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lubs" sheetId="2" state="visible" r:id="rId4"/>
    <sheet name="Players" sheetId="3" state="visible" r:id="rId5"/>
    <sheet name="Matches" sheetId="4" state="visible" r:id="rId6"/>
    <sheet name="Predictions" sheetId="5" state="visible" r:id="rId7"/>
    <sheet name="Leaderboard" sheetId="6" state="visible" r:id="rId8"/>
    <sheet name="Club vs Club" sheetId="7" state="visible" r:id="rId9"/>
    <sheet name="Track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<sst xmlns="http://schemas.openxmlformats.org/spreadsheetml/2006/main" count="207" uniqueCount="157">
  <si>
    <t xml:space="preserve">GOOOAL — Test League Scorer / حاسبة نقاط الدوري التجريبي</t>
  </si>
  <si>
    <t xml:space="preserve">Yellow cells = you type here. White/grey cells = formulas (don't edit). Green rows = EXAMPLE data: delete them before week 1.</t>
  </si>
  <si>
    <t xml:space="preserve">الخلايا الصفراء = للإدخال. الخلايا الأخرى معادلات (لا تعدّلها). الصفوف الخضراء = أمثلة، احذفها قبل الأسبوع الأول.</t>
  </si>
  <si>
    <t xml:space="preserve">Weekly steps:</t>
  </si>
  <si>
    <t xml:space="preserve">1. Clubs: check the club list (edit freely).</t>
  </si>
  <si>
    <t xml:space="preserve">2. Players: add each new player once (name exactly as they type it in the form + primary club).</t>
  </si>
  <si>
    <t xml:space="preserve">3. Matches: add this week's matches (Week, Match # 1–10, teams, kick-off). After each match, type the 90-minute score. If a match is postponed/cancelled, set Status = Void.</t>
  </si>
  <si>
    <t xml:space="preserve">4. Predictions: paste the Google Form responses: Week, Player name, Timestamp, then home/away goals for matches 1–10 in order.</t>
  </si>
  <si>
    <t xml:space="preserve">5. Leaderboard: choose the week in cell B2 (yellow). Screenshot the Week and Season tables and post them in the group.</t>
  </si>
  <si>
    <t xml:space="preserve">6. Club vs Club: same week selection. Post the table: this is the key feature we're testing.</t>
  </si>
  <si>
    <t xml:space="preserve">7. Tracking: type invites/feedback notes each week. Participation and retention calculate automatically.</t>
  </si>
  <si>
    <t xml:space="preserve">Scoring rules (approved D-019):</t>
  </si>
  <si>
    <t xml:space="preserve">Exact score = 5 · Right winner/draw + right goal difference = 3 · Right winner/draw only = 2 · Wrong = 0</t>
  </si>
  <si>
    <t xml:space="preserve">Scored on the 90-minute result (extra time and penalties ignored). Void matches score nothing and don't count.</t>
  </si>
  <si>
    <t xml:space="preserve">A prediction submitted at or after that match's kick-off gets no points (the timestamp is compared to the kick-off time).</t>
  </si>
  <si>
    <t xml:space="preserve">No-Gambling Charter: free to play, no prizes, no money. Points are just for fun and bragging rights.</t>
  </si>
  <si>
    <t xml:space="preserve">Limits: 200 players, 200 matches, 2,000 prediction rows (one row = one player's picks for one week).</t>
  </si>
  <si>
    <t xml:space="preserve">Club / النادي</t>
  </si>
  <si>
    <t xml:space="preserve">League / الدوري</t>
  </si>
  <si>
    <t xml:space="preserve">Edit or add clubs in rows 2–61. This list feeds the Players drop-down.</t>
  </si>
  <si>
    <t xml:space="preserve">Al Hilal</t>
  </si>
  <si>
    <t xml:space="preserve">Saudi Pro League</t>
  </si>
  <si>
    <t xml:space="preserve">Al Nassr</t>
  </si>
  <si>
    <t xml:space="preserve">Al Ittihad</t>
  </si>
  <si>
    <t xml:space="preserve">Al Ahli</t>
  </si>
  <si>
    <t xml:space="preserve">Al Shabab</t>
  </si>
  <si>
    <t xml:space="preserve">Al Ettifaq</t>
  </si>
  <si>
    <t xml:space="preserve">Al Taawoun</t>
  </si>
  <si>
    <t xml:space="preserve">Al Fateh</t>
  </si>
  <si>
    <t xml:space="preserve">Al Qadsiah</t>
  </si>
  <si>
    <t xml:space="preserve">Al Ain</t>
  </si>
  <si>
    <t xml:space="preserve">UAE Pro League</t>
  </si>
  <si>
    <t xml:space="preserve">Al Wahda</t>
  </si>
  <si>
    <t xml:space="preserve">Al Jazira</t>
  </si>
  <si>
    <t xml:space="preserve">Shabab Al Ahli</t>
  </si>
  <si>
    <t xml:space="preserve">Al Wasl</t>
  </si>
  <si>
    <t xml:space="preserve">Sharjah</t>
  </si>
  <si>
    <t xml:space="preserve">Real Madrid</t>
  </si>
  <si>
    <t xml:space="preserve">La Liga</t>
  </si>
  <si>
    <t xml:space="preserve">Barcelona</t>
  </si>
  <si>
    <t xml:space="preserve">Manchester City</t>
  </si>
  <si>
    <t xml:space="preserve">Premier League</t>
  </si>
  <si>
    <t xml:space="preserve">Liverpool</t>
  </si>
  <si>
    <t xml:space="preserve">Arsenal</t>
  </si>
  <si>
    <t xml:space="preserve">Manchester United</t>
  </si>
  <si>
    <t xml:space="preserve">Chelsea</t>
  </si>
  <si>
    <t xml:space="preserve">Bayern Munich</t>
  </si>
  <si>
    <t xml:space="preserve">Bundesliga</t>
  </si>
  <si>
    <t xml:space="preserve">Juventus</t>
  </si>
  <si>
    <t xml:space="preserve">Serie A</t>
  </si>
  <si>
    <t xml:space="preserve">Inter</t>
  </si>
  <si>
    <t xml:space="preserve">AC Milan</t>
  </si>
  <si>
    <t xml:space="preserve">Paris Saint-Germain</t>
  </si>
  <si>
    <t xml:space="preserve">Ligue 1</t>
  </si>
  <si>
    <t xml:space="preserve">Player name (exactly as in form) / اسم اللاعب</t>
  </si>
  <si>
    <t xml:space="preserve">Primary club / النادي المفضل</t>
  </si>
  <si>
    <t xml:space="preserve">Country</t>
  </si>
  <si>
    <t xml:space="preserve">Joined in week</t>
  </si>
  <si>
    <t xml:space="preserve">Invited by (player name)</t>
  </si>
  <si>
    <t xml:space="preserve">Example – Faisal</t>
  </si>
  <si>
    <t xml:space="preserve">KSA</t>
  </si>
  <si>
    <t xml:space="preserve">Example – Khalid</t>
  </si>
  <si>
    <t xml:space="preserve">Example – Omar</t>
  </si>
  <si>
    <t xml:space="preserve">UAE</t>
  </si>
  <si>
    <t xml:space="preserve">Week</t>
  </si>
  <si>
    <t xml:space="preserve">Match # (1–10)</t>
  </si>
  <si>
    <t xml:space="preserve">Home team</t>
  </si>
  <si>
    <t xml:space="preserve">Away team</t>
  </si>
  <si>
    <t xml:space="preserve">Competition</t>
  </si>
  <si>
    <t xml:space="preserve">Kick-off (date &amp; time)</t>
  </si>
  <si>
    <t xml:space="preserve">Home goals (90')</t>
  </si>
  <si>
    <t xml:space="preserve">Away goals (90')</t>
  </si>
  <si>
    <t xml:space="preserve">Status (blank = normal, Void)</t>
  </si>
  <si>
    <t xml:space="preserve">Key (auto)</t>
  </si>
  <si>
    <t xml:space="preserve">Player name</t>
  </si>
  <si>
    <t xml:space="preserve">Form timestamp</t>
  </si>
  <si>
    <t xml:space="preserve">M1 home</t>
  </si>
  <si>
    <t xml:space="preserve">M1 away</t>
  </si>
  <si>
    <t xml:space="preserve">M2 home</t>
  </si>
  <si>
    <t xml:space="preserve">M2 away</t>
  </si>
  <si>
    <t xml:space="preserve">M3 home</t>
  </si>
  <si>
    <t xml:space="preserve">M3 away</t>
  </si>
  <si>
    <t xml:space="preserve">M4 home</t>
  </si>
  <si>
    <t xml:space="preserve">M4 away</t>
  </si>
  <si>
    <t xml:space="preserve">M5 home</t>
  </si>
  <si>
    <t xml:space="preserve">M5 away</t>
  </si>
  <si>
    <t xml:space="preserve">M6 home</t>
  </si>
  <si>
    <t xml:space="preserve">M6 away</t>
  </si>
  <si>
    <t xml:space="preserve">M7 home</t>
  </si>
  <si>
    <t xml:space="preserve">M7 away</t>
  </si>
  <si>
    <t xml:space="preserve">M8 home</t>
  </si>
  <si>
    <t xml:space="preserve">M8 away</t>
  </si>
  <si>
    <t xml:space="preserve">M9 home</t>
  </si>
  <si>
    <t xml:space="preserve">M9 away</t>
  </si>
  <si>
    <t xml:space="preserve">M10 home</t>
  </si>
  <si>
    <t xml:space="preserve">M10 away</t>
  </si>
  <si>
    <t xml:space="preserve">Pts M1</t>
  </si>
  <si>
    <t xml:space="preserve">Pts M2</t>
  </si>
  <si>
    <t xml:space="preserve">Pts M3</t>
  </si>
  <si>
    <t xml:space="preserve">Pts M4</t>
  </si>
  <si>
    <t xml:space="preserve">Pts M5</t>
  </si>
  <si>
    <t xml:space="preserve">Pts M6</t>
  </si>
  <si>
    <t xml:space="preserve">Pts M7</t>
  </si>
  <si>
    <t xml:space="preserve">Pts M8</t>
  </si>
  <si>
    <t xml:space="preserve">Pts M9</t>
  </si>
  <si>
    <t xml:space="preserve">Pts M10</t>
  </si>
  <si>
    <t xml:space="preserve">Week points</t>
  </si>
  <si>
    <t xml:space="preserve">Exact scores</t>
  </si>
  <si>
    <t xml:space="preserve">Correct results</t>
  </si>
  <si>
    <t xml:space="preserve">Settled picks</t>
  </si>
  <si>
    <t xml:space="preserve">Leaderboard / الترتيب</t>
  </si>
  <si>
    <t xml:space="preserve">Week to show →</t>
  </si>
  <si>
    <t xml:space="preserve">All players (auto from Players sheet). Sorted top-50 tables are on the right →</t>
  </si>
  <si>
    <t xml:space="preserve">TOP 50 — selected week (post this)</t>
  </si>
  <si>
    <t xml:space="preserve">TOP 50 — season (post this)</t>
  </si>
  <si>
    <t xml:space="preserve">Player</t>
  </si>
  <si>
    <t xml:space="preserve">Club</t>
  </si>
  <si>
    <t xml:space="preserve">Week pts</t>
  </si>
  <si>
    <t xml:space="preserve">Week exact</t>
  </si>
  <si>
    <t xml:space="preserve">Week correct</t>
  </si>
  <si>
    <t xml:space="preserve">Week picks</t>
  </si>
  <si>
    <t xml:space="preserve">Season pts</t>
  </si>
  <si>
    <t xml:space="preserve">Season exact</t>
  </si>
  <si>
    <t xml:space="preserve">Season correct</t>
  </si>
  <si>
    <t xml:space="preserve">Season picks</t>
  </si>
  <si>
    <t xml:space="preserve">Accuracy</t>
  </si>
  <si>
    <t xml:space="preserve">Week key</t>
  </si>
  <si>
    <t xml:space="preserve">Season key</t>
  </si>
  <si>
    <t xml:space="preserve">Rank</t>
  </si>
  <si>
    <t xml:space="preserve">Points</t>
  </si>
  <si>
    <t xml:space="preserve">Exact</t>
  </si>
  <si>
    <t xml:space="preserve">Correct</t>
  </si>
  <si>
    <t xml:space="preserve">Picks</t>
  </si>
  <si>
    <t xml:space="preserve">Club vs Club / النادي ضد النادي</t>
  </si>
  <si>
    <t xml:space="preserve">Week (from Leaderboard!B2):</t>
  </si>
  <si>
    <t xml:space="preserve">Min picks for an active fan:</t>
  </si>
  <si>
    <t xml:space="preserve">Approved app rule = 3 (D-020)</t>
  </si>
  <si>
    <t xml:space="preserve">Min active fans to be ranked:</t>
  </si>
  <si>
    <t xml:space="preserve">Start at 1; raise to 3–5 once you have 20+ players (the real app will use 30)</t>
  </si>
  <si>
    <t xml:space="preserve">Active fans</t>
  </si>
  <si>
    <t xml:space="preserve">Their total points</t>
  </si>
  <si>
    <t xml:space="preserve">Average points per fan</t>
  </si>
  <si>
    <t xml:space="preserve">Ranked?</t>
  </si>
  <si>
    <t xml:space="preserve">Test league tracking: is the idea working? / هل الفكرة ناجحة؟</t>
  </si>
  <si>
    <t xml:space="preserve">Players who predicted</t>
  </si>
  <si>
    <t xml:space="preserve">Still playing from week 1</t>
  </si>
  <si>
    <t xml:space="preserve">Retention vs week 1</t>
  </si>
  <si>
    <t xml:space="preserve">Players registered (total)</t>
  </si>
  <si>
    <t xml:space="preserve">New players invited this week (type)</t>
  </si>
  <si>
    <t xml:space="preserve">Asked for more friends/groups? (type notes)</t>
  </si>
  <si>
    <t xml:space="preserve">Survey / feedback notes (type)</t>
  </si>
  <si>
    <t xml:space="preserve">Success targets (Part 2 §2.4, V3):</t>
  </si>
  <si>
    <t xml:space="preserve">• Week-4 retention (cell D7) ≥ 40%</t>
  </si>
  <si>
    <t xml:space="preserve">• Players ask to add friends or create their own groups without being pushed</t>
  </si>
  <si>
    <t xml:space="preserve">• Club vs Club table creates conversation/banter in the group</t>
  </si>
  <si>
    <t xml:space="preserve">• In the week-3 survey, ≥ 5% say they'd pay for a 'Pro stats pack' (fake-door test, no money taken)</t>
  </si>
  <si>
    <t xml:space="preserve">Week-4 retention result: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</si>
</sst>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General"/>
    <numFmt numFmtId="167" formatCode="0%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</cols>
  <sheetData>
    <row r="1" customFormat="false" ht="31.5" hidden="false" customHeight="true" outlineLevel="0" collapsed="false">
      <c r="A1" s="5" t="s">
        <v>17</v>
      </c>
      <c r="B1" s="5" t="s">
        <v>18</v>
      </c>
      <c r="D1" s="6" t="s">
        <v>19</v>
      </c>
    </row>
    <row r="2" customFormat="false" ht="15" hidden="false" customHeight="false" outlineLevel="0" collapsed="false">
      <c r="A2" s="7" t="s">
        <v>20</v>
      </c>
      <c r="B2" s="7" t="s">
        <v>21</v>
      </c>
    </row>
    <row r="3" customFormat="false" ht="15" hidden="false" customHeight="false" outlineLevel="0" collapsed="false">
      <c r="A3" s="7" t="s">
        <v>22</v>
      </c>
      <c r="B3" s="7" t="s">
        <v>21</v>
      </c>
    </row>
    <row r="4" customFormat="false" ht="15" hidden="false" customHeight="false" outlineLevel="0" collapsed="false">
      <c r="A4" s="7" t="s">
        <v>23</v>
      </c>
      <c r="B4" s="7" t="s">
        <v>21</v>
      </c>
    </row>
    <row r="5" customFormat="false" ht="15" hidden="false" customHeight="false" outlineLevel="0" collapsed="false">
      <c r="A5" s="7" t="s">
        <v>24</v>
      </c>
      <c r="B5" s="7" t="s">
        <v>21</v>
      </c>
    </row>
    <row r="6" customFormat="false" ht="15" hidden="false" customHeight="false" outlineLevel="0" collapsed="false">
      <c r="A6" s="7" t="s">
        <v>25</v>
      </c>
      <c r="B6" s="7" t="s">
        <v>21</v>
      </c>
    </row>
    <row r="7" customFormat="false" ht="15" hidden="false" customHeight="false" outlineLevel="0" collapsed="false">
      <c r="A7" s="7" t="s">
        <v>26</v>
      </c>
      <c r="B7" s="7" t="s">
        <v>21</v>
      </c>
    </row>
    <row r="8" customFormat="false" ht="15" hidden="false" customHeight="false" outlineLevel="0" collapsed="false">
      <c r="A8" s="7" t="s">
        <v>27</v>
      </c>
      <c r="B8" s="7" t="s">
        <v>21</v>
      </c>
    </row>
    <row r="9" customFormat="false" ht="15" hidden="false" customHeight="false" outlineLevel="0" collapsed="false">
      <c r="A9" s="7" t="s">
        <v>28</v>
      </c>
      <c r="B9" s="7" t="s">
        <v>21</v>
      </c>
    </row>
    <row r="10" customFormat="false" ht="15" hidden="false" customHeight="false" outlineLevel="0" collapsed="false">
      <c r="A10" s="7" t="s">
        <v>29</v>
      </c>
      <c r="B10" s="7" t="s">
        <v>21</v>
      </c>
    </row>
    <row r="11" customFormat="false" ht="15" hidden="false" customHeight="false" outlineLevel="0" collapsed="false">
      <c r="A11" s="7" t="s">
        <v>30</v>
      </c>
      <c r="B11" s="7" t="s">
        <v>31</v>
      </c>
    </row>
    <row r="12" customFormat="false" ht="15" hidden="false" customHeight="false" outlineLevel="0" collapsed="false">
      <c r="A12" s="7" t="s">
        <v>32</v>
      </c>
      <c r="B12" s="7" t="s">
        <v>31</v>
      </c>
    </row>
    <row r="13" customFormat="false" ht="15" hidden="false" customHeight="false" outlineLevel="0" collapsed="false">
      <c r="A13" s="7" t="s">
        <v>33</v>
      </c>
      <c r="B13" s="7" t="s">
        <v>31</v>
      </c>
    </row>
    <row r="14" customFormat="false" ht="15" hidden="false" customHeight="false" outlineLevel="0" collapsed="false">
      <c r="A14" s="7" t="s">
        <v>34</v>
      </c>
      <c r="B14" s="7" t="s">
        <v>31</v>
      </c>
    </row>
    <row r="15" customFormat="false" ht="15" hidden="false" customHeight="false" outlineLevel="0" collapsed="false">
      <c r="A15" s="7" t="s">
        <v>35</v>
      </c>
      <c r="B15" s="7" t="s">
        <v>31</v>
      </c>
    </row>
    <row r="16" customFormat="false" ht="15" hidden="false" customHeight="false" outlineLevel="0" collapsed="false">
      <c r="A16" s="7" t="s">
        <v>36</v>
      </c>
      <c r="B16" s="7" t="s">
        <v>31</v>
      </c>
    </row>
    <row r="17" customFormat="false" ht="15" hidden="false" customHeight="false" outlineLevel="0" collapsed="false">
      <c r="A17" s="7" t="s">
        <v>37</v>
      </c>
      <c r="B17" s="7" t="s">
        <v>38</v>
      </c>
    </row>
    <row r="18" customFormat="false" ht="15" hidden="false" customHeight="false" outlineLevel="0" collapsed="false">
      <c r="A18" s="7" t="s">
        <v>39</v>
      </c>
      <c r="B18" s="7" t="s">
        <v>38</v>
      </c>
    </row>
    <row r="19" customFormat="false" ht="15" hidden="false" customHeight="false" outlineLevel="0" collapsed="false">
      <c r="A19" s="7" t="s">
        <v>40</v>
      </c>
      <c r="B19" s="7" t="s">
        <v>41</v>
      </c>
    </row>
    <row r="20" customFormat="false" ht="15" hidden="false" customHeight="false" outlineLevel="0" collapsed="false">
      <c r="A20" s="7" t="s">
        <v>42</v>
      </c>
      <c r="B20" s="7" t="s">
        <v>41</v>
      </c>
    </row>
    <row r="21" customFormat="false" ht="15" hidden="false" customHeight="false" outlineLevel="0" collapsed="false">
      <c r="A21" s="7" t="s">
        <v>43</v>
      </c>
      <c r="B21" s="7" t="s">
        <v>41</v>
      </c>
    </row>
    <row r="22" customFormat="false" ht="15" hidden="false" customHeight="false" outlineLevel="0" collapsed="false">
      <c r="A22" s="7" t="s">
        <v>44</v>
      </c>
      <c r="B22" s="7" t="s">
        <v>41</v>
      </c>
    </row>
    <row r="23" customFormat="false" ht="15" hidden="false" customHeight="false" outlineLevel="0" collapsed="false">
      <c r="A23" s="7" t="s">
        <v>45</v>
      </c>
      <c r="B23" s="7" t="s">
        <v>41</v>
      </c>
    </row>
    <row r="24" customFormat="false" ht="15" hidden="false" customHeight="false" outlineLevel="0" collapsed="false">
      <c r="A24" s="7" t="s">
        <v>46</v>
      </c>
      <c r="B24" s="7" t="s">
        <v>47</v>
      </c>
    </row>
    <row r="25" customFormat="false" ht="15" hidden="false" customHeight="false" outlineLevel="0" collapsed="false">
      <c r="A25" s="7" t="s">
        <v>48</v>
      </c>
      <c r="B25" s="7" t="s">
        <v>49</v>
      </c>
    </row>
    <row r="26" customFormat="false" ht="15" hidden="false" customHeight="false" outlineLevel="0" collapsed="false">
      <c r="A26" s="7" t="s">
        <v>50</v>
      </c>
      <c r="B26" s="7" t="s">
        <v>49</v>
      </c>
    </row>
    <row r="27" customFormat="false" ht="15" hidden="false" customHeight="false" outlineLevel="0" collapsed="false">
      <c r="A27" s="7" t="s">
        <v>51</v>
      </c>
      <c r="B27" s="7" t="s">
        <v>49</v>
      </c>
    </row>
    <row r="28" customFormat="false" ht="15" hidden="false" customHeight="false" outlineLevel="0" collapsed="false">
      <c r="A28" s="7" t="s">
        <v>52</v>
      </c>
      <c r="B28" s="7" t="s">
        <v>53</v>
      </c>
    </row>
    <row r="29" customFormat="false" ht="15" hidden="false" customHeight="false" outlineLevel="0" collapsed="false">
      <c r="A29" s="7"/>
      <c r="B29" s="7"/>
    </row>
    <row r="30" customFormat="false" ht="15" hidden="false" customHeight="false" outlineLevel="0" collapsed="false">
      <c r="A30" s="7"/>
      <c r="B30" s="7"/>
    </row>
    <row r="31" customFormat="false" ht="15" hidden="false" customHeight="false" outlineLevel="0" collapsed="false">
      <c r="A31" s="7"/>
      <c r="B31" s="7"/>
    </row>
    <row r="32" customFormat="false" ht="15" hidden="false" customHeight="false" outlineLevel="0" collapsed="false">
      <c r="A32" s="7"/>
      <c r="B32" s="7"/>
    </row>
    <row r="33" customFormat="false" ht="15" hidden="false" customHeight="false" outlineLevel="0" collapsed="false">
      <c r="A33" s="7"/>
      <c r="B33" s="7"/>
    </row>
    <row r="34" customFormat="false" ht="15" hidden="false" customHeight="false" outlineLevel="0" collapsed="false">
      <c r="A34" s="7"/>
      <c r="B34" s="7"/>
    </row>
    <row r="35" customFormat="false" ht="15" hidden="false" customHeight="false" outlineLevel="0" collapsed="false">
      <c r="A35" s="7"/>
      <c r="B35" s="7"/>
    </row>
    <row r="36" customFormat="false" ht="15" hidden="false" customHeight="false" outlineLevel="0" collapsed="false">
      <c r="A36" s="7"/>
      <c r="B36" s="7"/>
    </row>
    <row r="37" customFormat="false" ht="15" hidden="false" customHeight="false" outlineLevel="0" collapsed="false">
      <c r="A37" s="7"/>
      <c r="B37" s="7"/>
    </row>
    <row r="38" customFormat="false" ht="15" hidden="false" customHeight="false" outlineLevel="0" collapsed="false">
      <c r="A38" s="7"/>
      <c r="B38" s="7"/>
    </row>
    <row r="39" customFormat="false" ht="15" hidden="false" customHeight="false" outlineLevel="0" collapsed="false">
      <c r="A39" s="7"/>
      <c r="B39" s="7"/>
    </row>
    <row r="40" customFormat="false" ht="15" hidden="false" customHeight="false" outlineLevel="0" collapsed="false">
      <c r="A40" s="7"/>
      <c r="B40" s="7"/>
    </row>
    <row r="41" customFormat="false" ht="15" hidden="false" customHeight="false" outlineLevel="0" collapsed="false">
      <c r="A41" s="7"/>
      <c r="B41" s="7"/>
    </row>
    <row r="42" customFormat="false" ht="15" hidden="false" customHeight="false" outlineLevel="0" collapsed="false">
      <c r="A42" s="7"/>
      <c r="B42" s="7"/>
    </row>
    <row r="43" customFormat="false" ht="15" hidden="false" customHeight="false" outlineLevel="0" collapsed="false">
      <c r="A43" s="7"/>
      <c r="B43" s="7"/>
    </row>
    <row r="44" customFormat="false" ht="15" hidden="false" customHeight="false" outlineLevel="0" collapsed="false">
      <c r="A44" s="7"/>
      <c r="B44" s="7"/>
    </row>
    <row r="45" customFormat="false" ht="15" hidden="false" customHeight="false" outlineLevel="0" collapsed="false">
      <c r="A45" s="7"/>
      <c r="B45" s="7"/>
    </row>
    <row r="46" customFormat="false" ht="15" hidden="false" customHeight="false" outlineLevel="0" collapsed="false">
      <c r="A46" s="7"/>
      <c r="B46" s="7"/>
    </row>
    <row r="47" customFormat="false" ht="15" hidden="false" customHeight="false" outlineLevel="0" collapsed="false">
      <c r="A47" s="7"/>
      <c r="B47" s="7"/>
    </row>
    <row r="48" customFormat="false" ht="15" hidden="false" customHeight="false" outlineLevel="0" collapsed="false">
      <c r="A48" s="7"/>
      <c r="B48" s="7"/>
    </row>
    <row r="49" customFormat="false" ht="15" hidden="false" customHeight="false" outlineLevel="0" collapsed="false">
      <c r="A49" s="7"/>
      <c r="B49" s="7"/>
    </row>
    <row r="50" customFormat="false" ht="15" hidden="false" customHeight="false" outlineLevel="0" collapsed="false">
      <c r="A50" s="7"/>
      <c r="B50" s="7"/>
    </row>
    <row r="51" customFormat="false" ht="15" hidden="false" customHeight="false" outlineLevel="0" collapsed="false">
      <c r="A51" s="7"/>
      <c r="B51" s="7"/>
    </row>
    <row r="52" customFormat="false" ht="15" hidden="false" customHeight="false" outlineLevel="0" collapsed="false">
      <c r="A52" s="7"/>
      <c r="B52" s="7"/>
    </row>
    <row r="53" customFormat="false" ht="15" hidden="false" customHeight="false" outlineLevel="0" collapsed="false">
      <c r="A53" s="7"/>
      <c r="B53" s="7"/>
    </row>
    <row r="54" customFormat="false" ht="15" hidden="false" customHeight="false" outlineLevel="0" collapsed="false">
      <c r="A54" s="7"/>
      <c r="B54" s="7"/>
    </row>
    <row r="55" customFormat="false" ht="15" hidden="false" customHeight="false" outlineLevel="0" collapsed="false">
      <c r="A55" s="7"/>
      <c r="B55" s="7"/>
    </row>
    <row r="56" customFormat="false" ht="15" hidden="false" customHeight="false" outlineLevel="0" collapsed="false">
      <c r="A56" s="7"/>
      <c r="B56" s="7"/>
    </row>
    <row r="57" customFormat="false" ht="15" hidden="false" customHeight="false" outlineLevel="0" collapsed="false">
      <c r="A57" s="7"/>
      <c r="B57" s="7"/>
    </row>
    <row r="58" customFormat="false" ht="15" hidden="false" customHeight="false" outlineLevel="0" collapsed="false">
      <c r="A58" s="7"/>
      <c r="B58" s="7"/>
    </row>
    <row r="59" customFormat="false" ht="15" hidden="false" customHeight="false" outlineLevel="0" collapsed="false">
      <c r="A59" s="7"/>
      <c r="B59" s="7"/>
    </row>
    <row r="60" customFormat="false" ht="15" hidden="false" customHeight="false" outlineLevel="0" collapsed="false">
      <c r="A60" s="7"/>
      <c r="B60" s="7"/>
    </row>
    <row r="61" customFormat="false" ht="15" hidden="false" customHeight="false" outlineLevel="0" collapsed="false">
      <c r="A61" s="7"/>
      <c r="B6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6"/>
  </cols>
  <sheetData>
    <row r="1" customFormat="false" ht="31.5" hidden="false" customHeight="true" outlineLevel="0" collapsed="false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</row>
    <row r="2" customFormat="false" ht="15" hidden="false" customHeight="false" outlineLevel="0" collapsed="false">
      <c r="A2" s="8" t="s">
        <v>59</v>
      </c>
      <c r="B2" s="8" t="s">
        <v>20</v>
      </c>
      <c r="C2" s="8" t="s">
        <v>60</v>
      </c>
      <c r="D2" s="8" t="n">
        <v>1</v>
      </c>
      <c r="E2" s="8"/>
    </row>
    <row r="3" customFormat="false" ht="15" hidden="false" customHeight="false" outlineLevel="0" collapsed="false">
      <c r="A3" s="8" t="s">
        <v>61</v>
      </c>
      <c r="B3" s="8" t="s">
        <v>22</v>
      </c>
      <c r="C3" s="8" t="s">
        <v>60</v>
      </c>
      <c r="D3" s="8" t="n">
        <v>1</v>
      </c>
      <c r="E3" s="8" t="s">
        <v>59</v>
      </c>
    </row>
    <row r="4" customFormat="false" ht="15" hidden="false" customHeight="false" outlineLevel="0" collapsed="false">
      <c r="A4" s="8" t="s">
        <v>62</v>
      </c>
      <c r="B4" s="8" t="s">
        <v>30</v>
      </c>
      <c r="C4" s="8" t="s">
        <v>63</v>
      </c>
      <c r="D4" s="8" t="n">
        <v>1</v>
      </c>
      <c r="E4" s="8"/>
    </row>
    <row r="5" customFormat="false" ht="15" hidden="false" customHeight="false" outlineLevel="0" collapsed="false">
      <c r="A5" s="7"/>
      <c r="B5" s="7"/>
      <c r="C5" s="7"/>
      <c r="D5" s="7"/>
      <c r="E5" s="7"/>
    </row>
    <row r="6" customFormat="false" ht="15" hidden="false" customHeight="false" outlineLevel="0" collapsed="false">
      <c r="A6" s="7"/>
      <c r="B6" s="7"/>
      <c r="C6" s="7"/>
      <c r="D6" s="7"/>
      <c r="E6" s="7"/>
    </row>
    <row r="7" customFormat="false" ht="15" hidden="false" customHeight="false" outlineLevel="0" collapsed="false">
      <c r="A7" s="7"/>
      <c r="B7" s="7"/>
      <c r="C7" s="7"/>
      <c r="D7" s="7"/>
      <c r="E7" s="7"/>
    </row>
    <row r="8" customFormat="false" ht="15" hidden="false" customHeight="false" outlineLevel="0" collapsed="false">
      <c r="A8" s="7"/>
      <c r="B8" s="7"/>
      <c r="C8" s="7"/>
      <c r="D8" s="7"/>
      <c r="E8" s="7"/>
    </row>
    <row r="9" customFormat="false" ht="15" hidden="false" customHeight="false" outlineLevel="0" collapsed="false">
      <c r="A9" s="7"/>
      <c r="B9" s="7"/>
      <c r="C9" s="7"/>
      <c r="D9" s="7"/>
      <c r="E9" s="7"/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7"/>
      <c r="B11" s="7"/>
      <c r="C11" s="7"/>
      <c r="D11" s="7"/>
      <c r="E11" s="7"/>
    </row>
    <row r="12" customFormat="false" ht="15" hidden="false" customHeight="false" outlineLevel="0" collapsed="false">
      <c r="A12" s="7"/>
      <c r="B12" s="7"/>
      <c r="C12" s="7"/>
      <c r="D12" s="7"/>
      <c r="E12" s="7"/>
    </row>
    <row r="13" customFormat="false" ht="15" hidden="false" customHeight="false" outlineLevel="0" collapsed="false">
      <c r="A13" s="7"/>
      <c r="B13" s="7"/>
      <c r="C13" s="7"/>
      <c r="D13" s="7"/>
      <c r="E13" s="7"/>
    </row>
    <row r="14" customFormat="false" ht="15" hidden="false" customHeight="false" outlineLevel="0" collapsed="false">
      <c r="A14" s="7"/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7"/>
      <c r="B16" s="7"/>
      <c r="C16" s="7"/>
      <c r="D16" s="7"/>
      <c r="E16" s="7"/>
    </row>
    <row r="17" customFormat="false" ht="15" hidden="false" customHeight="false" outlineLevel="0" collapsed="false">
      <c r="A17" s="7"/>
      <c r="B17" s="7"/>
      <c r="C17" s="7"/>
      <c r="D17" s="7"/>
      <c r="E17" s="7"/>
    </row>
    <row r="18" customFormat="false" ht="15" hidden="false" customHeight="false" outlineLevel="0" collapsed="false">
      <c r="A18" s="7"/>
      <c r="B18" s="7"/>
      <c r="C18" s="7"/>
      <c r="D18" s="7"/>
      <c r="E18" s="7"/>
    </row>
    <row r="19" customFormat="false" ht="15" hidden="false" customHeight="false" outlineLevel="0" collapsed="false">
      <c r="A19" s="7"/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7"/>
      <c r="E20" s="7"/>
    </row>
    <row r="21" customFormat="false" ht="15" hidden="false" customHeight="false" outlineLevel="0" collapsed="false">
      <c r="A21" s="7"/>
      <c r="B21" s="7"/>
      <c r="C21" s="7"/>
      <c r="D21" s="7"/>
      <c r="E21" s="7"/>
    </row>
    <row r="22" customFormat="false" ht="15" hidden="false" customHeight="false" outlineLevel="0" collapsed="false">
      <c r="A22" s="7"/>
      <c r="B22" s="7"/>
      <c r="C22" s="7"/>
      <c r="D22" s="7"/>
      <c r="E22" s="7"/>
    </row>
    <row r="23" customFormat="false" ht="15" hidden="false" customHeight="false" outlineLevel="0" collapsed="false">
      <c r="A23" s="7"/>
      <c r="B23" s="7"/>
      <c r="C23" s="7"/>
      <c r="D23" s="7"/>
      <c r="E23" s="7"/>
    </row>
    <row r="24" customFormat="false" ht="15" hidden="false" customHeight="false" outlineLevel="0" collapsed="false">
      <c r="A24" s="7"/>
      <c r="B24" s="7"/>
      <c r="C24" s="7"/>
      <c r="D24" s="7"/>
      <c r="E24" s="7"/>
    </row>
    <row r="25" customFormat="false" ht="15" hidden="false" customHeight="false" outlineLevel="0" collapsed="false">
      <c r="A25" s="7"/>
      <c r="B25" s="7"/>
      <c r="C25" s="7"/>
      <c r="D25" s="7"/>
      <c r="E25" s="7"/>
    </row>
    <row r="26" customFormat="false" ht="15" hidden="false" customHeight="false" outlineLevel="0" collapsed="false">
      <c r="A26" s="7"/>
      <c r="B26" s="7"/>
      <c r="C26" s="7"/>
      <c r="D26" s="7"/>
      <c r="E26" s="7"/>
    </row>
    <row r="27" customFormat="false" ht="15" hidden="false" customHeight="false" outlineLevel="0" collapsed="false">
      <c r="A27" s="7"/>
      <c r="B27" s="7"/>
      <c r="C27" s="7"/>
      <c r="D27" s="7"/>
      <c r="E27" s="7"/>
    </row>
    <row r="28" customFormat="false" ht="15" hidden="false" customHeight="false" outlineLevel="0" collapsed="false">
      <c r="A28" s="7"/>
      <c r="B28" s="7"/>
      <c r="C28" s="7"/>
      <c r="D28" s="7"/>
      <c r="E28" s="7"/>
    </row>
    <row r="29" customFormat="false" ht="15" hidden="false" customHeight="false" outlineLevel="0" collapsed="false">
      <c r="A29" s="7"/>
      <c r="B29" s="7"/>
      <c r="C29" s="7"/>
      <c r="D29" s="7"/>
      <c r="E29" s="7"/>
    </row>
    <row r="30" customFormat="false" ht="15" hidden="false" customHeight="false" outlineLevel="0" collapsed="false">
      <c r="A30" s="7"/>
      <c r="B30" s="7"/>
      <c r="C30" s="7"/>
      <c r="D30" s="7"/>
      <c r="E30" s="7"/>
    </row>
    <row r="31" customFormat="false" ht="15" hidden="false" customHeight="false" outlineLevel="0" collapsed="false">
      <c r="A31" s="7"/>
      <c r="B31" s="7"/>
      <c r="C31" s="7"/>
      <c r="D31" s="7"/>
      <c r="E31" s="7"/>
    </row>
    <row r="32" customFormat="false" ht="15" hidden="false" customHeight="false" outlineLevel="0" collapsed="false">
      <c r="A32" s="7"/>
      <c r="B32" s="7"/>
      <c r="C32" s="7"/>
      <c r="D32" s="7"/>
      <c r="E32" s="7"/>
    </row>
    <row r="33" customFormat="false" ht="15" hidden="false" customHeight="false" outlineLevel="0" collapsed="false">
      <c r="A33" s="7"/>
      <c r="B33" s="7"/>
      <c r="C33" s="7"/>
      <c r="D33" s="7"/>
      <c r="E33" s="7"/>
    </row>
    <row r="34" customFormat="false" ht="15" hidden="false" customHeight="false" outlineLevel="0" collapsed="false">
      <c r="A34" s="7"/>
      <c r="B34" s="7"/>
      <c r="C34" s="7"/>
      <c r="D34" s="7"/>
      <c r="E34" s="7"/>
    </row>
    <row r="35" customFormat="false" ht="15" hidden="false" customHeight="false" outlineLevel="0" collapsed="false">
      <c r="A35" s="7"/>
      <c r="B35" s="7"/>
      <c r="C35" s="7"/>
      <c r="D35" s="7"/>
      <c r="E35" s="7"/>
    </row>
    <row r="36" customFormat="false" ht="15" hidden="false" customHeight="false" outlineLevel="0" collapsed="false">
      <c r="A36" s="7"/>
      <c r="B36" s="7"/>
      <c r="C36" s="7"/>
      <c r="D36" s="7"/>
      <c r="E36" s="7"/>
    </row>
    <row r="37" customFormat="false" ht="15" hidden="false" customHeight="false" outlineLevel="0" collapsed="false">
      <c r="A37" s="7"/>
      <c r="B37" s="7"/>
      <c r="C37" s="7"/>
      <c r="D37" s="7"/>
      <c r="E37" s="7"/>
    </row>
    <row r="38" customFormat="false" ht="15" hidden="false" customHeight="false" outlineLevel="0" collapsed="false">
      <c r="A38" s="7"/>
      <c r="B38" s="7"/>
      <c r="C38" s="7"/>
      <c r="D38" s="7"/>
      <c r="E38" s="7"/>
    </row>
    <row r="39" customFormat="false" ht="15" hidden="false" customHeight="false" outlineLevel="0" collapsed="false">
      <c r="A39" s="7"/>
      <c r="B39" s="7"/>
      <c r="C39" s="7"/>
      <c r="D39" s="7"/>
      <c r="E39" s="7"/>
    </row>
    <row r="40" customFormat="false" ht="15" hidden="false" customHeight="false" outlineLevel="0" collapsed="false">
      <c r="A40" s="7"/>
      <c r="B40" s="7"/>
      <c r="C40" s="7"/>
      <c r="D40" s="7"/>
      <c r="E40" s="7"/>
    </row>
    <row r="41" customFormat="false" ht="15" hidden="false" customHeight="false" outlineLevel="0" collapsed="false">
      <c r="A41" s="7"/>
      <c r="B41" s="7"/>
      <c r="C41" s="7"/>
      <c r="D41" s="7"/>
      <c r="E41" s="7"/>
    </row>
    <row r="42" customFormat="false" ht="15" hidden="false" customHeight="false" outlineLevel="0" collapsed="false">
      <c r="A42" s="7"/>
      <c r="B42" s="7"/>
      <c r="C42" s="7"/>
      <c r="D42" s="7"/>
      <c r="E42" s="7"/>
    </row>
    <row r="43" customFormat="false" ht="15" hidden="false" customHeight="false" outlineLevel="0" collapsed="false">
      <c r="A43" s="7"/>
      <c r="B43" s="7"/>
      <c r="C43" s="7"/>
      <c r="D43" s="7"/>
      <c r="E43" s="7"/>
    </row>
    <row r="44" customFormat="false" ht="15" hidden="false" customHeight="false" outlineLevel="0" collapsed="false">
      <c r="A44" s="7"/>
      <c r="B44" s="7"/>
      <c r="C44" s="7"/>
      <c r="D44" s="7"/>
      <c r="E44" s="7"/>
    </row>
    <row r="45" customFormat="false" ht="15" hidden="false" customHeight="false" outlineLevel="0" collapsed="false">
      <c r="A45" s="7"/>
      <c r="B45" s="7"/>
      <c r="C45" s="7"/>
      <c r="D45" s="7"/>
      <c r="E45" s="7"/>
    </row>
    <row r="46" customFormat="false" ht="15" hidden="false" customHeight="false" outlineLevel="0" collapsed="false">
      <c r="A46" s="7"/>
      <c r="B46" s="7"/>
      <c r="C46" s="7"/>
      <c r="D46" s="7"/>
      <c r="E46" s="7"/>
    </row>
    <row r="47" customFormat="false" ht="15" hidden="false" customHeight="false" outlineLevel="0" collapsed="false">
      <c r="A47" s="7"/>
      <c r="B47" s="7"/>
      <c r="C47" s="7"/>
      <c r="D47" s="7"/>
      <c r="E47" s="7"/>
    </row>
    <row r="48" customFormat="false" ht="15" hidden="false" customHeight="false" outlineLevel="0" collapsed="false">
      <c r="A48" s="7"/>
      <c r="B48" s="7"/>
      <c r="C48" s="7"/>
      <c r="D48" s="7"/>
      <c r="E48" s="7"/>
    </row>
    <row r="49" customFormat="false" ht="15" hidden="false" customHeight="false" outlineLevel="0" collapsed="false">
      <c r="A49" s="7"/>
      <c r="B49" s="7"/>
      <c r="C49" s="7"/>
      <c r="D49" s="7"/>
      <c r="E49" s="7"/>
    </row>
    <row r="50" customFormat="false" ht="15" hidden="false" customHeight="false" outlineLevel="0" collapsed="false">
      <c r="A50" s="7"/>
      <c r="B50" s="7"/>
      <c r="C50" s="7"/>
      <c r="D50" s="7"/>
      <c r="E50" s="7"/>
    </row>
    <row r="51" customFormat="false" ht="15" hidden="false" customHeight="false" outlineLevel="0" collapsed="false">
      <c r="A51" s="7"/>
      <c r="B51" s="7"/>
      <c r="C51" s="7"/>
      <c r="D51" s="7"/>
      <c r="E51" s="7"/>
    </row>
    <row r="52" customFormat="false" ht="15" hidden="false" customHeight="false" outlineLevel="0" collapsed="false">
      <c r="A52" s="7"/>
      <c r="B52" s="7"/>
      <c r="C52" s="7"/>
      <c r="D52" s="7"/>
      <c r="E52" s="7"/>
    </row>
    <row r="53" customFormat="false" ht="15" hidden="false" customHeight="false" outlineLevel="0" collapsed="false">
      <c r="A53" s="7"/>
      <c r="B53" s="7"/>
      <c r="C53" s="7"/>
      <c r="D53" s="7"/>
      <c r="E53" s="7"/>
    </row>
    <row r="54" customFormat="false" ht="15" hidden="false" customHeight="false" outlineLevel="0" collapsed="false">
      <c r="A54" s="7"/>
      <c r="B54" s="7"/>
      <c r="C54" s="7"/>
      <c r="D54" s="7"/>
      <c r="E54" s="7"/>
    </row>
    <row r="55" customFormat="false" ht="15" hidden="false" customHeight="false" outlineLevel="0" collapsed="false">
      <c r="A55" s="7"/>
      <c r="B55" s="7"/>
      <c r="C55" s="7"/>
      <c r="D55" s="7"/>
      <c r="E55" s="7"/>
    </row>
    <row r="56" customFormat="false" ht="15" hidden="false" customHeight="false" outlineLevel="0" collapsed="false">
      <c r="A56" s="7"/>
      <c r="B56" s="7"/>
      <c r="C56" s="7"/>
      <c r="D56" s="7"/>
      <c r="E56" s="7"/>
    </row>
    <row r="57" customFormat="false" ht="15" hidden="false" customHeight="false" outlineLevel="0" collapsed="false">
      <c r="A57" s="7"/>
      <c r="B57" s="7"/>
      <c r="C57" s="7"/>
      <c r="D57" s="7"/>
      <c r="E57" s="7"/>
    </row>
    <row r="58" customFormat="false" ht="15" hidden="false" customHeight="false" outlineLevel="0" collapsed="false">
      <c r="A58" s="7"/>
      <c r="B58" s="7"/>
      <c r="C58" s="7"/>
      <c r="D58" s="7"/>
      <c r="E58" s="7"/>
    </row>
    <row r="59" customFormat="false" ht="15" hidden="false" customHeight="false" outlineLevel="0" collapsed="false">
      <c r="A59" s="7"/>
      <c r="B59" s="7"/>
      <c r="C59" s="7"/>
      <c r="D59" s="7"/>
      <c r="E59" s="7"/>
    </row>
    <row r="60" customFormat="false" ht="15" hidden="false" customHeight="false" outlineLevel="0" collapsed="false">
      <c r="A60" s="7"/>
      <c r="B60" s="7"/>
      <c r="C60" s="7"/>
      <c r="D60" s="7"/>
      <c r="E60" s="7"/>
    </row>
    <row r="61" customFormat="false" ht="15" hidden="false" customHeight="false" outlineLevel="0" collapsed="false">
      <c r="A61" s="7"/>
      <c r="B61" s="7"/>
      <c r="C61" s="7"/>
      <c r="D61" s="7"/>
      <c r="E61" s="7"/>
    </row>
    <row r="62" customFormat="false" ht="15" hidden="false" customHeight="false" outlineLevel="0" collapsed="false">
      <c r="A62" s="7"/>
      <c r="B62" s="7"/>
      <c r="C62" s="7"/>
      <c r="D62" s="7"/>
      <c r="E62" s="7"/>
    </row>
    <row r="63" customFormat="false" ht="15" hidden="false" customHeight="false" outlineLevel="0" collapsed="false">
      <c r="A63" s="7"/>
      <c r="B63" s="7"/>
      <c r="C63" s="7"/>
      <c r="D63" s="7"/>
      <c r="E63" s="7"/>
    </row>
    <row r="64" customFormat="false" ht="15" hidden="false" customHeight="false" outlineLevel="0" collapsed="false">
      <c r="A64" s="7"/>
      <c r="B64" s="7"/>
      <c r="C64" s="7"/>
      <c r="D64" s="7"/>
      <c r="E64" s="7"/>
    </row>
    <row r="65" customFormat="false" ht="15" hidden="false" customHeight="false" outlineLevel="0" collapsed="false">
      <c r="A65" s="7"/>
      <c r="B65" s="7"/>
      <c r="C65" s="7"/>
      <c r="D65" s="7"/>
      <c r="E65" s="7"/>
    </row>
    <row r="66" customFormat="false" ht="15" hidden="false" customHeight="false" outlineLevel="0" collapsed="false">
      <c r="A66" s="7"/>
      <c r="B66" s="7"/>
      <c r="C66" s="7"/>
      <c r="D66" s="7"/>
      <c r="E66" s="7"/>
    </row>
    <row r="67" customFormat="false" ht="15" hidden="false" customHeight="false" outlineLevel="0" collapsed="false">
      <c r="A67" s="7"/>
      <c r="B67" s="7"/>
      <c r="C67" s="7"/>
      <c r="D67" s="7"/>
      <c r="E67" s="7"/>
    </row>
    <row r="68" customFormat="false" ht="15" hidden="false" customHeight="false" outlineLevel="0" collapsed="false">
      <c r="A68" s="7"/>
      <c r="B68" s="7"/>
      <c r="C68" s="7"/>
      <c r="D68" s="7"/>
      <c r="E68" s="7"/>
    </row>
    <row r="69" customFormat="false" ht="15" hidden="false" customHeight="false" outlineLevel="0" collapsed="false">
      <c r="A69" s="7"/>
      <c r="B69" s="7"/>
      <c r="C69" s="7"/>
      <c r="D69" s="7"/>
      <c r="E69" s="7"/>
    </row>
    <row r="70" customFormat="false" ht="15" hidden="false" customHeight="false" outlineLevel="0" collapsed="false">
      <c r="A70" s="7"/>
      <c r="B70" s="7"/>
      <c r="C70" s="7"/>
      <c r="D70" s="7"/>
      <c r="E70" s="7"/>
    </row>
    <row r="71" customFormat="false" ht="15" hidden="false" customHeight="false" outlineLevel="0" collapsed="false">
      <c r="A71" s="7"/>
      <c r="B71" s="7"/>
      <c r="C71" s="7"/>
      <c r="D71" s="7"/>
      <c r="E71" s="7"/>
    </row>
    <row r="72" customFormat="false" ht="15" hidden="false" customHeight="false" outlineLevel="0" collapsed="false">
      <c r="A72" s="7"/>
      <c r="B72" s="7"/>
      <c r="C72" s="7"/>
      <c r="D72" s="7"/>
      <c r="E72" s="7"/>
    </row>
    <row r="73" customFormat="false" ht="15" hidden="false" customHeight="false" outlineLevel="0" collapsed="false">
      <c r="A73" s="7"/>
      <c r="B73" s="7"/>
      <c r="C73" s="7"/>
      <c r="D73" s="7"/>
      <c r="E73" s="7"/>
    </row>
    <row r="74" customFormat="false" ht="15" hidden="false" customHeight="false" outlineLevel="0" collapsed="false">
      <c r="A74" s="7"/>
      <c r="B74" s="7"/>
      <c r="C74" s="7"/>
      <c r="D74" s="7"/>
      <c r="E74" s="7"/>
    </row>
    <row r="75" customFormat="false" ht="15" hidden="false" customHeight="false" outlineLevel="0" collapsed="false">
      <c r="A75" s="7"/>
      <c r="B75" s="7"/>
      <c r="C75" s="7"/>
      <c r="D75" s="7"/>
      <c r="E75" s="7"/>
    </row>
    <row r="76" customFormat="false" ht="15" hidden="false" customHeight="false" outlineLevel="0" collapsed="false">
      <c r="A76" s="7"/>
      <c r="B76" s="7"/>
      <c r="C76" s="7"/>
      <c r="D76" s="7"/>
      <c r="E76" s="7"/>
    </row>
    <row r="77" customFormat="false" ht="15" hidden="false" customHeight="false" outlineLevel="0" collapsed="false">
      <c r="A77" s="7"/>
      <c r="B77" s="7"/>
      <c r="C77" s="7"/>
      <c r="D77" s="7"/>
      <c r="E77" s="7"/>
    </row>
    <row r="78" customFormat="false" ht="15" hidden="false" customHeight="false" outlineLevel="0" collapsed="false">
      <c r="A78" s="7"/>
      <c r="B78" s="7"/>
      <c r="C78" s="7"/>
      <c r="D78" s="7"/>
      <c r="E78" s="7"/>
    </row>
    <row r="79" customFormat="false" ht="15" hidden="false" customHeight="false" outlineLevel="0" collapsed="false">
      <c r="A79" s="7"/>
      <c r="B79" s="7"/>
      <c r="C79" s="7"/>
      <c r="D79" s="7"/>
      <c r="E79" s="7"/>
    </row>
    <row r="80" customFormat="false" ht="15" hidden="false" customHeight="false" outlineLevel="0" collapsed="false">
      <c r="A80" s="7"/>
      <c r="B80" s="7"/>
      <c r="C80" s="7"/>
      <c r="D80" s="7"/>
      <c r="E80" s="7"/>
    </row>
    <row r="81" customFormat="false" ht="15" hidden="false" customHeight="false" outlineLevel="0" collapsed="false">
      <c r="A81" s="7"/>
      <c r="B81" s="7"/>
      <c r="C81" s="7"/>
      <c r="D81" s="7"/>
      <c r="E81" s="7"/>
    </row>
    <row r="82" customFormat="false" ht="15" hidden="false" customHeight="false" outlineLevel="0" collapsed="false">
      <c r="A82" s="7"/>
      <c r="B82" s="7"/>
      <c r="C82" s="7"/>
      <c r="D82" s="7"/>
      <c r="E82" s="7"/>
    </row>
    <row r="83" customFormat="false" ht="15" hidden="false" customHeight="false" outlineLevel="0" collapsed="false">
      <c r="A83" s="7"/>
      <c r="B83" s="7"/>
      <c r="C83" s="7"/>
      <c r="D83" s="7"/>
      <c r="E83" s="7"/>
    </row>
    <row r="84" customFormat="false" ht="15" hidden="false" customHeight="false" outlineLevel="0" collapsed="false">
      <c r="A84" s="7"/>
      <c r="B84" s="7"/>
      <c r="C84" s="7"/>
      <c r="D84" s="7"/>
      <c r="E84" s="7"/>
    </row>
    <row r="85" customFormat="false" ht="15" hidden="false" customHeight="false" outlineLevel="0" collapsed="false">
      <c r="A85" s="7"/>
      <c r="B85" s="7"/>
      <c r="C85" s="7"/>
      <c r="D85" s="7"/>
      <c r="E85" s="7"/>
    </row>
    <row r="86" customFormat="false" ht="15" hidden="false" customHeight="false" outlineLevel="0" collapsed="false">
      <c r="A86" s="7"/>
      <c r="B86" s="7"/>
      <c r="C86" s="7"/>
      <c r="D86" s="7"/>
      <c r="E86" s="7"/>
    </row>
    <row r="87" customFormat="false" ht="15" hidden="false" customHeight="false" outlineLevel="0" collapsed="false">
      <c r="A87" s="7"/>
      <c r="B87" s="7"/>
      <c r="C87" s="7"/>
      <c r="D87" s="7"/>
      <c r="E87" s="7"/>
    </row>
    <row r="88" customFormat="false" ht="15" hidden="false" customHeight="false" outlineLevel="0" collapsed="false">
      <c r="A88" s="7"/>
      <c r="B88" s="7"/>
      <c r="C88" s="7"/>
      <c r="D88" s="7"/>
      <c r="E88" s="7"/>
    </row>
    <row r="89" customFormat="false" ht="15" hidden="false" customHeight="false" outlineLevel="0" collapsed="false">
      <c r="A89" s="7"/>
      <c r="B89" s="7"/>
      <c r="C89" s="7"/>
      <c r="D89" s="7"/>
      <c r="E89" s="7"/>
    </row>
    <row r="90" customFormat="false" ht="15" hidden="false" customHeight="false" outlineLevel="0" collapsed="false">
      <c r="A90" s="7"/>
      <c r="B90" s="7"/>
      <c r="C90" s="7"/>
      <c r="D90" s="7"/>
      <c r="E90" s="7"/>
    </row>
    <row r="91" customFormat="false" ht="15" hidden="false" customHeight="false" outlineLevel="0" collapsed="false">
      <c r="A91" s="7"/>
      <c r="B91" s="7"/>
      <c r="C91" s="7"/>
      <c r="D91" s="7"/>
      <c r="E91" s="7"/>
    </row>
    <row r="92" customFormat="false" ht="15" hidden="false" customHeight="false" outlineLevel="0" collapsed="false">
      <c r="A92" s="7"/>
      <c r="B92" s="7"/>
      <c r="C92" s="7"/>
      <c r="D92" s="7"/>
      <c r="E92" s="7"/>
    </row>
    <row r="93" customFormat="false" ht="15" hidden="false" customHeight="false" outlineLevel="0" collapsed="false">
      <c r="A93" s="7"/>
      <c r="B93" s="7"/>
      <c r="C93" s="7"/>
      <c r="D93" s="7"/>
      <c r="E93" s="7"/>
    </row>
    <row r="94" customFormat="false" ht="15" hidden="false" customHeight="false" outlineLevel="0" collapsed="false">
      <c r="A94" s="7"/>
      <c r="B94" s="7"/>
      <c r="C94" s="7"/>
      <c r="D94" s="7"/>
      <c r="E94" s="7"/>
    </row>
    <row r="95" customFormat="false" ht="15" hidden="false" customHeight="false" outlineLevel="0" collapsed="false">
      <c r="A95" s="7"/>
      <c r="B95" s="7"/>
      <c r="C95" s="7"/>
      <c r="D95" s="7"/>
      <c r="E95" s="7"/>
    </row>
    <row r="96" customFormat="false" ht="15" hidden="false" customHeight="false" outlineLevel="0" collapsed="false">
      <c r="A96" s="7"/>
      <c r="B96" s="7"/>
      <c r="C96" s="7"/>
      <c r="D96" s="7"/>
      <c r="E96" s="7"/>
    </row>
    <row r="97" customFormat="false" ht="15" hidden="false" customHeight="false" outlineLevel="0" collapsed="false">
      <c r="A97" s="7"/>
      <c r="B97" s="7"/>
      <c r="C97" s="7"/>
      <c r="D97" s="7"/>
      <c r="E97" s="7"/>
    </row>
    <row r="98" customFormat="false" ht="15" hidden="false" customHeight="false" outlineLevel="0" collapsed="false">
      <c r="A98" s="7"/>
      <c r="B98" s="7"/>
      <c r="C98" s="7"/>
      <c r="D98" s="7"/>
      <c r="E98" s="7"/>
    </row>
    <row r="99" customFormat="false" ht="15" hidden="false" customHeight="false" outlineLevel="0" collapsed="false">
      <c r="A99" s="7"/>
      <c r="B99" s="7"/>
      <c r="C99" s="7"/>
      <c r="D99" s="7"/>
      <c r="E99" s="7"/>
    </row>
    <row r="100" customFormat="false" ht="15" hidden="false" customHeight="false" outlineLevel="0" collapsed="false">
      <c r="A100" s="7"/>
      <c r="B100" s="7"/>
      <c r="C100" s="7"/>
      <c r="D100" s="7"/>
      <c r="E100" s="7"/>
    </row>
    <row r="101" customFormat="false" ht="15" hidden="false" customHeight="false" outlineLevel="0" collapsed="false">
      <c r="A101" s="7"/>
      <c r="B101" s="7"/>
      <c r="C101" s="7"/>
      <c r="D101" s="7"/>
      <c r="E101" s="7"/>
    </row>
    <row r="102" customFormat="false" ht="15" hidden="false" customHeight="false" outlineLevel="0" collapsed="false">
      <c r="A102" s="7"/>
      <c r="B102" s="7"/>
      <c r="C102" s="7"/>
      <c r="D102" s="7"/>
      <c r="E102" s="7"/>
    </row>
    <row r="103" customFormat="false" ht="15" hidden="false" customHeight="false" outlineLevel="0" collapsed="false">
      <c r="A103" s="7"/>
      <c r="B103" s="7"/>
      <c r="C103" s="7"/>
      <c r="D103" s="7"/>
      <c r="E103" s="7"/>
    </row>
    <row r="104" customFormat="false" ht="15" hidden="false" customHeight="false" outlineLevel="0" collapsed="false">
      <c r="A104" s="7"/>
      <c r="B104" s="7"/>
      <c r="C104" s="7"/>
      <c r="D104" s="7"/>
      <c r="E104" s="7"/>
    </row>
    <row r="105" customFormat="false" ht="15" hidden="false" customHeight="false" outlineLevel="0" collapsed="false">
      <c r="A105" s="7"/>
      <c r="B105" s="7"/>
      <c r="C105" s="7"/>
      <c r="D105" s="7"/>
      <c r="E105" s="7"/>
    </row>
    <row r="106" customFormat="false" ht="15" hidden="false" customHeight="false" outlineLevel="0" collapsed="false">
      <c r="A106" s="7"/>
      <c r="B106" s="7"/>
      <c r="C106" s="7"/>
      <c r="D106" s="7"/>
      <c r="E106" s="7"/>
    </row>
    <row r="107" customFormat="false" ht="15" hidden="false" customHeight="false" outlineLevel="0" collapsed="false">
      <c r="A107" s="7"/>
      <c r="B107" s="7"/>
      <c r="C107" s="7"/>
      <c r="D107" s="7"/>
      <c r="E107" s="7"/>
    </row>
    <row r="108" customFormat="false" ht="15" hidden="false" customHeight="false" outlineLevel="0" collapsed="false">
      <c r="A108" s="7"/>
      <c r="B108" s="7"/>
      <c r="C108" s="7"/>
      <c r="D108" s="7"/>
      <c r="E108" s="7"/>
    </row>
    <row r="109" customFormat="false" ht="15" hidden="false" customHeight="false" outlineLevel="0" collapsed="false">
      <c r="A109" s="7"/>
      <c r="B109" s="7"/>
      <c r="C109" s="7"/>
      <c r="D109" s="7"/>
      <c r="E109" s="7"/>
    </row>
    <row r="110" customFormat="false" ht="15" hidden="false" customHeight="false" outlineLevel="0" collapsed="false">
      <c r="A110" s="7"/>
      <c r="B110" s="7"/>
      <c r="C110" s="7"/>
      <c r="D110" s="7"/>
      <c r="E110" s="7"/>
    </row>
    <row r="111" customFormat="false" ht="15" hidden="false" customHeight="false" outlineLevel="0" collapsed="false">
      <c r="A111" s="7"/>
      <c r="B111" s="7"/>
      <c r="C111" s="7"/>
      <c r="D111" s="7"/>
      <c r="E111" s="7"/>
    </row>
    <row r="112" customFormat="false" ht="15" hidden="false" customHeight="false" outlineLevel="0" collapsed="false">
      <c r="A112" s="7"/>
      <c r="B112" s="7"/>
      <c r="C112" s="7"/>
      <c r="D112" s="7"/>
      <c r="E112" s="7"/>
    </row>
    <row r="113" customFormat="false" ht="15" hidden="false" customHeight="false" outlineLevel="0" collapsed="false">
      <c r="A113" s="7"/>
      <c r="B113" s="7"/>
      <c r="C113" s="7"/>
      <c r="D113" s="7"/>
      <c r="E113" s="7"/>
    </row>
    <row r="114" customFormat="false" ht="15" hidden="false" customHeight="false" outlineLevel="0" collapsed="false">
      <c r="A114" s="7"/>
      <c r="B114" s="7"/>
      <c r="C114" s="7"/>
      <c r="D114" s="7"/>
      <c r="E114" s="7"/>
    </row>
    <row r="115" customFormat="false" ht="15" hidden="false" customHeight="false" outlineLevel="0" collapsed="false">
      <c r="A115" s="7"/>
      <c r="B115" s="7"/>
      <c r="C115" s="7"/>
      <c r="D115" s="7"/>
      <c r="E115" s="7"/>
    </row>
    <row r="116" customFormat="false" ht="15" hidden="false" customHeight="false" outlineLevel="0" collapsed="false">
      <c r="A116" s="7"/>
      <c r="B116" s="7"/>
      <c r="C116" s="7"/>
      <c r="D116" s="7"/>
      <c r="E116" s="7"/>
    </row>
    <row r="117" customFormat="false" ht="15" hidden="false" customHeight="false" outlineLevel="0" collapsed="false">
      <c r="A117" s="7"/>
      <c r="B117" s="7"/>
      <c r="C117" s="7"/>
      <c r="D117" s="7"/>
      <c r="E117" s="7"/>
    </row>
    <row r="118" customFormat="false" ht="15" hidden="false" customHeight="false" outlineLevel="0" collapsed="false">
      <c r="A118" s="7"/>
      <c r="B118" s="7"/>
      <c r="C118" s="7"/>
      <c r="D118" s="7"/>
      <c r="E118" s="7"/>
    </row>
    <row r="119" customFormat="false" ht="15" hidden="false" customHeight="false" outlineLevel="0" collapsed="false">
      <c r="A119" s="7"/>
      <c r="B119" s="7"/>
      <c r="C119" s="7"/>
      <c r="D119" s="7"/>
      <c r="E119" s="7"/>
    </row>
    <row r="120" customFormat="false" ht="15" hidden="false" customHeight="false" outlineLevel="0" collapsed="false">
      <c r="A120" s="7"/>
      <c r="B120" s="7"/>
      <c r="C120" s="7"/>
      <c r="D120" s="7"/>
      <c r="E120" s="7"/>
    </row>
    <row r="121" customFormat="false" ht="15" hidden="false" customHeight="false" outlineLevel="0" collapsed="false">
      <c r="A121" s="7"/>
      <c r="B121" s="7"/>
      <c r="C121" s="7"/>
      <c r="D121" s="7"/>
      <c r="E121" s="7"/>
    </row>
    <row r="122" customFormat="false" ht="15" hidden="false" customHeight="false" outlineLevel="0" collapsed="false">
      <c r="A122" s="7"/>
      <c r="B122" s="7"/>
      <c r="C122" s="7"/>
      <c r="D122" s="7"/>
      <c r="E122" s="7"/>
    </row>
    <row r="123" customFormat="false" ht="15" hidden="false" customHeight="false" outlineLevel="0" collapsed="false">
      <c r="A123" s="7"/>
      <c r="B123" s="7"/>
      <c r="C123" s="7"/>
      <c r="D123" s="7"/>
      <c r="E123" s="7"/>
    </row>
    <row r="124" customFormat="false" ht="15" hidden="false" customHeight="false" outlineLevel="0" collapsed="false">
      <c r="A124" s="7"/>
      <c r="B124" s="7"/>
      <c r="C124" s="7"/>
      <c r="D124" s="7"/>
      <c r="E124" s="7"/>
    </row>
    <row r="125" customFormat="false" ht="15" hidden="false" customHeight="false" outlineLevel="0" collapsed="false">
      <c r="A125" s="7"/>
      <c r="B125" s="7"/>
      <c r="C125" s="7"/>
      <c r="D125" s="7"/>
      <c r="E125" s="7"/>
    </row>
    <row r="126" customFormat="false" ht="15" hidden="false" customHeight="false" outlineLevel="0" collapsed="false">
      <c r="A126" s="7"/>
      <c r="B126" s="7"/>
      <c r="C126" s="7"/>
      <c r="D126" s="7"/>
      <c r="E126" s="7"/>
    </row>
    <row r="127" customFormat="false" ht="15" hidden="false" customHeight="false" outlineLevel="0" collapsed="false">
      <c r="A127" s="7"/>
      <c r="B127" s="7"/>
      <c r="C127" s="7"/>
      <c r="D127" s="7"/>
      <c r="E127" s="7"/>
    </row>
    <row r="128" customFormat="false" ht="15" hidden="false" customHeight="false" outlineLevel="0" collapsed="false">
      <c r="A128" s="7"/>
      <c r="B128" s="7"/>
      <c r="C128" s="7"/>
      <c r="D128" s="7"/>
      <c r="E128" s="7"/>
    </row>
    <row r="129" customFormat="false" ht="15" hidden="false" customHeight="false" outlineLevel="0" collapsed="false">
      <c r="A129" s="7"/>
      <c r="B129" s="7"/>
      <c r="C129" s="7"/>
      <c r="D129" s="7"/>
      <c r="E129" s="7"/>
    </row>
    <row r="130" customFormat="false" ht="15" hidden="false" customHeight="false" outlineLevel="0" collapsed="false">
      <c r="A130" s="7"/>
      <c r="B130" s="7"/>
      <c r="C130" s="7"/>
      <c r="D130" s="7"/>
      <c r="E130" s="7"/>
    </row>
    <row r="131" customFormat="false" ht="15" hidden="false" customHeight="false" outlineLevel="0" collapsed="false">
      <c r="A131" s="7"/>
      <c r="B131" s="7"/>
      <c r="C131" s="7"/>
      <c r="D131" s="7"/>
      <c r="E131" s="7"/>
    </row>
    <row r="132" customFormat="false" ht="15" hidden="false" customHeight="false" outlineLevel="0" collapsed="false">
      <c r="A132" s="7"/>
      <c r="B132" s="7"/>
      <c r="C132" s="7"/>
      <c r="D132" s="7"/>
      <c r="E132" s="7"/>
    </row>
    <row r="133" customFormat="false" ht="15" hidden="false" customHeight="false" outlineLevel="0" collapsed="false">
      <c r="A133" s="7"/>
      <c r="B133" s="7"/>
      <c r="C133" s="7"/>
      <c r="D133" s="7"/>
      <c r="E133" s="7"/>
    </row>
    <row r="134" customFormat="false" ht="15" hidden="false" customHeight="false" outlineLevel="0" collapsed="false">
      <c r="A134" s="7"/>
      <c r="B134" s="7"/>
      <c r="C134" s="7"/>
      <c r="D134" s="7"/>
      <c r="E134" s="7"/>
    </row>
    <row r="135" customFormat="false" ht="15" hidden="false" customHeight="false" outlineLevel="0" collapsed="false">
      <c r="A135" s="7"/>
      <c r="B135" s="7"/>
      <c r="C135" s="7"/>
      <c r="D135" s="7"/>
      <c r="E135" s="7"/>
    </row>
    <row r="136" customFormat="false" ht="15" hidden="false" customHeight="false" outlineLevel="0" collapsed="false">
      <c r="A136" s="7"/>
      <c r="B136" s="7"/>
      <c r="C136" s="7"/>
      <c r="D136" s="7"/>
      <c r="E136" s="7"/>
    </row>
    <row r="137" customFormat="false" ht="15" hidden="false" customHeight="false" outlineLevel="0" collapsed="false">
      <c r="A137" s="7"/>
      <c r="B137" s="7"/>
      <c r="C137" s="7"/>
      <c r="D137" s="7"/>
      <c r="E137" s="7"/>
    </row>
    <row r="138" customFormat="false" ht="15" hidden="false" customHeight="false" outlineLevel="0" collapsed="false">
      <c r="A138" s="7"/>
      <c r="B138" s="7"/>
      <c r="C138" s="7"/>
      <c r="D138" s="7"/>
      <c r="E138" s="7"/>
    </row>
    <row r="139" customFormat="false" ht="15" hidden="false" customHeight="false" outlineLevel="0" collapsed="false">
      <c r="A139" s="7"/>
      <c r="B139" s="7"/>
      <c r="C139" s="7"/>
      <c r="D139" s="7"/>
      <c r="E139" s="7"/>
    </row>
    <row r="140" customFormat="false" ht="15" hidden="false" customHeight="false" outlineLevel="0" collapsed="false">
      <c r="A140" s="7"/>
      <c r="B140" s="7"/>
      <c r="C140" s="7"/>
      <c r="D140" s="7"/>
      <c r="E140" s="7"/>
    </row>
    <row r="141" customFormat="false" ht="15" hidden="false" customHeight="false" outlineLevel="0" collapsed="false">
      <c r="A141" s="7"/>
      <c r="B141" s="7"/>
      <c r="C141" s="7"/>
      <c r="D141" s="7"/>
      <c r="E141" s="7"/>
    </row>
    <row r="142" customFormat="false" ht="15" hidden="false" customHeight="false" outlineLevel="0" collapsed="false">
      <c r="A142" s="7"/>
      <c r="B142" s="7"/>
      <c r="C142" s="7"/>
      <c r="D142" s="7"/>
      <c r="E142" s="7"/>
    </row>
    <row r="143" customFormat="false" ht="15" hidden="false" customHeight="false" outlineLevel="0" collapsed="false">
      <c r="A143" s="7"/>
      <c r="B143" s="7"/>
      <c r="C143" s="7"/>
      <c r="D143" s="7"/>
      <c r="E143" s="7"/>
    </row>
    <row r="144" customFormat="false" ht="15" hidden="false" customHeight="false" outlineLevel="0" collapsed="false">
      <c r="A144" s="7"/>
      <c r="B144" s="7"/>
      <c r="C144" s="7"/>
      <c r="D144" s="7"/>
      <c r="E144" s="7"/>
    </row>
    <row r="145" customFormat="false" ht="15" hidden="false" customHeight="false" outlineLevel="0" collapsed="false">
      <c r="A145" s="7"/>
      <c r="B145" s="7"/>
      <c r="C145" s="7"/>
      <c r="D145" s="7"/>
      <c r="E145" s="7"/>
    </row>
    <row r="146" customFormat="false" ht="15" hidden="false" customHeight="false" outlineLevel="0" collapsed="false">
      <c r="A146" s="7"/>
      <c r="B146" s="7"/>
      <c r="C146" s="7"/>
      <c r="D146" s="7"/>
      <c r="E146" s="7"/>
    </row>
    <row r="147" customFormat="false" ht="15" hidden="false" customHeight="false" outlineLevel="0" collapsed="false">
      <c r="A147" s="7"/>
      <c r="B147" s="7"/>
      <c r="C147" s="7"/>
      <c r="D147" s="7"/>
      <c r="E147" s="7"/>
    </row>
    <row r="148" customFormat="false" ht="15" hidden="false" customHeight="false" outlineLevel="0" collapsed="false">
      <c r="A148" s="7"/>
      <c r="B148" s="7"/>
      <c r="C148" s="7"/>
      <c r="D148" s="7"/>
      <c r="E148" s="7"/>
    </row>
    <row r="149" customFormat="false" ht="15" hidden="false" customHeight="false" outlineLevel="0" collapsed="false">
      <c r="A149" s="7"/>
      <c r="B149" s="7"/>
      <c r="C149" s="7"/>
      <c r="D149" s="7"/>
      <c r="E149" s="7"/>
    </row>
    <row r="150" customFormat="false" ht="15" hidden="false" customHeight="false" outlineLevel="0" collapsed="false">
      <c r="A150" s="7"/>
      <c r="B150" s="7"/>
      <c r="C150" s="7"/>
      <c r="D150" s="7"/>
      <c r="E150" s="7"/>
    </row>
    <row r="151" customFormat="false" ht="15" hidden="false" customHeight="false" outlineLevel="0" collapsed="false">
      <c r="A151" s="7"/>
      <c r="B151" s="7"/>
      <c r="C151" s="7"/>
      <c r="D151" s="7"/>
      <c r="E151" s="7"/>
    </row>
    <row r="152" customFormat="false" ht="15" hidden="false" customHeight="false" outlineLevel="0" collapsed="false">
      <c r="A152" s="7"/>
      <c r="B152" s="7"/>
      <c r="C152" s="7"/>
      <c r="D152" s="7"/>
      <c r="E152" s="7"/>
    </row>
    <row r="153" customFormat="false" ht="15" hidden="false" customHeight="false" outlineLevel="0" collapsed="false">
      <c r="A153" s="7"/>
      <c r="B153" s="7"/>
      <c r="C153" s="7"/>
      <c r="D153" s="7"/>
      <c r="E153" s="7"/>
    </row>
    <row r="154" customFormat="false" ht="15" hidden="false" customHeight="false" outlineLevel="0" collapsed="false">
      <c r="A154" s="7"/>
      <c r="B154" s="7"/>
      <c r="C154" s="7"/>
      <c r="D154" s="7"/>
      <c r="E154" s="7"/>
    </row>
    <row r="155" customFormat="false" ht="15" hidden="false" customHeight="false" outlineLevel="0" collapsed="false">
      <c r="A155" s="7"/>
      <c r="B155" s="7"/>
      <c r="C155" s="7"/>
      <c r="D155" s="7"/>
      <c r="E155" s="7"/>
    </row>
    <row r="156" customFormat="false" ht="15" hidden="false" customHeight="false" outlineLevel="0" collapsed="false">
      <c r="A156" s="7"/>
      <c r="B156" s="7"/>
      <c r="C156" s="7"/>
      <c r="D156" s="7"/>
      <c r="E156" s="7"/>
    </row>
    <row r="157" customFormat="false" ht="15" hidden="false" customHeight="false" outlineLevel="0" collapsed="false">
      <c r="A157" s="7"/>
      <c r="B157" s="7"/>
      <c r="C157" s="7"/>
      <c r="D157" s="7"/>
      <c r="E157" s="7"/>
    </row>
    <row r="158" customFormat="false" ht="15" hidden="false" customHeight="false" outlineLevel="0" collapsed="false">
      <c r="A158" s="7"/>
      <c r="B158" s="7"/>
      <c r="C158" s="7"/>
      <c r="D158" s="7"/>
      <c r="E158" s="7"/>
    </row>
    <row r="159" customFormat="false" ht="15" hidden="false" customHeight="false" outlineLevel="0" collapsed="false">
      <c r="A159" s="7"/>
      <c r="B159" s="7"/>
      <c r="C159" s="7"/>
      <c r="D159" s="7"/>
      <c r="E159" s="7"/>
    </row>
    <row r="160" customFormat="false" ht="15" hidden="false" customHeight="false" outlineLevel="0" collapsed="false">
      <c r="A160" s="7"/>
      <c r="B160" s="7"/>
      <c r="C160" s="7"/>
      <c r="D160" s="7"/>
      <c r="E160" s="7"/>
    </row>
    <row r="161" customFormat="false" ht="15" hidden="false" customHeight="false" outlineLevel="0" collapsed="false">
      <c r="A161" s="7"/>
      <c r="B161" s="7"/>
      <c r="C161" s="7"/>
      <c r="D161" s="7"/>
      <c r="E161" s="7"/>
    </row>
    <row r="162" customFormat="false" ht="15" hidden="false" customHeight="false" outlineLevel="0" collapsed="false">
      <c r="A162" s="7"/>
      <c r="B162" s="7"/>
      <c r="C162" s="7"/>
      <c r="D162" s="7"/>
      <c r="E162" s="7"/>
    </row>
    <row r="163" customFormat="false" ht="15" hidden="false" customHeight="false" outlineLevel="0" collapsed="false">
      <c r="A163" s="7"/>
      <c r="B163" s="7"/>
      <c r="C163" s="7"/>
      <c r="D163" s="7"/>
      <c r="E163" s="7"/>
    </row>
    <row r="164" customFormat="false" ht="15" hidden="false" customHeight="false" outlineLevel="0" collapsed="false">
      <c r="A164" s="7"/>
      <c r="B164" s="7"/>
      <c r="C164" s="7"/>
      <c r="D164" s="7"/>
      <c r="E164" s="7"/>
    </row>
    <row r="165" customFormat="false" ht="15" hidden="false" customHeight="false" outlineLevel="0" collapsed="false">
      <c r="A165" s="7"/>
      <c r="B165" s="7"/>
      <c r="C165" s="7"/>
      <c r="D165" s="7"/>
      <c r="E165" s="7"/>
    </row>
    <row r="166" customFormat="false" ht="15" hidden="false" customHeight="false" outlineLevel="0" collapsed="false">
      <c r="A166" s="7"/>
      <c r="B166" s="7"/>
      <c r="C166" s="7"/>
      <c r="D166" s="7"/>
      <c r="E166" s="7"/>
    </row>
    <row r="167" customFormat="false" ht="15" hidden="false" customHeight="false" outlineLevel="0" collapsed="false">
      <c r="A167" s="7"/>
      <c r="B167" s="7"/>
      <c r="C167" s="7"/>
      <c r="D167" s="7"/>
      <c r="E167" s="7"/>
    </row>
    <row r="168" customFormat="false" ht="15" hidden="false" customHeight="false" outlineLevel="0" collapsed="false">
      <c r="A168" s="7"/>
      <c r="B168" s="7"/>
      <c r="C168" s="7"/>
      <c r="D168" s="7"/>
      <c r="E168" s="7"/>
    </row>
    <row r="169" customFormat="false" ht="15" hidden="false" customHeight="false" outlineLevel="0" collapsed="false">
      <c r="A169" s="7"/>
      <c r="B169" s="7"/>
      <c r="C169" s="7"/>
      <c r="D169" s="7"/>
      <c r="E169" s="7"/>
    </row>
    <row r="170" customFormat="false" ht="15" hidden="false" customHeight="false" outlineLevel="0" collapsed="false">
      <c r="A170" s="7"/>
      <c r="B170" s="7"/>
      <c r="C170" s="7"/>
      <c r="D170" s="7"/>
      <c r="E170" s="7"/>
    </row>
    <row r="171" customFormat="false" ht="15" hidden="false" customHeight="false" outlineLevel="0" collapsed="false">
      <c r="A171" s="7"/>
      <c r="B171" s="7"/>
      <c r="C171" s="7"/>
      <c r="D171" s="7"/>
      <c r="E171" s="7"/>
    </row>
    <row r="172" customFormat="false" ht="15" hidden="false" customHeight="false" outlineLevel="0" collapsed="false">
      <c r="A172" s="7"/>
      <c r="B172" s="7"/>
      <c r="C172" s="7"/>
      <c r="D172" s="7"/>
      <c r="E172" s="7"/>
    </row>
    <row r="173" customFormat="false" ht="15" hidden="false" customHeight="false" outlineLevel="0" collapsed="false">
      <c r="A173" s="7"/>
      <c r="B173" s="7"/>
      <c r="C173" s="7"/>
      <c r="D173" s="7"/>
      <c r="E173" s="7"/>
    </row>
    <row r="174" customFormat="false" ht="15" hidden="false" customHeight="false" outlineLevel="0" collapsed="false">
      <c r="A174" s="7"/>
      <c r="B174" s="7"/>
      <c r="C174" s="7"/>
      <c r="D174" s="7"/>
      <c r="E174" s="7"/>
    </row>
    <row r="175" customFormat="false" ht="15" hidden="false" customHeight="false" outlineLevel="0" collapsed="false">
      <c r="A175" s="7"/>
      <c r="B175" s="7"/>
      <c r="C175" s="7"/>
      <c r="D175" s="7"/>
      <c r="E175" s="7"/>
    </row>
    <row r="176" customFormat="false" ht="15" hidden="false" customHeight="false" outlineLevel="0" collapsed="false">
      <c r="A176" s="7"/>
      <c r="B176" s="7"/>
      <c r="C176" s="7"/>
      <c r="D176" s="7"/>
      <c r="E176" s="7"/>
    </row>
    <row r="177" customFormat="false" ht="15" hidden="false" customHeight="false" outlineLevel="0" collapsed="false">
      <c r="A177" s="7"/>
      <c r="B177" s="7"/>
      <c r="C177" s="7"/>
      <c r="D177" s="7"/>
      <c r="E177" s="7"/>
    </row>
    <row r="178" customFormat="false" ht="15" hidden="false" customHeight="false" outlineLevel="0" collapsed="false">
      <c r="A178" s="7"/>
      <c r="B178" s="7"/>
      <c r="C178" s="7"/>
      <c r="D178" s="7"/>
      <c r="E178" s="7"/>
    </row>
    <row r="179" customFormat="false" ht="15" hidden="false" customHeight="false" outlineLevel="0" collapsed="false">
      <c r="A179" s="7"/>
      <c r="B179" s="7"/>
      <c r="C179" s="7"/>
      <c r="D179" s="7"/>
      <c r="E179" s="7"/>
    </row>
    <row r="180" customFormat="false" ht="15" hidden="false" customHeight="false" outlineLevel="0" collapsed="false">
      <c r="A180" s="7"/>
      <c r="B180" s="7"/>
      <c r="C180" s="7"/>
      <c r="D180" s="7"/>
      <c r="E180" s="7"/>
    </row>
    <row r="181" customFormat="false" ht="15" hidden="false" customHeight="false" outlineLevel="0" collapsed="false">
      <c r="A181" s="7"/>
      <c r="B181" s="7"/>
      <c r="C181" s="7"/>
      <c r="D181" s="7"/>
      <c r="E181" s="7"/>
    </row>
    <row r="182" customFormat="false" ht="15" hidden="false" customHeight="false" outlineLevel="0" collapsed="false">
      <c r="A182" s="7"/>
      <c r="B182" s="7"/>
      <c r="C182" s="7"/>
      <c r="D182" s="7"/>
      <c r="E182" s="7"/>
    </row>
    <row r="183" customFormat="false" ht="15" hidden="false" customHeight="false" outlineLevel="0" collapsed="false">
      <c r="A183" s="7"/>
      <c r="B183" s="7"/>
      <c r="C183" s="7"/>
      <c r="D183" s="7"/>
      <c r="E183" s="7"/>
    </row>
    <row r="184" customFormat="false" ht="15" hidden="false" customHeight="false" outlineLevel="0" collapsed="false">
      <c r="A184" s="7"/>
      <c r="B184" s="7"/>
      <c r="C184" s="7"/>
      <c r="D184" s="7"/>
      <c r="E184" s="7"/>
    </row>
    <row r="185" customFormat="false" ht="15" hidden="false" customHeight="false" outlineLevel="0" collapsed="false">
      <c r="A185" s="7"/>
      <c r="B185" s="7"/>
      <c r="C185" s="7"/>
      <c r="D185" s="7"/>
      <c r="E185" s="7"/>
    </row>
    <row r="186" customFormat="false" ht="15" hidden="false" customHeight="false" outlineLevel="0" collapsed="false">
      <c r="A186" s="7"/>
      <c r="B186" s="7"/>
      <c r="C186" s="7"/>
      <c r="D186" s="7"/>
      <c r="E186" s="7"/>
    </row>
    <row r="187" customFormat="false" ht="15" hidden="false" customHeight="false" outlineLevel="0" collapsed="false">
      <c r="A187" s="7"/>
      <c r="B187" s="7"/>
      <c r="C187" s="7"/>
      <c r="D187" s="7"/>
      <c r="E187" s="7"/>
    </row>
    <row r="188" customFormat="false" ht="15" hidden="false" customHeight="false" outlineLevel="0" collapsed="false">
      <c r="A188" s="7"/>
      <c r="B188" s="7"/>
      <c r="C188" s="7"/>
      <c r="D188" s="7"/>
      <c r="E188" s="7"/>
    </row>
    <row r="189" customFormat="false" ht="15" hidden="false" customHeight="false" outlineLevel="0" collapsed="false">
      <c r="A189" s="7"/>
      <c r="B189" s="7"/>
      <c r="C189" s="7"/>
      <c r="D189" s="7"/>
      <c r="E189" s="7"/>
    </row>
    <row r="190" customFormat="false" ht="15" hidden="false" customHeight="false" outlineLevel="0" collapsed="false">
      <c r="A190" s="7"/>
      <c r="B190" s="7"/>
      <c r="C190" s="7"/>
      <c r="D190" s="7"/>
      <c r="E190" s="7"/>
    </row>
    <row r="191" customFormat="false" ht="15" hidden="false" customHeight="false" outlineLevel="0" collapsed="false">
      <c r="A191" s="7"/>
      <c r="B191" s="7"/>
      <c r="C191" s="7"/>
      <c r="D191" s="7"/>
      <c r="E191" s="7"/>
    </row>
    <row r="192" customFormat="false" ht="15" hidden="false" customHeight="false" outlineLevel="0" collapsed="false">
      <c r="A192" s="7"/>
      <c r="B192" s="7"/>
      <c r="C192" s="7"/>
      <c r="D192" s="7"/>
      <c r="E192" s="7"/>
    </row>
    <row r="193" customFormat="false" ht="15" hidden="false" customHeight="false" outlineLevel="0" collapsed="false">
      <c r="A193" s="7"/>
      <c r="B193" s="7"/>
      <c r="C193" s="7"/>
      <c r="D193" s="7"/>
      <c r="E193" s="7"/>
    </row>
    <row r="194" customFormat="false" ht="15" hidden="false" customHeight="false" outlineLevel="0" collapsed="false">
      <c r="A194" s="7"/>
      <c r="B194" s="7"/>
      <c r="C194" s="7"/>
      <c r="D194" s="7"/>
      <c r="E194" s="7"/>
    </row>
    <row r="195" customFormat="false" ht="15" hidden="false" customHeight="false" outlineLevel="0" collapsed="false">
      <c r="A195" s="7"/>
      <c r="B195" s="7"/>
      <c r="C195" s="7"/>
      <c r="D195" s="7"/>
      <c r="E195" s="7"/>
    </row>
    <row r="196" customFormat="false" ht="15" hidden="false" customHeight="false" outlineLevel="0" collapsed="false">
      <c r="A196" s="7"/>
      <c r="B196" s="7"/>
      <c r="C196" s="7"/>
      <c r="D196" s="7"/>
      <c r="E196" s="7"/>
    </row>
    <row r="197" customFormat="false" ht="15" hidden="false" customHeight="false" outlineLevel="0" collapsed="false">
      <c r="A197" s="7"/>
      <c r="B197" s="7"/>
      <c r="C197" s="7"/>
      <c r="D197" s="7"/>
      <c r="E197" s="7"/>
    </row>
    <row r="198" customFormat="false" ht="15" hidden="false" customHeight="false" outlineLevel="0" collapsed="false">
      <c r="A198" s="7"/>
      <c r="B198" s="7"/>
      <c r="C198" s="7"/>
      <c r="D198" s="7"/>
      <c r="E198" s="7"/>
    </row>
    <row r="199" customFormat="false" ht="15" hidden="false" customHeight="false" outlineLevel="0" collapsed="false">
      <c r="A199" s="7"/>
      <c r="B199" s="7"/>
      <c r="C199" s="7"/>
      <c r="D199" s="7"/>
      <c r="E199" s="7"/>
    </row>
    <row r="200" customFormat="false" ht="15" hidden="false" customHeight="false" outlineLevel="0" collapsed="false">
      <c r="A200" s="7"/>
      <c r="B200" s="7"/>
      <c r="C200" s="7"/>
      <c r="D200" s="7"/>
      <c r="E200" s="7"/>
    </row>
    <row r="201" customFormat="false" ht="15" hidden="false" customHeight="false" outlineLevel="0" collapsed="false">
      <c r="A201" s="7"/>
      <c r="B201" s="7"/>
      <c r="C201" s="7"/>
      <c r="D201" s="7"/>
      <c r="E201" s="7"/>
    </row>
  </sheetData>
  <dataValidations count="1">
    <dataValidation allowBlank="true" errorStyle="stop" operator="between" showDropDown="false" showErrorMessage="false" showInputMessage="false" sqref="B2:B201" type="list">
      <formula1>Clubs!$A$2:$A$61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5" t="s">
        <v>64</v>
      </c>
      <c r="B1" s="5" t="s">
        <v>65</v>
      </c>
      <c r="C1" s="5" t="s">
        <v>66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  <c r="I1" s="5" t="s">
        <v>72</v>
      </c>
      <c r="J1" s="5" t="s">
        <v>73</v>
      </c>
    </row>
    <row r="2" customFormat="false" ht="15" hidden="false" customHeight="false" outlineLevel="0" collapsed="false">
      <c r="A2" s="8" t="n">
        <v>1</v>
      </c>
      <c r="B2" s="8" t="n">
        <v>1</v>
      </c>
      <c r="C2" s="8" t="s">
        <v>20</v>
      </c>
      <c r="D2" s="8" t="s">
        <v>22</v>
      </c>
      <c r="E2" s="8" t="s">
        <v>21</v>
      </c>
      <c r="F2" s="9" t="n">
        <v>46297.875</v>
      </c>
      <c r="G2" s="8" t="n">
        <v>2</v>
      </c>
      <c r="H2" s="8" t="n">
        <v>1</v>
      </c>
      <c r="I2" s="8"/>
      <c r="J2" s="10" t="str">
        <f aca="false">IF(OR(A2="",B2=""),"",A2&amp;"-"&amp;B2)</f>
        <v>1-1</v>
      </c>
    </row>
    <row r="3" customFormat="false" ht="15" hidden="false" customHeight="false" outlineLevel="0" collapsed="false">
      <c r="A3" s="8" t="n">
        <v>1</v>
      </c>
      <c r="B3" s="8" t="n">
        <v>2</v>
      </c>
      <c r="C3" s="8" t="s">
        <v>37</v>
      </c>
      <c r="D3" s="8" t="s">
        <v>39</v>
      </c>
      <c r="E3" s="8" t="s">
        <v>38</v>
      </c>
      <c r="F3" s="9" t="n">
        <v>46298.9166666667</v>
      </c>
      <c r="G3" s="8" t="n">
        <v>1</v>
      </c>
      <c r="H3" s="8" t="n">
        <v>1</v>
      </c>
      <c r="I3" s="8"/>
      <c r="J3" s="10" t="str">
        <f aca="false">IF(OR(A3="",B3=""),"",A3&amp;"-"&amp;B3)</f>
        <v>1-2</v>
      </c>
    </row>
    <row r="4" customFormat="false" ht="15" hidden="false" customHeight="false" outlineLevel="0" collapsed="false">
      <c r="A4" s="8" t="n">
        <v>1</v>
      </c>
      <c r="B4" s="8" t="n">
        <v>3</v>
      </c>
      <c r="C4" s="8" t="s">
        <v>30</v>
      </c>
      <c r="D4" s="8" t="s">
        <v>32</v>
      </c>
      <c r="E4" s="8" t="s">
        <v>31</v>
      </c>
      <c r="F4" s="9" t="n">
        <v>46299.7916666667</v>
      </c>
      <c r="G4" s="8" t="n">
        <v>0</v>
      </c>
      <c r="H4" s="8" t="n">
        <v>2</v>
      </c>
      <c r="I4" s="8"/>
      <c r="J4" s="10" t="str">
        <f aca="false">IF(OR(A4="",B4=""),"",A4&amp;"-"&amp;B4)</f>
        <v>1-3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11"/>
      <c r="G5" s="7"/>
      <c r="H5" s="7"/>
      <c r="I5" s="7"/>
      <c r="J5" s="10" t="str">
        <f aca="false">IF(OR(A5="",B5=""),"",A5&amp;"-"&amp;B5)</f>
        <v/>
      </c>
    </row>
    <row r="6" customFormat="false" ht="15" hidden="false" customHeight="false" outlineLevel="0" collapsed="false">
      <c r="A6" s="7"/>
      <c r="B6" s="7"/>
      <c r="C6" s="7"/>
      <c r="D6" s="7"/>
      <c r="E6" s="7"/>
      <c r="F6" s="11"/>
      <c r="G6" s="7"/>
      <c r="H6" s="7"/>
      <c r="I6" s="7"/>
      <c r="J6" s="10" t="str">
        <f aca="false">IF(OR(A6="",B6=""),"",A6&amp;"-"&amp;B6)</f>
        <v/>
      </c>
    </row>
    <row r="7" customFormat="false" ht="15" hidden="false" customHeight="false" outlineLevel="0" collapsed="false">
      <c r="A7" s="7"/>
      <c r="B7" s="7"/>
      <c r="C7" s="7"/>
      <c r="D7" s="7"/>
      <c r="E7" s="7"/>
      <c r="F7" s="11"/>
      <c r="G7" s="7"/>
      <c r="H7" s="7"/>
      <c r="I7" s="7"/>
      <c r="J7" s="10" t="str">
        <f aca="false">IF(OR(A7="",B7=""),"",A7&amp;"-"&amp;B7)</f>
        <v/>
      </c>
    </row>
    <row r="8" customFormat="false" ht="15" hidden="false" customHeight="false" outlineLevel="0" collapsed="false">
      <c r="A8" s="7"/>
      <c r="B8" s="7"/>
      <c r="C8" s="7"/>
      <c r="D8" s="7"/>
      <c r="E8" s="7"/>
      <c r="F8" s="11"/>
      <c r="G8" s="7"/>
      <c r="H8" s="7"/>
      <c r="I8" s="7"/>
      <c r="J8" s="10" t="str">
        <f aca="false">IF(OR(A8="",B8=""),"",A8&amp;"-"&amp;B8)</f>
        <v/>
      </c>
    </row>
    <row r="9" customFormat="false" ht="15" hidden="false" customHeight="false" outlineLevel="0" collapsed="false">
      <c r="A9" s="7"/>
      <c r="B9" s="7"/>
      <c r="C9" s="7"/>
      <c r="D9" s="7"/>
      <c r="E9" s="7"/>
      <c r="F9" s="11"/>
      <c r="G9" s="7"/>
      <c r="H9" s="7"/>
      <c r="I9" s="7"/>
      <c r="J9" s="10" t="str">
        <f aca="false">IF(OR(A9="",B9=""),"",A9&amp;"-"&amp;B9)</f>
        <v/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11"/>
      <c r="G10" s="7"/>
      <c r="H10" s="7"/>
      <c r="I10" s="7"/>
      <c r="J10" s="10" t="str">
        <f aca="false">IF(OR(A10="",B10=""),"",A10&amp;"-"&amp;B10)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11"/>
      <c r="G11" s="7"/>
      <c r="H11" s="7"/>
      <c r="I11" s="7"/>
      <c r="J11" s="10" t="str">
        <f aca="false">IF(OR(A11="",B11=""),"",A11&amp;"-"&amp;B11)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11"/>
      <c r="G12" s="7"/>
      <c r="H12" s="7"/>
      <c r="I12" s="7"/>
      <c r="J12" s="10" t="str">
        <f aca="false">IF(OR(A12="",B12=""),"",A12&amp;"-"&amp;B12)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11"/>
      <c r="G13" s="7"/>
      <c r="H13" s="7"/>
      <c r="I13" s="7"/>
      <c r="J13" s="10" t="str">
        <f aca="false">IF(OR(A13="",B13=""),"",A13&amp;"-"&amp;B13)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11"/>
      <c r="G14" s="7"/>
      <c r="H14" s="7"/>
      <c r="I14" s="7"/>
      <c r="J14" s="10" t="str">
        <f aca="false">IF(OR(A14="",B14=""),"",A14&amp;"-"&amp;B14)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11"/>
      <c r="G15" s="7"/>
      <c r="H15" s="7"/>
      <c r="I15" s="7"/>
      <c r="J15" s="10" t="str">
        <f aca="false">IF(OR(A15="",B15=""),"",A15&amp;"-"&amp;B15)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11"/>
      <c r="G16" s="7"/>
      <c r="H16" s="7"/>
      <c r="I16" s="7"/>
      <c r="J16" s="10" t="str">
        <f aca="false">IF(OR(A16="",B16=""),"",A16&amp;"-"&amp;B16)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11"/>
      <c r="G17" s="7"/>
      <c r="H17" s="7"/>
      <c r="I17" s="7"/>
      <c r="J17" s="10" t="str">
        <f aca="false">IF(OR(A17="",B17=""),"",A17&amp;"-"&amp;B17)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11"/>
      <c r="G18" s="7"/>
      <c r="H18" s="7"/>
      <c r="I18" s="7"/>
      <c r="J18" s="10" t="str">
        <f aca="false">IF(OR(A18="",B18=""),"",A18&amp;"-"&amp;B18)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11"/>
      <c r="G19" s="7"/>
      <c r="H19" s="7"/>
      <c r="I19" s="7"/>
      <c r="J19" s="10" t="str">
        <f aca="false">IF(OR(A19="",B19=""),"",A19&amp;"-"&amp;B19)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11"/>
      <c r="G20" s="7"/>
      <c r="H20" s="7"/>
      <c r="I20" s="7"/>
      <c r="J20" s="10" t="str">
        <f aca="false">IF(OR(A20="",B20=""),"",A20&amp;"-"&amp;B20)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11"/>
      <c r="G21" s="7"/>
      <c r="H21" s="7"/>
      <c r="I21" s="7"/>
      <c r="J21" s="10" t="str">
        <f aca="false">IF(OR(A21="",B21=""),"",A21&amp;"-"&amp;B21)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11"/>
      <c r="G22" s="7"/>
      <c r="H22" s="7"/>
      <c r="I22" s="7"/>
      <c r="J22" s="10" t="str">
        <f aca="false">IF(OR(A22="",B22=""),"",A22&amp;"-"&amp;B22)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11"/>
      <c r="G23" s="7"/>
      <c r="H23" s="7"/>
      <c r="I23" s="7"/>
      <c r="J23" s="10" t="str">
        <f aca="false">IF(OR(A23="",B23=""),"",A23&amp;"-"&amp;B23)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11"/>
      <c r="G24" s="7"/>
      <c r="H24" s="7"/>
      <c r="I24" s="7"/>
      <c r="J24" s="10" t="str">
        <f aca="false">IF(OR(A24="",B24=""),"",A24&amp;"-"&amp;B24)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11"/>
      <c r="G25" s="7"/>
      <c r="H25" s="7"/>
      <c r="I25" s="7"/>
      <c r="J25" s="10" t="str">
        <f aca="false">IF(OR(A25="",B25=""),"",A25&amp;"-"&amp;B25)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11"/>
      <c r="G26" s="7"/>
      <c r="H26" s="7"/>
      <c r="I26" s="7"/>
      <c r="J26" s="10" t="str">
        <f aca="false">IF(OR(A26="",B26=""),"",A26&amp;"-"&amp;B26)</f>
        <v/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11"/>
      <c r="G27" s="7"/>
      <c r="H27" s="7"/>
      <c r="I27" s="7"/>
      <c r="J27" s="10" t="str">
        <f aca="false">IF(OR(A27="",B27=""),"",A27&amp;"-"&amp;B27)</f>
        <v/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11"/>
      <c r="G28" s="7"/>
      <c r="H28" s="7"/>
      <c r="I28" s="7"/>
      <c r="J28" s="10" t="str">
        <f aca="false">IF(OR(A28="",B28=""),"",A28&amp;"-"&amp;B28)</f>
        <v/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11"/>
      <c r="G29" s="7"/>
      <c r="H29" s="7"/>
      <c r="I29" s="7"/>
      <c r="J29" s="10" t="str">
        <f aca="false">IF(OR(A29="",B29=""),"",A29&amp;"-"&amp;B29)</f>
        <v/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11"/>
      <c r="G30" s="7"/>
      <c r="H30" s="7"/>
      <c r="I30" s="7"/>
      <c r="J30" s="10" t="str">
        <f aca="false">IF(OR(A30="",B30=""),"",A30&amp;"-"&amp;B30)</f>
        <v/>
      </c>
    </row>
    <row r="31" customFormat="false" ht="15" hidden="false" customHeight="false" outlineLevel="0" collapsed="false">
      <c r="A31" s="7"/>
      <c r="B31" s="7"/>
      <c r="C31" s="7"/>
      <c r="D31" s="7"/>
      <c r="E31" s="7"/>
      <c r="F31" s="11"/>
      <c r="G31" s="7"/>
      <c r="H31" s="7"/>
      <c r="I31" s="7"/>
      <c r="J31" s="10" t="str">
        <f aca="false">IF(OR(A31="",B31=""),"",A31&amp;"-"&amp;B31)</f>
        <v/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11"/>
      <c r="G32" s="7"/>
      <c r="H32" s="7"/>
      <c r="I32" s="7"/>
      <c r="J32" s="10" t="str">
        <f aca="false">IF(OR(A32="",B32=""),"",A32&amp;"-"&amp;B32)</f>
        <v/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11"/>
      <c r="G33" s="7"/>
      <c r="H33" s="7"/>
      <c r="I33" s="7"/>
      <c r="J33" s="10" t="str">
        <f aca="false">IF(OR(A33="",B33=""),"",A33&amp;"-"&amp;B33)</f>
        <v/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11"/>
      <c r="G34" s="7"/>
      <c r="H34" s="7"/>
      <c r="I34" s="7"/>
      <c r="J34" s="10" t="str">
        <f aca="false">IF(OR(A34="",B34=""),"",A34&amp;"-"&amp;B34)</f>
        <v/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11"/>
      <c r="G35" s="7"/>
      <c r="H35" s="7"/>
      <c r="I35" s="7"/>
      <c r="J35" s="10" t="str">
        <f aca="false">IF(OR(A35="",B35=""),"",A35&amp;"-"&amp;B35)</f>
        <v/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11"/>
      <c r="G36" s="7"/>
      <c r="H36" s="7"/>
      <c r="I36" s="7"/>
      <c r="J36" s="10" t="str">
        <f aca="false">IF(OR(A36="",B36=""),"",A36&amp;"-"&amp;B36)</f>
        <v/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11"/>
      <c r="G37" s="7"/>
      <c r="H37" s="7"/>
      <c r="I37" s="7"/>
      <c r="J37" s="10" t="str">
        <f aca="false">IF(OR(A37="",B37=""),"",A37&amp;"-"&amp;B37)</f>
        <v/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11"/>
      <c r="G38" s="7"/>
      <c r="H38" s="7"/>
      <c r="I38" s="7"/>
      <c r="J38" s="10" t="str">
        <f aca="false">IF(OR(A38="",B38=""),"",A38&amp;"-"&amp;B38)</f>
        <v/>
      </c>
    </row>
    <row r="39" customFormat="false" ht="15" hidden="false" customHeight="false" outlineLevel="0" collapsed="false">
      <c r="A39" s="7"/>
      <c r="B39" s="7"/>
      <c r="C39" s="7"/>
      <c r="D39" s="7"/>
      <c r="E39" s="7"/>
      <c r="F39" s="11"/>
      <c r="G39" s="7"/>
      <c r="H39" s="7"/>
      <c r="I39" s="7"/>
      <c r="J39" s="10" t="str">
        <f aca="false">IF(OR(A39="",B39=""),"",A39&amp;"-"&amp;B39)</f>
        <v/>
      </c>
    </row>
    <row r="40" customFormat="false" ht="15" hidden="false" customHeight="false" outlineLevel="0" collapsed="false">
      <c r="A40" s="7"/>
      <c r="B40" s="7"/>
      <c r="C40" s="7"/>
      <c r="D40" s="7"/>
      <c r="E40" s="7"/>
      <c r="F40" s="11"/>
      <c r="G40" s="7"/>
      <c r="H40" s="7"/>
      <c r="I40" s="7"/>
      <c r="J40" s="10" t="str">
        <f aca="false">IF(OR(A40="",B40=""),"",A40&amp;"-"&amp;B40)</f>
        <v/>
      </c>
    </row>
    <row r="41" customFormat="false" ht="15" hidden="false" customHeight="false" outlineLevel="0" collapsed="false">
      <c r="A41" s="7"/>
      <c r="B41" s="7"/>
      <c r="C41" s="7"/>
      <c r="D41" s="7"/>
      <c r="E41" s="7"/>
      <c r="F41" s="11"/>
      <c r="G41" s="7"/>
      <c r="H41" s="7"/>
      <c r="I41" s="7"/>
      <c r="J41" s="10" t="str">
        <f aca="false">IF(OR(A41="",B41=""),"",A41&amp;"-"&amp;B41)</f>
        <v/>
      </c>
    </row>
    <row r="42" customFormat="false" ht="15" hidden="false" customHeight="false" outlineLevel="0" collapsed="false">
      <c r="A42" s="7"/>
      <c r="B42" s="7"/>
      <c r="C42" s="7"/>
      <c r="D42" s="7"/>
      <c r="E42" s="7"/>
      <c r="F42" s="11"/>
      <c r="G42" s="7"/>
      <c r="H42" s="7"/>
      <c r="I42" s="7"/>
      <c r="J42" s="10" t="str">
        <f aca="false">IF(OR(A42="",B42=""),"",A42&amp;"-"&amp;B42)</f>
        <v/>
      </c>
    </row>
    <row r="43" customFormat="false" ht="15" hidden="false" customHeight="false" outlineLevel="0" collapsed="false">
      <c r="A43" s="7"/>
      <c r="B43" s="7"/>
      <c r="C43" s="7"/>
      <c r="D43" s="7"/>
      <c r="E43" s="7"/>
      <c r="F43" s="11"/>
      <c r="G43" s="7"/>
      <c r="H43" s="7"/>
      <c r="I43" s="7"/>
      <c r="J43" s="10" t="str">
        <f aca="false">IF(OR(A43="",B43=""),"",A43&amp;"-"&amp;B43)</f>
        <v/>
      </c>
    </row>
    <row r="44" customFormat="false" ht="15" hidden="false" customHeight="false" outlineLevel="0" collapsed="false">
      <c r="A44" s="7"/>
      <c r="B44" s="7"/>
      <c r="C44" s="7"/>
      <c r="D44" s="7"/>
      <c r="E44" s="7"/>
      <c r="F44" s="11"/>
      <c r="G44" s="7"/>
      <c r="H44" s="7"/>
      <c r="I44" s="7"/>
      <c r="J44" s="10" t="str">
        <f aca="false">IF(OR(A44="",B44=""),"",A44&amp;"-"&amp;B44)</f>
        <v/>
      </c>
    </row>
    <row r="45" customFormat="false" ht="15" hidden="false" customHeight="false" outlineLevel="0" collapsed="false">
      <c r="A45" s="7"/>
      <c r="B45" s="7"/>
      <c r="C45" s="7"/>
      <c r="D45" s="7"/>
      <c r="E45" s="7"/>
      <c r="F45" s="11"/>
      <c r="G45" s="7"/>
      <c r="H45" s="7"/>
      <c r="I45" s="7"/>
      <c r="J45" s="10" t="str">
        <f aca="false">IF(OR(A45="",B45=""),"",A45&amp;"-"&amp;B45)</f>
        <v/>
      </c>
    </row>
    <row r="46" customFormat="false" ht="15" hidden="false" customHeight="false" outlineLevel="0" collapsed="false">
      <c r="A46" s="7"/>
      <c r="B46" s="7"/>
      <c r="C46" s="7"/>
      <c r="D46" s="7"/>
      <c r="E46" s="7"/>
      <c r="F46" s="11"/>
      <c r="G46" s="7"/>
      <c r="H46" s="7"/>
      <c r="I46" s="7"/>
      <c r="J46" s="10" t="str">
        <f aca="false">IF(OR(A46="",B46=""),"",A46&amp;"-"&amp;B46)</f>
        <v/>
      </c>
    </row>
    <row r="47" customFormat="false" ht="15" hidden="false" customHeight="false" outlineLevel="0" collapsed="false">
      <c r="A47" s="7"/>
      <c r="B47" s="7"/>
      <c r="C47" s="7"/>
      <c r="D47" s="7"/>
      <c r="E47" s="7"/>
      <c r="F47" s="11"/>
      <c r="G47" s="7"/>
      <c r="H47" s="7"/>
      <c r="I47" s="7"/>
      <c r="J47" s="10" t="str">
        <f aca="false">IF(OR(A47="",B47=""),"",A47&amp;"-"&amp;B47)</f>
        <v/>
      </c>
    </row>
    <row r="48" customFormat="false" ht="15" hidden="false" customHeight="false" outlineLevel="0" collapsed="false">
      <c r="A48" s="7"/>
      <c r="B48" s="7"/>
      <c r="C48" s="7"/>
      <c r="D48" s="7"/>
      <c r="E48" s="7"/>
      <c r="F48" s="11"/>
      <c r="G48" s="7"/>
      <c r="H48" s="7"/>
      <c r="I48" s="7"/>
      <c r="J48" s="10" t="str">
        <f aca="false">IF(OR(A48="",B48=""),"",A48&amp;"-"&amp;B48)</f>
        <v/>
      </c>
    </row>
    <row r="49" customFormat="false" ht="15" hidden="false" customHeight="false" outlineLevel="0" collapsed="false">
      <c r="A49" s="7"/>
      <c r="B49" s="7"/>
      <c r="C49" s="7"/>
      <c r="D49" s="7"/>
      <c r="E49" s="7"/>
      <c r="F49" s="11"/>
      <c r="G49" s="7"/>
      <c r="H49" s="7"/>
      <c r="I49" s="7"/>
      <c r="J49" s="10" t="str">
        <f aca="false">IF(OR(A49="",B49=""),"",A49&amp;"-"&amp;B49)</f>
        <v/>
      </c>
    </row>
    <row r="50" customFormat="false" ht="15" hidden="false" customHeight="false" outlineLevel="0" collapsed="false">
      <c r="A50" s="7"/>
      <c r="B50" s="7"/>
      <c r="C50" s="7"/>
      <c r="D50" s="7"/>
      <c r="E50" s="7"/>
      <c r="F50" s="11"/>
      <c r="G50" s="7"/>
      <c r="H50" s="7"/>
      <c r="I50" s="7"/>
      <c r="J50" s="10" t="str">
        <f aca="false">IF(OR(A50="",B50=""),"",A50&amp;"-"&amp;B50)</f>
        <v/>
      </c>
    </row>
    <row r="51" customFormat="false" ht="15" hidden="false" customHeight="false" outlineLevel="0" collapsed="false">
      <c r="A51" s="7"/>
      <c r="B51" s="7"/>
      <c r="C51" s="7"/>
      <c r="D51" s="7"/>
      <c r="E51" s="7"/>
      <c r="F51" s="11"/>
      <c r="G51" s="7"/>
      <c r="H51" s="7"/>
      <c r="I51" s="7"/>
      <c r="J51" s="10" t="str">
        <f aca="false">IF(OR(A51="",B51=""),"",A51&amp;"-"&amp;B51)</f>
        <v/>
      </c>
    </row>
    <row r="52" customFormat="false" ht="15" hidden="false" customHeight="false" outlineLevel="0" collapsed="false">
      <c r="A52" s="7"/>
      <c r="B52" s="7"/>
      <c r="C52" s="7"/>
      <c r="D52" s="7"/>
      <c r="E52" s="7"/>
      <c r="F52" s="11"/>
      <c r="G52" s="7"/>
      <c r="H52" s="7"/>
      <c r="I52" s="7"/>
      <c r="J52" s="10" t="str">
        <f aca="false">IF(OR(A52="",B52=""),"",A52&amp;"-"&amp;B52)</f>
        <v/>
      </c>
    </row>
    <row r="53" customFormat="false" ht="15" hidden="false" customHeight="false" outlineLevel="0" collapsed="false">
      <c r="A53" s="7"/>
      <c r="B53" s="7"/>
      <c r="C53" s="7"/>
      <c r="D53" s="7"/>
      <c r="E53" s="7"/>
      <c r="F53" s="11"/>
      <c r="G53" s="7"/>
      <c r="H53" s="7"/>
      <c r="I53" s="7"/>
      <c r="J53" s="10" t="str">
        <f aca="false">IF(OR(A53="",B53=""),"",A53&amp;"-"&amp;B53)</f>
        <v/>
      </c>
    </row>
    <row r="54" customFormat="false" ht="15" hidden="false" customHeight="false" outlineLevel="0" collapsed="false">
      <c r="A54" s="7"/>
      <c r="B54" s="7"/>
      <c r="C54" s="7"/>
      <c r="D54" s="7"/>
      <c r="E54" s="7"/>
      <c r="F54" s="11"/>
      <c r="G54" s="7"/>
      <c r="H54" s="7"/>
      <c r="I54" s="7"/>
      <c r="J54" s="10" t="str">
        <f aca="false">IF(OR(A54="",B54=""),"",A54&amp;"-"&amp;B54)</f>
        <v/>
      </c>
    </row>
    <row r="55" customFormat="false" ht="15" hidden="false" customHeight="false" outlineLevel="0" collapsed="false">
      <c r="A55" s="7"/>
      <c r="B55" s="7"/>
      <c r="C55" s="7"/>
      <c r="D55" s="7"/>
      <c r="E55" s="7"/>
      <c r="F55" s="11"/>
      <c r="G55" s="7"/>
      <c r="H55" s="7"/>
      <c r="I55" s="7"/>
      <c r="J55" s="10" t="str">
        <f aca="false">IF(OR(A55="",B55=""),"",A55&amp;"-"&amp;B55)</f>
        <v/>
      </c>
    </row>
    <row r="56" customFormat="false" ht="15" hidden="false" customHeight="false" outlineLevel="0" collapsed="false">
      <c r="A56" s="7"/>
      <c r="B56" s="7"/>
      <c r="C56" s="7"/>
      <c r="D56" s="7"/>
      <c r="E56" s="7"/>
      <c r="F56" s="11"/>
      <c r="G56" s="7"/>
      <c r="H56" s="7"/>
      <c r="I56" s="7"/>
      <c r="J56" s="10" t="str">
        <f aca="false">IF(OR(A56="",B56=""),"",A56&amp;"-"&amp;B56)</f>
        <v/>
      </c>
    </row>
    <row r="57" customFormat="false" ht="15" hidden="false" customHeight="false" outlineLevel="0" collapsed="false">
      <c r="A57" s="7"/>
      <c r="B57" s="7"/>
      <c r="C57" s="7"/>
      <c r="D57" s="7"/>
      <c r="E57" s="7"/>
      <c r="F57" s="11"/>
      <c r="G57" s="7"/>
      <c r="H57" s="7"/>
      <c r="I57" s="7"/>
      <c r="J57" s="10" t="str">
        <f aca="false">IF(OR(A57="",B57=""),"",A57&amp;"-"&amp;B57)</f>
        <v/>
      </c>
    </row>
    <row r="58" customFormat="false" ht="15" hidden="false" customHeight="false" outlineLevel="0" collapsed="false">
      <c r="A58" s="7"/>
      <c r="B58" s="7"/>
      <c r="C58" s="7"/>
      <c r="D58" s="7"/>
      <c r="E58" s="7"/>
      <c r="F58" s="11"/>
      <c r="G58" s="7"/>
      <c r="H58" s="7"/>
      <c r="I58" s="7"/>
      <c r="J58" s="10" t="str">
        <f aca="false">IF(OR(A58="",B58=""),"",A58&amp;"-"&amp;B58)</f>
        <v/>
      </c>
    </row>
    <row r="59" customFormat="false" ht="15" hidden="false" customHeight="false" outlineLevel="0" collapsed="false">
      <c r="A59" s="7"/>
      <c r="B59" s="7"/>
      <c r="C59" s="7"/>
      <c r="D59" s="7"/>
      <c r="E59" s="7"/>
      <c r="F59" s="11"/>
      <c r="G59" s="7"/>
      <c r="H59" s="7"/>
      <c r="I59" s="7"/>
      <c r="J59" s="10" t="str">
        <f aca="false">IF(OR(A59="",B59=""),"",A59&amp;"-"&amp;B59)</f>
        <v/>
      </c>
    </row>
    <row r="60" customFormat="false" ht="15" hidden="false" customHeight="false" outlineLevel="0" collapsed="false">
      <c r="A60" s="7"/>
      <c r="B60" s="7"/>
      <c r="C60" s="7"/>
      <c r="D60" s="7"/>
      <c r="E60" s="7"/>
      <c r="F60" s="11"/>
      <c r="G60" s="7"/>
      <c r="H60" s="7"/>
      <c r="I60" s="7"/>
      <c r="J60" s="10" t="str">
        <f aca="false">IF(OR(A60="",B60=""),"",A60&amp;"-"&amp;B60)</f>
        <v/>
      </c>
    </row>
    <row r="61" customFormat="false" ht="15" hidden="false" customHeight="false" outlineLevel="0" collapsed="false">
      <c r="A61" s="7"/>
      <c r="B61" s="7"/>
      <c r="C61" s="7"/>
      <c r="D61" s="7"/>
      <c r="E61" s="7"/>
      <c r="F61" s="11"/>
      <c r="G61" s="7"/>
      <c r="H61" s="7"/>
      <c r="I61" s="7"/>
      <c r="J61" s="10" t="str">
        <f aca="false">IF(OR(A61="",B61=""),"",A61&amp;"-"&amp;B61)</f>
        <v/>
      </c>
    </row>
    <row r="62" customFormat="false" ht="15" hidden="false" customHeight="false" outlineLevel="0" collapsed="false">
      <c r="A62" s="7"/>
      <c r="B62" s="7"/>
      <c r="C62" s="7"/>
      <c r="D62" s="7"/>
      <c r="E62" s="7"/>
      <c r="F62" s="11"/>
      <c r="G62" s="7"/>
      <c r="H62" s="7"/>
      <c r="I62" s="7"/>
      <c r="J62" s="10" t="str">
        <f aca="false">IF(OR(A62="",B62=""),"",A62&amp;"-"&amp;B62)</f>
        <v/>
      </c>
    </row>
    <row r="63" customFormat="false" ht="15" hidden="false" customHeight="false" outlineLevel="0" collapsed="false">
      <c r="A63" s="7"/>
      <c r="B63" s="7"/>
      <c r="C63" s="7"/>
      <c r="D63" s="7"/>
      <c r="E63" s="7"/>
      <c r="F63" s="11"/>
      <c r="G63" s="7"/>
      <c r="H63" s="7"/>
      <c r="I63" s="7"/>
      <c r="J63" s="10" t="str">
        <f aca="false">IF(OR(A63="",B63=""),"",A63&amp;"-"&amp;B63)</f>
        <v/>
      </c>
    </row>
    <row r="64" customFormat="false" ht="15" hidden="false" customHeight="false" outlineLevel="0" collapsed="false">
      <c r="A64" s="7"/>
      <c r="B64" s="7"/>
      <c r="C64" s="7"/>
      <c r="D64" s="7"/>
      <c r="E64" s="7"/>
      <c r="F64" s="11"/>
      <c r="G64" s="7"/>
      <c r="H64" s="7"/>
      <c r="I64" s="7"/>
      <c r="J64" s="10" t="str">
        <f aca="false">IF(OR(A64="",B64=""),"",A64&amp;"-"&amp;B64)</f>
        <v/>
      </c>
    </row>
    <row r="65" customFormat="false" ht="15" hidden="false" customHeight="false" outlineLevel="0" collapsed="false">
      <c r="A65" s="7"/>
      <c r="B65" s="7"/>
      <c r="C65" s="7"/>
      <c r="D65" s="7"/>
      <c r="E65" s="7"/>
      <c r="F65" s="11"/>
      <c r="G65" s="7"/>
      <c r="H65" s="7"/>
      <c r="I65" s="7"/>
      <c r="J65" s="10" t="str">
        <f aca="false">IF(OR(A65="",B65=""),"",A65&amp;"-"&amp;B65)</f>
        <v/>
      </c>
    </row>
    <row r="66" customFormat="false" ht="15" hidden="false" customHeight="false" outlineLevel="0" collapsed="false">
      <c r="A66" s="7"/>
      <c r="B66" s="7"/>
      <c r="C66" s="7"/>
      <c r="D66" s="7"/>
      <c r="E66" s="7"/>
      <c r="F66" s="11"/>
      <c r="G66" s="7"/>
      <c r="H66" s="7"/>
      <c r="I66" s="7"/>
      <c r="J66" s="10" t="str">
        <f aca="false">IF(OR(A66="",B66=""),"",A66&amp;"-"&amp;B66)</f>
        <v/>
      </c>
    </row>
    <row r="67" customFormat="false" ht="15" hidden="false" customHeight="false" outlineLevel="0" collapsed="false">
      <c r="A67" s="7"/>
      <c r="B67" s="7"/>
      <c r="C67" s="7"/>
      <c r="D67" s="7"/>
      <c r="E67" s="7"/>
      <c r="F67" s="11"/>
      <c r="G67" s="7"/>
      <c r="H67" s="7"/>
      <c r="I67" s="7"/>
      <c r="J67" s="10" t="str">
        <f aca="false">IF(OR(A67="",B67=""),"",A67&amp;"-"&amp;B67)</f>
        <v/>
      </c>
    </row>
    <row r="68" customFormat="false" ht="15" hidden="false" customHeight="false" outlineLevel="0" collapsed="false">
      <c r="A68" s="7"/>
      <c r="B68" s="7"/>
      <c r="C68" s="7"/>
      <c r="D68" s="7"/>
      <c r="E68" s="7"/>
      <c r="F68" s="11"/>
      <c r="G68" s="7"/>
      <c r="H68" s="7"/>
      <c r="I68" s="7"/>
      <c r="J68" s="10" t="str">
        <f aca="false">IF(OR(A68="",B68=""),"",A68&amp;"-"&amp;B68)</f>
        <v/>
      </c>
    </row>
    <row r="69" customFormat="false" ht="15" hidden="false" customHeight="false" outlineLevel="0" collapsed="false">
      <c r="A69" s="7"/>
      <c r="B69" s="7"/>
      <c r="C69" s="7"/>
      <c r="D69" s="7"/>
      <c r="E69" s="7"/>
      <c r="F69" s="11"/>
      <c r="G69" s="7"/>
      <c r="H69" s="7"/>
      <c r="I69" s="7"/>
      <c r="J69" s="10" t="str">
        <f aca="false">IF(OR(A69="",B69=""),"",A69&amp;"-"&amp;B69)</f>
        <v/>
      </c>
    </row>
    <row r="70" customFormat="false" ht="15" hidden="false" customHeight="false" outlineLevel="0" collapsed="false">
      <c r="A70" s="7"/>
      <c r="B70" s="7"/>
      <c r="C70" s="7"/>
      <c r="D70" s="7"/>
      <c r="E70" s="7"/>
      <c r="F70" s="11"/>
      <c r="G70" s="7"/>
      <c r="H70" s="7"/>
      <c r="I70" s="7"/>
      <c r="J70" s="10" t="str">
        <f aca="false">IF(OR(A70="",B70=""),"",A70&amp;"-"&amp;B70)</f>
        <v/>
      </c>
    </row>
    <row r="71" customFormat="false" ht="15" hidden="false" customHeight="false" outlineLevel="0" collapsed="false">
      <c r="A71" s="7"/>
      <c r="B71" s="7"/>
      <c r="C71" s="7"/>
      <c r="D71" s="7"/>
      <c r="E71" s="7"/>
      <c r="F71" s="11"/>
      <c r="G71" s="7"/>
      <c r="H71" s="7"/>
      <c r="I71" s="7"/>
      <c r="J71" s="10" t="str">
        <f aca="false">IF(OR(A71="",B71=""),"",A71&amp;"-"&amp;B71)</f>
        <v/>
      </c>
    </row>
    <row r="72" customFormat="false" ht="15" hidden="false" customHeight="false" outlineLevel="0" collapsed="false">
      <c r="A72" s="7"/>
      <c r="B72" s="7"/>
      <c r="C72" s="7"/>
      <c r="D72" s="7"/>
      <c r="E72" s="7"/>
      <c r="F72" s="11"/>
      <c r="G72" s="7"/>
      <c r="H72" s="7"/>
      <c r="I72" s="7"/>
      <c r="J72" s="10" t="str">
        <f aca="false">IF(OR(A72="",B72=""),"",A72&amp;"-"&amp;B72)</f>
        <v/>
      </c>
    </row>
    <row r="73" customFormat="false" ht="15" hidden="false" customHeight="false" outlineLevel="0" collapsed="false">
      <c r="A73" s="7"/>
      <c r="B73" s="7"/>
      <c r="C73" s="7"/>
      <c r="D73" s="7"/>
      <c r="E73" s="7"/>
      <c r="F73" s="11"/>
      <c r="G73" s="7"/>
      <c r="H73" s="7"/>
      <c r="I73" s="7"/>
      <c r="J73" s="10" t="str">
        <f aca="false">IF(OR(A73="",B73=""),"",A73&amp;"-"&amp;B73)</f>
        <v/>
      </c>
    </row>
    <row r="74" customFormat="false" ht="15" hidden="false" customHeight="false" outlineLevel="0" collapsed="false">
      <c r="A74" s="7"/>
      <c r="B74" s="7"/>
      <c r="C74" s="7"/>
      <c r="D74" s="7"/>
      <c r="E74" s="7"/>
      <c r="F74" s="11"/>
      <c r="G74" s="7"/>
      <c r="H74" s="7"/>
      <c r="I74" s="7"/>
      <c r="J74" s="10" t="str">
        <f aca="false">IF(OR(A74="",B74=""),"",A74&amp;"-"&amp;B74)</f>
        <v/>
      </c>
    </row>
    <row r="75" customFormat="false" ht="15" hidden="false" customHeight="false" outlineLevel="0" collapsed="false">
      <c r="A75" s="7"/>
      <c r="B75" s="7"/>
      <c r="C75" s="7"/>
      <c r="D75" s="7"/>
      <c r="E75" s="7"/>
      <c r="F75" s="11"/>
      <c r="G75" s="7"/>
      <c r="H75" s="7"/>
      <c r="I75" s="7"/>
      <c r="J75" s="10" t="str">
        <f aca="false">IF(OR(A75="",B75=""),"",A75&amp;"-"&amp;B75)</f>
        <v/>
      </c>
    </row>
    <row r="76" customFormat="false" ht="15" hidden="false" customHeight="false" outlineLevel="0" collapsed="false">
      <c r="A76" s="7"/>
      <c r="B76" s="7"/>
      <c r="C76" s="7"/>
      <c r="D76" s="7"/>
      <c r="E76" s="7"/>
      <c r="F76" s="11"/>
      <c r="G76" s="7"/>
      <c r="H76" s="7"/>
      <c r="I76" s="7"/>
      <c r="J76" s="10" t="str">
        <f aca="false">IF(OR(A76="",B76=""),"",A76&amp;"-"&amp;B76)</f>
        <v/>
      </c>
    </row>
    <row r="77" customFormat="false" ht="15" hidden="false" customHeight="false" outlineLevel="0" collapsed="false">
      <c r="A77" s="7"/>
      <c r="B77" s="7"/>
      <c r="C77" s="7"/>
      <c r="D77" s="7"/>
      <c r="E77" s="7"/>
      <c r="F77" s="11"/>
      <c r="G77" s="7"/>
      <c r="H77" s="7"/>
      <c r="I77" s="7"/>
      <c r="J77" s="10" t="str">
        <f aca="false">IF(OR(A77="",B77=""),"",A77&amp;"-"&amp;B77)</f>
        <v/>
      </c>
    </row>
    <row r="78" customFormat="false" ht="15" hidden="false" customHeight="false" outlineLevel="0" collapsed="false">
      <c r="A78" s="7"/>
      <c r="B78" s="7"/>
      <c r="C78" s="7"/>
      <c r="D78" s="7"/>
      <c r="E78" s="7"/>
      <c r="F78" s="11"/>
      <c r="G78" s="7"/>
      <c r="H78" s="7"/>
      <c r="I78" s="7"/>
      <c r="J78" s="10" t="str">
        <f aca="false">IF(OR(A78="",B78=""),"",A78&amp;"-"&amp;B78)</f>
        <v/>
      </c>
    </row>
    <row r="79" customFormat="false" ht="15" hidden="false" customHeight="false" outlineLevel="0" collapsed="false">
      <c r="A79" s="7"/>
      <c r="B79" s="7"/>
      <c r="C79" s="7"/>
      <c r="D79" s="7"/>
      <c r="E79" s="7"/>
      <c r="F79" s="11"/>
      <c r="G79" s="7"/>
      <c r="H79" s="7"/>
      <c r="I79" s="7"/>
      <c r="J79" s="10" t="str">
        <f aca="false">IF(OR(A79="",B79=""),"",A79&amp;"-"&amp;B79)</f>
        <v/>
      </c>
    </row>
    <row r="80" customFormat="false" ht="15" hidden="false" customHeight="false" outlineLevel="0" collapsed="false">
      <c r="A80" s="7"/>
      <c r="B80" s="7"/>
      <c r="C80" s="7"/>
      <c r="D80" s="7"/>
      <c r="E80" s="7"/>
      <c r="F80" s="11"/>
      <c r="G80" s="7"/>
      <c r="H80" s="7"/>
      <c r="I80" s="7"/>
      <c r="J80" s="10" t="str">
        <f aca="false">IF(OR(A80="",B80=""),"",A80&amp;"-"&amp;B80)</f>
        <v/>
      </c>
    </row>
    <row r="81" customFormat="false" ht="15" hidden="false" customHeight="false" outlineLevel="0" collapsed="false">
      <c r="A81" s="7"/>
      <c r="B81" s="7"/>
      <c r="C81" s="7"/>
      <c r="D81" s="7"/>
      <c r="E81" s="7"/>
      <c r="F81" s="11"/>
      <c r="G81" s="7"/>
      <c r="H81" s="7"/>
      <c r="I81" s="7"/>
      <c r="J81" s="10" t="str">
        <f aca="false">IF(OR(A81="",B81=""),"",A81&amp;"-"&amp;B81)</f>
        <v/>
      </c>
    </row>
    <row r="82" customFormat="false" ht="15" hidden="false" customHeight="false" outlineLevel="0" collapsed="false">
      <c r="A82" s="7"/>
      <c r="B82" s="7"/>
      <c r="C82" s="7"/>
      <c r="D82" s="7"/>
      <c r="E82" s="7"/>
      <c r="F82" s="11"/>
      <c r="G82" s="7"/>
      <c r="H82" s="7"/>
      <c r="I82" s="7"/>
      <c r="J82" s="10" t="str">
        <f aca="false">IF(OR(A82="",B82=""),"",A82&amp;"-"&amp;B82)</f>
        <v/>
      </c>
    </row>
    <row r="83" customFormat="false" ht="15" hidden="false" customHeight="false" outlineLevel="0" collapsed="false">
      <c r="A83" s="7"/>
      <c r="B83" s="7"/>
      <c r="C83" s="7"/>
      <c r="D83" s="7"/>
      <c r="E83" s="7"/>
      <c r="F83" s="11"/>
      <c r="G83" s="7"/>
      <c r="H83" s="7"/>
      <c r="I83" s="7"/>
      <c r="J83" s="10" t="str">
        <f aca="false">IF(OR(A83="",B83=""),"",A83&amp;"-"&amp;B83)</f>
        <v/>
      </c>
    </row>
    <row r="84" customFormat="false" ht="15" hidden="false" customHeight="false" outlineLevel="0" collapsed="false">
      <c r="A84" s="7"/>
      <c r="B84" s="7"/>
      <c r="C84" s="7"/>
      <c r="D84" s="7"/>
      <c r="E84" s="7"/>
      <c r="F84" s="11"/>
      <c r="G84" s="7"/>
      <c r="H84" s="7"/>
      <c r="I84" s="7"/>
      <c r="J84" s="10" t="str">
        <f aca="false">IF(OR(A84="",B84=""),"",A84&amp;"-"&amp;B84)</f>
        <v/>
      </c>
    </row>
    <row r="85" customFormat="false" ht="15" hidden="false" customHeight="false" outlineLevel="0" collapsed="false">
      <c r="A85" s="7"/>
      <c r="B85" s="7"/>
      <c r="C85" s="7"/>
      <c r="D85" s="7"/>
      <c r="E85" s="7"/>
      <c r="F85" s="11"/>
      <c r="G85" s="7"/>
      <c r="H85" s="7"/>
      <c r="I85" s="7"/>
      <c r="J85" s="10" t="str">
        <f aca="false">IF(OR(A85="",B85=""),"",A85&amp;"-"&amp;B85)</f>
        <v/>
      </c>
    </row>
    <row r="86" customFormat="false" ht="15" hidden="false" customHeight="false" outlineLevel="0" collapsed="false">
      <c r="A86" s="7"/>
      <c r="B86" s="7"/>
      <c r="C86" s="7"/>
      <c r="D86" s="7"/>
      <c r="E86" s="7"/>
      <c r="F86" s="11"/>
      <c r="G86" s="7"/>
      <c r="H86" s="7"/>
      <c r="I86" s="7"/>
      <c r="J86" s="10" t="str">
        <f aca="false">IF(OR(A86="",B86=""),"",A86&amp;"-"&amp;B86)</f>
        <v/>
      </c>
    </row>
    <row r="87" customFormat="false" ht="15" hidden="false" customHeight="false" outlineLevel="0" collapsed="false">
      <c r="A87" s="7"/>
      <c r="B87" s="7"/>
      <c r="C87" s="7"/>
      <c r="D87" s="7"/>
      <c r="E87" s="7"/>
      <c r="F87" s="11"/>
      <c r="G87" s="7"/>
      <c r="H87" s="7"/>
      <c r="I87" s="7"/>
      <c r="J87" s="10" t="str">
        <f aca="false">IF(OR(A87="",B87=""),"",A87&amp;"-"&amp;B87)</f>
        <v/>
      </c>
    </row>
    <row r="88" customFormat="false" ht="15" hidden="false" customHeight="false" outlineLevel="0" collapsed="false">
      <c r="A88" s="7"/>
      <c r="B88" s="7"/>
      <c r="C88" s="7"/>
      <c r="D88" s="7"/>
      <c r="E88" s="7"/>
      <c r="F88" s="11"/>
      <c r="G88" s="7"/>
      <c r="H88" s="7"/>
      <c r="I88" s="7"/>
      <c r="J88" s="10" t="str">
        <f aca="false">IF(OR(A88="",B88=""),"",A88&amp;"-"&amp;B88)</f>
        <v/>
      </c>
    </row>
    <row r="89" customFormat="false" ht="15" hidden="false" customHeight="false" outlineLevel="0" collapsed="false">
      <c r="A89" s="7"/>
      <c r="B89" s="7"/>
      <c r="C89" s="7"/>
      <c r="D89" s="7"/>
      <c r="E89" s="7"/>
      <c r="F89" s="11"/>
      <c r="G89" s="7"/>
      <c r="H89" s="7"/>
      <c r="I89" s="7"/>
      <c r="J89" s="10" t="str">
        <f aca="false">IF(OR(A89="",B89=""),"",A89&amp;"-"&amp;B89)</f>
        <v/>
      </c>
    </row>
    <row r="90" customFormat="false" ht="15" hidden="false" customHeight="false" outlineLevel="0" collapsed="false">
      <c r="A90" s="7"/>
      <c r="B90" s="7"/>
      <c r="C90" s="7"/>
      <c r="D90" s="7"/>
      <c r="E90" s="7"/>
      <c r="F90" s="11"/>
      <c r="G90" s="7"/>
      <c r="H90" s="7"/>
      <c r="I90" s="7"/>
      <c r="J90" s="10" t="str">
        <f aca="false">IF(OR(A90="",B90=""),"",A90&amp;"-"&amp;B90)</f>
        <v/>
      </c>
    </row>
    <row r="91" customFormat="false" ht="15" hidden="false" customHeight="false" outlineLevel="0" collapsed="false">
      <c r="A91" s="7"/>
      <c r="B91" s="7"/>
      <c r="C91" s="7"/>
      <c r="D91" s="7"/>
      <c r="E91" s="7"/>
      <c r="F91" s="11"/>
      <c r="G91" s="7"/>
      <c r="H91" s="7"/>
      <c r="I91" s="7"/>
      <c r="J91" s="10" t="str">
        <f aca="false">IF(OR(A91="",B91=""),"",A91&amp;"-"&amp;B91)</f>
        <v/>
      </c>
    </row>
    <row r="92" customFormat="false" ht="15" hidden="false" customHeight="false" outlineLevel="0" collapsed="false">
      <c r="A92" s="7"/>
      <c r="B92" s="7"/>
      <c r="C92" s="7"/>
      <c r="D92" s="7"/>
      <c r="E92" s="7"/>
      <c r="F92" s="11"/>
      <c r="G92" s="7"/>
      <c r="H92" s="7"/>
      <c r="I92" s="7"/>
      <c r="J92" s="10" t="str">
        <f aca="false">IF(OR(A92="",B92=""),"",A92&amp;"-"&amp;B92)</f>
        <v/>
      </c>
    </row>
    <row r="93" customFormat="false" ht="15" hidden="false" customHeight="false" outlineLevel="0" collapsed="false">
      <c r="A93" s="7"/>
      <c r="B93" s="7"/>
      <c r="C93" s="7"/>
      <c r="D93" s="7"/>
      <c r="E93" s="7"/>
      <c r="F93" s="11"/>
      <c r="G93" s="7"/>
      <c r="H93" s="7"/>
      <c r="I93" s="7"/>
      <c r="J93" s="10" t="str">
        <f aca="false">IF(OR(A93="",B93=""),"",A93&amp;"-"&amp;B93)</f>
        <v/>
      </c>
    </row>
    <row r="94" customFormat="false" ht="15" hidden="false" customHeight="false" outlineLevel="0" collapsed="false">
      <c r="A94" s="7"/>
      <c r="B94" s="7"/>
      <c r="C94" s="7"/>
      <c r="D94" s="7"/>
      <c r="E94" s="7"/>
      <c r="F94" s="11"/>
      <c r="G94" s="7"/>
      <c r="H94" s="7"/>
      <c r="I94" s="7"/>
      <c r="J94" s="10" t="str">
        <f aca="false">IF(OR(A94="",B94=""),"",A94&amp;"-"&amp;B94)</f>
        <v/>
      </c>
    </row>
    <row r="95" customFormat="false" ht="15" hidden="false" customHeight="false" outlineLevel="0" collapsed="false">
      <c r="A95" s="7"/>
      <c r="B95" s="7"/>
      <c r="C95" s="7"/>
      <c r="D95" s="7"/>
      <c r="E95" s="7"/>
      <c r="F95" s="11"/>
      <c r="G95" s="7"/>
      <c r="H95" s="7"/>
      <c r="I95" s="7"/>
      <c r="J95" s="10" t="str">
        <f aca="false">IF(OR(A95="",B95=""),"",A95&amp;"-"&amp;B95)</f>
        <v/>
      </c>
    </row>
    <row r="96" customFormat="false" ht="15" hidden="false" customHeight="false" outlineLevel="0" collapsed="false">
      <c r="A96" s="7"/>
      <c r="B96" s="7"/>
      <c r="C96" s="7"/>
      <c r="D96" s="7"/>
      <c r="E96" s="7"/>
      <c r="F96" s="11"/>
      <c r="G96" s="7"/>
      <c r="H96" s="7"/>
      <c r="I96" s="7"/>
      <c r="J96" s="10" t="str">
        <f aca="false">IF(OR(A96="",B96=""),"",A96&amp;"-"&amp;B96)</f>
        <v/>
      </c>
    </row>
    <row r="97" customFormat="false" ht="15" hidden="false" customHeight="false" outlineLevel="0" collapsed="false">
      <c r="A97" s="7"/>
      <c r="B97" s="7"/>
      <c r="C97" s="7"/>
      <c r="D97" s="7"/>
      <c r="E97" s="7"/>
      <c r="F97" s="11"/>
      <c r="G97" s="7"/>
      <c r="H97" s="7"/>
      <c r="I97" s="7"/>
      <c r="J97" s="10" t="str">
        <f aca="false">IF(OR(A97="",B97=""),"",A97&amp;"-"&amp;B97)</f>
        <v/>
      </c>
    </row>
    <row r="98" customFormat="false" ht="15" hidden="false" customHeight="false" outlineLevel="0" collapsed="false">
      <c r="A98" s="7"/>
      <c r="B98" s="7"/>
      <c r="C98" s="7"/>
      <c r="D98" s="7"/>
      <c r="E98" s="7"/>
      <c r="F98" s="11"/>
      <c r="G98" s="7"/>
      <c r="H98" s="7"/>
      <c r="I98" s="7"/>
      <c r="J98" s="10" t="str">
        <f aca="false">IF(OR(A98="",B98=""),"",A98&amp;"-"&amp;B98)</f>
        <v/>
      </c>
    </row>
    <row r="99" customFormat="false" ht="15" hidden="false" customHeight="false" outlineLevel="0" collapsed="false">
      <c r="A99" s="7"/>
      <c r="B99" s="7"/>
      <c r="C99" s="7"/>
      <c r="D99" s="7"/>
      <c r="E99" s="7"/>
      <c r="F99" s="11"/>
      <c r="G99" s="7"/>
      <c r="H99" s="7"/>
      <c r="I99" s="7"/>
      <c r="J99" s="10" t="str">
        <f aca="false">IF(OR(A99="",B99=""),"",A99&amp;"-"&amp;B99)</f>
        <v/>
      </c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11"/>
      <c r="G100" s="7"/>
      <c r="H100" s="7"/>
      <c r="I100" s="7"/>
      <c r="J100" s="10" t="str">
        <f aca="false">IF(OR(A100="",B100=""),"",A100&amp;"-"&amp;B100)</f>
        <v/>
      </c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11"/>
      <c r="G101" s="7"/>
      <c r="H101" s="7"/>
      <c r="I101" s="7"/>
      <c r="J101" s="10" t="str">
        <f aca="false">IF(OR(A101="",B101=""),"",A101&amp;"-"&amp;B101)</f>
        <v/>
      </c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11"/>
      <c r="G102" s="7"/>
      <c r="H102" s="7"/>
      <c r="I102" s="7"/>
      <c r="J102" s="10" t="str">
        <f aca="false">IF(OR(A102="",B102=""),"",A102&amp;"-"&amp;B102)</f>
        <v/>
      </c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11"/>
      <c r="G103" s="7"/>
      <c r="H103" s="7"/>
      <c r="I103" s="7"/>
      <c r="J103" s="10" t="str">
        <f aca="false">IF(OR(A103="",B103=""),"",A103&amp;"-"&amp;B103)</f>
        <v/>
      </c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11"/>
      <c r="G104" s="7"/>
      <c r="H104" s="7"/>
      <c r="I104" s="7"/>
      <c r="J104" s="10" t="str">
        <f aca="false">IF(OR(A104="",B104=""),"",A104&amp;"-"&amp;B104)</f>
        <v/>
      </c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11"/>
      <c r="G105" s="7"/>
      <c r="H105" s="7"/>
      <c r="I105" s="7"/>
      <c r="J105" s="10" t="str">
        <f aca="false">IF(OR(A105="",B105=""),"",A105&amp;"-"&amp;B105)</f>
        <v/>
      </c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11"/>
      <c r="G106" s="7"/>
      <c r="H106" s="7"/>
      <c r="I106" s="7"/>
      <c r="J106" s="10" t="str">
        <f aca="false">IF(OR(A106="",B106=""),"",A106&amp;"-"&amp;B106)</f>
        <v/>
      </c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11"/>
      <c r="G107" s="7"/>
      <c r="H107" s="7"/>
      <c r="I107" s="7"/>
      <c r="J107" s="10" t="str">
        <f aca="false">IF(OR(A107="",B107=""),"",A107&amp;"-"&amp;B107)</f>
        <v/>
      </c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11"/>
      <c r="G108" s="7"/>
      <c r="H108" s="7"/>
      <c r="I108" s="7"/>
      <c r="J108" s="10" t="str">
        <f aca="false">IF(OR(A108="",B108=""),"",A108&amp;"-"&amp;B108)</f>
        <v/>
      </c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11"/>
      <c r="G109" s="7"/>
      <c r="H109" s="7"/>
      <c r="I109" s="7"/>
      <c r="J109" s="10" t="str">
        <f aca="false">IF(OR(A109="",B109=""),"",A109&amp;"-"&amp;B109)</f>
        <v/>
      </c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11"/>
      <c r="G110" s="7"/>
      <c r="H110" s="7"/>
      <c r="I110" s="7"/>
      <c r="J110" s="10" t="str">
        <f aca="false">IF(OR(A110="",B110=""),"",A110&amp;"-"&amp;B110)</f>
        <v/>
      </c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11"/>
      <c r="G111" s="7"/>
      <c r="H111" s="7"/>
      <c r="I111" s="7"/>
      <c r="J111" s="10" t="str">
        <f aca="false">IF(OR(A111="",B111=""),"",A111&amp;"-"&amp;B111)</f>
        <v/>
      </c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11"/>
      <c r="G112" s="7"/>
      <c r="H112" s="7"/>
      <c r="I112" s="7"/>
      <c r="J112" s="10" t="str">
        <f aca="false">IF(OR(A112="",B112=""),"",A112&amp;"-"&amp;B112)</f>
        <v/>
      </c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11"/>
      <c r="G113" s="7"/>
      <c r="H113" s="7"/>
      <c r="I113" s="7"/>
      <c r="J113" s="10" t="str">
        <f aca="false">IF(OR(A113="",B113=""),"",A113&amp;"-"&amp;B113)</f>
        <v/>
      </c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11"/>
      <c r="G114" s="7"/>
      <c r="H114" s="7"/>
      <c r="I114" s="7"/>
      <c r="J114" s="10" t="str">
        <f aca="false">IF(OR(A114="",B114=""),"",A114&amp;"-"&amp;B114)</f>
        <v/>
      </c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11"/>
      <c r="G115" s="7"/>
      <c r="H115" s="7"/>
      <c r="I115" s="7"/>
      <c r="J115" s="10" t="str">
        <f aca="false">IF(OR(A115="",B115=""),"",A115&amp;"-"&amp;B115)</f>
        <v/>
      </c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11"/>
      <c r="G116" s="7"/>
      <c r="H116" s="7"/>
      <c r="I116" s="7"/>
      <c r="J116" s="10" t="str">
        <f aca="false">IF(OR(A116="",B116=""),"",A116&amp;"-"&amp;B116)</f>
        <v/>
      </c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11"/>
      <c r="G117" s="7"/>
      <c r="H117" s="7"/>
      <c r="I117" s="7"/>
      <c r="J117" s="10" t="str">
        <f aca="false">IF(OR(A117="",B117=""),"",A117&amp;"-"&amp;B117)</f>
        <v/>
      </c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11"/>
      <c r="G118" s="7"/>
      <c r="H118" s="7"/>
      <c r="I118" s="7"/>
      <c r="J118" s="10" t="str">
        <f aca="false">IF(OR(A118="",B118=""),"",A118&amp;"-"&amp;B118)</f>
        <v/>
      </c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11"/>
      <c r="G119" s="7"/>
      <c r="H119" s="7"/>
      <c r="I119" s="7"/>
      <c r="J119" s="10" t="str">
        <f aca="false">IF(OR(A119="",B119=""),"",A119&amp;"-"&amp;B119)</f>
        <v/>
      </c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11"/>
      <c r="G120" s="7"/>
      <c r="H120" s="7"/>
      <c r="I120" s="7"/>
      <c r="J120" s="10" t="str">
        <f aca="false">IF(OR(A120="",B120=""),"",A120&amp;"-"&amp;B120)</f>
        <v/>
      </c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11"/>
      <c r="G121" s="7"/>
      <c r="H121" s="7"/>
      <c r="I121" s="7"/>
      <c r="J121" s="10" t="str">
        <f aca="false">IF(OR(A121="",B121=""),"",A121&amp;"-"&amp;B121)</f>
        <v/>
      </c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11"/>
      <c r="G122" s="7"/>
      <c r="H122" s="7"/>
      <c r="I122" s="7"/>
      <c r="J122" s="10" t="str">
        <f aca="false">IF(OR(A122="",B122=""),"",A122&amp;"-"&amp;B122)</f>
        <v/>
      </c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11"/>
      <c r="G123" s="7"/>
      <c r="H123" s="7"/>
      <c r="I123" s="7"/>
      <c r="J123" s="10" t="str">
        <f aca="false">IF(OR(A123="",B123=""),"",A123&amp;"-"&amp;B123)</f>
        <v/>
      </c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11"/>
      <c r="G124" s="7"/>
      <c r="H124" s="7"/>
      <c r="I124" s="7"/>
      <c r="J124" s="10" t="str">
        <f aca="false">IF(OR(A124="",B124=""),"",A124&amp;"-"&amp;B124)</f>
        <v/>
      </c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11"/>
      <c r="G125" s="7"/>
      <c r="H125" s="7"/>
      <c r="I125" s="7"/>
      <c r="J125" s="10" t="str">
        <f aca="false">IF(OR(A125="",B125=""),"",A125&amp;"-"&amp;B125)</f>
        <v/>
      </c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11"/>
      <c r="G126" s="7"/>
      <c r="H126" s="7"/>
      <c r="I126" s="7"/>
      <c r="J126" s="10" t="str">
        <f aca="false">IF(OR(A126="",B126=""),"",A126&amp;"-"&amp;B126)</f>
        <v/>
      </c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11"/>
      <c r="G127" s="7"/>
      <c r="H127" s="7"/>
      <c r="I127" s="7"/>
      <c r="J127" s="10" t="str">
        <f aca="false">IF(OR(A127="",B127=""),"",A127&amp;"-"&amp;B127)</f>
        <v/>
      </c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11"/>
      <c r="G128" s="7"/>
      <c r="H128" s="7"/>
      <c r="I128" s="7"/>
      <c r="J128" s="10" t="str">
        <f aca="false">IF(OR(A128="",B128=""),"",A128&amp;"-"&amp;B128)</f>
        <v/>
      </c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11"/>
      <c r="G129" s="7"/>
      <c r="H129" s="7"/>
      <c r="I129" s="7"/>
      <c r="J129" s="10" t="str">
        <f aca="false">IF(OR(A129="",B129=""),"",A129&amp;"-"&amp;B129)</f>
        <v/>
      </c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11"/>
      <c r="G130" s="7"/>
      <c r="H130" s="7"/>
      <c r="I130" s="7"/>
      <c r="J130" s="10" t="str">
        <f aca="false">IF(OR(A130="",B130=""),"",A130&amp;"-"&amp;B130)</f>
        <v/>
      </c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11"/>
      <c r="G131" s="7"/>
      <c r="H131" s="7"/>
      <c r="I131" s="7"/>
      <c r="J131" s="10" t="str">
        <f aca="false">IF(OR(A131="",B131=""),"",A131&amp;"-"&amp;B131)</f>
        <v/>
      </c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11"/>
      <c r="G132" s="7"/>
      <c r="H132" s="7"/>
      <c r="I132" s="7"/>
      <c r="J132" s="10" t="str">
        <f aca="false">IF(OR(A132="",B132=""),"",A132&amp;"-"&amp;B132)</f>
        <v/>
      </c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11"/>
      <c r="G133" s="7"/>
      <c r="H133" s="7"/>
      <c r="I133" s="7"/>
      <c r="J133" s="10" t="str">
        <f aca="false">IF(OR(A133="",B133=""),"",A133&amp;"-"&amp;B133)</f>
        <v/>
      </c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11"/>
      <c r="G134" s="7"/>
      <c r="H134" s="7"/>
      <c r="I134" s="7"/>
      <c r="J134" s="10" t="str">
        <f aca="false">IF(OR(A134="",B134=""),"",A134&amp;"-"&amp;B134)</f>
        <v/>
      </c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11"/>
      <c r="G135" s="7"/>
      <c r="H135" s="7"/>
      <c r="I135" s="7"/>
      <c r="J135" s="10" t="str">
        <f aca="false">IF(OR(A135="",B135=""),"",A135&amp;"-"&amp;B135)</f>
        <v/>
      </c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11"/>
      <c r="G136" s="7"/>
      <c r="H136" s="7"/>
      <c r="I136" s="7"/>
      <c r="J136" s="10" t="str">
        <f aca="false">IF(OR(A136="",B136=""),"",A136&amp;"-"&amp;B136)</f>
        <v/>
      </c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11"/>
      <c r="G137" s="7"/>
      <c r="H137" s="7"/>
      <c r="I137" s="7"/>
      <c r="J137" s="10" t="str">
        <f aca="false">IF(OR(A137="",B137=""),"",A137&amp;"-"&amp;B137)</f>
        <v/>
      </c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11"/>
      <c r="G138" s="7"/>
      <c r="H138" s="7"/>
      <c r="I138" s="7"/>
      <c r="J138" s="10" t="str">
        <f aca="false">IF(OR(A138="",B138=""),"",A138&amp;"-"&amp;B138)</f>
        <v/>
      </c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11"/>
      <c r="G139" s="7"/>
      <c r="H139" s="7"/>
      <c r="I139" s="7"/>
      <c r="J139" s="10" t="str">
        <f aca="false">IF(OR(A139="",B139=""),"",A139&amp;"-"&amp;B139)</f>
        <v/>
      </c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11"/>
      <c r="G140" s="7"/>
      <c r="H140" s="7"/>
      <c r="I140" s="7"/>
      <c r="J140" s="10" t="str">
        <f aca="false">IF(OR(A140="",B140=""),"",A140&amp;"-"&amp;B140)</f>
        <v/>
      </c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11"/>
      <c r="G141" s="7"/>
      <c r="H141" s="7"/>
      <c r="I141" s="7"/>
      <c r="J141" s="10" t="str">
        <f aca="false">IF(OR(A141="",B141=""),"",A141&amp;"-"&amp;B141)</f>
        <v/>
      </c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11"/>
      <c r="G142" s="7"/>
      <c r="H142" s="7"/>
      <c r="I142" s="7"/>
      <c r="J142" s="10" t="str">
        <f aca="false">IF(OR(A142="",B142=""),"",A142&amp;"-"&amp;B142)</f>
        <v/>
      </c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11"/>
      <c r="G143" s="7"/>
      <c r="H143" s="7"/>
      <c r="I143" s="7"/>
      <c r="J143" s="10" t="str">
        <f aca="false">IF(OR(A143="",B143=""),"",A143&amp;"-"&amp;B143)</f>
        <v/>
      </c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11"/>
      <c r="G144" s="7"/>
      <c r="H144" s="7"/>
      <c r="I144" s="7"/>
      <c r="J144" s="10" t="str">
        <f aca="false">IF(OR(A144="",B144=""),"",A144&amp;"-"&amp;B144)</f>
        <v/>
      </c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11"/>
      <c r="G145" s="7"/>
      <c r="H145" s="7"/>
      <c r="I145" s="7"/>
      <c r="J145" s="10" t="str">
        <f aca="false">IF(OR(A145="",B145=""),"",A145&amp;"-"&amp;B145)</f>
        <v/>
      </c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11"/>
      <c r="G146" s="7"/>
      <c r="H146" s="7"/>
      <c r="I146" s="7"/>
      <c r="J146" s="10" t="str">
        <f aca="false">IF(OR(A146="",B146=""),"",A146&amp;"-"&amp;B146)</f>
        <v/>
      </c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11"/>
      <c r="G147" s="7"/>
      <c r="H147" s="7"/>
      <c r="I147" s="7"/>
      <c r="J147" s="10" t="str">
        <f aca="false">IF(OR(A147="",B147=""),"",A147&amp;"-"&amp;B147)</f>
        <v/>
      </c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11"/>
      <c r="G148" s="7"/>
      <c r="H148" s="7"/>
      <c r="I148" s="7"/>
      <c r="J148" s="10" t="str">
        <f aca="false">IF(OR(A148="",B148=""),"",A148&amp;"-"&amp;B148)</f>
        <v/>
      </c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11"/>
      <c r="G149" s="7"/>
      <c r="H149" s="7"/>
      <c r="I149" s="7"/>
      <c r="J149" s="10" t="str">
        <f aca="false">IF(OR(A149="",B149=""),"",A149&amp;"-"&amp;B149)</f>
        <v/>
      </c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11"/>
      <c r="G150" s="7"/>
      <c r="H150" s="7"/>
      <c r="I150" s="7"/>
      <c r="J150" s="10" t="str">
        <f aca="false">IF(OR(A150="",B150=""),"",A150&amp;"-"&amp;B150)</f>
        <v/>
      </c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11"/>
      <c r="G151" s="7"/>
      <c r="H151" s="7"/>
      <c r="I151" s="7"/>
      <c r="J151" s="10" t="str">
        <f aca="false">IF(OR(A151="",B151=""),"",A151&amp;"-"&amp;B151)</f>
        <v/>
      </c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11"/>
      <c r="G152" s="7"/>
      <c r="H152" s="7"/>
      <c r="I152" s="7"/>
      <c r="J152" s="10" t="str">
        <f aca="false">IF(OR(A152="",B152=""),"",A152&amp;"-"&amp;B152)</f>
        <v/>
      </c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11"/>
      <c r="G153" s="7"/>
      <c r="H153" s="7"/>
      <c r="I153" s="7"/>
      <c r="J153" s="10" t="str">
        <f aca="false">IF(OR(A153="",B153=""),"",A153&amp;"-"&amp;B153)</f>
        <v/>
      </c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11"/>
      <c r="G154" s="7"/>
      <c r="H154" s="7"/>
      <c r="I154" s="7"/>
      <c r="J154" s="10" t="str">
        <f aca="false">IF(OR(A154="",B154=""),"",A154&amp;"-"&amp;B154)</f>
        <v/>
      </c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11"/>
      <c r="G155" s="7"/>
      <c r="H155" s="7"/>
      <c r="I155" s="7"/>
      <c r="J155" s="10" t="str">
        <f aca="false">IF(OR(A155="",B155=""),"",A155&amp;"-"&amp;B155)</f>
        <v/>
      </c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11"/>
      <c r="G156" s="7"/>
      <c r="H156" s="7"/>
      <c r="I156" s="7"/>
      <c r="J156" s="10" t="str">
        <f aca="false">IF(OR(A156="",B156=""),"",A156&amp;"-"&amp;B156)</f>
        <v/>
      </c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11"/>
      <c r="G157" s="7"/>
      <c r="H157" s="7"/>
      <c r="I157" s="7"/>
      <c r="J157" s="10" t="str">
        <f aca="false">IF(OR(A157="",B157=""),"",A157&amp;"-"&amp;B157)</f>
        <v/>
      </c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11"/>
      <c r="G158" s="7"/>
      <c r="H158" s="7"/>
      <c r="I158" s="7"/>
      <c r="J158" s="10" t="str">
        <f aca="false">IF(OR(A158="",B158=""),"",A158&amp;"-"&amp;B158)</f>
        <v/>
      </c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11"/>
      <c r="G159" s="7"/>
      <c r="H159" s="7"/>
      <c r="I159" s="7"/>
      <c r="J159" s="10" t="str">
        <f aca="false">IF(OR(A159="",B159=""),"",A159&amp;"-"&amp;B159)</f>
        <v/>
      </c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11"/>
      <c r="G160" s="7"/>
      <c r="H160" s="7"/>
      <c r="I160" s="7"/>
      <c r="J160" s="10" t="str">
        <f aca="false">IF(OR(A160="",B160=""),"",A160&amp;"-"&amp;B160)</f>
        <v/>
      </c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11"/>
      <c r="G161" s="7"/>
      <c r="H161" s="7"/>
      <c r="I161" s="7"/>
      <c r="J161" s="10" t="str">
        <f aca="false">IF(OR(A161="",B161=""),"",A161&amp;"-"&amp;B161)</f>
        <v/>
      </c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11"/>
      <c r="G162" s="7"/>
      <c r="H162" s="7"/>
      <c r="I162" s="7"/>
      <c r="J162" s="10" t="str">
        <f aca="false">IF(OR(A162="",B162=""),"",A162&amp;"-"&amp;B162)</f>
        <v/>
      </c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11"/>
      <c r="G163" s="7"/>
      <c r="H163" s="7"/>
      <c r="I163" s="7"/>
      <c r="J163" s="10" t="str">
        <f aca="false">IF(OR(A163="",B163=""),"",A163&amp;"-"&amp;B163)</f>
        <v/>
      </c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11"/>
      <c r="G164" s="7"/>
      <c r="H164" s="7"/>
      <c r="I164" s="7"/>
      <c r="J164" s="10" t="str">
        <f aca="false">IF(OR(A164="",B164=""),"",A164&amp;"-"&amp;B164)</f>
        <v/>
      </c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11"/>
      <c r="G165" s="7"/>
      <c r="H165" s="7"/>
      <c r="I165" s="7"/>
      <c r="J165" s="10" t="str">
        <f aca="false">IF(OR(A165="",B165=""),"",A165&amp;"-"&amp;B165)</f>
        <v/>
      </c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11"/>
      <c r="G166" s="7"/>
      <c r="H166" s="7"/>
      <c r="I166" s="7"/>
      <c r="J166" s="10" t="str">
        <f aca="false">IF(OR(A166="",B166=""),"",A166&amp;"-"&amp;B166)</f>
        <v/>
      </c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11"/>
      <c r="G167" s="7"/>
      <c r="H167" s="7"/>
      <c r="I167" s="7"/>
      <c r="J167" s="10" t="str">
        <f aca="false">IF(OR(A167="",B167=""),"",A167&amp;"-"&amp;B167)</f>
        <v/>
      </c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11"/>
      <c r="G168" s="7"/>
      <c r="H168" s="7"/>
      <c r="I168" s="7"/>
      <c r="J168" s="10" t="str">
        <f aca="false">IF(OR(A168="",B168=""),"",A168&amp;"-"&amp;B168)</f>
        <v/>
      </c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11"/>
      <c r="G169" s="7"/>
      <c r="H169" s="7"/>
      <c r="I169" s="7"/>
      <c r="J169" s="10" t="str">
        <f aca="false">IF(OR(A169="",B169=""),"",A169&amp;"-"&amp;B169)</f>
        <v/>
      </c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11"/>
      <c r="G170" s="7"/>
      <c r="H170" s="7"/>
      <c r="I170" s="7"/>
      <c r="J170" s="10" t="str">
        <f aca="false">IF(OR(A170="",B170=""),"",A170&amp;"-"&amp;B170)</f>
        <v/>
      </c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11"/>
      <c r="G171" s="7"/>
      <c r="H171" s="7"/>
      <c r="I171" s="7"/>
      <c r="J171" s="10" t="str">
        <f aca="false">IF(OR(A171="",B171=""),"",A171&amp;"-"&amp;B171)</f>
        <v/>
      </c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11"/>
      <c r="G172" s="7"/>
      <c r="H172" s="7"/>
      <c r="I172" s="7"/>
      <c r="J172" s="10" t="str">
        <f aca="false">IF(OR(A172="",B172=""),"",A172&amp;"-"&amp;B172)</f>
        <v/>
      </c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11"/>
      <c r="G173" s="7"/>
      <c r="H173" s="7"/>
      <c r="I173" s="7"/>
      <c r="J173" s="10" t="str">
        <f aca="false">IF(OR(A173="",B173=""),"",A173&amp;"-"&amp;B173)</f>
        <v/>
      </c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11"/>
      <c r="G174" s="7"/>
      <c r="H174" s="7"/>
      <c r="I174" s="7"/>
      <c r="J174" s="10" t="str">
        <f aca="false">IF(OR(A174="",B174=""),"",A174&amp;"-"&amp;B174)</f>
        <v/>
      </c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11"/>
      <c r="G175" s="7"/>
      <c r="H175" s="7"/>
      <c r="I175" s="7"/>
      <c r="J175" s="10" t="str">
        <f aca="false">IF(OR(A175="",B175=""),"",A175&amp;"-"&amp;B175)</f>
        <v/>
      </c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11"/>
      <c r="G176" s="7"/>
      <c r="H176" s="7"/>
      <c r="I176" s="7"/>
      <c r="J176" s="10" t="str">
        <f aca="false">IF(OR(A176="",B176=""),"",A176&amp;"-"&amp;B176)</f>
        <v/>
      </c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11"/>
      <c r="G177" s="7"/>
      <c r="H177" s="7"/>
      <c r="I177" s="7"/>
      <c r="J177" s="10" t="str">
        <f aca="false">IF(OR(A177="",B177=""),"",A177&amp;"-"&amp;B177)</f>
        <v/>
      </c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11"/>
      <c r="G178" s="7"/>
      <c r="H178" s="7"/>
      <c r="I178" s="7"/>
      <c r="J178" s="10" t="str">
        <f aca="false">IF(OR(A178="",B178=""),"",A178&amp;"-"&amp;B178)</f>
        <v/>
      </c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11"/>
      <c r="G179" s="7"/>
      <c r="H179" s="7"/>
      <c r="I179" s="7"/>
      <c r="J179" s="10" t="str">
        <f aca="false">IF(OR(A179="",B179=""),"",A179&amp;"-"&amp;B179)</f>
        <v/>
      </c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11"/>
      <c r="G180" s="7"/>
      <c r="H180" s="7"/>
      <c r="I180" s="7"/>
      <c r="J180" s="10" t="str">
        <f aca="false">IF(OR(A180="",B180=""),"",A180&amp;"-"&amp;B180)</f>
        <v/>
      </c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11"/>
      <c r="G181" s="7"/>
      <c r="H181" s="7"/>
      <c r="I181" s="7"/>
      <c r="J181" s="10" t="str">
        <f aca="false">IF(OR(A181="",B181=""),"",A181&amp;"-"&amp;B181)</f>
        <v/>
      </c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11"/>
      <c r="G182" s="7"/>
      <c r="H182" s="7"/>
      <c r="I182" s="7"/>
      <c r="J182" s="10" t="str">
        <f aca="false">IF(OR(A182="",B182=""),"",A182&amp;"-"&amp;B182)</f>
        <v/>
      </c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11"/>
      <c r="G183" s="7"/>
      <c r="H183" s="7"/>
      <c r="I183" s="7"/>
      <c r="J183" s="10" t="str">
        <f aca="false">IF(OR(A183="",B183=""),"",A183&amp;"-"&amp;B183)</f>
        <v/>
      </c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11"/>
      <c r="G184" s="7"/>
      <c r="H184" s="7"/>
      <c r="I184" s="7"/>
      <c r="J184" s="10" t="str">
        <f aca="false">IF(OR(A184="",B184=""),"",A184&amp;"-"&amp;B184)</f>
        <v/>
      </c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11"/>
      <c r="G185" s="7"/>
      <c r="H185" s="7"/>
      <c r="I185" s="7"/>
      <c r="J185" s="10" t="str">
        <f aca="false">IF(OR(A185="",B185=""),"",A185&amp;"-"&amp;B185)</f>
        <v/>
      </c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11"/>
      <c r="G186" s="7"/>
      <c r="H186" s="7"/>
      <c r="I186" s="7"/>
      <c r="J186" s="10" t="str">
        <f aca="false">IF(OR(A186="",B186=""),"",A186&amp;"-"&amp;B186)</f>
        <v/>
      </c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11"/>
      <c r="G187" s="7"/>
      <c r="H187" s="7"/>
      <c r="I187" s="7"/>
      <c r="J187" s="10" t="str">
        <f aca="false">IF(OR(A187="",B187=""),"",A187&amp;"-"&amp;B187)</f>
        <v/>
      </c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11"/>
      <c r="G188" s="7"/>
      <c r="H188" s="7"/>
      <c r="I188" s="7"/>
      <c r="J188" s="10" t="str">
        <f aca="false">IF(OR(A188="",B188=""),"",A188&amp;"-"&amp;B188)</f>
        <v/>
      </c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11"/>
      <c r="G189" s="7"/>
      <c r="H189" s="7"/>
      <c r="I189" s="7"/>
      <c r="J189" s="10" t="str">
        <f aca="false">IF(OR(A189="",B189=""),"",A189&amp;"-"&amp;B189)</f>
        <v/>
      </c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11"/>
      <c r="G190" s="7"/>
      <c r="H190" s="7"/>
      <c r="I190" s="7"/>
      <c r="J190" s="10" t="str">
        <f aca="false">IF(OR(A190="",B190=""),"",A190&amp;"-"&amp;B190)</f>
        <v/>
      </c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11"/>
      <c r="G191" s="7"/>
      <c r="H191" s="7"/>
      <c r="I191" s="7"/>
      <c r="J191" s="10" t="str">
        <f aca="false">IF(OR(A191="",B191=""),"",A191&amp;"-"&amp;B191)</f>
        <v/>
      </c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11"/>
      <c r="G192" s="7"/>
      <c r="H192" s="7"/>
      <c r="I192" s="7"/>
      <c r="J192" s="10" t="str">
        <f aca="false">IF(OR(A192="",B192=""),"",A192&amp;"-"&amp;B192)</f>
        <v/>
      </c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11"/>
      <c r="G193" s="7"/>
      <c r="H193" s="7"/>
      <c r="I193" s="7"/>
      <c r="J193" s="10" t="str">
        <f aca="false">IF(OR(A193="",B193=""),"",A193&amp;"-"&amp;B193)</f>
        <v/>
      </c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11"/>
      <c r="G194" s="7"/>
      <c r="H194" s="7"/>
      <c r="I194" s="7"/>
      <c r="J194" s="10" t="str">
        <f aca="false">IF(OR(A194="",B194=""),"",A194&amp;"-"&amp;B194)</f>
        <v/>
      </c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11"/>
      <c r="G195" s="7"/>
      <c r="H195" s="7"/>
      <c r="I195" s="7"/>
      <c r="J195" s="10" t="str">
        <f aca="false">IF(OR(A195="",B195=""),"",A195&amp;"-"&amp;B195)</f>
        <v/>
      </c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11"/>
      <c r="G196" s="7"/>
      <c r="H196" s="7"/>
      <c r="I196" s="7"/>
      <c r="J196" s="10" t="str">
        <f aca="false">IF(OR(A196="",B196=""),"",A196&amp;"-"&amp;B196)</f>
        <v/>
      </c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11"/>
      <c r="G197" s="7"/>
      <c r="H197" s="7"/>
      <c r="I197" s="7"/>
      <c r="J197" s="10" t="str">
        <f aca="false">IF(OR(A197="",B197=""),"",A197&amp;"-"&amp;B197)</f>
        <v/>
      </c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11"/>
      <c r="G198" s="7"/>
      <c r="H198" s="7"/>
      <c r="I198" s="7"/>
      <c r="J198" s="10" t="str">
        <f aca="false">IF(OR(A198="",B198=""),"",A198&amp;"-"&amp;B198)</f>
        <v/>
      </c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11"/>
      <c r="G199" s="7"/>
      <c r="H199" s="7"/>
      <c r="I199" s="7"/>
      <c r="J199" s="10" t="str">
        <f aca="false">IF(OR(A199="",B199=""),"",A199&amp;"-"&amp;B199)</f>
        <v/>
      </c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11"/>
      <c r="G200" s="7"/>
      <c r="H200" s="7"/>
      <c r="I200" s="7"/>
      <c r="J200" s="10" t="str">
        <f aca="false">IF(OR(A200="",B200=""),"",A200&amp;"-"&amp;B200)</f>
        <v/>
      </c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11"/>
      <c r="G201" s="7"/>
      <c r="H201" s="7"/>
      <c r="I201" s="7"/>
      <c r="J201" s="10" t="str">
        <f aca="false">IF(OR(A201="",B201=""),"",A201&amp;"-"&amp;B201)</f>
        <v/>
      </c>
    </row>
  </sheetData>
  <dataValidations count="1">
    <dataValidation allowBlank="true" errorStyle="stop" operator="between" showDropDown="false" showErrorMessage="false" showInputMessage="false" sqref="I2:I201" type="list">
      <formula1>"Void"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23" min="4" style="0" width="7"/>
    <col collapsed="false" customWidth="true" hidden="false" outlineLevel="0" max="37" min="24" style="0" width="9"/>
  </cols>
  <sheetData>
    <row r="1" customFormat="false" ht="31.5" hidden="false" customHeight="true" outlineLevel="0" collapsed="false">
      <c r="A1" s="5" t="s">
        <v>64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92</v>
      </c>
      <c r="U1" s="5" t="s">
        <v>93</v>
      </c>
      <c r="V1" s="5" t="s">
        <v>94</v>
      </c>
      <c r="W1" s="5" t="s">
        <v>95</v>
      </c>
      <c r="X1" s="5" t="s">
        <v>96</v>
      </c>
      <c r="Y1" s="5" t="s">
        <v>97</v>
      </c>
      <c r="Z1" s="5" t="s">
        <v>98</v>
      </c>
      <c r="AA1" s="5" t="s">
        <v>99</v>
      </c>
      <c r="AB1" s="5" t="s">
        <v>100</v>
      </c>
      <c r="AC1" s="5" t="s">
        <v>101</v>
      </c>
      <c r="AD1" s="5" t="s">
        <v>102</v>
      </c>
      <c r="AE1" s="5" t="s">
        <v>103</v>
      </c>
      <c r="AF1" s="5" t="s">
        <v>104</v>
      </c>
      <c r="AG1" s="5" t="s">
        <v>105</v>
      </c>
      <c r="AH1" s="5" t="s">
        <v>106</v>
      </c>
      <c r="AI1" s="5" t="s">
        <v>107</v>
      </c>
      <c r="AJ1" s="5" t="s">
        <v>108</v>
      </c>
      <c r="AK1" s="5" t="s">
        <v>109</v>
      </c>
    </row>
    <row r="2" customFormat="false" ht="15" hidden="false" customHeight="false" outlineLevel="0" collapsed="false">
      <c r="A2" s="8" t="n">
        <v>1</v>
      </c>
      <c r="B2" s="8" t="s">
        <v>59</v>
      </c>
      <c r="C2" s="9" t="n">
        <v>46296.7534722222</v>
      </c>
      <c r="D2" s="8" t="n">
        <v>2</v>
      </c>
      <c r="E2" s="8" t="n">
        <v>1</v>
      </c>
      <c r="F2" s="8" t="n">
        <v>2</v>
      </c>
      <c r="G2" s="8" t="n">
        <v>1</v>
      </c>
      <c r="H2" s="8" t="n">
        <v>1</v>
      </c>
      <c r="I2" s="8" t="n">
        <v>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12" t="n">
        <f aca="false">IF(OR($B2="",D2="",E2=""),"",IFERROR(IF(OR(INDEX(Matches!$I$2:$I$201,MATCH($A2&amp;"-1",Matches!$J$2:$J$201,0))="Void",INDEX(Matches!$G$2:$G$201,MATCH($A2&amp;"-1",Matches!$J$2:$J$201,0))="",INDEX(Matches!$H$2:$H$201,MATCH($A2&amp;"-1",Matches!$J$2:$J$201,0))=""),"",IF(AND($C2&lt;&gt;"",INDEX(Matches!$F$2:$F$201,MATCH($A2&amp;"-1",Matches!$J$2:$J$201,0))&lt;&gt;"",$C2&gt;=INDEX(Matches!$F$2:$F$201,MATCH($A2&amp;"-1",Matches!$J$2:$J$201,0))),"",IF(AND(D2=INDEX(Matches!$G$2:$G$201,MATCH($A2&amp;"-1",Matches!$J$2:$J$201,0)),E2=INDEX(Matches!$H$2:$H$201,MATCH($A2&amp;"-1",Matches!$J$2:$J$201,0))),5,IF(SIGN(D2-E2)&lt;&gt;SIGN(INDEX(Matches!$G$2:$G$201,MATCH($A2&amp;"-1",Matches!$J$2:$J$201,0))-INDEX(Matches!$H$2:$H$201,MATCH($A2&amp;"-1",Matches!$J$2:$J$201,0))),0,IF(D2-E2=INDEX(Matches!$G$2:$G$201,MATCH($A2&amp;"-1",Matches!$J$2:$J$201,0))-INDEX(Matches!$H$2:$H$201,MATCH($A2&amp;"-1",Matches!$J$2:$J$201,0)),3,2))))),""))</f>
        <v>5</v>
      </c>
      <c r="Y2" s="12" t="n">
        <f aca="false">IF(OR($B2="",F2="",G2=""),"",IFERROR(IF(OR(INDEX(Matches!$I$2:$I$201,MATCH($A2&amp;"-2",Matches!$J$2:$J$201,0))="Void",INDEX(Matches!$G$2:$G$201,MATCH($A2&amp;"-2",Matches!$J$2:$J$201,0))="",INDEX(Matches!$H$2:$H$201,MATCH($A2&amp;"-2",Matches!$J$2:$J$201,0))=""),"",IF(AND($C2&lt;&gt;"",INDEX(Matches!$F$2:$F$201,MATCH($A2&amp;"-2",Matches!$J$2:$J$201,0))&lt;&gt;"",$C2&gt;=INDEX(Matches!$F$2:$F$201,MATCH($A2&amp;"-2",Matches!$J$2:$J$201,0))),"",IF(AND(F2=INDEX(Matches!$G$2:$G$201,MATCH($A2&amp;"-2",Matches!$J$2:$J$201,0)),G2=INDEX(Matches!$H$2:$H$201,MATCH($A2&amp;"-2",Matches!$J$2:$J$201,0))),5,IF(SIGN(F2-G2)&lt;&gt;SIGN(INDEX(Matches!$G$2:$G$201,MATCH($A2&amp;"-2",Matches!$J$2:$J$201,0))-INDEX(Matches!$H$2:$H$201,MATCH($A2&amp;"-2",Matches!$J$2:$J$201,0))),0,IF(F2-G2=INDEX(Matches!$G$2:$G$201,MATCH($A2&amp;"-2",Matches!$J$2:$J$201,0))-INDEX(Matches!$H$2:$H$201,MATCH($A2&amp;"-2",Matches!$J$2:$J$201,0)),3,2))))),""))</f>
        <v>0</v>
      </c>
      <c r="Z2" s="12" t="n">
        <f aca="false">IF(OR($B2="",H2="",I2=""),"",IFERROR(IF(OR(INDEX(Matches!$I$2:$I$201,MATCH($A2&amp;"-3",Matches!$J$2:$J$201,0))="Void",INDEX(Matches!$G$2:$G$201,MATCH($A2&amp;"-3",Matches!$J$2:$J$201,0))="",INDEX(Matches!$H$2:$H$201,MATCH($A2&amp;"-3",Matches!$J$2:$J$201,0))=""),"",IF(AND($C2&lt;&gt;"",INDEX(Matches!$F$2:$F$201,MATCH($A2&amp;"-3",Matches!$J$2:$J$201,0))&lt;&gt;"",$C2&gt;=INDEX(Matches!$F$2:$F$201,MATCH($A2&amp;"-3",Matches!$J$2:$J$201,0))),"",IF(AND(H2=INDEX(Matches!$G$2:$G$201,MATCH($A2&amp;"-3",Matches!$J$2:$J$201,0)),I2=INDEX(Matches!$H$2:$H$201,MATCH($A2&amp;"-3",Matches!$J$2:$J$201,0))),5,IF(SIGN(H2-I2)&lt;&gt;SIGN(INDEX(Matches!$G$2:$G$201,MATCH($A2&amp;"-3",Matches!$J$2:$J$201,0))-INDEX(Matches!$H$2:$H$201,MATCH($A2&amp;"-3",Matches!$J$2:$J$201,0))),0,IF(H2-I2=INDEX(Matches!$G$2:$G$201,MATCH($A2&amp;"-3",Matches!$J$2:$J$201,0))-INDEX(Matches!$H$2:$H$201,MATCH($A2&amp;"-3",Matches!$J$2:$J$201,0)),3,2))))),""))</f>
        <v>0</v>
      </c>
      <c r="AA2" s="12" t="str">
        <f aca="false">IF(OR($B2="",J2="",K2=""),"",IFERROR(IF(OR(INDEX(Matches!$I$2:$I$201,MATCH($A2&amp;"-4",Matches!$J$2:$J$201,0))="Void",INDEX(Matches!$G$2:$G$201,MATCH($A2&amp;"-4",Matches!$J$2:$J$201,0))="",INDEX(Matches!$H$2:$H$201,MATCH($A2&amp;"-4",Matches!$J$2:$J$201,0))=""),"",IF(AND($C2&lt;&gt;"",INDEX(Matches!$F$2:$F$201,MATCH($A2&amp;"-4",Matches!$J$2:$J$201,0))&lt;&gt;"",$C2&gt;=INDEX(Matches!$F$2:$F$201,MATCH($A2&amp;"-4",Matches!$J$2:$J$201,0))),"",IF(AND(J2=INDEX(Matches!$G$2:$G$201,MATCH($A2&amp;"-4",Matches!$J$2:$J$201,0)),K2=INDEX(Matches!$H$2:$H$201,MATCH($A2&amp;"-4",Matches!$J$2:$J$201,0))),5,IF(SIGN(J2-K2)&lt;&gt;SIGN(INDEX(Matches!$G$2:$G$201,MATCH($A2&amp;"-4",Matches!$J$2:$J$201,0))-INDEX(Matches!$H$2:$H$201,MATCH($A2&amp;"-4",Matches!$J$2:$J$201,0))),0,IF(J2-K2=INDEX(Matches!$G$2:$G$201,MATCH($A2&amp;"-4",Matches!$J$2:$J$201,0))-INDEX(Matches!$H$2:$H$201,MATCH($A2&amp;"-4",Matches!$J$2:$J$201,0)),3,2))))),""))</f>
        <v/>
      </c>
      <c r="AB2" s="12" t="str">
        <f aca="false">IF(OR($B2="",L2="",M2=""),"",IFERROR(IF(OR(INDEX(Matches!$I$2:$I$201,MATCH($A2&amp;"-5",Matches!$J$2:$J$201,0))="Void",INDEX(Matches!$G$2:$G$201,MATCH($A2&amp;"-5",Matches!$J$2:$J$201,0))="",INDEX(Matches!$H$2:$H$201,MATCH($A2&amp;"-5",Matches!$J$2:$J$201,0))=""),"",IF(AND($C2&lt;&gt;"",INDEX(Matches!$F$2:$F$201,MATCH($A2&amp;"-5",Matches!$J$2:$J$201,0))&lt;&gt;"",$C2&gt;=INDEX(Matches!$F$2:$F$201,MATCH($A2&amp;"-5",Matches!$J$2:$J$201,0))),"",IF(AND(L2=INDEX(Matches!$G$2:$G$201,MATCH($A2&amp;"-5",Matches!$J$2:$J$201,0)),M2=INDEX(Matches!$H$2:$H$201,MATCH($A2&amp;"-5",Matches!$J$2:$J$201,0))),5,IF(SIGN(L2-M2)&lt;&gt;SIGN(INDEX(Matches!$G$2:$G$201,MATCH($A2&amp;"-5",Matches!$J$2:$J$201,0))-INDEX(Matches!$H$2:$H$201,MATCH($A2&amp;"-5",Matches!$J$2:$J$201,0))),0,IF(L2-M2=INDEX(Matches!$G$2:$G$201,MATCH($A2&amp;"-5",Matches!$J$2:$J$201,0))-INDEX(Matches!$H$2:$H$201,MATCH($A2&amp;"-5",Matches!$J$2:$J$201,0)),3,2))))),""))</f>
        <v/>
      </c>
      <c r="AC2" s="12" t="str">
        <f aca="false">IF(OR($B2="",N2="",O2=""),"",IFERROR(IF(OR(INDEX(Matches!$I$2:$I$201,MATCH($A2&amp;"-6",Matches!$J$2:$J$201,0))="Void",INDEX(Matches!$G$2:$G$201,MATCH($A2&amp;"-6",Matches!$J$2:$J$201,0))="",INDEX(Matches!$H$2:$H$201,MATCH($A2&amp;"-6",Matches!$J$2:$J$201,0))=""),"",IF(AND($C2&lt;&gt;"",INDEX(Matches!$F$2:$F$201,MATCH($A2&amp;"-6",Matches!$J$2:$J$201,0))&lt;&gt;"",$C2&gt;=INDEX(Matches!$F$2:$F$201,MATCH($A2&amp;"-6",Matches!$J$2:$J$201,0))),"",IF(AND(N2=INDEX(Matches!$G$2:$G$201,MATCH($A2&amp;"-6",Matches!$J$2:$J$201,0)),O2=INDEX(Matches!$H$2:$H$201,MATCH($A2&amp;"-6",Matches!$J$2:$J$201,0))),5,IF(SIGN(N2-O2)&lt;&gt;SIGN(INDEX(Matches!$G$2:$G$201,MATCH($A2&amp;"-6",Matches!$J$2:$J$201,0))-INDEX(Matches!$H$2:$H$201,MATCH($A2&amp;"-6",Matches!$J$2:$J$201,0))),0,IF(N2-O2=INDEX(Matches!$G$2:$G$201,MATCH($A2&amp;"-6",Matches!$J$2:$J$201,0))-INDEX(Matches!$H$2:$H$201,MATCH($A2&amp;"-6",Matches!$J$2:$J$201,0)),3,2))))),""))</f>
        <v/>
      </c>
      <c r="AD2" s="12" t="str">
        <f aca="false">IF(OR($B2="",P2="",Q2=""),"",IFERROR(IF(OR(INDEX(Matches!$I$2:$I$201,MATCH($A2&amp;"-7",Matches!$J$2:$J$201,0))="Void",INDEX(Matches!$G$2:$G$201,MATCH($A2&amp;"-7",Matches!$J$2:$J$201,0))="",INDEX(Matches!$H$2:$H$201,MATCH($A2&amp;"-7",Matches!$J$2:$J$201,0))=""),"",IF(AND($C2&lt;&gt;"",INDEX(Matches!$F$2:$F$201,MATCH($A2&amp;"-7",Matches!$J$2:$J$201,0))&lt;&gt;"",$C2&gt;=INDEX(Matches!$F$2:$F$201,MATCH($A2&amp;"-7",Matches!$J$2:$J$201,0))),"",IF(AND(P2=INDEX(Matches!$G$2:$G$201,MATCH($A2&amp;"-7",Matches!$J$2:$J$201,0)),Q2=INDEX(Matches!$H$2:$H$201,MATCH($A2&amp;"-7",Matches!$J$2:$J$201,0))),5,IF(SIGN(P2-Q2)&lt;&gt;SIGN(INDEX(Matches!$G$2:$G$201,MATCH($A2&amp;"-7",Matches!$J$2:$J$201,0))-INDEX(Matches!$H$2:$H$201,MATCH($A2&amp;"-7",Matches!$J$2:$J$201,0))),0,IF(P2-Q2=INDEX(Matches!$G$2:$G$201,MATCH($A2&amp;"-7",Matches!$J$2:$J$201,0))-INDEX(Matches!$H$2:$H$201,MATCH($A2&amp;"-7",Matches!$J$2:$J$201,0)),3,2))))),""))</f>
        <v/>
      </c>
      <c r="AE2" s="12" t="str">
        <f aca="false">IF(OR($B2="",R2="",S2=""),"",IFERROR(IF(OR(INDEX(Matches!$I$2:$I$201,MATCH($A2&amp;"-8",Matches!$J$2:$J$201,0))="Void",INDEX(Matches!$G$2:$G$201,MATCH($A2&amp;"-8",Matches!$J$2:$J$201,0))="",INDEX(Matches!$H$2:$H$201,MATCH($A2&amp;"-8",Matches!$J$2:$J$201,0))=""),"",IF(AND($C2&lt;&gt;"",INDEX(Matches!$F$2:$F$201,MATCH($A2&amp;"-8",Matches!$J$2:$J$201,0))&lt;&gt;"",$C2&gt;=INDEX(Matches!$F$2:$F$201,MATCH($A2&amp;"-8",Matches!$J$2:$J$201,0))),"",IF(AND(R2=INDEX(Matches!$G$2:$G$201,MATCH($A2&amp;"-8",Matches!$J$2:$J$201,0)),S2=INDEX(Matches!$H$2:$H$201,MATCH($A2&amp;"-8",Matches!$J$2:$J$201,0))),5,IF(SIGN(R2-S2)&lt;&gt;SIGN(INDEX(Matches!$G$2:$G$201,MATCH($A2&amp;"-8",Matches!$J$2:$J$201,0))-INDEX(Matches!$H$2:$H$201,MATCH($A2&amp;"-8",Matches!$J$2:$J$201,0))),0,IF(R2-S2=INDEX(Matches!$G$2:$G$201,MATCH($A2&amp;"-8",Matches!$J$2:$J$201,0))-INDEX(Matches!$H$2:$H$201,MATCH($A2&amp;"-8",Matches!$J$2:$J$201,0)),3,2))))),""))</f>
        <v/>
      </c>
      <c r="AF2" s="12" t="str">
        <f aca="false">IF(OR($B2="",T2="",U2=""),"",IFERROR(IF(OR(INDEX(Matches!$I$2:$I$201,MATCH($A2&amp;"-9",Matches!$J$2:$J$201,0))="Void",INDEX(Matches!$G$2:$G$201,MATCH($A2&amp;"-9",Matches!$J$2:$J$201,0))="",INDEX(Matches!$H$2:$H$201,MATCH($A2&amp;"-9",Matches!$J$2:$J$201,0))=""),"",IF(AND($C2&lt;&gt;"",INDEX(Matches!$F$2:$F$201,MATCH($A2&amp;"-9",Matches!$J$2:$J$201,0))&lt;&gt;"",$C2&gt;=INDEX(Matches!$F$2:$F$201,MATCH($A2&amp;"-9",Matches!$J$2:$J$201,0))),"",IF(AND(T2=INDEX(Matches!$G$2:$G$201,MATCH($A2&amp;"-9",Matches!$J$2:$J$201,0)),U2=INDEX(Matches!$H$2:$H$201,MATCH($A2&amp;"-9",Matches!$J$2:$J$201,0))),5,IF(SIGN(T2-U2)&lt;&gt;SIGN(INDEX(Matches!$G$2:$G$201,MATCH($A2&amp;"-9",Matches!$J$2:$J$201,0))-INDEX(Matches!$H$2:$H$201,MATCH($A2&amp;"-9",Matches!$J$2:$J$201,0))),0,IF(T2-U2=INDEX(Matches!$G$2:$G$201,MATCH($A2&amp;"-9",Matches!$J$2:$J$201,0))-INDEX(Matches!$H$2:$H$201,MATCH($A2&amp;"-9",Matches!$J$2:$J$201,0)),3,2))))),""))</f>
        <v/>
      </c>
      <c r="AG2" s="12" t="str">
        <f aca="false">IF(OR($B2="",V2="",W2=""),"",IFERROR(IF(OR(INDEX(Matches!$I$2:$I$201,MATCH($A2&amp;"-10",Matches!$J$2:$J$201,0))="Void",INDEX(Matches!$G$2:$G$201,MATCH($A2&amp;"-10",Matches!$J$2:$J$201,0))="",INDEX(Matches!$H$2:$H$201,MATCH($A2&amp;"-10",Matches!$J$2:$J$201,0))=""),"",IF(AND($C2&lt;&gt;"",INDEX(Matches!$F$2:$F$201,MATCH($A2&amp;"-10",Matches!$J$2:$J$201,0))&lt;&gt;"",$C2&gt;=INDEX(Matches!$F$2:$F$201,MATCH($A2&amp;"-10",Matches!$J$2:$J$201,0))),"",IF(AND(V2=INDEX(Matches!$G$2:$G$201,MATCH($A2&amp;"-10",Matches!$J$2:$J$201,0)),W2=INDEX(Matches!$H$2:$H$201,MATCH($A2&amp;"-10",Matches!$J$2:$J$201,0))),5,IF(SIGN(V2-W2)&lt;&gt;SIGN(INDEX(Matches!$G$2:$G$201,MATCH($A2&amp;"-10",Matches!$J$2:$J$201,0))-INDEX(Matches!$H$2:$H$201,MATCH($A2&amp;"-10",Matches!$J$2:$J$201,0))),0,IF(V2-W2=INDEX(Matches!$G$2:$G$201,MATCH($A2&amp;"-10",Matches!$J$2:$J$201,0))-INDEX(Matches!$H$2:$H$201,MATCH($A2&amp;"-10",Matches!$J$2:$J$201,0)),3,2))))),""))</f>
        <v/>
      </c>
      <c r="AH2" s="13" t="n">
        <f aca="false">IF($B2="","",SUM(X2:AG2))</f>
        <v>5</v>
      </c>
      <c r="AI2" s="12" t="n">
        <f aca="false">IF($B2="","",COUNTIF(X2:AG2,5))</f>
        <v>1</v>
      </c>
      <c r="AJ2" s="12" t="n">
        <f aca="false">IF($B2="","",COUNTIF(X2:AG2,"&gt;=2"))</f>
        <v>1</v>
      </c>
      <c r="AK2" s="12" t="n">
        <f aca="false">IF($B2="","",COUNT(X2:AG2))</f>
        <v>3</v>
      </c>
    </row>
    <row r="3" customFormat="false" ht="15" hidden="false" customHeight="false" outlineLevel="0" collapsed="false">
      <c r="A3" s="8" t="n">
        <v>1</v>
      </c>
      <c r="B3" s="8" t="s">
        <v>61</v>
      </c>
      <c r="C3" s="9" t="n">
        <v>46296.8611111111</v>
      </c>
      <c r="D3" s="8" t="n">
        <v>0</v>
      </c>
      <c r="E3" s="8" t="n">
        <v>2</v>
      </c>
      <c r="F3" s="8" t="n">
        <v>1</v>
      </c>
      <c r="G3" s="8" t="n">
        <v>1</v>
      </c>
      <c r="H3" s="8" t="n">
        <v>1</v>
      </c>
      <c r="I3" s="8" t="n">
        <v>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12" t="n">
        <f aca="false">IF(OR($B3="",D3="",E3=""),"",IFERROR(IF(OR(INDEX(Matches!$I$2:$I$201,MATCH($A3&amp;"-1",Matches!$J$2:$J$201,0))="Void",INDEX(Matches!$G$2:$G$201,MATCH($A3&amp;"-1",Matches!$J$2:$J$201,0))="",INDEX(Matches!$H$2:$H$201,MATCH($A3&amp;"-1",Matches!$J$2:$J$201,0))=""),"",IF(AND($C3&lt;&gt;"",INDEX(Matches!$F$2:$F$201,MATCH($A3&amp;"-1",Matches!$J$2:$J$201,0))&lt;&gt;"",$C3&gt;=INDEX(Matches!$F$2:$F$201,MATCH($A3&amp;"-1",Matches!$J$2:$J$201,0))),"",IF(AND(D3=INDEX(Matches!$G$2:$G$201,MATCH($A3&amp;"-1",Matches!$J$2:$J$201,0)),E3=INDEX(Matches!$H$2:$H$201,MATCH($A3&amp;"-1",Matches!$J$2:$J$201,0))),5,IF(SIGN(D3-E3)&lt;&gt;SIGN(INDEX(Matches!$G$2:$G$201,MATCH($A3&amp;"-1",Matches!$J$2:$J$201,0))-INDEX(Matches!$H$2:$H$201,MATCH($A3&amp;"-1",Matches!$J$2:$J$201,0))),0,IF(D3-E3=INDEX(Matches!$G$2:$G$201,MATCH($A3&amp;"-1",Matches!$J$2:$J$201,0))-INDEX(Matches!$H$2:$H$201,MATCH($A3&amp;"-1",Matches!$J$2:$J$201,0)),3,2))))),""))</f>
        <v>0</v>
      </c>
      <c r="Y3" s="12" t="n">
        <f aca="false">IF(OR($B3="",F3="",G3=""),"",IFERROR(IF(OR(INDEX(Matches!$I$2:$I$201,MATCH($A3&amp;"-2",Matches!$J$2:$J$201,0))="Void",INDEX(Matches!$G$2:$G$201,MATCH($A3&amp;"-2",Matches!$J$2:$J$201,0))="",INDEX(Matches!$H$2:$H$201,MATCH($A3&amp;"-2",Matches!$J$2:$J$201,0))=""),"",IF(AND($C3&lt;&gt;"",INDEX(Matches!$F$2:$F$201,MATCH($A3&amp;"-2",Matches!$J$2:$J$201,0))&lt;&gt;"",$C3&gt;=INDEX(Matches!$F$2:$F$201,MATCH($A3&amp;"-2",Matches!$J$2:$J$201,0))),"",IF(AND(F3=INDEX(Matches!$G$2:$G$201,MATCH($A3&amp;"-2",Matches!$J$2:$J$201,0)),G3=INDEX(Matches!$H$2:$H$201,MATCH($A3&amp;"-2",Matches!$J$2:$J$201,0))),5,IF(SIGN(F3-G3)&lt;&gt;SIGN(INDEX(Matches!$G$2:$G$201,MATCH($A3&amp;"-2",Matches!$J$2:$J$201,0))-INDEX(Matches!$H$2:$H$201,MATCH($A3&amp;"-2",Matches!$J$2:$J$201,0))),0,IF(F3-G3=INDEX(Matches!$G$2:$G$201,MATCH($A3&amp;"-2",Matches!$J$2:$J$201,0))-INDEX(Matches!$H$2:$H$201,MATCH($A3&amp;"-2",Matches!$J$2:$J$201,0)),3,2))))),""))</f>
        <v>5</v>
      </c>
      <c r="Z3" s="12" t="n">
        <f aca="false">IF(OR($B3="",H3="",I3=""),"",IFERROR(IF(OR(INDEX(Matches!$I$2:$I$201,MATCH($A3&amp;"-3",Matches!$J$2:$J$201,0))="Void",INDEX(Matches!$G$2:$G$201,MATCH($A3&amp;"-3",Matches!$J$2:$J$201,0))="",INDEX(Matches!$H$2:$H$201,MATCH($A3&amp;"-3",Matches!$J$2:$J$201,0))=""),"",IF(AND($C3&lt;&gt;"",INDEX(Matches!$F$2:$F$201,MATCH($A3&amp;"-3",Matches!$J$2:$J$201,0))&lt;&gt;"",$C3&gt;=INDEX(Matches!$F$2:$F$201,MATCH($A3&amp;"-3",Matches!$J$2:$J$201,0))),"",IF(AND(H3=INDEX(Matches!$G$2:$G$201,MATCH($A3&amp;"-3",Matches!$J$2:$J$201,0)),I3=INDEX(Matches!$H$2:$H$201,MATCH($A3&amp;"-3",Matches!$J$2:$J$201,0))),5,IF(SIGN(H3-I3)&lt;&gt;SIGN(INDEX(Matches!$G$2:$G$201,MATCH($A3&amp;"-3",Matches!$J$2:$J$201,0))-INDEX(Matches!$H$2:$H$201,MATCH($A3&amp;"-3",Matches!$J$2:$J$201,0))),0,IF(H3-I3=INDEX(Matches!$G$2:$G$201,MATCH($A3&amp;"-3",Matches!$J$2:$J$201,0))-INDEX(Matches!$H$2:$H$201,MATCH($A3&amp;"-3",Matches!$J$2:$J$201,0)),3,2))))),""))</f>
        <v>2</v>
      </c>
      <c r="AA3" s="12" t="str">
        <f aca="false">IF(OR($B3="",J3="",K3=""),"",IFERROR(IF(OR(INDEX(Matches!$I$2:$I$201,MATCH($A3&amp;"-4",Matches!$J$2:$J$201,0))="Void",INDEX(Matches!$G$2:$G$201,MATCH($A3&amp;"-4",Matches!$J$2:$J$201,0))="",INDEX(Matches!$H$2:$H$201,MATCH($A3&amp;"-4",Matches!$J$2:$J$201,0))=""),"",IF(AND($C3&lt;&gt;"",INDEX(Matches!$F$2:$F$201,MATCH($A3&amp;"-4",Matches!$J$2:$J$201,0))&lt;&gt;"",$C3&gt;=INDEX(Matches!$F$2:$F$201,MATCH($A3&amp;"-4",Matches!$J$2:$J$201,0))),"",IF(AND(J3=INDEX(Matches!$G$2:$G$201,MATCH($A3&amp;"-4",Matches!$J$2:$J$201,0)),K3=INDEX(Matches!$H$2:$H$201,MATCH($A3&amp;"-4",Matches!$J$2:$J$201,0))),5,IF(SIGN(J3-K3)&lt;&gt;SIGN(INDEX(Matches!$G$2:$G$201,MATCH($A3&amp;"-4",Matches!$J$2:$J$201,0))-INDEX(Matches!$H$2:$H$201,MATCH($A3&amp;"-4",Matches!$J$2:$J$201,0))),0,IF(J3-K3=INDEX(Matches!$G$2:$G$201,MATCH($A3&amp;"-4",Matches!$J$2:$J$201,0))-INDEX(Matches!$H$2:$H$201,MATCH($A3&amp;"-4",Matches!$J$2:$J$201,0)),3,2))))),""))</f>
        <v/>
      </c>
      <c r="AB3" s="12" t="str">
        <f aca="false">IF(OR($B3="",L3="",M3=""),"",IFERROR(IF(OR(INDEX(Matches!$I$2:$I$201,MATCH($A3&amp;"-5",Matches!$J$2:$J$201,0))="Void",INDEX(Matches!$G$2:$G$201,MATCH($A3&amp;"-5",Matches!$J$2:$J$201,0))="",INDEX(Matches!$H$2:$H$201,MATCH($A3&amp;"-5",Matches!$J$2:$J$201,0))=""),"",IF(AND($C3&lt;&gt;"",INDEX(Matches!$F$2:$F$201,MATCH($A3&amp;"-5",Matches!$J$2:$J$201,0))&lt;&gt;"",$C3&gt;=INDEX(Matches!$F$2:$F$201,MATCH($A3&amp;"-5",Matches!$J$2:$J$201,0))),"",IF(AND(L3=INDEX(Matches!$G$2:$G$201,MATCH($A3&amp;"-5",Matches!$J$2:$J$201,0)),M3=INDEX(Matches!$H$2:$H$201,MATCH($A3&amp;"-5",Matches!$J$2:$J$201,0))),5,IF(SIGN(L3-M3)&lt;&gt;SIGN(INDEX(Matches!$G$2:$G$201,MATCH($A3&amp;"-5",Matches!$J$2:$J$201,0))-INDEX(Matches!$H$2:$H$201,MATCH($A3&amp;"-5",Matches!$J$2:$J$201,0))),0,IF(L3-M3=INDEX(Matches!$G$2:$G$201,MATCH($A3&amp;"-5",Matches!$J$2:$J$201,0))-INDEX(Matches!$H$2:$H$201,MATCH($A3&amp;"-5",Matches!$J$2:$J$201,0)),3,2))))),""))</f>
        <v/>
      </c>
      <c r="AC3" s="12" t="str">
        <f aca="false">IF(OR($B3="",N3="",O3=""),"",IFERROR(IF(OR(INDEX(Matches!$I$2:$I$201,MATCH($A3&amp;"-6",Matches!$J$2:$J$201,0))="Void",INDEX(Matches!$G$2:$G$201,MATCH($A3&amp;"-6",Matches!$J$2:$J$201,0))="",INDEX(Matches!$H$2:$H$201,MATCH($A3&amp;"-6",Matches!$J$2:$J$201,0))=""),"",IF(AND($C3&lt;&gt;"",INDEX(Matches!$F$2:$F$201,MATCH($A3&amp;"-6",Matches!$J$2:$J$201,0))&lt;&gt;"",$C3&gt;=INDEX(Matches!$F$2:$F$201,MATCH($A3&amp;"-6",Matches!$J$2:$J$201,0))),"",IF(AND(N3=INDEX(Matches!$G$2:$G$201,MATCH($A3&amp;"-6",Matches!$J$2:$J$201,0)),O3=INDEX(Matches!$H$2:$H$201,MATCH($A3&amp;"-6",Matches!$J$2:$J$201,0))),5,IF(SIGN(N3-O3)&lt;&gt;SIGN(INDEX(Matches!$G$2:$G$201,MATCH($A3&amp;"-6",Matches!$J$2:$J$201,0))-INDEX(Matches!$H$2:$H$201,MATCH($A3&amp;"-6",Matches!$J$2:$J$201,0))),0,IF(N3-O3=INDEX(Matches!$G$2:$G$201,MATCH($A3&amp;"-6",Matches!$J$2:$J$201,0))-INDEX(Matches!$H$2:$H$201,MATCH($A3&amp;"-6",Matches!$J$2:$J$201,0)),3,2))))),""))</f>
        <v/>
      </c>
      <c r="AD3" s="12" t="str">
        <f aca="false">IF(OR($B3="",P3="",Q3=""),"",IFERROR(IF(OR(INDEX(Matches!$I$2:$I$201,MATCH($A3&amp;"-7",Matches!$J$2:$J$201,0))="Void",INDEX(Matches!$G$2:$G$201,MATCH($A3&amp;"-7",Matches!$J$2:$J$201,0))="",INDEX(Matches!$H$2:$H$201,MATCH($A3&amp;"-7",Matches!$J$2:$J$201,0))=""),"",IF(AND($C3&lt;&gt;"",INDEX(Matches!$F$2:$F$201,MATCH($A3&amp;"-7",Matches!$J$2:$J$201,0))&lt;&gt;"",$C3&gt;=INDEX(Matches!$F$2:$F$201,MATCH($A3&amp;"-7",Matches!$J$2:$J$201,0))),"",IF(AND(P3=INDEX(Matches!$G$2:$G$201,MATCH($A3&amp;"-7",Matches!$J$2:$J$201,0)),Q3=INDEX(Matches!$H$2:$H$201,MATCH($A3&amp;"-7",Matches!$J$2:$J$201,0))),5,IF(SIGN(P3-Q3)&lt;&gt;SIGN(INDEX(Matches!$G$2:$G$201,MATCH($A3&amp;"-7",Matches!$J$2:$J$201,0))-INDEX(Matches!$H$2:$H$201,MATCH($A3&amp;"-7",Matches!$J$2:$J$201,0))),0,IF(P3-Q3=INDEX(Matches!$G$2:$G$201,MATCH($A3&amp;"-7",Matches!$J$2:$J$201,0))-INDEX(Matches!$H$2:$H$201,MATCH($A3&amp;"-7",Matches!$J$2:$J$201,0)),3,2))))),""))</f>
        <v/>
      </c>
      <c r="AE3" s="12" t="str">
        <f aca="false">IF(OR($B3="",R3="",S3=""),"",IFERROR(IF(OR(INDEX(Matches!$I$2:$I$201,MATCH($A3&amp;"-8",Matches!$J$2:$J$201,0))="Void",INDEX(Matches!$G$2:$G$201,MATCH($A3&amp;"-8",Matches!$J$2:$J$201,0))="",INDEX(Matches!$H$2:$H$201,MATCH($A3&amp;"-8",Matches!$J$2:$J$201,0))=""),"",IF(AND($C3&lt;&gt;"",INDEX(Matches!$F$2:$F$201,MATCH($A3&amp;"-8",Matches!$J$2:$J$201,0))&lt;&gt;"",$C3&gt;=INDEX(Matches!$F$2:$F$201,MATCH($A3&amp;"-8",Matches!$J$2:$J$201,0))),"",IF(AND(R3=INDEX(Matches!$G$2:$G$201,MATCH($A3&amp;"-8",Matches!$J$2:$J$201,0)),S3=INDEX(Matches!$H$2:$H$201,MATCH($A3&amp;"-8",Matches!$J$2:$J$201,0))),5,IF(SIGN(R3-S3)&lt;&gt;SIGN(INDEX(Matches!$G$2:$G$201,MATCH($A3&amp;"-8",Matches!$J$2:$J$201,0))-INDEX(Matches!$H$2:$H$201,MATCH($A3&amp;"-8",Matches!$J$2:$J$201,0))),0,IF(R3-S3=INDEX(Matches!$G$2:$G$201,MATCH($A3&amp;"-8",Matches!$J$2:$J$201,0))-INDEX(Matches!$H$2:$H$201,MATCH($A3&amp;"-8",Matches!$J$2:$J$201,0)),3,2))))),""))</f>
        <v/>
      </c>
      <c r="AF3" s="12" t="str">
        <f aca="false">IF(OR($B3="",T3="",U3=""),"",IFERROR(IF(OR(INDEX(Matches!$I$2:$I$201,MATCH($A3&amp;"-9",Matches!$J$2:$J$201,0))="Void",INDEX(Matches!$G$2:$G$201,MATCH($A3&amp;"-9",Matches!$J$2:$J$201,0))="",INDEX(Matches!$H$2:$H$201,MATCH($A3&amp;"-9",Matches!$J$2:$J$201,0))=""),"",IF(AND($C3&lt;&gt;"",INDEX(Matches!$F$2:$F$201,MATCH($A3&amp;"-9",Matches!$J$2:$J$201,0))&lt;&gt;"",$C3&gt;=INDEX(Matches!$F$2:$F$201,MATCH($A3&amp;"-9",Matches!$J$2:$J$201,0))),"",IF(AND(T3=INDEX(Matches!$G$2:$G$201,MATCH($A3&amp;"-9",Matches!$J$2:$J$201,0)),U3=INDEX(Matches!$H$2:$H$201,MATCH($A3&amp;"-9",Matches!$J$2:$J$201,0))),5,IF(SIGN(T3-U3)&lt;&gt;SIGN(INDEX(Matches!$G$2:$G$201,MATCH($A3&amp;"-9",Matches!$J$2:$J$201,0))-INDEX(Matches!$H$2:$H$201,MATCH($A3&amp;"-9",Matches!$J$2:$J$201,0))),0,IF(T3-U3=INDEX(Matches!$G$2:$G$201,MATCH($A3&amp;"-9",Matches!$J$2:$J$201,0))-INDEX(Matches!$H$2:$H$201,MATCH($A3&amp;"-9",Matches!$J$2:$J$201,0)),3,2))))),""))</f>
        <v/>
      </c>
      <c r="AG3" s="12" t="str">
        <f aca="false">IF(OR($B3="",V3="",W3=""),"",IFERROR(IF(OR(INDEX(Matches!$I$2:$I$201,MATCH($A3&amp;"-10",Matches!$J$2:$J$201,0))="Void",INDEX(Matches!$G$2:$G$201,MATCH($A3&amp;"-10",Matches!$J$2:$J$201,0))="",INDEX(Matches!$H$2:$H$201,MATCH($A3&amp;"-10",Matches!$J$2:$J$201,0))=""),"",IF(AND($C3&lt;&gt;"",INDEX(Matches!$F$2:$F$201,MATCH($A3&amp;"-10",Matches!$J$2:$J$201,0))&lt;&gt;"",$C3&gt;=INDEX(Matches!$F$2:$F$201,MATCH($A3&amp;"-10",Matches!$J$2:$J$201,0))),"",IF(AND(V3=INDEX(Matches!$G$2:$G$201,MATCH($A3&amp;"-10",Matches!$J$2:$J$201,0)),W3=INDEX(Matches!$H$2:$H$201,MATCH($A3&amp;"-10",Matches!$J$2:$J$201,0))),5,IF(SIGN(V3-W3)&lt;&gt;SIGN(INDEX(Matches!$G$2:$G$201,MATCH($A3&amp;"-10",Matches!$J$2:$J$201,0))-INDEX(Matches!$H$2:$H$201,MATCH($A3&amp;"-10",Matches!$J$2:$J$201,0))),0,IF(V3-W3=INDEX(Matches!$G$2:$G$201,MATCH($A3&amp;"-10",Matches!$J$2:$J$201,0))-INDEX(Matches!$H$2:$H$201,MATCH($A3&amp;"-10",Matches!$J$2:$J$201,0)),3,2))))),""))</f>
        <v/>
      </c>
      <c r="AH3" s="13" t="n">
        <f aca="false">IF($B3="","",SUM(X3:AG3))</f>
        <v>7</v>
      </c>
      <c r="AI3" s="12" t="n">
        <f aca="false">IF($B3="","",COUNTIF(X3:AG3,5))</f>
        <v>1</v>
      </c>
      <c r="AJ3" s="12" t="n">
        <f aca="false">IF($B3="","",COUNTIF(X3:AG3,"&gt;=2"))</f>
        <v>2</v>
      </c>
      <c r="AK3" s="12" t="n">
        <f aca="false">IF($B3="","",COUNT(X3:AG3))</f>
        <v>3</v>
      </c>
    </row>
    <row r="4" customFormat="false" ht="15" hidden="false" customHeight="false" outlineLevel="0" collapsed="false">
      <c r="A4" s="8" t="n">
        <v>1</v>
      </c>
      <c r="B4" s="8" t="s">
        <v>62</v>
      </c>
      <c r="C4" s="9" t="n">
        <v>46297.5</v>
      </c>
      <c r="D4" s="8" t="n">
        <v>3</v>
      </c>
      <c r="E4" s="8" t="n">
        <v>1</v>
      </c>
      <c r="F4" s="8" t="n">
        <v>2</v>
      </c>
      <c r="G4" s="8" t="n">
        <v>2</v>
      </c>
      <c r="H4" s="8" t="n">
        <v>0</v>
      </c>
      <c r="I4" s="8" t="n">
        <v>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12" t="n">
        <f aca="false">IF(OR($B4="",D4="",E4=""),"",IFERROR(IF(OR(INDEX(Matches!$I$2:$I$201,MATCH($A4&amp;"-1",Matches!$J$2:$J$201,0))="Void",INDEX(Matches!$G$2:$G$201,MATCH($A4&amp;"-1",Matches!$J$2:$J$201,0))="",INDEX(Matches!$H$2:$H$201,MATCH($A4&amp;"-1",Matches!$J$2:$J$201,0))=""),"",IF(AND($C4&lt;&gt;"",INDEX(Matches!$F$2:$F$201,MATCH($A4&amp;"-1",Matches!$J$2:$J$201,0))&lt;&gt;"",$C4&gt;=INDEX(Matches!$F$2:$F$201,MATCH($A4&amp;"-1",Matches!$J$2:$J$201,0))),"",IF(AND(D4=INDEX(Matches!$G$2:$G$201,MATCH($A4&amp;"-1",Matches!$J$2:$J$201,0)),E4=INDEX(Matches!$H$2:$H$201,MATCH($A4&amp;"-1",Matches!$J$2:$J$201,0))),5,IF(SIGN(D4-E4)&lt;&gt;SIGN(INDEX(Matches!$G$2:$G$201,MATCH($A4&amp;"-1",Matches!$J$2:$J$201,0))-INDEX(Matches!$H$2:$H$201,MATCH($A4&amp;"-1",Matches!$J$2:$J$201,0))),0,IF(D4-E4=INDEX(Matches!$G$2:$G$201,MATCH($A4&amp;"-1",Matches!$J$2:$J$201,0))-INDEX(Matches!$H$2:$H$201,MATCH($A4&amp;"-1",Matches!$J$2:$J$201,0)),3,2))))),""))</f>
        <v>2</v>
      </c>
      <c r="Y4" s="12" t="n">
        <f aca="false">IF(OR($B4="",F4="",G4=""),"",IFERROR(IF(OR(INDEX(Matches!$I$2:$I$201,MATCH($A4&amp;"-2",Matches!$J$2:$J$201,0))="Void",INDEX(Matches!$G$2:$G$201,MATCH($A4&amp;"-2",Matches!$J$2:$J$201,0))="",INDEX(Matches!$H$2:$H$201,MATCH($A4&amp;"-2",Matches!$J$2:$J$201,0))=""),"",IF(AND($C4&lt;&gt;"",INDEX(Matches!$F$2:$F$201,MATCH($A4&amp;"-2",Matches!$J$2:$J$201,0))&lt;&gt;"",$C4&gt;=INDEX(Matches!$F$2:$F$201,MATCH($A4&amp;"-2",Matches!$J$2:$J$201,0))),"",IF(AND(F4=INDEX(Matches!$G$2:$G$201,MATCH($A4&amp;"-2",Matches!$J$2:$J$201,0)),G4=INDEX(Matches!$H$2:$H$201,MATCH($A4&amp;"-2",Matches!$J$2:$J$201,0))),5,IF(SIGN(F4-G4)&lt;&gt;SIGN(INDEX(Matches!$G$2:$G$201,MATCH($A4&amp;"-2",Matches!$J$2:$J$201,0))-INDEX(Matches!$H$2:$H$201,MATCH($A4&amp;"-2",Matches!$J$2:$J$201,0))),0,IF(F4-G4=INDEX(Matches!$G$2:$G$201,MATCH($A4&amp;"-2",Matches!$J$2:$J$201,0))-INDEX(Matches!$H$2:$H$201,MATCH($A4&amp;"-2",Matches!$J$2:$J$201,0)),3,2))))),""))</f>
        <v>3</v>
      </c>
      <c r="Z4" s="12" t="n">
        <f aca="false">IF(OR($B4="",H4="",I4=""),"",IFERROR(IF(OR(INDEX(Matches!$I$2:$I$201,MATCH($A4&amp;"-3",Matches!$J$2:$J$201,0))="Void",INDEX(Matches!$G$2:$G$201,MATCH($A4&amp;"-3",Matches!$J$2:$J$201,0))="",INDEX(Matches!$H$2:$H$201,MATCH($A4&amp;"-3",Matches!$J$2:$J$201,0))=""),"",IF(AND($C4&lt;&gt;"",INDEX(Matches!$F$2:$F$201,MATCH($A4&amp;"-3",Matches!$J$2:$J$201,0))&lt;&gt;"",$C4&gt;=INDEX(Matches!$F$2:$F$201,MATCH($A4&amp;"-3",Matches!$J$2:$J$201,0))),"",IF(AND(H4=INDEX(Matches!$G$2:$G$201,MATCH($A4&amp;"-3",Matches!$J$2:$J$201,0)),I4=INDEX(Matches!$H$2:$H$201,MATCH($A4&amp;"-3",Matches!$J$2:$J$201,0))),5,IF(SIGN(H4-I4)&lt;&gt;SIGN(INDEX(Matches!$G$2:$G$201,MATCH($A4&amp;"-3",Matches!$J$2:$J$201,0))-INDEX(Matches!$H$2:$H$201,MATCH($A4&amp;"-3",Matches!$J$2:$J$201,0))),0,IF(H4-I4=INDEX(Matches!$G$2:$G$201,MATCH($A4&amp;"-3",Matches!$J$2:$J$201,0))-INDEX(Matches!$H$2:$H$201,MATCH($A4&amp;"-3",Matches!$J$2:$J$201,0)),3,2))))),""))</f>
        <v>2</v>
      </c>
      <c r="AA4" s="12" t="str">
        <f aca="false">IF(OR($B4="",J4="",K4=""),"",IFERROR(IF(OR(INDEX(Matches!$I$2:$I$201,MATCH($A4&amp;"-4",Matches!$J$2:$J$201,0))="Void",INDEX(Matches!$G$2:$G$201,MATCH($A4&amp;"-4",Matches!$J$2:$J$201,0))="",INDEX(Matches!$H$2:$H$201,MATCH($A4&amp;"-4",Matches!$J$2:$J$201,0))=""),"",IF(AND($C4&lt;&gt;"",INDEX(Matches!$F$2:$F$201,MATCH($A4&amp;"-4",Matches!$J$2:$J$201,0))&lt;&gt;"",$C4&gt;=INDEX(Matches!$F$2:$F$201,MATCH($A4&amp;"-4",Matches!$J$2:$J$201,0))),"",IF(AND(J4=INDEX(Matches!$G$2:$G$201,MATCH($A4&amp;"-4",Matches!$J$2:$J$201,0)),K4=INDEX(Matches!$H$2:$H$201,MATCH($A4&amp;"-4",Matches!$J$2:$J$201,0))),5,IF(SIGN(J4-K4)&lt;&gt;SIGN(INDEX(Matches!$G$2:$G$201,MATCH($A4&amp;"-4",Matches!$J$2:$J$201,0))-INDEX(Matches!$H$2:$H$201,MATCH($A4&amp;"-4",Matches!$J$2:$J$201,0))),0,IF(J4-K4=INDEX(Matches!$G$2:$G$201,MATCH($A4&amp;"-4",Matches!$J$2:$J$201,0))-INDEX(Matches!$H$2:$H$201,MATCH($A4&amp;"-4",Matches!$J$2:$J$201,0)),3,2))))),""))</f>
        <v/>
      </c>
      <c r="AB4" s="12" t="str">
        <f aca="false">IF(OR($B4="",L4="",M4=""),"",IFERROR(IF(OR(INDEX(Matches!$I$2:$I$201,MATCH($A4&amp;"-5",Matches!$J$2:$J$201,0))="Void",INDEX(Matches!$G$2:$G$201,MATCH($A4&amp;"-5",Matches!$J$2:$J$201,0))="",INDEX(Matches!$H$2:$H$201,MATCH($A4&amp;"-5",Matches!$J$2:$J$201,0))=""),"",IF(AND($C4&lt;&gt;"",INDEX(Matches!$F$2:$F$201,MATCH($A4&amp;"-5",Matches!$J$2:$J$201,0))&lt;&gt;"",$C4&gt;=INDEX(Matches!$F$2:$F$201,MATCH($A4&amp;"-5",Matches!$J$2:$J$201,0))),"",IF(AND(L4=INDEX(Matches!$G$2:$G$201,MATCH($A4&amp;"-5",Matches!$J$2:$J$201,0)),M4=INDEX(Matches!$H$2:$H$201,MATCH($A4&amp;"-5",Matches!$J$2:$J$201,0))),5,IF(SIGN(L4-M4)&lt;&gt;SIGN(INDEX(Matches!$G$2:$G$201,MATCH($A4&amp;"-5",Matches!$J$2:$J$201,0))-INDEX(Matches!$H$2:$H$201,MATCH($A4&amp;"-5",Matches!$J$2:$J$201,0))),0,IF(L4-M4=INDEX(Matches!$G$2:$G$201,MATCH($A4&amp;"-5",Matches!$J$2:$J$201,0))-INDEX(Matches!$H$2:$H$201,MATCH($A4&amp;"-5",Matches!$J$2:$J$201,0)),3,2))))),""))</f>
        <v/>
      </c>
      <c r="AC4" s="12" t="str">
        <f aca="false">IF(OR($B4="",N4="",O4=""),"",IFERROR(IF(OR(INDEX(Matches!$I$2:$I$201,MATCH($A4&amp;"-6",Matches!$J$2:$J$201,0))="Void",INDEX(Matches!$G$2:$G$201,MATCH($A4&amp;"-6",Matches!$J$2:$J$201,0))="",INDEX(Matches!$H$2:$H$201,MATCH($A4&amp;"-6",Matches!$J$2:$J$201,0))=""),"",IF(AND($C4&lt;&gt;"",INDEX(Matches!$F$2:$F$201,MATCH($A4&amp;"-6",Matches!$J$2:$J$201,0))&lt;&gt;"",$C4&gt;=INDEX(Matches!$F$2:$F$201,MATCH($A4&amp;"-6",Matches!$J$2:$J$201,0))),"",IF(AND(N4=INDEX(Matches!$G$2:$G$201,MATCH($A4&amp;"-6",Matches!$J$2:$J$201,0)),O4=INDEX(Matches!$H$2:$H$201,MATCH($A4&amp;"-6",Matches!$J$2:$J$201,0))),5,IF(SIGN(N4-O4)&lt;&gt;SIGN(INDEX(Matches!$G$2:$G$201,MATCH($A4&amp;"-6",Matches!$J$2:$J$201,0))-INDEX(Matches!$H$2:$H$201,MATCH($A4&amp;"-6",Matches!$J$2:$J$201,0))),0,IF(N4-O4=INDEX(Matches!$G$2:$G$201,MATCH($A4&amp;"-6",Matches!$J$2:$J$201,0))-INDEX(Matches!$H$2:$H$201,MATCH($A4&amp;"-6",Matches!$J$2:$J$201,0)),3,2))))),""))</f>
        <v/>
      </c>
      <c r="AD4" s="12" t="str">
        <f aca="false">IF(OR($B4="",P4="",Q4=""),"",IFERROR(IF(OR(INDEX(Matches!$I$2:$I$201,MATCH($A4&amp;"-7",Matches!$J$2:$J$201,0))="Void",INDEX(Matches!$G$2:$G$201,MATCH($A4&amp;"-7",Matches!$J$2:$J$201,0))="",INDEX(Matches!$H$2:$H$201,MATCH($A4&amp;"-7",Matches!$J$2:$J$201,0))=""),"",IF(AND($C4&lt;&gt;"",INDEX(Matches!$F$2:$F$201,MATCH($A4&amp;"-7",Matches!$J$2:$J$201,0))&lt;&gt;"",$C4&gt;=INDEX(Matches!$F$2:$F$201,MATCH($A4&amp;"-7",Matches!$J$2:$J$201,0))),"",IF(AND(P4=INDEX(Matches!$G$2:$G$201,MATCH($A4&amp;"-7",Matches!$J$2:$J$201,0)),Q4=INDEX(Matches!$H$2:$H$201,MATCH($A4&amp;"-7",Matches!$J$2:$J$201,0))),5,IF(SIGN(P4-Q4)&lt;&gt;SIGN(INDEX(Matches!$G$2:$G$201,MATCH($A4&amp;"-7",Matches!$J$2:$J$201,0))-INDEX(Matches!$H$2:$H$201,MATCH($A4&amp;"-7",Matches!$J$2:$J$201,0))),0,IF(P4-Q4=INDEX(Matches!$G$2:$G$201,MATCH($A4&amp;"-7",Matches!$J$2:$J$201,0))-INDEX(Matches!$H$2:$H$201,MATCH($A4&amp;"-7",Matches!$J$2:$J$201,0)),3,2))))),""))</f>
        <v/>
      </c>
      <c r="AE4" s="12" t="str">
        <f aca="false">IF(OR($B4="",R4="",S4=""),"",IFERROR(IF(OR(INDEX(Matches!$I$2:$I$201,MATCH($A4&amp;"-8",Matches!$J$2:$J$201,0))="Void",INDEX(Matches!$G$2:$G$201,MATCH($A4&amp;"-8",Matches!$J$2:$J$201,0))="",INDEX(Matches!$H$2:$H$201,MATCH($A4&amp;"-8",Matches!$J$2:$J$201,0))=""),"",IF(AND($C4&lt;&gt;"",INDEX(Matches!$F$2:$F$201,MATCH($A4&amp;"-8",Matches!$J$2:$J$201,0))&lt;&gt;"",$C4&gt;=INDEX(Matches!$F$2:$F$201,MATCH($A4&amp;"-8",Matches!$J$2:$J$201,0))),"",IF(AND(R4=INDEX(Matches!$G$2:$G$201,MATCH($A4&amp;"-8",Matches!$J$2:$J$201,0)),S4=INDEX(Matches!$H$2:$H$201,MATCH($A4&amp;"-8",Matches!$J$2:$J$201,0))),5,IF(SIGN(R4-S4)&lt;&gt;SIGN(INDEX(Matches!$G$2:$G$201,MATCH($A4&amp;"-8",Matches!$J$2:$J$201,0))-INDEX(Matches!$H$2:$H$201,MATCH($A4&amp;"-8",Matches!$J$2:$J$201,0))),0,IF(R4-S4=INDEX(Matches!$G$2:$G$201,MATCH($A4&amp;"-8",Matches!$J$2:$J$201,0))-INDEX(Matches!$H$2:$H$201,MATCH($A4&amp;"-8",Matches!$J$2:$J$201,0)),3,2))))),""))</f>
        <v/>
      </c>
      <c r="AF4" s="12" t="str">
        <f aca="false">IF(OR($B4="",T4="",U4=""),"",IFERROR(IF(OR(INDEX(Matches!$I$2:$I$201,MATCH($A4&amp;"-9",Matches!$J$2:$J$201,0))="Void",INDEX(Matches!$G$2:$G$201,MATCH($A4&amp;"-9",Matches!$J$2:$J$201,0))="",INDEX(Matches!$H$2:$H$201,MATCH($A4&amp;"-9",Matches!$J$2:$J$201,0))=""),"",IF(AND($C4&lt;&gt;"",INDEX(Matches!$F$2:$F$201,MATCH($A4&amp;"-9",Matches!$J$2:$J$201,0))&lt;&gt;"",$C4&gt;=INDEX(Matches!$F$2:$F$201,MATCH($A4&amp;"-9",Matches!$J$2:$J$201,0))),"",IF(AND(T4=INDEX(Matches!$G$2:$G$201,MATCH($A4&amp;"-9",Matches!$J$2:$J$201,0)),U4=INDEX(Matches!$H$2:$H$201,MATCH($A4&amp;"-9",Matches!$J$2:$J$201,0))),5,IF(SIGN(T4-U4)&lt;&gt;SIGN(INDEX(Matches!$G$2:$G$201,MATCH($A4&amp;"-9",Matches!$J$2:$J$201,0))-INDEX(Matches!$H$2:$H$201,MATCH($A4&amp;"-9",Matches!$J$2:$J$201,0))),0,IF(T4-U4=INDEX(Matches!$G$2:$G$201,MATCH($A4&amp;"-9",Matches!$J$2:$J$201,0))-INDEX(Matches!$H$2:$H$201,MATCH($A4&amp;"-9",Matches!$J$2:$J$201,0)),3,2))))),""))</f>
        <v/>
      </c>
      <c r="AG4" s="12" t="str">
        <f aca="false">IF(OR($B4="",V4="",W4=""),"",IFERROR(IF(OR(INDEX(Matches!$I$2:$I$201,MATCH($A4&amp;"-10",Matches!$J$2:$J$201,0))="Void",INDEX(Matches!$G$2:$G$201,MATCH($A4&amp;"-10",Matches!$J$2:$J$201,0))="",INDEX(Matches!$H$2:$H$201,MATCH($A4&amp;"-10",Matches!$J$2:$J$201,0))=""),"",IF(AND($C4&lt;&gt;"",INDEX(Matches!$F$2:$F$201,MATCH($A4&amp;"-10",Matches!$J$2:$J$201,0))&lt;&gt;"",$C4&gt;=INDEX(Matches!$F$2:$F$201,MATCH($A4&amp;"-10",Matches!$J$2:$J$201,0))),"",IF(AND(V4=INDEX(Matches!$G$2:$G$201,MATCH($A4&amp;"-10",Matches!$J$2:$J$201,0)),W4=INDEX(Matches!$H$2:$H$201,MATCH($A4&amp;"-10",Matches!$J$2:$J$201,0))),5,IF(SIGN(V4-W4)&lt;&gt;SIGN(INDEX(Matches!$G$2:$G$201,MATCH($A4&amp;"-10",Matches!$J$2:$J$201,0))-INDEX(Matches!$H$2:$H$201,MATCH($A4&amp;"-10",Matches!$J$2:$J$201,0))),0,IF(V4-W4=INDEX(Matches!$G$2:$G$201,MATCH($A4&amp;"-10",Matches!$J$2:$J$201,0))-INDEX(Matches!$H$2:$H$201,MATCH($A4&amp;"-10",Matches!$J$2:$J$201,0)),3,2))))),""))</f>
        <v/>
      </c>
      <c r="AH4" s="13" t="n">
        <f aca="false">IF($B4="","",SUM(X4:AG4))</f>
        <v>7</v>
      </c>
      <c r="AI4" s="12" t="n">
        <f aca="false">IF($B4="","",COUNTIF(X4:AG4,5))</f>
        <v>0</v>
      </c>
      <c r="AJ4" s="12" t="n">
        <f aca="false">IF($B4="","",COUNTIF(X4:AG4,"&gt;=2"))</f>
        <v>3</v>
      </c>
      <c r="AK4" s="12" t="n">
        <f aca="false">IF($B4="","",COUNT(X4:AG4))</f>
        <v>3</v>
      </c>
    </row>
    <row r="5" customFormat="false" ht="15" hidden="false" customHeight="false" outlineLevel="0" collapsed="false">
      <c r="A5" s="7"/>
      <c r="B5" s="7"/>
      <c r="C5" s="1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12" t="str">
        <f aca="false">IF(OR($B5="",D5="",E5=""),"",IFERROR(IF(OR(INDEX(Matches!$I$2:$I$201,MATCH($A5&amp;"-1",Matches!$J$2:$J$201,0))="Void",INDEX(Matches!$G$2:$G$201,MATCH($A5&amp;"-1",Matches!$J$2:$J$201,0))="",INDEX(Matches!$H$2:$H$201,MATCH($A5&amp;"-1",Matches!$J$2:$J$201,0))=""),"",IF(AND($C5&lt;&gt;"",INDEX(Matches!$F$2:$F$201,MATCH($A5&amp;"-1",Matches!$J$2:$J$201,0))&lt;&gt;"",$C5&gt;=INDEX(Matches!$F$2:$F$201,MATCH($A5&amp;"-1",Matches!$J$2:$J$201,0))),"",IF(AND(D5=INDEX(Matches!$G$2:$G$201,MATCH($A5&amp;"-1",Matches!$J$2:$J$201,0)),E5=INDEX(Matches!$H$2:$H$201,MATCH($A5&amp;"-1",Matches!$J$2:$J$201,0))),5,IF(SIGN(D5-E5)&lt;&gt;SIGN(INDEX(Matches!$G$2:$G$201,MATCH($A5&amp;"-1",Matches!$J$2:$J$201,0))-INDEX(Matches!$H$2:$H$201,MATCH($A5&amp;"-1",Matches!$J$2:$J$201,0))),0,IF(D5-E5=INDEX(Matches!$G$2:$G$201,MATCH($A5&amp;"-1",Matches!$J$2:$J$201,0))-INDEX(Matches!$H$2:$H$201,MATCH($A5&amp;"-1",Matches!$J$2:$J$201,0)),3,2))))),""))</f>
        <v/>
      </c>
      <c r="Y5" s="12" t="str">
        <f aca="false">IF(OR($B5="",F5="",G5=""),"",IFERROR(IF(OR(INDEX(Matches!$I$2:$I$201,MATCH($A5&amp;"-2",Matches!$J$2:$J$201,0))="Void",INDEX(Matches!$G$2:$G$201,MATCH($A5&amp;"-2",Matches!$J$2:$J$201,0))="",INDEX(Matches!$H$2:$H$201,MATCH($A5&amp;"-2",Matches!$J$2:$J$201,0))=""),"",IF(AND($C5&lt;&gt;"",INDEX(Matches!$F$2:$F$201,MATCH($A5&amp;"-2",Matches!$J$2:$J$201,0))&lt;&gt;"",$C5&gt;=INDEX(Matches!$F$2:$F$201,MATCH($A5&amp;"-2",Matches!$J$2:$J$201,0))),"",IF(AND(F5=INDEX(Matches!$G$2:$G$201,MATCH($A5&amp;"-2",Matches!$J$2:$J$201,0)),G5=INDEX(Matches!$H$2:$H$201,MATCH($A5&amp;"-2",Matches!$J$2:$J$201,0))),5,IF(SIGN(F5-G5)&lt;&gt;SIGN(INDEX(Matches!$G$2:$G$201,MATCH($A5&amp;"-2",Matches!$J$2:$J$201,0))-INDEX(Matches!$H$2:$H$201,MATCH($A5&amp;"-2",Matches!$J$2:$J$201,0))),0,IF(F5-G5=INDEX(Matches!$G$2:$G$201,MATCH($A5&amp;"-2",Matches!$J$2:$J$201,0))-INDEX(Matches!$H$2:$H$201,MATCH($A5&amp;"-2",Matches!$J$2:$J$201,0)),3,2))))),""))</f>
        <v/>
      </c>
      <c r="Z5" s="12" t="str">
        <f aca="false">IF(OR($B5="",H5="",I5=""),"",IFERROR(IF(OR(INDEX(Matches!$I$2:$I$201,MATCH($A5&amp;"-3",Matches!$J$2:$J$201,0))="Void",INDEX(Matches!$G$2:$G$201,MATCH($A5&amp;"-3",Matches!$J$2:$J$201,0))="",INDEX(Matches!$H$2:$H$201,MATCH($A5&amp;"-3",Matches!$J$2:$J$201,0))=""),"",IF(AND($C5&lt;&gt;"",INDEX(Matches!$F$2:$F$201,MATCH($A5&amp;"-3",Matches!$J$2:$J$201,0))&lt;&gt;"",$C5&gt;=INDEX(Matches!$F$2:$F$201,MATCH($A5&amp;"-3",Matches!$J$2:$J$201,0))),"",IF(AND(H5=INDEX(Matches!$G$2:$G$201,MATCH($A5&amp;"-3",Matches!$J$2:$J$201,0)),I5=INDEX(Matches!$H$2:$H$201,MATCH($A5&amp;"-3",Matches!$J$2:$J$201,0))),5,IF(SIGN(H5-I5)&lt;&gt;SIGN(INDEX(Matches!$G$2:$G$201,MATCH($A5&amp;"-3",Matches!$J$2:$J$201,0))-INDEX(Matches!$H$2:$H$201,MATCH($A5&amp;"-3",Matches!$J$2:$J$201,0))),0,IF(H5-I5=INDEX(Matches!$G$2:$G$201,MATCH($A5&amp;"-3",Matches!$J$2:$J$201,0))-INDEX(Matches!$H$2:$H$201,MATCH($A5&amp;"-3",Matches!$J$2:$J$201,0)),3,2))))),""))</f>
        <v/>
      </c>
      <c r="AA5" s="12" t="str">
        <f aca="false">IF(OR($B5="",J5="",K5=""),"",IFERROR(IF(OR(INDEX(Matches!$I$2:$I$201,MATCH($A5&amp;"-4",Matches!$J$2:$J$201,0))="Void",INDEX(Matches!$G$2:$G$201,MATCH($A5&amp;"-4",Matches!$J$2:$J$201,0))="",INDEX(Matches!$H$2:$H$201,MATCH($A5&amp;"-4",Matches!$J$2:$J$201,0))=""),"",IF(AND($C5&lt;&gt;"",INDEX(Matches!$F$2:$F$201,MATCH($A5&amp;"-4",Matches!$J$2:$J$201,0))&lt;&gt;"",$C5&gt;=INDEX(Matches!$F$2:$F$201,MATCH($A5&amp;"-4",Matches!$J$2:$J$201,0))),"",IF(AND(J5=INDEX(Matches!$G$2:$G$201,MATCH($A5&amp;"-4",Matches!$J$2:$J$201,0)),K5=INDEX(Matches!$H$2:$H$201,MATCH($A5&amp;"-4",Matches!$J$2:$J$201,0))),5,IF(SIGN(J5-K5)&lt;&gt;SIGN(INDEX(Matches!$G$2:$G$201,MATCH($A5&amp;"-4",Matches!$J$2:$J$201,0))-INDEX(Matches!$H$2:$H$201,MATCH($A5&amp;"-4",Matches!$J$2:$J$201,0))),0,IF(J5-K5=INDEX(Matches!$G$2:$G$201,MATCH($A5&amp;"-4",Matches!$J$2:$J$201,0))-INDEX(Matches!$H$2:$H$201,MATCH($A5&amp;"-4",Matches!$J$2:$J$201,0)),3,2))))),""))</f>
        <v/>
      </c>
      <c r="AB5" s="12" t="str">
        <f aca="false">IF(OR($B5="",L5="",M5=""),"",IFERROR(IF(OR(INDEX(Matches!$I$2:$I$201,MATCH($A5&amp;"-5",Matches!$J$2:$J$201,0))="Void",INDEX(Matches!$G$2:$G$201,MATCH($A5&amp;"-5",Matches!$J$2:$J$201,0))="",INDEX(Matches!$H$2:$H$201,MATCH($A5&amp;"-5",Matches!$J$2:$J$201,0))=""),"",IF(AND($C5&lt;&gt;"",INDEX(Matches!$F$2:$F$201,MATCH($A5&amp;"-5",Matches!$J$2:$J$201,0))&lt;&gt;"",$C5&gt;=INDEX(Matches!$F$2:$F$201,MATCH($A5&amp;"-5",Matches!$J$2:$J$201,0))),"",IF(AND(L5=INDEX(Matches!$G$2:$G$201,MATCH($A5&amp;"-5",Matches!$J$2:$J$201,0)),M5=INDEX(Matches!$H$2:$H$201,MATCH($A5&amp;"-5",Matches!$J$2:$J$201,0))),5,IF(SIGN(L5-M5)&lt;&gt;SIGN(INDEX(Matches!$G$2:$G$201,MATCH($A5&amp;"-5",Matches!$J$2:$J$201,0))-INDEX(Matches!$H$2:$H$201,MATCH($A5&amp;"-5",Matches!$J$2:$J$201,0))),0,IF(L5-M5=INDEX(Matches!$G$2:$G$201,MATCH($A5&amp;"-5",Matches!$J$2:$J$201,0))-INDEX(Matches!$H$2:$H$201,MATCH($A5&amp;"-5",Matches!$J$2:$J$201,0)),3,2))))),""))</f>
        <v/>
      </c>
      <c r="AC5" s="12" t="str">
        <f aca="false">IF(OR($B5="",N5="",O5=""),"",IFERROR(IF(OR(INDEX(Matches!$I$2:$I$201,MATCH($A5&amp;"-6",Matches!$J$2:$J$201,0))="Void",INDEX(Matches!$G$2:$G$201,MATCH($A5&amp;"-6",Matches!$J$2:$J$201,0))="",INDEX(Matches!$H$2:$H$201,MATCH($A5&amp;"-6",Matches!$J$2:$J$201,0))=""),"",IF(AND($C5&lt;&gt;"",INDEX(Matches!$F$2:$F$201,MATCH($A5&amp;"-6",Matches!$J$2:$J$201,0))&lt;&gt;"",$C5&gt;=INDEX(Matches!$F$2:$F$201,MATCH($A5&amp;"-6",Matches!$J$2:$J$201,0))),"",IF(AND(N5=INDEX(Matches!$G$2:$G$201,MATCH($A5&amp;"-6",Matches!$J$2:$J$201,0)),O5=INDEX(Matches!$H$2:$H$201,MATCH($A5&amp;"-6",Matches!$J$2:$J$201,0))),5,IF(SIGN(N5-O5)&lt;&gt;SIGN(INDEX(Matches!$G$2:$G$201,MATCH($A5&amp;"-6",Matches!$J$2:$J$201,0))-INDEX(Matches!$H$2:$H$201,MATCH($A5&amp;"-6",Matches!$J$2:$J$201,0))),0,IF(N5-O5=INDEX(Matches!$G$2:$G$201,MATCH($A5&amp;"-6",Matches!$J$2:$J$201,0))-INDEX(Matches!$H$2:$H$201,MATCH($A5&amp;"-6",Matches!$J$2:$J$201,0)),3,2))))),""))</f>
        <v/>
      </c>
      <c r="AD5" s="12" t="str">
        <f aca="false">IF(OR($B5="",P5="",Q5=""),"",IFERROR(IF(OR(INDEX(Matches!$I$2:$I$201,MATCH($A5&amp;"-7",Matches!$J$2:$J$201,0))="Void",INDEX(Matches!$G$2:$G$201,MATCH($A5&amp;"-7",Matches!$J$2:$J$201,0))="",INDEX(Matches!$H$2:$H$201,MATCH($A5&amp;"-7",Matches!$J$2:$J$201,0))=""),"",IF(AND($C5&lt;&gt;"",INDEX(Matches!$F$2:$F$201,MATCH($A5&amp;"-7",Matches!$J$2:$J$201,0))&lt;&gt;"",$C5&gt;=INDEX(Matches!$F$2:$F$201,MATCH($A5&amp;"-7",Matches!$J$2:$J$201,0))),"",IF(AND(P5=INDEX(Matches!$G$2:$G$201,MATCH($A5&amp;"-7",Matches!$J$2:$J$201,0)),Q5=INDEX(Matches!$H$2:$H$201,MATCH($A5&amp;"-7",Matches!$J$2:$J$201,0))),5,IF(SIGN(P5-Q5)&lt;&gt;SIGN(INDEX(Matches!$G$2:$G$201,MATCH($A5&amp;"-7",Matches!$J$2:$J$201,0))-INDEX(Matches!$H$2:$H$201,MATCH($A5&amp;"-7",Matches!$J$2:$J$201,0))),0,IF(P5-Q5=INDEX(Matches!$G$2:$G$201,MATCH($A5&amp;"-7",Matches!$J$2:$J$201,0))-INDEX(Matches!$H$2:$H$201,MATCH($A5&amp;"-7",Matches!$J$2:$J$201,0)),3,2))))),""))</f>
        <v/>
      </c>
      <c r="AE5" s="12" t="str">
        <f aca="false">IF(OR($B5="",R5="",S5=""),"",IFERROR(IF(OR(INDEX(Matches!$I$2:$I$201,MATCH($A5&amp;"-8",Matches!$J$2:$J$201,0))="Void",INDEX(Matches!$G$2:$G$201,MATCH($A5&amp;"-8",Matches!$J$2:$J$201,0))="",INDEX(Matches!$H$2:$H$201,MATCH($A5&amp;"-8",Matches!$J$2:$J$201,0))=""),"",IF(AND($C5&lt;&gt;"",INDEX(Matches!$F$2:$F$201,MATCH($A5&amp;"-8",Matches!$J$2:$J$201,0))&lt;&gt;"",$C5&gt;=INDEX(Matches!$F$2:$F$201,MATCH($A5&amp;"-8",Matches!$J$2:$J$201,0))),"",IF(AND(R5=INDEX(Matches!$G$2:$G$201,MATCH($A5&amp;"-8",Matches!$J$2:$J$201,0)),S5=INDEX(Matches!$H$2:$H$201,MATCH($A5&amp;"-8",Matches!$J$2:$J$201,0))),5,IF(SIGN(R5-S5)&lt;&gt;SIGN(INDEX(Matches!$G$2:$G$201,MATCH($A5&amp;"-8",Matches!$J$2:$J$201,0))-INDEX(Matches!$H$2:$H$201,MATCH($A5&amp;"-8",Matches!$J$2:$J$201,0))),0,IF(R5-S5=INDEX(Matches!$G$2:$G$201,MATCH($A5&amp;"-8",Matches!$J$2:$J$201,0))-INDEX(Matches!$H$2:$H$201,MATCH($A5&amp;"-8",Matches!$J$2:$J$201,0)),3,2))))),""))</f>
        <v/>
      </c>
      <c r="AF5" s="12" t="str">
        <f aca="false">IF(OR($B5="",T5="",U5=""),"",IFERROR(IF(OR(INDEX(Matches!$I$2:$I$201,MATCH($A5&amp;"-9",Matches!$J$2:$J$201,0))="Void",INDEX(Matches!$G$2:$G$201,MATCH($A5&amp;"-9",Matches!$J$2:$J$201,0))="",INDEX(Matches!$H$2:$H$201,MATCH($A5&amp;"-9",Matches!$J$2:$J$201,0))=""),"",IF(AND($C5&lt;&gt;"",INDEX(Matches!$F$2:$F$201,MATCH($A5&amp;"-9",Matches!$J$2:$J$201,0))&lt;&gt;"",$C5&gt;=INDEX(Matches!$F$2:$F$201,MATCH($A5&amp;"-9",Matches!$J$2:$J$201,0))),"",IF(AND(T5=INDEX(Matches!$G$2:$G$201,MATCH($A5&amp;"-9",Matches!$J$2:$J$201,0)),U5=INDEX(Matches!$H$2:$H$201,MATCH($A5&amp;"-9",Matches!$J$2:$J$201,0))),5,IF(SIGN(T5-U5)&lt;&gt;SIGN(INDEX(Matches!$G$2:$G$201,MATCH($A5&amp;"-9",Matches!$J$2:$J$201,0))-INDEX(Matches!$H$2:$H$201,MATCH($A5&amp;"-9",Matches!$J$2:$J$201,0))),0,IF(T5-U5=INDEX(Matches!$G$2:$G$201,MATCH($A5&amp;"-9",Matches!$J$2:$J$201,0))-INDEX(Matches!$H$2:$H$201,MATCH($A5&amp;"-9",Matches!$J$2:$J$201,0)),3,2))))),""))</f>
        <v/>
      </c>
      <c r="AG5" s="12" t="str">
        <f aca="false">IF(OR($B5="",V5="",W5=""),"",IFERROR(IF(OR(INDEX(Matches!$I$2:$I$201,MATCH($A5&amp;"-10",Matches!$J$2:$J$201,0))="Void",INDEX(Matches!$G$2:$G$201,MATCH($A5&amp;"-10",Matches!$J$2:$J$201,0))="",INDEX(Matches!$H$2:$H$201,MATCH($A5&amp;"-10",Matches!$J$2:$J$201,0))=""),"",IF(AND($C5&lt;&gt;"",INDEX(Matches!$F$2:$F$201,MATCH($A5&amp;"-10",Matches!$J$2:$J$201,0))&lt;&gt;"",$C5&gt;=INDEX(Matches!$F$2:$F$201,MATCH($A5&amp;"-10",Matches!$J$2:$J$201,0))),"",IF(AND(V5=INDEX(Matches!$G$2:$G$201,MATCH($A5&amp;"-10",Matches!$J$2:$J$201,0)),W5=INDEX(Matches!$H$2:$H$201,MATCH($A5&amp;"-10",Matches!$J$2:$J$201,0))),5,IF(SIGN(V5-W5)&lt;&gt;SIGN(INDEX(Matches!$G$2:$G$201,MATCH($A5&amp;"-10",Matches!$J$2:$J$201,0))-INDEX(Matches!$H$2:$H$201,MATCH($A5&amp;"-10",Matches!$J$2:$J$201,0))),0,IF(V5-W5=INDEX(Matches!$G$2:$G$201,MATCH($A5&amp;"-10",Matches!$J$2:$J$201,0))-INDEX(Matches!$H$2:$H$201,MATCH($A5&amp;"-10",Matches!$J$2:$J$201,0)),3,2))))),""))</f>
        <v/>
      </c>
      <c r="AH5" s="13" t="str">
        <f aca="false">IF($B5="","",SUM(X5:AG5))</f>
        <v/>
      </c>
      <c r="AI5" s="12" t="str">
        <f aca="false">IF($B5="","",COUNTIF(X5:AG5,5))</f>
        <v/>
      </c>
      <c r="AJ5" s="12" t="str">
        <f aca="false">IF($B5="","",COUNTIF(X5:AG5,"&gt;=2"))</f>
        <v/>
      </c>
      <c r="AK5" s="12" t="str">
        <f aca="false">IF($B5="","",COUNT(X5:AG5))</f>
        <v/>
      </c>
    </row>
    <row r="6" customFormat="false" ht="15" hidden="false" customHeight="false" outlineLevel="0" collapsed="false">
      <c r="A6" s="7"/>
      <c r="B6" s="7"/>
      <c r="C6" s="11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12" t="str">
        <f aca="false">IF(OR($B6="",D6="",E6=""),"",IFERROR(IF(OR(INDEX(Matches!$I$2:$I$201,MATCH($A6&amp;"-1",Matches!$J$2:$J$201,0))="Void",INDEX(Matches!$G$2:$G$201,MATCH($A6&amp;"-1",Matches!$J$2:$J$201,0))="",INDEX(Matches!$H$2:$H$201,MATCH($A6&amp;"-1",Matches!$J$2:$J$201,0))=""),"",IF(AND($C6&lt;&gt;"",INDEX(Matches!$F$2:$F$201,MATCH($A6&amp;"-1",Matches!$J$2:$J$201,0))&lt;&gt;"",$C6&gt;=INDEX(Matches!$F$2:$F$201,MATCH($A6&amp;"-1",Matches!$J$2:$J$201,0))),"",IF(AND(D6=INDEX(Matches!$G$2:$G$201,MATCH($A6&amp;"-1",Matches!$J$2:$J$201,0)),E6=INDEX(Matches!$H$2:$H$201,MATCH($A6&amp;"-1",Matches!$J$2:$J$201,0))),5,IF(SIGN(D6-E6)&lt;&gt;SIGN(INDEX(Matches!$G$2:$G$201,MATCH($A6&amp;"-1",Matches!$J$2:$J$201,0))-INDEX(Matches!$H$2:$H$201,MATCH($A6&amp;"-1",Matches!$J$2:$J$201,0))),0,IF(D6-E6=INDEX(Matches!$G$2:$G$201,MATCH($A6&amp;"-1",Matches!$J$2:$J$201,0))-INDEX(Matches!$H$2:$H$201,MATCH($A6&amp;"-1",Matches!$J$2:$J$201,0)),3,2))))),""))</f>
        <v/>
      </c>
      <c r="Y6" s="12" t="str">
        <f aca="false">IF(OR($B6="",F6="",G6=""),"",IFERROR(IF(OR(INDEX(Matches!$I$2:$I$201,MATCH($A6&amp;"-2",Matches!$J$2:$J$201,0))="Void",INDEX(Matches!$G$2:$G$201,MATCH($A6&amp;"-2",Matches!$J$2:$J$201,0))="",INDEX(Matches!$H$2:$H$201,MATCH($A6&amp;"-2",Matches!$J$2:$J$201,0))=""),"",IF(AND($C6&lt;&gt;"",INDEX(Matches!$F$2:$F$201,MATCH($A6&amp;"-2",Matches!$J$2:$J$201,0))&lt;&gt;"",$C6&gt;=INDEX(Matches!$F$2:$F$201,MATCH($A6&amp;"-2",Matches!$J$2:$J$201,0))),"",IF(AND(F6=INDEX(Matches!$G$2:$G$201,MATCH($A6&amp;"-2",Matches!$J$2:$J$201,0)),G6=INDEX(Matches!$H$2:$H$201,MATCH($A6&amp;"-2",Matches!$J$2:$J$201,0))),5,IF(SIGN(F6-G6)&lt;&gt;SIGN(INDEX(Matches!$G$2:$G$201,MATCH($A6&amp;"-2",Matches!$J$2:$J$201,0))-INDEX(Matches!$H$2:$H$201,MATCH($A6&amp;"-2",Matches!$J$2:$J$201,0))),0,IF(F6-G6=INDEX(Matches!$G$2:$G$201,MATCH($A6&amp;"-2",Matches!$J$2:$J$201,0))-INDEX(Matches!$H$2:$H$201,MATCH($A6&amp;"-2",Matches!$J$2:$J$201,0)),3,2))))),""))</f>
        <v/>
      </c>
      <c r="Z6" s="12" t="str">
        <f aca="false">IF(OR($B6="",H6="",I6=""),"",IFERROR(IF(OR(INDEX(Matches!$I$2:$I$201,MATCH($A6&amp;"-3",Matches!$J$2:$J$201,0))="Void",INDEX(Matches!$G$2:$G$201,MATCH($A6&amp;"-3",Matches!$J$2:$J$201,0))="",INDEX(Matches!$H$2:$H$201,MATCH($A6&amp;"-3",Matches!$J$2:$J$201,0))=""),"",IF(AND($C6&lt;&gt;"",INDEX(Matches!$F$2:$F$201,MATCH($A6&amp;"-3",Matches!$J$2:$J$201,0))&lt;&gt;"",$C6&gt;=INDEX(Matches!$F$2:$F$201,MATCH($A6&amp;"-3",Matches!$J$2:$J$201,0))),"",IF(AND(H6=INDEX(Matches!$G$2:$G$201,MATCH($A6&amp;"-3",Matches!$J$2:$J$201,0)),I6=INDEX(Matches!$H$2:$H$201,MATCH($A6&amp;"-3",Matches!$J$2:$J$201,0))),5,IF(SIGN(H6-I6)&lt;&gt;SIGN(INDEX(Matches!$G$2:$G$201,MATCH($A6&amp;"-3",Matches!$J$2:$J$201,0))-INDEX(Matches!$H$2:$H$201,MATCH($A6&amp;"-3",Matches!$J$2:$J$201,0))),0,IF(H6-I6=INDEX(Matches!$G$2:$G$201,MATCH($A6&amp;"-3",Matches!$J$2:$J$201,0))-INDEX(Matches!$H$2:$H$201,MATCH($A6&amp;"-3",Matches!$J$2:$J$201,0)),3,2))))),""))</f>
        <v/>
      </c>
      <c r="AA6" s="12" t="str">
        <f aca="false">IF(OR($B6="",J6="",K6=""),"",IFERROR(IF(OR(INDEX(Matches!$I$2:$I$201,MATCH($A6&amp;"-4",Matches!$J$2:$J$201,0))="Void",INDEX(Matches!$G$2:$G$201,MATCH($A6&amp;"-4",Matches!$J$2:$J$201,0))="",INDEX(Matches!$H$2:$H$201,MATCH($A6&amp;"-4",Matches!$J$2:$J$201,0))=""),"",IF(AND($C6&lt;&gt;"",INDEX(Matches!$F$2:$F$201,MATCH($A6&amp;"-4",Matches!$J$2:$J$201,0))&lt;&gt;"",$C6&gt;=INDEX(Matches!$F$2:$F$201,MATCH($A6&amp;"-4",Matches!$J$2:$J$201,0))),"",IF(AND(J6=INDEX(Matches!$G$2:$G$201,MATCH($A6&amp;"-4",Matches!$J$2:$J$201,0)),K6=INDEX(Matches!$H$2:$H$201,MATCH($A6&amp;"-4",Matches!$J$2:$J$201,0))),5,IF(SIGN(J6-K6)&lt;&gt;SIGN(INDEX(Matches!$G$2:$G$201,MATCH($A6&amp;"-4",Matches!$J$2:$J$201,0))-INDEX(Matches!$H$2:$H$201,MATCH($A6&amp;"-4",Matches!$J$2:$J$201,0))),0,IF(J6-K6=INDEX(Matches!$G$2:$G$201,MATCH($A6&amp;"-4",Matches!$J$2:$J$201,0))-INDEX(Matches!$H$2:$H$201,MATCH($A6&amp;"-4",Matches!$J$2:$J$201,0)),3,2))))),""))</f>
        <v/>
      </c>
      <c r="AB6" s="12" t="str">
        <f aca="false">IF(OR($B6="",L6="",M6=""),"",IFERROR(IF(OR(INDEX(Matches!$I$2:$I$201,MATCH($A6&amp;"-5",Matches!$J$2:$J$201,0))="Void",INDEX(Matches!$G$2:$G$201,MATCH($A6&amp;"-5",Matches!$J$2:$J$201,0))="",INDEX(Matches!$H$2:$H$201,MATCH($A6&amp;"-5",Matches!$J$2:$J$201,0))=""),"",IF(AND($C6&lt;&gt;"",INDEX(Matches!$F$2:$F$201,MATCH($A6&amp;"-5",Matches!$J$2:$J$201,0))&lt;&gt;"",$C6&gt;=INDEX(Matches!$F$2:$F$201,MATCH($A6&amp;"-5",Matches!$J$2:$J$201,0))),"",IF(AND(L6=INDEX(Matches!$G$2:$G$201,MATCH($A6&amp;"-5",Matches!$J$2:$J$201,0)),M6=INDEX(Matches!$H$2:$H$201,MATCH($A6&amp;"-5",Matches!$J$2:$J$201,0))),5,IF(SIGN(L6-M6)&lt;&gt;SIGN(INDEX(Matches!$G$2:$G$201,MATCH($A6&amp;"-5",Matches!$J$2:$J$201,0))-INDEX(Matches!$H$2:$H$201,MATCH($A6&amp;"-5",Matches!$J$2:$J$201,0))),0,IF(L6-M6=INDEX(Matches!$G$2:$G$201,MATCH($A6&amp;"-5",Matches!$J$2:$J$201,0))-INDEX(Matches!$H$2:$H$201,MATCH($A6&amp;"-5",Matches!$J$2:$J$201,0)),3,2))))),""))</f>
        <v/>
      </c>
      <c r="AC6" s="12" t="str">
        <f aca="false">IF(OR($B6="",N6="",O6=""),"",IFERROR(IF(OR(INDEX(Matches!$I$2:$I$201,MATCH($A6&amp;"-6",Matches!$J$2:$J$201,0))="Void",INDEX(Matches!$G$2:$G$201,MATCH($A6&amp;"-6",Matches!$J$2:$J$201,0))="",INDEX(Matches!$H$2:$H$201,MATCH($A6&amp;"-6",Matches!$J$2:$J$201,0))=""),"",IF(AND($C6&lt;&gt;"",INDEX(Matches!$F$2:$F$201,MATCH($A6&amp;"-6",Matches!$J$2:$J$201,0))&lt;&gt;"",$C6&gt;=INDEX(Matches!$F$2:$F$201,MATCH($A6&amp;"-6",Matches!$J$2:$J$201,0))),"",IF(AND(N6=INDEX(Matches!$G$2:$G$201,MATCH($A6&amp;"-6",Matches!$J$2:$J$201,0)),O6=INDEX(Matches!$H$2:$H$201,MATCH($A6&amp;"-6",Matches!$J$2:$J$201,0))),5,IF(SIGN(N6-O6)&lt;&gt;SIGN(INDEX(Matches!$G$2:$G$201,MATCH($A6&amp;"-6",Matches!$J$2:$J$201,0))-INDEX(Matches!$H$2:$H$201,MATCH($A6&amp;"-6",Matches!$J$2:$J$201,0))),0,IF(N6-O6=INDEX(Matches!$G$2:$G$201,MATCH($A6&amp;"-6",Matches!$J$2:$J$201,0))-INDEX(Matches!$H$2:$H$201,MATCH($A6&amp;"-6",Matches!$J$2:$J$201,0)),3,2))))),""))</f>
        <v/>
      </c>
      <c r="AD6" s="12" t="str">
        <f aca="false">IF(OR($B6="",P6="",Q6=""),"",IFERROR(IF(OR(INDEX(Matches!$I$2:$I$201,MATCH($A6&amp;"-7",Matches!$J$2:$J$201,0))="Void",INDEX(Matches!$G$2:$G$201,MATCH($A6&amp;"-7",Matches!$J$2:$J$201,0))="",INDEX(Matches!$H$2:$H$201,MATCH($A6&amp;"-7",Matches!$J$2:$J$201,0))=""),"",IF(AND($C6&lt;&gt;"",INDEX(Matches!$F$2:$F$201,MATCH($A6&amp;"-7",Matches!$J$2:$J$201,0))&lt;&gt;"",$C6&gt;=INDEX(Matches!$F$2:$F$201,MATCH($A6&amp;"-7",Matches!$J$2:$J$201,0))),"",IF(AND(P6=INDEX(Matches!$G$2:$G$201,MATCH($A6&amp;"-7",Matches!$J$2:$J$201,0)),Q6=INDEX(Matches!$H$2:$H$201,MATCH($A6&amp;"-7",Matches!$J$2:$J$201,0))),5,IF(SIGN(P6-Q6)&lt;&gt;SIGN(INDEX(Matches!$G$2:$G$201,MATCH($A6&amp;"-7",Matches!$J$2:$J$201,0))-INDEX(Matches!$H$2:$H$201,MATCH($A6&amp;"-7",Matches!$J$2:$J$201,0))),0,IF(P6-Q6=INDEX(Matches!$G$2:$G$201,MATCH($A6&amp;"-7",Matches!$J$2:$J$201,0))-INDEX(Matches!$H$2:$H$201,MATCH($A6&amp;"-7",Matches!$J$2:$J$201,0)),3,2))))),""))</f>
        <v/>
      </c>
      <c r="AE6" s="12" t="str">
        <f aca="false">IF(OR($B6="",R6="",S6=""),"",IFERROR(IF(OR(INDEX(Matches!$I$2:$I$201,MATCH($A6&amp;"-8",Matches!$J$2:$J$201,0))="Void",INDEX(Matches!$G$2:$G$201,MATCH($A6&amp;"-8",Matches!$J$2:$J$201,0))="",INDEX(Matches!$H$2:$H$201,MATCH($A6&amp;"-8",Matches!$J$2:$J$201,0))=""),"",IF(AND($C6&lt;&gt;"",INDEX(Matches!$F$2:$F$201,MATCH($A6&amp;"-8",Matches!$J$2:$J$201,0))&lt;&gt;"",$C6&gt;=INDEX(Matches!$F$2:$F$201,MATCH($A6&amp;"-8",Matches!$J$2:$J$201,0))),"",IF(AND(R6=INDEX(Matches!$G$2:$G$201,MATCH($A6&amp;"-8",Matches!$J$2:$J$201,0)),S6=INDEX(Matches!$H$2:$H$201,MATCH($A6&amp;"-8",Matches!$J$2:$J$201,0))),5,IF(SIGN(R6-S6)&lt;&gt;SIGN(INDEX(Matches!$G$2:$G$201,MATCH($A6&amp;"-8",Matches!$J$2:$J$201,0))-INDEX(Matches!$H$2:$H$201,MATCH($A6&amp;"-8",Matches!$J$2:$J$201,0))),0,IF(R6-S6=INDEX(Matches!$G$2:$G$201,MATCH($A6&amp;"-8",Matches!$J$2:$J$201,0))-INDEX(Matches!$H$2:$H$201,MATCH($A6&amp;"-8",Matches!$J$2:$J$201,0)),3,2))))),""))</f>
        <v/>
      </c>
      <c r="AF6" s="12" t="str">
        <f aca="false">IF(OR($B6="",T6="",U6=""),"",IFERROR(IF(OR(INDEX(Matches!$I$2:$I$201,MATCH($A6&amp;"-9",Matches!$J$2:$J$201,0))="Void",INDEX(Matches!$G$2:$G$201,MATCH($A6&amp;"-9",Matches!$J$2:$J$201,0))="",INDEX(Matches!$H$2:$H$201,MATCH($A6&amp;"-9",Matches!$J$2:$J$201,0))=""),"",IF(AND($C6&lt;&gt;"",INDEX(Matches!$F$2:$F$201,MATCH($A6&amp;"-9",Matches!$J$2:$J$201,0))&lt;&gt;"",$C6&gt;=INDEX(Matches!$F$2:$F$201,MATCH($A6&amp;"-9",Matches!$J$2:$J$201,0))),"",IF(AND(T6=INDEX(Matches!$G$2:$G$201,MATCH($A6&amp;"-9",Matches!$J$2:$J$201,0)),U6=INDEX(Matches!$H$2:$H$201,MATCH($A6&amp;"-9",Matches!$J$2:$J$201,0))),5,IF(SIGN(T6-U6)&lt;&gt;SIGN(INDEX(Matches!$G$2:$G$201,MATCH($A6&amp;"-9",Matches!$J$2:$J$201,0))-INDEX(Matches!$H$2:$H$201,MATCH($A6&amp;"-9",Matches!$J$2:$J$201,0))),0,IF(T6-U6=INDEX(Matches!$G$2:$G$201,MATCH($A6&amp;"-9",Matches!$J$2:$J$201,0))-INDEX(Matches!$H$2:$H$201,MATCH($A6&amp;"-9",Matches!$J$2:$J$201,0)),3,2))))),""))</f>
        <v/>
      </c>
      <c r="AG6" s="12" t="str">
        <f aca="false">IF(OR($B6="",V6="",W6=""),"",IFERROR(IF(OR(INDEX(Matches!$I$2:$I$201,MATCH($A6&amp;"-10",Matches!$J$2:$J$201,0))="Void",INDEX(Matches!$G$2:$G$201,MATCH($A6&amp;"-10",Matches!$J$2:$J$201,0))="",INDEX(Matches!$H$2:$H$201,MATCH($A6&amp;"-10",Matches!$J$2:$J$201,0))=""),"",IF(AND($C6&lt;&gt;"",INDEX(Matches!$F$2:$F$201,MATCH($A6&amp;"-10",Matches!$J$2:$J$201,0))&lt;&gt;"",$C6&gt;=INDEX(Matches!$F$2:$F$201,MATCH($A6&amp;"-10",Matches!$J$2:$J$201,0))),"",IF(AND(V6=INDEX(Matches!$G$2:$G$201,MATCH($A6&amp;"-10",Matches!$J$2:$J$201,0)),W6=INDEX(Matches!$H$2:$H$201,MATCH($A6&amp;"-10",Matches!$J$2:$J$201,0))),5,IF(SIGN(V6-W6)&lt;&gt;SIGN(INDEX(Matches!$G$2:$G$201,MATCH($A6&amp;"-10",Matches!$J$2:$J$201,0))-INDEX(Matches!$H$2:$H$201,MATCH($A6&amp;"-10",Matches!$J$2:$J$201,0))),0,IF(V6-W6=INDEX(Matches!$G$2:$G$201,MATCH($A6&amp;"-10",Matches!$J$2:$J$201,0))-INDEX(Matches!$H$2:$H$201,MATCH($A6&amp;"-10",Matches!$J$2:$J$201,0)),3,2))))),""))</f>
        <v/>
      </c>
      <c r="AH6" s="13" t="str">
        <f aca="false">IF($B6="","",SUM(X6:AG6))</f>
        <v/>
      </c>
      <c r="AI6" s="12" t="str">
        <f aca="false">IF($B6="","",COUNTIF(X6:AG6,5))</f>
        <v/>
      </c>
      <c r="AJ6" s="12" t="str">
        <f aca="false">IF($B6="","",COUNTIF(X6:AG6,"&gt;=2"))</f>
        <v/>
      </c>
      <c r="AK6" s="12" t="str">
        <f aca="false">IF($B6="","",COUNT(X6:AG6))</f>
        <v/>
      </c>
    </row>
    <row r="7" customFormat="false" ht="15" hidden="false" customHeight="false" outlineLevel="0" collapsed="false">
      <c r="A7" s="7"/>
      <c r="B7" s="7"/>
      <c r="C7" s="11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12" t="str">
        <f aca="false">IF(OR($B7="",D7="",E7=""),"",IFERROR(IF(OR(INDEX(Matches!$I$2:$I$201,MATCH($A7&amp;"-1",Matches!$J$2:$J$201,0))="Void",INDEX(Matches!$G$2:$G$201,MATCH($A7&amp;"-1",Matches!$J$2:$J$201,0))="",INDEX(Matches!$H$2:$H$201,MATCH($A7&amp;"-1",Matches!$J$2:$J$201,0))=""),"",IF(AND($C7&lt;&gt;"",INDEX(Matches!$F$2:$F$201,MATCH($A7&amp;"-1",Matches!$J$2:$J$201,0))&lt;&gt;"",$C7&gt;=INDEX(Matches!$F$2:$F$201,MATCH($A7&amp;"-1",Matches!$J$2:$J$201,0))),"",IF(AND(D7=INDEX(Matches!$G$2:$G$201,MATCH($A7&amp;"-1",Matches!$J$2:$J$201,0)),E7=INDEX(Matches!$H$2:$H$201,MATCH($A7&amp;"-1",Matches!$J$2:$J$201,0))),5,IF(SIGN(D7-E7)&lt;&gt;SIGN(INDEX(Matches!$G$2:$G$201,MATCH($A7&amp;"-1",Matches!$J$2:$J$201,0))-INDEX(Matches!$H$2:$H$201,MATCH($A7&amp;"-1",Matches!$J$2:$J$201,0))),0,IF(D7-E7=INDEX(Matches!$G$2:$G$201,MATCH($A7&amp;"-1",Matches!$J$2:$J$201,0))-INDEX(Matches!$H$2:$H$201,MATCH($A7&amp;"-1",Matches!$J$2:$J$201,0)),3,2))))),""))</f>
        <v/>
      </c>
      <c r="Y7" s="12" t="str">
        <f aca="false">IF(OR($B7="",F7="",G7=""),"",IFERROR(IF(OR(INDEX(Matches!$I$2:$I$201,MATCH($A7&amp;"-2",Matches!$J$2:$J$201,0))="Void",INDEX(Matches!$G$2:$G$201,MATCH($A7&amp;"-2",Matches!$J$2:$J$201,0))="",INDEX(Matches!$H$2:$H$201,MATCH($A7&amp;"-2",Matches!$J$2:$J$201,0))=""),"",IF(AND($C7&lt;&gt;"",INDEX(Matches!$F$2:$F$201,MATCH($A7&amp;"-2",Matches!$J$2:$J$201,0))&lt;&gt;"",$C7&gt;=INDEX(Matches!$F$2:$F$201,MATCH($A7&amp;"-2",Matches!$J$2:$J$201,0))),"",IF(AND(F7=INDEX(Matches!$G$2:$G$201,MATCH($A7&amp;"-2",Matches!$J$2:$J$201,0)),G7=INDEX(Matches!$H$2:$H$201,MATCH($A7&amp;"-2",Matches!$J$2:$J$201,0))),5,IF(SIGN(F7-G7)&lt;&gt;SIGN(INDEX(Matches!$G$2:$G$201,MATCH($A7&amp;"-2",Matches!$J$2:$J$201,0))-INDEX(Matches!$H$2:$H$201,MATCH($A7&amp;"-2",Matches!$J$2:$J$201,0))),0,IF(F7-G7=INDEX(Matches!$G$2:$G$201,MATCH($A7&amp;"-2",Matches!$J$2:$J$201,0))-INDEX(Matches!$H$2:$H$201,MATCH($A7&amp;"-2",Matches!$J$2:$J$201,0)),3,2))))),""))</f>
        <v/>
      </c>
      <c r="Z7" s="12" t="str">
        <f aca="false">IF(OR($B7="",H7="",I7=""),"",IFERROR(IF(OR(INDEX(Matches!$I$2:$I$201,MATCH($A7&amp;"-3",Matches!$J$2:$J$201,0))="Void",INDEX(Matches!$G$2:$G$201,MATCH($A7&amp;"-3",Matches!$J$2:$J$201,0))="",INDEX(Matches!$H$2:$H$201,MATCH($A7&amp;"-3",Matches!$J$2:$J$201,0))=""),"",IF(AND($C7&lt;&gt;"",INDEX(Matches!$F$2:$F$201,MATCH($A7&amp;"-3",Matches!$J$2:$J$201,0))&lt;&gt;"",$C7&gt;=INDEX(Matches!$F$2:$F$201,MATCH($A7&amp;"-3",Matches!$J$2:$J$201,0))),"",IF(AND(H7=INDEX(Matches!$G$2:$G$201,MATCH($A7&amp;"-3",Matches!$J$2:$J$201,0)),I7=INDEX(Matches!$H$2:$H$201,MATCH($A7&amp;"-3",Matches!$J$2:$J$201,0))),5,IF(SIGN(H7-I7)&lt;&gt;SIGN(INDEX(Matches!$G$2:$G$201,MATCH($A7&amp;"-3",Matches!$J$2:$J$201,0))-INDEX(Matches!$H$2:$H$201,MATCH($A7&amp;"-3",Matches!$J$2:$J$201,0))),0,IF(H7-I7=INDEX(Matches!$G$2:$G$201,MATCH($A7&amp;"-3",Matches!$J$2:$J$201,0))-INDEX(Matches!$H$2:$H$201,MATCH($A7&amp;"-3",Matches!$J$2:$J$201,0)),3,2))))),""))</f>
        <v/>
      </c>
      <c r="AA7" s="12" t="str">
        <f aca="false">IF(OR($B7="",J7="",K7=""),"",IFERROR(IF(OR(INDEX(Matches!$I$2:$I$201,MATCH($A7&amp;"-4",Matches!$J$2:$J$201,0))="Void",INDEX(Matches!$G$2:$G$201,MATCH($A7&amp;"-4",Matches!$J$2:$J$201,0))="",INDEX(Matches!$H$2:$H$201,MATCH($A7&amp;"-4",Matches!$J$2:$J$201,0))=""),"",IF(AND($C7&lt;&gt;"",INDEX(Matches!$F$2:$F$201,MATCH($A7&amp;"-4",Matches!$J$2:$J$201,0))&lt;&gt;"",$C7&gt;=INDEX(Matches!$F$2:$F$201,MATCH($A7&amp;"-4",Matches!$J$2:$J$201,0))),"",IF(AND(J7=INDEX(Matches!$G$2:$G$201,MATCH($A7&amp;"-4",Matches!$J$2:$J$201,0)),K7=INDEX(Matches!$H$2:$H$201,MATCH($A7&amp;"-4",Matches!$J$2:$J$201,0))),5,IF(SIGN(J7-K7)&lt;&gt;SIGN(INDEX(Matches!$G$2:$G$201,MATCH($A7&amp;"-4",Matches!$J$2:$J$201,0))-INDEX(Matches!$H$2:$H$201,MATCH($A7&amp;"-4",Matches!$J$2:$J$201,0))),0,IF(J7-K7=INDEX(Matches!$G$2:$G$201,MATCH($A7&amp;"-4",Matches!$J$2:$J$201,0))-INDEX(Matches!$H$2:$H$201,MATCH($A7&amp;"-4",Matches!$J$2:$J$201,0)),3,2))))),""))</f>
        <v/>
      </c>
      <c r="AB7" s="12" t="str">
        <f aca="false">IF(OR($B7="",L7="",M7=""),"",IFERROR(IF(OR(INDEX(Matches!$I$2:$I$201,MATCH($A7&amp;"-5",Matches!$J$2:$J$201,0))="Void",INDEX(Matches!$G$2:$G$201,MATCH($A7&amp;"-5",Matches!$J$2:$J$201,0))="",INDEX(Matches!$H$2:$H$201,MATCH($A7&amp;"-5",Matches!$J$2:$J$201,0))=""),"",IF(AND($C7&lt;&gt;"",INDEX(Matches!$F$2:$F$201,MATCH($A7&amp;"-5",Matches!$J$2:$J$201,0))&lt;&gt;"",$C7&gt;=INDEX(Matches!$F$2:$F$201,MATCH($A7&amp;"-5",Matches!$J$2:$J$201,0))),"",IF(AND(L7=INDEX(Matches!$G$2:$G$201,MATCH($A7&amp;"-5",Matches!$J$2:$J$201,0)),M7=INDEX(Matches!$H$2:$H$201,MATCH($A7&amp;"-5",Matches!$J$2:$J$201,0))),5,IF(SIGN(L7-M7)&lt;&gt;SIGN(INDEX(Matches!$G$2:$G$201,MATCH($A7&amp;"-5",Matches!$J$2:$J$201,0))-INDEX(Matches!$H$2:$H$201,MATCH($A7&amp;"-5",Matches!$J$2:$J$201,0))),0,IF(L7-M7=INDEX(Matches!$G$2:$G$201,MATCH($A7&amp;"-5",Matches!$J$2:$J$201,0))-INDEX(Matches!$H$2:$H$201,MATCH($A7&amp;"-5",Matches!$J$2:$J$201,0)),3,2))))),""))</f>
        <v/>
      </c>
      <c r="AC7" s="12" t="str">
        <f aca="false">IF(OR($B7="",N7="",O7=""),"",IFERROR(IF(OR(INDEX(Matches!$I$2:$I$201,MATCH($A7&amp;"-6",Matches!$J$2:$J$201,0))="Void",INDEX(Matches!$G$2:$G$201,MATCH($A7&amp;"-6",Matches!$J$2:$J$201,0))="",INDEX(Matches!$H$2:$H$201,MATCH($A7&amp;"-6",Matches!$J$2:$J$201,0))=""),"",IF(AND($C7&lt;&gt;"",INDEX(Matches!$F$2:$F$201,MATCH($A7&amp;"-6",Matches!$J$2:$J$201,0))&lt;&gt;"",$C7&gt;=INDEX(Matches!$F$2:$F$201,MATCH($A7&amp;"-6",Matches!$J$2:$J$201,0))),"",IF(AND(N7=INDEX(Matches!$G$2:$G$201,MATCH($A7&amp;"-6",Matches!$J$2:$J$201,0)),O7=INDEX(Matches!$H$2:$H$201,MATCH($A7&amp;"-6",Matches!$J$2:$J$201,0))),5,IF(SIGN(N7-O7)&lt;&gt;SIGN(INDEX(Matches!$G$2:$G$201,MATCH($A7&amp;"-6",Matches!$J$2:$J$201,0))-INDEX(Matches!$H$2:$H$201,MATCH($A7&amp;"-6",Matches!$J$2:$J$201,0))),0,IF(N7-O7=INDEX(Matches!$G$2:$G$201,MATCH($A7&amp;"-6",Matches!$J$2:$J$201,0))-INDEX(Matches!$H$2:$H$201,MATCH($A7&amp;"-6",Matches!$J$2:$J$201,0)),3,2))))),""))</f>
        <v/>
      </c>
      <c r="AD7" s="12" t="str">
        <f aca="false">IF(OR($B7="",P7="",Q7=""),"",IFERROR(IF(OR(INDEX(Matches!$I$2:$I$201,MATCH($A7&amp;"-7",Matches!$J$2:$J$201,0))="Void",INDEX(Matches!$G$2:$G$201,MATCH($A7&amp;"-7",Matches!$J$2:$J$201,0))="",INDEX(Matches!$H$2:$H$201,MATCH($A7&amp;"-7",Matches!$J$2:$J$201,0))=""),"",IF(AND($C7&lt;&gt;"",INDEX(Matches!$F$2:$F$201,MATCH($A7&amp;"-7",Matches!$J$2:$J$201,0))&lt;&gt;"",$C7&gt;=INDEX(Matches!$F$2:$F$201,MATCH($A7&amp;"-7",Matches!$J$2:$J$201,0))),"",IF(AND(P7=INDEX(Matches!$G$2:$G$201,MATCH($A7&amp;"-7",Matches!$J$2:$J$201,0)),Q7=INDEX(Matches!$H$2:$H$201,MATCH($A7&amp;"-7",Matches!$J$2:$J$201,0))),5,IF(SIGN(P7-Q7)&lt;&gt;SIGN(INDEX(Matches!$G$2:$G$201,MATCH($A7&amp;"-7",Matches!$J$2:$J$201,0))-INDEX(Matches!$H$2:$H$201,MATCH($A7&amp;"-7",Matches!$J$2:$J$201,0))),0,IF(P7-Q7=INDEX(Matches!$G$2:$G$201,MATCH($A7&amp;"-7",Matches!$J$2:$J$201,0))-INDEX(Matches!$H$2:$H$201,MATCH($A7&amp;"-7",Matches!$J$2:$J$201,0)),3,2))))),""))</f>
        <v/>
      </c>
      <c r="AE7" s="12" t="str">
        <f aca="false">IF(OR($B7="",R7="",S7=""),"",IFERROR(IF(OR(INDEX(Matches!$I$2:$I$201,MATCH($A7&amp;"-8",Matches!$J$2:$J$201,0))="Void",INDEX(Matches!$G$2:$G$201,MATCH($A7&amp;"-8",Matches!$J$2:$J$201,0))="",INDEX(Matches!$H$2:$H$201,MATCH($A7&amp;"-8",Matches!$J$2:$J$201,0))=""),"",IF(AND($C7&lt;&gt;"",INDEX(Matches!$F$2:$F$201,MATCH($A7&amp;"-8",Matches!$J$2:$J$201,0))&lt;&gt;"",$C7&gt;=INDEX(Matches!$F$2:$F$201,MATCH($A7&amp;"-8",Matches!$J$2:$J$201,0))),"",IF(AND(R7=INDEX(Matches!$G$2:$G$201,MATCH($A7&amp;"-8",Matches!$J$2:$J$201,0)),S7=INDEX(Matches!$H$2:$H$201,MATCH($A7&amp;"-8",Matches!$J$2:$J$201,0))),5,IF(SIGN(R7-S7)&lt;&gt;SIGN(INDEX(Matches!$G$2:$G$201,MATCH($A7&amp;"-8",Matches!$J$2:$J$201,0))-INDEX(Matches!$H$2:$H$201,MATCH($A7&amp;"-8",Matches!$J$2:$J$201,0))),0,IF(R7-S7=INDEX(Matches!$G$2:$G$201,MATCH($A7&amp;"-8",Matches!$J$2:$J$201,0))-INDEX(Matches!$H$2:$H$201,MATCH($A7&amp;"-8",Matches!$J$2:$J$201,0)),3,2))))),""))</f>
        <v/>
      </c>
      <c r="AF7" s="12" t="str">
        <f aca="false">IF(OR($B7="",T7="",U7=""),"",IFERROR(IF(OR(INDEX(Matches!$I$2:$I$201,MATCH($A7&amp;"-9",Matches!$J$2:$J$201,0))="Void",INDEX(Matches!$G$2:$G$201,MATCH($A7&amp;"-9",Matches!$J$2:$J$201,0))="",INDEX(Matches!$H$2:$H$201,MATCH($A7&amp;"-9",Matches!$J$2:$J$201,0))=""),"",IF(AND($C7&lt;&gt;"",INDEX(Matches!$F$2:$F$201,MATCH($A7&amp;"-9",Matches!$J$2:$J$201,0))&lt;&gt;"",$C7&gt;=INDEX(Matches!$F$2:$F$201,MATCH($A7&amp;"-9",Matches!$J$2:$J$201,0))),"",IF(AND(T7=INDEX(Matches!$G$2:$G$201,MATCH($A7&amp;"-9",Matches!$J$2:$J$201,0)),U7=INDEX(Matches!$H$2:$H$201,MATCH($A7&amp;"-9",Matches!$J$2:$J$201,0))),5,IF(SIGN(T7-U7)&lt;&gt;SIGN(INDEX(Matches!$G$2:$G$201,MATCH($A7&amp;"-9",Matches!$J$2:$J$201,0))-INDEX(Matches!$H$2:$H$201,MATCH($A7&amp;"-9",Matches!$J$2:$J$201,0))),0,IF(T7-U7=INDEX(Matches!$G$2:$G$201,MATCH($A7&amp;"-9",Matches!$J$2:$J$201,0))-INDEX(Matches!$H$2:$H$201,MATCH($A7&amp;"-9",Matches!$J$2:$J$201,0)),3,2))))),""))</f>
        <v/>
      </c>
      <c r="AG7" s="12" t="str">
        <f aca="false">IF(OR($B7="",V7="",W7=""),"",IFERROR(IF(OR(INDEX(Matches!$I$2:$I$201,MATCH($A7&amp;"-10",Matches!$J$2:$J$201,0))="Void",INDEX(Matches!$G$2:$G$201,MATCH($A7&amp;"-10",Matches!$J$2:$J$201,0))="",INDEX(Matches!$H$2:$H$201,MATCH($A7&amp;"-10",Matches!$J$2:$J$201,0))=""),"",IF(AND($C7&lt;&gt;"",INDEX(Matches!$F$2:$F$201,MATCH($A7&amp;"-10",Matches!$J$2:$J$201,0))&lt;&gt;"",$C7&gt;=INDEX(Matches!$F$2:$F$201,MATCH($A7&amp;"-10",Matches!$J$2:$J$201,0))),"",IF(AND(V7=INDEX(Matches!$G$2:$G$201,MATCH($A7&amp;"-10",Matches!$J$2:$J$201,0)),W7=INDEX(Matches!$H$2:$H$201,MATCH($A7&amp;"-10",Matches!$J$2:$J$201,0))),5,IF(SIGN(V7-W7)&lt;&gt;SIGN(INDEX(Matches!$G$2:$G$201,MATCH($A7&amp;"-10",Matches!$J$2:$J$201,0))-INDEX(Matches!$H$2:$H$201,MATCH($A7&amp;"-10",Matches!$J$2:$J$201,0))),0,IF(V7-W7=INDEX(Matches!$G$2:$G$201,MATCH($A7&amp;"-10",Matches!$J$2:$J$201,0))-INDEX(Matches!$H$2:$H$201,MATCH($A7&amp;"-10",Matches!$J$2:$J$201,0)),3,2))))),""))</f>
        <v/>
      </c>
      <c r="AH7" s="13" t="str">
        <f aca="false">IF($B7="","",SUM(X7:AG7))</f>
        <v/>
      </c>
      <c r="AI7" s="12" t="str">
        <f aca="false">IF($B7="","",COUNTIF(X7:AG7,5))</f>
        <v/>
      </c>
      <c r="AJ7" s="12" t="str">
        <f aca="false">IF($B7="","",COUNTIF(X7:AG7,"&gt;=2"))</f>
        <v/>
      </c>
      <c r="AK7" s="12" t="str">
        <f aca="false">IF($B7="","",COUNT(X7:AG7))</f>
        <v/>
      </c>
    </row>
    <row r="8" customFormat="false" ht="15" hidden="false" customHeight="false" outlineLevel="0" collapsed="false">
      <c r="A8" s="7"/>
      <c r="B8" s="7"/>
      <c r="C8" s="1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12" t="str">
        <f aca="false">IF(OR($B8="",D8="",E8=""),"",IFERROR(IF(OR(INDEX(Matches!$I$2:$I$201,MATCH($A8&amp;"-1",Matches!$J$2:$J$201,0))="Void",INDEX(Matches!$G$2:$G$201,MATCH($A8&amp;"-1",Matches!$J$2:$J$201,0))="",INDEX(Matches!$H$2:$H$201,MATCH($A8&amp;"-1",Matches!$J$2:$J$201,0))=""),"",IF(AND($C8&lt;&gt;"",INDEX(Matches!$F$2:$F$201,MATCH($A8&amp;"-1",Matches!$J$2:$J$201,0))&lt;&gt;"",$C8&gt;=INDEX(Matches!$F$2:$F$201,MATCH($A8&amp;"-1",Matches!$J$2:$J$201,0))),"",IF(AND(D8=INDEX(Matches!$G$2:$G$201,MATCH($A8&amp;"-1",Matches!$J$2:$J$201,0)),E8=INDEX(Matches!$H$2:$H$201,MATCH($A8&amp;"-1",Matches!$J$2:$J$201,0))),5,IF(SIGN(D8-E8)&lt;&gt;SIGN(INDEX(Matches!$G$2:$G$201,MATCH($A8&amp;"-1",Matches!$J$2:$J$201,0))-INDEX(Matches!$H$2:$H$201,MATCH($A8&amp;"-1",Matches!$J$2:$J$201,0))),0,IF(D8-E8=INDEX(Matches!$G$2:$G$201,MATCH($A8&amp;"-1",Matches!$J$2:$J$201,0))-INDEX(Matches!$H$2:$H$201,MATCH($A8&amp;"-1",Matches!$J$2:$J$201,0)),3,2))))),""))</f>
        <v/>
      </c>
      <c r="Y8" s="12" t="str">
        <f aca="false">IF(OR($B8="",F8="",G8=""),"",IFERROR(IF(OR(INDEX(Matches!$I$2:$I$201,MATCH($A8&amp;"-2",Matches!$J$2:$J$201,0))="Void",INDEX(Matches!$G$2:$G$201,MATCH($A8&amp;"-2",Matches!$J$2:$J$201,0))="",INDEX(Matches!$H$2:$H$201,MATCH($A8&amp;"-2",Matches!$J$2:$J$201,0))=""),"",IF(AND($C8&lt;&gt;"",INDEX(Matches!$F$2:$F$201,MATCH($A8&amp;"-2",Matches!$J$2:$J$201,0))&lt;&gt;"",$C8&gt;=INDEX(Matches!$F$2:$F$201,MATCH($A8&amp;"-2",Matches!$J$2:$J$201,0))),"",IF(AND(F8=INDEX(Matches!$G$2:$G$201,MATCH($A8&amp;"-2",Matches!$J$2:$J$201,0)),G8=INDEX(Matches!$H$2:$H$201,MATCH($A8&amp;"-2",Matches!$J$2:$J$201,0))),5,IF(SIGN(F8-G8)&lt;&gt;SIGN(INDEX(Matches!$G$2:$G$201,MATCH($A8&amp;"-2",Matches!$J$2:$J$201,0))-INDEX(Matches!$H$2:$H$201,MATCH($A8&amp;"-2",Matches!$J$2:$J$201,0))),0,IF(F8-G8=INDEX(Matches!$G$2:$G$201,MATCH($A8&amp;"-2",Matches!$J$2:$J$201,0))-INDEX(Matches!$H$2:$H$201,MATCH($A8&amp;"-2",Matches!$J$2:$J$201,0)),3,2))))),""))</f>
        <v/>
      </c>
      <c r="Z8" s="12" t="str">
        <f aca="false">IF(OR($B8="",H8="",I8=""),"",IFERROR(IF(OR(INDEX(Matches!$I$2:$I$201,MATCH($A8&amp;"-3",Matches!$J$2:$J$201,0))="Void",INDEX(Matches!$G$2:$G$201,MATCH($A8&amp;"-3",Matches!$J$2:$J$201,0))="",INDEX(Matches!$H$2:$H$201,MATCH($A8&amp;"-3",Matches!$J$2:$J$201,0))=""),"",IF(AND($C8&lt;&gt;"",INDEX(Matches!$F$2:$F$201,MATCH($A8&amp;"-3",Matches!$J$2:$J$201,0))&lt;&gt;"",$C8&gt;=INDEX(Matches!$F$2:$F$201,MATCH($A8&amp;"-3",Matches!$J$2:$J$201,0))),"",IF(AND(H8=INDEX(Matches!$G$2:$G$201,MATCH($A8&amp;"-3",Matches!$J$2:$J$201,0)),I8=INDEX(Matches!$H$2:$H$201,MATCH($A8&amp;"-3",Matches!$J$2:$J$201,0))),5,IF(SIGN(H8-I8)&lt;&gt;SIGN(INDEX(Matches!$G$2:$G$201,MATCH($A8&amp;"-3",Matches!$J$2:$J$201,0))-INDEX(Matches!$H$2:$H$201,MATCH($A8&amp;"-3",Matches!$J$2:$J$201,0))),0,IF(H8-I8=INDEX(Matches!$G$2:$G$201,MATCH($A8&amp;"-3",Matches!$J$2:$J$201,0))-INDEX(Matches!$H$2:$H$201,MATCH($A8&amp;"-3",Matches!$J$2:$J$201,0)),3,2))))),""))</f>
        <v/>
      </c>
      <c r="AA8" s="12" t="str">
        <f aca="false">IF(OR($B8="",J8="",K8=""),"",IFERROR(IF(OR(INDEX(Matches!$I$2:$I$201,MATCH($A8&amp;"-4",Matches!$J$2:$J$201,0))="Void",INDEX(Matches!$G$2:$G$201,MATCH($A8&amp;"-4",Matches!$J$2:$J$201,0))="",INDEX(Matches!$H$2:$H$201,MATCH($A8&amp;"-4",Matches!$J$2:$J$201,0))=""),"",IF(AND($C8&lt;&gt;"",INDEX(Matches!$F$2:$F$201,MATCH($A8&amp;"-4",Matches!$J$2:$J$201,0))&lt;&gt;"",$C8&gt;=INDEX(Matches!$F$2:$F$201,MATCH($A8&amp;"-4",Matches!$J$2:$J$201,0))),"",IF(AND(J8=INDEX(Matches!$G$2:$G$201,MATCH($A8&amp;"-4",Matches!$J$2:$J$201,0)),K8=INDEX(Matches!$H$2:$H$201,MATCH($A8&amp;"-4",Matches!$J$2:$J$201,0))),5,IF(SIGN(J8-K8)&lt;&gt;SIGN(INDEX(Matches!$G$2:$G$201,MATCH($A8&amp;"-4",Matches!$J$2:$J$201,0))-INDEX(Matches!$H$2:$H$201,MATCH($A8&amp;"-4",Matches!$J$2:$J$201,0))),0,IF(J8-K8=INDEX(Matches!$G$2:$G$201,MATCH($A8&amp;"-4",Matches!$J$2:$J$201,0))-INDEX(Matches!$H$2:$H$201,MATCH($A8&amp;"-4",Matches!$J$2:$J$201,0)),3,2))))),""))</f>
        <v/>
      </c>
      <c r="AB8" s="12" t="str">
        <f aca="false">IF(OR($B8="",L8="",M8=""),"",IFERROR(IF(OR(INDEX(Matches!$I$2:$I$201,MATCH($A8&amp;"-5",Matches!$J$2:$J$201,0))="Void",INDEX(Matches!$G$2:$G$201,MATCH($A8&amp;"-5",Matches!$J$2:$J$201,0))="",INDEX(Matches!$H$2:$H$201,MATCH($A8&amp;"-5",Matches!$J$2:$J$201,0))=""),"",IF(AND($C8&lt;&gt;"",INDEX(Matches!$F$2:$F$201,MATCH($A8&amp;"-5",Matches!$J$2:$J$201,0))&lt;&gt;"",$C8&gt;=INDEX(Matches!$F$2:$F$201,MATCH($A8&amp;"-5",Matches!$J$2:$J$201,0))),"",IF(AND(L8=INDEX(Matches!$G$2:$G$201,MATCH($A8&amp;"-5",Matches!$J$2:$J$201,0)),M8=INDEX(Matches!$H$2:$H$201,MATCH($A8&amp;"-5",Matches!$J$2:$J$201,0))),5,IF(SIGN(L8-M8)&lt;&gt;SIGN(INDEX(Matches!$G$2:$G$201,MATCH($A8&amp;"-5",Matches!$J$2:$J$201,0))-INDEX(Matches!$H$2:$H$201,MATCH($A8&amp;"-5",Matches!$J$2:$J$201,0))),0,IF(L8-M8=INDEX(Matches!$G$2:$G$201,MATCH($A8&amp;"-5",Matches!$J$2:$J$201,0))-INDEX(Matches!$H$2:$H$201,MATCH($A8&amp;"-5",Matches!$J$2:$J$201,0)),3,2))))),""))</f>
        <v/>
      </c>
      <c r="AC8" s="12" t="str">
        <f aca="false">IF(OR($B8="",N8="",O8=""),"",IFERROR(IF(OR(INDEX(Matches!$I$2:$I$201,MATCH($A8&amp;"-6",Matches!$J$2:$J$201,0))="Void",INDEX(Matches!$G$2:$G$201,MATCH($A8&amp;"-6",Matches!$J$2:$J$201,0))="",INDEX(Matches!$H$2:$H$201,MATCH($A8&amp;"-6",Matches!$J$2:$J$201,0))=""),"",IF(AND($C8&lt;&gt;"",INDEX(Matches!$F$2:$F$201,MATCH($A8&amp;"-6",Matches!$J$2:$J$201,0))&lt;&gt;"",$C8&gt;=INDEX(Matches!$F$2:$F$201,MATCH($A8&amp;"-6",Matches!$J$2:$J$201,0))),"",IF(AND(N8=INDEX(Matches!$G$2:$G$201,MATCH($A8&amp;"-6",Matches!$J$2:$J$201,0)),O8=INDEX(Matches!$H$2:$H$201,MATCH($A8&amp;"-6",Matches!$J$2:$J$201,0))),5,IF(SIGN(N8-O8)&lt;&gt;SIGN(INDEX(Matches!$G$2:$G$201,MATCH($A8&amp;"-6",Matches!$J$2:$J$201,0))-INDEX(Matches!$H$2:$H$201,MATCH($A8&amp;"-6",Matches!$J$2:$J$201,0))),0,IF(N8-O8=INDEX(Matches!$G$2:$G$201,MATCH($A8&amp;"-6",Matches!$J$2:$J$201,0))-INDEX(Matches!$H$2:$H$201,MATCH($A8&amp;"-6",Matches!$J$2:$J$201,0)),3,2))))),""))</f>
        <v/>
      </c>
      <c r="AD8" s="12" t="str">
        <f aca="false">IF(OR($B8="",P8="",Q8=""),"",IFERROR(IF(OR(INDEX(Matches!$I$2:$I$201,MATCH($A8&amp;"-7",Matches!$J$2:$J$201,0))="Void",INDEX(Matches!$G$2:$G$201,MATCH($A8&amp;"-7",Matches!$J$2:$J$201,0))="",INDEX(Matches!$H$2:$H$201,MATCH($A8&amp;"-7",Matches!$J$2:$J$201,0))=""),"",IF(AND($C8&lt;&gt;"",INDEX(Matches!$F$2:$F$201,MATCH($A8&amp;"-7",Matches!$J$2:$J$201,0))&lt;&gt;"",$C8&gt;=INDEX(Matches!$F$2:$F$201,MATCH($A8&amp;"-7",Matches!$J$2:$J$201,0))),"",IF(AND(P8=INDEX(Matches!$G$2:$G$201,MATCH($A8&amp;"-7",Matches!$J$2:$J$201,0)),Q8=INDEX(Matches!$H$2:$H$201,MATCH($A8&amp;"-7",Matches!$J$2:$J$201,0))),5,IF(SIGN(P8-Q8)&lt;&gt;SIGN(INDEX(Matches!$G$2:$G$201,MATCH($A8&amp;"-7",Matches!$J$2:$J$201,0))-INDEX(Matches!$H$2:$H$201,MATCH($A8&amp;"-7",Matches!$J$2:$J$201,0))),0,IF(P8-Q8=INDEX(Matches!$G$2:$G$201,MATCH($A8&amp;"-7",Matches!$J$2:$J$201,0))-INDEX(Matches!$H$2:$H$201,MATCH($A8&amp;"-7",Matches!$J$2:$J$201,0)),3,2))))),""))</f>
        <v/>
      </c>
      <c r="AE8" s="12" t="str">
        <f aca="false">IF(OR($B8="",R8="",S8=""),"",IFERROR(IF(OR(INDEX(Matches!$I$2:$I$201,MATCH($A8&amp;"-8",Matches!$J$2:$J$201,0))="Void",INDEX(Matches!$G$2:$G$201,MATCH($A8&amp;"-8",Matches!$J$2:$J$201,0))="",INDEX(Matches!$H$2:$H$201,MATCH($A8&amp;"-8",Matches!$J$2:$J$201,0))=""),"",IF(AND($C8&lt;&gt;"",INDEX(Matches!$F$2:$F$201,MATCH($A8&amp;"-8",Matches!$J$2:$J$201,0))&lt;&gt;"",$C8&gt;=INDEX(Matches!$F$2:$F$201,MATCH($A8&amp;"-8",Matches!$J$2:$J$201,0))),"",IF(AND(R8=INDEX(Matches!$G$2:$G$201,MATCH($A8&amp;"-8",Matches!$J$2:$J$201,0)),S8=INDEX(Matches!$H$2:$H$201,MATCH($A8&amp;"-8",Matches!$J$2:$J$201,0))),5,IF(SIGN(R8-S8)&lt;&gt;SIGN(INDEX(Matches!$G$2:$G$201,MATCH($A8&amp;"-8",Matches!$J$2:$J$201,0))-INDEX(Matches!$H$2:$H$201,MATCH($A8&amp;"-8",Matches!$J$2:$J$201,0))),0,IF(R8-S8=INDEX(Matches!$G$2:$G$201,MATCH($A8&amp;"-8",Matches!$J$2:$J$201,0))-INDEX(Matches!$H$2:$H$201,MATCH($A8&amp;"-8",Matches!$J$2:$J$201,0)),3,2))))),""))</f>
        <v/>
      </c>
      <c r="AF8" s="12" t="str">
        <f aca="false">IF(OR($B8="",T8="",U8=""),"",IFERROR(IF(OR(INDEX(Matches!$I$2:$I$201,MATCH($A8&amp;"-9",Matches!$J$2:$J$201,0))="Void",INDEX(Matches!$G$2:$G$201,MATCH($A8&amp;"-9",Matches!$J$2:$J$201,0))="",INDEX(Matches!$H$2:$H$201,MATCH($A8&amp;"-9",Matches!$J$2:$J$201,0))=""),"",IF(AND($C8&lt;&gt;"",INDEX(Matches!$F$2:$F$201,MATCH($A8&amp;"-9",Matches!$J$2:$J$201,0))&lt;&gt;"",$C8&gt;=INDEX(Matches!$F$2:$F$201,MATCH($A8&amp;"-9",Matches!$J$2:$J$201,0))),"",IF(AND(T8=INDEX(Matches!$G$2:$G$201,MATCH($A8&amp;"-9",Matches!$J$2:$J$201,0)),U8=INDEX(Matches!$H$2:$H$201,MATCH($A8&amp;"-9",Matches!$J$2:$J$201,0))),5,IF(SIGN(T8-U8)&lt;&gt;SIGN(INDEX(Matches!$G$2:$G$201,MATCH($A8&amp;"-9",Matches!$J$2:$J$201,0))-INDEX(Matches!$H$2:$H$201,MATCH($A8&amp;"-9",Matches!$J$2:$J$201,0))),0,IF(T8-U8=INDEX(Matches!$G$2:$G$201,MATCH($A8&amp;"-9",Matches!$J$2:$J$201,0))-INDEX(Matches!$H$2:$H$201,MATCH($A8&amp;"-9",Matches!$J$2:$J$201,0)),3,2))))),""))</f>
        <v/>
      </c>
      <c r="AG8" s="12" t="str">
        <f aca="false">IF(OR($B8="",V8="",W8=""),"",IFERROR(IF(OR(INDEX(Matches!$I$2:$I$201,MATCH($A8&amp;"-10",Matches!$J$2:$J$201,0))="Void",INDEX(Matches!$G$2:$G$201,MATCH($A8&amp;"-10",Matches!$J$2:$J$201,0))="",INDEX(Matches!$H$2:$H$201,MATCH($A8&amp;"-10",Matches!$J$2:$J$201,0))=""),"",IF(AND($C8&lt;&gt;"",INDEX(Matches!$F$2:$F$201,MATCH($A8&amp;"-10",Matches!$J$2:$J$201,0))&lt;&gt;"",$C8&gt;=INDEX(Matches!$F$2:$F$201,MATCH($A8&amp;"-10",Matches!$J$2:$J$201,0))),"",IF(AND(V8=INDEX(Matches!$G$2:$G$201,MATCH($A8&amp;"-10",Matches!$J$2:$J$201,0)),W8=INDEX(Matches!$H$2:$H$201,MATCH($A8&amp;"-10",Matches!$J$2:$J$201,0))),5,IF(SIGN(V8-W8)&lt;&gt;SIGN(INDEX(Matches!$G$2:$G$201,MATCH($A8&amp;"-10",Matches!$J$2:$J$201,0))-INDEX(Matches!$H$2:$H$201,MATCH($A8&amp;"-10",Matches!$J$2:$J$201,0))),0,IF(V8-W8=INDEX(Matches!$G$2:$G$201,MATCH($A8&amp;"-10",Matches!$J$2:$J$201,0))-INDEX(Matches!$H$2:$H$201,MATCH($A8&amp;"-10",Matches!$J$2:$J$201,0)),3,2))))),""))</f>
        <v/>
      </c>
      <c r="AH8" s="13" t="str">
        <f aca="false">IF($B8="","",SUM(X8:AG8))</f>
        <v/>
      </c>
      <c r="AI8" s="12" t="str">
        <f aca="false">IF($B8="","",COUNTIF(X8:AG8,5))</f>
        <v/>
      </c>
      <c r="AJ8" s="12" t="str">
        <f aca="false">IF($B8="","",COUNTIF(X8:AG8,"&gt;=2"))</f>
        <v/>
      </c>
      <c r="AK8" s="12" t="str">
        <f aca="false">IF($B8="","",COUNT(X8:AG8))</f>
        <v/>
      </c>
    </row>
    <row r="9" customFormat="false" ht="15" hidden="false" customHeight="false" outlineLevel="0" collapsed="false">
      <c r="A9" s="7"/>
      <c r="B9" s="7"/>
      <c r="C9" s="11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12" t="str">
        <f aca="false">IF(OR($B9="",D9="",E9=""),"",IFERROR(IF(OR(INDEX(Matches!$I$2:$I$201,MATCH($A9&amp;"-1",Matches!$J$2:$J$201,0))="Void",INDEX(Matches!$G$2:$G$201,MATCH($A9&amp;"-1",Matches!$J$2:$J$201,0))="",INDEX(Matches!$H$2:$H$201,MATCH($A9&amp;"-1",Matches!$J$2:$J$201,0))=""),"",IF(AND($C9&lt;&gt;"",INDEX(Matches!$F$2:$F$201,MATCH($A9&amp;"-1",Matches!$J$2:$J$201,0))&lt;&gt;"",$C9&gt;=INDEX(Matches!$F$2:$F$201,MATCH($A9&amp;"-1",Matches!$J$2:$J$201,0))),"",IF(AND(D9=INDEX(Matches!$G$2:$G$201,MATCH($A9&amp;"-1",Matches!$J$2:$J$201,0)),E9=INDEX(Matches!$H$2:$H$201,MATCH($A9&amp;"-1",Matches!$J$2:$J$201,0))),5,IF(SIGN(D9-E9)&lt;&gt;SIGN(INDEX(Matches!$G$2:$G$201,MATCH($A9&amp;"-1",Matches!$J$2:$J$201,0))-INDEX(Matches!$H$2:$H$201,MATCH($A9&amp;"-1",Matches!$J$2:$J$201,0))),0,IF(D9-E9=INDEX(Matches!$G$2:$G$201,MATCH($A9&amp;"-1",Matches!$J$2:$J$201,0))-INDEX(Matches!$H$2:$H$201,MATCH($A9&amp;"-1",Matches!$J$2:$J$201,0)),3,2))))),""))</f>
        <v/>
      </c>
      <c r="Y9" s="12" t="str">
        <f aca="false">IF(OR($B9="",F9="",G9=""),"",IFERROR(IF(OR(INDEX(Matches!$I$2:$I$201,MATCH($A9&amp;"-2",Matches!$J$2:$J$201,0))="Void",INDEX(Matches!$G$2:$G$201,MATCH($A9&amp;"-2",Matches!$J$2:$J$201,0))="",INDEX(Matches!$H$2:$H$201,MATCH($A9&amp;"-2",Matches!$J$2:$J$201,0))=""),"",IF(AND($C9&lt;&gt;"",INDEX(Matches!$F$2:$F$201,MATCH($A9&amp;"-2",Matches!$J$2:$J$201,0))&lt;&gt;"",$C9&gt;=INDEX(Matches!$F$2:$F$201,MATCH($A9&amp;"-2",Matches!$J$2:$J$201,0))),"",IF(AND(F9=INDEX(Matches!$G$2:$G$201,MATCH($A9&amp;"-2",Matches!$J$2:$J$201,0)),G9=INDEX(Matches!$H$2:$H$201,MATCH($A9&amp;"-2",Matches!$J$2:$J$201,0))),5,IF(SIGN(F9-G9)&lt;&gt;SIGN(INDEX(Matches!$G$2:$G$201,MATCH($A9&amp;"-2",Matches!$J$2:$J$201,0))-INDEX(Matches!$H$2:$H$201,MATCH($A9&amp;"-2",Matches!$J$2:$J$201,0))),0,IF(F9-G9=INDEX(Matches!$G$2:$G$201,MATCH($A9&amp;"-2",Matches!$J$2:$J$201,0))-INDEX(Matches!$H$2:$H$201,MATCH($A9&amp;"-2",Matches!$J$2:$J$201,0)),3,2))))),""))</f>
        <v/>
      </c>
      <c r="Z9" s="12" t="str">
        <f aca="false">IF(OR($B9="",H9="",I9=""),"",IFERROR(IF(OR(INDEX(Matches!$I$2:$I$201,MATCH($A9&amp;"-3",Matches!$J$2:$J$201,0))="Void",INDEX(Matches!$G$2:$G$201,MATCH($A9&amp;"-3",Matches!$J$2:$J$201,0))="",INDEX(Matches!$H$2:$H$201,MATCH($A9&amp;"-3",Matches!$J$2:$J$201,0))=""),"",IF(AND($C9&lt;&gt;"",INDEX(Matches!$F$2:$F$201,MATCH($A9&amp;"-3",Matches!$J$2:$J$201,0))&lt;&gt;"",$C9&gt;=INDEX(Matches!$F$2:$F$201,MATCH($A9&amp;"-3",Matches!$J$2:$J$201,0))),"",IF(AND(H9=INDEX(Matches!$G$2:$G$201,MATCH($A9&amp;"-3",Matches!$J$2:$J$201,0)),I9=INDEX(Matches!$H$2:$H$201,MATCH($A9&amp;"-3",Matches!$J$2:$J$201,0))),5,IF(SIGN(H9-I9)&lt;&gt;SIGN(INDEX(Matches!$G$2:$G$201,MATCH($A9&amp;"-3",Matches!$J$2:$J$201,0))-INDEX(Matches!$H$2:$H$201,MATCH($A9&amp;"-3",Matches!$J$2:$J$201,0))),0,IF(H9-I9=INDEX(Matches!$G$2:$G$201,MATCH($A9&amp;"-3",Matches!$J$2:$J$201,0))-INDEX(Matches!$H$2:$H$201,MATCH($A9&amp;"-3",Matches!$J$2:$J$201,0)),3,2))))),""))</f>
        <v/>
      </c>
      <c r="AA9" s="12" t="str">
        <f aca="false">IF(OR($B9="",J9="",K9=""),"",IFERROR(IF(OR(INDEX(Matches!$I$2:$I$201,MATCH($A9&amp;"-4",Matches!$J$2:$J$201,0))="Void",INDEX(Matches!$G$2:$G$201,MATCH($A9&amp;"-4",Matches!$J$2:$J$201,0))="",INDEX(Matches!$H$2:$H$201,MATCH($A9&amp;"-4",Matches!$J$2:$J$201,0))=""),"",IF(AND($C9&lt;&gt;"",INDEX(Matches!$F$2:$F$201,MATCH($A9&amp;"-4",Matches!$J$2:$J$201,0))&lt;&gt;"",$C9&gt;=INDEX(Matches!$F$2:$F$201,MATCH($A9&amp;"-4",Matches!$J$2:$J$201,0))),"",IF(AND(J9=INDEX(Matches!$G$2:$G$201,MATCH($A9&amp;"-4",Matches!$J$2:$J$201,0)),K9=INDEX(Matches!$H$2:$H$201,MATCH($A9&amp;"-4",Matches!$J$2:$J$201,0))),5,IF(SIGN(J9-K9)&lt;&gt;SIGN(INDEX(Matches!$G$2:$G$201,MATCH($A9&amp;"-4",Matches!$J$2:$J$201,0))-INDEX(Matches!$H$2:$H$201,MATCH($A9&amp;"-4",Matches!$J$2:$J$201,0))),0,IF(J9-K9=INDEX(Matches!$G$2:$G$201,MATCH($A9&amp;"-4",Matches!$J$2:$J$201,0))-INDEX(Matches!$H$2:$H$201,MATCH($A9&amp;"-4",Matches!$J$2:$J$201,0)),3,2))))),""))</f>
        <v/>
      </c>
      <c r="AB9" s="12" t="str">
        <f aca="false">IF(OR($B9="",L9="",M9=""),"",IFERROR(IF(OR(INDEX(Matches!$I$2:$I$201,MATCH($A9&amp;"-5",Matches!$J$2:$J$201,0))="Void",INDEX(Matches!$G$2:$G$201,MATCH($A9&amp;"-5",Matches!$J$2:$J$201,0))="",INDEX(Matches!$H$2:$H$201,MATCH($A9&amp;"-5",Matches!$J$2:$J$201,0))=""),"",IF(AND($C9&lt;&gt;"",INDEX(Matches!$F$2:$F$201,MATCH($A9&amp;"-5",Matches!$J$2:$J$201,0))&lt;&gt;"",$C9&gt;=INDEX(Matches!$F$2:$F$201,MATCH($A9&amp;"-5",Matches!$J$2:$J$201,0))),"",IF(AND(L9=INDEX(Matches!$G$2:$G$201,MATCH($A9&amp;"-5",Matches!$J$2:$J$201,0)),M9=INDEX(Matches!$H$2:$H$201,MATCH($A9&amp;"-5",Matches!$J$2:$J$201,0))),5,IF(SIGN(L9-M9)&lt;&gt;SIGN(INDEX(Matches!$G$2:$G$201,MATCH($A9&amp;"-5",Matches!$J$2:$J$201,0))-INDEX(Matches!$H$2:$H$201,MATCH($A9&amp;"-5",Matches!$J$2:$J$201,0))),0,IF(L9-M9=INDEX(Matches!$G$2:$G$201,MATCH($A9&amp;"-5",Matches!$J$2:$J$201,0))-INDEX(Matches!$H$2:$H$201,MATCH($A9&amp;"-5",Matches!$J$2:$J$201,0)),3,2))))),""))</f>
        <v/>
      </c>
      <c r="AC9" s="12" t="str">
        <f aca="false">IF(OR($B9="",N9="",O9=""),"",IFERROR(IF(OR(INDEX(Matches!$I$2:$I$201,MATCH($A9&amp;"-6",Matches!$J$2:$J$201,0))="Void",INDEX(Matches!$G$2:$G$201,MATCH($A9&amp;"-6",Matches!$J$2:$J$201,0))="",INDEX(Matches!$H$2:$H$201,MATCH($A9&amp;"-6",Matches!$J$2:$J$201,0))=""),"",IF(AND($C9&lt;&gt;"",INDEX(Matches!$F$2:$F$201,MATCH($A9&amp;"-6",Matches!$J$2:$J$201,0))&lt;&gt;"",$C9&gt;=INDEX(Matches!$F$2:$F$201,MATCH($A9&amp;"-6",Matches!$J$2:$J$201,0))),"",IF(AND(N9=INDEX(Matches!$G$2:$G$201,MATCH($A9&amp;"-6",Matches!$J$2:$J$201,0)),O9=INDEX(Matches!$H$2:$H$201,MATCH($A9&amp;"-6",Matches!$J$2:$J$201,0))),5,IF(SIGN(N9-O9)&lt;&gt;SIGN(INDEX(Matches!$G$2:$G$201,MATCH($A9&amp;"-6",Matches!$J$2:$J$201,0))-INDEX(Matches!$H$2:$H$201,MATCH($A9&amp;"-6",Matches!$J$2:$J$201,0))),0,IF(N9-O9=INDEX(Matches!$G$2:$G$201,MATCH($A9&amp;"-6",Matches!$J$2:$J$201,0))-INDEX(Matches!$H$2:$H$201,MATCH($A9&amp;"-6",Matches!$J$2:$J$201,0)),3,2))))),""))</f>
        <v/>
      </c>
      <c r="AD9" s="12" t="str">
        <f aca="false">IF(OR($B9="",P9="",Q9=""),"",IFERROR(IF(OR(INDEX(Matches!$I$2:$I$201,MATCH($A9&amp;"-7",Matches!$J$2:$J$201,0))="Void",INDEX(Matches!$G$2:$G$201,MATCH($A9&amp;"-7",Matches!$J$2:$J$201,0))="",INDEX(Matches!$H$2:$H$201,MATCH($A9&amp;"-7",Matches!$J$2:$J$201,0))=""),"",IF(AND($C9&lt;&gt;"",INDEX(Matches!$F$2:$F$201,MATCH($A9&amp;"-7",Matches!$J$2:$J$201,0))&lt;&gt;"",$C9&gt;=INDEX(Matches!$F$2:$F$201,MATCH($A9&amp;"-7",Matches!$J$2:$J$201,0))),"",IF(AND(P9=INDEX(Matches!$G$2:$G$201,MATCH($A9&amp;"-7",Matches!$J$2:$J$201,0)),Q9=INDEX(Matches!$H$2:$H$201,MATCH($A9&amp;"-7",Matches!$J$2:$J$201,0))),5,IF(SIGN(P9-Q9)&lt;&gt;SIGN(INDEX(Matches!$G$2:$G$201,MATCH($A9&amp;"-7",Matches!$J$2:$J$201,0))-INDEX(Matches!$H$2:$H$201,MATCH($A9&amp;"-7",Matches!$J$2:$J$201,0))),0,IF(P9-Q9=INDEX(Matches!$G$2:$G$201,MATCH($A9&amp;"-7",Matches!$J$2:$J$201,0))-INDEX(Matches!$H$2:$H$201,MATCH($A9&amp;"-7",Matches!$J$2:$J$201,0)),3,2))))),""))</f>
        <v/>
      </c>
      <c r="AE9" s="12" t="str">
        <f aca="false">IF(OR($B9="",R9="",S9=""),"",IFERROR(IF(OR(INDEX(Matches!$I$2:$I$201,MATCH($A9&amp;"-8",Matches!$J$2:$J$201,0))="Void",INDEX(Matches!$G$2:$G$201,MATCH($A9&amp;"-8",Matches!$J$2:$J$201,0))="",INDEX(Matches!$H$2:$H$201,MATCH($A9&amp;"-8",Matches!$J$2:$J$201,0))=""),"",IF(AND($C9&lt;&gt;"",INDEX(Matches!$F$2:$F$201,MATCH($A9&amp;"-8",Matches!$J$2:$J$201,0))&lt;&gt;"",$C9&gt;=INDEX(Matches!$F$2:$F$201,MATCH($A9&amp;"-8",Matches!$J$2:$J$201,0))),"",IF(AND(R9=INDEX(Matches!$G$2:$G$201,MATCH($A9&amp;"-8",Matches!$J$2:$J$201,0)),S9=INDEX(Matches!$H$2:$H$201,MATCH($A9&amp;"-8",Matches!$J$2:$J$201,0))),5,IF(SIGN(R9-S9)&lt;&gt;SIGN(INDEX(Matches!$G$2:$G$201,MATCH($A9&amp;"-8",Matches!$J$2:$J$201,0))-INDEX(Matches!$H$2:$H$201,MATCH($A9&amp;"-8",Matches!$J$2:$J$201,0))),0,IF(R9-S9=INDEX(Matches!$G$2:$G$201,MATCH($A9&amp;"-8",Matches!$J$2:$J$201,0))-INDEX(Matches!$H$2:$H$201,MATCH($A9&amp;"-8",Matches!$J$2:$J$201,0)),3,2))))),""))</f>
        <v/>
      </c>
      <c r="AF9" s="12" t="str">
        <f aca="false">IF(OR($B9="",T9="",U9=""),"",IFERROR(IF(OR(INDEX(Matches!$I$2:$I$201,MATCH($A9&amp;"-9",Matches!$J$2:$J$201,0))="Void",INDEX(Matches!$G$2:$G$201,MATCH($A9&amp;"-9",Matches!$J$2:$J$201,0))="",INDEX(Matches!$H$2:$H$201,MATCH($A9&amp;"-9",Matches!$J$2:$J$201,0))=""),"",IF(AND($C9&lt;&gt;"",INDEX(Matches!$F$2:$F$201,MATCH($A9&amp;"-9",Matches!$J$2:$J$201,0))&lt;&gt;"",$C9&gt;=INDEX(Matches!$F$2:$F$201,MATCH($A9&amp;"-9",Matches!$J$2:$J$201,0))),"",IF(AND(T9=INDEX(Matches!$G$2:$G$201,MATCH($A9&amp;"-9",Matches!$J$2:$J$201,0)),U9=INDEX(Matches!$H$2:$H$201,MATCH($A9&amp;"-9",Matches!$J$2:$J$201,0))),5,IF(SIGN(T9-U9)&lt;&gt;SIGN(INDEX(Matches!$G$2:$G$201,MATCH($A9&amp;"-9",Matches!$J$2:$J$201,0))-INDEX(Matches!$H$2:$H$201,MATCH($A9&amp;"-9",Matches!$J$2:$J$201,0))),0,IF(T9-U9=INDEX(Matches!$G$2:$G$201,MATCH($A9&amp;"-9",Matches!$J$2:$J$201,0))-INDEX(Matches!$H$2:$H$201,MATCH($A9&amp;"-9",Matches!$J$2:$J$201,0)),3,2))))),""))</f>
        <v/>
      </c>
      <c r="AG9" s="12" t="str">
        <f aca="false">IF(OR($B9="",V9="",W9=""),"",IFERROR(IF(OR(INDEX(Matches!$I$2:$I$201,MATCH($A9&amp;"-10",Matches!$J$2:$J$201,0))="Void",INDEX(Matches!$G$2:$G$201,MATCH($A9&amp;"-10",Matches!$J$2:$J$201,0))="",INDEX(Matches!$H$2:$H$201,MATCH($A9&amp;"-10",Matches!$J$2:$J$201,0))=""),"",IF(AND($C9&lt;&gt;"",INDEX(Matches!$F$2:$F$201,MATCH($A9&amp;"-10",Matches!$J$2:$J$201,0))&lt;&gt;"",$C9&gt;=INDEX(Matches!$F$2:$F$201,MATCH($A9&amp;"-10",Matches!$J$2:$J$201,0))),"",IF(AND(V9=INDEX(Matches!$G$2:$G$201,MATCH($A9&amp;"-10",Matches!$J$2:$J$201,0)),W9=INDEX(Matches!$H$2:$H$201,MATCH($A9&amp;"-10",Matches!$J$2:$J$201,0))),5,IF(SIGN(V9-W9)&lt;&gt;SIGN(INDEX(Matches!$G$2:$G$201,MATCH($A9&amp;"-10",Matches!$J$2:$J$201,0))-INDEX(Matches!$H$2:$H$201,MATCH($A9&amp;"-10",Matches!$J$2:$J$201,0))),0,IF(V9-W9=INDEX(Matches!$G$2:$G$201,MATCH($A9&amp;"-10",Matches!$J$2:$J$201,0))-INDEX(Matches!$H$2:$H$201,MATCH($A9&amp;"-10",Matches!$J$2:$J$201,0)),3,2))))),""))</f>
        <v/>
      </c>
      <c r="AH9" s="13" t="str">
        <f aca="false">IF($B9="","",SUM(X9:AG9))</f>
        <v/>
      </c>
      <c r="AI9" s="12" t="str">
        <f aca="false">IF($B9="","",COUNTIF(X9:AG9,5))</f>
        <v/>
      </c>
      <c r="AJ9" s="12" t="str">
        <f aca="false">IF($B9="","",COUNTIF(X9:AG9,"&gt;=2"))</f>
        <v/>
      </c>
      <c r="AK9" s="12" t="str">
        <f aca="false">IF($B9="","",COUNT(X9:AG9))</f>
        <v/>
      </c>
    </row>
    <row r="10" customFormat="false" ht="15" hidden="false" customHeight="false" outlineLevel="0" collapsed="false">
      <c r="A10" s="7"/>
      <c r="B10" s="7"/>
      <c r="C10" s="11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2" t="str">
        <f aca="false">IF(OR($B10="",D10="",E10=""),"",IFERROR(IF(OR(INDEX(Matches!$I$2:$I$201,MATCH($A10&amp;"-1",Matches!$J$2:$J$201,0))="Void",INDEX(Matches!$G$2:$G$201,MATCH($A10&amp;"-1",Matches!$J$2:$J$201,0))="",INDEX(Matches!$H$2:$H$201,MATCH($A10&amp;"-1",Matches!$J$2:$J$201,0))=""),"",IF(AND($C10&lt;&gt;"",INDEX(Matches!$F$2:$F$201,MATCH($A10&amp;"-1",Matches!$J$2:$J$201,0))&lt;&gt;"",$C10&gt;=INDEX(Matches!$F$2:$F$201,MATCH($A10&amp;"-1",Matches!$J$2:$J$201,0))),"",IF(AND(D10=INDEX(Matches!$G$2:$G$201,MATCH($A10&amp;"-1",Matches!$J$2:$J$201,0)),E10=INDEX(Matches!$H$2:$H$201,MATCH($A10&amp;"-1",Matches!$J$2:$J$201,0))),5,IF(SIGN(D10-E10)&lt;&gt;SIGN(INDEX(Matches!$G$2:$G$201,MATCH($A10&amp;"-1",Matches!$J$2:$J$201,0))-INDEX(Matches!$H$2:$H$201,MATCH($A10&amp;"-1",Matches!$J$2:$J$201,0))),0,IF(D10-E10=INDEX(Matches!$G$2:$G$201,MATCH($A10&amp;"-1",Matches!$J$2:$J$201,0))-INDEX(Matches!$H$2:$H$201,MATCH($A10&amp;"-1",Matches!$J$2:$J$201,0)),3,2))))),""))</f>
        <v/>
      </c>
      <c r="Y10" s="12" t="str">
        <f aca="false">IF(OR($B10="",F10="",G10=""),"",IFERROR(IF(OR(INDEX(Matches!$I$2:$I$201,MATCH($A10&amp;"-2",Matches!$J$2:$J$201,0))="Void",INDEX(Matches!$G$2:$G$201,MATCH($A10&amp;"-2",Matches!$J$2:$J$201,0))="",INDEX(Matches!$H$2:$H$201,MATCH($A10&amp;"-2",Matches!$J$2:$J$201,0))=""),"",IF(AND($C10&lt;&gt;"",INDEX(Matches!$F$2:$F$201,MATCH($A10&amp;"-2",Matches!$J$2:$J$201,0))&lt;&gt;"",$C10&gt;=INDEX(Matches!$F$2:$F$201,MATCH($A10&amp;"-2",Matches!$J$2:$J$201,0))),"",IF(AND(F10=INDEX(Matches!$G$2:$G$201,MATCH($A10&amp;"-2",Matches!$J$2:$J$201,0)),G10=INDEX(Matches!$H$2:$H$201,MATCH($A10&amp;"-2",Matches!$J$2:$J$201,0))),5,IF(SIGN(F10-G10)&lt;&gt;SIGN(INDEX(Matches!$G$2:$G$201,MATCH($A10&amp;"-2",Matches!$J$2:$J$201,0))-INDEX(Matches!$H$2:$H$201,MATCH($A10&amp;"-2",Matches!$J$2:$J$201,0))),0,IF(F10-G10=INDEX(Matches!$G$2:$G$201,MATCH($A10&amp;"-2",Matches!$J$2:$J$201,0))-INDEX(Matches!$H$2:$H$201,MATCH($A10&amp;"-2",Matches!$J$2:$J$201,0)),3,2))))),""))</f>
        <v/>
      </c>
      <c r="Z10" s="12" t="str">
        <f aca="false">IF(OR($B10="",H10="",I10=""),"",IFERROR(IF(OR(INDEX(Matches!$I$2:$I$201,MATCH($A10&amp;"-3",Matches!$J$2:$J$201,0))="Void",INDEX(Matches!$G$2:$G$201,MATCH($A10&amp;"-3",Matches!$J$2:$J$201,0))="",INDEX(Matches!$H$2:$H$201,MATCH($A10&amp;"-3",Matches!$J$2:$J$201,0))=""),"",IF(AND($C10&lt;&gt;"",INDEX(Matches!$F$2:$F$201,MATCH($A10&amp;"-3",Matches!$J$2:$J$201,0))&lt;&gt;"",$C10&gt;=INDEX(Matches!$F$2:$F$201,MATCH($A10&amp;"-3",Matches!$J$2:$J$201,0))),"",IF(AND(H10=INDEX(Matches!$G$2:$G$201,MATCH($A10&amp;"-3",Matches!$J$2:$J$201,0)),I10=INDEX(Matches!$H$2:$H$201,MATCH($A10&amp;"-3",Matches!$J$2:$J$201,0))),5,IF(SIGN(H10-I10)&lt;&gt;SIGN(INDEX(Matches!$G$2:$G$201,MATCH($A10&amp;"-3",Matches!$J$2:$J$201,0))-INDEX(Matches!$H$2:$H$201,MATCH($A10&amp;"-3",Matches!$J$2:$J$201,0))),0,IF(H10-I10=INDEX(Matches!$G$2:$G$201,MATCH($A10&amp;"-3",Matches!$J$2:$J$201,0))-INDEX(Matches!$H$2:$H$201,MATCH($A10&amp;"-3",Matches!$J$2:$J$201,0)),3,2))))),""))</f>
        <v/>
      </c>
      <c r="AA10" s="12" t="str">
        <f aca="false">IF(OR($B10="",J10="",K10=""),"",IFERROR(IF(OR(INDEX(Matches!$I$2:$I$201,MATCH($A10&amp;"-4",Matches!$J$2:$J$201,0))="Void",INDEX(Matches!$G$2:$G$201,MATCH($A10&amp;"-4",Matches!$J$2:$J$201,0))="",INDEX(Matches!$H$2:$H$201,MATCH($A10&amp;"-4",Matches!$J$2:$J$201,0))=""),"",IF(AND($C10&lt;&gt;"",INDEX(Matches!$F$2:$F$201,MATCH($A10&amp;"-4",Matches!$J$2:$J$201,0))&lt;&gt;"",$C10&gt;=INDEX(Matches!$F$2:$F$201,MATCH($A10&amp;"-4",Matches!$J$2:$J$201,0))),"",IF(AND(J10=INDEX(Matches!$G$2:$G$201,MATCH($A10&amp;"-4",Matches!$J$2:$J$201,0)),K10=INDEX(Matches!$H$2:$H$201,MATCH($A10&amp;"-4",Matches!$J$2:$J$201,0))),5,IF(SIGN(J10-K10)&lt;&gt;SIGN(INDEX(Matches!$G$2:$G$201,MATCH($A10&amp;"-4",Matches!$J$2:$J$201,0))-INDEX(Matches!$H$2:$H$201,MATCH($A10&amp;"-4",Matches!$J$2:$J$201,0))),0,IF(J10-K10=INDEX(Matches!$G$2:$G$201,MATCH($A10&amp;"-4",Matches!$J$2:$J$201,0))-INDEX(Matches!$H$2:$H$201,MATCH($A10&amp;"-4",Matches!$J$2:$J$201,0)),3,2))))),""))</f>
        <v/>
      </c>
      <c r="AB10" s="12" t="str">
        <f aca="false">IF(OR($B10="",L10="",M10=""),"",IFERROR(IF(OR(INDEX(Matches!$I$2:$I$201,MATCH($A10&amp;"-5",Matches!$J$2:$J$201,0))="Void",INDEX(Matches!$G$2:$G$201,MATCH($A10&amp;"-5",Matches!$J$2:$J$201,0))="",INDEX(Matches!$H$2:$H$201,MATCH($A10&amp;"-5",Matches!$J$2:$J$201,0))=""),"",IF(AND($C10&lt;&gt;"",INDEX(Matches!$F$2:$F$201,MATCH($A10&amp;"-5",Matches!$J$2:$J$201,0))&lt;&gt;"",$C10&gt;=INDEX(Matches!$F$2:$F$201,MATCH($A10&amp;"-5",Matches!$J$2:$J$201,0))),"",IF(AND(L10=INDEX(Matches!$G$2:$G$201,MATCH($A10&amp;"-5",Matches!$J$2:$J$201,0)),M10=INDEX(Matches!$H$2:$H$201,MATCH($A10&amp;"-5",Matches!$J$2:$J$201,0))),5,IF(SIGN(L10-M10)&lt;&gt;SIGN(INDEX(Matches!$G$2:$G$201,MATCH($A10&amp;"-5",Matches!$J$2:$J$201,0))-INDEX(Matches!$H$2:$H$201,MATCH($A10&amp;"-5",Matches!$J$2:$J$201,0))),0,IF(L10-M10=INDEX(Matches!$G$2:$G$201,MATCH($A10&amp;"-5",Matches!$J$2:$J$201,0))-INDEX(Matches!$H$2:$H$201,MATCH($A10&amp;"-5",Matches!$J$2:$J$201,0)),3,2))))),""))</f>
        <v/>
      </c>
      <c r="AC10" s="12" t="str">
        <f aca="false">IF(OR($B10="",N10="",O10=""),"",IFERROR(IF(OR(INDEX(Matches!$I$2:$I$201,MATCH($A10&amp;"-6",Matches!$J$2:$J$201,0))="Void",INDEX(Matches!$G$2:$G$201,MATCH($A10&amp;"-6",Matches!$J$2:$J$201,0))="",INDEX(Matches!$H$2:$H$201,MATCH($A10&amp;"-6",Matches!$J$2:$J$201,0))=""),"",IF(AND($C10&lt;&gt;"",INDEX(Matches!$F$2:$F$201,MATCH($A10&amp;"-6",Matches!$J$2:$J$201,0))&lt;&gt;"",$C10&gt;=INDEX(Matches!$F$2:$F$201,MATCH($A10&amp;"-6",Matches!$J$2:$J$201,0))),"",IF(AND(N10=INDEX(Matches!$G$2:$G$201,MATCH($A10&amp;"-6",Matches!$J$2:$J$201,0)),O10=INDEX(Matches!$H$2:$H$201,MATCH($A10&amp;"-6",Matches!$J$2:$J$201,0))),5,IF(SIGN(N10-O10)&lt;&gt;SIGN(INDEX(Matches!$G$2:$G$201,MATCH($A10&amp;"-6",Matches!$J$2:$J$201,0))-INDEX(Matches!$H$2:$H$201,MATCH($A10&amp;"-6",Matches!$J$2:$J$201,0))),0,IF(N10-O10=INDEX(Matches!$G$2:$G$201,MATCH($A10&amp;"-6",Matches!$J$2:$J$201,0))-INDEX(Matches!$H$2:$H$201,MATCH($A10&amp;"-6",Matches!$J$2:$J$201,0)),3,2))))),""))</f>
        <v/>
      </c>
      <c r="AD10" s="12" t="str">
        <f aca="false">IF(OR($B10="",P10="",Q10=""),"",IFERROR(IF(OR(INDEX(Matches!$I$2:$I$201,MATCH($A10&amp;"-7",Matches!$J$2:$J$201,0))="Void",INDEX(Matches!$G$2:$G$201,MATCH($A10&amp;"-7",Matches!$J$2:$J$201,0))="",INDEX(Matches!$H$2:$H$201,MATCH($A10&amp;"-7",Matches!$J$2:$J$201,0))=""),"",IF(AND($C10&lt;&gt;"",INDEX(Matches!$F$2:$F$201,MATCH($A10&amp;"-7",Matches!$J$2:$J$201,0))&lt;&gt;"",$C10&gt;=INDEX(Matches!$F$2:$F$201,MATCH($A10&amp;"-7",Matches!$J$2:$J$201,0))),"",IF(AND(P10=INDEX(Matches!$G$2:$G$201,MATCH($A10&amp;"-7",Matches!$J$2:$J$201,0)),Q10=INDEX(Matches!$H$2:$H$201,MATCH($A10&amp;"-7",Matches!$J$2:$J$201,0))),5,IF(SIGN(P10-Q10)&lt;&gt;SIGN(INDEX(Matches!$G$2:$G$201,MATCH($A10&amp;"-7",Matches!$J$2:$J$201,0))-INDEX(Matches!$H$2:$H$201,MATCH($A10&amp;"-7",Matches!$J$2:$J$201,0))),0,IF(P10-Q10=INDEX(Matches!$G$2:$G$201,MATCH($A10&amp;"-7",Matches!$J$2:$J$201,0))-INDEX(Matches!$H$2:$H$201,MATCH($A10&amp;"-7",Matches!$J$2:$J$201,0)),3,2))))),""))</f>
        <v/>
      </c>
      <c r="AE10" s="12" t="str">
        <f aca="false">IF(OR($B10="",R10="",S10=""),"",IFERROR(IF(OR(INDEX(Matches!$I$2:$I$201,MATCH($A10&amp;"-8",Matches!$J$2:$J$201,0))="Void",INDEX(Matches!$G$2:$G$201,MATCH($A10&amp;"-8",Matches!$J$2:$J$201,0))="",INDEX(Matches!$H$2:$H$201,MATCH($A10&amp;"-8",Matches!$J$2:$J$201,0))=""),"",IF(AND($C10&lt;&gt;"",INDEX(Matches!$F$2:$F$201,MATCH($A10&amp;"-8",Matches!$J$2:$J$201,0))&lt;&gt;"",$C10&gt;=INDEX(Matches!$F$2:$F$201,MATCH($A10&amp;"-8",Matches!$J$2:$J$201,0))),"",IF(AND(R10=INDEX(Matches!$G$2:$G$201,MATCH($A10&amp;"-8",Matches!$J$2:$J$201,0)),S10=INDEX(Matches!$H$2:$H$201,MATCH($A10&amp;"-8",Matches!$J$2:$J$201,0))),5,IF(SIGN(R10-S10)&lt;&gt;SIGN(INDEX(Matches!$G$2:$G$201,MATCH($A10&amp;"-8",Matches!$J$2:$J$201,0))-INDEX(Matches!$H$2:$H$201,MATCH($A10&amp;"-8",Matches!$J$2:$J$201,0))),0,IF(R10-S10=INDEX(Matches!$G$2:$G$201,MATCH($A10&amp;"-8",Matches!$J$2:$J$201,0))-INDEX(Matches!$H$2:$H$201,MATCH($A10&amp;"-8",Matches!$J$2:$J$201,0)),3,2))))),""))</f>
        <v/>
      </c>
      <c r="AF10" s="12" t="str">
        <f aca="false">IF(OR($B10="",T10="",U10=""),"",IFERROR(IF(OR(INDEX(Matches!$I$2:$I$201,MATCH($A10&amp;"-9",Matches!$J$2:$J$201,0))="Void",INDEX(Matches!$G$2:$G$201,MATCH($A10&amp;"-9",Matches!$J$2:$J$201,0))="",INDEX(Matches!$H$2:$H$201,MATCH($A10&amp;"-9",Matches!$J$2:$J$201,0))=""),"",IF(AND($C10&lt;&gt;"",INDEX(Matches!$F$2:$F$201,MATCH($A10&amp;"-9",Matches!$J$2:$J$201,0))&lt;&gt;"",$C10&gt;=INDEX(Matches!$F$2:$F$201,MATCH($A10&amp;"-9",Matches!$J$2:$J$201,0))),"",IF(AND(T10=INDEX(Matches!$G$2:$G$201,MATCH($A10&amp;"-9",Matches!$J$2:$J$201,0)),U10=INDEX(Matches!$H$2:$H$201,MATCH($A10&amp;"-9",Matches!$J$2:$J$201,0))),5,IF(SIGN(T10-U10)&lt;&gt;SIGN(INDEX(Matches!$G$2:$G$201,MATCH($A10&amp;"-9",Matches!$J$2:$J$201,0))-INDEX(Matches!$H$2:$H$201,MATCH($A10&amp;"-9",Matches!$J$2:$J$201,0))),0,IF(T10-U10=INDEX(Matches!$G$2:$G$201,MATCH($A10&amp;"-9",Matches!$J$2:$J$201,0))-INDEX(Matches!$H$2:$H$201,MATCH($A10&amp;"-9",Matches!$J$2:$J$201,0)),3,2))))),""))</f>
        <v/>
      </c>
      <c r="AG10" s="12" t="str">
        <f aca="false">IF(OR($B10="",V10="",W10=""),"",IFERROR(IF(OR(INDEX(Matches!$I$2:$I$201,MATCH($A10&amp;"-10",Matches!$J$2:$J$201,0))="Void",INDEX(Matches!$G$2:$G$201,MATCH($A10&amp;"-10",Matches!$J$2:$J$201,0))="",INDEX(Matches!$H$2:$H$201,MATCH($A10&amp;"-10",Matches!$J$2:$J$201,0))=""),"",IF(AND($C10&lt;&gt;"",INDEX(Matches!$F$2:$F$201,MATCH($A10&amp;"-10",Matches!$J$2:$J$201,0))&lt;&gt;"",$C10&gt;=INDEX(Matches!$F$2:$F$201,MATCH($A10&amp;"-10",Matches!$J$2:$J$201,0))),"",IF(AND(V10=INDEX(Matches!$G$2:$G$201,MATCH($A10&amp;"-10",Matches!$J$2:$J$201,0)),W10=INDEX(Matches!$H$2:$H$201,MATCH($A10&amp;"-10",Matches!$J$2:$J$201,0))),5,IF(SIGN(V10-W10)&lt;&gt;SIGN(INDEX(Matches!$G$2:$G$201,MATCH($A10&amp;"-10",Matches!$J$2:$J$201,0))-INDEX(Matches!$H$2:$H$201,MATCH($A10&amp;"-10",Matches!$J$2:$J$201,0))),0,IF(V10-W10=INDEX(Matches!$G$2:$G$201,MATCH($A10&amp;"-10",Matches!$J$2:$J$201,0))-INDEX(Matches!$H$2:$H$201,MATCH($A10&amp;"-10",Matches!$J$2:$J$201,0)),3,2))))),""))</f>
        <v/>
      </c>
      <c r="AH10" s="13" t="str">
        <f aca="false">IF($B10="","",SUM(X10:AG10))</f>
        <v/>
      </c>
      <c r="AI10" s="12" t="str">
        <f aca="false">IF($B10="","",COUNTIF(X10:AG10,5))</f>
        <v/>
      </c>
      <c r="AJ10" s="12" t="str">
        <f aca="false">IF($B10="","",COUNTIF(X10:AG10,"&gt;=2"))</f>
        <v/>
      </c>
      <c r="AK10" s="12" t="str">
        <f aca="false">IF($B10="","",COUNT(X10:AG10))</f>
        <v/>
      </c>
    </row>
    <row r="11" customFormat="false" ht="15" hidden="false" customHeight="false" outlineLevel="0" collapsed="false">
      <c r="A11" s="7"/>
      <c r="B11" s="7"/>
      <c r="C11" s="11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12" t="str">
        <f aca="false">IF(OR($B11="",D11="",E11=""),"",IFERROR(IF(OR(INDEX(Matches!$I$2:$I$201,MATCH($A11&amp;"-1",Matches!$J$2:$J$201,0))="Void",INDEX(Matches!$G$2:$G$201,MATCH($A11&amp;"-1",Matches!$J$2:$J$201,0))="",INDEX(Matches!$H$2:$H$201,MATCH($A11&amp;"-1",Matches!$J$2:$J$201,0))=""),"",IF(AND($C11&lt;&gt;"",INDEX(Matches!$F$2:$F$201,MATCH($A11&amp;"-1",Matches!$J$2:$J$201,0))&lt;&gt;"",$C11&gt;=INDEX(Matches!$F$2:$F$201,MATCH($A11&amp;"-1",Matches!$J$2:$J$201,0))),"",IF(AND(D11=INDEX(Matches!$G$2:$G$201,MATCH($A11&amp;"-1",Matches!$J$2:$J$201,0)),E11=INDEX(Matches!$H$2:$H$201,MATCH($A11&amp;"-1",Matches!$J$2:$J$201,0))),5,IF(SIGN(D11-E11)&lt;&gt;SIGN(INDEX(Matches!$G$2:$G$201,MATCH($A11&amp;"-1",Matches!$J$2:$J$201,0))-INDEX(Matches!$H$2:$H$201,MATCH($A11&amp;"-1",Matches!$J$2:$J$201,0))),0,IF(D11-E11=INDEX(Matches!$G$2:$G$201,MATCH($A11&amp;"-1",Matches!$J$2:$J$201,0))-INDEX(Matches!$H$2:$H$201,MATCH($A11&amp;"-1",Matches!$J$2:$J$201,0)),3,2))))),""))</f>
        <v/>
      </c>
      <c r="Y11" s="12" t="str">
        <f aca="false">IF(OR($B11="",F11="",G11=""),"",IFERROR(IF(OR(INDEX(Matches!$I$2:$I$201,MATCH($A11&amp;"-2",Matches!$J$2:$J$201,0))="Void",INDEX(Matches!$G$2:$G$201,MATCH($A11&amp;"-2",Matches!$J$2:$J$201,0))="",INDEX(Matches!$H$2:$H$201,MATCH($A11&amp;"-2",Matches!$J$2:$J$201,0))=""),"",IF(AND($C11&lt;&gt;"",INDEX(Matches!$F$2:$F$201,MATCH($A11&amp;"-2",Matches!$J$2:$J$201,0))&lt;&gt;"",$C11&gt;=INDEX(Matches!$F$2:$F$201,MATCH($A11&amp;"-2",Matches!$J$2:$J$201,0))),"",IF(AND(F11=INDEX(Matches!$G$2:$G$201,MATCH($A11&amp;"-2",Matches!$J$2:$J$201,0)),G11=INDEX(Matches!$H$2:$H$201,MATCH($A11&amp;"-2",Matches!$J$2:$J$201,0))),5,IF(SIGN(F11-G11)&lt;&gt;SIGN(INDEX(Matches!$G$2:$G$201,MATCH($A11&amp;"-2",Matches!$J$2:$J$201,0))-INDEX(Matches!$H$2:$H$201,MATCH($A11&amp;"-2",Matches!$J$2:$J$201,0))),0,IF(F11-G11=INDEX(Matches!$G$2:$G$201,MATCH($A11&amp;"-2",Matches!$J$2:$J$201,0))-INDEX(Matches!$H$2:$H$201,MATCH($A11&amp;"-2",Matches!$J$2:$J$201,0)),3,2))))),""))</f>
        <v/>
      </c>
      <c r="Z11" s="12" t="str">
        <f aca="false">IF(OR($B11="",H11="",I11=""),"",IFERROR(IF(OR(INDEX(Matches!$I$2:$I$201,MATCH($A11&amp;"-3",Matches!$J$2:$J$201,0))="Void",INDEX(Matches!$G$2:$G$201,MATCH($A11&amp;"-3",Matches!$J$2:$J$201,0))="",INDEX(Matches!$H$2:$H$201,MATCH($A11&amp;"-3",Matches!$J$2:$J$201,0))=""),"",IF(AND($C11&lt;&gt;"",INDEX(Matches!$F$2:$F$201,MATCH($A11&amp;"-3",Matches!$J$2:$J$201,0))&lt;&gt;"",$C11&gt;=INDEX(Matches!$F$2:$F$201,MATCH($A11&amp;"-3",Matches!$J$2:$J$201,0))),"",IF(AND(H11=INDEX(Matches!$G$2:$G$201,MATCH($A11&amp;"-3",Matches!$J$2:$J$201,0)),I11=INDEX(Matches!$H$2:$H$201,MATCH($A11&amp;"-3",Matches!$J$2:$J$201,0))),5,IF(SIGN(H11-I11)&lt;&gt;SIGN(INDEX(Matches!$G$2:$G$201,MATCH($A11&amp;"-3",Matches!$J$2:$J$201,0))-INDEX(Matches!$H$2:$H$201,MATCH($A11&amp;"-3",Matches!$J$2:$J$201,0))),0,IF(H11-I11=INDEX(Matches!$G$2:$G$201,MATCH($A11&amp;"-3",Matches!$J$2:$J$201,0))-INDEX(Matches!$H$2:$H$201,MATCH($A11&amp;"-3",Matches!$J$2:$J$201,0)),3,2))))),""))</f>
        <v/>
      </c>
      <c r="AA11" s="12" t="str">
        <f aca="false">IF(OR($B11="",J11="",K11=""),"",IFERROR(IF(OR(INDEX(Matches!$I$2:$I$201,MATCH($A11&amp;"-4",Matches!$J$2:$J$201,0))="Void",INDEX(Matches!$G$2:$G$201,MATCH($A11&amp;"-4",Matches!$J$2:$J$201,0))="",INDEX(Matches!$H$2:$H$201,MATCH($A11&amp;"-4",Matches!$J$2:$J$201,0))=""),"",IF(AND($C11&lt;&gt;"",INDEX(Matches!$F$2:$F$201,MATCH($A11&amp;"-4",Matches!$J$2:$J$201,0))&lt;&gt;"",$C11&gt;=INDEX(Matches!$F$2:$F$201,MATCH($A11&amp;"-4",Matches!$J$2:$J$201,0))),"",IF(AND(J11=INDEX(Matches!$G$2:$G$201,MATCH($A11&amp;"-4",Matches!$J$2:$J$201,0)),K11=INDEX(Matches!$H$2:$H$201,MATCH($A11&amp;"-4",Matches!$J$2:$J$201,0))),5,IF(SIGN(J11-K11)&lt;&gt;SIGN(INDEX(Matches!$G$2:$G$201,MATCH($A11&amp;"-4",Matches!$J$2:$J$201,0))-INDEX(Matches!$H$2:$H$201,MATCH($A11&amp;"-4",Matches!$J$2:$J$201,0))),0,IF(J11-K11=INDEX(Matches!$G$2:$G$201,MATCH($A11&amp;"-4",Matches!$J$2:$J$201,0))-INDEX(Matches!$H$2:$H$201,MATCH($A11&amp;"-4",Matches!$J$2:$J$201,0)),3,2))))),""))</f>
        <v/>
      </c>
      <c r="AB11" s="12" t="str">
        <f aca="false">IF(OR($B11="",L11="",M11=""),"",IFERROR(IF(OR(INDEX(Matches!$I$2:$I$201,MATCH($A11&amp;"-5",Matches!$J$2:$J$201,0))="Void",INDEX(Matches!$G$2:$G$201,MATCH($A11&amp;"-5",Matches!$J$2:$J$201,0))="",INDEX(Matches!$H$2:$H$201,MATCH($A11&amp;"-5",Matches!$J$2:$J$201,0))=""),"",IF(AND($C11&lt;&gt;"",INDEX(Matches!$F$2:$F$201,MATCH($A11&amp;"-5",Matches!$J$2:$J$201,0))&lt;&gt;"",$C11&gt;=INDEX(Matches!$F$2:$F$201,MATCH($A11&amp;"-5",Matches!$J$2:$J$201,0))),"",IF(AND(L11=INDEX(Matches!$G$2:$G$201,MATCH($A11&amp;"-5",Matches!$J$2:$J$201,0)),M11=INDEX(Matches!$H$2:$H$201,MATCH($A11&amp;"-5",Matches!$J$2:$J$201,0))),5,IF(SIGN(L11-M11)&lt;&gt;SIGN(INDEX(Matches!$G$2:$G$201,MATCH($A11&amp;"-5",Matches!$J$2:$J$201,0))-INDEX(Matches!$H$2:$H$201,MATCH($A11&amp;"-5",Matches!$J$2:$J$201,0))),0,IF(L11-M11=INDEX(Matches!$G$2:$G$201,MATCH($A11&amp;"-5",Matches!$J$2:$J$201,0))-INDEX(Matches!$H$2:$H$201,MATCH($A11&amp;"-5",Matches!$J$2:$J$201,0)),3,2))))),""))</f>
        <v/>
      </c>
      <c r="AC11" s="12" t="str">
        <f aca="false">IF(OR($B11="",N11="",O11=""),"",IFERROR(IF(OR(INDEX(Matches!$I$2:$I$201,MATCH($A11&amp;"-6",Matches!$J$2:$J$201,0))="Void",INDEX(Matches!$G$2:$G$201,MATCH($A11&amp;"-6",Matches!$J$2:$J$201,0))="",INDEX(Matches!$H$2:$H$201,MATCH($A11&amp;"-6",Matches!$J$2:$J$201,0))=""),"",IF(AND($C11&lt;&gt;"",INDEX(Matches!$F$2:$F$201,MATCH($A11&amp;"-6",Matches!$J$2:$J$201,0))&lt;&gt;"",$C11&gt;=INDEX(Matches!$F$2:$F$201,MATCH($A11&amp;"-6",Matches!$J$2:$J$201,0))),"",IF(AND(N11=INDEX(Matches!$G$2:$G$201,MATCH($A11&amp;"-6",Matches!$J$2:$J$201,0)),O11=INDEX(Matches!$H$2:$H$201,MATCH($A11&amp;"-6",Matches!$J$2:$J$201,0))),5,IF(SIGN(N11-O11)&lt;&gt;SIGN(INDEX(Matches!$G$2:$G$201,MATCH($A11&amp;"-6",Matches!$J$2:$J$201,0))-INDEX(Matches!$H$2:$H$201,MATCH($A11&amp;"-6",Matches!$J$2:$J$201,0))),0,IF(N11-O11=INDEX(Matches!$G$2:$G$201,MATCH($A11&amp;"-6",Matches!$J$2:$J$201,0))-INDEX(Matches!$H$2:$H$201,MATCH($A11&amp;"-6",Matches!$J$2:$J$201,0)),3,2))))),""))</f>
        <v/>
      </c>
      <c r="AD11" s="12" t="str">
        <f aca="false">IF(OR($B11="",P11="",Q11=""),"",IFERROR(IF(OR(INDEX(Matches!$I$2:$I$201,MATCH($A11&amp;"-7",Matches!$J$2:$J$201,0))="Void",INDEX(Matches!$G$2:$G$201,MATCH($A11&amp;"-7",Matches!$J$2:$J$201,0))="",INDEX(Matches!$H$2:$H$201,MATCH($A11&amp;"-7",Matches!$J$2:$J$201,0))=""),"",IF(AND($C11&lt;&gt;"",INDEX(Matches!$F$2:$F$201,MATCH($A11&amp;"-7",Matches!$J$2:$J$201,0))&lt;&gt;"",$C11&gt;=INDEX(Matches!$F$2:$F$201,MATCH($A11&amp;"-7",Matches!$J$2:$J$201,0))),"",IF(AND(P11=INDEX(Matches!$G$2:$G$201,MATCH($A11&amp;"-7",Matches!$J$2:$J$201,0)),Q11=INDEX(Matches!$H$2:$H$201,MATCH($A11&amp;"-7",Matches!$J$2:$J$201,0))),5,IF(SIGN(P11-Q11)&lt;&gt;SIGN(INDEX(Matches!$G$2:$G$201,MATCH($A11&amp;"-7",Matches!$J$2:$J$201,0))-INDEX(Matches!$H$2:$H$201,MATCH($A11&amp;"-7",Matches!$J$2:$J$201,0))),0,IF(P11-Q11=INDEX(Matches!$G$2:$G$201,MATCH($A11&amp;"-7",Matches!$J$2:$J$201,0))-INDEX(Matches!$H$2:$H$201,MATCH($A11&amp;"-7",Matches!$J$2:$J$201,0)),3,2))))),""))</f>
        <v/>
      </c>
      <c r="AE11" s="12" t="str">
        <f aca="false">IF(OR($B11="",R11="",S11=""),"",IFERROR(IF(OR(INDEX(Matches!$I$2:$I$201,MATCH($A11&amp;"-8",Matches!$J$2:$J$201,0))="Void",INDEX(Matches!$G$2:$G$201,MATCH($A11&amp;"-8",Matches!$J$2:$J$201,0))="",INDEX(Matches!$H$2:$H$201,MATCH($A11&amp;"-8",Matches!$J$2:$J$201,0))=""),"",IF(AND($C11&lt;&gt;"",INDEX(Matches!$F$2:$F$201,MATCH($A11&amp;"-8",Matches!$J$2:$J$201,0))&lt;&gt;"",$C11&gt;=INDEX(Matches!$F$2:$F$201,MATCH($A11&amp;"-8",Matches!$J$2:$J$201,0))),"",IF(AND(R11=INDEX(Matches!$G$2:$G$201,MATCH($A11&amp;"-8",Matches!$J$2:$J$201,0)),S11=INDEX(Matches!$H$2:$H$201,MATCH($A11&amp;"-8",Matches!$J$2:$J$201,0))),5,IF(SIGN(R11-S11)&lt;&gt;SIGN(INDEX(Matches!$G$2:$G$201,MATCH($A11&amp;"-8",Matches!$J$2:$J$201,0))-INDEX(Matches!$H$2:$H$201,MATCH($A11&amp;"-8",Matches!$J$2:$J$201,0))),0,IF(R11-S11=INDEX(Matches!$G$2:$G$201,MATCH($A11&amp;"-8",Matches!$J$2:$J$201,0))-INDEX(Matches!$H$2:$H$201,MATCH($A11&amp;"-8",Matches!$J$2:$J$201,0)),3,2))))),""))</f>
        <v/>
      </c>
      <c r="AF11" s="12" t="str">
        <f aca="false">IF(OR($B11="",T11="",U11=""),"",IFERROR(IF(OR(INDEX(Matches!$I$2:$I$201,MATCH($A11&amp;"-9",Matches!$J$2:$J$201,0))="Void",INDEX(Matches!$G$2:$G$201,MATCH($A11&amp;"-9",Matches!$J$2:$J$201,0))="",INDEX(Matches!$H$2:$H$201,MATCH($A11&amp;"-9",Matches!$J$2:$J$201,0))=""),"",IF(AND($C11&lt;&gt;"",INDEX(Matches!$F$2:$F$201,MATCH($A11&amp;"-9",Matches!$J$2:$J$201,0))&lt;&gt;"",$C11&gt;=INDEX(Matches!$F$2:$F$201,MATCH($A11&amp;"-9",Matches!$J$2:$J$201,0))),"",IF(AND(T11=INDEX(Matches!$G$2:$G$201,MATCH($A11&amp;"-9",Matches!$J$2:$J$201,0)),U11=INDEX(Matches!$H$2:$H$201,MATCH($A11&amp;"-9",Matches!$J$2:$J$201,0))),5,IF(SIGN(T11-U11)&lt;&gt;SIGN(INDEX(Matches!$G$2:$G$201,MATCH($A11&amp;"-9",Matches!$J$2:$J$201,0))-INDEX(Matches!$H$2:$H$201,MATCH($A11&amp;"-9",Matches!$J$2:$J$201,0))),0,IF(T11-U11=INDEX(Matches!$G$2:$G$201,MATCH($A11&amp;"-9",Matches!$J$2:$J$201,0))-INDEX(Matches!$H$2:$H$201,MATCH($A11&amp;"-9",Matches!$J$2:$J$201,0)),3,2))))),""))</f>
        <v/>
      </c>
      <c r="AG11" s="12" t="str">
        <f aca="false">IF(OR($B11="",V11="",W11=""),"",IFERROR(IF(OR(INDEX(Matches!$I$2:$I$201,MATCH($A11&amp;"-10",Matches!$J$2:$J$201,0))="Void",INDEX(Matches!$G$2:$G$201,MATCH($A11&amp;"-10",Matches!$J$2:$J$201,0))="",INDEX(Matches!$H$2:$H$201,MATCH($A11&amp;"-10",Matches!$J$2:$J$201,0))=""),"",IF(AND($C11&lt;&gt;"",INDEX(Matches!$F$2:$F$201,MATCH($A11&amp;"-10",Matches!$J$2:$J$201,0))&lt;&gt;"",$C11&gt;=INDEX(Matches!$F$2:$F$201,MATCH($A11&amp;"-10",Matches!$J$2:$J$201,0))),"",IF(AND(V11=INDEX(Matches!$G$2:$G$201,MATCH($A11&amp;"-10",Matches!$J$2:$J$201,0)),W11=INDEX(Matches!$H$2:$H$201,MATCH($A11&amp;"-10",Matches!$J$2:$J$201,0))),5,IF(SIGN(V11-W11)&lt;&gt;SIGN(INDEX(Matches!$G$2:$G$201,MATCH($A11&amp;"-10",Matches!$J$2:$J$201,0))-INDEX(Matches!$H$2:$H$201,MATCH($A11&amp;"-10",Matches!$J$2:$J$201,0))),0,IF(V11-W11=INDEX(Matches!$G$2:$G$201,MATCH($A11&amp;"-10",Matches!$J$2:$J$201,0))-INDEX(Matches!$H$2:$H$201,MATCH($A11&amp;"-10",Matches!$J$2:$J$201,0)),3,2))))),""))</f>
        <v/>
      </c>
      <c r="AH11" s="13" t="str">
        <f aca="false">IF($B11="","",SUM(X11:AG11))</f>
        <v/>
      </c>
      <c r="AI11" s="12" t="str">
        <f aca="false">IF($B11="","",COUNTIF(X11:AG11,5))</f>
        <v/>
      </c>
      <c r="AJ11" s="12" t="str">
        <f aca="false">IF($B11="","",COUNTIF(X11:AG11,"&gt;=2"))</f>
        <v/>
      </c>
      <c r="AK11" s="12" t="str">
        <f aca="false">IF($B11="","",COUNT(X11:AG11))</f>
        <v/>
      </c>
    </row>
    <row r="12" customFormat="false" ht="15" hidden="false" customHeight="false" outlineLevel="0" collapsed="false">
      <c r="A12" s="7"/>
      <c r="B12" s="7"/>
      <c r="C12" s="1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12" t="str">
        <f aca="false">IF(OR($B12="",D12="",E12=""),"",IFERROR(IF(OR(INDEX(Matches!$I$2:$I$201,MATCH($A12&amp;"-1",Matches!$J$2:$J$201,0))="Void",INDEX(Matches!$G$2:$G$201,MATCH($A12&amp;"-1",Matches!$J$2:$J$201,0))="",INDEX(Matches!$H$2:$H$201,MATCH($A12&amp;"-1",Matches!$J$2:$J$201,0))=""),"",IF(AND($C12&lt;&gt;"",INDEX(Matches!$F$2:$F$201,MATCH($A12&amp;"-1",Matches!$J$2:$J$201,0))&lt;&gt;"",$C12&gt;=INDEX(Matches!$F$2:$F$201,MATCH($A12&amp;"-1",Matches!$J$2:$J$201,0))),"",IF(AND(D12=INDEX(Matches!$G$2:$G$201,MATCH($A12&amp;"-1",Matches!$J$2:$J$201,0)),E12=INDEX(Matches!$H$2:$H$201,MATCH($A12&amp;"-1",Matches!$J$2:$J$201,0))),5,IF(SIGN(D12-E12)&lt;&gt;SIGN(INDEX(Matches!$G$2:$G$201,MATCH($A12&amp;"-1",Matches!$J$2:$J$201,0))-INDEX(Matches!$H$2:$H$201,MATCH($A12&amp;"-1",Matches!$J$2:$J$201,0))),0,IF(D12-E12=INDEX(Matches!$G$2:$G$201,MATCH($A12&amp;"-1",Matches!$J$2:$J$201,0))-INDEX(Matches!$H$2:$H$201,MATCH($A12&amp;"-1",Matches!$J$2:$J$201,0)),3,2))))),""))</f>
        <v/>
      </c>
      <c r="Y12" s="12" t="str">
        <f aca="false">IF(OR($B12="",F12="",G12=""),"",IFERROR(IF(OR(INDEX(Matches!$I$2:$I$201,MATCH($A12&amp;"-2",Matches!$J$2:$J$201,0))="Void",INDEX(Matches!$G$2:$G$201,MATCH($A12&amp;"-2",Matches!$J$2:$J$201,0))="",INDEX(Matches!$H$2:$H$201,MATCH($A12&amp;"-2",Matches!$J$2:$J$201,0))=""),"",IF(AND($C12&lt;&gt;"",INDEX(Matches!$F$2:$F$201,MATCH($A12&amp;"-2",Matches!$J$2:$J$201,0))&lt;&gt;"",$C12&gt;=INDEX(Matches!$F$2:$F$201,MATCH($A12&amp;"-2",Matches!$J$2:$J$201,0))),"",IF(AND(F12=INDEX(Matches!$G$2:$G$201,MATCH($A12&amp;"-2",Matches!$J$2:$J$201,0)),G12=INDEX(Matches!$H$2:$H$201,MATCH($A12&amp;"-2",Matches!$J$2:$J$201,0))),5,IF(SIGN(F12-G12)&lt;&gt;SIGN(INDEX(Matches!$G$2:$G$201,MATCH($A12&amp;"-2",Matches!$J$2:$J$201,0))-INDEX(Matches!$H$2:$H$201,MATCH($A12&amp;"-2",Matches!$J$2:$J$201,0))),0,IF(F12-G12=INDEX(Matches!$G$2:$G$201,MATCH($A12&amp;"-2",Matches!$J$2:$J$201,0))-INDEX(Matches!$H$2:$H$201,MATCH($A12&amp;"-2",Matches!$J$2:$J$201,0)),3,2))))),""))</f>
        <v/>
      </c>
      <c r="Z12" s="12" t="str">
        <f aca="false">IF(OR($B12="",H12="",I12=""),"",IFERROR(IF(OR(INDEX(Matches!$I$2:$I$201,MATCH($A12&amp;"-3",Matches!$J$2:$J$201,0))="Void",INDEX(Matches!$G$2:$G$201,MATCH($A12&amp;"-3",Matches!$J$2:$J$201,0))="",INDEX(Matches!$H$2:$H$201,MATCH($A12&amp;"-3",Matches!$J$2:$J$201,0))=""),"",IF(AND($C12&lt;&gt;"",INDEX(Matches!$F$2:$F$201,MATCH($A12&amp;"-3",Matches!$J$2:$J$201,0))&lt;&gt;"",$C12&gt;=INDEX(Matches!$F$2:$F$201,MATCH($A12&amp;"-3",Matches!$J$2:$J$201,0))),"",IF(AND(H12=INDEX(Matches!$G$2:$G$201,MATCH($A12&amp;"-3",Matches!$J$2:$J$201,0)),I12=INDEX(Matches!$H$2:$H$201,MATCH($A12&amp;"-3",Matches!$J$2:$J$201,0))),5,IF(SIGN(H12-I12)&lt;&gt;SIGN(INDEX(Matches!$G$2:$G$201,MATCH($A12&amp;"-3",Matches!$J$2:$J$201,0))-INDEX(Matches!$H$2:$H$201,MATCH($A12&amp;"-3",Matches!$J$2:$J$201,0))),0,IF(H12-I12=INDEX(Matches!$G$2:$G$201,MATCH($A12&amp;"-3",Matches!$J$2:$J$201,0))-INDEX(Matches!$H$2:$H$201,MATCH($A12&amp;"-3",Matches!$J$2:$J$201,0)),3,2))))),""))</f>
        <v/>
      </c>
      <c r="AA12" s="12" t="str">
        <f aca="false">IF(OR($B12="",J12="",K12=""),"",IFERROR(IF(OR(INDEX(Matches!$I$2:$I$201,MATCH($A12&amp;"-4",Matches!$J$2:$J$201,0))="Void",INDEX(Matches!$G$2:$G$201,MATCH($A12&amp;"-4",Matches!$J$2:$J$201,0))="",INDEX(Matches!$H$2:$H$201,MATCH($A12&amp;"-4",Matches!$J$2:$J$201,0))=""),"",IF(AND($C12&lt;&gt;"",INDEX(Matches!$F$2:$F$201,MATCH($A12&amp;"-4",Matches!$J$2:$J$201,0))&lt;&gt;"",$C12&gt;=INDEX(Matches!$F$2:$F$201,MATCH($A12&amp;"-4",Matches!$J$2:$J$201,0))),"",IF(AND(J12=INDEX(Matches!$G$2:$G$201,MATCH($A12&amp;"-4",Matches!$J$2:$J$201,0)),K12=INDEX(Matches!$H$2:$H$201,MATCH($A12&amp;"-4",Matches!$J$2:$J$201,0))),5,IF(SIGN(J12-K12)&lt;&gt;SIGN(INDEX(Matches!$G$2:$G$201,MATCH($A12&amp;"-4",Matches!$J$2:$J$201,0))-INDEX(Matches!$H$2:$H$201,MATCH($A12&amp;"-4",Matches!$J$2:$J$201,0))),0,IF(J12-K12=INDEX(Matches!$G$2:$G$201,MATCH($A12&amp;"-4",Matches!$J$2:$J$201,0))-INDEX(Matches!$H$2:$H$201,MATCH($A12&amp;"-4",Matches!$J$2:$J$201,0)),3,2))))),""))</f>
        <v/>
      </c>
      <c r="AB12" s="12" t="str">
        <f aca="false">IF(OR($B12="",L12="",M12=""),"",IFERROR(IF(OR(INDEX(Matches!$I$2:$I$201,MATCH($A12&amp;"-5",Matches!$J$2:$J$201,0))="Void",INDEX(Matches!$G$2:$G$201,MATCH($A12&amp;"-5",Matches!$J$2:$J$201,0))="",INDEX(Matches!$H$2:$H$201,MATCH($A12&amp;"-5",Matches!$J$2:$J$201,0))=""),"",IF(AND($C12&lt;&gt;"",INDEX(Matches!$F$2:$F$201,MATCH($A12&amp;"-5",Matches!$J$2:$J$201,0))&lt;&gt;"",$C12&gt;=INDEX(Matches!$F$2:$F$201,MATCH($A12&amp;"-5",Matches!$J$2:$J$201,0))),"",IF(AND(L12=INDEX(Matches!$G$2:$G$201,MATCH($A12&amp;"-5",Matches!$J$2:$J$201,0)),M12=INDEX(Matches!$H$2:$H$201,MATCH($A12&amp;"-5",Matches!$J$2:$J$201,0))),5,IF(SIGN(L12-M12)&lt;&gt;SIGN(INDEX(Matches!$G$2:$G$201,MATCH($A12&amp;"-5",Matches!$J$2:$J$201,0))-INDEX(Matches!$H$2:$H$201,MATCH($A12&amp;"-5",Matches!$J$2:$J$201,0))),0,IF(L12-M12=INDEX(Matches!$G$2:$G$201,MATCH($A12&amp;"-5",Matches!$J$2:$J$201,0))-INDEX(Matches!$H$2:$H$201,MATCH($A12&amp;"-5",Matches!$J$2:$J$201,0)),3,2))))),""))</f>
        <v/>
      </c>
      <c r="AC12" s="12" t="str">
        <f aca="false">IF(OR($B12="",N12="",O12=""),"",IFERROR(IF(OR(INDEX(Matches!$I$2:$I$201,MATCH($A12&amp;"-6",Matches!$J$2:$J$201,0))="Void",INDEX(Matches!$G$2:$G$201,MATCH($A12&amp;"-6",Matches!$J$2:$J$201,0))="",INDEX(Matches!$H$2:$H$201,MATCH($A12&amp;"-6",Matches!$J$2:$J$201,0))=""),"",IF(AND($C12&lt;&gt;"",INDEX(Matches!$F$2:$F$201,MATCH($A12&amp;"-6",Matches!$J$2:$J$201,0))&lt;&gt;"",$C12&gt;=INDEX(Matches!$F$2:$F$201,MATCH($A12&amp;"-6",Matches!$J$2:$J$201,0))),"",IF(AND(N12=INDEX(Matches!$G$2:$G$201,MATCH($A12&amp;"-6",Matches!$J$2:$J$201,0)),O12=INDEX(Matches!$H$2:$H$201,MATCH($A12&amp;"-6",Matches!$J$2:$J$201,0))),5,IF(SIGN(N12-O12)&lt;&gt;SIGN(INDEX(Matches!$G$2:$G$201,MATCH($A12&amp;"-6",Matches!$J$2:$J$201,0))-INDEX(Matches!$H$2:$H$201,MATCH($A12&amp;"-6",Matches!$J$2:$J$201,0))),0,IF(N12-O12=INDEX(Matches!$G$2:$G$201,MATCH($A12&amp;"-6",Matches!$J$2:$J$201,0))-INDEX(Matches!$H$2:$H$201,MATCH($A12&amp;"-6",Matches!$J$2:$J$201,0)),3,2))))),""))</f>
        <v/>
      </c>
      <c r="AD12" s="12" t="str">
        <f aca="false">IF(OR($B12="",P12="",Q12=""),"",IFERROR(IF(OR(INDEX(Matches!$I$2:$I$201,MATCH($A12&amp;"-7",Matches!$J$2:$J$201,0))="Void",INDEX(Matches!$G$2:$G$201,MATCH($A12&amp;"-7",Matches!$J$2:$J$201,0))="",INDEX(Matches!$H$2:$H$201,MATCH($A12&amp;"-7",Matches!$J$2:$J$201,0))=""),"",IF(AND($C12&lt;&gt;"",INDEX(Matches!$F$2:$F$201,MATCH($A12&amp;"-7",Matches!$J$2:$J$201,0))&lt;&gt;"",$C12&gt;=INDEX(Matches!$F$2:$F$201,MATCH($A12&amp;"-7",Matches!$J$2:$J$201,0))),"",IF(AND(P12=INDEX(Matches!$G$2:$G$201,MATCH($A12&amp;"-7",Matches!$J$2:$J$201,0)),Q12=INDEX(Matches!$H$2:$H$201,MATCH($A12&amp;"-7",Matches!$J$2:$J$201,0))),5,IF(SIGN(P12-Q12)&lt;&gt;SIGN(INDEX(Matches!$G$2:$G$201,MATCH($A12&amp;"-7",Matches!$J$2:$J$201,0))-INDEX(Matches!$H$2:$H$201,MATCH($A12&amp;"-7",Matches!$J$2:$J$201,0))),0,IF(P12-Q12=INDEX(Matches!$G$2:$G$201,MATCH($A12&amp;"-7",Matches!$J$2:$J$201,0))-INDEX(Matches!$H$2:$H$201,MATCH($A12&amp;"-7",Matches!$J$2:$J$201,0)),3,2))))),""))</f>
        <v/>
      </c>
      <c r="AE12" s="12" t="str">
        <f aca="false">IF(OR($B12="",R12="",S12=""),"",IFERROR(IF(OR(INDEX(Matches!$I$2:$I$201,MATCH($A12&amp;"-8",Matches!$J$2:$J$201,0))="Void",INDEX(Matches!$G$2:$G$201,MATCH($A12&amp;"-8",Matches!$J$2:$J$201,0))="",INDEX(Matches!$H$2:$H$201,MATCH($A12&amp;"-8",Matches!$J$2:$J$201,0))=""),"",IF(AND($C12&lt;&gt;"",INDEX(Matches!$F$2:$F$201,MATCH($A12&amp;"-8",Matches!$J$2:$J$201,0))&lt;&gt;"",$C12&gt;=INDEX(Matches!$F$2:$F$201,MATCH($A12&amp;"-8",Matches!$J$2:$J$201,0))),"",IF(AND(R12=INDEX(Matches!$G$2:$G$201,MATCH($A12&amp;"-8",Matches!$J$2:$J$201,0)),S12=INDEX(Matches!$H$2:$H$201,MATCH($A12&amp;"-8",Matches!$J$2:$J$201,0))),5,IF(SIGN(R12-S12)&lt;&gt;SIGN(INDEX(Matches!$G$2:$G$201,MATCH($A12&amp;"-8",Matches!$J$2:$J$201,0))-INDEX(Matches!$H$2:$H$201,MATCH($A12&amp;"-8",Matches!$J$2:$J$201,0))),0,IF(R12-S12=INDEX(Matches!$G$2:$G$201,MATCH($A12&amp;"-8",Matches!$J$2:$J$201,0))-INDEX(Matches!$H$2:$H$201,MATCH($A12&amp;"-8",Matches!$J$2:$J$201,0)),3,2))))),""))</f>
        <v/>
      </c>
      <c r="AF12" s="12" t="str">
        <f aca="false">IF(OR($B12="",T12="",U12=""),"",IFERROR(IF(OR(INDEX(Matches!$I$2:$I$201,MATCH($A12&amp;"-9",Matches!$J$2:$J$201,0))="Void",INDEX(Matches!$G$2:$G$201,MATCH($A12&amp;"-9",Matches!$J$2:$J$201,0))="",INDEX(Matches!$H$2:$H$201,MATCH($A12&amp;"-9",Matches!$J$2:$J$201,0))=""),"",IF(AND($C12&lt;&gt;"",INDEX(Matches!$F$2:$F$201,MATCH($A12&amp;"-9",Matches!$J$2:$J$201,0))&lt;&gt;"",$C12&gt;=INDEX(Matches!$F$2:$F$201,MATCH($A12&amp;"-9",Matches!$J$2:$J$201,0))),"",IF(AND(T12=INDEX(Matches!$G$2:$G$201,MATCH($A12&amp;"-9",Matches!$J$2:$J$201,0)),U12=INDEX(Matches!$H$2:$H$201,MATCH($A12&amp;"-9",Matches!$J$2:$J$201,0))),5,IF(SIGN(T12-U12)&lt;&gt;SIGN(INDEX(Matches!$G$2:$G$201,MATCH($A12&amp;"-9",Matches!$J$2:$J$201,0))-INDEX(Matches!$H$2:$H$201,MATCH($A12&amp;"-9",Matches!$J$2:$J$201,0))),0,IF(T12-U12=INDEX(Matches!$G$2:$G$201,MATCH($A12&amp;"-9",Matches!$J$2:$J$201,0))-INDEX(Matches!$H$2:$H$201,MATCH($A12&amp;"-9",Matches!$J$2:$J$201,0)),3,2))))),""))</f>
        <v/>
      </c>
      <c r="AG12" s="12" t="str">
        <f aca="false">IF(OR($B12="",V12="",W12=""),"",IFERROR(IF(OR(INDEX(Matches!$I$2:$I$201,MATCH($A12&amp;"-10",Matches!$J$2:$J$201,0))="Void",INDEX(Matches!$G$2:$G$201,MATCH($A12&amp;"-10",Matches!$J$2:$J$201,0))="",INDEX(Matches!$H$2:$H$201,MATCH($A12&amp;"-10",Matches!$J$2:$J$201,0))=""),"",IF(AND($C12&lt;&gt;"",INDEX(Matches!$F$2:$F$201,MATCH($A12&amp;"-10",Matches!$J$2:$J$201,0))&lt;&gt;"",$C12&gt;=INDEX(Matches!$F$2:$F$201,MATCH($A12&amp;"-10",Matches!$J$2:$J$201,0))),"",IF(AND(V12=INDEX(Matches!$G$2:$G$201,MATCH($A12&amp;"-10",Matches!$J$2:$J$201,0)),W12=INDEX(Matches!$H$2:$H$201,MATCH($A12&amp;"-10",Matches!$J$2:$J$201,0))),5,IF(SIGN(V12-W12)&lt;&gt;SIGN(INDEX(Matches!$G$2:$G$201,MATCH($A12&amp;"-10",Matches!$J$2:$J$201,0))-INDEX(Matches!$H$2:$H$201,MATCH($A12&amp;"-10",Matches!$J$2:$J$201,0))),0,IF(V12-W12=INDEX(Matches!$G$2:$G$201,MATCH($A12&amp;"-10",Matches!$J$2:$J$201,0))-INDEX(Matches!$H$2:$H$201,MATCH($A12&amp;"-10",Matches!$J$2:$J$201,0)),3,2))))),""))</f>
        <v/>
      </c>
      <c r="AH12" s="13" t="str">
        <f aca="false">IF($B12="","",SUM(X12:AG12))</f>
        <v/>
      </c>
      <c r="AI12" s="12" t="str">
        <f aca="false">IF($B12="","",COUNTIF(X12:AG12,5))</f>
        <v/>
      </c>
      <c r="AJ12" s="12" t="str">
        <f aca="false">IF($B12="","",COUNTIF(X12:AG12,"&gt;=2"))</f>
        <v/>
      </c>
      <c r="AK12" s="12" t="str">
        <f aca="false">IF($B12="","",COUNT(X12:AG12))</f>
        <v/>
      </c>
    </row>
    <row r="13" customFormat="false" ht="15" hidden="false" customHeight="false" outlineLevel="0" collapsed="false">
      <c r="A13" s="7"/>
      <c r="B13" s="7"/>
      <c r="C13" s="1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12" t="str">
        <f aca="false">IF(OR($B13="",D13="",E13=""),"",IFERROR(IF(OR(INDEX(Matches!$I$2:$I$201,MATCH($A13&amp;"-1",Matches!$J$2:$J$201,0))="Void",INDEX(Matches!$G$2:$G$201,MATCH($A13&amp;"-1",Matches!$J$2:$J$201,0))="",INDEX(Matches!$H$2:$H$201,MATCH($A13&amp;"-1",Matches!$J$2:$J$201,0))=""),"",IF(AND($C13&lt;&gt;"",INDEX(Matches!$F$2:$F$201,MATCH($A13&amp;"-1",Matches!$J$2:$J$201,0))&lt;&gt;"",$C13&gt;=INDEX(Matches!$F$2:$F$201,MATCH($A13&amp;"-1",Matches!$J$2:$J$201,0))),"",IF(AND(D13=INDEX(Matches!$G$2:$G$201,MATCH($A13&amp;"-1",Matches!$J$2:$J$201,0)),E13=INDEX(Matches!$H$2:$H$201,MATCH($A13&amp;"-1",Matches!$J$2:$J$201,0))),5,IF(SIGN(D13-E13)&lt;&gt;SIGN(INDEX(Matches!$G$2:$G$201,MATCH($A13&amp;"-1",Matches!$J$2:$J$201,0))-INDEX(Matches!$H$2:$H$201,MATCH($A13&amp;"-1",Matches!$J$2:$J$201,0))),0,IF(D13-E13=INDEX(Matches!$G$2:$G$201,MATCH($A13&amp;"-1",Matches!$J$2:$J$201,0))-INDEX(Matches!$H$2:$H$201,MATCH($A13&amp;"-1",Matches!$J$2:$J$201,0)),3,2))))),""))</f>
        <v/>
      </c>
      <c r="Y13" s="12" t="str">
        <f aca="false">IF(OR($B13="",F13="",G13=""),"",IFERROR(IF(OR(INDEX(Matches!$I$2:$I$201,MATCH($A13&amp;"-2",Matches!$J$2:$J$201,0))="Void",INDEX(Matches!$G$2:$G$201,MATCH($A13&amp;"-2",Matches!$J$2:$J$201,0))="",INDEX(Matches!$H$2:$H$201,MATCH($A13&amp;"-2",Matches!$J$2:$J$201,0))=""),"",IF(AND($C13&lt;&gt;"",INDEX(Matches!$F$2:$F$201,MATCH($A13&amp;"-2",Matches!$J$2:$J$201,0))&lt;&gt;"",$C13&gt;=INDEX(Matches!$F$2:$F$201,MATCH($A13&amp;"-2",Matches!$J$2:$J$201,0))),"",IF(AND(F13=INDEX(Matches!$G$2:$G$201,MATCH($A13&amp;"-2",Matches!$J$2:$J$201,0)),G13=INDEX(Matches!$H$2:$H$201,MATCH($A13&amp;"-2",Matches!$J$2:$J$201,0))),5,IF(SIGN(F13-G13)&lt;&gt;SIGN(INDEX(Matches!$G$2:$G$201,MATCH($A13&amp;"-2",Matches!$J$2:$J$201,0))-INDEX(Matches!$H$2:$H$201,MATCH($A13&amp;"-2",Matches!$J$2:$J$201,0))),0,IF(F13-G13=INDEX(Matches!$G$2:$G$201,MATCH($A13&amp;"-2",Matches!$J$2:$J$201,0))-INDEX(Matches!$H$2:$H$201,MATCH($A13&amp;"-2",Matches!$J$2:$J$201,0)),3,2))))),""))</f>
        <v/>
      </c>
      <c r="Z13" s="12" t="str">
        <f aca="false">IF(OR($B13="",H13="",I13=""),"",IFERROR(IF(OR(INDEX(Matches!$I$2:$I$201,MATCH($A13&amp;"-3",Matches!$J$2:$J$201,0))="Void",INDEX(Matches!$G$2:$G$201,MATCH($A13&amp;"-3",Matches!$J$2:$J$201,0))="",INDEX(Matches!$H$2:$H$201,MATCH($A13&amp;"-3",Matches!$J$2:$J$201,0))=""),"",IF(AND($C13&lt;&gt;"",INDEX(Matches!$F$2:$F$201,MATCH($A13&amp;"-3",Matches!$J$2:$J$201,0))&lt;&gt;"",$C13&gt;=INDEX(Matches!$F$2:$F$201,MATCH($A13&amp;"-3",Matches!$J$2:$J$201,0))),"",IF(AND(H13=INDEX(Matches!$G$2:$G$201,MATCH($A13&amp;"-3",Matches!$J$2:$J$201,0)),I13=INDEX(Matches!$H$2:$H$201,MATCH($A13&amp;"-3",Matches!$J$2:$J$201,0))),5,IF(SIGN(H13-I13)&lt;&gt;SIGN(INDEX(Matches!$G$2:$G$201,MATCH($A13&amp;"-3",Matches!$J$2:$J$201,0))-INDEX(Matches!$H$2:$H$201,MATCH($A13&amp;"-3",Matches!$J$2:$J$201,0))),0,IF(H13-I13=INDEX(Matches!$G$2:$G$201,MATCH($A13&amp;"-3",Matches!$J$2:$J$201,0))-INDEX(Matches!$H$2:$H$201,MATCH($A13&amp;"-3",Matches!$J$2:$J$201,0)),3,2))))),""))</f>
        <v/>
      </c>
      <c r="AA13" s="12" t="str">
        <f aca="false">IF(OR($B13="",J13="",K13=""),"",IFERROR(IF(OR(INDEX(Matches!$I$2:$I$201,MATCH($A13&amp;"-4",Matches!$J$2:$J$201,0))="Void",INDEX(Matches!$G$2:$G$201,MATCH($A13&amp;"-4",Matches!$J$2:$J$201,0))="",INDEX(Matches!$H$2:$H$201,MATCH($A13&amp;"-4",Matches!$J$2:$J$201,0))=""),"",IF(AND($C13&lt;&gt;"",INDEX(Matches!$F$2:$F$201,MATCH($A13&amp;"-4",Matches!$J$2:$J$201,0))&lt;&gt;"",$C13&gt;=INDEX(Matches!$F$2:$F$201,MATCH($A13&amp;"-4",Matches!$J$2:$J$201,0))),"",IF(AND(J13=INDEX(Matches!$G$2:$G$201,MATCH($A13&amp;"-4",Matches!$J$2:$J$201,0)),K13=INDEX(Matches!$H$2:$H$201,MATCH($A13&amp;"-4",Matches!$J$2:$J$201,0))),5,IF(SIGN(J13-K13)&lt;&gt;SIGN(INDEX(Matches!$G$2:$G$201,MATCH($A13&amp;"-4",Matches!$J$2:$J$201,0))-INDEX(Matches!$H$2:$H$201,MATCH($A13&amp;"-4",Matches!$J$2:$J$201,0))),0,IF(J13-K13=INDEX(Matches!$G$2:$G$201,MATCH($A13&amp;"-4",Matches!$J$2:$J$201,0))-INDEX(Matches!$H$2:$H$201,MATCH($A13&amp;"-4",Matches!$J$2:$J$201,0)),3,2))))),""))</f>
        <v/>
      </c>
      <c r="AB13" s="12" t="str">
        <f aca="false">IF(OR($B13="",L13="",M13=""),"",IFERROR(IF(OR(INDEX(Matches!$I$2:$I$201,MATCH($A13&amp;"-5",Matches!$J$2:$J$201,0))="Void",INDEX(Matches!$G$2:$G$201,MATCH($A13&amp;"-5",Matches!$J$2:$J$201,0))="",INDEX(Matches!$H$2:$H$201,MATCH($A13&amp;"-5",Matches!$J$2:$J$201,0))=""),"",IF(AND($C13&lt;&gt;"",INDEX(Matches!$F$2:$F$201,MATCH($A13&amp;"-5",Matches!$J$2:$J$201,0))&lt;&gt;"",$C13&gt;=INDEX(Matches!$F$2:$F$201,MATCH($A13&amp;"-5",Matches!$J$2:$J$201,0))),"",IF(AND(L13=INDEX(Matches!$G$2:$G$201,MATCH($A13&amp;"-5",Matches!$J$2:$J$201,0)),M13=INDEX(Matches!$H$2:$H$201,MATCH($A13&amp;"-5",Matches!$J$2:$J$201,0))),5,IF(SIGN(L13-M13)&lt;&gt;SIGN(INDEX(Matches!$G$2:$G$201,MATCH($A13&amp;"-5",Matches!$J$2:$J$201,0))-INDEX(Matches!$H$2:$H$201,MATCH($A13&amp;"-5",Matches!$J$2:$J$201,0))),0,IF(L13-M13=INDEX(Matches!$G$2:$G$201,MATCH($A13&amp;"-5",Matches!$J$2:$J$201,0))-INDEX(Matches!$H$2:$H$201,MATCH($A13&amp;"-5",Matches!$J$2:$J$201,0)),3,2))))),""))</f>
        <v/>
      </c>
      <c r="AC13" s="12" t="str">
        <f aca="false">IF(OR($B13="",N13="",O13=""),"",IFERROR(IF(OR(INDEX(Matches!$I$2:$I$201,MATCH($A13&amp;"-6",Matches!$J$2:$J$201,0))="Void",INDEX(Matches!$G$2:$G$201,MATCH($A13&amp;"-6",Matches!$J$2:$J$201,0))="",INDEX(Matches!$H$2:$H$201,MATCH($A13&amp;"-6",Matches!$J$2:$J$201,0))=""),"",IF(AND($C13&lt;&gt;"",INDEX(Matches!$F$2:$F$201,MATCH($A13&amp;"-6",Matches!$J$2:$J$201,0))&lt;&gt;"",$C13&gt;=INDEX(Matches!$F$2:$F$201,MATCH($A13&amp;"-6",Matches!$J$2:$J$201,0))),"",IF(AND(N13=INDEX(Matches!$G$2:$G$201,MATCH($A13&amp;"-6",Matches!$J$2:$J$201,0)),O13=INDEX(Matches!$H$2:$H$201,MATCH($A13&amp;"-6",Matches!$J$2:$J$201,0))),5,IF(SIGN(N13-O13)&lt;&gt;SIGN(INDEX(Matches!$G$2:$G$201,MATCH($A13&amp;"-6",Matches!$J$2:$J$201,0))-INDEX(Matches!$H$2:$H$201,MATCH($A13&amp;"-6",Matches!$J$2:$J$201,0))),0,IF(N13-O13=INDEX(Matches!$G$2:$G$201,MATCH($A13&amp;"-6",Matches!$J$2:$J$201,0))-INDEX(Matches!$H$2:$H$201,MATCH($A13&amp;"-6",Matches!$J$2:$J$201,0)),3,2))))),""))</f>
        <v/>
      </c>
      <c r="AD13" s="12" t="str">
        <f aca="false">IF(OR($B13="",P13="",Q13=""),"",IFERROR(IF(OR(INDEX(Matches!$I$2:$I$201,MATCH($A13&amp;"-7",Matches!$J$2:$J$201,0))="Void",INDEX(Matches!$G$2:$G$201,MATCH($A13&amp;"-7",Matches!$J$2:$J$201,0))="",INDEX(Matches!$H$2:$H$201,MATCH($A13&amp;"-7",Matches!$J$2:$J$201,0))=""),"",IF(AND($C13&lt;&gt;"",INDEX(Matches!$F$2:$F$201,MATCH($A13&amp;"-7",Matches!$J$2:$J$201,0))&lt;&gt;"",$C13&gt;=INDEX(Matches!$F$2:$F$201,MATCH($A13&amp;"-7",Matches!$J$2:$J$201,0))),"",IF(AND(P13=INDEX(Matches!$G$2:$G$201,MATCH($A13&amp;"-7",Matches!$J$2:$J$201,0)),Q13=INDEX(Matches!$H$2:$H$201,MATCH($A13&amp;"-7",Matches!$J$2:$J$201,0))),5,IF(SIGN(P13-Q13)&lt;&gt;SIGN(INDEX(Matches!$G$2:$G$201,MATCH($A13&amp;"-7",Matches!$J$2:$J$201,0))-INDEX(Matches!$H$2:$H$201,MATCH($A13&amp;"-7",Matches!$J$2:$J$201,0))),0,IF(P13-Q13=INDEX(Matches!$G$2:$G$201,MATCH($A13&amp;"-7",Matches!$J$2:$J$201,0))-INDEX(Matches!$H$2:$H$201,MATCH($A13&amp;"-7",Matches!$J$2:$J$201,0)),3,2))))),""))</f>
        <v/>
      </c>
      <c r="AE13" s="12" t="str">
        <f aca="false">IF(OR($B13="",R13="",S13=""),"",IFERROR(IF(OR(INDEX(Matches!$I$2:$I$201,MATCH($A13&amp;"-8",Matches!$J$2:$J$201,0))="Void",INDEX(Matches!$G$2:$G$201,MATCH($A13&amp;"-8",Matches!$J$2:$J$201,0))="",INDEX(Matches!$H$2:$H$201,MATCH($A13&amp;"-8",Matches!$J$2:$J$201,0))=""),"",IF(AND($C13&lt;&gt;"",INDEX(Matches!$F$2:$F$201,MATCH($A13&amp;"-8",Matches!$J$2:$J$201,0))&lt;&gt;"",$C13&gt;=INDEX(Matches!$F$2:$F$201,MATCH($A13&amp;"-8",Matches!$J$2:$J$201,0))),"",IF(AND(R13=INDEX(Matches!$G$2:$G$201,MATCH($A13&amp;"-8",Matches!$J$2:$J$201,0)),S13=INDEX(Matches!$H$2:$H$201,MATCH($A13&amp;"-8",Matches!$J$2:$J$201,0))),5,IF(SIGN(R13-S13)&lt;&gt;SIGN(INDEX(Matches!$G$2:$G$201,MATCH($A13&amp;"-8",Matches!$J$2:$J$201,0))-INDEX(Matches!$H$2:$H$201,MATCH($A13&amp;"-8",Matches!$J$2:$J$201,0))),0,IF(R13-S13=INDEX(Matches!$G$2:$G$201,MATCH($A13&amp;"-8",Matches!$J$2:$J$201,0))-INDEX(Matches!$H$2:$H$201,MATCH($A13&amp;"-8",Matches!$J$2:$J$201,0)),3,2))))),""))</f>
        <v/>
      </c>
      <c r="AF13" s="12" t="str">
        <f aca="false">IF(OR($B13="",T13="",U13=""),"",IFERROR(IF(OR(INDEX(Matches!$I$2:$I$201,MATCH($A13&amp;"-9",Matches!$J$2:$J$201,0))="Void",INDEX(Matches!$G$2:$G$201,MATCH($A13&amp;"-9",Matches!$J$2:$J$201,0))="",INDEX(Matches!$H$2:$H$201,MATCH($A13&amp;"-9",Matches!$J$2:$J$201,0))=""),"",IF(AND($C13&lt;&gt;"",INDEX(Matches!$F$2:$F$201,MATCH($A13&amp;"-9",Matches!$J$2:$J$201,0))&lt;&gt;"",$C13&gt;=INDEX(Matches!$F$2:$F$201,MATCH($A13&amp;"-9",Matches!$J$2:$J$201,0))),"",IF(AND(T13=INDEX(Matches!$G$2:$G$201,MATCH($A13&amp;"-9",Matches!$J$2:$J$201,0)),U13=INDEX(Matches!$H$2:$H$201,MATCH($A13&amp;"-9",Matches!$J$2:$J$201,0))),5,IF(SIGN(T13-U13)&lt;&gt;SIGN(INDEX(Matches!$G$2:$G$201,MATCH($A13&amp;"-9",Matches!$J$2:$J$201,0))-INDEX(Matches!$H$2:$H$201,MATCH($A13&amp;"-9",Matches!$J$2:$J$201,0))),0,IF(T13-U13=INDEX(Matches!$G$2:$G$201,MATCH($A13&amp;"-9",Matches!$J$2:$J$201,0))-INDEX(Matches!$H$2:$H$201,MATCH($A13&amp;"-9",Matches!$J$2:$J$201,0)),3,2))))),""))</f>
        <v/>
      </c>
      <c r="AG13" s="12" t="str">
        <f aca="false">IF(OR($B13="",V13="",W13=""),"",IFERROR(IF(OR(INDEX(Matches!$I$2:$I$201,MATCH($A13&amp;"-10",Matches!$J$2:$J$201,0))="Void",INDEX(Matches!$G$2:$G$201,MATCH($A13&amp;"-10",Matches!$J$2:$J$201,0))="",INDEX(Matches!$H$2:$H$201,MATCH($A13&amp;"-10",Matches!$J$2:$J$201,0))=""),"",IF(AND($C13&lt;&gt;"",INDEX(Matches!$F$2:$F$201,MATCH($A13&amp;"-10",Matches!$J$2:$J$201,0))&lt;&gt;"",$C13&gt;=INDEX(Matches!$F$2:$F$201,MATCH($A13&amp;"-10",Matches!$J$2:$J$201,0))),"",IF(AND(V13=INDEX(Matches!$G$2:$G$201,MATCH($A13&amp;"-10",Matches!$J$2:$J$201,0)),W13=INDEX(Matches!$H$2:$H$201,MATCH($A13&amp;"-10",Matches!$J$2:$J$201,0))),5,IF(SIGN(V13-W13)&lt;&gt;SIGN(INDEX(Matches!$G$2:$G$201,MATCH($A13&amp;"-10",Matches!$J$2:$J$201,0))-INDEX(Matches!$H$2:$H$201,MATCH($A13&amp;"-10",Matches!$J$2:$J$201,0))),0,IF(V13-W13=INDEX(Matches!$G$2:$G$201,MATCH($A13&amp;"-10",Matches!$J$2:$J$201,0))-INDEX(Matches!$H$2:$H$201,MATCH($A13&amp;"-10",Matches!$J$2:$J$201,0)),3,2))))),""))</f>
        <v/>
      </c>
      <c r="AH13" s="13" t="str">
        <f aca="false">IF($B13="","",SUM(X13:AG13))</f>
        <v/>
      </c>
      <c r="AI13" s="12" t="str">
        <f aca="false">IF($B13="","",COUNTIF(X13:AG13,5))</f>
        <v/>
      </c>
      <c r="AJ13" s="12" t="str">
        <f aca="false">IF($B13="","",COUNTIF(X13:AG13,"&gt;=2"))</f>
        <v/>
      </c>
      <c r="AK13" s="12" t="str">
        <f aca="false">IF($B13="","",COUNT(X13:AG13))</f>
        <v/>
      </c>
    </row>
    <row r="14" customFormat="false" ht="15" hidden="false" customHeight="false" outlineLevel="0" collapsed="false">
      <c r="A14" s="7"/>
      <c r="B14" s="7"/>
      <c r="C14" s="11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12" t="str">
        <f aca="false">IF(OR($B14="",D14="",E14=""),"",IFERROR(IF(OR(INDEX(Matches!$I$2:$I$201,MATCH($A14&amp;"-1",Matches!$J$2:$J$201,0))="Void",INDEX(Matches!$G$2:$G$201,MATCH($A14&amp;"-1",Matches!$J$2:$J$201,0))="",INDEX(Matches!$H$2:$H$201,MATCH($A14&amp;"-1",Matches!$J$2:$J$201,0))=""),"",IF(AND($C14&lt;&gt;"",INDEX(Matches!$F$2:$F$201,MATCH($A14&amp;"-1",Matches!$J$2:$J$201,0))&lt;&gt;"",$C14&gt;=INDEX(Matches!$F$2:$F$201,MATCH($A14&amp;"-1",Matches!$J$2:$J$201,0))),"",IF(AND(D14=INDEX(Matches!$G$2:$G$201,MATCH($A14&amp;"-1",Matches!$J$2:$J$201,0)),E14=INDEX(Matches!$H$2:$H$201,MATCH($A14&amp;"-1",Matches!$J$2:$J$201,0))),5,IF(SIGN(D14-E14)&lt;&gt;SIGN(INDEX(Matches!$G$2:$G$201,MATCH($A14&amp;"-1",Matches!$J$2:$J$201,0))-INDEX(Matches!$H$2:$H$201,MATCH($A14&amp;"-1",Matches!$J$2:$J$201,0))),0,IF(D14-E14=INDEX(Matches!$G$2:$G$201,MATCH($A14&amp;"-1",Matches!$J$2:$J$201,0))-INDEX(Matches!$H$2:$H$201,MATCH($A14&amp;"-1",Matches!$J$2:$J$201,0)),3,2))))),""))</f>
        <v/>
      </c>
      <c r="Y14" s="12" t="str">
        <f aca="false">IF(OR($B14="",F14="",G14=""),"",IFERROR(IF(OR(INDEX(Matches!$I$2:$I$201,MATCH($A14&amp;"-2",Matches!$J$2:$J$201,0))="Void",INDEX(Matches!$G$2:$G$201,MATCH($A14&amp;"-2",Matches!$J$2:$J$201,0))="",INDEX(Matches!$H$2:$H$201,MATCH($A14&amp;"-2",Matches!$J$2:$J$201,0))=""),"",IF(AND($C14&lt;&gt;"",INDEX(Matches!$F$2:$F$201,MATCH($A14&amp;"-2",Matches!$J$2:$J$201,0))&lt;&gt;"",$C14&gt;=INDEX(Matches!$F$2:$F$201,MATCH($A14&amp;"-2",Matches!$J$2:$J$201,0))),"",IF(AND(F14=INDEX(Matches!$G$2:$G$201,MATCH($A14&amp;"-2",Matches!$J$2:$J$201,0)),G14=INDEX(Matches!$H$2:$H$201,MATCH($A14&amp;"-2",Matches!$J$2:$J$201,0))),5,IF(SIGN(F14-G14)&lt;&gt;SIGN(INDEX(Matches!$G$2:$G$201,MATCH($A14&amp;"-2",Matches!$J$2:$J$201,0))-INDEX(Matches!$H$2:$H$201,MATCH($A14&amp;"-2",Matches!$J$2:$J$201,0))),0,IF(F14-G14=INDEX(Matches!$G$2:$G$201,MATCH($A14&amp;"-2",Matches!$J$2:$J$201,0))-INDEX(Matches!$H$2:$H$201,MATCH($A14&amp;"-2",Matches!$J$2:$J$201,0)),3,2))))),""))</f>
        <v/>
      </c>
      <c r="Z14" s="12" t="str">
        <f aca="false">IF(OR($B14="",H14="",I14=""),"",IFERROR(IF(OR(INDEX(Matches!$I$2:$I$201,MATCH($A14&amp;"-3",Matches!$J$2:$J$201,0))="Void",INDEX(Matches!$G$2:$G$201,MATCH($A14&amp;"-3",Matches!$J$2:$J$201,0))="",INDEX(Matches!$H$2:$H$201,MATCH($A14&amp;"-3",Matches!$J$2:$J$201,0))=""),"",IF(AND($C14&lt;&gt;"",INDEX(Matches!$F$2:$F$201,MATCH($A14&amp;"-3",Matches!$J$2:$J$201,0))&lt;&gt;"",$C14&gt;=INDEX(Matches!$F$2:$F$201,MATCH($A14&amp;"-3",Matches!$J$2:$J$201,0))),"",IF(AND(H14=INDEX(Matches!$G$2:$G$201,MATCH($A14&amp;"-3",Matches!$J$2:$J$201,0)),I14=INDEX(Matches!$H$2:$H$201,MATCH($A14&amp;"-3",Matches!$J$2:$J$201,0))),5,IF(SIGN(H14-I14)&lt;&gt;SIGN(INDEX(Matches!$G$2:$G$201,MATCH($A14&amp;"-3",Matches!$J$2:$J$201,0))-INDEX(Matches!$H$2:$H$201,MATCH($A14&amp;"-3",Matches!$J$2:$J$201,0))),0,IF(H14-I14=INDEX(Matches!$G$2:$G$201,MATCH($A14&amp;"-3",Matches!$J$2:$J$201,0))-INDEX(Matches!$H$2:$H$201,MATCH($A14&amp;"-3",Matches!$J$2:$J$201,0)),3,2))))),""))</f>
        <v/>
      </c>
      <c r="AA14" s="12" t="str">
        <f aca="false">IF(OR($B14="",J14="",K14=""),"",IFERROR(IF(OR(INDEX(Matches!$I$2:$I$201,MATCH($A14&amp;"-4",Matches!$J$2:$J$201,0))="Void",INDEX(Matches!$G$2:$G$201,MATCH($A14&amp;"-4",Matches!$J$2:$J$201,0))="",INDEX(Matches!$H$2:$H$201,MATCH($A14&amp;"-4",Matches!$J$2:$J$201,0))=""),"",IF(AND($C14&lt;&gt;"",INDEX(Matches!$F$2:$F$201,MATCH($A14&amp;"-4",Matches!$J$2:$J$201,0))&lt;&gt;"",$C14&gt;=INDEX(Matches!$F$2:$F$201,MATCH($A14&amp;"-4",Matches!$J$2:$J$201,0))),"",IF(AND(J14=INDEX(Matches!$G$2:$G$201,MATCH($A14&amp;"-4",Matches!$J$2:$J$201,0)),K14=INDEX(Matches!$H$2:$H$201,MATCH($A14&amp;"-4",Matches!$J$2:$J$201,0))),5,IF(SIGN(J14-K14)&lt;&gt;SIGN(INDEX(Matches!$G$2:$G$201,MATCH($A14&amp;"-4",Matches!$J$2:$J$201,0))-INDEX(Matches!$H$2:$H$201,MATCH($A14&amp;"-4",Matches!$J$2:$J$201,0))),0,IF(J14-K14=INDEX(Matches!$G$2:$G$201,MATCH($A14&amp;"-4",Matches!$J$2:$J$201,0))-INDEX(Matches!$H$2:$H$201,MATCH($A14&amp;"-4",Matches!$J$2:$J$201,0)),3,2))))),""))</f>
        <v/>
      </c>
      <c r="AB14" s="12" t="str">
        <f aca="false">IF(OR($B14="",L14="",M14=""),"",IFERROR(IF(OR(INDEX(Matches!$I$2:$I$201,MATCH($A14&amp;"-5",Matches!$J$2:$J$201,0))="Void",INDEX(Matches!$G$2:$G$201,MATCH($A14&amp;"-5",Matches!$J$2:$J$201,0))="",INDEX(Matches!$H$2:$H$201,MATCH($A14&amp;"-5",Matches!$J$2:$J$201,0))=""),"",IF(AND($C14&lt;&gt;"",INDEX(Matches!$F$2:$F$201,MATCH($A14&amp;"-5",Matches!$J$2:$J$201,0))&lt;&gt;"",$C14&gt;=INDEX(Matches!$F$2:$F$201,MATCH($A14&amp;"-5",Matches!$J$2:$J$201,0))),"",IF(AND(L14=INDEX(Matches!$G$2:$G$201,MATCH($A14&amp;"-5",Matches!$J$2:$J$201,0)),M14=INDEX(Matches!$H$2:$H$201,MATCH($A14&amp;"-5",Matches!$J$2:$J$201,0))),5,IF(SIGN(L14-M14)&lt;&gt;SIGN(INDEX(Matches!$G$2:$G$201,MATCH($A14&amp;"-5",Matches!$J$2:$J$201,0))-INDEX(Matches!$H$2:$H$201,MATCH($A14&amp;"-5",Matches!$J$2:$J$201,0))),0,IF(L14-M14=INDEX(Matches!$G$2:$G$201,MATCH($A14&amp;"-5",Matches!$J$2:$J$201,0))-INDEX(Matches!$H$2:$H$201,MATCH($A14&amp;"-5",Matches!$J$2:$J$201,0)),3,2))))),""))</f>
        <v/>
      </c>
      <c r="AC14" s="12" t="str">
        <f aca="false">IF(OR($B14="",N14="",O14=""),"",IFERROR(IF(OR(INDEX(Matches!$I$2:$I$201,MATCH($A14&amp;"-6",Matches!$J$2:$J$201,0))="Void",INDEX(Matches!$G$2:$G$201,MATCH($A14&amp;"-6",Matches!$J$2:$J$201,0))="",INDEX(Matches!$H$2:$H$201,MATCH($A14&amp;"-6",Matches!$J$2:$J$201,0))=""),"",IF(AND($C14&lt;&gt;"",INDEX(Matches!$F$2:$F$201,MATCH($A14&amp;"-6",Matches!$J$2:$J$201,0))&lt;&gt;"",$C14&gt;=INDEX(Matches!$F$2:$F$201,MATCH($A14&amp;"-6",Matches!$J$2:$J$201,0))),"",IF(AND(N14=INDEX(Matches!$G$2:$G$201,MATCH($A14&amp;"-6",Matches!$J$2:$J$201,0)),O14=INDEX(Matches!$H$2:$H$201,MATCH($A14&amp;"-6",Matches!$J$2:$J$201,0))),5,IF(SIGN(N14-O14)&lt;&gt;SIGN(INDEX(Matches!$G$2:$G$201,MATCH($A14&amp;"-6",Matches!$J$2:$J$201,0))-INDEX(Matches!$H$2:$H$201,MATCH($A14&amp;"-6",Matches!$J$2:$J$201,0))),0,IF(N14-O14=INDEX(Matches!$G$2:$G$201,MATCH($A14&amp;"-6",Matches!$J$2:$J$201,0))-INDEX(Matches!$H$2:$H$201,MATCH($A14&amp;"-6",Matches!$J$2:$J$201,0)),3,2))))),""))</f>
        <v/>
      </c>
      <c r="AD14" s="12" t="str">
        <f aca="false">IF(OR($B14="",P14="",Q14=""),"",IFERROR(IF(OR(INDEX(Matches!$I$2:$I$201,MATCH($A14&amp;"-7",Matches!$J$2:$J$201,0))="Void",INDEX(Matches!$G$2:$G$201,MATCH($A14&amp;"-7",Matches!$J$2:$J$201,0))="",INDEX(Matches!$H$2:$H$201,MATCH($A14&amp;"-7",Matches!$J$2:$J$201,0))=""),"",IF(AND($C14&lt;&gt;"",INDEX(Matches!$F$2:$F$201,MATCH($A14&amp;"-7",Matches!$J$2:$J$201,0))&lt;&gt;"",$C14&gt;=INDEX(Matches!$F$2:$F$201,MATCH($A14&amp;"-7",Matches!$J$2:$J$201,0))),"",IF(AND(P14=INDEX(Matches!$G$2:$G$201,MATCH($A14&amp;"-7",Matches!$J$2:$J$201,0)),Q14=INDEX(Matches!$H$2:$H$201,MATCH($A14&amp;"-7",Matches!$J$2:$J$201,0))),5,IF(SIGN(P14-Q14)&lt;&gt;SIGN(INDEX(Matches!$G$2:$G$201,MATCH($A14&amp;"-7",Matches!$J$2:$J$201,0))-INDEX(Matches!$H$2:$H$201,MATCH($A14&amp;"-7",Matches!$J$2:$J$201,0))),0,IF(P14-Q14=INDEX(Matches!$G$2:$G$201,MATCH($A14&amp;"-7",Matches!$J$2:$J$201,0))-INDEX(Matches!$H$2:$H$201,MATCH($A14&amp;"-7",Matches!$J$2:$J$201,0)),3,2))))),""))</f>
        <v/>
      </c>
      <c r="AE14" s="12" t="str">
        <f aca="false">IF(OR($B14="",R14="",S14=""),"",IFERROR(IF(OR(INDEX(Matches!$I$2:$I$201,MATCH($A14&amp;"-8",Matches!$J$2:$J$201,0))="Void",INDEX(Matches!$G$2:$G$201,MATCH($A14&amp;"-8",Matches!$J$2:$J$201,0))="",INDEX(Matches!$H$2:$H$201,MATCH($A14&amp;"-8",Matches!$J$2:$J$201,0))=""),"",IF(AND($C14&lt;&gt;"",INDEX(Matches!$F$2:$F$201,MATCH($A14&amp;"-8",Matches!$J$2:$J$201,0))&lt;&gt;"",$C14&gt;=INDEX(Matches!$F$2:$F$201,MATCH($A14&amp;"-8",Matches!$J$2:$J$201,0))),"",IF(AND(R14=INDEX(Matches!$G$2:$G$201,MATCH($A14&amp;"-8",Matches!$J$2:$J$201,0)),S14=INDEX(Matches!$H$2:$H$201,MATCH($A14&amp;"-8",Matches!$J$2:$J$201,0))),5,IF(SIGN(R14-S14)&lt;&gt;SIGN(INDEX(Matches!$G$2:$G$201,MATCH($A14&amp;"-8",Matches!$J$2:$J$201,0))-INDEX(Matches!$H$2:$H$201,MATCH($A14&amp;"-8",Matches!$J$2:$J$201,0))),0,IF(R14-S14=INDEX(Matches!$G$2:$G$201,MATCH($A14&amp;"-8",Matches!$J$2:$J$201,0))-INDEX(Matches!$H$2:$H$201,MATCH($A14&amp;"-8",Matches!$J$2:$J$201,0)),3,2))))),""))</f>
        <v/>
      </c>
      <c r="AF14" s="12" t="str">
        <f aca="false">IF(OR($B14="",T14="",U14=""),"",IFERROR(IF(OR(INDEX(Matches!$I$2:$I$201,MATCH($A14&amp;"-9",Matches!$J$2:$J$201,0))="Void",INDEX(Matches!$G$2:$G$201,MATCH($A14&amp;"-9",Matches!$J$2:$J$201,0))="",INDEX(Matches!$H$2:$H$201,MATCH($A14&amp;"-9",Matches!$J$2:$J$201,0))=""),"",IF(AND($C14&lt;&gt;"",INDEX(Matches!$F$2:$F$201,MATCH($A14&amp;"-9",Matches!$J$2:$J$201,0))&lt;&gt;"",$C14&gt;=INDEX(Matches!$F$2:$F$201,MATCH($A14&amp;"-9",Matches!$J$2:$J$201,0))),"",IF(AND(T14=INDEX(Matches!$G$2:$G$201,MATCH($A14&amp;"-9",Matches!$J$2:$J$201,0)),U14=INDEX(Matches!$H$2:$H$201,MATCH($A14&amp;"-9",Matches!$J$2:$J$201,0))),5,IF(SIGN(T14-U14)&lt;&gt;SIGN(INDEX(Matches!$G$2:$G$201,MATCH($A14&amp;"-9",Matches!$J$2:$J$201,0))-INDEX(Matches!$H$2:$H$201,MATCH($A14&amp;"-9",Matches!$J$2:$J$201,0))),0,IF(T14-U14=INDEX(Matches!$G$2:$G$201,MATCH($A14&amp;"-9",Matches!$J$2:$J$201,0))-INDEX(Matches!$H$2:$H$201,MATCH($A14&amp;"-9",Matches!$J$2:$J$201,0)),3,2))))),""))</f>
        <v/>
      </c>
      <c r="AG14" s="12" t="str">
        <f aca="false">IF(OR($B14="",V14="",W14=""),"",IFERROR(IF(OR(INDEX(Matches!$I$2:$I$201,MATCH($A14&amp;"-10",Matches!$J$2:$J$201,0))="Void",INDEX(Matches!$G$2:$G$201,MATCH($A14&amp;"-10",Matches!$J$2:$J$201,0))="",INDEX(Matches!$H$2:$H$201,MATCH($A14&amp;"-10",Matches!$J$2:$J$201,0))=""),"",IF(AND($C14&lt;&gt;"",INDEX(Matches!$F$2:$F$201,MATCH($A14&amp;"-10",Matches!$J$2:$J$201,0))&lt;&gt;"",$C14&gt;=INDEX(Matches!$F$2:$F$201,MATCH($A14&amp;"-10",Matches!$J$2:$J$201,0))),"",IF(AND(V14=INDEX(Matches!$G$2:$G$201,MATCH($A14&amp;"-10",Matches!$J$2:$J$201,0)),W14=INDEX(Matches!$H$2:$H$201,MATCH($A14&amp;"-10",Matches!$J$2:$J$201,0))),5,IF(SIGN(V14-W14)&lt;&gt;SIGN(INDEX(Matches!$G$2:$G$201,MATCH($A14&amp;"-10",Matches!$J$2:$J$201,0))-INDEX(Matches!$H$2:$H$201,MATCH($A14&amp;"-10",Matches!$J$2:$J$201,0))),0,IF(V14-W14=INDEX(Matches!$G$2:$G$201,MATCH($A14&amp;"-10",Matches!$J$2:$J$201,0))-INDEX(Matches!$H$2:$H$201,MATCH($A14&amp;"-10",Matches!$J$2:$J$201,0)),3,2))))),""))</f>
        <v/>
      </c>
      <c r="AH14" s="13" t="str">
        <f aca="false">IF($B14="","",SUM(X14:AG14))</f>
        <v/>
      </c>
      <c r="AI14" s="12" t="str">
        <f aca="false">IF($B14="","",COUNTIF(X14:AG14,5))</f>
        <v/>
      </c>
      <c r="AJ14" s="12" t="str">
        <f aca="false">IF($B14="","",COUNTIF(X14:AG14,"&gt;=2"))</f>
        <v/>
      </c>
      <c r="AK14" s="12" t="str">
        <f aca="false">IF($B14="","",COUNT(X14:AG14))</f>
        <v/>
      </c>
    </row>
    <row r="15" customFormat="false" ht="15" hidden="false" customHeight="false" outlineLevel="0" collapsed="false">
      <c r="A15" s="7"/>
      <c r="B15" s="7"/>
      <c r="C15" s="11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12" t="str">
        <f aca="false">IF(OR($B15="",D15="",E15=""),"",IFERROR(IF(OR(INDEX(Matches!$I$2:$I$201,MATCH($A15&amp;"-1",Matches!$J$2:$J$201,0))="Void",INDEX(Matches!$G$2:$G$201,MATCH($A15&amp;"-1",Matches!$J$2:$J$201,0))="",INDEX(Matches!$H$2:$H$201,MATCH($A15&amp;"-1",Matches!$J$2:$J$201,0))=""),"",IF(AND($C15&lt;&gt;"",INDEX(Matches!$F$2:$F$201,MATCH($A15&amp;"-1",Matches!$J$2:$J$201,0))&lt;&gt;"",$C15&gt;=INDEX(Matches!$F$2:$F$201,MATCH($A15&amp;"-1",Matches!$J$2:$J$201,0))),"",IF(AND(D15=INDEX(Matches!$G$2:$G$201,MATCH($A15&amp;"-1",Matches!$J$2:$J$201,0)),E15=INDEX(Matches!$H$2:$H$201,MATCH($A15&amp;"-1",Matches!$J$2:$J$201,0))),5,IF(SIGN(D15-E15)&lt;&gt;SIGN(INDEX(Matches!$G$2:$G$201,MATCH($A15&amp;"-1",Matches!$J$2:$J$201,0))-INDEX(Matches!$H$2:$H$201,MATCH($A15&amp;"-1",Matches!$J$2:$J$201,0))),0,IF(D15-E15=INDEX(Matches!$G$2:$G$201,MATCH($A15&amp;"-1",Matches!$J$2:$J$201,0))-INDEX(Matches!$H$2:$H$201,MATCH($A15&amp;"-1",Matches!$J$2:$J$201,0)),3,2))))),""))</f>
        <v/>
      </c>
      <c r="Y15" s="12" t="str">
        <f aca="false">IF(OR($B15="",F15="",G15=""),"",IFERROR(IF(OR(INDEX(Matches!$I$2:$I$201,MATCH($A15&amp;"-2",Matches!$J$2:$J$201,0))="Void",INDEX(Matches!$G$2:$G$201,MATCH($A15&amp;"-2",Matches!$J$2:$J$201,0))="",INDEX(Matches!$H$2:$H$201,MATCH($A15&amp;"-2",Matches!$J$2:$J$201,0))=""),"",IF(AND($C15&lt;&gt;"",INDEX(Matches!$F$2:$F$201,MATCH($A15&amp;"-2",Matches!$J$2:$J$201,0))&lt;&gt;"",$C15&gt;=INDEX(Matches!$F$2:$F$201,MATCH($A15&amp;"-2",Matches!$J$2:$J$201,0))),"",IF(AND(F15=INDEX(Matches!$G$2:$G$201,MATCH($A15&amp;"-2",Matches!$J$2:$J$201,0)),G15=INDEX(Matches!$H$2:$H$201,MATCH($A15&amp;"-2",Matches!$J$2:$J$201,0))),5,IF(SIGN(F15-G15)&lt;&gt;SIGN(INDEX(Matches!$G$2:$G$201,MATCH($A15&amp;"-2",Matches!$J$2:$J$201,0))-INDEX(Matches!$H$2:$H$201,MATCH($A15&amp;"-2",Matches!$J$2:$J$201,0))),0,IF(F15-G15=INDEX(Matches!$G$2:$G$201,MATCH($A15&amp;"-2",Matches!$J$2:$J$201,0))-INDEX(Matches!$H$2:$H$201,MATCH($A15&amp;"-2",Matches!$J$2:$J$201,0)),3,2))))),""))</f>
        <v/>
      </c>
      <c r="Z15" s="12" t="str">
        <f aca="false">IF(OR($B15="",H15="",I15=""),"",IFERROR(IF(OR(INDEX(Matches!$I$2:$I$201,MATCH($A15&amp;"-3",Matches!$J$2:$J$201,0))="Void",INDEX(Matches!$G$2:$G$201,MATCH($A15&amp;"-3",Matches!$J$2:$J$201,0))="",INDEX(Matches!$H$2:$H$201,MATCH($A15&amp;"-3",Matches!$J$2:$J$201,0))=""),"",IF(AND($C15&lt;&gt;"",INDEX(Matches!$F$2:$F$201,MATCH($A15&amp;"-3",Matches!$J$2:$J$201,0))&lt;&gt;"",$C15&gt;=INDEX(Matches!$F$2:$F$201,MATCH($A15&amp;"-3",Matches!$J$2:$J$201,0))),"",IF(AND(H15=INDEX(Matches!$G$2:$G$201,MATCH($A15&amp;"-3",Matches!$J$2:$J$201,0)),I15=INDEX(Matches!$H$2:$H$201,MATCH($A15&amp;"-3",Matches!$J$2:$J$201,0))),5,IF(SIGN(H15-I15)&lt;&gt;SIGN(INDEX(Matches!$G$2:$G$201,MATCH($A15&amp;"-3",Matches!$J$2:$J$201,0))-INDEX(Matches!$H$2:$H$201,MATCH($A15&amp;"-3",Matches!$J$2:$J$201,0))),0,IF(H15-I15=INDEX(Matches!$G$2:$G$201,MATCH($A15&amp;"-3",Matches!$J$2:$J$201,0))-INDEX(Matches!$H$2:$H$201,MATCH($A15&amp;"-3",Matches!$J$2:$J$201,0)),3,2))))),""))</f>
        <v/>
      </c>
      <c r="AA15" s="12" t="str">
        <f aca="false">IF(OR($B15="",J15="",K15=""),"",IFERROR(IF(OR(INDEX(Matches!$I$2:$I$201,MATCH($A15&amp;"-4",Matches!$J$2:$J$201,0))="Void",INDEX(Matches!$G$2:$G$201,MATCH($A15&amp;"-4",Matches!$J$2:$J$201,0))="",INDEX(Matches!$H$2:$H$201,MATCH($A15&amp;"-4",Matches!$J$2:$J$201,0))=""),"",IF(AND($C15&lt;&gt;"",INDEX(Matches!$F$2:$F$201,MATCH($A15&amp;"-4",Matches!$J$2:$J$201,0))&lt;&gt;"",$C15&gt;=INDEX(Matches!$F$2:$F$201,MATCH($A15&amp;"-4",Matches!$J$2:$J$201,0))),"",IF(AND(J15=INDEX(Matches!$G$2:$G$201,MATCH($A15&amp;"-4",Matches!$J$2:$J$201,0)),K15=INDEX(Matches!$H$2:$H$201,MATCH($A15&amp;"-4",Matches!$J$2:$J$201,0))),5,IF(SIGN(J15-K15)&lt;&gt;SIGN(INDEX(Matches!$G$2:$G$201,MATCH($A15&amp;"-4",Matches!$J$2:$J$201,0))-INDEX(Matches!$H$2:$H$201,MATCH($A15&amp;"-4",Matches!$J$2:$J$201,0))),0,IF(J15-K15=INDEX(Matches!$G$2:$G$201,MATCH($A15&amp;"-4",Matches!$J$2:$J$201,0))-INDEX(Matches!$H$2:$H$201,MATCH($A15&amp;"-4",Matches!$J$2:$J$201,0)),3,2))))),""))</f>
        <v/>
      </c>
      <c r="AB15" s="12" t="str">
        <f aca="false">IF(OR($B15="",L15="",M15=""),"",IFERROR(IF(OR(INDEX(Matches!$I$2:$I$201,MATCH($A15&amp;"-5",Matches!$J$2:$J$201,0))="Void",INDEX(Matches!$G$2:$G$201,MATCH($A15&amp;"-5",Matches!$J$2:$J$201,0))="",INDEX(Matches!$H$2:$H$201,MATCH($A15&amp;"-5",Matches!$J$2:$J$201,0))=""),"",IF(AND($C15&lt;&gt;"",INDEX(Matches!$F$2:$F$201,MATCH($A15&amp;"-5",Matches!$J$2:$J$201,0))&lt;&gt;"",$C15&gt;=INDEX(Matches!$F$2:$F$201,MATCH($A15&amp;"-5",Matches!$J$2:$J$201,0))),"",IF(AND(L15=INDEX(Matches!$G$2:$G$201,MATCH($A15&amp;"-5",Matches!$J$2:$J$201,0)),M15=INDEX(Matches!$H$2:$H$201,MATCH($A15&amp;"-5",Matches!$J$2:$J$201,0))),5,IF(SIGN(L15-M15)&lt;&gt;SIGN(INDEX(Matches!$G$2:$G$201,MATCH($A15&amp;"-5",Matches!$J$2:$J$201,0))-INDEX(Matches!$H$2:$H$201,MATCH($A15&amp;"-5",Matches!$J$2:$J$201,0))),0,IF(L15-M15=INDEX(Matches!$G$2:$G$201,MATCH($A15&amp;"-5",Matches!$J$2:$J$201,0))-INDEX(Matches!$H$2:$H$201,MATCH($A15&amp;"-5",Matches!$J$2:$J$201,0)),3,2))))),""))</f>
        <v/>
      </c>
      <c r="AC15" s="12" t="str">
        <f aca="false">IF(OR($B15="",N15="",O15=""),"",IFERROR(IF(OR(INDEX(Matches!$I$2:$I$201,MATCH($A15&amp;"-6",Matches!$J$2:$J$201,0))="Void",INDEX(Matches!$G$2:$G$201,MATCH($A15&amp;"-6",Matches!$J$2:$J$201,0))="",INDEX(Matches!$H$2:$H$201,MATCH($A15&amp;"-6",Matches!$J$2:$J$201,0))=""),"",IF(AND($C15&lt;&gt;"",INDEX(Matches!$F$2:$F$201,MATCH($A15&amp;"-6",Matches!$J$2:$J$201,0))&lt;&gt;"",$C15&gt;=INDEX(Matches!$F$2:$F$201,MATCH($A15&amp;"-6",Matches!$J$2:$J$201,0))),"",IF(AND(N15=INDEX(Matches!$G$2:$G$201,MATCH($A15&amp;"-6",Matches!$J$2:$J$201,0)),O15=INDEX(Matches!$H$2:$H$201,MATCH($A15&amp;"-6",Matches!$J$2:$J$201,0))),5,IF(SIGN(N15-O15)&lt;&gt;SIGN(INDEX(Matches!$G$2:$G$201,MATCH($A15&amp;"-6",Matches!$J$2:$J$201,0))-INDEX(Matches!$H$2:$H$201,MATCH($A15&amp;"-6",Matches!$J$2:$J$201,0))),0,IF(N15-O15=INDEX(Matches!$G$2:$G$201,MATCH($A15&amp;"-6",Matches!$J$2:$J$201,0))-INDEX(Matches!$H$2:$H$201,MATCH($A15&amp;"-6",Matches!$J$2:$J$201,0)),3,2))))),""))</f>
        <v/>
      </c>
      <c r="AD15" s="12" t="str">
        <f aca="false">IF(OR($B15="",P15="",Q15=""),"",IFERROR(IF(OR(INDEX(Matches!$I$2:$I$201,MATCH($A15&amp;"-7",Matches!$J$2:$J$201,0))="Void",INDEX(Matches!$G$2:$G$201,MATCH($A15&amp;"-7",Matches!$J$2:$J$201,0))="",INDEX(Matches!$H$2:$H$201,MATCH($A15&amp;"-7",Matches!$J$2:$J$201,0))=""),"",IF(AND($C15&lt;&gt;"",INDEX(Matches!$F$2:$F$201,MATCH($A15&amp;"-7",Matches!$J$2:$J$201,0))&lt;&gt;"",$C15&gt;=INDEX(Matches!$F$2:$F$201,MATCH($A15&amp;"-7",Matches!$J$2:$J$201,0))),"",IF(AND(P15=INDEX(Matches!$G$2:$G$201,MATCH($A15&amp;"-7",Matches!$J$2:$J$201,0)),Q15=INDEX(Matches!$H$2:$H$201,MATCH($A15&amp;"-7",Matches!$J$2:$J$201,0))),5,IF(SIGN(P15-Q15)&lt;&gt;SIGN(INDEX(Matches!$G$2:$G$201,MATCH($A15&amp;"-7",Matches!$J$2:$J$201,0))-INDEX(Matches!$H$2:$H$201,MATCH($A15&amp;"-7",Matches!$J$2:$J$201,0))),0,IF(P15-Q15=INDEX(Matches!$G$2:$G$201,MATCH($A15&amp;"-7",Matches!$J$2:$J$201,0))-INDEX(Matches!$H$2:$H$201,MATCH($A15&amp;"-7",Matches!$J$2:$J$201,0)),3,2))))),""))</f>
        <v/>
      </c>
      <c r="AE15" s="12" t="str">
        <f aca="false">IF(OR($B15="",R15="",S15=""),"",IFERROR(IF(OR(INDEX(Matches!$I$2:$I$201,MATCH($A15&amp;"-8",Matches!$J$2:$J$201,0))="Void",INDEX(Matches!$G$2:$G$201,MATCH($A15&amp;"-8",Matches!$J$2:$J$201,0))="",INDEX(Matches!$H$2:$H$201,MATCH($A15&amp;"-8",Matches!$J$2:$J$201,0))=""),"",IF(AND($C15&lt;&gt;"",INDEX(Matches!$F$2:$F$201,MATCH($A15&amp;"-8",Matches!$J$2:$J$201,0))&lt;&gt;"",$C15&gt;=INDEX(Matches!$F$2:$F$201,MATCH($A15&amp;"-8",Matches!$J$2:$J$201,0))),"",IF(AND(R15=INDEX(Matches!$G$2:$G$201,MATCH($A15&amp;"-8",Matches!$J$2:$J$201,0)),S15=INDEX(Matches!$H$2:$H$201,MATCH($A15&amp;"-8",Matches!$J$2:$J$201,0))),5,IF(SIGN(R15-S15)&lt;&gt;SIGN(INDEX(Matches!$G$2:$G$201,MATCH($A15&amp;"-8",Matches!$J$2:$J$201,0))-INDEX(Matches!$H$2:$H$201,MATCH($A15&amp;"-8",Matches!$J$2:$J$201,0))),0,IF(R15-S15=INDEX(Matches!$G$2:$G$201,MATCH($A15&amp;"-8",Matches!$J$2:$J$201,0))-INDEX(Matches!$H$2:$H$201,MATCH($A15&amp;"-8",Matches!$J$2:$J$201,0)),3,2))))),""))</f>
        <v/>
      </c>
      <c r="AF15" s="12" t="str">
        <f aca="false">IF(OR($B15="",T15="",U15=""),"",IFERROR(IF(OR(INDEX(Matches!$I$2:$I$201,MATCH($A15&amp;"-9",Matches!$J$2:$J$201,0))="Void",INDEX(Matches!$G$2:$G$201,MATCH($A15&amp;"-9",Matches!$J$2:$J$201,0))="",INDEX(Matches!$H$2:$H$201,MATCH($A15&amp;"-9",Matches!$J$2:$J$201,0))=""),"",IF(AND($C15&lt;&gt;"",INDEX(Matches!$F$2:$F$201,MATCH($A15&amp;"-9",Matches!$J$2:$J$201,0))&lt;&gt;"",$C15&gt;=INDEX(Matches!$F$2:$F$201,MATCH($A15&amp;"-9",Matches!$J$2:$J$201,0))),"",IF(AND(T15=INDEX(Matches!$G$2:$G$201,MATCH($A15&amp;"-9",Matches!$J$2:$J$201,0)),U15=INDEX(Matches!$H$2:$H$201,MATCH($A15&amp;"-9",Matches!$J$2:$J$201,0))),5,IF(SIGN(T15-U15)&lt;&gt;SIGN(INDEX(Matches!$G$2:$G$201,MATCH($A15&amp;"-9",Matches!$J$2:$J$201,0))-INDEX(Matches!$H$2:$H$201,MATCH($A15&amp;"-9",Matches!$J$2:$J$201,0))),0,IF(T15-U15=INDEX(Matches!$G$2:$G$201,MATCH($A15&amp;"-9",Matches!$J$2:$J$201,0))-INDEX(Matches!$H$2:$H$201,MATCH($A15&amp;"-9",Matches!$J$2:$J$201,0)),3,2))))),""))</f>
        <v/>
      </c>
      <c r="AG15" s="12" t="str">
        <f aca="false">IF(OR($B15="",V15="",W15=""),"",IFERROR(IF(OR(INDEX(Matches!$I$2:$I$201,MATCH($A15&amp;"-10",Matches!$J$2:$J$201,0))="Void",INDEX(Matches!$G$2:$G$201,MATCH($A15&amp;"-10",Matches!$J$2:$J$201,0))="",INDEX(Matches!$H$2:$H$201,MATCH($A15&amp;"-10",Matches!$J$2:$J$201,0))=""),"",IF(AND($C15&lt;&gt;"",INDEX(Matches!$F$2:$F$201,MATCH($A15&amp;"-10",Matches!$J$2:$J$201,0))&lt;&gt;"",$C15&gt;=INDEX(Matches!$F$2:$F$201,MATCH($A15&amp;"-10",Matches!$J$2:$J$201,0))),"",IF(AND(V15=INDEX(Matches!$G$2:$G$201,MATCH($A15&amp;"-10",Matches!$J$2:$J$201,0)),W15=INDEX(Matches!$H$2:$H$201,MATCH($A15&amp;"-10",Matches!$J$2:$J$201,0))),5,IF(SIGN(V15-W15)&lt;&gt;SIGN(INDEX(Matches!$G$2:$G$201,MATCH($A15&amp;"-10",Matches!$J$2:$J$201,0))-INDEX(Matches!$H$2:$H$201,MATCH($A15&amp;"-10",Matches!$J$2:$J$201,0))),0,IF(V15-W15=INDEX(Matches!$G$2:$G$201,MATCH($A15&amp;"-10",Matches!$J$2:$J$201,0))-INDEX(Matches!$H$2:$H$201,MATCH($A15&amp;"-10",Matches!$J$2:$J$201,0)),3,2))))),""))</f>
        <v/>
      </c>
      <c r="AH15" s="13" t="str">
        <f aca="false">IF($B15="","",SUM(X15:AG15))</f>
        <v/>
      </c>
      <c r="AI15" s="12" t="str">
        <f aca="false">IF($B15="","",COUNTIF(X15:AG15,5))</f>
        <v/>
      </c>
      <c r="AJ15" s="12" t="str">
        <f aca="false">IF($B15="","",COUNTIF(X15:AG15,"&gt;=2"))</f>
        <v/>
      </c>
      <c r="AK15" s="12" t="str">
        <f aca="false">IF($B15="","",COUNT(X15:AG15))</f>
        <v/>
      </c>
    </row>
    <row r="16" customFormat="false" ht="15" hidden="false" customHeight="false" outlineLevel="0" collapsed="false">
      <c r="A16" s="7"/>
      <c r="B16" s="7"/>
      <c r="C16" s="1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12" t="str">
        <f aca="false">IF(OR($B16="",D16="",E16=""),"",IFERROR(IF(OR(INDEX(Matches!$I$2:$I$201,MATCH($A16&amp;"-1",Matches!$J$2:$J$201,0))="Void",INDEX(Matches!$G$2:$G$201,MATCH($A16&amp;"-1",Matches!$J$2:$J$201,0))="",INDEX(Matches!$H$2:$H$201,MATCH($A16&amp;"-1",Matches!$J$2:$J$201,0))=""),"",IF(AND($C16&lt;&gt;"",INDEX(Matches!$F$2:$F$201,MATCH($A16&amp;"-1",Matches!$J$2:$J$201,0))&lt;&gt;"",$C16&gt;=INDEX(Matches!$F$2:$F$201,MATCH($A16&amp;"-1",Matches!$J$2:$J$201,0))),"",IF(AND(D16=INDEX(Matches!$G$2:$G$201,MATCH($A16&amp;"-1",Matches!$J$2:$J$201,0)),E16=INDEX(Matches!$H$2:$H$201,MATCH($A16&amp;"-1",Matches!$J$2:$J$201,0))),5,IF(SIGN(D16-E16)&lt;&gt;SIGN(INDEX(Matches!$G$2:$G$201,MATCH($A16&amp;"-1",Matches!$J$2:$J$201,0))-INDEX(Matches!$H$2:$H$201,MATCH($A16&amp;"-1",Matches!$J$2:$J$201,0))),0,IF(D16-E16=INDEX(Matches!$G$2:$G$201,MATCH($A16&amp;"-1",Matches!$J$2:$J$201,0))-INDEX(Matches!$H$2:$H$201,MATCH($A16&amp;"-1",Matches!$J$2:$J$201,0)),3,2))))),""))</f>
        <v/>
      </c>
      <c r="Y16" s="12" t="str">
        <f aca="false">IF(OR($B16="",F16="",G16=""),"",IFERROR(IF(OR(INDEX(Matches!$I$2:$I$201,MATCH($A16&amp;"-2",Matches!$J$2:$J$201,0))="Void",INDEX(Matches!$G$2:$G$201,MATCH($A16&amp;"-2",Matches!$J$2:$J$201,0))="",INDEX(Matches!$H$2:$H$201,MATCH($A16&amp;"-2",Matches!$J$2:$J$201,0))=""),"",IF(AND($C16&lt;&gt;"",INDEX(Matches!$F$2:$F$201,MATCH($A16&amp;"-2",Matches!$J$2:$J$201,0))&lt;&gt;"",$C16&gt;=INDEX(Matches!$F$2:$F$201,MATCH($A16&amp;"-2",Matches!$J$2:$J$201,0))),"",IF(AND(F16=INDEX(Matches!$G$2:$G$201,MATCH($A16&amp;"-2",Matches!$J$2:$J$201,0)),G16=INDEX(Matches!$H$2:$H$201,MATCH($A16&amp;"-2",Matches!$J$2:$J$201,0))),5,IF(SIGN(F16-G16)&lt;&gt;SIGN(INDEX(Matches!$G$2:$G$201,MATCH($A16&amp;"-2",Matches!$J$2:$J$201,0))-INDEX(Matches!$H$2:$H$201,MATCH($A16&amp;"-2",Matches!$J$2:$J$201,0))),0,IF(F16-G16=INDEX(Matches!$G$2:$G$201,MATCH($A16&amp;"-2",Matches!$J$2:$J$201,0))-INDEX(Matches!$H$2:$H$201,MATCH($A16&amp;"-2",Matches!$J$2:$J$201,0)),3,2))))),""))</f>
        <v/>
      </c>
      <c r="Z16" s="12" t="str">
        <f aca="false">IF(OR($B16="",H16="",I16=""),"",IFERROR(IF(OR(INDEX(Matches!$I$2:$I$201,MATCH($A16&amp;"-3",Matches!$J$2:$J$201,0))="Void",INDEX(Matches!$G$2:$G$201,MATCH($A16&amp;"-3",Matches!$J$2:$J$201,0))="",INDEX(Matches!$H$2:$H$201,MATCH($A16&amp;"-3",Matches!$J$2:$J$201,0))=""),"",IF(AND($C16&lt;&gt;"",INDEX(Matches!$F$2:$F$201,MATCH($A16&amp;"-3",Matches!$J$2:$J$201,0))&lt;&gt;"",$C16&gt;=INDEX(Matches!$F$2:$F$201,MATCH($A16&amp;"-3",Matches!$J$2:$J$201,0))),"",IF(AND(H16=INDEX(Matches!$G$2:$G$201,MATCH($A16&amp;"-3",Matches!$J$2:$J$201,0)),I16=INDEX(Matches!$H$2:$H$201,MATCH($A16&amp;"-3",Matches!$J$2:$J$201,0))),5,IF(SIGN(H16-I16)&lt;&gt;SIGN(INDEX(Matches!$G$2:$G$201,MATCH($A16&amp;"-3",Matches!$J$2:$J$201,0))-INDEX(Matches!$H$2:$H$201,MATCH($A16&amp;"-3",Matches!$J$2:$J$201,0))),0,IF(H16-I16=INDEX(Matches!$G$2:$G$201,MATCH($A16&amp;"-3",Matches!$J$2:$J$201,0))-INDEX(Matches!$H$2:$H$201,MATCH($A16&amp;"-3",Matches!$J$2:$J$201,0)),3,2))))),""))</f>
        <v/>
      </c>
      <c r="AA16" s="12" t="str">
        <f aca="false">IF(OR($B16="",J16="",K16=""),"",IFERROR(IF(OR(INDEX(Matches!$I$2:$I$201,MATCH($A16&amp;"-4",Matches!$J$2:$J$201,0))="Void",INDEX(Matches!$G$2:$G$201,MATCH($A16&amp;"-4",Matches!$J$2:$J$201,0))="",INDEX(Matches!$H$2:$H$201,MATCH($A16&amp;"-4",Matches!$J$2:$J$201,0))=""),"",IF(AND($C16&lt;&gt;"",INDEX(Matches!$F$2:$F$201,MATCH($A16&amp;"-4",Matches!$J$2:$J$201,0))&lt;&gt;"",$C16&gt;=INDEX(Matches!$F$2:$F$201,MATCH($A16&amp;"-4",Matches!$J$2:$J$201,0))),"",IF(AND(J16=INDEX(Matches!$G$2:$G$201,MATCH($A16&amp;"-4",Matches!$J$2:$J$201,0)),K16=INDEX(Matches!$H$2:$H$201,MATCH($A16&amp;"-4",Matches!$J$2:$J$201,0))),5,IF(SIGN(J16-K16)&lt;&gt;SIGN(INDEX(Matches!$G$2:$G$201,MATCH($A16&amp;"-4",Matches!$J$2:$J$201,0))-INDEX(Matches!$H$2:$H$201,MATCH($A16&amp;"-4",Matches!$J$2:$J$201,0))),0,IF(J16-K16=INDEX(Matches!$G$2:$G$201,MATCH($A16&amp;"-4",Matches!$J$2:$J$201,0))-INDEX(Matches!$H$2:$H$201,MATCH($A16&amp;"-4",Matches!$J$2:$J$201,0)),3,2))))),""))</f>
        <v/>
      </c>
      <c r="AB16" s="12" t="str">
        <f aca="false">IF(OR($B16="",L16="",M16=""),"",IFERROR(IF(OR(INDEX(Matches!$I$2:$I$201,MATCH($A16&amp;"-5",Matches!$J$2:$J$201,0))="Void",INDEX(Matches!$G$2:$G$201,MATCH($A16&amp;"-5",Matches!$J$2:$J$201,0))="",INDEX(Matches!$H$2:$H$201,MATCH($A16&amp;"-5",Matches!$J$2:$J$201,0))=""),"",IF(AND($C16&lt;&gt;"",INDEX(Matches!$F$2:$F$201,MATCH($A16&amp;"-5",Matches!$J$2:$J$201,0))&lt;&gt;"",$C16&gt;=INDEX(Matches!$F$2:$F$201,MATCH($A16&amp;"-5",Matches!$J$2:$J$201,0))),"",IF(AND(L16=INDEX(Matches!$G$2:$G$201,MATCH($A16&amp;"-5",Matches!$J$2:$J$201,0)),M16=INDEX(Matches!$H$2:$H$201,MATCH($A16&amp;"-5",Matches!$J$2:$J$201,0))),5,IF(SIGN(L16-M16)&lt;&gt;SIGN(INDEX(Matches!$G$2:$G$201,MATCH($A16&amp;"-5",Matches!$J$2:$J$201,0))-INDEX(Matches!$H$2:$H$201,MATCH($A16&amp;"-5",Matches!$J$2:$J$201,0))),0,IF(L16-M16=INDEX(Matches!$G$2:$G$201,MATCH($A16&amp;"-5",Matches!$J$2:$J$201,0))-INDEX(Matches!$H$2:$H$201,MATCH($A16&amp;"-5",Matches!$J$2:$J$201,0)),3,2))))),""))</f>
        <v/>
      </c>
      <c r="AC16" s="12" t="str">
        <f aca="false">IF(OR($B16="",N16="",O16=""),"",IFERROR(IF(OR(INDEX(Matches!$I$2:$I$201,MATCH($A16&amp;"-6",Matches!$J$2:$J$201,0))="Void",INDEX(Matches!$G$2:$G$201,MATCH($A16&amp;"-6",Matches!$J$2:$J$201,0))="",INDEX(Matches!$H$2:$H$201,MATCH($A16&amp;"-6",Matches!$J$2:$J$201,0))=""),"",IF(AND($C16&lt;&gt;"",INDEX(Matches!$F$2:$F$201,MATCH($A16&amp;"-6",Matches!$J$2:$J$201,0))&lt;&gt;"",$C16&gt;=INDEX(Matches!$F$2:$F$201,MATCH($A16&amp;"-6",Matches!$J$2:$J$201,0))),"",IF(AND(N16=INDEX(Matches!$G$2:$G$201,MATCH($A16&amp;"-6",Matches!$J$2:$J$201,0)),O16=INDEX(Matches!$H$2:$H$201,MATCH($A16&amp;"-6",Matches!$J$2:$J$201,0))),5,IF(SIGN(N16-O16)&lt;&gt;SIGN(INDEX(Matches!$G$2:$G$201,MATCH($A16&amp;"-6",Matches!$J$2:$J$201,0))-INDEX(Matches!$H$2:$H$201,MATCH($A16&amp;"-6",Matches!$J$2:$J$201,0))),0,IF(N16-O16=INDEX(Matches!$G$2:$G$201,MATCH($A16&amp;"-6",Matches!$J$2:$J$201,0))-INDEX(Matches!$H$2:$H$201,MATCH($A16&amp;"-6",Matches!$J$2:$J$201,0)),3,2))))),""))</f>
        <v/>
      </c>
      <c r="AD16" s="12" t="str">
        <f aca="false">IF(OR($B16="",P16="",Q16=""),"",IFERROR(IF(OR(INDEX(Matches!$I$2:$I$201,MATCH($A16&amp;"-7",Matches!$J$2:$J$201,0))="Void",INDEX(Matches!$G$2:$G$201,MATCH($A16&amp;"-7",Matches!$J$2:$J$201,0))="",INDEX(Matches!$H$2:$H$201,MATCH($A16&amp;"-7",Matches!$J$2:$J$201,0))=""),"",IF(AND($C16&lt;&gt;"",INDEX(Matches!$F$2:$F$201,MATCH($A16&amp;"-7",Matches!$J$2:$J$201,0))&lt;&gt;"",$C16&gt;=INDEX(Matches!$F$2:$F$201,MATCH($A16&amp;"-7",Matches!$J$2:$J$201,0))),"",IF(AND(P16=INDEX(Matches!$G$2:$G$201,MATCH($A16&amp;"-7",Matches!$J$2:$J$201,0)),Q16=INDEX(Matches!$H$2:$H$201,MATCH($A16&amp;"-7",Matches!$J$2:$J$201,0))),5,IF(SIGN(P16-Q16)&lt;&gt;SIGN(INDEX(Matches!$G$2:$G$201,MATCH($A16&amp;"-7",Matches!$J$2:$J$201,0))-INDEX(Matches!$H$2:$H$201,MATCH($A16&amp;"-7",Matches!$J$2:$J$201,0))),0,IF(P16-Q16=INDEX(Matches!$G$2:$G$201,MATCH($A16&amp;"-7",Matches!$J$2:$J$201,0))-INDEX(Matches!$H$2:$H$201,MATCH($A16&amp;"-7",Matches!$J$2:$J$201,0)),3,2))))),""))</f>
        <v/>
      </c>
      <c r="AE16" s="12" t="str">
        <f aca="false">IF(OR($B16="",R16="",S16=""),"",IFERROR(IF(OR(INDEX(Matches!$I$2:$I$201,MATCH($A16&amp;"-8",Matches!$J$2:$J$201,0))="Void",INDEX(Matches!$G$2:$G$201,MATCH($A16&amp;"-8",Matches!$J$2:$J$201,0))="",INDEX(Matches!$H$2:$H$201,MATCH($A16&amp;"-8",Matches!$J$2:$J$201,0))=""),"",IF(AND($C16&lt;&gt;"",INDEX(Matches!$F$2:$F$201,MATCH($A16&amp;"-8",Matches!$J$2:$J$201,0))&lt;&gt;"",$C16&gt;=INDEX(Matches!$F$2:$F$201,MATCH($A16&amp;"-8",Matches!$J$2:$J$201,0))),"",IF(AND(R16=INDEX(Matches!$G$2:$G$201,MATCH($A16&amp;"-8",Matches!$J$2:$J$201,0)),S16=INDEX(Matches!$H$2:$H$201,MATCH($A16&amp;"-8",Matches!$J$2:$J$201,0))),5,IF(SIGN(R16-S16)&lt;&gt;SIGN(INDEX(Matches!$G$2:$G$201,MATCH($A16&amp;"-8",Matches!$J$2:$J$201,0))-INDEX(Matches!$H$2:$H$201,MATCH($A16&amp;"-8",Matches!$J$2:$J$201,0))),0,IF(R16-S16=INDEX(Matches!$G$2:$G$201,MATCH($A16&amp;"-8",Matches!$J$2:$J$201,0))-INDEX(Matches!$H$2:$H$201,MATCH($A16&amp;"-8",Matches!$J$2:$J$201,0)),3,2))))),""))</f>
        <v/>
      </c>
      <c r="AF16" s="12" t="str">
        <f aca="false">IF(OR($B16="",T16="",U16=""),"",IFERROR(IF(OR(INDEX(Matches!$I$2:$I$201,MATCH($A16&amp;"-9",Matches!$J$2:$J$201,0))="Void",INDEX(Matches!$G$2:$G$201,MATCH($A16&amp;"-9",Matches!$J$2:$J$201,0))="",INDEX(Matches!$H$2:$H$201,MATCH($A16&amp;"-9",Matches!$J$2:$J$201,0))=""),"",IF(AND($C16&lt;&gt;"",INDEX(Matches!$F$2:$F$201,MATCH($A16&amp;"-9",Matches!$J$2:$J$201,0))&lt;&gt;"",$C16&gt;=INDEX(Matches!$F$2:$F$201,MATCH($A16&amp;"-9",Matches!$J$2:$J$201,0))),"",IF(AND(T16=INDEX(Matches!$G$2:$G$201,MATCH($A16&amp;"-9",Matches!$J$2:$J$201,0)),U16=INDEX(Matches!$H$2:$H$201,MATCH($A16&amp;"-9",Matches!$J$2:$J$201,0))),5,IF(SIGN(T16-U16)&lt;&gt;SIGN(INDEX(Matches!$G$2:$G$201,MATCH($A16&amp;"-9",Matches!$J$2:$J$201,0))-INDEX(Matches!$H$2:$H$201,MATCH($A16&amp;"-9",Matches!$J$2:$J$201,0))),0,IF(T16-U16=INDEX(Matches!$G$2:$G$201,MATCH($A16&amp;"-9",Matches!$J$2:$J$201,0))-INDEX(Matches!$H$2:$H$201,MATCH($A16&amp;"-9",Matches!$J$2:$J$201,0)),3,2))))),""))</f>
        <v/>
      </c>
      <c r="AG16" s="12" t="str">
        <f aca="false">IF(OR($B16="",V16="",W16=""),"",IFERROR(IF(OR(INDEX(Matches!$I$2:$I$201,MATCH($A16&amp;"-10",Matches!$J$2:$J$201,0))="Void",INDEX(Matches!$G$2:$G$201,MATCH($A16&amp;"-10",Matches!$J$2:$J$201,0))="",INDEX(Matches!$H$2:$H$201,MATCH($A16&amp;"-10",Matches!$J$2:$J$201,0))=""),"",IF(AND($C16&lt;&gt;"",INDEX(Matches!$F$2:$F$201,MATCH($A16&amp;"-10",Matches!$J$2:$J$201,0))&lt;&gt;"",$C16&gt;=INDEX(Matches!$F$2:$F$201,MATCH($A16&amp;"-10",Matches!$J$2:$J$201,0))),"",IF(AND(V16=INDEX(Matches!$G$2:$G$201,MATCH($A16&amp;"-10",Matches!$J$2:$J$201,0)),W16=INDEX(Matches!$H$2:$H$201,MATCH($A16&amp;"-10",Matches!$J$2:$J$201,0))),5,IF(SIGN(V16-W16)&lt;&gt;SIGN(INDEX(Matches!$G$2:$G$201,MATCH($A16&amp;"-10",Matches!$J$2:$J$201,0))-INDEX(Matches!$H$2:$H$201,MATCH($A16&amp;"-10",Matches!$J$2:$J$201,0))),0,IF(V16-W16=INDEX(Matches!$G$2:$G$201,MATCH($A16&amp;"-10",Matches!$J$2:$J$201,0))-INDEX(Matches!$H$2:$H$201,MATCH($A16&amp;"-10",Matches!$J$2:$J$201,0)),3,2))))),""))</f>
        <v/>
      </c>
      <c r="AH16" s="13" t="str">
        <f aca="false">IF($B16="","",SUM(X16:AG16))</f>
        <v/>
      </c>
      <c r="AI16" s="12" t="str">
        <f aca="false">IF($B16="","",COUNTIF(X16:AG16,5))</f>
        <v/>
      </c>
      <c r="AJ16" s="12" t="str">
        <f aca="false">IF($B16="","",COUNTIF(X16:AG16,"&gt;=2"))</f>
        <v/>
      </c>
      <c r="AK16" s="12" t="str">
        <f aca="false">IF($B16="","",COUNT(X16:AG16))</f>
        <v/>
      </c>
    </row>
    <row r="17" customFormat="false" ht="15" hidden="false" customHeight="false" outlineLevel="0" collapsed="false">
      <c r="A17" s="7"/>
      <c r="B17" s="7"/>
      <c r="C17" s="11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12" t="str">
        <f aca="false">IF(OR($B17="",D17="",E17=""),"",IFERROR(IF(OR(INDEX(Matches!$I$2:$I$201,MATCH($A17&amp;"-1",Matches!$J$2:$J$201,0))="Void",INDEX(Matches!$G$2:$G$201,MATCH($A17&amp;"-1",Matches!$J$2:$J$201,0))="",INDEX(Matches!$H$2:$H$201,MATCH($A17&amp;"-1",Matches!$J$2:$J$201,0))=""),"",IF(AND($C17&lt;&gt;"",INDEX(Matches!$F$2:$F$201,MATCH($A17&amp;"-1",Matches!$J$2:$J$201,0))&lt;&gt;"",$C17&gt;=INDEX(Matches!$F$2:$F$201,MATCH($A17&amp;"-1",Matches!$J$2:$J$201,0))),"",IF(AND(D17=INDEX(Matches!$G$2:$G$201,MATCH($A17&amp;"-1",Matches!$J$2:$J$201,0)),E17=INDEX(Matches!$H$2:$H$201,MATCH($A17&amp;"-1",Matches!$J$2:$J$201,0))),5,IF(SIGN(D17-E17)&lt;&gt;SIGN(INDEX(Matches!$G$2:$G$201,MATCH($A17&amp;"-1",Matches!$J$2:$J$201,0))-INDEX(Matches!$H$2:$H$201,MATCH($A17&amp;"-1",Matches!$J$2:$J$201,0))),0,IF(D17-E17=INDEX(Matches!$G$2:$G$201,MATCH($A17&amp;"-1",Matches!$J$2:$J$201,0))-INDEX(Matches!$H$2:$H$201,MATCH($A17&amp;"-1",Matches!$J$2:$J$201,0)),3,2))))),""))</f>
        <v/>
      </c>
      <c r="Y17" s="12" t="str">
        <f aca="false">IF(OR($B17="",F17="",G17=""),"",IFERROR(IF(OR(INDEX(Matches!$I$2:$I$201,MATCH($A17&amp;"-2",Matches!$J$2:$J$201,0))="Void",INDEX(Matches!$G$2:$G$201,MATCH($A17&amp;"-2",Matches!$J$2:$J$201,0))="",INDEX(Matches!$H$2:$H$201,MATCH($A17&amp;"-2",Matches!$J$2:$J$201,0))=""),"",IF(AND($C17&lt;&gt;"",INDEX(Matches!$F$2:$F$201,MATCH($A17&amp;"-2",Matches!$J$2:$J$201,0))&lt;&gt;"",$C17&gt;=INDEX(Matches!$F$2:$F$201,MATCH($A17&amp;"-2",Matches!$J$2:$J$201,0))),"",IF(AND(F17=INDEX(Matches!$G$2:$G$201,MATCH($A17&amp;"-2",Matches!$J$2:$J$201,0)),G17=INDEX(Matches!$H$2:$H$201,MATCH($A17&amp;"-2",Matches!$J$2:$J$201,0))),5,IF(SIGN(F17-G17)&lt;&gt;SIGN(INDEX(Matches!$G$2:$G$201,MATCH($A17&amp;"-2",Matches!$J$2:$J$201,0))-INDEX(Matches!$H$2:$H$201,MATCH($A17&amp;"-2",Matches!$J$2:$J$201,0))),0,IF(F17-G17=INDEX(Matches!$G$2:$G$201,MATCH($A17&amp;"-2",Matches!$J$2:$J$201,0))-INDEX(Matches!$H$2:$H$201,MATCH($A17&amp;"-2",Matches!$J$2:$J$201,0)),3,2))))),""))</f>
        <v/>
      </c>
      <c r="Z17" s="12" t="str">
        <f aca="false">IF(OR($B17="",H17="",I17=""),"",IFERROR(IF(OR(INDEX(Matches!$I$2:$I$201,MATCH($A17&amp;"-3",Matches!$J$2:$J$201,0))="Void",INDEX(Matches!$G$2:$G$201,MATCH($A17&amp;"-3",Matches!$J$2:$J$201,0))="",INDEX(Matches!$H$2:$H$201,MATCH($A17&amp;"-3",Matches!$J$2:$J$201,0))=""),"",IF(AND($C17&lt;&gt;"",INDEX(Matches!$F$2:$F$201,MATCH($A17&amp;"-3",Matches!$J$2:$J$201,0))&lt;&gt;"",$C17&gt;=INDEX(Matches!$F$2:$F$201,MATCH($A17&amp;"-3",Matches!$J$2:$J$201,0))),"",IF(AND(H17=INDEX(Matches!$G$2:$G$201,MATCH($A17&amp;"-3",Matches!$J$2:$J$201,0)),I17=INDEX(Matches!$H$2:$H$201,MATCH($A17&amp;"-3",Matches!$J$2:$J$201,0))),5,IF(SIGN(H17-I17)&lt;&gt;SIGN(INDEX(Matches!$G$2:$G$201,MATCH($A17&amp;"-3",Matches!$J$2:$J$201,0))-INDEX(Matches!$H$2:$H$201,MATCH($A17&amp;"-3",Matches!$J$2:$J$201,0))),0,IF(H17-I17=INDEX(Matches!$G$2:$G$201,MATCH($A17&amp;"-3",Matches!$J$2:$J$201,0))-INDEX(Matches!$H$2:$H$201,MATCH($A17&amp;"-3",Matches!$J$2:$J$201,0)),3,2))))),""))</f>
        <v/>
      </c>
      <c r="AA17" s="12" t="str">
        <f aca="false">IF(OR($B17="",J17="",K17=""),"",IFERROR(IF(OR(INDEX(Matches!$I$2:$I$201,MATCH($A17&amp;"-4",Matches!$J$2:$J$201,0))="Void",INDEX(Matches!$G$2:$G$201,MATCH($A17&amp;"-4",Matches!$J$2:$J$201,0))="",INDEX(Matches!$H$2:$H$201,MATCH($A17&amp;"-4",Matches!$J$2:$J$201,0))=""),"",IF(AND($C17&lt;&gt;"",INDEX(Matches!$F$2:$F$201,MATCH($A17&amp;"-4",Matches!$J$2:$J$201,0))&lt;&gt;"",$C17&gt;=INDEX(Matches!$F$2:$F$201,MATCH($A17&amp;"-4",Matches!$J$2:$J$201,0))),"",IF(AND(J17=INDEX(Matches!$G$2:$G$201,MATCH($A17&amp;"-4",Matches!$J$2:$J$201,0)),K17=INDEX(Matches!$H$2:$H$201,MATCH($A17&amp;"-4",Matches!$J$2:$J$201,0))),5,IF(SIGN(J17-K17)&lt;&gt;SIGN(INDEX(Matches!$G$2:$G$201,MATCH($A17&amp;"-4",Matches!$J$2:$J$201,0))-INDEX(Matches!$H$2:$H$201,MATCH($A17&amp;"-4",Matches!$J$2:$J$201,0))),0,IF(J17-K17=INDEX(Matches!$G$2:$G$201,MATCH($A17&amp;"-4",Matches!$J$2:$J$201,0))-INDEX(Matches!$H$2:$H$201,MATCH($A17&amp;"-4",Matches!$J$2:$J$201,0)),3,2))))),""))</f>
        <v/>
      </c>
      <c r="AB17" s="12" t="str">
        <f aca="false">IF(OR($B17="",L17="",M17=""),"",IFERROR(IF(OR(INDEX(Matches!$I$2:$I$201,MATCH($A17&amp;"-5",Matches!$J$2:$J$201,0))="Void",INDEX(Matches!$G$2:$G$201,MATCH($A17&amp;"-5",Matches!$J$2:$J$201,0))="",INDEX(Matches!$H$2:$H$201,MATCH($A17&amp;"-5",Matches!$J$2:$J$201,0))=""),"",IF(AND($C17&lt;&gt;"",INDEX(Matches!$F$2:$F$201,MATCH($A17&amp;"-5",Matches!$J$2:$J$201,0))&lt;&gt;"",$C17&gt;=INDEX(Matches!$F$2:$F$201,MATCH($A17&amp;"-5",Matches!$J$2:$J$201,0))),"",IF(AND(L17=INDEX(Matches!$G$2:$G$201,MATCH($A17&amp;"-5",Matches!$J$2:$J$201,0)),M17=INDEX(Matches!$H$2:$H$201,MATCH($A17&amp;"-5",Matches!$J$2:$J$201,0))),5,IF(SIGN(L17-M17)&lt;&gt;SIGN(INDEX(Matches!$G$2:$G$201,MATCH($A17&amp;"-5",Matches!$J$2:$J$201,0))-INDEX(Matches!$H$2:$H$201,MATCH($A17&amp;"-5",Matches!$J$2:$J$201,0))),0,IF(L17-M17=INDEX(Matches!$G$2:$G$201,MATCH($A17&amp;"-5",Matches!$J$2:$J$201,0))-INDEX(Matches!$H$2:$H$201,MATCH($A17&amp;"-5",Matches!$J$2:$J$201,0)),3,2))))),""))</f>
        <v/>
      </c>
      <c r="AC17" s="12" t="str">
        <f aca="false">IF(OR($B17="",N17="",O17=""),"",IFERROR(IF(OR(INDEX(Matches!$I$2:$I$201,MATCH($A17&amp;"-6",Matches!$J$2:$J$201,0))="Void",INDEX(Matches!$G$2:$G$201,MATCH($A17&amp;"-6",Matches!$J$2:$J$201,0))="",INDEX(Matches!$H$2:$H$201,MATCH($A17&amp;"-6",Matches!$J$2:$J$201,0))=""),"",IF(AND($C17&lt;&gt;"",INDEX(Matches!$F$2:$F$201,MATCH($A17&amp;"-6",Matches!$J$2:$J$201,0))&lt;&gt;"",$C17&gt;=INDEX(Matches!$F$2:$F$201,MATCH($A17&amp;"-6",Matches!$J$2:$J$201,0))),"",IF(AND(N17=INDEX(Matches!$G$2:$G$201,MATCH($A17&amp;"-6",Matches!$J$2:$J$201,0)),O17=INDEX(Matches!$H$2:$H$201,MATCH($A17&amp;"-6",Matches!$J$2:$J$201,0))),5,IF(SIGN(N17-O17)&lt;&gt;SIGN(INDEX(Matches!$G$2:$G$201,MATCH($A17&amp;"-6",Matches!$J$2:$J$201,0))-INDEX(Matches!$H$2:$H$201,MATCH($A17&amp;"-6",Matches!$J$2:$J$201,0))),0,IF(N17-O17=INDEX(Matches!$G$2:$G$201,MATCH($A17&amp;"-6",Matches!$J$2:$J$201,0))-INDEX(Matches!$H$2:$H$201,MATCH($A17&amp;"-6",Matches!$J$2:$J$201,0)),3,2))))),""))</f>
        <v/>
      </c>
      <c r="AD17" s="12" t="str">
        <f aca="false">IF(OR($B17="",P17="",Q17=""),"",IFERROR(IF(OR(INDEX(Matches!$I$2:$I$201,MATCH($A17&amp;"-7",Matches!$J$2:$J$201,0))="Void",INDEX(Matches!$G$2:$G$201,MATCH($A17&amp;"-7",Matches!$J$2:$J$201,0))="",INDEX(Matches!$H$2:$H$201,MATCH($A17&amp;"-7",Matches!$J$2:$J$201,0))=""),"",IF(AND($C17&lt;&gt;"",INDEX(Matches!$F$2:$F$201,MATCH($A17&amp;"-7",Matches!$J$2:$J$201,0))&lt;&gt;"",$C17&gt;=INDEX(Matches!$F$2:$F$201,MATCH($A17&amp;"-7",Matches!$J$2:$J$201,0))),"",IF(AND(P17=INDEX(Matches!$G$2:$G$201,MATCH($A17&amp;"-7",Matches!$J$2:$J$201,0)),Q17=INDEX(Matches!$H$2:$H$201,MATCH($A17&amp;"-7",Matches!$J$2:$J$201,0))),5,IF(SIGN(P17-Q17)&lt;&gt;SIGN(INDEX(Matches!$G$2:$G$201,MATCH($A17&amp;"-7",Matches!$J$2:$J$201,0))-INDEX(Matches!$H$2:$H$201,MATCH($A17&amp;"-7",Matches!$J$2:$J$201,0))),0,IF(P17-Q17=INDEX(Matches!$G$2:$G$201,MATCH($A17&amp;"-7",Matches!$J$2:$J$201,0))-INDEX(Matches!$H$2:$H$201,MATCH($A17&amp;"-7",Matches!$J$2:$J$201,0)),3,2))))),""))</f>
        <v/>
      </c>
      <c r="AE17" s="12" t="str">
        <f aca="false">IF(OR($B17="",R17="",S17=""),"",IFERROR(IF(OR(INDEX(Matches!$I$2:$I$201,MATCH($A17&amp;"-8",Matches!$J$2:$J$201,0))="Void",INDEX(Matches!$G$2:$G$201,MATCH($A17&amp;"-8",Matches!$J$2:$J$201,0))="",INDEX(Matches!$H$2:$H$201,MATCH($A17&amp;"-8",Matches!$J$2:$J$201,0))=""),"",IF(AND($C17&lt;&gt;"",INDEX(Matches!$F$2:$F$201,MATCH($A17&amp;"-8",Matches!$J$2:$J$201,0))&lt;&gt;"",$C17&gt;=INDEX(Matches!$F$2:$F$201,MATCH($A17&amp;"-8",Matches!$J$2:$J$201,0))),"",IF(AND(R17=INDEX(Matches!$G$2:$G$201,MATCH($A17&amp;"-8",Matches!$J$2:$J$201,0)),S17=INDEX(Matches!$H$2:$H$201,MATCH($A17&amp;"-8",Matches!$J$2:$J$201,0))),5,IF(SIGN(R17-S17)&lt;&gt;SIGN(INDEX(Matches!$G$2:$G$201,MATCH($A17&amp;"-8",Matches!$J$2:$J$201,0))-INDEX(Matches!$H$2:$H$201,MATCH($A17&amp;"-8",Matches!$J$2:$J$201,0))),0,IF(R17-S17=INDEX(Matches!$G$2:$G$201,MATCH($A17&amp;"-8",Matches!$J$2:$J$201,0))-INDEX(Matches!$H$2:$H$201,MATCH($A17&amp;"-8",Matches!$J$2:$J$201,0)),3,2))))),""))</f>
        <v/>
      </c>
      <c r="AF17" s="12" t="str">
        <f aca="false">IF(OR($B17="",T17="",U17=""),"",IFERROR(IF(OR(INDEX(Matches!$I$2:$I$201,MATCH($A17&amp;"-9",Matches!$J$2:$J$201,0))="Void",INDEX(Matches!$G$2:$G$201,MATCH($A17&amp;"-9",Matches!$J$2:$J$201,0))="",INDEX(Matches!$H$2:$H$201,MATCH($A17&amp;"-9",Matches!$J$2:$J$201,0))=""),"",IF(AND($C17&lt;&gt;"",INDEX(Matches!$F$2:$F$201,MATCH($A17&amp;"-9",Matches!$J$2:$J$201,0))&lt;&gt;"",$C17&gt;=INDEX(Matches!$F$2:$F$201,MATCH($A17&amp;"-9",Matches!$J$2:$J$201,0))),"",IF(AND(T17=INDEX(Matches!$G$2:$G$201,MATCH($A17&amp;"-9",Matches!$J$2:$J$201,0)),U17=INDEX(Matches!$H$2:$H$201,MATCH($A17&amp;"-9",Matches!$J$2:$J$201,0))),5,IF(SIGN(T17-U17)&lt;&gt;SIGN(INDEX(Matches!$G$2:$G$201,MATCH($A17&amp;"-9",Matches!$J$2:$J$201,0))-INDEX(Matches!$H$2:$H$201,MATCH($A17&amp;"-9",Matches!$J$2:$J$201,0))),0,IF(T17-U17=INDEX(Matches!$G$2:$G$201,MATCH($A17&amp;"-9",Matches!$J$2:$J$201,0))-INDEX(Matches!$H$2:$H$201,MATCH($A17&amp;"-9",Matches!$J$2:$J$201,0)),3,2))))),""))</f>
        <v/>
      </c>
      <c r="AG17" s="12" t="str">
        <f aca="false">IF(OR($B17="",V17="",W17=""),"",IFERROR(IF(OR(INDEX(Matches!$I$2:$I$201,MATCH($A17&amp;"-10",Matches!$J$2:$J$201,0))="Void",INDEX(Matches!$G$2:$G$201,MATCH($A17&amp;"-10",Matches!$J$2:$J$201,0))="",INDEX(Matches!$H$2:$H$201,MATCH($A17&amp;"-10",Matches!$J$2:$J$201,0))=""),"",IF(AND($C17&lt;&gt;"",INDEX(Matches!$F$2:$F$201,MATCH($A17&amp;"-10",Matches!$J$2:$J$201,0))&lt;&gt;"",$C17&gt;=INDEX(Matches!$F$2:$F$201,MATCH($A17&amp;"-10",Matches!$J$2:$J$201,0))),"",IF(AND(V17=INDEX(Matches!$G$2:$G$201,MATCH($A17&amp;"-10",Matches!$J$2:$J$201,0)),W17=INDEX(Matches!$H$2:$H$201,MATCH($A17&amp;"-10",Matches!$J$2:$J$201,0))),5,IF(SIGN(V17-W17)&lt;&gt;SIGN(INDEX(Matches!$G$2:$G$201,MATCH($A17&amp;"-10",Matches!$J$2:$J$201,0))-INDEX(Matches!$H$2:$H$201,MATCH($A17&amp;"-10",Matches!$J$2:$J$201,0))),0,IF(V17-W17=INDEX(Matches!$G$2:$G$201,MATCH($A17&amp;"-10",Matches!$J$2:$J$201,0))-INDEX(Matches!$H$2:$H$201,MATCH($A17&amp;"-10",Matches!$J$2:$J$201,0)),3,2))))),""))</f>
        <v/>
      </c>
      <c r="AH17" s="13" t="str">
        <f aca="false">IF($B17="","",SUM(X17:AG17))</f>
        <v/>
      </c>
      <c r="AI17" s="12" t="str">
        <f aca="false">IF($B17="","",COUNTIF(X17:AG17,5))</f>
        <v/>
      </c>
      <c r="AJ17" s="12" t="str">
        <f aca="false">IF($B17="","",COUNTIF(X17:AG17,"&gt;=2"))</f>
        <v/>
      </c>
      <c r="AK17" s="12" t="str">
        <f aca="false">IF($B17="","",COUNT(X17:AG17))</f>
        <v/>
      </c>
    </row>
    <row r="18" customFormat="false" ht="15" hidden="false" customHeight="false" outlineLevel="0" collapsed="false">
      <c r="A18" s="7"/>
      <c r="B18" s="7"/>
      <c r="C18" s="11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12" t="str">
        <f aca="false">IF(OR($B18="",D18="",E18=""),"",IFERROR(IF(OR(INDEX(Matches!$I$2:$I$201,MATCH($A18&amp;"-1",Matches!$J$2:$J$201,0))="Void",INDEX(Matches!$G$2:$G$201,MATCH($A18&amp;"-1",Matches!$J$2:$J$201,0))="",INDEX(Matches!$H$2:$H$201,MATCH($A18&amp;"-1",Matches!$J$2:$J$201,0))=""),"",IF(AND($C18&lt;&gt;"",INDEX(Matches!$F$2:$F$201,MATCH($A18&amp;"-1",Matches!$J$2:$J$201,0))&lt;&gt;"",$C18&gt;=INDEX(Matches!$F$2:$F$201,MATCH($A18&amp;"-1",Matches!$J$2:$J$201,0))),"",IF(AND(D18=INDEX(Matches!$G$2:$G$201,MATCH($A18&amp;"-1",Matches!$J$2:$J$201,0)),E18=INDEX(Matches!$H$2:$H$201,MATCH($A18&amp;"-1",Matches!$J$2:$J$201,0))),5,IF(SIGN(D18-E18)&lt;&gt;SIGN(INDEX(Matches!$G$2:$G$201,MATCH($A18&amp;"-1",Matches!$J$2:$J$201,0))-INDEX(Matches!$H$2:$H$201,MATCH($A18&amp;"-1",Matches!$J$2:$J$201,0))),0,IF(D18-E18=INDEX(Matches!$G$2:$G$201,MATCH($A18&amp;"-1",Matches!$J$2:$J$201,0))-INDEX(Matches!$H$2:$H$201,MATCH($A18&amp;"-1",Matches!$J$2:$J$201,0)),3,2))))),""))</f>
        <v/>
      </c>
      <c r="Y18" s="12" t="str">
        <f aca="false">IF(OR($B18="",F18="",G18=""),"",IFERROR(IF(OR(INDEX(Matches!$I$2:$I$201,MATCH($A18&amp;"-2",Matches!$J$2:$J$201,0))="Void",INDEX(Matches!$G$2:$G$201,MATCH($A18&amp;"-2",Matches!$J$2:$J$201,0))="",INDEX(Matches!$H$2:$H$201,MATCH($A18&amp;"-2",Matches!$J$2:$J$201,0))=""),"",IF(AND($C18&lt;&gt;"",INDEX(Matches!$F$2:$F$201,MATCH($A18&amp;"-2",Matches!$J$2:$J$201,0))&lt;&gt;"",$C18&gt;=INDEX(Matches!$F$2:$F$201,MATCH($A18&amp;"-2",Matches!$J$2:$J$201,0))),"",IF(AND(F18=INDEX(Matches!$G$2:$G$201,MATCH($A18&amp;"-2",Matches!$J$2:$J$201,0)),G18=INDEX(Matches!$H$2:$H$201,MATCH($A18&amp;"-2",Matches!$J$2:$J$201,0))),5,IF(SIGN(F18-G18)&lt;&gt;SIGN(INDEX(Matches!$G$2:$G$201,MATCH($A18&amp;"-2",Matches!$J$2:$J$201,0))-INDEX(Matches!$H$2:$H$201,MATCH($A18&amp;"-2",Matches!$J$2:$J$201,0))),0,IF(F18-G18=INDEX(Matches!$G$2:$G$201,MATCH($A18&amp;"-2",Matches!$J$2:$J$201,0))-INDEX(Matches!$H$2:$H$201,MATCH($A18&amp;"-2",Matches!$J$2:$J$201,0)),3,2))))),""))</f>
        <v/>
      </c>
      <c r="Z18" s="12" t="str">
        <f aca="false">IF(OR($B18="",H18="",I18=""),"",IFERROR(IF(OR(INDEX(Matches!$I$2:$I$201,MATCH($A18&amp;"-3",Matches!$J$2:$J$201,0))="Void",INDEX(Matches!$G$2:$G$201,MATCH($A18&amp;"-3",Matches!$J$2:$J$201,0))="",INDEX(Matches!$H$2:$H$201,MATCH($A18&amp;"-3",Matches!$J$2:$J$201,0))=""),"",IF(AND($C18&lt;&gt;"",INDEX(Matches!$F$2:$F$201,MATCH($A18&amp;"-3",Matches!$J$2:$J$201,0))&lt;&gt;"",$C18&gt;=INDEX(Matches!$F$2:$F$201,MATCH($A18&amp;"-3",Matches!$J$2:$J$201,0))),"",IF(AND(H18=INDEX(Matches!$G$2:$G$201,MATCH($A18&amp;"-3",Matches!$J$2:$J$201,0)),I18=INDEX(Matches!$H$2:$H$201,MATCH($A18&amp;"-3",Matches!$J$2:$J$201,0))),5,IF(SIGN(H18-I18)&lt;&gt;SIGN(INDEX(Matches!$G$2:$G$201,MATCH($A18&amp;"-3",Matches!$J$2:$J$201,0))-INDEX(Matches!$H$2:$H$201,MATCH($A18&amp;"-3",Matches!$J$2:$J$201,0))),0,IF(H18-I18=INDEX(Matches!$G$2:$G$201,MATCH($A18&amp;"-3",Matches!$J$2:$J$201,0))-INDEX(Matches!$H$2:$H$201,MATCH($A18&amp;"-3",Matches!$J$2:$J$201,0)),3,2))))),""))</f>
        <v/>
      </c>
      <c r="AA18" s="12" t="str">
        <f aca="false">IF(OR($B18="",J18="",K18=""),"",IFERROR(IF(OR(INDEX(Matches!$I$2:$I$201,MATCH($A18&amp;"-4",Matches!$J$2:$J$201,0))="Void",INDEX(Matches!$G$2:$G$201,MATCH($A18&amp;"-4",Matches!$J$2:$J$201,0))="",INDEX(Matches!$H$2:$H$201,MATCH($A18&amp;"-4",Matches!$J$2:$J$201,0))=""),"",IF(AND($C18&lt;&gt;"",INDEX(Matches!$F$2:$F$201,MATCH($A18&amp;"-4",Matches!$J$2:$J$201,0))&lt;&gt;"",$C18&gt;=INDEX(Matches!$F$2:$F$201,MATCH($A18&amp;"-4",Matches!$J$2:$J$201,0))),"",IF(AND(J18=INDEX(Matches!$G$2:$G$201,MATCH($A18&amp;"-4",Matches!$J$2:$J$201,0)),K18=INDEX(Matches!$H$2:$H$201,MATCH($A18&amp;"-4",Matches!$J$2:$J$201,0))),5,IF(SIGN(J18-K18)&lt;&gt;SIGN(INDEX(Matches!$G$2:$G$201,MATCH($A18&amp;"-4",Matches!$J$2:$J$201,0))-INDEX(Matches!$H$2:$H$201,MATCH($A18&amp;"-4",Matches!$J$2:$J$201,0))),0,IF(J18-K18=INDEX(Matches!$G$2:$G$201,MATCH($A18&amp;"-4",Matches!$J$2:$J$201,0))-INDEX(Matches!$H$2:$H$201,MATCH($A18&amp;"-4",Matches!$J$2:$J$201,0)),3,2))))),""))</f>
        <v/>
      </c>
      <c r="AB18" s="12" t="str">
        <f aca="false">IF(OR($B18="",L18="",M18=""),"",IFERROR(IF(OR(INDEX(Matches!$I$2:$I$201,MATCH($A18&amp;"-5",Matches!$J$2:$J$201,0))="Void",INDEX(Matches!$G$2:$G$201,MATCH($A18&amp;"-5",Matches!$J$2:$J$201,0))="",INDEX(Matches!$H$2:$H$201,MATCH($A18&amp;"-5",Matches!$J$2:$J$201,0))=""),"",IF(AND($C18&lt;&gt;"",INDEX(Matches!$F$2:$F$201,MATCH($A18&amp;"-5",Matches!$J$2:$J$201,0))&lt;&gt;"",$C18&gt;=INDEX(Matches!$F$2:$F$201,MATCH($A18&amp;"-5",Matches!$J$2:$J$201,0))),"",IF(AND(L18=INDEX(Matches!$G$2:$G$201,MATCH($A18&amp;"-5",Matches!$J$2:$J$201,0)),M18=INDEX(Matches!$H$2:$H$201,MATCH($A18&amp;"-5",Matches!$J$2:$J$201,0))),5,IF(SIGN(L18-M18)&lt;&gt;SIGN(INDEX(Matches!$G$2:$G$201,MATCH($A18&amp;"-5",Matches!$J$2:$J$201,0))-INDEX(Matches!$H$2:$H$201,MATCH($A18&amp;"-5",Matches!$J$2:$J$201,0))),0,IF(L18-M18=INDEX(Matches!$G$2:$G$201,MATCH($A18&amp;"-5",Matches!$J$2:$J$201,0))-INDEX(Matches!$H$2:$H$201,MATCH($A18&amp;"-5",Matches!$J$2:$J$201,0)),3,2))))),""))</f>
        <v/>
      </c>
      <c r="AC18" s="12" t="str">
        <f aca="false">IF(OR($B18="",N18="",O18=""),"",IFERROR(IF(OR(INDEX(Matches!$I$2:$I$201,MATCH($A18&amp;"-6",Matches!$J$2:$J$201,0))="Void",INDEX(Matches!$G$2:$G$201,MATCH($A18&amp;"-6",Matches!$J$2:$J$201,0))="",INDEX(Matches!$H$2:$H$201,MATCH($A18&amp;"-6",Matches!$J$2:$J$201,0))=""),"",IF(AND($C18&lt;&gt;"",INDEX(Matches!$F$2:$F$201,MATCH($A18&amp;"-6",Matches!$J$2:$J$201,0))&lt;&gt;"",$C18&gt;=INDEX(Matches!$F$2:$F$201,MATCH($A18&amp;"-6",Matches!$J$2:$J$201,0))),"",IF(AND(N18=INDEX(Matches!$G$2:$G$201,MATCH($A18&amp;"-6",Matches!$J$2:$J$201,0)),O18=INDEX(Matches!$H$2:$H$201,MATCH($A18&amp;"-6",Matches!$J$2:$J$201,0))),5,IF(SIGN(N18-O18)&lt;&gt;SIGN(INDEX(Matches!$G$2:$G$201,MATCH($A18&amp;"-6",Matches!$J$2:$J$201,0))-INDEX(Matches!$H$2:$H$201,MATCH($A18&amp;"-6",Matches!$J$2:$J$201,0))),0,IF(N18-O18=INDEX(Matches!$G$2:$G$201,MATCH($A18&amp;"-6",Matches!$J$2:$J$201,0))-INDEX(Matches!$H$2:$H$201,MATCH($A18&amp;"-6",Matches!$J$2:$J$201,0)),3,2))))),""))</f>
        <v/>
      </c>
      <c r="AD18" s="12" t="str">
        <f aca="false">IF(OR($B18="",P18="",Q18=""),"",IFERROR(IF(OR(INDEX(Matches!$I$2:$I$201,MATCH($A18&amp;"-7",Matches!$J$2:$J$201,0))="Void",INDEX(Matches!$G$2:$G$201,MATCH($A18&amp;"-7",Matches!$J$2:$J$201,0))="",INDEX(Matches!$H$2:$H$201,MATCH($A18&amp;"-7",Matches!$J$2:$J$201,0))=""),"",IF(AND($C18&lt;&gt;"",INDEX(Matches!$F$2:$F$201,MATCH($A18&amp;"-7",Matches!$J$2:$J$201,0))&lt;&gt;"",$C18&gt;=INDEX(Matches!$F$2:$F$201,MATCH($A18&amp;"-7",Matches!$J$2:$J$201,0))),"",IF(AND(P18=INDEX(Matches!$G$2:$G$201,MATCH($A18&amp;"-7",Matches!$J$2:$J$201,0)),Q18=INDEX(Matches!$H$2:$H$201,MATCH($A18&amp;"-7",Matches!$J$2:$J$201,0))),5,IF(SIGN(P18-Q18)&lt;&gt;SIGN(INDEX(Matches!$G$2:$G$201,MATCH($A18&amp;"-7",Matches!$J$2:$J$201,0))-INDEX(Matches!$H$2:$H$201,MATCH($A18&amp;"-7",Matches!$J$2:$J$201,0))),0,IF(P18-Q18=INDEX(Matches!$G$2:$G$201,MATCH($A18&amp;"-7",Matches!$J$2:$J$201,0))-INDEX(Matches!$H$2:$H$201,MATCH($A18&amp;"-7",Matches!$J$2:$J$201,0)),3,2))))),""))</f>
        <v/>
      </c>
      <c r="AE18" s="12" t="str">
        <f aca="false">IF(OR($B18="",R18="",S18=""),"",IFERROR(IF(OR(INDEX(Matches!$I$2:$I$201,MATCH($A18&amp;"-8",Matches!$J$2:$J$201,0))="Void",INDEX(Matches!$G$2:$G$201,MATCH($A18&amp;"-8",Matches!$J$2:$J$201,0))="",INDEX(Matches!$H$2:$H$201,MATCH($A18&amp;"-8",Matches!$J$2:$J$201,0))=""),"",IF(AND($C18&lt;&gt;"",INDEX(Matches!$F$2:$F$201,MATCH($A18&amp;"-8",Matches!$J$2:$J$201,0))&lt;&gt;"",$C18&gt;=INDEX(Matches!$F$2:$F$201,MATCH($A18&amp;"-8",Matches!$J$2:$J$201,0))),"",IF(AND(R18=INDEX(Matches!$G$2:$G$201,MATCH($A18&amp;"-8",Matches!$J$2:$J$201,0)),S18=INDEX(Matches!$H$2:$H$201,MATCH($A18&amp;"-8",Matches!$J$2:$J$201,0))),5,IF(SIGN(R18-S18)&lt;&gt;SIGN(INDEX(Matches!$G$2:$G$201,MATCH($A18&amp;"-8",Matches!$J$2:$J$201,0))-INDEX(Matches!$H$2:$H$201,MATCH($A18&amp;"-8",Matches!$J$2:$J$201,0))),0,IF(R18-S18=INDEX(Matches!$G$2:$G$201,MATCH($A18&amp;"-8",Matches!$J$2:$J$201,0))-INDEX(Matches!$H$2:$H$201,MATCH($A18&amp;"-8",Matches!$J$2:$J$201,0)),3,2))))),""))</f>
        <v/>
      </c>
      <c r="AF18" s="12" t="str">
        <f aca="false">IF(OR($B18="",T18="",U18=""),"",IFERROR(IF(OR(INDEX(Matches!$I$2:$I$201,MATCH($A18&amp;"-9",Matches!$J$2:$J$201,0))="Void",INDEX(Matches!$G$2:$G$201,MATCH($A18&amp;"-9",Matches!$J$2:$J$201,0))="",INDEX(Matches!$H$2:$H$201,MATCH($A18&amp;"-9",Matches!$J$2:$J$201,0))=""),"",IF(AND($C18&lt;&gt;"",INDEX(Matches!$F$2:$F$201,MATCH($A18&amp;"-9",Matches!$J$2:$J$201,0))&lt;&gt;"",$C18&gt;=INDEX(Matches!$F$2:$F$201,MATCH($A18&amp;"-9",Matches!$J$2:$J$201,0))),"",IF(AND(T18=INDEX(Matches!$G$2:$G$201,MATCH($A18&amp;"-9",Matches!$J$2:$J$201,0)),U18=INDEX(Matches!$H$2:$H$201,MATCH($A18&amp;"-9",Matches!$J$2:$J$201,0))),5,IF(SIGN(T18-U18)&lt;&gt;SIGN(INDEX(Matches!$G$2:$G$201,MATCH($A18&amp;"-9",Matches!$J$2:$J$201,0))-INDEX(Matches!$H$2:$H$201,MATCH($A18&amp;"-9",Matches!$J$2:$J$201,0))),0,IF(T18-U18=INDEX(Matches!$G$2:$G$201,MATCH($A18&amp;"-9",Matches!$J$2:$J$201,0))-INDEX(Matches!$H$2:$H$201,MATCH($A18&amp;"-9",Matches!$J$2:$J$201,0)),3,2))))),""))</f>
        <v/>
      </c>
      <c r="AG18" s="12" t="str">
        <f aca="false">IF(OR($B18="",V18="",W18=""),"",IFERROR(IF(OR(INDEX(Matches!$I$2:$I$201,MATCH($A18&amp;"-10",Matches!$J$2:$J$201,0))="Void",INDEX(Matches!$G$2:$G$201,MATCH($A18&amp;"-10",Matches!$J$2:$J$201,0))="",INDEX(Matches!$H$2:$H$201,MATCH($A18&amp;"-10",Matches!$J$2:$J$201,0))=""),"",IF(AND($C18&lt;&gt;"",INDEX(Matches!$F$2:$F$201,MATCH($A18&amp;"-10",Matches!$J$2:$J$201,0))&lt;&gt;"",$C18&gt;=INDEX(Matches!$F$2:$F$201,MATCH($A18&amp;"-10",Matches!$J$2:$J$201,0))),"",IF(AND(V18=INDEX(Matches!$G$2:$G$201,MATCH($A18&amp;"-10",Matches!$J$2:$J$201,0)),W18=INDEX(Matches!$H$2:$H$201,MATCH($A18&amp;"-10",Matches!$J$2:$J$201,0))),5,IF(SIGN(V18-W18)&lt;&gt;SIGN(INDEX(Matches!$G$2:$G$201,MATCH($A18&amp;"-10",Matches!$J$2:$J$201,0))-INDEX(Matches!$H$2:$H$201,MATCH($A18&amp;"-10",Matches!$J$2:$J$201,0))),0,IF(V18-W18=INDEX(Matches!$G$2:$G$201,MATCH($A18&amp;"-10",Matches!$J$2:$J$201,0))-INDEX(Matches!$H$2:$H$201,MATCH($A18&amp;"-10",Matches!$J$2:$J$201,0)),3,2))))),""))</f>
        <v/>
      </c>
      <c r="AH18" s="13" t="str">
        <f aca="false">IF($B18="","",SUM(X18:AG18))</f>
        <v/>
      </c>
      <c r="AI18" s="12" t="str">
        <f aca="false">IF($B18="","",COUNTIF(X18:AG18,5))</f>
        <v/>
      </c>
      <c r="AJ18" s="12" t="str">
        <f aca="false">IF($B18="","",COUNTIF(X18:AG18,"&gt;=2"))</f>
        <v/>
      </c>
      <c r="AK18" s="12" t="str">
        <f aca="false">IF($B18="","",COUNT(X18:AG18))</f>
        <v/>
      </c>
    </row>
    <row r="19" customFormat="false" ht="15" hidden="false" customHeight="false" outlineLevel="0" collapsed="false">
      <c r="A19" s="7"/>
      <c r="B19" s="7"/>
      <c r="C19" s="1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12" t="str">
        <f aca="false">IF(OR($B19="",D19="",E19=""),"",IFERROR(IF(OR(INDEX(Matches!$I$2:$I$201,MATCH($A19&amp;"-1",Matches!$J$2:$J$201,0))="Void",INDEX(Matches!$G$2:$G$201,MATCH($A19&amp;"-1",Matches!$J$2:$J$201,0))="",INDEX(Matches!$H$2:$H$201,MATCH($A19&amp;"-1",Matches!$J$2:$J$201,0))=""),"",IF(AND($C19&lt;&gt;"",INDEX(Matches!$F$2:$F$201,MATCH($A19&amp;"-1",Matches!$J$2:$J$201,0))&lt;&gt;"",$C19&gt;=INDEX(Matches!$F$2:$F$201,MATCH($A19&amp;"-1",Matches!$J$2:$J$201,0))),"",IF(AND(D19=INDEX(Matches!$G$2:$G$201,MATCH($A19&amp;"-1",Matches!$J$2:$J$201,0)),E19=INDEX(Matches!$H$2:$H$201,MATCH($A19&amp;"-1",Matches!$J$2:$J$201,0))),5,IF(SIGN(D19-E19)&lt;&gt;SIGN(INDEX(Matches!$G$2:$G$201,MATCH($A19&amp;"-1",Matches!$J$2:$J$201,0))-INDEX(Matches!$H$2:$H$201,MATCH($A19&amp;"-1",Matches!$J$2:$J$201,0))),0,IF(D19-E19=INDEX(Matches!$G$2:$G$201,MATCH($A19&amp;"-1",Matches!$J$2:$J$201,0))-INDEX(Matches!$H$2:$H$201,MATCH($A19&amp;"-1",Matches!$J$2:$J$201,0)),3,2))))),""))</f>
        <v/>
      </c>
      <c r="Y19" s="12" t="str">
        <f aca="false">IF(OR($B19="",F19="",G19=""),"",IFERROR(IF(OR(INDEX(Matches!$I$2:$I$201,MATCH($A19&amp;"-2",Matches!$J$2:$J$201,0))="Void",INDEX(Matches!$G$2:$G$201,MATCH($A19&amp;"-2",Matches!$J$2:$J$201,0))="",INDEX(Matches!$H$2:$H$201,MATCH($A19&amp;"-2",Matches!$J$2:$J$201,0))=""),"",IF(AND($C19&lt;&gt;"",INDEX(Matches!$F$2:$F$201,MATCH($A19&amp;"-2",Matches!$J$2:$J$201,0))&lt;&gt;"",$C19&gt;=INDEX(Matches!$F$2:$F$201,MATCH($A19&amp;"-2",Matches!$J$2:$J$201,0))),"",IF(AND(F19=INDEX(Matches!$G$2:$G$201,MATCH($A19&amp;"-2",Matches!$J$2:$J$201,0)),G19=INDEX(Matches!$H$2:$H$201,MATCH($A19&amp;"-2",Matches!$J$2:$J$201,0))),5,IF(SIGN(F19-G19)&lt;&gt;SIGN(INDEX(Matches!$G$2:$G$201,MATCH($A19&amp;"-2",Matches!$J$2:$J$201,0))-INDEX(Matches!$H$2:$H$201,MATCH($A19&amp;"-2",Matches!$J$2:$J$201,0))),0,IF(F19-G19=INDEX(Matches!$G$2:$G$201,MATCH($A19&amp;"-2",Matches!$J$2:$J$201,0))-INDEX(Matches!$H$2:$H$201,MATCH($A19&amp;"-2",Matches!$J$2:$J$201,0)),3,2))))),""))</f>
        <v/>
      </c>
      <c r="Z19" s="12" t="str">
        <f aca="false">IF(OR($B19="",H19="",I19=""),"",IFERROR(IF(OR(INDEX(Matches!$I$2:$I$201,MATCH($A19&amp;"-3",Matches!$J$2:$J$201,0))="Void",INDEX(Matches!$G$2:$G$201,MATCH($A19&amp;"-3",Matches!$J$2:$J$201,0))="",INDEX(Matches!$H$2:$H$201,MATCH($A19&amp;"-3",Matches!$J$2:$J$201,0))=""),"",IF(AND($C19&lt;&gt;"",INDEX(Matches!$F$2:$F$201,MATCH($A19&amp;"-3",Matches!$J$2:$J$201,0))&lt;&gt;"",$C19&gt;=INDEX(Matches!$F$2:$F$201,MATCH($A19&amp;"-3",Matches!$J$2:$J$201,0))),"",IF(AND(H19=INDEX(Matches!$G$2:$G$201,MATCH($A19&amp;"-3",Matches!$J$2:$J$201,0)),I19=INDEX(Matches!$H$2:$H$201,MATCH($A19&amp;"-3",Matches!$J$2:$J$201,0))),5,IF(SIGN(H19-I19)&lt;&gt;SIGN(INDEX(Matches!$G$2:$G$201,MATCH($A19&amp;"-3",Matches!$J$2:$J$201,0))-INDEX(Matches!$H$2:$H$201,MATCH($A19&amp;"-3",Matches!$J$2:$J$201,0))),0,IF(H19-I19=INDEX(Matches!$G$2:$G$201,MATCH($A19&amp;"-3",Matches!$J$2:$J$201,0))-INDEX(Matches!$H$2:$H$201,MATCH($A19&amp;"-3",Matches!$J$2:$J$201,0)),3,2))))),""))</f>
        <v/>
      </c>
      <c r="AA19" s="12" t="str">
        <f aca="false">IF(OR($B19="",J19="",K19=""),"",IFERROR(IF(OR(INDEX(Matches!$I$2:$I$201,MATCH($A19&amp;"-4",Matches!$J$2:$J$201,0))="Void",INDEX(Matches!$G$2:$G$201,MATCH($A19&amp;"-4",Matches!$J$2:$J$201,0))="",INDEX(Matches!$H$2:$H$201,MATCH($A19&amp;"-4",Matches!$J$2:$J$201,0))=""),"",IF(AND($C19&lt;&gt;"",INDEX(Matches!$F$2:$F$201,MATCH($A19&amp;"-4",Matches!$J$2:$J$201,0))&lt;&gt;"",$C19&gt;=INDEX(Matches!$F$2:$F$201,MATCH($A19&amp;"-4",Matches!$J$2:$J$201,0))),"",IF(AND(J19=INDEX(Matches!$G$2:$G$201,MATCH($A19&amp;"-4",Matches!$J$2:$J$201,0)),K19=INDEX(Matches!$H$2:$H$201,MATCH($A19&amp;"-4",Matches!$J$2:$J$201,0))),5,IF(SIGN(J19-K19)&lt;&gt;SIGN(INDEX(Matches!$G$2:$G$201,MATCH($A19&amp;"-4",Matches!$J$2:$J$201,0))-INDEX(Matches!$H$2:$H$201,MATCH($A19&amp;"-4",Matches!$J$2:$J$201,0))),0,IF(J19-K19=INDEX(Matches!$G$2:$G$201,MATCH($A19&amp;"-4",Matches!$J$2:$J$201,0))-INDEX(Matches!$H$2:$H$201,MATCH($A19&amp;"-4",Matches!$J$2:$J$201,0)),3,2))))),""))</f>
        <v/>
      </c>
      <c r="AB19" s="12" t="str">
        <f aca="false">IF(OR($B19="",L19="",M19=""),"",IFERROR(IF(OR(INDEX(Matches!$I$2:$I$201,MATCH($A19&amp;"-5",Matches!$J$2:$J$201,0))="Void",INDEX(Matches!$G$2:$G$201,MATCH($A19&amp;"-5",Matches!$J$2:$J$201,0))="",INDEX(Matches!$H$2:$H$201,MATCH($A19&amp;"-5",Matches!$J$2:$J$201,0))=""),"",IF(AND($C19&lt;&gt;"",INDEX(Matches!$F$2:$F$201,MATCH($A19&amp;"-5",Matches!$J$2:$J$201,0))&lt;&gt;"",$C19&gt;=INDEX(Matches!$F$2:$F$201,MATCH($A19&amp;"-5",Matches!$J$2:$J$201,0))),"",IF(AND(L19=INDEX(Matches!$G$2:$G$201,MATCH($A19&amp;"-5",Matches!$J$2:$J$201,0)),M19=INDEX(Matches!$H$2:$H$201,MATCH($A19&amp;"-5",Matches!$J$2:$J$201,0))),5,IF(SIGN(L19-M19)&lt;&gt;SIGN(INDEX(Matches!$G$2:$G$201,MATCH($A19&amp;"-5",Matches!$J$2:$J$201,0))-INDEX(Matches!$H$2:$H$201,MATCH($A19&amp;"-5",Matches!$J$2:$J$201,0))),0,IF(L19-M19=INDEX(Matches!$G$2:$G$201,MATCH($A19&amp;"-5",Matches!$J$2:$J$201,0))-INDEX(Matches!$H$2:$H$201,MATCH($A19&amp;"-5",Matches!$J$2:$J$201,0)),3,2))))),""))</f>
        <v/>
      </c>
      <c r="AC19" s="12" t="str">
        <f aca="false">IF(OR($B19="",N19="",O19=""),"",IFERROR(IF(OR(INDEX(Matches!$I$2:$I$201,MATCH($A19&amp;"-6",Matches!$J$2:$J$201,0))="Void",INDEX(Matches!$G$2:$G$201,MATCH($A19&amp;"-6",Matches!$J$2:$J$201,0))="",INDEX(Matches!$H$2:$H$201,MATCH($A19&amp;"-6",Matches!$J$2:$J$201,0))=""),"",IF(AND($C19&lt;&gt;"",INDEX(Matches!$F$2:$F$201,MATCH($A19&amp;"-6",Matches!$J$2:$J$201,0))&lt;&gt;"",$C19&gt;=INDEX(Matches!$F$2:$F$201,MATCH($A19&amp;"-6",Matches!$J$2:$J$201,0))),"",IF(AND(N19=INDEX(Matches!$G$2:$G$201,MATCH($A19&amp;"-6",Matches!$J$2:$J$201,0)),O19=INDEX(Matches!$H$2:$H$201,MATCH($A19&amp;"-6",Matches!$J$2:$J$201,0))),5,IF(SIGN(N19-O19)&lt;&gt;SIGN(INDEX(Matches!$G$2:$G$201,MATCH($A19&amp;"-6",Matches!$J$2:$J$201,0))-INDEX(Matches!$H$2:$H$201,MATCH($A19&amp;"-6",Matches!$J$2:$J$201,0))),0,IF(N19-O19=INDEX(Matches!$G$2:$G$201,MATCH($A19&amp;"-6",Matches!$J$2:$J$201,0))-INDEX(Matches!$H$2:$H$201,MATCH($A19&amp;"-6",Matches!$J$2:$J$201,0)),3,2))))),""))</f>
        <v/>
      </c>
      <c r="AD19" s="12" t="str">
        <f aca="false">IF(OR($B19="",P19="",Q19=""),"",IFERROR(IF(OR(INDEX(Matches!$I$2:$I$201,MATCH($A19&amp;"-7",Matches!$J$2:$J$201,0))="Void",INDEX(Matches!$G$2:$G$201,MATCH($A19&amp;"-7",Matches!$J$2:$J$201,0))="",INDEX(Matches!$H$2:$H$201,MATCH($A19&amp;"-7",Matches!$J$2:$J$201,0))=""),"",IF(AND($C19&lt;&gt;"",INDEX(Matches!$F$2:$F$201,MATCH($A19&amp;"-7",Matches!$J$2:$J$201,0))&lt;&gt;"",$C19&gt;=INDEX(Matches!$F$2:$F$201,MATCH($A19&amp;"-7",Matches!$J$2:$J$201,0))),"",IF(AND(P19=INDEX(Matches!$G$2:$G$201,MATCH($A19&amp;"-7",Matches!$J$2:$J$201,0)),Q19=INDEX(Matches!$H$2:$H$201,MATCH($A19&amp;"-7",Matches!$J$2:$J$201,0))),5,IF(SIGN(P19-Q19)&lt;&gt;SIGN(INDEX(Matches!$G$2:$G$201,MATCH($A19&amp;"-7",Matches!$J$2:$J$201,0))-INDEX(Matches!$H$2:$H$201,MATCH($A19&amp;"-7",Matches!$J$2:$J$201,0))),0,IF(P19-Q19=INDEX(Matches!$G$2:$G$201,MATCH($A19&amp;"-7",Matches!$J$2:$J$201,0))-INDEX(Matches!$H$2:$H$201,MATCH($A19&amp;"-7",Matches!$J$2:$J$201,0)),3,2))))),""))</f>
        <v/>
      </c>
      <c r="AE19" s="12" t="str">
        <f aca="false">IF(OR($B19="",R19="",S19=""),"",IFERROR(IF(OR(INDEX(Matches!$I$2:$I$201,MATCH($A19&amp;"-8",Matches!$J$2:$J$201,0))="Void",INDEX(Matches!$G$2:$G$201,MATCH($A19&amp;"-8",Matches!$J$2:$J$201,0))="",INDEX(Matches!$H$2:$H$201,MATCH($A19&amp;"-8",Matches!$J$2:$J$201,0))=""),"",IF(AND($C19&lt;&gt;"",INDEX(Matches!$F$2:$F$201,MATCH($A19&amp;"-8",Matches!$J$2:$J$201,0))&lt;&gt;"",$C19&gt;=INDEX(Matches!$F$2:$F$201,MATCH($A19&amp;"-8",Matches!$J$2:$J$201,0))),"",IF(AND(R19=INDEX(Matches!$G$2:$G$201,MATCH($A19&amp;"-8",Matches!$J$2:$J$201,0)),S19=INDEX(Matches!$H$2:$H$201,MATCH($A19&amp;"-8",Matches!$J$2:$J$201,0))),5,IF(SIGN(R19-S19)&lt;&gt;SIGN(INDEX(Matches!$G$2:$G$201,MATCH($A19&amp;"-8",Matches!$J$2:$J$201,0))-INDEX(Matches!$H$2:$H$201,MATCH($A19&amp;"-8",Matches!$J$2:$J$201,0))),0,IF(R19-S19=INDEX(Matches!$G$2:$G$201,MATCH($A19&amp;"-8",Matches!$J$2:$J$201,0))-INDEX(Matches!$H$2:$H$201,MATCH($A19&amp;"-8",Matches!$J$2:$J$201,0)),3,2))))),""))</f>
        <v/>
      </c>
      <c r="AF19" s="12" t="str">
        <f aca="false">IF(OR($B19="",T19="",U19=""),"",IFERROR(IF(OR(INDEX(Matches!$I$2:$I$201,MATCH($A19&amp;"-9",Matches!$J$2:$J$201,0))="Void",INDEX(Matches!$G$2:$G$201,MATCH($A19&amp;"-9",Matches!$J$2:$J$201,0))="",INDEX(Matches!$H$2:$H$201,MATCH($A19&amp;"-9",Matches!$J$2:$J$201,0))=""),"",IF(AND($C19&lt;&gt;"",INDEX(Matches!$F$2:$F$201,MATCH($A19&amp;"-9",Matches!$J$2:$J$201,0))&lt;&gt;"",$C19&gt;=INDEX(Matches!$F$2:$F$201,MATCH($A19&amp;"-9",Matches!$J$2:$J$201,0))),"",IF(AND(T19=INDEX(Matches!$G$2:$G$201,MATCH($A19&amp;"-9",Matches!$J$2:$J$201,0)),U19=INDEX(Matches!$H$2:$H$201,MATCH($A19&amp;"-9",Matches!$J$2:$J$201,0))),5,IF(SIGN(T19-U19)&lt;&gt;SIGN(INDEX(Matches!$G$2:$G$201,MATCH($A19&amp;"-9",Matches!$J$2:$J$201,0))-INDEX(Matches!$H$2:$H$201,MATCH($A19&amp;"-9",Matches!$J$2:$J$201,0))),0,IF(T19-U19=INDEX(Matches!$G$2:$G$201,MATCH($A19&amp;"-9",Matches!$J$2:$J$201,0))-INDEX(Matches!$H$2:$H$201,MATCH($A19&amp;"-9",Matches!$J$2:$J$201,0)),3,2))))),""))</f>
        <v/>
      </c>
      <c r="AG19" s="12" t="str">
        <f aca="false">IF(OR($B19="",V19="",W19=""),"",IFERROR(IF(OR(INDEX(Matches!$I$2:$I$201,MATCH($A19&amp;"-10",Matches!$J$2:$J$201,0))="Void",INDEX(Matches!$G$2:$G$201,MATCH($A19&amp;"-10",Matches!$J$2:$J$201,0))="",INDEX(Matches!$H$2:$H$201,MATCH($A19&amp;"-10",Matches!$J$2:$J$201,0))=""),"",IF(AND($C19&lt;&gt;"",INDEX(Matches!$F$2:$F$201,MATCH($A19&amp;"-10",Matches!$J$2:$J$201,0))&lt;&gt;"",$C19&gt;=INDEX(Matches!$F$2:$F$201,MATCH($A19&amp;"-10",Matches!$J$2:$J$201,0))),"",IF(AND(V19=INDEX(Matches!$G$2:$G$201,MATCH($A19&amp;"-10",Matches!$J$2:$J$201,0)),W19=INDEX(Matches!$H$2:$H$201,MATCH($A19&amp;"-10",Matches!$J$2:$J$201,0))),5,IF(SIGN(V19-W19)&lt;&gt;SIGN(INDEX(Matches!$G$2:$G$201,MATCH($A19&amp;"-10",Matches!$J$2:$J$201,0))-INDEX(Matches!$H$2:$H$201,MATCH($A19&amp;"-10",Matches!$J$2:$J$201,0))),0,IF(V19-W19=INDEX(Matches!$G$2:$G$201,MATCH($A19&amp;"-10",Matches!$J$2:$J$201,0))-INDEX(Matches!$H$2:$H$201,MATCH($A19&amp;"-10",Matches!$J$2:$J$201,0)),3,2))))),""))</f>
        <v/>
      </c>
      <c r="AH19" s="13" t="str">
        <f aca="false">IF($B19="","",SUM(X19:AG19))</f>
        <v/>
      </c>
      <c r="AI19" s="12" t="str">
        <f aca="false">IF($B19="","",COUNTIF(X19:AG19,5))</f>
        <v/>
      </c>
      <c r="AJ19" s="12" t="str">
        <f aca="false">IF($B19="","",COUNTIF(X19:AG19,"&gt;=2"))</f>
        <v/>
      </c>
      <c r="AK19" s="12" t="str">
        <f aca="false">IF($B19="","",COUNT(X19:AG19))</f>
        <v/>
      </c>
    </row>
    <row r="20" customFormat="false" ht="15" hidden="false" customHeight="false" outlineLevel="0" collapsed="false">
      <c r="A20" s="7"/>
      <c r="B20" s="7"/>
      <c r="C20" s="1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12" t="str">
        <f aca="false">IF(OR($B20="",D20="",E20=""),"",IFERROR(IF(OR(INDEX(Matches!$I$2:$I$201,MATCH($A20&amp;"-1",Matches!$J$2:$J$201,0))="Void",INDEX(Matches!$G$2:$G$201,MATCH($A20&amp;"-1",Matches!$J$2:$J$201,0))="",INDEX(Matches!$H$2:$H$201,MATCH($A20&amp;"-1",Matches!$J$2:$J$201,0))=""),"",IF(AND($C20&lt;&gt;"",INDEX(Matches!$F$2:$F$201,MATCH($A20&amp;"-1",Matches!$J$2:$J$201,0))&lt;&gt;"",$C20&gt;=INDEX(Matches!$F$2:$F$201,MATCH($A20&amp;"-1",Matches!$J$2:$J$201,0))),"",IF(AND(D20=INDEX(Matches!$G$2:$G$201,MATCH($A20&amp;"-1",Matches!$J$2:$J$201,0)),E20=INDEX(Matches!$H$2:$H$201,MATCH($A20&amp;"-1",Matches!$J$2:$J$201,0))),5,IF(SIGN(D20-E20)&lt;&gt;SIGN(INDEX(Matches!$G$2:$G$201,MATCH($A20&amp;"-1",Matches!$J$2:$J$201,0))-INDEX(Matches!$H$2:$H$201,MATCH($A20&amp;"-1",Matches!$J$2:$J$201,0))),0,IF(D20-E20=INDEX(Matches!$G$2:$G$201,MATCH($A20&amp;"-1",Matches!$J$2:$J$201,0))-INDEX(Matches!$H$2:$H$201,MATCH($A20&amp;"-1",Matches!$J$2:$J$201,0)),3,2))))),""))</f>
        <v/>
      </c>
      <c r="Y20" s="12" t="str">
        <f aca="false">IF(OR($B20="",F20="",G20=""),"",IFERROR(IF(OR(INDEX(Matches!$I$2:$I$201,MATCH($A20&amp;"-2",Matches!$J$2:$J$201,0))="Void",INDEX(Matches!$G$2:$G$201,MATCH($A20&amp;"-2",Matches!$J$2:$J$201,0))="",INDEX(Matches!$H$2:$H$201,MATCH($A20&amp;"-2",Matches!$J$2:$J$201,0))=""),"",IF(AND($C20&lt;&gt;"",INDEX(Matches!$F$2:$F$201,MATCH($A20&amp;"-2",Matches!$J$2:$J$201,0))&lt;&gt;"",$C20&gt;=INDEX(Matches!$F$2:$F$201,MATCH($A20&amp;"-2",Matches!$J$2:$J$201,0))),"",IF(AND(F20=INDEX(Matches!$G$2:$G$201,MATCH($A20&amp;"-2",Matches!$J$2:$J$201,0)),G20=INDEX(Matches!$H$2:$H$201,MATCH($A20&amp;"-2",Matches!$J$2:$J$201,0))),5,IF(SIGN(F20-G20)&lt;&gt;SIGN(INDEX(Matches!$G$2:$G$201,MATCH($A20&amp;"-2",Matches!$J$2:$J$201,0))-INDEX(Matches!$H$2:$H$201,MATCH($A20&amp;"-2",Matches!$J$2:$J$201,0))),0,IF(F20-G20=INDEX(Matches!$G$2:$G$201,MATCH($A20&amp;"-2",Matches!$J$2:$J$201,0))-INDEX(Matches!$H$2:$H$201,MATCH($A20&amp;"-2",Matches!$J$2:$J$201,0)),3,2))))),""))</f>
        <v/>
      </c>
      <c r="Z20" s="12" t="str">
        <f aca="false">IF(OR($B20="",H20="",I20=""),"",IFERROR(IF(OR(INDEX(Matches!$I$2:$I$201,MATCH($A20&amp;"-3",Matches!$J$2:$J$201,0))="Void",INDEX(Matches!$G$2:$G$201,MATCH($A20&amp;"-3",Matches!$J$2:$J$201,0))="",INDEX(Matches!$H$2:$H$201,MATCH($A20&amp;"-3",Matches!$J$2:$J$201,0))=""),"",IF(AND($C20&lt;&gt;"",INDEX(Matches!$F$2:$F$201,MATCH($A20&amp;"-3",Matches!$J$2:$J$201,0))&lt;&gt;"",$C20&gt;=INDEX(Matches!$F$2:$F$201,MATCH($A20&amp;"-3",Matches!$J$2:$J$201,0))),"",IF(AND(H20=INDEX(Matches!$G$2:$G$201,MATCH($A20&amp;"-3",Matches!$J$2:$J$201,0)),I20=INDEX(Matches!$H$2:$H$201,MATCH($A20&amp;"-3",Matches!$J$2:$J$201,0))),5,IF(SIGN(H20-I20)&lt;&gt;SIGN(INDEX(Matches!$G$2:$G$201,MATCH($A20&amp;"-3",Matches!$J$2:$J$201,0))-INDEX(Matches!$H$2:$H$201,MATCH($A20&amp;"-3",Matches!$J$2:$J$201,0))),0,IF(H20-I20=INDEX(Matches!$G$2:$G$201,MATCH($A20&amp;"-3",Matches!$J$2:$J$201,0))-INDEX(Matches!$H$2:$H$201,MATCH($A20&amp;"-3",Matches!$J$2:$J$201,0)),3,2))))),""))</f>
        <v/>
      </c>
      <c r="AA20" s="12" t="str">
        <f aca="false">IF(OR($B20="",J20="",K20=""),"",IFERROR(IF(OR(INDEX(Matches!$I$2:$I$201,MATCH($A20&amp;"-4",Matches!$J$2:$J$201,0))="Void",INDEX(Matches!$G$2:$G$201,MATCH($A20&amp;"-4",Matches!$J$2:$J$201,0))="",INDEX(Matches!$H$2:$H$201,MATCH($A20&amp;"-4",Matches!$J$2:$J$201,0))=""),"",IF(AND($C20&lt;&gt;"",INDEX(Matches!$F$2:$F$201,MATCH($A20&amp;"-4",Matches!$J$2:$J$201,0))&lt;&gt;"",$C20&gt;=INDEX(Matches!$F$2:$F$201,MATCH($A20&amp;"-4",Matches!$J$2:$J$201,0))),"",IF(AND(J20=INDEX(Matches!$G$2:$G$201,MATCH($A20&amp;"-4",Matches!$J$2:$J$201,0)),K20=INDEX(Matches!$H$2:$H$201,MATCH($A20&amp;"-4",Matches!$J$2:$J$201,0))),5,IF(SIGN(J20-K20)&lt;&gt;SIGN(INDEX(Matches!$G$2:$G$201,MATCH($A20&amp;"-4",Matches!$J$2:$J$201,0))-INDEX(Matches!$H$2:$H$201,MATCH($A20&amp;"-4",Matches!$J$2:$J$201,0))),0,IF(J20-K20=INDEX(Matches!$G$2:$G$201,MATCH($A20&amp;"-4",Matches!$J$2:$J$201,0))-INDEX(Matches!$H$2:$H$201,MATCH($A20&amp;"-4",Matches!$J$2:$J$201,0)),3,2))))),""))</f>
        <v/>
      </c>
      <c r="AB20" s="12" t="str">
        <f aca="false">IF(OR($B20="",L20="",M20=""),"",IFERROR(IF(OR(INDEX(Matches!$I$2:$I$201,MATCH($A20&amp;"-5",Matches!$J$2:$J$201,0))="Void",INDEX(Matches!$G$2:$G$201,MATCH($A20&amp;"-5",Matches!$J$2:$J$201,0))="",INDEX(Matches!$H$2:$H$201,MATCH($A20&amp;"-5",Matches!$J$2:$J$201,0))=""),"",IF(AND($C20&lt;&gt;"",INDEX(Matches!$F$2:$F$201,MATCH($A20&amp;"-5",Matches!$J$2:$J$201,0))&lt;&gt;"",$C20&gt;=INDEX(Matches!$F$2:$F$201,MATCH($A20&amp;"-5",Matches!$J$2:$J$201,0))),"",IF(AND(L20=INDEX(Matches!$G$2:$G$201,MATCH($A20&amp;"-5",Matches!$J$2:$J$201,0)),M20=INDEX(Matches!$H$2:$H$201,MATCH($A20&amp;"-5",Matches!$J$2:$J$201,0))),5,IF(SIGN(L20-M20)&lt;&gt;SIGN(INDEX(Matches!$G$2:$G$201,MATCH($A20&amp;"-5",Matches!$J$2:$J$201,0))-INDEX(Matches!$H$2:$H$201,MATCH($A20&amp;"-5",Matches!$J$2:$J$201,0))),0,IF(L20-M20=INDEX(Matches!$G$2:$G$201,MATCH($A20&amp;"-5",Matches!$J$2:$J$201,0))-INDEX(Matches!$H$2:$H$201,MATCH($A20&amp;"-5",Matches!$J$2:$J$201,0)),3,2))))),""))</f>
        <v/>
      </c>
      <c r="AC20" s="12" t="str">
        <f aca="false">IF(OR($B20="",N20="",O20=""),"",IFERROR(IF(OR(INDEX(Matches!$I$2:$I$201,MATCH($A20&amp;"-6",Matches!$J$2:$J$201,0))="Void",INDEX(Matches!$G$2:$G$201,MATCH($A20&amp;"-6",Matches!$J$2:$J$201,0))="",INDEX(Matches!$H$2:$H$201,MATCH($A20&amp;"-6",Matches!$J$2:$J$201,0))=""),"",IF(AND($C20&lt;&gt;"",INDEX(Matches!$F$2:$F$201,MATCH($A20&amp;"-6",Matches!$J$2:$J$201,0))&lt;&gt;"",$C20&gt;=INDEX(Matches!$F$2:$F$201,MATCH($A20&amp;"-6",Matches!$J$2:$J$201,0))),"",IF(AND(N20=INDEX(Matches!$G$2:$G$201,MATCH($A20&amp;"-6",Matches!$J$2:$J$201,0)),O20=INDEX(Matches!$H$2:$H$201,MATCH($A20&amp;"-6",Matches!$J$2:$J$201,0))),5,IF(SIGN(N20-O20)&lt;&gt;SIGN(INDEX(Matches!$G$2:$G$201,MATCH($A20&amp;"-6",Matches!$J$2:$J$201,0))-INDEX(Matches!$H$2:$H$201,MATCH($A20&amp;"-6",Matches!$J$2:$J$201,0))),0,IF(N20-O20=INDEX(Matches!$G$2:$G$201,MATCH($A20&amp;"-6",Matches!$J$2:$J$201,0))-INDEX(Matches!$H$2:$H$201,MATCH($A20&amp;"-6",Matches!$J$2:$J$201,0)),3,2))))),""))</f>
        <v/>
      </c>
      <c r="AD20" s="12" t="str">
        <f aca="false">IF(OR($B20="",P20="",Q20=""),"",IFERROR(IF(OR(INDEX(Matches!$I$2:$I$201,MATCH($A20&amp;"-7",Matches!$J$2:$J$201,0))="Void",INDEX(Matches!$G$2:$G$201,MATCH($A20&amp;"-7",Matches!$J$2:$J$201,0))="",INDEX(Matches!$H$2:$H$201,MATCH($A20&amp;"-7",Matches!$J$2:$J$201,0))=""),"",IF(AND($C20&lt;&gt;"",INDEX(Matches!$F$2:$F$201,MATCH($A20&amp;"-7",Matches!$J$2:$J$201,0))&lt;&gt;"",$C20&gt;=INDEX(Matches!$F$2:$F$201,MATCH($A20&amp;"-7",Matches!$J$2:$J$201,0))),"",IF(AND(P20=INDEX(Matches!$G$2:$G$201,MATCH($A20&amp;"-7",Matches!$J$2:$J$201,0)),Q20=INDEX(Matches!$H$2:$H$201,MATCH($A20&amp;"-7",Matches!$J$2:$J$201,0))),5,IF(SIGN(P20-Q20)&lt;&gt;SIGN(INDEX(Matches!$G$2:$G$201,MATCH($A20&amp;"-7",Matches!$J$2:$J$201,0))-INDEX(Matches!$H$2:$H$201,MATCH($A20&amp;"-7",Matches!$J$2:$J$201,0))),0,IF(P20-Q20=INDEX(Matches!$G$2:$G$201,MATCH($A20&amp;"-7",Matches!$J$2:$J$201,0))-INDEX(Matches!$H$2:$H$201,MATCH($A20&amp;"-7",Matches!$J$2:$J$201,0)),3,2))))),""))</f>
        <v/>
      </c>
      <c r="AE20" s="12" t="str">
        <f aca="false">IF(OR($B20="",R20="",S20=""),"",IFERROR(IF(OR(INDEX(Matches!$I$2:$I$201,MATCH($A20&amp;"-8",Matches!$J$2:$J$201,0))="Void",INDEX(Matches!$G$2:$G$201,MATCH($A20&amp;"-8",Matches!$J$2:$J$201,0))="",INDEX(Matches!$H$2:$H$201,MATCH($A20&amp;"-8",Matches!$J$2:$J$201,0))=""),"",IF(AND($C20&lt;&gt;"",INDEX(Matches!$F$2:$F$201,MATCH($A20&amp;"-8",Matches!$J$2:$J$201,0))&lt;&gt;"",$C20&gt;=INDEX(Matches!$F$2:$F$201,MATCH($A20&amp;"-8",Matches!$J$2:$J$201,0))),"",IF(AND(R20=INDEX(Matches!$G$2:$G$201,MATCH($A20&amp;"-8",Matches!$J$2:$J$201,0)),S20=INDEX(Matches!$H$2:$H$201,MATCH($A20&amp;"-8",Matches!$J$2:$J$201,0))),5,IF(SIGN(R20-S20)&lt;&gt;SIGN(INDEX(Matches!$G$2:$G$201,MATCH($A20&amp;"-8",Matches!$J$2:$J$201,0))-INDEX(Matches!$H$2:$H$201,MATCH($A20&amp;"-8",Matches!$J$2:$J$201,0))),0,IF(R20-S20=INDEX(Matches!$G$2:$G$201,MATCH($A20&amp;"-8",Matches!$J$2:$J$201,0))-INDEX(Matches!$H$2:$H$201,MATCH($A20&amp;"-8",Matches!$J$2:$J$201,0)),3,2))))),""))</f>
        <v/>
      </c>
      <c r="AF20" s="12" t="str">
        <f aca="false">IF(OR($B20="",T20="",U20=""),"",IFERROR(IF(OR(INDEX(Matches!$I$2:$I$201,MATCH($A20&amp;"-9",Matches!$J$2:$J$201,0))="Void",INDEX(Matches!$G$2:$G$201,MATCH($A20&amp;"-9",Matches!$J$2:$J$201,0))="",INDEX(Matches!$H$2:$H$201,MATCH($A20&amp;"-9",Matches!$J$2:$J$201,0))=""),"",IF(AND($C20&lt;&gt;"",INDEX(Matches!$F$2:$F$201,MATCH($A20&amp;"-9",Matches!$J$2:$J$201,0))&lt;&gt;"",$C20&gt;=INDEX(Matches!$F$2:$F$201,MATCH($A20&amp;"-9",Matches!$J$2:$J$201,0))),"",IF(AND(T20=INDEX(Matches!$G$2:$G$201,MATCH($A20&amp;"-9",Matches!$J$2:$J$201,0)),U20=INDEX(Matches!$H$2:$H$201,MATCH($A20&amp;"-9",Matches!$J$2:$J$201,0))),5,IF(SIGN(T20-U20)&lt;&gt;SIGN(INDEX(Matches!$G$2:$G$201,MATCH($A20&amp;"-9",Matches!$J$2:$J$201,0))-INDEX(Matches!$H$2:$H$201,MATCH($A20&amp;"-9",Matches!$J$2:$J$201,0))),0,IF(T20-U20=INDEX(Matches!$G$2:$G$201,MATCH($A20&amp;"-9",Matches!$J$2:$J$201,0))-INDEX(Matches!$H$2:$H$201,MATCH($A20&amp;"-9",Matches!$J$2:$J$201,0)),3,2))))),""))</f>
        <v/>
      </c>
      <c r="AG20" s="12" t="str">
        <f aca="false">IF(OR($B20="",V20="",W20=""),"",IFERROR(IF(OR(INDEX(Matches!$I$2:$I$201,MATCH($A20&amp;"-10",Matches!$J$2:$J$201,0))="Void",INDEX(Matches!$G$2:$G$201,MATCH($A20&amp;"-10",Matches!$J$2:$J$201,0))="",INDEX(Matches!$H$2:$H$201,MATCH($A20&amp;"-10",Matches!$J$2:$J$201,0))=""),"",IF(AND($C20&lt;&gt;"",INDEX(Matches!$F$2:$F$201,MATCH($A20&amp;"-10",Matches!$J$2:$J$201,0))&lt;&gt;"",$C20&gt;=INDEX(Matches!$F$2:$F$201,MATCH($A20&amp;"-10",Matches!$J$2:$J$201,0))),"",IF(AND(V20=INDEX(Matches!$G$2:$G$201,MATCH($A20&amp;"-10",Matches!$J$2:$J$201,0)),W20=INDEX(Matches!$H$2:$H$201,MATCH($A20&amp;"-10",Matches!$J$2:$J$201,0))),5,IF(SIGN(V20-W20)&lt;&gt;SIGN(INDEX(Matches!$G$2:$G$201,MATCH($A20&amp;"-10",Matches!$J$2:$J$201,0))-INDEX(Matches!$H$2:$H$201,MATCH($A20&amp;"-10",Matches!$J$2:$J$201,0))),0,IF(V20-W20=INDEX(Matches!$G$2:$G$201,MATCH($A20&amp;"-10",Matches!$J$2:$J$201,0))-INDEX(Matches!$H$2:$H$201,MATCH($A20&amp;"-10",Matches!$J$2:$J$201,0)),3,2))))),""))</f>
        <v/>
      </c>
      <c r="AH20" s="13" t="str">
        <f aca="false">IF($B20="","",SUM(X20:AG20))</f>
        <v/>
      </c>
      <c r="AI20" s="12" t="str">
        <f aca="false">IF($B20="","",COUNTIF(X20:AG20,5))</f>
        <v/>
      </c>
      <c r="AJ20" s="12" t="str">
        <f aca="false">IF($B20="","",COUNTIF(X20:AG20,"&gt;=2"))</f>
        <v/>
      </c>
      <c r="AK20" s="12" t="str">
        <f aca="false">IF($B20="","",COUNT(X20:AG20))</f>
        <v/>
      </c>
    </row>
    <row r="21" customFormat="false" ht="15" hidden="false" customHeight="false" outlineLevel="0" collapsed="false">
      <c r="A21" s="7"/>
      <c r="B21" s="7"/>
      <c r="C21" s="11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12" t="str">
        <f aca="false">IF(OR($B21="",D21="",E21=""),"",IFERROR(IF(OR(INDEX(Matches!$I$2:$I$201,MATCH($A21&amp;"-1",Matches!$J$2:$J$201,0))="Void",INDEX(Matches!$G$2:$G$201,MATCH($A21&amp;"-1",Matches!$J$2:$J$201,0))="",INDEX(Matches!$H$2:$H$201,MATCH($A21&amp;"-1",Matches!$J$2:$J$201,0))=""),"",IF(AND($C21&lt;&gt;"",INDEX(Matches!$F$2:$F$201,MATCH($A21&amp;"-1",Matches!$J$2:$J$201,0))&lt;&gt;"",$C21&gt;=INDEX(Matches!$F$2:$F$201,MATCH($A21&amp;"-1",Matches!$J$2:$J$201,0))),"",IF(AND(D21=INDEX(Matches!$G$2:$G$201,MATCH($A21&amp;"-1",Matches!$J$2:$J$201,0)),E21=INDEX(Matches!$H$2:$H$201,MATCH($A21&amp;"-1",Matches!$J$2:$J$201,0))),5,IF(SIGN(D21-E21)&lt;&gt;SIGN(INDEX(Matches!$G$2:$G$201,MATCH($A21&amp;"-1",Matches!$J$2:$J$201,0))-INDEX(Matches!$H$2:$H$201,MATCH($A21&amp;"-1",Matches!$J$2:$J$201,0))),0,IF(D21-E21=INDEX(Matches!$G$2:$G$201,MATCH($A21&amp;"-1",Matches!$J$2:$J$201,0))-INDEX(Matches!$H$2:$H$201,MATCH($A21&amp;"-1",Matches!$J$2:$J$201,0)),3,2))))),""))</f>
        <v/>
      </c>
      <c r="Y21" s="12" t="str">
        <f aca="false">IF(OR($B21="",F21="",G21=""),"",IFERROR(IF(OR(INDEX(Matches!$I$2:$I$201,MATCH($A21&amp;"-2",Matches!$J$2:$J$201,0))="Void",INDEX(Matches!$G$2:$G$201,MATCH($A21&amp;"-2",Matches!$J$2:$J$201,0))="",INDEX(Matches!$H$2:$H$201,MATCH($A21&amp;"-2",Matches!$J$2:$J$201,0))=""),"",IF(AND($C21&lt;&gt;"",INDEX(Matches!$F$2:$F$201,MATCH($A21&amp;"-2",Matches!$J$2:$J$201,0))&lt;&gt;"",$C21&gt;=INDEX(Matches!$F$2:$F$201,MATCH($A21&amp;"-2",Matches!$J$2:$J$201,0))),"",IF(AND(F21=INDEX(Matches!$G$2:$G$201,MATCH($A21&amp;"-2",Matches!$J$2:$J$201,0)),G21=INDEX(Matches!$H$2:$H$201,MATCH($A21&amp;"-2",Matches!$J$2:$J$201,0))),5,IF(SIGN(F21-G21)&lt;&gt;SIGN(INDEX(Matches!$G$2:$G$201,MATCH($A21&amp;"-2",Matches!$J$2:$J$201,0))-INDEX(Matches!$H$2:$H$201,MATCH($A21&amp;"-2",Matches!$J$2:$J$201,0))),0,IF(F21-G21=INDEX(Matches!$G$2:$G$201,MATCH($A21&amp;"-2",Matches!$J$2:$J$201,0))-INDEX(Matches!$H$2:$H$201,MATCH($A21&amp;"-2",Matches!$J$2:$J$201,0)),3,2))))),""))</f>
        <v/>
      </c>
      <c r="Z21" s="12" t="str">
        <f aca="false">IF(OR($B21="",H21="",I21=""),"",IFERROR(IF(OR(INDEX(Matches!$I$2:$I$201,MATCH($A21&amp;"-3",Matches!$J$2:$J$201,0))="Void",INDEX(Matches!$G$2:$G$201,MATCH($A21&amp;"-3",Matches!$J$2:$J$201,0))="",INDEX(Matches!$H$2:$H$201,MATCH($A21&amp;"-3",Matches!$J$2:$J$201,0))=""),"",IF(AND($C21&lt;&gt;"",INDEX(Matches!$F$2:$F$201,MATCH($A21&amp;"-3",Matches!$J$2:$J$201,0))&lt;&gt;"",$C21&gt;=INDEX(Matches!$F$2:$F$201,MATCH($A21&amp;"-3",Matches!$J$2:$J$201,0))),"",IF(AND(H21=INDEX(Matches!$G$2:$G$201,MATCH($A21&amp;"-3",Matches!$J$2:$J$201,0)),I21=INDEX(Matches!$H$2:$H$201,MATCH($A21&amp;"-3",Matches!$J$2:$J$201,0))),5,IF(SIGN(H21-I21)&lt;&gt;SIGN(INDEX(Matches!$G$2:$G$201,MATCH($A21&amp;"-3",Matches!$J$2:$J$201,0))-INDEX(Matches!$H$2:$H$201,MATCH($A21&amp;"-3",Matches!$J$2:$J$201,0))),0,IF(H21-I21=INDEX(Matches!$G$2:$G$201,MATCH($A21&amp;"-3",Matches!$J$2:$J$201,0))-INDEX(Matches!$H$2:$H$201,MATCH($A21&amp;"-3",Matches!$J$2:$J$201,0)),3,2))))),""))</f>
        <v/>
      </c>
      <c r="AA21" s="12" t="str">
        <f aca="false">IF(OR($B21="",J21="",K21=""),"",IFERROR(IF(OR(INDEX(Matches!$I$2:$I$201,MATCH($A21&amp;"-4",Matches!$J$2:$J$201,0))="Void",INDEX(Matches!$G$2:$G$201,MATCH($A21&amp;"-4",Matches!$J$2:$J$201,0))="",INDEX(Matches!$H$2:$H$201,MATCH($A21&amp;"-4",Matches!$J$2:$J$201,0))=""),"",IF(AND($C21&lt;&gt;"",INDEX(Matches!$F$2:$F$201,MATCH($A21&amp;"-4",Matches!$J$2:$J$201,0))&lt;&gt;"",$C21&gt;=INDEX(Matches!$F$2:$F$201,MATCH($A21&amp;"-4",Matches!$J$2:$J$201,0))),"",IF(AND(J21=INDEX(Matches!$G$2:$G$201,MATCH($A21&amp;"-4",Matches!$J$2:$J$201,0)),K21=INDEX(Matches!$H$2:$H$201,MATCH($A21&amp;"-4",Matches!$J$2:$J$201,0))),5,IF(SIGN(J21-K21)&lt;&gt;SIGN(INDEX(Matches!$G$2:$G$201,MATCH($A21&amp;"-4",Matches!$J$2:$J$201,0))-INDEX(Matches!$H$2:$H$201,MATCH($A21&amp;"-4",Matches!$J$2:$J$201,0))),0,IF(J21-K21=INDEX(Matches!$G$2:$G$201,MATCH($A21&amp;"-4",Matches!$J$2:$J$201,0))-INDEX(Matches!$H$2:$H$201,MATCH($A21&amp;"-4",Matches!$J$2:$J$201,0)),3,2))))),""))</f>
        <v/>
      </c>
      <c r="AB21" s="12" t="str">
        <f aca="false">IF(OR($B21="",L21="",M21=""),"",IFERROR(IF(OR(INDEX(Matches!$I$2:$I$201,MATCH($A21&amp;"-5",Matches!$J$2:$J$201,0))="Void",INDEX(Matches!$G$2:$G$201,MATCH($A21&amp;"-5",Matches!$J$2:$J$201,0))="",INDEX(Matches!$H$2:$H$201,MATCH($A21&amp;"-5",Matches!$J$2:$J$201,0))=""),"",IF(AND($C21&lt;&gt;"",INDEX(Matches!$F$2:$F$201,MATCH($A21&amp;"-5",Matches!$J$2:$J$201,0))&lt;&gt;"",$C21&gt;=INDEX(Matches!$F$2:$F$201,MATCH($A21&amp;"-5",Matches!$J$2:$J$201,0))),"",IF(AND(L21=INDEX(Matches!$G$2:$G$201,MATCH($A21&amp;"-5",Matches!$J$2:$J$201,0)),M21=INDEX(Matches!$H$2:$H$201,MATCH($A21&amp;"-5",Matches!$J$2:$J$201,0))),5,IF(SIGN(L21-M21)&lt;&gt;SIGN(INDEX(Matches!$G$2:$G$201,MATCH($A21&amp;"-5",Matches!$J$2:$J$201,0))-INDEX(Matches!$H$2:$H$201,MATCH($A21&amp;"-5",Matches!$J$2:$J$201,0))),0,IF(L21-M21=INDEX(Matches!$G$2:$G$201,MATCH($A21&amp;"-5",Matches!$J$2:$J$201,0))-INDEX(Matches!$H$2:$H$201,MATCH($A21&amp;"-5",Matches!$J$2:$J$201,0)),3,2))))),""))</f>
        <v/>
      </c>
      <c r="AC21" s="12" t="str">
        <f aca="false">IF(OR($B21="",N21="",O21=""),"",IFERROR(IF(OR(INDEX(Matches!$I$2:$I$201,MATCH($A21&amp;"-6",Matches!$J$2:$J$201,0))="Void",INDEX(Matches!$G$2:$G$201,MATCH($A21&amp;"-6",Matches!$J$2:$J$201,0))="",INDEX(Matches!$H$2:$H$201,MATCH($A21&amp;"-6",Matches!$J$2:$J$201,0))=""),"",IF(AND($C21&lt;&gt;"",INDEX(Matches!$F$2:$F$201,MATCH($A21&amp;"-6",Matches!$J$2:$J$201,0))&lt;&gt;"",$C21&gt;=INDEX(Matches!$F$2:$F$201,MATCH($A21&amp;"-6",Matches!$J$2:$J$201,0))),"",IF(AND(N21=INDEX(Matches!$G$2:$G$201,MATCH($A21&amp;"-6",Matches!$J$2:$J$201,0)),O21=INDEX(Matches!$H$2:$H$201,MATCH($A21&amp;"-6",Matches!$J$2:$J$201,0))),5,IF(SIGN(N21-O21)&lt;&gt;SIGN(INDEX(Matches!$G$2:$G$201,MATCH($A21&amp;"-6",Matches!$J$2:$J$201,0))-INDEX(Matches!$H$2:$H$201,MATCH($A21&amp;"-6",Matches!$J$2:$J$201,0))),0,IF(N21-O21=INDEX(Matches!$G$2:$G$201,MATCH($A21&amp;"-6",Matches!$J$2:$J$201,0))-INDEX(Matches!$H$2:$H$201,MATCH($A21&amp;"-6",Matches!$J$2:$J$201,0)),3,2))))),""))</f>
        <v/>
      </c>
      <c r="AD21" s="12" t="str">
        <f aca="false">IF(OR($B21="",P21="",Q21=""),"",IFERROR(IF(OR(INDEX(Matches!$I$2:$I$201,MATCH($A21&amp;"-7",Matches!$J$2:$J$201,0))="Void",INDEX(Matches!$G$2:$G$201,MATCH($A21&amp;"-7",Matches!$J$2:$J$201,0))="",INDEX(Matches!$H$2:$H$201,MATCH($A21&amp;"-7",Matches!$J$2:$J$201,0))=""),"",IF(AND($C21&lt;&gt;"",INDEX(Matches!$F$2:$F$201,MATCH($A21&amp;"-7",Matches!$J$2:$J$201,0))&lt;&gt;"",$C21&gt;=INDEX(Matches!$F$2:$F$201,MATCH($A21&amp;"-7",Matches!$J$2:$J$201,0))),"",IF(AND(P21=INDEX(Matches!$G$2:$G$201,MATCH($A21&amp;"-7",Matches!$J$2:$J$201,0)),Q21=INDEX(Matches!$H$2:$H$201,MATCH($A21&amp;"-7",Matches!$J$2:$J$201,0))),5,IF(SIGN(P21-Q21)&lt;&gt;SIGN(INDEX(Matches!$G$2:$G$201,MATCH($A21&amp;"-7",Matches!$J$2:$J$201,0))-INDEX(Matches!$H$2:$H$201,MATCH($A21&amp;"-7",Matches!$J$2:$J$201,0))),0,IF(P21-Q21=INDEX(Matches!$G$2:$G$201,MATCH($A21&amp;"-7",Matches!$J$2:$J$201,0))-INDEX(Matches!$H$2:$H$201,MATCH($A21&amp;"-7",Matches!$J$2:$J$201,0)),3,2))))),""))</f>
        <v/>
      </c>
      <c r="AE21" s="12" t="str">
        <f aca="false">IF(OR($B21="",R21="",S21=""),"",IFERROR(IF(OR(INDEX(Matches!$I$2:$I$201,MATCH($A21&amp;"-8",Matches!$J$2:$J$201,0))="Void",INDEX(Matches!$G$2:$G$201,MATCH($A21&amp;"-8",Matches!$J$2:$J$201,0))="",INDEX(Matches!$H$2:$H$201,MATCH($A21&amp;"-8",Matches!$J$2:$J$201,0))=""),"",IF(AND($C21&lt;&gt;"",INDEX(Matches!$F$2:$F$201,MATCH($A21&amp;"-8",Matches!$J$2:$J$201,0))&lt;&gt;"",$C21&gt;=INDEX(Matches!$F$2:$F$201,MATCH($A21&amp;"-8",Matches!$J$2:$J$201,0))),"",IF(AND(R21=INDEX(Matches!$G$2:$G$201,MATCH($A21&amp;"-8",Matches!$J$2:$J$201,0)),S21=INDEX(Matches!$H$2:$H$201,MATCH($A21&amp;"-8",Matches!$J$2:$J$201,0))),5,IF(SIGN(R21-S21)&lt;&gt;SIGN(INDEX(Matches!$G$2:$G$201,MATCH($A21&amp;"-8",Matches!$J$2:$J$201,0))-INDEX(Matches!$H$2:$H$201,MATCH($A21&amp;"-8",Matches!$J$2:$J$201,0))),0,IF(R21-S21=INDEX(Matches!$G$2:$G$201,MATCH($A21&amp;"-8",Matches!$J$2:$J$201,0))-INDEX(Matches!$H$2:$H$201,MATCH($A21&amp;"-8",Matches!$J$2:$J$201,0)),3,2))))),""))</f>
        <v/>
      </c>
      <c r="AF21" s="12" t="str">
        <f aca="false">IF(OR($B21="",T21="",U21=""),"",IFERROR(IF(OR(INDEX(Matches!$I$2:$I$201,MATCH($A21&amp;"-9",Matches!$J$2:$J$201,0))="Void",INDEX(Matches!$G$2:$G$201,MATCH($A21&amp;"-9",Matches!$J$2:$J$201,0))="",INDEX(Matches!$H$2:$H$201,MATCH($A21&amp;"-9",Matches!$J$2:$J$201,0))=""),"",IF(AND($C21&lt;&gt;"",INDEX(Matches!$F$2:$F$201,MATCH($A21&amp;"-9",Matches!$J$2:$J$201,0))&lt;&gt;"",$C21&gt;=INDEX(Matches!$F$2:$F$201,MATCH($A21&amp;"-9",Matches!$J$2:$J$201,0))),"",IF(AND(T21=INDEX(Matches!$G$2:$G$201,MATCH($A21&amp;"-9",Matches!$J$2:$J$201,0)),U21=INDEX(Matches!$H$2:$H$201,MATCH($A21&amp;"-9",Matches!$J$2:$J$201,0))),5,IF(SIGN(T21-U21)&lt;&gt;SIGN(INDEX(Matches!$G$2:$G$201,MATCH($A21&amp;"-9",Matches!$J$2:$J$201,0))-INDEX(Matches!$H$2:$H$201,MATCH($A21&amp;"-9",Matches!$J$2:$J$201,0))),0,IF(T21-U21=INDEX(Matches!$G$2:$G$201,MATCH($A21&amp;"-9",Matches!$J$2:$J$201,0))-INDEX(Matches!$H$2:$H$201,MATCH($A21&amp;"-9",Matches!$J$2:$J$201,0)),3,2))))),""))</f>
        <v/>
      </c>
      <c r="AG21" s="12" t="str">
        <f aca="false">IF(OR($B21="",V21="",W21=""),"",IFERROR(IF(OR(INDEX(Matches!$I$2:$I$201,MATCH($A21&amp;"-10",Matches!$J$2:$J$201,0))="Void",INDEX(Matches!$G$2:$G$201,MATCH($A21&amp;"-10",Matches!$J$2:$J$201,0))="",INDEX(Matches!$H$2:$H$201,MATCH($A21&amp;"-10",Matches!$J$2:$J$201,0))=""),"",IF(AND($C21&lt;&gt;"",INDEX(Matches!$F$2:$F$201,MATCH($A21&amp;"-10",Matches!$J$2:$J$201,0))&lt;&gt;"",$C21&gt;=INDEX(Matches!$F$2:$F$201,MATCH($A21&amp;"-10",Matches!$J$2:$J$201,0))),"",IF(AND(V21=INDEX(Matches!$G$2:$G$201,MATCH($A21&amp;"-10",Matches!$J$2:$J$201,0)),W21=INDEX(Matches!$H$2:$H$201,MATCH($A21&amp;"-10",Matches!$J$2:$J$201,0))),5,IF(SIGN(V21-W21)&lt;&gt;SIGN(INDEX(Matches!$G$2:$G$201,MATCH($A21&amp;"-10",Matches!$J$2:$J$201,0))-INDEX(Matches!$H$2:$H$201,MATCH($A21&amp;"-10",Matches!$J$2:$J$201,0))),0,IF(V21-W21=INDEX(Matches!$G$2:$G$201,MATCH($A21&amp;"-10",Matches!$J$2:$J$201,0))-INDEX(Matches!$H$2:$H$201,MATCH($A21&amp;"-10",Matches!$J$2:$J$201,0)),3,2))))),""))</f>
        <v/>
      </c>
      <c r="AH21" s="13" t="str">
        <f aca="false">IF($B21="","",SUM(X21:AG21))</f>
        <v/>
      </c>
      <c r="AI21" s="12" t="str">
        <f aca="false">IF($B21="","",COUNTIF(X21:AG21,5))</f>
        <v/>
      </c>
      <c r="AJ21" s="12" t="str">
        <f aca="false">IF($B21="","",COUNTIF(X21:AG21,"&gt;=2"))</f>
        <v/>
      </c>
      <c r="AK21" s="12" t="str">
        <f aca="false">IF($B21="","",COUNT(X21:AG21))</f>
        <v/>
      </c>
    </row>
    <row r="22" customFormat="false" ht="15" hidden="false" customHeight="false" outlineLevel="0" collapsed="false">
      <c r="A22" s="7"/>
      <c r="B22" s="7"/>
      <c r="C22" s="1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2" t="str">
        <f aca="false">IF(OR($B22="",D22="",E22=""),"",IFERROR(IF(OR(INDEX(Matches!$I$2:$I$201,MATCH($A22&amp;"-1",Matches!$J$2:$J$201,0))="Void",INDEX(Matches!$G$2:$G$201,MATCH($A22&amp;"-1",Matches!$J$2:$J$201,0))="",INDEX(Matches!$H$2:$H$201,MATCH($A22&amp;"-1",Matches!$J$2:$J$201,0))=""),"",IF(AND($C22&lt;&gt;"",INDEX(Matches!$F$2:$F$201,MATCH($A22&amp;"-1",Matches!$J$2:$J$201,0))&lt;&gt;"",$C22&gt;=INDEX(Matches!$F$2:$F$201,MATCH($A22&amp;"-1",Matches!$J$2:$J$201,0))),"",IF(AND(D22=INDEX(Matches!$G$2:$G$201,MATCH($A22&amp;"-1",Matches!$J$2:$J$201,0)),E22=INDEX(Matches!$H$2:$H$201,MATCH($A22&amp;"-1",Matches!$J$2:$J$201,0))),5,IF(SIGN(D22-E22)&lt;&gt;SIGN(INDEX(Matches!$G$2:$G$201,MATCH($A22&amp;"-1",Matches!$J$2:$J$201,0))-INDEX(Matches!$H$2:$H$201,MATCH($A22&amp;"-1",Matches!$J$2:$J$201,0))),0,IF(D22-E22=INDEX(Matches!$G$2:$G$201,MATCH($A22&amp;"-1",Matches!$J$2:$J$201,0))-INDEX(Matches!$H$2:$H$201,MATCH($A22&amp;"-1",Matches!$J$2:$J$201,0)),3,2))))),""))</f>
        <v/>
      </c>
      <c r="Y22" s="12" t="str">
        <f aca="false">IF(OR($B22="",F22="",G22=""),"",IFERROR(IF(OR(INDEX(Matches!$I$2:$I$201,MATCH($A22&amp;"-2",Matches!$J$2:$J$201,0))="Void",INDEX(Matches!$G$2:$G$201,MATCH($A22&amp;"-2",Matches!$J$2:$J$201,0))="",INDEX(Matches!$H$2:$H$201,MATCH($A22&amp;"-2",Matches!$J$2:$J$201,0))=""),"",IF(AND($C22&lt;&gt;"",INDEX(Matches!$F$2:$F$201,MATCH($A22&amp;"-2",Matches!$J$2:$J$201,0))&lt;&gt;"",$C22&gt;=INDEX(Matches!$F$2:$F$201,MATCH($A22&amp;"-2",Matches!$J$2:$J$201,0))),"",IF(AND(F22=INDEX(Matches!$G$2:$G$201,MATCH($A22&amp;"-2",Matches!$J$2:$J$201,0)),G22=INDEX(Matches!$H$2:$H$201,MATCH($A22&amp;"-2",Matches!$J$2:$J$201,0))),5,IF(SIGN(F22-G22)&lt;&gt;SIGN(INDEX(Matches!$G$2:$G$201,MATCH($A22&amp;"-2",Matches!$J$2:$J$201,0))-INDEX(Matches!$H$2:$H$201,MATCH($A22&amp;"-2",Matches!$J$2:$J$201,0))),0,IF(F22-G22=INDEX(Matches!$G$2:$G$201,MATCH($A22&amp;"-2",Matches!$J$2:$J$201,0))-INDEX(Matches!$H$2:$H$201,MATCH($A22&amp;"-2",Matches!$J$2:$J$201,0)),3,2))))),""))</f>
        <v/>
      </c>
      <c r="Z22" s="12" t="str">
        <f aca="false">IF(OR($B22="",H22="",I22=""),"",IFERROR(IF(OR(INDEX(Matches!$I$2:$I$201,MATCH($A22&amp;"-3",Matches!$J$2:$J$201,0))="Void",INDEX(Matches!$G$2:$G$201,MATCH($A22&amp;"-3",Matches!$J$2:$J$201,0))="",INDEX(Matches!$H$2:$H$201,MATCH($A22&amp;"-3",Matches!$J$2:$J$201,0))=""),"",IF(AND($C22&lt;&gt;"",INDEX(Matches!$F$2:$F$201,MATCH($A22&amp;"-3",Matches!$J$2:$J$201,0))&lt;&gt;"",$C22&gt;=INDEX(Matches!$F$2:$F$201,MATCH($A22&amp;"-3",Matches!$J$2:$J$201,0))),"",IF(AND(H22=INDEX(Matches!$G$2:$G$201,MATCH($A22&amp;"-3",Matches!$J$2:$J$201,0)),I22=INDEX(Matches!$H$2:$H$201,MATCH($A22&amp;"-3",Matches!$J$2:$J$201,0))),5,IF(SIGN(H22-I22)&lt;&gt;SIGN(INDEX(Matches!$G$2:$G$201,MATCH($A22&amp;"-3",Matches!$J$2:$J$201,0))-INDEX(Matches!$H$2:$H$201,MATCH($A22&amp;"-3",Matches!$J$2:$J$201,0))),0,IF(H22-I22=INDEX(Matches!$G$2:$G$201,MATCH($A22&amp;"-3",Matches!$J$2:$J$201,0))-INDEX(Matches!$H$2:$H$201,MATCH($A22&amp;"-3",Matches!$J$2:$J$201,0)),3,2))))),""))</f>
        <v/>
      </c>
      <c r="AA22" s="12" t="str">
        <f aca="false">IF(OR($B22="",J22="",K22=""),"",IFERROR(IF(OR(INDEX(Matches!$I$2:$I$201,MATCH($A22&amp;"-4",Matches!$J$2:$J$201,0))="Void",INDEX(Matches!$G$2:$G$201,MATCH($A22&amp;"-4",Matches!$J$2:$J$201,0))="",INDEX(Matches!$H$2:$H$201,MATCH($A22&amp;"-4",Matches!$J$2:$J$201,0))=""),"",IF(AND($C22&lt;&gt;"",INDEX(Matches!$F$2:$F$201,MATCH($A22&amp;"-4",Matches!$J$2:$J$201,0))&lt;&gt;"",$C22&gt;=INDEX(Matches!$F$2:$F$201,MATCH($A22&amp;"-4",Matches!$J$2:$J$201,0))),"",IF(AND(J22=INDEX(Matches!$G$2:$G$201,MATCH($A22&amp;"-4",Matches!$J$2:$J$201,0)),K22=INDEX(Matches!$H$2:$H$201,MATCH($A22&amp;"-4",Matches!$J$2:$J$201,0))),5,IF(SIGN(J22-K22)&lt;&gt;SIGN(INDEX(Matches!$G$2:$G$201,MATCH($A22&amp;"-4",Matches!$J$2:$J$201,0))-INDEX(Matches!$H$2:$H$201,MATCH($A22&amp;"-4",Matches!$J$2:$J$201,0))),0,IF(J22-K22=INDEX(Matches!$G$2:$G$201,MATCH($A22&amp;"-4",Matches!$J$2:$J$201,0))-INDEX(Matches!$H$2:$H$201,MATCH($A22&amp;"-4",Matches!$J$2:$J$201,0)),3,2))))),""))</f>
        <v/>
      </c>
      <c r="AB22" s="12" t="str">
        <f aca="false">IF(OR($B22="",L22="",M22=""),"",IFERROR(IF(OR(INDEX(Matches!$I$2:$I$201,MATCH($A22&amp;"-5",Matches!$J$2:$J$201,0))="Void",INDEX(Matches!$G$2:$G$201,MATCH($A22&amp;"-5",Matches!$J$2:$J$201,0))="",INDEX(Matches!$H$2:$H$201,MATCH($A22&amp;"-5",Matches!$J$2:$J$201,0))=""),"",IF(AND($C22&lt;&gt;"",INDEX(Matches!$F$2:$F$201,MATCH($A22&amp;"-5",Matches!$J$2:$J$201,0))&lt;&gt;"",$C22&gt;=INDEX(Matches!$F$2:$F$201,MATCH($A22&amp;"-5",Matches!$J$2:$J$201,0))),"",IF(AND(L22=INDEX(Matches!$G$2:$G$201,MATCH($A22&amp;"-5",Matches!$J$2:$J$201,0)),M22=INDEX(Matches!$H$2:$H$201,MATCH($A22&amp;"-5",Matches!$J$2:$J$201,0))),5,IF(SIGN(L22-M22)&lt;&gt;SIGN(INDEX(Matches!$G$2:$G$201,MATCH($A22&amp;"-5",Matches!$J$2:$J$201,0))-INDEX(Matches!$H$2:$H$201,MATCH($A22&amp;"-5",Matches!$J$2:$J$201,0))),0,IF(L22-M22=INDEX(Matches!$G$2:$G$201,MATCH($A22&amp;"-5",Matches!$J$2:$J$201,0))-INDEX(Matches!$H$2:$H$201,MATCH($A22&amp;"-5",Matches!$J$2:$J$201,0)),3,2))))),""))</f>
        <v/>
      </c>
      <c r="AC22" s="12" t="str">
        <f aca="false">IF(OR($B22="",N22="",O22=""),"",IFERROR(IF(OR(INDEX(Matches!$I$2:$I$201,MATCH($A22&amp;"-6",Matches!$J$2:$J$201,0))="Void",INDEX(Matches!$G$2:$G$201,MATCH($A22&amp;"-6",Matches!$J$2:$J$201,0))="",INDEX(Matches!$H$2:$H$201,MATCH($A22&amp;"-6",Matches!$J$2:$J$201,0))=""),"",IF(AND($C22&lt;&gt;"",INDEX(Matches!$F$2:$F$201,MATCH($A22&amp;"-6",Matches!$J$2:$J$201,0))&lt;&gt;"",$C22&gt;=INDEX(Matches!$F$2:$F$201,MATCH($A22&amp;"-6",Matches!$J$2:$J$201,0))),"",IF(AND(N22=INDEX(Matches!$G$2:$G$201,MATCH($A22&amp;"-6",Matches!$J$2:$J$201,0)),O22=INDEX(Matches!$H$2:$H$201,MATCH($A22&amp;"-6",Matches!$J$2:$J$201,0))),5,IF(SIGN(N22-O22)&lt;&gt;SIGN(INDEX(Matches!$G$2:$G$201,MATCH($A22&amp;"-6",Matches!$J$2:$J$201,0))-INDEX(Matches!$H$2:$H$201,MATCH($A22&amp;"-6",Matches!$J$2:$J$201,0))),0,IF(N22-O22=INDEX(Matches!$G$2:$G$201,MATCH($A22&amp;"-6",Matches!$J$2:$J$201,0))-INDEX(Matches!$H$2:$H$201,MATCH($A22&amp;"-6",Matches!$J$2:$J$201,0)),3,2))))),""))</f>
        <v/>
      </c>
      <c r="AD22" s="12" t="str">
        <f aca="false">IF(OR($B22="",P22="",Q22=""),"",IFERROR(IF(OR(INDEX(Matches!$I$2:$I$201,MATCH($A22&amp;"-7",Matches!$J$2:$J$201,0))="Void",INDEX(Matches!$G$2:$G$201,MATCH($A22&amp;"-7",Matches!$J$2:$J$201,0))="",INDEX(Matches!$H$2:$H$201,MATCH($A22&amp;"-7",Matches!$J$2:$J$201,0))=""),"",IF(AND($C22&lt;&gt;"",INDEX(Matches!$F$2:$F$201,MATCH($A22&amp;"-7",Matches!$J$2:$J$201,0))&lt;&gt;"",$C22&gt;=INDEX(Matches!$F$2:$F$201,MATCH($A22&amp;"-7",Matches!$J$2:$J$201,0))),"",IF(AND(P22=INDEX(Matches!$G$2:$G$201,MATCH($A22&amp;"-7",Matches!$J$2:$J$201,0)),Q22=INDEX(Matches!$H$2:$H$201,MATCH($A22&amp;"-7",Matches!$J$2:$J$201,0))),5,IF(SIGN(P22-Q22)&lt;&gt;SIGN(INDEX(Matches!$G$2:$G$201,MATCH($A22&amp;"-7",Matches!$J$2:$J$201,0))-INDEX(Matches!$H$2:$H$201,MATCH($A22&amp;"-7",Matches!$J$2:$J$201,0))),0,IF(P22-Q22=INDEX(Matches!$G$2:$G$201,MATCH($A22&amp;"-7",Matches!$J$2:$J$201,0))-INDEX(Matches!$H$2:$H$201,MATCH($A22&amp;"-7",Matches!$J$2:$J$201,0)),3,2))))),""))</f>
        <v/>
      </c>
      <c r="AE22" s="12" t="str">
        <f aca="false">IF(OR($B22="",R22="",S22=""),"",IFERROR(IF(OR(INDEX(Matches!$I$2:$I$201,MATCH($A22&amp;"-8",Matches!$J$2:$J$201,0))="Void",INDEX(Matches!$G$2:$G$201,MATCH($A22&amp;"-8",Matches!$J$2:$J$201,0))="",INDEX(Matches!$H$2:$H$201,MATCH($A22&amp;"-8",Matches!$J$2:$J$201,0))=""),"",IF(AND($C22&lt;&gt;"",INDEX(Matches!$F$2:$F$201,MATCH($A22&amp;"-8",Matches!$J$2:$J$201,0))&lt;&gt;"",$C22&gt;=INDEX(Matches!$F$2:$F$201,MATCH($A22&amp;"-8",Matches!$J$2:$J$201,0))),"",IF(AND(R22=INDEX(Matches!$G$2:$G$201,MATCH($A22&amp;"-8",Matches!$J$2:$J$201,0)),S22=INDEX(Matches!$H$2:$H$201,MATCH($A22&amp;"-8",Matches!$J$2:$J$201,0))),5,IF(SIGN(R22-S22)&lt;&gt;SIGN(INDEX(Matches!$G$2:$G$201,MATCH($A22&amp;"-8",Matches!$J$2:$J$201,0))-INDEX(Matches!$H$2:$H$201,MATCH($A22&amp;"-8",Matches!$J$2:$J$201,0))),0,IF(R22-S22=INDEX(Matches!$G$2:$G$201,MATCH($A22&amp;"-8",Matches!$J$2:$J$201,0))-INDEX(Matches!$H$2:$H$201,MATCH($A22&amp;"-8",Matches!$J$2:$J$201,0)),3,2))))),""))</f>
        <v/>
      </c>
      <c r="AF22" s="12" t="str">
        <f aca="false">IF(OR($B22="",T22="",U22=""),"",IFERROR(IF(OR(INDEX(Matches!$I$2:$I$201,MATCH($A22&amp;"-9",Matches!$J$2:$J$201,0))="Void",INDEX(Matches!$G$2:$G$201,MATCH($A22&amp;"-9",Matches!$J$2:$J$201,0))="",INDEX(Matches!$H$2:$H$201,MATCH($A22&amp;"-9",Matches!$J$2:$J$201,0))=""),"",IF(AND($C22&lt;&gt;"",INDEX(Matches!$F$2:$F$201,MATCH($A22&amp;"-9",Matches!$J$2:$J$201,0))&lt;&gt;"",$C22&gt;=INDEX(Matches!$F$2:$F$201,MATCH($A22&amp;"-9",Matches!$J$2:$J$201,0))),"",IF(AND(T22=INDEX(Matches!$G$2:$G$201,MATCH($A22&amp;"-9",Matches!$J$2:$J$201,0)),U22=INDEX(Matches!$H$2:$H$201,MATCH($A22&amp;"-9",Matches!$J$2:$J$201,0))),5,IF(SIGN(T22-U22)&lt;&gt;SIGN(INDEX(Matches!$G$2:$G$201,MATCH($A22&amp;"-9",Matches!$J$2:$J$201,0))-INDEX(Matches!$H$2:$H$201,MATCH($A22&amp;"-9",Matches!$J$2:$J$201,0))),0,IF(T22-U22=INDEX(Matches!$G$2:$G$201,MATCH($A22&amp;"-9",Matches!$J$2:$J$201,0))-INDEX(Matches!$H$2:$H$201,MATCH($A22&amp;"-9",Matches!$J$2:$J$201,0)),3,2))))),""))</f>
        <v/>
      </c>
      <c r="AG22" s="12" t="str">
        <f aca="false">IF(OR($B22="",V22="",W22=""),"",IFERROR(IF(OR(INDEX(Matches!$I$2:$I$201,MATCH($A22&amp;"-10",Matches!$J$2:$J$201,0))="Void",INDEX(Matches!$G$2:$G$201,MATCH($A22&amp;"-10",Matches!$J$2:$J$201,0))="",INDEX(Matches!$H$2:$H$201,MATCH($A22&amp;"-10",Matches!$J$2:$J$201,0))=""),"",IF(AND($C22&lt;&gt;"",INDEX(Matches!$F$2:$F$201,MATCH($A22&amp;"-10",Matches!$J$2:$J$201,0))&lt;&gt;"",$C22&gt;=INDEX(Matches!$F$2:$F$201,MATCH($A22&amp;"-10",Matches!$J$2:$J$201,0))),"",IF(AND(V22=INDEX(Matches!$G$2:$G$201,MATCH($A22&amp;"-10",Matches!$J$2:$J$201,0)),W22=INDEX(Matches!$H$2:$H$201,MATCH($A22&amp;"-10",Matches!$J$2:$J$201,0))),5,IF(SIGN(V22-W22)&lt;&gt;SIGN(INDEX(Matches!$G$2:$G$201,MATCH($A22&amp;"-10",Matches!$J$2:$J$201,0))-INDEX(Matches!$H$2:$H$201,MATCH($A22&amp;"-10",Matches!$J$2:$J$201,0))),0,IF(V22-W22=INDEX(Matches!$G$2:$G$201,MATCH($A22&amp;"-10",Matches!$J$2:$J$201,0))-INDEX(Matches!$H$2:$H$201,MATCH($A22&amp;"-10",Matches!$J$2:$J$201,0)),3,2))))),""))</f>
        <v/>
      </c>
      <c r="AH22" s="13" t="str">
        <f aca="false">IF($B22="","",SUM(X22:AG22))</f>
        <v/>
      </c>
      <c r="AI22" s="12" t="str">
        <f aca="false">IF($B22="","",COUNTIF(X22:AG22,5))</f>
        <v/>
      </c>
      <c r="AJ22" s="12" t="str">
        <f aca="false">IF($B22="","",COUNTIF(X22:AG22,"&gt;=2"))</f>
        <v/>
      </c>
      <c r="AK22" s="12" t="str">
        <f aca="false">IF($B22="","",COUNT(X22:AG22))</f>
        <v/>
      </c>
    </row>
    <row r="23" customFormat="false" ht="15" hidden="false" customHeight="false" outlineLevel="0" collapsed="false">
      <c r="A23" s="7"/>
      <c r="B23" s="7"/>
      <c r="C23" s="11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12" t="str">
        <f aca="false">IF(OR($B23="",D23="",E23=""),"",IFERROR(IF(OR(INDEX(Matches!$I$2:$I$201,MATCH($A23&amp;"-1",Matches!$J$2:$J$201,0))="Void",INDEX(Matches!$G$2:$G$201,MATCH($A23&amp;"-1",Matches!$J$2:$J$201,0))="",INDEX(Matches!$H$2:$H$201,MATCH($A23&amp;"-1",Matches!$J$2:$J$201,0))=""),"",IF(AND($C23&lt;&gt;"",INDEX(Matches!$F$2:$F$201,MATCH($A23&amp;"-1",Matches!$J$2:$J$201,0))&lt;&gt;"",$C23&gt;=INDEX(Matches!$F$2:$F$201,MATCH($A23&amp;"-1",Matches!$J$2:$J$201,0))),"",IF(AND(D23=INDEX(Matches!$G$2:$G$201,MATCH($A23&amp;"-1",Matches!$J$2:$J$201,0)),E23=INDEX(Matches!$H$2:$H$201,MATCH($A23&amp;"-1",Matches!$J$2:$J$201,0))),5,IF(SIGN(D23-E23)&lt;&gt;SIGN(INDEX(Matches!$G$2:$G$201,MATCH($A23&amp;"-1",Matches!$J$2:$J$201,0))-INDEX(Matches!$H$2:$H$201,MATCH($A23&amp;"-1",Matches!$J$2:$J$201,0))),0,IF(D23-E23=INDEX(Matches!$G$2:$G$201,MATCH($A23&amp;"-1",Matches!$J$2:$J$201,0))-INDEX(Matches!$H$2:$H$201,MATCH($A23&amp;"-1",Matches!$J$2:$J$201,0)),3,2))))),""))</f>
        <v/>
      </c>
      <c r="Y23" s="12" t="str">
        <f aca="false">IF(OR($B23="",F23="",G23=""),"",IFERROR(IF(OR(INDEX(Matches!$I$2:$I$201,MATCH($A23&amp;"-2",Matches!$J$2:$J$201,0))="Void",INDEX(Matches!$G$2:$G$201,MATCH($A23&amp;"-2",Matches!$J$2:$J$201,0))="",INDEX(Matches!$H$2:$H$201,MATCH($A23&amp;"-2",Matches!$J$2:$J$201,0))=""),"",IF(AND($C23&lt;&gt;"",INDEX(Matches!$F$2:$F$201,MATCH($A23&amp;"-2",Matches!$J$2:$J$201,0))&lt;&gt;"",$C23&gt;=INDEX(Matches!$F$2:$F$201,MATCH($A23&amp;"-2",Matches!$J$2:$J$201,0))),"",IF(AND(F23=INDEX(Matches!$G$2:$G$201,MATCH($A23&amp;"-2",Matches!$J$2:$J$201,0)),G23=INDEX(Matches!$H$2:$H$201,MATCH($A23&amp;"-2",Matches!$J$2:$J$201,0))),5,IF(SIGN(F23-G23)&lt;&gt;SIGN(INDEX(Matches!$G$2:$G$201,MATCH($A23&amp;"-2",Matches!$J$2:$J$201,0))-INDEX(Matches!$H$2:$H$201,MATCH($A23&amp;"-2",Matches!$J$2:$J$201,0))),0,IF(F23-G23=INDEX(Matches!$G$2:$G$201,MATCH($A23&amp;"-2",Matches!$J$2:$J$201,0))-INDEX(Matches!$H$2:$H$201,MATCH($A23&amp;"-2",Matches!$J$2:$J$201,0)),3,2))))),""))</f>
        <v/>
      </c>
      <c r="Z23" s="12" t="str">
        <f aca="false">IF(OR($B23="",H23="",I23=""),"",IFERROR(IF(OR(INDEX(Matches!$I$2:$I$201,MATCH($A23&amp;"-3",Matches!$J$2:$J$201,0))="Void",INDEX(Matches!$G$2:$G$201,MATCH($A23&amp;"-3",Matches!$J$2:$J$201,0))="",INDEX(Matches!$H$2:$H$201,MATCH($A23&amp;"-3",Matches!$J$2:$J$201,0))=""),"",IF(AND($C23&lt;&gt;"",INDEX(Matches!$F$2:$F$201,MATCH($A23&amp;"-3",Matches!$J$2:$J$201,0))&lt;&gt;"",$C23&gt;=INDEX(Matches!$F$2:$F$201,MATCH($A23&amp;"-3",Matches!$J$2:$J$201,0))),"",IF(AND(H23=INDEX(Matches!$G$2:$G$201,MATCH($A23&amp;"-3",Matches!$J$2:$J$201,0)),I23=INDEX(Matches!$H$2:$H$201,MATCH($A23&amp;"-3",Matches!$J$2:$J$201,0))),5,IF(SIGN(H23-I23)&lt;&gt;SIGN(INDEX(Matches!$G$2:$G$201,MATCH($A23&amp;"-3",Matches!$J$2:$J$201,0))-INDEX(Matches!$H$2:$H$201,MATCH($A23&amp;"-3",Matches!$J$2:$J$201,0))),0,IF(H23-I23=INDEX(Matches!$G$2:$G$201,MATCH($A23&amp;"-3",Matches!$J$2:$J$201,0))-INDEX(Matches!$H$2:$H$201,MATCH($A23&amp;"-3",Matches!$J$2:$J$201,0)),3,2))))),""))</f>
        <v/>
      </c>
      <c r="AA23" s="12" t="str">
        <f aca="false">IF(OR($B23="",J23="",K23=""),"",IFERROR(IF(OR(INDEX(Matches!$I$2:$I$201,MATCH($A23&amp;"-4",Matches!$J$2:$J$201,0))="Void",INDEX(Matches!$G$2:$G$201,MATCH($A23&amp;"-4",Matches!$J$2:$J$201,0))="",INDEX(Matches!$H$2:$H$201,MATCH($A23&amp;"-4",Matches!$J$2:$J$201,0))=""),"",IF(AND($C23&lt;&gt;"",INDEX(Matches!$F$2:$F$201,MATCH($A23&amp;"-4",Matches!$J$2:$J$201,0))&lt;&gt;"",$C23&gt;=INDEX(Matches!$F$2:$F$201,MATCH($A23&amp;"-4",Matches!$J$2:$J$201,0))),"",IF(AND(J23=INDEX(Matches!$G$2:$G$201,MATCH($A23&amp;"-4",Matches!$J$2:$J$201,0)),K23=INDEX(Matches!$H$2:$H$201,MATCH($A23&amp;"-4",Matches!$J$2:$J$201,0))),5,IF(SIGN(J23-K23)&lt;&gt;SIGN(INDEX(Matches!$G$2:$G$201,MATCH($A23&amp;"-4",Matches!$J$2:$J$201,0))-INDEX(Matches!$H$2:$H$201,MATCH($A23&amp;"-4",Matches!$J$2:$J$201,0))),0,IF(J23-K23=INDEX(Matches!$G$2:$G$201,MATCH($A23&amp;"-4",Matches!$J$2:$J$201,0))-INDEX(Matches!$H$2:$H$201,MATCH($A23&amp;"-4",Matches!$J$2:$J$201,0)),3,2))))),""))</f>
        <v/>
      </c>
      <c r="AB23" s="12" t="str">
        <f aca="false">IF(OR($B23="",L23="",M23=""),"",IFERROR(IF(OR(INDEX(Matches!$I$2:$I$201,MATCH($A23&amp;"-5",Matches!$J$2:$J$201,0))="Void",INDEX(Matches!$G$2:$G$201,MATCH($A23&amp;"-5",Matches!$J$2:$J$201,0))="",INDEX(Matches!$H$2:$H$201,MATCH($A23&amp;"-5",Matches!$J$2:$J$201,0))=""),"",IF(AND($C23&lt;&gt;"",INDEX(Matches!$F$2:$F$201,MATCH($A23&amp;"-5",Matches!$J$2:$J$201,0))&lt;&gt;"",$C23&gt;=INDEX(Matches!$F$2:$F$201,MATCH($A23&amp;"-5",Matches!$J$2:$J$201,0))),"",IF(AND(L23=INDEX(Matches!$G$2:$G$201,MATCH($A23&amp;"-5",Matches!$J$2:$J$201,0)),M23=INDEX(Matches!$H$2:$H$201,MATCH($A23&amp;"-5",Matches!$J$2:$J$201,0))),5,IF(SIGN(L23-M23)&lt;&gt;SIGN(INDEX(Matches!$G$2:$G$201,MATCH($A23&amp;"-5",Matches!$J$2:$J$201,0))-INDEX(Matches!$H$2:$H$201,MATCH($A23&amp;"-5",Matches!$J$2:$J$201,0))),0,IF(L23-M23=INDEX(Matches!$G$2:$G$201,MATCH($A23&amp;"-5",Matches!$J$2:$J$201,0))-INDEX(Matches!$H$2:$H$201,MATCH($A23&amp;"-5",Matches!$J$2:$J$201,0)),3,2))))),""))</f>
        <v/>
      </c>
      <c r="AC23" s="12" t="str">
        <f aca="false">IF(OR($B23="",N23="",O23=""),"",IFERROR(IF(OR(INDEX(Matches!$I$2:$I$201,MATCH($A23&amp;"-6",Matches!$J$2:$J$201,0))="Void",INDEX(Matches!$G$2:$G$201,MATCH($A23&amp;"-6",Matches!$J$2:$J$201,0))="",INDEX(Matches!$H$2:$H$201,MATCH($A23&amp;"-6",Matches!$J$2:$J$201,0))=""),"",IF(AND($C23&lt;&gt;"",INDEX(Matches!$F$2:$F$201,MATCH($A23&amp;"-6",Matches!$J$2:$J$201,0))&lt;&gt;"",$C23&gt;=INDEX(Matches!$F$2:$F$201,MATCH($A23&amp;"-6",Matches!$J$2:$J$201,0))),"",IF(AND(N23=INDEX(Matches!$G$2:$G$201,MATCH($A23&amp;"-6",Matches!$J$2:$J$201,0)),O23=INDEX(Matches!$H$2:$H$201,MATCH($A23&amp;"-6",Matches!$J$2:$J$201,0))),5,IF(SIGN(N23-O23)&lt;&gt;SIGN(INDEX(Matches!$G$2:$G$201,MATCH($A23&amp;"-6",Matches!$J$2:$J$201,0))-INDEX(Matches!$H$2:$H$201,MATCH($A23&amp;"-6",Matches!$J$2:$J$201,0))),0,IF(N23-O23=INDEX(Matches!$G$2:$G$201,MATCH($A23&amp;"-6",Matches!$J$2:$J$201,0))-INDEX(Matches!$H$2:$H$201,MATCH($A23&amp;"-6",Matches!$J$2:$J$201,0)),3,2))))),""))</f>
        <v/>
      </c>
      <c r="AD23" s="12" t="str">
        <f aca="false">IF(OR($B23="",P23="",Q23=""),"",IFERROR(IF(OR(INDEX(Matches!$I$2:$I$201,MATCH($A23&amp;"-7",Matches!$J$2:$J$201,0))="Void",INDEX(Matches!$G$2:$G$201,MATCH($A23&amp;"-7",Matches!$J$2:$J$201,0))="",INDEX(Matches!$H$2:$H$201,MATCH($A23&amp;"-7",Matches!$J$2:$J$201,0))=""),"",IF(AND($C23&lt;&gt;"",INDEX(Matches!$F$2:$F$201,MATCH($A23&amp;"-7",Matches!$J$2:$J$201,0))&lt;&gt;"",$C23&gt;=INDEX(Matches!$F$2:$F$201,MATCH($A23&amp;"-7",Matches!$J$2:$J$201,0))),"",IF(AND(P23=INDEX(Matches!$G$2:$G$201,MATCH($A23&amp;"-7",Matches!$J$2:$J$201,0)),Q23=INDEX(Matches!$H$2:$H$201,MATCH($A23&amp;"-7",Matches!$J$2:$J$201,0))),5,IF(SIGN(P23-Q23)&lt;&gt;SIGN(INDEX(Matches!$G$2:$G$201,MATCH($A23&amp;"-7",Matches!$J$2:$J$201,0))-INDEX(Matches!$H$2:$H$201,MATCH($A23&amp;"-7",Matches!$J$2:$J$201,0))),0,IF(P23-Q23=INDEX(Matches!$G$2:$G$201,MATCH($A23&amp;"-7",Matches!$J$2:$J$201,0))-INDEX(Matches!$H$2:$H$201,MATCH($A23&amp;"-7",Matches!$J$2:$J$201,0)),3,2))))),""))</f>
        <v/>
      </c>
      <c r="AE23" s="12" t="str">
        <f aca="false">IF(OR($B23="",R23="",S23=""),"",IFERROR(IF(OR(INDEX(Matches!$I$2:$I$201,MATCH($A23&amp;"-8",Matches!$J$2:$J$201,0))="Void",INDEX(Matches!$G$2:$G$201,MATCH($A23&amp;"-8",Matches!$J$2:$J$201,0))="",INDEX(Matches!$H$2:$H$201,MATCH($A23&amp;"-8",Matches!$J$2:$J$201,0))=""),"",IF(AND($C23&lt;&gt;"",INDEX(Matches!$F$2:$F$201,MATCH($A23&amp;"-8",Matches!$J$2:$J$201,0))&lt;&gt;"",$C23&gt;=INDEX(Matches!$F$2:$F$201,MATCH($A23&amp;"-8",Matches!$J$2:$J$201,0))),"",IF(AND(R23=INDEX(Matches!$G$2:$G$201,MATCH($A23&amp;"-8",Matches!$J$2:$J$201,0)),S23=INDEX(Matches!$H$2:$H$201,MATCH($A23&amp;"-8",Matches!$J$2:$J$201,0))),5,IF(SIGN(R23-S23)&lt;&gt;SIGN(INDEX(Matches!$G$2:$G$201,MATCH($A23&amp;"-8",Matches!$J$2:$J$201,0))-INDEX(Matches!$H$2:$H$201,MATCH($A23&amp;"-8",Matches!$J$2:$J$201,0))),0,IF(R23-S23=INDEX(Matches!$G$2:$G$201,MATCH($A23&amp;"-8",Matches!$J$2:$J$201,0))-INDEX(Matches!$H$2:$H$201,MATCH($A23&amp;"-8",Matches!$J$2:$J$201,0)),3,2))))),""))</f>
        <v/>
      </c>
      <c r="AF23" s="12" t="str">
        <f aca="false">IF(OR($B23="",T23="",U23=""),"",IFERROR(IF(OR(INDEX(Matches!$I$2:$I$201,MATCH($A23&amp;"-9",Matches!$J$2:$J$201,0))="Void",INDEX(Matches!$G$2:$G$201,MATCH($A23&amp;"-9",Matches!$J$2:$J$201,0))="",INDEX(Matches!$H$2:$H$201,MATCH($A23&amp;"-9",Matches!$J$2:$J$201,0))=""),"",IF(AND($C23&lt;&gt;"",INDEX(Matches!$F$2:$F$201,MATCH($A23&amp;"-9",Matches!$J$2:$J$201,0))&lt;&gt;"",$C23&gt;=INDEX(Matches!$F$2:$F$201,MATCH($A23&amp;"-9",Matches!$J$2:$J$201,0))),"",IF(AND(T23=INDEX(Matches!$G$2:$G$201,MATCH($A23&amp;"-9",Matches!$J$2:$J$201,0)),U23=INDEX(Matches!$H$2:$H$201,MATCH($A23&amp;"-9",Matches!$J$2:$J$201,0))),5,IF(SIGN(T23-U23)&lt;&gt;SIGN(INDEX(Matches!$G$2:$G$201,MATCH($A23&amp;"-9",Matches!$J$2:$J$201,0))-INDEX(Matches!$H$2:$H$201,MATCH($A23&amp;"-9",Matches!$J$2:$J$201,0))),0,IF(T23-U23=INDEX(Matches!$G$2:$G$201,MATCH($A23&amp;"-9",Matches!$J$2:$J$201,0))-INDEX(Matches!$H$2:$H$201,MATCH($A23&amp;"-9",Matches!$J$2:$J$201,0)),3,2))))),""))</f>
        <v/>
      </c>
      <c r="AG23" s="12" t="str">
        <f aca="false">IF(OR($B23="",V23="",W23=""),"",IFERROR(IF(OR(INDEX(Matches!$I$2:$I$201,MATCH($A23&amp;"-10",Matches!$J$2:$J$201,0))="Void",INDEX(Matches!$G$2:$G$201,MATCH($A23&amp;"-10",Matches!$J$2:$J$201,0))="",INDEX(Matches!$H$2:$H$201,MATCH($A23&amp;"-10",Matches!$J$2:$J$201,0))=""),"",IF(AND($C23&lt;&gt;"",INDEX(Matches!$F$2:$F$201,MATCH($A23&amp;"-10",Matches!$J$2:$J$201,0))&lt;&gt;"",$C23&gt;=INDEX(Matches!$F$2:$F$201,MATCH($A23&amp;"-10",Matches!$J$2:$J$201,0))),"",IF(AND(V23=INDEX(Matches!$G$2:$G$201,MATCH($A23&amp;"-10",Matches!$J$2:$J$201,0)),W23=INDEX(Matches!$H$2:$H$201,MATCH($A23&amp;"-10",Matches!$J$2:$J$201,0))),5,IF(SIGN(V23-W23)&lt;&gt;SIGN(INDEX(Matches!$G$2:$G$201,MATCH($A23&amp;"-10",Matches!$J$2:$J$201,0))-INDEX(Matches!$H$2:$H$201,MATCH($A23&amp;"-10",Matches!$J$2:$J$201,0))),0,IF(V23-W23=INDEX(Matches!$G$2:$G$201,MATCH($A23&amp;"-10",Matches!$J$2:$J$201,0))-INDEX(Matches!$H$2:$H$201,MATCH($A23&amp;"-10",Matches!$J$2:$J$201,0)),3,2))))),""))</f>
        <v/>
      </c>
      <c r="AH23" s="13" t="str">
        <f aca="false">IF($B23="","",SUM(X23:AG23))</f>
        <v/>
      </c>
      <c r="AI23" s="12" t="str">
        <f aca="false">IF($B23="","",COUNTIF(X23:AG23,5))</f>
        <v/>
      </c>
      <c r="AJ23" s="12" t="str">
        <f aca="false">IF($B23="","",COUNTIF(X23:AG23,"&gt;=2"))</f>
        <v/>
      </c>
      <c r="AK23" s="12" t="str">
        <f aca="false">IF($B23="","",COUNT(X23:AG23))</f>
        <v/>
      </c>
    </row>
    <row r="24" customFormat="false" ht="15" hidden="false" customHeight="false" outlineLevel="0" collapsed="false">
      <c r="A24" s="7"/>
      <c r="B24" s="7"/>
      <c r="C24" s="1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2" t="str">
        <f aca="false">IF(OR($B24="",D24="",E24=""),"",IFERROR(IF(OR(INDEX(Matches!$I$2:$I$201,MATCH($A24&amp;"-1",Matches!$J$2:$J$201,0))="Void",INDEX(Matches!$G$2:$G$201,MATCH($A24&amp;"-1",Matches!$J$2:$J$201,0))="",INDEX(Matches!$H$2:$H$201,MATCH($A24&amp;"-1",Matches!$J$2:$J$201,0))=""),"",IF(AND($C24&lt;&gt;"",INDEX(Matches!$F$2:$F$201,MATCH($A24&amp;"-1",Matches!$J$2:$J$201,0))&lt;&gt;"",$C24&gt;=INDEX(Matches!$F$2:$F$201,MATCH($A24&amp;"-1",Matches!$J$2:$J$201,0))),"",IF(AND(D24=INDEX(Matches!$G$2:$G$201,MATCH($A24&amp;"-1",Matches!$J$2:$J$201,0)),E24=INDEX(Matches!$H$2:$H$201,MATCH($A24&amp;"-1",Matches!$J$2:$J$201,0))),5,IF(SIGN(D24-E24)&lt;&gt;SIGN(INDEX(Matches!$G$2:$G$201,MATCH($A24&amp;"-1",Matches!$J$2:$J$201,0))-INDEX(Matches!$H$2:$H$201,MATCH($A24&amp;"-1",Matches!$J$2:$J$201,0))),0,IF(D24-E24=INDEX(Matches!$G$2:$G$201,MATCH($A24&amp;"-1",Matches!$J$2:$J$201,0))-INDEX(Matches!$H$2:$H$201,MATCH($A24&amp;"-1",Matches!$J$2:$J$201,0)),3,2))))),""))</f>
        <v/>
      </c>
      <c r="Y24" s="12" t="str">
        <f aca="false">IF(OR($B24="",F24="",G24=""),"",IFERROR(IF(OR(INDEX(Matches!$I$2:$I$201,MATCH($A24&amp;"-2",Matches!$J$2:$J$201,0))="Void",INDEX(Matches!$G$2:$G$201,MATCH($A24&amp;"-2",Matches!$J$2:$J$201,0))="",INDEX(Matches!$H$2:$H$201,MATCH($A24&amp;"-2",Matches!$J$2:$J$201,0))=""),"",IF(AND($C24&lt;&gt;"",INDEX(Matches!$F$2:$F$201,MATCH($A24&amp;"-2",Matches!$J$2:$J$201,0))&lt;&gt;"",$C24&gt;=INDEX(Matches!$F$2:$F$201,MATCH($A24&amp;"-2",Matches!$J$2:$J$201,0))),"",IF(AND(F24=INDEX(Matches!$G$2:$G$201,MATCH($A24&amp;"-2",Matches!$J$2:$J$201,0)),G24=INDEX(Matches!$H$2:$H$201,MATCH($A24&amp;"-2",Matches!$J$2:$J$201,0))),5,IF(SIGN(F24-G24)&lt;&gt;SIGN(INDEX(Matches!$G$2:$G$201,MATCH($A24&amp;"-2",Matches!$J$2:$J$201,0))-INDEX(Matches!$H$2:$H$201,MATCH($A24&amp;"-2",Matches!$J$2:$J$201,0))),0,IF(F24-G24=INDEX(Matches!$G$2:$G$201,MATCH($A24&amp;"-2",Matches!$J$2:$J$201,0))-INDEX(Matches!$H$2:$H$201,MATCH($A24&amp;"-2",Matches!$J$2:$J$201,0)),3,2))))),""))</f>
        <v/>
      </c>
      <c r="Z24" s="12" t="str">
        <f aca="false">IF(OR($B24="",H24="",I24=""),"",IFERROR(IF(OR(INDEX(Matches!$I$2:$I$201,MATCH($A24&amp;"-3",Matches!$J$2:$J$201,0))="Void",INDEX(Matches!$G$2:$G$201,MATCH($A24&amp;"-3",Matches!$J$2:$J$201,0))="",INDEX(Matches!$H$2:$H$201,MATCH($A24&amp;"-3",Matches!$J$2:$J$201,0))=""),"",IF(AND($C24&lt;&gt;"",INDEX(Matches!$F$2:$F$201,MATCH($A24&amp;"-3",Matches!$J$2:$J$201,0))&lt;&gt;"",$C24&gt;=INDEX(Matches!$F$2:$F$201,MATCH($A24&amp;"-3",Matches!$J$2:$J$201,0))),"",IF(AND(H24=INDEX(Matches!$G$2:$G$201,MATCH($A24&amp;"-3",Matches!$J$2:$J$201,0)),I24=INDEX(Matches!$H$2:$H$201,MATCH($A24&amp;"-3",Matches!$J$2:$J$201,0))),5,IF(SIGN(H24-I24)&lt;&gt;SIGN(INDEX(Matches!$G$2:$G$201,MATCH($A24&amp;"-3",Matches!$J$2:$J$201,0))-INDEX(Matches!$H$2:$H$201,MATCH($A24&amp;"-3",Matches!$J$2:$J$201,0))),0,IF(H24-I24=INDEX(Matches!$G$2:$G$201,MATCH($A24&amp;"-3",Matches!$J$2:$J$201,0))-INDEX(Matches!$H$2:$H$201,MATCH($A24&amp;"-3",Matches!$J$2:$J$201,0)),3,2))))),""))</f>
        <v/>
      </c>
      <c r="AA24" s="12" t="str">
        <f aca="false">IF(OR($B24="",J24="",K24=""),"",IFERROR(IF(OR(INDEX(Matches!$I$2:$I$201,MATCH($A24&amp;"-4",Matches!$J$2:$J$201,0))="Void",INDEX(Matches!$G$2:$G$201,MATCH($A24&amp;"-4",Matches!$J$2:$J$201,0))="",INDEX(Matches!$H$2:$H$201,MATCH($A24&amp;"-4",Matches!$J$2:$J$201,0))=""),"",IF(AND($C24&lt;&gt;"",INDEX(Matches!$F$2:$F$201,MATCH($A24&amp;"-4",Matches!$J$2:$J$201,0))&lt;&gt;"",$C24&gt;=INDEX(Matches!$F$2:$F$201,MATCH($A24&amp;"-4",Matches!$J$2:$J$201,0))),"",IF(AND(J24=INDEX(Matches!$G$2:$G$201,MATCH($A24&amp;"-4",Matches!$J$2:$J$201,0)),K24=INDEX(Matches!$H$2:$H$201,MATCH($A24&amp;"-4",Matches!$J$2:$J$201,0))),5,IF(SIGN(J24-K24)&lt;&gt;SIGN(INDEX(Matches!$G$2:$G$201,MATCH($A24&amp;"-4",Matches!$J$2:$J$201,0))-INDEX(Matches!$H$2:$H$201,MATCH($A24&amp;"-4",Matches!$J$2:$J$201,0))),0,IF(J24-K24=INDEX(Matches!$G$2:$G$201,MATCH($A24&amp;"-4",Matches!$J$2:$J$201,0))-INDEX(Matches!$H$2:$H$201,MATCH($A24&amp;"-4",Matches!$J$2:$J$201,0)),3,2))))),""))</f>
        <v/>
      </c>
      <c r="AB24" s="12" t="str">
        <f aca="false">IF(OR($B24="",L24="",M24=""),"",IFERROR(IF(OR(INDEX(Matches!$I$2:$I$201,MATCH($A24&amp;"-5",Matches!$J$2:$J$201,0))="Void",INDEX(Matches!$G$2:$G$201,MATCH($A24&amp;"-5",Matches!$J$2:$J$201,0))="",INDEX(Matches!$H$2:$H$201,MATCH($A24&amp;"-5",Matches!$J$2:$J$201,0))=""),"",IF(AND($C24&lt;&gt;"",INDEX(Matches!$F$2:$F$201,MATCH($A24&amp;"-5",Matches!$J$2:$J$201,0))&lt;&gt;"",$C24&gt;=INDEX(Matches!$F$2:$F$201,MATCH($A24&amp;"-5",Matches!$J$2:$J$201,0))),"",IF(AND(L24=INDEX(Matches!$G$2:$G$201,MATCH($A24&amp;"-5",Matches!$J$2:$J$201,0)),M24=INDEX(Matches!$H$2:$H$201,MATCH($A24&amp;"-5",Matches!$J$2:$J$201,0))),5,IF(SIGN(L24-M24)&lt;&gt;SIGN(INDEX(Matches!$G$2:$G$201,MATCH($A24&amp;"-5",Matches!$J$2:$J$201,0))-INDEX(Matches!$H$2:$H$201,MATCH($A24&amp;"-5",Matches!$J$2:$J$201,0))),0,IF(L24-M24=INDEX(Matches!$G$2:$G$201,MATCH($A24&amp;"-5",Matches!$J$2:$J$201,0))-INDEX(Matches!$H$2:$H$201,MATCH($A24&amp;"-5",Matches!$J$2:$J$201,0)),3,2))))),""))</f>
        <v/>
      </c>
      <c r="AC24" s="12" t="str">
        <f aca="false">IF(OR($B24="",N24="",O24=""),"",IFERROR(IF(OR(INDEX(Matches!$I$2:$I$201,MATCH($A24&amp;"-6",Matches!$J$2:$J$201,0))="Void",INDEX(Matches!$G$2:$G$201,MATCH($A24&amp;"-6",Matches!$J$2:$J$201,0))="",INDEX(Matches!$H$2:$H$201,MATCH($A24&amp;"-6",Matches!$J$2:$J$201,0))=""),"",IF(AND($C24&lt;&gt;"",INDEX(Matches!$F$2:$F$201,MATCH($A24&amp;"-6",Matches!$J$2:$J$201,0))&lt;&gt;"",$C24&gt;=INDEX(Matches!$F$2:$F$201,MATCH($A24&amp;"-6",Matches!$J$2:$J$201,0))),"",IF(AND(N24=INDEX(Matches!$G$2:$G$201,MATCH($A24&amp;"-6",Matches!$J$2:$J$201,0)),O24=INDEX(Matches!$H$2:$H$201,MATCH($A24&amp;"-6",Matches!$J$2:$J$201,0))),5,IF(SIGN(N24-O24)&lt;&gt;SIGN(INDEX(Matches!$G$2:$G$201,MATCH($A24&amp;"-6",Matches!$J$2:$J$201,0))-INDEX(Matches!$H$2:$H$201,MATCH($A24&amp;"-6",Matches!$J$2:$J$201,0))),0,IF(N24-O24=INDEX(Matches!$G$2:$G$201,MATCH($A24&amp;"-6",Matches!$J$2:$J$201,0))-INDEX(Matches!$H$2:$H$201,MATCH($A24&amp;"-6",Matches!$J$2:$J$201,0)),3,2))))),""))</f>
        <v/>
      </c>
      <c r="AD24" s="12" t="str">
        <f aca="false">IF(OR($B24="",P24="",Q24=""),"",IFERROR(IF(OR(INDEX(Matches!$I$2:$I$201,MATCH($A24&amp;"-7",Matches!$J$2:$J$201,0))="Void",INDEX(Matches!$G$2:$G$201,MATCH($A24&amp;"-7",Matches!$J$2:$J$201,0))="",INDEX(Matches!$H$2:$H$201,MATCH($A24&amp;"-7",Matches!$J$2:$J$201,0))=""),"",IF(AND($C24&lt;&gt;"",INDEX(Matches!$F$2:$F$201,MATCH($A24&amp;"-7",Matches!$J$2:$J$201,0))&lt;&gt;"",$C24&gt;=INDEX(Matches!$F$2:$F$201,MATCH($A24&amp;"-7",Matches!$J$2:$J$201,0))),"",IF(AND(P24=INDEX(Matches!$G$2:$G$201,MATCH($A24&amp;"-7",Matches!$J$2:$J$201,0)),Q24=INDEX(Matches!$H$2:$H$201,MATCH($A24&amp;"-7",Matches!$J$2:$J$201,0))),5,IF(SIGN(P24-Q24)&lt;&gt;SIGN(INDEX(Matches!$G$2:$G$201,MATCH($A24&amp;"-7",Matches!$J$2:$J$201,0))-INDEX(Matches!$H$2:$H$201,MATCH($A24&amp;"-7",Matches!$J$2:$J$201,0))),0,IF(P24-Q24=INDEX(Matches!$G$2:$G$201,MATCH($A24&amp;"-7",Matches!$J$2:$J$201,0))-INDEX(Matches!$H$2:$H$201,MATCH($A24&amp;"-7",Matches!$J$2:$J$201,0)),3,2))))),""))</f>
        <v/>
      </c>
      <c r="AE24" s="12" t="str">
        <f aca="false">IF(OR($B24="",R24="",S24=""),"",IFERROR(IF(OR(INDEX(Matches!$I$2:$I$201,MATCH($A24&amp;"-8",Matches!$J$2:$J$201,0))="Void",INDEX(Matches!$G$2:$G$201,MATCH($A24&amp;"-8",Matches!$J$2:$J$201,0))="",INDEX(Matches!$H$2:$H$201,MATCH($A24&amp;"-8",Matches!$J$2:$J$201,0))=""),"",IF(AND($C24&lt;&gt;"",INDEX(Matches!$F$2:$F$201,MATCH($A24&amp;"-8",Matches!$J$2:$J$201,0))&lt;&gt;"",$C24&gt;=INDEX(Matches!$F$2:$F$201,MATCH($A24&amp;"-8",Matches!$J$2:$J$201,0))),"",IF(AND(R24=INDEX(Matches!$G$2:$G$201,MATCH($A24&amp;"-8",Matches!$J$2:$J$201,0)),S24=INDEX(Matches!$H$2:$H$201,MATCH($A24&amp;"-8",Matches!$J$2:$J$201,0))),5,IF(SIGN(R24-S24)&lt;&gt;SIGN(INDEX(Matches!$G$2:$G$201,MATCH($A24&amp;"-8",Matches!$J$2:$J$201,0))-INDEX(Matches!$H$2:$H$201,MATCH($A24&amp;"-8",Matches!$J$2:$J$201,0))),0,IF(R24-S24=INDEX(Matches!$G$2:$G$201,MATCH($A24&amp;"-8",Matches!$J$2:$J$201,0))-INDEX(Matches!$H$2:$H$201,MATCH($A24&amp;"-8",Matches!$J$2:$J$201,0)),3,2))))),""))</f>
        <v/>
      </c>
      <c r="AF24" s="12" t="str">
        <f aca="false">IF(OR($B24="",T24="",U24=""),"",IFERROR(IF(OR(INDEX(Matches!$I$2:$I$201,MATCH($A24&amp;"-9",Matches!$J$2:$J$201,0))="Void",INDEX(Matches!$G$2:$G$201,MATCH($A24&amp;"-9",Matches!$J$2:$J$201,0))="",INDEX(Matches!$H$2:$H$201,MATCH($A24&amp;"-9",Matches!$J$2:$J$201,0))=""),"",IF(AND($C24&lt;&gt;"",INDEX(Matches!$F$2:$F$201,MATCH($A24&amp;"-9",Matches!$J$2:$J$201,0))&lt;&gt;"",$C24&gt;=INDEX(Matches!$F$2:$F$201,MATCH($A24&amp;"-9",Matches!$J$2:$J$201,0))),"",IF(AND(T24=INDEX(Matches!$G$2:$G$201,MATCH($A24&amp;"-9",Matches!$J$2:$J$201,0)),U24=INDEX(Matches!$H$2:$H$201,MATCH($A24&amp;"-9",Matches!$J$2:$J$201,0))),5,IF(SIGN(T24-U24)&lt;&gt;SIGN(INDEX(Matches!$G$2:$G$201,MATCH($A24&amp;"-9",Matches!$J$2:$J$201,0))-INDEX(Matches!$H$2:$H$201,MATCH($A24&amp;"-9",Matches!$J$2:$J$201,0))),0,IF(T24-U24=INDEX(Matches!$G$2:$G$201,MATCH($A24&amp;"-9",Matches!$J$2:$J$201,0))-INDEX(Matches!$H$2:$H$201,MATCH($A24&amp;"-9",Matches!$J$2:$J$201,0)),3,2))))),""))</f>
        <v/>
      </c>
      <c r="AG24" s="12" t="str">
        <f aca="false">IF(OR($B24="",V24="",W24=""),"",IFERROR(IF(OR(INDEX(Matches!$I$2:$I$201,MATCH($A24&amp;"-10",Matches!$J$2:$J$201,0))="Void",INDEX(Matches!$G$2:$G$201,MATCH($A24&amp;"-10",Matches!$J$2:$J$201,0))="",INDEX(Matches!$H$2:$H$201,MATCH($A24&amp;"-10",Matches!$J$2:$J$201,0))=""),"",IF(AND($C24&lt;&gt;"",INDEX(Matches!$F$2:$F$201,MATCH($A24&amp;"-10",Matches!$J$2:$J$201,0))&lt;&gt;"",$C24&gt;=INDEX(Matches!$F$2:$F$201,MATCH($A24&amp;"-10",Matches!$J$2:$J$201,0))),"",IF(AND(V24=INDEX(Matches!$G$2:$G$201,MATCH($A24&amp;"-10",Matches!$J$2:$J$201,0)),W24=INDEX(Matches!$H$2:$H$201,MATCH($A24&amp;"-10",Matches!$J$2:$J$201,0))),5,IF(SIGN(V24-W24)&lt;&gt;SIGN(INDEX(Matches!$G$2:$G$201,MATCH($A24&amp;"-10",Matches!$J$2:$J$201,0))-INDEX(Matches!$H$2:$H$201,MATCH($A24&amp;"-10",Matches!$J$2:$J$201,0))),0,IF(V24-W24=INDEX(Matches!$G$2:$G$201,MATCH($A24&amp;"-10",Matches!$J$2:$J$201,0))-INDEX(Matches!$H$2:$H$201,MATCH($A24&amp;"-10",Matches!$J$2:$J$201,0)),3,2))))),""))</f>
        <v/>
      </c>
      <c r="AH24" s="13" t="str">
        <f aca="false">IF($B24="","",SUM(X24:AG24))</f>
        <v/>
      </c>
      <c r="AI24" s="12" t="str">
        <f aca="false">IF($B24="","",COUNTIF(X24:AG24,5))</f>
        <v/>
      </c>
      <c r="AJ24" s="12" t="str">
        <f aca="false">IF($B24="","",COUNTIF(X24:AG24,"&gt;=2"))</f>
        <v/>
      </c>
      <c r="AK24" s="12" t="str">
        <f aca="false">IF($B24="","",COUNT(X24:AG24))</f>
        <v/>
      </c>
    </row>
    <row r="25" customFormat="false" ht="15" hidden="false" customHeight="false" outlineLevel="0" collapsed="false">
      <c r="A25" s="7"/>
      <c r="B25" s="7"/>
      <c r="C25" s="11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12" t="str">
        <f aca="false">IF(OR($B25="",D25="",E25=""),"",IFERROR(IF(OR(INDEX(Matches!$I$2:$I$201,MATCH($A25&amp;"-1",Matches!$J$2:$J$201,0))="Void",INDEX(Matches!$G$2:$G$201,MATCH($A25&amp;"-1",Matches!$J$2:$J$201,0))="",INDEX(Matches!$H$2:$H$201,MATCH($A25&amp;"-1",Matches!$J$2:$J$201,0))=""),"",IF(AND($C25&lt;&gt;"",INDEX(Matches!$F$2:$F$201,MATCH($A25&amp;"-1",Matches!$J$2:$J$201,0))&lt;&gt;"",$C25&gt;=INDEX(Matches!$F$2:$F$201,MATCH($A25&amp;"-1",Matches!$J$2:$J$201,0))),"",IF(AND(D25=INDEX(Matches!$G$2:$G$201,MATCH($A25&amp;"-1",Matches!$J$2:$J$201,0)),E25=INDEX(Matches!$H$2:$H$201,MATCH($A25&amp;"-1",Matches!$J$2:$J$201,0))),5,IF(SIGN(D25-E25)&lt;&gt;SIGN(INDEX(Matches!$G$2:$G$201,MATCH($A25&amp;"-1",Matches!$J$2:$J$201,0))-INDEX(Matches!$H$2:$H$201,MATCH($A25&amp;"-1",Matches!$J$2:$J$201,0))),0,IF(D25-E25=INDEX(Matches!$G$2:$G$201,MATCH($A25&amp;"-1",Matches!$J$2:$J$201,0))-INDEX(Matches!$H$2:$H$201,MATCH($A25&amp;"-1",Matches!$J$2:$J$201,0)),3,2))))),""))</f>
        <v/>
      </c>
      <c r="Y25" s="12" t="str">
        <f aca="false">IF(OR($B25="",F25="",G25=""),"",IFERROR(IF(OR(INDEX(Matches!$I$2:$I$201,MATCH($A25&amp;"-2",Matches!$J$2:$J$201,0))="Void",INDEX(Matches!$G$2:$G$201,MATCH($A25&amp;"-2",Matches!$J$2:$J$201,0))="",INDEX(Matches!$H$2:$H$201,MATCH($A25&amp;"-2",Matches!$J$2:$J$201,0))=""),"",IF(AND($C25&lt;&gt;"",INDEX(Matches!$F$2:$F$201,MATCH($A25&amp;"-2",Matches!$J$2:$J$201,0))&lt;&gt;"",$C25&gt;=INDEX(Matches!$F$2:$F$201,MATCH($A25&amp;"-2",Matches!$J$2:$J$201,0))),"",IF(AND(F25=INDEX(Matches!$G$2:$G$201,MATCH($A25&amp;"-2",Matches!$J$2:$J$201,0)),G25=INDEX(Matches!$H$2:$H$201,MATCH($A25&amp;"-2",Matches!$J$2:$J$201,0))),5,IF(SIGN(F25-G25)&lt;&gt;SIGN(INDEX(Matches!$G$2:$G$201,MATCH($A25&amp;"-2",Matches!$J$2:$J$201,0))-INDEX(Matches!$H$2:$H$201,MATCH($A25&amp;"-2",Matches!$J$2:$J$201,0))),0,IF(F25-G25=INDEX(Matches!$G$2:$G$201,MATCH($A25&amp;"-2",Matches!$J$2:$J$201,0))-INDEX(Matches!$H$2:$H$201,MATCH($A25&amp;"-2",Matches!$J$2:$J$201,0)),3,2))))),""))</f>
        <v/>
      </c>
      <c r="Z25" s="12" t="str">
        <f aca="false">IF(OR($B25="",H25="",I25=""),"",IFERROR(IF(OR(INDEX(Matches!$I$2:$I$201,MATCH($A25&amp;"-3",Matches!$J$2:$J$201,0))="Void",INDEX(Matches!$G$2:$G$201,MATCH($A25&amp;"-3",Matches!$J$2:$J$201,0))="",INDEX(Matches!$H$2:$H$201,MATCH($A25&amp;"-3",Matches!$J$2:$J$201,0))=""),"",IF(AND($C25&lt;&gt;"",INDEX(Matches!$F$2:$F$201,MATCH($A25&amp;"-3",Matches!$J$2:$J$201,0))&lt;&gt;"",$C25&gt;=INDEX(Matches!$F$2:$F$201,MATCH($A25&amp;"-3",Matches!$J$2:$J$201,0))),"",IF(AND(H25=INDEX(Matches!$G$2:$G$201,MATCH($A25&amp;"-3",Matches!$J$2:$J$201,0)),I25=INDEX(Matches!$H$2:$H$201,MATCH($A25&amp;"-3",Matches!$J$2:$J$201,0))),5,IF(SIGN(H25-I25)&lt;&gt;SIGN(INDEX(Matches!$G$2:$G$201,MATCH($A25&amp;"-3",Matches!$J$2:$J$201,0))-INDEX(Matches!$H$2:$H$201,MATCH($A25&amp;"-3",Matches!$J$2:$J$201,0))),0,IF(H25-I25=INDEX(Matches!$G$2:$G$201,MATCH($A25&amp;"-3",Matches!$J$2:$J$201,0))-INDEX(Matches!$H$2:$H$201,MATCH($A25&amp;"-3",Matches!$J$2:$J$201,0)),3,2))))),""))</f>
        <v/>
      </c>
      <c r="AA25" s="12" t="str">
        <f aca="false">IF(OR($B25="",J25="",K25=""),"",IFERROR(IF(OR(INDEX(Matches!$I$2:$I$201,MATCH($A25&amp;"-4",Matches!$J$2:$J$201,0))="Void",INDEX(Matches!$G$2:$G$201,MATCH($A25&amp;"-4",Matches!$J$2:$J$201,0))="",INDEX(Matches!$H$2:$H$201,MATCH($A25&amp;"-4",Matches!$J$2:$J$201,0))=""),"",IF(AND($C25&lt;&gt;"",INDEX(Matches!$F$2:$F$201,MATCH($A25&amp;"-4",Matches!$J$2:$J$201,0))&lt;&gt;"",$C25&gt;=INDEX(Matches!$F$2:$F$201,MATCH($A25&amp;"-4",Matches!$J$2:$J$201,0))),"",IF(AND(J25=INDEX(Matches!$G$2:$G$201,MATCH($A25&amp;"-4",Matches!$J$2:$J$201,0)),K25=INDEX(Matches!$H$2:$H$201,MATCH($A25&amp;"-4",Matches!$J$2:$J$201,0))),5,IF(SIGN(J25-K25)&lt;&gt;SIGN(INDEX(Matches!$G$2:$G$201,MATCH($A25&amp;"-4",Matches!$J$2:$J$201,0))-INDEX(Matches!$H$2:$H$201,MATCH($A25&amp;"-4",Matches!$J$2:$J$201,0))),0,IF(J25-K25=INDEX(Matches!$G$2:$G$201,MATCH($A25&amp;"-4",Matches!$J$2:$J$201,0))-INDEX(Matches!$H$2:$H$201,MATCH($A25&amp;"-4",Matches!$J$2:$J$201,0)),3,2))))),""))</f>
        <v/>
      </c>
      <c r="AB25" s="12" t="str">
        <f aca="false">IF(OR($B25="",L25="",M25=""),"",IFERROR(IF(OR(INDEX(Matches!$I$2:$I$201,MATCH($A25&amp;"-5",Matches!$J$2:$J$201,0))="Void",INDEX(Matches!$G$2:$G$201,MATCH($A25&amp;"-5",Matches!$J$2:$J$201,0))="",INDEX(Matches!$H$2:$H$201,MATCH($A25&amp;"-5",Matches!$J$2:$J$201,0))=""),"",IF(AND($C25&lt;&gt;"",INDEX(Matches!$F$2:$F$201,MATCH($A25&amp;"-5",Matches!$J$2:$J$201,0))&lt;&gt;"",$C25&gt;=INDEX(Matches!$F$2:$F$201,MATCH($A25&amp;"-5",Matches!$J$2:$J$201,0))),"",IF(AND(L25=INDEX(Matches!$G$2:$G$201,MATCH($A25&amp;"-5",Matches!$J$2:$J$201,0)),M25=INDEX(Matches!$H$2:$H$201,MATCH($A25&amp;"-5",Matches!$J$2:$J$201,0))),5,IF(SIGN(L25-M25)&lt;&gt;SIGN(INDEX(Matches!$G$2:$G$201,MATCH($A25&amp;"-5",Matches!$J$2:$J$201,0))-INDEX(Matches!$H$2:$H$201,MATCH($A25&amp;"-5",Matches!$J$2:$J$201,0))),0,IF(L25-M25=INDEX(Matches!$G$2:$G$201,MATCH($A25&amp;"-5",Matches!$J$2:$J$201,0))-INDEX(Matches!$H$2:$H$201,MATCH($A25&amp;"-5",Matches!$J$2:$J$201,0)),3,2))))),""))</f>
        <v/>
      </c>
      <c r="AC25" s="12" t="str">
        <f aca="false">IF(OR($B25="",N25="",O25=""),"",IFERROR(IF(OR(INDEX(Matches!$I$2:$I$201,MATCH($A25&amp;"-6",Matches!$J$2:$J$201,0))="Void",INDEX(Matches!$G$2:$G$201,MATCH($A25&amp;"-6",Matches!$J$2:$J$201,0))="",INDEX(Matches!$H$2:$H$201,MATCH($A25&amp;"-6",Matches!$J$2:$J$201,0))=""),"",IF(AND($C25&lt;&gt;"",INDEX(Matches!$F$2:$F$201,MATCH($A25&amp;"-6",Matches!$J$2:$J$201,0))&lt;&gt;"",$C25&gt;=INDEX(Matches!$F$2:$F$201,MATCH($A25&amp;"-6",Matches!$J$2:$J$201,0))),"",IF(AND(N25=INDEX(Matches!$G$2:$G$201,MATCH($A25&amp;"-6",Matches!$J$2:$J$201,0)),O25=INDEX(Matches!$H$2:$H$201,MATCH($A25&amp;"-6",Matches!$J$2:$J$201,0))),5,IF(SIGN(N25-O25)&lt;&gt;SIGN(INDEX(Matches!$G$2:$G$201,MATCH($A25&amp;"-6",Matches!$J$2:$J$201,0))-INDEX(Matches!$H$2:$H$201,MATCH($A25&amp;"-6",Matches!$J$2:$J$201,0))),0,IF(N25-O25=INDEX(Matches!$G$2:$G$201,MATCH($A25&amp;"-6",Matches!$J$2:$J$201,0))-INDEX(Matches!$H$2:$H$201,MATCH($A25&amp;"-6",Matches!$J$2:$J$201,0)),3,2))))),""))</f>
        <v/>
      </c>
      <c r="AD25" s="12" t="str">
        <f aca="false">IF(OR($B25="",P25="",Q25=""),"",IFERROR(IF(OR(INDEX(Matches!$I$2:$I$201,MATCH($A25&amp;"-7",Matches!$J$2:$J$201,0))="Void",INDEX(Matches!$G$2:$G$201,MATCH($A25&amp;"-7",Matches!$J$2:$J$201,0))="",INDEX(Matches!$H$2:$H$201,MATCH($A25&amp;"-7",Matches!$J$2:$J$201,0))=""),"",IF(AND($C25&lt;&gt;"",INDEX(Matches!$F$2:$F$201,MATCH($A25&amp;"-7",Matches!$J$2:$J$201,0))&lt;&gt;"",$C25&gt;=INDEX(Matches!$F$2:$F$201,MATCH($A25&amp;"-7",Matches!$J$2:$J$201,0))),"",IF(AND(P25=INDEX(Matches!$G$2:$G$201,MATCH($A25&amp;"-7",Matches!$J$2:$J$201,0)),Q25=INDEX(Matches!$H$2:$H$201,MATCH($A25&amp;"-7",Matches!$J$2:$J$201,0))),5,IF(SIGN(P25-Q25)&lt;&gt;SIGN(INDEX(Matches!$G$2:$G$201,MATCH($A25&amp;"-7",Matches!$J$2:$J$201,0))-INDEX(Matches!$H$2:$H$201,MATCH($A25&amp;"-7",Matches!$J$2:$J$201,0))),0,IF(P25-Q25=INDEX(Matches!$G$2:$G$201,MATCH($A25&amp;"-7",Matches!$J$2:$J$201,0))-INDEX(Matches!$H$2:$H$201,MATCH($A25&amp;"-7",Matches!$J$2:$J$201,0)),3,2))))),""))</f>
        <v/>
      </c>
      <c r="AE25" s="12" t="str">
        <f aca="false">IF(OR($B25="",R25="",S25=""),"",IFERROR(IF(OR(INDEX(Matches!$I$2:$I$201,MATCH($A25&amp;"-8",Matches!$J$2:$J$201,0))="Void",INDEX(Matches!$G$2:$G$201,MATCH($A25&amp;"-8",Matches!$J$2:$J$201,0))="",INDEX(Matches!$H$2:$H$201,MATCH($A25&amp;"-8",Matches!$J$2:$J$201,0))=""),"",IF(AND($C25&lt;&gt;"",INDEX(Matches!$F$2:$F$201,MATCH($A25&amp;"-8",Matches!$J$2:$J$201,0))&lt;&gt;"",$C25&gt;=INDEX(Matches!$F$2:$F$201,MATCH($A25&amp;"-8",Matches!$J$2:$J$201,0))),"",IF(AND(R25=INDEX(Matches!$G$2:$G$201,MATCH($A25&amp;"-8",Matches!$J$2:$J$201,0)),S25=INDEX(Matches!$H$2:$H$201,MATCH($A25&amp;"-8",Matches!$J$2:$J$201,0))),5,IF(SIGN(R25-S25)&lt;&gt;SIGN(INDEX(Matches!$G$2:$G$201,MATCH($A25&amp;"-8",Matches!$J$2:$J$201,0))-INDEX(Matches!$H$2:$H$201,MATCH($A25&amp;"-8",Matches!$J$2:$J$201,0))),0,IF(R25-S25=INDEX(Matches!$G$2:$G$201,MATCH($A25&amp;"-8",Matches!$J$2:$J$201,0))-INDEX(Matches!$H$2:$H$201,MATCH($A25&amp;"-8",Matches!$J$2:$J$201,0)),3,2))))),""))</f>
        <v/>
      </c>
      <c r="AF25" s="12" t="str">
        <f aca="false">IF(OR($B25="",T25="",U25=""),"",IFERROR(IF(OR(INDEX(Matches!$I$2:$I$201,MATCH($A25&amp;"-9",Matches!$J$2:$J$201,0))="Void",INDEX(Matches!$G$2:$G$201,MATCH($A25&amp;"-9",Matches!$J$2:$J$201,0))="",INDEX(Matches!$H$2:$H$201,MATCH($A25&amp;"-9",Matches!$J$2:$J$201,0))=""),"",IF(AND($C25&lt;&gt;"",INDEX(Matches!$F$2:$F$201,MATCH($A25&amp;"-9",Matches!$J$2:$J$201,0))&lt;&gt;"",$C25&gt;=INDEX(Matches!$F$2:$F$201,MATCH($A25&amp;"-9",Matches!$J$2:$J$201,0))),"",IF(AND(T25=INDEX(Matches!$G$2:$G$201,MATCH($A25&amp;"-9",Matches!$J$2:$J$201,0)),U25=INDEX(Matches!$H$2:$H$201,MATCH($A25&amp;"-9",Matches!$J$2:$J$201,0))),5,IF(SIGN(T25-U25)&lt;&gt;SIGN(INDEX(Matches!$G$2:$G$201,MATCH($A25&amp;"-9",Matches!$J$2:$J$201,0))-INDEX(Matches!$H$2:$H$201,MATCH($A25&amp;"-9",Matches!$J$2:$J$201,0))),0,IF(T25-U25=INDEX(Matches!$G$2:$G$201,MATCH($A25&amp;"-9",Matches!$J$2:$J$201,0))-INDEX(Matches!$H$2:$H$201,MATCH($A25&amp;"-9",Matches!$J$2:$J$201,0)),3,2))))),""))</f>
        <v/>
      </c>
      <c r="AG25" s="12" t="str">
        <f aca="false">IF(OR($B25="",V25="",W25=""),"",IFERROR(IF(OR(INDEX(Matches!$I$2:$I$201,MATCH($A25&amp;"-10",Matches!$J$2:$J$201,0))="Void",INDEX(Matches!$G$2:$G$201,MATCH($A25&amp;"-10",Matches!$J$2:$J$201,0))="",INDEX(Matches!$H$2:$H$201,MATCH($A25&amp;"-10",Matches!$J$2:$J$201,0))=""),"",IF(AND($C25&lt;&gt;"",INDEX(Matches!$F$2:$F$201,MATCH($A25&amp;"-10",Matches!$J$2:$J$201,0))&lt;&gt;"",$C25&gt;=INDEX(Matches!$F$2:$F$201,MATCH($A25&amp;"-10",Matches!$J$2:$J$201,0))),"",IF(AND(V25=INDEX(Matches!$G$2:$G$201,MATCH($A25&amp;"-10",Matches!$J$2:$J$201,0)),W25=INDEX(Matches!$H$2:$H$201,MATCH($A25&amp;"-10",Matches!$J$2:$J$201,0))),5,IF(SIGN(V25-W25)&lt;&gt;SIGN(INDEX(Matches!$G$2:$G$201,MATCH($A25&amp;"-10",Matches!$J$2:$J$201,0))-INDEX(Matches!$H$2:$H$201,MATCH($A25&amp;"-10",Matches!$J$2:$J$201,0))),0,IF(V25-W25=INDEX(Matches!$G$2:$G$201,MATCH($A25&amp;"-10",Matches!$J$2:$J$201,0))-INDEX(Matches!$H$2:$H$201,MATCH($A25&amp;"-10",Matches!$J$2:$J$201,0)),3,2))))),""))</f>
        <v/>
      </c>
      <c r="AH25" s="13" t="str">
        <f aca="false">IF($B25="","",SUM(X25:AG25))</f>
        <v/>
      </c>
      <c r="AI25" s="12" t="str">
        <f aca="false">IF($B25="","",COUNTIF(X25:AG25,5))</f>
        <v/>
      </c>
      <c r="AJ25" s="12" t="str">
        <f aca="false">IF($B25="","",COUNTIF(X25:AG25,"&gt;=2"))</f>
        <v/>
      </c>
      <c r="AK25" s="12" t="str">
        <f aca="false">IF($B25="","",COUNT(X25:AG25))</f>
        <v/>
      </c>
    </row>
    <row r="26" customFormat="false" ht="15" hidden="false" customHeight="false" outlineLevel="0" collapsed="false">
      <c r="A26" s="7"/>
      <c r="B26" s="7"/>
      <c r="C26" s="11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12" t="str">
        <f aca="false">IF(OR($B26="",D26="",E26=""),"",IFERROR(IF(OR(INDEX(Matches!$I$2:$I$201,MATCH($A26&amp;"-1",Matches!$J$2:$J$201,0))="Void",INDEX(Matches!$G$2:$G$201,MATCH($A26&amp;"-1",Matches!$J$2:$J$201,0))="",INDEX(Matches!$H$2:$H$201,MATCH($A26&amp;"-1",Matches!$J$2:$J$201,0))=""),"",IF(AND($C26&lt;&gt;"",INDEX(Matches!$F$2:$F$201,MATCH($A26&amp;"-1",Matches!$J$2:$J$201,0))&lt;&gt;"",$C26&gt;=INDEX(Matches!$F$2:$F$201,MATCH($A26&amp;"-1",Matches!$J$2:$J$201,0))),"",IF(AND(D26=INDEX(Matches!$G$2:$G$201,MATCH($A26&amp;"-1",Matches!$J$2:$J$201,0)),E26=INDEX(Matches!$H$2:$H$201,MATCH($A26&amp;"-1",Matches!$J$2:$J$201,0))),5,IF(SIGN(D26-E26)&lt;&gt;SIGN(INDEX(Matches!$G$2:$G$201,MATCH($A26&amp;"-1",Matches!$J$2:$J$201,0))-INDEX(Matches!$H$2:$H$201,MATCH($A26&amp;"-1",Matches!$J$2:$J$201,0))),0,IF(D26-E26=INDEX(Matches!$G$2:$G$201,MATCH($A26&amp;"-1",Matches!$J$2:$J$201,0))-INDEX(Matches!$H$2:$H$201,MATCH($A26&amp;"-1",Matches!$J$2:$J$201,0)),3,2))))),""))</f>
        <v/>
      </c>
      <c r="Y26" s="12" t="str">
        <f aca="false">IF(OR($B26="",F26="",G26=""),"",IFERROR(IF(OR(INDEX(Matches!$I$2:$I$201,MATCH($A26&amp;"-2",Matches!$J$2:$J$201,0))="Void",INDEX(Matches!$G$2:$G$201,MATCH($A26&amp;"-2",Matches!$J$2:$J$201,0))="",INDEX(Matches!$H$2:$H$201,MATCH($A26&amp;"-2",Matches!$J$2:$J$201,0))=""),"",IF(AND($C26&lt;&gt;"",INDEX(Matches!$F$2:$F$201,MATCH($A26&amp;"-2",Matches!$J$2:$J$201,0))&lt;&gt;"",$C26&gt;=INDEX(Matches!$F$2:$F$201,MATCH($A26&amp;"-2",Matches!$J$2:$J$201,0))),"",IF(AND(F26=INDEX(Matches!$G$2:$G$201,MATCH($A26&amp;"-2",Matches!$J$2:$J$201,0)),G26=INDEX(Matches!$H$2:$H$201,MATCH($A26&amp;"-2",Matches!$J$2:$J$201,0))),5,IF(SIGN(F26-G26)&lt;&gt;SIGN(INDEX(Matches!$G$2:$G$201,MATCH($A26&amp;"-2",Matches!$J$2:$J$201,0))-INDEX(Matches!$H$2:$H$201,MATCH($A26&amp;"-2",Matches!$J$2:$J$201,0))),0,IF(F26-G26=INDEX(Matches!$G$2:$G$201,MATCH($A26&amp;"-2",Matches!$J$2:$J$201,0))-INDEX(Matches!$H$2:$H$201,MATCH($A26&amp;"-2",Matches!$J$2:$J$201,0)),3,2))))),""))</f>
        <v/>
      </c>
      <c r="Z26" s="12" t="str">
        <f aca="false">IF(OR($B26="",H26="",I26=""),"",IFERROR(IF(OR(INDEX(Matches!$I$2:$I$201,MATCH($A26&amp;"-3",Matches!$J$2:$J$201,0))="Void",INDEX(Matches!$G$2:$G$201,MATCH($A26&amp;"-3",Matches!$J$2:$J$201,0))="",INDEX(Matches!$H$2:$H$201,MATCH($A26&amp;"-3",Matches!$J$2:$J$201,0))=""),"",IF(AND($C26&lt;&gt;"",INDEX(Matches!$F$2:$F$201,MATCH($A26&amp;"-3",Matches!$J$2:$J$201,0))&lt;&gt;"",$C26&gt;=INDEX(Matches!$F$2:$F$201,MATCH($A26&amp;"-3",Matches!$J$2:$J$201,0))),"",IF(AND(H26=INDEX(Matches!$G$2:$G$201,MATCH($A26&amp;"-3",Matches!$J$2:$J$201,0)),I26=INDEX(Matches!$H$2:$H$201,MATCH($A26&amp;"-3",Matches!$J$2:$J$201,0))),5,IF(SIGN(H26-I26)&lt;&gt;SIGN(INDEX(Matches!$G$2:$G$201,MATCH($A26&amp;"-3",Matches!$J$2:$J$201,0))-INDEX(Matches!$H$2:$H$201,MATCH($A26&amp;"-3",Matches!$J$2:$J$201,0))),0,IF(H26-I26=INDEX(Matches!$G$2:$G$201,MATCH($A26&amp;"-3",Matches!$J$2:$J$201,0))-INDEX(Matches!$H$2:$H$201,MATCH($A26&amp;"-3",Matches!$J$2:$J$201,0)),3,2))))),""))</f>
        <v/>
      </c>
      <c r="AA26" s="12" t="str">
        <f aca="false">IF(OR($B26="",J26="",K26=""),"",IFERROR(IF(OR(INDEX(Matches!$I$2:$I$201,MATCH($A26&amp;"-4",Matches!$J$2:$J$201,0))="Void",INDEX(Matches!$G$2:$G$201,MATCH($A26&amp;"-4",Matches!$J$2:$J$201,0))="",INDEX(Matches!$H$2:$H$201,MATCH($A26&amp;"-4",Matches!$J$2:$J$201,0))=""),"",IF(AND($C26&lt;&gt;"",INDEX(Matches!$F$2:$F$201,MATCH($A26&amp;"-4",Matches!$J$2:$J$201,0))&lt;&gt;"",$C26&gt;=INDEX(Matches!$F$2:$F$201,MATCH($A26&amp;"-4",Matches!$J$2:$J$201,0))),"",IF(AND(J26=INDEX(Matches!$G$2:$G$201,MATCH($A26&amp;"-4",Matches!$J$2:$J$201,0)),K26=INDEX(Matches!$H$2:$H$201,MATCH($A26&amp;"-4",Matches!$J$2:$J$201,0))),5,IF(SIGN(J26-K26)&lt;&gt;SIGN(INDEX(Matches!$G$2:$G$201,MATCH($A26&amp;"-4",Matches!$J$2:$J$201,0))-INDEX(Matches!$H$2:$H$201,MATCH($A26&amp;"-4",Matches!$J$2:$J$201,0))),0,IF(J26-K26=INDEX(Matches!$G$2:$G$201,MATCH($A26&amp;"-4",Matches!$J$2:$J$201,0))-INDEX(Matches!$H$2:$H$201,MATCH($A26&amp;"-4",Matches!$J$2:$J$201,0)),3,2))))),""))</f>
        <v/>
      </c>
      <c r="AB26" s="12" t="str">
        <f aca="false">IF(OR($B26="",L26="",M26=""),"",IFERROR(IF(OR(INDEX(Matches!$I$2:$I$201,MATCH($A26&amp;"-5",Matches!$J$2:$J$201,0))="Void",INDEX(Matches!$G$2:$G$201,MATCH($A26&amp;"-5",Matches!$J$2:$J$201,0))="",INDEX(Matches!$H$2:$H$201,MATCH($A26&amp;"-5",Matches!$J$2:$J$201,0))=""),"",IF(AND($C26&lt;&gt;"",INDEX(Matches!$F$2:$F$201,MATCH($A26&amp;"-5",Matches!$J$2:$J$201,0))&lt;&gt;"",$C26&gt;=INDEX(Matches!$F$2:$F$201,MATCH($A26&amp;"-5",Matches!$J$2:$J$201,0))),"",IF(AND(L26=INDEX(Matches!$G$2:$G$201,MATCH($A26&amp;"-5",Matches!$J$2:$J$201,0)),M26=INDEX(Matches!$H$2:$H$201,MATCH($A26&amp;"-5",Matches!$J$2:$J$201,0))),5,IF(SIGN(L26-M26)&lt;&gt;SIGN(INDEX(Matches!$G$2:$G$201,MATCH($A26&amp;"-5",Matches!$J$2:$J$201,0))-INDEX(Matches!$H$2:$H$201,MATCH($A26&amp;"-5",Matches!$J$2:$J$201,0))),0,IF(L26-M26=INDEX(Matches!$G$2:$G$201,MATCH($A26&amp;"-5",Matches!$J$2:$J$201,0))-INDEX(Matches!$H$2:$H$201,MATCH($A26&amp;"-5",Matches!$J$2:$J$201,0)),3,2))))),""))</f>
        <v/>
      </c>
      <c r="AC26" s="12" t="str">
        <f aca="false">IF(OR($B26="",N26="",O26=""),"",IFERROR(IF(OR(INDEX(Matches!$I$2:$I$201,MATCH($A26&amp;"-6",Matches!$J$2:$J$201,0))="Void",INDEX(Matches!$G$2:$G$201,MATCH($A26&amp;"-6",Matches!$J$2:$J$201,0))="",INDEX(Matches!$H$2:$H$201,MATCH($A26&amp;"-6",Matches!$J$2:$J$201,0))=""),"",IF(AND($C26&lt;&gt;"",INDEX(Matches!$F$2:$F$201,MATCH($A26&amp;"-6",Matches!$J$2:$J$201,0))&lt;&gt;"",$C26&gt;=INDEX(Matches!$F$2:$F$201,MATCH($A26&amp;"-6",Matches!$J$2:$J$201,0))),"",IF(AND(N26=INDEX(Matches!$G$2:$G$201,MATCH($A26&amp;"-6",Matches!$J$2:$J$201,0)),O26=INDEX(Matches!$H$2:$H$201,MATCH($A26&amp;"-6",Matches!$J$2:$J$201,0))),5,IF(SIGN(N26-O26)&lt;&gt;SIGN(INDEX(Matches!$G$2:$G$201,MATCH($A26&amp;"-6",Matches!$J$2:$J$201,0))-INDEX(Matches!$H$2:$H$201,MATCH($A26&amp;"-6",Matches!$J$2:$J$201,0))),0,IF(N26-O26=INDEX(Matches!$G$2:$G$201,MATCH($A26&amp;"-6",Matches!$J$2:$J$201,0))-INDEX(Matches!$H$2:$H$201,MATCH($A26&amp;"-6",Matches!$J$2:$J$201,0)),3,2))))),""))</f>
        <v/>
      </c>
      <c r="AD26" s="12" t="str">
        <f aca="false">IF(OR($B26="",P26="",Q26=""),"",IFERROR(IF(OR(INDEX(Matches!$I$2:$I$201,MATCH($A26&amp;"-7",Matches!$J$2:$J$201,0))="Void",INDEX(Matches!$G$2:$G$201,MATCH($A26&amp;"-7",Matches!$J$2:$J$201,0))="",INDEX(Matches!$H$2:$H$201,MATCH($A26&amp;"-7",Matches!$J$2:$J$201,0))=""),"",IF(AND($C26&lt;&gt;"",INDEX(Matches!$F$2:$F$201,MATCH($A26&amp;"-7",Matches!$J$2:$J$201,0))&lt;&gt;"",$C26&gt;=INDEX(Matches!$F$2:$F$201,MATCH($A26&amp;"-7",Matches!$J$2:$J$201,0))),"",IF(AND(P26=INDEX(Matches!$G$2:$G$201,MATCH($A26&amp;"-7",Matches!$J$2:$J$201,0)),Q26=INDEX(Matches!$H$2:$H$201,MATCH($A26&amp;"-7",Matches!$J$2:$J$201,0))),5,IF(SIGN(P26-Q26)&lt;&gt;SIGN(INDEX(Matches!$G$2:$G$201,MATCH($A26&amp;"-7",Matches!$J$2:$J$201,0))-INDEX(Matches!$H$2:$H$201,MATCH($A26&amp;"-7",Matches!$J$2:$J$201,0))),0,IF(P26-Q26=INDEX(Matches!$G$2:$G$201,MATCH($A26&amp;"-7",Matches!$J$2:$J$201,0))-INDEX(Matches!$H$2:$H$201,MATCH($A26&amp;"-7",Matches!$J$2:$J$201,0)),3,2))))),""))</f>
        <v/>
      </c>
      <c r="AE26" s="12" t="str">
        <f aca="false">IF(OR($B26="",R26="",S26=""),"",IFERROR(IF(OR(INDEX(Matches!$I$2:$I$201,MATCH($A26&amp;"-8",Matches!$J$2:$J$201,0))="Void",INDEX(Matches!$G$2:$G$201,MATCH($A26&amp;"-8",Matches!$J$2:$J$201,0))="",INDEX(Matches!$H$2:$H$201,MATCH($A26&amp;"-8",Matches!$J$2:$J$201,0))=""),"",IF(AND($C26&lt;&gt;"",INDEX(Matches!$F$2:$F$201,MATCH($A26&amp;"-8",Matches!$J$2:$J$201,0))&lt;&gt;"",$C26&gt;=INDEX(Matches!$F$2:$F$201,MATCH($A26&amp;"-8",Matches!$J$2:$J$201,0))),"",IF(AND(R26=INDEX(Matches!$G$2:$G$201,MATCH($A26&amp;"-8",Matches!$J$2:$J$201,0)),S26=INDEX(Matches!$H$2:$H$201,MATCH($A26&amp;"-8",Matches!$J$2:$J$201,0))),5,IF(SIGN(R26-S26)&lt;&gt;SIGN(INDEX(Matches!$G$2:$G$201,MATCH($A26&amp;"-8",Matches!$J$2:$J$201,0))-INDEX(Matches!$H$2:$H$201,MATCH($A26&amp;"-8",Matches!$J$2:$J$201,0))),0,IF(R26-S26=INDEX(Matches!$G$2:$G$201,MATCH($A26&amp;"-8",Matches!$J$2:$J$201,0))-INDEX(Matches!$H$2:$H$201,MATCH($A26&amp;"-8",Matches!$J$2:$J$201,0)),3,2))))),""))</f>
        <v/>
      </c>
      <c r="AF26" s="12" t="str">
        <f aca="false">IF(OR($B26="",T26="",U26=""),"",IFERROR(IF(OR(INDEX(Matches!$I$2:$I$201,MATCH($A26&amp;"-9",Matches!$J$2:$J$201,0))="Void",INDEX(Matches!$G$2:$G$201,MATCH($A26&amp;"-9",Matches!$J$2:$J$201,0))="",INDEX(Matches!$H$2:$H$201,MATCH($A26&amp;"-9",Matches!$J$2:$J$201,0))=""),"",IF(AND($C26&lt;&gt;"",INDEX(Matches!$F$2:$F$201,MATCH($A26&amp;"-9",Matches!$J$2:$J$201,0))&lt;&gt;"",$C26&gt;=INDEX(Matches!$F$2:$F$201,MATCH($A26&amp;"-9",Matches!$J$2:$J$201,0))),"",IF(AND(T26=INDEX(Matches!$G$2:$G$201,MATCH($A26&amp;"-9",Matches!$J$2:$J$201,0)),U26=INDEX(Matches!$H$2:$H$201,MATCH($A26&amp;"-9",Matches!$J$2:$J$201,0))),5,IF(SIGN(T26-U26)&lt;&gt;SIGN(INDEX(Matches!$G$2:$G$201,MATCH($A26&amp;"-9",Matches!$J$2:$J$201,0))-INDEX(Matches!$H$2:$H$201,MATCH($A26&amp;"-9",Matches!$J$2:$J$201,0))),0,IF(T26-U26=INDEX(Matches!$G$2:$G$201,MATCH($A26&amp;"-9",Matches!$J$2:$J$201,0))-INDEX(Matches!$H$2:$H$201,MATCH($A26&amp;"-9",Matches!$J$2:$J$201,0)),3,2))))),""))</f>
        <v/>
      </c>
      <c r="AG26" s="12" t="str">
        <f aca="false">IF(OR($B26="",V26="",W26=""),"",IFERROR(IF(OR(INDEX(Matches!$I$2:$I$201,MATCH($A26&amp;"-10",Matches!$J$2:$J$201,0))="Void",INDEX(Matches!$G$2:$G$201,MATCH($A26&amp;"-10",Matches!$J$2:$J$201,0))="",INDEX(Matches!$H$2:$H$201,MATCH($A26&amp;"-10",Matches!$J$2:$J$201,0))=""),"",IF(AND($C26&lt;&gt;"",INDEX(Matches!$F$2:$F$201,MATCH($A26&amp;"-10",Matches!$J$2:$J$201,0))&lt;&gt;"",$C26&gt;=INDEX(Matches!$F$2:$F$201,MATCH($A26&amp;"-10",Matches!$J$2:$J$201,0))),"",IF(AND(V26=INDEX(Matches!$G$2:$G$201,MATCH($A26&amp;"-10",Matches!$J$2:$J$201,0)),W26=INDEX(Matches!$H$2:$H$201,MATCH($A26&amp;"-10",Matches!$J$2:$J$201,0))),5,IF(SIGN(V26-W26)&lt;&gt;SIGN(INDEX(Matches!$G$2:$G$201,MATCH($A26&amp;"-10",Matches!$J$2:$J$201,0))-INDEX(Matches!$H$2:$H$201,MATCH($A26&amp;"-10",Matches!$J$2:$J$201,0))),0,IF(V26-W26=INDEX(Matches!$G$2:$G$201,MATCH($A26&amp;"-10",Matches!$J$2:$J$201,0))-INDEX(Matches!$H$2:$H$201,MATCH($A26&amp;"-10",Matches!$J$2:$J$201,0)),3,2))))),""))</f>
        <v/>
      </c>
      <c r="AH26" s="13" t="str">
        <f aca="false">IF($B26="","",SUM(X26:AG26))</f>
        <v/>
      </c>
      <c r="AI26" s="12" t="str">
        <f aca="false">IF($B26="","",COUNTIF(X26:AG26,5))</f>
        <v/>
      </c>
      <c r="AJ26" s="12" t="str">
        <f aca="false">IF($B26="","",COUNTIF(X26:AG26,"&gt;=2"))</f>
        <v/>
      </c>
      <c r="AK26" s="12" t="str">
        <f aca="false">IF($B26="","",COUNT(X26:AG26))</f>
        <v/>
      </c>
    </row>
    <row r="27" customFormat="false" ht="15" hidden="false" customHeight="false" outlineLevel="0" collapsed="false">
      <c r="A27" s="7"/>
      <c r="B27" s="7"/>
      <c r="C27" s="11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12" t="str">
        <f aca="false">IF(OR($B27="",D27="",E27=""),"",IFERROR(IF(OR(INDEX(Matches!$I$2:$I$201,MATCH($A27&amp;"-1",Matches!$J$2:$J$201,0))="Void",INDEX(Matches!$G$2:$G$201,MATCH($A27&amp;"-1",Matches!$J$2:$J$201,0))="",INDEX(Matches!$H$2:$H$201,MATCH($A27&amp;"-1",Matches!$J$2:$J$201,0))=""),"",IF(AND($C27&lt;&gt;"",INDEX(Matches!$F$2:$F$201,MATCH($A27&amp;"-1",Matches!$J$2:$J$201,0))&lt;&gt;"",$C27&gt;=INDEX(Matches!$F$2:$F$201,MATCH($A27&amp;"-1",Matches!$J$2:$J$201,0))),"",IF(AND(D27=INDEX(Matches!$G$2:$G$201,MATCH($A27&amp;"-1",Matches!$J$2:$J$201,0)),E27=INDEX(Matches!$H$2:$H$201,MATCH($A27&amp;"-1",Matches!$J$2:$J$201,0))),5,IF(SIGN(D27-E27)&lt;&gt;SIGN(INDEX(Matches!$G$2:$G$201,MATCH($A27&amp;"-1",Matches!$J$2:$J$201,0))-INDEX(Matches!$H$2:$H$201,MATCH($A27&amp;"-1",Matches!$J$2:$J$201,0))),0,IF(D27-E27=INDEX(Matches!$G$2:$G$201,MATCH($A27&amp;"-1",Matches!$J$2:$J$201,0))-INDEX(Matches!$H$2:$H$201,MATCH($A27&amp;"-1",Matches!$J$2:$J$201,0)),3,2))))),""))</f>
        <v/>
      </c>
      <c r="Y27" s="12" t="str">
        <f aca="false">IF(OR($B27="",F27="",G27=""),"",IFERROR(IF(OR(INDEX(Matches!$I$2:$I$201,MATCH($A27&amp;"-2",Matches!$J$2:$J$201,0))="Void",INDEX(Matches!$G$2:$G$201,MATCH($A27&amp;"-2",Matches!$J$2:$J$201,0))="",INDEX(Matches!$H$2:$H$201,MATCH($A27&amp;"-2",Matches!$J$2:$J$201,0))=""),"",IF(AND($C27&lt;&gt;"",INDEX(Matches!$F$2:$F$201,MATCH($A27&amp;"-2",Matches!$J$2:$J$201,0))&lt;&gt;"",$C27&gt;=INDEX(Matches!$F$2:$F$201,MATCH($A27&amp;"-2",Matches!$J$2:$J$201,0))),"",IF(AND(F27=INDEX(Matches!$G$2:$G$201,MATCH($A27&amp;"-2",Matches!$J$2:$J$201,0)),G27=INDEX(Matches!$H$2:$H$201,MATCH($A27&amp;"-2",Matches!$J$2:$J$201,0))),5,IF(SIGN(F27-G27)&lt;&gt;SIGN(INDEX(Matches!$G$2:$G$201,MATCH($A27&amp;"-2",Matches!$J$2:$J$201,0))-INDEX(Matches!$H$2:$H$201,MATCH($A27&amp;"-2",Matches!$J$2:$J$201,0))),0,IF(F27-G27=INDEX(Matches!$G$2:$G$201,MATCH($A27&amp;"-2",Matches!$J$2:$J$201,0))-INDEX(Matches!$H$2:$H$201,MATCH($A27&amp;"-2",Matches!$J$2:$J$201,0)),3,2))))),""))</f>
        <v/>
      </c>
      <c r="Z27" s="12" t="str">
        <f aca="false">IF(OR($B27="",H27="",I27=""),"",IFERROR(IF(OR(INDEX(Matches!$I$2:$I$201,MATCH($A27&amp;"-3",Matches!$J$2:$J$201,0))="Void",INDEX(Matches!$G$2:$G$201,MATCH($A27&amp;"-3",Matches!$J$2:$J$201,0))="",INDEX(Matches!$H$2:$H$201,MATCH($A27&amp;"-3",Matches!$J$2:$J$201,0))=""),"",IF(AND($C27&lt;&gt;"",INDEX(Matches!$F$2:$F$201,MATCH($A27&amp;"-3",Matches!$J$2:$J$201,0))&lt;&gt;"",$C27&gt;=INDEX(Matches!$F$2:$F$201,MATCH($A27&amp;"-3",Matches!$J$2:$J$201,0))),"",IF(AND(H27=INDEX(Matches!$G$2:$G$201,MATCH($A27&amp;"-3",Matches!$J$2:$J$201,0)),I27=INDEX(Matches!$H$2:$H$201,MATCH($A27&amp;"-3",Matches!$J$2:$J$201,0))),5,IF(SIGN(H27-I27)&lt;&gt;SIGN(INDEX(Matches!$G$2:$G$201,MATCH($A27&amp;"-3",Matches!$J$2:$J$201,0))-INDEX(Matches!$H$2:$H$201,MATCH($A27&amp;"-3",Matches!$J$2:$J$201,0))),0,IF(H27-I27=INDEX(Matches!$G$2:$G$201,MATCH($A27&amp;"-3",Matches!$J$2:$J$201,0))-INDEX(Matches!$H$2:$H$201,MATCH($A27&amp;"-3",Matches!$J$2:$J$201,0)),3,2))))),""))</f>
        <v/>
      </c>
      <c r="AA27" s="12" t="str">
        <f aca="false">IF(OR($B27="",J27="",K27=""),"",IFERROR(IF(OR(INDEX(Matches!$I$2:$I$201,MATCH($A27&amp;"-4",Matches!$J$2:$J$201,0))="Void",INDEX(Matches!$G$2:$G$201,MATCH($A27&amp;"-4",Matches!$J$2:$J$201,0))="",INDEX(Matches!$H$2:$H$201,MATCH($A27&amp;"-4",Matches!$J$2:$J$201,0))=""),"",IF(AND($C27&lt;&gt;"",INDEX(Matches!$F$2:$F$201,MATCH($A27&amp;"-4",Matches!$J$2:$J$201,0))&lt;&gt;"",$C27&gt;=INDEX(Matches!$F$2:$F$201,MATCH($A27&amp;"-4",Matches!$J$2:$J$201,0))),"",IF(AND(J27=INDEX(Matches!$G$2:$G$201,MATCH($A27&amp;"-4",Matches!$J$2:$J$201,0)),K27=INDEX(Matches!$H$2:$H$201,MATCH($A27&amp;"-4",Matches!$J$2:$J$201,0))),5,IF(SIGN(J27-K27)&lt;&gt;SIGN(INDEX(Matches!$G$2:$G$201,MATCH($A27&amp;"-4",Matches!$J$2:$J$201,0))-INDEX(Matches!$H$2:$H$201,MATCH($A27&amp;"-4",Matches!$J$2:$J$201,0))),0,IF(J27-K27=INDEX(Matches!$G$2:$G$201,MATCH($A27&amp;"-4",Matches!$J$2:$J$201,0))-INDEX(Matches!$H$2:$H$201,MATCH($A27&amp;"-4",Matches!$J$2:$J$201,0)),3,2))))),""))</f>
        <v/>
      </c>
      <c r="AB27" s="12" t="str">
        <f aca="false">IF(OR($B27="",L27="",M27=""),"",IFERROR(IF(OR(INDEX(Matches!$I$2:$I$201,MATCH($A27&amp;"-5",Matches!$J$2:$J$201,0))="Void",INDEX(Matches!$G$2:$G$201,MATCH($A27&amp;"-5",Matches!$J$2:$J$201,0))="",INDEX(Matches!$H$2:$H$201,MATCH($A27&amp;"-5",Matches!$J$2:$J$201,0))=""),"",IF(AND($C27&lt;&gt;"",INDEX(Matches!$F$2:$F$201,MATCH($A27&amp;"-5",Matches!$J$2:$J$201,0))&lt;&gt;"",$C27&gt;=INDEX(Matches!$F$2:$F$201,MATCH($A27&amp;"-5",Matches!$J$2:$J$201,0))),"",IF(AND(L27=INDEX(Matches!$G$2:$G$201,MATCH($A27&amp;"-5",Matches!$J$2:$J$201,0)),M27=INDEX(Matches!$H$2:$H$201,MATCH($A27&amp;"-5",Matches!$J$2:$J$201,0))),5,IF(SIGN(L27-M27)&lt;&gt;SIGN(INDEX(Matches!$G$2:$G$201,MATCH($A27&amp;"-5",Matches!$J$2:$J$201,0))-INDEX(Matches!$H$2:$H$201,MATCH($A27&amp;"-5",Matches!$J$2:$J$201,0))),0,IF(L27-M27=INDEX(Matches!$G$2:$G$201,MATCH($A27&amp;"-5",Matches!$J$2:$J$201,0))-INDEX(Matches!$H$2:$H$201,MATCH($A27&amp;"-5",Matches!$J$2:$J$201,0)),3,2))))),""))</f>
        <v/>
      </c>
      <c r="AC27" s="12" t="str">
        <f aca="false">IF(OR($B27="",N27="",O27=""),"",IFERROR(IF(OR(INDEX(Matches!$I$2:$I$201,MATCH($A27&amp;"-6",Matches!$J$2:$J$201,0))="Void",INDEX(Matches!$G$2:$G$201,MATCH($A27&amp;"-6",Matches!$J$2:$J$201,0))="",INDEX(Matches!$H$2:$H$201,MATCH($A27&amp;"-6",Matches!$J$2:$J$201,0))=""),"",IF(AND($C27&lt;&gt;"",INDEX(Matches!$F$2:$F$201,MATCH($A27&amp;"-6",Matches!$J$2:$J$201,0))&lt;&gt;"",$C27&gt;=INDEX(Matches!$F$2:$F$201,MATCH($A27&amp;"-6",Matches!$J$2:$J$201,0))),"",IF(AND(N27=INDEX(Matches!$G$2:$G$201,MATCH($A27&amp;"-6",Matches!$J$2:$J$201,0)),O27=INDEX(Matches!$H$2:$H$201,MATCH($A27&amp;"-6",Matches!$J$2:$J$201,0))),5,IF(SIGN(N27-O27)&lt;&gt;SIGN(INDEX(Matches!$G$2:$G$201,MATCH($A27&amp;"-6",Matches!$J$2:$J$201,0))-INDEX(Matches!$H$2:$H$201,MATCH($A27&amp;"-6",Matches!$J$2:$J$201,0))),0,IF(N27-O27=INDEX(Matches!$G$2:$G$201,MATCH($A27&amp;"-6",Matches!$J$2:$J$201,0))-INDEX(Matches!$H$2:$H$201,MATCH($A27&amp;"-6",Matches!$J$2:$J$201,0)),3,2))))),""))</f>
        <v/>
      </c>
      <c r="AD27" s="12" t="str">
        <f aca="false">IF(OR($B27="",P27="",Q27=""),"",IFERROR(IF(OR(INDEX(Matches!$I$2:$I$201,MATCH($A27&amp;"-7",Matches!$J$2:$J$201,0))="Void",INDEX(Matches!$G$2:$G$201,MATCH($A27&amp;"-7",Matches!$J$2:$J$201,0))="",INDEX(Matches!$H$2:$H$201,MATCH($A27&amp;"-7",Matches!$J$2:$J$201,0))=""),"",IF(AND($C27&lt;&gt;"",INDEX(Matches!$F$2:$F$201,MATCH($A27&amp;"-7",Matches!$J$2:$J$201,0))&lt;&gt;"",$C27&gt;=INDEX(Matches!$F$2:$F$201,MATCH($A27&amp;"-7",Matches!$J$2:$J$201,0))),"",IF(AND(P27=INDEX(Matches!$G$2:$G$201,MATCH($A27&amp;"-7",Matches!$J$2:$J$201,0)),Q27=INDEX(Matches!$H$2:$H$201,MATCH($A27&amp;"-7",Matches!$J$2:$J$201,0))),5,IF(SIGN(P27-Q27)&lt;&gt;SIGN(INDEX(Matches!$G$2:$G$201,MATCH($A27&amp;"-7",Matches!$J$2:$J$201,0))-INDEX(Matches!$H$2:$H$201,MATCH($A27&amp;"-7",Matches!$J$2:$J$201,0))),0,IF(P27-Q27=INDEX(Matches!$G$2:$G$201,MATCH($A27&amp;"-7",Matches!$J$2:$J$201,0))-INDEX(Matches!$H$2:$H$201,MATCH($A27&amp;"-7",Matches!$J$2:$J$201,0)),3,2))))),""))</f>
        <v/>
      </c>
      <c r="AE27" s="12" t="str">
        <f aca="false">IF(OR($B27="",R27="",S27=""),"",IFERROR(IF(OR(INDEX(Matches!$I$2:$I$201,MATCH($A27&amp;"-8",Matches!$J$2:$J$201,0))="Void",INDEX(Matches!$G$2:$G$201,MATCH($A27&amp;"-8",Matches!$J$2:$J$201,0))="",INDEX(Matches!$H$2:$H$201,MATCH($A27&amp;"-8",Matches!$J$2:$J$201,0))=""),"",IF(AND($C27&lt;&gt;"",INDEX(Matches!$F$2:$F$201,MATCH($A27&amp;"-8",Matches!$J$2:$J$201,0))&lt;&gt;"",$C27&gt;=INDEX(Matches!$F$2:$F$201,MATCH($A27&amp;"-8",Matches!$J$2:$J$201,0))),"",IF(AND(R27=INDEX(Matches!$G$2:$G$201,MATCH($A27&amp;"-8",Matches!$J$2:$J$201,0)),S27=INDEX(Matches!$H$2:$H$201,MATCH($A27&amp;"-8",Matches!$J$2:$J$201,0))),5,IF(SIGN(R27-S27)&lt;&gt;SIGN(INDEX(Matches!$G$2:$G$201,MATCH($A27&amp;"-8",Matches!$J$2:$J$201,0))-INDEX(Matches!$H$2:$H$201,MATCH($A27&amp;"-8",Matches!$J$2:$J$201,0))),0,IF(R27-S27=INDEX(Matches!$G$2:$G$201,MATCH($A27&amp;"-8",Matches!$J$2:$J$201,0))-INDEX(Matches!$H$2:$H$201,MATCH($A27&amp;"-8",Matches!$J$2:$J$201,0)),3,2))))),""))</f>
        <v/>
      </c>
      <c r="AF27" s="12" t="str">
        <f aca="false">IF(OR($B27="",T27="",U27=""),"",IFERROR(IF(OR(INDEX(Matches!$I$2:$I$201,MATCH($A27&amp;"-9",Matches!$J$2:$J$201,0))="Void",INDEX(Matches!$G$2:$G$201,MATCH($A27&amp;"-9",Matches!$J$2:$J$201,0))="",INDEX(Matches!$H$2:$H$201,MATCH($A27&amp;"-9",Matches!$J$2:$J$201,0))=""),"",IF(AND($C27&lt;&gt;"",INDEX(Matches!$F$2:$F$201,MATCH($A27&amp;"-9",Matches!$J$2:$J$201,0))&lt;&gt;"",$C27&gt;=INDEX(Matches!$F$2:$F$201,MATCH($A27&amp;"-9",Matches!$J$2:$J$201,0))),"",IF(AND(T27=INDEX(Matches!$G$2:$G$201,MATCH($A27&amp;"-9",Matches!$J$2:$J$201,0)),U27=INDEX(Matches!$H$2:$H$201,MATCH($A27&amp;"-9",Matches!$J$2:$J$201,0))),5,IF(SIGN(T27-U27)&lt;&gt;SIGN(INDEX(Matches!$G$2:$G$201,MATCH($A27&amp;"-9",Matches!$J$2:$J$201,0))-INDEX(Matches!$H$2:$H$201,MATCH($A27&amp;"-9",Matches!$J$2:$J$201,0))),0,IF(T27-U27=INDEX(Matches!$G$2:$G$201,MATCH($A27&amp;"-9",Matches!$J$2:$J$201,0))-INDEX(Matches!$H$2:$H$201,MATCH($A27&amp;"-9",Matches!$J$2:$J$201,0)),3,2))))),""))</f>
        <v/>
      </c>
      <c r="AG27" s="12" t="str">
        <f aca="false">IF(OR($B27="",V27="",W27=""),"",IFERROR(IF(OR(INDEX(Matches!$I$2:$I$201,MATCH($A27&amp;"-10",Matches!$J$2:$J$201,0))="Void",INDEX(Matches!$G$2:$G$201,MATCH($A27&amp;"-10",Matches!$J$2:$J$201,0))="",INDEX(Matches!$H$2:$H$201,MATCH($A27&amp;"-10",Matches!$J$2:$J$201,0))=""),"",IF(AND($C27&lt;&gt;"",INDEX(Matches!$F$2:$F$201,MATCH($A27&amp;"-10",Matches!$J$2:$J$201,0))&lt;&gt;"",$C27&gt;=INDEX(Matches!$F$2:$F$201,MATCH($A27&amp;"-10",Matches!$J$2:$J$201,0))),"",IF(AND(V27=INDEX(Matches!$G$2:$G$201,MATCH($A27&amp;"-10",Matches!$J$2:$J$201,0)),W27=INDEX(Matches!$H$2:$H$201,MATCH($A27&amp;"-10",Matches!$J$2:$J$201,0))),5,IF(SIGN(V27-W27)&lt;&gt;SIGN(INDEX(Matches!$G$2:$G$201,MATCH($A27&amp;"-10",Matches!$J$2:$J$201,0))-INDEX(Matches!$H$2:$H$201,MATCH($A27&amp;"-10",Matches!$J$2:$J$201,0))),0,IF(V27-W27=INDEX(Matches!$G$2:$G$201,MATCH($A27&amp;"-10",Matches!$J$2:$J$201,0))-INDEX(Matches!$H$2:$H$201,MATCH($A27&amp;"-10",Matches!$J$2:$J$201,0)),3,2))))),""))</f>
        <v/>
      </c>
      <c r="AH27" s="13" t="str">
        <f aca="false">IF($B27="","",SUM(X27:AG27))</f>
        <v/>
      </c>
      <c r="AI27" s="12" t="str">
        <f aca="false">IF($B27="","",COUNTIF(X27:AG27,5))</f>
        <v/>
      </c>
      <c r="AJ27" s="12" t="str">
        <f aca="false">IF($B27="","",COUNTIF(X27:AG27,"&gt;=2"))</f>
        <v/>
      </c>
      <c r="AK27" s="12" t="str">
        <f aca="false">IF($B27="","",COUNT(X27:AG27))</f>
        <v/>
      </c>
    </row>
    <row r="28" customFormat="false" ht="15" hidden="false" customHeight="false" outlineLevel="0" collapsed="false">
      <c r="A28" s="7"/>
      <c r="B28" s="7"/>
      <c r="C28" s="11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12" t="str">
        <f aca="false">IF(OR($B28="",D28="",E28=""),"",IFERROR(IF(OR(INDEX(Matches!$I$2:$I$201,MATCH($A28&amp;"-1",Matches!$J$2:$J$201,0))="Void",INDEX(Matches!$G$2:$G$201,MATCH($A28&amp;"-1",Matches!$J$2:$J$201,0))="",INDEX(Matches!$H$2:$H$201,MATCH($A28&amp;"-1",Matches!$J$2:$J$201,0))=""),"",IF(AND($C28&lt;&gt;"",INDEX(Matches!$F$2:$F$201,MATCH($A28&amp;"-1",Matches!$J$2:$J$201,0))&lt;&gt;"",$C28&gt;=INDEX(Matches!$F$2:$F$201,MATCH($A28&amp;"-1",Matches!$J$2:$J$201,0))),"",IF(AND(D28=INDEX(Matches!$G$2:$G$201,MATCH($A28&amp;"-1",Matches!$J$2:$J$201,0)),E28=INDEX(Matches!$H$2:$H$201,MATCH($A28&amp;"-1",Matches!$J$2:$J$201,0))),5,IF(SIGN(D28-E28)&lt;&gt;SIGN(INDEX(Matches!$G$2:$G$201,MATCH($A28&amp;"-1",Matches!$J$2:$J$201,0))-INDEX(Matches!$H$2:$H$201,MATCH($A28&amp;"-1",Matches!$J$2:$J$201,0))),0,IF(D28-E28=INDEX(Matches!$G$2:$G$201,MATCH($A28&amp;"-1",Matches!$J$2:$J$201,0))-INDEX(Matches!$H$2:$H$201,MATCH($A28&amp;"-1",Matches!$J$2:$J$201,0)),3,2))))),""))</f>
        <v/>
      </c>
      <c r="Y28" s="12" t="str">
        <f aca="false">IF(OR($B28="",F28="",G28=""),"",IFERROR(IF(OR(INDEX(Matches!$I$2:$I$201,MATCH($A28&amp;"-2",Matches!$J$2:$J$201,0))="Void",INDEX(Matches!$G$2:$G$201,MATCH($A28&amp;"-2",Matches!$J$2:$J$201,0))="",INDEX(Matches!$H$2:$H$201,MATCH($A28&amp;"-2",Matches!$J$2:$J$201,0))=""),"",IF(AND($C28&lt;&gt;"",INDEX(Matches!$F$2:$F$201,MATCH($A28&amp;"-2",Matches!$J$2:$J$201,0))&lt;&gt;"",$C28&gt;=INDEX(Matches!$F$2:$F$201,MATCH($A28&amp;"-2",Matches!$J$2:$J$201,0))),"",IF(AND(F28=INDEX(Matches!$G$2:$G$201,MATCH($A28&amp;"-2",Matches!$J$2:$J$201,0)),G28=INDEX(Matches!$H$2:$H$201,MATCH($A28&amp;"-2",Matches!$J$2:$J$201,0))),5,IF(SIGN(F28-G28)&lt;&gt;SIGN(INDEX(Matches!$G$2:$G$201,MATCH($A28&amp;"-2",Matches!$J$2:$J$201,0))-INDEX(Matches!$H$2:$H$201,MATCH($A28&amp;"-2",Matches!$J$2:$J$201,0))),0,IF(F28-G28=INDEX(Matches!$G$2:$G$201,MATCH($A28&amp;"-2",Matches!$J$2:$J$201,0))-INDEX(Matches!$H$2:$H$201,MATCH($A28&amp;"-2",Matches!$J$2:$J$201,0)),3,2))))),""))</f>
        <v/>
      </c>
      <c r="Z28" s="12" t="str">
        <f aca="false">IF(OR($B28="",H28="",I28=""),"",IFERROR(IF(OR(INDEX(Matches!$I$2:$I$201,MATCH($A28&amp;"-3",Matches!$J$2:$J$201,0))="Void",INDEX(Matches!$G$2:$G$201,MATCH($A28&amp;"-3",Matches!$J$2:$J$201,0))="",INDEX(Matches!$H$2:$H$201,MATCH($A28&amp;"-3",Matches!$J$2:$J$201,0))=""),"",IF(AND($C28&lt;&gt;"",INDEX(Matches!$F$2:$F$201,MATCH($A28&amp;"-3",Matches!$J$2:$J$201,0))&lt;&gt;"",$C28&gt;=INDEX(Matches!$F$2:$F$201,MATCH($A28&amp;"-3",Matches!$J$2:$J$201,0))),"",IF(AND(H28=INDEX(Matches!$G$2:$G$201,MATCH($A28&amp;"-3",Matches!$J$2:$J$201,0)),I28=INDEX(Matches!$H$2:$H$201,MATCH($A28&amp;"-3",Matches!$J$2:$J$201,0))),5,IF(SIGN(H28-I28)&lt;&gt;SIGN(INDEX(Matches!$G$2:$G$201,MATCH($A28&amp;"-3",Matches!$J$2:$J$201,0))-INDEX(Matches!$H$2:$H$201,MATCH($A28&amp;"-3",Matches!$J$2:$J$201,0))),0,IF(H28-I28=INDEX(Matches!$G$2:$G$201,MATCH($A28&amp;"-3",Matches!$J$2:$J$201,0))-INDEX(Matches!$H$2:$H$201,MATCH($A28&amp;"-3",Matches!$J$2:$J$201,0)),3,2))))),""))</f>
        <v/>
      </c>
      <c r="AA28" s="12" t="str">
        <f aca="false">IF(OR($B28="",J28="",K28=""),"",IFERROR(IF(OR(INDEX(Matches!$I$2:$I$201,MATCH($A28&amp;"-4",Matches!$J$2:$J$201,0))="Void",INDEX(Matches!$G$2:$G$201,MATCH($A28&amp;"-4",Matches!$J$2:$J$201,0))="",INDEX(Matches!$H$2:$H$201,MATCH($A28&amp;"-4",Matches!$J$2:$J$201,0))=""),"",IF(AND($C28&lt;&gt;"",INDEX(Matches!$F$2:$F$201,MATCH($A28&amp;"-4",Matches!$J$2:$J$201,0))&lt;&gt;"",$C28&gt;=INDEX(Matches!$F$2:$F$201,MATCH($A28&amp;"-4",Matches!$J$2:$J$201,0))),"",IF(AND(J28=INDEX(Matches!$G$2:$G$201,MATCH($A28&amp;"-4",Matches!$J$2:$J$201,0)),K28=INDEX(Matches!$H$2:$H$201,MATCH($A28&amp;"-4",Matches!$J$2:$J$201,0))),5,IF(SIGN(J28-K28)&lt;&gt;SIGN(INDEX(Matches!$G$2:$G$201,MATCH($A28&amp;"-4",Matches!$J$2:$J$201,0))-INDEX(Matches!$H$2:$H$201,MATCH($A28&amp;"-4",Matches!$J$2:$J$201,0))),0,IF(J28-K28=INDEX(Matches!$G$2:$G$201,MATCH($A28&amp;"-4",Matches!$J$2:$J$201,0))-INDEX(Matches!$H$2:$H$201,MATCH($A28&amp;"-4",Matches!$J$2:$J$201,0)),3,2))))),""))</f>
        <v/>
      </c>
      <c r="AB28" s="12" t="str">
        <f aca="false">IF(OR($B28="",L28="",M28=""),"",IFERROR(IF(OR(INDEX(Matches!$I$2:$I$201,MATCH($A28&amp;"-5",Matches!$J$2:$J$201,0))="Void",INDEX(Matches!$G$2:$G$201,MATCH($A28&amp;"-5",Matches!$J$2:$J$201,0))="",INDEX(Matches!$H$2:$H$201,MATCH($A28&amp;"-5",Matches!$J$2:$J$201,0))=""),"",IF(AND($C28&lt;&gt;"",INDEX(Matches!$F$2:$F$201,MATCH($A28&amp;"-5",Matches!$J$2:$J$201,0))&lt;&gt;"",$C28&gt;=INDEX(Matches!$F$2:$F$201,MATCH($A28&amp;"-5",Matches!$J$2:$J$201,0))),"",IF(AND(L28=INDEX(Matches!$G$2:$G$201,MATCH($A28&amp;"-5",Matches!$J$2:$J$201,0)),M28=INDEX(Matches!$H$2:$H$201,MATCH($A28&amp;"-5",Matches!$J$2:$J$201,0))),5,IF(SIGN(L28-M28)&lt;&gt;SIGN(INDEX(Matches!$G$2:$G$201,MATCH($A28&amp;"-5",Matches!$J$2:$J$201,0))-INDEX(Matches!$H$2:$H$201,MATCH($A28&amp;"-5",Matches!$J$2:$J$201,0))),0,IF(L28-M28=INDEX(Matches!$G$2:$G$201,MATCH($A28&amp;"-5",Matches!$J$2:$J$201,0))-INDEX(Matches!$H$2:$H$201,MATCH($A28&amp;"-5",Matches!$J$2:$J$201,0)),3,2))))),""))</f>
        <v/>
      </c>
      <c r="AC28" s="12" t="str">
        <f aca="false">IF(OR($B28="",N28="",O28=""),"",IFERROR(IF(OR(INDEX(Matches!$I$2:$I$201,MATCH($A28&amp;"-6",Matches!$J$2:$J$201,0))="Void",INDEX(Matches!$G$2:$G$201,MATCH($A28&amp;"-6",Matches!$J$2:$J$201,0))="",INDEX(Matches!$H$2:$H$201,MATCH($A28&amp;"-6",Matches!$J$2:$J$201,0))=""),"",IF(AND($C28&lt;&gt;"",INDEX(Matches!$F$2:$F$201,MATCH($A28&amp;"-6",Matches!$J$2:$J$201,0))&lt;&gt;"",$C28&gt;=INDEX(Matches!$F$2:$F$201,MATCH($A28&amp;"-6",Matches!$J$2:$J$201,0))),"",IF(AND(N28=INDEX(Matches!$G$2:$G$201,MATCH($A28&amp;"-6",Matches!$J$2:$J$201,0)),O28=INDEX(Matches!$H$2:$H$201,MATCH($A28&amp;"-6",Matches!$J$2:$J$201,0))),5,IF(SIGN(N28-O28)&lt;&gt;SIGN(INDEX(Matches!$G$2:$G$201,MATCH($A28&amp;"-6",Matches!$J$2:$J$201,0))-INDEX(Matches!$H$2:$H$201,MATCH($A28&amp;"-6",Matches!$J$2:$J$201,0))),0,IF(N28-O28=INDEX(Matches!$G$2:$G$201,MATCH($A28&amp;"-6",Matches!$J$2:$J$201,0))-INDEX(Matches!$H$2:$H$201,MATCH($A28&amp;"-6",Matches!$J$2:$J$201,0)),3,2))))),""))</f>
        <v/>
      </c>
      <c r="AD28" s="12" t="str">
        <f aca="false">IF(OR($B28="",P28="",Q28=""),"",IFERROR(IF(OR(INDEX(Matches!$I$2:$I$201,MATCH($A28&amp;"-7",Matches!$J$2:$J$201,0))="Void",INDEX(Matches!$G$2:$G$201,MATCH($A28&amp;"-7",Matches!$J$2:$J$201,0))="",INDEX(Matches!$H$2:$H$201,MATCH($A28&amp;"-7",Matches!$J$2:$J$201,0))=""),"",IF(AND($C28&lt;&gt;"",INDEX(Matches!$F$2:$F$201,MATCH($A28&amp;"-7",Matches!$J$2:$J$201,0))&lt;&gt;"",$C28&gt;=INDEX(Matches!$F$2:$F$201,MATCH($A28&amp;"-7",Matches!$J$2:$J$201,0))),"",IF(AND(P28=INDEX(Matches!$G$2:$G$201,MATCH($A28&amp;"-7",Matches!$J$2:$J$201,0)),Q28=INDEX(Matches!$H$2:$H$201,MATCH($A28&amp;"-7",Matches!$J$2:$J$201,0))),5,IF(SIGN(P28-Q28)&lt;&gt;SIGN(INDEX(Matches!$G$2:$G$201,MATCH($A28&amp;"-7",Matches!$J$2:$J$201,0))-INDEX(Matches!$H$2:$H$201,MATCH($A28&amp;"-7",Matches!$J$2:$J$201,0))),0,IF(P28-Q28=INDEX(Matches!$G$2:$G$201,MATCH($A28&amp;"-7",Matches!$J$2:$J$201,0))-INDEX(Matches!$H$2:$H$201,MATCH($A28&amp;"-7",Matches!$J$2:$J$201,0)),3,2))))),""))</f>
        <v/>
      </c>
      <c r="AE28" s="12" t="str">
        <f aca="false">IF(OR($B28="",R28="",S28=""),"",IFERROR(IF(OR(INDEX(Matches!$I$2:$I$201,MATCH($A28&amp;"-8",Matches!$J$2:$J$201,0))="Void",INDEX(Matches!$G$2:$G$201,MATCH($A28&amp;"-8",Matches!$J$2:$J$201,0))="",INDEX(Matches!$H$2:$H$201,MATCH($A28&amp;"-8",Matches!$J$2:$J$201,0))=""),"",IF(AND($C28&lt;&gt;"",INDEX(Matches!$F$2:$F$201,MATCH($A28&amp;"-8",Matches!$J$2:$J$201,0))&lt;&gt;"",$C28&gt;=INDEX(Matches!$F$2:$F$201,MATCH($A28&amp;"-8",Matches!$J$2:$J$201,0))),"",IF(AND(R28=INDEX(Matches!$G$2:$G$201,MATCH($A28&amp;"-8",Matches!$J$2:$J$201,0)),S28=INDEX(Matches!$H$2:$H$201,MATCH($A28&amp;"-8",Matches!$J$2:$J$201,0))),5,IF(SIGN(R28-S28)&lt;&gt;SIGN(INDEX(Matches!$G$2:$G$201,MATCH($A28&amp;"-8",Matches!$J$2:$J$201,0))-INDEX(Matches!$H$2:$H$201,MATCH($A28&amp;"-8",Matches!$J$2:$J$201,0))),0,IF(R28-S28=INDEX(Matches!$G$2:$G$201,MATCH($A28&amp;"-8",Matches!$J$2:$J$201,0))-INDEX(Matches!$H$2:$H$201,MATCH($A28&amp;"-8",Matches!$J$2:$J$201,0)),3,2))))),""))</f>
        <v/>
      </c>
      <c r="AF28" s="12" t="str">
        <f aca="false">IF(OR($B28="",T28="",U28=""),"",IFERROR(IF(OR(INDEX(Matches!$I$2:$I$201,MATCH($A28&amp;"-9",Matches!$J$2:$J$201,0))="Void",INDEX(Matches!$G$2:$G$201,MATCH($A28&amp;"-9",Matches!$J$2:$J$201,0))="",INDEX(Matches!$H$2:$H$201,MATCH($A28&amp;"-9",Matches!$J$2:$J$201,0))=""),"",IF(AND($C28&lt;&gt;"",INDEX(Matches!$F$2:$F$201,MATCH($A28&amp;"-9",Matches!$J$2:$J$201,0))&lt;&gt;"",$C28&gt;=INDEX(Matches!$F$2:$F$201,MATCH($A28&amp;"-9",Matches!$J$2:$J$201,0))),"",IF(AND(T28=INDEX(Matches!$G$2:$G$201,MATCH($A28&amp;"-9",Matches!$J$2:$J$201,0)),U28=INDEX(Matches!$H$2:$H$201,MATCH($A28&amp;"-9",Matches!$J$2:$J$201,0))),5,IF(SIGN(T28-U28)&lt;&gt;SIGN(INDEX(Matches!$G$2:$G$201,MATCH($A28&amp;"-9",Matches!$J$2:$J$201,0))-INDEX(Matches!$H$2:$H$201,MATCH($A28&amp;"-9",Matches!$J$2:$J$201,0))),0,IF(T28-U28=INDEX(Matches!$G$2:$G$201,MATCH($A28&amp;"-9",Matches!$J$2:$J$201,0))-INDEX(Matches!$H$2:$H$201,MATCH($A28&amp;"-9",Matches!$J$2:$J$201,0)),3,2))))),""))</f>
        <v/>
      </c>
      <c r="AG28" s="12" t="str">
        <f aca="false">IF(OR($B28="",V28="",W28=""),"",IFERROR(IF(OR(INDEX(Matches!$I$2:$I$201,MATCH($A28&amp;"-10",Matches!$J$2:$J$201,0))="Void",INDEX(Matches!$G$2:$G$201,MATCH($A28&amp;"-10",Matches!$J$2:$J$201,0))="",INDEX(Matches!$H$2:$H$201,MATCH($A28&amp;"-10",Matches!$J$2:$J$201,0))=""),"",IF(AND($C28&lt;&gt;"",INDEX(Matches!$F$2:$F$201,MATCH($A28&amp;"-10",Matches!$J$2:$J$201,0))&lt;&gt;"",$C28&gt;=INDEX(Matches!$F$2:$F$201,MATCH($A28&amp;"-10",Matches!$J$2:$J$201,0))),"",IF(AND(V28=INDEX(Matches!$G$2:$G$201,MATCH($A28&amp;"-10",Matches!$J$2:$J$201,0)),W28=INDEX(Matches!$H$2:$H$201,MATCH($A28&amp;"-10",Matches!$J$2:$J$201,0))),5,IF(SIGN(V28-W28)&lt;&gt;SIGN(INDEX(Matches!$G$2:$G$201,MATCH($A28&amp;"-10",Matches!$J$2:$J$201,0))-INDEX(Matches!$H$2:$H$201,MATCH($A28&amp;"-10",Matches!$J$2:$J$201,0))),0,IF(V28-W28=INDEX(Matches!$G$2:$G$201,MATCH($A28&amp;"-10",Matches!$J$2:$J$201,0))-INDEX(Matches!$H$2:$H$201,MATCH($A28&amp;"-10",Matches!$J$2:$J$201,0)),3,2))))),""))</f>
        <v/>
      </c>
      <c r="AH28" s="13" t="str">
        <f aca="false">IF($B28="","",SUM(X28:AG28))</f>
        <v/>
      </c>
      <c r="AI28" s="12" t="str">
        <f aca="false">IF($B28="","",COUNTIF(X28:AG28,5))</f>
        <v/>
      </c>
      <c r="AJ28" s="12" t="str">
        <f aca="false">IF($B28="","",COUNTIF(X28:AG28,"&gt;=2"))</f>
        <v/>
      </c>
      <c r="AK28" s="12" t="str">
        <f aca="false">IF($B28="","",COUNT(X28:AG28))</f>
        <v/>
      </c>
    </row>
    <row r="29" customFormat="false" ht="15" hidden="false" customHeight="false" outlineLevel="0" collapsed="false">
      <c r="A29" s="7"/>
      <c r="B29" s="7"/>
      <c r="C29" s="11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12" t="str">
        <f aca="false">IF(OR($B29="",D29="",E29=""),"",IFERROR(IF(OR(INDEX(Matches!$I$2:$I$201,MATCH($A29&amp;"-1",Matches!$J$2:$J$201,0))="Void",INDEX(Matches!$G$2:$G$201,MATCH($A29&amp;"-1",Matches!$J$2:$J$201,0))="",INDEX(Matches!$H$2:$H$201,MATCH($A29&amp;"-1",Matches!$J$2:$J$201,0))=""),"",IF(AND($C29&lt;&gt;"",INDEX(Matches!$F$2:$F$201,MATCH($A29&amp;"-1",Matches!$J$2:$J$201,0))&lt;&gt;"",$C29&gt;=INDEX(Matches!$F$2:$F$201,MATCH($A29&amp;"-1",Matches!$J$2:$J$201,0))),"",IF(AND(D29=INDEX(Matches!$G$2:$G$201,MATCH($A29&amp;"-1",Matches!$J$2:$J$201,0)),E29=INDEX(Matches!$H$2:$H$201,MATCH($A29&amp;"-1",Matches!$J$2:$J$201,0))),5,IF(SIGN(D29-E29)&lt;&gt;SIGN(INDEX(Matches!$G$2:$G$201,MATCH($A29&amp;"-1",Matches!$J$2:$J$201,0))-INDEX(Matches!$H$2:$H$201,MATCH($A29&amp;"-1",Matches!$J$2:$J$201,0))),0,IF(D29-E29=INDEX(Matches!$G$2:$G$201,MATCH($A29&amp;"-1",Matches!$J$2:$J$201,0))-INDEX(Matches!$H$2:$H$201,MATCH($A29&amp;"-1",Matches!$J$2:$J$201,0)),3,2))))),""))</f>
        <v/>
      </c>
      <c r="Y29" s="12" t="str">
        <f aca="false">IF(OR($B29="",F29="",G29=""),"",IFERROR(IF(OR(INDEX(Matches!$I$2:$I$201,MATCH($A29&amp;"-2",Matches!$J$2:$J$201,0))="Void",INDEX(Matches!$G$2:$G$201,MATCH($A29&amp;"-2",Matches!$J$2:$J$201,0))="",INDEX(Matches!$H$2:$H$201,MATCH($A29&amp;"-2",Matches!$J$2:$J$201,0))=""),"",IF(AND($C29&lt;&gt;"",INDEX(Matches!$F$2:$F$201,MATCH($A29&amp;"-2",Matches!$J$2:$J$201,0))&lt;&gt;"",$C29&gt;=INDEX(Matches!$F$2:$F$201,MATCH($A29&amp;"-2",Matches!$J$2:$J$201,0))),"",IF(AND(F29=INDEX(Matches!$G$2:$G$201,MATCH($A29&amp;"-2",Matches!$J$2:$J$201,0)),G29=INDEX(Matches!$H$2:$H$201,MATCH($A29&amp;"-2",Matches!$J$2:$J$201,0))),5,IF(SIGN(F29-G29)&lt;&gt;SIGN(INDEX(Matches!$G$2:$G$201,MATCH($A29&amp;"-2",Matches!$J$2:$J$201,0))-INDEX(Matches!$H$2:$H$201,MATCH($A29&amp;"-2",Matches!$J$2:$J$201,0))),0,IF(F29-G29=INDEX(Matches!$G$2:$G$201,MATCH($A29&amp;"-2",Matches!$J$2:$J$201,0))-INDEX(Matches!$H$2:$H$201,MATCH($A29&amp;"-2",Matches!$J$2:$J$201,0)),3,2))))),""))</f>
        <v/>
      </c>
      <c r="Z29" s="12" t="str">
        <f aca="false">IF(OR($B29="",H29="",I29=""),"",IFERROR(IF(OR(INDEX(Matches!$I$2:$I$201,MATCH($A29&amp;"-3",Matches!$J$2:$J$201,0))="Void",INDEX(Matches!$G$2:$G$201,MATCH($A29&amp;"-3",Matches!$J$2:$J$201,0))="",INDEX(Matches!$H$2:$H$201,MATCH($A29&amp;"-3",Matches!$J$2:$J$201,0))=""),"",IF(AND($C29&lt;&gt;"",INDEX(Matches!$F$2:$F$201,MATCH($A29&amp;"-3",Matches!$J$2:$J$201,0))&lt;&gt;"",$C29&gt;=INDEX(Matches!$F$2:$F$201,MATCH($A29&amp;"-3",Matches!$J$2:$J$201,0))),"",IF(AND(H29=INDEX(Matches!$G$2:$G$201,MATCH($A29&amp;"-3",Matches!$J$2:$J$201,0)),I29=INDEX(Matches!$H$2:$H$201,MATCH($A29&amp;"-3",Matches!$J$2:$J$201,0))),5,IF(SIGN(H29-I29)&lt;&gt;SIGN(INDEX(Matches!$G$2:$G$201,MATCH($A29&amp;"-3",Matches!$J$2:$J$201,0))-INDEX(Matches!$H$2:$H$201,MATCH($A29&amp;"-3",Matches!$J$2:$J$201,0))),0,IF(H29-I29=INDEX(Matches!$G$2:$G$201,MATCH($A29&amp;"-3",Matches!$J$2:$J$201,0))-INDEX(Matches!$H$2:$H$201,MATCH($A29&amp;"-3",Matches!$J$2:$J$201,0)),3,2))))),""))</f>
        <v/>
      </c>
      <c r="AA29" s="12" t="str">
        <f aca="false">IF(OR($B29="",J29="",K29=""),"",IFERROR(IF(OR(INDEX(Matches!$I$2:$I$201,MATCH($A29&amp;"-4",Matches!$J$2:$J$201,0))="Void",INDEX(Matches!$G$2:$G$201,MATCH($A29&amp;"-4",Matches!$J$2:$J$201,0))="",INDEX(Matches!$H$2:$H$201,MATCH($A29&amp;"-4",Matches!$J$2:$J$201,0))=""),"",IF(AND($C29&lt;&gt;"",INDEX(Matches!$F$2:$F$201,MATCH($A29&amp;"-4",Matches!$J$2:$J$201,0))&lt;&gt;"",$C29&gt;=INDEX(Matches!$F$2:$F$201,MATCH($A29&amp;"-4",Matches!$J$2:$J$201,0))),"",IF(AND(J29=INDEX(Matches!$G$2:$G$201,MATCH($A29&amp;"-4",Matches!$J$2:$J$201,0)),K29=INDEX(Matches!$H$2:$H$201,MATCH($A29&amp;"-4",Matches!$J$2:$J$201,0))),5,IF(SIGN(J29-K29)&lt;&gt;SIGN(INDEX(Matches!$G$2:$G$201,MATCH($A29&amp;"-4",Matches!$J$2:$J$201,0))-INDEX(Matches!$H$2:$H$201,MATCH($A29&amp;"-4",Matches!$J$2:$J$201,0))),0,IF(J29-K29=INDEX(Matches!$G$2:$G$201,MATCH($A29&amp;"-4",Matches!$J$2:$J$201,0))-INDEX(Matches!$H$2:$H$201,MATCH($A29&amp;"-4",Matches!$J$2:$J$201,0)),3,2))))),""))</f>
        <v/>
      </c>
      <c r="AB29" s="12" t="str">
        <f aca="false">IF(OR($B29="",L29="",M29=""),"",IFERROR(IF(OR(INDEX(Matches!$I$2:$I$201,MATCH($A29&amp;"-5",Matches!$J$2:$J$201,0))="Void",INDEX(Matches!$G$2:$G$201,MATCH($A29&amp;"-5",Matches!$J$2:$J$201,0))="",INDEX(Matches!$H$2:$H$201,MATCH($A29&amp;"-5",Matches!$J$2:$J$201,0))=""),"",IF(AND($C29&lt;&gt;"",INDEX(Matches!$F$2:$F$201,MATCH($A29&amp;"-5",Matches!$J$2:$J$201,0))&lt;&gt;"",$C29&gt;=INDEX(Matches!$F$2:$F$201,MATCH($A29&amp;"-5",Matches!$J$2:$J$201,0))),"",IF(AND(L29=INDEX(Matches!$G$2:$G$201,MATCH($A29&amp;"-5",Matches!$J$2:$J$201,0)),M29=INDEX(Matches!$H$2:$H$201,MATCH($A29&amp;"-5",Matches!$J$2:$J$201,0))),5,IF(SIGN(L29-M29)&lt;&gt;SIGN(INDEX(Matches!$G$2:$G$201,MATCH($A29&amp;"-5",Matches!$J$2:$J$201,0))-INDEX(Matches!$H$2:$H$201,MATCH($A29&amp;"-5",Matches!$J$2:$J$201,0))),0,IF(L29-M29=INDEX(Matches!$G$2:$G$201,MATCH($A29&amp;"-5",Matches!$J$2:$J$201,0))-INDEX(Matches!$H$2:$H$201,MATCH($A29&amp;"-5",Matches!$J$2:$J$201,0)),3,2))))),""))</f>
        <v/>
      </c>
      <c r="AC29" s="12" t="str">
        <f aca="false">IF(OR($B29="",N29="",O29=""),"",IFERROR(IF(OR(INDEX(Matches!$I$2:$I$201,MATCH($A29&amp;"-6",Matches!$J$2:$J$201,0))="Void",INDEX(Matches!$G$2:$G$201,MATCH($A29&amp;"-6",Matches!$J$2:$J$201,0))="",INDEX(Matches!$H$2:$H$201,MATCH($A29&amp;"-6",Matches!$J$2:$J$201,0))=""),"",IF(AND($C29&lt;&gt;"",INDEX(Matches!$F$2:$F$201,MATCH($A29&amp;"-6",Matches!$J$2:$J$201,0))&lt;&gt;"",$C29&gt;=INDEX(Matches!$F$2:$F$201,MATCH($A29&amp;"-6",Matches!$J$2:$J$201,0))),"",IF(AND(N29=INDEX(Matches!$G$2:$G$201,MATCH($A29&amp;"-6",Matches!$J$2:$J$201,0)),O29=INDEX(Matches!$H$2:$H$201,MATCH($A29&amp;"-6",Matches!$J$2:$J$201,0))),5,IF(SIGN(N29-O29)&lt;&gt;SIGN(INDEX(Matches!$G$2:$G$201,MATCH($A29&amp;"-6",Matches!$J$2:$J$201,0))-INDEX(Matches!$H$2:$H$201,MATCH($A29&amp;"-6",Matches!$J$2:$J$201,0))),0,IF(N29-O29=INDEX(Matches!$G$2:$G$201,MATCH($A29&amp;"-6",Matches!$J$2:$J$201,0))-INDEX(Matches!$H$2:$H$201,MATCH($A29&amp;"-6",Matches!$J$2:$J$201,0)),3,2))))),""))</f>
        <v/>
      </c>
      <c r="AD29" s="12" t="str">
        <f aca="false">IF(OR($B29="",P29="",Q29=""),"",IFERROR(IF(OR(INDEX(Matches!$I$2:$I$201,MATCH($A29&amp;"-7",Matches!$J$2:$J$201,0))="Void",INDEX(Matches!$G$2:$G$201,MATCH($A29&amp;"-7",Matches!$J$2:$J$201,0))="",INDEX(Matches!$H$2:$H$201,MATCH($A29&amp;"-7",Matches!$J$2:$J$201,0))=""),"",IF(AND($C29&lt;&gt;"",INDEX(Matches!$F$2:$F$201,MATCH($A29&amp;"-7",Matches!$J$2:$J$201,0))&lt;&gt;"",$C29&gt;=INDEX(Matches!$F$2:$F$201,MATCH($A29&amp;"-7",Matches!$J$2:$J$201,0))),"",IF(AND(P29=INDEX(Matches!$G$2:$G$201,MATCH($A29&amp;"-7",Matches!$J$2:$J$201,0)),Q29=INDEX(Matches!$H$2:$H$201,MATCH($A29&amp;"-7",Matches!$J$2:$J$201,0))),5,IF(SIGN(P29-Q29)&lt;&gt;SIGN(INDEX(Matches!$G$2:$G$201,MATCH($A29&amp;"-7",Matches!$J$2:$J$201,0))-INDEX(Matches!$H$2:$H$201,MATCH($A29&amp;"-7",Matches!$J$2:$J$201,0))),0,IF(P29-Q29=INDEX(Matches!$G$2:$G$201,MATCH($A29&amp;"-7",Matches!$J$2:$J$201,0))-INDEX(Matches!$H$2:$H$201,MATCH($A29&amp;"-7",Matches!$J$2:$J$201,0)),3,2))))),""))</f>
        <v/>
      </c>
      <c r="AE29" s="12" t="str">
        <f aca="false">IF(OR($B29="",R29="",S29=""),"",IFERROR(IF(OR(INDEX(Matches!$I$2:$I$201,MATCH($A29&amp;"-8",Matches!$J$2:$J$201,0))="Void",INDEX(Matches!$G$2:$G$201,MATCH($A29&amp;"-8",Matches!$J$2:$J$201,0))="",INDEX(Matches!$H$2:$H$201,MATCH($A29&amp;"-8",Matches!$J$2:$J$201,0))=""),"",IF(AND($C29&lt;&gt;"",INDEX(Matches!$F$2:$F$201,MATCH($A29&amp;"-8",Matches!$J$2:$J$201,0))&lt;&gt;"",$C29&gt;=INDEX(Matches!$F$2:$F$201,MATCH($A29&amp;"-8",Matches!$J$2:$J$201,0))),"",IF(AND(R29=INDEX(Matches!$G$2:$G$201,MATCH($A29&amp;"-8",Matches!$J$2:$J$201,0)),S29=INDEX(Matches!$H$2:$H$201,MATCH($A29&amp;"-8",Matches!$J$2:$J$201,0))),5,IF(SIGN(R29-S29)&lt;&gt;SIGN(INDEX(Matches!$G$2:$G$201,MATCH($A29&amp;"-8",Matches!$J$2:$J$201,0))-INDEX(Matches!$H$2:$H$201,MATCH($A29&amp;"-8",Matches!$J$2:$J$201,0))),0,IF(R29-S29=INDEX(Matches!$G$2:$G$201,MATCH($A29&amp;"-8",Matches!$J$2:$J$201,0))-INDEX(Matches!$H$2:$H$201,MATCH($A29&amp;"-8",Matches!$J$2:$J$201,0)),3,2))))),""))</f>
        <v/>
      </c>
      <c r="AF29" s="12" t="str">
        <f aca="false">IF(OR($B29="",T29="",U29=""),"",IFERROR(IF(OR(INDEX(Matches!$I$2:$I$201,MATCH($A29&amp;"-9",Matches!$J$2:$J$201,0))="Void",INDEX(Matches!$G$2:$G$201,MATCH($A29&amp;"-9",Matches!$J$2:$J$201,0))="",INDEX(Matches!$H$2:$H$201,MATCH($A29&amp;"-9",Matches!$J$2:$J$201,0))=""),"",IF(AND($C29&lt;&gt;"",INDEX(Matches!$F$2:$F$201,MATCH($A29&amp;"-9",Matches!$J$2:$J$201,0))&lt;&gt;"",$C29&gt;=INDEX(Matches!$F$2:$F$201,MATCH($A29&amp;"-9",Matches!$J$2:$J$201,0))),"",IF(AND(T29=INDEX(Matches!$G$2:$G$201,MATCH($A29&amp;"-9",Matches!$J$2:$J$201,0)),U29=INDEX(Matches!$H$2:$H$201,MATCH($A29&amp;"-9",Matches!$J$2:$J$201,0))),5,IF(SIGN(T29-U29)&lt;&gt;SIGN(INDEX(Matches!$G$2:$G$201,MATCH($A29&amp;"-9",Matches!$J$2:$J$201,0))-INDEX(Matches!$H$2:$H$201,MATCH($A29&amp;"-9",Matches!$J$2:$J$201,0))),0,IF(T29-U29=INDEX(Matches!$G$2:$G$201,MATCH($A29&amp;"-9",Matches!$J$2:$J$201,0))-INDEX(Matches!$H$2:$H$201,MATCH($A29&amp;"-9",Matches!$J$2:$J$201,0)),3,2))))),""))</f>
        <v/>
      </c>
      <c r="AG29" s="12" t="str">
        <f aca="false">IF(OR($B29="",V29="",W29=""),"",IFERROR(IF(OR(INDEX(Matches!$I$2:$I$201,MATCH($A29&amp;"-10",Matches!$J$2:$J$201,0))="Void",INDEX(Matches!$G$2:$G$201,MATCH($A29&amp;"-10",Matches!$J$2:$J$201,0))="",INDEX(Matches!$H$2:$H$201,MATCH($A29&amp;"-10",Matches!$J$2:$J$201,0))=""),"",IF(AND($C29&lt;&gt;"",INDEX(Matches!$F$2:$F$201,MATCH($A29&amp;"-10",Matches!$J$2:$J$201,0))&lt;&gt;"",$C29&gt;=INDEX(Matches!$F$2:$F$201,MATCH($A29&amp;"-10",Matches!$J$2:$J$201,0))),"",IF(AND(V29=INDEX(Matches!$G$2:$G$201,MATCH($A29&amp;"-10",Matches!$J$2:$J$201,0)),W29=INDEX(Matches!$H$2:$H$201,MATCH($A29&amp;"-10",Matches!$J$2:$J$201,0))),5,IF(SIGN(V29-W29)&lt;&gt;SIGN(INDEX(Matches!$G$2:$G$201,MATCH($A29&amp;"-10",Matches!$J$2:$J$201,0))-INDEX(Matches!$H$2:$H$201,MATCH($A29&amp;"-10",Matches!$J$2:$J$201,0))),0,IF(V29-W29=INDEX(Matches!$G$2:$G$201,MATCH($A29&amp;"-10",Matches!$J$2:$J$201,0))-INDEX(Matches!$H$2:$H$201,MATCH($A29&amp;"-10",Matches!$J$2:$J$201,0)),3,2))))),""))</f>
        <v/>
      </c>
      <c r="AH29" s="13" t="str">
        <f aca="false">IF($B29="","",SUM(X29:AG29))</f>
        <v/>
      </c>
      <c r="AI29" s="12" t="str">
        <f aca="false">IF($B29="","",COUNTIF(X29:AG29,5))</f>
        <v/>
      </c>
      <c r="AJ29" s="12" t="str">
        <f aca="false">IF($B29="","",COUNTIF(X29:AG29,"&gt;=2"))</f>
        <v/>
      </c>
      <c r="AK29" s="12" t="str">
        <f aca="false">IF($B29="","",COUNT(X29:AG29))</f>
        <v/>
      </c>
    </row>
    <row r="30" customFormat="false" ht="15" hidden="false" customHeight="false" outlineLevel="0" collapsed="false">
      <c r="A30" s="7"/>
      <c r="B30" s="7"/>
      <c r="C30" s="11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12" t="str">
        <f aca="false">IF(OR($B30="",D30="",E30=""),"",IFERROR(IF(OR(INDEX(Matches!$I$2:$I$201,MATCH($A30&amp;"-1",Matches!$J$2:$J$201,0))="Void",INDEX(Matches!$G$2:$G$201,MATCH($A30&amp;"-1",Matches!$J$2:$J$201,0))="",INDEX(Matches!$H$2:$H$201,MATCH($A30&amp;"-1",Matches!$J$2:$J$201,0))=""),"",IF(AND($C30&lt;&gt;"",INDEX(Matches!$F$2:$F$201,MATCH($A30&amp;"-1",Matches!$J$2:$J$201,0))&lt;&gt;"",$C30&gt;=INDEX(Matches!$F$2:$F$201,MATCH($A30&amp;"-1",Matches!$J$2:$J$201,0))),"",IF(AND(D30=INDEX(Matches!$G$2:$G$201,MATCH($A30&amp;"-1",Matches!$J$2:$J$201,0)),E30=INDEX(Matches!$H$2:$H$201,MATCH($A30&amp;"-1",Matches!$J$2:$J$201,0))),5,IF(SIGN(D30-E30)&lt;&gt;SIGN(INDEX(Matches!$G$2:$G$201,MATCH($A30&amp;"-1",Matches!$J$2:$J$201,0))-INDEX(Matches!$H$2:$H$201,MATCH($A30&amp;"-1",Matches!$J$2:$J$201,0))),0,IF(D30-E30=INDEX(Matches!$G$2:$G$201,MATCH($A30&amp;"-1",Matches!$J$2:$J$201,0))-INDEX(Matches!$H$2:$H$201,MATCH($A30&amp;"-1",Matches!$J$2:$J$201,0)),3,2))))),""))</f>
        <v/>
      </c>
      <c r="Y30" s="12" t="str">
        <f aca="false">IF(OR($B30="",F30="",G30=""),"",IFERROR(IF(OR(INDEX(Matches!$I$2:$I$201,MATCH($A30&amp;"-2",Matches!$J$2:$J$201,0))="Void",INDEX(Matches!$G$2:$G$201,MATCH($A30&amp;"-2",Matches!$J$2:$J$201,0))="",INDEX(Matches!$H$2:$H$201,MATCH($A30&amp;"-2",Matches!$J$2:$J$201,0))=""),"",IF(AND($C30&lt;&gt;"",INDEX(Matches!$F$2:$F$201,MATCH($A30&amp;"-2",Matches!$J$2:$J$201,0))&lt;&gt;"",$C30&gt;=INDEX(Matches!$F$2:$F$201,MATCH($A30&amp;"-2",Matches!$J$2:$J$201,0))),"",IF(AND(F30=INDEX(Matches!$G$2:$G$201,MATCH($A30&amp;"-2",Matches!$J$2:$J$201,0)),G30=INDEX(Matches!$H$2:$H$201,MATCH($A30&amp;"-2",Matches!$J$2:$J$201,0))),5,IF(SIGN(F30-G30)&lt;&gt;SIGN(INDEX(Matches!$G$2:$G$201,MATCH($A30&amp;"-2",Matches!$J$2:$J$201,0))-INDEX(Matches!$H$2:$H$201,MATCH($A30&amp;"-2",Matches!$J$2:$J$201,0))),0,IF(F30-G30=INDEX(Matches!$G$2:$G$201,MATCH($A30&amp;"-2",Matches!$J$2:$J$201,0))-INDEX(Matches!$H$2:$H$201,MATCH($A30&amp;"-2",Matches!$J$2:$J$201,0)),3,2))))),""))</f>
        <v/>
      </c>
      <c r="Z30" s="12" t="str">
        <f aca="false">IF(OR($B30="",H30="",I30=""),"",IFERROR(IF(OR(INDEX(Matches!$I$2:$I$201,MATCH($A30&amp;"-3",Matches!$J$2:$J$201,0))="Void",INDEX(Matches!$G$2:$G$201,MATCH($A30&amp;"-3",Matches!$J$2:$J$201,0))="",INDEX(Matches!$H$2:$H$201,MATCH($A30&amp;"-3",Matches!$J$2:$J$201,0))=""),"",IF(AND($C30&lt;&gt;"",INDEX(Matches!$F$2:$F$201,MATCH($A30&amp;"-3",Matches!$J$2:$J$201,0))&lt;&gt;"",$C30&gt;=INDEX(Matches!$F$2:$F$201,MATCH($A30&amp;"-3",Matches!$J$2:$J$201,0))),"",IF(AND(H30=INDEX(Matches!$G$2:$G$201,MATCH($A30&amp;"-3",Matches!$J$2:$J$201,0)),I30=INDEX(Matches!$H$2:$H$201,MATCH($A30&amp;"-3",Matches!$J$2:$J$201,0))),5,IF(SIGN(H30-I30)&lt;&gt;SIGN(INDEX(Matches!$G$2:$G$201,MATCH($A30&amp;"-3",Matches!$J$2:$J$201,0))-INDEX(Matches!$H$2:$H$201,MATCH($A30&amp;"-3",Matches!$J$2:$J$201,0))),0,IF(H30-I30=INDEX(Matches!$G$2:$G$201,MATCH($A30&amp;"-3",Matches!$J$2:$J$201,0))-INDEX(Matches!$H$2:$H$201,MATCH($A30&amp;"-3",Matches!$J$2:$J$201,0)),3,2))))),""))</f>
        <v/>
      </c>
      <c r="AA30" s="12" t="str">
        <f aca="false">IF(OR($B30="",J30="",K30=""),"",IFERROR(IF(OR(INDEX(Matches!$I$2:$I$201,MATCH($A30&amp;"-4",Matches!$J$2:$J$201,0))="Void",INDEX(Matches!$G$2:$G$201,MATCH($A30&amp;"-4",Matches!$J$2:$J$201,0))="",INDEX(Matches!$H$2:$H$201,MATCH($A30&amp;"-4",Matches!$J$2:$J$201,0))=""),"",IF(AND($C30&lt;&gt;"",INDEX(Matches!$F$2:$F$201,MATCH($A30&amp;"-4",Matches!$J$2:$J$201,0))&lt;&gt;"",$C30&gt;=INDEX(Matches!$F$2:$F$201,MATCH($A30&amp;"-4",Matches!$J$2:$J$201,0))),"",IF(AND(J30=INDEX(Matches!$G$2:$G$201,MATCH($A30&amp;"-4",Matches!$J$2:$J$201,0)),K30=INDEX(Matches!$H$2:$H$201,MATCH($A30&amp;"-4",Matches!$J$2:$J$201,0))),5,IF(SIGN(J30-K30)&lt;&gt;SIGN(INDEX(Matches!$G$2:$G$201,MATCH($A30&amp;"-4",Matches!$J$2:$J$201,0))-INDEX(Matches!$H$2:$H$201,MATCH($A30&amp;"-4",Matches!$J$2:$J$201,0))),0,IF(J30-K30=INDEX(Matches!$G$2:$G$201,MATCH($A30&amp;"-4",Matches!$J$2:$J$201,0))-INDEX(Matches!$H$2:$H$201,MATCH($A30&amp;"-4",Matches!$J$2:$J$201,0)),3,2))))),""))</f>
        <v/>
      </c>
      <c r="AB30" s="12" t="str">
        <f aca="false">IF(OR($B30="",L30="",M30=""),"",IFERROR(IF(OR(INDEX(Matches!$I$2:$I$201,MATCH($A30&amp;"-5",Matches!$J$2:$J$201,0))="Void",INDEX(Matches!$G$2:$G$201,MATCH($A30&amp;"-5",Matches!$J$2:$J$201,0))="",INDEX(Matches!$H$2:$H$201,MATCH($A30&amp;"-5",Matches!$J$2:$J$201,0))=""),"",IF(AND($C30&lt;&gt;"",INDEX(Matches!$F$2:$F$201,MATCH($A30&amp;"-5",Matches!$J$2:$J$201,0))&lt;&gt;"",$C30&gt;=INDEX(Matches!$F$2:$F$201,MATCH($A30&amp;"-5",Matches!$J$2:$J$201,0))),"",IF(AND(L30=INDEX(Matches!$G$2:$G$201,MATCH($A30&amp;"-5",Matches!$J$2:$J$201,0)),M30=INDEX(Matches!$H$2:$H$201,MATCH($A30&amp;"-5",Matches!$J$2:$J$201,0))),5,IF(SIGN(L30-M30)&lt;&gt;SIGN(INDEX(Matches!$G$2:$G$201,MATCH($A30&amp;"-5",Matches!$J$2:$J$201,0))-INDEX(Matches!$H$2:$H$201,MATCH($A30&amp;"-5",Matches!$J$2:$J$201,0))),0,IF(L30-M30=INDEX(Matches!$G$2:$G$201,MATCH($A30&amp;"-5",Matches!$J$2:$J$201,0))-INDEX(Matches!$H$2:$H$201,MATCH($A30&amp;"-5",Matches!$J$2:$J$201,0)),3,2))))),""))</f>
        <v/>
      </c>
      <c r="AC30" s="12" t="str">
        <f aca="false">IF(OR($B30="",N30="",O30=""),"",IFERROR(IF(OR(INDEX(Matches!$I$2:$I$201,MATCH($A30&amp;"-6",Matches!$J$2:$J$201,0))="Void",INDEX(Matches!$G$2:$G$201,MATCH($A30&amp;"-6",Matches!$J$2:$J$201,0))="",INDEX(Matches!$H$2:$H$201,MATCH($A30&amp;"-6",Matches!$J$2:$J$201,0))=""),"",IF(AND($C30&lt;&gt;"",INDEX(Matches!$F$2:$F$201,MATCH($A30&amp;"-6",Matches!$J$2:$J$201,0))&lt;&gt;"",$C30&gt;=INDEX(Matches!$F$2:$F$201,MATCH($A30&amp;"-6",Matches!$J$2:$J$201,0))),"",IF(AND(N30=INDEX(Matches!$G$2:$G$201,MATCH($A30&amp;"-6",Matches!$J$2:$J$201,0)),O30=INDEX(Matches!$H$2:$H$201,MATCH($A30&amp;"-6",Matches!$J$2:$J$201,0))),5,IF(SIGN(N30-O30)&lt;&gt;SIGN(INDEX(Matches!$G$2:$G$201,MATCH($A30&amp;"-6",Matches!$J$2:$J$201,0))-INDEX(Matches!$H$2:$H$201,MATCH($A30&amp;"-6",Matches!$J$2:$J$201,0))),0,IF(N30-O30=INDEX(Matches!$G$2:$G$201,MATCH($A30&amp;"-6",Matches!$J$2:$J$201,0))-INDEX(Matches!$H$2:$H$201,MATCH($A30&amp;"-6",Matches!$J$2:$J$201,0)),3,2))))),""))</f>
        <v/>
      </c>
      <c r="AD30" s="12" t="str">
        <f aca="false">IF(OR($B30="",P30="",Q30=""),"",IFERROR(IF(OR(INDEX(Matches!$I$2:$I$201,MATCH($A30&amp;"-7",Matches!$J$2:$J$201,0))="Void",INDEX(Matches!$G$2:$G$201,MATCH($A30&amp;"-7",Matches!$J$2:$J$201,0))="",INDEX(Matches!$H$2:$H$201,MATCH($A30&amp;"-7",Matches!$J$2:$J$201,0))=""),"",IF(AND($C30&lt;&gt;"",INDEX(Matches!$F$2:$F$201,MATCH($A30&amp;"-7",Matches!$J$2:$J$201,0))&lt;&gt;"",$C30&gt;=INDEX(Matches!$F$2:$F$201,MATCH($A30&amp;"-7",Matches!$J$2:$J$201,0))),"",IF(AND(P30=INDEX(Matches!$G$2:$G$201,MATCH($A30&amp;"-7",Matches!$J$2:$J$201,0)),Q30=INDEX(Matches!$H$2:$H$201,MATCH($A30&amp;"-7",Matches!$J$2:$J$201,0))),5,IF(SIGN(P30-Q30)&lt;&gt;SIGN(INDEX(Matches!$G$2:$G$201,MATCH($A30&amp;"-7",Matches!$J$2:$J$201,0))-INDEX(Matches!$H$2:$H$201,MATCH($A30&amp;"-7",Matches!$J$2:$J$201,0))),0,IF(P30-Q30=INDEX(Matches!$G$2:$G$201,MATCH($A30&amp;"-7",Matches!$J$2:$J$201,0))-INDEX(Matches!$H$2:$H$201,MATCH($A30&amp;"-7",Matches!$J$2:$J$201,0)),3,2))))),""))</f>
        <v/>
      </c>
      <c r="AE30" s="12" t="str">
        <f aca="false">IF(OR($B30="",R30="",S30=""),"",IFERROR(IF(OR(INDEX(Matches!$I$2:$I$201,MATCH($A30&amp;"-8",Matches!$J$2:$J$201,0))="Void",INDEX(Matches!$G$2:$G$201,MATCH($A30&amp;"-8",Matches!$J$2:$J$201,0))="",INDEX(Matches!$H$2:$H$201,MATCH($A30&amp;"-8",Matches!$J$2:$J$201,0))=""),"",IF(AND($C30&lt;&gt;"",INDEX(Matches!$F$2:$F$201,MATCH($A30&amp;"-8",Matches!$J$2:$J$201,0))&lt;&gt;"",$C30&gt;=INDEX(Matches!$F$2:$F$201,MATCH($A30&amp;"-8",Matches!$J$2:$J$201,0))),"",IF(AND(R30=INDEX(Matches!$G$2:$G$201,MATCH($A30&amp;"-8",Matches!$J$2:$J$201,0)),S30=INDEX(Matches!$H$2:$H$201,MATCH($A30&amp;"-8",Matches!$J$2:$J$201,0))),5,IF(SIGN(R30-S30)&lt;&gt;SIGN(INDEX(Matches!$G$2:$G$201,MATCH($A30&amp;"-8",Matches!$J$2:$J$201,0))-INDEX(Matches!$H$2:$H$201,MATCH($A30&amp;"-8",Matches!$J$2:$J$201,0))),0,IF(R30-S30=INDEX(Matches!$G$2:$G$201,MATCH($A30&amp;"-8",Matches!$J$2:$J$201,0))-INDEX(Matches!$H$2:$H$201,MATCH($A30&amp;"-8",Matches!$J$2:$J$201,0)),3,2))))),""))</f>
        <v/>
      </c>
      <c r="AF30" s="12" t="str">
        <f aca="false">IF(OR($B30="",T30="",U30=""),"",IFERROR(IF(OR(INDEX(Matches!$I$2:$I$201,MATCH($A30&amp;"-9",Matches!$J$2:$J$201,0))="Void",INDEX(Matches!$G$2:$G$201,MATCH($A30&amp;"-9",Matches!$J$2:$J$201,0))="",INDEX(Matches!$H$2:$H$201,MATCH($A30&amp;"-9",Matches!$J$2:$J$201,0))=""),"",IF(AND($C30&lt;&gt;"",INDEX(Matches!$F$2:$F$201,MATCH($A30&amp;"-9",Matches!$J$2:$J$201,0))&lt;&gt;"",$C30&gt;=INDEX(Matches!$F$2:$F$201,MATCH($A30&amp;"-9",Matches!$J$2:$J$201,0))),"",IF(AND(T30=INDEX(Matches!$G$2:$G$201,MATCH($A30&amp;"-9",Matches!$J$2:$J$201,0)),U30=INDEX(Matches!$H$2:$H$201,MATCH($A30&amp;"-9",Matches!$J$2:$J$201,0))),5,IF(SIGN(T30-U30)&lt;&gt;SIGN(INDEX(Matches!$G$2:$G$201,MATCH($A30&amp;"-9",Matches!$J$2:$J$201,0))-INDEX(Matches!$H$2:$H$201,MATCH($A30&amp;"-9",Matches!$J$2:$J$201,0))),0,IF(T30-U30=INDEX(Matches!$G$2:$G$201,MATCH($A30&amp;"-9",Matches!$J$2:$J$201,0))-INDEX(Matches!$H$2:$H$201,MATCH($A30&amp;"-9",Matches!$J$2:$J$201,0)),3,2))))),""))</f>
        <v/>
      </c>
      <c r="AG30" s="12" t="str">
        <f aca="false">IF(OR($B30="",V30="",W30=""),"",IFERROR(IF(OR(INDEX(Matches!$I$2:$I$201,MATCH($A30&amp;"-10",Matches!$J$2:$J$201,0))="Void",INDEX(Matches!$G$2:$G$201,MATCH($A30&amp;"-10",Matches!$J$2:$J$201,0))="",INDEX(Matches!$H$2:$H$201,MATCH($A30&amp;"-10",Matches!$J$2:$J$201,0))=""),"",IF(AND($C30&lt;&gt;"",INDEX(Matches!$F$2:$F$201,MATCH($A30&amp;"-10",Matches!$J$2:$J$201,0))&lt;&gt;"",$C30&gt;=INDEX(Matches!$F$2:$F$201,MATCH($A30&amp;"-10",Matches!$J$2:$J$201,0))),"",IF(AND(V30=INDEX(Matches!$G$2:$G$201,MATCH($A30&amp;"-10",Matches!$J$2:$J$201,0)),W30=INDEX(Matches!$H$2:$H$201,MATCH($A30&amp;"-10",Matches!$J$2:$J$201,0))),5,IF(SIGN(V30-W30)&lt;&gt;SIGN(INDEX(Matches!$G$2:$G$201,MATCH($A30&amp;"-10",Matches!$J$2:$J$201,0))-INDEX(Matches!$H$2:$H$201,MATCH($A30&amp;"-10",Matches!$J$2:$J$201,0))),0,IF(V30-W30=INDEX(Matches!$G$2:$G$201,MATCH($A30&amp;"-10",Matches!$J$2:$J$201,0))-INDEX(Matches!$H$2:$H$201,MATCH($A30&amp;"-10",Matches!$J$2:$J$201,0)),3,2))))),""))</f>
        <v/>
      </c>
      <c r="AH30" s="13" t="str">
        <f aca="false">IF($B30="","",SUM(X30:AG30))</f>
        <v/>
      </c>
      <c r="AI30" s="12" t="str">
        <f aca="false">IF($B30="","",COUNTIF(X30:AG30,5))</f>
        <v/>
      </c>
      <c r="AJ30" s="12" t="str">
        <f aca="false">IF($B30="","",COUNTIF(X30:AG30,"&gt;=2"))</f>
        <v/>
      </c>
      <c r="AK30" s="12" t="str">
        <f aca="false">IF($B30="","",COUNT(X30:AG30))</f>
        <v/>
      </c>
    </row>
    <row r="31" customFormat="false" ht="15" hidden="false" customHeight="false" outlineLevel="0" collapsed="false">
      <c r="A31" s="7"/>
      <c r="B31" s="7"/>
      <c r="C31" s="1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12" t="str">
        <f aca="false">IF(OR($B31="",D31="",E31=""),"",IFERROR(IF(OR(INDEX(Matches!$I$2:$I$201,MATCH($A31&amp;"-1",Matches!$J$2:$J$201,0))="Void",INDEX(Matches!$G$2:$G$201,MATCH($A31&amp;"-1",Matches!$J$2:$J$201,0))="",INDEX(Matches!$H$2:$H$201,MATCH($A31&amp;"-1",Matches!$J$2:$J$201,0))=""),"",IF(AND($C31&lt;&gt;"",INDEX(Matches!$F$2:$F$201,MATCH($A31&amp;"-1",Matches!$J$2:$J$201,0))&lt;&gt;"",$C31&gt;=INDEX(Matches!$F$2:$F$201,MATCH($A31&amp;"-1",Matches!$J$2:$J$201,0))),"",IF(AND(D31=INDEX(Matches!$G$2:$G$201,MATCH($A31&amp;"-1",Matches!$J$2:$J$201,0)),E31=INDEX(Matches!$H$2:$H$201,MATCH($A31&amp;"-1",Matches!$J$2:$J$201,0))),5,IF(SIGN(D31-E31)&lt;&gt;SIGN(INDEX(Matches!$G$2:$G$201,MATCH($A31&amp;"-1",Matches!$J$2:$J$201,0))-INDEX(Matches!$H$2:$H$201,MATCH($A31&amp;"-1",Matches!$J$2:$J$201,0))),0,IF(D31-E31=INDEX(Matches!$G$2:$G$201,MATCH($A31&amp;"-1",Matches!$J$2:$J$201,0))-INDEX(Matches!$H$2:$H$201,MATCH($A31&amp;"-1",Matches!$J$2:$J$201,0)),3,2))))),""))</f>
        <v/>
      </c>
      <c r="Y31" s="12" t="str">
        <f aca="false">IF(OR($B31="",F31="",G31=""),"",IFERROR(IF(OR(INDEX(Matches!$I$2:$I$201,MATCH($A31&amp;"-2",Matches!$J$2:$J$201,0))="Void",INDEX(Matches!$G$2:$G$201,MATCH($A31&amp;"-2",Matches!$J$2:$J$201,0))="",INDEX(Matches!$H$2:$H$201,MATCH($A31&amp;"-2",Matches!$J$2:$J$201,0))=""),"",IF(AND($C31&lt;&gt;"",INDEX(Matches!$F$2:$F$201,MATCH($A31&amp;"-2",Matches!$J$2:$J$201,0))&lt;&gt;"",$C31&gt;=INDEX(Matches!$F$2:$F$201,MATCH($A31&amp;"-2",Matches!$J$2:$J$201,0))),"",IF(AND(F31=INDEX(Matches!$G$2:$G$201,MATCH($A31&amp;"-2",Matches!$J$2:$J$201,0)),G31=INDEX(Matches!$H$2:$H$201,MATCH($A31&amp;"-2",Matches!$J$2:$J$201,0))),5,IF(SIGN(F31-G31)&lt;&gt;SIGN(INDEX(Matches!$G$2:$G$201,MATCH($A31&amp;"-2",Matches!$J$2:$J$201,0))-INDEX(Matches!$H$2:$H$201,MATCH($A31&amp;"-2",Matches!$J$2:$J$201,0))),0,IF(F31-G31=INDEX(Matches!$G$2:$G$201,MATCH($A31&amp;"-2",Matches!$J$2:$J$201,0))-INDEX(Matches!$H$2:$H$201,MATCH($A31&amp;"-2",Matches!$J$2:$J$201,0)),3,2))))),""))</f>
        <v/>
      </c>
      <c r="Z31" s="12" t="str">
        <f aca="false">IF(OR($B31="",H31="",I31=""),"",IFERROR(IF(OR(INDEX(Matches!$I$2:$I$201,MATCH($A31&amp;"-3",Matches!$J$2:$J$201,0))="Void",INDEX(Matches!$G$2:$G$201,MATCH($A31&amp;"-3",Matches!$J$2:$J$201,0))="",INDEX(Matches!$H$2:$H$201,MATCH($A31&amp;"-3",Matches!$J$2:$J$201,0))=""),"",IF(AND($C31&lt;&gt;"",INDEX(Matches!$F$2:$F$201,MATCH($A31&amp;"-3",Matches!$J$2:$J$201,0))&lt;&gt;"",$C31&gt;=INDEX(Matches!$F$2:$F$201,MATCH($A31&amp;"-3",Matches!$J$2:$J$201,0))),"",IF(AND(H31=INDEX(Matches!$G$2:$G$201,MATCH($A31&amp;"-3",Matches!$J$2:$J$201,0)),I31=INDEX(Matches!$H$2:$H$201,MATCH($A31&amp;"-3",Matches!$J$2:$J$201,0))),5,IF(SIGN(H31-I31)&lt;&gt;SIGN(INDEX(Matches!$G$2:$G$201,MATCH($A31&amp;"-3",Matches!$J$2:$J$201,0))-INDEX(Matches!$H$2:$H$201,MATCH($A31&amp;"-3",Matches!$J$2:$J$201,0))),0,IF(H31-I31=INDEX(Matches!$G$2:$G$201,MATCH($A31&amp;"-3",Matches!$J$2:$J$201,0))-INDEX(Matches!$H$2:$H$201,MATCH($A31&amp;"-3",Matches!$J$2:$J$201,0)),3,2))))),""))</f>
        <v/>
      </c>
      <c r="AA31" s="12" t="str">
        <f aca="false">IF(OR($B31="",J31="",K31=""),"",IFERROR(IF(OR(INDEX(Matches!$I$2:$I$201,MATCH($A31&amp;"-4",Matches!$J$2:$J$201,0))="Void",INDEX(Matches!$G$2:$G$201,MATCH($A31&amp;"-4",Matches!$J$2:$J$201,0))="",INDEX(Matches!$H$2:$H$201,MATCH($A31&amp;"-4",Matches!$J$2:$J$201,0))=""),"",IF(AND($C31&lt;&gt;"",INDEX(Matches!$F$2:$F$201,MATCH($A31&amp;"-4",Matches!$J$2:$J$201,0))&lt;&gt;"",$C31&gt;=INDEX(Matches!$F$2:$F$201,MATCH($A31&amp;"-4",Matches!$J$2:$J$201,0))),"",IF(AND(J31=INDEX(Matches!$G$2:$G$201,MATCH($A31&amp;"-4",Matches!$J$2:$J$201,0)),K31=INDEX(Matches!$H$2:$H$201,MATCH($A31&amp;"-4",Matches!$J$2:$J$201,0))),5,IF(SIGN(J31-K31)&lt;&gt;SIGN(INDEX(Matches!$G$2:$G$201,MATCH($A31&amp;"-4",Matches!$J$2:$J$201,0))-INDEX(Matches!$H$2:$H$201,MATCH($A31&amp;"-4",Matches!$J$2:$J$201,0))),0,IF(J31-K31=INDEX(Matches!$G$2:$G$201,MATCH($A31&amp;"-4",Matches!$J$2:$J$201,0))-INDEX(Matches!$H$2:$H$201,MATCH($A31&amp;"-4",Matches!$J$2:$J$201,0)),3,2))))),""))</f>
        <v/>
      </c>
      <c r="AB31" s="12" t="str">
        <f aca="false">IF(OR($B31="",L31="",M31=""),"",IFERROR(IF(OR(INDEX(Matches!$I$2:$I$201,MATCH($A31&amp;"-5",Matches!$J$2:$J$201,0))="Void",INDEX(Matches!$G$2:$G$201,MATCH($A31&amp;"-5",Matches!$J$2:$J$201,0))="",INDEX(Matches!$H$2:$H$201,MATCH($A31&amp;"-5",Matches!$J$2:$J$201,0))=""),"",IF(AND($C31&lt;&gt;"",INDEX(Matches!$F$2:$F$201,MATCH($A31&amp;"-5",Matches!$J$2:$J$201,0))&lt;&gt;"",$C31&gt;=INDEX(Matches!$F$2:$F$201,MATCH($A31&amp;"-5",Matches!$J$2:$J$201,0))),"",IF(AND(L31=INDEX(Matches!$G$2:$G$201,MATCH($A31&amp;"-5",Matches!$J$2:$J$201,0)),M31=INDEX(Matches!$H$2:$H$201,MATCH($A31&amp;"-5",Matches!$J$2:$J$201,0))),5,IF(SIGN(L31-M31)&lt;&gt;SIGN(INDEX(Matches!$G$2:$G$201,MATCH($A31&amp;"-5",Matches!$J$2:$J$201,0))-INDEX(Matches!$H$2:$H$201,MATCH($A31&amp;"-5",Matches!$J$2:$J$201,0))),0,IF(L31-M31=INDEX(Matches!$G$2:$G$201,MATCH($A31&amp;"-5",Matches!$J$2:$J$201,0))-INDEX(Matches!$H$2:$H$201,MATCH($A31&amp;"-5",Matches!$J$2:$J$201,0)),3,2))))),""))</f>
        <v/>
      </c>
      <c r="AC31" s="12" t="str">
        <f aca="false">IF(OR($B31="",N31="",O31=""),"",IFERROR(IF(OR(INDEX(Matches!$I$2:$I$201,MATCH($A31&amp;"-6",Matches!$J$2:$J$201,0))="Void",INDEX(Matches!$G$2:$G$201,MATCH($A31&amp;"-6",Matches!$J$2:$J$201,0))="",INDEX(Matches!$H$2:$H$201,MATCH($A31&amp;"-6",Matches!$J$2:$J$201,0))=""),"",IF(AND($C31&lt;&gt;"",INDEX(Matches!$F$2:$F$201,MATCH($A31&amp;"-6",Matches!$J$2:$J$201,0))&lt;&gt;"",$C31&gt;=INDEX(Matches!$F$2:$F$201,MATCH($A31&amp;"-6",Matches!$J$2:$J$201,0))),"",IF(AND(N31=INDEX(Matches!$G$2:$G$201,MATCH($A31&amp;"-6",Matches!$J$2:$J$201,0)),O31=INDEX(Matches!$H$2:$H$201,MATCH($A31&amp;"-6",Matches!$J$2:$J$201,0))),5,IF(SIGN(N31-O31)&lt;&gt;SIGN(INDEX(Matches!$G$2:$G$201,MATCH($A31&amp;"-6",Matches!$J$2:$J$201,0))-INDEX(Matches!$H$2:$H$201,MATCH($A31&amp;"-6",Matches!$J$2:$J$201,0))),0,IF(N31-O31=INDEX(Matches!$G$2:$G$201,MATCH($A31&amp;"-6",Matches!$J$2:$J$201,0))-INDEX(Matches!$H$2:$H$201,MATCH($A31&amp;"-6",Matches!$J$2:$J$201,0)),3,2))))),""))</f>
        <v/>
      </c>
      <c r="AD31" s="12" t="str">
        <f aca="false">IF(OR($B31="",P31="",Q31=""),"",IFERROR(IF(OR(INDEX(Matches!$I$2:$I$201,MATCH($A31&amp;"-7",Matches!$J$2:$J$201,0))="Void",INDEX(Matches!$G$2:$G$201,MATCH($A31&amp;"-7",Matches!$J$2:$J$201,0))="",INDEX(Matches!$H$2:$H$201,MATCH($A31&amp;"-7",Matches!$J$2:$J$201,0))=""),"",IF(AND($C31&lt;&gt;"",INDEX(Matches!$F$2:$F$201,MATCH($A31&amp;"-7",Matches!$J$2:$J$201,0))&lt;&gt;"",$C31&gt;=INDEX(Matches!$F$2:$F$201,MATCH($A31&amp;"-7",Matches!$J$2:$J$201,0))),"",IF(AND(P31=INDEX(Matches!$G$2:$G$201,MATCH($A31&amp;"-7",Matches!$J$2:$J$201,0)),Q31=INDEX(Matches!$H$2:$H$201,MATCH($A31&amp;"-7",Matches!$J$2:$J$201,0))),5,IF(SIGN(P31-Q31)&lt;&gt;SIGN(INDEX(Matches!$G$2:$G$201,MATCH($A31&amp;"-7",Matches!$J$2:$J$201,0))-INDEX(Matches!$H$2:$H$201,MATCH($A31&amp;"-7",Matches!$J$2:$J$201,0))),0,IF(P31-Q31=INDEX(Matches!$G$2:$G$201,MATCH($A31&amp;"-7",Matches!$J$2:$J$201,0))-INDEX(Matches!$H$2:$H$201,MATCH($A31&amp;"-7",Matches!$J$2:$J$201,0)),3,2))))),""))</f>
        <v/>
      </c>
      <c r="AE31" s="12" t="str">
        <f aca="false">IF(OR($B31="",R31="",S31=""),"",IFERROR(IF(OR(INDEX(Matches!$I$2:$I$201,MATCH($A31&amp;"-8",Matches!$J$2:$J$201,0))="Void",INDEX(Matches!$G$2:$G$201,MATCH($A31&amp;"-8",Matches!$J$2:$J$201,0))="",INDEX(Matches!$H$2:$H$201,MATCH($A31&amp;"-8",Matches!$J$2:$J$201,0))=""),"",IF(AND($C31&lt;&gt;"",INDEX(Matches!$F$2:$F$201,MATCH($A31&amp;"-8",Matches!$J$2:$J$201,0))&lt;&gt;"",$C31&gt;=INDEX(Matches!$F$2:$F$201,MATCH($A31&amp;"-8",Matches!$J$2:$J$201,0))),"",IF(AND(R31=INDEX(Matches!$G$2:$G$201,MATCH($A31&amp;"-8",Matches!$J$2:$J$201,0)),S31=INDEX(Matches!$H$2:$H$201,MATCH($A31&amp;"-8",Matches!$J$2:$J$201,0))),5,IF(SIGN(R31-S31)&lt;&gt;SIGN(INDEX(Matches!$G$2:$G$201,MATCH($A31&amp;"-8",Matches!$J$2:$J$201,0))-INDEX(Matches!$H$2:$H$201,MATCH($A31&amp;"-8",Matches!$J$2:$J$201,0))),0,IF(R31-S31=INDEX(Matches!$G$2:$G$201,MATCH($A31&amp;"-8",Matches!$J$2:$J$201,0))-INDEX(Matches!$H$2:$H$201,MATCH($A31&amp;"-8",Matches!$J$2:$J$201,0)),3,2))))),""))</f>
        <v/>
      </c>
      <c r="AF31" s="12" t="str">
        <f aca="false">IF(OR($B31="",T31="",U31=""),"",IFERROR(IF(OR(INDEX(Matches!$I$2:$I$201,MATCH($A31&amp;"-9",Matches!$J$2:$J$201,0))="Void",INDEX(Matches!$G$2:$G$201,MATCH($A31&amp;"-9",Matches!$J$2:$J$201,0))="",INDEX(Matches!$H$2:$H$201,MATCH($A31&amp;"-9",Matches!$J$2:$J$201,0))=""),"",IF(AND($C31&lt;&gt;"",INDEX(Matches!$F$2:$F$201,MATCH($A31&amp;"-9",Matches!$J$2:$J$201,0))&lt;&gt;"",$C31&gt;=INDEX(Matches!$F$2:$F$201,MATCH($A31&amp;"-9",Matches!$J$2:$J$201,0))),"",IF(AND(T31=INDEX(Matches!$G$2:$G$201,MATCH($A31&amp;"-9",Matches!$J$2:$J$201,0)),U31=INDEX(Matches!$H$2:$H$201,MATCH($A31&amp;"-9",Matches!$J$2:$J$201,0))),5,IF(SIGN(T31-U31)&lt;&gt;SIGN(INDEX(Matches!$G$2:$G$201,MATCH($A31&amp;"-9",Matches!$J$2:$J$201,0))-INDEX(Matches!$H$2:$H$201,MATCH($A31&amp;"-9",Matches!$J$2:$J$201,0))),0,IF(T31-U31=INDEX(Matches!$G$2:$G$201,MATCH($A31&amp;"-9",Matches!$J$2:$J$201,0))-INDEX(Matches!$H$2:$H$201,MATCH($A31&amp;"-9",Matches!$J$2:$J$201,0)),3,2))))),""))</f>
        <v/>
      </c>
      <c r="AG31" s="12" t="str">
        <f aca="false">IF(OR($B31="",V31="",W31=""),"",IFERROR(IF(OR(INDEX(Matches!$I$2:$I$201,MATCH($A31&amp;"-10",Matches!$J$2:$J$201,0))="Void",INDEX(Matches!$G$2:$G$201,MATCH($A31&amp;"-10",Matches!$J$2:$J$201,0))="",INDEX(Matches!$H$2:$H$201,MATCH($A31&amp;"-10",Matches!$J$2:$J$201,0))=""),"",IF(AND($C31&lt;&gt;"",INDEX(Matches!$F$2:$F$201,MATCH($A31&amp;"-10",Matches!$J$2:$J$201,0))&lt;&gt;"",$C31&gt;=INDEX(Matches!$F$2:$F$201,MATCH($A31&amp;"-10",Matches!$J$2:$J$201,0))),"",IF(AND(V31=INDEX(Matches!$G$2:$G$201,MATCH($A31&amp;"-10",Matches!$J$2:$J$201,0)),W31=INDEX(Matches!$H$2:$H$201,MATCH($A31&amp;"-10",Matches!$J$2:$J$201,0))),5,IF(SIGN(V31-W31)&lt;&gt;SIGN(INDEX(Matches!$G$2:$G$201,MATCH($A31&amp;"-10",Matches!$J$2:$J$201,0))-INDEX(Matches!$H$2:$H$201,MATCH($A31&amp;"-10",Matches!$J$2:$J$201,0))),0,IF(V31-W31=INDEX(Matches!$G$2:$G$201,MATCH($A31&amp;"-10",Matches!$J$2:$J$201,0))-INDEX(Matches!$H$2:$H$201,MATCH($A31&amp;"-10",Matches!$J$2:$J$201,0)),3,2))))),""))</f>
        <v/>
      </c>
      <c r="AH31" s="13" t="str">
        <f aca="false">IF($B31="","",SUM(X31:AG31))</f>
        <v/>
      </c>
      <c r="AI31" s="12" t="str">
        <f aca="false">IF($B31="","",COUNTIF(X31:AG31,5))</f>
        <v/>
      </c>
      <c r="AJ31" s="12" t="str">
        <f aca="false">IF($B31="","",COUNTIF(X31:AG31,"&gt;=2"))</f>
        <v/>
      </c>
      <c r="AK31" s="12" t="str">
        <f aca="false">IF($B31="","",COUNT(X31:AG31))</f>
        <v/>
      </c>
    </row>
    <row r="32" customFormat="false" ht="15" hidden="false" customHeight="false" outlineLevel="0" collapsed="false">
      <c r="A32" s="7"/>
      <c r="B32" s="7"/>
      <c r="C32" s="1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12" t="str">
        <f aca="false">IF(OR($B32="",D32="",E32=""),"",IFERROR(IF(OR(INDEX(Matches!$I$2:$I$201,MATCH($A32&amp;"-1",Matches!$J$2:$J$201,0))="Void",INDEX(Matches!$G$2:$G$201,MATCH($A32&amp;"-1",Matches!$J$2:$J$201,0))="",INDEX(Matches!$H$2:$H$201,MATCH($A32&amp;"-1",Matches!$J$2:$J$201,0))=""),"",IF(AND($C32&lt;&gt;"",INDEX(Matches!$F$2:$F$201,MATCH($A32&amp;"-1",Matches!$J$2:$J$201,0))&lt;&gt;"",$C32&gt;=INDEX(Matches!$F$2:$F$201,MATCH($A32&amp;"-1",Matches!$J$2:$J$201,0))),"",IF(AND(D32=INDEX(Matches!$G$2:$G$201,MATCH($A32&amp;"-1",Matches!$J$2:$J$201,0)),E32=INDEX(Matches!$H$2:$H$201,MATCH($A32&amp;"-1",Matches!$J$2:$J$201,0))),5,IF(SIGN(D32-E32)&lt;&gt;SIGN(INDEX(Matches!$G$2:$G$201,MATCH($A32&amp;"-1",Matches!$J$2:$J$201,0))-INDEX(Matches!$H$2:$H$201,MATCH($A32&amp;"-1",Matches!$J$2:$J$201,0))),0,IF(D32-E32=INDEX(Matches!$G$2:$G$201,MATCH($A32&amp;"-1",Matches!$J$2:$J$201,0))-INDEX(Matches!$H$2:$H$201,MATCH($A32&amp;"-1",Matches!$J$2:$J$201,0)),3,2))))),""))</f>
        <v/>
      </c>
      <c r="Y32" s="12" t="str">
        <f aca="false">IF(OR($B32="",F32="",G32=""),"",IFERROR(IF(OR(INDEX(Matches!$I$2:$I$201,MATCH($A32&amp;"-2",Matches!$J$2:$J$201,0))="Void",INDEX(Matches!$G$2:$G$201,MATCH($A32&amp;"-2",Matches!$J$2:$J$201,0))="",INDEX(Matches!$H$2:$H$201,MATCH($A32&amp;"-2",Matches!$J$2:$J$201,0))=""),"",IF(AND($C32&lt;&gt;"",INDEX(Matches!$F$2:$F$201,MATCH($A32&amp;"-2",Matches!$J$2:$J$201,0))&lt;&gt;"",$C32&gt;=INDEX(Matches!$F$2:$F$201,MATCH($A32&amp;"-2",Matches!$J$2:$J$201,0))),"",IF(AND(F32=INDEX(Matches!$G$2:$G$201,MATCH($A32&amp;"-2",Matches!$J$2:$J$201,0)),G32=INDEX(Matches!$H$2:$H$201,MATCH($A32&amp;"-2",Matches!$J$2:$J$201,0))),5,IF(SIGN(F32-G32)&lt;&gt;SIGN(INDEX(Matches!$G$2:$G$201,MATCH($A32&amp;"-2",Matches!$J$2:$J$201,0))-INDEX(Matches!$H$2:$H$201,MATCH($A32&amp;"-2",Matches!$J$2:$J$201,0))),0,IF(F32-G32=INDEX(Matches!$G$2:$G$201,MATCH($A32&amp;"-2",Matches!$J$2:$J$201,0))-INDEX(Matches!$H$2:$H$201,MATCH($A32&amp;"-2",Matches!$J$2:$J$201,0)),3,2))))),""))</f>
        <v/>
      </c>
      <c r="Z32" s="12" t="str">
        <f aca="false">IF(OR($B32="",H32="",I32=""),"",IFERROR(IF(OR(INDEX(Matches!$I$2:$I$201,MATCH($A32&amp;"-3",Matches!$J$2:$J$201,0))="Void",INDEX(Matches!$G$2:$G$201,MATCH($A32&amp;"-3",Matches!$J$2:$J$201,0))="",INDEX(Matches!$H$2:$H$201,MATCH($A32&amp;"-3",Matches!$J$2:$J$201,0))=""),"",IF(AND($C32&lt;&gt;"",INDEX(Matches!$F$2:$F$201,MATCH($A32&amp;"-3",Matches!$J$2:$J$201,0))&lt;&gt;"",$C32&gt;=INDEX(Matches!$F$2:$F$201,MATCH($A32&amp;"-3",Matches!$J$2:$J$201,0))),"",IF(AND(H32=INDEX(Matches!$G$2:$G$201,MATCH($A32&amp;"-3",Matches!$J$2:$J$201,0)),I32=INDEX(Matches!$H$2:$H$201,MATCH($A32&amp;"-3",Matches!$J$2:$J$201,0))),5,IF(SIGN(H32-I32)&lt;&gt;SIGN(INDEX(Matches!$G$2:$G$201,MATCH($A32&amp;"-3",Matches!$J$2:$J$201,0))-INDEX(Matches!$H$2:$H$201,MATCH($A32&amp;"-3",Matches!$J$2:$J$201,0))),0,IF(H32-I32=INDEX(Matches!$G$2:$G$201,MATCH($A32&amp;"-3",Matches!$J$2:$J$201,0))-INDEX(Matches!$H$2:$H$201,MATCH($A32&amp;"-3",Matches!$J$2:$J$201,0)),3,2))))),""))</f>
        <v/>
      </c>
      <c r="AA32" s="12" t="str">
        <f aca="false">IF(OR($B32="",J32="",K32=""),"",IFERROR(IF(OR(INDEX(Matches!$I$2:$I$201,MATCH($A32&amp;"-4",Matches!$J$2:$J$201,0))="Void",INDEX(Matches!$G$2:$G$201,MATCH($A32&amp;"-4",Matches!$J$2:$J$201,0))="",INDEX(Matches!$H$2:$H$201,MATCH($A32&amp;"-4",Matches!$J$2:$J$201,0))=""),"",IF(AND($C32&lt;&gt;"",INDEX(Matches!$F$2:$F$201,MATCH($A32&amp;"-4",Matches!$J$2:$J$201,0))&lt;&gt;"",$C32&gt;=INDEX(Matches!$F$2:$F$201,MATCH($A32&amp;"-4",Matches!$J$2:$J$201,0))),"",IF(AND(J32=INDEX(Matches!$G$2:$G$201,MATCH($A32&amp;"-4",Matches!$J$2:$J$201,0)),K32=INDEX(Matches!$H$2:$H$201,MATCH($A32&amp;"-4",Matches!$J$2:$J$201,0))),5,IF(SIGN(J32-K32)&lt;&gt;SIGN(INDEX(Matches!$G$2:$G$201,MATCH($A32&amp;"-4",Matches!$J$2:$J$201,0))-INDEX(Matches!$H$2:$H$201,MATCH($A32&amp;"-4",Matches!$J$2:$J$201,0))),0,IF(J32-K32=INDEX(Matches!$G$2:$G$201,MATCH($A32&amp;"-4",Matches!$J$2:$J$201,0))-INDEX(Matches!$H$2:$H$201,MATCH($A32&amp;"-4",Matches!$J$2:$J$201,0)),3,2))))),""))</f>
        <v/>
      </c>
      <c r="AB32" s="12" t="str">
        <f aca="false">IF(OR($B32="",L32="",M32=""),"",IFERROR(IF(OR(INDEX(Matches!$I$2:$I$201,MATCH($A32&amp;"-5",Matches!$J$2:$J$201,0))="Void",INDEX(Matches!$G$2:$G$201,MATCH($A32&amp;"-5",Matches!$J$2:$J$201,0))="",INDEX(Matches!$H$2:$H$201,MATCH($A32&amp;"-5",Matches!$J$2:$J$201,0))=""),"",IF(AND($C32&lt;&gt;"",INDEX(Matches!$F$2:$F$201,MATCH($A32&amp;"-5",Matches!$J$2:$J$201,0))&lt;&gt;"",$C32&gt;=INDEX(Matches!$F$2:$F$201,MATCH($A32&amp;"-5",Matches!$J$2:$J$201,0))),"",IF(AND(L32=INDEX(Matches!$G$2:$G$201,MATCH($A32&amp;"-5",Matches!$J$2:$J$201,0)),M32=INDEX(Matches!$H$2:$H$201,MATCH($A32&amp;"-5",Matches!$J$2:$J$201,0))),5,IF(SIGN(L32-M32)&lt;&gt;SIGN(INDEX(Matches!$G$2:$G$201,MATCH($A32&amp;"-5",Matches!$J$2:$J$201,0))-INDEX(Matches!$H$2:$H$201,MATCH($A32&amp;"-5",Matches!$J$2:$J$201,0))),0,IF(L32-M32=INDEX(Matches!$G$2:$G$201,MATCH($A32&amp;"-5",Matches!$J$2:$J$201,0))-INDEX(Matches!$H$2:$H$201,MATCH($A32&amp;"-5",Matches!$J$2:$J$201,0)),3,2))))),""))</f>
        <v/>
      </c>
      <c r="AC32" s="12" t="str">
        <f aca="false">IF(OR($B32="",N32="",O32=""),"",IFERROR(IF(OR(INDEX(Matches!$I$2:$I$201,MATCH($A32&amp;"-6",Matches!$J$2:$J$201,0))="Void",INDEX(Matches!$G$2:$G$201,MATCH($A32&amp;"-6",Matches!$J$2:$J$201,0))="",INDEX(Matches!$H$2:$H$201,MATCH($A32&amp;"-6",Matches!$J$2:$J$201,0))=""),"",IF(AND($C32&lt;&gt;"",INDEX(Matches!$F$2:$F$201,MATCH($A32&amp;"-6",Matches!$J$2:$J$201,0))&lt;&gt;"",$C32&gt;=INDEX(Matches!$F$2:$F$201,MATCH($A32&amp;"-6",Matches!$J$2:$J$201,0))),"",IF(AND(N32=INDEX(Matches!$G$2:$G$201,MATCH($A32&amp;"-6",Matches!$J$2:$J$201,0)),O32=INDEX(Matches!$H$2:$H$201,MATCH($A32&amp;"-6",Matches!$J$2:$J$201,0))),5,IF(SIGN(N32-O32)&lt;&gt;SIGN(INDEX(Matches!$G$2:$G$201,MATCH($A32&amp;"-6",Matches!$J$2:$J$201,0))-INDEX(Matches!$H$2:$H$201,MATCH($A32&amp;"-6",Matches!$J$2:$J$201,0))),0,IF(N32-O32=INDEX(Matches!$G$2:$G$201,MATCH($A32&amp;"-6",Matches!$J$2:$J$201,0))-INDEX(Matches!$H$2:$H$201,MATCH($A32&amp;"-6",Matches!$J$2:$J$201,0)),3,2))))),""))</f>
        <v/>
      </c>
      <c r="AD32" s="12" t="str">
        <f aca="false">IF(OR($B32="",P32="",Q32=""),"",IFERROR(IF(OR(INDEX(Matches!$I$2:$I$201,MATCH($A32&amp;"-7",Matches!$J$2:$J$201,0))="Void",INDEX(Matches!$G$2:$G$201,MATCH($A32&amp;"-7",Matches!$J$2:$J$201,0))="",INDEX(Matches!$H$2:$H$201,MATCH($A32&amp;"-7",Matches!$J$2:$J$201,0))=""),"",IF(AND($C32&lt;&gt;"",INDEX(Matches!$F$2:$F$201,MATCH($A32&amp;"-7",Matches!$J$2:$J$201,0))&lt;&gt;"",$C32&gt;=INDEX(Matches!$F$2:$F$201,MATCH($A32&amp;"-7",Matches!$J$2:$J$201,0))),"",IF(AND(P32=INDEX(Matches!$G$2:$G$201,MATCH($A32&amp;"-7",Matches!$J$2:$J$201,0)),Q32=INDEX(Matches!$H$2:$H$201,MATCH($A32&amp;"-7",Matches!$J$2:$J$201,0))),5,IF(SIGN(P32-Q32)&lt;&gt;SIGN(INDEX(Matches!$G$2:$G$201,MATCH($A32&amp;"-7",Matches!$J$2:$J$201,0))-INDEX(Matches!$H$2:$H$201,MATCH($A32&amp;"-7",Matches!$J$2:$J$201,0))),0,IF(P32-Q32=INDEX(Matches!$G$2:$G$201,MATCH($A32&amp;"-7",Matches!$J$2:$J$201,0))-INDEX(Matches!$H$2:$H$201,MATCH($A32&amp;"-7",Matches!$J$2:$J$201,0)),3,2))))),""))</f>
        <v/>
      </c>
      <c r="AE32" s="12" t="str">
        <f aca="false">IF(OR($B32="",R32="",S32=""),"",IFERROR(IF(OR(INDEX(Matches!$I$2:$I$201,MATCH($A32&amp;"-8",Matches!$J$2:$J$201,0))="Void",INDEX(Matches!$G$2:$G$201,MATCH($A32&amp;"-8",Matches!$J$2:$J$201,0))="",INDEX(Matches!$H$2:$H$201,MATCH($A32&amp;"-8",Matches!$J$2:$J$201,0))=""),"",IF(AND($C32&lt;&gt;"",INDEX(Matches!$F$2:$F$201,MATCH($A32&amp;"-8",Matches!$J$2:$J$201,0))&lt;&gt;"",$C32&gt;=INDEX(Matches!$F$2:$F$201,MATCH($A32&amp;"-8",Matches!$J$2:$J$201,0))),"",IF(AND(R32=INDEX(Matches!$G$2:$G$201,MATCH($A32&amp;"-8",Matches!$J$2:$J$201,0)),S32=INDEX(Matches!$H$2:$H$201,MATCH($A32&amp;"-8",Matches!$J$2:$J$201,0))),5,IF(SIGN(R32-S32)&lt;&gt;SIGN(INDEX(Matches!$G$2:$G$201,MATCH($A32&amp;"-8",Matches!$J$2:$J$201,0))-INDEX(Matches!$H$2:$H$201,MATCH($A32&amp;"-8",Matches!$J$2:$J$201,0))),0,IF(R32-S32=INDEX(Matches!$G$2:$G$201,MATCH($A32&amp;"-8",Matches!$J$2:$J$201,0))-INDEX(Matches!$H$2:$H$201,MATCH($A32&amp;"-8",Matches!$J$2:$J$201,0)),3,2))))),""))</f>
        <v/>
      </c>
      <c r="AF32" s="12" t="str">
        <f aca="false">IF(OR($B32="",T32="",U32=""),"",IFERROR(IF(OR(INDEX(Matches!$I$2:$I$201,MATCH($A32&amp;"-9",Matches!$J$2:$J$201,0))="Void",INDEX(Matches!$G$2:$G$201,MATCH($A32&amp;"-9",Matches!$J$2:$J$201,0))="",INDEX(Matches!$H$2:$H$201,MATCH($A32&amp;"-9",Matches!$J$2:$J$201,0))=""),"",IF(AND($C32&lt;&gt;"",INDEX(Matches!$F$2:$F$201,MATCH($A32&amp;"-9",Matches!$J$2:$J$201,0))&lt;&gt;"",$C32&gt;=INDEX(Matches!$F$2:$F$201,MATCH($A32&amp;"-9",Matches!$J$2:$J$201,0))),"",IF(AND(T32=INDEX(Matches!$G$2:$G$201,MATCH($A32&amp;"-9",Matches!$J$2:$J$201,0)),U32=INDEX(Matches!$H$2:$H$201,MATCH($A32&amp;"-9",Matches!$J$2:$J$201,0))),5,IF(SIGN(T32-U32)&lt;&gt;SIGN(INDEX(Matches!$G$2:$G$201,MATCH($A32&amp;"-9",Matches!$J$2:$J$201,0))-INDEX(Matches!$H$2:$H$201,MATCH($A32&amp;"-9",Matches!$J$2:$J$201,0))),0,IF(T32-U32=INDEX(Matches!$G$2:$G$201,MATCH($A32&amp;"-9",Matches!$J$2:$J$201,0))-INDEX(Matches!$H$2:$H$201,MATCH($A32&amp;"-9",Matches!$J$2:$J$201,0)),3,2))))),""))</f>
        <v/>
      </c>
      <c r="AG32" s="12" t="str">
        <f aca="false">IF(OR($B32="",V32="",W32=""),"",IFERROR(IF(OR(INDEX(Matches!$I$2:$I$201,MATCH($A32&amp;"-10",Matches!$J$2:$J$201,0))="Void",INDEX(Matches!$G$2:$G$201,MATCH($A32&amp;"-10",Matches!$J$2:$J$201,0))="",INDEX(Matches!$H$2:$H$201,MATCH($A32&amp;"-10",Matches!$J$2:$J$201,0))=""),"",IF(AND($C32&lt;&gt;"",INDEX(Matches!$F$2:$F$201,MATCH($A32&amp;"-10",Matches!$J$2:$J$201,0))&lt;&gt;"",$C32&gt;=INDEX(Matches!$F$2:$F$201,MATCH($A32&amp;"-10",Matches!$J$2:$J$201,0))),"",IF(AND(V32=INDEX(Matches!$G$2:$G$201,MATCH($A32&amp;"-10",Matches!$J$2:$J$201,0)),W32=INDEX(Matches!$H$2:$H$201,MATCH($A32&amp;"-10",Matches!$J$2:$J$201,0))),5,IF(SIGN(V32-W32)&lt;&gt;SIGN(INDEX(Matches!$G$2:$G$201,MATCH($A32&amp;"-10",Matches!$J$2:$J$201,0))-INDEX(Matches!$H$2:$H$201,MATCH($A32&amp;"-10",Matches!$J$2:$J$201,0))),0,IF(V32-W32=INDEX(Matches!$G$2:$G$201,MATCH($A32&amp;"-10",Matches!$J$2:$J$201,0))-INDEX(Matches!$H$2:$H$201,MATCH($A32&amp;"-10",Matches!$J$2:$J$201,0)),3,2))))),""))</f>
        <v/>
      </c>
      <c r="AH32" s="13" t="str">
        <f aca="false">IF($B32="","",SUM(X32:AG32))</f>
        <v/>
      </c>
      <c r="AI32" s="12" t="str">
        <f aca="false">IF($B32="","",COUNTIF(X32:AG32,5))</f>
        <v/>
      </c>
      <c r="AJ32" s="12" t="str">
        <f aca="false">IF($B32="","",COUNTIF(X32:AG32,"&gt;=2"))</f>
        <v/>
      </c>
      <c r="AK32" s="12" t="str">
        <f aca="false">IF($B32="","",COUNT(X32:AG32))</f>
        <v/>
      </c>
    </row>
    <row r="33" customFormat="false" ht="15" hidden="false" customHeight="false" outlineLevel="0" collapsed="false">
      <c r="A33" s="7"/>
      <c r="B33" s="7"/>
      <c r="C33" s="1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12" t="str">
        <f aca="false">IF(OR($B33="",D33="",E33=""),"",IFERROR(IF(OR(INDEX(Matches!$I$2:$I$201,MATCH($A33&amp;"-1",Matches!$J$2:$J$201,0))="Void",INDEX(Matches!$G$2:$G$201,MATCH($A33&amp;"-1",Matches!$J$2:$J$201,0))="",INDEX(Matches!$H$2:$H$201,MATCH($A33&amp;"-1",Matches!$J$2:$J$201,0))=""),"",IF(AND($C33&lt;&gt;"",INDEX(Matches!$F$2:$F$201,MATCH($A33&amp;"-1",Matches!$J$2:$J$201,0))&lt;&gt;"",$C33&gt;=INDEX(Matches!$F$2:$F$201,MATCH($A33&amp;"-1",Matches!$J$2:$J$201,0))),"",IF(AND(D33=INDEX(Matches!$G$2:$G$201,MATCH($A33&amp;"-1",Matches!$J$2:$J$201,0)),E33=INDEX(Matches!$H$2:$H$201,MATCH($A33&amp;"-1",Matches!$J$2:$J$201,0))),5,IF(SIGN(D33-E33)&lt;&gt;SIGN(INDEX(Matches!$G$2:$G$201,MATCH($A33&amp;"-1",Matches!$J$2:$J$201,0))-INDEX(Matches!$H$2:$H$201,MATCH($A33&amp;"-1",Matches!$J$2:$J$201,0))),0,IF(D33-E33=INDEX(Matches!$G$2:$G$201,MATCH($A33&amp;"-1",Matches!$J$2:$J$201,0))-INDEX(Matches!$H$2:$H$201,MATCH($A33&amp;"-1",Matches!$J$2:$J$201,0)),3,2))))),""))</f>
        <v/>
      </c>
      <c r="Y33" s="12" t="str">
        <f aca="false">IF(OR($B33="",F33="",G33=""),"",IFERROR(IF(OR(INDEX(Matches!$I$2:$I$201,MATCH($A33&amp;"-2",Matches!$J$2:$J$201,0))="Void",INDEX(Matches!$G$2:$G$201,MATCH($A33&amp;"-2",Matches!$J$2:$J$201,0))="",INDEX(Matches!$H$2:$H$201,MATCH($A33&amp;"-2",Matches!$J$2:$J$201,0))=""),"",IF(AND($C33&lt;&gt;"",INDEX(Matches!$F$2:$F$201,MATCH($A33&amp;"-2",Matches!$J$2:$J$201,0))&lt;&gt;"",$C33&gt;=INDEX(Matches!$F$2:$F$201,MATCH($A33&amp;"-2",Matches!$J$2:$J$201,0))),"",IF(AND(F33=INDEX(Matches!$G$2:$G$201,MATCH($A33&amp;"-2",Matches!$J$2:$J$201,0)),G33=INDEX(Matches!$H$2:$H$201,MATCH($A33&amp;"-2",Matches!$J$2:$J$201,0))),5,IF(SIGN(F33-G33)&lt;&gt;SIGN(INDEX(Matches!$G$2:$G$201,MATCH($A33&amp;"-2",Matches!$J$2:$J$201,0))-INDEX(Matches!$H$2:$H$201,MATCH($A33&amp;"-2",Matches!$J$2:$J$201,0))),0,IF(F33-G33=INDEX(Matches!$G$2:$G$201,MATCH($A33&amp;"-2",Matches!$J$2:$J$201,0))-INDEX(Matches!$H$2:$H$201,MATCH($A33&amp;"-2",Matches!$J$2:$J$201,0)),3,2))))),""))</f>
        <v/>
      </c>
      <c r="Z33" s="12" t="str">
        <f aca="false">IF(OR($B33="",H33="",I33=""),"",IFERROR(IF(OR(INDEX(Matches!$I$2:$I$201,MATCH($A33&amp;"-3",Matches!$J$2:$J$201,0))="Void",INDEX(Matches!$G$2:$G$201,MATCH($A33&amp;"-3",Matches!$J$2:$J$201,0))="",INDEX(Matches!$H$2:$H$201,MATCH($A33&amp;"-3",Matches!$J$2:$J$201,0))=""),"",IF(AND($C33&lt;&gt;"",INDEX(Matches!$F$2:$F$201,MATCH($A33&amp;"-3",Matches!$J$2:$J$201,0))&lt;&gt;"",$C33&gt;=INDEX(Matches!$F$2:$F$201,MATCH($A33&amp;"-3",Matches!$J$2:$J$201,0))),"",IF(AND(H33=INDEX(Matches!$G$2:$G$201,MATCH($A33&amp;"-3",Matches!$J$2:$J$201,0)),I33=INDEX(Matches!$H$2:$H$201,MATCH($A33&amp;"-3",Matches!$J$2:$J$201,0))),5,IF(SIGN(H33-I33)&lt;&gt;SIGN(INDEX(Matches!$G$2:$G$201,MATCH($A33&amp;"-3",Matches!$J$2:$J$201,0))-INDEX(Matches!$H$2:$H$201,MATCH($A33&amp;"-3",Matches!$J$2:$J$201,0))),0,IF(H33-I33=INDEX(Matches!$G$2:$G$201,MATCH($A33&amp;"-3",Matches!$J$2:$J$201,0))-INDEX(Matches!$H$2:$H$201,MATCH($A33&amp;"-3",Matches!$J$2:$J$201,0)),3,2))))),""))</f>
        <v/>
      </c>
      <c r="AA33" s="12" t="str">
        <f aca="false">IF(OR($B33="",J33="",K33=""),"",IFERROR(IF(OR(INDEX(Matches!$I$2:$I$201,MATCH($A33&amp;"-4",Matches!$J$2:$J$201,0))="Void",INDEX(Matches!$G$2:$G$201,MATCH($A33&amp;"-4",Matches!$J$2:$J$201,0))="",INDEX(Matches!$H$2:$H$201,MATCH($A33&amp;"-4",Matches!$J$2:$J$201,0))=""),"",IF(AND($C33&lt;&gt;"",INDEX(Matches!$F$2:$F$201,MATCH($A33&amp;"-4",Matches!$J$2:$J$201,0))&lt;&gt;"",$C33&gt;=INDEX(Matches!$F$2:$F$201,MATCH($A33&amp;"-4",Matches!$J$2:$J$201,0))),"",IF(AND(J33=INDEX(Matches!$G$2:$G$201,MATCH($A33&amp;"-4",Matches!$J$2:$J$201,0)),K33=INDEX(Matches!$H$2:$H$201,MATCH($A33&amp;"-4",Matches!$J$2:$J$201,0))),5,IF(SIGN(J33-K33)&lt;&gt;SIGN(INDEX(Matches!$G$2:$G$201,MATCH($A33&amp;"-4",Matches!$J$2:$J$201,0))-INDEX(Matches!$H$2:$H$201,MATCH($A33&amp;"-4",Matches!$J$2:$J$201,0))),0,IF(J33-K33=INDEX(Matches!$G$2:$G$201,MATCH($A33&amp;"-4",Matches!$J$2:$J$201,0))-INDEX(Matches!$H$2:$H$201,MATCH($A33&amp;"-4",Matches!$J$2:$J$201,0)),3,2))))),""))</f>
        <v/>
      </c>
      <c r="AB33" s="12" t="str">
        <f aca="false">IF(OR($B33="",L33="",M33=""),"",IFERROR(IF(OR(INDEX(Matches!$I$2:$I$201,MATCH($A33&amp;"-5",Matches!$J$2:$J$201,0))="Void",INDEX(Matches!$G$2:$G$201,MATCH($A33&amp;"-5",Matches!$J$2:$J$201,0))="",INDEX(Matches!$H$2:$H$201,MATCH($A33&amp;"-5",Matches!$J$2:$J$201,0))=""),"",IF(AND($C33&lt;&gt;"",INDEX(Matches!$F$2:$F$201,MATCH($A33&amp;"-5",Matches!$J$2:$J$201,0))&lt;&gt;"",$C33&gt;=INDEX(Matches!$F$2:$F$201,MATCH($A33&amp;"-5",Matches!$J$2:$J$201,0))),"",IF(AND(L33=INDEX(Matches!$G$2:$G$201,MATCH($A33&amp;"-5",Matches!$J$2:$J$201,0)),M33=INDEX(Matches!$H$2:$H$201,MATCH($A33&amp;"-5",Matches!$J$2:$J$201,0))),5,IF(SIGN(L33-M33)&lt;&gt;SIGN(INDEX(Matches!$G$2:$G$201,MATCH($A33&amp;"-5",Matches!$J$2:$J$201,0))-INDEX(Matches!$H$2:$H$201,MATCH($A33&amp;"-5",Matches!$J$2:$J$201,0))),0,IF(L33-M33=INDEX(Matches!$G$2:$G$201,MATCH($A33&amp;"-5",Matches!$J$2:$J$201,0))-INDEX(Matches!$H$2:$H$201,MATCH($A33&amp;"-5",Matches!$J$2:$J$201,0)),3,2))))),""))</f>
        <v/>
      </c>
      <c r="AC33" s="12" t="str">
        <f aca="false">IF(OR($B33="",N33="",O33=""),"",IFERROR(IF(OR(INDEX(Matches!$I$2:$I$201,MATCH($A33&amp;"-6",Matches!$J$2:$J$201,0))="Void",INDEX(Matches!$G$2:$G$201,MATCH($A33&amp;"-6",Matches!$J$2:$J$201,0))="",INDEX(Matches!$H$2:$H$201,MATCH($A33&amp;"-6",Matches!$J$2:$J$201,0))=""),"",IF(AND($C33&lt;&gt;"",INDEX(Matches!$F$2:$F$201,MATCH($A33&amp;"-6",Matches!$J$2:$J$201,0))&lt;&gt;"",$C33&gt;=INDEX(Matches!$F$2:$F$201,MATCH($A33&amp;"-6",Matches!$J$2:$J$201,0))),"",IF(AND(N33=INDEX(Matches!$G$2:$G$201,MATCH($A33&amp;"-6",Matches!$J$2:$J$201,0)),O33=INDEX(Matches!$H$2:$H$201,MATCH($A33&amp;"-6",Matches!$J$2:$J$201,0))),5,IF(SIGN(N33-O33)&lt;&gt;SIGN(INDEX(Matches!$G$2:$G$201,MATCH($A33&amp;"-6",Matches!$J$2:$J$201,0))-INDEX(Matches!$H$2:$H$201,MATCH($A33&amp;"-6",Matches!$J$2:$J$201,0))),0,IF(N33-O33=INDEX(Matches!$G$2:$G$201,MATCH($A33&amp;"-6",Matches!$J$2:$J$201,0))-INDEX(Matches!$H$2:$H$201,MATCH($A33&amp;"-6",Matches!$J$2:$J$201,0)),3,2))))),""))</f>
        <v/>
      </c>
      <c r="AD33" s="12" t="str">
        <f aca="false">IF(OR($B33="",P33="",Q33=""),"",IFERROR(IF(OR(INDEX(Matches!$I$2:$I$201,MATCH($A33&amp;"-7",Matches!$J$2:$J$201,0))="Void",INDEX(Matches!$G$2:$G$201,MATCH($A33&amp;"-7",Matches!$J$2:$J$201,0))="",INDEX(Matches!$H$2:$H$201,MATCH($A33&amp;"-7",Matches!$J$2:$J$201,0))=""),"",IF(AND($C33&lt;&gt;"",INDEX(Matches!$F$2:$F$201,MATCH($A33&amp;"-7",Matches!$J$2:$J$201,0))&lt;&gt;"",$C33&gt;=INDEX(Matches!$F$2:$F$201,MATCH($A33&amp;"-7",Matches!$J$2:$J$201,0))),"",IF(AND(P33=INDEX(Matches!$G$2:$G$201,MATCH($A33&amp;"-7",Matches!$J$2:$J$201,0)),Q33=INDEX(Matches!$H$2:$H$201,MATCH($A33&amp;"-7",Matches!$J$2:$J$201,0))),5,IF(SIGN(P33-Q33)&lt;&gt;SIGN(INDEX(Matches!$G$2:$G$201,MATCH($A33&amp;"-7",Matches!$J$2:$J$201,0))-INDEX(Matches!$H$2:$H$201,MATCH($A33&amp;"-7",Matches!$J$2:$J$201,0))),0,IF(P33-Q33=INDEX(Matches!$G$2:$G$201,MATCH($A33&amp;"-7",Matches!$J$2:$J$201,0))-INDEX(Matches!$H$2:$H$201,MATCH($A33&amp;"-7",Matches!$J$2:$J$201,0)),3,2))))),""))</f>
        <v/>
      </c>
      <c r="AE33" s="12" t="str">
        <f aca="false">IF(OR($B33="",R33="",S33=""),"",IFERROR(IF(OR(INDEX(Matches!$I$2:$I$201,MATCH($A33&amp;"-8",Matches!$J$2:$J$201,0))="Void",INDEX(Matches!$G$2:$G$201,MATCH($A33&amp;"-8",Matches!$J$2:$J$201,0))="",INDEX(Matches!$H$2:$H$201,MATCH($A33&amp;"-8",Matches!$J$2:$J$201,0))=""),"",IF(AND($C33&lt;&gt;"",INDEX(Matches!$F$2:$F$201,MATCH($A33&amp;"-8",Matches!$J$2:$J$201,0))&lt;&gt;"",$C33&gt;=INDEX(Matches!$F$2:$F$201,MATCH($A33&amp;"-8",Matches!$J$2:$J$201,0))),"",IF(AND(R33=INDEX(Matches!$G$2:$G$201,MATCH($A33&amp;"-8",Matches!$J$2:$J$201,0)),S33=INDEX(Matches!$H$2:$H$201,MATCH($A33&amp;"-8",Matches!$J$2:$J$201,0))),5,IF(SIGN(R33-S33)&lt;&gt;SIGN(INDEX(Matches!$G$2:$G$201,MATCH($A33&amp;"-8",Matches!$J$2:$J$201,0))-INDEX(Matches!$H$2:$H$201,MATCH($A33&amp;"-8",Matches!$J$2:$J$201,0))),0,IF(R33-S33=INDEX(Matches!$G$2:$G$201,MATCH($A33&amp;"-8",Matches!$J$2:$J$201,0))-INDEX(Matches!$H$2:$H$201,MATCH($A33&amp;"-8",Matches!$J$2:$J$201,0)),3,2))))),""))</f>
        <v/>
      </c>
      <c r="AF33" s="12" t="str">
        <f aca="false">IF(OR($B33="",T33="",U33=""),"",IFERROR(IF(OR(INDEX(Matches!$I$2:$I$201,MATCH($A33&amp;"-9",Matches!$J$2:$J$201,0))="Void",INDEX(Matches!$G$2:$G$201,MATCH($A33&amp;"-9",Matches!$J$2:$J$201,0))="",INDEX(Matches!$H$2:$H$201,MATCH($A33&amp;"-9",Matches!$J$2:$J$201,0))=""),"",IF(AND($C33&lt;&gt;"",INDEX(Matches!$F$2:$F$201,MATCH($A33&amp;"-9",Matches!$J$2:$J$201,0))&lt;&gt;"",$C33&gt;=INDEX(Matches!$F$2:$F$201,MATCH($A33&amp;"-9",Matches!$J$2:$J$201,0))),"",IF(AND(T33=INDEX(Matches!$G$2:$G$201,MATCH($A33&amp;"-9",Matches!$J$2:$J$201,0)),U33=INDEX(Matches!$H$2:$H$201,MATCH($A33&amp;"-9",Matches!$J$2:$J$201,0))),5,IF(SIGN(T33-U33)&lt;&gt;SIGN(INDEX(Matches!$G$2:$G$201,MATCH($A33&amp;"-9",Matches!$J$2:$J$201,0))-INDEX(Matches!$H$2:$H$201,MATCH($A33&amp;"-9",Matches!$J$2:$J$201,0))),0,IF(T33-U33=INDEX(Matches!$G$2:$G$201,MATCH($A33&amp;"-9",Matches!$J$2:$J$201,0))-INDEX(Matches!$H$2:$H$201,MATCH($A33&amp;"-9",Matches!$J$2:$J$201,0)),3,2))))),""))</f>
        <v/>
      </c>
      <c r="AG33" s="12" t="str">
        <f aca="false">IF(OR($B33="",V33="",W33=""),"",IFERROR(IF(OR(INDEX(Matches!$I$2:$I$201,MATCH($A33&amp;"-10",Matches!$J$2:$J$201,0))="Void",INDEX(Matches!$G$2:$G$201,MATCH($A33&amp;"-10",Matches!$J$2:$J$201,0))="",INDEX(Matches!$H$2:$H$201,MATCH($A33&amp;"-10",Matches!$J$2:$J$201,0))=""),"",IF(AND($C33&lt;&gt;"",INDEX(Matches!$F$2:$F$201,MATCH($A33&amp;"-10",Matches!$J$2:$J$201,0))&lt;&gt;"",$C33&gt;=INDEX(Matches!$F$2:$F$201,MATCH($A33&amp;"-10",Matches!$J$2:$J$201,0))),"",IF(AND(V33=INDEX(Matches!$G$2:$G$201,MATCH($A33&amp;"-10",Matches!$J$2:$J$201,0)),W33=INDEX(Matches!$H$2:$H$201,MATCH($A33&amp;"-10",Matches!$J$2:$J$201,0))),5,IF(SIGN(V33-W33)&lt;&gt;SIGN(INDEX(Matches!$G$2:$G$201,MATCH($A33&amp;"-10",Matches!$J$2:$J$201,0))-INDEX(Matches!$H$2:$H$201,MATCH($A33&amp;"-10",Matches!$J$2:$J$201,0))),0,IF(V33-W33=INDEX(Matches!$G$2:$G$201,MATCH($A33&amp;"-10",Matches!$J$2:$J$201,0))-INDEX(Matches!$H$2:$H$201,MATCH($A33&amp;"-10",Matches!$J$2:$J$201,0)),3,2))))),""))</f>
        <v/>
      </c>
      <c r="AH33" s="13" t="str">
        <f aca="false">IF($B33="","",SUM(X33:AG33))</f>
        <v/>
      </c>
      <c r="AI33" s="12" t="str">
        <f aca="false">IF($B33="","",COUNTIF(X33:AG33,5))</f>
        <v/>
      </c>
      <c r="AJ33" s="12" t="str">
        <f aca="false">IF($B33="","",COUNTIF(X33:AG33,"&gt;=2"))</f>
        <v/>
      </c>
      <c r="AK33" s="12" t="str">
        <f aca="false">IF($B33="","",COUNT(X33:AG33))</f>
        <v/>
      </c>
    </row>
    <row r="34" customFormat="false" ht="15" hidden="false" customHeight="false" outlineLevel="0" collapsed="false">
      <c r="A34" s="7"/>
      <c r="B34" s="7"/>
      <c r="C34" s="1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12" t="str">
        <f aca="false">IF(OR($B34="",D34="",E34=""),"",IFERROR(IF(OR(INDEX(Matches!$I$2:$I$201,MATCH($A34&amp;"-1",Matches!$J$2:$J$201,0))="Void",INDEX(Matches!$G$2:$G$201,MATCH($A34&amp;"-1",Matches!$J$2:$J$201,0))="",INDEX(Matches!$H$2:$H$201,MATCH($A34&amp;"-1",Matches!$J$2:$J$201,0))=""),"",IF(AND($C34&lt;&gt;"",INDEX(Matches!$F$2:$F$201,MATCH($A34&amp;"-1",Matches!$J$2:$J$201,0))&lt;&gt;"",$C34&gt;=INDEX(Matches!$F$2:$F$201,MATCH($A34&amp;"-1",Matches!$J$2:$J$201,0))),"",IF(AND(D34=INDEX(Matches!$G$2:$G$201,MATCH($A34&amp;"-1",Matches!$J$2:$J$201,0)),E34=INDEX(Matches!$H$2:$H$201,MATCH($A34&amp;"-1",Matches!$J$2:$J$201,0))),5,IF(SIGN(D34-E34)&lt;&gt;SIGN(INDEX(Matches!$G$2:$G$201,MATCH($A34&amp;"-1",Matches!$J$2:$J$201,0))-INDEX(Matches!$H$2:$H$201,MATCH($A34&amp;"-1",Matches!$J$2:$J$201,0))),0,IF(D34-E34=INDEX(Matches!$G$2:$G$201,MATCH($A34&amp;"-1",Matches!$J$2:$J$201,0))-INDEX(Matches!$H$2:$H$201,MATCH($A34&amp;"-1",Matches!$J$2:$J$201,0)),3,2))))),""))</f>
        <v/>
      </c>
      <c r="Y34" s="12" t="str">
        <f aca="false">IF(OR($B34="",F34="",G34=""),"",IFERROR(IF(OR(INDEX(Matches!$I$2:$I$201,MATCH($A34&amp;"-2",Matches!$J$2:$J$201,0))="Void",INDEX(Matches!$G$2:$G$201,MATCH($A34&amp;"-2",Matches!$J$2:$J$201,0))="",INDEX(Matches!$H$2:$H$201,MATCH($A34&amp;"-2",Matches!$J$2:$J$201,0))=""),"",IF(AND($C34&lt;&gt;"",INDEX(Matches!$F$2:$F$201,MATCH($A34&amp;"-2",Matches!$J$2:$J$201,0))&lt;&gt;"",$C34&gt;=INDEX(Matches!$F$2:$F$201,MATCH($A34&amp;"-2",Matches!$J$2:$J$201,0))),"",IF(AND(F34=INDEX(Matches!$G$2:$G$201,MATCH($A34&amp;"-2",Matches!$J$2:$J$201,0)),G34=INDEX(Matches!$H$2:$H$201,MATCH($A34&amp;"-2",Matches!$J$2:$J$201,0))),5,IF(SIGN(F34-G34)&lt;&gt;SIGN(INDEX(Matches!$G$2:$G$201,MATCH($A34&amp;"-2",Matches!$J$2:$J$201,0))-INDEX(Matches!$H$2:$H$201,MATCH($A34&amp;"-2",Matches!$J$2:$J$201,0))),0,IF(F34-G34=INDEX(Matches!$G$2:$G$201,MATCH($A34&amp;"-2",Matches!$J$2:$J$201,0))-INDEX(Matches!$H$2:$H$201,MATCH($A34&amp;"-2",Matches!$J$2:$J$201,0)),3,2))))),""))</f>
        <v/>
      </c>
      <c r="Z34" s="12" t="str">
        <f aca="false">IF(OR($B34="",H34="",I34=""),"",IFERROR(IF(OR(INDEX(Matches!$I$2:$I$201,MATCH($A34&amp;"-3",Matches!$J$2:$J$201,0))="Void",INDEX(Matches!$G$2:$G$201,MATCH($A34&amp;"-3",Matches!$J$2:$J$201,0))="",INDEX(Matches!$H$2:$H$201,MATCH($A34&amp;"-3",Matches!$J$2:$J$201,0))=""),"",IF(AND($C34&lt;&gt;"",INDEX(Matches!$F$2:$F$201,MATCH($A34&amp;"-3",Matches!$J$2:$J$201,0))&lt;&gt;"",$C34&gt;=INDEX(Matches!$F$2:$F$201,MATCH($A34&amp;"-3",Matches!$J$2:$J$201,0))),"",IF(AND(H34=INDEX(Matches!$G$2:$G$201,MATCH($A34&amp;"-3",Matches!$J$2:$J$201,0)),I34=INDEX(Matches!$H$2:$H$201,MATCH($A34&amp;"-3",Matches!$J$2:$J$201,0))),5,IF(SIGN(H34-I34)&lt;&gt;SIGN(INDEX(Matches!$G$2:$G$201,MATCH($A34&amp;"-3",Matches!$J$2:$J$201,0))-INDEX(Matches!$H$2:$H$201,MATCH($A34&amp;"-3",Matches!$J$2:$J$201,0))),0,IF(H34-I34=INDEX(Matches!$G$2:$G$201,MATCH($A34&amp;"-3",Matches!$J$2:$J$201,0))-INDEX(Matches!$H$2:$H$201,MATCH($A34&amp;"-3",Matches!$J$2:$J$201,0)),3,2))))),""))</f>
        <v/>
      </c>
      <c r="AA34" s="12" t="str">
        <f aca="false">IF(OR($B34="",J34="",K34=""),"",IFERROR(IF(OR(INDEX(Matches!$I$2:$I$201,MATCH($A34&amp;"-4",Matches!$J$2:$J$201,0))="Void",INDEX(Matches!$G$2:$G$201,MATCH($A34&amp;"-4",Matches!$J$2:$J$201,0))="",INDEX(Matches!$H$2:$H$201,MATCH($A34&amp;"-4",Matches!$J$2:$J$201,0))=""),"",IF(AND($C34&lt;&gt;"",INDEX(Matches!$F$2:$F$201,MATCH($A34&amp;"-4",Matches!$J$2:$J$201,0))&lt;&gt;"",$C34&gt;=INDEX(Matches!$F$2:$F$201,MATCH($A34&amp;"-4",Matches!$J$2:$J$201,0))),"",IF(AND(J34=INDEX(Matches!$G$2:$G$201,MATCH($A34&amp;"-4",Matches!$J$2:$J$201,0)),K34=INDEX(Matches!$H$2:$H$201,MATCH($A34&amp;"-4",Matches!$J$2:$J$201,0))),5,IF(SIGN(J34-K34)&lt;&gt;SIGN(INDEX(Matches!$G$2:$G$201,MATCH($A34&amp;"-4",Matches!$J$2:$J$201,0))-INDEX(Matches!$H$2:$H$201,MATCH($A34&amp;"-4",Matches!$J$2:$J$201,0))),0,IF(J34-K34=INDEX(Matches!$G$2:$G$201,MATCH($A34&amp;"-4",Matches!$J$2:$J$201,0))-INDEX(Matches!$H$2:$H$201,MATCH($A34&amp;"-4",Matches!$J$2:$J$201,0)),3,2))))),""))</f>
        <v/>
      </c>
      <c r="AB34" s="12" t="str">
        <f aca="false">IF(OR($B34="",L34="",M34=""),"",IFERROR(IF(OR(INDEX(Matches!$I$2:$I$201,MATCH($A34&amp;"-5",Matches!$J$2:$J$201,0))="Void",INDEX(Matches!$G$2:$G$201,MATCH($A34&amp;"-5",Matches!$J$2:$J$201,0))="",INDEX(Matches!$H$2:$H$201,MATCH($A34&amp;"-5",Matches!$J$2:$J$201,0))=""),"",IF(AND($C34&lt;&gt;"",INDEX(Matches!$F$2:$F$201,MATCH($A34&amp;"-5",Matches!$J$2:$J$201,0))&lt;&gt;"",$C34&gt;=INDEX(Matches!$F$2:$F$201,MATCH($A34&amp;"-5",Matches!$J$2:$J$201,0))),"",IF(AND(L34=INDEX(Matches!$G$2:$G$201,MATCH($A34&amp;"-5",Matches!$J$2:$J$201,0)),M34=INDEX(Matches!$H$2:$H$201,MATCH($A34&amp;"-5",Matches!$J$2:$J$201,0))),5,IF(SIGN(L34-M34)&lt;&gt;SIGN(INDEX(Matches!$G$2:$G$201,MATCH($A34&amp;"-5",Matches!$J$2:$J$201,0))-INDEX(Matches!$H$2:$H$201,MATCH($A34&amp;"-5",Matches!$J$2:$J$201,0))),0,IF(L34-M34=INDEX(Matches!$G$2:$G$201,MATCH($A34&amp;"-5",Matches!$J$2:$J$201,0))-INDEX(Matches!$H$2:$H$201,MATCH($A34&amp;"-5",Matches!$J$2:$J$201,0)),3,2))))),""))</f>
        <v/>
      </c>
      <c r="AC34" s="12" t="str">
        <f aca="false">IF(OR($B34="",N34="",O34=""),"",IFERROR(IF(OR(INDEX(Matches!$I$2:$I$201,MATCH($A34&amp;"-6",Matches!$J$2:$J$201,0))="Void",INDEX(Matches!$G$2:$G$201,MATCH($A34&amp;"-6",Matches!$J$2:$J$201,0))="",INDEX(Matches!$H$2:$H$201,MATCH($A34&amp;"-6",Matches!$J$2:$J$201,0))=""),"",IF(AND($C34&lt;&gt;"",INDEX(Matches!$F$2:$F$201,MATCH($A34&amp;"-6",Matches!$J$2:$J$201,0))&lt;&gt;"",$C34&gt;=INDEX(Matches!$F$2:$F$201,MATCH($A34&amp;"-6",Matches!$J$2:$J$201,0))),"",IF(AND(N34=INDEX(Matches!$G$2:$G$201,MATCH($A34&amp;"-6",Matches!$J$2:$J$201,0)),O34=INDEX(Matches!$H$2:$H$201,MATCH($A34&amp;"-6",Matches!$J$2:$J$201,0))),5,IF(SIGN(N34-O34)&lt;&gt;SIGN(INDEX(Matches!$G$2:$G$201,MATCH($A34&amp;"-6",Matches!$J$2:$J$201,0))-INDEX(Matches!$H$2:$H$201,MATCH($A34&amp;"-6",Matches!$J$2:$J$201,0))),0,IF(N34-O34=INDEX(Matches!$G$2:$G$201,MATCH($A34&amp;"-6",Matches!$J$2:$J$201,0))-INDEX(Matches!$H$2:$H$201,MATCH($A34&amp;"-6",Matches!$J$2:$J$201,0)),3,2))))),""))</f>
        <v/>
      </c>
      <c r="AD34" s="12" t="str">
        <f aca="false">IF(OR($B34="",P34="",Q34=""),"",IFERROR(IF(OR(INDEX(Matches!$I$2:$I$201,MATCH($A34&amp;"-7",Matches!$J$2:$J$201,0))="Void",INDEX(Matches!$G$2:$G$201,MATCH($A34&amp;"-7",Matches!$J$2:$J$201,0))="",INDEX(Matches!$H$2:$H$201,MATCH($A34&amp;"-7",Matches!$J$2:$J$201,0))=""),"",IF(AND($C34&lt;&gt;"",INDEX(Matches!$F$2:$F$201,MATCH($A34&amp;"-7",Matches!$J$2:$J$201,0))&lt;&gt;"",$C34&gt;=INDEX(Matches!$F$2:$F$201,MATCH($A34&amp;"-7",Matches!$J$2:$J$201,0))),"",IF(AND(P34=INDEX(Matches!$G$2:$G$201,MATCH($A34&amp;"-7",Matches!$J$2:$J$201,0)),Q34=INDEX(Matches!$H$2:$H$201,MATCH($A34&amp;"-7",Matches!$J$2:$J$201,0))),5,IF(SIGN(P34-Q34)&lt;&gt;SIGN(INDEX(Matches!$G$2:$G$201,MATCH($A34&amp;"-7",Matches!$J$2:$J$201,0))-INDEX(Matches!$H$2:$H$201,MATCH($A34&amp;"-7",Matches!$J$2:$J$201,0))),0,IF(P34-Q34=INDEX(Matches!$G$2:$G$201,MATCH($A34&amp;"-7",Matches!$J$2:$J$201,0))-INDEX(Matches!$H$2:$H$201,MATCH($A34&amp;"-7",Matches!$J$2:$J$201,0)),3,2))))),""))</f>
        <v/>
      </c>
      <c r="AE34" s="12" t="str">
        <f aca="false">IF(OR($B34="",R34="",S34=""),"",IFERROR(IF(OR(INDEX(Matches!$I$2:$I$201,MATCH($A34&amp;"-8",Matches!$J$2:$J$201,0))="Void",INDEX(Matches!$G$2:$G$201,MATCH($A34&amp;"-8",Matches!$J$2:$J$201,0))="",INDEX(Matches!$H$2:$H$201,MATCH($A34&amp;"-8",Matches!$J$2:$J$201,0))=""),"",IF(AND($C34&lt;&gt;"",INDEX(Matches!$F$2:$F$201,MATCH($A34&amp;"-8",Matches!$J$2:$J$201,0))&lt;&gt;"",$C34&gt;=INDEX(Matches!$F$2:$F$201,MATCH($A34&amp;"-8",Matches!$J$2:$J$201,0))),"",IF(AND(R34=INDEX(Matches!$G$2:$G$201,MATCH($A34&amp;"-8",Matches!$J$2:$J$201,0)),S34=INDEX(Matches!$H$2:$H$201,MATCH($A34&amp;"-8",Matches!$J$2:$J$201,0))),5,IF(SIGN(R34-S34)&lt;&gt;SIGN(INDEX(Matches!$G$2:$G$201,MATCH($A34&amp;"-8",Matches!$J$2:$J$201,0))-INDEX(Matches!$H$2:$H$201,MATCH($A34&amp;"-8",Matches!$J$2:$J$201,0))),0,IF(R34-S34=INDEX(Matches!$G$2:$G$201,MATCH($A34&amp;"-8",Matches!$J$2:$J$201,0))-INDEX(Matches!$H$2:$H$201,MATCH($A34&amp;"-8",Matches!$J$2:$J$201,0)),3,2))))),""))</f>
        <v/>
      </c>
      <c r="AF34" s="12" t="str">
        <f aca="false">IF(OR($B34="",T34="",U34=""),"",IFERROR(IF(OR(INDEX(Matches!$I$2:$I$201,MATCH($A34&amp;"-9",Matches!$J$2:$J$201,0))="Void",INDEX(Matches!$G$2:$G$201,MATCH($A34&amp;"-9",Matches!$J$2:$J$201,0))="",INDEX(Matches!$H$2:$H$201,MATCH($A34&amp;"-9",Matches!$J$2:$J$201,0))=""),"",IF(AND($C34&lt;&gt;"",INDEX(Matches!$F$2:$F$201,MATCH($A34&amp;"-9",Matches!$J$2:$J$201,0))&lt;&gt;"",$C34&gt;=INDEX(Matches!$F$2:$F$201,MATCH($A34&amp;"-9",Matches!$J$2:$J$201,0))),"",IF(AND(T34=INDEX(Matches!$G$2:$G$201,MATCH($A34&amp;"-9",Matches!$J$2:$J$201,0)),U34=INDEX(Matches!$H$2:$H$201,MATCH($A34&amp;"-9",Matches!$J$2:$J$201,0))),5,IF(SIGN(T34-U34)&lt;&gt;SIGN(INDEX(Matches!$G$2:$G$201,MATCH($A34&amp;"-9",Matches!$J$2:$J$201,0))-INDEX(Matches!$H$2:$H$201,MATCH($A34&amp;"-9",Matches!$J$2:$J$201,0))),0,IF(T34-U34=INDEX(Matches!$G$2:$G$201,MATCH($A34&amp;"-9",Matches!$J$2:$J$201,0))-INDEX(Matches!$H$2:$H$201,MATCH($A34&amp;"-9",Matches!$J$2:$J$201,0)),3,2))))),""))</f>
        <v/>
      </c>
      <c r="AG34" s="12" t="str">
        <f aca="false">IF(OR($B34="",V34="",W34=""),"",IFERROR(IF(OR(INDEX(Matches!$I$2:$I$201,MATCH($A34&amp;"-10",Matches!$J$2:$J$201,0))="Void",INDEX(Matches!$G$2:$G$201,MATCH($A34&amp;"-10",Matches!$J$2:$J$201,0))="",INDEX(Matches!$H$2:$H$201,MATCH($A34&amp;"-10",Matches!$J$2:$J$201,0))=""),"",IF(AND($C34&lt;&gt;"",INDEX(Matches!$F$2:$F$201,MATCH($A34&amp;"-10",Matches!$J$2:$J$201,0))&lt;&gt;"",$C34&gt;=INDEX(Matches!$F$2:$F$201,MATCH($A34&amp;"-10",Matches!$J$2:$J$201,0))),"",IF(AND(V34=INDEX(Matches!$G$2:$G$201,MATCH($A34&amp;"-10",Matches!$J$2:$J$201,0)),W34=INDEX(Matches!$H$2:$H$201,MATCH($A34&amp;"-10",Matches!$J$2:$J$201,0))),5,IF(SIGN(V34-W34)&lt;&gt;SIGN(INDEX(Matches!$G$2:$G$201,MATCH($A34&amp;"-10",Matches!$J$2:$J$201,0))-INDEX(Matches!$H$2:$H$201,MATCH($A34&amp;"-10",Matches!$J$2:$J$201,0))),0,IF(V34-W34=INDEX(Matches!$G$2:$G$201,MATCH($A34&amp;"-10",Matches!$J$2:$J$201,0))-INDEX(Matches!$H$2:$H$201,MATCH($A34&amp;"-10",Matches!$J$2:$J$201,0)),3,2))))),""))</f>
        <v/>
      </c>
      <c r="AH34" s="13" t="str">
        <f aca="false">IF($B34="","",SUM(X34:AG34))</f>
        <v/>
      </c>
      <c r="AI34" s="12" t="str">
        <f aca="false">IF($B34="","",COUNTIF(X34:AG34,5))</f>
        <v/>
      </c>
      <c r="AJ34" s="12" t="str">
        <f aca="false">IF($B34="","",COUNTIF(X34:AG34,"&gt;=2"))</f>
        <v/>
      </c>
      <c r="AK34" s="12" t="str">
        <f aca="false">IF($B34="","",COUNT(X34:AG34))</f>
        <v/>
      </c>
    </row>
    <row r="35" customFormat="false" ht="15" hidden="false" customHeight="false" outlineLevel="0" collapsed="false">
      <c r="A35" s="7"/>
      <c r="B35" s="7"/>
      <c r="C35" s="11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12" t="str">
        <f aca="false">IF(OR($B35="",D35="",E35=""),"",IFERROR(IF(OR(INDEX(Matches!$I$2:$I$201,MATCH($A35&amp;"-1",Matches!$J$2:$J$201,0))="Void",INDEX(Matches!$G$2:$G$201,MATCH($A35&amp;"-1",Matches!$J$2:$J$201,0))="",INDEX(Matches!$H$2:$H$201,MATCH($A35&amp;"-1",Matches!$J$2:$J$201,0))=""),"",IF(AND($C35&lt;&gt;"",INDEX(Matches!$F$2:$F$201,MATCH($A35&amp;"-1",Matches!$J$2:$J$201,0))&lt;&gt;"",$C35&gt;=INDEX(Matches!$F$2:$F$201,MATCH($A35&amp;"-1",Matches!$J$2:$J$201,0))),"",IF(AND(D35=INDEX(Matches!$G$2:$G$201,MATCH($A35&amp;"-1",Matches!$J$2:$J$201,0)),E35=INDEX(Matches!$H$2:$H$201,MATCH($A35&amp;"-1",Matches!$J$2:$J$201,0))),5,IF(SIGN(D35-E35)&lt;&gt;SIGN(INDEX(Matches!$G$2:$G$201,MATCH($A35&amp;"-1",Matches!$J$2:$J$201,0))-INDEX(Matches!$H$2:$H$201,MATCH($A35&amp;"-1",Matches!$J$2:$J$201,0))),0,IF(D35-E35=INDEX(Matches!$G$2:$G$201,MATCH($A35&amp;"-1",Matches!$J$2:$J$201,0))-INDEX(Matches!$H$2:$H$201,MATCH($A35&amp;"-1",Matches!$J$2:$J$201,0)),3,2))))),""))</f>
        <v/>
      </c>
      <c r="Y35" s="12" t="str">
        <f aca="false">IF(OR($B35="",F35="",G35=""),"",IFERROR(IF(OR(INDEX(Matches!$I$2:$I$201,MATCH($A35&amp;"-2",Matches!$J$2:$J$201,0))="Void",INDEX(Matches!$G$2:$G$201,MATCH($A35&amp;"-2",Matches!$J$2:$J$201,0))="",INDEX(Matches!$H$2:$H$201,MATCH($A35&amp;"-2",Matches!$J$2:$J$201,0))=""),"",IF(AND($C35&lt;&gt;"",INDEX(Matches!$F$2:$F$201,MATCH($A35&amp;"-2",Matches!$J$2:$J$201,0))&lt;&gt;"",$C35&gt;=INDEX(Matches!$F$2:$F$201,MATCH($A35&amp;"-2",Matches!$J$2:$J$201,0))),"",IF(AND(F35=INDEX(Matches!$G$2:$G$201,MATCH($A35&amp;"-2",Matches!$J$2:$J$201,0)),G35=INDEX(Matches!$H$2:$H$201,MATCH($A35&amp;"-2",Matches!$J$2:$J$201,0))),5,IF(SIGN(F35-G35)&lt;&gt;SIGN(INDEX(Matches!$G$2:$G$201,MATCH($A35&amp;"-2",Matches!$J$2:$J$201,0))-INDEX(Matches!$H$2:$H$201,MATCH($A35&amp;"-2",Matches!$J$2:$J$201,0))),0,IF(F35-G35=INDEX(Matches!$G$2:$G$201,MATCH($A35&amp;"-2",Matches!$J$2:$J$201,0))-INDEX(Matches!$H$2:$H$201,MATCH($A35&amp;"-2",Matches!$J$2:$J$201,0)),3,2))))),""))</f>
        <v/>
      </c>
      <c r="Z35" s="12" t="str">
        <f aca="false">IF(OR($B35="",H35="",I35=""),"",IFERROR(IF(OR(INDEX(Matches!$I$2:$I$201,MATCH($A35&amp;"-3",Matches!$J$2:$J$201,0))="Void",INDEX(Matches!$G$2:$G$201,MATCH($A35&amp;"-3",Matches!$J$2:$J$201,0))="",INDEX(Matches!$H$2:$H$201,MATCH($A35&amp;"-3",Matches!$J$2:$J$201,0))=""),"",IF(AND($C35&lt;&gt;"",INDEX(Matches!$F$2:$F$201,MATCH($A35&amp;"-3",Matches!$J$2:$J$201,0))&lt;&gt;"",$C35&gt;=INDEX(Matches!$F$2:$F$201,MATCH($A35&amp;"-3",Matches!$J$2:$J$201,0))),"",IF(AND(H35=INDEX(Matches!$G$2:$G$201,MATCH($A35&amp;"-3",Matches!$J$2:$J$201,0)),I35=INDEX(Matches!$H$2:$H$201,MATCH($A35&amp;"-3",Matches!$J$2:$J$201,0))),5,IF(SIGN(H35-I35)&lt;&gt;SIGN(INDEX(Matches!$G$2:$G$201,MATCH($A35&amp;"-3",Matches!$J$2:$J$201,0))-INDEX(Matches!$H$2:$H$201,MATCH($A35&amp;"-3",Matches!$J$2:$J$201,0))),0,IF(H35-I35=INDEX(Matches!$G$2:$G$201,MATCH($A35&amp;"-3",Matches!$J$2:$J$201,0))-INDEX(Matches!$H$2:$H$201,MATCH($A35&amp;"-3",Matches!$J$2:$J$201,0)),3,2))))),""))</f>
        <v/>
      </c>
      <c r="AA35" s="12" t="str">
        <f aca="false">IF(OR($B35="",J35="",K35=""),"",IFERROR(IF(OR(INDEX(Matches!$I$2:$I$201,MATCH($A35&amp;"-4",Matches!$J$2:$J$201,0))="Void",INDEX(Matches!$G$2:$G$201,MATCH($A35&amp;"-4",Matches!$J$2:$J$201,0))="",INDEX(Matches!$H$2:$H$201,MATCH($A35&amp;"-4",Matches!$J$2:$J$201,0))=""),"",IF(AND($C35&lt;&gt;"",INDEX(Matches!$F$2:$F$201,MATCH($A35&amp;"-4",Matches!$J$2:$J$201,0))&lt;&gt;"",$C35&gt;=INDEX(Matches!$F$2:$F$201,MATCH($A35&amp;"-4",Matches!$J$2:$J$201,0))),"",IF(AND(J35=INDEX(Matches!$G$2:$G$201,MATCH($A35&amp;"-4",Matches!$J$2:$J$201,0)),K35=INDEX(Matches!$H$2:$H$201,MATCH($A35&amp;"-4",Matches!$J$2:$J$201,0))),5,IF(SIGN(J35-K35)&lt;&gt;SIGN(INDEX(Matches!$G$2:$G$201,MATCH($A35&amp;"-4",Matches!$J$2:$J$201,0))-INDEX(Matches!$H$2:$H$201,MATCH($A35&amp;"-4",Matches!$J$2:$J$201,0))),0,IF(J35-K35=INDEX(Matches!$G$2:$G$201,MATCH($A35&amp;"-4",Matches!$J$2:$J$201,0))-INDEX(Matches!$H$2:$H$201,MATCH($A35&amp;"-4",Matches!$J$2:$J$201,0)),3,2))))),""))</f>
        <v/>
      </c>
      <c r="AB35" s="12" t="str">
        <f aca="false">IF(OR($B35="",L35="",M35=""),"",IFERROR(IF(OR(INDEX(Matches!$I$2:$I$201,MATCH($A35&amp;"-5",Matches!$J$2:$J$201,0))="Void",INDEX(Matches!$G$2:$G$201,MATCH($A35&amp;"-5",Matches!$J$2:$J$201,0))="",INDEX(Matches!$H$2:$H$201,MATCH($A35&amp;"-5",Matches!$J$2:$J$201,0))=""),"",IF(AND($C35&lt;&gt;"",INDEX(Matches!$F$2:$F$201,MATCH($A35&amp;"-5",Matches!$J$2:$J$201,0))&lt;&gt;"",$C35&gt;=INDEX(Matches!$F$2:$F$201,MATCH($A35&amp;"-5",Matches!$J$2:$J$201,0))),"",IF(AND(L35=INDEX(Matches!$G$2:$G$201,MATCH($A35&amp;"-5",Matches!$J$2:$J$201,0)),M35=INDEX(Matches!$H$2:$H$201,MATCH($A35&amp;"-5",Matches!$J$2:$J$201,0))),5,IF(SIGN(L35-M35)&lt;&gt;SIGN(INDEX(Matches!$G$2:$G$201,MATCH($A35&amp;"-5",Matches!$J$2:$J$201,0))-INDEX(Matches!$H$2:$H$201,MATCH($A35&amp;"-5",Matches!$J$2:$J$201,0))),0,IF(L35-M35=INDEX(Matches!$G$2:$G$201,MATCH($A35&amp;"-5",Matches!$J$2:$J$201,0))-INDEX(Matches!$H$2:$H$201,MATCH($A35&amp;"-5",Matches!$J$2:$J$201,0)),3,2))))),""))</f>
        <v/>
      </c>
      <c r="AC35" s="12" t="str">
        <f aca="false">IF(OR($B35="",N35="",O35=""),"",IFERROR(IF(OR(INDEX(Matches!$I$2:$I$201,MATCH($A35&amp;"-6",Matches!$J$2:$J$201,0))="Void",INDEX(Matches!$G$2:$G$201,MATCH($A35&amp;"-6",Matches!$J$2:$J$201,0))="",INDEX(Matches!$H$2:$H$201,MATCH($A35&amp;"-6",Matches!$J$2:$J$201,0))=""),"",IF(AND($C35&lt;&gt;"",INDEX(Matches!$F$2:$F$201,MATCH($A35&amp;"-6",Matches!$J$2:$J$201,0))&lt;&gt;"",$C35&gt;=INDEX(Matches!$F$2:$F$201,MATCH($A35&amp;"-6",Matches!$J$2:$J$201,0))),"",IF(AND(N35=INDEX(Matches!$G$2:$G$201,MATCH($A35&amp;"-6",Matches!$J$2:$J$201,0)),O35=INDEX(Matches!$H$2:$H$201,MATCH($A35&amp;"-6",Matches!$J$2:$J$201,0))),5,IF(SIGN(N35-O35)&lt;&gt;SIGN(INDEX(Matches!$G$2:$G$201,MATCH($A35&amp;"-6",Matches!$J$2:$J$201,0))-INDEX(Matches!$H$2:$H$201,MATCH($A35&amp;"-6",Matches!$J$2:$J$201,0))),0,IF(N35-O35=INDEX(Matches!$G$2:$G$201,MATCH($A35&amp;"-6",Matches!$J$2:$J$201,0))-INDEX(Matches!$H$2:$H$201,MATCH($A35&amp;"-6",Matches!$J$2:$J$201,0)),3,2))))),""))</f>
        <v/>
      </c>
      <c r="AD35" s="12" t="str">
        <f aca="false">IF(OR($B35="",P35="",Q35=""),"",IFERROR(IF(OR(INDEX(Matches!$I$2:$I$201,MATCH($A35&amp;"-7",Matches!$J$2:$J$201,0))="Void",INDEX(Matches!$G$2:$G$201,MATCH($A35&amp;"-7",Matches!$J$2:$J$201,0))="",INDEX(Matches!$H$2:$H$201,MATCH($A35&amp;"-7",Matches!$J$2:$J$201,0))=""),"",IF(AND($C35&lt;&gt;"",INDEX(Matches!$F$2:$F$201,MATCH($A35&amp;"-7",Matches!$J$2:$J$201,0))&lt;&gt;"",$C35&gt;=INDEX(Matches!$F$2:$F$201,MATCH($A35&amp;"-7",Matches!$J$2:$J$201,0))),"",IF(AND(P35=INDEX(Matches!$G$2:$G$201,MATCH($A35&amp;"-7",Matches!$J$2:$J$201,0)),Q35=INDEX(Matches!$H$2:$H$201,MATCH($A35&amp;"-7",Matches!$J$2:$J$201,0))),5,IF(SIGN(P35-Q35)&lt;&gt;SIGN(INDEX(Matches!$G$2:$G$201,MATCH($A35&amp;"-7",Matches!$J$2:$J$201,0))-INDEX(Matches!$H$2:$H$201,MATCH($A35&amp;"-7",Matches!$J$2:$J$201,0))),0,IF(P35-Q35=INDEX(Matches!$G$2:$G$201,MATCH($A35&amp;"-7",Matches!$J$2:$J$201,0))-INDEX(Matches!$H$2:$H$201,MATCH($A35&amp;"-7",Matches!$J$2:$J$201,0)),3,2))))),""))</f>
        <v/>
      </c>
      <c r="AE35" s="12" t="str">
        <f aca="false">IF(OR($B35="",R35="",S35=""),"",IFERROR(IF(OR(INDEX(Matches!$I$2:$I$201,MATCH($A35&amp;"-8",Matches!$J$2:$J$201,0))="Void",INDEX(Matches!$G$2:$G$201,MATCH($A35&amp;"-8",Matches!$J$2:$J$201,0))="",INDEX(Matches!$H$2:$H$201,MATCH($A35&amp;"-8",Matches!$J$2:$J$201,0))=""),"",IF(AND($C35&lt;&gt;"",INDEX(Matches!$F$2:$F$201,MATCH($A35&amp;"-8",Matches!$J$2:$J$201,0))&lt;&gt;"",$C35&gt;=INDEX(Matches!$F$2:$F$201,MATCH($A35&amp;"-8",Matches!$J$2:$J$201,0))),"",IF(AND(R35=INDEX(Matches!$G$2:$G$201,MATCH($A35&amp;"-8",Matches!$J$2:$J$201,0)),S35=INDEX(Matches!$H$2:$H$201,MATCH($A35&amp;"-8",Matches!$J$2:$J$201,0))),5,IF(SIGN(R35-S35)&lt;&gt;SIGN(INDEX(Matches!$G$2:$G$201,MATCH($A35&amp;"-8",Matches!$J$2:$J$201,0))-INDEX(Matches!$H$2:$H$201,MATCH($A35&amp;"-8",Matches!$J$2:$J$201,0))),0,IF(R35-S35=INDEX(Matches!$G$2:$G$201,MATCH($A35&amp;"-8",Matches!$J$2:$J$201,0))-INDEX(Matches!$H$2:$H$201,MATCH($A35&amp;"-8",Matches!$J$2:$J$201,0)),3,2))))),""))</f>
        <v/>
      </c>
      <c r="AF35" s="12" t="str">
        <f aca="false">IF(OR($B35="",T35="",U35=""),"",IFERROR(IF(OR(INDEX(Matches!$I$2:$I$201,MATCH($A35&amp;"-9",Matches!$J$2:$J$201,0))="Void",INDEX(Matches!$G$2:$G$201,MATCH($A35&amp;"-9",Matches!$J$2:$J$201,0))="",INDEX(Matches!$H$2:$H$201,MATCH($A35&amp;"-9",Matches!$J$2:$J$201,0))=""),"",IF(AND($C35&lt;&gt;"",INDEX(Matches!$F$2:$F$201,MATCH($A35&amp;"-9",Matches!$J$2:$J$201,0))&lt;&gt;"",$C35&gt;=INDEX(Matches!$F$2:$F$201,MATCH($A35&amp;"-9",Matches!$J$2:$J$201,0))),"",IF(AND(T35=INDEX(Matches!$G$2:$G$201,MATCH($A35&amp;"-9",Matches!$J$2:$J$201,0)),U35=INDEX(Matches!$H$2:$H$201,MATCH($A35&amp;"-9",Matches!$J$2:$J$201,0))),5,IF(SIGN(T35-U35)&lt;&gt;SIGN(INDEX(Matches!$G$2:$G$201,MATCH($A35&amp;"-9",Matches!$J$2:$J$201,0))-INDEX(Matches!$H$2:$H$201,MATCH($A35&amp;"-9",Matches!$J$2:$J$201,0))),0,IF(T35-U35=INDEX(Matches!$G$2:$G$201,MATCH($A35&amp;"-9",Matches!$J$2:$J$201,0))-INDEX(Matches!$H$2:$H$201,MATCH($A35&amp;"-9",Matches!$J$2:$J$201,0)),3,2))))),""))</f>
        <v/>
      </c>
      <c r="AG35" s="12" t="str">
        <f aca="false">IF(OR($B35="",V35="",W35=""),"",IFERROR(IF(OR(INDEX(Matches!$I$2:$I$201,MATCH($A35&amp;"-10",Matches!$J$2:$J$201,0))="Void",INDEX(Matches!$G$2:$G$201,MATCH($A35&amp;"-10",Matches!$J$2:$J$201,0))="",INDEX(Matches!$H$2:$H$201,MATCH($A35&amp;"-10",Matches!$J$2:$J$201,0))=""),"",IF(AND($C35&lt;&gt;"",INDEX(Matches!$F$2:$F$201,MATCH($A35&amp;"-10",Matches!$J$2:$J$201,0))&lt;&gt;"",$C35&gt;=INDEX(Matches!$F$2:$F$201,MATCH($A35&amp;"-10",Matches!$J$2:$J$201,0))),"",IF(AND(V35=INDEX(Matches!$G$2:$G$201,MATCH($A35&amp;"-10",Matches!$J$2:$J$201,0)),W35=INDEX(Matches!$H$2:$H$201,MATCH($A35&amp;"-10",Matches!$J$2:$J$201,0))),5,IF(SIGN(V35-W35)&lt;&gt;SIGN(INDEX(Matches!$G$2:$G$201,MATCH($A35&amp;"-10",Matches!$J$2:$J$201,0))-INDEX(Matches!$H$2:$H$201,MATCH($A35&amp;"-10",Matches!$J$2:$J$201,0))),0,IF(V35-W35=INDEX(Matches!$G$2:$G$201,MATCH($A35&amp;"-10",Matches!$J$2:$J$201,0))-INDEX(Matches!$H$2:$H$201,MATCH($A35&amp;"-10",Matches!$J$2:$J$201,0)),3,2))))),""))</f>
        <v/>
      </c>
      <c r="AH35" s="13" t="str">
        <f aca="false">IF($B35="","",SUM(X35:AG35))</f>
        <v/>
      </c>
      <c r="AI35" s="12" t="str">
        <f aca="false">IF($B35="","",COUNTIF(X35:AG35,5))</f>
        <v/>
      </c>
      <c r="AJ35" s="12" t="str">
        <f aca="false">IF($B35="","",COUNTIF(X35:AG35,"&gt;=2"))</f>
        <v/>
      </c>
      <c r="AK35" s="12" t="str">
        <f aca="false">IF($B35="","",COUNT(X35:AG35))</f>
        <v/>
      </c>
    </row>
    <row r="36" customFormat="false" ht="15" hidden="false" customHeight="false" outlineLevel="0" collapsed="false">
      <c r="A36" s="7"/>
      <c r="B36" s="7"/>
      <c r="C36" s="11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12" t="str">
        <f aca="false">IF(OR($B36="",D36="",E36=""),"",IFERROR(IF(OR(INDEX(Matches!$I$2:$I$201,MATCH($A36&amp;"-1",Matches!$J$2:$J$201,0))="Void",INDEX(Matches!$G$2:$G$201,MATCH($A36&amp;"-1",Matches!$J$2:$J$201,0))="",INDEX(Matches!$H$2:$H$201,MATCH($A36&amp;"-1",Matches!$J$2:$J$201,0))=""),"",IF(AND($C36&lt;&gt;"",INDEX(Matches!$F$2:$F$201,MATCH($A36&amp;"-1",Matches!$J$2:$J$201,0))&lt;&gt;"",$C36&gt;=INDEX(Matches!$F$2:$F$201,MATCH($A36&amp;"-1",Matches!$J$2:$J$201,0))),"",IF(AND(D36=INDEX(Matches!$G$2:$G$201,MATCH($A36&amp;"-1",Matches!$J$2:$J$201,0)),E36=INDEX(Matches!$H$2:$H$201,MATCH($A36&amp;"-1",Matches!$J$2:$J$201,0))),5,IF(SIGN(D36-E36)&lt;&gt;SIGN(INDEX(Matches!$G$2:$G$201,MATCH($A36&amp;"-1",Matches!$J$2:$J$201,0))-INDEX(Matches!$H$2:$H$201,MATCH($A36&amp;"-1",Matches!$J$2:$J$201,0))),0,IF(D36-E36=INDEX(Matches!$G$2:$G$201,MATCH($A36&amp;"-1",Matches!$J$2:$J$201,0))-INDEX(Matches!$H$2:$H$201,MATCH($A36&amp;"-1",Matches!$J$2:$J$201,0)),3,2))))),""))</f>
        <v/>
      </c>
      <c r="Y36" s="12" t="str">
        <f aca="false">IF(OR($B36="",F36="",G36=""),"",IFERROR(IF(OR(INDEX(Matches!$I$2:$I$201,MATCH($A36&amp;"-2",Matches!$J$2:$J$201,0))="Void",INDEX(Matches!$G$2:$G$201,MATCH($A36&amp;"-2",Matches!$J$2:$J$201,0))="",INDEX(Matches!$H$2:$H$201,MATCH($A36&amp;"-2",Matches!$J$2:$J$201,0))=""),"",IF(AND($C36&lt;&gt;"",INDEX(Matches!$F$2:$F$201,MATCH($A36&amp;"-2",Matches!$J$2:$J$201,0))&lt;&gt;"",$C36&gt;=INDEX(Matches!$F$2:$F$201,MATCH($A36&amp;"-2",Matches!$J$2:$J$201,0))),"",IF(AND(F36=INDEX(Matches!$G$2:$G$201,MATCH($A36&amp;"-2",Matches!$J$2:$J$201,0)),G36=INDEX(Matches!$H$2:$H$201,MATCH($A36&amp;"-2",Matches!$J$2:$J$201,0))),5,IF(SIGN(F36-G36)&lt;&gt;SIGN(INDEX(Matches!$G$2:$G$201,MATCH($A36&amp;"-2",Matches!$J$2:$J$201,0))-INDEX(Matches!$H$2:$H$201,MATCH($A36&amp;"-2",Matches!$J$2:$J$201,0))),0,IF(F36-G36=INDEX(Matches!$G$2:$G$201,MATCH($A36&amp;"-2",Matches!$J$2:$J$201,0))-INDEX(Matches!$H$2:$H$201,MATCH($A36&amp;"-2",Matches!$J$2:$J$201,0)),3,2))))),""))</f>
        <v/>
      </c>
      <c r="Z36" s="12" t="str">
        <f aca="false">IF(OR($B36="",H36="",I36=""),"",IFERROR(IF(OR(INDEX(Matches!$I$2:$I$201,MATCH($A36&amp;"-3",Matches!$J$2:$J$201,0))="Void",INDEX(Matches!$G$2:$G$201,MATCH($A36&amp;"-3",Matches!$J$2:$J$201,0))="",INDEX(Matches!$H$2:$H$201,MATCH($A36&amp;"-3",Matches!$J$2:$J$201,0))=""),"",IF(AND($C36&lt;&gt;"",INDEX(Matches!$F$2:$F$201,MATCH($A36&amp;"-3",Matches!$J$2:$J$201,0))&lt;&gt;"",$C36&gt;=INDEX(Matches!$F$2:$F$201,MATCH($A36&amp;"-3",Matches!$J$2:$J$201,0))),"",IF(AND(H36=INDEX(Matches!$G$2:$G$201,MATCH($A36&amp;"-3",Matches!$J$2:$J$201,0)),I36=INDEX(Matches!$H$2:$H$201,MATCH($A36&amp;"-3",Matches!$J$2:$J$201,0))),5,IF(SIGN(H36-I36)&lt;&gt;SIGN(INDEX(Matches!$G$2:$G$201,MATCH($A36&amp;"-3",Matches!$J$2:$J$201,0))-INDEX(Matches!$H$2:$H$201,MATCH($A36&amp;"-3",Matches!$J$2:$J$201,0))),0,IF(H36-I36=INDEX(Matches!$G$2:$G$201,MATCH($A36&amp;"-3",Matches!$J$2:$J$201,0))-INDEX(Matches!$H$2:$H$201,MATCH($A36&amp;"-3",Matches!$J$2:$J$201,0)),3,2))))),""))</f>
        <v/>
      </c>
      <c r="AA36" s="12" t="str">
        <f aca="false">IF(OR($B36="",J36="",K36=""),"",IFERROR(IF(OR(INDEX(Matches!$I$2:$I$201,MATCH($A36&amp;"-4",Matches!$J$2:$J$201,0))="Void",INDEX(Matches!$G$2:$G$201,MATCH($A36&amp;"-4",Matches!$J$2:$J$201,0))="",INDEX(Matches!$H$2:$H$201,MATCH($A36&amp;"-4",Matches!$J$2:$J$201,0))=""),"",IF(AND($C36&lt;&gt;"",INDEX(Matches!$F$2:$F$201,MATCH($A36&amp;"-4",Matches!$J$2:$J$201,0))&lt;&gt;"",$C36&gt;=INDEX(Matches!$F$2:$F$201,MATCH($A36&amp;"-4",Matches!$J$2:$J$201,0))),"",IF(AND(J36=INDEX(Matches!$G$2:$G$201,MATCH($A36&amp;"-4",Matches!$J$2:$J$201,0)),K36=INDEX(Matches!$H$2:$H$201,MATCH($A36&amp;"-4",Matches!$J$2:$J$201,0))),5,IF(SIGN(J36-K36)&lt;&gt;SIGN(INDEX(Matches!$G$2:$G$201,MATCH($A36&amp;"-4",Matches!$J$2:$J$201,0))-INDEX(Matches!$H$2:$H$201,MATCH($A36&amp;"-4",Matches!$J$2:$J$201,0))),0,IF(J36-K36=INDEX(Matches!$G$2:$G$201,MATCH($A36&amp;"-4",Matches!$J$2:$J$201,0))-INDEX(Matches!$H$2:$H$201,MATCH($A36&amp;"-4",Matches!$J$2:$J$201,0)),3,2))))),""))</f>
        <v/>
      </c>
      <c r="AB36" s="12" t="str">
        <f aca="false">IF(OR($B36="",L36="",M36=""),"",IFERROR(IF(OR(INDEX(Matches!$I$2:$I$201,MATCH($A36&amp;"-5",Matches!$J$2:$J$201,0))="Void",INDEX(Matches!$G$2:$G$201,MATCH($A36&amp;"-5",Matches!$J$2:$J$201,0))="",INDEX(Matches!$H$2:$H$201,MATCH($A36&amp;"-5",Matches!$J$2:$J$201,0))=""),"",IF(AND($C36&lt;&gt;"",INDEX(Matches!$F$2:$F$201,MATCH($A36&amp;"-5",Matches!$J$2:$J$201,0))&lt;&gt;"",$C36&gt;=INDEX(Matches!$F$2:$F$201,MATCH($A36&amp;"-5",Matches!$J$2:$J$201,0))),"",IF(AND(L36=INDEX(Matches!$G$2:$G$201,MATCH($A36&amp;"-5",Matches!$J$2:$J$201,0)),M36=INDEX(Matches!$H$2:$H$201,MATCH($A36&amp;"-5",Matches!$J$2:$J$201,0))),5,IF(SIGN(L36-M36)&lt;&gt;SIGN(INDEX(Matches!$G$2:$G$201,MATCH($A36&amp;"-5",Matches!$J$2:$J$201,0))-INDEX(Matches!$H$2:$H$201,MATCH($A36&amp;"-5",Matches!$J$2:$J$201,0))),0,IF(L36-M36=INDEX(Matches!$G$2:$G$201,MATCH($A36&amp;"-5",Matches!$J$2:$J$201,0))-INDEX(Matches!$H$2:$H$201,MATCH($A36&amp;"-5",Matches!$J$2:$J$201,0)),3,2))))),""))</f>
        <v/>
      </c>
      <c r="AC36" s="12" t="str">
        <f aca="false">IF(OR($B36="",N36="",O36=""),"",IFERROR(IF(OR(INDEX(Matches!$I$2:$I$201,MATCH($A36&amp;"-6",Matches!$J$2:$J$201,0))="Void",INDEX(Matches!$G$2:$G$201,MATCH($A36&amp;"-6",Matches!$J$2:$J$201,0))="",INDEX(Matches!$H$2:$H$201,MATCH($A36&amp;"-6",Matches!$J$2:$J$201,0))=""),"",IF(AND($C36&lt;&gt;"",INDEX(Matches!$F$2:$F$201,MATCH($A36&amp;"-6",Matches!$J$2:$J$201,0))&lt;&gt;"",$C36&gt;=INDEX(Matches!$F$2:$F$201,MATCH($A36&amp;"-6",Matches!$J$2:$J$201,0))),"",IF(AND(N36=INDEX(Matches!$G$2:$G$201,MATCH($A36&amp;"-6",Matches!$J$2:$J$201,0)),O36=INDEX(Matches!$H$2:$H$201,MATCH($A36&amp;"-6",Matches!$J$2:$J$201,0))),5,IF(SIGN(N36-O36)&lt;&gt;SIGN(INDEX(Matches!$G$2:$G$201,MATCH($A36&amp;"-6",Matches!$J$2:$J$201,0))-INDEX(Matches!$H$2:$H$201,MATCH($A36&amp;"-6",Matches!$J$2:$J$201,0))),0,IF(N36-O36=INDEX(Matches!$G$2:$G$201,MATCH($A36&amp;"-6",Matches!$J$2:$J$201,0))-INDEX(Matches!$H$2:$H$201,MATCH($A36&amp;"-6",Matches!$J$2:$J$201,0)),3,2))))),""))</f>
        <v/>
      </c>
      <c r="AD36" s="12" t="str">
        <f aca="false">IF(OR($B36="",P36="",Q36=""),"",IFERROR(IF(OR(INDEX(Matches!$I$2:$I$201,MATCH($A36&amp;"-7",Matches!$J$2:$J$201,0))="Void",INDEX(Matches!$G$2:$G$201,MATCH($A36&amp;"-7",Matches!$J$2:$J$201,0))="",INDEX(Matches!$H$2:$H$201,MATCH($A36&amp;"-7",Matches!$J$2:$J$201,0))=""),"",IF(AND($C36&lt;&gt;"",INDEX(Matches!$F$2:$F$201,MATCH($A36&amp;"-7",Matches!$J$2:$J$201,0))&lt;&gt;"",$C36&gt;=INDEX(Matches!$F$2:$F$201,MATCH($A36&amp;"-7",Matches!$J$2:$J$201,0))),"",IF(AND(P36=INDEX(Matches!$G$2:$G$201,MATCH($A36&amp;"-7",Matches!$J$2:$J$201,0)),Q36=INDEX(Matches!$H$2:$H$201,MATCH($A36&amp;"-7",Matches!$J$2:$J$201,0))),5,IF(SIGN(P36-Q36)&lt;&gt;SIGN(INDEX(Matches!$G$2:$G$201,MATCH($A36&amp;"-7",Matches!$J$2:$J$201,0))-INDEX(Matches!$H$2:$H$201,MATCH($A36&amp;"-7",Matches!$J$2:$J$201,0))),0,IF(P36-Q36=INDEX(Matches!$G$2:$G$201,MATCH($A36&amp;"-7",Matches!$J$2:$J$201,0))-INDEX(Matches!$H$2:$H$201,MATCH($A36&amp;"-7",Matches!$J$2:$J$201,0)),3,2))))),""))</f>
        <v/>
      </c>
      <c r="AE36" s="12" t="str">
        <f aca="false">IF(OR($B36="",R36="",S36=""),"",IFERROR(IF(OR(INDEX(Matches!$I$2:$I$201,MATCH($A36&amp;"-8",Matches!$J$2:$J$201,0))="Void",INDEX(Matches!$G$2:$G$201,MATCH($A36&amp;"-8",Matches!$J$2:$J$201,0))="",INDEX(Matches!$H$2:$H$201,MATCH($A36&amp;"-8",Matches!$J$2:$J$201,0))=""),"",IF(AND($C36&lt;&gt;"",INDEX(Matches!$F$2:$F$201,MATCH($A36&amp;"-8",Matches!$J$2:$J$201,0))&lt;&gt;"",$C36&gt;=INDEX(Matches!$F$2:$F$201,MATCH($A36&amp;"-8",Matches!$J$2:$J$201,0))),"",IF(AND(R36=INDEX(Matches!$G$2:$G$201,MATCH($A36&amp;"-8",Matches!$J$2:$J$201,0)),S36=INDEX(Matches!$H$2:$H$201,MATCH($A36&amp;"-8",Matches!$J$2:$J$201,0))),5,IF(SIGN(R36-S36)&lt;&gt;SIGN(INDEX(Matches!$G$2:$G$201,MATCH($A36&amp;"-8",Matches!$J$2:$J$201,0))-INDEX(Matches!$H$2:$H$201,MATCH($A36&amp;"-8",Matches!$J$2:$J$201,0))),0,IF(R36-S36=INDEX(Matches!$G$2:$G$201,MATCH($A36&amp;"-8",Matches!$J$2:$J$201,0))-INDEX(Matches!$H$2:$H$201,MATCH($A36&amp;"-8",Matches!$J$2:$J$201,0)),3,2))))),""))</f>
        <v/>
      </c>
      <c r="AF36" s="12" t="str">
        <f aca="false">IF(OR($B36="",T36="",U36=""),"",IFERROR(IF(OR(INDEX(Matches!$I$2:$I$201,MATCH($A36&amp;"-9",Matches!$J$2:$J$201,0))="Void",INDEX(Matches!$G$2:$G$201,MATCH($A36&amp;"-9",Matches!$J$2:$J$201,0))="",INDEX(Matches!$H$2:$H$201,MATCH($A36&amp;"-9",Matches!$J$2:$J$201,0))=""),"",IF(AND($C36&lt;&gt;"",INDEX(Matches!$F$2:$F$201,MATCH($A36&amp;"-9",Matches!$J$2:$J$201,0))&lt;&gt;"",$C36&gt;=INDEX(Matches!$F$2:$F$201,MATCH($A36&amp;"-9",Matches!$J$2:$J$201,0))),"",IF(AND(T36=INDEX(Matches!$G$2:$G$201,MATCH($A36&amp;"-9",Matches!$J$2:$J$201,0)),U36=INDEX(Matches!$H$2:$H$201,MATCH($A36&amp;"-9",Matches!$J$2:$J$201,0))),5,IF(SIGN(T36-U36)&lt;&gt;SIGN(INDEX(Matches!$G$2:$G$201,MATCH($A36&amp;"-9",Matches!$J$2:$J$201,0))-INDEX(Matches!$H$2:$H$201,MATCH($A36&amp;"-9",Matches!$J$2:$J$201,0))),0,IF(T36-U36=INDEX(Matches!$G$2:$G$201,MATCH($A36&amp;"-9",Matches!$J$2:$J$201,0))-INDEX(Matches!$H$2:$H$201,MATCH($A36&amp;"-9",Matches!$J$2:$J$201,0)),3,2))))),""))</f>
        <v/>
      </c>
      <c r="AG36" s="12" t="str">
        <f aca="false">IF(OR($B36="",V36="",W36=""),"",IFERROR(IF(OR(INDEX(Matches!$I$2:$I$201,MATCH($A36&amp;"-10",Matches!$J$2:$J$201,0))="Void",INDEX(Matches!$G$2:$G$201,MATCH($A36&amp;"-10",Matches!$J$2:$J$201,0))="",INDEX(Matches!$H$2:$H$201,MATCH($A36&amp;"-10",Matches!$J$2:$J$201,0))=""),"",IF(AND($C36&lt;&gt;"",INDEX(Matches!$F$2:$F$201,MATCH($A36&amp;"-10",Matches!$J$2:$J$201,0))&lt;&gt;"",$C36&gt;=INDEX(Matches!$F$2:$F$201,MATCH($A36&amp;"-10",Matches!$J$2:$J$201,0))),"",IF(AND(V36=INDEX(Matches!$G$2:$G$201,MATCH($A36&amp;"-10",Matches!$J$2:$J$201,0)),W36=INDEX(Matches!$H$2:$H$201,MATCH($A36&amp;"-10",Matches!$J$2:$J$201,0))),5,IF(SIGN(V36-W36)&lt;&gt;SIGN(INDEX(Matches!$G$2:$G$201,MATCH($A36&amp;"-10",Matches!$J$2:$J$201,0))-INDEX(Matches!$H$2:$H$201,MATCH($A36&amp;"-10",Matches!$J$2:$J$201,0))),0,IF(V36-W36=INDEX(Matches!$G$2:$G$201,MATCH($A36&amp;"-10",Matches!$J$2:$J$201,0))-INDEX(Matches!$H$2:$H$201,MATCH($A36&amp;"-10",Matches!$J$2:$J$201,0)),3,2))))),""))</f>
        <v/>
      </c>
      <c r="AH36" s="13" t="str">
        <f aca="false">IF($B36="","",SUM(X36:AG36))</f>
        <v/>
      </c>
      <c r="AI36" s="12" t="str">
        <f aca="false">IF($B36="","",COUNTIF(X36:AG36,5))</f>
        <v/>
      </c>
      <c r="AJ36" s="12" t="str">
        <f aca="false">IF($B36="","",COUNTIF(X36:AG36,"&gt;=2"))</f>
        <v/>
      </c>
      <c r="AK36" s="12" t="str">
        <f aca="false">IF($B36="","",COUNT(X36:AG36))</f>
        <v/>
      </c>
    </row>
    <row r="37" customFormat="false" ht="15" hidden="false" customHeight="false" outlineLevel="0" collapsed="false">
      <c r="A37" s="7"/>
      <c r="B37" s="7"/>
      <c r="C37" s="11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12" t="str">
        <f aca="false">IF(OR($B37="",D37="",E37=""),"",IFERROR(IF(OR(INDEX(Matches!$I$2:$I$201,MATCH($A37&amp;"-1",Matches!$J$2:$J$201,0))="Void",INDEX(Matches!$G$2:$G$201,MATCH($A37&amp;"-1",Matches!$J$2:$J$201,0))="",INDEX(Matches!$H$2:$H$201,MATCH($A37&amp;"-1",Matches!$J$2:$J$201,0))=""),"",IF(AND($C37&lt;&gt;"",INDEX(Matches!$F$2:$F$201,MATCH($A37&amp;"-1",Matches!$J$2:$J$201,0))&lt;&gt;"",$C37&gt;=INDEX(Matches!$F$2:$F$201,MATCH($A37&amp;"-1",Matches!$J$2:$J$201,0))),"",IF(AND(D37=INDEX(Matches!$G$2:$G$201,MATCH($A37&amp;"-1",Matches!$J$2:$J$201,0)),E37=INDEX(Matches!$H$2:$H$201,MATCH($A37&amp;"-1",Matches!$J$2:$J$201,0))),5,IF(SIGN(D37-E37)&lt;&gt;SIGN(INDEX(Matches!$G$2:$G$201,MATCH($A37&amp;"-1",Matches!$J$2:$J$201,0))-INDEX(Matches!$H$2:$H$201,MATCH($A37&amp;"-1",Matches!$J$2:$J$201,0))),0,IF(D37-E37=INDEX(Matches!$G$2:$G$201,MATCH($A37&amp;"-1",Matches!$J$2:$J$201,0))-INDEX(Matches!$H$2:$H$201,MATCH($A37&amp;"-1",Matches!$J$2:$J$201,0)),3,2))))),""))</f>
        <v/>
      </c>
      <c r="Y37" s="12" t="str">
        <f aca="false">IF(OR($B37="",F37="",G37=""),"",IFERROR(IF(OR(INDEX(Matches!$I$2:$I$201,MATCH($A37&amp;"-2",Matches!$J$2:$J$201,0))="Void",INDEX(Matches!$G$2:$G$201,MATCH($A37&amp;"-2",Matches!$J$2:$J$201,0))="",INDEX(Matches!$H$2:$H$201,MATCH($A37&amp;"-2",Matches!$J$2:$J$201,0))=""),"",IF(AND($C37&lt;&gt;"",INDEX(Matches!$F$2:$F$201,MATCH($A37&amp;"-2",Matches!$J$2:$J$201,0))&lt;&gt;"",$C37&gt;=INDEX(Matches!$F$2:$F$201,MATCH($A37&amp;"-2",Matches!$J$2:$J$201,0))),"",IF(AND(F37=INDEX(Matches!$G$2:$G$201,MATCH($A37&amp;"-2",Matches!$J$2:$J$201,0)),G37=INDEX(Matches!$H$2:$H$201,MATCH($A37&amp;"-2",Matches!$J$2:$J$201,0))),5,IF(SIGN(F37-G37)&lt;&gt;SIGN(INDEX(Matches!$G$2:$G$201,MATCH($A37&amp;"-2",Matches!$J$2:$J$201,0))-INDEX(Matches!$H$2:$H$201,MATCH($A37&amp;"-2",Matches!$J$2:$J$201,0))),0,IF(F37-G37=INDEX(Matches!$G$2:$G$201,MATCH($A37&amp;"-2",Matches!$J$2:$J$201,0))-INDEX(Matches!$H$2:$H$201,MATCH($A37&amp;"-2",Matches!$J$2:$J$201,0)),3,2))))),""))</f>
        <v/>
      </c>
      <c r="Z37" s="12" t="str">
        <f aca="false">IF(OR($B37="",H37="",I37=""),"",IFERROR(IF(OR(INDEX(Matches!$I$2:$I$201,MATCH($A37&amp;"-3",Matches!$J$2:$J$201,0))="Void",INDEX(Matches!$G$2:$G$201,MATCH($A37&amp;"-3",Matches!$J$2:$J$201,0))="",INDEX(Matches!$H$2:$H$201,MATCH($A37&amp;"-3",Matches!$J$2:$J$201,0))=""),"",IF(AND($C37&lt;&gt;"",INDEX(Matches!$F$2:$F$201,MATCH($A37&amp;"-3",Matches!$J$2:$J$201,0))&lt;&gt;"",$C37&gt;=INDEX(Matches!$F$2:$F$201,MATCH($A37&amp;"-3",Matches!$J$2:$J$201,0))),"",IF(AND(H37=INDEX(Matches!$G$2:$G$201,MATCH($A37&amp;"-3",Matches!$J$2:$J$201,0)),I37=INDEX(Matches!$H$2:$H$201,MATCH($A37&amp;"-3",Matches!$J$2:$J$201,0))),5,IF(SIGN(H37-I37)&lt;&gt;SIGN(INDEX(Matches!$G$2:$G$201,MATCH($A37&amp;"-3",Matches!$J$2:$J$201,0))-INDEX(Matches!$H$2:$H$201,MATCH($A37&amp;"-3",Matches!$J$2:$J$201,0))),0,IF(H37-I37=INDEX(Matches!$G$2:$G$201,MATCH($A37&amp;"-3",Matches!$J$2:$J$201,0))-INDEX(Matches!$H$2:$H$201,MATCH($A37&amp;"-3",Matches!$J$2:$J$201,0)),3,2))))),""))</f>
        <v/>
      </c>
      <c r="AA37" s="12" t="str">
        <f aca="false">IF(OR($B37="",J37="",K37=""),"",IFERROR(IF(OR(INDEX(Matches!$I$2:$I$201,MATCH($A37&amp;"-4",Matches!$J$2:$J$201,0))="Void",INDEX(Matches!$G$2:$G$201,MATCH($A37&amp;"-4",Matches!$J$2:$J$201,0))="",INDEX(Matches!$H$2:$H$201,MATCH($A37&amp;"-4",Matches!$J$2:$J$201,0))=""),"",IF(AND($C37&lt;&gt;"",INDEX(Matches!$F$2:$F$201,MATCH($A37&amp;"-4",Matches!$J$2:$J$201,0))&lt;&gt;"",$C37&gt;=INDEX(Matches!$F$2:$F$201,MATCH($A37&amp;"-4",Matches!$J$2:$J$201,0))),"",IF(AND(J37=INDEX(Matches!$G$2:$G$201,MATCH($A37&amp;"-4",Matches!$J$2:$J$201,0)),K37=INDEX(Matches!$H$2:$H$201,MATCH($A37&amp;"-4",Matches!$J$2:$J$201,0))),5,IF(SIGN(J37-K37)&lt;&gt;SIGN(INDEX(Matches!$G$2:$G$201,MATCH($A37&amp;"-4",Matches!$J$2:$J$201,0))-INDEX(Matches!$H$2:$H$201,MATCH($A37&amp;"-4",Matches!$J$2:$J$201,0))),0,IF(J37-K37=INDEX(Matches!$G$2:$G$201,MATCH($A37&amp;"-4",Matches!$J$2:$J$201,0))-INDEX(Matches!$H$2:$H$201,MATCH($A37&amp;"-4",Matches!$J$2:$J$201,0)),3,2))))),""))</f>
        <v/>
      </c>
      <c r="AB37" s="12" t="str">
        <f aca="false">IF(OR($B37="",L37="",M37=""),"",IFERROR(IF(OR(INDEX(Matches!$I$2:$I$201,MATCH($A37&amp;"-5",Matches!$J$2:$J$201,0))="Void",INDEX(Matches!$G$2:$G$201,MATCH($A37&amp;"-5",Matches!$J$2:$J$201,0))="",INDEX(Matches!$H$2:$H$201,MATCH($A37&amp;"-5",Matches!$J$2:$J$201,0))=""),"",IF(AND($C37&lt;&gt;"",INDEX(Matches!$F$2:$F$201,MATCH($A37&amp;"-5",Matches!$J$2:$J$201,0))&lt;&gt;"",$C37&gt;=INDEX(Matches!$F$2:$F$201,MATCH($A37&amp;"-5",Matches!$J$2:$J$201,0))),"",IF(AND(L37=INDEX(Matches!$G$2:$G$201,MATCH($A37&amp;"-5",Matches!$J$2:$J$201,0)),M37=INDEX(Matches!$H$2:$H$201,MATCH($A37&amp;"-5",Matches!$J$2:$J$201,0))),5,IF(SIGN(L37-M37)&lt;&gt;SIGN(INDEX(Matches!$G$2:$G$201,MATCH($A37&amp;"-5",Matches!$J$2:$J$201,0))-INDEX(Matches!$H$2:$H$201,MATCH($A37&amp;"-5",Matches!$J$2:$J$201,0))),0,IF(L37-M37=INDEX(Matches!$G$2:$G$201,MATCH($A37&amp;"-5",Matches!$J$2:$J$201,0))-INDEX(Matches!$H$2:$H$201,MATCH($A37&amp;"-5",Matches!$J$2:$J$201,0)),3,2))))),""))</f>
        <v/>
      </c>
      <c r="AC37" s="12" t="str">
        <f aca="false">IF(OR($B37="",N37="",O37=""),"",IFERROR(IF(OR(INDEX(Matches!$I$2:$I$201,MATCH($A37&amp;"-6",Matches!$J$2:$J$201,0))="Void",INDEX(Matches!$G$2:$G$201,MATCH($A37&amp;"-6",Matches!$J$2:$J$201,0))="",INDEX(Matches!$H$2:$H$201,MATCH($A37&amp;"-6",Matches!$J$2:$J$201,0))=""),"",IF(AND($C37&lt;&gt;"",INDEX(Matches!$F$2:$F$201,MATCH($A37&amp;"-6",Matches!$J$2:$J$201,0))&lt;&gt;"",$C37&gt;=INDEX(Matches!$F$2:$F$201,MATCH($A37&amp;"-6",Matches!$J$2:$J$201,0))),"",IF(AND(N37=INDEX(Matches!$G$2:$G$201,MATCH($A37&amp;"-6",Matches!$J$2:$J$201,0)),O37=INDEX(Matches!$H$2:$H$201,MATCH($A37&amp;"-6",Matches!$J$2:$J$201,0))),5,IF(SIGN(N37-O37)&lt;&gt;SIGN(INDEX(Matches!$G$2:$G$201,MATCH($A37&amp;"-6",Matches!$J$2:$J$201,0))-INDEX(Matches!$H$2:$H$201,MATCH($A37&amp;"-6",Matches!$J$2:$J$201,0))),0,IF(N37-O37=INDEX(Matches!$G$2:$G$201,MATCH($A37&amp;"-6",Matches!$J$2:$J$201,0))-INDEX(Matches!$H$2:$H$201,MATCH($A37&amp;"-6",Matches!$J$2:$J$201,0)),3,2))))),""))</f>
        <v/>
      </c>
      <c r="AD37" s="12" t="str">
        <f aca="false">IF(OR($B37="",P37="",Q37=""),"",IFERROR(IF(OR(INDEX(Matches!$I$2:$I$201,MATCH($A37&amp;"-7",Matches!$J$2:$J$201,0))="Void",INDEX(Matches!$G$2:$G$201,MATCH($A37&amp;"-7",Matches!$J$2:$J$201,0))="",INDEX(Matches!$H$2:$H$201,MATCH($A37&amp;"-7",Matches!$J$2:$J$201,0))=""),"",IF(AND($C37&lt;&gt;"",INDEX(Matches!$F$2:$F$201,MATCH($A37&amp;"-7",Matches!$J$2:$J$201,0))&lt;&gt;"",$C37&gt;=INDEX(Matches!$F$2:$F$201,MATCH($A37&amp;"-7",Matches!$J$2:$J$201,0))),"",IF(AND(P37=INDEX(Matches!$G$2:$G$201,MATCH($A37&amp;"-7",Matches!$J$2:$J$201,0)),Q37=INDEX(Matches!$H$2:$H$201,MATCH($A37&amp;"-7",Matches!$J$2:$J$201,0))),5,IF(SIGN(P37-Q37)&lt;&gt;SIGN(INDEX(Matches!$G$2:$G$201,MATCH($A37&amp;"-7",Matches!$J$2:$J$201,0))-INDEX(Matches!$H$2:$H$201,MATCH($A37&amp;"-7",Matches!$J$2:$J$201,0))),0,IF(P37-Q37=INDEX(Matches!$G$2:$G$201,MATCH($A37&amp;"-7",Matches!$J$2:$J$201,0))-INDEX(Matches!$H$2:$H$201,MATCH($A37&amp;"-7",Matches!$J$2:$J$201,0)),3,2))))),""))</f>
        <v/>
      </c>
      <c r="AE37" s="12" t="str">
        <f aca="false">IF(OR($B37="",R37="",S37=""),"",IFERROR(IF(OR(INDEX(Matches!$I$2:$I$201,MATCH($A37&amp;"-8",Matches!$J$2:$J$201,0))="Void",INDEX(Matches!$G$2:$G$201,MATCH($A37&amp;"-8",Matches!$J$2:$J$201,0))="",INDEX(Matches!$H$2:$H$201,MATCH($A37&amp;"-8",Matches!$J$2:$J$201,0))=""),"",IF(AND($C37&lt;&gt;"",INDEX(Matches!$F$2:$F$201,MATCH($A37&amp;"-8",Matches!$J$2:$J$201,0))&lt;&gt;"",$C37&gt;=INDEX(Matches!$F$2:$F$201,MATCH($A37&amp;"-8",Matches!$J$2:$J$201,0))),"",IF(AND(R37=INDEX(Matches!$G$2:$G$201,MATCH($A37&amp;"-8",Matches!$J$2:$J$201,0)),S37=INDEX(Matches!$H$2:$H$201,MATCH($A37&amp;"-8",Matches!$J$2:$J$201,0))),5,IF(SIGN(R37-S37)&lt;&gt;SIGN(INDEX(Matches!$G$2:$G$201,MATCH($A37&amp;"-8",Matches!$J$2:$J$201,0))-INDEX(Matches!$H$2:$H$201,MATCH($A37&amp;"-8",Matches!$J$2:$J$201,0))),0,IF(R37-S37=INDEX(Matches!$G$2:$G$201,MATCH($A37&amp;"-8",Matches!$J$2:$J$201,0))-INDEX(Matches!$H$2:$H$201,MATCH($A37&amp;"-8",Matches!$J$2:$J$201,0)),3,2))))),""))</f>
        <v/>
      </c>
      <c r="AF37" s="12" t="str">
        <f aca="false">IF(OR($B37="",T37="",U37=""),"",IFERROR(IF(OR(INDEX(Matches!$I$2:$I$201,MATCH($A37&amp;"-9",Matches!$J$2:$J$201,0))="Void",INDEX(Matches!$G$2:$G$201,MATCH($A37&amp;"-9",Matches!$J$2:$J$201,0))="",INDEX(Matches!$H$2:$H$201,MATCH($A37&amp;"-9",Matches!$J$2:$J$201,0))=""),"",IF(AND($C37&lt;&gt;"",INDEX(Matches!$F$2:$F$201,MATCH($A37&amp;"-9",Matches!$J$2:$J$201,0))&lt;&gt;"",$C37&gt;=INDEX(Matches!$F$2:$F$201,MATCH($A37&amp;"-9",Matches!$J$2:$J$201,0))),"",IF(AND(T37=INDEX(Matches!$G$2:$G$201,MATCH($A37&amp;"-9",Matches!$J$2:$J$201,0)),U37=INDEX(Matches!$H$2:$H$201,MATCH($A37&amp;"-9",Matches!$J$2:$J$201,0))),5,IF(SIGN(T37-U37)&lt;&gt;SIGN(INDEX(Matches!$G$2:$G$201,MATCH($A37&amp;"-9",Matches!$J$2:$J$201,0))-INDEX(Matches!$H$2:$H$201,MATCH($A37&amp;"-9",Matches!$J$2:$J$201,0))),0,IF(T37-U37=INDEX(Matches!$G$2:$G$201,MATCH($A37&amp;"-9",Matches!$J$2:$J$201,0))-INDEX(Matches!$H$2:$H$201,MATCH($A37&amp;"-9",Matches!$J$2:$J$201,0)),3,2))))),""))</f>
        <v/>
      </c>
      <c r="AG37" s="12" t="str">
        <f aca="false">IF(OR($B37="",V37="",W37=""),"",IFERROR(IF(OR(INDEX(Matches!$I$2:$I$201,MATCH($A37&amp;"-10",Matches!$J$2:$J$201,0))="Void",INDEX(Matches!$G$2:$G$201,MATCH($A37&amp;"-10",Matches!$J$2:$J$201,0))="",INDEX(Matches!$H$2:$H$201,MATCH($A37&amp;"-10",Matches!$J$2:$J$201,0))=""),"",IF(AND($C37&lt;&gt;"",INDEX(Matches!$F$2:$F$201,MATCH($A37&amp;"-10",Matches!$J$2:$J$201,0))&lt;&gt;"",$C37&gt;=INDEX(Matches!$F$2:$F$201,MATCH($A37&amp;"-10",Matches!$J$2:$J$201,0))),"",IF(AND(V37=INDEX(Matches!$G$2:$G$201,MATCH($A37&amp;"-10",Matches!$J$2:$J$201,0)),W37=INDEX(Matches!$H$2:$H$201,MATCH($A37&amp;"-10",Matches!$J$2:$J$201,0))),5,IF(SIGN(V37-W37)&lt;&gt;SIGN(INDEX(Matches!$G$2:$G$201,MATCH($A37&amp;"-10",Matches!$J$2:$J$201,0))-INDEX(Matches!$H$2:$H$201,MATCH($A37&amp;"-10",Matches!$J$2:$J$201,0))),0,IF(V37-W37=INDEX(Matches!$G$2:$G$201,MATCH($A37&amp;"-10",Matches!$J$2:$J$201,0))-INDEX(Matches!$H$2:$H$201,MATCH($A37&amp;"-10",Matches!$J$2:$J$201,0)),3,2))))),""))</f>
        <v/>
      </c>
      <c r="AH37" s="13" t="str">
        <f aca="false">IF($B37="","",SUM(X37:AG37))</f>
        <v/>
      </c>
      <c r="AI37" s="12" t="str">
        <f aca="false">IF($B37="","",COUNTIF(X37:AG37,5))</f>
        <v/>
      </c>
      <c r="AJ37" s="12" t="str">
        <f aca="false">IF($B37="","",COUNTIF(X37:AG37,"&gt;=2"))</f>
        <v/>
      </c>
      <c r="AK37" s="12" t="str">
        <f aca="false">IF($B37="","",COUNT(X37:AG37))</f>
        <v/>
      </c>
    </row>
    <row r="38" customFormat="false" ht="15" hidden="false" customHeight="false" outlineLevel="0" collapsed="false">
      <c r="A38" s="7"/>
      <c r="B38" s="7"/>
      <c r="C38" s="1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12" t="str">
        <f aca="false">IF(OR($B38="",D38="",E38=""),"",IFERROR(IF(OR(INDEX(Matches!$I$2:$I$201,MATCH($A38&amp;"-1",Matches!$J$2:$J$201,0))="Void",INDEX(Matches!$G$2:$G$201,MATCH($A38&amp;"-1",Matches!$J$2:$J$201,0))="",INDEX(Matches!$H$2:$H$201,MATCH($A38&amp;"-1",Matches!$J$2:$J$201,0))=""),"",IF(AND($C38&lt;&gt;"",INDEX(Matches!$F$2:$F$201,MATCH($A38&amp;"-1",Matches!$J$2:$J$201,0))&lt;&gt;"",$C38&gt;=INDEX(Matches!$F$2:$F$201,MATCH($A38&amp;"-1",Matches!$J$2:$J$201,0))),"",IF(AND(D38=INDEX(Matches!$G$2:$G$201,MATCH($A38&amp;"-1",Matches!$J$2:$J$201,0)),E38=INDEX(Matches!$H$2:$H$201,MATCH($A38&amp;"-1",Matches!$J$2:$J$201,0))),5,IF(SIGN(D38-E38)&lt;&gt;SIGN(INDEX(Matches!$G$2:$G$201,MATCH($A38&amp;"-1",Matches!$J$2:$J$201,0))-INDEX(Matches!$H$2:$H$201,MATCH($A38&amp;"-1",Matches!$J$2:$J$201,0))),0,IF(D38-E38=INDEX(Matches!$G$2:$G$201,MATCH($A38&amp;"-1",Matches!$J$2:$J$201,0))-INDEX(Matches!$H$2:$H$201,MATCH($A38&amp;"-1",Matches!$J$2:$J$201,0)),3,2))))),""))</f>
        <v/>
      </c>
      <c r="Y38" s="12" t="str">
        <f aca="false">IF(OR($B38="",F38="",G38=""),"",IFERROR(IF(OR(INDEX(Matches!$I$2:$I$201,MATCH($A38&amp;"-2",Matches!$J$2:$J$201,0))="Void",INDEX(Matches!$G$2:$G$201,MATCH($A38&amp;"-2",Matches!$J$2:$J$201,0))="",INDEX(Matches!$H$2:$H$201,MATCH($A38&amp;"-2",Matches!$J$2:$J$201,0))=""),"",IF(AND($C38&lt;&gt;"",INDEX(Matches!$F$2:$F$201,MATCH($A38&amp;"-2",Matches!$J$2:$J$201,0))&lt;&gt;"",$C38&gt;=INDEX(Matches!$F$2:$F$201,MATCH($A38&amp;"-2",Matches!$J$2:$J$201,0))),"",IF(AND(F38=INDEX(Matches!$G$2:$G$201,MATCH($A38&amp;"-2",Matches!$J$2:$J$201,0)),G38=INDEX(Matches!$H$2:$H$201,MATCH($A38&amp;"-2",Matches!$J$2:$J$201,0))),5,IF(SIGN(F38-G38)&lt;&gt;SIGN(INDEX(Matches!$G$2:$G$201,MATCH($A38&amp;"-2",Matches!$J$2:$J$201,0))-INDEX(Matches!$H$2:$H$201,MATCH($A38&amp;"-2",Matches!$J$2:$J$201,0))),0,IF(F38-G38=INDEX(Matches!$G$2:$G$201,MATCH($A38&amp;"-2",Matches!$J$2:$J$201,0))-INDEX(Matches!$H$2:$H$201,MATCH($A38&amp;"-2",Matches!$J$2:$J$201,0)),3,2))))),""))</f>
        <v/>
      </c>
      <c r="Z38" s="12" t="str">
        <f aca="false">IF(OR($B38="",H38="",I38=""),"",IFERROR(IF(OR(INDEX(Matches!$I$2:$I$201,MATCH($A38&amp;"-3",Matches!$J$2:$J$201,0))="Void",INDEX(Matches!$G$2:$G$201,MATCH($A38&amp;"-3",Matches!$J$2:$J$201,0))="",INDEX(Matches!$H$2:$H$201,MATCH($A38&amp;"-3",Matches!$J$2:$J$201,0))=""),"",IF(AND($C38&lt;&gt;"",INDEX(Matches!$F$2:$F$201,MATCH($A38&amp;"-3",Matches!$J$2:$J$201,0))&lt;&gt;"",$C38&gt;=INDEX(Matches!$F$2:$F$201,MATCH($A38&amp;"-3",Matches!$J$2:$J$201,0))),"",IF(AND(H38=INDEX(Matches!$G$2:$G$201,MATCH($A38&amp;"-3",Matches!$J$2:$J$201,0)),I38=INDEX(Matches!$H$2:$H$201,MATCH($A38&amp;"-3",Matches!$J$2:$J$201,0))),5,IF(SIGN(H38-I38)&lt;&gt;SIGN(INDEX(Matches!$G$2:$G$201,MATCH($A38&amp;"-3",Matches!$J$2:$J$201,0))-INDEX(Matches!$H$2:$H$201,MATCH($A38&amp;"-3",Matches!$J$2:$J$201,0))),0,IF(H38-I38=INDEX(Matches!$G$2:$G$201,MATCH($A38&amp;"-3",Matches!$J$2:$J$201,0))-INDEX(Matches!$H$2:$H$201,MATCH($A38&amp;"-3",Matches!$J$2:$J$201,0)),3,2))))),""))</f>
        <v/>
      </c>
      <c r="AA38" s="12" t="str">
        <f aca="false">IF(OR($B38="",J38="",K38=""),"",IFERROR(IF(OR(INDEX(Matches!$I$2:$I$201,MATCH($A38&amp;"-4",Matches!$J$2:$J$201,0))="Void",INDEX(Matches!$G$2:$G$201,MATCH($A38&amp;"-4",Matches!$J$2:$J$201,0))="",INDEX(Matches!$H$2:$H$201,MATCH($A38&amp;"-4",Matches!$J$2:$J$201,0))=""),"",IF(AND($C38&lt;&gt;"",INDEX(Matches!$F$2:$F$201,MATCH($A38&amp;"-4",Matches!$J$2:$J$201,0))&lt;&gt;"",$C38&gt;=INDEX(Matches!$F$2:$F$201,MATCH($A38&amp;"-4",Matches!$J$2:$J$201,0))),"",IF(AND(J38=INDEX(Matches!$G$2:$G$201,MATCH($A38&amp;"-4",Matches!$J$2:$J$201,0)),K38=INDEX(Matches!$H$2:$H$201,MATCH($A38&amp;"-4",Matches!$J$2:$J$201,0))),5,IF(SIGN(J38-K38)&lt;&gt;SIGN(INDEX(Matches!$G$2:$G$201,MATCH($A38&amp;"-4",Matches!$J$2:$J$201,0))-INDEX(Matches!$H$2:$H$201,MATCH($A38&amp;"-4",Matches!$J$2:$J$201,0))),0,IF(J38-K38=INDEX(Matches!$G$2:$G$201,MATCH($A38&amp;"-4",Matches!$J$2:$J$201,0))-INDEX(Matches!$H$2:$H$201,MATCH($A38&amp;"-4",Matches!$J$2:$J$201,0)),3,2))))),""))</f>
        <v/>
      </c>
      <c r="AB38" s="12" t="str">
        <f aca="false">IF(OR($B38="",L38="",M38=""),"",IFERROR(IF(OR(INDEX(Matches!$I$2:$I$201,MATCH($A38&amp;"-5",Matches!$J$2:$J$201,0))="Void",INDEX(Matches!$G$2:$G$201,MATCH($A38&amp;"-5",Matches!$J$2:$J$201,0))="",INDEX(Matches!$H$2:$H$201,MATCH($A38&amp;"-5",Matches!$J$2:$J$201,0))=""),"",IF(AND($C38&lt;&gt;"",INDEX(Matches!$F$2:$F$201,MATCH($A38&amp;"-5",Matches!$J$2:$J$201,0))&lt;&gt;"",$C38&gt;=INDEX(Matches!$F$2:$F$201,MATCH($A38&amp;"-5",Matches!$J$2:$J$201,0))),"",IF(AND(L38=INDEX(Matches!$G$2:$G$201,MATCH($A38&amp;"-5",Matches!$J$2:$J$201,0)),M38=INDEX(Matches!$H$2:$H$201,MATCH($A38&amp;"-5",Matches!$J$2:$J$201,0))),5,IF(SIGN(L38-M38)&lt;&gt;SIGN(INDEX(Matches!$G$2:$G$201,MATCH($A38&amp;"-5",Matches!$J$2:$J$201,0))-INDEX(Matches!$H$2:$H$201,MATCH($A38&amp;"-5",Matches!$J$2:$J$201,0))),0,IF(L38-M38=INDEX(Matches!$G$2:$G$201,MATCH($A38&amp;"-5",Matches!$J$2:$J$201,0))-INDEX(Matches!$H$2:$H$201,MATCH($A38&amp;"-5",Matches!$J$2:$J$201,0)),3,2))))),""))</f>
        <v/>
      </c>
      <c r="AC38" s="12" t="str">
        <f aca="false">IF(OR($B38="",N38="",O38=""),"",IFERROR(IF(OR(INDEX(Matches!$I$2:$I$201,MATCH($A38&amp;"-6",Matches!$J$2:$J$201,0))="Void",INDEX(Matches!$G$2:$G$201,MATCH($A38&amp;"-6",Matches!$J$2:$J$201,0))="",INDEX(Matches!$H$2:$H$201,MATCH($A38&amp;"-6",Matches!$J$2:$J$201,0))=""),"",IF(AND($C38&lt;&gt;"",INDEX(Matches!$F$2:$F$201,MATCH($A38&amp;"-6",Matches!$J$2:$J$201,0))&lt;&gt;"",$C38&gt;=INDEX(Matches!$F$2:$F$201,MATCH($A38&amp;"-6",Matches!$J$2:$J$201,0))),"",IF(AND(N38=INDEX(Matches!$G$2:$G$201,MATCH($A38&amp;"-6",Matches!$J$2:$J$201,0)),O38=INDEX(Matches!$H$2:$H$201,MATCH($A38&amp;"-6",Matches!$J$2:$J$201,0))),5,IF(SIGN(N38-O38)&lt;&gt;SIGN(INDEX(Matches!$G$2:$G$201,MATCH($A38&amp;"-6",Matches!$J$2:$J$201,0))-INDEX(Matches!$H$2:$H$201,MATCH($A38&amp;"-6",Matches!$J$2:$J$201,0))),0,IF(N38-O38=INDEX(Matches!$G$2:$G$201,MATCH($A38&amp;"-6",Matches!$J$2:$J$201,0))-INDEX(Matches!$H$2:$H$201,MATCH($A38&amp;"-6",Matches!$J$2:$J$201,0)),3,2))))),""))</f>
        <v/>
      </c>
      <c r="AD38" s="12" t="str">
        <f aca="false">IF(OR($B38="",P38="",Q38=""),"",IFERROR(IF(OR(INDEX(Matches!$I$2:$I$201,MATCH($A38&amp;"-7",Matches!$J$2:$J$201,0))="Void",INDEX(Matches!$G$2:$G$201,MATCH($A38&amp;"-7",Matches!$J$2:$J$201,0))="",INDEX(Matches!$H$2:$H$201,MATCH($A38&amp;"-7",Matches!$J$2:$J$201,0))=""),"",IF(AND($C38&lt;&gt;"",INDEX(Matches!$F$2:$F$201,MATCH($A38&amp;"-7",Matches!$J$2:$J$201,0))&lt;&gt;"",$C38&gt;=INDEX(Matches!$F$2:$F$201,MATCH($A38&amp;"-7",Matches!$J$2:$J$201,0))),"",IF(AND(P38=INDEX(Matches!$G$2:$G$201,MATCH($A38&amp;"-7",Matches!$J$2:$J$201,0)),Q38=INDEX(Matches!$H$2:$H$201,MATCH($A38&amp;"-7",Matches!$J$2:$J$201,0))),5,IF(SIGN(P38-Q38)&lt;&gt;SIGN(INDEX(Matches!$G$2:$G$201,MATCH($A38&amp;"-7",Matches!$J$2:$J$201,0))-INDEX(Matches!$H$2:$H$201,MATCH($A38&amp;"-7",Matches!$J$2:$J$201,0))),0,IF(P38-Q38=INDEX(Matches!$G$2:$G$201,MATCH($A38&amp;"-7",Matches!$J$2:$J$201,0))-INDEX(Matches!$H$2:$H$201,MATCH($A38&amp;"-7",Matches!$J$2:$J$201,0)),3,2))))),""))</f>
        <v/>
      </c>
      <c r="AE38" s="12" t="str">
        <f aca="false">IF(OR($B38="",R38="",S38=""),"",IFERROR(IF(OR(INDEX(Matches!$I$2:$I$201,MATCH($A38&amp;"-8",Matches!$J$2:$J$201,0))="Void",INDEX(Matches!$G$2:$G$201,MATCH($A38&amp;"-8",Matches!$J$2:$J$201,0))="",INDEX(Matches!$H$2:$H$201,MATCH($A38&amp;"-8",Matches!$J$2:$J$201,0))=""),"",IF(AND($C38&lt;&gt;"",INDEX(Matches!$F$2:$F$201,MATCH($A38&amp;"-8",Matches!$J$2:$J$201,0))&lt;&gt;"",$C38&gt;=INDEX(Matches!$F$2:$F$201,MATCH($A38&amp;"-8",Matches!$J$2:$J$201,0))),"",IF(AND(R38=INDEX(Matches!$G$2:$G$201,MATCH($A38&amp;"-8",Matches!$J$2:$J$201,0)),S38=INDEX(Matches!$H$2:$H$201,MATCH($A38&amp;"-8",Matches!$J$2:$J$201,0))),5,IF(SIGN(R38-S38)&lt;&gt;SIGN(INDEX(Matches!$G$2:$G$201,MATCH($A38&amp;"-8",Matches!$J$2:$J$201,0))-INDEX(Matches!$H$2:$H$201,MATCH($A38&amp;"-8",Matches!$J$2:$J$201,0))),0,IF(R38-S38=INDEX(Matches!$G$2:$G$201,MATCH($A38&amp;"-8",Matches!$J$2:$J$201,0))-INDEX(Matches!$H$2:$H$201,MATCH($A38&amp;"-8",Matches!$J$2:$J$201,0)),3,2))))),""))</f>
        <v/>
      </c>
      <c r="AF38" s="12" t="str">
        <f aca="false">IF(OR($B38="",T38="",U38=""),"",IFERROR(IF(OR(INDEX(Matches!$I$2:$I$201,MATCH($A38&amp;"-9",Matches!$J$2:$J$201,0))="Void",INDEX(Matches!$G$2:$G$201,MATCH($A38&amp;"-9",Matches!$J$2:$J$201,0))="",INDEX(Matches!$H$2:$H$201,MATCH($A38&amp;"-9",Matches!$J$2:$J$201,0))=""),"",IF(AND($C38&lt;&gt;"",INDEX(Matches!$F$2:$F$201,MATCH($A38&amp;"-9",Matches!$J$2:$J$201,0))&lt;&gt;"",$C38&gt;=INDEX(Matches!$F$2:$F$201,MATCH($A38&amp;"-9",Matches!$J$2:$J$201,0))),"",IF(AND(T38=INDEX(Matches!$G$2:$G$201,MATCH($A38&amp;"-9",Matches!$J$2:$J$201,0)),U38=INDEX(Matches!$H$2:$H$201,MATCH($A38&amp;"-9",Matches!$J$2:$J$201,0))),5,IF(SIGN(T38-U38)&lt;&gt;SIGN(INDEX(Matches!$G$2:$G$201,MATCH($A38&amp;"-9",Matches!$J$2:$J$201,0))-INDEX(Matches!$H$2:$H$201,MATCH($A38&amp;"-9",Matches!$J$2:$J$201,0))),0,IF(T38-U38=INDEX(Matches!$G$2:$G$201,MATCH($A38&amp;"-9",Matches!$J$2:$J$201,0))-INDEX(Matches!$H$2:$H$201,MATCH($A38&amp;"-9",Matches!$J$2:$J$201,0)),3,2))))),""))</f>
        <v/>
      </c>
      <c r="AG38" s="12" t="str">
        <f aca="false">IF(OR($B38="",V38="",W38=""),"",IFERROR(IF(OR(INDEX(Matches!$I$2:$I$201,MATCH($A38&amp;"-10",Matches!$J$2:$J$201,0))="Void",INDEX(Matches!$G$2:$G$201,MATCH($A38&amp;"-10",Matches!$J$2:$J$201,0))="",INDEX(Matches!$H$2:$H$201,MATCH($A38&amp;"-10",Matches!$J$2:$J$201,0))=""),"",IF(AND($C38&lt;&gt;"",INDEX(Matches!$F$2:$F$201,MATCH($A38&amp;"-10",Matches!$J$2:$J$201,0))&lt;&gt;"",$C38&gt;=INDEX(Matches!$F$2:$F$201,MATCH($A38&amp;"-10",Matches!$J$2:$J$201,0))),"",IF(AND(V38=INDEX(Matches!$G$2:$G$201,MATCH($A38&amp;"-10",Matches!$J$2:$J$201,0)),W38=INDEX(Matches!$H$2:$H$201,MATCH($A38&amp;"-10",Matches!$J$2:$J$201,0))),5,IF(SIGN(V38-W38)&lt;&gt;SIGN(INDEX(Matches!$G$2:$G$201,MATCH($A38&amp;"-10",Matches!$J$2:$J$201,0))-INDEX(Matches!$H$2:$H$201,MATCH($A38&amp;"-10",Matches!$J$2:$J$201,0))),0,IF(V38-W38=INDEX(Matches!$G$2:$G$201,MATCH($A38&amp;"-10",Matches!$J$2:$J$201,0))-INDEX(Matches!$H$2:$H$201,MATCH($A38&amp;"-10",Matches!$J$2:$J$201,0)),3,2))))),""))</f>
        <v/>
      </c>
      <c r="AH38" s="13" t="str">
        <f aca="false">IF($B38="","",SUM(X38:AG38))</f>
        <v/>
      </c>
      <c r="AI38" s="12" t="str">
        <f aca="false">IF($B38="","",COUNTIF(X38:AG38,5))</f>
        <v/>
      </c>
      <c r="AJ38" s="12" t="str">
        <f aca="false">IF($B38="","",COUNTIF(X38:AG38,"&gt;=2"))</f>
        <v/>
      </c>
      <c r="AK38" s="12" t="str">
        <f aca="false">IF($B38="","",COUNT(X38:AG38))</f>
        <v/>
      </c>
    </row>
    <row r="39" customFormat="false" ht="15" hidden="false" customHeight="false" outlineLevel="0" collapsed="false">
      <c r="A39" s="7"/>
      <c r="B39" s="7"/>
      <c r="C39" s="1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12" t="str">
        <f aca="false">IF(OR($B39="",D39="",E39=""),"",IFERROR(IF(OR(INDEX(Matches!$I$2:$I$201,MATCH($A39&amp;"-1",Matches!$J$2:$J$201,0))="Void",INDEX(Matches!$G$2:$G$201,MATCH($A39&amp;"-1",Matches!$J$2:$J$201,0))="",INDEX(Matches!$H$2:$H$201,MATCH($A39&amp;"-1",Matches!$J$2:$J$201,0))=""),"",IF(AND($C39&lt;&gt;"",INDEX(Matches!$F$2:$F$201,MATCH($A39&amp;"-1",Matches!$J$2:$J$201,0))&lt;&gt;"",$C39&gt;=INDEX(Matches!$F$2:$F$201,MATCH($A39&amp;"-1",Matches!$J$2:$J$201,0))),"",IF(AND(D39=INDEX(Matches!$G$2:$G$201,MATCH($A39&amp;"-1",Matches!$J$2:$J$201,0)),E39=INDEX(Matches!$H$2:$H$201,MATCH($A39&amp;"-1",Matches!$J$2:$J$201,0))),5,IF(SIGN(D39-E39)&lt;&gt;SIGN(INDEX(Matches!$G$2:$G$201,MATCH($A39&amp;"-1",Matches!$J$2:$J$201,0))-INDEX(Matches!$H$2:$H$201,MATCH($A39&amp;"-1",Matches!$J$2:$J$201,0))),0,IF(D39-E39=INDEX(Matches!$G$2:$G$201,MATCH($A39&amp;"-1",Matches!$J$2:$J$201,0))-INDEX(Matches!$H$2:$H$201,MATCH($A39&amp;"-1",Matches!$J$2:$J$201,0)),3,2))))),""))</f>
        <v/>
      </c>
      <c r="Y39" s="12" t="str">
        <f aca="false">IF(OR($B39="",F39="",G39=""),"",IFERROR(IF(OR(INDEX(Matches!$I$2:$I$201,MATCH($A39&amp;"-2",Matches!$J$2:$J$201,0))="Void",INDEX(Matches!$G$2:$G$201,MATCH($A39&amp;"-2",Matches!$J$2:$J$201,0))="",INDEX(Matches!$H$2:$H$201,MATCH($A39&amp;"-2",Matches!$J$2:$J$201,0))=""),"",IF(AND($C39&lt;&gt;"",INDEX(Matches!$F$2:$F$201,MATCH($A39&amp;"-2",Matches!$J$2:$J$201,0))&lt;&gt;"",$C39&gt;=INDEX(Matches!$F$2:$F$201,MATCH($A39&amp;"-2",Matches!$J$2:$J$201,0))),"",IF(AND(F39=INDEX(Matches!$G$2:$G$201,MATCH($A39&amp;"-2",Matches!$J$2:$J$201,0)),G39=INDEX(Matches!$H$2:$H$201,MATCH($A39&amp;"-2",Matches!$J$2:$J$201,0))),5,IF(SIGN(F39-G39)&lt;&gt;SIGN(INDEX(Matches!$G$2:$G$201,MATCH($A39&amp;"-2",Matches!$J$2:$J$201,0))-INDEX(Matches!$H$2:$H$201,MATCH($A39&amp;"-2",Matches!$J$2:$J$201,0))),0,IF(F39-G39=INDEX(Matches!$G$2:$G$201,MATCH($A39&amp;"-2",Matches!$J$2:$J$201,0))-INDEX(Matches!$H$2:$H$201,MATCH($A39&amp;"-2",Matches!$J$2:$J$201,0)),3,2))))),""))</f>
        <v/>
      </c>
      <c r="Z39" s="12" t="str">
        <f aca="false">IF(OR($B39="",H39="",I39=""),"",IFERROR(IF(OR(INDEX(Matches!$I$2:$I$201,MATCH($A39&amp;"-3",Matches!$J$2:$J$201,0))="Void",INDEX(Matches!$G$2:$G$201,MATCH($A39&amp;"-3",Matches!$J$2:$J$201,0))="",INDEX(Matches!$H$2:$H$201,MATCH($A39&amp;"-3",Matches!$J$2:$J$201,0))=""),"",IF(AND($C39&lt;&gt;"",INDEX(Matches!$F$2:$F$201,MATCH($A39&amp;"-3",Matches!$J$2:$J$201,0))&lt;&gt;"",$C39&gt;=INDEX(Matches!$F$2:$F$201,MATCH($A39&amp;"-3",Matches!$J$2:$J$201,0))),"",IF(AND(H39=INDEX(Matches!$G$2:$G$201,MATCH($A39&amp;"-3",Matches!$J$2:$J$201,0)),I39=INDEX(Matches!$H$2:$H$201,MATCH($A39&amp;"-3",Matches!$J$2:$J$201,0))),5,IF(SIGN(H39-I39)&lt;&gt;SIGN(INDEX(Matches!$G$2:$G$201,MATCH($A39&amp;"-3",Matches!$J$2:$J$201,0))-INDEX(Matches!$H$2:$H$201,MATCH($A39&amp;"-3",Matches!$J$2:$J$201,0))),0,IF(H39-I39=INDEX(Matches!$G$2:$G$201,MATCH($A39&amp;"-3",Matches!$J$2:$J$201,0))-INDEX(Matches!$H$2:$H$201,MATCH($A39&amp;"-3",Matches!$J$2:$J$201,0)),3,2))))),""))</f>
        <v/>
      </c>
      <c r="AA39" s="12" t="str">
        <f aca="false">IF(OR($B39="",J39="",K39=""),"",IFERROR(IF(OR(INDEX(Matches!$I$2:$I$201,MATCH($A39&amp;"-4",Matches!$J$2:$J$201,0))="Void",INDEX(Matches!$G$2:$G$201,MATCH($A39&amp;"-4",Matches!$J$2:$J$201,0))="",INDEX(Matches!$H$2:$H$201,MATCH($A39&amp;"-4",Matches!$J$2:$J$201,0))=""),"",IF(AND($C39&lt;&gt;"",INDEX(Matches!$F$2:$F$201,MATCH($A39&amp;"-4",Matches!$J$2:$J$201,0))&lt;&gt;"",$C39&gt;=INDEX(Matches!$F$2:$F$201,MATCH($A39&amp;"-4",Matches!$J$2:$J$201,0))),"",IF(AND(J39=INDEX(Matches!$G$2:$G$201,MATCH($A39&amp;"-4",Matches!$J$2:$J$201,0)),K39=INDEX(Matches!$H$2:$H$201,MATCH($A39&amp;"-4",Matches!$J$2:$J$201,0))),5,IF(SIGN(J39-K39)&lt;&gt;SIGN(INDEX(Matches!$G$2:$G$201,MATCH($A39&amp;"-4",Matches!$J$2:$J$201,0))-INDEX(Matches!$H$2:$H$201,MATCH($A39&amp;"-4",Matches!$J$2:$J$201,0))),0,IF(J39-K39=INDEX(Matches!$G$2:$G$201,MATCH($A39&amp;"-4",Matches!$J$2:$J$201,0))-INDEX(Matches!$H$2:$H$201,MATCH($A39&amp;"-4",Matches!$J$2:$J$201,0)),3,2))))),""))</f>
        <v/>
      </c>
      <c r="AB39" s="12" t="str">
        <f aca="false">IF(OR($B39="",L39="",M39=""),"",IFERROR(IF(OR(INDEX(Matches!$I$2:$I$201,MATCH($A39&amp;"-5",Matches!$J$2:$J$201,0))="Void",INDEX(Matches!$G$2:$G$201,MATCH($A39&amp;"-5",Matches!$J$2:$J$201,0))="",INDEX(Matches!$H$2:$H$201,MATCH($A39&amp;"-5",Matches!$J$2:$J$201,0))=""),"",IF(AND($C39&lt;&gt;"",INDEX(Matches!$F$2:$F$201,MATCH($A39&amp;"-5",Matches!$J$2:$J$201,0))&lt;&gt;"",$C39&gt;=INDEX(Matches!$F$2:$F$201,MATCH($A39&amp;"-5",Matches!$J$2:$J$201,0))),"",IF(AND(L39=INDEX(Matches!$G$2:$G$201,MATCH($A39&amp;"-5",Matches!$J$2:$J$201,0)),M39=INDEX(Matches!$H$2:$H$201,MATCH($A39&amp;"-5",Matches!$J$2:$J$201,0))),5,IF(SIGN(L39-M39)&lt;&gt;SIGN(INDEX(Matches!$G$2:$G$201,MATCH($A39&amp;"-5",Matches!$J$2:$J$201,0))-INDEX(Matches!$H$2:$H$201,MATCH($A39&amp;"-5",Matches!$J$2:$J$201,0))),0,IF(L39-M39=INDEX(Matches!$G$2:$G$201,MATCH($A39&amp;"-5",Matches!$J$2:$J$201,0))-INDEX(Matches!$H$2:$H$201,MATCH($A39&amp;"-5",Matches!$J$2:$J$201,0)),3,2))))),""))</f>
        <v/>
      </c>
      <c r="AC39" s="12" t="str">
        <f aca="false">IF(OR($B39="",N39="",O39=""),"",IFERROR(IF(OR(INDEX(Matches!$I$2:$I$201,MATCH($A39&amp;"-6",Matches!$J$2:$J$201,0))="Void",INDEX(Matches!$G$2:$G$201,MATCH($A39&amp;"-6",Matches!$J$2:$J$201,0))="",INDEX(Matches!$H$2:$H$201,MATCH($A39&amp;"-6",Matches!$J$2:$J$201,0))=""),"",IF(AND($C39&lt;&gt;"",INDEX(Matches!$F$2:$F$201,MATCH($A39&amp;"-6",Matches!$J$2:$J$201,0))&lt;&gt;"",$C39&gt;=INDEX(Matches!$F$2:$F$201,MATCH($A39&amp;"-6",Matches!$J$2:$J$201,0))),"",IF(AND(N39=INDEX(Matches!$G$2:$G$201,MATCH($A39&amp;"-6",Matches!$J$2:$J$201,0)),O39=INDEX(Matches!$H$2:$H$201,MATCH($A39&amp;"-6",Matches!$J$2:$J$201,0))),5,IF(SIGN(N39-O39)&lt;&gt;SIGN(INDEX(Matches!$G$2:$G$201,MATCH($A39&amp;"-6",Matches!$J$2:$J$201,0))-INDEX(Matches!$H$2:$H$201,MATCH($A39&amp;"-6",Matches!$J$2:$J$201,0))),0,IF(N39-O39=INDEX(Matches!$G$2:$G$201,MATCH($A39&amp;"-6",Matches!$J$2:$J$201,0))-INDEX(Matches!$H$2:$H$201,MATCH($A39&amp;"-6",Matches!$J$2:$J$201,0)),3,2))))),""))</f>
        <v/>
      </c>
      <c r="AD39" s="12" t="str">
        <f aca="false">IF(OR($B39="",P39="",Q39=""),"",IFERROR(IF(OR(INDEX(Matches!$I$2:$I$201,MATCH($A39&amp;"-7",Matches!$J$2:$J$201,0))="Void",INDEX(Matches!$G$2:$G$201,MATCH($A39&amp;"-7",Matches!$J$2:$J$201,0))="",INDEX(Matches!$H$2:$H$201,MATCH($A39&amp;"-7",Matches!$J$2:$J$201,0))=""),"",IF(AND($C39&lt;&gt;"",INDEX(Matches!$F$2:$F$201,MATCH($A39&amp;"-7",Matches!$J$2:$J$201,0))&lt;&gt;"",$C39&gt;=INDEX(Matches!$F$2:$F$201,MATCH($A39&amp;"-7",Matches!$J$2:$J$201,0))),"",IF(AND(P39=INDEX(Matches!$G$2:$G$201,MATCH($A39&amp;"-7",Matches!$J$2:$J$201,0)),Q39=INDEX(Matches!$H$2:$H$201,MATCH($A39&amp;"-7",Matches!$J$2:$J$201,0))),5,IF(SIGN(P39-Q39)&lt;&gt;SIGN(INDEX(Matches!$G$2:$G$201,MATCH($A39&amp;"-7",Matches!$J$2:$J$201,0))-INDEX(Matches!$H$2:$H$201,MATCH($A39&amp;"-7",Matches!$J$2:$J$201,0))),0,IF(P39-Q39=INDEX(Matches!$G$2:$G$201,MATCH($A39&amp;"-7",Matches!$J$2:$J$201,0))-INDEX(Matches!$H$2:$H$201,MATCH($A39&amp;"-7",Matches!$J$2:$J$201,0)),3,2))))),""))</f>
        <v/>
      </c>
      <c r="AE39" s="12" t="str">
        <f aca="false">IF(OR($B39="",R39="",S39=""),"",IFERROR(IF(OR(INDEX(Matches!$I$2:$I$201,MATCH($A39&amp;"-8",Matches!$J$2:$J$201,0))="Void",INDEX(Matches!$G$2:$G$201,MATCH($A39&amp;"-8",Matches!$J$2:$J$201,0))="",INDEX(Matches!$H$2:$H$201,MATCH($A39&amp;"-8",Matches!$J$2:$J$201,0))=""),"",IF(AND($C39&lt;&gt;"",INDEX(Matches!$F$2:$F$201,MATCH($A39&amp;"-8",Matches!$J$2:$J$201,0))&lt;&gt;"",$C39&gt;=INDEX(Matches!$F$2:$F$201,MATCH($A39&amp;"-8",Matches!$J$2:$J$201,0))),"",IF(AND(R39=INDEX(Matches!$G$2:$G$201,MATCH($A39&amp;"-8",Matches!$J$2:$J$201,0)),S39=INDEX(Matches!$H$2:$H$201,MATCH($A39&amp;"-8",Matches!$J$2:$J$201,0))),5,IF(SIGN(R39-S39)&lt;&gt;SIGN(INDEX(Matches!$G$2:$G$201,MATCH($A39&amp;"-8",Matches!$J$2:$J$201,0))-INDEX(Matches!$H$2:$H$201,MATCH($A39&amp;"-8",Matches!$J$2:$J$201,0))),0,IF(R39-S39=INDEX(Matches!$G$2:$G$201,MATCH($A39&amp;"-8",Matches!$J$2:$J$201,0))-INDEX(Matches!$H$2:$H$201,MATCH($A39&amp;"-8",Matches!$J$2:$J$201,0)),3,2))))),""))</f>
        <v/>
      </c>
      <c r="AF39" s="12" t="str">
        <f aca="false">IF(OR($B39="",T39="",U39=""),"",IFERROR(IF(OR(INDEX(Matches!$I$2:$I$201,MATCH($A39&amp;"-9",Matches!$J$2:$J$201,0))="Void",INDEX(Matches!$G$2:$G$201,MATCH($A39&amp;"-9",Matches!$J$2:$J$201,0))="",INDEX(Matches!$H$2:$H$201,MATCH($A39&amp;"-9",Matches!$J$2:$J$201,0))=""),"",IF(AND($C39&lt;&gt;"",INDEX(Matches!$F$2:$F$201,MATCH($A39&amp;"-9",Matches!$J$2:$J$201,0))&lt;&gt;"",$C39&gt;=INDEX(Matches!$F$2:$F$201,MATCH($A39&amp;"-9",Matches!$J$2:$J$201,0))),"",IF(AND(T39=INDEX(Matches!$G$2:$G$201,MATCH($A39&amp;"-9",Matches!$J$2:$J$201,0)),U39=INDEX(Matches!$H$2:$H$201,MATCH($A39&amp;"-9",Matches!$J$2:$J$201,0))),5,IF(SIGN(T39-U39)&lt;&gt;SIGN(INDEX(Matches!$G$2:$G$201,MATCH($A39&amp;"-9",Matches!$J$2:$J$201,0))-INDEX(Matches!$H$2:$H$201,MATCH($A39&amp;"-9",Matches!$J$2:$J$201,0))),0,IF(T39-U39=INDEX(Matches!$G$2:$G$201,MATCH($A39&amp;"-9",Matches!$J$2:$J$201,0))-INDEX(Matches!$H$2:$H$201,MATCH($A39&amp;"-9",Matches!$J$2:$J$201,0)),3,2))))),""))</f>
        <v/>
      </c>
      <c r="AG39" s="12" t="str">
        <f aca="false">IF(OR($B39="",V39="",W39=""),"",IFERROR(IF(OR(INDEX(Matches!$I$2:$I$201,MATCH($A39&amp;"-10",Matches!$J$2:$J$201,0))="Void",INDEX(Matches!$G$2:$G$201,MATCH($A39&amp;"-10",Matches!$J$2:$J$201,0))="",INDEX(Matches!$H$2:$H$201,MATCH($A39&amp;"-10",Matches!$J$2:$J$201,0))=""),"",IF(AND($C39&lt;&gt;"",INDEX(Matches!$F$2:$F$201,MATCH($A39&amp;"-10",Matches!$J$2:$J$201,0))&lt;&gt;"",$C39&gt;=INDEX(Matches!$F$2:$F$201,MATCH($A39&amp;"-10",Matches!$J$2:$J$201,0))),"",IF(AND(V39=INDEX(Matches!$G$2:$G$201,MATCH($A39&amp;"-10",Matches!$J$2:$J$201,0)),W39=INDEX(Matches!$H$2:$H$201,MATCH($A39&amp;"-10",Matches!$J$2:$J$201,0))),5,IF(SIGN(V39-W39)&lt;&gt;SIGN(INDEX(Matches!$G$2:$G$201,MATCH($A39&amp;"-10",Matches!$J$2:$J$201,0))-INDEX(Matches!$H$2:$H$201,MATCH($A39&amp;"-10",Matches!$J$2:$J$201,0))),0,IF(V39-W39=INDEX(Matches!$G$2:$G$201,MATCH($A39&amp;"-10",Matches!$J$2:$J$201,0))-INDEX(Matches!$H$2:$H$201,MATCH($A39&amp;"-10",Matches!$J$2:$J$201,0)),3,2))))),""))</f>
        <v/>
      </c>
      <c r="AH39" s="13" t="str">
        <f aca="false">IF($B39="","",SUM(X39:AG39))</f>
        <v/>
      </c>
      <c r="AI39" s="12" t="str">
        <f aca="false">IF($B39="","",COUNTIF(X39:AG39,5))</f>
        <v/>
      </c>
      <c r="AJ39" s="12" t="str">
        <f aca="false">IF($B39="","",COUNTIF(X39:AG39,"&gt;=2"))</f>
        <v/>
      </c>
      <c r="AK39" s="12" t="str">
        <f aca="false">IF($B39="","",COUNT(X39:AG39))</f>
        <v/>
      </c>
    </row>
    <row r="40" customFormat="false" ht="15" hidden="false" customHeight="false" outlineLevel="0" collapsed="false">
      <c r="A40" s="7"/>
      <c r="B40" s="7"/>
      <c r="C40" s="11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12" t="str">
        <f aca="false">IF(OR($B40="",D40="",E40=""),"",IFERROR(IF(OR(INDEX(Matches!$I$2:$I$201,MATCH($A40&amp;"-1",Matches!$J$2:$J$201,0))="Void",INDEX(Matches!$G$2:$G$201,MATCH($A40&amp;"-1",Matches!$J$2:$J$201,0))="",INDEX(Matches!$H$2:$H$201,MATCH($A40&amp;"-1",Matches!$J$2:$J$201,0))=""),"",IF(AND($C40&lt;&gt;"",INDEX(Matches!$F$2:$F$201,MATCH($A40&amp;"-1",Matches!$J$2:$J$201,0))&lt;&gt;"",$C40&gt;=INDEX(Matches!$F$2:$F$201,MATCH($A40&amp;"-1",Matches!$J$2:$J$201,0))),"",IF(AND(D40=INDEX(Matches!$G$2:$G$201,MATCH($A40&amp;"-1",Matches!$J$2:$J$201,0)),E40=INDEX(Matches!$H$2:$H$201,MATCH($A40&amp;"-1",Matches!$J$2:$J$201,0))),5,IF(SIGN(D40-E40)&lt;&gt;SIGN(INDEX(Matches!$G$2:$G$201,MATCH($A40&amp;"-1",Matches!$J$2:$J$201,0))-INDEX(Matches!$H$2:$H$201,MATCH($A40&amp;"-1",Matches!$J$2:$J$201,0))),0,IF(D40-E40=INDEX(Matches!$G$2:$G$201,MATCH($A40&amp;"-1",Matches!$J$2:$J$201,0))-INDEX(Matches!$H$2:$H$201,MATCH($A40&amp;"-1",Matches!$J$2:$J$201,0)),3,2))))),""))</f>
        <v/>
      </c>
      <c r="Y40" s="12" t="str">
        <f aca="false">IF(OR($B40="",F40="",G40=""),"",IFERROR(IF(OR(INDEX(Matches!$I$2:$I$201,MATCH($A40&amp;"-2",Matches!$J$2:$J$201,0))="Void",INDEX(Matches!$G$2:$G$201,MATCH($A40&amp;"-2",Matches!$J$2:$J$201,0))="",INDEX(Matches!$H$2:$H$201,MATCH($A40&amp;"-2",Matches!$J$2:$J$201,0))=""),"",IF(AND($C40&lt;&gt;"",INDEX(Matches!$F$2:$F$201,MATCH($A40&amp;"-2",Matches!$J$2:$J$201,0))&lt;&gt;"",$C40&gt;=INDEX(Matches!$F$2:$F$201,MATCH($A40&amp;"-2",Matches!$J$2:$J$201,0))),"",IF(AND(F40=INDEX(Matches!$G$2:$G$201,MATCH($A40&amp;"-2",Matches!$J$2:$J$201,0)),G40=INDEX(Matches!$H$2:$H$201,MATCH($A40&amp;"-2",Matches!$J$2:$J$201,0))),5,IF(SIGN(F40-G40)&lt;&gt;SIGN(INDEX(Matches!$G$2:$G$201,MATCH($A40&amp;"-2",Matches!$J$2:$J$201,0))-INDEX(Matches!$H$2:$H$201,MATCH($A40&amp;"-2",Matches!$J$2:$J$201,0))),0,IF(F40-G40=INDEX(Matches!$G$2:$G$201,MATCH($A40&amp;"-2",Matches!$J$2:$J$201,0))-INDEX(Matches!$H$2:$H$201,MATCH($A40&amp;"-2",Matches!$J$2:$J$201,0)),3,2))))),""))</f>
        <v/>
      </c>
      <c r="Z40" s="12" t="str">
        <f aca="false">IF(OR($B40="",H40="",I40=""),"",IFERROR(IF(OR(INDEX(Matches!$I$2:$I$201,MATCH($A40&amp;"-3",Matches!$J$2:$J$201,0))="Void",INDEX(Matches!$G$2:$G$201,MATCH($A40&amp;"-3",Matches!$J$2:$J$201,0))="",INDEX(Matches!$H$2:$H$201,MATCH($A40&amp;"-3",Matches!$J$2:$J$201,0))=""),"",IF(AND($C40&lt;&gt;"",INDEX(Matches!$F$2:$F$201,MATCH($A40&amp;"-3",Matches!$J$2:$J$201,0))&lt;&gt;"",$C40&gt;=INDEX(Matches!$F$2:$F$201,MATCH($A40&amp;"-3",Matches!$J$2:$J$201,0))),"",IF(AND(H40=INDEX(Matches!$G$2:$G$201,MATCH($A40&amp;"-3",Matches!$J$2:$J$201,0)),I40=INDEX(Matches!$H$2:$H$201,MATCH($A40&amp;"-3",Matches!$J$2:$J$201,0))),5,IF(SIGN(H40-I40)&lt;&gt;SIGN(INDEX(Matches!$G$2:$G$201,MATCH($A40&amp;"-3",Matches!$J$2:$J$201,0))-INDEX(Matches!$H$2:$H$201,MATCH($A40&amp;"-3",Matches!$J$2:$J$201,0))),0,IF(H40-I40=INDEX(Matches!$G$2:$G$201,MATCH($A40&amp;"-3",Matches!$J$2:$J$201,0))-INDEX(Matches!$H$2:$H$201,MATCH($A40&amp;"-3",Matches!$J$2:$J$201,0)),3,2))))),""))</f>
        <v/>
      </c>
      <c r="AA40" s="12" t="str">
        <f aca="false">IF(OR($B40="",J40="",K40=""),"",IFERROR(IF(OR(INDEX(Matches!$I$2:$I$201,MATCH($A40&amp;"-4",Matches!$J$2:$J$201,0))="Void",INDEX(Matches!$G$2:$G$201,MATCH($A40&amp;"-4",Matches!$J$2:$J$201,0))="",INDEX(Matches!$H$2:$H$201,MATCH($A40&amp;"-4",Matches!$J$2:$J$201,0))=""),"",IF(AND($C40&lt;&gt;"",INDEX(Matches!$F$2:$F$201,MATCH($A40&amp;"-4",Matches!$J$2:$J$201,0))&lt;&gt;"",$C40&gt;=INDEX(Matches!$F$2:$F$201,MATCH($A40&amp;"-4",Matches!$J$2:$J$201,0))),"",IF(AND(J40=INDEX(Matches!$G$2:$G$201,MATCH($A40&amp;"-4",Matches!$J$2:$J$201,0)),K40=INDEX(Matches!$H$2:$H$201,MATCH($A40&amp;"-4",Matches!$J$2:$J$201,0))),5,IF(SIGN(J40-K40)&lt;&gt;SIGN(INDEX(Matches!$G$2:$G$201,MATCH($A40&amp;"-4",Matches!$J$2:$J$201,0))-INDEX(Matches!$H$2:$H$201,MATCH($A40&amp;"-4",Matches!$J$2:$J$201,0))),0,IF(J40-K40=INDEX(Matches!$G$2:$G$201,MATCH($A40&amp;"-4",Matches!$J$2:$J$201,0))-INDEX(Matches!$H$2:$H$201,MATCH($A40&amp;"-4",Matches!$J$2:$J$201,0)),3,2))))),""))</f>
        <v/>
      </c>
      <c r="AB40" s="12" t="str">
        <f aca="false">IF(OR($B40="",L40="",M40=""),"",IFERROR(IF(OR(INDEX(Matches!$I$2:$I$201,MATCH($A40&amp;"-5",Matches!$J$2:$J$201,0))="Void",INDEX(Matches!$G$2:$G$201,MATCH($A40&amp;"-5",Matches!$J$2:$J$201,0))="",INDEX(Matches!$H$2:$H$201,MATCH($A40&amp;"-5",Matches!$J$2:$J$201,0))=""),"",IF(AND($C40&lt;&gt;"",INDEX(Matches!$F$2:$F$201,MATCH($A40&amp;"-5",Matches!$J$2:$J$201,0))&lt;&gt;"",$C40&gt;=INDEX(Matches!$F$2:$F$201,MATCH($A40&amp;"-5",Matches!$J$2:$J$201,0))),"",IF(AND(L40=INDEX(Matches!$G$2:$G$201,MATCH($A40&amp;"-5",Matches!$J$2:$J$201,0)),M40=INDEX(Matches!$H$2:$H$201,MATCH($A40&amp;"-5",Matches!$J$2:$J$201,0))),5,IF(SIGN(L40-M40)&lt;&gt;SIGN(INDEX(Matches!$G$2:$G$201,MATCH($A40&amp;"-5",Matches!$J$2:$J$201,0))-INDEX(Matches!$H$2:$H$201,MATCH($A40&amp;"-5",Matches!$J$2:$J$201,0))),0,IF(L40-M40=INDEX(Matches!$G$2:$G$201,MATCH($A40&amp;"-5",Matches!$J$2:$J$201,0))-INDEX(Matches!$H$2:$H$201,MATCH($A40&amp;"-5",Matches!$J$2:$J$201,0)),3,2))))),""))</f>
        <v/>
      </c>
      <c r="AC40" s="12" t="str">
        <f aca="false">IF(OR($B40="",N40="",O40=""),"",IFERROR(IF(OR(INDEX(Matches!$I$2:$I$201,MATCH($A40&amp;"-6",Matches!$J$2:$J$201,0))="Void",INDEX(Matches!$G$2:$G$201,MATCH($A40&amp;"-6",Matches!$J$2:$J$201,0))="",INDEX(Matches!$H$2:$H$201,MATCH($A40&amp;"-6",Matches!$J$2:$J$201,0))=""),"",IF(AND($C40&lt;&gt;"",INDEX(Matches!$F$2:$F$201,MATCH($A40&amp;"-6",Matches!$J$2:$J$201,0))&lt;&gt;"",$C40&gt;=INDEX(Matches!$F$2:$F$201,MATCH($A40&amp;"-6",Matches!$J$2:$J$201,0))),"",IF(AND(N40=INDEX(Matches!$G$2:$G$201,MATCH($A40&amp;"-6",Matches!$J$2:$J$201,0)),O40=INDEX(Matches!$H$2:$H$201,MATCH($A40&amp;"-6",Matches!$J$2:$J$201,0))),5,IF(SIGN(N40-O40)&lt;&gt;SIGN(INDEX(Matches!$G$2:$G$201,MATCH($A40&amp;"-6",Matches!$J$2:$J$201,0))-INDEX(Matches!$H$2:$H$201,MATCH($A40&amp;"-6",Matches!$J$2:$J$201,0))),0,IF(N40-O40=INDEX(Matches!$G$2:$G$201,MATCH($A40&amp;"-6",Matches!$J$2:$J$201,0))-INDEX(Matches!$H$2:$H$201,MATCH($A40&amp;"-6",Matches!$J$2:$J$201,0)),3,2))))),""))</f>
        <v/>
      </c>
      <c r="AD40" s="12" t="str">
        <f aca="false">IF(OR($B40="",P40="",Q40=""),"",IFERROR(IF(OR(INDEX(Matches!$I$2:$I$201,MATCH($A40&amp;"-7",Matches!$J$2:$J$201,0))="Void",INDEX(Matches!$G$2:$G$201,MATCH($A40&amp;"-7",Matches!$J$2:$J$201,0))="",INDEX(Matches!$H$2:$H$201,MATCH($A40&amp;"-7",Matches!$J$2:$J$201,0))=""),"",IF(AND($C40&lt;&gt;"",INDEX(Matches!$F$2:$F$201,MATCH($A40&amp;"-7",Matches!$J$2:$J$201,0))&lt;&gt;"",$C40&gt;=INDEX(Matches!$F$2:$F$201,MATCH($A40&amp;"-7",Matches!$J$2:$J$201,0))),"",IF(AND(P40=INDEX(Matches!$G$2:$G$201,MATCH($A40&amp;"-7",Matches!$J$2:$J$201,0)),Q40=INDEX(Matches!$H$2:$H$201,MATCH($A40&amp;"-7",Matches!$J$2:$J$201,0))),5,IF(SIGN(P40-Q40)&lt;&gt;SIGN(INDEX(Matches!$G$2:$G$201,MATCH($A40&amp;"-7",Matches!$J$2:$J$201,0))-INDEX(Matches!$H$2:$H$201,MATCH($A40&amp;"-7",Matches!$J$2:$J$201,0))),0,IF(P40-Q40=INDEX(Matches!$G$2:$G$201,MATCH($A40&amp;"-7",Matches!$J$2:$J$201,0))-INDEX(Matches!$H$2:$H$201,MATCH($A40&amp;"-7",Matches!$J$2:$J$201,0)),3,2))))),""))</f>
        <v/>
      </c>
      <c r="AE40" s="12" t="str">
        <f aca="false">IF(OR($B40="",R40="",S40=""),"",IFERROR(IF(OR(INDEX(Matches!$I$2:$I$201,MATCH($A40&amp;"-8",Matches!$J$2:$J$201,0))="Void",INDEX(Matches!$G$2:$G$201,MATCH($A40&amp;"-8",Matches!$J$2:$J$201,0))="",INDEX(Matches!$H$2:$H$201,MATCH($A40&amp;"-8",Matches!$J$2:$J$201,0))=""),"",IF(AND($C40&lt;&gt;"",INDEX(Matches!$F$2:$F$201,MATCH($A40&amp;"-8",Matches!$J$2:$J$201,0))&lt;&gt;"",$C40&gt;=INDEX(Matches!$F$2:$F$201,MATCH($A40&amp;"-8",Matches!$J$2:$J$201,0))),"",IF(AND(R40=INDEX(Matches!$G$2:$G$201,MATCH($A40&amp;"-8",Matches!$J$2:$J$201,0)),S40=INDEX(Matches!$H$2:$H$201,MATCH($A40&amp;"-8",Matches!$J$2:$J$201,0))),5,IF(SIGN(R40-S40)&lt;&gt;SIGN(INDEX(Matches!$G$2:$G$201,MATCH($A40&amp;"-8",Matches!$J$2:$J$201,0))-INDEX(Matches!$H$2:$H$201,MATCH($A40&amp;"-8",Matches!$J$2:$J$201,0))),0,IF(R40-S40=INDEX(Matches!$G$2:$G$201,MATCH($A40&amp;"-8",Matches!$J$2:$J$201,0))-INDEX(Matches!$H$2:$H$201,MATCH($A40&amp;"-8",Matches!$J$2:$J$201,0)),3,2))))),""))</f>
        <v/>
      </c>
      <c r="AF40" s="12" t="str">
        <f aca="false">IF(OR($B40="",T40="",U40=""),"",IFERROR(IF(OR(INDEX(Matches!$I$2:$I$201,MATCH($A40&amp;"-9",Matches!$J$2:$J$201,0))="Void",INDEX(Matches!$G$2:$G$201,MATCH($A40&amp;"-9",Matches!$J$2:$J$201,0))="",INDEX(Matches!$H$2:$H$201,MATCH($A40&amp;"-9",Matches!$J$2:$J$201,0))=""),"",IF(AND($C40&lt;&gt;"",INDEX(Matches!$F$2:$F$201,MATCH($A40&amp;"-9",Matches!$J$2:$J$201,0))&lt;&gt;"",$C40&gt;=INDEX(Matches!$F$2:$F$201,MATCH($A40&amp;"-9",Matches!$J$2:$J$201,0))),"",IF(AND(T40=INDEX(Matches!$G$2:$G$201,MATCH($A40&amp;"-9",Matches!$J$2:$J$201,0)),U40=INDEX(Matches!$H$2:$H$201,MATCH($A40&amp;"-9",Matches!$J$2:$J$201,0))),5,IF(SIGN(T40-U40)&lt;&gt;SIGN(INDEX(Matches!$G$2:$G$201,MATCH($A40&amp;"-9",Matches!$J$2:$J$201,0))-INDEX(Matches!$H$2:$H$201,MATCH($A40&amp;"-9",Matches!$J$2:$J$201,0))),0,IF(T40-U40=INDEX(Matches!$G$2:$G$201,MATCH($A40&amp;"-9",Matches!$J$2:$J$201,0))-INDEX(Matches!$H$2:$H$201,MATCH($A40&amp;"-9",Matches!$J$2:$J$201,0)),3,2))))),""))</f>
        <v/>
      </c>
      <c r="AG40" s="12" t="str">
        <f aca="false">IF(OR($B40="",V40="",W40=""),"",IFERROR(IF(OR(INDEX(Matches!$I$2:$I$201,MATCH($A40&amp;"-10",Matches!$J$2:$J$201,0))="Void",INDEX(Matches!$G$2:$G$201,MATCH($A40&amp;"-10",Matches!$J$2:$J$201,0))="",INDEX(Matches!$H$2:$H$201,MATCH($A40&amp;"-10",Matches!$J$2:$J$201,0))=""),"",IF(AND($C40&lt;&gt;"",INDEX(Matches!$F$2:$F$201,MATCH($A40&amp;"-10",Matches!$J$2:$J$201,0))&lt;&gt;"",$C40&gt;=INDEX(Matches!$F$2:$F$201,MATCH($A40&amp;"-10",Matches!$J$2:$J$201,0))),"",IF(AND(V40=INDEX(Matches!$G$2:$G$201,MATCH($A40&amp;"-10",Matches!$J$2:$J$201,0)),W40=INDEX(Matches!$H$2:$H$201,MATCH($A40&amp;"-10",Matches!$J$2:$J$201,0))),5,IF(SIGN(V40-W40)&lt;&gt;SIGN(INDEX(Matches!$G$2:$G$201,MATCH($A40&amp;"-10",Matches!$J$2:$J$201,0))-INDEX(Matches!$H$2:$H$201,MATCH($A40&amp;"-10",Matches!$J$2:$J$201,0))),0,IF(V40-W40=INDEX(Matches!$G$2:$G$201,MATCH($A40&amp;"-10",Matches!$J$2:$J$201,0))-INDEX(Matches!$H$2:$H$201,MATCH($A40&amp;"-10",Matches!$J$2:$J$201,0)),3,2))))),""))</f>
        <v/>
      </c>
      <c r="AH40" s="13" t="str">
        <f aca="false">IF($B40="","",SUM(X40:AG40))</f>
        <v/>
      </c>
      <c r="AI40" s="12" t="str">
        <f aca="false">IF($B40="","",COUNTIF(X40:AG40,5))</f>
        <v/>
      </c>
      <c r="AJ40" s="12" t="str">
        <f aca="false">IF($B40="","",COUNTIF(X40:AG40,"&gt;=2"))</f>
        <v/>
      </c>
      <c r="AK40" s="12" t="str">
        <f aca="false">IF($B40="","",COUNT(X40:AG40))</f>
        <v/>
      </c>
    </row>
    <row r="41" customFormat="false" ht="15" hidden="false" customHeight="false" outlineLevel="0" collapsed="false">
      <c r="A41" s="7"/>
      <c r="B41" s="7"/>
      <c r="C41" s="11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12" t="str">
        <f aca="false">IF(OR($B41="",D41="",E41=""),"",IFERROR(IF(OR(INDEX(Matches!$I$2:$I$201,MATCH($A41&amp;"-1",Matches!$J$2:$J$201,0))="Void",INDEX(Matches!$G$2:$G$201,MATCH($A41&amp;"-1",Matches!$J$2:$J$201,0))="",INDEX(Matches!$H$2:$H$201,MATCH($A41&amp;"-1",Matches!$J$2:$J$201,0))=""),"",IF(AND($C41&lt;&gt;"",INDEX(Matches!$F$2:$F$201,MATCH($A41&amp;"-1",Matches!$J$2:$J$201,0))&lt;&gt;"",$C41&gt;=INDEX(Matches!$F$2:$F$201,MATCH($A41&amp;"-1",Matches!$J$2:$J$201,0))),"",IF(AND(D41=INDEX(Matches!$G$2:$G$201,MATCH($A41&amp;"-1",Matches!$J$2:$J$201,0)),E41=INDEX(Matches!$H$2:$H$201,MATCH($A41&amp;"-1",Matches!$J$2:$J$201,0))),5,IF(SIGN(D41-E41)&lt;&gt;SIGN(INDEX(Matches!$G$2:$G$201,MATCH($A41&amp;"-1",Matches!$J$2:$J$201,0))-INDEX(Matches!$H$2:$H$201,MATCH($A41&amp;"-1",Matches!$J$2:$J$201,0))),0,IF(D41-E41=INDEX(Matches!$G$2:$G$201,MATCH($A41&amp;"-1",Matches!$J$2:$J$201,0))-INDEX(Matches!$H$2:$H$201,MATCH($A41&amp;"-1",Matches!$J$2:$J$201,0)),3,2))))),""))</f>
        <v/>
      </c>
      <c r="Y41" s="12" t="str">
        <f aca="false">IF(OR($B41="",F41="",G41=""),"",IFERROR(IF(OR(INDEX(Matches!$I$2:$I$201,MATCH($A41&amp;"-2",Matches!$J$2:$J$201,0))="Void",INDEX(Matches!$G$2:$G$201,MATCH($A41&amp;"-2",Matches!$J$2:$J$201,0))="",INDEX(Matches!$H$2:$H$201,MATCH($A41&amp;"-2",Matches!$J$2:$J$201,0))=""),"",IF(AND($C41&lt;&gt;"",INDEX(Matches!$F$2:$F$201,MATCH($A41&amp;"-2",Matches!$J$2:$J$201,0))&lt;&gt;"",$C41&gt;=INDEX(Matches!$F$2:$F$201,MATCH($A41&amp;"-2",Matches!$J$2:$J$201,0))),"",IF(AND(F41=INDEX(Matches!$G$2:$G$201,MATCH($A41&amp;"-2",Matches!$J$2:$J$201,0)),G41=INDEX(Matches!$H$2:$H$201,MATCH($A41&amp;"-2",Matches!$J$2:$J$201,0))),5,IF(SIGN(F41-G41)&lt;&gt;SIGN(INDEX(Matches!$G$2:$G$201,MATCH($A41&amp;"-2",Matches!$J$2:$J$201,0))-INDEX(Matches!$H$2:$H$201,MATCH($A41&amp;"-2",Matches!$J$2:$J$201,0))),0,IF(F41-G41=INDEX(Matches!$G$2:$G$201,MATCH($A41&amp;"-2",Matches!$J$2:$J$201,0))-INDEX(Matches!$H$2:$H$201,MATCH($A41&amp;"-2",Matches!$J$2:$J$201,0)),3,2))))),""))</f>
        <v/>
      </c>
      <c r="Z41" s="12" t="str">
        <f aca="false">IF(OR($B41="",H41="",I41=""),"",IFERROR(IF(OR(INDEX(Matches!$I$2:$I$201,MATCH($A41&amp;"-3",Matches!$J$2:$J$201,0))="Void",INDEX(Matches!$G$2:$G$201,MATCH($A41&amp;"-3",Matches!$J$2:$J$201,0))="",INDEX(Matches!$H$2:$H$201,MATCH($A41&amp;"-3",Matches!$J$2:$J$201,0))=""),"",IF(AND($C41&lt;&gt;"",INDEX(Matches!$F$2:$F$201,MATCH($A41&amp;"-3",Matches!$J$2:$J$201,0))&lt;&gt;"",$C41&gt;=INDEX(Matches!$F$2:$F$201,MATCH($A41&amp;"-3",Matches!$J$2:$J$201,0))),"",IF(AND(H41=INDEX(Matches!$G$2:$G$201,MATCH($A41&amp;"-3",Matches!$J$2:$J$201,0)),I41=INDEX(Matches!$H$2:$H$201,MATCH($A41&amp;"-3",Matches!$J$2:$J$201,0))),5,IF(SIGN(H41-I41)&lt;&gt;SIGN(INDEX(Matches!$G$2:$G$201,MATCH($A41&amp;"-3",Matches!$J$2:$J$201,0))-INDEX(Matches!$H$2:$H$201,MATCH($A41&amp;"-3",Matches!$J$2:$J$201,0))),0,IF(H41-I41=INDEX(Matches!$G$2:$G$201,MATCH($A41&amp;"-3",Matches!$J$2:$J$201,0))-INDEX(Matches!$H$2:$H$201,MATCH($A41&amp;"-3",Matches!$J$2:$J$201,0)),3,2))))),""))</f>
        <v/>
      </c>
      <c r="AA41" s="12" t="str">
        <f aca="false">IF(OR($B41="",J41="",K41=""),"",IFERROR(IF(OR(INDEX(Matches!$I$2:$I$201,MATCH($A41&amp;"-4",Matches!$J$2:$J$201,0))="Void",INDEX(Matches!$G$2:$G$201,MATCH($A41&amp;"-4",Matches!$J$2:$J$201,0))="",INDEX(Matches!$H$2:$H$201,MATCH($A41&amp;"-4",Matches!$J$2:$J$201,0))=""),"",IF(AND($C41&lt;&gt;"",INDEX(Matches!$F$2:$F$201,MATCH($A41&amp;"-4",Matches!$J$2:$J$201,0))&lt;&gt;"",$C41&gt;=INDEX(Matches!$F$2:$F$201,MATCH($A41&amp;"-4",Matches!$J$2:$J$201,0))),"",IF(AND(J41=INDEX(Matches!$G$2:$G$201,MATCH($A41&amp;"-4",Matches!$J$2:$J$201,0)),K41=INDEX(Matches!$H$2:$H$201,MATCH($A41&amp;"-4",Matches!$J$2:$J$201,0))),5,IF(SIGN(J41-K41)&lt;&gt;SIGN(INDEX(Matches!$G$2:$G$201,MATCH($A41&amp;"-4",Matches!$J$2:$J$201,0))-INDEX(Matches!$H$2:$H$201,MATCH($A41&amp;"-4",Matches!$J$2:$J$201,0))),0,IF(J41-K41=INDEX(Matches!$G$2:$G$201,MATCH($A41&amp;"-4",Matches!$J$2:$J$201,0))-INDEX(Matches!$H$2:$H$201,MATCH($A41&amp;"-4",Matches!$J$2:$J$201,0)),3,2))))),""))</f>
        <v/>
      </c>
      <c r="AB41" s="12" t="str">
        <f aca="false">IF(OR($B41="",L41="",M41=""),"",IFERROR(IF(OR(INDEX(Matches!$I$2:$I$201,MATCH($A41&amp;"-5",Matches!$J$2:$J$201,0))="Void",INDEX(Matches!$G$2:$G$201,MATCH($A41&amp;"-5",Matches!$J$2:$J$201,0))="",INDEX(Matches!$H$2:$H$201,MATCH($A41&amp;"-5",Matches!$J$2:$J$201,0))=""),"",IF(AND($C41&lt;&gt;"",INDEX(Matches!$F$2:$F$201,MATCH($A41&amp;"-5",Matches!$J$2:$J$201,0))&lt;&gt;"",$C41&gt;=INDEX(Matches!$F$2:$F$201,MATCH($A41&amp;"-5",Matches!$J$2:$J$201,0))),"",IF(AND(L41=INDEX(Matches!$G$2:$G$201,MATCH($A41&amp;"-5",Matches!$J$2:$J$201,0)),M41=INDEX(Matches!$H$2:$H$201,MATCH($A41&amp;"-5",Matches!$J$2:$J$201,0))),5,IF(SIGN(L41-M41)&lt;&gt;SIGN(INDEX(Matches!$G$2:$G$201,MATCH($A41&amp;"-5",Matches!$J$2:$J$201,0))-INDEX(Matches!$H$2:$H$201,MATCH($A41&amp;"-5",Matches!$J$2:$J$201,0))),0,IF(L41-M41=INDEX(Matches!$G$2:$G$201,MATCH($A41&amp;"-5",Matches!$J$2:$J$201,0))-INDEX(Matches!$H$2:$H$201,MATCH($A41&amp;"-5",Matches!$J$2:$J$201,0)),3,2))))),""))</f>
        <v/>
      </c>
      <c r="AC41" s="12" t="str">
        <f aca="false">IF(OR($B41="",N41="",O41=""),"",IFERROR(IF(OR(INDEX(Matches!$I$2:$I$201,MATCH($A41&amp;"-6",Matches!$J$2:$J$201,0))="Void",INDEX(Matches!$G$2:$G$201,MATCH($A41&amp;"-6",Matches!$J$2:$J$201,0))="",INDEX(Matches!$H$2:$H$201,MATCH($A41&amp;"-6",Matches!$J$2:$J$201,0))=""),"",IF(AND($C41&lt;&gt;"",INDEX(Matches!$F$2:$F$201,MATCH($A41&amp;"-6",Matches!$J$2:$J$201,0))&lt;&gt;"",$C41&gt;=INDEX(Matches!$F$2:$F$201,MATCH($A41&amp;"-6",Matches!$J$2:$J$201,0))),"",IF(AND(N41=INDEX(Matches!$G$2:$G$201,MATCH($A41&amp;"-6",Matches!$J$2:$J$201,0)),O41=INDEX(Matches!$H$2:$H$201,MATCH($A41&amp;"-6",Matches!$J$2:$J$201,0))),5,IF(SIGN(N41-O41)&lt;&gt;SIGN(INDEX(Matches!$G$2:$G$201,MATCH($A41&amp;"-6",Matches!$J$2:$J$201,0))-INDEX(Matches!$H$2:$H$201,MATCH($A41&amp;"-6",Matches!$J$2:$J$201,0))),0,IF(N41-O41=INDEX(Matches!$G$2:$G$201,MATCH($A41&amp;"-6",Matches!$J$2:$J$201,0))-INDEX(Matches!$H$2:$H$201,MATCH($A41&amp;"-6",Matches!$J$2:$J$201,0)),3,2))))),""))</f>
        <v/>
      </c>
      <c r="AD41" s="12" t="str">
        <f aca="false">IF(OR($B41="",P41="",Q41=""),"",IFERROR(IF(OR(INDEX(Matches!$I$2:$I$201,MATCH($A41&amp;"-7",Matches!$J$2:$J$201,0))="Void",INDEX(Matches!$G$2:$G$201,MATCH($A41&amp;"-7",Matches!$J$2:$J$201,0))="",INDEX(Matches!$H$2:$H$201,MATCH($A41&amp;"-7",Matches!$J$2:$J$201,0))=""),"",IF(AND($C41&lt;&gt;"",INDEX(Matches!$F$2:$F$201,MATCH($A41&amp;"-7",Matches!$J$2:$J$201,0))&lt;&gt;"",$C41&gt;=INDEX(Matches!$F$2:$F$201,MATCH($A41&amp;"-7",Matches!$J$2:$J$201,0))),"",IF(AND(P41=INDEX(Matches!$G$2:$G$201,MATCH($A41&amp;"-7",Matches!$J$2:$J$201,0)),Q41=INDEX(Matches!$H$2:$H$201,MATCH($A41&amp;"-7",Matches!$J$2:$J$201,0))),5,IF(SIGN(P41-Q41)&lt;&gt;SIGN(INDEX(Matches!$G$2:$G$201,MATCH($A41&amp;"-7",Matches!$J$2:$J$201,0))-INDEX(Matches!$H$2:$H$201,MATCH($A41&amp;"-7",Matches!$J$2:$J$201,0))),0,IF(P41-Q41=INDEX(Matches!$G$2:$G$201,MATCH($A41&amp;"-7",Matches!$J$2:$J$201,0))-INDEX(Matches!$H$2:$H$201,MATCH($A41&amp;"-7",Matches!$J$2:$J$201,0)),3,2))))),""))</f>
        <v/>
      </c>
      <c r="AE41" s="12" t="str">
        <f aca="false">IF(OR($B41="",R41="",S41=""),"",IFERROR(IF(OR(INDEX(Matches!$I$2:$I$201,MATCH($A41&amp;"-8",Matches!$J$2:$J$201,0))="Void",INDEX(Matches!$G$2:$G$201,MATCH($A41&amp;"-8",Matches!$J$2:$J$201,0))="",INDEX(Matches!$H$2:$H$201,MATCH($A41&amp;"-8",Matches!$J$2:$J$201,0))=""),"",IF(AND($C41&lt;&gt;"",INDEX(Matches!$F$2:$F$201,MATCH($A41&amp;"-8",Matches!$J$2:$J$201,0))&lt;&gt;"",$C41&gt;=INDEX(Matches!$F$2:$F$201,MATCH($A41&amp;"-8",Matches!$J$2:$J$201,0))),"",IF(AND(R41=INDEX(Matches!$G$2:$G$201,MATCH($A41&amp;"-8",Matches!$J$2:$J$201,0)),S41=INDEX(Matches!$H$2:$H$201,MATCH($A41&amp;"-8",Matches!$J$2:$J$201,0))),5,IF(SIGN(R41-S41)&lt;&gt;SIGN(INDEX(Matches!$G$2:$G$201,MATCH($A41&amp;"-8",Matches!$J$2:$J$201,0))-INDEX(Matches!$H$2:$H$201,MATCH($A41&amp;"-8",Matches!$J$2:$J$201,0))),0,IF(R41-S41=INDEX(Matches!$G$2:$G$201,MATCH($A41&amp;"-8",Matches!$J$2:$J$201,0))-INDEX(Matches!$H$2:$H$201,MATCH($A41&amp;"-8",Matches!$J$2:$J$201,0)),3,2))))),""))</f>
        <v/>
      </c>
      <c r="AF41" s="12" t="str">
        <f aca="false">IF(OR($B41="",T41="",U41=""),"",IFERROR(IF(OR(INDEX(Matches!$I$2:$I$201,MATCH($A41&amp;"-9",Matches!$J$2:$J$201,0))="Void",INDEX(Matches!$G$2:$G$201,MATCH($A41&amp;"-9",Matches!$J$2:$J$201,0))="",INDEX(Matches!$H$2:$H$201,MATCH($A41&amp;"-9",Matches!$J$2:$J$201,0))=""),"",IF(AND($C41&lt;&gt;"",INDEX(Matches!$F$2:$F$201,MATCH($A41&amp;"-9",Matches!$J$2:$J$201,0))&lt;&gt;"",$C41&gt;=INDEX(Matches!$F$2:$F$201,MATCH($A41&amp;"-9",Matches!$J$2:$J$201,0))),"",IF(AND(T41=INDEX(Matches!$G$2:$G$201,MATCH($A41&amp;"-9",Matches!$J$2:$J$201,0)),U41=INDEX(Matches!$H$2:$H$201,MATCH($A41&amp;"-9",Matches!$J$2:$J$201,0))),5,IF(SIGN(T41-U41)&lt;&gt;SIGN(INDEX(Matches!$G$2:$G$201,MATCH($A41&amp;"-9",Matches!$J$2:$J$201,0))-INDEX(Matches!$H$2:$H$201,MATCH($A41&amp;"-9",Matches!$J$2:$J$201,0))),0,IF(T41-U41=INDEX(Matches!$G$2:$G$201,MATCH($A41&amp;"-9",Matches!$J$2:$J$201,0))-INDEX(Matches!$H$2:$H$201,MATCH($A41&amp;"-9",Matches!$J$2:$J$201,0)),3,2))))),""))</f>
        <v/>
      </c>
      <c r="AG41" s="12" t="str">
        <f aca="false">IF(OR($B41="",V41="",W41=""),"",IFERROR(IF(OR(INDEX(Matches!$I$2:$I$201,MATCH($A41&amp;"-10",Matches!$J$2:$J$201,0))="Void",INDEX(Matches!$G$2:$G$201,MATCH($A41&amp;"-10",Matches!$J$2:$J$201,0))="",INDEX(Matches!$H$2:$H$201,MATCH($A41&amp;"-10",Matches!$J$2:$J$201,0))=""),"",IF(AND($C41&lt;&gt;"",INDEX(Matches!$F$2:$F$201,MATCH($A41&amp;"-10",Matches!$J$2:$J$201,0))&lt;&gt;"",$C41&gt;=INDEX(Matches!$F$2:$F$201,MATCH($A41&amp;"-10",Matches!$J$2:$J$201,0))),"",IF(AND(V41=INDEX(Matches!$G$2:$G$201,MATCH($A41&amp;"-10",Matches!$J$2:$J$201,0)),W41=INDEX(Matches!$H$2:$H$201,MATCH($A41&amp;"-10",Matches!$J$2:$J$201,0))),5,IF(SIGN(V41-W41)&lt;&gt;SIGN(INDEX(Matches!$G$2:$G$201,MATCH($A41&amp;"-10",Matches!$J$2:$J$201,0))-INDEX(Matches!$H$2:$H$201,MATCH($A41&amp;"-10",Matches!$J$2:$J$201,0))),0,IF(V41-W41=INDEX(Matches!$G$2:$G$201,MATCH($A41&amp;"-10",Matches!$J$2:$J$201,0))-INDEX(Matches!$H$2:$H$201,MATCH($A41&amp;"-10",Matches!$J$2:$J$201,0)),3,2))))),""))</f>
        <v/>
      </c>
      <c r="AH41" s="13" t="str">
        <f aca="false">IF($B41="","",SUM(X41:AG41))</f>
        <v/>
      </c>
      <c r="AI41" s="12" t="str">
        <f aca="false">IF($B41="","",COUNTIF(X41:AG41,5))</f>
        <v/>
      </c>
      <c r="AJ41" s="12" t="str">
        <f aca="false">IF($B41="","",COUNTIF(X41:AG41,"&gt;=2"))</f>
        <v/>
      </c>
      <c r="AK41" s="12" t="str">
        <f aca="false">IF($B41="","",COUNT(X41:AG41))</f>
        <v/>
      </c>
    </row>
    <row r="42" customFormat="false" ht="15" hidden="false" customHeight="false" outlineLevel="0" collapsed="false">
      <c r="A42" s="7"/>
      <c r="B42" s="7"/>
      <c r="C42" s="11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12" t="str">
        <f aca="false">IF(OR($B42="",D42="",E42=""),"",IFERROR(IF(OR(INDEX(Matches!$I$2:$I$201,MATCH($A42&amp;"-1",Matches!$J$2:$J$201,0))="Void",INDEX(Matches!$G$2:$G$201,MATCH($A42&amp;"-1",Matches!$J$2:$J$201,0))="",INDEX(Matches!$H$2:$H$201,MATCH($A42&amp;"-1",Matches!$J$2:$J$201,0))=""),"",IF(AND($C42&lt;&gt;"",INDEX(Matches!$F$2:$F$201,MATCH($A42&amp;"-1",Matches!$J$2:$J$201,0))&lt;&gt;"",$C42&gt;=INDEX(Matches!$F$2:$F$201,MATCH($A42&amp;"-1",Matches!$J$2:$J$201,0))),"",IF(AND(D42=INDEX(Matches!$G$2:$G$201,MATCH($A42&amp;"-1",Matches!$J$2:$J$201,0)),E42=INDEX(Matches!$H$2:$H$201,MATCH($A42&amp;"-1",Matches!$J$2:$J$201,0))),5,IF(SIGN(D42-E42)&lt;&gt;SIGN(INDEX(Matches!$G$2:$G$201,MATCH($A42&amp;"-1",Matches!$J$2:$J$201,0))-INDEX(Matches!$H$2:$H$201,MATCH($A42&amp;"-1",Matches!$J$2:$J$201,0))),0,IF(D42-E42=INDEX(Matches!$G$2:$G$201,MATCH($A42&amp;"-1",Matches!$J$2:$J$201,0))-INDEX(Matches!$H$2:$H$201,MATCH($A42&amp;"-1",Matches!$J$2:$J$201,0)),3,2))))),""))</f>
        <v/>
      </c>
      <c r="Y42" s="12" t="str">
        <f aca="false">IF(OR($B42="",F42="",G42=""),"",IFERROR(IF(OR(INDEX(Matches!$I$2:$I$201,MATCH($A42&amp;"-2",Matches!$J$2:$J$201,0))="Void",INDEX(Matches!$G$2:$G$201,MATCH($A42&amp;"-2",Matches!$J$2:$J$201,0))="",INDEX(Matches!$H$2:$H$201,MATCH($A42&amp;"-2",Matches!$J$2:$J$201,0))=""),"",IF(AND($C42&lt;&gt;"",INDEX(Matches!$F$2:$F$201,MATCH($A42&amp;"-2",Matches!$J$2:$J$201,0))&lt;&gt;"",$C42&gt;=INDEX(Matches!$F$2:$F$201,MATCH($A42&amp;"-2",Matches!$J$2:$J$201,0))),"",IF(AND(F42=INDEX(Matches!$G$2:$G$201,MATCH($A42&amp;"-2",Matches!$J$2:$J$201,0)),G42=INDEX(Matches!$H$2:$H$201,MATCH($A42&amp;"-2",Matches!$J$2:$J$201,0))),5,IF(SIGN(F42-G42)&lt;&gt;SIGN(INDEX(Matches!$G$2:$G$201,MATCH($A42&amp;"-2",Matches!$J$2:$J$201,0))-INDEX(Matches!$H$2:$H$201,MATCH($A42&amp;"-2",Matches!$J$2:$J$201,0))),0,IF(F42-G42=INDEX(Matches!$G$2:$G$201,MATCH($A42&amp;"-2",Matches!$J$2:$J$201,0))-INDEX(Matches!$H$2:$H$201,MATCH($A42&amp;"-2",Matches!$J$2:$J$201,0)),3,2))))),""))</f>
        <v/>
      </c>
      <c r="Z42" s="12" t="str">
        <f aca="false">IF(OR($B42="",H42="",I42=""),"",IFERROR(IF(OR(INDEX(Matches!$I$2:$I$201,MATCH($A42&amp;"-3",Matches!$J$2:$J$201,0))="Void",INDEX(Matches!$G$2:$G$201,MATCH($A42&amp;"-3",Matches!$J$2:$J$201,0))="",INDEX(Matches!$H$2:$H$201,MATCH($A42&amp;"-3",Matches!$J$2:$J$201,0))=""),"",IF(AND($C42&lt;&gt;"",INDEX(Matches!$F$2:$F$201,MATCH($A42&amp;"-3",Matches!$J$2:$J$201,0))&lt;&gt;"",$C42&gt;=INDEX(Matches!$F$2:$F$201,MATCH($A42&amp;"-3",Matches!$J$2:$J$201,0))),"",IF(AND(H42=INDEX(Matches!$G$2:$G$201,MATCH($A42&amp;"-3",Matches!$J$2:$J$201,0)),I42=INDEX(Matches!$H$2:$H$201,MATCH($A42&amp;"-3",Matches!$J$2:$J$201,0))),5,IF(SIGN(H42-I42)&lt;&gt;SIGN(INDEX(Matches!$G$2:$G$201,MATCH($A42&amp;"-3",Matches!$J$2:$J$201,0))-INDEX(Matches!$H$2:$H$201,MATCH($A42&amp;"-3",Matches!$J$2:$J$201,0))),0,IF(H42-I42=INDEX(Matches!$G$2:$G$201,MATCH($A42&amp;"-3",Matches!$J$2:$J$201,0))-INDEX(Matches!$H$2:$H$201,MATCH($A42&amp;"-3",Matches!$J$2:$J$201,0)),3,2))))),""))</f>
        <v/>
      </c>
      <c r="AA42" s="12" t="str">
        <f aca="false">IF(OR($B42="",J42="",K42=""),"",IFERROR(IF(OR(INDEX(Matches!$I$2:$I$201,MATCH($A42&amp;"-4",Matches!$J$2:$J$201,0))="Void",INDEX(Matches!$G$2:$G$201,MATCH($A42&amp;"-4",Matches!$J$2:$J$201,0))="",INDEX(Matches!$H$2:$H$201,MATCH($A42&amp;"-4",Matches!$J$2:$J$201,0))=""),"",IF(AND($C42&lt;&gt;"",INDEX(Matches!$F$2:$F$201,MATCH($A42&amp;"-4",Matches!$J$2:$J$201,0))&lt;&gt;"",$C42&gt;=INDEX(Matches!$F$2:$F$201,MATCH($A42&amp;"-4",Matches!$J$2:$J$201,0))),"",IF(AND(J42=INDEX(Matches!$G$2:$G$201,MATCH($A42&amp;"-4",Matches!$J$2:$J$201,0)),K42=INDEX(Matches!$H$2:$H$201,MATCH($A42&amp;"-4",Matches!$J$2:$J$201,0))),5,IF(SIGN(J42-K42)&lt;&gt;SIGN(INDEX(Matches!$G$2:$G$201,MATCH($A42&amp;"-4",Matches!$J$2:$J$201,0))-INDEX(Matches!$H$2:$H$201,MATCH($A42&amp;"-4",Matches!$J$2:$J$201,0))),0,IF(J42-K42=INDEX(Matches!$G$2:$G$201,MATCH($A42&amp;"-4",Matches!$J$2:$J$201,0))-INDEX(Matches!$H$2:$H$201,MATCH($A42&amp;"-4",Matches!$J$2:$J$201,0)),3,2))))),""))</f>
        <v/>
      </c>
      <c r="AB42" s="12" t="str">
        <f aca="false">IF(OR($B42="",L42="",M42=""),"",IFERROR(IF(OR(INDEX(Matches!$I$2:$I$201,MATCH($A42&amp;"-5",Matches!$J$2:$J$201,0))="Void",INDEX(Matches!$G$2:$G$201,MATCH($A42&amp;"-5",Matches!$J$2:$J$201,0))="",INDEX(Matches!$H$2:$H$201,MATCH($A42&amp;"-5",Matches!$J$2:$J$201,0))=""),"",IF(AND($C42&lt;&gt;"",INDEX(Matches!$F$2:$F$201,MATCH($A42&amp;"-5",Matches!$J$2:$J$201,0))&lt;&gt;"",$C42&gt;=INDEX(Matches!$F$2:$F$201,MATCH($A42&amp;"-5",Matches!$J$2:$J$201,0))),"",IF(AND(L42=INDEX(Matches!$G$2:$G$201,MATCH($A42&amp;"-5",Matches!$J$2:$J$201,0)),M42=INDEX(Matches!$H$2:$H$201,MATCH($A42&amp;"-5",Matches!$J$2:$J$201,0))),5,IF(SIGN(L42-M42)&lt;&gt;SIGN(INDEX(Matches!$G$2:$G$201,MATCH($A42&amp;"-5",Matches!$J$2:$J$201,0))-INDEX(Matches!$H$2:$H$201,MATCH($A42&amp;"-5",Matches!$J$2:$J$201,0))),0,IF(L42-M42=INDEX(Matches!$G$2:$G$201,MATCH($A42&amp;"-5",Matches!$J$2:$J$201,0))-INDEX(Matches!$H$2:$H$201,MATCH($A42&amp;"-5",Matches!$J$2:$J$201,0)),3,2))))),""))</f>
        <v/>
      </c>
      <c r="AC42" s="12" t="str">
        <f aca="false">IF(OR($B42="",N42="",O42=""),"",IFERROR(IF(OR(INDEX(Matches!$I$2:$I$201,MATCH($A42&amp;"-6",Matches!$J$2:$J$201,0))="Void",INDEX(Matches!$G$2:$G$201,MATCH($A42&amp;"-6",Matches!$J$2:$J$201,0))="",INDEX(Matches!$H$2:$H$201,MATCH($A42&amp;"-6",Matches!$J$2:$J$201,0))=""),"",IF(AND($C42&lt;&gt;"",INDEX(Matches!$F$2:$F$201,MATCH($A42&amp;"-6",Matches!$J$2:$J$201,0))&lt;&gt;"",$C42&gt;=INDEX(Matches!$F$2:$F$201,MATCH($A42&amp;"-6",Matches!$J$2:$J$201,0))),"",IF(AND(N42=INDEX(Matches!$G$2:$G$201,MATCH($A42&amp;"-6",Matches!$J$2:$J$201,0)),O42=INDEX(Matches!$H$2:$H$201,MATCH($A42&amp;"-6",Matches!$J$2:$J$201,0))),5,IF(SIGN(N42-O42)&lt;&gt;SIGN(INDEX(Matches!$G$2:$G$201,MATCH($A42&amp;"-6",Matches!$J$2:$J$201,0))-INDEX(Matches!$H$2:$H$201,MATCH($A42&amp;"-6",Matches!$J$2:$J$201,0))),0,IF(N42-O42=INDEX(Matches!$G$2:$G$201,MATCH($A42&amp;"-6",Matches!$J$2:$J$201,0))-INDEX(Matches!$H$2:$H$201,MATCH($A42&amp;"-6",Matches!$J$2:$J$201,0)),3,2))))),""))</f>
        <v/>
      </c>
      <c r="AD42" s="12" t="str">
        <f aca="false">IF(OR($B42="",P42="",Q42=""),"",IFERROR(IF(OR(INDEX(Matches!$I$2:$I$201,MATCH($A42&amp;"-7",Matches!$J$2:$J$201,0))="Void",INDEX(Matches!$G$2:$G$201,MATCH($A42&amp;"-7",Matches!$J$2:$J$201,0))="",INDEX(Matches!$H$2:$H$201,MATCH($A42&amp;"-7",Matches!$J$2:$J$201,0))=""),"",IF(AND($C42&lt;&gt;"",INDEX(Matches!$F$2:$F$201,MATCH($A42&amp;"-7",Matches!$J$2:$J$201,0))&lt;&gt;"",$C42&gt;=INDEX(Matches!$F$2:$F$201,MATCH($A42&amp;"-7",Matches!$J$2:$J$201,0))),"",IF(AND(P42=INDEX(Matches!$G$2:$G$201,MATCH($A42&amp;"-7",Matches!$J$2:$J$201,0)),Q42=INDEX(Matches!$H$2:$H$201,MATCH($A42&amp;"-7",Matches!$J$2:$J$201,0))),5,IF(SIGN(P42-Q42)&lt;&gt;SIGN(INDEX(Matches!$G$2:$G$201,MATCH($A42&amp;"-7",Matches!$J$2:$J$201,0))-INDEX(Matches!$H$2:$H$201,MATCH($A42&amp;"-7",Matches!$J$2:$J$201,0))),0,IF(P42-Q42=INDEX(Matches!$G$2:$G$201,MATCH($A42&amp;"-7",Matches!$J$2:$J$201,0))-INDEX(Matches!$H$2:$H$201,MATCH($A42&amp;"-7",Matches!$J$2:$J$201,0)),3,2))))),""))</f>
        <v/>
      </c>
      <c r="AE42" s="12" t="str">
        <f aca="false">IF(OR($B42="",R42="",S42=""),"",IFERROR(IF(OR(INDEX(Matches!$I$2:$I$201,MATCH($A42&amp;"-8",Matches!$J$2:$J$201,0))="Void",INDEX(Matches!$G$2:$G$201,MATCH($A42&amp;"-8",Matches!$J$2:$J$201,0))="",INDEX(Matches!$H$2:$H$201,MATCH($A42&amp;"-8",Matches!$J$2:$J$201,0))=""),"",IF(AND($C42&lt;&gt;"",INDEX(Matches!$F$2:$F$201,MATCH($A42&amp;"-8",Matches!$J$2:$J$201,0))&lt;&gt;"",$C42&gt;=INDEX(Matches!$F$2:$F$201,MATCH($A42&amp;"-8",Matches!$J$2:$J$201,0))),"",IF(AND(R42=INDEX(Matches!$G$2:$G$201,MATCH($A42&amp;"-8",Matches!$J$2:$J$201,0)),S42=INDEX(Matches!$H$2:$H$201,MATCH($A42&amp;"-8",Matches!$J$2:$J$201,0))),5,IF(SIGN(R42-S42)&lt;&gt;SIGN(INDEX(Matches!$G$2:$G$201,MATCH($A42&amp;"-8",Matches!$J$2:$J$201,0))-INDEX(Matches!$H$2:$H$201,MATCH($A42&amp;"-8",Matches!$J$2:$J$201,0))),0,IF(R42-S42=INDEX(Matches!$G$2:$G$201,MATCH($A42&amp;"-8",Matches!$J$2:$J$201,0))-INDEX(Matches!$H$2:$H$201,MATCH($A42&amp;"-8",Matches!$J$2:$J$201,0)),3,2))))),""))</f>
        <v/>
      </c>
      <c r="AF42" s="12" t="str">
        <f aca="false">IF(OR($B42="",T42="",U42=""),"",IFERROR(IF(OR(INDEX(Matches!$I$2:$I$201,MATCH($A42&amp;"-9",Matches!$J$2:$J$201,0))="Void",INDEX(Matches!$G$2:$G$201,MATCH($A42&amp;"-9",Matches!$J$2:$J$201,0))="",INDEX(Matches!$H$2:$H$201,MATCH($A42&amp;"-9",Matches!$J$2:$J$201,0))=""),"",IF(AND($C42&lt;&gt;"",INDEX(Matches!$F$2:$F$201,MATCH($A42&amp;"-9",Matches!$J$2:$J$201,0))&lt;&gt;"",$C42&gt;=INDEX(Matches!$F$2:$F$201,MATCH($A42&amp;"-9",Matches!$J$2:$J$201,0))),"",IF(AND(T42=INDEX(Matches!$G$2:$G$201,MATCH($A42&amp;"-9",Matches!$J$2:$J$201,0)),U42=INDEX(Matches!$H$2:$H$201,MATCH($A42&amp;"-9",Matches!$J$2:$J$201,0))),5,IF(SIGN(T42-U42)&lt;&gt;SIGN(INDEX(Matches!$G$2:$G$201,MATCH($A42&amp;"-9",Matches!$J$2:$J$201,0))-INDEX(Matches!$H$2:$H$201,MATCH($A42&amp;"-9",Matches!$J$2:$J$201,0))),0,IF(T42-U42=INDEX(Matches!$G$2:$G$201,MATCH($A42&amp;"-9",Matches!$J$2:$J$201,0))-INDEX(Matches!$H$2:$H$201,MATCH($A42&amp;"-9",Matches!$J$2:$J$201,0)),3,2))))),""))</f>
        <v/>
      </c>
      <c r="AG42" s="12" t="str">
        <f aca="false">IF(OR($B42="",V42="",W42=""),"",IFERROR(IF(OR(INDEX(Matches!$I$2:$I$201,MATCH($A42&amp;"-10",Matches!$J$2:$J$201,0))="Void",INDEX(Matches!$G$2:$G$201,MATCH($A42&amp;"-10",Matches!$J$2:$J$201,0))="",INDEX(Matches!$H$2:$H$201,MATCH($A42&amp;"-10",Matches!$J$2:$J$201,0))=""),"",IF(AND($C42&lt;&gt;"",INDEX(Matches!$F$2:$F$201,MATCH($A42&amp;"-10",Matches!$J$2:$J$201,0))&lt;&gt;"",$C42&gt;=INDEX(Matches!$F$2:$F$201,MATCH($A42&amp;"-10",Matches!$J$2:$J$201,0))),"",IF(AND(V42=INDEX(Matches!$G$2:$G$201,MATCH($A42&amp;"-10",Matches!$J$2:$J$201,0)),W42=INDEX(Matches!$H$2:$H$201,MATCH($A42&amp;"-10",Matches!$J$2:$J$201,0))),5,IF(SIGN(V42-W42)&lt;&gt;SIGN(INDEX(Matches!$G$2:$G$201,MATCH($A42&amp;"-10",Matches!$J$2:$J$201,0))-INDEX(Matches!$H$2:$H$201,MATCH($A42&amp;"-10",Matches!$J$2:$J$201,0))),0,IF(V42-W42=INDEX(Matches!$G$2:$G$201,MATCH($A42&amp;"-10",Matches!$J$2:$J$201,0))-INDEX(Matches!$H$2:$H$201,MATCH($A42&amp;"-10",Matches!$J$2:$J$201,0)),3,2))))),""))</f>
        <v/>
      </c>
      <c r="AH42" s="13" t="str">
        <f aca="false">IF($B42="","",SUM(X42:AG42))</f>
        <v/>
      </c>
      <c r="AI42" s="12" t="str">
        <f aca="false">IF($B42="","",COUNTIF(X42:AG42,5))</f>
        <v/>
      </c>
      <c r="AJ42" s="12" t="str">
        <f aca="false">IF($B42="","",COUNTIF(X42:AG42,"&gt;=2"))</f>
        <v/>
      </c>
      <c r="AK42" s="12" t="str">
        <f aca="false">IF($B42="","",COUNT(X42:AG42))</f>
        <v/>
      </c>
    </row>
    <row r="43" customFormat="false" ht="15" hidden="false" customHeight="false" outlineLevel="0" collapsed="false">
      <c r="A43" s="7"/>
      <c r="B43" s="7"/>
      <c r="C43" s="11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12" t="str">
        <f aca="false">IF(OR($B43="",D43="",E43=""),"",IFERROR(IF(OR(INDEX(Matches!$I$2:$I$201,MATCH($A43&amp;"-1",Matches!$J$2:$J$201,0))="Void",INDEX(Matches!$G$2:$G$201,MATCH($A43&amp;"-1",Matches!$J$2:$J$201,0))="",INDEX(Matches!$H$2:$H$201,MATCH($A43&amp;"-1",Matches!$J$2:$J$201,0))=""),"",IF(AND($C43&lt;&gt;"",INDEX(Matches!$F$2:$F$201,MATCH($A43&amp;"-1",Matches!$J$2:$J$201,0))&lt;&gt;"",$C43&gt;=INDEX(Matches!$F$2:$F$201,MATCH($A43&amp;"-1",Matches!$J$2:$J$201,0))),"",IF(AND(D43=INDEX(Matches!$G$2:$G$201,MATCH($A43&amp;"-1",Matches!$J$2:$J$201,0)),E43=INDEX(Matches!$H$2:$H$201,MATCH($A43&amp;"-1",Matches!$J$2:$J$201,0))),5,IF(SIGN(D43-E43)&lt;&gt;SIGN(INDEX(Matches!$G$2:$G$201,MATCH($A43&amp;"-1",Matches!$J$2:$J$201,0))-INDEX(Matches!$H$2:$H$201,MATCH($A43&amp;"-1",Matches!$J$2:$J$201,0))),0,IF(D43-E43=INDEX(Matches!$G$2:$G$201,MATCH($A43&amp;"-1",Matches!$J$2:$J$201,0))-INDEX(Matches!$H$2:$H$201,MATCH($A43&amp;"-1",Matches!$J$2:$J$201,0)),3,2))))),""))</f>
        <v/>
      </c>
      <c r="Y43" s="12" t="str">
        <f aca="false">IF(OR($B43="",F43="",G43=""),"",IFERROR(IF(OR(INDEX(Matches!$I$2:$I$201,MATCH($A43&amp;"-2",Matches!$J$2:$J$201,0))="Void",INDEX(Matches!$G$2:$G$201,MATCH($A43&amp;"-2",Matches!$J$2:$J$201,0))="",INDEX(Matches!$H$2:$H$201,MATCH($A43&amp;"-2",Matches!$J$2:$J$201,0))=""),"",IF(AND($C43&lt;&gt;"",INDEX(Matches!$F$2:$F$201,MATCH($A43&amp;"-2",Matches!$J$2:$J$201,0))&lt;&gt;"",$C43&gt;=INDEX(Matches!$F$2:$F$201,MATCH($A43&amp;"-2",Matches!$J$2:$J$201,0))),"",IF(AND(F43=INDEX(Matches!$G$2:$G$201,MATCH($A43&amp;"-2",Matches!$J$2:$J$201,0)),G43=INDEX(Matches!$H$2:$H$201,MATCH($A43&amp;"-2",Matches!$J$2:$J$201,0))),5,IF(SIGN(F43-G43)&lt;&gt;SIGN(INDEX(Matches!$G$2:$G$201,MATCH($A43&amp;"-2",Matches!$J$2:$J$201,0))-INDEX(Matches!$H$2:$H$201,MATCH($A43&amp;"-2",Matches!$J$2:$J$201,0))),0,IF(F43-G43=INDEX(Matches!$G$2:$G$201,MATCH($A43&amp;"-2",Matches!$J$2:$J$201,0))-INDEX(Matches!$H$2:$H$201,MATCH($A43&amp;"-2",Matches!$J$2:$J$201,0)),3,2))))),""))</f>
        <v/>
      </c>
      <c r="Z43" s="12" t="str">
        <f aca="false">IF(OR($B43="",H43="",I43=""),"",IFERROR(IF(OR(INDEX(Matches!$I$2:$I$201,MATCH($A43&amp;"-3",Matches!$J$2:$J$201,0))="Void",INDEX(Matches!$G$2:$G$201,MATCH($A43&amp;"-3",Matches!$J$2:$J$201,0))="",INDEX(Matches!$H$2:$H$201,MATCH($A43&amp;"-3",Matches!$J$2:$J$201,0))=""),"",IF(AND($C43&lt;&gt;"",INDEX(Matches!$F$2:$F$201,MATCH($A43&amp;"-3",Matches!$J$2:$J$201,0))&lt;&gt;"",$C43&gt;=INDEX(Matches!$F$2:$F$201,MATCH($A43&amp;"-3",Matches!$J$2:$J$201,0))),"",IF(AND(H43=INDEX(Matches!$G$2:$G$201,MATCH($A43&amp;"-3",Matches!$J$2:$J$201,0)),I43=INDEX(Matches!$H$2:$H$201,MATCH($A43&amp;"-3",Matches!$J$2:$J$201,0))),5,IF(SIGN(H43-I43)&lt;&gt;SIGN(INDEX(Matches!$G$2:$G$201,MATCH($A43&amp;"-3",Matches!$J$2:$J$201,0))-INDEX(Matches!$H$2:$H$201,MATCH($A43&amp;"-3",Matches!$J$2:$J$201,0))),0,IF(H43-I43=INDEX(Matches!$G$2:$G$201,MATCH($A43&amp;"-3",Matches!$J$2:$J$201,0))-INDEX(Matches!$H$2:$H$201,MATCH($A43&amp;"-3",Matches!$J$2:$J$201,0)),3,2))))),""))</f>
        <v/>
      </c>
      <c r="AA43" s="12" t="str">
        <f aca="false">IF(OR($B43="",J43="",K43=""),"",IFERROR(IF(OR(INDEX(Matches!$I$2:$I$201,MATCH($A43&amp;"-4",Matches!$J$2:$J$201,0))="Void",INDEX(Matches!$G$2:$G$201,MATCH($A43&amp;"-4",Matches!$J$2:$J$201,0))="",INDEX(Matches!$H$2:$H$201,MATCH($A43&amp;"-4",Matches!$J$2:$J$201,0))=""),"",IF(AND($C43&lt;&gt;"",INDEX(Matches!$F$2:$F$201,MATCH($A43&amp;"-4",Matches!$J$2:$J$201,0))&lt;&gt;"",$C43&gt;=INDEX(Matches!$F$2:$F$201,MATCH($A43&amp;"-4",Matches!$J$2:$J$201,0))),"",IF(AND(J43=INDEX(Matches!$G$2:$G$201,MATCH($A43&amp;"-4",Matches!$J$2:$J$201,0)),K43=INDEX(Matches!$H$2:$H$201,MATCH($A43&amp;"-4",Matches!$J$2:$J$201,0))),5,IF(SIGN(J43-K43)&lt;&gt;SIGN(INDEX(Matches!$G$2:$G$201,MATCH($A43&amp;"-4",Matches!$J$2:$J$201,0))-INDEX(Matches!$H$2:$H$201,MATCH($A43&amp;"-4",Matches!$J$2:$J$201,0))),0,IF(J43-K43=INDEX(Matches!$G$2:$G$201,MATCH($A43&amp;"-4",Matches!$J$2:$J$201,0))-INDEX(Matches!$H$2:$H$201,MATCH($A43&amp;"-4",Matches!$J$2:$J$201,0)),3,2))))),""))</f>
        <v/>
      </c>
      <c r="AB43" s="12" t="str">
        <f aca="false">IF(OR($B43="",L43="",M43=""),"",IFERROR(IF(OR(INDEX(Matches!$I$2:$I$201,MATCH($A43&amp;"-5",Matches!$J$2:$J$201,0))="Void",INDEX(Matches!$G$2:$G$201,MATCH($A43&amp;"-5",Matches!$J$2:$J$201,0))="",INDEX(Matches!$H$2:$H$201,MATCH($A43&amp;"-5",Matches!$J$2:$J$201,0))=""),"",IF(AND($C43&lt;&gt;"",INDEX(Matches!$F$2:$F$201,MATCH($A43&amp;"-5",Matches!$J$2:$J$201,0))&lt;&gt;"",$C43&gt;=INDEX(Matches!$F$2:$F$201,MATCH($A43&amp;"-5",Matches!$J$2:$J$201,0))),"",IF(AND(L43=INDEX(Matches!$G$2:$G$201,MATCH($A43&amp;"-5",Matches!$J$2:$J$201,0)),M43=INDEX(Matches!$H$2:$H$201,MATCH($A43&amp;"-5",Matches!$J$2:$J$201,0))),5,IF(SIGN(L43-M43)&lt;&gt;SIGN(INDEX(Matches!$G$2:$G$201,MATCH($A43&amp;"-5",Matches!$J$2:$J$201,0))-INDEX(Matches!$H$2:$H$201,MATCH($A43&amp;"-5",Matches!$J$2:$J$201,0))),0,IF(L43-M43=INDEX(Matches!$G$2:$G$201,MATCH($A43&amp;"-5",Matches!$J$2:$J$201,0))-INDEX(Matches!$H$2:$H$201,MATCH($A43&amp;"-5",Matches!$J$2:$J$201,0)),3,2))))),""))</f>
        <v/>
      </c>
      <c r="AC43" s="12" t="str">
        <f aca="false">IF(OR($B43="",N43="",O43=""),"",IFERROR(IF(OR(INDEX(Matches!$I$2:$I$201,MATCH($A43&amp;"-6",Matches!$J$2:$J$201,0))="Void",INDEX(Matches!$G$2:$G$201,MATCH($A43&amp;"-6",Matches!$J$2:$J$201,0))="",INDEX(Matches!$H$2:$H$201,MATCH($A43&amp;"-6",Matches!$J$2:$J$201,0))=""),"",IF(AND($C43&lt;&gt;"",INDEX(Matches!$F$2:$F$201,MATCH($A43&amp;"-6",Matches!$J$2:$J$201,0))&lt;&gt;"",$C43&gt;=INDEX(Matches!$F$2:$F$201,MATCH($A43&amp;"-6",Matches!$J$2:$J$201,0))),"",IF(AND(N43=INDEX(Matches!$G$2:$G$201,MATCH($A43&amp;"-6",Matches!$J$2:$J$201,0)),O43=INDEX(Matches!$H$2:$H$201,MATCH($A43&amp;"-6",Matches!$J$2:$J$201,0))),5,IF(SIGN(N43-O43)&lt;&gt;SIGN(INDEX(Matches!$G$2:$G$201,MATCH($A43&amp;"-6",Matches!$J$2:$J$201,0))-INDEX(Matches!$H$2:$H$201,MATCH($A43&amp;"-6",Matches!$J$2:$J$201,0))),0,IF(N43-O43=INDEX(Matches!$G$2:$G$201,MATCH($A43&amp;"-6",Matches!$J$2:$J$201,0))-INDEX(Matches!$H$2:$H$201,MATCH($A43&amp;"-6",Matches!$J$2:$J$201,0)),3,2))))),""))</f>
        <v/>
      </c>
      <c r="AD43" s="12" t="str">
        <f aca="false">IF(OR($B43="",P43="",Q43=""),"",IFERROR(IF(OR(INDEX(Matches!$I$2:$I$201,MATCH($A43&amp;"-7",Matches!$J$2:$J$201,0))="Void",INDEX(Matches!$G$2:$G$201,MATCH($A43&amp;"-7",Matches!$J$2:$J$201,0))="",INDEX(Matches!$H$2:$H$201,MATCH($A43&amp;"-7",Matches!$J$2:$J$201,0))=""),"",IF(AND($C43&lt;&gt;"",INDEX(Matches!$F$2:$F$201,MATCH($A43&amp;"-7",Matches!$J$2:$J$201,0))&lt;&gt;"",$C43&gt;=INDEX(Matches!$F$2:$F$201,MATCH($A43&amp;"-7",Matches!$J$2:$J$201,0))),"",IF(AND(P43=INDEX(Matches!$G$2:$G$201,MATCH($A43&amp;"-7",Matches!$J$2:$J$201,0)),Q43=INDEX(Matches!$H$2:$H$201,MATCH($A43&amp;"-7",Matches!$J$2:$J$201,0))),5,IF(SIGN(P43-Q43)&lt;&gt;SIGN(INDEX(Matches!$G$2:$G$201,MATCH($A43&amp;"-7",Matches!$J$2:$J$201,0))-INDEX(Matches!$H$2:$H$201,MATCH($A43&amp;"-7",Matches!$J$2:$J$201,0))),0,IF(P43-Q43=INDEX(Matches!$G$2:$G$201,MATCH($A43&amp;"-7",Matches!$J$2:$J$201,0))-INDEX(Matches!$H$2:$H$201,MATCH($A43&amp;"-7",Matches!$J$2:$J$201,0)),3,2))))),""))</f>
        <v/>
      </c>
      <c r="AE43" s="12" t="str">
        <f aca="false">IF(OR($B43="",R43="",S43=""),"",IFERROR(IF(OR(INDEX(Matches!$I$2:$I$201,MATCH($A43&amp;"-8",Matches!$J$2:$J$201,0))="Void",INDEX(Matches!$G$2:$G$201,MATCH($A43&amp;"-8",Matches!$J$2:$J$201,0))="",INDEX(Matches!$H$2:$H$201,MATCH($A43&amp;"-8",Matches!$J$2:$J$201,0))=""),"",IF(AND($C43&lt;&gt;"",INDEX(Matches!$F$2:$F$201,MATCH($A43&amp;"-8",Matches!$J$2:$J$201,0))&lt;&gt;"",$C43&gt;=INDEX(Matches!$F$2:$F$201,MATCH($A43&amp;"-8",Matches!$J$2:$J$201,0))),"",IF(AND(R43=INDEX(Matches!$G$2:$G$201,MATCH($A43&amp;"-8",Matches!$J$2:$J$201,0)),S43=INDEX(Matches!$H$2:$H$201,MATCH($A43&amp;"-8",Matches!$J$2:$J$201,0))),5,IF(SIGN(R43-S43)&lt;&gt;SIGN(INDEX(Matches!$G$2:$G$201,MATCH($A43&amp;"-8",Matches!$J$2:$J$201,0))-INDEX(Matches!$H$2:$H$201,MATCH($A43&amp;"-8",Matches!$J$2:$J$201,0))),0,IF(R43-S43=INDEX(Matches!$G$2:$G$201,MATCH($A43&amp;"-8",Matches!$J$2:$J$201,0))-INDEX(Matches!$H$2:$H$201,MATCH($A43&amp;"-8",Matches!$J$2:$J$201,0)),3,2))))),""))</f>
        <v/>
      </c>
      <c r="AF43" s="12" t="str">
        <f aca="false">IF(OR($B43="",T43="",U43=""),"",IFERROR(IF(OR(INDEX(Matches!$I$2:$I$201,MATCH($A43&amp;"-9",Matches!$J$2:$J$201,0))="Void",INDEX(Matches!$G$2:$G$201,MATCH($A43&amp;"-9",Matches!$J$2:$J$201,0))="",INDEX(Matches!$H$2:$H$201,MATCH($A43&amp;"-9",Matches!$J$2:$J$201,0))=""),"",IF(AND($C43&lt;&gt;"",INDEX(Matches!$F$2:$F$201,MATCH($A43&amp;"-9",Matches!$J$2:$J$201,0))&lt;&gt;"",$C43&gt;=INDEX(Matches!$F$2:$F$201,MATCH($A43&amp;"-9",Matches!$J$2:$J$201,0))),"",IF(AND(T43=INDEX(Matches!$G$2:$G$201,MATCH($A43&amp;"-9",Matches!$J$2:$J$201,0)),U43=INDEX(Matches!$H$2:$H$201,MATCH($A43&amp;"-9",Matches!$J$2:$J$201,0))),5,IF(SIGN(T43-U43)&lt;&gt;SIGN(INDEX(Matches!$G$2:$G$201,MATCH($A43&amp;"-9",Matches!$J$2:$J$201,0))-INDEX(Matches!$H$2:$H$201,MATCH($A43&amp;"-9",Matches!$J$2:$J$201,0))),0,IF(T43-U43=INDEX(Matches!$G$2:$G$201,MATCH($A43&amp;"-9",Matches!$J$2:$J$201,0))-INDEX(Matches!$H$2:$H$201,MATCH($A43&amp;"-9",Matches!$J$2:$J$201,0)),3,2))))),""))</f>
        <v/>
      </c>
      <c r="AG43" s="12" t="str">
        <f aca="false">IF(OR($B43="",V43="",W43=""),"",IFERROR(IF(OR(INDEX(Matches!$I$2:$I$201,MATCH($A43&amp;"-10",Matches!$J$2:$J$201,0))="Void",INDEX(Matches!$G$2:$G$201,MATCH($A43&amp;"-10",Matches!$J$2:$J$201,0))="",INDEX(Matches!$H$2:$H$201,MATCH($A43&amp;"-10",Matches!$J$2:$J$201,0))=""),"",IF(AND($C43&lt;&gt;"",INDEX(Matches!$F$2:$F$201,MATCH($A43&amp;"-10",Matches!$J$2:$J$201,0))&lt;&gt;"",$C43&gt;=INDEX(Matches!$F$2:$F$201,MATCH($A43&amp;"-10",Matches!$J$2:$J$201,0))),"",IF(AND(V43=INDEX(Matches!$G$2:$G$201,MATCH($A43&amp;"-10",Matches!$J$2:$J$201,0)),W43=INDEX(Matches!$H$2:$H$201,MATCH($A43&amp;"-10",Matches!$J$2:$J$201,0))),5,IF(SIGN(V43-W43)&lt;&gt;SIGN(INDEX(Matches!$G$2:$G$201,MATCH($A43&amp;"-10",Matches!$J$2:$J$201,0))-INDEX(Matches!$H$2:$H$201,MATCH($A43&amp;"-10",Matches!$J$2:$J$201,0))),0,IF(V43-W43=INDEX(Matches!$G$2:$G$201,MATCH($A43&amp;"-10",Matches!$J$2:$J$201,0))-INDEX(Matches!$H$2:$H$201,MATCH($A43&amp;"-10",Matches!$J$2:$J$201,0)),3,2))))),""))</f>
        <v/>
      </c>
      <c r="AH43" s="13" t="str">
        <f aca="false">IF($B43="","",SUM(X43:AG43))</f>
        <v/>
      </c>
      <c r="AI43" s="12" t="str">
        <f aca="false">IF($B43="","",COUNTIF(X43:AG43,5))</f>
        <v/>
      </c>
      <c r="AJ43" s="12" t="str">
        <f aca="false">IF($B43="","",COUNTIF(X43:AG43,"&gt;=2"))</f>
        <v/>
      </c>
      <c r="AK43" s="12" t="str">
        <f aca="false">IF($B43="","",COUNT(X43:AG43))</f>
        <v/>
      </c>
    </row>
    <row r="44" customFormat="false" ht="15" hidden="false" customHeight="false" outlineLevel="0" collapsed="false">
      <c r="A44" s="7"/>
      <c r="B44" s="7"/>
      <c r="C44" s="1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12" t="str">
        <f aca="false">IF(OR($B44="",D44="",E44=""),"",IFERROR(IF(OR(INDEX(Matches!$I$2:$I$201,MATCH($A44&amp;"-1",Matches!$J$2:$J$201,0))="Void",INDEX(Matches!$G$2:$G$201,MATCH($A44&amp;"-1",Matches!$J$2:$J$201,0))="",INDEX(Matches!$H$2:$H$201,MATCH($A44&amp;"-1",Matches!$J$2:$J$201,0))=""),"",IF(AND($C44&lt;&gt;"",INDEX(Matches!$F$2:$F$201,MATCH($A44&amp;"-1",Matches!$J$2:$J$201,0))&lt;&gt;"",$C44&gt;=INDEX(Matches!$F$2:$F$201,MATCH($A44&amp;"-1",Matches!$J$2:$J$201,0))),"",IF(AND(D44=INDEX(Matches!$G$2:$G$201,MATCH($A44&amp;"-1",Matches!$J$2:$J$201,0)),E44=INDEX(Matches!$H$2:$H$201,MATCH($A44&amp;"-1",Matches!$J$2:$J$201,0))),5,IF(SIGN(D44-E44)&lt;&gt;SIGN(INDEX(Matches!$G$2:$G$201,MATCH($A44&amp;"-1",Matches!$J$2:$J$201,0))-INDEX(Matches!$H$2:$H$201,MATCH($A44&amp;"-1",Matches!$J$2:$J$201,0))),0,IF(D44-E44=INDEX(Matches!$G$2:$G$201,MATCH($A44&amp;"-1",Matches!$J$2:$J$201,0))-INDEX(Matches!$H$2:$H$201,MATCH($A44&amp;"-1",Matches!$J$2:$J$201,0)),3,2))))),""))</f>
        <v/>
      </c>
      <c r="Y44" s="12" t="str">
        <f aca="false">IF(OR($B44="",F44="",G44=""),"",IFERROR(IF(OR(INDEX(Matches!$I$2:$I$201,MATCH($A44&amp;"-2",Matches!$J$2:$J$201,0))="Void",INDEX(Matches!$G$2:$G$201,MATCH($A44&amp;"-2",Matches!$J$2:$J$201,0))="",INDEX(Matches!$H$2:$H$201,MATCH($A44&amp;"-2",Matches!$J$2:$J$201,0))=""),"",IF(AND($C44&lt;&gt;"",INDEX(Matches!$F$2:$F$201,MATCH($A44&amp;"-2",Matches!$J$2:$J$201,0))&lt;&gt;"",$C44&gt;=INDEX(Matches!$F$2:$F$201,MATCH($A44&amp;"-2",Matches!$J$2:$J$201,0))),"",IF(AND(F44=INDEX(Matches!$G$2:$G$201,MATCH($A44&amp;"-2",Matches!$J$2:$J$201,0)),G44=INDEX(Matches!$H$2:$H$201,MATCH($A44&amp;"-2",Matches!$J$2:$J$201,0))),5,IF(SIGN(F44-G44)&lt;&gt;SIGN(INDEX(Matches!$G$2:$G$201,MATCH($A44&amp;"-2",Matches!$J$2:$J$201,0))-INDEX(Matches!$H$2:$H$201,MATCH($A44&amp;"-2",Matches!$J$2:$J$201,0))),0,IF(F44-G44=INDEX(Matches!$G$2:$G$201,MATCH($A44&amp;"-2",Matches!$J$2:$J$201,0))-INDEX(Matches!$H$2:$H$201,MATCH($A44&amp;"-2",Matches!$J$2:$J$201,0)),3,2))))),""))</f>
        <v/>
      </c>
      <c r="Z44" s="12" t="str">
        <f aca="false">IF(OR($B44="",H44="",I44=""),"",IFERROR(IF(OR(INDEX(Matches!$I$2:$I$201,MATCH($A44&amp;"-3",Matches!$J$2:$J$201,0))="Void",INDEX(Matches!$G$2:$G$201,MATCH($A44&amp;"-3",Matches!$J$2:$J$201,0))="",INDEX(Matches!$H$2:$H$201,MATCH($A44&amp;"-3",Matches!$J$2:$J$201,0))=""),"",IF(AND($C44&lt;&gt;"",INDEX(Matches!$F$2:$F$201,MATCH($A44&amp;"-3",Matches!$J$2:$J$201,0))&lt;&gt;"",$C44&gt;=INDEX(Matches!$F$2:$F$201,MATCH($A44&amp;"-3",Matches!$J$2:$J$201,0))),"",IF(AND(H44=INDEX(Matches!$G$2:$G$201,MATCH($A44&amp;"-3",Matches!$J$2:$J$201,0)),I44=INDEX(Matches!$H$2:$H$201,MATCH($A44&amp;"-3",Matches!$J$2:$J$201,0))),5,IF(SIGN(H44-I44)&lt;&gt;SIGN(INDEX(Matches!$G$2:$G$201,MATCH($A44&amp;"-3",Matches!$J$2:$J$201,0))-INDEX(Matches!$H$2:$H$201,MATCH($A44&amp;"-3",Matches!$J$2:$J$201,0))),0,IF(H44-I44=INDEX(Matches!$G$2:$G$201,MATCH($A44&amp;"-3",Matches!$J$2:$J$201,0))-INDEX(Matches!$H$2:$H$201,MATCH($A44&amp;"-3",Matches!$J$2:$J$201,0)),3,2))))),""))</f>
        <v/>
      </c>
      <c r="AA44" s="12" t="str">
        <f aca="false">IF(OR($B44="",J44="",K44=""),"",IFERROR(IF(OR(INDEX(Matches!$I$2:$I$201,MATCH($A44&amp;"-4",Matches!$J$2:$J$201,0))="Void",INDEX(Matches!$G$2:$G$201,MATCH($A44&amp;"-4",Matches!$J$2:$J$201,0))="",INDEX(Matches!$H$2:$H$201,MATCH($A44&amp;"-4",Matches!$J$2:$J$201,0))=""),"",IF(AND($C44&lt;&gt;"",INDEX(Matches!$F$2:$F$201,MATCH($A44&amp;"-4",Matches!$J$2:$J$201,0))&lt;&gt;"",$C44&gt;=INDEX(Matches!$F$2:$F$201,MATCH($A44&amp;"-4",Matches!$J$2:$J$201,0))),"",IF(AND(J44=INDEX(Matches!$G$2:$G$201,MATCH($A44&amp;"-4",Matches!$J$2:$J$201,0)),K44=INDEX(Matches!$H$2:$H$201,MATCH($A44&amp;"-4",Matches!$J$2:$J$201,0))),5,IF(SIGN(J44-K44)&lt;&gt;SIGN(INDEX(Matches!$G$2:$G$201,MATCH($A44&amp;"-4",Matches!$J$2:$J$201,0))-INDEX(Matches!$H$2:$H$201,MATCH($A44&amp;"-4",Matches!$J$2:$J$201,0))),0,IF(J44-K44=INDEX(Matches!$G$2:$G$201,MATCH($A44&amp;"-4",Matches!$J$2:$J$201,0))-INDEX(Matches!$H$2:$H$201,MATCH($A44&amp;"-4",Matches!$J$2:$J$201,0)),3,2))))),""))</f>
        <v/>
      </c>
      <c r="AB44" s="12" t="str">
        <f aca="false">IF(OR($B44="",L44="",M44=""),"",IFERROR(IF(OR(INDEX(Matches!$I$2:$I$201,MATCH($A44&amp;"-5",Matches!$J$2:$J$201,0))="Void",INDEX(Matches!$G$2:$G$201,MATCH($A44&amp;"-5",Matches!$J$2:$J$201,0))="",INDEX(Matches!$H$2:$H$201,MATCH($A44&amp;"-5",Matches!$J$2:$J$201,0))=""),"",IF(AND($C44&lt;&gt;"",INDEX(Matches!$F$2:$F$201,MATCH($A44&amp;"-5",Matches!$J$2:$J$201,0))&lt;&gt;"",$C44&gt;=INDEX(Matches!$F$2:$F$201,MATCH($A44&amp;"-5",Matches!$J$2:$J$201,0))),"",IF(AND(L44=INDEX(Matches!$G$2:$G$201,MATCH($A44&amp;"-5",Matches!$J$2:$J$201,0)),M44=INDEX(Matches!$H$2:$H$201,MATCH($A44&amp;"-5",Matches!$J$2:$J$201,0))),5,IF(SIGN(L44-M44)&lt;&gt;SIGN(INDEX(Matches!$G$2:$G$201,MATCH($A44&amp;"-5",Matches!$J$2:$J$201,0))-INDEX(Matches!$H$2:$H$201,MATCH($A44&amp;"-5",Matches!$J$2:$J$201,0))),0,IF(L44-M44=INDEX(Matches!$G$2:$G$201,MATCH($A44&amp;"-5",Matches!$J$2:$J$201,0))-INDEX(Matches!$H$2:$H$201,MATCH($A44&amp;"-5",Matches!$J$2:$J$201,0)),3,2))))),""))</f>
        <v/>
      </c>
      <c r="AC44" s="12" t="str">
        <f aca="false">IF(OR($B44="",N44="",O44=""),"",IFERROR(IF(OR(INDEX(Matches!$I$2:$I$201,MATCH($A44&amp;"-6",Matches!$J$2:$J$201,0))="Void",INDEX(Matches!$G$2:$G$201,MATCH($A44&amp;"-6",Matches!$J$2:$J$201,0))="",INDEX(Matches!$H$2:$H$201,MATCH($A44&amp;"-6",Matches!$J$2:$J$201,0))=""),"",IF(AND($C44&lt;&gt;"",INDEX(Matches!$F$2:$F$201,MATCH($A44&amp;"-6",Matches!$J$2:$J$201,0))&lt;&gt;"",$C44&gt;=INDEX(Matches!$F$2:$F$201,MATCH($A44&amp;"-6",Matches!$J$2:$J$201,0))),"",IF(AND(N44=INDEX(Matches!$G$2:$G$201,MATCH($A44&amp;"-6",Matches!$J$2:$J$201,0)),O44=INDEX(Matches!$H$2:$H$201,MATCH($A44&amp;"-6",Matches!$J$2:$J$201,0))),5,IF(SIGN(N44-O44)&lt;&gt;SIGN(INDEX(Matches!$G$2:$G$201,MATCH($A44&amp;"-6",Matches!$J$2:$J$201,0))-INDEX(Matches!$H$2:$H$201,MATCH($A44&amp;"-6",Matches!$J$2:$J$201,0))),0,IF(N44-O44=INDEX(Matches!$G$2:$G$201,MATCH($A44&amp;"-6",Matches!$J$2:$J$201,0))-INDEX(Matches!$H$2:$H$201,MATCH($A44&amp;"-6",Matches!$J$2:$J$201,0)),3,2))))),""))</f>
        <v/>
      </c>
      <c r="AD44" s="12" t="str">
        <f aca="false">IF(OR($B44="",P44="",Q44=""),"",IFERROR(IF(OR(INDEX(Matches!$I$2:$I$201,MATCH($A44&amp;"-7",Matches!$J$2:$J$201,0))="Void",INDEX(Matches!$G$2:$G$201,MATCH($A44&amp;"-7",Matches!$J$2:$J$201,0))="",INDEX(Matches!$H$2:$H$201,MATCH($A44&amp;"-7",Matches!$J$2:$J$201,0))=""),"",IF(AND($C44&lt;&gt;"",INDEX(Matches!$F$2:$F$201,MATCH($A44&amp;"-7",Matches!$J$2:$J$201,0))&lt;&gt;"",$C44&gt;=INDEX(Matches!$F$2:$F$201,MATCH($A44&amp;"-7",Matches!$J$2:$J$201,0))),"",IF(AND(P44=INDEX(Matches!$G$2:$G$201,MATCH($A44&amp;"-7",Matches!$J$2:$J$201,0)),Q44=INDEX(Matches!$H$2:$H$201,MATCH($A44&amp;"-7",Matches!$J$2:$J$201,0))),5,IF(SIGN(P44-Q44)&lt;&gt;SIGN(INDEX(Matches!$G$2:$G$201,MATCH($A44&amp;"-7",Matches!$J$2:$J$201,0))-INDEX(Matches!$H$2:$H$201,MATCH($A44&amp;"-7",Matches!$J$2:$J$201,0))),0,IF(P44-Q44=INDEX(Matches!$G$2:$G$201,MATCH($A44&amp;"-7",Matches!$J$2:$J$201,0))-INDEX(Matches!$H$2:$H$201,MATCH($A44&amp;"-7",Matches!$J$2:$J$201,0)),3,2))))),""))</f>
        <v/>
      </c>
      <c r="AE44" s="12" t="str">
        <f aca="false">IF(OR($B44="",R44="",S44=""),"",IFERROR(IF(OR(INDEX(Matches!$I$2:$I$201,MATCH($A44&amp;"-8",Matches!$J$2:$J$201,0))="Void",INDEX(Matches!$G$2:$G$201,MATCH($A44&amp;"-8",Matches!$J$2:$J$201,0))="",INDEX(Matches!$H$2:$H$201,MATCH($A44&amp;"-8",Matches!$J$2:$J$201,0))=""),"",IF(AND($C44&lt;&gt;"",INDEX(Matches!$F$2:$F$201,MATCH($A44&amp;"-8",Matches!$J$2:$J$201,0))&lt;&gt;"",$C44&gt;=INDEX(Matches!$F$2:$F$201,MATCH($A44&amp;"-8",Matches!$J$2:$J$201,0))),"",IF(AND(R44=INDEX(Matches!$G$2:$G$201,MATCH($A44&amp;"-8",Matches!$J$2:$J$201,0)),S44=INDEX(Matches!$H$2:$H$201,MATCH($A44&amp;"-8",Matches!$J$2:$J$201,0))),5,IF(SIGN(R44-S44)&lt;&gt;SIGN(INDEX(Matches!$G$2:$G$201,MATCH($A44&amp;"-8",Matches!$J$2:$J$201,0))-INDEX(Matches!$H$2:$H$201,MATCH($A44&amp;"-8",Matches!$J$2:$J$201,0))),0,IF(R44-S44=INDEX(Matches!$G$2:$G$201,MATCH($A44&amp;"-8",Matches!$J$2:$J$201,0))-INDEX(Matches!$H$2:$H$201,MATCH($A44&amp;"-8",Matches!$J$2:$J$201,0)),3,2))))),""))</f>
        <v/>
      </c>
      <c r="AF44" s="12" t="str">
        <f aca="false">IF(OR($B44="",T44="",U44=""),"",IFERROR(IF(OR(INDEX(Matches!$I$2:$I$201,MATCH($A44&amp;"-9",Matches!$J$2:$J$201,0))="Void",INDEX(Matches!$G$2:$G$201,MATCH($A44&amp;"-9",Matches!$J$2:$J$201,0))="",INDEX(Matches!$H$2:$H$201,MATCH($A44&amp;"-9",Matches!$J$2:$J$201,0))=""),"",IF(AND($C44&lt;&gt;"",INDEX(Matches!$F$2:$F$201,MATCH($A44&amp;"-9",Matches!$J$2:$J$201,0))&lt;&gt;"",$C44&gt;=INDEX(Matches!$F$2:$F$201,MATCH($A44&amp;"-9",Matches!$J$2:$J$201,0))),"",IF(AND(T44=INDEX(Matches!$G$2:$G$201,MATCH($A44&amp;"-9",Matches!$J$2:$J$201,0)),U44=INDEX(Matches!$H$2:$H$201,MATCH($A44&amp;"-9",Matches!$J$2:$J$201,0))),5,IF(SIGN(T44-U44)&lt;&gt;SIGN(INDEX(Matches!$G$2:$G$201,MATCH($A44&amp;"-9",Matches!$J$2:$J$201,0))-INDEX(Matches!$H$2:$H$201,MATCH($A44&amp;"-9",Matches!$J$2:$J$201,0))),0,IF(T44-U44=INDEX(Matches!$G$2:$G$201,MATCH($A44&amp;"-9",Matches!$J$2:$J$201,0))-INDEX(Matches!$H$2:$H$201,MATCH($A44&amp;"-9",Matches!$J$2:$J$201,0)),3,2))))),""))</f>
        <v/>
      </c>
      <c r="AG44" s="12" t="str">
        <f aca="false">IF(OR($B44="",V44="",W44=""),"",IFERROR(IF(OR(INDEX(Matches!$I$2:$I$201,MATCH($A44&amp;"-10",Matches!$J$2:$J$201,0))="Void",INDEX(Matches!$G$2:$G$201,MATCH($A44&amp;"-10",Matches!$J$2:$J$201,0))="",INDEX(Matches!$H$2:$H$201,MATCH($A44&amp;"-10",Matches!$J$2:$J$201,0))=""),"",IF(AND($C44&lt;&gt;"",INDEX(Matches!$F$2:$F$201,MATCH($A44&amp;"-10",Matches!$J$2:$J$201,0))&lt;&gt;"",$C44&gt;=INDEX(Matches!$F$2:$F$201,MATCH($A44&amp;"-10",Matches!$J$2:$J$201,0))),"",IF(AND(V44=INDEX(Matches!$G$2:$G$201,MATCH($A44&amp;"-10",Matches!$J$2:$J$201,0)),W44=INDEX(Matches!$H$2:$H$201,MATCH($A44&amp;"-10",Matches!$J$2:$J$201,0))),5,IF(SIGN(V44-W44)&lt;&gt;SIGN(INDEX(Matches!$G$2:$G$201,MATCH($A44&amp;"-10",Matches!$J$2:$J$201,0))-INDEX(Matches!$H$2:$H$201,MATCH($A44&amp;"-10",Matches!$J$2:$J$201,0))),0,IF(V44-W44=INDEX(Matches!$G$2:$G$201,MATCH($A44&amp;"-10",Matches!$J$2:$J$201,0))-INDEX(Matches!$H$2:$H$201,MATCH($A44&amp;"-10",Matches!$J$2:$J$201,0)),3,2))))),""))</f>
        <v/>
      </c>
      <c r="AH44" s="13" t="str">
        <f aca="false">IF($B44="","",SUM(X44:AG44))</f>
        <v/>
      </c>
      <c r="AI44" s="12" t="str">
        <f aca="false">IF($B44="","",COUNTIF(X44:AG44,5))</f>
        <v/>
      </c>
      <c r="AJ44" s="12" t="str">
        <f aca="false">IF($B44="","",COUNTIF(X44:AG44,"&gt;=2"))</f>
        <v/>
      </c>
      <c r="AK44" s="12" t="str">
        <f aca="false">IF($B44="","",COUNT(X44:AG44))</f>
        <v/>
      </c>
    </row>
    <row r="45" customFormat="false" ht="15" hidden="false" customHeight="false" outlineLevel="0" collapsed="false">
      <c r="A45" s="7"/>
      <c r="B45" s="7"/>
      <c r="C45" s="1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12" t="str">
        <f aca="false">IF(OR($B45="",D45="",E45=""),"",IFERROR(IF(OR(INDEX(Matches!$I$2:$I$201,MATCH($A45&amp;"-1",Matches!$J$2:$J$201,0))="Void",INDEX(Matches!$G$2:$G$201,MATCH($A45&amp;"-1",Matches!$J$2:$J$201,0))="",INDEX(Matches!$H$2:$H$201,MATCH($A45&amp;"-1",Matches!$J$2:$J$201,0))=""),"",IF(AND($C45&lt;&gt;"",INDEX(Matches!$F$2:$F$201,MATCH($A45&amp;"-1",Matches!$J$2:$J$201,0))&lt;&gt;"",$C45&gt;=INDEX(Matches!$F$2:$F$201,MATCH($A45&amp;"-1",Matches!$J$2:$J$201,0))),"",IF(AND(D45=INDEX(Matches!$G$2:$G$201,MATCH($A45&amp;"-1",Matches!$J$2:$J$201,0)),E45=INDEX(Matches!$H$2:$H$201,MATCH($A45&amp;"-1",Matches!$J$2:$J$201,0))),5,IF(SIGN(D45-E45)&lt;&gt;SIGN(INDEX(Matches!$G$2:$G$201,MATCH($A45&amp;"-1",Matches!$J$2:$J$201,0))-INDEX(Matches!$H$2:$H$201,MATCH($A45&amp;"-1",Matches!$J$2:$J$201,0))),0,IF(D45-E45=INDEX(Matches!$G$2:$G$201,MATCH($A45&amp;"-1",Matches!$J$2:$J$201,0))-INDEX(Matches!$H$2:$H$201,MATCH($A45&amp;"-1",Matches!$J$2:$J$201,0)),3,2))))),""))</f>
        <v/>
      </c>
      <c r="Y45" s="12" t="str">
        <f aca="false">IF(OR($B45="",F45="",G45=""),"",IFERROR(IF(OR(INDEX(Matches!$I$2:$I$201,MATCH($A45&amp;"-2",Matches!$J$2:$J$201,0))="Void",INDEX(Matches!$G$2:$G$201,MATCH($A45&amp;"-2",Matches!$J$2:$J$201,0))="",INDEX(Matches!$H$2:$H$201,MATCH($A45&amp;"-2",Matches!$J$2:$J$201,0))=""),"",IF(AND($C45&lt;&gt;"",INDEX(Matches!$F$2:$F$201,MATCH($A45&amp;"-2",Matches!$J$2:$J$201,0))&lt;&gt;"",$C45&gt;=INDEX(Matches!$F$2:$F$201,MATCH($A45&amp;"-2",Matches!$J$2:$J$201,0))),"",IF(AND(F45=INDEX(Matches!$G$2:$G$201,MATCH($A45&amp;"-2",Matches!$J$2:$J$201,0)),G45=INDEX(Matches!$H$2:$H$201,MATCH($A45&amp;"-2",Matches!$J$2:$J$201,0))),5,IF(SIGN(F45-G45)&lt;&gt;SIGN(INDEX(Matches!$G$2:$G$201,MATCH($A45&amp;"-2",Matches!$J$2:$J$201,0))-INDEX(Matches!$H$2:$H$201,MATCH($A45&amp;"-2",Matches!$J$2:$J$201,0))),0,IF(F45-G45=INDEX(Matches!$G$2:$G$201,MATCH($A45&amp;"-2",Matches!$J$2:$J$201,0))-INDEX(Matches!$H$2:$H$201,MATCH($A45&amp;"-2",Matches!$J$2:$J$201,0)),3,2))))),""))</f>
        <v/>
      </c>
      <c r="Z45" s="12" t="str">
        <f aca="false">IF(OR($B45="",H45="",I45=""),"",IFERROR(IF(OR(INDEX(Matches!$I$2:$I$201,MATCH($A45&amp;"-3",Matches!$J$2:$J$201,0))="Void",INDEX(Matches!$G$2:$G$201,MATCH($A45&amp;"-3",Matches!$J$2:$J$201,0))="",INDEX(Matches!$H$2:$H$201,MATCH($A45&amp;"-3",Matches!$J$2:$J$201,0))=""),"",IF(AND($C45&lt;&gt;"",INDEX(Matches!$F$2:$F$201,MATCH($A45&amp;"-3",Matches!$J$2:$J$201,0))&lt;&gt;"",$C45&gt;=INDEX(Matches!$F$2:$F$201,MATCH($A45&amp;"-3",Matches!$J$2:$J$201,0))),"",IF(AND(H45=INDEX(Matches!$G$2:$G$201,MATCH($A45&amp;"-3",Matches!$J$2:$J$201,0)),I45=INDEX(Matches!$H$2:$H$201,MATCH($A45&amp;"-3",Matches!$J$2:$J$201,0))),5,IF(SIGN(H45-I45)&lt;&gt;SIGN(INDEX(Matches!$G$2:$G$201,MATCH($A45&amp;"-3",Matches!$J$2:$J$201,0))-INDEX(Matches!$H$2:$H$201,MATCH($A45&amp;"-3",Matches!$J$2:$J$201,0))),0,IF(H45-I45=INDEX(Matches!$G$2:$G$201,MATCH($A45&amp;"-3",Matches!$J$2:$J$201,0))-INDEX(Matches!$H$2:$H$201,MATCH($A45&amp;"-3",Matches!$J$2:$J$201,0)),3,2))))),""))</f>
        <v/>
      </c>
      <c r="AA45" s="12" t="str">
        <f aca="false">IF(OR($B45="",J45="",K45=""),"",IFERROR(IF(OR(INDEX(Matches!$I$2:$I$201,MATCH($A45&amp;"-4",Matches!$J$2:$J$201,0))="Void",INDEX(Matches!$G$2:$G$201,MATCH($A45&amp;"-4",Matches!$J$2:$J$201,0))="",INDEX(Matches!$H$2:$H$201,MATCH($A45&amp;"-4",Matches!$J$2:$J$201,0))=""),"",IF(AND($C45&lt;&gt;"",INDEX(Matches!$F$2:$F$201,MATCH($A45&amp;"-4",Matches!$J$2:$J$201,0))&lt;&gt;"",$C45&gt;=INDEX(Matches!$F$2:$F$201,MATCH($A45&amp;"-4",Matches!$J$2:$J$201,0))),"",IF(AND(J45=INDEX(Matches!$G$2:$G$201,MATCH($A45&amp;"-4",Matches!$J$2:$J$201,0)),K45=INDEX(Matches!$H$2:$H$201,MATCH($A45&amp;"-4",Matches!$J$2:$J$201,0))),5,IF(SIGN(J45-K45)&lt;&gt;SIGN(INDEX(Matches!$G$2:$G$201,MATCH($A45&amp;"-4",Matches!$J$2:$J$201,0))-INDEX(Matches!$H$2:$H$201,MATCH($A45&amp;"-4",Matches!$J$2:$J$201,0))),0,IF(J45-K45=INDEX(Matches!$G$2:$G$201,MATCH($A45&amp;"-4",Matches!$J$2:$J$201,0))-INDEX(Matches!$H$2:$H$201,MATCH($A45&amp;"-4",Matches!$J$2:$J$201,0)),3,2))))),""))</f>
        <v/>
      </c>
      <c r="AB45" s="12" t="str">
        <f aca="false">IF(OR($B45="",L45="",M45=""),"",IFERROR(IF(OR(INDEX(Matches!$I$2:$I$201,MATCH($A45&amp;"-5",Matches!$J$2:$J$201,0))="Void",INDEX(Matches!$G$2:$G$201,MATCH($A45&amp;"-5",Matches!$J$2:$J$201,0))="",INDEX(Matches!$H$2:$H$201,MATCH($A45&amp;"-5",Matches!$J$2:$J$201,0))=""),"",IF(AND($C45&lt;&gt;"",INDEX(Matches!$F$2:$F$201,MATCH($A45&amp;"-5",Matches!$J$2:$J$201,0))&lt;&gt;"",$C45&gt;=INDEX(Matches!$F$2:$F$201,MATCH($A45&amp;"-5",Matches!$J$2:$J$201,0))),"",IF(AND(L45=INDEX(Matches!$G$2:$G$201,MATCH($A45&amp;"-5",Matches!$J$2:$J$201,0)),M45=INDEX(Matches!$H$2:$H$201,MATCH($A45&amp;"-5",Matches!$J$2:$J$201,0))),5,IF(SIGN(L45-M45)&lt;&gt;SIGN(INDEX(Matches!$G$2:$G$201,MATCH($A45&amp;"-5",Matches!$J$2:$J$201,0))-INDEX(Matches!$H$2:$H$201,MATCH($A45&amp;"-5",Matches!$J$2:$J$201,0))),0,IF(L45-M45=INDEX(Matches!$G$2:$G$201,MATCH($A45&amp;"-5",Matches!$J$2:$J$201,0))-INDEX(Matches!$H$2:$H$201,MATCH($A45&amp;"-5",Matches!$J$2:$J$201,0)),3,2))))),""))</f>
        <v/>
      </c>
      <c r="AC45" s="12" t="str">
        <f aca="false">IF(OR($B45="",N45="",O45=""),"",IFERROR(IF(OR(INDEX(Matches!$I$2:$I$201,MATCH($A45&amp;"-6",Matches!$J$2:$J$201,0))="Void",INDEX(Matches!$G$2:$G$201,MATCH($A45&amp;"-6",Matches!$J$2:$J$201,0))="",INDEX(Matches!$H$2:$H$201,MATCH($A45&amp;"-6",Matches!$J$2:$J$201,0))=""),"",IF(AND($C45&lt;&gt;"",INDEX(Matches!$F$2:$F$201,MATCH($A45&amp;"-6",Matches!$J$2:$J$201,0))&lt;&gt;"",$C45&gt;=INDEX(Matches!$F$2:$F$201,MATCH($A45&amp;"-6",Matches!$J$2:$J$201,0))),"",IF(AND(N45=INDEX(Matches!$G$2:$G$201,MATCH($A45&amp;"-6",Matches!$J$2:$J$201,0)),O45=INDEX(Matches!$H$2:$H$201,MATCH($A45&amp;"-6",Matches!$J$2:$J$201,0))),5,IF(SIGN(N45-O45)&lt;&gt;SIGN(INDEX(Matches!$G$2:$G$201,MATCH($A45&amp;"-6",Matches!$J$2:$J$201,0))-INDEX(Matches!$H$2:$H$201,MATCH($A45&amp;"-6",Matches!$J$2:$J$201,0))),0,IF(N45-O45=INDEX(Matches!$G$2:$G$201,MATCH($A45&amp;"-6",Matches!$J$2:$J$201,0))-INDEX(Matches!$H$2:$H$201,MATCH($A45&amp;"-6",Matches!$J$2:$J$201,0)),3,2))))),""))</f>
        <v/>
      </c>
      <c r="AD45" s="12" t="str">
        <f aca="false">IF(OR($B45="",P45="",Q45=""),"",IFERROR(IF(OR(INDEX(Matches!$I$2:$I$201,MATCH($A45&amp;"-7",Matches!$J$2:$J$201,0))="Void",INDEX(Matches!$G$2:$G$201,MATCH($A45&amp;"-7",Matches!$J$2:$J$201,0))="",INDEX(Matches!$H$2:$H$201,MATCH($A45&amp;"-7",Matches!$J$2:$J$201,0))=""),"",IF(AND($C45&lt;&gt;"",INDEX(Matches!$F$2:$F$201,MATCH($A45&amp;"-7",Matches!$J$2:$J$201,0))&lt;&gt;"",$C45&gt;=INDEX(Matches!$F$2:$F$201,MATCH($A45&amp;"-7",Matches!$J$2:$J$201,0))),"",IF(AND(P45=INDEX(Matches!$G$2:$G$201,MATCH($A45&amp;"-7",Matches!$J$2:$J$201,0)),Q45=INDEX(Matches!$H$2:$H$201,MATCH($A45&amp;"-7",Matches!$J$2:$J$201,0))),5,IF(SIGN(P45-Q45)&lt;&gt;SIGN(INDEX(Matches!$G$2:$G$201,MATCH($A45&amp;"-7",Matches!$J$2:$J$201,0))-INDEX(Matches!$H$2:$H$201,MATCH($A45&amp;"-7",Matches!$J$2:$J$201,0))),0,IF(P45-Q45=INDEX(Matches!$G$2:$G$201,MATCH($A45&amp;"-7",Matches!$J$2:$J$201,0))-INDEX(Matches!$H$2:$H$201,MATCH($A45&amp;"-7",Matches!$J$2:$J$201,0)),3,2))))),""))</f>
        <v/>
      </c>
      <c r="AE45" s="12" t="str">
        <f aca="false">IF(OR($B45="",R45="",S45=""),"",IFERROR(IF(OR(INDEX(Matches!$I$2:$I$201,MATCH($A45&amp;"-8",Matches!$J$2:$J$201,0))="Void",INDEX(Matches!$G$2:$G$201,MATCH($A45&amp;"-8",Matches!$J$2:$J$201,0))="",INDEX(Matches!$H$2:$H$201,MATCH($A45&amp;"-8",Matches!$J$2:$J$201,0))=""),"",IF(AND($C45&lt;&gt;"",INDEX(Matches!$F$2:$F$201,MATCH($A45&amp;"-8",Matches!$J$2:$J$201,0))&lt;&gt;"",$C45&gt;=INDEX(Matches!$F$2:$F$201,MATCH($A45&amp;"-8",Matches!$J$2:$J$201,0))),"",IF(AND(R45=INDEX(Matches!$G$2:$G$201,MATCH($A45&amp;"-8",Matches!$J$2:$J$201,0)),S45=INDEX(Matches!$H$2:$H$201,MATCH($A45&amp;"-8",Matches!$J$2:$J$201,0))),5,IF(SIGN(R45-S45)&lt;&gt;SIGN(INDEX(Matches!$G$2:$G$201,MATCH($A45&amp;"-8",Matches!$J$2:$J$201,0))-INDEX(Matches!$H$2:$H$201,MATCH($A45&amp;"-8",Matches!$J$2:$J$201,0))),0,IF(R45-S45=INDEX(Matches!$G$2:$G$201,MATCH($A45&amp;"-8",Matches!$J$2:$J$201,0))-INDEX(Matches!$H$2:$H$201,MATCH($A45&amp;"-8",Matches!$J$2:$J$201,0)),3,2))))),""))</f>
        <v/>
      </c>
      <c r="AF45" s="12" t="str">
        <f aca="false">IF(OR($B45="",T45="",U45=""),"",IFERROR(IF(OR(INDEX(Matches!$I$2:$I$201,MATCH($A45&amp;"-9",Matches!$J$2:$J$201,0))="Void",INDEX(Matches!$G$2:$G$201,MATCH($A45&amp;"-9",Matches!$J$2:$J$201,0))="",INDEX(Matches!$H$2:$H$201,MATCH($A45&amp;"-9",Matches!$J$2:$J$201,0))=""),"",IF(AND($C45&lt;&gt;"",INDEX(Matches!$F$2:$F$201,MATCH($A45&amp;"-9",Matches!$J$2:$J$201,0))&lt;&gt;"",$C45&gt;=INDEX(Matches!$F$2:$F$201,MATCH($A45&amp;"-9",Matches!$J$2:$J$201,0))),"",IF(AND(T45=INDEX(Matches!$G$2:$G$201,MATCH($A45&amp;"-9",Matches!$J$2:$J$201,0)),U45=INDEX(Matches!$H$2:$H$201,MATCH($A45&amp;"-9",Matches!$J$2:$J$201,0))),5,IF(SIGN(T45-U45)&lt;&gt;SIGN(INDEX(Matches!$G$2:$G$201,MATCH($A45&amp;"-9",Matches!$J$2:$J$201,0))-INDEX(Matches!$H$2:$H$201,MATCH($A45&amp;"-9",Matches!$J$2:$J$201,0))),0,IF(T45-U45=INDEX(Matches!$G$2:$G$201,MATCH($A45&amp;"-9",Matches!$J$2:$J$201,0))-INDEX(Matches!$H$2:$H$201,MATCH($A45&amp;"-9",Matches!$J$2:$J$201,0)),3,2))))),""))</f>
        <v/>
      </c>
      <c r="AG45" s="12" t="str">
        <f aca="false">IF(OR($B45="",V45="",W45=""),"",IFERROR(IF(OR(INDEX(Matches!$I$2:$I$201,MATCH($A45&amp;"-10",Matches!$J$2:$J$201,0))="Void",INDEX(Matches!$G$2:$G$201,MATCH($A45&amp;"-10",Matches!$J$2:$J$201,0))="",INDEX(Matches!$H$2:$H$201,MATCH($A45&amp;"-10",Matches!$J$2:$J$201,0))=""),"",IF(AND($C45&lt;&gt;"",INDEX(Matches!$F$2:$F$201,MATCH($A45&amp;"-10",Matches!$J$2:$J$201,0))&lt;&gt;"",$C45&gt;=INDEX(Matches!$F$2:$F$201,MATCH($A45&amp;"-10",Matches!$J$2:$J$201,0))),"",IF(AND(V45=INDEX(Matches!$G$2:$G$201,MATCH($A45&amp;"-10",Matches!$J$2:$J$201,0)),W45=INDEX(Matches!$H$2:$H$201,MATCH($A45&amp;"-10",Matches!$J$2:$J$201,0))),5,IF(SIGN(V45-W45)&lt;&gt;SIGN(INDEX(Matches!$G$2:$G$201,MATCH($A45&amp;"-10",Matches!$J$2:$J$201,0))-INDEX(Matches!$H$2:$H$201,MATCH($A45&amp;"-10",Matches!$J$2:$J$201,0))),0,IF(V45-W45=INDEX(Matches!$G$2:$G$201,MATCH($A45&amp;"-10",Matches!$J$2:$J$201,0))-INDEX(Matches!$H$2:$H$201,MATCH($A45&amp;"-10",Matches!$J$2:$J$201,0)),3,2))))),""))</f>
        <v/>
      </c>
      <c r="AH45" s="13" t="str">
        <f aca="false">IF($B45="","",SUM(X45:AG45))</f>
        <v/>
      </c>
      <c r="AI45" s="12" t="str">
        <f aca="false">IF($B45="","",COUNTIF(X45:AG45,5))</f>
        <v/>
      </c>
      <c r="AJ45" s="12" t="str">
        <f aca="false">IF($B45="","",COUNTIF(X45:AG45,"&gt;=2"))</f>
        <v/>
      </c>
      <c r="AK45" s="12" t="str">
        <f aca="false">IF($B45="","",COUNT(X45:AG45))</f>
        <v/>
      </c>
    </row>
    <row r="46" customFormat="false" ht="15" hidden="false" customHeight="false" outlineLevel="0" collapsed="false">
      <c r="A46" s="7"/>
      <c r="B46" s="7"/>
      <c r="C46" s="1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12" t="str">
        <f aca="false">IF(OR($B46="",D46="",E46=""),"",IFERROR(IF(OR(INDEX(Matches!$I$2:$I$201,MATCH($A46&amp;"-1",Matches!$J$2:$J$201,0))="Void",INDEX(Matches!$G$2:$G$201,MATCH($A46&amp;"-1",Matches!$J$2:$J$201,0))="",INDEX(Matches!$H$2:$H$201,MATCH($A46&amp;"-1",Matches!$J$2:$J$201,0))=""),"",IF(AND($C46&lt;&gt;"",INDEX(Matches!$F$2:$F$201,MATCH($A46&amp;"-1",Matches!$J$2:$J$201,0))&lt;&gt;"",$C46&gt;=INDEX(Matches!$F$2:$F$201,MATCH($A46&amp;"-1",Matches!$J$2:$J$201,0))),"",IF(AND(D46=INDEX(Matches!$G$2:$G$201,MATCH($A46&amp;"-1",Matches!$J$2:$J$201,0)),E46=INDEX(Matches!$H$2:$H$201,MATCH($A46&amp;"-1",Matches!$J$2:$J$201,0))),5,IF(SIGN(D46-E46)&lt;&gt;SIGN(INDEX(Matches!$G$2:$G$201,MATCH($A46&amp;"-1",Matches!$J$2:$J$201,0))-INDEX(Matches!$H$2:$H$201,MATCH($A46&amp;"-1",Matches!$J$2:$J$201,0))),0,IF(D46-E46=INDEX(Matches!$G$2:$G$201,MATCH($A46&amp;"-1",Matches!$J$2:$J$201,0))-INDEX(Matches!$H$2:$H$201,MATCH($A46&amp;"-1",Matches!$J$2:$J$201,0)),3,2))))),""))</f>
        <v/>
      </c>
      <c r="Y46" s="12" t="str">
        <f aca="false">IF(OR($B46="",F46="",G46=""),"",IFERROR(IF(OR(INDEX(Matches!$I$2:$I$201,MATCH($A46&amp;"-2",Matches!$J$2:$J$201,0))="Void",INDEX(Matches!$G$2:$G$201,MATCH($A46&amp;"-2",Matches!$J$2:$J$201,0))="",INDEX(Matches!$H$2:$H$201,MATCH($A46&amp;"-2",Matches!$J$2:$J$201,0))=""),"",IF(AND($C46&lt;&gt;"",INDEX(Matches!$F$2:$F$201,MATCH($A46&amp;"-2",Matches!$J$2:$J$201,0))&lt;&gt;"",$C46&gt;=INDEX(Matches!$F$2:$F$201,MATCH($A46&amp;"-2",Matches!$J$2:$J$201,0))),"",IF(AND(F46=INDEX(Matches!$G$2:$G$201,MATCH($A46&amp;"-2",Matches!$J$2:$J$201,0)),G46=INDEX(Matches!$H$2:$H$201,MATCH($A46&amp;"-2",Matches!$J$2:$J$201,0))),5,IF(SIGN(F46-G46)&lt;&gt;SIGN(INDEX(Matches!$G$2:$G$201,MATCH($A46&amp;"-2",Matches!$J$2:$J$201,0))-INDEX(Matches!$H$2:$H$201,MATCH($A46&amp;"-2",Matches!$J$2:$J$201,0))),0,IF(F46-G46=INDEX(Matches!$G$2:$G$201,MATCH($A46&amp;"-2",Matches!$J$2:$J$201,0))-INDEX(Matches!$H$2:$H$201,MATCH($A46&amp;"-2",Matches!$J$2:$J$201,0)),3,2))))),""))</f>
        <v/>
      </c>
      <c r="Z46" s="12" t="str">
        <f aca="false">IF(OR($B46="",H46="",I46=""),"",IFERROR(IF(OR(INDEX(Matches!$I$2:$I$201,MATCH($A46&amp;"-3",Matches!$J$2:$J$201,0))="Void",INDEX(Matches!$G$2:$G$201,MATCH($A46&amp;"-3",Matches!$J$2:$J$201,0))="",INDEX(Matches!$H$2:$H$201,MATCH($A46&amp;"-3",Matches!$J$2:$J$201,0))=""),"",IF(AND($C46&lt;&gt;"",INDEX(Matches!$F$2:$F$201,MATCH($A46&amp;"-3",Matches!$J$2:$J$201,0))&lt;&gt;"",$C46&gt;=INDEX(Matches!$F$2:$F$201,MATCH($A46&amp;"-3",Matches!$J$2:$J$201,0))),"",IF(AND(H46=INDEX(Matches!$G$2:$G$201,MATCH($A46&amp;"-3",Matches!$J$2:$J$201,0)),I46=INDEX(Matches!$H$2:$H$201,MATCH($A46&amp;"-3",Matches!$J$2:$J$201,0))),5,IF(SIGN(H46-I46)&lt;&gt;SIGN(INDEX(Matches!$G$2:$G$201,MATCH($A46&amp;"-3",Matches!$J$2:$J$201,0))-INDEX(Matches!$H$2:$H$201,MATCH($A46&amp;"-3",Matches!$J$2:$J$201,0))),0,IF(H46-I46=INDEX(Matches!$G$2:$G$201,MATCH($A46&amp;"-3",Matches!$J$2:$J$201,0))-INDEX(Matches!$H$2:$H$201,MATCH($A46&amp;"-3",Matches!$J$2:$J$201,0)),3,2))))),""))</f>
        <v/>
      </c>
      <c r="AA46" s="12" t="str">
        <f aca="false">IF(OR($B46="",J46="",K46=""),"",IFERROR(IF(OR(INDEX(Matches!$I$2:$I$201,MATCH($A46&amp;"-4",Matches!$J$2:$J$201,0))="Void",INDEX(Matches!$G$2:$G$201,MATCH($A46&amp;"-4",Matches!$J$2:$J$201,0))="",INDEX(Matches!$H$2:$H$201,MATCH($A46&amp;"-4",Matches!$J$2:$J$201,0))=""),"",IF(AND($C46&lt;&gt;"",INDEX(Matches!$F$2:$F$201,MATCH($A46&amp;"-4",Matches!$J$2:$J$201,0))&lt;&gt;"",$C46&gt;=INDEX(Matches!$F$2:$F$201,MATCH($A46&amp;"-4",Matches!$J$2:$J$201,0))),"",IF(AND(J46=INDEX(Matches!$G$2:$G$201,MATCH($A46&amp;"-4",Matches!$J$2:$J$201,0)),K46=INDEX(Matches!$H$2:$H$201,MATCH($A46&amp;"-4",Matches!$J$2:$J$201,0))),5,IF(SIGN(J46-K46)&lt;&gt;SIGN(INDEX(Matches!$G$2:$G$201,MATCH($A46&amp;"-4",Matches!$J$2:$J$201,0))-INDEX(Matches!$H$2:$H$201,MATCH($A46&amp;"-4",Matches!$J$2:$J$201,0))),0,IF(J46-K46=INDEX(Matches!$G$2:$G$201,MATCH($A46&amp;"-4",Matches!$J$2:$J$201,0))-INDEX(Matches!$H$2:$H$201,MATCH($A46&amp;"-4",Matches!$J$2:$J$201,0)),3,2))))),""))</f>
        <v/>
      </c>
      <c r="AB46" s="12" t="str">
        <f aca="false">IF(OR($B46="",L46="",M46=""),"",IFERROR(IF(OR(INDEX(Matches!$I$2:$I$201,MATCH($A46&amp;"-5",Matches!$J$2:$J$201,0))="Void",INDEX(Matches!$G$2:$G$201,MATCH($A46&amp;"-5",Matches!$J$2:$J$201,0))="",INDEX(Matches!$H$2:$H$201,MATCH($A46&amp;"-5",Matches!$J$2:$J$201,0))=""),"",IF(AND($C46&lt;&gt;"",INDEX(Matches!$F$2:$F$201,MATCH($A46&amp;"-5",Matches!$J$2:$J$201,0))&lt;&gt;"",$C46&gt;=INDEX(Matches!$F$2:$F$201,MATCH($A46&amp;"-5",Matches!$J$2:$J$201,0))),"",IF(AND(L46=INDEX(Matches!$G$2:$G$201,MATCH($A46&amp;"-5",Matches!$J$2:$J$201,0)),M46=INDEX(Matches!$H$2:$H$201,MATCH($A46&amp;"-5",Matches!$J$2:$J$201,0))),5,IF(SIGN(L46-M46)&lt;&gt;SIGN(INDEX(Matches!$G$2:$G$201,MATCH($A46&amp;"-5",Matches!$J$2:$J$201,0))-INDEX(Matches!$H$2:$H$201,MATCH($A46&amp;"-5",Matches!$J$2:$J$201,0))),0,IF(L46-M46=INDEX(Matches!$G$2:$G$201,MATCH($A46&amp;"-5",Matches!$J$2:$J$201,0))-INDEX(Matches!$H$2:$H$201,MATCH($A46&amp;"-5",Matches!$J$2:$J$201,0)),3,2))))),""))</f>
        <v/>
      </c>
      <c r="AC46" s="12" t="str">
        <f aca="false">IF(OR($B46="",N46="",O46=""),"",IFERROR(IF(OR(INDEX(Matches!$I$2:$I$201,MATCH($A46&amp;"-6",Matches!$J$2:$J$201,0))="Void",INDEX(Matches!$G$2:$G$201,MATCH($A46&amp;"-6",Matches!$J$2:$J$201,0))="",INDEX(Matches!$H$2:$H$201,MATCH($A46&amp;"-6",Matches!$J$2:$J$201,0))=""),"",IF(AND($C46&lt;&gt;"",INDEX(Matches!$F$2:$F$201,MATCH($A46&amp;"-6",Matches!$J$2:$J$201,0))&lt;&gt;"",$C46&gt;=INDEX(Matches!$F$2:$F$201,MATCH($A46&amp;"-6",Matches!$J$2:$J$201,0))),"",IF(AND(N46=INDEX(Matches!$G$2:$G$201,MATCH($A46&amp;"-6",Matches!$J$2:$J$201,0)),O46=INDEX(Matches!$H$2:$H$201,MATCH($A46&amp;"-6",Matches!$J$2:$J$201,0))),5,IF(SIGN(N46-O46)&lt;&gt;SIGN(INDEX(Matches!$G$2:$G$201,MATCH($A46&amp;"-6",Matches!$J$2:$J$201,0))-INDEX(Matches!$H$2:$H$201,MATCH($A46&amp;"-6",Matches!$J$2:$J$201,0))),0,IF(N46-O46=INDEX(Matches!$G$2:$G$201,MATCH($A46&amp;"-6",Matches!$J$2:$J$201,0))-INDEX(Matches!$H$2:$H$201,MATCH($A46&amp;"-6",Matches!$J$2:$J$201,0)),3,2))))),""))</f>
        <v/>
      </c>
      <c r="AD46" s="12" t="str">
        <f aca="false">IF(OR($B46="",P46="",Q46=""),"",IFERROR(IF(OR(INDEX(Matches!$I$2:$I$201,MATCH($A46&amp;"-7",Matches!$J$2:$J$201,0))="Void",INDEX(Matches!$G$2:$G$201,MATCH($A46&amp;"-7",Matches!$J$2:$J$201,0))="",INDEX(Matches!$H$2:$H$201,MATCH($A46&amp;"-7",Matches!$J$2:$J$201,0))=""),"",IF(AND($C46&lt;&gt;"",INDEX(Matches!$F$2:$F$201,MATCH($A46&amp;"-7",Matches!$J$2:$J$201,0))&lt;&gt;"",$C46&gt;=INDEX(Matches!$F$2:$F$201,MATCH($A46&amp;"-7",Matches!$J$2:$J$201,0))),"",IF(AND(P46=INDEX(Matches!$G$2:$G$201,MATCH($A46&amp;"-7",Matches!$J$2:$J$201,0)),Q46=INDEX(Matches!$H$2:$H$201,MATCH($A46&amp;"-7",Matches!$J$2:$J$201,0))),5,IF(SIGN(P46-Q46)&lt;&gt;SIGN(INDEX(Matches!$G$2:$G$201,MATCH($A46&amp;"-7",Matches!$J$2:$J$201,0))-INDEX(Matches!$H$2:$H$201,MATCH($A46&amp;"-7",Matches!$J$2:$J$201,0))),0,IF(P46-Q46=INDEX(Matches!$G$2:$G$201,MATCH($A46&amp;"-7",Matches!$J$2:$J$201,0))-INDEX(Matches!$H$2:$H$201,MATCH($A46&amp;"-7",Matches!$J$2:$J$201,0)),3,2))))),""))</f>
        <v/>
      </c>
      <c r="AE46" s="12" t="str">
        <f aca="false">IF(OR($B46="",R46="",S46=""),"",IFERROR(IF(OR(INDEX(Matches!$I$2:$I$201,MATCH($A46&amp;"-8",Matches!$J$2:$J$201,0))="Void",INDEX(Matches!$G$2:$G$201,MATCH($A46&amp;"-8",Matches!$J$2:$J$201,0))="",INDEX(Matches!$H$2:$H$201,MATCH($A46&amp;"-8",Matches!$J$2:$J$201,0))=""),"",IF(AND($C46&lt;&gt;"",INDEX(Matches!$F$2:$F$201,MATCH($A46&amp;"-8",Matches!$J$2:$J$201,0))&lt;&gt;"",$C46&gt;=INDEX(Matches!$F$2:$F$201,MATCH($A46&amp;"-8",Matches!$J$2:$J$201,0))),"",IF(AND(R46=INDEX(Matches!$G$2:$G$201,MATCH($A46&amp;"-8",Matches!$J$2:$J$201,0)),S46=INDEX(Matches!$H$2:$H$201,MATCH($A46&amp;"-8",Matches!$J$2:$J$201,0))),5,IF(SIGN(R46-S46)&lt;&gt;SIGN(INDEX(Matches!$G$2:$G$201,MATCH($A46&amp;"-8",Matches!$J$2:$J$201,0))-INDEX(Matches!$H$2:$H$201,MATCH($A46&amp;"-8",Matches!$J$2:$J$201,0))),0,IF(R46-S46=INDEX(Matches!$G$2:$G$201,MATCH($A46&amp;"-8",Matches!$J$2:$J$201,0))-INDEX(Matches!$H$2:$H$201,MATCH($A46&amp;"-8",Matches!$J$2:$J$201,0)),3,2))))),""))</f>
        <v/>
      </c>
      <c r="AF46" s="12" t="str">
        <f aca="false">IF(OR($B46="",T46="",U46=""),"",IFERROR(IF(OR(INDEX(Matches!$I$2:$I$201,MATCH($A46&amp;"-9",Matches!$J$2:$J$201,0))="Void",INDEX(Matches!$G$2:$G$201,MATCH($A46&amp;"-9",Matches!$J$2:$J$201,0))="",INDEX(Matches!$H$2:$H$201,MATCH($A46&amp;"-9",Matches!$J$2:$J$201,0))=""),"",IF(AND($C46&lt;&gt;"",INDEX(Matches!$F$2:$F$201,MATCH($A46&amp;"-9",Matches!$J$2:$J$201,0))&lt;&gt;"",$C46&gt;=INDEX(Matches!$F$2:$F$201,MATCH($A46&amp;"-9",Matches!$J$2:$J$201,0))),"",IF(AND(T46=INDEX(Matches!$G$2:$G$201,MATCH($A46&amp;"-9",Matches!$J$2:$J$201,0)),U46=INDEX(Matches!$H$2:$H$201,MATCH($A46&amp;"-9",Matches!$J$2:$J$201,0))),5,IF(SIGN(T46-U46)&lt;&gt;SIGN(INDEX(Matches!$G$2:$G$201,MATCH($A46&amp;"-9",Matches!$J$2:$J$201,0))-INDEX(Matches!$H$2:$H$201,MATCH($A46&amp;"-9",Matches!$J$2:$J$201,0))),0,IF(T46-U46=INDEX(Matches!$G$2:$G$201,MATCH($A46&amp;"-9",Matches!$J$2:$J$201,0))-INDEX(Matches!$H$2:$H$201,MATCH($A46&amp;"-9",Matches!$J$2:$J$201,0)),3,2))))),""))</f>
        <v/>
      </c>
      <c r="AG46" s="12" t="str">
        <f aca="false">IF(OR($B46="",V46="",W46=""),"",IFERROR(IF(OR(INDEX(Matches!$I$2:$I$201,MATCH($A46&amp;"-10",Matches!$J$2:$J$201,0))="Void",INDEX(Matches!$G$2:$G$201,MATCH($A46&amp;"-10",Matches!$J$2:$J$201,0))="",INDEX(Matches!$H$2:$H$201,MATCH($A46&amp;"-10",Matches!$J$2:$J$201,0))=""),"",IF(AND($C46&lt;&gt;"",INDEX(Matches!$F$2:$F$201,MATCH($A46&amp;"-10",Matches!$J$2:$J$201,0))&lt;&gt;"",$C46&gt;=INDEX(Matches!$F$2:$F$201,MATCH($A46&amp;"-10",Matches!$J$2:$J$201,0))),"",IF(AND(V46=INDEX(Matches!$G$2:$G$201,MATCH($A46&amp;"-10",Matches!$J$2:$J$201,0)),W46=INDEX(Matches!$H$2:$H$201,MATCH($A46&amp;"-10",Matches!$J$2:$J$201,0))),5,IF(SIGN(V46-W46)&lt;&gt;SIGN(INDEX(Matches!$G$2:$G$201,MATCH($A46&amp;"-10",Matches!$J$2:$J$201,0))-INDEX(Matches!$H$2:$H$201,MATCH($A46&amp;"-10",Matches!$J$2:$J$201,0))),0,IF(V46-W46=INDEX(Matches!$G$2:$G$201,MATCH($A46&amp;"-10",Matches!$J$2:$J$201,0))-INDEX(Matches!$H$2:$H$201,MATCH($A46&amp;"-10",Matches!$J$2:$J$201,0)),3,2))))),""))</f>
        <v/>
      </c>
      <c r="AH46" s="13" t="str">
        <f aca="false">IF($B46="","",SUM(X46:AG46))</f>
        <v/>
      </c>
      <c r="AI46" s="12" t="str">
        <f aca="false">IF($B46="","",COUNTIF(X46:AG46,5))</f>
        <v/>
      </c>
      <c r="AJ46" s="12" t="str">
        <f aca="false">IF($B46="","",COUNTIF(X46:AG46,"&gt;=2"))</f>
        <v/>
      </c>
      <c r="AK46" s="12" t="str">
        <f aca="false">IF($B46="","",COUNT(X46:AG46))</f>
        <v/>
      </c>
    </row>
    <row r="47" customFormat="false" ht="15" hidden="false" customHeight="false" outlineLevel="0" collapsed="false">
      <c r="A47" s="7"/>
      <c r="B47" s="7"/>
      <c r="C47" s="1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12" t="str">
        <f aca="false">IF(OR($B47="",D47="",E47=""),"",IFERROR(IF(OR(INDEX(Matches!$I$2:$I$201,MATCH($A47&amp;"-1",Matches!$J$2:$J$201,0))="Void",INDEX(Matches!$G$2:$G$201,MATCH($A47&amp;"-1",Matches!$J$2:$J$201,0))="",INDEX(Matches!$H$2:$H$201,MATCH($A47&amp;"-1",Matches!$J$2:$J$201,0))=""),"",IF(AND($C47&lt;&gt;"",INDEX(Matches!$F$2:$F$201,MATCH($A47&amp;"-1",Matches!$J$2:$J$201,0))&lt;&gt;"",$C47&gt;=INDEX(Matches!$F$2:$F$201,MATCH($A47&amp;"-1",Matches!$J$2:$J$201,0))),"",IF(AND(D47=INDEX(Matches!$G$2:$G$201,MATCH($A47&amp;"-1",Matches!$J$2:$J$201,0)),E47=INDEX(Matches!$H$2:$H$201,MATCH($A47&amp;"-1",Matches!$J$2:$J$201,0))),5,IF(SIGN(D47-E47)&lt;&gt;SIGN(INDEX(Matches!$G$2:$G$201,MATCH($A47&amp;"-1",Matches!$J$2:$J$201,0))-INDEX(Matches!$H$2:$H$201,MATCH($A47&amp;"-1",Matches!$J$2:$J$201,0))),0,IF(D47-E47=INDEX(Matches!$G$2:$G$201,MATCH($A47&amp;"-1",Matches!$J$2:$J$201,0))-INDEX(Matches!$H$2:$H$201,MATCH($A47&amp;"-1",Matches!$J$2:$J$201,0)),3,2))))),""))</f>
        <v/>
      </c>
      <c r="Y47" s="12" t="str">
        <f aca="false">IF(OR($B47="",F47="",G47=""),"",IFERROR(IF(OR(INDEX(Matches!$I$2:$I$201,MATCH($A47&amp;"-2",Matches!$J$2:$J$201,0))="Void",INDEX(Matches!$G$2:$G$201,MATCH($A47&amp;"-2",Matches!$J$2:$J$201,0))="",INDEX(Matches!$H$2:$H$201,MATCH($A47&amp;"-2",Matches!$J$2:$J$201,0))=""),"",IF(AND($C47&lt;&gt;"",INDEX(Matches!$F$2:$F$201,MATCH($A47&amp;"-2",Matches!$J$2:$J$201,0))&lt;&gt;"",$C47&gt;=INDEX(Matches!$F$2:$F$201,MATCH($A47&amp;"-2",Matches!$J$2:$J$201,0))),"",IF(AND(F47=INDEX(Matches!$G$2:$G$201,MATCH($A47&amp;"-2",Matches!$J$2:$J$201,0)),G47=INDEX(Matches!$H$2:$H$201,MATCH($A47&amp;"-2",Matches!$J$2:$J$201,0))),5,IF(SIGN(F47-G47)&lt;&gt;SIGN(INDEX(Matches!$G$2:$G$201,MATCH($A47&amp;"-2",Matches!$J$2:$J$201,0))-INDEX(Matches!$H$2:$H$201,MATCH($A47&amp;"-2",Matches!$J$2:$J$201,0))),0,IF(F47-G47=INDEX(Matches!$G$2:$G$201,MATCH($A47&amp;"-2",Matches!$J$2:$J$201,0))-INDEX(Matches!$H$2:$H$201,MATCH($A47&amp;"-2",Matches!$J$2:$J$201,0)),3,2))))),""))</f>
        <v/>
      </c>
      <c r="Z47" s="12" t="str">
        <f aca="false">IF(OR($B47="",H47="",I47=""),"",IFERROR(IF(OR(INDEX(Matches!$I$2:$I$201,MATCH($A47&amp;"-3",Matches!$J$2:$J$201,0))="Void",INDEX(Matches!$G$2:$G$201,MATCH($A47&amp;"-3",Matches!$J$2:$J$201,0))="",INDEX(Matches!$H$2:$H$201,MATCH($A47&amp;"-3",Matches!$J$2:$J$201,0))=""),"",IF(AND($C47&lt;&gt;"",INDEX(Matches!$F$2:$F$201,MATCH($A47&amp;"-3",Matches!$J$2:$J$201,0))&lt;&gt;"",$C47&gt;=INDEX(Matches!$F$2:$F$201,MATCH($A47&amp;"-3",Matches!$J$2:$J$201,0))),"",IF(AND(H47=INDEX(Matches!$G$2:$G$201,MATCH($A47&amp;"-3",Matches!$J$2:$J$201,0)),I47=INDEX(Matches!$H$2:$H$201,MATCH($A47&amp;"-3",Matches!$J$2:$J$201,0))),5,IF(SIGN(H47-I47)&lt;&gt;SIGN(INDEX(Matches!$G$2:$G$201,MATCH($A47&amp;"-3",Matches!$J$2:$J$201,0))-INDEX(Matches!$H$2:$H$201,MATCH($A47&amp;"-3",Matches!$J$2:$J$201,0))),0,IF(H47-I47=INDEX(Matches!$G$2:$G$201,MATCH($A47&amp;"-3",Matches!$J$2:$J$201,0))-INDEX(Matches!$H$2:$H$201,MATCH($A47&amp;"-3",Matches!$J$2:$J$201,0)),3,2))))),""))</f>
        <v/>
      </c>
      <c r="AA47" s="12" t="str">
        <f aca="false">IF(OR($B47="",J47="",K47=""),"",IFERROR(IF(OR(INDEX(Matches!$I$2:$I$201,MATCH($A47&amp;"-4",Matches!$J$2:$J$201,0))="Void",INDEX(Matches!$G$2:$G$201,MATCH($A47&amp;"-4",Matches!$J$2:$J$201,0))="",INDEX(Matches!$H$2:$H$201,MATCH($A47&amp;"-4",Matches!$J$2:$J$201,0))=""),"",IF(AND($C47&lt;&gt;"",INDEX(Matches!$F$2:$F$201,MATCH($A47&amp;"-4",Matches!$J$2:$J$201,0))&lt;&gt;"",$C47&gt;=INDEX(Matches!$F$2:$F$201,MATCH($A47&amp;"-4",Matches!$J$2:$J$201,0))),"",IF(AND(J47=INDEX(Matches!$G$2:$G$201,MATCH($A47&amp;"-4",Matches!$J$2:$J$201,0)),K47=INDEX(Matches!$H$2:$H$201,MATCH($A47&amp;"-4",Matches!$J$2:$J$201,0))),5,IF(SIGN(J47-K47)&lt;&gt;SIGN(INDEX(Matches!$G$2:$G$201,MATCH($A47&amp;"-4",Matches!$J$2:$J$201,0))-INDEX(Matches!$H$2:$H$201,MATCH($A47&amp;"-4",Matches!$J$2:$J$201,0))),0,IF(J47-K47=INDEX(Matches!$G$2:$G$201,MATCH($A47&amp;"-4",Matches!$J$2:$J$201,0))-INDEX(Matches!$H$2:$H$201,MATCH($A47&amp;"-4",Matches!$J$2:$J$201,0)),3,2))))),""))</f>
        <v/>
      </c>
      <c r="AB47" s="12" t="str">
        <f aca="false">IF(OR($B47="",L47="",M47=""),"",IFERROR(IF(OR(INDEX(Matches!$I$2:$I$201,MATCH($A47&amp;"-5",Matches!$J$2:$J$201,0))="Void",INDEX(Matches!$G$2:$G$201,MATCH($A47&amp;"-5",Matches!$J$2:$J$201,0))="",INDEX(Matches!$H$2:$H$201,MATCH($A47&amp;"-5",Matches!$J$2:$J$201,0))=""),"",IF(AND($C47&lt;&gt;"",INDEX(Matches!$F$2:$F$201,MATCH($A47&amp;"-5",Matches!$J$2:$J$201,0))&lt;&gt;"",$C47&gt;=INDEX(Matches!$F$2:$F$201,MATCH($A47&amp;"-5",Matches!$J$2:$J$201,0))),"",IF(AND(L47=INDEX(Matches!$G$2:$G$201,MATCH($A47&amp;"-5",Matches!$J$2:$J$201,0)),M47=INDEX(Matches!$H$2:$H$201,MATCH($A47&amp;"-5",Matches!$J$2:$J$201,0))),5,IF(SIGN(L47-M47)&lt;&gt;SIGN(INDEX(Matches!$G$2:$G$201,MATCH($A47&amp;"-5",Matches!$J$2:$J$201,0))-INDEX(Matches!$H$2:$H$201,MATCH($A47&amp;"-5",Matches!$J$2:$J$201,0))),0,IF(L47-M47=INDEX(Matches!$G$2:$G$201,MATCH($A47&amp;"-5",Matches!$J$2:$J$201,0))-INDEX(Matches!$H$2:$H$201,MATCH($A47&amp;"-5",Matches!$J$2:$J$201,0)),3,2))))),""))</f>
        <v/>
      </c>
      <c r="AC47" s="12" t="str">
        <f aca="false">IF(OR($B47="",N47="",O47=""),"",IFERROR(IF(OR(INDEX(Matches!$I$2:$I$201,MATCH($A47&amp;"-6",Matches!$J$2:$J$201,0))="Void",INDEX(Matches!$G$2:$G$201,MATCH($A47&amp;"-6",Matches!$J$2:$J$201,0))="",INDEX(Matches!$H$2:$H$201,MATCH($A47&amp;"-6",Matches!$J$2:$J$201,0))=""),"",IF(AND($C47&lt;&gt;"",INDEX(Matches!$F$2:$F$201,MATCH($A47&amp;"-6",Matches!$J$2:$J$201,0))&lt;&gt;"",$C47&gt;=INDEX(Matches!$F$2:$F$201,MATCH($A47&amp;"-6",Matches!$J$2:$J$201,0))),"",IF(AND(N47=INDEX(Matches!$G$2:$G$201,MATCH($A47&amp;"-6",Matches!$J$2:$J$201,0)),O47=INDEX(Matches!$H$2:$H$201,MATCH($A47&amp;"-6",Matches!$J$2:$J$201,0))),5,IF(SIGN(N47-O47)&lt;&gt;SIGN(INDEX(Matches!$G$2:$G$201,MATCH($A47&amp;"-6",Matches!$J$2:$J$201,0))-INDEX(Matches!$H$2:$H$201,MATCH($A47&amp;"-6",Matches!$J$2:$J$201,0))),0,IF(N47-O47=INDEX(Matches!$G$2:$G$201,MATCH($A47&amp;"-6",Matches!$J$2:$J$201,0))-INDEX(Matches!$H$2:$H$201,MATCH($A47&amp;"-6",Matches!$J$2:$J$201,0)),3,2))))),""))</f>
        <v/>
      </c>
      <c r="AD47" s="12" t="str">
        <f aca="false">IF(OR($B47="",P47="",Q47=""),"",IFERROR(IF(OR(INDEX(Matches!$I$2:$I$201,MATCH($A47&amp;"-7",Matches!$J$2:$J$201,0))="Void",INDEX(Matches!$G$2:$G$201,MATCH($A47&amp;"-7",Matches!$J$2:$J$201,0))="",INDEX(Matches!$H$2:$H$201,MATCH($A47&amp;"-7",Matches!$J$2:$J$201,0))=""),"",IF(AND($C47&lt;&gt;"",INDEX(Matches!$F$2:$F$201,MATCH($A47&amp;"-7",Matches!$J$2:$J$201,0))&lt;&gt;"",$C47&gt;=INDEX(Matches!$F$2:$F$201,MATCH($A47&amp;"-7",Matches!$J$2:$J$201,0))),"",IF(AND(P47=INDEX(Matches!$G$2:$G$201,MATCH($A47&amp;"-7",Matches!$J$2:$J$201,0)),Q47=INDEX(Matches!$H$2:$H$201,MATCH($A47&amp;"-7",Matches!$J$2:$J$201,0))),5,IF(SIGN(P47-Q47)&lt;&gt;SIGN(INDEX(Matches!$G$2:$G$201,MATCH($A47&amp;"-7",Matches!$J$2:$J$201,0))-INDEX(Matches!$H$2:$H$201,MATCH($A47&amp;"-7",Matches!$J$2:$J$201,0))),0,IF(P47-Q47=INDEX(Matches!$G$2:$G$201,MATCH($A47&amp;"-7",Matches!$J$2:$J$201,0))-INDEX(Matches!$H$2:$H$201,MATCH($A47&amp;"-7",Matches!$J$2:$J$201,0)),3,2))))),""))</f>
        <v/>
      </c>
      <c r="AE47" s="12" t="str">
        <f aca="false">IF(OR($B47="",R47="",S47=""),"",IFERROR(IF(OR(INDEX(Matches!$I$2:$I$201,MATCH($A47&amp;"-8",Matches!$J$2:$J$201,0))="Void",INDEX(Matches!$G$2:$G$201,MATCH($A47&amp;"-8",Matches!$J$2:$J$201,0))="",INDEX(Matches!$H$2:$H$201,MATCH($A47&amp;"-8",Matches!$J$2:$J$201,0))=""),"",IF(AND($C47&lt;&gt;"",INDEX(Matches!$F$2:$F$201,MATCH($A47&amp;"-8",Matches!$J$2:$J$201,0))&lt;&gt;"",$C47&gt;=INDEX(Matches!$F$2:$F$201,MATCH($A47&amp;"-8",Matches!$J$2:$J$201,0))),"",IF(AND(R47=INDEX(Matches!$G$2:$G$201,MATCH($A47&amp;"-8",Matches!$J$2:$J$201,0)),S47=INDEX(Matches!$H$2:$H$201,MATCH($A47&amp;"-8",Matches!$J$2:$J$201,0))),5,IF(SIGN(R47-S47)&lt;&gt;SIGN(INDEX(Matches!$G$2:$G$201,MATCH($A47&amp;"-8",Matches!$J$2:$J$201,0))-INDEX(Matches!$H$2:$H$201,MATCH($A47&amp;"-8",Matches!$J$2:$J$201,0))),0,IF(R47-S47=INDEX(Matches!$G$2:$G$201,MATCH($A47&amp;"-8",Matches!$J$2:$J$201,0))-INDEX(Matches!$H$2:$H$201,MATCH($A47&amp;"-8",Matches!$J$2:$J$201,0)),3,2))))),""))</f>
        <v/>
      </c>
      <c r="AF47" s="12" t="str">
        <f aca="false">IF(OR($B47="",T47="",U47=""),"",IFERROR(IF(OR(INDEX(Matches!$I$2:$I$201,MATCH($A47&amp;"-9",Matches!$J$2:$J$201,0))="Void",INDEX(Matches!$G$2:$G$201,MATCH($A47&amp;"-9",Matches!$J$2:$J$201,0))="",INDEX(Matches!$H$2:$H$201,MATCH($A47&amp;"-9",Matches!$J$2:$J$201,0))=""),"",IF(AND($C47&lt;&gt;"",INDEX(Matches!$F$2:$F$201,MATCH($A47&amp;"-9",Matches!$J$2:$J$201,0))&lt;&gt;"",$C47&gt;=INDEX(Matches!$F$2:$F$201,MATCH($A47&amp;"-9",Matches!$J$2:$J$201,0))),"",IF(AND(T47=INDEX(Matches!$G$2:$G$201,MATCH($A47&amp;"-9",Matches!$J$2:$J$201,0)),U47=INDEX(Matches!$H$2:$H$201,MATCH($A47&amp;"-9",Matches!$J$2:$J$201,0))),5,IF(SIGN(T47-U47)&lt;&gt;SIGN(INDEX(Matches!$G$2:$G$201,MATCH($A47&amp;"-9",Matches!$J$2:$J$201,0))-INDEX(Matches!$H$2:$H$201,MATCH($A47&amp;"-9",Matches!$J$2:$J$201,0))),0,IF(T47-U47=INDEX(Matches!$G$2:$G$201,MATCH($A47&amp;"-9",Matches!$J$2:$J$201,0))-INDEX(Matches!$H$2:$H$201,MATCH($A47&amp;"-9",Matches!$J$2:$J$201,0)),3,2))))),""))</f>
        <v/>
      </c>
      <c r="AG47" s="12" t="str">
        <f aca="false">IF(OR($B47="",V47="",W47=""),"",IFERROR(IF(OR(INDEX(Matches!$I$2:$I$201,MATCH($A47&amp;"-10",Matches!$J$2:$J$201,0))="Void",INDEX(Matches!$G$2:$G$201,MATCH($A47&amp;"-10",Matches!$J$2:$J$201,0))="",INDEX(Matches!$H$2:$H$201,MATCH($A47&amp;"-10",Matches!$J$2:$J$201,0))=""),"",IF(AND($C47&lt;&gt;"",INDEX(Matches!$F$2:$F$201,MATCH($A47&amp;"-10",Matches!$J$2:$J$201,0))&lt;&gt;"",$C47&gt;=INDEX(Matches!$F$2:$F$201,MATCH($A47&amp;"-10",Matches!$J$2:$J$201,0))),"",IF(AND(V47=INDEX(Matches!$G$2:$G$201,MATCH($A47&amp;"-10",Matches!$J$2:$J$201,0)),W47=INDEX(Matches!$H$2:$H$201,MATCH($A47&amp;"-10",Matches!$J$2:$J$201,0))),5,IF(SIGN(V47-W47)&lt;&gt;SIGN(INDEX(Matches!$G$2:$G$201,MATCH($A47&amp;"-10",Matches!$J$2:$J$201,0))-INDEX(Matches!$H$2:$H$201,MATCH($A47&amp;"-10",Matches!$J$2:$J$201,0))),0,IF(V47-W47=INDEX(Matches!$G$2:$G$201,MATCH($A47&amp;"-10",Matches!$J$2:$J$201,0))-INDEX(Matches!$H$2:$H$201,MATCH($A47&amp;"-10",Matches!$J$2:$J$201,0)),3,2))))),""))</f>
        <v/>
      </c>
      <c r="AH47" s="13" t="str">
        <f aca="false">IF($B47="","",SUM(X47:AG47))</f>
        <v/>
      </c>
      <c r="AI47" s="12" t="str">
        <f aca="false">IF($B47="","",COUNTIF(X47:AG47,5))</f>
        <v/>
      </c>
      <c r="AJ47" s="12" t="str">
        <f aca="false">IF($B47="","",COUNTIF(X47:AG47,"&gt;=2"))</f>
        <v/>
      </c>
      <c r="AK47" s="12" t="str">
        <f aca="false">IF($B47="","",COUNT(X47:AG47))</f>
        <v/>
      </c>
    </row>
    <row r="48" customFormat="false" ht="15" hidden="false" customHeight="false" outlineLevel="0" collapsed="false">
      <c r="A48" s="7"/>
      <c r="B48" s="7"/>
      <c r="C48" s="11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12" t="str">
        <f aca="false">IF(OR($B48="",D48="",E48=""),"",IFERROR(IF(OR(INDEX(Matches!$I$2:$I$201,MATCH($A48&amp;"-1",Matches!$J$2:$J$201,0))="Void",INDEX(Matches!$G$2:$G$201,MATCH($A48&amp;"-1",Matches!$J$2:$J$201,0))="",INDEX(Matches!$H$2:$H$201,MATCH($A48&amp;"-1",Matches!$J$2:$J$201,0))=""),"",IF(AND($C48&lt;&gt;"",INDEX(Matches!$F$2:$F$201,MATCH($A48&amp;"-1",Matches!$J$2:$J$201,0))&lt;&gt;"",$C48&gt;=INDEX(Matches!$F$2:$F$201,MATCH($A48&amp;"-1",Matches!$J$2:$J$201,0))),"",IF(AND(D48=INDEX(Matches!$G$2:$G$201,MATCH($A48&amp;"-1",Matches!$J$2:$J$201,0)),E48=INDEX(Matches!$H$2:$H$201,MATCH($A48&amp;"-1",Matches!$J$2:$J$201,0))),5,IF(SIGN(D48-E48)&lt;&gt;SIGN(INDEX(Matches!$G$2:$G$201,MATCH($A48&amp;"-1",Matches!$J$2:$J$201,0))-INDEX(Matches!$H$2:$H$201,MATCH($A48&amp;"-1",Matches!$J$2:$J$201,0))),0,IF(D48-E48=INDEX(Matches!$G$2:$G$201,MATCH($A48&amp;"-1",Matches!$J$2:$J$201,0))-INDEX(Matches!$H$2:$H$201,MATCH($A48&amp;"-1",Matches!$J$2:$J$201,0)),3,2))))),""))</f>
        <v/>
      </c>
      <c r="Y48" s="12" t="str">
        <f aca="false">IF(OR($B48="",F48="",G48=""),"",IFERROR(IF(OR(INDEX(Matches!$I$2:$I$201,MATCH($A48&amp;"-2",Matches!$J$2:$J$201,0))="Void",INDEX(Matches!$G$2:$G$201,MATCH($A48&amp;"-2",Matches!$J$2:$J$201,0))="",INDEX(Matches!$H$2:$H$201,MATCH($A48&amp;"-2",Matches!$J$2:$J$201,0))=""),"",IF(AND($C48&lt;&gt;"",INDEX(Matches!$F$2:$F$201,MATCH($A48&amp;"-2",Matches!$J$2:$J$201,0))&lt;&gt;"",$C48&gt;=INDEX(Matches!$F$2:$F$201,MATCH($A48&amp;"-2",Matches!$J$2:$J$201,0))),"",IF(AND(F48=INDEX(Matches!$G$2:$G$201,MATCH($A48&amp;"-2",Matches!$J$2:$J$201,0)),G48=INDEX(Matches!$H$2:$H$201,MATCH($A48&amp;"-2",Matches!$J$2:$J$201,0))),5,IF(SIGN(F48-G48)&lt;&gt;SIGN(INDEX(Matches!$G$2:$G$201,MATCH($A48&amp;"-2",Matches!$J$2:$J$201,0))-INDEX(Matches!$H$2:$H$201,MATCH($A48&amp;"-2",Matches!$J$2:$J$201,0))),0,IF(F48-G48=INDEX(Matches!$G$2:$G$201,MATCH($A48&amp;"-2",Matches!$J$2:$J$201,0))-INDEX(Matches!$H$2:$H$201,MATCH($A48&amp;"-2",Matches!$J$2:$J$201,0)),3,2))))),""))</f>
        <v/>
      </c>
      <c r="Z48" s="12" t="str">
        <f aca="false">IF(OR($B48="",H48="",I48=""),"",IFERROR(IF(OR(INDEX(Matches!$I$2:$I$201,MATCH($A48&amp;"-3",Matches!$J$2:$J$201,0))="Void",INDEX(Matches!$G$2:$G$201,MATCH($A48&amp;"-3",Matches!$J$2:$J$201,0))="",INDEX(Matches!$H$2:$H$201,MATCH($A48&amp;"-3",Matches!$J$2:$J$201,0))=""),"",IF(AND($C48&lt;&gt;"",INDEX(Matches!$F$2:$F$201,MATCH($A48&amp;"-3",Matches!$J$2:$J$201,0))&lt;&gt;"",$C48&gt;=INDEX(Matches!$F$2:$F$201,MATCH($A48&amp;"-3",Matches!$J$2:$J$201,0))),"",IF(AND(H48=INDEX(Matches!$G$2:$G$201,MATCH($A48&amp;"-3",Matches!$J$2:$J$201,0)),I48=INDEX(Matches!$H$2:$H$201,MATCH($A48&amp;"-3",Matches!$J$2:$J$201,0))),5,IF(SIGN(H48-I48)&lt;&gt;SIGN(INDEX(Matches!$G$2:$G$201,MATCH($A48&amp;"-3",Matches!$J$2:$J$201,0))-INDEX(Matches!$H$2:$H$201,MATCH($A48&amp;"-3",Matches!$J$2:$J$201,0))),0,IF(H48-I48=INDEX(Matches!$G$2:$G$201,MATCH($A48&amp;"-3",Matches!$J$2:$J$201,0))-INDEX(Matches!$H$2:$H$201,MATCH($A48&amp;"-3",Matches!$J$2:$J$201,0)),3,2))))),""))</f>
        <v/>
      </c>
      <c r="AA48" s="12" t="str">
        <f aca="false">IF(OR($B48="",J48="",K48=""),"",IFERROR(IF(OR(INDEX(Matches!$I$2:$I$201,MATCH($A48&amp;"-4",Matches!$J$2:$J$201,0))="Void",INDEX(Matches!$G$2:$G$201,MATCH($A48&amp;"-4",Matches!$J$2:$J$201,0))="",INDEX(Matches!$H$2:$H$201,MATCH($A48&amp;"-4",Matches!$J$2:$J$201,0))=""),"",IF(AND($C48&lt;&gt;"",INDEX(Matches!$F$2:$F$201,MATCH($A48&amp;"-4",Matches!$J$2:$J$201,0))&lt;&gt;"",$C48&gt;=INDEX(Matches!$F$2:$F$201,MATCH($A48&amp;"-4",Matches!$J$2:$J$201,0))),"",IF(AND(J48=INDEX(Matches!$G$2:$G$201,MATCH($A48&amp;"-4",Matches!$J$2:$J$201,0)),K48=INDEX(Matches!$H$2:$H$201,MATCH($A48&amp;"-4",Matches!$J$2:$J$201,0))),5,IF(SIGN(J48-K48)&lt;&gt;SIGN(INDEX(Matches!$G$2:$G$201,MATCH($A48&amp;"-4",Matches!$J$2:$J$201,0))-INDEX(Matches!$H$2:$H$201,MATCH($A48&amp;"-4",Matches!$J$2:$J$201,0))),0,IF(J48-K48=INDEX(Matches!$G$2:$G$201,MATCH($A48&amp;"-4",Matches!$J$2:$J$201,0))-INDEX(Matches!$H$2:$H$201,MATCH($A48&amp;"-4",Matches!$J$2:$J$201,0)),3,2))))),""))</f>
        <v/>
      </c>
      <c r="AB48" s="12" t="str">
        <f aca="false">IF(OR($B48="",L48="",M48=""),"",IFERROR(IF(OR(INDEX(Matches!$I$2:$I$201,MATCH($A48&amp;"-5",Matches!$J$2:$J$201,0))="Void",INDEX(Matches!$G$2:$G$201,MATCH($A48&amp;"-5",Matches!$J$2:$J$201,0))="",INDEX(Matches!$H$2:$H$201,MATCH($A48&amp;"-5",Matches!$J$2:$J$201,0))=""),"",IF(AND($C48&lt;&gt;"",INDEX(Matches!$F$2:$F$201,MATCH($A48&amp;"-5",Matches!$J$2:$J$201,0))&lt;&gt;"",$C48&gt;=INDEX(Matches!$F$2:$F$201,MATCH($A48&amp;"-5",Matches!$J$2:$J$201,0))),"",IF(AND(L48=INDEX(Matches!$G$2:$G$201,MATCH($A48&amp;"-5",Matches!$J$2:$J$201,0)),M48=INDEX(Matches!$H$2:$H$201,MATCH($A48&amp;"-5",Matches!$J$2:$J$201,0))),5,IF(SIGN(L48-M48)&lt;&gt;SIGN(INDEX(Matches!$G$2:$G$201,MATCH($A48&amp;"-5",Matches!$J$2:$J$201,0))-INDEX(Matches!$H$2:$H$201,MATCH($A48&amp;"-5",Matches!$J$2:$J$201,0))),0,IF(L48-M48=INDEX(Matches!$G$2:$G$201,MATCH($A48&amp;"-5",Matches!$J$2:$J$201,0))-INDEX(Matches!$H$2:$H$201,MATCH($A48&amp;"-5",Matches!$J$2:$J$201,0)),3,2))))),""))</f>
        <v/>
      </c>
      <c r="AC48" s="12" t="str">
        <f aca="false">IF(OR($B48="",N48="",O48=""),"",IFERROR(IF(OR(INDEX(Matches!$I$2:$I$201,MATCH($A48&amp;"-6",Matches!$J$2:$J$201,0))="Void",INDEX(Matches!$G$2:$G$201,MATCH($A48&amp;"-6",Matches!$J$2:$J$201,0))="",INDEX(Matches!$H$2:$H$201,MATCH($A48&amp;"-6",Matches!$J$2:$J$201,0))=""),"",IF(AND($C48&lt;&gt;"",INDEX(Matches!$F$2:$F$201,MATCH($A48&amp;"-6",Matches!$J$2:$J$201,0))&lt;&gt;"",$C48&gt;=INDEX(Matches!$F$2:$F$201,MATCH($A48&amp;"-6",Matches!$J$2:$J$201,0))),"",IF(AND(N48=INDEX(Matches!$G$2:$G$201,MATCH($A48&amp;"-6",Matches!$J$2:$J$201,0)),O48=INDEX(Matches!$H$2:$H$201,MATCH($A48&amp;"-6",Matches!$J$2:$J$201,0))),5,IF(SIGN(N48-O48)&lt;&gt;SIGN(INDEX(Matches!$G$2:$G$201,MATCH($A48&amp;"-6",Matches!$J$2:$J$201,0))-INDEX(Matches!$H$2:$H$201,MATCH($A48&amp;"-6",Matches!$J$2:$J$201,0))),0,IF(N48-O48=INDEX(Matches!$G$2:$G$201,MATCH($A48&amp;"-6",Matches!$J$2:$J$201,0))-INDEX(Matches!$H$2:$H$201,MATCH($A48&amp;"-6",Matches!$J$2:$J$201,0)),3,2))))),""))</f>
        <v/>
      </c>
      <c r="AD48" s="12" t="str">
        <f aca="false">IF(OR($B48="",P48="",Q48=""),"",IFERROR(IF(OR(INDEX(Matches!$I$2:$I$201,MATCH($A48&amp;"-7",Matches!$J$2:$J$201,0))="Void",INDEX(Matches!$G$2:$G$201,MATCH($A48&amp;"-7",Matches!$J$2:$J$201,0))="",INDEX(Matches!$H$2:$H$201,MATCH($A48&amp;"-7",Matches!$J$2:$J$201,0))=""),"",IF(AND($C48&lt;&gt;"",INDEX(Matches!$F$2:$F$201,MATCH($A48&amp;"-7",Matches!$J$2:$J$201,0))&lt;&gt;"",$C48&gt;=INDEX(Matches!$F$2:$F$201,MATCH($A48&amp;"-7",Matches!$J$2:$J$201,0))),"",IF(AND(P48=INDEX(Matches!$G$2:$G$201,MATCH($A48&amp;"-7",Matches!$J$2:$J$201,0)),Q48=INDEX(Matches!$H$2:$H$201,MATCH($A48&amp;"-7",Matches!$J$2:$J$201,0))),5,IF(SIGN(P48-Q48)&lt;&gt;SIGN(INDEX(Matches!$G$2:$G$201,MATCH($A48&amp;"-7",Matches!$J$2:$J$201,0))-INDEX(Matches!$H$2:$H$201,MATCH($A48&amp;"-7",Matches!$J$2:$J$201,0))),0,IF(P48-Q48=INDEX(Matches!$G$2:$G$201,MATCH($A48&amp;"-7",Matches!$J$2:$J$201,0))-INDEX(Matches!$H$2:$H$201,MATCH($A48&amp;"-7",Matches!$J$2:$J$201,0)),3,2))))),""))</f>
        <v/>
      </c>
      <c r="AE48" s="12" t="str">
        <f aca="false">IF(OR($B48="",R48="",S48=""),"",IFERROR(IF(OR(INDEX(Matches!$I$2:$I$201,MATCH($A48&amp;"-8",Matches!$J$2:$J$201,0))="Void",INDEX(Matches!$G$2:$G$201,MATCH($A48&amp;"-8",Matches!$J$2:$J$201,0))="",INDEX(Matches!$H$2:$H$201,MATCH($A48&amp;"-8",Matches!$J$2:$J$201,0))=""),"",IF(AND($C48&lt;&gt;"",INDEX(Matches!$F$2:$F$201,MATCH($A48&amp;"-8",Matches!$J$2:$J$201,0))&lt;&gt;"",$C48&gt;=INDEX(Matches!$F$2:$F$201,MATCH($A48&amp;"-8",Matches!$J$2:$J$201,0))),"",IF(AND(R48=INDEX(Matches!$G$2:$G$201,MATCH($A48&amp;"-8",Matches!$J$2:$J$201,0)),S48=INDEX(Matches!$H$2:$H$201,MATCH($A48&amp;"-8",Matches!$J$2:$J$201,0))),5,IF(SIGN(R48-S48)&lt;&gt;SIGN(INDEX(Matches!$G$2:$G$201,MATCH($A48&amp;"-8",Matches!$J$2:$J$201,0))-INDEX(Matches!$H$2:$H$201,MATCH($A48&amp;"-8",Matches!$J$2:$J$201,0))),0,IF(R48-S48=INDEX(Matches!$G$2:$G$201,MATCH($A48&amp;"-8",Matches!$J$2:$J$201,0))-INDEX(Matches!$H$2:$H$201,MATCH($A48&amp;"-8",Matches!$J$2:$J$201,0)),3,2))))),""))</f>
        <v/>
      </c>
      <c r="AF48" s="12" t="str">
        <f aca="false">IF(OR($B48="",T48="",U48=""),"",IFERROR(IF(OR(INDEX(Matches!$I$2:$I$201,MATCH($A48&amp;"-9",Matches!$J$2:$J$201,0))="Void",INDEX(Matches!$G$2:$G$201,MATCH($A48&amp;"-9",Matches!$J$2:$J$201,0))="",INDEX(Matches!$H$2:$H$201,MATCH($A48&amp;"-9",Matches!$J$2:$J$201,0))=""),"",IF(AND($C48&lt;&gt;"",INDEX(Matches!$F$2:$F$201,MATCH($A48&amp;"-9",Matches!$J$2:$J$201,0))&lt;&gt;"",$C48&gt;=INDEX(Matches!$F$2:$F$201,MATCH($A48&amp;"-9",Matches!$J$2:$J$201,0))),"",IF(AND(T48=INDEX(Matches!$G$2:$G$201,MATCH($A48&amp;"-9",Matches!$J$2:$J$201,0)),U48=INDEX(Matches!$H$2:$H$201,MATCH($A48&amp;"-9",Matches!$J$2:$J$201,0))),5,IF(SIGN(T48-U48)&lt;&gt;SIGN(INDEX(Matches!$G$2:$G$201,MATCH($A48&amp;"-9",Matches!$J$2:$J$201,0))-INDEX(Matches!$H$2:$H$201,MATCH($A48&amp;"-9",Matches!$J$2:$J$201,0))),0,IF(T48-U48=INDEX(Matches!$G$2:$G$201,MATCH($A48&amp;"-9",Matches!$J$2:$J$201,0))-INDEX(Matches!$H$2:$H$201,MATCH($A48&amp;"-9",Matches!$J$2:$J$201,0)),3,2))))),""))</f>
        <v/>
      </c>
      <c r="AG48" s="12" t="str">
        <f aca="false">IF(OR($B48="",V48="",W48=""),"",IFERROR(IF(OR(INDEX(Matches!$I$2:$I$201,MATCH($A48&amp;"-10",Matches!$J$2:$J$201,0))="Void",INDEX(Matches!$G$2:$G$201,MATCH($A48&amp;"-10",Matches!$J$2:$J$201,0))="",INDEX(Matches!$H$2:$H$201,MATCH($A48&amp;"-10",Matches!$J$2:$J$201,0))=""),"",IF(AND($C48&lt;&gt;"",INDEX(Matches!$F$2:$F$201,MATCH($A48&amp;"-10",Matches!$J$2:$J$201,0))&lt;&gt;"",$C48&gt;=INDEX(Matches!$F$2:$F$201,MATCH($A48&amp;"-10",Matches!$J$2:$J$201,0))),"",IF(AND(V48=INDEX(Matches!$G$2:$G$201,MATCH($A48&amp;"-10",Matches!$J$2:$J$201,0)),W48=INDEX(Matches!$H$2:$H$201,MATCH($A48&amp;"-10",Matches!$J$2:$J$201,0))),5,IF(SIGN(V48-W48)&lt;&gt;SIGN(INDEX(Matches!$G$2:$G$201,MATCH($A48&amp;"-10",Matches!$J$2:$J$201,0))-INDEX(Matches!$H$2:$H$201,MATCH($A48&amp;"-10",Matches!$J$2:$J$201,0))),0,IF(V48-W48=INDEX(Matches!$G$2:$G$201,MATCH($A48&amp;"-10",Matches!$J$2:$J$201,0))-INDEX(Matches!$H$2:$H$201,MATCH($A48&amp;"-10",Matches!$J$2:$J$201,0)),3,2))))),""))</f>
        <v/>
      </c>
      <c r="AH48" s="13" t="str">
        <f aca="false">IF($B48="","",SUM(X48:AG48))</f>
        <v/>
      </c>
      <c r="AI48" s="12" t="str">
        <f aca="false">IF($B48="","",COUNTIF(X48:AG48,5))</f>
        <v/>
      </c>
      <c r="AJ48" s="12" t="str">
        <f aca="false">IF($B48="","",COUNTIF(X48:AG48,"&gt;=2"))</f>
        <v/>
      </c>
      <c r="AK48" s="12" t="str">
        <f aca="false">IF($B48="","",COUNT(X48:AG48))</f>
        <v/>
      </c>
    </row>
    <row r="49" customFormat="false" ht="15" hidden="false" customHeight="false" outlineLevel="0" collapsed="false">
      <c r="A49" s="7"/>
      <c r="B49" s="7"/>
      <c r="C49" s="1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12" t="str">
        <f aca="false">IF(OR($B49="",D49="",E49=""),"",IFERROR(IF(OR(INDEX(Matches!$I$2:$I$201,MATCH($A49&amp;"-1",Matches!$J$2:$J$201,0))="Void",INDEX(Matches!$G$2:$G$201,MATCH($A49&amp;"-1",Matches!$J$2:$J$201,0))="",INDEX(Matches!$H$2:$H$201,MATCH($A49&amp;"-1",Matches!$J$2:$J$201,0))=""),"",IF(AND($C49&lt;&gt;"",INDEX(Matches!$F$2:$F$201,MATCH($A49&amp;"-1",Matches!$J$2:$J$201,0))&lt;&gt;"",$C49&gt;=INDEX(Matches!$F$2:$F$201,MATCH($A49&amp;"-1",Matches!$J$2:$J$201,0))),"",IF(AND(D49=INDEX(Matches!$G$2:$G$201,MATCH($A49&amp;"-1",Matches!$J$2:$J$201,0)),E49=INDEX(Matches!$H$2:$H$201,MATCH($A49&amp;"-1",Matches!$J$2:$J$201,0))),5,IF(SIGN(D49-E49)&lt;&gt;SIGN(INDEX(Matches!$G$2:$G$201,MATCH($A49&amp;"-1",Matches!$J$2:$J$201,0))-INDEX(Matches!$H$2:$H$201,MATCH($A49&amp;"-1",Matches!$J$2:$J$201,0))),0,IF(D49-E49=INDEX(Matches!$G$2:$G$201,MATCH($A49&amp;"-1",Matches!$J$2:$J$201,0))-INDEX(Matches!$H$2:$H$201,MATCH($A49&amp;"-1",Matches!$J$2:$J$201,0)),3,2))))),""))</f>
        <v/>
      </c>
      <c r="Y49" s="12" t="str">
        <f aca="false">IF(OR($B49="",F49="",G49=""),"",IFERROR(IF(OR(INDEX(Matches!$I$2:$I$201,MATCH($A49&amp;"-2",Matches!$J$2:$J$201,0))="Void",INDEX(Matches!$G$2:$G$201,MATCH($A49&amp;"-2",Matches!$J$2:$J$201,0))="",INDEX(Matches!$H$2:$H$201,MATCH($A49&amp;"-2",Matches!$J$2:$J$201,0))=""),"",IF(AND($C49&lt;&gt;"",INDEX(Matches!$F$2:$F$201,MATCH($A49&amp;"-2",Matches!$J$2:$J$201,0))&lt;&gt;"",$C49&gt;=INDEX(Matches!$F$2:$F$201,MATCH($A49&amp;"-2",Matches!$J$2:$J$201,0))),"",IF(AND(F49=INDEX(Matches!$G$2:$G$201,MATCH($A49&amp;"-2",Matches!$J$2:$J$201,0)),G49=INDEX(Matches!$H$2:$H$201,MATCH($A49&amp;"-2",Matches!$J$2:$J$201,0))),5,IF(SIGN(F49-G49)&lt;&gt;SIGN(INDEX(Matches!$G$2:$G$201,MATCH($A49&amp;"-2",Matches!$J$2:$J$201,0))-INDEX(Matches!$H$2:$H$201,MATCH($A49&amp;"-2",Matches!$J$2:$J$201,0))),0,IF(F49-G49=INDEX(Matches!$G$2:$G$201,MATCH($A49&amp;"-2",Matches!$J$2:$J$201,0))-INDEX(Matches!$H$2:$H$201,MATCH($A49&amp;"-2",Matches!$J$2:$J$201,0)),3,2))))),""))</f>
        <v/>
      </c>
      <c r="Z49" s="12" t="str">
        <f aca="false">IF(OR($B49="",H49="",I49=""),"",IFERROR(IF(OR(INDEX(Matches!$I$2:$I$201,MATCH($A49&amp;"-3",Matches!$J$2:$J$201,0))="Void",INDEX(Matches!$G$2:$G$201,MATCH($A49&amp;"-3",Matches!$J$2:$J$201,0))="",INDEX(Matches!$H$2:$H$201,MATCH($A49&amp;"-3",Matches!$J$2:$J$201,0))=""),"",IF(AND($C49&lt;&gt;"",INDEX(Matches!$F$2:$F$201,MATCH($A49&amp;"-3",Matches!$J$2:$J$201,0))&lt;&gt;"",$C49&gt;=INDEX(Matches!$F$2:$F$201,MATCH($A49&amp;"-3",Matches!$J$2:$J$201,0))),"",IF(AND(H49=INDEX(Matches!$G$2:$G$201,MATCH($A49&amp;"-3",Matches!$J$2:$J$201,0)),I49=INDEX(Matches!$H$2:$H$201,MATCH($A49&amp;"-3",Matches!$J$2:$J$201,0))),5,IF(SIGN(H49-I49)&lt;&gt;SIGN(INDEX(Matches!$G$2:$G$201,MATCH($A49&amp;"-3",Matches!$J$2:$J$201,0))-INDEX(Matches!$H$2:$H$201,MATCH($A49&amp;"-3",Matches!$J$2:$J$201,0))),0,IF(H49-I49=INDEX(Matches!$G$2:$G$201,MATCH($A49&amp;"-3",Matches!$J$2:$J$201,0))-INDEX(Matches!$H$2:$H$201,MATCH($A49&amp;"-3",Matches!$J$2:$J$201,0)),3,2))))),""))</f>
        <v/>
      </c>
      <c r="AA49" s="12" t="str">
        <f aca="false">IF(OR($B49="",J49="",K49=""),"",IFERROR(IF(OR(INDEX(Matches!$I$2:$I$201,MATCH($A49&amp;"-4",Matches!$J$2:$J$201,0))="Void",INDEX(Matches!$G$2:$G$201,MATCH($A49&amp;"-4",Matches!$J$2:$J$201,0))="",INDEX(Matches!$H$2:$H$201,MATCH($A49&amp;"-4",Matches!$J$2:$J$201,0))=""),"",IF(AND($C49&lt;&gt;"",INDEX(Matches!$F$2:$F$201,MATCH($A49&amp;"-4",Matches!$J$2:$J$201,0))&lt;&gt;"",$C49&gt;=INDEX(Matches!$F$2:$F$201,MATCH($A49&amp;"-4",Matches!$J$2:$J$201,0))),"",IF(AND(J49=INDEX(Matches!$G$2:$G$201,MATCH($A49&amp;"-4",Matches!$J$2:$J$201,0)),K49=INDEX(Matches!$H$2:$H$201,MATCH($A49&amp;"-4",Matches!$J$2:$J$201,0))),5,IF(SIGN(J49-K49)&lt;&gt;SIGN(INDEX(Matches!$G$2:$G$201,MATCH($A49&amp;"-4",Matches!$J$2:$J$201,0))-INDEX(Matches!$H$2:$H$201,MATCH($A49&amp;"-4",Matches!$J$2:$J$201,0))),0,IF(J49-K49=INDEX(Matches!$G$2:$G$201,MATCH($A49&amp;"-4",Matches!$J$2:$J$201,0))-INDEX(Matches!$H$2:$H$201,MATCH($A49&amp;"-4",Matches!$J$2:$J$201,0)),3,2))))),""))</f>
        <v/>
      </c>
      <c r="AB49" s="12" t="str">
        <f aca="false">IF(OR($B49="",L49="",M49=""),"",IFERROR(IF(OR(INDEX(Matches!$I$2:$I$201,MATCH($A49&amp;"-5",Matches!$J$2:$J$201,0))="Void",INDEX(Matches!$G$2:$G$201,MATCH($A49&amp;"-5",Matches!$J$2:$J$201,0))="",INDEX(Matches!$H$2:$H$201,MATCH($A49&amp;"-5",Matches!$J$2:$J$201,0))=""),"",IF(AND($C49&lt;&gt;"",INDEX(Matches!$F$2:$F$201,MATCH($A49&amp;"-5",Matches!$J$2:$J$201,0))&lt;&gt;"",$C49&gt;=INDEX(Matches!$F$2:$F$201,MATCH($A49&amp;"-5",Matches!$J$2:$J$201,0))),"",IF(AND(L49=INDEX(Matches!$G$2:$G$201,MATCH($A49&amp;"-5",Matches!$J$2:$J$201,0)),M49=INDEX(Matches!$H$2:$H$201,MATCH($A49&amp;"-5",Matches!$J$2:$J$201,0))),5,IF(SIGN(L49-M49)&lt;&gt;SIGN(INDEX(Matches!$G$2:$G$201,MATCH($A49&amp;"-5",Matches!$J$2:$J$201,0))-INDEX(Matches!$H$2:$H$201,MATCH($A49&amp;"-5",Matches!$J$2:$J$201,0))),0,IF(L49-M49=INDEX(Matches!$G$2:$G$201,MATCH($A49&amp;"-5",Matches!$J$2:$J$201,0))-INDEX(Matches!$H$2:$H$201,MATCH($A49&amp;"-5",Matches!$J$2:$J$201,0)),3,2))))),""))</f>
        <v/>
      </c>
      <c r="AC49" s="12" t="str">
        <f aca="false">IF(OR($B49="",N49="",O49=""),"",IFERROR(IF(OR(INDEX(Matches!$I$2:$I$201,MATCH($A49&amp;"-6",Matches!$J$2:$J$201,0))="Void",INDEX(Matches!$G$2:$G$201,MATCH($A49&amp;"-6",Matches!$J$2:$J$201,0))="",INDEX(Matches!$H$2:$H$201,MATCH($A49&amp;"-6",Matches!$J$2:$J$201,0))=""),"",IF(AND($C49&lt;&gt;"",INDEX(Matches!$F$2:$F$201,MATCH($A49&amp;"-6",Matches!$J$2:$J$201,0))&lt;&gt;"",$C49&gt;=INDEX(Matches!$F$2:$F$201,MATCH($A49&amp;"-6",Matches!$J$2:$J$201,0))),"",IF(AND(N49=INDEX(Matches!$G$2:$G$201,MATCH($A49&amp;"-6",Matches!$J$2:$J$201,0)),O49=INDEX(Matches!$H$2:$H$201,MATCH($A49&amp;"-6",Matches!$J$2:$J$201,0))),5,IF(SIGN(N49-O49)&lt;&gt;SIGN(INDEX(Matches!$G$2:$G$201,MATCH($A49&amp;"-6",Matches!$J$2:$J$201,0))-INDEX(Matches!$H$2:$H$201,MATCH($A49&amp;"-6",Matches!$J$2:$J$201,0))),0,IF(N49-O49=INDEX(Matches!$G$2:$G$201,MATCH($A49&amp;"-6",Matches!$J$2:$J$201,0))-INDEX(Matches!$H$2:$H$201,MATCH($A49&amp;"-6",Matches!$J$2:$J$201,0)),3,2))))),""))</f>
        <v/>
      </c>
      <c r="AD49" s="12" t="str">
        <f aca="false">IF(OR($B49="",P49="",Q49=""),"",IFERROR(IF(OR(INDEX(Matches!$I$2:$I$201,MATCH($A49&amp;"-7",Matches!$J$2:$J$201,0))="Void",INDEX(Matches!$G$2:$G$201,MATCH($A49&amp;"-7",Matches!$J$2:$J$201,0))="",INDEX(Matches!$H$2:$H$201,MATCH($A49&amp;"-7",Matches!$J$2:$J$201,0))=""),"",IF(AND($C49&lt;&gt;"",INDEX(Matches!$F$2:$F$201,MATCH($A49&amp;"-7",Matches!$J$2:$J$201,0))&lt;&gt;"",$C49&gt;=INDEX(Matches!$F$2:$F$201,MATCH($A49&amp;"-7",Matches!$J$2:$J$201,0))),"",IF(AND(P49=INDEX(Matches!$G$2:$G$201,MATCH($A49&amp;"-7",Matches!$J$2:$J$201,0)),Q49=INDEX(Matches!$H$2:$H$201,MATCH($A49&amp;"-7",Matches!$J$2:$J$201,0))),5,IF(SIGN(P49-Q49)&lt;&gt;SIGN(INDEX(Matches!$G$2:$G$201,MATCH($A49&amp;"-7",Matches!$J$2:$J$201,0))-INDEX(Matches!$H$2:$H$201,MATCH($A49&amp;"-7",Matches!$J$2:$J$201,0))),0,IF(P49-Q49=INDEX(Matches!$G$2:$G$201,MATCH($A49&amp;"-7",Matches!$J$2:$J$201,0))-INDEX(Matches!$H$2:$H$201,MATCH($A49&amp;"-7",Matches!$J$2:$J$201,0)),3,2))))),""))</f>
        <v/>
      </c>
      <c r="AE49" s="12" t="str">
        <f aca="false">IF(OR($B49="",R49="",S49=""),"",IFERROR(IF(OR(INDEX(Matches!$I$2:$I$201,MATCH($A49&amp;"-8",Matches!$J$2:$J$201,0))="Void",INDEX(Matches!$G$2:$G$201,MATCH($A49&amp;"-8",Matches!$J$2:$J$201,0))="",INDEX(Matches!$H$2:$H$201,MATCH($A49&amp;"-8",Matches!$J$2:$J$201,0))=""),"",IF(AND($C49&lt;&gt;"",INDEX(Matches!$F$2:$F$201,MATCH($A49&amp;"-8",Matches!$J$2:$J$201,0))&lt;&gt;"",$C49&gt;=INDEX(Matches!$F$2:$F$201,MATCH($A49&amp;"-8",Matches!$J$2:$J$201,0))),"",IF(AND(R49=INDEX(Matches!$G$2:$G$201,MATCH($A49&amp;"-8",Matches!$J$2:$J$201,0)),S49=INDEX(Matches!$H$2:$H$201,MATCH($A49&amp;"-8",Matches!$J$2:$J$201,0))),5,IF(SIGN(R49-S49)&lt;&gt;SIGN(INDEX(Matches!$G$2:$G$201,MATCH($A49&amp;"-8",Matches!$J$2:$J$201,0))-INDEX(Matches!$H$2:$H$201,MATCH($A49&amp;"-8",Matches!$J$2:$J$201,0))),0,IF(R49-S49=INDEX(Matches!$G$2:$G$201,MATCH($A49&amp;"-8",Matches!$J$2:$J$201,0))-INDEX(Matches!$H$2:$H$201,MATCH($A49&amp;"-8",Matches!$J$2:$J$201,0)),3,2))))),""))</f>
        <v/>
      </c>
      <c r="AF49" s="12" t="str">
        <f aca="false">IF(OR($B49="",T49="",U49=""),"",IFERROR(IF(OR(INDEX(Matches!$I$2:$I$201,MATCH($A49&amp;"-9",Matches!$J$2:$J$201,0))="Void",INDEX(Matches!$G$2:$G$201,MATCH($A49&amp;"-9",Matches!$J$2:$J$201,0))="",INDEX(Matches!$H$2:$H$201,MATCH($A49&amp;"-9",Matches!$J$2:$J$201,0))=""),"",IF(AND($C49&lt;&gt;"",INDEX(Matches!$F$2:$F$201,MATCH($A49&amp;"-9",Matches!$J$2:$J$201,0))&lt;&gt;"",$C49&gt;=INDEX(Matches!$F$2:$F$201,MATCH($A49&amp;"-9",Matches!$J$2:$J$201,0))),"",IF(AND(T49=INDEX(Matches!$G$2:$G$201,MATCH($A49&amp;"-9",Matches!$J$2:$J$201,0)),U49=INDEX(Matches!$H$2:$H$201,MATCH($A49&amp;"-9",Matches!$J$2:$J$201,0))),5,IF(SIGN(T49-U49)&lt;&gt;SIGN(INDEX(Matches!$G$2:$G$201,MATCH($A49&amp;"-9",Matches!$J$2:$J$201,0))-INDEX(Matches!$H$2:$H$201,MATCH($A49&amp;"-9",Matches!$J$2:$J$201,0))),0,IF(T49-U49=INDEX(Matches!$G$2:$G$201,MATCH($A49&amp;"-9",Matches!$J$2:$J$201,0))-INDEX(Matches!$H$2:$H$201,MATCH($A49&amp;"-9",Matches!$J$2:$J$201,0)),3,2))))),""))</f>
        <v/>
      </c>
      <c r="AG49" s="12" t="str">
        <f aca="false">IF(OR($B49="",V49="",W49=""),"",IFERROR(IF(OR(INDEX(Matches!$I$2:$I$201,MATCH($A49&amp;"-10",Matches!$J$2:$J$201,0))="Void",INDEX(Matches!$G$2:$G$201,MATCH($A49&amp;"-10",Matches!$J$2:$J$201,0))="",INDEX(Matches!$H$2:$H$201,MATCH($A49&amp;"-10",Matches!$J$2:$J$201,0))=""),"",IF(AND($C49&lt;&gt;"",INDEX(Matches!$F$2:$F$201,MATCH($A49&amp;"-10",Matches!$J$2:$J$201,0))&lt;&gt;"",$C49&gt;=INDEX(Matches!$F$2:$F$201,MATCH($A49&amp;"-10",Matches!$J$2:$J$201,0))),"",IF(AND(V49=INDEX(Matches!$G$2:$G$201,MATCH($A49&amp;"-10",Matches!$J$2:$J$201,0)),W49=INDEX(Matches!$H$2:$H$201,MATCH($A49&amp;"-10",Matches!$J$2:$J$201,0))),5,IF(SIGN(V49-W49)&lt;&gt;SIGN(INDEX(Matches!$G$2:$G$201,MATCH($A49&amp;"-10",Matches!$J$2:$J$201,0))-INDEX(Matches!$H$2:$H$201,MATCH($A49&amp;"-10",Matches!$J$2:$J$201,0))),0,IF(V49-W49=INDEX(Matches!$G$2:$G$201,MATCH($A49&amp;"-10",Matches!$J$2:$J$201,0))-INDEX(Matches!$H$2:$H$201,MATCH($A49&amp;"-10",Matches!$J$2:$J$201,0)),3,2))))),""))</f>
        <v/>
      </c>
      <c r="AH49" s="13" t="str">
        <f aca="false">IF($B49="","",SUM(X49:AG49))</f>
        <v/>
      </c>
      <c r="AI49" s="12" t="str">
        <f aca="false">IF($B49="","",COUNTIF(X49:AG49,5))</f>
        <v/>
      </c>
      <c r="AJ49" s="12" t="str">
        <f aca="false">IF($B49="","",COUNTIF(X49:AG49,"&gt;=2"))</f>
        <v/>
      </c>
      <c r="AK49" s="12" t="str">
        <f aca="false">IF($B49="","",COUNT(X49:AG49))</f>
        <v/>
      </c>
    </row>
    <row r="50" customFormat="false" ht="15" hidden="false" customHeight="false" outlineLevel="0" collapsed="false">
      <c r="A50" s="7"/>
      <c r="B50" s="7"/>
      <c r="C50" s="1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12" t="str">
        <f aca="false">IF(OR($B50="",D50="",E50=""),"",IFERROR(IF(OR(INDEX(Matches!$I$2:$I$201,MATCH($A50&amp;"-1",Matches!$J$2:$J$201,0))="Void",INDEX(Matches!$G$2:$G$201,MATCH($A50&amp;"-1",Matches!$J$2:$J$201,0))="",INDEX(Matches!$H$2:$H$201,MATCH($A50&amp;"-1",Matches!$J$2:$J$201,0))=""),"",IF(AND($C50&lt;&gt;"",INDEX(Matches!$F$2:$F$201,MATCH($A50&amp;"-1",Matches!$J$2:$J$201,0))&lt;&gt;"",$C50&gt;=INDEX(Matches!$F$2:$F$201,MATCH($A50&amp;"-1",Matches!$J$2:$J$201,0))),"",IF(AND(D50=INDEX(Matches!$G$2:$G$201,MATCH($A50&amp;"-1",Matches!$J$2:$J$201,0)),E50=INDEX(Matches!$H$2:$H$201,MATCH($A50&amp;"-1",Matches!$J$2:$J$201,0))),5,IF(SIGN(D50-E50)&lt;&gt;SIGN(INDEX(Matches!$G$2:$G$201,MATCH($A50&amp;"-1",Matches!$J$2:$J$201,0))-INDEX(Matches!$H$2:$H$201,MATCH($A50&amp;"-1",Matches!$J$2:$J$201,0))),0,IF(D50-E50=INDEX(Matches!$G$2:$G$201,MATCH($A50&amp;"-1",Matches!$J$2:$J$201,0))-INDEX(Matches!$H$2:$H$201,MATCH($A50&amp;"-1",Matches!$J$2:$J$201,0)),3,2))))),""))</f>
        <v/>
      </c>
      <c r="Y50" s="12" t="str">
        <f aca="false">IF(OR($B50="",F50="",G50=""),"",IFERROR(IF(OR(INDEX(Matches!$I$2:$I$201,MATCH($A50&amp;"-2",Matches!$J$2:$J$201,0))="Void",INDEX(Matches!$G$2:$G$201,MATCH($A50&amp;"-2",Matches!$J$2:$J$201,0))="",INDEX(Matches!$H$2:$H$201,MATCH($A50&amp;"-2",Matches!$J$2:$J$201,0))=""),"",IF(AND($C50&lt;&gt;"",INDEX(Matches!$F$2:$F$201,MATCH($A50&amp;"-2",Matches!$J$2:$J$201,0))&lt;&gt;"",$C50&gt;=INDEX(Matches!$F$2:$F$201,MATCH($A50&amp;"-2",Matches!$J$2:$J$201,0))),"",IF(AND(F50=INDEX(Matches!$G$2:$G$201,MATCH($A50&amp;"-2",Matches!$J$2:$J$201,0)),G50=INDEX(Matches!$H$2:$H$201,MATCH($A50&amp;"-2",Matches!$J$2:$J$201,0))),5,IF(SIGN(F50-G50)&lt;&gt;SIGN(INDEX(Matches!$G$2:$G$201,MATCH($A50&amp;"-2",Matches!$J$2:$J$201,0))-INDEX(Matches!$H$2:$H$201,MATCH($A50&amp;"-2",Matches!$J$2:$J$201,0))),0,IF(F50-G50=INDEX(Matches!$G$2:$G$201,MATCH($A50&amp;"-2",Matches!$J$2:$J$201,0))-INDEX(Matches!$H$2:$H$201,MATCH($A50&amp;"-2",Matches!$J$2:$J$201,0)),3,2))))),""))</f>
        <v/>
      </c>
      <c r="Z50" s="12" t="str">
        <f aca="false">IF(OR($B50="",H50="",I50=""),"",IFERROR(IF(OR(INDEX(Matches!$I$2:$I$201,MATCH($A50&amp;"-3",Matches!$J$2:$J$201,0))="Void",INDEX(Matches!$G$2:$G$201,MATCH($A50&amp;"-3",Matches!$J$2:$J$201,0))="",INDEX(Matches!$H$2:$H$201,MATCH($A50&amp;"-3",Matches!$J$2:$J$201,0))=""),"",IF(AND($C50&lt;&gt;"",INDEX(Matches!$F$2:$F$201,MATCH($A50&amp;"-3",Matches!$J$2:$J$201,0))&lt;&gt;"",$C50&gt;=INDEX(Matches!$F$2:$F$201,MATCH($A50&amp;"-3",Matches!$J$2:$J$201,0))),"",IF(AND(H50=INDEX(Matches!$G$2:$G$201,MATCH($A50&amp;"-3",Matches!$J$2:$J$201,0)),I50=INDEX(Matches!$H$2:$H$201,MATCH($A50&amp;"-3",Matches!$J$2:$J$201,0))),5,IF(SIGN(H50-I50)&lt;&gt;SIGN(INDEX(Matches!$G$2:$G$201,MATCH($A50&amp;"-3",Matches!$J$2:$J$201,0))-INDEX(Matches!$H$2:$H$201,MATCH($A50&amp;"-3",Matches!$J$2:$J$201,0))),0,IF(H50-I50=INDEX(Matches!$G$2:$G$201,MATCH($A50&amp;"-3",Matches!$J$2:$J$201,0))-INDEX(Matches!$H$2:$H$201,MATCH($A50&amp;"-3",Matches!$J$2:$J$201,0)),3,2))))),""))</f>
        <v/>
      </c>
      <c r="AA50" s="12" t="str">
        <f aca="false">IF(OR($B50="",J50="",K50=""),"",IFERROR(IF(OR(INDEX(Matches!$I$2:$I$201,MATCH($A50&amp;"-4",Matches!$J$2:$J$201,0))="Void",INDEX(Matches!$G$2:$G$201,MATCH($A50&amp;"-4",Matches!$J$2:$J$201,0))="",INDEX(Matches!$H$2:$H$201,MATCH($A50&amp;"-4",Matches!$J$2:$J$201,0))=""),"",IF(AND($C50&lt;&gt;"",INDEX(Matches!$F$2:$F$201,MATCH($A50&amp;"-4",Matches!$J$2:$J$201,0))&lt;&gt;"",$C50&gt;=INDEX(Matches!$F$2:$F$201,MATCH($A50&amp;"-4",Matches!$J$2:$J$201,0))),"",IF(AND(J50=INDEX(Matches!$G$2:$G$201,MATCH($A50&amp;"-4",Matches!$J$2:$J$201,0)),K50=INDEX(Matches!$H$2:$H$201,MATCH($A50&amp;"-4",Matches!$J$2:$J$201,0))),5,IF(SIGN(J50-K50)&lt;&gt;SIGN(INDEX(Matches!$G$2:$G$201,MATCH($A50&amp;"-4",Matches!$J$2:$J$201,0))-INDEX(Matches!$H$2:$H$201,MATCH($A50&amp;"-4",Matches!$J$2:$J$201,0))),0,IF(J50-K50=INDEX(Matches!$G$2:$G$201,MATCH($A50&amp;"-4",Matches!$J$2:$J$201,0))-INDEX(Matches!$H$2:$H$201,MATCH($A50&amp;"-4",Matches!$J$2:$J$201,0)),3,2))))),""))</f>
        <v/>
      </c>
      <c r="AB50" s="12" t="str">
        <f aca="false">IF(OR($B50="",L50="",M50=""),"",IFERROR(IF(OR(INDEX(Matches!$I$2:$I$201,MATCH($A50&amp;"-5",Matches!$J$2:$J$201,0))="Void",INDEX(Matches!$G$2:$G$201,MATCH($A50&amp;"-5",Matches!$J$2:$J$201,0))="",INDEX(Matches!$H$2:$H$201,MATCH($A50&amp;"-5",Matches!$J$2:$J$201,0))=""),"",IF(AND($C50&lt;&gt;"",INDEX(Matches!$F$2:$F$201,MATCH($A50&amp;"-5",Matches!$J$2:$J$201,0))&lt;&gt;"",$C50&gt;=INDEX(Matches!$F$2:$F$201,MATCH($A50&amp;"-5",Matches!$J$2:$J$201,0))),"",IF(AND(L50=INDEX(Matches!$G$2:$G$201,MATCH($A50&amp;"-5",Matches!$J$2:$J$201,0)),M50=INDEX(Matches!$H$2:$H$201,MATCH($A50&amp;"-5",Matches!$J$2:$J$201,0))),5,IF(SIGN(L50-M50)&lt;&gt;SIGN(INDEX(Matches!$G$2:$G$201,MATCH($A50&amp;"-5",Matches!$J$2:$J$201,0))-INDEX(Matches!$H$2:$H$201,MATCH($A50&amp;"-5",Matches!$J$2:$J$201,0))),0,IF(L50-M50=INDEX(Matches!$G$2:$G$201,MATCH($A50&amp;"-5",Matches!$J$2:$J$201,0))-INDEX(Matches!$H$2:$H$201,MATCH($A50&amp;"-5",Matches!$J$2:$J$201,0)),3,2))))),""))</f>
        <v/>
      </c>
      <c r="AC50" s="12" t="str">
        <f aca="false">IF(OR($B50="",N50="",O50=""),"",IFERROR(IF(OR(INDEX(Matches!$I$2:$I$201,MATCH($A50&amp;"-6",Matches!$J$2:$J$201,0))="Void",INDEX(Matches!$G$2:$G$201,MATCH($A50&amp;"-6",Matches!$J$2:$J$201,0))="",INDEX(Matches!$H$2:$H$201,MATCH($A50&amp;"-6",Matches!$J$2:$J$201,0))=""),"",IF(AND($C50&lt;&gt;"",INDEX(Matches!$F$2:$F$201,MATCH($A50&amp;"-6",Matches!$J$2:$J$201,0))&lt;&gt;"",$C50&gt;=INDEX(Matches!$F$2:$F$201,MATCH($A50&amp;"-6",Matches!$J$2:$J$201,0))),"",IF(AND(N50=INDEX(Matches!$G$2:$G$201,MATCH($A50&amp;"-6",Matches!$J$2:$J$201,0)),O50=INDEX(Matches!$H$2:$H$201,MATCH($A50&amp;"-6",Matches!$J$2:$J$201,0))),5,IF(SIGN(N50-O50)&lt;&gt;SIGN(INDEX(Matches!$G$2:$G$201,MATCH($A50&amp;"-6",Matches!$J$2:$J$201,0))-INDEX(Matches!$H$2:$H$201,MATCH($A50&amp;"-6",Matches!$J$2:$J$201,0))),0,IF(N50-O50=INDEX(Matches!$G$2:$G$201,MATCH($A50&amp;"-6",Matches!$J$2:$J$201,0))-INDEX(Matches!$H$2:$H$201,MATCH($A50&amp;"-6",Matches!$J$2:$J$201,0)),3,2))))),""))</f>
        <v/>
      </c>
      <c r="AD50" s="12" t="str">
        <f aca="false">IF(OR($B50="",P50="",Q50=""),"",IFERROR(IF(OR(INDEX(Matches!$I$2:$I$201,MATCH($A50&amp;"-7",Matches!$J$2:$J$201,0))="Void",INDEX(Matches!$G$2:$G$201,MATCH($A50&amp;"-7",Matches!$J$2:$J$201,0))="",INDEX(Matches!$H$2:$H$201,MATCH($A50&amp;"-7",Matches!$J$2:$J$201,0))=""),"",IF(AND($C50&lt;&gt;"",INDEX(Matches!$F$2:$F$201,MATCH($A50&amp;"-7",Matches!$J$2:$J$201,0))&lt;&gt;"",$C50&gt;=INDEX(Matches!$F$2:$F$201,MATCH($A50&amp;"-7",Matches!$J$2:$J$201,0))),"",IF(AND(P50=INDEX(Matches!$G$2:$G$201,MATCH($A50&amp;"-7",Matches!$J$2:$J$201,0)),Q50=INDEX(Matches!$H$2:$H$201,MATCH($A50&amp;"-7",Matches!$J$2:$J$201,0))),5,IF(SIGN(P50-Q50)&lt;&gt;SIGN(INDEX(Matches!$G$2:$G$201,MATCH($A50&amp;"-7",Matches!$J$2:$J$201,0))-INDEX(Matches!$H$2:$H$201,MATCH($A50&amp;"-7",Matches!$J$2:$J$201,0))),0,IF(P50-Q50=INDEX(Matches!$G$2:$G$201,MATCH($A50&amp;"-7",Matches!$J$2:$J$201,0))-INDEX(Matches!$H$2:$H$201,MATCH($A50&amp;"-7",Matches!$J$2:$J$201,0)),3,2))))),""))</f>
        <v/>
      </c>
      <c r="AE50" s="12" t="str">
        <f aca="false">IF(OR($B50="",R50="",S50=""),"",IFERROR(IF(OR(INDEX(Matches!$I$2:$I$201,MATCH($A50&amp;"-8",Matches!$J$2:$J$201,0))="Void",INDEX(Matches!$G$2:$G$201,MATCH($A50&amp;"-8",Matches!$J$2:$J$201,0))="",INDEX(Matches!$H$2:$H$201,MATCH($A50&amp;"-8",Matches!$J$2:$J$201,0))=""),"",IF(AND($C50&lt;&gt;"",INDEX(Matches!$F$2:$F$201,MATCH($A50&amp;"-8",Matches!$J$2:$J$201,0))&lt;&gt;"",$C50&gt;=INDEX(Matches!$F$2:$F$201,MATCH($A50&amp;"-8",Matches!$J$2:$J$201,0))),"",IF(AND(R50=INDEX(Matches!$G$2:$G$201,MATCH($A50&amp;"-8",Matches!$J$2:$J$201,0)),S50=INDEX(Matches!$H$2:$H$201,MATCH($A50&amp;"-8",Matches!$J$2:$J$201,0))),5,IF(SIGN(R50-S50)&lt;&gt;SIGN(INDEX(Matches!$G$2:$G$201,MATCH($A50&amp;"-8",Matches!$J$2:$J$201,0))-INDEX(Matches!$H$2:$H$201,MATCH($A50&amp;"-8",Matches!$J$2:$J$201,0))),0,IF(R50-S50=INDEX(Matches!$G$2:$G$201,MATCH($A50&amp;"-8",Matches!$J$2:$J$201,0))-INDEX(Matches!$H$2:$H$201,MATCH($A50&amp;"-8",Matches!$J$2:$J$201,0)),3,2))))),""))</f>
        <v/>
      </c>
      <c r="AF50" s="12" t="str">
        <f aca="false">IF(OR($B50="",T50="",U50=""),"",IFERROR(IF(OR(INDEX(Matches!$I$2:$I$201,MATCH($A50&amp;"-9",Matches!$J$2:$J$201,0))="Void",INDEX(Matches!$G$2:$G$201,MATCH($A50&amp;"-9",Matches!$J$2:$J$201,0))="",INDEX(Matches!$H$2:$H$201,MATCH($A50&amp;"-9",Matches!$J$2:$J$201,0))=""),"",IF(AND($C50&lt;&gt;"",INDEX(Matches!$F$2:$F$201,MATCH($A50&amp;"-9",Matches!$J$2:$J$201,0))&lt;&gt;"",$C50&gt;=INDEX(Matches!$F$2:$F$201,MATCH($A50&amp;"-9",Matches!$J$2:$J$201,0))),"",IF(AND(T50=INDEX(Matches!$G$2:$G$201,MATCH($A50&amp;"-9",Matches!$J$2:$J$201,0)),U50=INDEX(Matches!$H$2:$H$201,MATCH($A50&amp;"-9",Matches!$J$2:$J$201,0))),5,IF(SIGN(T50-U50)&lt;&gt;SIGN(INDEX(Matches!$G$2:$G$201,MATCH($A50&amp;"-9",Matches!$J$2:$J$201,0))-INDEX(Matches!$H$2:$H$201,MATCH($A50&amp;"-9",Matches!$J$2:$J$201,0))),0,IF(T50-U50=INDEX(Matches!$G$2:$G$201,MATCH($A50&amp;"-9",Matches!$J$2:$J$201,0))-INDEX(Matches!$H$2:$H$201,MATCH($A50&amp;"-9",Matches!$J$2:$J$201,0)),3,2))))),""))</f>
        <v/>
      </c>
      <c r="AG50" s="12" t="str">
        <f aca="false">IF(OR($B50="",V50="",W50=""),"",IFERROR(IF(OR(INDEX(Matches!$I$2:$I$201,MATCH($A50&amp;"-10",Matches!$J$2:$J$201,0))="Void",INDEX(Matches!$G$2:$G$201,MATCH($A50&amp;"-10",Matches!$J$2:$J$201,0))="",INDEX(Matches!$H$2:$H$201,MATCH($A50&amp;"-10",Matches!$J$2:$J$201,0))=""),"",IF(AND($C50&lt;&gt;"",INDEX(Matches!$F$2:$F$201,MATCH($A50&amp;"-10",Matches!$J$2:$J$201,0))&lt;&gt;"",$C50&gt;=INDEX(Matches!$F$2:$F$201,MATCH($A50&amp;"-10",Matches!$J$2:$J$201,0))),"",IF(AND(V50=INDEX(Matches!$G$2:$G$201,MATCH($A50&amp;"-10",Matches!$J$2:$J$201,0)),W50=INDEX(Matches!$H$2:$H$201,MATCH($A50&amp;"-10",Matches!$J$2:$J$201,0))),5,IF(SIGN(V50-W50)&lt;&gt;SIGN(INDEX(Matches!$G$2:$G$201,MATCH($A50&amp;"-10",Matches!$J$2:$J$201,0))-INDEX(Matches!$H$2:$H$201,MATCH($A50&amp;"-10",Matches!$J$2:$J$201,0))),0,IF(V50-W50=INDEX(Matches!$G$2:$G$201,MATCH($A50&amp;"-10",Matches!$J$2:$J$201,0))-INDEX(Matches!$H$2:$H$201,MATCH($A50&amp;"-10",Matches!$J$2:$J$201,0)),3,2))))),""))</f>
        <v/>
      </c>
      <c r="AH50" s="13" t="str">
        <f aca="false">IF($B50="","",SUM(X50:AG50))</f>
        <v/>
      </c>
      <c r="AI50" s="12" t="str">
        <f aca="false">IF($B50="","",COUNTIF(X50:AG50,5))</f>
        <v/>
      </c>
      <c r="AJ50" s="12" t="str">
        <f aca="false">IF($B50="","",COUNTIF(X50:AG50,"&gt;=2"))</f>
        <v/>
      </c>
      <c r="AK50" s="12" t="str">
        <f aca="false">IF($B50="","",COUNT(X50:AG50))</f>
        <v/>
      </c>
    </row>
    <row r="51" customFormat="false" ht="15" hidden="false" customHeight="false" outlineLevel="0" collapsed="false">
      <c r="A51" s="7"/>
      <c r="B51" s="7"/>
      <c r="C51" s="1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12" t="str">
        <f aca="false">IF(OR($B51="",D51="",E51=""),"",IFERROR(IF(OR(INDEX(Matches!$I$2:$I$201,MATCH($A51&amp;"-1",Matches!$J$2:$J$201,0))="Void",INDEX(Matches!$G$2:$G$201,MATCH($A51&amp;"-1",Matches!$J$2:$J$201,0))="",INDEX(Matches!$H$2:$H$201,MATCH($A51&amp;"-1",Matches!$J$2:$J$201,0))=""),"",IF(AND($C51&lt;&gt;"",INDEX(Matches!$F$2:$F$201,MATCH($A51&amp;"-1",Matches!$J$2:$J$201,0))&lt;&gt;"",$C51&gt;=INDEX(Matches!$F$2:$F$201,MATCH($A51&amp;"-1",Matches!$J$2:$J$201,0))),"",IF(AND(D51=INDEX(Matches!$G$2:$G$201,MATCH($A51&amp;"-1",Matches!$J$2:$J$201,0)),E51=INDEX(Matches!$H$2:$H$201,MATCH($A51&amp;"-1",Matches!$J$2:$J$201,0))),5,IF(SIGN(D51-E51)&lt;&gt;SIGN(INDEX(Matches!$G$2:$G$201,MATCH($A51&amp;"-1",Matches!$J$2:$J$201,0))-INDEX(Matches!$H$2:$H$201,MATCH($A51&amp;"-1",Matches!$J$2:$J$201,0))),0,IF(D51-E51=INDEX(Matches!$G$2:$G$201,MATCH($A51&amp;"-1",Matches!$J$2:$J$201,0))-INDEX(Matches!$H$2:$H$201,MATCH($A51&amp;"-1",Matches!$J$2:$J$201,0)),3,2))))),""))</f>
        <v/>
      </c>
      <c r="Y51" s="12" t="str">
        <f aca="false">IF(OR($B51="",F51="",G51=""),"",IFERROR(IF(OR(INDEX(Matches!$I$2:$I$201,MATCH($A51&amp;"-2",Matches!$J$2:$J$201,0))="Void",INDEX(Matches!$G$2:$G$201,MATCH($A51&amp;"-2",Matches!$J$2:$J$201,0))="",INDEX(Matches!$H$2:$H$201,MATCH($A51&amp;"-2",Matches!$J$2:$J$201,0))=""),"",IF(AND($C51&lt;&gt;"",INDEX(Matches!$F$2:$F$201,MATCH($A51&amp;"-2",Matches!$J$2:$J$201,0))&lt;&gt;"",$C51&gt;=INDEX(Matches!$F$2:$F$201,MATCH($A51&amp;"-2",Matches!$J$2:$J$201,0))),"",IF(AND(F51=INDEX(Matches!$G$2:$G$201,MATCH($A51&amp;"-2",Matches!$J$2:$J$201,0)),G51=INDEX(Matches!$H$2:$H$201,MATCH($A51&amp;"-2",Matches!$J$2:$J$201,0))),5,IF(SIGN(F51-G51)&lt;&gt;SIGN(INDEX(Matches!$G$2:$G$201,MATCH($A51&amp;"-2",Matches!$J$2:$J$201,0))-INDEX(Matches!$H$2:$H$201,MATCH($A51&amp;"-2",Matches!$J$2:$J$201,0))),0,IF(F51-G51=INDEX(Matches!$G$2:$G$201,MATCH($A51&amp;"-2",Matches!$J$2:$J$201,0))-INDEX(Matches!$H$2:$H$201,MATCH($A51&amp;"-2",Matches!$J$2:$J$201,0)),3,2))))),""))</f>
        <v/>
      </c>
      <c r="Z51" s="12" t="str">
        <f aca="false">IF(OR($B51="",H51="",I51=""),"",IFERROR(IF(OR(INDEX(Matches!$I$2:$I$201,MATCH($A51&amp;"-3",Matches!$J$2:$J$201,0))="Void",INDEX(Matches!$G$2:$G$201,MATCH($A51&amp;"-3",Matches!$J$2:$J$201,0))="",INDEX(Matches!$H$2:$H$201,MATCH($A51&amp;"-3",Matches!$J$2:$J$201,0))=""),"",IF(AND($C51&lt;&gt;"",INDEX(Matches!$F$2:$F$201,MATCH($A51&amp;"-3",Matches!$J$2:$J$201,0))&lt;&gt;"",$C51&gt;=INDEX(Matches!$F$2:$F$201,MATCH($A51&amp;"-3",Matches!$J$2:$J$201,0))),"",IF(AND(H51=INDEX(Matches!$G$2:$G$201,MATCH($A51&amp;"-3",Matches!$J$2:$J$201,0)),I51=INDEX(Matches!$H$2:$H$201,MATCH($A51&amp;"-3",Matches!$J$2:$J$201,0))),5,IF(SIGN(H51-I51)&lt;&gt;SIGN(INDEX(Matches!$G$2:$G$201,MATCH($A51&amp;"-3",Matches!$J$2:$J$201,0))-INDEX(Matches!$H$2:$H$201,MATCH($A51&amp;"-3",Matches!$J$2:$J$201,0))),0,IF(H51-I51=INDEX(Matches!$G$2:$G$201,MATCH($A51&amp;"-3",Matches!$J$2:$J$201,0))-INDEX(Matches!$H$2:$H$201,MATCH($A51&amp;"-3",Matches!$J$2:$J$201,0)),3,2))))),""))</f>
        <v/>
      </c>
      <c r="AA51" s="12" t="str">
        <f aca="false">IF(OR($B51="",J51="",K51=""),"",IFERROR(IF(OR(INDEX(Matches!$I$2:$I$201,MATCH($A51&amp;"-4",Matches!$J$2:$J$201,0))="Void",INDEX(Matches!$G$2:$G$201,MATCH($A51&amp;"-4",Matches!$J$2:$J$201,0))="",INDEX(Matches!$H$2:$H$201,MATCH($A51&amp;"-4",Matches!$J$2:$J$201,0))=""),"",IF(AND($C51&lt;&gt;"",INDEX(Matches!$F$2:$F$201,MATCH($A51&amp;"-4",Matches!$J$2:$J$201,0))&lt;&gt;"",$C51&gt;=INDEX(Matches!$F$2:$F$201,MATCH($A51&amp;"-4",Matches!$J$2:$J$201,0))),"",IF(AND(J51=INDEX(Matches!$G$2:$G$201,MATCH($A51&amp;"-4",Matches!$J$2:$J$201,0)),K51=INDEX(Matches!$H$2:$H$201,MATCH($A51&amp;"-4",Matches!$J$2:$J$201,0))),5,IF(SIGN(J51-K51)&lt;&gt;SIGN(INDEX(Matches!$G$2:$G$201,MATCH($A51&amp;"-4",Matches!$J$2:$J$201,0))-INDEX(Matches!$H$2:$H$201,MATCH($A51&amp;"-4",Matches!$J$2:$J$201,0))),0,IF(J51-K51=INDEX(Matches!$G$2:$G$201,MATCH($A51&amp;"-4",Matches!$J$2:$J$201,0))-INDEX(Matches!$H$2:$H$201,MATCH($A51&amp;"-4",Matches!$J$2:$J$201,0)),3,2))))),""))</f>
        <v/>
      </c>
      <c r="AB51" s="12" t="str">
        <f aca="false">IF(OR($B51="",L51="",M51=""),"",IFERROR(IF(OR(INDEX(Matches!$I$2:$I$201,MATCH($A51&amp;"-5",Matches!$J$2:$J$201,0))="Void",INDEX(Matches!$G$2:$G$201,MATCH($A51&amp;"-5",Matches!$J$2:$J$201,0))="",INDEX(Matches!$H$2:$H$201,MATCH($A51&amp;"-5",Matches!$J$2:$J$201,0))=""),"",IF(AND($C51&lt;&gt;"",INDEX(Matches!$F$2:$F$201,MATCH($A51&amp;"-5",Matches!$J$2:$J$201,0))&lt;&gt;"",$C51&gt;=INDEX(Matches!$F$2:$F$201,MATCH($A51&amp;"-5",Matches!$J$2:$J$201,0))),"",IF(AND(L51=INDEX(Matches!$G$2:$G$201,MATCH($A51&amp;"-5",Matches!$J$2:$J$201,0)),M51=INDEX(Matches!$H$2:$H$201,MATCH($A51&amp;"-5",Matches!$J$2:$J$201,0))),5,IF(SIGN(L51-M51)&lt;&gt;SIGN(INDEX(Matches!$G$2:$G$201,MATCH($A51&amp;"-5",Matches!$J$2:$J$201,0))-INDEX(Matches!$H$2:$H$201,MATCH($A51&amp;"-5",Matches!$J$2:$J$201,0))),0,IF(L51-M51=INDEX(Matches!$G$2:$G$201,MATCH($A51&amp;"-5",Matches!$J$2:$J$201,0))-INDEX(Matches!$H$2:$H$201,MATCH($A51&amp;"-5",Matches!$J$2:$J$201,0)),3,2))))),""))</f>
        <v/>
      </c>
      <c r="AC51" s="12" t="str">
        <f aca="false">IF(OR($B51="",N51="",O51=""),"",IFERROR(IF(OR(INDEX(Matches!$I$2:$I$201,MATCH($A51&amp;"-6",Matches!$J$2:$J$201,0))="Void",INDEX(Matches!$G$2:$G$201,MATCH($A51&amp;"-6",Matches!$J$2:$J$201,0))="",INDEX(Matches!$H$2:$H$201,MATCH($A51&amp;"-6",Matches!$J$2:$J$201,0))=""),"",IF(AND($C51&lt;&gt;"",INDEX(Matches!$F$2:$F$201,MATCH($A51&amp;"-6",Matches!$J$2:$J$201,0))&lt;&gt;"",$C51&gt;=INDEX(Matches!$F$2:$F$201,MATCH($A51&amp;"-6",Matches!$J$2:$J$201,0))),"",IF(AND(N51=INDEX(Matches!$G$2:$G$201,MATCH($A51&amp;"-6",Matches!$J$2:$J$201,0)),O51=INDEX(Matches!$H$2:$H$201,MATCH($A51&amp;"-6",Matches!$J$2:$J$201,0))),5,IF(SIGN(N51-O51)&lt;&gt;SIGN(INDEX(Matches!$G$2:$G$201,MATCH($A51&amp;"-6",Matches!$J$2:$J$201,0))-INDEX(Matches!$H$2:$H$201,MATCH($A51&amp;"-6",Matches!$J$2:$J$201,0))),0,IF(N51-O51=INDEX(Matches!$G$2:$G$201,MATCH($A51&amp;"-6",Matches!$J$2:$J$201,0))-INDEX(Matches!$H$2:$H$201,MATCH($A51&amp;"-6",Matches!$J$2:$J$201,0)),3,2))))),""))</f>
        <v/>
      </c>
      <c r="AD51" s="12" t="str">
        <f aca="false">IF(OR($B51="",P51="",Q51=""),"",IFERROR(IF(OR(INDEX(Matches!$I$2:$I$201,MATCH($A51&amp;"-7",Matches!$J$2:$J$201,0))="Void",INDEX(Matches!$G$2:$G$201,MATCH($A51&amp;"-7",Matches!$J$2:$J$201,0))="",INDEX(Matches!$H$2:$H$201,MATCH($A51&amp;"-7",Matches!$J$2:$J$201,0))=""),"",IF(AND($C51&lt;&gt;"",INDEX(Matches!$F$2:$F$201,MATCH($A51&amp;"-7",Matches!$J$2:$J$201,0))&lt;&gt;"",$C51&gt;=INDEX(Matches!$F$2:$F$201,MATCH($A51&amp;"-7",Matches!$J$2:$J$201,0))),"",IF(AND(P51=INDEX(Matches!$G$2:$G$201,MATCH($A51&amp;"-7",Matches!$J$2:$J$201,0)),Q51=INDEX(Matches!$H$2:$H$201,MATCH($A51&amp;"-7",Matches!$J$2:$J$201,0))),5,IF(SIGN(P51-Q51)&lt;&gt;SIGN(INDEX(Matches!$G$2:$G$201,MATCH($A51&amp;"-7",Matches!$J$2:$J$201,0))-INDEX(Matches!$H$2:$H$201,MATCH($A51&amp;"-7",Matches!$J$2:$J$201,0))),0,IF(P51-Q51=INDEX(Matches!$G$2:$G$201,MATCH($A51&amp;"-7",Matches!$J$2:$J$201,0))-INDEX(Matches!$H$2:$H$201,MATCH($A51&amp;"-7",Matches!$J$2:$J$201,0)),3,2))))),""))</f>
        <v/>
      </c>
      <c r="AE51" s="12" t="str">
        <f aca="false">IF(OR($B51="",R51="",S51=""),"",IFERROR(IF(OR(INDEX(Matches!$I$2:$I$201,MATCH($A51&amp;"-8",Matches!$J$2:$J$201,0))="Void",INDEX(Matches!$G$2:$G$201,MATCH($A51&amp;"-8",Matches!$J$2:$J$201,0))="",INDEX(Matches!$H$2:$H$201,MATCH($A51&amp;"-8",Matches!$J$2:$J$201,0))=""),"",IF(AND($C51&lt;&gt;"",INDEX(Matches!$F$2:$F$201,MATCH($A51&amp;"-8",Matches!$J$2:$J$201,0))&lt;&gt;"",$C51&gt;=INDEX(Matches!$F$2:$F$201,MATCH($A51&amp;"-8",Matches!$J$2:$J$201,0))),"",IF(AND(R51=INDEX(Matches!$G$2:$G$201,MATCH($A51&amp;"-8",Matches!$J$2:$J$201,0)),S51=INDEX(Matches!$H$2:$H$201,MATCH($A51&amp;"-8",Matches!$J$2:$J$201,0))),5,IF(SIGN(R51-S51)&lt;&gt;SIGN(INDEX(Matches!$G$2:$G$201,MATCH($A51&amp;"-8",Matches!$J$2:$J$201,0))-INDEX(Matches!$H$2:$H$201,MATCH($A51&amp;"-8",Matches!$J$2:$J$201,0))),0,IF(R51-S51=INDEX(Matches!$G$2:$G$201,MATCH($A51&amp;"-8",Matches!$J$2:$J$201,0))-INDEX(Matches!$H$2:$H$201,MATCH($A51&amp;"-8",Matches!$J$2:$J$201,0)),3,2))))),""))</f>
        <v/>
      </c>
      <c r="AF51" s="12" t="str">
        <f aca="false">IF(OR($B51="",T51="",U51=""),"",IFERROR(IF(OR(INDEX(Matches!$I$2:$I$201,MATCH($A51&amp;"-9",Matches!$J$2:$J$201,0))="Void",INDEX(Matches!$G$2:$G$201,MATCH($A51&amp;"-9",Matches!$J$2:$J$201,0))="",INDEX(Matches!$H$2:$H$201,MATCH($A51&amp;"-9",Matches!$J$2:$J$201,0))=""),"",IF(AND($C51&lt;&gt;"",INDEX(Matches!$F$2:$F$201,MATCH($A51&amp;"-9",Matches!$J$2:$J$201,0))&lt;&gt;"",$C51&gt;=INDEX(Matches!$F$2:$F$201,MATCH($A51&amp;"-9",Matches!$J$2:$J$201,0))),"",IF(AND(T51=INDEX(Matches!$G$2:$G$201,MATCH($A51&amp;"-9",Matches!$J$2:$J$201,0)),U51=INDEX(Matches!$H$2:$H$201,MATCH($A51&amp;"-9",Matches!$J$2:$J$201,0))),5,IF(SIGN(T51-U51)&lt;&gt;SIGN(INDEX(Matches!$G$2:$G$201,MATCH($A51&amp;"-9",Matches!$J$2:$J$201,0))-INDEX(Matches!$H$2:$H$201,MATCH($A51&amp;"-9",Matches!$J$2:$J$201,0))),0,IF(T51-U51=INDEX(Matches!$G$2:$G$201,MATCH($A51&amp;"-9",Matches!$J$2:$J$201,0))-INDEX(Matches!$H$2:$H$201,MATCH($A51&amp;"-9",Matches!$J$2:$J$201,0)),3,2))))),""))</f>
        <v/>
      </c>
      <c r="AG51" s="12" t="str">
        <f aca="false">IF(OR($B51="",V51="",W51=""),"",IFERROR(IF(OR(INDEX(Matches!$I$2:$I$201,MATCH($A51&amp;"-10",Matches!$J$2:$J$201,0))="Void",INDEX(Matches!$G$2:$G$201,MATCH($A51&amp;"-10",Matches!$J$2:$J$201,0))="",INDEX(Matches!$H$2:$H$201,MATCH($A51&amp;"-10",Matches!$J$2:$J$201,0))=""),"",IF(AND($C51&lt;&gt;"",INDEX(Matches!$F$2:$F$201,MATCH($A51&amp;"-10",Matches!$J$2:$J$201,0))&lt;&gt;"",$C51&gt;=INDEX(Matches!$F$2:$F$201,MATCH($A51&amp;"-10",Matches!$J$2:$J$201,0))),"",IF(AND(V51=INDEX(Matches!$G$2:$G$201,MATCH($A51&amp;"-10",Matches!$J$2:$J$201,0)),W51=INDEX(Matches!$H$2:$H$201,MATCH($A51&amp;"-10",Matches!$J$2:$J$201,0))),5,IF(SIGN(V51-W51)&lt;&gt;SIGN(INDEX(Matches!$G$2:$G$201,MATCH($A51&amp;"-10",Matches!$J$2:$J$201,0))-INDEX(Matches!$H$2:$H$201,MATCH($A51&amp;"-10",Matches!$J$2:$J$201,0))),0,IF(V51-W51=INDEX(Matches!$G$2:$G$201,MATCH($A51&amp;"-10",Matches!$J$2:$J$201,0))-INDEX(Matches!$H$2:$H$201,MATCH($A51&amp;"-10",Matches!$J$2:$J$201,0)),3,2))))),""))</f>
        <v/>
      </c>
      <c r="AH51" s="13" t="str">
        <f aca="false">IF($B51="","",SUM(X51:AG51))</f>
        <v/>
      </c>
      <c r="AI51" s="12" t="str">
        <f aca="false">IF($B51="","",COUNTIF(X51:AG51,5))</f>
        <v/>
      </c>
      <c r="AJ51" s="12" t="str">
        <f aca="false">IF($B51="","",COUNTIF(X51:AG51,"&gt;=2"))</f>
        <v/>
      </c>
      <c r="AK51" s="12" t="str">
        <f aca="false">IF($B51="","",COUNT(X51:AG51))</f>
        <v/>
      </c>
    </row>
    <row r="52" customFormat="false" ht="15" hidden="false" customHeight="false" outlineLevel="0" collapsed="false">
      <c r="A52" s="7"/>
      <c r="B52" s="7"/>
      <c r="C52" s="1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12" t="str">
        <f aca="false">IF(OR($B52="",D52="",E52=""),"",IFERROR(IF(OR(INDEX(Matches!$I$2:$I$201,MATCH($A52&amp;"-1",Matches!$J$2:$J$201,0))="Void",INDEX(Matches!$G$2:$G$201,MATCH($A52&amp;"-1",Matches!$J$2:$J$201,0))="",INDEX(Matches!$H$2:$H$201,MATCH($A52&amp;"-1",Matches!$J$2:$J$201,0))=""),"",IF(AND($C52&lt;&gt;"",INDEX(Matches!$F$2:$F$201,MATCH($A52&amp;"-1",Matches!$J$2:$J$201,0))&lt;&gt;"",$C52&gt;=INDEX(Matches!$F$2:$F$201,MATCH($A52&amp;"-1",Matches!$J$2:$J$201,0))),"",IF(AND(D52=INDEX(Matches!$G$2:$G$201,MATCH($A52&amp;"-1",Matches!$J$2:$J$201,0)),E52=INDEX(Matches!$H$2:$H$201,MATCH($A52&amp;"-1",Matches!$J$2:$J$201,0))),5,IF(SIGN(D52-E52)&lt;&gt;SIGN(INDEX(Matches!$G$2:$G$201,MATCH($A52&amp;"-1",Matches!$J$2:$J$201,0))-INDEX(Matches!$H$2:$H$201,MATCH($A52&amp;"-1",Matches!$J$2:$J$201,0))),0,IF(D52-E52=INDEX(Matches!$G$2:$G$201,MATCH($A52&amp;"-1",Matches!$J$2:$J$201,0))-INDEX(Matches!$H$2:$H$201,MATCH($A52&amp;"-1",Matches!$J$2:$J$201,0)),3,2))))),""))</f>
        <v/>
      </c>
      <c r="Y52" s="12" t="str">
        <f aca="false">IF(OR($B52="",F52="",G52=""),"",IFERROR(IF(OR(INDEX(Matches!$I$2:$I$201,MATCH($A52&amp;"-2",Matches!$J$2:$J$201,0))="Void",INDEX(Matches!$G$2:$G$201,MATCH($A52&amp;"-2",Matches!$J$2:$J$201,0))="",INDEX(Matches!$H$2:$H$201,MATCH($A52&amp;"-2",Matches!$J$2:$J$201,0))=""),"",IF(AND($C52&lt;&gt;"",INDEX(Matches!$F$2:$F$201,MATCH($A52&amp;"-2",Matches!$J$2:$J$201,0))&lt;&gt;"",$C52&gt;=INDEX(Matches!$F$2:$F$201,MATCH($A52&amp;"-2",Matches!$J$2:$J$201,0))),"",IF(AND(F52=INDEX(Matches!$G$2:$G$201,MATCH($A52&amp;"-2",Matches!$J$2:$J$201,0)),G52=INDEX(Matches!$H$2:$H$201,MATCH($A52&amp;"-2",Matches!$J$2:$J$201,0))),5,IF(SIGN(F52-G52)&lt;&gt;SIGN(INDEX(Matches!$G$2:$G$201,MATCH($A52&amp;"-2",Matches!$J$2:$J$201,0))-INDEX(Matches!$H$2:$H$201,MATCH($A52&amp;"-2",Matches!$J$2:$J$201,0))),0,IF(F52-G52=INDEX(Matches!$G$2:$G$201,MATCH($A52&amp;"-2",Matches!$J$2:$J$201,0))-INDEX(Matches!$H$2:$H$201,MATCH($A52&amp;"-2",Matches!$J$2:$J$201,0)),3,2))))),""))</f>
        <v/>
      </c>
      <c r="Z52" s="12" t="str">
        <f aca="false">IF(OR($B52="",H52="",I52=""),"",IFERROR(IF(OR(INDEX(Matches!$I$2:$I$201,MATCH($A52&amp;"-3",Matches!$J$2:$J$201,0))="Void",INDEX(Matches!$G$2:$G$201,MATCH($A52&amp;"-3",Matches!$J$2:$J$201,0))="",INDEX(Matches!$H$2:$H$201,MATCH($A52&amp;"-3",Matches!$J$2:$J$201,0))=""),"",IF(AND($C52&lt;&gt;"",INDEX(Matches!$F$2:$F$201,MATCH($A52&amp;"-3",Matches!$J$2:$J$201,0))&lt;&gt;"",$C52&gt;=INDEX(Matches!$F$2:$F$201,MATCH($A52&amp;"-3",Matches!$J$2:$J$201,0))),"",IF(AND(H52=INDEX(Matches!$G$2:$G$201,MATCH($A52&amp;"-3",Matches!$J$2:$J$201,0)),I52=INDEX(Matches!$H$2:$H$201,MATCH($A52&amp;"-3",Matches!$J$2:$J$201,0))),5,IF(SIGN(H52-I52)&lt;&gt;SIGN(INDEX(Matches!$G$2:$G$201,MATCH($A52&amp;"-3",Matches!$J$2:$J$201,0))-INDEX(Matches!$H$2:$H$201,MATCH($A52&amp;"-3",Matches!$J$2:$J$201,0))),0,IF(H52-I52=INDEX(Matches!$G$2:$G$201,MATCH($A52&amp;"-3",Matches!$J$2:$J$201,0))-INDEX(Matches!$H$2:$H$201,MATCH($A52&amp;"-3",Matches!$J$2:$J$201,0)),3,2))))),""))</f>
        <v/>
      </c>
      <c r="AA52" s="12" t="str">
        <f aca="false">IF(OR($B52="",J52="",K52=""),"",IFERROR(IF(OR(INDEX(Matches!$I$2:$I$201,MATCH($A52&amp;"-4",Matches!$J$2:$J$201,0))="Void",INDEX(Matches!$G$2:$G$201,MATCH($A52&amp;"-4",Matches!$J$2:$J$201,0))="",INDEX(Matches!$H$2:$H$201,MATCH($A52&amp;"-4",Matches!$J$2:$J$201,0))=""),"",IF(AND($C52&lt;&gt;"",INDEX(Matches!$F$2:$F$201,MATCH($A52&amp;"-4",Matches!$J$2:$J$201,0))&lt;&gt;"",$C52&gt;=INDEX(Matches!$F$2:$F$201,MATCH($A52&amp;"-4",Matches!$J$2:$J$201,0))),"",IF(AND(J52=INDEX(Matches!$G$2:$G$201,MATCH($A52&amp;"-4",Matches!$J$2:$J$201,0)),K52=INDEX(Matches!$H$2:$H$201,MATCH($A52&amp;"-4",Matches!$J$2:$J$201,0))),5,IF(SIGN(J52-K52)&lt;&gt;SIGN(INDEX(Matches!$G$2:$G$201,MATCH($A52&amp;"-4",Matches!$J$2:$J$201,0))-INDEX(Matches!$H$2:$H$201,MATCH($A52&amp;"-4",Matches!$J$2:$J$201,0))),0,IF(J52-K52=INDEX(Matches!$G$2:$G$201,MATCH($A52&amp;"-4",Matches!$J$2:$J$201,0))-INDEX(Matches!$H$2:$H$201,MATCH($A52&amp;"-4",Matches!$J$2:$J$201,0)),3,2))))),""))</f>
        <v/>
      </c>
      <c r="AB52" s="12" t="str">
        <f aca="false">IF(OR($B52="",L52="",M52=""),"",IFERROR(IF(OR(INDEX(Matches!$I$2:$I$201,MATCH($A52&amp;"-5",Matches!$J$2:$J$201,0))="Void",INDEX(Matches!$G$2:$G$201,MATCH($A52&amp;"-5",Matches!$J$2:$J$201,0))="",INDEX(Matches!$H$2:$H$201,MATCH($A52&amp;"-5",Matches!$J$2:$J$201,0))=""),"",IF(AND($C52&lt;&gt;"",INDEX(Matches!$F$2:$F$201,MATCH($A52&amp;"-5",Matches!$J$2:$J$201,0))&lt;&gt;"",$C52&gt;=INDEX(Matches!$F$2:$F$201,MATCH($A52&amp;"-5",Matches!$J$2:$J$201,0))),"",IF(AND(L52=INDEX(Matches!$G$2:$G$201,MATCH($A52&amp;"-5",Matches!$J$2:$J$201,0)),M52=INDEX(Matches!$H$2:$H$201,MATCH($A52&amp;"-5",Matches!$J$2:$J$201,0))),5,IF(SIGN(L52-M52)&lt;&gt;SIGN(INDEX(Matches!$G$2:$G$201,MATCH($A52&amp;"-5",Matches!$J$2:$J$201,0))-INDEX(Matches!$H$2:$H$201,MATCH($A52&amp;"-5",Matches!$J$2:$J$201,0))),0,IF(L52-M52=INDEX(Matches!$G$2:$G$201,MATCH($A52&amp;"-5",Matches!$J$2:$J$201,0))-INDEX(Matches!$H$2:$H$201,MATCH($A52&amp;"-5",Matches!$J$2:$J$201,0)),3,2))))),""))</f>
        <v/>
      </c>
      <c r="AC52" s="12" t="str">
        <f aca="false">IF(OR($B52="",N52="",O52=""),"",IFERROR(IF(OR(INDEX(Matches!$I$2:$I$201,MATCH($A52&amp;"-6",Matches!$J$2:$J$201,0))="Void",INDEX(Matches!$G$2:$G$201,MATCH($A52&amp;"-6",Matches!$J$2:$J$201,0))="",INDEX(Matches!$H$2:$H$201,MATCH($A52&amp;"-6",Matches!$J$2:$J$201,0))=""),"",IF(AND($C52&lt;&gt;"",INDEX(Matches!$F$2:$F$201,MATCH($A52&amp;"-6",Matches!$J$2:$J$201,0))&lt;&gt;"",$C52&gt;=INDEX(Matches!$F$2:$F$201,MATCH($A52&amp;"-6",Matches!$J$2:$J$201,0))),"",IF(AND(N52=INDEX(Matches!$G$2:$G$201,MATCH($A52&amp;"-6",Matches!$J$2:$J$201,0)),O52=INDEX(Matches!$H$2:$H$201,MATCH($A52&amp;"-6",Matches!$J$2:$J$201,0))),5,IF(SIGN(N52-O52)&lt;&gt;SIGN(INDEX(Matches!$G$2:$G$201,MATCH($A52&amp;"-6",Matches!$J$2:$J$201,0))-INDEX(Matches!$H$2:$H$201,MATCH($A52&amp;"-6",Matches!$J$2:$J$201,0))),0,IF(N52-O52=INDEX(Matches!$G$2:$G$201,MATCH($A52&amp;"-6",Matches!$J$2:$J$201,0))-INDEX(Matches!$H$2:$H$201,MATCH($A52&amp;"-6",Matches!$J$2:$J$201,0)),3,2))))),""))</f>
        <v/>
      </c>
      <c r="AD52" s="12" t="str">
        <f aca="false">IF(OR($B52="",P52="",Q52=""),"",IFERROR(IF(OR(INDEX(Matches!$I$2:$I$201,MATCH($A52&amp;"-7",Matches!$J$2:$J$201,0))="Void",INDEX(Matches!$G$2:$G$201,MATCH($A52&amp;"-7",Matches!$J$2:$J$201,0))="",INDEX(Matches!$H$2:$H$201,MATCH($A52&amp;"-7",Matches!$J$2:$J$201,0))=""),"",IF(AND($C52&lt;&gt;"",INDEX(Matches!$F$2:$F$201,MATCH($A52&amp;"-7",Matches!$J$2:$J$201,0))&lt;&gt;"",$C52&gt;=INDEX(Matches!$F$2:$F$201,MATCH($A52&amp;"-7",Matches!$J$2:$J$201,0))),"",IF(AND(P52=INDEX(Matches!$G$2:$G$201,MATCH($A52&amp;"-7",Matches!$J$2:$J$201,0)),Q52=INDEX(Matches!$H$2:$H$201,MATCH($A52&amp;"-7",Matches!$J$2:$J$201,0))),5,IF(SIGN(P52-Q52)&lt;&gt;SIGN(INDEX(Matches!$G$2:$G$201,MATCH($A52&amp;"-7",Matches!$J$2:$J$201,0))-INDEX(Matches!$H$2:$H$201,MATCH($A52&amp;"-7",Matches!$J$2:$J$201,0))),0,IF(P52-Q52=INDEX(Matches!$G$2:$G$201,MATCH($A52&amp;"-7",Matches!$J$2:$J$201,0))-INDEX(Matches!$H$2:$H$201,MATCH($A52&amp;"-7",Matches!$J$2:$J$201,0)),3,2))))),""))</f>
        <v/>
      </c>
      <c r="AE52" s="12" t="str">
        <f aca="false">IF(OR($B52="",R52="",S52=""),"",IFERROR(IF(OR(INDEX(Matches!$I$2:$I$201,MATCH($A52&amp;"-8",Matches!$J$2:$J$201,0))="Void",INDEX(Matches!$G$2:$G$201,MATCH($A52&amp;"-8",Matches!$J$2:$J$201,0))="",INDEX(Matches!$H$2:$H$201,MATCH($A52&amp;"-8",Matches!$J$2:$J$201,0))=""),"",IF(AND($C52&lt;&gt;"",INDEX(Matches!$F$2:$F$201,MATCH($A52&amp;"-8",Matches!$J$2:$J$201,0))&lt;&gt;"",$C52&gt;=INDEX(Matches!$F$2:$F$201,MATCH($A52&amp;"-8",Matches!$J$2:$J$201,0))),"",IF(AND(R52=INDEX(Matches!$G$2:$G$201,MATCH($A52&amp;"-8",Matches!$J$2:$J$201,0)),S52=INDEX(Matches!$H$2:$H$201,MATCH($A52&amp;"-8",Matches!$J$2:$J$201,0))),5,IF(SIGN(R52-S52)&lt;&gt;SIGN(INDEX(Matches!$G$2:$G$201,MATCH($A52&amp;"-8",Matches!$J$2:$J$201,0))-INDEX(Matches!$H$2:$H$201,MATCH($A52&amp;"-8",Matches!$J$2:$J$201,0))),0,IF(R52-S52=INDEX(Matches!$G$2:$G$201,MATCH($A52&amp;"-8",Matches!$J$2:$J$201,0))-INDEX(Matches!$H$2:$H$201,MATCH($A52&amp;"-8",Matches!$J$2:$J$201,0)),3,2))))),""))</f>
        <v/>
      </c>
      <c r="AF52" s="12" t="str">
        <f aca="false">IF(OR($B52="",T52="",U52=""),"",IFERROR(IF(OR(INDEX(Matches!$I$2:$I$201,MATCH($A52&amp;"-9",Matches!$J$2:$J$201,0))="Void",INDEX(Matches!$G$2:$G$201,MATCH($A52&amp;"-9",Matches!$J$2:$J$201,0))="",INDEX(Matches!$H$2:$H$201,MATCH($A52&amp;"-9",Matches!$J$2:$J$201,0))=""),"",IF(AND($C52&lt;&gt;"",INDEX(Matches!$F$2:$F$201,MATCH($A52&amp;"-9",Matches!$J$2:$J$201,0))&lt;&gt;"",$C52&gt;=INDEX(Matches!$F$2:$F$201,MATCH($A52&amp;"-9",Matches!$J$2:$J$201,0))),"",IF(AND(T52=INDEX(Matches!$G$2:$G$201,MATCH($A52&amp;"-9",Matches!$J$2:$J$201,0)),U52=INDEX(Matches!$H$2:$H$201,MATCH($A52&amp;"-9",Matches!$J$2:$J$201,0))),5,IF(SIGN(T52-U52)&lt;&gt;SIGN(INDEX(Matches!$G$2:$G$201,MATCH($A52&amp;"-9",Matches!$J$2:$J$201,0))-INDEX(Matches!$H$2:$H$201,MATCH($A52&amp;"-9",Matches!$J$2:$J$201,0))),0,IF(T52-U52=INDEX(Matches!$G$2:$G$201,MATCH($A52&amp;"-9",Matches!$J$2:$J$201,0))-INDEX(Matches!$H$2:$H$201,MATCH($A52&amp;"-9",Matches!$J$2:$J$201,0)),3,2))))),""))</f>
        <v/>
      </c>
      <c r="AG52" s="12" t="str">
        <f aca="false">IF(OR($B52="",V52="",W52=""),"",IFERROR(IF(OR(INDEX(Matches!$I$2:$I$201,MATCH($A52&amp;"-10",Matches!$J$2:$J$201,0))="Void",INDEX(Matches!$G$2:$G$201,MATCH($A52&amp;"-10",Matches!$J$2:$J$201,0))="",INDEX(Matches!$H$2:$H$201,MATCH($A52&amp;"-10",Matches!$J$2:$J$201,0))=""),"",IF(AND($C52&lt;&gt;"",INDEX(Matches!$F$2:$F$201,MATCH($A52&amp;"-10",Matches!$J$2:$J$201,0))&lt;&gt;"",$C52&gt;=INDEX(Matches!$F$2:$F$201,MATCH($A52&amp;"-10",Matches!$J$2:$J$201,0))),"",IF(AND(V52=INDEX(Matches!$G$2:$G$201,MATCH($A52&amp;"-10",Matches!$J$2:$J$201,0)),W52=INDEX(Matches!$H$2:$H$201,MATCH($A52&amp;"-10",Matches!$J$2:$J$201,0))),5,IF(SIGN(V52-W52)&lt;&gt;SIGN(INDEX(Matches!$G$2:$G$201,MATCH($A52&amp;"-10",Matches!$J$2:$J$201,0))-INDEX(Matches!$H$2:$H$201,MATCH($A52&amp;"-10",Matches!$J$2:$J$201,0))),0,IF(V52-W52=INDEX(Matches!$G$2:$G$201,MATCH($A52&amp;"-10",Matches!$J$2:$J$201,0))-INDEX(Matches!$H$2:$H$201,MATCH($A52&amp;"-10",Matches!$J$2:$J$201,0)),3,2))))),""))</f>
        <v/>
      </c>
      <c r="AH52" s="13" t="str">
        <f aca="false">IF($B52="","",SUM(X52:AG52))</f>
        <v/>
      </c>
      <c r="AI52" s="12" t="str">
        <f aca="false">IF($B52="","",COUNTIF(X52:AG52,5))</f>
        <v/>
      </c>
      <c r="AJ52" s="12" t="str">
        <f aca="false">IF($B52="","",COUNTIF(X52:AG52,"&gt;=2"))</f>
        <v/>
      </c>
      <c r="AK52" s="12" t="str">
        <f aca="false">IF($B52="","",COUNT(X52:AG52))</f>
        <v/>
      </c>
    </row>
    <row r="53" customFormat="false" ht="15" hidden="false" customHeight="false" outlineLevel="0" collapsed="false">
      <c r="A53" s="7"/>
      <c r="B53" s="7"/>
      <c r="C53" s="11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12" t="str">
        <f aca="false">IF(OR($B53="",D53="",E53=""),"",IFERROR(IF(OR(INDEX(Matches!$I$2:$I$201,MATCH($A53&amp;"-1",Matches!$J$2:$J$201,0))="Void",INDEX(Matches!$G$2:$G$201,MATCH($A53&amp;"-1",Matches!$J$2:$J$201,0))="",INDEX(Matches!$H$2:$H$201,MATCH($A53&amp;"-1",Matches!$J$2:$J$201,0))=""),"",IF(AND($C53&lt;&gt;"",INDEX(Matches!$F$2:$F$201,MATCH($A53&amp;"-1",Matches!$J$2:$J$201,0))&lt;&gt;"",$C53&gt;=INDEX(Matches!$F$2:$F$201,MATCH($A53&amp;"-1",Matches!$J$2:$J$201,0))),"",IF(AND(D53=INDEX(Matches!$G$2:$G$201,MATCH($A53&amp;"-1",Matches!$J$2:$J$201,0)),E53=INDEX(Matches!$H$2:$H$201,MATCH($A53&amp;"-1",Matches!$J$2:$J$201,0))),5,IF(SIGN(D53-E53)&lt;&gt;SIGN(INDEX(Matches!$G$2:$G$201,MATCH($A53&amp;"-1",Matches!$J$2:$J$201,0))-INDEX(Matches!$H$2:$H$201,MATCH($A53&amp;"-1",Matches!$J$2:$J$201,0))),0,IF(D53-E53=INDEX(Matches!$G$2:$G$201,MATCH($A53&amp;"-1",Matches!$J$2:$J$201,0))-INDEX(Matches!$H$2:$H$201,MATCH($A53&amp;"-1",Matches!$J$2:$J$201,0)),3,2))))),""))</f>
        <v/>
      </c>
      <c r="Y53" s="12" t="str">
        <f aca="false">IF(OR($B53="",F53="",G53=""),"",IFERROR(IF(OR(INDEX(Matches!$I$2:$I$201,MATCH($A53&amp;"-2",Matches!$J$2:$J$201,0))="Void",INDEX(Matches!$G$2:$G$201,MATCH($A53&amp;"-2",Matches!$J$2:$J$201,0))="",INDEX(Matches!$H$2:$H$201,MATCH($A53&amp;"-2",Matches!$J$2:$J$201,0))=""),"",IF(AND($C53&lt;&gt;"",INDEX(Matches!$F$2:$F$201,MATCH($A53&amp;"-2",Matches!$J$2:$J$201,0))&lt;&gt;"",$C53&gt;=INDEX(Matches!$F$2:$F$201,MATCH($A53&amp;"-2",Matches!$J$2:$J$201,0))),"",IF(AND(F53=INDEX(Matches!$G$2:$G$201,MATCH($A53&amp;"-2",Matches!$J$2:$J$201,0)),G53=INDEX(Matches!$H$2:$H$201,MATCH($A53&amp;"-2",Matches!$J$2:$J$201,0))),5,IF(SIGN(F53-G53)&lt;&gt;SIGN(INDEX(Matches!$G$2:$G$201,MATCH($A53&amp;"-2",Matches!$J$2:$J$201,0))-INDEX(Matches!$H$2:$H$201,MATCH($A53&amp;"-2",Matches!$J$2:$J$201,0))),0,IF(F53-G53=INDEX(Matches!$G$2:$G$201,MATCH($A53&amp;"-2",Matches!$J$2:$J$201,0))-INDEX(Matches!$H$2:$H$201,MATCH($A53&amp;"-2",Matches!$J$2:$J$201,0)),3,2))))),""))</f>
        <v/>
      </c>
      <c r="Z53" s="12" t="str">
        <f aca="false">IF(OR($B53="",H53="",I53=""),"",IFERROR(IF(OR(INDEX(Matches!$I$2:$I$201,MATCH($A53&amp;"-3",Matches!$J$2:$J$201,0))="Void",INDEX(Matches!$G$2:$G$201,MATCH($A53&amp;"-3",Matches!$J$2:$J$201,0))="",INDEX(Matches!$H$2:$H$201,MATCH($A53&amp;"-3",Matches!$J$2:$J$201,0))=""),"",IF(AND($C53&lt;&gt;"",INDEX(Matches!$F$2:$F$201,MATCH($A53&amp;"-3",Matches!$J$2:$J$201,0))&lt;&gt;"",$C53&gt;=INDEX(Matches!$F$2:$F$201,MATCH($A53&amp;"-3",Matches!$J$2:$J$201,0))),"",IF(AND(H53=INDEX(Matches!$G$2:$G$201,MATCH($A53&amp;"-3",Matches!$J$2:$J$201,0)),I53=INDEX(Matches!$H$2:$H$201,MATCH($A53&amp;"-3",Matches!$J$2:$J$201,0))),5,IF(SIGN(H53-I53)&lt;&gt;SIGN(INDEX(Matches!$G$2:$G$201,MATCH($A53&amp;"-3",Matches!$J$2:$J$201,0))-INDEX(Matches!$H$2:$H$201,MATCH($A53&amp;"-3",Matches!$J$2:$J$201,0))),0,IF(H53-I53=INDEX(Matches!$G$2:$G$201,MATCH($A53&amp;"-3",Matches!$J$2:$J$201,0))-INDEX(Matches!$H$2:$H$201,MATCH($A53&amp;"-3",Matches!$J$2:$J$201,0)),3,2))))),""))</f>
        <v/>
      </c>
      <c r="AA53" s="12" t="str">
        <f aca="false">IF(OR($B53="",J53="",K53=""),"",IFERROR(IF(OR(INDEX(Matches!$I$2:$I$201,MATCH($A53&amp;"-4",Matches!$J$2:$J$201,0))="Void",INDEX(Matches!$G$2:$G$201,MATCH($A53&amp;"-4",Matches!$J$2:$J$201,0))="",INDEX(Matches!$H$2:$H$201,MATCH($A53&amp;"-4",Matches!$J$2:$J$201,0))=""),"",IF(AND($C53&lt;&gt;"",INDEX(Matches!$F$2:$F$201,MATCH($A53&amp;"-4",Matches!$J$2:$J$201,0))&lt;&gt;"",$C53&gt;=INDEX(Matches!$F$2:$F$201,MATCH($A53&amp;"-4",Matches!$J$2:$J$201,0))),"",IF(AND(J53=INDEX(Matches!$G$2:$G$201,MATCH($A53&amp;"-4",Matches!$J$2:$J$201,0)),K53=INDEX(Matches!$H$2:$H$201,MATCH($A53&amp;"-4",Matches!$J$2:$J$201,0))),5,IF(SIGN(J53-K53)&lt;&gt;SIGN(INDEX(Matches!$G$2:$G$201,MATCH($A53&amp;"-4",Matches!$J$2:$J$201,0))-INDEX(Matches!$H$2:$H$201,MATCH($A53&amp;"-4",Matches!$J$2:$J$201,0))),0,IF(J53-K53=INDEX(Matches!$G$2:$G$201,MATCH($A53&amp;"-4",Matches!$J$2:$J$201,0))-INDEX(Matches!$H$2:$H$201,MATCH($A53&amp;"-4",Matches!$J$2:$J$201,0)),3,2))))),""))</f>
        <v/>
      </c>
      <c r="AB53" s="12" t="str">
        <f aca="false">IF(OR($B53="",L53="",M53=""),"",IFERROR(IF(OR(INDEX(Matches!$I$2:$I$201,MATCH($A53&amp;"-5",Matches!$J$2:$J$201,0))="Void",INDEX(Matches!$G$2:$G$201,MATCH($A53&amp;"-5",Matches!$J$2:$J$201,0))="",INDEX(Matches!$H$2:$H$201,MATCH($A53&amp;"-5",Matches!$J$2:$J$201,0))=""),"",IF(AND($C53&lt;&gt;"",INDEX(Matches!$F$2:$F$201,MATCH($A53&amp;"-5",Matches!$J$2:$J$201,0))&lt;&gt;"",$C53&gt;=INDEX(Matches!$F$2:$F$201,MATCH($A53&amp;"-5",Matches!$J$2:$J$201,0))),"",IF(AND(L53=INDEX(Matches!$G$2:$G$201,MATCH($A53&amp;"-5",Matches!$J$2:$J$201,0)),M53=INDEX(Matches!$H$2:$H$201,MATCH($A53&amp;"-5",Matches!$J$2:$J$201,0))),5,IF(SIGN(L53-M53)&lt;&gt;SIGN(INDEX(Matches!$G$2:$G$201,MATCH($A53&amp;"-5",Matches!$J$2:$J$201,0))-INDEX(Matches!$H$2:$H$201,MATCH($A53&amp;"-5",Matches!$J$2:$J$201,0))),0,IF(L53-M53=INDEX(Matches!$G$2:$G$201,MATCH($A53&amp;"-5",Matches!$J$2:$J$201,0))-INDEX(Matches!$H$2:$H$201,MATCH($A53&amp;"-5",Matches!$J$2:$J$201,0)),3,2))))),""))</f>
        <v/>
      </c>
      <c r="AC53" s="12" t="str">
        <f aca="false">IF(OR($B53="",N53="",O53=""),"",IFERROR(IF(OR(INDEX(Matches!$I$2:$I$201,MATCH($A53&amp;"-6",Matches!$J$2:$J$201,0))="Void",INDEX(Matches!$G$2:$G$201,MATCH($A53&amp;"-6",Matches!$J$2:$J$201,0))="",INDEX(Matches!$H$2:$H$201,MATCH($A53&amp;"-6",Matches!$J$2:$J$201,0))=""),"",IF(AND($C53&lt;&gt;"",INDEX(Matches!$F$2:$F$201,MATCH($A53&amp;"-6",Matches!$J$2:$J$201,0))&lt;&gt;"",$C53&gt;=INDEX(Matches!$F$2:$F$201,MATCH($A53&amp;"-6",Matches!$J$2:$J$201,0))),"",IF(AND(N53=INDEX(Matches!$G$2:$G$201,MATCH($A53&amp;"-6",Matches!$J$2:$J$201,0)),O53=INDEX(Matches!$H$2:$H$201,MATCH($A53&amp;"-6",Matches!$J$2:$J$201,0))),5,IF(SIGN(N53-O53)&lt;&gt;SIGN(INDEX(Matches!$G$2:$G$201,MATCH($A53&amp;"-6",Matches!$J$2:$J$201,0))-INDEX(Matches!$H$2:$H$201,MATCH($A53&amp;"-6",Matches!$J$2:$J$201,0))),0,IF(N53-O53=INDEX(Matches!$G$2:$G$201,MATCH($A53&amp;"-6",Matches!$J$2:$J$201,0))-INDEX(Matches!$H$2:$H$201,MATCH($A53&amp;"-6",Matches!$J$2:$J$201,0)),3,2))))),""))</f>
        <v/>
      </c>
      <c r="AD53" s="12" t="str">
        <f aca="false">IF(OR($B53="",P53="",Q53=""),"",IFERROR(IF(OR(INDEX(Matches!$I$2:$I$201,MATCH($A53&amp;"-7",Matches!$J$2:$J$201,0))="Void",INDEX(Matches!$G$2:$G$201,MATCH($A53&amp;"-7",Matches!$J$2:$J$201,0))="",INDEX(Matches!$H$2:$H$201,MATCH($A53&amp;"-7",Matches!$J$2:$J$201,0))=""),"",IF(AND($C53&lt;&gt;"",INDEX(Matches!$F$2:$F$201,MATCH($A53&amp;"-7",Matches!$J$2:$J$201,0))&lt;&gt;"",$C53&gt;=INDEX(Matches!$F$2:$F$201,MATCH($A53&amp;"-7",Matches!$J$2:$J$201,0))),"",IF(AND(P53=INDEX(Matches!$G$2:$G$201,MATCH($A53&amp;"-7",Matches!$J$2:$J$201,0)),Q53=INDEX(Matches!$H$2:$H$201,MATCH($A53&amp;"-7",Matches!$J$2:$J$201,0))),5,IF(SIGN(P53-Q53)&lt;&gt;SIGN(INDEX(Matches!$G$2:$G$201,MATCH($A53&amp;"-7",Matches!$J$2:$J$201,0))-INDEX(Matches!$H$2:$H$201,MATCH($A53&amp;"-7",Matches!$J$2:$J$201,0))),0,IF(P53-Q53=INDEX(Matches!$G$2:$G$201,MATCH($A53&amp;"-7",Matches!$J$2:$J$201,0))-INDEX(Matches!$H$2:$H$201,MATCH($A53&amp;"-7",Matches!$J$2:$J$201,0)),3,2))))),""))</f>
        <v/>
      </c>
      <c r="AE53" s="12" t="str">
        <f aca="false">IF(OR($B53="",R53="",S53=""),"",IFERROR(IF(OR(INDEX(Matches!$I$2:$I$201,MATCH($A53&amp;"-8",Matches!$J$2:$J$201,0))="Void",INDEX(Matches!$G$2:$G$201,MATCH($A53&amp;"-8",Matches!$J$2:$J$201,0))="",INDEX(Matches!$H$2:$H$201,MATCH($A53&amp;"-8",Matches!$J$2:$J$201,0))=""),"",IF(AND($C53&lt;&gt;"",INDEX(Matches!$F$2:$F$201,MATCH($A53&amp;"-8",Matches!$J$2:$J$201,0))&lt;&gt;"",$C53&gt;=INDEX(Matches!$F$2:$F$201,MATCH($A53&amp;"-8",Matches!$J$2:$J$201,0))),"",IF(AND(R53=INDEX(Matches!$G$2:$G$201,MATCH($A53&amp;"-8",Matches!$J$2:$J$201,0)),S53=INDEX(Matches!$H$2:$H$201,MATCH($A53&amp;"-8",Matches!$J$2:$J$201,0))),5,IF(SIGN(R53-S53)&lt;&gt;SIGN(INDEX(Matches!$G$2:$G$201,MATCH($A53&amp;"-8",Matches!$J$2:$J$201,0))-INDEX(Matches!$H$2:$H$201,MATCH($A53&amp;"-8",Matches!$J$2:$J$201,0))),0,IF(R53-S53=INDEX(Matches!$G$2:$G$201,MATCH($A53&amp;"-8",Matches!$J$2:$J$201,0))-INDEX(Matches!$H$2:$H$201,MATCH($A53&amp;"-8",Matches!$J$2:$J$201,0)),3,2))))),""))</f>
        <v/>
      </c>
      <c r="AF53" s="12" t="str">
        <f aca="false">IF(OR($B53="",T53="",U53=""),"",IFERROR(IF(OR(INDEX(Matches!$I$2:$I$201,MATCH($A53&amp;"-9",Matches!$J$2:$J$201,0))="Void",INDEX(Matches!$G$2:$G$201,MATCH($A53&amp;"-9",Matches!$J$2:$J$201,0))="",INDEX(Matches!$H$2:$H$201,MATCH($A53&amp;"-9",Matches!$J$2:$J$201,0))=""),"",IF(AND($C53&lt;&gt;"",INDEX(Matches!$F$2:$F$201,MATCH($A53&amp;"-9",Matches!$J$2:$J$201,0))&lt;&gt;"",$C53&gt;=INDEX(Matches!$F$2:$F$201,MATCH($A53&amp;"-9",Matches!$J$2:$J$201,0))),"",IF(AND(T53=INDEX(Matches!$G$2:$G$201,MATCH($A53&amp;"-9",Matches!$J$2:$J$201,0)),U53=INDEX(Matches!$H$2:$H$201,MATCH($A53&amp;"-9",Matches!$J$2:$J$201,0))),5,IF(SIGN(T53-U53)&lt;&gt;SIGN(INDEX(Matches!$G$2:$G$201,MATCH($A53&amp;"-9",Matches!$J$2:$J$201,0))-INDEX(Matches!$H$2:$H$201,MATCH($A53&amp;"-9",Matches!$J$2:$J$201,0))),0,IF(T53-U53=INDEX(Matches!$G$2:$G$201,MATCH($A53&amp;"-9",Matches!$J$2:$J$201,0))-INDEX(Matches!$H$2:$H$201,MATCH($A53&amp;"-9",Matches!$J$2:$J$201,0)),3,2))))),""))</f>
        <v/>
      </c>
      <c r="AG53" s="12" t="str">
        <f aca="false">IF(OR($B53="",V53="",W53=""),"",IFERROR(IF(OR(INDEX(Matches!$I$2:$I$201,MATCH($A53&amp;"-10",Matches!$J$2:$J$201,0))="Void",INDEX(Matches!$G$2:$G$201,MATCH($A53&amp;"-10",Matches!$J$2:$J$201,0))="",INDEX(Matches!$H$2:$H$201,MATCH($A53&amp;"-10",Matches!$J$2:$J$201,0))=""),"",IF(AND($C53&lt;&gt;"",INDEX(Matches!$F$2:$F$201,MATCH($A53&amp;"-10",Matches!$J$2:$J$201,0))&lt;&gt;"",$C53&gt;=INDEX(Matches!$F$2:$F$201,MATCH($A53&amp;"-10",Matches!$J$2:$J$201,0))),"",IF(AND(V53=INDEX(Matches!$G$2:$G$201,MATCH($A53&amp;"-10",Matches!$J$2:$J$201,0)),W53=INDEX(Matches!$H$2:$H$201,MATCH($A53&amp;"-10",Matches!$J$2:$J$201,0))),5,IF(SIGN(V53-W53)&lt;&gt;SIGN(INDEX(Matches!$G$2:$G$201,MATCH($A53&amp;"-10",Matches!$J$2:$J$201,0))-INDEX(Matches!$H$2:$H$201,MATCH($A53&amp;"-10",Matches!$J$2:$J$201,0))),0,IF(V53-W53=INDEX(Matches!$G$2:$G$201,MATCH($A53&amp;"-10",Matches!$J$2:$J$201,0))-INDEX(Matches!$H$2:$H$201,MATCH($A53&amp;"-10",Matches!$J$2:$J$201,0)),3,2))))),""))</f>
        <v/>
      </c>
      <c r="AH53" s="13" t="str">
        <f aca="false">IF($B53="","",SUM(X53:AG53))</f>
        <v/>
      </c>
      <c r="AI53" s="12" t="str">
        <f aca="false">IF($B53="","",COUNTIF(X53:AG53,5))</f>
        <v/>
      </c>
      <c r="AJ53" s="12" t="str">
        <f aca="false">IF($B53="","",COUNTIF(X53:AG53,"&gt;=2"))</f>
        <v/>
      </c>
      <c r="AK53" s="12" t="str">
        <f aca="false">IF($B53="","",COUNT(X53:AG53))</f>
        <v/>
      </c>
    </row>
    <row r="54" customFormat="false" ht="15" hidden="false" customHeight="false" outlineLevel="0" collapsed="false">
      <c r="A54" s="7"/>
      <c r="B54" s="7"/>
      <c r="C54" s="1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12" t="str">
        <f aca="false">IF(OR($B54="",D54="",E54=""),"",IFERROR(IF(OR(INDEX(Matches!$I$2:$I$201,MATCH($A54&amp;"-1",Matches!$J$2:$J$201,0))="Void",INDEX(Matches!$G$2:$G$201,MATCH($A54&amp;"-1",Matches!$J$2:$J$201,0))="",INDEX(Matches!$H$2:$H$201,MATCH($A54&amp;"-1",Matches!$J$2:$J$201,0))=""),"",IF(AND($C54&lt;&gt;"",INDEX(Matches!$F$2:$F$201,MATCH($A54&amp;"-1",Matches!$J$2:$J$201,0))&lt;&gt;"",$C54&gt;=INDEX(Matches!$F$2:$F$201,MATCH($A54&amp;"-1",Matches!$J$2:$J$201,0))),"",IF(AND(D54=INDEX(Matches!$G$2:$G$201,MATCH($A54&amp;"-1",Matches!$J$2:$J$201,0)),E54=INDEX(Matches!$H$2:$H$201,MATCH($A54&amp;"-1",Matches!$J$2:$J$201,0))),5,IF(SIGN(D54-E54)&lt;&gt;SIGN(INDEX(Matches!$G$2:$G$201,MATCH($A54&amp;"-1",Matches!$J$2:$J$201,0))-INDEX(Matches!$H$2:$H$201,MATCH($A54&amp;"-1",Matches!$J$2:$J$201,0))),0,IF(D54-E54=INDEX(Matches!$G$2:$G$201,MATCH($A54&amp;"-1",Matches!$J$2:$J$201,0))-INDEX(Matches!$H$2:$H$201,MATCH($A54&amp;"-1",Matches!$J$2:$J$201,0)),3,2))))),""))</f>
        <v/>
      </c>
      <c r="Y54" s="12" t="str">
        <f aca="false">IF(OR($B54="",F54="",G54=""),"",IFERROR(IF(OR(INDEX(Matches!$I$2:$I$201,MATCH($A54&amp;"-2",Matches!$J$2:$J$201,0))="Void",INDEX(Matches!$G$2:$G$201,MATCH($A54&amp;"-2",Matches!$J$2:$J$201,0))="",INDEX(Matches!$H$2:$H$201,MATCH($A54&amp;"-2",Matches!$J$2:$J$201,0))=""),"",IF(AND($C54&lt;&gt;"",INDEX(Matches!$F$2:$F$201,MATCH($A54&amp;"-2",Matches!$J$2:$J$201,0))&lt;&gt;"",$C54&gt;=INDEX(Matches!$F$2:$F$201,MATCH($A54&amp;"-2",Matches!$J$2:$J$201,0))),"",IF(AND(F54=INDEX(Matches!$G$2:$G$201,MATCH($A54&amp;"-2",Matches!$J$2:$J$201,0)),G54=INDEX(Matches!$H$2:$H$201,MATCH($A54&amp;"-2",Matches!$J$2:$J$201,0))),5,IF(SIGN(F54-G54)&lt;&gt;SIGN(INDEX(Matches!$G$2:$G$201,MATCH($A54&amp;"-2",Matches!$J$2:$J$201,0))-INDEX(Matches!$H$2:$H$201,MATCH($A54&amp;"-2",Matches!$J$2:$J$201,0))),0,IF(F54-G54=INDEX(Matches!$G$2:$G$201,MATCH($A54&amp;"-2",Matches!$J$2:$J$201,0))-INDEX(Matches!$H$2:$H$201,MATCH($A54&amp;"-2",Matches!$J$2:$J$201,0)),3,2))))),""))</f>
        <v/>
      </c>
      <c r="Z54" s="12" t="str">
        <f aca="false">IF(OR($B54="",H54="",I54=""),"",IFERROR(IF(OR(INDEX(Matches!$I$2:$I$201,MATCH($A54&amp;"-3",Matches!$J$2:$J$201,0))="Void",INDEX(Matches!$G$2:$G$201,MATCH($A54&amp;"-3",Matches!$J$2:$J$201,0))="",INDEX(Matches!$H$2:$H$201,MATCH($A54&amp;"-3",Matches!$J$2:$J$201,0))=""),"",IF(AND($C54&lt;&gt;"",INDEX(Matches!$F$2:$F$201,MATCH($A54&amp;"-3",Matches!$J$2:$J$201,0))&lt;&gt;"",$C54&gt;=INDEX(Matches!$F$2:$F$201,MATCH($A54&amp;"-3",Matches!$J$2:$J$201,0))),"",IF(AND(H54=INDEX(Matches!$G$2:$G$201,MATCH($A54&amp;"-3",Matches!$J$2:$J$201,0)),I54=INDEX(Matches!$H$2:$H$201,MATCH($A54&amp;"-3",Matches!$J$2:$J$201,0))),5,IF(SIGN(H54-I54)&lt;&gt;SIGN(INDEX(Matches!$G$2:$G$201,MATCH($A54&amp;"-3",Matches!$J$2:$J$201,0))-INDEX(Matches!$H$2:$H$201,MATCH($A54&amp;"-3",Matches!$J$2:$J$201,0))),0,IF(H54-I54=INDEX(Matches!$G$2:$G$201,MATCH($A54&amp;"-3",Matches!$J$2:$J$201,0))-INDEX(Matches!$H$2:$H$201,MATCH($A54&amp;"-3",Matches!$J$2:$J$201,0)),3,2))))),""))</f>
        <v/>
      </c>
      <c r="AA54" s="12" t="str">
        <f aca="false">IF(OR($B54="",J54="",K54=""),"",IFERROR(IF(OR(INDEX(Matches!$I$2:$I$201,MATCH($A54&amp;"-4",Matches!$J$2:$J$201,0))="Void",INDEX(Matches!$G$2:$G$201,MATCH($A54&amp;"-4",Matches!$J$2:$J$201,0))="",INDEX(Matches!$H$2:$H$201,MATCH($A54&amp;"-4",Matches!$J$2:$J$201,0))=""),"",IF(AND($C54&lt;&gt;"",INDEX(Matches!$F$2:$F$201,MATCH($A54&amp;"-4",Matches!$J$2:$J$201,0))&lt;&gt;"",$C54&gt;=INDEX(Matches!$F$2:$F$201,MATCH($A54&amp;"-4",Matches!$J$2:$J$201,0))),"",IF(AND(J54=INDEX(Matches!$G$2:$G$201,MATCH($A54&amp;"-4",Matches!$J$2:$J$201,0)),K54=INDEX(Matches!$H$2:$H$201,MATCH($A54&amp;"-4",Matches!$J$2:$J$201,0))),5,IF(SIGN(J54-K54)&lt;&gt;SIGN(INDEX(Matches!$G$2:$G$201,MATCH($A54&amp;"-4",Matches!$J$2:$J$201,0))-INDEX(Matches!$H$2:$H$201,MATCH($A54&amp;"-4",Matches!$J$2:$J$201,0))),0,IF(J54-K54=INDEX(Matches!$G$2:$G$201,MATCH($A54&amp;"-4",Matches!$J$2:$J$201,0))-INDEX(Matches!$H$2:$H$201,MATCH($A54&amp;"-4",Matches!$J$2:$J$201,0)),3,2))))),""))</f>
        <v/>
      </c>
      <c r="AB54" s="12" t="str">
        <f aca="false">IF(OR($B54="",L54="",M54=""),"",IFERROR(IF(OR(INDEX(Matches!$I$2:$I$201,MATCH($A54&amp;"-5",Matches!$J$2:$J$201,0))="Void",INDEX(Matches!$G$2:$G$201,MATCH($A54&amp;"-5",Matches!$J$2:$J$201,0))="",INDEX(Matches!$H$2:$H$201,MATCH($A54&amp;"-5",Matches!$J$2:$J$201,0))=""),"",IF(AND($C54&lt;&gt;"",INDEX(Matches!$F$2:$F$201,MATCH($A54&amp;"-5",Matches!$J$2:$J$201,0))&lt;&gt;"",$C54&gt;=INDEX(Matches!$F$2:$F$201,MATCH($A54&amp;"-5",Matches!$J$2:$J$201,0))),"",IF(AND(L54=INDEX(Matches!$G$2:$G$201,MATCH($A54&amp;"-5",Matches!$J$2:$J$201,0)),M54=INDEX(Matches!$H$2:$H$201,MATCH($A54&amp;"-5",Matches!$J$2:$J$201,0))),5,IF(SIGN(L54-M54)&lt;&gt;SIGN(INDEX(Matches!$G$2:$G$201,MATCH($A54&amp;"-5",Matches!$J$2:$J$201,0))-INDEX(Matches!$H$2:$H$201,MATCH($A54&amp;"-5",Matches!$J$2:$J$201,0))),0,IF(L54-M54=INDEX(Matches!$G$2:$G$201,MATCH($A54&amp;"-5",Matches!$J$2:$J$201,0))-INDEX(Matches!$H$2:$H$201,MATCH($A54&amp;"-5",Matches!$J$2:$J$201,0)),3,2))))),""))</f>
        <v/>
      </c>
      <c r="AC54" s="12" t="str">
        <f aca="false">IF(OR($B54="",N54="",O54=""),"",IFERROR(IF(OR(INDEX(Matches!$I$2:$I$201,MATCH($A54&amp;"-6",Matches!$J$2:$J$201,0))="Void",INDEX(Matches!$G$2:$G$201,MATCH($A54&amp;"-6",Matches!$J$2:$J$201,0))="",INDEX(Matches!$H$2:$H$201,MATCH($A54&amp;"-6",Matches!$J$2:$J$201,0))=""),"",IF(AND($C54&lt;&gt;"",INDEX(Matches!$F$2:$F$201,MATCH($A54&amp;"-6",Matches!$J$2:$J$201,0))&lt;&gt;"",$C54&gt;=INDEX(Matches!$F$2:$F$201,MATCH($A54&amp;"-6",Matches!$J$2:$J$201,0))),"",IF(AND(N54=INDEX(Matches!$G$2:$G$201,MATCH($A54&amp;"-6",Matches!$J$2:$J$201,0)),O54=INDEX(Matches!$H$2:$H$201,MATCH($A54&amp;"-6",Matches!$J$2:$J$201,0))),5,IF(SIGN(N54-O54)&lt;&gt;SIGN(INDEX(Matches!$G$2:$G$201,MATCH($A54&amp;"-6",Matches!$J$2:$J$201,0))-INDEX(Matches!$H$2:$H$201,MATCH($A54&amp;"-6",Matches!$J$2:$J$201,0))),0,IF(N54-O54=INDEX(Matches!$G$2:$G$201,MATCH($A54&amp;"-6",Matches!$J$2:$J$201,0))-INDEX(Matches!$H$2:$H$201,MATCH($A54&amp;"-6",Matches!$J$2:$J$201,0)),3,2))))),""))</f>
        <v/>
      </c>
      <c r="AD54" s="12" t="str">
        <f aca="false">IF(OR($B54="",P54="",Q54=""),"",IFERROR(IF(OR(INDEX(Matches!$I$2:$I$201,MATCH($A54&amp;"-7",Matches!$J$2:$J$201,0))="Void",INDEX(Matches!$G$2:$G$201,MATCH($A54&amp;"-7",Matches!$J$2:$J$201,0))="",INDEX(Matches!$H$2:$H$201,MATCH($A54&amp;"-7",Matches!$J$2:$J$201,0))=""),"",IF(AND($C54&lt;&gt;"",INDEX(Matches!$F$2:$F$201,MATCH($A54&amp;"-7",Matches!$J$2:$J$201,0))&lt;&gt;"",$C54&gt;=INDEX(Matches!$F$2:$F$201,MATCH($A54&amp;"-7",Matches!$J$2:$J$201,0))),"",IF(AND(P54=INDEX(Matches!$G$2:$G$201,MATCH($A54&amp;"-7",Matches!$J$2:$J$201,0)),Q54=INDEX(Matches!$H$2:$H$201,MATCH($A54&amp;"-7",Matches!$J$2:$J$201,0))),5,IF(SIGN(P54-Q54)&lt;&gt;SIGN(INDEX(Matches!$G$2:$G$201,MATCH($A54&amp;"-7",Matches!$J$2:$J$201,0))-INDEX(Matches!$H$2:$H$201,MATCH($A54&amp;"-7",Matches!$J$2:$J$201,0))),0,IF(P54-Q54=INDEX(Matches!$G$2:$G$201,MATCH($A54&amp;"-7",Matches!$J$2:$J$201,0))-INDEX(Matches!$H$2:$H$201,MATCH($A54&amp;"-7",Matches!$J$2:$J$201,0)),3,2))))),""))</f>
        <v/>
      </c>
      <c r="AE54" s="12" t="str">
        <f aca="false">IF(OR($B54="",R54="",S54=""),"",IFERROR(IF(OR(INDEX(Matches!$I$2:$I$201,MATCH($A54&amp;"-8",Matches!$J$2:$J$201,0))="Void",INDEX(Matches!$G$2:$G$201,MATCH($A54&amp;"-8",Matches!$J$2:$J$201,0))="",INDEX(Matches!$H$2:$H$201,MATCH($A54&amp;"-8",Matches!$J$2:$J$201,0))=""),"",IF(AND($C54&lt;&gt;"",INDEX(Matches!$F$2:$F$201,MATCH($A54&amp;"-8",Matches!$J$2:$J$201,0))&lt;&gt;"",$C54&gt;=INDEX(Matches!$F$2:$F$201,MATCH($A54&amp;"-8",Matches!$J$2:$J$201,0))),"",IF(AND(R54=INDEX(Matches!$G$2:$G$201,MATCH($A54&amp;"-8",Matches!$J$2:$J$201,0)),S54=INDEX(Matches!$H$2:$H$201,MATCH($A54&amp;"-8",Matches!$J$2:$J$201,0))),5,IF(SIGN(R54-S54)&lt;&gt;SIGN(INDEX(Matches!$G$2:$G$201,MATCH($A54&amp;"-8",Matches!$J$2:$J$201,0))-INDEX(Matches!$H$2:$H$201,MATCH($A54&amp;"-8",Matches!$J$2:$J$201,0))),0,IF(R54-S54=INDEX(Matches!$G$2:$G$201,MATCH($A54&amp;"-8",Matches!$J$2:$J$201,0))-INDEX(Matches!$H$2:$H$201,MATCH($A54&amp;"-8",Matches!$J$2:$J$201,0)),3,2))))),""))</f>
        <v/>
      </c>
      <c r="AF54" s="12" t="str">
        <f aca="false">IF(OR($B54="",T54="",U54=""),"",IFERROR(IF(OR(INDEX(Matches!$I$2:$I$201,MATCH($A54&amp;"-9",Matches!$J$2:$J$201,0))="Void",INDEX(Matches!$G$2:$G$201,MATCH($A54&amp;"-9",Matches!$J$2:$J$201,0))="",INDEX(Matches!$H$2:$H$201,MATCH($A54&amp;"-9",Matches!$J$2:$J$201,0))=""),"",IF(AND($C54&lt;&gt;"",INDEX(Matches!$F$2:$F$201,MATCH($A54&amp;"-9",Matches!$J$2:$J$201,0))&lt;&gt;"",$C54&gt;=INDEX(Matches!$F$2:$F$201,MATCH($A54&amp;"-9",Matches!$J$2:$J$201,0))),"",IF(AND(T54=INDEX(Matches!$G$2:$G$201,MATCH($A54&amp;"-9",Matches!$J$2:$J$201,0)),U54=INDEX(Matches!$H$2:$H$201,MATCH($A54&amp;"-9",Matches!$J$2:$J$201,0))),5,IF(SIGN(T54-U54)&lt;&gt;SIGN(INDEX(Matches!$G$2:$G$201,MATCH($A54&amp;"-9",Matches!$J$2:$J$201,0))-INDEX(Matches!$H$2:$H$201,MATCH($A54&amp;"-9",Matches!$J$2:$J$201,0))),0,IF(T54-U54=INDEX(Matches!$G$2:$G$201,MATCH($A54&amp;"-9",Matches!$J$2:$J$201,0))-INDEX(Matches!$H$2:$H$201,MATCH($A54&amp;"-9",Matches!$J$2:$J$201,0)),3,2))))),""))</f>
        <v/>
      </c>
      <c r="AG54" s="12" t="str">
        <f aca="false">IF(OR($B54="",V54="",W54=""),"",IFERROR(IF(OR(INDEX(Matches!$I$2:$I$201,MATCH($A54&amp;"-10",Matches!$J$2:$J$201,0))="Void",INDEX(Matches!$G$2:$G$201,MATCH($A54&amp;"-10",Matches!$J$2:$J$201,0))="",INDEX(Matches!$H$2:$H$201,MATCH($A54&amp;"-10",Matches!$J$2:$J$201,0))=""),"",IF(AND($C54&lt;&gt;"",INDEX(Matches!$F$2:$F$201,MATCH($A54&amp;"-10",Matches!$J$2:$J$201,0))&lt;&gt;"",$C54&gt;=INDEX(Matches!$F$2:$F$201,MATCH($A54&amp;"-10",Matches!$J$2:$J$201,0))),"",IF(AND(V54=INDEX(Matches!$G$2:$G$201,MATCH($A54&amp;"-10",Matches!$J$2:$J$201,0)),W54=INDEX(Matches!$H$2:$H$201,MATCH($A54&amp;"-10",Matches!$J$2:$J$201,0))),5,IF(SIGN(V54-W54)&lt;&gt;SIGN(INDEX(Matches!$G$2:$G$201,MATCH($A54&amp;"-10",Matches!$J$2:$J$201,0))-INDEX(Matches!$H$2:$H$201,MATCH($A54&amp;"-10",Matches!$J$2:$J$201,0))),0,IF(V54-W54=INDEX(Matches!$G$2:$G$201,MATCH($A54&amp;"-10",Matches!$J$2:$J$201,0))-INDEX(Matches!$H$2:$H$201,MATCH($A54&amp;"-10",Matches!$J$2:$J$201,0)),3,2))))),""))</f>
        <v/>
      </c>
      <c r="AH54" s="13" t="str">
        <f aca="false">IF($B54="","",SUM(X54:AG54))</f>
        <v/>
      </c>
      <c r="AI54" s="12" t="str">
        <f aca="false">IF($B54="","",COUNTIF(X54:AG54,5))</f>
        <v/>
      </c>
      <c r="AJ54" s="12" t="str">
        <f aca="false">IF($B54="","",COUNTIF(X54:AG54,"&gt;=2"))</f>
        <v/>
      </c>
      <c r="AK54" s="12" t="str">
        <f aca="false">IF($B54="","",COUNT(X54:AG54))</f>
        <v/>
      </c>
    </row>
    <row r="55" customFormat="false" ht="15" hidden="false" customHeight="false" outlineLevel="0" collapsed="false">
      <c r="A55" s="7"/>
      <c r="B55" s="7"/>
      <c r="C55" s="1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12" t="str">
        <f aca="false">IF(OR($B55="",D55="",E55=""),"",IFERROR(IF(OR(INDEX(Matches!$I$2:$I$201,MATCH($A55&amp;"-1",Matches!$J$2:$J$201,0))="Void",INDEX(Matches!$G$2:$G$201,MATCH($A55&amp;"-1",Matches!$J$2:$J$201,0))="",INDEX(Matches!$H$2:$H$201,MATCH($A55&amp;"-1",Matches!$J$2:$J$201,0))=""),"",IF(AND($C55&lt;&gt;"",INDEX(Matches!$F$2:$F$201,MATCH($A55&amp;"-1",Matches!$J$2:$J$201,0))&lt;&gt;"",$C55&gt;=INDEX(Matches!$F$2:$F$201,MATCH($A55&amp;"-1",Matches!$J$2:$J$201,0))),"",IF(AND(D55=INDEX(Matches!$G$2:$G$201,MATCH($A55&amp;"-1",Matches!$J$2:$J$201,0)),E55=INDEX(Matches!$H$2:$H$201,MATCH($A55&amp;"-1",Matches!$J$2:$J$201,0))),5,IF(SIGN(D55-E55)&lt;&gt;SIGN(INDEX(Matches!$G$2:$G$201,MATCH($A55&amp;"-1",Matches!$J$2:$J$201,0))-INDEX(Matches!$H$2:$H$201,MATCH($A55&amp;"-1",Matches!$J$2:$J$201,0))),0,IF(D55-E55=INDEX(Matches!$G$2:$G$201,MATCH($A55&amp;"-1",Matches!$J$2:$J$201,0))-INDEX(Matches!$H$2:$H$201,MATCH($A55&amp;"-1",Matches!$J$2:$J$201,0)),3,2))))),""))</f>
        <v/>
      </c>
      <c r="Y55" s="12" t="str">
        <f aca="false">IF(OR($B55="",F55="",G55=""),"",IFERROR(IF(OR(INDEX(Matches!$I$2:$I$201,MATCH($A55&amp;"-2",Matches!$J$2:$J$201,0))="Void",INDEX(Matches!$G$2:$G$201,MATCH($A55&amp;"-2",Matches!$J$2:$J$201,0))="",INDEX(Matches!$H$2:$H$201,MATCH($A55&amp;"-2",Matches!$J$2:$J$201,0))=""),"",IF(AND($C55&lt;&gt;"",INDEX(Matches!$F$2:$F$201,MATCH($A55&amp;"-2",Matches!$J$2:$J$201,0))&lt;&gt;"",$C55&gt;=INDEX(Matches!$F$2:$F$201,MATCH($A55&amp;"-2",Matches!$J$2:$J$201,0))),"",IF(AND(F55=INDEX(Matches!$G$2:$G$201,MATCH($A55&amp;"-2",Matches!$J$2:$J$201,0)),G55=INDEX(Matches!$H$2:$H$201,MATCH($A55&amp;"-2",Matches!$J$2:$J$201,0))),5,IF(SIGN(F55-G55)&lt;&gt;SIGN(INDEX(Matches!$G$2:$G$201,MATCH($A55&amp;"-2",Matches!$J$2:$J$201,0))-INDEX(Matches!$H$2:$H$201,MATCH($A55&amp;"-2",Matches!$J$2:$J$201,0))),0,IF(F55-G55=INDEX(Matches!$G$2:$G$201,MATCH($A55&amp;"-2",Matches!$J$2:$J$201,0))-INDEX(Matches!$H$2:$H$201,MATCH($A55&amp;"-2",Matches!$J$2:$J$201,0)),3,2))))),""))</f>
        <v/>
      </c>
      <c r="Z55" s="12" t="str">
        <f aca="false">IF(OR($B55="",H55="",I55=""),"",IFERROR(IF(OR(INDEX(Matches!$I$2:$I$201,MATCH($A55&amp;"-3",Matches!$J$2:$J$201,0))="Void",INDEX(Matches!$G$2:$G$201,MATCH($A55&amp;"-3",Matches!$J$2:$J$201,0))="",INDEX(Matches!$H$2:$H$201,MATCH($A55&amp;"-3",Matches!$J$2:$J$201,0))=""),"",IF(AND($C55&lt;&gt;"",INDEX(Matches!$F$2:$F$201,MATCH($A55&amp;"-3",Matches!$J$2:$J$201,0))&lt;&gt;"",$C55&gt;=INDEX(Matches!$F$2:$F$201,MATCH($A55&amp;"-3",Matches!$J$2:$J$201,0))),"",IF(AND(H55=INDEX(Matches!$G$2:$G$201,MATCH($A55&amp;"-3",Matches!$J$2:$J$201,0)),I55=INDEX(Matches!$H$2:$H$201,MATCH($A55&amp;"-3",Matches!$J$2:$J$201,0))),5,IF(SIGN(H55-I55)&lt;&gt;SIGN(INDEX(Matches!$G$2:$G$201,MATCH($A55&amp;"-3",Matches!$J$2:$J$201,0))-INDEX(Matches!$H$2:$H$201,MATCH($A55&amp;"-3",Matches!$J$2:$J$201,0))),0,IF(H55-I55=INDEX(Matches!$G$2:$G$201,MATCH($A55&amp;"-3",Matches!$J$2:$J$201,0))-INDEX(Matches!$H$2:$H$201,MATCH($A55&amp;"-3",Matches!$J$2:$J$201,0)),3,2))))),""))</f>
        <v/>
      </c>
      <c r="AA55" s="12" t="str">
        <f aca="false">IF(OR($B55="",J55="",K55=""),"",IFERROR(IF(OR(INDEX(Matches!$I$2:$I$201,MATCH($A55&amp;"-4",Matches!$J$2:$J$201,0))="Void",INDEX(Matches!$G$2:$G$201,MATCH($A55&amp;"-4",Matches!$J$2:$J$201,0))="",INDEX(Matches!$H$2:$H$201,MATCH($A55&amp;"-4",Matches!$J$2:$J$201,0))=""),"",IF(AND($C55&lt;&gt;"",INDEX(Matches!$F$2:$F$201,MATCH($A55&amp;"-4",Matches!$J$2:$J$201,0))&lt;&gt;"",$C55&gt;=INDEX(Matches!$F$2:$F$201,MATCH($A55&amp;"-4",Matches!$J$2:$J$201,0))),"",IF(AND(J55=INDEX(Matches!$G$2:$G$201,MATCH($A55&amp;"-4",Matches!$J$2:$J$201,0)),K55=INDEX(Matches!$H$2:$H$201,MATCH($A55&amp;"-4",Matches!$J$2:$J$201,0))),5,IF(SIGN(J55-K55)&lt;&gt;SIGN(INDEX(Matches!$G$2:$G$201,MATCH($A55&amp;"-4",Matches!$J$2:$J$201,0))-INDEX(Matches!$H$2:$H$201,MATCH($A55&amp;"-4",Matches!$J$2:$J$201,0))),0,IF(J55-K55=INDEX(Matches!$G$2:$G$201,MATCH($A55&amp;"-4",Matches!$J$2:$J$201,0))-INDEX(Matches!$H$2:$H$201,MATCH($A55&amp;"-4",Matches!$J$2:$J$201,0)),3,2))))),""))</f>
        <v/>
      </c>
      <c r="AB55" s="12" t="str">
        <f aca="false">IF(OR($B55="",L55="",M55=""),"",IFERROR(IF(OR(INDEX(Matches!$I$2:$I$201,MATCH($A55&amp;"-5",Matches!$J$2:$J$201,0))="Void",INDEX(Matches!$G$2:$G$201,MATCH($A55&amp;"-5",Matches!$J$2:$J$201,0))="",INDEX(Matches!$H$2:$H$201,MATCH($A55&amp;"-5",Matches!$J$2:$J$201,0))=""),"",IF(AND($C55&lt;&gt;"",INDEX(Matches!$F$2:$F$201,MATCH($A55&amp;"-5",Matches!$J$2:$J$201,0))&lt;&gt;"",$C55&gt;=INDEX(Matches!$F$2:$F$201,MATCH($A55&amp;"-5",Matches!$J$2:$J$201,0))),"",IF(AND(L55=INDEX(Matches!$G$2:$G$201,MATCH($A55&amp;"-5",Matches!$J$2:$J$201,0)),M55=INDEX(Matches!$H$2:$H$201,MATCH($A55&amp;"-5",Matches!$J$2:$J$201,0))),5,IF(SIGN(L55-M55)&lt;&gt;SIGN(INDEX(Matches!$G$2:$G$201,MATCH($A55&amp;"-5",Matches!$J$2:$J$201,0))-INDEX(Matches!$H$2:$H$201,MATCH($A55&amp;"-5",Matches!$J$2:$J$201,0))),0,IF(L55-M55=INDEX(Matches!$G$2:$G$201,MATCH($A55&amp;"-5",Matches!$J$2:$J$201,0))-INDEX(Matches!$H$2:$H$201,MATCH($A55&amp;"-5",Matches!$J$2:$J$201,0)),3,2))))),""))</f>
        <v/>
      </c>
      <c r="AC55" s="12" t="str">
        <f aca="false">IF(OR($B55="",N55="",O55=""),"",IFERROR(IF(OR(INDEX(Matches!$I$2:$I$201,MATCH($A55&amp;"-6",Matches!$J$2:$J$201,0))="Void",INDEX(Matches!$G$2:$G$201,MATCH($A55&amp;"-6",Matches!$J$2:$J$201,0))="",INDEX(Matches!$H$2:$H$201,MATCH($A55&amp;"-6",Matches!$J$2:$J$201,0))=""),"",IF(AND($C55&lt;&gt;"",INDEX(Matches!$F$2:$F$201,MATCH($A55&amp;"-6",Matches!$J$2:$J$201,0))&lt;&gt;"",$C55&gt;=INDEX(Matches!$F$2:$F$201,MATCH($A55&amp;"-6",Matches!$J$2:$J$201,0))),"",IF(AND(N55=INDEX(Matches!$G$2:$G$201,MATCH($A55&amp;"-6",Matches!$J$2:$J$201,0)),O55=INDEX(Matches!$H$2:$H$201,MATCH($A55&amp;"-6",Matches!$J$2:$J$201,0))),5,IF(SIGN(N55-O55)&lt;&gt;SIGN(INDEX(Matches!$G$2:$G$201,MATCH($A55&amp;"-6",Matches!$J$2:$J$201,0))-INDEX(Matches!$H$2:$H$201,MATCH($A55&amp;"-6",Matches!$J$2:$J$201,0))),0,IF(N55-O55=INDEX(Matches!$G$2:$G$201,MATCH($A55&amp;"-6",Matches!$J$2:$J$201,0))-INDEX(Matches!$H$2:$H$201,MATCH($A55&amp;"-6",Matches!$J$2:$J$201,0)),3,2))))),""))</f>
        <v/>
      </c>
      <c r="AD55" s="12" t="str">
        <f aca="false">IF(OR($B55="",P55="",Q55=""),"",IFERROR(IF(OR(INDEX(Matches!$I$2:$I$201,MATCH($A55&amp;"-7",Matches!$J$2:$J$201,0))="Void",INDEX(Matches!$G$2:$G$201,MATCH($A55&amp;"-7",Matches!$J$2:$J$201,0))="",INDEX(Matches!$H$2:$H$201,MATCH($A55&amp;"-7",Matches!$J$2:$J$201,0))=""),"",IF(AND($C55&lt;&gt;"",INDEX(Matches!$F$2:$F$201,MATCH($A55&amp;"-7",Matches!$J$2:$J$201,0))&lt;&gt;"",$C55&gt;=INDEX(Matches!$F$2:$F$201,MATCH($A55&amp;"-7",Matches!$J$2:$J$201,0))),"",IF(AND(P55=INDEX(Matches!$G$2:$G$201,MATCH($A55&amp;"-7",Matches!$J$2:$J$201,0)),Q55=INDEX(Matches!$H$2:$H$201,MATCH($A55&amp;"-7",Matches!$J$2:$J$201,0))),5,IF(SIGN(P55-Q55)&lt;&gt;SIGN(INDEX(Matches!$G$2:$G$201,MATCH($A55&amp;"-7",Matches!$J$2:$J$201,0))-INDEX(Matches!$H$2:$H$201,MATCH($A55&amp;"-7",Matches!$J$2:$J$201,0))),0,IF(P55-Q55=INDEX(Matches!$G$2:$G$201,MATCH($A55&amp;"-7",Matches!$J$2:$J$201,0))-INDEX(Matches!$H$2:$H$201,MATCH($A55&amp;"-7",Matches!$J$2:$J$201,0)),3,2))))),""))</f>
        <v/>
      </c>
      <c r="AE55" s="12" t="str">
        <f aca="false">IF(OR($B55="",R55="",S55=""),"",IFERROR(IF(OR(INDEX(Matches!$I$2:$I$201,MATCH($A55&amp;"-8",Matches!$J$2:$J$201,0))="Void",INDEX(Matches!$G$2:$G$201,MATCH($A55&amp;"-8",Matches!$J$2:$J$201,0))="",INDEX(Matches!$H$2:$H$201,MATCH($A55&amp;"-8",Matches!$J$2:$J$201,0))=""),"",IF(AND($C55&lt;&gt;"",INDEX(Matches!$F$2:$F$201,MATCH($A55&amp;"-8",Matches!$J$2:$J$201,0))&lt;&gt;"",$C55&gt;=INDEX(Matches!$F$2:$F$201,MATCH($A55&amp;"-8",Matches!$J$2:$J$201,0))),"",IF(AND(R55=INDEX(Matches!$G$2:$G$201,MATCH($A55&amp;"-8",Matches!$J$2:$J$201,0)),S55=INDEX(Matches!$H$2:$H$201,MATCH($A55&amp;"-8",Matches!$J$2:$J$201,0))),5,IF(SIGN(R55-S55)&lt;&gt;SIGN(INDEX(Matches!$G$2:$G$201,MATCH($A55&amp;"-8",Matches!$J$2:$J$201,0))-INDEX(Matches!$H$2:$H$201,MATCH($A55&amp;"-8",Matches!$J$2:$J$201,0))),0,IF(R55-S55=INDEX(Matches!$G$2:$G$201,MATCH($A55&amp;"-8",Matches!$J$2:$J$201,0))-INDEX(Matches!$H$2:$H$201,MATCH($A55&amp;"-8",Matches!$J$2:$J$201,0)),3,2))))),""))</f>
        <v/>
      </c>
      <c r="AF55" s="12" t="str">
        <f aca="false">IF(OR($B55="",T55="",U55=""),"",IFERROR(IF(OR(INDEX(Matches!$I$2:$I$201,MATCH($A55&amp;"-9",Matches!$J$2:$J$201,0))="Void",INDEX(Matches!$G$2:$G$201,MATCH($A55&amp;"-9",Matches!$J$2:$J$201,0))="",INDEX(Matches!$H$2:$H$201,MATCH($A55&amp;"-9",Matches!$J$2:$J$201,0))=""),"",IF(AND($C55&lt;&gt;"",INDEX(Matches!$F$2:$F$201,MATCH($A55&amp;"-9",Matches!$J$2:$J$201,0))&lt;&gt;"",$C55&gt;=INDEX(Matches!$F$2:$F$201,MATCH($A55&amp;"-9",Matches!$J$2:$J$201,0))),"",IF(AND(T55=INDEX(Matches!$G$2:$G$201,MATCH($A55&amp;"-9",Matches!$J$2:$J$201,0)),U55=INDEX(Matches!$H$2:$H$201,MATCH($A55&amp;"-9",Matches!$J$2:$J$201,0))),5,IF(SIGN(T55-U55)&lt;&gt;SIGN(INDEX(Matches!$G$2:$G$201,MATCH($A55&amp;"-9",Matches!$J$2:$J$201,0))-INDEX(Matches!$H$2:$H$201,MATCH($A55&amp;"-9",Matches!$J$2:$J$201,0))),0,IF(T55-U55=INDEX(Matches!$G$2:$G$201,MATCH($A55&amp;"-9",Matches!$J$2:$J$201,0))-INDEX(Matches!$H$2:$H$201,MATCH($A55&amp;"-9",Matches!$J$2:$J$201,0)),3,2))))),""))</f>
        <v/>
      </c>
      <c r="AG55" s="12" t="str">
        <f aca="false">IF(OR($B55="",V55="",W55=""),"",IFERROR(IF(OR(INDEX(Matches!$I$2:$I$201,MATCH($A55&amp;"-10",Matches!$J$2:$J$201,0))="Void",INDEX(Matches!$G$2:$G$201,MATCH($A55&amp;"-10",Matches!$J$2:$J$201,0))="",INDEX(Matches!$H$2:$H$201,MATCH($A55&amp;"-10",Matches!$J$2:$J$201,0))=""),"",IF(AND($C55&lt;&gt;"",INDEX(Matches!$F$2:$F$201,MATCH($A55&amp;"-10",Matches!$J$2:$J$201,0))&lt;&gt;"",$C55&gt;=INDEX(Matches!$F$2:$F$201,MATCH($A55&amp;"-10",Matches!$J$2:$J$201,0))),"",IF(AND(V55=INDEX(Matches!$G$2:$G$201,MATCH($A55&amp;"-10",Matches!$J$2:$J$201,0)),W55=INDEX(Matches!$H$2:$H$201,MATCH($A55&amp;"-10",Matches!$J$2:$J$201,0))),5,IF(SIGN(V55-W55)&lt;&gt;SIGN(INDEX(Matches!$G$2:$G$201,MATCH($A55&amp;"-10",Matches!$J$2:$J$201,0))-INDEX(Matches!$H$2:$H$201,MATCH($A55&amp;"-10",Matches!$J$2:$J$201,0))),0,IF(V55-W55=INDEX(Matches!$G$2:$G$201,MATCH($A55&amp;"-10",Matches!$J$2:$J$201,0))-INDEX(Matches!$H$2:$H$201,MATCH($A55&amp;"-10",Matches!$J$2:$J$201,0)),3,2))))),""))</f>
        <v/>
      </c>
      <c r="AH55" s="13" t="str">
        <f aca="false">IF($B55="","",SUM(X55:AG55))</f>
        <v/>
      </c>
      <c r="AI55" s="12" t="str">
        <f aca="false">IF($B55="","",COUNTIF(X55:AG55,5))</f>
        <v/>
      </c>
      <c r="AJ55" s="12" t="str">
        <f aca="false">IF($B55="","",COUNTIF(X55:AG55,"&gt;=2"))</f>
        <v/>
      </c>
      <c r="AK55" s="12" t="str">
        <f aca="false">IF($B55="","",COUNT(X55:AG55))</f>
        <v/>
      </c>
    </row>
    <row r="56" customFormat="false" ht="15" hidden="false" customHeight="false" outlineLevel="0" collapsed="false">
      <c r="A56" s="7"/>
      <c r="B56" s="7"/>
      <c r="C56" s="1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12" t="str">
        <f aca="false">IF(OR($B56="",D56="",E56=""),"",IFERROR(IF(OR(INDEX(Matches!$I$2:$I$201,MATCH($A56&amp;"-1",Matches!$J$2:$J$201,0))="Void",INDEX(Matches!$G$2:$G$201,MATCH($A56&amp;"-1",Matches!$J$2:$J$201,0))="",INDEX(Matches!$H$2:$H$201,MATCH($A56&amp;"-1",Matches!$J$2:$J$201,0))=""),"",IF(AND($C56&lt;&gt;"",INDEX(Matches!$F$2:$F$201,MATCH($A56&amp;"-1",Matches!$J$2:$J$201,0))&lt;&gt;"",$C56&gt;=INDEX(Matches!$F$2:$F$201,MATCH($A56&amp;"-1",Matches!$J$2:$J$201,0))),"",IF(AND(D56=INDEX(Matches!$G$2:$G$201,MATCH($A56&amp;"-1",Matches!$J$2:$J$201,0)),E56=INDEX(Matches!$H$2:$H$201,MATCH($A56&amp;"-1",Matches!$J$2:$J$201,0))),5,IF(SIGN(D56-E56)&lt;&gt;SIGN(INDEX(Matches!$G$2:$G$201,MATCH($A56&amp;"-1",Matches!$J$2:$J$201,0))-INDEX(Matches!$H$2:$H$201,MATCH($A56&amp;"-1",Matches!$J$2:$J$201,0))),0,IF(D56-E56=INDEX(Matches!$G$2:$G$201,MATCH($A56&amp;"-1",Matches!$J$2:$J$201,0))-INDEX(Matches!$H$2:$H$201,MATCH($A56&amp;"-1",Matches!$J$2:$J$201,0)),3,2))))),""))</f>
        <v/>
      </c>
      <c r="Y56" s="12" t="str">
        <f aca="false">IF(OR($B56="",F56="",G56=""),"",IFERROR(IF(OR(INDEX(Matches!$I$2:$I$201,MATCH($A56&amp;"-2",Matches!$J$2:$J$201,0))="Void",INDEX(Matches!$G$2:$G$201,MATCH($A56&amp;"-2",Matches!$J$2:$J$201,0))="",INDEX(Matches!$H$2:$H$201,MATCH($A56&amp;"-2",Matches!$J$2:$J$201,0))=""),"",IF(AND($C56&lt;&gt;"",INDEX(Matches!$F$2:$F$201,MATCH($A56&amp;"-2",Matches!$J$2:$J$201,0))&lt;&gt;"",$C56&gt;=INDEX(Matches!$F$2:$F$201,MATCH($A56&amp;"-2",Matches!$J$2:$J$201,0))),"",IF(AND(F56=INDEX(Matches!$G$2:$G$201,MATCH($A56&amp;"-2",Matches!$J$2:$J$201,0)),G56=INDEX(Matches!$H$2:$H$201,MATCH($A56&amp;"-2",Matches!$J$2:$J$201,0))),5,IF(SIGN(F56-G56)&lt;&gt;SIGN(INDEX(Matches!$G$2:$G$201,MATCH($A56&amp;"-2",Matches!$J$2:$J$201,0))-INDEX(Matches!$H$2:$H$201,MATCH($A56&amp;"-2",Matches!$J$2:$J$201,0))),0,IF(F56-G56=INDEX(Matches!$G$2:$G$201,MATCH($A56&amp;"-2",Matches!$J$2:$J$201,0))-INDEX(Matches!$H$2:$H$201,MATCH($A56&amp;"-2",Matches!$J$2:$J$201,0)),3,2))))),""))</f>
        <v/>
      </c>
      <c r="Z56" s="12" t="str">
        <f aca="false">IF(OR($B56="",H56="",I56=""),"",IFERROR(IF(OR(INDEX(Matches!$I$2:$I$201,MATCH($A56&amp;"-3",Matches!$J$2:$J$201,0))="Void",INDEX(Matches!$G$2:$G$201,MATCH($A56&amp;"-3",Matches!$J$2:$J$201,0))="",INDEX(Matches!$H$2:$H$201,MATCH($A56&amp;"-3",Matches!$J$2:$J$201,0))=""),"",IF(AND($C56&lt;&gt;"",INDEX(Matches!$F$2:$F$201,MATCH($A56&amp;"-3",Matches!$J$2:$J$201,0))&lt;&gt;"",$C56&gt;=INDEX(Matches!$F$2:$F$201,MATCH($A56&amp;"-3",Matches!$J$2:$J$201,0))),"",IF(AND(H56=INDEX(Matches!$G$2:$G$201,MATCH($A56&amp;"-3",Matches!$J$2:$J$201,0)),I56=INDEX(Matches!$H$2:$H$201,MATCH($A56&amp;"-3",Matches!$J$2:$J$201,0))),5,IF(SIGN(H56-I56)&lt;&gt;SIGN(INDEX(Matches!$G$2:$G$201,MATCH($A56&amp;"-3",Matches!$J$2:$J$201,0))-INDEX(Matches!$H$2:$H$201,MATCH($A56&amp;"-3",Matches!$J$2:$J$201,0))),0,IF(H56-I56=INDEX(Matches!$G$2:$G$201,MATCH($A56&amp;"-3",Matches!$J$2:$J$201,0))-INDEX(Matches!$H$2:$H$201,MATCH($A56&amp;"-3",Matches!$J$2:$J$201,0)),3,2))))),""))</f>
        <v/>
      </c>
      <c r="AA56" s="12" t="str">
        <f aca="false">IF(OR($B56="",J56="",K56=""),"",IFERROR(IF(OR(INDEX(Matches!$I$2:$I$201,MATCH($A56&amp;"-4",Matches!$J$2:$J$201,0))="Void",INDEX(Matches!$G$2:$G$201,MATCH($A56&amp;"-4",Matches!$J$2:$J$201,0))="",INDEX(Matches!$H$2:$H$201,MATCH($A56&amp;"-4",Matches!$J$2:$J$201,0))=""),"",IF(AND($C56&lt;&gt;"",INDEX(Matches!$F$2:$F$201,MATCH($A56&amp;"-4",Matches!$J$2:$J$201,0))&lt;&gt;"",$C56&gt;=INDEX(Matches!$F$2:$F$201,MATCH($A56&amp;"-4",Matches!$J$2:$J$201,0))),"",IF(AND(J56=INDEX(Matches!$G$2:$G$201,MATCH($A56&amp;"-4",Matches!$J$2:$J$201,0)),K56=INDEX(Matches!$H$2:$H$201,MATCH($A56&amp;"-4",Matches!$J$2:$J$201,0))),5,IF(SIGN(J56-K56)&lt;&gt;SIGN(INDEX(Matches!$G$2:$G$201,MATCH($A56&amp;"-4",Matches!$J$2:$J$201,0))-INDEX(Matches!$H$2:$H$201,MATCH($A56&amp;"-4",Matches!$J$2:$J$201,0))),0,IF(J56-K56=INDEX(Matches!$G$2:$G$201,MATCH($A56&amp;"-4",Matches!$J$2:$J$201,0))-INDEX(Matches!$H$2:$H$201,MATCH($A56&amp;"-4",Matches!$J$2:$J$201,0)),3,2))))),""))</f>
        <v/>
      </c>
      <c r="AB56" s="12" t="str">
        <f aca="false">IF(OR($B56="",L56="",M56=""),"",IFERROR(IF(OR(INDEX(Matches!$I$2:$I$201,MATCH($A56&amp;"-5",Matches!$J$2:$J$201,0))="Void",INDEX(Matches!$G$2:$G$201,MATCH($A56&amp;"-5",Matches!$J$2:$J$201,0))="",INDEX(Matches!$H$2:$H$201,MATCH($A56&amp;"-5",Matches!$J$2:$J$201,0))=""),"",IF(AND($C56&lt;&gt;"",INDEX(Matches!$F$2:$F$201,MATCH($A56&amp;"-5",Matches!$J$2:$J$201,0))&lt;&gt;"",$C56&gt;=INDEX(Matches!$F$2:$F$201,MATCH($A56&amp;"-5",Matches!$J$2:$J$201,0))),"",IF(AND(L56=INDEX(Matches!$G$2:$G$201,MATCH($A56&amp;"-5",Matches!$J$2:$J$201,0)),M56=INDEX(Matches!$H$2:$H$201,MATCH($A56&amp;"-5",Matches!$J$2:$J$201,0))),5,IF(SIGN(L56-M56)&lt;&gt;SIGN(INDEX(Matches!$G$2:$G$201,MATCH($A56&amp;"-5",Matches!$J$2:$J$201,0))-INDEX(Matches!$H$2:$H$201,MATCH($A56&amp;"-5",Matches!$J$2:$J$201,0))),0,IF(L56-M56=INDEX(Matches!$G$2:$G$201,MATCH($A56&amp;"-5",Matches!$J$2:$J$201,0))-INDEX(Matches!$H$2:$H$201,MATCH($A56&amp;"-5",Matches!$J$2:$J$201,0)),3,2))))),""))</f>
        <v/>
      </c>
      <c r="AC56" s="12" t="str">
        <f aca="false">IF(OR($B56="",N56="",O56=""),"",IFERROR(IF(OR(INDEX(Matches!$I$2:$I$201,MATCH($A56&amp;"-6",Matches!$J$2:$J$201,0))="Void",INDEX(Matches!$G$2:$G$201,MATCH($A56&amp;"-6",Matches!$J$2:$J$201,0))="",INDEX(Matches!$H$2:$H$201,MATCH($A56&amp;"-6",Matches!$J$2:$J$201,0))=""),"",IF(AND($C56&lt;&gt;"",INDEX(Matches!$F$2:$F$201,MATCH($A56&amp;"-6",Matches!$J$2:$J$201,0))&lt;&gt;"",$C56&gt;=INDEX(Matches!$F$2:$F$201,MATCH($A56&amp;"-6",Matches!$J$2:$J$201,0))),"",IF(AND(N56=INDEX(Matches!$G$2:$G$201,MATCH($A56&amp;"-6",Matches!$J$2:$J$201,0)),O56=INDEX(Matches!$H$2:$H$201,MATCH($A56&amp;"-6",Matches!$J$2:$J$201,0))),5,IF(SIGN(N56-O56)&lt;&gt;SIGN(INDEX(Matches!$G$2:$G$201,MATCH($A56&amp;"-6",Matches!$J$2:$J$201,0))-INDEX(Matches!$H$2:$H$201,MATCH($A56&amp;"-6",Matches!$J$2:$J$201,0))),0,IF(N56-O56=INDEX(Matches!$G$2:$G$201,MATCH($A56&amp;"-6",Matches!$J$2:$J$201,0))-INDEX(Matches!$H$2:$H$201,MATCH($A56&amp;"-6",Matches!$J$2:$J$201,0)),3,2))))),""))</f>
        <v/>
      </c>
      <c r="AD56" s="12" t="str">
        <f aca="false">IF(OR($B56="",P56="",Q56=""),"",IFERROR(IF(OR(INDEX(Matches!$I$2:$I$201,MATCH($A56&amp;"-7",Matches!$J$2:$J$201,0))="Void",INDEX(Matches!$G$2:$G$201,MATCH($A56&amp;"-7",Matches!$J$2:$J$201,0))="",INDEX(Matches!$H$2:$H$201,MATCH($A56&amp;"-7",Matches!$J$2:$J$201,0))=""),"",IF(AND($C56&lt;&gt;"",INDEX(Matches!$F$2:$F$201,MATCH($A56&amp;"-7",Matches!$J$2:$J$201,0))&lt;&gt;"",$C56&gt;=INDEX(Matches!$F$2:$F$201,MATCH($A56&amp;"-7",Matches!$J$2:$J$201,0))),"",IF(AND(P56=INDEX(Matches!$G$2:$G$201,MATCH($A56&amp;"-7",Matches!$J$2:$J$201,0)),Q56=INDEX(Matches!$H$2:$H$201,MATCH($A56&amp;"-7",Matches!$J$2:$J$201,0))),5,IF(SIGN(P56-Q56)&lt;&gt;SIGN(INDEX(Matches!$G$2:$G$201,MATCH($A56&amp;"-7",Matches!$J$2:$J$201,0))-INDEX(Matches!$H$2:$H$201,MATCH($A56&amp;"-7",Matches!$J$2:$J$201,0))),0,IF(P56-Q56=INDEX(Matches!$G$2:$G$201,MATCH($A56&amp;"-7",Matches!$J$2:$J$201,0))-INDEX(Matches!$H$2:$H$201,MATCH($A56&amp;"-7",Matches!$J$2:$J$201,0)),3,2))))),""))</f>
        <v/>
      </c>
      <c r="AE56" s="12" t="str">
        <f aca="false">IF(OR($B56="",R56="",S56=""),"",IFERROR(IF(OR(INDEX(Matches!$I$2:$I$201,MATCH($A56&amp;"-8",Matches!$J$2:$J$201,0))="Void",INDEX(Matches!$G$2:$G$201,MATCH($A56&amp;"-8",Matches!$J$2:$J$201,0))="",INDEX(Matches!$H$2:$H$201,MATCH($A56&amp;"-8",Matches!$J$2:$J$201,0))=""),"",IF(AND($C56&lt;&gt;"",INDEX(Matches!$F$2:$F$201,MATCH($A56&amp;"-8",Matches!$J$2:$J$201,0))&lt;&gt;"",$C56&gt;=INDEX(Matches!$F$2:$F$201,MATCH($A56&amp;"-8",Matches!$J$2:$J$201,0))),"",IF(AND(R56=INDEX(Matches!$G$2:$G$201,MATCH($A56&amp;"-8",Matches!$J$2:$J$201,0)),S56=INDEX(Matches!$H$2:$H$201,MATCH($A56&amp;"-8",Matches!$J$2:$J$201,0))),5,IF(SIGN(R56-S56)&lt;&gt;SIGN(INDEX(Matches!$G$2:$G$201,MATCH($A56&amp;"-8",Matches!$J$2:$J$201,0))-INDEX(Matches!$H$2:$H$201,MATCH($A56&amp;"-8",Matches!$J$2:$J$201,0))),0,IF(R56-S56=INDEX(Matches!$G$2:$G$201,MATCH($A56&amp;"-8",Matches!$J$2:$J$201,0))-INDEX(Matches!$H$2:$H$201,MATCH($A56&amp;"-8",Matches!$J$2:$J$201,0)),3,2))))),""))</f>
        <v/>
      </c>
      <c r="AF56" s="12" t="str">
        <f aca="false">IF(OR($B56="",T56="",U56=""),"",IFERROR(IF(OR(INDEX(Matches!$I$2:$I$201,MATCH($A56&amp;"-9",Matches!$J$2:$J$201,0))="Void",INDEX(Matches!$G$2:$G$201,MATCH($A56&amp;"-9",Matches!$J$2:$J$201,0))="",INDEX(Matches!$H$2:$H$201,MATCH($A56&amp;"-9",Matches!$J$2:$J$201,0))=""),"",IF(AND($C56&lt;&gt;"",INDEX(Matches!$F$2:$F$201,MATCH($A56&amp;"-9",Matches!$J$2:$J$201,0))&lt;&gt;"",$C56&gt;=INDEX(Matches!$F$2:$F$201,MATCH($A56&amp;"-9",Matches!$J$2:$J$201,0))),"",IF(AND(T56=INDEX(Matches!$G$2:$G$201,MATCH($A56&amp;"-9",Matches!$J$2:$J$201,0)),U56=INDEX(Matches!$H$2:$H$201,MATCH($A56&amp;"-9",Matches!$J$2:$J$201,0))),5,IF(SIGN(T56-U56)&lt;&gt;SIGN(INDEX(Matches!$G$2:$G$201,MATCH($A56&amp;"-9",Matches!$J$2:$J$201,0))-INDEX(Matches!$H$2:$H$201,MATCH($A56&amp;"-9",Matches!$J$2:$J$201,0))),0,IF(T56-U56=INDEX(Matches!$G$2:$G$201,MATCH($A56&amp;"-9",Matches!$J$2:$J$201,0))-INDEX(Matches!$H$2:$H$201,MATCH($A56&amp;"-9",Matches!$J$2:$J$201,0)),3,2))))),""))</f>
        <v/>
      </c>
      <c r="AG56" s="12" t="str">
        <f aca="false">IF(OR($B56="",V56="",W56=""),"",IFERROR(IF(OR(INDEX(Matches!$I$2:$I$201,MATCH($A56&amp;"-10",Matches!$J$2:$J$201,0))="Void",INDEX(Matches!$G$2:$G$201,MATCH($A56&amp;"-10",Matches!$J$2:$J$201,0))="",INDEX(Matches!$H$2:$H$201,MATCH($A56&amp;"-10",Matches!$J$2:$J$201,0))=""),"",IF(AND($C56&lt;&gt;"",INDEX(Matches!$F$2:$F$201,MATCH($A56&amp;"-10",Matches!$J$2:$J$201,0))&lt;&gt;"",$C56&gt;=INDEX(Matches!$F$2:$F$201,MATCH($A56&amp;"-10",Matches!$J$2:$J$201,0))),"",IF(AND(V56=INDEX(Matches!$G$2:$G$201,MATCH($A56&amp;"-10",Matches!$J$2:$J$201,0)),W56=INDEX(Matches!$H$2:$H$201,MATCH($A56&amp;"-10",Matches!$J$2:$J$201,0))),5,IF(SIGN(V56-W56)&lt;&gt;SIGN(INDEX(Matches!$G$2:$G$201,MATCH($A56&amp;"-10",Matches!$J$2:$J$201,0))-INDEX(Matches!$H$2:$H$201,MATCH($A56&amp;"-10",Matches!$J$2:$J$201,0))),0,IF(V56-W56=INDEX(Matches!$G$2:$G$201,MATCH($A56&amp;"-10",Matches!$J$2:$J$201,0))-INDEX(Matches!$H$2:$H$201,MATCH($A56&amp;"-10",Matches!$J$2:$J$201,0)),3,2))))),""))</f>
        <v/>
      </c>
      <c r="AH56" s="13" t="str">
        <f aca="false">IF($B56="","",SUM(X56:AG56))</f>
        <v/>
      </c>
      <c r="AI56" s="12" t="str">
        <f aca="false">IF($B56="","",COUNTIF(X56:AG56,5))</f>
        <v/>
      </c>
      <c r="AJ56" s="12" t="str">
        <f aca="false">IF($B56="","",COUNTIF(X56:AG56,"&gt;=2"))</f>
        <v/>
      </c>
      <c r="AK56" s="12" t="str">
        <f aca="false">IF($B56="","",COUNT(X56:AG56))</f>
        <v/>
      </c>
    </row>
    <row r="57" customFormat="false" ht="15" hidden="false" customHeight="false" outlineLevel="0" collapsed="false">
      <c r="A57" s="7"/>
      <c r="B57" s="7"/>
      <c r="C57" s="1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12" t="str">
        <f aca="false">IF(OR($B57="",D57="",E57=""),"",IFERROR(IF(OR(INDEX(Matches!$I$2:$I$201,MATCH($A57&amp;"-1",Matches!$J$2:$J$201,0))="Void",INDEX(Matches!$G$2:$G$201,MATCH($A57&amp;"-1",Matches!$J$2:$J$201,0))="",INDEX(Matches!$H$2:$H$201,MATCH($A57&amp;"-1",Matches!$J$2:$J$201,0))=""),"",IF(AND($C57&lt;&gt;"",INDEX(Matches!$F$2:$F$201,MATCH($A57&amp;"-1",Matches!$J$2:$J$201,0))&lt;&gt;"",$C57&gt;=INDEX(Matches!$F$2:$F$201,MATCH($A57&amp;"-1",Matches!$J$2:$J$201,0))),"",IF(AND(D57=INDEX(Matches!$G$2:$G$201,MATCH($A57&amp;"-1",Matches!$J$2:$J$201,0)),E57=INDEX(Matches!$H$2:$H$201,MATCH($A57&amp;"-1",Matches!$J$2:$J$201,0))),5,IF(SIGN(D57-E57)&lt;&gt;SIGN(INDEX(Matches!$G$2:$G$201,MATCH($A57&amp;"-1",Matches!$J$2:$J$201,0))-INDEX(Matches!$H$2:$H$201,MATCH($A57&amp;"-1",Matches!$J$2:$J$201,0))),0,IF(D57-E57=INDEX(Matches!$G$2:$G$201,MATCH($A57&amp;"-1",Matches!$J$2:$J$201,0))-INDEX(Matches!$H$2:$H$201,MATCH($A57&amp;"-1",Matches!$J$2:$J$201,0)),3,2))))),""))</f>
        <v/>
      </c>
      <c r="Y57" s="12" t="str">
        <f aca="false">IF(OR($B57="",F57="",G57=""),"",IFERROR(IF(OR(INDEX(Matches!$I$2:$I$201,MATCH($A57&amp;"-2",Matches!$J$2:$J$201,0))="Void",INDEX(Matches!$G$2:$G$201,MATCH($A57&amp;"-2",Matches!$J$2:$J$201,0))="",INDEX(Matches!$H$2:$H$201,MATCH($A57&amp;"-2",Matches!$J$2:$J$201,0))=""),"",IF(AND($C57&lt;&gt;"",INDEX(Matches!$F$2:$F$201,MATCH($A57&amp;"-2",Matches!$J$2:$J$201,0))&lt;&gt;"",$C57&gt;=INDEX(Matches!$F$2:$F$201,MATCH($A57&amp;"-2",Matches!$J$2:$J$201,0))),"",IF(AND(F57=INDEX(Matches!$G$2:$G$201,MATCH($A57&amp;"-2",Matches!$J$2:$J$201,0)),G57=INDEX(Matches!$H$2:$H$201,MATCH($A57&amp;"-2",Matches!$J$2:$J$201,0))),5,IF(SIGN(F57-G57)&lt;&gt;SIGN(INDEX(Matches!$G$2:$G$201,MATCH($A57&amp;"-2",Matches!$J$2:$J$201,0))-INDEX(Matches!$H$2:$H$201,MATCH($A57&amp;"-2",Matches!$J$2:$J$201,0))),0,IF(F57-G57=INDEX(Matches!$G$2:$G$201,MATCH($A57&amp;"-2",Matches!$J$2:$J$201,0))-INDEX(Matches!$H$2:$H$201,MATCH($A57&amp;"-2",Matches!$J$2:$J$201,0)),3,2))))),""))</f>
        <v/>
      </c>
      <c r="Z57" s="12" t="str">
        <f aca="false">IF(OR($B57="",H57="",I57=""),"",IFERROR(IF(OR(INDEX(Matches!$I$2:$I$201,MATCH($A57&amp;"-3",Matches!$J$2:$J$201,0))="Void",INDEX(Matches!$G$2:$G$201,MATCH($A57&amp;"-3",Matches!$J$2:$J$201,0))="",INDEX(Matches!$H$2:$H$201,MATCH($A57&amp;"-3",Matches!$J$2:$J$201,0))=""),"",IF(AND($C57&lt;&gt;"",INDEX(Matches!$F$2:$F$201,MATCH($A57&amp;"-3",Matches!$J$2:$J$201,0))&lt;&gt;"",$C57&gt;=INDEX(Matches!$F$2:$F$201,MATCH($A57&amp;"-3",Matches!$J$2:$J$201,0))),"",IF(AND(H57=INDEX(Matches!$G$2:$G$201,MATCH($A57&amp;"-3",Matches!$J$2:$J$201,0)),I57=INDEX(Matches!$H$2:$H$201,MATCH($A57&amp;"-3",Matches!$J$2:$J$201,0))),5,IF(SIGN(H57-I57)&lt;&gt;SIGN(INDEX(Matches!$G$2:$G$201,MATCH($A57&amp;"-3",Matches!$J$2:$J$201,0))-INDEX(Matches!$H$2:$H$201,MATCH($A57&amp;"-3",Matches!$J$2:$J$201,0))),0,IF(H57-I57=INDEX(Matches!$G$2:$G$201,MATCH($A57&amp;"-3",Matches!$J$2:$J$201,0))-INDEX(Matches!$H$2:$H$201,MATCH($A57&amp;"-3",Matches!$J$2:$J$201,0)),3,2))))),""))</f>
        <v/>
      </c>
      <c r="AA57" s="12" t="str">
        <f aca="false">IF(OR($B57="",J57="",K57=""),"",IFERROR(IF(OR(INDEX(Matches!$I$2:$I$201,MATCH($A57&amp;"-4",Matches!$J$2:$J$201,0))="Void",INDEX(Matches!$G$2:$G$201,MATCH($A57&amp;"-4",Matches!$J$2:$J$201,0))="",INDEX(Matches!$H$2:$H$201,MATCH($A57&amp;"-4",Matches!$J$2:$J$201,0))=""),"",IF(AND($C57&lt;&gt;"",INDEX(Matches!$F$2:$F$201,MATCH($A57&amp;"-4",Matches!$J$2:$J$201,0))&lt;&gt;"",$C57&gt;=INDEX(Matches!$F$2:$F$201,MATCH($A57&amp;"-4",Matches!$J$2:$J$201,0))),"",IF(AND(J57=INDEX(Matches!$G$2:$G$201,MATCH($A57&amp;"-4",Matches!$J$2:$J$201,0)),K57=INDEX(Matches!$H$2:$H$201,MATCH($A57&amp;"-4",Matches!$J$2:$J$201,0))),5,IF(SIGN(J57-K57)&lt;&gt;SIGN(INDEX(Matches!$G$2:$G$201,MATCH($A57&amp;"-4",Matches!$J$2:$J$201,0))-INDEX(Matches!$H$2:$H$201,MATCH($A57&amp;"-4",Matches!$J$2:$J$201,0))),0,IF(J57-K57=INDEX(Matches!$G$2:$G$201,MATCH($A57&amp;"-4",Matches!$J$2:$J$201,0))-INDEX(Matches!$H$2:$H$201,MATCH($A57&amp;"-4",Matches!$J$2:$J$201,0)),3,2))))),""))</f>
        <v/>
      </c>
      <c r="AB57" s="12" t="str">
        <f aca="false">IF(OR($B57="",L57="",M57=""),"",IFERROR(IF(OR(INDEX(Matches!$I$2:$I$201,MATCH($A57&amp;"-5",Matches!$J$2:$J$201,0))="Void",INDEX(Matches!$G$2:$G$201,MATCH($A57&amp;"-5",Matches!$J$2:$J$201,0))="",INDEX(Matches!$H$2:$H$201,MATCH($A57&amp;"-5",Matches!$J$2:$J$201,0))=""),"",IF(AND($C57&lt;&gt;"",INDEX(Matches!$F$2:$F$201,MATCH($A57&amp;"-5",Matches!$J$2:$J$201,0))&lt;&gt;"",$C57&gt;=INDEX(Matches!$F$2:$F$201,MATCH($A57&amp;"-5",Matches!$J$2:$J$201,0))),"",IF(AND(L57=INDEX(Matches!$G$2:$G$201,MATCH($A57&amp;"-5",Matches!$J$2:$J$201,0)),M57=INDEX(Matches!$H$2:$H$201,MATCH($A57&amp;"-5",Matches!$J$2:$J$201,0))),5,IF(SIGN(L57-M57)&lt;&gt;SIGN(INDEX(Matches!$G$2:$G$201,MATCH($A57&amp;"-5",Matches!$J$2:$J$201,0))-INDEX(Matches!$H$2:$H$201,MATCH($A57&amp;"-5",Matches!$J$2:$J$201,0))),0,IF(L57-M57=INDEX(Matches!$G$2:$G$201,MATCH($A57&amp;"-5",Matches!$J$2:$J$201,0))-INDEX(Matches!$H$2:$H$201,MATCH($A57&amp;"-5",Matches!$J$2:$J$201,0)),3,2))))),""))</f>
        <v/>
      </c>
      <c r="AC57" s="12" t="str">
        <f aca="false">IF(OR($B57="",N57="",O57=""),"",IFERROR(IF(OR(INDEX(Matches!$I$2:$I$201,MATCH($A57&amp;"-6",Matches!$J$2:$J$201,0))="Void",INDEX(Matches!$G$2:$G$201,MATCH($A57&amp;"-6",Matches!$J$2:$J$201,0))="",INDEX(Matches!$H$2:$H$201,MATCH($A57&amp;"-6",Matches!$J$2:$J$201,0))=""),"",IF(AND($C57&lt;&gt;"",INDEX(Matches!$F$2:$F$201,MATCH($A57&amp;"-6",Matches!$J$2:$J$201,0))&lt;&gt;"",$C57&gt;=INDEX(Matches!$F$2:$F$201,MATCH($A57&amp;"-6",Matches!$J$2:$J$201,0))),"",IF(AND(N57=INDEX(Matches!$G$2:$G$201,MATCH($A57&amp;"-6",Matches!$J$2:$J$201,0)),O57=INDEX(Matches!$H$2:$H$201,MATCH($A57&amp;"-6",Matches!$J$2:$J$201,0))),5,IF(SIGN(N57-O57)&lt;&gt;SIGN(INDEX(Matches!$G$2:$G$201,MATCH($A57&amp;"-6",Matches!$J$2:$J$201,0))-INDEX(Matches!$H$2:$H$201,MATCH($A57&amp;"-6",Matches!$J$2:$J$201,0))),0,IF(N57-O57=INDEX(Matches!$G$2:$G$201,MATCH($A57&amp;"-6",Matches!$J$2:$J$201,0))-INDEX(Matches!$H$2:$H$201,MATCH($A57&amp;"-6",Matches!$J$2:$J$201,0)),3,2))))),""))</f>
        <v/>
      </c>
      <c r="AD57" s="12" t="str">
        <f aca="false">IF(OR($B57="",P57="",Q57=""),"",IFERROR(IF(OR(INDEX(Matches!$I$2:$I$201,MATCH($A57&amp;"-7",Matches!$J$2:$J$201,0))="Void",INDEX(Matches!$G$2:$G$201,MATCH($A57&amp;"-7",Matches!$J$2:$J$201,0))="",INDEX(Matches!$H$2:$H$201,MATCH($A57&amp;"-7",Matches!$J$2:$J$201,0))=""),"",IF(AND($C57&lt;&gt;"",INDEX(Matches!$F$2:$F$201,MATCH($A57&amp;"-7",Matches!$J$2:$J$201,0))&lt;&gt;"",$C57&gt;=INDEX(Matches!$F$2:$F$201,MATCH($A57&amp;"-7",Matches!$J$2:$J$201,0))),"",IF(AND(P57=INDEX(Matches!$G$2:$G$201,MATCH($A57&amp;"-7",Matches!$J$2:$J$201,0)),Q57=INDEX(Matches!$H$2:$H$201,MATCH($A57&amp;"-7",Matches!$J$2:$J$201,0))),5,IF(SIGN(P57-Q57)&lt;&gt;SIGN(INDEX(Matches!$G$2:$G$201,MATCH($A57&amp;"-7",Matches!$J$2:$J$201,0))-INDEX(Matches!$H$2:$H$201,MATCH($A57&amp;"-7",Matches!$J$2:$J$201,0))),0,IF(P57-Q57=INDEX(Matches!$G$2:$G$201,MATCH($A57&amp;"-7",Matches!$J$2:$J$201,0))-INDEX(Matches!$H$2:$H$201,MATCH($A57&amp;"-7",Matches!$J$2:$J$201,0)),3,2))))),""))</f>
        <v/>
      </c>
      <c r="AE57" s="12" t="str">
        <f aca="false">IF(OR($B57="",R57="",S57=""),"",IFERROR(IF(OR(INDEX(Matches!$I$2:$I$201,MATCH($A57&amp;"-8",Matches!$J$2:$J$201,0))="Void",INDEX(Matches!$G$2:$G$201,MATCH($A57&amp;"-8",Matches!$J$2:$J$201,0))="",INDEX(Matches!$H$2:$H$201,MATCH($A57&amp;"-8",Matches!$J$2:$J$201,0))=""),"",IF(AND($C57&lt;&gt;"",INDEX(Matches!$F$2:$F$201,MATCH($A57&amp;"-8",Matches!$J$2:$J$201,0))&lt;&gt;"",$C57&gt;=INDEX(Matches!$F$2:$F$201,MATCH($A57&amp;"-8",Matches!$J$2:$J$201,0))),"",IF(AND(R57=INDEX(Matches!$G$2:$G$201,MATCH($A57&amp;"-8",Matches!$J$2:$J$201,0)),S57=INDEX(Matches!$H$2:$H$201,MATCH($A57&amp;"-8",Matches!$J$2:$J$201,0))),5,IF(SIGN(R57-S57)&lt;&gt;SIGN(INDEX(Matches!$G$2:$G$201,MATCH($A57&amp;"-8",Matches!$J$2:$J$201,0))-INDEX(Matches!$H$2:$H$201,MATCH($A57&amp;"-8",Matches!$J$2:$J$201,0))),0,IF(R57-S57=INDEX(Matches!$G$2:$G$201,MATCH($A57&amp;"-8",Matches!$J$2:$J$201,0))-INDEX(Matches!$H$2:$H$201,MATCH($A57&amp;"-8",Matches!$J$2:$J$201,0)),3,2))))),""))</f>
        <v/>
      </c>
      <c r="AF57" s="12" t="str">
        <f aca="false">IF(OR($B57="",T57="",U57=""),"",IFERROR(IF(OR(INDEX(Matches!$I$2:$I$201,MATCH($A57&amp;"-9",Matches!$J$2:$J$201,0))="Void",INDEX(Matches!$G$2:$G$201,MATCH($A57&amp;"-9",Matches!$J$2:$J$201,0))="",INDEX(Matches!$H$2:$H$201,MATCH($A57&amp;"-9",Matches!$J$2:$J$201,0))=""),"",IF(AND($C57&lt;&gt;"",INDEX(Matches!$F$2:$F$201,MATCH($A57&amp;"-9",Matches!$J$2:$J$201,0))&lt;&gt;"",$C57&gt;=INDEX(Matches!$F$2:$F$201,MATCH($A57&amp;"-9",Matches!$J$2:$J$201,0))),"",IF(AND(T57=INDEX(Matches!$G$2:$G$201,MATCH($A57&amp;"-9",Matches!$J$2:$J$201,0)),U57=INDEX(Matches!$H$2:$H$201,MATCH($A57&amp;"-9",Matches!$J$2:$J$201,0))),5,IF(SIGN(T57-U57)&lt;&gt;SIGN(INDEX(Matches!$G$2:$G$201,MATCH($A57&amp;"-9",Matches!$J$2:$J$201,0))-INDEX(Matches!$H$2:$H$201,MATCH($A57&amp;"-9",Matches!$J$2:$J$201,0))),0,IF(T57-U57=INDEX(Matches!$G$2:$G$201,MATCH($A57&amp;"-9",Matches!$J$2:$J$201,0))-INDEX(Matches!$H$2:$H$201,MATCH($A57&amp;"-9",Matches!$J$2:$J$201,0)),3,2))))),""))</f>
        <v/>
      </c>
      <c r="AG57" s="12" t="str">
        <f aca="false">IF(OR($B57="",V57="",W57=""),"",IFERROR(IF(OR(INDEX(Matches!$I$2:$I$201,MATCH($A57&amp;"-10",Matches!$J$2:$J$201,0))="Void",INDEX(Matches!$G$2:$G$201,MATCH($A57&amp;"-10",Matches!$J$2:$J$201,0))="",INDEX(Matches!$H$2:$H$201,MATCH($A57&amp;"-10",Matches!$J$2:$J$201,0))=""),"",IF(AND($C57&lt;&gt;"",INDEX(Matches!$F$2:$F$201,MATCH($A57&amp;"-10",Matches!$J$2:$J$201,0))&lt;&gt;"",$C57&gt;=INDEX(Matches!$F$2:$F$201,MATCH($A57&amp;"-10",Matches!$J$2:$J$201,0))),"",IF(AND(V57=INDEX(Matches!$G$2:$G$201,MATCH($A57&amp;"-10",Matches!$J$2:$J$201,0)),W57=INDEX(Matches!$H$2:$H$201,MATCH($A57&amp;"-10",Matches!$J$2:$J$201,0))),5,IF(SIGN(V57-W57)&lt;&gt;SIGN(INDEX(Matches!$G$2:$G$201,MATCH($A57&amp;"-10",Matches!$J$2:$J$201,0))-INDEX(Matches!$H$2:$H$201,MATCH($A57&amp;"-10",Matches!$J$2:$J$201,0))),0,IF(V57-W57=INDEX(Matches!$G$2:$G$201,MATCH($A57&amp;"-10",Matches!$J$2:$J$201,0))-INDEX(Matches!$H$2:$H$201,MATCH($A57&amp;"-10",Matches!$J$2:$J$201,0)),3,2))))),""))</f>
        <v/>
      </c>
      <c r="AH57" s="13" t="str">
        <f aca="false">IF($B57="","",SUM(X57:AG57))</f>
        <v/>
      </c>
      <c r="AI57" s="12" t="str">
        <f aca="false">IF($B57="","",COUNTIF(X57:AG57,5))</f>
        <v/>
      </c>
      <c r="AJ57" s="12" t="str">
        <f aca="false">IF($B57="","",COUNTIF(X57:AG57,"&gt;=2"))</f>
        <v/>
      </c>
      <c r="AK57" s="12" t="str">
        <f aca="false">IF($B57="","",COUNT(X57:AG57))</f>
        <v/>
      </c>
    </row>
    <row r="58" customFormat="false" ht="15" hidden="false" customHeight="false" outlineLevel="0" collapsed="false">
      <c r="A58" s="7"/>
      <c r="B58" s="7"/>
      <c r="C58" s="1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12" t="str">
        <f aca="false">IF(OR($B58="",D58="",E58=""),"",IFERROR(IF(OR(INDEX(Matches!$I$2:$I$201,MATCH($A58&amp;"-1",Matches!$J$2:$J$201,0))="Void",INDEX(Matches!$G$2:$G$201,MATCH($A58&amp;"-1",Matches!$J$2:$J$201,0))="",INDEX(Matches!$H$2:$H$201,MATCH($A58&amp;"-1",Matches!$J$2:$J$201,0))=""),"",IF(AND($C58&lt;&gt;"",INDEX(Matches!$F$2:$F$201,MATCH($A58&amp;"-1",Matches!$J$2:$J$201,0))&lt;&gt;"",$C58&gt;=INDEX(Matches!$F$2:$F$201,MATCH($A58&amp;"-1",Matches!$J$2:$J$201,0))),"",IF(AND(D58=INDEX(Matches!$G$2:$G$201,MATCH($A58&amp;"-1",Matches!$J$2:$J$201,0)),E58=INDEX(Matches!$H$2:$H$201,MATCH($A58&amp;"-1",Matches!$J$2:$J$201,0))),5,IF(SIGN(D58-E58)&lt;&gt;SIGN(INDEX(Matches!$G$2:$G$201,MATCH($A58&amp;"-1",Matches!$J$2:$J$201,0))-INDEX(Matches!$H$2:$H$201,MATCH($A58&amp;"-1",Matches!$J$2:$J$201,0))),0,IF(D58-E58=INDEX(Matches!$G$2:$G$201,MATCH($A58&amp;"-1",Matches!$J$2:$J$201,0))-INDEX(Matches!$H$2:$H$201,MATCH($A58&amp;"-1",Matches!$J$2:$J$201,0)),3,2))))),""))</f>
        <v/>
      </c>
      <c r="Y58" s="12" t="str">
        <f aca="false">IF(OR($B58="",F58="",G58=""),"",IFERROR(IF(OR(INDEX(Matches!$I$2:$I$201,MATCH($A58&amp;"-2",Matches!$J$2:$J$201,0))="Void",INDEX(Matches!$G$2:$G$201,MATCH($A58&amp;"-2",Matches!$J$2:$J$201,0))="",INDEX(Matches!$H$2:$H$201,MATCH($A58&amp;"-2",Matches!$J$2:$J$201,0))=""),"",IF(AND($C58&lt;&gt;"",INDEX(Matches!$F$2:$F$201,MATCH($A58&amp;"-2",Matches!$J$2:$J$201,0))&lt;&gt;"",$C58&gt;=INDEX(Matches!$F$2:$F$201,MATCH($A58&amp;"-2",Matches!$J$2:$J$201,0))),"",IF(AND(F58=INDEX(Matches!$G$2:$G$201,MATCH($A58&amp;"-2",Matches!$J$2:$J$201,0)),G58=INDEX(Matches!$H$2:$H$201,MATCH($A58&amp;"-2",Matches!$J$2:$J$201,0))),5,IF(SIGN(F58-G58)&lt;&gt;SIGN(INDEX(Matches!$G$2:$G$201,MATCH($A58&amp;"-2",Matches!$J$2:$J$201,0))-INDEX(Matches!$H$2:$H$201,MATCH($A58&amp;"-2",Matches!$J$2:$J$201,0))),0,IF(F58-G58=INDEX(Matches!$G$2:$G$201,MATCH($A58&amp;"-2",Matches!$J$2:$J$201,0))-INDEX(Matches!$H$2:$H$201,MATCH($A58&amp;"-2",Matches!$J$2:$J$201,0)),3,2))))),""))</f>
        <v/>
      </c>
      <c r="Z58" s="12" t="str">
        <f aca="false">IF(OR($B58="",H58="",I58=""),"",IFERROR(IF(OR(INDEX(Matches!$I$2:$I$201,MATCH($A58&amp;"-3",Matches!$J$2:$J$201,0))="Void",INDEX(Matches!$G$2:$G$201,MATCH($A58&amp;"-3",Matches!$J$2:$J$201,0))="",INDEX(Matches!$H$2:$H$201,MATCH($A58&amp;"-3",Matches!$J$2:$J$201,0))=""),"",IF(AND($C58&lt;&gt;"",INDEX(Matches!$F$2:$F$201,MATCH($A58&amp;"-3",Matches!$J$2:$J$201,0))&lt;&gt;"",$C58&gt;=INDEX(Matches!$F$2:$F$201,MATCH($A58&amp;"-3",Matches!$J$2:$J$201,0))),"",IF(AND(H58=INDEX(Matches!$G$2:$G$201,MATCH($A58&amp;"-3",Matches!$J$2:$J$201,0)),I58=INDEX(Matches!$H$2:$H$201,MATCH($A58&amp;"-3",Matches!$J$2:$J$201,0))),5,IF(SIGN(H58-I58)&lt;&gt;SIGN(INDEX(Matches!$G$2:$G$201,MATCH($A58&amp;"-3",Matches!$J$2:$J$201,0))-INDEX(Matches!$H$2:$H$201,MATCH($A58&amp;"-3",Matches!$J$2:$J$201,0))),0,IF(H58-I58=INDEX(Matches!$G$2:$G$201,MATCH($A58&amp;"-3",Matches!$J$2:$J$201,0))-INDEX(Matches!$H$2:$H$201,MATCH($A58&amp;"-3",Matches!$J$2:$J$201,0)),3,2))))),""))</f>
        <v/>
      </c>
      <c r="AA58" s="12" t="str">
        <f aca="false">IF(OR($B58="",J58="",K58=""),"",IFERROR(IF(OR(INDEX(Matches!$I$2:$I$201,MATCH($A58&amp;"-4",Matches!$J$2:$J$201,0))="Void",INDEX(Matches!$G$2:$G$201,MATCH($A58&amp;"-4",Matches!$J$2:$J$201,0))="",INDEX(Matches!$H$2:$H$201,MATCH($A58&amp;"-4",Matches!$J$2:$J$201,0))=""),"",IF(AND($C58&lt;&gt;"",INDEX(Matches!$F$2:$F$201,MATCH($A58&amp;"-4",Matches!$J$2:$J$201,0))&lt;&gt;"",$C58&gt;=INDEX(Matches!$F$2:$F$201,MATCH($A58&amp;"-4",Matches!$J$2:$J$201,0))),"",IF(AND(J58=INDEX(Matches!$G$2:$G$201,MATCH($A58&amp;"-4",Matches!$J$2:$J$201,0)),K58=INDEX(Matches!$H$2:$H$201,MATCH($A58&amp;"-4",Matches!$J$2:$J$201,0))),5,IF(SIGN(J58-K58)&lt;&gt;SIGN(INDEX(Matches!$G$2:$G$201,MATCH($A58&amp;"-4",Matches!$J$2:$J$201,0))-INDEX(Matches!$H$2:$H$201,MATCH($A58&amp;"-4",Matches!$J$2:$J$201,0))),0,IF(J58-K58=INDEX(Matches!$G$2:$G$201,MATCH($A58&amp;"-4",Matches!$J$2:$J$201,0))-INDEX(Matches!$H$2:$H$201,MATCH($A58&amp;"-4",Matches!$J$2:$J$201,0)),3,2))))),""))</f>
        <v/>
      </c>
      <c r="AB58" s="12" t="str">
        <f aca="false">IF(OR($B58="",L58="",M58=""),"",IFERROR(IF(OR(INDEX(Matches!$I$2:$I$201,MATCH($A58&amp;"-5",Matches!$J$2:$J$201,0))="Void",INDEX(Matches!$G$2:$G$201,MATCH($A58&amp;"-5",Matches!$J$2:$J$201,0))="",INDEX(Matches!$H$2:$H$201,MATCH($A58&amp;"-5",Matches!$J$2:$J$201,0))=""),"",IF(AND($C58&lt;&gt;"",INDEX(Matches!$F$2:$F$201,MATCH($A58&amp;"-5",Matches!$J$2:$J$201,0))&lt;&gt;"",$C58&gt;=INDEX(Matches!$F$2:$F$201,MATCH($A58&amp;"-5",Matches!$J$2:$J$201,0))),"",IF(AND(L58=INDEX(Matches!$G$2:$G$201,MATCH($A58&amp;"-5",Matches!$J$2:$J$201,0)),M58=INDEX(Matches!$H$2:$H$201,MATCH($A58&amp;"-5",Matches!$J$2:$J$201,0))),5,IF(SIGN(L58-M58)&lt;&gt;SIGN(INDEX(Matches!$G$2:$G$201,MATCH($A58&amp;"-5",Matches!$J$2:$J$201,0))-INDEX(Matches!$H$2:$H$201,MATCH($A58&amp;"-5",Matches!$J$2:$J$201,0))),0,IF(L58-M58=INDEX(Matches!$G$2:$G$201,MATCH($A58&amp;"-5",Matches!$J$2:$J$201,0))-INDEX(Matches!$H$2:$H$201,MATCH($A58&amp;"-5",Matches!$J$2:$J$201,0)),3,2))))),""))</f>
        <v/>
      </c>
      <c r="AC58" s="12" t="str">
        <f aca="false">IF(OR($B58="",N58="",O58=""),"",IFERROR(IF(OR(INDEX(Matches!$I$2:$I$201,MATCH($A58&amp;"-6",Matches!$J$2:$J$201,0))="Void",INDEX(Matches!$G$2:$G$201,MATCH($A58&amp;"-6",Matches!$J$2:$J$201,0))="",INDEX(Matches!$H$2:$H$201,MATCH($A58&amp;"-6",Matches!$J$2:$J$201,0))=""),"",IF(AND($C58&lt;&gt;"",INDEX(Matches!$F$2:$F$201,MATCH($A58&amp;"-6",Matches!$J$2:$J$201,0))&lt;&gt;"",$C58&gt;=INDEX(Matches!$F$2:$F$201,MATCH($A58&amp;"-6",Matches!$J$2:$J$201,0))),"",IF(AND(N58=INDEX(Matches!$G$2:$G$201,MATCH($A58&amp;"-6",Matches!$J$2:$J$201,0)),O58=INDEX(Matches!$H$2:$H$201,MATCH($A58&amp;"-6",Matches!$J$2:$J$201,0))),5,IF(SIGN(N58-O58)&lt;&gt;SIGN(INDEX(Matches!$G$2:$G$201,MATCH($A58&amp;"-6",Matches!$J$2:$J$201,0))-INDEX(Matches!$H$2:$H$201,MATCH($A58&amp;"-6",Matches!$J$2:$J$201,0))),0,IF(N58-O58=INDEX(Matches!$G$2:$G$201,MATCH($A58&amp;"-6",Matches!$J$2:$J$201,0))-INDEX(Matches!$H$2:$H$201,MATCH($A58&amp;"-6",Matches!$J$2:$J$201,0)),3,2))))),""))</f>
        <v/>
      </c>
      <c r="AD58" s="12" t="str">
        <f aca="false">IF(OR($B58="",P58="",Q58=""),"",IFERROR(IF(OR(INDEX(Matches!$I$2:$I$201,MATCH($A58&amp;"-7",Matches!$J$2:$J$201,0))="Void",INDEX(Matches!$G$2:$G$201,MATCH($A58&amp;"-7",Matches!$J$2:$J$201,0))="",INDEX(Matches!$H$2:$H$201,MATCH($A58&amp;"-7",Matches!$J$2:$J$201,0))=""),"",IF(AND($C58&lt;&gt;"",INDEX(Matches!$F$2:$F$201,MATCH($A58&amp;"-7",Matches!$J$2:$J$201,0))&lt;&gt;"",$C58&gt;=INDEX(Matches!$F$2:$F$201,MATCH($A58&amp;"-7",Matches!$J$2:$J$201,0))),"",IF(AND(P58=INDEX(Matches!$G$2:$G$201,MATCH($A58&amp;"-7",Matches!$J$2:$J$201,0)),Q58=INDEX(Matches!$H$2:$H$201,MATCH($A58&amp;"-7",Matches!$J$2:$J$201,0))),5,IF(SIGN(P58-Q58)&lt;&gt;SIGN(INDEX(Matches!$G$2:$G$201,MATCH($A58&amp;"-7",Matches!$J$2:$J$201,0))-INDEX(Matches!$H$2:$H$201,MATCH($A58&amp;"-7",Matches!$J$2:$J$201,0))),0,IF(P58-Q58=INDEX(Matches!$G$2:$G$201,MATCH($A58&amp;"-7",Matches!$J$2:$J$201,0))-INDEX(Matches!$H$2:$H$201,MATCH($A58&amp;"-7",Matches!$J$2:$J$201,0)),3,2))))),""))</f>
        <v/>
      </c>
      <c r="AE58" s="12" t="str">
        <f aca="false">IF(OR($B58="",R58="",S58=""),"",IFERROR(IF(OR(INDEX(Matches!$I$2:$I$201,MATCH($A58&amp;"-8",Matches!$J$2:$J$201,0))="Void",INDEX(Matches!$G$2:$G$201,MATCH($A58&amp;"-8",Matches!$J$2:$J$201,0))="",INDEX(Matches!$H$2:$H$201,MATCH($A58&amp;"-8",Matches!$J$2:$J$201,0))=""),"",IF(AND($C58&lt;&gt;"",INDEX(Matches!$F$2:$F$201,MATCH($A58&amp;"-8",Matches!$J$2:$J$201,0))&lt;&gt;"",$C58&gt;=INDEX(Matches!$F$2:$F$201,MATCH($A58&amp;"-8",Matches!$J$2:$J$201,0))),"",IF(AND(R58=INDEX(Matches!$G$2:$G$201,MATCH($A58&amp;"-8",Matches!$J$2:$J$201,0)),S58=INDEX(Matches!$H$2:$H$201,MATCH($A58&amp;"-8",Matches!$J$2:$J$201,0))),5,IF(SIGN(R58-S58)&lt;&gt;SIGN(INDEX(Matches!$G$2:$G$201,MATCH($A58&amp;"-8",Matches!$J$2:$J$201,0))-INDEX(Matches!$H$2:$H$201,MATCH($A58&amp;"-8",Matches!$J$2:$J$201,0))),0,IF(R58-S58=INDEX(Matches!$G$2:$G$201,MATCH($A58&amp;"-8",Matches!$J$2:$J$201,0))-INDEX(Matches!$H$2:$H$201,MATCH($A58&amp;"-8",Matches!$J$2:$J$201,0)),3,2))))),""))</f>
        <v/>
      </c>
      <c r="AF58" s="12" t="str">
        <f aca="false">IF(OR($B58="",T58="",U58=""),"",IFERROR(IF(OR(INDEX(Matches!$I$2:$I$201,MATCH($A58&amp;"-9",Matches!$J$2:$J$201,0))="Void",INDEX(Matches!$G$2:$G$201,MATCH($A58&amp;"-9",Matches!$J$2:$J$201,0))="",INDEX(Matches!$H$2:$H$201,MATCH($A58&amp;"-9",Matches!$J$2:$J$201,0))=""),"",IF(AND($C58&lt;&gt;"",INDEX(Matches!$F$2:$F$201,MATCH($A58&amp;"-9",Matches!$J$2:$J$201,0))&lt;&gt;"",$C58&gt;=INDEX(Matches!$F$2:$F$201,MATCH($A58&amp;"-9",Matches!$J$2:$J$201,0))),"",IF(AND(T58=INDEX(Matches!$G$2:$G$201,MATCH($A58&amp;"-9",Matches!$J$2:$J$201,0)),U58=INDEX(Matches!$H$2:$H$201,MATCH($A58&amp;"-9",Matches!$J$2:$J$201,0))),5,IF(SIGN(T58-U58)&lt;&gt;SIGN(INDEX(Matches!$G$2:$G$201,MATCH($A58&amp;"-9",Matches!$J$2:$J$201,0))-INDEX(Matches!$H$2:$H$201,MATCH($A58&amp;"-9",Matches!$J$2:$J$201,0))),0,IF(T58-U58=INDEX(Matches!$G$2:$G$201,MATCH($A58&amp;"-9",Matches!$J$2:$J$201,0))-INDEX(Matches!$H$2:$H$201,MATCH($A58&amp;"-9",Matches!$J$2:$J$201,0)),3,2))))),""))</f>
        <v/>
      </c>
      <c r="AG58" s="12" t="str">
        <f aca="false">IF(OR($B58="",V58="",W58=""),"",IFERROR(IF(OR(INDEX(Matches!$I$2:$I$201,MATCH($A58&amp;"-10",Matches!$J$2:$J$201,0))="Void",INDEX(Matches!$G$2:$G$201,MATCH($A58&amp;"-10",Matches!$J$2:$J$201,0))="",INDEX(Matches!$H$2:$H$201,MATCH($A58&amp;"-10",Matches!$J$2:$J$201,0))=""),"",IF(AND($C58&lt;&gt;"",INDEX(Matches!$F$2:$F$201,MATCH($A58&amp;"-10",Matches!$J$2:$J$201,0))&lt;&gt;"",$C58&gt;=INDEX(Matches!$F$2:$F$201,MATCH($A58&amp;"-10",Matches!$J$2:$J$201,0))),"",IF(AND(V58=INDEX(Matches!$G$2:$G$201,MATCH($A58&amp;"-10",Matches!$J$2:$J$201,0)),W58=INDEX(Matches!$H$2:$H$201,MATCH($A58&amp;"-10",Matches!$J$2:$J$201,0))),5,IF(SIGN(V58-W58)&lt;&gt;SIGN(INDEX(Matches!$G$2:$G$201,MATCH($A58&amp;"-10",Matches!$J$2:$J$201,0))-INDEX(Matches!$H$2:$H$201,MATCH($A58&amp;"-10",Matches!$J$2:$J$201,0))),0,IF(V58-W58=INDEX(Matches!$G$2:$G$201,MATCH($A58&amp;"-10",Matches!$J$2:$J$201,0))-INDEX(Matches!$H$2:$H$201,MATCH($A58&amp;"-10",Matches!$J$2:$J$201,0)),3,2))))),""))</f>
        <v/>
      </c>
      <c r="AH58" s="13" t="str">
        <f aca="false">IF($B58="","",SUM(X58:AG58))</f>
        <v/>
      </c>
      <c r="AI58" s="12" t="str">
        <f aca="false">IF($B58="","",COUNTIF(X58:AG58,5))</f>
        <v/>
      </c>
      <c r="AJ58" s="12" t="str">
        <f aca="false">IF($B58="","",COUNTIF(X58:AG58,"&gt;=2"))</f>
        <v/>
      </c>
      <c r="AK58" s="12" t="str">
        <f aca="false">IF($B58="","",COUNT(X58:AG58))</f>
        <v/>
      </c>
    </row>
    <row r="59" customFormat="false" ht="15" hidden="false" customHeight="false" outlineLevel="0" collapsed="false">
      <c r="A59" s="7"/>
      <c r="B59" s="7"/>
      <c r="C59" s="1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12" t="str">
        <f aca="false">IF(OR($B59="",D59="",E59=""),"",IFERROR(IF(OR(INDEX(Matches!$I$2:$I$201,MATCH($A59&amp;"-1",Matches!$J$2:$J$201,0))="Void",INDEX(Matches!$G$2:$G$201,MATCH($A59&amp;"-1",Matches!$J$2:$J$201,0))="",INDEX(Matches!$H$2:$H$201,MATCH($A59&amp;"-1",Matches!$J$2:$J$201,0))=""),"",IF(AND($C59&lt;&gt;"",INDEX(Matches!$F$2:$F$201,MATCH($A59&amp;"-1",Matches!$J$2:$J$201,0))&lt;&gt;"",$C59&gt;=INDEX(Matches!$F$2:$F$201,MATCH($A59&amp;"-1",Matches!$J$2:$J$201,0))),"",IF(AND(D59=INDEX(Matches!$G$2:$G$201,MATCH($A59&amp;"-1",Matches!$J$2:$J$201,0)),E59=INDEX(Matches!$H$2:$H$201,MATCH($A59&amp;"-1",Matches!$J$2:$J$201,0))),5,IF(SIGN(D59-E59)&lt;&gt;SIGN(INDEX(Matches!$G$2:$G$201,MATCH($A59&amp;"-1",Matches!$J$2:$J$201,0))-INDEX(Matches!$H$2:$H$201,MATCH($A59&amp;"-1",Matches!$J$2:$J$201,0))),0,IF(D59-E59=INDEX(Matches!$G$2:$G$201,MATCH($A59&amp;"-1",Matches!$J$2:$J$201,0))-INDEX(Matches!$H$2:$H$201,MATCH($A59&amp;"-1",Matches!$J$2:$J$201,0)),3,2))))),""))</f>
        <v/>
      </c>
      <c r="Y59" s="12" t="str">
        <f aca="false">IF(OR($B59="",F59="",G59=""),"",IFERROR(IF(OR(INDEX(Matches!$I$2:$I$201,MATCH($A59&amp;"-2",Matches!$J$2:$J$201,0))="Void",INDEX(Matches!$G$2:$G$201,MATCH($A59&amp;"-2",Matches!$J$2:$J$201,0))="",INDEX(Matches!$H$2:$H$201,MATCH($A59&amp;"-2",Matches!$J$2:$J$201,0))=""),"",IF(AND($C59&lt;&gt;"",INDEX(Matches!$F$2:$F$201,MATCH($A59&amp;"-2",Matches!$J$2:$J$201,0))&lt;&gt;"",$C59&gt;=INDEX(Matches!$F$2:$F$201,MATCH($A59&amp;"-2",Matches!$J$2:$J$201,0))),"",IF(AND(F59=INDEX(Matches!$G$2:$G$201,MATCH($A59&amp;"-2",Matches!$J$2:$J$201,0)),G59=INDEX(Matches!$H$2:$H$201,MATCH($A59&amp;"-2",Matches!$J$2:$J$201,0))),5,IF(SIGN(F59-G59)&lt;&gt;SIGN(INDEX(Matches!$G$2:$G$201,MATCH($A59&amp;"-2",Matches!$J$2:$J$201,0))-INDEX(Matches!$H$2:$H$201,MATCH($A59&amp;"-2",Matches!$J$2:$J$201,0))),0,IF(F59-G59=INDEX(Matches!$G$2:$G$201,MATCH($A59&amp;"-2",Matches!$J$2:$J$201,0))-INDEX(Matches!$H$2:$H$201,MATCH($A59&amp;"-2",Matches!$J$2:$J$201,0)),3,2))))),""))</f>
        <v/>
      </c>
      <c r="Z59" s="12" t="str">
        <f aca="false">IF(OR($B59="",H59="",I59=""),"",IFERROR(IF(OR(INDEX(Matches!$I$2:$I$201,MATCH($A59&amp;"-3",Matches!$J$2:$J$201,0))="Void",INDEX(Matches!$G$2:$G$201,MATCH($A59&amp;"-3",Matches!$J$2:$J$201,0))="",INDEX(Matches!$H$2:$H$201,MATCH($A59&amp;"-3",Matches!$J$2:$J$201,0))=""),"",IF(AND($C59&lt;&gt;"",INDEX(Matches!$F$2:$F$201,MATCH($A59&amp;"-3",Matches!$J$2:$J$201,0))&lt;&gt;"",$C59&gt;=INDEX(Matches!$F$2:$F$201,MATCH($A59&amp;"-3",Matches!$J$2:$J$201,0))),"",IF(AND(H59=INDEX(Matches!$G$2:$G$201,MATCH($A59&amp;"-3",Matches!$J$2:$J$201,0)),I59=INDEX(Matches!$H$2:$H$201,MATCH($A59&amp;"-3",Matches!$J$2:$J$201,0))),5,IF(SIGN(H59-I59)&lt;&gt;SIGN(INDEX(Matches!$G$2:$G$201,MATCH($A59&amp;"-3",Matches!$J$2:$J$201,0))-INDEX(Matches!$H$2:$H$201,MATCH($A59&amp;"-3",Matches!$J$2:$J$201,0))),0,IF(H59-I59=INDEX(Matches!$G$2:$G$201,MATCH($A59&amp;"-3",Matches!$J$2:$J$201,0))-INDEX(Matches!$H$2:$H$201,MATCH($A59&amp;"-3",Matches!$J$2:$J$201,0)),3,2))))),""))</f>
        <v/>
      </c>
      <c r="AA59" s="12" t="str">
        <f aca="false">IF(OR($B59="",J59="",K59=""),"",IFERROR(IF(OR(INDEX(Matches!$I$2:$I$201,MATCH($A59&amp;"-4",Matches!$J$2:$J$201,0))="Void",INDEX(Matches!$G$2:$G$201,MATCH($A59&amp;"-4",Matches!$J$2:$J$201,0))="",INDEX(Matches!$H$2:$H$201,MATCH($A59&amp;"-4",Matches!$J$2:$J$201,0))=""),"",IF(AND($C59&lt;&gt;"",INDEX(Matches!$F$2:$F$201,MATCH($A59&amp;"-4",Matches!$J$2:$J$201,0))&lt;&gt;"",$C59&gt;=INDEX(Matches!$F$2:$F$201,MATCH($A59&amp;"-4",Matches!$J$2:$J$201,0))),"",IF(AND(J59=INDEX(Matches!$G$2:$G$201,MATCH($A59&amp;"-4",Matches!$J$2:$J$201,0)),K59=INDEX(Matches!$H$2:$H$201,MATCH($A59&amp;"-4",Matches!$J$2:$J$201,0))),5,IF(SIGN(J59-K59)&lt;&gt;SIGN(INDEX(Matches!$G$2:$G$201,MATCH($A59&amp;"-4",Matches!$J$2:$J$201,0))-INDEX(Matches!$H$2:$H$201,MATCH($A59&amp;"-4",Matches!$J$2:$J$201,0))),0,IF(J59-K59=INDEX(Matches!$G$2:$G$201,MATCH($A59&amp;"-4",Matches!$J$2:$J$201,0))-INDEX(Matches!$H$2:$H$201,MATCH($A59&amp;"-4",Matches!$J$2:$J$201,0)),3,2))))),""))</f>
        <v/>
      </c>
      <c r="AB59" s="12" t="str">
        <f aca="false">IF(OR($B59="",L59="",M59=""),"",IFERROR(IF(OR(INDEX(Matches!$I$2:$I$201,MATCH($A59&amp;"-5",Matches!$J$2:$J$201,0))="Void",INDEX(Matches!$G$2:$G$201,MATCH($A59&amp;"-5",Matches!$J$2:$J$201,0))="",INDEX(Matches!$H$2:$H$201,MATCH($A59&amp;"-5",Matches!$J$2:$J$201,0))=""),"",IF(AND($C59&lt;&gt;"",INDEX(Matches!$F$2:$F$201,MATCH($A59&amp;"-5",Matches!$J$2:$J$201,0))&lt;&gt;"",$C59&gt;=INDEX(Matches!$F$2:$F$201,MATCH($A59&amp;"-5",Matches!$J$2:$J$201,0))),"",IF(AND(L59=INDEX(Matches!$G$2:$G$201,MATCH($A59&amp;"-5",Matches!$J$2:$J$201,0)),M59=INDEX(Matches!$H$2:$H$201,MATCH($A59&amp;"-5",Matches!$J$2:$J$201,0))),5,IF(SIGN(L59-M59)&lt;&gt;SIGN(INDEX(Matches!$G$2:$G$201,MATCH($A59&amp;"-5",Matches!$J$2:$J$201,0))-INDEX(Matches!$H$2:$H$201,MATCH($A59&amp;"-5",Matches!$J$2:$J$201,0))),0,IF(L59-M59=INDEX(Matches!$G$2:$G$201,MATCH($A59&amp;"-5",Matches!$J$2:$J$201,0))-INDEX(Matches!$H$2:$H$201,MATCH($A59&amp;"-5",Matches!$J$2:$J$201,0)),3,2))))),""))</f>
        <v/>
      </c>
      <c r="AC59" s="12" t="str">
        <f aca="false">IF(OR($B59="",N59="",O59=""),"",IFERROR(IF(OR(INDEX(Matches!$I$2:$I$201,MATCH($A59&amp;"-6",Matches!$J$2:$J$201,0))="Void",INDEX(Matches!$G$2:$G$201,MATCH($A59&amp;"-6",Matches!$J$2:$J$201,0))="",INDEX(Matches!$H$2:$H$201,MATCH($A59&amp;"-6",Matches!$J$2:$J$201,0))=""),"",IF(AND($C59&lt;&gt;"",INDEX(Matches!$F$2:$F$201,MATCH($A59&amp;"-6",Matches!$J$2:$J$201,0))&lt;&gt;"",$C59&gt;=INDEX(Matches!$F$2:$F$201,MATCH($A59&amp;"-6",Matches!$J$2:$J$201,0))),"",IF(AND(N59=INDEX(Matches!$G$2:$G$201,MATCH($A59&amp;"-6",Matches!$J$2:$J$201,0)),O59=INDEX(Matches!$H$2:$H$201,MATCH($A59&amp;"-6",Matches!$J$2:$J$201,0))),5,IF(SIGN(N59-O59)&lt;&gt;SIGN(INDEX(Matches!$G$2:$G$201,MATCH($A59&amp;"-6",Matches!$J$2:$J$201,0))-INDEX(Matches!$H$2:$H$201,MATCH($A59&amp;"-6",Matches!$J$2:$J$201,0))),0,IF(N59-O59=INDEX(Matches!$G$2:$G$201,MATCH($A59&amp;"-6",Matches!$J$2:$J$201,0))-INDEX(Matches!$H$2:$H$201,MATCH($A59&amp;"-6",Matches!$J$2:$J$201,0)),3,2))))),""))</f>
        <v/>
      </c>
      <c r="AD59" s="12" t="str">
        <f aca="false">IF(OR($B59="",P59="",Q59=""),"",IFERROR(IF(OR(INDEX(Matches!$I$2:$I$201,MATCH($A59&amp;"-7",Matches!$J$2:$J$201,0))="Void",INDEX(Matches!$G$2:$G$201,MATCH($A59&amp;"-7",Matches!$J$2:$J$201,0))="",INDEX(Matches!$H$2:$H$201,MATCH($A59&amp;"-7",Matches!$J$2:$J$201,0))=""),"",IF(AND($C59&lt;&gt;"",INDEX(Matches!$F$2:$F$201,MATCH($A59&amp;"-7",Matches!$J$2:$J$201,0))&lt;&gt;"",$C59&gt;=INDEX(Matches!$F$2:$F$201,MATCH($A59&amp;"-7",Matches!$J$2:$J$201,0))),"",IF(AND(P59=INDEX(Matches!$G$2:$G$201,MATCH($A59&amp;"-7",Matches!$J$2:$J$201,0)),Q59=INDEX(Matches!$H$2:$H$201,MATCH($A59&amp;"-7",Matches!$J$2:$J$201,0))),5,IF(SIGN(P59-Q59)&lt;&gt;SIGN(INDEX(Matches!$G$2:$G$201,MATCH($A59&amp;"-7",Matches!$J$2:$J$201,0))-INDEX(Matches!$H$2:$H$201,MATCH($A59&amp;"-7",Matches!$J$2:$J$201,0))),0,IF(P59-Q59=INDEX(Matches!$G$2:$G$201,MATCH($A59&amp;"-7",Matches!$J$2:$J$201,0))-INDEX(Matches!$H$2:$H$201,MATCH($A59&amp;"-7",Matches!$J$2:$J$201,0)),3,2))))),""))</f>
        <v/>
      </c>
      <c r="AE59" s="12" t="str">
        <f aca="false">IF(OR($B59="",R59="",S59=""),"",IFERROR(IF(OR(INDEX(Matches!$I$2:$I$201,MATCH($A59&amp;"-8",Matches!$J$2:$J$201,0))="Void",INDEX(Matches!$G$2:$G$201,MATCH($A59&amp;"-8",Matches!$J$2:$J$201,0))="",INDEX(Matches!$H$2:$H$201,MATCH($A59&amp;"-8",Matches!$J$2:$J$201,0))=""),"",IF(AND($C59&lt;&gt;"",INDEX(Matches!$F$2:$F$201,MATCH($A59&amp;"-8",Matches!$J$2:$J$201,0))&lt;&gt;"",$C59&gt;=INDEX(Matches!$F$2:$F$201,MATCH($A59&amp;"-8",Matches!$J$2:$J$201,0))),"",IF(AND(R59=INDEX(Matches!$G$2:$G$201,MATCH($A59&amp;"-8",Matches!$J$2:$J$201,0)),S59=INDEX(Matches!$H$2:$H$201,MATCH($A59&amp;"-8",Matches!$J$2:$J$201,0))),5,IF(SIGN(R59-S59)&lt;&gt;SIGN(INDEX(Matches!$G$2:$G$201,MATCH($A59&amp;"-8",Matches!$J$2:$J$201,0))-INDEX(Matches!$H$2:$H$201,MATCH($A59&amp;"-8",Matches!$J$2:$J$201,0))),0,IF(R59-S59=INDEX(Matches!$G$2:$G$201,MATCH($A59&amp;"-8",Matches!$J$2:$J$201,0))-INDEX(Matches!$H$2:$H$201,MATCH($A59&amp;"-8",Matches!$J$2:$J$201,0)),3,2))))),""))</f>
        <v/>
      </c>
      <c r="AF59" s="12" t="str">
        <f aca="false">IF(OR($B59="",T59="",U59=""),"",IFERROR(IF(OR(INDEX(Matches!$I$2:$I$201,MATCH($A59&amp;"-9",Matches!$J$2:$J$201,0))="Void",INDEX(Matches!$G$2:$G$201,MATCH($A59&amp;"-9",Matches!$J$2:$J$201,0))="",INDEX(Matches!$H$2:$H$201,MATCH($A59&amp;"-9",Matches!$J$2:$J$201,0))=""),"",IF(AND($C59&lt;&gt;"",INDEX(Matches!$F$2:$F$201,MATCH($A59&amp;"-9",Matches!$J$2:$J$201,0))&lt;&gt;"",$C59&gt;=INDEX(Matches!$F$2:$F$201,MATCH($A59&amp;"-9",Matches!$J$2:$J$201,0))),"",IF(AND(T59=INDEX(Matches!$G$2:$G$201,MATCH($A59&amp;"-9",Matches!$J$2:$J$201,0)),U59=INDEX(Matches!$H$2:$H$201,MATCH($A59&amp;"-9",Matches!$J$2:$J$201,0))),5,IF(SIGN(T59-U59)&lt;&gt;SIGN(INDEX(Matches!$G$2:$G$201,MATCH($A59&amp;"-9",Matches!$J$2:$J$201,0))-INDEX(Matches!$H$2:$H$201,MATCH($A59&amp;"-9",Matches!$J$2:$J$201,0))),0,IF(T59-U59=INDEX(Matches!$G$2:$G$201,MATCH($A59&amp;"-9",Matches!$J$2:$J$201,0))-INDEX(Matches!$H$2:$H$201,MATCH($A59&amp;"-9",Matches!$J$2:$J$201,0)),3,2))))),""))</f>
        <v/>
      </c>
      <c r="AG59" s="12" t="str">
        <f aca="false">IF(OR($B59="",V59="",W59=""),"",IFERROR(IF(OR(INDEX(Matches!$I$2:$I$201,MATCH($A59&amp;"-10",Matches!$J$2:$J$201,0))="Void",INDEX(Matches!$G$2:$G$201,MATCH($A59&amp;"-10",Matches!$J$2:$J$201,0))="",INDEX(Matches!$H$2:$H$201,MATCH($A59&amp;"-10",Matches!$J$2:$J$201,0))=""),"",IF(AND($C59&lt;&gt;"",INDEX(Matches!$F$2:$F$201,MATCH($A59&amp;"-10",Matches!$J$2:$J$201,0))&lt;&gt;"",$C59&gt;=INDEX(Matches!$F$2:$F$201,MATCH($A59&amp;"-10",Matches!$J$2:$J$201,0))),"",IF(AND(V59=INDEX(Matches!$G$2:$G$201,MATCH($A59&amp;"-10",Matches!$J$2:$J$201,0)),W59=INDEX(Matches!$H$2:$H$201,MATCH($A59&amp;"-10",Matches!$J$2:$J$201,0))),5,IF(SIGN(V59-W59)&lt;&gt;SIGN(INDEX(Matches!$G$2:$G$201,MATCH($A59&amp;"-10",Matches!$J$2:$J$201,0))-INDEX(Matches!$H$2:$H$201,MATCH($A59&amp;"-10",Matches!$J$2:$J$201,0))),0,IF(V59-W59=INDEX(Matches!$G$2:$G$201,MATCH($A59&amp;"-10",Matches!$J$2:$J$201,0))-INDEX(Matches!$H$2:$H$201,MATCH($A59&amp;"-10",Matches!$J$2:$J$201,0)),3,2))))),""))</f>
        <v/>
      </c>
      <c r="AH59" s="13" t="str">
        <f aca="false">IF($B59="","",SUM(X59:AG59))</f>
        <v/>
      </c>
      <c r="AI59" s="12" t="str">
        <f aca="false">IF($B59="","",COUNTIF(X59:AG59,5))</f>
        <v/>
      </c>
      <c r="AJ59" s="12" t="str">
        <f aca="false">IF($B59="","",COUNTIF(X59:AG59,"&gt;=2"))</f>
        <v/>
      </c>
      <c r="AK59" s="12" t="str">
        <f aca="false">IF($B59="","",COUNT(X59:AG59))</f>
        <v/>
      </c>
    </row>
    <row r="60" customFormat="false" ht="15" hidden="false" customHeight="false" outlineLevel="0" collapsed="false">
      <c r="A60" s="7"/>
      <c r="B60" s="7"/>
      <c r="C60" s="1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12" t="str">
        <f aca="false">IF(OR($B60="",D60="",E60=""),"",IFERROR(IF(OR(INDEX(Matches!$I$2:$I$201,MATCH($A60&amp;"-1",Matches!$J$2:$J$201,0))="Void",INDEX(Matches!$G$2:$G$201,MATCH($A60&amp;"-1",Matches!$J$2:$J$201,0))="",INDEX(Matches!$H$2:$H$201,MATCH($A60&amp;"-1",Matches!$J$2:$J$201,0))=""),"",IF(AND($C60&lt;&gt;"",INDEX(Matches!$F$2:$F$201,MATCH($A60&amp;"-1",Matches!$J$2:$J$201,0))&lt;&gt;"",$C60&gt;=INDEX(Matches!$F$2:$F$201,MATCH($A60&amp;"-1",Matches!$J$2:$J$201,0))),"",IF(AND(D60=INDEX(Matches!$G$2:$G$201,MATCH($A60&amp;"-1",Matches!$J$2:$J$201,0)),E60=INDEX(Matches!$H$2:$H$201,MATCH($A60&amp;"-1",Matches!$J$2:$J$201,0))),5,IF(SIGN(D60-E60)&lt;&gt;SIGN(INDEX(Matches!$G$2:$G$201,MATCH($A60&amp;"-1",Matches!$J$2:$J$201,0))-INDEX(Matches!$H$2:$H$201,MATCH($A60&amp;"-1",Matches!$J$2:$J$201,0))),0,IF(D60-E60=INDEX(Matches!$G$2:$G$201,MATCH($A60&amp;"-1",Matches!$J$2:$J$201,0))-INDEX(Matches!$H$2:$H$201,MATCH($A60&amp;"-1",Matches!$J$2:$J$201,0)),3,2))))),""))</f>
        <v/>
      </c>
      <c r="Y60" s="12" t="str">
        <f aca="false">IF(OR($B60="",F60="",G60=""),"",IFERROR(IF(OR(INDEX(Matches!$I$2:$I$201,MATCH($A60&amp;"-2",Matches!$J$2:$J$201,0))="Void",INDEX(Matches!$G$2:$G$201,MATCH($A60&amp;"-2",Matches!$J$2:$J$201,0))="",INDEX(Matches!$H$2:$H$201,MATCH($A60&amp;"-2",Matches!$J$2:$J$201,0))=""),"",IF(AND($C60&lt;&gt;"",INDEX(Matches!$F$2:$F$201,MATCH($A60&amp;"-2",Matches!$J$2:$J$201,0))&lt;&gt;"",$C60&gt;=INDEX(Matches!$F$2:$F$201,MATCH($A60&amp;"-2",Matches!$J$2:$J$201,0))),"",IF(AND(F60=INDEX(Matches!$G$2:$G$201,MATCH($A60&amp;"-2",Matches!$J$2:$J$201,0)),G60=INDEX(Matches!$H$2:$H$201,MATCH($A60&amp;"-2",Matches!$J$2:$J$201,0))),5,IF(SIGN(F60-G60)&lt;&gt;SIGN(INDEX(Matches!$G$2:$G$201,MATCH($A60&amp;"-2",Matches!$J$2:$J$201,0))-INDEX(Matches!$H$2:$H$201,MATCH($A60&amp;"-2",Matches!$J$2:$J$201,0))),0,IF(F60-G60=INDEX(Matches!$G$2:$G$201,MATCH($A60&amp;"-2",Matches!$J$2:$J$201,0))-INDEX(Matches!$H$2:$H$201,MATCH($A60&amp;"-2",Matches!$J$2:$J$201,0)),3,2))))),""))</f>
        <v/>
      </c>
      <c r="Z60" s="12" t="str">
        <f aca="false">IF(OR($B60="",H60="",I60=""),"",IFERROR(IF(OR(INDEX(Matches!$I$2:$I$201,MATCH($A60&amp;"-3",Matches!$J$2:$J$201,0))="Void",INDEX(Matches!$G$2:$G$201,MATCH($A60&amp;"-3",Matches!$J$2:$J$201,0))="",INDEX(Matches!$H$2:$H$201,MATCH($A60&amp;"-3",Matches!$J$2:$J$201,0))=""),"",IF(AND($C60&lt;&gt;"",INDEX(Matches!$F$2:$F$201,MATCH($A60&amp;"-3",Matches!$J$2:$J$201,0))&lt;&gt;"",$C60&gt;=INDEX(Matches!$F$2:$F$201,MATCH($A60&amp;"-3",Matches!$J$2:$J$201,0))),"",IF(AND(H60=INDEX(Matches!$G$2:$G$201,MATCH($A60&amp;"-3",Matches!$J$2:$J$201,0)),I60=INDEX(Matches!$H$2:$H$201,MATCH($A60&amp;"-3",Matches!$J$2:$J$201,0))),5,IF(SIGN(H60-I60)&lt;&gt;SIGN(INDEX(Matches!$G$2:$G$201,MATCH($A60&amp;"-3",Matches!$J$2:$J$201,0))-INDEX(Matches!$H$2:$H$201,MATCH($A60&amp;"-3",Matches!$J$2:$J$201,0))),0,IF(H60-I60=INDEX(Matches!$G$2:$G$201,MATCH($A60&amp;"-3",Matches!$J$2:$J$201,0))-INDEX(Matches!$H$2:$H$201,MATCH($A60&amp;"-3",Matches!$J$2:$J$201,0)),3,2))))),""))</f>
        <v/>
      </c>
      <c r="AA60" s="12" t="str">
        <f aca="false">IF(OR($B60="",J60="",K60=""),"",IFERROR(IF(OR(INDEX(Matches!$I$2:$I$201,MATCH($A60&amp;"-4",Matches!$J$2:$J$201,0))="Void",INDEX(Matches!$G$2:$G$201,MATCH($A60&amp;"-4",Matches!$J$2:$J$201,0))="",INDEX(Matches!$H$2:$H$201,MATCH($A60&amp;"-4",Matches!$J$2:$J$201,0))=""),"",IF(AND($C60&lt;&gt;"",INDEX(Matches!$F$2:$F$201,MATCH($A60&amp;"-4",Matches!$J$2:$J$201,0))&lt;&gt;"",$C60&gt;=INDEX(Matches!$F$2:$F$201,MATCH($A60&amp;"-4",Matches!$J$2:$J$201,0))),"",IF(AND(J60=INDEX(Matches!$G$2:$G$201,MATCH($A60&amp;"-4",Matches!$J$2:$J$201,0)),K60=INDEX(Matches!$H$2:$H$201,MATCH($A60&amp;"-4",Matches!$J$2:$J$201,0))),5,IF(SIGN(J60-K60)&lt;&gt;SIGN(INDEX(Matches!$G$2:$G$201,MATCH($A60&amp;"-4",Matches!$J$2:$J$201,0))-INDEX(Matches!$H$2:$H$201,MATCH($A60&amp;"-4",Matches!$J$2:$J$201,0))),0,IF(J60-K60=INDEX(Matches!$G$2:$G$201,MATCH($A60&amp;"-4",Matches!$J$2:$J$201,0))-INDEX(Matches!$H$2:$H$201,MATCH($A60&amp;"-4",Matches!$J$2:$J$201,0)),3,2))))),""))</f>
        <v/>
      </c>
      <c r="AB60" s="12" t="str">
        <f aca="false">IF(OR($B60="",L60="",M60=""),"",IFERROR(IF(OR(INDEX(Matches!$I$2:$I$201,MATCH($A60&amp;"-5",Matches!$J$2:$J$201,0))="Void",INDEX(Matches!$G$2:$G$201,MATCH($A60&amp;"-5",Matches!$J$2:$J$201,0))="",INDEX(Matches!$H$2:$H$201,MATCH($A60&amp;"-5",Matches!$J$2:$J$201,0))=""),"",IF(AND($C60&lt;&gt;"",INDEX(Matches!$F$2:$F$201,MATCH($A60&amp;"-5",Matches!$J$2:$J$201,0))&lt;&gt;"",$C60&gt;=INDEX(Matches!$F$2:$F$201,MATCH($A60&amp;"-5",Matches!$J$2:$J$201,0))),"",IF(AND(L60=INDEX(Matches!$G$2:$G$201,MATCH($A60&amp;"-5",Matches!$J$2:$J$201,0)),M60=INDEX(Matches!$H$2:$H$201,MATCH($A60&amp;"-5",Matches!$J$2:$J$201,0))),5,IF(SIGN(L60-M60)&lt;&gt;SIGN(INDEX(Matches!$G$2:$G$201,MATCH($A60&amp;"-5",Matches!$J$2:$J$201,0))-INDEX(Matches!$H$2:$H$201,MATCH($A60&amp;"-5",Matches!$J$2:$J$201,0))),0,IF(L60-M60=INDEX(Matches!$G$2:$G$201,MATCH($A60&amp;"-5",Matches!$J$2:$J$201,0))-INDEX(Matches!$H$2:$H$201,MATCH($A60&amp;"-5",Matches!$J$2:$J$201,0)),3,2))))),""))</f>
        <v/>
      </c>
      <c r="AC60" s="12" t="str">
        <f aca="false">IF(OR($B60="",N60="",O60=""),"",IFERROR(IF(OR(INDEX(Matches!$I$2:$I$201,MATCH($A60&amp;"-6",Matches!$J$2:$J$201,0))="Void",INDEX(Matches!$G$2:$G$201,MATCH($A60&amp;"-6",Matches!$J$2:$J$201,0))="",INDEX(Matches!$H$2:$H$201,MATCH($A60&amp;"-6",Matches!$J$2:$J$201,0))=""),"",IF(AND($C60&lt;&gt;"",INDEX(Matches!$F$2:$F$201,MATCH($A60&amp;"-6",Matches!$J$2:$J$201,0))&lt;&gt;"",$C60&gt;=INDEX(Matches!$F$2:$F$201,MATCH($A60&amp;"-6",Matches!$J$2:$J$201,0))),"",IF(AND(N60=INDEX(Matches!$G$2:$G$201,MATCH($A60&amp;"-6",Matches!$J$2:$J$201,0)),O60=INDEX(Matches!$H$2:$H$201,MATCH($A60&amp;"-6",Matches!$J$2:$J$201,0))),5,IF(SIGN(N60-O60)&lt;&gt;SIGN(INDEX(Matches!$G$2:$G$201,MATCH($A60&amp;"-6",Matches!$J$2:$J$201,0))-INDEX(Matches!$H$2:$H$201,MATCH($A60&amp;"-6",Matches!$J$2:$J$201,0))),0,IF(N60-O60=INDEX(Matches!$G$2:$G$201,MATCH($A60&amp;"-6",Matches!$J$2:$J$201,0))-INDEX(Matches!$H$2:$H$201,MATCH($A60&amp;"-6",Matches!$J$2:$J$201,0)),3,2))))),""))</f>
        <v/>
      </c>
      <c r="AD60" s="12" t="str">
        <f aca="false">IF(OR($B60="",P60="",Q60=""),"",IFERROR(IF(OR(INDEX(Matches!$I$2:$I$201,MATCH($A60&amp;"-7",Matches!$J$2:$J$201,0))="Void",INDEX(Matches!$G$2:$G$201,MATCH($A60&amp;"-7",Matches!$J$2:$J$201,0))="",INDEX(Matches!$H$2:$H$201,MATCH($A60&amp;"-7",Matches!$J$2:$J$201,0))=""),"",IF(AND($C60&lt;&gt;"",INDEX(Matches!$F$2:$F$201,MATCH($A60&amp;"-7",Matches!$J$2:$J$201,0))&lt;&gt;"",$C60&gt;=INDEX(Matches!$F$2:$F$201,MATCH($A60&amp;"-7",Matches!$J$2:$J$201,0))),"",IF(AND(P60=INDEX(Matches!$G$2:$G$201,MATCH($A60&amp;"-7",Matches!$J$2:$J$201,0)),Q60=INDEX(Matches!$H$2:$H$201,MATCH($A60&amp;"-7",Matches!$J$2:$J$201,0))),5,IF(SIGN(P60-Q60)&lt;&gt;SIGN(INDEX(Matches!$G$2:$G$201,MATCH($A60&amp;"-7",Matches!$J$2:$J$201,0))-INDEX(Matches!$H$2:$H$201,MATCH($A60&amp;"-7",Matches!$J$2:$J$201,0))),0,IF(P60-Q60=INDEX(Matches!$G$2:$G$201,MATCH($A60&amp;"-7",Matches!$J$2:$J$201,0))-INDEX(Matches!$H$2:$H$201,MATCH($A60&amp;"-7",Matches!$J$2:$J$201,0)),3,2))))),""))</f>
        <v/>
      </c>
      <c r="AE60" s="12" t="str">
        <f aca="false">IF(OR($B60="",R60="",S60=""),"",IFERROR(IF(OR(INDEX(Matches!$I$2:$I$201,MATCH($A60&amp;"-8",Matches!$J$2:$J$201,0))="Void",INDEX(Matches!$G$2:$G$201,MATCH($A60&amp;"-8",Matches!$J$2:$J$201,0))="",INDEX(Matches!$H$2:$H$201,MATCH($A60&amp;"-8",Matches!$J$2:$J$201,0))=""),"",IF(AND($C60&lt;&gt;"",INDEX(Matches!$F$2:$F$201,MATCH($A60&amp;"-8",Matches!$J$2:$J$201,0))&lt;&gt;"",$C60&gt;=INDEX(Matches!$F$2:$F$201,MATCH($A60&amp;"-8",Matches!$J$2:$J$201,0))),"",IF(AND(R60=INDEX(Matches!$G$2:$G$201,MATCH($A60&amp;"-8",Matches!$J$2:$J$201,0)),S60=INDEX(Matches!$H$2:$H$201,MATCH($A60&amp;"-8",Matches!$J$2:$J$201,0))),5,IF(SIGN(R60-S60)&lt;&gt;SIGN(INDEX(Matches!$G$2:$G$201,MATCH($A60&amp;"-8",Matches!$J$2:$J$201,0))-INDEX(Matches!$H$2:$H$201,MATCH($A60&amp;"-8",Matches!$J$2:$J$201,0))),0,IF(R60-S60=INDEX(Matches!$G$2:$G$201,MATCH($A60&amp;"-8",Matches!$J$2:$J$201,0))-INDEX(Matches!$H$2:$H$201,MATCH($A60&amp;"-8",Matches!$J$2:$J$201,0)),3,2))))),""))</f>
        <v/>
      </c>
      <c r="AF60" s="12" t="str">
        <f aca="false">IF(OR($B60="",T60="",U60=""),"",IFERROR(IF(OR(INDEX(Matches!$I$2:$I$201,MATCH($A60&amp;"-9",Matches!$J$2:$J$201,0))="Void",INDEX(Matches!$G$2:$G$201,MATCH($A60&amp;"-9",Matches!$J$2:$J$201,0))="",INDEX(Matches!$H$2:$H$201,MATCH($A60&amp;"-9",Matches!$J$2:$J$201,0))=""),"",IF(AND($C60&lt;&gt;"",INDEX(Matches!$F$2:$F$201,MATCH($A60&amp;"-9",Matches!$J$2:$J$201,0))&lt;&gt;"",$C60&gt;=INDEX(Matches!$F$2:$F$201,MATCH($A60&amp;"-9",Matches!$J$2:$J$201,0))),"",IF(AND(T60=INDEX(Matches!$G$2:$G$201,MATCH($A60&amp;"-9",Matches!$J$2:$J$201,0)),U60=INDEX(Matches!$H$2:$H$201,MATCH($A60&amp;"-9",Matches!$J$2:$J$201,0))),5,IF(SIGN(T60-U60)&lt;&gt;SIGN(INDEX(Matches!$G$2:$G$201,MATCH($A60&amp;"-9",Matches!$J$2:$J$201,0))-INDEX(Matches!$H$2:$H$201,MATCH($A60&amp;"-9",Matches!$J$2:$J$201,0))),0,IF(T60-U60=INDEX(Matches!$G$2:$G$201,MATCH($A60&amp;"-9",Matches!$J$2:$J$201,0))-INDEX(Matches!$H$2:$H$201,MATCH($A60&amp;"-9",Matches!$J$2:$J$201,0)),3,2))))),""))</f>
        <v/>
      </c>
      <c r="AG60" s="12" t="str">
        <f aca="false">IF(OR($B60="",V60="",W60=""),"",IFERROR(IF(OR(INDEX(Matches!$I$2:$I$201,MATCH($A60&amp;"-10",Matches!$J$2:$J$201,0))="Void",INDEX(Matches!$G$2:$G$201,MATCH($A60&amp;"-10",Matches!$J$2:$J$201,0))="",INDEX(Matches!$H$2:$H$201,MATCH($A60&amp;"-10",Matches!$J$2:$J$201,0))=""),"",IF(AND($C60&lt;&gt;"",INDEX(Matches!$F$2:$F$201,MATCH($A60&amp;"-10",Matches!$J$2:$J$201,0))&lt;&gt;"",$C60&gt;=INDEX(Matches!$F$2:$F$201,MATCH($A60&amp;"-10",Matches!$J$2:$J$201,0))),"",IF(AND(V60=INDEX(Matches!$G$2:$G$201,MATCH($A60&amp;"-10",Matches!$J$2:$J$201,0)),W60=INDEX(Matches!$H$2:$H$201,MATCH($A60&amp;"-10",Matches!$J$2:$J$201,0))),5,IF(SIGN(V60-W60)&lt;&gt;SIGN(INDEX(Matches!$G$2:$G$201,MATCH($A60&amp;"-10",Matches!$J$2:$J$201,0))-INDEX(Matches!$H$2:$H$201,MATCH($A60&amp;"-10",Matches!$J$2:$J$201,0))),0,IF(V60-W60=INDEX(Matches!$G$2:$G$201,MATCH($A60&amp;"-10",Matches!$J$2:$J$201,0))-INDEX(Matches!$H$2:$H$201,MATCH($A60&amp;"-10",Matches!$J$2:$J$201,0)),3,2))))),""))</f>
        <v/>
      </c>
      <c r="AH60" s="13" t="str">
        <f aca="false">IF($B60="","",SUM(X60:AG60))</f>
        <v/>
      </c>
      <c r="AI60" s="12" t="str">
        <f aca="false">IF($B60="","",COUNTIF(X60:AG60,5))</f>
        <v/>
      </c>
      <c r="AJ60" s="12" t="str">
        <f aca="false">IF($B60="","",COUNTIF(X60:AG60,"&gt;=2"))</f>
        <v/>
      </c>
      <c r="AK60" s="12" t="str">
        <f aca="false">IF($B60="","",COUNT(X60:AG60))</f>
        <v/>
      </c>
    </row>
    <row r="61" customFormat="false" ht="15" hidden="false" customHeight="false" outlineLevel="0" collapsed="false">
      <c r="A61" s="7"/>
      <c r="B61" s="7"/>
      <c r="C61" s="1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12" t="str">
        <f aca="false">IF(OR($B61="",D61="",E61=""),"",IFERROR(IF(OR(INDEX(Matches!$I$2:$I$201,MATCH($A61&amp;"-1",Matches!$J$2:$J$201,0))="Void",INDEX(Matches!$G$2:$G$201,MATCH($A61&amp;"-1",Matches!$J$2:$J$201,0))="",INDEX(Matches!$H$2:$H$201,MATCH($A61&amp;"-1",Matches!$J$2:$J$201,0))=""),"",IF(AND($C61&lt;&gt;"",INDEX(Matches!$F$2:$F$201,MATCH($A61&amp;"-1",Matches!$J$2:$J$201,0))&lt;&gt;"",$C61&gt;=INDEX(Matches!$F$2:$F$201,MATCH($A61&amp;"-1",Matches!$J$2:$J$201,0))),"",IF(AND(D61=INDEX(Matches!$G$2:$G$201,MATCH($A61&amp;"-1",Matches!$J$2:$J$201,0)),E61=INDEX(Matches!$H$2:$H$201,MATCH($A61&amp;"-1",Matches!$J$2:$J$201,0))),5,IF(SIGN(D61-E61)&lt;&gt;SIGN(INDEX(Matches!$G$2:$G$201,MATCH($A61&amp;"-1",Matches!$J$2:$J$201,0))-INDEX(Matches!$H$2:$H$201,MATCH($A61&amp;"-1",Matches!$J$2:$J$201,0))),0,IF(D61-E61=INDEX(Matches!$G$2:$G$201,MATCH($A61&amp;"-1",Matches!$J$2:$J$201,0))-INDEX(Matches!$H$2:$H$201,MATCH($A61&amp;"-1",Matches!$J$2:$J$201,0)),3,2))))),""))</f>
        <v/>
      </c>
      <c r="Y61" s="12" t="str">
        <f aca="false">IF(OR($B61="",F61="",G61=""),"",IFERROR(IF(OR(INDEX(Matches!$I$2:$I$201,MATCH($A61&amp;"-2",Matches!$J$2:$J$201,0))="Void",INDEX(Matches!$G$2:$G$201,MATCH($A61&amp;"-2",Matches!$J$2:$J$201,0))="",INDEX(Matches!$H$2:$H$201,MATCH($A61&amp;"-2",Matches!$J$2:$J$201,0))=""),"",IF(AND($C61&lt;&gt;"",INDEX(Matches!$F$2:$F$201,MATCH($A61&amp;"-2",Matches!$J$2:$J$201,0))&lt;&gt;"",$C61&gt;=INDEX(Matches!$F$2:$F$201,MATCH($A61&amp;"-2",Matches!$J$2:$J$201,0))),"",IF(AND(F61=INDEX(Matches!$G$2:$G$201,MATCH($A61&amp;"-2",Matches!$J$2:$J$201,0)),G61=INDEX(Matches!$H$2:$H$201,MATCH($A61&amp;"-2",Matches!$J$2:$J$201,0))),5,IF(SIGN(F61-G61)&lt;&gt;SIGN(INDEX(Matches!$G$2:$G$201,MATCH($A61&amp;"-2",Matches!$J$2:$J$201,0))-INDEX(Matches!$H$2:$H$201,MATCH($A61&amp;"-2",Matches!$J$2:$J$201,0))),0,IF(F61-G61=INDEX(Matches!$G$2:$G$201,MATCH($A61&amp;"-2",Matches!$J$2:$J$201,0))-INDEX(Matches!$H$2:$H$201,MATCH($A61&amp;"-2",Matches!$J$2:$J$201,0)),3,2))))),""))</f>
        <v/>
      </c>
      <c r="Z61" s="12" t="str">
        <f aca="false">IF(OR($B61="",H61="",I61=""),"",IFERROR(IF(OR(INDEX(Matches!$I$2:$I$201,MATCH($A61&amp;"-3",Matches!$J$2:$J$201,0))="Void",INDEX(Matches!$G$2:$G$201,MATCH($A61&amp;"-3",Matches!$J$2:$J$201,0))="",INDEX(Matches!$H$2:$H$201,MATCH($A61&amp;"-3",Matches!$J$2:$J$201,0))=""),"",IF(AND($C61&lt;&gt;"",INDEX(Matches!$F$2:$F$201,MATCH($A61&amp;"-3",Matches!$J$2:$J$201,0))&lt;&gt;"",$C61&gt;=INDEX(Matches!$F$2:$F$201,MATCH($A61&amp;"-3",Matches!$J$2:$J$201,0))),"",IF(AND(H61=INDEX(Matches!$G$2:$G$201,MATCH($A61&amp;"-3",Matches!$J$2:$J$201,0)),I61=INDEX(Matches!$H$2:$H$201,MATCH($A61&amp;"-3",Matches!$J$2:$J$201,0))),5,IF(SIGN(H61-I61)&lt;&gt;SIGN(INDEX(Matches!$G$2:$G$201,MATCH($A61&amp;"-3",Matches!$J$2:$J$201,0))-INDEX(Matches!$H$2:$H$201,MATCH($A61&amp;"-3",Matches!$J$2:$J$201,0))),0,IF(H61-I61=INDEX(Matches!$G$2:$G$201,MATCH($A61&amp;"-3",Matches!$J$2:$J$201,0))-INDEX(Matches!$H$2:$H$201,MATCH($A61&amp;"-3",Matches!$J$2:$J$201,0)),3,2))))),""))</f>
        <v/>
      </c>
      <c r="AA61" s="12" t="str">
        <f aca="false">IF(OR($B61="",J61="",K61=""),"",IFERROR(IF(OR(INDEX(Matches!$I$2:$I$201,MATCH($A61&amp;"-4",Matches!$J$2:$J$201,0))="Void",INDEX(Matches!$G$2:$G$201,MATCH($A61&amp;"-4",Matches!$J$2:$J$201,0))="",INDEX(Matches!$H$2:$H$201,MATCH($A61&amp;"-4",Matches!$J$2:$J$201,0))=""),"",IF(AND($C61&lt;&gt;"",INDEX(Matches!$F$2:$F$201,MATCH($A61&amp;"-4",Matches!$J$2:$J$201,0))&lt;&gt;"",$C61&gt;=INDEX(Matches!$F$2:$F$201,MATCH($A61&amp;"-4",Matches!$J$2:$J$201,0))),"",IF(AND(J61=INDEX(Matches!$G$2:$G$201,MATCH($A61&amp;"-4",Matches!$J$2:$J$201,0)),K61=INDEX(Matches!$H$2:$H$201,MATCH($A61&amp;"-4",Matches!$J$2:$J$201,0))),5,IF(SIGN(J61-K61)&lt;&gt;SIGN(INDEX(Matches!$G$2:$G$201,MATCH($A61&amp;"-4",Matches!$J$2:$J$201,0))-INDEX(Matches!$H$2:$H$201,MATCH($A61&amp;"-4",Matches!$J$2:$J$201,0))),0,IF(J61-K61=INDEX(Matches!$G$2:$G$201,MATCH($A61&amp;"-4",Matches!$J$2:$J$201,0))-INDEX(Matches!$H$2:$H$201,MATCH($A61&amp;"-4",Matches!$J$2:$J$201,0)),3,2))))),""))</f>
        <v/>
      </c>
      <c r="AB61" s="12" t="str">
        <f aca="false">IF(OR($B61="",L61="",M61=""),"",IFERROR(IF(OR(INDEX(Matches!$I$2:$I$201,MATCH($A61&amp;"-5",Matches!$J$2:$J$201,0))="Void",INDEX(Matches!$G$2:$G$201,MATCH($A61&amp;"-5",Matches!$J$2:$J$201,0))="",INDEX(Matches!$H$2:$H$201,MATCH($A61&amp;"-5",Matches!$J$2:$J$201,0))=""),"",IF(AND($C61&lt;&gt;"",INDEX(Matches!$F$2:$F$201,MATCH($A61&amp;"-5",Matches!$J$2:$J$201,0))&lt;&gt;"",$C61&gt;=INDEX(Matches!$F$2:$F$201,MATCH($A61&amp;"-5",Matches!$J$2:$J$201,0))),"",IF(AND(L61=INDEX(Matches!$G$2:$G$201,MATCH($A61&amp;"-5",Matches!$J$2:$J$201,0)),M61=INDEX(Matches!$H$2:$H$201,MATCH($A61&amp;"-5",Matches!$J$2:$J$201,0))),5,IF(SIGN(L61-M61)&lt;&gt;SIGN(INDEX(Matches!$G$2:$G$201,MATCH($A61&amp;"-5",Matches!$J$2:$J$201,0))-INDEX(Matches!$H$2:$H$201,MATCH($A61&amp;"-5",Matches!$J$2:$J$201,0))),0,IF(L61-M61=INDEX(Matches!$G$2:$G$201,MATCH($A61&amp;"-5",Matches!$J$2:$J$201,0))-INDEX(Matches!$H$2:$H$201,MATCH($A61&amp;"-5",Matches!$J$2:$J$201,0)),3,2))))),""))</f>
        <v/>
      </c>
      <c r="AC61" s="12" t="str">
        <f aca="false">IF(OR($B61="",N61="",O61=""),"",IFERROR(IF(OR(INDEX(Matches!$I$2:$I$201,MATCH($A61&amp;"-6",Matches!$J$2:$J$201,0))="Void",INDEX(Matches!$G$2:$G$201,MATCH($A61&amp;"-6",Matches!$J$2:$J$201,0))="",INDEX(Matches!$H$2:$H$201,MATCH($A61&amp;"-6",Matches!$J$2:$J$201,0))=""),"",IF(AND($C61&lt;&gt;"",INDEX(Matches!$F$2:$F$201,MATCH($A61&amp;"-6",Matches!$J$2:$J$201,0))&lt;&gt;"",$C61&gt;=INDEX(Matches!$F$2:$F$201,MATCH($A61&amp;"-6",Matches!$J$2:$J$201,0))),"",IF(AND(N61=INDEX(Matches!$G$2:$G$201,MATCH($A61&amp;"-6",Matches!$J$2:$J$201,0)),O61=INDEX(Matches!$H$2:$H$201,MATCH($A61&amp;"-6",Matches!$J$2:$J$201,0))),5,IF(SIGN(N61-O61)&lt;&gt;SIGN(INDEX(Matches!$G$2:$G$201,MATCH($A61&amp;"-6",Matches!$J$2:$J$201,0))-INDEX(Matches!$H$2:$H$201,MATCH($A61&amp;"-6",Matches!$J$2:$J$201,0))),0,IF(N61-O61=INDEX(Matches!$G$2:$G$201,MATCH($A61&amp;"-6",Matches!$J$2:$J$201,0))-INDEX(Matches!$H$2:$H$201,MATCH($A61&amp;"-6",Matches!$J$2:$J$201,0)),3,2))))),""))</f>
        <v/>
      </c>
      <c r="AD61" s="12" t="str">
        <f aca="false">IF(OR($B61="",P61="",Q61=""),"",IFERROR(IF(OR(INDEX(Matches!$I$2:$I$201,MATCH($A61&amp;"-7",Matches!$J$2:$J$201,0))="Void",INDEX(Matches!$G$2:$G$201,MATCH($A61&amp;"-7",Matches!$J$2:$J$201,0))="",INDEX(Matches!$H$2:$H$201,MATCH($A61&amp;"-7",Matches!$J$2:$J$201,0))=""),"",IF(AND($C61&lt;&gt;"",INDEX(Matches!$F$2:$F$201,MATCH($A61&amp;"-7",Matches!$J$2:$J$201,0))&lt;&gt;"",$C61&gt;=INDEX(Matches!$F$2:$F$201,MATCH($A61&amp;"-7",Matches!$J$2:$J$201,0))),"",IF(AND(P61=INDEX(Matches!$G$2:$G$201,MATCH($A61&amp;"-7",Matches!$J$2:$J$201,0)),Q61=INDEX(Matches!$H$2:$H$201,MATCH($A61&amp;"-7",Matches!$J$2:$J$201,0))),5,IF(SIGN(P61-Q61)&lt;&gt;SIGN(INDEX(Matches!$G$2:$G$201,MATCH($A61&amp;"-7",Matches!$J$2:$J$201,0))-INDEX(Matches!$H$2:$H$201,MATCH($A61&amp;"-7",Matches!$J$2:$J$201,0))),0,IF(P61-Q61=INDEX(Matches!$G$2:$G$201,MATCH($A61&amp;"-7",Matches!$J$2:$J$201,0))-INDEX(Matches!$H$2:$H$201,MATCH($A61&amp;"-7",Matches!$J$2:$J$201,0)),3,2))))),""))</f>
        <v/>
      </c>
      <c r="AE61" s="12" t="str">
        <f aca="false">IF(OR($B61="",R61="",S61=""),"",IFERROR(IF(OR(INDEX(Matches!$I$2:$I$201,MATCH($A61&amp;"-8",Matches!$J$2:$J$201,0))="Void",INDEX(Matches!$G$2:$G$201,MATCH($A61&amp;"-8",Matches!$J$2:$J$201,0))="",INDEX(Matches!$H$2:$H$201,MATCH($A61&amp;"-8",Matches!$J$2:$J$201,0))=""),"",IF(AND($C61&lt;&gt;"",INDEX(Matches!$F$2:$F$201,MATCH($A61&amp;"-8",Matches!$J$2:$J$201,0))&lt;&gt;"",$C61&gt;=INDEX(Matches!$F$2:$F$201,MATCH($A61&amp;"-8",Matches!$J$2:$J$201,0))),"",IF(AND(R61=INDEX(Matches!$G$2:$G$201,MATCH($A61&amp;"-8",Matches!$J$2:$J$201,0)),S61=INDEX(Matches!$H$2:$H$201,MATCH($A61&amp;"-8",Matches!$J$2:$J$201,0))),5,IF(SIGN(R61-S61)&lt;&gt;SIGN(INDEX(Matches!$G$2:$G$201,MATCH($A61&amp;"-8",Matches!$J$2:$J$201,0))-INDEX(Matches!$H$2:$H$201,MATCH($A61&amp;"-8",Matches!$J$2:$J$201,0))),0,IF(R61-S61=INDEX(Matches!$G$2:$G$201,MATCH($A61&amp;"-8",Matches!$J$2:$J$201,0))-INDEX(Matches!$H$2:$H$201,MATCH($A61&amp;"-8",Matches!$J$2:$J$201,0)),3,2))))),""))</f>
        <v/>
      </c>
      <c r="AF61" s="12" t="str">
        <f aca="false">IF(OR($B61="",T61="",U61=""),"",IFERROR(IF(OR(INDEX(Matches!$I$2:$I$201,MATCH($A61&amp;"-9",Matches!$J$2:$J$201,0))="Void",INDEX(Matches!$G$2:$G$201,MATCH($A61&amp;"-9",Matches!$J$2:$J$201,0))="",INDEX(Matches!$H$2:$H$201,MATCH($A61&amp;"-9",Matches!$J$2:$J$201,0))=""),"",IF(AND($C61&lt;&gt;"",INDEX(Matches!$F$2:$F$201,MATCH($A61&amp;"-9",Matches!$J$2:$J$201,0))&lt;&gt;"",$C61&gt;=INDEX(Matches!$F$2:$F$201,MATCH($A61&amp;"-9",Matches!$J$2:$J$201,0))),"",IF(AND(T61=INDEX(Matches!$G$2:$G$201,MATCH($A61&amp;"-9",Matches!$J$2:$J$201,0)),U61=INDEX(Matches!$H$2:$H$201,MATCH($A61&amp;"-9",Matches!$J$2:$J$201,0))),5,IF(SIGN(T61-U61)&lt;&gt;SIGN(INDEX(Matches!$G$2:$G$201,MATCH($A61&amp;"-9",Matches!$J$2:$J$201,0))-INDEX(Matches!$H$2:$H$201,MATCH($A61&amp;"-9",Matches!$J$2:$J$201,0))),0,IF(T61-U61=INDEX(Matches!$G$2:$G$201,MATCH($A61&amp;"-9",Matches!$J$2:$J$201,0))-INDEX(Matches!$H$2:$H$201,MATCH($A61&amp;"-9",Matches!$J$2:$J$201,0)),3,2))))),""))</f>
        <v/>
      </c>
      <c r="AG61" s="12" t="str">
        <f aca="false">IF(OR($B61="",V61="",W61=""),"",IFERROR(IF(OR(INDEX(Matches!$I$2:$I$201,MATCH($A61&amp;"-10",Matches!$J$2:$J$201,0))="Void",INDEX(Matches!$G$2:$G$201,MATCH($A61&amp;"-10",Matches!$J$2:$J$201,0))="",INDEX(Matches!$H$2:$H$201,MATCH($A61&amp;"-10",Matches!$J$2:$J$201,0))=""),"",IF(AND($C61&lt;&gt;"",INDEX(Matches!$F$2:$F$201,MATCH($A61&amp;"-10",Matches!$J$2:$J$201,0))&lt;&gt;"",$C61&gt;=INDEX(Matches!$F$2:$F$201,MATCH($A61&amp;"-10",Matches!$J$2:$J$201,0))),"",IF(AND(V61=INDEX(Matches!$G$2:$G$201,MATCH($A61&amp;"-10",Matches!$J$2:$J$201,0)),W61=INDEX(Matches!$H$2:$H$201,MATCH($A61&amp;"-10",Matches!$J$2:$J$201,0))),5,IF(SIGN(V61-W61)&lt;&gt;SIGN(INDEX(Matches!$G$2:$G$201,MATCH($A61&amp;"-10",Matches!$J$2:$J$201,0))-INDEX(Matches!$H$2:$H$201,MATCH($A61&amp;"-10",Matches!$J$2:$J$201,0))),0,IF(V61-W61=INDEX(Matches!$G$2:$G$201,MATCH($A61&amp;"-10",Matches!$J$2:$J$201,0))-INDEX(Matches!$H$2:$H$201,MATCH($A61&amp;"-10",Matches!$J$2:$J$201,0)),3,2))))),""))</f>
        <v/>
      </c>
      <c r="AH61" s="13" t="str">
        <f aca="false">IF($B61="","",SUM(X61:AG61))</f>
        <v/>
      </c>
      <c r="AI61" s="12" t="str">
        <f aca="false">IF($B61="","",COUNTIF(X61:AG61,5))</f>
        <v/>
      </c>
      <c r="AJ61" s="12" t="str">
        <f aca="false">IF($B61="","",COUNTIF(X61:AG61,"&gt;=2"))</f>
        <v/>
      </c>
      <c r="AK61" s="12" t="str">
        <f aca="false">IF($B61="","",COUNT(X61:AG61))</f>
        <v/>
      </c>
    </row>
    <row r="62" customFormat="false" ht="15" hidden="false" customHeight="false" outlineLevel="0" collapsed="false">
      <c r="A62" s="7"/>
      <c r="B62" s="7"/>
      <c r="C62" s="1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12" t="str">
        <f aca="false">IF(OR($B62="",D62="",E62=""),"",IFERROR(IF(OR(INDEX(Matches!$I$2:$I$201,MATCH($A62&amp;"-1",Matches!$J$2:$J$201,0))="Void",INDEX(Matches!$G$2:$G$201,MATCH($A62&amp;"-1",Matches!$J$2:$J$201,0))="",INDEX(Matches!$H$2:$H$201,MATCH($A62&amp;"-1",Matches!$J$2:$J$201,0))=""),"",IF(AND($C62&lt;&gt;"",INDEX(Matches!$F$2:$F$201,MATCH($A62&amp;"-1",Matches!$J$2:$J$201,0))&lt;&gt;"",$C62&gt;=INDEX(Matches!$F$2:$F$201,MATCH($A62&amp;"-1",Matches!$J$2:$J$201,0))),"",IF(AND(D62=INDEX(Matches!$G$2:$G$201,MATCH($A62&amp;"-1",Matches!$J$2:$J$201,0)),E62=INDEX(Matches!$H$2:$H$201,MATCH($A62&amp;"-1",Matches!$J$2:$J$201,0))),5,IF(SIGN(D62-E62)&lt;&gt;SIGN(INDEX(Matches!$G$2:$G$201,MATCH($A62&amp;"-1",Matches!$J$2:$J$201,0))-INDEX(Matches!$H$2:$H$201,MATCH($A62&amp;"-1",Matches!$J$2:$J$201,0))),0,IF(D62-E62=INDEX(Matches!$G$2:$G$201,MATCH($A62&amp;"-1",Matches!$J$2:$J$201,0))-INDEX(Matches!$H$2:$H$201,MATCH($A62&amp;"-1",Matches!$J$2:$J$201,0)),3,2))))),""))</f>
        <v/>
      </c>
      <c r="Y62" s="12" t="str">
        <f aca="false">IF(OR($B62="",F62="",G62=""),"",IFERROR(IF(OR(INDEX(Matches!$I$2:$I$201,MATCH($A62&amp;"-2",Matches!$J$2:$J$201,0))="Void",INDEX(Matches!$G$2:$G$201,MATCH($A62&amp;"-2",Matches!$J$2:$J$201,0))="",INDEX(Matches!$H$2:$H$201,MATCH($A62&amp;"-2",Matches!$J$2:$J$201,0))=""),"",IF(AND($C62&lt;&gt;"",INDEX(Matches!$F$2:$F$201,MATCH($A62&amp;"-2",Matches!$J$2:$J$201,0))&lt;&gt;"",$C62&gt;=INDEX(Matches!$F$2:$F$201,MATCH($A62&amp;"-2",Matches!$J$2:$J$201,0))),"",IF(AND(F62=INDEX(Matches!$G$2:$G$201,MATCH($A62&amp;"-2",Matches!$J$2:$J$201,0)),G62=INDEX(Matches!$H$2:$H$201,MATCH($A62&amp;"-2",Matches!$J$2:$J$201,0))),5,IF(SIGN(F62-G62)&lt;&gt;SIGN(INDEX(Matches!$G$2:$G$201,MATCH($A62&amp;"-2",Matches!$J$2:$J$201,0))-INDEX(Matches!$H$2:$H$201,MATCH($A62&amp;"-2",Matches!$J$2:$J$201,0))),0,IF(F62-G62=INDEX(Matches!$G$2:$G$201,MATCH($A62&amp;"-2",Matches!$J$2:$J$201,0))-INDEX(Matches!$H$2:$H$201,MATCH($A62&amp;"-2",Matches!$J$2:$J$201,0)),3,2))))),""))</f>
        <v/>
      </c>
      <c r="Z62" s="12" t="str">
        <f aca="false">IF(OR($B62="",H62="",I62=""),"",IFERROR(IF(OR(INDEX(Matches!$I$2:$I$201,MATCH($A62&amp;"-3",Matches!$J$2:$J$201,0))="Void",INDEX(Matches!$G$2:$G$201,MATCH($A62&amp;"-3",Matches!$J$2:$J$201,0))="",INDEX(Matches!$H$2:$H$201,MATCH($A62&amp;"-3",Matches!$J$2:$J$201,0))=""),"",IF(AND($C62&lt;&gt;"",INDEX(Matches!$F$2:$F$201,MATCH($A62&amp;"-3",Matches!$J$2:$J$201,0))&lt;&gt;"",$C62&gt;=INDEX(Matches!$F$2:$F$201,MATCH($A62&amp;"-3",Matches!$J$2:$J$201,0))),"",IF(AND(H62=INDEX(Matches!$G$2:$G$201,MATCH($A62&amp;"-3",Matches!$J$2:$J$201,0)),I62=INDEX(Matches!$H$2:$H$201,MATCH($A62&amp;"-3",Matches!$J$2:$J$201,0))),5,IF(SIGN(H62-I62)&lt;&gt;SIGN(INDEX(Matches!$G$2:$G$201,MATCH($A62&amp;"-3",Matches!$J$2:$J$201,0))-INDEX(Matches!$H$2:$H$201,MATCH($A62&amp;"-3",Matches!$J$2:$J$201,0))),0,IF(H62-I62=INDEX(Matches!$G$2:$G$201,MATCH($A62&amp;"-3",Matches!$J$2:$J$201,0))-INDEX(Matches!$H$2:$H$201,MATCH($A62&amp;"-3",Matches!$J$2:$J$201,0)),3,2))))),""))</f>
        <v/>
      </c>
      <c r="AA62" s="12" t="str">
        <f aca="false">IF(OR($B62="",J62="",K62=""),"",IFERROR(IF(OR(INDEX(Matches!$I$2:$I$201,MATCH($A62&amp;"-4",Matches!$J$2:$J$201,0))="Void",INDEX(Matches!$G$2:$G$201,MATCH($A62&amp;"-4",Matches!$J$2:$J$201,0))="",INDEX(Matches!$H$2:$H$201,MATCH($A62&amp;"-4",Matches!$J$2:$J$201,0))=""),"",IF(AND($C62&lt;&gt;"",INDEX(Matches!$F$2:$F$201,MATCH($A62&amp;"-4",Matches!$J$2:$J$201,0))&lt;&gt;"",$C62&gt;=INDEX(Matches!$F$2:$F$201,MATCH($A62&amp;"-4",Matches!$J$2:$J$201,0))),"",IF(AND(J62=INDEX(Matches!$G$2:$G$201,MATCH($A62&amp;"-4",Matches!$J$2:$J$201,0)),K62=INDEX(Matches!$H$2:$H$201,MATCH($A62&amp;"-4",Matches!$J$2:$J$201,0))),5,IF(SIGN(J62-K62)&lt;&gt;SIGN(INDEX(Matches!$G$2:$G$201,MATCH($A62&amp;"-4",Matches!$J$2:$J$201,0))-INDEX(Matches!$H$2:$H$201,MATCH($A62&amp;"-4",Matches!$J$2:$J$201,0))),0,IF(J62-K62=INDEX(Matches!$G$2:$G$201,MATCH($A62&amp;"-4",Matches!$J$2:$J$201,0))-INDEX(Matches!$H$2:$H$201,MATCH($A62&amp;"-4",Matches!$J$2:$J$201,0)),3,2))))),""))</f>
        <v/>
      </c>
      <c r="AB62" s="12" t="str">
        <f aca="false">IF(OR($B62="",L62="",M62=""),"",IFERROR(IF(OR(INDEX(Matches!$I$2:$I$201,MATCH($A62&amp;"-5",Matches!$J$2:$J$201,0))="Void",INDEX(Matches!$G$2:$G$201,MATCH($A62&amp;"-5",Matches!$J$2:$J$201,0))="",INDEX(Matches!$H$2:$H$201,MATCH($A62&amp;"-5",Matches!$J$2:$J$201,0))=""),"",IF(AND($C62&lt;&gt;"",INDEX(Matches!$F$2:$F$201,MATCH($A62&amp;"-5",Matches!$J$2:$J$201,0))&lt;&gt;"",$C62&gt;=INDEX(Matches!$F$2:$F$201,MATCH($A62&amp;"-5",Matches!$J$2:$J$201,0))),"",IF(AND(L62=INDEX(Matches!$G$2:$G$201,MATCH($A62&amp;"-5",Matches!$J$2:$J$201,0)),M62=INDEX(Matches!$H$2:$H$201,MATCH($A62&amp;"-5",Matches!$J$2:$J$201,0))),5,IF(SIGN(L62-M62)&lt;&gt;SIGN(INDEX(Matches!$G$2:$G$201,MATCH($A62&amp;"-5",Matches!$J$2:$J$201,0))-INDEX(Matches!$H$2:$H$201,MATCH($A62&amp;"-5",Matches!$J$2:$J$201,0))),0,IF(L62-M62=INDEX(Matches!$G$2:$G$201,MATCH($A62&amp;"-5",Matches!$J$2:$J$201,0))-INDEX(Matches!$H$2:$H$201,MATCH($A62&amp;"-5",Matches!$J$2:$J$201,0)),3,2))))),""))</f>
        <v/>
      </c>
      <c r="AC62" s="12" t="str">
        <f aca="false">IF(OR($B62="",N62="",O62=""),"",IFERROR(IF(OR(INDEX(Matches!$I$2:$I$201,MATCH($A62&amp;"-6",Matches!$J$2:$J$201,0))="Void",INDEX(Matches!$G$2:$G$201,MATCH($A62&amp;"-6",Matches!$J$2:$J$201,0))="",INDEX(Matches!$H$2:$H$201,MATCH($A62&amp;"-6",Matches!$J$2:$J$201,0))=""),"",IF(AND($C62&lt;&gt;"",INDEX(Matches!$F$2:$F$201,MATCH($A62&amp;"-6",Matches!$J$2:$J$201,0))&lt;&gt;"",$C62&gt;=INDEX(Matches!$F$2:$F$201,MATCH($A62&amp;"-6",Matches!$J$2:$J$201,0))),"",IF(AND(N62=INDEX(Matches!$G$2:$G$201,MATCH($A62&amp;"-6",Matches!$J$2:$J$201,0)),O62=INDEX(Matches!$H$2:$H$201,MATCH($A62&amp;"-6",Matches!$J$2:$J$201,0))),5,IF(SIGN(N62-O62)&lt;&gt;SIGN(INDEX(Matches!$G$2:$G$201,MATCH($A62&amp;"-6",Matches!$J$2:$J$201,0))-INDEX(Matches!$H$2:$H$201,MATCH($A62&amp;"-6",Matches!$J$2:$J$201,0))),0,IF(N62-O62=INDEX(Matches!$G$2:$G$201,MATCH($A62&amp;"-6",Matches!$J$2:$J$201,0))-INDEX(Matches!$H$2:$H$201,MATCH($A62&amp;"-6",Matches!$J$2:$J$201,0)),3,2))))),""))</f>
        <v/>
      </c>
      <c r="AD62" s="12" t="str">
        <f aca="false">IF(OR($B62="",P62="",Q62=""),"",IFERROR(IF(OR(INDEX(Matches!$I$2:$I$201,MATCH($A62&amp;"-7",Matches!$J$2:$J$201,0))="Void",INDEX(Matches!$G$2:$G$201,MATCH($A62&amp;"-7",Matches!$J$2:$J$201,0))="",INDEX(Matches!$H$2:$H$201,MATCH($A62&amp;"-7",Matches!$J$2:$J$201,0))=""),"",IF(AND($C62&lt;&gt;"",INDEX(Matches!$F$2:$F$201,MATCH($A62&amp;"-7",Matches!$J$2:$J$201,0))&lt;&gt;"",$C62&gt;=INDEX(Matches!$F$2:$F$201,MATCH($A62&amp;"-7",Matches!$J$2:$J$201,0))),"",IF(AND(P62=INDEX(Matches!$G$2:$G$201,MATCH($A62&amp;"-7",Matches!$J$2:$J$201,0)),Q62=INDEX(Matches!$H$2:$H$201,MATCH($A62&amp;"-7",Matches!$J$2:$J$201,0))),5,IF(SIGN(P62-Q62)&lt;&gt;SIGN(INDEX(Matches!$G$2:$G$201,MATCH($A62&amp;"-7",Matches!$J$2:$J$201,0))-INDEX(Matches!$H$2:$H$201,MATCH($A62&amp;"-7",Matches!$J$2:$J$201,0))),0,IF(P62-Q62=INDEX(Matches!$G$2:$G$201,MATCH($A62&amp;"-7",Matches!$J$2:$J$201,0))-INDEX(Matches!$H$2:$H$201,MATCH($A62&amp;"-7",Matches!$J$2:$J$201,0)),3,2))))),""))</f>
        <v/>
      </c>
      <c r="AE62" s="12" t="str">
        <f aca="false">IF(OR($B62="",R62="",S62=""),"",IFERROR(IF(OR(INDEX(Matches!$I$2:$I$201,MATCH($A62&amp;"-8",Matches!$J$2:$J$201,0))="Void",INDEX(Matches!$G$2:$G$201,MATCH($A62&amp;"-8",Matches!$J$2:$J$201,0))="",INDEX(Matches!$H$2:$H$201,MATCH($A62&amp;"-8",Matches!$J$2:$J$201,0))=""),"",IF(AND($C62&lt;&gt;"",INDEX(Matches!$F$2:$F$201,MATCH($A62&amp;"-8",Matches!$J$2:$J$201,0))&lt;&gt;"",$C62&gt;=INDEX(Matches!$F$2:$F$201,MATCH($A62&amp;"-8",Matches!$J$2:$J$201,0))),"",IF(AND(R62=INDEX(Matches!$G$2:$G$201,MATCH($A62&amp;"-8",Matches!$J$2:$J$201,0)),S62=INDEX(Matches!$H$2:$H$201,MATCH($A62&amp;"-8",Matches!$J$2:$J$201,0))),5,IF(SIGN(R62-S62)&lt;&gt;SIGN(INDEX(Matches!$G$2:$G$201,MATCH($A62&amp;"-8",Matches!$J$2:$J$201,0))-INDEX(Matches!$H$2:$H$201,MATCH($A62&amp;"-8",Matches!$J$2:$J$201,0))),0,IF(R62-S62=INDEX(Matches!$G$2:$G$201,MATCH($A62&amp;"-8",Matches!$J$2:$J$201,0))-INDEX(Matches!$H$2:$H$201,MATCH($A62&amp;"-8",Matches!$J$2:$J$201,0)),3,2))))),""))</f>
        <v/>
      </c>
      <c r="AF62" s="12" t="str">
        <f aca="false">IF(OR($B62="",T62="",U62=""),"",IFERROR(IF(OR(INDEX(Matches!$I$2:$I$201,MATCH($A62&amp;"-9",Matches!$J$2:$J$201,0))="Void",INDEX(Matches!$G$2:$G$201,MATCH($A62&amp;"-9",Matches!$J$2:$J$201,0))="",INDEX(Matches!$H$2:$H$201,MATCH($A62&amp;"-9",Matches!$J$2:$J$201,0))=""),"",IF(AND($C62&lt;&gt;"",INDEX(Matches!$F$2:$F$201,MATCH($A62&amp;"-9",Matches!$J$2:$J$201,0))&lt;&gt;"",$C62&gt;=INDEX(Matches!$F$2:$F$201,MATCH($A62&amp;"-9",Matches!$J$2:$J$201,0))),"",IF(AND(T62=INDEX(Matches!$G$2:$G$201,MATCH($A62&amp;"-9",Matches!$J$2:$J$201,0)),U62=INDEX(Matches!$H$2:$H$201,MATCH($A62&amp;"-9",Matches!$J$2:$J$201,0))),5,IF(SIGN(T62-U62)&lt;&gt;SIGN(INDEX(Matches!$G$2:$G$201,MATCH($A62&amp;"-9",Matches!$J$2:$J$201,0))-INDEX(Matches!$H$2:$H$201,MATCH($A62&amp;"-9",Matches!$J$2:$J$201,0))),0,IF(T62-U62=INDEX(Matches!$G$2:$G$201,MATCH($A62&amp;"-9",Matches!$J$2:$J$201,0))-INDEX(Matches!$H$2:$H$201,MATCH($A62&amp;"-9",Matches!$J$2:$J$201,0)),3,2))))),""))</f>
        <v/>
      </c>
      <c r="AG62" s="12" t="str">
        <f aca="false">IF(OR($B62="",V62="",W62=""),"",IFERROR(IF(OR(INDEX(Matches!$I$2:$I$201,MATCH($A62&amp;"-10",Matches!$J$2:$J$201,0))="Void",INDEX(Matches!$G$2:$G$201,MATCH($A62&amp;"-10",Matches!$J$2:$J$201,0))="",INDEX(Matches!$H$2:$H$201,MATCH($A62&amp;"-10",Matches!$J$2:$J$201,0))=""),"",IF(AND($C62&lt;&gt;"",INDEX(Matches!$F$2:$F$201,MATCH($A62&amp;"-10",Matches!$J$2:$J$201,0))&lt;&gt;"",$C62&gt;=INDEX(Matches!$F$2:$F$201,MATCH($A62&amp;"-10",Matches!$J$2:$J$201,0))),"",IF(AND(V62=INDEX(Matches!$G$2:$G$201,MATCH($A62&amp;"-10",Matches!$J$2:$J$201,0)),W62=INDEX(Matches!$H$2:$H$201,MATCH($A62&amp;"-10",Matches!$J$2:$J$201,0))),5,IF(SIGN(V62-W62)&lt;&gt;SIGN(INDEX(Matches!$G$2:$G$201,MATCH($A62&amp;"-10",Matches!$J$2:$J$201,0))-INDEX(Matches!$H$2:$H$201,MATCH($A62&amp;"-10",Matches!$J$2:$J$201,0))),0,IF(V62-W62=INDEX(Matches!$G$2:$G$201,MATCH($A62&amp;"-10",Matches!$J$2:$J$201,0))-INDEX(Matches!$H$2:$H$201,MATCH($A62&amp;"-10",Matches!$J$2:$J$201,0)),3,2))))),""))</f>
        <v/>
      </c>
      <c r="AH62" s="13" t="str">
        <f aca="false">IF($B62="","",SUM(X62:AG62))</f>
        <v/>
      </c>
      <c r="AI62" s="12" t="str">
        <f aca="false">IF($B62="","",COUNTIF(X62:AG62,5))</f>
        <v/>
      </c>
      <c r="AJ62" s="12" t="str">
        <f aca="false">IF($B62="","",COUNTIF(X62:AG62,"&gt;=2"))</f>
        <v/>
      </c>
      <c r="AK62" s="12" t="str">
        <f aca="false">IF($B62="","",COUNT(X62:AG62))</f>
        <v/>
      </c>
    </row>
    <row r="63" customFormat="false" ht="15" hidden="false" customHeight="false" outlineLevel="0" collapsed="false">
      <c r="A63" s="7"/>
      <c r="B63" s="7"/>
      <c r="C63" s="1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12" t="str">
        <f aca="false">IF(OR($B63="",D63="",E63=""),"",IFERROR(IF(OR(INDEX(Matches!$I$2:$I$201,MATCH($A63&amp;"-1",Matches!$J$2:$J$201,0))="Void",INDEX(Matches!$G$2:$G$201,MATCH($A63&amp;"-1",Matches!$J$2:$J$201,0))="",INDEX(Matches!$H$2:$H$201,MATCH($A63&amp;"-1",Matches!$J$2:$J$201,0))=""),"",IF(AND($C63&lt;&gt;"",INDEX(Matches!$F$2:$F$201,MATCH($A63&amp;"-1",Matches!$J$2:$J$201,0))&lt;&gt;"",$C63&gt;=INDEX(Matches!$F$2:$F$201,MATCH($A63&amp;"-1",Matches!$J$2:$J$201,0))),"",IF(AND(D63=INDEX(Matches!$G$2:$G$201,MATCH($A63&amp;"-1",Matches!$J$2:$J$201,0)),E63=INDEX(Matches!$H$2:$H$201,MATCH($A63&amp;"-1",Matches!$J$2:$J$201,0))),5,IF(SIGN(D63-E63)&lt;&gt;SIGN(INDEX(Matches!$G$2:$G$201,MATCH($A63&amp;"-1",Matches!$J$2:$J$201,0))-INDEX(Matches!$H$2:$H$201,MATCH($A63&amp;"-1",Matches!$J$2:$J$201,0))),0,IF(D63-E63=INDEX(Matches!$G$2:$G$201,MATCH($A63&amp;"-1",Matches!$J$2:$J$201,0))-INDEX(Matches!$H$2:$H$201,MATCH($A63&amp;"-1",Matches!$J$2:$J$201,0)),3,2))))),""))</f>
        <v/>
      </c>
      <c r="Y63" s="12" t="str">
        <f aca="false">IF(OR($B63="",F63="",G63=""),"",IFERROR(IF(OR(INDEX(Matches!$I$2:$I$201,MATCH($A63&amp;"-2",Matches!$J$2:$J$201,0))="Void",INDEX(Matches!$G$2:$G$201,MATCH($A63&amp;"-2",Matches!$J$2:$J$201,0))="",INDEX(Matches!$H$2:$H$201,MATCH($A63&amp;"-2",Matches!$J$2:$J$201,0))=""),"",IF(AND($C63&lt;&gt;"",INDEX(Matches!$F$2:$F$201,MATCH($A63&amp;"-2",Matches!$J$2:$J$201,0))&lt;&gt;"",$C63&gt;=INDEX(Matches!$F$2:$F$201,MATCH($A63&amp;"-2",Matches!$J$2:$J$201,0))),"",IF(AND(F63=INDEX(Matches!$G$2:$G$201,MATCH($A63&amp;"-2",Matches!$J$2:$J$201,0)),G63=INDEX(Matches!$H$2:$H$201,MATCH($A63&amp;"-2",Matches!$J$2:$J$201,0))),5,IF(SIGN(F63-G63)&lt;&gt;SIGN(INDEX(Matches!$G$2:$G$201,MATCH($A63&amp;"-2",Matches!$J$2:$J$201,0))-INDEX(Matches!$H$2:$H$201,MATCH($A63&amp;"-2",Matches!$J$2:$J$201,0))),0,IF(F63-G63=INDEX(Matches!$G$2:$G$201,MATCH($A63&amp;"-2",Matches!$J$2:$J$201,0))-INDEX(Matches!$H$2:$H$201,MATCH($A63&amp;"-2",Matches!$J$2:$J$201,0)),3,2))))),""))</f>
        <v/>
      </c>
      <c r="Z63" s="12" t="str">
        <f aca="false">IF(OR($B63="",H63="",I63=""),"",IFERROR(IF(OR(INDEX(Matches!$I$2:$I$201,MATCH($A63&amp;"-3",Matches!$J$2:$J$201,0))="Void",INDEX(Matches!$G$2:$G$201,MATCH($A63&amp;"-3",Matches!$J$2:$J$201,0))="",INDEX(Matches!$H$2:$H$201,MATCH($A63&amp;"-3",Matches!$J$2:$J$201,0))=""),"",IF(AND($C63&lt;&gt;"",INDEX(Matches!$F$2:$F$201,MATCH($A63&amp;"-3",Matches!$J$2:$J$201,0))&lt;&gt;"",$C63&gt;=INDEX(Matches!$F$2:$F$201,MATCH($A63&amp;"-3",Matches!$J$2:$J$201,0))),"",IF(AND(H63=INDEX(Matches!$G$2:$G$201,MATCH($A63&amp;"-3",Matches!$J$2:$J$201,0)),I63=INDEX(Matches!$H$2:$H$201,MATCH($A63&amp;"-3",Matches!$J$2:$J$201,0))),5,IF(SIGN(H63-I63)&lt;&gt;SIGN(INDEX(Matches!$G$2:$G$201,MATCH($A63&amp;"-3",Matches!$J$2:$J$201,0))-INDEX(Matches!$H$2:$H$201,MATCH($A63&amp;"-3",Matches!$J$2:$J$201,0))),0,IF(H63-I63=INDEX(Matches!$G$2:$G$201,MATCH($A63&amp;"-3",Matches!$J$2:$J$201,0))-INDEX(Matches!$H$2:$H$201,MATCH($A63&amp;"-3",Matches!$J$2:$J$201,0)),3,2))))),""))</f>
        <v/>
      </c>
      <c r="AA63" s="12" t="str">
        <f aca="false">IF(OR($B63="",J63="",K63=""),"",IFERROR(IF(OR(INDEX(Matches!$I$2:$I$201,MATCH($A63&amp;"-4",Matches!$J$2:$J$201,0))="Void",INDEX(Matches!$G$2:$G$201,MATCH($A63&amp;"-4",Matches!$J$2:$J$201,0))="",INDEX(Matches!$H$2:$H$201,MATCH($A63&amp;"-4",Matches!$J$2:$J$201,0))=""),"",IF(AND($C63&lt;&gt;"",INDEX(Matches!$F$2:$F$201,MATCH($A63&amp;"-4",Matches!$J$2:$J$201,0))&lt;&gt;"",$C63&gt;=INDEX(Matches!$F$2:$F$201,MATCH($A63&amp;"-4",Matches!$J$2:$J$201,0))),"",IF(AND(J63=INDEX(Matches!$G$2:$G$201,MATCH($A63&amp;"-4",Matches!$J$2:$J$201,0)),K63=INDEX(Matches!$H$2:$H$201,MATCH($A63&amp;"-4",Matches!$J$2:$J$201,0))),5,IF(SIGN(J63-K63)&lt;&gt;SIGN(INDEX(Matches!$G$2:$G$201,MATCH($A63&amp;"-4",Matches!$J$2:$J$201,0))-INDEX(Matches!$H$2:$H$201,MATCH($A63&amp;"-4",Matches!$J$2:$J$201,0))),0,IF(J63-K63=INDEX(Matches!$G$2:$G$201,MATCH($A63&amp;"-4",Matches!$J$2:$J$201,0))-INDEX(Matches!$H$2:$H$201,MATCH($A63&amp;"-4",Matches!$J$2:$J$201,0)),3,2))))),""))</f>
        <v/>
      </c>
      <c r="AB63" s="12" t="str">
        <f aca="false">IF(OR($B63="",L63="",M63=""),"",IFERROR(IF(OR(INDEX(Matches!$I$2:$I$201,MATCH($A63&amp;"-5",Matches!$J$2:$J$201,0))="Void",INDEX(Matches!$G$2:$G$201,MATCH($A63&amp;"-5",Matches!$J$2:$J$201,0))="",INDEX(Matches!$H$2:$H$201,MATCH($A63&amp;"-5",Matches!$J$2:$J$201,0))=""),"",IF(AND($C63&lt;&gt;"",INDEX(Matches!$F$2:$F$201,MATCH($A63&amp;"-5",Matches!$J$2:$J$201,0))&lt;&gt;"",$C63&gt;=INDEX(Matches!$F$2:$F$201,MATCH($A63&amp;"-5",Matches!$J$2:$J$201,0))),"",IF(AND(L63=INDEX(Matches!$G$2:$G$201,MATCH($A63&amp;"-5",Matches!$J$2:$J$201,0)),M63=INDEX(Matches!$H$2:$H$201,MATCH($A63&amp;"-5",Matches!$J$2:$J$201,0))),5,IF(SIGN(L63-M63)&lt;&gt;SIGN(INDEX(Matches!$G$2:$G$201,MATCH($A63&amp;"-5",Matches!$J$2:$J$201,0))-INDEX(Matches!$H$2:$H$201,MATCH($A63&amp;"-5",Matches!$J$2:$J$201,0))),0,IF(L63-M63=INDEX(Matches!$G$2:$G$201,MATCH($A63&amp;"-5",Matches!$J$2:$J$201,0))-INDEX(Matches!$H$2:$H$201,MATCH($A63&amp;"-5",Matches!$J$2:$J$201,0)),3,2))))),""))</f>
        <v/>
      </c>
      <c r="AC63" s="12" t="str">
        <f aca="false">IF(OR($B63="",N63="",O63=""),"",IFERROR(IF(OR(INDEX(Matches!$I$2:$I$201,MATCH($A63&amp;"-6",Matches!$J$2:$J$201,0))="Void",INDEX(Matches!$G$2:$G$201,MATCH($A63&amp;"-6",Matches!$J$2:$J$201,0))="",INDEX(Matches!$H$2:$H$201,MATCH($A63&amp;"-6",Matches!$J$2:$J$201,0))=""),"",IF(AND($C63&lt;&gt;"",INDEX(Matches!$F$2:$F$201,MATCH($A63&amp;"-6",Matches!$J$2:$J$201,0))&lt;&gt;"",$C63&gt;=INDEX(Matches!$F$2:$F$201,MATCH($A63&amp;"-6",Matches!$J$2:$J$201,0))),"",IF(AND(N63=INDEX(Matches!$G$2:$G$201,MATCH($A63&amp;"-6",Matches!$J$2:$J$201,0)),O63=INDEX(Matches!$H$2:$H$201,MATCH($A63&amp;"-6",Matches!$J$2:$J$201,0))),5,IF(SIGN(N63-O63)&lt;&gt;SIGN(INDEX(Matches!$G$2:$G$201,MATCH($A63&amp;"-6",Matches!$J$2:$J$201,0))-INDEX(Matches!$H$2:$H$201,MATCH($A63&amp;"-6",Matches!$J$2:$J$201,0))),0,IF(N63-O63=INDEX(Matches!$G$2:$G$201,MATCH($A63&amp;"-6",Matches!$J$2:$J$201,0))-INDEX(Matches!$H$2:$H$201,MATCH($A63&amp;"-6",Matches!$J$2:$J$201,0)),3,2))))),""))</f>
        <v/>
      </c>
      <c r="AD63" s="12" t="str">
        <f aca="false">IF(OR($B63="",P63="",Q63=""),"",IFERROR(IF(OR(INDEX(Matches!$I$2:$I$201,MATCH($A63&amp;"-7",Matches!$J$2:$J$201,0))="Void",INDEX(Matches!$G$2:$G$201,MATCH($A63&amp;"-7",Matches!$J$2:$J$201,0))="",INDEX(Matches!$H$2:$H$201,MATCH($A63&amp;"-7",Matches!$J$2:$J$201,0))=""),"",IF(AND($C63&lt;&gt;"",INDEX(Matches!$F$2:$F$201,MATCH($A63&amp;"-7",Matches!$J$2:$J$201,0))&lt;&gt;"",$C63&gt;=INDEX(Matches!$F$2:$F$201,MATCH($A63&amp;"-7",Matches!$J$2:$J$201,0))),"",IF(AND(P63=INDEX(Matches!$G$2:$G$201,MATCH($A63&amp;"-7",Matches!$J$2:$J$201,0)),Q63=INDEX(Matches!$H$2:$H$201,MATCH($A63&amp;"-7",Matches!$J$2:$J$201,0))),5,IF(SIGN(P63-Q63)&lt;&gt;SIGN(INDEX(Matches!$G$2:$G$201,MATCH($A63&amp;"-7",Matches!$J$2:$J$201,0))-INDEX(Matches!$H$2:$H$201,MATCH($A63&amp;"-7",Matches!$J$2:$J$201,0))),0,IF(P63-Q63=INDEX(Matches!$G$2:$G$201,MATCH($A63&amp;"-7",Matches!$J$2:$J$201,0))-INDEX(Matches!$H$2:$H$201,MATCH($A63&amp;"-7",Matches!$J$2:$J$201,0)),3,2))))),""))</f>
        <v/>
      </c>
      <c r="AE63" s="12" t="str">
        <f aca="false">IF(OR($B63="",R63="",S63=""),"",IFERROR(IF(OR(INDEX(Matches!$I$2:$I$201,MATCH($A63&amp;"-8",Matches!$J$2:$J$201,0))="Void",INDEX(Matches!$G$2:$G$201,MATCH($A63&amp;"-8",Matches!$J$2:$J$201,0))="",INDEX(Matches!$H$2:$H$201,MATCH($A63&amp;"-8",Matches!$J$2:$J$201,0))=""),"",IF(AND($C63&lt;&gt;"",INDEX(Matches!$F$2:$F$201,MATCH($A63&amp;"-8",Matches!$J$2:$J$201,0))&lt;&gt;"",$C63&gt;=INDEX(Matches!$F$2:$F$201,MATCH($A63&amp;"-8",Matches!$J$2:$J$201,0))),"",IF(AND(R63=INDEX(Matches!$G$2:$G$201,MATCH($A63&amp;"-8",Matches!$J$2:$J$201,0)),S63=INDEX(Matches!$H$2:$H$201,MATCH($A63&amp;"-8",Matches!$J$2:$J$201,0))),5,IF(SIGN(R63-S63)&lt;&gt;SIGN(INDEX(Matches!$G$2:$G$201,MATCH($A63&amp;"-8",Matches!$J$2:$J$201,0))-INDEX(Matches!$H$2:$H$201,MATCH($A63&amp;"-8",Matches!$J$2:$J$201,0))),0,IF(R63-S63=INDEX(Matches!$G$2:$G$201,MATCH($A63&amp;"-8",Matches!$J$2:$J$201,0))-INDEX(Matches!$H$2:$H$201,MATCH($A63&amp;"-8",Matches!$J$2:$J$201,0)),3,2))))),""))</f>
        <v/>
      </c>
      <c r="AF63" s="12" t="str">
        <f aca="false">IF(OR($B63="",T63="",U63=""),"",IFERROR(IF(OR(INDEX(Matches!$I$2:$I$201,MATCH($A63&amp;"-9",Matches!$J$2:$J$201,0))="Void",INDEX(Matches!$G$2:$G$201,MATCH($A63&amp;"-9",Matches!$J$2:$J$201,0))="",INDEX(Matches!$H$2:$H$201,MATCH($A63&amp;"-9",Matches!$J$2:$J$201,0))=""),"",IF(AND($C63&lt;&gt;"",INDEX(Matches!$F$2:$F$201,MATCH($A63&amp;"-9",Matches!$J$2:$J$201,0))&lt;&gt;"",$C63&gt;=INDEX(Matches!$F$2:$F$201,MATCH($A63&amp;"-9",Matches!$J$2:$J$201,0))),"",IF(AND(T63=INDEX(Matches!$G$2:$G$201,MATCH($A63&amp;"-9",Matches!$J$2:$J$201,0)),U63=INDEX(Matches!$H$2:$H$201,MATCH($A63&amp;"-9",Matches!$J$2:$J$201,0))),5,IF(SIGN(T63-U63)&lt;&gt;SIGN(INDEX(Matches!$G$2:$G$201,MATCH($A63&amp;"-9",Matches!$J$2:$J$201,0))-INDEX(Matches!$H$2:$H$201,MATCH($A63&amp;"-9",Matches!$J$2:$J$201,0))),0,IF(T63-U63=INDEX(Matches!$G$2:$G$201,MATCH($A63&amp;"-9",Matches!$J$2:$J$201,0))-INDEX(Matches!$H$2:$H$201,MATCH($A63&amp;"-9",Matches!$J$2:$J$201,0)),3,2))))),""))</f>
        <v/>
      </c>
      <c r="AG63" s="12" t="str">
        <f aca="false">IF(OR($B63="",V63="",W63=""),"",IFERROR(IF(OR(INDEX(Matches!$I$2:$I$201,MATCH($A63&amp;"-10",Matches!$J$2:$J$201,0))="Void",INDEX(Matches!$G$2:$G$201,MATCH($A63&amp;"-10",Matches!$J$2:$J$201,0))="",INDEX(Matches!$H$2:$H$201,MATCH($A63&amp;"-10",Matches!$J$2:$J$201,0))=""),"",IF(AND($C63&lt;&gt;"",INDEX(Matches!$F$2:$F$201,MATCH($A63&amp;"-10",Matches!$J$2:$J$201,0))&lt;&gt;"",$C63&gt;=INDEX(Matches!$F$2:$F$201,MATCH($A63&amp;"-10",Matches!$J$2:$J$201,0))),"",IF(AND(V63=INDEX(Matches!$G$2:$G$201,MATCH($A63&amp;"-10",Matches!$J$2:$J$201,0)),W63=INDEX(Matches!$H$2:$H$201,MATCH($A63&amp;"-10",Matches!$J$2:$J$201,0))),5,IF(SIGN(V63-W63)&lt;&gt;SIGN(INDEX(Matches!$G$2:$G$201,MATCH($A63&amp;"-10",Matches!$J$2:$J$201,0))-INDEX(Matches!$H$2:$H$201,MATCH($A63&amp;"-10",Matches!$J$2:$J$201,0))),0,IF(V63-W63=INDEX(Matches!$G$2:$G$201,MATCH($A63&amp;"-10",Matches!$J$2:$J$201,0))-INDEX(Matches!$H$2:$H$201,MATCH($A63&amp;"-10",Matches!$J$2:$J$201,0)),3,2))))),""))</f>
        <v/>
      </c>
      <c r="AH63" s="13" t="str">
        <f aca="false">IF($B63="","",SUM(X63:AG63))</f>
        <v/>
      </c>
      <c r="AI63" s="12" t="str">
        <f aca="false">IF($B63="","",COUNTIF(X63:AG63,5))</f>
        <v/>
      </c>
      <c r="AJ63" s="12" t="str">
        <f aca="false">IF($B63="","",COUNTIF(X63:AG63,"&gt;=2"))</f>
        <v/>
      </c>
      <c r="AK63" s="12" t="str">
        <f aca="false">IF($B63="","",COUNT(X63:AG63))</f>
        <v/>
      </c>
    </row>
    <row r="64" customFormat="false" ht="15" hidden="false" customHeight="false" outlineLevel="0" collapsed="false">
      <c r="A64" s="7"/>
      <c r="B64" s="7"/>
      <c r="C64" s="1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12" t="str">
        <f aca="false">IF(OR($B64="",D64="",E64=""),"",IFERROR(IF(OR(INDEX(Matches!$I$2:$I$201,MATCH($A64&amp;"-1",Matches!$J$2:$J$201,0))="Void",INDEX(Matches!$G$2:$G$201,MATCH($A64&amp;"-1",Matches!$J$2:$J$201,0))="",INDEX(Matches!$H$2:$H$201,MATCH($A64&amp;"-1",Matches!$J$2:$J$201,0))=""),"",IF(AND($C64&lt;&gt;"",INDEX(Matches!$F$2:$F$201,MATCH($A64&amp;"-1",Matches!$J$2:$J$201,0))&lt;&gt;"",$C64&gt;=INDEX(Matches!$F$2:$F$201,MATCH($A64&amp;"-1",Matches!$J$2:$J$201,0))),"",IF(AND(D64=INDEX(Matches!$G$2:$G$201,MATCH($A64&amp;"-1",Matches!$J$2:$J$201,0)),E64=INDEX(Matches!$H$2:$H$201,MATCH($A64&amp;"-1",Matches!$J$2:$J$201,0))),5,IF(SIGN(D64-E64)&lt;&gt;SIGN(INDEX(Matches!$G$2:$G$201,MATCH($A64&amp;"-1",Matches!$J$2:$J$201,0))-INDEX(Matches!$H$2:$H$201,MATCH($A64&amp;"-1",Matches!$J$2:$J$201,0))),0,IF(D64-E64=INDEX(Matches!$G$2:$G$201,MATCH($A64&amp;"-1",Matches!$J$2:$J$201,0))-INDEX(Matches!$H$2:$H$201,MATCH($A64&amp;"-1",Matches!$J$2:$J$201,0)),3,2))))),""))</f>
        <v/>
      </c>
      <c r="Y64" s="12" t="str">
        <f aca="false">IF(OR($B64="",F64="",G64=""),"",IFERROR(IF(OR(INDEX(Matches!$I$2:$I$201,MATCH($A64&amp;"-2",Matches!$J$2:$J$201,0))="Void",INDEX(Matches!$G$2:$G$201,MATCH($A64&amp;"-2",Matches!$J$2:$J$201,0))="",INDEX(Matches!$H$2:$H$201,MATCH($A64&amp;"-2",Matches!$J$2:$J$201,0))=""),"",IF(AND($C64&lt;&gt;"",INDEX(Matches!$F$2:$F$201,MATCH($A64&amp;"-2",Matches!$J$2:$J$201,0))&lt;&gt;"",$C64&gt;=INDEX(Matches!$F$2:$F$201,MATCH($A64&amp;"-2",Matches!$J$2:$J$201,0))),"",IF(AND(F64=INDEX(Matches!$G$2:$G$201,MATCH($A64&amp;"-2",Matches!$J$2:$J$201,0)),G64=INDEX(Matches!$H$2:$H$201,MATCH($A64&amp;"-2",Matches!$J$2:$J$201,0))),5,IF(SIGN(F64-G64)&lt;&gt;SIGN(INDEX(Matches!$G$2:$G$201,MATCH($A64&amp;"-2",Matches!$J$2:$J$201,0))-INDEX(Matches!$H$2:$H$201,MATCH($A64&amp;"-2",Matches!$J$2:$J$201,0))),0,IF(F64-G64=INDEX(Matches!$G$2:$G$201,MATCH($A64&amp;"-2",Matches!$J$2:$J$201,0))-INDEX(Matches!$H$2:$H$201,MATCH($A64&amp;"-2",Matches!$J$2:$J$201,0)),3,2))))),""))</f>
        <v/>
      </c>
      <c r="Z64" s="12" t="str">
        <f aca="false">IF(OR($B64="",H64="",I64=""),"",IFERROR(IF(OR(INDEX(Matches!$I$2:$I$201,MATCH($A64&amp;"-3",Matches!$J$2:$J$201,0))="Void",INDEX(Matches!$G$2:$G$201,MATCH($A64&amp;"-3",Matches!$J$2:$J$201,0))="",INDEX(Matches!$H$2:$H$201,MATCH($A64&amp;"-3",Matches!$J$2:$J$201,0))=""),"",IF(AND($C64&lt;&gt;"",INDEX(Matches!$F$2:$F$201,MATCH($A64&amp;"-3",Matches!$J$2:$J$201,0))&lt;&gt;"",$C64&gt;=INDEX(Matches!$F$2:$F$201,MATCH($A64&amp;"-3",Matches!$J$2:$J$201,0))),"",IF(AND(H64=INDEX(Matches!$G$2:$G$201,MATCH($A64&amp;"-3",Matches!$J$2:$J$201,0)),I64=INDEX(Matches!$H$2:$H$201,MATCH($A64&amp;"-3",Matches!$J$2:$J$201,0))),5,IF(SIGN(H64-I64)&lt;&gt;SIGN(INDEX(Matches!$G$2:$G$201,MATCH($A64&amp;"-3",Matches!$J$2:$J$201,0))-INDEX(Matches!$H$2:$H$201,MATCH($A64&amp;"-3",Matches!$J$2:$J$201,0))),0,IF(H64-I64=INDEX(Matches!$G$2:$G$201,MATCH($A64&amp;"-3",Matches!$J$2:$J$201,0))-INDEX(Matches!$H$2:$H$201,MATCH($A64&amp;"-3",Matches!$J$2:$J$201,0)),3,2))))),""))</f>
        <v/>
      </c>
      <c r="AA64" s="12" t="str">
        <f aca="false">IF(OR($B64="",J64="",K64=""),"",IFERROR(IF(OR(INDEX(Matches!$I$2:$I$201,MATCH($A64&amp;"-4",Matches!$J$2:$J$201,0))="Void",INDEX(Matches!$G$2:$G$201,MATCH($A64&amp;"-4",Matches!$J$2:$J$201,0))="",INDEX(Matches!$H$2:$H$201,MATCH($A64&amp;"-4",Matches!$J$2:$J$201,0))=""),"",IF(AND($C64&lt;&gt;"",INDEX(Matches!$F$2:$F$201,MATCH($A64&amp;"-4",Matches!$J$2:$J$201,0))&lt;&gt;"",$C64&gt;=INDEX(Matches!$F$2:$F$201,MATCH($A64&amp;"-4",Matches!$J$2:$J$201,0))),"",IF(AND(J64=INDEX(Matches!$G$2:$G$201,MATCH($A64&amp;"-4",Matches!$J$2:$J$201,0)),K64=INDEX(Matches!$H$2:$H$201,MATCH($A64&amp;"-4",Matches!$J$2:$J$201,0))),5,IF(SIGN(J64-K64)&lt;&gt;SIGN(INDEX(Matches!$G$2:$G$201,MATCH($A64&amp;"-4",Matches!$J$2:$J$201,0))-INDEX(Matches!$H$2:$H$201,MATCH($A64&amp;"-4",Matches!$J$2:$J$201,0))),0,IF(J64-K64=INDEX(Matches!$G$2:$G$201,MATCH($A64&amp;"-4",Matches!$J$2:$J$201,0))-INDEX(Matches!$H$2:$H$201,MATCH($A64&amp;"-4",Matches!$J$2:$J$201,0)),3,2))))),""))</f>
        <v/>
      </c>
      <c r="AB64" s="12" t="str">
        <f aca="false">IF(OR($B64="",L64="",M64=""),"",IFERROR(IF(OR(INDEX(Matches!$I$2:$I$201,MATCH($A64&amp;"-5",Matches!$J$2:$J$201,0))="Void",INDEX(Matches!$G$2:$G$201,MATCH($A64&amp;"-5",Matches!$J$2:$J$201,0))="",INDEX(Matches!$H$2:$H$201,MATCH($A64&amp;"-5",Matches!$J$2:$J$201,0))=""),"",IF(AND($C64&lt;&gt;"",INDEX(Matches!$F$2:$F$201,MATCH($A64&amp;"-5",Matches!$J$2:$J$201,0))&lt;&gt;"",$C64&gt;=INDEX(Matches!$F$2:$F$201,MATCH($A64&amp;"-5",Matches!$J$2:$J$201,0))),"",IF(AND(L64=INDEX(Matches!$G$2:$G$201,MATCH($A64&amp;"-5",Matches!$J$2:$J$201,0)),M64=INDEX(Matches!$H$2:$H$201,MATCH($A64&amp;"-5",Matches!$J$2:$J$201,0))),5,IF(SIGN(L64-M64)&lt;&gt;SIGN(INDEX(Matches!$G$2:$G$201,MATCH($A64&amp;"-5",Matches!$J$2:$J$201,0))-INDEX(Matches!$H$2:$H$201,MATCH($A64&amp;"-5",Matches!$J$2:$J$201,0))),0,IF(L64-M64=INDEX(Matches!$G$2:$G$201,MATCH($A64&amp;"-5",Matches!$J$2:$J$201,0))-INDEX(Matches!$H$2:$H$201,MATCH($A64&amp;"-5",Matches!$J$2:$J$201,0)),3,2))))),""))</f>
        <v/>
      </c>
      <c r="AC64" s="12" t="str">
        <f aca="false">IF(OR($B64="",N64="",O64=""),"",IFERROR(IF(OR(INDEX(Matches!$I$2:$I$201,MATCH($A64&amp;"-6",Matches!$J$2:$J$201,0))="Void",INDEX(Matches!$G$2:$G$201,MATCH($A64&amp;"-6",Matches!$J$2:$J$201,0))="",INDEX(Matches!$H$2:$H$201,MATCH($A64&amp;"-6",Matches!$J$2:$J$201,0))=""),"",IF(AND($C64&lt;&gt;"",INDEX(Matches!$F$2:$F$201,MATCH($A64&amp;"-6",Matches!$J$2:$J$201,0))&lt;&gt;"",$C64&gt;=INDEX(Matches!$F$2:$F$201,MATCH($A64&amp;"-6",Matches!$J$2:$J$201,0))),"",IF(AND(N64=INDEX(Matches!$G$2:$G$201,MATCH($A64&amp;"-6",Matches!$J$2:$J$201,0)),O64=INDEX(Matches!$H$2:$H$201,MATCH($A64&amp;"-6",Matches!$J$2:$J$201,0))),5,IF(SIGN(N64-O64)&lt;&gt;SIGN(INDEX(Matches!$G$2:$G$201,MATCH($A64&amp;"-6",Matches!$J$2:$J$201,0))-INDEX(Matches!$H$2:$H$201,MATCH($A64&amp;"-6",Matches!$J$2:$J$201,0))),0,IF(N64-O64=INDEX(Matches!$G$2:$G$201,MATCH($A64&amp;"-6",Matches!$J$2:$J$201,0))-INDEX(Matches!$H$2:$H$201,MATCH($A64&amp;"-6",Matches!$J$2:$J$201,0)),3,2))))),""))</f>
        <v/>
      </c>
      <c r="AD64" s="12" t="str">
        <f aca="false">IF(OR($B64="",P64="",Q64=""),"",IFERROR(IF(OR(INDEX(Matches!$I$2:$I$201,MATCH($A64&amp;"-7",Matches!$J$2:$J$201,0))="Void",INDEX(Matches!$G$2:$G$201,MATCH($A64&amp;"-7",Matches!$J$2:$J$201,0))="",INDEX(Matches!$H$2:$H$201,MATCH($A64&amp;"-7",Matches!$J$2:$J$201,0))=""),"",IF(AND($C64&lt;&gt;"",INDEX(Matches!$F$2:$F$201,MATCH($A64&amp;"-7",Matches!$J$2:$J$201,0))&lt;&gt;"",$C64&gt;=INDEX(Matches!$F$2:$F$201,MATCH($A64&amp;"-7",Matches!$J$2:$J$201,0))),"",IF(AND(P64=INDEX(Matches!$G$2:$G$201,MATCH($A64&amp;"-7",Matches!$J$2:$J$201,0)),Q64=INDEX(Matches!$H$2:$H$201,MATCH($A64&amp;"-7",Matches!$J$2:$J$201,0))),5,IF(SIGN(P64-Q64)&lt;&gt;SIGN(INDEX(Matches!$G$2:$G$201,MATCH($A64&amp;"-7",Matches!$J$2:$J$201,0))-INDEX(Matches!$H$2:$H$201,MATCH($A64&amp;"-7",Matches!$J$2:$J$201,0))),0,IF(P64-Q64=INDEX(Matches!$G$2:$G$201,MATCH($A64&amp;"-7",Matches!$J$2:$J$201,0))-INDEX(Matches!$H$2:$H$201,MATCH($A64&amp;"-7",Matches!$J$2:$J$201,0)),3,2))))),""))</f>
        <v/>
      </c>
      <c r="AE64" s="12" t="str">
        <f aca="false">IF(OR($B64="",R64="",S64=""),"",IFERROR(IF(OR(INDEX(Matches!$I$2:$I$201,MATCH($A64&amp;"-8",Matches!$J$2:$J$201,0))="Void",INDEX(Matches!$G$2:$G$201,MATCH($A64&amp;"-8",Matches!$J$2:$J$201,0))="",INDEX(Matches!$H$2:$H$201,MATCH($A64&amp;"-8",Matches!$J$2:$J$201,0))=""),"",IF(AND($C64&lt;&gt;"",INDEX(Matches!$F$2:$F$201,MATCH($A64&amp;"-8",Matches!$J$2:$J$201,0))&lt;&gt;"",$C64&gt;=INDEX(Matches!$F$2:$F$201,MATCH($A64&amp;"-8",Matches!$J$2:$J$201,0))),"",IF(AND(R64=INDEX(Matches!$G$2:$G$201,MATCH($A64&amp;"-8",Matches!$J$2:$J$201,0)),S64=INDEX(Matches!$H$2:$H$201,MATCH($A64&amp;"-8",Matches!$J$2:$J$201,0))),5,IF(SIGN(R64-S64)&lt;&gt;SIGN(INDEX(Matches!$G$2:$G$201,MATCH($A64&amp;"-8",Matches!$J$2:$J$201,0))-INDEX(Matches!$H$2:$H$201,MATCH($A64&amp;"-8",Matches!$J$2:$J$201,0))),0,IF(R64-S64=INDEX(Matches!$G$2:$G$201,MATCH($A64&amp;"-8",Matches!$J$2:$J$201,0))-INDEX(Matches!$H$2:$H$201,MATCH($A64&amp;"-8",Matches!$J$2:$J$201,0)),3,2))))),""))</f>
        <v/>
      </c>
      <c r="AF64" s="12" t="str">
        <f aca="false">IF(OR($B64="",T64="",U64=""),"",IFERROR(IF(OR(INDEX(Matches!$I$2:$I$201,MATCH($A64&amp;"-9",Matches!$J$2:$J$201,0))="Void",INDEX(Matches!$G$2:$G$201,MATCH($A64&amp;"-9",Matches!$J$2:$J$201,0))="",INDEX(Matches!$H$2:$H$201,MATCH($A64&amp;"-9",Matches!$J$2:$J$201,0))=""),"",IF(AND($C64&lt;&gt;"",INDEX(Matches!$F$2:$F$201,MATCH($A64&amp;"-9",Matches!$J$2:$J$201,0))&lt;&gt;"",$C64&gt;=INDEX(Matches!$F$2:$F$201,MATCH($A64&amp;"-9",Matches!$J$2:$J$201,0))),"",IF(AND(T64=INDEX(Matches!$G$2:$G$201,MATCH($A64&amp;"-9",Matches!$J$2:$J$201,0)),U64=INDEX(Matches!$H$2:$H$201,MATCH($A64&amp;"-9",Matches!$J$2:$J$201,0))),5,IF(SIGN(T64-U64)&lt;&gt;SIGN(INDEX(Matches!$G$2:$G$201,MATCH($A64&amp;"-9",Matches!$J$2:$J$201,0))-INDEX(Matches!$H$2:$H$201,MATCH($A64&amp;"-9",Matches!$J$2:$J$201,0))),0,IF(T64-U64=INDEX(Matches!$G$2:$G$201,MATCH($A64&amp;"-9",Matches!$J$2:$J$201,0))-INDEX(Matches!$H$2:$H$201,MATCH($A64&amp;"-9",Matches!$J$2:$J$201,0)),3,2))))),""))</f>
        <v/>
      </c>
      <c r="AG64" s="12" t="str">
        <f aca="false">IF(OR($B64="",V64="",W64=""),"",IFERROR(IF(OR(INDEX(Matches!$I$2:$I$201,MATCH($A64&amp;"-10",Matches!$J$2:$J$201,0))="Void",INDEX(Matches!$G$2:$G$201,MATCH($A64&amp;"-10",Matches!$J$2:$J$201,0))="",INDEX(Matches!$H$2:$H$201,MATCH($A64&amp;"-10",Matches!$J$2:$J$201,0))=""),"",IF(AND($C64&lt;&gt;"",INDEX(Matches!$F$2:$F$201,MATCH($A64&amp;"-10",Matches!$J$2:$J$201,0))&lt;&gt;"",$C64&gt;=INDEX(Matches!$F$2:$F$201,MATCH($A64&amp;"-10",Matches!$J$2:$J$201,0))),"",IF(AND(V64=INDEX(Matches!$G$2:$G$201,MATCH($A64&amp;"-10",Matches!$J$2:$J$201,0)),W64=INDEX(Matches!$H$2:$H$201,MATCH($A64&amp;"-10",Matches!$J$2:$J$201,0))),5,IF(SIGN(V64-W64)&lt;&gt;SIGN(INDEX(Matches!$G$2:$G$201,MATCH($A64&amp;"-10",Matches!$J$2:$J$201,0))-INDEX(Matches!$H$2:$H$201,MATCH($A64&amp;"-10",Matches!$J$2:$J$201,0))),0,IF(V64-W64=INDEX(Matches!$G$2:$G$201,MATCH($A64&amp;"-10",Matches!$J$2:$J$201,0))-INDEX(Matches!$H$2:$H$201,MATCH($A64&amp;"-10",Matches!$J$2:$J$201,0)),3,2))))),""))</f>
        <v/>
      </c>
      <c r="AH64" s="13" t="str">
        <f aca="false">IF($B64="","",SUM(X64:AG64))</f>
        <v/>
      </c>
      <c r="AI64" s="12" t="str">
        <f aca="false">IF($B64="","",COUNTIF(X64:AG64,5))</f>
        <v/>
      </c>
      <c r="AJ64" s="12" t="str">
        <f aca="false">IF($B64="","",COUNTIF(X64:AG64,"&gt;=2"))</f>
        <v/>
      </c>
      <c r="AK64" s="12" t="str">
        <f aca="false">IF($B64="","",COUNT(X64:AG64))</f>
        <v/>
      </c>
    </row>
    <row r="65" customFormat="false" ht="15" hidden="false" customHeight="false" outlineLevel="0" collapsed="false">
      <c r="A65" s="7"/>
      <c r="B65" s="7"/>
      <c r="C65" s="1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12" t="str">
        <f aca="false">IF(OR($B65="",D65="",E65=""),"",IFERROR(IF(OR(INDEX(Matches!$I$2:$I$201,MATCH($A65&amp;"-1",Matches!$J$2:$J$201,0))="Void",INDEX(Matches!$G$2:$G$201,MATCH($A65&amp;"-1",Matches!$J$2:$J$201,0))="",INDEX(Matches!$H$2:$H$201,MATCH($A65&amp;"-1",Matches!$J$2:$J$201,0))=""),"",IF(AND($C65&lt;&gt;"",INDEX(Matches!$F$2:$F$201,MATCH($A65&amp;"-1",Matches!$J$2:$J$201,0))&lt;&gt;"",$C65&gt;=INDEX(Matches!$F$2:$F$201,MATCH($A65&amp;"-1",Matches!$J$2:$J$201,0))),"",IF(AND(D65=INDEX(Matches!$G$2:$G$201,MATCH($A65&amp;"-1",Matches!$J$2:$J$201,0)),E65=INDEX(Matches!$H$2:$H$201,MATCH($A65&amp;"-1",Matches!$J$2:$J$201,0))),5,IF(SIGN(D65-E65)&lt;&gt;SIGN(INDEX(Matches!$G$2:$G$201,MATCH($A65&amp;"-1",Matches!$J$2:$J$201,0))-INDEX(Matches!$H$2:$H$201,MATCH($A65&amp;"-1",Matches!$J$2:$J$201,0))),0,IF(D65-E65=INDEX(Matches!$G$2:$G$201,MATCH($A65&amp;"-1",Matches!$J$2:$J$201,0))-INDEX(Matches!$H$2:$H$201,MATCH($A65&amp;"-1",Matches!$J$2:$J$201,0)),3,2))))),""))</f>
        <v/>
      </c>
      <c r="Y65" s="12" t="str">
        <f aca="false">IF(OR($B65="",F65="",G65=""),"",IFERROR(IF(OR(INDEX(Matches!$I$2:$I$201,MATCH($A65&amp;"-2",Matches!$J$2:$J$201,0))="Void",INDEX(Matches!$G$2:$G$201,MATCH($A65&amp;"-2",Matches!$J$2:$J$201,0))="",INDEX(Matches!$H$2:$H$201,MATCH($A65&amp;"-2",Matches!$J$2:$J$201,0))=""),"",IF(AND($C65&lt;&gt;"",INDEX(Matches!$F$2:$F$201,MATCH($A65&amp;"-2",Matches!$J$2:$J$201,0))&lt;&gt;"",$C65&gt;=INDEX(Matches!$F$2:$F$201,MATCH($A65&amp;"-2",Matches!$J$2:$J$201,0))),"",IF(AND(F65=INDEX(Matches!$G$2:$G$201,MATCH($A65&amp;"-2",Matches!$J$2:$J$201,0)),G65=INDEX(Matches!$H$2:$H$201,MATCH($A65&amp;"-2",Matches!$J$2:$J$201,0))),5,IF(SIGN(F65-G65)&lt;&gt;SIGN(INDEX(Matches!$G$2:$G$201,MATCH($A65&amp;"-2",Matches!$J$2:$J$201,0))-INDEX(Matches!$H$2:$H$201,MATCH($A65&amp;"-2",Matches!$J$2:$J$201,0))),0,IF(F65-G65=INDEX(Matches!$G$2:$G$201,MATCH($A65&amp;"-2",Matches!$J$2:$J$201,0))-INDEX(Matches!$H$2:$H$201,MATCH($A65&amp;"-2",Matches!$J$2:$J$201,0)),3,2))))),""))</f>
        <v/>
      </c>
      <c r="Z65" s="12" t="str">
        <f aca="false">IF(OR($B65="",H65="",I65=""),"",IFERROR(IF(OR(INDEX(Matches!$I$2:$I$201,MATCH($A65&amp;"-3",Matches!$J$2:$J$201,0))="Void",INDEX(Matches!$G$2:$G$201,MATCH($A65&amp;"-3",Matches!$J$2:$J$201,0))="",INDEX(Matches!$H$2:$H$201,MATCH($A65&amp;"-3",Matches!$J$2:$J$201,0))=""),"",IF(AND($C65&lt;&gt;"",INDEX(Matches!$F$2:$F$201,MATCH($A65&amp;"-3",Matches!$J$2:$J$201,0))&lt;&gt;"",$C65&gt;=INDEX(Matches!$F$2:$F$201,MATCH($A65&amp;"-3",Matches!$J$2:$J$201,0))),"",IF(AND(H65=INDEX(Matches!$G$2:$G$201,MATCH($A65&amp;"-3",Matches!$J$2:$J$201,0)),I65=INDEX(Matches!$H$2:$H$201,MATCH($A65&amp;"-3",Matches!$J$2:$J$201,0))),5,IF(SIGN(H65-I65)&lt;&gt;SIGN(INDEX(Matches!$G$2:$G$201,MATCH($A65&amp;"-3",Matches!$J$2:$J$201,0))-INDEX(Matches!$H$2:$H$201,MATCH($A65&amp;"-3",Matches!$J$2:$J$201,0))),0,IF(H65-I65=INDEX(Matches!$G$2:$G$201,MATCH($A65&amp;"-3",Matches!$J$2:$J$201,0))-INDEX(Matches!$H$2:$H$201,MATCH($A65&amp;"-3",Matches!$J$2:$J$201,0)),3,2))))),""))</f>
        <v/>
      </c>
      <c r="AA65" s="12" t="str">
        <f aca="false">IF(OR($B65="",J65="",K65=""),"",IFERROR(IF(OR(INDEX(Matches!$I$2:$I$201,MATCH($A65&amp;"-4",Matches!$J$2:$J$201,0))="Void",INDEX(Matches!$G$2:$G$201,MATCH($A65&amp;"-4",Matches!$J$2:$J$201,0))="",INDEX(Matches!$H$2:$H$201,MATCH($A65&amp;"-4",Matches!$J$2:$J$201,0))=""),"",IF(AND($C65&lt;&gt;"",INDEX(Matches!$F$2:$F$201,MATCH($A65&amp;"-4",Matches!$J$2:$J$201,0))&lt;&gt;"",$C65&gt;=INDEX(Matches!$F$2:$F$201,MATCH($A65&amp;"-4",Matches!$J$2:$J$201,0))),"",IF(AND(J65=INDEX(Matches!$G$2:$G$201,MATCH($A65&amp;"-4",Matches!$J$2:$J$201,0)),K65=INDEX(Matches!$H$2:$H$201,MATCH($A65&amp;"-4",Matches!$J$2:$J$201,0))),5,IF(SIGN(J65-K65)&lt;&gt;SIGN(INDEX(Matches!$G$2:$G$201,MATCH($A65&amp;"-4",Matches!$J$2:$J$201,0))-INDEX(Matches!$H$2:$H$201,MATCH($A65&amp;"-4",Matches!$J$2:$J$201,0))),0,IF(J65-K65=INDEX(Matches!$G$2:$G$201,MATCH($A65&amp;"-4",Matches!$J$2:$J$201,0))-INDEX(Matches!$H$2:$H$201,MATCH($A65&amp;"-4",Matches!$J$2:$J$201,0)),3,2))))),""))</f>
        <v/>
      </c>
      <c r="AB65" s="12" t="str">
        <f aca="false">IF(OR($B65="",L65="",M65=""),"",IFERROR(IF(OR(INDEX(Matches!$I$2:$I$201,MATCH($A65&amp;"-5",Matches!$J$2:$J$201,0))="Void",INDEX(Matches!$G$2:$G$201,MATCH($A65&amp;"-5",Matches!$J$2:$J$201,0))="",INDEX(Matches!$H$2:$H$201,MATCH($A65&amp;"-5",Matches!$J$2:$J$201,0))=""),"",IF(AND($C65&lt;&gt;"",INDEX(Matches!$F$2:$F$201,MATCH($A65&amp;"-5",Matches!$J$2:$J$201,0))&lt;&gt;"",$C65&gt;=INDEX(Matches!$F$2:$F$201,MATCH($A65&amp;"-5",Matches!$J$2:$J$201,0))),"",IF(AND(L65=INDEX(Matches!$G$2:$G$201,MATCH($A65&amp;"-5",Matches!$J$2:$J$201,0)),M65=INDEX(Matches!$H$2:$H$201,MATCH($A65&amp;"-5",Matches!$J$2:$J$201,0))),5,IF(SIGN(L65-M65)&lt;&gt;SIGN(INDEX(Matches!$G$2:$G$201,MATCH($A65&amp;"-5",Matches!$J$2:$J$201,0))-INDEX(Matches!$H$2:$H$201,MATCH($A65&amp;"-5",Matches!$J$2:$J$201,0))),0,IF(L65-M65=INDEX(Matches!$G$2:$G$201,MATCH($A65&amp;"-5",Matches!$J$2:$J$201,0))-INDEX(Matches!$H$2:$H$201,MATCH($A65&amp;"-5",Matches!$J$2:$J$201,0)),3,2))))),""))</f>
        <v/>
      </c>
      <c r="AC65" s="12" t="str">
        <f aca="false">IF(OR($B65="",N65="",O65=""),"",IFERROR(IF(OR(INDEX(Matches!$I$2:$I$201,MATCH($A65&amp;"-6",Matches!$J$2:$J$201,0))="Void",INDEX(Matches!$G$2:$G$201,MATCH($A65&amp;"-6",Matches!$J$2:$J$201,0))="",INDEX(Matches!$H$2:$H$201,MATCH($A65&amp;"-6",Matches!$J$2:$J$201,0))=""),"",IF(AND($C65&lt;&gt;"",INDEX(Matches!$F$2:$F$201,MATCH($A65&amp;"-6",Matches!$J$2:$J$201,0))&lt;&gt;"",$C65&gt;=INDEX(Matches!$F$2:$F$201,MATCH($A65&amp;"-6",Matches!$J$2:$J$201,0))),"",IF(AND(N65=INDEX(Matches!$G$2:$G$201,MATCH($A65&amp;"-6",Matches!$J$2:$J$201,0)),O65=INDEX(Matches!$H$2:$H$201,MATCH($A65&amp;"-6",Matches!$J$2:$J$201,0))),5,IF(SIGN(N65-O65)&lt;&gt;SIGN(INDEX(Matches!$G$2:$G$201,MATCH($A65&amp;"-6",Matches!$J$2:$J$201,0))-INDEX(Matches!$H$2:$H$201,MATCH($A65&amp;"-6",Matches!$J$2:$J$201,0))),0,IF(N65-O65=INDEX(Matches!$G$2:$G$201,MATCH($A65&amp;"-6",Matches!$J$2:$J$201,0))-INDEX(Matches!$H$2:$H$201,MATCH($A65&amp;"-6",Matches!$J$2:$J$201,0)),3,2))))),""))</f>
        <v/>
      </c>
      <c r="AD65" s="12" t="str">
        <f aca="false">IF(OR($B65="",P65="",Q65=""),"",IFERROR(IF(OR(INDEX(Matches!$I$2:$I$201,MATCH($A65&amp;"-7",Matches!$J$2:$J$201,0))="Void",INDEX(Matches!$G$2:$G$201,MATCH($A65&amp;"-7",Matches!$J$2:$J$201,0))="",INDEX(Matches!$H$2:$H$201,MATCH($A65&amp;"-7",Matches!$J$2:$J$201,0))=""),"",IF(AND($C65&lt;&gt;"",INDEX(Matches!$F$2:$F$201,MATCH($A65&amp;"-7",Matches!$J$2:$J$201,0))&lt;&gt;"",$C65&gt;=INDEX(Matches!$F$2:$F$201,MATCH($A65&amp;"-7",Matches!$J$2:$J$201,0))),"",IF(AND(P65=INDEX(Matches!$G$2:$G$201,MATCH($A65&amp;"-7",Matches!$J$2:$J$201,0)),Q65=INDEX(Matches!$H$2:$H$201,MATCH($A65&amp;"-7",Matches!$J$2:$J$201,0))),5,IF(SIGN(P65-Q65)&lt;&gt;SIGN(INDEX(Matches!$G$2:$G$201,MATCH($A65&amp;"-7",Matches!$J$2:$J$201,0))-INDEX(Matches!$H$2:$H$201,MATCH($A65&amp;"-7",Matches!$J$2:$J$201,0))),0,IF(P65-Q65=INDEX(Matches!$G$2:$G$201,MATCH($A65&amp;"-7",Matches!$J$2:$J$201,0))-INDEX(Matches!$H$2:$H$201,MATCH($A65&amp;"-7",Matches!$J$2:$J$201,0)),3,2))))),""))</f>
        <v/>
      </c>
      <c r="AE65" s="12" t="str">
        <f aca="false">IF(OR($B65="",R65="",S65=""),"",IFERROR(IF(OR(INDEX(Matches!$I$2:$I$201,MATCH($A65&amp;"-8",Matches!$J$2:$J$201,0))="Void",INDEX(Matches!$G$2:$G$201,MATCH($A65&amp;"-8",Matches!$J$2:$J$201,0))="",INDEX(Matches!$H$2:$H$201,MATCH($A65&amp;"-8",Matches!$J$2:$J$201,0))=""),"",IF(AND($C65&lt;&gt;"",INDEX(Matches!$F$2:$F$201,MATCH($A65&amp;"-8",Matches!$J$2:$J$201,0))&lt;&gt;"",$C65&gt;=INDEX(Matches!$F$2:$F$201,MATCH($A65&amp;"-8",Matches!$J$2:$J$201,0))),"",IF(AND(R65=INDEX(Matches!$G$2:$G$201,MATCH($A65&amp;"-8",Matches!$J$2:$J$201,0)),S65=INDEX(Matches!$H$2:$H$201,MATCH($A65&amp;"-8",Matches!$J$2:$J$201,0))),5,IF(SIGN(R65-S65)&lt;&gt;SIGN(INDEX(Matches!$G$2:$G$201,MATCH($A65&amp;"-8",Matches!$J$2:$J$201,0))-INDEX(Matches!$H$2:$H$201,MATCH($A65&amp;"-8",Matches!$J$2:$J$201,0))),0,IF(R65-S65=INDEX(Matches!$G$2:$G$201,MATCH($A65&amp;"-8",Matches!$J$2:$J$201,0))-INDEX(Matches!$H$2:$H$201,MATCH($A65&amp;"-8",Matches!$J$2:$J$201,0)),3,2))))),""))</f>
        <v/>
      </c>
      <c r="AF65" s="12" t="str">
        <f aca="false">IF(OR($B65="",T65="",U65=""),"",IFERROR(IF(OR(INDEX(Matches!$I$2:$I$201,MATCH($A65&amp;"-9",Matches!$J$2:$J$201,0))="Void",INDEX(Matches!$G$2:$G$201,MATCH($A65&amp;"-9",Matches!$J$2:$J$201,0))="",INDEX(Matches!$H$2:$H$201,MATCH($A65&amp;"-9",Matches!$J$2:$J$201,0))=""),"",IF(AND($C65&lt;&gt;"",INDEX(Matches!$F$2:$F$201,MATCH($A65&amp;"-9",Matches!$J$2:$J$201,0))&lt;&gt;"",$C65&gt;=INDEX(Matches!$F$2:$F$201,MATCH($A65&amp;"-9",Matches!$J$2:$J$201,0))),"",IF(AND(T65=INDEX(Matches!$G$2:$G$201,MATCH($A65&amp;"-9",Matches!$J$2:$J$201,0)),U65=INDEX(Matches!$H$2:$H$201,MATCH($A65&amp;"-9",Matches!$J$2:$J$201,0))),5,IF(SIGN(T65-U65)&lt;&gt;SIGN(INDEX(Matches!$G$2:$G$201,MATCH($A65&amp;"-9",Matches!$J$2:$J$201,0))-INDEX(Matches!$H$2:$H$201,MATCH($A65&amp;"-9",Matches!$J$2:$J$201,0))),0,IF(T65-U65=INDEX(Matches!$G$2:$G$201,MATCH($A65&amp;"-9",Matches!$J$2:$J$201,0))-INDEX(Matches!$H$2:$H$201,MATCH($A65&amp;"-9",Matches!$J$2:$J$201,0)),3,2))))),""))</f>
        <v/>
      </c>
      <c r="AG65" s="12" t="str">
        <f aca="false">IF(OR($B65="",V65="",W65=""),"",IFERROR(IF(OR(INDEX(Matches!$I$2:$I$201,MATCH($A65&amp;"-10",Matches!$J$2:$J$201,0))="Void",INDEX(Matches!$G$2:$G$201,MATCH($A65&amp;"-10",Matches!$J$2:$J$201,0))="",INDEX(Matches!$H$2:$H$201,MATCH($A65&amp;"-10",Matches!$J$2:$J$201,0))=""),"",IF(AND($C65&lt;&gt;"",INDEX(Matches!$F$2:$F$201,MATCH($A65&amp;"-10",Matches!$J$2:$J$201,0))&lt;&gt;"",$C65&gt;=INDEX(Matches!$F$2:$F$201,MATCH($A65&amp;"-10",Matches!$J$2:$J$201,0))),"",IF(AND(V65=INDEX(Matches!$G$2:$G$201,MATCH($A65&amp;"-10",Matches!$J$2:$J$201,0)),W65=INDEX(Matches!$H$2:$H$201,MATCH($A65&amp;"-10",Matches!$J$2:$J$201,0))),5,IF(SIGN(V65-W65)&lt;&gt;SIGN(INDEX(Matches!$G$2:$G$201,MATCH($A65&amp;"-10",Matches!$J$2:$J$201,0))-INDEX(Matches!$H$2:$H$201,MATCH($A65&amp;"-10",Matches!$J$2:$J$201,0))),0,IF(V65-W65=INDEX(Matches!$G$2:$G$201,MATCH($A65&amp;"-10",Matches!$J$2:$J$201,0))-INDEX(Matches!$H$2:$H$201,MATCH($A65&amp;"-10",Matches!$J$2:$J$201,0)),3,2))))),""))</f>
        <v/>
      </c>
      <c r="AH65" s="13" t="str">
        <f aca="false">IF($B65="","",SUM(X65:AG65))</f>
        <v/>
      </c>
      <c r="AI65" s="12" t="str">
        <f aca="false">IF($B65="","",COUNTIF(X65:AG65,5))</f>
        <v/>
      </c>
      <c r="AJ65" s="12" t="str">
        <f aca="false">IF($B65="","",COUNTIF(X65:AG65,"&gt;=2"))</f>
        <v/>
      </c>
      <c r="AK65" s="12" t="str">
        <f aca="false">IF($B65="","",COUNT(X65:AG65))</f>
        <v/>
      </c>
    </row>
    <row r="66" customFormat="false" ht="15" hidden="false" customHeight="false" outlineLevel="0" collapsed="false">
      <c r="A66" s="7"/>
      <c r="B66" s="7"/>
      <c r="C66" s="1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12" t="str">
        <f aca="false">IF(OR($B66="",D66="",E66=""),"",IFERROR(IF(OR(INDEX(Matches!$I$2:$I$201,MATCH($A66&amp;"-1",Matches!$J$2:$J$201,0))="Void",INDEX(Matches!$G$2:$G$201,MATCH($A66&amp;"-1",Matches!$J$2:$J$201,0))="",INDEX(Matches!$H$2:$H$201,MATCH($A66&amp;"-1",Matches!$J$2:$J$201,0))=""),"",IF(AND($C66&lt;&gt;"",INDEX(Matches!$F$2:$F$201,MATCH($A66&amp;"-1",Matches!$J$2:$J$201,0))&lt;&gt;"",$C66&gt;=INDEX(Matches!$F$2:$F$201,MATCH($A66&amp;"-1",Matches!$J$2:$J$201,0))),"",IF(AND(D66=INDEX(Matches!$G$2:$G$201,MATCH($A66&amp;"-1",Matches!$J$2:$J$201,0)),E66=INDEX(Matches!$H$2:$H$201,MATCH($A66&amp;"-1",Matches!$J$2:$J$201,0))),5,IF(SIGN(D66-E66)&lt;&gt;SIGN(INDEX(Matches!$G$2:$G$201,MATCH($A66&amp;"-1",Matches!$J$2:$J$201,0))-INDEX(Matches!$H$2:$H$201,MATCH($A66&amp;"-1",Matches!$J$2:$J$201,0))),0,IF(D66-E66=INDEX(Matches!$G$2:$G$201,MATCH($A66&amp;"-1",Matches!$J$2:$J$201,0))-INDEX(Matches!$H$2:$H$201,MATCH($A66&amp;"-1",Matches!$J$2:$J$201,0)),3,2))))),""))</f>
        <v/>
      </c>
      <c r="Y66" s="12" t="str">
        <f aca="false">IF(OR($B66="",F66="",G66=""),"",IFERROR(IF(OR(INDEX(Matches!$I$2:$I$201,MATCH($A66&amp;"-2",Matches!$J$2:$J$201,0))="Void",INDEX(Matches!$G$2:$G$201,MATCH($A66&amp;"-2",Matches!$J$2:$J$201,0))="",INDEX(Matches!$H$2:$H$201,MATCH($A66&amp;"-2",Matches!$J$2:$J$201,0))=""),"",IF(AND($C66&lt;&gt;"",INDEX(Matches!$F$2:$F$201,MATCH($A66&amp;"-2",Matches!$J$2:$J$201,0))&lt;&gt;"",$C66&gt;=INDEX(Matches!$F$2:$F$201,MATCH($A66&amp;"-2",Matches!$J$2:$J$201,0))),"",IF(AND(F66=INDEX(Matches!$G$2:$G$201,MATCH($A66&amp;"-2",Matches!$J$2:$J$201,0)),G66=INDEX(Matches!$H$2:$H$201,MATCH($A66&amp;"-2",Matches!$J$2:$J$201,0))),5,IF(SIGN(F66-G66)&lt;&gt;SIGN(INDEX(Matches!$G$2:$G$201,MATCH($A66&amp;"-2",Matches!$J$2:$J$201,0))-INDEX(Matches!$H$2:$H$201,MATCH($A66&amp;"-2",Matches!$J$2:$J$201,0))),0,IF(F66-G66=INDEX(Matches!$G$2:$G$201,MATCH($A66&amp;"-2",Matches!$J$2:$J$201,0))-INDEX(Matches!$H$2:$H$201,MATCH($A66&amp;"-2",Matches!$J$2:$J$201,0)),3,2))))),""))</f>
        <v/>
      </c>
      <c r="Z66" s="12" t="str">
        <f aca="false">IF(OR($B66="",H66="",I66=""),"",IFERROR(IF(OR(INDEX(Matches!$I$2:$I$201,MATCH($A66&amp;"-3",Matches!$J$2:$J$201,0))="Void",INDEX(Matches!$G$2:$G$201,MATCH($A66&amp;"-3",Matches!$J$2:$J$201,0))="",INDEX(Matches!$H$2:$H$201,MATCH($A66&amp;"-3",Matches!$J$2:$J$201,0))=""),"",IF(AND($C66&lt;&gt;"",INDEX(Matches!$F$2:$F$201,MATCH($A66&amp;"-3",Matches!$J$2:$J$201,0))&lt;&gt;"",$C66&gt;=INDEX(Matches!$F$2:$F$201,MATCH($A66&amp;"-3",Matches!$J$2:$J$201,0))),"",IF(AND(H66=INDEX(Matches!$G$2:$G$201,MATCH($A66&amp;"-3",Matches!$J$2:$J$201,0)),I66=INDEX(Matches!$H$2:$H$201,MATCH($A66&amp;"-3",Matches!$J$2:$J$201,0))),5,IF(SIGN(H66-I66)&lt;&gt;SIGN(INDEX(Matches!$G$2:$G$201,MATCH($A66&amp;"-3",Matches!$J$2:$J$201,0))-INDEX(Matches!$H$2:$H$201,MATCH($A66&amp;"-3",Matches!$J$2:$J$201,0))),0,IF(H66-I66=INDEX(Matches!$G$2:$G$201,MATCH($A66&amp;"-3",Matches!$J$2:$J$201,0))-INDEX(Matches!$H$2:$H$201,MATCH($A66&amp;"-3",Matches!$J$2:$J$201,0)),3,2))))),""))</f>
        <v/>
      </c>
      <c r="AA66" s="12" t="str">
        <f aca="false">IF(OR($B66="",J66="",K66=""),"",IFERROR(IF(OR(INDEX(Matches!$I$2:$I$201,MATCH($A66&amp;"-4",Matches!$J$2:$J$201,0))="Void",INDEX(Matches!$G$2:$G$201,MATCH($A66&amp;"-4",Matches!$J$2:$J$201,0))="",INDEX(Matches!$H$2:$H$201,MATCH($A66&amp;"-4",Matches!$J$2:$J$201,0))=""),"",IF(AND($C66&lt;&gt;"",INDEX(Matches!$F$2:$F$201,MATCH($A66&amp;"-4",Matches!$J$2:$J$201,0))&lt;&gt;"",$C66&gt;=INDEX(Matches!$F$2:$F$201,MATCH($A66&amp;"-4",Matches!$J$2:$J$201,0))),"",IF(AND(J66=INDEX(Matches!$G$2:$G$201,MATCH($A66&amp;"-4",Matches!$J$2:$J$201,0)),K66=INDEX(Matches!$H$2:$H$201,MATCH($A66&amp;"-4",Matches!$J$2:$J$201,0))),5,IF(SIGN(J66-K66)&lt;&gt;SIGN(INDEX(Matches!$G$2:$G$201,MATCH($A66&amp;"-4",Matches!$J$2:$J$201,0))-INDEX(Matches!$H$2:$H$201,MATCH($A66&amp;"-4",Matches!$J$2:$J$201,0))),0,IF(J66-K66=INDEX(Matches!$G$2:$G$201,MATCH($A66&amp;"-4",Matches!$J$2:$J$201,0))-INDEX(Matches!$H$2:$H$201,MATCH($A66&amp;"-4",Matches!$J$2:$J$201,0)),3,2))))),""))</f>
        <v/>
      </c>
      <c r="AB66" s="12" t="str">
        <f aca="false">IF(OR($B66="",L66="",M66=""),"",IFERROR(IF(OR(INDEX(Matches!$I$2:$I$201,MATCH($A66&amp;"-5",Matches!$J$2:$J$201,0))="Void",INDEX(Matches!$G$2:$G$201,MATCH($A66&amp;"-5",Matches!$J$2:$J$201,0))="",INDEX(Matches!$H$2:$H$201,MATCH($A66&amp;"-5",Matches!$J$2:$J$201,0))=""),"",IF(AND($C66&lt;&gt;"",INDEX(Matches!$F$2:$F$201,MATCH($A66&amp;"-5",Matches!$J$2:$J$201,0))&lt;&gt;"",$C66&gt;=INDEX(Matches!$F$2:$F$201,MATCH($A66&amp;"-5",Matches!$J$2:$J$201,0))),"",IF(AND(L66=INDEX(Matches!$G$2:$G$201,MATCH($A66&amp;"-5",Matches!$J$2:$J$201,0)),M66=INDEX(Matches!$H$2:$H$201,MATCH($A66&amp;"-5",Matches!$J$2:$J$201,0))),5,IF(SIGN(L66-M66)&lt;&gt;SIGN(INDEX(Matches!$G$2:$G$201,MATCH($A66&amp;"-5",Matches!$J$2:$J$201,0))-INDEX(Matches!$H$2:$H$201,MATCH($A66&amp;"-5",Matches!$J$2:$J$201,0))),0,IF(L66-M66=INDEX(Matches!$G$2:$G$201,MATCH($A66&amp;"-5",Matches!$J$2:$J$201,0))-INDEX(Matches!$H$2:$H$201,MATCH($A66&amp;"-5",Matches!$J$2:$J$201,0)),3,2))))),""))</f>
        <v/>
      </c>
      <c r="AC66" s="12" t="str">
        <f aca="false">IF(OR($B66="",N66="",O66=""),"",IFERROR(IF(OR(INDEX(Matches!$I$2:$I$201,MATCH($A66&amp;"-6",Matches!$J$2:$J$201,0))="Void",INDEX(Matches!$G$2:$G$201,MATCH($A66&amp;"-6",Matches!$J$2:$J$201,0))="",INDEX(Matches!$H$2:$H$201,MATCH($A66&amp;"-6",Matches!$J$2:$J$201,0))=""),"",IF(AND($C66&lt;&gt;"",INDEX(Matches!$F$2:$F$201,MATCH($A66&amp;"-6",Matches!$J$2:$J$201,0))&lt;&gt;"",$C66&gt;=INDEX(Matches!$F$2:$F$201,MATCH($A66&amp;"-6",Matches!$J$2:$J$201,0))),"",IF(AND(N66=INDEX(Matches!$G$2:$G$201,MATCH($A66&amp;"-6",Matches!$J$2:$J$201,0)),O66=INDEX(Matches!$H$2:$H$201,MATCH($A66&amp;"-6",Matches!$J$2:$J$201,0))),5,IF(SIGN(N66-O66)&lt;&gt;SIGN(INDEX(Matches!$G$2:$G$201,MATCH($A66&amp;"-6",Matches!$J$2:$J$201,0))-INDEX(Matches!$H$2:$H$201,MATCH($A66&amp;"-6",Matches!$J$2:$J$201,0))),0,IF(N66-O66=INDEX(Matches!$G$2:$G$201,MATCH($A66&amp;"-6",Matches!$J$2:$J$201,0))-INDEX(Matches!$H$2:$H$201,MATCH($A66&amp;"-6",Matches!$J$2:$J$201,0)),3,2))))),""))</f>
        <v/>
      </c>
      <c r="AD66" s="12" t="str">
        <f aca="false">IF(OR($B66="",P66="",Q66=""),"",IFERROR(IF(OR(INDEX(Matches!$I$2:$I$201,MATCH($A66&amp;"-7",Matches!$J$2:$J$201,0))="Void",INDEX(Matches!$G$2:$G$201,MATCH($A66&amp;"-7",Matches!$J$2:$J$201,0))="",INDEX(Matches!$H$2:$H$201,MATCH($A66&amp;"-7",Matches!$J$2:$J$201,0))=""),"",IF(AND($C66&lt;&gt;"",INDEX(Matches!$F$2:$F$201,MATCH($A66&amp;"-7",Matches!$J$2:$J$201,0))&lt;&gt;"",$C66&gt;=INDEX(Matches!$F$2:$F$201,MATCH($A66&amp;"-7",Matches!$J$2:$J$201,0))),"",IF(AND(P66=INDEX(Matches!$G$2:$G$201,MATCH($A66&amp;"-7",Matches!$J$2:$J$201,0)),Q66=INDEX(Matches!$H$2:$H$201,MATCH($A66&amp;"-7",Matches!$J$2:$J$201,0))),5,IF(SIGN(P66-Q66)&lt;&gt;SIGN(INDEX(Matches!$G$2:$G$201,MATCH($A66&amp;"-7",Matches!$J$2:$J$201,0))-INDEX(Matches!$H$2:$H$201,MATCH($A66&amp;"-7",Matches!$J$2:$J$201,0))),0,IF(P66-Q66=INDEX(Matches!$G$2:$G$201,MATCH($A66&amp;"-7",Matches!$J$2:$J$201,0))-INDEX(Matches!$H$2:$H$201,MATCH($A66&amp;"-7",Matches!$J$2:$J$201,0)),3,2))))),""))</f>
        <v/>
      </c>
      <c r="AE66" s="12" t="str">
        <f aca="false">IF(OR($B66="",R66="",S66=""),"",IFERROR(IF(OR(INDEX(Matches!$I$2:$I$201,MATCH($A66&amp;"-8",Matches!$J$2:$J$201,0))="Void",INDEX(Matches!$G$2:$G$201,MATCH($A66&amp;"-8",Matches!$J$2:$J$201,0))="",INDEX(Matches!$H$2:$H$201,MATCH($A66&amp;"-8",Matches!$J$2:$J$201,0))=""),"",IF(AND($C66&lt;&gt;"",INDEX(Matches!$F$2:$F$201,MATCH($A66&amp;"-8",Matches!$J$2:$J$201,0))&lt;&gt;"",$C66&gt;=INDEX(Matches!$F$2:$F$201,MATCH($A66&amp;"-8",Matches!$J$2:$J$201,0))),"",IF(AND(R66=INDEX(Matches!$G$2:$G$201,MATCH($A66&amp;"-8",Matches!$J$2:$J$201,0)),S66=INDEX(Matches!$H$2:$H$201,MATCH($A66&amp;"-8",Matches!$J$2:$J$201,0))),5,IF(SIGN(R66-S66)&lt;&gt;SIGN(INDEX(Matches!$G$2:$G$201,MATCH($A66&amp;"-8",Matches!$J$2:$J$201,0))-INDEX(Matches!$H$2:$H$201,MATCH($A66&amp;"-8",Matches!$J$2:$J$201,0))),0,IF(R66-S66=INDEX(Matches!$G$2:$G$201,MATCH($A66&amp;"-8",Matches!$J$2:$J$201,0))-INDEX(Matches!$H$2:$H$201,MATCH($A66&amp;"-8",Matches!$J$2:$J$201,0)),3,2))))),""))</f>
        <v/>
      </c>
      <c r="AF66" s="12" t="str">
        <f aca="false">IF(OR($B66="",T66="",U66=""),"",IFERROR(IF(OR(INDEX(Matches!$I$2:$I$201,MATCH($A66&amp;"-9",Matches!$J$2:$J$201,0))="Void",INDEX(Matches!$G$2:$G$201,MATCH($A66&amp;"-9",Matches!$J$2:$J$201,0))="",INDEX(Matches!$H$2:$H$201,MATCH($A66&amp;"-9",Matches!$J$2:$J$201,0))=""),"",IF(AND($C66&lt;&gt;"",INDEX(Matches!$F$2:$F$201,MATCH($A66&amp;"-9",Matches!$J$2:$J$201,0))&lt;&gt;"",$C66&gt;=INDEX(Matches!$F$2:$F$201,MATCH($A66&amp;"-9",Matches!$J$2:$J$201,0))),"",IF(AND(T66=INDEX(Matches!$G$2:$G$201,MATCH($A66&amp;"-9",Matches!$J$2:$J$201,0)),U66=INDEX(Matches!$H$2:$H$201,MATCH($A66&amp;"-9",Matches!$J$2:$J$201,0))),5,IF(SIGN(T66-U66)&lt;&gt;SIGN(INDEX(Matches!$G$2:$G$201,MATCH($A66&amp;"-9",Matches!$J$2:$J$201,0))-INDEX(Matches!$H$2:$H$201,MATCH($A66&amp;"-9",Matches!$J$2:$J$201,0))),0,IF(T66-U66=INDEX(Matches!$G$2:$G$201,MATCH($A66&amp;"-9",Matches!$J$2:$J$201,0))-INDEX(Matches!$H$2:$H$201,MATCH($A66&amp;"-9",Matches!$J$2:$J$201,0)),3,2))))),""))</f>
        <v/>
      </c>
      <c r="AG66" s="12" t="str">
        <f aca="false">IF(OR($B66="",V66="",W66=""),"",IFERROR(IF(OR(INDEX(Matches!$I$2:$I$201,MATCH($A66&amp;"-10",Matches!$J$2:$J$201,0))="Void",INDEX(Matches!$G$2:$G$201,MATCH($A66&amp;"-10",Matches!$J$2:$J$201,0))="",INDEX(Matches!$H$2:$H$201,MATCH($A66&amp;"-10",Matches!$J$2:$J$201,0))=""),"",IF(AND($C66&lt;&gt;"",INDEX(Matches!$F$2:$F$201,MATCH($A66&amp;"-10",Matches!$J$2:$J$201,0))&lt;&gt;"",$C66&gt;=INDEX(Matches!$F$2:$F$201,MATCH($A66&amp;"-10",Matches!$J$2:$J$201,0))),"",IF(AND(V66=INDEX(Matches!$G$2:$G$201,MATCH($A66&amp;"-10",Matches!$J$2:$J$201,0)),W66=INDEX(Matches!$H$2:$H$201,MATCH($A66&amp;"-10",Matches!$J$2:$J$201,0))),5,IF(SIGN(V66-W66)&lt;&gt;SIGN(INDEX(Matches!$G$2:$G$201,MATCH($A66&amp;"-10",Matches!$J$2:$J$201,0))-INDEX(Matches!$H$2:$H$201,MATCH($A66&amp;"-10",Matches!$J$2:$J$201,0))),0,IF(V66-W66=INDEX(Matches!$G$2:$G$201,MATCH($A66&amp;"-10",Matches!$J$2:$J$201,0))-INDEX(Matches!$H$2:$H$201,MATCH($A66&amp;"-10",Matches!$J$2:$J$201,0)),3,2))))),""))</f>
        <v/>
      </c>
      <c r="AH66" s="13" t="str">
        <f aca="false">IF($B66="","",SUM(X66:AG66))</f>
        <v/>
      </c>
      <c r="AI66" s="12" t="str">
        <f aca="false">IF($B66="","",COUNTIF(X66:AG66,5))</f>
        <v/>
      </c>
      <c r="AJ66" s="12" t="str">
        <f aca="false">IF($B66="","",COUNTIF(X66:AG66,"&gt;=2"))</f>
        <v/>
      </c>
      <c r="AK66" s="12" t="str">
        <f aca="false">IF($B66="","",COUNT(X66:AG66))</f>
        <v/>
      </c>
    </row>
    <row r="67" customFormat="false" ht="15" hidden="false" customHeight="false" outlineLevel="0" collapsed="false">
      <c r="A67" s="7"/>
      <c r="B67" s="7"/>
      <c r="C67" s="1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12" t="str">
        <f aca="false">IF(OR($B67="",D67="",E67=""),"",IFERROR(IF(OR(INDEX(Matches!$I$2:$I$201,MATCH($A67&amp;"-1",Matches!$J$2:$J$201,0))="Void",INDEX(Matches!$G$2:$G$201,MATCH($A67&amp;"-1",Matches!$J$2:$J$201,0))="",INDEX(Matches!$H$2:$H$201,MATCH($A67&amp;"-1",Matches!$J$2:$J$201,0))=""),"",IF(AND($C67&lt;&gt;"",INDEX(Matches!$F$2:$F$201,MATCH($A67&amp;"-1",Matches!$J$2:$J$201,0))&lt;&gt;"",$C67&gt;=INDEX(Matches!$F$2:$F$201,MATCH($A67&amp;"-1",Matches!$J$2:$J$201,0))),"",IF(AND(D67=INDEX(Matches!$G$2:$G$201,MATCH($A67&amp;"-1",Matches!$J$2:$J$201,0)),E67=INDEX(Matches!$H$2:$H$201,MATCH($A67&amp;"-1",Matches!$J$2:$J$201,0))),5,IF(SIGN(D67-E67)&lt;&gt;SIGN(INDEX(Matches!$G$2:$G$201,MATCH($A67&amp;"-1",Matches!$J$2:$J$201,0))-INDEX(Matches!$H$2:$H$201,MATCH($A67&amp;"-1",Matches!$J$2:$J$201,0))),0,IF(D67-E67=INDEX(Matches!$G$2:$G$201,MATCH($A67&amp;"-1",Matches!$J$2:$J$201,0))-INDEX(Matches!$H$2:$H$201,MATCH($A67&amp;"-1",Matches!$J$2:$J$201,0)),3,2))))),""))</f>
        <v/>
      </c>
      <c r="Y67" s="12" t="str">
        <f aca="false">IF(OR($B67="",F67="",G67=""),"",IFERROR(IF(OR(INDEX(Matches!$I$2:$I$201,MATCH($A67&amp;"-2",Matches!$J$2:$J$201,0))="Void",INDEX(Matches!$G$2:$G$201,MATCH($A67&amp;"-2",Matches!$J$2:$J$201,0))="",INDEX(Matches!$H$2:$H$201,MATCH($A67&amp;"-2",Matches!$J$2:$J$201,0))=""),"",IF(AND($C67&lt;&gt;"",INDEX(Matches!$F$2:$F$201,MATCH($A67&amp;"-2",Matches!$J$2:$J$201,0))&lt;&gt;"",$C67&gt;=INDEX(Matches!$F$2:$F$201,MATCH($A67&amp;"-2",Matches!$J$2:$J$201,0))),"",IF(AND(F67=INDEX(Matches!$G$2:$G$201,MATCH($A67&amp;"-2",Matches!$J$2:$J$201,0)),G67=INDEX(Matches!$H$2:$H$201,MATCH($A67&amp;"-2",Matches!$J$2:$J$201,0))),5,IF(SIGN(F67-G67)&lt;&gt;SIGN(INDEX(Matches!$G$2:$G$201,MATCH($A67&amp;"-2",Matches!$J$2:$J$201,0))-INDEX(Matches!$H$2:$H$201,MATCH($A67&amp;"-2",Matches!$J$2:$J$201,0))),0,IF(F67-G67=INDEX(Matches!$G$2:$G$201,MATCH($A67&amp;"-2",Matches!$J$2:$J$201,0))-INDEX(Matches!$H$2:$H$201,MATCH($A67&amp;"-2",Matches!$J$2:$J$201,0)),3,2))))),""))</f>
        <v/>
      </c>
      <c r="Z67" s="12" t="str">
        <f aca="false">IF(OR($B67="",H67="",I67=""),"",IFERROR(IF(OR(INDEX(Matches!$I$2:$I$201,MATCH($A67&amp;"-3",Matches!$J$2:$J$201,0))="Void",INDEX(Matches!$G$2:$G$201,MATCH($A67&amp;"-3",Matches!$J$2:$J$201,0))="",INDEX(Matches!$H$2:$H$201,MATCH($A67&amp;"-3",Matches!$J$2:$J$201,0))=""),"",IF(AND($C67&lt;&gt;"",INDEX(Matches!$F$2:$F$201,MATCH($A67&amp;"-3",Matches!$J$2:$J$201,0))&lt;&gt;"",$C67&gt;=INDEX(Matches!$F$2:$F$201,MATCH($A67&amp;"-3",Matches!$J$2:$J$201,0))),"",IF(AND(H67=INDEX(Matches!$G$2:$G$201,MATCH($A67&amp;"-3",Matches!$J$2:$J$201,0)),I67=INDEX(Matches!$H$2:$H$201,MATCH($A67&amp;"-3",Matches!$J$2:$J$201,0))),5,IF(SIGN(H67-I67)&lt;&gt;SIGN(INDEX(Matches!$G$2:$G$201,MATCH($A67&amp;"-3",Matches!$J$2:$J$201,0))-INDEX(Matches!$H$2:$H$201,MATCH($A67&amp;"-3",Matches!$J$2:$J$201,0))),0,IF(H67-I67=INDEX(Matches!$G$2:$G$201,MATCH($A67&amp;"-3",Matches!$J$2:$J$201,0))-INDEX(Matches!$H$2:$H$201,MATCH($A67&amp;"-3",Matches!$J$2:$J$201,0)),3,2))))),""))</f>
        <v/>
      </c>
      <c r="AA67" s="12" t="str">
        <f aca="false">IF(OR($B67="",J67="",K67=""),"",IFERROR(IF(OR(INDEX(Matches!$I$2:$I$201,MATCH($A67&amp;"-4",Matches!$J$2:$J$201,0))="Void",INDEX(Matches!$G$2:$G$201,MATCH($A67&amp;"-4",Matches!$J$2:$J$201,0))="",INDEX(Matches!$H$2:$H$201,MATCH($A67&amp;"-4",Matches!$J$2:$J$201,0))=""),"",IF(AND($C67&lt;&gt;"",INDEX(Matches!$F$2:$F$201,MATCH($A67&amp;"-4",Matches!$J$2:$J$201,0))&lt;&gt;"",$C67&gt;=INDEX(Matches!$F$2:$F$201,MATCH($A67&amp;"-4",Matches!$J$2:$J$201,0))),"",IF(AND(J67=INDEX(Matches!$G$2:$G$201,MATCH($A67&amp;"-4",Matches!$J$2:$J$201,0)),K67=INDEX(Matches!$H$2:$H$201,MATCH($A67&amp;"-4",Matches!$J$2:$J$201,0))),5,IF(SIGN(J67-K67)&lt;&gt;SIGN(INDEX(Matches!$G$2:$G$201,MATCH($A67&amp;"-4",Matches!$J$2:$J$201,0))-INDEX(Matches!$H$2:$H$201,MATCH($A67&amp;"-4",Matches!$J$2:$J$201,0))),0,IF(J67-K67=INDEX(Matches!$G$2:$G$201,MATCH($A67&amp;"-4",Matches!$J$2:$J$201,0))-INDEX(Matches!$H$2:$H$201,MATCH($A67&amp;"-4",Matches!$J$2:$J$201,0)),3,2))))),""))</f>
        <v/>
      </c>
      <c r="AB67" s="12" t="str">
        <f aca="false">IF(OR($B67="",L67="",M67=""),"",IFERROR(IF(OR(INDEX(Matches!$I$2:$I$201,MATCH($A67&amp;"-5",Matches!$J$2:$J$201,0))="Void",INDEX(Matches!$G$2:$G$201,MATCH($A67&amp;"-5",Matches!$J$2:$J$201,0))="",INDEX(Matches!$H$2:$H$201,MATCH($A67&amp;"-5",Matches!$J$2:$J$201,0))=""),"",IF(AND($C67&lt;&gt;"",INDEX(Matches!$F$2:$F$201,MATCH($A67&amp;"-5",Matches!$J$2:$J$201,0))&lt;&gt;"",$C67&gt;=INDEX(Matches!$F$2:$F$201,MATCH($A67&amp;"-5",Matches!$J$2:$J$201,0))),"",IF(AND(L67=INDEX(Matches!$G$2:$G$201,MATCH($A67&amp;"-5",Matches!$J$2:$J$201,0)),M67=INDEX(Matches!$H$2:$H$201,MATCH($A67&amp;"-5",Matches!$J$2:$J$201,0))),5,IF(SIGN(L67-M67)&lt;&gt;SIGN(INDEX(Matches!$G$2:$G$201,MATCH($A67&amp;"-5",Matches!$J$2:$J$201,0))-INDEX(Matches!$H$2:$H$201,MATCH($A67&amp;"-5",Matches!$J$2:$J$201,0))),0,IF(L67-M67=INDEX(Matches!$G$2:$G$201,MATCH($A67&amp;"-5",Matches!$J$2:$J$201,0))-INDEX(Matches!$H$2:$H$201,MATCH($A67&amp;"-5",Matches!$J$2:$J$201,0)),3,2))))),""))</f>
        <v/>
      </c>
      <c r="AC67" s="12" t="str">
        <f aca="false">IF(OR($B67="",N67="",O67=""),"",IFERROR(IF(OR(INDEX(Matches!$I$2:$I$201,MATCH($A67&amp;"-6",Matches!$J$2:$J$201,0))="Void",INDEX(Matches!$G$2:$G$201,MATCH($A67&amp;"-6",Matches!$J$2:$J$201,0))="",INDEX(Matches!$H$2:$H$201,MATCH($A67&amp;"-6",Matches!$J$2:$J$201,0))=""),"",IF(AND($C67&lt;&gt;"",INDEX(Matches!$F$2:$F$201,MATCH($A67&amp;"-6",Matches!$J$2:$J$201,0))&lt;&gt;"",$C67&gt;=INDEX(Matches!$F$2:$F$201,MATCH($A67&amp;"-6",Matches!$J$2:$J$201,0))),"",IF(AND(N67=INDEX(Matches!$G$2:$G$201,MATCH($A67&amp;"-6",Matches!$J$2:$J$201,0)),O67=INDEX(Matches!$H$2:$H$201,MATCH($A67&amp;"-6",Matches!$J$2:$J$201,0))),5,IF(SIGN(N67-O67)&lt;&gt;SIGN(INDEX(Matches!$G$2:$G$201,MATCH($A67&amp;"-6",Matches!$J$2:$J$201,0))-INDEX(Matches!$H$2:$H$201,MATCH($A67&amp;"-6",Matches!$J$2:$J$201,0))),0,IF(N67-O67=INDEX(Matches!$G$2:$G$201,MATCH($A67&amp;"-6",Matches!$J$2:$J$201,0))-INDEX(Matches!$H$2:$H$201,MATCH($A67&amp;"-6",Matches!$J$2:$J$201,0)),3,2))))),""))</f>
        <v/>
      </c>
      <c r="AD67" s="12" t="str">
        <f aca="false">IF(OR($B67="",P67="",Q67=""),"",IFERROR(IF(OR(INDEX(Matches!$I$2:$I$201,MATCH($A67&amp;"-7",Matches!$J$2:$J$201,0))="Void",INDEX(Matches!$G$2:$G$201,MATCH($A67&amp;"-7",Matches!$J$2:$J$201,0))="",INDEX(Matches!$H$2:$H$201,MATCH($A67&amp;"-7",Matches!$J$2:$J$201,0))=""),"",IF(AND($C67&lt;&gt;"",INDEX(Matches!$F$2:$F$201,MATCH($A67&amp;"-7",Matches!$J$2:$J$201,0))&lt;&gt;"",$C67&gt;=INDEX(Matches!$F$2:$F$201,MATCH($A67&amp;"-7",Matches!$J$2:$J$201,0))),"",IF(AND(P67=INDEX(Matches!$G$2:$G$201,MATCH($A67&amp;"-7",Matches!$J$2:$J$201,0)),Q67=INDEX(Matches!$H$2:$H$201,MATCH($A67&amp;"-7",Matches!$J$2:$J$201,0))),5,IF(SIGN(P67-Q67)&lt;&gt;SIGN(INDEX(Matches!$G$2:$G$201,MATCH($A67&amp;"-7",Matches!$J$2:$J$201,0))-INDEX(Matches!$H$2:$H$201,MATCH($A67&amp;"-7",Matches!$J$2:$J$201,0))),0,IF(P67-Q67=INDEX(Matches!$G$2:$G$201,MATCH($A67&amp;"-7",Matches!$J$2:$J$201,0))-INDEX(Matches!$H$2:$H$201,MATCH($A67&amp;"-7",Matches!$J$2:$J$201,0)),3,2))))),""))</f>
        <v/>
      </c>
      <c r="AE67" s="12" t="str">
        <f aca="false">IF(OR($B67="",R67="",S67=""),"",IFERROR(IF(OR(INDEX(Matches!$I$2:$I$201,MATCH($A67&amp;"-8",Matches!$J$2:$J$201,0))="Void",INDEX(Matches!$G$2:$G$201,MATCH($A67&amp;"-8",Matches!$J$2:$J$201,0))="",INDEX(Matches!$H$2:$H$201,MATCH($A67&amp;"-8",Matches!$J$2:$J$201,0))=""),"",IF(AND($C67&lt;&gt;"",INDEX(Matches!$F$2:$F$201,MATCH($A67&amp;"-8",Matches!$J$2:$J$201,0))&lt;&gt;"",$C67&gt;=INDEX(Matches!$F$2:$F$201,MATCH($A67&amp;"-8",Matches!$J$2:$J$201,0))),"",IF(AND(R67=INDEX(Matches!$G$2:$G$201,MATCH($A67&amp;"-8",Matches!$J$2:$J$201,0)),S67=INDEX(Matches!$H$2:$H$201,MATCH($A67&amp;"-8",Matches!$J$2:$J$201,0))),5,IF(SIGN(R67-S67)&lt;&gt;SIGN(INDEX(Matches!$G$2:$G$201,MATCH($A67&amp;"-8",Matches!$J$2:$J$201,0))-INDEX(Matches!$H$2:$H$201,MATCH($A67&amp;"-8",Matches!$J$2:$J$201,0))),0,IF(R67-S67=INDEX(Matches!$G$2:$G$201,MATCH($A67&amp;"-8",Matches!$J$2:$J$201,0))-INDEX(Matches!$H$2:$H$201,MATCH($A67&amp;"-8",Matches!$J$2:$J$201,0)),3,2))))),""))</f>
        <v/>
      </c>
      <c r="AF67" s="12" t="str">
        <f aca="false">IF(OR($B67="",T67="",U67=""),"",IFERROR(IF(OR(INDEX(Matches!$I$2:$I$201,MATCH($A67&amp;"-9",Matches!$J$2:$J$201,0))="Void",INDEX(Matches!$G$2:$G$201,MATCH($A67&amp;"-9",Matches!$J$2:$J$201,0))="",INDEX(Matches!$H$2:$H$201,MATCH($A67&amp;"-9",Matches!$J$2:$J$201,0))=""),"",IF(AND($C67&lt;&gt;"",INDEX(Matches!$F$2:$F$201,MATCH($A67&amp;"-9",Matches!$J$2:$J$201,0))&lt;&gt;"",$C67&gt;=INDEX(Matches!$F$2:$F$201,MATCH($A67&amp;"-9",Matches!$J$2:$J$201,0))),"",IF(AND(T67=INDEX(Matches!$G$2:$G$201,MATCH($A67&amp;"-9",Matches!$J$2:$J$201,0)),U67=INDEX(Matches!$H$2:$H$201,MATCH($A67&amp;"-9",Matches!$J$2:$J$201,0))),5,IF(SIGN(T67-U67)&lt;&gt;SIGN(INDEX(Matches!$G$2:$G$201,MATCH($A67&amp;"-9",Matches!$J$2:$J$201,0))-INDEX(Matches!$H$2:$H$201,MATCH($A67&amp;"-9",Matches!$J$2:$J$201,0))),0,IF(T67-U67=INDEX(Matches!$G$2:$G$201,MATCH($A67&amp;"-9",Matches!$J$2:$J$201,0))-INDEX(Matches!$H$2:$H$201,MATCH($A67&amp;"-9",Matches!$J$2:$J$201,0)),3,2))))),""))</f>
        <v/>
      </c>
      <c r="AG67" s="12" t="str">
        <f aca="false">IF(OR($B67="",V67="",W67=""),"",IFERROR(IF(OR(INDEX(Matches!$I$2:$I$201,MATCH($A67&amp;"-10",Matches!$J$2:$J$201,0))="Void",INDEX(Matches!$G$2:$G$201,MATCH($A67&amp;"-10",Matches!$J$2:$J$201,0))="",INDEX(Matches!$H$2:$H$201,MATCH($A67&amp;"-10",Matches!$J$2:$J$201,0))=""),"",IF(AND($C67&lt;&gt;"",INDEX(Matches!$F$2:$F$201,MATCH($A67&amp;"-10",Matches!$J$2:$J$201,0))&lt;&gt;"",$C67&gt;=INDEX(Matches!$F$2:$F$201,MATCH($A67&amp;"-10",Matches!$J$2:$J$201,0))),"",IF(AND(V67=INDEX(Matches!$G$2:$G$201,MATCH($A67&amp;"-10",Matches!$J$2:$J$201,0)),W67=INDEX(Matches!$H$2:$H$201,MATCH($A67&amp;"-10",Matches!$J$2:$J$201,0))),5,IF(SIGN(V67-W67)&lt;&gt;SIGN(INDEX(Matches!$G$2:$G$201,MATCH($A67&amp;"-10",Matches!$J$2:$J$201,0))-INDEX(Matches!$H$2:$H$201,MATCH($A67&amp;"-10",Matches!$J$2:$J$201,0))),0,IF(V67-W67=INDEX(Matches!$G$2:$G$201,MATCH($A67&amp;"-10",Matches!$J$2:$J$201,0))-INDEX(Matches!$H$2:$H$201,MATCH($A67&amp;"-10",Matches!$J$2:$J$201,0)),3,2))))),""))</f>
        <v/>
      </c>
      <c r="AH67" s="13" t="str">
        <f aca="false">IF($B67="","",SUM(X67:AG67))</f>
        <v/>
      </c>
      <c r="AI67" s="12" t="str">
        <f aca="false">IF($B67="","",COUNTIF(X67:AG67,5))</f>
        <v/>
      </c>
      <c r="AJ67" s="12" t="str">
        <f aca="false">IF($B67="","",COUNTIF(X67:AG67,"&gt;=2"))</f>
        <v/>
      </c>
      <c r="AK67" s="12" t="str">
        <f aca="false">IF($B67="","",COUNT(X67:AG67))</f>
        <v/>
      </c>
    </row>
    <row r="68" customFormat="false" ht="15" hidden="false" customHeight="false" outlineLevel="0" collapsed="false">
      <c r="A68" s="7"/>
      <c r="B68" s="7"/>
      <c r="C68" s="1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12" t="str">
        <f aca="false">IF(OR($B68="",D68="",E68=""),"",IFERROR(IF(OR(INDEX(Matches!$I$2:$I$201,MATCH($A68&amp;"-1",Matches!$J$2:$J$201,0))="Void",INDEX(Matches!$G$2:$G$201,MATCH($A68&amp;"-1",Matches!$J$2:$J$201,0))="",INDEX(Matches!$H$2:$H$201,MATCH($A68&amp;"-1",Matches!$J$2:$J$201,0))=""),"",IF(AND($C68&lt;&gt;"",INDEX(Matches!$F$2:$F$201,MATCH($A68&amp;"-1",Matches!$J$2:$J$201,0))&lt;&gt;"",$C68&gt;=INDEX(Matches!$F$2:$F$201,MATCH($A68&amp;"-1",Matches!$J$2:$J$201,0))),"",IF(AND(D68=INDEX(Matches!$G$2:$G$201,MATCH($A68&amp;"-1",Matches!$J$2:$J$201,0)),E68=INDEX(Matches!$H$2:$H$201,MATCH($A68&amp;"-1",Matches!$J$2:$J$201,0))),5,IF(SIGN(D68-E68)&lt;&gt;SIGN(INDEX(Matches!$G$2:$G$201,MATCH($A68&amp;"-1",Matches!$J$2:$J$201,0))-INDEX(Matches!$H$2:$H$201,MATCH($A68&amp;"-1",Matches!$J$2:$J$201,0))),0,IF(D68-E68=INDEX(Matches!$G$2:$G$201,MATCH($A68&amp;"-1",Matches!$J$2:$J$201,0))-INDEX(Matches!$H$2:$H$201,MATCH($A68&amp;"-1",Matches!$J$2:$J$201,0)),3,2))))),""))</f>
        <v/>
      </c>
      <c r="Y68" s="12" t="str">
        <f aca="false">IF(OR($B68="",F68="",G68=""),"",IFERROR(IF(OR(INDEX(Matches!$I$2:$I$201,MATCH($A68&amp;"-2",Matches!$J$2:$J$201,0))="Void",INDEX(Matches!$G$2:$G$201,MATCH($A68&amp;"-2",Matches!$J$2:$J$201,0))="",INDEX(Matches!$H$2:$H$201,MATCH($A68&amp;"-2",Matches!$J$2:$J$201,0))=""),"",IF(AND($C68&lt;&gt;"",INDEX(Matches!$F$2:$F$201,MATCH($A68&amp;"-2",Matches!$J$2:$J$201,0))&lt;&gt;"",$C68&gt;=INDEX(Matches!$F$2:$F$201,MATCH($A68&amp;"-2",Matches!$J$2:$J$201,0))),"",IF(AND(F68=INDEX(Matches!$G$2:$G$201,MATCH($A68&amp;"-2",Matches!$J$2:$J$201,0)),G68=INDEX(Matches!$H$2:$H$201,MATCH($A68&amp;"-2",Matches!$J$2:$J$201,0))),5,IF(SIGN(F68-G68)&lt;&gt;SIGN(INDEX(Matches!$G$2:$G$201,MATCH($A68&amp;"-2",Matches!$J$2:$J$201,0))-INDEX(Matches!$H$2:$H$201,MATCH($A68&amp;"-2",Matches!$J$2:$J$201,0))),0,IF(F68-G68=INDEX(Matches!$G$2:$G$201,MATCH($A68&amp;"-2",Matches!$J$2:$J$201,0))-INDEX(Matches!$H$2:$H$201,MATCH($A68&amp;"-2",Matches!$J$2:$J$201,0)),3,2))))),""))</f>
        <v/>
      </c>
      <c r="Z68" s="12" t="str">
        <f aca="false">IF(OR($B68="",H68="",I68=""),"",IFERROR(IF(OR(INDEX(Matches!$I$2:$I$201,MATCH($A68&amp;"-3",Matches!$J$2:$J$201,0))="Void",INDEX(Matches!$G$2:$G$201,MATCH($A68&amp;"-3",Matches!$J$2:$J$201,0))="",INDEX(Matches!$H$2:$H$201,MATCH($A68&amp;"-3",Matches!$J$2:$J$201,0))=""),"",IF(AND($C68&lt;&gt;"",INDEX(Matches!$F$2:$F$201,MATCH($A68&amp;"-3",Matches!$J$2:$J$201,0))&lt;&gt;"",$C68&gt;=INDEX(Matches!$F$2:$F$201,MATCH($A68&amp;"-3",Matches!$J$2:$J$201,0))),"",IF(AND(H68=INDEX(Matches!$G$2:$G$201,MATCH($A68&amp;"-3",Matches!$J$2:$J$201,0)),I68=INDEX(Matches!$H$2:$H$201,MATCH($A68&amp;"-3",Matches!$J$2:$J$201,0))),5,IF(SIGN(H68-I68)&lt;&gt;SIGN(INDEX(Matches!$G$2:$G$201,MATCH($A68&amp;"-3",Matches!$J$2:$J$201,0))-INDEX(Matches!$H$2:$H$201,MATCH($A68&amp;"-3",Matches!$J$2:$J$201,0))),0,IF(H68-I68=INDEX(Matches!$G$2:$G$201,MATCH($A68&amp;"-3",Matches!$J$2:$J$201,0))-INDEX(Matches!$H$2:$H$201,MATCH($A68&amp;"-3",Matches!$J$2:$J$201,0)),3,2))))),""))</f>
        <v/>
      </c>
      <c r="AA68" s="12" t="str">
        <f aca="false">IF(OR($B68="",J68="",K68=""),"",IFERROR(IF(OR(INDEX(Matches!$I$2:$I$201,MATCH($A68&amp;"-4",Matches!$J$2:$J$201,0))="Void",INDEX(Matches!$G$2:$G$201,MATCH($A68&amp;"-4",Matches!$J$2:$J$201,0))="",INDEX(Matches!$H$2:$H$201,MATCH($A68&amp;"-4",Matches!$J$2:$J$201,0))=""),"",IF(AND($C68&lt;&gt;"",INDEX(Matches!$F$2:$F$201,MATCH($A68&amp;"-4",Matches!$J$2:$J$201,0))&lt;&gt;"",$C68&gt;=INDEX(Matches!$F$2:$F$201,MATCH($A68&amp;"-4",Matches!$J$2:$J$201,0))),"",IF(AND(J68=INDEX(Matches!$G$2:$G$201,MATCH($A68&amp;"-4",Matches!$J$2:$J$201,0)),K68=INDEX(Matches!$H$2:$H$201,MATCH($A68&amp;"-4",Matches!$J$2:$J$201,0))),5,IF(SIGN(J68-K68)&lt;&gt;SIGN(INDEX(Matches!$G$2:$G$201,MATCH($A68&amp;"-4",Matches!$J$2:$J$201,0))-INDEX(Matches!$H$2:$H$201,MATCH($A68&amp;"-4",Matches!$J$2:$J$201,0))),0,IF(J68-K68=INDEX(Matches!$G$2:$G$201,MATCH($A68&amp;"-4",Matches!$J$2:$J$201,0))-INDEX(Matches!$H$2:$H$201,MATCH($A68&amp;"-4",Matches!$J$2:$J$201,0)),3,2))))),""))</f>
        <v/>
      </c>
      <c r="AB68" s="12" t="str">
        <f aca="false">IF(OR($B68="",L68="",M68=""),"",IFERROR(IF(OR(INDEX(Matches!$I$2:$I$201,MATCH($A68&amp;"-5",Matches!$J$2:$J$201,0))="Void",INDEX(Matches!$G$2:$G$201,MATCH($A68&amp;"-5",Matches!$J$2:$J$201,0))="",INDEX(Matches!$H$2:$H$201,MATCH($A68&amp;"-5",Matches!$J$2:$J$201,0))=""),"",IF(AND($C68&lt;&gt;"",INDEX(Matches!$F$2:$F$201,MATCH($A68&amp;"-5",Matches!$J$2:$J$201,0))&lt;&gt;"",$C68&gt;=INDEX(Matches!$F$2:$F$201,MATCH($A68&amp;"-5",Matches!$J$2:$J$201,0))),"",IF(AND(L68=INDEX(Matches!$G$2:$G$201,MATCH($A68&amp;"-5",Matches!$J$2:$J$201,0)),M68=INDEX(Matches!$H$2:$H$201,MATCH($A68&amp;"-5",Matches!$J$2:$J$201,0))),5,IF(SIGN(L68-M68)&lt;&gt;SIGN(INDEX(Matches!$G$2:$G$201,MATCH($A68&amp;"-5",Matches!$J$2:$J$201,0))-INDEX(Matches!$H$2:$H$201,MATCH($A68&amp;"-5",Matches!$J$2:$J$201,0))),0,IF(L68-M68=INDEX(Matches!$G$2:$G$201,MATCH($A68&amp;"-5",Matches!$J$2:$J$201,0))-INDEX(Matches!$H$2:$H$201,MATCH($A68&amp;"-5",Matches!$J$2:$J$201,0)),3,2))))),""))</f>
        <v/>
      </c>
      <c r="AC68" s="12" t="str">
        <f aca="false">IF(OR($B68="",N68="",O68=""),"",IFERROR(IF(OR(INDEX(Matches!$I$2:$I$201,MATCH($A68&amp;"-6",Matches!$J$2:$J$201,0))="Void",INDEX(Matches!$G$2:$G$201,MATCH($A68&amp;"-6",Matches!$J$2:$J$201,0))="",INDEX(Matches!$H$2:$H$201,MATCH($A68&amp;"-6",Matches!$J$2:$J$201,0))=""),"",IF(AND($C68&lt;&gt;"",INDEX(Matches!$F$2:$F$201,MATCH($A68&amp;"-6",Matches!$J$2:$J$201,0))&lt;&gt;"",$C68&gt;=INDEX(Matches!$F$2:$F$201,MATCH($A68&amp;"-6",Matches!$J$2:$J$201,0))),"",IF(AND(N68=INDEX(Matches!$G$2:$G$201,MATCH($A68&amp;"-6",Matches!$J$2:$J$201,0)),O68=INDEX(Matches!$H$2:$H$201,MATCH($A68&amp;"-6",Matches!$J$2:$J$201,0))),5,IF(SIGN(N68-O68)&lt;&gt;SIGN(INDEX(Matches!$G$2:$G$201,MATCH($A68&amp;"-6",Matches!$J$2:$J$201,0))-INDEX(Matches!$H$2:$H$201,MATCH($A68&amp;"-6",Matches!$J$2:$J$201,0))),0,IF(N68-O68=INDEX(Matches!$G$2:$G$201,MATCH($A68&amp;"-6",Matches!$J$2:$J$201,0))-INDEX(Matches!$H$2:$H$201,MATCH($A68&amp;"-6",Matches!$J$2:$J$201,0)),3,2))))),""))</f>
        <v/>
      </c>
      <c r="AD68" s="12" t="str">
        <f aca="false">IF(OR($B68="",P68="",Q68=""),"",IFERROR(IF(OR(INDEX(Matches!$I$2:$I$201,MATCH($A68&amp;"-7",Matches!$J$2:$J$201,0))="Void",INDEX(Matches!$G$2:$G$201,MATCH($A68&amp;"-7",Matches!$J$2:$J$201,0))="",INDEX(Matches!$H$2:$H$201,MATCH($A68&amp;"-7",Matches!$J$2:$J$201,0))=""),"",IF(AND($C68&lt;&gt;"",INDEX(Matches!$F$2:$F$201,MATCH($A68&amp;"-7",Matches!$J$2:$J$201,0))&lt;&gt;"",$C68&gt;=INDEX(Matches!$F$2:$F$201,MATCH($A68&amp;"-7",Matches!$J$2:$J$201,0))),"",IF(AND(P68=INDEX(Matches!$G$2:$G$201,MATCH($A68&amp;"-7",Matches!$J$2:$J$201,0)),Q68=INDEX(Matches!$H$2:$H$201,MATCH($A68&amp;"-7",Matches!$J$2:$J$201,0))),5,IF(SIGN(P68-Q68)&lt;&gt;SIGN(INDEX(Matches!$G$2:$G$201,MATCH($A68&amp;"-7",Matches!$J$2:$J$201,0))-INDEX(Matches!$H$2:$H$201,MATCH($A68&amp;"-7",Matches!$J$2:$J$201,0))),0,IF(P68-Q68=INDEX(Matches!$G$2:$G$201,MATCH($A68&amp;"-7",Matches!$J$2:$J$201,0))-INDEX(Matches!$H$2:$H$201,MATCH($A68&amp;"-7",Matches!$J$2:$J$201,0)),3,2))))),""))</f>
        <v/>
      </c>
      <c r="AE68" s="12" t="str">
        <f aca="false">IF(OR($B68="",R68="",S68=""),"",IFERROR(IF(OR(INDEX(Matches!$I$2:$I$201,MATCH($A68&amp;"-8",Matches!$J$2:$J$201,0))="Void",INDEX(Matches!$G$2:$G$201,MATCH($A68&amp;"-8",Matches!$J$2:$J$201,0))="",INDEX(Matches!$H$2:$H$201,MATCH($A68&amp;"-8",Matches!$J$2:$J$201,0))=""),"",IF(AND($C68&lt;&gt;"",INDEX(Matches!$F$2:$F$201,MATCH($A68&amp;"-8",Matches!$J$2:$J$201,0))&lt;&gt;"",$C68&gt;=INDEX(Matches!$F$2:$F$201,MATCH($A68&amp;"-8",Matches!$J$2:$J$201,0))),"",IF(AND(R68=INDEX(Matches!$G$2:$G$201,MATCH($A68&amp;"-8",Matches!$J$2:$J$201,0)),S68=INDEX(Matches!$H$2:$H$201,MATCH($A68&amp;"-8",Matches!$J$2:$J$201,0))),5,IF(SIGN(R68-S68)&lt;&gt;SIGN(INDEX(Matches!$G$2:$G$201,MATCH($A68&amp;"-8",Matches!$J$2:$J$201,0))-INDEX(Matches!$H$2:$H$201,MATCH($A68&amp;"-8",Matches!$J$2:$J$201,0))),0,IF(R68-S68=INDEX(Matches!$G$2:$G$201,MATCH($A68&amp;"-8",Matches!$J$2:$J$201,0))-INDEX(Matches!$H$2:$H$201,MATCH($A68&amp;"-8",Matches!$J$2:$J$201,0)),3,2))))),""))</f>
        <v/>
      </c>
      <c r="AF68" s="12" t="str">
        <f aca="false">IF(OR($B68="",T68="",U68=""),"",IFERROR(IF(OR(INDEX(Matches!$I$2:$I$201,MATCH($A68&amp;"-9",Matches!$J$2:$J$201,0))="Void",INDEX(Matches!$G$2:$G$201,MATCH($A68&amp;"-9",Matches!$J$2:$J$201,0))="",INDEX(Matches!$H$2:$H$201,MATCH($A68&amp;"-9",Matches!$J$2:$J$201,0))=""),"",IF(AND($C68&lt;&gt;"",INDEX(Matches!$F$2:$F$201,MATCH($A68&amp;"-9",Matches!$J$2:$J$201,0))&lt;&gt;"",$C68&gt;=INDEX(Matches!$F$2:$F$201,MATCH($A68&amp;"-9",Matches!$J$2:$J$201,0))),"",IF(AND(T68=INDEX(Matches!$G$2:$G$201,MATCH($A68&amp;"-9",Matches!$J$2:$J$201,0)),U68=INDEX(Matches!$H$2:$H$201,MATCH($A68&amp;"-9",Matches!$J$2:$J$201,0))),5,IF(SIGN(T68-U68)&lt;&gt;SIGN(INDEX(Matches!$G$2:$G$201,MATCH($A68&amp;"-9",Matches!$J$2:$J$201,0))-INDEX(Matches!$H$2:$H$201,MATCH($A68&amp;"-9",Matches!$J$2:$J$201,0))),0,IF(T68-U68=INDEX(Matches!$G$2:$G$201,MATCH($A68&amp;"-9",Matches!$J$2:$J$201,0))-INDEX(Matches!$H$2:$H$201,MATCH($A68&amp;"-9",Matches!$J$2:$J$201,0)),3,2))))),""))</f>
        <v/>
      </c>
      <c r="AG68" s="12" t="str">
        <f aca="false">IF(OR($B68="",V68="",W68=""),"",IFERROR(IF(OR(INDEX(Matches!$I$2:$I$201,MATCH($A68&amp;"-10",Matches!$J$2:$J$201,0))="Void",INDEX(Matches!$G$2:$G$201,MATCH($A68&amp;"-10",Matches!$J$2:$J$201,0))="",INDEX(Matches!$H$2:$H$201,MATCH($A68&amp;"-10",Matches!$J$2:$J$201,0))=""),"",IF(AND($C68&lt;&gt;"",INDEX(Matches!$F$2:$F$201,MATCH($A68&amp;"-10",Matches!$J$2:$J$201,0))&lt;&gt;"",$C68&gt;=INDEX(Matches!$F$2:$F$201,MATCH($A68&amp;"-10",Matches!$J$2:$J$201,0))),"",IF(AND(V68=INDEX(Matches!$G$2:$G$201,MATCH($A68&amp;"-10",Matches!$J$2:$J$201,0)),W68=INDEX(Matches!$H$2:$H$201,MATCH($A68&amp;"-10",Matches!$J$2:$J$201,0))),5,IF(SIGN(V68-W68)&lt;&gt;SIGN(INDEX(Matches!$G$2:$G$201,MATCH($A68&amp;"-10",Matches!$J$2:$J$201,0))-INDEX(Matches!$H$2:$H$201,MATCH($A68&amp;"-10",Matches!$J$2:$J$201,0))),0,IF(V68-W68=INDEX(Matches!$G$2:$G$201,MATCH($A68&amp;"-10",Matches!$J$2:$J$201,0))-INDEX(Matches!$H$2:$H$201,MATCH($A68&amp;"-10",Matches!$J$2:$J$201,0)),3,2))))),""))</f>
        <v/>
      </c>
      <c r="AH68" s="13" t="str">
        <f aca="false">IF($B68="","",SUM(X68:AG68))</f>
        <v/>
      </c>
      <c r="AI68" s="12" t="str">
        <f aca="false">IF($B68="","",COUNTIF(X68:AG68,5))</f>
        <v/>
      </c>
      <c r="AJ68" s="12" t="str">
        <f aca="false">IF($B68="","",COUNTIF(X68:AG68,"&gt;=2"))</f>
        <v/>
      </c>
      <c r="AK68" s="12" t="str">
        <f aca="false">IF($B68="","",COUNT(X68:AG68))</f>
        <v/>
      </c>
    </row>
    <row r="69" customFormat="false" ht="15" hidden="false" customHeight="false" outlineLevel="0" collapsed="false">
      <c r="A69" s="7"/>
      <c r="B69" s="7"/>
      <c r="C69" s="1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12" t="str">
        <f aca="false">IF(OR($B69="",D69="",E69=""),"",IFERROR(IF(OR(INDEX(Matches!$I$2:$I$201,MATCH($A69&amp;"-1",Matches!$J$2:$J$201,0))="Void",INDEX(Matches!$G$2:$G$201,MATCH($A69&amp;"-1",Matches!$J$2:$J$201,0))="",INDEX(Matches!$H$2:$H$201,MATCH($A69&amp;"-1",Matches!$J$2:$J$201,0))=""),"",IF(AND($C69&lt;&gt;"",INDEX(Matches!$F$2:$F$201,MATCH($A69&amp;"-1",Matches!$J$2:$J$201,0))&lt;&gt;"",$C69&gt;=INDEX(Matches!$F$2:$F$201,MATCH($A69&amp;"-1",Matches!$J$2:$J$201,0))),"",IF(AND(D69=INDEX(Matches!$G$2:$G$201,MATCH($A69&amp;"-1",Matches!$J$2:$J$201,0)),E69=INDEX(Matches!$H$2:$H$201,MATCH($A69&amp;"-1",Matches!$J$2:$J$201,0))),5,IF(SIGN(D69-E69)&lt;&gt;SIGN(INDEX(Matches!$G$2:$G$201,MATCH($A69&amp;"-1",Matches!$J$2:$J$201,0))-INDEX(Matches!$H$2:$H$201,MATCH($A69&amp;"-1",Matches!$J$2:$J$201,0))),0,IF(D69-E69=INDEX(Matches!$G$2:$G$201,MATCH($A69&amp;"-1",Matches!$J$2:$J$201,0))-INDEX(Matches!$H$2:$H$201,MATCH($A69&amp;"-1",Matches!$J$2:$J$201,0)),3,2))))),""))</f>
        <v/>
      </c>
      <c r="Y69" s="12" t="str">
        <f aca="false">IF(OR($B69="",F69="",G69=""),"",IFERROR(IF(OR(INDEX(Matches!$I$2:$I$201,MATCH($A69&amp;"-2",Matches!$J$2:$J$201,0))="Void",INDEX(Matches!$G$2:$G$201,MATCH($A69&amp;"-2",Matches!$J$2:$J$201,0))="",INDEX(Matches!$H$2:$H$201,MATCH($A69&amp;"-2",Matches!$J$2:$J$201,0))=""),"",IF(AND($C69&lt;&gt;"",INDEX(Matches!$F$2:$F$201,MATCH($A69&amp;"-2",Matches!$J$2:$J$201,0))&lt;&gt;"",$C69&gt;=INDEX(Matches!$F$2:$F$201,MATCH($A69&amp;"-2",Matches!$J$2:$J$201,0))),"",IF(AND(F69=INDEX(Matches!$G$2:$G$201,MATCH($A69&amp;"-2",Matches!$J$2:$J$201,0)),G69=INDEX(Matches!$H$2:$H$201,MATCH($A69&amp;"-2",Matches!$J$2:$J$201,0))),5,IF(SIGN(F69-G69)&lt;&gt;SIGN(INDEX(Matches!$G$2:$G$201,MATCH($A69&amp;"-2",Matches!$J$2:$J$201,0))-INDEX(Matches!$H$2:$H$201,MATCH($A69&amp;"-2",Matches!$J$2:$J$201,0))),0,IF(F69-G69=INDEX(Matches!$G$2:$G$201,MATCH($A69&amp;"-2",Matches!$J$2:$J$201,0))-INDEX(Matches!$H$2:$H$201,MATCH($A69&amp;"-2",Matches!$J$2:$J$201,0)),3,2))))),""))</f>
        <v/>
      </c>
      <c r="Z69" s="12" t="str">
        <f aca="false">IF(OR($B69="",H69="",I69=""),"",IFERROR(IF(OR(INDEX(Matches!$I$2:$I$201,MATCH($A69&amp;"-3",Matches!$J$2:$J$201,0))="Void",INDEX(Matches!$G$2:$G$201,MATCH($A69&amp;"-3",Matches!$J$2:$J$201,0))="",INDEX(Matches!$H$2:$H$201,MATCH($A69&amp;"-3",Matches!$J$2:$J$201,0))=""),"",IF(AND($C69&lt;&gt;"",INDEX(Matches!$F$2:$F$201,MATCH($A69&amp;"-3",Matches!$J$2:$J$201,0))&lt;&gt;"",$C69&gt;=INDEX(Matches!$F$2:$F$201,MATCH($A69&amp;"-3",Matches!$J$2:$J$201,0))),"",IF(AND(H69=INDEX(Matches!$G$2:$G$201,MATCH($A69&amp;"-3",Matches!$J$2:$J$201,0)),I69=INDEX(Matches!$H$2:$H$201,MATCH($A69&amp;"-3",Matches!$J$2:$J$201,0))),5,IF(SIGN(H69-I69)&lt;&gt;SIGN(INDEX(Matches!$G$2:$G$201,MATCH($A69&amp;"-3",Matches!$J$2:$J$201,0))-INDEX(Matches!$H$2:$H$201,MATCH($A69&amp;"-3",Matches!$J$2:$J$201,0))),0,IF(H69-I69=INDEX(Matches!$G$2:$G$201,MATCH($A69&amp;"-3",Matches!$J$2:$J$201,0))-INDEX(Matches!$H$2:$H$201,MATCH($A69&amp;"-3",Matches!$J$2:$J$201,0)),3,2))))),""))</f>
        <v/>
      </c>
      <c r="AA69" s="12" t="str">
        <f aca="false">IF(OR($B69="",J69="",K69=""),"",IFERROR(IF(OR(INDEX(Matches!$I$2:$I$201,MATCH($A69&amp;"-4",Matches!$J$2:$J$201,0))="Void",INDEX(Matches!$G$2:$G$201,MATCH($A69&amp;"-4",Matches!$J$2:$J$201,0))="",INDEX(Matches!$H$2:$H$201,MATCH($A69&amp;"-4",Matches!$J$2:$J$201,0))=""),"",IF(AND($C69&lt;&gt;"",INDEX(Matches!$F$2:$F$201,MATCH($A69&amp;"-4",Matches!$J$2:$J$201,0))&lt;&gt;"",$C69&gt;=INDEX(Matches!$F$2:$F$201,MATCH($A69&amp;"-4",Matches!$J$2:$J$201,0))),"",IF(AND(J69=INDEX(Matches!$G$2:$G$201,MATCH($A69&amp;"-4",Matches!$J$2:$J$201,0)),K69=INDEX(Matches!$H$2:$H$201,MATCH($A69&amp;"-4",Matches!$J$2:$J$201,0))),5,IF(SIGN(J69-K69)&lt;&gt;SIGN(INDEX(Matches!$G$2:$G$201,MATCH($A69&amp;"-4",Matches!$J$2:$J$201,0))-INDEX(Matches!$H$2:$H$201,MATCH($A69&amp;"-4",Matches!$J$2:$J$201,0))),0,IF(J69-K69=INDEX(Matches!$G$2:$G$201,MATCH($A69&amp;"-4",Matches!$J$2:$J$201,0))-INDEX(Matches!$H$2:$H$201,MATCH($A69&amp;"-4",Matches!$J$2:$J$201,0)),3,2))))),""))</f>
        <v/>
      </c>
      <c r="AB69" s="12" t="str">
        <f aca="false">IF(OR($B69="",L69="",M69=""),"",IFERROR(IF(OR(INDEX(Matches!$I$2:$I$201,MATCH($A69&amp;"-5",Matches!$J$2:$J$201,0))="Void",INDEX(Matches!$G$2:$G$201,MATCH($A69&amp;"-5",Matches!$J$2:$J$201,0))="",INDEX(Matches!$H$2:$H$201,MATCH($A69&amp;"-5",Matches!$J$2:$J$201,0))=""),"",IF(AND($C69&lt;&gt;"",INDEX(Matches!$F$2:$F$201,MATCH($A69&amp;"-5",Matches!$J$2:$J$201,0))&lt;&gt;"",$C69&gt;=INDEX(Matches!$F$2:$F$201,MATCH($A69&amp;"-5",Matches!$J$2:$J$201,0))),"",IF(AND(L69=INDEX(Matches!$G$2:$G$201,MATCH($A69&amp;"-5",Matches!$J$2:$J$201,0)),M69=INDEX(Matches!$H$2:$H$201,MATCH($A69&amp;"-5",Matches!$J$2:$J$201,0))),5,IF(SIGN(L69-M69)&lt;&gt;SIGN(INDEX(Matches!$G$2:$G$201,MATCH($A69&amp;"-5",Matches!$J$2:$J$201,0))-INDEX(Matches!$H$2:$H$201,MATCH($A69&amp;"-5",Matches!$J$2:$J$201,0))),0,IF(L69-M69=INDEX(Matches!$G$2:$G$201,MATCH($A69&amp;"-5",Matches!$J$2:$J$201,0))-INDEX(Matches!$H$2:$H$201,MATCH($A69&amp;"-5",Matches!$J$2:$J$201,0)),3,2))))),""))</f>
        <v/>
      </c>
      <c r="AC69" s="12" t="str">
        <f aca="false">IF(OR($B69="",N69="",O69=""),"",IFERROR(IF(OR(INDEX(Matches!$I$2:$I$201,MATCH($A69&amp;"-6",Matches!$J$2:$J$201,0))="Void",INDEX(Matches!$G$2:$G$201,MATCH($A69&amp;"-6",Matches!$J$2:$J$201,0))="",INDEX(Matches!$H$2:$H$201,MATCH($A69&amp;"-6",Matches!$J$2:$J$201,0))=""),"",IF(AND($C69&lt;&gt;"",INDEX(Matches!$F$2:$F$201,MATCH($A69&amp;"-6",Matches!$J$2:$J$201,0))&lt;&gt;"",$C69&gt;=INDEX(Matches!$F$2:$F$201,MATCH($A69&amp;"-6",Matches!$J$2:$J$201,0))),"",IF(AND(N69=INDEX(Matches!$G$2:$G$201,MATCH($A69&amp;"-6",Matches!$J$2:$J$201,0)),O69=INDEX(Matches!$H$2:$H$201,MATCH($A69&amp;"-6",Matches!$J$2:$J$201,0))),5,IF(SIGN(N69-O69)&lt;&gt;SIGN(INDEX(Matches!$G$2:$G$201,MATCH($A69&amp;"-6",Matches!$J$2:$J$201,0))-INDEX(Matches!$H$2:$H$201,MATCH($A69&amp;"-6",Matches!$J$2:$J$201,0))),0,IF(N69-O69=INDEX(Matches!$G$2:$G$201,MATCH($A69&amp;"-6",Matches!$J$2:$J$201,0))-INDEX(Matches!$H$2:$H$201,MATCH($A69&amp;"-6",Matches!$J$2:$J$201,0)),3,2))))),""))</f>
        <v/>
      </c>
      <c r="AD69" s="12" t="str">
        <f aca="false">IF(OR($B69="",P69="",Q69=""),"",IFERROR(IF(OR(INDEX(Matches!$I$2:$I$201,MATCH($A69&amp;"-7",Matches!$J$2:$J$201,0))="Void",INDEX(Matches!$G$2:$G$201,MATCH($A69&amp;"-7",Matches!$J$2:$J$201,0))="",INDEX(Matches!$H$2:$H$201,MATCH($A69&amp;"-7",Matches!$J$2:$J$201,0))=""),"",IF(AND($C69&lt;&gt;"",INDEX(Matches!$F$2:$F$201,MATCH($A69&amp;"-7",Matches!$J$2:$J$201,0))&lt;&gt;"",$C69&gt;=INDEX(Matches!$F$2:$F$201,MATCH($A69&amp;"-7",Matches!$J$2:$J$201,0))),"",IF(AND(P69=INDEX(Matches!$G$2:$G$201,MATCH($A69&amp;"-7",Matches!$J$2:$J$201,0)),Q69=INDEX(Matches!$H$2:$H$201,MATCH($A69&amp;"-7",Matches!$J$2:$J$201,0))),5,IF(SIGN(P69-Q69)&lt;&gt;SIGN(INDEX(Matches!$G$2:$G$201,MATCH($A69&amp;"-7",Matches!$J$2:$J$201,0))-INDEX(Matches!$H$2:$H$201,MATCH($A69&amp;"-7",Matches!$J$2:$J$201,0))),0,IF(P69-Q69=INDEX(Matches!$G$2:$G$201,MATCH($A69&amp;"-7",Matches!$J$2:$J$201,0))-INDEX(Matches!$H$2:$H$201,MATCH($A69&amp;"-7",Matches!$J$2:$J$201,0)),3,2))))),""))</f>
        <v/>
      </c>
      <c r="AE69" s="12" t="str">
        <f aca="false">IF(OR($B69="",R69="",S69=""),"",IFERROR(IF(OR(INDEX(Matches!$I$2:$I$201,MATCH($A69&amp;"-8",Matches!$J$2:$J$201,0))="Void",INDEX(Matches!$G$2:$G$201,MATCH($A69&amp;"-8",Matches!$J$2:$J$201,0))="",INDEX(Matches!$H$2:$H$201,MATCH($A69&amp;"-8",Matches!$J$2:$J$201,0))=""),"",IF(AND($C69&lt;&gt;"",INDEX(Matches!$F$2:$F$201,MATCH($A69&amp;"-8",Matches!$J$2:$J$201,0))&lt;&gt;"",$C69&gt;=INDEX(Matches!$F$2:$F$201,MATCH($A69&amp;"-8",Matches!$J$2:$J$201,0))),"",IF(AND(R69=INDEX(Matches!$G$2:$G$201,MATCH($A69&amp;"-8",Matches!$J$2:$J$201,0)),S69=INDEX(Matches!$H$2:$H$201,MATCH($A69&amp;"-8",Matches!$J$2:$J$201,0))),5,IF(SIGN(R69-S69)&lt;&gt;SIGN(INDEX(Matches!$G$2:$G$201,MATCH($A69&amp;"-8",Matches!$J$2:$J$201,0))-INDEX(Matches!$H$2:$H$201,MATCH($A69&amp;"-8",Matches!$J$2:$J$201,0))),0,IF(R69-S69=INDEX(Matches!$G$2:$G$201,MATCH($A69&amp;"-8",Matches!$J$2:$J$201,0))-INDEX(Matches!$H$2:$H$201,MATCH($A69&amp;"-8",Matches!$J$2:$J$201,0)),3,2))))),""))</f>
        <v/>
      </c>
      <c r="AF69" s="12" t="str">
        <f aca="false">IF(OR($B69="",T69="",U69=""),"",IFERROR(IF(OR(INDEX(Matches!$I$2:$I$201,MATCH($A69&amp;"-9",Matches!$J$2:$J$201,0))="Void",INDEX(Matches!$G$2:$G$201,MATCH($A69&amp;"-9",Matches!$J$2:$J$201,0))="",INDEX(Matches!$H$2:$H$201,MATCH($A69&amp;"-9",Matches!$J$2:$J$201,0))=""),"",IF(AND($C69&lt;&gt;"",INDEX(Matches!$F$2:$F$201,MATCH($A69&amp;"-9",Matches!$J$2:$J$201,0))&lt;&gt;"",$C69&gt;=INDEX(Matches!$F$2:$F$201,MATCH($A69&amp;"-9",Matches!$J$2:$J$201,0))),"",IF(AND(T69=INDEX(Matches!$G$2:$G$201,MATCH($A69&amp;"-9",Matches!$J$2:$J$201,0)),U69=INDEX(Matches!$H$2:$H$201,MATCH($A69&amp;"-9",Matches!$J$2:$J$201,0))),5,IF(SIGN(T69-U69)&lt;&gt;SIGN(INDEX(Matches!$G$2:$G$201,MATCH($A69&amp;"-9",Matches!$J$2:$J$201,0))-INDEX(Matches!$H$2:$H$201,MATCH($A69&amp;"-9",Matches!$J$2:$J$201,0))),0,IF(T69-U69=INDEX(Matches!$G$2:$G$201,MATCH($A69&amp;"-9",Matches!$J$2:$J$201,0))-INDEX(Matches!$H$2:$H$201,MATCH($A69&amp;"-9",Matches!$J$2:$J$201,0)),3,2))))),""))</f>
        <v/>
      </c>
      <c r="AG69" s="12" t="str">
        <f aca="false">IF(OR($B69="",V69="",W69=""),"",IFERROR(IF(OR(INDEX(Matches!$I$2:$I$201,MATCH($A69&amp;"-10",Matches!$J$2:$J$201,0))="Void",INDEX(Matches!$G$2:$G$201,MATCH($A69&amp;"-10",Matches!$J$2:$J$201,0))="",INDEX(Matches!$H$2:$H$201,MATCH($A69&amp;"-10",Matches!$J$2:$J$201,0))=""),"",IF(AND($C69&lt;&gt;"",INDEX(Matches!$F$2:$F$201,MATCH($A69&amp;"-10",Matches!$J$2:$J$201,0))&lt;&gt;"",$C69&gt;=INDEX(Matches!$F$2:$F$201,MATCH($A69&amp;"-10",Matches!$J$2:$J$201,0))),"",IF(AND(V69=INDEX(Matches!$G$2:$G$201,MATCH($A69&amp;"-10",Matches!$J$2:$J$201,0)),W69=INDEX(Matches!$H$2:$H$201,MATCH($A69&amp;"-10",Matches!$J$2:$J$201,0))),5,IF(SIGN(V69-W69)&lt;&gt;SIGN(INDEX(Matches!$G$2:$G$201,MATCH($A69&amp;"-10",Matches!$J$2:$J$201,0))-INDEX(Matches!$H$2:$H$201,MATCH($A69&amp;"-10",Matches!$J$2:$J$201,0))),0,IF(V69-W69=INDEX(Matches!$G$2:$G$201,MATCH($A69&amp;"-10",Matches!$J$2:$J$201,0))-INDEX(Matches!$H$2:$H$201,MATCH($A69&amp;"-10",Matches!$J$2:$J$201,0)),3,2))))),""))</f>
        <v/>
      </c>
      <c r="AH69" s="13" t="str">
        <f aca="false">IF($B69="","",SUM(X69:AG69))</f>
        <v/>
      </c>
      <c r="AI69" s="12" t="str">
        <f aca="false">IF($B69="","",COUNTIF(X69:AG69,5))</f>
        <v/>
      </c>
      <c r="AJ69" s="12" t="str">
        <f aca="false">IF($B69="","",COUNTIF(X69:AG69,"&gt;=2"))</f>
        <v/>
      </c>
      <c r="AK69" s="12" t="str">
        <f aca="false">IF($B69="","",COUNT(X69:AG69))</f>
        <v/>
      </c>
    </row>
    <row r="70" customFormat="false" ht="15" hidden="false" customHeight="false" outlineLevel="0" collapsed="false">
      <c r="A70" s="7"/>
      <c r="B70" s="7"/>
      <c r="C70" s="1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12" t="str">
        <f aca="false">IF(OR($B70="",D70="",E70=""),"",IFERROR(IF(OR(INDEX(Matches!$I$2:$I$201,MATCH($A70&amp;"-1",Matches!$J$2:$J$201,0))="Void",INDEX(Matches!$G$2:$G$201,MATCH($A70&amp;"-1",Matches!$J$2:$J$201,0))="",INDEX(Matches!$H$2:$H$201,MATCH($A70&amp;"-1",Matches!$J$2:$J$201,0))=""),"",IF(AND($C70&lt;&gt;"",INDEX(Matches!$F$2:$F$201,MATCH($A70&amp;"-1",Matches!$J$2:$J$201,0))&lt;&gt;"",$C70&gt;=INDEX(Matches!$F$2:$F$201,MATCH($A70&amp;"-1",Matches!$J$2:$J$201,0))),"",IF(AND(D70=INDEX(Matches!$G$2:$G$201,MATCH($A70&amp;"-1",Matches!$J$2:$J$201,0)),E70=INDEX(Matches!$H$2:$H$201,MATCH($A70&amp;"-1",Matches!$J$2:$J$201,0))),5,IF(SIGN(D70-E70)&lt;&gt;SIGN(INDEX(Matches!$G$2:$G$201,MATCH($A70&amp;"-1",Matches!$J$2:$J$201,0))-INDEX(Matches!$H$2:$H$201,MATCH($A70&amp;"-1",Matches!$J$2:$J$201,0))),0,IF(D70-E70=INDEX(Matches!$G$2:$G$201,MATCH($A70&amp;"-1",Matches!$J$2:$J$201,0))-INDEX(Matches!$H$2:$H$201,MATCH($A70&amp;"-1",Matches!$J$2:$J$201,0)),3,2))))),""))</f>
        <v/>
      </c>
      <c r="Y70" s="12" t="str">
        <f aca="false">IF(OR($B70="",F70="",G70=""),"",IFERROR(IF(OR(INDEX(Matches!$I$2:$I$201,MATCH($A70&amp;"-2",Matches!$J$2:$J$201,0))="Void",INDEX(Matches!$G$2:$G$201,MATCH($A70&amp;"-2",Matches!$J$2:$J$201,0))="",INDEX(Matches!$H$2:$H$201,MATCH($A70&amp;"-2",Matches!$J$2:$J$201,0))=""),"",IF(AND($C70&lt;&gt;"",INDEX(Matches!$F$2:$F$201,MATCH($A70&amp;"-2",Matches!$J$2:$J$201,0))&lt;&gt;"",$C70&gt;=INDEX(Matches!$F$2:$F$201,MATCH($A70&amp;"-2",Matches!$J$2:$J$201,0))),"",IF(AND(F70=INDEX(Matches!$G$2:$G$201,MATCH($A70&amp;"-2",Matches!$J$2:$J$201,0)),G70=INDEX(Matches!$H$2:$H$201,MATCH($A70&amp;"-2",Matches!$J$2:$J$201,0))),5,IF(SIGN(F70-G70)&lt;&gt;SIGN(INDEX(Matches!$G$2:$G$201,MATCH($A70&amp;"-2",Matches!$J$2:$J$201,0))-INDEX(Matches!$H$2:$H$201,MATCH($A70&amp;"-2",Matches!$J$2:$J$201,0))),0,IF(F70-G70=INDEX(Matches!$G$2:$G$201,MATCH($A70&amp;"-2",Matches!$J$2:$J$201,0))-INDEX(Matches!$H$2:$H$201,MATCH($A70&amp;"-2",Matches!$J$2:$J$201,0)),3,2))))),""))</f>
        <v/>
      </c>
      <c r="Z70" s="12" t="str">
        <f aca="false">IF(OR($B70="",H70="",I70=""),"",IFERROR(IF(OR(INDEX(Matches!$I$2:$I$201,MATCH($A70&amp;"-3",Matches!$J$2:$J$201,0))="Void",INDEX(Matches!$G$2:$G$201,MATCH($A70&amp;"-3",Matches!$J$2:$J$201,0))="",INDEX(Matches!$H$2:$H$201,MATCH($A70&amp;"-3",Matches!$J$2:$J$201,0))=""),"",IF(AND($C70&lt;&gt;"",INDEX(Matches!$F$2:$F$201,MATCH($A70&amp;"-3",Matches!$J$2:$J$201,0))&lt;&gt;"",$C70&gt;=INDEX(Matches!$F$2:$F$201,MATCH($A70&amp;"-3",Matches!$J$2:$J$201,0))),"",IF(AND(H70=INDEX(Matches!$G$2:$G$201,MATCH($A70&amp;"-3",Matches!$J$2:$J$201,0)),I70=INDEX(Matches!$H$2:$H$201,MATCH($A70&amp;"-3",Matches!$J$2:$J$201,0))),5,IF(SIGN(H70-I70)&lt;&gt;SIGN(INDEX(Matches!$G$2:$G$201,MATCH($A70&amp;"-3",Matches!$J$2:$J$201,0))-INDEX(Matches!$H$2:$H$201,MATCH($A70&amp;"-3",Matches!$J$2:$J$201,0))),0,IF(H70-I70=INDEX(Matches!$G$2:$G$201,MATCH($A70&amp;"-3",Matches!$J$2:$J$201,0))-INDEX(Matches!$H$2:$H$201,MATCH($A70&amp;"-3",Matches!$J$2:$J$201,0)),3,2))))),""))</f>
        <v/>
      </c>
      <c r="AA70" s="12" t="str">
        <f aca="false">IF(OR($B70="",J70="",K70=""),"",IFERROR(IF(OR(INDEX(Matches!$I$2:$I$201,MATCH($A70&amp;"-4",Matches!$J$2:$J$201,0))="Void",INDEX(Matches!$G$2:$G$201,MATCH($A70&amp;"-4",Matches!$J$2:$J$201,0))="",INDEX(Matches!$H$2:$H$201,MATCH($A70&amp;"-4",Matches!$J$2:$J$201,0))=""),"",IF(AND($C70&lt;&gt;"",INDEX(Matches!$F$2:$F$201,MATCH($A70&amp;"-4",Matches!$J$2:$J$201,0))&lt;&gt;"",$C70&gt;=INDEX(Matches!$F$2:$F$201,MATCH($A70&amp;"-4",Matches!$J$2:$J$201,0))),"",IF(AND(J70=INDEX(Matches!$G$2:$G$201,MATCH($A70&amp;"-4",Matches!$J$2:$J$201,0)),K70=INDEX(Matches!$H$2:$H$201,MATCH($A70&amp;"-4",Matches!$J$2:$J$201,0))),5,IF(SIGN(J70-K70)&lt;&gt;SIGN(INDEX(Matches!$G$2:$G$201,MATCH($A70&amp;"-4",Matches!$J$2:$J$201,0))-INDEX(Matches!$H$2:$H$201,MATCH($A70&amp;"-4",Matches!$J$2:$J$201,0))),0,IF(J70-K70=INDEX(Matches!$G$2:$G$201,MATCH($A70&amp;"-4",Matches!$J$2:$J$201,0))-INDEX(Matches!$H$2:$H$201,MATCH($A70&amp;"-4",Matches!$J$2:$J$201,0)),3,2))))),""))</f>
        <v/>
      </c>
      <c r="AB70" s="12" t="str">
        <f aca="false">IF(OR($B70="",L70="",M70=""),"",IFERROR(IF(OR(INDEX(Matches!$I$2:$I$201,MATCH($A70&amp;"-5",Matches!$J$2:$J$201,0))="Void",INDEX(Matches!$G$2:$G$201,MATCH($A70&amp;"-5",Matches!$J$2:$J$201,0))="",INDEX(Matches!$H$2:$H$201,MATCH($A70&amp;"-5",Matches!$J$2:$J$201,0))=""),"",IF(AND($C70&lt;&gt;"",INDEX(Matches!$F$2:$F$201,MATCH($A70&amp;"-5",Matches!$J$2:$J$201,0))&lt;&gt;"",$C70&gt;=INDEX(Matches!$F$2:$F$201,MATCH($A70&amp;"-5",Matches!$J$2:$J$201,0))),"",IF(AND(L70=INDEX(Matches!$G$2:$G$201,MATCH($A70&amp;"-5",Matches!$J$2:$J$201,0)),M70=INDEX(Matches!$H$2:$H$201,MATCH($A70&amp;"-5",Matches!$J$2:$J$201,0))),5,IF(SIGN(L70-M70)&lt;&gt;SIGN(INDEX(Matches!$G$2:$G$201,MATCH($A70&amp;"-5",Matches!$J$2:$J$201,0))-INDEX(Matches!$H$2:$H$201,MATCH($A70&amp;"-5",Matches!$J$2:$J$201,0))),0,IF(L70-M70=INDEX(Matches!$G$2:$G$201,MATCH($A70&amp;"-5",Matches!$J$2:$J$201,0))-INDEX(Matches!$H$2:$H$201,MATCH($A70&amp;"-5",Matches!$J$2:$J$201,0)),3,2))))),""))</f>
        <v/>
      </c>
      <c r="AC70" s="12" t="str">
        <f aca="false">IF(OR($B70="",N70="",O70=""),"",IFERROR(IF(OR(INDEX(Matches!$I$2:$I$201,MATCH($A70&amp;"-6",Matches!$J$2:$J$201,0))="Void",INDEX(Matches!$G$2:$G$201,MATCH($A70&amp;"-6",Matches!$J$2:$J$201,0))="",INDEX(Matches!$H$2:$H$201,MATCH($A70&amp;"-6",Matches!$J$2:$J$201,0))=""),"",IF(AND($C70&lt;&gt;"",INDEX(Matches!$F$2:$F$201,MATCH($A70&amp;"-6",Matches!$J$2:$J$201,0))&lt;&gt;"",$C70&gt;=INDEX(Matches!$F$2:$F$201,MATCH($A70&amp;"-6",Matches!$J$2:$J$201,0))),"",IF(AND(N70=INDEX(Matches!$G$2:$G$201,MATCH($A70&amp;"-6",Matches!$J$2:$J$201,0)),O70=INDEX(Matches!$H$2:$H$201,MATCH($A70&amp;"-6",Matches!$J$2:$J$201,0))),5,IF(SIGN(N70-O70)&lt;&gt;SIGN(INDEX(Matches!$G$2:$G$201,MATCH($A70&amp;"-6",Matches!$J$2:$J$201,0))-INDEX(Matches!$H$2:$H$201,MATCH($A70&amp;"-6",Matches!$J$2:$J$201,0))),0,IF(N70-O70=INDEX(Matches!$G$2:$G$201,MATCH($A70&amp;"-6",Matches!$J$2:$J$201,0))-INDEX(Matches!$H$2:$H$201,MATCH($A70&amp;"-6",Matches!$J$2:$J$201,0)),3,2))))),""))</f>
        <v/>
      </c>
      <c r="AD70" s="12" t="str">
        <f aca="false">IF(OR($B70="",P70="",Q70=""),"",IFERROR(IF(OR(INDEX(Matches!$I$2:$I$201,MATCH($A70&amp;"-7",Matches!$J$2:$J$201,0))="Void",INDEX(Matches!$G$2:$G$201,MATCH($A70&amp;"-7",Matches!$J$2:$J$201,0))="",INDEX(Matches!$H$2:$H$201,MATCH($A70&amp;"-7",Matches!$J$2:$J$201,0))=""),"",IF(AND($C70&lt;&gt;"",INDEX(Matches!$F$2:$F$201,MATCH($A70&amp;"-7",Matches!$J$2:$J$201,0))&lt;&gt;"",$C70&gt;=INDEX(Matches!$F$2:$F$201,MATCH($A70&amp;"-7",Matches!$J$2:$J$201,0))),"",IF(AND(P70=INDEX(Matches!$G$2:$G$201,MATCH($A70&amp;"-7",Matches!$J$2:$J$201,0)),Q70=INDEX(Matches!$H$2:$H$201,MATCH($A70&amp;"-7",Matches!$J$2:$J$201,0))),5,IF(SIGN(P70-Q70)&lt;&gt;SIGN(INDEX(Matches!$G$2:$G$201,MATCH($A70&amp;"-7",Matches!$J$2:$J$201,0))-INDEX(Matches!$H$2:$H$201,MATCH($A70&amp;"-7",Matches!$J$2:$J$201,0))),0,IF(P70-Q70=INDEX(Matches!$G$2:$G$201,MATCH($A70&amp;"-7",Matches!$J$2:$J$201,0))-INDEX(Matches!$H$2:$H$201,MATCH($A70&amp;"-7",Matches!$J$2:$J$201,0)),3,2))))),""))</f>
        <v/>
      </c>
      <c r="AE70" s="12" t="str">
        <f aca="false">IF(OR($B70="",R70="",S70=""),"",IFERROR(IF(OR(INDEX(Matches!$I$2:$I$201,MATCH($A70&amp;"-8",Matches!$J$2:$J$201,0))="Void",INDEX(Matches!$G$2:$G$201,MATCH($A70&amp;"-8",Matches!$J$2:$J$201,0))="",INDEX(Matches!$H$2:$H$201,MATCH($A70&amp;"-8",Matches!$J$2:$J$201,0))=""),"",IF(AND($C70&lt;&gt;"",INDEX(Matches!$F$2:$F$201,MATCH($A70&amp;"-8",Matches!$J$2:$J$201,0))&lt;&gt;"",$C70&gt;=INDEX(Matches!$F$2:$F$201,MATCH($A70&amp;"-8",Matches!$J$2:$J$201,0))),"",IF(AND(R70=INDEX(Matches!$G$2:$G$201,MATCH($A70&amp;"-8",Matches!$J$2:$J$201,0)),S70=INDEX(Matches!$H$2:$H$201,MATCH($A70&amp;"-8",Matches!$J$2:$J$201,0))),5,IF(SIGN(R70-S70)&lt;&gt;SIGN(INDEX(Matches!$G$2:$G$201,MATCH($A70&amp;"-8",Matches!$J$2:$J$201,0))-INDEX(Matches!$H$2:$H$201,MATCH($A70&amp;"-8",Matches!$J$2:$J$201,0))),0,IF(R70-S70=INDEX(Matches!$G$2:$G$201,MATCH($A70&amp;"-8",Matches!$J$2:$J$201,0))-INDEX(Matches!$H$2:$H$201,MATCH($A70&amp;"-8",Matches!$J$2:$J$201,0)),3,2))))),""))</f>
        <v/>
      </c>
      <c r="AF70" s="12" t="str">
        <f aca="false">IF(OR($B70="",T70="",U70=""),"",IFERROR(IF(OR(INDEX(Matches!$I$2:$I$201,MATCH($A70&amp;"-9",Matches!$J$2:$J$201,0))="Void",INDEX(Matches!$G$2:$G$201,MATCH($A70&amp;"-9",Matches!$J$2:$J$201,0))="",INDEX(Matches!$H$2:$H$201,MATCH($A70&amp;"-9",Matches!$J$2:$J$201,0))=""),"",IF(AND($C70&lt;&gt;"",INDEX(Matches!$F$2:$F$201,MATCH($A70&amp;"-9",Matches!$J$2:$J$201,0))&lt;&gt;"",$C70&gt;=INDEX(Matches!$F$2:$F$201,MATCH($A70&amp;"-9",Matches!$J$2:$J$201,0))),"",IF(AND(T70=INDEX(Matches!$G$2:$G$201,MATCH($A70&amp;"-9",Matches!$J$2:$J$201,0)),U70=INDEX(Matches!$H$2:$H$201,MATCH($A70&amp;"-9",Matches!$J$2:$J$201,0))),5,IF(SIGN(T70-U70)&lt;&gt;SIGN(INDEX(Matches!$G$2:$G$201,MATCH($A70&amp;"-9",Matches!$J$2:$J$201,0))-INDEX(Matches!$H$2:$H$201,MATCH($A70&amp;"-9",Matches!$J$2:$J$201,0))),0,IF(T70-U70=INDEX(Matches!$G$2:$G$201,MATCH($A70&amp;"-9",Matches!$J$2:$J$201,0))-INDEX(Matches!$H$2:$H$201,MATCH($A70&amp;"-9",Matches!$J$2:$J$201,0)),3,2))))),""))</f>
        <v/>
      </c>
      <c r="AG70" s="12" t="str">
        <f aca="false">IF(OR($B70="",V70="",W70=""),"",IFERROR(IF(OR(INDEX(Matches!$I$2:$I$201,MATCH($A70&amp;"-10",Matches!$J$2:$J$201,0))="Void",INDEX(Matches!$G$2:$G$201,MATCH($A70&amp;"-10",Matches!$J$2:$J$201,0))="",INDEX(Matches!$H$2:$H$201,MATCH($A70&amp;"-10",Matches!$J$2:$J$201,0))=""),"",IF(AND($C70&lt;&gt;"",INDEX(Matches!$F$2:$F$201,MATCH($A70&amp;"-10",Matches!$J$2:$J$201,0))&lt;&gt;"",$C70&gt;=INDEX(Matches!$F$2:$F$201,MATCH($A70&amp;"-10",Matches!$J$2:$J$201,0))),"",IF(AND(V70=INDEX(Matches!$G$2:$G$201,MATCH($A70&amp;"-10",Matches!$J$2:$J$201,0)),W70=INDEX(Matches!$H$2:$H$201,MATCH($A70&amp;"-10",Matches!$J$2:$J$201,0))),5,IF(SIGN(V70-W70)&lt;&gt;SIGN(INDEX(Matches!$G$2:$G$201,MATCH($A70&amp;"-10",Matches!$J$2:$J$201,0))-INDEX(Matches!$H$2:$H$201,MATCH($A70&amp;"-10",Matches!$J$2:$J$201,0))),0,IF(V70-W70=INDEX(Matches!$G$2:$G$201,MATCH($A70&amp;"-10",Matches!$J$2:$J$201,0))-INDEX(Matches!$H$2:$H$201,MATCH($A70&amp;"-10",Matches!$J$2:$J$201,0)),3,2))))),""))</f>
        <v/>
      </c>
      <c r="AH70" s="13" t="str">
        <f aca="false">IF($B70="","",SUM(X70:AG70))</f>
        <v/>
      </c>
      <c r="AI70" s="12" t="str">
        <f aca="false">IF($B70="","",COUNTIF(X70:AG70,5))</f>
        <v/>
      </c>
      <c r="AJ70" s="12" t="str">
        <f aca="false">IF($B70="","",COUNTIF(X70:AG70,"&gt;=2"))</f>
        <v/>
      </c>
      <c r="AK70" s="12" t="str">
        <f aca="false">IF($B70="","",COUNT(X70:AG70))</f>
        <v/>
      </c>
    </row>
    <row r="71" customFormat="false" ht="15" hidden="false" customHeight="false" outlineLevel="0" collapsed="false">
      <c r="A71" s="7"/>
      <c r="B71" s="7"/>
      <c r="C71" s="1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12" t="str">
        <f aca="false">IF(OR($B71="",D71="",E71=""),"",IFERROR(IF(OR(INDEX(Matches!$I$2:$I$201,MATCH($A71&amp;"-1",Matches!$J$2:$J$201,0))="Void",INDEX(Matches!$G$2:$G$201,MATCH($A71&amp;"-1",Matches!$J$2:$J$201,0))="",INDEX(Matches!$H$2:$H$201,MATCH($A71&amp;"-1",Matches!$J$2:$J$201,0))=""),"",IF(AND($C71&lt;&gt;"",INDEX(Matches!$F$2:$F$201,MATCH($A71&amp;"-1",Matches!$J$2:$J$201,0))&lt;&gt;"",$C71&gt;=INDEX(Matches!$F$2:$F$201,MATCH($A71&amp;"-1",Matches!$J$2:$J$201,0))),"",IF(AND(D71=INDEX(Matches!$G$2:$G$201,MATCH($A71&amp;"-1",Matches!$J$2:$J$201,0)),E71=INDEX(Matches!$H$2:$H$201,MATCH($A71&amp;"-1",Matches!$J$2:$J$201,0))),5,IF(SIGN(D71-E71)&lt;&gt;SIGN(INDEX(Matches!$G$2:$G$201,MATCH($A71&amp;"-1",Matches!$J$2:$J$201,0))-INDEX(Matches!$H$2:$H$201,MATCH($A71&amp;"-1",Matches!$J$2:$J$201,0))),0,IF(D71-E71=INDEX(Matches!$G$2:$G$201,MATCH($A71&amp;"-1",Matches!$J$2:$J$201,0))-INDEX(Matches!$H$2:$H$201,MATCH($A71&amp;"-1",Matches!$J$2:$J$201,0)),3,2))))),""))</f>
        <v/>
      </c>
      <c r="Y71" s="12" t="str">
        <f aca="false">IF(OR($B71="",F71="",G71=""),"",IFERROR(IF(OR(INDEX(Matches!$I$2:$I$201,MATCH($A71&amp;"-2",Matches!$J$2:$J$201,0))="Void",INDEX(Matches!$G$2:$G$201,MATCH($A71&amp;"-2",Matches!$J$2:$J$201,0))="",INDEX(Matches!$H$2:$H$201,MATCH($A71&amp;"-2",Matches!$J$2:$J$201,0))=""),"",IF(AND($C71&lt;&gt;"",INDEX(Matches!$F$2:$F$201,MATCH($A71&amp;"-2",Matches!$J$2:$J$201,0))&lt;&gt;"",$C71&gt;=INDEX(Matches!$F$2:$F$201,MATCH($A71&amp;"-2",Matches!$J$2:$J$201,0))),"",IF(AND(F71=INDEX(Matches!$G$2:$G$201,MATCH($A71&amp;"-2",Matches!$J$2:$J$201,0)),G71=INDEX(Matches!$H$2:$H$201,MATCH($A71&amp;"-2",Matches!$J$2:$J$201,0))),5,IF(SIGN(F71-G71)&lt;&gt;SIGN(INDEX(Matches!$G$2:$G$201,MATCH($A71&amp;"-2",Matches!$J$2:$J$201,0))-INDEX(Matches!$H$2:$H$201,MATCH($A71&amp;"-2",Matches!$J$2:$J$201,0))),0,IF(F71-G71=INDEX(Matches!$G$2:$G$201,MATCH($A71&amp;"-2",Matches!$J$2:$J$201,0))-INDEX(Matches!$H$2:$H$201,MATCH($A71&amp;"-2",Matches!$J$2:$J$201,0)),3,2))))),""))</f>
        <v/>
      </c>
      <c r="Z71" s="12" t="str">
        <f aca="false">IF(OR($B71="",H71="",I71=""),"",IFERROR(IF(OR(INDEX(Matches!$I$2:$I$201,MATCH($A71&amp;"-3",Matches!$J$2:$J$201,0))="Void",INDEX(Matches!$G$2:$G$201,MATCH($A71&amp;"-3",Matches!$J$2:$J$201,0))="",INDEX(Matches!$H$2:$H$201,MATCH($A71&amp;"-3",Matches!$J$2:$J$201,0))=""),"",IF(AND($C71&lt;&gt;"",INDEX(Matches!$F$2:$F$201,MATCH($A71&amp;"-3",Matches!$J$2:$J$201,0))&lt;&gt;"",$C71&gt;=INDEX(Matches!$F$2:$F$201,MATCH($A71&amp;"-3",Matches!$J$2:$J$201,0))),"",IF(AND(H71=INDEX(Matches!$G$2:$G$201,MATCH($A71&amp;"-3",Matches!$J$2:$J$201,0)),I71=INDEX(Matches!$H$2:$H$201,MATCH($A71&amp;"-3",Matches!$J$2:$J$201,0))),5,IF(SIGN(H71-I71)&lt;&gt;SIGN(INDEX(Matches!$G$2:$G$201,MATCH($A71&amp;"-3",Matches!$J$2:$J$201,0))-INDEX(Matches!$H$2:$H$201,MATCH($A71&amp;"-3",Matches!$J$2:$J$201,0))),0,IF(H71-I71=INDEX(Matches!$G$2:$G$201,MATCH($A71&amp;"-3",Matches!$J$2:$J$201,0))-INDEX(Matches!$H$2:$H$201,MATCH($A71&amp;"-3",Matches!$J$2:$J$201,0)),3,2))))),""))</f>
        <v/>
      </c>
      <c r="AA71" s="12" t="str">
        <f aca="false">IF(OR($B71="",J71="",K71=""),"",IFERROR(IF(OR(INDEX(Matches!$I$2:$I$201,MATCH($A71&amp;"-4",Matches!$J$2:$J$201,0))="Void",INDEX(Matches!$G$2:$G$201,MATCH($A71&amp;"-4",Matches!$J$2:$J$201,0))="",INDEX(Matches!$H$2:$H$201,MATCH($A71&amp;"-4",Matches!$J$2:$J$201,0))=""),"",IF(AND($C71&lt;&gt;"",INDEX(Matches!$F$2:$F$201,MATCH($A71&amp;"-4",Matches!$J$2:$J$201,0))&lt;&gt;"",$C71&gt;=INDEX(Matches!$F$2:$F$201,MATCH($A71&amp;"-4",Matches!$J$2:$J$201,0))),"",IF(AND(J71=INDEX(Matches!$G$2:$G$201,MATCH($A71&amp;"-4",Matches!$J$2:$J$201,0)),K71=INDEX(Matches!$H$2:$H$201,MATCH($A71&amp;"-4",Matches!$J$2:$J$201,0))),5,IF(SIGN(J71-K71)&lt;&gt;SIGN(INDEX(Matches!$G$2:$G$201,MATCH($A71&amp;"-4",Matches!$J$2:$J$201,0))-INDEX(Matches!$H$2:$H$201,MATCH($A71&amp;"-4",Matches!$J$2:$J$201,0))),0,IF(J71-K71=INDEX(Matches!$G$2:$G$201,MATCH($A71&amp;"-4",Matches!$J$2:$J$201,0))-INDEX(Matches!$H$2:$H$201,MATCH($A71&amp;"-4",Matches!$J$2:$J$201,0)),3,2))))),""))</f>
        <v/>
      </c>
      <c r="AB71" s="12" t="str">
        <f aca="false">IF(OR($B71="",L71="",M71=""),"",IFERROR(IF(OR(INDEX(Matches!$I$2:$I$201,MATCH($A71&amp;"-5",Matches!$J$2:$J$201,0))="Void",INDEX(Matches!$G$2:$G$201,MATCH($A71&amp;"-5",Matches!$J$2:$J$201,0))="",INDEX(Matches!$H$2:$H$201,MATCH($A71&amp;"-5",Matches!$J$2:$J$201,0))=""),"",IF(AND($C71&lt;&gt;"",INDEX(Matches!$F$2:$F$201,MATCH($A71&amp;"-5",Matches!$J$2:$J$201,0))&lt;&gt;"",$C71&gt;=INDEX(Matches!$F$2:$F$201,MATCH($A71&amp;"-5",Matches!$J$2:$J$201,0))),"",IF(AND(L71=INDEX(Matches!$G$2:$G$201,MATCH($A71&amp;"-5",Matches!$J$2:$J$201,0)),M71=INDEX(Matches!$H$2:$H$201,MATCH($A71&amp;"-5",Matches!$J$2:$J$201,0))),5,IF(SIGN(L71-M71)&lt;&gt;SIGN(INDEX(Matches!$G$2:$G$201,MATCH($A71&amp;"-5",Matches!$J$2:$J$201,0))-INDEX(Matches!$H$2:$H$201,MATCH($A71&amp;"-5",Matches!$J$2:$J$201,0))),0,IF(L71-M71=INDEX(Matches!$G$2:$G$201,MATCH($A71&amp;"-5",Matches!$J$2:$J$201,0))-INDEX(Matches!$H$2:$H$201,MATCH($A71&amp;"-5",Matches!$J$2:$J$201,0)),3,2))))),""))</f>
        <v/>
      </c>
      <c r="AC71" s="12" t="str">
        <f aca="false">IF(OR($B71="",N71="",O71=""),"",IFERROR(IF(OR(INDEX(Matches!$I$2:$I$201,MATCH($A71&amp;"-6",Matches!$J$2:$J$201,0))="Void",INDEX(Matches!$G$2:$G$201,MATCH($A71&amp;"-6",Matches!$J$2:$J$201,0))="",INDEX(Matches!$H$2:$H$201,MATCH($A71&amp;"-6",Matches!$J$2:$J$201,0))=""),"",IF(AND($C71&lt;&gt;"",INDEX(Matches!$F$2:$F$201,MATCH($A71&amp;"-6",Matches!$J$2:$J$201,0))&lt;&gt;"",$C71&gt;=INDEX(Matches!$F$2:$F$201,MATCH($A71&amp;"-6",Matches!$J$2:$J$201,0))),"",IF(AND(N71=INDEX(Matches!$G$2:$G$201,MATCH($A71&amp;"-6",Matches!$J$2:$J$201,0)),O71=INDEX(Matches!$H$2:$H$201,MATCH($A71&amp;"-6",Matches!$J$2:$J$201,0))),5,IF(SIGN(N71-O71)&lt;&gt;SIGN(INDEX(Matches!$G$2:$G$201,MATCH($A71&amp;"-6",Matches!$J$2:$J$201,0))-INDEX(Matches!$H$2:$H$201,MATCH($A71&amp;"-6",Matches!$J$2:$J$201,0))),0,IF(N71-O71=INDEX(Matches!$G$2:$G$201,MATCH($A71&amp;"-6",Matches!$J$2:$J$201,0))-INDEX(Matches!$H$2:$H$201,MATCH($A71&amp;"-6",Matches!$J$2:$J$201,0)),3,2))))),""))</f>
        <v/>
      </c>
      <c r="AD71" s="12" t="str">
        <f aca="false">IF(OR($B71="",P71="",Q71=""),"",IFERROR(IF(OR(INDEX(Matches!$I$2:$I$201,MATCH($A71&amp;"-7",Matches!$J$2:$J$201,0))="Void",INDEX(Matches!$G$2:$G$201,MATCH($A71&amp;"-7",Matches!$J$2:$J$201,0))="",INDEX(Matches!$H$2:$H$201,MATCH($A71&amp;"-7",Matches!$J$2:$J$201,0))=""),"",IF(AND($C71&lt;&gt;"",INDEX(Matches!$F$2:$F$201,MATCH($A71&amp;"-7",Matches!$J$2:$J$201,0))&lt;&gt;"",$C71&gt;=INDEX(Matches!$F$2:$F$201,MATCH($A71&amp;"-7",Matches!$J$2:$J$201,0))),"",IF(AND(P71=INDEX(Matches!$G$2:$G$201,MATCH($A71&amp;"-7",Matches!$J$2:$J$201,0)),Q71=INDEX(Matches!$H$2:$H$201,MATCH($A71&amp;"-7",Matches!$J$2:$J$201,0))),5,IF(SIGN(P71-Q71)&lt;&gt;SIGN(INDEX(Matches!$G$2:$G$201,MATCH($A71&amp;"-7",Matches!$J$2:$J$201,0))-INDEX(Matches!$H$2:$H$201,MATCH($A71&amp;"-7",Matches!$J$2:$J$201,0))),0,IF(P71-Q71=INDEX(Matches!$G$2:$G$201,MATCH($A71&amp;"-7",Matches!$J$2:$J$201,0))-INDEX(Matches!$H$2:$H$201,MATCH($A71&amp;"-7",Matches!$J$2:$J$201,0)),3,2))))),""))</f>
        <v/>
      </c>
      <c r="AE71" s="12" t="str">
        <f aca="false">IF(OR($B71="",R71="",S71=""),"",IFERROR(IF(OR(INDEX(Matches!$I$2:$I$201,MATCH($A71&amp;"-8",Matches!$J$2:$J$201,0))="Void",INDEX(Matches!$G$2:$G$201,MATCH($A71&amp;"-8",Matches!$J$2:$J$201,0))="",INDEX(Matches!$H$2:$H$201,MATCH($A71&amp;"-8",Matches!$J$2:$J$201,0))=""),"",IF(AND($C71&lt;&gt;"",INDEX(Matches!$F$2:$F$201,MATCH($A71&amp;"-8",Matches!$J$2:$J$201,0))&lt;&gt;"",$C71&gt;=INDEX(Matches!$F$2:$F$201,MATCH($A71&amp;"-8",Matches!$J$2:$J$201,0))),"",IF(AND(R71=INDEX(Matches!$G$2:$G$201,MATCH($A71&amp;"-8",Matches!$J$2:$J$201,0)),S71=INDEX(Matches!$H$2:$H$201,MATCH($A71&amp;"-8",Matches!$J$2:$J$201,0))),5,IF(SIGN(R71-S71)&lt;&gt;SIGN(INDEX(Matches!$G$2:$G$201,MATCH($A71&amp;"-8",Matches!$J$2:$J$201,0))-INDEX(Matches!$H$2:$H$201,MATCH($A71&amp;"-8",Matches!$J$2:$J$201,0))),0,IF(R71-S71=INDEX(Matches!$G$2:$G$201,MATCH($A71&amp;"-8",Matches!$J$2:$J$201,0))-INDEX(Matches!$H$2:$H$201,MATCH($A71&amp;"-8",Matches!$J$2:$J$201,0)),3,2))))),""))</f>
        <v/>
      </c>
      <c r="AF71" s="12" t="str">
        <f aca="false">IF(OR($B71="",T71="",U71=""),"",IFERROR(IF(OR(INDEX(Matches!$I$2:$I$201,MATCH($A71&amp;"-9",Matches!$J$2:$J$201,0))="Void",INDEX(Matches!$G$2:$G$201,MATCH($A71&amp;"-9",Matches!$J$2:$J$201,0))="",INDEX(Matches!$H$2:$H$201,MATCH($A71&amp;"-9",Matches!$J$2:$J$201,0))=""),"",IF(AND($C71&lt;&gt;"",INDEX(Matches!$F$2:$F$201,MATCH($A71&amp;"-9",Matches!$J$2:$J$201,0))&lt;&gt;"",$C71&gt;=INDEX(Matches!$F$2:$F$201,MATCH($A71&amp;"-9",Matches!$J$2:$J$201,0))),"",IF(AND(T71=INDEX(Matches!$G$2:$G$201,MATCH($A71&amp;"-9",Matches!$J$2:$J$201,0)),U71=INDEX(Matches!$H$2:$H$201,MATCH($A71&amp;"-9",Matches!$J$2:$J$201,0))),5,IF(SIGN(T71-U71)&lt;&gt;SIGN(INDEX(Matches!$G$2:$G$201,MATCH($A71&amp;"-9",Matches!$J$2:$J$201,0))-INDEX(Matches!$H$2:$H$201,MATCH($A71&amp;"-9",Matches!$J$2:$J$201,0))),0,IF(T71-U71=INDEX(Matches!$G$2:$G$201,MATCH($A71&amp;"-9",Matches!$J$2:$J$201,0))-INDEX(Matches!$H$2:$H$201,MATCH($A71&amp;"-9",Matches!$J$2:$J$201,0)),3,2))))),""))</f>
        <v/>
      </c>
      <c r="AG71" s="12" t="str">
        <f aca="false">IF(OR($B71="",V71="",W71=""),"",IFERROR(IF(OR(INDEX(Matches!$I$2:$I$201,MATCH($A71&amp;"-10",Matches!$J$2:$J$201,0))="Void",INDEX(Matches!$G$2:$G$201,MATCH($A71&amp;"-10",Matches!$J$2:$J$201,0))="",INDEX(Matches!$H$2:$H$201,MATCH($A71&amp;"-10",Matches!$J$2:$J$201,0))=""),"",IF(AND($C71&lt;&gt;"",INDEX(Matches!$F$2:$F$201,MATCH($A71&amp;"-10",Matches!$J$2:$J$201,0))&lt;&gt;"",$C71&gt;=INDEX(Matches!$F$2:$F$201,MATCH($A71&amp;"-10",Matches!$J$2:$J$201,0))),"",IF(AND(V71=INDEX(Matches!$G$2:$G$201,MATCH($A71&amp;"-10",Matches!$J$2:$J$201,0)),W71=INDEX(Matches!$H$2:$H$201,MATCH($A71&amp;"-10",Matches!$J$2:$J$201,0))),5,IF(SIGN(V71-W71)&lt;&gt;SIGN(INDEX(Matches!$G$2:$G$201,MATCH($A71&amp;"-10",Matches!$J$2:$J$201,0))-INDEX(Matches!$H$2:$H$201,MATCH($A71&amp;"-10",Matches!$J$2:$J$201,0))),0,IF(V71-W71=INDEX(Matches!$G$2:$G$201,MATCH($A71&amp;"-10",Matches!$J$2:$J$201,0))-INDEX(Matches!$H$2:$H$201,MATCH($A71&amp;"-10",Matches!$J$2:$J$201,0)),3,2))))),""))</f>
        <v/>
      </c>
      <c r="AH71" s="13" t="str">
        <f aca="false">IF($B71="","",SUM(X71:AG71))</f>
        <v/>
      </c>
      <c r="AI71" s="12" t="str">
        <f aca="false">IF($B71="","",COUNTIF(X71:AG71,5))</f>
        <v/>
      </c>
      <c r="AJ71" s="12" t="str">
        <f aca="false">IF($B71="","",COUNTIF(X71:AG71,"&gt;=2"))</f>
        <v/>
      </c>
      <c r="AK71" s="12" t="str">
        <f aca="false">IF($B71="","",COUNT(X71:AG71))</f>
        <v/>
      </c>
    </row>
    <row r="72" customFormat="false" ht="15" hidden="false" customHeight="false" outlineLevel="0" collapsed="false">
      <c r="A72" s="7"/>
      <c r="B72" s="7"/>
      <c r="C72" s="1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12" t="str">
        <f aca="false">IF(OR($B72="",D72="",E72=""),"",IFERROR(IF(OR(INDEX(Matches!$I$2:$I$201,MATCH($A72&amp;"-1",Matches!$J$2:$J$201,0))="Void",INDEX(Matches!$G$2:$G$201,MATCH($A72&amp;"-1",Matches!$J$2:$J$201,0))="",INDEX(Matches!$H$2:$H$201,MATCH($A72&amp;"-1",Matches!$J$2:$J$201,0))=""),"",IF(AND($C72&lt;&gt;"",INDEX(Matches!$F$2:$F$201,MATCH($A72&amp;"-1",Matches!$J$2:$J$201,0))&lt;&gt;"",$C72&gt;=INDEX(Matches!$F$2:$F$201,MATCH($A72&amp;"-1",Matches!$J$2:$J$201,0))),"",IF(AND(D72=INDEX(Matches!$G$2:$G$201,MATCH($A72&amp;"-1",Matches!$J$2:$J$201,0)),E72=INDEX(Matches!$H$2:$H$201,MATCH($A72&amp;"-1",Matches!$J$2:$J$201,0))),5,IF(SIGN(D72-E72)&lt;&gt;SIGN(INDEX(Matches!$G$2:$G$201,MATCH($A72&amp;"-1",Matches!$J$2:$J$201,0))-INDEX(Matches!$H$2:$H$201,MATCH($A72&amp;"-1",Matches!$J$2:$J$201,0))),0,IF(D72-E72=INDEX(Matches!$G$2:$G$201,MATCH($A72&amp;"-1",Matches!$J$2:$J$201,0))-INDEX(Matches!$H$2:$H$201,MATCH($A72&amp;"-1",Matches!$J$2:$J$201,0)),3,2))))),""))</f>
        <v/>
      </c>
      <c r="Y72" s="12" t="str">
        <f aca="false">IF(OR($B72="",F72="",G72=""),"",IFERROR(IF(OR(INDEX(Matches!$I$2:$I$201,MATCH($A72&amp;"-2",Matches!$J$2:$J$201,0))="Void",INDEX(Matches!$G$2:$G$201,MATCH($A72&amp;"-2",Matches!$J$2:$J$201,0))="",INDEX(Matches!$H$2:$H$201,MATCH($A72&amp;"-2",Matches!$J$2:$J$201,0))=""),"",IF(AND($C72&lt;&gt;"",INDEX(Matches!$F$2:$F$201,MATCH($A72&amp;"-2",Matches!$J$2:$J$201,0))&lt;&gt;"",$C72&gt;=INDEX(Matches!$F$2:$F$201,MATCH($A72&amp;"-2",Matches!$J$2:$J$201,0))),"",IF(AND(F72=INDEX(Matches!$G$2:$G$201,MATCH($A72&amp;"-2",Matches!$J$2:$J$201,0)),G72=INDEX(Matches!$H$2:$H$201,MATCH($A72&amp;"-2",Matches!$J$2:$J$201,0))),5,IF(SIGN(F72-G72)&lt;&gt;SIGN(INDEX(Matches!$G$2:$G$201,MATCH($A72&amp;"-2",Matches!$J$2:$J$201,0))-INDEX(Matches!$H$2:$H$201,MATCH($A72&amp;"-2",Matches!$J$2:$J$201,0))),0,IF(F72-G72=INDEX(Matches!$G$2:$G$201,MATCH($A72&amp;"-2",Matches!$J$2:$J$201,0))-INDEX(Matches!$H$2:$H$201,MATCH($A72&amp;"-2",Matches!$J$2:$J$201,0)),3,2))))),""))</f>
        <v/>
      </c>
      <c r="Z72" s="12" t="str">
        <f aca="false">IF(OR($B72="",H72="",I72=""),"",IFERROR(IF(OR(INDEX(Matches!$I$2:$I$201,MATCH($A72&amp;"-3",Matches!$J$2:$J$201,0))="Void",INDEX(Matches!$G$2:$G$201,MATCH($A72&amp;"-3",Matches!$J$2:$J$201,0))="",INDEX(Matches!$H$2:$H$201,MATCH($A72&amp;"-3",Matches!$J$2:$J$201,0))=""),"",IF(AND($C72&lt;&gt;"",INDEX(Matches!$F$2:$F$201,MATCH($A72&amp;"-3",Matches!$J$2:$J$201,0))&lt;&gt;"",$C72&gt;=INDEX(Matches!$F$2:$F$201,MATCH($A72&amp;"-3",Matches!$J$2:$J$201,0))),"",IF(AND(H72=INDEX(Matches!$G$2:$G$201,MATCH($A72&amp;"-3",Matches!$J$2:$J$201,0)),I72=INDEX(Matches!$H$2:$H$201,MATCH($A72&amp;"-3",Matches!$J$2:$J$201,0))),5,IF(SIGN(H72-I72)&lt;&gt;SIGN(INDEX(Matches!$G$2:$G$201,MATCH($A72&amp;"-3",Matches!$J$2:$J$201,0))-INDEX(Matches!$H$2:$H$201,MATCH($A72&amp;"-3",Matches!$J$2:$J$201,0))),0,IF(H72-I72=INDEX(Matches!$G$2:$G$201,MATCH($A72&amp;"-3",Matches!$J$2:$J$201,0))-INDEX(Matches!$H$2:$H$201,MATCH($A72&amp;"-3",Matches!$J$2:$J$201,0)),3,2))))),""))</f>
        <v/>
      </c>
      <c r="AA72" s="12" t="str">
        <f aca="false">IF(OR($B72="",J72="",K72=""),"",IFERROR(IF(OR(INDEX(Matches!$I$2:$I$201,MATCH($A72&amp;"-4",Matches!$J$2:$J$201,0))="Void",INDEX(Matches!$G$2:$G$201,MATCH($A72&amp;"-4",Matches!$J$2:$J$201,0))="",INDEX(Matches!$H$2:$H$201,MATCH($A72&amp;"-4",Matches!$J$2:$J$201,0))=""),"",IF(AND($C72&lt;&gt;"",INDEX(Matches!$F$2:$F$201,MATCH($A72&amp;"-4",Matches!$J$2:$J$201,0))&lt;&gt;"",$C72&gt;=INDEX(Matches!$F$2:$F$201,MATCH($A72&amp;"-4",Matches!$J$2:$J$201,0))),"",IF(AND(J72=INDEX(Matches!$G$2:$G$201,MATCH($A72&amp;"-4",Matches!$J$2:$J$201,0)),K72=INDEX(Matches!$H$2:$H$201,MATCH($A72&amp;"-4",Matches!$J$2:$J$201,0))),5,IF(SIGN(J72-K72)&lt;&gt;SIGN(INDEX(Matches!$G$2:$G$201,MATCH($A72&amp;"-4",Matches!$J$2:$J$201,0))-INDEX(Matches!$H$2:$H$201,MATCH($A72&amp;"-4",Matches!$J$2:$J$201,0))),0,IF(J72-K72=INDEX(Matches!$G$2:$G$201,MATCH($A72&amp;"-4",Matches!$J$2:$J$201,0))-INDEX(Matches!$H$2:$H$201,MATCH($A72&amp;"-4",Matches!$J$2:$J$201,0)),3,2))))),""))</f>
        <v/>
      </c>
      <c r="AB72" s="12" t="str">
        <f aca="false">IF(OR($B72="",L72="",M72=""),"",IFERROR(IF(OR(INDEX(Matches!$I$2:$I$201,MATCH($A72&amp;"-5",Matches!$J$2:$J$201,0))="Void",INDEX(Matches!$G$2:$G$201,MATCH($A72&amp;"-5",Matches!$J$2:$J$201,0))="",INDEX(Matches!$H$2:$H$201,MATCH($A72&amp;"-5",Matches!$J$2:$J$201,0))=""),"",IF(AND($C72&lt;&gt;"",INDEX(Matches!$F$2:$F$201,MATCH($A72&amp;"-5",Matches!$J$2:$J$201,0))&lt;&gt;"",$C72&gt;=INDEX(Matches!$F$2:$F$201,MATCH($A72&amp;"-5",Matches!$J$2:$J$201,0))),"",IF(AND(L72=INDEX(Matches!$G$2:$G$201,MATCH($A72&amp;"-5",Matches!$J$2:$J$201,0)),M72=INDEX(Matches!$H$2:$H$201,MATCH($A72&amp;"-5",Matches!$J$2:$J$201,0))),5,IF(SIGN(L72-M72)&lt;&gt;SIGN(INDEX(Matches!$G$2:$G$201,MATCH($A72&amp;"-5",Matches!$J$2:$J$201,0))-INDEX(Matches!$H$2:$H$201,MATCH($A72&amp;"-5",Matches!$J$2:$J$201,0))),0,IF(L72-M72=INDEX(Matches!$G$2:$G$201,MATCH($A72&amp;"-5",Matches!$J$2:$J$201,0))-INDEX(Matches!$H$2:$H$201,MATCH($A72&amp;"-5",Matches!$J$2:$J$201,0)),3,2))))),""))</f>
        <v/>
      </c>
      <c r="AC72" s="12" t="str">
        <f aca="false">IF(OR($B72="",N72="",O72=""),"",IFERROR(IF(OR(INDEX(Matches!$I$2:$I$201,MATCH($A72&amp;"-6",Matches!$J$2:$J$201,0))="Void",INDEX(Matches!$G$2:$G$201,MATCH($A72&amp;"-6",Matches!$J$2:$J$201,0))="",INDEX(Matches!$H$2:$H$201,MATCH($A72&amp;"-6",Matches!$J$2:$J$201,0))=""),"",IF(AND($C72&lt;&gt;"",INDEX(Matches!$F$2:$F$201,MATCH($A72&amp;"-6",Matches!$J$2:$J$201,0))&lt;&gt;"",$C72&gt;=INDEX(Matches!$F$2:$F$201,MATCH($A72&amp;"-6",Matches!$J$2:$J$201,0))),"",IF(AND(N72=INDEX(Matches!$G$2:$G$201,MATCH($A72&amp;"-6",Matches!$J$2:$J$201,0)),O72=INDEX(Matches!$H$2:$H$201,MATCH($A72&amp;"-6",Matches!$J$2:$J$201,0))),5,IF(SIGN(N72-O72)&lt;&gt;SIGN(INDEX(Matches!$G$2:$G$201,MATCH($A72&amp;"-6",Matches!$J$2:$J$201,0))-INDEX(Matches!$H$2:$H$201,MATCH($A72&amp;"-6",Matches!$J$2:$J$201,0))),0,IF(N72-O72=INDEX(Matches!$G$2:$G$201,MATCH($A72&amp;"-6",Matches!$J$2:$J$201,0))-INDEX(Matches!$H$2:$H$201,MATCH($A72&amp;"-6",Matches!$J$2:$J$201,0)),3,2))))),""))</f>
        <v/>
      </c>
      <c r="AD72" s="12" t="str">
        <f aca="false">IF(OR($B72="",P72="",Q72=""),"",IFERROR(IF(OR(INDEX(Matches!$I$2:$I$201,MATCH($A72&amp;"-7",Matches!$J$2:$J$201,0))="Void",INDEX(Matches!$G$2:$G$201,MATCH($A72&amp;"-7",Matches!$J$2:$J$201,0))="",INDEX(Matches!$H$2:$H$201,MATCH($A72&amp;"-7",Matches!$J$2:$J$201,0))=""),"",IF(AND($C72&lt;&gt;"",INDEX(Matches!$F$2:$F$201,MATCH($A72&amp;"-7",Matches!$J$2:$J$201,0))&lt;&gt;"",$C72&gt;=INDEX(Matches!$F$2:$F$201,MATCH($A72&amp;"-7",Matches!$J$2:$J$201,0))),"",IF(AND(P72=INDEX(Matches!$G$2:$G$201,MATCH($A72&amp;"-7",Matches!$J$2:$J$201,0)),Q72=INDEX(Matches!$H$2:$H$201,MATCH($A72&amp;"-7",Matches!$J$2:$J$201,0))),5,IF(SIGN(P72-Q72)&lt;&gt;SIGN(INDEX(Matches!$G$2:$G$201,MATCH($A72&amp;"-7",Matches!$J$2:$J$201,0))-INDEX(Matches!$H$2:$H$201,MATCH($A72&amp;"-7",Matches!$J$2:$J$201,0))),0,IF(P72-Q72=INDEX(Matches!$G$2:$G$201,MATCH($A72&amp;"-7",Matches!$J$2:$J$201,0))-INDEX(Matches!$H$2:$H$201,MATCH($A72&amp;"-7",Matches!$J$2:$J$201,0)),3,2))))),""))</f>
        <v/>
      </c>
      <c r="AE72" s="12" t="str">
        <f aca="false">IF(OR($B72="",R72="",S72=""),"",IFERROR(IF(OR(INDEX(Matches!$I$2:$I$201,MATCH($A72&amp;"-8",Matches!$J$2:$J$201,0))="Void",INDEX(Matches!$G$2:$G$201,MATCH($A72&amp;"-8",Matches!$J$2:$J$201,0))="",INDEX(Matches!$H$2:$H$201,MATCH($A72&amp;"-8",Matches!$J$2:$J$201,0))=""),"",IF(AND($C72&lt;&gt;"",INDEX(Matches!$F$2:$F$201,MATCH($A72&amp;"-8",Matches!$J$2:$J$201,0))&lt;&gt;"",$C72&gt;=INDEX(Matches!$F$2:$F$201,MATCH($A72&amp;"-8",Matches!$J$2:$J$201,0))),"",IF(AND(R72=INDEX(Matches!$G$2:$G$201,MATCH($A72&amp;"-8",Matches!$J$2:$J$201,0)),S72=INDEX(Matches!$H$2:$H$201,MATCH($A72&amp;"-8",Matches!$J$2:$J$201,0))),5,IF(SIGN(R72-S72)&lt;&gt;SIGN(INDEX(Matches!$G$2:$G$201,MATCH($A72&amp;"-8",Matches!$J$2:$J$201,0))-INDEX(Matches!$H$2:$H$201,MATCH($A72&amp;"-8",Matches!$J$2:$J$201,0))),0,IF(R72-S72=INDEX(Matches!$G$2:$G$201,MATCH($A72&amp;"-8",Matches!$J$2:$J$201,0))-INDEX(Matches!$H$2:$H$201,MATCH($A72&amp;"-8",Matches!$J$2:$J$201,0)),3,2))))),""))</f>
        <v/>
      </c>
      <c r="AF72" s="12" t="str">
        <f aca="false">IF(OR($B72="",T72="",U72=""),"",IFERROR(IF(OR(INDEX(Matches!$I$2:$I$201,MATCH($A72&amp;"-9",Matches!$J$2:$J$201,0))="Void",INDEX(Matches!$G$2:$G$201,MATCH($A72&amp;"-9",Matches!$J$2:$J$201,0))="",INDEX(Matches!$H$2:$H$201,MATCH($A72&amp;"-9",Matches!$J$2:$J$201,0))=""),"",IF(AND($C72&lt;&gt;"",INDEX(Matches!$F$2:$F$201,MATCH($A72&amp;"-9",Matches!$J$2:$J$201,0))&lt;&gt;"",$C72&gt;=INDEX(Matches!$F$2:$F$201,MATCH($A72&amp;"-9",Matches!$J$2:$J$201,0))),"",IF(AND(T72=INDEX(Matches!$G$2:$G$201,MATCH($A72&amp;"-9",Matches!$J$2:$J$201,0)),U72=INDEX(Matches!$H$2:$H$201,MATCH($A72&amp;"-9",Matches!$J$2:$J$201,0))),5,IF(SIGN(T72-U72)&lt;&gt;SIGN(INDEX(Matches!$G$2:$G$201,MATCH($A72&amp;"-9",Matches!$J$2:$J$201,0))-INDEX(Matches!$H$2:$H$201,MATCH($A72&amp;"-9",Matches!$J$2:$J$201,0))),0,IF(T72-U72=INDEX(Matches!$G$2:$G$201,MATCH($A72&amp;"-9",Matches!$J$2:$J$201,0))-INDEX(Matches!$H$2:$H$201,MATCH($A72&amp;"-9",Matches!$J$2:$J$201,0)),3,2))))),""))</f>
        <v/>
      </c>
      <c r="AG72" s="12" t="str">
        <f aca="false">IF(OR($B72="",V72="",W72=""),"",IFERROR(IF(OR(INDEX(Matches!$I$2:$I$201,MATCH($A72&amp;"-10",Matches!$J$2:$J$201,0))="Void",INDEX(Matches!$G$2:$G$201,MATCH($A72&amp;"-10",Matches!$J$2:$J$201,0))="",INDEX(Matches!$H$2:$H$201,MATCH($A72&amp;"-10",Matches!$J$2:$J$201,0))=""),"",IF(AND($C72&lt;&gt;"",INDEX(Matches!$F$2:$F$201,MATCH($A72&amp;"-10",Matches!$J$2:$J$201,0))&lt;&gt;"",$C72&gt;=INDEX(Matches!$F$2:$F$201,MATCH($A72&amp;"-10",Matches!$J$2:$J$201,0))),"",IF(AND(V72=INDEX(Matches!$G$2:$G$201,MATCH($A72&amp;"-10",Matches!$J$2:$J$201,0)),W72=INDEX(Matches!$H$2:$H$201,MATCH($A72&amp;"-10",Matches!$J$2:$J$201,0))),5,IF(SIGN(V72-W72)&lt;&gt;SIGN(INDEX(Matches!$G$2:$G$201,MATCH($A72&amp;"-10",Matches!$J$2:$J$201,0))-INDEX(Matches!$H$2:$H$201,MATCH($A72&amp;"-10",Matches!$J$2:$J$201,0))),0,IF(V72-W72=INDEX(Matches!$G$2:$G$201,MATCH($A72&amp;"-10",Matches!$J$2:$J$201,0))-INDEX(Matches!$H$2:$H$201,MATCH($A72&amp;"-10",Matches!$J$2:$J$201,0)),3,2))))),""))</f>
        <v/>
      </c>
      <c r="AH72" s="13" t="str">
        <f aca="false">IF($B72="","",SUM(X72:AG72))</f>
        <v/>
      </c>
      <c r="AI72" s="12" t="str">
        <f aca="false">IF($B72="","",COUNTIF(X72:AG72,5))</f>
        <v/>
      </c>
      <c r="AJ72" s="12" t="str">
        <f aca="false">IF($B72="","",COUNTIF(X72:AG72,"&gt;=2"))</f>
        <v/>
      </c>
      <c r="AK72" s="12" t="str">
        <f aca="false">IF($B72="","",COUNT(X72:AG72))</f>
        <v/>
      </c>
    </row>
    <row r="73" customFormat="false" ht="15" hidden="false" customHeight="false" outlineLevel="0" collapsed="false">
      <c r="A73" s="7"/>
      <c r="B73" s="7"/>
      <c r="C73" s="1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12" t="str">
        <f aca="false">IF(OR($B73="",D73="",E73=""),"",IFERROR(IF(OR(INDEX(Matches!$I$2:$I$201,MATCH($A73&amp;"-1",Matches!$J$2:$J$201,0))="Void",INDEX(Matches!$G$2:$G$201,MATCH($A73&amp;"-1",Matches!$J$2:$J$201,0))="",INDEX(Matches!$H$2:$H$201,MATCH($A73&amp;"-1",Matches!$J$2:$J$201,0))=""),"",IF(AND($C73&lt;&gt;"",INDEX(Matches!$F$2:$F$201,MATCH($A73&amp;"-1",Matches!$J$2:$J$201,0))&lt;&gt;"",$C73&gt;=INDEX(Matches!$F$2:$F$201,MATCH($A73&amp;"-1",Matches!$J$2:$J$201,0))),"",IF(AND(D73=INDEX(Matches!$G$2:$G$201,MATCH($A73&amp;"-1",Matches!$J$2:$J$201,0)),E73=INDEX(Matches!$H$2:$H$201,MATCH($A73&amp;"-1",Matches!$J$2:$J$201,0))),5,IF(SIGN(D73-E73)&lt;&gt;SIGN(INDEX(Matches!$G$2:$G$201,MATCH($A73&amp;"-1",Matches!$J$2:$J$201,0))-INDEX(Matches!$H$2:$H$201,MATCH($A73&amp;"-1",Matches!$J$2:$J$201,0))),0,IF(D73-E73=INDEX(Matches!$G$2:$G$201,MATCH($A73&amp;"-1",Matches!$J$2:$J$201,0))-INDEX(Matches!$H$2:$H$201,MATCH($A73&amp;"-1",Matches!$J$2:$J$201,0)),3,2))))),""))</f>
        <v/>
      </c>
      <c r="Y73" s="12" t="str">
        <f aca="false">IF(OR($B73="",F73="",G73=""),"",IFERROR(IF(OR(INDEX(Matches!$I$2:$I$201,MATCH($A73&amp;"-2",Matches!$J$2:$J$201,0))="Void",INDEX(Matches!$G$2:$G$201,MATCH($A73&amp;"-2",Matches!$J$2:$J$201,0))="",INDEX(Matches!$H$2:$H$201,MATCH($A73&amp;"-2",Matches!$J$2:$J$201,0))=""),"",IF(AND($C73&lt;&gt;"",INDEX(Matches!$F$2:$F$201,MATCH($A73&amp;"-2",Matches!$J$2:$J$201,0))&lt;&gt;"",$C73&gt;=INDEX(Matches!$F$2:$F$201,MATCH($A73&amp;"-2",Matches!$J$2:$J$201,0))),"",IF(AND(F73=INDEX(Matches!$G$2:$G$201,MATCH($A73&amp;"-2",Matches!$J$2:$J$201,0)),G73=INDEX(Matches!$H$2:$H$201,MATCH($A73&amp;"-2",Matches!$J$2:$J$201,0))),5,IF(SIGN(F73-G73)&lt;&gt;SIGN(INDEX(Matches!$G$2:$G$201,MATCH($A73&amp;"-2",Matches!$J$2:$J$201,0))-INDEX(Matches!$H$2:$H$201,MATCH($A73&amp;"-2",Matches!$J$2:$J$201,0))),0,IF(F73-G73=INDEX(Matches!$G$2:$G$201,MATCH($A73&amp;"-2",Matches!$J$2:$J$201,0))-INDEX(Matches!$H$2:$H$201,MATCH($A73&amp;"-2",Matches!$J$2:$J$201,0)),3,2))))),""))</f>
        <v/>
      </c>
      <c r="Z73" s="12" t="str">
        <f aca="false">IF(OR($B73="",H73="",I73=""),"",IFERROR(IF(OR(INDEX(Matches!$I$2:$I$201,MATCH($A73&amp;"-3",Matches!$J$2:$J$201,0))="Void",INDEX(Matches!$G$2:$G$201,MATCH($A73&amp;"-3",Matches!$J$2:$J$201,0))="",INDEX(Matches!$H$2:$H$201,MATCH($A73&amp;"-3",Matches!$J$2:$J$201,0))=""),"",IF(AND($C73&lt;&gt;"",INDEX(Matches!$F$2:$F$201,MATCH($A73&amp;"-3",Matches!$J$2:$J$201,0))&lt;&gt;"",$C73&gt;=INDEX(Matches!$F$2:$F$201,MATCH($A73&amp;"-3",Matches!$J$2:$J$201,0))),"",IF(AND(H73=INDEX(Matches!$G$2:$G$201,MATCH($A73&amp;"-3",Matches!$J$2:$J$201,0)),I73=INDEX(Matches!$H$2:$H$201,MATCH($A73&amp;"-3",Matches!$J$2:$J$201,0))),5,IF(SIGN(H73-I73)&lt;&gt;SIGN(INDEX(Matches!$G$2:$G$201,MATCH($A73&amp;"-3",Matches!$J$2:$J$201,0))-INDEX(Matches!$H$2:$H$201,MATCH($A73&amp;"-3",Matches!$J$2:$J$201,0))),0,IF(H73-I73=INDEX(Matches!$G$2:$G$201,MATCH($A73&amp;"-3",Matches!$J$2:$J$201,0))-INDEX(Matches!$H$2:$H$201,MATCH($A73&amp;"-3",Matches!$J$2:$J$201,0)),3,2))))),""))</f>
        <v/>
      </c>
      <c r="AA73" s="12" t="str">
        <f aca="false">IF(OR($B73="",J73="",K73=""),"",IFERROR(IF(OR(INDEX(Matches!$I$2:$I$201,MATCH($A73&amp;"-4",Matches!$J$2:$J$201,0))="Void",INDEX(Matches!$G$2:$G$201,MATCH($A73&amp;"-4",Matches!$J$2:$J$201,0))="",INDEX(Matches!$H$2:$H$201,MATCH($A73&amp;"-4",Matches!$J$2:$J$201,0))=""),"",IF(AND($C73&lt;&gt;"",INDEX(Matches!$F$2:$F$201,MATCH($A73&amp;"-4",Matches!$J$2:$J$201,0))&lt;&gt;"",$C73&gt;=INDEX(Matches!$F$2:$F$201,MATCH($A73&amp;"-4",Matches!$J$2:$J$201,0))),"",IF(AND(J73=INDEX(Matches!$G$2:$G$201,MATCH($A73&amp;"-4",Matches!$J$2:$J$201,0)),K73=INDEX(Matches!$H$2:$H$201,MATCH($A73&amp;"-4",Matches!$J$2:$J$201,0))),5,IF(SIGN(J73-K73)&lt;&gt;SIGN(INDEX(Matches!$G$2:$G$201,MATCH($A73&amp;"-4",Matches!$J$2:$J$201,0))-INDEX(Matches!$H$2:$H$201,MATCH($A73&amp;"-4",Matches!$J$2:$J$201,0))),0,IF(J73-K73=INDEX(Matches!$G$2:$G$201,MATCH($A73&amp;"-4",Matches!$J$2:$J$201,0))-INDEX(Matches!$H$2:$H$201,MATCH($A73&amp;"-4",Matches!$J$2:$J$201,0)),3,2))))),""))</f>
        <v/>
      </c>
      <c r="AB73" s="12" t="str">
        <f aca="false">IF(OR($B73="",L73="",M73=""),"",IFERROR(IF(OR(INDEX(Matches!$I$2:$I$201,MATCH($A73&amp;"-5",Matches!$J$2:$J$201,0))="Void",INDEX(Matches!$G$2:$G$201,MATCH($A73&amp;"-5",Matches!$J$2:$J$201,0))="",INDEX(Matches!$H$2:$H$201,MATCH($A73&amp;"-5",Matches!$J$2:$J$201,0))=""),"",IF(AND($C73&lt;&gt;"",INDEX(Matches!$F$2:$F$201,MATCH($A73&amp;"-5",Matches!$J$2:$J$201,0))&lt;&gt;"",$C73&gt;=INDEX(Matches!$F$2:$F$201,MATCH($A73&amp;"-5",Matches!$J$2:$J$201,0))),"",IF(AND(L73=INDEX(Matches!$G$2:$G$201,MATCH($A73&amp;"-5",Matches!$J$2:$J$201,0)),M73=INDEX(Matches!$H$2:$H$201,MATCH($A73&amp;"-5",Matches!$J$2:$J$201,0))),5,IF(SIGN(L73-M73)&lt;&gt;SIGN(INDEX(Matches!$G$2:$G$201,MATCH($A73&amp;"-5",Matches!$J$2:$J$201,0))-INDEX(Matches!$H$2:$H$201,MATCH($A73&amp;"-5",Matches!$J$2:$J$201,0))),0,IF(L73-M73=INDEX(Matches!$G$2:$G$201,MATCH($A73&amp;"-5",Matches!$J$2:$J$201,0))-INDEX(Matches!$H$2:$H$201,MATCH($A73&amp;"-5",Matches!$J$2:$J$201,0)),3,2))))),""))</f>
        <v/>
      </c>
      <c r="AC73" s="12" t="str">
        <f aca="false">IF(OR($B73="",N73="",O73=""),"",IFERROR(IF(OR(INDEX(Matches!$I$2:$I$201,MATCH($A73&amp;"-6",Matches!$J$2:$J$201,0))="Void",INDEX(Matches!$G$2:$G$201,MATCH($A73&amp;"-6",Matches!$J$2:$J$201,0))="",INDEX(Matches!$H$2:$H$201,MATCH($A73&amp;"-6",Matches!$J$2:$J$201,0))=""),"",IF(AND($C73&lt;&gt;"",INDEX(Matches!$F$2:$F$201,MATCH($A73&amp;"-6",Matches!$J$2:$J$201,0))&lt;&gt;"",$C73&gt;=INDEX(Matches!$F$2:$F$201,MATCH($A73&amp;"-6",Matches!$J$2:$J$201,0))),"",IF(AND(N73=INDEX(Matches!$G$2:$G$201,MATCH($A73&amp;"-6",Matches!$J$2:$J$201,0)),O73=INDEX(Matches!$H$2:$H$201,MATCH($A73&amp;"-6",Matches!$J$2:$J$201,0))),5,IF(SIGN(N73-O73)&lt;&gt;SIGN(INDEX(Matches!$G$2:$G$201,MATCH($A73&amp;"-6",Matches!$J$2:$J$201,0))-INDEX(Matches!$H$2:$H$201,MATCH($A73&amp;"-6",Matches!$J$2:$J$201,0))),0,IF(N73-O73=INDEX(Matches!$G$2:$G$201,MATCH($A73&amp;"-6",Matches!$J$2:$J$201,0))-INDEX(Matches!$H$2:$H$201,MATCH($A73&amp;"-6",Matches!$J$2:$J$201,0)),3,2))))),""))</f>
        <v/>
      </c>
      <c r="AD73" s="12" t="str">
        <f aca="false">IF(OR($B73="",P73="",Q73=""),"",IFERROR(IF(OR(INDEX(Matches!$I$2:$I$201,MATCH($A73&amp;"-7",Matches!$J$2:$J$201,0))="Void",INDEX(Matches!$G$2:$G$201,MATCH($A73&amp;"-7",Matches!$J$2:$J$201,0))="",INDEX(Matches!$H$2:$H$201,MATCH($A73&amp;"-7",Matches!$J$2:$J$201,0))=""),"",IF(AND($C73&lt;&gt;"",INDEX(Matches!$F$2:$F$201,MATCH($A73&amp;"-7",Matches!$J$2:$J$201,0))&lt;&gt;"",$C73&gt;=INDEX(Matches!$F$2:$F$201,MATCH($A73&amp;"-7",Matches!$J$2:$J$201,0))),"",IF(AND(P73=INDEX(Matches!$G$2:$G$201,MATCH($A73&amp;"-7",Matches!$J$2:$J$201,0)),Q73=INDEX(Matches!$H$2:$H$201,MATCH($A73&amp;"-7",Matches!$J$2:$J$201,0))),5,IF(SIGN(P73-Q73)&lt;&gt;SIGN(INDEX(Matches!$G$2:$G$201,MATCH($A73&amp;"-7",Matches!$J$2:$J$201,0))-INDEX(Matches!$H$2:$H$201,MATCH($A73&amp;"-7",Matches!$J$2:$J$201,0))),0,IF(P73-Q73=INDEX(Matches!$G$2:$G$201,MATCH($A73&amp;"-7",Matches!$J$2:$J$201,0))-INDEX(Matches!$H$2:$H$201,MATCH($A73&amp;"-7",Matches!$J$2:$J$201,0)),3,2))))),""))</f>
        <v/>
      </c>
      <c r="AE73" s="12" t="str">
        <f aca="false">IF(OR($B73="",R73="",S73=""),"",IFERROR(IF(OR(INDEX(Matches!$I$2:$I$201,MATCH($A73&amp;"-8",Matches!$J$2:$J$201,0))="Void",INDEX(Matches!$G$2:$G$201,MATCH($A73&amp;"-8",Matches!$J$2:$J$201,0))="",INDEX(Matches!$H$2:$H$201,MATCH($A73&amp;"-8",Matches!$J$2:$J$201,0))=""),"",IF(AND($C73&lt;&gt;"",INDEX(Matches!$F$2:$F$201,MATCH($A73&amp;"-8",Matches!$J$2:$J$201,0))&lt;&gt;"",$C73&gt;=INDEX(Matches!$F$2:$F$201,MATCH($A73&amp;"-8",Matches!$J$2:$J$201,0))),"",IF(AND(R73=INDEX(Matches!$G$2:$G$201,MATCH($A73&amp;"-8",Matches!$J$2:$J$201,0)),S73=INDEX(Matches!$H$2:$H$201,MATCH($A73&amp;"-8",Matches!$J$2:$J$201,0))),5,IF(SIGN(R73-S73)&lt;&gt;SIGN(INDEX(Matches!$G$2:$G$201,MATCH($A73&amp;"-8",Matches!$J$2:$J$201,0))-INDEX(Matches!$H$2:$H$201,MATCH($A73&amp;"-8",Matches!$J$2:$J$201,0))),0,IF(R73-S73=INDEX(Matches!$G$2:$G$201,MATCH($A73&amp;"-8",Matches!$J$2:$J$201,0))-INDEX(Matches!$H$2:$H$201,MATCH($A73&amp;"-8",Matches!$J$2:$J$201,0)),3,2))))),""))</f>
        <v/>
      </c>
      <c r="AF73" s="12" t="str">
        <f aca="false">IF(OR($B73="",T73="",U73=""),"",IFERROR(IF(OR(INDEX(Matches!$I$2:$I$201,MATCH($A73&amp;"-9",Matches!$J$2:$J$201,0))="Void",INDEX(Matches!$G$2:$G$201,MATCH($A73&amp;"-9",Matches!$J$2:$J$201,0))="",INDEX(Matches!$H$2:$H$201,MATCH($A73&amp;"-9",Matches!$J$2:$J$201,0))=""),"",IF(AND($C73&lt;&gt;"",INDEX(Matches!$F$2:$F$201,MATCH($A73&amp;"-9",Matches!$J$2:$J$201,0))&lt;&gt;"",$C73&gt;=INDEX(Matches!$F$2:$F$201,MATCH($A73&amp;"-9",Matches!$J$2:$J$201,0))),"",IF(AND(T73=INDEX(Matches!$G$2:$G$201,MATCH($A73&amp;"-9",Matches!$J$2:$J$201,0)),U73=INDEX(Matches!$H$2:$H$201,MATCH($A73&amp;"-9",Matches!$J$2:$J$201,0))),5,IF(SIGN(T73-U73)&lt;&gt;SIGN(INDEX(Matches!$G$2:$G$201,MATCH($A73&amp;"-9",Matches!$J$2:$J$201,0))-INDEX(Matches!$H$2:$H$201,MATCH($A73&amp;"-9",Matches!$J$2:$J$201,0))),0,IF(T73-U73=INDEX(Matches!$G$2:$G$201,MATCH($A73&amp;"-9",Matches!$J$2:$J$201,0))-INDEX(Matches!$H$2:$H$201,MATCH($A73&amp;"-9",Matches!$J$2:$J$201,0)),3,2))))),""))</f>
        <v/>
      </c>
      <c r="AG73" s="12" t="str">
        <f aca="false">IF(OR($B73="",V73="",W73=""),"",IFERROR(IF(OR(INDEX(Matches!$I$2:$I$201,MATCH($A73&amp;"-10",Matches!$J$2:$J$201,0))="Void",INDEX(Matches!$G$2:$G$201,MATCH($A73&amp;"-10",Matches!$J$2:$J$201,0))="",INDEX(Matches!$H$2:$H$201,MATCH($A73&amp;"-10",Matches!$J$2:$J$201,0))=""),"",IF(AND($C73&lt;&gt;"",INDEX(Matches!$F$2:$F$201,MATCH($A73&amp;"-10",Matches!$J$2:$J$201,0))&lt;&gt;"",$C73&gt;=INDEX(Matches!$F$2:$F$201,MATCH($A73&amp;"-10",Matches!$J$2:$J$201,0))),"",IF(AND(V73=INDEX(Matches!$G$2:$G$201,MATCH($A73&amp;"-10",Matches!$J$2:$J$201,0)),W73=INDEX(Matches!$H$2:$H$201,MATCH($A73&amp;"-10",Matches!$J$2:$J$201,0))),5,IF(SIGN(V73-W73)&lt;&gt;SIGN(INDEX(Matches!$G$2:$G$201,MATCH($A73&amp;"-10",Matches!$J$2:$J$201,0))-INDEX(Matches!$H$2:$H$201,MATCH($A73&amp;"-10",Matches!$J$2:$J$201,0))),0,IF(V73-W73=INDEX(Matches!$G$2:$G$201,MATCH($A73&amp;"-10",Matches!$J$2:$J$201,0))-INDEX(Matches!$H$2:$H$201,MATCH($A73&amp;"-10",Matches!$J$2:$J$201,0)),3,2))))),""))</f>
        <v/>
      </c>
      <c r="AH73" s="13" t="str">
        <f aca="false">IF($B73="","",SUM(X73:AG73))</f>
        <v/>
      </c>
      <c r="AI73" s="12" t="str">
        <f aca="false">IF($B73="","",COUNTIF(X73:AG73,5))</f>
        <v/>
      </c>
      <c r="AJ73" s="12" t="str">
        <f aca="false">IF($B73="","",COUNTIF(X73:AG73,"&gt;=2"))</f>
        <v/>
      </c>
      <c r="AK73" s="12" t="str">
        <f aca="false">IF($B73="","",COUNT(X73:AG73))</f>
        <v/>
      </c>
    </row>
    <row r="74" customFormat="false" ht="15" hidden="false" customHeight="false" outlineLevel="0" collapsed="false">
      <c r="A74" s="7"/>
      <c r="B74" s="7"/>
      <c r="C74" s="11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12" t="str">
        <f aca="false">IF(OR($B74="",D74="",E74=""),"",IFERROR(IF(OR(INDEX(Matches!$I$2:$I$201,MATCH($A74&amp;"-1",Matches!$J$2:$J$201,0))="Void",INDEX(Matches!$G$2:$G$201,MATCH($A74&amp;"-1",Matches!$J$2:$J$201,0))="",INDEX(Matches!$H$2:$H$201,MATCH($A74&amp;"-1",Matches!$J$2:$J$201,0))=""),"",IF(AND($C74&lt;&gt;"",INDEX(Matches!$F$2:$F$201,MATCH($A74&amp;"-1",Matches!$J$2:$J$201,0))&lt;&gt;"",$C74&gt;=INDEX(Matches!$F$2:$F$201,MATCH($A74&amp;"-1",Matches!$J$2:$J$201,0))),"",IF(AND(D74=INDEX(Matches!$G$2:$G$201,MATCH($A74&amp;"-1",Matches!$J$2:$J$201,0)),E74=INDEX(Matches!$H$2:$H$201,MATCH($A74&amp;"-1",Matches!$J$2:$J$201,0))),5,IF(SIGN(D74-E74)&lt;&gt;SIGN(INDEX(Matches!$G$2:$G$201,MATCH($A74&amp;"-1",Matches!$J$2:$J$201,0))-INDEX(Matches!$H$2:$H$201,MATCH($A74&amp;"-1",Matches!$J$2:$J$201,0))),0,IF(D74-E74=INDEX(Matches!$G$2:$G$201,MATCH($A74&amp;"-1",Matches!$J$2:$J$201,0))-INDEX(Matches!$H$2:$H$201,MATCH($A74&amp;"-1",Matches!$J$2:$J$201,0)),3,2))))),""))</f>
        <v/>
      </c>
      <c r="Y74" s="12" t="str">
        <f aca="false">IF(OR($B74="",F74="",G74=""),"",IFERROR(IF(OR(INDEX(Matches!$I$2:$I$201,MATCH($A74&amp;"-2",Matches!$J$2:$J$201,0))="Void",INDEX(Matches!$G$2:$G$201,MATCH($A74&amp;"-2",Matches!$J$2:$J$201,0))="",INDEX(Matches!$H$2:$H$201,MATCH($A74&amp;"-2",Matches!$J$2:$J$201,0))=""),"",IF(AND($C74&lt;&gt;"",INDEX(Matches!$F$2:$F$201,MATCH($A74&amp;"-2",Matches!$J$2:$J$201,0))&lt;&gt;"",$C74&gt;=INDEX(Matches!$F$2:$F$201,MATCH($A74&amp;"-2",Matches!$J$2:$J$201,0))),"",IF(AND(F74=INDEX(Matches!$G$2:$G$201,MATCH($A74&amp;"-2",Matches!$J$2:$J$201,0)),G74=INDEX(Matches!$H$2:$H$201,MATCH($A74&amp;"-2",Matches!$J$2:$J$201,0))),5,IF(SIGN(F74-G74)&lt;&gt;SIGN(INDEX(Matches!$G$2:$G$201,MATCH($A74&amp;"-2",Matches!$J$2:$J$201,0))-INDEX(Matches!$H$2:$H$201,MATCH($A74&amp;"-2",Matches!$J$2:$J$201,0))),0,IF(F74-G74=INDEX(Matches!$G$2:$G$201,MATCH($A74&amp;"-2",Matches!$J$2:$J$201,0))-INDEX(Matches!$H$2:$H$201,MATCH($A74&amp;"-2",Matches!$J$2:$J$201,0)),3,2))))),""))</f>
        <v/>
      </c>
      <c r="Z74" s="12" t="str">
        <f aca="false">IF(OR($B74="",H74="",I74=""),"",IFERROR(IF(OR(INDEX(Matches!$I$2:$I$201,MATCH($A74&amp;"-3",Matches!$J$2:$J$201,0))="Void",INDEX(Matches!$G$2:$G$201,MATCH($A74&amp;"-3",Matches!$J$2:$J$201,0))="",INDEX(Matches!$H$2:$H$201,MATCH($A74&amp;"-3",Matches!$J$2:$J$201,0))=""),"",IF(AND($C74&lt;&gt;"",INDEX(Matches!$F$2:$F$201,MATCH($A74&amp;"-3",Matches!$J$2:$J$201,0))&lt;&gt;"",$C74&gt;=INDEX(Matches!$F$2:$F$201,MATCH($A74&amp;"-3",Matches!$J$2:$J$201,0))),"",IF(AND(H74=INDEX(Matches!$G$2:$G$201,MATCH($A74&amp;"-3",Matches!$J$2:$J$201,0)),I74=INDEX(Matches!$H$2:$H$201,MATCH($A74&amp;"-3",Matches!$J$2:$J$201,0))),5,IF(SIGN(H74-I74)&lt;&gt;SIGN(INDEX(Matches!$G$2:$G$201,MATCH($A74&amp;"-3",Matches!$J$2:$J$201,0))-INDEX(Matches!$H$2:$H$201,MATCH($A74&amp;"-3",Matches!$J$2:$J$201,0))),0,IF(H74-I74=INDEX(Matches!$G$2:$G$201,MATCH($A74&amp;"-3",Matches!$J$2:$J$201,0))-INDEX(Matches!$H$2:$H$201,MATCH($A74&amp;"-3",Matches!$J$2:$J$201,0)),3,2))))),""))</f>
        <v/>
      </c>
      <c r="AA74" s="12" t="str">
        <f aca="false">IF(OR($B74="",J74="",K74=""),"",IFERROR(IF(OR(INDEX(Matches!$I$2:$I$201,MATCH($A74&amp;"-4",Matches!$J$2:$J$201,0))="Void",INDEX(Matches!$G$2:$G$201,MATCH($A74&amp;"-4",Matches!$J$2:$J$201,0))="",INDEX(Matches!$H$2:$H$201,MATCH($A74&amp;"-4",Matches!$J$2:$J$201,0))=""),"",IF(AND($C74&lt;&gt;"",INDEX(Matches!$F$2:$F$201,MATCH($A74&amp;"-4",Matches!$J$2:$J$201,0))&lt;&gt;"",$C74&gt;=INDEX(Matches!$F$2:$F$201,MATCH($A74&amp;"-4",Matches!$J$2:$J$201,0))),"",IF(AND(J74=INDEX(Matches!$G$2:$G$201,MATCH($A74&amp;"-4",Matches!$J$2:$J$201,0)),K74=INDEX(Matches!$H$2:$H$201,MATCH($A74&amp;"-4",Matches!$J$2:$J$201,0))),5,IF(SIGN(J74-K74)&lt;&gt;SIGN(INDEX(Matches!$G$2:$G$201,MATCH($A74&amp;"-4",Matches!$J$2:$J$201,0))-INDEX(Matches!$H$2:$H$201,MATCH($A74&amp;"-4",Matches!$J$2:$J$201,0))),0,IF(J74-K74=INDEX(Matches!$G$2:$G$201,MATCH($A74&amp;"-4",Matches!$J$2:$J$201,0))-INDEX(Matches!$H$2:$H$201,MATCH($A74&amp;"-4",Matches!$J$2:$J$201,0)),3,2))))),""))</f>
        <v/>
      </c>
      <c r="AB74" s="12" t="str">
        <f aca="false">IF(OR($B74="",L74="",M74=""),"",IFERROR(IF(OR(INDEX(Matches!$I$2:$I$201,MATCH($A74&amp;"-5",Matches!$J$2:$J$201,0))="Void",INDEX(Matches!$G$2:$G$201,MATCH($A74&amp;"-5",Matches!$J$2:$J$201,0))="",INDEX(Matches!$H$2:$H$201,MATCH($A74&amp;"-5",Matches!$J$2:$J$201,0))=""),"",IF(AND($C74&lt;&gt;"",INDEX(Matches!$F$2:$F$201,MATCH($A74&amp;"-5",Matches!$J$2:$J$201,0))&lt;&gt;"",$C74&gt;=INDEX(Matches!$F$2:$F$201,MATCH($A74&amp;"-5",Matches!$J$2:$J$201,0))),"",IF(AND(L74=INDEX(Matches!$G$2:$G$201,MATCH($A74&amp;"-5",Matches!$J$2:$J$201,0)),M74=INDEX(Matches!$H$2:$H$201,MATCH($A74&amp;"-5",Matches!$J$2:$J$201,0))),5,IF(SIGN(L74-M74)&lt;&gt;SIGN(INDEX(Matches!$G$2:$G$201,MATCH($A74&amp;"-5",Matches!$J$2:$J$201,0))-INDEX(Matches!$H$2:$H$201,MATCH($A74&amp;"-5",Matches!$J$2:$J$201,0))),0,IF(L74-M74=INDEX(Matches!$G$2:$G$201,MATCH($A74&amp;"-5",Matches!$J$2:$J$201,0))-INDEX(Matches!$H$2:$H$201,MATCH($A74&amp;"-5",Matches!$J$2:$J$201,0)),3,2))))),""))</f>
        <v/>
      </c>
      <c r="AC74" s="12" t="str">
        <f aca="false">IF(OR($B74="",N74="",O74=""),"",IFERROR(IF(OR(INDEX(Matches!$I$2:$I$201,MATCH($A74&amp;"-6",Matches!$J$2:$J$201,0))="Void",INDEX(Matches!$G$2:$G$201,MATCH($A74&amp;"-6",Matches!$J$2:$J$201,0))="",INDEX(Matches!$H$2:$H$201,MATCH($A74&amp;"-6",Matches!$J$2:$J$201,0))=""),"",IF(AND($C74&lt;&gt;"",INDEX(Matches!$F$2:$F$201,MATCH($A74&amp;"-6",Matches!$J$2:$J$201,0))&lt;&gt;"",$C74&gt;=INDEX(Matches!$F$2:$F$201,MATCH($A74&amp;"-6",Matches!$J$2:$J$201,0))),"",IF(AND(N74=INDEX(Matches!$G$2:$G$201,MATCH($A74&amp;"-6",Matches!$J$2:$J$201,0)),O74=INDEX(Matches!$H$2:$H$201,MATCH($A74&amp;"-6",Matches!$J$2:$J$201,0))),5,IF(SIGN(N74-O74)&lt;&gt;SIGN(INDEX(Matches!$G$2:$G$201,MATCH($A74&amp;"-6",Matches!$J$2:$J$201,0))-INDEX(Matches!$H$2:$H$201,MATCH($A74&amp;"-6",Matches!$J$2:$J$201,0))),0,IF(N74-O74=INDEX(Matches!$G$2:$G$201,MATCH($A74&amp;"-6",Matches!$J$2:$J$201,0))-INDEX(Matches!$H$2:$H$201,MATCH($A74&amp;"-6",Matches!$J$2:$J$201,0)),3,2))))),""))</f>
        <v/>
      </c>
      <c r="AD74" s="12" t="str">
        <f aca="false">IF(OR($B74="",P74="",Q74=""),"",IFERROR(IF(OR(INDEX(Matches!$I$2:$I$201,MATCH($A74&amp;"-7",Matches!$J$2:$J$201,0))="Void",INDEX(Matches!$G$2:$G$201,MATCH($A74&amp;"-7",Matches!$J$2:$J$201,0))="",INDEX(Matches!$H$2:$H$201,MATCH($A74&amp;"-7",Matches!$J$2:$J$201,0))=""),"",IF(AND($C74&lt;&gt;"",INDEX(Matches!$F$2:$F$201,MATCH($A74&amp;"-7",Matches!$J$2:$J$201,0))&lt;&gt;"",$C74&gt;=INDEX(Matches!$F$2:$F$201,MATCH($A74&amp;"-7",Matches!$J$2:$J$201,0))),"",IF(AND(P74=INDEX(Matches!$G$2:$G$201,MATCH($A74&amp;"-7",Matches!$J$2:$J$201,0)),Q74=INDEX(Matches!$H$2:$H$201,MATCH($A74&amp;"-7",Matches!$J$2:$J$201,0))),5,IF(SIGN(P74-Q74)&lt;&gt;SIGN(INDEX(Matches!$G$2:$G$201,MATCH($A74&amp;"-7",Matches!$J$2:$J$201,0))-INDEX(Matches!$H$2:$H$201,MATCH($A74&amp;"-7",Matches!$J$2:$J$201,0))),0,IF(P74-Q74=INDEX(Matches!$G$2:$G$201,MATCH($A74&amp;"-7",Matches!$J$2:$J$201,0))-INDEX(Matches!$H$2:$H$201,MATCH($A74&amp;"-7",Matches!$J$2:$J$201,0)),3,2))))),""))</f>
        <v/>
      </c>
      <c r="AE74" s="12" t="str">
        <f aca="false">IF(OR($B74="",R74="",S74=""),"",IFERROR(IF(OR(INDEX(Matches!$I$2:$I$201,MATCH($A74&amp;"-8",Matches!$J$2:$J$201,0))="Void",INDEX(Matches!$G$2:$G$201,MATCH($A74&amp;"-8",Matches!$J$2:$J$201,0))="",INDEX(Matches!$H$2:$H$201,MATCH($A74&amp;"-8",Matches!$J$2:$J$201,0))=""),"",IF(AND($C74&lt;&gt;"",INDEX(Matches!$F$2:$F$201,MATCH($A74&amp;"-8",Matches!$J$2:$J$201,0))&lt;&gt;"",$C74&gt;=INDEX(Matches!$F$2:$F$201,MATCH($A74&amp;"-8",Matches!$J$2:$J$201,0))),"",IF(AND(R74=INDEX(Matches!$G$2:$G$201,MATCH($A74&amp;"-8",Matches!$J$2:$J$201,0)),S74=INDEX(Matches!$H$2:$H$201,MATCH($A74&amp;"-8",Matches!$J$2:$J$201,0))),5,IF(SIGN(R74-S74)&lt;&gt;SIGN(INDEX(Matches!$G$2:$G$201,MATCH($A74&amp;"-8",Matches!$J$2:$J$201,0))-INDEX(Matches!$H$2:$H$201,MATCH($A74&amp;"-8",Matches!$J$2:$J$201,0))),0,IF(R74-S74=INDEX(Matches!$G$2:$G$201,MATCH($A74&amp;"-8",Matches!$J$2:$J$201,0))-INDEX(Matches!$H$2:$H$201,MATCH($A74&amp;"-8",Matches!$J$2:$J$201,0)),3,2))))),""))</f>
        <v/>
      </c>
      <c r="AF74" s="12" t="str">
        <f aca="false">IF(OR($B74="",T74="",U74=""),"",IFERROR(IF(OR(INDEX(Matches!$I$2:$I$201,MATCH($A74&amp;"-9",Matches!$J$2:$J$201,0))="Void",INDEX(Matches!$G$2:$G$201,MATCH($A74&amp;"-9",Matches!$J$2:$J$201,0))="",INDEX(Matches!$H$2:$H$201,MATCH($A74&amp;"-9",Matches!$J$2:$J$201,0))=""),"",IF(AND($C74&lt;&gt;"",INDEX(Matches!$F$2:$F$201,MATCH($A74&amp;"-9",Matches!$J$2:$J$201,0))&lt;&gt;"",$C74&gt;=INDEX(Matches!$F$2:$F$201,MATCH($A74&amp;"-9",Matches!$J$2:$J$201,0))),"",IF(AND(T74=INDEX(Matches!$G$2:$G$201,MATCH($A74&amp;"-9",Matches!$J$2:$J$201,0)),U74=INDEX(Matches!$H$2:$H$201,MATCH($A74&amp;"-9",Matches!$J$2:$J$201,0))),5,IF(SIGN(T74-U74)&lt;&gt;SIGN(INDEX(Matches!$G$2:$G$201,MATCH($A74&amp;"-9",Matches!$J$2:$J$201,0))-INDEX(Matches!$H$2:$H$201,MATCH($A74&amp;"-9",Matches!$J$2:$J$201,0))),0,IF(T74-U74=INDEX(Matches!$G$2:$G$201,MATCH($A74&amp;"-9",Matches!$J$2:$J$201,0))-INDEX(Matches!$H$2:$H$201,MATCH($A74&amp;"-9",Matches!$J$2:$J$201,0)),3,2))))),""))</f>
        <v/>
      </c>
      <c r="AG74" s="12" t="str">
        <f aca="false">IF(OR($B74="",V74="",W74=""),"",IFERROR(IF(OR(INDEX(Matches!$I$2:$I$201,MATCH($A74&amp;"-10",Matches!$J$2:$J$201,0))="Void",INDEX(Matches!$G$2:$G$201,MATCH($A74&amp;"-10",Matches!$J$2:$J$201,0))="",INDEX(Matches!$H$2:$H$201,MATCH($A74&amp;"-10",Matches!$J$2:$J$201,0))=""),"",IF(AND($C74&lt;&gt;"",INDEX(Matches!$F$2:$F$201,MATCH($A74&amp;"-10",Matches!$J$2:$J$201,0))&lt;&gt;"",$C74&gt;=INDEX(Matches!$F$2:$F$201,MATCH($A74&amp;"-10",Matches!$J$2:$J$201,0))),"",IF(AND(V74=INDEX(Matches!$G$2:$G$201,MATCH($A74&amp;"-10",Matches!$J$2:$J$201,0)),W74=INDEX(Matches!$H$2:$H$201,MATCH($A74&amp;"-10",Matches!$J$2:$J$201,0))),5,IF(SIGN(V74-W74)&lt;&gt;SIGN(INDEX(Matches!$G$2:$G$201,MATCH($A74&amp;"-10",Matches!$J$2:$J$201,0))-INDEX(Matches!$H$2:$H$201,MATCH($A74&amp;"-10",Matches!$J$2:$J$201,0))),0,IF(V74-W74=INDEX(Matches!$G$2:$G$201,MATCH($A74&amp;"-10",Matches!$J$2:$J$201,0))-INDEX(Matches!$H$2:$H$201,MATCH($A74&amp;"-10",Matches!$J$2:$J$201,0)),3,2))))),""))</f>
        <v/>
      </c>
      <c r="AH74" s="13" t="str">
        <f aca="false">IF($B74="","",SUM(X74:AG74))</f>
        <v/>
      </c>
      <c r="AI74" s="12" t="str">
        <f aca="false">IF($B74="","",COUNTIF(X74:AG74,5))</f>
        <v/>
      </c>
      <c r="AJ74" s="12" t="str">
        <f aca="false">IF($B74="","",COUNTIF(X74:AG74,"&gt;=2"))</f>
        <v/>
      </c>
      <c r="AK74" s="12" t="str">
        <f aca="false">IF($B74="","",COUNT(X74:AG74))</f>
        <v/>
      </c>
    </row>
    <row r="75" customFormat="false" ht="15" hidden="false" customHeight="false" outlineLevel="0" collapsed="false">
      <c r="A75" s="7"/>
      <c r="B75" s="7"/>
      <c r="C75" s="1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12" t="str">
        <f aca="false">IF(OR($B75="",D75="",E75=""),"",IFERROR(IF(OR(INDEX(Matches!$I$2:$I$201,MATCH($A75&amp;"-1",Matches!$J$2:$J$201,0))="Void",INDEX(Matches!$G$2:$G$201,MATCH($A75&amp;"-1",Matches!$J$2:$J$201,0))="",INDEX(Matches!$H$2:$H$201,MATCH($A75&amp;"-1",Matches!$J$2:$J$201,0))=""),"",IF(AND($C75&lt;&gt;"",INDEX(Matches!$F$2:$F$201,MATCH($A75&amp;"-1",Matches!$J$2:$J$201,0))&lt;&gt;"",$C75&gt;=INDEX(Matches!$F$2:$F$201,MATCH($A75&amp;"-1",Matches!$J$2:$J$201,0))),"",IF(AND(D75=INDEX(Matches!$G$2:$G$201,MATCH($A75&amp;"-1",Matches!$J$2:$J$201,0)),E75=INDEX(Matches!$H$2:$H$201,MATCH($A75&amp;"-1",Matches!$J$2:$J$201,0))),5,IF(SIGN(D75-E75)&lt;&gt;SIGN(INDEX(Matches!$G$2:$G$201,MATCH($A75&amp;"-1",Matches!$J$2:$J$201,0))-INDEX(Matches!$H$2:$H$201,MATCH($A75&amp;"-1",Matches!$J$2:$J$201,0))),0,IF(D75-E75=INDEX(Matches!$G$2:$G$201,MATCH($A75&amp;"-1",Matches!$J$2:$J$201,0))-INDEX(Matches!$H$2:$H$201,MATCH($A75&amp;"-1",Matches!$J$2:$J$201,0)),3,2))))),""))</f>
        <v/>
      </c>
      <c r="Y75" s="12" t="str">
        <f aca="false">IF(OR($B75="",F75="",G75=""),"",IFERROR(IF(OR(INDEX(Matches!$I$2:$I$201,MATCH($A75&amp;"-2",Matches!$J$2:$J$201,0))="Void",INDEX(Matches!$G$2:$G$201,MATCH($A75&amp;"-2",Matches!$J$2:$J$201,0))="",INDEX(Matches!$H$2:$H$201,MATCH($A75&amp;"-2",Matches!$J$2:$J$201,0))=""),"",IF(AND($C75&lt;&gt;"",INDEX(Matches!$F$2:$F$201,MATCH($A75&amp;"-2",Matches!$J$2:$J$201,0))&lt;&gt;"",$C75&gt;=INDEX(Matches!$F$2:$F$201,MATCH($A75&amp;"-2",Matches!$J$2:$J$201,0))),"",IF(AND(F75=INDEX(Matches!$G$2:$G$201,MATCH($A75&amp;"-2",Matches!$J$2:$J$201,0)),G75=INDEX(Matches!$H$2:$H$201,MATCH($A75&amp;"-2",Matches!$J$2:$J$201,0))),5,IF(SIGN(F75-G75)&lt;&gt;SIGN(INDEX(Matches!$G$2:$G$201,MATCH($A75&amp;"-2",Matches!$J$2:$J$201,0))-INDEX(Matches!$H$2:$H$201,MATCH($A75&amp;"-2",Matches!$J$2:$J$201,0))),0,IF(F75-G75=INDEX(Matches!$G$2:$G$201,MATCH($A75&amp;"-2",Matches!$J$2:$J$201,0))-INDEX(Matches!$H$2:$H$201,MATCH($A75&amp;"-2",Matches!$J$2:$J$201,0)),3,2))))),""))</f>
        <v/>
      </c>
      <c r="Z75" s="12" t="str">
        <f aca="false">IF(OR($B75="",H75="",I75=""),"",IFERROR(IF(OR(INDEX(Matches!$I$2:$I$201,MATCH($A75&amp;"-3",Matches!$J$2:$J$201,0))="Void",INDEX(Matches!$G$2:$G$201,MATCH($A75&amp;"-3",Matches!$J$2:$J$201,0))="",INDEX(Matches!$H$2:$H$201,MATCH($A75&amp;"-3",Matches!$J$2:$J$201,0))=""),"",IF(AND($C75&lt;&gt;"",INDEX(Matches!$F$2:$F$201,MATCH($A75&amp;"-3",Matches!$J$2:$J$201,0))&lt;&gt;"",$C75&gt;=INDEX(Matches!$F$2:$F$201,MATCH($A75&amp;"-3",Matches!$J$2:$J$201,0))),"",IF(AND(H75=INDEX(Matches!$G$2:$G$201,MATCH($A75&amp;"-3",Matches!$J$2:$J$201,0)),I75=INDEX(Matches!$H$2:$H$201,MATCH($A75&amp;"-3",Matches!$J$2:$J$201,0))),5,IF(SIGN(H75-I75)&lt;&gt;SIGN(INDEX(Matches!$G$2:$G$201,MATCH($A75&amp;"-3",Matches!$J$2:$J$201,0))-INDEX(Matches!$H$2:$H$201,MATCH($A75&amp;"-3",Matches!$J$2:$J$201,0))),0,IF(H75-I75=INDEX(Matches!$G$2:$G$201,MATCH($A75&amp;"-3",Matches!$J$2:$J$201,0))-INDEX(Matches!$H$2:$H$201,MATCH($A75&amp;"-3",Matches!$J$2:$J$201,0)),3,2))))),""))</f>
        <v/>
      </c>
      <c r="AA75" s="12" t="str">
        <f aca="false">IF(OR($B75="",J75="",K75=""),"",IFERROR(IF(OR(INDEX(Matches!$I$2:$I$201,MATCH($A75&amp;"-4",Matches!$J$2:$J$201,0))="Void",INDEX(Matches!$G$2:$G$201,MATCH($A75&amp;"-4",Matches!$J$2:$J$201,0))="",INDEX(Matches!$H$2:$H$201,MATCH($A75&amp;"-4",Matches!$J$2:$J$201,0))=""),"",IF(AND($C75&lt;&gt;"",INDEX(Matches!$F$2:$F$201,MATCH($A75&amp;"-4",Matches!$J$2:$J$201,0))&lt;&gt;"",$C75&gt;=INDEX(Matches!$F$2:$F$201,MATCH($A75&amp;"-4",Matches!$J$2:$J$201,0))),"",IF(AND(J75=INDEX(Matches!$G$2:$G$201,MATCH($A75&amp;"-4",Matches!$J$2:$J$201,0)),K75=INDEX(Matches!$H$2:$H$201,MATCH($A75&amp;"-4",Matches!$J$2:$J$201,0))),5,IF(SIGN(J75-K75)&lt;&gt;SIGN(INDEX(Matches!$G$2:$G$201,MATCH($A75&amp;"-4",Matches!$J$2:$J$201,0))-INDEX(Matches!$H$2:$H$201,MATCH($A75&amp;"-4",Matches!$J$2:$J$201,0))),0,IF(J75-K75=INDEX(Matches!$G$2:$G$201,MATCH($A75&amp;"-4",Matches!$J$2:$J$201,0))-INDEX(Matches!$H$2:$H$201,MATCH($A75&amp;"-4",Matches!$J$2:$J$201,0)),3,2))))),""))</f>
        <v/>
      </c>
      <c r="AB75" s="12" t="str">
        <f aca="false">IF(OR($B75="",L75="",M75=""),"",IFERROR(IF(OR(INDEX(Matches!$I$2:$I$201,MATCH($A75&amp;"-5",Matches!$J$2:$J$201,0))="Void",INDEX(Matches!$G$2:$G$201,MATCH($A75&amp;"-5",Matches!$J$2:$J$201,0))="",INDEX(Matches!$H$2:$H$201,MATCH($A75&amp;"-5",Matches!$J$2:$J$201,0))=""),"",IF(AND($C75&lt;&gt;"",INDEX(Matches!$F$2:$F$201,MATCH($A75&amp;"-5",Matches!$J$2:$J$201,0))&lt;&gt;"",$C75&gt;=INDEX(Matches!$F$2:$F$201,MATCH($A75&amp;"-5",Matches!$J$2:$J$201,0))),"",IF(AND(L75=INDEX(Matches!$G$2:$G$201,MATCH($A75&amp;"-5",Matches!$J$2:$J$201,0)),M75=INDEX(Matches!$H$2:$H$201,MATCH($A75&amp;"-5",Matches!$J$2:$J$201,0))),5,IF(SIGN(L75-M75)&lt;&gt;SIGN(INDEX(Matches!$G$2:$G$201,MATCH($A75&amp;"-5",Matches!$J$2:$J$201,0))-INDEX(Matches!$H$2:$H$201,MATCH($A75&amp;"-5",Matches!$J$2:$J$201,0))),0,IF(L75-M75=INDEX(Matches!$G$2:$G$201,MATCH($A75&amp;"-5",Matches!$J$2:$J$201,0))-INDEX(Matches!$H$2:$H$201,MATCH($A75&amp;"-5",Matches!$J$2:$J$201,0)),3,2))))),""))</f>
        <v/>
      </c>
      <c r="AC75" s="12" t="str">
        <f aca="false">IF(OR($B75="",N75="",O75=""),"",IFERROR(IF(OR(INDEX(Matches!$I$2:$I$201,MATCH($A75&amp;"-6",Matches!$J$2:$J$201,0))="Void",INDEX(Matches!$G$2:$G$201,MATCH($A75&amp;"-6",Matches!$J$2:$J$201,0))="",INDEX(Matches!$H$2:$H$201,MATCH($A75&amp;"-6",Matches!$J$2:$J$201,0))=""),"",IF(AND($C75&lt;&gt;"",INDEX(Matches!$F$2:$F$201,MATCH($A75&amp;"-6",Matches!$J$2:$J$201,0))&lt;&gt;"",$C75&gt;=INDEX(Matches!$F$2:$F$201,MATCH($A75&amp;"-6",Matches!$J$2:$J$201,0))),"",IF(AND(N75=INDEX(Matches!$G$2:$G$201,MATCH($A75&amp;"-6",Matches!$J$2:$J$201,0)),O75=INDEX(Matches!$H$2:$H$201,MATCH($A75&amp;"-6",Matches!$J$2:$J$201,0))),5,IF(SIGN(N75-O75)&lt;&gt;SIGN(INDEX(Matches!$G$2:$G$201,MATCH($A75&amp;"-6",Matches!$J$2:$J$201,0))-INDEX(Matches!$H$2:$H$201,MATCH($A75&amp;"-6",Matches!$J$2:$J$201,0))),0,IF(N75-O75=INDEX(Matches!$G$2:$G$201,MATCH($A75&amp;"-6",Matches!$J$2:$J$201,0))-INDEX(Matches!$H$2:$H$201,MATCH($A75&amp;"-6",Matches!$J$2:$J$201,0)),3,2))))),""))</f>
        <v/>
      </c>
      <c r="AD75" s="12" t="str">
        <f aca="false">IF(OR($B75="",P75="",Q75=""),"",IFERROR(IF(OR(INDEX(Matches!$I$2:$I$201,MATCH($A75&amp;"-7",Matches!$J$2:$J$201,0))="Void",INDEX(Matches!$G$2:$G$201,MATCH($A75&amp;"-7",Matches!$J$2:$J$201,0))="",INDEX(Matches!$H$2:$H$201,MATCH($A75&amp;"-7",Matches!$J$2:$J$201,0))=""),"",IF(AND($C75&lt;&gt;"",INDEX(Matches!$F$2:$F$201,MATCH($A75&amp;"-7",Matches!$J$2:$J$201,0))&lt;&gt;"",$C75&gt;=INDEX(Matches!$F$2:$F$201,MATCH($A75&amp;"-7",Matches!$J$2:$J$201,0))),"",IF(AND(P75=INDEX(Matches!$G$2:$G$201,MATCH($A75&amp;"-7",Matches!$J$2:$J$201,0)),Q75=INDEX(Matches!$H$2:$H$201,MATCH($A75&amp;"-7",Matches!$J$2:$J$201,0))),5,IF(SIGN(P75-Q75)&lt;&gt;SIGN(INDEX(Matches!$G$2:$G$201,MATCH($A75&amp;"-7",Matches!$J$2:$J$201,0))-INDEX(Matches!$H$2:$H$201,MATCH($A75&amp;"-7",Matches!$J$2:$J$201,0))),0,IF(P75-Q75=INDEX(Matches!$G$2:$G$201,MATCH($A75&amp;"-7",Matches!$J$2:$J$201,0))-INDEX(Matches!$H$2:$H$201,MATCH($A75&amp;"-7",Matches!$J$2:$J$201,0)),3,2))))),""))</f>
        <v/>
      </c>
      <c r="AE75" s="12" t="str">
        <f aca="false">IF(OR($B75="",R75="",S75=""),"",IFERROR(IF(OR(INDEX(Matches!$I$2:$I$201,MATCH($A75&amp;"-8",Matches!$J$2:$J$201,0))="Void",INDEX(Matches!$G$2:$G$201,MATCH($A75&amp;"-8",Matches!$J$2:$J$201,0))="",INDEX(Matches!$H$2:$H$201,MATCH($A75&amp;"-8",Matches!$J$2:$J$201,0))=""),"",IF(AND($C75&lt;&gt;"",INDEX(Matches!$F$2:$F$201,MATCH($A75&amp;"-8",Matches!$J$2:$J$201,0))&lt;&gt;"",$C75&gt;=INDEX(Matches!$F$2:$F$201,MATCH($A75&amp;"-8",Matches!$J$2:$J$201,0))),"",IF(AND(R75=INDEX(Matches!$G$2:$G$201,MATCH($A75&amp;"-8",Matches!$J$2:$J$201,0)),S75=INDEX(Matches!$H$2:$H$201,MATCH($A75&amp;"-8",Matches!$J$2:$J$201,0))),5,IF(SIGN(R75-S75)&lt;&gt;SIGN(INDEX(Matches!$G$2:$G$201,MATCH($A75&amp;"-8",Matches!$J$2:$J$201,0))-INDEX(Matches!$H$2:$H$201,MATCH($A75&amp;"-8",Matches!$J$2:$J$201,0))),0,IF(R75-S75=INDEX(Matches!$G$2:$G$201,MATCH($A75&amp;"-8",Matches!$J$2:$J$201,0))-INDEX(Matches!$H$2:$H$201,MATCH($A75&amp;"-8",Matches!$J$2:$J$201,0)),3,2))))),""))</f>
        <v/>
      </c>
      <c r="AF75" s="12" t="str">
        <f aca="false">IF(OR($B75="",T75="",U75=""),"",IFERROR(IF(OR(INDEX(Matches!$I$2:$I$201,MATCH($A75&amp;"-9",Matches!$J$2:$J$201,0))="Void",INDEX(Matches!$G$2:$G$201,MATCH($A75&amp;"-9",Matches!$J$2:$J$201,0))="",INDEX(Matches!$H$2:$H$201,MATCH($A75&amp;"-9",Matches!$J$2:$J$201,0))=""),"",IF(AND($C75&lt;&gt;"",INDEX(Matches!$F$2:$F$201,MATCH($A75&amp;"-9",Matches!$J$2:$J$201,0))&lt;&gt;"",$C75&gt;=INDEX(Matches!$F$2:$F$201,MATCH($A75&amp;"-9",Matches!$J$2:$J$201,0))),"",IF(AND(T75=INDEX(Matches!$G$2:$G$201,MATCH($A75&amp;"-9",Matches!$J$2:$J$201,0)),U75=INDEX(Matches!$H$2:$H$201,MATCH($A75&amp;"-9",Matches!$J$2:$J$201,0))),5,IF(SIGN(T75-U75)&lt;&gt;SIGN(INDEX(Matches!$G$2:$G$201,MATCH($A75&amp;"-9",Matches!$J$2:$J$201,0))-INDEX(Matches!$H$2:$H$201,MATCH($A75&amp;"-9",Matches!$J$2:$J$201,0))),0,IF(T75-U75=INDEX(Matches!$G$2:$G$201,MATCH($A75&amp;"-9",Matches!$J$2:$J$201,0))-INDEX(Matches!$H$2:$H$201,MATCH($A75&amp;"-9",Matches!$J$2:$J$201,0)),3,2))))),""))</f>
        <v/>
      </c>
      <c r="AG75" s="12" t="str">
        <f aca="false">IF(OR($B75="",V75="",W75=""),"",IFERROR(IF(OR(INDEX(Matches!$I$2:$I$201,MATCH($A75&amp;"-10",Matches!$J$2:$J$201,0))="Void",INDEX(Matches!$G$2:$G$201,MATCH($A75&amp;"-10",Matches!$J$2:$J$201,0))="",INDEX(Matches!$H$2:$H$201,MATCH($A75&amp;"-10",Matches!$J$2:$J$201,0))=""),"",IF(AND($C75&lt;&gt;"",INDEX(Matches!$F$2:$F$201,MATCH($A75&amp;"-10",Matches!$J$2:$J$201,0))&lt;&gt;"",$C75&gt;=INDEX(Matches!$F$2:$F$201,MATCH($A75&amp;"-10",Matches!$J$2:$J$201,0))),"",IF(AND(V75=INDEX(Matches!$G$2:$G$201,MATCH($A75&amp;"-10",Matches!$J$2:$J$201,0)),W75=INDEX(Matches!$H$2:$H$201,MATCH($A75&amp;"-10",Matches!$J$2:$J$201,0))),5,IF(SIGN(V75-W75)&lt;&gt;SIGN(INDEX(Matches!$G$2:$G$201,MATCH($A75&amp;"-10",Matches!$J$2:$J$201,0))-INDEX(Matches!$H$2:$H$201,MATCH($A75&amp;"-10",Matches!$J$2:$J$201,0))),0,IF(V75-W75=INDEX(Matches!$G$2:$G$201,MATCH($A75&amp;"-10",Matches!$J$2:$J$201,0))-INDEX(Matches!$H$2:$H$201,MATCH($A75&amp;"-10",Matches!$J$2:$J$201,0)),3,2))))),""))</f>
        <v/>
      </c>
      <c r="AH75" s="13" t="str">
        <f aca="false">IF($B75="","",SUM(X75:AG75))</f>
        <v/>
      </c>
      <c r="AI75" s="12" t="str">
        <f aca="false">IF($B75="","",COUNTIF(X75:AG75,5))</f>
        <v/>
      </c>
      <c r="AJ75" s="12" t="str">
        <f aca="false">IF($B75="","",COUNTIF(X75:AG75,"&gt;=2"))</f>
        <v/>
      </c>
      <c r="AK75" s="12" t="str">
        <f aca="false">IF($B75="","",COUNT(X75:AG75))</f>
        <v/>
      </c>
    </row>
    <row r="76" customFormat="false" ht="15" hidden="false" customHeight="false" outlineLevel="0" collapsed="false">
      <c r="A76" s="7"/>
      <c r="B76" s="7"/>
      <c r="C76" s="11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12" t="str">
        <f aca="false">IF(OR($B76="",D76="",E76=""),"",IFERROR(IF(OR(INDEX(Matches!$I$2:$I$201,MATCH($A76&amp;"-1",Matches!$J$2:$J$201,0))="Void",INDEX(Matches!$G$2:$G$201,MATCH($A76&amp;"-1",Matches!$J$2:$J$201,0))="",INDEX(Matches!$H$2:$H$201,MATCH($A76&amp;"-1",Matches!$J$2:$J$201,0))=""),"",IF(AND($C76&lt;&gt;"",INDEX(Matches!$F$2:$F$201,MATCH($A76&amp;"-1",Matches!$J$2:$J$201,0))&lt;&gt;"",$C76&gt;=INDEX(Matches!$F$2:$F$201,MATCH($A76&amp;"-1",Matches!$J$2:$J$201,0))),"",IF(AND(D76=INDEX(Matches!$G$2:$G$201,MATCH($A76&amp;"-1",Matches!$J$2:$J$201,0)),E76=INDEX(Matches!$H$2:$H$201,MATCH($A76&amp;"-1",Matches!$J$2:$J$201,0))),5,IF(SIGN(D76-E76)&lt;&gt;SIGN(INDEX(Matches!$G$2:$G$201,MATCH($A76&amp;"-1",Matches!$J$2:$J$201,0))-INDEX(Matches!$H$2:$H$201,MATCH($A76&amp;"-1",Matches!$J$2:$J$201,0))),0,IF(D76-E76=INDEX(Matches!$G$2:$G$201,MATCH($A76&amp;"-1",Matches!$J$2:$J$201,0))-INDEX(Matches!$H$2:$H$201,MATCH($A76&amp;"-1",Matches!$J$2:$J$201,0)),3,2))))),""))</f>
        <v/>
      </c>
      <c r="Y76" s="12" t="str">
        <f aca="false">IF(OR($B76="",F76="",G76=""),"",IFERROR(IF(OR(INDEX(Matches!$I$2:$I$201,MATCH($A76&amp;"-2",Matches!$J$2:$J$201,0))="Void",INDEX(Matches!$G$2:$G$201,MATCH($A76&amp;"-2",Matches!$J$2:$J$201,0))="",INDEX(Matches!$H$2:$H$201,MATCH($A76&amp;"-2",Matches!$J$2:$J$201,0))=""),"",IF(AND($C76&lt;&gt;"",INDEX(Matches!$F$2:$F$201,MATCH($A76&amp;"-2",Matches!$J$2:$J$201,0))&lt;&gt;"",$C76&gt;=INDEX(Matches!$F$2:$F$201,MATCH($A76&amp;"-2",Matches!$J$2:$J$201,0))),"",IF(AND(F76=INDEX(Matches!$G$2:$G$201,MATCH($A76&amp;"-2",Matches!$J$2:$J$201,0)),G76=INDEX(Matches!$H$2:$H$201,MATCH($A76&amp;"-2",Matches!$J$2:$J$201,0))),5,IF(SIGN(F76-G76)&lt;&gt;SIGN(INDEX(Matches!$G$2:$G$201,MATCH($A76&amp;"-2",Matches!$J$2:$J$201,0))-INDEX(Matches!$H$2:$H$201,MATCH($A76&amp;"-2",Matches!$J$2:$J$201,0))),0,IF(F76-G76=INDEX(Matches!$G$2:$G$201,MATCH($A76&amp;"-2",Matches!$J$2:$J$201,0))-INDEX(Matches!$H$2:$H$201,MATCH($A76&amp;"-2",Matches!$J$2:$J$201,0)),3,2))))),""))</f>
        <v/>
      </c>
      <c r="Z76" s="12" t="str">
        <f aca="false">IF(OR($B76="",H76="",I76=""),"",IFERROR(IF(OR(INDEX(Matches!$I$2:$I$201,MATCH($A76&amp;"-3",Matches!$J$2:$J$201,0))="Void",INDEX(Matches!$G$2:$G$201,MATCH($A76&amp;"-3",Matches!$J$2:$J$201,0))="",INDEX(Matches!$H$2:$H$201,MATCH($A76&amp;"-3",Matches!$J$2:$J$201,0))=""),"",IF(AND($C76&lt;&gt;"",INDEX(Matches!$F$2:$F$201,MATCH($A76&amp;"-3",Matches!$J$2:$J$201,0))&lt;&gt;"",$C76&gt;=INDEX(Matches!$F$2:$F$201,MATCH($A76&amp;"-3",Matches!$J$2:$J$201,0))),"",IF(AND(H76=INDEX(Matches!$G$2:$G$201,MATCH($A76&amp;"-3",Matches!$J$2:$J$201,0)),I76=INDEX(Matches!$H$2:$H$201,MATCH($A76&amp;"-3",Matches!$J$2:$J$201,0))),5,IF(SIGN(H76-I76)&lt;&gt;SIGN(INDEX(Matches!$G$2:$G$201,MATCH($A76&amp;"-3",Matches!$J$2:$J$201,0))-INDEX(Matches!$H$2:$H$201,MATCH($A76&amp;"-3",Matches!$J$2:$J$201,0))),0,IF(H76-I76=INDEX(Matches!$G$2:$G$201,MATCH($A76&amp;"-3",Matches!$J$2:$J$201,0))-INDEX(Matches!$H$2:$H$201,MATCH($A76&amp;"-3",Matches!$J$2:$J$201,0)),3,2))))),""))</f>
        <v/>
      </c>
      <c r="AA76" s="12" t="str">
        <f aca="false">IF(OR($B76="",J76="",K76=""),"",IFERROR(IF(OR(INDEX(Matches!$I$2:$I$201,MATCH($A76&amp;"-4",Matches!$J$2:$J$201,0))="Void",INDEX(Matches!$G$2:$G$201,MATCH($A76&amp;"-4",Matches!$J$2:$J$201,0))="",INDEX(Matches!$H$2:$H$201,MATCH($A76&amp;"-4",Matches!$J$2:$J$201,0))=""),"",IF(AND($C76&lt;&gt;"",INDEX(Matches!$F$2:$F$201,MATCH($A76&amp;"-4",Matches!$J$2:$J$201,0))&lt;&gt;"",$C76&gt;=INDEX(Matches!$F$2:$F$201,MATCH($A76&amp;"-4",Matches!$J$2:$J$201,0))),"",IF(AND(J76=INDEX(Matches!$G$2:$G$201,MATCH($A76&amp;"-4",Matches!$J$2:$J$201,0)),K76=INDEX(Matches!$H$2:$H$201,MATCH($A76&amp;"-4",Matches!$J$2:$J$201,0))),5,IF(SIGN(J76-K76)&lt;&gt;SIGN(INDEX(Matches!$G$2:$G$201,MATCH($A76&amp;"-4",Matches!$J$2:$J$201,0))-INDEX(Matches!$H$2:$H$201,MATCH($A76&amp;"-4",Matches!$J$2:$J$201,0))),0,IF(J76-K76=INDEX(Matches!$G$2:$G$201,MATCH($A76&amp;"-4",Matches!$J$2:$J$201,0))-INDEX(Matches!$H$2:$H$201,MATCH($A76&amp;"-4",Matches!$J$2:$J$201,0)),3,2))))),""))</f>
        <v/>
      </c>
      <c r="AB76" s="12" t="str">
        <f aca="false">IF(OR($B76="",L76="",M76=""),"",IFERROR(IF(OR(INDEX(Matches!$I$2:$I$201,MATCH($A76&amp;"-5",Matches!$J$2:$J$201,0))="Void",INDEX(Matches!$G$2:$G$201,MATCH($A76&amp;"-5",Matches!$J$2:$J$201,0))="",INDEX(Matches!$H$2:$H$201,MATCH($A76&amp;"-5",Matches!$J$2:$J$201,0))=""),"",IF(AND($C76&lt;&gt;"",INDEX(Matches!$F$2:$F$201,MATCH($A76&amp;"-5",Matches!$J$2:$J$201,0))&lt;&gt;"",$C76&gt;=INDEX(Matches!$F$2:$F$201,MATCH($A76&amp;"-5",Matches!$J$2:$J$201,0))),"",IF(AND(L76=INDEX(Matches!$G$2:$G$201,MATCH($A76&amp;"-5",Matches!$J$2:$J$201,0)),M76=INDEX(Matches!$H$2:$H$201,MATCH($A76&amp;"-5",Matches!$J$2:$J$201,0))),5,IF(SIGN(L76-M76)&lt;&gt;SIGN(INDEX(Matches!$G$2:$G$201,MATCH($A76&amp;"-5",Matches!$J$2:$J$201,0))-INDEX(Matches!$H$2:$H$201,MATCH($A76&amp;"-5",Matches!$J$2:$J$201,0))),0,IF(L76-M76=INDEX(Matches!$G$2:$G$201,MATCH($A76&amp;"-5",Matches!$J$2:$J$201,0))-INDEX(Matches!$H$2:$H$201,MATCH($A76&amp;"-5",Matches!$J$2:$J$201,0)),3,2))))),""))</f>
        <v/>
      </c>
      <c r="AC76" s="12" t="str">
        <f aca="false">IF(OR($B76="",N76="",O76=""),"",IFERROR(IF(OR(INDEX(Matches!$I$2:$I$201,MATCH($A76&amp;"-6",Matches!$J$2:$J$201,0))="Void",INDEX(Matches!$G$2:$G$201,MATCH($A76&amp;"-6",Matches!$J$2:$J$201,0))="",INDEX(Matches!$H$2:$H$201,MATCH($A76&amp;"-6",Matches!$J$2:$J$201,0))=""),"",IF(AND($C76&lt;&gt;"",INDEX(Matches!$F$2:$F$201,MATCH($A76&amp;"-6",Matches!$J$2:$J$201,0))&lt;&gt;"",$C76&gt;=INDEX(Matches!$F$2:$F$201,MATCH($A76&amp;"-6",Matches!$J$2:$J$201,0))),"",IF(AND(N76=INDEX(Matches!$G$2:$G$201,MATCH($A76&amp;"-6",Matches!$J$2:$J$201,0)),O76=INDEX(Matches!$H$2:$H$201,MATCH($A76&amp;"-6",Matches!$J$2:$J$201,0))),5,IF(SIGN(N76-O76)&lt;&gt;SIGN(INDEX(Matches!$G$2:$G$201,MATCH($A76&amp;"-6",Matches!$J$2:$J$201,0))-INDEX(Matches!$H$2:$H$201,MATCH($A76&amp;"-6",Matches!$J$2:$J$201,0))),0,IF(N76-O76=INDEX(Matches!$G$2:$G$201,MATCH($A76&amp;"-6",Matches!$J$2:$J$201,0))-INDEX(Matches!$H$2:$H$201,MATCH($A76&amp;"-6",Matches!$J$2:$J$201,0)),3,2))))),""))</f>
        <v/>
      </c>
      <c r="AD76" s="12" t="str">
        <f aca="false">IF(OR($B76="",P76="",Q76=""),"",IFERROR(IF(OR(INDEX(Matches!$I$2:$I$201,MATCH($A76&amp;"-7",Matches!$J$2:$J$201,0))="Void",INDEX(Matches!$G$2:$G$201,MATCH($A76&amp;"-7",Matches!$J$2:$J$201,0))="",INDEX(Matches!$H$2:$H$201,MATCH($A76&amp;"-7",Matches!$J$2:$J$201,0))=""),"",IF(AND($C76&lt;&gt;"",INDEX(Matches!$F$2:$F$201,MATCH($A76&amp;"-7",Matches!$J$2:$J$201,0))&lt;&gt;"",$C76&gt;=INDEX(Matches!$F$2:$F$201,MATCH($A76&amp;"-7",Matches!$J$2:$J$201,0))),"",IF(AND(P76=INDEX(Matches!$G$2:$G$201,MATCH($A76&amp;"-7",Matches!$J$2:$J$201,0)),Q76=INDEX(Matches!$H$2:$H$201,MATCH($A76&amp;"-7",Matches!$J$2:$J$201,0))),5,IF(SIGN(P76-Q76)&lt;&gt;SIGN(INDEX(Matches!$G$2:$G$201,MATCH($A76&amp;"-7",Matches!$J$2:$J$201,0))-INDEX(Matches!$H$2:$H$201,MATCH($A76&amp;"-7",Matches!$J$2:$J$201,0))),0,IF(P76-Q76=INDEX(Matches!$G$2:$G$201,MATCH($A76&amp;"-7",Matches!$J$2:$J$201,0))-INDEX(Matches!$H$2:$H$201,MATCH($A76&amp;"-7",Matches!$J$2:$J$201,0)),3,2))))),""))</f>
        <v/>
      </c>
      <c r="AE76" s="12" t="str">
        <f aca="false">IF(OR($B76="",R76="",S76=""),"",IFERROR(IF(OR(INDEX(Matches!$I$2:$I$201,MATCH($A76&amp;"-8",Matches!$J$2:$J$201,0))="Void",INDEX(Matches!$G$2:$G$201,MATCH($A76&amp;"-8",Matches!$J$2:$J$201,0))="",INDEX(Matches!$H$2:$H$201,MATCH($A76&amp;"-8",Matches!$J$2:$J$201,0))=""),"",IF(AND($C76&lt;&gt;"",INDEX(Matches!$F$2:$F$201,MATCH($A76&amp;"-8",Matches!$J$2:$J$201,0))&lt;&gt;"",$C76&gt;=INDEX(Matches!$F$2:$F$201,MATCH($A76&amp;"-8",Matches!$J$2:$J$201,0))),"",IF(AND(R76=INDEX(Matches!$G$2:$G$201,MATCH($A76&amp;"-8",Matches!$J$2:$J$201,0)),S76=INDEX(Matches!$H$2:$H$201,MATCH($A76&amp;"-8",Matches!$J$2:$J$201,0))),5,IF(SIGN(R76-S76)&lt;&gt;SIGN(INDEX(Matches!$G$2:$G$201,MATCH($A76&amp;"-8",Matches!$J$2:$J$201,0))-INDEX(Matches!$H$2:$H$201,MATCH($A76&amp;"-8",Matches!$J$2:$J$201,0))),0,IF(R76-S76=INDEX(Matches!$G$2:$G$201,MATCH($A76&amp;"-8",Matches!$J$2:$J$201,0))-INDEX(Matches!$H$2:$H$201,MATCH($A76&amp;"-8",Matches!$J$2:$J$201,0)),3,2))))),""))</f>
        <v/>
      </c>
      <c r="AF76" s="12" t="str">
        <f aca="false">IF(OR($B76="",T76="",U76=""),"",IFERROR(IF(OR(INDEX(Matches!$I$2:$I$201,MATCH($A76&amp;"-9",Matches!$J$2:$J$201,0))="Void",INDEX(Matches!$G$2:$G$201,MATCH($A76&amp;"-9",Matches!$J$2:$J$201,0))="",INDEX(Matches!$H$2:$H$201,MATCH($A76&amp;"-9",Matches!$J$2:$J$201,0))=""),"",IF(AND($C76&lt;&gt;"",INDEX(Matches!$F$2:$F$201,MATCH($A76&amp;"-9",Matches!$J$2:$J$201,0))&lt;&gt;"",$C76&gt;=INDEX(Matches!$F$2:$F$201,MATCH($A76&amp;"-9",Matches!$J$2:$J$201,0))),"",IF(AND(T76=INDEX(Matches!$G$2:$G$201,MATCH($A76&amp;"-9",Matches!$J$2:$J$201,0)),U76=INDEX(Matches!$H$2:$H$201,MATCH($A76&amp;"-9",Matches!$J$2:$J$201,0))),5,IF(SIGN(T76-U76)&lt;&gt;SIGN(INDEX(Matches!$G$2:$G$201,MATCH($A76&amp;"-9",Matches!$J$2:$J$201,0))-INDEX(Matches!$H$2:$H$201,MATCH($A76&amp;"-9",Matches!$J$2:$J$201,0))),0,IF(T76-U76=INDEX(Matches!$G$2:$G$201,MATCH($A76&amp;"-9",Matches!$J$2:$J$201,0))-INDEX(Matches!$H$2:$H$201,MATCH($A76&amp;"-9",Matches!$J$2:$J$201,0)),3,2))))),""))</f>
        <v/>
      </c>
      <c r="AG76" s="12" t="str">
        <f aca="false">IF(OR($B76="",V76="",W76=""),"",IFERROR(IF(OR(INDEX(Matches!$I$2:$I$201,MATCH($A76&amp;"-10",Matches!$J$2:$J$201,0))="Void",INDEX(Matches!$G$2:$G$201,MATCH($A76&amp;"-10",Matches!$J$2:$J$201,0))="",INDEX(Matches!$H$2:$H$201,MATCH($A76&amp;"-10",Matches!$J$2:$J$201,0))=""),"",IF(AND($C76&lt;&gt;"",INDEX(Matches!$F$2:$F$201,MATCH($A76&amp;"-10",Matches!$J$2:$J$201,0))&lt;&gt;"",$C76&gt;=INDEX(Matches!$F$2:$F$201,MATCH($A76&amp;"-10",Matches!$J$2:$J$201,0))),"",IF(AND(V76=INDEX(Matches!$G$2:$G$201,MATCH($A76&amp;"-10",Matches!$J$2:$J$201,0)),W76=INDEX(Matches!$H$2:$H$201,MATCH($A76&amp;"-10",Matches!$J$2:$J$201,0))),5,IF(SIGN(V76-W76)&lt;&gt;SIGN(INDEX(Matches!$G$2:$G$201,MATCH($A76&amp;"-10",Matches!$J$2:$J$201,0))-INDEX(Matches!$H$2:$H$201,MATCH($A76&amp;"-10",Matches!$J$2:$J$201,0))),0,IF(V76-W76=INDEX(Matches!$G$2:$G$201,MATCH($A76&amp;"-10",Matches!$J$2:$J$201,0))-INDEX(Matches!$H$2:$H$201,MATCH($A76&amp;"-10",Matches!$J$2:$J$201,0)),3,2))))),""))</f>
        <v/>
      </c>
      <c r="AH76" s="13" t="str">
        <f aca="false">IF($B76="","",SUM(X76:AG76))</f>
        <v/>
      </c>
      <c r="AI76" s="12" t="str">
        <f aca="false">IF($B76="","",COUNTIF(X76:AG76,5))</f>
        <v/>
      </c>
      <c r="AJ76" s="12" t="str">
        <f aca="false">IF($B76="","",COUNTIF(X76:AG76,"&gt;=2"))</f>
        <v/>
      </c>
      <c r="AK76" s="12" t="str">
        <f aca="false">IF($B76="","",COUNT(X76:AG76))</f>
        <v/>
      </c>
    </row>
    <row r="77" customFormat="false" ht="15" hidden="false" customHeight="false" outlineLevel="0" collapsed="false">
      <c r="A77" s="7"/>
      <c r="B77" s="7"/>
      <c r="C77" s="1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12" t="str">
        <f aca="false">IF(OR($B77="",D77="",E77=""),"",IFERROR(IF(OR(INDEX(Matches!$I$2:$I$201,MATCH($A77&amp;"-1",Matches!$J$2:$J$201,0))="Void",INDEX(Matches!$G$2:$G$201,MATCH($A77&amp;"-1",Matches!$J$2:$J$201,0))="",INDEX(Matches!$H$2:$H$201,MATCH($A77&amp;"-1",Matches!$J$2:$J$201,0))=""),"",IF(AND($C77&lt;&gt;"",INDEX(Matches!$F$2:$F$201,MATCH($A77&amp;"-1",Matches!$J$2:$J$201,0))&lt;&gt;"",$C77&gt;=INDEX(Matches!$F$2:$F$201,MATCH($A77&amp;"-1",Matches!$J$2:$J$201,0))),"",IF(AND(D77=INDEX(Matches!$G$2:$G$201,MATCH($A77&amp;"-1",Matches!$J$2:$J$201,0)),E77=INDEX(Matches!$H$2:$H$201,MATCH($A77&amp;"-1",Matches!$J$2:$J$201,0))),5,IF(SIGN(D77-E77)&lt;&gt;SIGN(INDEX(Matches!$G$2:$G$201,MATCH($A77&amp;"-1",Matches!$J$2:$J$201,0))-INDEX(Matches!$H$2:$H$201,MATCH($A77&amp;"-1",Matches!$J$2:$J$201,0))),0,IF(D77-E77=INDEX(Matches!$G$2:$G$201,MATCH($A77&amp;"-1",Matches!$J$2:$J$201,0))-INDEX(Matches!$H$2:$H$201,MATCH($A77&amp;"-1",Matches!$J$2:$J$201,0)),3,2))))),""))</f>
        <v/>
      </c>
      <c r="Y77" s="12" t="str">
        <f aca="false">IF(OR($B77="",F77="",G77=""),"",IFERROR(IF(OR(INDEX(Matches!$I$2:$I$201,MATCH($A77&amp;"-2",Matches!$J$2:$J$201,0))="Void",INDEX(Matches!$G$2:$G$201,MATCH($A77&amp;"-2",Matches!$J$2:$J$201,0))="",INDEX(Matches!$H$2:$H$201,MATCH($A77&amp;"-2",Matches!$J$2:$J$201,0))=""),"",IF(AND($C77&lt;&gt;"",INDEX(Matches!$F$2:$F$201,MATCH($A77&amp;"-2",Matches!$J$2:$J$201,0))&lt;&gt;"",$C77&gt;=INDEX(Matches!$F$2:$F$201,MATCH($A77&amp;"-2",Matches!$J$2:$J$201,0))),"",IF(AND(F77=INDEX(Matches!$G$2:$G$201,MATCH($A77&amp;"-2",Matches!$J$2:$J$201,0)),G77=INDEX(Matches!$H$2:$H$201,MATCH($A77&amp;"-2",Matches!$J$2:$J$201,0))),5,IF(SIGN(F77-G77)&lt;&gt;SIGN(INDEX(Matches!$G$2:$G$201,MATCH($A77&amp;"-2",Matches!$J$2:$J$201,0))-INDEX(Matches!$H$2:$H$201,MATCH($A77&amp;"-2",Matches!$J$2:$J$201,0))),0,IF(F77-G77=INDEX(Matches!$G$2:$G$201,MATCH($A77&amp;"-2",Matches!$J$2:$J$201,0))-INDEX(Matches!$H$2:$H$201,MATCH($A77&amp;"-2",Matches!$J$2:$J$201,0)),3,2))))),""))</f>
        <v/>
      </c>
      <c r="Z77" s="12" t="str">
        <f aca="false">IF(OR($B77="",H77="",I77=""),"",IFERROR(IF(OR(INDEX(Matches!$I$2:$I$201,MATCH($A77&amp;"-3",Matches!$J$2:$J$201,0))="Void",INDEX(Matches!$G$2:$G$201,MATCH($A77&amp;"-3",Matches!$J$2:$J$201,0))="",INDEX(Matches!$H$2:$H$201,MATCH($A77&amp;"-3",Matches!$J$2:$J$201,0))=""),"",IF(AND($C77&lt;&gt;"",INDEX(Matches!$F$2:$F$201,MATCH($A77&amp;"-3",Matches!$J$2:$J$201,0))&lt;&gt;"",$C77&gt;=INDEX(Matches!$F$2:$F$201,MATCH($A77&amp;"-3",Matches!$J$2:$J$201,0))),"",IF(AND(H77=INDEX(Matches!$G$2:$G$201,MATCH($A77&amp;"-3",Matches!$J$2:$J$201,0)),I77=INDEX(Matches!$H$2:$H$201,MATCH($A77&amp;"-3",Matches!$J$2:$J$201,0))),5,IF(SIGN(H77-I77)&lt;&gt;SIGN(INDEX(Matches!$G$2:$G$201,MATCH($A77&amp;"-3",Matches!$J$2:$J$201,0))-INDEX(Matches!$H$2:$H$201,MATCH($A77&amp;"-3",Matches!$J$2:$J$201,0))),0,IF(H77-I77=INDEX(Matches!$G$2:$G$201,MATCH($A77&amp;"-3",Matches!$J$2:$J$201,0))-INDEX(Matches!$H$2:$H$201,MATCH($A77&amp;"-3",Matches!$J$2:$J$201,0)),3,2))))),""))</f>
        <v/>
      </c>
      <c r="AA77" s="12" t="str">
        <f aca="false">IF(OR($B77="",J77="",K77=""),"",IFERROR(IF(OR(INDEX(Matches!$I$2:$I$201,MATCH($A77&amp;"-4",Matches!$J$2:$J$201,0))="Void",INDEX(Matches!$G$2:$G$201,MATCH($A77&amp;"-4",Matches!$J$2:$J$201,0))="",INDEX(Matches!$H$2:$H$201,MATCH($A77&amp;"-4",Matches!$J$2:$J$201,0))=""),"",IF(AND($C77&lt;&gt;"",INDEX(Matches!$F$2:$F$201,MATCH($A77&amp;"-4",Matches!$J$2:$J$201,0))&lt;&gt;"",$C77&gt;=INDEX(Matches!$F$2:$F$201,MATCH($A77&amp;"-4",Matches!$J$2:$J$201,0))),"",IF(AND(J77=INDEX(Matches!$G$2:$G$201,MATCH($A77&amp;"-4",Matches!$J$2:$J$201,0)),K77=INDEX(Matches!$H$2:$H$201,MATCH($A77&amp;"-4",Matches!$J$2:$J$201,0))),5,IF(SIGN(J77-K77)&lt;&gt;SIGN(INDEX(Matches!$G$2:$G$201,MATCH($A77&amp;"-4",Matches!$J$2:$J$201,0))-INDEX(Matches!$H$2:$H$201,MATCH($A77&amp;"-4",Matches!$J$2:$J$201,0))),0,IF(J77-K77=INDEX(Matches!$G$2:$G$201,MATCH($A77&amp;"-4",Matches!$J$2:$J$201,0))-INDEX(Matches!$H$2:$H$201,MATCH($A77&amp;"-4",Matches!$J$2:$J$201,0)),3,2))))),""))</f>
        <v/>
      </c>
      <c r="AB77" s="12" t="str">
        <f aca="false">IF(OR($B77="",L77="",M77=""),"",IFERROR(IF(OR(INDEX(Matches!$I$2:$I$201,MATCH($A77&amp;"-5",Matches!$J$2:$J$201,0))="Void",INDEX(Matches!$G$2:$G$201,MATCH($A77&amp;"-5",Matches!$J$2:$J$201,0))="",INDEX(Matches!$H$2:$H$201,MATCH($A77&amp;"-5",Matches!$J$2:$J$201,0))=""),"",IF(AND($C77&lt;&gt;"",INDEX(Matches!$F$2:$F$201,MATCH($A77&amp;"-5",Matches!$J$2:$J$201,0))&lt;&gt;"",$C77&gt;=INDEX(Matches!$F$2:$F$201,MATCH($A77&amp;"-5",Matches!$J$2:$J$201,0))),"",IF(AND(L77=INDEX(Matches!$G$2:$G$201,MATCH($A77&amp;"-5",Matches!$J$2:$J$201,0)),M77=INDEX(Matches!$H$2:$H$201,MATCH($A77&amp;"-5",Matches!$J$2:$J$201,0))),5,IF(SIGN(L77-M77)&lt;&gt;SIGN(INDEX(Matches!$G$2:$G$201,MATCH($A77&amp;"-5",Matches!$J$2:$J$201,0))-INDEX(Matches!$H$2:$H$201,MATCH($A77&amp;"-5",Matches!$J$2:$J$201,0))),0,IF(L77-M77=INDEX(Matches!$G$2:$G$201,MATCH($A77&amp;"-5",Matches!$J$2:$J$201,0))-INDEX(Matches!$H$2:$H$201,MATCH($A77&amp;"-5",Matches!$J$2:$J$201,0)),3,2))))),""))</f>
        <v/>
      </c>
      <c r="AC77" s="12" t="str">
        <f aca="false">IF(OR($B77="",N77="",O77=""),"",IFERROR(IF(OR(INDEX(Matches!$I$2:$I$201,MATCH($A77&amp;"-6",Matches!$J$2:$J$201,0))="Void",INDEX(Matches!$G$2:$G$201,MATCH($A77&amp;"-6",Matches!$J$2:$J$201,0))="",INDEX(Matches!$H$2:$H$201,MATCH($A77&amp;"-6",Matches!$J$2:$J$201,0))=""),"",IF(AND($C77&lt;&gt;"",INDEX(Matches!$F$2:$F$201,MATCH($A77&amp;"-6",Matches!$J$2:$J$201,0))&lt;&gt;"",$C77&gt;=INDEX(Matches!$F$2:$F$201,MATCH($A77&amp;"-6",Matches!$J$2:$J$201,0))),"",IF(AND(N77=INDEX(Matches!$G$2:$G$201,MATCH($A77&amp;"-6",Matches!$J$2:$J$201,0)),O77=INDEX(Matches!$H$2:$H$201,MATCH($A77&amp;"-6",Matches!$J$2:$J$201,0))),5,IF(SIGN(N77-O77)&lt;&gt;SIGN(INDEX(Matches!$G$2:$G$201,MATCH($A77&amp;"-6",Matches!$J$2:$J$201,0))-INDEX(Matches!$H$2:$H$201,MATCH($A77&amp;"-6",Matches!$J$2:$J$201,0))),0,IF(N77-O77=INDEX(Matches!$G$2:$G$201,MATCH($A77&amp;"-6",Matches!$J$2:$J$201,0))-INDEX(Matches!$H$2:$H$201,MATCH($A77&amp;"-6",Matches!$J$2:$J$201,0)),3,2))))),""))</f>
        <v/>
      </c>
      <c r="AD77" s="12" t="str">
        <f aca="false">IF(OR($B77="",P77="",Q77=""),"",IFERROR(IF(OR(INDEX(Matches!$I$2:$I$201,MATCH($A77&amp;"-7",Matches!$J$2:$J$201,0))="Void",INDEX(Matches!$G$2:$G$201,MATCH($A77&amp;"-7",Matches!$J$2:$J$201,0))="",INDEX(Matches!$H$2:$H$201,MATCH($A77&amp;"-7",Matches!$J$2:$J$201,0))=""),"",IF(AND($C77&lt;&gt;"",INDEX(Matches!$F$2:$F$201,MATCH($A77&amp;"-7",Matches!$J$2:$J$201,0))&lt;&gt;"",$C77&gt;=INDEX(Matches!$F$2:$F$201,MATCH($A77&amp;"-7",Matches!$J$2:$J$201,0))),"",IF(AND(P77=INDEX(Matches!$G$2:$G$201,MATCH($A77&amp;"-7",Matches!$J$2:$J$201,0)),Q77=INDEX(Matches!$H$2:$H$201,MATCH($A77&amp;"-7",Matches!$J$2:$J$201,0))),5,IF(SIGN(P77-Q77)&lt;&gt;SIGN(INDEX(Matches!$G$2:$G$201,MATCH($A77&amp;"-7",Matches!$J$2:$J$201,0))-INDEX(Matches!$H$2:$H$201,MATCH($A77&amp;"-7",Matches!$J$2:$J$201,0))),0,IF(P77-Q77=INDEX(Matches!$G$2:$G$201,MATCH($A77&amp;"-7",Matches!$J$2:$J$201,0))-INDEX(Matches!$H$2:$H$201,MATCH($A77&amp;"-7",Matches!$J$2:$J$201,0)),3,2))))),""))</f>
        <v/>
      </c>
      <c r="AE77" s="12" t="str">
        <f aca="false">IF(OR($B77="",R77="",S77=""),"",IFERROR(IF(OR(INDEX(Matches!$I$2:$I$201,MATCH($A77&amp;"-8",Matches!$J$2:$J$201,0))="Void",INDEX(Matches!$G$2:$G$201,MATCH($A77&amp;"-8",Matches!$J$2:$J$201,0))="",INDEX(Matches!$H$2:$H$201,MATCH($A77&amp;"-8",Matches!$J$2:$J$201,0))=""),"",IF(AND($C77&lt;&gt;"",INDEX(Matches!$F$2:$F$201,MATCH($A77&amp;"-8",Matches!$J$2:$J$201,0))&lt;&gt;"",$C77&gt;=INDEX(Matches!$F$2:$F$201,MATCH($A77&amp;"-8",Matches!$J$2:$J$201,0))),"",IF(AND(R77=INDEX(Matches!$G$2:$G$201,MATCH($A77&amp;"-8",Matches!$J$2:$J$201,0)),S77=INDEX(Matches!$H$2:$H$201,MATCH($A77&amp;"-8",Matches!$J$2:$J$201,0))),5,IF(SIGN(R77-S77)&lt;&gt;SIGN(INDEX(Matches!$G$2:$G$201,MATCH($A77&amp;"-8",Matches!$J$2:$J$201,0))-INDEX(Matches!$H$2:$H$201,MATCH($A77&amp;"-8",Matches!$J$2:$J$201,0))),0,IF(R77-S77=INDEX(Matches!$G$2:$G$201,MATCH($A77&amp;"-8",Matches!$J$2:$J$201,0))-INDEX(Matches!$H$2:$H$201,MATCH($A77&amp;"-8",Matches!$J$2:$J$201,0)),3,2))))),""))</f>
        <v/>
      </c>
      <c r="AF77" s="12" t="str">
        <f aca="false">IF(OR($B77="",T77="",U77=""),"",IFERROR(IF(OR(INDEX(Matches!$I$2:$I$201,MATCH($A77&amp;"-9",Matches!$J$2:$J$201,0))="Void",INDEX(Matches!$G$2:$G$201,MATCH($A77&amp;"-9",Matches!$J$2:$J$201,0))="",INDEX(Matches!$H$2:$H$201,MATCH($A77&amp;"-9",Matches!$J$2:$J$201,0))=""),"",IF(AND($C77&lt;&gt;"",INDEX(Matches!$F$2:$F$201,MATCH($A77&amp;"-9",Matches!$J$2:$J$201,0))&lt;&gt;"",$C77&gt;=INDEX(Matches!$F$2:$F$201,MATCH($A77&amp;"-9",Matches!$J$2:$J$201,0))),"",IF(AND(T77=INDEX(Matches!$G$2:$G$201,MATCH($A77&amp;"-9",Matches!$J$2:$J$201,0)),U77=INDEX(Matches!$H$2:$H$201,MATCH($A77&amp;"-9",Matches!$J$2:$J$201,0))),5,IF(SIGN(T77-U77)&lt;&gt;SIGN(INDEX(Matches!$G$2:$G$201,MATCH($A77&amp;"-9",Matches!$J$2:$J$201,0))-INDEX(Matches!$H$2:$H$201,MATCH($A77&amp;"-9",Matches!$J$2:$J$201,0))),0,IF(T77-U77=INDEX(Matches!$G$2:$G$201,MATCH($A77&amp;"-9",Matches!$J$2:$J$201,0))-INDEX(Matches!$H$2:$H$201,MATCH($A77&amp;"-9",Matches!$J$2:$J$201,0)),3,2))))),""))</f>
        <v/>
      </c>
      <c r="AG77" s="12" t="str">
        <f aca="false">IF(OR($B77="",V77="",W77=""),"",IFERROR(IF(OR(INDEX(Matches!$I$2:$I$201,MATCH($A77&amp;"-10",Matches!$J$2:$J$201,0))="Void",INDEX(Matches!$G$2:$G$201,MATCH($A77&amp;"-10",Matches!$J$2:$J$201,0))="",INDEX(Matches!$H$2:$H$201,MATCH($A77&amp;"-10",Matches!$J$2:$J$201,0))=""),"",IF(AND($C77&lt;&gt;"",INDEX(Matches!$F$2:$F$201,MATCH($A77&amp;"-10",Matches!$J$2:$J$201,0))&lt;&gt;"",$C77&gt;=INDEX(Matches!$F$2:$F$201,MATCH($A77&amp;"-10",Matches!$J$2:$J$201,0))),"",IF(AND(V77=INDEX(Matches!$G$2:$G$201,MATCH($A77&amp;"-10",Matches!$J$2:$J$201,0)),W77=INDEX(Matches!$H$2:$H$201,MATCH($A77&amp;"-10",Matches!$J$2:$J$201,0))),5,IF(SIGN(V77-W77)&lt;&gt;SIGN(INDEX(Matches!$G$2:$G$201,MATCH($A77&amp;"-10",Matches!$J$2:$J$201,0))-INDEX(Matches!$H$2:$H$201,MATCH($A77&amp;"-10",Matches!$J$2:$J$201,0))),0,IF(V77-W77=INDEX(Matches!$G$2:$G$201,MATCH($A77&amp;"-10",Matches!$J$2:$J$201,0))-INDEX(Matches!$H$2:$H$201,MATCH($A77&amp;"-10",Matches!$J$2:$J$201,0)),3,2))))),""))</f>
        <v/>
      </c>
      <c r="AH77" s="13" t="str">
        <f aca="false">IF($B77="","",SUM(X77:AG77))</f>
        <v/>
      </c>
      <c r="AI77" s="12" t="str">
        <f aca="false">IF($B77="","",COUNTIF(X77:AG77,5))</f>
        <v/>
      </c>
      <c r="AJ77" s="12" t="str">
        <f aca="false">IF($B77="","",COUNTIF(X77:AG77,"&gt;=2"))</f>
        <v/>
      </c>
      <c r="AK77" s="12" t="str">
        <f aca="false">IF($B77="","",COUNT(X77:AG77))</f>
        <v/>
      </c>
    </row>
    <row r="78" customFormat="false" ht="15" hidden="false" customHeight="false" outlineLevel="0" collapsed="false">
      <c r="A78" s="7"/>
      <c r="B78" s="7"/>
      <c r="C78" s="11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12" t="str">
        <f aca="false">IF(OR($B78="",D78="",E78=""),"",IFERROR(IF(OR(INDEX(Matches!$I$2:$I$201,MATCH($A78&amp;"-1",Matches!$J$2:$J$201,0))="Void",INDEX(Matches!$G$2:$G$201,MATCH($A78&amp;"-1",Matches!$J$2:$J$201,0))="",INDEX(Matches!$H$2:$H$201,MATCH($A78&amp;"-1",Matches!$J$2:$J$201,0))=""),"",IF(AND($C78&lt;&gt;"",INDEX(Matches!$F$2:$F$201,MATCH($A78&amp;"-1",Matches!$J$2:$J$201,0))&lt;&gt;"",$C78&gt;=INDEX(Matches!$F$2:$F$201,MATCH($A78&amp;"-1",Matches!$J$2:$J$201,0))),"",IF(AND(D78=INDEX(Matches!$G$2:$G$201,MATCH($A78&amp;"-1",Matches!$J$2:$J$201,0)),E78=INDEX(Matches!$H$2:$H$201,MATCH($A78&amp;"-1",Matches!$J$2:$J$201,0))),5,IF(SIGN(D78-E78)&lt;&gt;SIGN(INDEX(Matches!$G$2:$G$201,MATCH($A78&amp;"-1",Matches!$J$2:$J$201,0))-INDEX(Matches!$H$2:$H$201,MATCH($A78&amp;"-1",Matches!$J$2:$J$201,0))),0,IF(D78-E78=INDEX(Matches!$G$2:$G$201,MATCH($A78&amp;"-1",Matches!$J$2:$J$201,0))-INDEX(Matches!$H$2:$H$201,MATCH($A78&amp;"-1",Matches!$J$2:$J$201,0)),3,2))))),""))</f>
        <v/>
      </c>
      <c r="Y78" s="12" t="str">
        <f aca="false">IF(OR($B78="",F78="",G78=""),"",IFERROR(IF(OR(INDEX(Matches!$I$2:$I$201,MATCH($A78&amp;"-2",Matches!$J$2:$J$201,0))="Void",INDEX(Matches!$G$2:$G$201,MATCH($A78&amp;"-2",Matches!$J$2:$J$201,0))="",INDEX(Matches!$H$2:$H$201,MATCH($A78&amp;"-2",Matches!$J$2:$J$201,0))=""),"",IF(AND($C78&lt;&gt;"",INDEX(Matches!$F$2:$F$201,MATCH($A78&amp;"-2",Matches!$J$2:$J$201,0))&lt;&gt;"",$C78&gt;=INDEX(Matches!$F$2:$F$201,MATCH($A78&amp;"-2",Matches!$J$2:$J$201,0))),"",IF(AND(F78=INDEX(Matches!$G$2:$G$201,MATCH($A78&amp;"-2",Matches!$J$2:$J$201,0)),G78=INDEX(Matches!$H$2:$H$201,MATCH($A78&amp;"-2",Matches!$J$2:$J$201,0))),5,IF(SIGN(F78-G78)&lt;&gt;SIGN(INDEX(Matches!$G$2:$G$201,MATCH($A78&amp;"-2",Matches!$J$2:$J$201,0))-INDEX(Matches!$H$2:$H$201,MATCH($A78&amp;"-2",Matches!$J$2:$J$201,0))),0,IF(F78-G78=INDEX(Matches!$G$2:$G$201,MATCH($A78&amp;"-2",Matches!$J$2:$J$201,0))-INDEX(Matches!$H$2:$H$201,MATCH($A78&amp;"-2",Matches!$J$2:$J$201,0)),3,2))))),""))</f>
        <v/>
      </c>
      <c r="Z78" s="12" t="str">
        <f aca="false">IF(OR($B78="",H78="",I78=""),"",IFERROR(IF(OR(INDEX(Matches!$I$2:$I$201,MATCH($A78&amp;"-3",Matches!$J$2:$J$201,0))="Void",INDEX(Matches!$G$2:$G$201,MATCH($A78&amp;"-3",Matches!$J$2:$J$201,0))="",INDEX(Matches!$H$2:$H$201,MATCH($A78&amp;"-3",Matches!$J$2:$J$201,0))=""),"",IF(AND($C78&lt;&gt;"",INDEX(Matches!$F$2:$F$201,MATCH($A78&amp;"-3",Matches!$J$2:$J$201,0))&lt;&gt;"",$C78&gt;=INDEX(Matches!$F$2:$F$201,MATCH($A78&amp;"-3",Matches!$J$2:$J$201,0))),"",IF(AND(H78=INDEX(Matches!$G$2:$G$201,MATCH($A78&amp;"-3",Matches!$J$2:$J$201,0)),I78=INDEX(Matches!$H$2:$H$201,MATCH($A78&amp;"-3",Matches!$J$2:$J$201,0))),5,IF(SIGN(H78-I78)&lt;&gt;SIGN(INDEX(Matches!$G$2:$G$201,MATCH($A78&amp;"-3",Matches!$J$2:$J$201,0))-INDEX(Matches!$H$2:$H$201,MATCH($A78&amp;"-3",Matches!$J$2:$J$201,0))),0,IF(H78-I78=INDEX(Matches!$G$2:$G$201,MATCH($A78&amp;"-3",Matches!$J$2:$J$201,0))-INDEX(Matches!$H$2:$H$201,MATCH($A78&amp;"-3",Matches!$J$2:$J$201,0)),3,2))))),""))</f>
        <v/>
      </c>
      <c r="AA78" s="12" t="str">
        <f aca="false">IF(OR($B78="",J78="",K78=""),"",IFERROR(IF(OR(INDEX(Matches!$I$2:$I$201,MATCH($A78&amp;"-4",Matches!$J$2:$J$201,0))="Void",INDEX(Matches!$G$2:$G$201,MATCH($A78&amp;"-4",Matches!$J$2:$J$201,0))="",INDEX(Matches!$H$2:$H$201,MATCH($A78&amp;"-4",Matches!$J$2:$J$201,0))=""),"",IF(AND($C78&lt;&gt;"",INDEX(Matches!$F$2:$F$201,MATCH($A78&amp;"-4",Matches!$J$2:$J$201,0))&lt;&gt;"",$C78&gt;=INDEX(Matches!$F$2:$F$201,MATCH($A78&amp;"-4",Matches!$J$2:$J$201,0))),"",IF(AND(J78=INDEX(Matches!$G$2:$G$201,MATCH($A78&amp;"-4",Matches!$J$2:$J$201,0)),K78=INDEX(Matches!$H$2:$H$201,MATCH($A78&amp;"-4",Matches!$J$2:$J$201,0))),5,IF(SIGN(J78-K78)&lt;&gt;SIGN(INDEX(Matches!$G$2:$G$201,MATCH($A78&amp;"-4",Matches!$J$2:$J$201,0))-INDEX(Matches!$H$2:$H$201,MATCH($A78&amp;"-4",Matches!$J$2:$J$201,0))),0,IF(J78-K78=INDEX(Matches!$G$2:$G$201,MATCH($A78&amp;"-4",Matches!$J$2:$J$201,0))-INDEX(Matches!$H$2:$H$201,MATCH($A78&amp;"-4",Matches!$J$2:$J$201,0)),3,2))))),""))</f>
        <v/>
      </c>
      <c r="AB78" s="12" t="str">
        <f aca="false">IF(OR($B78="",L78="",M78=""),"",IFERROR(IF(OR(INDEX(Matches!$I$2:$I$201,MATCH($A78&amp;"-5",Matches!$J$2:$J$201,0))="Void",INDEX(Matches!$G$2:$G$201,MATCH($A78&amp;"-5",Matches!$J$2:$J$201,0))="",INDEX(Matches!$H$2:$H$201,MATCH($A78&amp;"-5",Matches!$J$2:$J$201,0))=""),"",IF(AND($C78&lt;&gt;"",INDEX(Matches!$F$2:$F$201,MATCH($A78&amp;"-5",Matches!$J$2:$J$201,0))&lt;&gt;"",$C78&gt;=INDEX(Matches!$F$2:$F$201,MATCH($A78&amp;"-5",Matches!$J$2:$J$201,0))),"",IF(AND(L78=INDEX(Matches!$G$2:$G$201,MATCH($A78&amp;"-5",Matches!$J$2:$J$201,0)),M78=INDEX(Matches!$H$2:$H$201,MATCH($A78&amp;"-5",Matches!$J$2:$J$201,0))),5,IF(SIGN(L78-M78)&lt;&gt;SIGN(INDEX(Matches!$G$2:$G$201,MATCH($A78&amp;"-5",Matches!$J$2:$J$201,0))-INDEX(Matches!$H$2:$H$201,MATCH($A78&amp;"-5",Matches!$J$2:$J$201,0))),0,IF(L78-M78=INDEX(Matches!$G$2:$G$201,MATCH($A78&amp;"-5",Matches!$J$2:$J$201,0))-INDEX(Matches!$H$2:$H$201,MATCH($A78&amp;"-5",Matches!$J$2:$J$201,0)),3,2))))),""))</f>
        <v/>
      </c>
      <c r="AC78" s="12" t="str">
        <f aca="false">IF(OR($B78="",N78="",O78=""),"",IFERROR(IF(OR(INDEX(Matches!$I$2:$I$201,MATCH($A78&amp;"-6",Matches!$J$2:$J$201,0))="Void",INDEX(Matches!$G$2:$G$201,MATCH($A78&amp;"-6",Matches!$J$2:$J$201,0))="",INDEX(Matches!$H$2:$H$201,MATCH($A78&amp;"-6",Matches!$J$2:$J$201,0))=""),"",IF(AND($C78&lt;&gt;"",INDEX(Matches!$F$2:$F$201,MATCH($A78&amp;"-6",Matches!$J$2:$J$201,0))&lt;&gt;"",$C78&gt;=INDEX(Matches!$F$2:$F$201,MATCH($A78&amp;"-6",Matches!$J$2:$J$201,0))),"",IF(AND(N78=INDEX(Matches!$G$2:$G$201,MATCH($A78&amp;"-6",Matches!$J$2:$J$201,0)),O78=INDEX(Matches!$H$2:$H$201,MATCH($A78&amp;"-6",Matches!$J$2:$J$201,0))),5,IF(SIGN(N78-O78)&lt;&gt;SIGN(INDEX(Matches!$G$2:$G$201,MATCH($A78&amp;"-6",Matches!$J$2:$J$201,0))-INDEX(Matches!$H$2:$H$201,MATCH($A78&amp;"-6",Matches!$J$2:$J$201,0))),0,IF(N78-O78=INDEX(Matches!$G$2:$G$201,MATCH($A78&amp;"-6",Matches!$J$2:$J$201,0))-INDEX(Matches!$H$2:$H$201,MATCH($A78&amp;"-6",Matches!$J$2:$J$201,0)),3,2))))),""))</f>
        <v/>
      </c>
      <c r="AD78" s="12" t="str">
        <f aca="false">IF(OR($B78="",P78="",Q78=""),"",IFERROR(IF(OR(INDEX(Matches!$I$2:$I$201,MATCH($A78&amp;"-7",Matches!$J$2:$J$201,0))="Void",INDEX(Matches!$G$2:$G$201,MATCH($A78&amp;"-7",Matches!$J$2:$J$201,0))="",INDEX(Matches!$H$2:$H$201,MATCH($A78&amp;"-7",Matches!$J$2:$J$201,0))=""),"",IF(AND($C78&lt;&gt;"",INDEX(Matches!$F$2:$F$201,MATCH($A78&amp;"-7",Matches!$J$2:$J$201,0))&lt;&gt;"",$C78&gt;=INDEX(Matches!$F$2:$F$201,MATCH($A78&amp;"-7",Matches!$J$2:$J$201,0))),"",IF(AND(P78=INDEX(Matches!$G$2:$G$201,MATCH($A78&amp;"-7",Matches!$J$2:$J$201,0)),Q78=INDEX(Matches!$H$2:$H$201,MATCH($A78&amp;"-7",Matches!$J$2:$J$201,0))),5,IF(SIGN(P78-Q78)&lt;&gt;SIGN(INDEX(Matches!$G$2:$G$201,MATCH($A78&amp;"-7",Matches!$J$2:$J$201,0))-INDEX(Matches!$H$2:$H$201,MATCH($A78&amp;"-7",Matches!$J$2:$J$201,0))),0,IF(P78-Q78=INDEX(Matches!$G$2:$G$201,MATCH($A78&amp;"-7",Matches!$J$2:$J$201,0))-INDEX(Matches!$H$2:$H$201,MATCH($A78&amp;"-7",Matches!$J$2:$J$201,0)),3,2))))),""))</f>
        <v/>
      </c>
      <c r="AE78" s="12" t="str">
        <f aca="false">IF(OR($B78="",R78="",S78=""),"",IFERROR(IF(OR(INDEX(Matches!$I$2:$I$201,MATCH($A78&amp;"-8",Matches!$J$2:$J$201,0))="Void",INDEX(Matches!$G$2:$G$201,MATCH($A78&amp;"-8",Matches!$J$2:$J$201,0))="",INDEX(Matches!$H$2:$H$201,MATCH($A78&amp;"-8",Matches!$J$2:$J$201,0))=""),"",IF(AND($C78&lt;&gt;"",INDEX(Matches!$F$2:$F$201,MATCH($A78&amp;"-8",Matches!$J$2:$J$201,0))&lt;&gt;"",$C78&gt;=INDEX(Matches!$F$2:$F$201,MATCH($A78&amp;"-8",Matches!$J$2:$J$201,0))),"",IF(AND(R78=INDEX(Matches!$G$2:$G$201,MATCH($A78&amp;"-8",Matches!$J$2:$J$201,0)),S78=INDEX(Matches!$H$2:$H$201,MATCH($A78&amp;"-8",Matches!$J$2:$J$201,0))),5,IF(SIGN(R78-S78)&lt;&gt;SIGN(INDEX(Matches!$G$2:$G$201,MATCH($A78&amp;"-8",Matches!$J$2:$J$201,0))-INDEX(Matches!$H$2:$H$201,MATCH($A78&amp;"-8",Matches!$J$2:$J$201,0))),0,IF(R78-S78=INDEX(Matches!$G$2:$G$201,MATCH($A78&amp;"-8",Matches!$J$2:$J$201,0))-INDEX(Matches!$H$2:$H$201,MATCH($A78&amp;"-8",Matches!$J$2:$J$201,0)),3,2))))),""))</f>
        <v/>
      </c>
      <c r="AF78" s="12" t="str">
        <f aca="false">IF(OR($B78="",T78="",U78=""),"",IFERROR(IF(OR(INDEX(Matches!$I$2:$I$201,MATCH($A78&amp;"-9",Matches!$J$2:$J$201,0))="Void",INDEX(Matches!$G$2:$G$201,MATCH($A78&amp;"-9",Matches!$J$2:$J$201,0))="",INDEX(Matches!$H$2:$H$201,MATCH($A78&amp;"-9",Matches!$J$2:$J$201,0))=""),"",IF(AND($C78&lt;&gt;"",INDEX(Matches!$F$2:$F$201,MATCH($A78&amp;"-9",Matches!$J$2:$J$201,0))&lt;&gt;"",$C78&gt;=INDEX(Matches!$F$2:$F$201,MATCH($A78&amp;"-9",Matches!$J$2:$J$201,0))),"",IF(AND(T78=INDEX(Matches!$G$2:$G$201,MATCH($A78&amp;"-9",Matches!$J$2:$J$201,0)),U78=INDEX(Matches!$H$2:$H$201,MATCH($A78&amp;"-9",Matches!$J$2:$J$201,0))),5,IF(SIGN(T78-U78)&lt;&gt;SIGN(INDEX(Matches!$G$2:$G$201,MATCH($A78&amp;"-9",Matches!$J$2:$J$201,0))-INDEX(Matches!$H$2:$H$201,MATCH($A78&amp;"-9",Matches!$J$2:$J$201,0))),0,IF(T78-U78=INDEX(Matches!$G$2:$G$201,MATCH($A78&amp;"-9",Matches!$J$2:$J$201,0))-INDEX(Matches!$H$2:$H$201,MATCH($A78&amp;"-9",Matches!$J$2:$J$201,0)),3,2))))),""))</f>
        <v/>
      </c>
      <c r="AG78" s="12" t="str">
        <f aca="false">IF(OR($B78="",V78="",W78=""),"",IFERROR(IF(OR(INDEX(Matches!$I$2:$I$201,MATCH($A78&amp;"-10",Matches!$J$2:$J$201,0))="Void",INDEX(Matches!$G$2:$G$201,MATCH($A78&amp;"-10",Matches!$J$2:$J$201,0))="",INDEX(Matches!$H$2:$H$201,MATCH($A78&amp;"-10",Matches!$J$2:$J$201,0))=""),"",IF(AND($C78&lt;&gt;"",INDEX(Matches!$F$2:$F$201,MATCH($A78&amp;"-10",Matches!$J$2:$J$201,0))&lt;&gt;"",$C78&gt;=INDEX(Matches!$F$2:$F$201,MATCH($A78&amp;"-10",Matches!$J$2:$J$201,0))),"",IF(AND(V78=INDEX(Matches!$G$2:$G$201,MATCH($A78&amp;"-10",Matches!$J$2:$J$201,0)),W78=INDEX(Matches!$H$2:$H$201,MATCH($A78&amp;"-10",Matches!$J$2:$J$201,0))),5,IF(SIGN(V78-W78)&lt;&gt;SIGN(INDEX(Matches!$G$2:$G$201,MATCH($A78&amp;"-10",Matches!$J$2:$J$201,0))-INDEX(Matches!$H$2:$H$201,MATCH($A78&amp;"-10",Matches!$J$2:$J$201,0))),0,IF(V78-W78=INDEX(Matches!$G$2:$G$201,MATCH($A78&amp;"-10",Matches!$J$2:$J$201,0))-INDEX(Matches!$H$2:$H$201,MATCH($A78&amp;"-10",Matches!$J$2:$J$201,0)),3,2))))),""))</f>
        <v/>
      </c>
      <c r="AH78" s="13" t="str">
        <f aca="false">IF($B78="","",SUM(X78:AG78))</f>
        <v/>
      </c>
      <c r="AI78" s="12" t="str">
        <f aca="false">IF($B78="","",COUNTIF(X78:AG78,5))</f>
        <v/>
      </c>
      <c r="AJ78" s="12" t="str">
        <f aca="false">IF($B78="","",COUNTIF(X78:AG78,"&gt;=2"))</f>
        <v/>
      </c>
      <c r="AK78" s="12" t="str">
        <f aca="false">IF($B78="","",COUNT(X78:AG78))</f>
        <v/>
      </c>
    </row>
    <row r="79" customFormat="false" ht="15" hidden="false" customHeight="false" outlineLevel="0" collapsed="false">
      <c r="A79" s="7"/>
      <c r="B79" s="7"/>
      <c r="C79" s="11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12" t="str">
        <f aca="false">IF(OR($B79="",D79="",E79=""),"",IFERROR(IF(OR(INDEX(Matches!$I$2:$I$201,MATCH($A79&amp;"-1",Matches!$J$2:$J$201,0))="Void",INDEX(Matches!$G$2:$G$201,MATCH($A79&amp;"-1",Matches!$J$2:$J$201,0))="",INDEX(Matches!$H$2:$H$201,MATCH($A79&amp;"-1",Matches!$J$2:$J$201,0))=""),"",IF(AND($C79&lt;&gt;"",INDEX(Matches!$F$2:$F$201,MATCH($A79&amp;"-1",Matches!$J$2:$J$201,0))&lt;&gt;"",$C79&gt;=INDEX(Matches!$F$2:$F$201,MATCH($A79&amp;"-1",Matches!$J$2:$J$201,0))),"",IF(AND(D79=INDEX(Matches!$G$2:$G$201,MATCH($A79&amp;"-1",Matches!$J$2:$J$201,0)),E79=INDEX(Matches!$H$2:$H$201,MATCH($A79&amp;"-1",Matches!$J$2:$J$201,0))),5,IF(SIGN(D79-E79)&lt;&gt;SIGN(INDEX(Matches!$G$2:$G$201,MATCH($A79&amp;"-1",Matches!$J$2:$J$201,0))-INDEX(Matches!$H$2:$H$201,MATCH($A79&amp;"-1",Matches!$J$2:$J$201,0))),0,IF(D79-E79=INDEX(Matches!$G$2:$G$201,MATCH($A79&amp;"-1",Matches!$J$2:$J$201,0))-INDEX(Matches!$H$2:$H$201,MATCH($A79&amp;"-1",Matches!$J$2:$J$201,0)),3,2))))),""))</f>
        <v/>
      </c>
      <c r="Y79" s="12" t="str">
        <f aca="false">IF(OR($B79="",F79="",G79=""),"",IFERROR(IF(OR(INDEX(Matches!$I$2:$I$201,MATCH($A79&amp;"-2",Matches!$J$2:$J$201,0))="Void",INDEX(Matches!$G$2:$G$201,MATCH($A79&amp;"-2",Matches!$J$2:$J$201,0))="",INDEX(Matches!$H$2:$H$201,MATCH($A79&amp;"-2",Matches!$J$2:$J$201,0))=""),"",IF(AND($C79&lt;&gt;"",INDEX(Matches!$F$2:$F$201,MATCH($A79&amp;"-2",Matches!$J$2:$J$201,0))&lt;&gt;"",$C79&gt;=INDEX(Matches!$F$2:$F$201,MATCH($A79&amp;"-2",Matches!$J$2:$J$201,0))),"",IF(AND(F79=INDEX(Matches!$G$2:$G$201,MATCH($A79&amp;"-2",Matches!$J$2:$J$201,0)),G79=INDEX(Matches!$H$2:$H$201,MATCH($A79&amp;"-2",Matches!$J$2:$J$201,0))),5,IF(SIGN(F79-G79)&lt;&gt;SIGN(INDEX(Matches!$G$2:$G$201,MATCH($A79&amp;"-2",Matches!$J$2:$J$201,0))-INDEX(Matches!$H$2:$H$201,MATCH($A79&amp;"-2",Matches!$J$2:$J$201,0))),0,IF(F79-G79=INDEX(Matches!$G$2:$G$201,MATCH($A79&amp;"-2",Matches!$J$2:$J$201,0))-INDEX(Matches!$H$2:$H$201,MATCH($A79&amp;"-2",Matches!$J$2:$J$201,0)),3,2))))),""))</f>
        <v/>
      </c>
      <c r="Z79" s="12" t="str">
        <f aca="false">IF(OR($B79="",H79="",I79=""),"",IFERROR(IF(OR(INDEX(Matches!$I$2:$I$201,MATCH($A79&amp;"-3",Matches!$J$2:$J$201,0))="Void",INDEX(Matches!$G$2:$G$201,MATCH($A79&amp;"-3",Matches!$J$2:$J$201,0))="",INDEX(Matches!$H$2:$H$201,MATCH($A79&amp;"-3",Matches!$J$2:$J$201,0))=""),"",IF(AND($C79&lt;&gt;"",INDEX(Matches!$F$2:$F$201,MATCH($A79&amp;"-3",Matches!$J$2:$J$201,0))&lt;&gt;"",$C79&gt;=INDEX(Matches!$F$2:$F$201,MATCH($A79&amp;"-3",Matches!$J$2:$J$201,0))),"",IF(AND(H79=INDEX(Matches!$G$2:$G$201,MATCH($A79&amp;"-3",Matches!$J$2:$J$201,0)),I79=INDEX(Matches!$H$2:$H$201,MATCH($A79&amp;"-3",Matches!$J$2:$J$201,0))),5,IF(SIGN(H79-I79)&lt;&gt;SIGN(INDEX(Matches!$G$2:$G$201,MATCH($A79&amp;"-3",Matches!$J$2:$J$201,0))-INDEX(Matches!$H$2:$H$201,MATCH($A79&amp;"-3",Matches!$J$2:$J$201,0))),0,IF(H79-I79=INDEX(Matches!$G$2:$G$201,MATCH($A79&amp;"-3",Matches!$J$2:$J$201,0))-INDEX(Matches!$H$2:$H$201,MATCH($A79&amp;"-3",Matches!$J$2:$J$201,0)),3,2))))),""))</f>
        <v/>
      </c>
      <c r="AA79" s="12" t="str">
        <f aca="false">IF(OR($B79="",J79="",K79=""),"",IFERROR(IF(OR(INDEX(Matches!$I$2:$I$201,MATCH($A79&amp;"-4",Matches!$J$2:$J$201,0))="Void",INDEX(Matches!$G$2:$G$201,MATCH($A79&amp;"-4",Matches!$J$2:$J$201,0))="",INDEX(Matches!$H$2:$H$201,MATCH($A79&amp;"-4",Matches!$J$2:$J$201,0))=""),"",IF(AND($C79&lt;&gt;"",INDEX(Matches!$F$2:$F$201,MATCH($A79&amp;"-4",Matches!$J$2:$J$201,0))&lt;&gt;"",$C79&gt;=INDEX(Matches!$F$2:$F$201,MATCH($A79&amp;"-4",Matches!$J$2:$J$201,0))),"",IF(AND(J79=INDEX(Matches!$G$2:$G$201,MATCH($A79&amp;"-4",Matches!$J$2:$J$201,0)),K79=INDEX(Matches!$H$2:$H$201,MATCH($A79&amp;"-4",Matches!$J$2:$J$201,0))),5,IF(SIGN(J79-K79)&lt;&gt;SIGN(INDEX(Matches!$G$2:$G$201,MATCH($A79&amp;"-4",Matches!$J$2:$J$201,0))-INDEX(Matches!$H$2:$H$201,MATCH($A79&amp;"-4",Matches!$J$2:$J$201,0))),0,IF(J79-K79=INDEX(Matches!$G$2:$G$201,MATCH($A79&amp;"-4",Matches!$J$2:$J$201,0))-INDEX(Matches!$H$2:$H$201,MATCH($A79&amp;"-4",Matches!$J$2:$J$201,0)),3,2))))),""))</f>
        <v/>
      </c>
      <c r="AB79" s="12" t="str">
        <f aca="false">IF(OR($B79="",L79="",M79=""),"",IFERROR(IF(OR(INDEX(Matches!$I$2:$I$201,MATCH($A79&amp;"-5",Matches!$J$2:$J$201,0))="Void",INDEX(Matches!$G$2:$G$201,MATCH($A79&amp;"-5",Matches!$J$2:$J$201,0))="",INDEX(Matches!$H$2:$H$201,MATCH($A79&amp;"-5",Matches!$J$2:$J$201,0))=""),"",IF(AND($C79&lt;&gt;"",INDEX(Matches!$F$2:$F$201,MATCH($A79&amp;"-5",Matches!$J$2:$J$201,0))&lt;&gt;"",$C79&gt;=INDEX(Matches!$F$2:$F$201,MATCH($A79&amp;"-5",Matches!$J$2:$J$201,0))),"",IF(AND(L79=INDEX(Matches!$G$2:$G$201,MATCH($A79&amp;"-5",Matches!$J$2:$J$201,0)),M79=INDEX(Matches!$H$2:$H$201,MATCH($A79&amp;"-5",Matches!$J$2:$J$201,0))),5,IF(SIGN(L79-M79)&lt;&gt;SIGN(INDEX(Matches!$G$2:$G$201,MATCH($A79&amp;"-5",Matches!$J$2:$J$201,0))-INDEX(Matches!$H$2:$H$201,MATCH($A79&amp;"-5",Matches!$J$2:$J$201,0))),0,IF(L79-M79=INDEX(Matches!$G$2:$G$201,MATCH($A79&amp;"-5",Matches!$J$2:$J$201,0))-INDEX(Matches!$H$2:$H$201,MATCH($A79&amp;"-5",Matches!$J$2:$J$201,0)),3,2))))),""))</f>
        <v/>
      </c>
      <c r="AC79" s="12" t="str">
        <f aca="false">IF(OR($B79="",N79="",O79=""),"",IFERROR(IF(OR(INDEX(Matches!$I$2:$I$201,MATCH($A79&amp;"-6",Matches!$J$2:$J$201,0))="Void",INDEX(Matches!$G$2:$G$201,MATCH($A79&amp;"-6",Matches!$J$2:$J$201,0))="",INDEX(Matches!$H$2:$H$201,MATCH($A79&amp;"-6",Matches!$J$2:$J$201,0))=""),"",IF(AND($C79&lt;&gt;"",INDEX(Matches!$F$2:$F$201,MATCH($A79&amp;"-6",Matches!$J$2:$J$201,0))&lt;&gt;"",$C79&gt;=INDEX(Matches!$F$2:$F$201,MATCH($A79&amp;"-6",Matches!$J$2:$J$201,0))),"",IF(AND(N79=INDEX(Matches!$G$2:$G$201,MATCH($A79&amp;"-6",Matches!$J$2:$J$201,0)),O79=INDEX(Matches!$H$2:$H$201,MATCH($A79&amp;"-6",Matches!$J$2:$J$201,0))),5,IF(SIGN(N79-O79)&lt;&gt;SIGN(INDEX(Matches!$G$2:$G$201,MATCH($A79&amp;"-6",Matches!$J$2:$J$201,0))-INDEX(Matches!$H$2:$H$201,MATCH($A79&amp;"-6",Matches!$J$2:$J$201,0))),0,IF(N79-O79=INDEX(Matches!$G$2:$G$201,MATCH($A79&amp;"-6",Matches!$J$2:$J$201,0))-INDEX(Matches!$H$2:$H$201,MATCH($A79&amp;"-6",Matches!$J$2:$J$201,0)),3,2))))),""))</f>
        <v/>
      </c>
      <c r="AD79" s="12" t="str">
        <f aca="false">IF(OR($B79="",P79="",Q79=""),"",IFERROR(IF(OR(INDEX(Matches!$I$2:$I$201,MATCH($A79&amp;"-7",Matches!$J$2:$J$201,0))="Void",INDEX(Matches!$G$2:$G$201,MATCH($A79&amp;"-7",Matches!$J$2:$J$201,0))="",INDEX(Matches!$H$2:$H$201,MATCH($A79&amp;"-7",Matches!$J$2:$J$201,0))=""),"",IF(AND($C79&lt;&gt;"",INDEX(Matches!$F$2:$F$201,MATCH($A79&amp;"-7",Matches!$J$2:$J$201,0))&lt;&gt;"",$C79&gt;=INDEX(Matches!$F$2:$F$201,MATCH($A79&amp;"-7",Matches!$J$2:$J$201,0))),"",IF(AND(P79=INDEX(Matches!$G$2:$G$201,MATCH($A79&amp;"-7",Matches!$J$2:$J$201,0)),Q79=INDEX(Matches!$H$2:$H$201,MATCH($A79&amp;"-7",Matches!$J$2:$J$201,0))),5,IF(SIGN(P79-Q79)&lt;&gt;SIGN(INDEX(Matches!$G$2:$G$201,MATCH($A79&amp;"-7",Matches!$J$2:$J$201,0))-INDEX(Matches!$H$2:$H$201,MATCH($A79&amp;"-7",Matches!$J$2:$J$201,0))),0,IF(P79-Q79=INDEX(Matches!$G$2:$G$201,MATCH($A79&amp;"-7",Matches!$J$2:$J$201,0))-INDEX(Matches!$H$2:$H$201,MATCH($A79&amp;"-7",Matches!$J$2:$J$201,0)),3,2))))),""))</f>
        <v/>
      </c>
      <c r="AE79" s="12" t="str">
        <f aca="false">IF(OR($B79="",R79="",S79=""),"",IFERROR(IF(OR(INDEX(Matches!$I$2:$I$201,MATCH($A79&amp;"-8",Matches!$J$2:$J$201,0))="Void",INDEX(Matches!$G$2:$G$201,MATCH($A79&amp;"-8",Matches!$J$2:$J$201,0))="",INDEX(Matches!$H$2:$H$201,MATCH($A79&amp;"-8",Matches!$J$2:$J$201,0))=""),"",IF(AND($C79&lt;&gt;"",INDEX(Matches!$F$2:$F$201,MATCH($A79&amp;"-8",Matches!$J$2:$J$201,0))&lt;&gt;"",$C79&gt;=INDEX(Matches!$F$2:$F$201,MATCH($A79&amp;"-8",Matches!$J$2:$J$201,0))),"",IF(AND(R79=INDEX(Matches!$G$2:$G$201,MATCH($A79&amp;"-8",Matches!$J$2:$J$201,0)),S79=INDEX(Matches!$H$2:$H$201,MATCH($A79&amp;"-8",Matches!$J$2:$J$201,0))),5,IF(SIGN(R79-S79)&lt;&gt;SIGN(INDEX(Matches!$G$2:$G$201,MATCH($A79&amp;"-8",Matches!$J$2:$J$201,0))-INDEX(Matches!$H$2:$H$201,MATCH($A79&amp;"-8",Matches!$J$2:$J$201,0))),0,IF(R79-S79=INDEX(Matches!$G$2:$G$201,MATCH($A79&amp;"-8",Matches!$J$2:$J$201,0))-INDEX(Matches!$H$2:$H$201,MATCH($A79&amp;"-8",Matches!$J$2:$J$201,0)),3,2))))),""))</f>
        <v/>
      </c>
      <c r="AF79" s="12" t="str">
        <f aca="false">IF(OR($B79="",T79="",U79=""),"",IFERROR(IF(OR(INDEX(Matches!$I$2:$I$201,MATCH($A79&amp;"-9",Matches!$J$2:$J$201,0))="Void",INDEX(Matches!$G$2:$G$201,MATCH($A79&amp;"-9",Matches!$J$2:$J$201,0))="",INDEX(Matches!$H$2:$H$201,MATCH($A79&amp;"-9",Matches!$J$2:$J$201,0))=""),"",IF(AND($C79&lt;&gt;"",INDEX(Matches!$F$2:$F$201,MATCH($A79&amp;"-9",Matches!$J$2:$J$201,0))&lt;&gt;"",$C79&gt;=INDEX(Matches!$F$2:$F$201,MATCH($A79&amp;"-9",Matches!$J$2:$J$201,0))),"",IF(AND(T79=INDEX(Matches!$G$2:$G$201,MATCH($A79&amp;"-9",Matches!$J$2:$J$201,0)),U79=INDEX(Matches!$H$2:$H$201,MATCH($A79&amp;"-9",Matches!$J$2:$J$201,0))),5,IF(SIGN(T79-U79)&lt;&gt;SIGN(INDEX(Matches!$G$2:$G$201,MATCH($A79&amp;"-9",Matches!$J$2:$J$201,0))-INDEX(Matches!$H$2:$H$201,MATCH($A79&amp;"-9",Matches!$J$2:$J$201,0))),0,IF(T79-U79=INDEX(Matches!$G$2:$G$201,MATCH($A79&amp;"-9",Matches!$J$2:$J$201,0))-INDEX(Matches!$H$2:$H$201,MATCH($A79&amp;"-9",Matches!$J$2:$J$201,0)),3,2))))),""))</f>
        <v/>
      </c>
      <c r="AG79" s="12" t="str">
        <f aca="false">IF(OR($B79="",V79="",W79=""),"",IFERROR(IF(OR(INDEX(Matches!$I$2:$I$201,MATCH($A79&amp;"-10",Matches!$J$2:$J$201,0))="Void",INDEX(Matches!$G$2:$G$201,MATCH($A79&amp;"-10",Matches!$J$2:$J$201,0))="",INDEX(Matches!$H$2:$H$201,MATCH($A79&amp;"-10",Matches!$J$2:$J$201,0))=""),"",IF(AND($C79&lt;&gt;"",INDEX(Matches!$F$2:$F$201,MATCH($A79&amp;"-10",Matches!$J$2:$J$201,0))&lt;&gt;"",$C79&gt;=INDEX(Matches!$F$2:$F$201,MATCH($A79&amp;"-10",Matches!$J$2:$J$201,0))),"",IF(AND(V79=INDEX(Matches!$G$2:$G$201,MATCH($A79&amp;"-10",Matches!$J$2:$J$201,0)),W79=INDEX(Matches!$H$2:$H$201,MATCH($A79&amp;"-10",Matches!$J$2:$J$201,0))),5,IF(SIGN(V79-W79)&lt;&gt;SIGN(INDEX(Matches!$G$2:$G$201,MATCH($A79&amp;"-10",Matches!$J$2:$J$201,0))-INDEX(Matches!$H$2:$H$201,MATCH($A79&amp;"-10",Matches!$J$2:$J$201,0))),0,IF(V79-W79=INDEX(Matches!$G$2:$G$201,MATCH($A79&amp;"-10",Matches!$J$2:$J$201,0))-INDEX(Matches!$H$2:$H$201,MATCH($A79&amp;"-10",Matches!$J$2:$J$201,0)),3,2))))),""))</f>
        <v/>
      </c>
      <c r="AH79" s="13" t="str">
        <f aca="false">IF($B79="","",SUM(X79:AG79))</f>
        <v/>
      </c>
      <c r="AI79" s="12" t="str">
        <f aca="false">IF($B79="","",COUNTIF(X79:AG79,5))</f>
        <v/>
      </c>
      <c r="AJ79" s="12" t="str">
        <f aca="false">IF($B79="","",COUNTIF(X79:AG79,"&gt;=2"))</f>
        <v/>
      </c>
      <c r="AK79" s="12" t="str">
        <f aca="false">IF($B79="","",COUNT(X79:AG79))</f>
        <v/>
      </c>
    </row>
    <row r="80" customFormat="false" ht="15" hidden="false" customHeight="false" outlineLevel="0" collapsed="false">
      <c r="A80" s="7"/>
      <c r="B80" s="7"/>
      <c r="C80" s="11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12" t="str">
        <f aca="false">IF(OR($B80="",D80="",E80=""),"",IFERROR(IF(OR(INDEX(Matches!$I$2:$I$201,MATCH($A80&amp;"-1",Matches!$J$2:$J$201,0))="Void",INDEX(Matches!$G$2:$G$201,MATCH($A80&amp;"-1",Matches!$J$2:$J$201,0))="",INDEX(Matches!$H$2:$H$201,MATCH($A80&amp;"-1",Matches!$J$2:$J$201,0))=""),"",IF(AND($C80&lt;&gt;"",INDEX(Matches!$F$2:$F$201,MATCH($A80&amp;"-1",Matches!$J$2:$J$201,0))&lt;&gt;"",$C80&gt;=INDEX(Matches!$F$2:$F$201,MATCH($A80&amp;"-1",Matches!$J$2:$J$201,0))),"",IF(AND(D80=INDEX(Matches!$G$2:$G$201,MATCH($A80&amp;"-1",Matches!$J$2:$J$201,0)),E80=INDEX(Matches!$H$2:$H$201,MATCH($A80&amp;"-1",Matches!$J$2:$J$201,0))),5,IF(SIGN(D80-E80)&lt;&gt;SIGN(INDEX(Matches!$G$2:$G$201,MATCH($A80&amp;"-1",Matches!$J$2:$J$201,0))-INDEX(Matches!$H$2:$H$201,MATCH($A80&amp;"-1",Matches!$J$2:$J$201,0))),0,IF(D80-E80=INDEX(Matches!$G$2:$G$201,MATCH($A80&amp;"-1",Matches!$J$2:$J$201,0))-INDEX(Matches!$H$2:$H$201,MATCH($A80&amp;"-1",Matches!$J$2:$J$201,0)),3,2))))),""))</f>
        <v/>
      </c>
      <c r="Y80" s="12" t="str">
        <f aca="false">IF(OR($B80="",F80="",G80=""),"",IFERROR(IF(OR(INDEX(Matches!$I$2:$I$201,MATCH($A80&amp;"-2",Matches!$J$2:$J$201,0))="Void",INDEX(Matches!$G$2:$G$201,MATCH($A80&amp;"-2",Matches!$J$2:$J$201,0))="",INDEX(Matches!$H$2:$H$201,MATCH($A80&amp;"-2",Matches!$J$2:$J$201,0))=""),"",IF(AND($C80&lt;&gt;"",INDEX(Matches!$F$2:$F$201,MATCH($A80&amp;"-2",Matches!$J$2:$J$201,0))&lt;&gt;"",$C80&gt;=INDEX(Matches!$F$2:$F$201,MATCH($A80&amp;"-2",Matches!$J$2:$J$201,0))),"",IF(AND(F80=INDEX(Matches!$G$2:$G$201,MATCH($A80&amp;"-2",Matches!$J$2:$J$201,0)),G80=INDEX(Matches!$H$2:$H$201,MATCH($A80&amp;"-2",Matches!$J$2:$J$201,0))),5,IF(SIGN(F80-G80)&lt;&gt;SIGN(INDEX(Matches!$G$2:$G$201,MATCH($A80&amp;"-2",Matches!$J$2:$J$201,0))-INDEX(Matches!$H$2:$H$201,MATCH($A80&amp;"-2",Matches!$J$2:$J$201,0))),0,IF(F80-G80=INDEX(Matches!$G$2:$G$201,MATCH($A80&amp;"-2",Matches!$J$2:$J$201,0))-INDEX(Matches!$H$2:$H$201,MATCH($A80&amp;"-2",Matches!$J$2:$J$201,0)),3,2))))),""))</f>
        <v/>
      </c>
      <c r="Z80" s="12" t="str">
        <f aca="false">IF(OR($B80="",H80="",I80=""),"",IFERROR(IF(OR(INDEX(Matches!$I$2:$I$201,MATCH($A80&amp;"-3",Matches!$J$2:$J$201,0))="Void",INDEX(Matches!$G$2:$G$201,MATCH($A80&amp;"-3",Matches!$J$2:$J$201,0))="",INDEX(Matches!$H$2:$H$201,MATCH($A80&amp;"-3",Matches!$J$2:$J$201,0))=""),"",IF(AND($C80&lt;&gt;"",INDEX(Matches!$F$2:$F$201,MATCH($A80&amp;"-3",Matches!$J$2:$J$201,0))&lt;&gt;"",$C80&gt;=INDEX(Matches!$F$2:$F$201,MATCH($A80&amp;"-3",Matches!$J$2:$J$201,0))),"",IF(AND(H80=INDEX(Matches!$G$2:$G$201,MATCH($A80&amp;"-3",Matches!$J$2:$J$201,0)),I80=INDEX(Matches!$H$2:$H$201,MATCH($A80&amp;"-3",Matches!$J$2:$J$201,0))),5,IF(SIGN(H80-I80)&lt;&gt;SIGN(INDEX(Matches!$G$2:$G$201,MATCH($A80&amp;"-3",Matches!$J$2:$J$201,0))-INDEX(Matches!$H$2:$H$201,MATCH($A80&amp;"-3",Matches!$J$2:$J$201,0))),0,IF(H80-I80=INDEX(Matches!$G$2:$G$201,MATCH($A80&amp;"-3",Matches!$J$2:$J$201,0))-INDEX(Matches!$H$2:$H$201,MATCH($A80&amp;"-3",Matches!$J$2:$J$201,0)),3,2))))),""))</f>
        <v/>
      </c>
      <c r="AA80" s="12" t="str">
        <f aca="false">IF(OR($B80="",J80="",K80=""),"",IFERROR(IF(OR(INDEX(Matches!$I$2:$I$201,MATCH($A80&amp;"-4",Matches!$J$2:$J$201,0))="Void",INDEX(Matches!$G$2:$G$201,MATCH($A80&amp;"-4",Matches!$J$2:$J$201,0))="",INDEX(Matches!$H$2:$H$201,MATCH($A80&amp;"-4",Matches!$J$2:$J$201,0))=""),"",IF(AND($C80&lt;&gt;"",INDEX(Matches!$F$2:$F$201,MATCH($A80&amp;"-4",Matches!$J$2:$J$201,0))&lt;&gt;"",$C80&gt;=INDEX(Matches!$F$2:$F$201,MATCH($A80&amp;"-4",Matches!$J$2:$J$201,0))),"",IF(AND(J80=INDEX(Matches!$G$2:$G$201,MATCH($A80&amp;"-4",Matches!$J$2:$J$201,0)),K80=INDEX(Matches!$H$2:$H$201,MATCH($A80&amp;"-4",Matches!$J$2:$J$201,0))),5,IF(SIGN(J80-K80)&lt;&gt;SIGN(INDEX(Matches!$G$2:$G$201,MATCH($A80&amp;"-4",Matches!$J$2:$J$201,0))-INDEX(Matches!$H$2:$H$201,MATCH($A80&amp;"-4",Matches!$J$2:$J$201,0))),0,IF(J80-K80=INDEX(Matches!$G$2:$G$201,MATCH($A80&amp;"-4",Matches!$J$2:$J$201,0))-INDEX(Matches!$H$2:$H$201,MATCH($A80&amp;"-4",Matches!$J$2:$J$201,0)),3,2))))),""))</f>
        <v/>
      </c>
      <c r="AB80" s="12" t="str">
        <f aca="false">IF(OR($B80="",L80="",M80=""),"",IFERROR(IF(OR(INDEX(Matches!$I$2:$I$201,MATCH($A80&amp;"-5",Matches!$J$2:$J$201,0))="Void",INDEX(Matches!$G$2:$G$201,MATCH($A80&amp;"-5",Matches!$J$2:$J$201,0))="",INDEX(Matches!$H$2:$H$201,MATCH($A80&amp;"-5",Matches!$J$2:$J$201,0))=""),"",IF(AND($C80&lt;&gt;"",INDEX(Matches!$F$2:$F$201,MATCH($A80&amp;"-5",Matches!$J$2:$J$201,0))&lt;&gt;"",$C80&gt;=INDEX(Matches!$F$2:$F$201,MATCH($A80&amp;"-5",Matches!$J$2:$J$201,0))),"",IF(AND(L80=INDEX(Matches!$G$2:$G$201,MATCH($A80&amp;"-5",Matches!$J$2:$J$201,0)),M80=INDEX(Matches!$H$2:$H$201,MATCH($A80&amp;"-5",Matches!$J$2:$J$201,0))),5,IF(SIGN(L80-M80)&lt;&gt;SIGN(INDEX(Matches!$G$2:$G$201,MATCH($A80&amp;"-5",Matches!$J$2:$J$201,0))-INDEX(Matches!$H$2:$H$201,MATCH($A80&amp;"-5",Matches!$J$2:$J$201,0))),0,IF(L80-M80=INDEX(Matches!$G$2:$G$201,MATCH($A80&amp;"-5",Matches!$J$2:$J$201,0))-INDEX(Matches!$H$2:$H$201,MATCH($A80&amp;"-5",Matches!$J$2:$J$201,0)),3,2))))),""))</f>
        <v/>
      </c>
      <c r="AC80" s="12" t="str">
        <f aca="false">IF(OR($B80="",N80="",O80=""),"",IFERROR(IF(OR(INDEX(Matches!$I$2:$I$201,MATCH($A80&amp;"-6",Matches!$J$2:$J$201,0))="Void",INDEX(Matches!$G$2:$G$201,MATCH($A80&amp;"-6",Matches!$J$2:$J$201,0))="",INDEX(Matches!$H$2:$H$201,MATCH($A80&amp;"-6",Matches!$J$2:$J$201,0))=""),"",IF(AND($C80&lt;&gt;"",INDEX(Matches!$F$2:$F$201,MATCH($A80&amp;"-6",Matches!$J$2:$J$201,0))&lt;&gt;"",$C80&gt;=INDEX(Matches!$F$2:$F$201,MATCH($A80&amp;"-6",Matches!$J$2:$J$201,0))),"",IF(AND(N80=INDEX(Matches!$G$2:$G$201,MATCH($A80&amp;"-6",Matches!$J$2:$J$201,0)),O80=INDEX(Matches!$H$2:$H$201,MATCH($A80&amp;"-6",Matches!$J$2:$J$201,0))),5,IF(SIGN(N80-O80)&lt;&gt;SIGN(INDEX(Matches!$G$2:$G$201,MATCH($A80&amp;"-6",Matches!$J$2:$J$201,0))-INDEX(Matches!$H$2:$H$201,MATCH($A80&amp;"-6",Matches!$J$2:$J$201,0))),0,IF(N80-O80=INDEX(Matches!$G$2:$G$201,MATCH($A80&amp;"-6",Matches!$J$2:$J$201,0))-INDEX(Matches!$H$2:$H$201,MATCH($A80&amp;"-6",Matches!$J$2:$J$201,0)),3,2))))),""))</f>
        <v/>
      </c>
      <c r="AD80" s="12" t="str">
        <f aca="false">IF(OR($B80="",P80="",Q80=""),"",IFERROR(IF(OR(INDEX(Matches!$I$2:$I$201,MATCH($A80&amp;"-7",Matches!$J$2:$J$201,0))="Void",INDEX(Matches!$G$2:$G$201,MATCH($A80&amp;"-7",Matches!$J$2:$J$201,0))="",INDEX(Matches!$H$2:$H$201,MATCH($A80&amp;"-7",Matches!$J$2:$J$201,0))=""),"",IF(AND($C80&lt;&gt;"",INDEX(Matches!$F$2:$F$201,MATCH($A80&amp;"-7",Matches!$J$2:$J$201,0))&lt;&gt;"",$C80&gt;=INDEX(Matches!$F$2:$F$201,MATCH($A80&amp;"-7",Matches!$J$2:$J$201,0))),"",IF(AND(P80=INDEX(Matches!$G$2:$G$201,MATCH($A80&amp;"-7",Matches!$J$2:$J$201,0)),Q80=INDEX(Matches!$H$2:$H$201,MATCH($A80&amp;"-7",Matches!$J$2:$J$201,0))),5,IF(SIGN(P80-Q80)&lt;&gt;SIGN(INDEX(Matches!$G$2:$G$201,MATCH($A80&amp;"-7",Matches!$J$2:$J$201,0))-INDEX(Matches!$H$2:$H$201,MATCH($A80&amp;"-7",Matches!$J$2:$J$201,0))),0,IF(P80-Q80=INDEX(Matches!$G$2:$G$201,MATCH($A80&amp;"-7",Matches!$J$2:$J$201,0))-INDEX(Matches!$H$2:$H$201,MATCH($A80&amp;"-7",Matches!$J$2:$J$201,0)),3,2))))),""))</f>
        <v/>
      </c>
      <c r="AE80" s="12" t="str">
        <f aca="false">IF(OR($B80="",R80="",S80=""),"",IFERROR(IF(OR(INDEX(Matches!$I$2:$I$201,MATCH($A80&amp;"-8",Matches!$J$2:$J$201,0))="Void",INDEX(Matches!$G$2:$G$201,MATCH($A80&amp;"-8",Matches!$J$2:$J$201,0))="",INDEX(Matches!$H$2:$H$201,MATCH($A80&amp;"-8",Matches!$J$2:$J$201,0))=""),"",IF(AND($C80&lt;&gt;"",INDEX(Matches!$F$2:$F$201,MATCH($A80&amp;"-8",Matches!$J$2:$J$201,0))&lt;&gt;"",$C80&gt;=INDEX(Matches!$F$2:$F$201,MATCH($A80&amp;"-8",Matches!$J$2:$J$201,0))),"",IF(AND(R80=INDEX(Matches!$G$2:$G$201,MATCH($A80&amp;"-8",Matches!$J$2:$J$201,0)),S80=INDEX(Matches!$H$2:$H$201,MATCH($A80&amp;"-8",Matches!$J$2:$J$201,0))),5,IF(SIGN(R80-S80)&lt;&gt;SIGN(INDEX(Matches!$G$2:$G$201,MATCH($A80&amp;"-8",Matches!$J$2:$J$201,0))-INDEX(Matches!$H$2:$H$201,MATCH($A80&amp;"-8",Matches!$J$2:$J$201,0))),0,IF(R80-S80=INDEX(Matches!$G$2:$G$201,MATCH($A80&amp;"-8",Matches!$J$2:$J$201,0))-INDEX(Matches!$H$2:$H$201,MATCH($A80&amp;"-8",Matches!$J$2:$J$201,0)),3,2))))),""))</f>
        <v/>
      </c>
      <c r="AF80" s="12" t="str">
        <f aca="false">IF(OR($B80="",T80="",U80=""),"",IFERROR(IF(OR(INDEX(Matches!$I$2:$I$201,MATCH($A80&amp;"-9",Matches!$J$2:$J$201,0))="Void",INDEX(Matches!$G$2:$G$201,MATCH($A80&amp;"-9",Matches!$J$2:$J$201,0))="",INDEX(Matches!$H$2:$H$201,MATCH($A80&amp;"-9",Matches!$J$2:$J$201,0))=""),"",IF(AND($C80&lt;&gt;"",INDEX(Matches!$F$2:$F$201,MATCH($A80&amp;"-9",Matches!$J$2:$J$201,0))&lt;&gt;"",$C80&gt;=INDEX(Matches!$F$2:$F$201,MATCH($A80&amp;"-9",Matches!$J$2:$J$201,0))),"",IF(AND(T80=INDEX(Matches!$G$2:$G$201,MATCH($A80&amp;"-9",Matches!$J$2:$J$201,0)),U80=INDEX(Matches!$H$2:$H$201,MATCH($A80&amp;"-9",Matches!$J$2:$J$201,0))),5,IF(SIGN(T80-U80)&lt;&gt;SIGN(INDEX(Matches!$G$2:$G$201,MATCH($A80&amp;"-9",Matches!$J$2:$J$201,0))-INDEX(Matches!$H$2:$H$201,MATCH($A80&amp;"-9",Matches!$J$2:$J$201,0))),0,IF(T80-U80=INDEX(Matches!$G$2:$G$201,MATCH($A80&amp;"-9",Matches!$J$2:$J$201,0))-INDEX(Matches!$H$2:$H$201,MATCH($A80&amp;"-9",Matches!$J$2:$J$201,0)),3,2))))),""))</f>
        <v/>
      </c>
      <c r="AG80" s="12" t="str">
        <f aca="false">IF(OR($B80="",V80="",W80=""),"",IFERROR(IF(OR(INDEX(Matches!$I$2:$I$201,MATCH($A80&amp;"-10",Matches!$J$2:$J$201,0))="Void",INDEX(Matches!$G$2:$G$201,MATCH($A80&amp;"-10",Matches!$J$2:$J$201,0))="",INDEX(Matches!$H$2:$H$201,MATCH($A80&amp;"-10",Matches!$J$2:$J$201,0))=""),"",IF(AND($C80&lt;&gt;"",INDEX(Matches!$F$2:$F$201,MATCH($A80&amp;"-10",Matches!$J$2:$J$201,0))&lt;&gt;"",$C80&gt;=INDEX(Matches!$F$2:$F$201,MATCH($A80&amp;"-10",Matches!$J$2:$J$201,0))),"",IF(AND(V80=INDEX(Matches!$G$2:$G$201,MATCH($A80&amp;"-10",Matches!$J$2:$J$201,0)),W80=INDEX(Matches!$H$2:$H$201,MATCH($A80&amp;"-10",Matches!$J$2:$J$201,0))),5,IF(SIGN(V80-W80)&lt;&gt;SIGN(INDEX(Matches!$G$2:$G$201,MATCH($A80&amp;"-10",Matches!$J$2:$J$201,0))-INDEX(Matches!$H$2:$H$201,MATCH($A80&amp;"-10",Matches!$J$2:$J$201,0))),0,IF(V80-W80=INDEX(Matches!$G$2:$G$201,MATCH($A80&amp;"-10",Matches!$J$2:$J$201,0))-INDEX(Matches!$H$2:$H$201,MATCH($A80&amp;"-10",Matches!$J$2:$J$201,0)),3,2))))),""))</f>
        <v/>
      </c>
      <c r="AH80" s="13" t="str">
        <f aca="false">IF($B80="","",SUM(X80:AG80))</f>
        <v/>
      </c>
      <c r="AI80" s="12" t="str">
        <f aca="false">IF($B80="","",COUNTIF(X80:AG80,5))</f>
        <v/>
      </c>
      <c r="AJ80" s="12" t="str">
        <f aca="false">IF($B80="","",COUNTIF(X80:AG80,"&gt;=2"))</f>
        <v/>
      </c>
      <c r="AK80" s="12" t="str">
        <f aca="false">IF($B80="","",COUNT(X80:AG80))</f>
        <v/>
      </c>
    </row>
    <row r="81" customFormat="false" ht="15" hidden="false" customHeight="false" outlineLevel="0" collapsed="false">
      <c r="A81" s="7"/>
      <c r="B81" s="7"/>
      <c r="C81" s="11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12" t="str">
        <f aca="false">IF(OR($B81="",D81="",E81=""),"",IFERROR(IF(OR(INDEX(Matches!$I$2:$I$201,MATCH($A81&amp;"-1",Matches!$J$2:$J$201,0))="Void",INDEX(Matches!$G$2:$G$201,MATCH($A81&amp;"-1",Matches!$J$2:$J$201,0))="",INDEX(Matches!$H$2:$H$201,MATCH($A81&amp;"-1",Matches!$J$2:$J$201,0))=""),"",IF(AND($C81&lt;&gt;"",INDEX(Matches!$F$2:$F$201,MATCH($A81&amp;"-1",Matches!$J$2:$J$201,0))&lt;&gt;"",$C81&gt;=INDEX(Matches!$F$2:$F$201,MATCH($A81&amp;"-1",Matches!$J$2:$J$201,0))),"",IF(AND(D81=INDEX(Matches!$G$2:$G$201,MATCH($A81&amp;"-1",Matches!$J$2:$J$201,0)),E81=INDEX(Matches!$H$2:$H$201,MATCH($A81&amp;"-1",Matches!$J$2:$J$201,0))),5,IF(SIGN(D81-E81)&lt;&gt;SIGN(INDEX(Matches!$G$2:$G$201,MATCH($A81&amp;"-1",Matches!$J$2:$J$201,0))-INDEX(Matches!$H$2:$H$201,MATCH($A81&amp;"-1",Matches!$J$2:$J$201,0))),0,IF(D81-E81=INDEX(Matches!$G$2:$G$201,MATCH($A81&amp;"-1",Matches!$J$2:$J$201,0))-INDEX(Matches!$H$2:$H$201,MATCH($A81&amp;"-1",Matches!$J$2:$J$201,0)),3,2))))),""))</f>
        <v/>
      </c>
      <c r="Y81" s="12" t="str">
        <f aca="false">IF(OR($B81="",F81="",G81=""),"",IFERROR(IF(OR(INDEX(Matches!$I$2:$I$201,MATCH($A81&amp;"-2",Matches!$J$2:$J$201,0))="Void",INDEX(Matches!$G$2:$G$201,MATCH($A81&amp;"-2",Matches!$J$2:$J$201,0))="",INDEX(Matches!$H$2:$H$201,MATCH($A81&amp;"-2",Matches!$J$2:$J$201,0))=""),"",IF(AND($C81&lt;&gt;"",INDEX(Matches!$F$2:$F$201,MATCH($A81&amp;"-2",Matches!$J$2:$J$201,0))&lt;&gt;"",$C81&gt;=INDEX(Matches!$F$2:$F$201,MATCH($A81&amp;"-2",Matches!$J$2:$J$201,0))),"",IF(AND(F81=INDEX(Matches!$G$2:$G$201,MATCH($A81&amp;"-2",Matches!$J$2:$J$201,0)),G81=INDEX(Matches!$H$2:$H$201,MATCH($A81&amp;"-2",Matches!$J$2:$J$201,0))),5,IF(SIGN(F81-G81)&lt;&gt;SIGN(INDEX(Matches!$G$2:$G$201,MATCH($A81&amp;"-2",Matches!$J$2:$J$201,0))-INDEX(Matches!$H$2:$H$201,MATCH($A81&amp;"-2",Matches!$J$2:$J$201,0))),0,IF(F81-G81=INDEX(Matches!$G$2:$G$201,MATCH($A81&amp;"-2",Matches!$J$2:$J$201,0))-INDEX(Matches!$H$2:$H$201,MATCH($A81&amp;"-2",Matches!$J$2:$J$201,0)),3,2))))),""))</f>
        <v/>
      </c>
      <c r="Z81" s="12" t="str">
        <f aca="false">IF(OR($B81="",H81="",I81=""),"",IFERROR(IF(OR(INDEX(Matches!$I$2:$I$201,MATCH($A81&amp;"-3",Matches!$J$2:$J$201,0))="Void",INDEX(Matches!$G$2:$G$201,MATCH($A81&amp;"-3",Matches!$J$2:$J$201,0))="",INDEX(Matches!$H$2:$H$201,MATCH($A81&amp;"-3",Matches!$J$2:$J$201,0))=""),"",IF(AND($C81&lt;&gt;"",INDEX(Matches!$F$2:$F$201,MATCH($A81&amp;"-3",Matches!$J$2:$J$201,0))&lt;&gt;"",$C81&gt;=INDEX(Matches!$F$2:$F$201,MATCH($A81&amp;"-3",Matches!$J$2:$J$201,0))),"",IF(AND(H81=INDEX(Matches!$G$2:$G$201,MATCH($A81&amp;"-3",Matches!$J$2:$J$201,0)),I81=INDEX(Matches!$H$2:$H$201,MATCH($A81&amp;"-3",Matches!$J$2:$J$201,0))),5,IF(SIGN(H81-I81)&lt;&gt;SIGN(INDEX(Matches!$G$2:$G$201,MATCH($A81&amp;"-3",Matches!$J$2:$J$201,0))-INDEX(Matches!$H$2:$H$201,MATCH($A81&amp;"-3",Matches!$J$2:$J$201,0))),0,IF(H81-I81=INDEX(Matches!$G$2:$G$201,MATCH($A81&amp;"-3",Matches!$J$2:$J$201,0))-INDEX(Matches!$H$2:$H$201,MATCH($A81&amp;"-3",Matches!$J$2:$J$201,0)),3,2))))),""))</f>
        <v/>
      </c>
      <c r="AA81" s="12" t="str">
        <f aca="false">IF(OR($B81="",J81="",K81=""),"",IFERROR(IF(OR(INDEX(Matches!$I$2:$I$201,MATCH($A81&amp;"-4",Matches!$J$2:$J$201,0))="Void",INDEX(Matches!$G$2:$G$201,MATCH($A81&amp;"-4",Matches!$J$2:$J$201,0))="",INDEX(Matches!$H$2:$H$201,MATCH($A81&amp;"-4",Matches!$J$2:$J$201,0))=""),"",IF(AND($C81&lt;&gt;"",INDEX(Matches!$F$2:$F$201,MATCH($A81&amp;"-4",Matches!$J$2:$J$201,0))&lt;&gt;"",$C81&gt;=INDEX(Matches!$F$2:$F$201,MATCH($A81&amp;"-4",Matches!$J$2:$J$201,0))),"",IF(AND(J81=INDEX(Matches!$G$2:$G$201,MATCH($A81&amp;"-4",Matches!$J$2:$J$201,0)),K81=INDEX(Matches!$H$2:$H$201,MATCH($A81&amp;"-4",Matches!$J$2:$J$201,0))),5,IF(SIGN(J81-K81)&lt;&gt;SIGN(INDEX(Matches!$G$2:$G$201,MATCH($A81&amp;"-4",Matches!$J$2:$J$201,0))-INDEX(Matches!$H$2:$H$201,MATCH($A81&amp;"-4",Matches!$J$2:$J$201,0))),0,IF(J81-K81=INDEX(Matches!$G$2:$G$201,MATCH($A81&amp;"-4",Matches!$J$2:$J$201,0))-INDEX(Matches!$H$2:$H$201,MATCH($A81&amp;"-4",Matches!$J$2:$J$201,0)),3,2))))),""))</f>
        <v/>
      </c>
      <c r="AB81" s="12" t="str">
        <f aca="false">IF(OR($B81="",L81="",M81=""),"",IFERROR(IF(OR(INDEX(Matches!$I$2:$I$201,MATCH($A81&amp;"-5",Matches!$J$2:$J$201,0))="Void",INDEX(Matches!$G$2:$G$201,MATCH($A81&amp;"-5",Matches!$J$2:$J$201,0))="",INDEX(Matches!$H$2:$H$201,MATCH($A81&amp;"-5",Matches!$J$2:$J$201,0))=""),"",IF(AND($C81&lt;&gt;"",INDEX(Matches!$F$2:$F$201,MATCH($A81&amp;"-5",Matches!$J$2:$J$201,0))&lt;&gt;"",$C81&gt;=INDEX(Matches!$F$2:$F$201,MATCH($A81&amp;"-5",Matches!$J$2:$J$201,0))),"",IF(AND(L81=INDEX(Matches!$G$2:$G$201,MATCH($A81&amp;"-5",Matches!$J$2:$J$201,0)),M81=INDEX(Matches!$H$2:$H$201,MATCH($A81&amp;"-5",Matches!$J$2:$J$201,0))),5,IF(SIGN(L81-M81)&lt;&gt;SIGN(INDEX(Matches!$G$2:$G$201,MATCH($A81&amp;"-5",Matches!$J$2:$J$201,0))-INDEX(Matches!$H$2:$H$201,MATCH($A81&amp;"-5",Matches!$J$2:$J$201,0))),0,IF(L81-M81=INDEX(Matches!$G$2:$G$201,MATCH($A81&amp;"-5",Matches!$J$2:$J$201,0))-INDEX(Matches!$H$2:$H$201,MATCH($A81&amp;"-5",Matches!$J$2:$J$201,0)),3,2))))),""))</f>
        <v/>
      </c>
      <c r="AC81" s="12" t="str">
        <f aca="false">IF(OR($B81="",N81="",O81=""),"",IFERROR(IF(OR(INDEX(Matches!$I$2:$I$201,MATCH($A81&amp;"-6",Matches!$J$2:$J$201,0))="Void",INDEX(Matches!$G$2:$G$201,MATCH($A81&amp;"-6",Matches!$J$2:$J$201,0))="",INDEX(Matches!$H$2:$H$201,MATCH($A81&amp;"-6",Matches!$J$2:$J$201,0))=""),"",IF(AND($C81&lt;&gt;"",INDEX(Matches!$F$2:$F$201,MATCH($A81&amp;"-6",Matches!$J$2:$J$201,0))&lt;&gt;"",$C81&gt;=INDEX(Matches!$F$2:$F$201,MATCH($A81&amp;"-6",Matches!$J$2:$J$201,0))),"",IF(AND(N81=INDEX(Matches!$G$2:$G$201,MATCH($A81&amp;"-6",Matches!$J$2:$J$201,0)),O81=INDEX(Matches!$H$2:$H$201,MATCH($A81&amp;"-6",Matches!$J$2:$J$201,0))),5,IF(SIGN(N81-O81)&lt;&gt;SIGN(INDEX(Matches!$G$2:$G$201,MATCH($A81&amp;"-6",Matches!$J$2:$J$201,0))-INDEX(Matches!$H$2:$H$201,MATCH($A81&amp;"-6",Matches!$J$2:$J$201,0))),0,IF(N81-O81=INDEX(Matches!$G$2:$G$201,MATCH($A81&amp;"-6",Matches!$J$2:$J$201,0))-INDEX(Matches!$H$2:$H$201,MATCH($A81&amp;"-6",Matches!$J$2:$J$201,0)),3,2))))),""))</f>
        <v/>
      </c>
      <c r="AD81" s="12" t="str">
        <f aca="false">IF(OR($B81="",P81="",Q81=""),"",IFERROR(IF(OR(INDEX(Matches!$I$2:$I$201,MATCH($A81&amp;"-7",Matches!$J$2:$J$201,0))="Void",INDEX(Matches!$G$2:$G$201,MATCH($A81&amp;"-7",Matches!$J$2:$J$201,0))="",INDEX(Matches!$H$2:$H$201,MATCH($A81&amp;"-7",Matches!$J$2:$J$201,0))=""),"",IF(AND($C81&lt;&gt;"",INDEX(Matches!$F$2:$F$201,MATCH($A81&amp;"-7",Matches!$J$2:$J$201,0))&lt;&gt;"",$C81&gt;=INDEX(Matches!$F$2:$F$201,MATCH($A81&amp;"-7",Matches!$J$2:$J$201,0))),"",IF(AND(P81=INDEX(Matches!$G$2:$G$201,MATCH($A81&amp;"-7",Matches!$J$2:$J$201,0)),Q81=INDEX(Matches!$H$2:$H$201,MATCH($A81&amp;"-7",Matches!$J$2:$J$201,0))),5,IF(SIGN(P81-Q81)&lt;&gt;SIGN(INDEX(Matches!$G$2:$G$201,MATCH($A81&amp;"-7",Matches!$J$2:$J$201,0))-INDEX(Matches!$H$2:$H$201,MATCH($A81&amp;"-7",Matches!$J$2:$J$201,0))),0,IF(P81-Q81=INDEX(Matches!$G$2:$G$201,MATCH($A81&amp;"-7",Matches!$J$2:$J$201,0))-INDEX(Matches!$H$2:$H$201,MATCH($A81&amp;"-7",Matches!$J$2:$J$201,0)),3,2))))),""))</f>
        <v/>
      </c>
      <c r="AE81" s="12" t="str">
        <f aca="false">IF(OR($B81="",R81="",S81=""),"",IFERROR(IF(OR(INDEX(Matches!$I$2:$I$201,MATCH($A81&amp;"-8",Matches!$J$2:$J$201,0))="Void",INDEX(Matches!$G$2:$G$201,MATCH($A81&amp;"-8",Matches!$J$2:$J$201,0))="",INDEX(Matches!$H$2:$H$201,MATCH($A81&amp;"-8",Matches!$J$2:$J$201,0))=""),"",IF(AND($C81&lt;&gt;"",INDEX(Matches!$F$2:$F$201,MATCH($A81&amp;"-8",Matches!$J$2:$J$201,0))&lt;&gt;"",$C81&gt;=INDEX(Matches!$F$2:$F$201,MATCH($A81&amp;"-8",Matches!$J$2:$J$201,0))),"",IF(AND(R81=INDEX(Matches!$G$2:$G$201,MATCH($A81&amp;"-8",Matches!$J$2:$J$201,0)),S81=INDEX(Matches!$H$2:$H$201,MATCH($A81&amp;"-8",Matches!$J$2:$J$201,0))),5,IF(SIGN(R81-S81)&lt;&gt;SIGN(INDEX(Matches!$G$2:$G$201,MATCH($A81&amp;"-8",Matches!$J$2:$J$201,0))-INDEX(Matches!$H$2:$H$201,MATCH($A81&amp;"-8",Matches!$J$2:$J$201,0))),0,IF(R81-S81=INDEX(Matches!$G$2:$G$201,MATCH($A81&amp;"-8",Matches!$J$2:$J$201,0))-INDEX(Matches!$H$2:$H$201,MATCH($A81&amp;"-8",Matches!$J$2:$J$201,0)),3,2))))),""))</f>
        <v/>
      </c>
      <c r="AF81" s="12" t="str">
        <f aca="false">IF(OR($B81="",T81="",U81=""),"",IFERROR(IF(OR(INDEX(Matches!$I$2:$I$201,MATCH($A81&amp;"-9",Matches!$J$2:$J$201,0))="Void",INDEX(Matches!$G$2:$G$201,MATCH($A81&amp;"-9",Matches!$J$2:$J$201,0))="",INDEX(Matches!$H$2:$H$201,MATCH($A81&amp;"-9",Matches!$J$2:$J$201,0))=""),"",IF(AND($C81&lt;&gt;"",INDEX(Matches!$F$2:$F$201,MATCH($A81&amp;"-9",Matches!$J$2:$J$201,0))&lt;&gt;"",$C81&gt;=INDEX(Matches!$F$2:$F$201,MATCH($A81&amp;"-9",Matches!$J$2:$J$201,0))),"",IF(AND(T81=INDEX(Matches!$G$2:$G$201,MATCH($A81&amp;"-9",Matches!$J$2:$J$201,0)),U81=INDEX(Matches!$H$2:$H$201,MATCH($A81&amp;"-9",Matches!$J$2:$J$201,0))),5,IF(SIGN(T81-U81)&lt;&gt;SIGN(INDEX(Matches!$G$2:$G$201,MATCH($A81&amp;"-9",Matches!$J$2:$J$201,0))-INDEX(Matches!$H$2:$H$201,MATCH($A81&amp;"-9",Matches!$J$2:$J$201,0))),0,IF(T81-U81=INDEX(Matches!$G$2:$G$201,MATCH($A81&amp;"-9",Matches!$J$2:$J$201,0))-INDEX(Matches!$H$2:$H$201,MATCH($A81&amp;"-9",Matches!$J$2:$J$201,0)),3,2))))),""))</f>
        <v/>
      </c>
      <c r="AG81" s="12" t="str">
        <f aca="false">IF(OR($B81="",V81="",W81=""),"",IFERROR(IF(OR(INDEX(Matches!$I$2:$I$201,MATCH($A81&amp;"-10",Matches!$J$2:$J$201,0))="Void",INDEX(Matches!$G$2:$G$201,MATCH($A81&amp;"-10",Matches!$J$2:$J$201,0))="",INDEX(Matches!$H$2:$H$201,MATCH($A81&amp;"-10",Matches!$J$2:$J$201,0))=""),"",IF(AND($C81&lt;&gt;"",INDEX(Matches!$F$2:$F$201,MATCH($A81&amp;"-10",Matches!$J$2:$J$201,0))&lt;&gt;"",$C81&gt;=INDEX(Matches!$F$2:$F$201,MATCH($A81&amp;"-10",Matches!$J$2:$J$201,0))),"",IF(AND(V81=INDEX(Matches!$G$2:$G$201,MATCH($A81&amp;"-10",Matches!$J$2:$J$201,0)),W81=INDEX(Matches!$H$2:$H$201,MATCH($A81&amp;"-10",Matches!$J$2:$J$201,0))),5,IF(SIGN(V81-W81)&lt;&gt;SIGN(INDEX(Matches!$G$2:$G$201,MATCH($A81&amp;"-10",Matches!$J$2:$J$201,0))-INDEX(Matches!$H$2:$H$201,MATCH($A81&amp;"-10",Matches!$J$2:$J$201,0))),0,IF(V81-W81=INDEX(Matches!$G$2:$G$201,MATCH($A81&amp;"-10",Matches!$J$2:$J$201,0))-INDEX(Matches!$H$2:$H$201,MATCH($A81&amp;"-10",Matches!$J$2:$J$201,0)),3,2))))),""))</f>
        <v/>
      </c>
      <c r="AH81" s="13" t="str">
        <f aca="false">IF($B81="","",SUM(X81:AG81))</f>
        <v/>
      </c>
      <c r="AI81" s="12" t="str">
        <f aca="false">IF($B81="","",COUNTIF(X81:AG81,5))</f>
        <v/>
      </c>
      <c r="AJ81" s="12" t="str">
        <f aca="false">IF($B81="","",COUNTIF(X81:AG81,"&gt;=2"))</f>
        <v/>
      </c>
      <c r="AK81" s="12" t="str">
        <f aca="false">IF($B81="","",COUNT(X81:AG81))</f>
        <v/>
      </c>
    </row>
    <row r="82" customFormat="false" ht="15" hidden="false" customHeight="false" outlineLevel="0" collapsed="false">
      <c r="A82" s="7"/>
      <c r="B82" s="7"/>
      <c r="C82" s="11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12" t="str">
        <f aca="false">IF(OR($B82="",D82="",E82=""),"",IFERROR(IF(OR(INDEX(Matches!$I$2:$I$201,MATCH($A82&amp;"-1",Matches!$J$2:$J$201,0))="Void",INDEX(Matches!$G$2:$G$201,MATCH($A82&amp;"-1",Matches!$J$2:$J$201,0))="",INDEX(Matches!$H$2:$H$201,MATCH($A82&amp;"-1",Matches!$J$2:$J$201,0))=""),"",IF(AND($C82&lt;&gt;"",INDEX(Matches!$F$2:$F$201,MATCH($A82&amp;"-1",Matches!$J$2:$J$201,0))&lt;&gt;"",$C82&gt;=INDEX(Matches!$F$2:$F$201,MATCH($A82&amp;"-1",Matches!$J$2:$J$201,0))),"",IF(AND(D82=INDEX(Matches!$G$2:$G$201,MATCH($A82&amp;"-1",Matches!$J$2:$J$201,0)),E82=INDEX(Matches!$H$2:$H$201,MATCH($A82&amp;"-1",Matches!$J$2:$J$201,0))),5,IF(SIGN(D82-E82)&lt;&gt;SIGN(INDEX(Matches!$G$2:$G$201,MATCH($A82&amp;"-1",Matches!$J$2:$J$201,0))-INDEX(Matches!$H$2:$H$201,MATCH($A82&amp;"-1",Matches!$J$2:$J$201,0))),0,IF(D82-E82=INDEX(Matches!$G$2:$G$201,MATCH($A82&amp;"-1",Matches!$J$2:$J$201,0))-INDEX(Matches!$H$2:$H$201,MATCH($A82&amp;"-1",Matches!$J$2:$J$201,0)),3,2))))),""))</f>
        <v/>
      </c>
      <c r="Y82" s="12" t="str">
        <f aca="false">IF(OR($B82="",F82="",G82=""),"",IFERROR(IF(OR(INDEX(Matches!$I$2:$I$201,MATCH($A82&amp;"-2",Matches!$J$2:$J$201,0))="Void",INDEX(Matches!$G$2:$G$201,MATCH($A82&amp;"-2",Matches!$J$2:$J$201,0))="",INDEX(Matches!$H$2:$H$201,MATCH($A82&amp;"-2",Matches!$J$2:$J$201,0))=""),"",IF(AND($C82&lt;&gt;"",INDEX(Matches!$F$2:$F$201,MATCH($A82&amp;"-2",Matches!$J$2:$J$201,0))&lt;&gt;"",$C82&gt;=INDEX(Matches!$F$2:$F$201,MATCH($A82&amp;"-2",Matches!$J$2:$J$201,0))),"",IF(AND(F82=INDEX(Matches!$G$2:$G$201,MATCH($A82&amp;"-2",Matches!$J$2:$J$201,0)),G82=INDEX(Matches!$H$2:$H$201,MATCH($A82&amp;"-2",Matches!$J$2:$J$201,0))),5,IF(SIGN(F82-G82)&lt;&gt;SIGN(INDEX(Matches!$G$2:$G$201,MATCH($A82&amp;"-2",Matches!$J$2:$J$201,0))-INDEX(Matches!$H$2:$H$201,MATCH($A82&amp;"-2",Matches!$J$2:$J$201,0))),0,IF(F82-G82=INDEX(Matches!$G$2:$G$201,MATCH($A82&amp;"-2",Matches!$J$2:$J$201,0))-INDEX(Matches!$H$2:$H$201,MATCH($A82&amp;"-2",Matches!$J$2:$J$201,0)),3,2))))),""))</f>
        <v/>
      </c>
      <c r="Z82" s="12" t="str">
        <f aca="false">IF(OR($B82="",H82="",I82=""),"",IFERROR(IF(OR(INDEX(Matches!$I$2:$I$201,MATCH($A82&amp;"-3",Matches!$J$2:$J$201,0))="Void",INDEX(Matches!$G$2:$G$201,MATCH($A82&amp;"-3",Matches!$J$2:$J$201,0))="",INDEX(Matches!$H$2:$H$201,MATCH($A82&amp;"-3",Matches!$J$2:$J$201,0))=""),"",IF(AND($C82&lt;&gt;"",INDEX(Matches!$F$2:$F$201,MATCH($A82&amp;"-3",Matches!$J$2:$J$201,0))&lt;&gt;"",$C82&gt;=INDEX(Matches!$F$2:$F$201,MATCH($A82&amp;"-3",Matches!$J$2:$J$201,0))),"",IF(AND(H82=INDEX(Matches!$G$2:$G$201,MATCH($A82&amp;"-3",Matches!$J$2:$J$201,0)),I82=INDEX(Matches!$H$2:$H$201,MATCH($A82&amp;"-3",Matches!$J$2:$J$201,0))),5,IF(SIGN(H82-I82)&lt;&gt;SIGN(INDEX(Matches!$G$2:$G$201,MATCH($A82&amp;"-3",Matches!$J$2:$J$201,0))-INDEX(Matches!$H$2:$H$201,MATCH($A82&amp;"-3",Matches!$J$2:$J$201,0))),0,IF(H82-I82=INDEX(Matches!$G$2:$G$201,MATCH($A82&amp;"-3",Matches!$J$2:$J$201,0))-INDEX(Matches!$H$2:$H$201,MATCH($A82&amp;"-3",Matches!$J$2:$J$201,0)),3,2))))),""))</f>
        <v/>
      </c>
      <c r="AA82" s="12" t="str">
        <f aca="false">IF(OR($B82="",J82="",K82=""),"",IFERROR(IF(OR(INDEX(Matches!$I$2:$I$201,MATCH($A82&amp;"-4",Matches!$J$2:$J$201,0))="Void",INDEX(Matches!$G$2:$G$201,MATCH($A82&amp;"-4",Matches!$J$2:$J$201,0))="",INDEX(Matches!$H$2:$H$201,MATCH($A82&amp;"-4",Matches!$J$2:$J$201,0))=""),"",IF(AND($C82&lt;&gt;"",INDEX(Matches!$F$2:$F$201,MATCH($A82&amp;"-4",Matches!$J$2:$J$201,0))&lt;&gt;"",$C82&gt;=INDEX(Matches!$F$2:$F$201,MATCH($A82&amp;"-4",Matches!$J$2:$J$201,0))),"",IF(AND(J82=INDEX(Matches!$G$2:$G$201,MATCH($A82&amp;"-4",Matches!$J$2:$J$201,0)),K82=INDEX(Matches!$H$2:$H$201,MATCH($A82&amp;"-4",Matches!$J$2:$J$201,0))),5,IF(SIGN(J82-K82)&lt;&gt;SIGN(INDEX(Matches!$G$2:$G$201,MATCH($A82&amp;"-4",Matches!$J$2:$J$201,0))-INDEX(Matches!$H$2:$H$201,MATCH($A82&amp;"-4",Matches!$J$2:$J$201,0))),0,IF(J82-K82=INDEX(Matches!$G$2:$G$201,MATCH($A82&amp;"-4",Matches!$J$2:$J$201,0))-INDEX(Matches!$H$2:$H$201,MATCH($A82&amp;"-4",Matches!$J$2:$J$201,0)),3,2))))),""))</f>
        <v/>
      </c>
      <c r="AB82" s="12" t="str">
        <f aca="false">IF(OR($B82="",L82="",M82=""),"",IFERROR(IF(OR(INDEX(Matches!$I$2:$I$201,MATCH($A82&amp;"-5",Matches!$J$2:$J$201,0))="Void",INDEX(Matches!$G$2:$G$201,MATCH($A82&amp;"-5",Matches!$J$2:$J$201,0))="",INDEX(Matches!$H$2:$H$201,MATCH($A82&amp;"-5",Matches!$J$2:$J$201,0))=""),"",IF(AND($C82&lt;&gt;"",INDEX(Matches!$F$2:$F$201,MATCH($A82&amp;"-5",Matches!$J$2:$J$201,0))&lt;&gt;"",$C82&gt;=INDEX(Matches!$F$2:$F$201,MATCH($A82&amp;"-5",Matches!$J$2:$J$201,0))),"",IF(AND(L82=INDEX(Matches!$G$2:$G$201,MATCH($A82&amp;"-5",Matches!$J$2:$J$201,0)),M82=INDEX(Matches!$H$2:$H$201,MATCH($A82&amp;"-5",Matches!$J$2:$J$201,0))),5,IF(SIGN(L82-M82)&lt;&gt;SIGN(INDEX(Matches!$G$2:$G$201,MATCH($A82&amp;"-5",Matches!$J$2:$J$201,0))-INDEX(Matches!$H$2:$H$201,MATCH($A82&amp;"-5",Matches!$J$2:$J$201,0))),0,IF(L82-M82=INDEX(Matches!$G$2:$G$201,MATCH($A82&amp;"-5",Matches!$J$2:$J$201,0))-INDEX(Matches!$H$2:$H$201,MATCH($A82&amp;"-5",Matches!$J$2:$J$201,0)),3,2))))),""))</f>
        <v/>
      </c>
      <c r="AC82" s="12" t="str">
        <f aca="false">IF(OR($B82="",N82="",O82=""),"",IFERROR(IF(OR(INDEX(Matches!$I$2:$I$201,MATCH($A82&amp;"-6",Matches!$J$2:$J$201,0))="Void",INDEX(Matches!$G$2:$G$201,MATCH($A82&amp;"-6",Matches!$J$2:$J$201,0))="",INDEX(Matches!$H$2:$H$201,MATCH($A82&amp;"-6",Matches!$J$2:$J$201,0))=""),"",IF(AND($C82&lt;&gt;"",INDEX(Matches!$F$2:$F$201,MATCH($A82&amp;"-6",Matches!$J$2:$J$201,0))&lt;&gt;"",$C82&gt;=INDEX(Matches!$F$2:$F$201,MATCH($A82&amp;"-6",Matches!$J$2:$J$201,0))),"",IF(AND(N82=INDEX(Matches!$G$2:$G$201,MATCH($A82&amp;"-6",Matches!$J$2:$J$201,0)),O82=INDEX(Matches!$H$2:$H$201,MATCH($A82&amp;"-6",Matches!$J$2:$J$201,0))),5,IF(SIGN(N82-O82)&lt;&gt;SIGN(INDEX(Matches!$G$2:$G$201,MATCH($A82&amp;"-6",Matches!$J$2:$J$201,0))-INDEX(Matches!$H$2:$H$201,MATCH($A82&amp;"-6",Matches!$J$2:$J$201,0))),0,IF(N82-O82=INDEX(Matches!$G$2:$G$201,MATCH($A82&amp;"-6",Matches!$J$2:$J$201,0))-INDEX(Matches!$H$2:$H$201,MATCH($A82&amp;"-6",Matches!$J$2:$J$201,0)),3,2))))),""))</f>
        <v/>
      </c>
      <c r="AD82" s="12" t="str">
        <f aca="false">IF(OR($B82="",P82="",Q82=""),"",IFERROR(IF(OR(INDEX(Matches!$I$2:$I$201,MATCH($A82&amp;"-7",Matches!$J$2:$J$201,0))="Void",INDEX(Matches!$G$2:$G$201,MATCH($A82&amp;"-7",Matches!$J$2:$J$201,0))="",INDEX(Matches!$H$2:$H$201,MATCH($A82&amp;"-7",Matches!$J$2:$J$201,0))=""),"",IF(AND($C82&lt;&gt;"",INDEX(Matches!$F$2:$F$201,MATCH($A82&amp;"-7",Matches!$J$2:$J$201,0))&lt;&gt;"",$C82&gt;=INDEX(Matches!$F$2:$F$201,MATCH($A82&amp;"-7",Matches!$J$2:$J$201,0))),"",IF(AND(P82=INDEX(Matches!$G$2:$G$201,MATCH($A82&amp;"-7",Matches!$J$2:$J$201,0)),Q82=INDEX(Matches!$H$2:$H$201,MATCH($A82&amp;"-7",Matches!$J$2:$J$201,0))),5,IF(SIGN(P82-Q82)&lt;&gt;SIGN(INDEX(Matches!$G$2:$G$201,MATCH($A82&amp;"-7",Matches!$J$2:$J$201,0))-INDEX(Matches!$H$2:$H$201,MATCH($A82&amp;"-7",Matches!$J$2:$J$201,0))),0,IF(P82-Q82=INDEX(Matches!$G$2:$G$201,MATCH($A82&amp;"-7",Matches!$J$2:$J$201,0))-INDEX(Matches!$H$2:$H$201,MATCH($A82&amp;"-7",Matches!$J$2:$J$201,0)),3,2))))),""))</f>
        <v/>
      </c>
      <c r="AE82" s="12" t="str">
        <f aca="false">IF(OR($B82="",R82="",S82=""),"",IFERROR(IF(OR(INDEX(Matches!$I$2:$I$201,MATCH($A82&amp;"-8",Matches!$J$2:$J$201,0))="Void",INDEX(Matches!$G$2:$G$201,MATCH($A82&amp;"-8",Matches!$J$2:$J$201,0))="",INDEX(Matches!$H$2:$H$201,MATCH($A82&amp;"-8",Matches!$J$2:$J$201,0))=""),"",IF(AND($C82&lt;&gt;"",INDEX(Matches!$F$2:$F$201,MATCH($A82&amp;"-8",Matches!$J$2:$J$201,0))&lt;&gt;"",$C82&gt;=INDEX(Matches!$F$2:$F$201,MATCH($A82&amp;"-8",Matches!$J$2:$J$201,0))),"",IF(AND(R82=INDEX(Matches!$G$2:$G$201,MATCH($A82&amp;"-8",Matches!$J$2:$J$201,0)),S82=INDEX(Matches!$H$2:$H$201,MATCH($A82&amp;"-8",Matches!$J$2:$J$201,0))),5,IF(SIGN(R82-S82)&lt;&gt;SIGN(INDEX(Matches!$G$2:$G$201,MATCH($A82&amp;"-8",Matches!$J$2:$J$201,0))-INDEX(Matches!$H$2:$H$201,MATCH($A82&amp;"-8",Matches!$J$2:$J$201,0))),0,IF(R82-S82=INDEX(Matches!$G$2:$G$201,MATCH($A82&amp;"-8",Matches!$J$2:$J$201,0))-INDEX(Matches!$H$2:$H$201,MATCH($A82&amp;"-8",Matches!$J$2:$J$201,0)),3,2))))),""))</f>
        <v/>
      </c>
      <c r="AF82" s="12" t="str">
        <f aca="false">IF(OR($B82="",T82="",U82=""),"",IFERROR(IF(OR(INDEX(Matches!$I$2:$I$201,MATCH($A82&amp;"-9",Matches!$J$2:$J$201,0))="Void",INDEX(Matches!$G$2:$G$201,MATCH($A82&amp;"-9",Matches!$J$2:$J$201,0))="",INDEX(Matches!$H$2:$H$201,MATCH($A82&amp;"-9",Matches!$J$2:$J$201,0))=""),"",IF(AND($C82&lt;&gt;"",INDEX(Matches!$F$2:$F$201,MATCH($A82&amp;"-9",Matches!$J$2:$J$201,0))&lt;&gt;"",$C82&gt;=INDEX(Matches!$F$2:$F$201,MATCH($A82&amp;"-9",Matches!$J$2:$J$201,0))),"",IF(AND(T82=INDEX(Matches!$G$2:$G$201,MATCH($A82&amp;"-9",Matches!$J$2:$J$201,0)),U82=INDEX(Matches!$H$2:$H$201,MATCH($A82&amp;"-9",Matches!$J$2:$J$201,0))),5,IF(SIGN(T82-U82)&lt;&gt;SIGN(INDEX(Matches!$G$2:$G$201,MATCH($A82&amp;"-9",Matches!$J$2:$J$201,0))-INDEX(Matches!$H$2:$H$201,MATCH($A82&amp;"-9",Matches!$J$2:$J$201,0))),0,IF(T82-U82=INDEX(Matches!$G$2:$G$201,MATCH($A82&amp;"-9",Matches!$J$2:$J$201,0))-INDEX(Matches!$H$2:$H$201,MATCH($A82&amp;"-9",Matches!$J$2:$J$201,0)),3,2))))),""))</f>
        <v/>
      </c>
      <c r="AG82" s="12" t="str">
        <f aca="false">IF(OR($B82="",V82="",W82=""),"",IFERROR(IF(OR(INDEX(Matches!$I$2:$I$201,MATCH($A82&amp;"-10",Matches!$J$2:$J$201,0))="Void",INDEX(Matches!$G$2:$G$201,MATCH($A82&amp;"-10",Matches!$J$2:$J$201,0))="",INDEX(Matches!$H$2:$H$201,MATCH($A82&amp;"-10",Matches!$J$2:$J$201,0))=""),"",IF(AND($C82&lt;&gt;"",INDEX(Matches!$F$2:$F$201,MATCH($A82&amp;"-10",Matches!$J$2:$J$201,0))&lt;&gt;"",$C82&gt;=INDEX(Matches!$F$2:$F$201,MATCH($A82&amp;"-10",Matches!$J$2:$J$201,0))),"",IF(AND(V82=INDEX(Matches!$G$2:$G$201,MATCH($A82&amp;"-10",Matches!$J$2:$J$201,0)),W82=INDEX(Matches!$H$2:$H$201,MATCH($A82&amp;"-10",Matches!$J$2:$J$201,0))),5,IF(SIGN(V82-W82)&lt;&gt;SIGN(INDEX(Matches!$G$2:$G$201,MATCH($A82&amp;"-10",Matches!$J$2:$J$201,0))-INDEX(Matches!$H$2:$H$201,MATCH($A82&amp;"-10",Matches!$J$2:$J$201,0))),0,IF(V82-W82=INDEX(Matches!$G$2:$G$201,MATCH($A82&amp;"-10",Matches!$J$2:$J$201,0))-INDEX(Matches!$H$2:$H$201,MATCH($A82&amp;"-10",Matches!$J$2:$J$201,0)),3,2))))),""))</f>
        <v/>
      </c>
      <c r="AH82" s="13" t="str">
        <f aca="false">IF($B82="","",SUM(X82:AG82))</f>
        <v/>
      </c>
      <c r="AI82" s="12" t="str">
        <f aca="false">IF($B82="","",COUNTIF(X82:AG82,5))</f>
        <v/>
      </c>
      <c r="AJ82" s="12" t="str">
        <f aca="false">IF($B82="","",COUNTIF(X82:AG82,"&gt;=2"))</f>
        <v/>
      </c>
      <c r="AK82" s="12" t="str">
        <f aca="false">IF($B82="","",COUNT(X82:AG82))</f>
        <v/>
      </c>
    </row>
    <row r="83" customFormat="false" ht="15" hidden="false" customHeight="false" outlineLevel="0" collapsed="false">
      <c r="A83" s="7"/>
      <c r="B83" s="7"/>
      <c r="C83" s="11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12" t="str">
        <f aca="false">IF(OR($B83="",D83="",E83=""),"",IFERROR(IF(OR(INDEX(Matches!$I$2:$I$201,MATCH($A83&amp;"-1",Matches!$J$2:$J$201,0))="Void",INDEX(Matches!$G$2:$G$201,MATCH($A83&amp;"-1",Matches!$J$2:$J$201,0))="",INDEX(Matches!$H$2:$H$201,MATCH($A83&amp;"-1",Matches!$J$2:$J$201,0))=""),"",IF(AND($C83&lt;&gt;"",INDEX(Matches!$F$2:$F$201,MATCH($A83&amp;"-1",Matches!$J$2:$J$201,0))&lt;&gt;"",$C83&gt;=INDEX(Matches!$F$2:$F$201,MATCH($A83&amp;"-1",Matches!$J$2:$J$201,0))),"",IF(AND(D83=INDEX(Matches!$G$2:$G$201,MATCH($A83&amp;"-1",Matches!$J$2:$J$201,0)),E83=INDEX(Matches!$H$2:$H$201,MATCH($A83&amp;"-1",Matches!$J$2:$J$201,0))),5,IF(SIGN(D83-E83)&lt;&gt;SIGN(INDEX(Matches!$G$2:$G$201,MATCH($A83&amp;"-1",Matches!$J$2:$J$201,0))-INDEX(Matches!$H$2:$H$201,MATCH($A83&amp;"-1",Matches!$J$2:$J$201,0))),0,IF(D83-E83=INDEX(Matches!$G$2:$G$201,MATCH($A83&amp;"-1",Matches!$J$2:$J$201,0))-INDEX(Matches!$H$2:$H$201,MATCH($A83&amp;"-1",Matches!$J$2:$J$201,0)),3,2))))),""))</f>
        <v/>
      </c>
      <c r="Y83" s="12" t="str">
        <f aca="false">IF(OR($B83="",F83="",G83=""),"",IFERROR(IF(OR(INDEX(Matches!$I$2:$I$201,MATCH($A83&amp;"-2",Matches!$J$2:$J$201,0))="Void",INDEX(Matches!$G$2:$G$201,MATCH($A83&amp;"-2",Matches!$J$2:$J$201,0))="",INDEX(Matches!$H$2:$H$201,MATCH($A83&amp;"-2",Matches!$J$2:$J$201,0))=""),"",IF(AND($C83&lt;&gt;"",INDEX(Matches!$F$2:$F$201,MATCH($A83&amp;"-2",Matches!$J$2:$J$201,0))&lt;&gt;"",$C83&gt;=INDEX(Matches!$F$2:$F$201,MATCH($A83&amp;"-2",Matches!$J$2:$J$201,0))),"",IF(AND(F83=INDEX(Matches!$G$2:$G$201,MATCH($A83&amp;"-2",Matches!$J$2:$J$201,0)),G83=INDEX(Matches!$H$2:$H$201,MATCH($A83&amp;"-2",Matches!$J$2:$J$201,0))),5,IF(SIGN(F83-G83)&lt;&gt;SIGN(INDEX(Matches!$G$2:$G$201,MATCH($A83&amp;"-2",Matches!$J$2:$J$201,0))-INDEX(Matches!$H$2:$H$201,MATCH($A83&amp;"-2",Matches!$J$2:$J$201,0))),0,IF(F83-G83=INDEX(Matches!$G$2:$G$201,MATCH($A83&amp;"-2",Matches!$J$2:$J$201,0))-INDEX(Matches!$H$2:$H$201,MATCH($A83&amp;"-2",Matches!$J$2:$J$201,0)),3,2))))),""))</f>
        <v/>
      </c>
      <c r="Z83" s="12" t="str">
        <f aca="false">IF(OR($B83="",H83="",I83=""),"",IFERROR(IF(OR(INDEX(Matches!$I$2:$I$201,MATCH($A83&amp;"-3",Matches!$J$2:$J$201,0))="Void",INDEX(Matches!$G$2:$G$201,MATCH($A83&amp;"-3",Matches!$J$2:$J$201,0))="",INDEX(Matches!$H$2:$H$201,MATCH($A83&amp;"-3",Matches!$J$2:$J$201,0))=""),"",IF(AND($C83&lt;&gt;"",INDEX(Matches!$F$2:$F$201,MATCH($A83&amp;"-3",Matches!$J$2:$J$201,0))&lt;&gt;"",$C83&gt;=INDEX(Matches!$F$2:$F$201,MATCH($A83&amp;"-3",Matches!$J$2:$J$201,0))),"",IF(AND(H83=INDEX(Matches!$G$2:$G$201,MATCH($A83&amp;"-3",Matches!$J$2:$J$201,0)),I83=INDEX(Matches!$H$2:$H$201,MATCH($A83&amp;"-3",Matches!$J$2:$J$201,0))),5,IF(SIGN(H83-I83)&lt;&gt;SIGN(INDEX(Matches!$G$2:$G$201,MATCH($A83&amp;"-3",Matches!$J$2:$J$201,0))-INDEX(Matches!$H$2:$H$201,MATCH($A83&amp;"-3",Matches!$J$2:$J$201,0))),0,IF(H83-I83=INDEX(Matches!$G$2:$G$201,MATCH($A83&amp;"-3",Matches!$J$2:$J$201,0))-INDEX(Matches!$H$2:$H$201,MATCH($A83&amp;"-3",Matches!$J$2:$J$201,0)),3,2))))),""))</f>
        <v/>
      </c>
      <c r="AA83" s="12" t="str">
        <f aca="false">IF(OR($B83="",J83="",K83=""),"",IFERROR(IF(OR(INDEX(Matches!$I$2:$I$201,MATCH($A83&amp;"-4",Matches!$J$2:$J$201,0))="Void",INDEX(Matches!$G$2:$G$201,MATCH($A83&amp;"-4",Matches!$J$2:$J$201,0))="",INDEX(Matches!$H$2:$H$201,MATCH($A83&amp;"-4",Matches!$J$2:$J$201,0))=""),"",IF(AND($C83&lt;&gt;"",INDEX(Matches!$F$2:$F$201,MATCH($A83&amp;"-4",Matches!$J$2:$J$201,0))&lt;&gt;"",$C83&gt;=INDEX(Matches!$F$2:$F$201,MATCH($A83&amp;"-4",Matches!$J$2:$J$201,0))),"",IF(AND(J83=INDEX(Matches!$G$2:$G$201,MATCH($A83&amp;"-4",Matches!$J$2:$J$201,0)),K83=INDEX(Matches!$H$2:$H$201,MATCH($A83&amp;"-4",Matches!$J$2:$J$201,0))),5,IF(SIGN(J83-K83)&lt;&gt;SIGN(INDEX(Matches!$G$2:$G$201,MATCH($A83&amp;"-4",Matches!$J$2:$J$201,0))-INDEX(Matches!$H$2:$H$201,MATCH($A83&amp;"-4",Matches!$J$2:$J$201,0))),0,IF(J83-K83=INDEX(Matches!$G$2:$G$201,MATCH($A83&amp;"-4",Matches!$J$2:$J$201,0))-INDEX(Matches!$H$2:$H$201,MATCH($A83&amp;"-4",Matches!$J$2:$J$201,0)),3,2))))),""))</f>
        <v/>
      </c>
      <c r="AB83" s="12" t="str">
        <f aca="false">IF(OR($B83="",L83="",M83=""),"",IFERROR(IF(OR(INDEX(Matches!$I$2:$I$201,MATCH($A83&amp;"-5",Matches!$J$2:$J$201,0))="Void",INDEX(Matches!$G$2:$G$201,MATCH($A83&amp;"-5",Matches!$J$2:$J$201,0))="",INDEX(Matches!$H$2:$H$201,MATCH($A83&amp;"-5",Matches!$J$2:$J$201,0))=""),"",IF(AND($C83&lt;&gt;"",INDEX(Matches!$F$2:$F$201,MATCH($A83&amp;"-5",Matches!$J$2:$J$201,0))&lt;&gt;"",$C83&gt;=INDEX(Matches!$F$2:$F$201,MATCH($A83&amp;"-5",Matches!$J$2:$J$201,0))),"",IF(AND(L83=INDEX(Matches!$G$2:$G$201,MATCH($A83&amp;"-5",Matches!$J$2:$J$201,0)),M83=INDEX(Matches!$H$2:$H$201,MATCH($A83&amp;"-5",Matches!$J$2:$J$201,0))),5,IF(SIGN(L83-M83)&lt;&gt;SIGN(INDEX(Matches!$G$2:$G$201,MATCH($A83&amp;"-5",Matches!$J$2:$J$201,0))-INDEX(Matches!$H$2:$H$201,MATCH($A83&amp;"-5",Matches!$J$2:$J$201,0))),0,IF(L83-M83=INDEX(Matches!$G$2:$G$201,MATCH($A83&amp;"-5",Matches!$J$2:$J$201,0))-INDEX(Matches!$H$2:$H$201,MATCH($A83&amp;"-5",Matches!$J$2:$J$201,0)),3,2))))),""))</f>
        <v/>
      </c>
      <c r="AC83" s="12" t="str">
        <f aca="false">IF(OR($B83="",N83="",O83=""),"",IFERROR(IF(OR(INDEX(Matches!$I$2:$I$201,MATCH($A83&amp;"-6",Matches!$J$2:$J$201,0))="Void",INDEX(Matches!$G$2:$G$201,MATCH($A83&amp;"-6",Matches!$J$2:$J$201,0))="",INDEX(Matches!$H$2:$H$201,MATCH($A83&amp;"-6",Matches!$J$2:$J$201,0))=""),"",IF(AND($C83&lt;&gt;"",INDEX(Matches!$F$2:$F$201,MATCH($A83&amp;"-6",Matches!$J$2:$J$201,0))&lt;&gt;"",$C83&gt;=INDEX(Matches!$F$2:$F$201,MATCH($A83&amp;"-6",Matches!$J$2:$J$201,0))),"",IF(AND(N83=INDEX(Matches!$G$2:$G$201,MATCH($A83&amp;"-6",Matches!$J$2:$J$201,0)),O83=INDEX(Matches!$H$2:$H$201,MATCH($A83&amp;"-6",Matches!$J$2:$J$201,0))),5,IF(SIGN(N83-O83)&lt;&gt;SIGN(INDEX(Matches!$G$2:$G$201,MATCH($A83&amp;"-6",Matches!$J$2:$J$201,0))-INDEX(Matches!$H$2:$H$201,MATCH($A83&amp;"-6",Matches!$J$2:$J$201,0))),0,IF(N83-O83=INDEX(Matches!$G$2:$G$201,MATCH($A83&amp;"-6",Matches!$J$2:$J$201,0))-INDEX(Matches!$H$2:$H$201,MATCH($A83&amp;"-6",Matches!$J$2:$J$201,0)),3,2))))),""))</f>
        <v/>
      </c>
      <c r="AD83" s="12" t="str">
        <f aca="false">IF(OR($B83="",P83="",Q83=""),"",IFERROR(IF(OR(INDEX(Matches!$I$2:$I$201,MATCH($A83&amp;"-7",Matches!$J$2:$J$201,0))="Void",INDEX(Matches!$G$2:$G$201,MATCH($A83&amp;"-7",Matches!$J$2:$J$201,0))="",INDEX(Matches!$H$2:$H$201,MATCH($A83&amp;"-7",Matches!$J$2:$J$201,0))=""),"",IF(AND($C83&lt;&gt;"",INDEX(Matches!$F$2:$F$201,MATCH($A83&amp;"-7",Matches!$J$2:$J$201,0))&lt;&gt;"",$C83&gt;=INDEX(Matches!$F$2:$F$201,MATCH($A83&amp;"-7",Matches!$J$2:$J$201,0))),"",IF(AND(P83=INDEX(Matches!$G$2:$G$201,MATCH($A83&amp;"-7",Matches!$J$2:$J$201,0)),Q83=INDEX(Matches!$H$2:$H$201,MATCH($A83&amp;"-7",Matches!$J$2:$J$201,0))),5,IF(SIGN(P83-Q83)&lt;&gt;SIGN(INDEX(Matches!$G$2:$G$201,MATCH($A83&amp;"-7",Matches!$J$2:$J$201,0))-INDEX(Matches!$H$2:$H$201,MATCH($A83&amp;"-7",Matches!$J$2:$J$201,0))),0,IF(P83-Q83=INDEX(Matches!$G$2:$G$201,MATCH($A83&amp;"-7",Matches!$J$2:$J$201,0))-INDEX(Matches!$H$2:$H$201,MATCH($A83&amp;"-7",Matches!$J$2:$J$201,0)),3,2))))),""))</f>
        <v/>
      </c>
      <c r="AE83" s="12" t="str">
        <f aca="false">IF(OR($B83="",R83="",S83=""),"",IFERROR(IF(OR(INDEX(Matches!$I$2:$I$201,MATCH($A83&amp;"-8",Matches!$J$2:$J$201,0))="Void",INDEX(Matches!$G$2:$G$201,MATCH($A83&amp;"-8",Matches!$J$2:$J$201,0))="",INDEX(Matches!$H$2:$H$201,MATCH($A83&amp;"-8",Matches!$J$2:$J$201,0))=""),"",IF(AND($C83&lt;&gt;"",INDEX(Matches!$F$2:$F$201,MATCH($A83&amp;"-8",Matches!$J$2:$J$201,0))&lt;&gt;"",$C83&gt;=INDEX(Matches!$F$2:$F$201,MATCH($A83&amp;"-8",Matches!$J$2:$J$201,0))),"",IF(AND(R83=INDEX(Matches!$G$2:$G$201,MATCH($A83&amp;"-8",Matches!$J$2:$J$201,0)),S83=INDEX(Matches!$H$2:$H$201,MATCH($A83&amp;"-8",Matches!$J$2:$J$201,0))),5,IF(SIGN(R83-S83)&lt;&gt;SIGN(INDEX(Matches!$G$2:$G$201,MATCH($A83&amp;"-8",Matches!$J$2:$J$201,0))-INDEX(Matches!$H$2:$H$201,MATCH($A83&amp;"-8",Matches!$J$2:$J$201,0))),0,IF(R83-S83=INDEX(Matches!$G$2:$G$201,MATCH($A83&amp;"-8",Matches!$J$2:$J$201,0))-INDEX(Matches!$H$2:$H$201,MATCH($A83&amp;"-8",Matches!$J$2:$J$201,0)),3,2))))),""))</f>
        <v/>
      </c>
      <c r="AF83" s="12" t="str">
        <f aca="false">IF(OR($B83="",T83="",U83=""),"",IFERROR(IF(OR(INDEX(Matches!$I$2:$I$201,MATCH($A83&amp;"-9",Matches!$J$2:$J$201,0))="Void",INDEX(Matches!$G$2:$G$201,MATCH($A83&amp;"-9",Matches!$J$2:$J$201,0))="",INDEX(Matches!$H$2:$H$201,MATCH($A83&amp;"-9",Matches!$J$2:$J$201,0))=""),"",IF(AND($C83&lt;&gt;"",INDEX(Matches!$F$2:$F$201,MATCH($A83&amp;"-9",Matches!$J$2:$J$201,0))&lt;&gt;"",$C83&gt;=INDEX(Matches!$F$2:$F$201,MATCH($A83&amp;"-9",Matches!$J$2:$J$201,0))),"",IF(AND(T83=INDEX(Matches!$G$2:$G$201,MATCH($A83&amp;"-9",Matches!$J$2:$J$201,0)),U83=INDEX(Matches!$H$2:$H$201,MATCH($A83&amp;"-9",Matches!$J$2:$J$201,0))),5,IF(SIGN(T83-U83)&lt;&gt;SIGN(INDEX(Matches!$G$2:$G$201,MATCH($A83&amp;"-9",Matches!$J$2:$J$201,0))-INDEX(Matches!$H$2:$H$201,MATCH($A83&amp;"-9",Matches!$J$2:$J$201,0))),0,IF(T83-U83=INDEX(Matches!$G$2:$G$201,MATCH($A83&amp;"-9",Matches!$J$2:$J$201,0))-INDEX(Matches!$H$2:$H$201,MATCH($A83&amp;"-9",Matches!$J$2:$J$201,0)),3,2))))),""))</f>
        <v/>
      </c>
      <c r="AG83" s="12" t="str">
        <f aca="false">IF(OR($B83="",V83="",W83=""),"",IFERROR(IF(OR(INDEX(Matches!$I$2:$I$201,MATCH($A83&amp;"-10",Matches!$J$2:$J$201,0))="Void",INDEX(Matches!$G$2:$G$201,MATCH($A83&amp;"-10",Matches!$J$2:$J$201,0))="",INDEX(Matches!$H$2:$H$201,MATCH($A83&amp;"-10",Matches!$J$2:$J$201,0))=""),"",IF(AND($C83&lt;&gt;"",INDEX(Matches!$F$2:$F$201,MATCH($A83&amp;"-10",Matches!$J$2:$J$201,0))&lt;&gt;"",$C83&gt;=INDEX(Matches!$F$2:$F$201,MATCH($A83&amp;"-10",Matches!$J$2:$J$201,0))),"",IF(AND(V83=INDEX(Matches!$G$2:$G$201,MATCH($A83&amp;"-10",Matches!$J$2:$J$201,0)),W83=INDEX(Matches!$H$2:$H$201,MATCH($A83&amp;"-10",Matches!$J$2:$J$201,0))),5,IF(SIGN(V83-W83)&lt;&gt;SIGN(INDEX(Matches!$G$2:$G$201,MATCH($A83&amp;"-10",Matches!$J$2:$J$201,0))-INDEX(Matches!$H$2:$H$201,MATCH($A83&amp;"-10",Matches!$J$2:$J$201,0))),0,IF(V83-W83=INDEX(Matches!$G$2:$G$201,MATCH($A83&amp;"-10",Matches!$J$2:$J$201,0))-INDEX(Matches!$H$2:$H$201,MATCH($A83&amp;"-10",Matches!$J$2:$J$201,0)),3,2))))),""))</f>
        <v/>
      </c>
      <c r="AH83" s="13" t="str">
        <f aca="false">IF($B83="","",SUM(X83:AG83))</f>
        <v/>
      </c>
      <c r="AI83" s="12" t="str">
        <f aca="false">IF($B83="","",COUNTIF(X83:AG83,5))</f>
        <v/>
      </c>
      <c r="AJ83" s="12" t="str">
        <f aca="false">IF($B83="","",COUNTIF(X83:AG83,"&gt;=2"))</f>
        <v/>
      </c>
      <c r="AK83" s="12" t="str">
        <f aca="false">IF($B83="","",COUNT(X83:AG83))</f>
        <v/>
      </c>
    </row>
    <row r="84" customFormat="false" ht="15" hidden="false" customHeight="false" outlineLevel="0" collapsed="false">
      <c r="A84" s="7"/>
      <c r="B84" s="7"/>
      <c r="C84" s="11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12" t="str">
        <f aca="false">IF(OR($B84="",D84="",E84=""),"",IFERROR(IF(OR(INDEX(Matches!$I$2:$I$201,MATCH($A84&amp;"-1",Matches!$J$2:$J$201,0))="Void",INDEX(Matches!$G$2:$G$201,MATCH($A84&amp;"-1",Matches!$J$2:$J$201,0))="",INDEX(Matches!$H$2:$H$201,MATCH($A84&amp;"-1",Matches!$J$2:$J$201,0))=""),"",IF(AND($C84&lt;&gt;"",INDEX(Matches!$F$2:$F$201,MATCH($A84&amp;"-1",Matches!$J$2:$J$201,0))&lt;&gt;"",$C84&gt;=INDEX(Matches!$F$2:$F$201,MATCH($A84&amp;"-1",Matches!$J$2:$J$201,0))),"",IF(AND(D84=INDEX(Matches!$G$2:$G$201,MATCH($A84&amp;"-1",Matches!$J$2:$J$201,0)),E84=INDEX(Matches!$H$2:$H$201,MATCH($A84&amp;"-1",Matches!$J$2:$J$201,0))),5,IF(SIGN(D84-E84)&lt;&gt;SIGN(INDEX(Matches!$G$2:$G$201,MATCH($A84&amp;"-1",Matches!$J$2:$J$201,0))-INDEX(Matches!$H$2:$H$201,MATCH($A84&amp;"-1",Matches!$J$2:$J$201,0))),0,IF(D84-E84=INDEX(Matches!$G$2:$G$201,MATCH($A84&amp;"-1",Matches!$J$2:$J$201,0))-INDEX(Matches!$H$2:$H$201,MATCH($A84&amp;"-1",Matches!$J$2:$J$201,0)),3,2))))),""))</f>
        <v/>
      </c>
      <c r="Y84" s="12" t="str">
        <f aca="false">IF(OR($B84="",F84="",G84=""),"",IFERROR(IF(OR(INDEX(Matches!$I$2:$I$201,MATCH($A84&amp;"-2",Matches!$J$2:$J$201,0))="Void",INDEX(Matches!$G$2:$G$201,MATCH($A84&amp;"-2",Matches!$J$2:$J$201,0))="",INDEX(Matches!$H$2:$H$201,MATCH($A84&amp;"-2",Matches!$J$2:$J$201,0))=""),"",IF(AND($C84&lt;&gt;"",INDEX(Matches!$F$2:$F$201,MATCH($A84&amp;"-2",Matches!$J$2:$J$201,0))&lt;&gt;"",$C84&gt;=INDEX(Matches!$F$2:$F$201,MATCH($A84&amp;"-2",Matches!$J$2:$J$201,0))),"",IF(AND(F84=INDEX(Matches!$G$2:$G$201,MATCH($A84&amp;"-2",Matches!$J$2:$J$201,0)),G84=INDEX(Matches!$H$2:$H$201,MATCH($A84&amp;"-2",Matches!$J$2:$J$201,0))),5,IF(SIGN(F84-G84)&lt;&gt;SIGN(INDEX(Matches!$G$2:$G$201,MATCH($A84&amp;"-2",Matches!$J$2:$J$201,0))-INDEX(Matches!$H$2:$H$201,MATCH($A84&amp;"-2",Matches!$J$2:$J$201,0))),0,IF(F84-G84=INDEX(Matches!$G$2:$G$201,MATCH($A84&amp;"-2",Matches!$J$2:$J$201,0))-INDEX(Matches!$H$2:$H$201,MATCH($A84&amp;"-2",Matches!$J$2:$J$201,0)),3,2))))),""))</f>
        <v/>
      </c>
      <c r="Z84" s="12" t="str">
        <f aca="false">IF(OR($B84="",H84="",I84=""),"",IFERROR(IF(OR(INDEX(Matches!$I$2:$I$201,MATCH($A84&amp;"-3",Matches!$J$2:$J$201,0))="Void",INDEX(Matches!$G$2:$G$201,MATCH($A84&amp;"-3",Matches!$J$2:$J$201,0))="",INDEX(Matches!$H$2:$H$201,MATCH($A84&amp;"-3",Matches!$J$2:$J$201,0))=""),"",IF(AND($C84&lt;&gt;"",INDEX(Matches!$F$2:$F$201,MATCH($A84&amp;"-3",Matches!$J$2:$J$201,0))&lt;&gt;"",$C84&gt;=INDEX(Matches!$F$2:$F$201,MATCH($A84&amp;"-3",Matches!$J$2:$J$201,0))),"",IF(AND(H84=INDEX(Matches!$G$2:$G$201,MATCH($A84&amp;"-3",Matches!$J$2:$J$201,0)),I84=INDEX(Matches!$H$2:$H$201,MATCH($A84&amp;"-3",Matches!$J$2:$J$201,0))),5,IF(SIGN(H84-I84)&lt;&gt;SIGN(INDEX(Matches!$G$2:$G$201,MATCH($A84&amp;"-3",Matches!$J$2:$J$201,0))-INDEX(Matches!$H$2:$H$201,MATCH($A84&amp;"-3",Matches!$J$2:$J$201,0))),0,IF(H84-I84=INDEX(Matches!$G$2:$G$201,MATCH($A84&amp;"-3",Matches!$J$2:$J$201,0))-INDEX(Matches!$H$2:$H$201,MATCH($A84&amp;"-3",Matches!$J$2:$J$201,0)),3,2))))),""))</f>
        <v/>
      </c>
      <c r="AA84" s="12" t="str">
        <f aca="false">IF(OR($B84="",J84="",K84=""),"",IFERROR(IF(OR(INDEX(Matches!$I$2:$I$201,MATCH($A84&amp;"-4",Matches!$J$2:$J$201,0))="Void",INDEX(Matches!$G$2:$G$201,MATCH($A84&amp;"-4",Matches!$J$2:$J$201,0))="",INDEX(Matches!$H$2:$H$201,MATCH($A84&amp;"-4",Matches!$J$2:$J$201,0))=""),"",IF(AND($C84&lt;&gt;"",INDEX(Matches!$F$2:$F$201,MATCH($A84&amp;"-4",Matches!$J$2:$J$201,0))&lt;&gt;"",$C84&gt;=INDEX(Matches!$F$2:$F$201,MATCH($A84&amp;"-4",Matches!$J$2:$J$201,0))),"",IF(AND(J84=INDEX(Matches!$G$2:$G$201,MATCH($A84&amp;"-4",Matches!$J$2:$J$201,0)),K84=INDEX(Matches!$H$2:$H$201,MATCH($A84&amp;"-4",Matches!$J$2:$J$201,0))),5,IF(SIGN(J84-K84)&lt;&gt;SIGN(INDEX(Matches!$G$2:$G$201,MATCH($A84&amp;"-4",Matches!$J$2:$J$201,0))-INDEX(Matches!$H$2:$H$201,MATCH($A84&amp;"-4",Matches!$J$2:$J$201,0))),0,IF(J84-K84=INDEX(Matches!$G$2:$G$201,MATCH($A84&amp;"-4",Matches!$J$2:$J$201,0))-INDEX(Matches!$H$2:$H$201,MATCH($A84&amp;"-4",Matches!$J$2:$J$201,0)),3,2))))),""))</f>
        <v/>
      </c>
      <c r="AB84" s="12" t="str">
        <f aca="false">IF(OR($B84="",L84="",M84=""),"",IFERROR(IF(OR(INDEX(Matches!$I$2:$I$201,MATCH($A84&amp;"-5",Matches!$J$2:$J$201,0))="Void",INDEX(Matches!$G$2:$G$201,MATCH($A84&amp;"-5",Matches!$J$2:$J$201,0))="",INDEX(Matches!$H$2:$H$201,MATCH($A84&amp;"-5",Matches!$J$2:$J$201,0))=""),"",IF(AND($C84&lt;&gt;"",INDEX(Matches!$F$2:$F$201,MATCH($A84&amp;"-5",Matches!$J$2:$J$201,0))&lt;&gt;"",$C84&gt;=INDEX(Matches!$F$2:$F$201,MATCH($A84&amp;"-5",Matches!$J$2:$J$201,0))),"",IF(AND(L84=INDEX(Matches!$G$2:$G$201,MATCH($A84&amp;"-5",Matches!$J$2:$J$201,0)),M84=INDEX(Matches!$H$2:$H$201,MATCH($A84&amp;"-5",Matches!$J$2:$J$201,0))),5,IF(SIGN(L84-M84)&lt;&gt;SIGN(INDEX(Matches!$G$2:$G$201,MATCH($A84&amp;"-5",Matches!$J$2:$J$201,0))-INDEX(Matches!$H$2:$H$201,MATCH($A84&amp;"-5",Matches!$J$2:$J$201,0))),0,IF(L84-M84=INDEX(Matches!$G$2:$G$201,MATCH($A84&amp;"-5",Matches!$J$2:$J$201,0))-INDEX(Matches!$H$2:$H$201,MATCH($A84&amp;"-5",Matches!$J$2:$J$201,0)),3,2))))),""))</f>
        <v/>
      </c>
      <c r="AC84" s="12" t="str">
        <f aca="false">IF(OR($B84="",N84="",O84=""),"",IFERROR(IF(OR(INDEX(Matches!$I$2:$I$201,MATCH($A84&amp;"-6",Matches!$J$2:$J$201,0))="Void",INDEX(Matches!$G$2:$G$201,MATCH($A84&amp;"-6",Matches!$J$2:$J$201,0))="",INDEX(Matches!$H$2:$H$201,MATCH($A84&amp;"-6",Matches!$J$2:$J$201,0))=""),"",IF(AND($C84&lt;&gt;"",INDEX(Matches!$F$2:$F$201,MATCH($A84&amp;"-6",Matches!$J$2:$J$201,0))&lt;&gt;"",$C84&gt;=INDEX(Matches!$F$2:$F$201,MATCH($A84&amp;"-6",Matches!$J$2:$J$201,0))),"",IF(AND(N84=INDEX(Matches!$G$2:$G$201,MATCH($A84&amp;"-6",Matches!$J$2:$J$201,0)),O84=INDEX(Matches!$H$2:$H$201,MATCH($A84&amp;"-6",Matches!$J$2:$J$201,0))),5,IF(SIGN(N84-O84)&lt;&gt;SIGN(INDEX(Matches!$G$2:$G$201,MATCH($A84&amp;"-6",Matches!$J$2:$J$201,0))-INDEX(Matches!$H$2:$H$201,MATCH($A84&amp;"-6",Matches!$J$2:$J$201,0))),0,IF(N84-O84=INDEX(Matches!$G$2:$G$201,MATCH($A84&amp;"-6",Matches!$J$2:$J$201,0))-INDEX(Matches!$H$2:$H$201,MATCH($A84&amp;"-6",Matches!$J$2:$J$201,0)),3,2))))),""))</f>
        <v/>
      </c>
      <c r="AD84" s="12" t="str">
        <f aca="false">IF(OR($B84="",P84="",Q84=""),"",IFERROR(IF(OR(INDEX(Matches!$I$2:$I$201,MATCH($A84&amp;"-7",Matches!$J$2:$J$201,0))="Void",INDEX(Matches!$G$2:$G$201,MATCH($A84&amp;"-7",Matches!$J$2:$J$201,0))="",INDEX(Matches!$H$2:$H$201,MATCH($A84&amp;"-7",Matches!$J$2:$J$201,0))=""),"",IF(AND($C84&lt;&gt;"",INDEX(Matches!$F$2:$F$201,MATCH($A84&amp;"-7",Matches!$J$2:$J$201,0))&lt;&gt;"",$C84&gt;=INDEX(Matches!$F$2:$F$201,MATCH($A84&amp;"-7",Matches!$J$2:$J$201,0))),"",IF(AND(P84=INDEX(Matches!$G$2:$G$201,MATCH($A84&amp;"-7",Matches!$J$2:$J$201,0)),Q84=INDEX(Matches!$H$2:$H$201,MATCH($A84&amp;"-7",Matches!$J$2:$J$201,0))),5,IF(SIGN(P84-Q84)&lt;&gt;SIGN(INDEX(Matches!$G$2:$G$201,MATCH($A84&amp;"-7",Matches!$J$2:$J$201,0))-INDEX(Matches!$H$2:$H$201,MATCH($A84&amp;"-7",Matches!$J$2:$J$201,0))),0,IF(P84-Q84=INDEX(Matches!$G$2:$G$201,MATCH($A84&amp;"-7",Matches!$J$2:$J$201,0))-INDEX(Matches!$H$2:$H$201,MATCH($A84&amp;"-7",Matches!$J$2:$J$201,0)),3,2))))),""))</f>
        <v/>
      </c>
      <c r="AE84" s="12" t="str">
        <f aca="false">IF(OR($B84="",R84="",S84=""),"",IFERROR(IF(OR(INDEX(Matches!$I$2:$I$201,MATCH($A84&amp;"-8",Matches!$J$2:$J$201,0))="Void",INDEX(Matches!$G$2:$G$201,MATCH($A84&amp;"-8",Matches!$J$2:$J$201,0))="",INDEX(Matches!$H$2:$H$201,MATCH($A84&amp;"-8",Matches!$J$2:$J$201,0))=""),"",IF(AND($C84&lt;&gt;"",INDEX(Matches!$F$2:$F$201,MATCH($A84&amp;"-8",Matches!$J$2:$J$201,0))&lt;&gt;"",$C84&gt;=INDEX(Matches!$F$2:$F$201,MATCH($A84&amp;"-8",Matches!$J$2:$J$201,0))),"",IF(AND(R84=INDEX(Matches!$G$2:$G$201,MATCH($A84&amp;"-8",Matches!$J$2:$J$201,0)),S84=INDEX(Matches!$H$2:$H$201,MATCH($A84&amp;"-8",Matches!$J$2:$J$201,0))),5,IF(SIGN(R84-S84)&lt;&gt;SIGN(INDEX(Matches!$G$2:$G$201,MATCH($A84&amp;"-8",Matches!$J$2:$J$201,0))-INDEX(Matches!$H$2:$H$201,MATCH($A84&amp;"-8",Matches!$J$2:$J$201,0))),0,IF(R84-S84=INDEX(Matches!$G$2:$G$201,MATCH($A84&amp;"-8",Matches!$J$2:$J$201,0))-INDEX(Matches!$H$2:$H$201,MATCH($A84&amp;"-8",Matches!$J$2:$J$201,0)),3,2))))),""))</f>
        <v/>
      </c>
      <c r="AF84" s="12" t="str">
        <f aca="false">IF(OR($B84="",T84="",U84=""),"",IFERROR(IF(OR(INDEX(Matches!$I$2:$I$201,MATCH($A84&amp;"-9",Matches!$J$2:$J$201,0))="Void",INDEX(Matches!$G$2:$G$201,MATCH($A84&amp;"-9",Matches!$J$2:$J$201,0))="",INDEX(Matches!$H$2:$H$201,MATCH($A84&amp;"-9",Matches!$J$2:$J$201,0))=""),"",IF(AND($C84&lt;&gt;"",INDEX(Matches!$F$2:$F$201,MATCH($A84&amp;"-9",Matches!$J$2:$J$201,0))&lt;&gt;"",$C84&gt;=INDEX(Matches!$F$2:$F$201,MATCH($A84&amp;"-9",Matches!$J$2:$J$201,0))),"",IF(AND(T84=INDEX(Matches!$G$2:$G$201,MATCH($A84&amp;"-9",Matches!$J$2:$J$201,0)),U84=INDEX(Matches!$H$2:$H$201,MATCH($A84&amp;"-9",Matches!$J$2:$J$201,0))),5,IF(SIGN(T84-U84)&lt;&gt;SIGN(INDEX(Matches!$G$2:$G$201,MATCH($A84&amp;"-9",Matches!$J$2:$J$201,0))-INDEX(Matches!$H$2:$H$201,MATCH($A84&amp;"-9",Matches!$J$2:$J$201,0))),0,IF(T84-U84=INDEX(Matches!$G$2:$G$201,MATCH($A84&amp;"-9",Matches!$J$2:$J$201,0))-INDEX(Matches!$H$2:$H$201,MATCH($A84&amp;"-9",Matches!$J$2:$J$201,0)),3,2))))),""))</f>
        <v/>
      </c>
      <c r="AG84" s="12" t="str">
        <f aca="false">IF(OR($B84="",V84="",W84=""),"",IFERROR(IF(OR(INDEX(Matches!$I$2:$I$201,MATCH($A84&amp;"-10",Matches!$J$2:$J$201,0))="Void",INDEX(Matches!$G$2:$G$201,MATCH($A84&amp;"-10",Matches!$J$2:$J$201,0))="",INDEX(Matches!$H$2:$H$201,MATCH($A84&amp;"-10",Matches!$J$2:$J$201,0))=""),"",IF(AND($C84&lt;&gt;"",INDEX(Matches!$F$2:$F$201,MATCH($A84&amp;"-10",Matches!$J$2:$J$201,0))&lt;&gt;"",$C84&gt;=INDEX(Matches!$F$2:$F$201,MATCH($A84&amp;"-10",Matches!$J$2:$J$201,0))),"",IF(AND(V84=INDEX(Matches!$G$2:$G$201,MATCH($A84&amp;"-10",Matches!$J$2:$J$201,0)),W84=INDEX(Matches!$H$2:$H$201,MATCH($A84&amp;"-10",Matches!$J$2:$J$201,0))),5,IF(SIGN(V84-W84)&lt;&gt;SIGN(INDEX(Matches!$G$2:$G$201,MATCH($A84&amp;"-10",Matches!$J$2:$J$201,0))-INDEX(Matches!$H$2:$H$201,MATCH($A84&amp;"-10",Matches!$J$2:$J$201,0))),0,IF(V84-W84=INDEX(Matches!$G$2:$G$201,MATCH($A84&amp;"-10",Matches!$J$2:$J$201,0))-INDEX(Matches!$H$2:$H$201,MATCH($A84&amp;"-10",Matches!$J$2:$J$201,0)),3,2))))),""))</f>
        <v/>
      </c>
      <c r="AH84" s="13" t="str">
        <f aca="false">IF($B84="","",SUM(X84:AG84))</f>
        <v/>
      </c>
      <c r="AI84" s="12" t="str">
        <f aca="false">IF($B84="","",COUNTIF(X84:AG84,5))</f>
        <v/>
      </c>
      <c r="AJ84" s="12" t="str">
        <f aca="false">IF($B84="","",COUNTIF(X84:AG84,"&gt;=2"))</f>
        <v/>
      </c>
      <c r="AK84" s="12" t="str">
        <f aca="false">IF($B84="","",COUNT(X84:AG84))</f>
        <v/>
      </c>
    </row>
    <row r="85" customFormat="false" ht="15" hidden="false" customHeight="false" outlineLevel="0" collapsed="false">
      <c r="A85" s="7"/>
      <c r="B85" s="7"/>
      <c r="C85" s="11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12" t="str">
        <f aca="false">IF(OR($B85="",D85="",E85=""),"",IFERROR(IF(OR(INDEX(Matches!$I$2:$I$201,MATCH($A85&amp;"-1",Matches!$J$2:$J$201,0))="Void",INDEX(Matches!$G$2:$G$201,MATCH($A85&amp;"-1",Matches!$J$2:$J$201,0))="",INDEX(Matches!$H$2:$H$201,MATCH($A85&amp;"-1",Matches!$J$2:$J$201,0))=""),"",IF(AND($C85&lt;&gt;"",INDEX(Matches!$F$2:$F$201,MATCH($A85&amp;"-1",Matches!$J$2:$J$201,0))&lt;&gt;"",$C85&gt;=INDEX(Matches!$F$2:$F$201,MATCH($A85&amp;"-1",Matches!$J$2:$J$201,0))),"",IF(AND(D85=INDEX(Matches!$G$2:$G$201,MATCH($A85&amp;"-1",Matches!$J$2:$J$201,0)),E85=INDEX(Matches!$H$2:$H$201,MATCH($A85&amp;"-1",Matches!$J$2:$J$201,0))),5,IF(SIGN(D85-E85)&lt;&gt;SIGN(INDEX(Matches!$G$2:$G$201,MATCH($A85&amp;"-1",Matches!$J$2:$J$201,0))-INDEX(Matches!$H$2:$H$201,MATCH($A85&amp;"-1",Matches!$J$2:$J$201,0))),0,IF(D85-E85=INDEX(Matches!$G$2:$G$201,MATCH($A85&amp;"-1",Matches!$J$2:$J$201,0))-INDEX(Matches!$H$2:$H$201,MATCH($A85&amp;"-1",Matches!$J$2:$J$201,0)),3,2))))),""))</f>
        <v/>
      </c>
      <c r="Y85" s="12" t="str">
        <f aca="false">IF(OR($B85="",F85="",G85=""),"",IFERROR(IF(OR(INDEX(Matches!$I$2:$I$201,MATCH($A85&amp;"-2",Matches!$J$2:$J$201,0))="Void",INDEX(Matches!$G$2:$G$201,MATCH($A85&amp;"-2",Matches!$J$2:$J$201,0))="",INDEX(Matches!$H$2:$H$201,MATCH($A85&amp;"-2",Matches!$J$2:$J$201,0))=""),"",IF(AND($C85&lt;&gt;"",INDEX(Matches!$F$2:$F$201,MATCH($A85&amp;"-2",Matches!$J$2:$J$201,0))&lt;&gt;"",$C85&gt;=INDEX(Matches!$F$2:$F$201,MATCH($A85&amp;"-2",Matches!$J$2:$J$201,0))),"",IF(AND(F85=INDEX(Matches!$G$2:$G$201,MATCH($A85&amp;"-2",Matches!$J$2:$J$201,0)),G85=INDEX(Matches!$H$2:$H$201,MATCH($A85&amp;"-2",Matches!$J$2:$J$201,0))),5,IF(SIGN(F85-G85)&lt;&gt;SIGN(INDEX(Matches!$G$2:$G$201,MATCH($A85&amp;"-2",Matches!$J$2:$J$201,0))-INDEX(Matches!$H$2:$H$201,MATCH($A85&amp;"-2",Matches!$J$2:$J$201,0))),0,IF(F85-G85=INDEX(Matches!$G$2:$G$201,MATCH($A85&amp;"-2",Matches!$J$2:$J$201,0))-INDEX(Matches!$H$2:$H$201,MATCH($A85&amp;"-2",Matches!$J$2:$J$201,0)),3,2))))),""))</f>
        <v/>
      </c>
      <c r="Z85" s="12" t="str">
        <f aca="false">IF(OR($B85="",H85="",I85=""),"",IFERROR(IF(OR(INDEX(Matches!$I$2:$I$201,MATCH($A85&amp;"-3",Matches!$J$2:$J$201,0))="Void",INDEX(Matches!$G$2:$G$201,MATCH($A85&amp;"-3",Matches!$J$2:$J$201,0))="",INDEX(Matches!$H$2:$H$201,MATCH($A85&amp;"-3",Matches!$J$2:$J$201,0))=""),"",IF(AND($C85&lt;&gt;"",INDEX(Matches!$F$2:$F$201,MATCH($A85&amp;"-3",Matches!$J$2:$J$201,0))&lt;&gt;"",$C85&gt;=INDEX(Matches!$F$2:$F$201,MATCH($A85&amp;"-3",Matches!$J$2:$J$201,0))),"",IF(AND(H85=INDEX(Matches!$G$2:$G$201,MATCH($A85&amp;"-3",Matches!$J$2:$J$201,0)),I85=INDEX(Matches!$H$2:$H$201,MATCH($A85&amp;"-3",Matches!$J$2:$J$201,0))),5,IF(SIGN(H85-I85)&lt;&gt;SIGN(INDEX(Matches!$G$2:$G$201,MATCH($A85&amp;"-3",Matches!$J$2:$J$201,0))-INDEX(Matches!$H$2:$H$201,MATCH($A85&amp;"-3",Matches!$J$2:$J$201,0))),0,IF(H85-I85=INDEX(Matches!$G$2:$G$201,MATCH($A85&amp;"-3",Matches!$J$2:$J$201,0))-INDEX(Matches!$H$2:$H$201,MATCH($A85&amp;"-3",Matches!$J$2:$J$201,0)),3,2))))),""))</f>
        <v/>
      </c>
      <c r="AA85" s="12" t="str">
        <f aca="false">IF(OR($B85="",J85="",K85=""),"",IFERROR(IF(OR(INDEX(Matches!$I$2:$I$201,MATCH($A85&amp;"-4",Matches!$J$2:$J$201,0))="Void",INDEX(Matches!$G$2:$G$201,MATCH($A85&amp;"-4",Matches!$J$2:$J$201,0))="",INDEX(Matches!$H$2:$H$201,MATCH($A85&amp;"-4",Matches!$J$2:$J$201,0))=""),"",IF(AND($C85&lt;&gt;"",INDEX(Matches!$F$2:$F$201,MATCH($A85&amp;"-4",Matches!$J$2:$J$201,0))&lt;&gt;"",$C85&gt;=INDEX(Matches!$F$2:$F$201,MATCH($A85&amp;"-4",Matches!$J$2:$J$201,0))),"",IF(AND(J85=INDEX(Matches!$G$2:$G$201,MATCH($A85&amp;"-4",Matches!$J$2:$J$201,0)),K85=INDEX(Matches!$H$2:$H$201,MATCH($A85&amp;"-4",Matches!$J$2:$J$201,0))),5,IF(SIGN(J85-K85)&lt;&gt;SIGN(INDEX(Matches!$G$2:$G$201,MATCH($A85&amp;"-4",Matches!$J$2:$J$201,0))-INDEX(Matches!$H$2:$H$201,MATCH($A85&amp;"-4",Matches!$J$2:$J$201,0))),0,IF(J85-K85=INDEX(Matches!$G$2:$G$201,MATCH($A85&amp;"-4",Matches!$J$2:$J$201,0))-INDEX(Matches!$H$2:$H$201,MATCH($A85&amp;"-4",Matches!$J$2:$J$201,0)),3,2))))),""))</f>
        <v/>
      </c>
      <c r="AB85" s="12" t="str">
        <f aca="false">IF(OR($B85="",L85="",M85=""),"",IFERROR(IF(OR(INDEX(Matches!$I$2:$I$201,MATCH($A85&amp;"-5",Matches!$J$2:$J$201,0))="Void",INDEX(Matches!$G$2:$G$201,MATCH($A85&amp;"-5",Matches!$J$2:$J$201,0))="",INDEX(Matches!$H$2:$H$201,MATCH($A85&amp;"-5",Matches!$J$2:$J$201,0))=""),"",IF(AND($C85&lt;&gt;"",INDEX(Matches!$F$2:$F$201,MATCH($A85&amp;"-5",Matches!$J$2:$J$201,0))&lt;&gt;"",$C85&gt;=INDEX(Matches!$F$2:$F$201,MATCH($A85&amp;"-5",Matches!$J$2:$J$201,0))),"",IF(AND(L85=INDEX(Matches!$G$2:$G$201,MATCH($A85&amp;"-5",Matches!$J$2:$J$201,0)),M85=INDEX(Matches!$H$2:$H$201,MATCH($A85&amp;"-5",Matches!$J$2:$J$201,0))),5,IF(SIGN(L85-M85)&lt;&gt;SIGN(INDEX(Matches!$G$2:$G$201,MATCH($A85&amp;"-5",Matches!$J$2:$J$201,0))-INDEX(Matches!$H$2:$H$201,MATCH($A85&amp;"-5",Matches!$J$2:$J$201,0))),0,IF(L85-M85=INDEX(Matches!$G$2:$G$201,MATCH($A85&amp;"-5",Matches!$J$2:$J$201,0))-INDEX(Matches!$H$2:$H$201,MATCH($A85&amp;"-5",Matches!$J$2:$J$201,0)),3,2))))),""))</f>
        <v/>
      </c>
      <c r="AC85" s="12" t="str">
        <f aca="false">IF(OR($B85="",N85="",O85=""),"",IFERROR(IF(OR(INDEX(Matches!$I$2:$I$201,MATCH($A85&amp;"-6",Matches!$J$2:$J$201,0))="Void",INDEX(Matches!$G$2:$G$201,MATCH($A85&amp;"-6",Matches!$J$2:$J$201,0))="",INDEX(Matches!$H$2:$H$201,MATCH($A85&amp;"-6",Matches!$J$2:$J$201,0))=""),"",IF(AND($C85&lt;&gt;"",INDEX(Matches!$F$2:$F$201,MATCH($A85&amp;"-6",Matches!$J$2:$J$201,0))&lt;&gt;"",$C85&gt;=INDEX(Matches!$F$2:$F$201,MATCH($A85&amp;"-6",Matches!$J$2:$J$201,0))),"",IF(AND(N85=INDEX(Matches!$G$2:$G$201,MATCH($A85&amp;"-6",Matches!$J$2:$J$201,0)),O85=INDEX(Matches!$H$2:$H$201,MATCH($A85&amp;"-6",Matches!$J$2:$J$201,0))),5,IF(SIGN(N85-O85)&lt;&gt;SIGN(INDEX(Matches!$G$2:$G$201,MATCH($A85&amp;"-6",Matches!$J$2:$J$201,0))-INDEX(Matches!$H$2:$H$201,MATCH($A85&amp;"-6",Matches!$J$2:$J$201,0))),0,IF(N85-O85=INDEX(Matches!$G$2:$G$201,MATCH($A85&amp;"-6",Matches!$J$2:$J$201,0))-INDEX(Matches!$H$2:$H$201,MATCH($A85&amp;"-6",Matches!$J$2:$J$201,0)),3,2))))),""))</f>
        <v/>
      </c>
      <c r="AD85" s="12" t="str">
        <f aca="false">IF(OR($B85="",P85="",Q85=""),"",IFERROR(IF(OR(INDEX(Matches!$I$2:$I$201,MATCH($A85&amp;"-7",Matches!$J$2:$J$201,0))="Void",INDEX(Matches!$G$2:$G$201,MATCH($A85&amp;"-7",Matches!$J$2:$J$201,0))="",INDEX(Matches!$H$2:$H$201,MATCH($A85&amp;"-7",Matches!$J$2:$J$201,0))=""),"",IF(AND($C85&lt;&gt;"",INDEX(Matches!$F$2:$F$201,MATCH($A85&amp;"-7",Matches!$J$2:$J$201,0))&lt;&gt;"",$C85&gt;=INDEX(Matches!$F$2:$F$201,MATCH($A85&amp;"-7",Matches!$J$2:$J$201,0))),"",IF(AND(P85=INDEX(Matches!$G$2:$G$201,MATCH($A85&amp;"-7",Matches!$J$2:$J$201,0)),Q85=INDEX(Matches!$H$2:$H$201,MATCH($A85&amp;"-7",Matches!$J$2:$J$201,0))),5,IF(SIGN(P85-Q85)&lt;&gt;SIGN(INDEX(Matches!$G$2:$G$201,MATCH($A85&amp;"-7",Matches!$J$2:$J$201,0))-INDEX(Matches!$H$2:$H$201,MATCH($A85&amp;"-7",Matches!$J$2:$J$201,0))),0,IF(P85-Q85=INDEX(Matches!$G$2:$G$201,MATCH($A85&amp;"-7",Matches!$J$2:$J$201,0))-INDEX(Matches!$H$2:$H$201,MATCH($A85&amp;"-7",Matches!$J$2:$J$201,0)),3,2))))),""))</f>
        <v/>
      </c>
      <c r="AE85" s="12" t="str">
        <f aca="false">IF(OR($B85="",R85="",S85=""),"",IFERROR(IF(OR(INDEX(Matches!$I$2:$I$201,MATCH($A85&amp;"-8",Matches!$J$2:$J$201,0))="Void",INDEX(Matches!$G$2:$G$201,MATCH($A85&amp;"-8",Matches!$J$2:$J$201,0))="",INDEX(Matches!$H$2:$H$201,MATCH($A85&amp;"-8",Matches!$J$2:$J$201,0))=""),"",IF(AND($C85&lt;&gt;"",INDEX(Matches!$F$2:$F$201,MATCH($A85&amp;"-8",Matches!$J$2:$J$201,0))&lt;&gt;"",$C85&gt;=INDEX(Matches!$F$2:$F$201,MATCH($A85&amp;"-8",Matches!$J$2:$J$201,0))),"",IF(AND(R85=INDEX(Matches!$G$2:$G$201,MATCH($A85&amp;"-8",Matches!$J$2:$J$201,0)),S85=INDEX(Matches!$H$2:$H$201,MATCH($A85&amp;"-8",Matches!$J$2:$J$201,0))),5,IF(SIGN(R85-S85)&lt;&gt;SIGN(INDEX(Matches!$G$2:$G$201,MATCH($A85&amp;"-8",Matches!$J$2:$J$201,0))-INDEX(Matches!$H$2:$H$201,MATCH($A85&amp;"-8",Matches!$J$2:$J$201,0))),0,IF(R85-S85=INDEX(Matches!$G$2:$G$201,MATCH($A85&amp;"-8",Matches!$J$2:$J$201,0))-INDEX(Matches!$H$2:$H$201,MATCH($A85&amp;"-8",Matches!$J$2:$J$201,0)),3,2))))),""))</f>
        <v/>
      </c>
      <c r="AF85" s="12" t="str">
        <f aca="false">IF(OR($B85="",T85="",U85=""),"",IFERROR(IF(OR(INDEX(Matches!$I$2:$I$201,MATCH($A85&amp;"-9",Matches!$J$2:$J$201,0))="Void",INDEX(Matches!$G$2:$G$201,MATCH($A85&amp;"-9",Matches!$J$2:$J$201,0))="",INDEX(Matches!$H$2:$H$201,MATCH($A85&amp;"-9",Matches!$J$2:$J$201,0))=""),"",IF(AND($C85&lt;&gt;"",INDEX(Matches!$F$2:$F$201,MATCH($A85&amp;"-9",Matches!$J$2:$J$201,0))&lt;&gt;"",$C85&gt;=INDEX(Matches!$F$2:$F$201,MATCH($A85&amp;"-9",Matches!$J$2:$J$201,0))),"",IF(AND(T85=INDEX(Matches!$G$2:$G$201,MATCH($A85&amp;"-9",Matches!$J$2:$J$201,0)),U85=INDEX(Matches!$H$2:$H$201,MATCH($A85&amp;"-9",Matches!$J$2:$J$201,0))),5,IF(SIGN(T85-U85)&lt;&gt;SIGN(INDEX(Matches!$G$2:$G$201,MATCH($A85&amp;"-9",Matches!$J$2:$J$201,0))-INDEX(Matches!$H$2:$H$201,MATCH($A85&amp;"-9",Matches!$J$2:$J$201,0))),0,IF(T85-U85=INDEX(Matches!$G$2:$G$201,MATCH($A85&amp;"-9",Matches!$J$2:$J$201,0))-INDEX(Matches!$H$2:$H$201,MATCH($A85&amp;"-9",Matches!$J$2:$J$201,0)),3,2))))),""))</f>
        <v/>
      </c>
      <c r="AG85" s="12" t="str">
        <f aca="false">IF(OR($B85="",V85="",W85=""),"",IFERROR(IF(OR(INDEX(Matches!$I$2:$I$201,MATCH($A85&amp;"-10",Matches!$J$2:$J$201,0))="Void",INDEX(Matches!$G$2:$G$201,MATCH($A85&amp;"-10",Matches!$J$2:$J$201,0))="",INDEX(Matches!$H$2:$H$201,MATCH($A85&amp;"-10",Matches!$J$2:$J$201,0))=""),"",IF(AND($C85&lt;&gt;"",INDEX(Matches!$F$2:$F$201,MATCH($A85&amp;"-10",Matches!$J$2:$J$201,0))&lt;&gt;"",$C85&gt;=INDEX(Matches!$F$2:$F$201,MATCH($A85&amp;"-10",Matches!$J$2:$J$201,0))),"",IF(AND(V85=INDEX(Matches!$G$2:$G$201,MATCH($A85&amp;"-10",Matches!$J$2:$J$201,0)),W85=INDEX(Matches!$H$2:$H$201,MATCH($A85&amp;"-10",Matches!$J$2:$J$201,0))),5,IF(SIGN(V85-W85)&lt;&gt;SIGN(INDEX(Matches!$G$2:$G$201,MATCH($A85&amp;"-10",Matches!$J$2:$J$201,0))-INDEX(Matches!$H$2:$H$201,MATCH($A85&amp;"-10",Matches!$J$2:$J$201,0))),0,IF(V85-W85=INDEX(Matches!$G$2:$G$201,MATCH($A85&amp;"-10",Matches!$J$2:$J$201,0))-INDEX(Matches!$H$2:$H$201,MATCH($A85&amp;"-10",Matches!$J$2:$J$201,0)),3,2))))),""))</f>
        <v/>
      </c>
      <c r="AH85" s="13" t="str">
        <f aca="false">IF($B85="","",SUM(X85:AG85))</f>
        <v/>
      </c>
      <c r="AI85" s="12" t="str">
        <f aca="false">IF($B85="","",COUNTIF(X85:AG85,5))</f>
        <v/>
      </c>
      <c r="AJ85" s="12" t="str">
        <f aca="false">IF($B85="","",COUNTIF(X85:AG85,"&gt;=2"))</f>
        <v/>
      </c>
      <c r="AK85" s="12" t="str">
        <f aca="false">IF($B85="","",COUNT(X85:AG85))</f>
        <v/>
      </c>
    </row>
    <row r="86" customFormat="false" ht="15" hidden="false" customHeight="false" outlineLevel="0" collapsed="false">
      <c r="A86" s="7"/>
      <c r="B86" s="7"/>
      <c r="C86" s="11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12" t="str">
        <f aca="false">IF(OR($B86="",D86="",E86=""),"",IFERROR(IF(OR(INDEX(Matches!$I$2:$I$201,MATCH($A86&amp;"-1",Matches!$J$2:$J$201,0))="Void",INDEX(Matches!$G$2:$G$201,MATCH($A86&amp;"-1",Matches!$J$2:$J$201,0))="",INDEX(Matches!$H$2:$H$201,MATCH($A86&amp;"-1",Matches!$J$2:$J$201,0))=""),"",IF(AND($C86&lt;&gt;"",INDEX(Matches!$F$2:$F$201,MATCH($A86&amp;"-1",Matches!$J$2:$J$201,0))&lt;&gt;"",$C86&gt;=INDEX(Matches!$F$2:$F$201,MATCH($A86&amp;"-1",Matches!$J$2:$J$201,0))),"",IF(AND(D86=INDEX(Matches!$G$2:$G$201,MATCH($A86&amp;"-1",Matches!$J$2:$J$201,0)),E86=INDEX(Matches!$H$2:$H$201,MATCH($A86&amp;"-1",Matches!$J$2:$J$201,0))),5,IF(SIGN(D86-E86)&lt;&gt;SIGN(INDEX(Matches!$G$2:$G$201,MATCH($A86&amp;"-1",Matches!$J$2:$J$201,0))-INDEX(Matches!$H$2:$H$201,MATCH($A86&amp;"-1",Matches!$J$2:$J$201,0))),0,IF(D86-E86=INDEX(Matches!$G$2:$G$201,MATCH($A86&amp;"-1",Matches!$J$2:$J$201,0))-INDEX(Matches!$H$2:$H$201,MATCH($A86&amp;"-1",Matches!$J$2:$J$201,0)),3,2))))),""))</f>
        <v/>
      </c>
      <c r="Y86" s="12" t="str">
        <f aca="false">IF(OR($B86="",F86="",G86=""),"",IFERROR(IF(OR(INDEX(Matches!$I$2:$I$201,MATCH($A86&amp;"-2",Matches!$J$2:$J$201,0))="Void",INDEX(Matches!$G$2:$G$201,MATCH($A86&amp;"-2",Matches!$J$2:$J$201,0))="",INDEX(Matches!$H$2:$H$201,MATCH($A86&amp;"-2",Matches!$J$2:$J$201,0))=""),"",IF(AND($C86&lt;&gt;"",INDEX(Matches!$F$2:$F$201,MATCH($A86&amp;"-2",Matches!$J$2:$J$201,0))&lt;&gt;"",$C86&gt;=INDEX(Matches!$F$2:$F$201,MATCH($A86&amp;"-2",Matches!$J$2:$J$201,0))),"",IF(AND(F86=INDEX(Matches!$G$2:$G$201,MATCH($A86&amp;"-2",Matches!$J$2:$J$201,0)),G86=INDEX(Matches!$H$2:$H$201,MATCH($A86&amp;"-2",Matches!$J$2:$J$201,0))),5,IF(SIGN(F86-G86)&lt;&gt;SIGN(INDEX(Matches!$G$2:$G$201,MATCH($A86&amp;"-2",Matches!$J$2:$J$201,0))-INDEX(Matches!$H$2:$H$201,MATCH($A86&amp;"-2",Matches!$J$2:$J$201,0))),0,IF(F86-G86=INDEX(Matches!$G$2:$G$201,MATCH($A86&amp;"-2",Matches!$J$2:$J$201,0))-INDEX(Matches!$H$2:$H$201,MATCH($A86&amp;"-2",Matches!$J$2:$J$201,0)),3,2))))),""))</f>
        <v/>
      </c>
      <c r="Z86" s="12" t="str">
        <f aca="false">IF(OR($B86="",H86="",I86=""),"",IFERROR(IF(OR(INDEX(Matches!$I$2:$I$201,MATCH($A86&amp;"-3",Matches!$J$2:$J$201,0))="Void",INDEX(Matches!$G$2:$G$201,MATCH($A86&amp;"-3",Matches!$J$2:$J$201,0))="",INDEX(Matches!$H$2:$H$201,MATCH($A86&amp;"-3",Matches!$J$2:$J$201,0))=""),"",IF(AND($C86&lt;&gt;"",INDEX(Matches!$F$2:$F$201,MATCH($A86&amp;"-3",Matches!$J$2:$J$201,0))&lt;&gt;"",$C86&gt;=INDEX(Matches!$F$2:$F$201,MATCH($A86&amp;"-3",Matches!$J$2:$J$201,0))),"",IF(AND(H86=INDEX(Matches!$G$2:$G$201,MATCH($A86&amp;"-3",Matches!$J$2:$J$201,0)),I86=INDEX(Matches!$H$2:$H$201,MATCH($A86&amp;"-3",Matches!$J$2:$J$201,0))),5,IF(SIGN(H86-I86)&lt;&gt;SIGN(INDEX(Matches!$G$2:$G$201,MATCH($A86&amp;"-3",Matches!$J$2:$J$201,0))-INDEX(Matches!$H$2:$H$201,MATCH($A86&amp;"-3",Matches!$J$2:$J$201,0))),0,IF(H86-I86=INDEX(Matches!$G$2:$G$201,MATCH($A86&amp;"-3",Matches!$J$2:$J$201,0))-INDEX(Matches!$H$2:$H$201,MATCH($A86&amp;"-3",Matches!$J$2:$J$201,0)),3,2))))),""))</f>
        <v/>
      </c>
      <c r="AA86" s="12" t="str">
        <f aca="false">IF(OR($B86="",J86="",K86=""),"",IFERROR(IF(OR(INDEX(Matches!$I$2:$I$201,MATCH($A86&amp;"-4",Matches!$J$2:$J$201,0))="Void",INDEX(Matches!$G$2:$G$201,MATCH($A86&amp;"-4",Matches!$J$2:$J$201,0))="",INDEX(Matches!$H$2:$H$201,MATCH($A86&amp;"-4",Matches!$J$2:$J$201,0))=""),"",IF(AND($C86&lt;&gt;"",INDEX(Matches!$F$2:$F$201,MATCH($A86&amp;"-4",Matches!$J$2:$J$201,0))&lt;&gt;"",$C86&gt;=INDEX(Matches!$F$2:$F$201,MATCH($A86&amp;"-4",Matches!$J$2:$J$201,0))),"",IF(AND(J86=INDEX(Matches!$G$2:$G$201,MATCH($A86&amp;"-4",Matches!$J$2:$J$201,0)),K86=INDEX(Matches!$H$2:$H$201,MATCH($A86&amp;"-4",Matches!$J$2:$J$201,0))),5,IF(SIGN(J86-K86)&lt;&gt;SIGN(INDEX(Matches!$G$2:$G$201,MATCH($A86&amp;"-4",Matches!$J$2:$J$201,0))-INDEX(Matches!$H$2:$H$201,MATCH($A86&amp;"-4",Matches!$J$2:$J$201,0))),0,IF(J86-K86=INDEX(Matches!$G$2:$G$201,MATCH($A86&amp;"-4",Matches!$J$2:$J$201,0))-INDEX(Matches!$H$2:$H$201,MATCH($A86&amp;"-4",Matches!$J$2:$J$201,0)),3,2))))),""))</f>
        <v/>
      </c>
      <c r="AB86" s="12" t="str">
        <f aca="false">IF(OR($B86="",L86="",M86=""),"",IFERROR(IF(OR(INDEX(Matches!$I$2:$I$201,MATCH($A86&amp;"-5",Matches!$J$2:$J$201,0))="Void",INDEX(Matches!$G$2:$G$201,MATCH($A86&amp;"-5",Matches!$J$2:$J$201,0))="",INDEX(Matches!$H$2:$H$201,MATCH($A86&amp;"-5",Matches!$J$2:$J$201,0))=""),"",IF(AND($C86&lt;&gt;"",INDEX(Matches!$F$2:$F$201,MATCH($A86&amp;"-5",Matches!$J$2:$J$201,0))&lt;&gt;"",$C86&gt;=INDEX(Matches!$F$2:$F$201,MATCH($A86&amp;"-5",Matches!$J$2:$J$201,0))),"",IF(AND(L86=INDEX(Matches!$G$2:$G$201,MATCH($A86&amp;"-5",Matches!$J$2:$J$201,0)),M86=INDEX(Matches!$H$2:$H$201,MATCH($A86&amp;"-5",Matches!$J$2:$J$201,0))),5,IF(SIGN(L86-M86)&lt;&gt;SIGN(INDEX(Matches!$G$2:$G$201,MATCH($A86&amp;"-5",Matches!$J$2:$J$201,0))-INDEX(Matches!$H$2:$H$201,MATCH($A86&amp;"-5",Matches!$J$2:$J$201,0))),0,IF(L86-M86=INDEX(Matches!$G$2:$G$201,MATCH($A86&amp;"-5",Matches!$J$2:$J$201,0))-INDEX(Matches!$H$2:$H$201,MATCH($A86&amp;"-5",Matches!$J$2:$J$201,0)),3,2))))),""))</f>
        <v/>
      </c>
      <c r="AC86" s="12" t="str">
        <f aca="false">IF(OR($B86="",N86="",O86=""),"",IFERROR(IF(OR(INDEX(Matches!$I$2:$I$201,MATCH($A86&amp;"-6",Matches!$J$2:$J$201,0))="Void",INDEX(Matches!$G$2:$G$201,MATCH($A86&amp;"-6",Matches!$J$2:$J$201,0))="",INDEX(Matches!$H$2:$H$201,MATCH($A86&amp;"-6",Matches!$J$2:$J$201,0))=""),"",IF(AND($C86&lt;&gt;"",INDEX(Matches!$F$2:$F$201,MATCH($A86&amp;"-6",Matches!$J$2:$J$201,0))&lt;&gt;"",$C86&gt;=INDEX(Matches!$F$2:$F$201,MATCH($A86&amp;"-6",Matches!$J$2:$J$201,0))),"",IF(AND(N86=INDEX(Matches!$G$2:$G$201,MATCH($A86&amp;"-6",Matches!$J$2:$J$201,0)),O86=INDEX(Matches!$H$2:$H$201,MATCH($A86&amp;"-6",Matches!$J$2:$J$201,0))),5,IF(SIGN(N86-O86)&lt;&gt;SIGN(INDEX(Matches!$G$2:$G$201,MATCH($A86&amp;"-6",Matches!$J$2:$J$201,0))-INDEX(Matches!$H$2:$H$201,MATCH($A86&amp;"-6",Matches!$J$2:$J$201,0))),0,IF(N86-O86=INDEX(Matches!$G$2:$G$201,MATCH($A86&amp;"-6",Matches!$J$2:$J$201,0))-INDEX(Matches!$H$2:$H$201,MATCH($A86&amp;"-6",Matches!$J$2:$J$201,0)),3,2))))),""))</f>
        <v/>
      </c>
      <c r="AD86" s="12" t="str">
        <f aca="false">IF(OR($B86="",P86="",Q86=""),"",IFERROR(IF(OR(INDEX(Matches!$I$2:$I$201,MATCH($A86&amp;"-7",Matches!$J$2:$J$201,0))="Void",INDEX(Matches!$G$2:$G$201,MATCH($A86&amp;"-7",Matches!$J$2:$J$201,0))="",INDEX(Matches!$H$2:$H$201,MATCH($A86&amp;"-7",Matches!$J$2:$J$201,0))=""),"",IF(AND($C86&lt;&gt;"",INDEX(Matches!$F$2:$F$201,MATCH($A86&amp;"-7",Matches!$J$2:$J$201,0))&lt;&gt;"",$C86&gt;=INDEX(Matches!$F$2:$F$201,MATCH($A86&amp;"-7",Matches!$J$2:$J$201,0))),"",IF(AND(P86=INDEX(Matches!$G$2:$G$201,MATCH($A86&amp;"-7",Matches!$J$2:$J$201,0)),Q86=INDEX(Matches!$H$2:$H$201,MATCH($A86&amp;"-7",Matches!$J$2:$J$201,0))),5,IF(SIGN(P86-Q86)&lt;&gt;SIGN(INDEX(Matches!$G$2:$G$201,MATCH($A86&amp;"-7",Matches!$J$2:$J$201,0))-INDEX(Matches!$H$2:$H$201,MATCH($A86&amp;"-7",Matches!$J$2:$J$201,0))),0,IF(P86-Q86=INDEX(Matches!$G$2:$G$201,MATCH($A86&amp;"-7",Matches!$J$2:$J$201,0))-INDEX(Matches!$H$2:$H$201,MATCH($A86&amp;"-7",Matches!$J$2:$J$201,0)),3,2))))),""))</f>
        <v/>
      </c>
      <c r="AE86" s="12" t="str">
        <f aca="false">IF(OR($B86="",R86="",S86=""),"",IFERROR(IF(OR(INDEX(Matches!$I$2:$I$201,MATCH($A86&amp;"-8",Matches!$J$2:$J$201,0))="Void",INDEX(Matches!$G$2:$G$201,MATCH($A86&amp;"-8",Matches!$J$2:$J$201,0))="",INDEX(Matches!$H$2:$H$201,MATCH($A86&amp;"-8",Matches!$J$2:$J$201,0))=""),"",IF(AND($C86&lt;&gt;"",INDEX(Matches!$F$2:$F$201,MATCH($A86&amp;"-8",Matches!$J$2:$J$201,0))&lt;&gt;"",$C86&gt;=INDEX(Matches!$F$2:$F$201,MATCH($A86&amp;"-8",Matches!$J$2:$J$201,0))),"",IF(AND(R86=INDEX(Matches!$G$2:$G$201,MATCH($A86&amp;"-8",Matches!$J$2:$J$201,0)),S86=INDEX(Matches!$H$2:$H$201,MATCH($A86&amp;"-8",Matches!$J$2:$J$201,0))),5,IF(SIGN(R86-S86)&lt;&gt;SIGN(INDEX(Matches!$G$2:$G$201,MATCH($A86&amp;"-8",Matches!$J$2:$J$201,0))-INDEX(Matches!$H$2:$H$201,MATCH($A86&amp;"-8",Matches!$J$2:$J$201,0))),0,IF(R86-S86=INDEX(Matches!$G$2:$G$201,MATCH($A86&amp;"-8",Matches!$J$2:$J$201,0))-INDEX(Matches!$H$2:$H$201,MATCH($A86&amp;"-8",Matches!$J$2:$J$201,0)),3,2))))),""))</f>
        <v/>
      </c>
      <c r="AF86" s="12" t="str">
        <f aca="false">IF(OR($B86="",T86="",U86=""),"",IFERROR(IF(OR(INDEX(Matches!$I$2:$I$201,MATCH($A86&amp;"-9",Matches!$J$2:$J$201,0))="Void",INDEX(Matches!$G$2:$G$201,MATCH($A86&amp;"-9",Matches!$J$2:$J$201,0))="",INDEX(Matches!$H$2:$H$201,MATCH($A86&amp;"-9",Matches!$J$2:$J$201,0))=""),"",IF(AND($C86&lt;&gt;"",INDEX(Matches!$F$2:$F$201,MATCH($A86&amp;"-9",Matches!$J$2:$J$201,0))&lt;&gt;"",$C86&gt;=INDEX(Matches!$F$2:$F$201,MATCH($A86&amp;"-9",Matches!$J$2:$J$201,0))),"",IF(AND(T86=INDEX(Matches!$G$2:$G$201,MATCH($A86&amp;"-9",Matches!$J$2:$J$201,0)),U86=INDEX(Matches!$H$2:$H$201,MATCH($A86&amp;"-9",Matches!$J$2:$J$201,0))),5,IF(SIGN(T86-U86)&lt;&gt;SIGN(INDEX(Matches!$G$2:$G$201,MATCH($A86&amp;"-9",Matches!$J$2:$J$201,0))-INDEX(Matches!$H$2:$H$201,MATCH($A86&amp;"-9",Matches!$J$2:$J$201,0))),0,IF(T86-U86=INDEX(Matches!$G$2:$G$201,MATCH($A86&amp;"-9",Matches!$J$2:$J$201,0))-INDEX(Matches!$H$2:$H$201,MATCH($A86&amp;"-9",Matches!$J$2:$J$201,0)),3,2))))),""))</f>
        <v/>
      </c>
      <c r="AG86" s="12" t="str">
        <f aca="false">IF(OR($B86="",V86="",W86=""),"",IFERROR(IF(OR(INDEX(Matches!$I$2:$I$201,MATCH($A86&amp;"-10",Matches!$J$2:$J$201,0))="Void",INDEX(Matches!$G$2:$G$201,MATCH($A86&amp;"-10",Matches!$J$2:$J$201,0))="",INDEX(Matches!$H$2:$H$201,MATCH($A86&amp;"-10",Matches!$J$2:$J$201,0))=""),"",IF(AND($C86&lt;&gt;"",INDEX(Matches!$F$2:$F$201,MATCH($A86&amp;"-10",Matches!$J$2:$J$201,0))&lt;&gt;"",$C86&gt;=INDEX(Matches!$F$2:$F$201,MATCH($A86&amp;"-10",Matches!$J$2:$J$201,0))),"",IF(AND(V86=INDEX(Matches!$G$2:$G$201,MATCH($A86&amp;"-10",Matches!$J$2:$J$201,0)),W86=INDEX(Matches!$H$2:$H$201,MATCH($A86&amp;"-10",Matches!$J$2:$J$201,0))),5,IF(SIGN(V86-W86)&lt;&gt;SIGN(INDEX(Matches!$G$2:$G$201,MATCH($A86&amp;"-10",Matches!$J$2:$J$201,0))-INDEX(Matches!$H$2:$H$201,MATCH($A86&amp;"-10",Matches!$J$2:$J$201,0))),0,IF(V86-W86=INDEX(Matches!$G$2:$G$201,MATCH($A86&amp;"-10",Matches!$J$2:$J$201,0))-INDEX(Matches!$H$2:$H$201,MATCH($A86&amp;"-10",Matches!$J$2:$J$201,0)),3,2))))),""))</f>
        <v/>
      </c>
      <c r="AH86" s="13" t="str">
        <f aca="false">IF($B86="","",SUM(X86:AG86))</f>
        <v/>
      </c>
      <c r="AI86" s="12" t="str">
        <f aca="false">IF($B86="","",COUNTIF(X86:AG86,5))</f>
        <v/>
      </c>
      <c r="AJ86" s="12" t="str">
        <f aca="false">IF($B86="","",COUNTIF(X86:AG86,"&gt;=2"))</f>
        <v/>
      </c>
      <c r="AK86" s="12" t="str">
        <f aca="false">IF($B86="","",COUNT(X86:AG86))</f>
        <v/>
      </c>
    </row>
    <row r="87" customFormat="false" ht="15" hidden="false" customHeight="false" outlineLevel="0" collapsed="false">
      <c r="A87" s="7"/>
      <c r="B87" s="7"/>
      <c r="C87" s="11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12" t="str">
        <f aca="false">IF(OR($B87="",D87="",E87=""),"",IFERROR(IF(OR(INDEX(Matches!$I$2:$I$201,MATCH($A87&amp;"-1",Matches!$J$2:$J$201,0))="Void",INDEX(Matches!$G$2:$G$201,MATCH($A87&amp;"-1",Matches!$J$2:$J$201,0))="",INDEX(Matches!$H$2:$H$201,MATCH($A87&amp;"-1",Matches!$J$2:$J$201,0))=""),"",IF(AND($C87&lt;&gt;"",INDEX(Matches!$F$2:$F$201,MATCH($A87&amp;"-1",Matches!$J$2:$J$201,0))&lt;&gt;"",$C87&gt;=INDEX(Matches!$F$2:$F$201,MATCH($A87&amp;"-1",Matches!$J$2:$J$201,0))),"",IF(AND(D87=INDEX(Matches!$G$2:$G$201,MATCH($A87&amp;"-1",Matches!$J$2:$J$201,0)),E87=INDEX(Matches!$H$2:$H$201,MATCH($A87&amp;"-1",Matches!$J$2:$J$201,0))),5,IF(SIGN(D87-E87)&lt;&gt;SIGN(INDEX(Matches!$G$2:$G$201,MATCH($A87&amp;"-1",Matches!$J$2:$J$201,0))-INDEX(Matches!$H$2:$H$201,MATCH($A87&amp;"-1",Matches!$J$2:$J$201,0))),0,IF(D87-E87=INDEX(Matches!$G$2:$G$201,MATCH($A87&amp;"-1",Matches!$J$2:$J$201,0))-INDEX(Matches!$H$2:$H$201,MATCH($A87&amp;"-1",Matches!$J$2:$J$201,0)),3,2))))),""))</f>
        <v/>
      </c>
      <c r="Y87" s="12" t="str">
        <f aca="false">IF(OR($B87="",F87="",G87=""),"",IFERROR(IF(OR(INDEX(Matches!$I$2:$I$201,MATCH($A87&amp;"-2",Matches!$J$2:$J$201,0))="Void",INDEX(Matches!$G$2:$G$201,MATCH($A87&amp;"-2",Matches!$J$2:$J$201,0))="",INDEX(Matches!$H$2:$H$201,MATCH($A87&amp;"-2",Matches!$J$2:$J$201,0))=""),"",IF(AND($C87&lt;&gt;"",INDEX(Matches!$F$2:$F$201,MATCH($A87&amp;"-2",Matches!$J$2:$J$201,0))&lt;&gt;"",$C87&gt;=INDEX(Matches!$F$2:$F$201,MATCH($A87&amp;"-2",Matches!$J$2:$J$201,0))),"",IF(AND(F87=INDEX(Matches!$G$2:$G$201,MATCH($A87&amp;"-2",Matches!$J$2:$J$201,0)),G87=INDEX(Matches!$H$2:$H$201,MATCH($A87&amp;"-2",Matches!$J$2:$J$201,0))),5,IF(SIGN(F87-G87)&lt;&gt;SIGN(INDEX(Matches!$G$2:$G$201,MATCH($A87&amp;"-2",Matches!$J$2:$J$201,0))-INDEX(Matches!$H$2:$H$201,MATCH($A87&amp;"-2",Matches!$J$2:$J$201,0))),0,IF(F87-G87=INDEX(Matches!$G$2:$G$201,MATCH($A87&amp;"-2",Matches!$J$2:$J$201,0))-INDEX(Matches!$H$2:$H$201,MATCH($A87&amp;"-2",Matches!$J$2:$J$201,0)),3,2))))),""))</f>
        <v/>
      </c>
      <c r="Z87" s="12" t="str">
        <f aca="false">IF(OR($B87="",H87="",I87=""),"",IFERROR(IF(OR(INDEX(Matches!$I$2:$I$201,MATCH($A87&amp;"-3",Matches!$J$2:$J$201,0))="Void",INDEX(Matches!$G$2:$G$201,MATCH($A87&amp;"-3",Matches!$J$2:$J$201,0))="",INDEX(Matches!$H$2:$H$201,MATCH($A87&amp;"-3",Matches!$J$2:$J$201,0))=""),"",IF(AND($C87&lt;&gt;"",INDEX(Matches!$F$2:$F$201,MATCH($A87&amp;"-3",Matches!$J$2:$J$201,0))&lt;&gt;"",$C87&gt;=INDEX(Matches!$F$2:$F$201,MATCH($A87&amp;"-3",Matches!$J$2:$J$201,0))),"",IF(AND(H87=INDEX(Matches!$G$2:$G$201,MATCH($A87&amp;"-3",Matches!$J$2:$J$201,0)),I87=INDEX(Matches!$H$2:$H$201,MATCH($A87&amp;"-3",Matches!$J$2:$J$201,0))),5,IF(SIGN(H87-I87)&lt;&gt;SIGN(INDEX(Matches!$G$2:$G$201,MATCH($A87&amp;"-3",Matches!$J$2:$J$201,0))-INDEX(Matches!$H$2:$H$201,MATCH($A87&amp;"-3",Matches!$J$2:$J$201,0))),0,IF(H87-I87=INDEX(Matches!$G$2:$G$201,MATCH($A87&amp;"-3",Matches!$J$2:$J$201,0))-INDEX(Matches!$H$2:$H$201,MATCH($A87&amp;"-3",Matches!$J$2:$J$201,0)),3,2))))),""))</f>
        <v/>
      </c>
      <c r="AA87" s="12" t="str">
        <f aca="false">IF(OR($B87="",J87="",K87=""),"",IFERROR(IF(OR(INDEX(Matches!$I$2:$I$201,MATCH($A87&amp;"-4",Matches!$J$2:$J$201,0))="Void",INDEX(Matches!$G$2:$G$201,MATCH($A87&amp;"-4",Matches!$J$2:$J$201,0))="",INDEX(Matches!$H$2:$H$201,MATCH($A87&amp;"-4",Matches!$J$2:$J$201,0))=""),"",IF(AND($C87&lt;&gt;"",INDEX(Matches!$F$2:$F$201,MATCH($A87&amp;"-4",Matches!$J$2:$J$201,0))&lt;&gt;"",$C87&gt;=INDEX(Matches!$F$2:$F$201,MATCH($A87&amp;"-4",Matches!$J$2:$J$201,0))),"",IF(AND(J87=INDEX(Matches!$G$2:$G$201,MATCH($A87&amp;"-4",Matches!$J$2:$J$201,0)),K87=INDEX(Matches!$H$2:$H$201,MATCH($A87&amp;"-4",Matches!$J$2:$J$201,0))),5,IF(SIGN(J87-K87)&lt;&gt;SIGN(INDEX(Matches!$G$2:$G$201,MATCH($A87&amp;"-4",Matches!$J$2:$J$201,0))-INDEX(Matches!$H$2:$H$201,MATCH($A87&amp;"-4",Matches!$J$2:$J$201,0))),0,IF(J87-K87=INDEX(Matches!$G$2:$G$201,MATCH($A87&amp;"-4",Matches!$J$2:$J$201,0))-INDEX(Matches!$H$2:$H$201,MATCH($A87&amp;"-4",Matches!$J$2:$J$201,0)),3,2))))),""))</f>
        <v/>
      </c>
      <c r="AB87" s="12" t="str">
        <f aca="false">IF(OR($B87="",L87="",M87=""),"",IFERROR(IF(OR(INDEX(Matches!$I$2:$I$201,MATCH($A87&amp;"-5",Matches!$J$2:$J$201,0))="Void",INDEX(Matches!$G$2:$G$201,MATCH($A87&amp;"-5",Matches!$J$2:$J$201,0))="",INDEX(Matches!$H$2:$H$201,MATCH($A87&amp;"-5",Matches!$J$2:$J$201,0))=""),"",IF(AND($C87&lt;&gt;"",INDEX(Matches!$F$2:$F$201,MATCH($A87&amp;"-5",Matches!$J$2:$J$201,0))&lt;&gt;"",$C87&gt;=INDEX(Matches!$F$2:$F$201,MATCH($A87&amp;"-5",Matches!$J$2:$J$201,0))),"",IF(AND(L87=INDEX(Matches!$G$2:$G$201,MATCH($A87&amp;"-5",Matches!$J$2:$J$201,0)),M87=INDEX(Matches!$H$2:$H$201,MATCH($A87&amp;"-5",Matches!$J$2:$J$201,0))),5,IF(SIGN(L87-M87)&lt;&gt;SIGN(INDEX(Matches!$G$2:$G$201,MATCH($A87&amp;"-5",Matches!$J$2:$J$201,0))-INDEX(Matches!$H$2:$H$201,MATCH($A87&amp;"-5",Matches!$J$2:$J$201,0))),0,IF(L87-M87=INDEX(Matches!$G$2:$G$201,MATCH($A87&amp;"-5",Matches!$J$2:$J$201,0))-INDEX(Matches!$H$2:$H$201,MATCH($A87&amp;"-5",Matches!$J$2:$J$201,0)),3,2))))),""))</f>
        <v/>
      </c>
      <c r="AC87" s="12" t="str">
        <f aca="false">IF(OR($B87="",N87="",O87=""),"",IFERROR(IF(OR(INDEX(Matches!$I$2:$I$201,MATCH($A87&amp;"-6",Matches!$J$2:$J$201,0))="Void",INDEX(Matches!$G$2:$G$201,MATCH($A87&amp;"-6",Matches!$J$2:$J$201,0))="",INDEX(Matches!$H$2:$H$201,MATCH($A87&amp;"-6",Matches!$J$2:$J$201,0))=""),"",IF(AND($C87&lt;&gt;"",INDEX(Matches!$F$2:$F$201,MATCH($A87&amp;"-6",Matches!$J$2:$J$201,0))&lt;&gt;"",$C87&gt;=INDEX(Matches!$F$2:$F$201,MATCH($A87&amp;"-6",Matches!$J$2:$J$201,0))),"",IF(AND(N87=INDEX(Matches!$G$2:$G$201,MATCH($A87&amp;"-6",Matches!$J$2:$J$201,0)),O87=INDEX(Matches!$H$2:$H$201,MATCH($A87&amp;"-6",Matches!$J$2:$J$201,0))),5,IF(SIGN(N87-O87)&lt;&gt;SIGN(INDEX(Matches!$G$2:$G$201,MATCH($A87&amp;"-6",Matches!$J$2:$J$201,0))-INDEX(Matches!$H$2:$H$201,MATCH($A87&amp;"-6",Matches!$J$2:$J$201,0))),0,IF(N87-O87=INDEX(Matches!$G$2:$G$201,MATCH($A87&amp;"-6",Matches!$J$2:$J$201,0))-INDEX(Matches!$H$2:$H$201,MATCH($A87&amp;"-6",Matches!$J$2:$J$201,0)),3,2))))),""))</f>
        <v/>
      </c>
      <c r="AD87" s="12" t="str">
        <f aca="false">IF(OR($B87="",P87="",Q87=""),"",IFERROR(IF(OR(INDEX(Matches!$I$2:$I$201,MATCH($A87&amp;"-7",Matches!$J$2:$J$201,0))="Void",INDEX(Matches!$G$2:$G$201,MATCH($A87&amp;"-7",Matches!$J$2:$J$201,0))="",INDEX(Matches!$H$2:$H$201,MATCH($A87&amp;"-7",Matches!$J$2:$J$201,0))=""),"",IF(AND($C87&lt;&gt;"",INDEX(Matches!$F$2:$F$201,MATCH($A87&amp;"-7",Matches!$J$2:$J$201,0))&lt;&gt;"",$C87&gt;=INDEX(Matches!$F$2:$F$201,MATCH($A87&amp;"-7",Matches!$J$2:$J$201,0))),"",IF(AND(P87=INDEX(Matches!$G$2:$G$201,MATCH($A87&amp;"-7",Matches!$J$2:$J$201,0)),Q87=INDEX(Matches!$H$2:$H$201,MATCH($A87&amp;"-7",Matches!$J$2:$J$201,0))),5,IF(SIGN(P87-Q87)&lt;&gt;SIGN(INDEX(Matches!$G$2:$G$201,MATCH($A87&amp;"-7",Matches!$J$2:$J$201,0))-INDEX(Matches!$H$2:$H$201,MATCH($A87&amp;"-7",Matches!$J$2:$J$201,0))),0,IF(P87-Q87=INDEX(Matches!$G$2:$G$201,MATCH($A87&amp;"-7",Matches!$J$2:$J$201,0))-INDEX(Matches!$H$2:$H$201,MATCH($A87&amp;"-7",Matches!$J$2:$J$201,0)),3,2))))),""))</f>
        <v/>
      </c>
      <c r="AE87" s="12" t="str">
        <f aca="false">IF(OR($B87="",R87="",S87=""),"",IFERROR(IF(OR(INDEX(Matches!$I$2:$I$201,MATCH($A87&amp;"-8",Matches!$J$2:$J$201,0))="Void",INDEX(Matches!$G$2:$G$201,MATCH($A87&amp;"-8",Matches!$J$2:$J$201,0))="",INDEX(Matches!$H$2:$H$201,MATCH($A87&amp;"-8",Matches!$J$2:$J$201,0))=""),"",IF(AND($C87&lt;&gt;"",INDEX(Matches!$F$2:$F$201,MATCH($A87&amp;"-8",Matches!$J$2:$J$201,0))&lt;&gt;"",$C87&gt;=INDEX(Matches!$F$2:$F$201,MATCH($A87&amp;"-8",Matches!$J$2:$J$201,0))),"",IF(AND(R87=INDEX(Matches!$G$2:$G$201,MATCH($A87&amp;"-8",Matches!$J$2:$J$201,0)),S87=INDEX(Matches!$H$2:$H$201,MATCH($A87&amp;"-8",Matches!$J$2:$J$201,0))),5,IF(SIGN(R87-S87)&lt;&gt;SIGN(INDEX(Matches!$G$2:$G$201,MATCH($A87&amp;"-8",Matches!$J$2:$J$201,0))-INDEX(Matches!$H$2:$H$201,MATCH($A87&amp;"-8",Matches!$J$2:$J$201,0))),0,IF(R87-S87=INDEX(Matches!$G$2:$G$201,MATCH($A87&amp;"-8",Matches!$J$2:$J$201,0))-INDEX(Matches!$H$2:$H$201,MATCH($A87&amp;"-8",Matches!$J$2:$J$201,0)),3,2))))),""))</f>
        <v/>
      </c>
      <c r="AF87" s="12" t="str">
        <f aca="false">IF(OR($B87="",T87="",U87=""),"",IFERROR(IF(OR(INDEX(Matches!$I$2:$I$201,MATCH($A87&amp;"-9",Matches!$J$2:$J$201,0))="Void",INDEX(Matches!$G$2:$G$201,MATCH($A87&amp;"-9",Matches!$J$2:$J$201,0))="",INDEX(Matches!$H$2:$H$201,MATCH($A87&amp;"-9",Matches!$J$2:$J$201,0))=""),"",IF(AND($C87&lt;&gt;"",INDEX(Matches!$F$2:$F$201,MATCH($A87&amp;"-9",Matches!$J$2:$J$201,0))&lt;&gt;"",$C87&gt;=INDEX(Matches!$F$2:$F$201,MATCH($A87&amp;"-9",Matches!$J$2:$J$201,0))),"",IF(AND(T87=INDEX(Matches!$G$2:$G$201,MATCH($A87&amp;"-9",Matches!$J$2:$J$201,0)),U87=INDEX(Matches!$H$2:$H$201,MATCH($A87&amp;"-9",Matches!$J$2:$J$201,0))),5,IF(SIGN(T87-U87)&lt;&gt;SIGN(INDEX(Matches!$G$2:$G$201,MATCH($A87&amp;"-9",Matches!$J$2:$J$201,0))-INDEX(Matches!$H$2:$H$201,MATCH($A87&amp;"-9",Matches!$J$2:$J$201,0))),0,IF(T87-U87=INDEX(Matches!$G$2:$G$201,MATCH($A87&amp;"-9",Matches!$J$2:$J$201,0))-INDEX(Matches!$H$2:$H$201,MATCH($A87&amp;"-9",Matches!$J$2:$J$201,0)),3,2))))),""))</f>
        <v/>
      </c>
      <c r="AG87" s="12" t="str">
        <f aca="false">IF(OR($B87="",V87="",W87=""),"",IFERROR(IF(OR(INDEX(Matches!$I$2:$I$201,MATCH($A87&amp;"-10",Matches!$J$2:$J$201,0))="Void",INDEX(Matches!$G$2:$G$201,MATCH($A87&amp;"-10",Matches!$J$2:$J$201,0))="",INDEX(Matches!$H$2:$H$201,MATCH($A87&amp;"-10",Matches!$J$2:$J$201,0))=""),"",IF(AND($C87&lt;&gt;"",INDEX(Matches!$F$2:$F$201,MATCH($A87&amp;"-10",Matches!$J$2:$J$201,0))&lt;&gt;"",$C87&gt;=INDEX(Matches!$F$2:$F$201,MATCH($A87&amp;"-10",Matches!$J$2:$J$201,0))),"",IF(AND(V87=INDEX(Matches!$G$2:$G$201,MATCH($A87&amp;"-10",Matches!$J$2:$J$201,0)),W87=INDEX(Matches!$H$2:$H$201,MATCH($A87&amp;"-10",Matches!$J$2:$J$201,0))),5,IF(SIGN(V87-W87)&lt;&gt;SIGN(INDEX(Matches!$G$2:$G$201,MATCH($A87&amp;"-10",Matches!$J$2:$J$201,0))-INDEX(Matches!$H$2:$H$201,MATCH($A87&amp;"-10",Matches!$J$2:$J$201,0))),0,IF(V87-W87=INDEX(Matches!$G$2:$G$201,MATCH($A87&amp;"-10",Matches!$J$2:$J$201,0))-INDEX(Matches!$H$2:$H$201,MATCH($A87&amp;"-10",Matches!$J$2:$J$201,0)),3,2))))),""))</f>
        <v/>
      </c>
      <c r="AH87" s="13" t="str">
        <f aca="false">IF($B87="","",SUM(X87:AG87))</f>
        <v/>
      </c>
      <c r="AI87" s="12" t="str">
        <f aca="false">IF($B87="","",COUNTIF(X87:AG87,5))</f>
        <v/>
      </c>
      <c r="AJ87" s="12" t="str">
        <f aca="false">IF($B87="","",COUNTIF(X87:AG87,"&gt;=2"))</f>
        <v/>
      </c>
      <c r="AK87" s="12" t="str">
        <f aca="false">IF($B87="","",COUNT(X87:AG87))</f>
        <v/>
      </c>
    </row>
    <row r="88" customFormat="false" ht="15" hidden="false" customHeight="false" outlineLevel="0" collapsed="false">
      <c r="A88" s="7"/>
      <c r="B88" s="7"/>
      <c r="C88" s="11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12" t="str">
        <f aca="false">IF(OR($B88="",D88="",E88=""),"",IFERROR(IF(OR(INDEX(Matches!$I$2:$I$201,MATCH($A88&amp;"-1",Matches!$J$2:$J$201,0))="Void",INDEX(Matches!$G$2:$G$201,MATCH($A88&amp;"-1",Matches!$J$2:$J$201,0))="",INDEX(Matches!$H$2:$H$201,MATCH($A88&amp;"-1",Matches!$J$2:$J$201,0))=""),"",IF(AND($C88&lt;&gt;"",INDEX(Matches!$F$2:$F$201,MATCH($A88&amp;"-1",Matches!$J$2:$J$201,0))&lt;&gt;"",$C88&gt;=INDEX(Matches!$F$2:$F$201,MATCH($A88&amp;"-1",Matches!$J$2:$J$201,0))),"",IF(AND(D88=INDEX(Matches!$G$2:$G$201,MATCH($A88&amp;"-1",Matches!$J$2:$J$201,0)),E88=INDEX(Matches!$H$2:$H$201,MATCH($A88&amp;"-1",Matches!$J$2:$J$201,0))),5,IF(SIGN(D88-E88)&lt;&gt;SIGN(INDEX(Matches!$G$2:$G$201,MATCH($A88&amp;"-1",Matches!$J$2:$J$201,0))-INDEX(Matches!$H$2:$H$201,MATCH($A88&amp;"-1",Matches!$J$2:$J$201,0))),0,IF(D88-E88=INDEX(Matches!$G$2:$G$201,MATCH($A88&amp;"-1",Matches!$J$2:$J$201,0))-INDEX(Matches!$H$2:$H$201,MATCH($A88&amp;"-1",Matches!$J$2:$J$201,0)),3,2))))),""))</f>
        <v/>
      </c>
      <c r="Y88" s="12" t="str">
        <f aca="false">IF(OR($B88="",F88="",G88=""),"",IFERROR(IF(OR(INDEX(Matches!$I$2:$I$201,MATCH($A88&amp;"-2",Matches!$J$2:$J$201,0))="Void",INDEX(Matches!$G$2:$G$201,MATCH($A88&amp;"-2",Matches!$J$2:$J$201,0))="",INDEX(Matches!$H$2:$H$201,MATCH($A88&amp;"-2",Matches!$J$2:$J$201,0))=""),"",IF(AND($C88&lt;&gt;"",INDEX(Matches!$F$2:$F$201,MATCH($A88&amp;"-2",Matches!$J$2:$J$201,0))&lt;&gt;"",$C88&gt;=INDEX(Matches!$F$2:$F$201,MATCH($A88&amp;"-2",Matches!$J$2:$J$201,0))),"",IF(AND(F88=INDEX(Matches!$G$2:$G$201,MATCH($A88&amp;"-2",Matches!$J$2:$J$201,0)),G88=INDEX(Matches!$H$2:$H$201,MATCH($A88&amp;"-2",Matches!$J$2:$J$201,0))),5,IF(SIGN(F88-G88)&lt;&gt;SIGN(INDEX(Matches!$G$2:$G$201,MATCH($A88&amp;"-2",Matches!$J$2:$J$201,0))-INDEX(Matches!$H$2:$H$201,MATCH($A88&amp;"-2",Matches!$J$2:$J$201,0))),0,IF(F88-G88=INDEX(Matches!$G$2:$G$201,MATCH($A88&amp;"-2",Matches!$J$2:$J$201,0))-INDEX(Matches!$H$2:$H$201,MATCH($A88&amp;"-2",Matches!$J$2:$J$201,0)),3,2))))),""))</f>
        <v/>
      </c>
      <c r="Z88" s="12" t="str">
        <f aca="false">IF(OR($B88="",H88="",I88=""),"",IFERROR(IF(OR(INDEX(Matches!$I$2:$I$201,MATCH($A88&amp;"-3",Matches!$J$2:$J$201,0))="Void",INDEX(Matches!$G$2:$G$201,MATCH($A88&amp;"-3",Matches!$J$2:$J$201,0))="",INDEX(Matches!$H$2:$H$201,MATCH($A88&amp;"-3",Matches!$J$2:$J$201,0))=""),"",IF(AND($C88&lt;&gt;"",INDEX(Matches!$F$2:$F$201,MATCH($A88&amp;"-3",Matches!$J$2:$J$201,0))&lt;&gt;"",$C88&gt;=INDEX(Matches!$F$2:$F$201,MATCH($A88&amp;"-3",Matches!$J$2:$J$201,0))),"",IF(AND(H88=INDEX(Matches!$G$2:$G$201,MATCH($A88&amp;"-3",Matches!$J$2:$J$201,0)),I88=INDEX(Matches!$H$2:$H$201,MATCH($A88&amp;"-3",Matches!$J$2:$J$201,0))),5,IF(SIGN(H88-I88)&lt;&gt;SIGN(INDEX(Matches!$G$2:$G$201,MATCH($A88&amp;"-3",Matches!$J$2:$J$201,0))-INDEX(Matches!$H$2:$H$201,MATCH($A88&amp;"-3",Matches!$J$2:$J$201,0))),0,IF(H88-I88=INDEX(Matches!$G$2:$G$201,MATCH($A88&amp;"-3",Matches!$J$2:$J$201,0))-INDEX(Matches!$H$2:$H$201,MATCH($A88&amp;"-3",Matches!$J$2:$J$201,0)),3,2))))),""))</f>
        <v/>
      </c>
      <c r="AA88" s="12" t="str">
        <f aca="false">IF(OR($B88="",J88="",K88=""),"",IFERROR(IF(OR(INDEX(Matches!$I$2:$I$201,MATCH($A88&amp;"-4",Matches!$J$2:$J$201,0))="Void",INDEX(Matches!$G$2:$G$201,MATCH($A88&amp;"-4",Matches!$J$2:$J$201,0))="",INDEX(Matches!$H$2:$H$201,MATCH($A88&amp;"-4",Matches!$J$2:$J$201,0))=""),"",IF(AND($C88&lt;&gt;"",INDEX(Matches!$F$2:$F$201,MATCH($A88&amp;"-4",Matches!$J$2:$J$201,0))&lt;&gt;"",$C88&gt;=INDEX(Matches!$F$2:$F$201,MATCH($A88&amp;"-4",Matches!$J$2:$J$201,0))),"",IF(AND(J88=INDEX(Matches!$G$2:$G$201,MATCH($A88&amp;"-4",Matches!$J$2:$J$201,0)),K88=INDEX(Matches!$H$2:$H$201,MATCH($A88&amp;"-4",Matches!$J$2:$J$201,0))),5,IF(SIGN(J88-K88)&lt;&gt;SIGN(INDEX(Matches!$G$2:$G$201,MATCH($A88&amp;"-4",Matches!$J$2:$J$201,0))-INDEX(Matches!$H$2:$H$201,MATCH($A88&amp;"-4",Matches!$J$2:$J$201,0))),0,IF(J88-K88=INDEX(Matches!$G$2:$G$201,MATCH($A88&amp;"-4",Matches!$J$2:$J$201,0))-INDEX(Matches!$H$2:$H$201,MATCH($A88&amp;"-4",Matches!$J$2:$J$201,0)),3,2))))),""))</f>
        <v/>
      </c>
      <c r="AB88" s="12" t="str">
        <f aca="false">IF(OR($B88="",L88="",M88=""),"",IFERROR(IF(OR(INDEX(Matches!$I$2:$I$201,MATCH($A88&amp;"-5",Matches!$J$2:$J$201,0))="Void",INDEX(Matches!$G$2:$G$201,MATCH($A88&amp;"-5",Matches!$J$2:$J$201,0))="",INDEX(Matches!$H$2:$H$201,MATCH($A88&amp;"-5",Matches!$J$2:$J$201,0))=""),"",IF(AND($C88&lt;&gt;"",INDEX(Matches!$F$2:$F$201,MATCH($A88&amp;"-5",Matches!$J$2:$J$201,0))&lt;&gt;"",$C88&gt;=INDEX(Matches!$F$2:$F$201,MATCH($A88&amp;"-5",Matches!$J$2:$J$201,0))),"",IF(AND(L88=INDEX(Matches!$G$2:$G$201,MATCH($A88&amp;"-5",Matches!$J$2:$J$201,0)),M88=INDEX(Matches!$H$2:$H$201,MATCH($A88&amp;"-5",Matches!$J$2:$J$201,0))),5,IF(SIGN(L88-M88)&lt;&gt;SIGN(INDEX(Matches!$G$2:$G$201,MATCH($A88&amp;"-5",Matches!$J$2:$J$201,0))-INDEX(Matches!$H$2:$H$201,MATCH($A88&amp;"-5",Matches!$J$2:$J$201,0))),0,IF(L88-M88=INDEX(Matches!$G$2:$G$201,MATCH($A88&amp;"-5",Matches!$J$2:$J$201,0))-INDEX(Matches!$H$2:$H$201,MATCH($A88&amp;"-5",Matches!$J$2:$J$201,0)),3,2))))),""))</f>
        <v/>
      </c>
      <c r="AC88" s="12" t="str">
        <f aca="false">IF(OR($B88="",N88="",O88=""),"",IFERROR(IF(OR(INDEX(Matches!$I$2:$I$201,MATCH($A88&amp;"-6",Matches!$J$2:$J$201,0))="Void",INDEX(Matches!$G$2:$G$201,MATCH($A88&amp;"-6",Matches!$J$2:$J$201,0))="",INDEX(Matches!$H$2:$H$201,MATCH($A88&amp;"-6",Matches!$J$2:$J$201,0))=""),"",IF(AND($C88&lt;&gt;"",INDEX(Matches!$F$2:$F$201,MATCH($A88&amp;"-6",Matches!$J$2:$J$201,0))&lt;&gt;"",$C88&gt;=INDEX(Matches!$F$2:$F$201,MATCH($A88&amp;"-6",Matches!$J$2:$J$201,0))),"",IF(AND(N88=INDEX(Matches!$G$2:$G$201,MATCH($A88&amp;"-6",Matches!$J$2:$J$201,0)),O88=INDEX(Matches!$H$2:$H$201,MATCH($A88&amp;"-6",Matches!$J$2:$J$201,0))),5,IF(SIGN(N88-O88)&lt;&gt;SIGN(INDEX(Matches!$G$2:$G$201,MATCH($A88&amp;"-6",Matches!$J$2:$J$201,0))-INDEX(Matches!$H$2:$H$201,MATCH($A88&amp;"-6",Matches!$J$2:$J$201,0))),0,IF(N88-O88=INDEX(Matches!$G$2:$G$201,MATCH($A88&amp;"-6",Matches!$J$2:$J$201,0))-INDEX(Matches!$H$2:$H$201,MATCH($A88&amp;"-6",Matches!$J$2:$J$201,0)),3,2))))),""))</f>
        <v/>
      </c>
      <c r="AD88" s="12" t="str">
        <f aca="false">IF(OR($B88="",P88="",Q88=""),"",IFERROR(IF(OR(INDEX(Matches!$I$2:$I$201,MATCH($A88&amp;"-7",Matches!$J$2:$J$201,0))="Void",INDEX(Matches!$G$2:$G$201,MATCH($A88&amp;"-7",Matches!$J$2:$J$201,0))="",INDEX(Matches!$H$2:$H$201,MATCH($A88&amp;"-7",Matches!$J$2:$J$201,0))=""),"",IF(AND($C88&lt;&gt;"",INDEX(Matches!$F$2:$F$201,MATCH($A88&amp;"-7",Matches!$J$2:$J$201,0))&lt;&gt;"",$C88&gt;=INDEX(Matches!$F$2:$F$201,MATCH($A88&amp;"-7",Matches!$J$2:$J$201,0))),"",IF(AND(P88=INDEX(Matches!$G$2:$G$201,MATCH($A88&amp;"-7",Matches!$J$2:$J$201,0)),Q88=INDEX(Matches!$H$2:$H$201,MATCH($A88&amp;"-7",Matches!$J$2:$J$201,0))),5,IF(SIGN(P88-Q88)&lt;&gt;SIGN(INDEX(Matches!$G$2:$G$201,MATCH($A88&amp;"-7",Matches!$J$2:$J$201,0))-INDEX(Matches!$H$2:$H$201,MATCH($A88&amp;"-7",Matches!$J$2:$J$201,0))),0,IF(P88-Q88=INDEX(Matches!$G$2:$G$201,MATCH($A88&amp;"-7",Matches!$J$2:$J$201,0))-INDEX(Matches!$H$2:$H$201,MATCH($A88&amp;"-7",Matches!$J$2:$J$201,0)),3,2))))),""))</f>
        <v/>
      </c>
      <c r="AE88" s="12" t="str">
        <f aca="false">IF(OR($B88="",R88="",S88=""),"",IFERROR(IF(OR(INDEX(Matches!$I$2:$I$201,MATCH($A88&amp;"-8",Matches!$J$2:$J$201,0))="Void",INDEX(Matches!$G$2:$G$201,MATCH($A88&amp;"-8",Matches!$J$2:$J$201,0))="",INDEX(Matches!$H$2:$H$201,MATCH($A88&amp;"-8",Matches!$J$2:$J$201,0))=""),"",IF(AND($C88&lt;&gt;"",INDEX(Matches!$F$2:$F$201,MATCH($A88&amp;"-8",Matches!$J$2:$J$201,0))&lt;&gt;"",$C88&gt;=INDEX(Matches!$F$2:$F$201,MATCH($A88&amp;"-8",Matches!$J$2:$J$201,0))),"",IF(AND(R88=INDEX(Matches!$G$2:$G$201,MATCH($A88&amp;"-8",Matches!$J$2:$J$201,0)),S88=INDEX(Matches!$H$2:$H$201,MATCH($A88&amp;"-8",Matches!$J$2:$J$201,0))),5,IF(SIGN(R88-S88)&lt;&gt;SIGN(INDEX(Matches!$G$2:$G$201,MATCH($A88&amp;"-8",Matches!$J$2:$J$201,0))-INDEX(Matches!$H$2:$H$201,MATCH($A88&amp;"-8",Matches!$J$2:$J$201,0))),0,IF(R88-S88=INDEX(Matches!$G$2:$G$201,MATCH($A88&amp;"-8",Matches!$J$2:$J$201,0))-INDEX(Matches!$H$2:$H$201,MATCH($A88&amp;"-8",Matches!$J$2:$J$201,0)),3,2))))),""))</f>
        <v/>
      </c>
      <c r="AF88" s="12" t="str">
        <f aca="false">IF(OR($B88="",T88="",U88=""),"",IFERROR(IF(OR(INDEX(Matches!$I$2:$I$201,MATCH($A88&amp;"-9",Matches!$J$2:$J$201,0))="Void",INDEX(Matches!$G$2:$G$201,MATCH($A88&amp;"-9",Matches!$J$2:$J$201,0))="",INDEX(Matches!$H$2:$H$201,MATCH($A88&amp;"-9",Matches!$J$2:$J$201,0))=""),"",IF(AND($C88&lt;&gt;"",INDEX(Matches!$F$2:$F$201,MATCH($A88&amp;"-9",Matches!$J$2:$J$201,0))&lt;&gt;"",$C88&gt;=INDEX(Matches!$F$2:$F$201,MATCH($A88&amp;"-9",Matches!$J$2:$J$201,0))),"",IF(AND(T88=INDEX(Matches!$G$2:$G$201,MATCH($A88&amp;"-9",Matches!$J$2:$J$201,0)),U88=INDEX(Matches!$H$2:$H$201,MATCH($A88&amp;"-9",Matches!$J$2:$J$201,0))),5,IF(SIGN(T88-U88)&lt;&gt;SIGN(INDEX(Matches!$G$2:$G$201,MATCH($A88&amp;"-9",Matches!$J$2:$J$201,0))-INDEX(Matches!$H$2:$H$201,MATCH($A88&amp;"-9",Matches!$J$2:$J$201,0))),0,IF(T88-U88=INDEX(Matches!$G$2:$G$201,MATCH($A88&amp;"-9",Matches!$J$2:$J$201,0))-INDEX(Matches!$H$2:$H$201,MATCH($A88&amp;"-9",Matches!$J$2:$J$201,0)),3,2))))),""))</f>
        <v/>
      </c>
      <c r="AG88" s="12" t="str">
        <f aca="false">IF(OR($B88="",V88="",W88=""),"",IFERROR(IF(OR(INDEX(Matches!$I$2:$I$201,MATCH($A88&amp;"-10",Matches!$J$2:$J$201,0))="Void",INDEX(Matches!$G$2:$G$201,MATCH($A88&amp;"-10",Matches!$J$2:$J$201,0))="",INDEX(Matches!$H$2:$H$201,MATCH($A88&amp;"-10",Matches!$J$2:$J$201,0))=""),"",IF(AND($C88&lt;&gt;"",INDEX(Matches!$F$2:$F$201,MATCH($A88&amp;"-10",Matches!$J$2:$J$201,0))&lt;&gt;"",$C88&gt;=INDEX(Matches!$F$2:$F$201,MATCH($A88&amp;"-10",Matches!$J$2:$J$201,0))),"",IF(AND(V88=INDEX(Matches!$G$2:$G$201,MATCH($A88&amp;"-10",Matches!$J$2:$J$201,0)),W88=INDEX(Matches!$H$2:$H$201,MATCH($A88&amp;"-10",Matches!$J$2:$J$201,0))),5,IF(SIGN(V88-W88)&lt;&gt;SIGN(INDEX(Matches!$G$2:$G$201,MATCH($A88&amp;"-10",Matches!$J$2:$J$201,0))-INDEX(Matches!$H$2:$H$201,MATCH($A88&amp;"-10",Matches!$J$2:$J$201,0))),0,IF(V88-W88=INDEX(Matches!$G$2:$G$201,MATCH($A88&amp;"-10",Matches!$J$2:$J$201,0))-INDEX(Matches!$H$2:$H$201,MATCH($A88&amp;"-10",Matches!$J$2:$J$201,0)),3,2))))),""))</f>
        <v/>
      </c>
      <c r="AH88" s="13" t="str">
        <f aca="false">IF($B88="","",SUM(X88:AG88))</f>
        <v/>
      </c>
      <c r="AI88" s="12" t="str">
        <f aca="false">IF($B88="","",COUNTIF(X88:AG88,5))</f>
        <v/>
      </c>
      <c r="AJ88" s="12" t="str">
        <f aca="false">IF($B88="","",COUNTIF(X88:AG88,"&gt;=2"))</f>
        <v/>
      </c>
      <c r="AK88" s="12" t="str">
        <f aca="false">IF($B88="","",COUNT(X88:AG88))</f>
        <v/>
      </c>
    </row>
    <row r="89" customFormat="false" ht="15" hidden="false" customHeight="false" outlineLevel="0" collapsed="false">
      <c r="A89" s="7"/>
      <c r="B89" s="7"/>
      <c r="C89" s="11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12" t="str">
        <f aca="false">IF(OR($B89="",D89="",E89=""),"",IFERROR(IF(OR(INDEX(Matches!$I$2:$I$201,MATCH($A89&amp;"-1",Matches!$J$2:$J$201,0))="Void",INDEX(Matches!$G$2:$G$201,MATCH($A89&amp;"-1",Matches!$J$2:$J$201,0))="",INDEX(Matches!$H$2:$H$201,MATCH($A89&amp;"-1",Matches!$J$2:$J$201,0))=""),"",IF(AND($C89&lt;&gt;"",INDEX(Matches!$F$2:$F$201,MATCH($A89&amp;"-1",Matches!$J$2:$J$201,0))&lt;&gt;"",$C89&gt;=INDEX(Matches!$F$2:$F$201,MATCH($A89&amp;"-1",Matches!$J$2:$J$201,0))),"",IF(AND(D89=INDEX(Matches!$G$2:$G$201,MATCH($A89&amp;"-1",Matches!$J$2:$J$201,0)),E89=INDEX(Matches!$H$2:$H$201,MATCH($A89&amp;"-1",Matches!$J$2:$J$201,0))),5,IF(SIGN(D89-E89)&lt;&gt;SIGN(INDEX(Matches!$G$2:$G$201,MATCH($A89&amp;"-1",Matches!$J$2:$J$201,0))-INDEX(Matches!$H$2:$H$201,MATCH($A89&amp;"-1",Matches!$J$2:$J$201,0))),0,IF(D89-E89=INDEX(Matches!$G$2:$G$201,MATCH($A89&amp;"-1",Matches!$J$2:$J$201,0))-INDEX(Matches!$H$2:$H$201,MATCH($A89&amp;"-1",Matches!$J$2:$J$201,0)),3,2))))),""))</f>
        <v/>
      </c>
      <c r="Y89" s="12" t="str">
        <f aca="false">IF(OR($B89="",F89="",G89=""),"",IFERROR(IF(OR(INDEX(Matches!$I$2:$I$201,MATCH($A89&amp;"-2",Matches!$J$2:$J$201,0))="Void",INDEX(Matches!$G$2:$G$201,MATCH($A89&amp;"-2",Matches!$J$2:$J$201,0))="",INDEX(Matches!$H$2:$H$201,MATCH($A89&amp;"-2",Matches!$J$2:$J$201,0))=""),"",IF(AND($C89&lt;&gt;"",INDEX(Matches!$F$2:$F$201,MATCH($A89&amp;"-2",Matches!$J$2:$J$201,0))&lt;&gt;"",$C89&gt;=INDEX(Matches!$F$2:$F$201,MATCH($A89&amp;"-2",Matches!$J$2:$J$201,0))),"",IF(AND(F89=INDEX(Matches!$G$2:$G$201,MATCH($A89&amp;"-2",Matches!$J$2:$J$201,0)),G89=INDEX(Matches!$H$2:$H$201,MATCH($A89&amp;"-2",Matches!$J$2:$J$201,0))),5,IF(SIGN(F89-G89)&lt;&gt;SIGN(INDEX(Matches!$G$2:$G$201,MATCH($A89&amp;"-2",Matches!$J$2:$J$201,0))-INDEX(Matches!$H$2:$H$201,MATCH($A89&amp;"-2",Matches!$J$2:$J$201,0))),0,IF(F89-G89=INDEX(Matches!$G$2:$G$201,MATCH($A89&amp;"-2",Matches!$J$2:$J$201,0))-INDEX(Matches!$H$2:$H$201,MATCH($A89&amp;"-2",Matches!$J$2:$J$201,0)),3,2))))),""))</f>
        <v/>
      </c>
      <c r="Z89" s="12" t="str">
        <f aca="false">IF(OR($B89="",H89="",I89=""),"",IFERROR(IF(OR(INDEX(Matches!$I$2:$I$201,MATCH($A89&amp;"-3",Matches!$J$2:$J$201,0))="Void",INDEX(Matches!$G$2:$G$201,MATCH($A89&amp;"-3",Matches!$J$2:$J$201,0))="",INDEX(Matches!$H$2:$H$201,MATCH($A89&amp;"-3",Matches!$J$2:$J$201,0))=""),"",IF(AND($C89&lt;&gt;"",INDEX(Matches!$F$2:$F$201,MATCH($A89&amp;"-3",Matches!$J$2:$J$201,0))&lt;&gt;"",$C89&gt;=INDEX(Matches!$F$2:$F$201,MATCH($A89&amp;"-3",Matches!$J$2:$J$201,0))),"",IF(AND(H89=INDEX(Matches!$G$2:$G$201,MATCH($A89&amp;"-3",Matches!$J$2:$J$201,0)),I89=INDEX(Matches!$H$2:$H$201,MATCH($A89&amp;"-3",Matches!$J$2:$J$201,0))),5,IF(SIGN(H89-I89)&lt;&gt;SIGN(INDEX(Matches!$G$2:$G$201,MATCH($A89&amp;"-3",Matches!$J$2:$J$201,0))-INDEX(Matches!$H$2:$H$201,MATCH($A89&amp;"-3",Matches!$J$2:$J$201,0))),0,IF(H89-I89=INDEX(Matches!$G$2:$G$201,MATCH($A89&amp;"-3",Matches!$J$2:$J$201,0))-INDEX(Matches!$H$2:$H$201,MATCH($A89&amp;"-3",Matches!$J$2:$J$201,0)),3,2))))),""))</f>
        <v/>
      </c>
      <c r="AA89" s="12" t="str">
        <f aca="false">IF(OR($B89="",J89="",K89=""),"",IFERROR(IF(OR(INDEX(Matches!$I$2:$I$201,MATCH($A89&amp;"-4",Matches!$J$2:$J$201,0))="Void",INDEX(Matches!$G$2:$G$201,MATCH($A89&amp;"-4",Matches!$J$2:$J$201,0))="",INDEX(Matches!$H$2:$H$201,MATCH($A89&amp;"-4",Matches!$J$2:$J$201,0))=""),"",IF(AND($C89&lt;&gt;"",INDEX(Matches!$F$2:$F$201,MATCH($A89&amp;"-4",Matches!$J$2:$J$201,0))&lt;&gt;"",$C89&gt;=INDEX(Matches!$F$2:$F$201,MATCH($A89&amp;"-4",Matches!$J$2:$J$201,0))),"",IF(AND(J89=INDEX(Matches!$G$2:$G$201,MATCH($A89&amp;"-4",Matches!$J$2:$J$201,0)),K89=INDEX(Matches!$H$2:$H$201,MATCH($A89&amp;"-4",Matches!$J$2:$J$201,0))),5,IF(SIGN(J89-K89)&lt;&gt;SIGN(INDEX(Matches!$G$2:$G$201,MATCH($A89&amp;"-4",Matches!$J$2:$J$201,0))-INDEX(Matches!$H$2:$H$201,MATCH($A89&amp;"-4",Matches!$J$2:$J$201,0))),0,IF(J89-K89=INDEX(Matches!$G$2:$G$201,MATCH($A89&amp;"-4",Matches!$J$2:$J$201,0))-INDEX(Matches!$H$2:$H$201,MATCH($A89&amp;"-4",Matches!$J$2:$J$201,0)),3,2))))),""))</f>
        <v/>
      </c>
      <c r="AB89" s="12" t="str">
        <f aca="false">IF(OR($B89="",L89="",M89=""),"",IFERROR(IF(OR(INDEX(Matches!$I$2:$I$201,MATCH($A89&amp;"-5",Matches!$J$2:$J$201,0))="Void",INDEX(Matches!$G$2:$G$201,MATCH($A89&amp;"-5",Matches!$J$2:$J$201,0))="",INDEX(Matches!$H$2:$H$201,MATCH($A89&amp;"-5",Matches!$J$2:$J$201,0))=""),"",IF(AND($C89&lt;&gt;"",INDEX(Matches!$F$2:$F$201,MATCH($A89&amp;"-5",Matches!$J$2:$J$201,0))&lt;&gt;"",$C89&gt;=INDEX(Matches!$F$2:$F$201,MATCH($A89&amp;"-5",Matches!$J$2:$J$201,0))),"",IF(AND(L89=INDEX(Matches!$G$2:$G$201,MATCH($A89&amp;"-5",Matches!$J$2:$J$201,0)),M89=INDEX(Matches!$H$2:$H$201,MATCH($A89&amp;"-5",Matches!$J$2:$J$201,0))),5,IF(SIGN(L89-M89)&lt;&gt;SIGN(INDEX(Matches!$G$2:$G$201,MATCH($A89&amp;"-5",Matches!$J$2:$J$201,0))-INDEX(Matches!$H$2:$H$201,MATCH($A89&amp;"-5",Matches!$J$2:$J$201,0))),0,IF(L89-M89=INDEX(Matches!$G$2:$G$201,MATCH($A89&amp;"-5",Matches!$J$2:$J$201,0))-INDEX(Matches!$H$2:$H$201,MATCH($A89&amp;"-5",Matches!$J$2:$J$201,0)),3,2))))),""))</f>
        <v/>
      </c>
      <c r="AC89" s="12" t="str">
        <f aca="false">IF(OR($B89="",N89="",O89=""),"",IFERROR(IF(OR(INDEX(Matches!$I$2:$I$201,MATCH($A89&amp;"-6",Matches!$J$2:$J$201,0))="Void",INDEX(Matches!$G$2:$G$201,MATCH($A89&amp;"-6",Matches!$J$2:$J$201,0))="",INDEX(Matches!$H$2:$H$201,MATCH($A89&amp;"-6",Matches!$J$2:$J$201,0))=""),"",IF(AND($C89&lt;&gt;"",INDEX(Matches!$F$2:$F$201,MATCH($A89&amp;"-6",Matches!$J$2:$J$201,0))&lt;&gt;"",$C89&gt;=INDEX(Matches!$F$2:$F$201,MATCH($A89&amp;"-6",Matches!$J$2:$J$201,0))),"",IF(AND(N89=INDEX(Matches!$G$2:$G$201,MATCH($A89&amp;"-6",Matches!$J$2:$J$201,0)),O89=INDEX(Matches!$H$2:$H$201,MATCH($A89&amp;"-6",Matches!$J$2:$J$201,0))),5,IF(SIGN(N89-O89)&lt;&gt;SIGN(INDEX(Matches!$G$2:$G$201,MATCH($A89&amp;"-6",Matches!$J$2:$J$201,0))-INDEX(Matches!$H$2:$H$201,MATCH($A89&amp;"-6",Matches!$J$2:$J$201,0))),0,IF(N89-O89=INDEX(Matches!$G$2:$G$201,MATCH($A89&amp;"-6",Matches!$J$2:$J$201,0))-INDEX(Matches!$H$2:$H$201,MATCH($A89&amp;"-6",Matches!$J$2:$J$201,0)),3,2))))),""))</f>
        <v/>
      </c>
      <c r="AD89" s="12" t="str">
        <f aca="false">IF(OR($B89="",P89="",Q89=""),"",IFERROR(IF(OR(INDEX(Matches!$I$2:$I$201,MATCH($A89&amp;"-7",Matches!$J$2:$J$201,0))="Void",INDEX(Matches!$G$2:$G$201,MATCH($A89&amp;"-7",Matches!$J$2:$J$201,0))="",INDEX(Matches!$H$2:$H$201,MATCH($A89&amp;"-7",Matches!$J$2:$J$201,0))=""),"",IF(AND($C89&lt;&gt;"",INDEX(Matches!$F$2:$F$201,MATCH($A89&amp;"-7",Matches!$J$2:$J$201,0))&lt;&gt;"",$C89&gt;=INDEX(Matches!$F$2:$F$201,MATCH($A89&amp;"-7",Matches!$J$2:$J$201,0))),"",IF(AND(P89=INDEX(Matches!$G$2:$G$201,MATCH($A89&amp;"-7",Matches!$J$2:$J$201,0)),Q89=INDEX(Matches!$H$2:$H$201,MATCH($A89&amp;"-7",Matches!$J$2:$J$201,0))),5,IF(SIGN(P89-Q89)&lt;&gt;SIGN(INDEX(Matches!$G$2:$G$201,MATCH($A89&amp;"-7",Matches!$J$2:$J$201,0))-INDEX(Matches!$H$2:$H$201,MATCH($A89&amp;"-7",Matches!$J$2:$J$201,0))),0,IF(P89-Q89=INDEX(Matches!$G$2:$G$201,MATCH($A89&amp;"-7",Matches!$J$2:$J$201,0))-INDEX(Matches!$H$2:$H$201,MATCH($A89&amp;"-7",Matches!$J$2:$J$201,0)),3,2))))),""))</f>
        <v/>
      </c>
      <c r="AE89" s="12" t="str">
        <f aca="false">IF(OR($B89="",R89="",S89=""),"",IFERROR(IF(OR(INDEX(Matches!$I$2:$I$201,MATCH($A89&amp;"-8",Matches!$J$2:$J$201,0))="Void",INDEX(Matches!$G$2:$G$201,MATCH($A89&amp;"-8",Matches!$J$2:$J$201,0))="",INDEX(Matches!$H$2:$H$201,MATCH($A89&amp;"-8",Matches!$J$2:$J$201,0))=""),"",IF(AND($C89&lt;&gt;"",INDEX(Matches!$F$2:$F$201,MATCH($A89&amp;"-8",Matches!$J$2:$J$201,0))&lt;&gt;"",$C89&gt;=INDEX(Matches!$F$2:$F$201,MATCH($A89&amp;"-8",Matches!$J$2:$J$201,0))),"",IF(AND(R89=INDEX(Matches!$G$2:$G$201,MATCH($A89&amp;"-8",Matches!$J$2:$J$201,0)),S89=INDEX(Matches!$H$2:$H$201,MATCH($A89&amp;"-8",Matches!$J$2:$J$201,0))),5,IF(SIGN(R89-S89)&lt;&gt;SIGN(INDEX(Matches!$G$2:$G$201,MATCH($A89&amp;"-8",Matches!$J$2:$J$201,0))-INDEX(Matches!$H$2:$H$201,MATCH($A89&amp;"-8",Matches!$J$2:$J$201,0))),0,IF(R89-S89=INDEX(Matches!$G$2:$G$201,MATCH($A89&amp;"-8",Matches!$J$2:$J$201,0))-INDEX(Matches!$H$2:$H$201,MATCH($A89&amp;"-8",Matches!$J$2:$J$201,0)),3,2))))),""))</f>
        <v/>
      </c>
      <c r="AF89" s="12" t="str">
        <f aca="false">IF(OR($B89="",T89="",U89=""),"",IFERROR(IF(OR(INDEX(Matches!$I$2:$I$201,MATCH($A89&amp;"-9",Matches!$J$2:$J$201,0))="Void",INDEX(Matches!$G$2:$G$201,MATCH($A89&amp;"-9",Matches!$J$2:$J$201,0))="",INDEX(Matches!$H$2:$H$201,MATCH($A89&amp;"-9",Matches!$J$2:$J$201,0))=""),"",IF(AND($C89&lt;&gt;"",INDEX(Matches!$F$2:$F$201,MATCH($A89&amp;"-9",Matches!$J$2:$J$201,0))&lt;&gt;"",$C89&gt;=INDEX(Matches!$F$2:$F$201,MATCH($A89&amp;"-9",Matches!$J$2:$J$201,0))),"",IF(AND(T89=INDEX(Matches!$G$2:$G$201,MATCH($A89&amp;"-9",Matches!$J$2:$J$201,0)),U89=INDEX(Matches!$H$2:$H$201,MATCH($A89&amp;"-9",Matches!$J$2:$J$201,0))),5,IF(SIGN(T89-U89)&lt;&gt;SIGN(INDEX(Matches!$G$2:$G$201,MATCH($A89&amp;"-9",Matches!$J$2:$J$201,0))-INDEX(Matches!$H$2:$H$201,MATCH($A89&amp;"-9",Matches!$J$2:$J$201,0))),0,IF(T89-U89=INDEX(Matches!$G$2:$G$201,MATCH($A89&amp;"-9",Matches!$J$2:$J$201,0))-INDEX(Matches!$H$2:$H$201,MATCH($A89&amp;"-9",Matches!$J$2:$J$201,0)),3,2))))),""))</f>
        <v/>
      </c>
      <c r="AG89" s="12" t="str">
        <f aca="false">IF(OR($B89="",V89="",W89=""),"",IFERROR(IF(OR(INDEX(Matches!$I$2:$I$201,MATCH($A89&amp;"-10",Matches!$J$2:$J$201,0))="Void",INDEX(Matches!$G$2:$G$201,MATCH($A89&amp;"-10",Matches!$J$2:$J$201,0))="",INDEX(Matches!$H$2:$H$201,MATCH($A89&amp;"-10",Matches!$J$2:$J$201,0))=""),"",IF(AND($C89&lt;&gt;"",INDEX(Matches!$F$2:$F$201,MATCH($A89&amp;"-10",Matches!$J$2:$J$201,0))&lt;&gt;"",$C89&gt;=INDEX(Matches!$F$2:$F$201,MATCH($A89&amp;"-10",Matches!$J$2:$J$201,0))),"",IF(AND(V89=INDEX(Matches!$G$2:$G$201,MATCH($A89&amp;"-10",Matches!$J$2:$J$201,0)),W89=INDEX(Matches!$H$2:$H$201,MATCH($A89&amp;"-10",Matches!$J$2:$J$201,0))),5,IF(SIGN(V89-W89)&lt;&gt;SIGN(INDEX(Matches!$G$2:$G$201,MATCH($A89&amp;"-10",Matches!$J$2:$J$201,0))-INDEX(Matches!$H$2:$H$201,MATCH($A89&amp;"-10",Matches!$J$2:$J$201,0))),0,IF(V89-W89=INDEX(Matches!$G$2:$G$201,MATCH($A89&amp;"-10",Matches!$J$2:$J$201,0))-INDEX(Matches!$H$2:$H$201,MATCH($A89&amp;"-10",Matches!$J$2:$J$201,0)),3,2))))),""))</f>
        <v/>
      </c>
      <c r="AH89" s="13" t="str">
        <f aca="false">IF($B89="","",SUM(X89:AG89))</f>
        <v/>
      </c>
      <c r="AI89" s="12" t="str">
        <f aca="false">IF($B89="","",COUNTIF(X89:AG89,5))</f>
        <v/>
      </c>
      <c r="AJ89" s="12" t="str">
        <f aca="false">IF($B89="","",COUNTIF(X89:AG89,"&gt;=2"))</f>
        <v/>
      </c>
      <c r="AK89" s="12" t="str">
        <f aca="false">IF($B89="","",COUNT(X89:AG89))</f>
        <v/>
      </c>
    </row>
    <row r="90" customFormat="false" ht="15" hidden="false" customHeight="false" outlineLevel="0" collapsed="false">
      <c r="A90" s="7"/>
      <c r="B90" s="7"/>
      <c r="C90" s="11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12" t="str">
        <f aca="false">IF(OR($B90="",D90="",E90=""),"",IFERROR(IF(OR(INDEX(Matches!$I$2:$I$201,MATCH($A90&amp;"-1",Matches!$J$2:$J$201,0))="Void",INDEX(Matches!$G$2:$G$201,MATCH($A90&amp;"-1",Matches!$J$2:$J$201,0))="",INDEX(Matches!$H$2:$H$201,MATCH($A90&amp;"-1",Matches!$J$2:$J$201,0))=""),"",IF(AND($C90&lt;&gt;"",INDEX(Matches!$F$2:$F$201,MATCH($A90&amp;"-1",Matches!$J$2:$J$201,0))&lt;&gt;"",$C90&gt;=INDEX(Matches!$F$2:$F$201,MATCH($A90&amp;"-1",Matches!$J$2:$J$201,0))),"",IF(AND(D90=INDEX(Matches!$G$2:$G$201,MATCH($A90&amp;"-1",Matches!$J$2:$J$201,0)),E90=INDEX(Matches!$H$2:$H$201,MATCH($A90&amp;"-1",Matches!$J$2:$J$201,0))),5,IF(SIGN(D90-E90)&lt;&gt;SIGN(INDEX(Matches!$G$2:$G$201,MATCH($A90&amp;"-1",Matches!$J$2:$J$201,0))-INDEX(Matches!$H$2:$H$201,MATCH($A90&amp;"-1",Matches!$J$2:$J$201,0))),0,IF(D90-E90=INDEX(Matches!$G$2:$G$201,MATCH($A90&amp;"-1",Matches!$J$2:$J$201,0))-INDEX(Matches!$H$2:$H$201,MATCH($A90&amp;"-1",Matches!$J$2:$J$201,0)),3,2))))),""))</f>
        <v/>
      </c>
      <c r="Y90" s="12" t="str">
        <f aca="false">IF(OR($B90="",F90="",G90=""),"",IFERROR(IF(OR(INDEX(Matches!$I$2:$I$201,MATCH($A90&amp;"-2",Matches!$J$2:$J$201,0))="Void",INDEX(Matches!$G$2:$G$201,MATCH($A90&amp;"-2",Matches!$J$2:$J$201,0))="",INDEX(Matches!$H$2:$H$201,MATCH($A90&amp;"-2",Matches!$J$2:$J$201,0))=""),"",IF(AND($C90&lt;&gt;"",INDEX(Matches!$F$2:$F$201,MATCH($A90&amp;"-2",Matches!$J$2:$J$201,0))&lt;&gt;"",$C90&gt;=INDEX(Matches!$F$2:$F$201,MATCH($A90&amp;"-2",Matches!$J$2:$J$201,0))),"",IF(AND(F90=INDEX(Matches!$G$2:$G$201,MATCH($A90&amp;"-2",Matches!$J$2:$J$201,0)),G90=INDEX(Matches!$H$2:$H$201,MATCH($A90&amp;"-2",Matches!$J$2:$J$201,0))),5,IF(SIGN(F90-G90)&lt;&gt;SIGN(INDEX(Matches!$G$2:$G$201,MATCH($A90&amp;"-2",Matches!$J$2:$J$201,0))-INDEX(Matches!$H$2:$H$201,MATCH($A90&amp;"-2",Matches!$J$2:$J$201,0))),0,IF(F90-G90=INDEX(Matches!$G$2:$G$201,MATCH($A90&amp;"-2",Matches!$J$2:$J$201,0))-INDEX(Matches!$H$2:$H$201,MATCH($A90&amp;"-2",Matches!$J$2:$J$201,0)),3,2))))),""))</f>
        <v/>
      </c>
      <c r="Z90" s="12" t="str">
        <f aca="false">IF(OR($B90="",H90="",I90=""),"",IFERROR(IF(OR(INDEX(Matches!$I$2:$I$201,MATCH($A90&amp;"-3",Matches!$J$2:$J$201,0))="Void",INDEX(Matches!$G$2:$G$201,MATCH($A90&amp;"-3",Matches!$J$2:$J$201,0))="",INDEX(Matches!$H$2:$H$201,MATCH($A90&amp;"-3",Matches!$J$2:$J$201,0))=""),"",IF(AND($C90&lt;&gt;"",INDEX(Matches!$F$2:$F$201,MATCH($A90&amp;"-3",Matches!$J$2:$J$201,0))&lt;&gt;"",$C90&gt;=INDEX(Matches!$F$2:$F$201,MATCH($A90&amp;"-3",Matches!$J$2:$J$201,0))),"",IF(AND(H90=INDEX(Matches!$G$2:$G$201,MATCH($A90&amp;"-3",Matches!$J$2:$J$201,0)),I90=INDEX(Matches!$H$2:$H$201,MATCH($A90&amp;"-3",Matches!$J$2:$J$201,0))),5,IF(SIGN(H90-I90)&lt;&gt;SIGN(INDEX(Matches!$G$2:$G$201,MATCH($A90&amp;"-3",Matches!$J$2:$J$201,0))-INDEX(Matches!$H$2:$H$201,MATCH($A90&amp;"-3",Matches!$J$2:$J$201,0))),0,IF(H90-I90=INDEX(Matches!$G$2:$G$201,MATCH($A90&amp;"-3",Matches!$J$2:$J$201,0))-INDEX(Matches!$H$2:$H$201,MATCH($A90&amp;"-3",Matches!$J$2:$J$201,0)),3,2))))),""))</f>
        <v/>
      </c>
      <c r="AA90" s="12" t="str">
        <f aca="false">IF(OR($B90="",J90="",K90=""),"",IFERROR(IF(OR(INDEX(Matches!$I$2:$I$201,MATCH($A90&amp;"-4",Matches!$J$2:$J$201,0))="Void",INDEX(Matches!$G$2:$G$201,MATCH($A90&amp;"-4",Matches!$J$2:$J$201,0))="",INDEX(Matches!$H$2:$H$201,MATCH($A90&amp;"-4",Matches!$J$2:$J$201,0))=""),"",IF(AND($C90&lt;&gt;"",INDEX(Matches!$F$2:$F$201,MATCH($A90&amp;"-4",Matches!$J$2:$J$201,0))&lt;&gt;"",$C90&gt;=INDEX(Matches!$F$2:$F$201,MATCH($A90&amp;"-4",Matches!$J$2:$J$201,0))),"",IF(AND(J90=INDEX(Matches!$G$2:$G$201,MATCH($A90&amp;"-4",Matches!$J$2:$J$201,0)),K90=INDEX(Matches!$H$2:$H$201,MATCH($A90&amp;"-4",Matches!$J$2:$J$201,0))),5,IF(SIGN(J90-K90)&lt;&gt;SIGN(INDEX(Matches!$G$2:$G$201,MATCH($A90&amp;"-4",Matches!$J$2:$J$201,0))-INDEX(Matches!$H$2:$H$201,MATCH($A90&amp;"-4",Matches!$J$2:$J$201,0))),0,IF(J90-K90=INDEX(Matches!$G$2:$G$201,MATCH($A90&amp;"-4",Matches!$J$2:$J$201,0))-INDEX(Matches!$H$2:$H$201,MATCH($A90&amp;"-4",Matches!$J$2:$J$201,0)),3,2))))),""))</f>
        <v/>
      </c>
      <c r="AB90" s="12" t="str">
        <f aca="false">IF(OR($B90="",L90="",M90=""),"",IFERROR(IF(OR(INDEX(Matches!$I$2:$I$201,MATCH($A90&amp;"-5",Matches!$J$2:$J$201,0))="Void",INDEX(Matches!$G$2:$G$201,MATCH($A90&amp;"-5",Matches!$J$2:$J$201,0))="",INDEX(Matches!$H$2:$H$201,MATCH($A90&amp;"-5",Matches!$J$2:$J$201,0))=""),"",IF(AND($C90&lt;&gt;"",INDEX(Matches!$F$2:$F$201,MATCH($A90&amp;"-5",Matches!$J$2:$J$201,0))&lt;&gt;"",$C90&gt;=INDEX(Matches!$F$2:$F$201,MATCH($A90&amp;"-5",Matches!$J$2:$J$201,0))),"",IF(AND(L90=INDEX(Matches!$G$2:$G$201,MATCH($A90&amp;"-5",Matches!$J$2:$J$201,0)),M90=INDEX(Matches!$H$2:$H$201,MATCH($A90&amp;"-5",Matches!$J$2:$J$201,0))),5,IF(SIGN(L90-M90)&lt;&gt;SIGN(INDEX(Matches!$G$2:$G$201,MATCH($A90&amp;"-5",Matches!$J$2:$J$201,0))-INDEX(Matches!$H$2:$H$201,MATCH($A90&amp;"-5",Matches!$J$2:$J$201,0))),0,IF(L90-M90=INDEX(Matches!$G$2:$G$201,MATCH($A90&amp;"-5",Matches!$J$2:$J$201,0))-INDEX(Matches!$H$2:$H$201,MATCH($A90&amp;"-5",Matches!$J$2:$J$201,0)),3,2))))),""))</f>
        <v/>
      </c>
      <c r="AC90" s="12" t="str">
        <f aca="false">IF(OR($B90="",N90="",O90=""),"",IFERROR(IF(OR(INDEX(Matches!$I$2:$I$201,MATCH($A90&amp;"-6",Matches!$J$2:$J$201,0))="Void",INDEX(Matches!$G$2:$G$201,MATCH($A90&amp;"-6",Matches!$J$2:$J$201,0))="",INDEX(Matches!$H$2:$H$201,MATCH($A90&amp;"-6",Matches!$J$2:$J$201,0))=""),"",IF(AND($C90&lt;&gt;"",INDEX(Matches!$F$2:$F$201,MATCH($A90&amp;"-6",Matches!$J$2:$J$201,0))&lt;&gt;"",$C90&gt;=INDEX(Matches!$F$2:$F$201,MATCH($A90&amp;"-6",Matches!$J$2:$J$201,0))),"",IF(AND(N90=INDEX(Matches!$G$2:$G$201,MATCH($A90&amp;"-6",Matches!$J$2:$J$201,0)),O90=INDEX(Matches!$H$2:$H$201,MATCH($A90&amp;"-6",Matches!$J$2:$J$201,0))),5,IF(SIGN(N90-O90)&lt;&gt;SIGN(INDEX(Matches!$G$2:$G$201,MATCH($A90&amp;"-6",Matches!$J$2:$J$201,0))-INDEX(Matches!$H$2:$H$201,MATCH($A90&amp;"-6",Matches!$J$2:$J$201,0))),0,IF(N90-O90=INDEX(Matches!$G$2:$G$201,MATCH($A90&amp;"-6",Matches!$J$2:$J$201,0))-INDEX(Matches!$H$2:$H$201,MATCH($A90&amp;"-6",Matches!$J$2:$J$201,0)),3,2))))),""))</f>
        <v/>
      </c>
      <c r="AD90" s="12" t="str">
        <f aca="false">IF(OR($B90="",P90="",Q90=""),"",IFERROR(IF(OR(INDEX(Matches!$I$2:$I$201,MATCH($A90&amp;"-7",Matches!$J$2:$J$201,0))="Void",INDEX(Matches!$G$2:$G$201,MATCH($A90&amp;"-7",Matches!$J$2:$J$201,0))="",INDEX(Matches!$H$2:$H$201,MATCH($A90&amp;"-7",Matches!$J$2:$J$201,0))=""),"",IF(AND($C90&lt;&gt;"",INDEX(Matches!$F$2:$F$201,MATCH($A90&amp;"-7",Matches!$J$2:$J$201,0))&lt;&gt;"",$C90&gt;=INDEX(Matches!$F$2:$F$201,MATCH($A90&amp;"-7",Matches!$J$2:$J$201,0))),"",IF(AND(P90=INDEX(Matches!$G$2:$G$201,MATCH($A90&amp;"-7",Matches!$J$2:$J$201,0)),Q90=INDEX(Matches!$H$2:$H$201,MATCH($A90&amp;"-7",Matches!$J$2:$J$201,0))),5,IF(SIGN(P90-Q90)&lt;&gt;SIGN(INDEX(Matches!$G$2:$G$201,MATCH($A90&amp;"-7",Matches!$J$2:$J$201,0))-INDEX(Matches!$H$2:$H$201,MATCH($A90&amp;"-7",Matches!$J$2:$J$201,0))),0,IF(P90-Q90=INDEX(Matches!$G$2:$G$201,MATCH($A90&amp;"-7",Matches!$J$2:$J$201,0))-INDEX(Matches!$H$2:$H$201,MATCH($A90&amp;"-7",Matches!$J$2:$J$201,0)),3,2))))),""))</f>
        <v/>
      </c>
      <c r="AE90" s="12" t="str">
        <f aca="false">IF(OR($B90="",R90="",S90=""),"",IFERROR(IF(OR(INDEX(Matches!$I$2:$I$201,MATCH($A90&amp;"-8",Matches!$J$2:$J$201,0))="Void",INDEX(Matches!$G$2:$G$201,MATCH($A90&amp;"-8",Matches!$J$2:$J$201,0))="",INDEX(Matches!$H$2:$H$201,MATCH($A90&amp;"-8",Matches!$J$2:$J$201,0))=""),"",IF(AND($C90&lt;&gt;"",INDEX(Matches!$F$2:$F$201,MATCH($A90&amp;"-8",Matches!$J$2:$J$201,0))&lt;&gt;"",$C90&gt;=INDEX(Matches!$F$2:$F$201,MATCH($A90&amp;"-8",Matches!$J$2:$J$201,0))),"",IF(AND(R90=INDEX(Matches!$G$2:$G$201,MATCH($A90&amp;"-8",Matches!$J$2:$J$201,0)),S90=INDEX(Matches!$H$2:$H$201,MATCH($A90&amp;"-8",Matches!$J$2:$J$201,0))),5,IF(SIGN(R90-S90)&lt;&gt;SIGN(INDEX(Matches!$G$2:$G$201,MATCH($A90&amp;"-8",Matches!$J$2:$J$201,0))-INDEX(Matches!$H$2:$H$201,MATCH($A90&amp;"-8",Matches!$J$2:$J$201,0))),0,IF(R90-S90=INDEX(Matches!$G$2:$G$201,MATCH($A90&amp;"-8",Matches!$J$2:$J$201,0))-INDEX(Matches!$H$2:$H$201,MATCH($A90&amp;"-8",Matches!$J$2:$J$201,0)),3,2))))),""))</f>
        <v/>
      </c>
      <c r="AF90" s="12" t="str">
        <f aca="false">IF(OR($B90="",T90="",U90=""),"",IFERROR(IF(OR(INDEX(Matches!$I$2:$I$201,MATCH($A90&amp;"-9",Matches!$J$2:$J$201,0))="Void",INDEX(Matches!$G$2:$G$201,MATCH($A90&amp;"-9",Matches!$J$2:$J$201,0))="",INDEX(Matches!$H$2:$H$201,MATCH($A90&amp;"-9",Matches!$J$2:$J$201,0))=""),"",IF(AND($C90&lt;&gt;"",INDEX(Matches!$F$2:$F$201,MATCH($A90&amp;"-9",Matches!$J$2:$J$201,0))&lt;&gt;"",$C90&gt;=INDEX(Matches!$F$2:$F$201,MATCH($A90&amp;"-9",Matches!$J$2:$J$201,0))),"",IF(AND(T90=INDEX(Matches!$G$2:$G$201,MATCH($A90&amp;"-9",Matches!$J$2:$J$201,0)),U90=INDEX(Matches!$H$2:$H$201,MATCH($A90&amp;"-9",Matches!$J$2:$J$201,0))),5,IF(SIGN(T90-U90)&lt;&gt;SIGN(INDEX(Matches!$G$2:$G$201,MATCH($A90&amp;"-9",Matches!$J$2:$J$201,0))-INDEX(Matches!$H$2:$H$201,MATCH($A90&amp;"-9",Matches!$J$2:$J$201,0))),0,IF(T90-U90=INDEX(Matches!$G$2:$G$201,MATCH($A90&amp;"-9",Matches!$J$2:$J$201,0))-INDEX(Matches!$H$2:$H$201,MATCH($A90&amp;"-9",Matches!$J$2:$J$201,0)),3,2))))),""))</f>
        <v/>
      </c>
      <c r="AG90" s="12" t="str">
        <f aca="false">IF(OR($B90="",V90="",W90=""),"",IFERROR(IF(OR(INDEX(Matches!$I$2:$I$201,MATCH($A90&amp;"-10",Matches!$J$2:$J$201,0))="Void",INDEX(Matches!$G$2:$G$201,MATCH($A90&amp;"-10",Matches!$J$2:$J$201,0))="",INDEX(Matches!$H$2:$H$201,MATCH($A90&amp;"-10",Matches!$J$2:$J$201,0))=""),"",IF(AND($C90&lt;&gt;"",INDEX(Matches!$F$2:$F$201,MATCH($A90&amp;"-10",Matches!$J$2:$J$201,0))&lt;&gt;"",$C90&gt;=INDEX(Matches!$F$2:$F$201,MATCH($A90&amp;"-10",Matches!$J$2:$J$201,0))),"",IF(AND(V90=INDEX(Matches!$G$2:$G$201,MATCH($A90&amp;"-10",Matches!$J$2:$J$201,0)),W90=INDEX(Matches!$H$2:$H$201,MATCH($A90&amp;"-10",Matches!$J$2:$J$201,0))),5,IF(SIGN(V90-W90)&lt;&gt;SIGN(INDEX(Matches!$G$2:$G$201,MATCH($A90&amp;"-10",Matches!$J$2:$J$201,0))-INDEX(Matches!$H$2:$H$201,MATCH($A90&amp;"-10",Matches!$J$2:$J$201,0))),0,IF(V90-W90=INDEX(Matches!$G$2:$G$201,MATCH($A90&amp;"-10",Matches!$J$2:$J$201,0))-INDEX(Matches!$H$2:$H$201,MATCH($A90&amp;"-10",Matches!$J$2:$J$201,0)),3,2))))),""))</f>
        <v/>
      </c>
      <c r="AH90" s="13" t="str">
        <f aca="false">IF($B90="","",SUM(X90:AG90))</f>
        <v/>
      </c>
      <c r="AI90" s="12" t="str">
        <f aca="false">IF($B90="","",COUNTIF(X90:AG90,5))</f>
        <v/>
      </c>
      <c r="AJ90" s="12" t="str">
        <f aca="false">IF($B90="","",COUNTIF(X90:AG90,"&gt;=2"))</f>
        <v/>
      </c>
      <c r="AK90" s="12" t="str">
        <f aca="false">IF($B90="","",COUNT(X90:AG90))</f>
        <v/>
      </c>
    </row>
    <row r="91" customFormat="false" ht="15" hidden="false" customHeight="false" outlineLevel="0" collapsed="false">
      <c r="A91" s="7"/>
      <c r="B91" s="7"/>
      <c r="C91" s="11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12" t="str">
        <f aca="false">IF(OR($B91="",D91="",E91=""),"",IFERROR(IF(OR(INDEX(Matches!$I$2:$I$201,MATCH($A91&amp;"-1",Matches!$J$2:$J$201,0))="Void",INDEX(Matches!$G$2:$G$201,MATCH($A91&amp;"-1",Matches!$J$2:$J$201,0))="",INDEX(Matches!$H$2:$H$201,MATCH($A91&amp;"-1",Matches!$J$2:$J$201,0))=""),"",IF(AND($C91&lt;&gt;"",INDEX(Matches!$F$2:$F$201,MATCH($A91&amp;"-1",Matches!$J$2:$J$201,0))&lt;&gt;"",$C91&gt;=INDEX(Matches!$F$2:$F$201,MATCH($A91&amp;"-1",Matches!$J$2:$J$201,0))),"",IF(AND(D91=INDEX(Matches!$G$2:$G$201,MATCH($A91&amp;"-1",Matches!$J$2:$J$201,0)),E91=INDEX(Matches!$H$2:$H$201,MATCH($A91&amp;"-1",Matches!$J$2:$J$201,0))),5,IF(SIGN(D91-E91)&lt;&gt;SIGN(INDEX(Matches!$G$2:$G$201,MATCH($A91&amp;"-1",Matches!$J$2:$J$201,0))-INDEX(Matches!$H$2:$H$201,MATCH($A91&amp;"-1",Matches!$J$2:$J$201,0))),0,IF(D91-E91=INDEX(Matches!$G$2:$G$201,MATCH($A91&amp;"-1",Matches!$J$2:$J$201,0))-INDEX(Matches!$H$2:$H$201,MATCH($A91&amp;"-1",Matches!$J$2:$J$201,0)),3,2))))),""))</f>
        <v/>
      </c>
      <c r="Y91" s="12" t="str">
        <f aca="false">IF(OR($B91="",F91="",G91=""),"",IFERROR(IF(OR(INDEX(Matches!$I$2:$I$201,MATCH($A91&amp;"-2",Matches!$J$2:$J$201,0))="Void",INDEX(Matches!$G$2:$G$201,MATCH($A91&amp;"-2",Matches!$J$2:$J$201,0))="",INDEX(Matches!$H$2:$H$201,MATCH($A91&amp;"-2",Matches!$J$2:$J$201,0))=""),"",IF(AND($C91&lt;&gt;"",INDEX(Matches!$F$2:$F$201,MATCH($A91&amp;"-2",Matches!$J$2:$J$201,0))&lt;&gt;"",$C91&gt;=INDEX(Matches!$F$2:$F$201,MATCH($A91&amp;"-2",Matches!$J$2:$J$201,0))),"",IF(AND(F91=INDEX(Matches!$G$2:$G$201,MATCH($A91&amp;"-2",Matches!$J$2:$J$201,0)),G91=INDEX(Matches!$H$2:$H$201,MATCH($A91&amp;"-2",Matches!$J$2:$J$201,0))),5,IF(SIGN(F91-G91)&lt;&gt;SIGN(INDEX(Matches!$G$2:$G$201,MATCH($A91&amp;"-2",Matches!$J$2:$J$201,0))-INDEX(Matches!$H$2:$H$201,MATCH($A91&amp;"-2",Matches!$J$2:$J$201,0))),0,IF(F91-G91=INDEX(Matches!$G$2:$G$201,MATCH($A91&amp;"-2",Matches!$J$2:$J$201,0))-INDEX(Matches!$H$2:$H$201,MATCH($A91&amp;"-2",Matches!$J$2:$J$201,0)),3,2))))),""))</f>
        <v/>
      </c>
      <c r="Z91" s="12" t="str">
        <f aca="false">IF(OR($B91="",H91="",I91=""),"",IFERROR(IF(OR(INDEX(Matches!$I$2:$I$201,MATCH($A91&amp;"-3",Matches!$J$2:$J$201,0))="Void",INDEX(Matches!$G$2:$G$201,MATCH($A91&amp;"-3",Matches!$J$2:$J$201,0))="",INDEX(Matches!$H$2:$H$201,MATCH($A91&amp;"-3",Matches!$J$2:$J$201,0))=""),"",IF(AND($C91&lt;&gt;"",INDEX(Matches!$F$2:$F$201,MATCH($A91&amp;"-3",Matches!$J$2:$J$201,0))&lt;&gt;"",$C91&gt;=INDEX(Matches!$F$2:$F$201,MATCH($A91&amp;"-3",Matches!$J$2:$J$201,0))),"",IF(AND(H91=INDEX(Matches!$G$2:$G$201,MATCH($A91&amp;"-3",Matches!$J$2:$J$201,0)),I91=INDEX(Matches!$H$2:$H$201,MATCH($A91&amp;"-3",Matches!$J$2:$J$201,0))),5,IF(SIGN(H91-I91)&lt;&gt;SIGN(INDEX(Matches!$G$2:$G$201,MATCH($A91&amp;"-3",Matches!$J$2:$J$201,0))-INDEX(Matches!$H$2:$H$201,MATCH($A91&amp;"-3",Matches!$J$2:$J$201,0))),0,IF(H91-I91=INDEX(Matches!$G$2:$G$201,MATCH($A91&amp;"-3",Matches!$J$2:$J$201,0))-INDEX(Matches!$H$2:$H$201,MATCH($A91&amp;"-3",Matches!$J$2:$J$201,0)),3,2))))),""))</f>
        <v/>
      </c>
      <c r="AA91" s="12" t="str">
        <f aca="false">IF(OR($B91="",J91="",K91=""),"",IFERROR(IF(OR(INDEX(Matches!$I$2:$I$201,MATCH($A91&amp;"-4",Matches!$J$2:$J$201,0))="Void",INDEX(Matches!$G$2:$G$201,MATCH($A91&amp;"-4",Matches!$J$2:$J$201,0))="",INDEX(Matches!$H$2:$H$201,MATCH($A91&amp;"-4",Matches!$J$2:$J$201,0))=""),"",IF(AND($C91&lt;&gt;"",INDEX(Matches!$F$2:$F$201,MATCH($A91&amp;"-4",Matches!$J$2:$J$201,0))&lt;&gt;"",$C91&gt;=INDEX(Matches!$F$2:$F$201,MATCH($A91&amp;"-4",Matches!$J$2:$J$201,0))),"",IF(AND(J91=INDEX(Matches!$G$2:$G$201,MATCH($A91&amp;"-4",Matches!$J$2:$J$201,0)),K91=INDEX(Matches!$H$2:$H$201,MATCH($A91&amp;"-4",Matches!$J$2:$J$201,0))),5,IF(SIGN(J91-K91)&lt;&gt;SIGN(INDEX(Matches!$G$2:$G$201,MATCH($A91&amp;"-4",Matches!$J$2:$J$201,0))-INDEX(Matches!$H$2:$H$201,MATCH($A91&amp;"-4",Matches!$J$2:$J$201,0))),0,IF(J91-K91=INDEX(Matches!$G$2:$G$201,MATCH($A91&amp;"-4",Matches!$J$2:$J$201,0))-INDEX(Matches!$H$2:$H$201,MATCH($A91&amp;"-4",Matches!$J$2:$J$201,0)),3,2))))),""))</f>
        <v/>
      </c>
      <c r="AB91" s="12" t="str">
        <f aca="false">IF(OR($B91="",L91="",M91=""),"",IFERROR(IF(OR(INDEX(Matches!$I$2:$I$201,MATCH($A91&amp;"-5",Matches!$J$2:$J$201,0))="Void",INDEX(Matches!$G$2:$G$201,MATCH($A91&amp;"-5",Matches!$J$2:$J$201,0))="",INDEX(Matches!$H$2:$H$201,MATCH($A91&amp;"-5",Matches!$J$2:$J$201,0))=""),"",IF(AND($C91&lt;&gt;"",INDEX(Matches!$F$2:$F$201,MATCH($A91&amp;"-5",Matches!$J$2:$J$201,0))&lt;&gt;"",$C91&gt;=INDEX(Matches!$F$2:$F$201,MATCH($A91&amp;"-5",Matches!$J$2:$J$201,0))),"",IF(AND(L91=INDEX(Matches!$G$2:$G$201,MATCH($A91&amp;"-5",Matches!$J$2:$J$201,0)),M91=INDEX(Matches!$H$2:$H$201,MATCH($A91&amp;"-5",Matches!$J$2:$J$201,0))),5,IF(SIGN(L91-M91)&lt;&gt;SIGN(INDEX(Matches!$G$2:$G$201,MATCH($A91&amp;"-5",Matches!$J$2:$J$201,0))-INDEX(Matches!$H$2:$H$201,MATCH($A91&amp;"-5",Matches!$J$2:$J$201,0))),0,IF(L91-M91=INDEX(Matches!$G$2:$G$201,MATCH($A91&amp;"-5",Matches!$J$2:$J$201,0))-INDEX(Matches!$H$2:$H$201,MATCH($A91&amp;"-5",Matches!$J$2:$J$201,0)),3,2))))),""))</f>
        <v/>
      </c>
      <c r="AC91" s="12" t="str">
        <f aca="false">IF(OR($B91="",N91="",O91=""),"",IFERROR(IF(OR(INDEX(Matches!$I$2:$I$201,MATCH($A91&amp;"-6",Matches!$J$2:$J$201,0))="Void",INDEX(Matches!$G$2:$G$201,MATCH($A91&amp;"-6",Matches!$J$2:$J$201,0))="",INDEX(Matches!$H$2:$H$201,MATCH($A91&amp;"-6",Matches!$J$2:$J$201,0))=""),"",IF(AND($C91&lt;&gt;"",INDEX(Matches!$F$2:$F$201,MATCH($A91&amp;"-6",Matches!$J$2:$J$201,0))&lt;&gt;"",$C91&gt;=INDEX(Matches!$F$2:$F$201,MATCH($A91&amp;"-6",Matches!$J$2:$J$201,0))),"",IF(AND(N91=INDEX(Matches!$G$2:$G$201,MATCH($A91&amp;"-6",Matches!$J$2:$J$201,0)),O91=INDEX(Matches!$H$2:$H$201,MATCH($A91&amp;"-6",Matches!$J$2:$J$201,0))),5,IF(SIGN(N91-O91)&lt;&gt;SIGN(INDEX(Matches!$G$2:$G$201,MATCH($A91&amp;"-6",Matches!$J$2:$J$201,0))-INDEX(Matches!$H$2:$H$201,MATCH($A91&amp;"-6",Matches!$J$2:$J$201,0))),0,IF(N91-O91=INDEX(Matches!$G$2:$G$201,MATCH($A91&amp;"-6",Matches!$J$2:$J$201,0))-INDEX(Matches!$H$2:$H$201,MATCH($A91&amp;"-6",Matches!$J$2:$J$201,0)),3,2))))),""))</f>
        <v/>
      </c>
      <c r="AD91" s="12" t="str">
        <f aca="false">IF(OR($B91="",P91="",Q91=""),"",IFERROR(IF(OR(INDEX(Matches!$I$2:$I$201,MATCH($A91&amp;"-7",Matches!$J$2:$J$201,0))="Void",INDEX(Matches!$G$2:$G$201,MATCH($A91&amp;"-7",Matches!$J$2:$J$201,0))="",INDEX(Matches!$H$2:$H$201,MATCH($A91&amp;"-7",Matches!$J$2:$J$201,0))=""),"",IF(AND($C91&lt;&gt;"",INDEX(Matches!$F$2:$F$201,MATCH($A91&amp;"-7",Matches!$J$2:$J$201,0))&lt;&gt;"",$C91&gt;=INDEX(Matches!$F$2:$F$201,MATCH($A91&amp;"-7",Matches!$J$2:$J$201,0))),"",IF(AND(P91=INDEX(Matches!$G$2:$G$201,MATCH($A91&amp;"-7",Matches!$J$2:$J$201,0)),Q91=INDEX(Matches!$H$2:$H$201,MATCH($A91&amp;"-7",Matches!$J$2:$J$201,0))),5,IF(SIGN(P91-Q91)&lt;&gt;SIGN(INDEX(Matches!$G$2:$G$201,MATCH($A91&amp;"-7",Matches!$J$2:$J$201,0))-INDEX(Matches!$H$2:$H$201,MATCH($A91&amp;"-7",Matches!$J$2:$J$201,0))),0,IF(P91-Q91=INDEX(Matches!$G$2:$G$201,MATCH($A91&amp;"-7",Matches!$J$2:$J$201,0))-INDEX(Matches!$H$2:$H$201,MATCH($A91&amp;"-7",Matches!$J$2:$J$201,0)),3,2))))),""))</f>
        <v/>
      </c>
      <c r="AE91" s="12" t="str">
        <f aca="false">IF(OR($B91="",R91="",S91=""),"",IFERROR(IF(OR(INDEX(Matches!$I$2:$I$201,MATCH($A91&amp;"-8",Matches!$J$2:$J$201,0))="Void",INDEX(Matches!$G$2:$G$201,MATCH($A91&amp;"-8",Matches!$J$2:$J$201,0))="",INDEX(Matches!$H$2:$H$201,MATCH($A91&amp;"-8",Matches!$J$2:$J$201,0))=""),"",IF(AND($C91&lt;&gt;"",INDEX(Matches!$F$2:$F$201,MATCH($A91&amp;"-8",Matches!$J$2:$J$201,0))&lt;&gt;"",$C91&gt;=INDEX(Matches!$F$2:$F$201,MATCH($A91&amp;"-8",Matches!$J$2:$J$201,0))),"",IF(AND(R91=INDEX(Matches!$G$2:$G$201,MATCH($A91&amp;"-8",Matches!$J$2:$J$201,0)),S91=INDEX(Matches!$H$2:$H$201,MATCH($A91&amp;"-8",Matches!$J$2:$J$201,0))),5,IF(SIGN(R91-S91)&lt;&gt;SIGN(INDEX(Matches!$G$2:$G$201,MATCH($A91&amp;"-8",Matches!$J$2:$J$201,0))-INDEX(Matches!$H$2:$H$201,MATCH($A91&amp;"-8",Matches!$J$2:$J$201,0))),0,IF(R91-S91=INDEX(Matches!$G$2:$G$201,MATCH($A91&amp;"-8",Matches!$J$2:$J$201,0))-INDEX(Matches!$H$2:$H$201,MATCH($A91&amp;"-8",Matches!$J$2:$J$201,0)),3,2))))),""))</f>
        <v/>
      </c>
      <c r="AF91" s="12" t="str">
        <f aca="false">IF(OR($B91="",T91="",U91=""),"",IFERROR(IF(OR(INDEX(Matches!$I$2:$I$201,MATCH($A91&amp;"-9",Matches!$J$2:$J$201,0))="Void",INDEX(Matches!$G$2:$G$201,MATCH($A91&amp;"-9",Matches!$J$2:$J$201,0))="",INDEX(Matches!$H$2:$H$201,MATCH($A91&amp;"-9",Matches!$J$2:$J$201,0))=""),"",IF(AND($C91&lt;&gt;"",INDEX(Matches!$F$2:$F$201,MATCH($A91&amp;"-9",Matches!$J$2:$J$201,0))&lt;&gt;"",$C91&gt;=INDEX(Matches!$F$2:$F$201,MATCH($A91&amp;"-9",Matches!$J$2:$J$201,0))),"",IF(AND(T91=INDEX(Matches!$G$2:$G$201,MATCH($A91&amp;"-9",Matches!$J$2:$J$201,0)),U91=INDEX(Matches!$H$2:$H$201,MATCH($A91&amp;"-9",Matches!$J$2:$J$201,0))),5,IF(SIGN(T91-U91)&lt;&gt;SIGN(INDEX(Matches!$G$2:$G$201,MATCH($A91&amp;"-9",Matches!$J$2:$J$201,0))-INDEX(Matches!$H$2:$H$201,MATCH($A91&amp;"-9",Matches!$J$2:$J$201,0))),0,IF(T91-U91=INDEX(Matches!$G$2:$G$201,MATCH($A91&amp;"-9",Matches!$J$2:$J$201,0))-INDEX(Matches!$H$2:$H$201,MATCH($A91&amp;"-9",Matches!$J$2:$J$201,0)),3,2))))),""))</f>
        <v/>
      </c>
      <c r="AG91" s="12" t="str">
        <f aca="false">IF(OR($B91="",V91="",W91=""),"",IFERROR(IF(OR(INDEX(Matches!$I$2:$I$201,MATCH($A91&amp;"-10",Matches!$J$2:$J$201,0))="Void",INDEX(Matches!$G$2:$G$201,MATCH($A91&amp;"-10",Matches!$J$2:$J$201,0))="",INDEX(Matches!$H$2:$H$201,MATCH($A91&amp;"-10",Matches!$J$2:$J$201,0))=""),"",IF(AND($C91&lt;&gt;"",INDEX(Matches!$F$2:$F$201,MATCH($A91&amp;"-10",Matches!$J$2:$J$201,0))&lt;&gt;"",$C91&gt;=INDEX(Matches!$F$2:$F$201,MATCH($A91&amp;"-10",Matches!$J$2:$J$201,0))),"",IF(AND(V91=INDEX(Matches!$G$2:$G$201,MATCH($A91&amp;"-10",Matches!$J$2:$J$201,0)),W91=INDEX(Matches!$H$2:$H$201,MATCH($A91&amp;"-10",Matches!$J$2:$J$201,0))),5,IF(SIGN(V91-W91)&lt;&gt;SIGN(INDEX(Matches!$G$2:$G$201,MATCH($A91&amp;"-10",Matches!$J$2:$J$201,0))-INDEX(Matches!$H$2:$H$201,MATCH($A91&amp;"-10",Matches!$J$2:$J$201,0))),0,IF(V91-W91=INDEX(Matches!$G$2:$G$201,MATCH($A91&amp;"-10",Matches!$J$2:$J$201,0))-INDEX(Matches!$H$2:$H$201,MATCH($A91&amp;"-10",Matches!$J$2:$J$201,0)),3,2))))),""))</f>
        <v/>
      </c>
      <c r="AH91" s="13" t="str">
        <f aca="false">IF($B91="","",SUM(X91:AG91))</f>
        <v/>
      </c>
      <c r="AI91" s="12" t="str">
        <f aca="false">IF($B91="","",COUNTIF(X91:AG91,5))</f>
        <v/>
      </c>
      <c r="AJ91" s="12" t="str">
        <f aca="false">IF($B91="","",COUNTIF(X91:AG91,"&gt;=2"))</f>
        <v/>
      </c>
      <c r="AK91" s="12" t="str">
        <f aca="false">IF($B91="","",COUNT(X91:AG91))</f>
        <v/>
      </c>
    </row>
    <row r="92" customFormat="false" ht="15" hidden="false" customHeight="false" outlineLevel="0" collapsed="false">
      <c r="A92" s="7"/>
      <c r="B92" s="7"/>
      <c r="C92" s="11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12" t="str">
        <f aca="false">IF(OR($B92="",D92="",E92=""),"",IFERROR(IF(OR(INDEX(Matches!$I$2:$I$201,MATCH($A92&amp;"-1",Matches!$J$2:$J$201,0))="Void",INDEX(Matches!$G$2:$G$201,MATCH($A92&amp;"-1",Matches!$J$2:$J$201,0))="",INDEX(Matches!$H$2:$H$201,MATCH($A92&amp;"-1",Matches!$J$2:$J$201,0))=""),"",IF(AND($C92&lt;&gt;"",INDEX(Matches!$F$2:$F$201,MATCH($A92&amp;"-1",Matches!$J$2:$J$201,0))&lt;&gt;"",$C92&gt;=INDEX(Matches!$F$2:$F$201,MATCH($A92&amp;"-1",Matches!$J$2:$J$201,0))),"",IF(AND(D92=INDEX(Matches!$G$2:$G$201,MATCH($A92&amp;"-1",Matches!$J$2:$J$201,0)),E92=INDEX(Matches!$H$2:$H$201,MATCH($A92&amp;"-1",Matches!$J$2:$J$201,0))),5,IF(SIGN(D92-E92)&lt;&gt;SIGN(INDEX(Matches!$G$2:$G$201,MATCH($A92&amp;"-1",Matches!$J$2:$J$201,0))-INDEX(Matches!$H$2:$H$201,MATCH($A92&amp;"-1",Matches!$J$2:$J$201,0))),0,IF(D92-E92=INDEX(Matches!$G$2:$G$201,MATCH($A92&amp;"-1",Matches!$J$2:$J$201,0))-INDEX(Matches!$H$2:$H$201,MATCH($A92&amp;"-1",Matches!$J$2:$J$201,0)),3,2))))),""))</f>
        <v/>
      </c>
      <c r="Y92" s="12" t="str">
        <f aca="false">IF(OR($B92="",F92="",G92=""),"",IFERROR(IF(OR(INDEX(Matches!$I$2:$I$201,MATCH($A92&amp;"-2",Matches!$J$2:$J$201,0))="Void",INDEX(Matches!$G$2:$G$201,MATCH($A92&amp;"-2",Matches!$J$2:$J$201,0))="",INDEX(Matches!$H$2:$H$201,MATCH($A92&amp;"-2",Matches!$J$2:$J$201,0))=""),"",IF(AND($C92&lt;&gt;"",INDEX(Matches!$F$2:$F$201,MATCH($A92&amp;"-2",Matches!$J$2:$J$201,0))&lt;&gt;"",$C92&gt;=INDEX(Matches!$F$2:$F$201,MATCH($A92&amp;"-2",Matches!$J$2:$J$201,0))),"",IF(AND(F92=INDEX(Matches!$G$2:$G$201,MATCH($A92&amp;"-2",Matches!$J$2:$J$201,0)),G92=INDEX(Matches!$H$2:$H$201,MATCH($A92&amp;"-2",Matches!$J$2:$J$201,0))),5,IF(SIGN(F92-G92)&lt;&gt;SIGN(INDEX(Matches!$G$2:$G$201,MATCH($A92&amp;"-2",Matches!$J$2:$J$201,0))-INDEX(Matches!$H$2:$H$201,MATCH($A92&amp;"-2",Matches!$J$2:$J$201,0))),0,IF(F92-G92=INDEX(Matches!$G$2:$G$201,MATCH($A92&amp;"-2",Matches!$J$2:$J$201,0))-INDEX(Matches!$H$2:$H$201,MATCH($A92&amp;"-2",Matches!$J$2:$J$201,0)),3,2))))),""))</f>
        <v/>
      </c>
      <c r="Z92" s="12" t="str">
        <f aca="false">IF(OR($B92="",H92="",I92=""),"",IFERROR(IF(OR(INDEX(Matches!$I$2:$I$201,MATCH($A92&amp;"-3",Matches!$J$2:$J$201,0))="Void",INDEX(Matches!$G$2:$G$201,MATCH($A92&amp;"-3",Matches!$J$2:$J$201,0))="",INDEX(Matches!$H$2:$H$201,MATCH($A92&amp;"-3",Matches!$J$2:$J$201,0))=""),"",IF(AND($C92&lt;&gt;"",INDEX(Matches!$F$2:$F$201,MATCH($A92&amp;"-3",Matches!$J$2:$J$201,0))&lt;&gt;"",$C92&gt;=INDEX(Matches!$F$2:$F$201,MATCH($A92&amp;"-3",Matches!$J$2:$J$201,0))),"",IF(AND(H92=INDEX(Matches!$G$2:$G$201,MATCH($A92&amp;"-3",Matches!$J$2:$J$201,0)),I92=INDEX(Matches!$H$2:$H$201,MATCH($A92&amp;"-3",Matches!$J$2:$J$201,0))),5,IF(SIGN(H92-I92)&lt;&gt;SIGN(INDEX(Matches!$G$2:$G$201,MATCH($A92&amp;"-3",Matches!$J$2:$J$201,0))-INDEX(Matches!$H$2:$H$201,MATCH($A92&amp;"-3",Matches!$J$2:$J$201,0))),0,IF(H92-I92=INDEX(Matches!$G$2:$G$201,MATCH($A92&amp;"-3",Matches!$J$2:$J$201,0))-INDEX(Matches!$H$2:$H$201,MATCH($A92&amp;"-3",Matches!$J$2:$J$201,0)),3,2))))),""))</f>
        <v/>
      </c>
      <c r="AA92" s="12" t="str">
        <f aca="false">IF(OR($B92="",J92="",K92=""),"",IFERROR(IF(OR(INDEX(Matches!$I$2:$I$201,MATCH($A92&amp;"-4",Matches!$J$2:$J$201,0))="Void",INDEX(Matches!$G$2:$G$201,MATCH($A92&amp;"-4",Matches!$J$2:$J$201,0))="",INDEX(Matches!$H$2:$H$201,MATCH($A92&amp;"-4",Matches!$J$2:$J$201,0))=""),"",IF(AND($C92&lt;&gt;"",INDEX(Matches!$F$2:$F$201,MATCH($A92&amp;"-4",Matches!$J$2:$J$201,0))&lt;&gt;"",$C92&gt;=INDEX(Matches!$F$2:$F$201,MATCH($A92&amp;"-4",Matches!$J$2:$J$201,0))),"",IF(AND(J92=INDEX(Matches!$G$2:$G$201,MATCH($A92&amp;"-4",Matches!$J$2:$J$201,0)),K92=INDEX(Matches!$H$2:$H$201,MATCH($A92&amp;"-4",Matches!$J$2:$J$201,0))),5,IF(SIGN(J92-K92)&lt;&gt;SIGN(INDEX(Matches!$G$2:$G$201,MATCH($A92&amp;"-4",Matches!$J$2:$J$201,0))-INDEX(Matches!$H$2:$H$201,MATCH($A92&amp;"-4",Matches!$J$2:$J$201,0))),0,IF(J92-K92=INDEX(Matches!$G$2:$G$201,MATCH($A92&amp;"-4",Matches!$J$2:$J$201,0))-INDEX(Matches!$H$2:$H$201,MATCH($A92&amp;"-4",Matches!$J$2:$J$201,0)),3,2))))),""))</f>
        <v/>
      </c>
      <c r="AB92" s="12" t="str">
        <f aca="false">IF(OR($B92="",L92="",M92=""),"",IFERROR(IF(OR(INDEX(Matches!$I$2:$I$201,MATCH($A92&amp;"-5",Matches!$J$2:$J$201,0))="Void",INDEX(Matches!$G$2:$G$201,MATCH($A92&amp;"-5",Matches!$J$2:$J$201,0))="",INDEX(Matches!$H$2:$H$201,MATCH($A92&amp;"-5",Matches!$J$2:$J$201,0))=""),"",IF(AND($C92&lt;&gt;"",INDEX(Matches!$F$2:$F$201,MATCH($A92&amp;"-5",Matches!$J$2:$J$201,0))&lt;&gt;"",$C92&gt;=INDEX(Matches!$F$2:$F$201,MATCH($A92&amp;"-5",Matches!$J$2:$J$201,0))),"",IF(AND(L92=INDEX(Matches!$G$2:$G$201,MATCH($A92&amp;"-5",Matches!$J$2:$J$201,0)),M92=INDEX(Matches!$H$2:$H$201,MATCH($A92&amp;"-5",Matches!$J$2:$J$201,0))),5,IF(SIGN(L92-M92)&lt;&gt;SIGN(INDEX(Matches!$G$2:$G$201,MATCH($A92&amp;"-5",Matches!$J$2:$J$201,0))-INDEX(Matches!$H$2:$H$201,MATCH($A92&amp;"-5",Matches!$J$2:$J$201,0))),0,IF(L92-M92=INDEX(Matches!$G$2:$G$201,MATCH($A92&amp;"-5",Matches!$J$2:$J$201,0))-INDEX(Matches!$H$2:$H$201,MATCH($A92&amp;"-5",Matches!$J$2:$J$201,0)),3,2))))),""))</f>
        <v/>
      </c>
      <c r="AC92" s="12" t="str">
        <f aca="false">IF(OR($B92="",N92="",O92=""),"",IFERROR(IF(OR(INDEX(Matches!$I$2:$I$201,MATCH($A92&amp;"-6",Matches!$J$2:$J$201,0))="Void",INDEX(Matches!$G$2:$G$201,MATCH($A92&amp;"-6",Matches!$J$2:$J$201,0))="",INDEX(Matches!$H$2:$H$201,MATCH($A92&amp;"-6",Matches!$J$2:$J$201,0))=""),"",IF(AND($C92&lt;&gt;"",INDEX(Matches!$F$2:$F$201,MATCH($A92&amp;"-6",Matches!$J$2:$J$201,0))&lt;&gt;"",$C92&gt;=INDEX(Matches!$F$2:$F$201,MATCH($A92&amp;"-6",Matches!$J$2:$J$201,0))),"",IF(AND(N92=INDEX(Matches!$G$2:$G$201,MATCH($A92&amp;"-6",Matches!$J$2:$J$201,0)),O92=INDEX(Matches!$H$2:$H$201,MATCH($A92&amp;"-6",Matches!$J$2:$J$201,0))),5,IF(SIGN(N92-O92)&lt;&gt;SIGN(INDEX(Matches!$G$2:$G$201,MATCH($A92&amp;"-6",Matches!$J$2:$J$201,0))-INDEX(Matches!$H$2:$H$201,MATCH($A92&amp;"-6",Matches!$J$2:$J$201,0))),0,IF(N92-O92=INDEX(Matches!$G$2:$G$201,MATCH($A92&amp;"-6",Matches!$J$2:$J$201,0))-INDEX(Matches!$H$2:$H$201,MATCH($A92&amp;"-6",Matches!$J$2:$J$201,0)),3,2))))),""))</f>
        <v/>
      </c>
      <c r="AD92" s="12" t="str">
        <f aca="false">IF(OR($B92="",P92="",Q92=""),"",IFERROR(IF(OR(INDEX(Matches!$I$2:$I$201,MATCH($A92&amp;"-7",Matches!$J$2:$J$201,0))="Void",INDEX(Matches!$G$2:$G$201,MATCH($A92&amp;"-7",Matches!$J$2:$J$201,0))="",INDEX(Matches!$H$2:$H$201,MATCH($A92&amp;"-7",Matches!$J$2:$J$201,0))=""),"",IF(AND($C92&lt;&gt;"",INDEX(Matches!$F$2:$F$201,MATCH($A92&amp;"-7",Matches!$J$2:$J$201,0))&lt;&gt;"",$C92&gt;=INDEX(Matches!$F$2:$F$201,MATCH($A92&amp;"-7",Matches!$J$2:$J$201,0))),"",IF(AND(P92=INDEX(Matches!$G$2:$G$201,MATCH($A92&amp;"-7",Matches!$J$2:$J$201,0)),Q92=INDEX(Matches!$H$2:$H$201,MATCH($A92&amp;"-7",Matches!$J$2:$J$201,0))),5,IF(SIGN(P92-Q92)&lt;&gt;SIGN(INDEX(Matches!$G$2:$G$201,MATCH($A92&amp;"-7",Matches!$J$2:$J$201,0))-INDEX(Matches!$H$2:$H$201,MATCH($A92&amp;"-7",Matches!$J$2:$J$201,0))),0,IF(P92-Q92=INDEX(Matches!$G$2:$G$201,MATCH($A92&amp;"-7",Matches!$J$2:$J$201,0))-INDEX(Matches!$H$2:$H$201,MATCH($A92&amp;"-7",Matches!$J$2:$J$201,0)),3,2))))),""))</f>
        <v/>
      </c>
      <c r="AE92" s="12" t="str">
        <f aca="false">IF(OR($B92="",R92="",S92=""),"",IFERROR(IF(OR(INDEX(Matches!$I$2:$I$201,MATCH($A92&amp;"-8",Matches!$J$2:$J$201,0))="Void",INDEX(Matches!$G$2:$G$201,MATCH($A92&amp;"-8",Matches!$J$2:$J$201,0))="",INDEX(Matches!$H$2:$H$201,MATCH($A92&amp;"-8",Matches!$J$2:$J$201,0))=""),"",IF(AND($C92&lt;&gt;"",INDEX(Matches!$F$2:$F$201,MATCH($A92&amp;"-8",Matches!$J$2:$J$201,0))&lt;&gt;"",$C92&gt;=INDEX(Matches!$F$2:$F$201,MATCH($A92&amp;"-8",Matches!$J$2:$J$201,0))),"",IF(AND(R92=INDEX(Matches!$G$2:$G$201,MATCH($A92&amp;"-8",Matches!$J$2:$J$201,0)),S92=INDEX(Matches!$H$2:$H$201,MATCH($A92&amp;"-8",Matches!$J$2:$J$201,0))),5,IF(SIGN(R92-S92)&lt;&gt;SIGN(INDEX(Matches!$G$2:$G$201,MATCH($A92&amp;"-8",Matches!$J$2:$J$201,0))-INDEX(Matches!$H$2:$H$201,MATCH($A92&amp;"-8",Matches!$J$2:$J$201,0))),0,IF(R92-S92=INDEX(Matches!$G$2:$G$201,MATCH($A92&amp;"-8",Matches!$J$2:$J$201,0))-INDEX(Matches!$H$2:$H$201,MATCH($A92&amp;"-8",Matches!$J$2:$J$201,0)),3,2))))),""))</f>
        <v/>
      </c>
      <c r="AF92" s="12" t="str">
        <f aca="false">IF(OR($B92="",T92="",U92=""),"",IFERROR(IF(OR(INDEX(Matches!$I$2:$I$201,MATCH($A92&amp;"-9",Matches!$J$2:$J$201,0))="Void",INDEX(Matches!$G$2:$G$201,MATCH($A92&amp;"-9",Matches!$J$2:$J$201,0))="",INDEX(Matches!$H$2:$H$201,MATCH($A92&amp;"-9",Matches!$J$2:$J$201,0))=""),"",IF(AND($C92&lt;&gt;"",INDEX(Matches!$F$2:$F$201,MATCH($A92&amp;"-9",Matches!$J$2:$J$201,0))&lt;&gt;"",$C92&gt;=INDEX(Matches!$F$2:$F$201,MATCH($A92&amp;"-9",Matches!$J$2:$J$201,0))),"",IF(AND(T92=INDEX(Matches!$G$2:$G$201,MATCH($A92&amp;"-9",Matches!$J$2:$J$201,0)),U92=INDEX(Matches!$H$2:$H$201,MATCH($A92&amp;"-9",Matches!$J$2:$J$201,0))),5,IF(SIGN(T92-U92)&lt;&gt;SIGN(INDEX(Matches!$G$2:$G$201,MATCH($A92&amp;"-9",Matches!$J$2:$J$201,0))-INDEX(Matches!$H$2:$H$201,MATCH($A92&amp;"-9",Matches!$J$2:$J$201,0))),0,IF(T92-U92=INDEX(Matches!$G$2:$G$201,MATCH($A92&amp;"-9",Matches!$J$2:$J$201,0))-INDEX(Matches!$H$2:$H$201,MATCH($A92&amp;"-9",Matches!$J$2:$J$201,0)),3,2))))),""))</f>
        <v/>
      </c>
      <c r="AG92" s="12" t="str">
        <f aca="false">IF(OR($B92="",V92="",W92=""),"",IFERROR(IF(OR(INDEX(Matches!$I$2:$I$201,MATCH($A92&amp;"-10",Matches!$J$2:$J$201,0))="Void",INDEX(Matches!$G$2:$G$201,MATCH($A92&amp;"-10",Matches!$J$2:$J$201,0))="",INDEX(Matches!$H$2:$H$201,MATCH($A92&amp;"-10",Matches!$J$2:$J$201,0))=""),"",IF(AND($C92&lt;&gt;"",INDEX(Matches!$F$2:$F$201,MATCH($A92&amp;"-10",Matches!$J$2:$J$201,0))&lt;&gt;"",$C92&gt;=INDEX(Matches!$F$2:$F$201,MATCH($A92&amp;"-10",Matches!$J$2:$J$201,0))),"",IF(AND(V92=INDEX(Matches!$G$2:$G$201,MATCH($A92&amp;"-10",Matches!$J$2:$J$201,0)),W92=INDEX(Matches!$H$2:$H$201,MATCH($A92&amp;"-10",Matches!$J$2:$J$201,0))),5,IF(SIGN(V92-W92)&lt;&gt;SIGN(INDEX(Matches!$G$2:$G$201,MATCH($A92&amp;"-10",Matches!$J$2:$J$201,0))-INDEX(Matches!$H$2:$H$201,MATCH($A92&amp;"-10",Matches!$J$2:$J$201,0))),0,IF(V92-W92=INDEX(Matches!$G$2:$G$201,MATCH($A92&amp;"-10",Matches!$J$2:$J$201,0))-INDEX(Matches!$H$2:$H$201,MATCH($A92&amp;"-10",Matches!$J$2:$J$201,0)),3,2))))),""))</f>
        <v/>
      </c>
      <c r="AH92" s="13" t="str">
        <f aca="false">IF($B92="","",SUM(X92:AG92))</f>
        <v/>
      </c>
      <c r="AI92" s="12" t="str">
        <f aca="false">IF($B92="","",COUNTIF(X92:AG92,5))</f>
        <v/>
      </c>
      <c r="AJ92" s="12" t="str">
        <f aca="false">IF($B92="","",COUNTIF(X92:AG92,"&gt;=2"))</f>
        <v/>
      </c>
      <c r="AK92" s="12" t="str">
        <f aca="false">IF($B92="","",COUNT(X92:AG92))</f>
        <v/>
      </c>
    </row>
    <row r="93" customFormat="false" ht="15" hidden="false" customHeight="false" outlineLevel="0" collapsed="false">
      <c r="A93" s="7"/>
      <c r="B93" s="7"/>
      <c r="C93" s="11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12" t="str">
        <f aca="false">IF(OR($B93="",D93="",E93=""),"",IFERROR(IF(OR(INDEX(Matches!$I$2:$I$201,MATCH($A93&amp;"-1",Matches!$J$2:$J$201,0))="Void",INDEX(Matches!$G$2:$G$201,MATCH($A93&amp;"-1",Matches!$J$2:$J$201,0))="",INDEX(Matches!$H$2:$H$201,MATCH($A93&amp;"-1",Matches!$J$2:$J$201,0))=""),"",IF(AND($C93&lt;&gt;"",INDEX(Matches!$F$2:$F$201,MATCH($A93&amp;"-1",Matches!$J$2:$J$201,0))&lt;&gt;"",$C93&gt;=INDEX(Matches!$F$2:$F$201,MATCH($A93&amp;"-1",Matches!$J$2:$J$201,0))),"",IF(AND(D93=INDEX(Matches!$G$2:$G$201,MATCH($A93&amp;"-1",Matches!$J$2:$J$201,0)),E93=INDEX(Matches!$H$2:$H$201,MATCH($A93&amp;"-1",Matches!$J$2:$J$201,0))),5,IF(SIGN(D93-E93)&lt;&gt;SIGN(INDEX(Matches!$G$2:$G$201,MATCH($A93&amp;"-1",Matches!$J$2:$J$201,0))-INDEX(Matches!$H$2:$H$201,MATCH($A93&amp;"-1",Matches!$J$2:$J$201,0))),0,IF(D93-E93=INDEX(Matches!$G$2:$G$201,MATCH($A93&amp;"-1",Matches!$J$2:$J$201,0))-INDEX(Matches!$H$2:$H$201,MATCH($A93&amp;"-1",Matches!$J$2:$J$201,0)),3,2))))),""))</f>
        <v/>
      </c>
      <c r="Y93" s="12" t="str">
        <f aca="false">IF(OR($B93="",F93="",G93=""),"",IFERROR(IF(OR(INDEX(Matches!$I$2:$I$201,MATCH($A93&amp;"-2",Matches!$J$2:$J$201,0))="Void",INDEX(Matches!$G$2:$G$201,MATCH($A93&amp;"-2",Matches!$J$2:$J$201,0))="",INDEX(Matches!$H$2:$H$201,MATCH($A93&amp;"-2",Matches!$J$2:$J$201,0))=""),"",IF(AND($C93&lt;&gt;"",INDEX(Matches!$F$2:$F$201,MATCH($A93&amp;"-2",Matches!$J$2:$J$201,0))&lt;&gt;"",$C93&gt;=INDEX(Matches!$F$2:$F$201,MATCH($A93&amp;"-2",Matches!$J$2:$J$201,0))),"",IF(AND(F93=INDEX(Matches!$G$2:$G$201,MATCH($A93&amp;"-2",Matches!$J$2:$J$201,0)),G93=INDEX(Matches!$H$2:$H$201,MATCH($A93&amp;"-2",Matches!$J$2:$J$201,0))),5,IF(SIGN(F93-G93)&lt;&gt;SIGN(INDEX(Matches!$G$2:$G$201,MATCH($A93&amp;"-2",Matches!$J$2:$J$201,0))-INDEX(Matches!$H$2:$H$201,MATCH($A93&amp;"-2",Matches!$J$2:$J$201,0))),0,IF(F93-G93=INDEX(Matches!$G$2:$G$201,MATCH($A93&amp;"-2",Matches!$J$2:$J$201,0))-INDEX(Matches!$H$2:$H$201,MATCH($A93&amp;"-2",Matches!$J$2:$J$201,0)),3,2))))),""))</f>
        <v/>
      </c>
      <c r="Z93" s="12" t="str">
        <f aca="false">IF(OR($B93="",H93="",I93=""),"",IFERROR(IF(OR(INDEX(Matches!$I$2:$I$201,MATCH($A93&amp;"-3",Matches!$J$2:$J$201,0))="Void",INDEX(Matches!$G$2:$G$201,MATCH($A93&amp;"-3",Matches!$J$2:$J$201,0))="",INDEX(Matches!$H$2:$H$201,MATCH($A93&amp;"-3",Matches!$J$2:$J$201,0))=""),"",IF(AND($C93&lt;&gt;"",INDEX(Matches!$F$2:$F$201,MATCH($A93&amp;"-3",Matches!$J$2:$J$201,0))&lt;&gt;"",$C93&gt;=INDEX(Matches!$F$2:$F$201,MATCH($A93&amp;"-3",Matches!$J$2:$J$201,0))),"",IF(AND(H93=INDEX(Matches!$G$2:$G$201,MATCH($A93&amp;"-3",Matches!$J$2:$J$201,0)),I93=INDEX(Matches!$H$2:$H$201,MATCH($A93&amp;"-3",Matches!$J$2:$J$201,0))),5,IF(SIGN(H93-I93)&lt;&gt;SIGN(INDEX(Matches!$G$2:$G$201,MATCH($A93&amp;"-3",Matches!$J$2:$J$201,0))-INDEX(Matches!$H$2:$H$201,MATCH($A93&amp;"-3",Matches!$J$2:$J$201,0))),0,IF(H93-I93=INDEX(Matches!$G$2:$G$201,MATCH($A93&amp;"-3",Matches!$J$2:$J$201,0))-INDEX(Matches!$H$2:$H$201,MATCH($A93&amp;"-3",Matches!$J$2:$J$201,0)),3,2))))),""))</f>
        <v/>
      </c>
      <c r="AA93" s="12" t="str">
        <f aca="false">IF(OR($B93="",J93="",K93=""),"",IFERROR(IF(OR(INDEX(Matches!$I$2:$I$201,MATCH($A93&amp;"-4",Matches!$J$2:$J$201,0))="Void",INDEX(Matches!$G$2:$G$201,MATCH($A93&amp;"-4",Matches!$J$2:$J$201,0))="",INDEX(Matches!$H$2:$H$201,MATCH($A93&amp;"-4",Matches!$J$2:$J$201,0))=""),"",IF(AND($C93&lt;&gt;"",INDEX(Matches!$F$2:$F$201,MATCH($A93&amp;"-4",Matches!$J$2:$J$201,0))&lt;&gt;"",$C93&gt;=INDEX(Matches!$F$2:$F$201,MATCH($A93&amp;"-4",Matches!$J$2:$J$201,0))),"",IF(AND(J93=INDEX(Matches!$G$2:$G$201,MATCH($A93&amp;"-4",Matches!$J$2:$J$201,0)),K93=INDEX(Matches!$H$2:$H$201,MATCH($A93&amp;"-4",Matches!$J$2:$J$201,0))),5,IF(SIGN(J93-K93)&lt;&gt;SIGN(INDEX(Matches!$G$2:$G$201,MATCH($A93&amp;"-4",Matches!$J$2:$J$201,0))-INDEX(Matches!$H$2:$H$201,MATCH($A93&amp;"-4",Matches!$J$2:$J$201,0))),0,IF(J93-K93=INDEX(Matches!$G$2:$G$201,MATCH($A93&amp;"-4",Matches!$J$2:$J$201,0))-INDEX(Matches!$H$2:$H$201,MATCH($A93&amp;"-4",Matches!$J$2:$J$201,0)),3,2))))),""))</f>
        <v/>
      </c>
      <c r="AB93" s="12" t="str">
        <f aca="false">IF(OR($B93="",L93="",M93=""),"",IFERROR(IF(OR(INDEX(Matches!$I$2:$I$201,MATCH($A93&amp;"-5",Matches!$J$2:$J$201,0))="Void",INDEX(Matches!$G$2:$G$201,MATCH($A93&amp;"-5",Matches!$J$2:$J$201,0))="",INDEX(Matches!$H$2:$H$201,MATCH($A93&amp;"-5",Matches!$J$2:$J$201,0))=""),"",IF(AND($C93&lt;&gt;"",INDEX(Matches!$F$2:$F$201,MATCH($A93&amp;"-5",Matches!$J$2:$J$201,0))&lt;&gt;"",$C93&gt;=INDEX(Matches!$F$2:$F$201,MATCH($A93&amp;"-5",Matches!$J$2:$J$201,0))),"",IF(AND(L93=INDEX(Matches!$G$2:$G$201,MATCH($A93&amp;"-5",Matches!$J$2:$J$201,0)),M93=INDEX(Matches!$H$2:$H$201,MATCH($A93&amp;"-5",Matches!$J$2:$J$201,0))),5,IF(SIGN(L93-M93)&lt;&gt;SIGN(INDEX(Matches!$G$2:$G$201,MATCH($A93&amp;"-5",Matches!$J$2:$J$201,0))-INDEX(Matches!$H$2:$H$201,MATCH($A93&amp;"-5",Matches!$J$2:$J$201,0))),0,IF(L93-M93=INDEX(Matches!$G$2:$G$201,MATCH($A93&amp;"-5",Matches!$J$2:$J$201,0))-INDEX(Matches!$H$2:$H$201,MATCH($A93&amp;"-5",Matches!$J$2:$J$201,0)),3,2))))),""))</f>
        <v/>
      </c>
      <c r="AC93" s="12" t="str">
        <f aca="false">IF(OR($B93="",N93="",O93=""),"",IFERROR(IF(OR(INDEX(Matches!$I$2:$I$201,MATCH($A93&amp;"-6",Matches!$J$2:$J$201,0))="Void",INDEX(Matches!$G$2:$G$201,MATCH($A93&amp;"-6",Matches!$J$2:$J$201,0))="",INDEX(Matches!$H$2:$H$201,MATCH($A93&amp;"-6",Matches!$J$2:$J$201,0))=""),"",IF(AND($C93&lt;&gt;"",INDEX(Matches!$F$2:$F$201,MATCH($A93&amp;"-6",Matches!$J$2:$J$201,0))&lt;&gt;"",$C93&gt;=INDEX(Matches!$F$2:$F$201,MATCH($A93&amp;"-6",Matches!$J$2:$J$201,0))),"",IF(AND(N93=INDEX(Matches!$G$2:$G$201,MATCH($A93&amp;"-6",Matches!$J$2:$J$201,0)),O93=INDEX(Matches!$H$2:$H$201,MATCH($A93&amp;"-6",Matches!$J$2:$J$201,0))),5,IF(SIGN(N93-O93)&lt;&gt;SIGN(INDEX(Matches!$G$2:$G$201,MATCH($A93&amp;"-6",Matches!$J$2:$J$201,0))-INDEX(Matches!$H$2:$H$201,MATCH($A93&amp;"-6",Matches!$J$2:$J$201,0))),0,IF(N93-O93=INDEX(Matches!$G$2:$G$201,MATCH($A93&amp;"-6",Matches!$J$2:$J$201,0))-INDEX(Matches!$H$2:$H$201,MATCH($A93&amp;"-6",Matches!$J$2:$J$201,0)),3,2))))),""))</f>
        <v/>
      </c>
      <c r="AD93" s="12" t="str">
        <f aca="false">IF(OR($B93="",P93="",Q93=""),"",IFERROR(IF(OR(INDEX(Matches!$I$2:$I$201,MATCH($A93&amp;"-7",Matches!$J$2:$J$201,0))="Void",INDEX(Matches!$G$2:$G$201,MATCH($A93&amp;"-7",Matches!$J$2:$J$201,0))="",INDEX(Matches!$H$2:$H$201,MATCH($A93&amp;"-7",Matches!$J$2:$J$201,0))=""),"",IF(AND($C93&lt;&gt;"",INDEX(Matches!$F$2:$F$201,MATCH($A93&amp;"-7",Matches!$J$2:$J$201,0))&lt;&gt;"",$C93&gt;=INDEX(Matches!$F$2:$F$201,MATCH($A93&amp;"-7",Matches!$J$2:$J$201,0))),"",IF(AND(P93=INDEX(Matches!$G$2:$G$201,MATCH($A93&amp;"-7",Matches!$J$2:$J$201,0)),Q93=INDEX(Matches!$H$2:$H$201,MATCH($A93&amp;"-7",Matches!$J$2:$J$201,0))),5,IF(SIGN(P93-Q93)&lt;&gt;SIGN(INDEX(Matches!$G$2:$G$201,MATCH($A93&amp;"-7",Matches!$J$2:$J$201,0))-INDEX(Matches!$H$2:$H$201,MATCH($A93&amp;"-7",Matches!$J$2:$J$201,0))),0,IF(P93-Q93=INDEX(Matches!$G$2:$G$201,MATCH($A93&amp;"-7",Matches!$J$2:$J$201,0))-INDEX(Matches!$H$2:$H$201,MATCH($A93&amp;"-7",Matches!$J$2:$J$201,0)),3,2))))),""))</f>
        <v/>
      </c>
      <c r="AE93" s="12" t="str">
        <f aca="false">IF(OR($B93="",R93="",S93=""),"",IFERROR(IF(OR(INDEX(Matches!$I$2:$I$201,MATCH($A93&amp;"-8",Matches!$J$2:$J$201,0))="Void",INDEX(Matches!$G$2:$G$201,MATCH($A93&amp;"-8",Matches!$J$2:$J$201,0))="",INDEX(Matches!$H$2:$H$201,MATCH($A93&amp;"-8",Matches!$J$2:$J$201,0))=""),"",IF(AND($C93&lt;&gt;"",INDEX(Matches!$F$2:$F$201,MATCH($A93&amp;"-8",Matches!$J$2:$J$201,0))&lt;&gt;"",$C93&gt;=INDEX(Matches!$F$2:$F$201,MATCH($A93&amp;"-8",Matches!$J$2:$J$201,0))),"",IF(AND(R93=INDEX(Matches!$G$2:$G$201,MATCH($A93&amp;"-8",Matches!$J$2:$J$201,0)),S93=INDEX(Matches!$H$2:$H$201,MATCH($A93&amp;"-8",Matches!$J$2:$J$201,0))),5,IF(SIGN(R93-S93)&lt;&gt;SIGN(INDEX(Matches!$G$2:$G$201,MATCH($A93&amp;"-8",Matches!$J$2:$J$201,0))-INDEX(Matches!$H$2:$H$201,MATCH($A93&amp;"-8",Matches!$J$2:$J$201,0))),0,IF(R93-S93=INDEX(Matches!$G$2:$G$201,MATCH($A93&amp;"-8",Matches!$J$2:$J$201,0))-INDEX(Matches!$H$2:$H$201,MATCH($A93&amp;"-8",Matches!$J$2:$J$201,0)),3,2))))),""))</f>
        <v/>
      </c>
      <c r="AF93" s="12" t="str">
        <f aca="false">IF(OR($B93="",T93="",U93=""),"",IFERROR(IF(OR(INDEX(Matches!$I$2:$I$201,MATCH($A93&amp;"-9",Matches!$J$2:$J$201,0))="Void",INDEX(Matches!$G$2:$G$201,MATCH($A93&amp;"-9",Matches!$J$2:$J$201,0))="",INDEX(Matches!$H$2:$H$201,MATCH($A93&amp;"-9",Matches!$J$2:$J$201,0))=""),"",IF(AND($C93&lt;&gt;"",INDEX(Matches!$F$2:$F$201,MATCH($A93&amp;"-9",Matches!$J$2:$J$201,0))&lt;&gt;"",$C93&gt;=INDEX(Matches!$F$2:$F$201,MATCH($A93&amp;"-9",Matches!$J$2:$J$201,0))),"",IF(AND(T93=INDEX(Matches!$G$2:$G$201,MATCH($A93&amp;"-9",Matches!$J$2:$J$201,0)),U93=INDEX(Matches!$H$2:$H$201,MATCH($A93&amp;"-9",Matches!$J$2:$J$201,0))),5,IF(SIGN(T93-U93)&lt;&gt;SIGN(INDEX(Matches!$G$2:$G$201,MATCH($A93&amp;"-9",Matches!$J$2:$J$201,0))-INDEX(Matches!$H$2:$H$201,MATCH($A93&amp;"-9",Matches!$J$2:$J$201,0))),0,IF(T93-U93=INDEX(Matches!$G$2:$G$201,MATCH($A93&amp;"-9",Matches!$J$2:$J$201,0))-INDEX(Matches!$H$2:$H$201,MATCH($A93&amp;"-9",Matches!$J$2:$J$201,0)),3,2))))),""))</f>
        <v/>
      </c>
      <c r="AG93" s="12" t="str">
        <f aca="false">IF(OR($B93="",V93="",W93=""),"",IFERROR(IF(OR(INDEX(Matches!$I$2:$I$201,MATCH($A93&amp;"-10",Matches!$J$2:$J$201,0))="Void",INDEX(Matches!$G$2:$G$201,MATCH($A93&amp;"-10",Matches!$J$2:$J$201,0))="",INDEX(Matches!$H$2:$H$201,MATCH($A93&amp;"-10",Matches!$J$2:$J$201,0))=""),"",IF(AND($C93&lt;&gt;"",INDEX(Matches!$F$2:$F$201,MATCH($A93&amp;"-10",Matches!$J$2:$J$201,0))&lt;&gt;"",$C93&gt;=INDEX(Matches!$F$2:$F$201,MATCH($A93&amp;"-10",Matches!$J$2:$J$201,0))),"",IF(AND(V93=INDEX(Matches!$G$2:$G$201,MATCH($A93&amp;"-10",Matches!$J$2:$J$201,0)),W93=INDEX(Matches!$H$2:$H$201,MATCH($A93&amp;"-10",Matches!$J$2:$J$201,0))),5,IF(SIGN(V93-W93)&lt;&gt;SIGN(INDEX(Matches!$G$2:$G$201,MATCH($A93&amp;"-10",Matches!$J$2:$J$201,0))-INDEX(Matches!$H$2:$H$201,MATCH($A93&amp;"-10",Matches!$J$2:$J$201,0))),0,IF(V93-W93=INDEX(Matches!$G$2:$G$201,MATCH($A93&amp;"-10",Matches!$J$2:$J$201,0))-INDEX(Matches!$H$2:$H$201,MATCH($A93&amp;"-10",Matches!$J$2:$J$201,0)),3,2))))),""))</f>
        <v/>
      </c>
      <c r="AH93" s="13" t="str">
        <f aca="false">IF($B93="","",SUM(X93:AG93))</f>
        <v/>
      </c>
      <c r="AI93" s="12" t="str">
        <f aca="false">IF($B93="","",COUNTIF(X93:AG93,5))</f>
        <v/>
      </c>
      <c r="AJ93" s="12" t="str">
        <f aca="false">IF($B93="","",COUNTIF(X93:AG93,"&gt;=2"))</f>
        <v/>
      </c>
      <c r="AK93" s="12" t="str">
        <f aca="false">IF($B93="","",COUNT(X93:AG93))</f>
        <v/>
      </c>
    </row>
    <row r="94" customFormat="false" ht="15" hidden="false" customHeight="false" outlineLevel="0" collapsed="false">
      <c r="A94" s="7"/>
      <c r="B94" s="7"/>
      <c r="C94" s="11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12" t="str">
        <f aca="false">IF(OR($B94="",D94="",E94=""),"",IFERROR(IF(OR(INDEX(Matches!$I$2:$I$201,MATCH($A94&amp;"-1",Matches!$J$2:$J$201,0))="Void",INDEX(Matches!$G$2:$G$201,MATCH($A94&amp;"-1",Matches!$J$2:$J$201,0))="",INDEX(Matches!$H$2:$H$201,MATCH($A94&amp;"-1",Matches!$J$2:$J$201,0))=""),"",IF(AND($C94&lt;&gt;"",INDEX(Matches!$F$2:$F$201,MATCH($A94&amp;"-1",Matches!$J$2:$J$201,0))&lt;&gt;"",$C94&gt;=INDEX(Matches!$F$2:$F$201,MATCH($A94&amp;"-1",Matches!$J$2:$J$201,0))),"",IF(AND(D94=INDEX(Matches!$G$2:$G$201,MATCH($A94&amp;"-1",Matches!$J$2:$J$201,0)),E94=INDEX(Matches!$H$2:$H$201,MATCH($A94&amp;"-1",Matches!$J$2:$J$201,0))),5,IF(SIGN(D94-E94)&lt;&gt;SIGN(INDEX(Matches!$G$2:$G$201,MATCH($A94&amp;"-1",Matches!$J$2:$J$201,0))-INDEX(Matches!$H$2:$H$201,MATCH($A94&amp;"-1",Matches!$J$2:$J$201,0))),0,IF(D94-E94=INDEX(Matches!$G$2:$G$201,MATCH($A94&amp;"-1",Matches!$J$2:$J$201,0))-INDEX(Matches!$H$2:$H$201,MATCH($A94&amp;"-1",Matches!$J$2:$J$201,0)),3,2))))),""))</f>
        <v/>
      </c>
      <c r="Y94" s="12" t="str">
        <f aca="false">IF(OR($B94="",F94="",G94=""),"",IFERROR(IF(OR(INDEX(Matches!$I$2:$I$201,MATCH($A94&amp;"-2",Matches!$J$2:$J$201,0))="Void",INDEX(Matches!$G$2:$G$201,MATCH($A94&amp;"-2",Matches!$J$2:$J$201,0))="",INDEX(Matches!$H$2:$H$201,MATCH($A94&amp;"-2",Matches!$J$2:$J$201,0))=""),"",IF(AND($C94&lt;&gt;"",INDEX(Matches!$F$2:$F$201,MATCH($A94&amp;"-2",Matches!$J$2:$J$201,0))&lt;&gt;"",$C94&gt;=INDEX(Matches!$F$2:$F$201,MATCH($A94&amp;"-2",Matches!$J$2:$J$201,0))),"",IF(AND(F94=INDEX(Matches!$G$2:$G$201,MATCH($A94&amp;"-2",Matches!$J$2:$J$201,0)),G94=INDEX(Matches!$H$2:$H$201,MATCH($A94&amp;"-2",Matches!$J$2:$J$201,0))),5,IF(SIGN(F94-G94)&lt;&gt;SIGN(INDEX(Matches!$G$2:$G$201,MATCH($A94&amp;"-2",Matches!$J$2:$J$201,0))-INDEX(Matches!$H$2:$H$201,MATCH($A94&amp;"-2",Matches!$J$2:$J$201,0))),0,IF(F94-G94=INDEX(Matches!$G$2:$G$201,MATCH($A94&amp;"-2",Matches!$J$2:$J$201,0))-INDEX(Matches!$H$2:$H$201,MATCH($A94&amp;"-2",Matches!$J$2:$J$201,0)),3,2))))),""))</f>
        <v/>
      </c>
      <c r="Z94" s="12" t="str">
        <f aca="false">IF(OR($B94="",H94="",I94=""),"",IFERROR(IF(OR(INDEX(Matches!$I$2:$I$201,MATCH($A94&amp;"-3",Matches!$J$2:$J$201,0))="Void",INDEX(Matches!$G$2:$G$201,MATCH($A94&amp;"-3",Matches!$J$2:$J$201,0))="",INDEX(Matches!$H$2:$H$201,MATCH($A94&amp;"-3",Matches!$J$2:$J$201,0))=""),"",IF(AND($C94&lt;&gt;"",INDEX(Matches!$F$2:$F$201,MATCH($A94&amp;"-3",Matches!$J$2:$J$201,0))&lt;&gt;"",$C94&gt;=INDEX(Matches!$F$2:$F$201,MATCH($A94&amp;"-3",Matches!$J$2:$J$201,0))),"",IF(AND(H94=INDEX(Matches!$G$2:$G$201,MATCH($A94&amp;"-3",Matches!$J$2:$J$201,0)),I94=INDEX(Matches!$H$2:$H$201,MATCH($A94&amp;"-3",Matches!$J$2:$J$201,0))),5,IF(SIGN(H94-I94)&lt;&gt;SIGN(INDEX(Matches!$G$2:$G$201,MATCH($A94&amp;"-3",Matches!$J$2:$J$201,0))-INDEX(Matches!$H$2:$H$201,MATCH($A94&amp;"-3",Matches!$J$2:$J$201,0))),0,IF(H94-I94=INDEX(Matches!$G$2:$G$201,MATCH($A94&amp;"-3",Matches!$J$2:$J$201,0))-INDEX(Matches!$H$2:$H$201,MATCH($A94&amp;"-3",Matches!$J$2:$J$201,0)),3,2))))),""))</f>
        <v/>
      </c>
      <c r="AA94" s="12" t="str">
        <f aca="false">IF(OR($B94="",J94="",K94=""),"",IFERROR(IF(OR(INDEX(Matches!$I$2:$I$201,MATCH($A94&amp;"-4",Matches!$J$2:$J$201,0))="Void",INDEX(Matches!$G$2:$G$201,MATCH($A94&amp;"-4",Matches!$J$2:$J$201,0))="",INDEX(Matches!$H$2:$H$201,MATCH($A94&amp;"-4",Matches!$J$2:$J$201,0))=""),"",IF(AND($C94&lt;&gt;"",INDEX(Matches!$F$2:$F$201,MATCH($A94&amp;"-4",Matches!$J$2:$J$201,0))&lt;&gt;"",$C94&gt;=INDEX(Matches!$F$2:$F$201,MATCH($A94&amp;"-4",Matches!$J$2:$J$201,0))),"",IF(AND(J94=INDEX(Matches!$G$2:$G$201,MATCH($A94&amp;"-4",Matches!$J$2:$J$201,0)),K94=INDEX(Matches!$H$2:$H$201,MATCH($A94&amp;"-4",Matches!$J$2:$J$201,0))),5,IF(SIGN(J94-K94)&lt;&gt;SIGN(INDEX(Matches!$G$2:$G$201,MATCH($A94&amp;"-4",Matches!$J$2:$J$201,0))-INDEX(Matches!$H$2:$H$201,MATCH($A94&amp;"-4",Matches!$J$2:$J$201,0))),0,IF(J94-K94=INDEX(Matches!$G$2:$G$201,MATCH($A94&amp;"-4",Matches!$J$2:$J$201,0))-INDEX(Matches!$H$2:$H$201,MATCH($A94&amp;"-4",Matches!$J$2:$J$201,0)),3,2))))),""))</f>
        <v/>
      </c>
      <c r="AB94" s="12" t="str">
        <f aca="false">IF(OR($B94="",L94="",M94=""),"",IFERROR(IF(OR(INDEX(Matches!$I$2:$I$201,MATCH($A94&amp;"-5",Matches!$J$2:$J$201,0))="Void",INDEX(Matches!$G$2:$G$201,MATCH($A94&amp;"-5",Matches!$J$2:$J$201,0))="",INDEX(Matches!$H$2:$H$201,MATCH($A94&amp;"-5",Matches!$J$2:$J$201,0))=""),"",IF(AND($C94&lt;&gt;"",INDEX(Matches!$F$2:$F$201,MATCH($A94&amp;"-5",Matches!$J$2:$J$201,0))&lt;&gt;"",$C94&gt;=INDEX(Matches!$F$2:$F$201,MATCH($A94&amp;"-5",Matches!$J$2:$J$201,0))),"",IF(AND(L94=INDEX(Matches!$G$2:$G$201,MATCH($A94&amp;"-5",Matches!$J$2:$J$201,0)),M94=INDEX(Matches!$H$2:$H$201,MATCH($A94&amp;"-5",Matches!$J$2:$J$201,0))),5,IF(SIGN(L94-M94)&lt;&gt;SIGN(INDEX(Matches!$G$2:$G$201,MATCH($A94&amp;"-5",Matches!$J$2:$J$201,0))-INDEX(Matches!$H$2:$H$201,MATCH($A94&amp;"-5",Matches!$J$2:$J$201,0))),0,IF(L94-M94=INDEX(Matches!$G$2:$G$201,MATCH($A94&amp;"-5",Matches!$J$2:$J$201,0))-INDEX(Matches!$H$2:$H$201,MATCH($A94&amp;"-5",Matches!$J$2:$J$201,0)),3,2))))),""))</f>
        <v/>
      </c>
      <c r="AC94" s="12" t="str">
        <f aca="false">IF(OR($B94="",N94="",O94=""),"",IFERROR(IF(OR(INDEX(Matches!$I$2:$I$201,MATCH($A94&amp;"-6",Matches!$J$2:$J$201,0))="Void",INDEX(Matches!$G$2:$G$201,MATCH($A94&amp;"-6",Matches!$J$2:$J$201,0))="",INDEX(Matches!$H$2:$H$201,MATCH($A94&amp;"-6",Matches!$J$2:$J$201,0))=""),"",IF(AND($C94&lt;&gt;"",INDEX(Matches!$F$2:$F$201,MATCH($A94&amp;"-6",Matches!$J$2:$J$201,0))&lt;&gt;"",$C94&gt;=INDEX(Matches!$F$2:$F$201,MATCH($A94&amp;"-6",Matches!$J$2:$J$201,0))),"",IF(AND(N94=INDEX(Matches!$G$2:$G$201,MATCH($A94&amp;"-6",Matches!$J$2:$J$201,0)),O94=INDEX(Matches!$H$2:$H$201,MATCH($A94&amp;"-6",Matches!$J$2:$J$201,0))),5,IF(SIGN(N94-O94)&lt;&gt;SIGN(INDEX(Matches!$G$2:$G$201,MATCH($A94&amp;"-6",Matches!$J$2:$J$201,0))-INDEX(Matches!$H$2:$H$201,MATCH($A94&amp;"-6",Matches!$J$2:$J$201,0))),0,IF(N94-O94=INDEX(Matches!$G$2:$G$201,MATCH($A94&amp;"-6",Matches!$J$2:$J$201,0))-INDEX(Matches!$H$2:$H$201,MATCH($A94&amp;"-6",Matches!$J$2:$J$201,0)),3,2))))),""))</f>
        <v/>
      </c>
      <c r="AD94" s="12" t="str">
        <f aca="false">IF(OR($B94="",P94="",Q94=""),"",IFERROR(IF(OR(INDEX(Matches!$I$2:$I$201,MATCH($A94&amp;"-7",Matches!$J$2:$J$201,0))="Void",INDEX(Matches!$G$2:$G$201,MATCH($A94&amp;"-7",Matches!$J$2:$J$201,0))="",INDEX(Matches!$H$2:$H$201,MATCH($A94&amp;"-7",Matches!$J$2:$J$201,0))=""),"",IF(AND($C94&lt;&gt;"",INDEX(Matches!$F$2:$F$201,MATCH($A94&amp;"-7",Matches!$J$2:$J$201,0))&lt;&gt;"",$C94&gt;=INDEX(Matches!$F$2:$F$201,MATCH($A94&amp;"-7",Matches!$J$2:$J$201,0))),"",IF(AND(P94=INDEX(Matches!$G$2:$G$201,MATCH($A94&amp;"-7",Matches!$J$2:$J$201,0)),Q94=INDEX(Matches!$H$2:$H$201,MATCH($A94&amp;"-7",Matches!$J$2:$J$201,0))),5,IF(SIGN(P94-Q94)&lt;&gt;SIGN(INDEX(Matches!$G$2:$G$201,MATCH($A94&amp;"-7",Matches!$J$2:$J$201,0))-INDEX(Matches!$H$2:$H$201,MATCH($A94&amp;"-7",Matches!$J$2:$J$201,0))),0,IF(P94-Q94=INDEX(Matches!$G$2:$G$201,MATCH($A94&amp;"-7",Matches!$J$2:$J$201,0))-INDEX(Matches!$H$2:$H$201,MATCH($A94&amp;"-7",Matches!$J$2:$J$201,0)),3,2))))),""))</f>
        <v/>
      </c>
      <c r="AE94" s="12" t="str">
        <f aca="false">IF(OR($B94="",R94="",S94=""),"",IFERROR(IF(OR(INDEX(Matches!$I$2:$I$201,MATCH($A94&amp;"-8",Matches!$J$2:$J$201,0))="Void",INDEX(Matches!$G$2:$G$201,MATCH($A94&amp;"-8",Matches!$J$2:$J$201,0))="",INDEX(Matches!$H$2:$H$201,MATCH($A94&amp;"-8",Matches!$J$2:$J$201,0))=""),"",IF(AND($C94&lt;&gt;"",INDEX(Matches!$F$2:$F$201,MATCH($A94&amp;"-8",Matches!$J$2:$J$201,0))&lt;&gt;"",$C94&gt;=INDEX(Matches!$F$2:$F$201,MATCH($A94&amp;"-8",Matches!$J$2:$J$201,0))),"",IF(AND(R94=INDEX(Matches!$G$2:$G$201,MATCH($A94&amp;"-8",Matches!$J$2:$J$201,0)),S94=INDEX(Matches!$H$2:$H$201,MATCH($A94&amp;"-8",Matches!$J$2:$J$201,0))),5,IF(SIGN(R94-S94)&lt;&gt;SIGN(INDEX(Matches!$G$2:$G$201,MATCH($A94&amp;"-8",Matches!$J$2:$J$201,0))-INDEX(Matches!$H$2:$H$201,MATCH($A94&amp;"-8",Matches!$J$2:$J$201,0))),0,IF(R94-S94=INDEX(Matches!$G$2:$G$201,MATCH($A94&amp;"-8",Matches!$J$2:$J$201,0))-INDEX(Matches!$H$2:$H$201,MATCH($A94&amp;"-8",Matches!$J$2:$J$201,0)),3,2))))),""))</f>
        <v/>
      </c>
      <c r="AF94" s="12" t="str">
        <f aca="false">IF(OR($B94="",T94="",U94=""),"",IFERROR(IF(OR(INDEX(Matches!$I$2:$I$201,MATCH($A94&amp;"-9",Matches!$J$2:$J$201,0))="Void",INDEX(Matches!$G$2:$G$201,MATCH($A94&amp;"-9",Matches!$J$2:$J$201,0))="",INDEX(Matches!$H$2:$H$201,MATCH($A94&amp;"-9",Matches!$J$2:$J$201,0))=""),"",IF(AND($C94&lt;&gt;"",INDEX(Matches!$F$2:$F$201,MATCH($A94&amp;"-9",Matches!$J$2:$J$201,0))&lt;&gt;"",$C94&gt;=INDEX(Matches!$F$2:$F$201,MATCH($A94&amp;"-9",Matches!$J$2:$J$201,0))),"",IF(AND(T94=INDEX(Matches!$G$2:$G$201,MATCH($A94&amp;"-9",Matches!$J$2:$J$201,0)),U94=INDEX(Matches!$H$2:$H$201,MATCH($A94&amp;"-9",Matches!$J$2:$J$201,0))),5,IF(SIGN(T94-U94)&lt;&gt;SIGN(INDEX(Matches!$G$2:$G$201,MATCH($A94&amp;"-9",Matches!$J$2:$J$201,0))-INDEX(Matches!$H$2:$H$201,MATCH($A94&amp;"-9",Matches!$J$2:$J$201,0))),0,IF(T94-U94=INDEX(Matches!$G$2:$G$201,MATCH($A94&amp;"-9",Matches!$J$2:$J$201,0))-INDEX(Matches!$H$2:$H$201,MATCH($A94&amp;"-9",Matches!$J$2:$J$201,0)),3,2))))),""))</f>
        <v/>
      </c>
      <c r="AG94" s="12" t="str">
        <f aca="false">IF(OR($B94="",V94="",W94=""),"",IFERROR(IF(OR(INDEX(Matches!$I$2:$I$201,MATCH($A94&amp;"-10",Matches!$J$2:$J$201,0))="Void",INDEX(Matches!$G$2:$G$201,MATCH($A94&amp;"-10",Matches!$J$2:$J$201,0))="",INDEX(Matches!$H$2:$H$201,MATCH($A94&amp;"-10",Matches!$J$2:$J$201,0))=""),"",IF(AND($C94&lt;&gt;"",INDEX(Matches!$F$2:$F$201,MATCH($A94&amp;"-10",Matches!$J$2:$J$201,0))&lt;&gt;"",$C94&gt;=INDEX(Matches!$F$2:$F$201,MATCH($A94&amp;"-10",Matches!$J$2:$J$201,0))),"",IF(AND(V94=INDEX(Matches!$G$2:$G$201,MATCH($A94&amp;"-10",Matches!$J$2:$J$201,0)),W94=INDEX(Matches!$H$2:$H$201,MATCH($A94&amp;"-10",Matches!$J$2:$J$201,0))),5,IF(SIGN(V94-W94)&lt;&gt;SIGN(INDEX(Matches!$G$2:$G$201,MATCH($A94&amp;"-10",Matches!$J$2:$J$201,0))-INDEX(Matches!$H$2:$H$201,MATCH($A94&amp;"-10",Matches!$J$2:$J$201,0))),0,IF(V94-W94=INDEX(Matches!$G$2:$G$201,MATCH($A94&amp;"-10",Matches!$J$2:$J$201,0))-INDEX(Matches!$H$2:$H$201,MATCH($A94&amp;"-10",Matches!$J$2:$J$201,0)),3,2))))),""))</f>
        <v/>
      </c>
      <c r="AH94" s="13" t="str">
        <f aca="false">IF($B94="","",SUM(X94:AG94))</f>
        <v/>
      </c>
      <c r="AI94" s="12" t="str">
        <f aca="false">IF($B94="","",COUNTIF(X94:AG94,5))</f>
        <v/>
      </c>
      <c r="AJ94" s="12" t="str">
        <f aca="false">IF($B94="","",COUNTIF(X94:AG94,"&gt;=2"))</f>
        <v/>
      </c>
      <c r="AK94" s="12" t="str">
        <f aca="false">IF($B94="","",COUNT(X94:AG94))</f>
        <v/>
      </c>
    </row>
    <row r="95" customFormat="false" ht="15" hidden="false" customHeight="false" outlineLevel="0" collapsed="false">
      <c r="A95" s="7"/>
      <c r="B95" s="7"/>
      <c r="C95" s="11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12" t="str">
        <f aca="false">IF(OR($B95="",D95="",E95=""),"",IFERROR(IF(OR(INDEX(Matches!$I$2:$I$201,MATCH($A95&amp;"-1",Matches!$J$2:$J$201,0))="Void",INDEX(Matches!$G$2:$G$201,MATCH($A95&amp;"-1",Matches!$J$2:$J$201,0))="",INDEX(Matches!$H$2:$H$201,MATCH($A95&amp;"-1",Matches!$J$2:$J$201,0))=""),"",IF(AND($C95&lt;&gt;"",INDEX(Matches!$F$2:$F$201,MATCH($A95&amp;"-1",Matches!$J$2:$J$201,0))&lt;&gt;"",$C95&gt;=INDEX(Matches!$F$2:$F$201,MATCH($A95&amp;"-1",Matches!$J$2:$J$201,0))),"",IF(AND(D95=INDEX(Matches!$G$2:$G$201,MATCH($A95&amp;"-1",Matches!$J$2:$J$201,0)),E95=INDEX(Matches!$H$2:$H$201,MATCH($A95&amp;"-1",Matches!$J$2:$J$201,0))),5,IF(SIGN(D95-E95)&lt;&gt;SIGN(INDEX(Matches!$G$2:$G$201,MATCH($A95&amp;"-1",Matches!$J$2:$J$201,0))-INDEX(Matches!$H$2:$H$201,MATCH($A95&amp;"-1",Matches!$J$2:$J$201,0))),0,IF(D95-E95=INDEX(Matches!$G$2:$G$201,MATCH($A95&amp;"-1",Matches!$J$2:$J$201,0))-INDEX(Matches!$H$2:$H$201,MATCH($A95&amp;"-1",Matches!$J$2:$J$201,0)),3,2))))),""))</f>
        <v/>
      </c>
      <c r="Y95" s="12" t="str">
        <f aca="false">IF(OR($B95="",F95="",G95=""),"",IFERROR(IF(OR(INDEX(Matches!$I$2:$I$201,MATCH($A95&amp;"-2",Matches!$J$2:$J$201,0))="Void",INDEX(Matches!$G$2:$G$201,MATCH($A95&amp;"-2",Matches!$J$2:$J$201,0))="",INDEX(Matches!$H$2:$H$201,MATCH($A95&amp;"-2",Matches!$J$2:$J$201,0))=""),"",IF(AND($C95&lt;&gt;"",INDEX(Matches!$F$2:$F$201,MATCH($A95&amp;"-2",Matches!$J$2:$J$201,0))&lt;&gt;"",$C95&gt;=INDEX(Matches!$F$2:$F$201,MATCH($A95&amp;"-2",Matches!$J$2:$J$201,0))),"",IF(AND(F95=INDEX(Matches!$G$2:$G$201,MATCH($A95&amp;"-2",Matches!$J$2:$J$201,0)),G95=INDEX(Matches!$H$2:$H$201,MATCH($A95&amp;"-2",Matches!$J$2:$J$201,0))),5,IF(SIGN(F95-G95)&lt;&gt;SIGN(INDEX(Matches!$G$2:$G$201,MATCH($A95&amp;"-2",Matches!$J$2:$J$201,0))-INDEX(Matches!$H$2:$H$201,MATCH($A95&amp;"-2",Matches!$J$2:$J$201,0))),0,IF(F95-G95=INDEX(Matches!$G$2:$G$201,MATCH($A95&amp;"-2",Matches!$J$2:$J$201,0))-INDEX(Matches!$H$2:$H$201,MATCH($A95&amp;"-2",Matches!$J$2:$J$201,0)),3,2))))),""))</f>
        <v/>
      </c>
      <c r="Z95" s="12" t="str">
        <f aca="false">IF(OR($B95="",H95="",I95=""),"",IFERROR(IF(OR(INDEX(Matches!$I$2:$I$201,MATCH($A95&amp;"-3",Matches!$J$2:$J$201,0))="Void",INDEX(Matches!$G$2:$G$201,MATCH($A95&amp;"-3",Matches!$J$2:$J$201,0))="",INDEX(Matches!$H$2:$H$201,MATCH($A95&amp;"-3",Matches!$J$2:$J$201,0))=""),"",IF(AND($C95&lt;&gt;"",INDEX(Matches!$F$2:$F$201,MATCH($A95&amp;"-3",Matches!$J$2:$J$201,0))&lt;&gt;"",$C95&gt;=INDEX(Matches!$F$2:$F$201,MATCH($A95&amp;"-3",Matches!$J$2:$J$201,0))),"",IF(AND(H95=INDEX(Matches!$G$2:$G$201,MATCH($A95&amp;"-3",Matches!$J$2:$J$201,0)),I95=INDEX(Matches!$H$2:$H$201,MATCH($A95&amp;"-3",Matches!$J$2:$J$201,0))),5,IF(SIGN(H95-I95)&lt;&gt;SIGN(INDEX(Matches!$G$2:$G$201,MATCH($A95&amp;"-3",Matches!$J$2:$J$201,0))-INDEX(Matches!$H$2:$H$201,MATCH($A95&amp;"-3",Matches!$J$2:$J$201,0))),0,IF(H95-I95=INDEX(Matches!$G$2:$G$201,MATCH($A95&amp;"-3",Matches!$J$2:$J$201,0))-INDEX(Matches!$H$2:$H$201,MATCH($A95&amp;"-3",Matches!$J$2:$J$201,0)),3,2))))),""))</f>
        <v/>
      </c>
      <c r="AA95" s="12" t="str">
        <f aca="false">IF(OR($B95="",J95="",K95=""),"",IFERROR(IF(OR(INDEX(Matches!$I$2:$I$201,MATCH($A95&amp;"-4",Matches!$J$2:$J$201,0))="Void",INDEX(Matches!$G$2:$G$201,MATCH($A95&amp;"-4",Matches!$J$2:$J$201,0))="",INDEX(Matches!$H$2:$H$201,MATCH($A95&amp;"-4",Matches!$J$2:$J$201,0))=""),"",IF(AND($C95&lt;&gt;"",INDEX(Matches!$F$2:$F$201,MATCH($A95&amp;"-4",Matches!$J$2:$J$201,0))&lt;&gt;"",$C95&gt;=INDEX(Matches!$F$2:$F$201,MATCH($A95&amp;"-4",Matches!$J$2:$J$201,0))),"",IF(AND(J95=INDEX(Matches!$G$2:$G$201,MATCH($A95&amp;"-4",Matches!$J$2:$J$201,0)),K95=INDEX(Matches!$H$2:$H$201,MATCH($A95&amp;"-4",Matches!$J$2:$J$201,0))),5,IF(SIGN(J95-K95)&lt;&gt;SIGN(INDEX(Matches!$G$2:$G$201,MATCH($A95&amp;"-4",Matches!$J$2:$J$201,0))-INDEX(Matches!$H$2:$H$201,MATCH($A95&amp;"-4",Matches!$J$2:$J$201,0))),0,IF(J95-K95=INDEX(Matches!$G$2:$G$201,MATCH($A95&amp;"-4",Matches!$J$2:$J$201,0))-INDEX(Matches!$H$2:$H$201,MATCH($A95&amp;"-4",Matches!$J$2:$J$201,0)),3,2))))),""))</f>
        <v/>
      </c>
      <c r="AB95" s="12" t="str">
        <f aca="false">IF(OR($B95="",L95="",M95=""),"",IFERROR(IF(OR(INDEX(Matches!$I$2:$I$201,MATCH($A95&amp;"-5",Matches!$J$2:$J$201,0))="Void",INDEX(Matches!$G$2:$G$201,MATCH($A95&amp;"-5",Matches!$J$2:$J$201,0))="",INDEX(Matches!$H$2:$H$201,MATCH($A95&amp;"-5",Matches!$J$2:$J$201,0))=""),"",IF(AND($C95&lt;&gt;"",INDEX(Matches!$F$2:$F$201,MATCH($A95&amp;"-5",Matches!$J$2:$J$201,0))&lt;&gt;"",$C95&gt;=INDEX(Matches!$F$2:$F$201,MATCH($A95&amp;"-5",Matches!$J$2:$J$201,0))),"",IF(AND(L95=INDEX(Matches!$G$2:$G$201,MATCH($A95&amp;"-5",Matches!$J$2:$J$201,0)),M95=INDEX(Matches!$H$2:$H$201,MATCH($A95&amp;"-5",Matches!$J$2:$J$201,0))),5,IF(SIGN(L95-M95)&lt;&gt;SIGN(INDEX(Matches!$G$2:$G$201,MATCH($A95&amp;"-5",Matches!$J$2:$J$201,0))-INDEX(Matches!$H$2:$H$201,MATCH($A95&amp;"-5",Matches!$J$2:$J$201,0))),0,IF(L95-M95=INDEX(Matches!$G$2:$G$201,MATCH($A95&amp;"-5",Matches!$J$2:$J$201,0))-INDEX(Matches!$H$2:$H$201,MATCH($A95&amp;"-5",Matches!$J$2:$J$201,0)),3,2))))),""))</f>
        <v/>
      </c>
      <c r="AC95" s="12" t="str">
        <f aca="false">IF(OR($B95="",N95="",O95=""),"",IFERROR(IF(OR(INDEX(Matches!$I$2:$I$201,MATCH($A95&amp;"-6",Matches!$J$2:$J$201,0))="Void",INDEX(Matches!$G$2:$G$201,MATCH($A95&amp;"-6",Matches!$J$2:$J$201,0))="",INDEX(Matches!$H$2:$H$201,MATCH($A95&amp;"-6",Matches!$J$2:$J$201,0))=""),"",IF(AND($C95&lt;&gt;"",INDEX(Matches!$F$2:$F$201,MATCH($A95&amp;"-6",Matches!$J$2:$J$201,0))&lt;&gt;"",$C95&gt;=INDEX(Matches!$F$2:$F$201,MATCH($A95&amp;"-6",Matches!$J$2:$J$201,0))),"",IF(AND(N95=INDEX(Matches!$G$2:$G$201,MATCH($A95&amp;"-6",Matches!$J$2:$J$201,0)),O95=INDEX(Matches!$H$2:$H$201,MATCH($A95&amp;"-6",Matches!$J$2:$J$201,0))),5,IF(SIGN(N95-O95)&lt;&gt;SIGN(INDEX(Matches!$G$2:$G$201,MATCH($A95&amp;"-6",Matches!$J$2:$J$201,0))-INDEX(Matches!$H$2:$H$201,MATCH($A95&amp;"-6",Matches!$J$2:$J$201,0))),0,IF(N95-O95=INDEX(Matches!$G$2:$G$201,MATCH($A95&amp;"-6",Matches!$J$2:$J$201,0))-INDEX(Matches!$H$2:$H$201,MATCH($A95&amp;"-6",Matches!$J$2:$J$201,0)),3,2))))),""))</f>
        <v/>
      </c>
      <c r="AD95" s="12" t="str">
        <f aca="false">IF(OR($B95="",P95="",Q95=""),"",IFERROR(IF(OR(INDEX(Matches!$I$2:$I$201,MATCH($A95&amp;"-7",Matches!$J$2:$J$201,0))="Void",INDEX(Matches!$G$2:$G$201,MATCH($A95&amp;"-7",Matches!$J$2:$J$201,0))="",INDEX(Matches!$H$2:$H$201,MATCH($A95&amp;"-7",Matches!$J$2:$J$201,0))=""),"",IF(AND($C95&lt;&gt;"",INDEX(Matches!$F$2:$F$201,MATCH($A95&amp;"-7",Matches!$J$2:$J$201,0))&lt;&gt;"",$C95&gt;=INDEX(Matches!$F$2:$F$201,MATCH($A95&amp;"-7",Matches!$J$2:$J$201,0))),"",IF(AND(P95=INDEX(Matches!$G$2:$G$201,MATCH($A95&amp;"-7",Matches!$J$2:$J$201,0)),Q95=INDEX(Matches!$H$2:$H$201,MATCH($A95&amp;"-7",Matches!$J$2:$J$201,0))),5,IF(SIGN(P95-Q95)&lt;&gt;SIGN(INDEX(Matches!$G$2:$G$201,MATCH($A95&amp;"-7",Matches!$J$2:$J$201,0))-INDEX(Matches!$H$2:$H$201,MATCH($A95&amp;"-7",Matches!$J$2:$J$201,0))),0,IF(P95-Q95=INDEX(Matches!$G$2:$G$201,MATCH($A95&amp;"-7",Matches!$J$2:$J$201,0))-INDEX(Matches!$H$2:$H$201,MATCH($A95&amp;"-7",Matches!$J$2:$J$201,0)),3,2))))),""))</f>
        <v/>
      </c>
      <c r="AE95" s="12" t="str">
        <f aca="false">IF(OR($B95="",R95="",S95=""),"",IFERROR(IF(OR(INDEX(Matches!$I$2:$I$201,MATCH($A95&amp;"-8",Matches!$J$2:$J$201,0))="Void",INDEX(Matches!$G$2:$G$201,MATCH($A95&amp;"-8",Matches!$J$2:$J$201,0))="",INDEX(Matches!$H$2:$H$201,MATCH($A95&amp;"-8",Matches!$J$2:$J$201,0))=""),"",IF(AND($C95&lt;&gt;"",INDEX(Matches!$F$2:$F$201,MATCH($A95&amp;"-8",Matches!$J$2:$J$201,0))&lt;&gt;"",$C95&gt;=INDEX(Matches!$F$2:$F$201,MATCH($A95&amp;"-8",Matches!$J$2:$J$201,0))),"",IF(AND(R95=INDEX(Matches!$G$2:$G$201,MATCH($A95&amp;"-8",Matches!$J$2:$J$201,0)),S95=INDEX(Matches!$H$2:$H$201,MATCH($A95&amp;"-8",Matches!$J$2:$J$201,0))),5,IF(SIGN(R95-S95)&lt;&gt;SIGN(INDEX(Matches!$G$2:$G$201,MATCH($A95&amp;"-8",Matches!$J$2:$J$201,0))-INDEX(Matches!$H$2:$H$201,MATCH($A95&amp;"-8",Matches!$J$2:$J$201,0))),0,IF(R95-S95=INDEX(Matches!$G$2:$G$201,MATCH($A95&amp;"-8",Matches!$J$2:$J$201,0))-INDEX(Matches!$H$2:$H$201,MATCH($A95&amp;"-8",Matches!$J$2:$J$201,0)),3,2))))),""))</f>
        <v/>
      </c>
      <c r="AF95" s="12" t="str">
        <f aca="false">IF(OR($B95="",T95="",U95=""),"",IFERROR(IF(OR(INDEX(Matches!$I$2:$I$201,MATCH($A95&amp;"-9",Matches!$J$2:$J$201,0))="Void",INDEX(Matches!$G$2:$G$201,MATCH($A95&amp;"-9",Matches!$J$2:$J$201,0))="",INDEX(Matches!$H$2:$H$201,MATCH($A95&amp;"-9",Matches!$J$2:$J$201,0))=""),"",IF(AND($C95&lt;&gt;"",INDEX(Matches!$F$2:$F$201,MATCH($A95&amp;"-9",Matches!$J$2:$J$201,0))&lt;&gt;"",$C95&gt;=INDEX(Matches!$F$2:$F$201,MATCH($A95&amp;"-9",Matches!$J$2:$J$201,0))),"",IF(AND(T95=INDEX(Matches!$G$2:$G$201,MATCH($A95&amp;"-9",Matches!$J$2:$J$201,0)),U95=INDEX(Matches!$H$2:$H$201,MATCH($A95&amp;"-9",Matches!$J$2:$J$201,0))),5,IF(SIGN(T95-U95)&lt;&gt;SIGN(INDEX(Matches!$G$2:$G$201,MATCH($A95&amp;"-9",Matches!$J$2:$J$201,0))-INDEX(Matches!$H$2:$H$201,MATCH($A95&amp;"-9",Matches!$J$2:$J$201,0))),0,IF(T95-U95=INDEX(Matches!$G$2:$G$201,MATCH($A95&amp;"-9",Matches!$J$2:$J$201,0))-INDEX(Matches!$H$2:$H$201,MATCH($A95&amp;"-9",Matches!$J$2:$J$201,0)),3,2))))),""))</f>
        <v/>
      </c>
      <c r="AG95" s="12" t="str">
        <f aca="false">IF(OR($B95="",V95="",W95=""),"",IFERROR(IF(OR(INDEX(Matches!$I$2:$I$201,MATCH($A95&amp;"-10",Matches!$J$2:$J$201,0))="Void",INDEX(Matches!$G$2:$G$201,MATCH($A95&amp;"-10",Matches!$J$2:$J$201,0))="",INDEX(Matches!$H$2:$H$201,MATCH($A95&amp;"-10",Matches!$J$2:$J$201,0))=""),"",IF(AND($C95&lt;&gt;"",INDEX(Matches!$F$2:$F$201,MATCH($A95&amp;"-10",Matches!$J$2:$J$201,0))&lt;&gt;"",$C95&gt;=INDEX(Matches!$F$2:$F$201,MATCH($A95&amp;"-10",Matches!$J$2:$J$201,0))),"",IF(AND(V95=INDEX(Matches!$G$2:$G$201,MATCH($A95&amp;"-10",Matches!$J$2:$J$201,0)),W95=INDEX(Matches!$H$2:$H$201,MATCH($A95&amp;"-10",Matches!$J$2:$J$201,0))),5,IF(SIGN(V95-W95)&lt;&gt;SIGN(INDEX(Matches!$G$2:$G$201,MATCH($A95&amp;"-10",Matches!$J$2:$J$201,0))-INDEX(Matches!$H$2:$H$201,MATCH($A95&amp;"-10",Matches!$J$2:$J$201,0))),0,IF(V95-W95=INDEX(Matches!$G$2:$G$201,MATCH($A95&amp;"-10",Matches!$J$2:$J$201,0))-INDEX(Matches!$H$2:$H$201,MATCH($A95&amp;"-10",Matches!$J$2:$J$201,0)),3,2))))),""))</f>
        <v/>
      </c>
      <c r="AH95" s="13" t="str">
        <f aca="false">IF($B95="","",SUM(X95:AG95))</f>
        <v/>
      </c>
      <c r="AI95" s="12" t="str">
        <f aca="false">IF($B95="","",COUNTIF(X95:AG95,5))</f>
        <v/>
      </c>
      <c r="AJ95" s="12" t="str">
        <f aca="false">IF($B95="","",COUNTIF(X95:AG95,"&gt;=2"))</f>
        <v/>
      </c>
      <c r="AK95" s="12" t="str">
        <f aca="false">IF($B95="","",COUNT(X95:AG95))</f>
        <v/>
      </c>
    </row>
    <row r="96" customFormat="false" ht="15" hidden="false" customHeight="false" outlineLevel="0" collapsed="false">
      <c r="A96" s="7"/>
      <c r="B96" s="7"/>
      <c r="C96" s="11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12" t="str">
        <f aca="false">IF(OR($B96="",D96="",E96=""),"",IFERROR(IF(OR(INDEX(Matches!$I$2:$I$201,MATCH($A96&amp;"-1",Matches!$J$2:$J$201,0))="Void",INDEX(Matches!$G$2:$G$201,MATCH($A96&amp;"-1",Matches!$J$2:$J$201,0))="",INDEX(Matches!$H$2:$H$201,MATCH($A96&amp;"-1",Matches!$J$2:$J$201,0))=""),"",IF(AND($C96&lt;&gt;"",INDEX(Matches!$F$2:$F$201,MATCH($A96&amp;"-1",Matches!$J$2:$J$201,0))&lt;&gt;"",$C96&gt;=INDEX(Matches!$F$2:$F$201,MATCH($A96&amp;"-1",Matches!$J$2:$J$201,0))),"",IF(AND(D96=INDEX(Matches!$G$2:$G$201,MATCH($A96&amp;"-1",Matches!$J$2:$J$201,0)),E96=INDEX(Matches!$H$2:$H$201,MATCH($A96&amp;"-1",Matches!$J$2:$J$201,0))),5,IF(SIGN(D96-E96)&lt;&gt;SIGN(INDEX(Matches!$G$2:$G$201,MATCH($A96&amp;"-1",Matches!$J$2:$J$201,0))-INDEX(Matches!$H$2:$H$201,MATCH($A96&amp;"-1",Matches!$J$2:$J$201,0))),0,IF(D96-E96=INDEX(Matches!$G$2:$G$201,MATCH($A96&amp;"-1",Matches!$J$2:$J$201,0))-INDEX(Matches!$H$2:$H$201,MATCH($A96&amp;"-1",Matches!$J$2:$J$201,0)),3,2))))),""))</f>
        <v/>
      </c>
      <c r="Y96" s="12" t="str">
        <f aca="false">IF(OR($B96="",F96="",G96=""),"",IFERROR(IF(OR(INDEX(Matches!$I$2:$I$201,MATCH($A96&amp;"-2",Matches!$J$2:$J$201,0))="Void",INDEX(Matches!$G$2:$G$201,MATCH($A96&amp;"-2",Matches!$J$2:$J$201,0))="",INDEX(Matches!$H$2:$H$201,MATCH($A96&amp;"-2",Matches!$J$2:$J$201,0))=""),"",IF(AND($C96&lt;&gt;"",INDEX(Matches!$F$2:$F$201,MATCH($A96&amp;"-2",Matches!$J$2:$J$201,0))&lt;&gt;"",$C96&gt;=INDEX(Matches!$F$2:$F$201,MATCH($A96&amp;"-2",Matches!$J$2:$J$201,0))),"",IF(AND(F96=INDEX(Matches!$G$2:$G$201,MATCH($A96&amp;"-2",Matches!$J$2:$J$201,0)),G96=INDEX(Matches!$H$2:$H$201,MATCH($A96&amp;"-2",Matches!$J$2:$J$201,0))),5,IF(SIGN(F96-G96)&lt;&gt;SIGN(INDEX(Matches!$G$2:$G$201,MATCH($A96&amp;"-2",Matches!$J$2:$J$201,0))-INDEX(Matches!$H$2:$H$201,MATCH($A96&amp;"-2",Matches!$J$2:$J$201,0))),0,IF(F96-G96=INDEX(Matches!$G$2:$G$201,MATCH($A96&amp;"-2",Matches!$J$2:$J$201,0))-INDEX(Matches!$H$2:$H$201,MATCH($A96&amp;"-2",Matches!$J$2:$J$201,0)),3,2))))),""))</f>
        <v/>
      </c>
      <c r="Z96" s="12" t="str">
        <f aca="false">IF(OR($B96="",H96="",I96=""),"",IFERROR(IF(OR(INDEX(Matches!$I$2:$I$201,MATCH($A96&amp;"-3",Matches!$J$2:$J$201,0))="Void",INDEX(Matches!$G$2:$G$201,MATCH($A96&amp;"-3",Matches!$J$2:$J$201,0))="",INDEX(Matches!$H$2:$H$201,MATCH($A96&amp;"-3",Matches!$J$2:$J$201,0))=""),"",IF(AND($C96&lt;&gt;"",INDEX(Matches!$F$2:$F$201,MATCH($A96&amp;"-3",Matches!$J$2:$J$201,0))&lt;&gt;"",$C96&gt;=INDEX(Matches!$F$2:$F$201,MATCH($A96&amp;"-3",Matches!$J$2:$J$201,0))),"",IF(AND(H96=INDEX(Matches!$G$2:$G$201,MATCH($A96&amp;"-3",Matches!$J$2:$J$201,0)),I96=INDEX(Matches!$H$2:$H$201,MATCH($A96&amp;"-3",Matches!$J$2:$J$201,0))),5,IF(SIGN(H96-I96)&lt;&gt;SIGN(INDEX(Matches!$G$2:$G$201,MATCH($A96&amp;"-3",Matches!$J$2:$J$201,0))-INDEX(Matches!$H$2:$H$201,MATCH($A96&amp;"-3",Matches!$J$2:$J$201,0))),0,IF(H96-I96=INDEX(Matches!$G$2:$G$201,MATCH($A96&amp;"-3",Matches!$J$2:$J$201,0))-INDEX(Matches!$H$2:$H$201,MATCH($A96&amp;"-3",Matches!$J$2:$J$201,0)),3,2))))),""))</f>
        <v/>
      </c>
      <c r="AA96" s="12" t="str">
        <f aca="false">IF(OR($B96="",J96="",K96=""),"",IFERROR(IF(OR(INDEX(Matches!$I$2:$I$201,MATCH($A96&amp;"-4",Matches!$J$2:$J$201,0))="Void",INDEX(Matches!$G$2:$G$201,MATCH($A96&amp;"-4",Matches!$J$2:$J$201,0))="",INDEX(Matches!$H$2:$H$201,MATCH($A96&amp;"-4",Matches!$J$2:$J$201,0))=""),"",IF(AND($C96&lt;&gt;"",INDEX(Matches!$F$2:$F$201,MATCH($A96&amp;"-4",Matches!$J$2:$J$201,0))&lt;&gt;"",$C96&gt;=INDEX(Matches!$F$2:$F$201,MATCH($A96&amp;"-4",Matches!$J$2:$J$201,0))),"",IF(AND(J96=INDEX(Matches!$G$2:$G$201,MATCH($A96&amp;"-4",Matches!$J$2:$J$201,0)),K96=INDEX(Matches!$H$2:$H$201,MATCH($A96&amp;"-4",Matches!$J$2:$J$201,0))),5,IF(SIGN(J96-K96)&lt;&gt;SIGN(INDEX(Matches!$G$2:$G$201,MATCH($A96&amp;"-4",Matches!$J$2:$J$201,0))-INDEX(Matches!$H$2:$H$201,MATCH($A96&amp;"-4",Matches!$J$2:$J$201,0))),0,IF(J96-K96=INDEX(Matches!$G$2:$G$201,MATCH($A96&amp;"-4",Matches!$J$2:$J$201,0))-INDEX(Matches!$H$2:$H$201,MATCH($A96&amp;"-4",Matches!$J$2:$J$201,0)),3,2))))),""))</f>
        <v/>
      </c>
      <c r="AB96" s="12" t="str">
        <f aca="false">IF(OR($B96="",L96="",M96=""),"",IFERROR(IF(OR(INDEX(Matches!$I$2:$I$201,MATCH($A96&amp;"-5",Matches!$J$2:$J$201,0))="Void",INDEX(Matches!$G$2:$G$201,MATCH($A96&amp;"-5",Matches!$J$2:$J$201,0))="",INDEX(Matches!$H$2:$H$201,MATCH($A96&amp;"-5",Matches!$J$2:$J$201,0))=""),"",IF(AND($C96&lt;&gt;"",INDEX(Matches!$F$2:$F$201,MATCH($A96&amp;"-5",Matches!$J$2:$J$201,0))&lt;&gt;"",$C96&gt;=INDEX(Matches!$F$2:$F$201,MATCH($A96&amp;"-5",Matches!$J$2:$J$201,0))),"",IF(AND(L96=INDEX(Matches!$G$2:$G$201,MATCH($A96&amp;"-5",Matches!$J$2:$J$201,0)),M96=INDEX(Matches!$H$2:$H$201,MATCH($A96&amp;"-5",Matches!$J$2:$J$201,0))),5,IF(SIGN(L96-M96)&lt;&gt;SIGN(INDEX(Matches!$G$2:$G$201,MATCH($A96&amp;"-5",Matches!$J$2:$J$201,0))-INDEX(Matches!$H$2:$H$201,MATCH($A96&amp;"-5",Matches!$J$2:$J$201,0))),0,IF(L96-M96=INDEX(Matches!$G$2:$G$201,MATCH($A96&amp;"-5",Matches!$J$2:$J$201,0))-INDEX(Matches!$H$2:$H$201,MATCH($A96&amp;"-5",Matches!$J$2:$J$201,0)),3,2))))),""))</f>
        <v/>
      </c>
      <c r="AC96" s="12" t="str">
        <f aca="false">IF(OR($B96="",N96="",O96=""),"",IFERROR(IF(OR(INDEX(Matches!$I$2:$I$201,MATCH($A96&amp;"-6",Matches!$J$2:$J$201,0))="Void",INDEX(Matches!$G$2:$G$201,MATCH($A96&amp;"-6",Matches!$J$2:$J$201,0))="",INDEX(Matches!$H$2:$H$201,MATCH($A96&amp;"-6",Matches!$J$2:$J$201,0))=""),"",IF(AND($C96&lt;&gt;"",INDEX(Matches!$F$2:$F$201,MATCH($A96&amp;"-6",Matches!$J$2:$J$201,0))&lt;&gt;"",$C96&gt;=INDEX(Matches!$F$2:$F$201,MATCH($A96&amp;"-6",Matches!$J$2:$J$201,0))),"",IF(AND(N96=INDEX(Matches!$G$2:$G$201,MATCH($A96&amp;"-6",Matches!$J$2:$J$201,0)),O96=INDEX(Matches!$H$2:$H$201,MATCH($A96&amp;"-6",Matches!$J$2:$J$201,0))),5,IF(SIGN(N96-O96)&lt;&gt;SIGN(INDEX(Matches!$G$2:$G$201,MATCH($A96&amp;"-6",Matches!$J$2:$J$201,0))-INDEX(Matches!$H$2:$H$201,MATCH($A96&amp;"-6",Matches!$J$2:$J$201,0))),0,IF(N96-O96=INDEX(Matches!$G$2:$G$201,MATCH($A96&amp;"-6",Matches!$J$2:$J$201,0))-INDEX(Matches!$H$2:$H$201,MATCH($A96&amp;"-6",Matches!$J$2:$J$201,0)),3,2))))),""))</f>
        <v/>
      </c>
      <c r="AD96" s="12" t="str">
        <f aca="false">IF(OR($B96="",P96="",Q96=""),"",IFERROR(IF(OR(INDEX(Matches!$I$2:$I$201,MATCH($A96&amp;"-7",Matches!$J$2:$J$201,0))="Void",INDEX(Matches!$G$2:$G$201,MATCH($A96&amp;"-7",Matches!$J$2:$J$201,0))="",INDEX(Matches!$H$2:$H$201,MATCH($A96&amp;"-7",Matches!$J$2:$J$201,0))=""),"",IF(AND($C96&lt;&gt;"",INDEX(Matches!$F$2:$F$201,MATCH($A96&amp;"-7",Matches!$J$2:$J$201,0))&lt;&gt;"",$C96&gt;=INDEX(Matches!$F$2:$F$201,MATCH($A96&amp;"-7",Matches!$J$2:$J$201,0))),"",IF(AND(P96=INDEX(Matches!$G$2:$G$201,MATCH($A96&amp;"-7",Matches!$J$2:$J$201,0)),Q96=INDEX(Matches!$H$2:$H$201,MATCH($A96&amp;"-7",Matches!$J$2:$J$201,0))),5,IF(SIGN(P96-Q96)&lt;&gt;SIGN(INDEX(Matches!$G$2:$G$201,MATCH($A96&amp;"-7",Matches!$J$2:$J$201,0))-INDEX(Matches!$H$2:$H$201,MATCH($A96&amp;"-7",Matches!$J$2:$J$201,0))),0,IF(P96-Q96=INDEX(Matches!$G$2:$G$201,MATCH($A96&amp;"-7",Matches!$J$2:$J$201,0))-INDEX(Matches!$H$2:$H$201,MATCH($A96&amp;"-7",Matches!$J$2:$J$201,0)),3,2))))),""))</f>
        <v/>
      </c>
      <c r="AE96" s="12" t="str">
        <f aca="false">IF(OR($B96="",R96="",S96=""),"",IFERROR(IF(OR(INDEX(Matches!$I$2:$I$201,MATCH($A96&amp;"-8",Matches!$J$2:$J$201,0))="Void",INDEX(Matches!$G$2:$G$201,MATCH($A96&amp;"-8",Matches!$J$2:$J$201,0))="",INDEX(Matches!$H$2:$H$201,MATCH($A96&amp;"-8",Matches!$J$2:$J$201,0))=""),"",IF(AND($C96&lt;&gt;"",INDEX(Matches!$F$2:$F$201,MATCH($A96&amp;"-8",Matches!$J$2:$J$201,0))&lt;&gt;"",$C96&gt;=INDEX(Matches!$F$2:$F$201,MATCH($A96&amp;"-8",Matches!$J$2:$J$201,0))),"",IF(AND(R96=INDEX(Matches!$G$2:$G$201,MATCH($A96&amp;"-8",Matches!$J$2:$J$201,0)),S96=INDEX(Matches!$H$2:$H$201,MATCH($A96&amp;"-8",Matches!$J$2:$J$201,0))),5,IF(SIGN(R96-S96)&lt;&gt;SIGN(INDEX(Matches!$G$2:$G$201,MATCH($A96&amp;"-8",Matches!$J$2:$J$201,0))-INDEX(Matches!$H$2:$H$201,MATCH($A96&amp;"-8",Matches!$J$2:$J$201,0))),0,IF(R96-S96=INDEX(Matches!$G$2:$G$201,MATCH($A96&amp;"-8",Matches!$J$2:$J$201,0))-INDEX(Matches!$H$2:$H$201,MATCH($A96&amp;"-8",Matches!$J$2:$J$201,0)),3,2))))),""))</f>
        <v/>
      </c>
      <c r="AF96" s="12" t="str">
        <f aca="false">IF(OR($B96="",T96="",U96=""),"",IFERROR(IF(OR(INDEX(Matches!$I$2:$I$201,MATCH($A96&amp;"-9",Matches!$J$2:$J$201,0))="Void",INDEX(Matches!$G$2:$G$201,MATCH($A96&amp;"-9",Matches!$J$2:$J$201,0))="",INDEX(Matches!$H$2:$H$201,MATCH($A96&amp;"-9",Matches!$J$2:$J$201,0))=""),"",IF(AND($C96&lt;&gt;"",INDEX(Matches!$F$2:$F$201,MATCH($A96&amp;"-9",Matches!$J$2:$J$201,0))&lt;&gt;"",$C96&gt;=INDEX(Matches!$F$2:$F$201,MATCH($A96&amp;"-9",Matches!$J$2:$J$201,0))),"",IF(AND(T96=INDEX(Matches!$G$2:$G$201,MATCH($A96&amp;"-9",Matches!$J$2:$J$201,0)),U96=INDEX(Matches!$H$2:$H$201,MATCH($A96&amp;"-9",Matches!$J$2:$J$201,0))),5,IF(SIGN(T96-U96)&lt;&gt;SIGN(INDEX(Matches!$G$2:$G$201,MATCH($A96&amp;"-9",Matches!$J$2:$J$201,0))-INDEX(Matches!$H$2:$H$201,MATCH($A96&amp;"-9",Matches!$J$2:$J$201,0))),0,IF(T96-U96=INDEX(Matches!$G$2:$G$201,MATCH($A96&amp;"-9",Matches!$J$2:$J$201,0))-INDEX(Matches!$H$2:$H$201,MATCH($A96&amp;"-9",Matches!$J$2:$J$201,0)),3,2))))),""))</f>
        <v/>
      </c>
      <c r="AG96" s="12" t="str">
        <f aca="false">IF(OR($B96="",V96="",W96=""),"",IFERROR(IF(OR(INDEX(Matches!$I$2:$I$201,MATCH($A96&amp;"-10",Matches!$J$2:$J$201,0))="Void",INDEX(Matches!$G$2:$G$201,MATCH($A96&amp;"-10",Matches!$J$2:$J$201,0))="",INDEX(Matches!$H$2:$H$201,MATCH($A96&amp;"-10",Matches!$J$2:$J$201,0))=""),"",IF(AND($C96&lt;&gt;"",INDEX(Matches!$F$2:$F$201,MATCH($A96&amp;"-10",Matches!$J$2:$J$201,0))&lt;&gt;"",$C96&gt;=INDEX(Matches!$F$2:$F$201,MATCH($A96&amp;"-10",Matches!$J$2:$J$201,0))),"",IF(AND(V96=INDEX(Matches!$G$2:$G$201,MATCH($A96&amp;"-10",Matches!$J$2:$J$201,0)),W96=INDEX(Matches!$H$2:$H$201,MATCH($A96&amp;"-10",Matches!$J$2:$J$201,0))),5,IF(SIGN(V96-W96)&lt;&gt;SIGN(INDEX(Matches!$G$2:$G$201,MATCH($A96&amp;"-10",Matches!$J$2:$J$201,0))-INDEX(Matches!$H$2:$H$201,MATCH($A96&amp;"-10",Matches!$J$2:$J$201,0))),0,IF(V96-W96=INDEX(Matches!$G$2:$G$201,MATCH($A96&amp;"-10",Matches!$J$2:$J$201,0))-INDEX(Matches!$H$2:$H$201,MATCH($A96&amp;"-10",Matches!$J$2:$J$201,0)),3,2))))),""))</f>
        <v/>
      </c>
      <c r="AH96" s="13" t="str">
        <f aca="false">IF($B96="","",SUM(X96:AG96))</f>
        <v/>
      </c>
      <c r="AI96" s="12" t="str">
        <f aca="false">IF($B96="","",COUNTIF(X96:AG96,5))</f>
        <v/>
      </c>
      <c r="AJ96" s="12" t="str">
        <f aca="false">IF($B96="","",COUNTIF(X96:AG96,"&gt;=2"))</f>
        <v/>
      </c>
      <c r="AK96" s="12" t="str">
        <f aca="false">IF($B96="","",COUNT(X96:AG96))</f>
        <v/>
      </c>
    </row>
    <row r="97" customFormat="false" ht="15" hidden="false" customHeight="false" outlineLevel="0" collapsed="false">
      <c r="A97" s="7"/>
      <c r="B97" s="7"/>
      <c r="C97" s="11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12" t="str">
        <f aca="false">IF(OR($B97="",D97="",E97=""),"",IFERROR(IF(OR(INDEX(Matches!$I$2:$I$201,MATCH($A97&amp;"-1",Matches!$J$2:$J$201,0))="Void",INDEX(Matches!$G$2:$G$201,MATCH($A97&amp;"-1",Matches!$J$2:$J$201,0))="",INDEX(Matches!$H$2:$H$201,MATCH($A97&amp;"-1",Matches!$J$2:$J$201,0))=""),"",IF(AND($C97&lt;&gt;"",INDEX(Matches!$F$2:$F$201,MATCH($A97&amp;"-1",Matches!$J$2:$J$201,0))&lt;&gt;"",$C97&gt;=INDEX(Matches!$F$2:$F$201,MATCH($A97&amp;"-1",Matches!$J$2:$J$201,0))),"",IF(AND(D97=INDEX(Matches!$G$2:$G$201,MATCH($A97&amp;"-1",Matches!$J$2:$J$201,0)),E97=INDEX(Matches!$H$2:$H$201,MATCH($A97&amp;"-1",Matches!$J$2:$J$201,0))),5,IF(SIGN(D97-E97)&lt;&gt;SIGN(INDEX(Matches!$G$2:$G$201,MATCH($A97&amp;"-1",Matches!$J$2:$J$201,0))-INDEX(Matches!$H$2:$H$201,MATCH($A97&amp;"-1",Matches!$J$2:$J$201,0))),0,IF(D97-E97=INDEX(Matches!$G$2:$G$201,MATCH($A97&amp;"-1",Matches!$J$2:$J$201,0))-INDEX(Matches!$H$2:$H$201,MATCH($A97&amp;"-1",Matches!$J$2:$J$201,0)),3,2))))),""))</f>
        <v/>
      </c>
      <c r="Y97" s="12" t="str">
        <f aca="false">IF(OR($B97="",F97="",G97=""),"",IFERROR(IF(OR(INDEX(Matches!$I$2:$I$201,MATCH($A97&amp;"-2",Matches!$J$2:$J$201,0))="Void",INDEX(Matches!$G$2:$G$201,MATCH($A97&amp;"-2",Matches!$J$2:$J$201,0))="",INDEX(Matches!$H$2:$H$201,MATCH($A97&amp;"-2",Matches!$J$2:$J$201,0))=""),"",IF(AND($C97&lt;&gt;"",INDEX(Matches!$F$2:$F$201,MATCH($A97&amp;"-2",Matches!$J$2:$J$201,0))&lt;&gt;"",$C97&gt;=INDEX(Matches!$F$2:$F$201,MATCH($A97&amp;"-2",Matches!$J$2:$J$201,0))),"",IF(AND(F97=INDEX(Matches!$G$2:$G$201,MATCH($A97&amp;"-2",Matches!$J$2:$J$201,0)),G97=INDEX(Matches!$H$2:$H$201,MATCH($A97&amp;"-2",Matches!$J$2:$J$201,0))),5,IF(SIGN(F97-G97)&lt;&gt;SIGN(INDEX(Matches!$G$2:$G$201,MATCH($A97&amp;"-2",Matches!$J$2:$J$201,0))-INDEX(Matches!$H$2:$H$201,MATCH($A97&amp;"-2",Matches!$J$2:$J$201,0))),0,IF(F97-G97=INDEX(Matches!$G$2:$G$201,MATCH($A97&amp;"-2",Matches!$J$2:$J$201,0))-INDEX(Matches!$H$2:$H$201,MATCH($A97&amp;"-2",Matches!$J$2:$J$201,0)),3,2))))),""))</f>
        <v/>
      </c>
      <c r="Z97" s="12" t="str">
        <f aca="false">IF(OR($B97="",H97="",I97=""),"",IFERROR(IF(OR(INDEX(Matches!$I$2:$I$201,MATCH($A97&amp;"-3",Matches!$J$2:$J$201,0))="Void",INDEX(Matches!$G$2:$G$201,MATCH($A97&amp;"-3",Matches!$J$2:$J$201,0))="",INDEX(Matches!$H$2:$H$201,MATCH($A97&amp;"-3",Matches!$J$2:$J$201,0))=""),"",IF(AND($C97&lt;&gt;"",INDEX(Matches!$F$2:$F$201,MATCH($A97&amp;"-3",Matches!$J$2:$J$201,0))&lt;&gt;"",$C97&gt;=INDEX(Matches!$F$2:$F$201,MATCH($A97&amp;"-3",Matches!$J$2:$J$201,0))),"",IF(AND(H97=INDEX(Matches!$G$2:$G$201,MATCH($A97&amp;"-3",Matches!$J$2:$J$201,0)),I97=INDEX(Matches!$H$2:$H$201,MATCH($A97&amp;"-3",Matches!$J$2:$J$201,0))),5,IF(SIGN(H97-I97)&lt;&gt;SIGN(INDEX(Matches!$G$2:$G$201,MATCH($A97&amp;"-3",Matches!$J$2:$J$201,0))-INDEX(Matches!$H$2:$H$201,MATCH($A97&amp;"-3",Matches!$J$2:$J$201,0))),0,IF(H97-I97=INDEX(Matches!$G$2:$G$201,MATCH($A97&amp;"-3",Matches!$J$2:$J$201,0))-INDEX(Matches!$H$2:$H$201,MATCH($A97&amp;"-3",Matches!$J$2:$J$201,0)),3,2))))),""))</f>
        <v/>
      </c>
      <c r="AA97" s="12" t="str">
        <f aca="false">IF(OR($B97="",J97="",K97=""),"",IFERROR(IF(OR(INDEX(Matches!$I$2:$I$201,MATCH($A97&amp;"-4",Matches!$J$2:$J$201,0))="Void",INDEX(Matches!$G$2:$G$201,MATCH($A97&amp;"-4",Matches!$J$2:$J$201,0))="",INDEX(Matches!$H$2:$H$201,MATCH($A97&amp;"-4",Matches!$J$2:$J$201,0))=""),"",IF(AND($C97&lt;&gt;"",INDEX(Matches!$F$2:$F$201,MATCH($A97&amp;"-4",Matches!$J$2:$J$201,0))&lt;&gt;"",$C97&gt;=INDEX(Matches!$F$2:$F$201,MATCH($A97&amp;"-4",Matches!$J$2:$J$201,0))),"",IF(AND(J97=INDEX(Matches!$G$2:$G$201,MATCH($A97&amp;"-4",Matches!$J$2:$J$201,0)),K97=INDEX(Matches!$H$2:$H$201,MATCH($A97&amp;"-4",Matches!$J$2:$J$201,0))),5,IF(SIGN(J97-K97)&lt;&gt;SIGN(INDEX(Matches!$G$2:$G$201,MATCH($A97&amp;"-4",Matches!$J$2:$J$201,0))-INDEX(Matches!$H$2:$H$201,MATCH($A97&amp;"-4",Matches!$J$2:$J$201,0))),0,IF(J97-K97=INDEX(Matches!$G$2:$G$201,MATCH($A97&amp;"-4",Matches!$J$2:$J$201,0))-INDEX(Matches!$H$2:$H$201,MATCH($A97&amp;"-4",Matches!$J$2:$J$201,0)),3,2))))),""))</f>
        <v/>
      </c>
      <c r="AB97" s="12" t="str">
        <f aca="false">IF(OR($B97="",L97="",M97=""),"",IFERROR(IF(OR(INDEX(Matches!$I$2:$I$201,MATCH($A97&amp;"-5",Matches!$J$2:$J$201,0))="Void",INDEX(Matches!$G$2:$G$201,MATCH($A97&amp;"-5",Matches!$J$2:$J$201,0))="",INDEX(Matches!$H$2:$H$201,MATCH($A97&amp;"-5",Matches!$J$2:$J$201,0))=""),"",IF(AND($C97&lt;&gt;"",INDEX(Matches!$F$2:$F$201,MATCH($A97&amp;"-5",Matches!$J$2:$J$201,0))&lt;&gt;"",$C97&gt;=INDEX(Matches!$F$2:$F$201,MATCH($A97&amp;"-5",Matches!$J$2:$J$201,0))),"",IF(AND(L97=INDEX(Matches!$G$2:$G$201,MATCH($A97&amp;"-5",Matches!$J$2:$J$201,0)),M97=INDEX(Matches!$H$2:$H$201,MATCH($A97&amp;"-5",Matches!$J$2:$J$201,0))),5,IF(SIGN(L97-M97)&lt;&gt;SIGN(INDEX(Matches!$G$2:$G$201,MATCH($A97&amp;"-5",Matches!$J$2:$J$201,0))-INDEX(Matches!$H$2:$H$201,MATCH($A97&amp;"-5",Matches!$J$2:$J$201,0))),0,IF(L97-M97=INDEX(Matches!$G$2:$G$201,MATCH($A97&amp;"-5",Matches!$J$2:$J$201,0))-INDEX(Matches!$H$2:$H$201,MATCH($A97&amp;"-5",Matches!$J$2:$J$201,0)),3,2))))),""))</f>
        <v/>
      </c>
      <c r="AC97" s="12" t="str">
        <f aca="false">IF(OR($B97="",N97="",O97=""),"",IFERROR(IF(OR(INDEX(Matches!$I$2:$I$201,MATCH($A97&amp;"-6",Matches!$J$2:$J$201,0))="Void",INDEX(Matches!$G$2:$G$201,MATCH($A97&amp;"-6",Matches!$J$2:$J$201,0))="",INDEX(Matches!$H$2:$H$201,MATCH($A97&amp;"-6",Matches!$J$2:$J$201,0))=""),"",IF(AND($C97&lt;&gt;"",INDEX(Matches!$F$2:$F$201,MATCH($A97&amp;"-6",Matches!$J$2:$J$201,0))&lt;&gt;"",$C97&gt;=INDEX(Matches!$F$2:$F$201,MATCH($A97&amp;"-6",Matches!$J$2:$J$201,0))),"",IF(AND(N97=INDEX(Matches!$G$2:$G$201,MATCH($A97&amp;"-6",Matches!$J$2:$J$201,0)),O97=INDEX(Matches!$H$2:$H$201,MATCH($A97&amp;"-6",Matches!$J$2:$J$201,0))),5,IF(SIGN(N97-O97)&lt;&gt;SIGN(INDEX(Matches!$G$2:$G$201,MATCH($A97&amp;"-6",Matches!$J$2:$J$201,0))-INDEX(Matches!$H$2:$H$201,MATCH($A97&amp;"-6",Matches!$J$2:$J$201,0))),0,IF(N97-O97=INDEX(Matches!$G$2:$G$201,MATCH($A97&amp;"-6",Matches!$J$2:$J$201,0))-INDEX(Matches!$H$2:$H$201,MATCH($A97&amp;"-6",Matches!$J$2:$J$201,0)),3,2))))),""))</f>
        <v/>
      </c>
      <c r="AD97" s="12" t="str">
        <f aca="false">IF(OR($B97="",P97="",Q97=""),"",IFERROR(IF(OR(INDEX(Matches!$I$2:$I$201,MATCH($A97&amp;"-7",Matches!$J$2:$J$201,0))="Void",INDEX(Matches!$G$2:$G$201,MATCH($A97&amp;"-7",Matches!$J$2:$J$201,0))="",INDEX(Matches!$H$2:$H$201,MATCH($A97&amp;"-7",Matches!$J$2:$J$201,0))=""),"",IF(AND($C97&lt;&gt;"",INDEX(Matches!$F$2:$F$201,MATCH($A97&amp;"-7",Matches!$J$2:$J$201,0))&lt;&gt;"",$C97&gt;=INDEX(Matches!$F$2:$F$201,MATCH($A97&amp;"-7",Matches!$J$2:$J$201,0))),"",IF(AND(P97=INDEX(Matches!$G$2:$G$201,MATCH($A97&amp;"-7",Matches!$J$2:$J$201,0)),Q97=INDEX(Matches!$H$2:$H$201,MATCH($A97&amp;"-7",Matches!$J$2:$J$201,0))),5,IF(SIGN(P97-Q97)&lt;&gt;SIGN(INDEX(Matches!$G$2:$G$201,MATCH($A97&amp;"-7",Matches!$J$2:$J$201,0))-INDEX(Matches!$H$2:$H$201,MATCH($A97&amp;"-7",Matches!$J$2:$J$201,0))),0,IF(P97-Q97=INDEX(Matches!$G$2:$G$201,MATCH($A97&amp;"-7",Matches!$J$2:$J$201,0))-INDEX(Matches!$H$2:$H$201,MATCH($A97&amp;"-7",Matches!$J$2:$J$201,0)),3,2))))),""))</f>
        <v/>
      </c>
      <c r="AE97" s="12" t="str">
        <f aca="false">IF(OR($B97="",R97="",S97=""),"",IFERROR(IF(OR(INDEX(Matches!$I$2:$I$201,MATCH($A97&amp;"-8",Matches!$J$2:$J$201,0))="Void",INDEX(Matches!$G$2:$G$201,MATCH($A97&amp;"-8",Matches!$J$2:$J$201,0))="",INDEX(Matches!$H$2:$H$201,MATCH($A97&amp;"-8",Matches!$J$2:$J$201,0))=""),"",IF(AND($C97&lt;&gt;"",INDEX(Matches!$F$2:$F$201,MATCH($A97&amp;"-8",Matches!$J$2:$J$201,0))&lt;&gt;"",$C97&gt;=INDEX(Matches!$F$2:$F$201,MATCH($A97&amp;"-8",Matches!$J$2:$J$201,0))),"",IF(AND(R97=INDEX(Matches!$G$2:$G$201,MATCH($A97&amp;"-8",Matches!$J$2:$J$201,0)),S97=INDEX(Matches!$H$2:$H$201,MATCH($A97&amp;"-8",Matches!$J$2:$J$201,0))),5,IF(SIGN(R97-S97)&lt;&gt;SIGN(INDEX(Matches!$G$2:$G$201,MATCH($A97&amp;"-8",Matches!$J$2:$J$201,0))-INDEX(Matches!$H$2:$H$201,MATCH($A97&amp;"-8",Matches!$J$2:$J$201,0))),0,IF(R97-S97=INDEX(Matches!$G$2:$G$201,MATCH($A97&amp;"-8",Matches!$J$2:$J$201,0))-INDEX(Matches!$H$2:$H$201,MATCH($A97&amp;"-8",Matches!$J$2:$J$201,0)),3,2))))),""))</f>
        <v/>
      </c>
      <c r="AF97" s="12" t="str">
        <f aca="false">IF(OR($B97="",T97="",U97=""),"",IFERROR(IF(OR(INDEX(Matches!$I$2:$I$201,MATCH($A97&amp;"-9",Matches!$J$2:$J$201,0))="Void",INDEX(Matches!$G$2:$G$201,MATCH($A97&amp;"-9",Matches!$J$2:$J$201,0))="",INDEX(Matches!$H$2:$H$201,MATCH($A97&amp;"-9",Matches!$J$2:$J$201,0))=""),"",IF(AND($C97&lt;&gt;"",INDEX(Matches!$F$2:$F$201,MATCH($A97&amp;"-9",Matches!$J$2:$J$201,0))&lt;&gt;"",$C97&gt;=INDEX(Matches!$F$2:$F$201,MATCH($A97&amp;"-9",Matches!$J$2:$J$201,0))),"",IF(AND(T97=INDEX(Matches!$G$2:$G$201,MATCH($A97&amp;"-9",Matches!$J$2:$J$201,0)),U97=INDEX(Matches!$H$2:$H$201,MATCH($A97&amp;"-9",Matches!$J$2:$J$201,0))),5,IF(SIGN(T97-U97)&lt;&gt;SIGN(INDEX(Matches!$G$2:$G$201,MATCH($A97&amp;"-9",Matches!$J$2:$J$201,0))-INDEX(Matches!$H$2:$H$201,MATCH($A97&amp;"-9",Matches!$J$2:$J$201,0))),0,IF(T97-U97=INDEX(Matches!$G$2:$G$201,MATCH($A97&amp;"-9",Matches!$J$2:$J$201,0))-INDEX(Matches!$H$2:$H$201,MATCH($A97&amp;"-9",Matches!$J$2:$J$201,0)),3,2))))),""))</f>
        <v/>
      </c>
      <c r="AG97" s="12" t="str">
        <f aca="false">IF(OR($B97="",V97="",W97=""),"",IFERROR(IF(OR(INDEX(Matches!$I$2:$I$201,MATCH($A97&amp;"-10",Matches!$J$2:$J$201,0))="Void",INDEX(Matches!$G$2:$G$201,MATCH($A97&amp;"-10",Matches!$J$2:$J$201,0))="",INDEX(Matches!$H$2:$H$201,MATCH($A97&amp;"-10",Matches!$J$2:$J$201,0))=""),"",IF(AND($C97&lt;&gt;"",INDEX(Matches!$F$2:$F$201,MATCH($A97&amp;"-10",Matches!$J$2:$J$201,0))&lt;&gt;"",$C97&gt;=INDEX(Matches!$F$2:$F$201,MATCH($A97&amp;"-10",Matches!$J$2:$J$201,0))),"",IF(AND(V97=INDEX(Matches!$G$2:$G$201,MATCH($A97&amp;"-10",Matches!$J$2:$J$201,0)),W97=INDEX(Matches!$H$2:$H$201,MATCH($A97&amp;"-10",Matches!$J$2:$J$201,0))),5,IF(SIGN(V97-W97)&lt;&gt;SIGN(INDEX(Matches!$G$2:$G$201,MATCH($A97&amp;"-10",Matches!$J$2:$J$201,0))-INDEX(Matches!$H$2:$H$201,MATCH($A97&amp;"-10",Matches!$J$2:$J$201,0))),0,IF(V97-W97=INDEX(Matches!$G$2:$G$201,MATCH($A97&amp;"-10",Matches!$J$2:$J$201,0))-INDEX(Matches!$H$2:$H$201,MATCH($A97&amp;"-10",Matches!$J$2:$J$201,0)),3,2))))),""))</f>
        <v/>
      </c>
      <c r="AH97" s="13" t="str">
        <f aca="false">IF($B97="","",SUM(X97:AG97))</f>
        <v/>
      </c>
      <c r="AI97" s="12" t="str">
        <f aca="false">IF($B97="","",COUNTIF(X97:AG97,5))</f>
        <v/>
      </c>
      <c r="AJ97" s="12" t="str">
        <f aca="false">IF($B97="","",COUNTIF(X97:AG97,"&gt;=2"))</f>
        <v/>
      </c>
      <c r="AK97" s="12" t="str">
        <f aca="false">IF($B97="","",COUNT(X97:AG97))</f>
        <v/>
      </c>
    </row>
    <row r="98" customFormat="false" ht="15" hidden="false" customHeight="false" outlineLevel="0" collapsed="false">
      <c r="A98" s="7"/>
      <c r="B98" s="7"/>
      <c r="C98" s="11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12" t="str">
        <f aca="false">IF(OR($B98="",D98="",E98=""),"",IFERROR(IF(OR(INDEX(Matches!$I$2:$I$201,MATCH($A98&amp;"-1",Matches!$J$2:$J$201,0))="Void",INDEX(Matches!$G$2:$G$201,MATCH($A98&amp;"-1",Matches!$J$2:$J$201,0))="",INDEX(Matches!$H$2:$H$201,MATCH($A98&amp;"-1",Matches!$J$2:$J$201,0))=""),"",IF(AND($C98&lt;&gt;"",INDEX(Matches!$F$2:$F$201,MATCH($A98&amp;"-1",Matches!$J$2:$J$201,0))&lt;&gt;"",$C98&gt;=INDEX(Matches!$F$2:$F$201,MATCH($A98&amp;"-1",Matches!$J$2:$J$201,0))),"",IF(AND(D98=INDEX(Matches!$G$2:$G$201,MATCH($A98&amp;"-1",Matches!$J$2:$J$201,0)),E98=INDEX(Matches!$H$2:$H$201,MATCH($A98&amp;"-1",Matches!$J$2:$J$201,0))),5,IF(SIGN(D98-E98)&lt;&gt;SIGN(INDEX(Matches!$G$2:$G$201,MATCH($A98&amp;"-1",Matches!$J$2:$J$201,0))-INDEX(Matches!$H$2:$H$201,MATCH($A98&amp;"-1",Matches!$J$2:$J$201,0))),0,IF(D98-E98=INDEX(Matches!$G$2:$G$201,MATCH($A98&amp;"-1",Matches!$J$2:$J$201,0))-INDEX(Matches!$H$2:$H$201,MATCH($A98&amp;"-1",Matches!$J$2:$J$201,0)),3,2))))),""))</f>
        <v/>
      </c>
      <c r="Y98" s="12" t="str">
        <f aca="false">IF(OR($B98="",F98="",G98=""),"",IFERROR(IF(OR(INDEX(Matches!$I$2:$I$201,MATCH($A98&amp;"-2",Matches!$J$2:$J$201,0))="Void",INDEX(Matches!$G$2:$G$201,MATCH($A98&amp;"-2",Matches!$J$2:$J$201,0))="",INDEX(Matches!$H$2:$H$201,MATCH($A98&amp;"-2",Matches!$J$2:$J$201,0))=""),"",IF(AND($C98&lt;&gt;"",INDEX(Matches!$F$2:$F$201,MATCH($A98&amp;"-2",Matches!$J$2:$J$201,0))&lt;&gt;"",$C98&gt;=INDEX(Matches!$F$2:$F$201,MATCH($A98&amp;"-2",Matches!$J$2:$J$201,0))),"",IF(AND(F98=INDEX(Matches!$G$2:$G$201,MATCH($A98&amp;"-2",Matches!$J$2:$J$201,0)),G98=INDEX(Matches!$H$2:$H$201,MATCH($A98&amp;"-2",Matches!$J$2:$J$201,0))),5,IF(SIGN(F98-G98)&lt;&gt;SIGN(INDEX(Matches!$G$2:$G$201,MATCH($A98&amp;"-2",Matches!$J$2:$J$201,0))-INDEX(Matches!$H$2:$H$201,MATCH($A98&amp;"-2",Matches!$J$2:$J$201,0))),0,IF(F98-G98=INDEX(Matches!$G$2:$G$201,MATCH($A98&amp;"-2",Matches!$J$2:$J$201,0))-INDEX(Matches!$H$2:$H$201,MATCH($A98&amp;"-2",Matches!$J$2:$J$201,0)),3,2))))),""))</f>
        <v/>
      </c>
      <c r="Z98" s="12" t="str">
        <f aca="false">IF(OR($B98="",H98="",I98=""),"",IFERROR(IF(OR(INDEX(Matches!$I$2:$I$201,MATCH($A98&amp;"-3",Matches!$J$2:$J$201,0))="Void",INDEX(Matches!$G$2:$G$201,MATCH($A98&amp;"-3",Matches!$J$2:$J$201,0))="",INDEX(Matches!$H$2:$H$201,MATCH($A98&amp;"-3",Matches!$J$2:$J$201,0))=""),"",IF(AND($C98&lt;&gt;"",INDEX(Matches!$F$2:$F$201,MATCH($A98&amp;"-3",Matches!$J$2:$J$201,0))&lt;&gt;"",$C98&gt;=INDEX(Matches!$F$2:$F$201,MATCH($A98&amp;"-3",Matches!$J$2:$J$201,0))),"",IF(AND(H98=INDEX(Matches!$G$2:$G$201,MATCH($A98&amp;"-3",Matches!$J$2:$J$201,0)),I98=INDEX(Matches!$H$2:$H$201,MATCH($A98&amp;"-3",Matches!$J$2:$J$201,0))),5,IF(SIGN(H98-I98)&lt;&gt;SIGN(INDEX(Matches!$G$2:$G$201,MATCH($A98&amp;"-3",Matches!$J$2:$J$201,0))-INDEX(Matches!$H$2:$H$201,MATCH($A98&amp;"-3",Matches!$J$2:$J$201,0))),0,IF(H98-I98=INDEX(Matches!$G$2:$G$201,MATCH($A98&amp;"-3",Matches!$J$2:$J$201,0))-INDEX(Matches!$H$2:$H$201,MATCH($A98&amp;"-3",Matches!$J$2:$J$201,0)),3,2))))),""))</f>
        <v/>
      </c>
      <c r="AA98" s="12" t="str">
        <f aca="false">IF(OR($B98="",J98="",K98=""),"",IFERROR(IF(OR(INDEX(Matches!$I$2:$I$201,MATCH($A98&amp;"-4",Matches!$J$2:$J$201,0))="Void",INDEX(Matches!$G$2:$G$201,MATCH($A98&amp;"-4",Matches!$J$2:$J$201,0))="",INDEX(Matches!$H$2:$H$201,MATCH($A98&amp;"-4",Matches!$J$2:$J$201,0))=""),"",IF(AND($C98&lt;&gt;"",INDEX(Matches!$F$2:$F$201,MATCH($A98&amp;"-4",Matches!$J$2:$J$201,0))&lt;&gt;"",$C98&gt;=INDEX(Matches!$F$2:$F$201,MATCH($A98&amp;"-4",Matches!$J$2:$J$201,0))),"",IF(AND(J98=INDEX(Matches!$G$2:$G$201,MATCH($A98&amp;"-4",Matches!$J$2:$J$201,0)),K98=INDEX(Matches!$H$2:$H$201,MATCH($A98&amp;"-4",Matches!$J$2:$J$201,0))),5,IF(SIGN(J98-K98)&lt;&gt;SIGN(INDEX(Matches!$G$2:$G$201,MATCH($A98&amp;"-4",Matches!$J$2:$J$201,0))-INDEX(Matches!$H$2:$H$201,MATCH($A98&amp;"-4",Matches!$J$2:$J$201,0))),0,IF(J98-K98=INDEX(Matches!$G$2:$G$201,MATCH($A98&amp;"-4",Matches!$J$2:$J$201,0))-INDEX(Matches!$H$2:$H$201,MATCH($A98&amp;"-4",Matches!$J$2:$J$201,0)),3,2))))),""))</f>
        <v/>
      </c>
      <c r="AB98" s="12" t="str">
        <f aca="false">IF(OR($B98="",L98="",M98=""),"",IFERROR(IF(OR(INDEX(Matches!$I$2:$I$201,MATCH($A98&amp;"-5",Matches!$J$2:$J$201,0))="Void",INDEX(Matches!$G$2:$G$201,MATCH($A98&amp;"-5",Matches!$J$2:$J$201,0))="",INDEX(Matches!$H$2:$H$201,MATCH($A98&amp;"-5",Matches!$J$2:$J$201,0))=""),"",IF(AND($C98&lt;&gt;"",INDEX(Matches!$F$2:$F$201,MATCH($A98&amp;"-5",Matches!$J$2:$J$201,0))&lt;&gt;"",$C98&gt;=INDEX(Matches!$F$2:$F$201,MATCH($A98&amp;"-5",Matches!$J$2:$J$201,0))),"",IF(AND(L98=INDEX(Matches!$G$2:$G$201,MATCH($A98&amp;"-5",Matches!$J$2:$J$201,0)),M98=INDEX(Matches!$H$2:$H$201,MATCH($A98&amp;"-5",Matches!$J$2:$J$201,0))),5,IF(SIGN(L98-M98)&lt;&gt;SIGN(INDEX(Matches!$G$2:$G$201,MATCH($A98&amp;"-5",Matches!$J$2:$J$201,0))-INDEX(Matches!$H$2:$H$201,MATCH($A98&amp;"-5",Matches!$J$2:$J$201,0))),0,IF(L98-M98=INDEX(Matches!$G$2:$G$201,MATCH($A98&amp;"-5",Matches!$J$2:$J$201,0))-INDEX(Matches!$H$2:$H$201,MATCH($A98&amp;"-5",Matches!$J$2:$J$201,0)),3,2))))),""))</f>
        <v/>
      </c>
      <c r="AC98" s="12" t="str">
        <f aca="false">IF(OR($B98="",N98="",O98=""),"",IFERROR(IF(OR(INDEX(Matches!$I$2:$I$201,MATCH($A98&amp;"-6",Matches!$J$2:$J$201,0))="Void",INDEX(Matches!$G$2:$G$201,MATCH($A98&amp;"-6",Matches!$J$2:$J$201,0))="",INDEX(Matches!$H$2:$H$201,MATCH($A98&amp;"-6",Matches!$J$2:$J$201,0))=""),"",IF(AND($C98&lt;&gt;"",INDEX(Matches!$F$2:$F$201,MATCH($A98&amp;"-6",Matches!$J$2:$J$201,0))&lt;&gt;"",$C98&gt;=INDEX(Matches!$F$2:$F$201,MATCH($A98&amp;"-6",Matches!$J$2:$J$201,0))),"",IF(AND(N98=INDEX(Matches!$G$2:$G$201,MATCH($A98&amp;"-6",Matches!$J$2:$J$201,0)),O98=INDEX(Matches!$H$2:$H$201,MATCH($A98&amp;"-6",Matches!$J$2:$J$201,0))),5,IF(SIGN(N98-O98)&lt;&gt;SIGN(INDEX(Matches!$G$2:$G$201,MATCH($A98&amp;"-6",Matches!$J$2:$J$201,0))-INDEX(Matches!$H$2:$H$201,MATCH($A98&amp;"-6",Matches!$J$2:$J$201,0))),0,IF(N98-O98=INDEX(Matches!$G$2:$G$201,MATCH($A98&amp;"-6",Matches!$J$2:$J$201,0))-INDEX(Matches!$H$2:$H$201,MATCH($A98&amp;"-6",Matches!$J$2:$J$201,0)),3,2))))),""))</f>
        <v/>
      </c>
      <c r="AD98" s="12" t="str">
        <f aca="false">IF(OR($B98="",P98="",Q98=""),"",IFERROR(IF(OR(INDEX(Matches!$I$2:$I$201,MATCH($A98&amp;"-7",Matches!$J$2:$J$201,0))="Void",INDEX(Matches!$G$2:$G$201,MATCH($A98&amp;"-7",Matches!$J$2:$J$201,0))="",INDEX(Matches!$H$2:$H$201,MATCH($A98&amp;"-7",Matches!$J$2:$J$201,0))=""),"",IF(AND($C98&lt;&gt;"",INDEX(Matches!$F$2:$F$201,MATCH($A98&amp;"-7",Matches!$J$2:$J$201,0))&lt;&gt;"",$C98&gt;=INDEX(Matches!$F$2:$F$201,MATCH($A98&amp;"-7",Matches!$J$2:$J$201,0))),"",IF(AND(P98=INDEX(Matches!$G$2:$G$201,MATCH($A98&amp;"-7",Matches!$J$2:$J$201,0)),Q98=INDEX(Matches!$H$2:$H$201,MATCH($A98&amp;"-7",Matches!$J$2:$J$201,0))),5,IF(SIGN(P98-Q98)&lt;&gt;SIGN(INDEX(Matches!$G$2:$G$201,MATCH($A98&amp;"-7",Matches!$J$2:$J$201,0))-INDEX(Matches!$H$2:$H$201,MATCH($A98&amp;"-7",Matches!$J$2:$J$201,0))),0,IF(P98-Q98=INDEX(Matches!$G$2:$G$201,MATCH($A98&amp;"-7",Matches!$J$2:$J$201,0))-INDEX(Matches!$H$2:$H$201,MATCH($A98&amp;"-7",Matches!$J$2:$J$201,0)),3,2))))),""))</f>
        <v/>
      </c>
      <c r="AE98" s="12" t="str">
        <f aca="false">IF(OR($B98="",R98="",S98=""),"",IFERROR(IF(OR(INDEX(Matches!$I$2:$I$201,MATCH($A98&amp;"-8",Matches!$J$2:$J$201,0))="Void",INDEX(Matches!$G$2:$G$201,MATCH($A98&amp;"-8",Matches!$J$2:$J$201,0))="",INDEX(Matches!$H$2:$H$201,MATCH($A98&amp;"-8",Matches!$J$2:$J$201,0))=""),"",IF(AND($C98&lt;&gt;"",INDEX(Matches!$F$2:$F$201,MATCH($A98&amp;"-8",Matches!$J$2:$J$201,0))&lt;&gt;"",$C98&gt;=INDEX(Matches!$F$2:$F$201,MATCH($A98&amp;"-8",Matches!$J$2:$J$201,0))),"",IF(AND(R98=INDEX(Matches!$G$2:$G$201,MATCH($A98&amp;"-8",Matches!$J$2:$J$201,0)),S98=INDEX(Matches!$H$2:$H$201,MATCH($A98&amp;"-8",Matches!$J$2:$J$201,0))),5,IF(SIGN(R98-S98)&lt;&gt;SIGN(INDEX(Matches!$G$2:$G$201,MATCH($A98&amp;"-8",Matches!$J$2:$J$201,0))-INDEX(Matches!$H$2:$H$201,MATCH($A98&amp;"-8",Matches!$J$2:$J$201,0))),0,IF(R98-S98=INDEX(Matches!$G$2:$G$201,MATCH($A98&amp;"-8",Matches!$J$2:$J$201,0))-INDEX(Matches!$H$2:$H$201,MATCH($A98&amp;"-8",Matches!$J$2:$J$201,0)),3,2))))),""))</f>
        <v/>
      </c>
      <c r="AF98" s="12" t="str">
        <f aca="false">IF(OR($B98="",T98="",U98=""),"",IFERROR(IF(OR(INDEX(Matches!$I$2:$I$201,MATCH($A98&amp;"-9",Matches!$J$2:$J$201,0))="Void",INDEX(Matches!$G$2:$G$201,MATCH($A98&amp;"-9",Matches!$J$2:$J$201,0))="",INDEX(Matches!$H$2:$H$201,MATCH($A98&amp;"-9",Matches!$J$2:$J$201,0))=""),"",IF(AND($C98&lt;&gt;"",INDEX(Matches!$F$2:$F$201,MATCH($A98&amp;"-9",Matches!$J$2:$J$201,0))&lt;&gt;"",$C98&gt;=INDEX(Matches!$F$2:$F$201,MATCH($A98&amp;"-9",Matches!$J$2:$J$201,0))),"",IF(AND(T98=INDEX(Matches!$G$2:$G$201,MATCH($A98&amp;"-9",Matches!$J$2:$J$201,0)),U98=INDEX(Matches!$H$2:$H$201,MATCH($A98&amp;"-9",Matches!$J$2:$J$201,0))),5,IF(SIGN(T98-U98)&lt;&gt;SIGN(INDEX(Matches!$G$2:$G$201,MATCH($A98&amp;"-9",Matches!$J$2:$J$201,0))-INDEX(Matches!$H$2:$H$201,MATCH($A98&amp;"-9",Matches!$J$2:$J$201,0))),0,IF(T98-U98=INDEX(Matches!$G$2:$G$201,MATCH($A98&amp;"-9",Matches!$J$2:$J$201,0))-INDEX(Matches!$H$2:$H$201,MATCH($A98&amp;"-9",Matches!$J$2:$J$201,0)),3,2))))),""))</f>
        <v/>
      </c>
      <c r="AG98" s="12" t="str">
        <f aca="false">IF(OR($B98="",V98="",W98=""),"",IFERROR(IF(OR(INDEX(Matches!$I$2:$I$201,MATCH($A98&amp;"-10",Matches!$J$2:$J$201,0))="Void",INDEX(Matches!$G$2:$G$201,MATCH($A98&amp;"-10",Matches!$J$2:$J$201,0))="",INDEX(Matches!$H$2:$H$201,MATCH($A98&amp;"-10",Matches!$J$2:$J$201,0))=""),"",IF(AND($C98&lt;&gt;"",INDEX(Matches!$F$2:$F$201,MATCH($A98&amp;"-10",Matches!$J$2:$J$201,0))&lt;&gt;"",$C98&gt;=INDEX(Matches!$F$2:$F$201,MATCH($A98&amp;"-10",Matches!$J$2:$J$201,0))),"",IF(AND(V98=INDEX(Matches!$G$2:$G$201,MATCH($A98&amp;"-10",Matches!$J$2:$J$201,0)),W98=INDEX(Matches!$H$2:$H$201,MATCH($A98&amp;"-10",Matches!$J$2:$J$201,0))),5,IF(SIGN(V98-W98)&lt;&gt;SIGN(INDEX(Matches!$G$2:$G$201,MATCH($A98&amp;"-10",Matches!$J$2:$J$201,0))-INDEX(Matches!$H$2:$H$201,MATCH($A98&amp;"-10",Matches!$J$2:$J$201,0))),0,IF(V98-W98=INDEX(Matches!$G$2:$G$201,MATCH($A98&amp;"-10",Matches!$J$2:$J$201,0))-INDEX(Matches!$H$2:$H$201,MATCH($A98&amp;"-10",Matches!$J$2:$J$201,0)),3,2))))),""))</f>
        <v/>
      </c>
      <c r="AH98" s="13" t="str">
        <f aca="false">IF($B98="","",SUM(X98:AG98))</f>
        <v/>
      </c>
      <c r="AI98" s="12" t="str">
        <f aca="false">IF($B98="","",COUNTIF(X98:AG98,5))</f>
        <v/>
      </c>
      <c r="AJ98" s="12" t="str">
        <f aca="false">IF($B98="","",COUNTIF(X98:AG98,"&gt;=2"))</f>
        <v/>
      </c>
      <c r="AK98" s="12" t="str">
        <f aca="false">IF($B98="","",COUNT(X98:AG98))</f>
        <v/>
      </c>
    </row>
    <row r="99" customFormat="false" ht="15" hidden="false" customHeight="false" outlineLevel="0" collapsed="false">
      <c r="A99" s="7"/>
      <c r="B99" s="7"/>
      <c r="C99" s="11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12" t="str">
        <f aca="false">IF(OR($B99="",D99="",E99=""),"",IFERROR(IF(OR(INDEX(Matches!$I$2:$I$201,MATCH($A99&amp;"-1",Matches!$J$2:$J$201,0))="Void",INDEX(Matches!$G$2:$G$201,MATCH($A99&amp;"-1",Matches!$J$2:$J$201,0))="",INDEX(Matches!$H$2:$H$201,MATCH($A99&amp;"-1",Matches!$J$2:$J$201,0))=""),"",IF(AND($C99&lt;&gt;"",INDEX(Matches!$F$2:$F$201,MATCH($A99&amp;"-1",Matches!$J$2:$J$201,0))&lt;&gt;"",$C99&gt;=INDEX(Matches!$F$2:$F$201,MATCH($A99&amp;"-1",Matches!$J$2:$J$201,0))),"",IF(AND(D99=INDEX(Matches!$G$2:$G$201,MATCH($A99&amp;"-1",Matches!$J$2:$J$201,0)),E99=INDEX(Matches!$H$2:$H$201,MATCH($A99&amp;"-1",Matches!$J$2:$J$201,0))),5,IF(SIGN(D99-E99)&lt;&gt;SIGN(INDEX(Matches!$G$2:$G$201,MATCH($A99&amp;"-1",Matches!$J$2:$J$201,0))-INDEX(Matches!$H$2:$H$201,MATCH($A99&amp;"-1",Matches!$J$2:$J$201,0))),0,IF(D99-E99=INDEX(Matches!$G$2:$G$201,MATCH($A99&amp;"-1",Matches!$J$2:$J$201,0))-INDEX(Matches!$H$2:$H$201,MATCH($A99&amp;"-1",Matches!$J$2:$J$201,0)),3,2))))),""))</f>
        <v/>
      </c>
      <c r="Y99" s="12" t="str">
        <f aca="false">IF(OR($B99="",F99="",G99=""),"",IFERROR(IF(OR(INDEX(Matches!$I$2:$I$201,MATCH($A99&amp;"-2",Matches!$J$2:$J$201,0))="Void",INDEX(Matches!$G$2:$G$201,MATCH($A99&amp;"-2",Matches!$J$2:$J$201,0))="",INDEX(Matches!$H$2:$H$201,MATCH($A99&amp;"-2",Matches!$J$2:$J$201,0))=""),"",IF(AND($C99&lt;&gt;"",INDEX(Matches!$F$2:$F$201,MATCH($A99&amp;"-2",Matches!$J$2:$J$201,0))&lt;&gt;"",$C99&gt;=INDEX(Matches!$F$2:$F$201,MATCH($A99&amp;"-2",Matches!$J$2:$J$201,0))),"",IF(AND(F99=INDEX(Matches!$G$2:$G$201,MATCH($A99&amp;"-2",Matches!$J$2:$J$201,0)),G99=INDEX(Matches!$H$2:$H$201,MATCH($A99&amp;"-2",Matches!$J$2:$J$201,0))),5,IF(SIGN(F99-G99)&lt;&gt;SIGN(INDEX(Matches!$G$2:$G$201,MATCH($A99&amp;"-2",Matches!$J$2:$J$201,0))-INDEX(Matches!$H$2:$H$201,MATCH($A99&amp;"-2",Matches!$J$2:$J$201,0))),0,IF(F99-G99=INDEX(Matches!$G$2:$G$201,MATCH($A99&amp;"-2",Matches!$J$2:$J$201,0))-INDEX(Matches!$H$2:$H$201,MATCH($A99&amp;"-2",Matches!$J$2:$J$201,0)),3,2))))),""))</f>
        <v/>
      </c>
      <c r="Z99" s="12" t="str">
        <f aca="false">IF(OR($B99="",H99="",I99=""),"",IFERROR(IF(OR(INDEX(Matches!$I$2:$I$201,MATCH($A99&amp;"-3",Matches!$J$2:$J$201,0))="Void",INDEX(Matches!$G$2:$G$201,MATCH($A99&amp;"-3",Matches!$J$2:$J$201,0))="",INDEX(Matches!$H$2:$H$201,MATCH($A99&amp;"-3",Matches!$J$2:$J$201,0))=""),"",IF(AND($C99&lt;&gt;"",INDEX(Matches!$F$2:$F$201,MATCH($A99&amp;"-3",Matches!$J$2:$J$201,0))&lt;&gt;"",$C99&gt;=INDEX(Matches!$F$2:$F$201,MATCH($A99&amp;"-3",Matches!$J$2:$J$201,0))),"",IF(AND(H99=INDEX(Matches!$G$2:$G$201,MATCH($A99&amp;"-3",Matches!$J$2:$J$201,0)),I99=INDEX(Matches!$H$2:$H$201,MATCH($A99&amp;"-3",Matches!$J$2:$J$201,0))),5,IF(SIGN(H99-I99)&lt;&gt;SIGN(INDEX(Matches!$G$2:$G$201,MATCH($A99&amp;"-3",Matches!$J$2:$J$201,0))-INDEX(Matches!$H$2:$H$201,MATCH($A99&amp;"-3",Matches!$J$2:$J$201,0))),0,IF(H99-I99=INDEX(Matches!$G$2:$G$201,MATCH($A99&amp;"-3",Matches!$J$2:$J$201,0))-INDEX(Matches!$H$2:$H$201,MATCH($A99&amp;"-3",Matches!$J$2:$J$201,0)),3,2))))),""))</f>
        <v/>
      </c>
      <c r="AA99" s="12" t="str">
        <f aca="false">IF(OR($B99="",J99="",K99=""),"",IFERROR(IF(OR(INDEX(Matches!$I$2:$I$201,MATCH($A99&amp;"-4",Matches!$J$2:$J$201,0))="Void",INDEX(Matches!$G$2:$G$201,MATCH($A99&amp;"-4",Matches!$J$2:$J$201,0))="",INDEX(Matches!$H$2:$H$201,MATCH($A99&amp;"-4",Matches!$J$2:$J$201,0))=""),"",IF(AND($C99&lt;&gt;"",INDEX(Matches!$F$2:$F$201,MATCH($A99&amp;"-4",Matches!$J$2:$J$201,0))&lt;&gt;"",$C99&gt;=INDEX(Matches!$F$2:$F$201,MATCH($A99&amp;"-4",Matches!$J$2:$J$201,0))),"",IF(AND(J99=INDEX(Matches!$G$2:$G$201,MATCH($A99&amp;"-4",Matches!$J$2:$J$201,0)),K99=INDEX(Matches!$H$2:$H$201,MATCH($A99&amp;"-4",Matches!$J$2:$J$201,0))),5,IF(SIGN(J99-K99)&lt;&gt;SIGN(INDEX(Matches!$G$2:$G$201,MATCH($A99&amp;"-4",Matches!$J$2:$J$201,0))-INDEX(Matches!$H$2:$H$201,MATCH($A99&amp;"-4",Matches!$J$2:$J$201,0))),0,IF(J99-K99=INDEX(Matches!$G$2:$G$201,MATCH($A99&amp;"-4",Matches!$J$2:$J$201,0))-INDEX(Matches!$H$2:$H$201,MATCH($A99&amp;"-4",Matches!$J$2:$J$201,0)),3,2))))),""))</f>
        <v/>
      </c>
      <c r="AB99" s="12" t="str">
        <f aca="false">IF(OR($B99="",L99="",M99=""),"",IFERROR(IF(OR(INDEX(Matches!$I$2:$I$201,MATCH($A99&amp;"-5",Matches!$J$2:$J$201,0))="Void",INDEX(Matches!$G$2:$G$201,MATCH($A99&amp;"-5",Matches!$J$2:$J$201,0))="",INDEX(Matches!$H$2:$H$201,MATCH($A99&amp;"-5",Matches!$J$2:$J$201,0))=""),"",IF(AND($C99&lt;&gt;"",INDEX(Matches!$F$2:$F$201,MATCH($A99&amp;"-5",Matches!$J$2:$J$201,0))&lt;&gt;"",$C99&gt;=INDEX(Matches!$F$2:$F$201,MATCH($A99&amp;"-5",Matches!$J$2:$J$201,0))),"",IF(AND(L99=INDEX(Matches!$G$2:$G$201,MATCH($A99&amp;"-5",Matches!$J$2:$J$201,0)),M99=INDEX(Matches!$H$2:$H$201,MATCH($A99&amp;"-5",Matches!$J$2:$J$201,0))),5,IF(SIGN(L99-M99)&lt;&gt;SIGN(INDEX(Matches!$G$2:$G$201,MATCH($A99&amp;"-5",Matches!$J$2:$J$201,0))-INDEX(Matches!$H$2:$H$201,MATCH($A99&amp;"-5",Matches!$J$2:$J$201,0))),0,IF(L99-M99=INDEX(Matches!$G$2:$G$201,MATCH($A99&amp;"-5",Matches!$J$2:$J$201,0))-INDEX(Matches!$H$2:$H$201,MATCH($A99&amp;"-5",Matches!$J$2:$J$201,0)),3,2))))),""))</f>
        <v/>
      </c>
      <c r="AC99" s="12" t="str">
        <f aca="false">IF(OR($B99="",N99="",O99=""),"",IFERROR(IF(OR(INDEX(Matches!$I$2:$I$201,MATCH($A99&amp;"-6",Matches!$J$2:$J$201,0))="Void",INDEX(Matches!$G$2:$G$201,MATCH($A99&amp;"-6",Matches!$J$2:$J$201,0))="",INDEX(Matches!$H$2:$H$201,MATCH($A99&amp;"-6",Matches!$J$2:$J$201,0))=""),"",IF(AND($C99&lt;&gt;"",INDEX(Matches!$F$2:$F$201,MATCH($A99&amp;"-6",Matches!$J$2:$J$201,0))&lt;&gt;"",$C99&gt;=INDEX(Matches!$F$2:$F$201,MATCH($A99&amp;"-6",Matches!$J$2:$J$201,0))),"",IF(AND(N99=INDEX(Matches!$G$2:$G$201,MATCH($A99&amp;"-6",Matches!$J$2:$J$201,0)),O99=INDEX(Matches!$H$2:$H$201,MATCH($A99&amp;"-6",Matches!$J$2:$J$201,0))),5,IF(SIGN(N99-O99)&lt;&gt;SIGN(INDEX(Matches!$G$2:$G$201,MATCH($A99&amp;"-6",Matches!$J$2:$J$201,0))-INDEX(Matches!$H$2:$H$201,MATCH($A99&amp;"-6",Matches!$J$2:$J$201,0))),0,IF(N99-O99=INDEX(Matches!$G$2:$G$201,MATCH($A99&amp;"-6",Matches!$J$2:$J$201,0))-INDEX(Matches!$H$2:$H$201,MATCH($A99&amp;"-6",Matches!$J$2:$J$201,0)),3,2))))),""))</f>
        <v/>
      </c>
      <c r="AD99" s="12" t="str">
        <f aca="false">IF(OR($B99="",P99="",Q99=""),"",IFERROR(IF(OR(INDEX(Matches!$I$2:$I$201,MATCH($A99&amp;"-7",Matches!$J$2:$J$201,0))="Void",INDEX(Matches!$G$2:$G$201,MATCH($A99&amp;"-7",Matches!$J$2:$J$201,0))="",INDEX(Matches!$H$2:$H$201,MATCH($A99&amp;"-7",Matches!$J$2:$J$201,0))=""),"",IF(AND($C99&lt;&gt;"",INDEX(Matches!$F$2:$F$201,MATCH($A99&amp;"-7",Matches!$J$2:$J$201,0))&lt;&gt;"",$C99&gt;=INDEX(Matches!$F$2:$F$201,MATCH($A99&amp;"-7",Matches!$J$2:$J$201,0))),"",IF(AND(P99=INDEX(Matches!$G$2:$G$201,MATCH($A99&amp;"-7",Matches!$J$2:$J$201,0)),Q99=INDEX(Matches!$H$2:$H$201,MATCH($A99&amp;"-7",Matches!$J$2:$J$201,0))),5,IF(SIGN(P99-Q99)&lt;&gt;SIGN(INDEX(Matches!$G$2:$G$201,MATCH($A99&amp;"-7",Matches!$J$2:$J$201,0))-INDEX(Matches!$H$2:$H$201,MATCH($A99&amp;"-7",Matches!$J$2:$J$201,0))),0,IF(P99-Q99=INDEX(Matches!$G$2:$G$201,MATCH($A99&amp;"-7",Matches!$J$2:$J$201,0))-INDEX(Matches!$H$2:$H$201,MATCH($A99&amp;"-7",Matches!$J$2:$J$201,0)),3,2))))),""))</f>
        <v/>
      </c>
      <c r="AE99" s="12" t="str">
        <f aca="false">IF(OR($B99="",R99="",S99=""),"",IFERROR(IF(OR(INDEX(Matches!$I$2:$I$201,MATCH($A99&amp;"-8",Matches!$J$2:$J$201,0))="Void",INDEX(Matches!$G$2:$G$201,MATCH($A99&amp;"-8",Matches!$J$2:$J$201,0))="",INDEX(Matches!$H$2:$H$201,MATCH($A99&amp;"-8",Matches!$J$2:$J$201,0))=""),"",IF(AND($C99&lt;&gt;"",INDEX(Matches!$F$2:$F$201,MATCH($A99&amp;"-8",Matches!$J$2:$J$201,0))&lt;&gt;"",$C99&gt;=INDEX(Matches!$F$2:$F$201,MATCH($A99&amp;"-8",Matches!$J$2:$J$201,0))),"",IF(AND(R99=INDEX(Matches!$G$2:$G$201,MATCH($A99&amp;"-8",Matches!$J$2:$J$201,0)),S99=INDEX(Matches!$H$2:$H$201,MATCH($A99&amp;"-8",Matches!$J$2:$J$201,0))),5,IF(SIGN(R99-S99)&lt;&gt;SIGN(INDEX(Matches!$G$2:$G$201,MATCH($A99&amp;"-8",Matches!$J$2:$J$201,0))-INDEX(Matches!$H$2:$H$201,MATCH($A99&amp;"-8",Matches!$J$2:$J$201,0))),0,IF(R99-S99=INDEX(Matches!$G$2:$G$201,MATCH($A99&amp;"-8",Matches!$J$2:$J$201,0))-INDEX(Matches!$H$2:$H$201,MATCH($A99&amp;"-8",Matches!$J$2:$J$201,0)),3,2))))),""))</f>
        <v/>
      </c>
      <c r="AF99" s="12" t="str">
        <f aca="false">IF(OR($B99="",T99="",U99=""),"",IFERROR(IF(OR(INDEX(Matches!$I$2:$I$201,MATCH($A99&amp;"-9",Matches!$J$2:$J$201,0))="Void",INDEX(Matches!$G$2:$G$201,MATCH($A99&amp;"-9",Matches!$J$2:$J$201,0))="",INDEX(Matches!$H$2:$H$201,MATCH($A99&amp;"-9",Matches!$J$2:$J$201,0))=""),"",IF(AND($C99&lt;&gt;"",INDEX(Matches!$F$2:$F$201,MATCH($A99&amp;"-9",Matches!$J$2:$J$201,0))&lt;&gt;"",$C99&gt;=INDEX(Matches!$F$2:$F$201,MATCH($A99&amp;"-9",Matches!$J$2:$J$201,0))),"",IF(AND(T99=INDEX(Matches!$G$2:$G$201,MATCH($A99&amp;"-9",Matches!$J$2:$J$201,0)),U99=INDEX(Matches!$H$2:$H$201,MATCH($A99&amp;"-9",Matches!$J$2:$J$201,0))),5,IF(SIGN(T99-U99)&lt;&gt;SIGN(INDEX(Matches!$G$2:$G$201,MATCH($A99&amp;"-9",Matches!$J$2:$J$201,0))-INDEX(Matches!$H$2:$H$201,MATCH($A99&amp;"-9",Matches!$J$2:$J$201,0))),0,IF(T99-U99=INDEX(Matches!$G$2:$G$201,MATCH($A99&amp;"-9",Matches!$J$2:$J$201,0))-INDEX(Matches!$H$2:$H$201,MATCH($A99&amp;"-9",Matches!$J$2:$J$201,0)),3,2))))),""))</f>
        <v/>
      </c>
      <c r="AG99" s="12" t="str">
        <f aca="false">IF(OR($B99="",V99="",W99=""),"",IFERROR(IF(OR(INDEX(Matches!$I$2:$I$201,MATCH($A99&amp;"-10",Matches!$J$2:$J$201,0))="Void",INDEX(Matches!$G$2:$G$201,MATCH($A99&amp;"-10",Matches!$J$2:$J$201,0))="",INDEX(Matches!$H$2:$H$201,MATCH($A99&amp;"-10",Matches!$J$2:$J$201,0))=""),"",IF(AND($C99&lt;&gt;"",INDEX(Matches!$F$2:$F$201,MATCH($A99&amp;"-10",Matches!$J$2:$J$201,0))&lt;&gt;"",$C99&gt;=INDEX(Matches!$F$2:$F$201,MATCH($A99&amp;"-10",Matches!$J$2:$J$201,0))),"",IF(AND(V99=INDEX(Matches!$G$2:$G$201,MATCH($A99&amp;"-10",Matches!$J$2:$J$201,0)),W99=INDEX(Matches!$H$2:$H$201,MATCH($A99&amp;"-10",Matches!$J$2:$J$201,0))),5,IF(SIGN(V99-W99)&lt;&gt;SIGN(INDEX(Matches!$G$2:$G$201,MATCH($A99&amp;"-10",Matches!$J$2:$J$201,0))-INDEX(Matches!$H$2:$H$201,MATCH($A99&amp;"-10",Matches!$J$2:$J$201,0))),0,IF(V99-W99=INDEX(Matches!$G$2:$G$201,MATCH($A99&amp;"-10",Matches!$J$2:$J$201,0))-INDEX(Matches!$H$2:$H$201,MATCH($A99&amp;"-10",Matches!$J$2:$J$201,0)),3,2))))),""))</f>
        <v/>
      </c>
      <c r="AH99" s="13" t="str">
        <f aca="false">IF($B99="","",SUM(X99:AG99))</f>
        <v/>
      </c>
      <c r="AI99" s="12" t="str">
        <f aca="false">IF($B99="","",COUNTIF(X99:AG99,5))</f>
        <v/>
      </c>
      <c r="AJ99" s="12" t="str">
        <f aca="false">IF($B99="","",COUNTIF(X99:AG99,"&gt;=2"))</f>
        <v/>
      </c>
      <c r="AK99" s="12" t="str">
        <f aca="false">IF($B99="","",COUNT(X99:AG99))</f>
        <v/>
      </c>
    </row>
    <row r="100" customFormat="false" ht="15" hidden="false" customHeight="false" outlineLevel="0" collapsed="false">
      <c r="A100" s="7"/>
      <c r="B100" s="7"/>
      <c r="C100" s="11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12" t="str">
        <f aca="false">IF(OR($B100="",D100="",E100=""),"",IFERROR(IF(OR(INDEX(Matches!$I$2:$I$201,MATCH($A100&amp;"-1",Matches!$J$2:$J$201,0))="Void",INDEX(Matches!$G$2:$G$201,MATCH($A100&amp;"-1",Matches!$J$2:$J$201,0))="",INDEX(Matches!$H$2:$H$201,MATCH($A100&amp;"-1",Matches!$J$2:$J$201,0))=""),"",IF(AND($C100&lt;&gt;"",INDEX(Matches!$F$2:$F$201,MATCH($A100&amp;"-1",Matches!$J$2:$J$201,0))&lt;&gt;"",$C100&gt;=INDEX(Matches!$F$2:$F$201,MATCH($A100&amp;"-1",Matches!$J$2:$J$201,0))),"",IF(AND(D100=INDEX(Matches!$G$2:$G$201,MATCH($A100&amp;"-1",Matches!$J$2:$J$201,0)),E100=INDEX(Matches!$H$2:$H$201,MATCH($A100&amp;"-1",Matches!$J$2:$J$201,0))),5,IF(SIGN(D100-E100)&lt;&gt;SIGN(INDEX(Matches!$G$2:$G$201,MATCH($A100&amp;"-1",Matches!$J$2:$J$201,0))-INDEX(Matches!$H$2:$H$201,MATCH($A100&amp;"-1",Matches!$J$2:$J$201,0))),0,IF(D100-E100=INDEX(Matches!$G$2:$G$201,MATCH($A100&amp;"-1",Matches!$J$2:$J$201,0))-INDEX(Matches!$H$2:$H$201,MATCH($A100&amp;"-1",Matches!$J$2:$J$201,0)),3,2))))),""))</f>
        <v/>
      </c>
      <c r="Y100" s="12" t="str">
        <f aca="false">IF(OR($B100="",F100="",G100=""),"",IFERROR(IF(OR(INDEX(Matches!$I$2:$I$201,MATCH($A100&amp;"-2",Matches!$J$2:$J$201,0))="Void",INDEX(Matches!$G$2:$G$201,MATCH($A100&amp;"-2",Matches!$J$2:$J$201,0))="",INDEX(Matches!$H$2:$H$201,MATCH($A100&amp;"-2",Matches!$J$2:$J$201,0))=""),"",IF(AND($C100&lt;&gt;"",INDEX(Matches!$F$2:$F$201,MATCH($A100&amp;"-2",Matches!$J$2:$J$201,0))&lt;&gt;"",$C100&gt;=INDEX(Matches!$F$2:$F$201,MATCH($A100&amp;"-2",Matches!$J$2:$J$201,0))),"",IF(AND(F100=INDEX(Matches!$G$2:$G$201,MATCH($A100&amp;"-2",Matches!$J$2:$J$201,0)),G100=INDEX(Matches!$H$2:$H$201,MATCH($A100&amp;"-2",Matches!$J$2:$J$201,0))),5,IF(SIGN(F100-G100)&lt;&gt;SIGN(INDEX(Matches!$G$2:$G$201,MATCH($A100&amp;"-2",Matches!$J$2:$J$201,0))-INDEX(Matches!$H$2:$H$201,MATCH($A100&amp;"-2",Matches!$J$2:$J$201,0))),0,IF(F100-G100=INDEX(Matches!$G$2:$G$201,MATCH($A100&amp;"-2",Matches!$J$2:$J$201,0))-INDEX(Matches!$H$2:$H$201,MATCH($A100&amp;"-2",Matches!$J$2:$J$201,0)),3,2))))),""))</f>
        <v/>
      </c>
      <c r="Z100" s="12" t="str">
        <f aca="false">IF(OR($B100="",H100="",I100=""),"",IFERROR(IF(OR(INDEX(Matches!$I$2:$I$201,MATCH($A100&amp;"-3",Matches!$J$2:$J$201,0))="Void",INDEX(Matches!$G$2:$G$201,MATCH($A100&amp;"-3",Matches!$J$2:$J$201,0))="",INDEX(Matches!$H$2:$H$201,MATCH($A100&amp;"-3",Matches!$J$2:$J$201,0))=""),"",IF(AND($C100&lt;&gt;"",INDEX(Matches!$F$2:$F$201,MATCH($A100&amp;"-3",Matches!$J$2:$J$201,0))&lt;&gt;"",$C100&gt;=INDEX(Matches!$F$2:$F$201,MATCH($A100&amp;"-3",Matches!$J$2:$J$201,0))),"",IF(AND(H100=INDEX(Matches!$G$2:$G$201,MATCH($A100&amp;"-3",Matches!$J$2:$J$201,0)),I100=INDEX(Matches!$H$2:$H$201,MATCH($A100&amp;"-3",Matches!$J$2:$J$201,0))),5,IF(SIGN(H100-I100)&lt;&gt;SIGN(INDEX(Matches!$G$2:$G$201,MATCH($A100&amp;"-3",Matches!$J$2:$J$201,0))-INDEX(Matches!$H$2:$H$201,MATCH($A100&amp;"-3",Matches!$J$2:$J$201,0))),0,IF(H100-I100=INDEX(Matches!$G$2:$G$201,MATCH($A100&amp;"-3",Matches!$J$2:$J$201,0))-INDEX(Matches!$H$2:$H$201,MATCH($A100&amp;"-3",Matches!$J$2:$J$201,0)),3,2))))),""))</f>
        <v/>
      </c>
      <c r="AA100" s="12" t="str">
        <f aca="false">IF(OR($B100="",J100="",K100=""),"",IFERROR(IF(OR(INDEX(Matches!$I$2:$I$201,MATCH($A100&amp;"-4",Matches!$J$2:$J$201,0))="Void",INDEX(Matches!$G$2:$G$201,MATCH($A100&amp;"-4",Matches!$J$2:$J$201,0))="",INDEX(Matches!$H$2:$H$201,MATCH($A100&amp;"-4",Matches!$J$2:$J$201,0))=""),"",IF(AND($C100&lt;&gt;"",INDEX(Matches!$F$2:$F$201,MATCH($A100&amp;"-4",Matches!$J$2:$J$201,0))&lt;&gt;"",$C100&gt;=INDEX(Matches!$F$2:$F$201,MATCH($A100&amp;"-4",Matches!$J$2:$J$201,0))),"",IF(AND(J100=INDEX(Matches!$G$2:$G$201,MATCH($A100&amp;"-4",Matches!$J$2:$J$201,0)),K100=INDEX(Matches!$H$2:$H$201,MATCH($A100&amp;"-4",Matches!$J$2:$J$201,0))),5,IF(SIGN(J100-K100)&lt;&gt;SIGN(INDEX(Matches!$G$2:$G$201,MATCH($A100&amp;"-4",Matches!$J$2:$J$201,0))-INDEX(Matches!$H$2:$H$201,MATCH($A100&amp;"-4",Matches!$J$2:$J$201,0))),0,IF(J100-K100=INDEX(Matches!$G$2:$G$201,MATCH($A100&amp;"-4",Matches!$J$2:$J$201,0))-INDEX(Matches!$H$2:$H$201,MATCH($A100&amp;"-4",Matches!$J$2:$J$201,0)),3,2))))),""))</f>
        <v/>
      </c>
      <c r="AB100" s="12" t="str">
        <f aca="false">IF(OR($B100="",L100="",M100=""),"",IFERROR(IF(OR(INDEX(Matches!$I$2:$I$201,MATCH($A100&amp;"-5",Matches!$J$2:$J$201,0))="Void",INDEX(Matches!$G$2:$G$201,MATCH($A100&amp;"-5",Matches!$J$2:$J$201,0))="",INDEX(Matches!$H$2:$H$201,MATCH($A100&amp;"-5",Matches!$J$2:$J$201,0))=""),"",IF(AND($C100&lt;&gt;"",INDEX(Matches!$F$2:$F$201,MATCH($A100&amp;"-5",Matches!$J$2:$J$201,0))&lt;&gt;"",$C100&gt;=INDEX(Matches!$F$2:$F$201,MATCH($A100&amp;"-5",Matches!$J$2:$J$201,0))),"",IF(AND(L100=INDEX(Matches!$G$2:$G$201,MATCH($A100&amp;"-5",Matches!$J$2:$J$201,0)),M100=INDEX(Matches!$H$2:$H$201,MATCH($A100&amp;"-5",Matches!$J$2:$J$201,0))),5,IF(SIGN(L100-M100)&lt;&gt;SIGN(INDEX(Matches!$G$2:$G$201,MATCH($A100&amp;"-5",Matches!$J$2:$J$201,0))-INDEX(Matches!$H$2:$H$201,MATCH($A100&amp;"-5",Matches!$J$2:$J$201,0))),0,IF(L100-M100=INDEX(Matches!$G$2:$G$201,MATCH($A100&amp;"-5",Matches!$J$2:$J$201,0))-INDEX(Matches!$H$2:$H$201,MATCH($A100&amp;"-5",Matches!$J$2:$J$201,0)),3,2))))),""))</f>
        <v/>
      </c>
      <c r="AC100" s="12" t="str">
        <f aca="false">IF(OR($B100="",N100="",O100=""),"",IFERROR(IF(OR(INDEX(Matches!$I$2:$I$201,MATCH($A100&amp;"-6",Matches!$J$2:$J$201,0))="Void",INDEX(Matches!$G$2:$G$201,MATCH($A100&amp;"-6",Matches!$J$2:$J$201,0))="",INDEX(Matches!$H$2:$H$201,MATCH($A100&amp;"-6",Matches!$J$2:$J$201,0))=""),"",IF(AND($C100&lt;&gt;"",INDEX(Matches!$F$2:$F$201,MATCH($A100&amp;"-6",Matches!$J$2:$J$201,0))&lt;&gt;"",$C100&gt;=INDEX(Matches!$F$2:$F$201,MATCH($A100&amp;"-6",Matches!$J$2:$J$201,0))),"",IF(AND(N100=INDEX(Matches!$G$2:$G$201,MATCH($A100&amp;"-6",Matches!$J$2:$J$201,0)),O100=INDEX(Matches!$H$2:$H$201,MATCH($A100&amp;"-6",Matches!$J$2:$J$201,0))),5,IF(SIGN(N100-O100)&lt;&gt;SIGN(INDEX(Matches!$G$2:$G$201,MATCH($A100&amp;"-6",Matches!$J$2:$J$201,0))-INDEX(Matches!$H$2:$H$201,MATCH($A100&amp;"-6",Matches!$J$2:$J$201,0))),0,IF(N100-O100=INDEX(Matches!$G$2:$G$201,MATCH($A100&amp;"-6",Matches!$J$2:$J$201,0))-INDEX(Matches!$H$2:$H$201,MATCH($A100&amp;"-6",Matches!$J$2:$J$201,0)),3,2))))),""))</f>
        <v/>
      </c>
      <c r="AD100" s="12" t="str">
        <f aca="false">IF(OR($B100="",P100="",Q100=""),"",IFERROR(IF(OR(INDEX(Matches!$I$2:$I$201,MATCH($A100&amp;"-7",Matches!$J$2:$J$201,0))="Void",INDEX(Matches!$G$2:$G$201,MATCH($A100&amp;"-7",Matches!$J$2:$J$201,0))="",INDEX(Matches!$H$2:$H$201,MATCH($A100&amp;"-7",Matches!$J$2:$J$201,0))=""),"",IF(AND($C100&lt;&gt;"",INDEX(Matches!$F$2:$F$201,MATCH($A100&amp;"-7",Matches!$J$2:$J$201,0))&lt;&gt;"",$C100&gt;=INDEX(Matches!$F$2:$F$201,MATCH($A100&amp;"-7",Matches!$J$2:$J$201,0))),"",IF(AND(P100=INDEX(Matches!$G$2:$G$201,MATCH($A100&amp;"-7",Matches!$J$2:$J$201,0)),Q100=INDEX(Matches!$H$2:$H$201,MATCH($A100&amp;"-7",Matches!$J$2:$J$201,0))),5,IF(SIGN(P100-Q100)&lt;&gt;SIGN(INDEX(Matches!$G$2:$G$201,MATCH($A100&amp;"-7",Matches!$J$2:$J$201,0))-INDEX(Matches!$H$2:$H$201,MATCH($A100&amp;"-7",Matches!$J$2:$J$201,0))),0,IF(P100-Q100=INDEX(Matches!$G$2:$G$201,MATCH($A100&amp;"-7",Matches!$J$2:$J$201,0))-INDEX(Matches!$H$2:$H$201,MATCH($A100&amp;"-7",Matches!$J$2:$J$201,0)),3,2))))),""))</f>
        <v/>
      </c>
      <c r="AE100" s="12" t="str">
        <f aca="false">IF(OR($B100="",R100="",S100=""),"",IFERROR(IF(OR(INDEX(Matches!$I$2:$I$201,MATCH($A100&amp;"-8",Matches!$J$2:$J$201,0))="Void",INDEX(Matches!$G$2:$G$201,MATCH($A100&amp;"-8",Matches!$J$2:$J$201,0))="",INDEX(Matches!$H$2:$H$201,MATCH($A100&amp;"-8",Matches!$J$2:$J$201,0))=""),"",IF(AND($C100&lt;&gt;"",INDEX(Matches!$F$2:$F$201,MATCH($A100&amp;"-8",Matches!$J$2:$J$201,0))&lt;&gt;"",$C100&gt;=INDEX(Matches!$F$2:$F$201,MATCH($A100&amp;"-8",Matches!$J$2:$J$201,0))),"",IF(AND(R100=INDEX(Matches!$G$2:$G$201,MATCH($A100&amp;"-8",Matches!$J$2:$J$201,0)),S100=INDEX(Matches!$H$2:$H$201,MATCH($A100&amp;"-8",Matches!$J$2:$J$201,0))),5,IF(SIGN(R100-S100)&lt;&gt;SIGN(INDEX(Matches!$G$2:$G$201,MATCH($A100&amp;"-8",Matches!$J$2:$J$201,0))-INDEX(Matches!$H$2:$H$201,MATCH($A100&amp;"-8",Matches!$J$2:$J$201,0))),0,IF(R100-S100=INDEX(Matches!$G$2:$G$201,MATCH($A100&amp;"-8",Matches!$J$2:$J$201,0))-INDEX(Matches!$H$2:$H$201,MATCH($A100&amp;"-8",Matches!$J$2:$J$201,0)),3,2))))),""))</f>
        <v/>
      </c>
      <c r="AF100" s="12" t="str">
        <f aca="false">IF(OR($B100="",T100="",U100=""),"",IFERROR(IF(OR(INDEX(Matches!$I$2:$I$201,MATCH($A100&amp;"-9",Matches!$J$2:$J$201,0))="Void",INDEX(Matches!$G$2:$G$201,MATCH($A100&amp;"-9",Matches!$J$2:$J$201,0))="",INDEX(Matches!$H$2:$H$201,MATCH($A100&amp;"-9",Matches!$J$2:$J$201,0))=""),"",IF(AND($C100&lt;&gt;"",INDEX(Matches!$F$2:$F$201,MATCH($A100&amp;"-9",Matches!$J$2:$J$201,0))&lt;&gt;"",$C100&gt;=INDEX(Matches!$F$2:$F$201,MATCH($A100&amp;"-9",Matches!$J$2:$J$201,0))),"",IF(AND(T100=INDEX(Matches!$G$2:$G$201,MATCH($A100&amp;"-9",Matches!$J$2:$J$201,0)),U100=INDEX(Matches!$H$2:$H$201,MATCH($A100&amp;"-9",Matches!$J$2:$J$201,0))),5,IF(SIGN(T100-U100)&lt;&gt;SIGN(INDEX(Matches!$G$2:$G$201,MATCH($A100&amp;"-9",Matches!$J$2:$J$201,0))-INDEX(Matches!$H$2:$H$201,MATCH($A100&amp;"-9",Matches!$J$2:$J$201,0))),0,IF(T100-U100=INDEX(Matches!$G$2:$G$201,MATCH($A100&amp;"-9",Matches!$J$2:$J$201,0))-INDEX(Matches!$H$2:$H$201,MATCH($A100&amp;"-9",Matches!$J$2:$J$201,0)),3,2))))),""))</f>
        <v/>
      </c>
      <c r="AG100" s="12" t="str">
        <f aca="false">IF(OR($B100="",V100="",W100=""),"",IFERROR(IF(OR(INDEX(Matches!$I$2:$I$201,MATCH($A100&amp;"-10",Matches!$J$2:$J$201,0))="Void",INDEX(Matches!$G$2:$G$201,MATCH($A100&amp;"-10",Matches!$J$2:$J$201,0))="",INDEX(Matches!$H$2:$H$201,MATCH($A100&amp;"-10",Matches!$J$2:$J$201,0))=""),"",IF(AND($C100&lt;&gt;"",INDEX(Matches!$F$2:$F$201,MATCH($A100&amp;"-10",Matches!$J$2:$J$201,0))&lt;&gt;"",$C100&gt;=INDEX(Matches!$F$2:$F$201,MATCH($A100&amp;"-10",Matches!$J$2:$J$201,0))),"",IF(AND(V100=INDEX(Matches!$G$2:$G$201,MATCH($A100&amp;"-10",Matches!$J$2:$J$201,0)),W100=INDEX(Matches!$H$2:$H$201,MATCH($A100&amp;"-10",Matches!$J$2:$J$201,0))),5,IF(SIGN(V100-W100)&lt;&gt;SIGN(INDEX(Matches!$G$2:$G$201,MATCH($A100&amp;"-10",Matches!$J$2:$J$201,0))-INDEX(Matches!$H$2:$H$201,MATCH($A100&amp;"-10",Matches!$J$2:$J$201,0))),0,IF(V100-W100=INDEX(Matches!$G$2:$G$201,MATCH($A100&amp;"-10",Matches!$J$2:$J$201,0))-INDEX(Matches!$H$2:$H$201,MATCH($A100&amp;"-10",Matches!$J$2:$J$201,0)),3,2))))),""))</f>
        <v/>
      </c>
      <c r="AH100" s="13" t="str">
        <f aca="false">IF($B100="","",SUM(X100:AG100))</f>
        <v/>
      </c>
      <c r="AI100" s="12" t="str">
        <f aca="false">IF($B100="","",COUNTIF(X100:AG100,5))</f>
        <v/>
      </c>
      <c r="AJ100" s="12" t="str">
        <f aca="false">IF($B100="","",COUNTIF(X100:AG100,"&gt;=2"))</f>
        <v/>
      </c>
      <c r="AK100" s="12" t="str">
        <f aca="false">IF($B100="","",COUNT(X100:AG100))</f>
        <v/>
      </c>
    </row>
    <row r="101" customFormat="false" ht="15" hidden="false" customHeight="false" outlineLevel="0" collapsed="false">
      <c r="A101" s="7"/>
      <c r="B101" s="7"/>
      <c r="C101" s="11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12" t="str">
        <f aca="false">IF(OR($B101="",D101="",E101=""),"",IFERROR(IF(OR(INDEX(Matches!$I$2:$I$201,MATCH($A101&amp;"-1",Matches!$J$2:$J$201,0))="Void",INDEX(Matches!$G$2:$G$201,MATCH($A101&amp;"-1",Matches!$J$2:$J$201,0))="",INDEX(Matches!$H$2:$H$201,MATCH($A101&amp;"-1",Matches!$J$2:$J$201,0))=""),"",IF(AND($C101&lt;&gt;"",INDEX(Matches!$F$2:$F$201,MATCH($A101&amp;"-1",Matches!$J$2:$J$201,0))&lt;&gt;"",$C101&gt;=INDEX(Matches!$F$2:$F$201,MATCH($A101&amp;"-1",Matches!$J$2:$J$201,0))),"",IF(AND(D101=INDEX(Matches!$G$2:$G$201,MATCH($A101&amp;"-1",Matches!$J$2:$J$201,0)),E101=INDEX(Matches!$H$2:$H$201,MATCH($A101&amp;"-1",Matches!$J$2:$J$201,0))),5,IF(SIGN(D101-E101)&lt;&gt;SIGN(INDEX(Matches!$G$2:$G$201,MATCH($A101&amp;"-1",Matches!$J$2:$J$201,0))-INDEX(Matches!$H$2:$H$201,MATCH($A101&amp;"-1",Matches!$J$2:$J$201,0))),0,IF(D101-E101=INDEX(Matches!$G$2:$G$201,MATCH($A101&amp;"-1",Matches!$J$2:$J$201,0))-INDEX(Matches!$H$2:$H$201,MATCH($A101&amp;"-1",Matches!$J$2:$J$201,0)),3,2))))),""))</f>
        <v/>
      </c>
      <c r="Y101" s="12" t="str">
        <f aca="false">IF(OR($B101="",F101="",G101=""),"",IFERROR(IF(OR(INDEX(Matches!$I$2:$I$201,MATCH($A101&amp;"-2",Matches!$J$2:$J$201,0))="Void",INDEX(Matches!$G$2:$G$201,MATCH($A101&amp;"-2",Matches!$J$2:$J$201,0))="",INDEX(Matches!$H$2:$H$201,MATCH($A101&amp;"-2",Matches!$J$2:$J$201,0))=""),"",IF(AND($C101&lt;&gt;"",INDEX(Matches!$F$2:$F$201,MATCH($A101&amp;"-2",Matches!$J$2:$J$201,0))&lt;&gt;"",$C101&gt;=INDEX(Matches!$F$2:$F$201,MATCH($A101&amp;"-2",Matches!$J$2:$J$201,0))),"",IF(AND(F101=INDEX(Matches!$G$2:$G$201,MATCH($A101&amp;"-2",Matches!$J$2:$J$201,0)),G101=INDEX(Matches!$H$2:$H$201,MATCH($A101&amp;"-2",Matches!$J$2:$J$201,0))),5,IF(SIGN(F101-G101)&lt;&gt;SIGN(INDEX(Matches!$G$2:$G$201,MATCH($A101&amp;"-2",Matches!$J$2:$J$201,0))-INDEX(Matches!$H$2:$H$201,MATCH($A101&amp;"-2",Matches!$J$2:$J$201,0))),0,IF(F101-G101=INDEX(Matches!$G$2:$G$201,MATCH($A101&amp;"-2",Matches!$J$2:$J$201,0))-INDEX(Matches!$H$2:$H$201,MATCH($A101&amp;"-2",Matches!$J$2:$J$201,0)),3,2))))),""))</f>
        <v/>
      </c>
      <c r="Z101" s="12" t="str">
        <f aca="false">IF(OR($B101="",H101="",I101=""),"",IFERROR(IF(OR(INDEX(Matches!$I$2:$I$201,MATCH($A101&amp;"-3",Matches!$J$2:$J$201,0))="Void",INDEX(Matches!$G$2:$G$201,MATCH($A101&amp;"-3",Matches!$J$2:$J$201,0))="",INDEX(Matches!$H$2:$H$201,MATCH($A101&amp;"-3",Matches!$J$2:$J$201,0))=""),"",IF(AND($C101&lt;&gt;"",INDEX(Matches!$F$2:$F$201,MATCH($A101&amp;"-3",Matches!$J$2:$J$201,0))&lt;&gt;"",$C101&gt;=INDEX(Matches!$F$2:$F$201,MATCH($A101&amp;"-3",Matches!$J$2:$J$201,0))),"",IF(AND(H101=INDEX(Matches!$G$2:$G$201,MATCH($A101&amp;"-3",Matches!$J$2:$J$201,0)),I101=INDEX(Matches!$H$2:$H$201,MATCH($A101&amp;"-3",Matches!$J$2:$J$201,0))),5,IF(SIGN(H101-I101)&lt;&gt;SIGN(INDEX(Matches!$G$2:$G$201,MATCH($A101&amp;"-3",Matches!$J$2:$J$201,0))-INDEX(Matches!$H$2:$H$201,MATCH($A101&amp;"-3",Matches!$J$2:$J$201,0))),0,IF(H101-I101=INDEX(Matches!$G$2:$G$201,MATCH($A101&amp;"-3",Matches!$J$2:$J$201,0))-INDEX(Matches!$H$2:$H$201,MATCH($A101&amp;"-3",Matches!$J$2:$J$201,0)),3,2))))),""))</f>
        <v/>
      </c>
      <c r="AA101" s="12" t="str">
        <f aca="false">IF(OR($B101="",J101="",K101=""),"",IFERROR(IF(OR(INDEX(Matches!$I$2:$I$201,MATCH($A101&amp;"-4",Matches!$J$2:$J$201,0))="Void",INDEX(Matches!$G$2:$G$201,MATCH($A101&amp;"-4",Matches!$J$2:$J$201,0))="",INDEX(Matches!$H$2:$H$201,MATCH($A101&amp;"-4",Matches!$J$2:$J$201,0))=""),"",IF(AND($C101&lt;&gt;"",INDEX(Matches!$F$2:$F$201,MATCH($A101&amp;"-4",Matches!$J$2:$J$201,0))&lt;&gt;"",$C101&gt;=INDEX(Matches!$F$2:$F$201,MATCH($A101&amp;"-4",Matches!$J$2:$J$201,0))),"",IF(AND(J101=INDEX(Matches!$G$2:$G$201,MATCH($A101&amp;"-4",Matches!$J$2:$J$201,0)),K101=INDEX(Matches!$H$2:$H$201,MATCH($A101&amp;"-4",Matches!$J$2:$J$201,0))),5,IF(SIGN(J101-K101)&lt;&gt;SIGN(INDEX(Matches!$G$2:$G$201,MATCH($A101&amp;"-4",Matches!$J$2:$J$201,0))-INDEX(Matches!$H$2:$H$201,MATCH($A101&amp;"-4",Matches!$J$2:$J$201,0))),0,IF(J101-K101=INDEX(Matches!$G$2:$G$201,MATCH($A101&amp;"-4",Matches!$J$2:$J$201,0))-INDEX(Matches!$H$2:$H$201,MATCH($A101&amp;"-4",Matches!$J$2:$J$201,0)),3,2))))),""))</f>
        <v/>
      </c>
      <c r="AB101" s="12" t="str">
        <f aca="false">IF(OR($B101="",L101="",M101=""),"",IFERROR(IF(OR(INDEX(Matches!$I$2:$I$201,MATCH($A101&amp;"-5",Matches!$J$2:$J$201,0))="Void",INDEX(Matches!$G$2:$G$201,MATCH($A101&amp;"-5",Matches!$J$2:$J$201,0))="",INDEX(Matches!$H$2:$H$201,MATCH($A101&amp;"-5",Matches!$J$2:$J$201,0))=""),"",IF(AND($C101&lt;&gt;"",INDEX(Matches!$F$2:$F$201,MATCH($A101&amp;"-5",Matches!$J$2:$J$201,0))&lt;&gt;"",$C101&gt;=INDEX(Matches!$F$2:$F$201,MATCH($A101&amp;"-5",Matches!$J$2:$J$201,0))),"",IF(AND(L101=INDEX(Matches!$G$2:$G$201,MATCH($A101&amp;"-5",Matches!$J$2:$J$201,0)),M101=INDEX(Matches!$H$2:$H$201,MATCH($A101&amp;"-5",Matches!$J$2:$J$201,0))),5,IF(SIGN(L101-M101)&lt;&gt;SIGN(INDEX(Matches!$G$2:$G$201,MATCH($A101&amp;"-5",Matches!$J$2:$J$201,0))-INDEX(Matches!$H$2:$H$201,MATCH($A101&amp;"-5",Matches!$J$2:$J$201,0))),0,IF(L101-M101=INDEX(Matches!$G$2:$G$201,MATCH($A101&amp;"-5",Matches!$J$2:$J$201,0))-INDEX(Matches!$H$2:$H$201,MATCH($A101&amp;"-5",Matches!$J$2:$J$201,0)),3,2))))),""))</f>
        <v/>
      </c>
      <c r="AC101" s="12" t="str">
        <f aca="false">IF(OR($B101="",N101="",O101=""),"",IFERROR(IF(OR(INDEX(Matches!$I$2:$I$201,MATCH($A101&amp;"-6",Matches!$J$2:$J$201,0))="Void",INDEX(Matches!$G$2:$G$201,MATCH($A101&amp;"-6",Matches!$J$2:$J$201,0))="",INDEX(Matches!$H$2:$H$201,MATCH($A101&amp;"-6",Matches!$J$2:$J$201,0))=""),"",IF(AND($C101&lt;&gt;"",INDEX(Matches!$F$2:$F$201,MATCH($A101&amp;"-6",Matches!$J$2:$J$201,0))&lt;&gt;"",$C101&gt;=INDEX(Matches!$F$2:$F$201,MATCH($A101&amp;"-6",Matches!$J$2:$J$201,0))),"",IF(AND(N101=INDEX(Matches!$G$2:$G$201,MATCH($A101&amp;"-6",Matches!$J$2:$J$201,0)),O101=INDEX(Matches!$H$2:$H$201,MATCH($A101&amp;"-6",Matches!$J$2:$J$201,0))),5,IF(SIGN(N101-O101)&lt;&gt;SIGN(INDEX(Matches!$G$2:$G$201,MATCH($A101&amp;"-6",Matches!$J$2:$J$201,0))-INDEX(Matches!$H$2:$H$201,MATCH($A101&amp;"-6",Matches!$J$2:$J$201,0))),0,IF(N101-O101=INDEX(Matches!$G$2:$G$201,MATCH($A101&amp;"-6",Matches!$J$2:$J$201,0))-INDEX(Matches!$H$2:$H$201,MATCH($A101&amp;"-6",Matches!$J$2:$J$201,0)),3,2))))),""))</f>
        <v/>
      </c>
      <c r="AD101" s="12" t="str">
        <f aca="false">IF(OR($B101="",P101="",Q101=""),"",IFERROR(IF(OR(INDEX(Matches!$I$2:$I$201,MATCH($A101&amp;"-7",Matches!$J$2:$J$201,0))="Void",INDEX(Matches!$G$2:$G$201,MATCH($A101&amp;"-7",Matches!$J$2:$J$201,0))="",INDEX(Matches!$H$2:$H$201,MATCH($A101&amp;"-7",Matches!$J$2:$J$201,0))=""),"",IF(AND($C101&lt;&gt;"",INDEX(Matches!$F$2:$F$201,MATCH($A101&amp;"-7",Matches!$J$2:$J$201,0))&lt;&gt;"",$C101&gt;=INDEX(Matches!$F$2:$F$201,MATCH($A101&amp;"-7",Matches!$J$2:$J$201,0))),"",IF(AND(P101=INDEX(Matches!$G$2:$G$201,MATCH($A101&amp;"-7",Matches!$J$2:$J$201,0)),Q101=INDEX(Matches!$H$2:$H$201,MATCH($A101&amp;"-7",Matches!$J$2:$J$201,0))),5,IF(SIGN(P101-Q101)&lt;&gt;SIGN(INDEX(Matches!$G$2:$G$201,MATCH($A101&amp;"-7",Matches!$J$2:$J$201,0))-INDEX(Matches!$H$2:$H$201,MATCH($A101&amp;"-7",Matches!$J$2:$J$201,0))),0,IF(P101-Q101=INDEX(Matches!$G$2:$G$201,MATCH($A101&amp;"-7",Matches!$J$2:$J$201,0))-INDEX(Matches!$H$2:$H$201,MATCH($A101&amp;"-7",Matches!$J$2:$J$201,0)),3,2))))),""))</f>
        <v/>
      </c>
      <c r="AE101" s="12" t="str">
        <f aca="false">IF(OR($B101="",R101="",S101=""),"",IFERROR(IF(OR(INDEX(Matches!$I$2:$I$201,MATCH($A101&amp;"-8",Matches!$J$2:$J$201,0))="Void",INDEX(Matches!$G$2:$G$201,MATCH($A101&amp;"-8",Matches!$J$2:$J$201,0))="",INDEX(Matches!$H$2:$H$201,MATCH($A101&amp;"-8",Matches!$J$2:$J$201,0))=""),"",IF(AND($C101&lt;&gt;"",INDEX(Matches!$F$2:$F$201,MATCH($A101&amp;"-8",Matches!$J$2:$J$201,0))&lt;&gt;"",$C101&gt;=INDEX(Matches!$F$2:$F$201,MATCH($A101&amp;"-8",Matches!$J$2:$J$201,0))),"",IF(AND(R101=INDEX(Matches!$G$2:$G$201,MATCH($A101&amp;"-8",Matches!$J$2:$J$201,0)),S101=INDEX(Matches!$H$2:$H$201,MATCH($A101&amp;"-8",Matches!$J$2:$J$201,0))),5,IF(SIGN(R101-S101)&lt;&gt;SIGN(INDEX(Matches!$G$2:$G$201,MATCH($A101&amp;"-8",Matches!$J$2:$J$201,0))-INDEX(Matches!$H$2:$H$201,MATCH($A101&amp;"-8",Matches!$J$2:$J$201,0))),0,IF(R101-S101=INDEX(Matches!$G$2:$G$201,MATCH($A101&amp;"-8",Matches!$J$2:$J$201,0))-INDEX(Matches!$H$2:$H$201,MATCH($A101&amp;"-8",Matches!$J$2:$J$201,0)),3,2))))),""))</f>
        <v/>
      </c>
      <c r="AF101" s="12" t="str">
        <f aca="false">IF(OR($B101="",T101="",U101=""),"",IFERROR(IF(OR(INDEX(Matches!$I$2:$I$201,MATCH($A101&amp;"-9",Matches!$J$2:$J$201,0))="Void",INDEX(Matches!$G$2:$G$201,MATCH($A101&amp;"-9",Matches!$J$2:$J$201,0))="",INDEX(Matches!$H$2:$H$201,MATCH($A101&amp;"-9",Matches!$J$2:$J$201,0))=""),"",IF(AND($C101&lt;&gt;"",INDEX(Matches!$F$2:$F$201,MATCH($A101&amp;"-9",Matches!$J$2:$J$201,0))&lt;&gt;"",$C101&gt;=INDEX(Matches!$F$2:$F$201,MATCH($A101&amp;"-9",Matches!$J$2:$J$201,0))),"",IF(AND(T101=INDEX(Matches!$G$2:$G$201,MATCH($A101&amp;"-9",Matches!$J$2:$J$201,0)),U101=INDEX(Matches!$H$2:$H$201,MATCH($A101&amp;"-9",Matches!$J$2:$J$201,0))),5,IF(SIGN(T101-U101)&lt;&gt;SIGN(INDEX(Matches!$G$2:$G$201,MATCH($A101&amp;"-9",Matches!$J$2:$J$201,0))-INDEX(Matches!$H$2:$H$201,MATCH($A101&amp;"-9",Matches!$J$2:$J$201,0))),0,IF(T101-U101=INDEX(Matches!$G$2:$G$201,MATCH($A101&amp;"-9",Matches!$J$2:$J$201,0))-INDEX(Matches!$H$2:$H$201,MATCH($A101&amp;"-9",Matches!$J$2:$J$201,0)),3,2))))),""))</f>
        <v/>
      </c>
      <c r="AG101" s="12" t="str">
        <f aca="false">IF(OR($B101="",V101="",W101=""),"",IFERROR(IF(OR(INDEX(Matches!$I$2:$I$201,MATCH($A101&amp;"-10",Matches!$J$2:$J$201,0))="Void",INDEX(Matches!$G$2:$G$201,MATCH($A101&amp;"-10",Matches!$J$2:$J$201,0))="",INDEX(Matches!$H$2:$H$201,MATCH($A101&amp;"-10",Matches!$J$2:$J$201,0))=""),"",IF(AND($C101&lt;&gt;"",INDEX(Matches!$F$2:$F$201,MATCH($A101&amp;"-10",Matches!$J$2:$J$201,0))&lt;&gt;"",$C101&gt;=INDEX(Matches!$F$2:$F$201,MATCH($A101&amp;"-10",Matches!$J$2:$J$201,0))),"",IF(AND(V101=INDEX(Matches!$G$2:$G$201,MATCH($A101&amp;"-10",Matches!$J$2:$J$201,0)),W101=INDEX(Matches!$H$2:$H$201,MATCH($A101&amp;"-10",Matches!$J$2:$J$201,0))),5,IF(SIGN(V101-W101)&lt;&gt;SIGN(INDEX(Matches!$G$2:$G$201,MATCH($A101&amp;"-10",Matches!$J$2:$J$201,0))-INDEX(Matches!$H$2:$H$201,MATCH($A101&amp;"-10",Matches!$J$2:$J$201,0))),0,IF(V101-W101=INDEX(Matches!$G$2:$G$201,MATCH($A101&amp;"-10",Matches!$J$2:$J$201,0))-INDEX(Matches!$H$2:$H$201,MATCH($A101&amp;"-10",Matches!$J$2:$J$201,0)),3,2))))),""))</f>
        <v/>
      </c>
      <c r="AH101" s="13" t="str">
        <f aca="false">IF($B101="","",SUM(X101:AG101))</f>
        <v/>
      </c>
      <c r="AI101" s="12" t="str">
        <f aca="false">IF($B101="","",COUNTIF(X101:AG101,5))</f>
        <v/>
      </c>
      <c r="AJ101" s="12" t="str">
        <f aca="false">IF($B101="","",COUNTIF(X101:AG101,"&gt;=2"))</f>
        <v/>
      </c>
      <c r="AK101" s="12" t="str">
        <f aca="false">IF($B101="","",COUNT(X101:AG101))</f>
        <v/>
      </c>
    </row>
    <row r="102" customFormat="false" ht="15" hidden="false" customHeight="false" outlineLevel="0" collapsed="false">
      <c r="A102" s="7"/>
      <c r="B102" s="7"/>
      <c r="C102" s="11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12" t="str">
        <f aca="false">IF(OR($B102="",D102="",E102=""),"",IFERROR(IF(OR(INDEX(Matches!$I$2:$I$201,MATCH($A102&amp;"-1",Matches!$J$2:$J$201,0))="Void",INDEX(Matches!$G$2:$G$201,MATCH($A102&amp;"-1",Matches!$J$2:$J$201,0))="",INDEX(Matches!$H$2:$H$201,MATCH($A102&amp;"-1",Matches!$J$2:$J$201,0))=""),"",IF(AND($C102&lt;&gt;"",INDEX(Matches!$F$2:$F$201,MATCH($A102&amp;"-1",Matches!$J$2:$J$201,0))&lt;&gt;"",$C102&gt;=INDEX(Matches!$F$2:$F$201,MATCH($A102&amp;"-1",Matches!$J$2:$J$201,0))),"",IF(AND(D102=INDEX(Matches!$G$2:$G$201,MATCH($A102&amp;"-1",Matches!$J$2:$J$201,0)),E102=INDEX(Matches!$H$2:$H$201,MATCH($A102&amp;"-1",Matches!$J$2:$J$201,0))),5,IF(SIGN(D102-E102)&lt;&gt;SIGN(INDEX(Matches!$G$2:$G$201,MATCH($A102&amp;"-1",Matches!$J$2:$J$201,0))-INDEX(Matches!$H$2:$H$201,MATCH($A102&amp;"-1",Matches!$J$2:$J$201,0))),0,IF(D102-E102=INDEX(Matches!$G$2:$G$201,MATCH($A102&amp;"-1",Matches!$J$2:$J$201,0))-INDEX(Matches!$H$2:$H$201,MATCH($A102&amp;"-1",Matches!$J$2:$J$201,0)),3,2))))),""))</f>
        <v/>
      </c>
      <c r="Y102" s="12" t="str">
        <f aca="false">IF(OR($B102="",F102="",G102=""),"",IFERROR(IF(OR(INDEX(Matches!$I$2:$I$201,MATCH($A102&amp;"-2",Matches!$J$2:$J$201,0))="Void",INDEX(Matches!$G$2:$G$201,MATCH($A102&amp;"-2",Matches!$J$2:$J$201,0))="",INDEX(Matches!$H$2:$H$201,MATCH($A102&amp;"-2",Matches!$J$2:$J$201,0))=""),"",IF(AND($C102&lt;&gt;"",INDEX(Matches!$F$2:$F$201,MATCH($A102&amp;"-2",Matches!$J$2:$J$201,0))&lt;&gt;"",$C102&gt;=INDEX(Matches!$F$2:$F$201,MATCH($A102&amp;"-2",Matches!$J$2:$J$201,0))),"",IF(AND(F102=INDEX(Matches!$G$2:$G$201,MATCH($A102&amp;"-2",Matches!$J$2:$J$201,0)),G102=INDEX(Matches!$H$2:$H$201,MATCH($A102&amp;"-2",Matches!$J$2:$J$201,0))),5,IF(SIGN(F102-G102)&lt;&gt;SIGN(INDEX(Matches!$G$2:$G$201,MATCH($A102&amp;"-2",Matches!$J$2:$J$201,0))-INDEX(Matches!$H$2:$H$201,MATCH($A102&amp;"-2",Matches!$J$2:$J$201,0))),0,IF(F102-G102=INDEX(Matches!$G$2:$G$201,MATCH($A102&amp;"-2",Matches!$J$2:$J$201,0))-INDEX(Matches!$H$2:$H$201,MATCH($A102&amp;"-2",Matches!$J$2:$J$201,0)),3,2))))),""))</f>
        <v/>
      </c>
      <c r="Z102" s="12" t="str">
        <f aca="false">IF(OR($B102="",H102="",I102=""),"",IFERROR(IF(OR(INDEX(Matches!$I$2:$I$201,MATCH($A102&amp;"-3",Matches!$J$2:$J$201,0))="Void",INDEX(Matches!$G$2:$G$201,MATCH($A102&amp;"-3",Matches!$J$2:$J$201,0))="",INDEX(Matches!$H$2:$H$201,MATCH($A102&amp;"-3",Matches!$J$2:$J$201,0))=""),"",IF(AND($C102&lt;&gt;"",INDEX(Matches!$F$2:$F$201,MATCH($A102&amp;"-3",Matches!$J$2:$J$201,0))&lt;&gt;"",$C102&gt;=INDEX(Matches!$F$2:$F$201,MATCH($A102&amp;"-3",Matches!$J$2:$J$201,0))),"",IF(AND(H102=INDEX(Matches!$G$2:$G$201,MATCH($A102&amp;"-3",Matches!$J$2:$J$201,0)),I102=INDEX(Matches!$H$2:$H$201,MATCH($A102&amp;"-3",Matches!$J$2:$J$201,0))),5,IF(SIGN(H102-I102)&lt;&gt;SIGN(INDEX(Matches!$G$2:$G$201,MATCH($A102&amp;"-3",Matches!$J$2:$J$201,0))-INDEX(Matches!$H$2:$H$201,MATCH($A102&amp;"-3",Matches!$J$2:$J$201,0))),0,IF(H102-I102=INDEX(Matches!$G$2:$G$201,MATCH($A102&amp;"-3",Matches!$J$2:$J$201,0))-INDEX(Matches!$H$2:$H$201,MATCH($A102&amp;"-3",Matches!$J$2:$J$201,0)),3,2))))),""))</f>
        <v/>
      </c>
      <c r="AA102" s="12" t="str">
        <f aca="false">IF(OR($B102="",J102="",K102=""),"",IFERROR(IF(OR(INDEX(Matches!$I$2:$I$201,MATCH($A102&amp;"-4",Matches!$J$2:$J$201,0))="Void",INDEX(Matches!$G$2:$G$201,MATCH($A102&amp;"-4",Matches!$J$2:$J$201,0))="",INDEX(Matches!$H$2:$H$201,MATCH($A102&amp;"-4",Matches!$J$2:$J$201,0))=""),"",IF(AND($C102&lt;&gt;"",INDEX(Matches!$F$2:$F$201,MATCH($A102&amp;"-4",Matches!$J$2:$J$201,0))&lt;&gt;"",$C102&gt;=INDEX(Matches!$F$2:$F$201,MATCH($A102&amp;"-4",Matches!$J$2:$J$201,0))),"",IF(AND(J102=INDEX(Matches!$G$2:$G$201,MATCH($A102&amp;"-4",Matches!$J$2:$J$201,0)),K102=INDEX(Matches!$H$2:$H$201,MATCH($A102&amp;"-4",Matches!$J$2:$J$201,0))),5,IF(SIGN(J102-K102)&lt;&gt;SIGN(INDEX(Matches!$G$2:$G$201,MATCH($A102&amp;"-4",Matches!$J$2:$J$201,0))-INDEX(Matches!$H$2:$H$201,MATCH($A102&amp;"-4",Matches!$J$2:$J$201,0))),0,IF(J102-K102=INDEX(Matches!$G$2:$G$201,MATCH($A102&amp;"-4",Matches!$J$2:$J$201,0))-INDEX(Matches!$H$2:$H$201,MATCH($A102&amp;"-4",Matches!$J$2:$J$201,0)),3,2))))),""))</f>
        <v/>
      </c>
      <c r="AB102" s="12" t="str">
        <f aca="false">IF(OR($B102="",L102="",M102=""),"",IFERROR(IF(OR(INDEX(Matches!$I$2:$I$201,MATCH($A102&amp;"-5",Matches!$J$2:$J$201,0))="Void",INDEX(Matches!$G$2:$G$201,MATCH($A102&amp;"-5",Matches!$J$2:$J$201,0))="",INDEX(Matches!$H$2:$H$201,MATCH($A102&amp;"-5",Matches!$J$2:$J$201,0))=""),"",IF(AND($C102&lt;&gt;"",INDEX(Matches!$F$2:$F$201,MATCH($A102&amp;"-5",Matches!$J$2:$J$201,0))&lt;&gt;"",$C102&gt;=INDEX(Matches!$F$2:$F$201,MATCH($A102&amp;"-5",Matches!$J$2:$J$201,0))),"",IF(AND(L102=INDEX(Matches!$G$2:$G$201,MATCH($A102&amp;"-5",Matches!$J$2:$J$201,0)),M102=INDEX(Matches!$H$2:$H$201,MATCH($A102&amp;"-5",Matches!$J$2:$J$201,0))),5,IF(SIGN(L102-M102)&lt;&gt;SIGN(INDEX(Matches!$G$2:$G$201,MATCH($A102&amp;"-5",Matches!$J$2:$J$201,0))-INDEX(Matches!$H$2:$H$201,MATCH($A102&amp;"-5",Matches!$J$2:$J$201,0))),0,IF(L102-M102=INDEX(Matches!$G$2:$G$201,MATCH($A102&amp;"-5",Matches!$J$2:$J$201,0))-INDEX(Matches!$H$2:$H$201,MATCH($A102&amp;"-5",Matches!$J$2:$J$201,0)),3,2))))),""))</f>
        <v/>
      </c>
      <c r="AC102" s="12" t="str">
        <f aca="false">IF(OR($B102="",N102="",O102=""),"",IFERROR(IF(OR(INDEX(Matches!$I$2:$I$201,MATCH($A102&amp;"-6",Matches!$J$2:$J$201,0))="Void",INDEX(Matches!$G$2:$G$201,MATCH($A102&amp;"-6",Matches!$J$2:$J$201,0))="",INDEX(Matches!$H$2:$H$201,MATCH($A102&amp;"-6",Matches!$J$2:$J$201,0))=""),"",IF(AND($C102&lt;&gt;"",INDEX(Matches!$F$2:$F$201,MATCH($A102&amp;"-6",Matches!$J$2:$J$201,0))&lt;&gt;"",$C102&gt;=INDEX(Matches!$F$2:$F$201,MATCH($A102&amp;"-6",Matches!$J$2:$J$201,0))),"",IF(AND(N102=INDEX(Matches!$G$2:$G$201,MATCH($A102&amp;"-6",Matches!$J$2:$J$201,0)),O102=INDEX(Matches!$H$2:$H$201,MATCH($A102&amp;"-6",Matches!$J$2:$J$201,0))),5,IF(SIGN(N102-O102)&lt;&gt;SIGN(INDEX(Matches!$G$2:$G$201,MATCH($A102&amp;"-6",Matches!$J$2:$J$201,0))-INDEX(Matches!$H$2:$H$201,MATCH($A102&amp;"-6",Matches!$J$2:$J$201,0))),0,IF(N102-O102=INDEX(Matches!$G$2:$G$201,MATCH($A102&amp;"-6",Matches!$J$2:$J$201,0))-INDEX(Matches!$H$2:$H$201,MATCH($A102&amp;"-6",Matches!$J$2:$J$201,0)),3,2))))),""))</f>
        <v/>
      </c>
      <c r="AD102" s="12" t="str">
        <f aca="false">IF(OR($B102="",P102="",Q102=""),"",IFERROR(IF(OR(INDEX(Matches!$I$2:$I$201,MATCH($A102&amp;"-7",Matches!$J$2:$J$201,0))="Void",INDEX(Matches!$G$2:$G$201,MATCH($A102&amp;"-7",Matches!$J$2:$J$201,0))="",INDEX(Matches!$H$2:$H$201,MATCH($A102&amp;"-7",Matches!$J$2:$J$201,0))=""),"",IF(AND($C102&lt;&gt;"",INDEX(Matches!$F$2:$F$201,MATCH($A102&amp;"-7",Matches!$J$2:$J$201,0))&lt;&gt;"",$C102&gt;=INDEX(Matches!$F$2:$F$201,MATCH($A102&amp;"-7",Matches!$J$2:$J$201,0))),"",IF(AND(P102=INDEX(Matches!$G$2:$G$201,MATCH($A102&amp;"-7",Matches!$J$2:$J$201,0)),Q102=INDEX(Matches!$H$2:$H$201,MATCH($A102&amp;"-7",Matches!$J$2:$J$201,0))),5,IF(SIGN(P102-Q102)&lt;&gt;SIGN(INDEX(Matches!$G$2:$G$201,MATCH($A102&amp;"-7",Matches!$J$2:$J$201,0))-INDEX(Matches!$H$2:$H$201,MATCH($A102&amp;"-7",Matches!$J$2:$J$201,0))),0,IF(P102-Q102=INDEX(Matches!$G$2:$G$201,MATCH($A102&amp;"-7",Matches!$J$2:$J$201,0))-INDEX(Matches!$H$2:$H$201,MATCH($A102&amp;"-7",Matches!$J$2:$J$201,0)),3,2))))),""))</f>
        <v/>
      </c>
      <c r="AE102" s="12" t="str">
        <f aca="false">IF(OR($B102="",R102="",S102=""),"",IFERROR(IF(OR(INDEX(Matches!$I$2:$I$201,MATCH($A102&amp;"-8",Matches!$J$2:$J$201,0))="Void",INDEX(Matches!$G$2:$G$201,MATCH($A102&amp;"-8",Matches!$J$2:$J$201,0))="",INDEX(Matches!$H$2:$H$201,MATCH($A102&amp;"-8",Matches!$J$2:$J$201,0))=""),"",IF(AND($C102&lt;&gt;"",INDEX(Matches!$F$2:$F$201,MATCH($A102&amp;"-8",Matches!$J$2:$J$201,0))&lt;&gt;"",$C102&gt;=INDEX(Matches!$F$2:$F$201,MATCH($A102&amp;"-8",Matches!$J$2:$J$201,0))),"",IF(AND(R102=INDEX(Matches!$G$2:$G$201,MATCH($A102&amp;"-8",Matches!$J$2:$J$201,0)),S102=INDEX(Matches!$H$2:$H$201,MATCH($A102&amp;"-8",Matches!$J$2:$J$201,0))),5,IF(SIGN(R102-S102)&lt;&gt;SIGN(INDEX(Matches!$G$2:$G$201,MATCH($A102&amp;"-8",Matches!$J$2:$J$201,0))-INDEX(Matches!$H$2:$H$201,MATCH($A102&amp;"-8",Matches!$J$2:$J$201,0))),0,IF(R102-S102=INDEX(Matches!$G$2:$G$201,MATCH($A102&amp;"-8",Matches!$J$2:$J$201,0))-INDEX(Matches!$H$2:$H$201,MATCH($A102&amp;"-8",Matches!$J$2:$J$201,0)),3,2))))),""))</f>
        <v/>
      </c>
      <c r="AF102" s="12" t="str">
        <f aca="false">IF(OR($B102="",T102="",U102=""),"",IFERROR(IF(OR(INDEX(Matches!$I$2:$I$201,MATCH($A102&amp;"-9",Matches!$J$2:$J$201,0))="Void",INDEX(Matches!$G$2:$G$201,MATCH($A102&amp;"-9",Matches!$J$2:$J$201,0))="",INDEX(Matches!$H$2:$H$201,MATCH($A102&amp;"-9",Matches!$J$2:$J$201,0))=""),"",IF(AND($C102&lt;&gt;"",INDEX(Matches!$F$2:$F$201,MATCH($A102&amp;"-9",Matches!$J$2:$J$201,0))&lt;&gt;"",$C102&gt;=INDEX(Matches!$F$2:$F$201,MATCH($A102&amp;"-9",Matches!$J$2:$J$201,0))),"",IF(AND(T102=INDEX(Matches!$G$2:$G$201,MATCH($A102&amp;"-9",Matches!$J$2:$J$201,0)),U102=INDEX(Matches!$H$2:$H$201,MATCH($A102&amp;"-9",Matches!$J$2:$J$201,0))),5,IF(SIGN(T102-U102)&lt;&gt;SIGN(INDEX(Matches!$G$2:$G$201,MATCH($A102&amp;"-9",Matches!$J$2:$J$201,0))-INDEX(Matches!$H$2:$H$201,MATCH($A102&amp;"-9",Matches!$J$2:$J$201,0))),0,IF(T102-U102=INDEX(Matches!$G$2:$G$201,MATCH($A102&amp;"-9",Matches!$J$2:$J$201,0))-INDEX(Matches!$H$2:$H$201,MATCH($A102&amp;"-9",Matches!$J$2:$J$201,0)),3,2))))),""))</f>
        <v/>
      </c>
      <c r="AG102" s="12" t="str">
        <f aca="false">IF(OR($B102="",V102="",W102=""),"",IFERROR(IF(OR(INDEX(Matches!$I$2:$I$201,MATCH($A102&amp;"-10",Matches!$J$2:$J$201,0))="Void",INDEX(Matches!$G$2:$G$201,MATCH($A102&amp;"-10",Matches!$J$2:$J$201,0))="",INDEX(Matches!$H$2:$H$201,MATCH($A102&amp;"-10",Matches!$J$2:$J$201,0))=""),"",IF(AND($C102&lt;&gt;"",INDEX(Matches!$F$2:$F$201,MATCH($A102&amp;"-10",Matches!$J$2:$J$201,0))&lt;&gt;"",$C102&gt;=INDEX(Matches!$F$2:$F$201,MATCH($A102&amp;"-10",Matches!$J$2:$J$201,0))),"",IF(AND(V102=INDEX(Matches!$G$2:$G$201,MATCH($A102&amp;"-10",Matches!$J$2:$J$201,0)),W102=INDEX(Matches!$H$2:$H$201,MATCH($A102&amp;"-10",Matches!$J$2:$J$201,0))),5,IF(SIGN(V102-W102)&lt;&gt;SIGN(INDEX(Matches!$G$2:$G$201,MATCH($A102&amp;"-10",Matches!$J$2:$J$201,0))-INDEX(Matches!$H$2:$H$201,MATCH($A102&amp;"-10",Matches!$J$2:$J$201,0))),0,IF(V102-W102=INDEX(Matches!$G$2:$G$201,MATCH($A102&amp;"-10",Matches!$J$2:$J$201,0))-INDEX(Matches!$H$2:$H$201,MATCH($A102&amp;"-10",Matches!$J$2:$J$201,0)),3,2))))),""))</f>
        <v/>
      </c>
      <c r="AH102" s="13" t="str">
        <f aca="false">IF($B102="","",SUM(X102:AG102))</f>
        <v/>
      </c>
      <c r="AI102" s="12" t="str">
        <f aca="false">IF($B102="","",COUNTIF(X102:AG102,5))</f>
        <v/>
      </c>
      <c r="AJ102" s="12" t="str">
        <f aca="false">IF($B102="","",COUNTIF(X102:AG102,"&gt;=2"))</f>
        <v/>
      </c>
      <c r="AK102" s="12" t="str">
        <f aca="false">IF($B102="","",COUNT(X102:AG102))</f>
        <v/>
      </c>
    </row>
    <row r="103" customFormat="false" ht="15" hidden="false" customHeight="false" outlineLevel="0" collapsed="false">
      <c r="A103" s="7"/>
      <c r="B103" s="7"/>
      <c r="C103" s="11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12" t="str">
        <f aca="false">IF(OR($B103="",D103="",E103=""),"",IFERROR(IF(OR(INDEX(Matches!$I$2:$I$201,MATCH($A103&amp;"-1",Matches!$J$2:$J$201,0))="Void",INDEX(Matches!$G$2:$G$201,MATCH($A103&amp;"-1",Matches!$J$2:$J$201,0))="",INDEX(Matches!$H$2:$H$201,MATCH($A103&amp;"-1",Matches!$J$2:$J$201,0))=""),"",IF(AND($C103&lt;&gt;"",INDEX(Matches!$F$2:$F$201,MATCH($A103&amp;"-1",Matches!$J$2:$J$201,0))&lt;&gt;"",$C103&gt;=INDEX(Matches!$F$2:$F$201,MATCH($A103&amp;"-1",Matches!$J$2:$J$201,0))),"",IF(AND(D103=INDEX(Matches!$G$2:$G$201,MATCH($A103&amp;"-1",Matches!$J$2:$J$201,0)),E103=INDEX(Matches!$H$2:$H$201,MATCH($A103&amp;"-1",Matches!$J$2:$J$201,0))),5,IF(SIGN(D103-E103)&lt;&gt;SIGN(INDEX(Matches!$G$2:$G$201,MATCH($A103&amp;"-1",Matches!$J$2:$J$201,0))-INDEX(Matches!$H$2:$H$201,MATCH($A103&amp;"-1",Matches!$J$2:$J$201,0))),0,IF(D103-E103=INDEX(Matches!$G$2:$G$201,MATCH($A103&amp;"-1",Matches!$J$2:$J$201,0))-INDEX(Matches!$H$2:$H$201,MATCH($A103&amp;"-1",Matches!$J$2:$J$201,0)),3,2))))),""))</f>
        <v/>
      </c>
      <c r="Y103" s="12" t="str">
        <f aca="false">IF(OR($B103="",F103="",G103=""),"",IFERROR(IF(OR(INDEX(Matches!$I$2:$I$201,MATCH($A103&amp;"-2",Matches!$J$2:$J$201,0))="Void",INDEX(Matches!$G$2:$G$201,MATCH($A103&amp;"-2",Matches!$J$2:$J$201,0))="",INDEX(Matches!$H$2:$H$201,MATCH($A103&amp;"-2",Matches!$J$2:$J$201,0))=""),"",IF(AND($C103&lt;&gt;"",INDEX(Matches!$F$2:$F$201,MATCH($A103&amp;"-2",Matches!$J$2:$J$201,0))&lt;&gt;"",$C103&gt;=INDEX(Matches!$F$2:$F$201,MATCH($A103&amp;"-2",Matches!$J$2:$J$201,0))),"",IF(AND(F103=INDEX(Matches!$G$2:$G$201,MATCH($A103&amp;"-2",Matches!$J$2:$J$201,0)),G103=INDEX(Matches!$H$2:$H$201,MATCH($A103&amp;"-2",Matches!$J$2:$J$201,0))),5,IF(SIGN(F103-G103)&lt;&gt;SIGN(INDEX(Matches!$G$2:$G$201,MATCH($A103&amp;"-2",Matches!$J$2:$J$201,0))-INDEX(Matches!$H$2:$H$201,MATCH($A103&amp;"-2",Matches!$J$2:$J$201,0))),0,IF(F103-G103=INDEX(Matches!$G$2:$G$201,MATCH($A103&amp;"-2",Matches!$J$2:$J$201,0))-INDEX(Matches!$H$2:$H$201,MATCH($A103&amp;"-2",Matches!$J$2:$J$201,0)),3,2))))),""))</f>
        <v/>
      </c>
      <c r="Z103" s="12" t="str">
        <f aca="false">IF(OR($B103="",H103="",I103=""),"",IFERROR(IF(OR(INDEX(Matches!$I$2:$I$201,MATCH($A103&amp;"-3",Matches!$J$2:$J$201,0))="Void",INDEX(Matches!$G$2:$G$201,MATCH($A103&amp;"-3",Matches!$J$2:$J$201,0))="",INDEX(Matches!$H$2:$H$201,MATCH($A103&amp;"-3",Matches!$J$2:$J$201,0))=""),"",IF(AND($C103&lt;&gt;"",INDEX(Matches!$F$2:$F$201,MATCH($A103&amp;"-3",Matches!$J$2:$J$201,0))&lt;&gt;"",$C103&gt;=INDEX(Matches!$F$2:$F$201,MATCH($A103&amp;"-3",Matches!$J$2:$J$201,0))),"",IF(AND(H103=INDEX(Matches!$G$2:$G$201,MATCH($A103&amp;"-3",Matches!$J$2:$J$201,0)),I103=INDEX(Matches!$H$2:$H$201,MATCH($A103&amp;"-3",Matches!$J$2:$J$201,0))),5,IF(SIGN(H103-I103)&lt;&gt;SIGN(INDEX(Matches!$G$2:$G$201,MATCH($A103&amp;"-3",Matches!$J$2:$J$201,0))-INDEX(Matches!$H$2:$H$201,MATCH($A103&amp;"-3",Matches!$J$2:$J$201,0))),0,IF(H103-I103=INDEX(Matches!$G$2:$G$201,MATCH($A103&amp;"-3",Matches!$J$2:$J$201,0))-INDEX(Matches!$H$2:$H$201,MATCH($A103&amp;"-3",Matches!$J$2:$J$201,0)),3,2))))),""))</f>
        <v/>
      </c>
      <c r="AA103" s="12" t="str">
        <f aca="false">IF(OR($B103="",J103="",K103=""),"",IFERROR(IF(OR(INDEX(Matches!$I$2:$I$201,MATCH($A103&amp;"-4",Matches!$J$2:$J$201,0))="Void",INDEX(Matches!$G$2:$G$201,MATCH($A103&amp;"-4",Matches!$J$2:$J$201,0))="",INDEX(Matches!$H$2:$H$201,MATCH($A103&amp;"-4",Matches!$J$2:$J$201,0))=""),"",IF(AND($C103&lt;&gt;"",INDEX(Matches!$F$2:$F$201,MATCH($A103&amp;"-4",Matches!$J$2:$J$201,0))&lt;&gt;"",$C103&gt;=INDEX(Matches!$F$2:$F$201,MATCH($A103&amp;"-4",Matches!$J$2:$J$201,0))),"",IF(AND(J103=INDEX(Matches!$G$2:$G$201,MATCH($A103&amp;"-4",Matches!$J$2:$J$201,0)),K103=INDEX(Matches!$H$2:$H$201,MATCH($A103&amp;"-4",Matches!$J$2:$J$201,0))),5,IF(SIGN(J103-K103)&lt;&gt;SIGN(INDEX(Matches!$G$2:$G$201,MATCH($A103&amp;"-4",Matches!$J$2:$J$201,0))-INDEX(Matches!$H$2:$H$201,MATCH($A103&amp;"-4",Matches!$J$2:$J$201,0))),0,IF(J103-K103=INDEX(Matches!$G$2:$G$201,MATCH($A103&amp;"-4",Matches!$J$2:$J$201,0))-INDEX(Matches!$H$2:$H$201,MATCH($A103&amp;"-4",Matches!$J$2:$J$201,0)),3,2))))),""))</f>
        <v/>
      </c>
      <c r="AB103" s="12" t="str">
        <f aca="false">IF(OR($B103="",L103="",M103=""),"",IFERROR(IF(OR(INDEX(Matches!$I$2:$I$201,MATCH($A103&amp;"-5",Matches!$J$2:$J$201,0))="Void",INDEX(Matches!$G$2:$G$201,MATCH($A103&amp;"-5",Matches!$J$2:$J$201,0))="",INDEX(Matches!$H$2:$H$201,MATCH($A103&amp;"-5",Matches!$J$2:$J$201,0))=""),"",IF(AND($C103&lt;&gt;"",INDEX(Matches!$F$2:$F$201,MATCH($A103&amp;"-5",Matches!$J$2:$J$201,0))&lt;&gt;"",$C103&gt;=INDEX(Matches!$F$2:$F$201,MATCH($A103&amp;"-5",Matches!$J$2:$J$201,0))),"",IF(AND(L103=INDEX(Matches!$G$2:$G$201,MATCH($A103&amp;"-5",Matches!$J$2:$J$201,0)),M103=INDEX(Matches!$H$2:$H$201,MATCH($A103&amp;"-5",Matches!$J$2:$J$201,0))),5,IF(SIGN(L103-M103)&lt;&gt;SIGN(INDEX(Matches!$G$2:$G$201,MATCH($A103&amp;"-5",Matches!$J$2:$J$201,0))-INDEX(Matches!$H$2:$H$201,MATCH($A103&amp;"-5",Matches!$J$2:$J$201,0))),0,IF(L103-M103=INDEX(Matches!$G$2:$G$201,MATCH($A103&amp;"-5",Matches!$J$2:$J$201,0))-INDEX(Matches!$H$2:$H$201,MATCH($A103&amp;"-5",Matches!$J$2:$J$201,0)),3,2))))),""))</f>
        <v/>
      </c>
      <c r="AC103" s="12" t="str">
        <f aca="false">IF(OR($B103="",N103="",O103=""),"",IFERROR(IF(OR(INDEX(Matches!$I$2:$I$201,MATCH($A103&amp;"-6",Matches!$J$2:$J$201,0))="Void",INDEX(Matches!$G$2:$G$201,MATCH($A103&amp;"-6",Matches!$J$2:$J$201,0))="",INDEX(Matches!$H$2:$H$201,MATCH($A103&amp;"-6",Matches!$J$2:$J$201,0))=""),"",IF(AND($C103&lt;&gt;"",INDEX(Matches!$F$2:$F$201,MATCH($A103&amp;"-6",Matches!$J$2:$J$201,0))&lt;&gt;"",$C103&gt;=INDEX(Matches!$F$2:$F$201,MATCH($A103&amp;"-6",Matches!$J$2:$J$201,0))),"",IF(AND(N103=INDEX(Matches!$G$2:$G$201,MATCH($A103&amp;"-6",Matches!$J$2:$J$201,0)),O103=INDEX(Matches!$H$2:$H$201,MATCH($A103&amp;"-6",Matches!$J$2:$J$201,0))),5,IF(SIGN(N103-O103)&lt;&gt;SIGN(INDEX(Matches!$G$2:$G$201,MATCH($A103&amp;"-6",Matches!$J$2:$J$201,0))-INDEX(Matches!$H$2:$H$201,MATCH($A103&amp;"-6",Matches!$J$2:$J$201,0))),0,IF(N103-O103=INDEX(Matches!$G$2:$G$201,MATCH($A103&amp;"-6",Matches!$J$2:$J$201,0))-INDEX(Matches!$H$2:$H$201,MATCH($A103&amp;"-6",Matches!$J$2:$J$201,0)),3,2))))),""))</f>
        <v/>
      </c>
      <c r="AD103" s="12" t="str">
        <f aca="false">IF(OR($B103="",P103="",Q103=""),"",IFERROR(IF(OR(INDEX(Matches!$I$2:$I$201,MATCH($A103&amp;"-7",Matches!$J$2:$J$201,0))="Void",INDEX(Matches!$G$2:$G$201,MATCH($A103&amp;"-7",Matches!$J$2:$J$201,0))="",INDEX(Matches!$H$2:$H$201,MATCH($A103&amp;"-7",Matches!$J$2:$J$201,0))=""),"",IF(AND($C103&lt;&gt;"",INDEX(Matches!$F$2:$F$201,MATCH($A103&amp;"-7",Matches!$J$2:$J$201,0))&lt;&gt;"",$C103&gt;=INDEX(Matches!$F$2:$F$201,MATCH($A103&amp;"-7",Matches!$J$2:$J$201,0))),"",IF(AND(P103=INDEX(Matches!$G$2:$G$201,MATCH($A103&amp;"-7",Matches!$J$2:$J$201,0)),Q103=INDEX(Matches!$H$2:$H$201,MATCH($A103&amp;"-7",Matches!$J$2:$J$201,0))),5,IF(SIGN(P103-Q103)&lt;&gt;SIGN(INDEX(Matches!$G$2:$G$201,MATCH($A103&amp;"-7",Matches!$J$2:$J$201,0))-INDEX(Matches!$H$2:$H$201,MATCH($A103&amp;"-7",Matches!$J$2:$J$201,0))),0,IF(P103-Q103=INDEX(Matches!$G$2:$G$201,MATCH($A103&amp;"-7",Matches!$J$2:$J$201,0))-INDEX(Matches!$H$2:$H$201,MATCH($A103&amp;"-7",Matches!$J$2:$J$201,0)),3,2))))),""))</f>
        <v/>
      </c>
      <c r="AE103" s="12" t="str">
        <f aca="false">IF(OR($B103="",R103="",S103=""),"",IFERROR(IF(OR(INDEX(Matches!$I$2:$I$201,MATCH($A103&amp;"-8",Matches!$J$2:$J$201,0))="Void",INDEX(Matches!$G$2:$G$201,MATCH($A103&amp;"-8",Matches!$J$2:$J$201,0))="",INDEX(Matches!$H$2:$H$201,MATCH($A103&amp;"-8",Matches!$J$2:$J$201,0))=""),"",IF(AND($C103&lt;&gt;"",INDEX(Matches!$F$2:$F$201,MATCH($A103&amp;"-8",Matches!$J$2:$J$201,0))&lt;&gt;"",$C103&gt;=INDEX(Matches!$F$2:$F$201,MATCH($A103&amp;"-8",Matches!$J$2:$J$201,0))),"",IF(AND(R103=INDEX(Matches!$G$2:$G$201,MATCH($A103&amp;"-8",Matches!$J$2:$J$201,0)),S103=INDEX(Matches!$H$2:$H$201,MATCH($A103&amp;"-8",Matches!$J$2:$J$201,0))),5,IF(SIGN(R103-S103)&lt;&gt;SIGN(INDEX(Matches!$G$2:$G$201,MATCH($A103&amp;"-8",Matches!$J$2:$J$201,0))-INDEX(Matches!$H$2:$H$201,MATCH($A103&amp;"-8",Matches!$J$2:$J$201,0))),0,IF(R103-S103=INDEX(Matches!$G$2:$G$201,MATCH($A103&amp;"-8",Matches!$J$2:$J$201,0))-INDEX(Matches!$H$2:$H$201,MATCH($A103&amp;"-8",Matches!$J$2:$J$201,0)),3,2))))),""))</f>
        <v/>
      </c>
      <c r="AF103" s="12" t="str">
        <f aca="false">IF(OR($B103="",T103="",U103=""),"",IFERROR(IF(OR(INDEX(Matches!$I$2:$I$201,MATCH($A103&amp;"-9",Matches!$J$2:$J$201,0))="Void",INDEX(Matches!$G$2:$G$201,MATCH($A103&amp;"-9",Matches!$J$2:$J$201,0))="",INDEX(Matches!$H$2:$H$201,MATCH($A103&amp;"-9",Matches!$J$2:$J$201,0))=""),"",IF(AND($C103&lt;&gt;"",INDEX(Matches!$F$2:$F$201,MATCH($A103&amp;"-9",Matches!$J$2:$J$201,0))&lt;&gt;"",$C103&gt;=INDEX(Matches!$F$2:$F$201,MATCH($A103&amp;"-9",Matches!$J$2:$J$201,0))),"",IF(AND(T103=INDEX(Matches!$G$2:$G$201,MATCH($A103&amp;"-9",Matches!$J$2:$J$201,0)),U103=INDEX(Matches!$H$2:$H$201,MATCH($A103&amp;"-9",Matches!$J$2:$J$201,0))),5,IF(SIGN(T103-U103)&lt;&gt;SIGN(INDEX(Matches!$G$2:$G$201,MATCH($A103&amp;"-9",Matches!$J$2:$J$201,0))-INDEX(Matches!$H$2:$H$201,MATCH($A103&amp;"-9",Matches!$J$2:$J$201,0))),0,IF(T103-U103=INDEX(Matches!$G$2:$G$201,MATCH($A103&amp;"-9",Matches!$J$2:$J$201,0))-INDEX(Matches!$H$2:$H$201,MATCH($A103&amp;"-9",Matches!$J$2:$J$201,0)),3,2))))),""))</f>
        <v/>
      </c>
      <c r="AG103" s="12" t="str">
        <f aca="false">IF(OR($B103="",V103="",W103=""),"",IFERROR(IF(OR(INDEX(Matches!$I$2:$I$201,MATCH($A103&amp;"-10",Matches!$J$2:$J$201,0))="Void",INDEX(Matches!$G$2:$G$201,MATCH($A103&amp;"-10",Matches!$J$2:$J$201,0))="",INDEX(Matches!$H$2:$H$201,MATCH($A103&amp;"-10",Matches!$J$2:$J$201,0))=""),"",IF(AND($C103&lt;&gt;"",INDEX(Matches!$F$2:$F$201,MATCH($A103&amp;"-10",Matches!$J$2:$J$201,0))&lt;&gt;"",$C103&gt;=INDEX(Matches!$F$2:$F$201,MATCH($A103&amp;"-10",Matches!$J$2:$J$201,0))),"",IF(AND(V103=INDEX(Matches!$G$2:$G$201,MATCH($A103&amp;"-10",Matches!$J$2:$J$201,0)),W103=INDEX(Matches!$H$2:$H$201,MATCH($A103&amp;"-10",Matches!$J$2:$J$201,0))),5,IF(SIGN(V103-W103)&lt;&gt;SIGN(INDEX(Matches!$G$2:$G$201,MATCH($A103&amp;"-10",Matches!$J$2:$J$201,0))-INDEX(Matches!$H$2:$H$201,MATCH($A103&amp;"-10",Matches!$J$2:$J$201,0))),0,IF(V103-W103=INDEX(Matches!$G$2:$G$201,MATCH($A103&amp;"-10",Matches!$J$2:$J$201,0))-INDEX(Matches!$H$2:$H$201,MATCH($A103&amp;"-10",Matches!$J$2:$J$201,0)),3,2))))),""))</f>
        <v/>
      </c>
      <c r="AH103" s="13" t="str">
        <f aca="false">IF($B103="","",SUM(X103:AG103))</f>
        <v/>
      </c>
      <c r="AI103" s="12" t="str">
        <f aca="false">IF($B103="","",COUNTIF(X103:AG103,5))</f>
        <v/>
      </c>
      <c r="AJ103" s="12" t="str">
        <f aca="false">IF($B103="","",COUNTIF(X103:AG103,"&gt;=2"))</f>
        <v/>
      </c>
      <c r="AK103" s="12" t="str">
        <f aca="false">IF($B103="","",COUNT(X103:AG103))</f>
        <v/>
      </c>
    </row>
    <row r="104" customFormat="false" ht="15" hidden="false" customHeight="false" outlineLevel="0" collapsed="false">
      <c r="A104" s="7"/>
      <c r="B104" s="7"/>
      <c r="C104" s="11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12" t="str">
        <f aca="false">IF(OR($B104="",D104="",E104=""),"",IFERROR(IF(OR(INDEX(Matches!$I$2:$I$201,MATCH($A104&amp;"-1",Matches!$J$2:$J$201,0))="Void",INDEX(Matches!$G$2:$G$201,MATCH($A104&amp;"-1",Matches!$J$2:$J$201,0))="",INDEX(Matches!$H$2:$H$201,MATCH($A104&amp;"-1",Matches!$J$2:$J$201,0))=""),"",IF(AND($C104&lt;&gt;"",INDEX(Matches!$F$2:$F$201,MATCH($A104&amp;"-1",Matches!$J$2:$J$201,0))&lt;&gt;"",$C104&gt;=INDEX(Matches!$F$2:$F$201,MATCH($A104&amp;"-1",Matches!$J$2:$J$201,0))),"",IF(AND(D104=INDEX(Matches!$G$2:$G$201,MATCH($A104&amp;"-1",Matches!$J$2:$J$201,0)),E104=INDEX(Matches!$H$2:$H$201,MATCH($A104&amp;"-1",Matches!$J$2:$J$201,0))),5,IF(SIGN(D104-E104)&lt;&gt;SIGN(INDEX(Matches!$G$2:$G$201,MATCH($A104&amp;"-1",Matches!$J$2:$J$201,0))-INDEX(Matches!$H$2:$H$201,MATCH($A104&amp;"-1",Matches!$J$2:$J$201,0))),0,IF(D104-E104=INDEX(Matches!$G$2:$G$201,MATCH($A104&amp;"-1",Matches!$J$2:$J$201,0))-INDEX(Matches!$H$2:$H$201,MATCH($A104&amp;"-1",Matches!$J$2:$J$201,0)),3,2))))),""))</f>
        <v/>
      </c>
      <c r="Y104" s="12" t="str">
        <f aca="false">IF(OR($B104="",F104="",G104=""),"",IFERROR(IF(OR(INDEX(Matches!$I$2:$I$201,MATCH($A104&amp;"-2",Matches!$J$2:$J$201,0))="Void",INDEX(Matches!$G$2:$G$201,MATCH($A104&amp;"-2",Matches!$J$2:$J$201,0))="",INDEX(Matches!$H$2:$H$201,MATCH($A104&amp;"-2",Matches!$J$2:$J$201,0))=""),"",IF(AND($C104&lt;&gt;"",INDEX(Matches!$F$2:$F$201,MATCH($A104&amp;"-2",Matches!$J$2:$J$201,0))&lt;&gt;"",$C104&gt;=INDEX(Matches!$F$2:$F$201,MATCH($A104&amp;"-2",Matches!$J$2:$J$201,0))),"",IF(AND(F104=INDEX(Matches!$G$2:$G$201,MATCH($A104&amp;"-2",Matches!$J$2:$J$201,0)),G104=INDEX(Matches!$H$2:$H$201,MATCH($A104&amp;"-2",Matches!$J$2:$J$201,0))),5,IF(SIGN(F104-G104)&lt;&gt;SIGN(INDEX(Matches!$G$2:$G$201,MATCH($A104&amp;"-2",Matches!$J$2:$J$201,0))-INDEX(Matches!$H$2:$H$201,MATCH($A104&amp;"-2",Matches!$J$2:$J$201,0))),0,IF(F104-G104=INDEX(Matches!$G$2:$G$201,MATCH($A104&amp;"-2",Matches!$J$2:$J$201,0))-INDEX(Matches!$H$2:$H$201,MATCH($A104&amp;"-2",Matches!$J$2:$J$201,0)),3,2))))),""))</f>
        <v/>
      </c>
      <c r="Z104" s="12" t="str">
        <f aca="false">IF(OR($B104="",H104="",I104=""),"",IFERROR(IF(OR(INDEX(Matches!$I$2:$I$201,MATCH($A104&amp;"-3",Matches!$J$2:$J$201,0))="Void",INDEX(Matches!$G$2:$G$201,MATCH($A104&amp;"-3",Matches!$J$2:$J$201,0))="",INDEX(Matches!$H$2:$H$201,MATCH($A104&amp;"-3",Matches!$J$2:$J$201,0))=""),"",IF(AND($C104&lt;&gt;"",INDEX(Matches!$F$2:$F$201,MATCH($A104&amp;"-3",Matches!$J$2:$J$201,0))&lt;&gt;"",$C104&gt;=INDEX(Matches!$F$2:$F$201,MATCH($A104&amp;"-3",Matches!$J$2:$J$201,0))),"",IF(AND(H104=INDEX(Matches!$G$2:$G$201,MATCH($A104&amp;"-3",Matches!$J$2:$J$201,0)),I104=INDEX(Matches!$H$2:$H$201,MATCH($A104&amp;"-3",Matches!$J$2:$J$201,0))),5,IF(SIGN(H104-I104)&lt;&gt;SIGN(INDEX(Matches!$G$2:$G$201,MATCH($A104&amp;"-3",Matches!$J$2:$J$201,0))-INDEX(Matches!$H$2:$H$201,MATCH($A104&amp;"-3",Matches!$J$2:$J$201,0))),0,IF(H104-I104=INDEX(Matches!$G$2:$G$201,MATCH($A104&amp;"-3",Matches!$J$2:$J$201,0))-INDEX(Matches!$H$2:$H$201,MATCH($A104&amp;"-3",Matches!$J$2:$J$201,0)),3,2))))),""))</f>
        <v/>
      </c>
      <c r="AA104" s="12" t="str">
        <f aca="false">IF(OR($B104="",J104="",K104=""),"",IFERROR(IF(OR(INDEX(Matches!$I$2:$I$201,MATCH($A104&amp;"-4",Matches!$J$2:$J$201,0))="Void",INDEX(Matches!$G$2:$G$201,MATCH($A104&amp;"-4",Matches!$J$2:$J$201,0))="",INDEX(Matches!$H$2:$H$201,MATCH($A104&amp;"-4",Matches!$J$2:$J$201,0))=""),"",IF(AND($C104&lt;&gt;"",INDEX(Matches!$F$2:$F$201,MATCH($A104&amp;"-4",Matches!$J$2:$J$201,0))&lt;&gt;"",$C104&gt;=INDEX(Matches!$F$2:$F$201,MATCH($A104&amp;"-4",Matches!$J$2:$J$201,0))),"",IF(AND(J104=INDEX(Matches!$G$2:$G$201,MATCH($A104&amp;"-4",Matches!$J$2:$J$201,0)),K104=INDEX(Matches!$H$2:$H$201,MATCH($A104&amp;"-4",Matches!$J$2:$J$201,0))),5,IF(SIGN(J104-K104)&lt;&gt;SIGN(INDEX(Matches!$G$2:$G$201,MATCH($A104&amp;"-4",Matches!$J$2:$J$201,0))-INDEX(Matches!$H$2:$H$201,MATCH($A104&amp;"-4",Matches!$J$2:$J$201,0))),0,IF(J104-K104=INDEX(Matches!$G$2:$G$201,MATCH($A104&amp;"-4",Matches!$J$2:$J$201,0))-INDEX(Matches!$H$2:$H$201,MATCH($A104&amp;"-4",Matches!$J$2:$J$201,0)),3,2))))),""))</f>
        <v/>
      </c>
      <c r="AB104" s="12" t="str">
        <f aca="false">IF(OR($B104="",L104="",M104=""),"",IFERROR(IF(OR(INDEX(Matches!$I$2:$I$201,MATCH($A104&amp;"-5",Matches!$J$2:$J$201,0))="Void",INDEX(Matches!$G$2:$G$201,MATCH($A104&amp;"-5",Matches!$J$2:$J$201,0))="",INDEX(Matches!$H$2:$H$201,MATCH($A104&amp;"-5",Matches!$J$2:$J$201,0))=""),"",IF(AND($C104&lt;&gt;"",INDEX(Matches!$F$2:$F$201,MATCH($A104&amp;"-5",Matches!$J$2:$J$201,0))&lt;&gt;"",$C104&gt;=INDEX(Matches!$F$2:$F$201,MATCH($A104&amp;"-5",Matches!$J$2:$J$201,0))),"",IF(AND(L104=INDEX(Matches!$G$2:$G$201,MATCH($A104&amp;"-5",Matches!$J$2:$J$201,0)),M104=INDEX(Matches!$H$2:$H$201,MATCH($A104&amp;"-5",Matches!$J$2:$J$201,0))),5,IF(SIGN(L104-M104)&lt;&gt;SIGN(INDEX(Matches!$G$2:$G$201,MATCH($A104&amp;"-5",Matches!$J$2:$J$201,0))-INDEX(Matches!$H$2:$H$201,MATCH($A104&amp;"-5",Matches!$J$2:$J$201,0))),0,IF(L104-M104=INDEX(Matches!$G$2:$G$201,MATCH($A104&amp;"-5",Matches!$J$2:$J$201,0))-INDEX(Matches!$H$2:$H$201,MATCH($A104&amp;"-5",Matches!$J$2:$J$201,0)),3,2))))),""))</f>
        <v/>
      </c>
      <c r="AC104" s="12" t="str">
        <f aca="false">IF(OR($B104="",N104="",O104=""),"",IFERROR(IF(OR(INDEX(Matches!$I$2:$I$201,MATCH($A104&amp;"-6",Matches!$J$2:$J$201,0))="Void",INDEX(Matches!$G$2:$G$201,MATCH($A104&amp;"-6",Matches!$J$2:$J$201,0))="",INDEX(Matches!$H$2:$H$201,MATCH($A104&amp;"-6",Matches!$J$2:$J$201,0))=""),"",IF(AND($C104&lt;&gt;"",INDEX(Matches!$F$2:$F$201,MATCH($A104&amp;"-6",Matches!$J$2:$J$201,0))&lt;&gt;"",$C104&gt;=INDEX(Matches!$F$2:$F$201,MATCH($A104&amp;"-6",Matches!$J$2:$J$201,0))),"",IF(AND(N104=INDEX(Matches!$G$2:$G$201,MATCH($A104&amp;"-6",Matches!$J$2:$J$201,0)),O104=INDEX(Matches!$H$2:$H$201,MATCH($A104&amp;"-6",Matches!$J$2:$J$201,0))),5,IF(SIGN(N104-O104)&lt;&gt;SIGN(INDEX(Matches!$G$2:$G$201,MATCH($A104&amp;"-6",Matches!$J$2:$J$201,0))-INDEX(Matches!$H$2:$H$201,MATCH($A104&amp;"-6",Matches!$J$2:$J$201,0))),0,IF(N104-O104=INDEX(Matches!$G$2:$G$201,MATCH($A104&amp;"-6",Matches!$J$2:$J$201,0))-INDEX(Matches!$H$2:$H$201,MATCH($A104&amp;"-6",Matches!$J$2:$J$201,0)),3,2))))),""))</f>
        <v/>
      </c>
      <c r="AD104" s="12" t="str">
        <f aca="false">IF(OR($B104="",P104="",Q104=""),"",IFERROR(IF(OR(INDEX(Matches!$I$2:$I$201,MATCH($A104&amp;"-7",Matches!$J$2:$J$201,0))="Void",INDEX(Matches!$G$2:$G$201,MATCH($A104&amp;"-7",Matches!$J$2:$J$201,0))="",INDEX(Matches!$H$2:$H$201,MATCH($A104&amp;"-7",Matches!$J$2:$J$201,0))=""),"",IF(AND($C104&lt;&gt;"",INDEX(Matches!$F$2:$F$201,MATCH($A104&amp;"-7",Matches!$J$2:$J$201,0))&lt;&gt;"",$C104&gt;=INDEX(Matches!$F$2:$F$201,MATCH($A104&amp;"-7",Matches!$J$2:$J$201,0))),"",IF(AND(P104=INDEX(Matches!$G$2:$G$201,MATCH($A104&amp;"-7",Matches!$J$2:$J$201,0)),Q104=INDEX(Matches!$H$2:$H$201,MATCH($A104&amp;"-7",Matches!$J$2:$J$201,0))),5,IF(SIGN(P104-Q104)&lt;&gt;SIGN(INDEX(Matches!$G$2:$G$201,MATCH($A104&amp;"-7",Matches!$J$2:$J$201,0))-INDEX(Matches!$H$2:$H$201,MATCH($A104&amp;"-7",Matches!$J$2:$J$201,0))),0,IF(P104-Q104=INDEX(Matches!$G$2:$G$201,MATCH($A104&amp;"-7",Matches!$J$2:$J$201,0))-INDEX(Matches!$H$2:$H$201,MATCH($A104&amp;"-7",Matches!$J$2:$J$201,0)),3,2))))),""))</f>
        <v/>
      </c>
      <c r="AE104" s="12" t="str">
        <f aca="false">IF(OR($B104="",R104="",S104=""),"",IFERROR(IF(OR(INDEX(Matches!$I$2:$I$201,MATCH($A104&amp;"-8",Matches!$J$2:$J$201,0))="Void",INDEX(Matches!$G$2:$G$201,MATCH($A104&amp;"-8",Matches!$J$2:$J$201,0))="",INDEX(Matches!$H$2:$H$201,MATCH($A104&amp;"-8",Matches!$J$2:$J$201,0))=""),"",IF(AND($C104&lt;&gt;"",INDEX(Matches!$F$2:$F$201,MATCH($A104&amp;"-8",Matches!$J$2:$J$201,0))&lt;&gt;"",$C104&gt;=INDEX(Matches!$F$2:$F$201,MATCH($A104&amp;"-8",Matches!$J$2:$J$201,0))),"",IF(AND(R104=INDEX(Matches!$G$2:$G$201,MATCH($A104&amp;"-8",Matches!$J$2:$J$201,0)),S104=INDEX(Matches!$H$2:$H$201,MATCH($A104&amp;"-8",Matches!$J$2:$J$201,0))),5,IF(SIGN(R104-S104)&lt;&gt;SIGN(INDEX(Matches!$G$2:$G$201,MATCH($A104&amp;"-8",Matches!$J$2:$J$201,0))-INDEX(Matches!$H$2:$H$201,MATCH($A104&amp;"-8",Matches!$J$2:$J$201,0))),0,IF(R104-S104=INDEX(Matches!$G$2:$G$201,MATCH($A104&amp;"-8",Matches!$J$2:$J$201,0))-INDEX(Matches!$H$2:$H$201,MATCH($A104&amp;"-8",Matches!$J$2:$J$201,0)),3,2))))),""))</f>
        <v/>
      </c>
      <c r="AF104" s="12" t="str">
        <f aca="false">IF(OR($B104="",T104="",U104=""),"",IFERROR(IF(OR(INDEX(Matches!$I$2:$I$201,MATCH($A104&amp;"-9",Matches!$J$2:$J$201,0))="Void",INDEX(Matches!$G$2:$G$201,MATCH($A104&amp;"-9",Matches!$J$2:$J$201,0))="",INDEX(Matches!$H$2:$H$201,MATCH($A104&amp;"-9",Matches!$J$2:$J$201,0))=""),"",IF(AND($C104&lt;&gt;"",INDEX(Matches!$F$2:$F$201,MATCH($A104&amp;"-9",Matches!$J$2:$J$201,0))&lt;&gt;"",$C104&gt;=INDEX(Matches!$F$2:$F$201,MATCH($A104&amp;"-9",Matches!$J$2:$J$201,0))),"",IF(AND(T104=INDEX(Matches!$G$2:$G$201,MATCH($A104&amp;"-9",Matches!$J$2:$J$201,0)),U104=INDEX(Matches!$H$2:$H$201,MATCH($A104&amp;"-9",Matches!$J$2:$J$201,0))),5,IF(SIGN(T104-U104)&lt;&gt;SIGN(INDEX(Matches!$G$2:$G$201,MATCH($A104&amp;"-9",Matches!$J$2:$J$201,0))-INDEX(Matches!$H$2:$H$201,MATCH($A104&amp;"-9",Matches!$J$2:$J$201,0))),0,IF(T104-U104=INDEX(Matches!$G$2:$G$201,MATCH($A104&amp;"-9",Matches!$J$2:$J$201,0))-INDEX(Matches!$H$2:$H$201,MATCH($A104&amp;"-9",Matches!$J$2:$J$201,0)),3,2))))),""))</f>
        <v/>
      </c>
      <c r="AG104" s="12" t="str">
        <f aca="false">IF(OR($B104="",V104="",W104=""),"",IFERROR(IF(OR(INDEX(Matches!$I$2:$I$201,MATCH($A104&amp;"-10",Matches!$J$2:$J$201,0))="Void",INDEX(Matches!$G$2:$G$201,MATCH($A104&amp;"-10",Matches!$J$2:$J$201,0))="",INDEX(Matches!$H$2:$H$201,MATCH($A104&amp;"-10",Matches!$J$2:$J$201,0))=""),"",IF(AND($C104&lt;&gt;"",INDEX(Matches!$F$2:$F$201,MATCH($A104&amp;"-10",Matches!$J$2:$J$201,0))&lt;&gt;"",$C104&gt;=INDEX(Matches!$F$2:$F$201,MATCH($A104&amp;"-10",Matches!$J$2:$J$201,0))),"",IF(AND(V104=INDEX(Matches!$G$2:$G$201,MATCH($A104&amp;"-10",Matches!$J$2:$J$201,0)),W104=INDEX(Matches!$H$2:$H$201,MATCH($A104&amp;"-10",Matches!$J$2:$J$201,0))),5,IF(SIGN(V104-W104)&lt;&gt;SIGN(INDEX(Matches!$G$2:$G$201,MATCH($A104&amp;"-10",Matches!$J$2:$J$201,0))-INDEX(Matches!$H$2:$H$201,MATCH($A104&amp;"-10",Matches!$J$2:$J$201,0))),0,IF(V104-W104=INDEX(Matches!$G$2:$G$201,MATCH($A104&amp;"-10",Matches!$J$2:$J$201,0))-INDEX(Matches!$H$2:$H$201,MATCH($A104&amp;"-10",Matches!$J$2:$J$201,0)),3,2))))),""))</f>
        <v/>
      </c>
      <c r="AH104" s="13" t="str">
        <f aca="false">IF($B104="","",SUM(X104:AG104))</f>
        <v/>
      </c>
      <c r="AI104" s="12" t="str">
        <f aca="false">IF($B104="","",COUNTIF(X104:AG104,5))</f>
        <v/>
      </c>
      <c r="AJ104" s="12" t="str">
        <f aca="false">IF($B104="","",COUNTIF(X104:AG104,"&gt;=2"))</f>
        <v/>
      </c>
      <c r="AK104" s="12" t="str">
        <f aca="false">IF($B104="","",COUNT(X104:AG104))</f>
        <v/>
      </c>
    </row>
    <row r="105" customFormat="false" ht="15" hidden="false" customHeight="false" outlineLevel="0" collapsed="false">
      <c r="A105" s="7"/>
      <c r="B105" s="7"/>
      <c r="C105" s="11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12" t="str">
        <f aca="false">IF(OR($B105="",D105="",E105=""),"",IFERROR(IF(OR(INDEX(Matches!$I$2:$I$201,MATCH($A105&amp;"-1",Matches!$J$2:$J$201,0))="Void",INDEX(Matches!$G$2:$G$201,MATCH($A105&amp;"-1",Matches!$J$2:$J$201,0))="",INDEX(Matches!$H$2:$H$201,MATCH($A105&amp;"-1",Matches!$J$2:$J$201,0))=""),"",IF(AND($C105&lt;&gt;"",INDEX(Matches!$F$2:$F$201,MATCH($A105&amp;"-1",Matches!$J$2:$J$201,0))&lt;&gt;"",$C105&gt;=INDEX(Matches!$F$2:$F$201,MATCH($A105&amp;"-1",Matches!$J$2:$J$201,0))),"",IF(AND(D105=INDEX(Matches!$G$2:$G$201,MATCH($A105&amp;"-1",Matches!$J$2:$J$201,0)),E105=INDEX(Matches!$H$2:$H$201,MATCH($A105&amp;"-1",Matches!$J$2:$J$201,0))),5,IF(SIGN(D105-E105)&lt;&gt;SIGN(INDEX(Matches!$G$2:$G$201,MATCH($A105&amp;"-1",Matches!$J$2:$J$201,0))-INDEX(Matches!$H$2:$H$201,MATCH($A105&amp;"-1",Matches!$J$2:$J$201,0))),0,IF(D105-E105=INDEX(Matches!$G$2:$G$201,MATCH($A105&amp;"-1",Matches!$J$2:$J$201,0))-INDEX(Matches!$H$2:$H$201,MATCH($A105&amp;"-1",Matches!$J$2:$J$201,0)),3,2))))),""))</f>
        <v/>
      </c>
      <c r="Y105" s="12" t="str">
        <f aca="false">IF(OR($B105="",F105="",G105=""),"",IFERROR(IF(OR(INDEX(Matches!$I$2:$I$201,MATCH($A105&amp;"-2",Matches!$J$2:$J$201,0))="Void",INDEX(Matches!$G$2:$G$201,MATCH($A105&amp;"-2",Matches!$J$2:$J$201,0))="",INDEX(Matches!$H$2:$H$201,MATCH($A105&amp;"-2",Matches!$J$2:$J$201,0))=""),"",IF(AND($C105&lt;&gt;"",INDEX(Matches!$F$2:$F$201,MATCH($A105&amp;"-2",Matches!$J$2:$J$201,0))&lt;&gt;"",$C105&gt;=INDEX(Matches!$F$2:$F$201,MATCH($A105&amp;"-2",Matches!$J$2:$J$201,0))),"",IF(AND(F105=INDEX(Matches!$G$2:$G$201,MATCH($A105&amp;"-2",Matches!$J$2:$J$201,0)),G105=INDEX(Matches!$H$2:$H$201,MATCH($A105&amp;"-2",Matches!$J$2:$J$201,0))),5,IF(SIGN(F105-G105)&lt;&gt;SIGN(INDEX(Matches!$G$2:$G$201,MATCH($A105&amp;"-2",Matches!$J$2:$J$201,0))-INDEX(Matches!$H$2:$H$201,MATCH($A105&amp;"-2",Matches!$J$2:$J$201,0))),0,IF(F105-G105=INDEX(Matches!$G$2:$G$201,MATCH($A105&amp;"-2",Matches!$J$2:$J$201,0))-INDEX(Matches!$H$2:$H$201,MATCH($A105&amp;"-2",Matches!$J$2:$J$201,0)),3,2))))),""))</f>
        <v/>
      </c>
      <c r="Z105" s="12" t="str">
        <f aca="false">IF(OR($B105="",H105="",I105=""),"",IFERROR(IF(OR(INDEX(Matches!$I$2:$I$201,MATCH($A105&amp;"-3",Matches!$J$2:$J$201,0))="Void",INDEX(Matches!$G$2:$G$201,MATCH($A105&amp;"-3",Matches!$J$2:$J$201,0))="",INDEX(Matches!$H$2:$H$201,MATCH($A105&amp;"-3",Matches!$J$2:$J$201,0))=""),"",IF(AND($C105&lt;&gt;"",INDEX(Matches!$F$2:$F$201,MATCH($A105&amp;"-3",Matches!$J$2:$J$201,0))&lt;&gt;"",$C105&gt;=INDEX(Matches!$F$2:$F$201,MATCH($A105&amp;"-3",Matches!$J$2:$J$201,0))),"",IF(AND(H105=INDEX(Matches!$G$2:$G$201,MATCH($A105&amp;"-3",Matches!$J$2:$J$201,0)),I105=INDEX(Matches!$H$2:$H$201,MATCH($A105&amp;"-3",Matches!$J$2:$J$201,0))),5,IF(SIGN(H105-I105)&lt;&gt;SIGN(INDEX(Matches!$G$2:$G$201,MATCH($A105&amp;"-3",Matches!$J$2:$J$201,0))-INDEX(Matches!$H$2:$H$201,MATCH($A105&amp;"-3",Matches!$J$2:$J$201,0))),0,IF(H105-I105=INDEX(Matches!$G$2:$G$201,MATCH($A105&amp;"-3",Matches!$J$2:$J$201,0))-INDEX(Matches!$H$2:$H$201,MATCH($A105&amp;"-3",Matches!$J$2:$J$201,0)),3,2))))),""))</f>
        <v/>
      </c>
      <c r="AA105" s="12" t="str">
        <f aca="false">IF(OR($B105="",J105="",K105=""),"",IFERROR(IF(OR(INDEX(Matches!$I$2:$I$201,MATCH($A105&amp;"-4",Matches!$J$2:$J$201,0))="Void",INDEX(Matches!$G$2:$G$201,MATCH($A105&amp;"-4",Matches!$J$2:$J$201,0))="",INDEX(Matches!$H$2:$H$201,MATCH($A105&amp;"-4",Matches!$J$2:$J$201,0))=""),"",IF(AND($C105&lt;&gt;"",INDEX(Matches!$F$2:$F$201,MATCH($A105&amp;"-4",Matches!$J$2:$J$201,0))&lt;&gt;"",$C105&gt;=INDEX(Matches!$F$2:$F$201,MATCH($A105&amp;"-4",Matches!$J$2:$J$201,0))),"",IF(AND(J105=INDEX(Matches!$G$2:$G$201,MATCH($A105&amp;"-4",Matches!$J$2:$J$201,0)),K105=INDEX(Matches!$H$2:$H$201,MATCH($A105&amp;"-4",Matches!$J$2:$J$201,0))),5,IF(SIGN(J105-K105)&lt;&gt;SIGN(INDEX(Matches!$G$2:$G$201,MATCH($A105&amp;"-4",Matches!$J$2:$J$201,0))-INDEX(Matches!$H$2:$H$201,MATCH($A105&amp;"-4",Matches!$J$2:$J$201,0))),0,IF(J105-K105=INDEX(Matches!$G$2:$G$201,MATCH($A105&amp;"-4",Matches!$J$2:$J$201,0))-INDEX(Matches!$H$2:$H$201,MATCH($A105&amp;"-4",Matches!$J$2:$J$201,0)),3,2))))),""))</f>
        <v/>
      </c>
      <c r="AB105" s="12" t="str">
        <f aca="false">IF(OR($B105="",L105="",M105=""),"",IFERROR(IF(OR(INDEX(Matches!$I$2:$I$201,MATCH($A105&amp;"-5",Matches!$J$2:$J$201,0))="Void",INDEX(Matches!$G$2:$G$201,MATCH($A105&amp;"-5",Matches!$J$2:$J$201,0))="",INDEX(Matches!$H$2:$H$201,MATCH($A105&amp;"-5",Matches!$J$2:$J$201,0))=""),"",IF(AND($C105&lt;&gt;"",INDEX(Matches!$F$2:$F$201,MATCH($A105&amp;"-5",Matches!$J$2:$J$201,0))&lt;&gt;"",$C105&gt;=INDEX(Matches!$F$2:$F$201,MATCH($A105&amp;"-5",Matches!$J$2:$J$201,0))),"",IF(AND(L105=INDEX(Matches!$G$2:$G$201,MATCH($A105&amp;"-5",Matches!$J$2:$J$201,0)),M105=INDEX(Matches!$H$2:$H$201,MATCH($A105&amp;"-5",Matches!$J$2:$J$201,0))),5,IF(SIGN(L105-M105)&lt;&gt;SIGN(INDEX(Matches!$G$2:$G$201,MATCH($A105&amp;"-5",Matches!$J$2:$J$201,0))-INDEX(Matches!$H$2:$H$201,MATCH($A105&amp;"-5",Matches!$J$2:$J$201,0))),0,IF(L105-M105=INDEX(Matches!$G$2:$G$201,MATCH($A105&amp;"-5",Matches!$J$2:$J$201,0))-INDEX(Matches!$H$2:$H$201,MATCH($A105&amp;"-5",Matches!$J$2:$J$201,0)),3,2))))),""))</f>
        <v/>
      </c>
      <c r="AC105" s="12" t="str">
        <f aca="false">IF(OR($B105="",N105="",O105=""),"",IFERROR(IF(OR(INDEX(Matches!$I$2:$I$201,MATCH($A105&amp;"-6",Matches!$J$2:$J$201,0))="Void",INDEX(Matches!$G$2:$G$201,MATCH($A105&amp;"-6",Matches!$J$2:$J$201,0))="",INDEX(Matches!$H$2:$H$201,MATCH($A105&amp;"-6",Matches!$J$2:$J$201,0))=""),"",IF(AND($C105&lt;&gt;"",INDEX(Matches!$F$2:$F$201,MATCH($A105&amp;"-6",Matches!$J$2:$J$201,0))&lt;&gt;"",$C105&gt;=INDEX(Matches!$F$2:$F$201,MATCH($A105&amp;"-6",Matches!$J$2:$J$201,0))),"",IF(AND(N105=INDEX(Matches!$G$2:$G$201,MATCH($A105&amp;"-6",Matches!$J$2:$J$201,0)),O105=INDEX(Matches!$H$2:$H$201,MATCH($A105&amp;"-6",Matches!$J$2:$J$201,0))),5,IF(SIGN(N105-O105)&lt;&gt;SIGN(INDEX(Matches!$G$2:$G$201,MATCH($A105&amp;"-6",Matches!$J$2:$J$201,0))-INDEX(Matches!$H$2:$H$201,MATCH($A105&amp;"-6",Matches!$J$2:$J$201,0))),0,IF(N105-O105=INDEX(Matches!$G$2:$G$201,MATCH($A105&amp;"-6",Matches!$J$2:$J$201,0))-INDEX(Matches!$H$2:$H$201,MATCH($A105&amp;"-6",Matches!$J$2:$J$201,0)),3,2))))),""))</f>
        <v/>
      </c>
      <c r="AD105" s="12" t="str">
        <f aca="false">IF(OR($B105="",P105="",Q105=""),"",IFERROR(IF(OR(INDEX(Matches!$I$2:$I$201,MATCH($A105&amp;"-7",Matches!$J$2:$J$201,0))="Void",INDEX(Matches!$G$2:$G$201,MATCH($A105&amp;"-7",Matches!$J$2:$J$201,0))="",INDEX(Matches!$H$2:$H$201,MATCH($A105&amp;"-7",Matches!$J$2:$J$201,0))=""),"",IF(AND($C105&lt;&gt;"",INDEX(Matches!$F$2:$F$201,MATCH($A105&amp;"-7",Matches!$J$2:$J$201,0))&lt;&gt;"",$C105&gt;=INDEX(Matches!$F$2:$F$201,MATCH($A105&amp;"-7",Matches!$J$2:$J$201,0))),"",IF(AND(P105=INDEX(Matches!$G$2:$G$201,MATCH($A105&amp;"-7",Matches!$J$2:$J$201,0)),Q105=INDEX(Matches!$H$2:$H$201,MATCH($A105&amp;"-7",Matches!$J$2:$J$201,0))),5,IF(SIGN(P105-Q105)&lt;&gt;SIGN(INDEX(Matches!$G$2:$G$201,MATCH($A105&amp;"-7",Matches!$J$2:$J$201,0))-INDEX(Matches!$H$2:$H$201,MATCH($A105&amp;"-7",Matches!$J$2:$J$201,0))),0,IF(P105-Q105=INDEX(Matches!$G$2:$G$201,MATCH($A105&amp;"-7",Matches!$J$2:$J$201,0))-INDEX(Matches!$H$2:$H$201,MATCH($A105&amp;"-7",Matches!$J$2:$J$201,0)),3,2))))),""))</f>
        <v/>
      </c>
      <c r="AE105" s="12" t="str">
        <f aca="false">IF(OR($B105="",R105="",S105=""),"",IFERROR(IF(OR(INDEX(Matches!$I$2:$I$201,MATCH($A105&amp;"-8",Matches!$J$2:$J$201,0))="Void",INDEX(Matches!$G$2:$G$201,MATCH($A105&amp;"-8",Matches!$J$2:$J$201,0))="",INDEX(Matches!$H$2:$H$201,MATCH($A105&amp;"-8",Matches!$J$2:$J$201,0))=""),"",IF(AND($C105&lt;&gt;"",INDEX(Matches!$F$2:$F$201,MATCH($A105&amp;"-8",Matches!$J$2:$J$201,0))&lt;&gt;"",$C105&gt;=INDEX(Matches!$F$2:$F$201,MATCH($A105&amp;"-8",Matches!$J$2:$J$201,0))),"",IF(AND(R105=INDEX(Matches!$G$2:$G$201,MATCH($A105&amp;"-8",Matches!$J$2:$J$201,0)),S105=INDEX(Matches!$H$2:$H$201,MATCH($A105&amp;"-8",Matches!$J$2:$J$201,0))),5,IF(SIGN(R105-S105)&lt;&gt;SIGN(INDEX(Matches!$G$2:$G$201,MATCH($A105&amp;"-8",Matches!$J$2:$J$201,0))-INDEX(Matches!$H$2:$H$201,MATCH($A105&amp;"-8",Matches!$J$2:$J$201,0))),0,IF(R105-S105=INDEX(Matches!$G$2:$G$201,MATCH($A105&amp;"-8",Matches!$J$2:$J$201,0))-INDEX(Matches!$H$2:$H$201,MATCH($A105&amp;"-8",Matches!$J$2:$J$201,0)),3,2))))),""))</f>
        <v/>
      </c>
      <c r="AF105" s="12" t="str">
        <f aca="false">IF(OR($B105="",T105="",U105=""),"",IFERROR(IF(OR(INDEX(Matches!$I$2:$I$201,MATCH($A105&amp;"-9",Matches!$J$2:$J$201,0))="Void",INDEX(Matches!$G$2:$G$201,MATCH($A105&amp;"-9",Matches!$J$2:$J$201,0))="",INDEX(Matches!$H$2:$H$201,MATCH($A105&amp;"-9",Matches!$J$2:$J$201,0))=""),"",IF(AND($C105&lt;&gt;"",INDEX(Matches!$F$2:$F$201,MATCH($A105&amp;"-9",Matches!$J$2:$J$201,0))&lt;&gt;"",$C105&gt;=INDEX(Matches!$F$2:$F$201,MATCH($A105&amp;"-9",Matches!$J$2:$J$201,0))),"",IF(AND(T105=INDEX(Matches!$G$2:$G$201,MATCH($A105&amp;"-9",Matches!$J$2:$J$201,0)),U105=INDEX(Matches!$H$2:$H$201,MATCH($A105&amp;"-9",Matches!$J$2:$J$201,0))),5,IF(SIGN(T105-U105)&lt;&gt;SIGN(INDEX(Matches!$G$2:$G$201,MATCH($A105&amp;"-9",Matches!$J$2:$J$201,0))-INDEX(Matches!$H$2:$H$201,MATCH($A105&amp;"-9",Matches!$J$2:$J$201,0))),0,IF(T105-U105=INDEX(Matches!$G$2:$G$201,MATCH($A105&amp;"-9",Matches!$J$2:$J$201,0))-INDEX(Matches!$H$2:$H$201,MATCH($A105&amp;"-9",Matches!$J$2:$J$201,0)),3,2))))),""))</f>
        <v/>
      </c>
      <c r="AG105" s="12" t="str">
        <f aca="false">IF(OR($B105="",V105="",W105=""),"",IFERROR(IF(OR(INDEX(Matches!$I$2:$I$201,MATCH($A105&amp;"-10",Matches!$J$2:$J$201,0))="Void",INDEX(Matches!$G$2:$G$201,MATCH($A105&amp;"-10",Matches!$J$2:$J$201,0))="",INDEX(Matches!$H$2:$H$201,MATCH($A105&amp;"-10",Matches!$J$2:$J$201,0))=""),"",IF(AND($C105&lt;&gt;"",INDEX(Matches!$F$2:$F$201,MATCH($A105&amp;"-10",Matches!$J$2:$J$201,0))&lt;&gt;"",$C105&gt;=INDEX(Matches!$F$2:$F$201,MATCH($A105&amp;"-10",Matches!$J$2:$J$201,0))),"",IF(AND(V105=INDEX(Matches!$G$2:$G$201,MATCH($A105&amp;"-10",Matches!$J$2:$J$201,0)),W105=INDEX(Matches!$H$2:$H$201,MATCH($A105&amp;"-10",Matches!$J$2:$J$201,0))),5,IF(SIGN(V105-W105)&lt;&gt;SIGN(INDEX(Matches!$G$2:$G$201,MATCH($A105&amp;"-10",Matches!$J$2:$J$201,0))-INDEX(Matches!$H$2:$H$201,MATCH($A105&amp;"-10",Matches!$J$2:$J$201,0))),0,IF(V105-W105=INDEX(Matches!$G$2:$G$201,MATCH($A105&amp;"-10",Matches!$J$2:$J$201,0))-INDEX(Matches!$H$2:$H$201,MATCH($A105&amp;"-10",Matches!$J$2:$J$201,0)),3,2))))),""))</f>
        <v/>
      </c>
      <c r="AH105" s="13" t="str">
        <f aca="false">IF($B105="","",SUM(X105:AG105))</f>
        <v/>
      </c>
      <c r="AI105" s="12" t="str">
        <f aca="false">IF($B105="","",COUNTIF(X105:AG105,5))</f>
        <v/>
      </c>
      <c r="AJ105" s="12" t="str">
        <f aca="false">IF($B105="","",COUNTIF(X105:AG105,"&gt;=2"))</f>
        <v/>
      </c>
      <c r="AK105" s="12" t="str">
        <f aca="false">IF($B105="","",COUNT(X105:AG105))</f>
        <v/>
      </c>
    </row>
    <row r="106" customFormat="false" ht="15" hidden="false" customHeight="false" outlineLevel="0" collapsed="false">
      <c r="A106" s="7"/>
      <c r="B106" s="7"/>
      <c r="C106" s="11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12" t="str">
        <f aca="false">IF(OR($B106="",D106="",E106=""),"",IFERROR(IF(OR(INDEX(Matches!$I$2:$I$201,MATCH($A106&amp;"-1",Matches!$J$2:$J$201,0))="Void",INDEX(Matches!$G$2:$G$201,MATCH($A106&amp;"-1",Matches!$J$2:$J$201,0))="",INDEX(Matches!$H$2:$H$201,MATCH($A106&amp;"-1",Matches!$J$2:$J$201,0))=""),"",IF(AND($C106&lt;&gt;"",INDEX(Matches!$F$2:$F$201,MATCH($A106&amp;"-1",Matches!$J$2:$J$201,0))&lt;&gt;"",$C106&gt;=INDEX(Matches!$F$2:$F$201,MATCH($A106&amp;"-1",Matches!$J$2:$J$201,0))),"",IF(AND(D106=INDEX(Matches!$G$2:$G$201,MATCH($A106&amp;"-1",Matches!$J$2:$J$201,0)),E106=INDEX(Matches!$H$2:$H$201,MATCH($A106&amp;"-1",Matches!$J$2:$J$201,0))),5,IF(SIGN(D106-E106)&lt;&gt;SIGN(INDEX(Matches!$G$2:$G$201,MATCH($A106&amp;"-1",Matches!$J$2:$J$201,0))-INDEX(Matches!$H$2:$H$201,MATCH($A106&amp;"-1",Matches!$J$2:$J$201,0))),0,IF(D106-E106=INDEX(Matches!$G$2:$G$201,MATCH($A106&amp;"-1",Matches!$J$2:$J$201,0))-INDEX(Matches!$H$2:$H$201,MATCH($A106&amp;"-1",Matches!$J$2:$J$201,0)),3,2))))),""))</f>
        <v/>
      </c>
      <c r="Y106" s="12" t="str">
        <f aca="false">IF(OR($B106="",F106="",G106=""),"",IFERROR(IF(OR(INDEX(Matches!$I$2:$I$201,MATCH($A106&amp;"-2",Matches!$J$2:$J$201,0))="Void",INDEX(Matches!$G$2:$G$201,MATCH($A106&amp;"-2",Matches!$J$2:$J$201,0))="",INDEX(Matches!$H$2:$H$201,MATCH($A106&amp;"-2",Matches!$J$2:$J$201,0))=""),"",IF(AND($C106&lt;&gt;"",INDEX(Matches!$F$2:$F$201,MATCH($A106&amp;"-2",Matches!$J$2:$J$201,0))&lt;&gt;"",$C106&gt;=INDEX(Matches!$F$2:$F$201,MATCH($A106&amp;"-2",Matches!$J$2:$J$201,0))),"",IF(AND(F106=INDEX(Matches!$G$2:$G$201,MATCH($A106&amp;"-2",Matches!$J$2:$J$201,0)),G106=INDEX(Matches!$H$2:$H$201,MATCH($A106&amp;"-2",Matches!$J$2:$J$201,0))),5,IF(SIGN(F106-G106)&lt;&gt;SIGN(INDEX(Matches!$G$2:$G$201,MATCH($A106&amp;"-2",Matches!$J$2:$J$201,0))-INDEX(Matches!$H$2:$H$201,MATCH($A106&amp;"-2",Matches!$J$2:$J$201,0))),0,IF(F106-G106=INDEX(Matches!$G$2:$G$201,MATCH($A106&amp;"-2",Matches!$J$2:$J$201,0))-INDEX(Matches!$H$2:$H$201,MATCH($A106&amp;"-2",Matches!$J$2:$J$201,0)),3,2))))),""))</f>
        <v/>
      </c>
      <c r="Z106" s="12" t="str">
        <f aca="false">IF(OR($B106="",H106="",I106=""),"",IFERROR(IF(OR(INDEX(Matches!$I$2:$I$201,MATCH($A106&amp;"-3",Matches!$J$2:$J$201,0))="Void",INDEX(Matches!$G$2:$G$201,MATCH($A106&amp;"-3",Matches!$J$2:$J$201,0))="",INDEX(Matches!$H$2:$H$201,MATCH($A106&amp;"-3",Matches!$J$2:$J$201,0))=""),"",IF(AND($C106&lt;&gt;"",INDEX(Matches!$F$2:$F$201,MATCH($A106&amp;"-3",Matches!$J$2:$J$201,0))&lt;&gt;"",$C106&gt;=INDEX(Matches!$F$2:$F$201,MATCH($A106&amp;"-3",Matches!$J$2:$J$201,0))),"",IF(AND(H106=INDEX(Matches!$G$2:$G$201,MATCH($A106&amp;"-3",Matches!$J$2:$J$201,0)),I106=INDEX(Matches!$H$2:$H$201,MATCH($A106&amp;"-3",Matches!$J$2:$J$201,0))),5,IF(SIGN(H106-I106)&lt;&gt;SIGN(INDEX(Matches!$G$2:$G$201,MATCH($A106&amp;"-3",Matches!$J$2:$J$201,0))-INDEX(Matches!$H$2:$H$201,MATCH($A106&amp;"-3",Matches!$J$2:$J$201,0))),0,IF(H106-I106=INDEX(Matches!$G$2:$G$201,MATCH($A106&amp;"-3",Matches!$J$2:$J$201,0))-INDEX(Matches!$H$2:$H$201,MATCH($A106&amp;"-3",Matches!$J$2:$J$201,0)),3,2))))),""))</f>
        <v/>
      </c>
      <c r="AA106" s="12" t="str">
        <f aca="false">IF(OR($B106="",J106="",K106=""),"",IFERROR(IF(OR(INDEX(Matches!$I$2:$I$201,MATCH($A106&amp;"-4",Matches!$J$2:$J$201,0))="Void",INDEX(Matches!$G$2:$G$201,MATCH($A106&amp;"-4",Matches!$J$2:$J$201,0))="",INDEX(Matches!$H$2:$H$201,MATCH($A106&amp;"-4",Matches!$J$2:$J$201,0))=""),"",IF(AND($C106&lt;&gt;"",INDEX(Matches!$F$2:$F$201,MATCH($A106&amp;"-4",Matches!$J$2:$J$201,0))&lt;&gt;"",$C106&gt;=INDEX(Matches!$F$2:$F$201,MATCH($A106&amp;"-4",Matches!$J$2:$J$201,0))),"",IF(AND(J106=INDEX(Matches!$G$2:$G$201,MATCH($A106&amp;"-4",Matches!$J$2:$J$201,0)),K106=INDEX(Matches!$H$2:$H$201,MATCH($A106&amp;"-4",Matches!$J$2:$J$201,0))),5,IF(SIGN(J106-K106)&lt;&gt;SIGN(INDEX(Matches!$G$2:$G$201,MATCH($A106&amp;"-4",Matches!$J$2:$J$201,0))-INDEX(Matches!$H$2:$H$201,MATCH($A106&amp;"-4",Matches!$J$2:$J$201,0))),0,IF(J106-K106=INDEX(Matches!$G$2:$G$201,MATCH($A106&amp;"-4",Matches!$J$2:$J$201,0))-INDEX(Matches!$H$2:$H$201,MATCH($A106&amp;"-4",Matches!$J$2:$J$201,0)),3,2))))),""))</f>
        <v/>
      </c>
      <c r="AB106" s="12" t="str">
        <f aca="false">IF(OR($B106="",L106="",M106=""),"",IFERROR(IF(OR(INDEX(Matches!$I$2:$I$201,MATCH($A106&amp;"-5",Matches!$J$2:$J$201,0))="Void",INDEX(Matches!$G$2:$G$201,MATCH($A106&amp;"-5",Matches!$J$2:$J$201,0))="",INDEX(Matches!$H$2:$H$201,MATCH($A106&amp;"-5",Matches!$J$2:$J$201,0))=""),"",IF(AND($C106&lt;&gt;"",INDEX(Matches!$F$2:$F$201,MATCH($A106&amp;"-5",Matches!$J$2:$J$201,0))&lt;&gt;"",$C106&gt;=INDEX(Matches!$F$2:$F$201,MATCH($A106&amp;"-5",Matches!$J$2:$J$201,0))),"",IF(AND(L106=INDEX(Matches!$G$2:$G$201,MATCH($A106&amp;"-5",Matches!$J$2:$J$201,0)),M106=INDEX(Matches!$H$2:$H$201,MATCH($A106&amp;"-5",Matches!$J$2:$J$201,0))),5,IF(SIGN(L106-M106)&lt;&gt;SIGN(INDEX(Matches!$G$2:$G$201,MATCH($A106&amp;"-5",Matches!$J$2:$J$201,0))-INDEX(Matches!$H$2:$H$201,MATCH($A106&amp;"-5",Matches!$J$2:$J$201,0))),0,IF(L106-M106=INDEX(Matches!$G$2:$G$201,MATCH($A106&amp;"-5",Matches!$J$2:$J$201,0))-INDEX(Matches!$H$2:$H$201,MATCH($A106&amp;"-5",Matches!$J$2:$J$201,0)),3,2))))),""))</f>
        <v/>
      </c>
      <c r="AC106" s="12" t="str">
        <f aca="false">IF(OR($B106="",N106="",O106=""),"",IFERROR(IF(OR(INDEX(Matches!$I$2:$I$201,MATCH($A106&amp;"-6",Matches!$J$2:$J$201,0))="Void",INDEX(Matches!$G$2:$G$201,MATCH($A106&amp;"-6",Matches!$J$2:$J$201,0))="",INDEX(Matches!$H$2:$H$201,MATCH($A106&amp;"-6",Matches!$J$2:$J$201,0))=""),"",IF(AND($C106&lt;&gt;"",INDEX(Matches!$F$2:$F$201,MATCH($A106&amp;"-6",Matches!$J$2:$J$201,0))&lt;&gt;"",$C106&gt;=INDEX(Matches!$F$2:$F$201,MATCH($A106&amp;"-6",Matches!$J$2:$J$201,0))),"",IF(AND(N106=INDEX(Matches!$G$2:$G$201,MATCH($A106&amp;"-6",Matches!$J$2:$J$201,0)),O106=INDEX(Matches!$H$2:$H$201,MATCH($A106&amp;"-6",Matches!$J$2:$J$201,0))),5,IF(SIGN(N106-O106)&lt;&gt;SIGN(INDEX(Matches!$G$2:$G$201,MATCH($A106&amp;"-6",Matches!$J$2:$J$201,0))-INDEX(Matches!$H$2:$H$201,MATCH($A106&amp;"-6",Matches!$J$2:$J$201,0))),0,IF(N106-O106=INDEX(Matches!$G$2:$G$201,MATCH($A106&amp;"-6",Matches!$J$2:$J$201,0))-INDEX(Matches!$H$2:$H$201,MATCH($A106&amp;"-6",Matches!$J$2:$J$201,0)),3,2))))),""))</f>
        <v/>
      </c>
      <c r="AD106" s="12" t="str">
        <f aca="false">IF(OR($B106="",P106="",Q106=""),"",IFERROR(IF(OR(INDEX(Matches!$I$2:$I$201,MATCH($A106&amp;"-7",Matches!$J$2:$J$201,0))="Void",INDEX(Matches!$G$2:$G$201,MATCH($A106&amp;"-7",Matches!$J$2:$J$201,0))="",INDEX(Matches!$H$2:$H$201,MATCH($A106&amp;"-7",Matches!$J$2:$J$201,0))=""),"",IF(AND($C106&lt;&gt;"",INDEX(Matches!$F$2:$F$201,MATCH($A106&amp;"-7",Matches!$J$2:$J$201,0))&lt;&gt;"",$C106&gt;=INDEX(Matches!$F$2:$F$201,MATCH($A106&amp;"-7",Matches!$J$2:$J$201,0))),"",IF(AND(P106=INDEX(Matches!$G$2:$G$201,MATCH($A106&amp;"-7",Matches!$J$2:$J$201,0)),Q106=INDEX(Matches!$H$2:$H$201,MATCH($A106&amp;"-7",Matches!$J$2:$J$201,0))),5,IF(SIGN(P106-Q106)&lt;&gt;SIGN(INDEX(Matches!$G$2:$G$201,MATCH($A106&amp;"-7",Matches!$J$2:$J$201,0))-INDEX(Matches!$H$2:$H$201,MATCH($A106&amp;"-7",Matches!$J$2:$J$201,0))),0,IF(P106-Q106=INDEX(Matches!$G$2:$G$201,MATCH($A106&amp;"-7",Matches!$J$2:$J$201,0))-INDEX(Matches!$H$2:$H$201,MATCH($A106&amp;"-7",Matches!$J$2:$J$201,0)),3,2))))),""))</f>
        <v/>
      </c>
      <c r="AE106" s="12" t="str">
        <f aca="false">IF(OR($B106="",R106="",S106=""),"",IFERROR(IF(OR(INDEX(Matches!$I$2:$I$201,MATCH($A106&amp;"-8",Matches!$J$2:$J$201,0))="Void",INDEX(Matches!$G$2:$G$201,MATCH($A106&amp;"-8",Matches!$J$2:$J$201,0))="",INDEX(Matches!$H$2:$H$201,MATCH($A106&amp;"-8",Matches!$J$2:$J$201,0))=""),"",IF(AND($C106&lt;&gt;"",INDEX(Matches!$F$2:$F$201,MATCH($A106&amp;"-8",Matches!$J$2:$J$201,0))&lt;&gt;"",$C106&gt;=INDEX(Matches!$F$2:$F$201,MATCH($A106&amp;"-8",Matches!$J$2:$J$201,0))),"",IF(AND(R106=INDEX(Matches!$G$2:$G$201,MATCH($A106&amp;"-8",Matches!$J$2:$J$201,0)),S106=INDEX(Matches!$H$2:$H$201,MATCH($A106&amp;"-8",Matches!$J$2:$J$201,0))),5,IF(SIGN(R106-S106)&lt;&gt;SIGN(INDEX(Matches!$G$2:$G$201,MATCH($A106&amp;"-8",Matches!$J$2:$J$201,0))-INDEX(Matches!$H$2:$H$201,MATCH($A106&amp;"-8",Matches!$J$2:$J$201,0))),0,IF(R106-S106=INDEX(Matches!$G$2:$G$201,MATCH($A106&amp;"-8",Matches!$J$2:$J$201,0))-INDEX(Matches!$H$2:$H$201,MATCH($A106&amp;"-8",Matches!$J$2:$J$201,0)),3,2))))),""))</f>
        <v/>
      </c>
      <c r="AF106" s="12" t="str">
        <f aca="false">IF(OR($B106="",T106="",U106=""),"",IFERROR(IF(OR(INDEX(Matches!$I$2:$I$201,MATCH($A106&amp;"-9",Matches!$J$2:$J$201,0))="Void",INDEX(Matches!$G$2:$G$201,MATCH($A106&amp;"-9",Matches!$J$2:$J$201,0))="",INDEX(Matches!$H$2:$H$201,MATCH($A106&amp;"-9",Matches!$J$2:$J$201,0))=""),"",IF(AND($C106&lt;&gt;"",INDEX(Matches!$F$2:$F$201,MATCH($A106&amp;"-9",Matches!$J$2:$J$201,0))&lt;&gt;"",$C106&gt;=INDEX(Matches!$F$2:$F$201,MATCH($A106&amp;"-9",Matches!$J$2:$J$201,0))),"",IF(AND(T106=INDEX(Matches!$G$2:$G$201,MATCH($A106&amp;"-9",Matches!$J$2:$J$201,0)),U106=INDEX(Matches!$H$2:$H$201,MATCH($A106&amp;"-9",Matches!$J$2:$J$201,0))),5,IF(SIGN(T106-U106)&lt;&gt;SIGN(INDEX(Matches!$G$2:$G$201,MATCH($A106&amp;"-9",Matches!$J$2:$J$201,0))-INDEX(Matches!$H$2:$H$201,MATCH($A106&amp;"-9",Matches!$J$2:$J$201,0))),0,IF(T106-U106=INDEX(Matches!$G$2:$G$201,MATCH($A106&amp;"-9",Matches!$J$2:$J$201,0))-INDEX(Matches!$H$2:$H$201,MATCH($A106&amp;"-9",Matches!$J$2:$J$201,0)),3,2))))),""))</f>
        <v/>
      </c>
      <c r="AG106" s="12" t="str">
        <f aca="false">IF(OR($B106="",V106="",W106=""),"",IFERROR(IF(OR(INDEX(Matches!$I$2:$I$201,MATCH($A106&amp;"-10",Matches!$J$2:$J$201,0))="Void",INDEX(Matches!$G$2:$G$201,MATCH($A106&amp;"-10",Matches!$J$2:$J$201,0))="",INDEX(Matches!$H$2:$H$201,MATCH($A106&amp;"-10",Matches!$J$2:$J$201,0))=""),"",IF(AND($C106&lt;&gt;"",INDEX(Matches!$F$2:$F$201,MATCH($A106&amp;"-10",Matches!$J$2:$J$201,0))&lt;&gt;"",$C106&gt;=INDEX(Matches!$F$2:$F$201,MATCH($A106&amp;"-10",Matches!$J$2:$J$201,0))),"",IF(AND(V106=INDEX(Matches!$G$2:$G$201,MATCH($A106&amp;"-10",Matches!$J$2:$J$201,0)),W106=INDEX(Matches!$H$2:$H$201,MATCH($A106&amp;"-10",Matches!$J$2:$J$201,0))),5,IF(SIGN(V106-W106)&lt;&gt;SIGN(INDEX(Matches!$G$2:$G$201,MATCH($A106&amp;"-10",Matches!$J$2:$J$201,0))-INDEX(Matches!$H$2:$H$201,MATCH($A106&amp;"-10",Matches!$J$2:$J$201,0))),0,IF(V106-W106=INDEX(Matches!$G$2:$G$201,MATCH($A106&amp;"-10",Matches!$J$2:$J$201,0))-INDEX(Matches!$H$2:$H$201,MATCH($A106&amp;"-10",Matches!$J$2:$J$201,0)),3,2))))),""))</f>
        <v/>
      </c>
      <c r="AH106" s="13" t="str">
        <f aca="false">IF($B106="","",SUM(X106:AG106))</f>
        <v/>
      </c>
      <c r="AI106" s="12" t="str">
        <f aca="false">IF($B106="","",COUNTIF(X106:AG106,5))</f>
        <v/>
      </c>
      <c r="AJ106" s="12" t="str">
        <f aca="false">IF($B106="","",COUNTIF(X106:AG106,"&gt;=2"))</f>
        <v/>
      </c>
      <c r="AK106" s="12" t="str">
        <f aca="false">IF($B106="","",COUNT(X106:AG106))</f>
        <v/>
      </c>
    </row>
    <row r="107" customFormat="false" ht="15" hidden="false" customHeight="false" outlineLevel="0" collapsed="false">
      <c r="A107" s="7"/>
      <c r="B107" s="7"/>
      <c r="C107" s="11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12" t="str">
        <f aca="false">IF(OR($B107="",D107="",E107=""),"",IFERROR(IF(OR(INDEX(Matches!$I$2:$I$201,MATCH($A107&amp;"-1",Matches!$J$2:$J$201,0))="Void",INDEX(Matches!$G$2:$G$201,MATCH($A107&amp;"-1",Matches!$J$2:$J$201,0))="",INDEX(Matches!$H$2:$H$201,MATCH($A107&amp;"-1",Matches!$J$2:$J$201,0))=""),"",IF(AND($C107&lt;&gt;"",INDEX(Matches!$F$2:$F$201,MATCH($A107&amp;"-1",Matches!$J$2:$J$201,0))&lt;&gt;"",$C107&gt;=INDEX(Matches!$F$2:$F$201,MATCH($A107&amp;"-1",Matches!$J$2:$J$201,0))),"",IF(AND(D107=INDEX(Matches!$G$2:$G$201,MATCH($A107&amp;"-1",Matches!$J$2:$J$201,0)),E107=INDEX(Matches!$H$2:$H$201,MATCH($A107&amp;"-1",Matches!$J$2:$J$201,0))),5,IF(SIGN(D107-E107)&lt;&gt;SIGN(INDEX(Matches!$G$2:$G$201,MATCH($A107&amp;"-1",Matches!$J$2:$J$201,0))-INDEX(Matches!$H$2:$H$201,MATCH($A107&amp;"-1",Matches!$J$2:$J$201,0))),0,IF(D107-E107=INDEX(Matches!$G$2:$G$201,MATCH($A107&amp;"-1",Matches!$J$2:$J$201,0))-INDEX(Matches!$H$2:$H$201,MATCH($A107&amp;"-1",Matches!$J$2:$J$201,0)),3,2))))),""))</f>
        <v/>
      </c>
      <c r="Y107" s="12" t="str">
        <f aca="false">IF(OR($B107="",F107="",G107=""),"",IFERROR(IF(OR(INDEX(Matches!$I$2:$I$201,MATCH($A107&amp;"-2",Matches!$J$2:$J$201,0))="Void",INDEX(Matches!$G$2:$G$201,MATCH($A107&amp;"-2",Matches!$J$2:$J$201,0))="",INDEX(Matches!$H$2:$H$201,MATCH($A107&amp;"-2",Matches!$J$2:$J$201,0))=""),"",IF(AND($C107&lt;&gt;"",INDEX(Matches!$F$2:$F$201,MATCH($A107&amp;"-2",Matches!$J$2:$J$201,0))&lt;&gt;"",$C107&gt;=INDEX(Matches!$F$2:$F$201,MATCH($A107&amp;"-2",Matches!$J$2:$J$201,0))),"",IF(AND(F107=INDEX(Matches!$G$2:$G$201,MATCH($A107&amp;"-2",Matches!$J$2:$J$201,0)),G107=INDEX(Matches!$H$2:$H$201,MATCH($A107&amp;"-2",Matches!$J$2:$J$201,0))),5,IF(SIGN(F107-G107)&lt;&gt;SIGN(INDEX(Matches!$G$2:$G$201,MATCH($A107&amp;"-2",Matches!$J$2:$J$201,0))-INDEX(Matches!$H$2:$H$201,MATCH($A107&amp;"-2",Matches!$J$2:$J$201,0))),0,IF(F107-G107=INDEX(Matches!$G$2:$G$201,MATCH($A107&amp;"-2",Matches!$J$2:$J$201,0))-INDEX(Matches!$H$2:$H$201,MATCH($A107&amp;"-2",Matches!$J$2:$J$201,0)),3,2))))),""))</f>
        <v/>
      </c>
      <c r="Z107" s="12" t="str">
        <f aca="false">IF(OR($B107="",H107="",I107=""),"",IFERROR(IF(OR(INDEX(Matches!$I$2:$I$201,MATCH($A107&amp;"-3",Matches!$J$2:$J$201,0))="Void",INDEX(Matches!$G$2:$G$201,MATCH($A107&amp;"-3",Matches!$J$2:$J$201,0))="",INDEX(Matches!$H$2:$H$201,MATCH($A107&amp;"-3",Matches!$J$2:$J$201,0))=""),"",IF(AND($C107&lt;&gt;"",INDEX(Matches!$F$2:$F$201,MATCH($A107&amp;"-3",Matches!$J$2:$J$201,0))&lt;&gt;"",$C107&gt;=INDEX(Matches!$F$2:$F$201,MATCH($A107&amp;"-3",Matches!$J$2:$J$201,0))),"",IF(AND(H107=INDEX(Matches!$G$2:$G$201,MATCH($A107&amp;"-3",Matches!$J$2:$J$201,0)),I107=INDEX(Matches!$H$2:$H$201,MATCH($A107&amp;"-3",Matches!$J$2:$J$201,0))),5,IF(SIGN(H107-I107)&lt;&gt;SIGN(INDEX(Matches!$G$2:$G$201,MATCH($A107&amp;"-3",Matches!$J$2:$J$201,0))-INDEX(Matches!$H$2:$H$201,MATCH($A107&amp;"-3",Matches!$J$2:$J$201,0))),0,IF(H107-I107=INDEX(Matches!$G$2:$G$201,MATCH($A107&amp;"-3",Matches!$J$2:$J$201,0))-INDEX(Matches!$H$2:$H$201,MATCH($A107&amp;"-3",Matches!$J$2:$J$201,0)),3,2))))),""))</f>
        <v/>
      </c>
      <c r="AA107" s="12" t="str">
        <f aca="false">IF(OR($B107="",J107="",K107=""),"",IFERROR(IF(OR(INDEX(Matches!$I$2:$I$201,MATCH($A107&amp;"-4",Matches!$J$2:$J$201,0))="Void",INDEX(Matches!$G$2:$G$201,MATCH($A107&amp;"-4",Matches!$J$2:$J$201,0))="",INDEX(Matches!$H$2:$H$201,MATCH($A107&amp;"-4",Matches!$J$2:$J$201,0))=""),"",IF(AND($C107&lt;&gt;"",INDEX(Matches!$F$2:$F$201,MATCH($A107&amp;"-4",Matches!$J$2:$J$201,0))&lt;&gt;"",$C107&gt;=INDEX(Matches!$F$2:$F$201,MATCH($A107&amp;"-4",Matches!$J$2:$J$201,0))),"",IF(AND(J107=INDEX(Matches!$G$2:$G$201,MATCH($A107&amp;"-4",Matches!$J$2:$J$201,0)),K107=INDEX(Matches!$H$2:$H$201,MATCH($A107&amp;"-4",Matches!$J$2:$J$201,0))),5,IF(SIGN(J107-K107)&lt;&gt;SIGN(INDEX(Matches!$G$2:$G$201,MATCH($A107&amp;"-4",Matches!$J$2:$J$201,0))-INDEX(Matches!$H$2:$H$201,MATCH($A107&amp;"-4",Matches!$J$2:$J$201,0))),0,IF(J107-K107=INDEX(Matches!$G$2:$G$201,MATCH($A107&amp;"-4",Matches!$J$2:$J$201,0))-INDEX(Matches!$H$2:$H$201,MATCH($A107&amp;"-4",Matches!$J$2:$J$201,0)),3,2))))),""))</f>
        <v/>
      </c>
      <c r="AB107" s="12" t="str">
        <f aca="false">IF(OR($B107="",L107="",M107=""),"",IFERROR(IF(OR(INDEX(Matches!$I$2:$I$201,MATCH($A107&amp;"-5",Matches!$J$2:$J$201,0))="Void",INDEX(Matches!$G$2:$G$201,MATCH($A107&amp;"-5",Matches!$J$2:$J$201,0))="",INDEX(Matches!$H$2:$H$201,MATCH($A107&amp;"-5",Matches!$J$2:$J$201,0))=""),"",IF(AND($C107&lt;&gt;"",INDEX(Matches!$F$2:$F$201,MATCH($A107&amp;"-5",Matches!$J$2:$J$201,0))&lt;&gt;"",$C107&gt;=INDEX(Matches!$F$2:$F$201,MATCH($A107&amp;"-5",Matches!$J$2:$J$201,0))),"",IF(AND(L107=INDEX(Matches!$G$2:$G$201,MATCH($A107&amp;"-5",Matches!$J$2:$J$201,0)),M107=INDEX(Matches!$H$2:$H$201,MATCH($A107&amp;"-5",Matches!$J$2:$J$201,0))),5,IF(SIGN(L107-M107)&lt;&gt;SIGN(INDEX(Matches!$G$2:$G$201,MATCH($A107&amp;"-5",Matches!$J$2:$J$201,0))-INDEX(Matches!$H$2:$H$201,MATCH($A107&amp;"-5",Matches!$J$2:$J$201,0))),0,IF(L107-M107=INDEX(Matches!$G$2:$G$201,MATCH($A107&amp;"-5",Matches!$J$2:$J$201,0))-INDEX(Matches!$H$2:$H$201,MATCH($A107&amp;"-5",Matches!$J$2:$J$201,0)),3,2))))),""))</f>
        <v/>
      </c>
      <c r="AC107" s="12" t="str">
        <f aca="false">IF(OR($B107="",N107="",O107=""),"",IFERROR(IF(OR(INDEX(Matches!$I$2:$I$201,MATCH($A107&amp;"-6",Matches!$J$2:$J$201,0))="Void",INDEX(Matches!$G$2:$G$201,MATCH($A107&amp;"-6",Matches!$J$2:$J$201,0))="",INDEX(Matches!$H$2:$H$201,MATCH($A107&amp;"-6",Matches!$J$2:$J$201,0))=""),"",IF(AND($C107&lt;&gt;"",INDEX(Matches!$F$2:$F$201,MATCH($A107&amp;"-6",Matches!$J$2:$J$201,0))&lt;&gt;"",$C107&gt;=INDEX(Matches!$F$2:$F$201,MATCH($A107&amp;"-6",Matches!$J$2:$J$201,0))),"",IF(AND(N107=INDEX(Matches!$G$2:$G$201,MATCH($A107&amp;"-6",Matches!$J$2:$J$201,0)),O107=INDEX(Matches!$H$2:$H$201,MATCH($A107&amp;"-6",Matches!$J$2:$J$201,0))),5,IF(SIGN(N107-O107)&lt;&gt;SIGN(INDEX(Matches!$G$2:$G$201,MATCH($A107&amp;"-6",Matches!$J$2:$J$201,0))-INDEX(Matches!$H$2:$H$201,MATCH($A107&amp;"-6",Matches!$J$2:$J$201,0))),0,IF(N107-O107=INDEX(Matches!$G$2:$G$201,MATCH($A107&amp;"-6",Matches!$J$2:$J$201,0))-INDEX(Matches!$H$2:$H$201,MATCH($A107&amp;"-6",Matches!$J$2:$J$201,0)),3,2))))),""))</f>
        <v/>
      </c>
      <c r="AD107" s="12" t="str">
        <f aca="false">IF(OR($B107="",P107="",Q107=""),"",IFERROR(IF(OR(INDEX(Matches!$I$2:$I$201,MATCH($A107&amp;"-7",Matches!$J$2:$J$201,0))="Void",INDEX(Matches!$G$2:$G$201,MATCH($A107&amp;"-7",Matches!$J$2:$J$201,0))="",INDEX(Matches!$H$2:$H$201,MATCH($A107&amp;"-7",Matches!$J$2:$J$201,0))=""),"",IF(AND($C107&lt;&gt;"",INDEX(Matches!$F$2:$F$201,MATCH($A107&amp;"-7",Matches!$J$2:$J$201,0))&lt;&gt;"",$C107&gt;=INDEX(Matches!$F$2:$F$201,MATCH($A107&amp;"-7",Matches!$J$2:$J$201,0))),"",IF(AND(P107=INDEX(Matches!$G$2:$G$201,MATCH($A107&amp;"-7",Matches!$J$2:$J$201,0)),Q107=INDEX(Matches!$H$2:$H$201,MATCH($A107&amp;"-7",Matches!$J$2:$J$201,0))),5,IF(SIGN(P107-Q107)&lt;&gt;SIGN(INDEX(Matches!$G$2:$G$201,MATCH($A107&amp;"-7",Matches!$J$2:$J$201,0))-INDEX(Matches!$H$2:$H$201,MATCH($A107&amp;"-7",Matches!$J$2:$J$201,0))),0,IF(P107-Q107=INDEX(Matches!$G$2:$G$201,MATCH($A107&amp;"-7",Matches!$J$2:$J$201,0))-INDEX(Matches!$H$2:$H$201,MATCH($A107&amp;"-7",Matches!$J$2:$J$201,0)),3,2))))),""))</f>
        <v/>
      </c>
      <c r="AE107" s="12" t="str">
        <f aca="false">IF(OR($B107="",R107="",S107=""),"",IFERROR(IF(OR(INDEX(Matches!$I$2:$I$201,MATCH($A107&amp;"-8",Matches!$J$2:$J$201,0))="Void",INDEX(Matches!$G$2:$G$201,MATCH($A107&amp;"-8",Matches!$J$2:$J$201,0))="",INDEX(Matches!$H$2:$H$201,MATCH($A107&amp;"-8",Matches!$J$2:$J$201,0))=""),"",IF(AND($C107&lt;&gt;"",INDEX(Matches!$F$2:$F$201,MATCH($A107&amp;"-8",Matches!$J$2:$J$201,0))&lt;&gt;"",$C107&gt;=INDEX(Matches!$F$2:$F$201,MATCH($A107&amp;"-8",Matches!$J$2:$J$201,0))),"",IF(AND(R107=INDEX(Matches!$G$2:$G$201,MATCH($A107&amp;"-8",Matches!$J$2:$J$201,0)),S107=INDEX(Matches!$H$2:$H$201,MATCH($A107&amp;"-8",Matches!$J$2:$J$201,0))),5,IF(SIGN(R107-S107)&lt;&gt;SIGN(INDEX(Matches!$G$2:$G$201,MATCH($A107&amp;"-8",Matches!$J$2:$J$201,0))-INDEX(Matches!$H$2:$H$201,MATCH($A107&amp;"-8",Matches!$J$2:$J$201,0))),0,IF(R107-S107=INDEX(Matches!$G$2:$G$201,MATCH($A107&amp;"-8",Matches!$J$2:$J$201,0))-INDEX(Matches!$H$2:$H$201,MATCH($A107&amp;"-8",Matches!$J$2:$J$201,0)),3,2))))),""))</f>
        <v/>
      </c>
      <c r="AF107" s="12" t="str">
        <f aca="false">IF(OR($B107="",T107="",U107=""),"",IFERROR(IF(OR(INDEX(Matches!$I$2:$I$201,MATCH($A107&amp;"-9",Matches!$J$2:$J$201,0))="Void",INDEX(Matches!$G$2:$G$201,MATCH($A107&amp;"-9",Matches!$J$2:$J$201,0))="",INDEX(Matches!$H$2:$H$201,MATCH($A107&amp;"-9",Matches!$J$2:$J$201,0))=""),"",IF(AND($C107&lt;&gt;"",INDEX(Matches!$F$2:$F$201,MATCH($A107&amp;"-9",Matches!$J$2:$J$201,0))&lt;&gt;"",$C107&gt;=INDEX(Matches!$F$2:$F$201,MATCH($A107&amp;"-9",Matches!$J$2:$J$201,0))),"",IF(AND(T107=INDEX(Matches!$G$2:$G$201,MATCH($A107&amp;"-9",Matches!$J$2:$J$201,0)),U107=INDEX(Matches!$H$2:$H$201,MATCH($A107&amp;"-9",Matches!$J$2:$J$201,0))),5,IF(SIGN(T107-U107)&lt;&gt;SIGN(INDEX(Matches!$G$2:$G$201,MATCH($A107&amp;"-9",Matches!$J$2:$J$201,0))-INDEX(Matches!$H$2:$H$201,MATCH($A107&amp;"-9",Matches!$J$2:$J$201,0))),0,IF(T107-U107=INDEX(Matches!$G$2:$G$201,MATCH($A107&amp;"-9",Matches!$J$2:$J$201,0))-INDEX(Matches!$H$2:$H$201,MATCH($A107&amp;"-9",Matches!$J$2:$J$201,0)),3,2))))),""))</f>
        <v/>
      </c>
      <c r="AG107" s="12" t="str">
        <f aca="false">IF(OR($B107="",V107="",W107=""),"",IFERROR(IF(OR(INDEX(Matches!$I$2:$I$201,MATCH($A107&amp;"-10",Matches!$J$2:$J$201,0))="Void",INDEX(Matches!$G$2:$G$201,MATCH($A107&amp;"-10",Matches!$J$2:$J$201,0))="",INDEX(Matches!$H$2:$H$201,MATCH($A107&amp;"-10",Matches!$J$2:$J$201,0))=""),"",IF(AND($C107&lt;&gt;"",INDEX(Matches!$F$2:$F$201,MATCH($A107&amp;"-10",Matches!$J$2:$J$201,0))&lt;&gt;"",$C107&gt;=INDEX(Matches!$F$2:$F$201,MATCH($A107&amp;"-10",Matches!$J$2:$J$201,0))),"",IF(AND(V107=INDEX(Matches!$G$2:$G$201,MATCH($A107&amp;"-10",Matches!$J$2:$J$201,0)),W107=INDEX(Matches!$H$2:$H$201,MATCH($A107&amp;"-10",Matches!$J$2:$J$201,0))),5,IF(SIGN(V107-W107)&lt;&gt;SIGN(INDEX(Matches!$G$2:$G$201,MATCH($A107&amp;"-10",Matches!$J$2:$J$201,0))-INDEX(Matches!$H$2:$H$201,MATCH($A107&amp;"-10",Matches!$J$2:$J$201,0))),0,IF(V107-W107=INDEX(Matches!$G$2:$G$201,MATCH($A107&amp;"-10",Matches!$J$2:$J$201,0))-INDEX(Matches!$H$2:$H$201,MATCH($A107&amp;"-10",Matches!$J$2:$J$201,0)),3,2))))),""))</f>
        <v/>
      </c>
      <c r="AH107" s="13" t="str">
        <f aca="false">IF($B107="","",SUM(X107:AG107))</f>
        <v/>
      </c>
      <c r="AI107" s="12" t="str">
        <f aca="false">IF($B107="","",COUNTIF(X107:AG107,5))</f>
        <v/>
      </c>
      <c r="AJ107" s="12" t="str">
        <f aca="false">IF($B107="","",COUNTIF(X107:AG107,"&gt;=2"))</f>
        <v/>
      </c>
      <c r="AK107" s="12" t="str">
        <f aca="false">IF($B107="","",COUNT(X107:AG107))</f>
        <v/>
      </c>
    </row>
    <row r="108" customFormat="false" ht="15" hidden="false" customHeight="false" outlineLevel="0" collapsed="false">
      <c r="A108" s="7"/>
      <c r="B108" s="7"/>
      <c r="C108" s="11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12" t="str">
        <f aca="false">IF(OR($B108="",D108="",E108=""),"",IFERROR(IF(OR(INDEX(Matches!$I$2:$I$201,MATCH($A108&amp;"-1",Matches!$J$2:$J$201,0))="Void",INDEX(Matches!$G$2:$G$201,MATCH($A108&amp;"-1",Matches!$J$2:$J$201,0))="",INDEX(Matches!$H$2:$H$201,MATCH($A108&amp;"-1",Matches!$J$2:$J$201,0))=""),"",IF(AND($C108&lt;&gt;"",INDEX(Matches!$F$2:$F$201,MATCH($A108&amp;"-1",Matches!$J$2:$J$201,0))&lt;&gt;"",$C108&gt;=INDEX(Matches!$F$2:$F$201,MATCH($A108&amp;"-1",Matches!$J$2:$J$201,0))),"",IF(AND(D108=INDEX(Matches!$G$2:$G$201,MATCH($A108&amp;"-1",Matches!$J$2:$J$201,0)),E108=INDEX(Matches!$H$2:$H$201,MATCH($A108&amp;"-1",Matches!$J$2:$J$201,0))),5,IF(SIGN(D108-E108)&lt;&gt;SIGN(INDEX(Matches!$G$2:$G$201,MATCH($A108&amp;"-1",Matches!$J$2:$J$201,0))-INDEX(Matches!$H$2:$H$201,MATCH($A108&amp;"-1",Matches!$J$2:$J$201,0))),0,IF(D108-E108=INDEX(Matches!$G$2:$G$201,MATCH($A108&amp;"-1",Matches!$J$2:$J$201,0))-INDEX(Matches!$H$2:$H$201,MATCH($A108&amp;"-1",Matches!$J$2:$J$201,0)),3,2))))),""))</f>
        <v/>
      </c>
      <c r="Y108" s="12" t="str">
        <f aca="false">IF(OR($B108="",F108="",G108=""),"",IFERROR(IF(OR(INDEX(Matches!$I$2:$I$201,MATCH($A108&amp;"-2",Matches!$J$2:$J$201,0))="Void",INDEX(Matches!$G$2:$G$201,MATCH($A108&amp;"-2",Matches!$J$2:$J$201,0))="",INDEX(Matches!$H$2:$H$201,MATCH($A108&amp;"-2",Matches!$J$2:$J$201,0))=""),"",IF(AND($C108&lt;&gt;"",INDEX(Matches!$F$2:$F$201,MATCH($A108&amp;"-2",Matches!$J$2:$J$201,0))&lt;&gt;"",$C108&gt;=INDEX(Matches!$F$2:$F$201,MATCH($A108&amp;"-2",Matches!$J$2:$J$201,0))),"",IF(AND(F108=INDEX(Matches!$G$2:$G$201,MATCH($A108&amp;"-2",Matches!$J$2:$J$201,0)),G108=INDEX(Matches!$H$2:$H$201,MATCH($A108&amp;"-2",Matches!$J$2:$J$201,0))),5,IF(SIGN(F108-G108)&lt;&gt;SIGN(INDEX(Matches!$G$2:$G$201,MATCH($A108&amp;"-2",Matches!$J$2:$J$201,0))-INDEX(Matches!$H$2:$H$201,MATCH($A108&amp;"-2",Matches!$J$2:$J$201,0))),0,IF(F108-G108=INDEX(Matches!$G$2:$G$201,MATCH($A108&amp;"-2",Matches!$J$2:$J$201,0))-INDEX(Matches!$H$2:$H$201,MATCH($A108&amp;"-2",Matches!$J$2:$J$201,0)),3,2))))),""))</f>
        <v/>
      </c>
      <c r="Z108" s="12" t="str">
        <f aca="false">IF(OR($B108="",H108="",I108=""),"",IFERROR(IF(OR(INDEX(Matches!$I$2:$I$201,MATCH($A108&amp;"-3",Matches!$J$2:$J$201,0))="Void",INDEX(Matches!$G$2:$G$201,MATCH($A108&amp;"-3",Matches!$J$2:$J$201,0))="",INDEX(Matches!$H$2:$H$201,MATCH($A108&amp;"-3",Matches!$J$2:$J$201,0))=""),"",IF(AND($C108&lt;&gt;"",INDEX(Matches!$F$2:$F$201,MATCH($A108&amp;"-3",Matches!$J$2:$J$201,0))&lt;&gt;"",$C108&gt;=INDEX(Matches!$F$2:$F$201,MATCH($A108&amp;"-3",Matches!$J$2:$J$201,0))),"",IF(AND(H108=INDEX(Matches!$G$2:$G$201,MATCH($A108&amp;"-3",Matches!$J$2:$J$201,0)),I108=INDEX(Matches!$H$2:$H$201,MATCH($A108&amp;"-3",Matches!$J$2:$J$201,0))),5,IF(SIGN(H108-I108)&lt;&gt;SIGN(INDEX(Matches!$G$2:$G$201,MATCH($A108&amp;"-3",Matches!$J$2:$J$201,0))-INDEX(Matches!$H$2:$H$201,MATCH($A108&amp;"-3",Matches!$J$2:$J$201,0))),0,IF(H108-I108=INDEX(Matches!$G$2:$G$201,MATCH($A108&amp;"-3",Matches!$J$2:$J$201,0))-INDEX(Matches!$H$2:$H$201,MATCH($A108&amp;"-3",Matches!$J$2:$J$201,0)),3,2))))),""))</f>
        <v/>
      </c>
      <c r="AA108" s="12" t="str">
        <f aca="false">IF(OR($B108="",J108="",K108=""),"",IFERROR(IF(OR(INDEX(Matches!$I$2:$I$201,MATCH($A108&amp;"-4",Matches!$J$2:$J$201,0))="Void",INDEX(Matches!$G$2:$G$201,MATCH($A108&amp;"-4",Matches!$J$2:$J$201,0))="",INDEX(Matches!$H$2:$H$201,MATCH($A108&amp;"-4",Matches!$J$2:$J$201,0))=""),"",IF(AND($C108&lt;&gt;"",INDEX(Matches!$F$2:$F$201,MATCH($A108&amp;"-4",Matches!$J$2:$J$201,0))&lt;&gt;"",$C108&gt;=INDEX(Matches!$F$2:$F$201,MATCH($A108&amp;"-4",Matches!$J$2:$J$201,0))),"",IF(AND(J108=INDEX(Matches!$G$2:$G$201,MATCH($A108&amp;"-4",Matches!$J$2:$J$201,0)),K108=INDEX(Matches!$H$2:$H$201,MATCH($A108&amp;"-4",Matches!$J$2:$J$201,0))),5,IF(SIGN(J108-K108)&lt;&gt;SIGN(INDEX(Matches!$G$2:$G$201,MATCH($A108&amp;"-4",Matches!$J$2:$J$201,0))-INDEX(Matches!$H$2:$H$201,MATCH($A108&amp;"-4",Matches!$J$2:$J$201,0))),0,IF(J108-K108=INDEX(Matches!$G$2:$G$201,MATCH($A108&amp;"-4",Matches!$J$2:$J$201,0))-INDEX(Matches!$H$2:$H$201,MATCH($A108&amp;"-4",Matches!$J$2:$J$201,0)),3,2))))),""))</f>
        <v/>
      </c>
      <c r="AB108" s="12" t="str">
        <f aca="false">IF(OR($B108="",L108="",M108=""),"",IFERROR(IF(OR(INDEX(Matches!$I$2:$I$201,MATCH($A108&amp;"-5",Matches!$J$2:$J$201,0))="Void",INDEX(Matches!$G$2:$G$201,MATCH($A108&amp;"-5",Matches!$J$2:$J$201,0))="",INDEX(Matches!$H$2:$H$201,MATCH($A108&amp;"-5",Matches!$J$2:$J$201,0))=""),"",IF(AND($C108&lt;&gt;"",INDEX(Matches!$F$2:$F$201,MATCH($A108&amp;"-5",Matches!$J$2:$J$201,0))&lt;&gt;"",$C108&gt;=INDEX(Matches!$F$2:$F$201,MATCH($A108&amp;"-5",Matches!$J$2:$J$201,0))),"",IF(AND(L108=INDEX(Matches!$G$2:$G$201,MATCH($A108&amp;"-5",Matches!$J$2:$J$201,0)),M108=INDEX(Matches!$H$2:$H$201,MATCH($A108&amp;"-5",Matches!$J$2:$J$201,0))),5,IF(SIGN(L108-M108)&lt;&gt;SIGN(INDEX(Matches!$G$2:$G$201,MATCH($A108&amp;"-5",Matches!$J$2:$J$201,0))-INDEX(Matches!$H$2:$H$201,MATCH($A108&amp;"-5",Matches!$J$2:$J$201,0))),0,IF(L108-M108=INDEX(Matches!$G$2:$G$201,MATCH($A108&amp;"-5",Matches!$J$2:$J$201,0))-INDEX(Matches!$H$2:$H$201,MATCH($A108&amp;"-5",Matches!$J$2:$J$201,0)),3,2))))),""))</f>
        <v/>
      </c>
      <c r="AC108" s="12" t="str">
        <f aca="false">IF(OR($B108="",N108="",O108=""),"",IFERROR(IF(OR(INDEX(Matches!$I$2:$I$201,MATCH($A108&amp;"-6",Matches!$J$2:$J$201,0))="Void",INDEX(Matches!$G$2:$G$201,MATCH($A108&amp;"-6",Matches!$J$2:$J$201,0))="",INDEX(Matches!$H$2:$H$201,MATCH($A108&amp;"-6",Matches!$J$2:$J$201,0))=""),"",IF(AND($C108&lt;&gt;"",INDEX(Matches!$F$2:$F$201,MATCH($A108&amp;"-6",Matches!$J$2:$J$201,0))&lt;&gt;"",$C108&gt;=INDEX(Matches!$F$2:$F$201,MATCH($A108&amp;"-6",Matches!$J$2:$J$201,0))),"",IF(AND(N108=INDEX(Matches!$G$2:$G$201,MATCH($A108&amp;"-6",Matches!$J$2:$J$201,0)),O108=INDEX(Matches!$H$2:$H$201,MATCH($A108&amp;"-6",Matches!$J$2:$J$201,0))),5,IF(SIGN(N108-O108)&lt;&gt;SIGN(INDEX(Matches!$G$2:$G$201,MATCH($A108&amp;"-6",Matches!$J$2:$J$201,0))-INDEX(Matches!$H$2:$H$201,MATCH($A108&amp;"-6",Matches!$J$2:$J$201,0))),0,IF(N108-O108=INDEX(Matches!$G$2:$G$201,MATCH($A108&amp;"-6",Matches!$J$2:$J$201,0))-INDEX(Matches!$H$2:$H$201,MATCH($A108&amp;"-6",Matches!$J$2:$J$201,0)),3,2))))),""))</f>
        <v/>
      </c>
      <c r="AD108" s="12" t="str">
        <f aca="false">IF(OR($B108="",P108="",Q108=""),"",IFERROR(IF(OR(INDEX(Matches!$I$2:$I$201,MATCH($A108&amp;"-7",Matches!$J$2:$J$201,0))="Void",INDEX(Matches!$G$2:$G$201,MATCH($A108&amp;"-7",Matches!$J$2:$J$201,0))="",INDEX(Matches!$H$2:$H$201,MATCH($A108&amp;"-7",Matches!$J$2:$J$201,0))=""),"",IF(AND($C108&lt;&gt;"",INDEX(Matches!$F$2:$F$201,MATCH($A108&amp;"-7",Matches!$J$2:$J$201,0))&lt;&gt;"",$C108&gt;=INDEX(Matches!$F$2:$F$201,MATCH($A108&amp;"-7",Matches!$J$2:$J$201,0))),"",IF(AND(P108=INDEX(Matches!$G$2:$G$201,MATCH($A108&amp;"-7",Matches!$J$2:$J$201,0)),Q108=INDEX(Matches!$H$2:$H$201,MATCH($A108&amp;"-7",Matches!$J$2:$J$201,0))),5,IF(SIGN(P108-Q108)&lt;&gt;SIGN(INDEX(Matches!$G$2:$G$201,MATCH($A108&amp;"-7",Matches!$J$2:$J$201,0))-INDEX(Matches!$H$2:$H$201,MATCH($A108&amp;"-7",Matches!$J$2:$J$201,0))),0,IF(P108-Q108=INDEX(Matches!$G$2:$G$201,MATCH($A108&amp;"-7",Matches!$J$2:$J$201,0))-INDEX(Matches!$H$2:$H$201,MATCH($A108&amp;"-7",Matches!$J$2:$J$201,0)),3,2))))),""))</f>
        <v/>
      </c>
      <c r="AE108" s="12" t="str">
        <f aca="false">IF(OR($B108="",R108="",S108=""),"",IFERROR(IF(OR(INDEX(Matches!$I$2:$I$201,MATCH($A108&amp;"-8",Matches!$J$2:$J$201,0))="Void",INDEX(Matches!$G$2:$G$201,MATCH($A108&amp;"-8",Matches!$J$2:$J$201,0))="",INDEX(Matches!$H$2:$H$201,MATCH($A108&amp;"-8",Matches!$J$2:$J$201,0))=""),"",IF(AND($C108&lt;&gt;"",INDEX(Matches!$F$2:$F$201,MATCH($A108&amp;"-8",Matches!$J$2:$J$201,0))&lt;&gt;"",$C108&gt;=INDEX(Matches!$F$2:$F$201,MATCH($A108&amp;"-8",Matches!$J$2:$J$201,0))),"",IF(AND(R108=INDEX(Matches!$G$2:$G$201,MATCH($A108&amp;"-8",Matches!$J$2:$J$201,0)),S108=INDEX(Matches!$H$2:$H$201,MATCH($A108&amp;"-8",Matches!$J$2:$J$201,0))),5,IF(SIGN(R108-S108)&lt;&gt;SIGN(INDEX(Matches!$G$2:$G$201,MATCH($A108&amp;"-8",Matches!$J$2:$J$201,0))-INDEX(Matches!$H$2:$H$201,MATCH($A108&amp;"-8",Matches!$J$2:$J$201,0))),0,IF(R108-S108=INDEX(Matches!$G$2:$G$201,MATCH($A108&amp;"-8",Matches!$J$2:$J$201,0))-INDEX(Matches!$H$2:$H$201,MATCH($A108&amp;"-8",Matches!$J$2:$J$201,0)),3,2))))),""))</f>
        <v/>
      </c>
      <c r="AF108" s="12" t="str">
        <f aca="false">IF(OR($B108="",T108="",U108=""),"",IFERROR(IF(OR(INDEX(Matches!$I$2:$I$201,MATCH($A108&amp;"-9",Matches!$J$2:$J$201,0))="Void",INDEX(Matches!$G$2:$G$201,MATCH($A108&amp;"-9",Matches!$J$2:$J$201,0))="",INDEX(Matches!$H$2:$H$201,MATCH($A108&amp;"-9",Matches!$J$2:$J$201,0))=""),"",IF(AND($C108&lt;&gt;"",INDEX(Matches!$F$2:$F$201,MATCH($A108&amp;"-9",Matches!$J$2:$J$201,0))&lt;&gt;"",$C108&gt;=INDEX(Matches!$F$2:$F$201,MATCH($A108&amp;"-9",Matches!$J$2:$J$201,0))),"",IF(AND(T108=INDEX(Matches!$G$2:$G$201,MATCH($A108&amp;"-9",Matches!$J$2:$J$201,0)),U108=INDEX(Matches!$H$2:$H$201,MATCH($A108&amp;"-9",Matches!$J$2:$J$201,0))),5,IF(SIGN(T108-U108)&lt;&gt;SIGN(INDEX(Matches!$G$2:$G$201,MATCH($A108&amp;"-9",Matches!$J$2:$J$201,0))-INDEX(Matches!$H$2:$H$201,MATCH($A108&amp;"-9",Matches!$J$2:$J$201,0))),0,IF(T108-U108=INDEX(Matches!$G$2:$G$201,MATCH($A108&amp;"-9",Matches!$J$2:$J$201,0))-INDEX(Matches!$H$2:$H$201,MATCH($A108&amp;"-9",Matches!$J$2:$J$201,0)),3,2))))),""))</f>
        <v/>
      </c>
      <c r="AG108" s="12" t="str">
        <f aca="false">IF(OR($B108="",V108="",W108=""),"",IFERROR(IF(OR(INDEX(Matches!$I$2:$I$201,MATCH($A108&amp;"-10",Matches!$J$2:$J$201,0))="Void",INDEX(Matches!$G$2:$G$201,MATCH($A108&amp;"-10",Matches!$J$2:$J$201,0))="",INDEX(Matches!$H$2:$H$201,MATCH($A108&amp;"-10",Matches!$J$2:$J$201,0))=""),"",IF(AND($C108&lt;&gt;"",INDEX(Matches!$F$2:$F$201,MATCH($A108&amp;"-10",Matches!$J$2:$J$201,0))&lt;&gt;"",$C108&gt;=INDEX(Matches!$F$2:$F$201,MATCH($A108&amp;"-10",Matches!$J$2:$J$201,0))),"",IF(AND(V108=INDEX(Matches!$G$2:$G$201,MATCH($A108&amp;"-10",Matches!$J$2:$J$201,0)),W108=INDEX(Matches!$H$2:$H$201,MATCH($A108&amp;"-10",Matches!$J$2:$J$201,0))),5,IF(SIGN(V108-W108)&lt;&gt;SIGN(INDEX(Matches!$G$2:$G$201,MATCH($A108&amp;"-10",Matches!$J$2:$J$201,0))-INDEX(Matches!$H$2:$H$201,MATCH($A108&amp;"-10",Matches!$J$2:$J$201,0))),0,IF(V108-W108=INDEX(Matches!$G$2:$G$201,MATCH($A108&amp;"-10",Matches!$J$2:$J$201,0))-INDEX(Matches!$H$2:$H$201,MATCH($A108&amp;"-10",Matches!$J$2:$J$201,0)),3,2))))),""))</f>
        <v/>
      </c>
      <c r="AH108" s="13" t="str">
        <f aca="false">IF($B108="","",SUM(X108:AG108))</f>
        <v/>
      </c>
      <c r="AI108" s="12" t="str">
        <f aca="false">IF($B108="","",COUNTIF(X108:AG108,5))</f>
        <v/>
      </c>
      <c r="AJ108" s="12" t="str">
        <f aca="false">IF($B108="","",COUNTIF(X108:AG108,"&gt;=2"))</f>
        <v/>
      </c>
      <c r="AK108" s="12" t="str">
        <f aca="false">IF($B108="","",COUNT(X108:AG108))</f>
        <v/>
      </c>
    </row>
    <row r="109" customFormat="false" ht="15" hidden="false" customHeight="false" outlineLevel="0" collapsed="false">
      <c r="A109" s="7"/>
      <c r="B109" s="7"/>
      <c r="C109" s="11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12" t="str">
        <f aca="false">IF(OR($B109="",D109="",E109=""),"",IFERROR(IF(OR(INDEX(Matches!$I$2:$I$201,MATCH($A109&amp;"-1",Matches!$J$2:$J$201,0))="Void",INDEX(Matches!$G$2:$G$201,MATCH($A109&amp;"-1",Matches!$J$2:$J$201,0))="",INDEX(Matches!$H$2:$H$201,MATCH($A109&amp;"-1",Matches!$J$2:$J$201,0))=""),"",IF(AND($C109&lt;&gt;"",INDEX(Matches!$F$2:$F$201,MATCH($A109&amp;"-1",Matches!$J$2:$J$201,0))&lt;&gt;"",$C109&gt;=INDEX(Matches!$F$2:$F$201,MATCH($A109&amp;"-1",Matches!$J$2:$J$201,0))),"",IF(AND(D109=INDEX(Matches!$G$2:$G$201,MATCH($A109&amp;"-1",Matches!$J$2:$J$201,0)),E109=INDEX(Matches!$H$2:$H$201,MATCH($A109&amp;"-1",Matches!$J$2:$J$201,0))),5,IF(SIGN(D109-E109)&lt;&gt;SIGN(INDEX(Matches!$G$2:$G$201,MATCH($A109&amp;"-1",Matches!$J$2:$J$201,0))-INDEX(Matches!$H$2:$H$201,MATCH($A109&amp;"-1",Matches!$J$2:$J$201,0))),0,IF(D109-E109=INDEX(Matches!$G$2:$G$201,MATCH($A109&amp;"-1",Matches!$J$2:$J$201,0))-INDEX(Matches!$H$2:$H$201,MATCH($A109&amp;"-1",Matches!$J$2:$J$201,0)),3,2))))),""))</f>
        <v/>
      </c>
      <c r="Y109" s="12" t="str">
        <f aca="false">IF(OR($B109="",F109="",G109=""),"",IFERROR(IF(OR(INDEX(Matches!$I$2:$I$201,MATCH($A109&amp;"-2",Matches!$J$2:$J$201,0))="Void",INDEX(Matches!$G$2:$G$201,MATCH($A109&amp;"-2",Matches!$J$2:$J$201,0))="",INDEX(Matches!$H$2:$H$201,MATCH($A109&amp;"-2",Matches!$J$2:$J$201,0))=""),"",IF(AND($C109&lt;&gt;"",INDEX(Matches!$F$2:$F$201,MATCH($A109&amp;"-2",Matches!$J$2:$J$201,0))&lt;&gt;"",$C109&gt;=INDEX(Matches!$F$2:$F$201,MATCH($A109&amp;"-2",Matches!$J$2:$J$201,0))),"",IF(AND(F109=INDEX(Matches!$G$2:$G$201,MATCH($A109&amp;"-2",Matches!$J$2:$J$201,0)),G109=INDEX(Matches!$H$2:$H$201,MATCH($A109&amp;"-2",Matches!$J$2:$J$201,0))),5,IF(SIGN(F109-G109)&lt;&gt;SIGN(INDEX(Matches!$G$2:$G$201,MATCH($A109&amp;"-2",Matches!$J$2:$J$201,0))-INDEX(Matches!$H$2:$H$201,MATCH($A109&amp;"-2",Matches!$J$2:$J$201,0))),0,IF(F109-G109=INDEX(Matches!$G$2:$G$201,MATCH($A109&amp;"-2",Matches!$J$2:$J$201,0))-INDEX(Matches!$H$2:$H$201,MATCH($A109&amp;"-2",Matches!$J$2:$J$201,0)),3,2))))),""))</f>
        <v/>
      </c>
      <c r="Z109" s="12" t="str">
        <f aca="false">IF(OR($B109="",H109="",I109=""),"",IFERROR(IF(OR(INDEX(Matches!$I$2:$I$201,MATCH($A109&amp;"-3",Matches!$J$2:$J$201,0))="Void",INDEX(Matches!$G$2:$G$201,MATCH($A109&amp;"-3",Matches!$J$2:$J$201,0))="",INDEX(Matches!$H$2:$H$201,MATCH($A109&amp;"-3",Matches!$J$2:$J$201,0))=""),"",IF(AND($C109&lt;&gt;"",INDEX(Matches!$F$2:$F$201,MATCH($A109&amp;"-3",Matches!$J$2:$J$201,0))&lt;&gt;"",$C109&gt;=INDEX(Matches!$F$2:$F$201,MATCH($A109&amp;"-3",Matches!$J$2:$J$201,0))),"",IF(AND(H109=INDEX(Matches!$G$2:$G$201,MATCH($A109&amp;"-3",Matches!$J$2:$J$201,0)),I109=INDEX(Matches!$H$2:$H$201,MATCH($A109&amp;"-3",Matches!$J$2:$J$201,0))),5,IF(SIGN(H109-I109)&lt;&gt;SIGN(INDEX(Matches!$G$2:$G$201,MATCH($A109&amp;"-3",Matches!$J$2:$J$201,0))-INDEX(Matches!$H$2:$H$201,MATCH($A109&amp;"-3",Matches!$J$2:$J$201,0))),0,IF(H109-I109=INDEX(Matches!$G$2:$G$201,MATCH($A109&amp;"-3",Matches!$J$2:$J$201,0))-INDEX(Matches!$H$2:$H$201,MATCH($A109&amp;"-3",Matches!$J$2:$J$201,0)),3,2))))),""))</f>
        <v/>
      </c>
      <c r="AA109" s="12" t="str">
        <f aca="false">IF(OR($B109="",J109="",K109=""),"",IFERROR(IF(OR(INDEX(Matches!$I$2:$I$201,MATCH($A109&amp;"-4",Matches!$J$2:$J$201,0))="Void",INDEX(Matches!$G$2:$G$201,MATCH($A109&amp;"-4",Matches!$J$2:$J$201,0))="",INDEX(Matches!$H$2:$H$201,MATCH($A109&amp;"-4",Matches!$J$2:$J$201,0))=""),"",IF(AND($C109&lt;&gt;"",INDEX(Matches!$F$2:$F$201,MATCH($A109&amp;"-4",Matches!$J$2:$J$201,0))&lt;&gt;"",$C109&gt;=INDEX(Matches!$F$2:$F$201,MATCH($A109&amp;"-4",Matches!$J$2:$J$201,0))),"",IF(AND(J109=INDEX(Matches!$G$2:$G$201,MATCH($A109&amp;"-4",Matches!$J$2:$J$201,0)),K109=INDEX(Matches!$H$2:$H$201,MATCH($A109&amp;"-4",Matches!$J$2:$J$201,0))),5,IF(SIGN(J109-K109)&lt;&gt;SIGN(INDEX(Matches!$G$2:$G$201,MATCH($A109&amp;"-4",Matches!$J$2:$J$201,0))-INDEX(Matches!$H$2:$H$201,MATCH($A109&amp;"-4",Matches!$J$2:$J$201,0))),0,IF(J109-K109=INDEX(Matches!$G$2:$G$201,MATCH($A109&amp;"-4",Matches!$J$2:$J$201,0))-INDEX(Matches!$H$2:$H$201,MATCH($A109&amp;"-4",Matches!$J$2:$J$201,0)),3,2))))),""))</f>
        <v/>
      </c>
      <c r="AB109" s="12" t="str">
        <f aca="false">IF(OR($B109="",L109="",M109=""),"",IFERROR(IF(OR(INDEX(Matches!$I$2:$I$201,MATCH($A109&amp;"-5",Matches!$J$2:$J$201,0))="Void",INDEX(Matches!$G$2:$G$201,MATCH($A109&amp;"-5",Matches!$J$2:$J$201,0))="",INDEX(Matches!$H$2:$H$201,MATCH($A109&amp;"-5",Matches!$J$2:$J$201,0))=""),"",IF(AND($C109&lt;&gt;"",INDEX(Matches!$F$2:$F$201,MATCH($A109&amp;"-5",Matches!$J$2:$J$201,0))&lt;&gt;"",$C109&gt;=INDEX(Matches!$F$2:$F$201,MATCH($A109&amp;"-5",Matches!$J$2:$J$201,0))),"",IF(AND(L109=INDEX(Matches!$G$2:$G$201,MATCH($A109&amp;"-5",Matches!$J$2:$J$201,0)),M109=INDEX(Matches!$H$2:$H$201,MATCH($A109&amp;"-5",Matches!$J$2:$J$201,0))),5,IF(SIGN(L109-M109)&lt;&gt;SIGN(INDEX(Matches!$G$2:$G$201,MATCH($A109&amp;"-5",Matches!$J$2:$J$201,0))-INDEX(Matches!$H$2:$H$201,MATCH($A109&amp;"-5",Matches!$J$2:$J$201,0))),0,IF(L109-M109=INDEX(Matches!$G$2:$G$201,MATCH($A109&amp;"-5",Matches!$J$2:$J$201,0))-INDEX(Matches!$H$2:$H$201,MATCH($A109&amp;"-5",Matches!$J$2:$J$201,0)),3,2))))),""))</f>
        <v/>
      </c>
      <c r="AC109" s="12" t="str">
        <f aca="false">IF(OR($B109="",N109="",O109=""),"",IFERROR(IF(OR(INDEX(Matches!$I$2:$I$201,MATCH($A109&amp;"-6",Matches!$J$2:$J$201,0))="Void",INDEX(Matches!$G$2:$G$201,MATCH($A109&amp;"-6",Matches!$J$2:$J$201,0))="",INDEX(Matches!$H$2:$H$201,MATCH($A109&amp;"-6",Matches!$J$2:$J$201,0))=""),"",IF(AND($C109&lt;&gt;"",INDEX(Matches!$F$2:$F$201,MATCH($A109&amp;"-6",Matches!$J$2:$J$201,0))&lt;&gt;"",$C109&gt;=INDEX(Matches!$F$2:$F$201,MATCH($A109&amp;"-6",Matches!$J$2:$J$201,0))),"",IF(AND(N109=INDEX(Matches!$G$2:$G$201,MATCH($A109&amp;"-6",Matches!$J$2:$J$201,0)),O109=INDEX(Matches!$H$2:$H$201,MATCH($A109&amp;"-6",Matches!$J$2:$J$201,0))),5,IF(SIGN(N109-O109)&lt;&gt;SIGN(INDEX(Matches!$G$2:$G$201,MATCH($A109&amp;"-6",Matches!$J$2:$J$201,0))-INDEX(Matches!$H$2:$H$201,MATCH($A109&amp;"-6",Matches!$J$2:$J$201,0))),0,IF(N109-O109=INDEX(Matches!$G$2:$G$201,MATCH($A109&amp;"-6",Matches!$J$2:$J$201,0))-INDEX(Matches!$H$2:$H$201,MATCH($A109&amp;"-6",Matches!$J$2:$J$201,0)),3,2))))),""))</f>
        <v/>
      </c>
      <c r="AD109" s="12" t="str">
        <f aca="false">IF(OR($B109="",P109="",Q109=""),"",IFERROR(IF(OR(INDEX(Matches!$I$2:$I$201,MATCH($A109&amp;"-7",Matches!$J$2:$J$201,0))="Void",INDEX(Matches!$G$2:$G$201,MATCH($A109&amp;"-7",Matches!$J$2:$J$201,0))="",INDEX(Matches!$H$2:$H$201,MATCH($A109&amp;"-7",Matches!$J$2:$J$201,0))=""),"",IF(AND($C109&lt;&gt;"",INDEX(Matches!$F$2:$F$201,MATCH($A109&amp;"-7",Matches!$J$2:$J$201,0))&lt;&gt;"",$C109&gt;=INDEX(Matches!$F$2:$F$201,MATCH($A109&amp;"-7",Matches!$J$2:$J$201,0))),"",IF(AND(P109=INDEX(Matches!$G$2:$G$201,MATCH($A109&amp;"-7",Matches!$J$2:$J$201,0)),Q109=INDEX(Matches!$H$2:$H$201,MATCH($A109&amp;"-7",Matches!$J$2:$J$201,0))),5,IF(SIGN(P109-Q109)&lt;&gt;SIGN(INDEX(Matches!$G$2:$G$201,MATCH($A109&amp;"-7",Matches!$J$2:$J$201,0))-INDEX(Matches!$H$2:$H$201,MATCH($A109&amp;"-7",Matches!$J$2:$J$201,0))),0,IF(P109-Q109=INDEX(Matches!$G$2:$G$201,MATCH($A109&amp;"-7",Matches!$J$2:$J$201,0))-INDEX(Matches!$H$2:$H$201,MATCH($A109&amp;"-7",Matches!$J$2:$J$201,0)),3,2))))),""))</f>
        <v/>
      </c>
      <c r="AE109" s="12" t="str">
        <f aca="false">IF(OR($B109="",R109="",S109=""),"",IFERROR(IF(OR(INDEX(Matches!$I$2:$I$201,MATCH($A109&amp;"-8",Matches!$J$2:$J$201,0))="Void",INDEX(Matches!$G$2:$G$201,MATCH($A109&amp;"-8",Matches!$J$2:$J$201,0))="",INDEX(Matches!$H$2:$H$201,MATCH($A109&amp;"-8",Matches!$J$2:$J$201,0))=""),"",IF(AND($C109&lt;&gt;"",INDEX(Matches!$F$2:$F$201,MATCH($A109&amp;"-8",Matches!$J$2:$J$201,0))&lt;&gt;"",$C109&gt;=INDEX(Matches!$F$2:$F$201,MATCH($A109&amp;"-8",Matches!$J$2:$J$201,0))),"",IF(AND(R109=INDEX(Matches!$G$2:$G$201,MATCH($A109&amp;"-8",Matches!$J$2:$J$201,0)),S109=INDEX(Matches!$H$2:$H$201,MATCH($A109&amp;"-8",Matches!$J$2:$J$201,0))),5,IF(SIGN(R109-S109)&lt;&gt;SIGN(INDEX(Matches!$G$2:$G$201,MATCH($A109&amp;"-8",Matches!$J$2:$J$201,0))-INDEX(Matches!$H$2:$H$201,MATCH($A109&amp;"-8",Matches!$J$2:$J$201,0))),0,IF(R109-S109=INDEX(Matches!$G$2:$G$201,MATCH($A109&amp;"-8",Matches!$J$2:$J$201,0))-INDEX(Matches!$H$2:$H$201,MATCH($A109&amp;"-8",Matches!$J$2:$J$201,0)),3,2))))),""))</f>
        <v/>
      </c>
      <c r="AF109" s="12" t="str">
        <f aca="false">IF(OR($B109="",T109="",U109=""),"",IFERROR(IF(OR(INDEX(Matches!$I$2:$I$201,MATCH($A109&amp;"-9",Matches!$J$2:$J$201,0))="Void",INDEX(Matches!$G$2:$G$201,MATCH($A109&amp;"-9",Matches!$J$2:$J$201,0))="",INDEX(Matches!$H$2:$H$201,MATCH($A109&amp;"-9",Matches!$J$2:$J$201,0))=""),"",IF(AND($C109&lt;&gt;"",INDEX(Matches!$F$2:$F$201,MATCH($A109&amp;"-9",Matches!$J$2:$J$201,0))&lt;&gt;"",$C109&gt;=INDEX(Matches!$F$2:$F$201,MATCH($A109&amp;"-9",Matches!$J$2:$J$201,0))),"",IF(AND(T109=INDEX(Matches!$G$2:$G$201,MATCH($A109&amp;"-9",Matches!$J$2:$J$201,0)),U109=INDEX(Matches!$H$2:$H$201,MATCH($A109&amp;"-9",Matches!$J$2:$J$201,0))),5,IF(SIGN(T109-U109)&lt;&gt;SIGN(INDEX(Matches!$G$2:$G$201,MATCH($A109&amp;"-9",Matches!$J$2:$J$201,0))-INDEX(Matches!$H$2:$H$201,MATCH($A109&amp;"-9",Matches!$J$2:$J$201,0))),0,IF(T109-U109=INDEX(Matches!$G$2:$G$201,MATCH($A109&amp;"-9",Matches!$J$2:$J$201,0))-INDEX(Matches!$H$2:$H$201,MATCH($A109&amp;"-9",Matches!$J$2:$J$201,0)),3,2))))),""))</f>
        <v/>
      </c>
      <c r="AG109" s="12" t="str">
        <f aca="false">IF(OR($B109="",V109="",W109=""),"",IFERROR(IF(OR(INDEX(Matches!$I$2:$I$201,MATCH($A109&amp;"-10",Matches!$J$2:$J$201,0))="Void",INDEX(Matches!$G$2:$G$201,MATCH($A109&amp;"-10",Matches!$J$2:$J$201,0))="",INDEX(Matches!$H$2:$H$201,MATCH($A109&amp;"-10",Matches!$J$2:$J$201,0))=""),"",IF(AND($C109&lt;&gt;"",INDEX(Matches!$F$2:$F$201,MATCH($A109&amp;"-10",Matches!$J$2:$J$201,0))&lt;&gt;"",$C109&gt;=INDEX(Matches!$F$2:$F$201,MATCH($A109&amp;"-10",Matches!$J$2:$J$201,0))),"",IF(AND(V109=INDEX(Matches!$G$2:$G$201,MATCH($A109&amp;"-10",Matches!$J$2:$J$201,0)),W109=INDEX(Matches!$H$2:$H$201,MATCH($A109&amp;"-10",Matches!$J$2:$J$201,0))),5,IF(SIGN(V109-W109)&lt;&gt;SIGN(INDEX(Matches!$G$2:$G$201,MATCH($A109&amp;"-10",Matches!$J$2:$J$201,0))-INDEX(Matches!$H$2:$H$201,MATCH($A109&amp;"-10",Matches!$J$2:$J$201,0))),0,IF(V109-W109=INDEX(Matches!$G$2:$G$201,MATCH($A109&amp;"-10",Matches!$J$2:$J$201,0))-INDEX(Matches!$H$2:$H$201,MATCH($A109&amp;"-10",Matches!$J$2:$J$201,0)),3,2))))),""))</f>
        <v/>
      </c>
      <c r="AH109" s="13" t="str">
        <f aca="false">IF($B109="","",SUM(X109:AG109))</f>
        <v/>
      </c>
      <c r="AI109" s="12" t="str">
        <f aca="false">IF($B109="","",COUNTIF(X109:AG109,5))</f>
        <v/>
      </c>
      <c r="AJ109" s="12" t="str">
        <f aca="false">IF($B109="","",COUNTIF(X109:AG109,"&gt;=2"))</f>
        <v/>
      </c>
      <c r="AK109" s="12" t="str">
        <f aca="false">IF($B109="","",COUNT(X109:AG109))</f>
        <v/>
      </c>
    </row>
    <row r="110" customFormat="false" ht="15" hidden="false" customHeight="false" outlineLevel="0" collapsed="false">
      <c r="A110" s="7"/>
      <c r="B110" s="7"/>
      <c r="C110" s="11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12" t="str">
        <f aca="false">IF(OR($B110="",D110="",E110=""),"",IFERROR(IF(OR(INDEX(Matches!$I$2:$I$201,MATCH($A110&amp;"-1",Matches!$J$2:$J$201,0))="Void",INDEX(Matches!$G$2:$G$201,MATCH($A110&amp;"-1",Matches!$J$2:$J$201,0))="",INDEX(Matches!$H$2:$H$201,MATCH($A110&amp;"-1",Matches!$J$2:$J$201,0))=""),"",IF(AND($C110&lt;&gt;"",INDEX(Matches!$F$2:$F$201,MATCH($A110&amp;"-1",Matches!$J$2:$J$201,0))&lt;&gt;"",$C110&gt;=INDEX(Matches!$F$2:$F$201,MATCH($A110&amp;"-1",Matches!$J$2:$J$201,0))),"",IF(AND(D110=INDEX(Matches!$G$2:$G$201,MATCH($A110&amp;"-1",Matches!$J$2:$J$201,0)),E110=INDEX(Matches!$H$2:$H$201,MATCH($A110&amp;"-1",Matches!$J$2:$J$201,0))),5,IF(SIGN(D110-E110)&lt;&gt;SIGN(INDEX(Matches!$G$2:$G$201,MATCH($A110&amp;"-1",Matches!$J$2:$J$201,0))-INDEX(Matches!$H$2:$H$201,MATCH($A110&amp;"-1",Matches!$J$2:$J$201,0))),0,IF(D110-E110=INDEX(Matches!$G$2:$G$201,MATCH($A110&amp;"-1",Matches!$J$2:$J$201,0))-INDEX(Matches!$H$2:$H$201,MATCH($A110&amp;"-1",Matches!$J$2:$J$201,0)),3,2))))),""))</f>
        <v/>
      </c>
      <c r="Y110" s="12" t="str">
        <f aca="false">IF(OR($B110="",F110="",G110=""),"",IFERROR(IF(OR(INDEX(Matches!$I$2:$I$201,MATCH($A110&amp;"-2",Matches!$J$2:$J$201,0))="Void",INDEX(Matches!$G$2:$G$201,MATCH($A110&amp;"-2",Matches!$J$2:$J$201,0))="",INDEX(Matches!$H$2:$H$201,MATCH($A110&amp;"-2",Matches!$J$2:$J$201,0))=""),"",IF(AND($C110&lt;&gt;"",INDEX(Matches!$F$2:$F$201,MATCH($A110&amp;"-2",Matches!$J$2:$J$201,0))&lt;&gt;"",$C110&gt;=INDEX(Matches!$F$2:$F$201,MATCH($A110&amp;"-2",Matches!$J$2:$J$201,0))),"",IF(AND(F110=INDEX(Matches!$G$2:$G$201,MATCH($A110&amp;"-2",Matches!$J$2:$J$201,0)),G110=INDEX(Matches!$H$2:$H$201,MATCH($A110&amp;"-2",Matches!$J$2:$J$201,0))),5,IF(SIGN(F110-G110)&lt;&gt;SIGN(INDEX(Matches!$G$2:$G$201,MATCH($A110&amp;"-2",Matches!$J$2:$J$201,0))-INDEX(Matches!$H$2:$H$201,MATCH($A110&amp;"-2",Matches!$J$2:$J$201,0))),0,IF(F110-G110=INDEX(Matches!$G$2:$G$201,MATCH($A110&amp;"-2",Matches!$J$2:$J$201,0))-INDEX(Matches!$H$2:$H$201,MATCH($A110&amp;"-2",Matches!$J$2:$J$201,0)),3,2))))),""))</f>
        <v/>
      </c>
      <c r="Z110" s="12" t="str">
        <f aca="false">IF(OR($B110="",H110="",I110=""),"",IFERROR(IF(OR(INDEX(Matches!$I$2:$I$201,MATCH($A110&amp;"-3",Matches!$J$2:$J$201,0))="Void",INDEX(Matches!$G$2:$G$201,MATCH($A110&amp;"-3",Matches!$J$2:$J$201,0))="",INDEX(Matches!$H$2:$H$201,MATCH($A110&amp;"-3",Matches!$J$2:$J$201,0))=""),"",IF(AND($C110&lt;&gt;"",INDEX(Matches!$F$2:$F$201,MATCH($A110&amp;"-3",Matches!$J$2:$J$201,0))&lt;&gt;"",$C110&gt;=INDEX(Matches!$F$2:$F$201,MATCH($A110&amp;"-3",Matches!$J$2:$J$201,0))),"",IF(AND(H110=INDEX(Matches!$G$2:$G$201,MATCH($A110&amp;"-3",Matches!$J$2:$J$201,0)),I110=INDEX(Matches!$H$2:$H$201,MATCH($A110&amp;"-3",Matches!$J$2:$J$201,0))),5,IF(SIGN(H110-I110)&lt;&gt;SIGN(INDEX(Matches!$G$2:$G$201,MATCH($A110&amp;"-3",Matches!$J$2:$J$201,0))-INDEX(Matches!$H$2:$H$201,MATCH($A110&amp;"-3",Matches!$J$2:$J$201,0))),0,IF(H110-I110=INDEX(Matches!$G$2:$G$201,MATCH($A110&amp;"-3",Matches!$J$2:$J$201,0))-INDEX(Matches!$H$2:$H$201,MATCH($A110&amp;"-3",Matches!$J$2:$J$201,0)),3,2))))),""))</f>
        <v/>
      </c>
      <c r="AA110" s="12" t="str">
        <f aca="false">IF(OR($B110="",J110="",K110=""),"",IFERROR(IF(OR(INDEX(Matches!$I$2:$I$201,MATCH($A110&amp;"-4",Matches!$J$2:$J$201,0))="Void",INDEX(Matches!$G$2:$G$201,MATCH($A110&amp;"-4",Matches!$J$2:$J$201,0))="",INDEX(Matches!$H$2:$H$201,MATCH($A110&amp;"-4",Matches!$J$2:$J$201,0))=""),"",IF(AND($C110&lt;&gt;"",INDEX(Matches!$F$2:$F$201,MATCH($A110&amp;"-4",Matches!$J$2:$J$201,0))&lt;&gt;"",$C110&gt;=INDEX(Matches!$F$2:$F$201,MATCH($A110&amp;"-4",Matches!$J$2:$J$201,0))),"",IF(AND(J110=INDEX(Matches!$G$2:$G$201,MATCH($A110&amp;"-4",Matches!$J$2:$J$201,0)),K110=INDEX(Matches!$H$2:$H$201,MATCH($A110&amp;"-4",Matches!$J$2:$J$201,0))),5,IF(SIGN(J110-K110)&lt;&gt;SIGN(INDEX(Matches!$G$2:$G$201,MATCH($A110&amp;"-4",Matches!$J$2:$J$201,0))-INDEX(Matches!$H$2:$H$201,MATCH($A110&amp;"-4",Matches!$J$2:$J$201,0))),0,IF(J110-K110=INDEX(Matches!$G$2:$G$201,MATCH($A110&amp;"-4",Matches!$J$2:$J$201,0))-INDEX(Matches!$H$2:$H$201,MATCH($A110&amp;"-4",Matches!$J$2:$J$201,0)),3,2))))),""))</f>
        <v/>
      </c>
      <c r="AB110" s="12" t="str">
        <f aca="false">IF(OR($B110="",L110="",M110=""),"",IFERROR(IF(OR(INDEX(Matches!$I$2:$I$201,MATCH($A110&amp;"-5",Matches!$J$2:$J$201,0))="Void",INDEX(Matches!$G$2:$G$201,MATCH($A110&amp;"-5",Matches!$J$2:$J$201,0))="",INDEX(Matches!$H$2:$H$201,MATCH($A110&amp;"-5",Matches!$J$2:$J$201,0))=""),"",IF(AND($C110&lt;&gt;"",INDEX(Matches!$F$2:$F$201,MATCH($A110&amp;"-5",Matches!$J$2:$J$201,0))&lt;&gt;"",$C110&gt;=INDEX(Matches!$F$2:$F$201,MATCH($A110&amp;"-5",Matches!$J$2:$J$201,0))),"",IF(AND(L110=INDEX(Matches!$G$2:$G$201,MATCH($A110&amp;"-5",Matches!$J$2:$J$201,0)),M110=INDEX(Matches!$H$2:$H$201,MATCH($A110&amp;"-5",Matches!$J$2:$J$201,0))),5,IF(SIGN(L110-M110)&lt;&gt;SIGN(INDEX(Matches!$G$2:$G$201,MATCH($A110&amp;"-5",Matches!$J$2:$J$201,0))-INDEX(Matches!$H$2:$H$201,MATCH($A110&amp;"-5",Matches!$J$2:$J$201,0))),0,IF(L110-M110=INDEX(Matches!$G$2:$G$201,MATCH($A110&amp;"-5",Matches!$J$2:$J$201,0))-INDEX(Matches!$H$2:$H$201,MATCH($A110&amp;"-5",Matches!$J$2:$J$201,0)),3,2))))),""))</f>
        <v/>
      </c>
      <c r="AC110" s="12" t="str">
        <f aca="false">IF(OR($B110="",N110="",O110=""),"",IFERROR(IF(OR(INDEX(Matches!$I$2:$I$201,MATCH($A110&amp;"-6",Matches!$J$2:$J$201,0))="Void",INDEX(Matches!$G$2:$G$201,MATCH($A110&amp;"-6",Matches!$J$2:$J$201,0))="",INDEX(Matches!$H$2:$H$201,MATCH($A110&amp;"-6",Matches!$J$2:$J$201,0))=""),"",IF(AND($C110&lt;&gt;"",INDEX(Matches!$F$2:$F$201,MATCH($A110&amp;"-6",Matches!$J$2:$J$201,0))&lt;&gt;"",$C110&gt;=INDEX(Matches!$F$2:$F$201,MATCH($A110&amp;"-6",Matches!$J$2:$J$201,0))),"",IF(AND(N110=INDEX(Matches!$G$2:$G$201,MATCH($A110&amp;"-6",Matches!$J$2:$J$201,0)),O110=INDEX(Matches!$H$2:$H$201,MATCH($A110&amp;"-6",Matches!$J$2:$J$201,0))),5,IF(SIGN(N110-O110)&lt;&gt;SIGN(INDEX(Matches!$G$2:$G$201,MATCH($A110&amp;"-6",Matches!$J$2:$J$201,0))-INDEX(Matches!$H$2:$H$201,MATCH($A110&amp;"-6",Matches!$J$2:$J$201,0))),0,IF(N110-O110=INDEX(Matches!$G$2:$G$201,MATCH($A110&amp;"-6",Matches!$J$2:$J$201,0))-INDEX(Matches!$H$2:$H$201,MATCH($A110&amp;"-6",Matches!$J$2:$J$201,0)),3,2))))),""))</f>
        <v/>
      </c>
      <c r="AD110" s="12" t="str">
        <f aca="false">IF(OR($B110="",P110="",Q110=""),"",IFERROR(IF(OR(INDEX(Matches!$I$2:$I$201,MATCH($A110&amp;"-7",Matches!$J$2:$J$201,0))="Void",INDEX(Matches!$G$2:$G$201,MATCH($A110&amp;"-7",Matches!$J$2:$J$201,0))="",INDEX(Matches!$H$2:$H$201,MATCH($A110&amp;"-7",Matches!$J$2:$J$201,0))=""),"",IF(AND($C110&lt;&gt;"",INDEX(Matches!$F$2:$F$201,MATCH($A110&amp;"-7",Matches!$J$2:$J$201,0))&lt;&gt;"",$C110&gt;=INDEX(Matches!$F$2:$F$201,MATCH($A110&amp;"-7",Matches!$J$2:$J$201,0))),"",IF(AND(P110=INDEX(Matches!$G$2:$G$201,MATCH($A110&amp;"-7",Matches!$J$2:$J$201,0)),Q110=INDEX(Matches!$H$2:$H$201,MATCH($A110&amp;"-7",Matches!$J$2:$J$201,0))),5,IF(SIGN(P110-Q110)&lt;&gt;SIGN(INDEX(Matches!$G$2:$G$201,MATCH($A110&amp;"-7",Matches!$J$2:$J$201,0))-INDEX(Matches!$H$2:$H$201,MATCH($A110&amp;"-7",Matches!$J$2:$J$201,0))),0,IF(P110-Q110=INDEX(Matches!$G$2:$G$201,MATCH($A110&amp;"-7",Matches!$J$2:$J$201,0))-INDEX(Matches!$H$2:$H$201,MATCH($A110&amp;"-7",Matches!$J$2:$J$201,0)),3,2))))),""))</f>
        <v/>
      </c>
      <c r="AE110" s="12" t="str">
        <f aca="false">IF(OR($B110="",R110="",S110=""),"",IFERROR(IF(OR(INDEX(Matches!$I$2:$I$201,MATCH($A110&amp;"-8",Matches!$J$2:$J$201,0))="Void",INDEX(Matches!$G$2:$G$201,MATCH($A110&amp;"-8",Matches!$J$2:$J$201,0))="",INDEX(Matches!$H$2:$H$201,MATCH($A110&amp;"-8",Matches!$J$2:$J$201,0))=""),"",IF(AND($C110&lt;&gt;"",INDEX(Matches!$F$2:$F$201,MATCH($A110&amp;"-8",Matches!$J$2:$J$201,0))&lt;&gt;"",$C110&gt;=INDEX(Matches!$F$2:$F$201,MATCH($A110&amp;"-8",Matches!$J$2:$J$201,0))),"",IF(AND(R110=INDEX(Matches!$G$2:$G$201,MATCH($A110&amp;"-8",Matches!$J$2:$J$201,0)),S110=INDEX(Matches!$H$2:$H$201,MATCH($A110&amp;"-8",Matches!$J$2:$J$201,0))),5,IF(SIGN(R110-S110)&lt;&gt;SIGN(INDEX(Matches!$G$2:$G$201,MATCH($A110&amp;"-8",Matches!$J$2:$J$201,0))-INDEX(Matches!$H$2:$H$201,MATCH($A110&amp;"-8",Matches!$J$2:$J$201,0))),0,IF(R110-S110=INDEX(Matches!$G$2:$G$201,MATCH($A110&amp;"-8",Matches!$J$2:$J$201,0))-INDEX(Matches!$H$2:$H$201,MATCH($A110&amp;"-8",Matches!$J$2:$J$201,0)),3,2))))),""))</f>
        <v/>
      </c>
      <c r="AF110" s="12" t="str">
        <f aca="false">IF(OR($B110="",T110="",U110=""),"",IFERROR(IF(OR(INDEX(Matches!$I$2:$I$201,MATCH($A110&amp;"-9",Matches!$J$2:$J$201,0))="Void",INDEX(Matches!$G$2:$G$201,MATCH($A110&amp;"-9",Matches!$J$2:$J$201,0))="",INDEX(Matches!$H$2:$H$201,MATCH($A110&amp;"-9",Matches!$J$2:$J$201,0))=""),"",IF(AND($C110&lt;&gt;"",INDEX(Matches!$F$2:$F$201,MATCH($A110&amp;"-9",Matches!$J$2:$J$201,0))&lt;&gt;"",$C110&gt;=INDEX(Matches!$F$2:$F$201,MATCH($A110&amp;"-9",Matches!$J$2:$J$201,0))),"",IF(AND(T110=INDEX(Matches!$G$2:$G$201,MATCH($A110&amp;"-9",Matches!$J$2:$J$201,0)),U110=INDEX(Matches!$H$2:$H$201,MATCH($A110&amp;"-9",Matches!$J$2:$J$201,0))),5,IF(SIGN(T110-U110)&lt;&gt;SIGN(INDEX(Matches!$G$2:$G$201,MATCH($A110&amp;"-9",Matches!$J$2:$J$201,0))-INDEX(Matches!$H$2:$H$201,MATCH($A110&amp;"-9",Matches!$J$2:$J$201,0))),0,IF(T110-U110=INDEX(Matches!$G$2:$G$201,MATCH($A110&amp;"-9",Matches!$J$2:$J$201,0))-INDEX(Matches!$H$2:$H$201,MATCH($A110&amp;"-9",Matches!$J$2:$J$201,0)),3,2))))),""))</f>
        <v/>
      </c>
      <c r="AG110" s="12" t="str">
        <f aca="false">IF(OR($B110="",V110="",W110=""),"",IFERROR(IF(OR(INDEX(Matches!$I$2:$I$201,MATCH($A110&amp;"-10",Matches!$J$2:$J$201,0))="Void",INDEX(Matches!$G$2:$G$201,MATCH($A110&amp;"-10",Matches!$J$2:$J$201,0))="",INDEX(Matches!$H$2:$H$201,MATCH($A110&amp;"-10",Matches!$J$2:$J$201,0))=""),"",IF(AND($C110&lt;&gt;"",INDEX(Matches!$F$2:$F$201,MATCH($A110&amp;"-10",Matches!$J$2:$J$201,0))&lt;&gt;"",$C110&gt;=INDEX(Matches!$F$2:$F$201,MATCH($A110&amp;"-10",Matches!$J$2:$J$201,0))),"",IF(AND(V110=INDEX(Matches!$G$2:$G$201,MATCH($A110&amp;"-10",Matches!$J$2:$J$201,0)),W110=INDEX(Matches!$H$2:$H$201,MATCH($A110&amp;"-10",Matches!$J$2:$J$201,0))),5,IF(SIGN(V110-W110)&lt;&gt;SIGN(INDEX(Matches!$G$2:$G$201,MATCH($A110&amp;"-10",Matches!$J$2:$J$201,0))-INDEX(Matches!$H$2:$H$201,MATCH($A110&amp;"-10",Matches!$J$2:$J$201,0))),0,IF(V110-W110=INDEX(Matches!$G$2:$G$201,MATCH($A110&amp;"-10",Matches!$J$2:$J$201,0))-INDEX(Matches!$H$2:$H$201,MATCH($A110&amp;"-10",Matches!$J$2:$J$201,0)),3,2))))),""))</f>
        <v/>
      </c>
      <c r="AH110" s="13" t="str">
        <f aca="false">IF($B110="","",SUM(X110:AG110))</f>
        <v/>
      </c>
      <c r="AI110" s="12" t="str">
        <f aca="false">IF($B110="","",COUNTIF(X110:AG110,5))</f>
        <v/>
      </c>
      <c r="AJ110" s="12" t="str">
        <f aca="false">IF($B110="","",COUNTIF(X110:AG110,"&gt;=2"))</f>
        <v/>
      </c>
      <c r="AK110" s="12" t="str">
        <f aca="false">IF($B110="","",COUNT(X110:AG110))</f>
        <v/>
      </c>
    </row>
    <row r="111" customFormat="false" ht="15" hidden="false" customHeight="false" outlineLevel="0" collapsed="false">
      <c r="A111" s="7"/>
      <c r="B111" s="7"/>
      <c r="C111" s="11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12" t="str">
        <f aca="false">IF(OR($B111="",D111="",E111=""),"",IFERROR(IF(OR(INDEX(Matches!$I$2:$I$201,MATCH($A111&amp;"-1",Matches!$J$2:$J$201,0))="Void",INDEX(Matches!$G$2:$G$201,MATCH($A111&amp;"-1",Matches!$J$2:$J$201,0))="",INDEX(Matches!$H$2:$H$201,MATCH($A111&amp;"-1",Matches!$J$2:$J$201,0))=""),"",IF(AND($C111&lt;&gt;"",INDEX(Matches!$F$2:$F$201,MATCH($A111&amp;"-1",Matches!$J$2:$J$201,0))&lt;&gt;"",$C111&gt;=INDEX(Matches!$F$2:$F$201,MATCH($A111&amp;"-1",Matches!$J$2:$J$201,0))),"",IF(AND(D111=INDEX(Matches!$G$2:$G$201,MATCH($A111&amp;"-1",Matches!$J$2:$J$201,0)),E111=INDEX(Matches!$H$2:$H$201,MATCH($A111&amp;"-1",Matches!$J$2:$J$201,0))),5,IF(SIGN(D111-E111)&lt;&gt;SIGN(INDEX(Matches!$G$2:$G$201,MATCH($A111&amp;"-1",Matches!$J$2:$J$201,0))-INDEX(Matches!$H$2:$H$201,MATCH($A111&amp;"-1",Matches!$J$2:$J$201,0))),0,IF(D111-E111=INDEX(Matches!$G$2:$G$201,MATCH($A111&amp;"-1",Matches!$J$2:$J$201,0))-INDEX(Matches!$H$2:$H$201,MATCH($A111&amp;"-1",Matches!$J$2:$J$201,0)),3,2))))),""))</f>
        <v/>
      </c>
      <c r="Y111" s="12" t="str">
        <f aca="false">IF(OR($B111="",F111="",G111=""),"",IFERROR(IF(OR(INDEX(Matches!$I$2:$I$201,MATCH($A111&amp;"-2",Matches!$J$2:$J$201,0))="Void",INDEX(Matches!$G$2:$G$201,MATCH($A111&amp;"-2",Matches!$J$2:$J$201,0))="",INDEX(Matches!$H$2:$H$201,MATCH($A111&amp;"-2",Matches!$J$2:$J$201,0))=""),"",IF(AND($C111&lt;&gt;"",INDEX(Matches!$F$2:$F$201,MATCH($A111&amp;"-2",Matches!$J$2:$J$201,0))&lt;&gt;"",$C111&gt;=INDEX(Matches!$F$2:$F$201,MATCH($A111&amp;"-2",Matches!$J$2:$J$201,0))),"",IF(AND(F111=INDEX(Matches!$G$2:$G$201,MATCH($A111&amp;"-2",Matches!$J$2:$J$201,0)),G111=INDEX(Matches!$H$2:$H$201,MATCH($A111&amp;"-2",Matches!$J$2:$J$201,0))),5,IF(SIGN(F111-G111)&lt;&gt;SIGN(INDEX(Matches!$G$2:$G$201,MATCH($A111&amp;"-2",Matches!$J$2:$J$201,0))-INDEX(Matches!$H$2:$H$201,MATCH($A111&amp;"-2",Matches!$J$2:$J$201,0))),0,IF(F111-G111=INDEX(Matches!$G$2:$G$201,MATCH($A111&amp;"-2",Matches!$J$2:$J$201,0))-INDEX(Matches!$H$2:$H$201,MATCH($A111&amp;"-2",Matches!$J$2:$J$201,0)),3,2))))),""))</f>
        <v/>
      </c>
      <c r="Z111" s="12" t="str">
        <f aca="false">IF(OR($B111="",H111="",I111=""),"",IFERROR(IF(OR(INDEX(Matches!$I$2:$I$201,MATCH($A111&amp;"-3",Matches!$J$2:$J$201,0))="Void",INDEX(Matches!$G$2:$G$201,MATCH($A111&amp;"-3",Matches!$J$2:$J$201,0))="",INDEX(Matches!$H$2:$H$201,MATCH($A111&amp;"-3",Matches!$J$2:$J$201,0))=""),"",IF(AND($C111&lt;&gt;"",INDEX(Matches!$F$2:$F$201,MATCH($A111&amp;"-3",Matches!$J$2:$J$201,0))&lt;&gt;"",$C111&gt;=INDEX(Matches!$F$2:$F$201,MATCH($A111&amp;"-3",Matches!$J$2:$J$201,0))),"",IF(AND(H111=INDEX(Matches!$G$2:$G$201,MATCH($A111&amp;"-3",Matches!$J$2:$J$201,0)),I111=INDEX(Matches!$H$2:$H$201,MATCH($A111&amp;"-3",Matches!$J$2:$J$201,0))),5,IF(SIGN(H111-I111)&lt;&gt;SIGN(INDEX(Matches!$G$2:$G$201,MATCH($A111&amp;"-3",Matches!$J$2:$J$201,0))-INDEX(Matches!$H$2:$H$201,MATCH($A111&amp;"-3",Matches!$J$2:$J$201,0))),0,IF(H111-I111=INDEX(Matches!$G$2:$G$201,MATCH($A111&amp;"-3",Matches!$J$2:$J$201,0))-INDEX(Matches!$H$2:$H$201,MATCH($A111&amp;"-3",Matches!$J$2:$J$201,0)),3,2))))),""))</f>
        <v/>
      </c>
      <c r="AA111" s="12" t="str">
        <f aca="false">IF(OR($B111="",J111="",K111=""),"",IFERROR(IF(OR(INDEX(Matches!$I$2:$I$201,MATCH($A111&amp;"-4",Matches!$J$2:$J$201,0))="Void",INDEX(Matches!$G$2:$G$201,MATCH($A111&amp;"-4",Matches!$J$2:$J$201,0))="",INDEX(Matches!$H$2:$H$201,MATCH($A111&amp;"-4",Matches!$J$2:$J$201,0))=""),"",IF(AND($C111&lt;&gt;"",INDEX(Matches!$F$2:$F$201,MATCH($A111&amp;"-4",Matches!$J$2:$J$201,0))&lt;&gt;"",$C111&gt;=INDEX(Matches!$F$2:$F$201,MATCH($A111&amp;"-4",Matches!$J$2:$J$201,0))),"",IF(AND(J111=INDEX(Matches!$G$2:$G$201,MATCH($A111&amp;"-4",Matches!$J$2:$J$201,0)),K111=INDEX(Matches!$H$2:$H$201,MATCH($A111&amp;"-4",Matches!$J$2:$J$201,0))),5,IF(SIGN(J111-K111)&lt;&gt;SIGN(INDEX(Matches!$G$2:$G$201,MATCH($A111&amp;"-4",Matches!$J$2:$J$201,0))-INDEX(Matches!$H$2:$H$201,MATCH($A111&amp;"-4",Matches!$J$2:$J$201,0))),0,IF(J111-K111=INDEX(Matches!$G$2:$G$201,MATCH($A111&amp;"-4",Matches!$J$2:$J$201,0))-INDEX(Matches!$H$2:$H$201,MATCH($A111&amp;"-4",Matches!$J$2:$J$201,0)),3,2))))),""))</f>
        <v/>
      </c>
      <c r="AB111" s="12" t="str">
        <f aca="false">IF(OR($B111="",L111="",M111=""),"",IFERROR(IF(OR(INDEX(Matches!$I$2:$I$201,MATCH($A111&amp;"-5",Matches!$J$2:$J$201,0))="Void",INDEX(Matches!$G$2:$G$201,MATCH($A111&amp;"-5",Matches!$J$2:$J$201,0))="",INDEX(Matches!$H$2:$H$201,MATCH($A111&amp;"-5",Matches!$J$2:$J$201,0))=""),"",IF(AND($C111&lt;&gt;"",INDEX(Matches!$F$2:$F$201,MATCH($A111&amp;"-5",Matches!$J$2:$J$201,0))&lt;&gt;"",$C111&gt;=INDEX(Matches!$F$2:$F$201,MATCH($A111&amp;"-5",Matches!$J$2:$J$201,0))),"",IF(AND(L111=INDEX(Matches!$G$2:$G$201,MATCH($A111&amp;"-5",Matches!$J$2:$J$201,0)),M111=INDEX(Matches!$H$2:$H$201,MATCH($A111&amp;"-5",Matches!$J$2:$J$201,0))),5,IF(SIGN(L111-M111)&lt;&gt;SIGN(INDEX(Matches!$G$2:$G$201,MATCH($A111&amp;"-5",Matches!$J$2:$J$201,0))-INDEX(Matches!$H$2:$H$201,MATCH($A111&amp;"-5",Matches!$J$2:$J$201,0))),0,IF(L111-M111=INDEX(Matches!$G$2:$G$201,MATCH($A111&amp;"-5",Matches!$J$2:$J$201,0))-INDEX(Matches!$H$2:$H$201,MATCH($A111&amp;"-5",Matches!$J$2:$J$201,0)),3,2))))),""))</f>
        <v/>
      </c>
      <c r="AC111" s="12" t="str">
        <f aca="false">IF(OR($B111="",N111="",O111=""),"",IFERROR(IF(OR(INDEX(Matches!$I$2:$I$201,MATCH($A111&amp;"-6",Matches!$J$2:$J$201,0))="Void",INDEX(Matches!$G$2:$G$201,MATCH($A111&amp;"-6",Matches!$J$2:$J$201,0))="",INDEX(Matches!$H$2:$H$201,MATCH($A111&amp;"-6",Matches!$J$2:$J$201,0))=""),"",IF(AND($C111&lt;&gt;"",INDEX(Matches!$F$2:$F$201,MATCH($A111&amp;"-6",Matches!$J$2:$J$201,0))&lt;&gt;"",$C111&gt;=INDEX(Matches!$F$2:$F$201,MATCH($A111&amp;"-6",Matches!$J$2:$J$201,0))),"",IF(AND(N111=INDEX(Matches!$G$2:$G$201,MATCH($A111&amp;"-6",Matches!$J$2:$J$201,0)),O111=INDEX(Matches!$H$2:$H$201,MATCH($A111&amp;"-6",Matches!$J$2:$J$201,0))),5,IF(SIGN(N111-O111)&lt;&gt;SIGN(INDEX(Matches!$G$2:$G$201,MATCH($A111&amp;"-6",Matches!$J$2:$J$201,0))-INDEX(Matches!$H$2:$H$201,MATCH($A111&amp;"-6",Matches!$J$2:$J$201,0))),0,IF(N111-O111=INDEX(Matches!$G$2:$G$201,MATCH($A111&amp;"-6",Matches!$J$2:$J$201,0))-INDEX(Matches!$H$2:$H$201,MATCH($A111&amp;"-6",Matches!$J$2:$J$201,0)),3,2))))),""))</f>
        <v/>
      </c>
      <c r="AD111" s="12" t="str">
        <f aca="false">IF(OR($B111="",P111="",Q111=""),"",IFERROR(IF(OR(INDEX(Matches!$I$2:$I$201,MATCH($A111&amp;"-7",Matches!$J$2:$J$201,0))="Void",INDEX(Matches!$G$2:$G$201,MATCH($A111&amp;"-7",Matches!$J$2:$J$201,0))="",INDEX(Matches!$H$2:$H$201,MATCH($A111&amp;"-7",Matches!$J$2:$J$201,0))=""),"",IF(AND($C111&lt;&gt;"",INDEX(Matches!$F$2:$F$201,MATCH($A111&amp;"-7",Matches!$J$2:$J$201,0))&lt;&gt;"",$C111&gt;=INDEX(Matches!$F$2:$F$201,MATCH($A111&amp;"-7",Matches!$J$2:$J$201,0))),"",IF(AND(P111=INDEX(Matches!$G$2:$G$201,MATCH($A111&amp;"-7",Matches!$J$2:$J$201,0)),Q111=INDEX(Matches!$H$2:$H$201,MATCH($A111&amp;"-7",Matches!$J$2:$J$201,0))),5,IF(SIGN(P111-Q111)&lt;&gt;SIGN(INDEX(Matches!$G$2:$G$201,MATCH($A111&amp;"-7",Matches!$J$2:$J$201,0))-INDEX(Matches!$H$2:$H$201,MATCH($A111&amp;"-7",Matches!$J$2:$J$201,0))),0,IF(P111-Q111=INDEX(Matches!$G$2:$G$201,MATCH($A111&amp;"-7",Matches!$J$2:$J$201,0))-INDEX(Matches!$H$2:$H$201,MATCH($A111&amp;"-7",Matches!$J$2:$J$201,0)),3,2))))),""))</f>
        <v/>
      </c>
      <c r="AE111" s="12" t="str">
        <f aca="false">IF(OR($B111="",R111="",S111=""),"",IFERROR(IF(OR(INDEX(Matches!$I$2:$I$201,MATCH($A111&amp;"-8",Matches!$J$2:$J$201,0))="Void",INDEX(Matches!$G$2:$G$201,MATCH($A111&amp;"-8",Matches!$J$2:$J$201,0))="",INDEX(Matches!$H$2:$H$201,MATCH($A111&amp;"-8",Matches!$J$2:$J$201,0))=""),"",IF(AND($C111&lt;&gt;"",INDEX(Matches!$F$2:$F$201,MATCH($A111&amp;"-8",Matches!$J$2:$J$201,0))&lt;&gt;"",$C111&gt;=INDEX(Matches!$F$2:$F$201,MATCH($A111&amp;"-8",Matches!$J$2:$J$201,0))),"",IF(AND(R111=INDEX(Matches!$G$2:$G$201,MATCH($A111&amp;"-8",Matches!$J$2:$J$201,0)),S111=INDEX(Matches!$H$2:$H$201,MATCH($A111&amp;"-8",Matches!$J$2:$J$201,0))),5,IF(SIGN(R111-S111)&lt;&gt;SIGN(INDEX(Matches!$G$2:$G$201,MATCH($A111&amp;"-8",Matches!$J$2:$J$201,0))-INDEX(Matches!$H$2:$H$201,MATCH($A111&amp;"-8",Matches!$J$2:$J$201,0))),0,IF(R111-S111=INDEX(Matches!$G$2:$G$201,MATCH($A111&amp;"-8",Matches!$J$2:$J$201,0))-INDEX(Matches!$H$2:$H$201,MATCH($A111&amp;"-8",Matches!$J$2:$J$201,0)),3,2))))),""))</f>
        <v/>
      </c>
      <c r="AF111" s="12" t="str">
        <f aca="false">IF(OR($B111="",T111="",U111=""),"",IFERROR(IF(OR(INDEX(Matches!$I$2:$I$201,MATCH($A111&amp;"-9",Matches!$J$2:$J$201,0))="Void",INDEX(Matches!$G$2:$G$201,MATCH($A111&amp;"-9",Matches!$J$2:$J$201,0))="",INDEX(Matches!$H$2:$H$201,MATCH($A111&amp;"-9",Matches!$J$2:$J$201,0))=""),"",IF(AND($C111&lt;&gt;"",INDEX(Matches!$F$2:$F$201,MATCH($A111&amp;"-9",Matches!$J$2:$J$201,0))&lt;&gt;"",$C111&gt;=INDEX(Matches!$F$2:$F$201,MATCH($A111&amp;"-9",Matches!$J$2:$J$201,0))),"",IF(AND(T111=INDEX(Matches!$G$2:$G$201,MATCH($A111&amp;"-9",Matches!$J$2:$J$201,0)),U111=INDEX(Matches!$H$2:$H$201,MATCH($A111&amp;"-9",Matches!$J$2:$J$201,0))),5,IF(SIGN(T111-U111)&lt;&gt;SIGN(INDEX(Matches!$G$2:$G$201,MATCH($A111&amp;"-9",Matches!$J$2:$J$201,0))-INDEX(Matches!$H$2:$H$201,MATCH($A111&amp;"-9",Matches!$J$2:$J$201,0))),0,IF(T111-U111=INDEX(Matches!$G$2:$G$201,MATCH($A111&amp;"-9",Matches!$J$2:$J$201,0))-INDEX(Matches!$H$2:$H$201,MATCH($A111&amp;"-9",Matches!$J$2:$J$201,0)),3,2))))),""))</f>
        <v/>
      </c>
      <c r="AG111" s="12" t="str">
        <f aca="false">IF(OR($B111="",V111="",W111=""),"",IFERROR(IF(OR(INDEX(Matches!$I$2:$I$201,MATCH($A111&amp;"-10",Matches!$J$2:$J$201,0))="Void",INDEX(Matches!$G$2:$G$201,MATCH($A111&amp;"-10",Matches!$J$2:$J$201,0))="",INDEX(Matches!$H$2:$H$201,MATCH($A111&amp;"-10",Matches!$J$2:$J$201,0))=""),"",IF(AND($C111&lt;&gt;"",INDEX(Matches!$F$2:$F$201,MATCH($A111&amp;"-10",Matches!$J$2:$J$201,0))&lt;&gt;"",$C111&gt;=INDEX(Matches!$F$2:$F$201,MATCH($A111&amp;"-10",Matches!$J$2:$J$201,0))),"",IF(AND(V111=INDEX(Matches!$G$2:$G$201,MATCH($A111&amp;"-10",Matches!$J$2:$J$201,0)),W111=INDEX(Matches!$H$2:$H$201,MATCH($A111&amp;"-10",Matches!$J$2:$J$201,0))),5,IF(SIGN(V111-W111)&lt;&gt;SIGN(INDEX(Matches!$G$2:$G$201,MATCH($A111&amp;"-10",Matches!$J$2:$J$201,0))-INDEX(Matches!$H$2:$H$201,MATCH($A111&amp;"-10",Matches!$J$2:$J$201,0))),0,IF(V111-W111=INDEX(Matches!$G$2:$G$201,MATCH($A111&amp;"-10",Matches!$J$2:$J$201,0))-INDEX(Matches!$H$2:$H$201,MATCH($A111&amp;"-10",Matches!$J$2:$J$201,0)),3,2))))),""))</f>
        <v/>
      </c>
      <c r="AH111" s="13" t="str">
        <f aca="false">IF($B111="","",SUM(X111:AG111))</f>
        <v/>
      </c>
      <c r="AI111" s="12" t="str">
        <f aca="false">IF($B111="","",COUNTIF(X111:AG111,5))</f>
        <v/>
      </c>
      <c r="AJ111" s="12" t="str">
        <f aca="false">IF($B111="","",COUNTIF(X111:AG111,"&gt;=2"))</f>
        <v/>
      </c>
      <c r="AK111" s="12" t="str">
        <f aca="false">IF($B111="","",COUNT(X111:AG111))</f>
        <v/>
      </c>
    </row>
    <row r="112" customFormat="false" ht="15" hidden="false" customHeight="false" outlineLevel="0" collapsed="false">
      <c r="A112" s="7"/>
      <c r="B112" s="7"/>
      <c r="C112" s="11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12" t="str">
        <f aca="false">IF(OR($B112="",D112="",E112=""),"",IFERROR(IF(OR(INDEX(Matches!$I$2:$I$201,MATCH($A112&amp;"-1",Matches!$J$2:$J$201,0))="Void",INDEX(Matches!$G$2:$G$201,MATCH($A112&amp;"-1",Matches!$J$2:$J$201,0))="",INDEX(Matches!$H$2:$H$201,MATCH($A112&amp;"-1",Matches!$J$2:$J$201,0))=""),"",IF(AND($C112&lt;&gt;"",INDEX(Matches!$F$2:$F$201,MATCH($A112&amp;"-1",Matches!$J$2:$J$201,0))&lt;&gt;"",$C112&gt;=INDEX(Matches!$F$2:$F$201,MATCH($A112&amp;"-1",Matches!$J$2:$J$201,0))),"",IF(AND(D112=INDEX(Matches!$G$2:$G$201,MATCH($A112&amp;"-1",Matches!$J$2:$J$201,0)),E112=INDEX(Matches!$H$2:$H$201,MATCH($A112&amp;"-1",Matches!$J$2:$J$201,0))),5,IF(SIGN(D112-E112)&lt;&gt;SIGN(INDEX(Matches!$G$2:$G$201,MATCH($A112&amp;"-1",Matches!$J$2:$J$201,0))-INDEX(Matches!$H$2:$H$201,MATCH($A112&amp;"-1",Matches!$J$2:$J$201,0))),0,IF(D112-E112=INDEX(Matches!$G$2:$G$201,MATCH($A112&amp;"-1",Matches!$J$2:$J$201,0))-INDEX(Matches!$H$2:$H$201,MATCH($A112&amp;"-1",Matches!$J$2:$J$201,0)),3,2))))),""))</f>
        <v/>
      </c>
      <c r="Y112" s="12" t="str">
        <f aca="false">IF(OR($B112="",F112="",G112=""),"",IFERROR(IF(OR(INDEX(Matches!$I$2:$I$201,MATCH($A112&amp;"-2",Matches!$J$2:$J$201,0))="Void",INDEX(Matches!$G$2:$G$201,MATCH($A112&amp;"-2",Matches!$J$2:$J$201,0))="",INDEX(Matches!$H$2:$H$201,MATCH($A112&amp;"-2",Matches!$J$2:$J$201,0))=""),"",IF(AND($C112&lt;&gt;"",INDEX(Matches!$F$2:$F$201,MATCH($A112&amp;"-2",Matches!$J$2:$J$201,0))&lt;&gt;"",$C112&gt;=INDEX(Matches!$F$2:$F$201,MATCH($A112&amp;"-2",Matches!$J$2:$J$201,0))),"",IF(AND(F112=INDEX(Matches!$G$2:$G$201,MATCH($A112&amp;"-2",Matches!$J$2:$J$201,0)),G112=INDEX(Matches!$H$2:$H$201,MATCH($A112&amp;"-2",Matches!$J$2:$J$201,0))),5,IF(SIGN(F112-G112)&lt;&gt;SIGN(INDEX(Matches!$G$2:$G$201,MATCH($A112&amp;"-2",Matches!$J$2:$J$201,0))-INDEX(Matches!$H$2:$H$201,MATCH($A112&amp;"-2",Matches!$J$2:$J$201,0))),0,IF(F112-G112=INDEX(Matches!$G$2:$G$201,MATCH($A112&amp;"-2",Matches!$J$2:$J$201,0))-INDEX(Matches!$H$2:$H$201,MATCH($A112&amp;"-2",Matches!$J$2:$J$201,0)),3,2))))),""))</f>
        <v/>
      </c>
      <c r="Z112" s="12" t="str">
        <f aca="false">IF(OR($B112="",H112="",I112=""),"",IFERROR(IF(OR(INDEX(Matches!$I$2:$I$201,MATCH($A112&amp;"-3",Matches!$J$2:$J$201,0))="Void",INDEX(Matches!$G$2:$G$201,MATCH($A112&amp;"-3",Matches!$J$2:$J$201,0))="",INDEX(Matches!$H$2:$H$201,MATCH($A112&amp;"-3",Matches!$J$2:$J$201,0))=""),"",IF(AND($C112&lt;&gt;"",INDEX(Matches!$F$2:$F$201,MATCH($A112&amp;"-3",Matches!$J$2:$J$201,0))&lt;&gt;"",$C112&gt;=INDEX(Matches!$F$2:$F$201,MATCH($A112&amp;"-3",Matches!$J$2:$J$201,0))),"",IF(AND(H112=INDEX(Matches!$G$2:$G$201,MATCH($A112&amp;"-3",Matches!$J$2:$J$201,0)),I112=INDEX(Matches!$H$2:$H$201,MATCH($A112&amp;"-3",Matches!$J$2:$J$201,0))),5,IF(SIGN(H112-I112)&lt;&gt;SIGN(INDEX(Matches!$G$2:$G$201,MATCH($A112&amp;"-3",Matches!$J$2:$J$201,0))-INDEX(Matches!$H$2:$H$201,MATCH($A112&amp;"-3",Matches!$J$2:$J$201,0))),0,IF(H112-I112=INDEX(Matches!$G$2:$G$201,MATCH($A112&amp;"-3",Matches!$J$2:$J$201,0))-INDEX(Matches!$H$2:$H$201,MATCH($A112&amp;"-3",Matches!$J$2:$J$201,0)),3,2))))),""))</f>
        <v/>
      </c>
      <c r="AA112" s="12" t="str">
        <f aca="false">IF(OR($B112="",J112="",K112=""),"",IFERROR(IF(OR(INDEX(Matches!$I$2:$I$201,MATCH($A112&amp;"-4",Matches!$J$2:$J$201,0))="Void",INDEX(Matches!$G$2:$G$201,MATCH($A112&amp;"-4",Matches!$J$2:$J$201,0))="",INDEX(Matches!$H$2:$H$201,MATCH($A112&amp;"-4",Matches!$J$2:$J$201,0))=""),"",IF(AND($C112&lt;&gt;"",INDEX(Matches!$F$2:$F$201,MATCH($A112&amp;"-4",Matches!$J$2:$J$201,0))&lt;&gt;"",$C112&gt;=INDEX(Matches!$F$2:$F$201,MATCH($A112&amp;"-4",Matches!$J$2:$J$201,0))),"",IF(AND(J112=INDEX(Matches!$G$2:$G$201,MATCH($A112&amp;"-4",Matches!$J$2:$J$201,0)),K112=INDEX(Matches!$H$2:$H$201,MATCH($A112&amp;"-4",Matches!$J$2:$J$201,0))),5,IF(SIGN(J112-K112)&lt;&gt;SIGN(INDEX(Matches!$G$2:$G$201,MATCH($A112&amp;"-4",Matches!$J$2:$J$201,0))-INDEX(Matches!$H$2:$H$201,MATCH($A112&amp;"-4",Matches!$J$2:$J$201,0))),0,IF(J112-K112=INDEX(Matches!$G$2:$G$201,MATCH($A112&amp;"-4",Matches!$J$2:$J$201,0))-INDEX(Matches!$H$2:$H$201,MATCH($A112&amp;"-4",Matches!$J$2:$J$201,0)),3,2))))),""))</f>
        <v/>
      </c>
      <c r="AB112" s="12" t="str">
        <f aca="false">IF(OR($B112="",L112="",M112=""),"",IFERROR(IF(OR(INDEX(Matches!$I$2:$I$201,MATCH($A112&amp;"-5",Matches!$J$2:$J$201,0))="Void",INDEX(Matches!$G$2:$G$201,MATCH($A112&amp;"-5",Matches!$J$2:$J$201,0))="",INDEX(Matches!$H$2:$H$201,MATCH($A112&amp;"-5",Matches!$J$2:$J$201,0))=""),"",IF(AND($C112&lt;&gt;"",INDEX(Matches!$F$2:$F$201,MATCH($A112&amp;"-5",Matches!$J$2:$J$201,0))&lt;&gt;"",$C112&gt;=INDEX(Matches!$F$2:$F$201,MATCH($A112&amp;"-5",Matches!$J$2:$J$201,0))),"",IF(AND(L112=INDEX(Matches!$G$2:$G$201,MATCH($A112&amp;"-5",Matches!$J$2:$J$201,0)),M112=INDEX(Matches!$H$2:$H$201,MATCH($A112&amp;"-5",Matches!$J$2:$J$201,0))),5,IF(SIGN(L112-M112)&lt;&gt;SIGN(INDEX(Matches!$G$2:$G$201,MATCH($A112&amp;"-5",Matches!$J$2:$J$201,0))-INDEX(Matches!$H$2:$H$201,MATCH($A112&amp;"-5",Matches!$J$2:$J$201,0))),0,IF(L112-M112=INDEX(Matches!$G$2:$G$201,MATCH($A112&amp;"-5",Matches!$J$2:$J$201,0))-INDEX(Matches!$H$2:$H$201,MATCH($A112&amp;"-5",Matches!$J$2:$J$201,0)),3,2))))),""))</f>
        <v/>
      </c>
      <c r="AC112" s="12" t="str">
        <f aca="false">IF(OR($B112="",N112="",O112=""),"",IFERROR(IF(OR(INDEX(Matches!$I$2:$I$201,MATCH($A112&amp;"-6",Matches!$J$2:$J$201,0))="Void",INDEX(Matches!$G$2:$G$201,MATCH($A112&amp;"-6",Matches!$J$2:$J$201,0))="",INDEX(Matches!$H$2:$H$201,MATCH($A112&amp;"-6",Matches!$J$2:$J$201,0))=""),"",IF(AND($C112&lt;&gt;"",INDEX(Matches!$F$2:$F$201,MATCH($A112&amp;"-6",Matches!$J$2:$J$201,0))&lt;&gt;"",$C112&gt;=INDEX(Matches!$F$2:$F$201,MATCH($A112&amp;"-6",Matches!$J$2:$J$201,0))),"",IF(AND(N112=INDEX(Matches!$G$2:$G$201,MATCH($A112&amp;"-6",Matches!$J$2:$J$201,0)),O112=INDEX(Matches!$H$2:$H$201,MATCH($A112&amp;"-6",Matches!$J$2:$J$201,0))),5,IF(SIGN(N112-O112)&lt;&gt;SIGN(INDEX(Matches!$G$2:$G$201,MATCH($A112&amp;"-6",Matches!$J$2:$J$201,0))-INDEX(Matches!$H$2:$H$201,MATCH($A112&amp;"-6",Matches!$J$2:$J$201,0))),0,IF(N112-O112=INDEX(Matches!$G$2:$G$201,MATCH($A112&amp;"-6",Matches!$J$2:$J$201,0))-INDEX(Matches!$H$2:$H$201,MATCH($A112&amp;"-6",Matches!$J$2:$J$201,0)),3,2))))),""))</f>
        <v/>
      </c>
      <c r="AD112" s="12" t="str">
        <f aca="false">IF(OR($B112="",P112="",Q112=""),"",IFERROR(IF(OR(INDEX(Matches!$I$2:$I$201,MATCH($A112&amp;"-7",Matches!$J$2:$J$201,0))="Void",INDEX(Matches!$G$2:$G$201,MATCH($A112&amp;"-7",Matches!$J$2:$J$201,0))="",INDEX(Matches!$H$2:$H$201,MATCH($A112&amp;"-7",Matches!$J$2:$J$201,0))=""),"",IF(AND($C112&lt;&gt;"",INDEX(Matches!$F$2:$F$201,MATCH($A112&amp;"-7",Matches!$J$2:$J$201,0))&lt;&gt;"",$C112&gt;=INDEX(Matches!$F$2:$F$201,MATCH($A112&amp;"-7",Matches!$J$2:$J$201,0))),"",IF(AND(P112=INDEX(Matches!$G$2:$G$201,MATCH($A112&amp;"-7",Matches!$J$2:$J$201,0)),Q112=INDEX(Matches!$H$2:$H$201,MATCH($A112&amp;"-7",Matches!$J$2:$J$201,0))),5,IF(SIGN(P112-Q112)&lt;&gt;SIGN(INDEX(Matches!$G$2:$G$201,MATCH($A112&amp;"-7",Matches!$J$2:$J$201,0))-INDEX(Matches!$H$2:$H$201,MATCH($A112&amp;"-7",Matches!$J$2:$J$201,0))),0,IF(P112-Q112=INDEX(Matches!$G$2:$G$201,MATCH($A112&amp;"-7",Matches!$J$2:$J$201,0))-INDEX(Matches!$H$2:$H$201,MATCH($A112&amp;"-7",Matches!$J$2:$J$201,0)),3,2))))),""))</f>
        <v/>
      </c>
      <c r="AE112" s="12" t="str">
        <f aca="false">IF(OR($B112="",R112="",S112=""),"",IFERROR(IF(OR(INDEX(Matches!$I$2:$I$201,MATCH($A112&amp;"-8",Matches!$J$2:$J$201,0))="Void",INDEX(Matches!$G$2:$G$201,MATCH($A112&amp;"-8",Matches!$J$2:$J$201,0))="",INDEX(Matches!$H$2:$H$201,MATCH($A112&amp;"-8",Matches!$J$2:$J$201,0))=""),"",IF(AND($C112&lt;&gt;"",INDEX(Matches!$F$2:$F$201,MATCH($A112&amp;"-8",Matches!$J$2:$J$201,0))&lt;&gt;"",$C112&gt;=INDEX(Matches!$F$2:$F$201,MATCH($A112&amp;"-8",Matches!$J$2:$J$201,0))),"",IF(AND(R112=INDEX(Matches!$G$2:$G$201,MATCH($A112&amp;"-8",Matches!$J$2:$J$201,0)),S112=INDEX(Matches!$H$2:$H$201,MATCH($A112&amp;"-8",Matches!$J$2:$J$201,0))),5,IF(SIGN(R112-S112)&lt;&gt;SIGN(INDEX(Matches!$G$2:$G$201,MATCH($A112&amp;"-8",Matches!$J$2:$J$201,0))-INDEX(Matches!$H$2:$H$201,MATCH($A112&amp;"-8",Matches!$J$2:$J$201,0))),0,IF(R112-S112=INDEX(Matches!$G$2:$G$201,MATCH($A112&amp;"-8",Matches!$J$2:$J$201,0))-INDEX(Matches!$H$2:$H$201,MATCH($A112&amp;"-8",Matches!$J$2:$J$201,0)),3,2))))),""))</f>
        <v/>
      </c>
      <c r="AF112" s="12" t="str">
        <f aca="false">IF(OR($B112="",T112="",U112=""),"",IFERROR(IF(OR(INDEX(Matches!$I$2:$I$201,MATCH($A112&amp;"-9",Matches!$J$2:$J$201,0))="Void",INDEX(Matches!$G$2:$G$201,MATCH($A112&amp;"-9",Matches!$J$2:$J$201,0))="",INDEX(Matches!$H$2:$H$201,MATCH($A112&amp;"-9",Matches!$J$2:$J$201,0))=""),"",IF(AND($C112&lt;&gt;"",INDEX(Matches!$F$2:$F$201,MATCH($A112&amp;"-9",Matches!$J$2:$J$201,0))&lt;&gt;"",$C112&gt;=INDEX(Matches!$F$2:$F$201,MATCH($A112&amp;"-9",Matches!$J$2:$J$201,0))),"",IF(AND(T112=INDEX(Matches!$G$2:$G$201,MATCH($A112&amp;"-9",Matches!$J$2:$J$201,0)),U112=INDEX(Matches!$H$2:$H$201,MATCH($A112&amp;"-9",Matches!$J$2:$J$201,0))),5,IF(SIGN(T112-U112)&lt;&gt;SIGN(INDEX(Matches!$G$2:$G$201,MATCH($A112&amp;"-9",Matches!$J$2:$J$201,0))-INDEX(Matches!$H$2:$H$201,MATCH($A112&amp;"-9",Matches!$J$2:$J$201,0))),0,IF(T112-U112=INDEX(Matches!$G$2:$G$201,MATCH($A112&amp;"-9",Matches!$J$2:$J$201,0))-INDEX(Matches!$H$2:$H$201,MATCH($A112&amp;"-9",Matches!$J$2:$J$201,0)),3,2))))),""))</f>
        <v/>
      </c>
      <c r="AG112" s="12" t="str">
        <f aca="false">IF(OR($B112="",V112="",W112=""),"",IFERROR(IF(OR(INDEX(Matches!$I$2:$I$201,MATCH($A112&amp;"-10",Matches!$J$2:$J$201,0))="Void",INDEX(Matches!$G$2:$G$201,MATCH($A112&amp;"-10",Matches!$J$2:$J$201,0))="",INDEX(Matches!$H$2:$H$201,MATCH($A112&amp;"-10",Matches!$J$2:$J$201,0))=""),"",IF(AND($C112&lt;&gt;"",INDEX(Matches!$F$2:$F$201,MATCH($A112&amp;"-10",Matches!$J$2:$J$201,0))&lt;&gt;"",$C112&gt;=INDEX(Matches!$F$2:$F$201,MATCH($A112&amp;"-10",Matches!$J$2:$J$201,0))),"",IF(AND(V112=INDEX(Matches!$G$2:$G$201,MATCH($A112&amp;"-10",Matches!$J$2:$J$201,0)),W112=INDEX(Matches!$H$2:$H$201,MATCH($A112&amp;"-10",Matches!$J$2:$J$201,0))),5,IF(SIGN(V112-W112)&lt;&gt;SIGN(INDEX(Matches!$G$2:$G$201,MATCH($A112&amp;"-10",Matches!$J$2:$J$201,0))-INDEX(Matches!$H$2:$H$201,MATCH($A112&amp;"-10",Matches!$J$2:$J$201,0))),0,IF(V112-W112=INDEX(Matches!$G$2:$G$201,MATCH($A112&amp;"-10",Matches!$J$2:$J$201,0))-INDEX(Matches!$H$2:$H$201,MATCH($A112&amp;"-10",Matches!$J$2:$J$201,0)),3,2))))),""))</f>
        <v/>
      </c>
      <c r="AH112" s="13" t="str">
        <f aca="false">IF($B112="","",SUM(X112:AG112))</f>
        <v/>
      </c>
      <c r="AI112" s="12" t="str">
        <f aca="false">IF($B112="","",COUNTIF(X112:AG112,5))</f>
        <v/>
      </c>
      <c r="AJ112" s="12" t="str">
        <f aca="false">IF($B112="","",COUNTIF(X112:AG112,"&gt;=2"))</f>
        <v/>
      </c>
      <c r="AK112" s="12" t="str">
        <f aca="false">IF($B112="","",COUNT(X112:AG112))</f>
        <v/>
      </c>
    </row>
    <row r="113" customFormat="false" ht="15" hidden="false" customHeight="false" outlineLevel="0" collapsed="false">
      <c r="A113" s="7"/>
      <c r="B113" s="7"/>
      <c r="C113" s="11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12" t="str">
        <f aca="false">IF(OR($B113="",D113="",E113=""),"",IFERROR(IF(OR(INDEX(Matches!$I$2:$I$201,MATCH($A113&amp;"-1",Matches!$J$2:$J$201,0))="Void",INDEX(Matches!$G$2:$G$201,MATCH($A113&amp;"-1",Matches!$J$2:$J$201,0))="",INDEX(Matches!$H$2:$H$201,MATCH($A113&amp;"-1",Matches!$J$2:$J$201,0))=""),"",IF(AND($C113&lt;&gt;"",INDEX(Matches!$F$2:$F$201,MATCH($A113&amp;"-1",Matches!$J$2:$J$201,0))&lt;&gt;"",$C113&gt;=INDEX(Matches!$F$2:$F$201,MATCH($A113&amp;"-1",Matches!$J$2:$J$201,0))),"",IF(AND(D113=INDEX(Matches!$G$2:$G$201,MATCH($A113&amp;"-1",Matches!$J$2:$J$201,0)),E113=INDEX(Matches!$H$2:$H$201,MATCH($A113&amp;"-1",Matches!$J$2:$J$201,0))),5,IF(SIGN(D113-E113)&lt;&gt;SIGN(INDEX(Matches!$G$2:$G$201,MATCH($A113&amp;"-1",Matches!$J$2:$J$201,0))-INDEX(Matches!$H$2:$H$201,MATCH($A113&amp;"-1",Matches!$J$2:$J$201,0))),0,IF(D113-E113=INDEX(Matches!$G$2:$G$201,MATCH($A113&amp;"-1",Matches!$J$2:$J$201,0))-INDEX(Matches!$H$2:$H$201,MATCH($A113&amp;"-1",Matches!$J$2:$J$201,0)),3,2))))),""))</f>
        <v/>
      </c>
      <c r="Y113" s="12" t="str">
        <f aca="false">IF(OR($B113="",F113="",G113=""),"",IFERROR(IF(OR(INDEX(Matches!$I$2:$I$201,MATCH($A113&amp;"-2",Matches!$J$2:$J$201,0))="Void",INDEX(Matches!$G$2:$G$201,MATCH($A113&amp;"-2",Matches!$J$2:$J$201,0))="",INDEX(Matches!$H$2:$H$201,MATCH($A113&amp;"-2",Matches!$J$2:$J$201,0))=""),"",IF(AND($C113&lt;&gt;"",INDEX(Matches!$F$2:$F$201,MATCH($A113&amp;"-2",Matches!$J$2:$J$201,0))&lt;&gt;"",$C113&gt;=INDEX(Matches!$F$2:$F$201,MATCH($A113&amp;"-2",Matches!$J$2:$J$201,0))),"",IF(AND(F113=INDEX(Matches!$G$2:$G$201,MATCH($A113&amp;"-2",Matches!$J$2:$J$201,0)),G113=INDEX(Matches!$H$2:$H$201,MATCH($A113&amp;"-2",Matches!$J$2:$J$201,0))),5,IF(SIGN(F113-G113)&lt;&gt;SIGN(INDEX(Matches!$G$2:$G$201,MATCH($A113&amp;"-2",Matches!$J$2:$J$201,0))-INDEX(Matches!$H$2:$H$201,MATCH($A113&amp;"-2",Matches!$J$2:$J$201,0))),0,IF(F113-G113=INDEX(Matches!$G$2:$G$201,MATCH($A113&amp;"-2",Matches!$J$2:$J$201,0))-INDEX(Matches!$H$2:$H$201,MATCH($A113&amp;"-2",Matches!$J$2:$J$201,0)),3,2))))),""))</f>
        <v/>
      </c>
      <c r="Z113" s="12" t="str">
        <f aca="false">IF(OR($B113="",H113="",I113=""),"",IFERROR(IF(OR(INDEX(Matches!$I$2:$I$201,MATCH($A113&amp;"-3",Matches!$J$2:$J$201,0))="Void",INDEX(Matches!$G$2:$G$201,MATCH($A113&amp;"-3",Matches!$J$2:$J$201,0))="",INDEX(Matches!$H$2:$H$201,MATCH($A113&amp;"-3",Matches!$J$2:$J$201,0))=""),"",IF(AND($C113&lt;&gt;"",INDEX(Matches!$F$2:$F$201,MATCH($A113&amp;"-3",Matches!$J$2:$J$201,0))&lt;&gt;"",$C113&gt;=INDEX(Matches!$F$2:$F$201,MATCH($A113&amp;"-3",Matches!$J$2:$J$201,0))),"",IF(AND(H113=INDEX(Matches!$G$2:$G$201,MATCH($A113&amp;"-3",Matches!$J$2:$J$201,0)),I113=INDEX(Matches!$H$2:$H$201,MATCH($A113&amp;"-3",Matches!$J$2:$J$201,0))),5,IF(SIGN(H113-I113)&lt;&gt;SIGN(INDEX(Matches!$G$2:$G$201,MATCH($A113&amp;"-3",Matches!$J$2:$J$201,0))-INDEX(Matches!$H$2:$H$201,MATCH($A113&amp;"-3",Matches!$J$2:$J$201,0))),0,IF(H113-I113=INDEX(Matches!$G$2:$G$201,MATCH($A113&amp;"-3",Matches!$J$2:$J$201,0))-INDEX(Matches!$H$2:$H$201,MATCH($A113&amp;"-3",Matches!$J$2:$J$201,0)),3,2))))),""))</f>
        <v/>
      </c>
      <c r="AA113" s="12" t="str">
        <f aca="false">IF(OR($B113="",J113="",K113=""),"",IFERROR(IF(OR(INDEX(Matches!$I$2:$I$201,MATCH($A113&amp;"-4",Matches!$J$2:$J$201,0))="Void",INDEX(Matches!$G$2:$G$201,MATCH($A113&amp;"-4",Matches!$J$2:$J$201,0))="",INDEX(Matches!$H$2:$H$201,MATCH($A113&amp;"-4",Matches!$J$2:$J$201,0))=""),"",IF(AND($C113&lt;&gt;"",INDEX(Matches!$F$2:$F$201,MATCH($A113&amp;"-4",Matches!$J$2:$J$201,0))&lt;&gt;"",$C113&gt;=INDEX(Matches!$F$2:$F$201,MATCH($A113&amp;"-4",Matches!$J$2:$J$201,0))),"",IF(AND(J113=INDEX(Matches!$G$2:$G$201,MATCH($A113&amp;"-4",Matches!$J$2:$J$201,0)),K113=INDEX(Matches!$H$2:$H$201,MATCH($A113&amp;"-4",Matches!$J$2:$J$201,0))),5,IF(SIGN(J113-K113)&lt;&gt;SIGN(INDEX(Matches!$G$2:$G$201,MATCH($A113&amp;"-4",Matches!$J$2:$J$201,0))-INDEX(Matches!$H$2:$H$201,MATCH($A113&amp;"-4",Matches!$J$2:$J$201,0))),0,IF(J113-K113=INDEX(Matches!$G$2:$G$201,MATCH($A113&amp;"-4",Matches!$J$2:$J$201,0))-INDEX(Matches!$H$2:$H$201,MATCH($A113&amp;"-4",Matches!$J$2:$J$201,0)),3,2))))),""))</f>
        <v/>
      </c>
      <c r="AB113" s="12" t="str">
        <f aca="false">IF(OR($B113="",L113="",M113=""),"",IFERROR(IF(OR(INDEX(Matches!$I$2:$I$201,MATCH($A113&amp;"-5",Matches!$J$2:$J$201,0))="Void",INDEX(Matches!$G$2:$G$201,MATCH($A113&amp;"-5",Matches!$J$2:$J$201,0))="",INDEX(Matches!$H$2:$H$201,MATCH($A113&amp;"-5",Matches!$J$2:$J$201,0))=""),"",IF(AND($C113&lt;&gt;"",INDEX(Matches!$F$2:$F$201,MATCH($A113&amp;"-5",Matches!$J$2:$J$201,0))&lt;&gt;"",$C113&gt;=INDEX(Matches!$F$2:$F$201,MATCH($A113&amp;"-5",Matches!$J$2:$J$201,0))),"",IF(AND(L113=INDEX(Matches!$G$2:$G$201,MATCH($A113&amp;"-5",Matches!$J$2:$J$201,0)),M113=INDEX(Matches!$H$2:$H$201,MATCH($A113&amp;"-5",Matches!$J$2:$J$201,0))),5,IF(SIGN(L113-M113)&lt;&gt;SIGN(INDEX(Matches!$G$2:$G$201,MATCH($A113&amp;"-5",Matches!$J$2:$J$201,0))-INDEX(Matches!$H$2:$H$201,MATCH($A113&amp;"-5",Matches!$J$2:$J$201,0))),0,IF(L113-M113=INDEX(Matches!$G$2:$G$201,MATCH($A113&amp;"-5",Matches!$J$2:$J$201,0))-INDEX(Matches!$H$2:$H$201,MATCH($A113&amp;"-5",Matches!$J$2:$J$201,0)),3,2))))),""))</f>
        <v/>
      </c>
      <c r="AC113" s="12" t="str">
        <f aca="false">IF(OR($B113="",N113="",O113=""),"",IFERROR(IF(OR(INDEX(Matches!$I$2:$I$201,MATCH($A113&amp;"-6",Matches!$J$2:$J$201,0))="Void",INDEX(Matches!$G$2:$G$201,MATCH($A113&amp;"-6",Matches!$J$2:$J$201,0))="",INDEX(Matches!$H$2:$H$201,MATCH($A113&amp;"-6",Matches!$J$2:$J$201,0))=""),"",IF(AND($C113&lt;&gt;"",INDEX(Matches!$F$2:$F$201,MATCH($A113&amp;"-6",Matches!$J$2:$J$201,0))&lt;&gt;"",$C113&gt;=INDEX(Matches!$F$2:$F$201,MATCH($A113&amp;"-6",Matches!$J$2:$J$201,0))),"",IF(AND(N113=INDEX(Matches!$G$2:$G$201,MATCH($A113&amp;"-6",Matches!$J$2:$J$201,0)),O113=INDEX(Matches!$H$2:$H$201,MATCH($A113&amp;"-6",Matches!$J$2:$J$201,0))),5,IF(SIGN(N113-O113)&lt;&gt;SIGN(INDEX(Matches!$G$2:$G$201,MATCH($A113&amp;"-6",Matches!$J$2:$J$201,0))-INDEX(Matches!$H$2:$H$201,MATCH($A113&amp;"-6",Matches!$J$2:$J$201,0))),0,IF(N113-O113=INDEX(Matches!$G$2:$G$201,MATCH($A113&amp;"-6",Matches!$J$2:$J$201,0))-INDEX(Matches!$H$2:$H$201,MATCH($A113&amp;"-6",Matches!$J$2:$J$201,0)),3,2))))),""))</f>
        <v/>
      </c>
      <c r="AD113" s="12" t="str">
        <f aca="false">IF(OR($B113="",P113="",Q113=""),"",IFERROR(IF(OR(INDEX(Matches!$I$2:$I$201,MATCH($A113&amp;"-7",Matches!$J$2:$J$201,0))="Void",INDEX(Matches!$G$2:$G$201,MATCH($A113&amp;"-7",Matches!$J$2:$J$201,0))="",INDEX(Matches!$H$2:$H$201,MATCH($A113&amp;"-7",Matches!$J$2:$J$201,0))=""),"",IF(AND($C113&lt;&gt;"",INDEX(Matches!$F$2:$F$201,MATCH($A113&amp;"-7",Matches!$J$2:$J$201,0))&lt;&gt;"",$C113&gt;=INDEX(Matches!$F$2:$F$201,MATCH($A113&amp;"-7",Matches!$J$2:$J$201,0))),"",IF(AND(P113=INDEX(Matches!$G$2:$G$201,MATCH($A113&amp;"-7",Matches!$J$2:$J$201,0)),Q113=INDEX(Matches!$H$2:$H$201,MATCH($A113&amp;"-7",Matches!$J$2:$J$201,0))),5,IF(SIGN(P113-Q113)&lt;&gt;SIGN(INDEX(Matches!$G$2:$G$201,MATCH($A113&amp;"-7",Matches!$J$2:$J$201,0))-INDEX(Matches!$H$2:$H$201,MATCH($A113&amp;"-7",Matches!$J$2:$J$201,0))),0,IF(P113-Q113=INDEX(Matches!$G$2:$G$201,MATCH($A113&amp;"-7",Matches!$J$2:$J$201,0))-INDEX(Matches!$H$2:$H$201,MATCH($A113&amp;"-7",Matches!$J$2:$J$201,0)),3,2))))),""))</f>
        <v/>
      </c>
      <c r="AE113" s="12" t="str">
        <f aca="false">IF(OR($B113="",R113="",S113=""),"",IFERROR(IF(OR(INDEX(Matches!$I$2:$I$201,MATCH($A113&amp;"-8",Matches!$J$2:$J$201,0))="Void",INDEX(Matches!$G$2:$G$201,MATCH($A113&amp;"-8",Matches!$J$2:$J$201,0))="",INDEX(Matches!$H$2:$H$201,MATCH($A113&amp;"-8",Matches!$J$2:$J$201,0))=""),"",IF(AND($C113&lt;&gt;"",INDEX(Matches!$F$2:$F$201,MATCH($A113&amp;"-8",Matches!$J$2:$J$201,0))&lt;&gt;"",$C113&gt;=INDEX(Matches!$F$2:$F$201,MATCH($A113&amp;"-8",Matches!$J$2:$J$201,0))),"",IF(AND(R113=INDEX(Matches!$G$2:$G$201,MATCH($A113&amp;"-8",Matches!$J$2:$J$201,0)),S113=INDEX(Matches!$H$2:$H$201,MATCH($A113&amp;"-8",Matches!$J$2:$J$201,0))),5,IF(SIGN(R113-S113)&lt;&gt;SIGN(INDEX(Matches!$G$2:$G$201,MATCH($A113&amp;"-8",Matches!$J$2:$J$201,0))-INDEX(Matches!$H$2:$H$201,MATCH($A113&amp;"-8",Matches!$J$2:$J$201,0))),0,IF(R113-S113=INDEX(Matches!$G$2:$G$201,MATCH($A113&amp;"-8",Matches!$J$2:$J$201,0))-INDEX(Matches!$H$2:$H$201,MATCH($A113&amp;"-8",Matches!$J$2:$J$201,0)),3,2))))),""))</f>
        <v/>
      </c>
      <c r="AF113" s="12" t="str">
        <f aca="false">IF(OR($B113="",T113="",U113=""),"",IFERROR(IF(OR(INDEX(Matches!$I$2:$I$201,MATCH($A113&amp;"-9",Matches!$J$2:$J$201,0))="Void",INDEX(Matches!$G$2:$G$201,MATCH($A113&amp;"-9",Matches!$J$2:$J$201,0))="",INDEX(Matches!$H$2:$H$201,MATCH($A113&amp;"-9",Matches!$J$2:$J$201,0))=""),"",IF(AND($C113&lt;&gt;"",INDEX(Matches!$F$2:$F$201,MATCH($A113&amp;"-9",Matches!$J$2:$J$201,0))&lt;&gt;"",$C113&gt;=INDEX(Matches!$F$2:$F$201,MATCH($A113&amp;"-9",Matches!$J$2:$J$201,0))),"",IF(AND(T113=INDEX(Matches!$G$2:$G$201,MATCH($A113&amp;"-9",Matches!$J$2:$J$201,0)),U113=INDEX(Matches!$H$2:$H$201,MATCH($A113&amp;"-9",Matches!$J$2:$J$201,0))),5,IF(SIGN(T113-U113)&lt;&gt;SIGN(INDEX(Matches!$G$2:$G$201,MATCH($A113&amp;"-9",Matches!$J$2:$J$201,0))-INDEX(Matches!$H$2:$H$201,MATCH($A113&amp;"-9",Matches!$J$2:$J$201,0))),0,IF(T113-U113=INDEX(Matches!$G$2:$G$201,MATCH($A113&amp;"-9",Matches!$J$2:$J$201,0))-INDEX(Matches!$H$2:$H$201,MATCH($A113&amp;"-9",Matches!$J$2:$J$201,0)),3,2))))),""))</f>
        <v/>
      </c>
      <c r="AG113" s="12" t="str">
        <f aca="false">IF(OR($B113="",V113="",W113=""),"",IFERROR(IF(OR(INDEX(Matches!$I$2:$I$201,MATCH($A113&amp;"-10",Matches!$J$2:$J$201,0))="Void",INDEX(Matches!$G$2:$G$201,MATCH($A113&amp;"-10",Matches!$J$2:$J$201,0))="",INDEX(Matches!$H$2:$H$201,MATCH($A113&amp;"-10",Matches!$J$2:$J$201,0))=""),"",IF(AND($C113&lt;&gt;"",INDEX(Matches!$F$2:$F$201,MATCH($A113&amp;"-10",Matches!$J$2:$J$201,0))&lt;&gt;"",$C113&gt;=INDEX(Matches!$F$2:$F$201,MATCH($A113&amp;"-10",Matches!$J$2:$J$201,0))),"",IF(AND(V113=INDEX(Matches!$G$2:$G$201,MATCH($A113&amp;"-10",Matches!$J$2:$J$201,0)),W113=INDEX(Matches!$H$2:$H$201,MATCH($A113&amp;"-10",Matches!$J$2:$J$201,0))),5,IF(SIGN(V113-W113)&lt;&gt;SIGN(INDEX(Matches!$G$2:$G$201,MATCH($A113&amp;"-10",Matches!$J$2:$J$201,0))-INDEX(Matches!$H$2:$H$201,MATCH($A113&amp;"-10",Matches!$J$2:$J$201,0))),0,IF(V113-W113=INDEX(Matches!$G$2:$G$201,MATCH($A113&amp;"-10",Matches!$J$2:$J$201,0))-INDEX(Matches!$H$2:$H$201,MATCH($A113&amp;"-10",Matches!$J$2:$J$201,0)),3,2))))),""))</f>
        <v/>
      </c>
      <c r="AH113" s="13" t="str">
        <f aca="false">IF($B113="","",SUM(X113:AG113))</f>
        <v/>
      </c>
      <c r="AI113" s="12" t="str">
        <f aca="false">IF($B113="","",COUNTIF(X113:AG113,5))</f>
        <v/>
      </c>
      <c r="AJ113" s="12" t="str">
        <f aca="false">IF($B113="","",COUNTIF(X113:AG113,"&gt;=2"))</f>
        <v/>
      </c>
      <c r="AK113" s="12" t="str">
        <f aca="false">IF($B113="","",COUNT(X113:AG113))</f>
        <v/>
      </c>
    </row>
    <row r="114" customFormat="false" ht="15" hidden="false" customHeight="false" outlineLevel="0" collapsed="false">
      <c r="A114" s="7"/>
      <c r="B114" s="7"/>
      <c r="C114" s="11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12" t="str">
        <f aca="false">IF(OR($B114="",D114="",E114=""),"",IFERROR(IF(OR(INDEX(Matches!$I$2:$I$201,MATCH($A114&amp;"-1",Matches!$J$2:$J$201,0))="Void",INDEX(Matches!$G$2:$G$201,MATCH($A114&amp;"-1",Matches!$J$2:$J$201,0))="",INDEX(Matches!$H$2:$H$201,MATCH($A114&amp;"-1",Matches!$J$2:$J$201,0))=""),"",IF(AND($C114&lt;&gt;"",INDEX(Matches!$F$2:$F$201,MATCH($A114&amp;"-1",Matches!$J$2:$J$201,0))&lt;&gt;"",$C114&gt;=INDEX(Matches!$F$2:$F$201,MATCH($A114&amp;"-1",Matches!$J$2:$J$201,0))),"",IF(AND(D114=INDEX(Matches!$G$2:$G$201,MATCH($A114&amp;"-1",Matches!$J$2:$J$201,0)),E114=INDEX(Matches!$H$2:$H$201,MATCH($A114&amp;"-1",Matches!$J$2:$J$201,0))),5,IF(SIGN(D114-E114)&lt;&gt;SIGN(INDEX(Matches!$G$2:$G$201,MATCH($A114&amp;"-1",Matches!$J$2:$J$201,0))-INDEX(Matches!$H$2:$H$201,MATCH($A114&amp;"-1",Matches!$J$2:$J$201,0))),0,IF(D114-E114=INDEX(Matches!$G$2:$G$201,MATCH($A114&amp;"-1",Matches!$J$2:$J$201,0))-INDEX(Matches!$H$2:$H$201,MATCH($A114&amp;"-1",Matches!$J$2:$J$201,0)),3,2))))),""))</f>
        <v/>
      </c>
      <c r="Y114" s="12" t="str">
        <f aca="false">IF(OR($B114="",F114="",G114=""),"",IFERROR(IF(OR(INDEX(Matches!$I$2:$I$201,MATCH($A114&amp;"-2",Matches!$J$2:$J$201,0))="Void",INDEX(Matches!$G$2:$G$201,MATCH($A114&amp;"-2",Matches!$J$2:$J$201,0))="",INDEX(Matches!$H$2:$H$201,MATCH($A114&amp;"-2",Matches!$J$2:$J$201,0))=""),"",IF(AND($C114&lt;&gt;"",INDEX(Matches!$F$2:$F$201,MATCH($A114&amp;"-2",Matches!$J$2:$J$201,0))&lt;&gt;"",$C114&gt;=INDEX(Matches!$F$2:$F$201,MATCH($A114&amp;"-2",Matches!$J$2:$J$201,0))),"",IF(AND(F114=INDEX(Matches!$G$2:$G$201,MATCH($A114&amp;"-2",Matches!$J$2:$J$201,0)),G114=INDEX(Matches!$H$2:$H$201,MATCH($A114&amp;"-2",Matches!$J$2:$J$201,0))),5,IF(SIGN(F114-G114)&lt;&gt;SIGN(INDEX(Matches!$G$2:$G$201,MATCH($A114&amp;"-2",Matches!$J$2:$J$201,0))-INDEX(Matches!$H$2:$H$201,MATCH($A114&amp;"-2",Matches!$J$2:$J$201,0))),0,IF(F114-G114=INDEX(Matches!$G$2:$G$201,MATCH($A114&amp;"-2",Matches!$J$2:$J$201,0))-INDEX(Matches!$H$2:$H$201,MATCH($A114&amp;"-2",Matches!$J$2:$J$201,0)),3,2))))),""))</f>
        <v/>
      </c>
      <c r="Z114" s="12" t="str">
        <f aca="false">IF(OR($B114="",H114="",I114=""),"",IFERROR(IF(OR(INDEX(Matches!$I$2:$I$201,MATCH($A114&amp;"-3",Matches!$J$2:$J$201,0))="Void",INDEX(Matches!$G$2:$G$201,MATCH($A114&amp;"-3",Matches!$J$2:$J$201,0))="",INDEX(Matches!$H$2:$H$201,MATCH($A114&amp;"-3",Matches!$J$2:$J$201,0))=""),"",IF(AND($C114&lt;&gt;"",INDEX(Matches!$F$2:$F$201,MATCH($A114&amp;"-3",Matches!$J$2:$J$201,0))&lt;&gt;"",$C114&gt;=INDEX(Matches!$F$2:$F$201,MATCH($A114&amp;"-3",Matches!$J$2:$J$201,0))),"",IF(AND(H114=INDEX(Matches!$G$2:$G$201,MATCH($A114&amp;"-3",Matches!$J$2:$J$201,0)),I114=INDEX(Matches!$H$2:$H$201,MATCH($A114&amp;"-3",Matches!$J$2:$J$201,0))),5,IF(SIGN(H114-I114)&lt;&gt;SIGN(INDEX(Matches!$G$2:$G$201,MATCH($A114&amp;"-3",Matches!$J$2:$J$201,0))-INDEX(Matches!$H$2:$H$201,MATCH($A114&amp;"-3",Matches!$J$2:$J$201,0))),0,IF(H114-I114=INDEX(Matches!$G$2:$G$201,MATCH($A114&amp;"-3",Matches!$J$2:$J$201,0))-INDEX(Matches!$H$2:$H$201,MATCH($A114&amp;"-3",Matches!$J$2:$J$201,0)),3,2))))),""))</f>
        <v/>
      </c>
      <c r="AA114" s="12" t="str">
        <f aca="false">IF(OR($B114="",J114="",K114=""),"",IFERROR(IF(OR(INDEX(Matches!$I$2:$I$201,MATCH($A114&amp;"-4",Matches!$J$2:$J$201,0))="Void",INDEX(Matches!$G$2:$G$201,MATCH($A114&amp;"-4",Matches!$J$2:$J$201,0))="",INDEX(Matches!$H$2:$H$201,MATCH($A114&amp;"-4",Matches!$J$2:$J$201,0))=""),"",IF(AND($C114&lt;&gt;"",INDEX(Matches!$F$2:$F$201,MATCH($A114&amp;"-4",Matches!$J$2:$J$201,0))&lt;&gt;"",$C114&gt;=INDEX(Matches!$F$2:$F$201,MATCH($A114&amp;"-4",Matches!$J$2:$J$201,0))),"",IF(AND(J114=INDEX(Matches!$G$2:$G$201,MATCH($A114&amp;"-4",Matches!$J$2:$J$201,0)),K114=INDEX(Matches!$H$2:$H$201,MATCH($A114&amp;"-4",Matches!$J$2:$J$201,0))),5,IF(SIGN(J114-K114)&lt;&gt;SIGN(INDEX(Matches!$G$2:$G$201,MATCH($A114&amp;"-4",Matches!$J$2:$J$201,0))-INDEX(Matches!$H$2:$H$201,MATCH($A114&amp;"-4",Matches!$J$2:$J$201,0))),0,IF(J114-K114=INDEX(Matches!$G$2:$G$201,MATCH($A114&amp;"-4",Matches!$J$2:$J$201,0))-INDEX(Matches!$H$2:$H$201,MATCH($A114&amp;"-4",Matches!$J$2:$J$201,0)),3,2))))),""))</f>
        <v/>
      </c>
      <c r="AB114" s="12" t="str">
        <f aca="false">IF(OR($B114="",L114="",M114=""),"",IFERROR(IF(OR(INDEX(Matches!$I$2:$I$201,MATCH($A114&amp;"-5",Matches!$J$2:$J$201,0))="Void",INDEX(Matches!$G$2:$G$201,MATCH($A114&amp;"-5",Matches!$J$2:$J$201,0))="",INDEX(Matches!$H$2:$H$201,MATCH($A114&amp;"-5",Matches!$J$2:$J$201,0))=""),"",IF(AND($C114&lt;&gt;"",INDEX(Matches!$F$2:$F$201,MATCH($A114&amp;"-5",Matches!$J$2:$J$201,0))&lt;&gt;"",$C114&gt;=INDEX(Matches!$F$2:$F$201,MATCH($A114&amp;"-5",Matches!$J$2:$J$201,0))),"",IF(AND(L114=INDEX(Matches!$G$2:$G$201,MATCH($A114&amp;"-5",Matches!$J$2:$J$201,0)),M114=INDEX(Matches!$H$2:$H$201,MATCH($A114&amp;"-5",Matches!$J$2:$J$201,0))),5,IF(SIGN(L114-M114)&lt;&gt;SIGN(INDEX(Matches!$G$2:$G$201,MATCH($A114&amp;"-5",Matches!$J$2:$J$201,0))-INDEX(Matches!$H$2:$H$201,MATCH($A114&amp;"-5",Matches!$J$2:$J$201,0))),0,IF(L114-M114=INDEX(Matches!$G$2:$G$201,MATCH($A114&amp;"-5",Matches!$J$2:$J$201,0))-INDEX(Matches!$H$2:$H$201,MATCH($A114&amp;"-5",Matches!$J$2:$J$201,0)),3,2))))),""))</f>
        <v/>
      </c>
      <c r="AC114" s="12" t="str">
        <f aca="false">IF(OR($B114="",N114="",O114=""),"",IFERROR(IF(OR(INDEX(Matches!$I$2:$I$201,MATCH($A114&amp;"-6",Matches!$J$2:$J$201,0))="Void",INDEX(Matches!$G$2:$G$201,MATCH($A114&amp;"-6",Matches!$J$2:$J$201,0))="",INDEX(Matches!$H$2:$H$201,MATCH($A114&amp;"-6",Matches!$J$2:$J$201,0))=""),"",IF(AND($C114&lt;&gt;"",INDEX(Matches!$F$2:$F$201,MATCH($A114&amp;"-6",Matches!$J$2:$J$201,0))&lt;&gt;"",$C114&gt;=INDEX(Matches!$F$2:$F$201,MATCH($A114&amp;"-6",Matches!$J$2:$J$201,0))),"",IF(AND(N114=INDEX(Matches!$G$2:$G$201,MATCH($A114&amp;"-6",Matches!$J$2:$J$201,0)),O114=INDEX(Matches!$H$2:$H$201,MATCH($A114&amp;"-6",Matches!$J$2:$J$201,0))),5,IF(SIGN(N114-O114)&lt;&gt;SIGN(INDEX(Matches!$G$2:$G$201,MATCH($A114&amp;"-6",Matches!$J$2:$J$201,0))-INDEX(Matches!$H$2:$H$201,MATCH($A114&amp;"-6",Matches!$J$2:$J$201,0))),0,IF(N114-O114=INDEX(Matches!$G$2:$G$201,MATCH($A114&amp;"-6",Matches!$J$2:$J$201,0))-INDEX(Matches!$H$2:$H$201,MATCH($A114&amp;"-6",Matches!$J$2:$J$201,0)),3,2))))),""))</f>
        <v/>
      </c>
      <c r="AD114" s="12" t="str">
        <f aca="false">IF(OR($B114="",P114="",Q114=""),"",IFERROR(IF(OR(INDEX(Matches!$I$2:$I$201,MATCH($A114&amp;"-7",Matches!$J$2:$J$201,0))="Void",INDEX(Matches!$G$2:$G$201,MATCH($A114&amp;"-7",Matches!$J$2:$J$201,0))="",INDEX(Matches!$H$2:$H$201,MATCH($A114&amp;"-7",Matches!$J$2:$J$201,0))=""),"",IF(AND($C114&lt;&gt;"",INDEX(Matches!$F$2:$F$201,MATCH($A114&amp;"-7",Matches!$J$2:$J$201,0))&lt;&gt;"",$C114&gt;=INDEX(Matches!$F$2:$F$201,MATCH($A114&amp;"-7",Matches!$J$2:$J$201,0))),"",IF(AND(P114=INDEX(Matches!$G$2:$G$201,MATCH($A114&amp;"-7",Matches!$J$2:$J$201,0)),Q114=INDEX(Matches!$H$2:$H$201,MATCH($A114&amp;"-7",Matches!$J$2:$J$201,0))),5,IF(SIGN(P114-Q114)&lt;&gt;SIGN(INDEX(Matches!$G$2:$G$201,MATCH($A114&amp;"-7",Matches!$J$2:$J$201,0))-INDEX(Matches!$H$2:$H$201,MATCH($A114&amp;"-7",Matches!$J$2:$J$201,0))),0,IF(P114-Q114=INDEX(Matches!$G$2:$G$201,MATCH($A114&amp;"-7",Matches!$J$2:$J$201,0))-INDEX(Matches!$H$2:$H$201,MATCH($A114&amp;"-7",Matches!$J$2:$J$201,0)),3,2))))),""))</f>
        <v/>
      </c>
      <c r="AE114" s="12" t="str">
        <f aca="false">IF(OR($B114="",R114="",S114=""),"",IFERROR(IF(OR(INDEX(Matches!$I$2:$I$201,MATCH($A114&amp;"-8",Matches!$J$2:$J$201,0))="Void",INDEX(Matches!$G$2:$G$201,MATCH($A114&amp;"-8",Matches!$J$2:$J$201,0))="",INDEX(Matches!$H$2:$H$201,MATCH($A114&amp;"-8",Matches!$J$2:$J$201,0))=""),"",IF(AND($C114&lt;&gt;"",INDEX(Matches!$F$2:$F$201,MATCH($A114&amp;"-8",Matches!$J$2:$J$201,0))&lt;&gt;"",$C114&gt;=INDEX(Matches!$F$2:$F$201,MATCH($A114&amp;"-8",Matches!$J$2:$J$201,0))),"",IF(AND(R114=INDEX(Matches!$G$2:$G$201,MATCH($A114&amp;"-8",Matches!$J$2:$J$201,0)),S114=INDEX(Matches!$H$2:$H$201,MATCH($A114&amp;"-8",Matches!$J$2:$J$201,0))),5,IF(SIGN(R114-S114)&lt;&gt;SIGN(INDEX(Matches!$G$2:$G$201,MATCH($A114&amp;"-8",Matches!$J$2:$J$201,0))-INDEX(Matches!$H$2:$H$201,MATCH($A114&amp;"-8",Matches!$J$2:$J$201,0))),0,IF(R114-S114=INDEX(Matches!$G$2:$G$201,MATCH($A114&amp;"-8",Matches!$J$2:$J$201,0))-INDEX(Matches!$H$2:$H$201,MATCH($A114&amp;"-8",Matches!$J$2:$J$201,0)),3,2))))),""))</f>
        <v/>
      </c>
      <c r="AF114" s="12" t="str">
        <f aca="false">IF(OR($B114="",T114="",U114=""),"",IFERROR(IF(OR(INDEX(Matches!$I$2:$I$201,MATCH($A114&amp;"-9",Matches!$J$2:$J$201,0))="Void",INDEX(Matches!$G$2:$G$201,MATCH($A114&amp;"-9",Matches!$J$2:$J$201,0))="",INDEX(Matches!$H$2:$H$201,MATCH($A114&amp;"-9",Matches!$J$2:$J$201,0))=""),"",IF(AND($C114&lt;&gt;"",INDEX(Matches!$F$2:$F$201,MATCH($A114&amp;"-9",Matches!$J$2:$J$201,0))&lt;&gt;"",$C114&gt;=INDEX(Matches!$F$2:$F$201,MATCH($A114&amp;"-9",Matches!$J$2:$J$201,0))),"",IF(AND(T114=INDEX(Matches!$G$2:$G$201,MATCH($A114&amp;"-9",Matches!$J$2:$J$201,0)),U114=INDEX(Matches!$H$2:$H$201,MATCH($A114&amp;"-9",Matches!$J$2:$J$201,0))),5,IF(SIGN(T114-U114)&lt;&gt;SIGN(INDEX(Matches!$G$2:$G$201,MATCH($A114&amp;"-9",Matches!$J$2:$J$201,0))-INDEX(Matches!$H$2:$H$201,MATCH($A114&amp;"-9",Matches!$J$2:$J$201,0))),0,IF(T114-U114=INDEX(Matches!$G$2:$G$201,MATCH($A114&amp;"-9",Matches!$J$2:$J$201,0))-INDEX(Matches!$H$2:$H$201,MATCH($A114&amp;"-9",Matches!$J$2:$J$201,0)),3,2))))),""))</f>
        <v/>
      </c>
      <c r="AG114" s="12" t="str">
        <f aca="false">IF(OR($B114="",V114="",W114=""),"",IFERROR(IF(OR(INDEX(Matches!$I$2:$I$201,MATCH($A114&amp;"-10",Matches!$J$2:$J$201,0))="Void",INDEX(Matches!$G$2:$G$201,MATCH($A114&amp;"-10",Matches!$J$2:$J$201,0))="",INDEX(Matches!$H$2:$H$201,MATCH($A114&amp;"-10",Matches!$J$2:$J$201,0))=""),"",IF(AND($C114&lt;&gt;"",INDEX(Matches!$F$2:$F$201,MATCH($A114&amp;"-10",Matches!$J$2:$J$201,0))&lt;&gt;"",$C114&gt;=INDEX(Matches!$F$2:$F$201,MATCH($A114&amp;"-10",Matches!$J$2:$J$201,0))),"",IF(AND(V114=INDEX(Matches!$G$2:$G$201,MATCH($A114&amp;"-10",Matches!$J$2:$J$201,0)),W114=INDEX(Matches!$H$2:$H$201,MATCH($A114&amp;"-10",Matches!$J$2:$J$201,0))),5,IF(SIGN(V114-W114)&lt;&gt;SIGN(INDEX(Matches!$G$2:$G$201,MATCH($A114&amp;"-10",Matches!$J$2:$J$201,0))-INDEX(Matches!$H$2:$H$201,MATCH($A114&amp;"-10",Matches!$J$2:$J$201,0))),0,IF(V114-W114=INDEX(Matches!$G$2:$G$201,MATCH($A114&amp;"-10",Matches!$J$2:$J$201,0))-INDEX(Matches!$H$2:$H$201,MATCH($A114&amp;"-10",Matches!$J$2:$J$201,0)),3,2))))),""))</f>
        <v/>
      </c>
      <c r="AH114" s="13" t="str">
        <f aca="false">IF($B114="","",SUM(X114:AG114))</f>
        <v/>
      </c>
      <c r="AI114" s="12" t="str">
        <f aca="false">IF($B114="","",COUNTIF(X114:AG114,5))</f>
        <v/>
      </c>
      <c r="AJ114" s="12" t="str">
        <f aca="false">IF($B114="","",COUNTIF(X114:AG114,"&gt;=2"))</f>
        <v/>
      </c>
      <c r="AK114" s="12" t="str">
        <f aca="false">IF($B114="","",COUNT(X114:AG114))</f>
        <v/>
      </c>
    </row>
    <row r="115" customFormat="false" ht="15" hidden="false" customHeight="false" outlineLevel="0" collapsed="false">
      <c r="A115" s="7"/>
      <c r="B115" s="7"/>
      <c r="C115" s="11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12" t="str">
        <f aca="false">IF(OR($B115="",D115="",E115=""),"",IFERROR(IF(OR(INDEX(Matches!$I$2:$I$201,MATCH($A115&amp;"-1",Matches!$J$2:$J$201,0))="Void",INDEX(Matches!$G$2:$G$201,MATCH($A115&amp;"-1",Matches!$J$2:$J$201,0))="",INDEX(Matches!$H$2:$H$201,MATCH($A115&amp;"-1",Matches!$J$2:$J$201,0))=""),"",IF(AND($C115&lt;&gt;"",INDEX(Matches!$F$2:$F$201,MATCH($A115&amp;"-1",Matches!$J$2:$J$201,0))&lt;&gt;"",$C115&gt;=INDEX(Matches!$F$2:$F$201,MATCH($A115&amp;"-1",Matches!$J$2:$J$201,0))),"",IF(AND(D115=INDEX(Matches!$G$2:$G$201,MATCH($A115&amp;"-1",Matches!$J$2:$J$201,0)),E115=INDEX(Matches!$H$2:$H$201,MATCH($A115&amp;"-1",Matches!$J$2:$J$201,0))),5,IF(SIGN(D115-E115)&lt;&gt;SIGN(INDEX(Matches!$G$2:$G$201,MATCH($A115&amp;"-1",Matches!$J$2:$J$201,0))-INDEX(Matches!$H$2:$H$201,MATCH($A115&amp;"-1",Matches!$J$2:$J$201,0))),0,IF(D115-E115=INDEX(Matches!$G$2:$G$201,MATCH($A115&amp;"-1",Matches!$J$2:$J$201,0))-INDEX(Matches!$H$2:$H$201,MATCH($A115&amp;"-1",Matches!$J$2:$J$201,0)),3,2))))),""))</f>
        <v/>
      </c>
      <c r="Y115" s="12" t="str">
        <f aca="false">IF(OR($B115="",F115="",G115=""),"",IFERROR(IF(OR(INDEX(Matches!$I$2:$I$201,MATCH($A115&amp;"-2",Matches!$J$2:$J$201,0))="Void",INDEX(Matches!$G$2:$G$201,MATCH($A115&amp;"-2",Matches!$J$2:$J$201,0))="",INDEX(Matches!$H$2:$H$201,MATCH($A115&amp;"-2",Matches!$J$2:$J$201,0))=""),"",IF(AND($C115&lt;&gt;"",INDEX(Matches!$F$2:$F$201,MATCH($A115&amp;"-2",Matches!$J$2:$J$201,0))&lt;&gt;"",$C115&gt;=INDEX(Matches!$F$2:$F$201,MATCH($A115&amp;"-2",Matches!$J$2:$J$201,0))),"",IF(AND(F115=INDEX(Matches!$G$2:$G$201,MATCH($A115&amp;"-2",Matches!$J$2:$J$201,0)),G115=INDEX(Matches!$H$2:$H$201,MATCH($A115&amp;"-2",Matches!$J$2:$J$201,0))),5,IF(SIGN(F115-G115)&lt;&gt;SIGN(INDEX(Matches!$G$2:$G$201,MATCH($A115&amp;"-2",Matches!$J$2:$J$201,0))-INDEX(Matches!$H$2:$H$201,MATCH($A115&amp;"-2",Matches!$J$2:$J$201,0))),0,IF(F115-G115=INDEX(Matches!$G$2:$G$201,MATCH($A115&amp;"-2",Matches!$J$2:$J$201,0))-INDEX(Matches!$H$2:$H$201,MATCH($A115&amp;"-2",Matches!$J$2:$J$201,0)),3,2))))),""))</f>
        <v/>
      </c>
      <c r="Z115" s="12" t="str">
        <f aca="false">IF(OR($B115="",H115="",I115=""),"",IFERROR(IF(OR(INDEX(Matches!$I$2:$I$201,MATCH($A115&amp;"-3",Matches!$J$2:$J$201,0))="Void",INDEX(Matches!$G$2:$G$201,MATCH($A115&amp;"-3",Matches!$J$2:$J$201,0))="",INDEX(Matches!$H$2:$H$201,MATCH($A115&amp;"-3",Matches!$J$2:$J$201,0))=""),"",IF(AND($C115&lt;&gt;"",INDEX(Matches!$F$2:$F$201,MATCH($A115&amp;"-3",Matches!$J$2:$J$201,0))&lt;&gt;"",$C115&gt;=INDEX(Matches!$F$2:$F$201,MATCH($A115&amp;"-3",Matches!$J$2:$J$201,0))),"",IF(AND(H115=INDEX(Matches!$G$2:$G$201,MATCH($A115&amp;"-3",Matches!$J$2:$J$201,0)),I115=INDEX(Matches!$H$2:$H$201,MATCH($A115&amp;"-3",Matches!$J$2:$J$201,0))),5,IF(SIGN(H115-I115)&lt;&gt;SIGN(INDEX(Matches!$G$2:$G$201,MATCH($A115&amp;"-3",Matches!$J$2:$J$201,0))-INDEX(Matches!$H$2:$H$201,MATCH($A115&amp;"-3",Matches!$J$2:$J$201,0))),0,IF(H115-I115=INDEX(Matches!$G$2:$G$201,MATCH($A115&amp;"-3",Matches!$J$2:$J$201,0))-INDEX(Matches!$H$2:$H$201,MATCH($A115&amp;"-3",Matches!$J$2:$J$201,0)),3,2))))),""))</f>
        <v/>
      </c>
      <c r="AA115" s="12" t="str">
        <f aca="false">IF(OR($B115="",J115="",K115=""),"",IFERROR(IF(OR(INDEX(Matches!$I$2:$I$201,MATCH($A115&amp;"-4",Matches!$J$2:$J$201,0))="Void",INDEX(Matches!$G$2:$G$201,MATCH($A115&amp;"-4",Matches!$J$2:$J$201,0))="",INDEX(Matches!$H$2:$H$201,MATCH($A115&amp;"-4",Matches!$J$2:$J$201,0))=""),"",IF(AND($C115&lt;&gt;"",INDEX(Matches!$F$2:$F$201,MATCH($A115&amp;"-4",Matches!$J$2:$J$201,0))&lt;&gt;"",$C115&gt;=INDEX(Matches!$F$2:$F$201,MATCH($A115&amp;"-4",Matches!$J$2:$J$201,0))),"",IF(AND(J115=INDEX(Matches!$G$2:$G$201,MATCH($A115&amp;"-4",Matches!$J$2:$J$201,0)),K115=INDEX(Matches!$H$2:$H$201,MATCH($A115&amp;"-4",Matches!$J$2:$J$201,0))),5,IF(SIGN(J115-K115)&lt;&gt;SIGN(INDEX(Matches!$G$2:$G$201,MATCH($A115&amp;"-4",Matches!$J$2:$J$201,0))-INDEX(Matches!$H$2:$H$201,MATCH($A115&amp;"-4",Matches!$J$2:$J$201,0))),0,IF(J115-K115=INDEX(Matches!$G$2:$G$201,MATCH($A115&amp;"-4",Matches!$J$2:$J$201,0))-INDEX(Matches!$H$2:$H$201,MATCH($A115&amp;"-4",Matches!$J$2:$J$201,0)),3,2))))),""))</f>
        <v/>
      </c>
      <c r="AB115" s="12" t="str">
        <f aca="false">IF(OR($B115="",L115="",M115=""),"",IFERROR(IF(OR(INDEX(Matches!$I$2:$I$201,MATCH($A115&amp;"-5",Matches!$J$2:$J$201,0))="Void",INDEX(Matches!$G$2:$G$201,MATCH($A115&amp;"-5",Matches!$J$2:$J$201,0))="",INDEX(Matches!$H$2:$H$201,MATCH($A115&amp;"-5",Matches!$J$2:$J$201,0))=""),"",IF(AND($C115&lt;&gt;"",INDEX(Matches!$F$2:$F$201,MATCH($A115&amp;"-5",Matches!$J$2:$J$201,0))&lt;&gt;"",$C115&gt;=INDEX(Matches!$F$2:$F$201,MATCH($A115&amp;"-5",Matches!$J$2:$J$201,0))),"",IF(AND(L115=INDEX(Matches!$G$2:$G$201,MATCH($A115&amp;"-5",Matches!$J$2:$J$201,0)),M115=INDEX(Matches!$H$2:$H$201,MATCH($A115&amp;"-5",Matches!$J$2:$J$201,0))),5,IF(SIGN(L115-M115)&lt;&gt;SIGN(INDEX(Matches!$G$2:$G$201,MATCH($A115&amp;"-5",Matches!$J$2:$J$201,0))-INDEX(Matches!$H$2:$H$201,MATCH($A115&amp;"-5",Matches!$J$2:$J$201,0))),0,IF(L115-M115=INDEX(Matches!$G$2:$G$201,MATCH($A115&amp;"-5",Matches!$J$2:$J$201,0))-INDEX(Matches!$H$2:$H$201,MATCH($A115&amp;"-5",Matches!$J$2:$J$201,0)),3,2))))),""))</f>
        <v/>
      </c>
      <c r="AC115" s="12" t="str">
        <f aca="false">IF(OR($B115="",N115="",O115=""),"",IFERROR(IF(OR(INDEX(Matches!$I$2:$I$201,MATCH($A115&amp;"-6",Matches!$J$2:$J$201,0))="Void",INDEX(Matches!$G$2:$G$201,MATCH($A115&amp;"-6",Matches!$J$2:$J$201,0))="",INDEX(Matches!$H$2:$H$201,MATCH($A115&amp;"-6",Matches!$J$2:$J$201,0))=""),"",IF(AND($C115&lt;&gt;"",INDEX(Matches!$F$2:$F$201,MATCH($A115&amp;"-6",Matches!$J$2:$J$201,0))&lt;&gt;"",$C115&gt;=INDEX(Matches!$F$2:$F$201,MATCH($A115&amp;"-6",Matches!$J$2:$J$201,0))),"",IF(AND(N115=INDEX(Matches!$G$2:$G$201,MATCH($A115&amp;"-6",Matches!$J$2:$J$201,0)),O115=INDEX(Matches!$H$2:$H$201,MATCH($A115&amp;"-6",Matches!$J$2:$J$201,0))),5,IF(SIGN(N115-O115)&lt;&gt;SIGN(INDEX(Matches!$G$2:$G$201,MATCH($A115&amp;"-6",Matches!$J$2:$J$201,0))-INDEX(Matches!$H$2:$H$201,MATCH($A115&amp;"-6",Matches!$J$2:$J$201,0))),0,IF(N115-O115=INDEX(Matches!$G$2:$G$201,MATCH($A115&amp;"-6",Matches!$J$2:$J$201,0))-INDEX(Matches!$H$2:$H$201,MATCH($A115&amp;"-6",Matches!$J$2:$J$201,0)),3,2))))),""))</f>
        <v/>
      </c>
      <c r="AD115" s="12" t="str">
        <f aca="false">IF(OR($B115="",P115="",Q115=""),"",IFERROR(IF(OR(INDEX(Matches!$I$2:$I$201,MATCH($A115&amp;"-7",Matches!$J$2:$J$201,0))="Void",INDEX(Matches!$G$2:$G$201,MATCH($A115&amp;"-7",Matches!$J$2:$J$201,0))="",INDEX(Matches!$H$2:$H$201,MATCH($A115&amp;"-7",Matches!$J$2:$J$201,0))=""),"",IF(AND($C115&lt;&gt;"",INDEX(Matches!$F$2:$F$201,MATCH($A115&amp;"-7",Matches!$J$2:$J$201,0))&lt;&gt;"",$C115&gt;=INDEX(Matches!$F$2:$F$201,MATCH($A115&amp;"-7",Matches!$J$2:$J$201,0))),"",IF(AND(P115=INDEX(Matches!$G$2:$G$201,MATCH($A115&amp;"-7",Matches!$J$2:$J$201,0)),Q115=INDEX(Matches!$H$2:$H$201,MATCH($A115&amp;"-7",Matches!$J$2:$J$201,0))),5,IF(SIGN(P115-Q115)&lt;&gt;SIGN(INDEX(Matches!$G$2:$G$201,MATCH($A115&amp;"-7",Matches!$J$2:$J$201,0))-INDEX(Matches!$H$2:$H$201,MATCH($A115&amp;"-7",Matches!$J$2:$J$201,0))),0,IF(P115-Q115=INDEX(Matches!$G$2:$G$201,MATCH($A115&amp;"-7",Matches!$J$2:$J$201,0))-INDEX(Matches!$H$2:$H$201,MATCH($A115&amp;"-7",Matches!$J$2:$J$201,0)),3,2))))),""))</f>
        <v/>
      </c>
      <c r="AE115" s="12" t="str">
        <f aca="false">IF(OR($B115="",R115="",S115=""),"",IFERROR(IF(OR(INDEX(Matches!$I$2:$I$201,MATCH($A115&amp;"-8",Matches!$J$2:$J$201,0))="Void",INDEX(Matches!$G$2:$G$201,MATCH($A115&amp;"-8",Matches!$J$2:$J$201,0))="",INDEX(Matches!$H$2:$H$201,MATCH($A115&amp;"-8",Matches!$J$2:$J$201,0))=""),"",IF(AND($C115&lt;&gt;"",INDEX(Matches!$F$2:$F$201,MATCH($A115&amp;"-8",Matches!$J$2:$J$201,0))&lt;&gt;"",$C115&gt;=INDEX(Matches!$F$2:$F$201,MATCH($A115&amp;"-8",Matches!$J$2:$J$201,0))),"",IF(AND(R115=INDEX(Matches!$G$2:$G$201,MATCH($A115&amp;"-8",Matches!$J$2:$J$201,0)),S115=INDEX(Matches!$H$2:$H$201,MATCH($A115&amp;"-8",Matches!$J$2:$J$201,0))),5,IF(SIGN(R115-S115)&lt;&gt;SIGN(INDEX(Matches!$G$2:$G$201,MATCH($A115&amp;"-8",Matches!$J$2:$J$201,0))-INDEX(Matches!$H$2:$H$201,MATCH($A115&amp;"-8",Matches!$J$2:$J$201,0))),0,IF(R115-S115=INDEX(Matches!$G$2:$G$201,MATCH($A115&amp;"-8",Matches!$J$2:$J$201,0))-INDEX(Matches!$H$2:$H$201,MATCH($A115&amp;"-8",Matches!$J$2:$J$201,0)),3,2))))),""))</f>
        <v/>
      </c>
      <c r="AF115" s="12" t="str">
        <f aca="false">IF(OR($B115="",T115="",U115=""),"",IFERROR(IF(OR(INDEX(Matches!$I$2:$I$201,MATCH($A115&amp;"-9",Matches!$J$2:$J$201,0))="Void",INDEX(Matches!$G$2:$G$201,MATCH($A115&amp;"-9",Matches!$J$2:$J$201,0))="",INDEX(Matches!$H$2:$H$201,MATCH($A115&amp;"-9",Matches!$J$2:$J$201,0))=""),"",IF(AND($C115&lt;&gt;"",INDEX(Matches!$F$2:$F$201,MATCH($A115&amp;"-9",Matches!$J$2:$J$201,0))&lt;&gt;"",$C115&gt;=INDEX(Matches!$F$2:$F$201,MATCH($A115&amp;"-9",Matches!$J$2:$J$201,0))),"",IF(AND(T115=INDEX(Matches!$G$2:$G$201,MATCH($A115&amp;"-9",Matches!$J$2:$J$201,0)),U115=INDEX(Matches!$H$2:$H$201,MATCH($A115&amp;"-9",Matches!$J$2:$J$201,0))),5,IF(SIGN(T115-U115)&lt;&gt;SIGN(INDEX(Matches!$G$2:$G$201,MATCH($A115&amp;"-9",Matches!$J$2:$J$201,0))-INDEX(Matches!$H$2:$H$201,MATCH($A115&amp;"-9",Matches!$J$2:$J$201,0))),0,IF(T115-U115=INDEX(Matches!$G$2:$G$201,MATCH($A115&amp;"-9",Matches!$J$2:$J$201,0))-INDEX(Matches!$H$2:$H$201,MATCH($A115&amp;"-9",Matches!$J$2:$J$201,0)),3,2))))),""))</f>
        <v/>
      </c>
      <c r="AG115" s="12" t="str">
        <f aca="false">IF(OR($B115="",V115="",W115=""),"",IFERROR(IF(OR(INDEX(Matches!$I$2:$I$201,MATCH($A115&amp;"-10",Matches!$J$2:$J$201,0))="Void",INDEX(Matches!$G$2:$G$201,MATCH($A115&amp;"-10",Matches!$J$2:$J$201,0))="",INDEX(Matches!$H$2:$H$201,MATCH($A115&amp;"-10",Matches!$J$2:$J$201,0))=""),"",IF(AND($C115&lt;&gt;"",INDEX(Matches!$F$2:$F$201,MATCH($A115&amp;"-10",Matches!$J$2:$J$201,0))&lt;&gt;"",$C115&gt;=INDEX(Matches!$F$2:$F$201,MATCH($A115&amp;"-10",Matches!$J$2:$J$201,0))),"",IF(AND(V115=INDEX(Matches!$G$2:$G$201,MATCH($A115&amp;"-10",Matches!$J$2:$J$201,0)),W115=INDEX(Matches!$H$2:$H$201,MATCH($A115&amp;"-10",Matches!$J$2:$J$201,0))),5,IF(SIGN(V115-W115)&lt;&gt;SIGN(INDEX(Matches!$G$2:$G$201,MATCH($A115&amp;"-10",Matches!$J$2:$J$201,0))-INDEX(Matches!$H$2:$H$201,MATCH($A115&amp;"-10",Matches!$J$2:$J$201,0))),0,IF(V115-W115=INDEX(Matches!$G$2:$G$201,MATCH($A115&amp;"-10",Matches!$J$2:$J$201,0))-INDEX(Matches!$H$2:$H$201,MATCH($A115&amp;"-10",Matches!$J$2:$J$201,0)),3,2))))),""))</f>
        <v/>
      </c>
      <c r="AH115" s="13" t="str">
        <f aca="false">IF($B115="","",SUM(X115:AG115))</f>
        <v/>
      </c>
      <c r="AI115" s="12" t="str">
        <f aca="false">IF($B115="","",COUNTIF(X115:AG115,5))</f>
        <v/>
      </c>
      <c r="AJ115" s="12" t="str">
        <f aca="false">IF($B115="","",COUNTIF(X115:AG115,"&gt;=2"))</f>
        <v/>
      </c>
      <c r="AK115" s="12" t="str">
        <f aca="false">IF($B115="","",COUNT(X115:AG115))</f>
        <v/>
      </c>
    </row>
    <row r="116" customFormat="false" ht="15" hidden="false" customHeight="false" outlineLevel="0" collapsed="false">
      <c r="A116" s="7"/>
      <c r="B116" s="7"/>
      <c r="C116" s="11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12" t="str">
        <f aca="false">IF(OR($B116="",D116="",E116=""),"",IFERROR(IF(OR(INDEX(Matches!$I$2:$I$201,MATCH($A116&amp;"-1",Matches!$J$2:$J$201,0))="Void",INDEX(Matches!$G$2:$G$201,MATCH($A116&amp;"-1",Matches!$J$2:$J$201,0))="",INDEX(Matches!$H$2:$H$201,MATCH($A116&amp;"-1",Matches!$J$2:$J$201,0))=""),"",IF(AND($C116&lt;&gt;"",INDEX(Matches!$F$2:$F$201,MATCH($A116&amp;"-1",Matches!$J$2:$J$201,0))&lt;&gt;"",$C116&gt;=INDEX(Matches!$F$2:$F$201,MATCH($A116&amp;"-1",Matches!$J$2:$J$201,0))),"",IF(AND(D116=INDEX(Matches!$G$2:$G$201,MATCH($A116&amp;"-1",Matches!$J$2:$J$201,0)),E116=INDEX(Matches!$H$2:$H$201,MATCH($A116&amp;"-1",Matches!$J$2:$J$201,0))),5,IF(SIGN(D116-E116)&lt;&gt;SIGN(INDEX(Matches!$G$2:$G$201,MATCH($A116&amp;"-1",Matches!$J$2:$J$201,0))-INDEX(Matches!$H$2:$H$201,MATCH($A116&amp;"-1",Matches!$J$2:$J$201,0))),0,IF(D116-E116=INDEX(Matches!$G$2:$G$201,MATCH($A116&amp;"-1",Matches!$J$2:$J$201,0))-INDEX(Matches!$H$2:$H$201,MATCH($A116&amp;"-1",Matches!$J$2:$J$201,0)),3,2))))),""))</f>
        <v/>
      </c>
      <c r="Y116" s="12" t="str">
        <f aca="false">IF(OR($B116="",F116="",G116=""),"",IFERROR(IF(OR(INDEX(Matches!$I$2:$I$201,MATCH($A116&amp;"-2",Matches!$J$2:$J$201,0))="Void",INDEX(Matches!$G$2:$G$201,MATCH($A116&amp;"-2",Matches!$J$2:$J$201,0))="",INDEX(Matches!$H$2:$H$201,MATCH($A116&amp;"-2",Matches!$J$2:$J$201,0))=""),"",IF(AND($C116&lt;&gt;"",INDEX(Matches!$F$2:$F$201,MATCH($A116&amp;"-2",Matches!$J$2:$J$201,0))&lt;&gt;"",$C116&gt;=INDEX(Matches!$F$2:$F$201,MATCH($A116&amp;"-2",Matches!$J$2:$J$201,0))),"",IF(AND(F116=INDEX(Matches!$G$2:$G$201,MATCH($A116&amp;"-2",Matches!$J$2:$J$201,0)),G116=INDEX(Matches!$H$2:$H$201,MATCH($A116&amp;"-2",Matches!$J$2:$J$201,0))),5,IF(SIGN(F116-G116)&lt;&gt;SIGN(INDEX(Matches!$G$2:$G$201,MATCH($A116&amp;"-2",Matches!$J$2:$J$201,0))-INDEX(Matches!$H$2:$H$201,MATCH($A116&amp;"-2",Matches!$J$2:$J$201,0))),0,IF(F116-G116=INDEX(Matches!$G$2:$G$201,MATCH($A116&amp;"-2",Matches!$J$2:$J$201,0))-INDEX(Matches!$H$2:$H$201,MATCH($A116&amp;"-2",Matches!$J$2:$J$201,0)),3,2))))),""))</f>
        <v/>
      </c>
      <c r="Z116" s="12" t="str">
        <f aca="false">IF(OR($B116="",H116="",I116=""),"",IFERROR(IF(OR(INDEX(Matches!$I$2:$I$201,MATCH($A116&amp;"-3",Matches!$J$2:$J$201,0))="Void",INDEX(Matches!$G$2:$G$201,MATCH($A116&amp;"-3",Matches!$J$2:$J$201,0))="",INDEX(Matches!$H$2:$H$201,MATCH($A116&amp;"-3",Matches!$J$2:$J$201,0))=""),"",IF(AND($C116&lt;&gt;"",INDEX(Matches!$F$2:$F$201,MATCH($A116&amp;"-3",Matches!$J$2:$J$201,0))&lt;&gt;"",$C116&gt;=INDEX(Matches!$F$2:$F$201,MATCH($A116&amp;"-3",Matches!$J$2:$J$201,0))),"",IF(AND(H116=INDEX(Matches!$G$2:$G$201,MATCH($A116&amp;"-3",Matches!$J$2:$J$201,0)),I116=INDEX(Matches!$H$2:$H$201,MATCH($A116&amp;"-3",Matches!$J$2:$J$201,0))),5,IF(SIGN(H116-I116)&lt;&gt;SIGN(INDEX(Matches!$G$2:$G$201,MATCH($A116&amp;"-3",Matches!$J$2:$J$201,0))-INDEX(Matches!$H$2:$H$201,MATCH($A116&amp;"-3",Matches!$J$2:$J$201,0))),0,IF(H116-I116=INDEX(Matches!$G$2:$G$201,MATCH($A116&amp;"-3",Matches!$J$2:$J$201,0))-INDEX(Matches!$H$2:$H$201,MATCH($A116&amp;"-3",Matches!$J$2:$J$201,0)),3,2))))),""))</f>
        <v/>
      </c>
      <c r="AA116" s="12" t="str">
        <f aca="false">IF(OR($B116="",J116="",K116=""),"",IFERROR(IF(OR(INDEX(Matches!$I$2:$I$201,MATCH($A116&amp;"-4",Matches!$J$2:$J$201,0))="Void",INDEX(Matches!$G$2:$G$201,MATCH($A116&amp;"-4",Matches!$J$2:$J$201,0))="",INDEX(Matches!$H$2:$H$201,MATCH($A116&amp;"-4",Matches!$J$2:$J$201,0))=""),"",IF(AND($C116&lt;&gt;"",INDEX(Matches!$F$2:$F$201,MATCH($A116&amp;"-4",Matches!$J$2:$J$201,0))&lt;&gt;"",$C116&gt;=INDEX(Matches!$F$2:$F$201,MATCH($A116&amp;"-4",Matches!$J$2:$J$201,0))),"",IF(AND(J116=INDEX(Matches!$G$2:$G$201,MATCH($A116&amp;"-4",Matches!$J$2:$J$201,0)),K116=INDEX(Matches!$H$2:$H$201,MATCH($A116&amp;"-4",Matches!$J$2:$J$201,0))),5,IF(SIGN(J116-K116)&lt;&gt;SIGN(INDEX(Matches!$G$2:$G$201,MATCH($A116&amp;"-4",Matches!$J$2:$J$201,0))-INDEX(Matches!$H$2:$H$201,MATCH($A116&amp;"-4",Matches!$J$2:$J$201,0))),0,IF(J116-K116=INDEX(Matches!$G$2:$G$201,MATCH($A116&amp;"-4",Matches!$J$2:$J$201,0))-INDEX(Matches!$H$2:$H$201,MATCH($A116&amp;"-4",Matches!$J$2:$J$201,0)),3,2))))),""))</f>
        <v/>
      </c>
      <c r="AB116" s="12" t="str">
        <f aca="false">IF(OR($B116="",L116="",M116=""),"",IFERROR(IF(OR(INDEX(Matches!$I$2:$I$201,MATCH($A116&amp;"-5",Matches!$J$2:$J$201,0))="Void",INDEX(Matches!$G$2:$G$201,MATCH($A116&amp;"-5",Matches!$J$2:$J$201,0))="",INDEX(Matches!$H$2:$H$201,MATCH($A116&amp;"-5",Matches!$J$2:$J$201,0))=""),"",IF(AND($C116&lt;&gt;"",INDEX(Matches!$F$2:$F$201,MATCH($A116&amp;"-5",Matches!$J$2:$J$201,0))&lt;&gt;"",$C116&gt;=INDEX(Matches!$F$2:$F$201,MATCH($A116&amp;"-5",Matches!$J$2:$J$201,0))),"",IF(AND(L116=INDEX(Matches!$G$2:$G$201,MATCH($A116&amp;"-5",Matches!$J$2:$J$201,0)),M116=INDEX(Matches!$H$2:$H$201,MATCH($A116&amp;"-5",Matches!$J$2:$J$201,0))),5,IF(SIGN(L116-M116)&lt;&gt;SIGN(INDEX(Matches!$G$2:$G$201,MATCH($A116&amp;"-5",Matches!$J$2:$J$201,0))-INDEX(Matches!$H$2:$H$201,MATCH($A116&amp;"-5",Matches!$J$2:$J$201,0))),0,IF(L116-M116=INDEX(Matches!$G$2:$G$201,MATCH($A116&amp;"-5",Matches!$J$2:$J$201,0))-INDEX(Matches!$H$2:$H$201,MATCH($A116&amp;"-5",Matches!$J$2:$J$201,0)),3,2))))),""))</f>
        <v/>
      </c>
      <c r="AC116" s="12" t="str">
        <f aca="false">IF(OR($B116="",N116="",O116=""),"",IFERROR(IF(OR(INDEX(Matches!$I$2:$I$201,MATCH($A116&amp;"-6",Matches!$J$2:$J$201,0))="Void",INDEX(Matches!$G$2:$G$201,MATCH($A116&amp;"-6",Matches!$J$2:$J$201,0))="",INDEX(Matches!$H$2:$H$201,MATCH($A116&amp;"-6",Matches!$J$2:$J$201,0))=""),"",IF(AND($C116&lt;&gt;"",INDEX(Matches!$F$2:$F$201,MATCH($A116&amp;"-6",Matches!$J$2:$J$201,0))&lt;&gt;"",$C116&gt;=INDEX(Matches!$F$2:$F$201,MATCH($A116&amp;"-6",Matches!$J$2:$J$201,0))),"",IF(AND(N116=INDEX(Matches!$G$2:$G$201,MATCH($A116&amp;"-6",Matches!$J$2:$J$201,0)),O116=INDEX(Matches!$H$2:$H$201,MATCH($A116&amp;"-6",Matches!$J$2:$J$201,0))),5,IF(SIGN(N116-O116)&lt;&gt;SIGN(INDEX(Matches!$G$2:$G$201,MATCH($A116&amp;"-6",Matches!$J$2:$J$201,0))-INDEX(Matches!$H$2:$H$201,MATCH($A116&amp;"-6",Matches!$J$2:$J$201,0))),0,IF(N116-O116=INDEX(Matches!$G$2:$G$201,MATCH($A116&amp;"-6",Matches!$J$2:$J$201,0))-INDEX(Matches!$H$2:$H$201,MATCH($A116&amp;"-6",Matches!$J$2:$J$201,0)),3,2))))),""))</f>
        <v/>
      </c>
      <c r="AD116" s="12" t="str">
        <f aca="false">IF(OR($B116="",P116="",Q116=""),"",IFERROR(IF(OR(INDEX(Matches!$I$2:$I$201,MATCH($A116&amp;"-7",Matches!$J$2:$J$201,0))="Void",INDEX(Matches!$G$2:$G$201,MATCH($A116&amp;"-7",Matches!$J$2:$J$201,0))="",INDEX(Matches!$H$2:$H$201,MATCH($A116&amp;"-7",Matches!$J$2:$J$201,0))=""),"",IF(AND($C116&lt;&gt;"",INDEX(Matches!$F$2:$F$201,MATCH($A116&amp;"-7",Matches!$J$2:$J$201,0))&lt;&gt;"",$C116&gt;=INDEX(Matches!$F$2:$F$201,MATCH($A116&amp;"-7",Matches!$J$2:$J$201,0))),"",IF(AND(P116=INDEX(Matches!$G$2:$G$201,MATCH($A116&amp;"-7",Matches!$J$2:$J$201,0)),Q116=INDEX(Matches!$H$2:$H$201,MATCH($A116&amp;"-7",Matches!$J$2:$J$201,0))),5,IF(SIGN(P116-Q116)&lt;&gt;SIGN(INDEX(Matches!$G$2:$G$201,MATCH($A116&amp;"-7",Matches!$J$2:$J$201,0))-INDEX(Matches!$H$2:$H$201,MATCH($A116&amp;"-7",Matches!$J$2:$J$201,0))),0,IF(P116-Q116=INDEX(Matches!$G$2:$G$201,MATCH($A116&amp;"-7",Matches!$J$2:$J$201,0))-INDEX(Matches!$H$2:$H$201,MATCH($A116&amp;"-7",Matches!$J$2:$J$201,0)),3,2))))),""))</f>
        <v/>
      </c>
      <c r="AE116" s="12" t="str">
        <f aca="false">IF(OR($B116="",R116="",S116=""),"",IFERROR(IF(OR(INDEX(Matches!$I$2:$I$201,MATCH($A116&amp;"-8",Matches!$J$2:$J$201,0))="Void",INDEX(Matches!$G$2:$G$201,MATCH($A116&amp;"-8",Matches!$J$2:$J$201,0))="",INDEX(Matches!$H$2:$H$201,MATCH($A116&amp;"-8",Matches!$J$2:$J$201,0))=""),"",IF(AND($C116&lt;&gt;"",INDEX(Matches!$F$2:$F$201,MATCH($A116&amp;"-8",Matches!$J$2:$J$201,0))&lt;&gt;"",$C116&gt;=INDEX(Matches!$F$2:$F$201,MATCH($A116&amp;"-8",Matches!$J$2:$J$201,0))),"",IF(AND(R116=INDEX(Matches!$G$2:$G$201,MATCH($A116&amp;"-8",Matches!$J$2:$J$201,0)),S116=INDEX(Matches!$H$2:$H$201,MATCH($A116&amp;"-8",Matches!$J$2:$J$201,0))),5,IF(SIGN(R116-S116)&lt;&gt;SIGN(INDEX(Matches!$G$2:$G$201,MATCH($A116&amp;"-8",Matches!$J$2:$J$201,0))-INDEX(Matches!$H$2:$H$201,MATCH($A116&amp;"-8",Matches!$J$2:$J$201,0))),0,IF(R116-S116=INDEX(Matches!$G$2:$G$201,MATCH($A116&amp;"-8",Matches!$J$2:$J$201,0))-INDEX(Matches!$H$2:$H$201,MATCH($A116&amp;"-8",Matches!$J$2:$J$201,0)),3,2))))),""))</f>
        <v/>
      </c>
      <c r="AF116" s="12" t="str">
        <f aca="false">IF(OR($B116="",T116="",U116=""),"",IFERROR(IF(OR(INDEX(Matches!$I$2:$I$201,MATCH($A116&amp;"-9",Matches!$J$2:$J$201,0))="Void",INDEX(Matches!$G$2:$G$201,MATCH($A116&amp;"-9",Matches!$J$2:$J$201,0))="",INDEX(Matches!$H$2:$H$201,MATCH($A116&amp;"-9",Matches!$J$2:$J$201,0))=""),"",IF(AND($C116&lt;&gt;"",INDEX(Matches!$F$2:$F$201,MATCH($A116&amp;"-9",Matches!$J$2:$J$201,0))&lt;&gt;"",$C116&gt;=INDEX(Matches!$F$2:$F$201,MATCH($A116&amp;"-9",Matches!$J$2:$J$201,0))),"",IF(AND(T116=INDEX(Matches!$G$2:$G$201,MATCH($A116&amp;"-9",Matches!$J$2:$J$201,0)),U116=INDEX(Matches!$H$2:$H$201,MATCH($A116&amp;"-9",Matches!$J$2:$J$201,0))),5,IF(SIGN(T116-U116)&lt;&gt;SIGN(INDEX(Matches!$G$2:$G$201,MATCH($A116&amp;"-9",Matches!$J$2:$J$201,0))-INDEX(Matches!$H$2:$H$201,MATCH($A116&amp;"-9",Matches!$J$2:$J$201,0))),0,IF(T116-U116=INDEX(Matches!$G$2:$G$201,MATCH($A116&amp;"-9",Matches!$J$2:$J$201,0))-INDEX(Matches!$H$2:$H$201,MATCH($A116&amp;"-9",Matches!$J$2:$J$201,0)),3,2))))),""))</f>
        <v/>
      </c>
      <c r="AG116" s="12" t="str">
        <f aca="false">IF(OR($B116="",V116="",W116=""),"",IFERROR(IF(OR(INDEX(Matches!$I$2:$I$201,MATCH($A116&amp;"-10",Matches!$J$2:$J$201,0))="Void",INDEX(Matches!$G$2:$G$201,MATCH($A116&amp;"-10",Matches!$J$2:$J$201,0))="",INDEX(Matches!$H$2:$H$201,MATCH($A116&amp;"-10",Matches!$J$2:$J$201,0))=""),"",IF(AND($C116&lt;&gt;"",INDEX(Matches!$F$2:$F$201,MATCH($A116&amp;"-10",Matches!$J$2:$J$201,0))&lt;&gt;"",$C116&gt;=INDEX(Matches!$F$2:$F$201,MATCH($A116&amp;"-10",Matches!$J$2:$J$201,0))),"",IF(AND(V116=INDEX(Matches!$G$2:$G$201,MATCH($A116&amp;"-10",Matches!$J$2:$J$201,0)),W116=INDEX(Matches!$H$2:$H$201,MATCH($A116&amp;"-10",Matches!$J$2:$J$201,0))),5,IF(SIGN(V116-W116)&lt;&gt;SIGN(INDEX(Matches!$G$2:$G$201,MATCH($A116&amp;"-10",Matches!$J$2:$J$201,0))-INDEX(Matches!$H$2:$H$201,MATCH($A116&amp;"-10",Matches!$J$2:$J$201,0))),0,IF(V116-W116=INDEX(Matches!$G$2:$G$201,MATCH($A116&amp;"-10",Matches!$J$2:$J$201,0))-INDEX(Matches!$H$2:$H$201,MATCH($A116&amp;"-10",Matches!$J$2:$J$201,0)),3,2))))),""))</f>
        <v/>
      </c>
      <c r="AH116" s="13" t="str">
        <f aca="false">IF($B116="","",SUM(X116:AG116))</f>
        <v/>
      </c>
      <c r="AI116" s="12" t="str">
        <f aca="false">IF($B116="","",COUNTIF(X116:AG116,5))</f>
        <v/>
      </c>
      <c r="AJ116" s="12" t="str">
        <f aca="false">IF($B116="","",COUNTIF(X116:AG116,"&gt;=2"))</f>
        <v/>
      </c>
      <c r="AK116" s="12" t="str">
        <f aca="false">IF($B116="","",COUNT(X116:AG116))</f>
        <v/>
      </c>
    </row>
    <row r="117" customFormat="false" ht="15" hidden="false" customHeight="false" outlineLevel="0" collapsed="false">
      <c r="A117" s="7"/>
      <c r="B117" s="7"/>
      <c r="C117" s="11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12" t="str">
        <f aca="false">IF(OR($B117="",D117="",E117=""),"",IFERROR(IF(OR(INDEX(Matches!$I$2:$I$201,MATCH($A117&amp;"-1",Matches!$J$2:$J$201,0))="Void",INDEX(Matches!$G$2:$G$201,MATCH($A117&amp;"-1",Matches!$J$2:$J$201,0))="",INDEX(Matches!$H$2:$H$201,MATCH($A117&amp;"-1",Matches!$J$2:$J$201,0))=""),"",IF(AND($C117&lt;&gt;"",INDEX(Matches!$F$2:$F$201,MATCH($A117&amp;"-1",Matches!$J$2:$J$201,0))&lt;&gt;"",$C117&gt;=INDEX(Matches!$F$2:$F$201,MATCH($A117&amp;"-1",Matches!$J$2:$J$201,0))),"",IF(AND(D117=INDEX(Matches!$G$2:$G$201,MATCH($A117&amp;"-1",Matches!$J$2:$J$201,0)),E117=INDEX(Matches!$H$2:$H$201,MATCH($A117&amp;"-1",Matches!$J$2:$J$201,0))),5,IF(SIGN(D117-E117)&lt;&gt;SIGN(INDEX(Matches!$G$2:$G$201,MATCH($A117&amp;"-1",Matches!$J$2:$J$201,0))-INDEX(Matches!$H$2:$H$201,MATCH($A117&amp;"-1",Matches!$J$2:$J$201,0))),0,IF(D117-E117=INDEX(Matches!$G$2:$G$201,MATCH($A117&amp;"-1",Matches!$J$2:$J$201,0))-INDEX(Matches!$H$2:$H$201,MATCH($A117&amp;"-1",Matches!$J$2:$J$201,0)),3,2))))),""))</f>
        <v/>
      </c>
      <c r="Y117" s="12" t="str">
        <f aca="false">IF(OR($B117="",F117="",G117=""),"",IFERROR(IF(OR(INDEX(Matches!$I$2:$I$201,MATCH($A117&amp;"-2",Matches!$J$2:$J$201,0))="Void",INDEX(Matches!$G$2:$G$201,MATCH($A117&amp;"-2",Matches!$J$2:$J$201,0))="",INDEX(Matches!$H$2:$H$201,MATCH($A117&amp;"-2",Matches!$J$2:$J$201,0))=""),"",IF(AND($C117&lt;&gt;"",INDEX(Matches!$F$2:$F$201,MATCH($A117&amp;"-2",Matches!$J$2:$J$201,0))&lt;&gt;"",$C117&gt;=INDEX(Matches!$F$2:$F$201,MATCH($A117&amp;"-2",Matches!$J$2:$J$201,0))),"",IF(AND(F117=INDEX(Matches!$G$2:$G$201,MATCH($A117&amp;"-2",Matches!$J$2:$J$201,0)),G117=INDEX(Matches!$H$2:$H$201,MATCH($A117&amp;"-2",Matches!$J$2:$J$201,0))),5,IF(SIGN(F117-G117)&lt;&gt;SIGN(INDEX(Matches!$G$2:$G$201,MATCH($A117&amp;"-2",Matches!$J$2:$J$201,0))-INDEX(Matches!$H$2:$H$201,MATCH($A117&amp;"-2",Matches!$J$2:$J$201,0))),0,IF(F117-G117=INDEX(Matches!$G$2:$G$201,MATCH($A117&amp;"-2",Matches!$J$2:$J$201,0))-INDEX(Matches!$H$2:$H$201,MATCH($A117&amp;"-2",Matches!$J$2:$J$201,0)),3,2))))),""))</f>
        <v/>
      </c>
      <c r="Z117" s="12" t="str">
        <f aca="false">IF(OR($B117="",H117="",I117=""),"",IFERROR(IF(OR(INDEX(Matches!$I$2:$I$201,MATCH($A117&amp;"-3",Matches!$J$2:$J$201,0))="Void",INDEX(Matches!$G$2:$G$201,MATCH($A117&amp;"-3",Matches!$J$2:$J$201,0))="",INDEX(Matches!$H$2:$H$201,MATCH($A117&amp;"-3",Matches!$J$2:$J$201,0))=""),"",IF(AND($C117&lt;&gt;"",INDEX(Matches!$F$2:$F$201,MATCH($A117&amp;"-3",Matches!$J$2:$J$201,0))&lt;&gt;"",$C117&gt;=INDEX(Matches!$F$2:$F$201,MATCH($A117&amp;"-3",Matches!$J$2:$J$201,0))),"",IF(AND(H117=INDEX(Matches!$G$2:$G$201,MATCH($A117&amp;"-3",Matches!$J$2:$J$201,0)),I117=INDEX(Matches!$H$2:$H$201,MATCH($A117&amp;"-3",Matches!$J$2:$J$201,0))),5,IF(SIGN(H117-I117)&lt;&gt;SIGN(INDEX(Matches!$G$2:$G$201,MATCH($A117&amp;"-3",Matches!$J$2:$J$201,0))-INDEX(Matches!$H$2:$H$201,MATCH($A117&amp;"-3",Matches!$J$2:$J$201,0))),0,IF(H117-I117=INDEX(Matches!$G$2:$G$201,MATCH($A117&amp;"-3",Matches!$J$2:$J$201,0))-INDEX(Matches!$H$2:$H$201,MATCH($A117&amp;"-3",Matches!$J$2:$J$201,0)),3,2))))),""))</f>
        <v/>
      </c>
      <c r="AA117" s="12" t="str">
        <f aca="false">IF(OR($B117="",J117="",K117=""),"",IFERROR(IF(OR(INDEX(Matches!$I$2:$I$201,MATCH($A117&amp;"-4",Matches!$J$2:$J$201,0))="Void",INDEX(Matches!$G$2:$G$201,MATCH($A117&amp;"-4",Matches!$J$2:$J$201,0))="",INDEX(Matches!$H$2:$H$201,MATCH($A117&amp;"-4",Matches!$J$2:$J$201,0))=""),"",IF(AND($C117&lt;&gt;"",INDEX(Matches!$F$2:$F$201,MATCH($A117&amp;"-4",Matches!$J$2:$J$201,0))&lt;&gt;"",$C117&gt;=INDEX(Matches!$F$2:$F$201,MATCH($A117&amp;"-4",Matches!$J$2:$J$201,0))),"",IF(AND(J117=INDEX(Matches!$G$2:$G$201,MATCH($A117&amp;"-4",Matches!$J$2:$J$201,0)),K117=INDEX(Matches!$H$2:$H$201,MATCH($A117&amp;"-4",Matches!$J$2:$J$201,0))),5,IF(SIGN(J117-K117)&lt;&gt;SIGN(INDEX(Matches!$G$2:$G$201,MATCH($A117&amp;"-4",Matches!$J$2:$J$201,0))-INDEX(Matches!$H$2:$H$201,MATCH($A117&amp;"-4",Matches!$J$2:$J$201,0))),0,IF(J117-K117=INDEX(Matches!$G$2:$G$201,MATCH($A117&amp;"-4",Matches!$J$2:$J$201,0))-INDEX(Matches!$H$2:$H$201,MATCH($A117&amp;"-4",Matches!$J$2:$J$201,0)),3,2))))),""))</f>
        <v/>
      </c>
      <c r="AB117" s="12" t="str">
        <f aca="false">IF(OR($B117="",L117="",M117=""),"",IFERROR(IF(OR(INDEX(Matches!$I$2:$I$201,MATCH($A117&amp;"-5",Matches!$J$2:$J$201,0))="Void",INDEX(Matches!$G$2:$G$201,MATCH($A117&amp;"-5",Matches!$J$2:$J$201,0))="",INDEX(Matches!$H$2:$H$201,MATCH($A117&amp;"-5",Matches!$J$2:$J$201,0))=""),"",IF(AND($C117&lt;&gt;"",INDEX(Matches!$F$2:$F$201,MATCH($A117&amp;"-5",Matches!$J$2:$J$201,0))&lt;&gt;"",$C117&gt;=INDEX(Matches!$F$2:$F$201,MATCH($A117&amp;"-5",Matches!$J$2:$J$201,0))),"",IF(AND(L117=INDEX(Matches!$G$2:$G$201,MATCH($A117&amp;"-5",Matches!$J$2:$J$201,0)),M117=INDEX(Matches!$H$2:$H$201,MATCH($A117&amp;"-5",Matches!$J$2:$J$201,0))),5,IF(SIGN(L117-M117)&lt;&gt;SIGN(INDEX(Matches!$G$2:$G$201,MATCH($A117&amp;"-5",Matches!$J$2:$J$201,0))-INDEX(Matches!$H$2:$H$201,MATCH($A117&amp;"-5",Matches!$J$2:$J$201,0))),0,IF(L117-M117=INDEX(Matches!$G$2:$G$201,MATCH($A117&amp;"-5",Matches!$J$2:$J$201,0))-INDEX(Matches!$H$2:$H$201,MATCH($A117&amp;"-5",Matches!$J$2:$J$201,0)),3,2))))),""))</f>
        <v/>
      </c>
      <c r="AC117" s="12" t="str">
        <f aca="false">IF(OR($B117="",N117="",O117=""),"",IFERROR(IF(OR(INDEX(Matches!$I$2:$I$201,MATCH($A117&amp;"-6",Matches!$J$2:$J$201,0))="Void",INDEX(Matches!$G$2:$G$201,MATCH($A117&amp;"-6",Matches!$J$2:$J$201,0))="",INDEX(Matches!$H$2:$H$201,MATCH($A117&amp;"-6",Matches!$J$2:$J$201,0))=""),"",IF(AND($C117&lt;&gt;"",INDEX(Matches!$F$2:$F$201,MATCH($A117&amp;"-6",Matches!$J$2:$J$201,0))&lt;&gt;"",$C117&gt;=INDEX(Matches!$F$2:$F$201,MATCH($A117&amp;"-6",Matches!$J$2:$J$201,0))),"",IF(AND(N117=INDEX(Matches!$G$2:$G$201,MATCH($A117&amp;"-6",Matches!$J$2:$J$201,0)),O117=INDEX(Matches!$H$2:$H$201,MATCH($A117&amp;"-6",Matches!$J$2:$J$201,0))),5,IF(SIGN(N117-O117)&lt;&gt;SIGN(INDEX(Matches!$G$2:$G$201,MATCH($A117&amp;"-6",Matches!$J$2:$J$201,0))-INDEX(Matches!$H$2:$H$201,MATCH($A117&amp;"-6",Matches!$J$2:$J$201,0))),0,IF(N117-O117=INDEX(Matches!$G$2:$G$201,MATCH($A117&amp;"-6",Matches!$J$2:$J$201,0))-INDEX(Matches!$H$2:$H$201,MATCH($A117&amp;"-6",Matches!$J$2:$J$201,0)),3,2))))),""))</f>
        <v/>
      </c>
      <c r="AD117" s="12" t="str">
        <f aca="false">IF(OR($B117="",P117="",Q117=""),"",IFERROR(IF(OR(INDEX(Matches!$I$2:$I$201,MATCH($A117&amp;"-7",Matches!$J$2:$J$201,0))="Void",INDEX(Matches!$G$2:$G$201,MATCH($A117&amp;"-7",Matches!$J$2:$J$201,0))="",INDEX(Matches!$H$2:$H$201,MATCH($A117&amp;"-7",Matches!$J$2:$J$201,0))=""),"",IF(AND($C117&lt;&gt;"",INDEX(Matches!$F$2:$F$201,MATCH($A117&amp;"-7",Matches!$J$2:$J$201,0))&lt;&gt;"",$C117&gt;=INDEX(Matches!$F$2:$F$201,MATCH($A117&amp;"-7",Matches!$J$2:$J$201,0))),"",IF(AND(P117=INDEX(Matches!$G$2:$G$201,MATCH($A117&amp;"-7",Matches!$J$2:$J$201,0)),Q117=INDEX(Matches!$H$2:$H$201,MATCH($A117&amp;"-7",Matches!$J$2:$J$201,0))),5,IF(SIGN(P117-Q117)&lt;&gt;SIGN(INDEX(Matches!$G$2:$G$201,MATCH($A117&amp;"-7",Matches!$J$2:$J$201,0))-INDEX(Matches!$H$2:$H$201,MATCH($A117&amp;"-7",Matches!$J$2:$J$201,0))),0,IF(P117-Q117=INDEX(Matches!$G$2:$G$201,MATCH($A117&amp;"-7",Matches!$J$2:$J$201,0))-INDEX(Matches!$H$2:$H$201,MATCH($A117&amp;"-7",Matches!$J$2:$J$201,0)),3,2))))),""))</f>
        <v/>
      </c>
      <c r="AE117" s="12" t="str">
        <f aca="false">IF(OR($B117="",R117="",S117=""),"",IFERROR(IF(OR(INDEX(Matches!$I$2:$I$201,MATCH($A117&amp;"-8",Matches!$J$2:$J$201,0))="Void",INDEX(Matches!$G$2:$G$201,MATCH($A117&amp;"-8",Matches!$J$2:$J$201,0))="",INDEX(Matches!$H$2:$H$201,MATCH($A117&amp;"-8",Matches!$J$2:$J$201,0))=""),"",IF(AND($C117&lt;&gt;"",INDEX(Matches!$F$2:$F$201,MATCH($A117&amp;"-8",Matches!$J$2:$J$201,0))&lt;&gt;"",$C117&gt;=INDEX(Matches!$F$2:$F$201,MATCH($A117&amp;"-8",Matches!$J$2:$J$201,0))),"",IF(AND(R117=INDEX(Matches!$G$2:$G$201,MATCH($A117&amp;"-8",Matches!$J$2:$J$201,0)),S117=INDEX(Matches!$H$2:$H$201,MATCH($A117&amp;"-8",Matches!$J$2:$J$201,0))),5,IF(SIGN(R117-S117)&lt;&gt;SIGN(INDEX(Matches!$G$2:$G$201,MATCH($A117&amp;"-8",Matches!$J$2:$J$201,0))-INDEX(Matches!$H$2:$H$201,MATCH($A117&amp;"-8",Matches!$J$2:$J$201,0))),0,IF(R117-S117=INDEX(Matches!$G$2:$G$201,MATCH($A117&amp;"-8",Matches!$J$2:$J$201,0))-INDEX(Matches!$H$2:$H$201,MATCH($A117&amp;"-8",Matches!$J$2:$J$201,0)),3,2))))),""))</f>
        <v/>
      </c>
      <c r="AF117" s="12" t="str">
        <f aca="false">IF(OR($B117="",T117="",U117=""),"",IFERROR(IF(OR(INDEX(Matches!$I$2:$I$201,MATCH($A117&amp;"-9",Matches!$J$2:$J$201,0))="Void",INDEX(Matches!$G$2:$G$201,MATCH($A117&amp;"-9",Matches!$J$2:$J$201,0))="",INDEX(Matches!$H$2:$H$201,MATCH($A117&amp;"-9",Matches!$J$2:$J$201,0))=""),"",IF(AND($C117&lt;&gt;"",INDEX(Matches!$F$2:$F$201,MATCH($A117&amp;"-9",Matches!$J$2:$J$201,0))&lt;&gt;"",$C117&gt;=INDEX(Matches!$F$2:$F$201,MATCH($A117&amp;"-9",Matches!$J$2:$J$201,0))),"",IF(AND(T117=INDEX(Matches!$G$2:$G$201,MATCH($A117&amp;"-9",Matches!$J$2:$J$201,0)),U117=INDEX(Matches!$H$2:$H$201,MATCH($A117&amp;"-9",Matches!$J$2:$J$201,0))),5,IF(SIGN(T117-U117)&lt;&gt;SIGN(INDEX(Matches!$G$2:$G$201,MATCH($A117&amp;"-9",Matches!$J$2:$J$201,0))-INDEX(Matches!$H$2:$H$201,MATCH($A117&amp;"-9",Matches!$J$2:$J$201,0))),0,IF(T117-U117=INDEX(Matches!$G$2:$G$201,MATCH($A117&amp;"-9",Matches!$J$2:$J$201,0))-INDEX(Matches!$H$2:$H$201,MATCH($A117&amp;"-9",Matches!$J$2:$J$201,0)),3,2))))),""))</f>
        <v/>
      </c>
      <c r="AG117" s="12" t="str">
        <f aca="false">IF(OR($B117="",V117="",W117=""),"",IFERROR(IF(OR(INDEX(Matches!$I$2:$I$201,MATCH($A117&amp;"-10",Matches!$J$2:$J$201,0))="Void",INDEX(Matches!$G$2:$G$201,MATCH($A117&amp;"-10",Matches!$J$2:$J$201,0))="",INDEX(Matches!$H$2:$H$201,MATCH($A117&amp;"-10",Matches!$J$2:$J$201,0))=""),"",IF(AND($C117&lt;&gt;"",INDEX(Matches!$F$2:$F$201,MATCH($A117&amp;"-10",Matches!$J$2:$J$201,0))&lt;&gt;"",$C117&gt;=INDEX(Matches!$F$2:$F$201,MATCH($A117&amp;"-10",Matches!$J$2:$J$201,0))),"",IF(AND(V117=INDEX(Matches!$G$2:$G$201,MATCH($A117&amp;"-10",Matches!$J$2:$J$201,0)),W117=INDEX(Matches!$H$2:$H$201,MATCH($A117&amp;"-10",Matches!$J$2:$J$201,0))),5,IF(SIGN(V117-W117)&lt;&gt;SIGN(INDEX(Matches!$G$2:$G$201,MATCH($A117&amp;"-10",Matches!$J$2:$J$201,0))-INDEX(Matches!$H$2:$H$201,MATCH($A117&amp;"-10",Matches!$J$2:$J$201,0))),0,IF(V117-W117=INDEX(Matches!$G$2:$G$201,MATCH($A117&amp;"-10",Matches!$J$2:$J$201,0))-INDEX(Matches!$H$2:$H$201,MATCH($A117&amp;"-10",Matches!$J$2:$J$201,0)),3,2))))),""))</f>
        <v/>
      </c>
      <c r="AH117" s="13" t="str">
        <f aca="false">IF($B117="","",SUM(X117:AG117))</f>
        <v/>
      </c>
      <c r="AI117" s="12" t="str">
        <f aca="false">IF($B117="","",COUNTIF(X117:AG117,5))</f>
        <v/>
      </c>
      <c r="AJ117" s="12" t="str">
        <f aca="false">IF($B117="","",COUNTIF(X117:AG117,"&gt;=2"))</f>
        <v/>
      </c>
      <c r="AK117" s="12" t="str">
        <f aca="false">IF($B117="","",COUNT(X117:AG117))</f>
        <v/>
      </c>
    </row>
    <row r="118" customFormat="false" ht="15" hidden="false" customHeight="false" outlineLevel="0" collapsed="false">
      <c r="A118" s="7"/>
      <c r="B118" s="7"/>
      <c r="C118" s="11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12" t="str">
        <f aca="false">IF(OR($B118="",D118="",E118=""),"",IFERROR(IF(OR(INDEX(Matches!$I$2:$I$201,MATCH($A118&amp;"-1",Matches!$J$2:$J$201,0))="Void",INDEX(Matches!$G$2:$G$201,MATCH($A118&amp;"-1",Matches!$J$2:$J$201,0))="",INDEX(Matches!$H$2:$H$201,MATCH($A118&amp;"-1",Matches!$J$2:$J$201,0))=""),"",IF(AND($C118&lt;&gt;"",INDEX(Matches!$F$2:$F$201,MATCH($A118&amp;"-1",Matches!$J$2:$J$201,0))&lt;&gt;"",$C118&gt;=INDEX(Matches!$F$2:$F$201,MATCH($A118&amp;"-1",Matches!$J$2:$J$201,0))),"",IF(AND(D118=INDEX(Matches!$G$2:$G$201,MATCH($A118&amp;"-1",Matches!$J$2:$J$201,0)),E118=INDEX(Matches!$H$2:$H$201,MATCH($A118&amp;"-1",Matches!$J$2:$J$201,0))),5,IF(SIGN(D118-E118)&lt;&gt;SIGN(INDEX(Matches!$G$2:$G$201,MATCH($A118&amp;"-1",Matches!$J$2:$J$201,0))-INDEX(Matches!$H$2:$H$201,MATCH($A118&amp;"-1",Matches!$J$2:$J$201,0))),0,IF(D118-E118=INDEX(Matches!$G$2:$G$201,MATCH($A118&amp;"-1",Matches!$J$2:$J$201,0))-INDEX(Matches!$H$2:$H$201,MATCH($A118&amp;"-1",Matches!$J$2:$J$201,0)),3,2))))),""))</f>
        <v/>
      </c>
      <c r="Y118" s="12" t="str">
        <f aca="false">IF(OR($B118="",F118="",G118=""),"",IFERROR(IF(OR(INDEX(Matches!$I$2:$I$201,MATCH($A118&amp;"-2",Matches!$J$2:$J$201,0))="Void",INDEX(Matches!$G$2:$G$201,MATCH($A118&amp;"-2",Matches!$J$2:$J$201,0))="",INDEX(Matches!$H$2:$H$201,MATCH($A118&amp;"-2",Matches!$J$2:$J$201,0))=""),"",IF(AND($C118&lt;&gt;"",INDEX(Matches!$F$2:$F$201,MATCH($A118&amp;"-2",Matches!$J$2:$J$201,0))&lt;&gt;"",$C118&gt;=INDEX(Matches!$F$2:$F$201,MATCH($A118&amp;"-2",Matches!$J$2:$J$201,0))),"",IF(AND(F118=INDEX(Matches!$G$2:$G$201,MATCH($A118&amp;"-2",Matches!$J$2:$J$201,0)),G118=INDEX(Matches!$H$2:$H$201,MATCH($A118&amp;"-2",Matches!$J$2:$J$201,0))),5,IF(SIGN(F118-G118)&lt;&gt;SIGN(INDEX(Matches!$G$2:$G$201,MATCH($A118&amp;"-2",Matches!$J$2:$J$201,0))-INDEX(Matches!$H$2:$H$201,MATCH($A118&amp;"-2",Matches!$J$2:$J$201,0))),0,IF(F118-G118=INDEX(Matches!$G$2:$G$201,MATCH($A118&amp;"-2",Matches!$J$2:$J$201,0))-INDEX(Matches!$H$2:$H$201,MATCH($A118&amp;"-2",Matches!$J$2:$J$201,0)),3,2))))),""))</f>
        <v/>
      </c>
      <c r="Z118" s="12" t="str">
        <f aca="false">IF(OR($B118="",H118="",I118=""),"",IFERROR(IF(OR(INDEX(Matches!$I$2:$I$201,MATCH($A118&amp;"-3",Matches!$J$2:$J$201,0))="Void",INDEX(Matches!$G$2:$G$201,MATCH($A118&amp;"-3",Matches!$J$2:$J$201,0))="",INDEX(Matches!$H$2:$H$201,MATCH($A118&amp;"-3",Matches!$J$2:$J$201,0))=""),"",IF(AND($C118&lt;&gt;"",INDEX(Matches!$F$2:$F$201,MATCH($A118&amp;"-3",Matches!$J$2:$J$201,0))&lt;&gt;"",$C118&gt;=INDEX(Matches!$F$2:$F$201,MATCH($A118&amp;"-3",Matches!$J$2:$J$201,0))),"",IF(AND(H118=INDEX(Matches!$G$2:$G$201,MATCH($A118&amp;"-3",Matches!$J$2:$J$201,0)),I118=INDEX(Matches!$H$2:$H$201,MATCH($A118&amp;"-3",Matches!$J$2:$J$201,0))),5,IF(SIGN(H118-I118)&lt;&gt;SIGN(INDEX(Matches!$G$2:$G$201,MATCH($A118&amp;"-3",Matches!$J$2:$J$201,0))-INDEX(Matches!$H$2:$H$201,MATCH($A118&amp;"-3",Matches!$J$2:$J$201,0))),0,IF(H118-I118=INDEX(Matches!$G$2:$G$201,MATCH($A118&amp;"-3",Matches!$J$2:$J$201,0))-INDEX(Matches!$H$2:$H$201,MATCH($A118&amp;"-3",Matches!$J$2:$J$201,0)),3,2))))),""))</f>
        <v/>
      </c>
      <c r="AA118" s="12" t="str">
        <f aca="false">IF(OR($B118="",J118="",K118=""),"",IFERROR(IF(OR(INDEX(Matches!$I$2:$I$201,MATCH($A118&amp;"-4",Matches!$J$2:$J$201,0))="Void",INDEX(Matches!$G$2:$G$201,MATCH($A118&amp;"-4",Matches!$J$2:$J$201,0))="",INDEX(Matches!$H$2:$H$201,MATCH($A118&amp;"-4",Matches!$J$2:$J$201,0))=""),"",IF(AND($C118&lt;&gt;"",INDEX(Matches!$F$2:$F$201,MATCH($A118&amp;"-4",Matches!$J$2:$J$201,0))&lt;&gt;"",$C118&gt;=INDEX(Matches!$F$2:$F$201,MATCH($A118&amp;"-4",Matches!$J$2:$J$201,0))),"",IF(AND(J118=INDEX(Matches!$G$2:$G$201,MATCH($A118&amp;"-4",Matches!$J$2:$J$201,0)),K118=INDEX(Matches!$H$2:$H$201,MATCH($A118&amp;"-4",Matches!$J$2:$J$201,0))),5,IF(SIGN(J118-K118)&lt;&gt;SIGN(INDEX(Matches!$G$2:$G$201,MATCH($A118&amp;"-4",Matches!$J$2:$J$201,0))-INDEX(Matches!$H$2:$H$201,MATCH($A118&amp;"-4",Matches!$J$2:$J$201,0))),0,IF(J118-K118=INDEX(Matches!$G$2:$G$201,MATCH($A118&amp;"-4",Matches!$J$2:$J$201,0))-INDEX(Matches!$H$2:$H$201,MATCH($A118&amp;"-4",Matches!$J$2:$J$201,0)),3,2))))),""))</f>
        <v/>
      </c>
      <c r="AB118" s="12" t="str">
        <f aca="false">IF(OR($B118="",L118="",M118=""),"",IFERROR(IF(OR(INDEX(Matches!$I$2:$I$201,MATCH($A118&amp;"-5",Matches!$J$2:$J$201,0))="Void",INDEX(Matches!$G$2:$G$201,MATCH($A118&amp;"-5",Matches!$J$2:$J$201,0))="",INDEX(Matches!$H$2:$H$201,MATCH($A118&amp;"-5",Matches!$J$2:$J$201,0))=""),"",IF(AND($C118&lt;&gt;"",INDEX(Matches!$F$2:$F$201,MATCH($A118&amp;"-5",Matches!$J$2:$J$201,0))&lt;&gt;"",$C118&gt;=INDEX(Matches!$F$2:$F$201,MATCH($A118&amp;"-5",Matches!$J$2:$J$201,0))),"",IF(AND(L118=INDEX(Matches!$G$2:$G$201,MATCH($A118&amp;"-5",Matches!$J$2:$J$201,0)),M118=INDEX(Matches!$H$2:$H$201,MATCH($A118&amp;"-5",Matches!$J$2:$J$201,0))),5,IF(SIGN(L118-M118)&lt;&gt;SIGN(INDEX(Matches!$G$2:$G$201,MATCH($A118&amp;"-5",Matches!$J$2:$J$201,0))-INDEX(Matches!$H$2:$H$201,MATCH($A118&amp;"-5",Matches!$J$2:$J$201,0))),0,IF(L118-M118=INDEX(Matches!$G$2:$G$201,MATCH($A118&amp;"-5",Matches!$J$2:$J$201,0))-INDEX(Matches!$H$2:$H$201,MATCH($A118&amp;"-5",Matches!$J$2:$J$201,0)),3,2))))),""))</f>
        <v/>
      </c>
      <c r="AC118" s="12" t="str">
        <f aca="false">IF(OR($B118="",N118="",O118=""),"",IFERROR(IF(OR(INDEX(Matches!$I$2:$I$201,MATCH($A118&amp;"-6",Matches!$J$2:$J$201,0))="Void",INDEX(Matches!$G$2:$G$201,MATCH($A118&amp;"-6",Matches!$J$2:$J$201,0))="",INDEX(Matches!$H$2:$H$201,MATCH($A118&amp;"-6",Matches!$J$2:$J$201,0))=""),"",IF(AND($C118&lt;&gt;"",INDEX(Matches!$F$2:$F$201,MATCH($A118&amp;"-6",Matches!$J$2:$J$201,0))&lt;&gt;"",$C118&gt;=INDEX(Matches!$F$2:$F$201,MATCH($A118&amp;"-6",Matches!$J$2:$J$201,0))),"",IF(AND(N118=INDEX(Matches!$G$2:$G$201,MATCH($A118&amp;"-6",Matches!$J$2:$J$201,0)),O118=INDEX(Matches!$H$2:$H$201,MATCH($A118&amp;"-6",Matches!$J$2:$J$201,0))),5,IF(SIGN(N118-O118)&lt;&gt;SIGN(INDEX(Matches!$G$2:$G$201,MATCH($A118&amp;"-6",Matches!$J$2:$J$201,0))-INDEX(Matches!$H$2:$H$201,MATCH($A118&amp;"-6",Matches!$J$2:$J$201,0))),0,IF(N118-O118=INDEX(Matches!$G$2:$G$201,MATCH($A118&amp;"-6",Matches!$J$2:$J$201,0))-INDEX(Matches!$H$2:$H$201,MATCH($A118&amp;"-6",Matches!$J$2:$J$201,0)),3,2))))),""))</f>
        <v/>
      </c>
      <c r="AD118" s="12" t="str">
        <f aca="false">IF(OR($B118="",P118="",Q118=""),"",IFERROR(IF(OR(INDEX(Matches!$I$2:$I$201,MATCH($A118&amp;"-7",Matches!$J$2:$J$201,0))="Void",INDEX(Matches!$G$2:$G$201,MATCH($A118&amp;"-7",Matches!$J$2:$J$201,0))="",INDEX(Matches!$H$2:$H$201,MATCH($A118&amp;"-7",Matches!$J$2:$J$201,0))=""),"",IF(AND($C118&lt;&gt;"",INDEX(Matches!$F$2:$F$201,MATCH($A118&amp;"-7",Matches!$J$2:$J$201,0))&lt;&gt;"",$C118&gt;=INDEX(Matches!$F$2:$F$201,MATCH($A118&amp;"-7",Matches!$J$2:$J$201,0))),"",IF(AND(P118=INDEX(Matches!$G$2:$G$201,MATCH($A118&amp;"-7",Matches!$J$2:$J$201,0)),Q118=INDEX(Matches!$H$2:$H$201,MATCH($A118&amp;"-7",Matches!$J$2:$J$201,0))),5,IF(SIGN(P118-Q118)&lt;&gt;SIGN(INDEX(Matches!$G$2:$G$201,MATCH($A118&amp;"-7",Matches!$J$2:$J$201,0))-INDEX(Matches!$H$2:$H$201,MATCH($A118&amp;"-7",Matches!$J$2:$J$201,0))),0,IF(P118-Q118=INDEX(Matches!$G$2:$G$201,MATCH($A118&amp;"-7",Matches!$J$2:$J$201,0))-INDEX(Matches!$H$2:$H$201,MATCH($A118&amp;"-7",Matches!$J$2:$J$201,0)),3,2))))),""))</f>
        <v/>
      </c>
      <c r="AE118" s="12" t="str">
        <f aca="false">IF(OR($B118="",R118="",S118=""),"",IFERROR(IF(OR(INDEX(Matches!$I$2:$I$201,MATCH($A118&amp;"-8",Matches!$J$2:$J$201,0))="Void",INDEX(Matches!$G$2:$G$201,MATCH($A118&amp;"-8",Matches!$J$2:$J$201,0))="",INDEX(Matches!$H$2:$H$201,MATCH($A118&amp;"-8",Matches!$J$2:$J$201,0))=""),"",IF(AND($C118&lt;&gt;"",INDEX(Matches!$F$2:$F$201,MATCH($A118&amp;"-8",Matches!$J$2:$J$201,0))&lt;&gt;"",$C118&gt;=INDEX(Matches!$F$2:$F$201,MATCH($A118&amp;"-8",Matches!$J$2:$J$201,0))),"",IF(AND(R118=INDEX(Matches!$G$2:$G$201,MATCH($A118&amp;"-8",Matches!$J$2:$J$201,0)),S118=INDEX(Matches!$H$2:$H$201,MATCH($A118&amp;"-8",Matches!$J$2:$J$201,0))),5,IF(SIGN(R118-S118)&lt;&gt;SIGN(INDEX(Matches!$G$2:$G$201,MATCH($A118&amp;"-8",Matches!$J$2:$J$201,0))-INDEX(Matches!$H$2:$H$201,MATCH($A118&amp;"-8",Matches!$J$2:$J$201,0))),0,IF(R118-S118=INDEX(Matches!$G$2:$G$201,MATCH($A118&amp;"-8",Matches!$J$2:$J$201,0))-INDEX(Matches!$H$2:$H$201,MATCH($A118&amp;"-8",Matches!$J$2:$J$201,0)),3,2))))),""))</f>
        <v/>
      </c>
      <c r="AF118" s="12" t="str">
        <f aca="false">IF(OR($B118="",T118="",U118=""),"",IFERROR(IF(OR(INDEX(Matches!$I$2:$I$201,MATCH($A118&amp;"-9",Matches!$J$2:$J$201,0))="Void",INDEX(Matches!$G$2:$G$201,MATCH($A118&amp;"-9",Matches!$J$2:$J$201,0))="",INDEX(Matches!$H$2:$H$201,MATCH($A118&amp;"-9",Matches!$J$2:$J$201,0))=""),"",IF(AND($C118&lt;&gt;"",INDEX(Matches!$F$2:$F$201,MATCH($A118&amp;"-9",Matches!$J$2:$J$201,0))&lt;&gt;"",$C118&gt;=INDEX(Matches!$F$2:$F$201,MATCH($A118&amp;"-9",Matches!$J$2:$J$201,0))),"",IF(AND(T118=INDEX(Matches!$G$2:$G$201,MATCH($A118&amp;"-9",Matches!$J$2:$J$201,0)),U118=INDEX(Matches!$H$2:$H$201,MATCH($A118&amp;"-9",Matches!$J$2:$J$201,0))),5,IF(SIGN(T118-U118)&lt;&gt;SIGN(INDEX(Matches!$G$2:$G$201,MATCH($A118&amp;"-9",Matches!$J$2:$J$201,0))-INDEX(Matches!$H$2:$H$201,MATCH($A118&amp;"-9",Matches!$J$2:$J$201,0))),0,IF(T118-U118=INDEX(Matches!$G$2:$G$201,MATCH($A118&amp;"-9",Matches!$J$2:$J$201,0))-INDEX(Matches!$H$2:$H$201,MATCH($A118&amp;"-9",Matches!$J$2:$J$201,0)),3,2))))),""))</f>
        <v/>
      </c>
      <c r="AG118" s="12" t="str">
        <f aca="false">IF(OR($B118="",V118="",W118=""),"",IFERROR(IF(OR(INDEX(Matches!$I$2:$I$201,MATCH($A118&amp;"-10",Matches!$J$2:$J$201,0))="Void",INDEX(Matches!$G$2:$G$201,MATCH($A118&amp;"-10",Matches!$J$2:$J$201,0))="",INDEX(Matches!$H$2:$H$201,MATCH($A118&amp;"-10",Matches!$J$2:$J$201,0))=""),"",IF(AND($C118&lt;&gt;"",INDEX(Matches!$F$2:$F$201,MATCH($A118&amp;"-10",Matches!$J$2:$J$201,0))&lt;&gt;"",$C118&gt;=INDEX(Matches!$F$2:$F$201,MATCH($A118&amp;"-10",Matches!$J$2:$J$201,0))),"",IF(AND(V118=INDEX(Matches!$G$2:$G$201,MATCH($A118&amp;"-10",Matches!$J$2:$J$201,0)),W118=INDEX(Matches!$H$2:$H$201,MATCH($A118&amp;"-10",Matches!$J$2:$J$201,0))),5,IF(SIGN(V118-W118)&lt;&gt;SIGN(INDEX(Matches!$G$2:$G$201,MATCH($A118&amp;"-10",Matches!$J$2:$J$201,0))-INDEX(Matches!$H$2:$H$201,MATCH($A118&amp;"-10",Matches!$J$2:$J$201,0))),0,IF(V118-W118=INDEX(Matches!$G$2:$G$201,MATCH($A118&amp;"-10",Matches!$J$2:$J$201,0))-INDEX(Matches!$H$2:$H$201,MATCH($A118&amp;"-10",Matches!$J$2:$J$201,0)),3,2))))),""))</f>
        <v/>
      </c>
      <c r="AH118" s="13" t="str">
        <f aca="false">IF($B118="","",SUM(X118:AG118))</f>
        <v/>
      </c>
      <c r="AI118" s="12" t="str">
        <f aca="false">IF($B118="","",COUNTIF(X118:AG118,5))</f>
        <v/>
      </c>
      <c r="AJ118" s="12" t="str">
        <f aca="false">IF($B118="","",COUNTIF(X118:AG118,"&gt;=2"))</f>
        <v/>
      </c>
      <c r="AK118" s="12" t="str">
        <f aca="false">IF($B118="","",COUNT(X118:AG118))</f>
        <v/>
      </c>
    </row>
    <row r="119" customFormat="false" ht="15" hidden="false" customHeight="false" outlineLevel="0" collapsed="false">
      <c r="A119" s="7"/>
      <c r="B119" s="7"/>
      <c r="C119" s="11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12" t="str">
        <f aca="false">IF(OR($B119="",D119="",E119=""),"",IFERROR(IF(OR(INDEX(Matches!$I$2:$I$201,MATCH($A119&amp;"-1",Matches!$J$2:$J$201,0))="Void",INDEX(Matches!$G$2:$G$201,MATCH($A119&amp;"-1",Matches!$J$2:$J$201,0))="",INDEX(Matches!$H$2:$H$201,MATCH($A119&amp;"-1",Matches!$J$2:$J$201,0))=""),"",IF(AND($C119&lt;&gt;"",INDEX(Matches!$F$2:$F$201,MATCH($A119&amp;"-1",Matches!$J$2:$J$201,0))&lt;&gt;"",$C119&gt;=INDEX(Matches!$F$2:$F$201,MATCH($A119&amp;"-1",Matches!$J$2:$J$201,0))),"",IF(AND(D119=INDEX(Matches!$G$2:$G$201,MATCH($A119&amp;"-1",Matches!$J$2:$J$201,0)),E119=INDEX(Matches!$H$2:$H$201,MATCH($A119&amp;"-1",Matches!$J$2:$J$201,0))),5,IF(SIGN(D119-E119)&lt;&gt;SIGN(INDEX(Matches!$G$2:$G$201,MATCH($A119&amp;"-1",Matches!$J$2:$J$201,0))-INDEX(Matches!$H$2:$H$201,MATCH($A119&amp;"-1",Matches!$J$2:$J$201,0))),0,IF(D119-E119=INDEX(Matches!$G$2:$G$201,MATCH($A119&amp;"-1",Matches!$J$2:$J$201,0))-INDEX(Matches!$H$2:$H$201,MATCH($A119&amp;"-1",Matches!$J$2:$J$201,0)),3,2))))),""))</f>
        <v/>
      </c>
      <c r="Y119" s="12" t="str">
        <f aca="false">IF(OR($B119="",F119="",G119=""),"",IFERROR(IF(OR(INDEX(Matches!$I$2:$I$201,MATCH($A119&amp;"-2",Matches!$J$2:$J$201,0))="Void",INDEX(Matches!$G$2:$G$201,MATCH($A119&amp;"-2",Matches!$J$2:$J$201,0))="",INDEX(Matches!$H$2:$H$201,MATCH($A119&amp;"-2",Matches!$J$2:$J$201,0))=""),"",IF(AND($C119&lt;&gt;"",INDEX(Matches!$F$2:$F$201,MATCH($A119&amp;"-2",Matches!$J$2:$J$201,0))&lt;&gt;"",$C119&gt;=INDEX(Matches!$F$2:$F$201,MATCH($A119&amp;"-2",Matches!$J$2:$J$201,0))),"",IF(AND(F119=INDEX(Matches!$G$2:$G$201,MATCH($A119&amp;"-2",Matches!$J$2:$J$201,0)),G119=INDEX(Matches!$H$2:$H$201,MATCH($A119&amp;"-2",Matches!$J$2:$J$201,0))),5,IF(SIGN(F119-G119)&lt;&gt;SIGN(INDEX(Matches!$G$2:$G$201,MATCH($A119&amp;"-2",Matches!$J$2:$J$201,0))-INDEX(Matches!$H$2:$H$201,MATCH($A119&amp;"-2",Matches!$J$2:$J$201,0))),0,IF(F119-G119=INDEX(Matches!$G$2:$G$201,MATCH($A119&amp;"-2",Matches!$J$2:$J$201,0))-INDEX(Matches!$H$2:$H$201,MATCH($A119&amp;"-2",Matches!$J$2:$J$201,0)),3,2))))),""))</f>
        <v/>
      </c>
      <c r="Z119" s="12" t="str">
        <f aca="false">IF(OR($B119="",H119="",I119=""),"",IFERROR(IF(OR(INDEX(Matches!$I$2:$I$201,MATCH($A119&amp;"-3",Matches!$J$2:$J$201,0))="Void",INDEX(Matches!$G$2:$G$201,MATCH($A119&amp;"-3",Matches!$J$2:$J$201,0))="",INDEX(Matches!$H$2:$H$201,MATCH($A119&amp;"-3",Matches!$J$2:$J$201,0))=""),"",IF(AND($C119&lt;&gt;"",INDEX(Matches!$F$2:$F$201,MATCH($A119&amp;"-3",Matches!$J$2:$J$201,0))&lt;&gt;"",$C119&gt;=INDEX(Matches!$F$2:$F$201,MATCH($A119&amp;"-3",Matches!$J$2:$J$201,0))),"",IF(AND(H119=INDEX(Matches!$G$2:$G$201,MATCH($A119&amp;"-3",Matches!$J$2:$J$201,0)),I119=INDEX(Matches!$H$2:$H$201,MATCH($A119&amp;"-3",Matches!$J$2:$J$201,0))),5,IF(SIGN(H119-I119)&lt;&gt;SIGN(INDEX(Matches!$G$2:$G$201,MATCH($A119&amp;"-3",Matches!$J$2:$J$201,0))-INDEX(Matches!$H$2:$H$201,MATCH($A119&amp;"-3",Matches!$J$2:$J$201,0))),0,IF(H119-I119=INDEX(Matches!$G$2:$G$201,MATCH($A119&amp;"-3",Matches!$J$2:$J$201,0))-INDEX(Matches!$H$2:$H$201,MATCH($A119&amp;"-3",Matches!$J$2:$J$201,0)),3,2))))),""))</f>
        <v/>
      </c>
      <c r="AA119" s="12" t="str">
        <f aca="false">IF(OR($B119="",J119="",K119=""),"",IFERROR(IF(OR(INDEX(Matches!$I$2:$I$201,MATCH($A119&amp;"-4",Matches!$J$2:$J$201,0))="Void",INDEX(Matches!$G$2:$G$201,MATCH($A119&amp;"-4",Matches!$J$2:$J$201,0))="",INDEX(Matches!$H$2:$H$201,MATCH($A119&amp;"-4",Matches!$J$2:$J$201,0))=""),"",IF(AND($C119&lt;&gt;"",INDEX(Matches!$F$2:$F$201,MATCH($A119&amp;"-4",Matches!$J$2:$J$201,0))&lt;&gt;"",$C119&gt;=INDEX(Matches!$F$2:$F$201,MATCH($A119&amp;"-4",Matches!$J$2:$J$201,0))),"",IF(AND(J119=INDEX(Matches!$G$2:$G$201,MATCH($A119&amp;"-4",Matches!$J$2:$J$201,0)),K119=INDEX(Matches!$H$2:$H$201,MATCH($A119&amp;"-4",Matches!$J$2:$J$201,0))),5,IF(SIGN(J119-K119)&lt;&gt;SIGN(INDEX(Matches!$G$2:$G$201,MATCH($A119&amp;"-4",Matches!$J$2:$J$201,0))-INDEX(Matches!$H$2:$H$201,MATCH($A119&amp;"-4",Matches!$J$2:$J$201,0))),0,IF(J119-K119=INDEX(Matches!$G$2:$G$201,MATCH($A119&amp;"-4",Matches!$J$2:$J$201,0))-INDEX(Matches!$H$2:$H$201,MATCH($A119&amp;"-4",Matches!$J$2:$J$201,0)),3,2))))),""))</f>
        <v/>
      </c>
      <c r="AB119" s="12" t="str">
        <f aca="false">IF(OR($B119="",L119="",M119=""),"",IFERROR(IF(OR(INDEX(Matches!$I$2:$I$201,MATCH($A119&amp;"-5",Matches!$J$2:$J$201,0))="Void",INDEX(Matches!$G$2:$G$201,MATCH($A119&amp;"-5",Matches!$J$2:$J$201,0))="",INDEX(Matches!$H$2:$H$201,MATCH($A119&amp;"-5",Matches!$J$2:$J$201,0))=""),"",IF(AND($C119&lt;&gt;"",INDEX(Matches!$F$2:$F$201,MATCH($A119&amp;"-5",Matches!$J$2:$J$201,0))&lt;&gt;"",$C119&gt;=INDEX(Matches!$F$2:$F$201,MATCH($A119&amp;"-5",Matches!$J$2:$J$201,0))),"",IF(AND(L119=INDEX(Matches!$G$2:$G$201,MATCH($A119&amp;"-5",Matches!$J$2:$J$201,0)),M119=INDEX(Matches!$H$2:$H$201,MATCH($A119&amp;"-5",Matches!$J$2:$J$201,0))),5,IF(SIGN(L119-M119)&lt;&gt;SIGN(INDEX(Matches!$G$2:$G$201,MATCH($A119&amp;"-5",Matches!$J$2:$J$201,0))-INDEX(Matches!$H$2:$H$201,MATCH($A119&amp;"-5",Matches!$J$2:$J$201,0))),0,IF(L119-M119=INDEX(Matches!$G$2:$G$201,MATCH($A119&amp;"-5",Matches!$J$2:$J$201,0))-INDEX(Matches!$H$2:$H$201,MATCH($A119&amp;"-5",Matches!$J$2:$J$201,0)),3,2))))),""))</f>
        <v/>
      </c>
      <c r="AC119" s="12" t="str">
        <f aca="false">IF(OR($B119="",N119="",O119=""),"",IFERROR(IF(OR(INDEX(Matches!$I$2:$I$201,MATCH($A119&amp;"-6",Matches!$J$2:$J$201,0))="Void",INDEX(Matches!$G$2:$G$201,MATCH($A119&amp;"-6",Matches!$J$2:$J$201,0))="",INDEX(Matches!$H$2:$H$201,MATCH($A119&amp;"-6",Matches!$J$2:$J$201,0))=""),"",IF(AND($C119&lt;&gt;"",INDEX(Matches!$F$2:$F$201,MATCH($A119&amp;"-6",Matches!$J$2:$J$201,0))&lt;&gt;"",$C119&gt;=INDEX(Matches!$F$2:$F$201,MATCH($A119&amp;"-6",Matches!$J$2:$J$201,0))),"",IF(AND(N119=INDEX(Matches!$G$2:$G$201,MATCH($A119&amp;"-6",Matches!$J$2:$J$201,0)),O119=INDEX(Matches!$H$2:$H$201,MATCH($A119&amp;"-6",Matches!$J$2:$J$201,0))),5,IF(SIGN(N119-O119)&lt;&gt;SIGN(INDEX(Matches!$G$2:$G$201,MATCH($A119&amp;"-6",Matches!$J$2:$J$201,0))-INDEX(Matches!$H$2:$H$201,MATCH($A119&amp;"-6",Matches!$J$2:$J$201,0))),0,IF(N119-O119=INDEX(Matches!$G$2:$G$201,MATCH($A119&amp;"-6",Matches!$J$2:$J$201,0))-INDEX(Matches!$H$2:$H$201,MATCH($A119&amp;"-6",Matches!$J$2:$J$201,0)),3,2))))),""))</f>
        <v/>
      </c>
      <c r="AD119" s="12" t="str">
        <f aca="false">IF(OR($B119="",P119="",Q119=""),"",IFERROR(IF(OR(INDEX(Matches!$I$2:$I$201,MATCH($A119&amp;"-7",Matches!$J$2:$J$201,0))="Void",INDEX(Matches!$G$2:$G$201,MATCH($A119&amp;"-7",Matches!$J$2:$J$201,0))="",INDEX(Matches!$H$2:$H$201,MATCH($A119&amp;"-7",Matches!$J$2:$J$201,0))=""),"",IF(AND($C119&lt;&gt;"",INDEX(Matches!$F$2:$F$201,MATCH($A119&amp;"-7",Matches!$J$2:$J$201,0))&lt;&gt;"",$C119&gt;=INDEX(Matches!$F$2:$F$201,MATCH($A119&amp;"-7",Matches!$J$2:$J$201,0))),"",IF(AND(P119=INDEX(Matches!$G$2:$G$201,MATCH($A119&amp;"-7",Matches!$J$2:$J$201,0)),Q119=INDEX(Matches!$H$2:$H$201,MATCH($A119&amp;"-7",Matches!$J$2:$J$201,0))),5,IF(SIGN(P119-Q119)&lt;&gt;SIGN(INDEX(Matches!$G$2:$G$201,MATCH($A119&amp;"-7",Matches!$J$2:$J$201,0))-INDEX(Matches!$H$2:$H$201,MATCH($A119&amp;"-7",Matches!$J$2:$J$201,0))),0,IF(P119-Q119=INDEX(Matches!$G$2:$G$201,MATCH($A119&amp;"-7",Matches!$J$2:$J$201,0))-INDEX(Matches!$H$2:$H$201,MATCH($A119&amp;"-7",Matches!$J$2:$J$201,0)),3,2))))),""))</f>
        <v/>
      </c>
      <c r="AE119" s="12" t="str">
        <f aca="false">IF(OR($B119="",R119="",S119=""),"",IFERROR(IF(OR(INDEX(Matches!$I$2:$I$201,MATCH($A119&amp;"-8",Matches!$J$2:$J$201,0))="Void",INDEX(Matches!$G$2:$G$201,MATCH($A119&amp;"-8",Matches!$J$2:$J$201,0))="",INDEX(Matches!$H$2:$H$201,MATCH($A119&amp;"-8",Matches!$J$2:$J$201,0))=""),"",IF(AND($C119&lt;&gt;"",INDEX(Matches!$F$2:$F$201,MATCH($A119&amp;"-8",Matches!$J$2:$J$201,0))&lt;&gt;"",$C119&gt;=INDEX(Matches!$F$2:$F$201,MATCH($A119&amp;"-8",Matches!$J$2:$J$201,0))),"",IF(AND(R119=INDEX(Matches!$G$2:$G$201,MATCH($A119&amp;"-8",Matches!$J$2:$J$201,0)),S119=INDEX(Matches!$H$2:$H$201,MATCH($A119&amp;"-8",Matches!$J$2:$J$201,0))),5,IF(SIGN(R119-S119)&lt;&gt;SIGN(INDEX(Matches!$G$2:$G$201,MATCH($A119&amp;"-8",Matches!$J$2:$J$201,0))-INDEX(Matches!$H$2:$H$201,MATCH($A119&amp;"-8",Matches!$J$2:$J$201,0))),0,IF(R119-S119=INDEX(Matches!$G$2:$G$201,MATCH($A119&amp;"-8",Matches!$J$2:$J$201,0))-INDEX(Matches!$H$2:$H$201,MATCH($A119&amp;"-8",Matches!$J$2:$J$201,0)),3,2))))),""))</f>
        <v/>
      </c>
      <c r="AF119" s="12" t="str">
        <f aca="false">IF(OR($B119="",T119="",U119=""),"",IFERROR(IF(OR(INDEX(Matches!$I$2:$I$201,MATCH($A119&amp;"-9",Matches!$J$2:$J$201,0))="Void",INDEX(Matches!$G$2:$G$201,MATCH($A119&amp;"-9",Matches!$J$2:$J$201,0))="",INDEX(Matches!$H$2:$H$201,MATCH($A119&amp;"-9",Matches!$J$2:$J$201,0))=""),"",IF(AND($C119&lt;&gt;"",INDEX(Matches!$F$2:$F$201,MATCH($A119&amp;"-9",Matches!$J$2:$J$201,0))&lt;&gt;"",$C119&gt;=INDEX(Matches!$F$2:$F$201,MATCH($A119&amp;"-9",Matches!$J$2:$J$201,0))),"",IF(AND(T119=INDEX(Matches!$G$2:$G$201,MATCH($A119&amp;"-9",Matches!$J$2:$J$201,0)),U119=INDEX(Matches!$H$2:$H$201,MATCH($A119&amp;"-9",Matches!$J$2:$J$201,0))),5,IF(SIGN(T119-U119)&lt;&gt;SIGN(INDEX(Matches!$G$2:$G$201,MATCH($A119&amp;"-9",Matches!$J$2:$J$201,0))-INDEX(Matches!$H$2:$H$201,MATCH($A119&amp;"-9",Matches!$J$2:$J$201,0))),0,IF(T119-U119=INDEX(Matches!$G$2:$G$201,MATCH($A119&amp;"-9",Matches!$J$2:$J$201,0))-INDEX(Matches!$H$2:$H$201,MATCH($A119&amp;"-9",Matches!$J$2:$J$201,0)),3,2))))),""))</f>
        <v/>
      </c>
      <c r="AG119" s="12" t="str">
        <f aca="false">IF(OR($B119="",V119="",W119=""),"",IFERROR(IF(OR(INDEX(Matches!$I$2:$I$201,MATCH($A119&amp;"-10",Matches!$J$2:$J$201,0))="Void",INDEX(Matches!$G$2:$G$201,MATCH($A119&amp;"-10",Matches!$J$2:$J$201,0))="",INDEX(Matches!$H$2:$H$201,MATCH($A119&amp;"-10",Matches!$J$2:$J$201,0))=""),"",IF(AND($C119&lt;&gt;"",INDEX(Matches!$F$2:$F$201,MATCH($A119&amp;"-10",Matches!$J$2:$J$201,0))&lt;&gt;"",$C119&gt;=INDEX(Matches!$F$2:$F$201,MATCH($A119&amp;"-10",Matches!$J$2:$J$201,0))),"",IF(AND(V119=INDEX(Matches!$G$2:$G$201,MATCH($A119&amp;"-10",Matches!$J$2:$J$201,0)),W119=INDEX(Matches!$H$2:$H$201,MATCH($A119&amp;"-10",Matches!$J$2:$J$201,0))),5,IF(SIGN(V119-W119)&lt;&gt;SIGN(INDEX(Matches!$G$2:$G$201,MATCH($A119&amp;"-10",Matches!$J$2:$J$201,0))-INDEX(Matches!$H$2:$H$201,MATCH($A119&amp;"-10",Matches!$J$2:$J$201,0))),0,IF(V119-W119=INDEX(Matches!$G$2:$G$201,MATCH($A119&amp;"-10",Matches!$J$2:$J$201,0))-INDEX(Matches!$H$2:$H$201,MATCH($A119&amp;"-10",Matches!$J$2:$J$201,0)),3,2))))),""))</f>
        <v/>
      </c>
      <c r="AH119" s="13" t="str">
        <f aca="false">IF($B119="","",SUM(X119:AG119))</f>
        <v/>
      </c>
      <c r="AI119" s="12" t="str">
        <f aca="false">IF($B119="","",COUNTIF(X119:AG119,5))</f>
        <v/>
      </c>
      <c r="AJ119" s="12" t="str">
        <f aca="false">IF($B119="","",COUNTIF(X119:AG119,"&gt;=2"))</f>
        <v/>
      </c>
      <c r="AK119" s="12" t="str">
        <f aca="false">IF($B119="","",COUNT(X119:AG119))</f>
        <v/>
      </c>
    </row>
    <row r="120" customFormat="false" ht="15" hidden="false" customHeight="false" outlineLevel="0" collapsed="false">
      <c r="A120" s="7"/>
      <c r="B120" s="7"/>
      <c r="C120" s="11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12" t="str">
        <f aca="false">IF(OR($B120="",D120="",E120=""),"",IFERROR(IF(OR(INDEX(Matches!$I$2:$I$201,MATCH($A120&amp;"-1",Matches!$J$2:$J$201,0))="Void",INDEX(Matches!$G$2:$G$201,MATCH($A120&amp;"-1",Matches!$J$2:$J$201,0))="",INDEX(Matches!$H$2:$H$201,MATCH($A120&amp;"-1",Matches!$J$2:$J$201,0))=""),"",IF(AND($C120&lt;&gt;"",INDEX(Matches!$F$2:$F$201,MATCH($A120&amp;"-1",Matches!$J$2:$J$201,0))&lt;&gt;"",$C120&gt;=INDEX(Matches!$F$2:$F$201,MATCH($A120&amp;"-1",Matches!$J$2:$J$201,0))),"",IF(AND(D120=INDEX(Matches!$G$2:$G$201,MATCH($A120&amp;"-1",Matches!$J$2:$J$201,0)),E120=INDEX(Matches!$H$2:$H$201,MATCH($A120&amp;"-1",Matches!$J$2:$J$201,0))),5,IF(SIGN(D120-E120)&lt;&gt;SIGN(INDEX(Matches!$G$2:$G$201,MATCH($A120&amp;"-1",Matches!$J$2:$J$201,0))-INDEX(Matches!$H$2:$H$201,MATCH($A120&amp;"-1",Matches!$J$2:$J$201,0))),0,IF(D120-E120=INDEX(Matches!$G$2:$G$201,MATCH($A120&amp;"-1",Matches!$J$2:$J$201,0))-INDEX(Matches!$H$2:$H$201,MATCH($A120&amp;"-1",Matches!$J$2:$J$201,0)),3,2))))),""))</f>
        <v/>
      </c>
      <c r="Y120" s="12" t="str">
        <f aca="false">IF(OR($B120="",F120="",G120=""),"",IFERROR(IF(OR(INDEX(Matches!$I$2:$I$201,MATCH($A120&amp;"-2",Matches!$J$2:$J$201,0))="Void",INDEX(Matches!$G$2:$G$201,MATCH($A120&amp;"-2",Matches!$J$2:$J$201,0))="",INDEX(Matches!$H$2:$H$201,MATCH($A120&amp;"-2",Matches!$J$2:$J$201,0))=""),"",IF(AND($C120&lt;&gt;"",INDEX(Matches!$F$2:$F$201,MATCH($A120&amp;"-2",Matches!$J$2:$J$201,0))&lt;&gt;"",$C120&gt;=INDEX(Matches!$F$2:$F$201,MATCH($A120&amp;"-2",Matches!$J$2:$J$201,0))),"",IF(AND(F120=INDEX(Matches!$G$2:$G$201,MATCH($A120&amp;"-2",Matches!$J$2:$J$201,0)),G120=INDEX(Matches!$H$2:$H$201,MATCH($A120&amp;"-2",Matches!$J$2:$J$201,0))),5,IF(SIGN(F120-G120)&lt;&gt;SIGN(INDEX(Matches!$G$2:$G$201,MATCH($A120&amp;"-2",Matches!$J$2:$J$201,0))-INDEX(Matches!$H$2:$H$201,MATCH($A120&amp;"-2",Matches!$J$2:$J$201,0))),0,IF(F120-G120=INDEX(Matches!$G$2:$G$201,MATCH($A120&amp;"-2",Matches!$J$2:$J$201,0))-INDEX(Matches!$H$2:$H$201,MATCH($A120&amp;"-2",Matches!$J$2:$J$201,0)),3,2))))),""))</f>
        <v/>
      </c>
      <c r="Z120" s="12" t="str">
        <f aca="false">IF(OR($B120="",H120="",I120=""),"",IFERROR(IF(OR(INDEX(Matches!$I$2:$I$201,MATCH($A120&amp;"-3",Matches!$J$2:$J$201,0))="Void",INDEX(Matches!$G$2:$G$201,MATCH($A120&amp;"-3",Matches!$J$2:$J$201,0))="",INDEX(Matches!$H$2:$H$201,MATCH($A120&amp;"-3",Matches!$J$2:$J$201,0))=""),"",IF(AND($C120&lt;&gt;"",INDEX(Matches!$F$2:$F$201,MATCH($A120&amp;"-3",Matches!$J$2:$J$201,0))&lt;&gt;"",$C120&gt;=INDEX(Matches!$F$2:$F$201,MATCH($A120&amp;"-3",Matches!$J$2:$J$201,0))),"",IF(AND(H120=INDEX(Matches!$G$2:$G$201,MATCH($A120&amp;"-3",Matches!$J$2:$J$201,0)),I120=INDEX(Matches!$H$2:$H$201,MATCH($A120&amp;"-3",Matches!$J$2:$J$201,0))),5,IF(SIGN(H120-I120)&lt;&gt;SIGN(INDEX(Matches!$G$2:$G$201,MATCH($A120&amp;"-3",Matches!$J$2:$J$201,0))-INDEX(Matches!$H$2:$H$201,MATCH($A120&amp;"-3",Matches!$J$2:$J$201,0))),0,IF(H120-I120=INDEX(Matches!$G$2:$G$201,MATCH($A120&amp;"-3",Matches!$J$2:$J$201,0))-INDEX(Matches!$H$2:$H$201,MATCH($A120&amp;"-3",Matches!$J$2:$J$201,0)),3,2))))),""))</f>
        <v/>
      </c>
      <c r="AA120" s="12" t="str">
        <f aca="false">IF(OR($B120="",J120="",K120=""),"",IFERROR(IF(OR(INDEX(Matches!$I$2:$I$201,MATCH($A120&amp;"-4",Matches!$J$2:$J$201,0))="Void",INDEX(Matches!$G$2:$G$201,MATCH($A120&amp;"-4",Matches!$J$2:$J$201,0))="",INDEX(Matches!$H$2:$H$201,MATCH($A120&amp;"-4",Matches!$J$2:$J$201,0))=""),"",IF(AND($C120&lt;&gt;"",INDEX(Matches!$F$2:$F$201,MATCH($A120&amp;"-4",Matches!$J$2:$J$201,0))&lt;&gt;"",$C120&gt;=INDEX(Matches!$F$2:$F$201,MATCH($A120&amp;"-4",Matches!$J$2:$J$201,0))),"",IF(AND(J120=INDEX(Matches!$G$2:$G$201,MATCH($A120&amp;"-4",Matches!$J$2:$J$201,0)),K120=INDEX(Matches!$H$2:$H$201,MATCH($A120&amp;"-4",Matches!$J$2:$J$201,0))),5,IF(SIGN(J120-K120)&lt;&gt;SIGN(INDEX(Matches!$G$2:$G$201,MATCH($A120&amp;"-4",Matches!$J$2:$J$201,0))-INDEX(Matches!$H$2:$H$201,MATCH($A120&amp;"-4",Matches!$J$2:$J$201,0))),0,IF(J120-K120=INDEX(Matches!$G$2:$G$201,MATCH($A120&amp;"-4",Matches!$J$2:$J$201,0))-INDEX(Matches!$H$2:$H$201,MATCH($A120&amp;"-4",Matches!$J$2:$J$201,0)),3,2))))),""))</f>
        <v/>
      </c>
      <c r="AB120" s="12" t="str">
        <f aca="false">IF(OR($B120="",L120="",M120=""),"",IFERROR(IF(OR(INDEX(Matches!$I$2:$I$201,MATCH($A120&amp;"-5",Matches!$J$2:$J$201,0))="Void",INDEX(Matches!$G$2:$G$201,MATCH($A120&amp;"-5",Matches!$J$2:$J$201,0))="",INDEX(Matches!$H$2:$H$201,MATCH($A120&amp;"-5",Matches!$J$2:$J$201,0))=""),"",IF(AND($C120&lt;&gt;"",INDEX(Matches!$F$2:$F$201,MATCH($A120&amp;"-5",Matches!$J$2:$J$201,0))&lt;&gt;"",$C120&gt;=INDEX(Matches!$F$2:$F$201,MATCH($A120&amp;"-5",Matches!$J$2:$J$201,0))),"",IF(AND(L120=INDEX(Matches!$G$2:$G$201,MATCH($A120&amp;"-5",Matches!$J$2:$J$201,0)),M120=INDEX(Matches!$H$2:$H$201,MATCH($A120&amp;"-5",Matches!$J$2:$J$201,0))),5,IF(SIGN(L120-M120)&lt;&gt;SIGN(INDEX(Matches!$G$2:$G$201,MATCH($A120&amp;"-5",Matches!$J$2:$J$201,0))-INDEX(Matches!$H$2:$H$201,MATCH($A120&amp;"-5",Matches!$J$2:$J$201,0))),0,IF(L120-M120=INDEX(Matches!$G$2:$G$201,MATCH($A120&amp;"-5",Matches!$J$2:$J$201,0))-INDEX(Matches!$H$2:$H$201,MATCH($A120&amp;"-5",Matches!$J$2:$J$201,0)),3,2))))),""))</f>
        <v/>
      </c>
      <c r="AC120" s="12" t="str">
        <f aca="false">IF(OR($B120="",N120="",O120=""),"",IFERROR(IF(OR(INDEX(Matches!$I$2:$I$201,MATCH($A120&amp;"-6",Matches!$J$2:$J$201,0))="Void",INDEX(Matches!$G$2:$G$201,MATCH($A120&amp;"-6",Matches!$J$2:$J$201,0))="",INDEX(Matches!$H$2:$H$201,MATCH($A120&amp;"-6",Matches!$J$2:$J$201,0))=""),"",IF(AND($C120&lt;&gt;"",INDEX(Matches!$F$2:$F$201,MATCH($A120&amp;"-6",Matches!$J$2:$J$201,0))&lt;&gt;"",$C120&gt;=INDEX(Matches!$F$2:$F$201,MATCH($A120&amp;"-6",Matches!$J$2:$J$201,0))),"",IF(AND(N120=INDEX(Matches!$G$2:$G$201,MATCH($A120&amp;"-6",Matches!$J$2:$J$201,0)),O120=INDEX(Matches!$H$2:$H$201,MATCH($A120&amp;"-6",Matches!$J$2:$J$201,0))),5,IF(SIGN(N120-O120)&lt;&gt;SIGN(INDEX(Matches!$G$2:$G$201,MATCH($A120&amp;"-6",Matches!$J$2:$J$201,0))-INDEX(Matches!$H$2:$H$201,MATCH($A120&amp;"-6",Matches!$J$2:$J$201,0))),0,IF(N120-O120=INDEX(Matches!$G$2:$G$201,MATCH($A120&amp;"-6",Matches!$J$2:$J$201,0))-INDEX(Matches!$H$2:$H$201,MATCH($A120&amp;"-6",Matches!$J$2:$J$201,0)),3,2))))),""))</f>
        <v/>
      </c>
      <c r="AD120" s="12" t="str">
        <f aca="false">IF(OR($B120="",P120="",Q120=""),"",IFERROR(IF(OR(INDEX(Matches!$I$2:$I$201,MATCH($A120&amp;"-7",Matches!$J$2:$J$201,0))="Void",INDEX(Matches!$G$2:$G$201,MATCH($A120&amp;"-7",Matches!$J$2:$J$201,0))="",INDEX(Matches!$H$2:$H$201,MATCH($A120&amp;"-7",Matches!$J$2:$J$201,0))=""),"",IF(AND($C120&lt;&gt;"",INDEX(Matches!$F$2:$F$201,MATCH($A120&amp;"-7",Matches!$J$2:$J$201,0))&lt;&gt;"",$C120&gt;=INDEX(Matches!$F$2:$F$201,MATCH($A120&amp;"-7",Matches!$J$2:$J$201,0))),"",IF(AND(P120=INDEX(Matches!$G$2:$G$201,MATCH($A120&amp;"-7",Matches!$J$2:$J$201,0)),Q120=INDEX(Matches!$H$2:$H$201,MATCH($A120&amp;"-7",Matches!$J$2:$J$201,0))),5,IF(SIGN(P120-Q120)&lt;&gt;SIGN(INDEX(Matches!$G$2:$G$201,MATCH($A120&amp;"-7",Matches!$J$2:$J$201,0))-INDEX(Matches!$H$2:$H$201,MATCH($A120&amp;"-7",Matches!$J$2:$J$201,0))),0,IF(P120-Q120=INDEX(Matches!$G$2:$G$201,MATCH($A120&amp;"-7",Matches!$J$2:$J$201,0))-INDEX(Matches!$H$2:$H$201,MATCH($A120&amp;"-7",Matches!$J$2:$J$201,0)),3,2))))),""))</f>
        <v/>
      </c>
      <c r="AE120" s="12" t="str">
        <f aca="false">IF(OR($B120="",R120="",S120=""),"",IFERROR(IF(OR(INDEX(Matches!$I$2:$I$201,MATCH($A120&amp;"-8",Matches!$J$2:$J$201,0))="Void",INDEX(Matches!$G$2:$G$201,MATCH($A120&amp;"-8",Matches!$J$2:$J$201,0))="",INDEX(Matches!$H$2:$H$201,MATCH($A120&amp;"-8",Matches!$J$2:$J$201,0))=""),"",IF(AND($C120&lt;&gt;"",INDEX(Matches!$F$2:$F$201,MATCH($A120&amp;"-8",Matches!$J$2:$J$201,0))&lt;&gt;"",$C120&gt;=INDEX(Matches!$F$2:$F$201,MATCH($A120&amp;"-8",Matches!$J$2:$J$201,0))),"",IF(AND(R120=INDEX(Matches!$G$2:$G$201,MATCH($A120&amp;"-8",Matches!$J$2:$J$201,0)),S120=INDEX(Matches!$H$2:$H$201,MATCH($A120&amp;"-8",Matches!$J$2:$J$201,0))),5,IF(SIGN(R120-S120)&lt;&gt;SIGN(INDEX(Matches!$G$2:$G$201,MATCH($A120&amp;"-8",Matches!$J$2:$J$201,0))-INDEX(Matches!$H$2:$H$201,MATCH($A120&amp;"-8",Matches!$J$2:$J$201,0))),0,IF(R120-S120=INDEX(Matches!$G$2:$G$201,MATCH($A120&amp;"-8",Matches!$J$2:$J$201,0))-INDEX(Matches!$H$2:$H$201,MATCH($A120&amp;"-8",Matches!$J$2:$J$201,0)),3,2))))),""))</f>
        <v/>
      </c>
      <c r="AF120" s="12" t="str">
        <f aca="false">IF(OR($B120="",T120="",U120=""),"",IFERROR(IF(OR(INDEX(Matches!$I$2:$I$201,MATCH($A120&amp;"-9",Matches!$J$2:$J$201,0))="Void",INDEX(Matches!$G$2:$G$201,MATCH($A120&amp;"-9",Matches!$J$2:$J$201,0))="",INDEX(Matches!$H$2:$H$201,MATCH($A120&amp;"-9",Matches!$J$2:$J$201,0))=""),"",IF(AND($C120&lt;&gt;"",INDEX(Matches!$F$2:$F$201,MATCH($A120&amp;"-9",Matches!$J$2:$J$201,0))&lt;&gt;"",$C120&gt;=INDEX(Matches!$F$2:$F$201,MATCH($A120&amp;"-9",Matches!$J$2:$J$201,0))),"",IF(AND(T120=INDEX(Matches!$G$2:$G$201,MATCH($A120&amp;"-9",Matches!$J$2:$J$201,0)),U120=INDEX(Matches!$H$2:$H$201,MATCH($A120&amp;"-9",Matches!$J$2:$J$201,0))),5,IF(SIGN(T120-U120)&lt;&gt;SIGN(INDEX(Matches!$G$2:$G$201,MATCH($A120&amp;"-9",Matches!$J$2:$J$201,0))-INDEX(Matches!$H$2:$H$201,MATCH($A120&amp;"-9",Matches!$J$2:$J$201,0))),0,IF(T120-U120=INDEX(Matches!$G$2:$G$201,MATCH($A120&amp;"-9",Matches!$J$2:$J$201,0))-INDEX(Matches!$H$2:$H$201,MATCH($A120&amp;"-9",Matches!$J$2:$J$201,0)),3,2))))),""))</f>
        <v/>
      </c>
      <c r="AG120" s="12" t="str">
        <f aca="false">IF(OR($B120="",V120="",W120=""),"",IFERROR(IF(OR(INDEX(Matches!$I$2:$I$201,MATCH($A120&amp;"-10",Matches!$J$2:$J$201,0))="Void",INDEX(Matches!$G$2:$G$201,MATCH($A120&amp;"-10",Matches!$J$2:$J$201,0))="",INDEX(Matches!$H$2:$H$201,MATCH($A120&amp;"-10",Matches!$J$2:$J$201,0))=""),"",IF(AND($C120&lt;&gt;"",INDEX(Matches!$F$2:$F$201,MATCH($A120&amp;"-10",Matches!$J$2:$J$201,0))&lt;&gt;"",$C120&gt;=INDEX(Matches!$F$2:$F$201,MATCH($A120&amp;"-10",Matches!$J$2:$J$201,0))),"",IF(AND(V120=INDEX(Matches!$G$2:$G$201,MATCH($A120&amp;"-10",Matches!$J$2:$J$201,0)),W120=INDEX(Matches!$H$2:$H$201,MATCH($A120&amp;"-10",Matches!$J$2:$J$201,0))),5,IF(SIGN(V120-W120)&lt;&gt;SIGN(INDEX(Matches!$G$2:$G$201,MATCH($A120&amp;"-10",Matches!$J$2:$J$201,0))-INDEX(Matches!$H$2:$H$201,MATCH($A120&amp;"-10",Matches!$J$2:$J$201,0))),0,IF(V120-W120=INDEX(Matches!$G$2:$G$201,MATCH($A120&amp;"-10",Matches!$J$2:$J$201,0))-INDEX(Matches!$H$2:$H$201,MATCH($A120&amp;"-10",Matches!$J$2:$J$201,0)),3,2))))),""))</f>
        <v/>
      </c>
      <c r="AH120" s="13" t="str">
        <f aca="false">IF($B120="","",SUM(X120:AG120))</f>
        <v/>
      </c>
      <c r="AI120" s="12" t="str">
        <f aca="false">IF($B120="","",COUNTIF(X120:AG120,5))</f>
        <v/>
      </c>
      <c r="AJ120" s="12" t="str">
        <f aca="false">IF($B120="","",COUNTIF(X120:AG120,"&gt;=2"))</f>
        <v/>
      </c>
      <c r="AK120" s="12" t="str">
        <f aca="false">IF($B120="","",COUNT(X120:AG120))</f>
        <v/>
      </c>
    </row>
    <row r="121" customFormat="false" ht="15" hidden="false" customHeight="false" outlineLevel="0" collapsed="false">
      <c r="A121" s="7"/>
      <c r="B121" s="7"/>
      <c r="C121" s="11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12" t="str">
        <f aca="false">IF(OR($B121="",D121="",E121=""),"",IFERROR(IF(OR(INDEX(Matches!$I$2:$I$201,MATCH($A121&amp;"-1",Matches!$J$2:$J$201,0))="Void",INDEX(Matches!$G$2:$G$201,MATCH($A121&amp;"-1",Matches!$J$2:$J$201,0))="",INDEX(Matches!$H$2:$H$201,MATCH($A121&amp;"-1",Matches!$J$2:$J$201,0))=""),"",IF(AND($C121&lt;&gt;"",INDEX(Matches!$F$2:$F$201,MATCH($A121&amp;"-1",Matches!$J$2:$J$201,0))&lt;&gt;"",$C121&gt;=INDEX(Matches!$F$2:$F$201,MATCH($A121&amp;"-1",Matches!$J$2:$J$201,0))),"",IF(AND(D121=INDEX(Matches!$G$2:$G$201,MATCH($A121&amp;"-1",Matches!$J$2:$J$201,0)),E121=INDEX(Matches!$H$2:$H$201,MATCH($A121&amp;"-1",Matches!$J$2:$J$201,0))),5,IF(SIGN(D121-E121)&lt;&gt;SIGN(INDEX(Matches!$G$2:$G$201,MATCH($A121&amp;"-1",Matches!$J$2:$J$201,0))-INDEX(Matches!$H$2:$H$201,MATCH($A121&amp;"-1",Matches!$J$2:$J$201,0))),0,IF(D121-E121=INDEX(Matches!$G$2:$G$201,MATCH($A121&amp;"-1",Matches!$J$2:$J$201,0))-INDEX(Matches!$H$2:$H$201,MATCH($A121&amp;"-1",Matches!$J$2:$J$201,0)),3,2))))),""))</f>
        <v/>
      </c>
      <c r="Y121" s="12" t="str">
        <f aca="false">IF(OR($B121="",F121="",G121=""),"",IFERROR(IF(OR(INDEX(Matches!$I$2:$I$201,MATCH($A121&amp;"-2",Matches!$J$2:$J$201,0))="Void",INDEX(Matches!$G$2:$G$201,MATCH($A121&amp;"-2",Matches!$J$2:$J$201,0))="",INDEX(Matches!$H$2:$H$201,MATCH($A121&amp;"-2",Matches!$J$2:$J$201,0))=""),"",IF(AND($C121&lt;&gt;"",INDEX(Matches!$F$2:$F$201,MATCH($A121&amp;"-2",Matches!$J$2:$J$201,0))&lt;&gt;"",$C121&gt;=INDEX(Matches!$F$2:$F$201,MATCH($A121&amp;"-2",Matches!$J$2:$J$201,0))),"",IF(AND(F121=INDEX(Matches!$G$2:$G$201,MATCH($A121&amp;"-2",Matches!$J$2:$J$201,0)),G121=INDEX(Matches!$H$2:$H$201,MATCH($A121&amp;"-2",Matches!$J$2:$J$201,0))),5,IF(SIGN(F121-G121)&lt;&gt;SIGN(INDEX(Matches!$G$2:$G$201,MATCH($A121&amp;"-2",Matches!$J$2:$J$201,0))-INDEX(Matches!$H$2:$H$201,MATCH($A121&amp;"-2",Matches!$J$2:$J$201,0))),0,IF(F121-G121=INDEX(Matches!$G$2:$G$201,MATCH($A121&amp;"-2",Matches!$J$2:$J$201,0))-INDEX(Matches!$H$2:$H$201,MATCH($A121&amp;"-2",Matches!$J$2:$J$201,0)),3,2))))),""))</f>
        <v/>
      </c>
      <c r="Z121" s="12" t="str">
        <f aca="false">IF(OR($B121="",H121="",I121=""),"",IFERROR(IF(OR(INDEX(Matches!$I$2:$I$201,MATCH($A121&amp;"-3",Matches!$J$2:$J$201,0))="Void",INDEX(Matches!$G$2:$G$201,MATCH($A121&amp;"-3",Matches!$J$2:$J$201,0))="",INDEX(Matches!$H$2:$H$201,MATCH($A121&amp;"-3",Matches!$J$2:$J$201,0))=""),"",IF(AND($C121&lt;&gt;"",INDEX(Matches!$F$2:$F$201,MATCH($A121&amp;"-3",Matches!$J$2:$J$201,0))&lt;&gt;"",$C121&gt;=INDEX(Matches!$F$2:$F$201,MATCH($A121&amp;"-3",Matches!$J$2:$J$201,0))),"",IF(AND(H121=INDEX(Matches!$G$2:$G$201,MATCH($A121&amp;"-3",Matches!$J$2:$J$201,0)),I121=INDEX(Matches!$H$2:$H$201,MATCH($A121&amp;"-3",Matches!$J$2:$J$201,0))),5,IF(SIGN(H121-I121)&lt;&gt;SIGN(INDEX(Matches!$G$2:$G$201,MATCH($A121&amp;"-3",Matches!$J$2:$J$201,0))-INDEX(Matches!$H$2:$H$201,MATCH($A121&amp;"-3",Matches!$J$2:$J$201,0))),0,IF(H121-I121=INDEX(Matches!$G$2:$G$201,MATCH($A121&amp;"-3",Matches!$J$2:$J$201,0))-INDEX(Matches!$H$2:$H$201,MATCH($A121&amp;"-3",Matches!$J$2:$J$201,0)),3,2))))),""))</f>
        <v/>
      </c>
      <c r="AA121" s="12" t="str">
        <f aca="false">IF(OR($B121="",J121="",K121=""),"",IFERROR(IF(OR(INDEX(Matches!$I$2:$I$201,MATCH($A121&amp;"-4",Matches!$J$2:$J$201,0))="Void",INDEX(Matches!$G$2:$G$201,MATCH($A121&amp;"-4",Matches!$J$2:$J$201,0))="",INDEX(Matches!$H$2:$H$201,MATCH($A121&amp;"-4",Matches!$J$2:$J$201,0))=""),"",IF(AND($C121&lt;&gt;"",INDEX(Matches!$F$2:$F$201,MATCH($A121&amp;"-4",Matches!$J$2:$J$201,0))&lt;&gt;"",$C121&gt;=INDEX(Matches!$F$2:$F$201,MATCH($A121&amp;"-4",Matches!$J$2:$J$201,0))),"",IF(AND(J121=INDEX(Matches!$G$2:$G$201,MATCH($A121&amp;"-4",Matches!$J$2:$J$201,0)),K121=INDEX(Matches!$H$2:$H$201,MATCH($A121&amp;"-4",Matches!$J$2:$J$201,0))),5,IF(SIGN(J121-K121)&lt;&gt;SIGN(INDEX(Matches!$G$2:$G$201,MATCH($A121&amp;"-4",Matches!$J$2:$J$201,0))-INDEX(Matches!$H$2:$H$201,MATCH($A121&amp;"-4",Matches!$J$2:$J$201,0))),0,IF(J121-K121=INDEX(Matches!$G$2:$G$201,MATCH($A121&amp;"-4",Matches!$J$2:$J$201,0))-INDEX(Matches!$H$2:$H$201,MATCH($A121&amp;"-4",Matches!$J$2:$J$201,0)),3,2))))),""))</f>
        <v/>
      </c>
      <c r="AB121" s="12" t="str">
        <f aca="false">IF(OR($B121="",L121="",M121=""),"",IFERROR(IF(OR(INDEX(Matches!$I$2:$I$201,MATCH($A121&amp;"-5",Matches!$J$2:$J$201,0))="Void",INDEX(Matches!$G$2:$G$201,MATCH($A121&amp;"-5",Matches!$J$2:$J$201,0))="",INDEX(Matches!$H$2:$H$201,MATCH($A121&amp;"-5",Matches!$J$2:$J$201,0))=""),"",IF(AND($C121&lt;&gt;"",INDEX(Matches!$F$2:$F$201,MATCH($A121&amp;"-5",Matches!$J$2:$J$201,0))&lt;&gt;"",$C121&gt;=INDEX(Matches!$F$2:$F$201,MATCH($A121&amp;"-5",Matches!$J$2:$J$201,0))),"",IF(AND(L121=INDEX(Matches!$G$2:$G$201,MATCH($A121&amp;"-5",Matches!$J$2:$J$201,0)),M121=INDEX(Matches!$H$2:$H$201,MATCH($A121&amp;"-5",Matches!$J$2:$J$201,0))),5,IF(SIGN(L121-M121)&lt;&gt;SIGN(INDEX(Matches!$G$2:$G$201,MATCH($A121&amp;"-5",Matches!$J$2:$J$201,0))-INDEX(Matches!$H$2:$H$201,MATCH($A121&amp;"-5",Matches!$J$2:$J$201,0))),0,IF(L121-M121=INDEX(Matches!$G$2:$G$201,MATCH($A121&amp;"-5",Matches!$J$2:$J$201,0))-INDEX(Matches!$H$2:$H$201,MATCH($A121&amp;"-5",Matches!$J$2:$J$201,0)),3,2))))),""))</f>
        <v/>
      </c>
      <c r="AC121" s="12" t="str">
        <f aca="false">IF(OR($B121="",N121="",O121=""),"",IFERROR(IF(OR(INDEX(Matches!$I$2:$I$201,MATCH($A121&amp;"-6",Matches!$J$2:$J$201,0))="Void",INDEX(Matches!$G$2:$G$201,MATCH($A121&amp;"-6",Matches!$J$2:$J$201,0))="",INDEX(Matches!$H$2:$H$201,MATCH($A121&amp;"-6",Matches!$J$2:$J$201,0))=""),"",IF(AND($C121&lt;&gt;"",INDEX(Matches!$F$2:$F$201,MATCH($A121&amp;"-6",Matches!$J$2:$J$201,0))&lt;&gt;"",$C121&gt;=INDEX(Matches!$F$2:$F$201,MATCH($A121&amp;"-6",Matches!$J$2:$J$201,0))),"",IF(AND(N121=INDEX(Matches!$G$2:$G$201,MATCH($A121&amp;"-6",Matches!$J$2:$J$201,0)),O121=INDEX(Matches!$H$2:$H$201,MATCH($A121&amp;"-6",Matches!$J$2:$J$201,0))),5,IF(SIGN(N121-O121)&lt;&gt;SIGN(INDEX(Matches!$G$2:$G$201,MATCH($A121&amp;"-6",Matches!$J$2:$J$201,0))-INDEX(Matches!$H$2:$H$201,MATCH($A121&amp;"-6",Matches!$J$2:$J$201,0))),0,IF(N121-O121=INDEX(Matches!$G$2:$G$201,MATCH($A121&amp;"-6",Matches!$J$2:$J$201,0))-INDEX(Matches!$H$2:$H$201,MATCH($A121&amp;"-6",Matches!$J$2:$J$201,0)),3,2))))),""))</f>
        <v/>
      </c>
      <c r="AD121" s="12" t="str">
        <f aca="false">IF(OR($B121="",P121="",Q121=""),"",IFERROR(IF(OR(INDEX(Matches!$I$2:$I$201,MATCH($A121&amp;"-7",Matches!$J$2:$J$201,0))="Void",INDEX(Matches!$G$2:$G$201,MATCH($A121&amp;"-7",Matches!$J$2:$J$201,0))="",INDEX(Matches!$H$2:$H$201,MATCH($A121&amp;"-7",Matches!$J$2:$J$201,0))=""),"",IF(AND($C121&lt;&gt;"",INDEX(Matches!$F$2:$F$201,MATCH($A121&amp;"-7",Matches!$J$2:$J$201,0))&lt;&gt;"",$C121&gt;=INDEX(Matches!$F$2:$F$201,MATCH($A121&amp;"-7",Matches!$J$2:$J$201,0))),"",IF(AND(P121=INDEX(Matches!$G$2:$G$201,MATCH($A121&amp;"-7",Matches!$J$2:$J$201,0)),Q121=INDEX(Matches!$H$2:$H$201,MATCH($A121&amp;"-7",Matches!$J$2:$J$201,0))),5,IF(SIGN(P121-Q121)&lt;&gt;SIGN(INDEX(Matches!$G$2:$G$201,MATCH($A121&amp;"-7",Matches!$J$2:$J$201,0))-INDEX(Matches!$H$2:$H$201,MATCH($A121&amp;"-7",Matches!$J$2:$J$201,0))),0,IF(P121-Q121=INDEX(Matches!$G$2:$G$201,MATCH($A121&amp;"-7",Matches!$J$2:$J$201,0))-INDEX(Matches!$H$2:$H$201,MATCH($A121&amp;"-7",Matches!$J$2:$J$201,0)),3,2))))),""))</f>
        <v/>
      </c>
      <c r="AE121" s="12" t="str">
        <f aca="false">IF(OR($B121="",R121="",S121=""),"",IFERROR(IF(OR(INDEX(Matches!$I$2:$I$201,MATCH($A121&amp;"-8",Matches!$J$2:$J$201,0))="Void",INDEX(Matches!$G$2:$G$201,MATCH($A121&amp;"-8",Matches!$J$2:$J$201,0))="",INDEX(Matches!$H$2:$H$201,MATCH($A121&amp;"-8",Matches!$J$2:$J$201,0))=""),"",IF(AND($C121&lt;&gt;"",INDEX(Matches!$F$2:$F$201,MATCH($A121&amp;"-8",Matches!$J$2:$J$201,0))&lt;&gt;"",$C121&gt;=INDEX(Matches!$F$2:$F$201,MATCH($A121&amp;"-8",Matches!$J$2:$J$201,0))),"",IF(AND(R121=INDEX(Matches!$G$2:$G$201,MATCH($A121&amp;"-8",Matches!$J$2:$J$201,0)),S121=INDEX(Matches!$H$2:$H$201,MATCH($A121&amp;"-8",Matches!$J$2:$J$201,0))),5,IF(SIGN(R121-S121)&lt;&gt;SIGN(INDEX(Matches!$G$2:$G$201,MATCH($A121&amp;"-8",Matches!$J$2:$J$201,0))-INDEX(Matches!$H$2:$H$201,MATCH($A121&amp;"-8",Matches!$J$2:$J$201,0))),0,IF(R121-S121=INDEX(Matches!$G$2:$G$201,MATCH($A121&amp;"-8",Matches!$J$2:$J$201,0))-INDEX(Matches!$H$2:$H$201,MATCH($A121&amp;"-8",Matches!$J$2:$J$201,0)),3,2))))),""))</f>
        <v/>
      </c>
      <c r="AF121" s="12" t="str">
        <f aca="false">IF(OR($B121="",T121="",U121=""),"",IFERROR(IF(OR(INDEX(Matches!$I$2:$I$201,MATCH($A121&amp;"-9",Matches!$J$2:$J$201,0))="Void",INDEX(Matches!$G$2:$G$201,MATCH($A121&amp;"-9",Matches!$J$2:$J$201,0))="",INDEX(Matches!$H$2:$H$201,MATCH($A121&amp;"-9",Matches!$J$2:$J$201,0))=""),"",IF(AND($C121&lt;&gt;"",INDEX(Matches!$F$2:$F$201,MATCH($A121&amp;"-9",Matches!$J$2:$J$201,0))&lt;&gt;"",$C121&gt;=INDEX(Matches!$F$2:$F$201,MATCH($A121&amp;"-9",Matches!$J$2:$J$201,0))),"",IF(AND(T121=INDEX(Matches!$G$2:$G$201,MATCH($A121&amp;"-9",Matches!$J$2:$J$201,0)),U121=INDEX(Matches!$H$2:$H$201,MATCH($A121&amp;"-9",Matches!$J$2:$J$201,0))),5,IF(SIGN(T121-U121)&lt;&gt;SIGN(INDEX(Matches!$G$2:$G$201,MATCH($A121&amp;"-9",Matches!$J$2:$J$201,0))-INDEX(Matches!$H$2:$H$201,MATCH($A121&amp;"-9",Matches!$J$2:$J$201,0))),0,IF(T121-U121=INDEX(Matches!$G$2:$G$201,MATCH($A121&amp;"-9",Matches!$J$2:$J$201,0))-INDEX(Matches!$H$2:$H$201,MATCH($A121&amp;"-9",Matches!$J$2:$J$201,0)),3,2))))),""))</f>
        <v/>
      </c>
      <c r="AG121" s="12" t="str">
        <f aca="false">IF(OR($B121="",V121="",W121=""),"",IFERROR(IF(OR(INDEX(Matches!$I$2:$I$201,MATCH($A121&amp;"-10",Matches!$J$2:$J$201,0))="Void",INDEX(Matches!$G$2:$G$201,MATCH($A121&amp;"-10",Matches!$J$2:$J$201,0))="",INDEX(Matches!$H$2:$H$201,MATCH($A121&amp;"-10",Matches!$J$2:$J$201,0))=""),"",IF(AND($C121&lt;&gt;"",INDEX(Matches!$F$2:$F$201,MATCH($A121&amp;"-10",Matches!$J$2:$J$201,0))&lt;&gt;"",$C121&gt;=INDEX(Matches!$F$2:$F$201,MATCH($A121&amp;"-10",Matches!$J$2:$J$201,0))),"",IF(AND(V121=INDEX(Matches!$G$2:$G$201,MATCH($A121&amp;"-10",Matches!$J$2:$J$201,0)),W121=INDEX(Matches!$H$2:$H$201,MATCH($A121&amp;"-10",Matches!$J$2:$J$201,0))),5,IF(SIGN(V121-W121)&lt;&gt;SIGN(INDEX(Matches!$G$2:$G$201,MATCH($A121&amp;"-10",Matches!$J$2:$J$201,0))-INDEX(Matches!$H$2:$H$201,MATCH($A121&amp;"-10",Matches!$J$2:$J$201,0))),0,IF(V121-W121=INDEX(Matches!$G$2:$G$201,MATCH($A121&amp;"-10",Matches!$J$2:$J$201,0))-INDEX(Matches!$H$2:$H$201,MATCH($A121&amp;"-10",Matches!$J$2:$J$201,0)),3,2))))),""))</f>
        <v/>
      </c>
      <c r="AH121" s="13" t="str">
        <f aca="false">IF($B121="","",SUM(X121:AG121))</f>
        <v/>
      </c>
      <c r="AI121" s="12" t="str">
        <f aca="false">IF($B121="","",COUNTIF(X121:AG121,5))</f>
        <v/>
      </c>
      <c r="AJ121" s="12" t="str">
        <f aca="false">IF($B121="","",COUNTIF(X121:AG121,"&gt;=2"))</f>
        <v/>
      </c>
      <c r="AK121" s="12" t="str">
        <f aca="false">IF($B121="","",COUNT(X121:AG121))</f>
        <v/>
      </c>
    </row>
    <row r="122" customFormat="false" ht="15" hidden="false" customHeight="false" outlineLevel="0" collapsed="false">
      <c r="A122" s="7"/>
      <c r="B122" s="7"/>
      <c r="C122" s="11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12" t="str">
        <f aca="false">IF(OR($B122="",D122="",E122=""),"",IFERROR(IF(OR(INDEX(Matches!$I$2:$I$201,MATCH($A122&amp;"-1",Matches!$J$2:$J$201,0))="Void",INDEX(Matches!$G$2:$G$201,MATCH($A122&amp;"-1",Matches!$J$2:$J$201,0))="",INDEX(Matches!$H$2:$H$201,MATCH($A122&amp;"-1",Matches!$J$2:$J$201,0))=""),"",IF(AND($C122&lt;&gt;"",INDEX(Matches!$F$2:$F$201,MATCH($A122&amp;"-1",Matches!$J$2:$J$201,0))&lt;&gt;"",$C122&gt;=INDEX(Matches!$F$2:$F$201,MATCH($A122&amp;"-1",Matches!$J$2:$J$201,0))),"",IF(AND(D122=INDEX(Matches!$G$2:$G$201,MATCH($A122&amp;"-1",Matches!$J$2:$J$201,0)),E122=INDEX(Matches!$H$2:$H$201,MATCH($A122&amp;"-1",Matches!$J$2:$J$201,0))),5,IF(SIGN(D122-E122)&lt;&gt;SIGN(INDEX(Matches!$G$2:$G$201,MATCH($A122&amp;"-1",Matches!$J$2:$J$201,0))-INDEX(Matches!$H$2:$H$201,MATCH($A122&amp;"-1",Matches!$J$2:$J$201,0))),0,IF(D122-E122=INDEX(Matches!$G$2:$G$201,MATCH($A122&amp;"-1",Matches!$J$2:$J$201,0))-INDEX(Matches!$H$2:$H$201,MATCH($A122&amp;"-1",Matches!$J$2:$J$201,0)),3,2))))),""))</f>
        <v/>
      </c>
      <c r="Y122" s="12" t="str">
        <f aca="false">IF(OR($B122="",F122="",G122=""),"",IFERROR(IF(OR(INDEX(Matches!$I$2:$I$201,MATCH($A122&amp;"-2",Matches!$J$2:$J$201,0))="Void",INDEX(Matches!$G$2:$G$201,MATCH($A122&amp;"-2",Matches!$J$2:$J$201,0))="",INDEX(Matches!$H$2:$H$201,MATCH($A122&amp;"-2",Matches!$J$2:$J$201,0))=""),"",IF(AND($C122&lt;&gt;"",INDEX(Matches!$F$2:$F$201,MATCH($A122&amp;"-2",Matches!$J$2:$J$201,0))&lt;&gt;"",$C122&gt;=INDEX(Matches!$F$2:$F$201,MATCH($A122&amp;"-2",Matches!$J$2:$J$201,0))),"",IF(AND(F122=INDEX(Matches!$G$2:$G$201,MATCH($A122&amp;"-2",Matches!$J$2:$J$201,0)),G122=INDEX(Matches!$H$2:$H$201,MATCH($A122&amp;"-2",Matches!$J$2:$J$201,0))),5,IF(SIGN(F122-G122)&lt;&gt;SIGN(INDEX(Matches!$G$2:$G$201,MATCH($A122&amp;"-2",Matches!$J$2:$J$201,0))-INDEX(Matches!$H$2:$H$201,MATCH($A122&amp;"-2",Matches!$J$2:$J$201,0))),0,IF(F122-G122=INDEX(Matches!$G$2:$G$201,MATCH($A122&amp;"-2",Matches!$J$2:$J$201,0))-INDEX(Matches!$H$2:$H$201,MATCH($A122&amp;"-2",Matches!$J$2:$J$201,0)),3,2))))),""))</f>
        <v/>
      </c>
      <c r="Z122" s="12" t="str">
        <f aca="false">IF(OR($B122="",H122="",I122=""),"",IFERROR(IF(OR(INDEX(Matches!$I$2:$I$201,MATCH($A122&amp;"-3",Matches!$J$2:$J$201,0))="Void",INDEX(Matches!$G$2:$G$201,MATCH($A122&amp;"-3",Matches!$J$2:$J$201,0))="",INDEX(Matches!$H$2:$H$201,MATCH($A122&amp;"-3",Matches!$J$2:$J$201,0))=""),"",IF(AND($C122&lt;&gt;"",INDEX(Matches!$F$2:$F$201,MATCH($A122&amp;"-3",Matches!$J$2:$J$201,0))&lt;&gt;"",$C122&gt;=INDEX(Matches!$F$2:$F$201,MATCH($A122&amp;"-3",Matches!$J$2:$J$201,0))),"",IF(AND(H122=INDEX(Matches!$G$2:$G$201,MATCH($A122&amp;"-3",Matches!$J$2:$J$201,0)),I122=INDEX(Matches!$H$2:$H$201,MATCH($A122&amp;"-3",Matches!$J$2:$J$201,0))),5,IF(SIGN(H122-I122)&lt;&gt;SIGN(INDEX(Matches!$G$2:$G$201,MATCH($A122&amp;"-3",Matches!$J$2:$J$201,0))-INDEX(Matches!$H$2:$H$201,MATCH($A122&amp;"-3",Matches!$J$2:$J$201,0))),0,IF(H122-I122=INDEX(Matches!$G$2:$G$201,MATCH($A122&amp;"-3",Matches!$J$2:$J$201,0))-INDEX(Matches!$H$2:$H$201,MATCH($A122&amp;"-3",Matches!$J$2:$J$201,0)),3,2))))),""))</f>
        <v/>
      </c>
      <c r="AA122" s="12" t="str">
        <f aca="false">IF(OR($B122="",J122="",K122=""),"",IFERROR(IF(OR(INDEX(Matches!$I$2:$I$201,MATCH($A122&amp;"-4",Matches!$J$2:$J$201,0))="Void",INDEX(Matches!$G$2:$G$201,MATCH($A122&amp;"-4",Matches!$J$2:$J$201,0))="",INDEX(Matches!$H$2:$H$201,MATCH($A122&amp;"-4",Matches!$J$2:$J$201,0))=""),"",IF(AND($C122&lt;&gt;"",INDEX(Matches!$F$2:$F$201,MATCH($A122&amp;"-4",Matches!$J$2:$J$201,0))&lt;&gt;"",$C122&gt;=INDEX(Matches!$F$2:$F$201,MATCH($A122&amp;"-4",Matches!$J$2:$J$201,0))),"",IF(AND(J122=INDEX(Matches!$G$2:$G$201,MATCH($A122&amp;"-4",Matches!$J$2:$J$201,0)),K122=INDEX(Matches!$H$2:$H$201,MATCH($A122&amp;"-4",Matches!$J$2:$J$201,0))),5,IF(SIGN(J122-K122)&lt;&gt;SIGN(INDEX(Matches!$G$2:$G$201,MATCH($A122&amp;"-4",Matches!$J$2:$J$201,0))-INDEX(Matches!$H$2:$H$201,MATCH($A122&amp;"-4",Matches!$J$2:$J$201,0))),0,IF(J122-K122=INDEX(Matches!$G$2:$G$201,MATCH($A122&amp;"-4",Matches!$J$2:$J$201,0))-INDEX(Matches!$H$2:$H$201,MATCH($A122&amp;"-4",Matches!$J$2:$J$201,0)),3,2))))),""))</f>
        <v/>
      </c>
      <c r="AB122" s="12" t="str">
        <f aca="false">IF(OR($B122="",L122="",M122=""),"",IFERROR(IF(OR(INDEX(Matches!$I$2:$I$201,MATCH($A122&amp;"-5",Matches!$J$2:$J$201,0))="Void",INDEX(Matches!$G$2:$G$201,MATCH($A122&amp;"-5",Matches!$J$2:$J$201,0))="",INDEX(Matches!$H$2:$H$201,MATCH($A122&amp;"-5",Matches!$J$2:$J$201,0))=""),"",IF(AND($C122&lt;&gt;"",INDEX(Matches!$F$2:$F$201,MATCH($A122&amp;"-5",Matches!$J$2:$J$201,0))&lt;&gt;"",$C122&gt;=INDEX(Matches!$F$2:$F$201,MATCH($A122&amp;"-5",Matches!$J$2:$J$201,0))),"",IF(AND(L122=INDEX(Matches!$G$2:$G$201,MATCH($A122&amp;"-5",Matches!$J$2:$J$201,0)),M122=INDEX(Matches!$H$2:$H$201,MATCH($A122&amp;"-5",Matches!$J$2:$J$201,0))),5,IF(SIGN(L122-M122)&lt;&gt;SIGN(INDEX(Matches!$G$2:$G$201,MATCH($A122&amp;"-5",Matches!$J$2:$J$201,0))-INDEX(Matches!$H$2:$H$201,MATCH($A122&amp;"-5",Matches!$J$2:$J$201,0))),0,IF(L122-M122=INDEX(Matches!$G$2:$G$201,MATCH($A122&amp;"-5",Matches!$J$2:$J$201,0))-INDEX(Matches!$H$2:$H$201,MATCH($A122&amp;"-5",Matches!$J$2:$J$201,0)),3,2))))),""))</f>
        <v/>
      </c>
      <c r="AC122" s="12" t="str">
        <f aca="false">IF(OR($B122="",N122="",O122=""),"",IFERROR(IF(OR(INDEX(Matches!$I$2:$I$201,MATCH($A122&amp;"-6",Matches!$J$2:$J$201,0))="Void",INDEX(Matches!$G$2:$G$201,MATCH($A122&amp;"-6",Matches!$J$2:$J$201,0))="",INDEX(Matches!$H$2:$H$201,MATCH($A122&amp;"-6",Matches!$J$2:$J$201,0))=""),"",IF(AND($C122&lt;&gt;"",INDEX(Matches!$F$2:$F$201,MATCH($A122&amp;"-6",Matches!$J$2:$J$201,0))&lt;&gt;"",$C122&gt;=INDEX(Matches!$F$2:$F$201,MATCH($A122&amp;"-6",Matches!$J$2:$J$201,0))),"",IF(AND(N122=INDEX(Matches!$G$2:$G$201,MATCH($A122&amp;"-6",Matches!$J$2:$J$201,0)),O122=INDEX(Matches!$H$2:$H$201,MATCH($A122&amp;"-6",Matches!$J$2:$J$201,0))),5,IF(SIGN(N122-O122)&lt;&gt;SIGN(INDEX(Matches!$G$2:$G$201,MATCH($A122&amp;"-6",Matches!$J$2:$J$201,0))-INDEX(Matches!$H$2:$H$201,MATCH($A122&amp;"-6",Matches!$J$2:$J$201,0))),0,IF(N122-O122=INDEX(Matches!$G$2:$G$201,MATCH($A122&amp;"-6",Matches!$J$2:$J$201,0))-INDEX(Matches!$H$2:$H$201,MATCH($A122&amp;"-6",Matches!$J$2:$J$201,0)),3,2))))),""))</f>
        <v/>
      </c>
      <c r="AD122" s="12" t="str">
        <f aca="false">IF(OR($B122="",P122="",Q122=""),"",IFERROR(IF(OR(INDEX(Matches!$I$2:$I$201,MATCH($A122&amp;"-7",Matches!$J$2:$J$201,0))="Void",INDEX(Matches!$G$2:$G$201,MATCH($A122&amp;"-7",Matches!$J$2:$J$201,0))="",INDEX(Matches!$H$2:$H$201,MATCH($A122&amp;"-7",Matches!$J$2:$J$201,0))=""),"",IF(AND($C122&lt;&gt;"",INDEX(Matches!$F$2:$F$201,MATCH($A122&amp;"-7",Matches!$J$2:$J$201,0))&lt;&gt;"",$C122&gt;=INDEX(Matches!$F$2:$F$201,MATCH($A122&amp;"-7",Matches!$J$2:$J$201,0))),"",IF(AND(P122=INDEX(Matches!$G$2:$G$201,MATCH($A122&amp;"-7",Matches!$J$2:$J$201,0)),Q122=INDEX(Matches!$H$2:$H$201,MATCH($A122&amp;"-7",Matches!$J$2:$J$201,0))),5,IF(SIGN(P122-Q122)&lt;&gt;SIGN(INDEX(Matches!$G$2:$G$201,MATCH($A122&amp;"-7",Matches!$J$2:$J$201,0))-INDEX(Matches!$H$2:$H$201,MATCH($A122&amp;"-7",Matches!$J$2:$J$201,0))),0,IF(P122-Q122=INDEX(Matches!$G$2:$G$201,MATCH($A122&amp;"-7",Matches!$J$2:$J$201,0))-INDEX(Matches!$H$2:$H$201,MATCH($A122&amp;"-7",Matches!$J$2:$J$201,0)),3,2))))),""))</f>
        <v/>
      </c>
      <c r="AE122" s="12" t="str">
        <f aca="false">IF(OR($B122="",R122="",S122=""),"",IFERROR(IF(OR(INDEX(Matches!$I$2:$I$201,MATCH($A122&amp;"-8",Matches!$J$2:$J$201,0))="Void",INDEX(Matches!$G$2:$G$201,MATCH($A122&amp;"-8",Matches!$J$2:$J$201,0))="",INDEX(Matches!$H$2:$H$201,MATCH($A122&amp;"-8",Matches!$J$2:$J$201,0))=""),"",IF(AND($C122&lt;&gt;"",INDEX(Matches!$F$2:$F$201,MATCH($A122&amp;"-8",Matches!$J$2:$J$201,0))&lt;&gt;"",$C122&gt;=INDEX(Matches!$F$2:$F$201,MATCH($A122&amp;"-8",Matches!$J$2:$J$201,0))),"",IF(AND(R122=INDEX(Matches!$G$2:$G$201,MATCH($A122&amp;"-8",Matches!$J$2:$J$201,0)),S122=INDEX(Matches!$H$2:$H$201,MATCH($A122&amp;"-8",Matches!$J$2:$J$201,0))),5,IF(SIGN(R122-S122)&lt;&gt;SIGN(INDEX(Matches!$G$2:$G$201,MATCH($A122&amp;"-8",Matches!$J$2:$J$201,0))-INDEX(Matches!$H$2:$H$201,MATCH($A122&amp;"-8",Matches!$J$2:$J$201,0))),0,IF(R122-S122=INDEX(Matches!$G$2:$G$201,MATCH($A122&amp;"-8",Matches!$J$2:$J$201,0))-INDEX(Matches!$H$2:$H$201,MATCH($A122&amp;"-8",Matches!$J$2:$J$201,0)),3,2))))),""))</f>
        <v/>
      </c>
      <c r="AF122" s="12" t="str">
        <f aca="false">IF(OR($B122="",T122="",U122=""),"",IFERROR(IF(OR(INDEX(Matches!$I$2:$I$201,MATCH($A122&amp;"-9",Matches!$J$2:$J$201,0))="Void",INDEX(Matches!$G$2:$G$201,MATCH($A122&amp;"-9",Matches!$J$2:$J$201,0))="",INDEX(Matches!$H$2:$H$201,MATCH($A122&amp;"-9",Matches!$J$2:$J$201,0))=""),"",IF(AND($C122&lt;&gt;"",INDEX(Matches!$F$2:$F$201,MATCH($A122&amp;"-9",Matches!$J$2:$J$201,0))&lt;&gt;"",$C122&gt;=INDEX(Matches!$F$2:$F$201,MATCH($A122&amp;"-9",Matches!$J$2:$J$201,0))),"",IF(AND(T122=INDEX(Matches!$G$2:$G$201,MATCH($A122&amp;"-9",Matches!$J$2:$J$201,0)),U122=INDEX(Matches!$H$2:$H$201,MATCH($A122&amp;"-9",Matches!$J$2:$J$201,0))),5,IF(SIGN(T122-U122)&lt;&gt;SIGN(INDEX(Matches!$G$2:$G$201,MATCH($A122&amp;"-9",Matches!$J$2:$J$201,0))-INDEX(Matches!$H$2:$H$201,MATCH($A122&amp;"-9",Matches!$J$2:$J$201,0))),0,IF(T122-U122=INDEX(Matches!$G$2:$G$201,MATCH($A122&amp;"-9",Matches!$J$2:$J$201,0))-INDEX(Matches!$H$2:$H$201,MATCH($A122&amp;"-9",Matches!$J$2:$J$201,0)),3,2))))),""))</f>
        <v/>
      </c>
      <c r="AG122" s="12" t="str">
        <f aca="false">IF(OR($B122="",V122="",W122=""),"",IFERROR(IF(OR(INDEX(Matches!$I$2:$I$201,MATCH($A122&amp;"-10",Matches!$J$2:$J$201,0))="Void",INDEX(Matches!$G$2:$G$201,MATCH($A122&amp;"-10",Matches!$J$2:$J$201,0))="",INDEX(Matches!$H$2:$H$201,MATCH($A122&amp;"-10",Matches!$J$2:$J$201,0))=""),"",IF(AND($C122&lt;&gt;"",INDEX(Matches!$F$2:$F$201,MATCH($A122&amp;"-10",Matches!$J$2:$J$201,0))&lt;&gt;"",$C122&gt;=INDEX(Matches!$F$2:$F$201,MATCH($A122&amp;"-10",Matches!$J$2:$J$201,0))),"",IF(AND(V122=INDEX(Matches!$G$2:$G$201,MATCH($A122&amp;"-10",Matches!$J$2:$J$201,0)),W122=INDEX(Matches!$H$2:$H$201,MATCH($A122&amp;"-10",Matches!$J$2:$J$201,0))),5,IF(SIGN(V122-W122)&lt;&gt;SIGN(INDEX(Matches!$G$2:$G$201,MATCH($A122&amp;"-10",Matches!$J$2:$J$201,0))-INDEX(Matches!$H$2:$H$201,MATCH($A122&amp;"-10",Matches!$J$2:$J$201,0))),0,IF(V122-W122=INDEX(Matches!$G$2:$G$201,MATCH($A122&amp;"-10",Matches!$J$2:$J$201,0))-INDEX(Matches!$H$2:$H$201,MATCH($A122&amp;"-10",Matches!$J$2:$J$201,0)),3,2))))),""))</f>
        <v/>
      </c>
      <c r="AH122" s="13" t="str">
        <f aca="false">IF($B122="","",SUM(X122:AG122))</f>
        <v/>
      </c>
      <c r="AI122" s="12" t="str">
        <f aca="false">IF($B122="","",COUNTIF(X122:AG122,5))</f>
        <v/>
      </c>
      <c r="AJ122" s="12" t="str">
        <f aca="false">IF($B122="","",COUNTIF(X122:AG122,"&gt;=2"))</f>
        <v/>
      </c>
      <c r="AK122" s="12" t="str">
        <f aca="false">IF($B122="","",COUNT(X122:AG122))</f>
        <v/>
      </c>
    </row>
    <row r="123" customFormat="false" ht="15" hidden="false" customHeight="false" outlineLevel="0" collapsed="false">
      <c r="A123" s="7"/>
      <c r="B123" s="7"/>
      <c r="C123" s="11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12" t="str">
        <f aca="false">IF(OR($B123="",D123="",E123=""),"",IFERROR(IF(OR(INDEX(Matches!$I$2:$I$201,MATCH($A123&amp;"-1",Matches!$J$2:$J$201,0))="Void",INDEX(Matches!$G$2:$G$201,MATCH($A123&amp;"-1",Matches!$J$2:$J$201,0))="",INDEX(Matches!$H$2:$H$201,MATCH($A123&amp;"-1",Matches!$J$2:$J$201,0))=""),"",IF(AND($C123&lt;&gt;"",INDEX(Matches!$F$2:$F$201,MATCH($A123&amp;"-1",Matches!$J$2:$J$201,0))&lt;&gt;"",$C123&gt;=INDEX(Matches!$F$2:$F$201,MATCH($A123&amp;"-1",Matches!$J$2:$J$201,0))),"",IF(AND(D123=INDEX(Matches!$G$2:$G$201,MATCH($A123&amp;"-1",Matches!$J$2:$J$201,0)),E123=INDEX(Matches!$H$2:$H$201,MATCH($A123&amp;"-1",Matches!$J$2:$J$201,0))),5,IF(SIGN(D123-E123)&lt;&gt;SIGN(INDEX(Matches!$G$2:$G$201,MATCH($A123&amp;"-1",Matches!$J$2:$J$201,0))-INDEX(Matches!$H$2:$H$201,MATCH($A123&amp;"-1",Matches!$J$2:$J$201,0))),0,IF(D123-E123=INDEX(Matches!$G$2:$G$201,MATCH($A123&amp;"-1",Matches!$J$2:$J$201,0))-INDEX(Matches!$H$2:$H$201,MATCH($A123&amp;"-1",Matches!$J$2:$J$201,0)),3,2))))),""))</f>
        <v/>
      </c>
      <c r="Y123" s="12" t="str">
        <f aca="false">IF(OR($B123="",F123="",G123=""),"",IFERROR(IF(OR(INDEX(Matches!$I$2:$I$201,MATCH($A123&amp;"-2",Matches!$J$2:$J$201,0))="Void",INDEX(Matches!$G$2:$G$201,MATCH($A123&amp;"-2",Matches!$J$2:$J$201,0))="",INDEX(Matches!$H$2:$H$201,MATCH($A123&amp;"-2",Matches!$J$2:$J$201,0))=""),"",IF(AND($C123&lt;&gt;"",INDEX(Matches!$F$2:$F$201,MATCH($A123&amp;"-2",Matches!$J$2:$J$201,0))&lt;&gt;"",$C123&gt;=INDEX(Matches!$F$2:$F$201,MATCH($A123&amp;"-2",Matches!$J$2:$J$201,0))),"",IF(AND(F123=INDEX(Matches!$G$2:$G$201,MATCH($A123&amp;"-2",Matches!$J$2:$J$201,0)),G123=INDEX(Matches!$H$2:$H$201,MATCH($A123&amp;"-2",Matches!$J$2:$J$201,0))),5,IF(SIGN(F123-G123)&lt;&gt;SIGN(INDEX(Matches!$G$2:$G$201,MATCH($A123&amp;"-2",Matches!$J$2:$J$201,0))-INDEX(Matches!$H$2:$H$201,MATCH($A123&amp;"-2",Matches!$J$2:$J$201,0))),0,IF(F123-G123=INDEX(Matches!$G$2:$G$201,MATCH($A123&amp;"-2",Matches!$J$2:$J$201,0))-INDEX(Matches!$H$2:$H$201,MATCH($A123&amp;"-2",Matches!$J$2:$J$201,0)),3,2))))),""))</f>
        <v/>
      </c>
      <c r="Z123" s="12" t="str">
        <f aca="false">IF(OR($B123="",H123="",I123=""),"",IFERROR(IF(OR(INDEX(Matches!$I$2:$I$201,MATCH($A123&amp;"-3",Matches!$J$2:$J$201,0))="Void",INDEX(Matches!$G$2:$G$201,MATCH($A123&amp;"-3",Matches!$J$2:$J$201,0))="",INDEX(Matches!$H$2:$H$201,MATCH($A123&amp;"-3",Matches!$J$2:$J$201,0))=""),"",IF(AND($C123&lt;&gt;"",INDEX(Matches!$F$2:$F$201,MATCH($A123&amp;"-3",Matches!$J$2:$J$201,0))&lt;&gt;"",$C123&gt;=INDEX(Matches!$F$2:$F$201,MATCH($A123&amp;"-3",Matches!$J$2:$J$201,0))),"",IF(AND(H123=INDEX(Matches!$G$2:$G$201,MATCH($A123&amp;"-3",Matches!$J$2:$J$201,0)),I123=INDEX(Matches!$H$2:$H$201,MATCH($A123&amp;"-3",Matches!$J$2:$J$201,0))),5,IF(SIGN(H123-I123)&lt;&gt;SIGN(INDEX(Matches!$G$2:$G$201,MATCH($A123&amp;"-3",Matches!$J$2:$J$201,0))-INDEX(Matches!$H$2:$H$201,MATCH($A123&amp;"-3",Matches!$J$2:$J$201,0))),0,IF(H123-I123=INDEX(Matches!$G$2:$G$201,MATCH($A123&amp;"-3",Matches!$J$2:$J$201,0))-INDEX(Matches!$H$2:$H$201,MATCH($A123&amp;"-3",Matches!$J$2:$J$201,0)),3,2))))),""))</f>
        <v/>
      </c>
      <c r="AA123" s="12" t="str">
        <f aca="false">IF(OR($B123="",J123="",K123=""),"",IFERROR(IF(OR(INDEX(Matches!$I$2:$I$201,MATCH($A123&amp;"-4",Matches!$J$2:$J$201,0))="Void",INDEX(Matches!$G$2:$G$201,MATCH($A123&amp;"-4",Matches!$J$2:$J$201,0))="",INDEX(Matches!$H$2:$H$201,MATCH($A123&amp;"-4",Matches!$J$2:$J$201,0))=""),"",IF(AND($C123&lt;&gt;"",INDEX(Matches!$F$2:$F$201,MATCH($A123&amp;"-4",Matches!$J$2:$J$201,0))&lt;&gt;"",$C123&gt;=INDEX(Matches!$F$2:$F$201,MATCH($A123&amp;"-4",Matches!$J$2:$J$201,0))),"",IF(AND(J123=INDEX(Matches!$G$2:$G$201,MATCH($A123&amp;"-4",Matches!$J$2:$J$201,0)),K123=INDEX(Matches!$H$2:$H$201,MATCH($A123&amp;"-4",Matches!$J$2:$J$201,0))),5,IF(SIGN(J123-K123)&lt;&gt;SIGN(INDEX(Matches!$G$2:$G$201,MATCH($A123&amp;"-4",Matches!$J$2:$J$201,0))-INDEX(Matches!$H$2:$H$201,MATCH($A123&amp;"-4",Matches!$J$2:$J$201,0))),0,IF(J123-K123=INDEX(Matches!$G$2:$G$201,MATCH($A123&amp;"-4",Matches!$J$2:$J$201,0))-INDEX(Matches!$H$2:$H$201,MATCH($A123&amp;"-4",Matches!$J$2:$J$201,0)),3,2))))),""))</f>
        <v/>
      </c>
      <c r="AB123" s="12" t="str">
        <f aca="false">IF(OR($B123="",L123="",M123=""),"",IFERROR(IF(OR(INDEX(Matches!$I$2:$I$201,MATCH($A123&amp;"-5",Matches!$J$2:$J$201,0))="Void",INDEX(Matches!$G$2:$G$201,MATCH($A123&amp;"-5",Matches!$J$2:$J$201,0))="",INDEX(Matches!$H$2:$H$201,MATCH($A123&amp;"-5",Matches!$J$2:$J$201,0))=""),"",IF(AND($C123&lt;&gt;"",INDEX(Matches!$F$2:$F$201,MATCH($A123&amp;"-5",Matches!$J$2:$J$201,0))&lt;&gt;"",$C123&gt;=INDEX(Matches!$F$2:$F$201,MATCH($A123&amp;"-5",Matches!$J$2:$J$201,0))),"",IF(AND(L123=INDEX(Matches!$G$2:$G$201,MATCH($A123&amp;"-5",Matches!$J$2:$J$201,0)),M123=INDEX(Matches!$H$2:$H$201,MATCH($A123&amp;"-5",Matches!$J$2:$J$201,0))),5,IF(SIGN(L123-M123)&lt;&gt;SIGN(INDEX(Matches!$G$2:$G$201,MATCH($A123&amp;"-5",Matches!$J$2:$J$201,0))-INDEX(Matches!$H$2:$H$201,MATCH($A123&amp;"-5",Matches!$J$2:$J$201,0))),0,IF(L123-M123=INDEX(Matches!$G$2:$G$201,MATCH($A123&amp;"-5",Matches!$J$2:$J$201,0))-INDEX(Matches!$H$2:$H$201,MATCH($A123&amp;"-5",Matches!$J$2:$J$201,0)),3,2))))),""))</f>
        <v/>
      </c>
      <c r="AC123" s="12" t="str">
        <f aca="false">IF(OR($B123="",N123="",O123=""),"",IFERROR(IF(OR(INDEX(Matches!$I$2:$I$201,MATCH($A123&amp;"-6",Matches!$J$2:$J$201,0))="Void",INDEX(Matches!$G$2:$G$201,MATCH($A123&amp;"-6",Matches!$J$2:$J$201,0))="",INDEX(Matches!$H$2:$H$201,MATCH($A123&amp;"-6",Matches!$J$2:$J$201,0))=""),"",IF(AND($C123&lt;&gt;"",INDEX(Matches!$F$2:$F$201,MATCH($A123&amp;"-6",Matches!$J$2:$J$201,0))&lt;&gt;"",$C123&gt;=INDEX(Matches!$F$2:$F$201,MATCH($A123&amp;"-6",Matches!$J$2:$J$201,0))),"",IF(AND(N123=INDEX(Matches!$G$2:$G$201,MATCH($A123&amp;"-6",Matches!$J$2:$J$201,0)),O123=INDEX(Matches!$H$2:$H$201,MATCH($A123&amp;"-6",Matches!$J$2:$J$201,0))),5,IF(SIGN(N123-O123)&lt;&gt;SIGN(INDEX(Matches!$G$2:$G$201,MATCH($A123&amp;"-6",Matches!$J$2:$J$201,0))-INDEX(Matches!$H$2:$H$201,MATCH($A123&amp;"-6",Matches!$J$2:$J$201,0))),0,IF(N123-O123=INDEX(Matches!$G$2:$G$201,MATCH($A123&amp;"-6",Matches!$J$2:$J$201,0))-INDEX(Matches!$H$2:$H$201,MATCH($A123&amp;"-6",Matches!$J$2:$J$201,0)),3,2))))),""))</f>
        <v/>
      </c>
      <c r="AD123" s="12" t="str">
        <f aca="false">IF(OR($B123="",P123="",Q123=""),"",IFERROR(IF(OR(INDEX(Matches!$I$2:$I$201,MATCH($A123&amp;"-7",Matches!$J$2:$J$201,0))="Void",INDEX(Matches!$G$2:$G$201,MATCH($A123&amp;"-7",Matches!$J$2:$J$201,0))="",INDEX(Matches!$H$2:$H$201,MATCH($A123&amp;"-7",Matches!$J$2:$J$201,0))=""),"",IF(AND($C123&lt;&gt;"",INDEX(Matches!$F$2:$F$201,MATCH($A123&amp;"-7",Matches!$J$2:$J$201,0))&lt;&gt;"",$C123&gt;=INDEX(Matches!$F$2:$F$201,MATCH($A123&amp;"-7",Matches!$J$2:$J$201,0))),"",IF(AND(P123=INDEX(Matches!$G$2:$G$201,MATCH($A123&amp;"-7",Matches!$J$2:$J$201,0)),Q123=INDEX(Matches!$H$2:$H$201,MATCH($A123&amp;"-7",Matches!$J$2:$J$201,0))),5,IF(SIGN(P123-Q123)&lt;&gt;SIGN(INDEX(Matches!$G$2:$G$201,MATCH($A123&amp;"-7",Matches!$J$2:$J$201,0))-INDEX(Matches!$H$2:$H$201,MATCH($A123&amp;"-7",Matches!$J$2:$J$201,0))),0,IF(P123-Q123=INDEX(Matches!$G$2:$G$201,MATCH($A123&amp;"-7",Matches!$J$2:$J$201,0))-INDEX(Matches!$H$2:$H$201,MATCH($A123&amp;"-7",Matches!$J$2:$J$201,0)),3,2))))),""))</f>
        <v/>
      </c>
      <c r="AE123" s="12" t="str">
        <f aca="false">IF(OR($B123="",R123="",S123=""),"",IFERROR(IF(OR(INDEX(Matches!$I$2:$I$201,MATCH($A123&amp;"-8",Matches!$J$2:$J$201,0))="Void",INDEX(Matches!$G$2:$G$201,MATCH($A123&amp;"-8",Matches!$J$2:$J$201,0))="",INDEX(Matches!$H$2:$H$201,MATCH($A123&amp;"-8",Matches!$J$2:$J$201,0))=""),"",IF(AND($C123&lt;&gt;"",INDEX(Matches!$F$2:$F$201,MATCH($A123&amp;"-8",Matches!$J$2:$J$201,0))&lt;&gt;"",$C123&gt;=INDEX(Matches!$F$2:$F$201,MATCH($A123&amp;"-8",Matches!$J$2:$J$201,0))),"",IF(AND(R123=INDEX(Matches!$G$2:$G$201,MATCH($A123&amp;"-8",Matches!$J$2:$J$201,0)),S123=INDEX(Matches!$H$2:$H$201,MATCH($A123&amp;"-8",Matches!$J$2:$J$201,0))),5,IF(SIGN(R123-S123)&lt;&gt;SIGN(INDEX(Matches!$G$2:$G$201,MATCH($A123&amp;"-8",Matches!$J$2:$J$201,0))-INDEX(Matches!$H$2:$H$201,MATCH($A123&amp;"-8",Matches!$J$2:$J$201,0))),0,IF(R123-S123=INDEX(Matches!$G$2:$G$201,MATCH($A123&amp;"-8",Matches!$J$2:$J$201,0))-INDEX(Matches!$H$2:$H$201,MATCH($A123&amp;"-8",Matches!$J$2:$J$201,0)),3,2))))),""))</f>
        <v/>
      </c>
      <c r="AF123" s="12" t="str">
        <f aca="false">IF(OR($B123="",T123="",U123=""),"",IFERROR(IF(OR(INDEX(Matches!$I$2:$I$201,MATCH($A123&amp;"-9",Matches!$J$2:$J$201,0))="Void",INDEX(Matches!$G$2:$G$201,MATCH($A123&amp;"-9",Matches!$J$2:$J$201,0))="",INDEX(Matches!$H$2:$H$201,MATCH($A123&amp;"-9",Matches!$J$2:$J$201,0))=""),"",IF(AND($C123&lt;&gt;"",INDEX(Matches!$F$2:$F$201,MATCH($A123&amp;"-9",Matches!$J$2:$J$201,0))&lt;&gt;"",$C123&gt;=INDEX(Matches!$F$2:$F$201,MATCH($A123&amp;"-9",Matches!$J$2:$J$201,0))),"",IF(AND(T123=INDEX(Matches!$G$2:$G$201,MATCH($A123&amp;"-9",Matches!$J$2:$J$201,0)),U123=INDEX(Matches!$H$2:$H$201,MATCH($A123&amp;"-9",Matches!$J$2:$J$201,0))),5,IF(SIGN(T123-U123)&lt;&gt;SIGN(INDEX(Matches!$G$2:$G$201,MATCH($A123&amp;"-9",Matches!$J$2:$J$201,0))-INDEX(Matches!$H$2:$H$201,MATCH($A123&amp;"-9",Matches!$J$2:$J$201,0))),0,IF(T123-U123=INDEX(Matches!$G$2:$G$201,MATCH($A123&amp;"-9",Matches!$J$2:$J$201,0))-INDEX(Matches!$H$2:$H$201,MATCH($A123&amp;"-9",Matches!$J$2:$J$201,0)),3,2))))),""))</f>
        <v/>
      </c>
      <c r="AG123" s="12" t="str">
        <f aca="false">IF(OR($B123="",V123="",W123=""),"",IFERROR(IF(OR(INDEX(Matches!$I$2:$I$201,MATCH($A123&amp;"-10",Matches!$J$2:$J$201,0))="Void",INDEX(Matches!$G$2:$G$201,MATCH($A123&amp;"-10",Matches!$J$2:$J$201,0))="",INDEX(Matches!$H$2:$H$201,MATCH($A123&amp;"-10",Matches!$J$2:$J$201,0))=""),"",IF(AND($C123&lt;&gt;"",INDEX(Matches!$F$2:$F$201,MATCH($A123&amp;"-10",Matches!$J$2:$J$201,0))&lt;&gt;"",$C123&gt;=INDEX(Matches!$F$2:$F$201,MATCH($A123&amp;"-10",Matches!$J$2:$J$201,0))),"",IF(AND(V123=INDEX(Matches!$G$2:$G$201,MATCH($A123&amp;"-10",Matches!$J$2:$J$201,0)),W123=INDEX(Matches!$H$2:$H$201,MATCH($A123&amp;"-10",Matches!$J$2:$J$201,0))),5,IF(SIGN(V123-W123)&lt;&gt;SIGN(INDEX(Matches!$G$2:$G$201,MATCH($A123&amp;"-10",Matches!$J$2:$J$201,0))-INDEX(Matches!$H$2:$H$201,MATCH($A123&amp;"-10",Matches!$J$2:$J$201,0))),0,IF(V123-W123=INDEX(Matches!$G$2:$G$201,MATCH($A123&amp;"-10",Matches!$J$2:$J$201,0))-INDEX(Matches!$H$2:$H$201,MATCH($A123&amp;"-10",Matches!$J$2:$J$201,0)),3,2))))),""))</f>
        <v/>
      </c>
      <c r="AH123" s="13" t="str">
        <f aca="false">IF($B123="","",SUM(X123:AG123))</f>
        <v/>
      </c>
      <c r="AI123" s="12" t="str">
        <f aca="false">IF($B123="","",COUNTIF(X123:AG123,5))</f>
        <v/>
      </c>
      <c r="AJ123" s="12" t="str">
        <f aca="false">IF($B123="","",COUNTIF(X123:AG123,"&gt;=2"))</f>
        <v/>
      </c>
      <c r="AK123" s="12" t="str">
        <f aca="false">IF($B123="","",COUNT(X123:AG123))</f>
        <v/>
      </c>
    </row>
    <row r="124" customFormat="false" ht="15" hidden="false" customHeight="false" outlineLevel="0" collapsed="false">
      <c r="A124" s="7"/>
      <c r="B124" s="7"/>
      <c r="C124" s="11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12" t="str">
        <f aca="false">IF(OR($B124="",D124="",E124=""),"",IFERROR(IF(OR(INDEX(Matches!$I$2:$I$201,MATCH($A124&amp;"-1",Matches!$J$2:$J$201,0))="Void",INDEX(Matches!$G$2:$G$201,MATCH($A124&amp;"-1",Matches!$J$2:$J$201,0))="",INDEX(Matches!$H$2:$H$201,MATCH($A124&amp;"-1",Matches!$J$2:$J$201,0))=""),"",IF(AND($C124&lt;&gt;"",INDEX(Matches!$F$2:$F$201,MATCH($A124&amp;"-1",Matches!$J$2:$J$201,0))&lt;&gt;"",$C124&gt;=INDEX(Matches!$F$2:$F$201,MATCH($A124&amp;"-1",Matches!$J$2:$J$201,0))),"",IF(AND(D124=INDEX(Matches!$G$2:$G$201,MATCH($A124&amp;"-1",Matches!$J$2:$J$201,0)),E124=INDEX(Matches!$H$2:$H$201,MATCH($A124&amp;"-1",Matches!$J$2:$J$201,0))),5,IF(SIGN(D124-E124)&lt;&gt;SIGN(INDEX(Matches!$G$2:$G$201,MATCH($A124&amp;"-1",Matches!$J$2:$J$201,0))-INDEX(Matches!$H$2:$H$201,MATCH($A124&amp;"-1",Matches!$J$2:$J$201,0))),0,IF(D124-E124=INDEX(Matches!$G$2:$G$201,MATCH($A124&amp;"-1",Matches!$J$2:$J$201,0))-INDEX(Matches!$H$2:$H$201,MATCH($A124&amp;"-1",Matches!$J$2:$J$201,0)),3,2))))),""))</f>
        <v/>
      </c>
      <c r="Y124" s="12" t="str">
        <f aca="false">IF(OR($B124="",F124="",G124=""),"",IFERROR(IF(OR(INDEX(Matches!$I$2:$I$201,MATCH($A124&amp;"-2",Matches!$J$2:$J$201,0))="Void",INDEX(Matches!$G$2:$G$201,MATCH($A124&amp;"-2",Matches!$J$2:$J$201,0))="",INDEX(Matches!$H$2:$H$201,MATCH($A124&amp;"-2",Matches!$J$2:$J$201,0))=""),"",IF(AND($C124&lt;&gt;"",INDEX(Matches!$F$2:$F$201,MATCH($A124&amp;"-2",Matches!$J$2:$J$201,0))&lt;&gt;"",$C124&gt;=INDEX(Matches!$F$2:$F$201,MATCH($A124&amp;"-2",Matches!$J$2:$J$201,0))),"",IF(AND(F124=INDEX(Matches!$G$2:$G$201,MATCH($A124&amp;"-2",Matches!$J$2:$J$201,0)),G124=INDEX(Matches!$H$2:$H$201,MATCH($A124&amp;"-2",Matches!$J$2:$J$201,0))),5,IF(SIGN(F124-G124)&lt;&gt;SIGN(INDEX(Matches!$G$2:$G$201,MATCH($A124&amp;"-2",Matches!$J$2:$J$201,0))-INDEX(Matches!$H$2:$H$201,MATCH($A124&amp;"-2",Matches!$J$2:$J$201,0))),0,IF(F124-G124=INDEX(Matches!$G$2:$G$201,MATCH($A124&amp;"-2",Matches!$J$2:$J$201,0))-INDEX(Matches!$H$2:$H$201,MATCH($A124&amp;"-2",Matches!$J$2:$J$201,0)),3,2))))),""))</f>
        <v/>
      </c>
      <c r="Z124" s="12" t="str">
        <f aca="false">IF(OR($B124="",H124="",I124=""),"",IFERROR(IF(OR(INDEX(Matches!$I$2:$I$201,MATCH($A124&amp;"-3",Matches!$J$2:$J$201,0))="Void",INDEX(Matches!$G$2:$G$201,MATCH($A124&amp;"-3",Matches!$J$2:$J$201,0))="",INDEX(Matches!$H$2:$H$201,MATCH($A124&amp;"-3",Matches!$J$2:$J$201,0))=""),"",IF(AND($C124&lt;&gt;"",INDEX(Matches!$F$2:$F$201,MATCH($A124&amp;"-3",Matches!$J$2:$J$201,0))&lt;&gt;"",$C124&gt;=INDEX(Matches!$F$2:$F$201,MATCH($A124&amp;"-3",Matches!$J$2:$J$201,0))),"",IF(AND(H124=INDEX(Matches!$G$2:$G$201,MATCH($A124&amp;"-3",Matches!$J$2:$J$201,0)),I124=INDEX(Matches!$H$2:$H$201,MATCH($A124&amp;"-3",Matches!$J$2:$J$201,0))),5,IF(SIGN(H124-I124)&lt;&gt;SIGN(INDEX(Matches!$G$2:$G$201,MATCH($A124&amp;"-3",Matches!$J$2:$J$201,0))-INDEX(Matches!$H$2:$H$201,MATCH($A124&amp;"-3",Matches!$J$2:$J$201,0))),0,IF(H124-I124=INDEX(Matches!$G$2:$G$201,MATCH($A124&amp;"-3",Matches!$J$2:$J$201,0))-INDEX(Matches!$H$2:$H$201,MATCH($A124&amp;"-3",Matches!$J$2:$J$201,0)),3,2))))),""))</f>
        <v/>
      </c>
      <c r="AA124" s="12" t="str">
        <f aca="false">IF(OR($B124="",J124="",K124=""),"",IFERROR(IF(OR(INDEX(Matches!$I$2:$I$201,MATCH($A124&amp;"-4",Matches!$J$2:$J$201,0))="Void",INDEX(Matches!$G$2:$G$201,MATCH($A124&amp;"-4",Matches!$J$2:$J$201,0))="",INDEX(Matches!$H$2:$H$201,MATCH($A124&amp;"-4",Matches!$J$2:$J$201,0))=""),"",IF(AND($C124&lt;&gt;"",INDEX(Matches!$F$2:$F$201,MATCH($A124&amp;"-4",Matches!$J$2:$J$201,0))&lt;&gt;"",$C124&gt;=INDEX(Matches!$F$2:$F$201,MATCH($A124&amp;"-4",Matches!$J$2:$J$201,0))),"",IF(AND(J124=INDEX(Matches!$G$2:$G$201,MATCH($A124&amp;"-4",Matches!$J$2:$J$201,0)),K124=INDEX(Matches!$H$2:$H$201,MATCH($A124&amp;"-4",Matches!$J$2:$J$201,0))),5,IF(SIGN(J124-K124)&lt;&gt;SIGN(INDEX(Matches!$G$2:$G$201,MATCH($A124&amp;"-4",Matches!$J$2:$J$201,0))-INDEX(Matches!$H$2:$H$201,MATCH($A124&amp;"-4",Matches!$J$2:$J$201,0))),0,IF(J124-K124=INDEX(Matches!$G$2:$G$201,MATCH($A124&amp;"-4",Matches!$J$2:$J$201,0))-INDEX(Matches!$H$2:$H$201,MATCH($A124&amp;"-4",Matches!$J$2:$J$201,0)),3,2))))),""))</f>
        <v/>
      </c>
      <c r="AB124" s="12" t="str">
        <f aca="false">IF(OR($B124="",L124="",M124=""),"",IFERROR(IF(OR(INDEX(Matches!$I$2:$I$201,MATCH($A124&amp;"-5",Matches!$J$2:$J$201,0))="Void",INDEX(Matches!$G$2:$G$201,MATCH($A124&amp;"-5",Matches!$J$2:$J$201,0))="",INDEX(Matches!$H$2:$H$201,MATCH($A124&amp;"-5",Matches!$J$2:$J$201,0))=""),"",IF(AND($C124&lt;&gt;"",INDEX(Matches!$F$2:$F$201,MATCH($A124&amp;"-5",Matches!$J$2:$J$201,0))&lt;&gt;"",$C124&gt;=INDEX(Matches!$F$2:$F$201,MATCH($A124&amp;"-5",Matches!$J$2:$J$201,0))),"",IF(AND(L124=INDEX(Matches!$G$2:$G$201,MATCH($A124&amp;"-5",Matches!$J$2:$J$201,0)),M124=INDEX(Matches!$H$2:$H$201,MATCH($A124&amp;"-5",Matches!$J$2:$J$201,0))),5,IF(SIGN(L124-M124)&lt;&gt;SIGN(INDEX(Matches!$G$2:$G$201,MATCH($A124&amp;"-5",Matches!$J$2:$J$201,0))-INDEX(Matches!$H$2:$H$201,MATCH($A124&amp;"-5",Matches!$J$2:$J$201,0))),0,IF(L124-M124=INDEX(Matches!$G$2:$G$201,MATCH($A124&amp;"-5",Matches!$J$2:$J$201,0))-INDEX(Matches!$H$2:$H$201,MATCH($A124&amp;"-5",Matches!$J$2:$J$201,0)),3,2))))),""))</f>
        <v/>
      </c>
      <c r="AC124" s="12" t="str">
        <f aca="false">IF(OR($B124="",N124="",O124=""),"",IFERROR(IF(OR(INDEX(Matches!$I$2:$I$201,MATCH($A124&amp;"-6",Matches!$J$2:$J$201,0))="Void",INDEX(Matches!$G$2:$G$201,MATCH($A124&amp;"-6",Matches!$J$2:$J$201,0))="",INDEX(Matches!$H$2:$H$201,MATCH($A124&amp;"-6",Matches!$J$2:$J$201,0))=""),"",IF(AND($C124&lt;&gt;"",INDEX(Matches!$F$2:$F$201,MATCH($A124&amp;"-6",Matches!$J$2:$J$201,0))&lt;&gt;"",$C124&gt;=INDEX(Matches!$F$2:$F$201,MATCH($A124&amp;"-6",Matches!$J$2:$J$201,0))),"",IF(AND(N124=INDEX(Matches!$G$2:$G$201,MATCH($A124&amp;"-6",Matches!$J$2:$J$201,0)),O124=INDEX(Matches!$H$2:$H$201,MATCH($A124&amp;"-6",Matches!$J$2:$J$201,0))),5,IF(SIGN(N124-O124)&lt;&gt;SIGN(INDEX(Matches!$G$2:$G$201,MATCH($A124&amp;"-6",Matches!$J$2:$J$201,0))-INDEX(Matches!$H$2:$H$201,MATCH($A124&amp;"-6",Matches!$J$2:$J$201,0))),0,IF(N124-O124=INDEX(Matches!$G$2:$G$201,MATCH($A124&amp;"-6",Matches!$J$2:$J$201,0))-INDEX(Matches!$H$2:$H$201,MATCH($A124&amp;"-6",Matches!$J$2:$J$201,0)),3,2))))),""))</f>
        <v/>
      </c>
      <c r="AD124" s="12" t="str">
        <f aca="false">IF(OR($B124="",P124="",Q124=""),"",IFERROR(IF(OR(INDEX(Matches!$I$2:$I$201,MATCH($A124&amp;"-7",Matches!$J$2:$J$201,0))="Void",INDEX(Matches!$G$2:$G$201,MATCH($A124&amp;"-7",Matches!$J$2:$J$201,0))="",INDEX(Matches!$H$2:$H$201,MATCH($A124&amp;"-7",Matches!$J$2:$J$201,0))=""),"",IF(AND($C124&lt;&gt;"",INDEX(Matches!$F$2:$F$201,MATCH($A124&amp;"-7",Matches!$J$2:$J$201,0))&lt;&gt;"",$C124&gt;=INDEX(Matches!$F$2:$F$201,MATCH($A124&amp;"-7",Matches!$J$2:$J$201,0))),"",IF(AND(P124=INDEX(Matches!$G$2:$G$201,MATCH($A124&amp;"-7",Matches!$J$2:$J$201,0)),Q124=INDEX(Matches!$H$2:$H$201,MATCH($A124&amp;"-7",Matches!$J$2:$J$201,0))),5,IF(SIGN(P124-Q124)&lt;&gt;SIGN(INDEX(Matches!$G$2:$G$201,MATCH($A124&amp;"-7",Matches!$J$2:$J$201,0))-INDEX(Matches!$H$2:$H$201,MATCH($A124&amp;"-7",Matches!$J$2:$J$201,0))),0,IF(P124-Q124=INDEX(Matches!$G$2:$G$201,MATCH($A124&amp;"-7",Matches!$J$2:$J$201,0))-INDEX(Matches!$H$2:$H$201,MATCH($A124&amp;"-7",Matches!$J$2:$J$201,0)),3,2))))),""))</f>
        <v/>
      </c>
      <c r="AE124" s="12" t="str">
        <f aca="false">IF(OR($B124="",R124="",S124=""),"",IFERROR(IF(OR(INDEX(Matches!$I$2:$I$201,MATCH($A124&amp;"-8",Matches!$J$2:$J$201,0))="Void",INDEX(Matches!$G$2:$G$201,MATCH($A124&amp;"-8",Matches!$J$2:$J$201,0))="",INDEX(Matches!$H$2:$H$201,MATCH($A124&amp;"-8",Matches!$J$2:$J$201,0))=""),"",IF(AND($C124&lt;&gt;"",INDEX(Matches!$F$2:$F$201,MATCH($A124&amp;"-8",Matches!$J$2:$J$201,0))&lt;&gt;"",$C124&gt;=INDEX(Matches!$F$2:$F$201,MATCH($A124&amp;"-8",Matches!$J$2:$J$201,0))),"",IF(AND(R124=INDEX(Matches!$G$2:$G$201,MATCH($A124&amp;"-8",Matches!$J$2:$J$201,0)),S124=INDEX(Matches!$H$2:$H$201,MATCH($A124&amp;"-8",Matches!$J$2:$J$201,0))),5,IF(SIGN(R124-S124)&lt;&gt;SIGN(INDEX(Matches!$G$2:$G$201,MATCH($A124&amp;"-8",Matches!$J$2:$J$201,0))-INDEX(Matches!$H$2:$H$201,MATCH($A124&amp;"-8",Matches!$J$2:$J$201,0))),0,IF(R124-S124=INDEX(Matches!$G$2:$G$201,MATCH($A124&amp;"-8",Matches!$J$2:$J$201,0))-INDEX(Matches!$H$2:$H$201,MATCH($A124&amp;"-8",Matches!$J$2:$J$201,0)),3,2))))),""))</f>
        <v/>
      </c>
      <c r="AF124" s="12" t="str">
        <f aca="false">IF(OR($B124="",T124="",U124=""),"",IFERROR(IF(OR(INDEX(Matches!$I$2:$I$201,MATCH($A124&amp;"-9",Matches!$J$2:$J$201,0))="Void",INDEX(Matches!$G$2:$G$201,MATCH($A124&amp;"-9",Matches!$J$2:$J$201,0))="",INDEX(Matches!$H$2:$H$201,MATCH($A124&amp;"-9",Matches!$J$2:$J$201,0))=""),"",IF(AND($C124&lt;&gt;"",INDEX(Matches!$F$2:$F$201,MATCH($A124&amp;"-9",Matches!$J$2:$J$201,0))&lt;&gt;"",$C124&gt;=INDEX(Matches!$F$2:$F$201,MATCH($A124&amp;"-9",Matches!$J$2:$J$201,0))),"",IF(AND(T124=INDEX(Matches!$G$2:$G$201,MATCH($A124&amp;"-9",Matches!$J$2:$J$201,0)),U124=INDEX(Matches!$H$2:$H$201,MATCH($A124&amp;"-9",Matches!$J$2:$J$201,0))),5,IF(SIGN(T124-U124)&lt;&gt;SIGN(INDEX(Matches!$G$2:$G$201,MATCH($A124&amp;"-9",Matches!$J$2:$J$201,0))-INDEX(Matches!$H$2:$H$201,MATCH($A124&amp;"-9",Matches!$J$2:$J$201,0))),0,IF(T124-U124=INDEX(Matches!$G$2:$G$201,MATCH($A124&amp;"-9",Matches!$J$2:$J$201,0))-INDEX(Matches!$H$2:$H$201,MATCH($A124&amp;"-9",Matches!$J$2:$J$201,0)),3,2))))),""))</f>
        <v/>
      </c>
      <c r="AG124" s="12" t="str">
        <f aca="false">IF(OR($B124="",V124="",W124=""),"",IFERROR(IF(OR(INDEX(Matches!$I$2:$I$201,MATCH($A124&amp;"-10",Matches!$J$2:$J$201,0))="Void",INDEX(Matches!$G$2:$G$201,MATCH($A124&amp;"-10",Matches!$J$2:$J$201,0))="",INDEX(Matches!$H$2:$H$201,MATCH($A124&amp;"-10",Matches!$J$2:$J$201,0))=""),"",IF(AND($C124&lt;&gt;"",INDEX(Matches!$F$2:$F$201,MATCH($A124&amp;"-10",Matches!$J$2:$J$201,0))&lt;&gt;"",$C124&gt;=INDEX(Matches!$F$2:$F$201,MATCH($A124&amp;"-10",Matches!$J$2:$J$201,0))),"",IF(AND(V124=INDEX(Matches!$G$2:$G$201,MATCH($A124&amp;"-10",Matches!$J$2:$J$201,0)),W124=INDEX(Matches!$H$2:$H$201,MATCH($A124&amp;"-10",Matches!$J$2:$J$201,0))),5,IF(SIGN(V124-W124)&lt;&gt;SIGN(INDEX(Matches!$G$2:$G$201,MATCH($A124&amp;"-10",Matches!$J$2:$J$201,0))-INDEX(Matches!$H$2:$H$201,MATCH($A124&amp;"-10",Matches!$J$2:$J$201,0))),0,IF(V124-W124=INDEX(Matches!$G$2:$G$201,MATCH($A124&amp;"-10",Matches!$J$2:$J$201,0))-INDEX(Matches!$H$2:$H$201,MATCH($A124&amp;"-10",Matches!$J$2:$J$201,0)),3,2))))),""))</f>
        <v/>
      </c>
      <c r="AH124" s="13" t="str">
        <f aca="false">IF($B124="","",SUM(X124:AG124))</f>
        <v/>
      </c>
      <c r="AI124" s="12" t="str">
        <f aca="false">IF($B124="","",COUNTIF(X124:AG124,5))</f>
        <v/>
      </c>
      <c r="AJ124" s="12" t="str">
        <f aca="false">IF($B124="","",COUNTIF(X124:AG124,"&gt;=2"))</f>
        <v/>
      </c>
      <c r="AK124" s="12" t="str">
        <f aca="false">IF($B124="","",COUNT(X124:AG124))</f>
        <v/>
      </c>
    </row>
    <row r="125" customFormat="false" ht="15" hidden="false" customHeight="false" outlineLevel="0" collapsed="false">
      <c r="A125" s="7"/>
      <c r="B125" s="7"/>
      <c r="C125" s="11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12" t="str">
        <f aca="false">IF(OR($B125="",D125="",E125=""),"",IFERROR(IF(OR(INDEX(Matches!$I$2:$I$201,MATCH($A125&amp;"-1",Matches!$J$2:$J$201,0))="Void",INDEX(Matches!$G$2:$G$201,MATCH($A125&amp;"-1",Matches!$J$2:$J$201,0))="",INDEX(Matches!$H$2:$H$201,MATCH($A125&amp;"-1",Matches!$J$2:$J$201,0))=""),"",IF(AND($C125&lt;&gt;"",INDEX(Matches!$F$2:$F$201,MATCH($A125&amp;"-1",Matches!$J$2:$J$201,0))&lt;&gt;"",$C125&gt;=INDEX(Matches!$F$2:$F$201,MATCH($A125&amp;"-1",Matches!$J$2:$J$201,0))),"",IF(AND(D125=INDEX(Matches!$G$2:$G$201,MATCH($A125&amp;"-1",Matches!$J$2:$J$201,0)),E125=INDEX(Matches!$H$2:$H$201,MATCH($A125&amp;"-1",Matches!$J$2:$J$201,0))),5,IF(SIGN(D125-E125)&lt;&gt;SIGN(INDEX(Matches!$G$2:$G$201,MATCH($A125&amp;"-1",Matches!$J$2:$J$201,0))-INDEX(Matches!$H$2:$H$201,MATCH($A125&amp;"-1",Matches!$J$2:$J$201,0))),0,IF(D125-E125=INDEX(Matches!$G$2:$G$201,MATCH($A125&amp;"-1",Matches!$J$2:$J$201,0))-INDEX(Matches!$H$2:$H$201,MATCH($A125&amp;"-1",Matches!$J$2:$J$201,0)),3,2))))),""))</f>
        <v/>
      </c>
      <c r="Y125" s="12" t="str">
        <f aca="false">IF(OR($B125="",F125="",G125=""),"",IFERROR(IF(OR(INDEX(Matches!$I$2:$I$201,MATCH($A125&amp;"-2",Matches!$J$2:$J$201,0))="Void",INDEX(Matches!$G$2:$G$201,MATCH($A125&amp;"-2",Matches!$J$2:$J$201,0))="",INDEX(Matches!$H$2:$H$201,MATCH($A125&amp;"-2",Matches!$J$2:$J$201,0))=""),"",IF(AND($C125&lt;&gt;"",INDEX(Matches!$F$2:$F$201,MATCH($A125&amp;"-2",Matches!$J$2:$J$201,0))&lt;&gt;"",$C125&gt;=INDEX(Matches!$F$2:$F$201,MATCH($A125&amp;"-2",Matches!$J$2:$J$201,0))),"",IF(AND(F125=INDEX(Matches!$G$2:$G$201,MATCH($A125&amp;"-2",Matches!$J$2:$J$201,0)),G125=INDEX(Matches!$H$2:$H$201,MATCH($A125&amp;"-2",Matches!$J$2:$J$201,0))),5,IF(SIGN(F125-G125)&lt;&gt;SIGN(INDEX(Matches!$G$2:$G$201,MATCH($A125&amp;"-2",Matches!$J$2:$J$201,0))-INDEX(Matches!$H$2:$H$201,MATCH($A125&amp;"-2",Matches!$J$2:$J$201,0))),0,IF(F125-G125=INDEX(Matches!$G$2:$G$201,MATCH($A125&amp;"-2",Matches!$J$2:$J$201,0))-INDEX(Matches!$H$2:$H$201,MATCH($A125&amp;"-2",Matches!$J$2:$J$201,0)),3,2))))),""))</f>
        <v/>
      </c>
      <c r="Z125" s="12" t="str">
        <f aca="false">IF(OR($B125="",H125="",I125=""),"",IFERROR(IF(OR(INDEX(Matches!$I$2:$I$201,MATCH($A125&amp;"-3",Matches!$J$2:$J$201,0))="Void",INDEX(Matches!$G$2:$G$201,MATCH($A125&amp;"-3",Matches!$J$2:$J$201,0))="",INDEX(Matches!$H$2:$H$201,MATCH($A125&amp;"-3",Matches!$J$2:$J$201,0))=""),"",IF(AND($C125&lt;&gt;"",INDEX(Matches!$F$2:$F$201,MATCH($A125&amp;"-3",Matches!$J$2:$J$201,0))&lt;&gt;"",$C125&gt;=INDEX(Matches!$F$2:$F$201,MATCH($A125&amp;"-3",Matches!$J$2:$J$201,0))),"",IF(AND(H125=INDEX(Matches!$G$2:$G$201,MATCH($A125&amp;"-3",Matches!$J$2:$J$201,0)),I125=INDEX(Matches!$H$2:$H$201,MATCH($A125&amp;"-3",Matches!$J$2:$J$201,0))),5,IF(SIGN(H125-I125)&lt;&gt;SIGN(INDEX(Matches!$G$2:$G$201,MATCH($A125&amp;"-3",Matches!$J$2:$J$201,0))-INDEX(Matches!$H$2:$H$201,MATCH($A125&amp;"-3",Matches!$J$2:$J$201,0))),0,IF(H125-I125=INDEX(Matches!$G$2:$G$201,MATCH($A125&amp;"-3",Matches!$J$2:$J$201,0))-INDEX(Matches!$H$2:$H$201,MATCH($A125&amp;"-3",Matches!$J$2:$J$201,0)),3,2))))),""))</f>
        <v/>
      </c>
      <c r="AA125" s="12" t="str">
        <f aca="false">IF(OR($B125="",J125="",K125=""),"",IFERROR(IF(OR(INDEX(Matches!$I$2:$I$201,MATCH($A125&amp;"-4",Matches!$J$2:$J$201,0))="Void",INDEX(Matches!$G$2:$G$201,MATCH($A125&amp;"-4",Matches!$J$2:$J$201,0))="",INDEX(Matches!$H$2:$H$201,MATCH($A125&amp;"-4",Matches!$J$2:$J$201,0))=""),"",IF(AND($C125&lt;&gt;"",INDEX(Matches!$F$2:$F$201,MATCH($A125&amp;"-4",Matches!$J$2:$J$201,0))&lt;&gt;"",$C125&gt;=INDEX(Matches!$F$2:$F$201,MATCH($A125&amp;"-4",Matches!$J$2:$J$201,0))),"",IF(AND(J125=INDEX(Matches!$G$2:$G$201,MATCH($A125&amp;"-4",Matches!$J$2:$J$201,0)),K125=INDEX(Matches!$H$2:$H$201,MATCH($A125&amp;"-4",Matches!$J$2:$J$201,0))),5,IF(SIGN(J125-K125)&lt;&gt;SIGN(INDEX(Matches!$G$2:$G$201,MATCH($A125&amp;"-4",Matches!$J$2:$J$201,0))-INDEX(Matches!$H$2:$H$201,MATCH($A125&amp;"-4",Matches!$J$2:$J$201,0))),0,IF(J125-K125=INDEX(Matches!$G$2:$G$201,MATCH($A125&amp;"-4",Matches!$J$2:$J$201,0))-INDEX(Matches!$H$2:$H$201,MATCH($A125&amp;"-4",Matches!$J$2:$J$201,0)),3,2))))),""))</f>
        <v/>
      </c>
      <c r="AB125" s="12" t="str">
        <f aca="false">IF(OR($B125="",L125="",M125=""),"",IFERROR(IF(OR(INDEX(Matches!$I$2:$I$201,MATCH($A125&amp;"-5",Matches!$J$2:$J$201,0))="Void",INDEX(Matches!$G$2:$G$201,MATCH($A125&amp;"-5",Matches!$J$2:$J$201,0))="",INDEX(Matches!$H$2:$H$201,MATCH($A125&amp;"-5",Matches!$J$2:$J$201,0))=""),"",IF(AND($C125&lt;&gt;"",INDEX(Matches!$F$2:$F$201,MATCH($A125&amp;"-5",Matches!$J$2:$J$201,0))&lt;&gt;"",$C125&gt;=INDEX(Matches!$F$2:$F$201,MATCH($A125&amp;"-5",Matches!$J$2:$J$201,0))),"",IF(AND(L125=INDEX(Matches!$G$2:$G$201,MATCH($A125&amp;"-5",Matches!$J$2:$J$201,0)),M125=INDEX(Matches!$H$2:$H$201,MATCH($A125&amp;"-5",Matches!$J$2:$J$201,0))),5,IF(SIGN(L125-M125)&lt;&gt;SIGN(INDEX(Matches!$G$2:$G$201,MATCH($A125&amp;"-5",Matches!$J$2:$J$201,0))-INDEX(Matches!$H$2:$H$201,MATCH($A125&amp;"-5",Matches!$J$2:$J$201,0))),0,IF(L125-M125=INDEX(Matches!$G$2:$G$201,MATCH($A125&amp;"-5",Matches!$J$2:$J$201,0))-INDEX(Matches!$H$2:$H$201,MATCH($A125&amp;"-5",Matches!$J$2:$J$201,0)),3,2))))),""))</f>
        <v/>
      </c>
      <c r="AC125" s="12" t="str">
        <f aca="false">IF(OR($B125="",N125="",O125=""),"",IFERROR(IF(OR(INDEX(Matches!$I$2:$I$201,MATCH($A125&amp;"-6",Matches!$J$2:$J$201,0))="Void",INDEX(Matches!$G$2:$G$201,MATCH($A125&amp;"-6",Matches!$J$2:$J$201,0))="",INDEX(Matches!$H$2:$H$201,MATCH($A125&amp;"-6",Matches!$J$2:$J$201,0))=""),"",IF(AND($C125&lt;&gt;"",INDEX(Matches!$F$2:$F$201,MATCH($A125&amp;"-6",Matches!$J$2:$J$201,0))&lt;&gt;"",$C125&gt;=INDEX(Matches!$F$2:$F$201,MATCH($A125&amp;"-6",Matches!$J$2:$J$201,0))),"",IF(AND(N125=INDEX(Matches!$G$2:$G$201,MATCH($A125&amp;"-6",Matches!$J$2:$J$201,0)),O125=INDEX(Matches!$H$2:$H$201,MATCH($A125&amp;"-6",Matches!$J$2:$J$201,0))),5,IF(SIGN(N125-O125)&lt;&gt;SIGN(INDEX(Matches!$G$2:$G$201,MATCH($A125&amp;"-6",Matches!$J$2:$J$201,0))-INDEX(Matches!$H$2:$H$201,MATCH($A125&amp;"-6",Matches!$J$2:$J$201,0))),0,IF(N125-O125=INDEX(Matches!$G$2:$G$201,MATCH($A125&amp;"-6",Matches!$J$2:$J$201,0))-INDEX(Matches!$H$2:$H$201,MATCH($A125&amp;"-6",Matches!$J$2:$J$201,0)),3,2))))),""))</f>
        <v/>
      </c>
      <c r="AD125" s="12" t="str">
        <f aca="false">IF(OR($B125="",P125="",Q125=""),"",IFERROR(IF(OR(INDEX(Matches!$I$2:$I$201,MATCH($A125&amp;"-7",Matches!$J$2:$J$201,0))="Void",INDEX(Matches!$G$2:$G$201,MATCH($A125&amp;"-7",Matches!$J$2:$J$201,0))="",INDEX(Matches!$H$2:$H$201,MATCH($A125&amp;"-7",Matches!$J$2:$J$201,0))=""),"",IF(AND($C125&lt;&gt;"",INDEX(Matches!$F$2:$F$201,MATCH($A125&amp;"-7",Matches!$J$2:$J$201,0))&lt;&gt;"",$C125&gt;=INDEX(Matches!$F$2:$F$201,MATCH($A125&amp;"-7",Matches!$J$2:$J$201,0))),"",IF(AND(P125=INDEX(Matches!$G$2:$G$201,MATCH($A125&amp;"-7",Matches!$J$2:$J$201,0)),Q125=INDEX(Matches!$H$2:$H$201,MATCH($A125&amp;"-7",Matches!$J$2:$J$201,0))),5,IF(SIGN(P125-Q125)&lt;&gt;SIGN(INDEX(Matches!$G$2:$G$201,MATCH($A125&amp;"-7",Matches!$J$2:$J$201,0))-INDEX(Matches!$H$2:$H$201,MATCH($A125&amp;"-7",Matches!$J$2:$J$201,0))),0,IF(P125-Q125=INDEX(Matches!$G$2:$G$201,MATCH($A125&amp;"-7",Matches!$J$2:$J$201,0))-INDEX(Matches!$H$2:$H$201,MATCH($A125&amp;"-7",Matches!$J$2:$J$201,0)),3,2))))),""))</f>
        <v/>
      </c>
      <c r="AE125" s="12" t="str">
        <f aca="false">IF(OR($B125="",R125="",S125=""),"",IFERROR(IF(OR(INDEX(Matches!$I$2:$I$201,MATCH($A125&amp;"-8",Matches!$J$2:$J$201,0))="Void",INDEX(Matches!$G$2:$G$201,MATCH($A125&amp;"-8",Matches!$J$2:$J$201,0))="",INDEX(Matches!$H$2:$H$201,MATCH($A125&amp;"-8",Matches!$J$2:$J$201,0))=""),"",IF(AND($C125&lt;&gt;"",INDEX(Matches!$F$2:$F$201,MATCH($A125&amp;"-8",Matches!$J$2:$J$201,0))&lt;&gt;"",$C125&gt;=INDEX(Matches!$F$2:$F$201,MATCH($A125&amp;"-8",Matches!$J$2:$J$201,0))),"",IF(AND(R125=INDEX(Matches!$G$2:$G$201,MATCH($A125&amp;"-8",Matches!$J$2:$J$201,0)),S125=INDEX(Matches!$H$2:$H$201,MATCH($A125&amp;"-8",Matches!$J$2:$J$201,0))),5,IF(SIGN(R125-S125)&lt;&gt;SIGN(INDEX(Matches!$G$2:$G$201,MATCH($A125&amp;"-8",Matches!$J$2:$J$201,0))-INDEX(Matches!$H$2:$H$201,MATCH($A125&amp;"-8",Matches!$J$2:$J$201,0))),0,IF(R125-S125=INDEX(Matches!$G$2:$G$201,MATCH($A125&amp;"-8",Matches!$J$2:$J$201,0))-INDEX(Matches!$H$2:$H$201,MATCH($A125&amp;"-8",Matches!$J$2:$J$201,0)),3,2))))),""))</f>
        <v/>
      </c>
      <c r="AF125" s="12" t="str">
        <f aca="false">IF(OR($B125="",T125="",U125=""),"",IFERROR(IF(OR(INDEX(Matches!$I$2:$I$201,MATCH($A125&amp;"-9",Matches!$J$2:$J$201,0))="Void",INDEX(Matches!$G$2:$G$201,MATCH($A125&amp;"-9",Matches!$J$2:$J$201,0))="",INDEX(Matches!$H$2:$H$201,MATCH($A125&amp;"-9",Matches!$J$2:$J$201,0))=""),"",IF(AND($C125&lt;&gt;"",INDEX(Matches!$F$2:$F$201,MATCH($A125&amp;"-9",Matches!$J$2:$J$201,0))&lt;&gt;"",$C125&gt;=INDEX(Matches!$F$2:$F$201,MATCH($A125&amp;"-9",Matches!$J$2:$J$201,0))),"",IF(AND(T125=INDEX(Matches!$G$2:$G$201,MATCH($A125&amp;"-9",Matches!$J$2:$J$201,0)),U125=INDEX(Matches!$H$2:$H$201,MATCH($A125&amp;"-9",Matches!$J$2:$J$201,0))),5,IF(SIGN(T125-U125)&lt;&gt;SIGN(INDEX(Matches!$G$2:$G$201,MATCH($A125&amp;"-9",Matches!$J$2:$J$201,0))-INDEX(Matches!$H$2:$H$201,MATCH($A125&amp;"-9",Matches!$J$2:$J$201,0))),0,IF(T125-U125=INDEX(Matches!$G$2:$G$201,MATCH($A125&amp;"-9",Matches!$J$2:$J$201,0))-INDEX(Matches!$H$2:$H$201,MATCH($A125&amp;"-9",Matches!$J$2:$J$201,0)),3,2))))),""))</f>
        <v/>
      </c>
      <c r="AG125" s="12" t="str">
        <f aca="false">IF(OR($B125="",V125="",W125=""),"",IFERROR(IF(OR(INDEX(Matches!$I$2:$I$201,MATCH($A125&amp;"-10",Matches!$J$2:$J$201,0))="Void",INDEX(Matches!$G$2:$G$201,MATCH($A125&amp;"-10",Matches!$J$2:$J$201,0))="",INDEX(Matches!$H$2:$H$201,MATCH($A125&amp;"-10",Matches!$J$2:$J$201,0))=""),"",IF(AND($C125&lt;&gt;"",INDEX(Matches!$F$2:$F$201,MATCH($A125&amp;"-10",Matches!$J$2:$J$201,0))&lt;&gt;"",$C125&gt;=INDEX(Matches!$F$2:$F$201,MATCH($A125&amp;"-10",Matches!$J$2:$J$201,0))),"",IF(AND(V125=INDEX(Matches!$G$2:$G$201,MATCH($A125&amp;"-10",Matches!$J$2:$J$201,0)),W125=INDEX(Matches!$H$2:$H$201,MATCH($A125&amp;"-10",Matches!$J$2:$J$201,0))),5,IF(SIGN(V125-W125)&lt;&gt;SIGN(INDEX(Matches!$G$2:$G$201,MATCH($A125&amp;"-10",Matches!$J$2:$J$201,0))-INDEX(Matches!$H$2:$H$201,MATCH($A125&amp;"-10",Matches!$J$2:$J$201,0))),0,IF(V125-W125=INDEX(Matches!$G$2:$G$201,MATCH($A125&amp;"-10",Matches!$J$2:$J$201,0))-INDEX(Matches!$H$2:$H$201,MATCH($A125&amp;"-10",Matches!$J$2:$J$201,0)),3,2))))),""))</f>
        <v/>
      </c>
      <c r="AH125" s="13" t="str">
        <f aca="false">IF($B125="","",SUM(X125:AG125))</f>
        <v/>
      </c>
      <c r="AI125" s="12" t="str">
        <f aca="false">IF($B125="","",COUNTIF(X125:AG125,5))</f>
        <v/>
      </c>
      <c r="AJ125" s="12" t="str">
        <f aca="false">IF($B125="","",COUNTIF(X125:AG125,"&gt;=2"))</f>
        <v/>
      </c>
      <c r="AK125" s="12" t="str">
        <f aca="false">IF($B125="","",COUNT(X125:AG125))</f>
        <v/>
      </c>
    </row>
    <row r="126" customFormat="false" ht="15" hidden="false" customHeight="false" outlineLevel="0" collapsed="false">
      <c r="A126" s="7"/>
      <c r="B126" s="7"/>
      <c r="C126" s="11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12" t="str">
        <f aca="false">IF(OR($B126="",D126="",E126=""),"",IFERROR(IF(OR(INDEX(Matches!$I$2:$I$201,MATCH($A126&amp;"-1",Matches!$J$2:$J$201,0))="Void",INDEX(Matches!$G$2:$G$201,MATCH($A126&amp;"-1",Matches!$J$2:$J$201,0))="",INDEX(Matches!$H$2:$H$201,MATCH($A126&amp;"-1",Matches!$J$2:$J$201,0))=""),"",IF(AND($C126&lt;&gt;"",INDEX(Matches!$F$2:$F$201,MATCH($A126&amp;"-1",Matches!$J$2:$J$201,0))&lt;&gt;"",$C126&gt;=INDEX(Matches!$F$2:$F$201,MATCH($A126&amp;"-1",Matches!$J$2:$J$201,0))),"",IF(AND(D126=INDEX(Matches!$G$2:$G$201,MATCH($A126&amp;"-1",Matches!$J$2:$J$201,0)),E126=INDEX(Matches!$H$2:$H$201,MATCH($A126&amp;"-1",Matches!$J$2:$J$201,0))),5,IF(SIGN(D126-E126)&lt;&gt;SIGN(INDEX(Matches!$G$2:$G$201,MATCH($A126&amp;"-1",Matches!$J$2:$J$201,0))-INDEX(Matches!$H$2:$H$201,MATCH($A126&amp;"-1",Matches!$J$2:$J$201,0))),0,IF(D126-E126=INDEX(Matches!$G$2:$G$201,MATCH($A126&amp;"-1",Matches!$J$2:$J$201,0))-INDEX(Matches!$H$2:$H$201,MATCH($A126&amp;"-1",Matches!$J$2:$J$201,0)),3,2))))),""))</f>
        <v/>
      </c>
      <c r="Y126" s="12" t="str">
        <f aca="false">IF(OR($B126="",F126="",G126=""),"",IFERROR(IF(OR(INDEX(Matches!$I$2:$I$201,MATCH($A126&amp;"-2",Matches!$J$2:$J$201,0))="Void",INDEX(Matches!$G$2:$G$201,MATCH($A126&amp;"-2",Matches!$J$2:$J$201,0))="",INDEX(Matches!$H$2:$H$201,MATCH($A126&amp;"-2",Matches!$J$2:$J$201,0))=""),"",IF(AND($C126&lt;&gt;"",INDEX(Matches!$F$2:$F$201,MATCH($A126&amp;"-2",Matches!$J$2:$J$201,0))&lt;&gt;"",$C126&gt;=INDEX(Matches!$F$2:$F$201,MATCH($A126&amp;"-2",Matches!$J$2:$J$201,0))),"",IF(AND(F126=INDEX(Matches!$G$2:$G$201,MATCH($A126&amp;"-2",Matches!$J$2:$J$201,0)),G126=INDEX(Matches!$H$2:$H$201,MATCH($A126&amp;"-2",Matches!$J$2:$J$201,0))),5,IF(SIGN(F126-G126)&lt;&gt;SIGN(INDEX(Matches!$G$2:$G$201,MATCH($A126&amp;"-2",Matches!$J$2:$J$201,0))-INDEX(Matches!$H$2:$H$201,MATCH($A126&amp;"-2",Matches!$J$2:$J$201,0))),0,IF(F126-G126=INDEX(Matches!$G$2:$G$201,MATCH($A126&amp;"-2",Matches!$J$2:$J$201,0))-INDEX(Matches!$H$2:$H$201,MATCH($A126&amp;"-2",Matches!$J$2:$J$201,0)),3,2))))),""))</f>
        <v/>
      </c>
      <c r="Z126" s="12" t="str">
        <f aca="false">IF(OR($B126="",H126="",I126=""),"",IFERROR(IF(OR(INDEX(Matches!$I$2:$I$201,MATCH($A126&amp;"-3",Matches!$J$2:$J$201,0))="Void",INDEX(Matches!$G$2:$G$201,MATCH($A126&amp;"-3",Matches!$J$2:$J$201,0))="",INDEX(Matches!$H$2:$H$201,MATCH($A126&amp;"-3",Matches!$J$2:$J$201,0))=""),"",IF(AND($C126&lt;&gt;"",INDEX(Matches!$F$2:$F$201,MATCH($A126&amp;"-3",Matches!$J$2:$J$201,0))&lt;&gt;"",$C126&gt;=INDEX(Matches!$F$2:$F$201,MATCH($A126&amp;"-3",Matches!$J$2:$J$201,0))),"",IF(AND(H126=INDEX(Matches!$G$2:$G$201,MATCH($A126&amp;"-3",Matches!$J$2:$J$201,0)),I126=INDEX(Matches!$H$2:$H$201,MATCH($A126&amp;"-3",Matches!$J$2:$J$201,0))),5,IF(SIGN(H126-I126)&lt;&gt;SIGN(INDEX(Matches!$G$2:$G$201,MATCH($A126&amp;"-3",Matches!$J$2:$J$201,0))-INDEX(Matches!$H$2:$H$201,MATCH($A126&amp;"-3",Matches!$J$2:$J$201,0))),0,IF(H126-I126=INDEX(Matches!$G$2:$G$201,MATCH($A126&amp;"-3",Matches!$J$2:$J$201,0))-INDEX(Matches!$H$2:$H$201,MATCH($A126&amp;"-3",Matches!$J$2:$J$201,0)),3,2))))),""))</f>
        <v/>
      </c>
      <c r="AA126" s="12" t="str">
        <f aca="false">IF(OR($B126="",J126="",K126=""),"",IFERROR(IF(OR(INDEX(Matches!$I$2:$I$201,MATCH($A126&amp;"-4",Matches!$J$2:$J$201,0))="Void",INDEX(Matches!$G$2:$G$201,MATCH($A126&amp;"-4",Matches!$J$2:$J$201,0))="",INDEX(Matches!$H$2:$H$201,MATCH($A126&amp;"-4",Matches!$J$2:$J$201,0))=""),"",IF(AND($C126&lt;&gt;"",INDEX(Matches!$F$2:$F$201,MATCH($A126&amp;"-4",Matches!$J$2:$J$201,0))&lt;&gt;"",$C126&gt;=INDEX(Matches!$F$2:$F$201,MATCH($A126&amp;"-4",Matches!$J$2:$J$201,0))),"",IF(AND(J126=INDEX(Matches!$G$2:$G$201,MATCH($A126&amp;"-4",Matches!$J$2:$J$201,0)),K126=INDEX(Matches!$H$2:$H$201,MATCH($A126&amp;"-4",Matches!$J$2:$J$201,0))),5,IF(SIGN(J126-K126)&lt;&gt;SIGN(INDEX(Matches!$G$2:$G$201,MATCH($A126&amp;"-4",Matches!$J$2:$J$201,0))-INDEX(Matches!$H$2:$H$201,MATCH($A126&amp;"-4",Matches!$J$2:$J$201,0))),0,IF(J126-K126=INDEX(Matches!$G$2:$G$201,MATCH($A126&amp;"-4",Matches!$J$2:$J$201,0))-INDEX(Matches!$H$2:$H$201,MATCH($A126&amp;"-4",Matches!$J$2:$J$201,0)),3,2))))),""))</f>
        <v/>
      </c>
      <c r="AB126" s="12" t="str">
        <f aca="false">IF(OR($B126="",L126="",M126=""),"",IFERROR(IF(OR(INDEX(Matches!$I$2:$I$201,MATCH($A126&amp;"-5",Matches!$J$2:$J$201,0))="Void",INDEX(Matches!$G$2:$G$201,MATCH($A126&amp;"-5",Matches!$J$2:$J$201,0))="",INDEX(Matches!$H$2:$H$201,MATCH($A126&amp;"-5",Matches!$J$2:$J$201,0))=""),"",IF(AND($C126&lt;&gt;"",INDEX(Matches!$F$2:$F$201,MATCH($A126&amp;"-5",Matches!$J$2:$J$201,0))&lt;&gt;"",$C126&gt;=INDEX(Matches!$F$2:$F$201,MATCH($A126&amp;"-5",Matches!$J$2:$J$201,0))),"",IF(AND(L126=INDEX(Matches!$G$2:$G$201,MATCH($A126&amp;"-5",Matches!$J$2:$J$201,0)),M126=INDEX(Matches!$H$2:$H$201,MATCH($A126&amp;"-5",Matches!$J$2:$J$201,0))),5,IF(SIGN(L126-M126)&lt;&gt;SIGN(INDEX(Matches!$G$2:$G$201,MATCH($A126&amp;"-5",Matches!$J$2:$J$201,0))-INDEX(Matches!$H$2:$H$201,MATCH($A126&amp;"-5",Matches!$J$2:$J$201,0))),0,IF(L126-M126=INDEX(Matches!$G$2:$G$201,MATCH($A126&amp;"-5",Matches!$J$2:$J$201,0))-INDEX(Matches!$H$2:$H$201,MATCH($A126&amp;"-5",Matches!$J$2:$J$201,0)),3,2))))),""))</f>
        <v/>
      </c>
      <c r="AC126" s="12" t="str">
        <f aca="false">IF(OR($B126="",N126="",O126=""),"",IFERROR(IF(OR(INDEX(Matches!$I$2:$I$201,MATCH($A126&amp;"-6",Matches!$J$2:$J$201,0))="Void",INDEX(Matches!$G$2:$G$201,MATCH($A126&amp;"-6",Matches!$J$2:$J$201,0))="",INDEX(Matches!$H$2:$H$201,MATCH($A126&amp;"-6",Matches!$J$2:$J$201,0))=""),"",IF(AND($C126&lt;&gt;"",INDEX(Matches!$F$2:$F$201,MATCH($A126&amp;"-6",Matches!$J$2:$J$201,0))&lt;&gt;"",$C126&gt;=INDEX(Matches!$F$2:$F$201,MATCH($A126&amp;"-6",Matches!$J$2:$J$201,0))),"",IF(AND(N126=INDEX(Matches!$G$2:$G$201,MATCH($A126&amp;"-6",Matches!$J$2:$J$201,0)),O126=INDEX(Matches!$H$2:$H$201,MATCH($A126&amp;"-6",Matches!$J$2:$J$201,0))),5,IF(SIGN(N126-O126)&lt;&gt;SIGN(INDEX(Matches!$G$2:$G$201,MATCH($A126&amp;"-6",Matches!$J$2:$J$201,0))-INDEX(Matches!$H$2:$H$201,MATCH($A126&amp;"-6",Matches!$J$2:$J$201,0))),0,IF(N126-O126=INDEX(Matches!$G$2:$G$201,MATCH($A126&amp;"-6",Matches!$J$2:$J$201,0))-INDEX(Matches!$H$2:$H$201,MATCH($A126&amp;"-6",Matches!$J$2:$J$201,0)),3,2))))),""))</f>
        <v/>
      </c>
      <c r="AD126" s="12" t="str">
        <f aca="false">IF(OR($B126="",P126="",Q126=""),"",IFERROR(IF(OR(INDEX(Matches!$I$2:$I$201,MATCH($A126&amp;"-7",Matches!$J$2:$J$201,0))="Void",INDEX(Matches!$G$2:$G$201,MATCH($A126&amp;"-7",Matches!$J$2:$J$201,0))="",INDEX(Matches!$H$2:$H$201,MATCH($A126&amp;"-7",Matches!$J$2:$J$201,0))=""),"",IF(AND($C126&lt;&gt;"",INDEX(Matches!$F$2:$F$201,MATCH($A126&amp;"-7",Matches!$J$2:$J$201,0))&lt;&gt;"",$C126&gt;=INDEX(Matches!$F$2:$F$201,MATCH($A126&amp;"-7",Matches!$J$2:$J$201,0))),"",IF(AND(P126=INDEX(Matches!$G$2:$G$201,MATCH($A126&amp;"-7",Matches!$J$2:$J$201,0)),Q126=INDEX(Matches!$H$2:$H$201,MATCH($A126&amp;"-7",Matches!$J$2:$J$201,0))),5,IF(SIGN(P126-Q126)&lt;&gt;SIGN(INDEX(Matches!$G$2:$G$201,MATCH($A126&amp;"-7",Matches!$J$2:$J$201,0))-INDEX(Matches!$H$2:$H$201,MATCH($A126&amp;"-7",Matches!$J$2:$J$201,0))),0,IF(P126-Q126=INDEX(Matches!$G$2:$G$201,MATCH($A126&amp;"-7",Matches!$J$2:$J$201,0))-INDEX(Matches!$H$2:$H$201,MATCH($A126&amp;"-7",Matches!$J$2:$J$201,0)),3,2))))),""))</f>
        <v/>
      </c>
      <c r="AE126" s="12" t="str">
        <f aca="false">IF(OR($B126="",R126="",S126=""),"",IFERROR(IF(OR(INDEX(Matches!$I$2:$I$201,MATCH($A126&amp;"-8",Matches!$J$2:$J$201,0))="Void",INDEX(Matches!$G$2:$G$201,MATCH($A126&amp;"-8",Matches!$J$2:$J$201,0))="",INDEX(Matches!$H$2:$H$201,MATCH($A126&amp;"-8",Matches!$J$2:$J$201,0))=""),"",IF(AND($C126&lt;&gt;"",INDEX(Matches!$F$2:$F$201,MATCH($A126&amp;"-8",Matches!$J$2:$J$201,0))&lt;&gt;"",$C126&gt;=INDEX(Matches!$F$2:$F$201,MATCH($A126&amp;"-8",Matches!$J$2:$J$201,0))),"",IF(AND(R126=INDEX(Matches!$G$2:$G$201,MATCH($A126&amp;"-8",Matches!$J$2:$J$201,0)),S126=INDEX(Matches!$H$2:$H$201,MATCH($A126&amp;"-8",Matches!$J$2:$J$201,0))),5,IF(SIGN(R126-S126)&lt;&gt;SIGN(INDEX(Matches!$G$2:$G$201,MATCH($A126&amp;"-8",Matches!$J$2:$J$201,0))-INDEX(Matches!$H$2:$H$201,MATCH($A126&amp;"-8",Matches!$J$2:$J$201,0))),0,IF(R126-S126=INDEX(Matches!$G$2:$G$201,MATCH($A126&amp;"-8",Matches!$J$2:$J$201,0))-INDEX(Matches!$H$2:$H$201,MATCH($A126&amp;"-8",Matches!$J$2:$J$201,0)),3,2))))),""))</f>
        <v/>
      </c>
      <c r="AF126" s="12" t="str">
        <f aca="false">IF(OR($B126="",T126="",U126=""),"",IFERROR(IF(OR(INDEX(Matches!$I$2:$I$201,MATCH($A126&amp;"-9",Matches!$J$2:$J$201,0))="Void",INDEX(Matches!$G$2:$G$201,MATCH($A126&amp;"-9",Matches!$J$2:$J$201,0))="",INDEX(Matches!$H$2:$H$201,MATCH($A126&amp;"-9",Matches!$J$2:$J$201,0))=""),"",IF(AND($C126&lt;&gt;"",INDEX(Matches!$F$2:$F$201,MATCH($A126&amp;"-9",Matches!$J$2:$J$201,0))&lt;&gt;"",$C126&gt;=INDEX(Matches!$F$2:$F$201,MATCH($A126&amp;"-9",Matches!$J$2:$J$201,0))),"",IF(AND(T126=INDEX(Matches!$G$2:$G$201,MATCH($A126&amp;"-9",Matches!$J$2:$J$201,0)),U126=INDEX(Matches!$H$2:$H$201,MATCH($A126&amp;"-9",Matches!$J$2:$J$201,0))),5,IF(SIGN(T126-U126)&lt;&gt;SIGN(INDEX(Matches!$G$2:$G$201,MATCH($A126&amp;"-9",Matches!$J$2:$J$201,0))-INDEX(Matches!$H$2:$H$201,MATCH($A126&amp;"-9",Matches!$J$2:$J$201,0))),0,IF(T126-U126=INDEX(Matches!$G$2:$G$201,MATCH($A126&amp;"-9",Matches!$J$2:$J$201,0))-INDEX(Matches!$H$2:$H$201,MATCH($A126&amp;"-9",Matches!$J$2:$J$201,0)),3,2))))),""))</f>
        <v/>
      </c>
      <c r="AG126" s="12" t="str">
        <f aca="false">IF(OR($B126="",V126="",W126=""),"",IFERROR(IF(OR(INDEX(Matches!$I$2:$I$201,MATCH($A126&amp;"-10",Matches!$J$2:$J$201,0))="Void",INDEX(Matches!$G$2:$G$201,MATCH($A126&amp;"-10",Matches!$J$2:$J$201,0))="",INDEX(Matches!$H$2:$H$201,MATCH($A126&amp;"-10",Matches!$J$2:$J$201,0))=""),"",IF(AND($C126&lt;&gt;"",INDEX(Matches!$F$2:$F$201,MATCH($A126&amp;"-10",Matches!$J$2:$J$201,0))&lt;&gt;"",$C126&gt;=INDEX(Matches!$F$2:$F$201,MATCH($A126&amp;"-10",Matches!$J$2:$J$201,0))),"",IF(AND(V126=INDEX(Matches!$G$2:$G$201,MATCH($A126&amp;"-10",Matches!$J$2:$J$201,0)),W126=INDEX(Matches!$H$2:$H$201,MATCH($A126&amp;"-10",Matches!$J$2:$J$201,0))),5,IF(SIGN(V126-W126)&lt;&gt;SIGN(INDEX(Matches!$G$2:$G$201,MATCH($A126&amp;"-10",Matches!$J$2:$J$201,0))-INDEX(Matches!$H$2:$H$201,MATCH($A126&amp;"-10",Matches!$J$2:$J$201,0))),0,IF(V126-W126=INDEX(Matches!$G$2:$G$201,MATCH($A126&amp;"-10",Matches!$J$2:$J$201,0))-INDEX(Matches!$H$2:$H$201,MATCH($A126&amp;"-10",Matches!$J$2:$J$201,0)),3,2))))),""))</f>
        <v/>
      </c>
      <c r="AH126" s="13" t="str">
        <f aca="false">IF($B126="","",SUM(X126:AG126))</f>
        <v/>
      </c>
      <c r="AI126" s="12" t="str">
        <f aca="false">IF($B126="","",COUNTIF(X126:AG126,5))</f>
        <v/>
      </c>
      <c r="AJ126" s="12" t="str">
        <f aca="false">IF($B126="","",COUNTIF(X126:AG126,"&gt;=2"))</f>
        <v/>
      </c>
      <c r="AK126" s="12" t="str">
        <f aca="false">IF($B126="","",COUNT(X126:AG126))</f>
        <v/>
      </c>
    </row>
    <row r="127" customFormat="false" ht="15" hidden="false" customHeight="false" outlineLevel="0" collapsed="false">
      <c r="A127" s="7"/>
      <c r="B127" s="7"/>
      <c r="C127" s="11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12" t="str">
        <f aca="false">IF(OR($B127="",D127="",E127=""),"",IFERROR(IF(OR(INDEX(Matches!$I$2:$I$201,MATCH($A127&amp;"-1",Matches!$J$2:$J$201,0))="Void",INDEX(Matches!$G$2:$G$201,MATCH($A127&amp;"-1",Matches!$J$2:$J$201,0))="",INDEX(Matches!$H$2:$H$201,MATCH($A127&amp;"-1",Matches!$J$2:$J$201,0))=""),"",IF(AND($C127&lt;&gt;"",INDEX(Matches!$F$2:$F$201,MATCH($A127&amp;"-1",Matches!$J$2:$J$201,0))&lt;&gt;"",$C127&gt;=INDEX(Matches!$F$2:$F$201,MATCH($A127&amp;"-1",Matches!$J$2:$J$201,0))),"",IF(AND(D127=INDEX(Matches!$G$2:$G$201,MATCH($A127&amp;"-1",Matches!$J$2:$J$201,0)),E127=INDEX(Matches!$H$2:$H$201,MATCH($A127&amp;"-1",Matches!$J$2:$J$201,0))),5,IF(SIGN(D127-E127)&lt;&gt;SIGN(INDEX(Matches!$G$2:$G$201,MATCH($A127&amp;"-1",Matches!$J$2:$J$201,0))-INDEX(Matches!$H$2:$H$201,MATCH($A127&amp;"-1",Matches!$J$2:$J$201,0))),0,IF(D127-E127=INDEX(Matches!$G$2:$G$201,MATCH($A127&amp;"-1",Matches!$J$2:$J$201,0))-INDEX(Matches!$H$2:$H$201,MATCH($A127&amp;"-1",Matches!$J$2:$J$201,0)),3,2))))),""))</f>
        <v/>
      </c>
      <c r="Y127" s="12" t="str">
        <f aca="false">IF(OR($B127="",F127="",G127=""),"",IFERROR(IF(OR(INDEX(Matches!$I$2:$I$201,MATCH($A127&amp;"-2",Matches!$J$2:$J$201,0))="Void",INDEX(Matches!$G$2:$G$201,MATCH($A127&amp;"-2",Matches!$J$2:$J$201,0))="",INDEX(Matches!$H$2:$H$201,MATCH($A127&amp;"-2",Matches!$J$2:$J$201,0))=""),"",IF(AND($C127&lt;&gt;"",INDEX(Matches!$F$2:$F$201,MATCH($A127&amp;"-2",Matches!$J$2:$J$201,0))&lt;&gt;"",$C127&gt;=INDEX(Matches!$F$2:$F$201,MATCH($A127&amp;"-2",Matches!$J$2:$J$201,0))),"",IF(AND(F127=INDEX(Matches!$G$2:$G$201,MATCH($A127&amp;"-2",Matches!$J$2:$J$201,0)),G127=INDEX(Matches!$H$2:$H$201,MATCH($A127&amp;"-2",Matches!$J$2:$J$201,0))),5,IF(SIGN(F127-G127)&lt;&gt;SIGN(INDEX(Matches!$G$2:$G$201,MATCH($A127&amp;"-2",Matches!$J$2:$J$201,0))-INDEX(Matches!$H$2:$H$201,MATCH($A127&amp;"-2",Matches!$J$2:$J$201,0))),0,IF(F127-G127=INDEX(Matches!$G$2:$G$201,MATCH($A127&amp;"-2",Matches!$J$2:$J$201,0))-INDEX(Matches!$H$2:$H$201,MATCH($A127&amp;"-2",Matches!$J$2:$J$201,0)),3,2))))),""))</f>
        <v/>
      </c>
      <c r="Z127" s="12" t="str">
        <f aca="false">IF(OR($B127="",H127="",I127=""),"",IFERROR(IF(OR(INDEX(Matches!$I$2:$I$201,MATCH($A127&amp;"-3",Matches!$J$2:$J$201,0))="Void",INDEX(Matches!$G$2:$G$201,MATCH($A127&amp;"-3",Matches!$J$2:$J$201,0))="",INDEX(Matches!$H$2:$H$201,MATCH($A127&amp;"-3",Matches!$J$2:$J$201,0))=""),"",IF(AND($C127&lt;&gt;"",INDEX(Matches!$F$2:$F$201,MATCH($A127&amp;"-3",Matches!$J$2:$J$201,0))&lt;&gt;"",$C127&gt;=INDEX(Matches!$F$2:$F$201,MATCH($A127&amp;"-3",Matches!$J$2:$J$201,0))),"",IF(AND(H127=INDEX(Matches!$G$2:$G$201,MATCH($A127&amp;"-3",Matches!$J$2:$J$201,0)),I127=INDEX(Matches!$H$2:$H$201,MATCH($A127&amp;"-3",Matches!$J$2:$J$201,0))),5,IF(SIGN(H127-I127)&lt;&gt;SIGN(INDEX(Matches!$G$2:$G$201,MATCH($A127&amp;"-3",Matches!$J$2:$J$201,0))-INDEX(Matches!$H$2:$H$201,MATCH($A127&amp;"-3",Matches!$J$2:$J$201,0))),0,IF(H127-I127=INDEX(Matches!$G$2:$G$201,MATCH($A127&amp;"-3",Matches!$J$2:$J$201,0))-INDEX(Matches!$H$2:$H$201,MATCH($A127&amp;"-3",Matches!$J$2:$J$201,0)),3,2))))),""))</f>
        <v/>
      </c>
      <c r="AA127" s="12" t="str">
        <f aca="false">IF(OR($B127="",J127="",K127=""),"",IFERROR(IF(OR(INDEX(Matches!$I$2:$I$201,MATCH($A127&amp;"-4",Matches!$J$2:$J$201,0))="Void",INDEX(Matches!$G$2:$G$201,MATCH($A127&amp;"-4",Matches!$J$2:$J$201,0))="",INDEX(Matches!$H$2:$H$201,MATCH($A127&amp;"-4",Matches!$J$2:$J$201,0))=""),"",IF(AND($C127&lt;&gt;"",INDEX(Matches!$F$2:$F$201,MATCH($A127&amp;"-4",Matches!$J$2:$J$201,0))&lt;&gt;"",$C127&gt;=INDEX(Matches!$F$2:$F$201,MATCH($A127&amp;"-4",Matches!$J$2:$J$201,0))),"",IF(AND(J127=INDEX(Matches!$G$2:$G$201,MATCH($A127&amp;"-4",Matches!$J$2:$J$201,0)),K127=INDEX(Matches!$H$2:$H$201,MATCH($A127&amp;"-4",Matches!$J$2:$J$201,0))),5,IF(SIGN(J127-K127)&lt;&gt;SIGN(INDEX(Matches!$G$2:$G$201,MATCH($A127&amp;"-4",Matches!$J$2:$J$201,0))-INDEX(Matches!$H$2:$H$201,MATCH($A127&amp;"-4",Matches!$J$2:$J$201,0))),0,IF(J127-K127=INDEX(Matches!$G$2:$G$201,MATCH($A127&amp;"-4",Matches!$J$2:$J$201,0))-INDEX(Matches!$H$2:$H$201,MATCH($A127&amp;"-4",Matches!$J$2:$J$201,0)),3,2))))),""))</f>
        <v/>
      </c>
      <c r="AB127" s="12" t="str">
        <f aca="false">IF(OR($B127="",L127="",M127=""),"",IFERROR(IF(OR(INDEX(Matches!$I$2:$I$201,MATCH($A127&amp;"-5",Matches!$J$2:$J$201,0))="Void",INDEX(Matches!$G$2:$G$201,MATCH($A127&amp;"-5",Matches!$J$2:$J$201,0))="",INDEX(Matches!$H$2:$H$201,MATCH($A127&amp;"-5",Matches!$J$2:$J$201,0))=""),"",IF(AND($C127&lt;&gt;"",INDEX(Matches!$F$2:$F$201,MATCH($A127&amp;"-5",Matches!$J$2:$J$201,0))&lt;&gt;"",$C127&gt;=INDEX(Matches!$F$2:$F$201,MATCH($A127&amp;"-5",Matches!$J$2:$J$201,0))),"",IF(AND(L127=INDEX(Matches!$G$2:$G$201,MATCH($A127&amp;"-5",Matches!$J$2:$J$201,0)),M127=INDEX(Matches!$H$2:$H$201,MATCH($A127&amp;"-5",Matches!$J$2:$J$201,0))),5,IF(SIGN(L127-M127)&lt;&gt;SIGN(INDEX(Matches!$G$2:$G$201,MATCH($A127&amp;"-5",Matches!$J$2:$J$201,0))-INDEX(Matches!$H$2:$H$201,MATCH($A127&amp;"-5",Matches!$J$2:$J$201,0))),0,IF(L127-M127=INDEX(Matches!$G$2:$G$201,MATCH($A127&amp;"-5",Matches!$J$2:$J$201,0))-INDEX(Matches!$H$2:$H$201,MATCH($A127&amp;"-5",Matches!$J$2:$J$201,0)),3,2))))),""))</f>
        <v/>
      </c>
      <c r="AC127" s="12" t="str">
        <f aca="false">IF(OR($B127="",N127="",O127=""),"",IFERROR(IF(OR(INDEX(Matches!$I$2:$I$201,MATCH($A127&amp;"-6",Matches!$J$2:$J$201,0))="Void",INDEX(Matches!$G$2:$G$201,MATCH($A127&amp;"-6",Matches!$J$2:$J$201,0))="",INDEX(Matches!$H$2:$H$201,MATCH($A127&amp;"-6",Matches!$J$2:$J$201,0))=""),"",IF(AND($C127&lt;&gt;"",INDEX(Matches!$F$2:$F$201,MATCH($A127&amp;"-6",Matches!$J$2:$J$201,0))&lt;&gt;"",$C127&gt;=INDEX(Matches!$F$2:$F$201,MATCH($A127&amp;"-6",Matches!$J$2:$J$201,0))),"",IF(AND(N127=INDEX(Matches!$G$2:$G$201,MATCH($A127&amp;"-6",Matches!$J$2:$J$201,0)),O127=INDEX(Matches!$H$2:$H$201,MATCH($A127&amp;"-6",Matches!$J$2:$J$201,0))),5,IF(SIGN(N127-O127)&lt;&gt;SIGN(INDEX(Matches!$G$2:$G$201,MATCH($A127&amp;"-6",Matches!$J$2:$J$201,0))-INDEX(Matches!$H$2:$H$201,MATCH($A127&amp;"-6",Matches!$J$2:$J$201,0))),0,IF(N127-O127=INDEX(Matches!$G$2:$G$201,MATCH($A127&amp;"-6",Matches!$J$2:$J$201,0))-INDEX(Matches!$H$2:$H$201,MATCH($A127&amp;"-6",Matches!$J$2:$J$201,0)),3,2))))),""))</f>
        <v/>
      </c>
      <c r="AD127" s="12" t="str">
        <f aca="false">IF(OR($B127="",P127="",Q127=""),"",IFERROR(IF(OR(INDEX(Matches!$I$2:$I$201,MATCH($A127&amp;"-7",Matches!$J$2:$J$201,0))="Void",INDEX(Matches!$G$2:$G$201,MATCH($A127&amp;"-7",Matches!$J$2:$J$201,0))="",INDEX(Matches!$H$2:$H$201,MATCH($A127&amp;"-7",Matches!$J$2:$J$201,0))=""),"",IF(AND($C127&lt;&gt;"",INDEX(Matches!$F$2:$F$201,MATCH($A127&amp;"-7",Matches!$J$2:$J$201,0))&lt;&gt;"",$C127&gt;=INDEX(Matches!$F$2:$F$201,MATCH($A127&amp;"-7",Matches!$J$2:$J$201,0))),"",IF(AND(P127=INDEX(Matches!$G$2:$G$201,MATCH($A127&amp;"-7",Matches!$J$2:$J$201,0)),Q127=INDEX(Matches!$H$2:$H$201,MATCH($A127&amp;"-7",Matches!$J$2:$J$201,0))),5,IF(SIGN(P127-Q127)&lt;&gt;SIGN(INDEX(Matches!$G$2:$G$201,MATCH($A127&amp;"-7",Matches!$J$2:$J$201,0))-INDEX(Matches!$H$2:$H$201,MATCH($A127&amp;"-7",Matches!$J$2:$J$201,0))),0,IF(P127-Q127=INDEX(Matches!$G$2:$G$201,MATCH($A127&amp;"-7",Matches!$J$2:$J$201,0))-INDEX(Matches!$H$2:$H$201,MATCH($A127&amp;"-7",Matches!$J$2:$J$201,0)),3,2))))),""))</f>
        <v/>
      </c>
      <c r="AE127" s="12" t="str">
        <f aca="false">IF(OR($B127="",R127="",S127=""),"",IFERROR(IF(OR(INDEX(Matches!$I$2:$I$201,MATCH($A127&amp;"-8",Matches!$J$2:$J$201,0))="Void",INDEX(Matches!$G$2:$G$201,MATCH($A127&amp;"-8",Matches!$J$2:$J$201,0))="",INDEX(Matches!$H$2:$H$201,MATCH($A127&amp;"-8",Matches!$J$2:$J$201,0))=""),"",IF(AND($C127&lt;&gt;"",INDEX(Matches!$F$2:$F$201,MATCH($A127&amp;"-8",Matches!$J$2:$J$201,0))&lt;&gt;"",$C127&gt;=INDEX(Matches!$F$2:$F$201,MATCH($A127&amp;"-8",Matches!$J$2:$J$201,0))),"",IF(AND(R127=INDEX(Matches!$G$2:$G$201,MATCH($A127&amp;"-8",Matches!$J$2:$J$201,0)),S127=INDEX(Matches!$H$2:$H$201,MATCH($A127&amp;"-8",Matches!$J$2:$J$201,0))),5,IF(SIGN(R127-S127)&lt;&gt;SIGN(INDEX(Matches!$G$2:$G$201,MATCH($A127&amp;"-8",Matches!$J$2:$J$201,0))-INDEX(Matches!$H$2:$H$201,MATCH($A127&amp;"-8",Matches!$J$2:$J$201,0))),0,IF(R127-S127=INDEX(Matches!$G$2:$G$201,MATCH($A127&amp;"-8",Matches!$J$2:$J$201,0))-INDEX(Matches!$H$2:$H$201,MATCH($A127&amp;"-8",Matches!$J$2:$J$201,0)),3,2))))),""))</f>
        <v/>
      </c>
      <c r="AF127" s="12" t="str">
        <f aca="false">IF(OR($B127="",T127="",U127=""),"",IFERROR(IF(OR(INDEX(Matches!$I$2:$I$201,MATCH($A127&amp;"-9",Matches!$J$2:$J$201,0))="Void",INDEX(Matches!$G$2:$G$201,MATCH($A127&amp;"-9",Matches!$J$2:$J$201,0))="",INDEX(Matches!$H$2:$H$201,MATCH($A127&amp;"-9",Matches!$J$2:$J$201,0))=""),"",IF(AND($C127&lt;&gt;"",INDEX(Matches!$F$2:$F$201,MATCH($A127&amp;"-9",Matches!$J$2:$J$201,0))&lt;&gt;"",$C127&gt;=INDEX(Matches!$F$2:$F$201,MATCH($A127&amp;"-9",Matches!$J$2:$J$201,0))),"",IF(AND(T127=INDEX(Matches!$G$2:$G$201,MATCH($A127&amp;"-9",Matches!$J$2:$J$201,0)),U127=INDEX(Matches!$H$2:$H$201,MATCH($A127&amp;"-9",Matches!$J$2:$J$201,0))),5,IF(SIGN(T127-U127)&lt;&gt;SIGN(INDEX(Matches!$G$2:$G$201,MATCH($A127&amp;"-9",Matches!$J$2:$J$201,0))-INDEX(Matches!$H$2:$H$201,MATCH($A127&amp;"-9",Matches!$J$2:$J$201,0))),0,IF(T127-U127=INDEX(Matches!$G$2:$G$201,MATCH($A127&amp;"-9",Matches!$J$2:$J$201,0))-INDEX(Matches!$H$2:$H$201,MATCH($A127&amp;"-9",Matches!$J$2:$J$201,0)),3,2))))),""))</f>
        <v/>
      </c>
      <c r="AG127" s="12" t="str">
        <f aca="false">IF(OR($B127="",V127="",W127=""),"",IFERROR(IF(OR(INDEX(Matches!$I$2:$I$201,MATCH($A127&amp;"-10",Matches!$J$2:$J$201,0))="Void",INDEX(Matches!$G$2:$G$201,MATCH($A127&amp;"-10",Matches!$J$2:$J$201,0))="",INDEX(Matches!$H$2:$H$201,MATCH($A127&amp;"-10",Matches!$J$2:$J$201,0))=""),"",IF(AND($C127&lt;&gt;"",INDEX(Matches!$F$2:$F$201,MATCH($A127&amp;"-10",Matches!$J$2:$J$201,0))&lt;&gt;"",$C127&gt;=INDEX(Matches!$F$2:$F$201,MATCH($A127&amp;"-10",Matches!$J$2:$J$201,0))),"",IF(AND(V127=INDEX(Matches!$G$2:$G$201,MATCH($A127&amp;"-10",Matches!$J$2:$J$201,0)),W127=INDEX(Matches!$H$2:$H$201,MATCH($A127&amp;"-10",Matches!$J$2:$J$201,0))),5,IF(SIGN(V127-W127)&lt;&gt;SIGN(INDEX(Matches!$G$2:$G$201,MATCH($A127&amp;"-10",Matches!$J$2:$J$201,0))-INDEX(Matches!$H$2:$H$201,MATCH($A127&amp;"-10",Matches!$J$2:$J$201,0))),0,IF(V127-W127=INDEX(Matches!$G$2:$G$201,MATCH($A127&amp;"-10",Matches!$J$2:$J$201,0))-INDEX(Matches!$H$2:$H$201,MATCH($A127&amp;"-10",Matches!$J$2:$J$201,0)),3,2))))),""))</f>
        <v/>
      </c>
      <c r="AH127" s="13" t="str">
        <f aca="false">IF($B127="","",SUM(X127:AG127))</f>
        <v/>
      </c>
      <c r="AI127" s="12" t="str">
        <f aca="false">IF($B127="","",COUNTIF(X127:AG127,5))</f>
        <v/>
      </c>
      <c r="AJ127" s="12" t="str">
        <f aca="false">IF($B127="","",COUNTIF(X127:AG127,"&gt;=2"))</f>
        <v/>
      </c>
      <c r="AK127" s="12" t="str">
        <f aca="false">IF($B127="","",COUNT(X127:AG127))</f>
        <v/>
      </c>
    </row>
    <row r="128" customFormat="false" ht="15" hidden="false" customHeight="false" outlineLevel="0" collapsed="false">
      <c r="A128" s="7"/>
      <c r="B128" s="7"/>
      <c r="C128" s="11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12" t="str">
        <f aca="false">IF(OR($B128="",D128="",E128=""),"",IFERROR(IF(OR(INDEX(Matches!$I$2:$I$201,MATCH($A128&amp;"-1",Matches!$J$2:$J$201,0))="Void",INDEX(Matches!$G$2:$G$201,MATCH($A128&amp;"-1",Matches!$J$2:$J$201,0))="",INDEX(Matches!$H$2:$H$201,MATCH($A128&amp;"-1",Matches!$J$2:$J$201,0))=""),"",IF(AND($C128&lt;&gt;"",INDEX(Matches!$F$2:$F$201,MATCH($A128&amp;"-1",Matches!$J$2:$J$201,0))&lt;&gt;"",$C128&gt;=INDEX(Matches!$F$2:$F$201,MATCH($A128&amp;"-1",Matches!$J$2:$J$201,0))),"",IF(AND(D128=INDEX(Matches!$G$2:$G$201,MATCH($A128&amp;"-1",Matches!$J$2:$J$201,0)),E128=INDEX(Matches!$H$2:$H$201,MATCH($A128&amp;"-1",Matches!$J$2:$J$201,0))),5,IF(SIGN(D128-E128)&lt;&gt;SIGN(INDEX(Matches!$G$2:$G$201,MATCH($A128&amp;"-1",Matches!$J$2:$J$201,0))-INDEX(Matches!$H$2:$H$201,MATCH($A128&amp;"-1",Matches!$J$2:$J$201,0))),0,IF(D128-E128=INDEX(Matches!$G$2:$G$201,MATCH($A128&amp;"-1",Matches!$J$2:$J$201,0))-INDEX(Matches!$H$2:$H$201,MATCH($A128&amp;"-1",Matches!$J$2:$J$201,0)),3,2))))),""))</f>
        <v/>
      </c>
      <c r="Y128" s="12" t="str">
        <f aca="false">IF(OR($B128="",F128="",G128=""),"",IFERROR(IF(OR(INDEX(Matches!$I$2:$I$201,MATCH($A128&amp;"-2",Matches!$J$2:$J$201,0))="Void",INDEX(Matches!$G$2:$G$201,MATCH($A128&amp;"-2",Matches!$J$2:$J$201,0))="",INDEX(Matches!$H$2:$H$201,MATCH($A128&amp;"-2",Matches!$J$2:$J$201,0))=""),"",IF(AND($C128&lt;&gt;"",INDEX(Matches!$F$2:$F$201,MATCH($A128&amp;"-2",Matches!$J$2:$J$201,0))&lt;&gt;"",$C128&gt;=INDEX(Matches!$F$2:$F$201,MATCH($A128&amp;"-2",Matches!$J$2:$J$201,0))),"",IF(AND(F128=INDEX(Matches!$G$2:$G$201,MATCH($A128&amp;"-2",Matches!$J$2:$J$201,0)),G128=INDEX(Matches!$H$2:$H$201,MATCH($A128&amp;"-2",Matches!$J$2:$J$201,0))),5,IF(SIGN(F128-G128)&lt;&gt;SIGN(INDEX(Matches!$G$2:$G$201,MATCH($A128&amp;"-2",Matches!$J$2:$J$201,0))-INDEX(Matches!$H$2:$H$201,MATCH($A128&amp;"-2",Matches!$J$2:$J$201,0))),0,IF(F128-G128=INDEX(Matches!$G$2:$G$201,MATCH($A128&amp;"-2",Matches!$J$2:$J$201,0))-INDEX(Matches!$H$2:$H$201,MATCH($A128&amp;"-2",Matches!$J$2:$J$201,0)),3,2))))),""))</f>
        <v/>
      </c>
      <c r="Z128" s="12" t="str">
        <f aca="false">IF(OR($B128="",H128="",I128=""),"",IFERROR(IF(OR(INDEX(Matches!$I$2:$I$201,MATCH($A128&amp;"-3",Matches!$J$2:$J$201,0))="Void",INDEX(Matches!$G$2:$G$201,MATCH($A128&amp;"-3",Matches!$J$2:$J$201,0))="",INDEX(Matches!$H$2:$H$201,MATCH($A128&amp;"-3",Matches!$J$2:$J$201,0))=""),"",IF(AND($C128&lt;&gt;"",INDEX(Matches!$F$2:$F$201,MATCH($A128&amp;"-3",Matches!$J$2:$J$201,0))&lt;&gt;"",$C128&gt;=INDEX(Matches!$F$2:$F$201,MATCH($A128&amp;"-3",Matches!$J$2:$J$201,0))),"",IF(AND(H128=INDEX(Matches!$G$2:$G$201,MATCH($A128&amp;"-3",Matches!$J$2:$J$201,0)),I128=INDEX(Matches!$H$2:$H$201,MATCH($A128&amp;"-3",Matches!$J$2:$J$201,0))),5,IF(SIGN(H128-I128)&lt;&gt;SIGN(INDEX(Matches!$G$2:$G$201,MATCH($A128&amp;"-3",Matches!$J$2:$J$201,0))-INDEX(Matches!$H$2:$H$201,MATCH($A128&amp;"-3",Matches!$J$2:$J$201,0))),0,IF(H128-I128=INDEX(Matches!$G$2:$G$201,MATCH($A128&amp;"-3",Matches!$J$2:$J$201,0))-INDEX(Matches!$H$2:$H$201,MATCH($A128&amp;"-3",Matches!$J$2:$J$201,0)),3,2))))),""))</f>
        <v/>
      </c>
      <c r="AA128" s="12" t="str">
        <f aca="false">IF(OR($B128="",J128="",K128=""),"",IFERROR(IF(OR(INDEX(Matches!$I$2:$I$201,MATCH($A128&amp;"-4",Matches!$J$2:$J$201,0))="Void",INDEX(Matches!$G$2:$G$201,MATCH($A128&amp;"-4",Matches!$J$2:$J$201,0))="",INDEX(Matches!$H$2:$H$201,MATCH($A128&amp;"-4",Matches!$J$2:$J$201,0))=""),"",IF(AND($C128&lt;&gt;"",INDEX(Matches!$F$2:$F$201,MATCH($A128&amp;"-4",Matches!$J$2:$J$201,0))&lt;&gt;"",$C128&gt;=INDEX(Matches!$F$2:$F$201,MATCH($A128&amp;"-4",Matches!$J$2:$J$201,0))),"",IF(AND(J128=INDEX(Matches!$G$2:$G$201,MATCH($A128&amp;"-4",Matches!$J$2:$J$201,0)),K128=INDEX(Matches!$H$2:$H$201,MATCH($A128&amp;"-4",Matches!$J$2:$J$201,0))),5,IF(SIGN(J128-K128)&lt;&gt;SIGN(INDEX(Matches!$G$2:$G$201,MATCH($A128&amp;"-4",Matches!$J$2:$J$201,0))-INDEX(Matches!$H$2:$H$201,MATCH($A128&amp;"-4",Matches!$J$2:$J$201,0))),0,IF(J128-K128=INDEX(Matches!$G$2:$G$201,MATCH($A128&amp;"-4",Matches!$J$2:$J$201,0))-INDEX(Matches!$H$2:$H$201,MATCH($A128&amp;"-4",Matches!$J$2:$J$201,0)),3,2))))),""))</f>
        <v/>
      </c>
      <c r="AB128" s="12" t="str">
        <f aca="false">IF(OR($B128="",L128="",M128=""),"",IFERROR(IF(OR(INDEX(Matches!$I$2:$I$201,MATCH($A128&amp;"-5",Matches!$J$2:$J$201,0))="Void",INDEX(Matches!$G$2:$G$201,MATCH($A128&amp;"-5",Matches!$J$2:$J$201,0))="",INDEX(Matches!$H$2:$H$201,MATCH($A128&amp;"-5",Matches!$J$2:$J$201,0))=""),"",IF(AND($C128&lt;&gt;"",INDEX(Matches!$F$2:$F$201,MATCH($A128&amp;"-5",Matches!$J$2:$J$201,0))&lt;&gt;"",$C128&gt;=INDEX(Matches!$F$2:$F$201,MATCH($A128&amp;"-5",Matches!$J$2:$J$201,0))),"",IF(AND(L128=INDEX(Matches!$G$2:$G$201,MATCH($A128&amp;"-5",Matches!$J$2:$J$201,0)),M128=INDEX(Matches!$H$2:$H$201,MATCH($A128&amp;"-5",Matches!$J$2:$J$201,0))),5,IF(SIGN(L128-M128)&lt;&gt;SIGN(INDEX(Matches!$G$2:$G$201,MATCH($A128&amp;"-5",Matches!$J$2:$J$201,0))-INDEX(Matches!$H$2:$H$201,MATCH($A128&amp;"-5",Matches!$J$2:$J$201,0))),0,IF(L128-M128=INDEX(Matches!$G$2:$G$201,MATCH($A128&amp;"-5",Matches!$J$2:$J$201,0))-INDEX(Matches!$H$2:$H$201,MATCH($A128&amp;"-5",Matches!$J$2:$J$201,0)),3,2))))),""))</f>
        <v/>
      </c>
      <c r="AC128" s="12" t="str">
        <f aca="false">IF(OR($B128="",N128="",O128=""),"",IFERROR(IF(OR(INDEX(Matches!$I$2:$I$201,MATCH($A128&amp;"-6",Matches!$J$2:$J$201,0))="Void",INDEX(Matches!$G$2:$G$201,MATCH($A128&amp;"-6",Matches!$J$2:$J$201,0))="",INDEX(Matches!$H$2:$H$201,MATCH($A128&amp;"-6",Matches!$J$2:$J$201,0))=""),"",IF(AND($C128&lt;&gt;"",INDEX(Matches!$F$2:$F$201,MATCH($A128&amp;"-6",Matches!$J$2:$J$201,0))&lt;&gt;"",$C128&gt;=INDEX(Matches!$F$2:$F$201,MATCH($A128&amp;"-6",Matches!$J$2:$J$201,0))),"",IF(AND(N128=INDEX(Matches!$G$2:$G$201,MATCH($A128&amp;"-6",Matches!$J$2:$J$201,0)),O128=INDEX(Matches!$H$2:$H$201,MATCH($A128&amp;"-6",Matches!$J$2:$J$201,0))),5,IF(SIGN(N128-O128)&lt;&gt;SIGN(INDEX(Matches!$G$2:$G$201,MATCH($A128&amp;"-6",Matches!$J$2:$J$201,0))-INDEX(Matches!$H$2:$H$201,MATCH($A128&amp;"-6",Matches!$J$2:$J$201,0))),0,IF(N128-O128=INDEX(Matches!$G$2:$G$201,MATCH($A128&amp;"-6",Matches!$J$2:$J$201,0))-INDEX(Matches!$H$2:$H$201,MATCH($A128&amp;"-6",Matches!$J$2:$J$201,0)),3,2))))),""))</f>
        <v/>
      </c>
      <c r="AD128" s="12" t="str">
        <f aca="false">IF(OR($B128="",P128="",Q128=""),"",IFERROR(IF(OR(INDEX(Matches!$I$2:$I$201,MATCH($A128&amp;"-7",Matches!$J$2:$J$201,0))="Void",INDEX(Matches!$G$2:$G$201,MATCH($A128&amp;"-7",Matches!$J$2:$J$201,0))="",INDEX(Matches!$H$2:$H$201,MATCH($A128&amp;"-7",Matches!$J$2:$J$201,0))=""),"",IF(AND($C128&lt;&gt;"",INDEX(Matches!$F$2:$F$201,MATCH($A128&amp;"-7",Matches!$J$2:$J$201,0))&lt;&gt;"",$C128&gt;=INDEX(Matches!$F$2:$F$201,MATCH($A128&amp;"-7",Matches!$J$2:$J$201,0))),"",IF(AND(P128=INDEX(Matches!$G$2:$G$201,MATCH($A128&amp;"-7",Matches!$J$2:$J$201,0)),Q128=INDEX(Matches!$H$2:$H$201,MATCH($A128&amp;"-7",Matches!$J$2:$J$201,0))),5,IF(SIGN(P128-Q128)&lt;&gt;SIGN(INDEX(Matches!$G$2:$G$201,MATCH($A128&amp;"-7",Matches!$J$2:$J$201,0))-INDEX(Matches!$H$2:$H$201,MATCH($A128&amp;"-7",Matches!$J$2:$J$201,0))),0,IF(P128-Q128=INDEX(Matches!$G$2:$G$201,MATCH($A128&amp;"-7",Matches!$J$2:$J$201,0))-INDEX(Matches!$H$2:$H$201,MATCH($A128&amp;"-7",Matches!$J$2:$J$201,0)),3,2))))),""))</f>
        <v/>
      </c>
      <c r="AE128" s="12" t="str">
        <f aca="false">IF(OR($B128="",R128="",S128=""),"",IFERROR(IF(OR(INDEX(Matches!$I$2:$I$201,MATCH($A128&amp;"-8",Matches!$J$2:$J$201,0))="Void",INDEX(Matches!$G$2:$G$201,MATCH($A128&amp;"-8",Matches!$J$2:$J$201,0))="",INDEX(Matches!$H$2:$H$201,MATCH($A128&amp;"-8",Matches!$J$2:$J$201,0))=""),"",IF(AND($C128&lt;&gt;"",INDEX(Matches!$F$2:$F$201,MATCH($A128&amp;"-8",Matches!$J$2:$J$201,0))&lt;&gt;"",$C128&gt;=INDEX(Matches!$F$2:$F$201,MATCH($A128&amp;"-8",Matches!$J$2:$J$201,0))),"",IF(AND(R128=INDEX(Matches!$G$2:$G$201,MATCH($A128&amp;"-8",Matches!$J$2:$J$201,0)),S128=INDEX(Matches!$H$2:$H$201,MATCH($A128&amp;"-8",Matches!$J$2:$J$201,0))),5,IF(SIGN(R128-S128)&lt;&gt;SIGN(INDEX(Matches!$G$2:$G$201,MATCH($A128&amp;"-8",Matches!$J$2:$J$201,0))-INDEX(Matches!$H$2:$H$201,MATCH($A128&amp;"-8",Matches!$J$2:$J$201,0))),0,IF(R128-S128=INDEX(Matches!$G$2:$G$201,MATCH($A128&amp;"-8",Matches!$J$2:$J$201,0))-INDEX(Matches!$H$2:$H$201,MATCH($A128&amp;"-8",Matches!$J$2:$J$201,0)),3,2))))),""))</f>
        <v/>
      </c>
      <c r="AF128" s="12" t="str">
        <f aca="false">IF(OR($B128="",T128="",U128=""),"",IFERROR(IF(OR(INDEX(Matches!$I$2:$I$201,MATCH($A128&amp;"-9",Matches!$J$2:$J$201,0))="Void",INDEX(Matches!$G$2:$G$201,MATCH($A128&amp;"-9",Matches!$J$2:$J$201,0))="",INDEX(Matches!$H$2:$H$201,MATCH($A128&amp;"-9",Matches!$J$2:$J$201,0))=""),"",IF(AND($C128&lt;&gt;"",INDEX(Matches!$F$2:$F$201,MATCH($A128&amp;"-9",Matches!$J$2:$J$201,0))&lt;&gt;"",$C128&gt;=INDEX(Matches!$F$2:$F$201,MATCH($A128&amp;"-9",Matches!$J$2:$J$201,0))),"",IF(AND(T128=INDEX(Matches!$G$2:$G$201,MATCH($A128&amp;"-9",Matches!$J$2:$J$201,0)),U128=INDEX(Matches!$H$2:$H$201,MATCH($A128&amp;"-9",Matches!$J$2:$J$201,0))),5,IF(SIGN(T128-U128)&lt;&gt;SIGN(INDEX(Matches!$G$2:$G$201,MATCH($A128&amp;"-9",Matches!$J$2:$J$201,0))-INDEX(Matches!$H$2:$H$201,MATCH($A128&amp;"-9",Matches!$J$2:$J$201,0))),0,IF(T128-U128=INDEX(Matches!$G$2:$G$201,MATCH($A128&amp;"-9",Matches!$J$2:$J$201,0))-INDEX(Matches!$H$2:$H$201,MATCH($A128&amp;"-9",Matches!$J$2:$J$201,0)),3,2))))),""))</f>
        <v/>
      </c>
      <c r="AG128" s="12" t="str">
        <f aca="false">IF(OR($B128="",V128="",W128=""),"",IFERROR(IF(OR(INDEX(Matches!$I$2:$I$201,MATCH($A128&amp;"-10",Matches!$J$2:$J$201,0))="Void",INDEX(Matches!$G$2:$G$201,MATCH($A128&amp;"-10",Matches!$J$2:$J$201,0))="",INDEX(Matches!$H$2:$H$201,MATCH($A128&amp;"-10",Matches!$J$2:$J$201,0))=""),"",IF(AND($C128&lt;&gt;"",INDEX(Matches!$F$2:$F$201,MATCH($A128&amp;"-10",Matches!$J$2:$J$201,0))&lt;&gt;"",$C128&gt;=INDEX(Matches!$F$2:$F$201,MATCH($A128&amp;"-10",Matches!$J$2:$J$201,0))),"",IF(AND(V128=INDEX(Matches!$G$2:$G$201,MATCH($A128&amp;"-10",Matches!$J$2:$J$201,0)),W128=INDEX(Matches!$H$2:$H$201,MATCH($A128&amp;"-10",Matches!$J$2:$J$201,0))),5,IF(SIGN(V128-W128)&lt;&gt;SIGN(INDEX(Matches!$G$2:$G$201,MATCH($A128&amp;"-10",Matches!$J$2:$J$201,0))-INDEX(Matches!$H$2:$H$201,MATCH($A128&amp;"-10",Matches!$J$2:$J$201,0))),0,IF(V128-W128=INDEX(Matches!$G$2:$G$201,MATCH($A128&amp;"-10",Matches!$J$2:$J$201,0))-INDEX(Matches!$H$2:$H$201,MATCH($A128&amp;"-10",Matches!$J$2:$J$201,0)),3,2))))),""))</f>
        <v/>
      </c>
      <c r="AH128" s="13" t="str">
        <f aca="false">IF($B128="","",SUM(X128:AG128))</f>
        <v/>
      </c>
      <c r="AI128" s="12" t="str">
        <f aca="false">IF($B128="","",COUNTIF(X128:AG128,5))</f>
        <v/>
      </c>
      <c r="AJ128" s="12" t="str">
        <f aca="false">IF($B128="","",COUNTIF(X128:AG128,"&gt;=2"))</f>
        <v/>
      </c>
      <c r="AK128" s="12" t="str">
        <f aca="false">IF($B128="","",COUNT(X128:AG128))</f>
        <v/>
      </c>
    </row>
    <row r="129" customFormat="false" ht="15" hidden="false" customHeight="false" outlineLevel="0" collapsed="false">
      <c r="A129" s="7"/>
      <c r="B129" s="7"/>
      <c r="C129" s="11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12" t="str">
        <f aca="false">IF(OR($B129="",D129="",E129=""),"",IFERROR(IF(OR(INDEX(Matches!$I$2:$I$201,MATCH($A129&amp;"-1",Matches!$J$2:$J$201,0))="Void",INDEX(Matches!$G$2:$G$201,MATCH($A129&amp;"-1",Matches!$J$2:$J$201,0))="",INDEX(Matches!$H$2:$H$201,MATCH($A129&amp;"-1",Matches!$J$2:$J$201,0))=""),"",IF(AND($C129&lt;&gt;"",INDEX(Matches!$F$2:$F$201,MATCH($A129&amp;"-1",Matches!$J$2:$J$201,0))&lt;&gt;"",$C129&gt;=INDEX(Matches!$F$2:$F$201,MATCH($A129&amp;"-1",Matches!$J$2:$J$201,0))),"",IF(AND(D129=INDEX(Matches!$G$2:$G$201,MATCH($A129&amp;"-1",Matches!$J$2:$J$201,0)),E129=INDEX(Matches!$H$2:$H$201,MATCH($A129&amp;"-1",Matches!$J$2:$J$201,0))),5,IF(SIGN(D129-E129)&lt;&gt;SIGN(INDEX(Matches!$G$2:$G$201,MATCH($A129&amp;"-1",Matches!$J$2:$J$201,0))-INDEX(Matches!$H$2:$H$201,MATCH($A129&amp;"-1",Matches!$J$2:$J$201,0))),0,IF(D129-E129=INDEX(Matches!$G$2:$G$201,MATCH($A129&amp;"-1",Matches!$J$2:$J$201,0))-INDEX(Matches!$H$2:$H$201,MATCH($A129&amp;"-1",Matches!$J$2:$J$201,0)),3,2))))),""))</f>
        <v/>
      </c>
      <c r="Y129" s="12" t="str">
        <f aca="false">IF(OR($B129="",F129="",G129=""),"",IFERROR(IF(OR(INDEX(Matches!$I$2:$I$201,MATCH($A129&amp;"-2",Matches!$J$2:$J$201,0))="Void",INDEX(Matches!$G$2:$G$201,MATCH($A129&amp;"-2",Matches!$J$2:$J$201,0))="",INDEX(Matches!$H$2:$H$201,MATCH($A129&amp;"-2",Matches!$J$2:$J$201,0))=""),"",IF(AND($C129&lt;&gt;"",INDEX(Matches!$F$2:$F$201,MATCH($A129&amp;"-2",Matches!$J$2:$J$201,0))&lt;&gt;"",$C129&gt;=INDEX(Matches!$F$2:$F$201,MATCH($A129&amp;"-2",Matches!$J$2:$J$201,0))),"",IF(AND(F129=INDEX(Matches!$G$2:$G$201,MATCH($A129&amp;"-2",Matches!$J$2:$J$201,0)),G129=INDEX(Matches!$H$2:$H$201,MATCH($A129&amp;"-2",Matches!$J$2:$J$201,0))),5,IF(SIGN(F129-G129)&lt;&gt;SIGN(INDEX(Matches!$G$2:$G$201,MATCH($A129&amp;"-2",Matches!$J$2:$J$201,0))-INDEX(Matches!$H$2:$H$201,MATCH($A129&amp;"-2",Matches!$J$2:$J$201,0))),0,IF(F129-G129=INDEX(Matches!$G$2:$G$201,MATCH($A129&amp;"-2",Matches!$J$2:$J$201,0))-INDEX(Matches!$H$2:$H$201,MATCH($A129&amp;"-2",Matches!$J$2:$J$201,0)),3,2))))),""))</f>
        <v/>
      </c>
      <c r="Z129" s="12" t="str">
        <f aca="false">IF(OR($B129="",H129="",I129=""),"",IFERROR(IF(OR(INDEX(Matches!$I$2:$I$201,MATCH($A129&amp;"-3",Matches!$J$2:$J$201,0))="Void",INDEX(Matches!$G$2:$G$201,MATCH($A129&amp;"-3",Matches!$J$2:$J$201,0))="",INDEX(Matches!$H$2:$H$201,MATCH($A129&amp;"-3",Matches!$J$2:$J$201,0))=""),"",IF(AND($C129&lt;&gt;"",INDEX(Matches!$F$2:$F$201,MATCH($A129&amp;"-3",Matches!$J$2:$J$201,0))&lt;&gt;"",$C129&gt;=INDEX(Matches!$F$2:$F$201,MATCH($A129&amp;"-3",Matches!$J$2:$J$201,0))),"",IF(AND(H129=INDEX(Matches!$G$2:$G$201,MATCH($A129&amp;"-3",Matches!$J$2:$J$201,0)),I129=INDEX(Matches!$H$2:$H$201,MATCH($A129&amp;"-3",Matches!$J$2:$J$201,0))),5,IF(SIGN(H129-I129)&lt;&gt;SIGN(INDEX(Matches!$G$2:$G$201,MATCH($A129&amp;"-3",Matches!$J$2:$J$201,0))-INDEX(Matches!$H$2:$H$201,MATCH($A129&amp;"-3",Matches!$J$2:$J$201,0))),0,IF(H129-I129=INDEX(Matches!$G$2:$G$201,MATCH($A129&amp;"-3",Matches!$J$2:$J$201,0))-INDEX(Matches!$H$2:$H$201,MATCH($A129&amp;"-3",Matches!$J$2:$J$201,0)),3,2))))),""))</f>
        <v/>
      </c>
      <c r="AA129" s="12" t="str">
        <f aca="false">IF(OR($B129="",J129="",K129=""),"",IFERROR(IF(OR(INDEX(Matches!$I$2:$I$201,MATCH($A129&amp;"-4",Matches!$J$2:$J$201,0))="Void",INDEX(Matches!$G$2:$G$201,MATCH($A129&amp;"-4",Matches!$J$2:$J$201,0))="",INDEX(Matches!$H$2:$H$201,MATCH($A129&amp;"-4",Matches!$J$2:$J$201,0))=""),"",IF(AND($C129&lt;&gt;"",INDEX(Matches!$F$2:$F$201,MATCH($A129&amp;"-4",Matches!$J$2:$J$201,0))&lt;&gt;"",$C129&gt;=INDEX(Matches!$F$2:$F$201,MATCH($A129&amp;"-4",Matches!$J$2:$J$201,0))),"",IF(AND(J129=INDEX(Matches!$G$2:$G$201,MATCH($A129&amp;"-4",Matches!$J$2:$J$201,0)),K129=INDEX(Matches!$H$2:$H$201,MATCH($A129&amp;"-4",Matches!$J$2:$J$201,0))),5,IF(SIGN(J129-K129)&lt;&gt;SIGN(INDEX(Matches!$G$2:$G$201,MATCH($A129&amp;"-4",Matches!$J$2:$J$201,0))-INDEX(Matches!$H$2:$H$201,MATCH($A129&amp;"-4",Matches!$J$2:$J$201,0))),0,IF(J129-K129=INDEX(Matches!$G$2:$G$201,MATCH($A129&amp;"-4",Matches!$J$2:$J$201,0))-INDEX(Matches!$H$2:$H$201,MATCH($A129&amp;"-4",Matches!$J$2:$J$201,0)),3,2))))),""))</f>
        <v/>
      </c>
      <c r="AB129" s="12" t="str">
        <f aca="false">IF(OR($B129="",L129="",M129=""),"",IFERROR(IF(OR(INDEX(Matches!$I$2:$I$201,MATCH($A129&amp;"-5",Matches!$J$2:$J$201,0))="Void",INDEX(Matches!$G$2:$G$201,MATCH($A129&amp;"-5",Matches!$J$2:$J$201,0))="",INDEX(Matches!$H$2:$H$201,MATCH($A129&amp;"-5",Matches!$J$2:$J$201,0))=""),"",IF(AND($C129&lt;&gt;"",INDEX(Matches!$F$2:$F$201,MATCH($A129&amp;"-5",Matches!$J$2:$J$201,0))&lt;&gt;"",$C129&gt;=INDEX(Matches!$F$2:$F$201,MATCH($A129&amp;"-5",Matches!$J$2:$J$201,0))),"",IF(AND(L129=INDEX(Matches!$G$2:$G$201,MATCH($A129&amp;"-5",Matches!$J$2:$J$201,0)),M129=INDEX(Matches!$H$2:$H$201,MATCH($A129&amp;"-5",Matches!$J$2:$J$201,0))),5,IF(SIGN(L129-M129)&lt;&gt;SIGN(INDEX(Matches!$G$2:$G$201,MATCH($A129&amp;"-5",Matches!$J$2:$J$201,0))-INDEX(Matches!$H$2:$H$201,MATCH($A129&amp;"-5",Matches!$J$2:$J$201,0))),0,IF(L129-M129=INDEX(Matches!$G$2:$G$201,MATCH($A129&amp;"-5",Matches!$J$2:$J$201,0))-INDEX(Matches!$H$2:$H$201,MATCH($A129&amp;"-5",Matches!$J$2:$J$201,0)),3,2))))),""))</f>
        <v/>
      </c>
      <c r="AC129" s="12" t="str">
        <f aca="false">IF(OR($B129="",N129="",O129=""),"",IFERROR(IF(OR(INDEX(Matches!$I$2:$I$201,MATCH($A129&amp;"-6",Matches!$J$2:$J$201,0))="Void",INDEX(Matches!$G$2:$G$201,MATCH($A129&amp;"-6",Matches!$J$2:$J$201,0))="",INDEX(Matches!$H$2:$H$201,MATCH($A129&amp;"-6",Matches!$J$2:$J$201,0))=""),"",IF(AND($C129&lt;&gt;"",INDEX(Matches!$F$2:$F$201,MATCH($A129&amp;"-6",Matches!$J$2:$J$201,0))&lt;&gt;"",$C129&gt;=INDEX(Matches!$F$2:$F$201,MATCH($A129&amp;"-6",Matches!$J$2:$J$201,0))),"",IF(AND(N129=INDEX(Matches!$G$2:$G$201,MATCH($A129&amp;"-6",Matches!$J$2:$J$201,0)),O129=INDEX(Matches!$H$2:$H$201,MATCH($A129&amp;"-6",Matches!$J$2:$J$201,0))),5,IF(SIGN(N129-O129)&lt;&gt;SIGN(INDEX(Matches!$G$2:$G$201,MATCH($A129&amp;"-6",Matches!$J$2:$J$201,0))-INDEX(Matches!$H$2:$H$201,MATCH($A129&amp;"-6",Matches!$J$2:$J$201,0))),0,IF(N129-O129=INDEX(Matches!$G$2:$G$201,MATCH($A129&amp;"-6",Matches!$J$2:$J$201,0))-INDEX(Matches!$H$2:$H$201,MATCH($A129&amp;"-6",Matches!$J$2:$J$201,0)),3,2))))),""))</f>
        <v/>
      </c>
      <c r="AD129" s="12" t="str">
        <f aca="false">IF(OR($B129="",P129="",Q129=""),"",IFERROR(IF(OR(INDEX(Matches!$I$2:$I$201,MATCH($A129&amp;"-7",Matches!$J$2:$J$201,0))="Void",INDEX(Matches!$G$2:$G$201,MATCH($A129&amp;"-7",Matches!$J$2:$J$201,0))="",INDEX(Matches!$H$2:$H$201,MATCH($A129&amp;"-7",Matches!$J$2:$J$201,0))=""),"",IF(AND($C129&lt;&gt;"",INDEX(Matches!$F$2:$F$201,MATCH($A129&amp;"-7",Matches!$J$2:$J$201,0))&lt;&gt;"",$C129&gt;=INDEX(Matches!$F$2:$F$201,MATCH($A129&amp;"-7",Matches!$J$2:$J$201,0))),"",IF(AND(P129=INDEX(Matches!$G$2:$G$201,MATCH($A129&amp;"-7",Matches!$J$2:$J$201,0)),Q129=INDEX(Matches!$H$2:$H$201,MATCH($A129&amp;"-7",Matches!$J$2:$J$201,0))),5,IF(SIGN(P129-Q129)&lt;&gt;SIGN(INDEX(Matches!$G$2:$G$201,MATCH($A129&amp;"-7",Matches!$J$2:$J$201,0))-INDEX(Matches!$H$2:$H$201,MATCH($A129&amp;"-7",Matches!$J$2:$J$201,0))),0,IF(P129-Q129=INDEX(Matches!$G$2:$G$201,MATCH($A129&amp;"-7",Matches!$J$2:$J$201,0))-INDEX(Matches!$H$2:$H$201,MATCH($A129&amp;"-7",Matches!$J$2:$J$201,0)),3,2))))),""))</f>
        <v/>
      </c>
      <c r="AE129" s="12" t="str">
        <f aca="false">IF(OR($B129="",R129="",S129=""),"",IFERROR(IF(OR(INDEX(Matches!$I$2:$I$201,MATCH($A129&amp;"-8",Matches!$J$2:$J$201,0))="Void",INDEX(Matches!$G$2:$G$201,MATCH($A129&amp;"-8",Matches!$J$2:$J$201,0))="",INDEX(Matches!$H$2:$H$201,MATCH($A129&amp;"-8",Matches!$J$2:$J$201,0))=""),"",IF(AND($C129&lt;&gt;"",INDEX(Matches!$F$2:$F$201,MATCH($A129&amp;"-8",Matches!$J$2:$J$201,0))&lt;&gt;"",$C129&gt;=INDEX(Matches!$F$2:$F$201,MATCH($A129&amp;"-8",Matches!$J$2:$J$201,0))),"",IF(AND(R129=INDEX(Matches!$G$2:$G$201,MATCH($A129&amp;"-8",Matches!$J$2:$J$201,0)),S129=INDEX(Matches!$H$2:$H$201,MATCH($A129&amp;"-8",Matches!$J$2:$J$201,0))),5,IF(SIGN(R129-S129)&lt;&gt;SIGN(INDEX(Matches!$G$2:$G$201,MATCH($A129&amp;"-8",Matches!$J$2:$J$201,0))-INDEX(Matches!$H$2:$H$201,MATCH($A129&amp;"-8",Matches!$J$2:$J$201,0))),0,IF(R129-S129=INDEX(Matches!$G$2:$G$201,MATCH($A129&amp;"-8",Matches!$J$2:$J$201,0))-INDEX(Matches!$H$2:$H$201,MATCH($A129&amp;"-8",Matches!$J$2:$J$201,0)),3,2))))),""))</f>
        <v/>
      </c>
      <c r="AF129" s="12" t="str">
        <f aca="false">IF(OR($B129="",T129="",U129=""),"",IFERROR(IF(OR(INDEX(Matches!$I$2:$I$201,MATCH($A129&amp;"-9",Matches!$J$2:$J$201,0))="Void",INDEX(Matches!$G$2:$G$201,MATCH($A129&amp;"-9",Matches!$J$2:$J$201,0))="",INDEX(Matches!$H$2:$H$201,MATCH($A129&amp;"-9",Matches!$J$2:$J$201,0))=""),"",IF(AND($C129&lt;&gt;"",INDEX(Matches!$F$2:$F$201,MATCH($A129&amp;"-9",Matches!$J$2:$J$201,0))&lt;&gt;"",$C129&gt;=INDEX(Matches!$F$2:$F$201,MATCH($A129&amp;"-9",Matches!$J$2:$J$201,0))),"",IF(AND(T129=INDEX(Matches!$G$2:$G$201,MATCH($A129&amp;"-9",Matches!$J$2:$J$201,0)),U129=INDEX(Matches!$H$2:$H$201,MATCH($A129&amp;"-9",Matches!$J$2:$J$201,0))),5,IF(SIGN(T129-U129)&lt;&gt;SIGN(INDEX(Matches!$G$2:$G$201,MATCH($A129&amp;"-9",Matches!$J$2:$J$201,0))-INDEX(Matches!$H$2:$H$201,MATCH($A129&amp;"-9",Matches!$J$2:$J$201,0))),0,IF(T129-U129=INDEX(Matches!$G$2:$G$201,MATCH($A129&amp;"-9",Matches!$J$2:$J$201,0))-INDEX(Matches!$H$2:$H$201,MATCH($A129&amp;"-9",Matches!$J$2:$J$201,0)),3,2))))),""))</f>
        <v/>
      </c>
      <c r="AG129" s="12" t="str">
        <f aca="false">IF(OR($B129="",V129="",W129=""),"",IFERROR(IF(OR(INDEX(Matches!$I$2:$I$201,MATCH($A129&amp;"-10",Matches!$J$2:$J$201,0))="Void",INDEX(Matches!$G$2:$G$201,MATCH($A129&amp;"-10",Matches!$J$2:$J$201,0))="",INDEX(Matches!$H$2:$H$201,MATCH($A129&amp;"-10",Matches!$J$2:$J$201,0))=""),"",IF(AND($C129&lt;&gt;"",INDEX(Matches!$F$2:$F$201,MATCH($A129&amp;"-10",Matches!$J$2:$J$201,0))&lt;&gt;"",$C129&gt;=INDEX(Matches!$F$2:$F$201,MATCH($A129&amp;"-10",Matches!$J$2:$J$201,0))),"",IF(AND(V129=INDEX(Matches!$G$2:$G$201,MATCH($A129&amp;"-10",Matches!$J$2:$J$201,0)),W129=INDEX(Matches!$H$2:$H$201,MATCH($A129&amp;"-10",Matches!$J$2:$J$201,0))),5,IF(SIGN(V129-W129)&lt;&gt;SIGN(INDEX(Matches!$G$2:$G$201,MATCH($A129&amp;"-10",Matches!$J$2:$J$201,0))-INDEX(Matches!$H$2:$H$201,MATCH($A129&amp;"-10",Matches!$J$2:$J$201,0))),0,IF(V129-W129=INDEX(Matches!$G$2:$G$201,MATCH($A129&amp;"-10",Matches!$J$2:$J$201,0))-INDEX(Matches!$H$2:$H$201,MATCH($A129&amp;"-10",Matches!$J$2:$J$201,0)),3,2))))),""))</f>
        <v/>
      </c>
      <c r="AH129" s="13" t="str">
        <f aca="false">IF($B129="","",SUM(X129:AG129))</f>
        <v/>
      </c>
      <c r="AI129" s="12" t="str">
        <f aca="false">IF($B129="","",COUNTIF(X129:AG129,5))</f>
        <v/>
      </c>
      <c r="AJ129" s="12" t="str">
        <f aca="false">IF($B129="","",COUNTIF(X129:AG129,"&gt;=2"))</f>
        <v/>
      </c>
      <c r="AK129" s="12" t="str">
        <f aca="false">IF($B129="","",COUNT(X129:AG129))</f>
        <v/>
      </c>
    </row>
    <row r="130" customFormat="false" ht="15" hidden="false" customHeight="false" outlineLevel="0" collapsed="false">
      <c r="A130" s="7"/>
      <c r="B130" s="7"/>
      <c r="C130" s="11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12" t="str">
        <f aca="false">IF(OR($B130="",D130="",E130=""),"",IFERROR(IF(OR(INDEX(Matches!$I$2:$I$201,MATCH($A130&amp;"-1",Matches!$J$2:$J$201,0))="Void",INDEX(Matches!$G$2:$G$201,MATCH($A130&amp;"-1",Matches!$J$2:$J$201,0))="",INDEX(Matches!$H$2:$H$201,MATCH($A130&amp;"-1",Matches!$J$2:$J$201,0))=""),"",IF(AND($C130&lt;&gt;"",INDEX(Matches!$F$2:$F$201,MATCH($A130&amp;"-1",Matches!$J$2:$J$201,0))&lt;&gt;"",$C130&gt;=INDEX(Matches!$F$2:$F$201,MATCH($A130&amp;"-1",Matches!$J$2:$J$201,0))),"",IF(AND(D130=INDEX(Matches!$G$2:$G$201,MATCH($A130&amp;"-1",Matches!$J$2:$J$201,0)),E130=INDEX(Matches!$H$2:$H$201,MATCH($A130&amp;"-1",Matches!$J$2:$J$201,0))),5,IF(SIGN(D130-E130)&lt;&gt;SIGN(INDEX(Matches!$G$2:$G$201,MATCH($A130&amp;"-1",Matches!$J$2:$J$201,0))-INDEX(Matches!$H$2:$H$201,MATCH($A130&amp;"-1",Matches!$J$2:$J$201,0))),0,IF(D130-E130=INDEX(Matches!$G$2:$G$201,MATCH($A130&amp;"-1",Matches!$J$2:$J$201,0))-INDEX(Matches!$H$2:$H$201,MATCH($A130&amp;"-1",Matches!$J$2:$J$201,0)),3,2))))),""))</f>
        <v/>
      </c>
      <c r="Y130" s="12" t="str">
        <f aca="false">IF(OR($B130="",F130="",G130=""),"",IFERROR(IF(OR(INDEX(Matches!$I$2:$I$201,MATCH($A130&amp;"-2",Matches!$J$2:$J$201,0))="Void",INDEX(Matches!$G$2:$G$201,MATCH($A130&amp;"-2",Matches!$J$2:$J$201,0))="",INDEX(Matches!$H$2:$H$201,MATCH($A130&amp;"-2",Matches!$J$2:$J$201,0))=""),"",IF(AND($C130&lt;&gt;"",INDEX(Matches!$F$2:$F$201,MATCH($A130&amp;"-2",Matches!$J$2:$J$201,0))&lt;&gt;"",$C130&gt;=INDEX(Matches!$F$2:$F$201,MATCH($A130&amp;"-2",Matches!$J$2:$J$201,0))),"",IF(AND(F130=INDEX(Matches!$G$2:$G$201,MATCH($A130&amp;"-2",Matches!$J$2:$J$201,0)),G130=INDEX(Matches!$H$2:$H$201,MATCH($A130&amp;"-2",Matches!$J$2:$J$201,0))),5,IF(SIGN(F130-G130)&lt;&gt;SIGN(INDEX(Matches!$G$2:$G$201,MATCH($A130&amp;"-2",Matches!$J$2:$J$201,0))-INDEX(Matches!$H$2:$H$201,MATCH($A130&amp;"-2",Matches!$J$2:$J$201,0))),0,IF(F130-G130=INDEX(Matches!$G$2:$G$201,MATCH($A130&amp;"-2",Matches!$J$2:$J$201,0))-INDEX(Matches!$H$2:$H$201,MATCH($A130&amp;"-2",Matches!$J$2:$J$201,0)),3,2))))),""))</f>
        <v/>
      </c>
      <c r="Z130" s="12" t="str">
        <f aca="false">IF(OR($B130="",H130="",I130=""),"",IFERROR(IF(OR(INDEX(Matches!$I$2:$I$201,MATCH($A130&amp;"-3",Matches!$J$2:$J$201,0))="Void",INDEX(Matches!$G$2:$G$201,MATCH($A130&amp;"-3",Matches!$J$2:$J$201,0))="",INDEX(Matches!$H$2:$H$201,MATCH($A130&amp;"-3",Matches!$J$2:$J$201,0))=""),"",IF(AND($C130&lt;&gt;"",INDEX(Matches!$F$2:$F$201,MATCH($A130&amp;"-3",Matches!$J$2:$J$201,0))&lt;&gt;"",$C130&gt;=INDEX(Matches!$F$2:$F$201,MATCH($A130&amp;"-3",Matches!$J$2:$J$201,0))),"",IF(AND(H130=INDEX(Matches!$G$2:$G$201,MATCH($A130&amp;"-3",Matches!$J$2:$J$201,0)),I130=INDEX(Matches!$H$2:$H$201,MATCH($A130&amp;"-3",Matches!$J$2:$J$201,0))),5,IF(SIGN(H130-I130)&lt;&gt;SIGN(INDEX(Matches!$G$2:$G$201,MATCH($A130&amp;"-3",Matches!$J$2:$J$201,0))-INDEX(Matches!$H$2:$H$201,MATCH($A130&amp;"-3",Matches!$J$2:$J$201,0))),0,IF(H130-I130=INDEX(Matches!$G$2:$G$201,MATCH($A130&amp;"-3",Matches!$J$2:$J$201,0))-INDEX(Matches!$H$2:$H$201,MATCH($A130&amp;"-3",Matches!$J$2:$J$201,0)),3,2))))),""))</f>
        <v/>
      </c>
      <c r="AA130" s="12" t="str">
        <f aca="false">IF(OR($B130="",J130="",K130=""),"",IFERROR(IF(OR(INDEX(Matches!$I$2:$I$201,MATCH($A130&amp;"-4",Matches!$J$2:$J$201,0))="Void",INDEX(Matches!$G$2:$G$201,MATCH($A130&amp;"-4",Matches!$J$2:$J$201,0))="",INDEX(Matches!$H$2:$H$201,MATCH($A130&amp;"-4",Matches!$J$2:$J$201,0))=""),"",IF(AND($C130&lt;&gt;"",INDEX(Matches!$F$2:$F$201,MATCH($A130&amp;"-4",Matches!$J$2:$J$201,0))&lt;&gt;"",$C130&gt;=INDEX(Matches!$F$2:$F$201,MATCH($A130&amp;"-4",Matches!$J$2:$J$201,0))),"",IF(AND(J130=INDEX(Matches!$G$2:$G$201,MATCH($A130&amp;"-4",Matches!$J$2:$J$201,0)),K130=INDEX(Matches!$H$2:$H$201,MATCH($A130&amp;"-4",Matches!$J$2:$J$201,0))),5,IF(SIGN(J130-K130)&lt;&gt;SIGN(INDEX(Matches!$G$2:$G$201,MATCH($A130&amp;"-4",Matches!$J$2:$J$201,0))-INDEX(Matches!$H$2:$H$201,MATCH($A130&amp;"-4",Matches!$J$2:$J$201,0))),0,IF(J130-K130=INDEX(Matches!$G$2:$G$201,MATCH($A130&amp;"-4",Matches!$J$2:$J$201,0))-INDEX(Matches!$H$2:$H$201,MATCH($A130&amp;"-4",Matches!$J$2:$J$201,0)),3,2))))),""))</f>
        <v/>
      </c>
      <c r="AB130" s="12" t="str">
        <f aca="false">IF(OR($B130="",L130="",M130=""),"",IFERROR(IF(OR(INDEX(Matches!$I$2:$I$201,MATCH($A130&amp;"-5",Matches!$J$2:$J$201,0))="Void",INDEX(Matches!$G$2:$G$201,MATCH($A130&amp;"-5",Matches!$J$2:$J$201,0))="",INDEX(Matches!$H$2:$H$201,MATCH($A130&amp;"-5",Matches!$J$2:$J$201,0))=""),"",IF(AND($C130&lt;&gt;"",INDEX(Matches!$F$2:$F$201,MATCH($A130&amp;"-5",Matches!$J$2:$J$201,0))&lt;&gt;"",$C130&gt;=INDEX(Matches!$F$2:$F$201,MATCH($A130&amp;"-5",Matches!$J$2:$J$201,0))),"",IF(AND(L130=INDEX(Matches!$G$2:$G$201,MATCH($A130&amp;"-5",Matches!$J$2:$J$201,0)),M130=INDEX(Matches!$H$2:$H$201,MATCH($A130&amp;"-5",Matches!$J$2:$J$201,0))),5,IF(SIGN(L130-M130)&lt;&gt;SIGN(INDEX(Matches!$G$2:$G$201,MATCH($A130&amp;"-5",Matches!$J$2:$J$201,0))-INDEX(Matches!$H$2:$H$201,MATCH($A130&amp;"-5",Matches!$J$2:$J$201,0))),0,IF(L130-M130=INDEX(Matches!$G$2:$G$201,MATCH($A130&amp;"-5",Matches!$J$2:$J$201,0))-INDEX(Matches!$H$2:$H$201,MATCH($A130&amp;"-5",Matches!$J$2:$J$201,0)),3,2))))),""))</f>
        <v/>
      </c>
      <c r="AC130" s="12" t="str">
        <f aca="false">IF(OR($B130="",N130="",O130=""),"",IFERROR(IF(OR(INDEX(Matches!$I$2:$I$201,MATCH($A130&amp;"-6",Matches!$J$2:$J$201,0))="Void",INDEX(Matches!$G$2:$G$201,MATCH($A130&amp;"-6",Matches!$J$2:$J$201,0))="",INDEX(Matches!$H$2:$H$201,MATCH($A130&amp;"-6",Matches!$J$2:$J$201,0))=""),"",IF(AND($C130&lt;&gt;"",INDEX(Matches!$F$2:$F$201,MATCH($A130&amp;"-6",Matches!$J$2:$J$201,0))&lt;&gt;"",$C130&gt;=INDEX(Matches!$F$2:$F$201,MATCH($A130&amp;"-6",Matches!$J$2:$J$201,0))),"",IF(AND(N130=INDEX(Matches!$G$2:$G$201,MATCH($A130&amp;"-6",Matches!$J$2:$J$201,0)),O130=INDEX(Matches!$H$2:$H$201,MATCH($A130&amp;"-6",Matches!$J$2:$J$201,0))),5,IF(SIGN(N130-O130)&lt;&gt;SIGN(INDEX(Matches!$G$2:$G$201,MATCH($A130&amp;"-6",Matches!$J$2:$J$201,0))-INDEX(Matches!$H$2:$H$201,MATCH($A130&amp;"-6",Matches!$J$2:$J$201,0))),0,IF(N130-O130=INDEX(Matches!$G$2:$G$201,MATCH($A130&amp;"-6",Matches!$J$2:$J$201,0))-INDEX(Matches!$H$2:$H$201,MATCH($A130&amp;"-6",Matches!$J$2:$J$201,0)),3,2))))),""))</f>
        <v/>
      </c>
      <c r="AD130" s="12" t="str">
        <f aca="false">IF(OR($B130="",P130="",Q130=""),"",IFERROR(IF(OR(INDEX(Matches!$I$2:$I$201,MATCH($A130&amp;"-7",Matches!$J$2:$J$201,0))="Void",INDEX(Matches!$G$2:$G$201,MATCH($A130&amp;"-7",Matches!$J$2:$J$201,0))="",INDEX(Matches!$H$2:$H$201,MATCH($A130&amp;"-7",Matches!$J$2:$J$201,0))=""),"",IF(AND($C130&lt;&gt;"",INDEX(Matches!$F$2:$F$201,MATCH($A130&amp;"-7",Matches!$J$2:$J$201,0))&lt;&gt;"",$C130&gt;=INDEX(Matches!$F$2:$F$201,MATCH($A130&amp;"-7",Matches!$J$2:$J$201,0))),"",IF(AND(P130=INDEX(Matches!$G$2:$G$201,MATCH($A130&amp;"-7",Matches!$J$2:$J$201,0)),Q130=INDEX(Matches!$H$2:$H$201,MATCH($A130&amp;"-7",Matches!$J$2:$J$201,0))),5,IF(SIGN(P130-Q130)&lt;&gt;SIGN(INDEX(Matches!$G$2:$G$201,MATCH($A130&amp;"-7",Matches!$J$2:$J$201,0))-INDEX(Matches!$H$2:$H$201,MATCH($A130&amp;"-7",Matches!$J$2:$J$201,0))),0,IF(P130-Q130=INDEX(Matches!$G$2:$G$201,MATCH($A130&amp;"-7",Matches!$J$2:$J$201,0))-INDEX(Matches!$H$2:$H$201,MATCH($A130&amp;"-7",Matches!$J$2:$J$201,0)),3,2))))),""))</f>
        <v/>
      </c>
      <c r="AE130" s="12" t="str">
        <f aca="false">IF(OR($B130="",R130="",S130=""),"",IFERROR(IF(OR(INDEX(Matches!$I$2:$I$201,MATCH($A130&amp;"-8",Matches!$J$2:$J$201,0))="Void",INDEX(Matches!$G$2:$G$201,MATCH($A130&amp;"-8",Matches!$J$2:$J$201,0))="",INDEX(Matches!$H$2:$H$201,MATCH($A130&amp;"-8",Matches!$J$2:$J$201,0))=""),"",IF(AND($C130&lt;&gt;"",INDEX(Matches!$F$2:$F$201,MATCH($A130&amp;"-8",Matches!$J$2:$J$201,0))&lt;&gt;"",$C130&gt;=INDEX(Matches!$F$2:$F$201,MATCH($A130&amp;"-8",Matches!$J$2:$J$201,0))),"",IF(AND(R130=INDEX(Matches!$G$2:$G$201,MATCH($A130&amp;"-8",Matches!$J$2:$J$201,0)),S130=INDEX(Matches!$H$2:$H$201,MATCH($A130&amp;"-8",Matches!$J$2:$J$201,0))),5,IF(SIGN(R130-S130)&lt;&gt;SIGN(INDEX(Matches!$G$2:$G$201,MATCH($A130&amp;"-8",Matches!$J$2:$J$201,0))-INDEX(Matches!$H$2:$H$201,MATCH($A130&amp;"-8",Matches!$J$2:$J$201,0))),0,IF(R130-S130=INDEX(Matches!$G$2:$G$201,MATCH($A130&amp;"-8",Matches!$J$2:$J$201,0))-INDEX(Matches!$H$2:$H$201,MATCH($A130&amp;"-8",Matches!$J$2:$J$201,0)),3,2))))),""))</f>
        <v/>
      </c>
      <c r="AF130" s="12" t="str">
        <f aca="false">IF(OR($B130="",T130="",U130=""),"",IFERROR(IF(OR(INDEX(Matches!$I$2:$I$201,MATCH($A130&amp;"-9",Matches!$J$2:$J$201,0))="Void",INDEX(Matches!$G$2:$G$201,MATCH($A130&amp;"-9",Matches!$J$2:$J$201,0))="",INDEX(Matches!$H$2:$H$201,MATCH($A130&amp;"-9",Matches!$J$2:$J$201,0))=""),"",IF(AND($C130&lt;&gt;"",INDEX(Matches!$F$2:$F$201,MATCH($A130&amp;"-9",Matches!$J$2:$J$201,0))&lt;&gt;"",$C130&gt;=INDEX(Matches!$F$2:$F$201,MATCH($A130&amp;"-9",Matches!$J$2:$J$201,0))),"",IF(AND(T130=INDEX(Matches!$G$2:$G$201,MATCH($A130&amp;"-9",Matches!$J$2:$J$201,0)),U130=INDEX(Matches!$H$2:$H$201,MATCH($A130&amp;"-9",Matches!$J$2:$J$201,0))),5,IF(SIGN(T130-U130)&lt;&gt;SIGN(INDEX(Matches!$G$2:$G$201,MATCH($A130&amp;"-9",Matches!$J$2:$J$201,0))-INDEX(Matches!$H$2:$H$201,MATCH($A130&amp;"-9",Matches!$J$2:$J$201,0))),0,IF(T130-U130=INDEX(Matches!$G$2:$G$201,MATCH($A130&amp;"-9",Matches!$J$2:$J$201,0))-INDEX(Matches!$H$2:$H$201,MATCH($A130&amp;"-9",Matches!$J$2:$J$201,0)),3,2))))),""))</f>
        <v/>
      </c>
      <c r="AG130" s="12" t="str">
        <f aca="false">IF(OR($B130="",V130="",W130=""),"",IFERROR(IF(OR(INDEX(Matches!$I$2:$I$201,MATCH($A130&amp;"-10",Matches!$J$2:$J$201,0))="Void",INDEX(Matches!$G$2:$G$201,MATCH($A130&amp;"-10",Matches!$J$2:$J$201,0))="",INDEX(Matches!$H$2:$H$201,MATCH($A130&amp;"-10",Matches!$J$2:$J$201,0))=""),"",IF(AND($C130&lt;&gt;"",INDEX(Matches!$F$2:$F$201,MATCH($A130&amp;"-10",Matches!$J$2:$J$201,0))&lt;&gt;"",$C130&gt;=INDEX(Matches!$F$2:$F$201,MATCH($A130&amp;"-10",Matches!$J$2:$J$201,0))),"",IF(AND(V130=INDEX(Matches!$G$2:$G$201,MATCH($A130&amp;"-10",Matches!$J$2:$J$201,0)),W130=INDEX(Matches!$H$2:$H$201,MATCH($A130&amp;"-10",Matches!$J$2:$J$201,0))),5,IF(SIGN(V130-W130)&lt;&gt;SIGN(INDEX(Matches!$G$2:$G$201,MATCH($A130&amp;"-10",Matches!$J$2:$J$201,0))-INDEX(Matches!$H$2:$H$201,MATCH($A130&amp;"-10",Matches!$J$2:$J$201,0))),0,IF(V130-W130=INDEX(Matches!$G$2:$G$201,MATCH($A130&amp;"-10",Matches!$J$2:$J$201,0))-INDEX(Matches!$H$2:$H$201,MATCH($A130&amp;"-10",Matches!$J$2:$J$201,0)),3,2))))),""))</f>
        <v/>
      </c>
      <c r="AH130" s="13" t="str">
        <f aca="false">IF($B130="","",SUM(X130:AG130))</f>
        <v/>
      </c>
      <c r="AI130" s="12" t="str">
        <f aca="false">IF($B130="","",COUNTIF(X130:AG130,5))</f>
        <v/>
      </c>
      <c r="AJ130" s="12" t="str">
        <f aca="false">IF($B130="","",COUNTIF(X130:AG130,"&gt;=2"))</f>
        <v/>
      </c>
      <c r="AK130" s="12" t="str">
        <f aca="false">IF($B130="","",COUNT(X130:AG130))</f>
        <v/>
      </c>
    </row>
    <row r="131" customFormat="false" ht="15" hidden="false" customHeight="false" outlineLevel="0" collapsed="false">
      <c r="A131" s="7"/>
      <c r="B131" s="7"/>
      <c r="C131" s="11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12" t="str">
        <f aca="false">IF(OR($B131="",D131="",E131=""),"",IFERROR(IF(OR(INDEX(Matches!$I$2:$I$201,MATCH($A131&amp;"-1",Matches!$J$2:$J$201,0))="Void",INDEX(Matches!$G$2:$G$201,MATCH($A131&amp;"-1",Matches!$J$2:$J$201,0))="",INDEX(Matches!$H$2:$H$201,MATCH($A131&amp;"-1",Matches!$J$2:$J$201,0))=""),"",IF(AND($C131&lt;&gt;"",INDEX(Matches!$F$2:$F$201,MATCH($A131&amp;"-1",Matches!$J$2:$J$201,0))&lt;&gt;"",$C131&gt;=INDEX(Matches!$F$2:$F$201,MATCH($A131&amp;"-1",Matches!$J$2:$J$201,0))),"",IF(AND(D131=INDEX(Matches!$G$2:$G$201,MATCH($A131&amp;"-1",Matches!$J$2:$J$201,0)),E131=INDEX(Matches!$H$2:$H$201,MATCH($A131&amp;"-1",Matches!$J$2:$J$201,0))),5,IF(SIGN(D131-E131)&lt;&gt;SIGN(INDEX(Matches!$G$2:$G$201,MATCH($A131&amp;"-1",Matches!$J$2:$J$201,0))-INDEX(Matches!$H$2:$H$201,MATCH($A131&amp;"-1",Matches!$J$2:$J$201,0))),0,IF(D131-E131=INDEX(Matches!$G$2:$G$201,MATCH($A131&amp;"-1",Matches!$J$2:$J$201,0))-INDEX(Matches!$H$2:$H$201,MATCH($A131&amp;"-1",Matches!$J$2:$J$201,0)),3,2))))),""))</f>
        <v/>
      </c>
      <c r="Y131" s="12" t="str">
        <f aca="false">IF(OR($B131="",F131="",G131=""),"",IFERROR(IF(OR(INDEX(Matches!$I$2:$I$201,MATCH($A131&amp;"-2",Matches!$J$2:$J$201,0))="Void",INDEX(Matches!$G$2:$G$201,MATCH($A131&amp;"-2",Matches!$J$2:$J$201,0))="",INDEX(Matches!$H$2:$H$201,MATCH($A131&amp;"-2",Matches!$J$2:$J$201,0))=""),"",IF(AND($C131&lt;&gt;"",INDEX(Matches!$F$2:$F$201,MATCH($A131&amp;"-2",Matches!$J$2:$J$201,0))&lt;&gt;"",$C131&gt;=INDEX(Matches!$F$2:$F$201,MATCH($A131&amp;"-2",Matches!$J$2:$J$201,0))),"",IF(AND(F131=INDEX(Matches!$G$2:$G$201,MATCH($A131&amp;"-2",Matches!$J$2:$J$201,0)),G131=INDEX(Matches!$H$2:$H$201,MATCH($A131&amp;"-2",Matches!$J$2:$J$201,0))),5,IF(SIGN(F131-G131)&lt;&gt;SIGN(INDEX(Matches!$G$2:$G$201,MATCH($A131&amp;"-2",Matches!$J$2:$J$201,0))-INDEX(Matches!$H$2:$H$201,MATCH($A131&amp;"-2",Matches!$J$2:$J$201,0))),0,IF(F131-G131=INDEX(Matches!$G$2:$G$201,MATCH($A131&amp;"-2",Matches!$J$2:$J$201,0))-INDEX(Matches!$H$2:$H$201,MATCH($A131&amp;"-2",Matches!$J$2:$J$201,0)),3,2))))),""))</f>
        <v/>
      </c>
      <c r="Z131" s="12" t="str">
        <f aca="false">IF(OR($B131="",H131="",I131=""),"",IFERROR(IF(OR(INDEX(Matches!$I$2:$I$201,MATCH($A131&amp;"-3",Matches!$J$2:$J$201,0))="Void",INDEX(Matches!$G$2:$G$201,MATCH($A131&amp;"-3",Matches!$J$2:$J$201,0))="",INDEX(Matches!$H$2:$H$201,MATCH($A131&amp;"-3",Matches!$J$2:$J$201,0))=""),"",IF(AND($C131&lt;&gt;"",INDEX(Matches!$F$2:$F$201,MATCH($A131&amp;"-3",Matches!$J$2:$J$201,0))&lt;&gt;"",$C131&gt;=INDEX(Matches!$F$2:$F$201,MATCH($A131&amp;"-3",Matches!$J$2:$J$201,0))),"",IF(AND(H131=INDEX(Matches!$G$2:$G$201,MATCH($A131&amp;"-3",Matches!$J$2:$J$201,0)),I131=INDEX(Matches!$H$2:$H$201,MATCH($A131&amp;"-3",Matches!$J$2:$J$201,0))),5,IF(SIGN(H131-I131)&lt;&gt;SIGN(INDEX(Matches!$G$2:$G$201,MATCH($A131&amp;"-3",Matches!$J$2:$J$201,0))-INDEX(Matches!$H$2:$H$201,MATCH($A131&amp;"-3",Matches!$J$2:$J$201,0))),0,IF(H131-I131=INDEX(Matches!$G$2:$G$201,MATCH($A131&amp;"-3",Matches!$J$2:$J$201,0))-INDEX(Matches!$H$2:$H$201,MATCH($A131&amp;"-3",Matches!$J$2:$J$201,0)),3,2))))),""))</f>
        <v/>
      </c>
      <c r="AA131" s="12" t="str">
        <f aca="false">IF(OR($B131="",J131="",K131=""),"",IFERROR(IF(OR(INDEX(Matches!$I$2:$I$201,MATCH($A131&amp;"-4",Matches!$J$2:$J$201,0))="Void",INDEX(Matches!$G$2:$G$201,MATCH($A131&amp;"-4",Matches!$J$2:$J$201,0))="",INDEX(Matches!$H$2:$H$201,MATCH($A131&amp;"-4",Matches!$J$2:$J$201,0))=""),"",IF(AND($C131&lt;&gt;"",INDEX(Matches!$F$2:$F$201,MATCH($A131&amp;"-4",Matches!$J$2:$J$201,0))&lt;&gt;"",$C131&gt;=INDEX(Matches!$F$2:$F$201,MATCH($A131&amp;"-4",Matches!$J$2:$J$201,0))),"",IF(AND(J131=INDEX(Matches!$G$2:$G$201,MATCH($A131&amp;"-4",Matches!$J$2:$J$201,0)),K131=INDEX(Matches!$H$2:$H$201,MATCH($A131&amp;"-4",Matches!$J$2:$J$201,0))),5,IF(SIGN(J131-K131)&lt;&gt;SIGN(INDEX(Matches!$G$2:$G$201,MATCH($A131&amp;"-4",Matches!$J$2:$J$201,0))-INDEX(Matches!$H$2:$H$201,MATCH($A131&amp;"-4",Matches!$J$2:$J$201,0))),0,IF(J131-K131=INDEX(Matches!$G$2:$G$201,MATCH($A131&amp;"-4",Matches!$J$2:$J$201,0))-INDEX(Matches!$H$2:$H$201,MATCH($A131&amp;"-4",Matches!$J$2:$J$201,0)),3,2))))),""))</f>
        <v/>
      </c>
      <c r="AB131" s="12" t="str">
        <f aca="false">IF(OR($B131="",L131="",M131=""),"",IFERROR(IF(OR(INDEX(Matches!$I$2:$I$201,MATCH($A131&amp;"-5",Matches!$J$2:$J$201,0))="Void",INDEX(Matches!$G$2:$G$201,MATCH($A131&amp;"-5",Matches!$J$2:$J$201,0))="",INDEX(Matches!$H$2:$H$201,MATCH($A131&amp;"-5",Matches!$J$2:$J$201,0))=""),"",IF(AND($C131&lt;&gt;"",INDEX(Matches!$F$2:$F$201,MATCH($A131&amp;"-5",Matches!$J$2:$J$201,0))&lt;&gt;"",$C131&gt;=INDEX(Matches!$F$2:$F$201,MATCH($A131&amp;"-5",Matches!$J$2:$J$201,0))),"",IF(AND(L131=INDEX(Matches!$G$2:$G$201,MATCH($A131&amp;"-5",Matches!$J$2:$J$201,0)),M131=INDEX(Matches!$H$2:$H$201,MATCH($A131&amp;"-5",Matches!$J$2:$J$201,0))),5,IF(SIGN(L131-M131)&lt;&gt;SIGN(INDEX(Matches!$G$2:$G$201,MATCH($A131&amp;"-5",Matches!$J$2:$J$201,0))-INDEX(Matches!$H$2:$H$201,MATCH($A131&amp;"-5",Matches!$J$2:$J$201,0))),0,IF(L131-M131=INDEX(Matches!$G$2:$G$201,MATCH($A131&amp;"-5",Matches!$J$2:$J$201,0))-INDEX(Matches!$H$2:$H$201,MATCH($A131&amp;"-5",Matches!$J$2:$J$201,0)),3,2))))),""))</f>
        <v/>
      </c>
      <c r="AC131" s="12" t="str">
        <f aca="false">IF(OR($B131="",N131="",O131=""),"",IFERROR(IF(OR(INDEX(Matches!$I$2:$I$201,MATCH($A131&amp;"-6",Matches!$J$2:$J$201,0))="Void",INDEX(Matches!$G$2:$G$201,MATCH($A131&amp;"-6",Matches!$J$2:$J$201,0))="",INDEX(Matches!$H$2:$H$201,MATCH($A131&amp;"-6",Matches!$J$2:$J$201,0))=""),"",IF(AND($C131&lt;&gt;"",INDEX(Matches!$F$2:$F$201,MATCH($A131&amp;"-6",Matches!$J$2:$J$201,0))&lt;&gt;"",$C131&gt;=INDEX(Matches!$F$2:$F$201,MATCH($A131&amp;"-6",Matches!$J$2:$J$201,0))),"",IF(AND(N131=INDEX(Matches!$G$2:$G$201,MATCH($A131&amp;"-6",Matches!$J$2:$J$201,0)),O131=INDEX(Matches!$H$2:$H$201,MATCH($A131&amp;"-6",Matches!$J$2:$J$201,0))),5,IF(SIGN(N131-O131)&lt;&gt;SIGN(INDEX(Matches!$G$2:$G$201,MATCH($A131&amp;"-6",Matches!$J$2:$J$201,0))-INDEX(Matches!$H$2:$H$201,MATCH($A131&amp;"-6",Matches!$J$2:$J$201,0))),0,IF(N131-O131=INDEX(Matches!$G$2:$G$201,MATCH($A131&amp;"-6",Matches!$J$2:$J$201,0))-INDEX(Matches!$H$2:$H$201,MATCH($A131&amp;"-6",Matches!$J$2:$J$201,0)),3,2))))),""))</f>
        <v/>
      </c>
      <c r="AD131" s="12" t="str">
        <f aca="false">IF(OR($B131="",P131="",Q131=""),"",IFERROR(IF(OR(INDEX(Matches!$I$2:$I$201,MATCH($A131&amp;"-7",Matches!$J$2:$J$201,0))="Void",INDEX(Matches!$G$2:$G$201,MATCH($A131&amp;"-7",Matches!$J$2:$J$201,0))="",INDEX(Matches!$H$2:$H$201,MATCH($A131&amp;"-7",Matches!$J$2:$J$201,0))=""),"",IF(AND($C131&lt;&gt;"",INDEX(Matches!$F$2:$F$201,MATCH($A131&amp;"-7",Matches!$J$2:$J$201,0))&lt;&gt;"",$C131&gt;=INDEX(Matches!$F$2:$F$201,MATCH($A131&amp;"-7",Matches!$J$2:$J$201,0))),"",IF(AND(P131=INDEX(Matches!$G$2:$G$201,MATCH($A131&amp;"-7",Matches!$J$2:$J$201,0)),Q131=INDEX(Matches!$H$2:$H$201,MATCH($A131&amp;"-7",Matches!$J$2:$J$201,0))),5,IF(SIGN(P131-Q131)&lt;&gt;SIGN(INDEX(Matches!$G$2:$G$201,MATCH($A131&amp;"-7",Matches!$J$2:$J$201,0))-INDEX(Matches!$H$2:$H$201,MATCH($A131&amp;"-7",Matches!$J$2:$J$201,0))),0,IF(P131-Q131=INDEX(Matches!$G$2:$G$201,MATCH($A131&amp;"-7",Matches!$J$2:$J$201,0))-INDEX(Matches!$H$2:$H$201,MATCH($A131&amp;"-7",Matches!$J$2:$J$201,0)),3,2))))),""))</f>
        <v/>
      </c>
      <c r="AE131" s="12" t="str">
        <f aca="false">IF(OR($B131="",R131="",S131=""),"",IFERROR(IF(OR(INDEX(Matches!$I$2:$I$201,MATCH($A131&amp;"-8",Matches!$J$2:$J$201,0))="Void",INDEX(Matches!$G$2:$G$201,MATCH($A131&amp;"-8",Matches!$J$2:$J$201,0))="",INDEX(Matches!$H$2:$H$201,MATCH($A131&amp;"-8",Matches!$J$2:$J$201,0))=""),"",IF(AND($C131&lt;&gt;"",INDEX(Matches!$F$2:$F$201,MATCH($A131&amp;"-8",Matches!$J$2:$J$201,0))&lt;&gt;"",$C131&gt;=INDEX(Matches!$F$2:$F$201,MATCH($A131&amp;"-8",Matches!$J$2:$J$201,0))),"",IF(AND(R131=INDEX(Matches!$G$2:$G$201,MATCH($A131&amp;"-8",Matches!$J$2:$J$201,0)),S131=INDEX(Matches!$H$2:$H$201,MATCH($A131&amp;"-8",Matches!$J$2:$J$201,0))),5,IF(SIGN(R131-S131)&lt;&gt;SIGN(INDEX(Matches!$G$2:$G$201,MATCH($A131&amp;"-8",Matches!$J$2:$J$201,0))-INDEX(Matches!$H$2:$H$201,MATCH($A131&amp;"-8",Matches!$J$2:$J$201,0))),0,IF(R131-S131=INDEX(Matches!$G$2:$G$201,MATCH($A131&amp;"-8",Matches!$J$2:$J$201,0))-INDEX(Matches!$H$2:$H$201,MATCH($A131&amp;"-8",Matches!$J$2:$J$201,0)),3,2))))),""))</f>
        <v/>
      </c>
      <c r="AF131" s="12" t="str">
        <f aca="false">IF(OR($B131="",T131="",U131=""),"",IFERROR(IF(OR(INDEX(Matches!$I$2:$I$201,MATCH($A131&amp;"-9",Matches!$J$2:$J$201,0))="Void",INDEX(Matches!$G$2:$G$201,MATCH($A131&amp;"-9",Matches!$J$2:$J$201,0))="",INDEX(Matches!$H$2:$H$201,MATCH($A131&amp;"-9",Matches!$J$2:$J$201,0))=""),"",IF(AND($C131&lt;&gt;"",INDEX(Matches!$F$2:$F$201,MATCH($A131&amp;"-9",Matches!$J$2:$J$201,0))&lt;&gt;"",$C131&gt;=INDEX(Matches!$F$2:$F$201,MATCH($A131&amp;"-9",Matches!$J$2:$J$201,0))),"",IF(AND(T131=INDEX(Matches!$G$2:$G$201,MATCH($A131&amp;"-9",Matches!$J$2:$J$201,0)),U131=INDEX(Matches!$H$2:$H$201,MATCH($A131&amp;"-9",Matches!$J$2:$J$201,0))),5,IF(SIGN(T131-U131)&lt;&gt;SIGN(INDEX(Matches!$G$2:$G$201,MATCH($A131&amp;"-9",Matches!$J$2:$J$201,0))-INDEX(Matches!$H$2:$H$201,MATCH($A131&amp;"-9",Matches!$J$2:$J$201,0))),0,IF(T131-U131=INDEX(Matches!$G$2:$G$201,MATCH($A131&amp;"-9",Matches!$J$2:$J$201,0))-INDEX(Matches!$H$2:$H$201,MATCH($A131&amp;"-9",Matches!$J$2:$J$201,0)),3,2))))),""))</f>
        <v/>
      </c>
      <c r="AG131" s="12" t="str">
        <f aca="false">IF(OR($B131="",V131="",W131=""),"",IFERROR(IF(OR(INDEX(Matches!$I$2:$I$201,MATCH($A131&amp;"-10",Matches!$J$2:$J$201,0))="Void",INDEX(Matches!$G$2:$G$201,MATCH($A131&amp;"-10",Matches!$J$2:$J$201,0))="",INDEX(Matches!$H$2:$H$201,MATCH($A131&amp;"-10",Matches!$J$2:$J$201,0))=""),"",IF(AND($C131&lt;&gt;"",INDEX(Matches!$F$2:$F$201,MATCH($A131&amp;"-10",Matches!$J$2:$J$201,0))&lt;&gt;"",$C131&gt;=INDEX(Matches!$F$2:$F$201,MATCH($A131&amp;"-10",Matches!$J$2:$J$201,0))),"",IF(AND(V131=INDEX(Matches!$G$2:$G$201,MATCH($A131&amp;"-10",Matches!$J$2:$J$201,0)),W131=INDEX(Matches!$H$2:$H$201,MATCH($A131&amp;"-10",Matches!$J$2:$J$201,0))),5,IF(SIGN(V131-W131)&lt;&gt;SIGN(INDEX(Matches!$G$2:$G$201,MATCH($A131&amp;"-10",Matches!$J$2:$J$201,0))-INDEX(Matches!$H$2:$H$201,MATCH($A131&amp;"-10",Matches!$J$2:$J$201,0))),0,IF(V131-W131=INDEX(Matches!$G$2:$G$201,MATCH($A131&amp;"-10",Matches!$J$2:$J$201,0))-INDEX(Matches!$H$2:$H$201,MATCH($A131&amp;"-10",Matches!$J$2:$J$201,0)),3,2))))),""))</f>
        <v/>
      </c>
      <c r="AH131" s="13" t="str">
        <f aca="false">IF($B131="","",SUM(X131:AG131))</f>
        <v/>
      </c>
      <c r="AI131" s="12" t="str">
        <f aca="false">IF($B131="","",COUNTIF(X131:AG131,5))</f>
        <v/>
      </c>
      <c r="AJ131" s="12" t="str">
        <f aca="false">IF($B131="","",COUNTIF(X131:AG131,"&gt;=2"))</f>
        <v/>
      </c>
      <c r="AK131" s="12" t="str">
        <f aca="false">IF($B131="","",COUNT(X131:AG131))</f>
        <v/>
      </c>
    </row>
    <row r="132" customFormat="false" ht="15" hidden="false" customHeight="false" outlineLevel="0" collapsed="false">
      <c r="A132" s="7"/>
      <c r="B132" s="7"/>
      <c r="C132" s="11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12" t="str">
        <f aca="false">IF(OR($B132="",D132="",E132=""),"",IFERROR(IF(OR(INDEX(Matches!$I$2:$I$201,MATCH($A132&amp;"-1",Matches!$J$2:$J$201,0))="Void",INDEX(Matches!$G$2:$G$201,MATCH($A132&amp;"-1",Matches!$J$2:$J$201,0))="",INDEX(Matches!$H$2:$H$201,MATCH($A132&amp;"-1",Matches!$J$2:$J$201,0))=""),"",IF(AND($C132&lt;&gt;"",INDEX(Matches!$F$2:$F$201,MATCH($A132&amp;"-1",Matches!$J$2:$J$201,0))&lt;&gt;"",$C132&gt;=INDEX(Matches!$F$2:$F$201,MATCH($A132&amp;"-1",Matches!$J$2:$J$201,0))),"",IF(AND(D132=INDEX(Matches!$G$2:$G$201,MATCH($A132&amp;"-1",Matches!$J$2:$J$201,0)),E132=INDEX(Matches!$H$2:$H$201,MATCH($A132&amp;"-1",Matches!$J$2:$J$201,0))),5,IF(SIGN(D132-E132)&lt;&gt;SIGN(INDEX(Matches!$G$2:$G$201,MATCH($A132&amp;"-1",Matches!$J$2:$J$201,0))-INDEX(Matches!$H$2:$H$201,MATCH($A132&amp;"-1",Matches!$J$2:$J$201,0))),0,IF(D132-E132=INDEX(Matches!$G$2:$G$201,MATCH($A132&amp;"-1",Matches!$J$2:$J$201,0))-INDEX(Matches!$H$2:$H$201,MATCH($A132&amp;"-1",Matches!$J$2:$J$201,0)),3,2))))),""))</f>
        <v/>
      </c>
      <c r="Y132" s="12" t="str">
        <f aca="false">IF(OR($B132="",F132="",G132=""),"",IFERROR(IF(OR(INDEX(Matches!$I$2:$I$201,MATCH($A132&amp;"-2",Matches!$J$2:$J$201,0))="Void",INDEX(Matches!$G$2:$G$201,MATCH($A132&amp;"-2",Matches!$J$2:$J$201,0))="",INDEX(Matches!$H$2:$H$201,MATCH($A132&amp;"-2",Matches!$J$2:$J$201,0))=""),"",IF(AND($C132&lt;&gt;"",INDEX(Matches!$F$2:$F$201,MATCH($A132&amp;"-2",Matches!$J$2:$J$201,0))&lt;&gt;"",$C132&gt;=INDEX(Matches!$F$2:$F$201,MATCH($A132&amp;"-2",Matches!$J$2:$J$201,0))),"",IF(AND(F132=INDEX(Matches!$G$2:$G$201,MATCH($A132&amp;"-2",Matches!$J$2:$J$201,0)),G132=INDEX(Matches!$H$2:$H$201,MATCH($A132&amp;"-2",Matches!$J$2:$J$201,0))),5,IF(SIGN(F132-G132)&lt;&gt;SIGN(INDEX(Matches!$G$2:$G$201,MATCH($A132&amp;"-2",Matches!$J$2:$J$201,0))-INDEX(Matches!$H$2:$H$201,MATCH($A132&amp;"-2",Matches!$J$2:$J$201,0))),0,IF(F132-G132=INDEX(Matches!$G$2:$G$201,MATCH($A132&amp;"-2",Matches!$J$2:$J$201,0))-INDEX(Matches!$H$2:$H$201,MATCH($A132&amp;"-2",Matches!$J$2:$J$201,0)),3,2))))),""))</f>
        <v/>
      </c>
      <c r="Z132" s="12" t="str">
        <f aca="false">IF(OR($B132="",H132="",I132=""),"",IFERROR(IF(OR(INDEX(Matches!$I$2:$I$201,MATCH($A132&amp;"-3",Matches!$J$2:$J$201,0))="Void",INDEX(Matches!$G$2:$G$201,MATCH($A132&amp;"-3",Matches!$J$2:$J$201,0))="",INDEX(Matches!$H$2:$H$201,MATCH($A132&amp;"-3",Matches!$J$2:$J$201,0))=""),"",IF(AND($C132&lt;&gt;"",INDEX(Matches!$F$2:$F$201,MATCH($A132&amp;"-3",Matches!$J$2:$J$201,0))&lt;&gt;"",$C132&gt;=INDEX(Matches!$F$2:$F$201,MATCH($A132&amp;"-3",Matches!$J$2:$J$201,0))),"",IF(AND(H132=INDEX(Matches!$G$2:$G$201,MATCH($A132&amp;"-3",Matches!$J$2:$J$201,0)),I132=INDEX(Matches!$H$2:$H$201,MATCH($A132&amp;"-3",Matches!$J$2:$J$201,0))),5,IF(SIGN(H132-I132)&lt;&gt;SIGN(INDEX(Matches!$G$2:$G$201,MATCH($A132&amp;"-3",Matches!$J$2:$J$201,0))-INDEX(Matches!$H$2:$H$201,MATCH($A132&amp;"-3",Matches!$J$2:$J$201,0))),0,IF(H132-I132=INDEX(Matches!$G$2:$G$201,MATCH($A132&amp;"-3",Matches!$J$2:$J$201,0))-INDEX(Matches!$H$2:$H$201,MATCH($A132&amp;"-3",Matches!$J$2:$J$201,0)),3,2))))),""))</f>
        <v/>
      </c>
      <c r="AA132" s="12" t="str">
        <f aca="false">IF(OR($B132="",J132="",K132=""),"",IFERROR(IF(OR(INDEX(Matches!$I$2:$I$201,MATCH($A132&amp;"-4",Matches!$J$2:$J$201,0))="Void",INDEX(Matches!$G$2:$G$201,MATCH($A132&amp;"-4",Matches!$J$2:$J$201,0))="",INDEX(Matches!$H$2:$H$201,MATCH($A132&amp;"-4",Matches!$J$2:$J$201,0))=""),"",IF(AND($C132&lt;&gt;"",INDEX(Matches!$F$2:$F$201,MATCH($A132&amp;"-4",Matches!$J$2:$J$201,0))&lt;&gt;"",$C132&gt;=INDEX(Matches!$F$2:$F$201,MATCH($A132&amp;"-4",Matches!$J$2:$J$201,0))),"",IF(AND(J132=INDEX(Matches!$G$2:$G$201,MATCH($A132&amp;"-4",Matches!$J$2:$J$201,0)),K132=INDEX(Matches!$H$2:$H$201,MATCH($A132&amp;"-4",Matches!$J$2:$J$201,0))),5,IF(SIGN(J132-K132)&lt;&gt;SIGN(INDEX(Matches!$G$2:$G$201,MATCH($A132&amp;"-4",Matches!$J$2:$J$201,0))-INDEX(Matches!$H$2:$H$201,MATCH($A132&amp;"-4",Matches!$J$2:$J$201,0))),0,IF(J132-K132=INDEX(Matches!$G$2:$G$201,MATCH($A132&amp;"-4",Matches!$J$2:$J$201,0))-INDEX(Matches!$H$2:$H$201,MATCH($A132&amp;"-4",Matches!$J$2:$J$201,0)),3,2))))),""))</f>
        <v/>
      </c>
      <c r="AB132" s="12" t="str">
        <f aca="false">IF(OR($B132="",L132="",M132=""),"",IFERROR(IF(OR(INDEX(Matches!$I$2:$I$201,MATCH($A132&amp;"-5",Matches!$J$2:$J$201,0))="Void",INDEX(Matches!$G$2:$G$201,MATCH($A132&amp;"-5",Matches!$J$2:$J$201,0))="",INDEX(Matches!$H$2:$H$201,MATCH($A132&amp;"-5",Matches!$J$2:$J$201,0))=""),"",IF(AND($C132&lt;&gt;"",INDEX(Matches!$F$2:$F$201,MATCH($A132&amp;"-5",Matches!$J$2:$J$201,0))&lt;&gt;"",$C132&gt;=INDEX(Matches!$F$2:$F$201,MATCH($A132&amp;"-5",Matches!$J$2:$J$201,0))),"",IF(AND(L132=INDEX(Matches!$G$2:$G$201,MATCH($A132&amp;"-5",Matches!$J$2:$J$201,0)),M132=INDEX(Matches!$H$2:$H$201,MATCH($A132&amp;"-5",Matches!$J$2:$J$201,0))),5,IF(SIGN(L132-M132)&lt;&gt;SIGN(INDEX(Matches!$G$2:$G$201,MATCH($A132&amp;"-5",Matches!$J$2:$J$201,0))-INDEX(Matches!$H$2:$H$201,MATCH($A132&amp;"-5",Matches!$J$2:$J$201,0))),0,IF(L132-M132=INDEX(Matches!$G$2:$G$201,MATCH($A132&amp;"-5",Matches!$J$2:$J$201,0))-INDEX(Matches!$H$2:$H$201,MATCH($A132&amp;"-5",Matches!$J$2:$J$201,0)),3,2))))),""))</f>
        <v/>
      </c>
      <c r="AC132" s="12" t="str">
        <f aca="false">IF(OR($B132="",N132="",O132=""),"",IFERROR(IF(OR(INDEX(Matches!$I$2:$I$201,MATCH($A132&amp;"-6",Matches!$J$2:$J$201,0))="Void",INDEX(Matches!$G$2:$G$201,MATCH($A132&amp;"-6",Matches!$J$2:$J$201,0))="",INDEX(Matches!$H$2:$H$201,MATCH($A132&amp;"-6",Matches!$J$2:$J$201,0))=""),"",IF(AND($C132&lt;&gt;"",INDEX(Matches!$F$2:$F$201,MATCH($A132&amp;"-6",Matches!$J$2:$J$201,0))&lt;&gt;"",$C132&gt;=INDEX(Matches!$F$2:$F$201,MATCH($A132&amp;"-6",Matches!$J$2:$J$201,0))),"",IF(AND(N132=INDEX(Matches!$G$2:$G$201,MATCH($A132&amp;"-6",Matches!$J$2:$J$201,0)),O132=INDEX(Matches!$H$2:$H$201,MATCH($A132&amp;"-6",Matches!$J$2:$J$201,0))),5,IF(SIGN(N132-O132)&lt;&gt;SIGN(INDEX(Matches!$G$2:$G$201,MATCH($A132&amp;"-6",Matches!$J$2:$J$201,0))-INDEX(Matches!$H$2:$H$201,MATCH($A132&amp;"-6",Matches!$J$2:$J$201,0))),0,IF(N132-O132=INDEX(Matches!$G$2:$G$201,MATCH($A132&amp;"-6",Matches!$J$2:$J$201,0))-INDEX(Matches!$H$2:$H$201,MATCH($A132&amp;"-6",Matches!$J$2:$J$201,0)),3,2))))),""))</f>
        <v/>
      </c>
      <c r="AD132" s="12" t="str">
        <f aca="false">IF(OR($B132="",P132="",Q132=""),"",IFERROR(IF(OR(INDEX(Matches!$I$2:$I$201,MATCH($A132&amp;"-7",Matches!$J$2:$J$201,0))="Void",INDEX(Matches!$G$2:$G$201,MATCH($A132&amp;"-7",Matches!$J$2:$J$201,0))="",INDEX(Matches!$H$2:$H$201,MATCH($A132&amp;"-7",Matches!$J$2:$J$201,0))=""),"",IF(AND($C132&lt;&gt;"",INDEX(Matches!$F$2:$F$201,MATCH($A132&amp;"-7",Matches!$J$2:$J$201,0))&lt;&gt;"",$C132&gt;=INDEX(Matches!$F$2:$F$201,MATCH($A132&amp;"-7",Matches!$J$2:$J$201,0))),"",IF(AND(P132=INDEX(Matches!$G$2:$G$201,MATCH($A132&amp;"-7",Matches!$J$2:$J$201,0)),Q132=INDEX(Matches!$H$2:$H$201,MATCH($A132&amp;"-7",Matches!$J$2:$J$201,0))),5,IF(SIGN(P132-Q132)&lt;&gt;SIGN(INDEX(Matches!$G$2:$G$201,MATCH($A132&amp;"-7",Matches!$J$2:$J$201,0))-INDEX(Matches!$H$2:$H$201,MATCH($A132&amp;"-7",Matches!$J$2:$J$201,0))),0,IF(P132-Q132=INDEX(Matches!$G$2:$G$201,MATCH($A132&amp;"-7",Matches!$J$2:$J$201,0))-INDEX(Matches!$H$2:$H$201,MATCH($A132&amp;"-7",Matches!$J$2:$J$201,0)),3,2))))),""))</f>
        <v/>
      </c>
      <c r="AE132" s="12" t="str">
        <f aca="false">IF(OR($B132="",R132="",S132=""),"",IFERROR(IF(OR(INDEX(Matches!$I$2:$I$201,MATCH($A132&amp;"-8",Matches!$J$2:$J$201,0))="Void",INDEX(Matches!$G$2:$G$201,MATCH($A132&amp;"-8",Matches!$J$2:$J$201,0))="",INDEX(Matches!$H$2:$H$201,MATCH($A132&amp;"-8",Matches!$J$2:$J$201,0))=""),"",IF(AND($C132&lt;&gt;"",INDEX(Matches!$F$2:$F$201,MATCH($A132&amp;"-8",Matches!$J$2:$J$201,0))&lt;&gt;"",$C132&gt;=INDEX(Matches!$F$2:$F$201,MATCH($A132&amp;"-8",Matches!$J$2:$J$201,0))),"",IF(AND(R132=INDEX(Matches!$G$2:$G$201,MATCH($A132&amp;"-8",Matches!$J$2:$J$201,0)),S132=INDEX(Matches!$H$2:$H$201,MATCH($A132&amp;"-8",Matches!$J$2:$J$201,0))),5,IF(SIGN(R132-S132)&lt;&gt;SIGN(INDEX(Matches!$G$2:$G$201,MATCH($A132&amp;"-8",Matches!$J$2:$J$201,0))-INDEX(Matches!$H$2:$H$201,MATCH($A132&amp;"-8",Matches!$J$2:$J$201,0))),0,IF(R132-S132=INDEX(Matches!$G$2:$G$201,MATCH($A132&amp;"-8",Matches!$J$2:$J$201,0))-INDEX(Matches!$H$2:$H$201,MATCH($A132&amp;"-8",Matches!$J$2:$J$201,0)),3,2))))),""))</f>
        <v/>
      </c>
      <c r="AF132" s="12" t="str">
        <f aca="false">IF(OR($B132="",T132="",U132=""),"",IFERROR(IF(OR(INDEX(Matches!$I$2:$I$201,MATCH($A132&amp;"-9",Matches!$J$2:$J$201,0))="Void",INDEX(Matches!$G$2:$G$201,MATCH($A132&amp;"-9",Matches!$J$2:$J$201,0))="",INDEX(Matches!$H$2:$H$201,MATCH($A132&amp;"-9",Matches!$J$2:$J$201,0))=""),"",IF(AND($C132&lt;&gt;"",INDEX(Matches!$F$2:$F$201,MATCH($A132&amp;"-9",Matches!$J$2:$J$201,0))&lt;&gt;"",$C132&gt;=INDEX(Matches!$F$2:$F$201,MATCH($A132&amp;"-9",Matches!$J$2:$J$201,0))),"",IF(AND(T132=INDEX(Matches!$G$2:$G$201,MATCH($A132&amp;"-9",Matches!$J$2:$J$201,0)),U132=INDEX(Matches!$H$2:$H$201,MATCH($A132&amp;"-9",Matches!$J$2:$J$201,0))),5,IF(SIGN(T132-U132)&lt;&gt;SIGN(INDEX(Matches!$G$2:$G$201,MATCH($A132&amp;"-9",Matches!$J$2:$J$201,0))-INDEX(Matches!$H$2:$H$201,MATCH($A132&amp;"-9",Matches!$J$2:$J$201,0))),0,IF(T132-U132=INDEX(Matches!$G$2:$G$201,MATCH($A132&amp;"-9",Matches!$J$2:$J$201,0))-INDEX(Matches!$H$2:$H$201,MATCH($A132&amp;"-9",Matches!$J$2:$J$201,0)),3,2))))),""))</f>
        <v/>
      </c>
      <c r="AG132" s="12" t="str">
        <f aca="false">IF(OR($B132="",V132="",W132=""),"",IFERROR(IF(OR(INDEX(Matches!$I$2:$I$201,MATCH($A132&amp;"-10",Matches!$J$2:$J$201,0))="Void",INDEX(Matches!$G$2:$G$201,MATCH($A132&amp;"-10",Matches!$J$2:$J$201,0))="",INDEX(Matches!$H$2:$H$201,MATCH($A132&amp;"-10",Matches!$J$2:$J$201,0))=""),"",IF(AND($C132&lt;&gt;"",INDEX(Matches!$F$2:$F$201,MATCH($A132&amp;"-10",Matches!$J$2:$J$201,0))&lt;&gt;"",$C132&gt;=INDEX(Matches!$F$2:$F$201,MATCH($A132&amp;"-10",Matches!$J$2:$J$201,0))),"",IF(AND(V132=INDEX(Matches!$G$2:$G$201,MATCH($A132&amp;"-10",Matches!$J$2:$J$201,0)),W132=INDEX(Matches!$H$2:$H$201,MATCH($A132&amp;"-10",Matches!$J$2:$J$201,0))),5,IF(SIGN(V132-W132)&lt;&gt;SIGN(INDEX(Matches!$G$2:$G$201,MATCH($A132&amp;"-10",Matches!$J$2:$J$201,0))-INDEX(Matches!$H$2:$H$201,MATCH($A132&amp;"-10",Matches!$J$2:$J$201,0))),0,IF(V132-W132=INDEX(Matches!$G$2:$G$201,MATCH($A132&amp;"-10",Matches!$J$2:$J$201,0))-INDEX(Matches!$H$2:$H$201,MATCH($A132&amp;"-10",Matches!$J$2:$J$201,0)),3,2))))),""))</f>
        <v/>
      </c>
      <c r="AH132" s="13" t="str">
        <f aca="false">IF($B132="","",SUM(X132:AG132))</f>
        <v/>
      </c>
      <c r="AI132" s="12" t="str">
        <f aca="false">IF($B132="","",COUNTIF(X132:AG132,5))</f>
        <v/>
      </c>
      <c r="AJ132" s="12" t="str">
        <f aca="false">IF($B132="","",COUNTIF(X132:AG132,"&gt;=2"))</f>
        <v/>
      </c>
      <c r="AK132" s="12" t="str">
        <f aca="false">IF($B132="","",COUNT(X132:AG132))</f>
        <v/>
      </c>
    </row>
    <row r="133" customFormat="false" ht="15" hidden="false" customHeight="false" outlineLevel="0" collapsed="false">
      <c r="A133" s="7"/>
      <c r="B133" s="7"/>
      <c r="C133" s="11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12" t="str">
        <f aca="false">IF(OR($B133="",D133="",E133=""),"",IFERROR(IF(OR(INDEX(Matches!$I$2:$I$201,MATCH($A133&amp;"-1",Matches!$J$2:$J$201,0))="Void",INDEX(Matches!$G$2:$G$201,MATCH($A133&amp;"-1",Matches!$J$2:$J$201,0))="",INDEX(Matches!$H$2:$H$201,MATCH($A133&amp;"-1",Matches!$J$2:$J$201,0))=""),"",IF(AND($C133&lt;&gt;"",INDEX(Matches!$F$2:$F$201,MATCH($A133&amp;"-1",Matches!$J$2:$J$201,0))&lt;&gt;"",$C133&gt;=INDEX(Matches!$F$2:$F$201,MATCH($A133&amp;"-1",Matches!$J$2:$J$201,0))),"",IF(AND(D133=INDEX(Matches!$G$2:$G$201,MATCH($A133&amp;"-1",Matches!$J$2:$J$201,0)),E133=INDEX(Matches!$H$2:$H$201,MATCH($A133&amp;"-1",Matches!$J$2:$J$201,0))),5,IF(SIGN(D133-E133)&lt;&gt;SIGN(INDEX(Matches!$G$2:$G$201,MATCH($A133&amp;"-1",Matches!$J$2:$J$201,0))-INDEX(Matches!$H$2:$H$201,MATCH($A133&amp;"-1",Matches!$J$2:$J$201,0))),0,IF(D133-E133=INDEX(Matches!$G$2:$G$201,MATCH($A133&amp;"-1",Matches!$J$2:$J$201,0))-INDEX(Matches!$H$2:$H$201,MATCH($A133&amp;"-1",Matches!$J$2:$J$201,0)),3,2))))),""))</f>
        <v/>
      </c>
      <c r="Y133" s="12" t="str">
        <f aca="false">IF(OR($B133="",F133="",G133=""),"",IFERROR(IF(OR(INDEX(Matches!$I$2:$I$201,MATCH($A133&amp;"-2",Matches!$J$2:$J$201,0))="Void",INDEX(Matches!$G$2:$G$201,MATCH($A133&amp;"-2",Matches!$J$2:$J$201,0))="",INDEX(Matches!$H$2:$H$201,MATCH($A133&amp;"-2",Matches!$J$2:$J$201,0))=""),"",IF(AND($C133&lt;&gt;"",INDEX(Matches!$F$2:$F$201,MATCH($A133&amp;"-2",Matches!$J$2:$J$201,0))&lt;&gt;"",$C133&gt;=INDEX(Matches!$F$2:$F$201,MATCH($A133&amp;"-2",Matches!$J$2:$J$201,0))),"",IF(AND(F133=INDEX(Matches!$G$2:$G$201,MATCH($A133&amp;"-2",Matches!$J$2:$J$201,0)),G133=INDEX(Matches!$H$2:$H$201,MATCH($A133&amp;"-2",Matches!$J$2:$J$201,0))),5,IF(SIGN(F133-G133)&lt;&gt;SIGN(INDEX(Matches!$G$2:$G$201,MATCH($A133&amp;"-2",Matches!$J$2:$J$201,0))-INDEX(Matches!$H$2:$H$201,MATCH($A133&amp;"-2",Matches!$J$2:$J$201,0))),0,IF(F133-G133=INDEX(Matches!$G$2:$G$201,MATCH($A133&amp;"-2",Matches!$J$2:$J$201,0))-INDEX(Matches!$H$2:$H$201,MATCH($A133&amp;"-2",Matches!$J$2:$J$201,0)),3,2))))),""))</f>
        <v/>
      </c>
      <c r="Z133" s="12" t="str">
        <f aca="false">IF(OR($B133="",H133="",I133=""),"",IFERROR(IF(OR(INDEX(Matches!$I$2:$I$201,MATCH($A133&amp;"-3",Matches!$J$2:$J$201,0))="Void",INDEX(Matches!$G$2:$G$201,MATCH($A133&amp;"-3",Matches!$J$2:$J$201,0))="",INDEX(Matches!$H$2:$H$201,MATCH($A133&amp;"-3",Matches!$J$2:$J$201,0))=""),"",IF(AND($C133&lt;&gt;"",INDEX(Matches!$F$2:$F$201,MATCH($A133&amp;"-3",Matches!$J$2:$J$201,0))&lt;&gt;"",$C133&gt;=INDEX(Matches!$F$2:$F$201,MATCH($A133&amp;"-3",Matches!$J$2:$J$201,0))),"",IF(AND(H133=INDEX(Matches!$G$2:$G$201,MATCH($A133&amp;"-3",Matches!$J$2:$J$201,0)),I133=INDEX(Matches!$H$2:$H$201,MATCH($A133&amp;"-3",Matches!$J$2:$J$201,0))),5,IF(SIGN(H133-I133)&lt;&gt;SIGN(INDEX(Matches!$G$2:$G$201,MATCH($A133&amp;"-3",Matches!$J$2:$J$201,0))-INDEX(Matches!$H$2:$H$201,MATCH($A133&amp;"-3",Matches!$J$2:$J$201,0))),0,IF(H133-I133=INDEX(Matches!$G$2:$G$201,MATCH($A133&amp;"-3",Matches!$J$2:$J$201,0))-INDEX(Matches!$H$2:$H$201,MATCH($A133&amp;"-3",Matches!$J$2:$J$201,0)),3,2))))),""))</f>
        <v/>
      </c>
      <c r="AA133" s="12" t="str">
        <f aca="false">IF(OR($B133="",J133="",K133=""),"",IFERROR(IF(OR(INDEX(Matches!$I$2:$I$201,MATCH($A133&amp;"-4",Matches!$J$2:$J$201,0))="Void",INDEX(Matches!$G$2:$G$201,MATCH($A133&amp;"-4",Matches!$J$2:$J$201,0))="",INDEX(Matches!$H$2:$H$201,MATCH($A133&amp;"-4",Matches!$J$2:$J$201,0))=""),"",IF(AND($C133&lt;&gt;"",INDEX(Matches!$F$2:$F$201,MATCH($A133&amp;"-4",Matches!$J$2:$J$201,0))&lt;&gt;"",$C133&gt;=INDEX(Matches!$F$2:$F$201,MATCH($A133&amp;"-4",Matches!$J$2:$J$201,0))),"",IF(AND(J133=INDEX(Matches!$G$2:$G$201,MATCH($A133&amp;"-4",Matches!$J$2:$J$201,0)),K133=INDEX(Matches!$H$2:$H$201,MATCH($A133&amp;"-4",Matches!$J$2:$J$201,0))),5,IF(SIGN(J133-K133)&lt;&gt;SIGN(INDEX(Matches!$G$2:$G$201,MATCH($A133&amp;"-4",Matches!$J$2:$J$201,0))-INDEX(Matches!$H$2:$H$201,MATCH($A133&amp;"-4",Matches!$J$2:$J$201,0))),0,IF(J133-K133=INDEX(Matches!$G$2:$G$201,MATCH($A133&amp;"-4",Matches!$J$2:$J$201,0))-INDEX(Matches!$H$2:$H$201,MATCH($A133&amp;"-4",Matches!$J$2:$J$201,0)),3,2))))),""))</f>
        <v/>
      </c>
      <c r="AB133" s="12" t="str">
        <f aca="false">IF(OR($B133="",L133="",M133=""),"",IFERROR(IF(OR(INDEX(Matches!$I$2:$I$201,MATCH($A133&amp;"-5",Matches!$J$2:$J$201,0))="Void",INDEX(Matches!$G$2:$G$201,MATCH($A133&amp;"-5",Matches!$J$2:$J$201,0))="",INDEX(Matches!$H$2:$H$201,MATCH($A133&amp;"-5",Matches!$J$2:$J$201,0))=""),"",IF(AND($C133&lt;&gt;"",INDEX(Matches!$F$2:$F$201,MATCH($A133&amp;"-5",Matches!$J$2:$J$201,0))&lt;&gt;"",$C133&gt;=INDEX(Matches!$F$2:$F$201,MATCH($A133&amp;"-5",Matches!$J$2:$J$201,0))),"",IF(AND(L133=INDEX(Matches!$G$2:$G$201,MATCH($A133&amp;"-5",Matches!$J$2:$J$201,0)),M133=INDEX(Matches!$H$2:$H$201,MATCH($A133&amp;"-5",Matches!$J$2:$J$201,0))),5,IF(SIGN(L133-M133)&lt;&gt;SIGN(INDEX(Matches!$G$2:$G$201,MATCH($A133&amp;"-5",Matches!$J$2:$J$201,0))-INDEX(Matches!$H$2:$H$201,MATCH($A133&amp;"-5",Matches!$J$2:$J$201,0))),0,IF(L133-M133=INDEX(Matches!$G$2:$G$201,MATCH($A133&amp;"-5",Matches!$J$2:$J$201,0))-INDEX(Matches!$H$2:$H$201,MATCH($A133&amp;"-5",Matches!$J$2:$J$201,0)),3,2))))),""))</f>
        <v/>
      </c>
      <c r="AC133" s="12" t="str">
        <f aca="false">IF(OR($B133="",N133="",O133=""),"",IFERROR(IF(OR(INDEX(Matches!$I$2:$I$201,MATCH($A133&amp;"-6",Matches!$J$2:$J$201,0))="Void",INDEX(Matches!$G$2:$G$201,MATCH($A133&amp;"-6",Matches!$J$2:$J$201,0))="",INDEX(Matches!$H$2:$H$201,MATCH($A133&amp;"-6",Matches!$J$2:$J$201,0))=""),"",IF(AND($C133&lt;&gt;"",INDEX(Matches!$F$2:$F$201,MATCH($A133&amp;"-6",Matches!$J$2:$J$201,0))&lt;&gt;"",$C133&gt;=INDEX(Matches!$F$2:$F$201,MATCH($A133&amp;"-6",Matches!$J$2:$J$201,0))),"",IF(AND(N133=INDEX(Matches!$G$2:$G$201,MATCH($A133&amp;"-6",Matches!$J$2:$J$201,0)),O133=INDEX(Matches!$H$2:$H$201,MATCH($A133&amp;"-6",Matches!$J$2:$J$201,0))),5,IF(SIGN(N133-O133)&lt;&gt;SIGN(INDEX(Matches!$G$2:$G$201,MATCH($A133&amp;"-6",Matches!$J$2:$J$201,0))-INDEX(Matches!$H$2:$H$201,MATCH($A133&amp;"-6",Matches!$J$2:$J$201,0))),0,IF(N133-O133=INDEX(Matches!$G$2:$G$201,MATCH($A133&amp;"-6",Matches!$J$2:$J$201,0))-INDEX(Matches!$H$2:$H$201,MATCH($A133&amp;"-6",Matches!$J$2:$J$201,0)),3,2))))),""))</f>
        <v/>
      </c>
      <c r="AD133" s="12" t="str">
        <f aca="false">IF(OR($B133="",P133="",Q133=""),"",IFERROR(IF(OR(INDEX(Matches!$I$2:$I$201,MATCH($A133&amp;"-7",Matches!$J$2:$J$201,0))="Void",INDEX(Matches!$G$2:$G$201,MATCH($A133&amp;"-7",Matches!$J$2:$J$201,0))="",INDEX(Matches!$H$2:$H$201,MATCH($A133&amp;"-7",Matches!$J$2:$J$201,0))=""),"",IF(AND($C133&lt;&gt;"",INDEX(Matches!$F$2:$F$201,MATCH($A133&amp;"-7",Matches!$J$2:$J$201,0))&lt;&gt;"",$C133&gt;=INDEX(Matches!$F$2:$F$201,MATCH($A133&amp;"-7",Matches!$J$2:$J$201,0))),"",IF(AND(P133=INDEX(Matches!$G$2:$G$201,MATCH($A133&amp;"-7",Matches!$J$2:$J$201,0)),Q133=INDEX(Matches!$H$2:$H$201,MATCH($A133&amp;"-7",Matches!$J$2:$J$201,0))),5,IF(SIGN(P133-Q133)&lt;&gt;SIGN(INDEX(Matches!$G$2:$G$201,MATCH($A133&amp;"-7",Matches!$J$2:$J$201,0))-INDEX(Matches!$H$2:$H$201,MATCH($A133&amp;"-7",Matches!$J$2:$J$201,0))),0,IF(P133-Q133=INDEX(Matches!$G$2:$G$201,MATCH($A133&amp;"-7",Matches!$J$2:$J$201,0))-INDEX(Matches!$H$2:$H$201,MATCH($A133&amp;"-7",Matches!$J$2:$J$201,0)),3,2))))),""))</f>
        <v/>
      </c>
      <c r="AE133" s="12" t="str">
        <f aca="false">IF(OR($B133="",R133="",S133=""),"",IFERROR(IF(OR(INDEX(Matches!$I$2:$I$201,MATCH($A133&amp;"-8",Matches!$J$2:$J$201,0))="Void",INDEX(Matches!$G$2:$G$201,MATCH($A133&amp;"-8",Matches!$J$2:$J$201,0))="",INDEX(Matches!$H$2:$H$201,MATCH($A133&amp;"-8",Matches!$J$2:$J$201,0))=""),"",IF(AND($C133&lt;&gt;"",INDEX(Matches!$F$2:$F$201,MATCH($A133&amp;"-8",Matches!$J$2:$J$201,0))&lt;&gt;"",$C133&gt;=INDEX(Matches!$F$2:$F$201,MATCH($A133&amp;"-8",Matches!$J$2:$J$201,0))),"",IF(AND(R133=INDEX(Matches!$G$2:$G$201,MATCH($A133&amp;"-8",Matches!$J$2:$J$201,0)),S133=INDEX(Matches!$H$2:$H$201,MATCH($A133&amp;"-8",Matches!$J$2:$J$201,0))),5,IF(SIGN(R133-S133)&lt;&gt;SIGN(INDEX(Matches!$G$2:$G$201,MATCH($A133&amp;"-8",Matches!$J$2:$J$201,0))-INDEX(Matches!$H$2:$H$201,MATCH($A133&amp;"-8",Matches!$J$2:$J$201,0))),0,IF(R133-S133=INDEX(Matches!$G$2:$G$201,MATCH($A133&amp;"-8",Matches!$J$2:$J$201,0))-INDEX(Matches!$H$2:$H$201,MATCH($A133&amp;"-8",Matches!$J$2:$J$201,0)),3,2))))),""))</f>
        <v/>
      </c>
      <c r="AF133" s="12" t="str">
        <f aca="false">IF(OR($B133="",T133="",U133=""),"",IFERROR(IF(OR(INDEX(Matches!$I$2:$I$201,MATCH($A133&amp;"-9",Matches!$J$2:$J$201,0))="Void",INDEX(Matches!$G$2:$G$201,MATCH($A133&amp;"-9",Matches!$J$2:$J$201,0))="",INDEX(Matches!$H$2:$H$201,MATCH($A133&amp;"-9",Matches!$J$2:$J$201,0))=""),"",IF(AND($C133&lt;&gt;"",INDEX(Matches!$F$2:$F$201,MATCH($A133&amp;"-9",Matches!$J$2:$J$201,0))&lt;&gt;"",$C133&gt;=INDEX(Matches!$F$2:$F$201,MATCH($A133&amp;"-9",Matches!$J$2:$J$201,0))),"",IF(AND(T133=INDEX(Matches!$G$2:$G$201,MATCH($A133&amp;"-9",Matches!$J$2:$J$201,0)),U133=INDEX(Matches!$H$2:$H$201,MATCH($A133&amp;"-9",Matches!$J$2:$J$201,0))),5,IF(SIGN(T133-U133)&lt;&gt;SIGN(INDEX(Matches!$G$2:$G$201,MATCH($A133&amp;"-9",Matches!$J$2:$J$201,0))-INDEX(Matches!$H$2:$H$201,MATCH($A133&amp;"-9",Matches!$J$2:$J$201,0))),0,IF(T133-U133=INDEX(Matches!$G$2:$G$201,MATCH($A133&amp;"-9",Matches!$J$2:$J$201,0))-INDEX(Matches!$H$2:$H$201,MATCH($A133&amp;"-9",Matches!$J$2:$J$201,0)),3,2))))),""))</f>
        <v/>
      </c>
      <c r="AG133" s="12" t="str">
        <f aca="false">IF(OR($B133="",V133="",W133=""),"",IFERROR(IF(OR(INDEX(Matches!$I$2:$I$201,MATCH($A133&amp;"-10",Matches!$J$2:$J$201,0))="Void",INDEX(Matches!$G$2:$G$201,MATCH($A133&amp;"-10",Matches!$J$2:$J$201,0))="",INDEX(Matches!$H$2:$H$201,MATCH($A133&amp;"-10",Matches!$J$2:$J$201,0))=""),"",IF(AND($C133&lt;&gt;"",INDEX(Matches!$F$2:$F$201,MATCH($A133&amp;"-10",Matches!$J$2:$J$201,0))&lt;&gt;"",$C133&gt;=INDEX(Matches!$F$2:$F$201,MATCH($A133&amp;"-10",Matches!$J$2:$J$201,0))),"",IF(AND(V133=INDEX(Matches!$G$2:$G$201,MATCH($A133&amp;"-10",Matches!$J$2:$J$201,0)),W133=INDEX(Matches!$H$2:$H$201,MATCH($A133&amp;"-10",Matches!$J$2:$J$201,0))),5,IF(SIGN(V133-W133)&lt;&gt;SIGN(INDEX(Matches!$G$2:$G$201,MATCH($A133&amp;"-10",Matches!$J$2:$J$201,0))-INDEX(Matches!$H$2:$H$201,MATCH($A133&amp;"-10",Matches!$J$2:$J$201,0))),0,IF(V133-W133=INDEX(Matches!$G$2:$G$201,MATCH($A133&amp;"-10",Matches!$J$2:$J$201,0))-INDEX(Matches!$H$2:$H$201,MATCH($A133&amp;"-10",Matches!$J$2:$J$201,0)),3,2))))),""))</f>
        <v/>
      </c>
      <c r="AH133" s="13" t="str">
        <f aca="false">IF($B133="","",SUM(X133:AG133))</f>
        <v/>
      </c>
      <c r="AI133" s="12" t="str">
        <f aca="false">IF($B133="","",COUNTIF(X133:AG133,5))</f>
        <v/>
      </c>
      <c r="AJ133" s="12" t="str">
        <f aca="false">IF($B133="","",COUNTIF(X133:AG133,"&gt;=2"))</f>
        <v/>
      </c>
      <c r="AK133" s="12" t="str">
        <f aca="false">IF($B133="","",COUNT(X133:AG133))</f>
        <v/>
      </c>
    </row>
    <row r="134" customFormat="false" ht="15" hidden="false" customHeight="false" outlineLevel="0" collapsed="false">
      <c r="A134" s="7"/>
      <c r="B134" s="7"/>
      <c r="C134" s="1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12" t="str">
        <f aca="false">IF(OR($B134="",D134="",E134=""),"",IFERROR(IF(OR(INDEX(Matches!$I$2:$I$201,MATCH($A134&amp;"-1",Matches!$J$2:$J$201,0))="Void",INDEX(Matches!$G$2:$G$201,MATCH($A134&amp;"-1",Matches!$J$2:$J$201,0))="",INDEX(Matches!$H$2:$H$201,MATCH($A134&amp;"-1",Matches!$J$2:$J$201,0))=""),"",IF(AND($C134&lt;&gt;"",INDEX(Matches!$F$2:$F$201,MATCH($A134&amp;"-1",Matches!$J$2:$J$201,0))&lt;&gt;"",$C134&gt;=INDEX(Matches!$F$2:$F$201,MATCH($A134&amp;"-1",Matches!$J$2:$J$201,0))),"",IF(AND(D134=INDEX(Matches!$G$2:$G$201,MATCH($A134&amp;"-1",Matches!$J$2:$J$201,0)),E134=INDEX(Matches!$H$2:$H$201,MATCH($A134&amp;"-1",Matches!$J$2:$J$201,0))),5,IF(SIGN(D134-E134)&lt;&gt;SIGN(INDEX(Matches!$G$2:$G$201,MATCH($A134&amp;"-1",Matches!$J$2:$J$201,0))-INDEX(Matches!$H$2:$H$201,MATCH($A134&amp;"-1",Matches!$J$2:$J$201,0))),0,IF(D134-E134=INDEX(Matches!$G$2:$G$201,MATCH($A134&amp;"-1",Matches!$J$2:$J$201,0))-INDEX(Matches!$H$2:$H$201,MATCH($A134&amp;"-1",Matches!$J$2:$J$201,0)),3,2))))),""))</f>
        <v/>
      </c>
      <c r="Y134" s="12" t="str">
        <f aca="false">IF(OR($B134="",F134="",G134=""),"",IFERROR(IF(OR(INDEX(Matches!$I$2:$I$201,MATCH($A134&amp;"-2",Matches!$J$2:$J$201,0))="Void",INDEX(Matches!$G$2:$G$201,MATCH($A134&amp;"-2",Matches!$J$2:$J$201,0))="",INDEX(Matches!$H$2:$H$201,MATCH($A134&amp;"-2",Matches!$J$2:$J$201,0))=""),"",IF(AND($C134&lt;&gt;"",INDEX(Matches!$F$2:$F$201,MATCH($A134&amp;"-2",Matches!$J$2:$J$201,0))&lt;&gt;"",$C134&gt;=INDEX(Matches!$F$2:$F$201,MATCH($A134&amp;"-2",Matches!$J$2:$J$201,0))),"",IF(AND(F134=INDEX(Matches!$G$2:$G$201,MATCH($A134&amp;"-2",Matches!$J$2:$J$201,0)),G134=INDEX(Matches!$H$2:$H$201,MATCH($A134&amp;"-2",Matches!$J$2:$J$201,0))),5,IF(SIGN(F134-G134)&lt;&gt;SIGN(INDEX(Matches!$G$2:$G$201,MATCH($A134&amp;"-2",Matches!$J$2:$J$201,0))-INDEX(Matches!$H$2:$H$201,MATCH($A134&amp;"-2",Matches!$J$2:$J$201,0))),0,IF(F134-G134=INDEX(Matches!$G$2:$G$201,MATCH($A134&amp;"-2",Matches!$J$2:$J$201,0))-INDEX(Matches!$H$2:$H$201,MATCH($A134&amp;"-2",Matches!$J$2:$J$201,0)),3,2))))),""))</f>
        <v/>
      </c>
      <c r="Z134" s="12" t="str">
        <f aca="false">IF(OR($B134="",H134="",I134=""),"",IFERROR(IF(OR(INDEX(Matches!$I$2:$I$201,MATCH($A134&amp;"-3",Matches!$J$2:$J$201,0))="Void",INDEX(Matches!$G$2:$G$201,MATCH($A134&amp;"-3",Matches!$J$2:$J$201,0))="",INDEX(Matches!$H$2:$H$201,MATCH($A134&amp;"-3",Matches!$J$2:$J$201,0))=""),"",IF(AND($C134&lt;&gt;"",INDEX(Matches!$F$2:$F$201,MATCH($A134&amp;"-3",Matches!$J$2:$J$201,0))&lt;&gt;"",$C134&gt;=INDEX(Matches!$F$2:$F$201,MATCH($A134&amp;"-3",Matches!$J$2:$J$201,0))),"",IF(AND(H134=INDEX(Matches!$G$2:$G$201,MATCH($A134&amp;"-3",Matches!$J$2:$J$201,0)),I134=INDEX(Matches!$H$2:$H$201,MATCH($A134&amp;"-3",Matches!$J$2:$J$201,0))),5,IF(SIGN(H134-I134)&lt;&gt;SIGN(INDEX(Matches!$G$2:$G$201,MATCH($A134&amp;"-3",Matches!$J$2:$J$201,0))-INDEX(Matches!$H$2:$H$201,MATCH($A134&amp;"-3",Matches!$J$2:$J$201,0))),0,IF(H134-I134=INDEX(Matches!$G$2:$G$201,MATCH($A134&amp;"-3",Matches!$J$2:$J$201,0))-INDEX(Matches!$H$2:$H$201,MATCH($A134&amp;"-3",Matches!$J$2:$J$201,0)),3,2))))),""))</f>
        <v/>
      </c>
      <c r="AA134" s="12" t="str">
        <f aca="false">IF(OR($B134="",J134="",K134=""),"",IFERROR(IF(OR(INDEX(Matches!$I$2:$I$201,MATCH($A134&amp;"-4",Matches!$J$2:$J$201,0))="Void",INDEX(Matches!$G$2:$G$201,MATCH($A134&amp;"-4",Matches!$J$2:$J$201,0))="",INDEX(Matches!$H$2:$H$201,MATCH($A134&amp;"-4",Matches!$J$2:$J$201,0))=""),"",IF(AND($C134&lt;&gt;"",INDEX(Matches!$F$2:$F$201,MATCH($A134&amp;"-4",Matches!$J$2:$J$201,0))&lt;&gt;"",$C134&gt;=INDEX(Matches!$F$2:$F$201,MATCH($A134&amp;"-4",Matches!$J$2:$J$201,0))),"",IF(AND(J134=INDEX(Matches!$G$2:$G$201,MATCH($A134&amp;"-4",Matches!$J$2:$J$201,0)),K134=INDEX(Matches!$H$2:$H$201,MATCH($A134&amp;"-4",Matches!$J$2:$J$201,0))),5,IF(SIGN(J134-K134)&lt;&gt;SIGN(INDEX(Matches!$G$2:$G$201,MATCH($A134&amp;"-4",Matches!$J$2:$J$201,0))-INDEX(Matches!$H$2:$H$201,MATCH($A134&amp;"-4",Matches!$J$2:$J$201,0))),0,IF(J134-K134=INDEX(Matches!$G$2:$G$201,MATCH($A134&amp;"-4",Matches!$J$2:$J$201,0))-INDEX(Matches!$H$2:$H$201,MATCH($A134&amp;"-4",Matches!$J$2:$J$201,0)),3,2))))),""))</f>
        <v/>
      </c>
      <c r="AB134" s="12" t="str">
        <f aca="false">IF(OR($B134="",L134="",M134=""),"",IFERROR(IF(OR(INDEX(Matches!$I$2:$I$201,MATCH($A134&amp;"-5",Matches!$J$2:$J$201,0))="Void",INDEX(Matches!$G$2:$G$201,MATCH($A134&amp;"-5",Matches!$J$2:$J$201,0))="",INDEX(Matches!$H$2:$H$201,MATCH($A134&amp;"-5",Matches!$J$2:$J$201,0))=""),"",IF(AND($C134&lt;&gt;"",INDEX(Matches!$F$2:$F$201,MATCH($A134&amp;"-5",Matches!$J$2:$J$201,0))&lt;&gt;"",$C134&gt;=INDEX(Matches!$F$2:$F$201,MATCH($A134&amp;"-5",Matches!$J$2:$J$201,0))),"",IF(AND(L134=INDEX(Matches!$G$2:$G$201,MATCH($A134&amp;"-5",Matches!$J$2:$J$201,0)),M134=INDEX(Matches!$H$2:$H$201,MATCH($A134&amp;"-5",Matches!$J$2:$J$201,0))),5,IF(SIGN(L134-M134)&lt;&gt;SIGN(INDEX(Matches!$G$2:$G$201,MATCH($A134&amp;"-5",Matches!$J$2:$J$201,0))-INDEX(Matches!$H$2:$H$201,MATCH($A134&amp;"-5",Matches!$J$2:$J$201,0))),0,IF(L134-M134=INDEX(Matches!$G$2:$G$201,MATCH($A134&amp;"-5",Matches!$J$2:$J$201,0))-INDEX(Matches!$H$2:$H$201,MATCH($A134&amp;"-5",Matches!$J$2:$J$201,0)),3,2))))),""))</f>
        <v/>
      </c>
      <c r="AC134" s="12" t="str">
        <f aca="false">IF(OR($B134="",N134="",O134=""),"",IFERROR(IF(OR(INDEX(Matches!$I$2:$I$201,MATCH($A134&amp;"-6",Matches!$J$2:$J$201,0))="Void",INDEX(Matches!$G$2:$G$201,MATCH($A134&amp;"-6",Matches!$J$2:$J$201,0))="",INDEX(Matches!$H$2:$H$201,MATCH($A134&amp;"-6",Matches!$J$2:$J$201,0))=""),"",IF(AND($C134&lt;&gt;"",INDEX(Matches!$F$2:$F$201,MATCH($A134&amp;"-6",Matches!$J$2:$J$201,0))&lt;&gt;"",$C134&gt;=INDEX(Matches!$F$2:$F$201,MATCH($A134&amp;"-6",Matches!$J$2:$J$201,0))),"",IF(AND(N134=INDEX(Matches!$G$2:$G$201,MATCH($A134&amp;"-6",Matches!$J$2:$J$201,0)),O134=INDEX(Matches!$H$2:$H$201,MATCH($A134&amp;"-6",Matches!$J$2:$J$201,0))),5,IF(SIGN(N134-O134)&lt;&gt;SIGN(INDEX(Matches!$G$2:$G$201,MATCH($A134&amp;"-6",Matches!$J$2:$J$201,0))-INDEX(Matches!$H$2:$H$201,MATCH($A134&amp;"-6",Matches!$J$2:$J$201,0))),0,IF(N134-O134=INDEX(Matches!$G$2:$G$201,MATCH($A134&amp;"-6",Matches!$J$2:$J$201,0))-INDEX(Matches!$H$2:$H$201,MATCH($A134&amp;"-6",Matches!$J$2:$J$201,0)),3,2))))),""))</f>
        <v/>
      </c>
      <c r="AD134" s="12" t="str">
        <f aca="false">IF(OR($B134="",P134="",Q134=""),"",IFERROR(IF(OR(INDEX(Matches!$I$2:$I$201,MATCH($A134&amp;"-7",Matches!$J$2:$J$201,0))="Void",INDEX(Matches!$G$2:$G$201,MATCH($A134&amp;"-7",Matches!$J$2:$J$201,0))="",INDEX(Matches!$H$2:$H$201,MATCH($A134&amp;"-7",Matches!$J$2:$J$201,0))=""),"",IF(AND($C134&lt;&gt;"",INDEX(Matches!$F$2:$F$201,MATCH($A134&amp;"-7",Matches!$J$2:$J$201,0))&lt;&gt;"",$C134&gt;=INDEX(Matches!$F$2:$F$201,MATCH($A134&amp;"-7",Matches!$J$2:$J$201,0))),"",IF(AND(P134=INDEX(Matches!$G$2:$G$201,MATCH($A134&amp;"-7",Matches!$J$2:$J$201,0)),Q134=INDEX(Matches!$H$2:$H$201,MATCH($A134&amp;"-7",Matches!$J$2:$J$201,0))),5,IF(SIGN(P134-Q134)&lt;&gt;SIGN(INDEX(Matches!$G$2:$G$201,MATCH($A134&amp;"-7",Matches!$J$2:$J$201,0))-INDEX(Matches!$H$2:$H$201,MATCH($A134&amp;"-7",Matches!$J$2:$J$201,0))),0,IF(P134-Q134=INDEX(Matches!$G$2:$G$201,MATCH($A134&amp;"-7",Matches!$J$2:$J$201,0))-INDEX(Matches!$H$2:$H$201,MATCH($A134&amp;"-7",Matches!$J$2:$J$201,0)),3,2))))),""))</f>
        <v/>
      </c>
      <c r="AE134" s="12" t="str">
        <f aca="false">IF(OR($B134="",R134="",S134=""),"",IFERROR(IF(OR(INDEX(Matches!$I$2:$I$201,MATCH($A134&amp;"-8",Matches!$J$2:$J$201,0))="Void",INDEX(Matches!$G$2:$G$201,MATCH($A134&amp;"-8",Matches!$J$2:$J$201,0))="",INDEX(Matches!$H$2:$H$201,MATCH($A134&amp;"-8",Matches!$J$2:$J$201,0))=""),"",IF(AND($C134&lt;&gt;"",INDEX(Matches!$F$2:$F$201,MATCH($A134&amp;"-8",Matches!$J$2:$J$201,0))&lt;&gt;"",$C134&gt;=INDEX(Matches!$F$2:$F$201,MATCH($A134&amp;"-8",Matches!$J$2:$J$201,0))),"",IF(AND(R134=INDEX(Matches!$G$2:$G$201,MATCH($A134&amp;"-8",Matches!$J$2:$J$201,0)),S134=INDEX(Matches!$H$2:$H$201,MATCH($A134&amp;"-8",Matches!$J$2:$J$201,0))),5,IF(SIGN(R134-S134)&lt;&gt;SIGN(INDEX(Matches!$G$2:$G$201,MATCH($A134&amp;"-8",Matches!$J$2:$J$201,0))-INDEX(Matches!$H$2:$H$201,MATCH($A134&amp;"-8",Matches!$J$2:$J$201,0))),0,IF(R134-S134=INDEX(Matches!$G$2:$G$201,MATCH($A134&amp;"-8",Matches!$J$2:$J$201,0))-INDEX(Matches!$H$2:$H$201,MATCH($A134&amp;"-8",Matches!$J$2:$J$201,0)),3,2))))),""))</f>
        <v/>
      </c>
      <c r="AF134" s="12" t="str">
        <f aca="false">IF(OR($B134="",T134="",U134=""),"",IFERROR(IF(OR(INDEX(Matches!$I$2:$I$201,MATCH($A134&amp;"-9",Matches!$J$2:$J$201,0))="Void",INDEX(Matches!$G$2:$G$201,MATCH($A134&amp;"-9",Matches!$J$2:$J$201,0))="",INDEX(Matches!$H$2:$H$201,MATCH($A134&amp;"-9",Matches!$J$2:$J$201,0))=""),"",IF(AND($C134&lt;&gt;"",INDEX(Matches!$F$2:$F$201,MATCH($A134&amp;"-9",Matches!$J$2:$J$201,0))&lt;&gt;"",$C134&gt;=INDEX(Matches!$F$2:$F$201,MATCH($A134&amp;"-9",Matches!$J$2:$J$201,0))),"",IF(AND(T134=INDEX(Matches!$G$2:$G$201,MATCH($A134&amp;"-9",Matches!$J$2:$J$201,0)),U134=INDEX(Matches!$H$2:$H$201,MATCH($A134&amp;"-9",Matches!$J$2:$J$201,0))),5,IF(SIGN(T134-U134)&lt;&gt;SIGN(INDEX(Matches!$G$2:$G$201,MATCH($A134&amp;"-9",Matches!$J$2:$J$201,0))-INDEX(Matches!$H$2:$H$201,MATCH($A134&amp;"-9",Matches!$J$2:$J$201,0))),0,IF(T134-U134=INDEX(Matches!$G$2:$G$201,MATCH($A134&amp;"-9",Matches!$J$2:$J$201,0))-INDEX(Matches!$H$2:$H$201,MATCH($A134&amp;"-9",Matches!$J$2:$J$201,0)),3,2))))),""))</f>
        <v/>
      </c>
      <c r="AG134" s="12" t="str">
        <f aca="false">IF(OR($B134="",V134="",W134=""),"",IFERROR(IF(OR(INDEX(Matches!$I$2:$I$201,MATCH($A134&amp;"-10",Matches!$J$2:$J$201,0))="Void",INDEX(Matches!$G$2:$G$201,MATCH($A134&amp;"-10",Matches!$J$2:$J$201,0))="",INDEX(Matches!$H$2:$H$201,MATCH($A134&amp;"-10",Matches!$J$2:$J$201,0))=""),"",IF(AND($C134&lt;&gt;"",INDEX(Matches!$F$2:$F$201,MATCH($A134&amp;"-10",Matches!$J$2:$J$201,0))&lt;&gt;"",$C134&gt;=INDEX(Matches!$F$2:$F$201,MATCH($A134&amp;"-10",Matches!$J$2:$J$201,0))),"",IF(AND(V134=INDEX(Matches!$G$2:$G$201,MATCH($A134&amp;"-10",Matches!$J$2:$J$201,0)),W134=INDEX(Matches!$H$2:$H$201,MATCH($A134&amp;"-10",Matches!$J$2:$J$201,0))),5,IF(SIGN(V134-W134)&lt;&gt;SIGN(INDEX(Matches!$G$2:$G$201,MATCH($A134&amp;"-10",Matches!$J$2:$J$201,0))-INDEX(Matches!$H$2:$H$201,MATCH($A134&amp;"-10",Matches!$J$2:$J$201,0))),0,IF(V134-W134=INDEX(Matches!$G$2:$G$201,MATCH($A134&amp;"-10",Matches!$J$2:$J$201,0))-INDEX(Matches!$H$2:$H$201,MATCH($A134&amp;"-10",Matches!$J$2:$J$201,0)),3,2))))),""))</f>
        <v/>
      </c>
      <c r="AH134" s="13" t="str">
        <f aca="false">IF($B134="","",SUM(X134:AG134))</f>
        <v/>
      </c>
      <c r="AI134" s="12" t="str">
        <f aca="false">IF($B134="","",COUNTIF(X134:AG134,5))</f>
        <v/>
      </c>
      <c r="AJ134" s="12" t="str">
        <f aca="false">IF($B134="","",COUNTIF(X134:AG134,"&gt;=2"))</f>
        <v/>
      </c>
      <c r="AK134" s="12" t="str">
        <f aca="false">IF($B134="","",COUNT(X134:AG134))</f>
        <v/>
      </c>
    </row>
    <row r="135" customFormat="false" ht="15" hidden="false" customHeight="false" outlineLevel="0" collapsed="false">
      <c r="A135" s="7"/>
      <c r="B135" s="7"/>
      <c r="C135" s="11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12" t="str">
        <f aca="false">IF(OR($B135="",D135="",E135=""),"",IFERROR(IF(OR(INDEX(Matches!$I$2:$I$201,MATCH($A135&amp;"-1",Matches!$J$2:$J$201,0))="Void",INDEX(Matches!$G$2:$G$201,MATCH($A135&amp;"-1",Matches!$J$2:$J$201,0))="",INDEX(Matches!$H$2:$H$201,MATCH($A135&amp;"-1",Matches!$J$2:$J$201,0))=""),"",IF(AND($C135&lt;&gt;"",INDEX(Matches!$F$2:$F$201,MATCH($A135&amp;"-1",Matches!$J$2:$J$201,0))&lt;&gt;"",$C135&gt;=INDEX(Matches!$F$2:$F$201,MATCH($A135&amp;"-1",Matches!$J$2:$J$201,0))),"",IF(AND(D135=INDEX(Matches!$G$2:$G$201,MATCH($A135&amp;"-1",Matches!$J$2:$J$201,0)),E135=INDEX(Matches!$H$2:$H$201,MATCH($A135&amp;"-1",Matches!$J$2:$J$201,0))),5,IF(SIGN(D135-E135)&lt;&gt;SIGN(INDEX(Matches!$G$2:$G$201,MATCH($A135&amp;"-1",Matches!$J$2:$J$201,0))-INDEX(Matches!$H$2:$H$201,MATCH($A135&amp;"-1",Matches!$J$2:$J$201,0))),0,IF(D135-E135=INDEX(Matches!$G$2:$G$201,MATCH($A135&amp;"-1",Matches!$J$2:$J$201,0))-INDEX(Matches!$H$2:$H$201,MATCH($A135&amp;"-1",Matches!$J$2:$J$201,0)),3,2))))),""))</f>
        <v/>
      </c>
      <c r="Y135" s="12" t="str">
        <f aca="false">IF(OR($B135="",F135="",G135=""),"",IFERROR(IF(OR(INDEX(Matches!$I$2:$I$201,MATCH($A135&amp;"-2",Matches!$J$2:$J$201,0))="Void",INDEX(Matches!$G$2:$G$201,MATCH($A135&amp;"-2",Matches!$J$2:$J$201,0))="",INDEX(Matches!$H$2:$H$201,MATCH($A135&amp;"-2",Matches!$J$2:$J$201,0))=""),"",IF(AND($C135&lt;&gt;"",INDEX(Matches!$F$2:$F$201,MATCH($A135&amp;"-2",Matches!$J$2:$J$201,0))&lt;&gt;"",$C135&gt;=INDEX(Matches!$F$2:$F$201,MATCH($A135&amp;"-2",Matches!$J$2:$J$201,0))),"",IF(AND(F135=INDEX(Matches!$G$2:$G$201,MATCH($A135&amp;"-2",Matches!$J$2:$J$201,0)),G135=INDEX(Matches!$H$2:$H$201,MATCH($A135&amp;"-2",Matches!$J$2:$J$201,0))),5,IF(SIGN(F135-G135)&lt;&gt;SIGN(INDEX(Matches!$G$2:$G$201,MATCH($A135&amp;"-2",Matches!$J$2:$J$201,0))-INDEX(Matches!$H$2:$H$201,MATCH($A135&amp;"-2",Matches!$J$2:$J$201,0))),0,IF(F135-G135=INDEX(Matches!$G$2:$G$201,MATCH($A135&amp;"-2",Matches!$J$2:$J$201,0))-INDEX(Matches!$H$2:$H$201,MATCH($A135&amp;"-2",Matches!$J$2:$J$201,0)),3,2))))),""))</f>
        <v/>
      </c>
      <c r="Z135" s="12" t="str">
        <f aca="false">IF(OR($B135="",H135="",I135=""),"",IFERROR(IF(OR(INDEX(Matches!$I$2:$I$201,MATCH($A135&amp;"-3",Matches!$J$2:$J$201,0))="Void",INDEX(Matches!$G$2:$G$201,MATCH($A135&amp;"-3",Matches!$J$2:$J$201,0))="",INDEX(Matches!$H$2:$H$201,MATCH($A135&amp;"-3",Matches!$J$2:$J$201,0))=""),"",IF(AND($C135&lt;&gt;"",INDEX(Matches!$F$2:$F$201,MATCH($A135&amp;"-3",Matches!$J$2:$J$201,0))&lt;&gt;"",$C135&gt;=INDEX(Matches!$F$2:$F$201,MATCH($A135&amp;"-3",Matches!$J$2:$J$201,0))),"",IF(AND(H135=INDEX(Matches!$G$2:$G$201,MATCH($A135&amp;"-3",Matches!$J$2:$J$201,0)),I135=INDEX(Matches!$H$2:$H$201,MATCH($A135&amp;"-3",Matches!$J$2:$J$201,0))),5,IF(SIGN(H135-I135)&lt;&gt;SIGN(INDEX(Matches!$G$2:$G$201,MATCH($A135&amp;"-3",Matches!$J$2:$J$201,0))-INDEX(Matches!$H$2:$H$201,MATCH($A135&amp;"-3",Matches!$J$2:$J$201,0))),0,IF(H135-I135=INDEX(Matches!$G$2:$G$201,MATCH($A135&amp;"-3",Matches!$J$2:$J$201,0))-INDEX(Matches!$H$2:$H$201,MATCH($A135&amp;"-3",Matches!$J$2:$J$201,0)),3,2))))),""))</f>
        <v/>
      </c>
      <c r="AA135" s="12" t="str">
        <f aca="false">IF(OR($B135="",J135="",K135=""),"",IFERROR(IF(OR(INDEX(Matches!$I$2:$I$201,MATCH($A135&amp;"-4",Matches!$J$2:$J$201,0))="Void",INDEX(Matches!$G$2:$G$201,MATCH($A135&amp;"-4",Matches!$J$2:$J$201,0))="",INDEX(Matches!$H$2:$H$201,MATCH($A135&amp;"-4",Matches!$J$2:$J$201,0))=""),"",IF(AND($C135&lt;&gt;"",INDEX(Matches!$F$2:$F$201,MATCH($A135&amp;"-4",Matches!$J$2:$J$201,0))&lt;&gt;"",$C135&gt;=INDEX(Matches!$F$2:$F$201,MATCH($A135&amp;"-4",Matches!$J$2:$J$201,0))),"",IF(AND(J135=INDEX(Matches!$G$2:$G$201,MATCH($A135&amp;"-4",Matches!$J$2:$J$201,0)),K135=INDEX(Matches!$H$2:$H$201,MATCH($A135&amp;"-4",Matches!$J$2:$J$201,0))),5,IF(SIGN(J135-K135)&lt;&gt;SIGN(INDEX(Matches!$G$2:$G$201,MATCH($A135&amp;"-4",Matches!$J$2:$J$201,0))-INDEX(Matches!$H$2:$H$201,MATCH($A135&amp;"-4",Matches!$J$2:$J$201,0))),0,IF(J135-K135=INDEX(Matches!$G$2:$G$201,MATCH($A135&amp;"-4",Matches!$J$2:$J$201,0))-INDEX(Matches!$H$2:$H$201,MATCH($A135&amp;"-4",Matches!$J$2:$J$201,0)),3,2))))),""))</f>
        <v/>
      </c>
      <c r="AB135" s="12" t="str">
        <f aca="false">IF(OR($B135="",L135="",M135=""),"",IFERROR(IF(OR(INDEX(Matches!$I$2:$I$201,MATCH($A135&amp;"-5",Matches!$J$2:$J$201,0))="Void",INDEX(Matches!$G$2:$G$201,MATCH($A135&amp;"-5",Matches!$J$2:$J$201,0))="",INDEX(Matches!$H$2:$H$201,MATCH($A135&amp;"-5",Matches!$J$2:$J$201,0))=""),"",IF(AND($C135&lt;&gt;"",INDEX(Matches!$F$2:$F$201,MATCH($A135&amp;"-5",Matches!$J$2:$J$201,0))&lt;&gt;"",$C135&gt;=INDEX(Matches!$F$2:$F$201,MATCH($A135&amp;"-5",Matches!$J$2:$J$201,0))),"",IF(AND(L135=INDEX(Matches!$G$2:$G$201,MATCH($A135&amp;"-5",Matches!$J$2:$J$201,0)),M135=INDEX(Matches!$H$2:$H$201,MATCH($A135&amp;"-5",Matches!$J$2:$J$201,0))),5,IF(SIGN(L135-M135)&lt;&gt;SIGN(INDEX(Matches!$G$2:$G$201,MATCH($A135&amp;"-5",Matches!$J$2:$J$201,0))-INDEX(Matches!$H$2:$H$201,MATCH($A135&amp;"-5",Matches!$J$2:$J$201,0))),0,IF(L135-M135=INDEX(Matches!$G$2:$G$201,MATCH($A135&amp;"-5",Matches!$J$2:$J$201,0))-INDEX(Matches!$H$2:$H$201,MATCH($A135&amp;"-5",Matches!$J$2:$J$201,0)),3,2))))),""))</f>
        <v/>
      </c>
      <c r="AC135" s="12" t="str">
        <f aca="false">IF(OR($B135="",N135="",O135=""),"",IFERROR(IF(OR(INDEX(Matches!$I$2:$I$201,MATCH($A135&amp;"-6",Matches!$J$2:$J$201,0))="Void",INDEX(Matches!$G$2:$G$201,MATCH($A135&amp;"-6",Matches!$J$2:$J$201,0))="",INDEX(Matches!$H$2:$H$201,MATCH($A135&amp;"-6",Matches!$J$2:$J$201,0))=""),"",IF(AND($C135&lt;&gt;"",INDEX(Matches!$F$2:$F$201,MATCH($A135&amp;"-6",Matches!$J$2:$J$201,0))&lt;&gt;"",$C135&gt;=INDEX(Matches!$F$2:$F$201,MATCH($A135&amp;"-6",Matches!$J$2:$J$201,0))),"",IF(AND(N135=INDEX(Matches!$G$2:$G$201,MATCH($A135&amp;"-6",Matches!$J$2:$J$201,0)),O135=INDEX(Matches!$H$2:$H$201,MATCH($A135&amp;"-6",Matches!$J$2:$J$201,0))),5,IF(SIGN(N135-O135)&lt;&gt;SIGN(INDEX(Matches!$G$2:$G$201,MATCH($A135&amp;"-6",Matches!$J$2:$J$201,0))-INDEX(Matches!$H$2:$H$201,MATCH($A135&amp;"-6",Matches!$J$2:$J$201,0))),0,IF(N135-O135=INDEX(Matches!$G$2:$G$201,MATCH($A135&amp;"-6",Matches!$J$2:$J$201,0))-INDEX(Matches!$H$2:$H$201,MATCH($A135&amp;"-6",Matches!$J$2:$J$201,0)),3,2))))),""))</f>
        <v/>
      </c>
      <c r="AD135" s="12" t="str">
        <f aca="false">IF(OR($B135="",P135="",Q135=""),"",IFERROR(IF(OR(INDEX(Matches!$I$2:$I$201,MATCH($A135&amp;"-7",Matches!$J$2:$J$201,0))="Void",INDEX(Matches!$G$2:$G$201,MATCH($A135&amp;"-7",Matches!$J$2:$J$201,0))="",INDEX(Matches!$H$2:$H$201,MATCH($A135&amp;"-7",Matches!$J$2:$J$201,0))=""),"",IF(AND($C135&lt;&gt;"",INDEX(Matches!$F$2:$F$201,MATCH($A135&amp;"-7",Matches!$J$2:$J$201,0))&lt;&gt;"",$C135&gt;=INDEX(Matches!$F$2:$F$201,MATCH($A135&amp;"-7",Matches!$J$2:$J$201,0))),"",IF(AND(P135=INDEX(Matches!$G$2:$G$201,MATCH($A135&amp;"-7",Matches!$J$2:$J$201,0)),Q135=INDEX(Matches!$H$2:$H$201,MATCH($A135&amp;"-7",Matches!$J$2:$J$201,0))),5,IF(SIGN(P135-Q135)&lt;&gt;SIGN(INDEX(Matches!$G$2:$G$201,MATCH($A135&amp;"-7",Matches!$J$2:$J$201,0))-INDEX(Matches!$H$2:$H$201,MATCH($A135&amp;"-7",Matches!$J$2:$J$201,0))),0,IF(P135-Q135=INDEX(Matches!$G$2:$G$201,MATCH($A135&amp;"-7",Matches!$J$2:$J$201,0))-INDEX(Matches!$H$2:$H$201,MATCH($A135&amp;"-7",Matches!$J$2:$J$201,0)),3,2))))),""))</f>
        <v/>
      </c>
      <c r="AE135" s="12" t="str">
        <f aca="false">IF(OR($B135="",R135="",S135=""),"",IFERROR(IF(OR(INDEX(Matches!$I$2:$I$201,MATCH($A135&amp;"-8",Matches!$J$2:$J$201,0))="Void",INDEX(Matches!$G$2:$G$201,MATCH($A135&amp;"-8",Matches!$J$2:$J$201,0))="",INDEX(Matches!$H$2:$H$201,MATCH($A135&amp;"-8",Matches!$J$2:$J$201,0))=""),"",IF(AND($C135&lt;&gt;"",INDEX(Matches!$F$2:$F$201,MATCH($A135&amp;"-8",Matches!$J$2:$J$201,0))&lt;&gt;"",$C135&gt;=INDEX(Matches!$F$2:$F$201,MATCH($A135&amp;"-8",Matches!$J$2:$J$201,0))),"",IF(AND(R135=INDEX(Matches!$G$2:$G$201,MATCH($A135&amp;"-8",Matches!$J$2:$J$201,0)),S135=INDEX(Matches!$H$2:$H$201,MATCH($A135&amp;"-8",Matches!$J$2:$J$201,0))),5,IF(SIGN(R135-S135)&lt;&gt;SIGN(INDEX(Matches!$G$2:$G$201,MATCH($A135&amp;"-8",Matches!$J$2:$J$201,0))-INDEX(Matches!$H$2:$H$201,MATCH($A135&amp;"-8",Matches!$J$2:$J$201,0))),0,IF(R135-S135=INDEX(Matches!$G$2:$G$201,MATCH($A135&amp;"-8",Matches!$J$2:$J$201,0))-INDEX(Matches!$H$2:$H$201,MATCH($A135&amp;"-8",Matches!$J$2:$J$201,0)),3,2))))),""))</f>
        <v/>
      </c>
      <c r="AF135" s="12" t="str">
        <f aca="false">IF(OR($B135="",T135="",U135=""),"",IFERROR(IF(OR(INDEX(Matches!$I$2:$I$201,MATCH($A135&amp;"-9",Matches!$J$2:$J$201,0))="Void",INDEX(Matches!$G$2:$G$201,MATCH($A135&amp;"-9",Matches!$J$2:$J$201,0))="",INDEX(Matches!$H$2:$H$201,MATCH($A135&amp;"-9",Matches!$J$2:$J$201,0))=""),"",IF(AND($C135&lt;&gt;"",INDEX(Matches!$F$2:$F$201,MATCH($A135&amp;"-9",Matches!$J$2:$J$201,0))&lt;&gt;"",$C135&gt;=INDEX(Matches!$F$2:$F$201,MATCH($A135&amp;"-9",Matches!$J$2:$J$201,0))),"",IF(AND(T135=INDEX(Matches!$G$2:$G$201,MATCH($A135&amp;"-9",Matches!$J$2:$J$201,0)),U135=INDEX(Matches!$H$2:$H$201,MATCH($A135&amp;"-9",Matches!$J$2:$J$201,0))),5,IF(SIGN(T135-U135)&lt;&gt;SIGN(INDEX(Matches!$G$2:$G$201,MATCH($A135&amp;"-9",Matches!$J$2:$J$201,0))-INDEX(Matches!$H$2:$H$201,MATCH($A135&amp;"-9",Matches!$J$2:$J$201,0))),0,IF(T135-U135=INDEX(Matches!$G$2:$G$201,MATCH($A135&amp;"-9",Matches!$J$2:$J$201,0))-INDEX(Matches!$H$2:$H$201,MATCH($A135&amp;"-9",Matches!$J$2:$J$201,0)),3,2))))),""))</f>
        <v/>
      </c>
      <c r="AG135" s="12" t="str">
        <f aca="false">IF(OR($B135="",V135="",W135=""),"",IFERROR(IF(OR(INDEX(Matches!$I$2:$I$201,MATCH($A135&amp;"-10",Matches!$J$2:$J$201,0))="Void",INDEX(Matches!$G$2:$G$201,MATCH($A135&amp;"-10",Matches!$J$2:$J$201,0))="",INDEX(Matches!$H$2:$H$201,MATCH($A135&amp;"-10",Matches!$J$2:$J$201,0))=""),"",IF(AND($C135&lt;&gt;"",INDEX(Matches!$F$2:$F$201,MATCH($A135&amp;"-10",Matches!$J$2:$J$201,0))&lt;&gt;"",$C135&gt;=INDEX(Matches!$F$2:$F$201,MATCH($A135&amp;"-10",Matches!$J$2:$J$201,0))),"",IF(AND(V135=INDEX(Matches!$G$2:$G$201,MATCH($A135&amp;"-10",Matches!$J$2:$J$201,0)),W135=INDEX(Matches!$H$2:$H$201,MATCH($A135&amp;"-10",Matches!$J$2:$J$201,0))),5,IF(SIGN(V135-W135)&lt;&gt;SIGN(INDEX(Matches!$G$2:$G$201,MATCH($A135&amp;"-10",Matches!$J$2:$J$201,0))-INDEX(Matches!$H$2:$H$201,MATCH($A135&amp;"-10",Matches!$J$2:$J$201,0))),0,IF(V135-W135=INDEX(Matches!$G$2:$G$201,MATCH($A135&amp;"-10",Matches!$J$2:$J$201,0))-INDEX(Matches!$H$2:$H$201,MATCH($A135&amp;"-10",Matches!$J$2:$J$201,0)),3,2))))),""))</f>
        <v/>
      </c>
      <c r="AH135" s="13" t="str">
        <f aca="false">IF($B135="","",SUM(X135:AG135))</f>
        <v/>
      </c>
      <c r="AI135" s="12" t="str">
        <f aca="false">IF($B135="","",COUNTIF(X135:AG135,5))</f>
        <v/>
      </c>
      <c r="AJ135" s="12" t="str">
        <f aca="false">IF($B135="","",COUNTIF(X135:AG135,"&gt;=2"))</f>
        <v/>
      </c>
      <c r="AK135" s="12" t="str">
        <f aca="false">IF($B135="","",COUNT(X135:AG135))</f>
        <v/>
      </c>
    </row>
    <row r="136" customFormat="false" ht="15" hidden="false" customHeight="false" outlineLevel="0" collapsed="false">
      <c r="A136" s="7"/>
      <c r="B136" s="7"/>
      <c r="C136" s="11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12" t="str">
        <f aca="false">IF(OR($B136="",D136="",E136=""),"",IFERROR(IF(OR(INDEX(Matches!$I$2:$I$201,MATCH($A136&amp;"-1",Matches!$J$2:$J$201,0))="Void",INDEX(Matches!$G$2:$G$201,MATCH($A136&amp;"-1",Matches!$J$2:$J$201,0))="",INDEX(Matches!$H$2:$H$201,MATCH($A136&amp;"-1",Matches!$J$2:$J$201,0))=""),"",IF(AND($C136&lt;&gt;"",INDEX(Matches!$F$2:$F$201,MATCH($A136&amp;"-1",Matches!$J$2:$J$201,0))&lt;&gt;"",$C136&gt;=INDEX(Matches!$F$2:$F$201,MATCH($A136&amp;"-1",Matches!$J$2:$J$201,0))),"",IF(AND(D136=INDEX(Matches!$G$2:$G$201,MATCH($A136&amp;"-1",Matches!$J$2:$J$201,0)),E136=INDEX(Matches!$H$2:$H$201,MATCH($A136&amp;"-1",Matches!$J$2:$J$201,0))),5,IF(SIGN(D136-E136)&lt;&gt;SIGN(INDEX(Matches!$G$2:$G$201,MATCH($A136&amp;"-1",Matches!$J$2:$J$201,0))-INDEX(Matches!$H$2:$H$201,MATCH($A136&amp;"-1",Matches!$J$2:$J$201,0))),0,IF(D136-E136=INDEX(Matches!$G$2:$G$201,MATCH($A136&amp;"-1",Matches!$J$2:$J$201,0))-INDEX(Matches!$H$2:$H$201,MATCH($A136&amp;"-1",Matches!$J$2:$J$201,0)),3,2))))),""))</f>
        <v/>
      </c>
      <c r="Y136" s="12" t="str">
        <f aca="false">IF(OR($B136="",F136="",G136=""),"",IFERROR(IF(OR(INDEX(Matches!$I$2:$I$201,MATCH($A136&amp;"-2",Matches!$J$2:$J$201,0))="Void",INDEX(Matches!$G$2:$G$201,MATCH($A136&amp;"-2",Matches!$J$2:$J$201,0))="",INDEX(Matches!$H$2:$H$201,MATCH($A136&amp;"-2",Matches!$J$2:$J$201,0))=""),"",IF(AND($C136&lt;&gt;"",INDEX(Matches!$F$2:$F$201,MATCH($A136&amp;"-2",Matches!$J$2:$J$201,0))&lt;&gt;"",$C136&gt;=INDEX(Matches!$F$2:$F$201,MATCH($A136&amp;"-2",Matches!$J$2:$J$201,0))),"",IF(AND(F136=INDEX(Matches!$G$2:$G$201,MATCH($A136&amp;"-2",Matches!$J$2:$J$201,0)),G136=INDEX(Matches!$H$2:$H$201,MATCH($A136&amp;"-2",Matches!$J$2:$J$201,0))),5,IF(SIGN(F136-G136)&lt;&gt;SIGN(INDEX(Matches!$G$2:$G$201,MATCH($A136&amp;"-2",Matches!$J$2:$J$201,0))-INDEX(Matches!$H$2:$H$201,MATCH($A136&amp;"-2",Matches!$J$2:$J$201,0))),0,IF(F136-G136=INDEX(Matches!$G$2:$G$201,MATCH($A136&amp;"-2",Matches!$J$2:$J$201,0))-INDEX(Matches!$H$2:$H$201,MATCH($A136&amp;"-2",Matches!$J$2:$J$201,0)),3,2))))),""))</f>
        <v/>
      </c>
      <c r="Z136" s="12" t="str">
        <f aca="false">IF(OR($B136="",H136="",I136=""),"",IFERROR(IF(OR(INDEX(Matches!$I$2:$I$201,MATCH($A136&amp;"-3",Matches!$J$2:$J$201,0))="Void",INDEX(Matches!$G$2:$G$201,MATCH($A136&amp;"-3",Matches!$J$2:$J$201,0))="",INDEX(Matches!$H$2:$H$201,MATCH($A136&amp;"-3",Matches!$J$2:$J$201,0))=""),"",IF(AND($C136&lt;&gt;"",INDEX(Matches!$F$2:$F$201,MATCH($A136&amp;"-3",Matches!$J$2:$J$201,0))&lt;&gt;"",$C136&gt;=INDEX(Matches!$F$2:$F$201,MATCH($A136&amp;"-3",Matches!$J$2:$J$201,0))),"",IF(AND(H136=INDEX(Matches!$G$2:$G$201,MATCH($A136&amp;"-3",Matches!$J$2:$J$201,0)),I136=INDEX(Matches!$H$2:$H$201,MATCH($A136&amp;"-3",Matches!$J$2:$J$201,0))),5,IF(SIGN(H136-I136)&lt;&gt;SIGN(INDEX(Matches!$G$2:$G$201,MATCH($A136&amp;"-3",Matches!$J$2:$J$201,0))-INDEX(Matches!$H$2:$H$201,MATCH($A136&amp;"-3",Matches!$J$2:$J$201,0))),0,IF(H136-I136=INDEX(Matches!$G$2:$G$201,MATCH($A136&amp;"-3",Matches!$J$2:$J$201,0))-INDEX(Matches!$H$2:$H$201,MATCH($A136&amp;"-3",Matches!$J$2:$J$201,0)),3,2))))),""))</f>
        <v/>
      </c>
      <c r="AA136" s="12" t="str">
        <f aca="false">IF(OR($B136="",J136="",K136=""),"",IFERROR(IF(OR(INDEX(Matches!$I$2:$I$201,MATCH($A136&amp;"-4",Matches!$J$2:$J$201,0))="Void",INDEX(Matches!$G$2:$G$201,MATCH($A136&amp;"-4",Matches!$J$2:$J$201,0))="",INDEX(Matches!$H$2:$H$201,MATCH($A136&amp;"-4",Matches!$J$2:$J$201,0))=""),"",IF(AND($C136&lt;&gt;"",INDEX(Matches!$F$2:$F$201,MATCH($A136&amp;"-4",Matches!$J$2:$J$201,0))&lt;&gt;"",$C136&gt;=INDEX(Matches!$F$2:$F$201,MATCH($A136&amp;"-4",Matches!$J$2:$J$201,0))),"",IF(AND(J136=INDEX(Matches!$G$2:$G$201,MATCH($A136&amp;"-4",Matches!$J$2:$J$201,0)),K136=INDEX(Matches!$H$2:$H$201,MATCH($A136&amp;"-4",Matches!$J$2:$J$201,0))),5,IF(SIGN(J136-K136)&lt;&gt;SIGN(INDEX(Matches!$G$2:$G$201,MATCH($A136&amp;"-4",Matches!$J$2:$J$201,0))-INDEX(Matches!$H$2:$H$201,MATCH($A136&amp;"-4",Matches!$J$2:$J$201,0))),0,IF(J136-K136=INDEX(Matches!$G$2:$G$201,MATCH($A136&amp;"-4",Matches!$J$2:$J$201,0))-INDEX(Matches!$H$2:$H$201,MATCH($A136&amp;"-4",Matches!$J$2:$J$201,0)),3,2))))),""))</f>
        <v/>
      </c>
      <c r="AB136" s="12" t="str">
        <f aca="false">IF(OR($B136="",L136="",M136=""),"",IFERROR(IF(OR(INDEX(Matches!$I$2:$I$201,MATCH($A136&amp;"-5",Matches!$J$2:$J$201,0))="Void",INDEX(Matches!$G$2:$G$201,MATCH($A136&amp;"-5",Matches!$J$2:$J$201,0))="",INDEX(Matches!$H$2:$H$201,MATCH($A136&amp;"-5",Matches!$J$2:$J$201,0))=""),"",IF(AND($C136&lt;&gt;"",INDEX(Matches!$F$2:$F$201,MATCH($A136&amp;"-5",Matches!$J$2:$J$201,0))&lt;&gt;"",$C136&gt;=INDEX(Matches!$F$2:$F$201,MATCH($A136&amp;"-5",Matches!$J$2:$J$201,0))),"",IF(AND(L136=INDEX(Matches!$G$2:$G$201,MATCH($A136&amp;"-5",Matches!$J$2:$J$201,0)),M136=INDEX(Matches!$H$2:$H$201,MATCH($A136&amp;"-5",Matches!$J$2:$J$201,0))),5,IF(SIGN(L136-M136)&lt;&gt;SIGN(INDEX(Matches!$G$2:$G$201,MATCH($A136&amp;"-5",Matches!$J$2:$J$201,0))-INDEX(Matches!$H$2:$H$201,MATCH($A136&amp;"-5",Matches!$J$2:$J$201,0))),0,IF(L136-M136=INDEX(Matches!$G$2:$G$201,MATCH($A136&amp;"-5",Matches!$J$2:$J$201,0))-INDEX(Matches!$H$2:$H$201,MATCH($A136&amp;"-5",Matches!$J$2:$J$201,0)),3,2))))),""))</f>
        <v/>
      </c>
      <c r="AC136" s="12" t="str">
        <f aca="false">IF(OR($B136="",N136="",O136=""),"",IFERROR(IF(OR(INDEX(Matches!$I$2:$I$201,MATCH($A136&amp;"-6",Matches!$J$2:$J$201,0))="Void",INDEX(Matches!$G$2:$G$201,MATCH($A136&amp;"-6",Matches!$J$2:$J$201,0))="",INDEX(Matches!$H$2:$H$201,MATCH($A136&amp;"-6",Matches!$J$2:$J$201,0))=""),"",IF(AND($C136&lt;&gt;"",INDEX(Matches!$F$2:$F$201,MATCH($A136&amp;"-6",Matches!$J$2:$J$201,0))&lt;&gt;"",$C136&gt;=INDEX(Matches!$F$2:$F$201,MATCH($A136&amp;"-6",Matches!$J$2:$J$201,0))),"",IF(AND(N136=INDEX(Matches!$G$2:$G$201,MATCH($A136&amp;"-6",Matches!$J$2:$J$201,0)),O136=INDEX(Matches!$H$2:$H$201,MATCH($A136&amp;"-6",Matches!$J$2:$J$201,0))),5,IF(SIGN(N136-O136)&lt;&gt;SIGN(INDEX(Matches!$G$2:$G$201,MATCH($A136&amp;"-6",Matches!$J$2:$J$201,0))-INDEX(Matches!$H$2:$H$201,MATCH($A136&amp;"-6",Matches!$J$2:$J$201,0))),0,IF(N136-O136=INDEX(Matches!$G$2:$G$201,MATCH($A136&amp;"-6",Matches!$J$2:$J$201,0))-INDEX(Matches!$H$2:$H$201,MATCH($A136&amp;"-6",Matches!$J$2:$J$201,0)),3,2))))),""))</f>
        <v/>
      </c>
      <c r="AD136" s="12" t="str">
        <f aca="false">IF(OR($B136="",P136="",Q136=""),"",IFERROR(IF(OR(INDEX(Matches!$I$2:$I$201,MATCH($A136&amp;"-7",Matches!$J$2:$J$201,0))="Void",INDEX(Matches!$G$2:$G$201,MATCH($A136&amp;"-7",Matches!$J$2:$J$201,0))="",INDEX(Matches!$H$2:$H$201,MATCH($A136&amp;"-7",Matches!$J$2:$J$201,0))=""),"",IF(AND($C136&lt;&gt;"",INDEX(Matches!$F$2:$F$201,MATCH($A136&amp;"-7",Matches!$J$2:$J$201,0))&lt;&gt;"",$C136&gt;=INDEX(Matches!$F$2:$F$201,MATCH($A136&amp;"-7",Matches!$J$2:$J$201,0))),"",IF(AND(P136=INDEX(Matches!$G$2:$G$201,MATCH($A136&amp;"-7",Matches!$J$2:$J$201,0)),Q136=INDEX(Matches!$H$2:$H$201,MATCH($A136&amp;"-7",Matches!$J$2:$J$201,0))),5,IF(SIGN(P136-Q136)&lt;&gt;SIGN(INDEX(Matches!$G$2:$G$201,MATCH($A136&amp;"-7",Matches!$J$2:$J$201,0))-INDEX(Matches!$H$2:$H$201,MATCH($A136&amp;"-7",Matches!$J$2:$J$201,0))),0,IF(P136-Q136=INDEX(Matches!$G$2:$G$201,MATCH($A136&amp;"-7",Matches!$J$2:$J$201,0))-INDEX(Matches!$H$2:$H$201,MATCH($A136&amp;"-7",Matches!$J$2:$J$201,0)),3,2))))),""))</f>
        <v/>
      </c>
      <c r="AE136" s="12" t="str">
        <f aca="false">IF(OR($B136="",R136="",S136=""),"",IFERROR(IF(OR(INDEX(Matches!$I$2:$I$201,MATCH($A136&amp;"-8",Matches!$J$2:$J$201,0))="Void",INDEX(Matches!$G$2:$G$201,MATCH($A136&amp;"-8",Matches!$J$2:$J$201,0))="",INDEX(Matches!$H$2:$H$201,MATCH($A136&amp;"-8",Matches!$J$2:$J$201,0))=""),"",IF(AND($C136&lt;&gt;"",INDEX(Matches!$F$2:$F$201,MATCH($A136&amp;"-8",Matches!$J$2:$J$201,0))&lt;&gt;"",$C136&gt;=INDEX(Matches!$F$2:$F$201,MATCH($A136&amp;"-8",Matches!$J$2:$J$201,0))),"",IF(AND(R136=INDEX(Matches!$G$2:$G$201,MATCH($A136&amp;"-8",Matches!$J$2:$J$201,0)),S136=INDEX(Matches!$H$2:$H$201,MATCH($A136&amp;"-8",Matches!$J$2:$J$201,0))),5,IF(SIGN(R136-S136)&lt;&gt;SIGN(INDEX(Matches!$G$2:$G$201,MATCH($A136&amp;"-8",Matches!$J$2:$J$201,0))-INDEX(Matches!$H$2:$H$201,MATCH($A136&amp;"-8",Matches!$J$2:$J$201,0))),0,IF(R136-S136=INDEX(Matches!$G$2:$G$201,MATCH($A136&amp;"-8",Matches!$J$2:$J$201,0))-INDEX(Matches!$H$2:$H$201,MATCH($A136&amp;"-8",Matches!$J$2:$J$201,0)),3,2))))),""))</f>
        <v/>
      </c>
      <c r="AF136" s="12" t="str">
        <f aca="false">IF(OR($B136="",T136="",U136=""),"",IFERROR(IF(OR(INDEX(Matches!$I$2:$I$201,MATCH($A136&amp;"-9",Matches!$J$2:$J$201,0))="Void",INDEX(Matches!$G$2:$G$201,MATCH($A136&amp;"-9",Matches!$J$2:$J$201,0))="",INDEX(Matches!$H$2:$H$201,MATCH($A136&amp;"-9",Matches!$J$2:$J$201,0))=""),"",IF(AND($C136&lt;&gt;"",INDEX(Matches!$F$2:$F$201,MATCH($A136&amp;"-9",Matches!$J$2:$J$201,0))&lt;&gt;"",$C136&gt;=INDEX(Matches!$F$2:$F$201,MATCH($A136&amp;"-9",Matches!$J$2:$J$201,0))),"",IF(AND(T136=INDEX(Matches!$G$2:$G$201,MATCH($A136&amp;"-9",Matches!$J$2:$J$201,0)),U136=INDEX(Matches!$H$2:$H$201,MATCH($A136&amp;"-9",Matches!$J$2:$J$201,0))),5,IF(SIGN(T136-U136)&lt;&gt;SIGN(INDEX(Matches!$G$2:$G$201,MATCH($A136&amp;"-9",Matches!$J$2:$J$201,0))-INDEX(Matches!$H$2:$H$201,MATCH($A136&amp;"-9",Matches!$J$2:$J$201,0))),0,IF(T136-U136=INDEX(Matches!$G$2:$G$201,MATCH($A136&amp;"-9",Matches!$J$2:$J$201,0))-INDEX(Matches!$H$2:$H$201,MATCH($A136&amp;"-9",Matches!$J$2:$J$201,0)),3,2))))),""))</f>
        <v/>
      </c>
      <c r="AG136" s="12" t="str">
        <f aca="false">IF(OR($B136="",V136="",W136=""),"",IFERROR(IF(OR(INDEX(Matches!$I$2:$I$201,MATCH($A136&amp;"-10",Matches!$J$2:$J$201,0))="Void",INDEX(Matches!$G$2:$G$201,MATCH($A136&amp;"-10",Matches!$J$2:$J$201,0))="",INDEX(Matches!$H$2:$H$201,MATCH($A136&amp;"-10",Matches!$J$2:$J$201,0))=""),"",IF(AND($C136&lt;&gt;"",INDEX(Matches!$F$2:$F$201,MATCH($A136&amp;"-10",Matches!$J$2:$J$201,0))&lt;&gt;"",$C136&gt;=INDEX(Matches!$F$2:$F$201,MATCH($A136&amp;"-10",Matches!$J$2:$J$201,0))),"",IF(AND(V136=INDEX(Matches!$G$2:$G$201,MATCH($A136&amp;"-10",Matches!$J$2:$J$201,0)),W136=INDEX(Matches!$H$2:$H$201,MATCH($A136&amp;"-10",Matches!$J$2:$J$201,0))),5,IF(SIGN(V136-W136)&lt;&gt;SIGN(INDEX(Matches!$G$2:$G$201,MATCH($A136&amp;"-10",Matches!$J$2:$J$201,0))-INDEX(Matches!$H$2:$H$201,MATCH($A136&amp;"-10",Matches!$J$2:$J$201,0))),0,IF(V136-W136=INDEX(Matches!$G$2:$G$201,MATCH($A136&amp;"-10",Matches!$J$2:$J$201,0))-INDEX(Matches!$H$2:$H$201,MATCH($A136&amp;"-10",Matches!$J$2:$J$201,0)),3,2))))),""))</f>
        <v/>
      </c>
      <c r="AH136" s="13" t="str">
        <f aca="false">IF($B136="","",SUM(X136:AG136))</f>
        <v/>
      </c>
      <c r="AI136" s="12" t="str">
        <f aca="false">IF($B136="","",COUNTIF(X136:AG136,5))</f>
        <v/>
      </c>
      <c r="AJ136" s="12" t="str">
        <f aca="false">IF($B136="","",COUNTIF(X136:AG136,"&gt;=2"))</f>
        <v/>
      </c>
      <c r="AK136" s="12" t="str">
        <f aca="false">IF($B136="","",COUNT(X136:AG136))</f>
        <v/>
      </c>
    </row>
    <row r="137" customFormat="false" ht="15" hidden="false" customHeight="false" outlineLevel="0" collapsed="false">
      <c r="A137" s="7"/>
      <c r="B137" s="7"/>
      <c r="C137" s="1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12" t="str">
        <f aca="false">IF(OR($B137="",D137="",E137=""),"",IFERROR(IF(OR(INDEX(Matches!$I$2:$I$201,MATCH($A137&amp;"-1",Matches!$J$2:$J$201,0))="Void",INDEX(Matches!$G$2:$G$201,MATCH($A137&amp;"-1",Matches!$J$2:$J$201,0))="",INDEX(Matches!$H$2:$H$201,MATCH($A137&amp;"-1",Matches!$J$2:$J$201,0))=""),"",IF(AND($C137&lt;&gt;"",INDEX(Matches!$F$2:$F$201,MATCH($A137&amp;"-1",Matches!$J$2:$J$201,0))&lt;&gt;"",$C137&gt;=INDEX(Matches!$F$2:$F$201,MATCH($A137&amp;"-1",Matches!$J$2:$J$201,0))),"",IF(AND(D137=INDEX(Matches!$G$2:$G$201,MATCH($A137&amp;"-1",Matches!$J$2:$J$201,0)),E137=INDEX(Matches!$H$2:$H$201,MATCH($A137&amp;"-1",Matches!$J$2:$J$201,0))),5,IF(SIGN(D137-E137)&lt;&gt;SIGN(INDEX(Matches!$G$2:$G$201,MATCH($A137&amp;"-1",Matches!$J$2:$J$201,0))-INDEX(Matches!$H$2:$H$201,MATCH($A137&amp;"-1",Matches!$J$2:$J$201,0))),0,IF(D137-E137=INDEX(Matches!$G$2:$G$201,MATCH($A137&amp;"-1",Matches!$J$2:$J$201,0))-INDEX(Matches!$H$2:$H$201,MATCH($A137&amp;"-1",Matches!$J$2:$J$201,0)),3,2))))),""))</f>
        <v/>
      </c>
      <c r="Y137" s="12" t="str">
        <f aca="false">IF(OR($B137="",F137="",G137=""),"",IFERROR(IF(OR(INDEX(Matches!$I$2:$I$201,MATCH($A137&amp;"-2",Matches!$J$2:$J$201,0))="Void",INDEX(Matches!$G$2:$G$201,MATCH($A137&amp;"-2",Matches!$J$2:$J$201,0))="",INDEX(Matches!$H$2:$H$201,MATCH($A137&amp;"-2",Matches!$J$2:$J$201,0))=""),"",IF(AND($C137&lt;&gt;"",INDEX(Matches!$F$2:$F$201,MATCH($A137&amp;"-2",Matches!$J$2:$J$201,0))&lt;&gt;"",$C137&gt;=INDEX(Matches!$F$2:$F$201,MATCH($A137&amp;"-2",Matches!$J$2:$J$201,0))),"",IF(AND(F137=INDEX(Matches!$G$2:$G$201,MATCH($A137&amp;"-2",Matches!$J$2:$J$201,0)),G137=INDEX(Matches!$H$2:$H$201,MATCH($A137&amp;"-2",Matches!$J$2:$J$201,0))),5,IF(SIGN(F137-G137)&lt;&gt;SIGN(INDEX(Matches!$G$2:$G$201,MATCH($A137&amp;"-2",Matches!$J$2:$J$201,0))-INDEX(Matches!$H$2:$H$201,MATCH($A137&amp;"-2",Matches!$J$2:$J$201,0))),0,IF(F137-G137=INDEX(Matches!$G$2:$G$201,MATCH($A137&amp;"-2",Matches!$J$2:$J$201,0))-INDEX(Matches!$H$2:$H$201,MATCH($A137&amp;"-2",Matches!$J$2:$J$201,0)),3,2))))),""))</f>
        <v/>
      </c>
      <c r="Z137" s="12" t="str">
        <f aca="false">IF(OR($B137="",H137="",I137=""),"",IFERROR(IF(OR(INDEX(Matches!$I$2:$I$201,MATCH($A137&amp;"-3",Matches!$J$2:$J$201,0))="Void",INDEX(Matches!$G$2:$G$201,MATCH($A137&amp;"-3",Matches!$J$2:$J$201,0))="",INDEX(Matches!$H$2:$H$201,MATCH($A137&amp;"-3",Matches!$J$2:$J$201,0))=""),"",IF(AND($C137&lt;&gt;"",INDEX(Matches!$F$2:$F$201,MATCH($A137&amp;"-3",Matches!$J$2:$J$201,0))&lt;&gt;"",$C137&gt;=INDEX(Matches!$F$2:$F$201,MATCH($A137&amp;"-3",Matches!$J$2:$J$201,0))),"",IF(AND(H137=INDEX(Matches!$G$2:$G$201,MATCH($A137&amp;"-3",Matches!$J$2:$J$201,0)),I137=INDEX(Matches!$H$2:$H$201,MATCH($A137&amp;"-3",Matches!$J$2:$J$201,0))),5,IF(SIGN(H137-I137)&lt;&gt;SIGN(INDEX(Matches!$G$2:$G$201,MATCH($A137&amp;"-3",Matches!$J$2:$J$201,0))-INDEX(Matches!$H$2:$H$201,MATCH($A137&amp;"-3",Matches!$J$2:$J$201,0))),0,IF(H137-I137=INDEX(Matches!$G$2:$G$201,MATCH($A137&amp;"-3",Matches!$J$2:$J$201,0))-INDEX(Matches!$H$2:$H$201,MATCH($A137&amp;"-3",Matches!$J$2:$J$201,0)),3,2))))),""))</f>
        <v/>
      </c>
      <c r="AA137" s="12" t="str">
        <f aca="false">IF(OR($B137="",J137="",K137=""),"",IFERROR(IF(OR(INDEX(Matches!$I$2:$I$201,MATCH($A137&amp;"-4",Matches!$J$2:$J$201,0))="Void",INDEX(Matches!$G$2:$G$201,MATCH($A137&amp;"-4",Matches!$J$2:$J$201,0))="",INDEX(Matches!$H$2:$H$201,MATCH($A137&amp;"-4",Matches!$J$2:$J$201,0))=""),"",IF(AND($C137&lt;&gt;"",INDEX(Matches!$F$2:$F$201,MATCH($A137&amp;"-4",Matches!$J$2:$J$201,0))&lt;&gt;"",$C137&gt;=INDEX(Matches!$F$2:$F$201,MATCH($A137&amp;"-4",Matches!$J$2:$J$201,0))),"",IF(AND(J137=INDEX(Matches!$G$2:$G$201,MATCH($A137&amp;"-4",Matches!$J$2:$J$201,0)),K137=INDEX(Matches!$H$2:$H$201,MATCH($A137&amp;"-4",Matches!$J$2:$J$201,0))),5,IF(SIGN(J137-K137)&lt;&gt;SIGN(INDEX(Matches!$G$2:$G$201,MATCH($A137&amp;"-4",Matches!$J$2:$J$201,0))-INDEX(Matches!$H$2:$H$201,MATCH($A137&amp;"-4",Matches!$J$2:$J$201,0))),0,IF(J137-K137=INDEX(Matches!$G$2:$G$201,MATCH($A137&amp;"-4",Matches!$J$2:$J$201,0))-INDEX(Matches!$H$2:$H$201,MATCH($A137&amp;"-4",Matches!$J$2:$J$201,0)),3,2))))),""))</f>
        <v/>
      </c>
      <c r="AB137" s="12" t="str">
        <f aca="false">IF(OR($B137="",L137="",M137=""),"",IFERROR(IF(OR(INDEX(Matches!$I$2:$I$201,MATCH($A137&amp;"-5",Matches!$J$2:$J$201,0))="Void",INDEX(Matches!$G$2:$G$201,MATCH($A137&amp;"-5",Matches!$J$2:$J$201,0))="",INDEX(Matches!$H$2:$H$201,MATCH($A137&amp;"-5",Matches!$J$2:$J$201,0))=""),"",IF(AND($C137&lt;&gt;"",INDEX(Matches!$F$2:$F$201,MATCH($A137&amp;"-5",Matches!$J$2:$J$201,0))&lt;&gt;"",$C137&gt;=INDEX(Matches!$F$2:$F$201,MATCH($A137&amp;"-5",Matches!$J$2:$J$201,0))),"",IF(AND(L137=INDEX(Matches!$G$2:$G$201,MATCH($A137&amp;"-5",Matches!$J$2:$J$201,0)),M137=INDEX(Matches!$H$2:$H$201,MATCH($A137&amp;"-5",Matches!$J$2:$J$201,0))),5,IF(SIGN(L137-M137)&lt;&gt;SIGN(INDEX(Matches!$G$2:$G$201,MATCH($A137&amp;"-5",Matches!$J$2:$J$201,0))-INDEX(Matches!$H$2:$H$201,MATCH($A137&amp;"-5",Matches!$J$2:$J$201,0))),0,IF(L137-M137=INDEX(Matches!$G$2:$G$201,MATCH($A137&amp;"-5",Matches!$J$2:$J$201,0))-INDEX(Matches!$H$2:$H$201,MATCH($A137&amp;"-5",Matches!$J$2:$J$201,0)),3,2))))),""))</f>
        <v/>
      </c>
      <c r="AC137" s="12" t="str">
        <f aca="false">IF(OR($B137="",N137="",O137=""),"",IFERROR(IF(OR(INDEX(Matches!$I$2:$I$201,MATCH($A137&amp;"-6",Matches!$J$2:$J$201,0))="Void",INDEX(Matches!$G$2:$G$201,MATCH($A137&amp;"-6",Matches!$J$2:$J$201,0))="",INDEX(Matches!$H$2:$H$201,MATCH($A137&amp;"-6",Matches!$J$2:$J$201,0))=""),"",IF(AND($C137&lt;&gt;"",INDEX(Matches!$F$2:$F$201,MATCH($A137&amp;"-6",Matches!$J$2:$J$201,0))&lt;&gt;"",$C137&gt;=INDEX(Matches!$F$2:$F$201,MATCH($A137&amp;"-6",Matches!$J$2:$J$201,0))),"",IF(AND(N137=INDEX(Matches!$G$2:$G$201,MATCH($A137&amp;"-6",Matches!$J$2:$J$201,0)),O137=INDEX(Matches!$H$2:$H$201,MATCH($A137&amp;"-6",Matches!$J$2:$J$201,0))),5,IF(SIGN(N137-O137)&lt;&gt;SIGN(INDEX(Matches!$G$2:$G$201,MATCH($A137&amp;"-6",Matches!$J$2:$J$201,0))-INDEX(Matches!$H$2:$H$201,MATCH($A137&amp;"-6",Matches!$J$2:$J$201,0))),0,IF(N137-O137=INDEX(Matches!$G$2:$G$201,MATCH($A137&amp;"-6",Matches!$J$2:$J$201,0))-INDEX(Matches!$H$2:$H$201,MATCH($A137&amp;"-6",Matches!$J$2:$J$201,0)),3,2))))),""))</f>
        <v/>
      </c>
      <c r="AD137" s="12" t="str">
        <f aca="false">IF(OR($B137="",P137="",Q137=""),"",IFERROR(IF(OR(INDEX(Matches!$I$2:$I$201,MATCH($A137&amp;"-7",Matches!$J$2:$J$201,0))="Void",INDEX(Matches!$G$2:$G$201,MATCH($A137&amp;"-7",Matches!$J$2:$J$201,0))="",INDEX(Matches!$H$2:$H$201,MATCH($A137&amp;"-7",Matches!$J$2:$J$201,0))=""),"",IF(AND($C137&lt;&gt;"",INDEX(Matches!$F$2:$F$201,MATCH($A137&amp;"-7",Matches!$J$2:$J$201,0))&lt;&gt;"",$C137&gt;=INDEX(Matches!$F$2:$F$201,MATCH($A137&amp;"-7",Matches!$J$2:$J$201,0))),"",IF(AND(P137=INDEX(Matches!$G$2:$G$201,MATCH($A137&amp;"-7",Matches!$J$2:$J$201,0)),Q137=INDEX(Matches!$H$2:$H$201,MATCH($A137&amp;"-7",Matches!$J$2:$J$201,0))),5,IF(SIGN(P137-Q137)&lt;&gt;SIGN(INDEX(Matches!$G$2:$G$201,MATCH($A137&amp;"-7",Matches!$J$2:$J$201,0))-INDEX(Matches!$H$2:$H$201,MATCH($A137&amp;"-7",Matches!$J$2:$J$201,0))),0,IF(P137-Q137=INDEX(Matches!$G$2:$G$201,MATCH($A137&amp;"-7",Matches!$J$2:$J$201,0))-INDEX(Matches!$H$2:$H$201,MATCH($A137&amp;"-7",Matches!$J$2:$J$201,0)),3,2))))),""))</f>
        <v/>
      </c>
      <c r="AE137" s="12" t="str">
        <f aca="false">IF(OR($B137="",R137="",S137=""),"",IFERROR(IF(OR(INDEX(Matches!$I$2:$I$201,MATCH($A137&amp;"-8",Matches!$J$2:$J$201,0))="Void",INDEX(Matches!$G$2:$G$201,MATCH($A137&amp;"-8",Matches!$J$2:$J$201,0))="",INDEX(Matches!$H$2:$H$201,MATCH($A137&amp;"-8",Matches!$J$2:$J$201,0))=""),"",IF(AND($C137&lt;&gt;"",INDEX(Matches!$F$2:$F$201,MATCH($A137&amp;"-8",Matches!$J$2:$J$201,0))&lt;&gt;"",$C137&gt;=INDEX(Matches!$F$2:$F$201,MATCH($A137&amp;"-8",Matches!$J$2:$J$201,0))),"",IF(AND(R137=INDEX(Matches!$G$2:$G$201,MATCH($A137&amp;"-8",Matches!$J$2:$J$201,0)),S137=INDEX(Matches!$H$2:$H$201,MATCH($A137&amp;"-8",Matches!$J$2:$J$201,0))),5,IF(SIGN(R137-S137)&lt;&gt;SIGN(INDEX(Matches!$G$2:$G$201,MATCH($A137&amp;"-8",Matches!$J$2:$J$201,0))-INDEX(Matches!$H$2:$H$201,MATCH($A137&amp;"-8",Matches!$J$2:$J$201,0))),0,IF(R137-S137=INDEX(Matches!$G$2:$G$201,MATCH($A137&amp;"-8",Matches!$J$2:$J$201,0))-INDEX(Matches!$H$2:$H$201,MATCH($A137&amp;"-8",Matches!$J$2:$J$201,0)),3,2))))),""))</f>
        <v/>
      </c>
      <c r="AF137" s="12" t="str">
        <f aca="false">IF(OR($B137="",T137="",U137=""),"",IFERROR(IF(OR(INDEX(Matches!$I$2:$I$201,MATCH($A137&amp;"-9",Matches!$J$2:$J$201,0))="Void",INDEX(Matches!$G$2:$G$201,MATCH($A137&amp;"-9",Matches!$J$2:$J$201,0))="",INDEX(Matches!$H$2:$H$201,MATCH($A137&amp;"-9",Matches!$J$2:$J$201,0))=""),"",IF(AND($C137&lt;&gt;"",INDEX(Matches!$F$2:$F$201,MATCH($A137&amp;"-9",Matches!$J$2:$J$201,0))&lt;&gt;"",$C137&gt;=INDEX(Matches!$F$2:$F$201,MATCH($A137&amp;"-9",Matches!$J$2:$J$201,0))),"",IF(AND(T137=INDEX(Matches!$G$2:$G$201,MATCH($A137&amp;"-9",Matches!$J$2:$J$201,0)),U137=INDEX(Matches!$H$2:$H$201,MATCH($A137&amp;"-9",Matches!$J$2:$J$201,0))),5,IF(SIGN(T137-U137)&lt;&gt;SIGN(INDEX(Matches!$G$2:$G$201,MATCH($A137&amp;"-9",Matches!$J$2:$J$201,0))-INDEX(Matches!$H$2:$H$201,MATCH($A137&amp;"-9",Matches!$J$2:$J$201,0))),0,IF(T137-U137=INDEX(Matches!$G$2:$G$201,MATCH($A137&amp;"-9",Matches!$J$2:$J$201,0))-INDEX(Matches!$H$2:$H$201,MATCH($A137&amp;"-9",Matches!$J$2:$J$201,0)),3,2))))),""))</f>
        <v/>
      </c>
      <c r="AG137" s="12" t="str">
        <f aca="false">IF(OR($B137="",V137="",W137=""),"",IFERROR(IF(OR(INDEX(Matches!$I$2:$I$201,MATCH($A137&amp;"-10",Matches!$J$2:$J$201,0))="Void",INDEX(Matches!$G$2:$G$201,MATCH($A137&amp;"-10",Matches!$J$2:$J$201,0))="",INDEX(Matches!$H$2:$H$201,MATCH($A137&amp;"-10",Matches!$J$2:$J$201,0))=""),"",IF(AND($C137&lt;&gt;"",INDEX(Matches!$F$2:$F$201,MATCH($A137&amp;"-10",Matches!$J$2:$J$201,0))&lt;&gt;"",$C137&gt;=INDEX(Matches!$F$2:$F$201,MATCH($A137&amp;"-10",Matches!$J$2:$J$201,0))),"",IF(AND(V137=INDEX(Matches!$G$2:$G$201,MATCH($A137&amp;"-10",Matches!$J$2:$J$201,0)),W137=INDEX(Matches!$H$2:$H$201,MATCH($A137&amp;"-10",Matches!$J$2:$J$201,0))),5,IF(SIGN(V137-W137)&lt;&gt;SIGN(INDEX(Matches!$G$2:$G$201,MATCH($A137&amp;"-10",Matches!$J$2:$J$201,0))-INDEX(Matches!$H$2:$H$201,MATCH($A137&amp;"-10",Matches!$J$2:$J$201,0))),0,IF(V137-W137=INDEX(Matches!$G$2:$G$201,MATCH($A137&amp;"-10",Matches!$J$2:$J$201,0))-INDEX(Matches!$H$2:$H$201,MATCH($A137&amp;"-10",Matches!$J$2:$J$201,0)),3,2))))),""))</f>
        <v/>
      </c>
      <c r="AH137" s="13" t="str">
        <f aca="false">IF($B137="","",SUM(X137:AG137))</f>
        <v/>
      </c>
      <c r="AI137" s="12" t="str">
        <f aca="false">IF($B137="","",COUNTIF(X137:AG137,5))</f>
        <v/>
      </c>
      <c r="AJ137" s="12" t="str">
        <f aca="false">IF($B137="","",COUNTIF(X137:AG137,"&gt;=2"))</f>
        <v/>
      </c>
      <c r="AK137" s="12" t="str">
        <f aca="false">IF($B137="","",COUNT(X137:AG137))</f>
        <v/>
      </c>
    </row>
    <row r="138" customFormat="false" ht="15" hidden="false" customHeight="false" outlineLevel="0" collapsed="false">
      <c r="A138" s="7"/>
      <c r="B138" s="7"/>
      <c r="C138" s="1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12" t="str">
        <f aca="false">IF(OR($B138="",D138="",E138=""),"",IFERROR(IF(OR(INDEX(Matches!$I$2:$I$201,MATCH($A138&amp;"-1",Matches!$J$2:$J$201,0))="Void",INDEX(Matches!$G$2:$G$201,MATCH($A138&amp;"-1",Matches!$J$2:$J$201,0))="",INDEX(Matches!$H$2:$H$201,MATCH($A138&amp;"-1",Matches!$J$2:$J$201,0))=""),"",IF(AND($C138&lt;&gt;"",INDEX(Matches!$F$2:$F$201,MATCH($A138&amp;"-1",Matches!$J$2:$J$201,0))&lt;&gt;"",$C138&gt;=INDEX(Matches!$F$2:$F$201,MATCH($A138&amp;"-1",Matches!$J$2:$J$201,0))),"",IF(AND(D138=INDEX(Matches!$G$2:$G$201,MATCH($A138&amp;"-1",Matches!$J$2:$J$201,0)),E138=INDEX(Matches!$H$2:$H$201,MATCH($A138&amp;"-1",Matches!$J$2:$J$201,0))),5,IF(SIGN(D138-E138)&lt;&gt;SIGN(INDEX(Matches!$G$2:$G$201,MATCH($A138&amp;"-1",Matches!$J$2:$J$201,0))-INDEX(Matches!$H$2:$H$201,MATCH($A138&amp;"-1",Matches!$J$2:$J$201,0))),0,IF(D138-E138=INDEX(Matches!$G$2:$G$201,MATCH($A138&amp;"-1",Matches!$J$2:$J$201,0))-INDEX(Matches!$H$2:$H$201,MATCH($A138&amp;"-1",Matches!$J$2:$J$201,0)),3,2))))),""))</f>
        <v/>
      </c>
      <c r="Y138" s="12" t="str">
        <f aca="false">IF(OR($B138="",F138="",G138=""),"",IFERROR(IF(OR(INDEX(Matches!$I$2:$I$201,MATCH($A138&amp;"-2",Matches!$J$2:$J$201,0))="Void",INDEX(Matches!$G$2:$G$201,MATCH($A138&amp;"-2",Matches!$J$2:$J$201,0))="",INDEX(Matches!$H$2:$H$201,MATCH($A138&amp;"-2",Matches!$J$2:$J$201,0))=""),"",IF(AND($C138&lt;&gt;"",INDEX(Matches!$F$2:$F$201,MATCH($A138&amp;"-2",Matches!$J$2:$J$201,0))&lt;&gt;"",$C138&gt;=INDEX(Matches!$F$2:$F$201,MATCH($A138&amp;"-2",Matches!$J$2:$J$201,0))),"",IF(AND(F138=INDEX(Matches!$G$2:$G$201,MATCH($A138&amp;"-2",Matches!$J$2:$J$201,0)),G138=INDEX(Matches!$H$2:$H$201,MATCH($A138&amp;"-2",Matches!$J$2:$J$201,0))),5,IF(SIGN(F138-G138)&lt;&gt;SIGN(INDEX(Matches!$G$2:$G$201,MATCH($A138&amp;"-2",Matches!$J$2:$J$201,0))-INDEX(Matches!$H$2:$H$201,MATCH($A138&amp;"-2",Matches!$J$2:$J$201,0))),0,IF(F138-G138=INDEX(Matches!$G$2:$G$201,MATCH($A138&amp;"-2",Matches!$J$2:$J$201,0))-INDEX(Matches!$H$2:$H$201,MATCH($A138&amp;"-2",Matches!$J$2:$J$201,0)),3,2))))),""))</f>
        <v/>
      </c>
      <c r="Z138" s="12" t="str">
        <f aca="false">IF(OR($B138="",H138="",I138=""),"",IFERROR(IF(OR(INDEX(Matches!$I$2:$I$201,MATCH($A138&amp;"-3",Matches!$J$2:$J$201,0))="Void",INDEX(Matches!$G$2:$G$201,MATCH($A138&amp;"-3",Matches!$J$2:$J$201,0))="",INDEX(Matches!$H$2:$H$201,MATCH($A138&amp;"-3",Matches!$J$2:$J$201,0))=""),"",IF(AND($C138&lt;&gt;"",INDEX(Matches!$F$2:$F$201,MATCH($A138&amp;"-3",Matches!$J$2:$J$201,0))&lt;&gt;"",$C138&gt;=INDEX(Matches!$F$2:$F$201,MATCH($A138&amp;"-3",Matches!$J$2:$J$201,0))),"",IF(AND(H138=INDEX(Matches!$G$2:$G$201,MATCH($A138&amp;"-3",Matches!$J$2:$J$201,0)),I138=INDEX(Matches!$H$2:$H$201,MATCH($A138&amp;"-3",Matches!$J$2:$J$201,0))),5,IF(SIGN(H138-I138)&lt;&gt;SIGN(INDEX(Matches!$G$2:$G$201,MATCH($A138&amp;"-3",Matches!$J$2:$J$201,0))-INDEX(Matches!$H$2:$H$201,MATCH($A138&amp;"-3",Matches!$J$2:$J$201,0))),0,IF(H138-I138=INDEX(Matches!$G$2:$G$201,MATCH($A138&amp;"-3",Matches!$J$2:$J$201,0))-INDEX(Matches!$H$2:$H$201,MATCH($A138&amp;"-3",Matches!$J$2:$J$201,0)),3,2))))),""))</f>
        <v/>
      </c>
      <c r="AA138" s="12" t="str">
        <f aca="false">IF(OR($B138="",J138="",K138=""),"",IFERROR(IF(OR(INDEX(Matches!$I$2:$I$201,MATCH($A138&amp;"-4",Matches!$J$2:$J$201,0))="Void",INDEX(Matches!$G$2:$G$201,MATCH($A138&amp;"-4",Matches!$J$2:$J$201,0))="",INDEX(Matches!$H$2:$H$201,MATCH($A138&amp;"-4",Matches!$J$2:$J$201,0))=""),"",IF(AND($C138&lt;&gt;"",INDEX(Matches!$F$2:$F$201,MATCH($A138&amp;"-4",Matches!$J$2:$J$201,0))&lt;&gt;"",$C138&gt;=INDEX(Matches!$F$2:$F$201,MATCH($A138&amp;"-4",Matches!$J$2:$J$201,0))),"",IF(AND(J138=INDEX(Matches!$G$2:$G$201,MATCH($A138&amp;"-4",Matches!$J$2:$J$201,0)),K138=INDEX(Matches!$H$2:$H$201,MATCH($A138&amp;"-4",Matches!$J$2:$J$201,0))),5,IF(SIGN(J138-K138)&lt;&gt;SIGN(INDEX(Matches!$G$2:$G$201,MATCH($A138&amp;"-4",Matches!$J$2:$J$201,0))-INDEX(Matches!$H$2:$H$201,MATCH($A138&amp;"-4",Matches!$J$2:$J$201,0))),0,IF(J138-K138=INDEX(Matches!$G$2:$G$201,MATCH($A138&amp;"-4",Matches!$J$2:$J$201,0))-INDEX(Matches!$H$2:$H$201,MATCH($A138&amp;"-4",Matches!$J$2:$J$201,0)),3,2))))),""))</f>
        <v/>
      </c>
      <c r="AB138" s="12" t="str">
        <f aca="false">IF(OR($B138="",L138="",M138=""),"",IFERROR(IF(OR(INDEX(Matches!$I$2:$I$201,MATCH($A138&amp;"-5",Matches!$J$2:$J$201,0))="Void",INDEX(Matches!$G$2:$G$201,MATCH($A138&amp;"-5",Matches!$J$2:$J$201,0))="",INDEX(Matches!$H$2:$H$201,MATCH($A138&amp;"-5",Matches!$J$2:$J$201,0))=""),"",IF(AND($C138&lt;&gt;"",INDEX(Matches!$F$2:$F$201,MATCH($A138&amp;"-5",Matches!$J$2:$J$201,0))&lt;&gt;"",$C138&gt;=INDEX(Matches!$F$2:$F$201,MATCH($A138&amp;"-5",Matches!$J$2:$J$201,0))),"",IF(AND(L138=INDEX(Matches!$G$2:$G$201,MATCH($A138&amp;"-5",Matches!$J$2:$J$201,0)),M138=INDEX(Matches!$H$2:$H$201,MATCH($A138&amp;"-5",Matches!$J$2:$J$201,0))),5,IF(SIGN(L138-M138)&lt;&gt;SIGN(INDEX(Matches!$G$2:$G$201,MATCH($A138&amp;"-5",Matches!$J$2:$J$201,0))-INDEX(Matches!$H$2:$H$201,MATCH($A138&amp;"-5",Matches!$J$2:$J$201,0))),0,IF(L138-M138=INDEX(Matches!$G$2:$G$201,MATCH($A138&amp;"-5",Matches!$J$2:$J$201,0))-INDEX(Matches!$H$2:$H$201,MATCH($A138&amp;"-5",Matches!$J$2:$J$201,0)),3,2))))),""))</f>
        <v/>
      </c>
      <c r="AC138" s="12" t="str">
        <f aca="false">IF(OR($B138="",N138="",O138=""),"",IFERROR(IF(OR(INDEX(Matches!$I$2:$I$201,MATCH($A138&amp;"-6",Matches!$J$2:$J$201,0))="Void",INDEX(Matches!$G$2:$G$201,MATCH($A138&amp;"-6",Matches!$J$2:$J$201,0))="",INDEX(Matches!$H$2:$H$201,MATCH($A138&amp;"-6",Matches!$J$2:$J$201,0))=""),"",IF(AND($C138&lt;&gt;"",INDEX(Matches!$F$2:$F$201,MATCH($A138&amp;"-6",Matches!$J$2:$J$201,0))&lt;&gt;"",$C138&gt;=INDEX(Matches!$F$2:$F$201,MATCH($A138&amp;"-6",Matches!$J$2:$J$201,0))),"",IF(AND(N138=INDEX(Matches!$G$2:$G$201,MATCH($A138&amp;"-6",Matches!$J$2:$J$201,0)),O138=INDEX(Matches!$H$2:$H$201,MATCH($A138&amp;"-6",Matches!$J$2:$J$201,0))),5,IF(SIGN(N138-O138)&lt;&gt;SIGN(INDEX(Matches!$G$2:$G$201,MATCH($A138&amp;"-6",Matches!$J$2:$J$201,0))-INDEX(Matches!$H$2:$H$201,MATCH($A138&amp;"-6",Matches!$J$2:$J$201,0))),0,IF(N138-O138=INDEX(Matches!$G$2:$G$201,MATCH($A138&amp;"-6",Matches!$J$2:$J$201,0))-INDEX(Matches!$H$2:$H$201,MATCH($A138&amp;"-6",Matches!$J$2:$J$201,0)),3,2))))),""))</f>
        <v/>
      </c>
      <c r="AD138" s="12" t="str">
        <f aca="false">IF(OR($B138="",P138="",Q138=""),"",IFERROR(IF(OR(INDEX(Matches!$I$2:$I$201,MATCH($A138&amp;"-7",Matches!$J$2:$J$201,0))="Void",INDEX(Matches!$G$2:$G$201,MATCH($A138&amp;"-7",Matches!$J$2:$J$201,0))="",INDEX(Matches!$H$2:$H$201,MATCH($A138&amp;"-7",Matches!$J$2:$J$201,0))=""),"",IF(AND($C138&lt;&gt;"",INDEX(Matches!$F$2:$F$201,MATCH($A138&amp;"-7",Matches!$J$2:$J$201,0))&lt;&gt;"",$C138&gt;=INDEX(Matches!$F$2:$F$201,MATCH($A138&amp;"-7",Matches!$J$2:$J$201,0))),"",IF(AND(P138=INDEX(Matches!$G$2:$G$201,MATCH($A138&amp;"-7",Matches!$J$2:$J$201,0)),Q138=INDEX(Matches!$H$2:$H$201,MATCH($A138&amp;"-7",Matches!$J$2:$J$201,0))),5,IF(SIGN(P138-Q138)&lt;&gt;SIGN(INDEX(Matches!$G$2:$G$201,MATCH($A138&amp;"-7",Matches!$J$2:$J$201,0))-INDEX(Matches!$H$2:$H$201,MATCH($A138&amp;"-7",Matches!$J$2:$J$201,0))),0,IF(P138-Q138=INDEX(Matches!$G$2:$G$201,MATCH($A138&amp;"-7",Matches!$J$2:$J$201,0))-INDEX(Matches!$H$2:$H$201,MATCH($A138&amp;"-7",Matches!$J$2:$J$201,0)),3,2))))),""))</f>
        <v/>
      </c>
      <c r="AE138" s="12" t="str">
        <f aca="false">IF(OR($B138="",R138="",S138=""),"",IFERROR(IF(OR(INDEX(Matches!$I$2:$I$201,MATCH($A138&amp;"-8",Matches!$J$2:$J$201,0))="Void",INDEX(Matches!$G$2:$G$201,MATCH($A138&amp;"-8",Matches!$J$2:$J$201,0))="",INDEX(Matches!$H$2:$H$201,MATCH($A138&amp;"-8",Matches!$J$2:$J$201,0))=""),"",IF(AND($C138&lt;&gt;"",INDEX(Matches!$F$2:$F$201,MATCH($A138&amp;"-8",Matches!$J$2:$J$201,0))&lt;&gt;"",$C138&gt;=INDEX(Matches!$F$2:$F$201,MATCH($A138&amp;"-8",Matches!$J$2:$J$201,0))),"",IF(AND(R138=INDEX(Matches!$G$2:$G$201,MATCH($A138&amp;"-8",Matches!$J$2:$J$201,0)),S138=INDEX(Matches!$H$2:$H$201,MATCH($A138&amp;"-8",Matches!$J$2:$J$201,0))),5,IF(SIGN(R138-S138)&lt;&gt;SIGN(INDEX(Matches!$G$2:$G$201,MATCH($A138&amp;"-8",Matches!$J$2:$J$201,0))-INDEX(Matches!$H$2:$H$201,MATCH($A138&amp;"-8",Matches!$J$2:$J$201,0))),0,IF(R138-S138=INDEX(Matches!$G$2:$G$201,MATCH($A138&amp;"-8",Matches!$J$2:$J$201,0))-INDEX(Matches!$H$2:$H$201,MATCH($A138&amp;"-8",Matches!$J$2:$J$201,0)),3,2))))),""))</f>
        <v/>
      </c>
      <c r="AF138" s="12" t="str">
        <f aca="false">IF(OR($B138="",T138="",U138=""),"",IFERROR(IF(OR(INDEX(Matches!$I$2:$I$201,MATCH($A138&amp;"-9",Matches!$J$2:$J$201,0))="Void",INDEX(Matches!$G$2:$G$201,MATCH($A138&amp;"-9",Matches!$J$2:$J$201,0))="",INDEX(Matches!$H$2:$H$201,MATCH($A138&amp;"-9",Matches!$J$2:$J$201,0))=""),"",IF(AND($C138&lt;&gt;"",INDEX(Matches!$F$2:$F$201,MATCH($A138&amp;"-9",Matches!$J$2:$J$201,0))&lt;&gt;"",$C138&gt;=INDEX(Matches!$F$2:$F$201,MATCH($A138&amp;"-9",Matches!$J$2:$J$201,0))),"",IF(AND(T138=INDEX(Matches!$G$2:$G$201,MATCH($A138&amp;"-9",Matches!$J$2:$J$201,0)),U138=INDEX(Matches!$H$2:$H$201,MATCH($A138&amp;"-9",Matches!$J$2:$J$201,0))),5,IF(SIGN(T138-U138)&lt;&gt;SIGN(INDEX(Matches!$G$2:$G$201,MATCH($A138&amp;"-9",Matches!$J$2:$J$201,0))-INDEX(Matches!$H$2:$H$201,MATCH($A138&amp;"-9",Matches!$J$2:$J$201,0))),0,IF(T138-U138=INDEX(Matches!$G$2:$G$201,MATCH($A138&amp;"-9",Matches!$J$2:$J$201,0))-INDEX(Matches!$H$2:$H$201,MATCH($A138&amp;"-9",Matches!$J$2:$J$201,0)),3,2))))),""))</f>
        <v/>
      </c>
      <c r="AG138" s="12" t="str">
        <f aca="false">IF(OR($B138="",V138="",W138=""),"",IFERROR(IF(OR(INDEX(Matches!$I$2:$I$201,MATCH($A138&amp;"-10",Matches!$J$2:$J$201,0))="Void",INDEX(Matches!$G$2:$G$201,MATCH($A138&amp;"-10",Matches!$J$2:$J$201,0))="",INDEX(Matches!$H$2:$H$201,MATCH($A138&amp;"-10",Matches!$J$2:$J$201,0))=""),"",IF(AND($C138&lt;&gt;"",INDEX(Matches!$F$2:$F$201,MATCH($A138&amp;"-10",Matches!$J$2:$J$201,0))&lt;&gt;"",$C138&gt;=INDEX(Matches!$F$2:$F$201,MATCH($A138&amp;"-10",Matches!$J$2:$J$201,0))),"",IF(AND(V138=INDEX(Matches!$G$2:$G$201,MATCH($A138&amp;"-10",Matches!$J$2:$J$201,0)),W138=INDEX(Matches!$H$2:$H$201,MATCH($A138&amp;"-10",Matches!$J$2:$J$201,0))),5,IF(SIGN(V138-W138)&lt;&gt;SIGN(INDEX(Matches!$G$2:$G$201,MATCH($A138&amp;"-10",Matches!$J$2:$J$201,0))-INDEX(Matches!$H$2:$H$201,MATCH($A138&amp;"-10",Matches!$J$2:$J$201,0))),0,IF(V138-W138=INDEX(Matches!$G$2:$G$201,MATCH($A138&amp;"-10",Matches!$J$2:$J$201,0))-INDEX(Matches!$H$2:$H$201,MATCH($A138&amp;"-10",Matches!$J$2:$J$201,0)),3,2))))),""))</f>
        <v/>
      </c>
      <c r="AH138" s="13" t="str">
        <f aca="false">IF($B138="","",SUM(X138:AG138))</f>
        <v/>
      </c>
      <c r="AI138" s="12" t="str">
        <f aca="false">IF($B138="","",COUNTIF(X138:AG138,5))</f>
        <v/>
      </c>
      <c r="AJ138" s="12" t="str">
        <f aca="false">IF($B138="","",COUNTIF(X138:AG138,"&gt;=2"))</f>
        <v/>
      </c>
      <c r="AK138" s="12" t="str">
        <f aca="false">IF($B138="","",COUNT(X138:AG138))</f>
        <v/>
      </c>
    </row>
    <row r="139" customFormat="false" ht="15" hidden="false" customHeight="false" outlineLevel="0" collapsed="false">
      <c r="A139" s="7"/>
      <c r="B139" s="7"/>
      <c r="C139" s="1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12" t="str">
        <f aca="false">IF(OR($B139="",D139="",E139=""),"",IFERROR(IF(OR(INDEX(Matches!$I$2:$I$201,MATCH($A139&amp;"-1",Matches!$J$2:$J$201,0))="Void",INDEX(Matches!$G$2:$G$201,MATCH($A139&amp;"-1",Matches!$J$2:$J$201,0))="",INDEX(Matches!$H$2:$H$201,MATCH($A139&amp;"-1",Matches!$J$2:$J$201,0))=""),"",IF(AND($C139&lt;&gt;"",INDEX(Matches!$F$2:$F$201,MATCH($A139&amp;"-1",Matches!$J$2:$J$201,0))&lt;&gt;"",$C139&gt;=INDEX(Matches!$F$2:$F$201,MATCH($A139&amp;"-1",Matches!$J$2:$J$201,0))),"",IF(AND(D139=INDEX(Matches!$G$2:$G$201,MATCH($A139&amp;"-1",Matches!$J$2:$J$201,0)),E139=INDEX(Matches!$H$2:$H$201,MATCH($A139&amp;"-1",Matches!$J$2:$J$201,0))),5,IF(SIGN(D139-E139)&lt;&gt;SIGN(INDEX(Matches!$G$2:$G$201,MATCH($A139&amp;"-1",Matches!$J$2:$J$201,0))-INDEX(Matches!$H$2:$H$201,MATCH($A139&amp;"-1",Matches!$J$2:$J$201,0))),0,IF(D139-E139=INDEX(Matches!$G$2:$G$201,MATCH($A139&amp;"-1",Matches!$J$2:$J$201,0))-INDEX(Matches!$H$2:$H$201,MATCH($A139&amp;"-1",Matches!$J$2:$J$201,0)),3,2))))),""))</f>
        <v/>
      </c>
      <c r="Y139" s="12" t="str">
        <f aca="false">IF(OR($B139="",F139="",G139=""),"",IFERROR(IF(OR(INDEX(Matches!$I$2:$I$201,MATCH($A139&amp;"-2",Matches!$J$2:$J$201,0))="Void",INDEX(Matches!$G$2:$G$201,MATCH($A139&amp;"-2",Matches!$J$2:$J$201,0))="",INDEX(Matches!$H$2:$H$201,MATCH($A139&amp;"-2",Matches!$J$2:$J$201,0))=""),"",IF(AND($C139&lt;&gt;"",INDEX(Matches!$F$2:$F$201,MATCH($A139&amp;"-2",Matches!$J$2:$J$201,0))&lt;&gt;"",$C139&gt;=INDEX(Matches!$F$2:$F$201,MATCH($A139&amp;"-2",Matches!$J$2:$J$201,0))),"",IF(AND(F139=INDEX(Matches!$G$2:$G$201,MATCH($A139&amp;"-2",Matches!$J$2:$J$201,0)),G139=INDEX(Matches!$H$2:$H$201,MATCH($A139&amp;"-2",Matches!$J$2:$J$201,0))),5,IF(SIGN(F139-G139)&lt;&gt;SIGN(INDEX(Matches!$G$2:$G$201,MATCH($A139&amp;"-2",Matches!$J$2:$J$201,0))-INDEX(Matches!$H$2:$H$201,MATCH($A139&amp;"-2",Matches!$J$2:$J$201,0))),0,IF(F139-G139=INDEX(Matches!$G$2:$G$201,MATCH($A139&amp;"-2",Matches!$J$2:$J$201,0))-INDEX(Matches!$H$2:$H$201,MATCH($A139&amp;"-2",Matches!$J$2:$J$201,0)),3,2))))),""))</f>
        <v/>
      </c>
      <c r="Z139" s="12" t="str">
        <f aca="false">IF(OR($B139="",H139="",I139=""),"",IFERROR(IF(OR(INDEX(Matches!$I$2:$I$201,MATCH($A139&amp;"-3",Matches!$J$2:$J$201,0))="Void",INDEX(Matches!$G$2:$G$201,MATCH($A139&amp;"-3",Matches!$J$2:$J$201,0))="",INDEX(Matches!$H$2:$H$201,MATCH($A139&amp;"-3",Matches!$J$2:$J$201,0))=""),"",IF(AND($C139&lt;&gt;"",INDEX(Matches!$F$2:$F$201,MATCH($A139&amp;"-3",Matches!$J$2:$J$201,0))&lt;&gt;"",$C139&gt;=INDEX(Matches!$F$2:$F$201,MATCH($A139&amp;"-3",Matches!$J$2:$J$201,0))),"",IF(AND(H139=INDEX(Matches!$G$2:$G$201,MATCH($A139&amp;"-3",Matches!$J$2:$J$201,0)),I139=INDEX(Matches!$H$2:$H$201,MATCH($A139&amp;"-3",Matches!$J$2:$J$201,0))),5,IF(SIGN(H139-I139)&lt;&gt;SIGN(INDEX(Matches!$G$2:$G$201,MATCH($A139&amp;"-3",Matches!$J$2:$J$201,0))-INDEX(Matches!$H$2:$H$201,MATCH($A139&amp;"-3",Matches!$J$2:$J$201,0))),0,IF(H139-I139=INDEX(Matches!$G$2:$G$201,MATCH($A139&amp;"-3",Matches!$J$2:$J$201,0))-INDEX(Matches!$H$2:$H$201,MATCH($A139&amp;"-3",Matches!$J$2:$J$201,0)),3,2))))),""))</f>
        <v/>
      </c>
      <c r="AA139" s="12" t="str">
        <f aca="false">IF(OR($B139="",J139="",K139=""),"",IFERROR(IF(OR(INDEX(Matches!$I$2:$I$201,MATCH($A139&amp;"-4",Matches!$J$2:$J$201,0))="Void",INDEX(Matches!$G$2:$G$201,MATCH($A139&amp;"-4",Matches!$J$2:$J$201,0))="",INDEX(Matches!$H$2:$H$201,MATCH($A139&amp;"-4",Matches!$J$2:$J$201,0))=""),"",IF(AND($C139&lt;&gt;"",INDEX(Matches!$F$2:$F$201,MATCH($A139&amp;"-4",Matches!$J$2:$J$201,0))&lt;&gt;"",$C139&gt;=INDEX(Matches!$F$2:$F$201,MATCH($A139&amp;"-4",Matches!$J$2:$J$201,0))),"",IF(AND(J139=INDEX(Matches!$G$2:$G$201,MATCH($A139&amp;"-4",Matches!$J$2:$J$201,0)),K139=INDEX(Matches!$H$2:$H$201,MATCH($A139&amp;"-4",Matches!$J$2:$J$201,0))),5,IF(SIGN(J139-K139)&lt;&gt;SIGN(INDEX(Matches!$G$2:$G$201,MATCH($A139&amp;"-4",Matches!$J$2:$J$201,0))-INDEX(Matches!$H$2:$H$201,MATCH($A139&amp;"-4",Matches!$J$2:$J$201,0))),0,IF(J139-K139=INDEX(Matches!$G$2:$G$201,MATCH($A139&amp;"-4",Matches!$J$2:$J$201,0))-INDEX(Matches!$H$2:$H$201,MATCH($A139&amp;"-4",Matches!$J$2:$J$201,0)),3,2))))),""))</f>
        <v/>
      </c>
      <c r="AB139" s="12" t="str">
        <f aca="false">IF(OR($B139="",L139="",M139=""),"",IFERROR(IF(OR(INDEX(Matches!$I$2:$I$201,MATCH($A139&amp;"-5",Matches!$J$2:$J$201,0))="Void",INDEX(Matches!$G$2:$G$201,MATCH($A139&amp;"-5",Matches!$J$2:$J$201,0))="",INDEX(Matches!$H$2:$H$201,MATCH($A139&amp;"-5",Matches!$J$2:$J$201,0))=""),"",IF(AND($C139&lt;&gt;"",INDEX(Matches!$F$2:$F$201,MATCH($A139&amp;"-5",Matches!$J$2:$J$201,0))&lt;&gt;"",$C139&gt;=INDEX(Matches!$F$2:$F$201,MATCH($A139&amp;"-5",Matches!$J$2:$J$201,0))),"",IF(AND(L139=INDEX(Matches!$G$2:$G$201,MATCH($A139&amp;"-5",Matches!$J$2:$J$201,0)),M139=INDEX(Matches!$H$2:$H$201,MATCH($A139&amp;"-5",Matches!$J$2:$J$201,0))),5,IF(SIGN(L139-M139)&lt;&gt;SIGN(INDEX(Matches!$G$2:$G$201,MATCH($A139&amp;"-5",Matches!$J$2:$J$201,0))-INDEX(Matches!$H$2:$H$201,MATCH($A139&amp;"-5",Matches!$J$2:$J$201,0))),0,IF(L139-M139=INDEX(Matches!$G$2:$G$201,MATCH($A139&amp;"-5",Matches!$J$2:$J$201,0))-INDEX(Matches!$H$2:$H$201,MATCH($A139&amp;"-5",Matches!$J$2:$J$201,0)),3,2))))),""))</f>
        <v/>
      </c>
      <c r="AC139" s="12" t="str">
        <f aca="false">IF(OR($B139="",N139="",O139=""),"",IFERROR(IF(OR(INDEX(Matches!$I$2:$I$201,MATCH($A139&amp;"-6",Matches!$J$2:$J$201,0))="Void",INDEX(Matches!$G$2:$G$201,MATCH($A139&amp;"-6",Matches!$J$2:$J$201,0))="",INDEX(Matches!$H$2:$H$201,MATCH($A139&amp;"-6",Matches!$J$2:$J$201,0))=""),"",IF(AND($C139&lt;&gt;"",INDEX(Matches!$F$2:$F$201,MATCH($A139&amp;"-6",Matches!$J$2:$J$201,0))&lt;&gt;"",$C139&gt;=INDEX(Matches!$F$2:$F$201,MATCH($A139&amp;"-6",Matches!$J$2:$J$201,0))),"",IF(AND(N139=INDEX(Matches!$G$2:$G$201,MATCH($A139&amp;"-6",Matches!$J$2:$J$201,0)),O139=INDEX(Matches!$H$2:$H$201,MATCH($A139&amp;"-6",Matches!$J$2:$J$201,0))),5,IF(SIGN(N139-O139)&lt;&gt;SIGN(INDEX(Matches!$G$2:$G$201,MATCH($A139&amp;"-6",Matches!$J$2:$J$201,0))-INDEX(Matches!$H$2:$H$201,MATCH($A139&amp;"-6",Matches!$J$2:$J$201,0))),0,IF(N139-O139=INDEX(Matches!$G$2:$G$201,MATCH($A139&amp;"-6",Matches!$J$2:$J$201,0))-INDEX(Matches!$H$2:$H$201,MATCH($A139&amp;"-6",Matches!$J$2:$J$201,0)),3,2))))),""))</f>
        <v/>
      </c>
      <c r="AD139" s="12" t="str">
        <f aca="false">IF(OR($B139="",P139="",Q139=""),"",IFERROR(IF(OR(INDEX(Matches!$I$2:$I$201,MATCH($A139&amp;"-7",Matches!$J$2:$J$201,0))="Void",INDEX(Matches!$G$2:$G$201,MATCH($A139&amp;"-7",Matches!$J$2:$J$201,0))="",INDEX(Matches!$H$2:$H$201,MATCH($A139&amp;"-7",Matches!$J$2:$J$201,0))=""),"",IF(AND($C139&lt;&gt;"",INDEX(Matches!$F$2:$F$201,MATCH($A139&amp;"-7",Matches!$J$2:$J$201,0))&lt;&gt;"",$C139&gt;=INDEX(Matches!$F$2:$F$201,MATCH($A139&amp;"-7",Matches!$J$2:$J$201,0))),"",IF(AND(P139=INDEX(Matches!$G$2:$G$201,MATCH($A139&amp;"-7",Matches!$J$2:$J$201,0)),Q139=INDEX(Matches!$H$2:$H$201,MATCH($A139&amp;"-7",Matches!$J$2:$J$201,0))),5,IF(SIGN(P139-Q139)&lt;&gt;SIGN(INDEX(Matches!$G$2:$G$201,MATCH($A139&amp;"-7",Matches!$J$2:$J$201,0))-INDEX(Matches!$H$2:$H$201,MATCH($A139&amp;"-7",Matches!$J$2:$J$201,0))),0,IF(P139-Q139=INDEX(Matches!$G$2:$G$201,MATCH($A139&amp;"-7",Matches!$J$2:$J$201,0))-INDEX(Matches!$H$2:$H$201,MATCH($A139&amp;"-7",Matches!$J$2:$J$201,0)),3,2))))),""))</f>
        <v/>
      </c>
      <c r="AE139" s="12" t="str">
        <f aca="false">IF(OR($B139="",R139="",S139=""),"",IFERROR(IF(OR(INDEX(Matches!$I$2:$I$201,MATCH($A139&amp;"-8",Matches!$J$2:$J$201,0))="Void",INDEX(Matches!$G$2:$G$201,MATCH($A139&amp;"-8",Matches!$J$2:$J$201,0))="",INDEX(Matches!$H$2:$H$201,MATCH($A139&amp;"-8",Matches!$J$2:$J$201,0))=""),"",IF(AND($C139&lt;&gt;"",INDEX(Matches!$F$2:$F$201,MATCH($A139&amp;"-8",Matches!$J$2:$J$201,0))&lt;&gt;"",$C139&gt;=INDEX(Matches!$F$2:$F$201,MATCH($A139&amp;"-8",Matches!$J$2:$J$201,0))),"",IF(AND(R139=INDEX(Matches!$G$2:$G$201,MATCH($A139&amp;"-8",Matches!$J$2:$J$201,0)),S139=INDEX(Matches!$H$2:$H$201,MATCH($A139&amp;"-8",Matches!$J$2:$J$201,0))),5,IF(SIGN(R139-S139)&lt;&gt;SIGN(INDEX(Matches!$G$2:$G$201,MATCH($A139&amp;"-8",Matches!$J$2:$J$201,0))-INDEX(Matches!$H$2:$H$201,MATCH($A139&amp;"-8",Matches!$J$2:$J$201,0))),0,IF(R139-S139=INDEX(Matches!$G$2:$G$201,MATCH($A139&amp;"-8",Matches!$J$2:$J$201,0))-INDEX(Matches!$H$2:$H$201,MATCH($A139&amp;"-8",Matches!$J$2:$J$201,0)),3,2))))),""))</f>
        <v/>
      </c>
      <c r="AF139" s="12" t="str">
        <f aca="false">IF(OR($B139="",T139="",U139=""),"",IFERROR(IF(OR(INDEX(Matches!$I$2:$I$201,MATCH($A139&amp;"-9",Matches!$J$2:$J$201,0))="Void",INDEX(Matches!$G$2:$G$201,MATCH($A139&amp;"-9",Matches!$J$2:$J$201,0))="",INDEX(Matches!$H$2:$H$201,MATCH($A139&amp;"-9",Matches!$J$2:$J$201,0))=""),"",IF(AND($C139&lt;&gt;"",INDEX(Matches!$F$2:$F$201,MATCH($A139&amp;"-9",Matches!$J$2:$J$201,0))&lt;&gt;"",$C139&gt;=INDEX(Matches!$F$2:$F$201,MATCH($A139&amp;"-9",Matches!$J$2:$J$201,0))),"",IF(AND(T139=INDEX(Matches!$G$2:$G$201,MATCH($A139&amp;"-9",Matches!$J$2:$J$201,0)),U139=INDEX(Matches!$H$2:$H$201,MATCH($A139&amp;"-9",Matches!$J$2:$J$201,0))),5,IF(SIGN(T139-U139)&lt;&gt;SIGN(INDEX(Matches!$G$2:$G$201,MATCH($A139&amp;"-9",Matches!$J$2:$J$201,0))-INDEX(Matches!$H$2:$H$201,MATCH($A139&amp;"-9",Matches!$J$2:$J$201,0))),0,IF(T139-U139=INDEX(Matches!$G$2:$G$201,MATCH($A139&amp;"-9",Matches!$J$2:$J$201,0))-INDEX(Matches!$H$2:$H$201,MATCH($A139&amp;"-9",Matches!$J$2:$J$201,0)),3,2))))),""))</f>
        <v/>
      </c>
      <c r="AG139" s="12" t="str">
        <f aca="false">IF(OR($B139="",V139="",W139=""),"",IFERROR(IF(OR(INDEX(Matches!$I$2:$I$201,MATCH($A139&amp;"-10",Matches!$J$2:$J$201,0))="Void",INDEX(Matches!$G$2:$G$201,MATCH($A139&amp;"-10",Matches!$J$2:$J$201,0))="",INDEX(Matches!$H$2:$H$201,MATCH($A139&amp;"-10",Matches!$J$2:$J$201,0))=""),"",IF(AND($C139&lt;&gt;"",INDEX(Matches!$F$2:$F$201,MATCH($A139&amp;"-10",Matches!$J$2:$J$201,0))&lt;&gt;"",$C139&gt;=INDEX(Matches!$F$2:$F$201,MATCH($A139&amp;"-10",Matches!$J$2:$J$201,0))),"",IF(AND(V139=INDEX(Matches!$G$2:$G$201,MATCH($A139&amp;"-10",Matches!$J$2:$J$201,0)),W139=INDEX(Matches!$H$2:$H$201,MATCH($A139&amp;"-10",Matches!$J$2:$J$201,0))),5,IF(SIGN(V139-W139)&lt;&gt;SIGN(INDEX(Matches!$G$2:$G$201,MATCH($A139&amp;"-10",Matches!$J$2:$J$201,0))-INDEX(Matches!$H$2:$H$201,MATCH($A139&amp;"-10",Matches!$J$2:$J$201,0))),0,IF(V139-W139=INDEX(Matches!$G$2:$G$201,MATCH($A139&amp;"-10",Matches!$J$2:$J$201,0))-INDEX(Matches!$H$2:$H$201,MATCH($A139&amp;"-10",Matches!$J$2:$J$201,0)),3,2))))),""))</f>
        <v/>
      </c>
      <c r="AH139" s="13" t="str">
        <f aca="false">IF($B139="","",SUM(X139:AG139))</f>
        <v/>
      </c>
      <c r="AI139" s="12" t="str">
        <f aca="false">IF($B139="","",COUNTIF(X139:AG139,5))</f>
        <v/>
      </c>
      <c r="AJ139" s="12" t="str">
        <f aca="false">IF($B139="","",COUNTIF(X139:AG139,"&gt;=2"))</f>
        <v/>
      </c>
      <c r="AK139" s="12" t="str">
        <f aca="false">IF($B139="","",COUNT(X139:AG139))</f>
        <v/>
      </c>
    </row>
    <row r="140" customFormat="false" ht="15" hidden="false" customHeight="false" outlineLevel="0" collapsed="false">
      <c r="A140" s="7"/>
      <c r="B140" s="7"/>
      <c r="C140" s="1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12" t="str">
        <f aca="false">IF(OR($B140="",D140="",E140=""),"",IFERROR(IF(OR(INDEX(Matches!$I$2:$I$201,MATCH($A140&amp;"-1",Matches!$J$2:$J$201,0))="Void",INDEX(Matches!$G$2:$G$201,MATCH($A140&amp;"-1",Matches!$J$2:$J$201,0))="",INDEX(Matches!$H$2:$H$201,MATCH($A140&amp;"-1",Matches!$J$2:$J$201,0))=""),"",IF(AND($C140&lt;&gt;"",INDEX(Matches!$F$2:$F$201,MATCH($A140&amp;"-1",Matches!$J$2:$J$201,0))&lt;&gt;"",$C140&gt;=INDEX(Matches!$F$2:$F$201,MATCH($A140&amp;"-1",Matches!$J$2:$J$201,0))),"",IF(AND(D140=INDEX(Matches!$G$2:$G$201,MATCH($A140&amp;"-1",Matches!$J$2:$J$201,0)),E140=INDEX(Matches!$H$2:$H$201,MATCH($A140&amp;"-1",Matches!$J$2:$J$201,0))),5,IF(SIGN(D140-E140)&lt;&gt;SIGN(INDEX(Matches!$G$2:$G$201,MATCH($A140&amp;"-1",Matches!$J$2:$J$201,0))-INDEX(Matches!$H$2:$H$201,MATCH($A140&amp;"-1",Matches!$J$2:$J$201,0))),0,IF(D140-E140=INDEX(Matches!$G$2:$G$201,MATCH($A140&amp;"-1",Matches!$J$2:$J$201,0))-INDEX(Matches!$H$2:$H$201,MATCH($A140&amp;"-1",Matches!$J$2:$J$201,0)),3,2))))),""))</f>
        <v/>
      </c>
      <c r="Y140" s="12" t="str">
        <f aca="false">IF(OR($B140="",F140="",G140=""),"",IFERROR(IF(OR(INDEX(Matches!$I$2:$I$201,MATCH($A140&amp;"-2",Matches!$J$2:$J$201,0))="Void",INDEX(Matches!$G$2:$G$201,MATCH($A140&amp;"-2",Matches!$J$2:$J$201,0))="",INDEX(Matches!$H$2:$H$201,MATCH($A140&amp;"-2",Matches!$J$2:$J$201,0))=""),"",IF(AND($C140&lt;&gt;"",INDEX(Matches!$F$2:$F$201,MATCH($A140&amp;"-2",Matches!$J$2:$J$201,0))&lt;&gt;"",$C140&gt;=INDEX(Matches!$F$2:$F$201,MATCH($A140&amp;"-2",Matches!$J$2:$J$201,0))),"",IF(AND(F140=INDEX(Matches!$G$2:$G$201,MATCH($A140&amp;"-2",Matches!$J$2:$J$201,0)),G140=INDEX(Matches!$H$2:$H$201,MATCH($A140&amp;"-2",Matches!$J$2:$J$201,0))),5,IF(SIGN(F140-G140)&lt;&gt;SIGN(INDEX(Matches!$G$2:$G$201,MATCH($A140&amp;"-2",Matches!$J$2:$J$201,0))-INDEX(Matches!$H$2:$H$201,MATCH($A140&amp;"-2",Matches!$J$2:$J$201,0))),0,IF(F140-G140=INDEX(Matches!$G$2:$G$201,MATCH($A140&amp;"-2",Matches!$J$2:$J$201,0))-INDEX(Matches!$H$2:$H$201,MATCH($A140&amp;"-2",Matches!$J$2:$J$201,0)),3,2))))),""))</f>
        <v/>
      </c>
      <c r="Z140" s="12" t="str">
        <f aca="false">IF(OR($B140="",H140="",I140=""),"",IFERROR(IF(OR(INDEX(Matches!$I$2:$I$201,MATCH($A140&amp;"-3",Matches!$J$2:$J$201,0))="Void",INDEX(Matches!$G$2:$G$201,MATCH($A140&amp;"-3",Matches!$J$2:$J$201,0))="",INDEX(Matches!$H$2:$H$201,MATCH($A140&amp;"-3",Matches!$J$2:$J$201,0))=""),"",IF(AND($C140&lt;&gt;"",INDEX(Matches!$F$2:$F$201,MATCH($A140&amp;"-3",Matches!$J$2:$J$201,0))&lt;&gt;"",$C140&gt;=INDEX(Matches!$F$2:$F$201,MATCH($A140&amp;"-3",Matches!$J$2:$J$201,0))),"",IF(AND(H140=INDEX(Matches!$G$2:$G$201,MATCH($A140&amp;"-3",Matches!$J$2:$J$201,0)),I140=INDEX(Matches!$H$2:$H$201,MATCH($A140&amp;"-3",Matches!$J$2:$J$201,0))),5,IF(SIGN(H140-I140)&lt;&gt;SIGN(INDEX(Matches!$G$2:$G$201,MATCH($A140&amp;"-3",Matches!$J$2:$J$201,0))-INDEX(Matches!$H$2:$H$201,MATCH($A140&amp;"-3",Matches!$J$2:$J$201,0))),0,IF(H140-I140=INDEX(Matches!$G$2:$G$201,MATCH($A140&amp;"-3",Matches!$J$2:$J$201,0))-INDEX(Matches!$H$2:$H$201,MATCH($A140&amp;"-3",Matches!$J$2:$J$201,0)),3,2))))),""))</f>
        <v/>
      </c>
      <c r="AA140" s="12" t="str">
        <f aca="false">IF(OR($B140="",J140="",K140=""),"",IFERROR(IF(OR(INDEX(Matches!$I$2:$I$201,MATCH($A140&amp;"-4",Matches!$J$2:$J$201,0))="Void",INDEX(Matches!$G$2:$G$201,MATCH($A140&amp;"-4",Matches!$J$2:$J$201,0))="",INDEX(Matches!$H$2:$H$201,MATCH($A140&amp;"-4",Matches!$J$2:$J$201,0))=""),"",IF(AND($C140&lt;&gt;"",INDEX(Matches!$F$2:$F$201,MATCH($A140&amp;"-4",Matches!$J$2:$J$201,0))&lt;&gt;"",$C140&gt;=INDEX(Matches!$F$2:$F$201,MATCH($A140&amp;"-4",Matches!$J$2:$J$201,0))),"",IF(AND(J140=INDEX(Matches!$G$2:$G$201,MATCH($A140&amp;"-4",Matches!$J$2:$J$201,0)),K140=INDEX(Matches!$H$2:$H$201,MATCH($A140&amp;"-4",Matches!$J$2:$J$201,0))),5,IF(SIGN(J140-K140)&lt;&gt;SIGN(INDEX(Matches!$G$2:$G$201,MATCH($A140&amp;"-4",Matches!$J$2:$J$201,0))-INDEX(Matches!$H$2:$H$201,MATCH($A140&amp;"-4",Matches!$J$2:$J$201,0))),0,IF(J140-K140=INDEX(Matches!$G$2:$G$201,MATCH($A140&amp;"-4",Matches!$J$2:$J$201,0))-INDEX(Matches!$H$2:$H$201,MATCH($A140&amp;"-4",Matches!$J$2:$J$201,0)),3,2))))),""))</f>
        <v/>
      </c>
      <c r="AB140" s="12" t="str">
        <f aca="false">IF(OR($B140="",L140="",M140=""),"",IFERROR(IF(OR(INDEX(Matches!$I$2:$I$201,MATCH($A140&amp;"-5",Matches!$J$2:$J$201,0))="Void",INDEX(Matches!$G$2:$G$201,MATCH($A140&amp;"-5",Matches!$J$2:$J$201,0))="",INDEX(Matches!$H$2:$H$201,MATCH($A140&amp;"-5",Matches!$J$2:$J$201,0))=""),"",IF(AND($C140&lt;&gt;"",INDEX(Matches!$F$2:$F$201,MATCH($A140&amp;"-5",Matches!$J$2:$J$201,0))&lt;&gt;"",$C140&gt;=INDEX(Matches!$F$2:$F$201,MATCH($A140&amp;"-5",Matches!$J$2:$J$201,0))),"",IF(AND(L140=INDEX(Matches!$G$2:$G$201,MATCH($A140&amp;"-5",Matches!$J$2:$J$201,0)),M140=INDEX(Matches!$H$2:$H$201,MATCH($A140&amp;"-5",Matches!$J$2:$J$201,0))),5,IF(SIGN(L140-M140)&lt;&gt;SIGN(INDEX(Matches!$G$2:$G$201,MATCH($A140&amp;"-5",Matches!$J$2:$J$201,0))-INDEX(Matches!$H$2:$H$201,MATCH($A140&amp;"-5",Matches!$J$2:$J$201,0))),0,IF(L140-M140=INDEX(Matches!$G$2:$G$201,MATCH($A140&amp;"-5",Matches!$J$2:$J$201,0))-INDEX(Matches!$H$2:$H$201,MATCH($A140&amp;"-5",Matches!$J$2:$J$201,0)),3,2))))),""))</f>
        <v/>
      </c>
      <c r="AC140" s="12" t="str">
        <f aca="false">IF(OR($B140="",N140="",O140=""),"",IFERROR(IF(OR(INDEX(Matches!$I$2:$I$201,MATCH($A140&amp;"-6",Matches!$J$2:$J$201,0))="Void",INDEX(Matches!$G$2:$G$201,MATCH($A140&amp;"-6",Matches!$J$2:$J$201,0))="",INDEX(Matches!$H$2:$H$201,MATCH($A140&amp;"-6",Matches!$J$2:$J$201,0))=""),"",IF(AND($C140&lt;&gt;"",INDEX(Matches!$F$2:$F$201,MATCH($A140&amp;"-6",Matches!$J$2:$J$201,0))&lt;&gt;"",$C140&gt;=INDEX(Matches!$F$2:$F$201,MATCH($A140&amp;"-6",Matches!$J$2:$J$201,0))),"",IF(AND(N140=INDEX(Matches!$G$2:$G$201,MATCH($A140&amp;"-6",Matches!$J$2:$J$201,0)),O140=INDEX(Matches!$H$2:$H$201,MATCH($A140&amp;"-6",Matches!$J$2:$J$201,0))),5,IF(SIGN(N140-O140)&lt;&gt;SIGN(INDEX(Matches!$G$2:$G$201,MATCH($A140&amp;"-6",Matches!$J$2:$J$201,0))-INDEX(Matches!$H$2:$H$201,MATCH($A140&amp;"-6",Matches!$J$2:$J$201,0))),0,IF(N140-O140=INDEX(Matches!$G$2:$G$201,MATCH($A140&amp;"-6",Matches!$J$2:$J$201,0))-INDEX(Matches!$H$2:$H$201,MATCH($A140&amp;"-6",Matches!$J$2:$J$201,0)),3,2))))),""))</f>
        <v/>
      </c>
      <c r="AD140" s="12" t="str">
        <f aca="false">IF(OR($B140="",P140="",Q140=""),"",IFERROR(IF(OR(INDEX(Matches!$I$2:$I$201,MATCH($A140&amp;"-7",Matches!$J$2:$J$201,0))="Void",INDEX(Matches!$G$2:$G$201,MATCH($A140&amp;"-7",Matches!$J$2:$J$201,0))="",INDEX(Matches!$H$2:$H$201,MATCH($A140&amp;"-7",Matches!$J$2:$J$201,0))=""),"",IF(AND($C140&lt;&gt;"",INDEX(Matches!$F$2:$F$201,MATCH($A140&amp;"-7",Matches!$J$2:$J$201,0))&lt;&gt;"",$C140&gt;=INDEX(Matches!$F$2:$F$201,MATCH($A140&amp;"-7",Matches!$J$2:$J$201,0))),"",IF(AND(P140=INDEX(Matches!$G$2:$G$201,MATCH($A140&amp;"-7",Matches!$J$2:$J$201,0)),Q140=INDEX(Matches!$H$2:$H$201,MATCH($A140&amp;"-7",Matches!$J$2:$J$201,0))),5,IF(SIGN(P140-Q140)&lt;&gt;SIGN(INDEX(Matches!$G$2:$G$201,MATCH($A140&amp;"-7",Matches!$J$2:$J$201,0))-INDEX(Matches!$H$2:$H$201,MATCH($A140&amp;"-7",Matches!$J$2:$J$201,0))),0,IF(P140-Q140=INDEX(Matches!$G$2:$G$201,MATCH($A140&amp;"-7",Matches!$J$2:$J$201,0))-INDEX(Matches!$H$2:$H$201,MATCH($A140&amp;"-7",Matches!$J$2:$J$201,0)),3,2))))),""))</f>
        <v/>
      </c>
      <c r="AE140" s="12" t="str">
        <f aca="false">IF(OR($B140="",R140="",S140=""),"",IFERROR(IF(OR(INDEX(Matches!$I$2:$I$201,MATCH($A140&amp;"-8",Matches!$J$2:$J$201,0))="Void",INDEX(Matches!$G$2:$G$201,MATCH($A140&amp;"-8",Matches!$J$2:$J$201,0))="",INDEX(Matches!$H$2:$H$201,MATCH($A140&amp;"-8",Matches!$J$2:$J$201,0))=""),"",IF(AND($C140&lt;&gt;"",INDEX(Matches!$F$2:$F$201,MATCH($A140&amp;"-8",Matches!$J$2:$J$201,0))&lt;&gt;"",$C140&gt;=INDEX(Matches!$F$2:$F$201,MATCH($A140&amp;"-8",Matches!$J$2:$J$201,0))),"",IF(AND(R140=INDEX(Matches!$G$2:$G$201,MATCH($A140&amp;"-8",Matches!$J$2:$J$201,0)),S140=INDEX(Matches!$H$2:$H$201,MATCH($A140&amp;"-8",Matches!$J$2:$J$201,0))),5,IF(SIGN(R140-S140)&lt;&gt;SIGN(INDEX(Matches!$G$2:$G$201,MATCH($A140&amp;"-8",Matches!$J$2:$J$201,0))-INDEX(Matches!$H$2:$H$201,MATCH($A140&amp;"-8",Matches!$J$2:$J$201,0))),0,IF(R140-S140=INDEX(Matches!$G$2:$G$201,MATCH($A140&amp;"-8",Matches!$J$2:$J$201,0))-INDEX(Matches!$H$2:$H$201,MATCH($A140&amp;"-8",Matches!$J$2:$J$201,0)),3,2))))),""))</f>
        <v/>
      </c>
      <c r="AF140" s="12" t="str">
        <f aca="false">IF(OR($B140="",T140="",U140=""),"",IFERROR(IF(OR(INDEX(Matches!$I$2:$I$201,MATCH($A140&amp;"-9",Matches!$J$2:$J$201,0))="Void",INDEX(Matches!$G$2:$G$201,MATCH($A140&amp;"-9",Matches!$J$2:$J$201,0))="",INDEX(Matches!$H$2:$H$201,MATCH($A140&amp;"-9",Matches!$J$2:$J$201,0))=""),"",IF(AND($C140&lt;&gt;"",INDEX(Matches!$F$2:$F$201,MATCH($A140&amp;"-9",Matches!$J$2:$J$201,0))&lt;&gt;"",$C140&gt;=INDEX(Matches!$F$2:$F$201,MATCH($A140&amp;"-9",Matches!$J$2:$J$201,0))),"",IF(AND(T140=INDEX(Matches!$G$2:$G$201,MATCH($A140&amp;"-9",Matches!$J$2:$J$201,0)),U140=INDEX(Matches!$H$2:$H$201,MATCH($A140&amp;"-9",Matches!$J$2:$J$201,0))),5,IF(SIGN(T140-U140)&lt;&gt;SIGN(INDEX(Matches!$G$2:$G$201,MATCH($A140&amp;"-9",Matches!$J$2:$J$201,0))-INDEX(Matches!$H$2:$H$201,MATCH($A140&amp;"-9",Matches!$J$2:$J$201,0))),0,IF(T140-U140=INDEX(Matches!$G$2:$G$201,MATCH($A140&amp;"-9",Matches!$J$2:$J$201,0))-INDEX(Matches!$H$2:$H$201,MATCH($A140&amp;"-9",Matches!$J$2:$J$201,0)),3,2))))),""))</f>
        <v/>
      </c>
      <c r="AG140" s="12" t="str">
        <f aca="false">IF(OR($B140="",V140="",W140=""),"",IFERROR(IF(OR(INDEX(Matches!$I$2:$I$201,MATCH($A140&amp;"-10",Matches!$J$2:$J$201,0))="Void",INDEX(Matches!$G$2:$G$201,MATCH($A140&amp;"-10",Matches!$J$2:$J$201,0))="",INDEX(Matches!$H$2:$H$201,MATCH($A140&amp;"-10",Matches!$J$2:$J$201,0))=""),"",IF(AND($C140&lt;&gt;"",INDEX(Matches!$F$2:$F$201,MATCH($A140&amp;"-10",Matches!$J$2:$J$201,0))&lt;&gt;"",$C140&gt;=INDEX(Matches!$F$2:$F$201,MATCH($A140&amp;"-10",Matches!$J$2:$J$201,0))),"",IF(AND(V140=INDEX(Matches!$G$2:$G$201,MATCH($A140&amp;"-10",Matches!$J$2:$J$201,0)),W140=INDEX(Matches!$H$2:$H$201,MATCH($A140&amp;"-10",Matches!$J$2:$J$201,0))),5,IF(SIGN(V140-W140)&lt;&gt;SIGN(INDEX(Matches!$G$2:$G$201,MATCH($A140&amp;"-10",Matches!$J$2:$J$201,0))-INDEX(Matches!$H$2:$H$201,MATCH($A140&amp;"-10",Matches!$J$2:$J$201,0))),0,IF(V140-W140=INDEX(Matches!$G$2:$G$201,MATCH($A140&amp;"-10",Matches!$J$2:$J$201,0))-INDEX(Matches!$H$2:$H$201,MATCH($A140&amp;"-10",Matches!$J$2:$J$201,0)),3,2))))),""))</f>
        <v/>
      </c>
      <c r="AH140" s="13" t="str">
        <f aca="false">IF($B140="","",SUM(X140:AG140))</f>
        <v/>
      </c>
      <c r="AI140" s="12" t="str">
        <f aca="false">IF($B140="","",COUNTIF(X140:AG140,5))</f>
        <v/>
      </c>
      <c r="AJ140" s="12" t="str">
        <f aca="false">IF($B140="","",COUNTIF(X140:AG140,"&gt;=2"))</f>
        <v/>
      </c>
      <c r="AK140" s="12" t="str">
        <f aca="false">IF($B140="","",COUNT(X140:AG140))</f>
        <v/>
      </c>
    </row>
    <row r="141" customFormat="false" ht="15" hidden="false" customHeight="false" outlineLevel="0" collapsed="false">
      <c r="A141" s="7"/>
      <c r="B141" s="7"/>
      <c r="C141" s="1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12" t="str">
        <f aca="false">IF(OR($B141="",D141="",E141=""),"",IFERROR(IF(OR(INDEX(Matches!$I$2:$I$201,MATCH($A141&amp;"-1",Matches!$J$2:$J$201,0))="Void",INDEX(Matches!$G$2:$G$201,MATCH($A141&amp;"-1",Matches!$J$2:$J$201,0))="",INDEX(Matches!$H$2:$H$201,MATCH($A141&amp;"-1",Matches!$J$2:$J$201,0))=""),"",IF(AND($C141&lt;&gt;"",INDEX(Matches!$F$2:$F$201,MATCH($A141&amp;"-1",Matches!$J$2:$J$201,0))&lt;&gt;"",$C141&gt;=INDEX(Matches!$F$2:$F$201,MATCH($A141&amp;"-1",Matches!$J$2:$J$201,0))),"",IF(AND(D141=INDEX(Matches!$G$2:$G$201,MATCH($A141&amp;"-1",Matches!$J$2:$J$201,0)),E141=INDEX(Matches!$H$2:$H$201,MATCH($A141&amp;"-1",Matches!$J$2:$J$201,0))),5,IF(SIGN(D141-E141)&lt;&gt;SIGN(INDEX(Matches!$G$2:$G$201,MATCH($A141&amp;"-1",Matches!$J$2:$J$201,0))-INDEX(Matches!$H$2:$H$201,MATCH($A141&amp;"-1",Matches!$J$2:$J$201,0))),0,IF(D141-E141=INDEX(Matches!$G$2:$G$201,MATCH($A141&amp;"-1",Matches!$J$2:$J$201,0))-INDEX(Matches!$H$2:$H$201,MATCH($A141&amp;"-1",Matches!$J$2:$J$201,0)),3,2))))),""))</f>
        <v/>
      </c>
      <c r="Y141" s="12" t="str">
        <f aca="false">IF(OR($B141="",F141="",G141=""),"",IFERROR(IF(OR(INDEX(Matches!$I$2:$I$201,MATCH($A141&amp;"-2",Matches!$J$2:$J$201,0))="Void",INDEX(Matches!$G$2:$G$201,MATCH($A141&amp;"-2",Matches!$J$2:$J$201,0))="",INDEX(Matches!$H$2:$H$201,MATCH($A141&amp;"-2",Matches!$J$2:$J$201,0))=""),"",IF(AND($C141&lt;&gt;"",INDEX(Matches!$F$2:$F$201,MATCH($A141&amp;"-2",Matches!$J$2:$J$201,0))&lt;&gt;"",$C141&gt;=INDEX(Matches!$F$2:$F$201,MATCH($A141&amp;"-2",Matches!$J$2:$J$201,0))),"",IF(AND(F141=INDEX(Matches!$G$2:$G$201,MATCH($A141&amp;"-2",Matches!$J$2:$J$201,0)),G141=INDEX(Matches!$H$2:$H$201,MATCH($A141&amp;"-2",Matches!$J$2:$J$201,0))),5,IF(SIGN(F141-G141)&lt;&gt;SIGN(INDEX(Matches!$G$2:$G$201,MATCH($A141&amp;"-2",Matches!$J$2:$J$201,0))-INDEX(Matches!$H$2:$H$201,MATCH($A141&amp;"-2",Matches!$J$2:$J$201,0))),0,IF(F141-G141=INDEX(Matches!$G$2:$G$201,MATCH($A141&amp;"-2",Matches!$J$2:$J$201,0))-INDEX(Matches!$H$2:$H$201,MATCH($A141&amp;"-2",Matches!$J$2:$J$201,0)),3,2))))),""))</f>
        <v/>
      </c>
      <c r="Z141" s="12" t="str">
        <f aca="false">IF(OR($B141="",H141="",I141=""),"",IFERROR(IF(OR(INDEX(Matches!$I$2:$I$201,MATCH($A141&amp;"-3",Matches!$J$2:$J$201,0))="Void",INDEX(Matches!$G$2:$G$201,MATCH($A141&amp;"-3",Matches!$J$2:$J$201,0))="",INDEX(Matches!$H$2:$H$201,MATCH($A141&amp;"-3",Matches!$J$2:$J$201,0))=""),"",IF(AND($C141&lt;&gt;"",INDEX(Matches!$F$2:$F$201,MATCH($A141&amp;"-3",Matches!$J$2:$J$201,0))&lt;&gt;"",$C141&gt;=INDEX(Matches!$F$2:$F$201,MATCH($A141&amp;"-3",Matches!$J$2:$J$201,0))),"",IF(AND(H141=INDEX(Matches!$G$2:$G$201,MATCH($A141&amp;"-3",Matches!$J$2:$J$201,0)),I141=INDEX(Matches!$H$2:$H$201,MATCH($A141&amp;"-3",Matches!$J$2:$J$201,0))),5,IF(SIGN(H141-I141)&lt;&gt;SIGN(INDEX(Matches!$G$2:$G$201,MATCH($A141&amp;"-3",Matches!$J$2:$J$201,0))-INDEX(Matches!$H$2:$H$201,MATCH($A141&amp;"-3",Matches!$J$2:$J$201,0))),0,IF(H141-I141=INDEX(Matches!$G$2:$G$201,MATCH($A141&amp;"-3",Matches!$J$2:$J$201,0))-INDEX(Matches!$H$2:$H$201,MATCH($A141&amp;"-3",Matches!$J$2:$J$201,0)),3,2))))),""))</f>
        <v/>
      </c>
      <c r="AA141" s="12" t="str">
        <f aca="false">IF(OR($B141="",J141="",K141=""),"",IFERROR(IF(OR(INDEX(Matches!$I$2:$I$201,MATCH($A141&amp;"-4",Matches!$J$2:$J$201,0))="Void",INDEX(Matches!$G$2:$G$201,MATCH($A141&amp;"-4",Matches!$J$2:$J$201,0))="",INDEX(Matches!$H$2:$H$201,MATCH($A141&amp;"-4",Matches!$J$2:$J$201,0))=""),"",IF(AND($C141&lt;&gt;"",INDEX(Matches!$F$2:$F$201,MATCH($A141&amp;"-4",Matches!$J$2:$J$201,0))&lt;&gt;"",$C141&gt;=INDEX(Matches!$F$2:$F$201,MATCH($A141&amp;"-4",Matches!$J$2:$J$201,0))),"",IF(AND(J141=INDEX(Matches!$G$2:$G$201,MATCH($A141&amp;"-4",Matches!$J$2:$J$201,0)),K141=INDEX(Matches!$H$2:$H$201,MATCH($A141&amp;"-4",Matches!$J$2:$J$201,0))),5,IF(SIGN(J141-K141)&lt;&gt;SIGN(INDEX(Matches!$G$2:$G$201,MATCH($A141&amp;"-4",Matches!$J$2:$J$201,0))-INDEX(Matches!$H$2:$H$201,MATCH($A141&amp;"-4",Matches!$J$2:$J$201,0))),0,IF(J141-K141=INDEX(Matches!$G$2:$G$201,MATCH($A141&amp;"-4",Matches!$J$2:$J$201,0))-INDEX(Matches!$H$2:$H$201,MATCH($A141&amp;"-4",Matches!$J$2:$J$201,0)),3,2))))),""))</f>
        <v/>
      </c>
      <c r="AB141" s="12" t="str">
        <f aca="false">IF(OR($B141="",L141="",M141=""),"",IFERROR(IF(OR(INDEX(Matches!$I$2:$I$201,MATCH($A141&amp;"-5",Matches!$J$2:$J$201,0))="Void",INDEX(Matches!$G$2:$G$201,MATCH($A141&amp;"-5",Matches!$J$2:$J$201,0))="",INDEX(Matches!$H$2:$H$201,MATCH($A141&amp;"-5",Matches!$J$2:$J$201,0))=""),"",IF(AND($C141&lt;&gt;"",INDEX(Matches!$F$2:$F$201,MATCH($A141&amp;"-5",Matches!$J$2:$J$201,0))&lt;&gt;"",$C141&gt;=INDEX(Matches!$F$2:$F$201,MATCH($A141&amp;"-5",Matches!$J$2:$J$201,0))),"",IF(AND(L141=INDEX(Matches!$G$2:$G$201,MATCH($A141&amp;"-5",Matches!$J$2:$J$201,0)),M141=INDEX(Matches!$H$2:$H$201,MATCH($A141&amp;"-5",Matches!$J$2:$J$201,0))),5,IF(SIGN(L141-M141)&lt;&gt;SIGN(INDEX(Matches!$G$2:$G$201,MATCH($A141&amp;"-5",Matches!$J$2:$J$201,0))-INDEX(Matches!$H$2:$H$201,MATCH($A141&amp;"-5",Matches!$J$2:$J$201,0))),0,IF(L141-M141=INDEX(Matches!$G$2:$G$201,MATCH($A141&amp;"-5",Matches!$J$2:$J$201,0))-INDEX(Matches!$H$2:$H$201,MATCH($A141&amp;"-5",Matches!$J$2:$J$201,0)),3,2))))),""))</f>
        <v/>
      </c>
      <c r="AC141" s="12" t="str">
        <f aca="false">IF(OR($B141="",N141="",O141=""),"",IFERROR(IF(OR(INDEX(Matches!$I$2:$I$201,MATCH($A141&amp;"-6",Matches!$J$2:$J$201,0))="Void",INDEX(Matches!$G$2:$G$201,MATCH($A141&amp;"-6",Matches!$J$2:$J$201,0))="",INDEX(Matches!$H$2:$H$201,MATCH($A141&amp;"-6",Matches!$J$2:$J$201,0))=""),"",IF(AND($C141&lt;&gt;"",INDEX(Matches!$F$2:$F$201,MATCH($A141&amp;"-6",Matches!$J$2:$J$201,0))&lt;&gt;"",$C141&gt;=INDEX(Matches!$F$2:$F$201,MATCH($A141&amp;"-6",Matches!$J$2:$J$201,0))),"",IF(AND(N141=INDEX(Matches!$G$2:$G$201,MATCH($A141&amp;"-6",Matches!$J$2:$J$201,0)),O141=INDEX(Matches!$H$2:$H$201,MATCH($A141&amp;"-6",Matches!$J$2:$J$201,0))),5,IF(SIGN(N141-O141)&lt;&gt;SIGN(INDEX(Matches!$G$2:$G$201,MATCH($A141&amp;"-6",Matches!$J$2:$J$201,0))-INDEX(Matches!$H$2:$H$201,MATCH($A141&amp;"-6",Matches!$J$2:$J$201,0))),0,IF(N141-O141=INDEX(Matches!$G$2:$G$201,MATCH($A141&amp;"-6",Matches!$J$2:$J$201,0))-INDEX(Matches!$H$2:$H$201,MATCH($A141&amp;"-6",Matches!$J$2:$J$201,0)),3,2))))),""))</f>
        <v/>
      </c>
      <c r="AD141" s="12" t="str">
        <f aca="false">IF(OR($B141="",P141="",Q141=""),"",IFERROR(IF(OR(INDEX(Matches!$I$2:$I$201,MATCH($A141&amp;"-7",Matches!$J$2:$J$201,0))="Void",INDEX(Matches!$G$2:$G$201,MATCH($A141&amp;"-7",Matches!$J$2:$J$201,0))="",INDEX(Matches!$H$2:$H$201,MATCH($A141&amp;"-7",Matches!$J$2:$J$201,0))=""),"",IF(AND($C141&lt;&gt;"",INDEX(Matches!$F$2:$F$201,MATCH($A141&amp;"-7",Matches!$J$2:$J$201,0))&lt;&gt;"",$C141&gt;=INDEX(Matches!$F$2:$F$201,MATCH($A141&amp;"-7",Matches!$J$2:$J$201,0))),"",IF(AND(P141=INDEX(Matches!$G$2:$G$201,MATCH($A141&amp;"-7",Matches!$J$2:$J$201,0)),Q141=INDEX(Matches!$H$2:$H$201,MATCH($A141&amp;"-7",Matches!$J$2:$J$201,0))),5,IF(SIGN(P141-Q141)&lt;&gt;SIGN(INDEX(Matches!$G$2:$G$201,MATCH($A141&amp;"-7",Matches!$J$2:$J$201,0))-INDEX(Matches!$H$2:$H$201,MATCH($A141&amp;"-7",Matches!$J$2:$J$201,0))),0,IF(P141-Q141=INDEX(Matches!$G$2:$G$201,MATCH($A141&amp;"-7",Matches!$J$2:$J$201,0))-INDEX(Matches!$H$2:$H$201,MATCH($A141&amp;"-7",Matches!$J$2:$J$201,0)),3,2))))),""))</f>
        <v/>
      </c>
      <c r="AE141" s="12" t="str">
        <f aca="false">IF(OR($B141="",R141="",S141=""),"",IFERROR(IF(OR(INDEX(Matches!$I$2:$I$201,MATCH($A141&amp;"-8",Matches!$J$2:$J$201,0))="Void",INDEX(Matches!$G$2:$G$201,MATCH($A141&amp;"-8",Matches!$J$2:$J$201,0))="",INDEX(Matches!$H$2:$H$201,MATCH($A141&amp;"-8",Matches!$J$2:$J$201,0))=""),"",IF(AND($C141&lt;&gt;"",INDEX(Matches!$F$2:$F$201,MATCH($A141&amp;"-8",Matches!$J$2:$J$201,0))&lt;&gt;"",$C141&gt;=INDEX(Matches!$F$2:$F$201,MATCH($A141&amp;"-8",Matches!$J$2:$J$201,0))),"",IF(AND(R141=INDEX(Matches!$G$2:$G$201,MATCH($A141&amp;"-8",Matches!$J$2:$J$201,0)),S141=INDEX(Matches!$H$2:$H$201,MATCH($A141&amp;"-8",Matches!$J$2:$J$201,0))),5,IF(SIGN(R141-S141)&lt;&gt;SIGN(INDEX(Matches!$G$2:$G$201,MATCH($A141&amp;"-8",Matches!$J$2:$J$201,0))-INDEX(Matches!$H$2:$H$201,MATCH($A141&amp;"-8",Matches!$J$2:$J$201,0))),0,IF(R141-S141=INDEX(Matches!$G$2:$G$201,MATCH($A141&amp;"-8",Matches!$J$2:$J$201,0))-INDEX(Matches!$H$2:$H$201,MATCH($A141&amp;"-8",Matches!$J$2:$J$201,0)),3,2))))),""))</f>
        <v/>
      </c>
      <c r="AF141" s="12" t="str">
        <f aca="false">IF(OR($B141="",T141="",U141=""),"",IFERROR(IF(OR(INDEX(Matches!$I$2:$I$201,MATCH($A141&amp;"-9",Matches!$J$2:$J$201,0))="Void",INDEX(Matches!$G$2:$G$201,MATCH($A141&amp;"-9",Matches!$J$2:$J$201,0))="",INDEX(Matches!$H$2:$H$201,MATCH($A141&amp;"-9",Matches!$J$2:$J$201,0))=""),"",IF(AND($C141&lt;&gt;"",INDEX(Matches!$F$2:$F$201,MATCH($A141&amp;"-9",Matches!$J$2:$J$201,0))&lt;&gt;"",$C141&gt;=INDEX(Matches!$F$2:$F$201,MATCH($A141&amp;"-9",Matches!$J$2:$J$201,0))),"",IF(AND(T141=INDEX(Matches!$G$2:$G$201,MATCH($A141&amp;"-9",Matches!$J$2:$J$201,0)),U141=INDEX(Matches!$H$2:$H$201,MATCH($A141&amp;"-9",Matches!$J$2:$J$201,0))),5,IF(SIGN(T141-U141)&lt;&gt;SIGN(INDEX(Matches!$G$2:$G$201,MATCH($A141&amp;"-9",Matches!$J$2:$J$201,0))-INDEX(Matches!$H$2:$H$201,MATCH($A141&amp;"-9",Matches!$J$2:$J$201,0))),0,IF(T141-U141=INDEX(Matches!$G$2:$G$201,MATCH($A141&amp;"-9",Matches!$J$2:$J$201,0))-INDEX(Matches!$H$2:$H$201,MATCH($A141&amp;"-9",Matches!$J$2:$J$201,0)),3,2))))),""))</f>
        <v/>
      </c>
      <c r="AG141" s="12" t="str">
        <f aca="false">IF(OR($B141="",V141="",W141=""),"",IFERROR(IF(OR(INDEX(Matches!$I$2:$I$201,MATCH($A141&amp;"-10",Matches!$J$2:$J$201,0))="Void",INDEX(Matches!$G$2:$G$201,MATCH($A141&amp;"-10",Matches!$J$2:$J$201,0))="",INDEX(Matches!$H$2:$H$201,MATCH($A141&amp;"-10",Matches!$J$2:$J$201,0))=""),"",IF(AND($C141&lt;&gt;"",INDEX(Matches!$F$2:$F$201,MATCH($A141&amp;"-10",Matches!$J$2:$J$201,0))&lt;&gt;"",$C141&gt;=INDEX(Matches!$F$2:$F$201,MATCH($A141&amp;"-10",Matches!$J$2:$J$201,0))),"",IF(AND(V141=INDEX(Matches!$G$2:$G$201,MATCH($A141&amp;"-10",Matches!$J$2:$J$201,0)),W141=INDEX(Matches!$H$2:$H$201,MATCH($A141&amp;"-10",Matches!$J$2:$J$201,0))),5,IF(SIGN(V141-W141)&lt;&gt;SIGN(INDEX(Matches!$G$2:$G$201,MATCH($A141&amp;"-10",Matches!$J$2:$J$201,0))-INDEX(Matches!$H$2:$H$201,MATCH($A141&amp;"-10",Matches!$J$2:$J$201,0))),0,IF(V141-W141=INDEX(Matches!$G$2:$G$201,MATCH($A141&amp;"-10",Matches!$J$2:$J$201,0))-INDEX(Matches!$H$2:$H$201,MATCH($A141&amp;"-10",Matches!$J$2:$J$201,0)),3,2))))),""))</f>
        <v/>
      </c>
      <c r="AH141" s="13" t="str">
        <f aca="false">IF($B141="","",SUM(X141:AG141))</f>
        <v/>
      </c>
      <c r="AI141" s="12" t="str">
        <f aca="false">IF($B141="","",COUNTIF(X141:AG141,5))</f>
        <v/>
      </c>
      <c r="AJ141" s="12" t="str">
        <f aca="false">IF($B141="","",COUNTIF(X141:AG141,"&gt;=2"))</f>
        <v/>
      </c>
      <c r="AK141" s="12" t="str">
        <f aca="false">IF($B141="","",COUNT(X141:AG141))</f>
        <v/>
      </c>
    </row>
    <row r="142" customFormat="false" ht="15" hidden="false" customHeight="false" outlineLevel="0" collapsed="false">
      <c r="A142" s="7"/>
      <c r="B142" s="7"/>
      <c r="C142" s="1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12" t="str">
        <f aca="false">IF(OR($B142="",D142="",E142=""),"",IFERROR(IF(OR(INDEX(Matches!$I$2:$I$201,MATCH($A142&amp;"-1",Matches!$J$2:$J$201,0))="Void",INDEX(Matches!$G$2:$G$201,MATCH($A142&amp;"-1",Matches!$J$2:$J$201,0))="",INDEX(Matches!$H$2:$H$201,MATCH($A142&amp;"-1",Matches!$J$2:$J$201,0))=""),"",IF(AND($C142&lt;&gt;"",INDEX(Matches!$F$2:$F$201,MATCH($A142&amp;"-1",Matches!$J$2:$J$201,0))&lt;&gt;"",$C142&gt;=INDEX(Matches!$F$2:$F$201,MATCH($A142&amp;"-1",Matches!$J$2:$J$201,0))),"",IF(AND(D142=INDEX(Matches!$G$2:$G$201,MATCH($A142&amp;"-1",Matches!$J$2:$J$201,0)),E142=INDEX(Matches!$H$2:$H$201,MATCH($A142&amp;"-1",Matches!$J$2:$J$201,0))),5,IF(SIGN(D142-E142)&lt;&gt;SIGN(INDEX(Matches!$G$2:$G$201,MATCH($A142&amp;"-1",Matches!$J$2:$J$201,0))-INDEX(Matches!$H$2:$H$201,MATCH($A142&amp;"-1",Matches!$J$2:$J$201,0))),0,IF(D142-E142=INDEX(Matches!$G$2:$G$201,MATCH($A142&amp;"-1",Matches!$J$2:$J$201,0))-INDEX(Matches!$H$2:$H$201,MATCH($A142&amp;"-1",Matches!$J$2:$J$201,0)),3,2))))),""))</f>
        <v/>
      </c>
      <c r="Y142" s="12" t="str">
        <f aca="false">IF(OR($B142="",F142="",G142=""),"",IFERROR(IF(OR(INDEX(Matches!$I$2:$I$201,MATCH($A142&amp;"-2",Matches!$J$2:$J$201,0))="Void",INDEX(Matches!$G$2:$G$201,MATCH($A142&amp;"-2",Matches!$J$2:$J$201,0))="",INDEX(Matches!$H$2:$H$201,MATCH($A142&amp;"-2",Matches!$J$2:$J$201,0))=""),"",IF(AND($C142&lt;&gt;"",INDEX(Matches!$F$2:$F$201,MATCH($A142&amp;"-2",Matches!$J$2:$J$201,0))&lt;&gt;"",$C142&gt;=INDEX(Matches!$F$2:$F$201,MATCH($A142&amp;"-2",Matches!$J$2:$J$201,0))),"",IF(AND(F142=INDEX(Matches!$G$2:$G$201,MATCH($A142&amp;"-2",Matches!$J$2:$J$201,0)),G142=INDEX(Matches!$H$2:$H$201,MATCH($A142&amp;"-2",Matches!$J$2:$J$201,0))),5,IF(SIGN(F142-G142)&lt;&gt;SIGN(INDEX(Matches!$G$2:$G$201,MATCH($A142&amp;"-2",Matches!$J$2:$J$201,0))-INDEX(Matches!$H$2:$H$201,MATCH($A142&amp;"-2",Matches!$J$2:$J$201,0))),0,IF(F142-G142=INDEX(Matches!$G$2:$G$201,MATCH($A142&amp;"-2",Matches!$J$2:$J$201,0))-INDEX(Matches!$H$2:$H$201,MATCH($A142&amp;"-2",Matches!$J$2:$J$201,0)),3,2))))),""))</f>
        <v/>
      </c>
      <c r="Z142" s="12" t="str">
        <f aca="false">IF(OR($B142="",H142="",I142=""),"",IFERROR(IF(OR(INDEX(Matches!$I$2:$I$201,MATCH($A142&amp;"-3",Matches!$J$2:$J$201,0))="Void",INDEX(Matches!$G$2:$G$201,MATCH($A142&amp;"-3",Matches!$J$2:$J$201,0))="",INDEX(Matches!$H$2:$H$201,MATCH($A142&amp;"-3",Matches!$J$2:$J$201,0))=""),"",IF(AND($C142&lt;&gt;"",INDEX(Matches!$F$2:$F$201,MATCH($A142&amp;"-3",Matches!$J$2:$J$201,0))&lt;&gt;"",$C142&gt;=INDEX(Matches!$F$2:$F$201,MATCH($A142&amp;"-3",Matches!$J$2:$J$201,0))),"",IF(AND(H142=INDEX(Matches!$G$2:$G$201,MATCH($A142&amp;"-3",Matches!$J$2:$J$201,0)),I142=INDEX(Matches!$H$2:$H$201,MATCH($A142&amp;"-3",Matches!$J$2:$J$201,0))),5,IF(SIGN(H142-I142)&lt;&gt;SIGN(INDEX(Matches!$G$2:$G$201,MATCH($A142&amp;"-3",Matches!$J$2:$J$201,0))-INDEX(Matches!$H$2:$H$201,MATCH($A142&amp;"-3",Matches!$J$2:$J$201,0))),0,IF(H142-I142=INDEX(Matches!$G$2:$G$201,MATCH($A142&amp;"-3",Matches!$J$2:$J$201,0))-INDEX(Matches!$H$2:$H$201,MATCH($A142&amp;"-3",Matches!$J$2:$J$201,0)),3,2))))),""))</f>
        <v/>
      </c>
      <c r="AA142" s="12" t="str">
        <f aca="false">IF(OR($B142="",J142="",K142=""),"",IFERROR(IF(OR(INDEX(Matches!$I$2:$I$201,MATCH($A142&amp;"-4",Matches!$J$2:$J$201,0))="Void",INDEX(Matches!$G$2:$G$201,MATCH($A142&amp;"-4",Matches!$J$2:$J$201,0))="",INDEX(Matches!$H$2:$H$201,MATCH($A142&amp;"-4",Matches!$J$2:$J$201,0))=""),"",IF(AND($C142&lt;&gt;"",INDEX(Matches!$F$2:$F$201,MATCH($A142&amp;"-4",Matches!$J$2:$J$201,0))&lt;&gt;"",$C142&gt;=INDEX(Matches!$F$2:$F$201,MATCH($A142&amp;"-4",Matches!$J$2:$J$201,0))),"",IF(AND(J142=INDEX(Matches!$G$2:$G$201,MATCH($A142&amp;"-4",Matches!$J$2:$J$201,0)),K142=INDEX(Matches!$H$2:$H$201,MATCH($A142&amp;"-4",Matches!$J$2:$J$201,0))),5,IF(SIGN(J142-K142)&lt;&gt;SIGN(INDEX(Matches!$G$2:$G$201,MATCH($A142&amp;"-4",Matches!$J$2:$J$201,0))-INDEX(Matches!$H$2:$H$201,MATCH($A142&amp;"-4",Matches!$J$2:$J$201,0))),0,IF(J142-K142=INDEX(Matches!$G$2:$G$201,MATCH($A142&amp;"-4",Matches!$J$2:$J$201,0))-INDEX(Matches!$H$2:$H$201,MATCH($A142&amp;"-4",Matches!$J$2:$J$201,0)),3,2))))),""))</f>
        <v/>
      </c>
      <c r="AB142" s="12" t="str">
        <f aca="false">IF(OR($B142="",L142="",M142=""),"",IFERROR(IF(OR(INDEX(Matches!$I$2:$I$201,MATCH($A142&amp;"-5",Matches!$J$2:$J$201,0))="Void",INDEX(Matches!$G$2:$G$201,MATCH($A142&amp;"-5",Matches!$J$2:$J$201,0))="",INDEX(Matches!$H$2:$H$201,MATCH($A142&amp;"-5",Matches!$J$2:$J$201,0))=""),"",IF(AND($C142&lt;&gt;"",INDEX(Matches!$F$2:$F$201,MATCH($A142&amp;"-5",Matches!$J$2:$J$201,0))&lt;&gt;"",$C142&gt;=INDEX(Matches!$F$2:$F$201,MATCH($A142&amp;"-5",Matches!$J$2:$J$201,0))),"",IF(AND(L142=INDEX(Matches!$G$2:$G$201,MATCH($A142&amp;"-5",Matches!$J$2:$J$201,0)),M142=INDEX(Matches!$H$2:$H$201,MATCH($A142&amp;"-5",Matches!$J$2:$J$201,0))),5,IF(SIGN(L142-M142)&lt;&gt;SIGN(INDEX(Matches!$G$2:$G$201,MATCH($A142&amp;"-5",Matches!$J$2:$J$201,0))-INDEX(Matches!$H$2:$H$201,MATCH($A142&amp;"-5",Matches!$J$2:$J$201,0))),0,IF(L142-M142=INDEX(Matches!$G$2:$G$201,MATCH($A142&amp;"-5",Matches!$J$2:$J$201,0))-INDEX(Matches!$H$2:$H$201,MATCH($A142&amp;"-5",Matches!$J$2:$J$201,0)),3,2))))),""))</f>
        <v/>
      </c>
      <c r="AC142" s="12" t="str">
        <f aca="false">IF(OR($B142="",N142="",O142=""),"",IFERROR(IF(OR(INDEX(Matches!$I$2:$I$201,MATCH($A142&amp;"-6",Matches!$J$2:$J$201,0))="Void",INDEX(Matches!$G$2:$G$201,MATCH($A142&amp;"-6",Matches!$J$2:$J$201,0))="",INDEX(Matches!$H$2:$H$201,MATCH($A142&amp;"-6",Matches!$J$2:$J$201,0))=""),"",IF(AND($C142&lt;&gt;"",INDEX(Matches!$F$2:$F$201,MATCH($A142&amp;"-6",Matches!$J$2:$J$201,0))&lt;&gt;"",$C142&gt;=INDEX(Matches!$F$2:$F$201,MATCH($A142&amp;"-6",Matches!$J$2:$J$201,0))),"",IF(AND(N142=INDEX(Matches!$G$2:$G$201,MATCH($A142&amp;"-6",Matches!$J$2:$J$201,0)),O142=INDEX(Matches!$H$2:$H$201,MATCH($A142&amp;"-6",Matches!$J$2:$J$201,0))),5,IF(SIGN(N142-O142)&lt;&gt;SIGN(INDEX(Matches!$G$2:$G$201,MATCH($A142&amp;"-6",Matches!$J$2:$J$201,0))-INDEX(Matches!$H$2:$H$201,MATCH($A142&amp;"-6",Matches!$J$2:$J$201,0))),0,IF(N142-O142=INDEX(Matches!$G$2:$G$201,MATCH($A142&amp;"-6",Matches!$J$2:$J$201,0))-INDEX(Matches!$H$2:$H$201,MATCH($A142&amp;"-6",Matches!$J$2:$J$201,0)),3,2))))),""))</f>
        <v/>
      </c>
      <c r="AD142" s="12" t="str">
        <f aca="false">IF(OR($B142="",P142="",Q142=""),"",IFERROR(IF(OR(INDEX(Matches!$I$2:$I$201,MATCH($A142&amp;"-7",Matches!$J$2:$J$201,0))="Void",INDEX(Matches!$G$2:$G$201,MATCH($A142&amp;"-7",Matches!$J$2:$J$201,0))="",INDEX(Matches!$H$2:$H$201,MATCH($A142&amp;"-7",Matches!$J$2:$J$201,0))=""),"",IF(AND($C142&lt;&gt;"",INDEX(Matches!$F$2:$F$201,MATCH($A142&amp;"-7",Matches!$J$2:$J$201,0))&lt;&gt;"",$C142&gt;=INDEX(Matches!$F$2:$F$201,MATCH($A142&amp;"-7",Matches!$J$2:$J$201,0))),"",IF(AND(P142=INDEX(Matches!$G$2:$G$201,MATCH($A142&amp;"-7",Matches!$J$2:$J$201,0)),Q142=INDEX(Matches!$H$2:$H$201,MATCH($A142&amp;"-7",Matches!$J$2:$J$201,0))),5,IF(SIGN(P142-Q142)&lt;&gt;SIGN(INDEX(Matches!$G$2:$G$201,MATCH($A142&amp;"-7",Matches!$J$2:$J$201,0))-INDEX(Matches!$H$2:$H$201,MATCH($A142&amp;"-7",Matches!$J$2:$J$201,0))),0,IF(P142-Q142=INDEX(Matches!$G$2:$G$201,MATCH($A142&amp;"-7",Matches!$J$2:$J$201,0))-INDEX(Matches!$H$2:$H$201,MATCH($A142&amp;"-7",Matches!$J$2:$J$201,0)),3,2))))),""))</f>
        <v/>
      </c>
      <c r="AE142" s="12" t="str">
        <f aca="false">IF(OR($B142="",R142="",S142=""),"",IFERROR(IF(OR(INDEX(Matches!$I$2:$I$201,MATCH($A142&amp;"-8",Matches!$J$2:$J$201,0))="Void",INDEX(Matches!$G$2:$G$201,MATCH($A142&amp;"-8",Matches!$J$2:$J$201,0))="",INDEX(Matches!$H$2:$H$201,MATCH($A142&amp;"-8",Matches!$J$2:$J$201,0))=""),"",IF(AND($C142&lt;&gt;"",INDEX(Matches!$F$2:$F$201,MATCH($A142&amp;"-8",Matches!$J$2:$J$201,0))&lt;&gt;"",$C142&gt;=INDEX(Matches!$F$2:$F$201,MATCH($A142&amp;"-8",Matches!$J$2:$J$201,0))),"",IF(AND(R142=INDEX(Matches!$G$2:$G$201,MATCH($A142&amp;"-8",Matches!$J$2:$J$201,0)),S142=INDEX(Matches!$H$2:$H$201,MATCH($A142&amp;"-8",Matches!$J$2:$J$201,0))),5,IF(SIGN(R142-S142)&lt;&gt;SIGN(INDEX(Matches!$G$2:$G$201,MATCH($A142&amp;"-8",Matches!$J$2:$J$201,0))-INDEX(Matches!$H$2:$H$201,MATCH($A142&amp;"-8",Matches!$J$2:$J$201,0))),0,IF(R142-S142=INDEX(Matches!$G$2:$G$201,MATCH($A142&amp;"-8",Matches!$J$2:$J$201,0))-INDEX(Matches!$H$2:$H$201,MATCH($A142&amp;"-8",Matches!$J$2:$J$201,0)),3,2))))),""))</f>
        <v/>
      </c>
      <c r="AF142" s="12" t="str">
        <f aca="false">IF(OR($B142="",T142="",U142=""),"",IFERROR(IF(OR(INDEX(Matches!$I$2:$I$201,MATCH($A142&amp;"-9",Matches!$J$2:$J$201,0))="Void",INDEX(Matches!$G$2:$G$201,MATCH($A142&amp;"-9",Matches!$J$2:$J$201,0))="",INDEX(Matches!$H$2:$H$201,MATCH($A142&amp;"-9",Matches!$J$2:$J$201,0))=""),"",IF(AND($C142&lt;&gt;"",INDEX(Matches!$F$2:$F$201,MATCH($A142&amp;"-9",Matches!$J$2:$J$201,0))&lt;&gt;"",$C142&gt;=INDEX(Matches!$F$2:$F$201,MATCH($A142&amp;"-9",Matches!$J$2:$J$201,0))),"",IF(AND(T142=INDEX(Matches!$G$2:$G$201,MATCH($A142&amp;"-9",Matches!$J$2:$J$201,0)),U142=INDEX(Matches!$H$2:$H$201,MATCH($A142&amp;"-9",Matches!$J$2:$J$201,0))),5,IF(SIGN(T142-U142)&lt;&gt;SIGN(INDEX(Matches!$G$2:$G$201,MATCH($A142&amp;"-9",Matches!$J$2:$J$201,0))-INDEX(Matches!$H$2:$H$201,MATCH($A142&amp;"-9",Matches!$J$2:$J$201,0))),0,IF(T142-U142=INDEX(Matches!$G$2:$G$201,MATCH($A142&amp;"-9",Matches!$J$2:$J$201,0))-INDEX(Matches!$H$2:$H$201,MATCH($A142&amp;"-9",Matches!$J$2:$J$201,0)),3,2))))),""))</f>
        <v/>
      </c>
      <c r="AG142" s="12" t="str">
        <f aca="false">IF(OR($B142="",V142="",W142=""),"",IFERROR(IF(OR(INDEX(Matches!$I$2:$I$201,MATCH($A142&amp;"-10",Matches!$J$2:$J$201,0))="Void",INDEX(Matches!$G$2:$G$201,MATCH($A142&amp;"-10",Matches!$J$2:$J$201,0))="",INDEX(Matches!$H$2:$H$201,MATCH($A142&amp;"-10",Matches!$J$2:$J$201,0))=""),"",IF(AND($C142&lt;&gt;"",INDEX(Matches!$F$2:$F$201,MATCH($A142&amp;"-10",Matches!$J$2:$J$201,0))&lt;&gt;"",$C142&gt;=INDEX(Matches!$F$2:$F$201,MATCH($A142&amp;"-10",Matches!$J$2:$J$201,0))),"",IF(AND(V142=INDEX(Matches!$G$2:$G$201,MATCH($A142&amp;"-10",Matches!$J$2:$J$201,0)),W142=INDEX(Matches!$H$2:$H$201,MATCH($A142&amp;"-10",Matches!$J$2:$J$201,0))),5,IF(SIGN(V142-W142)&lt;&gt;SIGN(INDEX(Matches!$G$2:$G$201,MATCH($A142&amp;"-10",Matches!$J$2:$J$201,0))-INDEX(Matches!$H$2:$H$201,MATCH($A142&amp;"-10",Matches!$J$2:$J$201,0))),0,IF(V142-W142=INDEX(Matches!$G$2:$G$201,MATCH($A142&amp;"-10",Matches!$J$2:$J$201,0))-INDEX(Matches!$H$2:$H$201,MATCH($A142&amp;"-10",Matches!$J$2:$J$201,0)),3,2))))),""))</f>
        <v/>
      </c>
      <c r="AH142" s="13" t="str">
        <f aca="false">IF($B142="","",SUM(X142:AG142))</f>
        <v/>
      </c>
      <c r="AI142" s="12" t="str">
        <f aca="false">IF($B142="","",COUNTIF(X142:AG142,5))</f>
        <v/>
      </c>
      <c r="AJ142" s="12" t="str">
        <f aca="false">IF($B142="","",COUNTIF(X142:AG142,"&gt;=2"))</f>
        <v/>
      </c>
      <c r="AK142" s="12" t="str">
        <f aca="false">IF($B142="","",COUNT(X142:AG142))</f>
        <v/>
      </c>
    </row>
    <row r="143" customFormat="false" ht="15" hidden="false" customHeight="false" outlineLevel="0" collapsed="false">
      <c r="A143" s="7"/>
      <c r="B143" s="7"/>
      <c r="C143" s="11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12" t="str">
        <f aca="false">IF(OR($B143="",D143="",E143=""),"",IFERROR(IF(OR(INDEX(Matches!$I$2:$I$201,MATCH($A143&amp;"-1",Matches!$J$2:$J$201,0))="Void",INDEX(Matches!$G$2:$G$201,MATCH($A143&amp;"-1",Matches!$J$2:$J$201,0))="",INDEX(Matches!$H$2:$H$201,MATCH($A143&amp;"-1",Matches!$J$2:$J$201,0))=""),"",IF(AND($C143&lt;&gt;"",INDEX(Matches!$F$2:$F$201,MATCH($A143&amp;"-1",Matches!$J$2:$J$201,0))&lt;&gt;"",$C143&gt;=INDEX(Matches!$F$2:$F$201,MATCH($A143&amp;"-1",Matches!$J$2:$J$201,0))),"",IF(AND(D143=INDEX(Matches!$G$2:$G$201,MATCH($A143&amp;"-1",Matches!$J$2:$J$201,0)),E143=INDEX(Matches!$H$2:$H$201,MATCH($A143&amp;"-1",Matches!$J$2:$J$201,0))),5,IF(SIGN(D143-E143)&lt;&gt;SIGN(INDEX(Matches!$G$2:$G$201,MATCH($A143&amp;"-1",Matches!$J$2:$J$201,0))-INDEX(Matches!$H$2:$H$201,MATCH($A143&amp;"-1",Matches!$J$2:$J$201,0))),0,IF(D143-E143=INDEX(Matches!$G$2:$G$201,MATCH($A143&amp;"-1",Matches!$J$2:$J$201,0))-INDEX(Matches!$H$2:$H$201,MATCH($A143&amp;"-1",Matches!$J$2:$J$201,0)),3,2))))),""))</f>
        <v/>
      </c>
      <c r="Y143" s="12" t="str">
        <f aca="false">IF(OR($B143="",F143="",G143=""),"",IFERROR(IF(OR(INDEX(Matches!$I$2:$I$201,MATCH($A143&amp;"-2",Matches!$J$2:$J$201,0))="Void",INDEX(Matches!$G$2:$G$201,MATCH($A143&amp;"-2",Matches!$J$2:$J$201,0))="",INDEX(Matches!$H$2:$H$201,MATCH($A143&amp;"-2",Matches!$J$2:$J$201,0))=""),"",IF(AND($C143&lt;&gt;"",INDEX(Matches!$F$2:$F$201,MATCH($A143&amp;"-2",Matches!$J$2:$J$201,0))&lt;&gt;"",$C143&gt;=INDEX(Matches!$F$2:$F$201,MATCH($A143&amp;"-2",Matches!$J$2:$J$201,0))),"",IF(AND(F143=INDEX(Matches!$G$2:$G$201,MATCH($A143&amp;"-2",Matches!$J$2:$J$201,0)),G143=INDEX(Matches!$H$2:$H$201,MATCH($A143&amp;"-2",Matches!$J$2:$J$201,0))),5,IF(SIGN(F143-G143)&lt;&gt;SIGN(INDEX(Matches!$G$2:$G$201,MATCH($A143&amp;"-2",Matches!$J$2:$J$201,0))-INDEX(Matches!$H$2:$H$201,MATCH($A143&amp;"-2",Matches!$J$2:$J$201,0))),0,IF(F143-G143=INDEX(Matches!$G$2:$G$201,MATCH($A143&amp;"-2",Matches!$J$2:$J$201,0))-INDEX(Matches!$H$2:$H$201,MATCH($A143&amp;"-2",Matches!$J$2:$J$201,0)),3,2))))),""))</f>
        <v/>
      </c>
      <c r="Z143" s="12" t="str">
        <f aca="false">IF(OR($B143="",H143="",I143=""),"",IFERROR(IF(OR(INDEX(Matches!$I$2:$I$201,MATCH($A143&amp;"-3",Matches!$J$2:$J$201,0))="Void",INDEX(Matches!$G$2:$G$201,MATCH($A143&amp;"-3",Matches!$J$2:$J$201,0))="",INDEX(Matches!$H$2:$H$201,MATCH($A143&amp;"-3",Matches!$J$2:$J$201,0))=""),"",IF(AND($C143&lt;&gt;"",INDEX(Matches!$F$2:$F$201,MATCH($A143&amp;"-3",Matches!$J$2:$J$201,0))&lt;&gt;"",$C143&gt;=INDEX(Matches!$F$2:$F$201,MATCH($A143&amp;"-3",Matches!$J$2:$J$201,0))),"",IF(AND(H143=INDEX(Matches!$G$2:$G$201,MATCH($A143&amp;"-3",Matches!$J$2:$J$201,0)),I143=INDEX(Matches!$H$2:$H$201,MATCH($A143&amp;"-3",Matches!$J$2:$J$201,0))),5,IF(SIGN(H143-I143)&lt;&gt;SIGN(INDEX(Matches!$G$2:$G$201,MATCH($A143&amp;"-3",Matches!$J$2:$J$201,0))-INDEX(Matches!$H$2:$H$201,MATCH($A143&amp;"-3",Matches!$J$2:$J$201,0))),0,IF(H143-I143=INDEX(Matches!$G$2:$G$201,MATCH($A143&amp;"-3",Matches!$J$2:$J$201,0))-INDEX(Matches!$H$2:$H$201,MATCH($A143&amp;"-3",Matches!$J$2:$J$201,0)),3,2))))),""))</f>
        <v/>
      </c>
      <c r="AA143" s="12" t="str">
        <f aca="false">IF(OR($B143="",J143="",K143=""),"",IFERROR(IF(OR(INDEX(Matches!$I$2:$I$201,MATCH($A143&amp;"-4",Matches!$J$2:$J$201,0))="Void",INDEX(Matches!$G$2:$G$201,MATCH($A143&amp;"-4",Matches!$J$2:$J$201,0))="",INDEX(Matches!$H$2:$H$201,MATCH($A143&amp;"-4",Matches!$J$2:$J$201,0))=""),"",IF(AND($C143&lt;&gt;"",INDEX(Matches!$F$2:$F$201,MATCH($A143&amp;"-4",Matches!$J$2:$J$201,0))&lt;&gt;"",$C143&gt;=INDEX(Matches!$F$2:$F$201,MATCH($A143&amp;"-4",Matches!$J$2:$J$201,0))),"",IF(AND(J143=INDEX(Matches!$G$2:$G$201,MATCH($A143&amp;"-4",Matches!$J$2:$J$201,0)),K143=INDEX(Matches!$H$2:$H$201,MATCH($A143&amp;"-4",Matches!$J$2:$J$201,0))),5,IF(SIGN(J143-K143)&lt;&gt;SIGN(INDEX(Matches!$G$2:$G$201,MATCH($A143&amp;"-4",Matches!$J$2:$J$201,0))-INDEX(Matches!$H$2:$H$201,MATCH($A143&amp;"-4",Matches!$J$2:$J$201,0))),0,IF(J143-K143=INDEX(Matches!$G$2:$G$201,MATCH($A143&amp;"-4",Matches!$J$2:$J$201,0))-INDEX(Matches!$H$2:$H$201,MATCH($A143&amp;"-4",Matches!$J$2:$J$201,0)),3,2))))),""))</f>
        <v/>
      </c>
      <c r="AB143" s="12" t="str">
        <f aca="false">IF(OR($B143="",L143="",M143=""),"",IFERROR(IF(OR(INDEX(Matches!$I$2:$I$201,MATCH($A143&amp;"-5",Matches!$J$2:$J$201,0))="Void",INDEX(Matches!$G$2:$G$201,MATCH($A143&amp;"-5",Matches!$J$2:$J$201,0))="",INDEX(Matches!$H$2:$H$201,MATCH($A143&amp;"-5",Matches!$J$2:$J$201,0))=""),"",IF(AND($C143&lt;&gt;"",INDEX(Matches!$F$2:$F$201,MATCH($A143&amp;"-5",Matches!$J$2:$J$201,0))&lt;&gt;"",$C143&gt;=INDEX(Matches!$F$2:$F$201,MATCH($A143&amp;"-5",Matches!$J$2:$J$201,0))),"",IF(AND(L143=INDEX(Matches!$G$2:$G$201,MATCH($A143&amp;"-5",Matches!$J$2:$J$201,0)),M143=INDEX(Matches!$H$2:$H$201,MATCH($A143&amp;"-5",Matches!$J$2:$J$201,0))),5,IF(SIGN(L143-M143)&lt;&gt;SIGN(INDEX(Matches!$G$2:$G$201,MATCH($A143&amp;"-5",Matches!$J$2:$J$201,0))-INDEX(Matches!$H$2:$H$201,MATCH($A143&amp;"-5",Matches!$J$2:$J$201,0))),0,IF(L143-M143=INDEX(Matches!$G$2:$G$201,MATCH($A143&amp;"-5",Matches!$J$2:$J$201,0))-INDEX(Matches!$H$2:$H$201,MATCH($A143&amp;"-5",Matches!$J$2:$J$201,0)),3,2))))),""))</f>
        <v/>
      </c>
      <c r="AC143" s="12" t="str">
        <f aca="false">IF(OR($B143="",N143="",O143=""),"",IFERROR(IF(OR(INDEX(Matches!$I$2:$I$201,MATCH($A143&amp;"-6",Matches!$J$2:$J$201,0))="Void",INDEX(Matches!$G$2:$G$201,MATCH($A143&amp;"-6",Matches!$J$2:$J$201,0))="",INDEX(Matches!$H$2:$H$201,MATCH($A143&amp;"-6",Matches!$J$2:$J$201,0))=""),"",IF(AND($C143&lt;&gt;"",INDEX(Matches!$F$2:$F$201,MATCH($A143&amp;"-6",Matches!$J$2:$J$201,0))&lt;&gt;"",$C143&gt;=INDEX(Matches!$F$2:$F$201,MATCH($A143&amp;"-6",Matches!$J$2:$J$201,0))),"",IF(AND(N143=INDEX(Matches!$G$2:$G$201,MATCH($A143&amp;"-6",Matches!$J$2:$J$201,0)),O143=INDEX(Matches!$H$2:$H$201,MATCH($A143&amp;"-6",Matches!$J$2:$J$201,0))),5,IF(SIGN(N143-O143)&lt;&gt;SIGN(INDEX(Matches!$G$2:$G$201,MATCH($A143&amp;"-6",Matches!$J$2:$J$201,0))-INDEX(Matches!$H$2:$H$201,MATCH($A143&amp;"-6",Matches!$J$2:$J$201,0))),0,IF(N143-O143=INDEX(Matches!$G$2:$G$201,MATCH($A143&amp;"-6",Matches!$J$2:$J$201,0))-INDEX(Matches!$H$2:$H$201,MATCH($A143&amp;"-6",Matches!$J$2:$J$201,0)),3,2))))),""))</f>
        <v/>
      </c>
      <c r="AD143" s="12" t="str">
        <f aca="false">IF(OR($B143="",P143="",Q143=""),"",IFERROR(IF(OR(INDEX(Matches!$I$2:$I$201,MATCH($A143&amp;"-7",Matches!$J$2:$J$201,0))="Void",INDEX(Matches!$G$2:$G$201,MATCH($A143&amp;"-7",Matches!$J$2:$J$201,0))="",INDEX(Matches!$H$2:$H$201,MATCH($A143&amp;"-7",Matches!$J$2:$J$201,0))=""),"",IF(AND($C143&lt;&gt;"",INDEX(Matches!$F$2:$F$201,MATCH($A143&amp;"-7",Matches!$J$2:$J$201,0))&lt;&gt;"",$C143&gt;=INDEX(Matches!$F$2:$F$201,MATCH($A143&amp;"-7",Matches!$J$2:$J$201,0))),"",IF(AND(P143=INDEX(Matches!$G$2:$G$201,MATCH($A143&amp;"-7",Matches!$J$2:$J$201,0)),Q143=INDEX(Matches!$H$2:$H$201,MATCH($A143&amp;"-7",Matches!$J$2:$J$201,0))),5,IF(SIGN(P143-Q143)&lt;&gt;SIGN(INDEX(Matches!$G$2:$G$201,MATCH($A143&amp;"-7",Matches!$J$2:$J$201,0))-INDEX(Matches!$H$2:$H$201,MATCH($A143&amp;"-7",Matches!$J$2:$J$201,0))),0,IF(P143-Q143=INDEX(Matches!$G$2:$G$201,MATCH($A143&amp;"-7",Matches!$J$2:$J$201,0))-INDEX(Matches!$H$2:$H$201,MATCH($A143&amp;"-7",Matches!$J$2:$J$201,0)),3,2))))),""))</f>
        <v/>
      </c>
      <c r="AE143" s="12" t="str">
        <f aca="false">IF(OR($B143="",R143="",S143=""),"",IFERROR(IF(OR(INDEX(Matches!$I$2:$I$201,MATCH($A143&amp;"-8",Matches!$J$2:$J$201,0))="Void",INDEX(Matches!$G$2:$G$201,MATCH($A143&amp;"-8",Matches!$J$2:$J$201,0))="",INDEX(Matches!$H$2:$H$201,MATCH($A143&amp;"-8",Matches!$J$2:$J$201,0))=""),"",IF(AND($C143&lt;&gt;"",INDEX(Matches!$F$2:$F$201,MATCH($A143&amp;"-8",Matches!$J$2:$J$201,0))&lt;&gt;"",$C143&gt;=INDEX(Matches!$F$2:$F$201,MATCH($A143&amp;"-8",Matches!$J$2:$J$201,0))),"",IF(AND(R143=INDEX(Matches!$G$2:$G$201,MATCH($A143&amp;"-8",Matches!$J$2:$J$201,0)),S143=INDEX(Matches!$H$2:$H$201,MATCH($A143&amp;"-8",Matches!$J$2:$J$201,0))),5,IF(SIGN(R143-S143)&lt;&gt;SIGN(INDEX(Matches!$G$2:$G$201,MATCH($A143&amp;"-8",Matches!$J$2:$J$201,0))-INDEX(Matches!$H$2:$H$201,MATCH($A143&amp;"-8",Matches!$J$2:$J$201,0))),0,IF(R143-S143=INDEX(Matches!$G$2:$G$201,MATCH($A143&amp;"-8",Matches!$J$2:$J$201,0))-INDEX(Matches!$H$2:$H$201,MATCH($A143&amp;"-8",Matches!$J$2:$J$201,0)),3,2))))),""))</f>
        <v/>
      </c>
      <c r="AF143" s="12" t="str">
        <f aca="false">IF(OR($B143="",T143="",U143=""),"",IFERROR(IF(OR(INDEX(Matches!$I$2:$I$201,MATCH($A143&amp;"-9",Matches!$J$2:$J$201,0))="Void",INDEX(Matches!$G$2:$G$201,MATCH($A143&amp;"-9",Matches!$J$2:$J$201,0))="",INDEX(Matches!$H$2:$H$201,MATCH($A143&amp;"-9",Matches!$J$2:$J$201,0))=""),"",IF(AND($C143&lt;&gt;"",INDEX(Matches!$F$2:$F$201,MATCH($A143&amp;"-9",Matches!$J$2:$J$201,0))&lt;&gt;"",$C143&gt;=INDEX(Matches!$F$2:$F$201,MATCH($A143&amp;"-9",Matches!$J$2:$J$201,0))),"",IF(AND(T143=INDEX(Matches!$G$2:$G$201,MATCH($A143&amp;"-9",Matches!$J$2:$J$201,0)),U143=INDEX(Matches!$H$2:$H$201,MATCH($A143&amp;"-9",Matches!$J$2:$J$201,0))),5,IF(SIGN(T143-U143)&lt;&gt;SIGN(INDEX(Matches!$G$2:$G$201,MATCH($A143&amp;"-9",Matches!$J$2:$J$201,0))-INDEX(Matches!$H$2:$H$201,MATCH($A143&amp;"-9",Matches!$J$2:$J$201,0))),0,IF(T143-U143=INDEX(Matches!$G$2:$G$201,MATCH($A143&amp;"-9",Matches!$J$2:$J$201,0))-INDEX(Matches!$H$2:$H$201,MATCH($A143&amp;"-9",Matches!$J$2:$J$201,0)),3,2))))),""))</f>
        <v/>
      </c>
      <c r="AG143" s="12" t="str">
        <f aca="false">IF(OR($B143="",V143="",W143=""),"",IFERROR(IF(OR(INDEX(Matches!$I$2:$I$201,MATCH($A143&amp;"-10",Matches!$J$2:$J$201,0))="Void",INDEX(Matches!$G$2:$G$201,MATCH($A143&amp;"-10",Matches!$J$2:$J$201,0))="",INDEX(Matches!$H$2:$H$201,MATCH($A143&amp;"-10",Matches!$J$2:$J$201,0))=""),"",IF(AND($C143&lt;&gt;"",INDEX(Matches!$F$2:$F$201,MATCH($A143&amp;"-10",Matches!$J$2:$J$201,0))&lt;&gt;"",$C143&gt;=INDEX(Matches!$F$2:$F$201,MATCH($A143&amp;"-10",Matches!$J$2:$J$201,0))),"",IF(AND(V143=INDEX(Matches!$G$2:$G$201,MATCH($A143&amp;"-10",Matches!$J$2:$J$201,0)),W143=INDEX(Matches!$H$2:$H$201,MATCH($A143&amp;"-10",Matches!$J$2:$J$201,0))),5,IF(SIGN(V143-W143)&lt;&gt;SIGN(INDEX(Matches!$G$2:$G$201,MATCH($A143&amp;"-10",Matches!$J$2:$J$201,0))-INDEX(Matches!$H$2:$H$201,MATCH($A143&amp;"-10",Matches!$J$2:$J$201,0))),0,IF(V143-W143=INDEX(Matches!$G$2:$G$201,MATCH($A143&amp;"-10",Matches!$J$2:$J$201,0))-INDEX(Matches!$H$2:$H$201,MATCH($A143&amp;"-10",Matches!$J$2:$J$201,0)),3,2))))),""))</f>
        <v/>
      </c>
      <c r="AH143" s="13" t="str">
        <f aca="false">IF($B143="","",SUM(X143:AG143))</f>
        <v/>
      </c>
      <c r="AI143" s="12" t="str">
        <f aca="false">IF($B143="","",COUNTIF(X143:AG143,5))</f>
        <v/>
      </c>
      <c r="AJ143" s="12" t="str">
        <f aca="false">IF($B143="","",COUNTIF(X143:AG143,"&gt;=2"))</f>
        <v/>
      </c>
      <c r="AK143" s="12" t="str">
        <f aca="false">IF($B143="","",COUNT(X143:AG143))</f>
        <v/>
      </c>
    </row>
    <row r="144" customFormat="false" ht="15" hidden="false" customHeight="false" outlineLevel="0" collapsed="false">
      <c r="A144" s="7"/>
      <c r="B144" s="7"/>
      <c r="C144" s="1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12" t="str">
        <f aca="false">IF(OR($B144="",D144="",E144=""),"",IFERROR(IF(OR(INDEX(Matches!$I$2:$I$201,MATCH($A144&amp;"-1",Matches!$J$2:$J$201,0))="Void",INDEX(Matches!$G$2:$G$201,MATCH($A144&amp;"-1",Matches!$J$2:$J$201,0))="",INDEX(Matches!$H$2:$H$201,MATCH($A144&amp;"-1",Matches!$J$2:$J$201,0))=""),"",IF(AND($C144&lt;&gt;"",INDEX(Matches!$F$2:$F$201,MATCH($A144&amp;"-1",Matches!$J$2:$J$201,0))&lt;&gt;"",$C144&gt;=INDEX(Matches!$F$2:$F$201,MATCH($A144&amp;"-1",Matches!$J$2:$J$201,0))),"",IF(AND(D144=INDEX(Matches!$G$2:$G$201,MATCH($A144&amp;"-1",Matches!$J$2:$J$201,0)),E144=INDEX(Matches!$H$2:$H$201,MATCH($A144&amp;"-1",Matches!$J$2:$J$201,0))),5,IF(SIGN(D144-E144)&lt;&gt;SIGN(INDEX(Matches!$G$2:$G$201,MATCH($A144&amp;"-1",Matches!$J$2:$J$201,0))-INDEX(Matches!$H$2:$H$201,MATCH($A144&amp;"-1",Matches!$J$2:$J$201,0))),0,IF(D144-E144=INDEX(Matches!$G$2:$G$201,MATCH($A144&amp;"-1",Matches!$J$2:$J$201,0))-INDEX(Matches!$H$2:$H$201,MATCH($A144&amp;"-1",Matches!$J$2:$J$201,0)),3,2))))),""))</f>
        <v/>
      </c>
      <c r="Y144" s="12" t="str">
        <f aca="false">IF(OR($B144="",F144="",G144=""),"",IFERROR(IF(OR(INDEX(Matches!$I$2:$I$201,MATCH($A144&amp;"-2",Matches!$J$2:$J$201,0))="Void",INDEX(Matches!$G$2:$G$201,MATCH($A144&amp;"-2",Matches!$J$2:$J$201,0))="",INDEX(Matches!$H$2:$H$201,MATCH($A144&amp;"-2",Matches!$J$2:$J$201,0))=""),"",IF(AND($C144&lt;&gt;"",INDEX(Matches!$F$2:$F$201,MATCH($A144&amp;"-2",Matches!$J$2:$J$201,0))&lt;&gt;"",$C144&gt;=INDEX(Matches!$F$2:$F$201,MATCH($A144&amp;"-2",Matches!$J$2:$J$201,0))),"",IF(AND(F144=INDEX(Matches!$G$2:$G$201,MATCH($A144&amp;"-2",Matches!$J$2:$J$201,0)),G144=INDEX(Matches!$H$2:$H$201,MATCH($A144&amp;"-2",Matches!$J$2:$J$201,0))),5,IF(SIGN(F144-G144)&lt;&gt;SIGN(INDEX(Matches!$G$2:$G$201,MATCH($A144&amp;"-2",Matches!$J$2:$J$201,0))-INDEX(Matches!$H$2:$H$201,MATCH($A144&amp;"-2",Matches!$J$2:$J$201,0))),0,IF(F144-G144=INDEX(Matches!$G$2:$G$201,MATCH($A144&amp;"-2",Matches!$J$2:$J$201,0))-INDEX(Matches!$H$2:$H$201,MATCH($A144&amp;"-2",Matches!$J$2:$J$201,0)),3,2))))),""))</f>
        <v/>
      </c>
      <c r="Z144" s="12" t="str">
        <f aca="false">IF(OR($B144="",H144="",I144=""),"",IFERROR(IF(OR(INDEX(Matches!$I$2:$I$201,MATCH($A144&amp;"-3",Matches!$J$2:$J$201,0))="Void",INDEX(Matches!$G$2:$G$201,MATCH($A144&amp;"-3",Matches!$J$2:$J$201,0))="",INDEX(Matches!$H$2:$H$201,MATCH($A144&amp;"-3",Matches!$J$2:$J$201,0))=""),"",IF(AND($C144&lt;&gt;"",INDEX(Matches!$F$2:$F$201,MATCH($A144&amp;"-3",Matches!$J$2:$J$201,0))&lt;&gt;"",$C144&gt;=INDEX(Matches!$F$2:$F$201,MATCH($A144&amp;"-3",Matches!$J$2:$J$201,0))),"",IF(AND(H144=INDEX(Matches!$G$2:$G$201,MATCH($A144&amp;"-3",Matches!$J$2:$J$201,0)),I144=INDEX(Matches!$H$2:$H$201,MATCH($A144&amp;"-3",Matches!$J$2:$J$201,0))),5,IF(SIGN(H144-I144)&lt;&gt;SIGN(INDEX(Matches!$G$2:$G$201,MATCH($A144&amp;"-3",Matches!$J$2:$J$201,0))-INDEX(Matches!$H$2:$H$201,MATCH($A144&amp;"-3",Matches!$J$2:$J$201,0))),0,IF(H144-I144=INDEX(Matches!$G$2:$G$201,MATCH($A144&amp;"-3",Matches!$J$2:$J$201,0))-INDEX(Matches!$H$2:$H$201,MATCH($A144&amp;"-3",Matches!$J$2:$J$201,0)),3,2))))),""))</f>
        <v/>
      </c>
      <c r="AA144" s="12" t="str">
        <f aca="false">IF(OR($B144="",J144="",K144=""),"",IFERROR(IF(OR(INDEX(Matches!$I$2:$I$201,MATCH($A144&amp;"-4",Matches!$J$2:$J$201,0))="Void",INDEX(Matches!$G$2:$G$201,MATCH($A144&amp;"-4",Matches!$J$2:$J$201,0))="",INDEX(Matches!$H$2:$H$201,MATCH($A144&amp;"-4",Matches!$J$2:$J$201,0))=""),"",IF(AND($C144&lt;&gt;"",INDEX(Matches!$F$2:$F$201,MATCH($A144&amp;"-4",Matches!$J$2:$J$201,0))&lt;&gt;"",$C144&gt;=INDEX(Matches!$F$2:$F$201,MATCH($A144&amp;"-4",Matches!$J$2:$J$201,0))),"",IF(AND(J144=INDEX(Matches!$G$2:$G$201,MATCH($A144&amp;"-4",Matches!$J$2:$J$201,0)),K144=INDEX(Matches!$H$2:$H$201,MATCH($A144&amp;"-4",Matches!$J$2:$J$201,0))),5,IF(SIGN(J144-K144)&lt;&gt;SIGN(INDEX(Matches!$G$2:$G$201,MATCH($A144&amp;"-4",Matches!$J$2:$J$201,0))-INDEX(Matches!$H$2:$H$201,MATCH($A144&amp;"-4",Matches!$J$2:$J$201,0))),0,IF(J144-K144=INDEX(Matches!$G$2:$G$201,MATCH($A144&amp;"-4",Matches!$J$2:$J$201,0))-INDEX(Matches!$H$2:$H$201,MATCH($A144&amp;"-4",Matches!$J$2:$J$201,0)),3,2))))),""))</f>
        <v/>
      </c>
      <c r="AB144" s="12" t="str">
        <f aca="false">IF(OR($B144="",L144="",M144=""),"",IFERROR(IF(OR(INDEX(Matches!$I$2:$I$201,MATCH($A144&amp;"-5",Matches!$J$2:$J$201,0))="Void",INDEX(Matches!$G$2:$G$201,MATCH($A144&amp;"-5",Matches!$J$2:$J$201,0))="",INDEX(Matches!$H$2:$H$201,MATCH($A144&amp;"-5",Matches!$J$2:$J$201,0))=""),"",IF(AND($C144&lt;&gt;"",INDEX(Matches!$F$2:$F$201,MATCH($A144&amp;"-5",Matches!$J$2:$J$201,0))&lt;&gt;"",$C144&gt;=INDEX(Matches!$F$2:$F$201,MATCH($A144&amp;"-5",Matches!$J$2:$J$201,0))),"",IF(AND(L144=INDEX(Matches!$G$2:$G$201,MATCH($A144&amp;"-5",Matches!$J$2:$J$201,0)),M144=INDEX(Matches!$H$2:$H$201,MATCH($A144&amp;"-5",Matches!$J$2:$J$201,0))),5,IF(SIGN(L144-M144)&lt;&gt;SIGN(INDEX(Matches!$G$2:$G$201,MATCH($A144&amp;"-5",Matches!$J$2:$J$201,0))-INDEX(Matches!$H$2:$H$201,MATCH($A144&amp;"-5",Matches!$J$2:$J$201,0))),0,IF(L144-M144=INDEX(Matches!$G$2:$G$201,MATCH($A144&amp;"-5",Matches!$J$2:$J$201,0))-INDEX(Matches!$H$2:$H$201,MATCH($A144&amp;"-5",Matches!$J$2:$J$201,0)),3,2))))),""))</f>
        <v/>
      </c>
      <c r="AC144" s="12" t="str">
        <f aca="false">IF(OR($B144="",N144="",O144=""),"",IFERROR(IF(OR(INDEX(Matches!$I$2:$I$201,MATCH($A144&amp;"-6",Matches!$J$2:$J$201,0))="Void",INDEX(Matches!$G$2:$G$201,MATCH($A144&amp;"-6",Matches!$J$2:$J$201,0))="",INDEX(Matches!$H$2:$H$201,MATCH($A144&amp;"-6",Matches!$J$2:$J$201,0))=""),"",IF(AND($C144&lt;&gt;"",INDEX(Matches!$F$2:$F$201,MATCH($A144&amp;"-6",Matches!$J$2:$J$201,0))&lt;&gt;"",$C144&gt;=INDEX(Matches!$F$2:$F$201,MATCH($A144&amp;"-6",Matches!$J$2:$J$201,0))),"",IF(AND(N144=INDEX(Matches!$G$2:$G$201,MATCH($A144&amp;"-6",Matches!$J$2:$J$201,0)),O144=INDEX(Matches!$H$2:$H$201,MATCH($A144&amp;"-6",Matches!$J$2:$J$201,0))),5,IF(SIGN(N144-O144)&lt;&gt;SIGN(INDEX(Matches!$G$2:$G$201,MATCH($A144&amp;"-6",Matches!$J$2:$J$201,0))-INDEX(Matches!$H$2:$H$201,MATCH($A144&amp;"-6",Matches!$J$2:$J$201,0))),0,IF(N144-O144=INDEX(Matches!$G$2:$G$201,MATCH($A144&amp;"-6",Matches!$J$2:$J$201,0))-INDEX(Matches!$H$2:$H$201,MATCH($A144&amp;"-6",Matches!$J$2:$J$201,0)),3,2))))),""))</f>
        <v/>
      </c>
      <c r="AD144" s="12" t="str">
        <f aca="false">IF(OR($B144="",P144="",Q144=""),"",IFERROR(IF(OR(INDEX(Matches!$I$2:$I$201,MATCH($A144&amp;"-7",Matches!$J$2:$J$201,0))="Void",INDEX(Matches!$G$2:$G$201,MATCH($A144&amp;"-7",Matches!$J$2:$J$201,0))="",INDEX(Matches!$H$2:$H$201,MATCH($A144&amp;"-7",Matches!$J$2:$J$201,0))=""),"",IF(AND($C144&lt;&gt;"",INDEX(Matches!$F$2:$F$201,MATCH($A144&amp;"-7",Matches!$J$2:$J$201,0))&lt;&gt;"",$C144&gt;=INDEX(Matches!$F$2:$F$201,MATCH($A144&amp;"-7",Matches!$J$2:$J$201,0))),"",IF(AND(P144=INDEX(Matches!$G$2:$G$201,MATCH($A144&amp;"-7",Matches!$J$2:$J$201,0)),Q144=INDEX(Matches!$H$2:$H$201,MATCH($A144&amp;"-7",Matches!$J$2:$J$201,0))),5,IF(SIGN(P144-Q144)&lt;&gt;SIGN(INDEX(Matches!$G$2:$G$201,MATCH($A144&amp;"-7",Matches!$J$2:$J$201,0))-INDEX(Matches!$H$2:$H$201,MATCH($A144&amp;"-7",Matches!$J$2:$J$201,0))),0,IF(P144-Q144=INDEX(Matches!$G$2:$G$201,MATCH($A144&amp;"-7",Matches!$J$2:$J$201,0))-INDEX(Matches!$H$2:$H$201,MATCH($A144&amp;"-7",Matches!$J$2:$J$201,0)),3,2))))),""))</f>
        <v/>
      </c>
      <c r="AE144" s="12" t="str">
        <f aca="false">IF(OR($B144="",R144="",S144=""),"",IFERROR(IF(OR(INDEX(Matches!$I$2:$I$201,MATCH($A144&amp;"-8",Matches!$J$2:$J$201,0))="Void",INDEX(Matches!$G$2:$G$201,MATCH($A144&amp;"-8",Matches!$J$2:$J$201,0))="",INDEX(Matches!$H$2:$H$201,MATCH($A144&amp;"-8",Matches!$J$2:$J$201,0))=""),"",IF(AND($C144&lt;&gt;"",INDEX(Matches!$F$2:$F$201,MATCH($A144&amp;"-8",Matches!$J$2:$J$201,0))&lt;&gt;"",$C144&gt;=INDEX(Matches!$F$2:$F$201,MATCH($A144&amp;"-8",Matches!$J$2:$J$201,0))),"",IF(AND(R144=INDEX(Matches!$G$2:$G$201,MATCH($A144&amp;"-8",Matches!$J$2:$J$201,0)),S144=INDEX(Matches!$H$2:$H$201,MATCH($A144&amp;"-8",Matches!$J$2:$J$201,0))),5,IF(SIGN(R144-S144)&lt;&gt;SIGN(INDEX(Matches!$G$2:$G$201,MATCH($A144&amp;"-8",Matches!$J$2:$J$201,0))-INDEX(Matches!$H$2:$H$201,MATCH($A144&amp;"-8",Matches!$J$2:$J$201,0))),0,IF(R144-S144=INDEX(Matches!$G$2:$G$201,MATCH($A144&amp;"-8",Matches!$J$2:$J$201,0))-INDEX(Matches!$H$2:$H$201,MATCH($A144&amp;"-8",Matches!$J$2:$J$201,0)),3,2))))),""))</f>
        <v/>
      </c>
      <c r="AF144" s="12" t="str">
        <f aca="false">IF(OR($B144="",T144="",U144=""),"",IFERROR(IF(OR(INDEX(Matches!$I$2:$I$201,MATCH($A144&amp;"-9",Matches!$J$2:$J$201,0))="Void",INDEX(Matches!$G$2:$G$201,MATCH($A144&amp;"-9",Matches!$J$2:$J$201,0))="",INDEX(Matches!$H$2:$H$201,MATCH($A144&amp;"-9",Matches!$J$2:$J$201,0))=""),"",IF(AND($C144&lt;&gt;"",INDEX(Matches!$F$2:$F$201,MATCH($A144&amp;"-9",Matches!$J$2:$J$201,0))&lt;&gt;"",$C144&gt;=INDEX(Matches!$F$2:$F$201,MATCH($A144&amp;"-9",Matches!$J$2:$J$201,0))),"",IF(AND(T144=INDEX(Matches!$G$2:$G$201,MATCH($A144&amp;"-9",Matches!$J$2:$J$201,0)),U144=INDEX(Matches!$H$2:$H$201,MATCH($A144&amp;"-9",Matches!$J$2:$J$201,0))),5,IF(SIGN(T144-U144)&lt;&gt;SIGN(INDEX(Matches!$G$2:$G$201,MATCH($A144&amp;"-9",Matches!$J$2:$J$201,0))-INDEX(Matches!$H$2:$H$201,MATCH($A144&amp;"-9",Matches!$J$2:$J$201,0))),0,IF(T144-U144=INDEX(Matches!$G$2:$G$201,MATCH($A144&amp;"-9",Matches!$J$2:$J$201,0))-INDEX(Matches!$H$2:$H$201,MATCH($A144&amp;"-9",Matches!$J$2:$J$201,0)),3,2))))),""))</f>
        <v/>
      </c>
      <c r="AG144" s="12" t="str">
        <f aca="false">IF(OR($B144="",V144="",W144=""),"",IFERROR(IF(OR(INDEX(Matches!$I$2:$I$201,MATCH($A144&amp;"-10",Matches!$J$2:$J$201,0))="Void",INDEX(Matches!$G$2:$G$201,MATCH($A144&amp;"-10",Matches!$J$2:$J$201,0))="",INDEX(Matches!$H$2:$H$201,MATCH($A144&amp;"-10",Matches!$J$2:$J$201,0))=""),"",IF(AND($C144&lt;&gt;"",INDEX(Matches!$F$2:$F$201,MATCH($A144&amp;"-10",Matches!$J$2:$J$201,0))&lt;&gt;"",$C144&gt;=INDEX(Matches!$F$2:$F$201,MATCH($A144&amp;"-10",Matches!$J$2:$J$201,0))),"",IF(AND(V144=INDEX(Matches!$G$2:$G$201,MATCH($A144&amp;"-10",Matches!$J$2:$J$201,0)),W144=INDEX(Matches!$H$2:$H$201,MATCH($A144&amp;"-10",Matches!$J$2:$J$201,0))),5,IF(SIGN(V144-W144)&lt;&gt;SIGN(INDEX(Matches!$G$2:$G$201,MATCH($A144&amp;"-10",Matches!$J$2:$J$201,0))-INDEX(Matches!$H$2:$H$201,MATCH($A144&amp;"-10",Matches!$J$2:$J$201,0))),0,IF(V144-W144=INDEX(Matches!$G$2:$G$201,MATCH($A144&amp;"-10",Matches!$J$2:$J$201,0))-INDEX(Matches!$H$2:$H$201,MATCH($A144&amp;"-10",Matches!$J$2:$J$201,0)),3,2))))),""))</f>
        <v/>
      </c>
      <c r="AH144" s="13" t="str">
        <f aca="false">IF($B144="","",SUM(X144:AG144))</f>
        <v/>
      </c>
      <c r="AI144" s="12" t="str">
        <f aca="false">IF($B144="","",COUNTIF(X144:AG144,5))</f>
        <v/>
      </c>
      <c r="AJ144" s="12" t="str">
        <f aca="false">IF($B144="","",COUNTIF(X144:AG144,"&gt;=2"))</f>
        <v/>
      </c>
      <c r="AK144" s="12" t="str">
        <f aca="false">IF($B144="","",COUNT(X144:AG144))</f>
        <v/>
      </c>
    </row>
    <row r="145" customFormat="false" ht="15" hidden="false" customHeight="false" outlineLevel="0" collapsed="false">
      <c r="A145" s="7"/>
      <c r="B145" s="7"/>
      <c r="C145" s="1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12" t="str">
        <f aca="false">IF(OR($B145="",D145="",E145=""),"",IFERROR(IF(OR(INDEX(Matches!$I$2:$I$201,MATCH($A145&amp;"-1",Matches!$J$2:$J$201,0))="Void",INDEX(Matches!$G$2:$G$201,MATCH($A145&amp;"-1",Matches!$J$2:$J$201,0))="",INDEX(Matches!$H$2:$H$201,MATCH($A145&amp;"-1",Matches!$J$2:$J$201,0))=""),"",IF(AND($C145&lt;&gt;"",INDEX(Matches!$F$2:$F$201,MATCH($A145&amp;"-1",Matches!$J$2:$J$201,0))&lt;&gt;"",$C145&gt;=INDEX(Matches!$F$2:$F$201,MATCH($A145&amp;"-1",Matches!$J$2:$J$201,0))),"",IF(AND(D145=INDEX(Matches!$G$2:$G$201,MATCH($A145&amp;"-1",Matches!$J$2:$J$201,0)),E145=INDEX(Matches!$H$2:$H$201,MATCH($A145&amp;"-1",Matches!$J$2:$J$201,0))),5,IF(SIGN(D145-E145)&lt;&gt;SIGN(INDEX(Matches!$G$2:$G$201,MATCH($A145&amp;"-1",Matches!$J$2:$J$201,0))-INDEX(Matches!$H$2:$H$201,MATCH($A145&amp;"-1",Matches!$J$2:$J$201,0))),0,IF(D145-E145=INDEX(Matches!$G$2:$G$201,MATCH($A145&amp;"-1",Matches!$J$2:$J$201,0))-INDEX(Matches!$H$2:$H$201,MATCH($A145&amp;"-1",Matches!$J$2:$J$201,0)),3,2))))),""))</f>
        <v/>
      </c>
      <c r="Y145" s="12" t="str">
        <f aca="false">IF(OR($B145="",F145="",G145=""),"",IFERROR(IF(OR(INDEX(Matches!$I$2:$I$201,MATCH($A145&amp;"-2",Matches!$J$2:$J$201,0))="Void",INDEX(Matches!$G$2:$G$201,MATCH($A145&amp;"-2",Matches!$J$2:$J$201,0))="",INDEX(Matches!$H$2:$H$201,MATCH($A145&amp;"-2",Matches!$J$2:$J$201,0))=""),"",IF(AND($C145&lt;&gt;"",INDEX(Matches!$F$2:$F$201,MATCH($A145&amp;"-2",Matches!$J$2:$J$201,0))&lt;&gt;"",$C145&gt;=INDEX(Matches!$F$2:$F$201,MATCH($A145&amp;"-2",Matches!$J$2:$J$201,0))),"",IF(AND(F145=INDEX(Matches!$G$2:$G$201,MATCH($A145&amp;"-2",Matches!$J$2:$J$201,0)),G145=INDEX(Matches!$H$2:$H$201,MATCH($A145&amp;"-2",Matches!$J$2:$J$201,0))),5,IF(SIGN(F145-G145)&lt;&gt;SIGN(INDEX(Matches!$G$2:$G$201,MATCH($A145&amp;"-2",Matches!$J$2:$J$201,0))-INDEX(Matches!$H$2:$H$201,MATCH($A145&amp;"-2",Matches!$J$2:$J$201,0))),0,IF(F145-G145=INDEX(Matches!$G$2:$G$201,MATCH($A145&amp;"-2",Matches!$J$2:$J$201,0))-INDEX(Matches!$H$2:$H$201,MATCH($A145&amp;"-2",Matches!$J$2:$J$201,0)),3,2))))),""))</f>
        <v/>
      </c>
      <c r="Z145" s="12" t="str">
        <f aca="false">IF(OR($B145="",H145="",I145=""),"",IFERROR(IF(OR(INDEX(Matches!$I$2:$I$201,MATCH($A145&amp;"-3",Matches!$J$2:$J$201,0))="Void",INDEX(Matches!$G$2:$G$201,MATCH($A145&amp;"-3",Matches!$J$2:$J$201,0))="",INDEX(Matches!$H$2:$H$201,MATCH($A145&amp;"-3",Matches!$J$2:$J$201,0))=""),"",IF(AND($C145&lt;&gt;"",INDEX(Matches!$F$2:$F$201,MATCH($A145&amp;"-3",Matches!$J$2:$J$201,0))&lt;&gt;"",$C145&gt;=INDEX(Matches!$F$2:$F$201,MATCH($A145&amp;"-3",Matches!$J$2:$J$201,0))),"",IF(AND(H145=INDEX(Matches!$G$2:$G$201,MATCH($A145&amp;"-3",Matches!$J$2:$J$201,0)),I145=INDEX(Matches!$H$2:$H$201,MATCH($A145&amp;"-3",Matches!$J$2:$J$201,0))),5,IF(SIGN(H145-I145)&lt;&gt;SIGN(INDEX(Matches!$G$2:$G$201,MATCH($A145&amp;"-3",Matches!$J$2:$J$201,0))-INDEX(Matches!$H$2:$H$201,MATCH($A145&amp;"-3",Matches!$J$2:$J$201,0))),0,IF(H145-I145=INDEX(Matches!$G$2:$G$201,MATCH($A145&amp;"-3",Matches!$J$2:$J$201,0))-INDEX(Matches!$H$2:$H$201,MATCH($A145&amp;"-3",Matches!$J$2:$J$201,0)),3,2))))),""))</f>
        <v/>
      </c>
      <c r="AA145" s="12" t="str">
        <f aca="false">IF(OR($B145="",J145="",K145=""),"",IFERROR(IF(OR(INDEX(Matches!$I$2:$I$201,MATCH($A145&amp;"-4",Matches!$J$2:$J$201,0))="Void",INDEX(Matches!$G$2:$G$201,MATCH($A145&amp;"-4",Matches!$J$2:$J$201,0))="",INDEX(Matches!$H$2:$H$201,MATCH($A145&amp;"-4",Matches!$J$2:$J$201,0))=""),"",IF(AND($C145&lt;&gt;"",INDEX(Matches!$F$2:$F$201,MATCH($A145&amp;"-4",Matches!$J$2:$J$201,0))&lt;&gt;"",$C145&gt;=INDEX(Matches!$F$2:$F$201,MATCH($A145&amp;"-4",Matches!$J$2:$J$201,0))),"",IF(AND(J145=INDEX(Matches!$G$2:$G$201,MATCH($A145&amp;"-4",Matches!$J$2:$J$201,0)),K145=INDEX(Matches!$H$2:$H$201,MATCH($A145&amp;"-4",Matches!$J$2:$J$201,0))),5,IF(SIGN(J145-K145)&lt;&gt;SIGN(INDEX(Matches!$G$2:$G$201,MATCH($A145&amp;"-4",Matches!$J$2:$J$201,0))-INDEX(Matches!$H$2:$H$201,MATCH($A145&amp;"-4",Matches!$J$2:$J$201,0))),0,IF(J145-K145=INDEX(Matches!$G$2:$G$201,MATCH($A145&amp;"-4",Matches!$J$2:$J$201,0))-INDEX(Matches!$H$2:$H$201,MATCH($A145&amp;"-4",Matches!$J$2:$J$201,0)),3,2))))),""))</f>
        <v/>
      </c>
      <c r="AB145" s="12" t="str">
        <f aca="false">IF(OR($B145="",L145="",M145=""),"",IFERROR(IF(OR(INDEX(Matches!$I$2:$I$201,MATCH($A145&amp;"-5",Matches!$J$2:$J$201,0))="Void",INDEX(Matches!$G$2:$G$201,MATCH($A145&amp;"-5",Matches!$J$2:$J$201,0))="",INDEX(Matches!$H$2:$H$201,MATCH($A145&amp;"-5",Matches!$J$2:$J$201,0))=""),"",IF(AND($C145&lt;&gt;"",INDEX(Matches!$F$2:$F$201,MATCH($A145&amp;"-5",Matches!$J$2:$J$201,0))&lt;&gt;"",$C145&gt;=INDEX(Matches!$F$2:$F$201,MATCH($A145&amp;"-5",Matches!$J$2:$J$201,0))),"",IF(AND(L145=INDEX(Matches!$G$2:$G$201,MATCH($A145&amp;"-5",Matches!$J$2:$J$201,0)),M145=INDEX(Matches!$H$2:$H$201,MATCH($A145&amp;"-5",Matches!$J$2:$J$201,0))),5,IF(SIGN(L145-M145)&lt;&gt;SIGN(INDEX(Matches!$G$2:$G$201,MATCH($A145&amp;"-5",Matches!$J$2:$J$201,0))-INDEX(Matches!$H$2:$H$201,MATCH($A145&amp;"-5",Matches!$J$2:$J$201,0))),0,IF(L145-M145=INDEX(Matches!$G$2:$G$201,MATCH($A145&amp;"-5",Matches!$J$2:$J$201,0))-INDEX(Matches!$H$2:$H$201,MATCH($A145&amp;"-5",Matches!$J$2:$J$201,0)),3,2))))),""))</f>
        <v/>
      </c>
      <c r="AC145" s="12" t="str">
        <f aca="false">IF(OR($B145="",N145="",O145=""),"",IFERROR(IF(OR(INDEX(Matches!$I$2:$I$201,MATCH($A145&amp;"-6",Matches!$J$2:$J$201,0))="Void",INDEX(Matches!$G$2:$G$201,MATCH($A145&amp;"-6",Matches!$J$2:$J$201,0))="",INDEX(Matches!$H$2:$H$201,MATCH($A145&amp;"-6",Matches!$J$2:$J$201,0))=""),"",IF(AND($C145&lt;&gt;"",INDEX(Matches!$F$2:$F$201,MATCH($A145&amp;"-6",Matches!$J$2:$J$201,0))&lt;&gt;"",$C145&gt;=INDEX(Matches!$F$2:$F$201,MATCH($A145&amp;"-6",Matches!$J$2:$J$201,0))),"",IF(AND(N145=INDEX(Matches!$G$2:$G$201,MATCH($A145&amp;"-6",Matches!$J$2:$J$201,0)),O145=INDEX(Matches!$H$2:$H$201,MATCH($A145&amp;"-6",Matches!$J$2:$J$201,0))),5,IF(SIGN(N145-O145)&lt;&gt;SIGN(INDEX(Matches!$G$2:$G$201,MATCH($A145&amp;"-6",Matches!$J$2:$J$201,0))-INDEX(Matches!$H$2:$H$201,MATCH($A145&amp;"-6",Matches!$J$2:$J$201,0))),0,IF(N145-O145=INDEX(Matches!$G$2:$G$201,MATCH($A145&amp;"-6",Matches!$J$2:$J$201,0))-INDEX(Matches!$H$2:$H$201,MATCH($A145&amp;"-6",Matches!$J$2:$J$201,0)),3,2))))),""))</f>
        <v/>
      </c>
      <c r="AD145" s="12" t="str">
        <f aca="false">IF(OR($B145="",P145="",Q145=""),"",IFERROR(IF(OR(INDEX(Matches!$I$2:$I$201,MATCH($A145&amp;"-7",Matches!$J$2:$J$201,0))="Void",INDEX(Matches!$G$2:$G$201,MATCH($A145&amp;"-7",Matches!$J$2:$J$201,0))="",INDEX(Matches!$H$2:$H$201,MATCH($A145&amp;"-7",Matches!$J$2:$J$201,0))=""),"",IF(AND($C145&lt;&gt;"",INDEX(Matches!$F$2:$F$201,MATCH($A145&amp;"-7",Matches!$J$2:$J$201,0))&lt;&gt;"",$C145&gt;=INDEX(Matches!$F$2:$F$201,MATCH($A145&amp;"-7",Matches!$J$2:$J$201,0))),"",IF(AND(P145=INDEX(Matches!$G$2:$G$201,MATCH($A145&amp;"-7",Matches!$J$2:$J$201,0)),Q145=INDEX(Matches!$H$2:$H$201,MATCH($A145&amp;"-7",Matches!$J$2:$J$201,0))),5,IF(SIGN(P145-Q145)&lt;&gt;SIGN(INDEX(Matches!$G$2:$G$201,MATCH($A145&amp;"-7",Matches!$J$2:$J$201,0))-INDEX(Matches!$H$2:$H$201,MATCH($A145&amp;"-7",Matches!$J$2:$J$201,0))),0,IF(P145-Q145=INDEX(Matches!$G$2:$G$201,MATCH($A145&amp;"-7",Matches!$J$2:$J$201,0))-INDEX(Matches!$H$2:$H$201,MATCH($A145&amp;"-7",Matches!$J$2:$J$201,0)),3,2))))),""))</f>
        <v/>
      </c>
      <c r="AE145" s="12" t="str">
        <f aca="false">IF(OR($B145="",R145="",S145=""),"",IFERROR(IF(OR(INDEX(Matches!$I$2:$I$201,MATCH($A145&amp;"-8",Matches!$J$2:$J$201,0))="Void",INDEX(Matches!$G$2:$G$201,MATCH($A145&amp;"-8",Matches!$J$2:$J$201,0))="",INDEX(Matches!$H$2:$H$201,MATCH($A145&amp;"-8",Matches!$J$2:$J$201,0))=""),"",IF(AND($C145&lt;&gt;"",INDEX(Matches!$F$2:$F$201,MATCH($A145&amp;"-8",Matches!$J$2:$J$201,0))&lt;&gt;"",$C145&gt;=INDEX(Matches!$F$2:$F$201,MATCH($A145&amp;"-8",Matches!$J$2:$J$201,0))),"",IF(AND(R145=INDEX(Matches!$G$2:$G$201,MATCH($A145&amp;"-8",Matches!$J$2:$J$201,0)),S145=INDEX(Matches!$H$2:$H$201,MATCH($A145&amp;"-8",Matches!$J$2:$J$201,0))),5,IF(SIGN(R145-S145)&lt;&gt;SIGN(INDEX(Matches!$G$2:$G$201,MATCH($A145&amp;"-8",Matches!$J$2:$J$201,0))-INDEX(Matches!$H$2:$H$201,MATCH($A145&amp;"-8",Matches!$J$2:$J$201,0))),0,IF(R145-S145=INDEX(Matches!$G$2:$G$201,MATCH($A145&amp;"-8",Matches!$J$2:$J$201,0))-INDEX(Matches!$H$2:$H$201,MATCH($A145&amp;"-8",Matches!$J$2:$J$201,0)),3,2))))),""))</f>
        <v/>
      </c>
      <c r="AF145" s="12" t="str">
        <f aca="false">IF(OR($B145="",T145="",U145=""),"",IFERROR(IF(OR(INDEX(Matches!$I$2:$I$201,MATCH($A145&amp;"-9",Matches!$J$2:$J$201,0))="Void",INDEX(Matches!$G$2:$G$201,MATCH($A145&amp;"-9",Matches!$J$2:$J$201,0))="",INDEX(Matches!$H$2:$H$201,MATCH($A145&amp;"-9",Matches!$J$2:$J$201,0))=""),"",IF(AND($C145&lt;&gt;"",INDEX(Matches!$F$2:$F$201,MATCH($A145&amp;"-9",Matches!$J$2:$J$201,0))&lt;&gt;"",$C145&gt;=INDEX(Matches!$F$2:$F$201,MATCH($A145&amp;"-9",Matches!$J$2:$J$201,0))),"",IF(AND(T145=INDEX(Matches!$G$2:$G$201,MATCH($A145&amp;"-9",Matches!$J$2:$J$201,0)),U145=INDEX(Matches!$H$2:$H$201,MATCH($A145&amp;"-9",Matches!$J$2:$J$201,0))),5,IF(SIGN(T145-U145)&lt;&gt;SIGN(INDEX(Matches!$G$2:$G$201,MATCH($A145&amp;"-9",Matches!$J$2:$J$201,0))-INDEX(Matches!$H$2:$H$201,MATCH($A145&amp;"-9",Matches!$J$2:$J$201,0))),0,IF(T145-U145=INDEX(Matches!$G$2:$G$201,MATCH($A145&amp;"-9",Matches!$J$2:$J$201,0))-INDEX(Matches!$H$2:$H$201,MATCH($A145&amp;"-9",Matches!$J$2:$J$201,0)),3,2))))),""))</f>
        <v/>
      </c>
      <c r="AG145" s="12" t="str">
        <f aca="false">IF(OR($B145="",V145="",W145=""),"",IFERROR(IF(OR(INDEX(Matches!$I$2:$I$201,MATCH($A145&amp;"-10",Matches!$J$2:$J$201,0))="Void",INDEX(Matches!$G$2:$G$201,MATCH($A145&amp;"-10",Matches!$J$2:$J$201,0))="",INDEX(Matches!$H$2:$H$201,MATCH($A145&amp;"-10",Matches!$J$2:$J$201,0))=""),"",IF(AND($C145&lt;&gt;"",INDEX(Matches!$F$2:$F$201,MATCH($A145&amp;"-10",Matches!$J$2:$J$201,0))&lt;&gt;"",$C145&gt;=INDEX(Matches!$F$2:$F$201,MATCH($A145&amp;"-10",Matches!$J$2:$J$201,0))),"",IF(AND(V145=INDEX(Matches!$G$2:$G$201,MATCH($A145&amp;"-10",Matches!$J$2:$J$201,0)),W145=INDEX(Matches!$H$2:$H$201,MATCH($A145&amp;"-10",Matches!$J$2:$J$201,0))),5,IF(SIGN(V145-W145)&lt;&gt;SIGN(INDEX(Matches!$G$2:$G$201,MATCH($A145&amp;"-10",Matches!$J$2:$J$201,0))-INDEX(Matches!$H$2:$H$201,MATCH($A145&amp;"-10",Matches!$J$2:$J$201,0))),0,IF(V145-W145=INDEX(Matches!$G$2:$G$201,MATCH($A145&amp;"-10",Matches!$J$2:$J$201,0))-INDEX(Matches!$H$2:$H$201,MATCH($A145&amp;"-10",Matches!$J$2:$J$201,0)),3,2))))),""))</f>
        <v/>
      </c>
      <c r="AH145" s="13" t="str">
        <f aca="false">IF($B145="","",SUM(X145:AG145))</f>
        <v/>
      </c>
      <c r="AI145" s="12" t="str">
        <f aca="false">IF($B145="","",COUNTIF(X145:AG145,5))</f>
        <v/>
      </c>
      <c r="AJ145" s="12" t="str">
        <f aca="false">IF($B145="","",COUNTIF(X145:AG145,"&gt;=2"))</f>
        <v/>
      </c>
      <c r="AK145" s="12" t="str">
        <f aca="false">IF($B145="","",COUNT(X145:AG145))</f>
        <v/>
      </c>
    </row>
    <row r="146" customFormat="false" ht="15" hidden="false" customHeight="false" outlineLevel="0" collapsed="false">
      <c r="A146" s="7"/>
      <c r="B146" s="7"/>
      <c r="C146" s="1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12" t="str">
        <f aca="false">IF(OR($B146="",D146="",E146=""),"",IFERROR(IF(OR(INDEX(Matches!$I$2:$I$201,MATCH($A146&amp;"-1",Matches!$J$2:$J$201,0))="Void",INDEX(Matches!$G$2:$G$201,MATCH($A146&amp;"-1",Matches!$J$2:$J$201,0))="",INDEX(Matches!$H$2:$H$201,MATCH($A146&amp;"-1",Matches!$J$2:$J$201,0))=""),"",IF(AND($C146&lt;&gt;"",INDEX(Matches!$F$2:$F$201,MATCH($A146&amp;"-1",Matches!$J$2:$J$201,0))&lt;&gt;"",$C146&gt;=INDEX(Matches!$F$2:$F$201,MATCH($A146&amp;"-1",Matches!$J$2:$J$201,0))),"",IF(AND(D146=INDEX(Matches!$G$2:$G$201,MATCH($A146&amp;"-1",Matches!$J$2:$J$201,0)),E146=INDEX(Matches!$H$2:$H$201,MATCH($A146&amp;"-1",Matches!$J$2:$J$201,0))),5,IF(SIGN(D146-E146)&lt;&gt;SIGN(INDEX(Matches!$G$2:$G$201,MATCH($A146&amp;"-1",Matches!$J$2:$J$201,0))-INDEX(Matches!$H$2:$H$201,MATCH($A146&amp;"-1",Matches!$J$2:$J$201,0))),0,IF(D146-E146=INDEX(Matches!$G$2:$G$201,MATCH($A146&amp;"-1",Matches!$J$2:$J$201,0))-INDEX(Matches!$H$2:$H$201,MATCH($A146&amp;"-1",Matches!$J$2:$J$201,0)),3,2))))),""))</f>
        <v/>
      </c>
      <c r="Y146" s="12" t="str">
        <f aca="false">IF(OR($B146="",F146="",G146=""),"",IFERROR(IF(OR(INDEX(Matches!$I$2:$I$201,MATCH($A146&amp;"-2",Matches!$J$2:$J$201,0))="Void",INDEX(Matches!$G$2:$G$201,MATCH($A146&amp;"-2",Matches!$J$2:$J$201,0))="",INDEX(Matches!$H$2:$H$201,MATCH($A146&amp;"-2",Matches!$J$2:$J$201,0))=""),"",IF(AND($C146&lt;&gt;"",INDEX(Matches!$F$2:$F$201,MATCH($A146&amp;"-2",Matches!$J$2:$J$201,0))&lt;&gt;"",$C146&gt;=INDEX(Matches!$F$2:$F$201,MATCH($A146&amp;"-2",Matches!$J$2:$J$201,0))),"",IF(AND(F146=INDEX(Matches!$G$2:$G$201,MATCH($A146&amp;"-2",Matches!$J$2:$J$201,0)),G146=INDEX(Matches!$H$2:$H$201,MATCH($A146&amp;"-2",Matches!$J$2:$J$201,0))),5,IF(SIGN(F146-G146)&lt;&gt;SIGN(INDEX(Matches!$G$2:$G$201,MATCH($A146&amp;"-2",Matches!$J$2:$J$201,0))-INDEX(Matches!$H$2:$H$201,MATCH($A146&amp;"-2",Matches!$J$2:$J$201,0))),0,IF(F146-G146=INDEX(Matches!$G$2:$G$201,MATCH($A146&amp;"-2",Matches!$J$2:$J$201,0))-INDEX(Matches!$H$2:$H$201,MATCH($A146&amp;"-2",Matches!$J$2:$J$201,0)),3,2))))),""))</f>
        <v/>
      </c>
      <c r="Z146" s="12" t="str">
        <f aca="false">IF(OR($B146="",H146="",I146=""),"",IFERROR(IF(OR(INDEX(Matches!$I$2:$I$201,MATCH($A146&amp;"-3",Matches!$J$2:$J$201,0))="Void",INDEX(Matches!$G$2:$G$201,MATCH($A146&amp;"-3",Matches!$J$2:$J$201,0))="",INDEX(Matches!$H$2:$H$201,MATCH($A146&amp;"-3",Matches!$J$2:$J$201,0))=""),"",IF(AND($C146&lt;&gt;"",INDEX(Matches!$F$2:$F$201,MATCH($A146&amp;"-3",Matches!$J$2:$J$201,0))&lt;&gt;"",$C146&gt;=INDEX(Matches!$F$2:$F$201,MATCH($A146&amp;"-3",Matches!$J$2:$J$201,0))),"",IF(AND(H146=INDEX(Matches!$G$2:$G$201,MATCH($A146&amp;"-3",Matches!$J$2:$J$201,0)),I146=INDEX(Matches!$H$2:$H$201,MATCH($A146&amp;"-3",Matches!$J$2:$J$201,0))),5,IF(SIGN(H146-I146)&lt;&gt;SIGN(INDEX(Matches!$G$2:$G$201,MATCH($A146&amp;"-3",Matches!$J$2:$J$201,0))-INDEX(Matches!$H$2:$H$201,MATCH($A146&amp;"-3",Matches!$J$2:$J$201,0))),0,IF(H146-I146=INDEX(Matches!$G$2:$G$201,MATCH($A146&amp;"-3",Matches!$J$2:$J$201,0))-INDEX(Matches!$H$2:$H$201,MATCH($A146&amp;"-3",Matches!$J$2:$J$201,0)),3,2))))),""))</f>
        <v/>
      </c>
      <c r="AA146" s="12" t="str">
        <f aca="false">IF(OR($B146="",J146="",K146=""),"",IFERROR(IF(OR(INDEX(Matches!$I$2:$I$201,MATCH($A146&amp;"-4",Matches!$J$2:$J$201,0))="Void",INDEX(Matches!$G$2:$G$201,MATCH($A146&amp;"-4",Matches!$J$2:$J$201,0))="",INDEX(Matches!$H$2:$H$201,MATCH($A146&amp;"-4",Matches!$J$2:$J$201,0))=""),"",IF(AND($C146&lt;&gt;"",INDEX(Matches!$F$2:$F$201,MATCH($A146&amp;"-4",Matches!$J$2:$J$201,0))&lt;&gt;"",$C146&gt;=INDEX(Matches!$F$2:$F$201,MATCH($A146&amp;"-4",Matches!$J$2:$J$201,0))),"",IF(AND(J146=INDEX(Matches!$G$2:$G$201,MATCH($A146&amp;"-4",Matches!$J$2:$J$201,0)),K146=INDEX(Matches!$H$2:$H$201,MATCH($A146&amp;"-4",Matches!$J$2:$J$201,0))),5,IF(SIGN(J146-K146)&lt;&gt;SIGN(INDEX(Matches!$G$2:$G$201,MATCH($A146&amp;"-4",Matches!$J$2:$J$201,0))-INDEX(Matches!$H$2:$H$201,MATCH($A146&amp;"-4",Matches!$J$2:$J$201,0))),0,IF(J146-K146=INDEX(Matches!$G$2:$G$201,MATCH($A146&amp;"-4",Matches!$J$2:$J$201,0))-INDEX(Matches!$H$2:$H$201,MATCH($A146&amp;"-4",Matches!$J$2:$J$201,0)),3,2))))),""))</f>
        <v/>
      </c>
      <c r="AB146" s="12" t="str">
        <f aca="false">IF(OR($B146="",L146="",M146=""),"",IFERROR(IF(OR(INDEX(Matches!$I$2:$I$201,MATCH($A146&amp;"-5",Matches!$J$2:$J$201,0))="Void",INDEX(Matches!$G$2:$G$201,MATCH($A146&amp;"-5",Matches!$J$2:$J$201,0))="",INDEX(Matches!$H$2:$H$201,MATCH($A146&amp;"-5",Matches!$J$2:$J$201,0))=""),"",IF(AND($C146&lt;&gt;"",INDEX(Matches!$F$2:$F$201,MATCH($A146&amp;"-5",Matches!$J$2:$J$201,0))&lt;&gt;"",$C146&gt;=INDEX(Matches!$F$2:$F$201,MATCH($A146&amp;"-5",Matches!$J$2:$J$201,0))),"",IF(AND(L146=INDEX(Matches!$G$2:$G$201,MATCH($A146&amp;"-5",Matches!$J$2:$J$201,0)),M146=INDEX(Matches!$H$2:$H$201,MATCH($A146&amp;"-5",Matches!$J$2:$J$201,0))),5,IF(SIGN(L146-M146)&lt;&gt;SIGN(INDEX(Matches!$G$2:$G$201,MATCH($A146&amp;"-5",Matches!$J$2:$J$201,0))-INDEX(Matches!$H$2:$H$201,MATCH($A146&amp;"-5",Matches!$J$2:$J$201,0))),0,IF(L146-M146=INDEX(Matches!$G$2:$G$201,MATCH($A146&amp;"-5",Matches!$J$2:$J$201,0))-INDEX(Matches!$H$2:$H$201,MATCH($A146&amp;"-5",Matches!$J$2:$J$201,0)),3,2))))),""))</f>
        <v/>
      </c>
      <c r="AC146" s="12" t="str">
        <f aca="false">IF(OR($B146="",N146="",O146=""),"",IFERROR(IF(OR(INDEX(Matches!$I$2:$I$201,MATCH($A146&amp;"-6",Matches!$J$2:$J$201,0))="Void",INDEX(Matches!$G$2:$G$201,MATCH($A146&amp;"-6",Matches!$J$2:$J$201,0))="",INDEX(Matches!$H$2:$H$201,MATCH($A146&amp;"-6",Matches!$J$2:$J$201,0))=""),"",IF(AND($C146&lt;&gt;"",INDEX(Matches!$F$2:$F$201,MATCH($A146&amp;"-6",Matches!$J$2:$J$201,0))&lt;&gt;"",$C146&gt;=INDEX(Matches!$F$2:$F$201,MATCH($A146&amp;"-6",Matches!$J$2:$J$201,0))),"",IF(AND(N146=INDEX(Matches!$G$2:$G$201,MATCH($A146&amp;"-6",Matches!$J$2:$J$201,0)),O146=INDEX(Matches!$H$2:$H$201,MATCH($A146&amp;"-6",Matches!$J$2:$J$201,0))),5,IF(SIGN(N146-O146)&lt;&gt;SIGN(INDEX(Matches!$G$2:$G$201,MATCH($A146&amp;"-6",Matches!$J$2:$J$201,0))-INDEX(Matches!$H$2:$H$201,MATCH($A146&amp;"-6",Matches!$J$2:$J$201,0))),0,IF(N146-O146=INDEX(Matches!$G$2:$G$201,MATCH($A146&amp;"-6",Matches!$J$2:$J$201,0))-INDEX(Matches!$H$2:$H$201,MATCH($A146&amp;"-6",Matches!$J$2:$J$201,0)),3,2))))),""))</f>
        <v/>
      </c>
      <c r="AD146" s="12" t="str">
        <f aca="false">IF(OR($B146="",P146="",Q146=""),"",IFERROR(IF(OR(INDEX(Matches!$I$2:$I$201,MATCH($A146&amp;"-7",Matches!$J$2:$J$201,0))="Void",INDEX(Matches!$G$2:$G$201,MATCH($A146&amp;"-7",Matches!$J$2:$J$201,0))="",INDEX(Matches!$H$2:$H$201,MATCH($A146&amp;"-7",Matches!$J$2:$J$201,0))=""),"",IF(AND($C146&lt;&gt;"",INDEX(Matches!$F$2:$F$201,MATCH($A146&amp;"-7",Matches!$J$2:$J$201,0))&lt;&gt;"",$C146&gt;=INDEX(Matches!$F$2:$F$201,MATCH($A146&amp;"-7",Matches!$J$2:$J$201,0))),"",IF(AND(P146=INDEX(Matches!$G$2:$G$201,MATCH($A146&amp;"-7",Matches!$J$2:$J$201,0)),Q146=INDEX(Matches!$H$2:$H$201,MATCH($A146&amp;"-7",Matches!$J$2:$J$201,0))),5,IF(SIGN(P146-Q146)&lt;&gt;SIGN(INDEX(Matches!$G$2:$G$201,MATCH($A146&amp;"-7",Matches!$J$2:$J$201,0))-INDEX(Matches!$H$2:$H$201,MATCH($A146&amp;"-7",Matches!$J$2:$J$201,0))),0,IF(P146-Q146=INDEX(Matches!$G$2:$G$201,MATCH($A146&amp;"-7",Matches!$J$2:$J$201,0))-INDEX(Matches!$H$2:$H$201,MATCH($A146&amp;"-7",Matches!$J$2:$J$201,0)),3,2))))),""))</f>
        <v/>
      </c>
      <c r="AE146" s="12" t="str">
        <f aca="false">IF(OR($B146="",R146="",S146=""),"",IFERROR(IF(OR(INDEX(Matches!$I$2:$I$201,MATCH($A146&amp;"-8",Matches!$J$2:$J$201,0))="Void",INDEX(Matches!$G$2:$G$201,MATCH($A146&amp;"-8",Matches!$J$2:$J$201,0))="",INDEX(Matches!$H$2:$H$201,MATCH($A146&amp;"-8",Matches!$J$2:$J$201,0))=""),"",IF(AND($C146&lt;&gt;"",INDEX(Matches!$F$2:$F$201,MATCH($A146&amp;"-8",Matches!$J$2:$J$201,0))&lt;&gt;"",$C146&gt;=INDEX(Matches!$F$2:$F$201,MATCH($A146&amp;"-8",Matches!$J$2:$J$201,0))),"",IF(AND(R146=INDEX(Matches!$G$2:$G$201,MATCH($A146&amp;"-8",Matches!$J$2:$J$201,0)),S146=INDEX(Matches!$H$2:$H$201,MATCH($A146&amp;"-8",Matches!$J$2:$J$201,0))),5,IF(SIGN(R146-S146)&lt;&gt;SIGN(INDEX(Matches!$G$2:$G$201,MATCH($A146&amp;"-8",Matches!$J$2:$J$201,0))-INDEX(Matches!$H$2:$H$201,MATCH($A146&amp;"-8",Matches!$J$2:$J$201,0))),0,IF(R146-S146=INDEX(Matches!$G$2:$G$201,MATCH($A146&amp;"-8",Matches!$J$2:$J$201,0))-INDEX(Matches!$H$2:$H$201,MATCH($A146&amp;"-8",Matches!$J$2:$J$201,0)),3,2))))),""))</f>
        <v/>
      </c>
      <c r="AF146" s="12" t="str">
        <f aca="false">IF(OR($B146="",T146="",U146=""),"",IFERROR(IF(OR(INDEX(Matches!$I$2:$I$201,MATCH($A146&amp;"-9",Matches!$J$2:$J$201,0))="Void",INDEX(Matches!$G$2:$G$201,MATCH($A146&amp;"-9",Matches!$J$2:$J$201,0))="",INDEX(Matches!$H$2:$H$201,MATCH($A146&amp;"-9",Matches!$J$2:$J$201,0))=""),"",IF(AND($C146&lt;&gt;"",INDEX(Matches!$F$2:$F$201,MATCH($A146&amp;"-9",Matches!$J$2:$J$201,0))&lt;&gt;"",$C146&gt;=INDEX(Matches!$F$2:$F$201,MATCH($A146&amp;"-9",Matches!$J$2:$J$201,0))),"",IF(AND(T146=INDEX(Matches!$G$2:$G$201,MATCH($A146&amp;"-9",Matches!$J$2:$J$201,0)),U146=INDEX(Matches!$H$2:$H$201,MATCH($A146&amp;"-9",Matches!$J$2:$J$201,0))),5,IF(SIGN(T146-U146)&lt;&gt;SIGN(INDEX(Matches!$G$2:$G$201,MATCH($A146&amp;"-9",Matches!$J$2:$J$201,0))-INDEX(Matches!$H$2:$H$201,MATCH($A146&amp;"-9",Matches!$J$2:$J$201,0))),0,IF(T146-U146=INDEX(Matches!$G$2:$G$201,MATCH($A146&amp;"-9",Matches!$J$2:$J$201,0))-INDEX(Matches!$H$2:$H$201,MATCH($A146&amp;"-9",Matches!$J$2:$J$201,0)),3,2))))),""))</f>
        <v/>
      </c>
      <c r="AG146" s="12" t="str">
        <f aca="false">IF(OR($B146="",V146="",W146=""),"",IFERROR(IF(OR(INDEX(Matches!$I$2:$I$201,MATCH($A146&amp;"-10",Matches!$J$2:$J$201,0))="Void",INDEX(Matches!$G$2:$G$201,MATCH($A146&amp;"-10",Matches!$J$2:$J$201,0))="",INDEX(Matches!$H$2:$H$201,MATCH($A146&amp;"-10",Matches!$J$2:$J$201,0))=""),"",IF(AND($C146&lt;&gt;"",INDEX(Matches!$F$2:$F$201,MATCH($A146&amp;"-10",Matches!$J$2:$J$201,0))&lt;&gt;"",$C146&gt;=INDEX(Matches!$F$2:$F$201,MATCH($A146&amp;"-10",Matches!$J$2:$J$201,0))),"",IF(AND(V146=INDEX(Matches!$G$2:$G$201,MATCH($A146&amp;"-10",Matches!$J$2:$J$201,0)),W146=INDEX(Matches!$H$2:$H$201,MATCH($A146&amp;"-10",Matches!$J$2:$J$201,0))),5,IF(SIGN(V146-W146)&lt;&gt;SIGN(INDEX(Matches!$G$2:$G$201,MATCH($A146&amp;"-10",Matches!$J$2:$J$201,0))-INDEX(Matches!$H$2:$H$201,MATCH($A146&amp;"-10",Matches!$J$2:$J$201,0))),0,IF(V146-W146=INDEX(Matches!$G$2:$G$201,MATCH($A146&amp;"-10",Matches!$J$2:$J$201,0))-INDEX(Matches!$H$2:$H$201,MATCH($A146&amp;"-10",Matches!$J$2:$J$201,0)),3,2))))),""))</f>
        <v/>
      </c>
      <c r="AH146" s="13" t="str">
        <f aca="false">IF($B146="","",SUM(X146:AG146))</f>
        <v/>
      </c>
      <c r="AI146" s="12" t="str">
        <f aca="false">IF($B146="","",COUNTIF(X146:AG146,5))</f>
        <v/>
      </c>
      <c r="AJ146" s="12" t="str">
        <f aca="false">IF($B146="","",COUNTIF(X146:AG146,"&gt;=2"))</f>
        <v/>
      </c>
      <c r="AK146" s="12" t="str">
        <f aca="false">IF($B146="","",COUNT(X146:AG146))</f>
        <v/>
      </c>
    </row>
    <row r="147" customFormat="false" ht="15" hidden="false" customHeight="false" outlineLevel="0" collapsed="false">
      <c r="A147" s="7"/>
      <c r="B147" s="7"/>
      <c r="C147" s="11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12" t="str">
        <f aca="false">IF(OR($B147="",D147="",E147=""),"",IFERROR(IF(OR(INDEX(Matches!$I$2:$I$201,MATCH($A147&amp;"-1",Matches!$J$2:$J$201,0))="Void",INDEX(Matches!$G$2:$G$201,MATCH($A147&amp;"-1",Matches!$J$2:$J$201,0))="",INDEX(Matches!$H$2:$H$201,MATCH($A147&amp;"-1",Matches!$J$2:$J$201,0))=""),"",IF(AND($C147&lt;&gt;"",INDEX(Matches!$F$2:$F$201,MATCH($A147&amp;"-1",Matches!$J$2:$J$201,0))&lt;&gt;"",$C147&gt;=INDEX(Matches!$F$2:$F$201,MATCH($A147&amp;"-1",Matches!$J$2:$J$201,0))),"",IF(AND(D147=INDEX(Matches!$G$2:$G$201,MATCH($A147&amp;"-1",Matches!$J$2:$J$201,0)),E147=INDEX(Matches!$H$2:$H$201,MATCH($A147&amp;"-1",Matches!$J$2:$J$201,0))),5,IF(SIGN(D147-E147)&lt;&gt;SIGN(INDEX(Matches!$G$2:$G$201,MATCH($A147&amp;"-1",Matches!$J$2:$J$201,0))-INDEX(Matches!$H$2:$H$201,MATCH($A147&amp;"-1",Matches!$J$2:$J$201,0))),0,IF(D147-E147=INDEX(Matches!$G$2:$G$201,MATCH($A147&amp;"-1",Matches!$J$2:$J$201,0))-INDEX(Matches!$H$2:$H$201,MATCH($A147&amp;"-1",Matches!$J$2:$J$201,0)),3,2))))),""))</f>
        <v/>
      </c>
      <c r="Y147" s="12" t="str">
        <f aca="false">IF(OR($B147="",F147="",G147=""),"",IFERROR(IF(OR(INDEX(Matches!$I$2:$I$201,MATCH($A147&amp;"-2",Matches!$J$2:$J$201,0))="Void",INDEX(Matches!$G$2:$G$201,MATCH($A147&amp;"-2",Matches!$J$2:$J$201,0))="",INDEX(Matches!$H$2:$H$201,MATCH($A147&amp;"-2",Matches!$J$2:$J$201,0))=""),"",IF(AND($C147&lt;&gt;"",INDEX(Matches!$F$2:$F$201,MATCH($A147&amp;"-2",Matches!$J$2:$J$201,0))&lt;&gt;"",$C147&gt;=INDEX(Matches!$F$2:$F$201,MATCH($A147&amp;"-2",Matches!$J$2:$J$201,0))),"",IF(AND(F147=INDEX(Matches!$G$2:$G$201,MATCH($A147&amp;"-2",Matches!$J$2:$J$201,0)),G147=INDEX(Matches!$H$2:$H$201,MATCH($A147&amp;"-2",Matches!$J$2:$J$201,0))),5,IF(SIGN(F147-G147)&lt;&gt;SIGN(INDEX(Matches!$G$2:$G$201,MATCH($A147&amp;"-2",Matches!$J$2:$J$201,0))-INDEX(Matches!$H$2:$H$201,MATCH($A147&amp;"-2",Matches!$J$2:$J$201,0))),0,IF(F147-G147=INDEX(Matches!$G$2:$G$201,MATCH($A147&amp;"-2",Matches!$J$2:$J$201,0))-INDEX(Matches!$H$2:$H$201,MATCH($A147&amp;"-2",Matches!$J$2:$J$201,0)),3,2))))),""))</f>
        <v/>
      </c>
      <c r="Z147" s="12" t="str">
        <f aca="false">IF(OR($B147="",H147="",I147=""),"",IFERROR(IF(OR(INDEX(Matches!$I$2:$I$201,MATCH($A147&amp;"-3",Matches!$J$2:$J$201,0))="Void",INDEX(Matches!$G$2:$G$201,MATCH($A147&amp;"-3",Matches!$J$2:$J$201,0))="",INDEX(Matches!$H$2:$H$201,MATCH($A147&amp;"-3",Matches!$J$2:$J$201,0))=""),"",IF(AND($C147&lt;&gt;"",INDEX(Matches!$F$2:$F$201,MATCH($A147&amp;"-3",Matches!$J$2:$J$201,0))&lt;&gt;"",$C147&gt;=INDEX(Matches!$F$2:$F$201,MATCH($A147&amp;"-3",Matches!$J$2:$J$201,0))),"",IF(AND(H147=INDEX(Matches!$G$2:$G$201,MATCH($A147&amp;"-3",Matches!$J$2:$J$201,0)),I147=INDEX(Matches!$H$2:$H$201,MATCH($A147&amp;"-3",Matches!$J$2:$J$201,0))),5,IF(SIGN(H147-I147)&lt;&gt;SIGN(INDEX(Matches!$G$2:$G$201,MATCH($A147&amp;"-3",Matches!$J$2:$J$201,0))-INDEX(Matches!$H$2:$H$201,MATCH($A147&amp;"-3",Matches!$J$2:$J$201,0))),0,IF(H147-I147=INDEX(Matches!$G$2:$G$201,MATCH($A147&amp;"-3",Matches!$J$2:$J$201,0))-INDEX(Matches!$H$2:$H$201,MATCH($A147&amp;"-3",Matches!$J$2:$J$201,0)),3,2))))),""))</f>
        <v/>
      </c>
      <c r="AA147" s="12" t="str">
        <f aca="false">IF(OR($B147="",J147="",K147=""),"",IFERROR(IF(OR(INDEX(Matches!$I$2:$I$201,MATCH($A147&amp;"-4",Matches!$J$2:$J$201,0))="Void",INDEX(Matches!$G$2:$G$201,MATCH($A147&amp;"-4",Matches!$J$2:$J$201,0))="",INDEX(Matches!$H$2:$H$201,MATCH($A147&amp;"-4",Matches!$J$2:$J$201,0))=""),"",IF(AND($C147&lt;&gt;"",INDEX(Matches!$F$2:$F$201,MATCH($A147&amp;"-4",Matches!$J$2:$J$201,0))&lt;&gt;"",$C147&gt;=INDEX(Matches!$F$2:$F$201,MATCH($A147&amp;"-4",Matches!$J$2:$J$201,0))),"",IF(AND(J147=INDEX(Matches!$G$2:$G$201,MATCH($A147&amp;"-4",Matches!$J$2:$J$201,0)),K147=INDEX(Matches!$H$2:$H$201,MATCH($A147&amp;"-4",Matches!$J$2:$J$201,0))),5,IF(SIGN(J147-K147)&lt;&gt;SIGN(INDEX(Matches!$G$2:$G$201,MATCH($A147&amp;"-4",Matches!$J$2:$J$201,0))-INDEX(Matches!$H$2:$H$201,MATCH($A147&amp;"-4",Matches!$J$2:$J$201,0))),0,IF(J147-K147=INDEX(Matches!$G$2:$G$201,MATCH($A147&amp;"-4",Matches!$J$2:$J$201,0))-INDEX(Matches!$H$2:$H$201,MATCH($A147&amp;"-4",Matches!$J$2:$J$201,0)),3,2))))),""))</f>
        <v/>
      </c>
      <c r="AB147" s="12" t="str">
        <f aca="false">IF(OR($B147="",L147="",M147=""),"",IFERROR(IF(OR(INDEX(Matches!$I$2:$I$201,MATCH($A147&amp;"-5",Matches!$J$2:$J$201,0))="Void",INDEX(Matches!$G$2:$G$201,MATCH($A147&amp;"-5",Matches!$J$2:$J$201,0))="",INDEX(Matches!$H$2:$H$201,MATCH($A147&amp;"-5",Matches!$J$2:$J$201,0))=""),"",IF(AND($C147&lt;&gt;"",INDEX(Matches!$F$2:$F$201,MATCH($A147&amp;"-5",Matches!$J$2:$J$201,0))&lt;&gt;"",$C147&gt;=INDEX(Matches!$F$2:$F$201,MATCH($A147&amp;"-5",Matches!$J$2:$J$201,0))),"",IF(AND(L147=INDEX(Matches!$G$2:$G$201,MATCH($A147&amp;"-5",Matches!$J$2:$J$201,0)),M147=INDEX(Matches!$H$2:$H$201,MATCH($A147&amp;"-5",Matches!$J$2:$J$201,0))),5,IF(SIGN(L147-M147)&lt;&gt;SIGN(INDEX(Matches!$G$2:$G$201,MATCH($A147&amp;"-5",Matches!$J$2:$J$201,0))-INDEX(Matches!$H$2:$H$201,MATCH($A147&amp;"-5",Matches!$J$2:$J$201,0))),0,IF(L147-M147=INDEX(Matches!$G$2:$G$201,MATCH($A147&amp;"-5",Matches!$J$2:$J$201,0))-INDEX(Matches!$H$2:$H$201,MATCH($A147&amp;"-5",Matches!$J$2:$J$201,0)),3,2))))),""))</f>
        <v/>
      </c>
      <c r="AC147" s="12" t="str">
        <f aca="false">IF(OR($B147="",N147="",O147=""),"",IFERROR(IF(OR(INDEX(Matches!$I$2:$I$201,MATCH($A147&amp;"-6",Matches!$J$2:$J$201,0))="Void",INDEX(Matches!$G$2:$G$201,MATCH($A147&amp;"-6",Matches!$J$2:$J$201,0))="",INDEX(Matches!$H$2:$H$201,MATCH($A147&amp;"-6",Matches!$J$2:$J$201,0))=""),"",IF(AND($C147&lt;&gt;"",INDEX(Matches!$F$2:$F$201,MATCH($A147&amp;"-6",Matches!$J$2:$J$201,0))&lt;&gt;"",$C147&gt;=INDEX(Matches!$F$2:$F$201,MATCH($A147&amp;"-6",Matches!$J$2:$J$201,0))),"",IF(AND(N147=INDEX(Matches!$G$2:$G$201,MATCH($A147&amp;"-6",Matches!$J$2:$J$201,0)),O147=INDEX(Matches!$H$2:$H$201,MATCH($A147&amp;"-6",Matches!$J$2:$J$201,0))),5,IF(SIGN(N147-O147)&lt;&gt;SIGN(INDEX(Matches!$G$2:$G$201,MATCH($A147&amp;"-6",Matches!$J$2:$J$201,0))-INDEX(Matches!$H$2:$H$201,MATCH($A147&amp;"-6",Matches!$J$2:$J$201,0))),0,IF(N147-O147=INDEX(Matches!$G$2:$G$201,MATCH($A147&amp;"-6",Matches!$J$2:$J$201,0))-INDEX(Matches!$H$2:$H$201,MATCH($A147&amp;"-6",Matches!$J$2:$J$201,0)),3,2))))),""))</f>
        <v/>
      </c>
      <c r="AD147" s="12" t="str">
        <f aca="false">IF(OR($B147="",P147="",Q147=""),"",IFERROR(IF(OR(INDEX(Matches!$I$2:$I$201,MATCH($A147&amp;"-7",Matches!$J$2:$J$201,0))="Void",INDEX(Matches!$G$2:$G$201,MATCH($A147&amp;"-7",Matches!$J$2:$J$201,0))="",INDEX(Matches!$H$2:$H$201,MATCH($A147&amp;"-7",Matches!$J$2:$J$201,0))=""),"",IF(AND($C147&lt;&gt;"",INDEX(Matches!$F$2:$F$201,MATCH($A147&amp;"-7",Matches!$J$2:$J$201,0))&lt;&gt;"",$C147&gt;=INDEX(Matches!$F$2:$F$201,MATCH($A147&amp;"-7",Matches!$J$2:$J$201,0))),"",IF(AND(P147=INDEX(Matches!$G$2:$G$201,MATCH($A147&amp;"-7",Matches!$J$2:$J$201,0)),Q147=INDEX(Matches!$H$2:$H$201,MATCH($A147&amp;"-7",Matches!$J$2:$J$201,0))),5,IF(SIGN(P147-Q147)&lt;&gt;SIGN(INDEX(Matches!$G$2:$G$201,MATCH($A147&amp;"-7",Matches!$J$2:$J$201,0))-INDEX(Matches!$H$2:$H$201,MATCH($A147&amp;"-7",Matches!$J$2:$J$201,0))),0,IF(P147-Q147=INDEX(Matches!$G$2:$G$201,MATCH($A147&amp;"-7",Matches!$J$2:$J$201,0))-INDEX(Matches!$H$2:$H$201,MATCH($A147&amp;"-7",Matches!$J$2:$J$201,0)),3,2))))),""))</f>
        <v/>
      </c>
      <c r="AE147" s="12" t="str">
        <f aca="false">IF(OR($B147="",R147="",S147=""),"",IFERROR(IF(OR(INDEX(Matches!$I$2:$I$201,MATCH($A147&amp;"-8",Matches!$J$2:$J$201,0))="Void",INDEX(Matches!$G$2:$G$201,MATCH($A147&amp;"-8",Matches!$J$2:$J$201,0))="",INDEX(Matches!$H$2:$H$201,MATCH($A147&amp;"-8",Matches!$J$2:$J$201,0))=""),"",IF(AND($C147&lt;&gt;"",INDEX(Matches!$F$2:$F$201,MATCH($A147&amp;"-8",Matches!$J$2:$J$201,0))&lt;&gt;"",$C147&gt;=INDEX(Matches!$F$2:$F$201,MATCH($A147&amp;"-8",Matches!$J$2:$J$201,0))),"",IF(AND(R147=INDEX(Matches!$G$2:$G$201,MATCH($A147&amp;"-8",Matches!$J$2:$J$201,0)),S147=INDEX(Matches!$H$2:$H$201,MATCH($A147&amp;"-8",Matches!$J$2:$J$201,0))),5,IF(SIGN(R147-S147)&lt;&gt;SIGN(INDEX(Matches!$G$2:$G$201,MATCH($A147&amp;"-8",Matches!$J$2:$J$201,0))-INDEX(Matches!$H$2:$H$201,MATCH($A147&amp;"-8",Matches!$J$2:$J$201,0))),0,IF(R147-S147=INDEX(Matches!$G$2:$G$201,MATCH($A147&amp;"-8",Matches!$J$2:$J$201,0))-INDEX(Matches!$H$2:$H$201,MATCH($A147&amp;"-8",Matches!$J$2:$J$201,0)),3,2))))),""))</f>
        <v/>
      </c>
      <c r="AF147" s="12" t="str">
        <f aca="false">IF(OR($B147="",T147="",U147=""),"",IFERROR(IF(OR(INDEX(Matches!$I$2:$I$201,MATCH($A147&amp;"-9",Matches!$J$2:$J$201,0))="Void",INDEX(Matches!$G$2:$G$201,MATCH($A147&amp;"-9",Matches!$J$2:$J$201,0))="",INDEX(Matches!$H$2:$H$201,MATCH($A147&amp;"-9",Matches!$J$2:$J$201,0))=""),"",IF(AND($C147&lt;&gt;"",INDEX(Matches!$F$2:$F$201,MATCH($A147&amp;"-9",Matches!$J$2:$J$201,0))&lt;&gt;"",$C147&gt;=INDEX(Matches!$F$2:$F$201,MATCH($A147&amp;"-9",Matches!$J$2:$J$201,0))),"",IF(AND(T147=INDEX(Matches!$G$2:$G$201,MATCH($A147&amp;"-9",Matches!$J$2:$J$201,0)),U147=INDEX(Matches!$H$2:$H$201,MATCH($A147&amp;"-9",Matches!$J$2:$J$201,0))),5,IF(SIGN(T147-U147)&lt;&gt;SIGN(INDEX(Matches!$G$2:$G$201,MATCH($A147&amp;"-9",Matches!$J$2:$J$201,0))-INDEX(Matches!$H$2:$H$201,MATCH($A147&amp;"-9",Matches!$J$2:$J$201,0))),0,IF(T147-U147=INDEX(Matches!$G$2:$G$201,MATCH($A147&amp;"-9",Matches!$J$2:$J$201,0))-INDEX(Matches!$H$2:$H$201,MATCH($A147&amp;"-9",Matches!$J$2:$J$201,0)),3,2))))),""))</f>
        <v/>
      </c>
      <c r="AG147" s="12" t="str">
        <f aca="false">IF(OR($B147="",V147="",W147=""),"",IFERROR(IF(OR(INDEX(Matches!$I$2:$I$201,MATCH($A147&amp;"-10",Matches!$J$2:$J$201,0))="Void",INDEX(Matches!$G$2:$G$201,MATCH($A147&amp;"-10",Matches!$J$2:$J$201,0))="",INDEX(Matches!$H$2:$H$201,MATCH($A147&amp;"-10",Matches!$J$2:$J$201,0))=""),"",IF(AND($C147&lt;&gt;"",INDEX(Matches!$F$2:$F$201,MATCH($A147&amp;"-10",Matches!$J$2:$J$201,0))&lt;&gt;"",$C147&gt;=INDEX(Matches!$F$2:$F$201,MATCH($A147&amp;"-10",Matches!$J$2:$J$201,0))),"",IF(AND(V147=INDEX(Matches!$G$2:$G$201,MATCH($A147&amp;"-10",Matches!$J$2:$J$201,0)),W147=INDEX(Matches!$H$2:$H$201,MATCH($A147&amp;"-10",Matches!$J$2:$J$201,0))),5,IF(SIGN(V147-W147)&lt;&gt;SIGN(INDEX(Matches!$G$2:$G$201,MATCH($A147&amp;"-10",Matches!$J$2:$J$201,0))-INDEX(Matches!$H$2:$H$201,MATCH($A147&amp;"-10",Matches!$J$2:$J$201,0))),0,IF(V147-W147=INDEX(Matches!$G$2:$G$201,MATCH($A147&amp;"-10",Matches!$J$2:$J$201,0))-INDEX(Matches!$H$2:$H$201,MATCH($A147&amp;"-10",Matches!$J$2:$J$201,0)),3,2))))),""))</f>
        <v/>
      </c>
      <c r="AH147" s="13" t="str">
        <f aca="false">IF($B147="","",SUM(X147:AG147))</f>
        <v/>
      </c>
      <c r="AI147" s="12" t="str">
        <f aca="false">IF($B147="","",COUNTIF(X147:AG147,5))</f>
        <v/>
      </c>
      <c r="AJ147" s="12" t="str">
        <f aca="false">IF($B147="","",COUNTIF(X147:AG147,"&gt;=2"))</f>
        <v/>
      </c>
      <c r="AK147" s="12" t="str">
        <f aca="false">IF($B147="","",COUNT(X147:AG147))</f>
        <v/>
      </c>
    </row>
    <row r="148" customFormat="false" ht="15" hidden="false" customHeight="false" outlineLevel="0" collapsed="false">
      <c r="A148" s="7"/>
      <c r="B148" s="7"/>
      <c r="C148" s="11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12" t="str">
        <f aca="false">IF(OR($B148="",D148="",E148=""),"",IFERROR(IF(OR(INDEX(Matches!$I$2:$I$201,MATCH($A148&amp;"-1",Matches!$J$2:$J$201,0))="Void",INDEX(Matches!$G$2:$G$201,MATCH($A148&amp;"-1",Matches!$J$2:$J$201,0))="",INDEX(Matches!$H$2:$H$201,MATCH($A148&amp;"-1",Matches!$J$2:$J$201,0))=""),"",IF(AND($C148&lt;&gt;"",INDEX(Matches!$F$2:$F$201,MATCH($A148&amp;"-1",Matches!$J$2:$J$201,0))&lt;&gt;"",$C148&gt;=INDEX(Matches!$F$2:$F$201,MATCH($A148&amp;"-1",Matches!$J$2:$J$201,0))),"",IF(AND(D148=INDEX(Matches!$G$2:$G$201,MATCH($A148&amp;"-1",Matches!$J$2:$J$201,0)),E148=INDEX(Matches!$H$2:$H$201,MATCH($A148&amp;"-1",Matches!$J$2:$J$201,0))),5,IF(SIGN(D148-E148)&lt;&gt;SIGN(INDEX(Matches!$G$2:$G$201,MATCH($A148&amp;"-1",Matches!$J$2:$J$201,0))-INDEX(Matches!$H$2:$H$201,MATCH($A148&amp;"-1",Matches!$J$2:$J$201,0))),0,IF(D148-E148=INDEX(Matches!$G$2:$G$201,MATCH($A148&amp;"-1",Matches!$J$2:$J$201,0))-INDEX(Matches!$H$2:$H$201,MATCH($A148&amp;"-1",Matches!$J$2:$J$201,0)),3,2))))),""))</f>
        <v/>
      </c>
      <c r="Y148" s="12" t="str">
        <f aca="false">IF(OR($B148="",F148="",G148=""),"",IFERROR(IF(OR(INDEX(Matches!$I$2:$I$201,MATCH($A148&amp;"-2",Matches!$J$2:$J$201,0))="Void",INDEX(Matches!$G$2:$G$201,MATCH($A148&amp;"-2",Matches!$J$2:$J$201,0))="",INDEX(Matches!$H$2:$H$201,MATCH($A148&amp;"-2",Matches!$J$2:$J$201,0))=""),"",IF(AND($C148&lt;&gt;"",INDEX(Matches!$F$2:$F$201,MATCH($A148&amp;"-2",Matches!$J$2:$J$201,0))&lt;&gt;"",$C148&gt;=INDEX(Matches!$F$2:$F$201,MATCH($A148&amp;"-2",Matches!$J$2:$J$201,0))),"",IF(AND(F148=INDEX(Matches!$G$2:$G$201,MATCH($A148&amp;"-2",Matches!$J$2:$J$201,0)),G148=INDEX(Matches!$H$2:$H$201,MATCH($A148&amp;"-2",Matches!$J$2:$J$201,0))),5,IF(SIGN(F148-G148)&lt;&gt;SIGN(INDEX(Matches!$G$2:$G$201,MATCH($A148&amp;"-2",Matches!$J$2:$J$201,0))-INDEX(Matches!$H$2:$H$201,MATCH($A148&amp;"-2",Matches!$J$2:$J$201,0))),0,IF(F148-G148=INDEX(Matches!$G$2:$G$201,MATCH($A148&amp;"-2",Matches!$J$2:$J$201,0))-INDEX(Matches!$H$2:$H$201,MATCH($A148&amp;"-2",Matches!$J$2:$J$201,0)),3,2))))),""))</f>
        <v/>
      </c>
      <c r="Z148" s="12" t="str">
        <f aca="false">IF(OR($B148="",H148="",I148=""),"",IFERROR(IF(OR(INDEX(Matches!$I$2:$I$201,MATCH($A148&amp;"-3",Matches!$J$2:$J$201,0))="Void",INDEX(Matches!$G$2:$G$201,MATCH($A148&amp;"-3",Matches!$J$2:$J$201,0))="",INDEX(Matches!$H$2:$H$201,MATCH($A148&amp;"-3",Matches!$J$2:$J$201,0))=""),"",IF(AND($C148&lt;&gt;"",INDEX(Matches!$F$2:$F$201,MATCH($A148&amp;"-3",Matches!$J$2:$J$201,0))&lt;&gt;"",$C148&gt;=INDEX(Matches!$F$2:$F$201,MATCH($A148&amp;"-3",Matches!$J$2:$J$201,0))),"",IF(AND(H148=INDEX(Matches!$G$2:$G$201,MATCH($A148&amp;"-3",Matches!$J$2:$J$201,0)),I148=INDEX(Matches!$H$2:$H$201,MATCH($A148&amp;"-3",Matches!$J$2:$J$201,0))),5,IF(SIGN(H148-I148)&lt;&gt;SIGN(INDEX(Matches!$G$2:$G$201,MATCH($A148&amp;"-3",Matches!$J$2:$J$201,0))-INDEX(Matches!$H$2:$H$201,MATCH($A148&amp;"-3",Matches!$J$2:$J$201,0))),0,IF(H148-I148=INDEX(Matches!$G$2:$G$201,MATCH($A148&amp;"-3",Matches!$J$2:$J$201,0))-INDEX(Matches!$H$2:$H$201,MATCH($A148&amp;"-3",Matches!$J$2:$J$201,0)),3,2))))),""))</f>
        <v/>
      </c>
      <c r="AA148" s="12" t="str">
        <f aca="false">IF(OR($B148="",J148="",K148=""),"",IFERROR(IF(OR(INDEX(Matches!$I$2:$I$201,MATCH($A148&amp;"-4",Matches!$J$2:$J$201,0))="Void",INDEX(Matches!$G$2:$G$201,MATCH($A148&amp;"-4",Matches!$J$2:$J$201,0))="",INDEX(Matches!$H$2:$H$201,MATCH($A148&amp;"-4",Matches!$J$2:$J$201,0))=""),"",IF(AND($C148&lt;&gt;"",INDEX(Matches!$F$2:$F$201,MATCH($A148&amp;"-4",Matches!$J$2:$J$201,0))&lt;&gt;"",$C148&gt;=INDEX(Matches!$F$2:$F$201,MATCH($A148&amp;"-4",Matches!$J$2:$J$201,0))),"",IF(AND(J148=INDEX(Matches!$G$2:$G$201,MATCH($A148&amp;"-4",Matches!$J$2:$J$201,0)),K148=INDEX(Matches!$H$2:$H$201,MATCH($A148&amp;"-4",Matches!$J$2:$J$201,0))),5,IF(SIGN(J148-K148)&lt;&gt;SIGN(INDEX(Matches!$G$2:$G$201,MATCH($A148&amp;"-4",Matches!$J$2:$J$201,0))-INDEX(Matches!$H$2:$H$201,MATCH($A148&amp;"-4",Matches!$J$2:$J$201,0))),0,IF(J148-K148=INDEX(Matches!$G$2:$G$201,MATCH($A148&amp;"-4",Matches!$J$2:$J$201,0))-INDEX(Matches!$H$2:$H$201,MATCH($A148&amp;"-4",Matches!$J$2:$J$201,0)),3,2))))),""))</f>
        <v/>
      </c>
      <c r="AB148" s="12" t="str">
        <f aca="false">IF(OR($B148="",L148="",M148=""),"",IFERROR(IF(OR(INDEX(Matches!$I$2:$I$201,MATCH($A148&amp;"-5",Matches!$J$2:$J$201,0))="Void",INDEX(Matches!$G$2:$G$201,MATCH($A148&amp;"-5",Matches!$J$2:$J$201,0))="",INDEX(Matches!$H$2:$H$201,MATCH($A148&amp;"-5",Matches!$J$2:$J$201,0))=""),"",IF(AND($C148&lt;&gt;"",INDEX(Matches!$F$2:$F$201,MATCH($A148&amp;"-5",Matches!$J$2:$J$201,0))&lt;&gt;"",$C148&gt;=INDEX(Matches!$F$2:$F$201,MATCH($A148&amp;"-5",Matches!$J$2:$J$201,0))),"",IF(AND(L148=INDEX(Matches!$G$2:$G$201,MATCH($A148&amp;"-5",Matches!$J$2:$J$201,0)),M148=INDEX(Matches!$H$2:$H$201,MATCH($A148&amp;"-5",Matches!$J$2:$J$201,0))),5,IF(SIGN(L148-M148)&lt;&gt;SIGN(INDEX(Matches!$G$2:$G$201,MATCH($A148&amp;"-5",Matches!$J$2:$J$201,0))-INDEX(Matches!$H$2:$H$201,MATCH($A148&amp;"-5",Matches!$J$2:$J$201,0))),0,IF(L148-M148=INDEX(Matches!$G$2:$G$201,MATCH($A148&amp;"-5",Matches!$J$2:$J$201,0))-INDEX(Matches!$H$2:$H$201,MATCH($A148&amp;"-5",Matches!$J$2:$J$201,0)),3,2))))),""))</f>
        <v/>
      </c>
      <c r="AC148" s="12" t="str">
        <f aca="false">IF(OR($B148="",N148="",O148=""),"",IFERROR(IF(OR(INDEX(Matches!$I$2:$I$201,MATCH($A148&amp;"-6",Matches!$J$2:$J$201,0))="Void",INDEX(Matches!$G$2:$G$201,MATCH($A148&amp;"-6",Matches!$J$2:$J$201,0))="",INDEX(Matches!$H$2:$H$201,MATCH($A148&amp;"-6",Matches!$J$2:$J$201,0))=""),"",IF(AND($C148&lt;&gt;"",INDEX(Matches!$F$2:$F$201,MATCH($A148&amp;"-6",Matches!$J$2:$J$201,0))&lt;&gt;"",$C148&gt;=INDEX(Matches!$F$2:$F$201,MATCH($A148&amp;"-6",Matches!$J$2:$J$201,0))),"",IF(AND(N148=INDEX(Matches!$G$2:$G$201,MATCH($A148&amp;"-6",Matches!$J$2:$J$201,0)),O148=INDEX(Matches!$H$2:$H$201,MATCH($A148&amp;"-6",Matches!$J$2:$J$201,0))),5,IF(SIGN(N148-O148)&lt;&gt;SIGN(INDEX(Matches!$G$2:$G$201,MATCH($A148&amp;"-6",Matches!$J$2:$J$201,0))-INDEX(Matches!$H$2:$H$201,MATCH($A148&amp;"-6",Matches!$J$2:$J$201,0))),0,IF(N148-O148=INDEX(Matches!$G$2:$G$201,MATCH($A148&amp;"-6",Matches!$J$2:$J$201,0))-INDEX(Matches!$H$2:$H$201,MATCH($A148&amp;"-6",Matches!$J$2:$J$201,0)),3,2))))),""))</f>
        <v/>
      </c>
      <c r="AD148" s="12" t="str">
        <f aca="false">IF(OR($B148="",P148="",Q148=""),"",IFERROR(IF(OR(INDEX(Matches!$I$2:$I$201,MATCH($A148&amp;"-7",Matches!$J$2:$J$201,0))="Void",INDEX(Matches!$G$2:$G$201,MATCH($A148&amp;"-7",Matches!$J$2:$J$201,0))="",INDEX(Matches!$H$2:$H$201,MATCH($A148&amp;"-7",Matches!$J$2:$J$201,0))=""),"",IF(AND($C148&lt;&gt;"",INDEX(Matches!$F$2:$F$201,MATCH($A148&amp;"-7",Matches!$J$2:$J$201,0))&lt;&gt;"",$C148&gt;=INDEX(Matches!$F$2:$F$201,MATCH($A148&amp;"-7",Matches!$J$2:$J$201,0))),"",IF(AND(P148=INDEX(Matches!$G$2:$G$201,MATCH($A148&amp;"-7",Matches!$J$2:$J$201,0)),Q148=INDEX(Matches!$H$2:$H$201,MATCH($A148&amp;"-7",Matches!$J$2:$J$201,0))),5,IF(SIGN(P148-Q148)&lt;&gt;SIGN(INDEX(Matches!$G$2:$G$201,MATCH($A148&amp;"-7",Matches!$J$2:$J$201,0))-INDEX(Matches!$H$2:$H$201,MATCH($A148&amp;"-7",Matches!$J$2:$J$201,0))),0,IF(P148-Q148=INDEX(Matches!$G$2:$G$201,MATCH($A148&amp;"-7",Matches!$J$2:$J$201,0))-INDEX(Matches!$H$2:$H$201,MATCH($A148&amp;"-7",Matches!$J$2:$J$201,0)),3,2))))),""))</f>
        <v/>
      </c>
      <c r="AE148" s="12" t="str">
        <f aca="false">IF(OR($B148="",R148="",S148=""),"",IFERROR(IF(OR(INDEX(Matches!$I$2:$I$201,MATCH($A148&amp;"-8",Matches!$J$2:$J$201,0))="Void",INDEX(Matches!$G$2:$G$201,MATCH($A148&amp;"-8",Matches!$J$2:$J$201,0))="",INDEX(Matches!$H$2:$H$201,MATCH($A148&amp;"-8",Matches!$J$2:$J$201,0))=""),"",IF(AND($C148&lt;&gt;"",INDEX(Matches!$F$2:$F$201,MATCH($A148&amp;"-8",Matches!$J$2:$J$201,0))&lt;&gt;"",$C148&gt;=INDEX(Matches!$F$2:$F$201,MATCH($A148&amp;"-8",Matches!$J$2:$J$201,0))),"",IF(AND(R148=INDEX(Matches!$G$2:$G$201,MATCH($A148&amp;"-8",Matches!$J$2:$J$201,0)),S148=INDEX(Matches!$H$2:$H$201,MATCH($A148&amp;"-8",Matches!$J$2:$J$201,0))),5,IF(SIGN(R148-S148)&lt;&gt;SIGN(INDEX(Matches!$G$2:$G$201,MATCH($A148&amp;"-8",Matches!$J$2:$J$201,0))-INDEX(Matches!$H$2:$H$201,MATCH($A148&amp;"-8",Matches!$J$2:$J$201,0))),0,IF(R148-S148=INDEX(Matches!$G$2:$G$201,MATCH($A148&amp;"-8",Matches!$J$2:$J$201,0))-INDEX(Matches!$H$2:$H$201,MATCH($A148&amp;"-8",Matches!$J$2:$J$201,0)),3,2))))),""))</f>
        <v/>
      </c>
      <c r="AF148" s="12" t="str">
        <f aca="false">IF(OR($B148="",T148="",U148=""),"",IFERROR(IF(OR(INDEX(Matches!$I$2:$I$201,MATCH($A148&amp;"-9",Matches!$J$2:$J$201,0))="Void",INDEX(Matches!$G$2:$G$201,MATCH($A148&amp;"-9",Matches!$J$2:$J$201,0))="",INDEX(Matches!$H$2:$H$201,MATCH($A148&amp;"-9",Matches!$J$2:$J$201,0))=""),"",IF(AND($C148&lt;&gt;"",INDEX(Matches!$F$2:$F$201,MATCH($A148&amp;"-9",Matches!$J$2:$J$201,0))&lt;&gt;"",$C148&gt;=INDEX(Matches!$F$2:$F$201,MATCH($A148&amp;"-9",Matches!$J$2:$J$201,0))),"",IF(AND(T148=INDEX(Matches!$G$2:$G$201,MATCH($A148&amp;"-9",Matches!$J$2:$J$201,0)),U148=INDEX(Matches!$H$2:$H$201,MATCH($A148&amp;"-9",Matches!$J$2:$J$201,0))),5,IF(SIGN(T148-U148)&lt;&gt;SIGN(INDEX(Matches!$G$2:$G$201,MATCH($A148&amp;"-9",Matches!$J$2:$J$201,0))-INDEX(Matches!$H$2:$H$201,MATCH($A148&amp;"-9",Matches!$J$2:$J$201,0))),0,IF(T148-U148=INDEX(Matches!$G$2:$G$201,MATCH($A148&amp;"-9",Matches!$J$2:$J$201,0))-INDEX(Matches!$H$2:$H$201,MATCH($A148&amp;"-9",Matches!$J$2:$J$201,0)),3,2))))),""))</f>
        <v/>
      </c>
      <c r="AG148" s="12" t="str">
        <f aca="false">IF(OR($B148="",V148="",W148=""),"",IFERROR(IF(OR(INDEX(Matches!$I$2:$I$201,MATCH($A148&amp;"-10",Matches!$J$2:$J$201,0))="Void",INDEX(Matches!$G$2:$G$201,MATCH($A148&amp;"-10",Matches!$J$2:$J$201,0))="",INDEX(Matches!$H$2:$H$201,MATCH($A148&amp;"-10",Matches!$J$2:$J$201,0))=""),"",IF(AND($C148&lt;&gt;"",INDEX(Matches!$F$2:$F$201,MATCH($A148&amp;"-10",Matches!$J$2:$J$201,0))&lt;&gt;"",$C148&gt;=INDEX(Matches!$F$2:$F$201,MATCH($A148&amp;"-10",Matches!$J$2:$J$201,0))),"",IF(AND(V148=INDEX(Matches!$G$2:$G$201,MATCH($A148&amp;"-10",Matches!$J$2:$J$201,0)),W148=INDEX(Matches!$H$2:$H$201,MATCH($A148&amp;"-10",Matches!$J$2:$J$201,0))),5,IF(SIGN(V148-W148)&lt;&gt;SIGN(INDEX(Matches!$G$2:$G$201,MATCH($A148&amp;"-10",Matches!$J$2:$J$201,0))-INDEX(Matches!$H$2:$H$201,MATCH($A148&amp;"-10",Matches!$J$2:$J$201,0))),0,IF(V148-W148=INDEX(Matches!$G$2:$G$201,MATCH($A148&amp;"-10",Matches!$J$2:$J$201,0))-INDEX(Matches!$H$2:$H$201,MATCH($A148&amp;"-10",Matches!$J$2:$J$201,0)),3,2))))),""))</f>
        <v/>
      </c>
      <c r="AH148" s="13" t="str">
        <f aca="false">IF($B148="","",SUM(X148:AG148))</f>
        <v/>
      </c>
      <c r="AI148" s="12" t="str">
        <f aca="false">IF($B148="","",COUNTIF(X148:AG148,5))</f>
        <v/>
      </c>
      <c r="AJ148" s="12" t="str">
        <f aca="false">IF($B148="","",COUNTIF(X148:AG148,"&gt;=2"))</f>
        <v/>
      </c>
      <c r="AK148" s="12" t="str">
        <f aca="false">IF($B148="","",COUNT(X148:AG148))</f>
        <v/>
      </c>
    </row>
    <row r="149" customFormat="false" ht="15" hidden="false" customHeight="false" outlineLevel="0" collapsed="false">
      <c r="A149" s="7"/>
      <c r="B149" s="7"/>
      <c r="C149" s="1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12" t="str">
        <f aca="false">IF(OR($B149="",D149="",E149=""),"",IFERROR(IF(OR(INDEX(Matches!$I$2:$I$201,MATCH($A149&amp;"-1",Matches!$J$2:$J$201,0))="Void",INDEX(Matches!$G$2:$G$201,MATCH($A149&amp;"-1",Matches!$J$2:$J$201,0))="",INDEX(Matches!$H$2:$H$201,MATCH($A149&amp;"-1",Matches!$J$2:$J$201,0))=""),"",IF(AND($C149&lt;&gt;"",INDEX(Matches!$F$2:$F$201,MATCH($A149&amp;"-1",Matches!$J$2:$J$201,0))&lt;&gt;"",$C149&gt;=INDEX(Matches!$F$2:$F$201,MATCH($A149&amp;"-1",Matches!$J$2:$J$201,0))),"",IF(AND(D149=INDEX(Matches!$G$2:$G$201,MATCH($A149&amp;"-1",Matches!$J$2:$J$201,0)),E149=INDEX(Matches!$H$2:$H$201,MATCH($A149&amp;"-1",Matches!$J$2:$J$201,0))),5,IF(SIGN(D149-E149)&lt;&gt;SIGN(INDEX(Matches!$G$2:$G$201,MATCH($A149&amp;"-1",Matches!$J$2:$J$201,0))-INDEX(Matches!$H$2:$H$201,MATCH($A149&amp;"-1",Matches!$J$2:$J$201,0))),0,IF(D149-E149=INDEX(Matches!$G$2:$G$201,MATCH($A149&amp;"-1",Matches!$J$2:$J$201,0))-INDEX(Matches!$H$2:$H$201,MATCH($A149&amp;"-1",Matches!$J$2:$J$201,0)),3,2))))),""))</f>
        <v/>
      </c>
      <c r="Y149" s="12" t="str">
        <f aca="false">IF(OR($B149="",F149="",G149=""),"",IFERROR(IF(OR(INDEX(Matches!$I$2:$I$201,MATCH($A149&amp;"-2",Matches!$J$2:$J$201,0))="Void",INDEX(Matches!$G$2:$G$201,MATCH($A149&amp;"-2",Matches!$J$2:$J$201,0))="",INDEX(Matches!$H$2:$H$201,MATCH($A149&amp;"-2",Matches!$J$2:$J$201,0))=""),"",IF(AND($C149&lt;&gt;"",INDEX(Matches!$F$2:$F$201,MATCH($A149&amp;"-2",Matches!$J$2:$J$201,0))&lt;&gt;"",$C149&gt;=INDEX(Matches!$F$2:$F$201,MATCH($A149&amp;"-2",Matches!$J$2:$J$201,0))),"",IF(AND(F149=INDEX(Matches!$G$2:$G$201,MATCH($A149&amp;"-2",Matches!$J$2:$J$201,0)),G149=INDEX(Matches!$H$2:$H$201,MATCH($A149&amp;"-2",Matches!$J$2:$J$201,0))),5,IF(SIGN(F149-G149)&lt;&gt;SIGN(INDEX(Matches!$G$2:$G$201,MATCH($A149&amp;"-2",Matches!$J$2:$J$201,0))-INDEX(Matches!$H$2:$H$201,MATCH($A149&amp;"-2",Matches!$J$2:$J$201,0))),0,IF(F149-G149=INDEX(Matches!$G$2:$G$201,MATCH($A149&amp;"-2",Matches!$J$2:$J$201,0))-INDEX(Matches!$H$2:$H$201,MATCH($A149&amp;"-2",Matches!$J$2:$J$201,0)),3,2))))),""))</f>
        <v/>
      </c>
      <c r="Z149" s="12" t="str">
        <f aca="false">IF(OR($B149="",H149="",I149=""),"",IFERROR(IF(OR(INDEX(Matches!$I$2:$I$201,MATCH($A149&amp;"-3",Matches!$J$2:$J$201,0))="Void",INDEX(Matches!$G$2:$G$201,MATCH($A149&amp;"-3",Matches!$J$2:$J$201,0))="",INDEX(Matches!$H$2:$H$201,MATCH($A149&amp;"-3",Matches!$J$2:$J$201,0))=""),"",IF(AND($C149&lt;&gt;"",INDEX(Matches!$F$2:$F$201,MATCH($A149&amp;"-3",Matches!$J$2:$J$201,0))&lt;&gt;"",$C149&gt;=INDEX(Matches!$F$2:$F$201,MATCH($A149&amp;"-3",Matches!$J$2:$J$201,0))),"",IF(AND(H149=INDEX(Matches!$G$2:$G$201,MATCH($A149&amp;"-3",Matches!$J$2:$J$201,0)),I149=INDEX(Matches!$H$2:$H$201,MATCH($A149&amp;"-3",Matches!$J$2:$J$201,0))),5,IF(SIGN(H149-I149)&lt;&gt;SIGN(INDEX(Matches!$G$2:$G$201,MATCH($A149&amp;"-3",Matches!$J$2:$J$201,0))-INDEX(Matches!$H$2:$H$201,MATCH($A149&amp;"-3",Matches!$J$2:$J$201,0))),0,IF(H149-I149=INDEX(Matches!$G$2:$G$201,MATCH($A149&amp;"-3",Matches!$J$2:$J$201,0))-INDEX(Matches!$H$2:$H$201,MATCH($A149&amp;"-3",Matches!$J$2:$J$201,0)),3,2))))),""))</f>
        <v/>
      </c>
      <c r="AA149" s="12" t="str">
        <f aca="false">IF(OR($B149="",J149="",K149=""),"",IFERROR(IF(OR(INDEX(Matches!$I$2:$I$201,MATCH($A149&amp;"-4",Matches!$J$2:$J$201,0))="Void",INDEX(Matches!$G$2:$G$201,MATCH($A149&amp;"-4",Matches!$J$2:$J$201,0))="",INDEX(Matches!$H$2:$H$201,MATCH($A149&amp;"-4",Matches!$J$2:$J$201,0))=""),"",IF(AND($C149&lt;&gt;"",INDEX(Matches!$F$2:$F$201,MATCH($A149&amp;"-4",Matches!$J$2:$J$201,0))&lt;&gt;"",$C149&gt;=INDEX(Matches!$F$2:$F$201,MATCH($A149&amp;"-4",Matches!$J$2:$J$201,0))),"",IF(AND(J149=INDEX(Matches!$G$2:$G$201,MATCH($A149&amp;"-4",Matches!$J$2:$J$201,0)),K149=INDEX(Matches!$H$2:$H$201,MATCH($A149&amp;"-4",Matches!$J$2:$J$201,0))),5,IF(SIGN(J149-K149)&lt;&gt;SIGN(INDEX(Matches!$G$2:$G$201,MATCH($A149&amp;"-4",Matches!$J$2:$J$201,0))-INDEX(Matches!$H$2:$H$201,MATCH($A149&amp;"-4",Matches!$J$2:$J$201,0))),0,IF(J149-K149=INDEX(Matches!$G$2:$G$201,MATCH($A149&amp;"-4",Matches!$J$2:$J$201,0))-INDEX(Matches!$H$2:$H$201,MATCH($A149&amp;"-4",Matches!$J$2:$J$201,0)),3,2))))),""))</f>
        <v/>
      </c>
      <c r="AB149" s="12" t="str">
        <f aca="false">IF(OR($B149="",L149="",M149=""),"",IFERROR(IF(OR(INDEX(Matches!$I$2:$I$201,MATCH($A149&amp;"-5",Matches!$J$2:$J$201,0))="Void",INDEX(Matches!$G$2:$G$201,MATCH($A149&amp;"-5",Matches!$J$2:$J$201,0))="",INDEX(Matches!$H$2:$H$201,MATCH($A149&amp;"-5",Matches!$J$2:$J$201,0))=""),"",IF(AND($C149&lt;&gt;"",INDEX(Matches!$F$2:$F$201,MATCH($A149&amp;"-5",Matches!$J$2:$J$201,0))&lt;&gt;"",$C149&gt;=INDEX(Matches!$F$2:$F$201,MATCH($A149&amp;"-5",Matches!$J$2:$J$201,0))),"",IF(AND(L149=INDEX(Matches!$G$2:$G$201,MATCH($A149&amp;"-5",Matches!$J$2:$J$201,0)),M149=INDEX(Matches!$H$2:$H$201,MATCH($A149&amp;"-5",Matches!$J$2:$J$201,0))),5,IF(SIGN(L149-M149)&lt;&gt;SIGN(INDEX(Matches!$G$2:$G$201,MATCH($A149&amp;"-5",Matches!$J$2:$J$201,0))-INDEX(Matches!$H$2:$H$201,MATCH($A149&amp;"-5",Matches!$J$2:$J$201,0))),0,IF(L149-M149=INDEX(Matches!$G$2:$G$201,MATCH($A149&amp;"-5",Matches!$J$2:$J$201,0))-INDEX(Matches!$H$2:$H$201,MATCH($A149&amp;"-5",Matches!$J$2:$J$201,0)),3,2))))),""))</f>
        <v/>
      </c>
      <c r="AC149" s="12" t="str">
        <f aca="false">IF(OR($B149="",N149="",O149=""),"",IFERROR(IF(OR(INDEX(Matches!$I$2:$I$201,MATCH($A149&amp;"-6",Matches!$J$2:$J$201,0))="Void",INDEX(Matches!$G$2:$G$201,MATCH($A149&amp;"-6",Matches!$J$2:$J$201,0))="",INDEX(Matches!$H$2:$H$201,MATCH($A149&amp;"-6",Matches!$J$2:$J$201,0))=""),"",IF(AND($C149&lt;&gt;"",INDEX(Matches!$F$2:$F$201,MATCH($A149&amp;"-6",Matches!$J$2:$J$201,0))&lt;&gt;"",$C149&gt;=INDEX(Matches!$F$2:$F$201,MATCH($A149&amp;"-6",Matches!$J$2:$J$201,0))),"",IF(AND(N149=INDEX(Matches!$G$2:$G$201,MATCH($A149&amp;"-6",Matches!$J$2:$J$201,0)),O149=INDEX(Matches!$H$2:$H$201,MATCH($A149&amp;"-6",Matches!$J$2:$J$201,0))),5,IF(SIGN(N149-O149)&lt;&gt;SIGN(INDEX(Matches!$G$2:$G$201,MATCH($A149&amp;"-6",Matches!$J$2:$J$201,0))-INDEX(Matches!$H$2:$H$201,MATCH($A149&amp;"-6",Matches!$J$2:$J$201,0))),0,IF(N149-O149=INDEX(Matches!$G$2:$G$201,MATCH($A149&amp;"-6",Matches!$J$2:$J$201,0))-INDEX(Matches!$H$2:$H$201,MATCH($A149&amp;"-6",Matches!$J$2:$J$201,0)),3,2))))),""))</f>
        <v/>
      </c>
      <c r="AD149" s="12" t="str">
        <f aca="false">IF(OR($B149="",P149="",Q149=""),"",IFERROR(IF(OR(INDEX(Matches!$I$2:$I$201,MATCH($A149&amp;"-7",Matches!$J$2:$J$201,0))="Void",INDEX(Matches!$G$2:$G$201,MATCH($A149&amp;"-7",Matches!$J$2:$J$201,0))="",INDEX(Matches!$H$2:$H$201,MATCH($A149&amp;"-7",Matches!$J$2:$J$201,0))=""),"",IF(AND($C149&lt;&gt;"",INDEX(Matches!$F$2:$F$201,MATCH($A149&amp;"-7",Matches!$J$2:$J$201,0))&lt;&gt;"",$C149&gt;=INDEX(Matches!$F$2:$F$201,MATCH($A149&amp;"-7",Matches!$J$2:$J$201,0))),"",IF(AND(P149=INDEX(Matches!$G$2:$G$201,MATCH($A149&amp;"-7",Matches!$J$2:$J$201,0)),Q149=INDEX(Matches!$H$2:$H$201,MATCH($A149&amp;"-7",Matches!$J$2:$J$201,0))),5,IF(SIGN(P149-Q149)&lt;&gt;SIGN(INDEX(Matches!$G$2:$G$201,MATCH($A149&amp;"-7",Matches!$J$2:$J$201,0))-INDEX(Matches!$H$2:$H$201,MATCH($A149&amp;"-7",Matches!$J$2:$J$201,0))),0,IF(P149-Q149=INDEX(Matches!$G$2:$G$201,MATCH($A149&amp;"-7",Matches!$J$2:$J$201,0))-INDEX(Matches!$H$2:$H$201,MATCH($A149&amp;"-7",Matches!$J$2:$J$201,0)),3,2))))),""))</f>
        <v/>
      </c>
      <c r="AE149" s="12" t="str">
        <f aca="false">IF(OR($B149="",R149="",S149=""),"",IFERROR(IF(OR(INDEX(Matches!$I$2:$I$201,MATCH($A149&amp;"-8",Matches!$J$2:$J$201,0))="Void",INDEX(Matches!$G$2:$G$201,MATCH($A149&amp;"-8",Matches!$J$2:$J$201,0))="",INDEX(Matches!$H$2:$H$201,MATCH($A149&amp;"-8",Matches!$J$2:$J$201,0))=""),"",IF(AND($C149&lt;&gt;"",INDEX(Matches!$F$2:$F$201,MATCH($A149&amp;"-8",Matches!$J$2:$J$201,0))&lt;&gt;"",$C149&gt;=INDEX(Matches!$F$2:$F$201,MATCH($A149&amp;"-8",Matches!$J$2:$J$201,0))),"",IF(AND(R149=INDEX(Matches!$G$2:$G$201,MATCH($A149&amp;"-8",Matches!$J$2:$J$201,0)),S149=INDEX(Matches!$H$2:$H$201,MATCH($A149&amp;"-8",Matches!$J$2:$J$201,0))),5,IF(SIGN(R149-S149)&lt;&gt;SIGN(INDEX(Matches!$G$2:$G$201,MATCH($A149&amp;"-8",Matches!$J$2:$J$201,0))-INDEX(Matches!$H$2:$H$201,MATCH($A149&amp;"-8",Matches!$J$2:$J$201,0))),0,IF(R149-S149=INDEX(Matches!$G$2:$G$201,MATCH($A149&amp;"-8",Matches!$J$2:$J$201,0))-INDEX(Matches!$H$2:$H$201,MATCH($A149&amp;"-8",Matches!$J$2:$J$201,0)),3,2))))),""))</f>
        <v/>
      </c>
      <c r="AF149" s="12" t="str">
        <f aca="false">IF(OR($B149="",T149="",U149=""),"",IFERROR(IF(OR(INDEX(Matches!$I$2:$I$201,MATCH($A149&amp;"-9",Matches!$J$2:$J$201,0))="Void",INDEX(Matches!$G$2:$G$201,MATCH($A149&amp;"-9",Matches!$J$2:$J$201,0))="",INDEX(Matches!$H$2:$H$201,MATCH($A149&amp;"-9",Matches!$J$2:$J$201,0))=""),"",IF(AND($C149&lt;&gt;"",INDEX(Matches!$F$2:$F$201,MATCH($A149&amp;"-9",Matches!$J$2:$J$201,0))&lt;&gt;"",$C149&gt;=INDEX(Matches!$F$2:$F$201,MATCH($A149&amp;"-9",Matches!$J$2:$J$201,0))),"",IF(AND(T149=INDEX(Matches!$G$2:$G$201,MATCH($A149&amp;"-9",Matches!$J$2:$J$201,0)),U149=INDEX(Matches!$H$2:$H$201,MATCH($A149&amp;"-9",Matches!$J$2:$J$201,0))),5,IF(SIGN(T149-U149)&lt;&gt;SIGN(INDEX(Matches!$G$2:$G$201,MATCH($A149&amp;"-9",Matches!$J$2:$J$201,0))-INDEX(Matches!$H$2:$H$201,MATCH($A149&amp;"-9",Matches!$J$2:$J$201,0))),0,IF(T149-U149=INDEX(Matches!$G$2:$G$201,MATCH($A149&amp;"-9",Matches!$J$2:$J$201,0))-INDEX(Matches!$H$2:$H$201,MATCH($A149&amp;"-9",Matches!$J$2:$J$201,0)),3,2))))),""))</f>
        <v/>
      </c>
      <c r="AG149" s="12" t="str">
        <f aca="false">IF(OR($B149="",V149="",W149=""),"",IFERROR(IF(OR(INDEX(Matches!$I$2:$I$201,MATCH($A149&amp;"-10",Matches!$J$2:$J$201,0))="Void",INDEX(Matches!$G$2:$G$201,MATCH($A149&amp;"-10",Matches!$J$2:$J$201,0))="",INDEX(Matches!$H$2:$H$201,MATCH($A149&amp;"-10",Matches!$J$2:$J$201,0))=""),"",IF(AND($C149&lt;&gt;"",INDEX(Matches!$F$2:$F$201,MATCH($A149&amp;"-10",Matches!$J$2:$J$201,0))&lt;&gt;"",$C149&gt;=INDEX(Matches!$F$2:$F$201,MATCH($A149&amp;"-10",Matches!$J$2:$J$201,0))),"",IF(AND(V149=INDEX(Matches!$G$2:$G$201,MATCH($A149&amp;"-10",Matches!$J$2:$J$201,0)),W149=INDEX(Matches!$H$2:$H$201,MATCH($A149&amp;"-10",Matches!$J$2:$J$201,0))),5,IF(SIGN(V149-W149)&lt;&gt;SIGN(INDEX(Matches!$G$2:$G$201,MATCH($A149&amp;"-10",Matches!$J$2:$J$201,0))-INDEX(Matches!$H$2:$H$201,MATCH($A149&amp;"-10",Matches!$J$2:$J$201,0))),0,IF(V149-W149=INDEX(Matches!$G$2:$G$201,MATCH($A149&amp;"-10",Matches!$J$2:$J$201,0))-INDEX(Matches!$H$2:$H$201,MATCH($A149&amp;"-10",Matches!$J$2:$J$201,0)),3,2))))),""))</f>
        <v/>
      </c>
      <c r="AH149" s="13" t="str">
        <f aca="false">IF($B149="","",SUM(X149:AG149))</f>
        <v/>
      </c>
      <c r="AI149" s="12" t="str">
        <f aca="false">IF($B149="","",COUNTIF(X149:AG149,5))</f>
        <v/>
      </c>
      <c r="AJ149" s="12" t="str">
        <f aca="false">IF($B149="","",COUNTIF(X149:AG149,"&gt;=2"))</f>
        <v/>
      </c>
      <c r="AK149" s="12" t="str">
        <f aca="false">IF($B149="","",COUNT(X149:AG149))</f>
        <v/>
      </c>
    </row>
    <row r="150" customFormat="false" ht="15" hidden="false" customHeight="false" outlineLevel="0" collapsed="false">
      <c r="A150" s="7"/>
      <c r="B150" s="7"/>
      <c r="C150" s="11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12" t="str">
        <f aca="false">IF(OR($B150="",D150="",E150=""),"",IFERROR(IF(OR(INDEX(Matches!$I$2:$I$201,MATCH($A150&amp;"-1",Matches!$J$2:$J$201,0))="Void",INDEX(Matches!$G$2:$G$201,MATCH($A150&amp;"-1",Matches!$J$2:$J$201,0))="",INDEX(Matches!$H$2:$H$201,MATCH($A150&amp;"-1",Matches!$J$2:$J$201,0))=""),"",IF(AND($C150&lt;&gt;"",INDEX(Matches!$F$2:$F$201,MATCH($A150&amp;"-1",Matches!$J$2:$J$201,0))&lt;&gt;"",$C150&gt;=INDEX(Matches!$F$2:$F$201,MATCH($A150&amp;"-1",Matches!$J$2:$J$201,0))),"",IF(AND(D150=INDEX(Matches!$G$2:$G$201,MATCH($A150&amp;"-1",Matches!$J$2:$J$201,0)),E150=INDEX(Matches!$H$2:$H$201,MATCH($A150&amp;"-1",Matches!$J$2:$J$201,0))),5,IF(SIGN(D150-E150)&lt;&gt;SIGN(INDEX(Matches!$G$2:$G$201,MATCH($A150&amp;"-1",Matches!$J$2:$J$201,0))-INDEX(Matches!$H$2:$H$201,MATCH($A150&amp;"-1",Matches!$J$2:$J$201,0))),0,IF(D150-E150=INDEX(Matches!$G$2:$G$201,MATCH($A150&amp;"-1",Matches!$J$2:$J$201,0))-INDEX(Matches!$H$2:$H$201,MATCH($A150&amp;"-1",Matches!$J$2:$J$201,0)),3,2))))),""))</f>
        <v/>
      </c>
      <c r="Y150" s="12" t="str">
        <f aca="false">IF(OR($B150="",F150="",G150=""),"",IFERROR(IF(OR(INDEX(Matches!$I$2:$I$201,MATCH($A150&amp;"-2",Matches!$J$2:$J$201,0))="Void",INDEX(Matches!$G$2:$G$201,MATCH($A150&amp;"-2",Matches!$J$2:$J$201,0))="",INDEX(Matches!$H$2:$H$201,MATCH($A150&amp;"-2",Matches!$J$2:$J$201,0))=""),"",IF(AND($C150&lt;&gt;"",INDEX(Matches!$F$2:$F$201,MATCH($A150&amp;"-2",Matches!$J$2:$J$201,0))&lt;&gt;"",$C150&gt;=INDEX(Matches!$F$2:$F$201,MATCH($A150&amp;"-2",Matches!$J$2:$J$201,0))),"",IF(AND(F150=INDEX(Matches!$G$2:$G$201,MATCH($A150&amp;"-2",Matches!$J$2:$J$201,0)),G150=INDEX(Matches!$H$2:$H$201,MATCH($A150&amp;"-2",Matches!$J$2:$J$201,0))),5,IF(SIGN(F150-G150)&lt;&gt;SIGN(INDEX(Matches!$G$2:$G$201,MATCH($A150&amp;"-2",Matches!$J$2:$J$201,0))-INDEX(Matches!$H$2:$H$201,MATCH($A150&amp;"-2",Matches!$J$2:$J$201,0))),0,IF(F150-G150=INDEX(Matches!$G$2:$G$201,MATCH($A150&amp;"-2",Matches!$J$2:$J$201,0))-INDEX(Matches!$H$2:$H$201,MATCH($A150&amp;"-2",Matches!$J$2:$J$201,0)),3,2))))),""))</f>
        <v/>
      </c>
      <c r="Z150" s="12" t="str">
        <f aca="false">IF(OR($B150="",H150="",I150=""),"",IFERROR(IF(OR(INDEX(Matches!$I$2:$I$201,MATCH($A150&amp;"-3",Matches!$J$2:$J$201,0))="Void",INDEX(Matches!$G$2:$G$201,MATCH($A150&amp;"-3",Matches!$J$2:$J$201,0))="",INDEX(Matches!$H$2:$H$201,MATCH($A150&amp;"-3",Matches!$J$2:$J$201,0))=""),"",IF(AND($C150&lt;&gt;"",INDEX(Matches!$F$2:$F$201,MATCH($A150&amp;"-3",Matches!$J$2:$J$201,0))&lt;&gt;"",$C150&gt;=INDEX(Matches!$F$2:$F$201,MATCH($A150&amp;"-3",Matches!$J$2:$J$201,0))),"",IF(AND(H150=INDEX(Matches!$G$2:$G$201,MATCH($A150&amp;"-3",Matches!$J$2:$J$201,0)),I150=INDEX(Matches!$H$2:$H$201,MATCH($A150&amp;"-3",Matches!$J$2:$J$201,0))),5,IF(SIGN(H150-I150)&lt;&gt;SIGN(INDEX(Matches!$G$2:$G$201,MATCH($A150&amp;"-3",Matches!$J$2:$J$201,0))-INDEX(Matches!$H$2:$H$201,MATCH($A150&amp;"-3",Matches!$J$2:$J$201,0))),0,IF(H150-I150=INDEX(Matches!$G$2:$G$201,MATCH($A150&amp;"-3",Matches!$J$2:$J$201,0))-INDEX(Matches!$H$2:$H$201,MATCH($A150&amp;"-3",Matches!$J$2:$J$201,0)),3,2))))),""))</f>
        <v/>
      </c>
      <c r="AA150" s="12" t="str">
        <f aca="false">IF(OR($B150="",J150="",K150=""),"",IFERROR(IF(OR(INDEX(Matches!$I$2:$I$201,MATCH($A150&amp;"-4",Matches!$J$2:$J$201,0))="Void",INDEX(Matches!$G$2:$G$201,MATCH($A150&amp;"-4",Matches!$J$2:$J$201,0))="",INDEX(Matches!$H$2:$H$201,MATCH($A150&amp;"-4",Matches!$J$2:$J$201,0))=""),"",IF(AND($C150&lt;&gt;"",INDEX(Matches!$F$2:$F$201,MATCH($A150&amp;"-4",Matches!$J$2:$J$201,0))&lt;&gt;"",$C150&gt;=INDEX(Matches!$F$2:$F$201,MATCH($A150&amp;"-4",Matches!$J$2:$J$201,0))),"",IF(AND(J150=INDEX(Matches!$G$2:$G$201,MATCH($A150&amp;"-4",Matches!$J$2:$J$201,0)),K150=INDEX(Matches!$H$2:$H$201,MATCH($A150&amp;"-4",Matches!$J$2:$J$201,0))),5,IF(SIGN(J150-K150)&lt;&gt;SIGN(INDEX(Matches!$G$2:$G$201,MATCH($A150&amp;"-4",Matches!$J$2:$J$201,0))-INDEX(Matches!$H$2:$H$201,MATCH($A150&amp;"-4",Matches!$J$2:$J$201,0))),0,IF(J150-K150=INDEX(Matches!$G$2:$G$201,MATCH($A150&amp;"-4",Matches!$J$2:$J$201,0))-INDEX(Matches!$H$2:$H$201,MATCH($A150&amp;"-4",Matches!$J$2:$J$201,0)),3,2))))),""))</f>
        <v/>
      </c>
      <c r="AB150" s="12" t="str">
        <f aca="false">IF(OR($B150="",L150="",M150=""),"",IFERROR(IF(OR(INDEX(Matches!$I$2:$I$201,MATCH($A150&amp;"-5",Matches!$J$2:$J$201,0))="Void",INDEX(Matches!$G$2:$G$201,MATCH($A150&amp;"-5",Matches!$J$2:$J$201,0))="",INDEX(Matches!$H$2:$H$201,MATCH($A150&amp;"-5",Matches!$J$2:$J$201,0))=""),"",IF(AND($C150&lt;&gt;"",INDEX(Matches!$F$2:$F$201,MATCH($A150&amp;"-5",Matches!$J$2:$J$201,0))&lt;&gt;"",$C150&gt;=INDEX(Matches!$F$2:$F$201,MATCH($A150&amp;"-5",Matches!$J$2:$J$201,0))),"",IF(AND(L150=INDEX(Matches!$G$2:$G$201,MATCH($A150&amp;"-5",Matches!$J$2:$J$201,0)),M150=INDEX(Matches!$H$2:$H$201,MATCH($A150&amp;"-5",Matches!$J$2:$J$201,0))),5,IF(SIGN(L150-M150)&lt;&gt;SIGN(INDEX(Matches!$G$2:$G$201,MATCH($A150&amp;"-5",Matches!$J$2:$J$201,0))-INDEX(Matches!$H$2:$H$201,MATCH($A150&amp;"-5",Matches!$J$2:$J$201,0))),0,IF(L150-M150=INDEX(Matches!$G$2:$G$201,MATCH($A150&amp;"-5",Matches!$J$2:$J$201,0))-INDEX(Matches!$H$2:$H$201,MATCH($A150&amp;"-5",Matches!$J$2:$J$201,0)),3,2))))),""))</f>
        <v/>
      </c>
      <c r="AC150" s="12" t="str">
        <f aca="false">IF(OR($B150="",N150="",O150=""),"",IFERROR(IF(OR(INDEX(Matches!$I$2:$I$201,MATCH($A150&amp;"-6",Matches!$J$2:$J$201,0))="Void",INDEX(Matches!$G$2:$G$201,MATCH($A150&amp;"-6",Matches!$J$2:$J$201,0))="",INDEX(Matches!$H$2:$H$201,MATCH($A150&amp;"-6",Matches!$J$2:$J$201,0))=""),"",IF(AND($C150&lt;&gt;"",INDEX(Matches!$F$2:$F$201,MATCH($A150&amp;"-6",Matches!$J$2:$J$201,0))&lt;&gt;"",$C150&gt;=INDEX(Matches!$F$2:$F$201,MATCH($A150&amp;"-6",Matches!$J$2:$J$201,0))),"",IF(AND(N150=INDEX(Matches!$G$2:$G$201,MATCH($A150&amp;"-6",Matches!$J$2:$J$201,0)),O150=INDEX(Matches!$H$2:$H$201,MATCH($A150&amp;"-6",Matches!$J$2:$J$201,0))),5,IF(SIGN(N150-O150)&lt;&gt;SIGN(INDEX(Matches!$G$2:$G$201,MATCH($A150&amp;"-6",Matches!$J$2:$J$201,0))-INDEX(Matches!$H$2:$H$201,MATCH($A150&amp;"-6",Matches!$J$2:$J$201,0))),0,IF(N150-O150=INDEX(Matches!$G$2:$G$201,MATCH($A150&amp;"-6",Matches!$J$2:$J$201,0))-INDEX(Matches!$H$2:$H$201,MATCH($A150&amp;"-6",Matches!$J$2:$J$201,0)),3,2))))),""))</f>
        <v/>
      </c>
      <c r="AD150" s="12" t="str">
        <f aca="false">IF(OR($B150="",P150="",Q150=""),"",IFERROR(IF(OR(INDEX(Matches!$I$2:$I$201,MATCH($A150&amp;"-7",Matches!$J$2:$J$201,0))="Void",INDEX(Matches!$G$2:$G$201,MATCH($A150&amp;"-7",Matches!$J$2:$J$201,0))="",INDEX(Matches!$H$2:$H$201,MATCH($A150&amp;"-7",Matches!$J$2:$J$201,0))=""),"",IF(AND($C150&lt;&gt;"",INDEX(Matches!$F$2:$F$201,MATCH($A150&amp;"-7",Matches!$J$2:$J$201,0))&lt;&gt;"",$C150&gt;=INDEX(Matches!$F$2:$F$201,MATCH($A150&amp;"-7",Matches!$J$2:$J$201,0))),"",IF(AND(P150=INDEX(Matches!$G$2:$G$201,MATCH($A150&amp;"-7",Matches!$J$2:$J$201,0)),Q150=INDEX(Matches!$H$2:$H$201,MATCH($A150&amp;"-7",Matches!$J$2:$J$201,0))),5,IF(SIGN(P150-Q150)&lt;&gt;SIGN(INDEX(Matches!$G$2:$G$201,MATCH($A150&amp;"-7",Matches!$J$2:$J$201,0))-INDEX(Matches!$H$2:$H$201,MATCH($A150&amp;"-7",Matches!$J$2:$J$201,0))),0,IF(P150-Q150=INDEX(Matches!$G$2:$G$201,MATCH($A150&amp;"-7",Matches!$J$2:$J$201,0))-INDEX(Matches!$H$2:$H$201,MATCH($A150&amp;"-7",Matches!$J$2:$J$201,0)),3,2))))),""))</f>
        <v/>
      </c>
      <c r="AE150" s="12" t="str">
        <f aca="false">IF(OR($B150="",R150="",S150=""),"",IFERROR(IF(OR(INDEX(Matches!$I$2:$I$201,MATCH($A150&amp;"-8",Matches!$J$2:$J$201,0))="Void",INDEX(Matches!$G$2:$G$201,MATCH($A150&amp;"-8",Matches!$J$2:$J$201,0))="",INDEX(Matches!$H$2:$H$201,MATCH($A150&amp;"-8",Matches!$J$2:$J$201,0))=""),"",IF(AND($C150&lt;&gt;"",INDEX(Matches!$F$2:$F$201,MATCH($A150&amp;"-8",Matches!$J$2:$J$201,0))&lt;&gt;"",$C150&gt;=INDEX(Matches!$F$2:$F$201,MATCH($A150&amp;"-8",Matches!$J$2:$J$201,0))),"",IF(AND(R150=INDEX(Matches!$G$2:$G$201,MATCH($A150&amp;"-8",Matches!$J$2:$J$201,0)),S150=INDEX(Matches!$H$2:$H$201,MATCH($A150&amp;"-8",Matches!$J$2:$J$201,0))),5,IF(SIGN(R150-S150)&lt;&gt;SIGN(INDEX(Matches!$G$2:$G$201,MATCH($A150&amp;"-8",Matches!$J$2:$J$201,0))-INDEX(Matches!$H$2:$H$201,MATCH($A150&amp;"-8",Matches!$J$2:$J$201,0))),0,IF(R150-S150=INDEX(Matches!$G$2:$G$201,MATCH($A150&amp;"-8",Matches!$J$2:$J$201,0))-INDEX(Matches!$H$2:$H$201,MATCH($A150&amp;"-8",Matches!$J$2:$J$201,0)),3,2))))),""))</f>
        <v/>
      </c>
      <c r="AF150" s="12" t="str">
        <f aca="false">IF(OR($B150="",T150="",U150=""),"",IFERROR(IF(OR(INDEX(Matches!$I$2:$I$201,MATCH($A150&amp;"-9",Matches!$J$2:$J$201,0))="Void",INDEX(Matches!$G$2:$G$201,MATCH($A150&amp;"-9",Matches!$J$2:$J$201,0))="",INDEX(Matches!$H$2:$H$201,MATCH($A150&amp;"-9",Matches!$J$2:$J$201,0))=""),"",IF(AND($C150&lt;&gt;"",INDEX(Matches!$F$2:$F$201,MATCH($A150&amp;"-9",Matches!$J$2:$J$201,0))&lt;&gt;"",$C150&gt;=INDEX(Matches!$F$2:$F$201,MATCH($A150&amp;"-9",Matches!$J$2:$J$201,0))),"",IF(AND(T150=INDEX(Matches!$G$2:$G$201,MATCH($A150&amp;"-9",Matches!$J$2:$J$201,0)),U150=INDEX(Matches!$H$2:$H$201,MATCH($A150&amp;"-9",Matches!$J$2:$J$201,0))),5,IF(SIGN(T150-U150)&lt;&gt;SIGN(INDEX(Matches!$G$2:$G$201,MATCH($A150&amp;"-9",Matches!$J$2:$J$201,0))-INDEX(Matches!$H$2:$H$201,MATCH($A150&amp;"-9",Matches!$J$2:$J$201,0))),0,IF(T150-U150=INDEX(Matches!$G$2:$G$201,MATCH($A150&amp;"-9",Matches!$J$2:$J$201,0))-INDEX(Matches!$H$2:$H$201,MATCH($A150&amp;"-9",Matches!$J$2:$J$201,0)),3,2))))),""))</f>
        <v/>
      </c>
      <c r="AG150" s="12" t="str">
        <f aca="false">IF(OR($B150="",V150="",W150=""),"",IFERROR(IF(OR(INDEX(Matches!$I$2:$I$201,MATCH($A150&amp;"-10",Matches!$J$2:$J$201,0))="Void",INDEX(Matches!$G$2:$G$201,MATCH($A150&amp;"-10",Matches!$J$2:$J$201,0))="",INDEX(Matches!$H$2:$H$201,MATCH($A150&amp;"-10",Matches!$J$2:$J$201,0))=""),"",IF(AND($C150&lt;&gt;"",INDEX(Matches!$F$2:$F$201,MATCH($A150&amp;"-10",Matches!$J$2:$J$201,0))&lt;&gt;"",$C150&gt;=INDEX(Matches!$F$2:$F$201,MATCH($A150&amp;"-10",Matches!$J$2:$J$201,0))),"",IF(AND(V150=INDEX(Matches!$G$2:$G$201,MATCH($A150&amp;"-10",Matches!$J$2:$J$201,0)),W150=INDEX(Matches!$H$2:$H$201,MATCH($A150&amp;"-10",Matches!$J$2:$J$201,0))),5,IF(SIGN(V150-W150)&lt;&gt;SIGN(INDEX(Matches!$G$2:$G$201,MATCH($A150&amp;"-10",Matches!$J$2:$J$201,0))-INDEX(Matches!$H$2:$H$201,MATCH($A150&amp;"-10",Matches!$J$2:$J$201,0))),0,IF(V150-W150=INDEX(Matches!$G$2:$G$201,MATCH($A150&amp;"-10",Matches!$J$2:$J$201,0))-INDEX(Matches!$H$2:$H$201,MATCH($A150&amp;"-10",Matches!$J$2:$J$201,0)),3,2))))),""))</f>
        <v/>
      </c>
      <c r="AH150" s="13" t="str">
        <f aca="false">IF($B150="","",SUM(X150:AG150))</f>
        <v/>
      </c>
      <c r="AI150" s="12" t="str">
        <f aca="false">IF($B150="","",COUNTIF(X150:AG150,5))</f>
        <v/>
      </c>
      <c r="AJ150" s="12" t="str">
        <f aca="false">IF($B150="","",COUNTIF(X150:AG150,"&gt;=2"))</f>
        <v/>
      </c>
      <c r="AK150" s="12" t="str">
        <f aca="false">IF($B150="","",COUNT(X150:AG150))</f>
        <v/>
      </c>
    </row>
    <row r="151" customFormat="false" ht="15" hidden="false" customHeight="false" outlineLevel="0" collapsed="false">
      <c r="A151" s="7"/>
      <c r="B151" s="7"/>
      <c r="C151" s="11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12" t="str">
        <f aca="false">IF(OR($B151="",D151="",E151=""),"",IFERROR(IF(OR(INDEX(Matches!$I$2:$I$201,MATCH($A151&amp;"-1",Matches!$J$2:$J$201,0))="Void",INDEX(Matches!$G$2:$G$201,MATCH($A151&amp;"-1",Matches!$J$2:$J$201,0))="",INDEX(Matches!$H$2:$H$201,MATCH($A151&amp;"-1",Matches!$J$2:$J$201,0))=""),"",IF(AND($C151&lt;&gt;"",INDEX(Matches!$F$2:$F$201,MATCH($A151&amp;"-1",Matches!$J$2:$J$201,0))&lt;&gt;"",$C151&gt;=INDEX(Matches!$F$2:$F$201,MATCH($A151&amp;"-1",Matches!$J$2:$J$201,0))),"",IF(AND(D151=INDEX(Matches!$G$2:$G$201,MATCH($A151&amp;"-1",Matches!$J$2:$J$201,0)),E151=INDEX(Matches!$H$2:$H$201,MATCH($A151&amp;"-1",Matches!$J$2:$J$201,0))),5,IF(SIGN(D151-E151)&lt;&gt;SIGN(INDEX(Matches!$G$2:$G$201,MATCH($A151&amp;"-1",Matches!$J$2:$J$201,0))-INDEX(Matches!$H$2:$H$201,MATCH($A151&amp;"-1",Matches!$J$2:$J$201,0))),0,IF(D151-E151=INDEX(Matches!$G$2:$G$201,MATCH($A151&amp;"-1",Matches!$J$2:$J$201,0))-INDEX(Matches!$H$2:$H$201,MATCH($A151&amp;"-1",Matches!$J$2:$J$201,0)),3,2))))),""))</f>
        <v/>
      </c>
      <c r="Y151" s="12" t="str">
        <f aca="false">IF(OR($B151="",F151="",G151=""),"",IFERROR(IF(OR(INDEX(Matches!$I$2:$I$201,MATCH($A151&amp;"-2",Matches!$J$2:$J$201,0))="Void",INDEX(Matches!$G$2:$G$201,MATCH($A151&amp;"-2",Matches!$J$2:$J$201,0))="",INDEX(Matches!$H$2:$H$201,MATCH($A151&amp;"-2",Matches!$J$2:$J$201,0))=""),"",IF(AND($C151&lt;&gt;"",INDEX(Matches!$F$2:$F$201,MATCH($A151&amp;"-2",Matches!$J$2:$J$201,0))&lt;&gt;"",$C151&gt;=INDEX(Matches!$F$2:$F$201,MATCH($A151&amp;"-2",Matches!$J$2:$J$201,0))),"",IF(AND(F151=INDEX(Matches!$G$2:$G$201,MATCH($A151&amp;"-2",Matches!$J$2:$J$201,0)),G151=INDEX(Matches!$H$2:$H$201,MATCH($A151&amp;"-2",Matches!$J$2:$J$201,0))),5,IF(SIGN(F151-G151)&lt;&gt;SIGN(INDEX(Matches!$G$2:$G$201,MATCH($A151&amp;"-2",Matches!$J$2:$J$201,0))-INDEX(Matches!$H$2:$H$201,MATCH($A151&amp;"-2",Matches!$J$2:$J$201,0))),0,IF(F151-G151=INDEX(Matches!$G$2:$G$201,MATCH($A151&amp;"-2",Matches!$J$2:$J$201,0))-INDEX(Matches!$H$2:$H$201,MATCH($A151&amp;"-2",Matches!$J$2:$J$201,0)),3,2))))),""))</f>
        <v/>
      </c>
      <c r="Z151" s="12" t="str">
        <f aca="false">IF(OR($B151="",H151="",I151=""),"",IFERROR(IF(OR(INDEX(Matches!$I$2:$I$201,MATCH($A151&amp;"-3",Matches!$J$2:$J$201,0))="Void",INDEX(Matches!$G$2:$G$201,MATCH($A151&amp;"-3",Matches!$J$2:$J$201,0))="",INDEX(Matches!$H$2:$H$201,MATCH($A151&amp;"-3",Matches!$J$2:$J$201,0))=""),"",IF(AND($C151&lt;&gt;"",INDEX(Matches!$F$2:$F$201,MATCH($A151&amp;"-3",Matches!$J$2:$J$201,0))&lt;&gt;"",$C151&gt;=INDEX(Matches!$F$2:$F$201,MATCH($A151&amp;"-3",Matches!$J$2:$J$201,0))),"",IF(AND(H151=INDEX(Matches!$G$2:$G$201,MATCH($A151&amp;"-3",Matches!$J$2:$J$201,0)),I151=INDEX(Matches!$H$2:$H$201,MATCH($A151&amp;"-3",Matches!$J$2:$J$201,0))),5,IF(SIGN(H151-I151)&lt;&gt;SIGN(INDEX(Matches!$G$2:$G$201,MATCH($A151&amp;"-3",Matches!$J$2:$J$201,0))-INDEX(Matches!$H$2:$H$201,MATCH($A151&amp;"-3",Matches!$J$2:$J$201,0))),0,IF(H151-I151=INDEX(Matches!$G$2:$G$201,MATCH($A151&amp;"-3",Matches!$J$2:$J$201,0))-INDEX(Matches!$H$2:$H$201,MATCH($A151&amp;"-3",Matches!$J$2:$J$201,0)),3,2))))),""))</f>
        <v/>
      </c>
      <c r="AA151" s="12" t="str">
        <f aca="false">IF(OR($B151="",J151="",K151=""),"",IFERROR(IF(OR(INDEX(Matches!$I$2:$I$201,MATCH($A151&amp;"-4",Matches!$J$2:$J$201,0))="Void",INDEX(Matches!$G$2:$G$201,MATCH($A151&amp;"-4",Matches!$J$2:$J$201,0))="",INDEX(Matches!$H$2:$H$201,MATCH($A151&amp;"-4",Matches!$J$2:$J$201,0))=""),"",IF(AND($C151&lt;&gt;"",INDEX(Matches!$F$2:$F$201,MATCH($A151&amp;"-4",Matches!$J$2:$J$201,0))&lt;&gt;"",$C151&gt;=INDEX(Matches!$F$2:$F$201,MATCH($A151&amp;"-4",Matches!$J$2:$J$201,0))),"",IF(AND(J151=INDEX(Matches!$G$2:$G$201,MATCH($A151&amp;"-4",Matches!$J$2:$J$201,0)),K151=INDEX(Matches!$H$2:$H$201,MATCH($A151&amp;"-4",Matches!$J$2:$J$201,0))),5,IF(SIGN(J151-K151)&lt;&gt;SIGN(INDEX(Matches!$G$2:$G$201,MATCH($A151&amp;"-4",Matches!$J$2:$J$201,0))-INDEX(Matches!$H$2:$H$201,MATCH($A151&amp;"-4",Matches!$J$2:$J$201,0))),0,IF(J151-K151=INDEX(Matches!$G$2:$G$201,MATCH($A151&amp;"-4",Matches!$J$2:$J$201,0))-INDEX(Matches!$H$2:$H$201,MATCH($A151&amp;"-4",Matches!$J$2:$J$201,0)),3,2))))),""))</f>
        <v/>
      </c>
      <c r="AB151" s="12" t="str">
        <f aca="false">IF(OR($B151="",L151="",M151=""),"",IFERROR(IF(OR(INDEX(Matches!$I$2:$I$201,MATCH($A151&amp;"-5",Matches!$J$2:$J$201,0))="Void",INDEX(Matches!$G$2:$G$201,MATCH($A151&amp;"-5",Matches!$J$2:$J$201,0))="",INDEX(Matches!$H$2:$H$201,MATCH($A151&amp;"-5",Matches!$J$2:$J$201,0))=""),"",IF(AND($C151&lt;&gt;"",INDEX(Matches!$F$2:$F$201,MATCH($A151&amp;"-5",Matches!$J$2:$J$201,0))&lt;&gt;"",$C151&gt;=INDEX(Matches!$F$2:$F$201,MATCH($A151&amp;"-5",Matches!$J$2:$J$201,0))),"",IF(AND(L151=INDEX(Matches!$G$2:$G$201,MATCH($A151&amp;"-5",Matches!$J$2:$J$201,0)),M151=INDEX(Matches!$H$2:$H$201,MATCH($A151&amp;"-5",Matches!$J$2:$J$201,0))),5,IF(SIGN(L151-M151)&lt;&gt;SIGN(INDEX(Matches!$G$2:$G$201,MATCH($A151&amp;"-5",Matches!$J$2:$J$201,0))-INDEX(Matches!$H$2:$H$201,MATCH($A151&amp;"-5",Matches!$J$2:$J$201,0))),0,IF(L151-M151=INDEX(Matches!$G$2:$G$201,MATCH($A151&amp;"-5",Matches!$J$2:$J$201,0))-INDEX(Matches!$H$2:$H$201,MATCH($A151&amp;"-5",Matches!$J$2:$J$201,0)),3,2))))),""))</f>
        <v/>
      </c>
      <c r="AC151" s="12" t="str">
        <f aca="false">IF(OR($B151="",N151="",O151=""),"",IFERROR(IF(OR(INDEX(Matches!$I$2:$I$201,MATCH($A151&amp;"-6",Matches!$J$2:$J$201,0))="Void",INDEX(Matches!$G$2:$G$201,MATCH($A151&amp;"-6",Matches!$J$2:$J$201,0))="",INDEX(Matches!$H$2:$H$201,MATCH($A151&amp;"-6",Matches!$J$2:$J$201,0))=""),"",IF(AND($C151&lt;&gt;"",INDEX(Matches!$F$2:$F$201,MATCH($A151&amp;"-6",Matches!$J$2:$J$201,0))&lt;&gt;"",$C151&gt;=INDEX(Matches!$F$2:$F$201,MATCH($A151&amp;"-6",Matches!$J$2:$J$201,0))),"",IF(AND(N151=INDEX(Matches!$G$2:$G$201,MATCH($A151&amp;"-6",Matches!$J$2:$J$201,0)),O151=INDEX(Matches!$H$2:$H$201,MATCH($A151&amp;"-6",Matches!$J$2:$J$201,0))),5,IF(SIGN(N151-O151)&lt;&gt;SIGN(INDEX(Matches!$G$2:$G$201,MATCH($A151&amp;"-6",Matches!$J$2:$J$201,0))-INDEX(Matches!$H$2:$H$201,MATCH($A151&amp;"-6",Matches!$J$2:$J$201,0))),0,IF(N151-O151=INDEX(Matches!$G$2:$G$201,MATCH($A151&amp;"-6",Matches!$J$2:$J$201,0))-INDEX(Matches!$H$2:$H$201,MATCH($A151&amp;"-6",Matches!$J$2:$J$201,0)),3,2))))),""))</f>
        <v/>
      </c>
      <c r="AD151" s="12" t="str">
        <f aca="false">IF(OR($B151="",P151="",Q151=""),"",IFERROR(IF(OR(INDEX(Matches!$I$2:$I$201,MATCH($A151&amp;"-7",Matches!$J$2:$J$201,0))="Void",INDEX(Matches!$G$2:$G$201,MATCH($A151&amp;"-7",Matches!$J$2:$J$201,0))="",INDEX(Matches!$H$2:$H$201,MATCH($A151&amp;"-7",Matches!$J$2:$J$201,0))=""),"",IF(AND($C151&lt;&gt;"",INDEX(Matches!$F$2:$F$201,MATCH($A151&amp;"-7",Matches!$J$2:$J$201,0))&lt;&gt;"",$C151&gt;=INDEX(Matches!$F$2:$F$201,MATCH($A151&amp;"-7",Matches!$J$2:$J$201,0))),"",IF(AND(P151=INDEX(Matches!$G$2:$G$201,MATCH($A151&amp;"-7",Matches!$J$2:$J$201,0)),Q151=INDEX(Matches!$H$2:$H$201,MATCH($A151&amp;"-7",Matches!$J$2:$J$201,0))),5,IF(SIGN(P151-Q151)&lt;&gt;SIGN(INDEX(Matches!$G$2:$G$201,MATCH($A151&amp;"-7",Matches!$J$2:$J$201,0))-INDEX(Matches!$H$2:$H$201,MATCH($A151&amp;"-7",Matches!$J$2:$J$201,0))),0,IF(P151-Q151=INDEX(Matches!$G$2:$G$201,MATCH($A151&amp;"-7",Matches!$J$2:$J$201,0))-INDEX(Matches!$H$2:$H$201,MATCH($A151&amp;"-7",Matches!$J$2:$J$201,0)),3,2))))),""))</f>
        <v/>
      </c>
      <c r="AE151" s="12" t="str">
        <f aca="false">IF(OR($B151="",R151="",S151=""),"",IFERROR(IF(OR(INDEX(Matches!$I$2:$I$201,MATCH($A151&amp;"-8",Matches!$J$2:$J$201,0))="Void",INDEX(Matches!$G$2:$G$201,MATCH($A151&amp;"-8",Matches!$J$2:$J$201,0))="",INDEX(Matches!$H$2:$H$201,MATCH($A151&amp;"-8",Matches!$J$2:$J$201,0))=""),"",IF(AND($C151&lt;&gt;"",INDEX(Matches!$F$2:$F$201,MATCH($A151&amp;"-8",Matches!$J$2:$J$201,0))&lt;&gt;"",$C151&gt;=INDEX(Matches!$F$2:$F$201,MATCH($A151&amp;"-8",Matches!$J$2:$J$201,0))),"",IF(AND(R151=INDEX(Matches!$G$2:$G$201,MATCH($A151&amp;"-8",Matches!$J$2:$J$201,0)),S151=INDEX(Matches!$H$2:$H$201,MATCH($A151&amp;"-8",Matches!$J$2:$J$201,0))),5,IF(SIGN(R151-S151)&lt;&gt;SIGN(INDEX(Matches!$G$2:$G$201,MATCH($A151&amp;"-8",Matches!$J$2:$J$201,0))-INDEX(Matches!$H$2:$H$201,MATCH($A151&amp;"-8",Matches!$J$2:$J$201,0))),0,IF(R151-S151=INDEX(Matches!$G$2:$G$201,MATCH($A151&amp;"-8",Matches!$J$2:$J$201,0))-INDEX(Matches!$H$2:$H$201,MATCH($A151&amp;"-8",Matches!$J$2:$J$201,0)),3,2))))),""))</f>
        <v/>
      </c>
      <c r="AF151" s="12" t="str">
        <f aca="false">IF(OR($B151="",T151="",U151=""),"",IFERROR(IF(OR(INDEX(Matches!$I$2:$I$201,MATCH($A151&amp;"-9",Matches!$J$2:$J$201,0))="Void",INDEX(Matches!$G$2:$G$201,MATCH($A151&amp;"-9",Matches!$J$2:$J$201,0))="",INDEX(Matches!$H$2:$H$201,MATCH($A151&amp;"-9",Matches!$J$2:$J$201,0))=""),"",IF(AND($C151&lt;&gt;"",INDEX(Matches!$F$2:$F$201,MATCH($A151&amp;"-9",Matches!$J$2:$J$201,0))&lt;&gt;"",$C151&gt;=INDEX(Matches!$F$2:$F$201,MATCH($A151&amp;"-9",Matches!$J$2:$J$201,0))),"",IF(AND(T151=INDEX(Matches!$G$2:$G$201,MATCH($A151&amp;"-9",Matches!$J$2:$J$201,0)),U151=INDEX(Matches!$H$2:$H$201,MATCH($A151&amp;"-9",Matches!$J$2:$J$201,0))),5,IF(SIGN(T151-U151)&lt;&gt;SIGN(INDEX(Matches!$G$2:$G$201,MATCH($A151&amp;"-9",Matches!$J$2:$J$201,0))-INDEX(Matches!$H$2:$H$201,MATCH($A151&amp;"-9",Matches!$J$2:$J$201,0))),0,IF(T151-U151=INDEX(Matches!$G$2:$G$201,MATCH($A151&amp;"-9",Matches!$J$2:$J$201,0))-INDEX(Matches!$H$2:$H$201,MATCH($A151&amp;"-9",Matches!$J$2:$J$201,0)),3,2))))),""))</f>
        <v/>
      </c>
      <c r="AG151" s="12" t="str">
        <f aca="false">IF(OR($B151="",V151="",W151=""),"",IFERROR(IF(OR(INDEX(Matches!$I$2:$I$201,MATCH($A151&amp;"-10",Matches!$J$2:$J$201,0))="Void",INDEX(Matches!$G$2:$G$201,MATCH($A151&amp;"-10",Matches!$J$2:$J$201,0))="",INDEX(Matches!$H$2:$H$201,MATCH($A151&amp;"-10",Matches!$J$2:$J$201,0))=""),"",IF(AND($C151&lt;&gt;"",INDEX(Matches!$F$2:$F$201,MATCH($A151&amp;"-10",Matches!$J$2:$J$201,0))&lt;&gt;"",$C151&gt;=INDEX(Matches!$F$2:$F$201,MATCH($A151&amp;"-10",Matches!$J$2:$J$201,0))),"",IF(AND(V151=INDEX(Matches!$G$2:$G$201,MATCH($A151&amp;"-10",Matches!$J$2:$J$201,0)),W151=INDEX(Matches!$H$2:$H$201,MATCH($A151&amp;"-10",Matches!$J$2:$J$201,0))),5,IF(SIGN(V151-W151)&lt;&gt;SIGN(INDEX(Matches!$G$2:$G$201,MATCH($A151&amp;"-10",Matches!$J$2:$J$201,0))-INDEX(Matches!$H$2:$H$201,MATCH($A151&amp;"-10",Matches!$J$2:$J$201,0))),0,IF(V151-W151=INDEX(Matches!$G$2:$G$201,MATCH($A151&amp;"-10",Matches!$J$2:$J$201,0))-INDEX(Matches!$H$2:$H$201,MATCH($A151&amp;"-10",Matches!$J$2:$J$201,0)),3,2))))),""))</f>
        <v/>
      </c>
      <c r="AH151" s="13" t="str">
        <f aca="false">IF($B151="","",SUM(X151:AG151))</f>
        <v/>
      </c>
      <c r="AI151" s="12" t="str">
        <f aca="false">IF($B151="","",COUNTIF(X151:AG151,5))</f>
        <v/>
      </c>
      <c r="AJ151" s="12" t="str">
        <f aca="false">IF($B151="","",COUNTIF(X151:AG151,"&gt;=2"))</f>
        <v/>
      </c>
      <c r="AK151" s="12" t="str">
        <f aca="false">IF($B151="","",COUNT(X151:AG151))</f>
        <v/>
      </c>
    </row>
    <row r="152" customFormat="false" ht="15" hidden="false" customHeight="false" outlineLevel="0" collapsed="false">
      <c r="A152" s="7"/>
      <c r="B152" s="7"/>
      <c r="C152" s="11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12" t="str">
        <f aca="false">IF(OR($B152="",D152="",E152=""),"",IFERROR(IF(OR(INDEX(Matches!$I$2:$I$201,MATCH($A152&amp;"-1",Matches!$J$2:$J$201,0))="Void",INDEX(Matches!$G$2:$G$201,MATCH($A152&amp;"-1",Matches!$J$2:$J$201,0))="",INDEX(Matches!$H$2:$H$201,MATCH($A152&amp;"-1",Matches!$J$2:$J$201,0))=""),"",IF(AND($C152&lt;&gt;"",INDEX(Matches!$F$2:$F$201,MATCH($A152&amp;"-1",Matches!$J$2:$J$201,0))&lt;&gt;"",$C152&gt;=INDEX(Matches!$F$2:$F$201,MATCH($A152&amp;"-1",Matches!$J$2:$J$201,0))),"",IF(AND(D152=INDEX(Matches!$G$2:$G$201,MATCH($A152&amp;"-1",Matches!$J$2:$J$201,0)),E152=INDEX(Matches!$H$2:$H$201,MATCH($A152&amp;"-1",Matches!$J$2:$J$201,0))),5,IF(SIGN(D152-E152)&lt;&gt;SIGN(INDEX(Matches!$G$2:$G$201,MATCH($A152&amp;"-1",Matches!$J$2:$J$201,0))-INDEX(Matches!$H$2:$H$201,MATCH($A152&amp;"-1",Matches!$J$2:$J$201,0))),0,IF(D152-E152=INDEX(Matches!$G$2:$G$201,MATCH($A152&amp;"-1",Matches!$J$2:$J$201,0))-INDEX(Matches!$H$2:$H$201,MATCH($A152&amp;"-1",Matches!$J$2:$J$201,0)),3,2))))),""))</f>
        <v/>
      </c>
      <c r="Y152" s="12" t="str">
        <f aca="false">IF(OR($B152="",F152="",G152=""),"",IFERROR(IF(OR(INDEX(Matches!$I$2:$I$201,MATCH($A152&amp;"-2",Matches!$J$2:$J$201,0))="Void",INDEX(Matches!$G$2:$G$201,MATCH($A152&amp;"-2",Matches!$J$2:$J$201,0))="",INDEX(Matches!$H$2:$H$201,MATCH($A152&amp;"-2",Matches!$J$2:$J$201,0))=""),"",IF(AND($C152&lt;&gt;"",INDEX(Matches!$F$2:$F$201,MATCH($A152&amp;"-2",Matches!$J$2:$J$201,0))&lt;&gt;"",$C152&gt;=INDEX(Matches!$F$2:$F$201,MATCH($A152&amp;"-2",Matches!$J$2:$J$201,0))),"",IF(AND(F152=INDEX(Matches!$G$2:$G$201,MATCH($A152&amp;"-2",Matches!$J$2:$J$201,0)),G152=INDEX(Matches!$H$2:$H$201,MATCH($A152&amp;"-2",Matches!$J$2:$J$201,0))),5,IF(SIGN(F152-G152)&lt;&gt;SIGN(INDEX(Matches!$G$2:$G$201,MATCH($A152&amp;"-2",Matches!$J$2:$J$201,0))-INDEX(Matches!$H$2:$H$201,MATCH($A152&amp;"-2",Matches!$J$2:$J$201,0))),0,IF(F152-G152=INDEX(Matches!$G$2:$G$201,MATCH($A152&amp;"-2",Matches!$J$2:$J$201,0))-INDEX(Matches!$H$2:$H$201,MATCH($A152&amp;"-2",Matches!$J$2:$J$201,0)),3,2))))),""))</f>
        <v/>
      </c>
      <c r="Z152" s="12" t="str">
        <f aca="false">IF(OR($B152="",H152="",I152=""),"",IFERROR(IF(OR(INDEX(Matches!$I$2:$I$201,MATCH($A152&amp;"-3",Matches!$J$2:$J$201,0))="Void",INDEX(Matches!$G$2:$G$201,MATCH($A152&amp;"-3",Matches!$J$2:$J$201,0))="",INDEX(Matches!$H$2:$H$201,MATCH($A152&amp;"-3",Matches!$J$2:$J$201,0))=""),"",IF(AND($C152&lt;&gt;"",INDEX(Matches!$F$2:$F$201,MATCH($A152&amp;"-3",Matches!$J$2:$J$201,0))&lt;&gt;"",$C152&gt;=INDEX(Matches!$F$2:$F$201,MATCH($A152&amp;"-3",Matches!$J$2:$J$201,0))),"",IF(AND(H152=INDEX(Matches!$G$2:$G$201,MATCH($A152&amp;"-3",Matches!$J$2:$J$201,0)),I152=INDEX(Matches!$H$2:$H$201,MATCH($A152&amp;"-3",Matches!$J$2:$J$201,0))),5,IF(SIGN(H152-I152)&lt;&gt;SIGN(INDEX(Matches!$G$2:$G$201,MATCH($A152&amp;"-3",Matches!$J$2:$J$201,0))-INDEX(Matches!$H$2:$H$201,MATCH($A152&amp;"-3",Matches!$J$2:$J$201,0))),0,IF(H152-I152=INDEX(Matches!$G$2:$G$201,MATCH($A152&amp;"-3",Matches!$J$2:$J$201,0))-INDEX(Matches!$H$2:$H$201,MATCH($A152&amp;"-3",Matches!$J$2:$J$201,0)),3,2))))),""))</f>
        <v/>
      </c>
      <c r="AA152" s="12" t="str">
        <f aca="false">IF(OR($B152="",J152="",K152=""),"",IFERROR(IF(OR(INDEX(Matches!$I$2:$I$201,MATCH($A152&amp;"-4",Matches!$J$2:$J$201,0))="Void",INDEX(Matches!$G$2:$G$201,MATCH($A152&amp;"-4",Matches!$J$2:$J$201,0))="",INDEX(Matches!$H$2:$H$201,MATCH($A152&amp;"-4",Matches!$J$2:$J$201,0))=""),"",IF(AND($C152&lt;&gt;"",INDEX(Matches!$F$2:$F$201,MATCH($A152&amp;"-4",Matches!$J$2:$J$201,0))&lt;&gt;"",$C152&gt;=INDEX(Matches!$F$2:$F$201,MATCH($A152&amp;"-4",Matches!$J$2:$J$201,0))),"",IF(AND(J152=INDEX(Matches!$G$2:$G$201,MATCH($A152&amp;"-4",Matches!$J$2:$J$201,0)),K152=INDEX(Matches!$H$2:$H$201,MATCH($A152&amp;"-4",Matches!$J$2:$J$201,0))),5,IF(SIGN(J152-K152)&lt;&gt;SIGN(INDEX(Matches!$G$2:$G$201,MATCH($A152&amp;"-4",Matches!$J$2:$J$201,0))-INDEX(Matches!$H$2:$H$201,MATCH($A152&amp;"-4",Matches!$J$2:$J$201,0))),0,IF(J152-K152=INDEX(Matches!$G$2:$G$201,MATCH($A152&amp;"-4",Matches!$J$2:$J$201,0))-INDEX(Matches!$H$2:$H$201,MATCH($A152&amp;"-4",Matches!$J$2:$J$201,0)),3,2))))),""))</f>
        <v/>
      </c>
      <c r="AB152" s="12" t="str">
        <f aca="false">IF(OR($B152="",L152="",M152=""),"",IFERROR(IF(OR(INDEX(Matches!$I$2:$I$201,MATCH($A152&amp;"-5",Matches!$J$2:$J$201,0))="Void",INDEX(Matches!$G$2:$G$201,MATCH($A152&amp;"-5",Matches!$J$2:$J$201,0))="",INDEX(Matches!$H$2:$H$201,MATCH($A152&amp;"-5",Matches!$J$2:$J$201,0))=""),"",IF(AND($C152&lt;&gt;"",INDEX(Matches!$F$2:$F$201,MATCH($A152&amp;"-5",Matches!$J$2:$J$201,0))&lt;&gt;"",$C152&gt;=INDEX(Matches!$F$2:$F$201,MATCH($A152&amp;"-5",Matches!$J$2:$J$201,0))),"",IF(AND(L152=INDEX(Matches!$G$2:$G$201,MATCH($A152&amp;"-5",Matches!$J$2:$J$201,0)),M152=INDEX(Matches!$H$2:$H$201,MATCH($A152&amp;"-5",Matches!$J$2:$J$201,0))),5,IF(SIGN(L152-M152)&lt;&gt;SIGN(INDEX(Matches!$G$2:$G$201,MATCH($A152&amp;"-5",Matches!$J$2:$J$201,0))-INDEX(Matches!$H$2:$H$201,MATCH($A152&amp;"-5",Matches!$J$2:$J$201,0))),0,IF(L152-M152=INDEX(Matches!$G$2:$G$201,MATCH($A152&amp;"-5",Matches!$J$2:$J$201,0))-INDEX(Matches!$H$2:$H$201,MATCH($A152&amp;"-5",Matches!$J$2:$J$201,0)),3,2))))),""))</f>
        <v/>
      </c>
      <c r="AC152" s="12" t="str">
        <f aca="false">IF(OR($B152="",N152="",O152=""),"",IFERROR(IF(OR(INDEX(Matches!$I$2:$I$201,MATCH($A152&amp;"-6",Matches!$J$2:$J$201,0))="Void",INDEX(Matches!$G$2:$G$201,MATCH($A152&amp;"-6",Matches!$J$2:$J$201,0))="",INDEX(Matches!$H$2:$H$201,MATCH($A152&amp;"-6",Matches!$J$2:$J$201,0))=""),"",IF(AND($C152&lt;&gt;"",INDEX(Matches!$F$2:$F$201,MATCH($A152&amp;"-6",Matches!$J$2:$J$201,0))&lt;&gt;"",$C152&gt;=INDEX(Matches!$F$2:$F$201,MATCH($A152&amp;"-6",Matches!$J$2:$J$201,0))),"",IF(AND(N152=INDEX(Matches!$G$2:$G$201,MATCH($A152&amp;"-6",Matches!$J$2:$J$201,0)),O152=INDEX(Matches!$H$2:$H$201,MATCH($A152&amp;"-6",Matches!$J$2:$J$201,0))),5,IF(SIGN(N152-O152)&lt;&gt;SIGN(INDEX(Matches!$G$2:$G$201,MATCH($A152&amp;"-6",Matches!$J$2:$J$201,0))-INDEX(Matches!$H$2:$H$201,MATCH($A152&amp;"-6",Matches!$J$2:$J$201,0))),0,IF(N152-O152=INDEX(Matches!$G$2:$G$201,MATCH($A152&amp;"-6",Matches!$J$2:$J$201,0))-INDEX(Matches!$H$2:$H$201,MATCH($A152&amp;"-6",Matches!$J$2:$J$201,0)),3,2))))),""))</f>
        <v/>
      </c>
      <c r="AD152" s="12" t="str">
        <f aca="false">IF(OR($B152="",P152="",Q152=""),"",IFERROR(IF(OR(INDEX(Matches!$I$2:$I$201,MATCH($A152&amp;"-7",Matches!$J$2:$J$201,0))="Void",INDEX(Matches!$G$2:$G$201,MATCH($A152&amp;"-7",Matches!$J$2:$J$201,0))="",INDEX(Matches!$H$2:$H$201,MATCH($A152&amp;"-7",Matches!$J$2:$J$201,0))=""),"",IF(AND($C152&lt;&gt;"",INDEX(Matches!$F$2:$F$201,MATCH($A152&amp;"-7",Matches!$J$2:$J$201,0))&lt;&gt;"",$C152&gt;=INDEX(Matches!$F$2:$F$201,MATCH($A152&amp;"-7",Matches!$J$2:$J$201,0))),"",IF(AND(P152=INDEX(Matches!$G$2:$G$201,MATCH($A152&amp;"-7",Matches!$J$2:$J$201,0)),Q152=INDEX(Matches!$H$2:$H$201,MATCH($A152&amp;"-7",Matches!$J$2:$J$201,0))),5,IF(SIGN(P152-Q152)&lt;&gt;SIGN(INDEX(Matches!$G$2:$G$201,MATCH($A152&amp;"-7",Matches!$J$2:$J$201,0))-INDEX(Matches!$H$2:$H$201,MATCH($A152&amp;"-7",Matches!$J$2:$J$201,0))),0,IF(P152-Q152=INDEX(Matches!$G$2:$G$201,MATCH($A152&amp;"-7",Matches!$J$2:$J$201,0))-INDEX(Matches!$H$2:$H$201,MATCH($A152&amp;"-7",Matches!$J$2:$J$201,0)),3,2))))),""))</f>
        <v/>
      </c>
      <c r="AE152" s="12" t="str">
        <f aca="false">IF(OR($B152="",R152="",S152=""),"",IFERROR(IF(OR(INDEX(Matches!$I$2:$I$201,MATCH($A152&amp;"-8",Matches!$J$2:$J$201,0))="Void",INDEX(Matches!$G$2:$G$201,MATCH($A152&amp;"-8",Matches!$J$2:$J$201,0))="",INDEX(Matches!$H$2:$H$201,MATCH($A152&amp;"-8",Matches!$J$2:$J$201,0))=""),"",IF(AND($C152&lt;&gt;"",INDEX(Matches!$F$2:$F$201,MATCH($A152&amp;"-8",Matches!$J$2:$J$201,0))&lt;&gt;"",$C152&gt;=INDEX(Matches!$F$2:$F$201,MATCH($A152&amp;"-8",Matches!$J$2:$J$201,0))),"",IF(AND(R152=INDEX(Matches!$G$2:$G$201,MATCH($A152&amp;"-8",Matches!$J$2:$J$201,0)),S152=INDEX(Matches!$H$2:$H$201,MATCH($A152&amp;"-8",Matches!$J$2:$J$201,0))),5,IF(SIGN(R152-S152)&lt;&gt;SIGN(INDEX(Matches!$G$2:$G$201,MATCH($A152&amp;"-8",Matches!$J$2:$J$201,0))-INDEX(Matches!$H$2:$H$201,MATCH($A152&amp;"-8",Matches!$J$2:$J$201,0))),0,IF(R152-S152=INDEX(Matches!$G$2:$G$201,MATCH($A152&amp;"-8",Matches!$J$2:$J$201,0))-INDEX(Matches!$H$2:$H$201,MATCH($A152&amp;"-8",Matches!$J$2:$J$201,0)),3,2))))),""))</f>
        <v/>
      </c>
      <c r="AF152" s="12" t="str">
        <f aca="false">IF(OR($B152="",T152="",U152=""),"",IFERROR(IF(OR(INDEX(Matches!$I$2:$I$201,MATCH($A152&amp;"-9",Matches!$J$2:$J$201,0))="Void",INDEX(Matches!$G$2:$G$201,MATCH($A152&amp;"-9",Matches!$J$2:$J$201,0))="",INDEX(Matches!$H$2:$H$201,MATCH($A152&amp;"-9",Matches!$J$2:$J$201,0))=""),"",IF(AND($C152&lt;&gt;"",INDEX(Matches!$F$2:$F$201,MATCH($A152&amp;"-9",Matches!$J$2:$J$201,0))&lt;&gt;"",$C152&gt;=INDEX(Matches!$F$2:$F$201,MATCH($A152&amp;"-9",Matches!$J$2:$J$201,0))),"",IF(AND(T152=INDEX(Matches!$G$2:$G$201,MATCH($A152&amp;"-9",Matches!$J$2:$J$201,0)),U152=INDEX(Matches!$H$2:$H$201,MATCH($A152&amp;"-9",Matches!$J$2:$J$201,0))),5,IF(SIGN(T152-U152)&lt;&gt;SIGN(INDEX(Matches!$G$2:$G$201,MATCH($A152&amp;"-9",Matches!$J$2:$J$201,0))-INDEX(Matches!$H$2:$H$201,MATCH($A152&amp;"-9",Matches!$J$2:$J$201,0))),0,IF(T152-U152=INDEX(Matches!$G$2:$G$201,MATCH($A152&amp;"-9",Matches!$J$2:$J$201,0))-INDEX(Matches!$H$2:$H$201,MATCH($A152&amp;"-9",Matches!$J$2:$J$201,0)),3,2))))),""))</f>
        <v/>
      </c>
      <c r="AG152" s="12" t="str">
        <f aca="false">IF(OR($B152="",V152="",W152=""),"",IFERROR(IF(OR(INDEX(Matches!$I$2:$I$201,MATCH($A152&amp;"-10",Matches!$J$2:$J$201,0))="Void",INDEX(Matches!$G$2:$G$201,MATCH($A152&amp;"-10",Matches!$J$2:$J$201,0))="",INDEX(Matches!$H$2:$H$201,MATCH($A152&amp;"-10",Matches!$J$2:$J$201,0))=""),"",IF(AND($C152&lt;&gt;"",INDEX(Matches!$F$2:$F$201,MATCH($A152&amp;"-10",Matches!$J$2:$J$201,0))&lt;&gt;"",$C152&gt;=INDEX(Matches!$F$2:$F$201,MATCH($A152&amp;"-10",Matches!$J$2:$J$201,0))),"",IF(AND(V152=INDEX(Matches!$G$2:$G$201,MATCH($A152&amp;"-10",Matches!$J$2:$J$201,0)),W152=INDEX(Matches!$H$2:$H$201,MATCH($A152&amp;"-10",Matches!$J$2:$J$201,0))),5,IF(SIGN(V152-W152)&lt;&gt;SIGN(INDEX(Matches!$G$2:$G$201,MATCH($A152&amp;"-10",Matches!$J$2:$J$201,0))-INDEX(Matches!$H$2:$H$201,MATCH($A152&amp;"-10",Matches!$J$2:$J$201,0))),0,IF(V152-W152=INDEX(Matches!$G$2:$G$201,MATCH($A152&amp;"-10",Matches!$J$2:$J$201,0))-INDEX(Matches!$H$2:$H$201,MATCH($A152&amp;"-10",Matches!$J$2:$J$201,0)),3,2))))),""))</f>
        <v/>
      </c>
      <c r="AH152" s="13" t="str">
        <f aca="false">IF($B152="","",SUM(X152:AG152))</f>
        <v/>
      </c>
      <c r="AI152" s="12" t="str">
        <f aca="false">IF($B152="","",COUNTIF(X152:AG152,5))</f>
        <v/>
      </c>
      <c r="AJ152" s="12" t="str">
        <f aca="false">IF($B152="","",COUNTIF(X152:AG152,"&gt;=2"))</f>
        <v/>
      </c>
      <c r="AK152" s="12" t="str">
        <f aca="false">IF($B152="","",COUNT(X152:AG152))</f>
        <v/>
      </c>
    </row>
    <row r="153" customFormat="false" ht="15" hidden="false" customHeight="false" outlineLevel="0" collapsed="false">
      <c r="A153" s="7"/>
      <c r="B153" s="7"/>
      <c r="C153" s="11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12" t="str">
        <f aca="false">IF(OR($B153="",D153="",E153=""),"",IFERROR(IF(OR(INDEX(Matches!$I$2:$I$201,MATCH($A153&amp;"-1",Matches!$J$2:$J$201,0))="Void",INDEX(Matches!$G$2:$G$201,MATCH($A153&amp;"-1",Matches!$J$2:$J$201,0))="",INDEX(Matches!$H$2:$H$201,MATCH($A153&amp;"-1",Matches!$J$2:$J$201,0))=""),"",IF(AND($C153&lt;&gt;"",INDEX(Matches!$F$2:$F$201,MATCH($A153&amp;"-1",Matches!$J$2:$J$201,0))&lt;&gt;"",$C153&gt;=INDEX(Matches!$F$2:$F$201,MATCH($A153&amp;"-1",Matches!$J$2:$J$201,0))),"",IF(AND(D153=INDEX(Matches!$G$2:$G$201,MATCH($A153&amp;"-1",Matches!$J$2:$J$201,0)),E153=INDEX(Matches!$H$2:$H$201,MATCH($A153&amp;"-1",Matches!$J$2:$J$201,0))),5,IF(SIGN(D153-E153)&lt;&gt;SIGN(INDEX(Matches!$G$2:$G$201,MATCH($A153&amp;"-1",Matches!$J$2:$J$201,0))-INDEX(Matches!$H$2:$H$201,MATCH($A153&amp;"-1",Matches!$J$2:$J$201,0))),0,IF(D153-E153=INDEX(Matches!$G$2:$G$201,MATCH($A153&amp;"-1",Matches!$J$2:$J$201,0))-INDEX(Matches!$H$2:$H$201,MATCH($A153&amp;"-1",Matches!$J$2:$J$201,0)),3,2))))),""))</f>
        <v/>
      </c>
      <c r="Y153" s="12" t="str">
        <f aca="false">IF(OR($B153="",F153="",G153=""),"",IFERROR(IF(OR(INDEX(Matches!$I$2:$I$201,MATCH($A153&amp;"-2",Matches!$J$2:$J$201,0))="Void",INDEX(Matches!$G$2:$G$201,MATCH($A153&amp;"-2",Matches!$J$2:$J$201,0))="",INDEX(Matches!$H$2:$H$201,MATCH($A153&amp;"-2",Matches!$J$2:$J$201,0))=""),"",IF(AND($C153&lt;&gt;"",INDEX(Matches!$F$2:$F$201,MATCH($A153&amp;"-2",Matches!$J$2:$J$201,0))&lt;&gt;"",$C153&gt;=INDEX(Matches!$F$2:$F$201,MATCH($A153&amp;"-2",Matches!$J$2:$J$201,0))),"",IF(AND(F153=INDEX(Matches!$G$2:$G$201,MATCH($A153&amp;"-2",Matches!$J$2:$J$201,0)),G153=INDEX(Matches!$H$2:$H$201,MATCH($A153&amp;"-2",Matches!$J$2:$J$201,0))),5,IF(SIGN(F153-G153)&lt;&gt;SIGN(INDEX(Matches!$G$2:$G$201,MATCH($A153&amp;"-2",Matches!$J$2:$J$201,0))-INDEX(Matches!$H$2:$H$201,MATCH($A153&amp;"-2",Matches!$J$2:$J$201,0))),0,IF(F153-G153=INDEX(Matches!$G$2:$G$201,MATCH($A153&amp;"-2",Matches!$J$2:$J$201,0))-INDEX(Matches!$H$2:$H$201,MATCH($A153&amp;"-2",Matches!$J$2:$J$201,0)),3,2))))),""))</f>
        <v/>
      </c>
      <c r="Z153" s="12" t="str">
        <f aca="false">IF(OR($B153="",H153="",I153=""),"",IFERROR(IF(OR(INDEX(Matches!$I$2:$I$201,MATCH($A153&amp;"-3",Matches!$J$2:$J$201,0))="Void",INDEX(Matches!$G$2:$G$201,MATCH($A153&amp;"-3",Matches!$J$2:$J$201,0))="",INDEX(Matches!$H$2:$H$201,MATCH($A153&amp;"-3",Matches!$J$2:$J$201,0))=""),"",IF(AND($C153&lt;&gt;"",INDEX(Matches!$F$2:$F$201,MATCH($A153&amp;"-3",Matches!$J$2:$J$201,0))&lt;&gt;"",$C153&gt;=INDEX(Matches!$F$2:$F$201,MATCH($A153&amp;"-3",Matches!$J$2:$J$201,0))),"",IF(AND(H153=INDEX(Matches!$G$2:$G$201,MATCH($A153&amp;"-3",Matches!$J$2:$J$201,0)),I153=INDEX(Matches!$H$2:$H$201,MATCH($A153&amp;"-3",Matches!$J$2:$J$201,0))),5,IF(SIGN(H153-I153)&lt;&gt;SIGN(INDEX(Matches!$G$2:$G$201,MATCH($A153&amp;"-3",Matches!$J$2:$J$201,0))-INDEX(Matches!$H$2:$H$201,MATCH($A153&amp;"-3",Matches!$J$2:$J$201,0))),0,IF(H153-I153=INDEX(Matches!$G$2:$G$201,MATCH($A153&amp;"-3",Matches!$J$2:$J$201,0))-INDEX(Matches!$H$2:$H$201,MATCH($A153&amp;"-3",Matches!$J$2:$J$201,0)),3,2))))),""))</f>
        <v/>
      </c>
      <c r="AA153" s="12" t="str">
        <f aca="false">IF(OR($B153="",J153="",K153=""),"",IFERROR(IF(OR(INDEX(Matches!$I$2:$I$201,MATCH($A153&amp;"-4",Matches!$J$2:$J$201,0))="Void",INDEX(Matches!$G$2:$G$201,MATCH($A153&amp;"-4",Matches!$J$2:$J$201,0))="",INDEX(Matches!$H$2:$H$201,MATCH($A153&amp;"-4",Matches!$J$2:$J$201,0))=""),"",IF(AND($C153&lt;&gt;"",INDEX(Matches!$F$2:$F$201,MATCH($A153&amp;"-4",Matches!$J$2:$J$201,0))&lt;&gt;"",$C153&gt;=INDEX(Matches!$F$2:$F$201,MATCH($A153&amp;"-4",Matches!$J$2:$J$201,0))),"",IF(AND(J153=INDEX(Matches!$G$2:$G$201,MATCH($A153&amp;"-4",Matches!$J$2:$J$201,0)),K153=INDEX(Matches!$H$2:$H$201,MATCH($A153&amp;"-4",Matches!$J$2:$J$201,0))),5,IF(SIGN(J153-K153)&lt;&gt;SIGN(INDEX(Matches!$G$2:$G$201,MATCH($A153&amp;"-4",Matches!$J$2:$J$201,0))-INDEX(Matches!$H$2:$H$201,MATCH($A153&amp;"-4",Matches!$J$2:$J$201,0))),0,IF(J153-K153=INDEX(Matches!$G$2:$G$201,MATCH($A153&amp;"-4",Matches!$J$2:$J$201,0))-INDEX(Matches!$H$2:$H$201,MATCH($A153&amp;"-4",Matches!$J$2:$J$201,0)),3,2))))),""))</f>
        <v/>
      </c>
      <c r="AB153" s="12" t="str">
        <f aca="false">IF(OR($B153="",L153="",M153=""),"",IFERROR(IF(OR(INDEX(Matches!$I$2:$I$201,MATCH($A153&amp;"-5",Matches!$J$2:$J$201,0))="Void",INDEX(Matches!$G$2:$G$201,MATCH($A153&amp;"-5",Matches!$J$2:$J$201,0))="",INDEX(Matches!$H$2:$H$201,MATCH($A153&amp;"-5",Matches!$J$2:$J$201,0))=""),"",IF(AND($C153&lt;&gt;"",INDEX(Matches!$F$2:$F$201,MATCH($A153&amp;"-5",Matches!$J$2:$J$201,0))&lt;&gt;"",$C153&gt;=INDEX(Matches!$F$2:$F$201,MATCH($A153&amp;"-5",Matches!$J$2:$J$201,0))),"",IF(AND(L153=INDEX(Matches!$G$2:$G$201,MATCH($A153&amp;"-5",Matches!$J$2:$J$201,0)),M153=INDEX(Matches!$H$2:$H$201,MATCH($A153&amp;"-5",Matches!$J$2:$J$201,0))),5,IF(SIGN(L153-M153)&lt;&gt;SIGN(INDEX(Matches!$G$2:$G$201,MATCH($A153&amp;"-5",Matches!$J$2:$J$201,0))-INDEX(Matches!$H$2:$H$201,MATCH($A153&amp;"-5",Matches!$J$2:$J$201,0))),0,IF(L153-M153=INDEX(Matches!$G$2:$G$201,MATCH($A153&amp;"-5",Matches!$J$2:$J$201,0))-INDEX(Matches!$H$2:$H$201,MATCH($A153&amp;"-5",Matches!$J$2:$J$201,0)),3,2))))),""))</f>
        <v/>
      </c>
      <c r="AC153" s="12" t="str">
        <f aca="false">IF(OR($B153="",N153="",O153=""),"",IFERROR(IF(OR(INDEX(Matches!$I$2:$I$201,MATCH($A153&amp;"-6",Matches!$J$2:$J$201,0))="Void",INDEX(Matches!$G$2:$G$201,MATCH($A153&amp;"-6",Matches!$J$2:$J$201,0))="",INDEX(Matches!$H$2:$H$201,MATCH($A153&amp;"-6",Matches!$J$2:$J$201,0))=""),"",IF(AND($C153&lt;&gt;"",INDEX(Matches!$F$2:$F$201,MATCH($A153&amp;"-6",Matches!$J$2:$J$201,0))&lt;&gt;"",$C153&gt;=INDEX(Matches!$F$2:$F$201,MATCH($A153&amp;"-6",Matches!$J$2:$J$201,0))),"",IF(AND(N153=INDEX(Matches!$G$2:$G$201,MATCH($A153&amp;"-6",Matches!$J$2:$J$201,0)),O153=INDEX(Matches!$H$2:$H$201,MATCH($A153&amp;"-6",Matches!$J$2:$J$201,0))),5,IF(SIGN(N153-O153)&lt;&gt;SIGN(INDEX(Matches!$G$2:$G$201,MATCH($A153&amp;"-6",Matches!$J$2:$J$201,0))-INDEX(Matches!$H$2:$H$201,MATCH($A153&amp;"-6",Matches!$J$2:$J$201,0))),0,IF(N153-O153=INDEX(Matches!$G$2:$G$201,MATCH($A153&amp;"-6",Matches!$J$2:$J$201,0))-INDEX(Matches!$H$2:$H$201,MATCH($A153&amp;"-6",Matches!$J$2:$J$201,0)),3,2))))),""))</f>
        <v/>
      </c>
      <c r="AD153" s="12" t="str">
        <f aca="false">IF(OR($B153="",P153="",Q153=""),"",IFERROR(IF(OR(INDEX(Matches!$I$2:$I$201,MATCH($A153&amp;"-7",Matches!$J$2:$J$201,0))="Void",INDEX(Matches!$G$2:$G$201,MATCH($A153&amp;"-7",Matches!$J$2:$J$201,0))="",INDEX(Matches!$H$2:$H$201,MATCH($A153&amp;"-7",Matches!$J$2:$J$201,0))=""),"",IF(AND($C153&lt;&gt;"",INDEX(Matches!$F$2:$F$201,MATCH($A153&amp;"-7",Matches!$J$2:$J$201,0))&lt;&gt;"",$C153&gt;=INDEX(Matches!$F$2:$F$201,MATCH($A153&amp;"-7",Matches!$J$2:$J$201,0))),"",IF(AND(P153=INDEX(Matches!$G$2:$G$201,MATCH($A153&amp;"-7",Matches!$J$2:$J$201,0)),Q153=INDEX(Matches!$H$2:$H$201,MATCH($A153&amp;"-7",Matches!$J$2:$J$201,0))),5,IF(SIGN(P153-Q153)&lt;&gt;SIGN(INDEX(Matches!$G$2:$G$201,MATCH($A153&amp;"-7",Matches!$J$2:$J$201,0))-INDEX(Matches!$H$2:$H$201,MATCH($A153&amp;"-7",Matches!$J$2:$J$201,0))),0,IF(P153-Q153=INDEX(Matches!$G$2:$G$201,MATCH($A153&amp;"-7",Matches!$J$2:$J$201,0))-INDEX(Matches!$H$2:$H$201,MATCH($A153&amp;"-7",Matches!$J$2:$J$201,0)),3,2))))),""))</f>
        <v/>
      </c>
      <c r="AE153" s="12" t="str">
        <f aca="false">IF(OR($B153="",R153="",S153=""),"",IFERROR(IF(OR(INDEX(Matches!$I$2:$I$201,MATCH($A153&amp;"-8",Matches!$J$2:$J$201,0))="Void",INDEX(Matches!$G$2:$G$201,MATCH($A153&amp;"-8",Matches!$J$2:$J$201,0))="",INDEX(Matches!$H$2:$H$201,MATCH($A153&amp;"-8",Matches!$J$2:$J$201,0))=""),"",IF(AND($C153&lt;&gt;"",INDEX(Matches!$F$2:$F$201,MATCH($A153&amp;"-8",Matches!$J$2:$J$201,0))&lt;&gt;"",$C153&gt;=INDEX(Matches!$F$2:$F$201,MATCH($A153&amp;"-8",Matches!$J$2:$J$201,0))),"",IF(AND(R153=INDEX(Matches!$G$2:$G$201,MATCH($A153&amp;"-8",Matches!$J$2:$J$201,0)),S153=INDEX(Matches!$H$2:$H$201,MATCH($A153&amp;"-8",Matches!$J$2:$J$201,0))),5,IF(SIGN(R153-S153)&lt;&gt;SIGN(INDEX(Matches!$G$2:$G$201,MATCH($A153&amp;"-8",Matches!$J$2:$J$201,0))-INDEX(Matches!$H$2:$H$201,MATCH($A153&amp;"-8",Matches!$J$2:$J$201,0))),0,IF(R153-S153=INDEX(Matches!$G$2:$G$201,MATCH($A153&amp;"-8",Matches!$J$2:$J$201,0))-INDEX(Matches!$H$2:$H$201,MATCH($A153&amp;"-8",Matches!$J$2:$J$201,0)),3,2))))),""))</f>
        <v/>
      </c>
      <c r="AF153" s="12" t="str">
        <f aca="false">IF(OR($B153="",T153="",U153=""),"",IFERROR(IF(OR(INDEX(Matches!$I$2:$I$201,MATCH($A153&amp;"-9",Matches!$J$2:$J$201,0))="Void",INDEX(Matches!$G$2:$G$201,MATCH($A153&amp;"-9",Matches!$J$2:$J$201,0))="",INDEX(Matches!$H$2:$H$201,MATCH($A153&amp;"-9",Matches!$J$2:$J$201,0))=""),"",IF(AND($C153&lt;&gt;"",INDEX(Matches!$F$2:$F$201,MATCH($A153&amp;"-9",Matches!$J$2:$J$201,0))&lt;&gt;"",$C153&gt;=INDEX(Matches!$F$2:$F$201,MATCH($A153&amp;"-9",Matches!$J$2:$J$201,0))),"",IF(AND(T153=INDEX(Matches!$G$2:$G$201,MATCH($A153&amp;"-9",Matches!$J$2:$J$201,0)),U153=INDEX(Matches!$H$2:$H$201,MATCH($A153&amp;"-9",Matches!$J$2:$J$201,0))),5,IF(SIGN(T153-U153)&lt;&gt;SIGN(INDEX(Matches!$G$2:$G$201,MATCH($A153&amp;"-9",Matches!$J$2:$J$201,0))-INDEX(Matches!$H$2:$H$201,MATCH($A153&amp;"-9",Matches!$J$2:$J$201,0))),0,IF(T153-U153=INDEX(Matches!$G$2:$G$201,MATCH($A153&amp;"-9",Matches!$J$2:$J$201,0))-INDEX(Matches!$H$2:$H$201,MATCH($A153&amp;"-9",Matches!$J$2:$J$201,0)),3,2))))),""))</f>
        <v/>
      </c>
      <c r="AG153" s="12" t="str">
        <f aca="false">IF(OR($B153="",V153="",W153=""),"",IFERROR(IF(OR(INDEX(Matches!$I$2:$I$201,MATCH($A153&amp;"-10",Matches!$J$2:$J$201,0))="Void",INDEX(Matches!$G$2:$G$201,MATCH($A153&amp;"-10",Matches!$J$2:$J$201,0))="",INDEX(Matches!$H$2:$H$201,MATCH($A153&amp;"-10",Matches!$J$2:$J$201,0))=""),"",IF(AND($C153&lt;&gt;"",INDEX(Matches!$F$2:$F$201,MATCH($A153&amp;"-10",Matches!$J$2:$J$201,0))&lt;&gt;"",$C153&gt;=INDEX(Matches!$F$2:$F$201,MATCH($A153&amp;"-10",Matches!$J$2:$J$201,0))),"",IF(AND(V153=INDEX(Matches!$G$2:$G$201,MATCH($A153&amp;"-10",Matches!$J$2:$J$201,0)),W153=INDEX(Matches!$H$2:$H$201,MATCH($A153&amp;"-10",Matches!$J$2:$J$201,0))),5,IF(SIGN(V153-W153)&lt;&gt;SIGN(INDEX(Matches!$G$2:$G$201,MATCH($A153&amp;"-10",Matches!$J$2:$J$201,0))-INDEX(Matches!$H$2:$H$201,MATCH($A153&amp;"-10",Matches!$J$2:$J$201,0))),0,IF(V153-W153=INDEX(Matches!$G$2:$G$201,MATCH($A153&amp;"-10",Matches!$J$2:$J$201,0))-INDEX(Matches!$H$2:$H$201,MATCH($A153&amp;"-10",Matches!$J$2:$J$201,0)),3,2))))),""))</f>
        <v/>
      </c>
      <c r="AH153" s="13" t="str">
        <f aca="false">IF($B153="","",SUM(X153:AG153))</f>
        <v/>
      </c>
      <c r="AI153" s="12" t="str">
        <f aca="false">IF($B153="","",COUNTIF(X153:AG153,5))</f>
        <v/>
      </c>
      <c r="AJ153" s="12" t="str">
        <f aca="false">IF($B153="","",COUNTIF(X153:AG153,"&gt;=2"))</f>
        <v/>
      </c>
      <c r="AK153" s="12" t="str">
        <f aca="false">IF($B153="","",COUNT(X153:AG153))</f>
        <v/>
      </c>
    </row>
    <row r="154" customFormat="false" ht="15" hidden="false" customHeight="false" outlineLevel="0" collapsed="false">
      <c r="A154" s="7"/>
      <c r="B154" s="7"/>
      <c r="C154" s="11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12" t="str">
        <f aca="false">IF(OR($B154="",D154="",E154=""),"",IFERROR(IF(OR(INDEX(Matches!$I$2:$I$201,MATCH($A154&amp;"-1",Matches!$J$2:$J$201,0))="Void",INDEX(Matches!$G$2:$G$201,MATCH($A154&amp;"-1",Matches!$J$2:$J$201,0))="",INDEX(Matches!$H$2:$H$201,MATCH($A154&amp;"-1",Matches!$J$2:$J$201,0))=""),"",IF(AND($C154&lt;&gt;"",INDEX(Matches!$F$2:$F$201,MATCH($A154&amp;"-1",Matches!$J$2:$J$201,0))&lt;&gt;"",$C154&gt;=INDEX(Matches!$F$2:$F$201,MATCH($A154&amp;"-1",Matches!$J$2:$J$201,0))),"",IF(AND(D154=INDEX(Matches!$G$2:$G$201,MATCH($A154&amp;"-1",Matches!$J$2:$J$201,0)),E154=INDEX(Matches!$H$2:$H$201,MATCH($A154&amp;"-1",Matches!$J$2:$J$201,0))),5,IF(SIGN(D154-E154)&lt;&gt;SIGN(INDEX(Matches!$G$2:$G$201,MATCH($A154&amp;"-1",Matches!$J$2:$J$201,0))-INDEX(Matches!$H$2:$H$201,MATCH($A154&amp;"-1",Matches!$J$2:$J$201,0))),0,IF(D154-E154=INDEX(Matches!$G$2:$G$201,MATCH($A154&amp;"-1",Matches!$J$2:$J$201,0))-INDEX(Matches!$H$2:$H$201,MATCH($A154&amp;"-1",Matches!$J$2:$J$201,0)),3,2))))),""))</f>
        <v/>
      </c>
      <c r="Y154" s="12" t="str">
        <f aca="false">IF(OR($B154="",F154="",G154=""),"",IFERROR(IF(OR(INDEX(Matches!$I$2:$I$201,MATCH($A154&amp;"-2",Matches!$J$2:$J$201,0))="Void",INDEX(Matches!$G$2:$G$201,MATCH($A154&amp;"-2",Matches!$J$2:$J$201,0))="",INDEX(Matches!$H$2:$H$201,MATCH($A154&amp;"-2",Matches!$J$2:$J$201,0))=""),"",IF(AND($C154&lt;&gt;"",INDEX(Matches!$F$2:$F$201,MATCH($A154&amp;"-2",Matches!$J$2:$J$201,0))&lt;&gt;"",$C154&gt;=INDEX(Matches!$F$2:$F$201,MATCH($A154&amp;"-2",Matches!$J$2:$J$201,0))),"",IF(AND(F154=INDEX(Matches!$G$2:$G$201,MATCH($A154&amp;"-2",Matches!$J$2:$J$201,0)),G154=INDEX(Matches!$H$2:$H$201,MATCH($A154&amp;"-2",Matches!$J$2:$J$201,0))),5,IF(SIGN(F154-G154)&lt;&gt;SIGN(INDEX(Matches!$G$2:$G$201,MATCH($A154&amp;"-2",Matches!$J$2:$J$201,0))-INDEX(Matches!$H$2:$H$201,MATCH($A154&amp;"-2",Matches!$J$2:$J$201,0))),0,IF(F154-G154=INDEX(Matches!$G$2:$G$201,MATCH($A154&amp;"-2",Matches!$J$2:$J$201,0))-INDEX(Matches!$H$2:$H$201,MATCH($A154&amp;"-2",Matches!$J$2:$J$201,0)),3,2))))),""))</f>
        <v/>
      </c>
      <c r="Z154" s="12" t="str">
        <f aca="false">IF(OR($B154="",H154="",I154=""),"",IFERROR(IF(OR(INDEX(Matches!$I$2:$I$201,MATCH($A154&amp;"-3",Matches!$J$2:$J$201,0))="Void",INDEX(Matches!$G$2:$G$201,MATCH($A154&amp;"-3",Matches!$J$2:$J$201,0))="",INDEX(Matches!$H$2:$H$201,MATCH($A154&amp;"-3",Matches!$J$2:$J$201,0))=""),"",IF(AND($C154&lt;&gt;"",INDEX(Matches!$F$2:$F$201,MATCH($A154&amp;"-3",Matches!$J$2:$J$201,0))&lt;&gt;"",$C154&gt;=INDEX(Matches!$F$2:$F$201,MATCH($A154&amp;"-3",Matches!$J$2:$J$201,0))),"",IF(AND(H154=INDEX(Matches!$G$2:$G$201,MATCH($A154&amp;"-3",Matches!$J$2:$J$201,0)),I154=INDEX(Matches!$H$2:$H$201,MATCH($A154&amp;"-3",Matches!$J$2:$J$201,0))),5,IF(SIGN(H154-I154)&lt;&gt;SIGN(INDEX(Matches!$G$2:$G$201,MATCH($A154&amp;"-3",Matches!$J$2:$J$201,0))-INDEX(Matches!$H$2:$H$201,MATCH($A154&amp;"-3",Matches!$J$2:$J$201,0))),0,IF(H154-I154=INDEX(Matches!$G$2:$G$201,MATCH($A154&amp;"-3",Matches!$J$2:$J$201,0))-INDEX(Matches!$H$2:$H$201,MATCH($A154&amp;"-3",Matches!$J$2:$J$201,0)),3,2))))),""))</f>
        <v/>
      </c>
      <c r="AA154" s="12" t="str">
        <f aca="false">IF(OR($B154="",J154="",K154=""),"",IFERROR(IF(OR(INDEX(Matches!$I$2:$I$201,MATCH($A154&amp;"-4",Matches!$J$2:$J$201,0))="Void",INDEX(Matches!$G$2:$G$201,MATCH($A154&amp;"-4",Matches!$J$2:$J$201,0))="",INDEX(Matches!$H$2:$H$201,MATCH($A154&amp;"-4",Matches!$J$2:$J$201,0))=""),"",IF(AND($C154&lt;&gt;"",INDEX(Matches!$F$2:$F$201,MATCH($A154&amp;"-4",Matches!$J$2:$J$201,0))&lt;&gt;"",$C154&gt;=INDEX(Matches!$F$2:$F$201,MATCH($A154&amp;"-4",Matches!$J$2:$J$201,0))),"",IF(AND(J154=INDEX(Matches!$G$2:$G$201,MATCH($A154&amp;"-4",Matches!$J$2:$J$201,0)),K154=INDEX(Matches!$H$2:$H$201,MATCH($A154&amp;"-4",Matches!$J$2:$J$201,0))),5,IF(SIGN(J154-K154)&lt;&gt;SIGN(INDEX(Matches!$G$2:$G$201,MATCH($A154&amp;"-4",Matches!$J$2:$J$201,0))-INDEX(Matches!$H$2:$H$201,MATCH($A154&amp;"-4",Matches!$J$2:$J$201,0))),0,IF(J154-K154=INDEX(Matches!$G$2:$G$201,MATCH($A154&amp;"-4",Matches!$J$2:$J$201,0))-INDEX(Matches!$H$2:$H$201,MATCH($A154&amp;"-4",Matches!$J$2:$J$201,0)),3,2))))),""))</f>
        <v/>
      </c>
      <c r="AB154" s="12" t="str">
        <f aca="false">IF(OR($B154="",L154="",M154=""),"",IFERROR(IF(OR(INDEX(Matches!$I$2:$I$201,MATCH($A154&amp;"-5",Matches!$J$2:$J$201,0))="Void",INDEX(Matches!$G$2:$G$201,MATCH($A154&amp;"-5",Matches!$J$2:$J$201,0))="",INDEX(Matches!$H$2:$H$201,MATCH($A154&amp;"-5",Matches!$J$2:$J$201,0))=""),"",IF(AND($C154&lt;&gt;"",INDEX(Matches!$F$2:$F$201,MATCH($A154&amp;"-5",Matches!$J$2:$J$201,0))&lt;&gt;"",$C154&gt;=INDEX(Matches!$F$2:$F$201,MATCH($A154&amp;"-5",Matches!$J$2:$J$201,0))),"",IF(AND(L154=INDEX(Matches!$G$2:$G$201,MATCH($A154&amp;"-5",Matches!$J$2:$J$201,0)),M154=INDEX(Matches!$H$2:$H$201,MATCH($A154&amp;"-5",Matches!$J$2:$J$201,0))),5,IF(SIGN(L154-M154)&lt;&gt;SIGN(INDEX(Matches!$G$2:$G$201,MATCH($A154&amp;"-5",Matches!$J$2:$J$201,0))-INDEX(Matches!$H$2:$H$201,MATCH($A154&amp;"-5",Matches!$J$2:$J$201,0))),0,IF(L154-M154=INDEX(Matches!$G$2:$G$201,MATCH($A154&amp;"-5",Matches!$J$2:$J$201,0))-INDEX(Matches!$H$2:$H$201,MATCH($A154&amp;"-5",Matches!$J$2:$J$201,0)),3,2))))),""))</f>
        <v/>
      </c>
      <c r="AC154" s="12" t="str">
        <f aca="false">IF(OR($B154="",N154="",O154=""),"",IFERROR(IF(OR(INDEX(Matches!$I$2:$I$201,MATCH($A154&amp;"-6",Matches!$J$2:$J$201,0))="Void",INDEX(Matches!$G$2:$G$201,MATCH($A154&amp;"-6",Matches!$J$2:$J$201,0))="",INDEX(Matches!$H$2:$H$201,MATCH($A154&amp;"-6",Matches!$J$2:$J$201,0))=""),"",IF(AND($C154&lt;&gt;"",INDEX(Matches!$F$2:$F$201,MATCH($A154&amp;"-6",Matches!$J$2:$J$201,0))&lt;&gt;"",$C154&gt;=INDEX(Matches!$F$2:$F$201,MATCH($A154&amp;"-6",Matches!$J$2:$J$201,0))),"",IF(AND(N154=INDEX(Matches!$G$2:$G$201,MATCH($A154&amp;"-6",Matches!$J$2:$J$201,0)),O154=INDEX(Matches!$H$2:$H$201,MATCH($A154&amp;"-6",Matches!$J$2:$J$201,0))),5,IF(SIGN(N154-O154)&lt;&gt;SIGN(INDEX(Matches!$G$2:$G$201,MATCH($A154&amp;"-6",Matches!$J$2:$J$201,0))-INDEX(Matches!$H$2:$H$201,MATCH($A154&amp;"-6",Matches!$J$2:$J$201,0))),0,IF(N154-O154=INDEX(Matches!$G$2:$G$201,MATCH($A154&amp;"-6",Matches!$J$2:$J$201,0))-INDEX(Matches!$H$2:$H$201,MATCH($A154&amp;"-6",Matches!$J$2:$J$201,0)),3,2))))),""))</f>
        <v/>
      </c>
      <c r="AD154" s="12" t="str">
        <f aca="false">IF(OR($B154="",P154="",Q154=""),"",IFERROR(IF(OR(INDEX(Matches!$I$2:$I$201,MATCH($A154&amp;"-7",Matches!$J$2:$J$201,0))="Void",INDEX(Matches!$G$2:$G$201,MATCH($A154&amp;"-7",Matches!$J$2:$J$201,0))="",INDEX(Matches!$H$2:$H$201,MATCH($A154&amp;"-7",Matches!$J$2:$J$201,0))=""),"",IF(AND($C154&lt;&gt;"",INDEX(Matches!$F$2:$F$201,MATCH($A154&amp;"-7",Matches!$J$2:$J$201,0))&lt;&gt;"",$C154&gt;=INDEX(Matches!$F$2:$F$201,MATCH($A154&amp;"-7",Matches!$J$2:$J$201,0))),"",IF(AND(P154=INDEX(Matches!$G$2:$G$201,MATCH($A154&amp;"-7",Matches!$J$2:$J$201,0)),Q154=INDEX(Matches!$H$2:$H$201,MATCH($A154&amp;"-7",Matches!$J$2:$J$201,0))),5,IF(SIGN(P154-Q154)&lt;&gt;SIGN(INDEX(Matches!$G$2:$G$201,MATCH($A154&amp;"-7",Matches!$J$2:$J$201,0))-INDEX(Matches!$H$2:$H$201,MATCH($A154&amp;"-7",Matches!$J$2:$J$201,0))),0,IF(P154-Q154=INDEX(Matches!$G$2:$G$201,MATCH($A154&amp;"-7",Matches!$J$2:$J$201,0))-INDEX(Matches!$H$2:$H$201,MATCH($A154&amp;"-7",Matches!$J$2:$J$201,0)),3,2))))),""))</f>
        <v/>
      </c>
      <c r="AE154" s="12" t="str">
        <f aca="false">IF(OR($B154="",R154="",S154=""),"",IFERROR(IF(OR(INDEX(Matches!$I$2:$I$201,MATCH($A154&amp;"-8",Matches!$J$2:$J$201,0))="Void",INDEX(Matches!$G$2:$G$201,MATCH($A154&amp;"-8",Matches!$J$2:$J$201,0))="",INDEX(Matches!$H$2:$H$201,MATCH($A154&amp;"-8",Matches!$J$2:$J$201,0))=""),"",IF(AND($C154&lt;&gt;"",INDEX(Matches!$F$2:$F$201,MATCH($A154&amp;"-8",Matches!$J$2:$J$201,0))&lt;&gt;"",$C154&gt;=INDEX(Matches!$F$2:$F$201,MATCH($A154&amp;"-8",Matches!$J$2:$J$201,0))),"",IF(AND(R154=INDEX(Matches!$G$2:$G$201,MATCH($A154&amp;"-8",Matches!$J$2:$J$201,0)),S154=INDEX(Matches!$H$2:$H$201,MATCH($A154&amp;"-8",Matches!$J$2:$J$201,0))),5,IF(SIGN(R154-S154)&lt;&gt;SIGN(INDEX(Matches!$G$2:$G$201,MATCH($A154&amp;"-8",Matches!$J$2:$J$201,0))-INDEX(Matches!$H$2:$H$201,MATCH($A154&amp;"-8",Matches!$J$2:$J$201,0))),0,IF(R154-S154=INDEX(Matches!$G$2:$G$201,MATCH($A154&amp;"-8",Matches!$J$2:$J$201,0))-INDEX(Matches!$H$2:$H$201,MATCH($A154&amp;"-8",Matches!$J$2:$J$201,0)),3,2))))),""))</f>
        <v/>
      </c>
      <c r="AF154" s="12" t="str">
        <f aca="false">IF(OR($B154="",T154="",U154=""),"",IFERROR(IF(OR(INDEX(Matches!$I$2:$I$201,MATCH($A154&amp;"-9",Matches!$J$2:$J$201,0))="Void",INDEX(Matches!$G$2:$G$201,MATCH($A154&amp;"-9",Matches!$J$2:$J$201,0))="",INDEX(Matches!$H$2:$H$201,MATCH($A154&amp;"-9",Matches!$J$2:$J$201,0))=""),"",IF(AND($C154&lt;&gt;"",INDEX(Matches!$F$2:$F$201,MATCH($A154&amp;"-9",Matches!$J$2:$J$201,0))&lt;&gt;"",$C154&gt;=INDEX(Matches!$F$2:$F$201,MATCH($A154&amp;"-9",Matches!$J$2:$J$201,0))),"",IF(AND(T154=INDEX(Matches!$G$2:$G$201,MATCH($A154&amp;"-9",Matches!$J$2:$J$201,0)),U154=INDEX(Matches!$H$2:$H$201,MATCH($A154&amp;"-9",Matches!$J$2:$J$201,0))),5,IF(SIGN(T154-U154)&lt;&gt;SIGN(INDEX(Matches!$G$2:$G$201,MATCH($A154&amp;"-9",Matches!$J$2:$J$201,0))-INDEX(Matches!$H$2:$H$201,MATCH($A154&amp;"-9",Matches!$J$2:$J$201,0))),0,IF(T154-U154=INDEX(Matches!$G$2:$G$201,MATCH($A154&amp;"-9",Matches!$J$2:$J$201,0))-INDEX(Matches!$H$2:$H$201,MATCH($A154&amp;"-9",Matches!$J$2:$J$201,0)),3,2))))),""))</f>
        <v/>
      </c>
      <c r="AG154" s="12" t="str">
        <f aca="false">IF(OR($B154="",V154="",W154=""),"",IFERROR(IF(OR(INDEX(Matches!$I$2:$I$201,MATCH($A154&amp;"-10",Matches!$J$2:$J$201,0))="Void",INDEX(Matches!$G$2:$G$201,MATCH($A154&amp;"-10",Matches!$J$2:$J$201,0))="",INDEX(Matches!$H$2:$H$201,MATCH($A154&amp;"-10",Matches!$J$2:$J$201,0))=""),"",IF(AND($C154&lt;&gt;"",INDEX(Matches!$F$2:$F$201,MATCH($A154&amp;"-10",Matches!$J$2:$J$201,0))&lt;&gt;"",$C154&gt;=INDEX(Matches!$F$2:$F$201,MATCH($A154&amp;"-10",Matches!$J$2:$J$201,0))),"",IF(AND(V154=INDEX(Matches!$G$2:$G$201,MATCH($A154&amp;"-10",Matches!$J$2:$J$201,0)),W154=INDEX(Matches!$H$2:$H$201,MATCH($A154&amp;"-10",Matches!$J$2:$J$201,0))),5,IF(SIGN(V154-W154)&lt;&gt;SIGN(INDEX(Matches!$G$2:$G$201,MATCH($A154&amp;"-10",Matches!$J$2:$J$201,0))-INDEX(Matches!$H$2:$H$201,MATCH($A154&amp;"-10",Matches!$J$2:$J$201,0))),0,IF(V154-W154=INDEX(Matches!$G$2:$G$201,MATCH($A154&amp;"-10",Matches!$J$2:$J$201,0))-INDEX(Matches!$H$2:$H$201,MATCH($A154&amp;"-10",Matches!$J$2:$J$201,0)),3,2))))),""))</f>
        <v/>
      </c>
      <c r="AH154" s="13" t="str">
        <f aca="false">IF($B154="","",SUM(X154:AG154))</f>
        <v/>
      </c>
      <c r="AI154" s="12" t="str">
        <f aca="false">IF($B154="","",COUNTIF(X154:AG154,5))</f>
        <v/>
      </c>
      <c r="AJ154" s="12" t="str">
        <f aca="false">IF($B154="","",COUNTIF(X154:AG154,"&gt;=2"))</f>
        <v/>
      </c>
      <c r="AK154" s="12" t="str">
        <f aca="false">IF($B154="","",COUNT(X154:AG154))</f>
        <v/>
      </c>
    </row>
    <row r="155" customFormat="false" ht="15" hidden="false" customHeight="false" outlineLevel="0" collapsed="false">
      <c r="A155" s="7"/>
      <c r="B155" s="7"/>
      <c r="C155" s="11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12" t="str">
        <f aca="false">IF(OR($B155="",D155="",E155=""),"",IFERROR(IF(OR(INDEX(Matches!$I$2:$I$201,MATCH($A155&amp;"-1",Matches!$J$2:$J$201,0))="Void",INDEX(Matches!$G$2:$G$201,MATCH($A155&amp;"-1",Matches!$J$2:$J$201,0))="",INDEX(Matches!$H$2:$H$201,MATCH($A155&amp;"-1",Matches!$J$2:$J$201,0))=""),"",IF(AND($C155&lt;&gt;"",INDEX(Matches!$F$2:$F$201,MATCH($A155&amp;"-1",Matches!$J$2:$J$201,0))&lt;&gt;"",$C155&gt;=INDEX(Matches!$F$2:$F$201,MATCH($A155&amp;"-1",Matches!$J$2:$J$201,0))),"",IF(AND(D155=INDEX(Matches!$G$2:$G$201,MATCH($A155&amp;"-1",Matches!$J$2:$J$201,0)),E155=INDEX(Matches!$H$2:$H$201,MATCH($A155&amp;"-1",Matches!$J$2:$J$201,0))),5,IF(SIGN(D155-E155)&lt;&gt;SIGN(INDEX(Matches!$G$2:$G$201,MATCH($A155&amp;"-1",Matches!$J$2:$J$201,0))-INDEX(Matches!$H$2:$H$201,MATCH($A155&amp;"-1",Matches!$J$2:$J$201,0))),0,IF(D155-E155=INDEX(Matches!$G$2:$G$201,MATCH($A155&amp;"-1",Matches!$J$2:$J$201,0))-INDEX(Matches!$H$2:$H$201,MATCH($A155&amp;"-1",Matches!$J$2:$J$201,0)),3,2))))),""))</f>
        <v/>
      </c>
      <c r="Y155" s="12" t="str">
        <f aca="false">IF(OR($B155="",F155="",G155=""),"",IFERROR(IF(OR(INDEX(Matches!$I$2:$I$201,MATCH($A155&amp;"-2",Matches!$J$2:$J$201,0))="Void",INDEX(Matches!$G$2:$G$201,MATCH($A155&amp;"-2",Matches!$J$2:$J$201,0))="",INDEX(Matches!$H$2:$H$201,MATCH($A155&amp;"-2",Matches!$J$2:$J$201,0))=""),"",IF(AND($C155&lt;&gt;"",INDEX(Matches!$F$2:$F$201,MATCH($A155&amp;"-2",Matches!$J$2:$J$201,0))&lt;&gt;"",$C155&gt;=INDEX(Matches!$F$2:$F$201,MATCH($A155&amp;"-2",Matches!$J$2:$J$201,0))),"",IF(AND(F155=INDEX(Matches!$G$2:$G$201,MATCH($A155&amp;"-2",Matches!$J$2:$J$201,0)),G155=INDEX(Matches!$H$2:$H$201,MATCH($A155&amp;"-2",Matches!$J$2:$J$201,0))),5,IF(SIGN(F155-G155)&lt;&gt;SIGN(INDEX(Matches!$G$2:$G$201,MATCH($A155&amp;"-2",Matches!$J$2:$J$201,0))-INDEX(Matches!$H$2:$H$201,MATCH($A155&amp;"-2",Matches!$J$2:$J$201,0))),0,IF(F155-G155=INDEX(Matches!$G$2:$G$201,MATCH($A155&amp;"-2",Matches!$J$2:$J$201,0))-INDEX(Matches!$H$2:$H$201,MATCH($A155&amp;"-2",Matches!$J$2:$J$201,0)),3,2))))),""))</f>
        <v/>
      </c>
      <c r="Z155" s="12" t="str">
        <f aca="false">IF(OR($B155="",H155="",I155=""),"",IFERROR(IF(OR(INDEX(Matches!$I$2:$I$201,MATCH($A155&amp;"-3",Matches!$J$2:$J$201,0))="Void",INDEX(Matches!$G$2:$G$201,MATCH($A155&amp;"-3",Matches!$J$2:$J$201,0))="",INDEX(Matches!$H$2:$H$201,MATCH($A155&amp;"-3",Matches!$J$2:$J$201,0))=""),"",IF(AND($C155&lt;&gt;"",INDEX(Matches!$F$2:$F$201,MATCH($A155&amp;"-3",Matches!$J$2:$J$201,0))&lt;&gt;"",$C155&gt;=INDEX(Matches!$F$2:$F$201,MATCH($A155&amp;"-3",Matches!$J$2:$J$201,0))),"",IF(AND(H155=INDEX(Matches!$G$2:$G$201,MATCH($A155&amp;"-3",Matches!$J$2:$J$201,0)),I155=INDEX(Matches!$H$2:$H$201,MATCH($A155&amp;"-3",Matches!$J$2:$J$201,0))),5,IF(SIGN(H155-I155)&lt;&gt;SIGN(INDEX(Matches!$G$2:$G$201,MATCH($A155&amp;"-3",Matches!$J$2:$J$201,0))-INDEX(Matches!$H$2:$H$201,MATCH($A155&amp;"-3",Matches!$J$2:$J$201,0))),0,IF(H155-I155=INDEX(Matches!$G$2:$G$201,MATCH($A155&amp;"-3",Matches!$J$2:$J$201,0))-INDEX(Matches!$H$2:$H$201,MATCH($A155&amp;"-3",Matches!$J$2:$J$201,0)),3,2))))),""))</f>
        <v/>
      </c>
      <c r="AA155" s="12" t="str">
        <f aca="false">IF(OR($B155="",J155="",K155=""),"",IFERROR(IF(OR(INDEX(Matches!$I$2:$I$201,MATCH($A155&amp;"-4",Matches!$J$2:$J$201,0))="Void",INDEX(Matches!$G$2:$G$201,MATCH($A155&amp;"-4",Matches!$J$2:$J$201,0))="",INDEX(Matches!$H$2:$H$201,MATCH($A155&amp;"-4",Matches!$J$2:$J$201,0))=""),"",IF(AND($C155&lt;&gt;"",INDEX(Matches!$F$2:$F$201,MATCH($A155&amp;"-4",Matches!$J$2:$J$201,0))&lt;&gt;"",$C155&gt;=INDEX(Matches!$F$2:$F$201,MATCH($A155&amp;"-4",Matches!$J$2:$J$201,0))),"",IF(AND(J155=INDEX(Matches!$G$2:$G$201,MATCH($A155&amp;"-4",Matches!$J$2:$J$201,0)),K155=INDEX(Matches!$H$2:$H$201,MATCH($A155&amp;"-4",Matches!$J$2:$J$201,0))),5,IF(SIGN(J155-K155)&lt;&gt;SIGN(INDEX(Matches!$G$2:$G$201,MATCH($A155&amp;"-4",Matches!$J$2:$J$201,0))-INDEX(Matches!$H$2:$H$201,MATCH($A155&amp;"-4",Matches!$J$2:$J$201,0))),0,IF(J155-K155=INDEX(Matches!$G$2:$G$201,MATCH($A155&amp;"-4",Matches!$J$2:$J$201,0))-INDEX(Matches!$H$2:$H$201,MATCH($A155&amp;"-4",Matches!$J$2:$J$201,0)),3,2))))),""))</f>
        <v/>
      </c>
      <c r="AB155" s="12" t="str">
        <f aca="false">IF(OR($B155="",L155="",M155=""),"",IFERROR(IF(OR(INDEX(Matches!$I$2:$I$201,MATCH($A155&amp;"-5",Matches!$J$2:$J$201,0))="Void",INDEX(Matches!$G$2:$G$201,MATCH($A155&amp;"-5",Matches!$J$2:$J$201,0))="",INDEX(Matches!$H$2:$H$201,MATCH($A155&amp;"-5",Matches!$J$2:$J$201,0))=""),"",IF(AND($C155&lt;&gt;"",INDEX(Matches!$F$2:$F$201,MATCH($A155&amp;"-5",Matches!$J$2:$J$201,0))&lt;&gt;"",$C155&gt;=INDEX(Matches!$F$2:$F$201,MATCH($A155&amp;"-5",Matches!$J$2:$J$201,0))),"",IF(AND(L155=INDEX(Matches!$G$2:$G$201,MATCH($A155&amp;"-5",Matches!$J$2:$J$201,0)),M155=INDEX(Matches!$H$2:$H$201,MATCH($A155&amp;"-5",Matches!$J$2:$J$201,0))),5,IF(SIGN(L155-M155)&lt;&gt;SIGN(INDEX(Matches!$G$2:$G$201,MATCH($A155&amp;"-5",Matches!$J$2:$J$201,0))-INDEX(Matches!$H$2:$H$201,MATCH($A155&amp;"-5",Matches!$J$2:$J$201,0))),0,IF(L155-M155=INDEX(Matches!$G$2:$G$201,MATCH($A155&amp;"-5",Matches!$J$2:$J$201,0))-INDEX(Matches!$H$2:$H$201,MATCH($A155&amp;"-5",Matches!$J$2:$J$201,0)),3,2))))),""))</f>
        <v/>
      </c>
      <c r="AC155" s="12" t="str">
        <f aca="false">IF(OR($B155="",N155="",O155=""),"",IFERROR(IF(OR(INDEX(Matches!$I$2:$I$201,MATCH($A155&amp;"-6",Matches!$J$2:$J$201,0))="Void",INDEX(Matches!$G$2:$G$201,MATCH($A155&amp;"-6",Matches!$J$2:$J$201,0))="",INDEX(Matches!$H$2:$H$201,MATCH($A155&amp;"-6",Matches!$J$2:$J$201,0))=""),"",IF(AND($C155&lt;&gt;"",INDEX(Matches!$F$2:$F$201,MATCH($A155&amp;"-6",Matches!$J$2:$J$201,0))&lt;&gt;"",$C155&gt;=INDEX(Matches!$F$2:$F$201,MATCH($A155&amp;"-6",Matches!$J$2:$J$201,0))),"",IF(AND(N155=INDEX(Matches!$G$2:$G$201,MATCH($A155&amp;"-6",Matches!$J$2:$J$201,0)),O155=INDEX(Matches!$H$2:$H$201,MATCH($A155&amp;"-6",Matches!$J$2:$J$201,0))),5,IF(SIGN(N155-O155)&lt;&gt;SIGN(INDEX(Matches!$G$2:$G$201,MATCH($A155&amp;"-6",Matches!$J$2:$J$201,0))-INDEX(Matches!$H$2:$H$201,MATCH($A155&amp;"-6",Matches!$J$2:$J$201,0))),0,IF(N155-O155=INDEX(Matches!$G$2:$G$201,MATCH($A155&amp;"-6",Matches!$J$2:$J$201,0))-INDEX(Matches!$H$2:$H$201,MATCH($A155&amp;"-6",Matches!$J$2:$J$201,0)),3,2))))),""))</f>
        <v/>
      </c>
      <c r="AD155" s="12" t="str">
        <f aca="false">IF(OR($B155="",P155="",Q155=""),"",IFERROR(IF(OR(INDEX(Matches!$I$2:$I$201,MATCH($A155&amp;"-7",Matches!$J$2:$J$201,0))="Void",INDEX(Matches!$G$2:$G$201,MATCH($A155&amp;"-7",Matches!$J$2:$J$201,0))="",INDEX(Matches!$H$2:$H$201,MATCH($A155&amp;"-7",Matches!$J$2:$J$201,0))=""),"",IF(AND($C155&lt;&gt;"",INDEX(Matches!$F$2:$F$201,MATCH($A155&amp;"-7",Matches!$J$2:$J$201,0))&lt;&gt;"",$C155&gt;=INDEX(Matches!$F$2:$F$201,MATCH($A155&amp;"-7",Matches!$J$2:$J$201,0))),"",IF(AND(P155=INDEX(Matches!$G$2:$G$201,MATCH($A155&amp;"-7",Matches!$J$2:$J$201,0)),Q155=INDEX(Matches!$H$2:$H$201,MATCH($A155&amp;"-7",Matches!$J$2:$J$201,0))),5,IF(SIGN(P155-Q155)&lt;&gt;SIGN(INDEX(Matches!$G$2:$G$201,MATCH($A155&amp;"-7",Matches!$J$2:$J$201,0))-INDEX(Matches!$H$2:$H$201,MATCH($A155&amp;"-7",Matches!$J$2:$J$201,0))),0,IF(P155-Q155=INDEX(Matches!$G$2:$G$201,MATCH($A155&amp;"-7",Matches!$J$2:$J$201,0))-INDEX(Matches!$H$2:$H$201,MATCH($A155&amp;"-7",Matches!$J$2:$J$201,0)),3,2))))),""))</f>
        <v/>
      </c>
      <c r="AE155" s="12" t="str">
        <f aca="false">IF(OR($B155="",R155="",S155=""),"",IFERROR(IF(OR(INDEX(Matches!$I$2:$I$201,MATCH($A155&amp;"-8",Matches!$J$2:$J$201,0))="Void",INDEX(Matches!$G$2:$G$201,MATCH($A155&amp;"-8",Matches!$J$2:$J$201,0))="",INDEX(Matches!$H$2:$H$201,MATCH($A155&amp;"-8",Matches!$J$2:$J$201,0))=""),"",IF(AND($C155&lt;&gt;"",INDEX(Matches!$F$2:$F$201,MATCH($A155&amp;"-8",Matches!$J$2:$J$201,0))&lt;&gt;"",$C155&gt;=INDEX(Matches!$F$2:$F$201,MATCH($A155&amp;"-8",Matches!$J$2:$J$201,0))),"",IF(AND(R155=INDEX(Matches!$G$2:$G$201,MATCH($A155&amp;"-8",Matches!$J$2:$J$201,0)),S155=INDEX(Matches!$H$2:$H$201,MATCH($A155&amp;"-8",Matches!$J$2:$J$201,0))),5,IF(SIGN(R155-S155)&lt;&gt;SIGN(INDEX(Matches!$G$2:$G$201,MATCH($A155&amp;"-8",Matches!$J$2:$J$201,0))-INDEX(Matches!$H$2:$H$201,MATCH($A155&amp;"-8",Matches!$J$2:$J$201,0))),0,IF(R155-S155=INDEX(Matches!$G$2:$G$201,MATCH($A155&amp;"-8",Matches!$J$2:$J$201,0))-INDEX(Matches!$H$2:$H$201,MATCH($A155&amp;"-8",Matches!$J$2:$J$201,0)),3,2))))),""))</f>
        <v/>
      </c>
      <c r="AF155" s="12" t="str">
        <f aca="false">IF(OR($B155="",T155="",U155=""),"",IFERROR(IF(OR(INDEX(Matches!$I$2:$I$201,MATCH($A155&amp;"-9",Matches!$J$2:$J$201,0))="Void",INDEX(Matches!$G$2:$G$201,MATCH($A155&amp;"-9",Matches!$J$2:$J$201,0))="",INDEX(Matches!$H$2:$H$201,MATCH($A155&amp;"-9",Matches!$J$2:$J$201,0))=""),"",IF(AND($C155&lt;&gt;"",INDEX(Matches!$F$2:$F$201,MATCH($A155&amp;"-9",Matches!$J$2:$J$201,0))&lt;&gt;"",$C155&gt;=INDEX(Matches!$F$2:$F$201,MATCH($A155&amp;"-9",Matches!$J$2:$J$201,0))),"",IF(AND(T155=INDEX(Matches!$G$2:$G$201,MATCH($A155&amp;"-9",Matches!$J$2:$J$201,0)),U155=INDEX(Matches!$H$2:$H$201,MATCH($A155&amp;"-9",Matches!$J$2:$J$201,0))),5,IF(SIGN(T155-U155)&lt;&gt;SIGN(INDEX(Matches!$G$2:$G$201,MATCH($A155&amp;"-9",Matches!$J$2:$J$201,0))-INDEX(Matches!$H$2:$H$201,MATCH($A155&amp;"-9",Matches!$J$2:$J$201,0))),0,IF(T155-U155=INDEX(Matches!$G$2:$G$201,MATCH($A155&amp;"-9",Matches!$J$2:$J$201,0))-INDEX(Matches!$H$2:$H$201,MATCH($A155&amp;"-9",Matches!$J$2:$J$201,0)),3,2))))),""))</f>
        <v/>
      </c>
      <c r="AG155" s="12" t="str">
        <f aca="false">IF(OR($B155="",V155="",W155=""),"",IFERROR(IF(OR(INDEX(Matches!$I$2:$I$201,MATCH($A155&amp;"-10",Matches!$J$2:$J$201,0))="Void",INDEX(Matches!$G$2:$G$201,MATCH($A155&amp;"-10",Matches!$J$2:$J$201,0))="",INDEX(Matches!$H$2:$H$201,MATCH($A155&amp;"-10",Matches!$J$2:$J$201,0))=""),"",IF(AND($C155&lt;&gt;"",INDEX(Matches!$F$2:$F$201,MATCH($A155&amp;"-10",Matches!$J$2:$J$201,0))&lt;&gt;"",$C155&gt;=INDEX(Matches!$F$2:$F$201,MATCH($A155&amp;"-10",Matches!$J$2:$J$201,0))),"",IF(AND(V155=INDEX(Matches!$G$2:$G$201,MATCH($A155&amp;"-10",Matches!$J$2:$J$201,0)),W155=INDEX(Matches!$H$2:$H$201,MATCH($A155&amp;"-10",Matches!$J$2:$J$201,0))),5,IF(SIGN(V155-W155)&lt;&gt;SIGN(INDEX(Matches!$G$2:$G$201,MATCH($A155&amp;"-10",Matches!$J$2:$J$201,0))-INDEX(Matches!$H$2:$H$201,MATCH($A155&amp;"-10",Matches!$J$2:$J$201,0))),0,IF(V155-W155=INDEX(Matches!$G$2:$G$201,MATCH($A155&amp;"-10",Matches!$J$2:$J$201,0))-INDEX(Matches!$H$2:$H$201,MATCH($A155&amp;"-10",Matches!$J$2:$J$201,0)),3,2))))),""))</f>
        <v/>
      </c>
      <c r="AH155" s="13" t="str">
        <f aca="false">IF($B155="","",SUM(X155:AG155))</f>
        <v/>
      </c>
      <c r="AI155" s="12" t="str">
        <f aca="false">IF($B155="","",COUNTIF(X155:AG155,5))</f>
        <v/>
      </c>
      <c r="AJ155" s="12" t="str">
        <f aca="false">IF($B155="","",COUNTIF(X155:AG155,"&gt;=2"))</f>
        <v/>
      </c>
      <c r="AK155" s="12" t="str">
        <f aca="false">IF($B155="","",COUNT(X155:AG155))</f>
        <v/>
      </c>
    </row>
    <row r="156" customFormat="false" ht="15" hidden="false" customHeight="false" outlineLevel="0" collapsed="false">
      <c r="A156" s="7"/>
      <c r="B156" s="7"/>
      <c r="C156" s="11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12" t="str">
        <f aca="false">IF(OR($B156="",D156="",E156=""),"",IFERROR(IF(OR(INDEX(Matches!$I$2:$I$201,MATCH($A156&amp;"-1",Matches!$J$2:$J$201,0))="Void",INDEX(Matches!$G$2:$G$201,MATCH($A156&amp;"-1",Matches!$J$2:$J$201,0))="",INDEX(Matches!$H$2:$H$201,MATCH($A156&amp;"-1",Matches!$J$2:$J$201,0))=""),"",IF(AND($C156&lt;&gt;"",INDEX(Matches!$F$2:$F$201,MATCH($A156&amp;"-1",Matches!$J$2:$J$201,0))&lt;&gt;"",$C156&gt;=INDEX(Matches!$F$2:$F$201,MATCH($A156&amp;"-1",Matches!$J$2:$J$201,0))),"",IF(AND(D156=INDEX(Matches!$G$2:$G$201,MATCH($A156&amp;"-1",Matches!$J$2:$J$201,0)),E156=INDEX(Matches!$H$2:$H$201,MATCH($A156&amp;"-1",Matches!$J$2:$J$201,0))),5,IF(SIGN(D156-E156)&lt;&gt;SIGN(INDEX(Matches!$G$2:$G$201,MATCH($A156&amp;"-1",Matches!$J$2:$J$201,0))-INDEX(Matches!$H$2:$H$201,MATCH($A156&amp;"-1",Matches!$J$2:$J$201,0))),0,IF(D156-E156=INDEX(Matches!$G$2:$G$201,MATCH($A156&amp;"-1",Matches!$J$2:$J$201,0))-INDEX(Matches!$H$2:$H$201,MATCH($A156&amp;"-1",Matches!$J$2:$J$201,0)),3,2))))),""))</f>
        <v/>
      </c>
      <c r="Y156" s="12" t="str">
        <f aca="false">IF(OR($B156="",F156="",G156=""),"",IFERROR(IF(OR(INDEX(Matches!$I$2:$I$201,MATCH($A156&amp;"-2",Matches!$J$2:$J$201,0))="Void",INDEX(Matches!$G$2:$G$201,MATCH($A156&amp;"-2",Matches!$J$2:$J$201,0))="",INDEX(Matches!$H$2:$H$201,MATCH($A156&amp;"-2",Matches!$J$2:$J$201,0))=""),"",IF(AND($C156&lt;&gt;"",INDEX(Matches!$F$2:$F$201,MATCH($A156&amp;"-2",Matches!$J$2:$J$201,0))&lt;&gt;"",$C156&gt;=INDEX(Matches!$F$2:$F$201,MATCH($A156&amp;"-2",Matches!$J$2:$J$201,0))),"",IF(AND(F156=INDEX(Matches!$G$2:$G$201,MATCH($A156&amp;"-2",Matches!$J$2:$J$201,0)),G156=INDEX(Matches!$H$2:$H$201,MATCH($A156&amp;"-2",Matches!$J$2:$J$201,0))),5,IF(SIGN(F156-G156)&lt;&gt;SIGN(INDEX(Matches!$G$2:$G$201,MATCH($A156&amp;"-2",Matches!$J$2:$J$201,0))-INDEX(Matches!$H$2:$H$201,MATCH($A156&amp;"-2",Matches!$J$2:$J$201,0))),0,IF(F156-G156=INDEX(Matches!$G$2:$G$201,MATCH($A156&amp;"-2",Matches!$J$2:$J$201,0))-INDEX(Matches!$H$2:$H$201,MATCH($A156&amp;"-2",Matches!$J$2:$J$201,0)),3,2))))),""))</f>
        <v/>
      </c>
      <c r="Z156" s="12" t="str">
        <f aca="false">IF(OR($B156="",H156="",I156=""),"",IFERROR(IF(OR(INDEX(Matches!$I$2:$I$201,MATCH($A156&amp;"-3",Matches!$J$2:$J$201,0))="Void",INDEX(Matches!$G$2:$G$201,MATCH($A156&amp;"-3",Matches!$J$2:$J$201,0))="",INDEX(Matches!$H$2:$H$201,MATCH($A156&amp;"-3",Matches!$J$2:$J$201,0))=""),"",IF(AND($C156&lt;&gt;"",INDEX(Matches!$F$2:$F$201,MATCH($A156&amp;"-3",Matches!$J$2:$J$201,0))&lt;&gt;"",$C156&gt;=INDEX(Matches!$F$2:$F$201,MATCH($A156&amp;"-3",Matches!$J$2:$J$201,0))),"",IF(AND(H156=INDEX(Matches!$G$2:$G$201,MATCH($A156&amp;"-3",Matches!$J$2:$J$201,0)),I156=INDEX(Matches!$H$2:$H$201,MATCH($A156&amp;"-3",Matches!$J$2:$J$201,0))),5,IF(SIGN(H156-I156)&lt;&gt;SIGN(INDEX(Matches!$G$2:$G$201,MATCH($A156&amp;"-3",Matches!$J$2:$J$201,0))-INDEX(Matches!$H$2:$H$201,MATCH($A156&amp;"-3",Matches!$J$2:$J$201,0))),0,IF(H156-I156=INDEX(Matches!$G$2:$G$201,MATCH($A156&amp;"-3",Matches!$J$2:$J$201,0))-INDEX(Matches!$H$2:$H$201,MATCH($A156&amp;"-3",Matches!$J$2:$J$201,0)),3,2))))),""))</f>
        <v/>
      </c>
      <c r="AA156" s="12" t="str">
        <f aca="false">IF(OR($B156="",J156="",K156=""),"",IFERROR(IF(OR(INDEX(Matches!$I$2:$I$201,MATCH($A156&amp;"-4",Matches!$J$2:$J$201,0))="Void",INDEX(Matches!$G$2:$G$201,MATCH($A156&amp;"-4",Matches!$J$2:$J$201,0))="",INDEX(Matches!$H$2:$H$201,MATCH($A156&amp;"-4",Matches!$J$2:$J$201,0))=""),"",IF(AND($C156&lt;&gt;"",INDEX(Matches!$F$2:$F$201,MATCH($A156&amp;"-4",Matches!$J$2:$J$201,0))&lt;&gt;"",$C156&gt;=INDEX(Matches!$F$2:$F$201,MATCH($A156&amp;"-4",Matches!$J$2:$J$201,0))),"",IF(AND(J156=INDEX(Matches!$G$2:$G$201,MATCH($A156&amp;"-4",Matches!$J$2:$J$201,0)),K156=INDEX(Matches!$H$2:$H$201,MATCH($A156&amp;"-4",Matches!$J$2:$J$201,0))),5,IF(SIGN(J156-K156)&lt;&gt;SIGN(INDEX(Matches!$G$2:$G$201,MATCH($A156&amp;"-4",Matches!$J$2:$J$201,0))-INDEX(Matches!$H$2:$H$201,MATCH($A156&amp;"-4",Matches!$J$2:$J$201,0))),0,IF(J156-K156=INDEX(Matches!$G$2:$G$201,MATCH($A156&amp;"-4",Matches!$J$2:$J$201,0))-INDEX(Matches!$H$2:$H$201,MATCH($A156&amp;"-4",Matches!$J$2:$J$201,0)),3,2))))),""))</f>
        <v/>
      </c>
      <c r="AB156" s="12" t="str">
        <f aca="false">IF(OR($B156="",L156="",M156=""),"",IFERROR(IF(OR(INDEX(Matches!$I$2:$I$201,MATCH($A156&amp;"-5",Matches!$J$2:$J$201,0))="Void",INDEX(Matches!$G$2:$G$201,MATCH($A156&amp;"-5",Matches!$J$2:$J$201,0))="",INDEX(Matches!$H$2:$H$201,MATCH($A156&amp;"-5",Matches!$J$2:$J$201,0))=""),"",IF(AND($C156&lt;&gt;"",INDEX(Matches!$F$2:$F$201,MATCH($A156&amp;"-5",Matches!$J$2:$J$201,0))&lt;&gt;"",$C156&gt;=INDEX(Matches!$F$2:$F$201,MATCH($A156&amp;"-5",Matches!$J$2:$J$201,0))),"",IF(AND(L156=INDEX(Matches!$G$2:$G$201,MATCH($A156&amp;"-5",Matches!$J$2:$J$201,0)),M156=INDEX(Matches!$H$2:$H$201,MATCH($A156&amp;"-5",Matches!$J$2:$J$201,0))),5,IF(SIGN(L156-M156)&lt;&gt;SIGN(INDEX(Matches!$G$2:$G$201,MATCH($A156&amp;"-5",Matches!$J$2:$J$201,0))-INDEX(Matches!$H$2:$H$201,MATCH($A156&amp;"-5",Matches!$J$2:$J$201,0))),0,IF(L156-M156=INDEX(Matches!$G$2:$G$201,MATCH($A156&amp;"-5",Matches!$J$2:$J$201,0))-INDEX(Matches!$H$2:$H$201,MATCH($A156&amp;"-5",Matches!$J$2:$J$201,0)),3,2))))),""))</f>
        <v/>
      </c>
      <c r="AC156" s="12" t="str">
        <f aca="false">IF(OR($B156="",N156="",O156=""),"",IFERROR(IF(OR(INDEX(Matches!$I$2:$I$201,MATCH($A156&amp;"-6",Matches!$J$2:$J$201,0))="Void",INDEX(Matches!$G$2:$G$201,MATCH($A156&amp;"-6",Matches!$J$2:$J$201,0))="",INDEX(Matches!$H$2:$H$201,MATCH($A156&amp;"-6",Matches!$J$2:$J$201,0))=""),"",IF(AND($C156&lt;&gt;"",INDEX(Matches!$F$2:$F$201,MATCH($A156&amp;"-6",Matches!$J$2:$J$201,0))&lt;&gt;"",$C156&gt;=INDEX(Matches!$F$2:$F$201,MATCH($A156&amp;"-6",Matches!$J$2:$J$201,0))),"",IF(AND(N156=INDEX(Matches!$G$2:$G$201,MATCH($A156&amp;"-6",Matches!$J$2:$J$201,0)),O156=INDEX(Matches!$H$2:$H$201,MATCH($A156&amp;"-6",Matches!$J$2:$J$201,0))),5,IF(SIGN(N156-O156)&lt;&gt;SIGN(INDEX(Matches!$G$2:$G$201,MATCH($A156&amp;"-6",Matches!$J$2:$J$201,0))-INDEX(Matches!$H$2:$H$201,MATCH($A156&amp;"-6",Matches!$J$2:$J$201,0))),0,IF(N156-O156=INDEX(Matches!$G$2:$G$201,MATCH($A156&amp;"-6",Matches!$J$2:$J$201,0))-INDEX(Matches!$H$2:$H$201,MATCH($A156&amp;"-6",Matches!$J$2:$J$201,0)),3,2))))),""))</f>
        <v/>
      </c>
      <c r="AD156" s="12" t="str">
        <f aca="false">IF(OR($B156="",P156="",Q156=""),"",IFERROR(IF(OR(INDEX(Matches!$I$2:$I$201,MATCH($A156&amp;"-7",Matches!$J$2:$J$201,0))="Void",INDEX(Matches!$G$2:$G$201,MATCH($A156&amp;"-7",Matches!$J$2:$J$201,0))="",INDEX(Matches!$H$2:$H$201,MATCH($A156&amp;"-7",Matches!$J$2:$J$201,0))=""),"",IF(AND($C156&lt;&gt;"",INDEX(Matches!$F$2:$F$201,MATCH($A156&amp;"-7",Matches!$J$2:$J$201,0))&lt;&gt;"",$C156&gt;=INDEX(Matches!$F$2:$F$201,MATCH($A156&amp;"-7",Matches!$J$2:$J$201,0))),"",IF(AND(P156=INDEX(Matches!$G$2:$G$201,MATCH($A156&amp;"-7",Matches!$J$2:$J$201,0)),Q156=INDEX(Matches!$H$2:$H$201,MATCH($A156&amp;"-7",Matches!$J$2:$J$201,0))),5,IF(SIGN(P156-Q156)&lt;&gt;SIGN(INDEX(Matches!$G$2:$G$201,MATCH($A156&amp;"-7",Matches!$J$2:$J$201,0))-INDEX(Matches!$H$2:$H$201,MATCH($A156&amp;"-7",Matches!$J$2:$J$201,0))),0,IF(P156-Q156=INDEX(Matches!$G$2:$G$201,MATCH($A156&amp;"-7",Matches!$J$2:$J$201,0))-INDEX(Matches!$H$2:$H$201,MATCH($A156&amp;"-7",Matches!$J$2:$J$201,0)),3,2))))),""))</f>
        <v/>
      </c>
      <c r="AE156" s="12" t="str">
        <f aca="false">IF(OR($B156="",R156="",S156=""),"",IFERROR(IF(OR(INDEX(Matches!$I$2:$I$201,MATCH($A156&amp;"-8",Matches!$J$2:$J$201,0))="Void",INDEX(Matches!$G$2:$G$201,MATCH($A156&amp;"-8",Matches!$J$2:$J$201,0))="",INDEX(Matches!$H$2:$H$201,MATCH($A156&amp;"-8",Matches!$J$2:$J$201,0))=""),"",IF(AND($C156&lt;&gt;"",INDEX(Matches!$F$2:$F$201,MATCH($A156&amp;"-8",Matches!$J$2:$J$201,0))&lt;&gt;"",$C156&gt;=INDEX(Matches!$F$2:$F$201,MATCH($A156&amp;"-8",Matches!$J$2:$J$201,0))),"",IF(AND(R156=INDEX(Matches!$G$2:$G$201,MATCH($A156&amp;"-8",Matches!$J$2:$J$201,0)),S156=INDEX(Matches!$H$2:$H$201,MATCH($A156&amp;"-8",Matches!$J$2:$J$201,0))),5,IF(SIGN(R156-S156)&lt;&gt;SIGN(INDEX(Matches!$G$2:$G$201,MATCH($A156&amp;"-8",Matches!$J$2:$J$201,0))-INDEX(Matches!$H$2:$H$201,MATCH($A156&amp;"-8",Matches!$J$2:$J$201,0))),0,IF(R156-S156=INDEX(Matches!$G$2:$G$201,MATCH($A156&amp;"-8",Matches!$J$2:$J$201,0))-INDEX(Matches!$H$2:$H$201,MATCH($A156&amp;"-8",Matches!$J$2:$J$201,0)),3,2))))),""))</f>
        <v/>
      </c>
      <c r="AF156" s="12" t="str">
        <f aca="false">IF(OR($B156="",T156="",U156=""),"",IFERROR(IF(OR(INDEX(Matches!$I$2:$I$201,MATCH($A156&amp;"-9",Matches!$J$2:$J$201,0))="Void",INDEX(Matches!$G$2:$G$201,MATCH($A156&amp;"-9",Matches!$J$2:$J$201,0))="",INDEX(Matches!$H$2:$H$201,MATCH($A156&amp;"-9",Matches!$J$2:$J$201,0))=""),"",IF(AND($C156&lt;&gt;"",INDEX(Matches!$F$2:$F$201,MATCH($A156&amp;"-9",Matches!$J$2:$J$201,0))&lt;&gt;"",$C156&gt;=INDEX(Matches!$F$2:$F$201,MATCH($A156&amp;"-9",Matches!$J$2:$J$201,0))),"",IF(AND(T156=INDEX(Matches!$G$2:$G$201,MATCH($A156&amp;"-9",Matches!$J$2:$J$201,0)),U156=INDEX(Matches!$H$2:$H$201,MATCH($A156&amp;"-9",Matches!$J$2:$J$201,0))),5,IF(SIGN(T156-U156)&lt;&gt;SIGN(INDEX(Matches!$G$2:$G$201,MATCH($A156&amp;"-9",Matches!$J$2:$J$201,0))-INDEX(Matches!$H$2:$H$201,MATCH($A156&amp;"-9",Matches!$J$2:$J$201,0))),0,IF(T156-U156=INDEX(Matches!$G$2:$G$201,MATCH($A156&amp;"-9",Matches!$J$2:$J$201,0))-INDEX(Matches!$H$2:$H$201,MATCH($A156&amp;"-9",Matches!$J$2:$J$201,0)),3,2))))),""))</f>
        <v/>
      </c>
      <c r="AG156" s="12" t="str">
        <f aca="false">IF(OR($B156="",V156="",W156=""),"",IFERROR(IF(OR(INDEX(Matches!$I$2:$I$201,MATCH($A156&amp;"-10",Matches!$J$2:$J$201,0))="Void",INDEX(Matches!$G$2:$G$201,MATCH($A156&amp;"-10",Matches!$J$2:$J$201,0))="",INDEX(Matches!$H$2:$H$201,MATCH($A156&amp;"-10",Matches!$J$2:$J$201,0))=""),"",IF(AND($C156&lt;&gt;"",INDEX(Matches!$F$2:$F$201,MATCH($A156&amp;"-10",Matches!$J$2:$J$201,0))&lt;&gt;"",$C156&gt;=INDEX(Matches!$F$2:$F$201,MATCH($A156&amp;"-10",Matches!$J$2:$J$201,0))),"",IF(AND(V156=INDEX(Matches!$G$2:$G$201,MATCH($A156&amp;"-10",Matches!$J$2:$J$201,0)),W156=INDEX(Matches!$H$2:$H$201,MATCH($A156&amp;"-10",Matches!$J$2:$J$201,0))),5,IF(SIGN(V156-W156)&lt;&gt;SIGN(INDEX(Matches!$G$2:$G$201,MATCH($A156&amp;"-10",Matches!$J$2:$J$201,0))-INDEX(Matches!$H$2:$H$201,MATCH($A156&amp;"-10",Matches!$J$2:$J$201,0))),0,IF(V156-W156=INDEX(Matches!$G$2:$G$201,MATCH($A156&amp;"-10",Matches!$J$2:$J$201,0))-INDEX(Matches!$H$2:$H$201,MATCH($A156&amp;"-10",Matches!$J$2:$J$201,0)),3,2))))),""))</f>
        <v/>
      </c>
      <c r="AH156" s="13" t="str">
        <f aca="false">IF($B156="","",SUM(X156:AG156))</f>
        <v/>
      </c>
      <c r="AI156" s="12" t="str">
        <f aca="false">IF($B156="","",COUNTIF(X156:AG156,5))</f>
        <v/>
      </c>
      <c r="AJ156" s="12" t="str">
        <f aca="false">IF($B156="","",COUNTIF(X156:AG156,"&gt;=2"))</f>
        <v/>
      </c>
      <c r="AK156" s="12" t="str">
        <f aca="false">IF($B156="","",COUNT(X156:AG156))</f>
        <v/>
      </c>
    </row>
    <row r="157" customFormat="false" ht="15" hidden="false" customHeight="false" outlineLevel="0" collapsed="false">
      <c r="A157" s="7"/>
      <c r="B157" s="7"/>
      <c r="C157" s="11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12" t="str">
        <f aca="false">IF(OR($B157="",D157="",E157=""),"",IFERROR(IF(OR(INDEX(Matches!$I$2:$I$201,MATCH($A157&amp;"-1",Matches!$J$2:$J$201,0))="Void",INDEX(Matches!$G$2:$G$201,MATCH($A157&amp;"-1",Matches!$J$2:$J$201,0))="",INDEX(Matches!$H$2:$H$201,MATCH($A157&amp;"-1",Matches!$J$2:$J$201,0))=""),"",IF(AND($C157&lt;&gt;"",INDEX(Matches!$F$2:$F$201,MATCH($A157&amp;"-1",Matches!$J$2:$J$201,0))&lt;&gt;"",$C157&gt;=INDEX(Matches!$F$2:$F$201,MATCH($A157&amp;"-1",Matches!$J$2:$J$201,0))),"",IF(AND(D157=INDEX(Matches!$G$2:$G$201,MATCH($A157&amp;"-1",Matches!$J$2:$J$201,0)),E157=INDEX(Matches!$H$2:$H$201,MATCH($A157&amp;"-1",Matches!$J$2:$J$201,0))),5,IF(SIGN(D157-E157)&lt;&gt;SIGN(INDEX(Matches!$G$2:$G$201,MATCH($A157&amp;"-1",Matches!$J$2:$J$201,0))-INDEX(Matches!$H$2:$H$201,MATCH($A157&amp;"-1",Matches!$J$2:$J$201,0))),0,IF(D157-E157=INDEX(Matches!$G$2:$G$201,MATCH($A157&amp;"-1",Matches!$J$2:$J$201,0))-INDEX(Matches!$H$2:$H$201,MATCH($A157&amp;"-1",Matches!$J$2:$J$201,0)),3,2))))),""))</f>
        <v/>
      </c>
      <c r="Y157" s="12" t="str">
        <f aca="false">IF(OR($B157="",F157="",G157=""),"",IFERROR(IF(OR(INDEX(Matches!$I$2:$I$201,MATCH($A157&amp;"-2",Matches!$J$2:$J$201,0))="Void",INDEX(Matches!$G$2:$G$201,MATCH($A157&amp;"-2",Matches!$J$2:$J$201,0))="",INDEX(Matches!$H$2:$H$201,MATCH($A157&amp;"-2",Matches!$J$2:$J$201,0))=""),"",IF(AND($C157&lt;&gt;"",INDEX(Matches!$F$2:$F$201,MATCH($A157&amp;"-2",Matches!$J$2:$J$201,0))&lt;&gt;"",$C157&gt;=INDEX(Matches!$F$2:$F$201,MATCH($A157&amp;"-2",Matches!$J$2:$J$201,0))),"",IF(AND(F157=INDEX(Matches!$G$2:$G$201,MATCH($A157&amp;"-2",Matches!$J$2:$J$201,0)),G157=INDEX(Matches!$H$2:$H$201,MATCH($A157&amp;"-2",Matches!$J$2:$J$201,0))),5,IF(SIGN(F157-G157)&lt;&gt;SIGN(INDEX(Matches!$G$2:$G$201,MATCH($A157&amp;"-2",Matches!$J$2:$J$201,0))-INDEX(Matches!$H$2:$H$201,MATCH($A157&amp;"-2",Matches!$J$2:$J$201,0))),0,IF(F157-G157=INDEX(Matches!$G$2:$G$201,MATCH($A157&amp;"-2",Matches!$J$2:$J$201,0))-INDEX(Matches!$H$2:$H$201,MATCH($A157&amp;"-2",Matches!$J$2:$J$201,0)),3,2))))),""))</f>
        <v/>
      </c>
      <c r="Z157" s="12" t="str">
        <f aca="false">IF(OR($B157="",H157="",I157=""),"",IFERROR(IF(OR(INDEX(Matches!$I$2:$I$201,MATCH($A157&amp;"-3",Matches!$J$2:$J$201,0))="Void",INDEX(Matches!$G$2:$G$201,MATCH($A157&amp;"-3",Matches!$J$2:$J$201,0))="",INDEX(Matches!$H$2:$H$201,MATCH($A157&amp;"-3",Matches!$J$2:$J$201,0))=""),"",IF(AND($C157&lt;&gt;"",INDEX(Matches!$F$2:$F$201,MATCH($A157&amp;"-3",Matches!$J$2:$J$201,0))&lt;&gt;"",$C157&gt;=INDEX(Matches!$F$2:$F$201,MATCH($A157&amp;"-3",Matches!$J$2:$J$201,0))),"",IF(AND(H157=INDEX(Matches!$G$2:$G$201,MATCH($A157&amp;"-3",Matches!$J$2:$J$201,0)),I157=INDEX(Matches!$H$2:$H$201,MATCH($A157&amp;"-3",Matches!$J$2:$J$201,0))),5,IF(SIGN(H157-I157)&lt;&gt;SIGN(INDEX(Matches!$G$2:$G$201,MATCH($A157&amp;"-3",Matches!$J$2:$J$201,0))-INDEX(Matches!$H$2:$H$201,MATCH($A157&amp;"-3",Matches!$J$2:$J$201,0))),0,IF(H157-I157=INDEX(Matches!$G$2:$G$201,MATCH($A157&amp;"-3",Matches!$J$2:$J$201,0))-INDEX(Matches!$H$2:$H$201,MATCH($A157&amp;"-3",Matches!$J$2:$J$201,0)),3,2))))),""))</f>
        <v/>
      </c>
      <c r="AA157" s="12" t="str">
        <f aca="false">IF(OR($B157="",J157="",K157=""),"",IFERROR(IF(OR(INDEX(Matches!$I$2:$I$201,MATCH($A157&amp;"-4",Matches!$J$2:$J$201,0))="Void",INDEX(Matches!$G$2:$G$201,MATCH($A157&amp;"-4",Matches!$J$2:$J$201,0))="",INDEX(Matches!$H$2:$H$201,MATCH($A157&amp;"-4",Matches!$J$2:$J$201,0))=""),"",IF(AND($C157&lt;&gt;"",INDEX(Matches!$F$2:$F$201,MATCH($A157&amp;"-4",Matches!$J$2:$J$201,0))&lt;&gt;"",$C157&gt;=INDEX(Matches!$F$2:$F$201,MATCH($A157&amp;"-4",Matches!$J$2:$J$201,0))),"",IF(AND(J157=INDEX(Matches!$G$2:$G$201,MATCH($A157&amp;"-4",Matches!$J$2:$J$201,0)),K157=INDEX(Matches!$H$2:$H$201,MATCH($A157&amp;"-4",Matches!$J$2:$J$201,0))),5,IF(SIGN(J157-K157)&lt;&gt;SIGN(INDEX(Matches!$G$2:$G$201,MATCH($A157&amp;"-4",Matches!$J$2:$J$201,0))-INDEX(Matches!$H$2:$H$201,MATCH($A157&amp;"-4",Matches!$J$2:$J$201,0))),0,IF(J157-K157=INDEX(Matches!$G$2:$G$201,MATCH($A157&amp;"-4",Matches!$J$2:$J$201,0))-INDEX(Matches!$H$2:$H$201,MATCH($A157&amp;"-4",Matches!$J$2:$J$201,0)),3,2))))),""))</f>
        <v/>
      </c>
      <c r="AB157" s="12" t="str">
        <f aca="false">IF(OR($B157="",L157="",M157=""),"",IFERROR(IF(OR(INDEX(Matches!$I$2:$I$201,MATCH($A157&amp;"-5",Matches!$J$2:$J$201,0))="Void",INDEX(Matches!$G$2:$G$201,MATCH($A157&amp;"-5",Matches!$J$2:$J$201,0))="",INDEX(Matches!$H$2:$H$201,MATCH($A157&amp;"-5",Matches!$J$2:$J$201,0))=""),"",IF(AND($C157&lt;&gt;"",INDEX(Matches!$F$2:$F$201,MATCH($A157&amp;"-5",Matches!$J$2:$J$201,0))&lt;&gt;"",$C157&gt;=INDEX(Matches!$F$2:$F$201,MATCH($A157&amp;"-5",Matches!$J$2:$J$201,0))),"",IF(AND(L157=INDEX(Matches!$G$2:$G$201,MATCH($A157&amp;"-5",Matches!$J$2:$J$201,0)),M157=INDEX(Matches!$H$2:$H$201,MATCH($A157&amp;"-5",Matches!$J$2:$J$201,0))),5,IF(SIGN(L157-M157)&lt;&gt;SIGN(INDEX(Matches!$G$2:$G$201,MATCH($A157&amp;"-5",Matches!$J$2:$J$201,0))-INDEX(Matches!$H$2:$H$201,MATCH($A157&amp;"-5",Matches!$J$2:$J$201,0))),0,IF(L157-M157=INDEX(Matches!$G$2:$G$201,MATCH($A157&amp;"-5",Matches!$J$2:$J$201,0))-INDEX(Matches!$H$2:$H$201,MATCH($A157&amp;"-5",Matches!$J$2:$J$201,0)),3,2))))),""))</f>
        <v/>
      </c>
      <c r="AC157" s="12" t="str">
        <f aca="false">IF(OR($B157="",N157="",O157=""),"",IFERROR(IF(OR(INDEX(Matches!$I$2:$I$201,MATCH($A157&amp;"-6",Matches!$J$2:$J$201,0))="Void",INDEX(Matches!$G$2:$G$201,MATCH($A157&amp;"-6",Matches!$J$2:$J$201,0))="",INDEX(Matches!$H$2:$H$201,MATCH($A157&amp;"-6",Matches!$J$2:$J$201,0))=""),"",IF(AND($C157&lt;&gt;"",INDEX(Matches!$F$2:$F$201,MATCH($A157&amp;"-6",Matches!$J$2:$J$201,0))&lt;&gt;"",$C157&gt;=INDEX(Matches!$F$2:$F$201,MATCH($A157&amp;"-6",Matches!$J$2:$J$201,0))),"",IF(AND(N157=INDEX(Matches!$G$2:$G$201,MATCH($A157&amp;"-6",Matches!$J$2:$J$201,0)),O157=INDEX(Matches!$H$2:$H$201,MATCH($A157&amp;"-6",Matches!$J$2:$J$201,0))),5,IF(SIGN(N157-O157)&lt;&gt;SIGN(INDEX(Matches!$G$2:$G$201,MATCH($A157&amp;"-6",Matches!$J$2:$J$201,0))-INDEX(Matches!$H$2:$H$201,MATCH($A157&amp;"-6",Matches!$J$2:$J$201,0))),0,IF(N157-O157=INDEX(Matches!$G$2:$G$201,MATCH($A157&amp;"-6",Matches!$J$2:$J$201,0))-INDEX(Matches!$H$2:$H$201,MATCH($A157&amp;"-6",Matches!$J$2:$J$201,0)),3,2))))),""))</f>
        <v/>
      </c>
      <c r="AD157" s="12" t="str">
        <f aca="false">IF(OR($B157="",P157="",Q157=""),"",IFERROR(IF(OR(INDEX(Matches!$I$2:$I$201,MATCH($A157&amp;"-7",Matches!$J$2:$J$201,0))="Void",INDEX(Matches!$G$2:$G$201,MATCH($A157&amp;"-7",Matches!$J$2:$J$201,0))="",INDEX(Matches!$H$2:$H$201,MATCH($A157&amp;"-7",Matches!$J$2:$J$201,0))=""),"",IF(AND($C157&lt;&gt;"",INDEX(Matches!$F$2:$F$201,MATCH($A157&amp;"-7",Matches!$J$2:$J$201,0))&lt;&gt;"",$C157&gt;=INDEX(Matches!$F$2:$F$201,MATCH($A157&amp;"-7",Matches!$J$2:$J$201,0))),"",IF(AND(P157=INDEX(Matches!$G$2:$G$201,MATCH($A157&amp;"-7",Matches!$J$2:$J$201,0)),Q157=INDEX(Matches!$H$2:$H$201,MATCH($A157&amp;"-7",Matches!$J$2:$J$201,0))),5,IF(SIGN(P157-Q157)&lt;&gt;SIGN(INDEX(Matches!$G$2:$G$201,MATCH($A157&amp;"-7",Matches!$J$2:$J$201,0))-INDEX(Matches!$H$2:$H$201,MATCH($A157&amp;"-7",Matches!$J$2:$J$201,0))),0,IF(P157-Q157=INDEX(Matches!$G$2:$G$201,MATCH($A157&amp;"-7",Matches!$J$2:$J$201,0))-INDEX(Matches!$H$2:$H$201,MATCH($A157&amp;"-7",Matches!$J$2:$J$201,0)),3,2))))),""))</f>
        <v/>
      </c>
      <c r="AE157" s="12" t="str">
        <f aca="false">IF(OR($B157="",R157="",S157=""),"",IFERROR(IF(OR(INDEX(Matches!$I$2:$I$201,MATCH($A157&amp;"-8",Matches!$J$2:$J$201,0))="Void",INDEX(Matches!$G$2:$G$201,MATCH($A157&amp;"-8",Matches!$J$2:$J$201,0))="",INDEX(Matches!$H$2:$H$201,MATCH($A157&amp;"-8",Matches!$J$2:$J$201,0))=""),"",IF(AND($C157&lt;&gt;"",INDEX(Matches!$F$2:$F$201,MATCH($A157&amp;"-8",Matches!$J$2:$J$201,0))&lt;&gt;"",$C157&gt;=INDEX(Matches!$F$2:$F$201,MATCH($A157&amp;"-8",Matches!$J$2:$J$201,0))),"",IF(AND(R157=INDEX(Matches!$G$2:$G$201,MATCH($A157&amp;"-8",Matches!$J$2:$J$201,0)),S157=INDEX(Matches!$H$2:$H$201,MATCH($A157&amp;"-8",Matches!$J$2:$J$201,0))),5,IF(SIGN(R157-S157)&lt;&gt;SIGN(INDEX(Matches!$G$2:$G$201,MATCH($A157&amp;"-8",Matches!$J$2:$J$201,0))-INDEX(Matches!$H$2:$H$201,MATCH($A157&amp;"-8",Matches!$J$2:$J$201,0))),0,IF(R157-S157=INDEX(Matches!$G$2:$G$201,MATCH($A157&amp;"-8",Matches!$J$2:$J$201,0))-INDEX(Matches!$H$2:$H$201,MATCH($A157&amp;"-8",Matches!$J$2:$J$201,0)),3,2))))),""))</f>
        <v/>
      </c>
      <c r="AF157" s="12" t="str">
        <f aca="false">IF(OR($B157="",T157="",U157=""),"",IFERROR(IF(OR(INDEX(Matches!$I$2:$I$201,MATCH($A157&amp;"-9",Matches!$J$2:$J$201,0))="Void",INDEX(Matches!$G$2:$G$201,MATCH($A157&amp;"-9",Matches!$J$2:$J$201,0))="",INDEX(Matches!$H$2:$H$201,MATCH($A157&amp;"-9",Matches!$J$2:$J$201,0))=""),"",IF(AND($C157&lt;&gt;"",INDEX(Matches!$F$2:$F$201,MATCH($A157&amp;"-9",Matches!$J$2:$J$201,0))&lt;&gt;"",$C157&gt;=INDEX(Matches!$F$2:$F$201,MATCH($A157&amp;"-9",Matches!$J$2:$J$201,0))),"",IF(AND(T157=INDEX(Matches!$G$2:$G$201,MATCH($A157&amp;"-9",Matches!$J$2:$J$201,0)),U157=INDEX(Matches!$H$2:$H$201,MATCH($A157&amp;"-9",Matches!$J$2:$J$201,0))),5,IF(SIGN(T157-U157)&lt;&gt;SIGN(INDEX(Matches!$G$2:$G$201,MATCH($A157&amp;"-9",Matches!$J$2:$J$201,0))-INDEX(Matches!$H$2:$H$201,MATCH($A157&amp;"-9",Matches!$J$2:$J$201,0))),0,IF(T157-U157=INDEX(Matches!$G$2:$G$201,MATCH($A157&amp;"-9",Matches!$J$2:$J$201,0))-INDEX(Matches!$H$2:$H$201,MATCH($A157&amp;"-9",Matches!$J$2:$J$201,0)),3,2))))),""))</f>
        <v/>
      </c>
      <c r="AG157" s="12" t="str">
        <f aca="false">IF(OR($B157="",V157="",W157=""),"",IFERROR(IF(OR(INDEX(Matches!$I$2:$I$201,MATCH($A157&amp;"-10",Matches!$J$2:$J$201,0))="Void",INDEX(Matches!$G$2:$G$201,MATCH($A157&amp;"-10",Matches!$J$2:$J$201,0))="",INDEX(Matches!$H$2:$H$201,MATCH($A157&amp;"-10",Matches!$J$2:$J$201,0))=""),"",IF(AND($C157&lt;&gt;"",INDEX(Matches!$F$2:$F$201,MATCH($A157&amp;"-10",Matches!$J$2:$J$201,0))&lt;&gt;"",$C157&gt;=INDEX(Matches!$F$2:$F$201,MATCH($A157&amp;"-10",Matches!$J$2:$J$201,0))),"",IF(AND(V157=INDEX(Matches!$G$2:$G$201,MATCH($A157&amp;"-10",Matches!$J$2:$J$201,0)),W157=INDEX(Matches!$H$2:$H$201,MATCH($A157&amp;"-10",Matches!$J$2:$J$201,0))),5,IF(SIGN(V157-W157)&lt;&gt;SIGN(INDEX(Matches!$G$2:$G$201,MATCH($A157&amp;"-10",Matches!$J$2:$J$201,0))-INDEX(Matches!$H$2:$H$201,MATCH($A157&amp;"-10",Matches!$J$2:$J$201,0))),0,IF(V157-W157=INDEX(Matches!$G$2:$G$201,MATCH($A157&amp;"-10",Matches!$J$2:$J$201,0))-INDEX(Matches!$H$2:$H$201,MATCH($A157&amp;"-10",Matches!$J$2:$J$201,0)),3,2))))),""))</f>
        <v/>
      </c>
      <c r="AH157" s="13" t="str">
        <f aca="false">IF($B157="","",SUM(X157:AG157))</f>
        <v/>
      </c>
      <c r="AI157" s="12" t="str">
        <f aca="false">IF($B157="","",COUNTIF(X157:AG157,5))</f>
        <v/>
      </c>
      <c r="AJ157" s="12" t="str">
        <f aca="false">IF($B157="","",COUNTIF(X157:AG157,"&gt;=2"))</f>
        <v/>
      </c>
      <c r="AK157" s="12" t="str">
        <f aca="false">IF($B157="","",COUNT(X157:AG157))</f>
        <v/>
      </c>
    </row>
    <row r="158" customFormat="false" ht="15" hidden="false" customHeight="false" outlineLevel="0" collapsed="false">
      <c r="A158" s="7"/>
      <c r="B158" s="7"/>
      <c r="C158" s="11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12" t="str">
        <f aca="false">IF(OR($B158="",D158="",E158=""),"",IFERROR(IF(OR(INDEX(Matches!$I$2:$I$201,MATCH($A158&amp;"-1",Matches!$J$2:$J$201,0))="Void",INDEX(Matches!$G$2:$G$201,MATCH($A158&amp;"-1",Matches!$J$2:$J$201,0))="",INDEX(Matches!$H$2:$H$201,MATCH($A158&amp;"-1",Matches!$J$2:$J$201,0))=""),"",IF(AND($C158&lt;&gt;"",INDEX(Matches!$F$2:$F$201,MATCH($A158&amp;"-1",Matches!$J$2:$J$201,0))&lt;&gt;"",$C158&gt;=INDEX(Matches!$F$2:$F$201,MATCH($A158&amp;"-1",Matches!$J$2:$J$201,0))),"",IF(AND(D158=INDEX(Matches!$G$2:$G$201,MATCH($A158&amp;"-1",Matches!$J$2:$J$201,0)),E158=INDEX(Matches!$H$2:$H$201,MATCH($A158&amp;"-1",Matches!$J$2:$J$201,0))),5,IF(SIGN(D158-E158)&lt;&gt;SIGN(INDEX(Matches!$G$2:$G$201,MATCH($A158&amp;"-1",Matches!$J$2:$J$201,0))-INDEX(Matches!$H$2:$H$201,MATCH($A158&amp;"-1",Matches!$J$2:$J$201,0))),0,IF(D158-E158=INDEX(Matches!$G$2:$G$201,MATCH($A158&amp;"-1",Matches!$J$2:$J$201,0))-INDEX(Matches!$H$2:$H$201,MATCH($A158&amp;"-1",Matches!$J$2:$J$201,0)),3,2))))),""))</f>
        <v/>
      </c>
      <c r="Y158" s="12" t="str">
        <f aca="false">IF(OR($B158="",F158="",G158=""),"",IFERROR(IF(OR(INDEX(Matches!$I$2:$I$201,MATCH($A158&amp;"-2",Matches!$J$2:$J$201,0))="Void",INDEX(Matches!$G$2:$G$201,MATCH($A158&amp;"-2",Matches!$J$2:$J$201,0))="",INDEX(Matches!$H$2:$H$201,MATCH($A158&amp;"-2",Matches!$J$2:$J$201,0))=""),"",IF(AND($C158&lt;&gt;"",INDEX(Matches!$F$2:$F$201,MATCH($A158&amp;"-2",Matches!$J$2:$J$201,0))&lt;&gt;"",$C158&gt;=INDEX(Matches!$F$2:$F$201,MATCH($A158&amp;"-2",Matches!$J$2:$J$201,0))),"",IF(AND(F158=INDEX(Matches!$G$2:$G$201,MATCH($A158&amp;"-2",Matches!$J$2:$J$201,0)),G158=INDEX(Matches!$H$2:$H$201,MATCH($A158&amp;"-2",Matches!$J$2:$J$201,0))),5,IF(SIGN(F158-G158)&lt;&gt;SIGN(INDEX(Matches!$G$2:$G$201,MATCH($A158&amp;"-2",Matches!$J$2:$J$201,0))-INDEX(Matches!$H$2:$H$201,MATCH($A158&amp;"-2",Matches!$J$2:$J$201,0))),0,IF(F158-G158=INDEX(Matches!$G$2:$G$201,MATCH($A158&amp;"-2",Matches!$J$2:$J$201,0))-INDEX(Matches!$H$2:$H$201,MATCH($A158&amp;"-2",Matches!$J$2:$J$201,0)),3,2))))),""))</f>
        <v/>
      </c>
      <c r="Z158" s="12" t="str">
        <f aca="false">IF(OR($B158="",H158="",I158=""),"",IFERROR(IF(OR(INDEX(Matches!$I$2:$I$201,MATCH($A158&amp;"-3",Matches!$J$2:$J$201,0))="Void",INDEX(Matches!$G$2:$G$201,MATCH($A158&amp;"-3",Matches!$J$2:$J$201,0))="",INDEX(Matches!$H$2:$H$201,MATCH($A158&amp;"-3",Matches!$J$2:$J$201,0))=""),"",IF(AND($C158&lt;&gt;"",INDEX(Matches!$F$2:$F$201,MATCH($A158&amp;"-3",Matches!$J$2:$J$201,0))&lt;&gt;"",$C158&gt;=INDEX(Matches!$F$2:$F$201,MATCH($A158&amp;"-3",Matches!$J$2:$J$201,0))),"",IF(AND(H158=INDEX(Matches!$G$2:$G$201,MATCH($A158&amp;"-3",Matches!$J$2:$J$201,0)),I158=INDEX(Matches!$H$2:$H$201,MATCH($A158&amp;"-3",Matches!$J$2:$J$201,0))),5,IF(SIGN(H158-I158)&lt;&gt;SIGN(INDEX(Matches!$G$2:$G$201,MATCH($A158&amp;"-3",Matches!$J$2:$J$201,0))-INDEX(Matches!$H$2:$H$201,MATCH($A158&amp;"-3",Matches!$J$2:$J$201,0))),0,IF(H158-I158=INDEX(Matches!$G$2:$G$201,MATCH($A158&amp;"-3",Matches!$J$2:$J$201,0))-INDEX(Matches!$H$2:$H$201,MATCH($A158&amp;"-3",Matches!$J$2:$J$201,0)),3,2))))),""))</f>
        <v/>
      </c>
      <c r="AA158" s="12" t="str">
        <f aca="false">IF(OR($B158="",J158="",K158=""),"",IFERROR(IF(OR(INDEX(Matches!$I$2:$I$201,MATCH($A158&amp;"-4",Matches!$J$2:$J$201,0))="Void",INDEX(Matches!$G$2:$G$201,MATCH($A158&amp;"-4",Matches!$J$2:$J$201,0))="",INDEX(Matches!$H$2:$H$201,MATCH($A158&amp;"-4",Matches!$J$2:$J$201,0))=""),"",IF(AND($C158&lt;&gt;"",INDEX(Matches!$F$2:$F$201,MATCH($A158&amp;"-4",Matches!$J$2:$J$201,0))&lt;&gt;"",$C158&gt;=INDEX(Matches!$F$2:$F$201,MATCH($A158&amp;"-4",Matches!$J$2:$J$201,0))),"",IF(AND(J158=INDEX(Matches!$G$2:$G$201,MATCH($A158&amp;"-4",Matches!$J$2:$J$201,0)),K158=INDEX(Matches!$H$2:$H$201,MATCH($A158&amp;"-4",Matches!$J$2:$J$201,0))),5,IF(SIGN(J158-K158)&lt;&gt;SIGN(INDEX(Matches!$G$2:$G$201,MATCH($A158&amp;"-4",Matches!$J$2:$J$201,0))-INDEX(Matches!$H$2:$H$201,MATCH($A158&amp;"-4",Matches!$J$2:$J$201,0))),0,IF(J158-K158=INDEX(Matches!$G$2:$G$201,MATCH($A158&amp;"-4",Matches!$J$2:$J$201,0))-INDEX(Matches!$H$2:$H$201,MATCH($A158&amp;"-4",Matches!$J$2:$J$201,0)),3,2))))),""))</f>
        <v/>
      </c>
      <c r="AB158" s="12" t="str">
        <f aca="false">IF(OR($B158="",L158="",M158=""),"",IFERROR(IF(OR(INDEX(Matches!$I$2:$I$201,MATCH($A158&amp;"-5",Matches!$J$2:$J$201,0))="Void",INDEX(Matches!$G$2:$G$201,MATCH($A158&amp;"-5",Matches!$J$2:$J$201,0))="",INDEX(Matches!$H$2:$H$201,MATCH($A158&amp;"-5",Matches!$J$2:$J$201,0))=""),"",IF(AND($C158&lt;&gt;"",INDEX(Matches!$F$2:$F$201,MATCH($A158&amp;"-5",Matches!$J$2:$J$201,0))&lt;&gt;"",$C158&gt;=INDEX(Matches!$F$2:$F$201,MATCH($A158&amp;"-5",Matches!$J$2:$J$201,0))),"",IF(AND(L158=INDEX(Matches!$G$2:$G$201,MATCH($A158&amp;"-5",Matches!$J$2:$J$201,0)),M158=INDEX(Matches!$H$2:$H$201,MATCH($A158&amp;"-5",Matches!$J$2:$J$201,0))),5,IF(SIGN(L158-M158)&lt;&gt;SIGN(INDEX(Matches!$G$2:$G$201,MATCH($A158&amp;"-5",Matches!$J$2:$J$201,0))-INDEX(Matches!$H$2:$H$201,MATCH($A158&amp;"-5",Matches!$J$2:$J$201,0))),0,IF(L158-M158=INDEX(Matches!$G$2:$G$201,MATCH($A158&amp;"-5",Matches!$J$2:$J$201,0))-INDEX(Matches!$H$2:$H$201,MATCH($A158&amp;"-5",Matches!$J$2:$J$201,0)),3,2))))),""))</f>
        <v/>
      </c>
      <c r="AC158" s="12" t="str">
        <f aca="false">IF(OR($B158="",N158="",O158=""),"",IFERROR(IF(OR(INDEX(Matches!$I$2:$I$201,MATCH($A158&amp;"-6",Matches!$J$2:$J$201,0))="Void",INDEX(Matches!$G$2:$G$201,MATCH($A158&amp;"-6",Matches!$J$2:$J$201,0))="",INDEX(Matches!$H$2:$H$201,MATCH($A158&amp;"-6",Matches!$J$2:$J$201,0))=""),"",IF(AND($C158&lt;&gt;"",INDEX(Matches!$F$2:$F$201,MATCH($A158&amp;"-6",Matches!$J$2:$J$201,0))&lt;&gt;"",$C158&gt;=INDEX(Matches!$F$2:$F$201,MATCH($A158&amp;"-6",Matches!$J$2:$J$201,0))),"",IF(AND(N158=INDEX(Matches!$G$2:$G$201,MATCH($A158&amp;"-6",Matches!$J$2:$J$201,0)),O158=INDEX(Matches!$H$2:$H$201,MATCH($A158&amp;"-6",Matches!$J$2:$J$201,0))),5,IF(SIGN(N158-O158)&lt;&gt;SIGN(INDEX(Matches!$G$2:$G$201,MATCH($A158&amp;"-6",Matches!$J$2:$J$201,0))-INDEX(Matches!$H$2:$H$201,MATCH($A158&amp;"-6",Matches!$J$2:$J$201,0))),0,IF(N158-O158=INDEX(Matches!$G$2:$G$201,MATCH($A158&amp;"-6",Matches!$J$2:$J$201,0))-INDEX(Matches!$H$2:$H$201,MATCH($A158&amp;"-6",Matches!$J$2:$J$201,0)),3,2))))),""))</f>
        <v/>
      </c>
      <c r="AD158" s="12" t="str">
        <f aca="false">IF(OR($B158="",P158="",Q158=""),"",IFERROR(IF(OR(INDEX(Matches!$I$2:$I$201,MATCH($A158&amp;"-7",Matches!$J$2:$J$201,0))="Void",INDEX(Matches!$G$2:$G$201,MATCH($A158&amp;"-7",Matches!$J$2:$J$201,0))="",INDEX(Matches!$H$2:$H$201,MATCH($A158&amp;"-7",Matches!$J$2:$J$201,0))=""),"",IF(AND($C158&lt;&gt;"",INDEX(Matches!$F$2:$F$201,MATCH($A158&amp;"-7",Matches!$J$2:$J$201,0))&lt;&gt;"",$C158&gt;=INDEX(Matches!$F$2:$F$201,MATCH($A158&amp;"-7",Matches!$J$2:$J$201,0))),"",IF(AND(P158=INDEX(Matches!$G$2:$G$201,MATCH($A158&amp;"-7",Matches!$J$2:$J$201,0)),Q158=INDEX(Matches!$H$2:$H$201,MATCH($A158&amp;"-7",Matches!$J$2:$J$201,0))),5,IF(SIGN(P158-Q158)&lt;&gt;SIGN(INDEX(Matches!$G$2:$G$201,MATCH($A158&amp;"-7",Matches!$J$2:$J$201,0))-INDEX(Matches!$H$2:$H$201,MATCH($A158&amp;"-7",Matches!$J$2:$J$201,0))),0,IF(P158-Q158=INDEX(Matches!$G$2:$G$201,MATCH($A158&amp;"-7",Matches!$J$2:$J$201,0))-INDEX(Matches!$H$2:$H$201,MATCH($A158&amp;"-7",Matches!$J$2:$J$201,0)),3,2))))),""))</f>
        <v/>
      </c>
      <c r="AE158" s="12" t="str">
        <f aca="false">IF(OR($B158="",R158="",S158=""),"",IFERROR(IF(OR(INDEX(Matches!$I$2:$I$201,MATCH($A158&amp;"-8",Matches!$J$2:$J$201,0))="Void",INDEX(Matches!$G$2:$G$201,MATCH($A158&amp;"-8",Matches!$J$2:$J$201,0))="",INDEX(Matches!$H$2:$H$201,MATCH($A158&amp;"-8",Matches!$J$2:$J$201,0))=""),"",IF(AND($C158&lt;&gt;"",INDEX(Matches!$F$2:$F$201,MATCH($A158&amp;"-8",Matches!$J$2:$J$201,0))&lt;&gt;"",$C158&gt;=INDEX(Matches!$F$2:$F$201,MATCH($A158&amp;"-8",Matches!$J$2:$J$201,0))),"",IF(AND(R158=INDEX(Matches!$G$2:$G$201,MATCH($A158&amp;"-8",Matches!$J$2:$J$201,0)),S158=INDEX(Matches!$H$2:$H$201,MATCH($A158&amp;"-8",Matches!$J$2:$J$201,0))),5,IF(SIGN(R158-S158)&lt;&gt;SIGN(INDEX(Matches!$G$2:$G$201,MATCH($A158&amp;"-8",Matches!$J$2:$J$201,0))-INDEX(Matches!$H$2:$H$201,MATCH($A158&amp;"-8",Matches!$J$2:$J$201,0))),0,IF(R158-S158=INDEX(Matches!$G$2:$G$201,MATCH($A158&amp;"-8",Matches!$J$2:$J$201,0))-INDEX(Matches!$H$2:$H$201,MATCH($A158&amp;"-8",Matches!$J$2:$J$201,0)),3,2))))),""))</f>
        <v/>
      </c>
      <c r="AF158" s="12" t="str">
        <f aca="false">IF(OR($B158="",T158="",U158=""),"",IFERROR(IF(OR(INDEX(Matches!$I$2:$I$201,MATCH($A158&amp;"-9",Matches!$J$2:$J$201,0))="Void",INDEX(Matches!$G$2:$G$201,MATCH($A158&amp;"-9",Matches!$J$2:$J$201,0))="",INDEX(Matches!$H$2:$H$201,MATCH($A158&amp;"-9",Matches!$J$2:$J$201,0))=""),"",IF(AND($C158&lt;&gt;"",INDEX(Matches!$F$2:$F$201,MATCH($A158&amp;"-9",Matches!$J$2:$J$201,0))&lt;&gt;"",$C158&gt;=INDEX(Matches!$F$2:$F$201,MATCH($A158&amp;"-9",Matches!$J$2:$J$201,0))),"",IF(AND(T158=INDEX(Matches!$G$2:$G$201,MATCH($A158&amp;"-9",Matches!$J$2:$J$201,0)),U158=INDEX(Matches!$H$2:$H$201,MATCH($A158&amp;"-9",Matches!$J$2:$J$201,0))),5,IF(SIGN(T158-U158)&lt;&gt;SIGN(INDEX(Matches!$G$2:$G$201,MATCH($A158&amp;"-9",Matches!$J$2:$J$201,0))-INDEX(Matches!$H$2:$H$201,MATCH($A158&amp;"-9",Matches!$J$2:$J$201,0))),0,IF(T158-U158=INDEX(Matches!$G$2:$G$201,MATCH($A158&amp;"-9",Matches!$J$2:$J$201,0))-INDEX(Matches!$H$2:$H$201,MATCH($A158&amp;"-9",Matches!$J$2:$J$201,0)),3,2))))),""))</f>
        <v/>
      </c>
      <c r="AG158" s="12" t="str">
        <f aca="false">IF(OR($B158="",V158="",W158=""),"",IFERROR(IF(OR(INDEX(Matches!$I$2:$I$201,MATCH($A158&amp;"-10",Matches!$J$2:$J$201,0))="Void",INDEX(Matches!$G$2:$G$201,MATCH($A158&amp;"-10",Matches!$J$2:$J$201,0))="",INDEX(Matches!$H$2:$H$201,MATCH($A158&amp;"-10",Matches!$J$2:$J$201,0))=""),"",IF(AND($C158&lt;&gt;"",INDEX(Matches!$F$2:$F$201,MATCH($A158&amp;"-10",Matches!$J$2:$J$201,0))&lt;&gt;"",$C158&gt;=INDEX(Matches!$F$2:$F$201,MATCH($A158&amp;"-10",Matches!$J$2:$J$201,0))),"",IF(AND(V158=INDEX(Matches!$G$2:$G$201,MATCH($A158&amp;"-10",Matches!$J$2:$J$201,0)),W158=INDEX(Matches!$H$2:$H$201,MATCH($A158&amp;"-10",Matches!$J$2:$J$201,0))),5,IF(SIGN(V158-W158)&lt;&gt;SIGN(INDEX(Matches!$G$2:$G$201,MATCH($A158&amp;"-10",Matches!$J$2:$J$201,0))-INDEX(Matches!$H$2:$H$201,MATCH($A158&amp;"-10",Matches!$J$2:$J$201,0))),0,IF(V158-W158=INDEX(Matches!$G$2:$G$201,MATCH($A158&amp;"-10",Matches!$J$2:$J$201,0))-INDEX(Matches!$H$2:$H$201,MATCH($A158&amp;"-10",Matches!$J$2:$J$201,0)),3,2))))),""))</f>
        <v/>
      </c>
      <c r="AH158" s="13" t="str">
        <f aca="false">IF($B158="","",SUM(X158:AG158))</f>
        <v/>
      </c>
      <c r="AI158" s="12" t="str">
        <f aca="false">IF($B158="","",COUNTIF(X158:AG158,5))</f>
        <v/>
      </c>
      <c r="AJ158" s="12" t="str">
        <f aca="false">IF($B158="","",COUNTIF(X158:AG158,"&gt;=2"))</f>
        <v/>
      </c>
      <c r="AK158" s="12" t="str">
        <f aca="false">IF($B158="","",COUNT(X158:AG158))</f>
        <v/>
      </c>
    </row>
    <row r="159" customFormat="false" ht="15" hidden="false" customHeight="false" outlineLevel="0" collapsed="false">
      <c r="A159" s="7"/>
      <c r="B159" s="7"/>
      <c r="C159" s="11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12" t="str">
        <f aca="false">IF(OR($B159="",D159="",E159=""),"",IFERROR(IF(OR(INDEX(Matches!$I$2:$I$201,MATCH($A159&amp;"-1",Matches!$J$2:$J$201,0))="Void",INDEX(Matches!$G$2:$G$201,MATCH($A159&amp;"-1",Matches!$J$2:$J$201,0))="",INDEX(Matches!$H$2:$H$201,MATCH($A159&amp;"-1",Matches!$J$2:$J$201,0))=""),"",IF(AND($C159&lt;&gt;"",INDEX(Matches!$F$2:$F$201,MATCH($A159&amp;"-1",Matches!$J$2:$J$201,0))&lt;&gt;"",$C159&gt;=INDEX(Matches!$F$2:$F$201,MATCH($A159&amp;"-1",Matches!$J$2:$J$201,0))),"",IF(AND(D159=INDEX(Matches!$G$2:$G$201,MATCH($A159&amp;"-1",Matches!$J$2:$J$201,0)),E159=INDEX(Matches!$H$2:$H$201,MATCH($A159&amp;"-1",Matches!$J$2:$J$201,0))),5,IF(SIGN(D159-E159)&lt;&gt;SIGN(INDEX(Matches!$G$2:$G$201,MATCH($A159&amp;"-1",Matches!$J$2:$J$201,0))-INDEX(Matches!$H$2:$H$201,MATCH($A159&amp;"-1",Matches!$J$2:$J$201,0))),0,IF(D159-E159=INDEX(Matches!$G$2:$G$201,MATCH($A159&amp;"-1",Matches!$J$2:$J$201,0))-INDEX(Matches!$H$2:$H$201,MATCH($A159&amp;"-1",Matches!$J$2:$J$201,0)),3,2))))),""))</f>
        <v/>
      </c>
      <c r="Y159" s="12" t="str">
        <f aca="false">IF(OR($B159="",F159="",G159=""),"",IFERROR(IF(OR(INDEX(Matches!$I$2:$I$201,MATCH($A159&amp;"-2",Matches!$J$2:$J$201,0))="Void",INDEX(Matches!$G$2:$G$201,MATCH($A159&amp;"-2",Matches!$J$2:$J$201,0))="",INDEX(Matches!$H$2:$H$201,MATCH($A159&amp;"-2",Matches!$J$2:$J$201,0))=""),"",IF(AND($C159&lt;&gt;"",INDEX(Matches!$F$2:$F$201,MATCH($A159&amp;"-2",Matches!$J$2:$J$201,0))&lt;&gt;"",$C159&gt;=INDEX(Matches!$F$2:$F$201,MATCH($A159&amp;"-2",Matches!$J$2:$J$201,0))),"",IF(AND(F159=INDEX(Matches!$G$2:$G$201,MATCH($A159&amp;"-2",Matches!$J$2:$J$201,0)),G159=INDEX(Matches!$H$2:$H$201,MATCH($A159&amp;"-2",Matches!$J$2:$J$201,0))),5,IF(SIGN(F159-G159)&lt;&gt;SIGN(INDEX(Matches!$G$2:$G$201,MATCH($A159&amp;"-2",Matches!$J$2:$J$201,0))-INDEX(Matches!$H$2:$H$201,MATCH($A159&amp;"-2",Matches!$J$2:$J$201,0))),0,IF(F159-G159=INDEX(Matches!$G$2:$G$201,MATCH($A159&amp;"-2",Matches!$J$2:$J$201,0))-INDEX(Matches!$H$2:$H$201,MATCH($A159&amp;"-2",Matches!$J$2:$J$201,0)),3,2))))),""))</f>
        <v/>
      </c>
      <c r="Z159" s="12" t="str">
        <f aca="false">IF(OR($B159="",H159="",I159=""),"",IFERROR(IF(OR(INDEX(Matches!$I$2:$I$201,MATCH($A159&amp;"-3",Matches!$J$2:$J$201,0))="Void",INDEX(Matches!$G$2:$G$201,MATCH($A159&amp;"-3",Matches!$J$2:$J$201,0))="",INDEX(Matches!$H$2:$H$201,MATCH($A159&amp;"-3",Matches!$J$2:$J$201,0))=""),"",IF(AND($C159&lt;&gt;"",INDEX(Matches!$F$2:$F$201,MATCH($A159&amp;"-3",Matches!$J$2:$J$201,0))&lt;&gt;"",$C159&gt;=INDEX(Matches!$F$2:$F$201,MATCH($A159&amp;"-3",Matches!$J$2:$J$201,0))),"",IF(AND(H159=INDEX(Matches!$G$2:$G$201,MATCH($A159&amp;"-3",Matches!$J$2:$J$201,0)),I159=INDEX(Matches!$H$2:$H$201,MATCH($A159&amp;"-3",Matches!$J$2:$J$201,0))),5,IF(SIGN(H159-I159)&lt;&gt;SIGN(INDEX(Matches!$G$2:$G$201,MATCH($A159&amp;"-3",Matches!$J$2:$J$201,0))-INDEX(Matches!$H$2:$H$201,MATCH($A159&amp;"-3",Matches!$J$2:$J$201,0))),0,IF(H159-I159=INDEX(Matches!$G$2:$G$201,MATCH($A159&amp;"-3",Matches!$J$2:$J$201,0))-INDEX(Matches!$H$2:$H$201,MATCH($A159&amp;"-3",Matches!$J$2:$J$201,0)),3,2))))),""))</f>
        <v/>
      </c>
      <c r="AA159" s="12" t="str">
        <f aca="false">IF(OR($B159="",J159="",K159=""),"",IFERROR(IF(OR(INDEX(Matches!$I$2:$I$201,MATCH($A159&amp;"-4",Matches!$J$2:$J$201,0))="Void",INDEX(Matches!$G$2:$G$201,MATCH($A159&amp;"-4",Matches!$J$2:$J$201,0))="",INDEX(Matches!$H$2:$H$201,MATCH($A159&amp;"-4",Matches!$J$2:$J$201,0))=""),"",IF(AND($C159&lt;&gt;"",INDEX(Matches!$F$2:$F$201,MATCH($A159&amp;"-4",Matches!$J$2:$J$201,0))&lt;&gt;"",$C159&gt;=INDEX(Matches!$F$2:$F$201,MATCH($A159&amp;"-4",Matches!$J$2:$J$201,0))),"",IF(AND(J159=INDEX(Matches!$G$2:$G$201,MATCH($A159&amp;"-4",Matches!$J$2:$J$201,0)),K159=INDEX(Matches!$H$2:$H$201,MATCH($A159&amp;"-4",Matches!$J$2:$J$201,0))),5,IF(SIGN(J159-K159)&lt;&gt;SIGN(INDEX(Matches!$G$2:$G$201,MATCH($A159&amp;"-4",Matches!$J$2:$J$201,0))-INDEX(Matches!$H$2:$H$201,MATCH($A159&amp;"-4",Matches!$J$2:$J$201,0))),0,IF(J159-K159=INDEX(Matches!$G$2:$G$201,MATCH($A159&amp;"-4",Matches!$J$2:$J$201,0))-INDEX(Matches!$H$2:$H$201,MATCH($A159&amp;"-4",Matches!$J$2:$J$201,0)),3,2))))),""))</f>
        <v/>
      </c>
      <c r="AB159" s="12" t="str">
        <f aca="false">IF(OR($B159="",L159="",M159=""),"",IFERROR(IF(OR(INDEX(Matches!$I$2:$I$201,MATCH($A159&amp;"-5",Matches!$J$2:$J$201,0))="Void",INDEX(Matches!$G$2:$G$201,MATCH($A159&amp;"-5",Matches!$J$2:$J$201,0))="",INDEX(Matches!$H$2:$H$201,MATCH($A159&amp;"-5",Matches!$J$2:$J$201,0))=""),"",IF(AND($C159&lt;&gt;"",INDEX(Matches!$F$2:$F$201,MATCH($A159&amp;"-5",Matches!$J$2:$J$201,0))&lt;&gt;"",$C159&gt;=INDEX(Matches!$F$2:$F$201,MATCH($A159&amp;"-5",Matches!$J$2:$J$201,0))),"",IF(AND(L159=INDEX(Matches!$G$2:$G$201,MATCH($A159&amp;"-5",Matches!$J$2:$J$201,0)),M159=INDEX(Matches!$H$2:$H$201,MATCH($A159&amp;"-5",Matches!$J$2:$J$201,0))),5,IF(SIGN(L159-M159)&lt;&gt;SIGN(INDEX(Matches!$G$2:$G$201,MATCH($A159&amp;"-5",Matches!$J$2:$J$201,0))-INDEX(Matches!$H$2:$H$201,MATCH($A159&amp;"-5",Matches!$J$2:$J$201,0))),0,IF(L159-M159=INDEX(Matches!$G$2:$G$201,MATCH($A159&amp;"-5",Matches!$J$2:$J$201,0))-INDEX(Matches!$H$2:$H$201,MATCH($A159&amp;"-5",Matches!$J$2:$J$201,0)),3,2))))),""))</f>
        <v/>
      </c>
      <c r="AC159" s="12" t="str">
        <f aca="false">IF(OR($B159="",N159="",O159=""),"",IFERROR(IF(OR(INDEX(Matches!$I$2:$I$201,MATCH($A159&amp;"-6",Matches!$J$2:$J$201,0))="Void",INDEX(Matches!$G$2:$G$201,MATCH($A159&amp;"-6",Matches!$J$2:$J$201,0))="",INDEX(Matches!$H$2:$H$201,MATCH($A159&amp;"-6",Matches!$J$2:$J$201,0))=""),"",IF(AND($C159&lt;&gt;"",INDEX(Matches!$F$2:$F$201,MATCH($A159&amp;"-6",Matches!$J$2:$J$201,0))&lt;&gt;"",$C159&gt;=INDEX(Matches!$F$2:$F$201,MATCH($A159&amp;"-6",Matches!$J$2:$J$201,0))),"",IF(AND(N159=INDEX(Matches!$G$2:$G$201,MATCH($A159&amp;"-6",Matches!$J$2:$J$201,0)),O159=INDEX(Matches!$H$2:$H$201,MATCH($A159&amp;"-6",Matches!$J$2:$J$201,0))),5,IF(SIGN(N159-O159)&lt;&gt;SIGN(INDEX(Matches!$G$2:$G$201,MATCH($A159&amp;"-6",Matches!$J$2:$J$201,0))-INDEX(Matches!$H$2:$H$201,MATCH($A159&amp;"-6",Matches!$J$2:$J$201,0))),0,IF(N159-O159=INDEX(Matches!$G$2:$G$201,MATCH($A159&amp;"-6",Matches!$J$2:$J$201,0))-INDEX(Matches!$H$2:$H$201,MATCH($A159&amp;"-6",Matches!$J$2:$J$201,0)),3,2))))),""))</f>
        <v/>
      </c>
      <c r="AD159" s="12" t="str">
        <f aca="false">IF(OR($B159="",P159="",Q159=""),"",IFERROR(IF(OR(INDEX(Matches!$I$2:$I$201,MATCH($A159&amp;"-7",Matches!$J$2:$J$201,0))="Void",INDEX(Matches!$G$2:$G$201,MATCH($A159&amp;"-7",Matches!$J$2:$J$201,0))="",INDEX(Matches!$H$2:$H$201,MATCH($A159&amp;"-7",Matches!$J$2:$J$201,0))=""),"",IF(AND($C159&lt;&gt;"",INDEX(Matches!$F$2:$F$201,MATCH($A159&amp;"-7",Matches!$J$2:$J$201,0))&lt;&gt;"",$C159&gt;=INDEX(Matches!$F$2:$F$201,MATCH($A159&amp;"-7",Matches!$J$2:$J$201,0))),"",IF(AND(P159=INDEX(Matches!$G$2:$G$201,MATCH($A159&amp;"-7",Matches!$J$2:$J$201,0)),Q159=INDEX(Matches!$H$2:$H$201,MATCH($A159&amp;"-7",Matches!$J$2:$J$201,0))),5,IF(SIGN(P159-Q159)&lt;&gt;SIGN(INDEX(Matches!$G$2:$G$201,MATCH($A159&amp;"-7",Matches!$J$2:$J$201,0))-INDEX(Matches!$H$2:$H$201,MATCH($A159&amp;"-7",Matches!$J$2:$J$201,0))),0,IF(P159-Q159=INDEX(Matches!$G$2:$G$201,MATCH($A159&amp;"-7",Matches!$J$2:$J$201,0))-INDEX(Matches!$H$2:$H$201,MATCH($A159&amp;"-7",Matches!$J$2:$J$201,0)),3,2))))),""))</f>
        <v/>
      </c>
      <c r="AE159" s="12" t="str">
        <f aca="false">IF(OR($B159="",R159="",S159=""),"",IFERROR(IF(OR(INDEX(Matches!$I$2:$I$201,MATCH($A159&amp;"-8",Matches!$J$2:$J$201,0))="Void",INDEX(Matches!$G$2:$G$201,MATCH($A159&amp;"-8",Matches!$J$2:$J$201,0))="",INDEX(Matches!$H$2:$H$201,MATCH($A159&amp;"-8",Matches!$J$2:$J$201,0))=""),"",IF(AND($C159&lt;&gt;"",INDEX(Matches!$F$2:$F$201,MATCH($A159&amp;"-8",Matches!$J$2:$J$201,0))&lt;&gt;"",$C159&gt;=INDEX(Matches!$F$2:$F$201,MATCH($A159&amp;"-8",Matches!$J$2:$J$201,0))),"",IF(AND(R159=INDEX(Matches!$G$2:$G$201,MATCH($A159&amp;"-8",Matches!$J$2:$J$201,0)),S159=INDEX(Matches!$H$2:$H$201,MATCH($A159&amp;"-8",Matches!$J$2:$J$201,0))),5,IF(SIGN(R159-S159)&lt;&gt;SIGN(INDEX(Matches!$G$2:$G$201,MATCH($A159&amp;"-8",Matches!$J$2:$J$201,0))-INDEX(Matches!$H$2:$H$201,MATCH($A159&amp;"-8",Matches!$J$2:$J$201,0))),0,IF(R159-S159=INDEX(Matches!$G$2:$G$201,MATCH($A159&amp;"-8",Matches!$J$2:$J$201,0))-INDEX(Matches!$H$2:$H$201,MATCH($A159&amp;"-8",Matches!$J$2:$J$201,0)),3,2))))),""))</f>
        <v/>
      </c>
      <c r="AF159" s="12" t="str">
        <f aca="false">IF(OR($B159="",T159="",U159=""),"",IFERROR(IF(OR(INDEX(Matches!$I$2:$I$201,MATCH($A159&amp;"-9",Matches!$J$2:$J$201,0))="Void",INDEX(Matches!$G$2:$G$201,MATCH($A159&amp;"-9",Matches!$J$2:$J$201,0))="",INDEX(Matches!$H$2:$H$201,MATCH($A159&amp;"-9",Matches!$J$2:$J$201,0))=""),"",IF(AND($C159&lt;&gt;"",INDEX(Matches!$F$2:$F$201,MATCH($A159&amp;"-9",Matches!$J$2:$J$201,0))&lt;&gt;"",$C159&gt;=INDEX(Matches!$F$2:$F$201,MATCH($A159&amp;"-9",Matches!$J$2:$J$201,0))),"",IF(AND(T159=INDEX(Matches!$G$2:$G$201,MATCH($A159&amp;"-9",Matches!$J$2:$J$201,0)),U159=INDEX(Matches!$H$2:$H$201,MATCH($A159&amp;"-9",Matches!$J$2:$J$201,0))),5,IF(SIGN(T159-U159)&lt;&gt;SIGN(INDEX(Matches!$G$2:$G$201,MATCH($A159&amp;"-9",Matches!$J$2:$J$201,0))-INDEX(Matches!$H$2:$H$201,MATCH($A159&amp;"-9",Matches!$J$2:$J$201,0))),0,IF(T159-U159=INDEX(Matches!$G$2:$G$201,MATCH($A159&amp;"-9",Matches!$J$2:$J$201,0))-INDEX(Matches!$H$2:$H$201,MATCH($A159&amp;"-9",Matches!$J$2:$J$201,0)),3,2))))),""))</f>
        <v/>
      </c>
      <c r="AG159" s="12" t="str">
        <f aca="false">IF(OR($B159="",V159="",W159=""),"",IFERROR(IF(OR(INDEX(Matches!$I$2:$I$201,MATCH($A159&amp;"-10",Matches!$J$2:$J$201,0))="Void",INDEX(Matches!$G$2:$G$201,MATCH($A159&amp;"-10",Matches!$J$2:$J$201,0))="",INDEX(Matches!$H$2:$H$201,MATCH($A159&amp;"-10",Matches!$J$2:$J$201,0))=""),"",IF(AND($C159&lt;&gt;"",INDEX(Matches!$F$2:$F$201,MATCH($A159&amp;"-10",Matches!$J$2:$J$201,0))&lt;&gt;"",$C159&gt;=INDEX(Matches!$F$2:$F$201,MATCH($A159&amp;"-10",Matches!$J$2:$J$201,0))),"",IF(AND(V159=INDEX(Matches!$G$2:$G$201,MATCH($A159&amp;"-10",Matches!$J$2:$J$201,0)),W159=INDEX(Matches!$H$2:$H$201,MATCH($A159&amp;"-10",Matches!$J$2:$J$201,0))),5,IF(SIGN(V159-W159)&lt;&gt;SIGN(INDEX(Matches!$G$2:$G$201,MATCH($A159&amp;"-10",Matches!$J$2:$J$201,0))-INDEX(Matches!$H$2:$H$201,MATCH($A159&amp;"-10",Matches!$J$2:$J$201,0))),0,IF(V159-W159=INDEX(Matches!$G$2:$G$201,MATCH($A159&amp;"-10",Matches!$J$2:$J$201,0))-INDEX(Matches!$H$2:$H$201,MATCH($A159&amp;"-10",Matches!$J$2:$J$201,0)),3,2))))),""))</f>
        <v/>
      </c>
      <c r="AH159" s="13" t="str">
        <f aca="false">IF($B159="","",SUM(X159:AG159))</f>
        <v/>
      </c>
      <c r="AI159" s="12" t="str">
        <f aca="false">IF($B159="","",COUNTIF(X159:AG159,5))</f>
        <v/>
      </c>
      <c r="AJ159" s="12" t="str">
        <f aca="false">IF($B159="","",COUNTIF(X159:AG159,"&gt;=2"))</f>
        <v/>
      </c>
      <c r="AK159" s="12" t="str">
        <f aca="false">IF($B159="","",COUNT(X159:AG159))</f>
        <v/>
      </c>
    </row>
    <row r="160" customFormat="false" ht="15" hidden="false" customHeight="false" outlineLevel="0" collapsed="false">
      <c r="A160" s="7"/>
      <c r="B160" s="7"/>
      <c r="C160" s="11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12" t="str">
        <f aca="false">IF(OR($B160="",D160="",E160=""),"",IFERROR(IF(OR(INDEX(Matches!$I$2:$I$201,MATCH($A160&amp;"-1",Matches!$J$2:$J$201,0))="Void",INDEX(Matches!$G$2:$G$201,MATCH($A160&amp;"-1",Matches!$J$2:$J$201,0))="",INDEX(Matches!$H$2:$H$201,MATCH($A160&amp;"-1",Matches!$J$2:$J$201,0))=""),"",IF(AND($C160&lt;&gt;"",INDEX(Matches!$F$2:$F$201,MATCH($A160&amp;"-1",Matches!$J$2:$J$201,0))&lt;&gt;"",$C160&gt;=INDEX(Matches!$F$2:$F$201,MATCH($A160&amp;"-1",Matches!$J$2:$J$201,0))),"",IF(AND(D160=INDEX(Matches!$G$2:$G$201,MATCH($A160&amp;"-1",Matches!$J$2:$J$201,0)),E160=INDEX(Matches!$H$2:$H$201,MATCH($A160&amp;"-1",Matches!$J$2:$J$201,0))),5,IF(SIGN(D160-E160)&lt;&gt;SIGN(INDEX(Matches!$G$2:$G$201,MATCH($A160&amp;"-1",Matches!$J$2:$J$201,0))-INDEX(Matches!$H$2:$H$201,MATCH($A160&amp;"-1",Matches!$J$2:$J$201,0))),0,IF(D160-E160=INDEX(Matches!$G$2:$G$201,MATCH($A160&amp;"-1",Matches!$J$2:$J$201,0))-INDEX(Matches!$H$2:$H$201,MATCH($A160&amp;"-1",Matches!$J$2:$J$201,0)),3,2))))),""))</f>
        <v/>
      </c>
      <c r="Y160" s="12" t="str">
        <f aca="false">IF(OR($B160="",F160="",G160=""),"",IFERROR(IF(OR(INDEX(Matches!$I$2:$I$201,MATCH($A160&amp;"-2",Matches!$J$2:$J$201,0))="Void",INDEX(Matches!$G$2:$G$201,MATCH($A160&amp;"-2",Matches!$J$2:$J$201,0))="",INDEX(Matches!$H$2:$H$201,MATCH($A160&amp;"-2",Matches!$J$2:$J$201,0))=""),"",IF(AND($C160&lt;&gt;"",INDEX(Matches!$F$2:$F$201,MATCH($A160&amp;"-2",Matches!$J$2:$J$201,0))&lt;&gt;"",$C160&gt;=INDEX(Matches!$F$2:$F$201,MATCH($A160&amp;"-2",Matches!$J$2:$J$201,0))),"",IF(AND(F160=INDEX(Matches!$G$2:$G$201,MATCH($A160&amp;"-2",Matches!$J$2:$J$201,0)),G160=INDEX(Matches!$H$2:$H$201,MATCH($A160&amp;"-2",Matches!$J$2:$J$201,0))),5,IF(SIGN(F160-G160)&lt;&gt;SIGN(INDEX(Matches!$G$2:$G$201,MATCH($A160&amp;"-2",Matches!$J$2:$J$201,0))-INDEX(Matches!$H$2:$H$201,MATCH($A160&amp;"-2",Matches!$J$2:$J$201,0))),0,IF(F160-G160=INDEX(Matches!$G$2:$G$201,MATCH($A160&amp;"-2",Matches!$J$2:$J$201,0))-INDEX(Matches!$H$2:$H$201,MATCH($A160&amp;"-2",Matches!$J$2:$J$201,0)),3,2))))),""))</f>
        <v/>
      </c>
      <c r="Z160" s="12" t="str">
        <f aca="false">IF(OR($B160="",H160="",I160=""),"",IFERROR(IF(OR(INDEX(Matches!$I$2:$I$201,MATCH($A160&amp;"-3",Matches!$J$2:$J$201,0))="Void",INDEX(Matches!$G$2:$G$201,MATCH($A160&amp;"-3",Matches!$J$2:$J$201,0))="",INDEX(Matches!$H$2:$H$201,MATCH($A160&amp;"-3",Matches!$J$2:$J$201,0))=""),"",IF(AND($C160&lt;&gt;"",INDEX(Matches!$F$2:$F$201,MATCH($A160&amp;"-3",Matches!$J$2:$J$201,0))&lt;&gt;"",$C160&gt;=INDEX(Matches!$F$2:$F$201,MATCH($A160&amp;"-3",Matches!$J$2:$J$201,0))),"",IF(AND(H160=INDEX(Matches!$G$2:$G$201,MATCH($A160&amp;"-3",Matches!$J$2:$J$201,0)),I160=INDEX(Matches!$H$2:$H$201,MATCH($A160&amp;"-3",Matches!$J$2:$J$201,0))),5,IF(SIGN(H160-I160)&lt;&gt;SIGN(INDEX(Matches!$G$2:$G$201,MATCH($A160&amp;"-3",Matches!$J$2:$J$201,0))-INDEX(Matches!$H$2:$H$201,MATCH($A160&amp;"-3",Matches!$J$2:$J$201,0))),0,IF(H160-I160=INDEX(Matches!$G$2:$G$201,MATCH($A160&amp;"-3",Matches!$J$2:$J$201,0))-INDEX(Matches!$H$2:$H$201,MATCH($A160&amp;"-3",Matches!$J$2:$J$201,0)),3,2))))),""))</f>
        <v/>
      </c>
      <c r="AA160" s="12" t="str">
        <f aca="false">IF(OR($B160="",J160="",K160=""),"",IFERROR(IF(OR(INDEX(Matches!$I$2:$I$201,MATCH($A160&amp;"-4",Matches!$J$2:$J$201,0))="Void",INDEX(Matches!$G$2:$G$201,MATCH($A160&amp;"-4",Matches!$J$2:$J$201,0))="",INDEX(Matches!$H$2:$H$201,MATCH($A160&amp;"-4",Matches!$J$2:$J$201,0))=""),"",IF(AND($C160&lt;&gt;"",INDEX(Matches!$F$2:$F$201,MATCH($A160&amp;"-4",Matches!$J$2:$J$201,0))&lt;&gt;"",$C160&gt;=INDEX(Matches!$F$2:$F$201,MATCH($A160&amp;"-4",Matches!$J$2:$J$201,0))),"",IF(AND(J160=INDEX(Matches!$G$2:$G$201,MATCH($A160&amp;"-4",Matches!$J$2:$J$201,0)),K160=INDEX(Matches!$H$2:$H$201,MATCH($A160&amp;"-4",Matches!$J$2:$J$201,0))),5,IF(SIGN(J160-K160)&lt;&gt;SIGN(INDEX(Matches!$G$2:$G$201,MATCH($A160&amp;"-4",Matches!$J$2:$J$201,0))-INDEX(Matches!$H$2:$H$201,MATCH($A160&amp;"-4",Matches!$J$2:$J$201,0))),0,IF(J160-K160=INDEX(Matches!$G$2:$G$201,MATCH($A160&amp;"-4",Matches!$J$2:$J$201,0))-INDEX(Matches!$H$2:$H$201,MATCH($A160&amp;"-4",Matches!$J$2:$J$201,0)),3,2))))),""))</f>
        <v/>
      </c>
      <c r="AB160" s="12" t="str">
        <f aca="false">IF(OR($B160="",L160="",M160=""),"",IFERROR(IF(OR(INDEX(Matches!$I$2:$I$201,MATCH($A160&amp;"-5",Matches!$J$2:$J$201,0))="Void",INDEX(Matches!$G$2:$G$201,MATCH($A160&amp;"-5",Matches!$J$2:$J$201,0))="",INDEX(Matches!$H$2:$H$201,MATCH($A160&amp;"-5",Matches!$J$2:$J$201,0))=""),"",IF(AND($C160&lt;&gt;"",INDEX(Matches!$F$2:$F$201,MATCH($A160&amp;"-5",Matches!$J$2:$J$201,0))&lt;&gt;"",$C160&gt;=INDEX(Matches!$F$2:$F$201,MATCH($A160&amp;"-5",Matches!$J$2:$J$201,0))),"",IF(AND(L160=INDEX(Matches!$G$2:$G$201,MATCH($A160&amp;"-5",Matches!$J$2:$J$201,0)),M160=INDEX(Matches!$H$2:$H$201,MATCH($A160&amp;"-5",Matches!$J$2:$J$201,0))),5,IF(SIGN(L160-M160)&lt;&gt;SIGN(INDEX(Matches!$G$2:$G$201,MATCH($A160&amp;"-5",Matches!$J$2:$J$201,0))-INDEX(Matches!$H$2:$H$201,MATCH($A160&amp;"-5",Matches!$J$2:$J$201,0))),0,IF(L160-M160=INDEX(Matches!$G$2:$G$201,MATCH($A160&amp;"-5",Matches!$J$2:$J$201,0))-INDEX(Matches!$H$2:$H$201,MATCH($A160&amp;"-5",Matches!$J$2:$J$201,0)),3,2))))),""))</f>
        <v/>
      </c>
      <c r="AC160" s="12" t="str">
        <f aca="false">IF(OR($B160="",N160="",O160=""),"",IFERROR(IF(OR(INDEX(Matches!$I$2:$I$201,MATCH($A160&amp;"-6",Matches!$J$2:$J$201,0))="Void",INDEX(Matches!$G$2:$G$201,MATCH($A160&amp;"-6",Matches!$J$2:$J$201,0))="",INDEX(Matches!$H$2:$H$201,MATCH($A160&amp;"-6",Matches!$J$2:$J$201,0))=""),"",IF(AND($C160&lt;&gt;"",INDEX(Matches!$F$2:$F$201,MATCH($A160&amp;"-6",Matches!$J$2:$J$201,0))&lt;&gt;"",$C160&gt;=INDEX(Matches!$F$2:$F$201,MATCH($A160&amp;"-6",Matches!$J$2:$J$201,0))),"",IF(AND(N160=INDEX(Matches!$G$2:$G$201,MATCH($A160&amp;"-6",Matches!$J$2:$J$201,0)),O160=INDEX(Matches!$H$2:$H$201,MATCH($A160&amp;"-6",Matches!$J$2:$J$201,0))),5,IF(SIGN(N160-O160)&lt;&gt;SIGN(INDEX(Matches!$G$2:$G$201,MATCH($A160&amp;"-6",Matches!$J$2:$J$201,0))-INDEX(Matches!$H$2:$H$201,MATCH($A160&amp;"-6",Matches!$J$2:$J$201,0))),0,IF(N160-O160=INDEX(Matches!$G$2:$G$201,MATCH($A160&amp;"-6",Matches!$J$2:$J$201,0))-INDEX(Matches!$H$2:$H$201,MATCH($A160&amp;"-6",Matches!$J$2:$J$201,0)),3,2))))),""))</f>
        <v/>
      </c>
      <c r="AD160" s="12" t="str">
        <f aca="false">IF(OR($B160="",P160="",Q160=""),"",IFERROR(IF(OR(INDEX(Matches!$I$2:$I$201,MATCH($A160&amp;"-7",Matches!$J$2:$J$201,0))="Void",INDEX(Matches!$G$2:$G$201,MATCH($A160&amp;"-7",Matches!$J$2:$J$201,0))="",INDEX(Matches!$H$2:$H$201,MATCH($A160&amp;"-7",Matches!$J$2:$J$201,0))=""),"",IF(AND($C160&lt;&gt;"",INDEX(Matches!$F$2:$F$201,MATCH($A160&amp;"-7",Matches!$J$2:$J$201,0))&lt;&gt;"",$C160&gt;=INDEX(Matches!$F$2:$F$201,MATCH($A160&amp;"-7",Matches!$J$2:$J$201,0))),"",IF(AND(P160=INDEX(Matches!$G$2:$G$201,MATCH($A160&amp;"-7",Matches!$J$2:$J$201,0)),Q160=INDEX(Matches!$H$2:$H$201,MATCH($A160&amp;"-7",Matches!$J$2:$J$201,0))),5,IF(SIGN(P160-Q160)&lt;&gt;SIGN(INDEX(Matches!$G$2:$G$201,MATCH($A160&amp;"-7",Matches!$J$2:$J$201,0))-INDEX(Matches!$H$2:$H$201,MATCH($A160&amp;"-7",Matches!$J$2:$J$201,0))),0,IF(P160-Q160=INDEX(Matches!$G$2:$G$201,MATCH($A160&amp;"-7",Matches!$J$2:$J$201,0))-INDEX(Matches!$H$2:$H$201,MATCH($A160&amp;"-7",Matches!$J$2:$J$201,0)),3,2))))),""))</f>
        <v/>
      </c>
      <c r="AE160" s="12" t="str">
        <f aca="false">IF(OR($B160="",R160="",S160=""),"",IFERROR(IF(OR(INDEX(Matches!$I$2:$I$201,MATCH($A160&amp;"-8",Matches!$J$2:$J$201,0))="Void",INDEX(Matches!$G$2:$G$201,MATCH($A160&amp;"-8",Matches!$J$2:$J$201,0))="",INDEX(Matches!$H$2:$H$201,MATCH($A160&amp;"-8",Matches!$J$2:$J$201,0))=""),"",IF(AND($C160&lt;&gt;"",INDEX(Matches!$F$2:$F$201,MATCH($A160&amp;"-8",Matches!$J$2:$J$201,0))&lt;&gt;"",$C160&gt;=INDEX(Matches!$F$2:$F$201,MATCH($A160&amp;"-8",Matches!$J$2:$J$201,0))),"",IF(AND(R160=INDEX(Matches!$G$2:$G$201,MATCH($A160&amp;"-8",Matches!$J$2:$J$201,0)),S160=INDEX(Matches!$H$2:$H$201,MATCH($A160&amp;"-8",Matches!$J$2:$J$201,0))),5,IF(SIGN(R160-S160)&lt;&gt;SIGN(INDEX(Matches!$G$2:$G$201,MATCH($A160&amp;"-8",Matches!$J$2:$J$201,0))-INDEX(Matches!$H$2:$H$201,MATCH($A160&amp;"-8",Matches!$J$2:$J$201,0))),0,IF(R160-S160=INDEX(Matches!$G$2:$G$201,MATCH($A160&amp;"-8",Matches!$J$2:$J$201,0))-INDEX(Matches!$H$2:$H$201,MATCH($A160&amp;"-8",Matches!$J$2:$J$201,0)),3,2))))),""))</f>
        <v/>
      </c>
      <c r="AF160" s="12" t="str">
        <f aca="false">IF(OR($B160="",T160="",U160=""),"",IFERROR(IF(OR(INDEX(Matches!$I$2:$I$201,MATCH($A160&amp;"-9",Matches!$J$2:$J$201,0))="Void",INDEX(Matches!$G$2:$G$201,MATCH($A160&amp;"-9",Matches!$J$2:$J$201,0))="",INDEX(Matches!$H$2:$H$201,MATCH($A160&amp;"-9",Matches!$J$2:$J$201,0))=""),"",IF(AND($C160&lt;&gt;"",INDEX(Matches!$F$2:$F$201,MATCH($A160&amp;"-9",Matches!$J$2:$J$201,0))&lt;&gt;"",$C160&gt;=INDEX(Matches!$F$2:$F$201,MATCH($A160&amp;"-9",Matches!$J$2:$J$201,0))),"",IF(AND(T160=INDEX(Matches!$G$2:$G$201,MATCH($A160&amp;"-9",Matches!$J$2:$J$201,0)),U160=INDEX(Matches!$H$2:$H$201,MATCH($A160&amp;"-9",Matches!$J$2:$J$201,0))),5,IF(SIGN(T160-U160)&lt;&gt;SIGN(INDEX(Matches!$G$2:$G$201,MATCH($A160&amp;"-9",Matches!$J$2:$J$201,0))-INDEX(Matches!$H$2:$H$201,MATCH($A160&amp;"-9",Matches!$J$2:$J$201,0))),0,IF(T160-U160=INDEX(Matches!$G$2:$G$201,MATCH($A160&amp;"-9",Matches!$J$2:$J$201,0))-INDEX(Matches!$H$2:$H$201,MATCH($A160&amp;"-9",Matches!$J$2:$J$201,0)),3,2))))),""))</f>
        <v/>
      </c>
      <c r="AG160" s="12" t="str">
        <f aca="false">IF(OR($B160="",V160="",W160=""),"",IFERROR(IF(OR(INDEX(Matches!$I$2:$I$201,MATCH($A160&amp;"-10",Matches!$J$2:$J$201,0))="Void",INDEX(Matches!$G$2:$G$201,MATCH($A160&amp;"-10",Matches!$J$2:$J$201,0))="",INDEX(Matches!$H$2:$H$201,MATCH($A160&amp;"-10",Matches!$J$2:$J$201,0))=""),"",IF(AND($C160&lt;&gt;"",INDEX(Matches!$F$2:$F$201,MATCH($A160&amp;"-10",Matches!$J$2:$J$201,0))&lt;&gt;"",$C160&gt;=INDEX(Matches!$F$2:$F$201,MATCH($A160&amp;"-10",Matches!$J$2:$J$201,0))),"",IF(AND(V160=INDEX(Matches!$G$2:$G$201,MATCH($A160&amp;"-10",Matches!$J$2:$J$201,0)),W160=INDEX(Matches!$H$2:$H$201,MATCH($A160&amp;"-10",Matches!$J$2:$J$201,0))),5,IF(SIGN(V160-W160)&lt;&gt;SIGN(INDEX(Matches!$G$2:$G$201,MATCH($A160&amp;"-10",Matches!$J$2:$J$201,0))-INDEX(Matches!$H$2:$H$201,MATCH($A160&amp;"-10",Matches!$J$2:$J$201,0))),0,IF(V160-W160=INDEX(Matches!$G$2:$G$201,MATCH($A160&amp;"-10",Matches!$J$2:$J$201,0))-INDEX(Matches!$H$2:$H$201,MATCH($A160&amp;"-10",Matches!$J$2:$J$201,0)),3,2))))),""))</f>
        <v/>
      </c>
      <c r="AH160" s="13" t="str">
        <f aca="false">IF($B160="","",SUM(X160:AG160))</f>
        <v/>
      </c>
      <c r="AI160" s="12" t="str">
        <f aca="false">IF($B160="","",COUNTIF(X160:AG160,5))</f>
        <v/>
      </c>
      <c r="AJ160" s="12" t="str">
        <f aca="false">IF($B160="","",COUNTIF(X160:AG160,"&gt;=2"))</f>
        <v/>
      </c>
      <c r="AK160" s="12" t="str">
        <f aca="false">IF($B160="","",COUNT(X160:AG160))</f>
        <v/>
      </c>
    </row>
    <row r="161" customFormat="false" ht="15" hidden="false" customHeight="false" outlineLevel="0" collapsed="false">
      <c r="A161" s="7"/>
      <c r="B161" s="7"/>
      <c r="C161" s="11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12" t="str">
        <f aca="false">IF(OR($B161="",D161="",E161=""),"",IFERROR(IF(OR(INDEX(Matches!$I$2:$I$201,MATCH($A161&amp;"-1",Matches!$J$2:$J$201,0))="Void",INDEX(Matches!$G$2:$G$201,MATCH($A161&amp;"-1",Matches!$J$2:$J$201,0))="",INDEX(Matches!$H$2:$H$201,MATCH($A161&amp;"-1",Matches!$J$2:$J$201,0))=""),"",IF(AND($C161&lt;&gt;"",INDEX(Matches!$F$2:$F$201,MATCH($A161&amp;"-1",Matches!$J$2:$J$201,0))&lt;&gt;"",$C161&gt;=INDEX(Matches!$F$2:$F$201,MATCH($A161&amp;"-1",Matches!$J$2:$J$201,0))),"",IF(AND(D161=INDEX(Matches!$G$2:$G$201,MATCH($A161&amp;"-1",Matches!$J$2:$J$201,0)),E161=INDEX(Matches!$H$2:$H$201,MATCH($A161&amp;"-1",Matches!$J$2:$J$201,0))),5,IF(SIGN(D161-E161)&lt;&gt;SIGN(INDEX(Matches!$G$2:$G$201,MATCH($A161&amp;"-1",Matches!$J$2:$J$201,0))-INDEX(Matches!$H$2:$H$201,MATCH($A161&amp;"-1",Matches!$J$2:$J$201,0))),0,IF(D161-E161=INDEX(Matches!$G$2:$G$201,MATCH($A161&amp;"-1",Matches!$J$2:$J$201,0))-INDEX(Matches!$H$2:$H$201,MATCH($A161&amp;"-1",Matches!$J$2:$J$201,0)),3,2))))),""))</f>
        <v/>
      </c>
      <c r="Y161" s="12" t="str">
        <f aca="false">IF(OR($B161="",F161="",G161=""),"",IFERROR(IF(OR(INDEX(Matches!$I$2:$I$201,MATCH($A161&amp;"-2",Matches!$J$2:$J$201,0))="Void",INDEX(Matches!$G$2:$G$201,MATCH($A161&amp;"-2",Matches!$J$2:$J$201,0))="",INDEX(Matches!$H$2:$H$201,MATCH($A161&amp;"-2",Matches!$J$2:$J$201,0))=""),"",IF(AND($C161&lt;&gt;"",INDEX(Matches!$F$2:$F$201,MATCH($A161&amp;"-2",Matches!$J$2:$J$201,0))&lt;&gt;"",$C161&gt;=INDEX(Matches!$F$2:$F$201,MATCH($A161&amp;"-2",Matches!$J$2:$J$201,0))),"",IF(AND(F161=INDEX(Matches!$G$2:$G$201,MATCH($A161&amp;"-2",Matches!$J$2:$J$201,0)),G161=INDEX(Matches!$H$2:$H$201,MATCH($A161&amp;"-2",Matches!$J$2:$J$201,0))),5,IF(SIGN(F161-G161)&lt;&gt;SIGN(INDEX(Matches!$G$2:$G$201,MATCH($A161&amp;"-2",Matches!$J$2:$J$201,0))-INDEX(Matches!$H$2:$H$201,MATCH($A161&amp;"-2",Matches!$J$2:$J$201,0))),0,IF(F161-G161=INDEX(Matches!$G$2:$G$201,MATCH($A161&amp;"-2",Matches!$J$2:$J$201,0))-INDEX(Matches!$H$2:$H$201,MATCH($A161&amp;"-2",Matches!$J$2:$J$201,0)),3,2))))),""))</f>
        <v/>
      </c>
      <c r="Z161" s="12" t="str">
        <f aca="false">IF(OR($B161="",H161="",I161=""),"",IFERROR(IF(OR(INDEX(Matches!$I$2:$I$201,MATCH($A161&amp;"-3",Matches!$J$2:$J$201,0))="Void",INDEX(Matches!$G$2:$G$201,MATCH($A161&amp;"-3",Matches!$J$2:$J$201,0))="",INDEX(Matches!$H$2:$H$201,MATCH($A161&amp;"-3",Matches!$J$2:$J$201,0))=""),"",IF(AND($C161&lt;&gt;"",INDEX(Matches!$F$2:$F$201,MATCH($A161&amp;"-3",Matches!$J$2:$J$201,0))&lt;&gt;"",$C161&gt;=INDEX(Matches!$F$2:$F$201,MATCH($A161&amp;"-3",Matches!$J$2:$J$201,0))),"",IF(AND(H161=INDEX(Matches!$G$2:$G$201,MATCH($A161&amp;"-3",Matches!$J$2:$J$201,0)),I161=INDEX(Matches!$H$2:$H$201,MATCH($A161&amp;"-3",Matches!$J$2:$J$201,0))),5,IF(SIGN(H161-I161)&lt;&gt;SIGN(INDEX(Matches!$G$2:$G$201,MATCH($A161&amp;"-3",Matches!$J$2:$J$201,0))-INDEX(Matches!$H$2:$H$201,MATCH($A161&amp;"-3",Matches!$J$2:$J$201,0))),0,IF(H161-I161=INDEX(Matches!$G$2:$G$201,MATCH($A161&amp;"-3",Matches!$J$2:$J$201,0))-INDEX(Matches!$H$2:$H$201,MATCH($A161&amp;"-3",Matches!$J$2:$J$201,0)),3,2))))),""))</f>
        <v/>
      </c>
      <c r="AA161" s="12" t="str">
        <f aca="false">IF(OR($B161="",J161="",K161=""),"",IFERROR(IF(OR(INDEX(Matches!$I$2:$I$201,MATCH($A161&amp;"-4",Matches!$J$2:$J$201,0))="Void",INDEX(Matches!$G$2:$G$201,MATCH($A161&amp;"-4",Matches!$J$2:$J$201,0))="",INDEX(Matches!$H$2:$H$201,MATCH($A161&amp;"-4",Matches!$J$2:$J$201,0))=""),"",IF(AND($C161&lt;&gt;"",INDEX(Matches!$F$2:$F$201,MATCH($A161&amp;"-4",Matches!$J$2:$J$201,0))&lt;&gt;"",$C161&gt;=INDEX(Matches!$F$2:$F$201,MATCH($A161&amp;"-4",Matches!$J$2:$J$201,0))),"",IF(AND(J161=INDEX(Matches!$G$2:$G$201,MATCH($A161&amp;"-4",Matches!$J$2:$J$201,0)),K161=INDEX(Matches!$H$2:$H$201,MATCH($A161&amp;"-4",Matches!$J$2:$J$201,0))),5,IF(SIGN(J161-K161)&lt;&gt;SIGN(INDEX(Matches!$G$2:$G$201,MATCH($A161&amp;"-4",Matches!$J$2:$J$201,0))-INDEX(Matches!$H$2:$H$201,MATCH($A161&amp;"-4",Matches!$J$2:$J$201,0))),0,IF(J161-K161=INDEX(Matches!$G$2:$G$201,MATCH($A161&amp;"-4",Matches!$J$2:$J$201,0))-INDEX(Matches!$H$2:$H$201,MATCH($A161&amp;"-4",Matches!$J$2:$J$201,0)),3,2))))),""))</f>
        <v/>
      </c>
      <c r="AB161" s="12" t="str">
        <f aca="false">IF(OR($B161="",L161="",M161=""),"",IFERROR(IF(OR(INDEX(Matches!$I$2:$I$201,MATCH($A161&amp;"-5",Matches!$J$2:$J$201,0))="Void",INDEX(Matches!$G$2:$G$201,MATCH($A161&amp;"-5",Matches!$J$2:$J$201,0))="",INDEX(Matches!$H$2:$H$201,MATCH($A161&amp;"-5",Matches!$J$2:$J$201,0))=""),"",IF(AND($C161&lt;&gt;"",INDEX(Matches!$F$2:$F$201,MATCH($A161&amp;"-5",Matches!$J$2:$J$201,0))&lt;&gt;"",$C161&gt;=INDEX(Matches!$F$2:$F$201,MATCH($A161&amp;"-5",Matches!$J$2:$J$201,0))),"",IF(AND(L161=INDEX(Matches!$G$2:$G$201,MATCH($A161&amp;"-5",Matches!$J$2:$J$201,0)),M161=INDEX(Matches!$H$2:$H$201,MATCH($A161&amp;"-5",Matches!$J$2:$J$201,0))),5,IF(SIGN(L161-M161)&lt;&gt;SIGN(INDEX(Matches!$G$2:$G$201,MATCH($A161&amp;"-5",Matches!$J$2:$J$201,0))-INDEX(Matches!$H$2:$H$201,MATCH($A161&amp;"-5",Matches!$J$2:$J$201,0))),0,IF(L161-M161=INDEX(Matches!$G$2:$G$201,MATCH($A161&amp;"-5",Matches!$J$2:$J$201,0))-INDEX(Matches!$H$2:$H$201,MATCH($A161&amp;"-5",Matches!$J$2:$J$201,0)),3,2))))),""))</f>
        <v/>
      </c>
      <c r="AC161" s="12" t="str">
        <f aca="false">IF(OR($B161="",N161="",O161=""),"",IFERROR(IF(OR(INDEX(Matches!$I$2:$I$201,MATCH($A161&amp;"-6",Matches!$J$2:$J$201,0))="Void",INDEX(Matches!$G$2:$G$201,MATCH($A161&amp;"-6",Matches!$J$2:$J$201,0))="",INDEX(Matches!$H$2:$H$201,MATCH($A161&amp;"-6",Matches!$J$2:$J$201,0))=""),"",IF(AND($C161&lt;&gt;"",INDEX(Matches!$F$2:$F$201,MATCH($A161&amp;"-6",Matches!$J$2:$J$201,0))&lt;&gt;"",$C161&gt;=INDEX(Matches!$F$2:$F$201,MATCH($A161&amp;"-6",Matches!$J$2:$J$201,0))),"",IF(AND(N161=INDEX(Matches!$G$2:$G$201,MATCH($A161&amp;"-6",Matches!$J$2:$J$201,0)),O161=INDEX(Matches!$H$2:$H$201,MATCH($A161&amp;"-6",Matches!$J$2:$J$201,0))),5,IF(SIGN(N161-O161)&lt;&gt;SIGN(INDEX(Matches!$G$2:$G$201,MATCH($A161&amp;"-6",Matches!$J$2:$J$201,0))-INDEX(Matches!$H$2:$H$201,MATCH($A161&amp;"-6",Matches!$J$2:$J$201,0))),0,IF(N161-O161=INDEX(Matches!$G$2:$G$201,MATCH($A161&amp;"-6",Matches!$J$2:$J$201,0))-INDEX(Matches!$H$2:$H$201,MATCH($A161&amp;"-6",Matches!$J$2:$J$201,0)),3,2))))),""))</f>
        <v/>
      </c>
      <c r="AD161" s="12" t="str">
        <f aca="false">IF(OR($B161="",P161="",Q161=""),"",IFERROR(IF(OR(INDEX(Matches!$I$2:$I$201,MATCH($A161&amp;"-7",Matches!$J$2:$J$201,0))="Void",INDEX(Matches!$G$2:$G$201,MATCH($A161&amp;"-7",Matches!$J$2:$J$201,0))="",INDEX(Matches!$H$2:$H$201,MATCH($A161&amp;"-7",Matches!$J$2:$J$201,0))=""),"",IF(AND($C161&lt;&gt;"",INDEX(Matches!$F$2:$F$201,MATCH($A161&amp;"-7",Matches!$J$2:$J$201,0))&lt;&gt;"",$C161&gt;=INDEX(Matches!$F$2:$F$201,MATCH($A161&amp;"-7",Matches!$J$2:$J$201,0))),"",IF(AND(P161=INDEX(Matches!$G$2:$G$201,MATCH($A161&amp;"-7",Matches!$J$2:$J$201,0)),Q161=INDEX(Matches!$H$2:$H$201,MATCH($A161&amp;"-7",Matches!$J$2:$J$201,0))),5,IF(SIGN(P161-Q161)&lt;&gt;SIGN(INDEX(Matches!$G$2:$G$201,MATCH($A161&amp;"-7",Matches!$J$2:$J$201,0))-INDEX(Matches!$H$2:$H$201,MATCH($A161&amp;"-7",Matches!$J$2:$J$201,0))),0,IF(P161-Q161=INDEX(Matches!$G$2:$G$201,MATCH($A161&amp;"-7",Matches!$J$2:$J$201,0))-INDEX(Matches!$H$2:$H$201,MATCH($A161&amp;"-7",Matches!$J$2:$J$201,0)),3,2))))),""))</f>
        <v/>
      </c>
      <c r="AE161" s="12" t="str">
        <f aca="false">IF(OR($B161="",R161="",S161=""),"",IFERROR(IF(OR(INDEX(Matches!$I$2:$I$201,MATCH($A161&amp;"-8",Matches!$J$2:$J$201,0))="Void",INDEX(Matches!$G$2:$G$201,MATCH($A161&amp;"-8",Matches!$J$2:$J$201,0))="",INDEX(Matches!$H$2:$H$201,MATCH($A161&amp;"-8",Matches!$J$2:$J$201,0))=""),"",IF(AND($C161&lt;&gt;"",INDEX(Matches!$F$2:$F$201,MATCH($A161&amp;"-8",Matches!$J$2:$J$201,0))&lt;&gt;"",$C161&gt;=INDEX(Matches!$F$2:$F$201,MATCH($A161&amp;"-8",Matches!$J$2:$J$201,0))),"",IF(AND(R161=INDEX(Matches!$G$2:$G$201,MATCH($A161&amp;"-8",Matches!$J$2:$J$201,0)),S161=INDEX(Matches!$H$2:$H$201,MATCH($A161&amp;"-8",Matches!$J$2:$J$201,0))),5,IF(SIGN(R161-S161)&lt;&gt;SIGN(INDEX(Matches!$G$2:$G$201,MATCH($A161&amp;"-8",Matches!$J$2:$J$201,0))-INDEX(Matches!$H$2:$H$201,MATCH($A161&amp;"-8",Matches!$J$2:$J$201,0))),0,IF(R161-S161=INDEX(Matches!$G$2:$G$201,MATCH($A161&amp;"-8",Matches!$J$2:$J$201,0))-INDEX(Matches!$H$2:$H$201,MATCH($A161&amp;"-8",Matches!$J$2:$J$201,0)),3,2))))),""))</f>
        <v/>
      </c>
      <c r="AF161" s="12" t="str">
        <f aca="false">IF(OR($B161="",T161="",U161=""),"",IFERROR(IF(OR(INDEX(Matches!$I$2:$I$201,MATCH($A161&amp;"-9",Matches!$J$2:$J$201,0))="Void",INDEX(Matches!$G$2:$G$201,MATCH($A161&amp;"-9",Matches!$J$2:$J$201,0))="",INDEX(Matches!$H$2:$H$201,MATCH($A161&amp;"-9",Matches!$J$2:$J$201,0))=""),"",IF(AND($C161&lt;&gt;"",INDEX(Matches!$F$2:$F$201,MATCH($A161&amp;"-9",Matches!$J$2:$J$201,0))&lt;&gt;"",$C161&gt;=INDEX(Matches!$F$2:$F$201,MATCH($A161&amp;"-9",Matches!$J$2:$J$201,0))),"",IF(AND(T161=INDEX(Matches!$G$2:$G$201,MATCH($A161&amp;"-9",Matches!$J$2:$J$201,0)),U161=INDEX(Matches!$H$2:$H$201,MATCH($A161&amp;"-9",Matches!$J$2:$J$201,0))),5,IF(SIGN(T161-U161)&lt;&gt;SIGN(INDEX(Matches!$G$2:$G$201,MATCH($A161&amp;"-9",Matches!$J$2:$J$201,0))-INDEX(Matches!$H$2:$H$201,MATCH($A161&amp;"-9",Matches!$J$2:$J$201,0))),0,IF(T161-U161=INDEX(Matches!$G$2:$G$201,MATCH($A161&amp;"-9",Matches!$J$2:$J$201,0))-INDEX(Matches!$H$2:$H$201,MATCH($A161&amp;"-9",Matches!$J$2:$J$201,0)),3,2))))),""))</f>
        <v/>
      </c>
      <c r="AG161" s="12" t="str">
        <f aca="false">IF(OR($B161="",V161="",W161=""),"",IFERROR(IF(OR(INDEX(Matches!$I$2:$I$201,MATCH($A161&amp;"-10",Matches!$J$2:$J$201,0))="Void",INDEX(Matches!$G$2:$G$201,MATCH($A161&amp;"-10",Matches!$J$2:$J$201,0))="",INDEX(Matches!$H$2:$H$201,MATCH($A161&amp;"-10",Matches!$J$2:$J$201,0))=""),"",IF(AND($C161&lt;&gt;"",INDEX(Matches!$F$2:$F$201,MATCH($A161&amp;"-10",Matches!$J$2:$J$201,0))&lt;&gt;"",$C161&gt;=INDEX(Matches!$F$2:$F$201,MATCH($A161&amp;"-10",Matches!$J$2:$J$201,0))),"",IF(AND(V161=INDEX(Matches!$G$2:$G$201,MATCH($A161&amp;"-10",Matches!$J$2:$J$201,0)),W161=INDEX(Matches!$H$2:$H$201,MATCH($A161&amp;"-10",Matches!$J$2:$J$201,0))),5,IF(SIGN(V161-W161)&lt;&gt;SIGN(INDEX(Matches!$G$2:$G$201,MATCH($A161&amp;"-10",Matches!$J$2:$J$201,0))-INDEX(Matches!$H$2:$H$201,MATCH($A161&amp;"-10",Matches!$J$2:$J$201,0))),0,IF(V161-W161=INDEX(Matches!$G$2:$G$201,MATCH($A161&amp;"-10",Matches!$J$2:$J$201,0))-INDEX(Matches!$H$2:$H$201,MATCH($A161&amp;"-10",Matches!$J$2:$J$201,0)),3,2))))),""))</f>
        <v/>
      </c>
      <c r="AH161" s="13" t="str">
        <f aca="false">IF($B161="","",SUM(X161:AG161))</f>
        <v/>
      </c>
      <c r="AI161" s="12" t="str">
        <f aca="false">IF($B161="","",COUNTIF(X161:AG161,5))</f>
        <v/>
      </c>
      <c r="AJ161" s="12" t="str">
        <f aca="false">IF($B161="","",COUNTIF(X161:AG161,"&gt;=2"))</f>
        <v/>
      </c>
      <c r="AK161" s="12" t="str">
        <f aca="false">IF($B161="","",COUNT(X161:AG161))</f>
        <v/>
      </c>
    </row>
    <row r="162" customFormat="false" ht="15" hidden="false" customHeight="false" outlineLevel="0" collapsed="false">
      <c r="A162" s="7"/>
      <c r="B162" s="7"/>
      <c r="C162" s="11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12" t="str">
        <f aca="false">IF(OR($B162="",D162="",E162=""),"",IFERROR(IF(OR(INDEX(Matches!$I$2:$I$201,MATCH($A162&amp;"-1",Matches!$J$2:$J$201,0))="Void",INDEX(Matches!$G$2:$G$201,MATCH($A162&amp;"-1",Matches!$J$2:$J$201,0))="",INDEX(Matches!$H$2:$H$201,MATCH($A162&amp;"-1",Matches!$J$2:$J$201,0))=""),"",IF(AND($C162&lt;&gt;"",INDEX(Matches!$F$2:$F$201,MATCH($A162&amp;"-1",Matches!$J$2:$J$201,0))&lt;&gt;"",$C162&gt;=INDEX(Matches!$F$2:$F$201,MATCH($A162&amp;"-1",Matches!$J$2:$J$201,0))),"",IF(AND(D162=INDEX(Matches!$G$2:$G$201,MATCH($A162&amp;"-1",Matches!$J$2:$J$201,0)),E162=INDEX(Matches!$H$2:$H$201,MATCH($A162&amp;"-1",Matches!$J$2:$J$201,0))),5,IF(SIGN(D162-E162)&lt;&gt;SIGN(INDEX(Matches!$G$2:$G$201,MATCH($A162&amp;"-1",Matches!$J$2:$J$201,0))-INDEX(Matches!$H$2:$H$201,MATCH($A162&amp;"-1",Matches!$J$2:$J$201,0))),0,IF(D162-E162=INDEX(Matches!$G$2:$G$201,MATCH($A162&amp;"-1",Matches!$J$2:$J$201,0))-INDEX(Matches!$H$2:$H$201,MATCH($A162&amp;"-1",Matches!$J$2:$J$201,0)),3,2))))),""))</f>
        <v/>
      </c>
      <c r="Y162" s="12" t="str">
        <f aca="false">IF(OR($B162="",F162="",G162=""),"",IFERROR(IF(OR(INDEX(Matches!$I$2:$I$201,MATCH($A162&amp;"-2",Matches!$J$2:$J$201,0))="Void",INDEX(Matches!$G$2:$G$201,MATCH($A162&amp;"-2",Matches!$J$2:$J$201,0))="",INDEX(Matches!$H$2:$H$201,MATCH($A162&amp;"-2",Matches!$J$2:$J$201,0))=""),"",IF(AND($C162&lt;&gt;"",INDEX(Matches!$F$2:$F$201,MATCH($A162&amp;"-2",Matches!$J$2:$J$201,0))&lt;&gt;"",$C162&gt;=INDEX(Matches!$F$2:$F$201,MATCH($A162&amp;"-2",Matches!$J$2:$J$201,0))),"",IF(AND(F162=INDEX(Matches!$G$2:$G$201,MATCH($A162&amp;"-2",Matches!$J$2:$J$201,0)),G162=INDEX(Matches!$H$2:$H$201,MATCH($A162&amp;"-2",Matches!$J$2:$J$201,0))),5,IF(SIGN(F162-G162)&lt;&gt;SIGN(INDEX(Matches!$G$2:$G$201,MATCH($A162&amp;"-2",Matches!$J$2:$J$201,0))-INDEX(Matches!$H$2:$H$201,MATCH($A162&amp;"-2",Matches!$J$2:$J$201,0))),0,IF(F162-G162=INDEX(Matches!$G$2:$G$201,MATCH($A162&amp;"-2",Matches!$J$2:$J$201,0))-INDEX(Matches!$H$2:$H$201,MATCH($A162&amp;"-2",Matches!$J$2:$J$201,0)),3,2))))),""))</f>
        <v/>
      </c>
      <c r="Z162" s="12" t="str">
        <f aca="false">IF(OR($B162="",H162="",I162=""),"",IFERROR(IF(OR(INDEX(Matches!$I$2:$I$201,MATCH($A162&amp;"-3",Matches!$J$2:$J$201,0))="Void",INDEX(Matches!$G$2:$G$201,MATCH($A162&amp;"-3",Matches!$J$2:$J$201,0))="",INDEX(Matches!$H$2:$H$201,MATCH($A162&amp;"-3",Matches!$J$2:$J$201,0))=""),"",IF(AND($C162&lt;&gt;"",INDEX(Matches!$F$2:$F$201,MATCH($A162&amp;"-3",Matches!$J$2:$J$201,0))&lt;&gt;"",$C162&gt;=INDEX(Matches!$F$2:$F$201,MATCH($A162&amp;"-3",Matches!$J$2:$J$201,0))),"",IF(AND(H162=INDEX(Matches!$G$2:$G$201,MATCH($A162&amp;"-3",Matches!$J$2:$J$201,0)),I162=INDEX(Matches!$H$2:$H$201,MATCH($A162&amp;"-3",Matches!$J$2:$J$201,0))),5,IF(SIGN(H162-I162)&lt;&gt;SIGN(INDEX(Matches!$G$2:$G$201,MATCH($A162&amp;"-3",Matches!$J$2:$J$201,0))-INDEX(Matches!$H$2:$H$201,MATCH($A162&amp;"-3",Matches!$J$2:$J$201,0))),0,IF(H162-I162=INDEX(Matches!$G$2:$G$201,MATCH($A162&amp;"-3",Matches!$J$2:$J$201,0))-INDEX(Matches!$H$2:$H$201,MATCH($A162&amp;"-3",Matches!$J$2:$J$201,0)),3,2))))),""))</f>
        <v/>
      </c>
      <c r="AA162" s="12" t="str">
        <f aca="false">IF(OR($B162="",J162="",K162=""),"",IFERROR(IF(OR(INDEX(Matches!$I$2:$I$201,MATCH($A162&amp;"-4",Matches!$J$2:$J$201,0))="Void",INDEX(Matches!$G$2:$G$201,MATCH($A162&amp;"-4",Matches!$J$2:$J$201,0))="",INDEX(Matches!$H$2:$H$201,MATCH($A162&amp;"-4",Matches!$J$2:$J$201,0))=""),"",IF(AND($C162&lt;&gt;"",INDEX(Matches!$F$2:$F$201,MATCH($A162&amp;"-4",Matches!$J$2:$J$201,0))&lt;&gt;"",$C162&gt;=INDEX(Matches!$F$2:$F$201,MATCH($A162&amp;"-4",Matches!$J$2:$J$201,0))),"",IF(AND(J162=INDEX(Matches!$G$2:$G$201,MATCH($A162&amp;"-4",Matches!$J$2:$J$201,0)),K162=INDEX(Matches!$H$2:$H$201,MATCH($A162&amp;"-4",Matches!$J$2:$J$201,0))),5,IF(SIGN(J162-K162)&lt;&gt;SIGN(INDEX(Matches!$G$2:$G$201,MATCH($A162&amp;"-4",Matches!$J$2:$J$201,0))-INDEX(Matches!$H$2:$H$201,MATCH($A162&amp;"-4",Matches!$J$2:$J$201,0))),0,IF(J162-K162=INDEX(Matches!$G$2:$G$201,MATCH($A162&amp;"-4",Matches!$J$2:$J$201,0))-INDEX(Matches!$H$2:$H$201,MATCH($A162&amp;"-4",Matches!$J$2:$J$201,0)),3,2))))),""))</f>
        <v/>
      </c>
      <c r="AB162" s="12" t="str">
        <f aca="false">IF(OR($B162="",L162="",M162=""),"",IFERROR(IF(OR(INDEX(Matches!$I$2:$I$201,MATCH($A162&amp;"-5",Matches!$J$2:$J$201,0))="Void",INDEX(Matches!$G$2:$G$201,MATCH($A162&amp;"-5",Matches!$J$2:$J$201,0))="",INDEX(Matches!$H$2:$H$201,MATCH($A162&amp;"-5",Matches!$J$2:$J$201,0))=""),"",IF(AND($C162&lt;&gt;"",INDEX(Matches!$F$2:$F$201,MATCH($A162&amp;"-5",Matches!$J$2:$J$201,0))&lt;&gt;"",$C162&gt;=INDEX(Matches!$F$2:$F$201,MATCH($A162&amp;"-5",Matches!$J$2:$J$201,0))),"",IF(AND(L162=INDEX(Matches!$G$2:$G$201,MATCH($A162&amp;"-5",Matches!$J$2:$J$201,0)),M162=INDEX(Matches!$H$2:$H$201,MATCH($A162&amp;"-5",Matches!$J$2:$J$201,0))),5,IF(SIGN(L162-M162)&lt;&gt;SIGN(INDEX(Matches!$G$2:$G$201,MATCH($A162&amp;"-5",Matches!$J$2:$J$201,0))-INDEX(Matches!$H$2:$H$201,MATCH($A162&amp;"-5",Matches!$J$2:$J$201,0))),0,IF(L162-M162=INDEX(Matches!$G$2:$G$201,MATCH($A162&amp;"-5",Matches!$J$2:$J$201,0))-INDEX(Matches!$H$2:$H$201,MATCH($A162&amp;"-5",Matches!$J$2:$J$201,0)),3,2))))),""))</f>
        <v/>
      </c>
      <c r="AC162" s="12" t="str">
        <f aca="false">IF(OR($B162="",N162="",O162=""),"",IFERROR(IF(OR(INDEX(Matches!$I$2:$I$201,MATCH($A162&amp;"-6",Matches!$J$2:$J$201,0))="Void",INDEX(Matches!$G$2:$G$201,MATCH($A162&amp;"-6",Matches!$J$2:$J$201,0))="",INDEX(Matches!$H$2:$H$201,MATCH($A162&amp;"-6",Matches!$J$2:$J$201,0))=""),"",IF(AND($C162&lt;&gt;"",INDEX(Matches!$F$2:$F$201,MATCH($A162&amp;"-6",Matches!$J$2:$J$201,0))&lt;&gt;"",$C162&gt;=INDEX(Matches!$F$2:$F$201,MATCH($A162&amp;"-6",Matches!$J$2:$J$201,0))),"",IF(AND(N162=INDEX(Matches!$G$2:$G$201,MATCH($A162&amp;"-6",Matches!$J$2:$J$201,0)),O162=INDEX(Matches!$H$2:$H$201,MATCH($A162&amp;"-6",Matches!$J$2:$J$201,0))),5,IF(SIGN(N162-O162)&lt;&gt;SIGN(INDEX(Matches!$G$2:$G$201,MATCH($A162&amp;"-6",Matches!$J$2:$J$201,0))-INDEX(Matches!$H$2:$H$201,MATCH($A162&amp;"-6",Matches!$J$2:$J$201,0))),0,IF(N162-O162=INDEX(Matches!$G$2:$G$201,MATCH($A162&amp;"-6",Matches!$J$2:$J$201,0))-INDEX(Matches!$H$2:$H$201,MATCH($A162&amp;"-6",Matches!$J$2:$J$201,0)),3,2))))),""))</f>
        <v/>
      </c>
      <c r="AD162" s="12" t="str">
        <f aca="false">IF(OR($B162="",P162="",Q162=""),"",IFERROR(IF(OR(INDEX(Matches!$I$2:$I$201,MATCH($A162&amp;"-7",Matches!$J$2:$J$201,0))="Void",INDEX(Matches!$G$2:$G$201,MATCH($A162&amp;"-7",Matches!$J$2:$J$201,0))="",INDEX(Matches!$H$2:$H$201,MATCH($A162&amp;"-7",Matches!$J$2:$J$201,0))=""),"",IF(AND($C162&lt;&gt;"",INDEX(Matches!$F$2:$F$201,MATCH($A162&amp;"-7",Matches!$J$2:$J$201,0))&lt;&gt;"",$C162&gt;=INDEX(Matches!$F$2:$F$201,MATCH($A162&amp;"-7",Matches!$J$2:$J$201,0))),"",IF(AND(P162=INDEX(Matches!$G$2:$G$201,MATCH($A162&amp;"-7",Matches!$J$2:$J$201,0)),Q162=INDEX(Matches!$H$2:$H$201,MATCH($A162&amp;"-7",Matches!$J$2:$J$201,0))),5,IF(SIGN(P162-Q162)&lt;&gt;SIGN(INDEX(Matches!$G$2:$G$201,MATCH($A162&amp;"-7",Matches!$J$2:$J$201,0))-INDEX(Matches!$H$2:$H$201,MATCH($A162&amp;"-7",Matches!$J$2:$J$201,0))),0,IF(P162-Q162=INDEX(Matches!$G$2:$G$201,MATCH($A162&amp;"-7",Matches!$J$2:$J$201,0))-INDEX(Matches!$H$2:$H$201,MATCH($A162&amp;"-7",Matches!$J$2:$J$201,0)),3,2))))),""))</f>
        <v/>
      </c>
      <c r="AE162" s="12" t="str">
        <f aca="false">IF(OR($B162="",R162="",S162=""),"",IFERROR(IF(OR(INDEX(Matches!$I$2:$I$201,MATCH($A162&amp;"-8",Matches!$J$2:$J$201,0))="Void",INDEX(Matches!$G$2:$G$201,MATCH($A162&amp;"-8",Matches!$J$2:$J$201,0))="",INDEX(Matches!$H$2:$H$201,MATCH($A162&amp;"-8",Matches!$J$2:$J$201,0))=""),"",IF(AND($C162&lt;&gt;"",INDEX(Matches!$F$2:$F$201,MATCH($A162&amp;"-8",Matches!$J$2:$J$201,0))&lt;&gt;"",$C162&gt;=INDEX(Matches!$F$2:$F$201,MATCH($A162&amp;"-8",Matches!$J$2:$J$201,0))),"",IF(AND(R162=INDEX(Matches!$G$2:$G$201,MATCH($A162&amp;"-8",Matches!$J$2:$J$201,0)),S162=INDEX(Matches!$H$2:$H$201,MATCH($A162&amp;"-8",Matches!$J$2:$J$201,0))),5,IF(SIGN(R162-S162)&lt;&gt;SIGN(INDEX(Matches!$G$2:$G$201,MATCH($A162&amp;"-8",Matches!$J$2:$J$201,0))-INDEX(Matches!$H$2:$H$201,MATCH($A162&amp;"-8",Matches!$J$2:$J$201,0))),0,IF(R162-S162=INDEX(Matches!$G$2:$G$201,MATCH($A162&amp;"-8",Matches!$J$2:$J$201,0))-INDEX(Matches!$H$2:$H$201,MATCH($A162&amp;"-8",Matches!$J$2:$J$201,0)),3,2))))),""))</f>
        <v/>
      </c>
      <c r="AF162" s="12" t="str">
        <f aca="false">IF(OR($B162="",T162="",U162=""),"",IFERROR(IF(OR(INDEX(Matches!$I$2:$I$201,MATCH($A162&amp;"-9",Matches!$J$2:$J$201,0))="Void",INDEX(Matches!$G$2:$G$201,MATCH($A162&amp;"-9",Matches!$J$2:$J$201,0))="",INDEX(Matches!$H$2:$H$201,MATCH($A162&amp;"-9",Matches!$J$2:$J$201,0))=""),"",IF(AND($C162&lt;&gt;"",INDEX(Matches!$F$2:$F$201,MATCH($A162&amp;"-9",Matches!$J$2:$J$201,0))&lt;&gt;"",$C162&gt;=INDEX(Matches!$F$2:$F$201,MATCH($A162&amp;"-9",Matches!$J$2:$J$201,0))),"",IF(AND(T162=INDEX(Matches!$G$2:$G$201,MATCH($A162&amp;"-9",Matches!$J$2:$J$201,0)),U162=INDEX(Matches!$H$2:$H$201,MATCH($A162&amp;"-9",Matches!$J$2:$J$201,0))),5,IF(SIGN(T162-U162)&lt;&gt;SIGN(INDEX(Matches!$G$2:$G$201,MATCH($A162&amp;"-9",Matches!$J$2:$J$201,0))-INDEX(Matches!$H$2:$H$201,MATCH($A162&amp;"-9",Matches!$J$2:$J$201,0))),0,IF(T162-U162=INDEX(Matches!$G$2:$G$201,MATCH($A162&amp;"-9",Matches!$J$2:$J$201,0))-INDEX(Matches!$H$2:$H$201,MATCH($A162&amp;"-9",Matches!$J$2:$J$201,0)),3,2))))),""))</f>
        <v/>
      </c>
      <c r="AG162" s="12" t="str">
        <f aca="false">IF(OR($B162="",V162="",W162=""),"",IFERROR(IF(OR(INDEX(Matches!$I$2:$I$201,MATCH($A162&amp;"-10",Matches!$J$2:$J$201,0))="Void",INDEX(Matches!$G$2:$G$201,MATCH($A162&amp;"-10",Matches!$J$2:$J$201,0))="",INDEX(Matches!$H$2:$H$201,MATCH($A162&amp;"-10",Matches!$J$2:$J$201,0))=""),"",IF(AND($C162&lt;&gt;"",INDEX(Matches!$F$2:$F$201,MATCH($A162&amp;"-10",Matches!$J$2:$J$201,0))&lt;&gt;"",$C162&gt;=INDEX(Matches!$F$2:$F$201,MATCH($A162&amp;"-10",Matches!$J$2:$J$201,0))),"",IF(AND(V162=INDEX(Matches!$G$2:$G$201,MATCH($A162&amp;"-10",Matches!$J$2:$J$201,0)),W162=INDEX(Matches!$H$2:$H$201,MATCH($A162&amp;"-10",Matches!$J$2:$J$201,0))),5,IF(SIGN(V162-W162)&lt;&gt;SIGN(INDEX(Matches!$G$2:$G$201,MATCH($A162&amp;"-10",Matches!$J$2:$J$201,0))-INDEX(Matches!$H$2:$H$201,MATCH($A162&amp;"-10",Matches!$J$2:$J$201,0))),0,IF(V162-W162=INDEX(Matches!$G$2:$G$201,MATCH($A162&amp;"-10",Matches!$J$2:$J$201,0))-INDEX(Matches!$H$2:$H$201,MATCH($A162&amp;"-10",Matches!$J$2:$J$201,0)),3,2))))),""))</f>
        <v/>
      </c>
      <c r="AH162" s="13" t="str">
        <f aca="false">IF($B162="","",SUM(X162:AG162))</f>
        <v/>
      </c>
      <c r="AI162" s="12" t="str">
        <f aca="false">IF($B162="","",COUNTIF(X162:AG162,5))</f>
        <v/>
      </c>
      <c r="AJ162" s="12" t="str">
        <f aca="false">IF($B162="","",COUNTIF(X162:AG162,"&gt;=2"))</f>
        <v/>
      </c>
      <c r="AK162" s="12" t="str">
        <f aca="false">IF($B162="","",COUNT(X162:AG162))</f>
        <v/>
      </c>
    </row>
    <row r="163" customFormat="false" ht="15" hidden="false" customHeight="false" outlineLevel="0" collapsed="false">
      <c r="A163" s="7"/>
      <c r="B163" s="7"/>
      <c r="C163" s="11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12" t="str">
        <f aca="false">IF(OR($B163="",D163="",E163=""),"",IFERROR(IF(OR(INDEX(Matches!$I$2:$I$201,MATCH($A163&amp;"-1",Matches!$J$2:$J$201,0))="Void",INDEX(Matches!$G$2:$G$201,MATCH($A163&amp;"-1",Matches!$J$2:$J$201,0))="",INDEX(Matches!$H$2:$H$201,MATCH($A163&amp;"-1",Matches!$J$2:$J$201,0))=""),"",IF(AND($C163&lt;&gt;"",INDEX(Matches!$F$2:$F$201,MATCH($A163&amp;"-1",Matches!$J$2:$J$201,0))&lt;&gt;"",$C163&gt;=INDEX(Matches!$F$2:$F$201,MATCH($A163&amp;"-1",Matches!$J$2:$J$201,0))),"",IF(AND(D163=INDEX(Matches!$G$2:$G$201,MATCH($A163&amp;"-1",Matches!$J$2:$J$201,0)),E163=INDEX(Matches!$H$2:$H$201,MATCH($A163&amp;"-1",Matches!$J$2:$J$201,0))),5,IF(SIGN(D163-E163)&lt;&gt;SIGN(INDEX(Matches!$G$2:$G$201,MATCH($A163&amp;"-1",Matches!$J$2:$J$201,0))-INDEX(Matches!$H$2:$H$201,MATCH($A163&amp;"-1",Matches!$J$2:$J$201,0))),0,IF(D163-E163=INDEX(Matches!$G$2:$G$201,MATCH($A163&amp;"-1",Matches!$J$2:$J$201,0))-INDEX(Matches!$H$2:$H$201,MATCH($A163&amp;"-1",Matches!$J$2:$J$201,0)),3,2))))),""))</f>
        <v/>
      </c>
      <c r="Y163" s="12" t="str">
        <f aca="false">IF(OR($B163="",F163="",G163=""),"",IFERROR(IF(OR(INDEX(Matches!$I$2:$I$201,MATCH($A163&amp;"-2",Matches!$J$2:$J$201,0))="Void",INDEX(Matches!$G$2:$G$201,MATCH($A163&amp;"-2",Matches!$J$2:$J$201,0))="",INDEX(Matches!$H$2:$H$201,MATCH($A163&amp;"-2",Matches!$J$2:$J$201,0))=""),"",IF(AND($C163&lt;&gt;"",INDEX(Matches!$F$2:$F$201,MATCH($A163&amp;"-2",Matches!$J$2:$J$201,0))&lt;&gt;"",$C163&gt;=INDEX(Matches!$F$2:$F$201,MATCH($A163&amp;"-2",Matches!$J$2:$J$201,0))),"",IF(AND(F163=INDEX(Matches!$G$2:$G$201,MATCH($A163&amp;"-2",Matches!$J$2:$J$201,0)),G163=INDEX(Matches!$H$2:$H$201,MATCH($A163&amp;"-2",Matches!$J$2:$J$201,0))),5,IF(SIGN(F163-G163)&lt;&gt;SIGN(INDEX(Matches!$G$2:$G$201,MATCH($A163&amp;"-2",Matches!$J$2:$J$201,0))-INDEX(Matches!$H$2:$H$201,MATCH($A163&amp;"-2",Matches!$J$2:$J$201,0))),0,IF(F163-G163=INDEX(Matches!$G$2:$G$201,MATCH($A163&amp;"-2",Matches!$J$2:$J$201,0))-INDEX(Matches!$H$2:$H$201,MATCH($A163&amp;"-2",Matches!$J$2:$J$201,0)),3,2))))),""))</f>
        <v/>
      </c>
      <c r="Z163" s="12" t="str">
        <f aca="false">IF(OR($B163="",H163="",I163=""),"",IFERROR(IF(OR(INDEX(Matches!$I$2:$I$201,MATCH($A163&amp;"-3",Matches!$J$2:$J$201,0))="Void",INDEX(Matches!$G$2:$G$201,MATCH($A163&amp;"-3",Matches!$J$2:$J$201,0))="",INDEX(Matches!$H$2:$H$201,MATCH($A163&amp;"-3",Matches!$J$2:$J$201,0))=""),"",IF(AND($C163&lt;&gt;"",INDEX(Matches!$F$2:$F$201,MATCH($A163&amp;"-3",Matches!$J$2:$J$201,0))&lt;&gt;"",$C163&gt;=INDEX(Matches!$F$2:$F$201,MATCH($A163&amp;"-3",Matches!$J$2:$J$201,0))),"",IF(AND(H163=INDEX(Matches!$G$2:$G$201,MATCH($A163&amp;"-3",Matches!$J$2:$J$201,0)),I163=INDEX(Matches!$H$2:$H$201,MATCH($A163&amp;"-3",Matches!$J$2:$J$201,0))),5,IF(SIGN(H163-I163)&lt;&gt;SIGN(INDEX(Matches!$G$2:$G$201,MATCH($A163&amp;"-3",Matches!$J$2:$J$201,0))-INDEX(Matches!$H$2:$H$201,MATCH($A163&amp;"-3",Matches!$J$2:$J$201,0))),0,IF(H163-I163=INDEX(Matches!$G$2:$G$201,MATCH($A163&amp;"-3",Matches!$J$2:$J$201,0))-INDEX(Matches!$H$2:$H$201,MATCH($A163&amp;"-3",Matches!$J$2:$J$201,0)),3,2))))),""))</f>
        <v/>
      </c>
      <c r="AA163" s="12" t="str">
        <f aca="false">IF(OR($B163="",J163="",K163=""),"",IFERROR(IF(OR(INDEX(Matches!$I$2:$I$201,MATCH($A163&amp;"-4",Matches!$J$2:$J$201,0))="Void",INDEX(Matches!$G$2:$G$201,MATCH($A163&amp;"-4",Matches!$J$2:$J$201,0))="",INDEX(Matches!$H$2:$H$201,MATCH($A163&amp;"-4",Matches!$J$2:$J$201,0))=""),"",IF(AND($C163&lt;&gt;"",INDEX(Matches!$F$2:$F$201,MATCH($A163&amp;"-4",Matches!$J$2:$J$201,0))&lt;&gt;"",$C163&gt;=INDEX(Matches!$F$2:$F$201,MATCH($A163&amp;"-4",Matches!$J$2:$J$201,0))),"",IF(AND(J163=INDEX(Matches!$G$2:$G$201,MATCH($A163&amp;"-4",Matches!$J$2:$J$201,0)),K163=INDEX(Matches!$H$2:$H$201,MATCH($A163&amp;"-4",Matches!$J$2:$J$201,0))),5,IF(SIGN(J163-K163)&lt;&gt;SIGN(INDEX(Matches!$G$2:$G$201,MATCH($A163&amp;"-4",Matches!$J$2:$J$201,0))-INDEX(Matches!$H$2:$H$201,MATCH($A163&amp;"-4",Matches!$J$2:$J$201,0))),0,IF(J163-K163=INDEX(Matches!$G$2:$G$201,MATCH($A163&amp;"-4",Matches!$J$2:$J$201,0))-INDEX(Matches!$H$2:$H$201,MATCH($A163&amp;"-4",Matches!$J$2:$J$201,0)),3,2))))),""))</f>
        <v/>
      </c>
      <c r="AB163" s="12" t="str">
        <f aca="false">IF(OR($B163="",L163="",M163=""),"",IFERROR(IF(OR(INDEX(Matches!$I$2:$I$201,MATCH($A163&amp;"-5",Matches!$J$2:$J$201,0))="Void",INDEX(Matches!$G$2:$G$201,MATCH($A163&amp;"-5",Matches!$J$2:$J$201,0))="",INDEX(Matches!$H$2:$H$201,MATCH($A163&amp;"-5",Matches!$J$2:$J$201,0))=""),"",IF(AND($C163&lt;&gt;"",INDEX(Matches!$F$2:$F$201,MATCH($A163&amp;"-5",Matches!$J$2:$J$201,0))&lt;&gt;"",$C163&gt;=INDEX(Matches!$F$2:$F$201,MATCH($A163&amp;"-5",Matches!$J$2:$J$201,0))),"",IF(AND(L163=INDEX(Matches!$G$2:$G$201,MATCH($A163&amp;"-5",Matches!$J$2:$J$201,0)),M163=INDEX(Matches!$H$2:$H$201,MATCH($A163&amp;"-5",Matches!$J$2:$J$201,0))),5,IF(SIGN(L163-M163)&lt;&gt;SIGN(INDEX(Matches!$G$2:$G$201,MATCH($A163&amp;"-5",Matches!$J$2:$J$201,0))-INDEX(Matches!$H$2:$H$201,MATCH($A163&amp;"-5",Matches!$J$2:$J$201,0))),0,IF(L163-M163=INDEX(Matches!$G$2:$G$201,MATCH($A163&amp;"-5",Matches!$J$2:$J$201,0))-INDEX(Matches!$H$2:$H$201,MATCH($A163&amp;"-5",Matches!$J$2:$J$201,0)),3,2))))),""))</f>
        <v/>
      </c>
      <c r="AC163" s="12" t="str">
        <f aca="false">IF(OR($B163="",N163="",O163=""),"",IFERROR(IF(OR(INDEX(Matches!$I$2:$I$201,MATCH($A163&amp;"-6",Matches!$J$2:$J$201,0))="Void",INDEX(Matches!$G$2:$G$201,MATCH($A163&amp;"-6",Matches!$J$2:$J$201,0))="",INDEX(Matches!$H$2:$H$201,MATCH($A163&amp;"-6",Matches!$J$2:$J$201,0))=""),"",IF(AND($C163&lt;&gt;"",INDEX(Matches!$F$2:$F$201,MATCH($A163&amp;"-6",Matches!$J$2:$J$201,0))&lt;&gt;"",$C163&gt;=INDEX(Matches!$F$2:$F$201,MATCH($A163&amp;"-6",Matches!$J$2:$J$201,0))),"",IF(AND(N163=INDEX(Matches!$G$2:$G$201,MATCH($A163&amp;"-6",Matches!$J$2:$J$201,0)),O163=INDEX(Matches!$H$2:$H$201,MATCH($A163&amp;"-6",Matches!$J$2:$J$201,0))),5,IF(SIGN(N163-O163)&lt;&gt;SIGN(INDEX(Matches!$G$2:$G$201,MATCH($A163&amp;"-6",Matches!$J$2:$J$201,0))-INDEX(Matches!$H$2:$H$201,MATCH($A163&amp;"-6",Matches!$J$2:$J$201,0))),0,IF(N163-O163=INDEX(Matches!$G$2:$G$201,MATCH($A163&amp;"-6",Matches!$J$2:$J$201,0))-INDEX(Matches!$H$2:$H$201,MATCH($A163&amp;"-6",Matches!$J$2:$J$201,0)),3,2))))),""))</f>
        <v/>
      </c>
      <c r="AD163" s="12" t="str">
        <f aca="false">IF(OR($B163="",P163="",Q163=""),"",IFERROR(IF(OR(INDEX(Matches!$I$2:$I$201,MATCH($A163&amp;"-7",Matches!$J$2:$J$201,0))="Void",INDEX(Matches!$G$2:$G$201,MATCH($A163&amp;"-7",Matches!$J$2:$J$201,0))="",INDEX(Matches!$H$2:$H$201,MATCH($A163&amp;"-7",Matches!$J$2:$J$201,0))=""),"",IF(AND($C163&lt;&gt;"",INDEX(Matches!$F$2:$F$201,MATCH($A163&amp;"-7",Matches!$J$2:$J$201,0))&lt;&gt;"",$C163&gt;=INDEX(Matches!$F$2:$F$201,MATCH($A163&amp;"-7",Matches!$J$2:$J$201,0))),"",IF(AND(P163=INDEX(Matches!$G$2:$G$201,MATCH($A163&amp;"-7",Matches!$J$2:$J$201,0)),Q163=INDEX(Matches!$H$2:$H$201,MATCH($A163&amp;"-7",Matches!$J$2:$J$201,0))),5,IF(SIGN(P163-Q163)&lt;&gt;SIGN(INDEX(Matches!$G$2:$G$201,MATCH($A163&amp;"-7",Matches!$J$2:$J$201,0))-INDEX(Matches!$H$2:$H$201,MATCH($A163&amp;"-7",Matches!$J$2:$J$201,0))),0,IF(P163-Q163=INDEX(Matches!$G$2:$G$201,MATCH($A163&amp;"-7",Matches!$J$2:$J$201,0))-INDEX(Matches!$H$2:$H$201,MATCH($A163&amp;"-7",Matches!$J$2:$J$201,0)),3,2))))),""))</f>
        <v/>
      </c>
      <c r="AE163" s="12" t="str">
        <f aca="false">IF(OR($B163="",R163="",S163=""),"",IFERROR(IF(OR(INDEX(Matches!$I$2:$I$201,MATCH($A163&amp;"-8",Matches!$J$2:$J$201,0))="Void",INDEX(Matches!$G$2:$G$201,MATCH($A163&amp;"-8",Matches!$J$2:$J$201,0))="",INDEX(Matches!$H$2:$H$201,MATCH($A163&amp;"-8",Matches!$J$2:$J$201,0))=""),"",IF(AND($C163&lt;&gt;"",INDEX(Matches!$F$2:$F$201,MATCH($A163&amp;"-8",Matches!$J$2:$J$201,0))&lt;&gt;"",$C163&gt;=INDEX(Matches!$F$2:$F$201,MATCH($A163&amp;"-8",Matches!$J$2:$J$201,0))),"",IF(AND(R163=INDEX(Matches!$G$2:$G$201,MATCH($A163&amp;"-8",Matches!$J$2:$J$201,0)),S163=INDEX(Matches!$H$2:$H$201,MATCH($A163&amp;"-8",Matches!$J$2:$J$201,0))),5,IF(SIGN(R163-S163)&lt;&gt;SIGN(INDEX(Matches!$G$2:$G$201,MATCH($A163&amp;"-8",Matches!$J$2:$J$201,0))-INDEX(Matches!$H$2:$H$201,MATCH($A163&amp;"-8",Matches!$J$2:$J$201,0))),0,IF(R163-S163=INDEX(Matches!$G$2:$G$201,MATCH($A163&amp;"-8",Matches!$J$2:$J$201,0))-INDEX(Matches!$H$2:$H$201,MATCH($A163&amp;"-8",Matches!$J$2:$J$201,0)),3,2))))),""))</f>
        <v/>
      </c>
      <c r="AF163" s="12" t="str">
        <f aca="false">IF(OR($B163="",T163="",U163=""),"",IFERROR(IF(OR(INDEX(Matches!$I$2:$I$201,MATCH($A163&amp;"-9",Matches!$J$2:$J$201,0))="Void",INDEX(Matches!$G$2:$G$201,MATCH($A163&amp;"-9",Matches!$J$2:$J$201,0))="",INDEX(Matches!$H$2:$H$201,MATCH($A163&amp;"-9",Matches!$J$2:$J$201,0))=""),"",IF(AND($C163&lt;&gt;"",INDEX(Matches!$F$2:$F$201,MATCH($A163&amp;"-9",Matches!$J$2:$J$201,0))&lt;&gt;"",$C163&gt;=INDEX(Matches!$F$2:$F$201,MATCH($A163&amp;"-9",Matches!$J$2:$J$201,0))),"",IF(AND(T163=INDEX(Matches!$G$2:$G$201,MATCH($A163&amp;"-9",Matches!$J$2:$J$201,0)),U163=INDEX(Matches!$H$2:$H$201,MATCH($A163&amp;"-9",Matches!$J$2:$J$201,0))),5,IF(SIGN(T163-U163)&lt;&gt;SIGN(INDEX(Matches!$G$2:$G$201,MATCH($A163&amp;"-9",Matches!$J$2:$J$201,0))-INDEX(Matches!$H$2:$H$201,MATCH($A163&amp;"-9",Matches!$J$2:$J$201,0))),0,IF(T163-U163=INDEX(Matches!$G$2:$G$201,MATCH($A163&amp;"-9",Matches!$J$2:$J$201,0))-INDEX(Matches!$H$2:$H$201,MATCH($A163&amp;"-9",Matches!$J$2:$J$201,0)),3,2))))),""))</f>
        <v/>
      </c>
      <c r="AG163" s="12" t="str">
        <f aca="false">IF(OR($B163="",V163="",W163=""),"",IFERROR(IF(OR(INDEX(Matches!$I$2:$I$201,MATCH($A163&amp;"-10",Matches!$J$2:$J$201,0))="Void",INDEX(Matches!$G$2:$G$201,MATCH($A163&amp;"-10",Matches!$J$2:$J$201,0))="",INDEX(Matches!$H$2:$H$201,MATCH($A163&amp;"-10",Matches!$J$2:$J$201,0))=""),"",IF(AND($C163&lt;&gt;"",INDEX(Matches!$F$2:$F$201,MATCH($A163&amp;"-10",Matches!$J$2:$J$201,0))&lt;&gt;"",$C163&gt;=INDEX(Matches!$F$2:$F$201,MATCH($A163&amp;"-10",Matches!$J$2:$J$201,0))),"",IF(AND(V163=INDEX(Matches!$G$2:$G$201,MATCH($A163&amp;"-10",Matches!$J$2:$J$201,0)),W163=INDEX(Matches!$H$2:$H$201,MATCH($A163&amp;"-10",Matches!$J$2:$J$201,0))),5,IF(SIGN(V163-W163)&lt;&gt;SIGN(INDEX(Matches!$G$2:$G$201,MATCH($A163&amp;"-10",Matches!$J$2:$J$201,0))-INDEX(Matches!$H$2:$H$201,MATCH($A163&amp;"-10",Matches!$J$2:$J$201,0))),0,IF(V163-W163=INDEX(Matches!$G$2:$G$201,MATCH($A163&amp;"-10",Matches!$J$2:$J$201,0))-INDEX(Matches!$H$2:$H$201,MATCH($A163&amp;"-10",Matches!$J$2:$J$201,0)),3,2))))),""))</f>
        <v/>
      </c>
      <c r="AH163" s="13" t="str">
        <f aca="false">IF($B163="","",SUM(X163:AG163))</f>
        <v/>
      </c>
      <c r="AI163" s="12" t="str">
        <f aca="false">IF($B163="","",COUNTIF(X163:AG163,5))</f>
        <v/>
      </c>
      <c r="AJ163" s="12" t="str">
        <f aca="false">IF($B163="","",COUNTIF(X163:AG163,"&gt;=2"))</f>
        <v/>
      </c>
      <c r="AK163" s="12" t="str">
        <f aca="false">IF($B163="","",COUNT(X163:AG163))</f>
        <v/>
      </c>
    </row>
    <row r="164" customFormat="false" ht="15" hidden="false" customHeight="false" outlineLevel="0" collapsed="false">
      <c r="A164" s="7"/>
      <c r="B164" s="7"/>
      <c r="C164" s="11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12" t="str">
        <f aca="false">IF(OR($B164="",D164="",E164=""),"",IFERROR(IF(OR(INDEX(Matches!$I$2:$I$201,MATCH($A164&amp;"-1",Matches!$J$2:$J$201,0))="Void",INDEX(Matches!$G$2:$G$201,MATCH($A164&amp;"-1",Matches!$J$2:$J$201,0))="",INDEX(Matches!$H$2:$H$201,MATCH($A164&amp;"-1",Matches!$J$2:$J$201,0))=""),"",IF(AND($C164&lt;&gt;"",INDEX(Matches!$F$2:$F$201,MATCH($A164&amp;"-1",Matches!$J$2:$J$201,0))&lt;&gt;"",$C164&gt;=INDEX(Matches!$F$2:$F$201,MATCH($A164&amp;"-1",Matches!$J$2:$J$201,0))),"",IF(AND(D164=INDEX(Matches!$G$2:$G$201,MATCH($A164&amp;"-1",Matches!$J$2:$J$201,0)),E164=INDEX(Matches!$H$2:$H$201,MATCH($A164&amp;"-1",Matches!$J$2:$J$201,0))),5,IF(SIGN(D164-E164)&lt;&gt;SIGN(INDEX(Matches!$G$2:$G$201,MATCH($A164&amp;"-1",Matches!$J$2:$J$201,0))-INDEX(Matches!$H$2:$H$201,MATCH($A164&amp;"-1",Matches!$J$2:$J$201,0))),0,IF(D164-E164=INDEX(Matches!$G$2:$G$201,MATCH($A164&amp;"-1",Matches!$J$2:$J$201,0))-INDEX(Matches!$H$2:$H$201,MATCH($A164&amp;"-1",Matches!$J$2:$J$201,0)),3,2))))),""))</f>
        <v/>
      </c>
      <c r="Y164" s="12" t="str">
        <f aca="false">IF(OR($B164="",F164="",G164=""),"",IFERROR(IF(OR(INDEX(Matches!$I$2:$I$201,MATCH($A164&amp;"-2",Matches!$J$2:$J$201,0))="Void",INDEX(Matches!$G$2:$G$201,MATCH($A164&amp;"-2",Matches!$J$2:$J$201,0))="",INDEX(Matches!$H$2:$H$201,MATCH($A164&amp;"-2",Matches!$J$2:$J$201,0))=""),"",IF(AND($C164&lt;&gt;"",INDEX(Matches!$F$2:$F$201,MATCH($A164&amp;"-2",Matches!$J$2:$J$201,0))&lt;&gt;"",$C164&gt;=INDEX(Matches!$F$2:$F$201,MATCH($A164&amp;"-2",Matches!$J$2:$J$201,0))),"",IF(AND(F164=INDEX(Matches!$G$2:$G$201,MATCH($A164&amp;"-2",Matches!$J$2:$J$201,0)),G164=INDEX(Matches!$H$2:$H$201,MATCH($A164&amp;"-2",Matches!$J$2:$J$201,0))),5,IF(SIGN(F164-G164)&lt;&gt;SIGN(INDEX(Matches!$G$2:$G$201,MATCH($A164&amp;"-2",Matches!$J$2:$J$201,0))-INDEX(Matches!$H$2:$H$201,MATCH($A164&amp;"-2",Matches!$J$2:$J$201,0))),0,IF(F164-G164=INDEX(Matches!$G$2:$G$201,MATCH($A164&amp;"-2",Matches!$J$2:$J$201,0))-INDEX(Matches!$H$2:$H$201,MATCH($A164&amp;"-2",Matches!$J$2:$J$201,0)),3,2))))),""))</f>
        <v/>
      </c>
      <c r="Z164" s="12" t="str">
        <f aca="false">IF(OR($B164="",H164="",I164=""),"",IFERROR(IF(OR(INDEX(Matches!$I$2:$I$201,MATCH($A164&amp;"-3",Matches!$J$2:$J$201,0))="Void",INDEX(Matches!$G$2:$G$201,MATCH($A164&amp;"-3",Matches!$J$2:$J$201,0))="",INDEX(Matches!$H$2:$H$201,MATCH($A164&amp;"-3",Matches!$J$2:$J$201,0))=""),"",IF(AND($C164&lt;&gt;"",INDEX(Matches!$F$2:$F$201,MATCH($A164&amp;"-3",Matches!$J$2:$J$201,0))&lt;&gt;"",$C164&gt;=INDEX(Matches!$F$2:$F$201,MATCH($A164&amp;"-3",Matches!$J$2:$J$201,0))),"",IF(AND(H164=INDEX(Matches!$G$2:$G$201,MATCH($A164&amp;"-3",Matches!$J$2:$J$201,0)),I164=INDEX(Matches!$H$2:$H$201,MATCH($A164&amp;"-3",Matches!$J$2:$J$201,0))),5,IF(SIGN(H164-I164)&lt;&gt;SIGN(INDEX(Matches!$G$2:$G$201,MATCH($A164&amp;"-3",Matches!$J$2:$J$201,0))-INDEX(Matches!$H$2:$H$201,MATCH($A164&amp;"-3",Matches!$J$2:$J$201,0))),0,IF(H164-I164=INDEX(Matches!$G$2:$G$201,MATCH($A164&amp;"-3",Matches!$J$2:$J$201,0))-INDEX(Matches!$H$2:$H$201,MATCH($A164&amp;"-3",Matches!$J$2:$J$201,0)),3,2))))),""))</f>
        <v/>
      </c>
      <c r="AA164" s="12" t="str">
        <f aca="false">IF(OR($B164="",J164="",K164=""),"",IFERROR(IF(OR(INDEX(Matches!$I$2:$I$201,MATCH($A164&amp;"-4",Matches!$J$2:$J$201,0))="Void",INDEX(Matches!$G$2:$G$201,MATCH($A164&amp;"-4",Matches!$J$2:$J$201,0))="",INDEX(Matches!$H$2:$H$201,MATCH($A164&amp;"-4",Matches!$J$2:$J$201,0))=""),"",IF(AND($C164&lt;&gt;"",INDEX(Matches!$F$2:$F$201,MATCH($A164&amp;"-4",Matches!$J$2:$J$201,0))&lt;&gt;"",$C164&gt;=INDEX(Matches!$F$2:$F$201,MATCH($A164&amp;"-4",Matches!$J$2:$J$201,0))),"",IF(AND(J164=INDEX(Matches!$G$2:$G$201,MATCH($A164&amp;"-4",Matches!$J$2:$J$201,0)),K164=INDEX(Matches!$H$2:$H$201,MATCH($A164&amp;"-4",Matches!$J$2:$J$201,0))),5,IF(SIGN(J164-K164)&lt;&gt;SIGN(INDEX(Matches!$G$2:$G$201,MATCH($A164&amp;"-4",Matches!$J$2:$J$201,0))-INDEX(Matches!$H$2:$H$201,MATCH($A164&amp;"-4",Matches!$J$2:$J$201,0))),0,IF(J164-K164=INDEX(Matches!$G$2:$G$201,MATCH($A164&amp;"-4",Matches!$J$2:$J$201,0))-INDEX(Matches!$H$2:$H$201,MATCH($A164&amp;"-4",Matches!$J$2:$J$201,0)),3,2))))),""))</f>
        <v/>
      </c>
      <c r="AB164" s="12" t="str">
        <f aca="false">IF(OR($B164="",L164="",M164=""),"",IFERROR(IF(OR(INDEX(Matches!$I$2:$I$201,MATCH($A164&amp;"-5",Matches!$J$2:$J$201,0))="Void",INDEX(Matches!$G$2:$G$201,MATCH($A164&amp;"-5",Matches!$J$2:$J$201,0))="",INDEX(Matches!$H$2:$H$201,MATCH($A164&amp;"-5",Matches!$J$2:$J$201,0))=""),"",IF(AND($C164&lt;&gt;"",INDEX(Matches!$F$2:$F$201,MATCH($A164&amp;"-5",Matches!$J$2:$J$201,0))&lt;&gt;"",$C164&gt;=INDEX(Matches!$F$2:$F$201,MATCH($A164&amp;"-5",Matches!$J$2:$J$201,0))),"",IF(AND(L164=INDEX(Matches!$G$2:$G$201,MATCH($A164&amp;"-5",Matches!$J$2:$J$201,0)),M164=INDEX(Matches!$H$2:$H$201,MATCH($A164&amp;"-5",Matches!$J$2:$J$201,0))),5,IF(SIGN(L164-M164)&lt;&gt;SIGN(INDEX(Matches!$G$2:$G$201,MATCH($A164&amp;"-5",Matches!$J$2:$J$201,0))-INDEX(Matches!$H$2:$H$201,MATCH($A164&amp;"-5",Matches!$J$2:$J$201,0))),0,IF(L164-M164=INDEX(Matches!$G$2:$G$201,MATCH($A164&amp;"-5",Matches!$J$2:$J$201,0))-INDEX(Matches!$H$2:$H$201,MATCH($A164&amp;"-5",Matches!$J$2:$J$201,0)),3,2))))),""))</f>
        <v/>
      </c>
      <c r="AC164" s="12" t="str">
        <f aca="false">IF(OR($B164="",N164="",O164=""),"",IFERROR(IF(OR(INDEX(Matches!$I$2:$I$201,MATCH($A164&amp;"-6",Matches!$J$2:$J$201,0))="Void",INDEX(Matches!$G$2:$G$201,MATCH($A164&amp;"-6",Matches!$J$2:$J$201,0))="",INDEX(Matches!$H$2:$H$201,MATCH($A164&amp;"-6",Matches!$J$2:$J$201,0))=""),"",IF(AND($C164&lt;&gt;"",INDEX(Matches!$F$2:$F$201,MATCH($A164&amp;"-6",Matches!$J$2:$J$201,0))&lt;&gt;"",$C164&gt;=INDEX(Matches!$F$2:$F$201,MATCH($A164&amp;"-6",Matches!$J$2:$J$201,0))),"",IF(AND(N164=INDEX(Matches!$G$2:$G$201,MATCH($A164&amp;"-6",Matches!$J$2:$J$201,0)),O164=INDEX(Matches!$H$2:$H$201,MATCH($A164&amp;"-6",Matches!$J$2:$J$201,0))),5,IF(SIGN(N164-O164)&lt;&gt;SIGN(INDEX(Matches!$G$2:$G$201,MATCH($A164&amp;"-6",Matches!$J$2:$J$201,0))-INDEX(Matches!$H$2:$H$201,MATCH($A164&amp;"-6",Matches!$J$2:$J$201,0))),0,IF(N164-O164=INDEX(Matches!$G$2:$G$201,MATCH($A164&amp;"-6",Matches!$J$2:$J$201,0))-INDEX(Matches!$H$2:$H$201,MATCH($A164&amp;"-6",Matches!$J$2:$J$201,0)),3,2))))),""))</f>
        <v/>
      </c>
      <c r="AD164" s="12" t="str">
        <f aca="false">IF(OR($B164="",P164="",Q164=""),"",IFERROR(IF(OR(INDEX(Matches!$I$2:$I$201,MATCH($A164&amp;"-7",Matches!$J$2:$J$201,0))="Void",INDEX(Matches!$G$2:$G$201,MATCH($A164&amp;"-7",Matches!$J$2:$J$201,0))="",INDEX(Matches!$H$2:$H$201,MATCH($A164&amp;"-7",Matches!$J$2:$J$201,0))=""),"",IF(AND($C164&lt;&gt;"",INDEX(Matches!$F$2:$F$201,MATCH($A164&amp;"-7",Matches!$J$2:$J$201,0))&lt;&gt;"",$C164&gt;=INDEX(Matches!$F$2:$F$201,MATCH($A164&amp;"-7",Matches!$J$2:$J$201,0))),"",IF(AND(P164=INDEX(Matches!$G$2:$G$201,MATCH($A164&amp;"-7",Matches!$J$2:$J$201,0)),Q164=INDEX(Matches!$H$2:$H$201,MATCH($A164&amp;"-7",Matches!$J$2:$J$201,0))),5,IF(SIGN(P164-Q164)&lt;&gt;SIGN(INDEX(Matches!$G$2:$G$201,MATCH($A164&amp;"-7",Matches!$J$2:$J$201,0))-INDEX(Matches!$H$2:$H$201,MATCH($A164&amp;"-7",Matches!$J$2:$J$201,0))),0,IF(P164-Q164=INDEX(Matches!$G$2:$G$201,MATCH($A164&amp;"-7",Matches!$J$2:$J$201,0))-INDEX(Matches!$H$2:$H$201,MATCH($A164&amp;"-7",Matches!$J$2:$J$201,0)),3,2))))),""))</f>
        <v/>
      </c>
      <c r="AE164" s="12" t="str">
        <f aca="false">IF(OR($B164="",R164="",S164=""),"",IFERROR(IF(OR(INDEX(Matches!$I$2:$I$201,MATCH($A164&amp;"-8",Matches!$J$2:$J$201,0))="Void",INDEX(Matches!$G$2:$G$201,MATCH($A164&amp;"-8",Matches!$J$2:$J$201,0))="",INDEX(Matches!$H$2:$H$201,MATCH($A164&amp;"-8",Matches!$J$2:$J$201,0))=""),"",IF(AND($C164&lt;&gt;"",INDEX(Matches!$F$2:$F$201,MATCH($A164&amp;"-8",Matches!$J$2:$J$201,0))&lt;&gt;"",$C164&gt;=INDEX(Matches!$F$2:$F$201,MATCH($A164&amp;"-8",Matches!$J$2:$J$201,0))),"",IF(AND(R164=INDEX(Matches!$G$2:$G$201,MATCH($A164&amp;"-8",Matches!$J$2:$J$201,0)),S164=INDEX(Matches!$H$2:$H$201,MATCH($A164&amp;"-8",Matches!$J$2:$J$201,0))),5,IF(SIGN(R164-S164)&lt;&gt;SIGN(INDEX(Matches!$G$2:$G$201,MATCH($A164&amp;"-8",Matches!$J$2:$J$201,0))-INDEX(Matches!$H$2:$H$201,MATCH($A164&amp;"-8",Matches!$J$2:$J$201,0))),0,IF(R164-S164=INDEX(Matches!$G$2:$G$201,MATCH($A164&amp;"-8",Matches!$J$2:$J$201,0))-INDEX(Matches!$H$2:$H$201,MATCH($A164&amp;"-8",Matches!$J$2:$J$201,0)),3,2))))),""))</f>
        <v/>
      </c>
      <c r="AF164" s="12" t="str">
        <f aca="false">IF(OR($B164="",T164="",U164=""),"",IFERROR(IF(OR(INDEX(Matches!$I$2:$I$201,MATCH($A164&amp;"-9",Matches!$J$2:$J$201,0))="Void",INDEX(Matches!$G$2:$G$201,MATCH($A164&amp;"-9",Matches!$J$2:$J$201,0))="",INDEX(Matches!$H$2:$H$201,MATCH($A164&amp;"-9",Matches!$J$2:$J$201,0))=""),"",IF(AND($C164&lt;&gt;"",INDEX(Matches!$F$2:$F$201,MATCH($A164&amp;"-9",Matches!$J$2:$J$201,0))&lt;&gt;"",$C164&gt;=INDEX(Matches!$F$2:$F$201,MATCH($A164&amp;"-9",Matches!$J$2:$J$201,0))),"",IF(AND(T164=INDEX(Matches!$G$2:$G$201,MATCH($A164&amp;"-9",Matches!$J$2:$J$201,0)),U164=INDEX(Matches!$H$2:$H$201,MATCH($A164&amp;"-9",Matches!$J$2:$J$201,0))),5,IF(SIGN(T164-U164)&lt;&gt;SIGN(INDEX(Matches!$G$2:$G$201,MATCH($A164&amp;"-9",Matches!$J$2:$J$201,0))-INDEX(Matches!$H$2:$H$201,MATCH($A164&amp;"-9",Matches!$J$2:$J$201,0))),0,IF(T164-U164=INDEX(Matches!$G$2:$G$201,MATCH($A164&amp;"-9",Matches!$J$2:$J$201,0))-INDEX(Matches!$H$2:$H$201,MATCH($A164&amp;"-9",Matches!$J$2:$J$201,0)),3,2))))),""))</f>
        <v/>
      </c>
      <c r="AG164" s="12" t="str">
        <f aca="false">IF(OR($B164="",V164="",W164=""),"",IFERROR(IF(OR(INDEX(Matches!$I$2:$I$201,MATCH($A164&amp;"-10",Matches!$J$2:$J$201,0))="Void",INDEX(Matches!$G$2:$G$201,MATCH($A164&amp;"-10",Matches!$J$2:$J$201,0))="",INDEX(Matches!$H$2:$H$201,MATCH($A164&amp;"-10",Matches!$J$2:$J$201,0))=""),"",IF(AND($C164&lt;&gt;"",INDEX(Matches!$F$2:$F$201,MATCH($A164&amp;"-10",Matches!$J$2:$J$201,0))&lt;&gt;"",$C164&gt;=INDEX(Matches!$F$2:$F$201,MATCH($A164&amp;"-10",Matches!$J$2:$J$201,0))),"",IF(AND(V164=INDEX(Matches!$G$2:$G$201,MATCH($A164&amp;"-10",Matches!$J$2:$J$201,0)),W164=INDEX(Matches!$H$2:$H$201,MATCH($A164&amp;"-10",Matches!$J$2:$J$201,0))),5,IF(SIGN(V164-W164)&lt;&gt;SIGN(INDEX(Matches!$G$2:$G$201,MATCH($A164&amp;"-10",Matches!$J$2:$J$201,0))-INDEX(Matches!$H$2:$H$201,MATCH($A164&amp;"-10",Matches!$J$2:$J$201,0))),0,IF(V164-W164=INDEX(Matches!$G$2:$G$201,MATCH($A164&amp;"-10",Matches!$J$2:$J$201,0))-INDEX(Matches!$H$2:$H$201,MATCH($A164&amp;"-10",Matches!$J$2:$J$201,0)),3,2))))),""))</f>
        <v/>
      </c>
      <c r="AH164" s="13" t="str">
        <f aca="false">IF($B164="","",SUM(X164:AG164))</f>
        <v/>
      </c>
      <c r="AI164" s="12" t="str">
        <f aca="false">IF($B164="","",COUNTIF(X164:AG164,5))</f>
        <v/>
      </c>
      <c r="AJ164" s="12" t="str">
        <f aca="false">IF($B164="","",COUNTIF(X164:AG164,"&gt;=2"))</f>
        <v/>
      </c>
      <c r="AK164" s="12" t="str">
        <f aca="false">IF($B164="","",COUNT(X164:AG164))</f>
        <v/>
      </c>
    </row>
    <row r="165" customFormat="false" ht="15" hidden="false" customHeight="false" outlineLevel="0" collapsed="false">
      <c r="A165" s="7"/>
      <c r="B165" s="7"/>
      <c r="C165" s="11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12" t="str">
        <f aca="false">IF(OR($B165="",D165="",E165=""),"",IFERROR(IF(OR(INDEX(Matches!$I$2:$I$201,MATCH($A165&amp;"-1",Matches!$J$2:$J$201,0))="Void",INDEX(Matches!$G$2:$G$201,MATCH($A165&amp;"-1",Matches!$J$2:$J$201,0))="",INDEX(Matches!$H$2:$H$201,MATCH($A165&amp;"-1",Matches!$J$2:$J$201,0))=""),"",IF(AND($C165&lt;&gt;"",INDEX(Matches!$F$2:$F$201,MATCH($A165&amp;"-1",Matches!$J$2:$J$201,0))&lt;&gt;"",$C165&gt;=INDEX(Matches!$F$2:$F$201,MATCH($A165&amp;"-1",Matches!$J$2:$J$201,0))),"",IF(AND(D165=INDEX(Matches!$G$2:$G$201,MATCH($A165&amp;"-1",Matches!$J$2:$J$201,0)),E165=INDEX(Matches!$H$2:$H$201,MATCH($A165&amp;"-1",Matches!$J$2:$J$201,0))),5,IF(SIGN(D165-E165)&lt;&gt;SIGN(INDEX(Matches!$G$2:$G$201,MATCH($A165&amp;"-1",Matches!$J$2:$J$201,0))-INDEX(Matches!$H$2:$H$201,MATCH($A165&amp;"-1",Matches!$J$2:$J$201,0))),0,IF(D165-E165=INDEX(Matches!$G$2:$G$201,MATCH($A165&amp;"-1",Matches!$J$2:$J$201,0))-INDEX(Matches!$H$2:$H$201,MATCH($A165&amp;"-1",Matches!$J$2:$J$201,0)),3,2))))),""))</f>
        <v/>
      </c>
      <c r="Y165" s="12" t="str">
        <f aca="false">IF(OR($B165="",F165="",G165=""),"",IFERROR(IF(OR(INDEX(Matches!$I$2:$I$201,MATCH($A165&amp;"-2",Matches!$J$2:$J$201,0))="Void",INDEX(Matches!$G$2:$G$201,MATCH($A165&amp;"-2",Matches!$J$2:$J$201,0))="",INDEX(Matches!$H$2:$H$201,MATCH($A165&amp;"-2",Matches!$J$2:$J$201,0))=""),"",IF(AND($C165&lt;&gt;"",INDEX(Matches!$F$2:$F$201,MATCH($A165&amp;"-2",Matches!$J$2:$J$201,0))&lt;&gt;"",$C165&gt;=INDEX(Matches!$F$2:$F$201,MATCH($A165&amp;"-2",Matches!$J$2:$J$201,0))),"",IF(AND(F165=INDEX(Matches!$G$2:$G$201,MATCH($A165&amp;"-2",Matches!$J$2:$J$201,0)),G165=INDEX(Matches!$H$2:$H$201,MATCH($A165&amp;"-2",Matches!$J$2:$J$201,0))),5,IF(SIGN(F165-G165)&lt;&gt;SIGN(INDEX(Matches!$G$2:$G$201,MATCH($A165&amp;"-2",Matches!$J$2:$J$201,0))-INDEX(Matches!$H$2:$H$201,MATCH($A165&amp;"-2",Matches!$J$2:$J$201,0))),0,IF(F165-G165=INDEX(Matches!$G$2:$G$201,MATCH($A165&amp;"-2",Matches!$J$2:$J$201,0))-INDEX(Matches!$H$2:$H$201,MATCH($A165&amp;"-2",Matches!$J$2:$J$201,0)),3,2))))),""))</f>
        <v/>
      </c>
      <c r="Z165" s="12" t="str">
        <f aca="false">IF(OR($B165="",H165="",I165=""),"",IFERROR(IF(OR(INDEX(Matches!$I$2:$I$201,MATCH($A165&amp;"-3",Matches!$J$2:$J$201,0))="Void",INDEX(Matches!$G$2:$G$201,MATCH($A165&amp;"-3",Matches!$J$2:$J$201,0))="",INDEX(Matches!$H$2:$H$201,MATCH($A165&amp;"-3",Matches!$J$2:$J$201,0))=""),"",IF(AND($C165&lt;&gt;"",INDEX(Matches!$F$2:$F$201,MATCH($A165&amp;"-3",Matches!$J$2:$J$201,0))&lt;&gt;"",$C165&gt;=INDEX(Matches!$F$2:$F$201,MATCH($A165&amp;"-3",Matches!$J$2:$J$201,0))),"",IF(AND(H165=INDEX(Matches!$G$2:$G$201,MATCH($A165&amp;"-3",Matches!$J$2:$J$201,0)),I165=INDEX(Matches!$H$2:$H$201,MATCH($A165&amp;"-3",Matches!$J$2:$J$201,0))),5,IF(SIGN(H165-I165)&lt;&gt;SIGN(INDEX(Matches!$G$2:$G$201,MATCH($A165&amp;"-3",Matches!$J$2:$J$201,0))-INDEX(Matches!$H$2:$H$201,MATCH($A165&amp;"-3",Matches!$J$2:$J$201,0))),0,IF(H165-I165=INDEX(Matches!$G$2:$G$201,MATCH($A165&amp;"-3",Matches!$J$2:$J$201,0))-INDEX(Matches!$H$2:$H$201,MATCH($A165&amp;"-3",Matches!$J$2:$J$201,0)),3,2))))),""))</f>
        <v/>
      </c>
      <c r="AA165" s="12" t="str">
        <f aca="false">IF(OR($B165="",J165="",K165=""),"",IFERROR(IF(OR(INDEX(Matches!$I$2:$I$201,MATCH($A165&amp;"-4",Matches!$J$2:$J$201,0))="Void",INDEX(Matches!$G$2:$G$201,MATCH($A165&amp;"-4",Matches!$J$2:$J$201,0))="",INDEX(Matches!$H$2:$H$201,MATCH($A165&amp;"-4",Matches!$J$2:$J$201,0))=""),"",IF(AND($C165&lt;&gt;"",INDEX(Matches!$F$2:$F$201,MATCH($A165&amp;"-4",Matches!$J$2:$J$201,0))&lt;&gt;"",$C165&gt;=INDEX(Matches!$F$2:$F$201,MATCH($A165&amp;"-4",Matches!$J$2:$J$201,0))),"",IF(AND(J165=INDEX(Matches!$G$2:$G$201,MATCH($A165&amp;"-4",Matches!$J$2:$J$201,0)),K165=INDEX(Matches!$H$2:$H$201,MATCH($A165&amp;"-4",Matches!$J$2:$J$201,0))),5,IF(SIGN(J165-K165)&lt;&gt;SIGN(INDEX(Matches!$G$2:$G$201,MATCH($A165&amp;"-4",Matches!$J$2:$J$201,0))-INDEX(Matches!$H$2:$H$201,MATCH($A165&amp;"-4",Matches!$J$2:$J$201,0))),0,IF(J165-K165=INDEX(Matches!$G$2:$G$201,MATCH($A165&amp;"-4",Matches!$J$2:$J$201,0))-INDEX(Matches!$H$2:$H$201,MATCH($A165&amp;"-4",Matches!$J$2:$J$201,0)),3,2))))),""))</f>
        <v/>
      </c>
      <c r="AB165" s="12" t="str">
        <f aca="false">IF(OR($B165="",L165="",M165=""),"",IFERROR(IF(OR(INDEX(Matches!$I$2:$I$201,MATCH($A165&amp;"-5",Matches!$J$2:$J$201,0))="Void",INDEX(Matches!$G$2:$G$201,MATCH($A165&amp;"-5",Matches!$J$2:$J$201,0))="",INDEX(Matches!$H$2:$H$201,MATCH($A165&amp;"-5",Matches!$J$2:$J$201,0))=""),"",IF(AND($C165&lt;&gt;"",INDEX(Matches!$F$2:$F$201,MATCH($A165&amp;"-5",Matches!$J$2:$J$201,0))&lt;&gt;"",$C165&gt;=INDEX(Matches!$F$2:$F$201,MATCH($A165&amp;"-5",Matches!$J$2:$J$201,0))),"",IF(AND(L165=INDEX(Matches!$G$2:$G$201,MATCH($A165&amp;"-5",Matches!$J$2:$J$201,0)),M165=INDEX(Matches!$H$2:$H$201,MATCH($A165&amp;"-5",Matches!$J$2:$J$201,0))),5,IF(SIGN(L165-M165)&lt;&gt;SIGN(INDEX(Matches!$G$2:$G$201,MATCH($A165&amp;"-5",Matches!$J$2:$J$201,0))-INDEX(Matches!$H$2:$H$201,MATCH($A165&amp;"-5",Matches!$J$2:$J$201,0))),0,IF(L165-M165=INDEX(Matches!$G$2:$G$201,MATCH($A165&amp;"-5",Matches!$J$2:$J$201,0))-INDEX(Matches!$H$2:$H$201,MATCH($A165&amp;"-5",Matches!$J$2:$J$201,0)),3,2))))),""))</f>
        <v/>
      </c>
      <c r="AC165" s="12" t="str">
        <f aca="false">IF(OR($B165="",N165="",O165=""),"",IFERROR(IF(OR(INDEX(Matches!$I$2:$I$201,MATCH($A165&amp;"-6",Matches!$J$2:$J$201,0))="Void",INDEX(Matches!$G$2:$G$201,MATCH($A165&amp;"-6",Matches!$J$2:$J$201,0))="",INDEX(Matches!$H$2:$H$201,MATCH($A165&amp;"-6",Matches!$J$2:$J$201,0))=""),"",IF(AND($C165&lt;&gt;"",INDEX(Matches!$F$2:$F$201,MATCH($A165&amp;"-6",Matches!$J$2:$J$201,0))&lt;&gt;"",$C165&gt;=INDEX(Matches!$F$2:$F$201,MATCH($A165&amp;"-6",Matches!$J$2:$J$201,0))),"",IF(AND(N165=INDEX(Matches!$G$2:$G$201,MATCH($A165&amp;"-6",Matches!$J$2:$J$201,0)),O165=INDEX(Matches!$H$2:$H$201,MATCH($A165&amp;"-6",Matches!$J$2:$J$201,0))),5,IF(SIGN(N165-O165)&lt;&gt;SIGN(INDEX(Matches!$G$2:$G$201,MATCH($A165&amp;"-6",Matches!$J$2:$J$201,0))-INDEX(Matches!$H$2:$H$201,MATCH($A165&amp;"-6",Matches!$J$2:$J$201,0))),0,IF(N165-O165=INDEX(Matches!$G$2:$G$201,MATCH($A165&amp;"-6",Matches!$J$2:$J$201,0))-INDEX(Matches!$H$2:$H$201,MATCH($A165&amp;"-6",Matches!$J$2:$J$201,0)),3,2))))),""))</f>
        <v/>
      </c>
      <c r="AD165" s="12" t="str">
        <f aca="false">IF(OR($B165="",P165="",Q165=""),"",IFERROR(IF(OR(INDEX(Matches!$I$2:$I$201,MATCH($A165&amp;"-7",Matches!$J$2:$J$201,0))="Void",INDEX(Matches!$G$2:$G$201,MATCH($A165&amp;"-7",Matches!$J$2:$J$201,0))="",INDEX(Matches!$H$2:$H$201,MATCH($A165&amp;"-7",Matches!$J$2:$J$201,0))=""),"",IF(AND($C165&lt;&gt;"",INDEX(Matches!$F$2:$F$201,MATCH($A165&amp;"-7",Matches!$J$2:$J$201,0))&lt;&gt;"",$C165&gt;=INDEX(Matches!$F$2:$F$201,MATCH($A165&amp;"-7",Matches!$J$2:$J$201,0))),"",IF(AND(P165=INDEX(Matches!$G$2:$G$201,MATCH($A165&amp;"-7",Matches!$J$2:$J$201,0)),Q165=INDEX(Matches!$H$2:$H$201,MATCH($A165&amp;"-7",Matches!$J$2:$J$201,0))),5,IF(SIGN(P165-Q165)&lt;&gt;SIGN(INDEX(Matches!$G$2:$G$201,MATCH($A165&amp;"-7",Matches!$J$2:$J$201,0))-INDEX(Matches!$H$2:$H$201,MATCH($A165&amp;"-7",Matches!$J$2:$J$201,0))),0,IF(P165-Q165=INDEX(Matches!$G$2:$G$201,MATCH($A165&amp;"-7",Matches!$J$2:$J$201,0))-INDEX(Matches!$H$2:$H$201,MATCH($A165&amp;"-7",Matches!$J$2:$J$201,0)),3,2))))),""))</f>
        <v/>
      </c>
      <c r="AE165" s="12" t="str">
        <f aca="false">IF(OR($B165="",R165="",S165=""),"",IFERROR(IF(OR(INDEX(Matches!$I$2:$I$201,MATCH($A165&amp;"-8",Matches!$J$2:$J$201,0))="Void",INDEX(Matches!$G$2:$G$201,MATCH($A165&amp;"-8",Matches!$J$2:$J$201,0))="",INDEX(Matches!$H$2:$H$201,MATCH($A165&amp;"-8",Matches!$J$2:$J$201,0))=""),"",IF(AND($C165&lt;&gt;"",INDEX(Matches!$F$2:$F$201,MATCH($A165&amp;"-8",Matches!$J$2:$J$201,0))&lt;&gt;"",$C165&gt;=INDEX(Matches!$F$2:$F$201,MATCH($A165&amp;"-8",Matches!$J$2:$J$201,0))),"",IF(AND(R165=INDEX(Matches!$G$2:$G$201,MATCH($A165&amp;"-8",Matches!$J$2:$J$201,0)),S165=INDEX(Matches!$H$2:$H$201,MATCH($A165&amp;"-8",Matches!$J$2:$J$201,0))),5,IF(SIGN(R165-S165)&lt;&gt;SIGN(INDEX(Matches!$G$2:$G$201,MATCH($A165&amp;"-8",Matches!$J$2:$J$201,0))-INDEX(Matches!$H$2:$H$201,MATCH($A165&amp;"-8",Matches!$J$2:$J$201,0))),0,IF(R165-S165=INDEX(Matches!$G$2:$G$201,MATCH($A165&amp;"-8",Matches!$J$2:$J$201,0))-INDEX(Matches!$H$2:$H$201,MATCH($A165&amp;"-8",Matches!$J$2:$J$201,0)),3,2))))),""))</f>
        <v/>
      </c>
      <c r="AF165" s="12" t="str">
        <f aca="false">IF(OR($B165="",T165="",U165=""),"",IFERROR(IF(OR(INDEX(Matches!$I$2:$I$201,MATCH($A165&amp;"-9",Matches!$J$2:$J$201,0))="Void",INDEX(Matches!$G$2:$G$201,MATCH($A165&amp;"-9",Matches!$J$2:$J$201,0))="",INDEX(Matches!$H$2:$H$201,MATCH($A165&amp;"-9",Matches!$J$2:$J$201,0))=""),"",IF(AND($C165&lt;&gt;"",INDEX(Matches!$F$2:$F$201,MATCH($A165&amp;"-9",Matches!$J$2:$J$201,0))&lt;&gt;"",$C165&gt;=INDEX(Matches!$F$2:$F$201,MATCH($A165&amp;"-9",Matches!$J$2:$J$201,0))),"",IF(AND(T165=INDEX(Matches!$G$2:$G$201,MATCH($A165&amp;"-9",Matches!$J$2:$J$201,0)),U165=INDEX(Matches!$H$2:$H$201,MATCH($A165&amp;"-9",Matches!$J$2:$J$201,0))),5,IF(SIGN(T165-U165)&lt;&gt;SIGN(INDEX(Matches!$G$2:$G$201,MATCH($A165&amp;"-9",Matches!$J$2:$J$201,0))-INDEX(Matches!$H$2:$H$201,MATCH($A165&amp;"-9",Matches!$J$2:$J$201,0))),0,IF(T165-U165=INDEX(Matches!$G$2:$G$201,MATCH($A165&amp;"-9",Matches!$J$2:$J$201,0))-INDEX(Matches!$H$2:$H$201,MATCH($A165&amp;"-9",Matches!$J$2:$J$201,0)),3,2))))),""))</f>
        <v/>
      </c>
      <c r="AG165" s="12" t="str">
        <f aca="false">IF(OR($B165="",V165="",W165=""),"",IFERROR(IF(OR(INDEX(Matches!$I$2:$I$201,MATCH($A165&amp;"-10",Matches!$J$2:$J$201,0))="Void",INDEX(Matches!$G$2:$G$201,MATCH($A165&amp;"-10",Matches!$J$2:$J$201,0))="",INDEX(Matches!$H$2:$H$201,MATCH($A165&amp;"-10",Matches!$J$2:$J$201,0))=""),"",IF(AND($C165&lt;&gt;"",INDEX(Matches!$F$2:$F$201,MATCH($A165&amp;"-10",Matches!$J$2:$J$201,0))&lt;&gt;"",$C165&gt;=INDEX(Matches!$F$2:$F$201,MATCH($A165&amp;"-10",Matches!$J$2:$J$201,0))),"",IF(AND(V165=INDEX(Matches!$G$2:$G$201,MATCH($A165&amp;"-10",Matches!$J$2:$J$201,0)),W165=INDEX(Matches!$H$2:$H$201,MATCH($A165&amp;"-10",Matches!$J$2:$J$201,0))),5,IF(SIGN(V165-W165)&lt;&gt;SIGN(INDEX(Matches!$G$2:$G$201,MATCH($A165&amp;"-10",Matches!$J$2:$J$201,0))-INDEX(Matches!$H$2:$H$201,MATCH($A165&amp;"-10",Matches!$J$2:$J$201,0))),0,IF(V165-W165=INDEX(Matches!$G$2:$G$201,MATCH($A165&amp;"-10",Matches!$J$2:$J$201,0))-INDEX(Matches!$H$2:$H$201,MATCH($A165&amp;"-10",Matches!$J$2:$J$201,0)),3,2))))),""))</f>
        <v/>
      </c>
      <c r="AH165" s="13" t="str">
        <f aca="false">IF($B165="","",SUM(X165:AG165))</f>
        <v/>
      </c>
      <c r="AI165" s="12" t="str">
        <f aca="false">IF($B165="","",COUNTIF(X165:AG165,5))</f>
        <v/>
      </c>
      <c r="AJ165" s="12" t="str">
        <f aca="false">IF($B165="","",COUNTIF(X165:AG165,"&gt;=2"))</f>
        <v/>
      </c>
      <c r="AK165" s="12" t="str">
        <f aca="false">IF($B165="","",COUNT(X165:AG165))</f>
        <v/>
      </c>
    </row>
    <row r="166" customFormat="false" ht="15" hidden="false" customHeight="false" outlineLevel="0" collapsed="false">
      <c r="A166" s="7"/>
      <c r="B166" s="7"/>
      <c r="C166" s="11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12" t="str">
        <f aca="false">IF(OR($B166="",D166="",E166=""),"",IFERROR(IF(OR(INDEX(Matches!$I$2:$I$201,MATCH($A166&amp;"-1",Matches!$J$2:$J$201,0))="Void",INDEX(Matches!$G$2:$G$201,MATCH($A166&amp;"-1",Matches!$J$2:$J$201,0))="",INDEX(Matches!$H$2:$H$201,MATCH($A166&amp;"-1",Matches!$J$2:$J$201,0))=""),"",IF(AND($C166&lt;&gt;"",INDEX(Matches!$F$2:$F$201,MATCH($A166&amp;"-1",Matches!$J$2:$J$201,0))&lt;&gt;"",$C166&gt;=INDEX(Matches!$F$2:$F$201,MATCH($A166&amp;"-1",Matches!$J$2:$J$201,0))),"",IF(AND(D166=INDEX(Matches!$G$2:$G$201,MATCH($A166&amp;"-1",Matches!$J$2:$J$201,0)),E166=INDEX(Matches!$H$2:$H$201,MATCH($A166&amp;"-1",Matches!$J$2:$J$201,0))),5,IF(SIGN(D166-E166)&lt;&gt;SIGN(INDEX(Matches!$G$2:$G$201,MATCH($A166&amp;"-1",Matches!$J$2:$J$201,0))-INDEX(Matches!$H$2:$H$201,MATCH($A166&amp;"-1",Matches!$J$2:$J$201,0))),0,IF(D166-E166=INDEX(Matches!$G$2:$G$201,MATCH($A166&amp;"-1",Matches!$J$2:$J$201,0))-INDEX(Matches!$H$2:$H$201,MATCH($A166&amp;"-1",Matches!$J$2:$J$201,0)),3,2))))),""))</f>
        <v/>
      </c>
      <c r="Y166" s="12" t="str">
        <f aca="false">IF(OR($B166="",F166="",G166=""),"",IFERROR(IF(OR(INDEX(Matches!$I$2:$I$201,MATCH($A166&amp;"-2",Matches!$J$2:$J$201,0))="Void",INDEX(Matches!$G$2:$G$201,MATCH($A166&amp;"-2",Matches!$J$2:$J$201,0))="",INDEX(Matches!$H$2:$H$201,MATCH($A166&amp;"-2",Matches!$J$2:$J$201,0))=""),"",IF(AND($C166&lt;&gt;"",INDEX(Matches!$F$2:$F$201,MATCH($A166&amp;"-2",Matches!$J$2:$J$201,0))&lt;&gt;"",$C166&gt;=INDEX(Matches!$F$2:$F$201,MATCH($A166&amp;"-2",Matches!$J$2:$J$201,0))),"",IF(AND(F166=INDEX(Matches!$G$2:$G$201,MATCH($A166&amp;"-2",Matches!$J$2:$J$201,0)),G166=INDEX(Matches!$H$2:$H$201,MATCH($A166&amp;"-2",Matches!$J$2:$J$201,0))),5,IF(SIGN(F166-G166)&lt;&gt;SIGN(INDEX(Matches!$G$2:$G$201,MATCH($A166&amp;"-2",Matches!$J$2:$J$201,0))-INDEX(Matches!$H$2:$H$201,MATCH($A166&amp;"-2",Matches!$J$2:$J$201,0))),0,IF(F166-G166=INDEX(Matches!$G$2:$G$201,MATCH($A166&amp;"-2",Matches!$J$2:$J$201,0))-INDEX(Matches!$H$2:$H$201,MATCH($A166&amp;"-2",Matches!$J$2:$J$201,0)),3,2))))),""))</f>
        <v/>
      </c>
      <c r="Z166" s="12" t="str">
        <f aca="false">IF(OR($B166="",H166="",I166=""),"",IFERROR(IF(OR(INDEX(Matches!$I$2:$I$201,MATCH($A166&amp;"-3",Matches!$J$2:$J$201,0))="Void",INDEX(Matches!$G$2:$G$201,MATCH($A166&amp;"-3",Matches!$J$2:$J$201,0))="",INDEX(Matches!$H$2:$H$201,MATCH($A166&amp;"-3",Matches!$J$2:$J$201,0))=""),"",IF(AND($C166&lt;&gt;"",INDEX(Matches!$F$2:$F$201,MATCH($A166&amp;"-3",Matches!$J$2:$J$201,0))&lt;&gt;"",$C166&gt;=INDEX(Matches!$F$2:$F$201,MATCH($A166&amp;"-3",Matches!$J$2:$J$201,0))),"",IF(AND(H166=INDEX(Matches!$G$2:$G$201,MATCH($A166&amp;"-3",Matches!$J$2:$J$201,0)),I166=INDEX(Matches!$H$2:$H$201,MATCH($A166&amp;"-3",Matches!$J$2:$J$201,0))),5,IF(SIGN(H166-I166)&lt;&gt;SIGN(INDEX(Matches!$G$2:$G$201,MATCH($A166&amp;"-3",Matches!$J$2:$J$201,0))-INDEX(Matches!$H$2:$H$201,MATCH($A166&amp;"-3",Matches!$J$2:$J$201,0))),0,IF(H166-I166=INDEX(Matches!$G$2:$G$201,MATCH($A166&amp;"-3",Matches!$J$2:$J$201,0))-INDEX(Matches!$H$2:$H$201,MATCH($A166&amp;"-3",Matches!$J$2:$J$201,0)),3,2))))),""))</f>
        <v/>
      </c>
      <c r="AA166" s="12" t="str">
        <f aca="false">IF(OR($B166="",J166="",K166=""),"",IFERROR(IF(OR(INDEX(Matches!$I$2:$I$201,MATCH($A166&amp;"-4",Matches!$J$2:$J$201,0))="Void",INDEX(Matches!$G$2:$G$201,MATCH($A166&amp;"-4",Matches!$J$2:$J$201,0))="",INDEX(Matches!$H$2:$H$201,MATCH($A166&amp;"-4",Matches!$J$2:$J$201,0))=""),"",IF(AND($C166&lt;&gt;"",INDEX(Matches!$F$2:$F$201,MATCH($A166&amp;"-4",Matches!$J$2:$J$201,0))&lt;&gt;"",$C166&gt;=INDEX(Matches!$F$2:$F$201,MATCH($A166&amp;"-4",Matches!$J$2:$J$201,0))),"",IF(AND(J166=INDEX(Matches!$G$2:$G$201,MATCH($A166&amp;"-4",Matches!$J$2:$J$201,0)),K166=INDEX(Matches!$H$2:$H$201,MATCH($A166&amp;"-4",Matches!$J$2:$J$201,0))),5,IF(SIGN(J166-K166)&lt;&gt;SIGN(INDEX(Matches!$G$2:$G$201,MATCH($A166&amp;"-4",Matches!$J$2:$J$201,0))-INDEX(Matches!$H$2:$H$201,MATCH($A166&amp;"-4",Matches!$J$2:$J$201,0))),0,IF(J166-K166=INDEX(Matches!$G$2:$G$201,MATCH($A166&amp;"-4",Matches!$J$2:$J$201,0))-INDEX(Matches!$H$2:$H$201,MATCH($A166&amp;"-4",Matches!$J$2:$J$201,0)),3,2))))),""))</f>
        <v/>
      </c>
      <c r="AB166" s="12" t="str">
        <f aca="false">IF(OR($B166="",L166="",M166=""),"",IFERROR(IF(OR(INDEX(Matches!$I$2:$I$201,MATCH($A166&amp;"-5",Matches!$J$2:$J$201,0))="Void",INDEX(Matches!$G$2:$G$201,MATCH($A166&amp;"-5",Matches!$J$2:$J$201,0))="",INDEX(Matches!$H$2:$H$201,MATCH($A166&amp;"-5",Matches!$J$2:$J$201,0))=""),"",IF(AND($C166&lt;&gt;"",INDEX(Matches!$F$2:$F$201,MATCH($A166&amp;"-5",Matches!$J$2:$J$201,0))&lt;&gt;"",$C166&gt;=INDEX(Matches!$F$2:$F$201,MATCH($A166&amp;"-5",Matches!$J$2:$J$201,0))),"",IF(AND(L166=INDEX(Matches!$G$2:$G$201,MATCH($A166&amp;"-5",Matches!$J$2:$J$201,0)),M166=INDEX(Matches!$H$2:$H$201,MATCH($A166&amp;"-5",Matches!$J$2:$J$201,0))),5,IF(SIGN(L166-M166)&lt;&gt;SIGN(INDEX(Matches!$G$2:$G$201,MATCH($A166&amp;"-5",Matches!$J$2:$J$201,0))-INDEX(Matches!$H$2:$H$201,MATCH($A166&amp;"-5",Matches!$J$2:$J$201,0))),0,IF(L166-M166=INDEX(Matches!$G$2:$G$201,MATCH($A166&amp;"-5",Matches!$J$2:$J$201,0))-INDEX(Matches!$H$2:$H$201,MATCH($A166&amp;"-5",Matches!$J$2:$J$201,0)),3,2))))),""))</f>
        <v/>
      </c>
      <c r="AC166" s="12" t="str">
        <f aca="false">IF(OR($B166="",N166="",O166=""),"",IFERROR(IF(OR(INDEX(Matches!$I$2:$I$201,MATCH($A166&amp;"-6",Matches!$J$2:$J$201,0))="Void",INDEX(Matches!$G$2:$G$201,MATCH($A166&amp;"-6",Matches!$J$2:$J$201,0))="",INDEX(Matches!$H$2:$H$201,MATCH($A166&amp;"-6",Matches!$J$2:$J$201,0))=""),"",IF(AND($C166&lt;&gt;"",INDEX(Matches!$F$2:$F$201,MATCH($A166&amp;"-6",Matches!$J$2:$J$201,0))&lt;&gt;"",$C166&gt;=INDEX(Matches!$F$2:$F$201,MATCH($A166&amp;"-6",Matches!$J$2:$J$201,0))),"",IF(AND(N166=INDEX(Matches!$G$2:$G$201,MATCH($A166&amp;"-6",Matches!$J$2:$J$201,0)),O166=INDEX(Matches!$H$2:$H$201,MATCH($A166&amp;"-6",Matches!$J$2:$J$201,0))),5,IF(SIGN(N166-O166)&lt;&gt;SIGN(INDEX(Matches!$G$2:$G$201,MATCH($A166&amp;"-6",Matches!$J$2:$J$201,0))-INDEX(Matches!$H$2:$H$201,MATCH($A166&amp;"-6",Matches!$J$2:$J$201,0))),0,IF(N166-O166=INDEX(Matches!$G$2:$G$201,MATCH($A166&amp;"-6",Matches!$J$2:$J$201,0))-INDEX(Matches!$H$2:$H$201,MATCH($A166&amp;"-6",Matches!$J$2:$J$201,0)),3,2))))),""))</f>
        <v/>
      </c>
      <c r="AD166" s="12" t="str">
        <f aca="false">IF(OR($B166="",P166="",Q166=""),"",IFERROR(IF(OR(INDEX(Matches!$I$2:$I$201,MATCH($A166&amp;"-7",Matches!$J$2:$J$201,0))="Void",INDEX(Matches!$G$2:$G$201,MATCH($A166&amp;"-7",Matches!$J$2:$J$201,0))="",INDEX(Matches!$H$2:$H$201,MATCH($A166&amp;"-7",Matches!$J$2:$J$201,0))=""),"",IF(AND($C166&lt;&gt;"",INDEX(Matches!$F$2:$F$201,MATCH($A166&amp;"-7",Matches!$J$2:$J$201,0))&lt;&gt;"",$C166&gt;=INDEX(Matches!$F$2:$F$201,MATCH($A166&amp;"-7",Matches!$J$2:$J$201,0))),"",IF(AND(P166=INDEX(Matches!$G$2:$G$201,MATCH($A166&amp;"-7",Matches!$J$2:$J$201,0)),Q166=INDEX(Matches!$H$2:$H$201,MATCH($A166&amp;"-7",Matches!$J$2:$J$201,0))),5,IF(SIGN(P166-Q166)&lt;&gt;SIGN(INDEX(Matches!$G$2:$G$201,MATCH($A166&amp;"-7",Matches!$J$2:$J$201,0))-INDEX(Matches!$H$2:$H$201,MATCH($A166&amp;"-7",Matches!$J$2:$J$201,0))),0,IF(P166-Q166=INDEX(Matches!$G$2:$G$201,MATCH($A166&amp;"-7",Matches!$J$2:$J$201,0))-INDEX(Matches!$H$2:$H$201,MATCH($A166&amp;"-7",Matches!$J$2:$J$201,0)),3,2))))),""))</f>
        <v/>
      </c>
      <c r="AE166" s="12" t="str">
        <f aca="false">IF(OR($B166="",R166="",S166=""),"",IFERROR(IF(OR(INDEX(Matches!$I$2:$I$201,MATCH($A166&amp;"-8",Matches!$J$2:$J$201,0))="Void",INDEX(Matches!$G$2:$G$201,MATCH($A166&amp;"-8",Matches!$J$2:$J$201,0))="",INDEX(Matches!$H$2:$H$201,MATCH($A166&amp;"-8",Matches!$J$2:$J$201,0))=""),"",IF(AND($C166&lt;&gt;"",INDEX(Matches!$F$2:$F$201,MATCH($A166&amp;"-8",Matches!$J$2:$J$201,0))&lt;&gt;"",$C166&gt;=INDEX(Matches!$F$2:$F$201,MATCH($A166&amp;"-8",Matches!$J$2:$J$201,0))),"",IF(AND(R166=INDEX(Matches!$G$2:$G$201,MATCH($A166&amp;"-8",Matches!$J$2:$J$201,0)),S166=INDEX(Matches!$H$2:$H$201,MATCH($A166&amp;"-8",Matches!$J$2:$J$201,0))),5,IF(SIGN(R166-S166)&lt;&gt;SIGN(INDEX(Matches!$G$2:$G$201,MATCH($A166&amp;"-8",Matches!$J$2:$J$201,0))-INDEX(Matches!$H$2:$H$201,MATCH($A166&amp;"-8",Matches!$J$2:$J$201,0))),0,IF(R166-S166=INDEX(Matches!$G$2:$G$201,MATCH($A166&amp;"-8",Matches!$J$2:$J$201,0))-INDEX(Matches!$H$2:$H$201,MATCH($A166&amp;"-8",Matches!$J$2:$J$201,0)),3,2))))),""))</f>
        <v/>
      </c>
      <c r="AF166" s="12" t="str">
        <f aca="false">IF(OR($B166="",T166="",U166=""),"",IFERROR(IF(OR(INDEX(Matches!$I$2:$I$201,MATCH($A166&amp;"-9",Matches!$J$2:$J$201,0))="Void",INDEX(Matches!$G$2:$G$201,MATCH($A166&amp;"-9",Matches!$J$2:$J$201,0))="",INDEX(Matches!$H$2:$H$201,MATCH($A166&amp;"-9",Matches!$J$2:$J$201,0))=""),"",IF(AND($C166&lt;&gt;"",INDEX(Matches!$F$2:$F$201,MATCH($A166&amp;"-9",Matches!$J$2:$J$201,0))&lt;&gt;"",$C166&gt;=INDEX(Matches!$F$2:$F$201,MATCH($A166&amp;"-9",Matches!$J$2:$J$201,0))),"",IF(AND(T166=INDEX(Matches!$G$2:$G$201,MATCH($A166&amp;"-9",Matches!$J$2:$J$201,0)),U166=INDEX(Matches!$H$2:$H$201,MATCH($A166&amp;"-9",Matches!$J$2:$J$201,0))),5,IF(SIGN(T166-U166)&lt;&gt;SIGN(INDEX(Matches!$G$2:$G$201,MATCH($A166&amp;"-9",Matches!$J$2:$J$201,0))-INDEX(Matches!$H$2:$H$201,MATCH($A166&amp;"-9",Matches!$J$2:$J$201,0))),0,IF(T166-U166=INDEX(Matches!$G$2:$G$201,MATCH($A166&amp;"-9",Matches!$J$2:$J$201,0))-INDEX(Matches!$H$2:$H$201,MATCH($A166&amp;"-9",Matches!$J$2:$J$201,0)),3,2))))),""))</f>
        <v/>
      </c>
      <c r="AG166" s="12" t="str">
        <f aca="false">IF(OR($B166="",V166="",W166=""),"",IFERROR(IF(OR(INDEX(Matches!$I$2:$I$201,MATCH($A166&amp;"-10",Matches!$J$2:$J$201,0))="Void",INDEX(Matches!$G$2:$G$201,MATCH($A166&amp;"-10",Matches!$J$2:$J$201,0))="",INDEX(Matches!$H$2:$H$201,MATCH($A166&amp;"-10",Matches!$J$2:$J$201,0))=""),"",IF(AND($C166&lt;&gt;"",INDEX(Matches!$F$2:$F$201,MATCH($A166&amp;"-10",Matches!$J$2:$J$201,0))&lt;&gt;"",$C166&gt;=INDEX(Matches!$F$2:$F$201,MATCH($A166&amp;"-10",Matches!$J$2:$J$201,0))),"",IF(AND(V166=INDEX(Matches!$G$2:$G$201,MATCH($A166&amp;"-10",Matches!$J$2:$J$201,0)),W166=INDEX(Matches!$H$2:$H$201,MATCH($A166&amp;"-10",Matches!$J$2:$J$201,0))),5,IF(SIGN(V166-W166)&lt;&gt;SIGN(INDEX(Matches!$G$2:$G$201,MATCH($A166&amp;"-10",Matches!$J$2:$J$201,0))-INDEX(Matches!$H$2:$H$201,MATCH($A166&amp;"-10",Matches!$J$2:$J$201,0))),0,IF(V166-W166=INDEX(Matches!$G$2:$G$201,MATCH($A166&amp;"-10",Matches!$J$2:$J$201,0))-INDEX(Matches!$H$2:$H$201,MATCH($A166&amp;"-10",Matches!$J$2:$J$201,0)),3,2))))),""))</f>
        <v/>
      </c>
      <c r="AH166" s="13" t="str">
        <f aca="false">IF($B166="","",SUM(X166:AG166))</f>
        <v/>
      </c>
      <c r="AI166" s="12" t="str">
        <f aca="false">IF($B166="","",COUNTIF(X166:AG166,5))</f>
        <v/>
      </c>
      <c r="AJ166" s="12" t="str">
        <f aca="false">IF($B166="","",COUNTIF(X166:AG166,"&gt;=2"))</f>
        <v/>
      </c>
      <c r="AK166" s="12" t="str">
        <f aca="false">IF($B166="","",COUNT(X166:AG166))</f>
        <v/>
      </c>
    </row>
    <row r="167" customFormat="false" ht="15" hidden="false" customHeight="false" outlineLevel="0" collapsed="false">
      <c r="A167" s="7"/>
      <c r="B167" s="7"/>
      <c r="C167" s="11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12" t="str">
        <f aca="false">IF(OR($B167="",D167="",E167=""),"",IFERROR(IF(OR(INDEX(Matches!$I$2:$I$201,MATCH($A167&amp;"-1",Matches!$J$2:$J$201,0))="Void",INDEX(Matches!$G$2:$G$201,MATCH($A167&amp;"-1",Matches!$J$2:$J$201,0))="",INDEX(Matches!$H$2:$H$201,MATCH($A167&amp;"-1",Matches!$J$2:$J$201,0))=""),"",IF(AND($C167&lt;&gt;"",INDEX(Matches!$F$2:$F$201,MATCH($A167&amp;"-1",Matches!$J$2:$J$201,0))&lt;&gt;"",$C167&gt;=INDEX(Matches!$F$2:$F$201,MATCH($A167&amp;"-1",Matches!$J$2:$J$201,0))),"",IF(AND(D167=INDEX(Matches!$G$2:$G$201,MATCH($A167&amp;"-1",Matches!$J$2:$J$201,0)),E167=INDEX(Matches!$H$2:$H$201,MATCH($A167&amp;"-1",Matches!$J$2:$J$201,0))),5,IF(SIGN(D167-E167)&lt;&gt;SIGN(INDEX(Matches!$G$2:$G$201,MATCH($A167&amp;"-1",Matches!$J$2:$J$201,0))-INDEX(Matches!$H$2:$H$201,MATCH($A167&amp;"-1",Matches!$J$2:$J$201,0))),0,IF(D167-E167=INDEX(Matches!$G$2:$G$201,MATCH($A167&amp;"-1",Matches!$J$2:$J$201,0))-INDEX(Matches!$H$2:$H$201,MATCH($A167&amp;"-1",Matches!$J$2:$J$201,0)),3,2))))),""))</f>
        <v/>
      </c>
      <c r="Y167" s="12" t="str">
        <f aca="false">IF(OR($B167="",F167="",G167=""),"",IFERROR(IF(OR(INDEX(Matches!$I$2:$I$201,MATCH($A167&amp;"-2",Matches!$J$2:$J$201,0))="Void",INDEX(Matches!$G$2:$G$201,MATCH($A167&amp;"-2",Matches!$J$2:$J$201,0))="",INDEX(Matches!$H$2:$H$201,MATCH($A167&amp;"-2",Matches!$J$2:$J$201,0))=""),"",IF(AND($C167&lt;&gt;"",INDEX(Matches!$F$2:$F$201,MATCH($A167&amp;"-2",Matches!$J$2:$J$201,0))&lt;&gt;"",$C167&gt;=INDEX(Matches!$F$2:$F$201,MATCH($A167&amp;"-2",Matches!$J$2:$J$201,0))),"",IF(AND(F167=INDEX(Matches!$G$2:$G$201,MATCH($A167&amp;"-2",Matches!$J$2:$J$201,0)),G167=INDEX(Matches!$H$2:$H$201,MATCH($A167&amp;"-2",Matches!$J$2:$J$201,0))),5,IF(SIGN(F167-G167)&lt;&gt;SIGN(INDEX(Matches!$G$2:$G$201,MATCH($A167&amp;"-2",Matches!$J$2:$J$201,0))-INDEX(Matches!$H$2:$H$201,MATCH($A167&amp;"-2",Matches!$J$2:$J$201,0))),0,IF(F167-G167=INDEX(Matches!$G$2:$G$201,MATCH($A167&amp;"-2",Matches!$J$2:$J$201,0))-INDEX(Matches!$H$2:$H$201,MATCH($A167&amp;"-2",Matches!$J$2:$J$201,0)),3,2))))),""))</f>
        <v/>
      </c>
      <c r="Z167" s="12" t="str">
        <f aca="false">IF(OR($B167="",H167="",I167=""),"",IFERROR(IF(OR(INDEX(Matches!$I$2:$I$201,MATCH($A167&amp;"-3",Matches!$J$2:$J$201,0))="Void",INDEX(Matches!$G$2:$G$201,MATCH($A167&amp;"-3",Matches!$J$2:$J$201,0))="",INDEX(Matches!$H$2:$H$201,MATCH($A167&amp;"-3",Matches!$J$2:$J$201,0))=""),"",IF(AND($C167&lt;&gt;"",INDEX(Matches!$F$2:$F$201,MATCH($A167&amp;"-3",Matches!$J$2:$J$201,0))&lt;&gt;"",$C167&gt;=INDEX(Matches!$F$2:$F$201,MATCH($A167&amp;"-3",Matches!$J$2:$J$201,0))),"",IF(AND(H167=INDEX(Matches!$G$2:$G$201,MATCH($A167&amp;"-3",Matches!$J$2:$J$201,0)),I167=INDEX(Matches!$H$2:$H$201,MATCH($A167&amp;"-3",Matches!$J$2:$J$201,0))),5,IF(SIGN(H167-I167)&lt;&gt;SIGN(INDEX(Matches!$G$2:$G$201,MATCH($A167&amp;"-3",Matches!$J$2:$J$201,0))-INDEX(Matches!$H$2:$H$201,MATCH($A167&amp;"-3",Matches!$J$2:$J$201,0))),0,IF(H167-I167=INDEX(Matches!$G$2:$G$201,MATCH($A167&amp;"-3",Matches!$J$2:$J$201,0))-INDEX(Matches!$H$2:$H$201,MATCH($A167&amp;"-3",Matches!$J$2:$J$201,0)),3,2))))),""))</f>
        <v/>
      </c>
      <c r="AA167" s="12" t="str">
        <f aca="false">IF(OR($B167="",J167="",K167=""),"",IFERROR(IF(OR(INDEX(Matches!$I$2:$I$201,MATCH($A167&amp;"-4",Matches!$J$2:$J$201,0))="Void",INDEX(Matches!$G$2:$G$201,MATCH($A167&amp;"-4",Matches!$J$2:$J$201,0))="",INDEX(Matches!$H$2:$H$201,MATCH($A167&amp;"-4",Matches!$J$2:$J$201,0))=""),"",IF(AND($C167&lt;&gt;"",INDEX(Matches!$F$2:$F$201,MATCH($A167&amp;"-4",Matches!$J$2:$J$201,0))&lt;&gt;"",$C167&gt;=INDEX(Matches!$F$2:$F$201,MATCH($A167&amp;"-4",Matches!$J$2:$J$201,0))),"",IF(AND(J167=INDEX(Matches!$G$2:$G$201,MATCH($A167&amp;"-4",Matches!$J$2:$J$201,0)),K167=INDEX(Matches!$H$2:$H$201,MATCH($A167&amp;"-4",Matches!$J$2:$J$201,0))),5,IF(SIGN(J167-K167)&lt;&gt;SIGN(INDEX(Matches!$G$2:$G$201,MATCH($A167&amp;"-4",Matches!$J$2:$J$201,0))-INDEX(Matches!$H$2:$H$201,MATCH($A167&amp;"-4",Matches!$J$2:$J$201,0))),0,IF(J167-K167=INDEX(Matches!$G$2:$G$201,MATCH($A167&amp;"-4",Matches!$J$2:$J$201,0))-INDEX(Matches!$H$2:$H$201,MATCH($A167&amp;"-4",Matches!$J$2:$J$201,0)),3,2))))),""))</f>
        <v/>
      </c>
      <c r="AB167" s="12" t="str">
        <f aca="false">IF(OR($B167="",L167="",M167=""),"",IFERROR(IF(OR(INDEX(Matches!$I$2:$I$201,MATCH($A167&amp;"-5",Matches!$J$2:$J$201,0))="Void",INDEX(Matches!$G$2:$G$201,MATCH($A167&amp;"-5",Matches!$J$2:$J$201,0))="",INDEX(Matches!$H$2:$H$201,MATCH($A167&amp;"-5",Matches!$J$2:$J$201,0))=""),"",IF(AND($C167&lt;&gt;"",INDEX(Matches!$F$2:$F$201,MATCH($A167&amp;"-5",Matches!$J$2:$J$201,0))&lt;&gt;"",$C167&gt;=INDEX(Matches!$F$2:$F$201,MATCH($A167&amp;"-5",Matches!$J$2:$J$201,0))),"",IF(AND(L167=INDEX(Matches!$G$2:$G$201,MATCH($A167&amp;"-5",Matches!$J$2:$J$201,0)),M167=INDEX(Matches!$H$2:$H$201,MATCH($A167&amp;"-5",Matches!$J$2:$J$201,0))),5,IF(SIGN(L167-M167)&lt;&gt;SIGN(INDEX(Matches!$G$2:$G$201,MATCH($A167&amp;"-5",Matches!$J$2:$J$201,0))-INDEX(Matches!$H$2:$H$201,MATCH($A167&amp;"-5",Matches!$J$2:$J$201,0))),0,IF(L167-M167=INDEX(Matches!$G$2:$G$201,MATCH($A167&amp;"-5",Matches!$J$2:$J$201,0))-INDEX(Matches!$H$2:$H$201,MATCH($A167&amp;"-5",Matches!$J$2:$J$201,0)),3,2))))),""))</f>
        <v/>
      </c>
      <c r="AC167" s="12" t="str">
        <f aca="false">IF(OR($B167="",N167="",O167=""),"",IFERROR(IF(OR(INDEX(Matches!$I$2:$I$201,MATCH($A167&amp;"-6",Matches!$J$2:$J$201,0))="Void",INDEX(Matches!$G$2:$G$201,MATCH($A167&amp;"-6",Matches!$J$2:$J$201,0))="",INDEX(Matches!$H$2:$H$201,MATCH($A167&amp;"-6",Matches!$J$2:$J$201,0))=""),"",IF(AND($C167&lt;&gt;"",INDEX(Matches!$F$2:$F$201,MATCH($A167&amp;"-6",Matches!$J$2:$J$201,0))&lt;&gt;"",$C167&gt;=INDEX(Matches!$F$2:$F$201,MATCH($A167&amp;"-6",Matches!$J$2:$J$201,0))),"",IF(AND(N167=INDEX(Matches!$G$2:$G$201,MATCH($A167&amp;"-6",Matches!$J$2:$J$201,0)),O167=INDEX(Matches!$H$2:$H$201,MATCH($A167&amp;"-6",Matches!$J$2:$J$201,0))),5,IF(SIGN(N167-O167)&lt;&gt;SIGN(INDEX(Matches!$G$2:$G$201,MATCH($A167&amp;"-6",Matches!$J$2:$J$201,0))-INDEX(Matches!$H$2:$H$201,MATCH($A167&amp;"-6",Matches!$J$2:$J$201,0))),0,IF(N167-O167=INDEX(Matches!$G$2:$G$201,MATCH($A167&amp;"-6",Matches!$J$2:$J$201,0))-INDEX(Matches!$H$2:$H$201,MATCH($A167&amp;"-6",Matches!$J$2:$J$201,0)),3,2))))),""))</f>
        <v/>
      </c>
      <c r="AD167" s="12" t="str">
        <f aca="false">IF(OR($B167="",P167="",Q167=""),"",IFERROR(IF(OR(INDEX(Matches!$I$2:$I$201,MATCH($A167&amp;"-7",Matches!$J$2:$J$201,0))="Void",INDEX(Matches!$G$2:$G$201,MATCH($A167&amp;"-7",Matches!$J$2:$J$201,0))="",INDEX(Matches!$H$2:$H$201,MATCH($A167&amp;"-7",Matches!$J$2:$J$201,0))=""),"",IF(AND($C167&lt;&gt;"",INDEX(Matches!$F$2:$F$201,MATCH($A167&amp;"-7",Matches!$J$2:$J$201,0))&lt;&gt;"",$C167&gt;=INDEX(Matches!$F$2:$F$201,MATCH($A167&amp;"-7",Matches!$J$2:$J$201,0))),"",IF(AND(P167=INDEX(Matches!$G$2:$G$201,MATCH($A167&amp;"-7",Matches!$J$2:$J$201,0)),Q167=INDEX(Matches!$H$2:$H$201,MATCH($A167&amp;"-7",Matches!$J$2:$J$201,0))),5,IF(SIGN(P167-Q167)&lt;&gt;SIGN(INDEX(Matches!$G$2:$G$201,MATCH($A167&amp;"-7",Matches!$J$2:$J$201,0))-INDEX(Matches!$H$2:$H$201,MATCH($A167&amp;"-7",Matches!$J$2:$J$201,0))),0,IF(P167-Q167=INDEX(Matches!$G$2:$G$201,MATCH($A167&amp;"-7",Matches!$J$2:$J$201,0))-INDEX(Matches!$H$2:$H$201,MATCH($A167&amp;"-7",Matches!$J$2:$J$201,0)),3,2))))),""))</f>
        <v/>
      </c>
      <c r="AE167" s="12" t="str">
        <f aca="false">IF(OR($B167="",R167="",S167=""),"",IFERROR(IF(OR(INDEX(Matches!$I$2:$I$201,MATCH($A167&amp;"-8",Matches!$J$2:$J$201,0))="Void",INDEX(Matches!$G$2:$G$201,MATCH($A167&amp;"-8",Matches!$J$2:$J$201,0))="",INDEX(Matches!$H$2:$H$201,MATCH($A167&amp;"-8",Matches!$J$2:$J$201,0))=""),"",IF(AND($C167&lt;&gt;"",INDEX(Matches!$F$2:$F$201,MATCH($A167&amp;"-8",Matches!$J$2:$J$201,0))&lt;&gt;"",$C167&gt;=INDEX(Matches!$F$2:$F$201,MATCH($A167&amp;"-8",Matches!$J$2:$J$201,0))),"",IF(AND(R167=INDEX(Matches!$G$2:$G$201,MATCH($A167&amp;"-8",Matches!$J$2:$J$201,0)),S167=INDEX(Matches!$H$2:$H$201,MATCH($A167&amp;"-8",Matches!$J$2:$J$201,0))),5,IF(SIGN(R167-S167)&lt;&gt;SIGN(INDEX(Matches!$G$2:$G$201,MATCH($A167&amp;"-8",Matches!$J$2:$J$201,0))-INDEX(Matches!$H$2:$H$201,MATCH($A167&amp;"-8",Matches!$J$2:$J$201,0))),0,IF(R167-S167=INDEX(Matches!$G$2:$G$201,MATCH($A167&amp;"-8",Matches!$J$2:$J$201,0))-INDEX(Matches!$H$2:$H$201,MATCH($A167&amp;"-8",Matches!$J$2:$J$201,0)),3,2))))),""))</f>
        <v/>
      </c>
      <c r="AF167" s="12" t="str">
        <f aca="false">IF(OR($B167="",T167="",U167=""),"",IFERROR(IF(OR(INDEX(Matches!$I$2:$I$201,MATCH($A167&amp;"-9",Matches!$J$2:$J$201,0))="Void",INDEX(Matches!$G$2:$G$201,MATCH($A167&amp;"-9",Matches!$J$2:$J$201,0))="",INDEX(Matches!$H$2:$H$201,MATCH($A167&amp;"-9",Matches!$J$2:$J$201,0))=""),"",IF(AND($C167&lt;&gt;"",INDEX(Matches!$F$2:$F$201,MATCH($A167&amp;"-9",Matches!$J$2:$J$201,0))&lt;&gt;"",$C167&gt;=INDEX(Matches!$F$2:$F$201,MATCH($A167&amp;"-9",Matches!$J$2:$J$201,0))),"",IF(AND(T167=INDEX(Matches!$G$2:$G$201,MATCH($A167&amp;"-9",Matches!$J$2:$J$201,0)),U167=INDEX(Matches!$H$2:$H$201,MATCH($A167&amp;"-9",Matches!$J$2:$J$201,0))),5,IF(SIGN(T167-U167)&lt;&gt;SIGN(INDEX(Matches!$G$2:$G$201,MATCH($A167&amp;"-9",Matches!$J$2:$J$201,0))-INDEX(Matches!$H$2:$H$201,MATCH($A167&amp;"-9",Matches!$J$2:$J$201,0))),0,IF(T167-U167=INDEX(Matches!$G$2:$G$201,MATCH($A167&amp;"-9",Matches!$J$2:$J$201,0))-INDEX(Matches!$H$2:$H$201,MATCH($A167&amp;"-9",Matches!$J$2:$J$201,0)),3,2))))),""))</f>
        <v/>
      </c>
      <c r="AG167" s="12" t="str">
        <f aca="false">IF(OR($B167="",V167="",W167=""),"",IFERROR(IF(OR(INDEX(Matches!$I$2:$I$201,MATCH($A167&amp;"-10",Matches!$J$2:$J$201,0))="Void",INDEX(Matches!$G$2:$G$201,MATCH($A167&amp;"-10",Matches!$J$2:$J$201,0))="",INDEX(Matches!$H$2:$H$201,MATCH($A167&amp;"-10",Matches!$J$2:$J$201,0))=""),"",IF(AND($C167&lt;&gt;"",INDEX(Matches!$F$2:$F$201,MATCH($A167&amp;"-10",Matches!$J$2:$J$201,0))&lt;&gt;"",$C167&gt;=INDEX(Matches!$F$2:$F$201,MATCH($A167&amp;"-10",Matches!$J$2:$J$201,0))),"",IF(AND(V167=INDEX(Matches!$G$2:$G$201,MATCH($A167&amp;"-10",Matches!$J$2:$J$201,0)),W167=INDEX(Matches!$H$2:$H$201,MATCH($A167&amp;"-10",Matches!$J$2:$J$201,0))),5,IF(SIGN(V167-W167)&lt;&gt;SIGN(INDEX(Matches!$G$2:$G$201,MATCH($A167&amp;"-10",Matches!$J$2:$J$201,0))-INDEX(Matches!$H$2:$H$201,MATCH($A167&amp;"-10",Matches!$J$2:$J$201,0))),0,IF(V167-W167=INDEX(Matches!$G$2:$G$201,MATCH($A167&amp;"-10",Matches!$J$2:$J$201,0))-INDEX(Matches!$H$2:$H$201,MATCH($A167&amp;"-10",Matches!$J$2:$J$201,0)),3,2))))),""))</f>
        <v/>
      </c>
      <c r="AH167" s="13" t="str">
        <f aca="false">IF($B167="","",SUM(X167:AG167))</f>
        <v/>
      </c>
      <c r="AI167" s="12" t="str">
        <f aca="false">IF($B167="","",COUNTIF(X167:AG167,5))</f>
        <v/>
      </c>
      <c r="AJ167" s="12" t="str">
        <f aca="false">IF($B167="","",COUNTIF(X167:AG167,"&gt;=2"))</f>
        <v/>
      </c>
      <c r="AK167" s="12" t="str">
        <f aca="false">IF($B167="","",COUNT(X167:AG167))</f>
        <v/>
      </c>
    </row>
    <row r="168" customFormat="false" ht="15" hidden="false" customHeight="false" outlineLevel="0" collapsed="false">
      <c r="A168" s="7"/>
      <c r="B168" s="7"/>
      <c r="C168" s="11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12" t="str">
        <f aca="false">IF(OR($B168="",D168="",E168=""),"",IFERROR(IF(OR(INDEX(Matches!$I$2:$I$201,MATCH($A168&amp;"-1",Matches!$J$2:$J$201,0))="Void",INDEX(Matches!$G$2:$G$201,MATCH($A168&amp;"-1",Matches!$J$2:$J$201,0))="",INDEX(Matches!$H$2:$H$201,MATCH($A168&amp;"-1",Matches!$J$2:$J$201,0))=""),"",IF(AND($C168&lt;&gt;"",INDEX(Matches!$F$2:$F$201,MATCH($A168&amp;"-1",Matches!$J$2:$J$201,0))&lt;&gt;"",$C168&gt;=INDEX(Matches!$F$2:$F$201,MATCH($A168&amp;"-1",Matches!$J$2:$J$201,0))),"",IF(AND(D168=INDEX(Matches!$G$2:$G$201,MATCH($A168&amp;"-1",Matches!$J$2:$J$201,0)),E168=INDEX(Matches!$H$2:$H$201,MATCH($A168&amp;"-1",Matches!$J$2:$J$201,0))),5,IF(SIGN(D168-E168)&lt;&gt;SIGN(INDEX(Matches!$G$2:$G$201,MATCH($A168&amp;"-1",Matches!$J$2:$J$201,0))-INDEX(Matches!$H$2:$H$201,MATCH($A168&amp;"-1",Matches!$J$2:$J$201,0))),0,IF(D168-E168=INDEX(Matches!$G$2:$G$201,MATCH($A168&amp;"-1",Matches!$J$2:$J$201,0))-INDEX(Matches!$H$2:$H$201,MATCH($A168&amp;"-1",Matches!$J$2:$J$201,0)),3,2))))),""))</f>
        <v/>
      </c>
      <c r="Y168" s="12" t="str">
        <f aca="false">IF(OR($B168="",F168="",G168=""),"",IFERROR(IF(OR(INDEX(Matches!$I$2:$I$201,MATCH($A168&amp;"-2",Matches!$J$2:$J$201,0))="Void",INDEX(Matches!$G$2:$G$201,MATCH($A168&amp;"-2",Matches!$J$2:$J$201,0))="",INDEX(Matches!$H$2:$H$201,MATCH($A168&amp;"-2",Matches!$J$2:$J$201,0))=""),"",IF(AND($C168&lt;&gt;"",INDEX(Matches!$F$2:$F$201,MATCH($A168&amp;"-2",Matches!$J$2:$J$201,0))&lt;&gt;"",$C168&gt;=INDEX(Matches!$F$2:$F$201,MATCH($A168&amp;"-2",Matches!$J$2:$J$201,0))),"",IF(AND(F168=INDEX(Matches!$G$2:$G$201,MATCH($A168&amp;"-2",Matches!$J$2:$J$201,0)),G168=INDEX(Matches!$H$2:$H$201,MATCH($A168&amp;"-2",Matches!$J$2:$J$201,0))),5,IF(SIGN(F168-G168)&lt;&gt;SIGN(INDEX(Matches!$G$2:$G$201,MATCH($A168&amp;"-2",Matches!$J$2:$J$201,0))-INDEX(Matches!$H$2:$H$201,MATCH($A168&amp;"-2",Matches!$J$2:$J$201,0))),0,IF(F168-G168=INDEX(Matches!$G$2:$G$201,MATCH($A168&amp;"-2",Matches!$J$2:$J$201,0))-INDEX(Matches!$H$2:$H$201,MATCH($A168&amp;"-2",Matches!$J$2:$J$201,0)),3,2))))),""))</f>
        <v/>
      </c>
      <c r="Z168" s="12" t="str">
        <f aca="false">IF(OR($B168="",H168="",I168=""),"",IFERROR(IF(OR(INDEX(Matches!$I$2:$I$201,MATCH($A168&amp;"-3",Matches!$J$2:$J$201,0))="Void",INDEX(Matches!$G$2:$G$201,MATCH($A168&amp;"-3",Matches!$J$2:$J$201,0))="",INDEX(Matches!$H$2:$H$201,MATCH($A168&amp;"-3",Matches!$J$2:$J$201,0))=""),"",IF(AND($C168&lt;&gt;"",INDEX(Matches!$F$2:$F$201,MATCH($A168&amp;"-3",Matches!$J$2:$J$201,0))&lt;&gt;"",$C168&gt;=INDEX(Matches!$F$2:$F$201,MATCH($A168&amp;"-3",Matches!$J$2:$J$201,0))),"",IF(AND(H168=INDEX(Matches!$G$2:$G$201,MATCH($A168&amp;"-3",Matches!$J$2:$J$201,0)),I168=INDEX(Matches!$H$2:$H$201,MATCH($A168&amp;"-3",Matches!$J$2:$J$201,0))),5,IF(SIGN(H168-I168)&lt;&gt;SIGN(INDEX(Matches!$G$2:$G$201,MATCH($A168&amp;"-3",Matches!$J$2:$J$201,0))-INDEX(Matches!$H$2:$H$201,MATCH($A168&amp;"-3",Matches!$J$2:$J$201,0))),0,IF(H168-I168=INDEX(Matches!$G$2:$G$201,MATCH($A168&amp;"-3",Matches!$J$2:$J$201,0))-INDEX(Matches!$H$2:$H$201,MATCH($A168&amp;"-3",Matches!$J$2:$J$201,0)),3,2))))),""))</f>
        <v/>
      </c>
      <c r="AA168" s="12" t="str">
        <f aca="false">IF(OR($B168="",J168="",K168=""),"",IFERROR(IF(OR(INDEX(Matches!$I$2:$I$201,MATCH($A168&amp;"-4",Matches!$J$2:$J$201,0))="Void",INDEX(Matches!$G$2:$G$201,MATCH($A168&amp;"-4",Matches!$J$2:$J$201,0))="",INDEX(Matches!$H$2:$H$201,MATCH($A168&amp;"-4",Matches!$J$2:$J$201,0))=""),"",IF(AND($C168&lt;&gt;"",INDEX(Matches!$F$2:$F$201,MATCH($A168&amp;"-4",Matches!$J$2:$J$201,0))&lt;&gt;"",$C168&gt;=INDEX(Matches!$F$2:$F$201,MATCH($A168&amp;"-4",Matches!$J$2:$J$201,0))),"",IF(AND(J168=INDEX(Matches!$G$2:$G$201,MATCH($A168&amp;"-4",Matches!$J$2:$J$201,0)),K168=INDEX(Matches!$H$2:$H$201,MATCH($A168&amp;"-4",Matches!$J$2:$J$201,0))),5,IF(SIGN(J168-K168)&lt;&gt;SIGN(INDEX(Matches!$G$2:$G$201,MATCH($A168&amp;"-4",Matches!$J$2:$J$201,0))-INDEX(Matches!$H$2:$H$201,MATCH($A168&amp;"-4",Matches!$J$2:$J$201,0))),0,IF(J168-K168=INDEX(Matches!$G$2:$G$201,MATCH($A168&amp;"-4",Matches!$J$2:$J$201,0))-INDEX(Matches!$H$2:$H$201,MATCH($A168&amp;"-4",Matches!$J$2:$J$201,0)),3,2))))),""))</f>
        <v/>
      </c>
      <c r="AB168" s="12" t="str">
        <f aca="false">IF(OR($B168="",L168="",M168=""),"",IFERROR(IF(OR(INDEX(Matches!$I$2:$I$201,MATCH($A168&amp;"-5",Matches!$J$2:$J$201,0))="Void",INDEX(Matches!$G$2:$G$201,MATCH($A168&amp;"-5",Matches!$J$2:$J$201,0))="",INDEX(Matches!$H$2:$H$201,MATCH($A168&amp;"-5",Matches!$J$2:$J$201,0))=""),"",IF(AND($C168&lt;&gt;"",INDEX(Matches!$F$2:$F$201,MATCH($A168&amp;"-5",Matches!$J$2:$J$201,0))&lt;&gt;"",$C168&gt;=INDEX(Matches!$F$2:$F$201,MATCH($A168&amp;"-5",Matches!$J$2:$J$201,0))),"",IF(AND(L168=INDEX(Matches!$G$2:$G$201,MATCH($A168&amp;"-5",Matches!$J$2:$J$201,0)),M168=INDEX(Matches!$H$2:$H$201,MATCH($A168&amp;"-5",Matches!$J$2:$J$201,0))),5,IF(SIGN(L168-M168)&lt;&gt;SIGN(INDEX(Matches!$G$2:$G$201,MATCH($A168&amp;"-5",Matches!$J$2:$J$201,0))-INDEX(Matches!$H$2:$H$201,MATCH($A168&amp;"-5",Matches!$J$2:$J$201,0))),0,IF(L168-M168=INDEX(Matches!$G$2:$G$201,MATCH($A168&amp;"-5",Matches!$J$2:$J$201,0))-INDEX(Matches!$H$2:$H$201,MATCH($A168&amp;"-5",Matches!$J$2:$J$201,0)),3,2))))),""))</f>
        <v/>
      </c>
      <c r="AC168" s="12" t="str">
        <f aca="false">IF(OR($B168="",N168="",O168=""),"",IFERROR(IF(OR(INDEX(Matches!$I$2:$I$201,MATCH($A168&amp;"-6",Matches!$J$2:$J$201,0))="Void",INDEX(Matches!$G$2:$G$201,MATCH($A168&amp;"-6",Matches!$J$2:$J$201,0))="",INDEX(Matches!$H$2:$H$201,MATCH($A168&amp;"-6",Matches!$J$2:$J$201,0))=""),"",IF(AND($C168&lt;&gt;"",INDEX(Matches!$F$2:$F$201,MATCH($A168&amp;"-6",Matches!$J$2:$J$201,0))&lt;&gt;"",$C168&gt;=INDEX(Matches!$F$2:$F$201,MATCH($A168&amp;"-6",Matches!$J$2:$J$201,0))),"",IF(AND(N168=INDEX(Matches!$G$2:$G$201,MATCH($A168&amp;"-6",Matches!$J$2:$J$201,0)),O168=INDEX(Matches!$H$2:$H$201,MATCH($A168&amp;"-6",Matches!$J$2:$J$201,0))),5,IF(SIGN(N168-O168)&lt;&gt;SIGN(INDEX(Matches!$G$2:$G$201,MATCH($A168&amp;"-6",Matches!$J$2:$J$201,0))-INDEX(Matches!$H$2:$H$201,MATCH($A168&amp;"-6",Matches!$J$2:$J$201,0))),0,IF(N168-O168=INDEX(Matches!$G$2:$G$201,MATCH($A168&amp;"-6",Matches!$J$2:$J$201,0))-INDEX(Matches!$H$2:$H$201,MATCH($A168&amp;"-6",Matches!$J$2:$J$201,0)),3,2))))),""))</f>
        <v/>
      </c>
      <c r="AD168" s="12" t="str">
        <f aca="false">IF(OR($B168="",P168="",Q168=""),"",IFERROR(IF(OR(INDEX(Matches!$I$2:$I$201,MATCH($A168&amp;"-7",Matches!$J$2:$J$201,0))="Void",INDEX(Matches!$G$2:$G$201,MATCH($A168&amp;"-7",Matches!$J$2:$J$201,0))="",INDEX(Matches!$H$2:$H$201,MATCH($A168&amp;"-7",Matches!$J$2:$J$201,0))=""),"",IF(AND($C168&lt;&gt;"",INDEX(Matches!$F$2:$F$201,MATCH($A168&amp;"-7",Matches!$J$2:$J$201,0))&lt;&gt;"",$C168&gt;=INDEX(Matches!$F$2:$F$201,MATCH($A168&amp;"-7",Matches!$J$2:$J$201,0))),"",IF(AND(P168=INDEX(Matches!$G$2:$G$201,MATCH($A168&amp;"-7",Matches!$J$2:$J$201,0)),Q168=INDEX(Matches!$H$2:$H$201,MATCH($A168&amp;"-7",Matches!$J$2:$J$201,0))),5,IF(SIGN(P168-Q168)&lt;&gt;SIGN(INDEX(Matches!$G$2:$G$201,MATCH($A168&amp;"-7",Matches!$J$2:$J$201,0))-INDEX(Matches!$H$2:$H$201,MATCH($A168&amp;"-7",Matches!$J$2:$J$201,0))),0,IF(P168-Q168=INDEX(Matches!$G$2:$G$201,MATCH($A168&amp;"-7",Matches!$J$2:$J$201,0))-INDEX(Matches!$H$2:$H$201,MATCH($A168&amp;"-7",Matches!$J$2:$J$201,0)),3,2))))),""))</f>
        <v/>
      </c>
      <c r="AE168" s="12" t="str">
        <f aca="false">IF(OR($B168="",R168="",S168=""),"",IFERROR(IF(OR(INDEX(Matches!$I$2:$I$201,MATCH($A168&amp;"-8",Matches!$J$2:$J$201,0))="Void",INDEX(Matches!$G$2:$G$201,MATCH($A168&amp;"-8",Matches!$J$2:$J$201,0))="",INDEX(Matches!$H$2:$H$201,MATCH($A168&amp;"-8",Matches!$J$2:$J$201,0))=""),"",IF(AND($C168&lt;&gt;"",INDEX(Matches!$F$2:$F$201,MATCH($A168&amp;"-8",Matches!$J$2:$J$201,0))&lt;&gt;"",$C168&gt;=INDEX(Matches!$F$2:$F$201,MATCH($A168&amp;"-8",Matches!$J$2:$J$201,0))),"",IF(AND(R168=INDEX(Matches!$G$2:$G$201,MATCH($A168&amp;"-8",Matches!$J$2:$J$201,0)),S168=INDEX(Matches!$H$2:$H$201,MATCH($A168&amp;"-8",Matches!$J$2:$J$201,0))),5,IF(SIGN(R168-S168)&lt;&gt;SIGN(INDEX(Matches!$G$2:$G$201,MATCH($A168&amp;"-8",Matches!$J$2:$J$201,0))-INDEX(Matches!$H$2:$H$201,MATCH($A168&amp;"-8",Matches!$J$2:$J$201,0))),0,IF(R168-S168=INDEX(Matches!$G$2:$G$201,MATCH($A168&amp;"-8",Matches!$J$2:$J$201,0))-INDEX(Matches!$H$2:$H$201,MATCH($A168&amp;"-8",Matches!$J$2:$J$201,0)),3,2))))),""))</f>
        <v/>
      </c>
      <c r="AF168" s="12" t="str">
        <f aca="false">IF(OR($B168="",T168="",U168=""),"",IFERROR(IF(OR(INDEX(Matches!$I$2:$I$201,MATCH($A168&amp;"-9",Matches!$J$2:$J$201,0))="Void",INDEX(Matches!$G$2:$G$201,MATCH($A168&amp;"-9",Matches!$J$2:$J$201,0))="",INDEX(Matches!$H$2:$H$201,MATCH($A168&amp;"-9",Matches!$J$2:$J$201,0))=""),"",IF(AND($C168&lt;&gt;"",INDEX(Matches!$F$2:$F$201,MATCH($A168&amp;"-9",Matches!$J$2:$J$201,0))&lt;&gt;"",$C168&gt;=INDEX(Matches!$F$2:$F$201,MATCH($A168&amp;"-9",Matches!$J$2:$J$201,0))),"",IF(AND(T168=INDEX(Matches!$G$2:$G$201,MATCH($A168&amp;"-9",Matches!$J$2:$J$201,0)),U168=INDEX(Matches!$H$2:$H$201,MATCH($A168&amp;"-9",Matches!$J$2:$J$201,0))),5,IF(SIGN(T168-U168)&lt;&gt;SIGN(INDEX(Matches!$G$2:$G$201,MATCH($A168&amp;"-9",Matches!$J$2:$J$201,0))-INDEX(Matches!$H$2:$H$201,MATCH($A168&amp;"-9",Matches!$J$2:$J$201,0))),0,IF(T168-U168=INDEX(Matches!$G$2:$G$201,MATCH($A168&amp;"-9",Matches!$J$2:$J$201,0))-INDEX(Matches!$H$2:$H$201,MATCH($A168&amp;"-9",Matches!$J$2:$J$201,0)),3,2))))),""))</f>
        <v/>
      </c>
      <c r="AG168" s="12" t="str">
        <f aca="false">IF(OR($B168="",V168="",W168=""),"",IFERROR(IF(OR(INDEX(Matches!$I$2:$I$201,MATCH($A168&amp;"-10",Matches!$J$2:$J$201,0))="Void",INDEX(Matches!$G$2:$G$201,MATCH($A168&amp;"-10",Matches!$J$2:$J$201,0))="",INDEX(Matches!$H$2:$H$201,MATCH($A168&amp;"-10",Matches!$J$2:$J$201,0))=""),"",IF(AND($C168&lt;&gt;"",INDEX(Matches!$F$2:$F$201,MATCH($A168&amp;"-10",Matches!$J$2:$J$201,0))&lt;&gt;"",$C168&gt;=INDEX(Matches!$F$2:$F$201,MATCH($A168&amp;"-10",Matches!$J$2:$J$201,0))),"",IF(AND(V168=INDEX(Matches!$G$2:$G$201,MATCH($A168&amp;"-10",Matches!$J$2:$J$201,0)),W168=INDEX(Matches!$H$2:$H$201,MATCH($A168&amp;"-10",Matches!$J$2:$J$201,0))),5,IF(SIGN(V168-W168)&lt;&gt;SIGN(INDEX(Matches!$G$2:$G$201,MATCH($A168&amp;"-10",Matches!$J$2:$J$201,0))-INDEX(Matches!$H$2:$H$201,MATCH($A168&amp;"-10",Matches!$J$2:$J$201,0))),0,IF(V168-W168=INDEX(Matches!$G$2:$G$201,MATCH($A168&amp;"-10",Matches!$J$2:$J$201,0))-INDEX(Matches!$H$2:$H$201,MATCH($A168&amp;"-10",Matches!$J$2:$J$201,0)),3,2))))),""))</f>
        <v/>
      </c>
      <c r="AH168" s="13" t="str">
        <f aca="false">IF($B168="","",SUM(X168:AG168))</f>
        <v/>
      </c>
      <c r="AI168" s="12" t="str">
        <f aca="false">IF($B168="","",COUNTIF(X168:AG168,5))</f>
        <v/>
      </c>
      <c r="AJ168" s="12" t="str">
        <f aca="false">IF($B168="","",COUNTIF(X168:AG168,"&gt;=2"))</f>
        <v/>
      </c>
      <c r="AK168" s="12" t="str">
        <f aca="false">IF($B168="","",COUNT(X168:AG168))</f>
        <v/>
      </c>
    </row>
    <row r="169" customFormat="false" ht="15" hidden="false" customHeight="false" outlineLevel="0" collapsed="false">
      <c r="A169" s="7"/>
      <c r="B169" s="7"/>
      <c r="C169" s="11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12" t="str">
        <f aca="false">IF(OR($B169="",D169="",E169=""),"",IFERROR(IF(OR(INDEX(Matches!$I$2:$I$201,MATCH($A169&amp;"-1",Matches!$J$2:$J$201,0))="Void",INDEX(Matches!$G$2:$G$201,MATCH($A169&amp;"-1",Matches!$J$2:$J$201,0))="",INDEX(Matches!$H$2:$H$201,MATCH($A169&amp;"-1",Matches!$J$2:$J$201,0))=""),"",IF(AND($C169&lt;&gt;"",INDEX(Matches!$F$2:$F$201,MATCH($A169&amp;"-1",Matches!$J$2:$J$201,0))&lt;&gt;"",$C169&gt;=INDEX(Matches!$F$2:$F$201,MATCH($A169&amp;"-1",Matches!$J$2:$J$201,0))),"",IF(AND(D169=INDEX(Matches!$G$2:$G$201,MATCH($A169&amp;"-1",Matches!$J$2:$J$201,0)),E169=INDEX(Matches!$H$2:$H$201,MATCH($A169&amp;"-1",Matches!$J$2:$J$201,0))),5,IF(SIGN(D169-E169)&lt;&gt;SIGN(INDEX(Matches!$G$2:$G$201,MATCH($A169&amp;"-1",Matches!$J$2:$J$201,0))-INDEX(Matches!$H$2:$H$201,MATCH($A169&amp;"-1",Matches!$J$2:$J$201,0))),0,IF(D169-E169=INDEX(Matches!$G$2:$G$201,MATCH($A169&amp;"-1",Matches!$J$2:$J$201,0))-INDEX(Matches!$H$2:$H$201,MATCH($A169&amp;"-1",Matches!$J$2:$J$201,0)),3,2))))),""))</f>
        <v/>
      </c>
      <c r="Y169" s="12" t="str">
        <f aca="false">IF(OR($B169="",F169="",G169=""),"",IFERROR(IF(OR(INDEX(Matches!$I$2:$I$201,MATCH($A169&amp;"-2",Matches!$J$2:$J$201,0))="Void",INDEX(Matches!$G$2:$G$201,MATCH($A169&amp;"-2",Matches!$J$2:$J$201,0))="",INDEX(Matches!$H$2:$H$201,MATCH($A169&amp;"-2",Matches!$J$2:$J$201,0))=""),"",IF(AND($C169&lt;&gt;"",INDEX(Matches!$F$2:$F$201,MATCH($A169&amp;"-2",Matches!$J$2:$J$201,0))&lt;&gt;"",$C169&gt;=INDEX(Matches!$F$2:$F$201,MATCH($A169&amp;"-2",Matches!$J$2:$J$201,0))),"",IF(AND(F169=INDEX(Matches!$G$2:$G$201,MATCH($A169&amp;"-2",Matches!$J$2:$J$201,0)),G169=INDEX(Matches!$H$2:$H$201,MATCH($A169&amp;"-2",Matches!$J$2:$J$201,0))),5,IF(SIGN(F169-G169)&lt;&gt;SIGN(INDEX(Matches!$G$2:$G$201,MATCH($A169&amp;"-2",Matches!$J$2:$J$201,0))-INDEX(Matches!$H$2:$H$201,MATCH($A169&amp;"-2",Matches!$J$2:$J$201,0))),0,IF(F169-G169=INDEX(Matches!$G$2:$G$201,MATCH($A169&amp;"-2",Matches!$J$2:$J$201,0))-INDEX(Matches!$H$2:$H$201,MATCH($A169&amp;"-2",Matches!$J$2:$J$201,0)),3,2))))),""))</f>
        <v/>
      </c>
      <c r="Z169" s="12" t="str">
        <f aca="false">IF(OR($B169="",H169="",I169=""),"",IFERROR(IF(OR(INDEX(Matches!$I$2:$I$201,MATCH($A169&amp;"-3",Matches!$J$2:$J$201,0))="Void",INDEX(Matches!$G$2:$G$201,MATCH($A169&amp;"-3",Matches!$J$2:$J$201,0))="",INDEX(Matches!$H$2:$H$201,MATCH($A169&amp;"-3",Matches!$J$2:$J$201,0))=""),"",IF(AND($C169&lt;&gt;"",INDEX(Matches!$F$2:$F$201,MATCH($A169&amp;"-3",Matches!$J$2:$J$201,0))&lt;&gt;"",$C169&gt;=INDEX(Matches!$F$2:$F$201,MATCH($A169&amp;"-3",Matches!$J$2:$J$201,0))),"",IF(AND(H169=INDEX(Matches!$G$2:$G$201,MATCH($A169&amp;"-3",Matches!$J$2:$J$201,0)),I169=INDEX(Matches!$H$2:$H$201,MATCH($A169&amp;"-3",Matches!$J$2:$J$201,0))),5,IF(SIGN(H169-I169)&lt;&gt;SIGN(INDEX(Matches!$G$2:$G$201,MATCH($A169&amp;"-3",Matches!$J$2:$J$201,0))-INDEX(Matches!$H$2:$H$201,MATCH($A169&amp;"-3",Matches!$J$2:$J$201,0))),0,IF(H169-I169=INDEX(Matches!$G$2:$G$201,MATCH($A169&amp;"-3",Matches!$J$2:$J$201,0))-INDEX(Matches!$H$2:$H$201,MATCH($A169&amp;"-3",Matches!$J$2:$J$201,0)),3,2))))),""))</f>
        <v/>
      </c>
      <c r="AA169" s="12" t="str">
        <f aca="false">IF(OR($B169="",J169="",K169=""),"",IFERROR(IF(OR(INDEX(Matches!$I$2:$I$201,MATCH($A169&amp;"-4",Matches!$J$2:$J$201,0))="Void",INDEX(Matches!$G$2:$G$201,MATCH($A169&amp;"-4",Matches!$J$2:$J$201,0))="",INDEX(Matches!$H$2:$H$201,MATCH($A169&amp;"-4",Matches!$J$2:$J$201,0))=""),"",IF(AND($C169&lt;&gt;"",INDEX(Matches!$F$2:$F$201,MATCH($A169&amp;"-4",Matches!$J$2:$J$201,0))&lt;&gt;"",$C169&gt;=INDEX(Matches!$F$2:$F$201,MATCH($A169&amp;"-4",Matches!$J$2:$J$201,0))),"",IF(AND(J169=INDEX(Matches!$G$2:$G$201,MATCH($A169&amp;"-4",Matches!$J$2:$J$201,0)),K169=INDEX(Matches!$H$2:$H$201,MATCH($A169&amp;"-4",Matches!$J$2:$J$201,0))),5,IF(SIGN(J169-K169)&lt;&gt;SIGN(INDEX(Matches!$G$2:$G$201,MATCH($A169&amp;"-4",Matches!$J$2:$J$201,0))-INDEX(Matches!$H$2:$H$201,MATCH($A169&amp;"-4",Matches!$J$2:$J$201,0))),0,IF(J169-K169=INDEX(Matches!$G$2:$G$201,MATCH($A169&amp;"-4",Matches!$J$2:$J$201,0))-INDEX(Matches!$H$2:$H$201,MATCH($A169&amp;"-4",Matches!$J$2:$J$201,0)),3,2))))),""))</f>
        <v/>
      </c>
      <c r="AB169" s="12" t="str">
        <f aca="false">IF(OR($B169="",L169="",M169=""),"",IFERROR(IF(OR(INDEX(Matches!$I$2:$I$201,MATCH($A169&amp;"-5",Matches!$J$2:$J$201,0))="Void",INDEX(Matches!$G$2:$G$201,MATCH($A169&amp;"-5",Matches!$J$2:$J$201,0))="",INDEX(Matches!$H$2:$H$201,MATCH($A169&amp;"-5",Matches!$J$2:$J$201,0))=""),"",IF(AND($C169&lt;&gt;"",INDEX(Matches!$F$2:$F$201,MATCH($A169&amp;"-5",Matches!$J$2:$J$201,0))&lt;&gt;"",$C169&gt;=INDEX(Matches!$F$2:$F$201,MATCH($A169&amp;"-5",Matches!$J$2:$J$201,0))),"",IF(AND(L169=INDEX(Matches!$G$2:$G$201,MATCH($A169&amp;"-5",Matches!$J$2:$J$201,0)),M169=INDEX(Matches!$H$2:$H$201,MATCH($A169&amp;"-5",Matches!$J$2:$J$201,0))),5,IF(SIGN(L169-M169)&lt;&gt;SIGN(INDEX(Matches!$G$2:$G$201,MATCH($A169&amp;"-5",Matches!$J$2:$J$201,0))-INDEX(Matches!$H$2:$H$201,MATCH($A169&amp;"-5",Matches!$J$2:$J$201,0))),0,IF(L169-M169=INDEX(Matches!$G$2:$G$201,MATCH($A169&amp;"-5",Matches!$J$2:$J$201,0))-INDEX(Matches!$H$2:$H$201,MATCH($A169&amp;"-5",Matches!$J$2:$J$201,0)),3,2))))),""))</f>
        <v/>
      </c>
      <c r="AC169" s="12" t="str">
        <f aca="false">IF(OR($B169="",N169="",O169=""),"",IFERROR(IF(OR(INDEX(Matches!$I$2:$I$201,MATCH($A169&amp;"-6",Matches!$J$2:$J$201,0))="Void",INDEX(Matches!$G$2:$G$201,MATCH($A169&amp;"-6",Matches!$J$2:$J$201,0))="",INDEX(Matches!$H$2:$H$201,MATCH($A169&amp;"-6",Matches!$J$2:$J$201,0))=""),"",IF(AND($C169&lt;&gt;"",INDEX(Matches!$F$2:$F$201,MATCH($A169&amp;"-6",Matches!$J$2:$J$201,0))&lt;&gt;"",$C169&gt;=INDEX(Matches!$F$2:$F$201,MATCH($A169&amp;"-6",Matches!$J$2:$J$201,0))),"",IF(AND(N169=INDEX(Matches!$G$2:$G$201,MATCH($A169&amp;"-6",Matches!$J$2:$J$201,0)),O169=INDEX(Matches!$H$2:$H$201,MATCH($A169&amp;"-6",Matches!$J$2:$J$201,0))),5,IF(SIGN(N169-O169)&lt;&gt;SIGN(INDEX(Matches!$G$2:$G$201,MATCH($A169&amp;"-6",Matches!$J$2:$J$201,0))-INDEX(Matches!$H$2:$H$201,MATCH($A169&amp;"-6",Matches!$J$2:$J$201,0))),0,IF(N169-O169=INDEX(Matches!$G$2:$G$201,MATCH($A169&amp;"-6",Matches!$J$2:$J$201,0))-INDEX(Matches!$H$2:$H$201,MATCH($A169&amp;"-6",Matches!$J$2:$J$201,0)),3,2))))),""))</f>
        <v/>
      </c>
      <c r="AD169" s="12" t="str">
        <f aca="false">IF(OR($B169="",P169="",Q169=""),"",IFERROR(IF(OR(INDEX(Matches!$I$2:$I$201,MATCH($A169&amp;"-7",Matches!$J$2:$J$201,0))="Void",INDEX(Matches!$G$2:$G$201,MATCH($A169&amp;"-7",Matches!$J$2:$J$201,0))="",INDEX(Matches!$H$2:$H$201,MATCH($A169&amp;"-7",Matches!$J$2:$J$201,0))=""),"",IF(AND($C169&lt;&gt;"",INDEX(Matches!$F$2:$F$201,MATCH($A169&amp;"-7",Matches!$J$2:$J$201,0))&lt;&gt;"",$C169&gt;=INDEX(Matches!$F$2:$F$201,MATCH($A169&amp;"-7",Matches!$J$2:$J$201,0))),"",IF(AND(P169=INDEX(Matches!$G$2:$G$201,MATCH($A169&amp;"-7",Matches!$J$2:$J$201,0)),Q169=INDEX(Matches!$H$2:$H$201,MATCH($A169&amp;"-7",Matches!$J$2:$J$201,0))),5,IF(SIGN(P169-Q169)&lt;&gt;SIGN(INDEX(Matches!$G$2:$G$201,MATCH($A169&amp;"-7",Matches!$J$2:$J$201,0))-INDEX(Matches!$H$2:$H$201,MATCH($A169&amp;"-7",Matches!$J$2:$J$201,0))),0,IF(P169-Q169=INDEX(Matches!$G$2:$G$201,MATCH($A169&amp;"-7",Matches!$J$2:$J$201,0))-INDEX(Matches!$H$2:$H$201,MATCH($A169&amp;"-7",Matches!$J$2:$J$201,0)),3,2))))),""))</f>
        <v/>
      </c>
      <c r="AE169" s="12" t="str">
        <f aca="false">IF(OR($B169="",R169="",S169=""),"",IFERROR(IF(OR(INDEX(Matches!$I$2:$I$201,MATCH($A169&amp;"-8",Matches!$J$2:$J$201,0))="Void",INDEX(Matches!$G$2:$G$201,MATCH($A169&amp;"-8",Matches!$J$2:$J$201,0))="",INDEX(Matches!$H$2:$H$201,MATCH($A169&amp;"-8",Matches!$J$2:$J$201,0))=""),"",IF(AND($C169&lt;&gt;"",INDEX(Matches!$F$2:$F$201,MATCH($A169&amp;"-8",Matches!$J$2:$J$201,0))&lt;&gt;"",$C169&gt;=INDEX(Matches!$F$2:$F$201,MATCH($A169&amp;"-8",Matches!$J$2:$J$201,0))),"",IF(AND(R169=INDEX(Matches!$G$2:$G$201,MATCH($A169&amp;"-8",Matches!$J$2:$J$201,0)),S169=INDEX(Matches!$H$2:$H$201,MATCH($A169&amp;"-8",Matches!$J$2:$J$201,0))),5,IF(SIGN(R169-S169)&lt;&gt;SIGN(INDEX(Matches!$G$2:$G$201,MATCH($A169&amp;"-8",Matches!$J$2:$J$201,0))-INDEX(Matches!$H$2:$H$201,MATCH($A169&amp;"-8",Matches!$J$2:$J$201,0))),0,IF(R169-S169=INDEX(Matches!$G$2:$G$201,MATCH($A169&amp;"-8",Matches!$J$2:$J$201,0))-INDEX(Matches!$H$2:$H$201,MATCH($A169&amp;"-8",Matches!$J$2:$J$201,0)),3,2))))),""))</f>
        <v/>
      </c>
      <c r="AF169" s="12" t="str">
        <f aca="false">IF(OR($B169="",T169="",U169=""),"",IFERROR(IF(OR(INDEX(Matches!$I$2:$I$201,MATCH($A169&amp;"-9",Matches!$J$2:$J$201,0))="Void",INDEX(Matches!$G$2:$G$201,MATCH($A169&amp;"-9",Matches!$J$2:$J$201,0))="",INDEX(Matches!$H$2:$H$201,MATCH($A169&amp;"-9",Matches!$J$2:$J$201,0))=""),"",IF(AND($C169&lt;&gt;"",INDEX(Matches!$F$2:$F$201,MATCH($A169&amp;"-9",Matches!$J$2:$J$201,0))&lt;&gt;"",$C169&gt;=INDEX(Matches!$F$2:$F$201,MATCH($A169&amp;"-9",Matches!$J$2:$J$201,0))),"",IF(AND(T169=INDEX(Matches!$G$2:$G$201,MATCH($A169&amp;"-9",Matches!$J$2:$J$201,0)),U169=INDEX(Matches!$H$2:$H$201,MATCH($A169&amp;"-9",Matches!$J$2:$J$201,0))),5,IF(SIGN(T169-U169)&lt;&gt;SIGN(INDEX(Matches!$G$2:$G$201,MATCH($A169&amp;"-9",Matches!$J$2:$J$201,0))-INDEX(Matches!$H$2:$H$201,MATCH($A169&amp;"-9",Matches!$J$2:$J$201,0))),0,IF(T169-U169=INDEX(Matches!$G$2:$G$201,MATCH($A169&amp;"-9",Matches!$J$2:$J$201,0))-INDEX(Matches!$H$2:$H$201,MATCH($A169&amp;"-9",Matches!$J$2:$J$201,0)),3,2))))),""))</f>
        <v/>
      </c>
      <c r="AG169" s="12" t="str">
        <f aca="false">IF(OR($B169="",V169="",W169=""),"",IFERROR(IF(OR(INDEX(Matches!$I$2:$I$201,MATCH($A169&amp;"-10",Matches!$J$2:$J$201,0))="Void",INDEX(Matches!$G$2:$G$201,MATCH($A169&amp;"-10",Matches!$J$2:$J$201,0))="",INDEX(Matches!$H$2:$H$201,MATCH($A169&amp;"-10",Matches!$J$2:$J$201,0))=""),"",IF(AND($C169&lt;&gt;"",INDEX(Matches!$F$2:$F$201,MATCH($A169&amp;"-10",Matches!$J$2:$J$201,0))&lt;&gt;"",$C169&gt;=INDEX(Matches!$F$2:$F$201,MATCH($A169&amp;"-10",Matches!$J$2:$J$201,0))),"",IF(AND(V169=INDEX(Matches!$G$2:$G$201,MATCH($A169&amp;"-10",Matches!$J$2:$J$201,0)),W169=INDEX(Matches!$H$2:$H$201,MATCH($A169&amp;"-10",Matches!$J$2:$J$201,0))),5,IF(SIGN(V169-W169)&lt;&gt;SIGN(INDEX(Matches!$G$2:$G$201,MATCH($A169&amp;"-10",Matches!$J$2:$J$201,0))-INDEX(Matches!$H$2:$H$201,MATCH($A169&amp;"-10",Matches!$J$2:$J$201,0))),0,IF(V169-W169=INDEX(Matches!$G$2:$G$201,MATCH($A169&amp;"-10",Matches!$J$2:$J$201,0))-INDEX(Matches!$H$2:$H$201,MATCH($A169&amp;"-10",Matches!$J$2:$J$201,0)),3,2))))),""))</f>
        <v/>
      </c>
      <c r="AH169" s="13" t="str">
        <f aca="false">IF($B169="","",SUM(X169:AG169))</f>
        <v/>
      </c>
      <c r="AI169" s="12" t="str">
        <f aca="false">IF($B169="","",COUNTIF(X169:AG169,5))</f>
        <v/>
      </c>
      <c r="AJ169" s="12" t="str">
        <f aca="false">IF($B169="","",COUNTIF(X169:AG169,"&gt;=2"))</f>
        <v/>
      </c>
      <c r="AK169" s="12" t="str">
        <f aca="false">IF($B169="","",COUNT(X169:AG169))</f>
        <v/>
      </c>
    </row>
    <row r="170" customFormat="false" ht="15" hidden="false" customHeight="false" outlineLevel="0" collapsed="false">
      <c r="A170" s="7"/>
      <c r="B170" s="7"/>
      <c r="C170" s="11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12" t="str">
        <f aca="false">IF(OR($B170="",D170="",E170=""),"",IFERROR(IF(OR(INDEX(Matches!$I$2:$I$201,MATCH($A170&amp;"-1",Matches!$J$2:$J$201,0))="Void",INDEX(Matches!$G$2:$G$201,MATCH($A170&amp;"-1",Matches!$J$2:$J$201,0))="",INDEX(Matches!$H$2:$H$201,MATCH($A170&amp;"-1",Matches!$J$2:$J$201,0))=""),"",IF(AND($C170&lt;&gt;"",INDEX(Matches!$F$2:$F$201,MATCH($A170&amp;"-1",Matches!$J$2:$J$201,0))&lt;&gt;"",$C170&gt;=INDEX(Matches!$F$2:$F$201,MATCH($A170&amp;"-1",Matches!$J$2:$J$201,0))),"",IF(AND(D170=INDEX(Matches!$G$2:$G$201,MATCH($A170&amp;"-1",Matches!$J$2:$J$201,0)),E170=INDEX(Matches!$H$2:$H$201,MATCH($A170&amp;"-1",Matches!$J$2:$J$201,0))),5,IF(SIGN(D170-E170)&lt;&gt;SIGN(INDEX(Matches!$G$2:$G$201,MATCH($A170&amp;"-1",Matches!$J$2:$J$201,0))-INDEX(Matches!$H$2:$H$201,MATCH($A170&amp;"-1",Matches!$J$2:$J$201,0))),0,IF(D170-E170=INDEX(Matches!$G$2:$G$201,MATCH($A170&amp;"-1",Matches!$J$2:$J$201,0))-INDEX(Matches!$H$2:$H$201,MATCH($A170&amp;"-1",Matches!$J$2:$J$201,0)),3,2))))),""))</f>
        <v/>
      </c>
      <c r="Y170" s="12" t="str">
        <f aca="false">IF(OR($B170="",F170="",G170=""),"",IFERROR(IF(OR(INDEX(Matches!$I$2:$I$201,MATCH($A170&amp;"-2",Matches!$J$2:$J$201,0))="Void",INDEX(Matches!$G$2:$G$201,MATCH($A170&amp;"-2",Matches!$J$2:$J$201,0))="",INDEX(Matches!$H$2:$H$201,MATCH($A170&amp;"-2",Matches!$J$2:$J$201,0))=""),"",IF(AND($C170&lt;&gt;"",INDEX(Matches!$F$2:$F$201,MATCH($A170&amp;"-2",Matches!$J$2:$J$201,0))&lt;&gt;"",$C170&gt;=INDEX(Matches!$F$2:$F$201,MATCH($A170&amp;"-2",Matches!$J$2:$J$201,0))),"",IF(AND(F170=INDEX(Matches!$G$2:$G$201,MATCH($A170&amp;"-2",Matches!$J$2:$J$201,0)),G170=INDEX(Matches!$H$2:$H$201,MATCH($A170&amp;"-2",Matches!$J$2:$J$201,0))),5,IF(SIGN(F170-G170)&lt;&gt;SIGN(INDEX(Matches!$G$2:$G$201,MATCH($A170&amp;"-2",Matches!$J$2:$J$201,0))-INDEX(Matches!$H$2:$H$201,MATCH($A170&amp;"-2",Matches!$J$2:$J$201,0))),0,IF(F170-G170=INDEX(Matches!$G$2:$G$201,MATCH($A170&amp;"-2",Matches!$J$2:$J$201,0))-INDEX(Matches!$H$2:$H$201,MATCH($A170&amp;"-2",Matches!$J$2:$J$201,0)),3,2))))),""))</f>
        <v/>
      </c>
      <c r="Z170" s="12" t="str">
        <f aca="false">IF(OR($B170="",H170="",I170=""),"",IFERROR(IF(OR(INDEX(Matches!$I$2:$I$201,MATCH($A170&amp;"-3",Matches!$J$2:$J$201,0))="Void",INDEX(Matches!$G$2:$G$201,MATCH($A170&amp;"-3",Matches!$J$2:$J$201,0))="",INDEX(Matches!$H$2:$H$201,MATCH($A170&amp;"-3",Matches!$J$2:$J$201,0))=""),"",IF(AND($C170&lt;&gt;"",INDEX(Matches!$F$2:$F$201,MATCH($A170&amp;"-3",Matches!$J$2:$J$201,0))&lt;&gt;"",$C170&gt;=INDEX(Matches!$F$2:$F$201,MATCH($A170&amp;"-3",Matches!$J$2:$J$201,0))),"",IF(AND(H170=INDEX(Matches!$G$2:$G$201,MATCH($A170&amp;"-3",Matches!$J$2:$J$201,0)),I170=INDEX(Matches!$H$2:$H$201,MATCH($A170&amp;"-3",Matches!$J$2:$J$201,0))),5,IF(SIGN(H170-I170)&lt;&gt;SIGN(INDEX(Matches!$G$2:$G$201,MATCH($A170&amp;"-3",Matches!$J$2:$J$201,0))-INDEX(Matches!$H$2:$H$201,MATCH($A170&amp;"-3",Matches!$J$2:$J$201,0))),0,IF(H170-I170=INDEX(Matches!$G$2:$G$201,MATCH($A170&amp;"-3",Matches!$J$2:$J$201,0))-INDEX(Matches!$H$2:$H$201,MATCH($A170&amp;"-3",Matches!$J$2:$J$201,0)),3,2))))),""))</f>
        <v/>
      </c>
      <c r="AA170" s="12" t="str">
        <f aca="false">IF(OR($B170="",J170="",K170=""),"",IFERROR(IF(OR(INDEX(Matches!$I$2:$I$201,MATCH($A170&amp;"-4",Matches!$J$2:$J$201,0))="Void",INDEX(Matches!$G$2:$G$201,MATCH($A170&amp;"-4",Matches!$J$2:$J$201,0))="",INDEX(Matches!$H$2:$H$201,MATCH($A170&amp;"-4",Matches!$J$2:$J$201,0))=""),"",IF(AND($C170&lt;&gt;"",INDEX(Matches!$F$2:$F$201,MATCH($A170&amp;"-4",Matches!$J$2:$J$201,0))&lt;&gt;"",$C170&gt;=INDEX(Matches!$F$2:$F$201,MATCH($A170&amp;"-4",Matches!$J$2:$J$201,0))),"",IF(AND(J170=INDEX(Matches!$G$2:$G$201,MATCH($A170&amp;"-4",Matches!$J$2:$J$201,0)),K170=INDEX(Matches!$H$2:$H$201,MATCH($A170&amp;"-4",Matches!$J$2:$J$201,0))),5,IF(SIGN(J170-K170)&lt;&gt;SIGN(INDEX(Matches!$G$2:$G$201,MATCH($A170&amp;"-4",Matches!$J$2:$J$201,0))-INDEX(Matches!$H$2:$H$201,MATCH($A170&amp;"-4",Matches!$J$2:$J$201,0))),0,IF(J170-K170=INDEX(Matches!$G$2:$G$201,MATCH($A170&amp;"-4",Matches!$J$2:$J$201,0))-INDEX(Matches!$H$2:$H$201,MATCH($A170&amp;"-4",Matches!$J$2:$J$201,0)),3,2))))),""))</f>
        <v/>
      </c>
      <c r="AB170" s="12" t="str">
        <f aca="false">IF(OR($B170="",L170="",M170=""),"",IFERROR(IF(OR(INDEX(Matches!$I$2:$I$201,MATCH($A170&amp;"-5",Matches!$J$2:$J$201,0))="Void",INDEX(Matches!$G$2:$G$201,MATCH($A170&amp;"-5",Matches!$J$2:$J$201,0))="",INDEX(Matches!$H$2:$H$201,MATCH($A170&amp;"-5",Matches!$J$2:$J$201,0))=""),"",IF(AND($C170&lt;&gt;"",INDEX(Matches!$F$2:$F$201,MATCH($A170&amp;"-5",Matches!$J$2:$J$201,0))&lt;&gt;"",$C170&gt;=INDEX(Matches!$F$2:$F$201,MATCH($A170&amp;"-5",Matches!$J$2:$J$201,0))),"",IF(AND(L170=INDEX(Matches!$G$2:$G$201,MATCH($A170&amp;"-5",Matches!$J$2:$J$201,0)),M170=INDEX(Matches!$H$2:$H$201,MATCH($A170&amp;"-5",Matches!$J$2:$J$201,0))),5,IF(SIGN(L170-M170)&lt;&gt;SIGN(INDEX(Matches!$G$2:$G$201,MATCH($A170&amp;"-5",Matches!$J$2:$J$201,0))-INDEX(Matches!$H$2:$H$201,MATCH($A170&amp;"-5",Matches!$J$2:$J$201,0))),0,IF(L170-M170=INDEX(Matches!$G$2:$G$201,MATCH($A170&amp;"-5",Matches!$J$2:$J$201,0))-INDEX(Matches!$H$2:$H$201,MATCH($A170&amp;"-5",Matches!$J$2:$J$201,0)),3,2))))),""))</f>
        <v/>
      </c>
      <c r="AC170" s="12" t="str">
        <f aca="false">IF(OR($B170="",N170="",O170=""),"",IFERROR(IF(OR(INDEX(Matches!$I$2:$I$201,MATCH($A170&amp;"-6",Matches!$J$2:$J$201,0))="Void",INDEX(Matches!$G$2:$G$201,MATCH($A170&amp;"-6",Matches!$J$2:$J$201,0))="",INDEX(Matches!$H$2:$H$201,MATCH($A170&amp;"-6",Matches!$J$2:$J$201,0))=""),"",IF(AND($C170&lt;&gt;"",INDEX(Matches!$F$2:$F$201,MATCH($A170&amp;"-6",Matches!$J$2:$J$201,0))&lt;&gt;"",$C170&gt;=INDEX(Matches!$F$2:$F$201,MATCH($A170&amp;"-6",Matches!$J$2:$J$201,0))),"",IF(AND(N170=INDEX(Matches!$G$2:$G$201,MATCH($A170&amp;"-6",Matches!$J$2:$J$201,0)),O170=INDEX(Matches!$H$2:$H$201,MATCH($A170&amp;"-6",Matches!$J$2:$J$201,0))),5,IF(SIGN(N170-O170)&lt;&gt;SIGN(INDEX(Matches!$G$2:$G$201,MATCH($A170&amp;"-6",Matches!$J$2:$J$201,0))-INDEX(Matches!$H$2:$H$201,MATCH($A170&amp;"-6",Matches!$J$2:$J$201,0))),0,IF(N170-O170=INDEX(Matches!$G$2:$G$201,MATCH($A170&amp;"-6",Matches!$J$2:$J$201,0))-INDEX(Matches!$H$2:$H$201,MATCH($A170&amp;"-6",Matches!$J$2:$J$201,0)),3,2))))),""))</f>
        <v/>
      </c>
      <c r="AD170" s="12" t="str">
        <f aca="false">IF(OR($B170="",P170="",Q170=""),"",IFERROR(IF(OR(INDEX(Matches!$I$2:$I$201,MATCH($A170&amp;"-7",Matches!$J$2:$J$201,0))="Void",INDEX(Matches!$G$2:$G$201,MATCH($A170&amp;"-7",Matches!$J$2:$J$201,0))="",INDEX(Matches!$H$2:$H$201,MATCH($A170&amp;"-7",Matches!$J$2:$J$201,0))=""),"",IF(AND($C170&lt;&gt;"",INDEX(Matches!$F$2:$F$201,MATCH($A170&amp;"-7",Matches!$J$2:$J$201,0))&lt;&gt;"",$C170&gt;=INDEX(Matches!$F$2:$F$201,MATCH($A170&amp;"-7",Matches!$J$2:$J$201,0))),"",IF(AND(P170=INDEX(Matches!$G$2:$G$201,MATCH($A170&amp;"-7",Matches!$J$2:$J$201,0)),Q170=INDEX(Matches!$H$2:$H$201,MATCH($A170&amp;"-7",Matches!$J$2:$J$201,0))),5,IF(SIGN(P170-Q170)&lt;&gt;SIGN(INDEX(Matches!$G$2:$G$201,MATCH($A170&amp;"-7",Matches!$J$2:$J$201,0))-INDEX(Matches!$H$2:$H$201,MATCH($A170&amp;"-7",Matches!$J$2:$J$201,0))),0,IF(P170-Q170=INDEX(Matches!$G$2:$G$201,MATCH($A170&amp;"-7",Matches!$J$2:$J$201,0))-INDEX(Matches!$H$2:$H$201,MATCH($A170&amp;"-7",Matches!$J$2:$J$201,0)),3,2))))),""))</f>
        <v/>
      </c>
      <c r="AE170" s="12" t="str">
        <f aca="false">IF(OR($B170="",R170="",S170=""),"",IFERROR(IF(OR(INDEX(Matches!$I$2:$I$201,MATCH($A170&amp;"-8",Matches!$J$2:$J$201,0))="Void",INDEX(Matches!$G$2:$G$201,MATCH($A170&amp;"-8",Matches!$J$2:$J$201,0))="",INDEX(Matches!$H$2:$H$201,MATCH($A170&amp;"-8",Matches!$J$2:$J$201,0))=""),"",IF(AND($C170&lt;&gt;"",INDEX(Matches!$F$2:$F$201,MATCH($A170&amp;"-8",Matches!$J$2:$J$201,0))&lt;&gt;"",$C170&gt;=INDEX(Matches!$F$2:$F$201,MATCH($A170&amp;"-8",Matches!$J$2:$J$201,0))),"",IF(AND(R170=INDEX(Matches!$G$2:$G$201,MATCH($A170&amp;"-8",Matches!$J$2:$J$201,0)),S170=INDEX(Matches!$H$2:$H$201,MATCH($A170&amp;"-8",Matches!$J$2:$J$201,0))),5,IF(SIGN(R170-S170)&lt;&gt;SIGN(INDEX(Matches!$G$2:$G$201,MATCH($A170&amp;"-8",Matches!$J$2:$J$201,0))-INDEX(Matches!$H$2:$H$201,MATCH($A170&amp;"-8",Matches!$J$2:$J$201,0))),0,IF(R170-S170=INDEX(Matches!$G$2:$G$201,MATCH($A170&amp;"-8",Matches!$J$2:$J$201,0))-INDEX(Matches!$H$2:$H$201,MATCH($A170&amp;"-8",Matches!$J$2:$J$201,0)),3,2))))),""))</f>
        <v/>
      </c>
      <c r="AF170" s="12" t="str">
        <f aca="false">IF(OR($B170="",T170="",U170=""),"",IFERROR(IF(OR(INDEX(Matches!$I$2:$I$201,MATCH($A170&amp;"-9",Matches!$J$2:$J$201,0))="Void",INDEX(Matches!$G$2:$G$201,MATCH($A170&amp;"-9",Matches!$J$2:$J$201,0))="",INDEX(Matches!$H$2:$H$201,MATCH($A170&amp;"-9",Matches!$J$2:$J$201,0))=""),"",IF(AND($C170&lt;&gt;"",INDEX(Matches!$F$2:$F$201,MATCH($A170&amp;"-9",Matches!$J$2:$J$201,0))&lt;&gt;"",$C170&gt;=INDEX(Matches!$F$2:$F$201,MATCH($A170&amp;"-9",Matches!$J$2:$J$201,0))),"",IF(AND(T170=INDEX(Matches!$G$2:$G$201,MATCH($A170&amp;"-9",Matches!$J$2:$J$201,0)),U170=INDEX(Matches!$H$2:$H$201,MATCH($A170&amp;"-9",Matches!$J$2:$J$201,0))),5,IF(SIGN(T170-U170)&lt;&gt;SIGN(INDEX(Matches!$G$2:$G$201,MATCH($A170&amp;"-9",Matches!$J$2:$J$201,0))-INDEX(Matches!$H$2:$H$201,MATCH($A170&amp;"-9",Matches!$J$2:$J$201,0))),0,IF(T170-U170=INDEX(Matches!$G$2:$G$201,MATCH($A170&amp;"-9",Matches!$J$2:$J$201,0))-INDEX(Matches!$H$2:$H$201,MATCH($A170&amp;"-9",Matches!$J$2:$J$201,0)),3,2))))),""))</f>
        <v/>
      </c>
      <c r="AG170" s="12" t="str">
        <f aca="false">IF(OR($B170="",V170="",W170=""),"",IFERROR(IF(OR(INDEX(Matches!$I$2:$I$201,MATCH($A170&amp;"-10",Matches!$J$2:$J$201,0))="Void",INDEX(Matches!$G$2:$G$201,MATCH($A170&amp;"-10",Matches!$J$2:$J$201,0))="",INDEX(Matches!$H$2:$H$201,MATCH($A170&amp;"-10",Matches!$J$2:$J$201,0))=""),"",IF(AND($C170&lt;&gt;"",INDEX(Matches!$F$2:$F$201,MATCH($A170&amp;"-10",Matches!$J$2:$J$201,0))&lt;&gt;"",$C170&gt;=INDEX(Matches!$F$2:$F$201,MATCH($A170&amp;"-10",Matches!$J$2:$J$201,0))),"",IF(AND(V170=INDEX(Matches!$G$2:$G$201,MATCH($A170&amp;"-10",Matches!$J$2:$J$201,0)),W170=INDEX(Matches!$H$2:$H$201,MATCH($A170&amp;"-10",Matches!$J$2:$J$201,0))),5,IF(SIGN(V170-W170)&lt;&gt;SIGN(INDEX(Matches!$G$2:$G$201,MATCH($A170&amp;"-10",Matches!$J$2:$J$201,0))-INDEX(Matches!$H$2:$H$201,MATCH($A170&amp;"-10",Matches!$J$2:$J$201,0))),0,IF(V170-W170=INDEX(Matches!$G$2:$G$201,MATCH($A170&amp;"-10",Matches!$J$2:$J$201,0))-INDEX(Matches!$H$2:$H$201,MATCH($A170&amp;"-10",Matches!$J$2:$J$201,0)),3,2))))),""))</f>
        <v/>
      </c>
      <c r="AH170" s="13" t="str">
        <f aca="false">IF($B170="","",SUM(X170:AG170))</f>
        <v/>
      </c>
      <c r="AI170" s="12" t="str">
        <f aca="false">IF($B170="","",COUNTIF(X170:AG170,5))</f>
        <v/>
      </c>
      <c r="AJ170" s="12" t="str">
        <f aca="false">IF($B170="","",COUNTIF(X170:AG170,"&gt;=2"))</f>
        <v/>
      </c>
      <c r="AK170" s="12" t="str">
        <f aca="false">IF($B170="","",COUNT(X170:AG170))</f>
        <v/>
      </c>
    </row>
    <row r="171" customFormat="false" ht="15" hidden="false" customHeight="false" outlineLevel="0" collapsed="false">
      <c r="A171" s="7"/>
      <c r="B171" s="7"/>
      <c r="C171" s="11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12" t="str">
        <f aca="false">IF(OR($B171="",D171="",E171=""),"",IFERROR(IF(OR(INDEX(Matches!$I$2:$I$201,MATCH($A171&amp;"-1",Matches!$J$2:$J$201,0))="Void",INDEX(Matches!$G$2:$G$201,MATCH($A171&amp;"-1",Matches!$J$2:$J$201,0))="",INDEX(Matches!$H$2:$H$201,MATCH($A171&amp;"-1",Matches!$J$2:$J$201,0))=""),"",IF(AND($C171&lt;&gt;"",INDEX(Matches!$F$2:$F$201,MATCH($A171&amp;"-1",Matches!$J$2:$J$201,0))&lt;&gt;"",$C171&gt;=INDEX(Matches!$F$2:$F$201,MATCH($A171&amp;"-1",Matches!$J$2:$J$201,0))),"",IF(AND(D171=INDEX(Matches!$G$2:$G$201,MATCH($A171&amp;"-1",Matches!$J$2:$J$201,0)),E171=INDEX(Matches!$H$2:$H$201,MATCH($A171&amp;"-1",Matches!$J$2:$J$201,0))),5,IF(SIGN(D171-E171)&lt;&gt;SIGN(INDEX(Matches!$G$2:$G$201,MATCH($A171&amp;"-1",Matches!$J$2:$J$201,0))-INDEX(Matches!$H$2:$H$201,MATCH($A171&amp;"-1",Matches!$J$2:$J$201,0))),0,IF(D171-E171=INDEX(Matches!$G$2:$G$201,MATCH($A171&amp;"-1",Matches!$J$2:$J$201,0))-INDEX(Matches!$H$2:$H$201,MATCH($A171&amp;"-1",Matches!$J$2:$J$201,0)),3,2))))),""))</f>
        <v/>
      </c>
      <c r="Y171" s="12" t="str">
        <f aca="false">IF(OR($B171="",F171="",G171=""),"",IFERROR(IF(OR(INDEX(Matches!$I$2:$I$201,MATCH($A171&amp;"-2",Matches!$J$2:$J$201,0))="Void",INDEX(Matches!$G$2:$G$201,MATCH($A171&amp;"-2",Matches!$J$2:$J$201,0))="",INDEX(Matches!$H$2:$H$201,MATCH($A171&amp;"-2",Matches!$J$2:$J$201,0))=""),"",IF(AND($C171&lt;&gt;"",INDEX(Matches!$F$2:$F$201,MATCH($A171&amp;"-2",Matches!$J$2:$J$201,0))&lt;&gt;"",$C171&gt;=INDEX(Matches!$F$2:$F$201,MATCH($A171&amp;"-2",Matches!$J$2:$J$201,0))),"",IF(AND(F171=INDEX(Matches!$G$2:$G$201,MATCH($A171&amp;"-2",Matches!$J$2:$J$201,0)),G171=INDEX(Matches!$H$2:$H$201,MATCH($A171&amp;"-2",Matches!$J$2:$J$201,0))),5,IF(SIGN(F171-G171)&lt;&gt;SIGN(INDEX(Matches!$G$2:$G$201,MATCH($A171&amp;"-2",Matches!$J$2:$J$201,0))-INDEX(Matches!$H$2:$H$201,MATCH($A171&amp;"-2",Matches!$J$2:$J$201,0))),0,IF(F171-G171=INDEX(Matches!$G$2:$G$201,MATCH($A171&amp;"-2",Matches!$J$2:$J$201,0))-INDEX(Matches!$H$2:$H$201,MATCH($A171&amp;"-2",Matches!$J$2:$J$201,0)),3,2))))),""))</f>
        <v/>
      </c>
      <c r="Z171" s="12" t="str">
        <f aca="false">IF(OR($B171="",H171="",I171=""),"",IFERROR(IF(OR(INDEX(Matches!$I$2:$I$201,MATCH($A171&amp;"-3",Matches!$J$2:$J$201,0))="Void",INDEX(Matches!$G$2:$G$201,MATCH($A171&amp;"-3",Matches!$J$2:$J$201,0))="",INDEX(Matches!$H$2:$H$201,MATCH($A171&amp;"-3",Matches!$J$2:$J$201,0))=""),"",IF(AND($C171&lt;&gt;"",INDEX(Matches!$F$2:$F$201,MATCH($A171&amp;"-3",Matches!$J$2:$J$201,0))&lt;&gt;"",$C171&gt;=INDEX(Matches!$F$2:$F$201,MATCH($A171&amp;"-3",Matches!$J$2:$J$201,0))),"",IF(AND(H171=INDEX(Matches!$G$2:$G$201,MATCH($A171&amp;"-3",Matches!$J$2:$J$201,0)),I171=INDEX(Matches!$H$2:$H$201,MATCH($A171&amp;"-3",Matches!$J$2:$J$201,0))),5,IF(SIGN(H171-I171)&lt;&gt;SIGN(INDEX(Matches!$G$2:$G$201,MATCH($A171&amp;"-3",Matches!$J$2:$J$201,0))-INDEX(Matches!$H$2:$H$201,MATCH($A171&amp;"-3",Matches!$J$2:$J$201,0))),0,IF(H171-I171=INDEX(Matches!$G$2:$G$201,MATCH($A171&amp;"-3",Matches!$J$2:$J$201,0))-INDEX(Matches!$H$2:$H$201,MATCH($A171&amp;"-3",Matches!$J$2:$J$201,0)),3,2))))),""))</f>
        <v/>
      </c>
      <c r="AA171" s="12" t="str">
        <f aca="false">IF(OR($B171="",J171="",K171=""),"",IFERROR(IF(OR(INDEX(Matches!$I$2:$I$201,MATCH($A171&amp;"-4",Matches!$J$2:$J$201,0))="Void",INDEX(Matches!$G$2:$G$201,MATCH($A171&amp;"-4",Matches!$J$2:$J$201,0))="",INDEX(Matches!$H$2:$H$201,MATCH($A171&amp;"-4",Matches!$J$2:$J$201,0))=""),"",IF(AND($C171&lt;&gt;"",INDEX(Matches!$F$2:$F$201,MATCH($A171&amp;"-4",Matches!$J$2:$J$201,0))&lt;&gt;"",$C171&gt;=INDEX(Matches!$F$2:$F$201,MATCH($A171&amp;"-4",Matches!$J$2:$J$201,0))),"",IF(AND(J171=INDEX(Matches!$G$2:$G$201,MATCH($A171&amp;"-4",Matches!$J$2:$J$201,0)),K171=INDEX(Matches!$H$2:$H$201,MATCH($A171&amp;"-4",Matches!$J$2:$J$201,0))),5,IF(SIGN(J171-K171)&lt;&gt;SIGN(INDEX(Matches!$G$2:$G$201,MATCH($A171&amp;"-4",Matches!$J$2:$J$201,0))-INDEX(Matches!$H$2:$H$201,MATCH($A171&amp;"-4",Matches!$J$2:$J$201,0))),0,IF(J171-K171=INDEX(Matches!$G$2:$G$201,MATCH($A171&amp;"-4",Matches!$J$2:$J$201,0))-INDEX(Matches!$H$2:$H$201,MATCH($A171&amp;"-4",Matches!$J$2:$J$201,0)),3,2))))),""))</f>
        <v/>
      </c>
      <c r="AB171" s="12" t="str">
        <f aca="false">IF(OR($B171="",L171="",M171=""),"",IFERROR(IF(OR(INDEX(Matches!$I$2:$I$201,MATCH($A171&amp;"-5",Matches!$J$2:$J$201,0))="Void",INDEX(Matches!$G$2:$G$201,MATCH($A171&amp;"-5",Matches!$J$2:$J$201,0))="",INDEX(Matches!$H$2:$H$201,MATCH($A171&amp;"-5",Matches!$J$2:$J$201,0))=""),"",IF(AND($C171&lt;&gt;"",INDEX(Matches!$F$2:$F$201,MATCH($A171&amp;"-5",Matches!$J$2:$J$201,0))&lt;&gt;"",$C171&gt;=INDEX(Matches!$F$2:$F$201,MATCH($A171&amp;"-5",Matches!$J$2:$J$201,0))),"",IF(AND(L171=INDEX(Matches!$G$2:$G$201,MATCH($A171&amp;"-5",Matches!$J$2:$J$201,0)),M171=INDEX(Matches!$H$2:$H$201,MATCH($A171&amp;"-5",Matches!$J$2:$J$201,0))),5,IF(SIGN(L171-M171)&lt;&gt;SIGN(INDEX(Matches!$G$2:$G$201,MATCH($A171&amp;"-5",Matches!$J$2:$J$201,0))-INDEX(Matches!$H$2:$H$201,MATCH($A171&amp;"-5",Matches!$J$2:$J$201,0))),0,IF(L171-M171=INDEX(Matches!$G$2:$G$201,MATCH($A171&amp;"-5",Matches!$J$2:$J$201,0))-INDEX(Matches!$H$2:$H$201,MATCH($A171&amp;"-5",Matches!$J$2:$J$201,0)),3,2))))),""))</f>
        <v/>
      </c>
      <c r="AC171" s="12" t="str">
        <f aca="false">IF(OR($B171="",N171="",O171=""),"",IFERROR(IF(OR(INDEX(Matches!$I$2:$I$201,MATCH($A171&amp;"-6",Matches!$J$2:$J$201,0))="Void",INDEX(Matches!$G$2:$G$201,MATCH($A171&amp;"-6",Matches!$J$2:$J$201,0))="",INDEX(Matches!$H$2:$H$201,MATCH($A171&amp;"-6",Matches!$J$2:$J$201,0))=""),"",IF(AND($C171&lt;&gt;"",INDEX(Matches!$F$2:$F$201,MATCH($A171&amp;"-6",Matches!$J$2:$J$201,0))&lt;&gt;"",$C171&gt;=INDEX(Matches!$F$2:$F$201,MATCH($A171&amp;"-6",Matches!$J$2:$J$201,0))),"",IF(AND(N171=INDEX(Matches!$G$2:$G$201,MATCH($A171&amp;"-6",Matches!$J$2:$J$201,0)),O171=INDEX(Matches!$H$2:$H$201,MATCH($A171&amp;"-6",Matches!$J$2:$J$201,0))),5,IF(SIGN(N171-O171)&lt;&gt;SIGN(INDEX(Matches!$G$2:$G$201,MATCH($A171&amp;"-6",Matches!$J$2:$J$201,0))-INDEX(Matches!$H$2:$H$201,MATCH($A171&amp;"-6",Matches!$J$2:$J$201,0))),0,IF(N171-O171=INDEX(Matches!$G$2:$G$201,MATCH($A171&amp;"-6",Matches!$J$2:$J$201,0))-INDEX(Matches!$H$2:$H$201,MATCH($A171&amp;"-6",Matches!$J$2:$J$201,0)),3,2))))),""))</f>
        <v/>
      </c>
      <c r="AD171" s="12" t="str">
        <f aca="false">IF(OR($B171="",P171="",Q171=""),"",IFERROR(IF(OR(INDEX(Matches!$I$2:$I$201,MATCH($A171&amp;"-7",Matches!$J$2:$J$201,0))="Void",INDEX(Matches!$G$2:$G$201,MATCH($A171&amp;"-7",Matches!$J$2:$J$201,0))="",INDEX(Matches!$H$2:$H$201,MATCH($A171&amp;"-7",Matches!$J$2:$J$201,0))=""),"",IF(AND($C171&lt;&gt;"",INDEX(Matches!$F$2:$F$201,MATCH($A171&amp;"-7",Matches!$J$2:$J$201,0))&lt;&gt;"",$C171&gt;=INDEX(Matches!$F$2:$F$201,MATCH($A171&amp;"-7",Matches!$J$2:$J$201,0))),"",IF(AND(P171=INDEX(Matches!$G$2:$G$201,MATCH($A171&amp;"-7",Matches!$J$2:$J$201,0)),Q171=INDEX(Matches!$H$2:$H$201,MATCH($A171&amp;"-7",Matches!$J$2:$J$201,0))),5,IF(SIGN(P171-Q171)&lt;&gt;SIGN(INDEX(Matches!$G$2:$G$201,MATCH($A171&amp;"-7",Matches!$J$2:$J$201,0))-INDEX(Matches!$H$2:$H$201,MATCH($A171&amp;"-7",Matches!$J$2:$J$201,0))),0,IF(P171-Q171=INDEX(Matches!$G$2:$G$201,MATCH($A171&amp;"-7",Matches!$J$2:$J$201,0))-INDEX(Matches!$H$2:$H$201,MATCH($A171&amp;"-7",Matches!$J$2:$J$201,0)),3,2))))),""))</f>
        <v/>
      </c>
      <c r="AE171" s="12" t="str">
        <f aca="false">IF(OR($B171="",R171="",S171=""),"",IFERROR(IF(OR(INDEX(Matches!$I$2:$I$201,MATCH($A171&amp;"-8",Matches!$J$2:$J$201,0))="Void",INDEX(Matches!$G$2:$G$201,MATCH($A171&amp;"-8",Matches!$J$2:$J$201,0))="",INDEX(Matches!$H$2:$H$201,MATCH($A171&amp;"-8",Matches!$J$2:$J$201,0))=""),"",IF(AND($C171&lt;&gt;"",INDEX(Matches!$F$2:$F$201,MATCH($A171&amp;"-8",Matches!$J$2:$J$201,0))&lt;&gt;"",$C171&gt;=INDEX(Matches!$F$2:$F$201,MATCH($A171&amp;"-8",Matches!$J$2:$J$201,0))),"",IF(AND(R171=INDEX(Matches!$G$2:$G$201,MATCH($A171&amp;"-8",Matches!$J$2:$J$201,0)),S171=INDEX(Matches!$H$2:$H$201,MATCH($A171&amp;"-8",Matches!$J$2:$J$201,0))),5,IF(SIGN(R171-S171)&lt;&gt;SIGN(INDEX(Matches!$G$2:$G$201,MATCH($A171&amp;"-8",Matches!$J$2:$J$201,0))-INDEX(Matches!$H$2:$H$201,MATCH($A171&amp;"-8",Matches!$J$2:$J$201,0))),0,IF(R171-S171=INDEX(Matches!$G$2:$G$201,MATCH($A171&amp;"-8",Matches!$J$2:$J$201,0))-INDEX(Matches!$H$2:$H$201,MATCH($A171&amp;"-8",Matches!$J$2:$J$201,0)),3,2))))),""))</f>
        <v/>
      </c>
      <c r="AF171" s="12" t="str">
        <f aca="false">IF(OR($B171="",T171="",U171=""),"",IFERROR(IF(OR(INDEX(Matches!$I$2:$I$201,MATCH($A171&amp;"-9",Matches!$J$2:$J$201,0))="Void",INDEX(Matches!$G$2:$G$201,MATCH($A171&amp;"-9",Matches!$J$2:$J$201,0))="",INDEX(Matches!$H$2:$H$201,MATCH($A171&amp;"-9",Matches!$J$2:$J$201,0))=""),"",IF(AND($C171&lt;&gt;"",INDEX(Matches!$F$2:$F$201,MATCH($A171&amp;"-9",Matches!$J$2:$J$201,0))&lt;&gt;"",$C171&gt;=INDEX(Matches!$F$2:$F$201,MATCH($A171&amp;"-9",Matches!$J$2:$J$201,0))),"",IF(AND(T171=INDEX(Matches!$G$2:$G$201,MATCH($A171&amp;"-9",Matches!$J$2:$J$201,0)),U171=INDEX(Matches!$H$2:$H$201,MATCH($A171&amp;"-9",Matches!$J$2:$J$201,0))),5,IF(SIGN(T171-U171)&lt;&gt;SIGN(INDEX(Matches!$G$2:$G$201,MATCH($A171&amp;"-9",Matches!$J$2:$J$201,0))-INDEX(Matches!$H$2:$H$201,MATCH($A171&amp;"-9",Matches!$J$2:$J$201,0))),0,IF(T171-U171=INDEX(Matches!$G$2:$G$201,MATCH($A171&amp;"-9",Matches!$J$2:$J$201,0))-INDEX(Matches!$H$2:$H$201,MATCH($A171&amp;"-9",Matches!$J$2:$J$201,0)),3,2))))),""))</f>
        <v/>
      </c>
      <c r="AG171" s="12" t="str">
        <f aca="false">IF(OR($B171="",V171="",W171=""),"",IFERROR(IF(OR(INDEX(Matches!$I$2:$I$201,MATCH($A171&amp;"-10",Matches!$J$2:$J$201,0))="Void",INDEX(Matches!$G$2:$G$201,MATCH($A171&amp;"-10",Matches!$J$2:$J$201,0))="",INDEX(Matches!$H$2:$H$201,MATCH($A171&amp;"-10",Matches!$J$2:$J$201,0))=""),"",IF(AND($C171&lt;&gt;"",INDEX(Matches!$F$2:$F$201,MATCH($A171&amp;"-10",Matches!$J$2:$J$201,0))&lt;&gt;"",$C171&gt;=INDEX(Matches!$F$2:$F$201,MATCH($A171&amp;"-10",Matches!$J$2:$J$201,0))),"",IF(AND(V171=INDEX(Matches!$G$2:$G$201,MATCH($A171&amp;"-10",Matches!$J$2:$J$201,0)),W171=INDEX(Matches!$H$2:$H$201,MATCH($A171&amp;"-10",Matches!$J$2:$J$201,0))),5,IF(SIGN(V171-W171)&lt;&gt;SIGN(INDEX(Matches!$G$2:$G$201,MATCH($A171&amp;"-10",Matches!$J$2:$J$201,0))-INDEX(Matches!$H$2:$H$201,MATCH($A171&amp;"-10",Matches!$J$2:$J$201,0))),0,IF(V171-W171=INDEX(Matches!$G$2:$G$201,MATCH($A171&amp;"-10",Matches!$J$2:$J$201,0))-INDEX(Matches!$H$2:$H$201,MATCH($A171&amp;"-10",Matches!$J$2:$J$201,0)),3,2))))),""))</f>
        <v/>
      </c>
      <c r="AH171" s="13" t="str">
        <f aca="false">IF($B171="","",SUM(X171:AG171))</f>
        <v/>
      </c>
      <c r="AI171" s="12" t="str">
        <f aca="false">IF($B171="","",COUNTIF(X171:AG171,5))</f>
        <v/>
      </c>
      <c r="AJ171" s="12" t="str">
        <f aca="false">IF($B171="","",COUNTIF(X171:AG171,"&gt;=2"))</f>
        <v/>
      </c>
      <c r="AK171" s="12" t="str">
        <f aca="false">IF($B171="","",COUNT(X171:AG171))</f>
        <v/>
      </c>
    </row>
    <row r="172" customFormat="false" ht="15" hidden="false" customHeight="false" outlineLevel="0" collapsed="false">
      <c r="A172" s="7"/>
      <c r="B172" s="7"/>
      <c r="C172" s="11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12" t="str">
        <f aca="false">IF(OR($B172="",D172="",E172=""),"",IFERROR(IF(OR(INDEX(Matches!$I$2:$I$201,MATCH($A172&amp;"-1",Matches!$J$2:$J$201,0))="Void",INDEX(Matches!$G$2:$G$201,MATCH($A172&amp;"-1",Matches!$J$2:$J$201,0))="",INDEX(Matches!$H$2:$H$201,MATCH($A172&amp;"-1",Matches!$J$2:$J$201,0))=""),"",IF(AND($C172&lt;&gt;"",INDEX(Matches!$F$2:$F$201,MATCH($A172&amp;"-1",Matches!$J$2:$J$201,0))&lt;&gt;"",$C172&gt;=INDEX(Matches!$F$2:$F$201,MATCH($A172&amp;"-1",Matches!$J$2:$J$201,0))),"",IF(AND(D172=INDEX(Matches!$G$2:$G$201,MATCH($A172&amp;"-1",Matches!$J$2:$J$201,0)),E172=INDEX(Matches!$H$2:$H$201,MATCH($A172&amp;"-1",Matches!$J$2:$J$201,0))),5,IF(SIGN(D172-E172)&lt;&gt;SIGN(INDEX(Matches!$G$2:$G$201,MATCH($A172&amp;"-1",Matches!$J$2:$J$201,0))-INDEX(Matches!$H$2:$H$201,MATCH($A172&amp;"-1",Matches!$J$2:$J$201,0))),0,IF(D172-E172=INDEX(Matches!$G$2:$G$201,MATCH($A172&amp;"-1",Matches!$J$2:$J$201,0))-INDEX(Matches!$H$2:$H$201,MATCH($A172&amp;"-1",Matches!$J$2:$J$201,0)),3,2))))),""))</f>
        <v/>
      </c>
      <c r="Y172" s="12" t="str">
        <f aca="false">IF(OR($B172="",F172="",G172=""),"",IFERROR(IF(OR(INDEX(Matches!$I$2:$I$201,MATCH($A172&amp;"-2",Matches!$J$2:$J$201,0))="Void",INDEX(Matches!$G$2:$G$201,MATCH($A172&amp;"-2",Matches!$J$2:$J$201,0))="",INDEX(Matches!$H$2:$H$201,MATCH($A172&amp;"-2",Matches!$J$2:$J$201,0))=""),"",IF(AND($C172&lt;&gt;"",INDEX(Matches!$F$2:$F$201,MATCH($A172&amp;"-2",Matches!$J$2:$J$201,0))&lt;&gt;"",$C172&gt;=INDEX(Matches!$F$2:$F$201,MATCH($A172&amp;"-2",Matches!$J$2:$J$201,0))),"",IF(AND(F172=INDEX(Matches!$G$2:$G$201,MATCH($A172&amp;"-2",Matches!$J$2:$J$201,0)),G172=INDEX(Matches!$H$2:$H$201,MATCH($A172&amp;"-2",Matches!$J$2:$J$201,0))),5,IF(SIGN(F172-G172)&lt;&gt;SIGN(INDEX(Matches!$G$2:$G$201,MATCH($A172&amp;"-2",Matches!$J$2:$J$201,0))-INDEX(Matches!$H$2:$H$201,MATCH($A172&amp;"-2",Matches!$J$2:$J$201,0))),0,IF(F172-G172=INDEX(Matches!$G$2:$G$201,MATCH($A172&amp;"-2",Matches!$J$2:$J$201,0))-INDEX(Matches!$H$2:$H$201,MATCH($A172&amp;"-2",Matches!$J$2:$J$201,0)),3,2))))),""))</f>
        <v/>
      </c>
      <c r="Z172" s="12" t="str">
        <f aca="false">IF(OR($B172="",H172="",I172=""),"",IFERROR(IF(OR(INDEX(Matches!$I$2:$I$201,MATCH($A172&amp;"-3",Matches!$J$2:$J$201,0))="Void",INDEX(Matches!$G$2:$G$201,MATCH($A172&amp;"-3",Matches!$J$2:$J$201,0))="",INDEX(Matches!$H$2:$H$201,MATCH($A172&amp;"-3",Matches!$J$2:$J$201,0))=""),"",IF(AND($C172&lt;&gt;"",INDEX(Matches!$F$2:$F$201,MATCH($A172&amp;"-3",Matches!$J$2:$J$201,0))&lt;&gt;"",$C172&gt;=INDEX(Matches!$F$2:$F$201,MATCH($A172&amp;"-3",Matches!$J$2:$J$201,0))),"",IF(AND(H172=INDEX(Matches!$G$2:$G$201,MATCH($A172&amp;"-3",Matches!$J$2:$J$201,0)),I172=INDEX(Matches!$H$2:$H$201,MATCH($A172&amp;"-3",Matches!$J$2:$J$201,0))),5,IF(SIGN(H172-I172)&lt;&gt;SIGN(INDEX(Matches!$G$2:$G$201,MATCH($A172&amp;"-3",Matches!$J$2:$J$201,0))-INDEX(Matches!$H$2:$H$201,MATCH($A172&amp;"-3",Matches!$J$2:$J$201,0))),0,IF(H172-I172=INDEX(Matches!$G$2:$G$201,MATCH($A172&amp;"-3",Matches!$J$2:$J$201,0))-INDEX(Matches!$H$2:$H$201,MATCH($A172&amp;"-3",Matches!$J$2:$J$201,0)),3,2))))),""))</f>
        <v/>
      </c>
      <c r="AA172" s="12" t="str">
        <f aca="false">IF(OR($B172="",J172="",K172=""),"",IFERROR(IF(OR(INDEX(Matches!$I$2:$I$201,MATCH($A172&amp;"-4",Matches!$J$2:$J$201,0))="Void",INDEX(Matches!$G$2:$G$201,MATCH($A172&amp;"-4",Matches!$J$2:$J$201,0))="",INDEX(Matches!$H$2:$H$201,MATCH($A172&amp;"-4",Matches!$J$2:$J$201,0))=""),"",IF(AND($C172&lt;&gt;"",INDEX(Matches!$F$2:$F$201,MATCH($A172&amp;"-4",Matches!$J$2:$J$201,0))&lt;&gt;"",$C172&gt;=INDEX(Matches!$F$2:$F$201,MATCH($A172&amp;"-4",Matches!$J$2:$J$201,0))),"",IF(AND(J172=INDEX(Matches!$G$2:$G$201,MATCH($A172&amp;"-4",Matches!$J$2:$J$201,0)),K172=INDEX(Matches!$H$2:$H$201,MATCH($A172&amp;"-4",Matches!$J$2:$J$201,0))),5,IF(SIGN(J172-K172)&lt;&gt;SIGN(INDEX(Matches!$G$2:$G$201,MATCH($A172&amp;"-4",Matches!$J$2:$J$201,0))-INDEX(Matches!$H$2:$H$201,MATCH($A172&amp;"-4",Matches!$J$2:$J$201,0))),0,IF(J172-K172=INDEX(Matches!$G$2:$G$201,MATCH($A172&amp;"-4",Matches!$J$2:$J$201,0))-INDEX(Matches!$H$2:$H$201,MATCH($A172&amp;"-4",Matches!$J$2:$J$201,0)),3,2))))),""))</f>
        <v/>
      </c>
      <c r="AB172" s="12" t="str">
        <f aca="false">IF(OR($B172="",L172="",M172=""),"",IFERROR(IF(OR(INDEX(Matches!$I$2:$I$201,MATCH($A172&amp;"-5",Matches!$J$2:$J$201,0))="Void",INDEX(Matches!$G$2:$G$201,MATCH($A172&amp;"-5",Matches!$J$2:$J$201,0))="",INDEX(Matches!$H$2:$H$201,MATCH($A172&amp;"-5",Matches!$J$2:$J$201,0))=""),"",IF(AND($C172&lt;&gt;"",INDEX(Matches!$F$2:$F$201,MATCH($A172&amp;"-5",Matches!$J$2:$J$201,0))&lt;&gt;"",$C172&gt;=INDEX(Matches!$F$2:$F$201,MATCH($A172&amp;"-5",Matches!$J$2:$J$201,0))),"",IF(AND(L172=INDEX(Matches!$G$2:$G$201,MATCH($A172&amp;"-5",Matches!$J$2:$J$201,0)),M172=INDEX(Matches!$H$2:$H$201,MATCH($A172&amp;"-5",Matches!$J$2:$J$201,0))),5,IF(SIGN(L172-M172)&lt;&gt;SIGN(INDEX(Matches!$G$2:$G$201,MATCH($A172&amp;"-5",Matches!$J$2:$J$201,0))-INDEX(Matches!$H$2:$H$201,MATCH($A172&amp;"-5",Matches!$J$2:$J$201,0))),0,IF(L172-M172=INDEX(Matches!$G$2:$G$201,MATCH($A172&amp;"-5",Matches!$J$2:$J$201,0))-INDEX(Matches!$H$2:$H$201,MATCH($A172&amp;"-5",Matches!$J$2:$J$201,0)),3,2))))),""))</f>
        <v/>
      </c>
      <c r="AC172" s="12" t="str">
        <f aca="false">IF(OR($B172="",N172="",O172=""),"",IFERROR(IF(OR(INDEX(Matches!$I$2:$I$201,MATCH($A172&amp;"-6",Matches!$J$2:$J$201,0))="Void",INDEX(Matches!$G$2:$G$201,MATCH($A172&amp;"-6",Matches!$J$2:$J$201,0))="",INDEX(Matches!$H$2:$H$201,MATCH($A172&amp;"-6",Matches!$J$2:$J$201,0))=""),"",IF(AND($C172&lt;&gt;"",INDEX(Matches!$F$2:$F$201,MATCH($A172&amp;"-6",Matches!$J$2:$J$201,0))&lt;&gt;"",$C172&gt;=INDEX(Matches!$F$2:$F$201,MATCH($A172&amp;"-6",Matches!$J$2:$J$201,0))),"",IF(AND(N172=INDEX(Matches!$G$2:$G$201,MATCH($A172&amp;"-6",Matches!$J$2:$J$201,0)),O172=INDEX(Matches!$H$2:$H$201,MATCH($A172&amp;"-6",Matches!$J$2:$J$201,0))),5,IF(SIGN(N172-O172)&lt;&gt;SIGN(INDEX(Matches!$G$2:$G$201,MATCH($A172&amp;"-6",Matches!$J$2:$J$201,0))-INDEX(Matches!$H$2:$H$201,MATCH($A172&amp;"-6",Matches!$J$2:$J$201,0))),0,IF(N172-O172=INDEX(Matches!$G$2:$G$201,MATCH($A172&amp;"-6",Matches!$J$2:$J$201,0))-INDEX(Matches!$H$2:$H$201,MATCH($A172&amp;"-6",Matches!$J$2:$J$201,0)),3,2))))),""))</f>
        <v/>
      </c>
      <c r="AD172" s="12" t="str">
        <f aca="false">IF(OR($B172="",P172="",Q172=""),"",IFERROR(IF(OR(INDEX(Matches!$I$2:$I$201,MATCH($A172&amp;"-7",Matches!$J$2:$J$201,0))="Void",INDEX(Matches!$G$2:$G$201,MATCH($A172&amp;"-7",Matches!$J$2:$J$201,0))="",INDEX(Matches!$H$2:$H$201,MATCH($A172&amp;"-7",Matches!$J$2:$J$201,0))=""),"",IF(AND($C172&lt;&gt;"",INDEX(Matches!$F$2:$F$201,MATCH($A172&amp;"-7",Matches!$J$2:$J$201,0))&lt;&gt;"",$C172&gt;=INDEX(Matches!$F$2:$F$201,MATCH($A172&amp;"-7",Matches!$J$2:$J$201,0))),"",IF(AND(P172=INDEX(Matches!$G$2:$G$201,MATCH($A172&amp;"-7",Matches!$J$2:$J$201,0)),Q172=INDEX(Matches!$H$2:$H$201,MATCH($A172&amp;"-7",Matches!$J$2:$J$201,0))),5,IF(SIGN(P172-Q172)&lt;&gt;SIGN(INDEX(Matches!$G$2:$G$201,MATCH($A172&amp;"-7",Matches!$J$2:$J$201,0))-INDEX(Matches!$H$2:$H$201,MATCH($A172&amp;"-7",Matches!$J$2:$J$201,0))),0,IF(P172-Q172=INDEX(Matches!$G$2:$G$201,MATCH($A172&amp;"-7",Matches!$J$2:$J$201,0))-INDEX(Matches!$H$2:$H$201,MATCH($A172&amp;"-7",Matches!$J$2:$J$201,0)),3,2))))),""))</f>
        <v/>
      </c>
      <c r="AE172" s="12" t="str">
        <f aca="false">IF(OR($B172="",R172="",S172=""),"",IFERROR(IF(OR(INDEX(Matches!$I$2:$I$201,MATCH($A172&amp;"-8",Matches!$J$2:$J$201,0))="Void",INDEX(Matches!$G$2:$G$201,MATCH($A172&amp;"-8",Matches!$J$2:$J$201,0))="",INDEX(Matches!$H$2:$H$201,MATCH($A172&amp;"-8",Matches!$J$2:$J$201,0))=""),"",IF(AND($C172&lt;&gt;"",INDEX(Matches!$F$2:$F$201,MATCH($A172&amp;"-8",Matches!$J$2:$J$201,0))&lt;&gt;"",$C172&gt;=INDEX(Matches!$F$2:$F$201,MATCH($A172&amp;"-8",Matches!$J$2:$J$201,0))),"",IF(AND(R172=INDEX(Matches!$G$2:$G$201,MATCH($A172&amp;"-8",Matches!$J$2:$J$201,0)),S172=INDEX(Matches!$H$2:$H$201,MATCH($A172&amp;"-8",Matches!$J$2:$J$201,0))),5,IF(SIGN(R172-S172)&lt;&gt;SIGN(INDEX(Matches!$G$2:$G$201,MATCH($A172&amp;"-8",Matches!$J$2:$J$201,0))-INDEX(Matches!$H$2:$H$201,MATCH($A172&amp;"-8",Matches!$J$2:$J$201,0))),0,IF(R172-S172=INDEX(Matches!$G$2:$G$201,MATCH($A172&amp;"-8",Matches!$J$2:$J$201,0))-INDEX(Matches!$H$2:$H$201,MATCH($A172&amp;"-8",Matches!$J$2:$J$201,0)),3,2))))),""))</f>
        <v/>
      </c>
      <c r="AF172" s="12" t="str">
        <f aca="false">IF(OR($B172="",T172="",U172=""),"",IFERROR(IF(OR(INDEX(Matches!$I$2:$I$201,MATCH($A172&amp;"-9",Matches!$J$2:$J$201,0))="Void",INDEX(Matches!$G$2:$G$201,MATCH($A172&amp;"-9",Matches!$J$2:$J$201,0))="",INDEX(Matches!$H$2:$H$201,MATCH($A172&amp;"-9",Matches!$J$2:$J$201,0))=""),"",IF(AND($C172&lt;&gt;"",INDEX(Matches!$F$2:$F$201,MATCH($A172&amp;"-9",Matches!$J$2:$J$201,0))&lt;&gt;"",$C172&gt;=INDEX(Matches!$F$2:$F$201,MATCH($A172&amp;"-9",Matches!$J$2:$J$201,0))),"",IF(AND(T172=INDEX(Matches!$G$2:$G$201,MATCH($A172&amp;"-9",Matches!$J$2:$J$201,0)),U172=INDEX(Matches!$H$2:$H$201,MATCH($A172&amp;"-9",Matches!$J$2:$J$201,0))),5,IF(SIGN(T172-U172)&lt;&gt;SIGN(INDEX(Matches!$G$2:$G$201,MATCH($A172&amp;"-9",Matches!$J$2:$J$201,0))-INDEX(Matches!$H$2:$H$201,MATCH($A172&amp;"-9",Matches!$J$2:$J$201,0))),0,IF(T172-U172=INDEX(Matches!$G$2:$G$201,MATCH($A172&amp;"-9",Matches!$J$2:$J$201,0))-INDEX(Matches!$H$2:$H$201,MATCH($A172&amp;"-9",Matches!$J$2:$J$201,0)),3,2))))),""))</f>
        <v/>
      </c>
      <c r="AG172" s="12" t="str">
        <f aca="false">IF(OR($B172="",V172="",W172=""),"",IFERROR(IF(OR(INDEX(Matches!$I$2:$I$201,MATCH($A172&amp;"-10",Matches!$J$2:$J$201,0))="Void",INDEX(Matches!$G$2:$G$201,MATCH($A172&amp;"-10",Matches!$J$2:$J$201,0))="",INDEX(Matches!$H$2:$H$201,MATCH($A172&amp;"-10",Matches!$J$2:$J$201,0))=""),"",IF(AND($C172&lt;&gt;"",INDEX(Matches!$F$2:$F$201,MATCH($A172&amp;"-10",Matches!$J$2:$J$201,0))&lt;&gt;"",$C172&gt;=INDEX(Matches!$F$2:$F$201,MATCH($A172&amp;"-10",Matches!$J$2:$J$201,0))),"",IF(AND(V172=INDEX(Matches!$G$2:$G$201,MATCH($A172&amp;"-10",Matches!$J$2:$J$201,0)),W172=INDEX(Matches!$H$2:$H$201,MATCH($A172&amp;"-10",Matches!$J$2:$J$201,0))),5,IF(SIGN(V172-W172)&lt;&gt;SIGN(INDEX(Matches!$G$2:$G$201,MATCH($A172&amp;"-10",Matches!$J$2:$J$201,0))-INDEX(Matches!$H$2:$H$201,MATCH($A172&amp;"-10",Matches!$J$2:$J$201,0))),0,IF(V172-W172=INDEX(Matches!$G$2:$G$201,MATCH($A172&amp;"-10",Matches!$J$2:$J$201,0))-INDEX(Matches!$H$2:$H$201,MATCH($A172&amp;"-10",Matches!$J$2:$J$201,0)),3,2))))),""))</f>
        <v/>
      </c>
      <c r="AH172" s="13" t="str">
        <f aca="false">IF($B172="","",SUM(X172:AG172))</f>
        <v/>
      </c>
      <c r="AI172" s="12" t="str">
        <f aca="false">IF($B172="","",COUNTIF(X172:AG172,5))</f>
        <v/>
      </c>
      <c r="AJ172" s="12" t="str">
        <f aca="false">IF($B172="","",COUNTIF(X172:AG172,"&gt;=2"))</f>
        <v/>
      </c>
      <c r="AK172" s="12" t="str">
        <f aca="false">IF($B172="","",COUNT(X172:AG172))</f>
        <v/>
      </c>
    </row>
    <row r="173" customFormat="false" ht="15" hidden="false" customHeight="false" outlineLevel="0" collapsed="false">
      <c r="A173" s="7"/>
      <c r="B173" s="7"/>
      <c r="C173" s="11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12" t="str">
        <f aca="false">IF(OR($B173="",D173="",E173=""),"",IFERROR(IF(OR(INDEX(Matches!$I$2:$I$201,MATCH($A173&amp;"-1",Matches!$J$2:$J$201,0))="Void",INDEX(Matches!$G$2:$G$201,MATCH($A173&amp;"-1",Matches!$J$2:$J$201,0))="",INDEX(Matches!$H$2:$H$201,MATCH($A173&amp;"-1",Matches!$J$2:$J$201,0))=""),"",IF(AND($C173&lt;&gt;"",INDEX(Matches!$F$2:$F$201,MATCH($A173&amp;"-1",Matches!$J$2:$J$201,0))&lt;&gt;"",$C173&gt;=INDEX(Matches!$F$2:$F$201,MATCH($A173&amp;"-1",Matches!$J$2:$J$201,0))),"",IF(AND(D173=INDEX(Matches!$G$2:$G$201,MATCH($A173&amp;"-1",Matches!$J$2:$J$201,0)),E173=INDEX(Matches!$H$2:$H$201,MATCH($A173&amp;"-1",Matches!$J$2:$J$201,0))),5,IF(SIGN(D173-E173)&lt;&gt;SIGN(INDEX(Matches!$G$2:$G$201,MATCH($A173&amp;"-1",Matches!$J$2:$J$201,0))-INDEX(Matches!$H$2:$H$201,MATCH($A173&amp;"-1",Matches!$J$2:$J$201,0))),0,IF(D173-E173=INDEX(Matches!$G$2:$G$201,MATCH($A173&amp;"-1",Matches!$J$2:$J$201,0))-INDEX(Matches!$H$2:$H$201,MATCH($A173&amp;"-1",Matches!$J$2:$J$201,0)),3,2))))),""))</f>
        <v/>
      </c>
      <c r="Y173" s="12" t="str">
        <f aca="false">IF(OR($B173="",F173="",G173=""),"",IFERROR(IF(OR(INDEX(Matches!$I$2:$I$201,MATCH($A173&amp;"-2",Matches!$J$2:$J$201,0))="Void",INDEX(Matches!$G$2:$G$201,MATCH($A173&amp;"-2",Matches!$J$2:$J$201,0))="",INDEX(Matches!$H$2:$H$201,MATCH($A173&amp;"-2",Matches!$J$2:$J$201,0))=""),"",IF(AND($C173&lt;&gt;"",INDEX(Matches!$F$2:$F$201,MATCH($A173&amp;"-2",Matches!$J$2:$J$201,0))&lt;&gt;"",$C173&gt;=INDEX(Matches!$F$2:$F$201,MATCH($A173&amp;"-2",Matches!$J$2:$J$201,0))),"",IF(AND(F173=INDEX(Matches!$G$2:$G$201,MATCH($A173&amp;"-2",Matches!$J$2:$J$201,0)),G173=INDEX(Matches!$H$2:$H$201,MATCH($A173&amp;"-2",Matches!$J$2:$J$201,0))),5,IF(SIGN(F173-G173)&lt;&gt;SIGN(INDEX(Matches!$G$2:$G$201,MATCH($A173&amp;"-2",Matches!$J$2:$J$201,0))-INDEX(Matches!$H$2:$H$201,MATCH($A173&amp;"-2",Matches!$J$2:$J$201,0))),0,IF(F173-G173=INDEX(Matches!$G$2:$G$201,MATCH($A173&amp;"-2",Matches!$J$2:$J$201,0))-INDEX(Matches!$H$2:$H$201,MATCH($A173&amp;"-2",Matches!$J$2:$J$201,0)),3,2))))),""))</f>
        <v/>
      </c>
      <c r="Z173" s="12" t="str">
        <f aca="false">IF(OR($B173="",H173="",I173=""),"",IFERROR(IF(OR(INDEX(Matches!$I$2:$I$201,MATCH($A173&amp;"-3",Matches!$J$2:$J$201,0))="Void",INDEX(Matches!$G$2:$G$201,MATCH($A173&amp;"-3",Matches!$J$2:$J$201,0))="",INDEX(Matches!$H$2:$H$201,MATCH($A173&amp;"-3",Matches!$J$2:$J$201,0))=""),"",IF(AND($C173&lt;&gt;"",INDEX(Matches!$F$2:$F$201,MATCH($A173&amp;"-3",Matches!$J$2:$J$201,0))&lt;&gt;"",$C173&gt;=INDEX(Matches!$F$2:$F$201,MATCH($A173&amp;"-3",Matches!$J$2:$J$201,0))),"",IF(AND(H173=INDEX(Matches!$G$2:$G$201,MATCH($A173&amp;"-3",Matches!$J$2:$J$201,0)),I173=INDEX(Matches!$H$2:$H$201,MATCH($A173&amp;"-3",Matches!$J$2:$J$201,0))),5,IF(SIGN(H173-I173)&lt;&gt;SIGN(INDEX(Matches!$G$2:$G$201,MATCH($A173&amp;"-3",Matches!$J$2:$J$201,0))-INDEX(Matches!$H$2:$H$201,MATCH($A173&amp;"-3",Matches!$J$2:$J$201,0))),0,IF(H173-I173=INDEX(Matches!$G$2:$G$201,MATCH($A173&amp;"-3",Matches!$J$2:$J$201,0))-INDEX(Matches!$H$2:$H$201,MATCH($A173&amp;"-3",Matches!$J$2:$J$201,0)),3,2))))),""))</f>
        <v/>
      </c>
      <c r="AA173" s="12" t="str">
        <f aca="false">IF(OR($B173="",J173="",K173=""),"",IFERROR(IF(OR(INDEX(Matches!$I$2:$I$201,MATCH($A173&amp;"-4",Matches!$J$2:$J$201,0))="Void",INDEX(Matches!$G$2:$G$201,MATCH($A173&amp;"-4",Matches!$J$2:$J$201,0))="",INDEX(Matches!$H$2:$H$201,MATCH($A173&amp;"-4",Matches!$J$2:$J$201,0))=""),"",IF(AND($C173&lt;&gt;"",INDEX(Matches!$F$2:$F$201,MATCH($A173&amp;"-4",Matches!$J$2:$J$201,0))&lt;&gt;"",$C173&gt;=INDEX(Matches!$F$2:$F$201,MATCH($A173&amp;"-4",Matches!$J$2:$J$201,0))),"",IF(AND(J173=INDEX(Matches!$G$2:$G$201,MATCH($A173&amp;"-4",Matches!$J$2:$J$201,0)),K173=INDEX(Matches!$H$2:$H$201,MATCH($A173&amp;"-4",Matches!$J$2:$J$201,0))),5,IF(SIGN(J173-K173)&lt;&gt;SIGN(INDEX(Matches!$G$2:$G$201,MATCH($A173&amp;"-4",Matches!$J$2:$J$201,0))-INDEX(Matches!$H$2:$H$201,MATCH($A173&amp;"-4",Matches!$J$2:$J$201,0))),0,IF(J173-K173=INDEX(Matches!$G$2:$G$201,MATCH($A173&amp;"-4",Matches!$J$2:$J$201,0))-INDEX(Matches!$H$2:$H$201,MATCH($A173&amp;"-4",Matches!$J$2:$J$201,0)),3,2))))),""))</f>
        <v/>
      </c>
      <c r="AB173" s="12" t="str">
        <f aca="false">IF(OR($B173="",L173="",M173=""),"",IFERROR(IF(OR(INDEX(Matches!$I$2:$I$201,MATCH($A173&amp;"-5",Matches!$J$2:$J$201,0))="Void",INDEX(Matches!$G$2:$G$201,MATCH($A173&amp;"-5",Matches!$J$2:$J$201,0))="",INDEX(Matches!$H$2:$H$201,MATCH($A173&amp;"-5",Matches!$J$2:$J$201,0))=""),"",IF(AND($C173&lt;&gt;"",INDEX(Matches!$F$2:$F$201,MATCH($A173&amp;"-5",Matches!$J$2:$J$201,0))&lt;&gt;"",$C173&gt;=INDEX(Matches!$F$2:$F$201,MATCH($A173&amp;"-5",Matches!$J$2:$J$201,0))),"",IF(AND(L173=INDEX(Matches!$G$2:$G$201,MATCH($A173&amp;"-5",Matches!$J$2:$J$201,0)),M173=INDEX(Matches!$H$2:$H$201,MATCH($A173&amp;"-5",Matches!$J$2:$J$201,0))),5,IF(SIGN(L173-M173)&lt;&gt;SIGN(INDEX(Matches!$G$2:$G$201,MATCH($A173&amp;"-5",Matches!$J$2:$J$201,0))-INDEX(Matches!$H$2:$H$201,MATCH($A173&amp;"-5",Matches!$J$2:$J$201,0))),0,IF(L173-M173=INDEX(Matches!$G$2:$G$201,MATCH($A173&amp;"-5",Matches!$J$2:$J$201,0))-INDEX(Matches!$H$2:$H$201,MATCH($A173&amp;"-5",Matches!$J$2:$J$201,0)),3,2))))),""))</f>
        <v/>
      </c>
      <c r="AC173" s="12" t="str">
        <f aca="false">IF(OR($B173="",N173="",O173=""),"",IFERROR(IF(OR(INDEX(Matches!$I$2:$I$201,MATCH($A173&amp;"-6",Matches!$J$2:$J$201,0))="Void",INDEX(Matches!$G$2:$G$201,MATCH($A173&amp;"-6",Matches!$J$2:$J$201,0))="",INDEX(Matches!$H$2:$H$201,MATCH($A173&amp;"-6",Matches!$J$2:$J$201,0))=""),"",IF(AND($C173&lt;&gt;"",INDEX(Matches!$F$2:$F$201,MATCH($A173&amp;"-6",Matches!$J$2:$J$201,0))&lt;&gt;"",$C173&gt;=INDEX(Matches!$F$2:$F$201,MATCH($A173&amp;"-6",Matches!$J$2:$J$201,0))),"",IF(AND(N173=INDEX(Matches!$G$2:$G$201,MATCH($A173&amp;"-6",Matches!$J$2:$J$201,0)),O173=INDEX(Matches!$H$2:$H$201,MATCH($A173&amp;"-6",Matches!$J$2:$J$201,0))),5,IF(SIGN(N173-O173)&lt;&gt;SIGN(INDEX(Matches!$G$2:$G$201,MATCH($A173&amp;"-6",Matches!$J$2:$J$201,0))-INDEX(Matches!$H$2:$H$201,MATCH($A173&amp;"-6",Matches!$J$2:$J$201,0))),0,IF(N173-O173=INDEX(Matches!$G$2:$G$201,MATCH($A173&amp;"-6",Matches!$J$2:$J$201,0))-INDEX(Matches!$H$2:$H$201,MATCH($A173&amp;"-6",Matches!$J$2:$J$201,0)),3,2))))),""))</f>
        <v/>
      </c>
      <c r="AD173" s="12" t="str">
        <f aca="false">IF(OR($B173="",P173="",Q173=""),"",IFERROR(IF(OR(INDEX(Matches!$I$2:$I$201,MATCH($A173&amp;"-7",Matches!$J$2:$J$201,0))="Void",INDEX(Matches!$G$2:$G$201,MATCH($A173&amp;"-7",Matches!$J$2:$J$201,0))="",INDEX(Matches!$H$2:$H$201,MATCH($A173&amp;"-7",Matches!$J$2:$J$201,0))=""),"",IF(AND($C173&lt;&gt;"",INDEX(Matches!$F$2:$F$201,MATCH($A173&amp;"-7",Matches!$J$2:$J$201,0))&lt;&gt;"",$C173&gt;=INDEX(Matches!$F$2:$F$201,MATCH($A173&amp;"-7",Matches!$J$2:$J$201,0))),"",IF(AND(P173=INDEX(Matches!$G$2:$G$201,MATCH($A173&amp;"-7",Matches!$J$2:$J$201,0)),Q173=INDEX(Matches!$H$2:$H$201,MATCH($A173&amp;"-7",Matches!$J$2:$J$201,0))),5,IF(SIGN(P173-Q173)&lt;&gt;SIGN(INDEX(Matches!$G$2:$G$201,MATCH($A173&amp;"-7",Matches!$J$2:$J$201,0))-INDEX(Matches!$H$2:$H$201,MATCH($A173&amp;"-7",Matches!$J$2:$J$201,0))),0,IF(P173-Q173=INDEX(Matches!$G$2:$G$201,MATCH($A173&amp;"-7",Matches!$J$2:$J$201,0))-INDEX(Matches!$H$2:$H$201,MATCH($A173&amp;"-7",Matches!$J$2:$J$201,0)),3,2))))),""))</f>
        <v/>
      </c>
      <c r="AE173" s="12" t="str">
        <f aca="false">IF(OR($B173="",R173="",S173=""),"",IFERROR(IF(OR(INDEX(Matches!$I$2:$I$201,MATCH($A173&amp;"-8",Matches!$J$2:$J$201,0))="Void",INDEX(Matches!$G$2:$G$201,MATCH($A173&amp;"-8",Matches!$J$2:$J$201,0))="",INDEX(Matches!$H$2:$H$201,MATCH($A173&amp;"-8",Matches!$J$2:$J$201,0))=""),"",IF(AND($C173&lt;&gt;"",INDEX(Matches!$F$2:$F$201,MATCH($A173&amp;"-8",Matches!$J$2:$J$201,0))&lt;&gt;"",$C173&gt;=INDEX(Matches!$F$2:$F$201,MATCH($A173&amp;"-8",Matches!$J$2:$J$201,0))),"",IF(AND(R173=INDEX(Matches!$G$2:$G$201,MATCH($A173&amp;"-8",Matches!$J$2:$J$201,0)),S173=INDEX(Matches!$H$2:$H$201,MATCH($A173&amp;"-8",Matches!$J$2:$J$201,0))),5,IF(SIGN(R173-S173)&lt;&gt;SIGN(INDEX(Matches!$G$2:$G$201,MATCH($A173&amp;"-8",Matches!$J$2:$J$201,0))-INDEX(Matches!$H$2:$H$201,MATCH($A173&amp;"-8",Matches!$J$2:$J$201,0))),0,IF(R173-S173=INDEX(Matches!$G$2:$G$201,MATCH($A173&amp;"-8",Matches!$J$2:$J$201,0))-INDEX(Matches!$H$2:$H$201,MATCH($A173&amp;"-8",Matches!$J$2:$J$201,0)),3,2))))),""))</f>
        <v/>
      </c>
      <c r="AF173" s="12" t="str">
        <f aca="false">IF(OR($B173="",T173="",U173=""),"",IFERROR(IF(OR(INDEX(Matches!$I$2:$I$201,MATCH($A173&amp;"-9",Matches!$J$2:$J$201,0))="Void",INDEX(Matches!$G$2:$G$201,MATCH($A173&amp;"-9",Matches!$J$2:$J$201,0))="",INDEX(Matches!$H$2:$H$201,MATCH($A173&amp;"-9",Matches!$J$2:$J$201,0))=""),"",IF(AND($C173&lt;&gt;"",INDEX(Matches!$F$2:$F$201,MATCH($A173&amp;"-9",Matches!$J$2:$J$201,0))&lt;&gt;"",$C173&gt;=INDEX(Matches!$F$2:$F$201,MATCH($A173&amp;"-9",Matches!$J$2:$J$201,0))),"",IF(AND(T173=INDEX(Matches!$G$2:$G$201,MATCH($A173&amp;"-9",Matches!$J$2:$J$201,0)),U173=INDEX(Matches!$H$2:$H$201,MATCH($A173&amp;"-9",Matches!$J$2:$J$201,0))),5,IF(SIGN(T173-U173)&lt;&gt;SIGN(INDEX(Matches!$G$2:$G$201,MATCH($A173&amp;"-9",Matches!$J$2:$J$201,0))-INDEX(Matches!$H$2:$H$201,MATCH($A173&amp;"-9",Matches!$J$2:$J$201,0))),0,IF(T173-U173=INDEX(Matches!$G$2:$G$201,MATCH($A173&amp;"-9",Matches!$J$2:$J$201,0))-INDEX(Matches!$H$2:$H$201,MATCH($A173&amp;"-9",Matches!$J$2:$J$201,0)),3,2))))),""))</f>
        <v/>
      </c>
      <c r="AG173" s="12" t="str">
        <f aca="false">IF(OR($B173="",V173="",W173=""),"",IFERROR(IF(OR(INDEX(Matches!$I$2:$I$201,MATCH($A173&amp;"-10",Matches!$J$2:$J$201,0))="Void",INDEX(Matches!$G$2:$G$201,MATCH($A173&amp;"-10",Matches!$J$2:$J$201,0))="",INDEX(Matches!$H$2:$H$201,MATCH($A173&amp;"-10",Matches!$J$2:$J$201,0))=""),"",IF(AND($C173&lt;&gt;"",INDEX(Matches!$F$2:$F$201,MATCH($A173&amp;"-10",Matches!$J$2:$J$201,0))&lt;&gt;"",$C173&gt;=INDEX(Matches!$F$2:$F$201,MATCH($A173&amp;"-10",Matches!$J$2:$J$201,0))),"",IF(AND(V173=INDEX(Matches!$G$2:$G$201,MATCH($A173&amp;"-10",Matches!$J$2:$J$201,0)),W173=INDEX(Matches!$H$2:$H$201,MATCH($A173&amp;"-10",Matches!$J$2:$J$201,0))),5,IF(SIGN(V173-W173)&lt;&gt;SIGN(INDEX(Matches!$G$2:$G$201,MATCH($A173&amp;"-10",Matches!$J$2:$J$201,0))-INDEX(Matches!$H$2:$H$201,MATCH($A173&amp;"-10",Matches!$J$2:$J$201,0))),0,IF(V173-W173=INDEX(Matches!$G$2:$G$201,MATCH($A173&amp;"-10",Matches!$J$2:$J$201,0))-INDEX(Matches!$H$2:$H$201,MATCH($A173&amp;"-10",Matches!$J$2:$J$201,0)),3,2))))),""))</f>
        <v/>
      </c>
      <c r="AH173" s="13" t="str">
        <f aca="false">IF($B173="","",SUM(X173:AG173))</f>
        <v/>
      </c>
      <c r="AI173" s="12" t="str">
        <f aca="false">IF($B173="","",COUNTIF(X173:AG173,5))</f>
        <v/>
      </c>
      <c r="AJ173" s="12" t="str">
        <f aca="false">IF($B173="","",COUNTIF(X173:AG173,"&gt;=2"))</f>
        <v/>
      </c>
      <c r="AK173" s="12" t="str">
        <f aca="false">IF($B173="","",COUNT(X173:AG173))</f>
        <v/>
      </c>
    </row>
    <row r="174" customFormat="false" ht="15" hidden="false" customHeight="false" outlineLevel="0" collapsed="false">
      <c r="A174" s="7"/>
      <c r="B174" s="7"/>
      <c r="C174" s="11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12" t="str">
        <f aca="false">IF(OR($B174="",D174="",E174=""),"",IFERROR(IF(OR(INDEX(Matches!$I$2:$I$201,MATCH($A174&amp;"-1",Matches!$J$2:$J$201,0))="Void",INDEX(Matches!$G$2:$G$201,MATCH($A174&amp;"-1",Matches!$J$2:$J$201,0))="",INDEX(Matches!$H$2:$H$201,MATCH($A174&amp;"-1",Matches!$J$2:$J$201,0))=""),"",IF(AND($C174&lt;&gt;"",INDEX(Matches!$F$2:$F$201,MATCH($A174&amp;"-1",Matches!$J$2:$J$201,0))&lt;&gt;"",$C174&gt;=INDEX(Matches!$F$2:$F$201,MATCH($A174&amp;"-1",Matches!$J$2:$J$201,0))),"",IF(AND(D174=INDEX(Matches!$G$2:$G$201,MATCH($A174&amp;"-1",Matches!$J$2:$J$201,0)),E174=INDEX(Matches!$H$2:$H$201,MATCH($A174&amp;"-1",Matches!$J$2:$J$201,0))),5,IF(SIGN(D174-E174)&lt;&gt;SIGN(INDEX(Matches!$G$2:$G$201,MATCH($A174&amp;"-1",Matches!$J$2:$J$201,0))-INDEX(Matches!$H$2:$H$201,MATCH($A174&amp;"-1",Matches!$J$2:$J$201,0))),0,IF(D174-E174=INDEX(Matches!$G$2:$G$201,MATCH($A174&amp;"-1",Matches!$J$2:$J$201,0))-INDEX(Matches!$H$2:$H$201,MATCH($A174&amp;"-1",Matches!$J$2:$J$201,0)),3,2))))),""))</f>
        <v/>
      </c>
      <c r="Y174" s="12" t="str">
        <f aca="false">IF(OR($B174="",F174="",G174=""),"",IFERROR(IF(OR(INDEX(Matches!$I$2:$I$201,MATCH($A174&amp;"-2",Matches!$J$2:$J$201,0))="Void",INDEX(Matches!$G$2:$G$201,MATCH($A174&amp;"-2",Matches!$J$2:$J$201,0))="",INDEX(Matches!$H$2:$H$201,MATCH($A174&amp;"-2",Matches!$J$2:$J$201,0))=""),"",IF(AND($C174&lt;&gt;"",INDEX(Matches!$F$2:$F$201,MATCH($A174&amp;"-2",Matches!$J$2:$J$201,0))&lt;&gt;"",$C174&gt;=INDEX(Matches!$F$2:$F$201,MATCH($A174&amp;"-2",Matches!$J$2:$J$201,0))),"",IF(AND(F174=INDEX(Matches!$G$2:$G$201,MATCH($A174&amp;"-2",Matches!$J$2:$J$201,0)),G174=INDEX(Matches!$H$2:$H$201,MATCH($A174&amp;"-2",Matches!$J$2:$J$201,0))),5,IF(SIGN(F174-G174)&lt;&gt;SIGN(INDEX(Matches!$G$2:$G$201,MATCH($A174&amp;"-2",Matches!$J$2:$J$201,0))-INDEX(Matches!$H$2:$H$201,MATCH($A174&amp;"-2",Matches!$J$2:$J$201,0))),0,IF(F174-G174=INDEX(Matches!$G$2:$G$201,MATCH($A174&amp;"-2",Matches!$J$2:$J$201,0))-INDEX(Matches!$H$2:$H$201,MATCH($A174&amp;"-2",Matches!$J$2:$J$201,0)),3,2))))),""))</f>
        <v/>
      </c>
      <c r="Z174" s="12" t="str">
        <f aca="false">IF(OR($B174="",H174="",I174=""),"",IFERROR(IF(OR(INDEX(Matches!$I$2:$I$201,MATCH($A174&amp;"-3",Matches!$J$2:$J$201,0))="Void",INDEX(Matches!$G$2:$G$201,MATCH($A174&amp;"-3",Matches!$J$2:$J$201,0))="",INDEX(Matches!$H$2:$H$201,MATCH($A174&amp;"-3",Matches!$J$2:$J$201,0))=""),"",IF(AND($C174&lt;&gt;"",INDEX(Matches!$F$2:$F$201,MATCH($A174&amp;"-3",Matches!$J$2:$J$201,0))&lt;&gt;"",$C174&gt;=INDEX(Matches!$F$2:$F$201,MATCH($A174&amp;"-3",Matches!$J$2:$J$201,0))),"",IF(AND(H174=INDEX(Matches!$G$2:$G$201,MATCH($A174&amp;"-3",Matches!$J$2:$J$201,0)),I174=INDEX(Matches!$H$2:$H$201,MATCH($A174&amp;"-3",Matches!$J$2:$J$201,0))),5,IF(SIGN(H174-I174)&lt;&gt;SIGN(INDEX(Matches!$G$2:$G$201,MATCH($A174&amp;"-3",Matches!$J$2:$J$201,0))-INDEX(Matches!$H$2:$H$201,MATCH($A174&amp;"-3",Matches!$J$2:$J$201,0))),0,IF(H174-I174=INDEX(Matches!$G$2:$G$201,MATCH($A174&amp;"-3",Matches!$J$2:$J$201,0))-INDEX(Matches!$H$2:$H$201,MATCH($A174&amp;"-3",Matches!$J$2:$J$201,0)),3,2))))),""))</f>
        <v/>
      </c>
      <c r="AA174" s="12" t="str">
        <f aca="false">IF(OR($B174="",J174="",K174=""),"",IFERROR(IF(OR(INDEX(Matches!$I$2:$I$201,MATCH($A174&amp;"-4",Matches!$J$2:$J$201,0))="Void",INDEX(Matches!$G$2:$G$201,MATCH($A174&amp;"-4",Matches!$J$2:$J$201,0))="",INDEX(Matches!$H$2:$H$201,MATCH($A174&amp;"-4",Matches!$J$2:$J$201,0))=""),"",IF(AND($C174&lt;&gt;"",INDEX(Matches!$F$2:$F$201,MATCH($A174&amp;"-4",Matches!$J$2:$J$201,0))&lt;&gt;"",$C174&gt;=INDEX(Matches!$F$2:$F$201,MATCH($A174&amp;"-4",Matches!$J$2:$J$201,0))),"",IF(AND(J174=INDEX(Matches!$G$2:$G$201,MATCH($A174&amp;"-4",Matches!$J$2:$J$201,0)),K174=INDEX(Matches!$H$2:$H$201,MATCH($A174&amp;"-4",Matches!$J$2:$J$201,0))),5,IF(SIGN(J174-K174)&lt;&gt;SIGN(INDEX(Matches!$G$2:$G$201,MATCH($A174&amp;"-4",Matches!$J$2:$J$201,0))-INDEX(Matches!$H$2:$H$201,MATCH($A174&amp;"-4",Matches!$J$2:$J$201,0))),0,IF(J174-K174=INDEX(Matches!$G$2:$G$201,MATCH($A174&amp;"-4",Matches!$J$2:$J$201,0))-INDEX(Matches!$H$2:$H$201,MATCH($A174&amp;"-4",Matches!$J$2:$J$201,0)),3,2))))),""))</f>
        <v/>
      </c>
      <c r="AB174" s="12" t="str">
        <f aca="false">IF(OR($B174="",L174="",M174=""),"",IFERROR(IF(OR(INDEX(Matches!$I$2:$I$201,MATCH($A174&amp;"-5",Matches!$J$2:$J$201,0))="Void",INDEX(Matches!$G$2:$G$201,MATCH($A174&amp;"-5",Matches!$J$2:$J$201,0))="",INDEX(Matches!$H$2:$H$201,MATCH($A174&amp;"-5",Matches!$J$2:$J$201,0))=""),"",IF(AND($C174&lt;&gt;"",INDEX(Matches!$F$2:$F$201,MATCH($A174&amp;"-5",Matches!$J$2:$J$201,0))&lt;&gt;"",$C174&gt;=INDEX(Matches!$F$2:$F$201,MATCH($A174&amp;"-5",Matches!$J$2:$J$201,0))),"",IF(AND(L174=INDEX(Matches!$G$2:$G$201,MATCH($A174&amp;"-5",Matches!$J$2:$J$201,0)),M174=INDEX(Matches!$H$2:$H$201,MATCH($A174&amp;"-5",Matches!$J$2:$J$201,0))),5,IF(SIGN(L174-M174)&lt;&gt;SIGN(INDEX(Matches!$G$2:$G$201,MATCH($A174&amp;"-5",Matches!$J$2:$J$201,0))-INDEX(Matches!$H$2:$H$201,MATCH($A174&amp;"-5",Matches!$J$2:$J$201,0))),0,IF(L174-M174=INDEX(Matches!$G$2:$G$201,MATCH($A174&amp;"-5",Matches!$J$2:$J$201,0))-INDEX(Matches!$H$2:$H$201,MATCH($A174&amp;"-5",Matches!$J$2:$J$201,0)),3,2))))),""))</f>
        <v/>
      </c>
      <c r="AC174" s="12" t="str">
        <f aca="false">IF(OR($B174="",N174="",O174=""),"",IFERROR(IF(OR(INDEX(Matches!$I$2:$I$201,MATCH($A174&amp;"-6",Matches!$J$2:$J$201,0))="Void",INDEX(Matches!$G$2:$G$201,MATCH($A174&amp;"-6",Matches!$J$2:$J$201,0))="",INDEX(Matches!$H$2:$H$201,MATCH($A174&amp;"-6",Matches!$J$2:$J$201,0))=""),"",IF(AND($C174&lt;&gt;"",INDEX(Matches!$F$2:$F$201,MATCH($A174&amp;"-6",Matches!$J$2:$J$201,0))&lt;&gt;"",$C174&gt;=INDEX(Matches!$F$2:$F$201,MATCH($A174&amp;"-6",Matches!$J$2:$J$201,0))),"",IF(AND(N174=INDEX(Matches!$G$2:$G$201,MATCH($A174&amp;"-6",Matches!$J$2:$J$201,0)),O174=INDEX(Matches!$H$2:$H$201,MATCH($A174&amp;"-6",Matches!$J$2:$J$201,0))),5,IF(SIGN(N174-O174)&lt;&gt;SIGN(INDEX(Matches!$G$2:$G$201,MATCH($A174&amp;"-6",Matches!$J$2:$J$201,0))-INDEX(Matches!$H$2:$H$201,MATCH($A174&amp;"-6",Matches!$J$2:$J$201,0))),0,IF(N174-O174=INDEX(Matches!$G$2:$G$201,MATCH($A174&amp;"-6",Matches!$J$2:$J$201,0))-INDEX(Matches!$H$2:$H$201,MATCH($A174&amp;"-6",Matches!$J$2:$J$201,0)),3,2))))),""))</f>
        <v/>
      </c>
      <c r="AD174" s="12" t="str">
        <f aca="false">IF(OR($B174="",P174="",Q174=""),"",IFERROR(IF(OR(INDEX(Matches!$I$2:$I$201,MATCH($A174&amp;"-7",Matches!$J$2:$J$201,0))="Void",INDEX(Matches!$G$2:$G$201,MATCH($A174&amp;"-7",Matches!$J$2:$J$201,0))="",INDEX(Matches!$H$2:$H$201,MATCH($A174&amp;"-7",Matches!$J$2:$J$201,0))=""),"",IF(AND($C174&lt;&gt;"",INDEX(Matches!$F$2:$F$201,MATCH($A174&amp;"-7",Matches!$J$2:$J$201,0))&lt;&gt;"",$C174&gt;=INDEX(Matches!$F$2:$F$201,MATCH($A174&amp;"-7",Matches!$J$2:$J$201,0))),"",IF(AND(P174=INDEX(Matches!$G$2:$G$201,MATCH($A174&amp;"-7",Matches!$J$2:$J$201,0)),Q174=INDEX(Matches!$H$2:$H$201,MATCH($A174&amp;"-7",Matches!$J$2:$J$201,0))),5,IF(SIGN(P174-Q174)&lt;&gt;SIGN(INDEX(Matches!$G$2:$G$201,MATCH($A174&amp;"-7",Matches!$J$2:$J$201,0))-INDEX(Matches!$H$2:$H$201,MATCH($A174&amp;"-7",Matches!$J$2:$J$201,0))),0,IF(P174-Q174=INDEX(Matches!$G$2:$G$201,MATCH($A174&amp;"-7",Matches!$J$2:$J$201,0))-INDEX(Matches!$H$2:$H$201,MATCH($A174&amp;"-7",Matches!$J$2:$J$201,0)),3,2))))),""))</f>
        <v/>
      </c>
      <c r="AE174" s="12" t="str">
        <f aca="false">IF(OR($B174="",R174="",S174=""),"",IFERROR(IF(OR(INDEX(Matches!$I$2:$I$201,MATCH($A174&amp;"-8",Matches!$J$2:$J$201,0))="Void",INDEX(Matches!$G$2:$G$201,MATCH($A174&amp;"-8",Matches!$J$2:$J$201,0))="",INDEX(Matches!$H$2:$H$201,MATCH($A174&amp;"-8",Matches!$J$2:$J$201,0))=""),"",IF(AND($C174&lt;&gt;"",INDEX(Matches!$F$2:$F$201,MATCH($A174&amp;"-8",Matches!$J$2:$J$201,0))&lt;&gt;"",$C174&gt;=INDEX(Matches!$F$2:$F$201,MATCH($A174&amp;"-8",Matches!$J$2:$J$201,0))),"",IF(AND(R174=INDEX(Matches!$G$2:$G$201,MATCH($A174&amp;"-8",Matches!$J$2:$J$201,0)),S174=INDEX(Matches!$H$2:$H$201,MATCH($A174&amp;"-8",Matches!$J$2:$J$201,0))),5,IF(SIGN(R174-S174)&lt;&gt;SIGN(INDEX(Matches!$G$2:$G$201,MATCH($A174&amp;"-8",Matches!$J$2:$J$201,0))-INDEX(Matches!$H$2:$H$201,MATCH($A174&amp;"-8",Matches!$J$2:$J$201,0))),0,IF(R174-S174=INDEX(Matches!$G$2:$G$201,MATCH($A174&amp;"-8",Matches!$J$2:$J$201,0))-INDEX(Matches!$H$2:$H$201,MATCH($A174&amp;"-8",Matches!$J$2:$J$201,0)),3,2))))),""))</f>
        <v/>
      </c>
      <c r="AF174" s="12" t="str">
        <f aca="false">IF(OR($B174="",T174="",U174=""),"",IFERROR(IF(OR(INDEX(Matches!$I$2:$I$201,MATCH($A174&amp;"-9",Matches!$J$2:$J$201,0))="Void",INDEX(Matches!$G$2:$G$201,MATCH($A174&amp;"-9",Matches!$J$2:$J$201,0))="",INDEX(Matches!$H$2:$H$201,MATCH($A174&amp;"-9",Matches!$J$2:$J$201,0))=""),"",IF(AND($C174&lt;&gt;"",INDEX(Matches!$F$2:$F$201,MATCH($A174&amp;"-9",Matches!$J$2:$J$201,0))&lt;&gt;"",$C174&gt;=INDEX(Matches!$F$2:$F$201,MATCH($A174&amp;"-9",Matches!$J$2:$J$201,0))),"",IF(AND(T174=INDEX(Matches!$G$2:$G$201,MATCH($A174&amp;"-9",Matches!$J$2:$J$201,0)),U174=INDEX(Matches!$H$2:$H$201,MATCH($A174&amp;"-9",Matches!$J$2:$J$201,0))),5,IF(SIGN(T174-U174)&lt;&gt;SIGN(INDEX(Matches!$G$2:$G$201,MATCH($A174&amp;"-9",Matches!$J$2:$J$201,0))-INDEX(Matches!$H$2:$H$201,MATCH($A174&amp;"-9",Matches!$J$2:$J$201,0))),0,IF(T174-U174=INDEX(Matches!$G$2:$G$201,MATCH($A174&amp;"-9",Matches!$J$2:$J$201,0))-INDEX(Matches!$H$2:$H$201,MATCH($A174&amp;"-9",Matches!$J$2:$J$201,0)),3,2))))),""))</f>
        <v/>
      </c>
      <c r="AG174" s="12" t="str">
        <f aca="false">IF(OR($B174="",V174="",W174=""),"",IFERROR(IF(OR(INDEX(Matches!$I$2:$I$201,MATCH($A174&amp;"-10",Matches!$J$2:$J$201,0))="Void",INDEX(Matches!$G$2:$G$201,MATCH($A174&amp;"-10",Matches!$J$2:$J$201,0))="",INDEX(Matches!$H$2:$H$201,MATCH($A174&amp;"-10",Matches!$J$2:$J$201,0))=""),"",IF(AND($C174&lt;&gt;"",INDEX(Matches!$F$2:$F$201,MATCH($A174&amp;"-10",Matches!$J$2:$J$201,0))&lt;&gt;"",$C174&gt;=INDEX(Matches!$F$2:$F$201,MATCH($A174&amp;"-10",Matches!$J$2:$J$201,0))),"",IF(AND(V174=INDEX(Matches!$G$2:$G$201,MATCH($A174&amp;"-10",Matches!$J$2:$J$201,0)),W174=INDEX(Matches!$H$2:$H$201,MATCH($A174&amp;"-10",Matches!$J$2:$J$201,0))),5,IF(SIGN(V174-W174)&lt;&gt;SIGN(INDEX(Matches!$G$2:$G$201,MATCH($A174&amp;"-10",Matches!$J$2:$J$201,0))-INDEX(Matches!$H$2:$H$201,MATCH($A174&amp;"-10",Matches!$J$2:$J$201,0))),0,IF(V174-W174=INDEX(Matches!$G$2:$G$201,MATCH($A174&amp;"-10",Matches!$J$2:$J$201,0))-INDEX(Matches!$H$2:$H$201,MATCH($A174&amp;"-10",Matches!$J$2:$J$201,0)),3,2))))),""))</f>
        <v/>
      </c>
      <c r="AH174" s="13" t="str">
        <f aca="false">IF($B174="","",SUM(X174:AG174))</f>
        <v/>
      </c>
      <c r="AI174" s="12" t="str">
        <f aca="false">IF($B174="","",COUNTIF(X174:AG174,5))</f>
        <v/>
      </c>
      <c r="AJ174" s="12" t="str">
        <f aca="false">IF($B174="","",COUNTIF(X174:AG174,"&gt;=2"))</f>
        <v/>
      </c>
      <c r="AK174" s="12" t="str">
        <f aca="false">IF($B174="","",COUNT(X174:AG174))</f>
        <v/>
      </c>
    </row>
    <row r="175" customFormat="false" ht="15" hidden="false" customHeight="false" outlineLevel="0" collapsed="false">
      <c r="A175" s="7"/>
      <c r="B175" s="7"/>
      <c r="C175" s="11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12" t="str">
        <f aca="false">IF(OR($B175="",D175="",E175=""),"",IFERROR(IF(OR(INDEX(Matches!$I$2:$I$201,MATCH($A175&amp;"-1",Matches!$J$2:$J$201,0))="Void",INDEX(Matches!$G$2:$G$201,MATCH($A175&amp;"-1",Matches!$J$2:$J$201,0))="",INDEX(Matches!$H$2:$H$201,MATCH($A175&amp;"-1",Matches!$J$2:$J$201,0))=""),"",IF(AND($C175&lt;&gt;"",INDEX(Matches!$F$2:$F$201,MATCH($A175&amp;"-1",Matches!$J$2:$J$201,0))&lt;&gt;"",$C175&gt;=INDEX(Matches!$F$2:$F$201,MATCH($A175&amp;"-1",Matches!$J$2:$J$201,0))),"",IF(AND(D175=INDEX(Matches!$G$2:$G$201,MATCH($A175&amp;"-1",Matches!$J$2:$J$201,0)),E175=INDEX(Matches!$H$2:$H$201,MATCH($A175&amp;"-1",Matches!$J$2:$J$201,0))),5,IF(SIGN(D175-E175)&lt;&gt;SIGN(INDEX(Matches!$G$2:$G$201,MATCH($A175&amp;"-1",Matches!$J$2:$J$201,0))-INDEX(Matches!$H$2:$H$201,MATCH($A175&amp;"-1",Matches!$J$2:$J$201,0))),0,IF(D175-E175=INDEX(Matches!$G$2:$G$201,MATCH($A175&amp;"-1",Matches!$J$2:$J$201,0))-INDEX(Matches!$H$2:$H$201,MATCH($A175&amp;"-1",Matches!$J$2:$J$201,0)),3,2))))),""))</f>
        <v/>
      </c>
      <c r="Y175" s="12" t="str">
        <f aca="false">IF(OR($B175="",F175="",G175=""),"",IFERROR(IF(OR(INDEX(Matches!$I$2:$I$201,MATCH($A175&amp;"-2",Matches!$J$2:$J$201,0))="Void",INDEX(Matches!$G$2:$G$201,MATCH($A175&amp;"-2",Matches!$J$2:$J$201,0))="",INDEX(Matches!$H$2:$H$201,MATCH($A175&amp;"-2",Matches!$J$2:$J$201,0))=""),"",IF(AND($C175&lt;&gt;"",INDEX(Matches!$F$2:$F$201,MATCH($A175&amp;"-2",Matches!$J$2:$J$201,0))&lt;&gt;"",$C175&gt;=INDEX(Matches!$F$2:$F$201,MATCH($A175&amp;"-2",Matches!$J$2:$J$201,0))),"",IF(AND(F175=INDEX(Matches!$G$2:$G$201,MATCH($A175&amp;"-2",Matches!$J$2:$J$201,0)),G175=INDEX(Matches!$H$2:$H$201,MATCH($A175&amp;"-2",Matches!$J$2:$J$201,0))),5,IF(SIGN(F175-G175)&lt;&gt;SIGN(INDEX(Matches!$G$2:$G$201,MATCH($A175&amp;"-2",Matches!$J$2:$J$201,0))-INDEX(Matches!$H$2:$H$201,MATCH($A175&amp;"-2",Matches!$J$2:$J$201,0))),0,IF(F175-G175=INDEX(Matches!$G$2:$G$201,MATCH($A175&amp;"-2",Matches!$J$2:$J$201,0))-INDEX(Matches!$H$2:$H$201,MATCH($A175&amp;"-2",Matches!$J$2:$J$201,0)),3,2))))),""))</f>
        <v/>
      </c>
      <c r="Z175" s="12" t="str">
        <f aca="false">IF(OR($B175="",H175="",I175=""),"",IFERROR(IF(OR(INDEX(Matches!$I$2:$I$201,MATCH($A175&amp;"-3",Matches!$J$2:$J$201,0))="Void",INDEX(Matches!$G$2:$G$201,MATCH($A175&amp;"-3",Matches!$J$2:$J$201,0))="",INDEX(Matches!$H$2:$H$201,MATCH($A175&amp;"-3",Matches!$J$2:$J$201,0))=""),"",IF(AND($C175&lt;&gt;"",INDEX(Matches!$F$2:$F$201,MATCH($A175&amp;"-3",Matches!$J$2:$J$201,0))&lt;&gt;"",$C175&gt;=INDEX(Matches!$F$2:$F$201,MATCH($A175&amp;"-3",Matches!$J$2:$J$201,0))),"",IF(AND(H175=INDEX(Matches!$G$2:$G$201,MATCH($A175&amp;"-3",Matches!$J$2:$J$201,0)),I175=INDEX(Matches!$H$2:$H$201,MATCH($A175&amp;"-3",Matches!$J$2:$J$201,0))),5,IF(SIGN(H175-I175)&lt;&gt;SIGN(INDEX(Matches!$G$2:$G$201,MATCH($A175&amp;"-3",Matches!$J$2:$J$201,0))-INDEX(Matches!$H$2:$H$201,MATCH($A175&amp;"-3",Matches!$J$2:$J$201,0))),0,IF(H175-I175=INDEX(Matches!$G$2:$G$201,MATCH($A175&amp;"-3",Matches!$J$2:$J$201,0))-INDEX(Matches!$H$2:$H$201,MATCH($A175&amp;"-3",Matches!$J$2:$J$201,0)),3,2))))),""))</f>
        <v/>
      </c>
      <c r="AA175" s="12" t="str">
        <f aca="false">IF(OR($B175="",J175="",K175=""),"",IFERROR(IF(OR(INDEX(Matches!$I$2:$I$201,MATCH($A175&amp;"-4",Matches!$J$2:$J$201,0))="Void",INDEX(Matches!$G$2:$G$201,MATCH($A175&amp;"-4",Matches!$J$2:$J$201,0))="",INDEX(Matches!$H$2:$H$201,MATCH($A175&amp;"-4",Matches!$J$2:$J$201,0))=""),"",IF(AND($C175&lt;&gt;"",INDEX(Matches!$F$2:$F$201,MATCH($A175&amp;"-4",Matches!$J$2:$J$201,0))&lt;&gt;"",$C175&gt;=INDEX(Matches!$F$2:$F$201,MATCH($A175&amp;"-4",Matches!$J$2:$J$201,0))),"",IF(AND(J175=INDEX(Matches!$G$2:$G$201,MATCH($A175&amp;"-4",Matches!$J$2:$J$201,0)),K175=INDEX(Matches!$H$2:$H$201,MATCH($A175&amp;"-4",Matches!$J$2:$J$201,0))),5,IF(SIGN(J175-K175)&lt;&gt;SIGN(INDEX(Matches!$G$2:$G$201,MATCH($A175&amp;"-4",Matches!$J$2:$J$201,0))-INDEX(Matches!$H$2:$H$201,MATCH($A175&amp;"-4",Matches!$J$2:$J$201,0))),0,IF(J175-K175=INDEX(Matches!$G$2:$G$201,MATCH($A175&amp;"-4",Matches!$J$2:$J$201,0))-INDEX(Matches!$H$2:$H$201,MATCH($A175&amp;"-4",Matches!$J$2:$J$201,0)),3,2))))),""))</f>
        <v/>
      </c>
      <c r="AB175" s="12" t="str">
        <f aca="false">IF(OR($B175="",L175="",M175=""),"",IFERROR(IF(OR(INDEX(Matches!$I$2:$I$201,MATCH($A175&amp;"-5",Matches!$J$2:$J$201,0))="Void",INDEX(Matches!$G$2:$G$201,MATCH($A175&amp;"-5",Matches!$J$2:$J$201,0))="",INDEX(Matches!$H$2:$H$201,MATCH($A175&amp;"-5",Matches!$J$2:$J$201,0))=""),"",IF(AND($C175&lt;&gt;"",INDEX(Matches!$F$2:$F$201,MATCH($A175&amp;"-5",Matches!$J$2:$J$201,0))&lt;&gt;"",$C175&gt;=INDEX(Matches!$F$2:$F$201,MATCH($A175&amp;"-5",Matches!$J$2:$J$201,0))),"",IF(AND(L175=INDEX(Matches!$G$2:$G$201,MATCH($A175&amp;"-5",Matches!$J$2:$J$201,0)),M175=INDEX(Matches!$H$2:$H$201,MATCH($A175&amp;"-5",Matches!$J$2:$J$201,0))),5,IF(SIGN(L175-M175)&lt;&gt;SIGN(INDEX(Matches!$G$2:$G$201,MATCH($A175&amp;"-5",Matches!$J$2:$J$201,0))-INDEX(Matches!$H$2:$H$201,MATCH($A175&amp;"-5",Matches!$J$2:$J$201,0))),0,IF(L175-M175=INDEX(Matches!$G$2:$G$201,MATCH($A175&amp;"-5",Matches!$J$2:$J$201,0))-INDEX(Matches!$H$2:$H$201,MATCH($A175&amp;"-5",Matches!$J$2:$J$201,0)),3,2))))),""))</f>
        <v/>
      </c>
      <c r="AC175" s="12" t="str">
        <f aca="false">IF(OR($B175="",N175="",O175=""),"",IFERROR(IF(OR(INDEX(Matches!$I$2:$I$201,MATCH($A175&amp;"-6",Matches!$J$2:$J$201,0))="Void",INDEX(Matches!$G$2:$G$201,MATCH($A175&amp;"-6",Matches!$J$2:$J$201,0))="",INDEX(Matches!$H$2:$H$201,MATCH($A175&amp;"-6",Matches!$J$2:$J$201,0))=""),"",IF(AND($C175&lt;&gt;"",INDEX(Matches!$F$2:$F$201,MATCH($A175&amp;"-6",Matches!$J$2:$J$201,0))&lt;&gt;"",$C175&gt;=INDEX(Matches!$F$2:$F$201,MATCH($A175&amp;"-6",Matches!$J$2:$J$201,0))),"",IF(AND(N175=INDEX(Matches!$G$2:$G$201,MATCH($A175&amp;"-6",Matches!$J$2:$J$201,0)),O175=INDEX(Matches!$H$2:$H$201,MATCH($A175&amp;"-6",Matches!$J$2:$J$201,0))),5,IF(SIGN(N175-O175)&lt;&gt;SIGN(INDEX(Matches!$G$2:$G$201,MATCH($A175&amp;"-6",Matches!$J$2:$J$201,0))-INDEX(Matches!$H$2:$H$201,MATCH($A175&amp;"-6",Matches!$J$2:$J$201,0))),0,IF(N175-O175=INDEX(Matches!$G$2:$G$201,MATCH($A175&amp;"-6",Matches!$J$2:$J$201,0))-INDEX(Matches!$H$2:$H$201,MATCH($A175&amp;"-6",Matches!$J$2:$J$201,0)),3,2))))),""))</f>
        <v/>
      </c>
      <c r="AD175" s="12" t="str">
        <f aca="false">IF(OR($B175="",P175="",Q175=""),"",IFERROR(IF(OR(INDEX(Matches!$I$2:$I$201,MATCH($A175&amp;"-7",Matches!$J$2:$J$201,0))="Void",INDEX(Matches!$G$2:$G$201,MATCH($A175&amp;"-7",Matches!$J$2:$J$201,0))="",INDEX(Matches!$H$2:$H$201,MATCH($A175&amp;"-7",Matches!$J$2:$J$201,0))=""),"",IF(AND($C175&lt;&gt;"",INDEX(Matches!$F$2:$F$201,MATCH($A175&amp;"-7",Matches!$J$2:$J$201,0))&lt;&gt;"",$C175&gt;=INDEX(Matches!$F$2:$F$201,MATCH($A175&amp;"-7",Matches!$J$2:$J$201,0))),"",IF(AND(P175=INDEX(Matches!$G$2:$G$201,MATCH($A175&amp;"-7",Matches!$J$2:$J$201,0)),Q175=INDEX(Matches!$H$2:$H$201,MATCH($A175&amp;"-7",Matches!$J$2:$J$201,0))),5,IF(SIGN(P175-Q175)&lt;&gt;SIGN(INDEX(Matches!$G$2:$G$201,MATCH($A175&amp;"-7",Matches!$J$2:$J$201,0))-INDEX(Matches!$H$2:$H$201,MATCH($A175&amp;"-7",Matches!$J$2:$J$201,0))),0,IF(P175-Q175=INDEX(Matches!$G$2:$G$201,MATCH($A175&amp;"-7",Matches!$J$2:$J$201,0))-INDEX(Matches!$H$2:$H$201,MATCH($A175&amp;"-7",Matches!$J$2:$J$201,0)),3,2))))),""))</f>
        <v/>
      </c>
      <c r="AE175" s="12" t="str">
        <f aca="false">IF(OR($B175="",R175="",S175=""),"",IFERROR(IF(OR(INDEX(Matches!$I$2:$I$201,MATCH($A175&amp;"-8",Matches!$J$2:$J$201,0))="Void",INDEX(Matches!$G$2:$G$201,MATCH($A175&amp;"-8",Matches!$J$2:$J$201,0))="",INDEX(Matches!$H$2:$H$201,MATCH($A175&amp;"-8",Matches!$J$2:$J$201,0))=""),"",IF(AND($C175&lt;&gt;"",INDEX(Matches!$F$2:$F$201,MATCH($A175&amp;"-8",Matches!$J$2:$J$201,0))&lt;&gt;"",$C175&gt;=INDEX(Matches!$F$2:$F$201,MATCH($A175&amp;"-8",Matches!$J$2:$J$201,0))),"",IF(AND(R175=INDEX(Matches!$G$2:$G$201,MATCH($A175&amp;"-8",Matches!$J$2:$J$201,0)),S175=INDEX(Matches!$H$2:$H$201,MATCH($A175&amp;"-8",Matches!$J$2:$J$201,0))),5,IF(SIGN(R175-S175)&lt;&gt;SIGN(INDEX(Matches!$G$2:$G$201,MATCH($A175&amp;"-8",Matches!$J$2:$J$201,0))-INDEX(Matches!$H$2:$H$201,MATCH($A175&amp;"-8",Matches!$J$2:$J$201,0))),0,IF(R175-S175=INDEX(Matches!$G$2:$G$201,MATCH($A175&amp;"-8",Matches!$J$2:$J$201,0))-INDEX(Matches!$H$2:$H$201,MATCH($A175&amp;"-8",Matches!$J$2:$J$201,0)),3,2))))),""))</f>
        <v/>
      </c>
      <c r="AF175" s="12" t="str">
        <f aca="false">IF(OR($B175="",T175="",U175=""),"",IFERROR(IF(OR(INDEX(Matches!$I$2:$I$201,MATCH($A175&amp;"-9",Matches!$J$2:$J$201,0))="Void",INDEX(Matches!$G$2:$G$201,MATCH($A175&amp;"-9",Matches!$J$2:$J$201,0))="",INDEX(Matches!$H$2:$H$201,MATCH($A175&amp;"-9",Matches!$J$2:$J$201,0))=""),"",IF(AND($C175&lt;&gt;"",INDEX(Matches!$F$2:$F$201,MATCH($A175&amp;"-9",Matches!$J$2:$J$201,0))&lt;&gt;"",$C175&gt;=INDEX(Matches!$F$2:$F$201,MATCH($A175&amp;"-9",Matches!$J$2:$J$201,0))),"",IF(AND(T175=INDEX(Matches!$G$2:$G$201,MATCH($A175&amp;"-9",Matches!$J$2:$J$201,0)),U175=INDEX(Matches!$H$2:$H$201,MATCH($A175&amp;"-9",Matches!$J$2:$J$201,0))),5,IF(SIGN(T175-U175)&lt;&gt;SIGN(INDEX(Matches!$G$2:$G$201,MATCH($A175&amp;"-9",Matches!$J$2:$J$201,0))-INDEX(Matches!$H$2:$H$201,MATCH($A175&amp;"-9",Matches!$J$2:$J$201,0))),0,IF(T175-U175=INDEX(Matches!$G$2:$G$201,MATCH($A175&amp;"-9",Matches!$J$2:$J$201,0))-INDEX(Matches!$H$2:$H$201,MATCH($A175&amp;"-9",Matches!$J$2:$J$201,0)),3,2))))),""))</f>
        <v/>
      </c>
      <c r="AG175" s="12" t="str">
        <f aca="false">IF(OR($B175="",V175="",W175=""),"",IFERROR(IF(OR(INDEX(Matches!$I$2:$I$201,MATCH($A175&amp;"-10",Matches!$J$2:$J$201,0))="Void",INDEX(Matches!$G$2:$G$201,MATCH($A175&amp;"-10",Matches!$J$2:$J$201,0))="",INDEX(Matches!$H$2:$H$201,MATCH($A175&amp;"-10",Matches!$J$2:$J$201,0))=""),"",IF(AND($C175&lt;&gt;"",INDEX(Matches!$F$2:$F$201,MATCH($A175&amp;"-10",Matches!$J$2:$J$201,0))&lt;&gt;"",$C175&gt;=INDEX(Matches!$F$2:$F$201,MATCH($A175&amp;"-10",Matches!$J$2:$J$201,0))),"",IF(AND(V175=INDEX(Matches!$G$2:$G$201,MATCH($A175&amp;"-10",Matches!$J$2:$J$201,0)),W175=INDEX(Matches!$H$2:$H$201,MATCH($A175&amp;"-10",Matches!$J$2:$J$201,0))),5,IF(SIGN(V175-W175)&lt;&gt;SIGN(INDEX(Matches!$G$2:$G$201,MATCH($A175&amp;"-10",Matches!$J$2:$J$201,0))-INDEX(Matches!$H$2:$H$201,MATCH($A175&amp;"-10",Matches!$J$2:$J$201,0))),0,IF(V175-W175=INDEX(Matches!$G$2:$G$201,MATCH($A175&amp;"-10",Matches!$J$2:$J$201,0))-INDEX(Matches!$H$2:$H$201,MATCH($A175&amp;"-10",Matches!$J$2:$J$201,0)),3,2))))),""))</f>
        <v/>
      </c>
      <c r="AH175" s="13" t="str">
        <f aca="false">IF($B175="","",SUM(X175:AG175))</f>
        <v/>
      </c>
      <c r="AI175" s="12" t="str">
        <f aca="false">IF($B175="","",COUNTIF(X175:AG175,5))</f>
        <v/>
      </c>
      <c r="AJ175" s="12" t="str">
        <f aca="false">IF($B175="","",COUNTIF(X175:AG175,"&gt;=2"))</f>
        <v/>
      </c>
      <c r="AK175" s="12" t="str">
        <f aca="false">IF($B175="","",COUNT(X175:AG175))</f>
        <v/>
      </c>
    </row>
    <row r="176" customFormat="false" ht="15" hidden="false" customHeight="false" outlineLevel="0" collapsed="false">
      <c r="A176" s="7"/>
      <c r="B176" s="7"/>
      <c r="C176" s="11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12" t="str">
        <f aca="false">IF(OR($B176="",D176="",E176=""),"",IFERROR(IF(OR(INDEX(Matches!$I$2:$I$201,MATCH($A176&amp;"-1",Matches!$J$2:$J$201,0))="Void",INDEX(Matches!$G$2:$G$201,MATCH($A176&amp;"-1",Matches!$J$2:$J$201,0))="",INDEX(Matches!$H$2:$H$201,MATCH($A176&amp;"-1",Matches!$J$2:$J$201,0))=""),"",IF(AND($C176&lt;&gt;"",INDEX(Matches!$F$2:$F$201,MATCH($A176&amp;"-1",Matches!$J$2:$J$201,0))&lt;&gt;"",$C176&gt;=INDEX(Matches!$F$2:$F$201,MATCH($A176&amp;"-1",Matches!$J$2:$J$201,0))),"",IF(AND(D176=INDEX(Matches!$G$2:$G$201,MATCH($A176&amp;"-1",Matches!$J$2:$J$201,0)),E176=INDEX(Matches!$H$2:$H$201,MATCH($A176&amp;"-1",Matches!$J$2:$J$201,0))),5,IF(SIGN(D176-E176)&lt;&gt;SIGN(INDEX(Matches!$G$2:$G$201,MATCH($A176&amp;"-1",Matches!$J$2:$J$201,0))-INDEX(Matches!$H$2:$H$201,MATCH($A176&amp;"-1",Matches!$J$2:$J$201,0))),0,IF(D176-E176=INDEX(Matches!$G$2:$G$201,MATCH($A176&amp;"-1",Matches!$J$2:$J$201,0))-INDEX(Matches!$H$2:$H$201,MATCH($A176&amp;"-1",Matches!$J$2:$J$201,0)),3,2))))),""))</f>
        <v/>
      </c>
      <c r="Y176" s="12" t="str">
        <f aca="false">IF(OR($B176="",F176="",G176=""),"",IFERROR(IF(OR(INDEX(Matches!$I$2:$I$201,MATCH($A176&amp;"-2",Matches!$J$2:$J$201,0))="Void",INDEX(Matches!$G$2:$G$201,MATCH($A176&amp;"-2",Matches!$J$2:$J$201,0))="",INDEX(Matches!$H$2:$H$201,MATCH($A176&amp;"-2",Matches!$J$2:$J$201,0))=""),"",IF(AND($C176&lt;&gt;"",INDEX(Matches!$F$2:$F$201,MATCH($A176&amp;"-2",Matches!$J$2:$J$201,0))&lt;&gt;"",$C176&gt;=INDEX(Matches!$F$2:$F$201,MATCH($A176&amp;"-2",Matches!$J$2:$J$201,0))),"",IF(AND(F176=INDEX(Matches!$G$2:$G$201,MATCH($A176&amp;"-2",Matches!$J$2:$J$201,0)),G176=INDEX(Matches!$H$2:$H$201,MATCH($A176&amp;"-2",Matches!$J$2:$J$201,0))),5,IF(SIGN(F176-G176)&lt;&gt;SIGN(INDEX(Matches!$G$2:$G$201,MATCH($A176&amp;"-2",Matches!$J$2:$J$201,0))-INDEX(Matches!$H$2:$H$201,MATCH($A176&amp;"-2",Matches!$J$2:$J$201,0))),0,IF(F176-G176=INDEX(Matches!$G$2:$G$201,MATCH($A176&amp;"-2",Matches!$J$2:$J$201,0))-INDEX(Matches!$H$2:$H$201,MATCH($A176&amp;"-2",Matches!$J$2:$J$201,0)),3,2))))),""))</f>
        <v/>
      </c>
      <c r="Z176" s="12" t="str">
        <f aca="false">IF(OR($B176="",H176="",I176=""),"",IFERROR(IF(OR(INDEX(Matches!$I$2:$I$201,MATCH($A176&amp;"-3",Matches!$J$2:$J$201,0))="Void",INDEX(Matches!$G$2:$G$201,MATCH($A176&amp;"-3",Matches!$J$2:$J$201,0))="",INDEX(Matches!$H$2:$H$201,MATCH($A176&amp;"-3",Matches!$J$2:$J$201,0))=""),"",IF(AND($C176&lt;&gt;"",INDEX(Matches!$F$2:$F$201,MATCH($A176&amp;"-3",Matches!$J$2:$J$201,0))&lt;&gt;"",$C176&gt;=INDEX(Matches!$F$2:$F$201,MATCH($A176&amp;"-3",Matches!$J$2:$J$201,0))),"",IF(AND(H176=INDEX(Matches!$G$2:$G$201,MATCH($A176&amp;"-3",Matches!$J$2:$J$201,0)),I176=INDEX(Matches!$H$2:$H$201,MATCH($A176&amp;"-3",Matches!$J$2:$J$201,0))),5,IF(SIGN(H176-I176)&lt;&gt;SIGN(INDEX(Matches!$G$2:$G$201,MATCH($A176&amp;"-3",Matches!$J$2:$J$201,0))-INDEX(Matches!$H$2:$H$201,MATCH($A176&amp;"-3",Matches!$J$2:$J$201,0))),0,IF(H176-I176=INDEX(Matches!$G$2:$G$201,MATCH($A176&amp;"-3",Matches!$J$2:$J$201,0))-INDEX(Matches!$H$2:$H$201,MATCH($A176&amp;"-3",Matches!$J$2:$J$201,0)),3,2))))),""))</f>
        <v/>
      </c>
      <c r="AA176" s="12" t="str">
        <f aca="false">IF(OR($B176="",J176="",K176=""),"",IFERROR(IF(OR(INDEX(Matches!$I$2:$I$201,MATCH($A176&amp;"-4",Matches!$J$2:$J$201,0))="Void",INDEX(Matches!$G$2:$G$201,MATCH($A176&amp;"-4",Matches!$J$2:$J$201,0))="",INDEX(Matches!$H$2:$H$201,MATCH($A176&amp;"-4",Matches!$J$2:$J$201,0))=""),"",IF(AND($C176&lt;&gt;"",INDEX(Matches!$F$2:$F$201,MATCH($A176&amp;"-4",Matches!$J$2:$J$201,0))&lt;&gt;"",$C176&gt;=INDEX(Matches!$F$2:$F$201,MATCH($A176&amp;"-4",Matches!$J$2:$J$201,0))),"",IF(AND(J176=INDEX(Matches!$G$2:$G$201,MATCH($A176&amp;"-4",Matches!$J$2:$J$201,0)),K176=INDEX(Matches!$H$2:$H$201,MATCH($A176&amp;"-4",Matches!$J$2:$J$201,0))),5,IF(SIGN(J176-K176)&lt;&gt;SIGN(INDEX(Matches!$G$2:$G$201,MATCH($A176&amp;"-4",Matches!$J$2:$J$201,0))-INDEX(Matches!$H$2:$H$201,MATCH($A176&amp;"-4",Matches!$J$2:$J$201,0))),0,IF(J176-K176=INDEX(Matches!$G$2:$G$201,MATCH($A176&amp;"-4",Matches!$J$2:$J$201,0))-INDEX(Matches!$H$2:$H$201,MATCH($A176&amp;"-4",Matches!$J$2:$J$201,0)),3,2))))),""))</f>
        <v/>
      </c>
      <c r="AB176" s="12" t="str">
        <f aca="false">IF(OR($B176="",L176="",M176=""),"",IFERROR(IF(OR(INDEX(Matches!$I$2:$I$201,MATCH($A176&amp;"-5",Matches!$J$2:$J$201,0))="Void",INDEX(Matches!$G$2:$G$201,MATCH($A176&amp;"-5",Matches!$J$2:$J$201,0))="",INDEX(Matches!$H$2:$H$201,MATCH($A176&amp;"-5",Matches!$J$2:$J$201,0))=""),"",IF(AND($C176&lt;&gt;"",INDEX(Matches!$F$2:$F$201,MATCH($A176&amp;"-5",Matches!$J$2:$J$201,0))&lt;&gt;"",$C176&gt;=INDEX(Matches!$F$2:$F$201,MATCH($A176&amp;"-5",Matches!$J$2:$J$201,0))),"",IF(AND(L176=INDEX(Matches!$G$2:$G$201,MATCH($A176&amp;"-5",Matches!$J$2:$J$201,0)),M176=INDEX(Matches!$H$2:$H$201,MATCH($A176&amp;"-5",Matches!$J$2:$J$201,0))),5,IF(SIGN(L176-M176)&lt;&gt;SIGN(INDEX(Matches!$G$2:$G$201,MATCH($A176&amp;"-5",Matches!$J$2:$J$201,0))-INDEX(Matches!$H$2:$H$201,MATCH($A176&amp;"-5",Matches!$J$2:$J$201,0))),0,IF(L176-M176=INDEX(Matches!$G$2:$G$201,MATCH($A176&amp;"-5",Matches!$J$2:$J$201,0))-INDEX(Matches!$H$2:$H$201,MATCH($A176&amp;"-5",Matches!$J$2:$J$201,0)),3,2))))),""))</f>
        <v/>
      </c>
      <c r="AC176" s="12" t="str">
        <f aca="false">IF(OR($B176="",N176="",O176=""),"",IFERROR(IF(OR(INDEX(Matches!$I$2:$I$201,MATCH($A176&amp;"-6",Matches!$J$2:$J$201,0))="Void",INDEX(Matches!$G$2:$G$201,MATCH($A176&amp;"-6",Matches!$J$2:$J$201,0))="",INDEX(Matches!$H$2:$H$201,MATCH($A176&amp;"-6",Matches!$J$2:$J$201,0))=""),"",IF(AND($C176&lt;&gt;"",INDEX(Matches!$F$2:$F$201,MATCH($A176&amp;"-6",Matches!$J$2:$J$201,0))&lt;&gt;"",$C176&gt;=INDEX(Matches!$F$2:$F$201,MATCH($A176&amp;"-6",Matches!$J$2:$J$201,0))),"",IF(AND(N176=INDEX(Matches!$G$2:$G$201,MATCH($A176&amp;"-6",Matches!$J$2:$J$201,0)),O176=INDEX(Matches!$H$2:$H$201,MATCH($A176&amp;"-6",Matches!$J$2:$J$201,0))),5,IF(SIGN(N176-O176)&lt;&gt;SIGN(INDEX(Matches!$G$2:$G$201,MATCH($A176&amp;"-6",Matches!$J$2:$J$201,0))-INDEX(Matches!$H$2:$H$201,MATCH($A176&amp;"-6",Matches!$J$2:$J$201,0))),0,IF(N176-O176=INDEX(Matches!$G$2:$G$201,MATCH($A176&amp;"-6",Matches!$J$2:$J$201,0))-INDEX(Matches!$H$2:$H$201,MATCH($A176&amp;"-6",Matches!$J$2:$J$201,0)),3,2))))),""))</f>
        <v/>
      </c>
      <c r="AD176" s="12" t="str">
        <f aca="false">IF(OR($B176="",P176="",Q176=""),"",IFERROR(IF(OR(INDEX(Matches!$I$2:$I$201,MATCH($A176&amp;"-7",Matches!$J$2:$J$201,0))="Void",INDEX(Matches!$G$2:$G$201,MATCH($A176&amp;"-7",Matches!$J$2:$J$201,0))="",INDEX(Matches!$H$2:$H$201,MATCH($A176&amp;"-7",Matches!$J$2:$J$201,0))=""),"",IF(AND($C176&lt;&gt;"",INDEX(Matches!$F$2:$F$201,MATCH($A176&amp;"-7",Matches!$J$2:$J$201,0))&lt;&gt;"",$C176&gt;=INDEX(Matches!$F$2:$F$201,MATCH($A176&amp;"-7",Matches!$J$2:$J$201,0))),"",IF(AND(P176=INDEX(Matches!$G$2:$G$201,MATCH($A176&amp;"-7",Matches!$J$2:$J$201,0)),Q176=INDEX(Matches!$H$2:$H$201,MATCH($A176&amp;"-7",Matches!$J$2:$J$201,0))),5,IF(SIGN(P176-Q176)&lt;&gt;SIGN(INDEX(Matches!$G$2:$G$201,MATCH($A176&amp;"-7",Matches!$J$2:$J$201,0))-INDEX(Matches!$H$2:$H$201,MATCH($A176&amp;"-7",Matches!$J$2:$J$201,0))),0,IF(P176-Q176=INDEX(Matches!$G$2:$G$201,MATCH($A176&amp;"-7",Matches!$J$2:$J$201,0))-INDEX(Matches!$H$2:$H$201,MATCH($A176&amp;"-7",Matches!$J$2:$J$201,0)),3,2))))),""))</f>
        <v/>
      </c>
      <c r="AE176" s="12" t="str">
        <f aca="false">IF(OR($B176="",R176="",S176=""),"",IFERROR(IF(OR(INDEX(Matches!$I$2:$I$201,MATCH($A176&amp;"-8",Matches!$J$2:$J$201,0))="Void",INDEX(Matches!$G$2:$G$201,MATCH($A176&amp;"-8",Matches!$J$2:$J$201,0))="",INDEX(Matches!$H$2:$H$201,MATCH($A176&amp;"-8",Matches!$J$2:$J$201,0))=""),"",IF(AND($C176&lt;&gt;"",INDEX(Matches!$F$2:$F$201,MATCH($A176&amp;"-8",Matches!$J$2:$J$201,0))&lt;&gt;"",$C176&gt;=INDEX(Matches!$F$2:$F$201,MATCH($A176&amp;"-8",Matches!$J$2:$J$201,0))),"",IF(AND(R176=INDEX(Matches!$G$2:$G$201,MATCH($A176&amp;"-8",Matches!$J$2:$J$201,0)),S176=INDEX(Matches!$H$2:$H$201,MATCH($A176&amp;"-8",Matches!$J$2:$J$201,0))),5,IF(SIGN(R176-S176)&lt;&gt;SIGN(INDEX(Matches!$G$2:$G$201,MATCH($A176&amp;"-8",Matches!$J$2:$J$201,0))-INDEX(Matches!$H$2:$H$201,MATCH($A176&amp;"-8",Matches!$J$2:$J$201,0))),0,IF(R176-S176=INDEX(Matches!$G$2:$G$201,MATCH($A176&amp;"-8",Matches!$J$2:$J$201,0))-INDEX(Matches!$H$2:$H$201,MATCH($A176&amp;"-8",Matches!$J$2:$J$201,0)),3,2))))),""))</f>
        <v/>
      </c>
      <c r="AF176" s="12" t="str">
        <f aca="false">IF(OR($B176="",T176="",U176=""),"",IFERROR(IF(OR(INDEX(Matches!$I$2:$I$201,MATCH($A176&amp;"-9",Matches!$J$2:$J$201,0))="Void",INDEX(Matches!$G$2:$G$201,MATCH($A176&amp;"-9",Matches!$J$2:$J$201,0))="",INDEX(Matches!$H$2:$H$201,MATCH($A176&amp;"-9",Matches!$J$2:$J$201,0))=""),"",IF(AND($C176&lt;&gt;"",INDEX(Matches!$F$2:$F$201,MATCH($A176&amp;"-9",Matches!$J$2:$J$201,0))&lt;&gt;"",$C176&gt;=INDEX(Matches!$F$2:$F$201,MATCH($A176&amp;"-9",Matches!$J$2:$J$201,0))),"",IF(AND(T176=INDEX(Matches!$G$2:$G$201,MATCH($A176&amp;"-9",Matches!$J$2:$J$201,0)),U176=INDEX(Matches!$H$2:$H$201,MATCH($A176&amp;"-9",Matches!$J$2:$J$201,0))),5,IF(SIGN(T176-U176)&lt;&gt;SIGN(INDEX(Matches!$G$2:$G$201,MATCH($A176&amp;"-9",Matches!$J$2:$J$201,0))-INDEX(Matches!$H$2:$H$201,MATCH($A176&amp;"-9",Matches!$J$2:$J$201,0))),0,IF(T176-U176=INDEX(Matches!$G$2:$G$201,MATCH($A176&amp;"-9",Matches!$J$2:$J$201,0))-INDEX(Matches!$H$2:$H$201,MATCH($A176&amp;"-9",Matches!$J$2:$J$201,0)),3,2))))),""))</f>
        <v/>
      </c>
      <c r="AG176" s="12" t="str">
        <f aca="false">IF(OR($B176="",V176="",W176=""),"",IFERROR(IF(OR(INDEX(Matches!$I$2:$I$201,MATCH($A176&amp;"-10",Matches!$J$2:$J$201,0))="Void",INDEX(Matches!$G$2:$G$201,MATCH($A176&amp;"-10",Matches!$J$2:$J$201,0))="",INDEX(Matches!$H$2:$H$201,MATCH($A176&amp;"-10",Matches!$J$2:$J$201,0))=""),"",IF(AND($C176&lt;&gt;"",INDEX(Matches!$F$2:$F$201,MATCH($A176&amp;"-10",Matches!$J$2:$J$201,0))&lt;&gt;"",$C176&gt;=INDEX(Matches!$F$2:$F$201,MATCH($A176&amp;"-10",Matches!$J$2:$J$201,0))),"",IF(AND(V176=INDEX(Matches!$G$2:$G$201,MATCH($A176&amp;"-10",Matches!$J$2:$J$201,0)),W176=INDEX(Matches!$H$2:$H$201,MATCH($A176&amp;"-10",Matches!$J$2:$J$201,0))),5,IF(SIGN(V176-W176)&lt;&gt;SIGN(INDEX(Matches!$G$2:$G$201,MATCH($A176&amp;"-10",Matches!$J$2:$J$201,0))-INDEX(Matches!$H$2:$H$201,MATCH($A176&amp;"-10",Matches!$J$2:$J$201,0))),0,IF(V176-W176=INDEX(Matches!$G$2:$G$201,MATCH($A176&amp;"-10",Matches!$J$2:$J$201,0))-INDEX(Matches!$H$2:$H$201,MATCH($A176&amp;"-10",Matches!$J$2:$J$201,0)),3,2))))),""))</f>
        <v/>
      </c>
      <c r="AH176" s="13" t="str">
        <f aca="false">IF($B176="","",SUM(X176:AG176))</f>
        <v/>
      </c>
      <c r="AI176" s="12" t="str">
        <f aca="false">IF($B176="","",COUNTIF(X176:AG176,5))</f>
        <v/>
      </c>
      <c r="AJ176" s="12" t="str">
        <f aca="false">IF($B176="","",COUNTIF(X176:AG176,"&gt;=2"))</f>
        <v/>
      </c>
      <c r="AK176" s="12" t="str">
        <f aca="false">IF($B176="","",COUNT(X176:AG176))</f>
        <v/>
      </c>
    </row>
    <row r="177" customFormat="false" ht="15" hidden="false" customHeight="false" outlineLevel="0" collapsed="false">
      <c r="A177" s="7"/>
      <c r="B177" s="7"/>
      <c r="C177" s="11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12" t="str">
        <f aca="false">IF(OR($B177="",D177="",E177=""),"",IFERROR(IF(OR(INDEX(Matches!$I$2:$I$201,MATCH($A177&amp;"-1",Matches!$J$2:$J$201,0))="Void",INDEX(Matches!$G$2:$G$201,MATCH($A177&amp;"-1",Matches!$J$2:$J$201,0))="",INDEX(Matches!$H$2:$H$201,MATCH($A177&amp;"-1",Matches!$J$2:$J$201,0))=""),"",IF(AND($C177&lt;&gt;"",INDEX(Matches!$F$2:$F$201,MATCH($A177&amp;"-1",Matches!$J$2:$J$201,0))&lt;&gt;"",$C177&gt;=INDEX(Matches!$F$2:$F$201,MATCH($A177&amp;"-1",Matches!$J$2:$J$201,0))),"",IF(AND(D177=INDEX(Matches!$G$2:$G$201,MATCH($A177&amp;"-1",Matches!$J$2:$J$201,0)),E177=INDEX(Matches!$H$2:$H$201,MATCH($A177&amp;"-1",Matches!$J$2:$J$201,0))),5,IF(SIGN(D177-E177)&lt;&gt;SIGN(INDEX(Matches!$G$2:$G$201,MATCH($A177&amp;"-1",Matches!$J$2:$J$201,0))-INDEX(Matches!$H$2:$H$201,MATCH($A177&amp;"-1",Matches!$J$2:$J$201,0))),0,IF(D177-E177=INDEX(Matches!$G$2:$G$201,MATCH($A177&amp;"-1",Matches!$J$2:$J$201,0))-INDEX(Matches!$H$2:$H$201,MATCH($A177&amp;"-1",Matches!$J$2:$J$201,0)),3,2))))),""))</f>
        <v/>
      </c>
      <c r="Y177" s="12" t="str">
        <f aca="false">IF(OR($B177="",F177="",G177=""),"",IFERROR(IF(OR(INDEX(Matches!$I$2:$I$201,MATCH($A177&amp;"-2",Matches!$J$2:$J$201,0))="Void",INDEX(Matches!$G$2:$G$201,MATCH($A177&amp;"-2",Matches!$J$2:$J$201,0))="",INDEX(Matches!$H$2:$H$201,MATCH($A177&amp;"-2",Matches!$J$2:$J$201,0))=""),"",IF(AND($C177&lt;&gt;"",INDEX(Matches!$F$2:$F$201,MATCH($A177&amp;"-2",Matches!$J$2:$J$201,0))&lt;&gt;"",$C177&gt;=INDEX(Matches!$F$2:$F$201,MATCH($A177&amp;"-2",Matches!$J$2:$J$201,0))),"",IF(AND(F177=INDEX(Matches!$G$2:$G$201,MATCH($A177&amp;"-2",Matches!$J$2:$J$201,0)),G177=INDEX(Matches!$H$2:$H$201,MATCH($A177&amp;"-2",Matches!$J$2:$J$201,0))),5,IF(SIGN(F177-G177)&lt;&gt;SIGN(INDEX(Matches!$G$2:$G$201,MATCH($A177&amp;"-2",Matches!$J$2:$J$201,0))-INDEX(Matches!$H$2:$H$201,MATCH($A177&amp;"-2",Matches!$J$2:$J$201,0))),0,IF(F177-G177=INDEX(Matches!$G$2:$G$201,MATCH($A177&amp;"-2",Matches!$J$2:$J$201,0))-INDEX(Matches!$H$2:$H$201,MATCH($A177&amp;"-2",Matches!$J$2:$J$201,0)),3,2))))),""))</f>
        <v/>
      </c>
      <c r="Z177" s="12" t="str">
        <f aca="false">IF(OR($B177="",H177="",I177=""),"",IFERROR(IF(OR(INDEX(Matches!$I$2:$I$201,MATCH($A177&amp;"-3",Matches!$J$2:$J$201,0))="Void",INDEX(Matches!$G$2:$G$201,MATCH($A177&amp;"-3",Matches!$J$2:$J$201,0))="",INDEX(Matches!$H$2:$H$201,MATCH($A177&amp;"-3",Matches!$J$2:$J$201,0))=""),"",IF(AND($C177&lt;&gt;"",INDEX(Matches!$F$2:$F$201,MATCH($A177&amp;"-3",Matches!$J$2:$J$201,0))&lt;&gt;"",$C177&gt;=INDEX(Matches!$F$2:$F$201,MATCH($A177&amp;"-3",Matches!$J$2:$J$201,0))),"",IF(AND(H177=INDEX(Matches!$G$2:$G$201,MATCH($A177&amp;"-3",Matches!$J$2:$J$201,0)),I177=INDEX(Matches!$H$2:$H$201,MATCH($A177&amp;"-3",Matches!$J$2:$J$201,0))),5,IF(SIGN(H177-I177)&lt;&gt;SIGN(INDEX(Matches!$G$2:$G$201,MATCH($A177&amp;"-3",Matches!$J$2:$J$201,0))-INDEX(Matches!$H$2:$H$201,MATCH($A177&amp;"-3",Matches!$J$2:$J$201,0))),0,IF(H177-I177=INDEX(Matches!$G$2:$G$201,MATCH($A177&amp;"-3",Matches!$J$2:$J$201,0))-INDEX(Matches!$H$2:$H$201,MATCH($A177&amp;"-3",Matches!$J$2:$J$201,0)),3,2))))),""))</f>
        <v/>
      </c>
      <c r="AA177" s="12" t="str">
        <f aca="false">IF(OR($B177="",J177="",K177=""),"",IFERROR(IF(OR(INDEX(Matches!$I$2:$I$201,MATCH($A177&amp;"-4",Matches!$J$2:$J$201,0))="Void",INDEX(Matches!$G$2:$G$201,MATCH($A177&amp;"-4",Matches!$J$2:$J$201,0))="",INDEX(Matches!$H$2:$H$201,MATCH($A177&amp;"-4",Matches!$J$2:$J$201,0))=""),"",IF(AND($C177&lt;&gt;"",INDEX(Matches!$F$2:$F$201,MATCH($A177&amp;"-4",Matches!$J$2:$J$201,0))&lt;&gt;"",$C177&gt;=INDEX(Matches!$F$2:$F$201,MATCH($A177&amp;"-4",Matches!$J$2:$J$201,0))),"",IF(AND(J177=INDEX(Matches!$G$2:$G$201,MATCH($A177&amp;"-4",Matches!$J$2:$J$201,0)),K177=INDEX(Matches!$H$2:$H$201,MATCH($A177&amp;"-4",Matches!$J$2:$J$201,0))),5,IF(SIGN(J177-K177)&lt;&gt;SIGN(INDEX(Matches!$G$2:$G$201,MATCH($A177&amp;"-4",Matches!$J$2:$J$201,0))-INDEX(Matches!$H$2:$H$201,MATCH($A177&amp;"-4",Matches!$J$2:$J$201,0))),0,IF(J177-K177=INDEX(Matches!$G$2:$G$201,MATCH($A177&amp;"-4",Matches!$J$2:$J$201,0))-INDEX(Matches!$H$2:$H$201,MATCH($A177&amp;"-4",Matches!$J$2:$J$201,0)),3,2))))),""))</f>
        <v/>
      </c>
      <c r="AB177" s="12" t="str">
        <f aca="false">IF(OR($B177="",L177="",M177=""),"",IFERROR(IF(OR(INDEX(Matches!$I$2:$I$201,MATCH($A177&amp;"-5",Matches!$J$2:$J$201,0))="Void",INDEX(Matches!$G$2:$G$201,MATCH($A177&amp;"-5",Matches!$J$2:$J$201,0))="",INDEX(Matches!$H$2:$H$201,MATCH($A177&amp;"-5",Matches!$J$2:$J$201,0))=""),"",IF(AND($C177&lt;&gt;"",INDEX(Matches!$F$2:$F$201,MATCH($A177&amp;"-5",Matches!$J$2:$J$201,0))&lt;&gt;"",$C177&gt;=INDEX(Matches!$F$2:$F$201,MATCH($A177&amp;"-5",Matches!$J$2:$J$201,0))),"",IF(AND(L177=INDEX(Matches!$G$2:$G$201,MATCH($A177&amp;"-5",Matches!$J$2:$J$201,0)),M177=INDEX(Matches!$H$2:$H$201,MATCH($A177&amp;"-5",Matches!$J$2:$J$201,0))),5,IF(SIGN(L177-M177)&lt;&gt;SIGN(INDEX(Matches!$G$2:$G$201,MATCH($A177&amp;"-5",Matches!$J$2:$J$201,0))-INDEX(Matches!$H$2:$H$201,MATCH($A177&amp;"-5",Matches!$J$2:$J$201,0))),0,IF(L177-M177=INDEX(Matches!$G$2:$G$201,MATCH($A177&amp;"-5",Matches!$J$2:$J$201,0))-INDEX(Matches!$H$2:$H$201,MATCH($A177&amp;"-5",Matches!$J$2:$J$201,0)),3,2))))),""))</f>
        <v/>
      </c>
      <c r="AC177" s="12" t="str">
        <f aca="false">IF(OR($B177="",N177="",O177=""),"",IFERROR(IF(OR(INDEX(Matches!$I$2:$I$201,MATCH($A177&amp;"-6",Matches!$J$2:$J$201,0))="Void",INDEX(Matches!$G$2:$G$201,MATCH($A177&amp;"-6",Matches!$J$2:$J$201,0))="",INDEX(Matches!$H$2:$H$201,MATCH($A177&amp;"-6",Matches!$J$2:$J$201,0))=""),"",IF(AND($C177&lt;&gt;"",INDEX(Matches!$F$2:$F$201,MATCH($A177&amp;"-6",Matches!$J$2:$J$201,0))&lt;&gt;"",$C177&gt;=INDEX(Matches!$F$2:$F$201,MATCH($A177&amp;"-6",Matches!$J$2:$J$201,0))),"",IF(AND(N177=INDEX(Matches!$G$2:$G$201,MATCH($A177&amp;"-6",Matches!$J$2:$J$201,0)),O177=INDEX(Matches!$H$2:$H$201,MATCH($A177&amp;"-6",Matches!$J$2:$J$201,0))),5,IF(SIGN(N177-O177)&lt;&gt;SIGN(INDEX(Matches!$G$2:$G$201,MATCH($A177&amp;"-6",Matches!$J$2:$J$201,0))-INDEX(Matches!$H$2:$H$201,MATCH($A177&amp;"-6",Matches!$J$2:$J$201,0))),0,IF(N177-O177=INDEX(Matches!$G$2:$G$201,MATCH($A177&amp;"-6",Matches!$J$2:$J$201,0))-INDEX(Matches!$H$2:$H$201,MATCH($A177&amp;"-6",Matches!$J$2:$J$201,0)),3,2))))),""))</f>
        <v/>
      </c>
      <c r="AD177" s="12" t="str">
        <f aca="false">IF(OR($B177="",P177="",Q177=""),"",IFERROR(IF(OR(INDEX(Matches!$I$2:$I$201,MATCH($A177&amp;"-7",Matches!$J$2:$J$201,0))="Void",INDEX(Matches!$G$2:$G$201,MATCH($A177&amp;"-7",Matches!$J$2:$J$201,0))="",INDEX(Matches!$H$2:$H$201,MATCH($A177&amp;"-7",Matches!$J$2:$J$201,0))=""),"",IF(AND($C177&lt;&gt;"",INDEX(Matches!$F$2:$F$201,MATCH($A177&amp;"-7",Matches!$J$2:$J$201,0))&lt;&gt;"",$C177&gt;=INDEX(Matches!$F$2:$F$201,MATCH($A177&amp;"-7",Matches!$J$2:$J$201,0))),"",IF(AND(P177=INDEX(Matches!$G$2:$G$201,MATCH($A177&amp;"-7",Matches!$J$2:$J$201,0)),Q177=INDEX(Matches!$H$2:$H$201,MATCH($A177&amp;"-7",Matches!$J$2:$J$201,0))),5,IF(SIGN(P177-Q177)&lt;&gt;SIGN(INDEX(Matches!$G$2:$G$201,MATCH($A177&amp;"-7",Matches!$J$2:$J$201,0))-INDEX(Matches!$H$2:$H$201,MATCH($A177&amp;"-7",Matches!$J$2:$J$201,0))),0,IF(P177-Q177=INDEX(Matches!$G$2:$G$201,MATCH($A177&amp;"-7",Matches!$J$2:$J$201,0))-INDEX(Matches!$H$2:$H$201,MATCH($A177&amp;"-7",Matches!$J$2:$J$201,0)),3,2))))),""))</f>
        <v/>
      </c>
      <c r="AE177" s="12" t="str">
        <f aca="false">IF(OR($B177="",R177="",S177=""),"",IFERROR(IF(OR(INDEX(Matches!$I$2:$I$201,MATCH($A177&amp;"-8",Matches!$J$2:$J$201,0))="Void",INDEX(Matches!$G$2:$G$201,MATCH($A177&amp;"-8",Matches!$J$2:$J$201,0))="",INDEX(Matches!$H$2:$H$201,MATCH($A177&amp;"-8",Matches!$J$2:$J$201,0))=""),"",IF(AND($C177&lt;&gt;"",INDEX(Matches!$F$2:$F$201,MATCH($A177&amp;"-8",Matches!$J$2:$J$201,0))&lt;&gt;"",$C177&gt;=INDEX(Matches!$F$2:$F$201,MATCH($A177&amp;"-8",Matches!$J$2:$J$201,0))),"",IF(AND(R177=INDEX(Matches!$G$2:$G$201,MATCH($A177&amp;"-8",Matches!$J$2:$J$201,0)),S177=INDEX(Matches!$H$2:$H$201,MATCH($A177&amp;"-8",Matches!$J$2:$J$201,0))),5,IF(SIGN(R177-S177)&lt;&gt;SIGN(INDEX(Matches!$G$2:$G$201,MATCH($A177&amp;"-8",Matches!$J$2:$J$201,0))-INDEX(Matches!$H$2:$H$201,MATCH($A177&amp;"-8",Matches!$J$2:$J$201,0))),0,IF(R177-S177=INDEX(Matches!$G$2:$G$201,MATCH($A177&amp;"-8",Matches!$J$2:$J$201,0))-INDEX(Matches!$H$2:$H$201,MATCH($A177&amp;"-8",Matches!$J$2:$J$201,0)),3,2))))),""))</f>
        <v/>
      </c>
      <c r="AF177" s="12" t="str">
        <f aca="false">IF(OR($B177="",T177="",U177=""),"",IFERROR(IF(OR(INDEX(Matches!$I$2:$I$201,MATCH($A177&amp;"-9",Matches!$J$2:$J$201,0))="Void",INDEX(Matches!$G$2:$G$201,MATCH($A177&amp;"-9",Matches!$J$2:$J$201,0))="",INDEX(Matches!$H$2:$H$201,MATCH($A177&amp;"-9",Matches!$J$2:$J$201,0))=""),"",IF(AND($C177&lt;&gt;"",INDEX(Matches!$F$2:$F$201,MATCH($A177&amp;"-9",Matches!$J$2:$J$201,0))&lt;&gt;"",$C177&gt;=INDEX(Matches!$F$2:$F$201,MATCH($A177&amp;"-9",Matches!$J$2:$J$201,0))),"",IF(AND(T177=INDEX(Matches!$G$2:$G$201,MATCH($A177&amp;"-9",Matches!$J$2:$J$201,0)),U177=INDEX(Matches!$H$2:$H$201,MATCH($A177&amp;"-9",Matches!$J$2:$J$201,0))),5,IF(SIGN(T177-U177)&lt;&gt;SIGN(INDEX(Matches!$G$2:$G$201,MATCH($A177&amp;"-9",Matches!$J$2:$J$201,0))-INDEX(Matches!$H$2:$H$201,MATCH($A177&amp;"-9",Matches!$J$2:$J$201,0))),0,IF(T177-U177=INDEX(Matches!$G$2:$G$201,MATCH($A177&amp;"-9",Matches!$J$2:$J$201,0))-INDEX(Matches!$H$2:$H$201,MATCH($A177&amp;"-9",Matches!$J$2:$J$201,0)),3,2))))),""))</f>
        <v/>
      </c>
      <c r="AG177" s="12" t="str">
        <f aca="false">IF(OR($B177="",V177="",W177=""),"",IFERROR(IF(OR(INDEX(Matches!$I$2:$I$201,MATCH($A177&amp;"-10",Matches!$J$2:$J$201,0))="Void",INDEX(Matches!$G$2:$G$201,MATCH($A177&amp;"-10",Matches!$J$2:$J$201,0))="",INDEX(Matches!$H$2:$H$201,MATCH($A177&amp;"-10",Matches!$J$2:$J$201,0))=""),"",IF(AND($C177&lt;&gt;"",INDEX(Matches!$F$2:$F$201,MATCH($A177&amp;"-10",Matches!$J$2:$J$201,0))&lt;&gt;"",$C177&gt;=INDEX(Matches!$F$2:$F$201,MATCH($A177&amp;"-10",Matches!$J$2:$J$201,0))),"",IF(AND(V177=INDEX(Matches!$G$2:$G$201,MATCH($A177&amp;"-10",Matches!$J$2:$J$201,0)),W177=INDEX(Matches!$H$2:$H$201,MATCH($A177&amp;"-10",Matches!$J$2:$J$201,0))),5,IF(SIGN(V177-W177)&lt;&gt;SIGN(INDEX(Matches!$G$2:$G$201,MATCH($A177&amp;"-10",Matches!$J$2:$J$201,0))-INDEX(Matches!$H$2:$H$201,MATCH($A177&amp;"-10",Matches!$J$2:$J$201,0))),0,IF(V177-W177=INDEX(Matches!$G$2:$G$201,MATCH($A177&amp;"-10",Matches!$J$2:$J$201,0))-INDEX(Matches!$H$2:$H$201,MATCH($A177&amp;"-10",Matches!$J$2:$J$201,0)),3,2))))),""))</f>
        <v/>
      </c>
      <c r="AH177" s="13" t="str">
        <f aca="false">IF($B177="","",SUM(X177:AG177))</f>
        <v/>
      </c>
      <c r="AI177" s="12" t="str">
        <f aca="false">IF($B177="","",COUNTIF(X177:AG177,5))</f>
        <v/>
      </c>
      <c r="AJ177" s="12" t="str">
        <f aca="false">IF($B177="","",COUNTIF(X177:AG177,"&gt;=2"))</f>
        <v/>
      </c>
      <c r="AK177" s="12" t="str">
        <f aca="false">IF($B177="","",COUNT(X177:AG177))</f>
        <v/>
      </c>
    </row>
    <row r="178" customFormat="false" ht="15" hidden="false" customHeight="false" outlineLevel="0" collapsed="false">
      <c r="A178" s="7"/>
      <c r="B178" s="7"/>
      <c r="C178" s="11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12" t="str">
        <f aca="false">IF(OR($B178="",D178="",E178=""),"",IFERROR(IF(OR(INDEX(Matches!$I$2:$I$201,MATCH($A178&amp;"-1",Matches!$J$2:$J$201,0))="Void",INDEX(Matches!$G$2:$G$201,MATCH($A178&amp;"-1",Matches!$J$2:$J$201,0))="",INDEX(Matches!$H$2:$H$201,MATCH($A178&amp;"-1",Matches!$J$2:$J$201,0))=""),"",IF(AND($C178&lt;&gt;"",INDEX(Matches!$F$2:$F$201,MATCH($A178&amp;"-1",Matches!$J$2:$J$201,0))&lt;&gt;"",$C178&gt;=INDEX(Matches!$F$2:$F$201,MATCH($A178&amp;"-1",Matches!$J$2:$J$201,0))),"",IF(AND(D178=INDEX(Matches!$G$2:$G$201,MATCH($A178&amp;"-1",Matches!$J$2:$J$201,0)),E178=INDEX(Matches!$H$2:$H$201,MATCH($A178&amp;"-1",Matches!$J$2:$J$201,0))),5,IF(SIGN(D178-E178)&lt;&gt;SIGN(INDEX(Matches!$G$2:$G$201,MATCH($A178&amp;"-1",Matches!$J$2:$J$201,0))-INDEX(Matches!$H$2:$H$201,MATCH($A178&amp;"-1",Matches!$J$2:$J$201,0))),0,IF(D178-E178=INDEX(Matches!$G$2:$G$201,MATCH($A178&amp;"-1",Matches!$J$2:$J$201,0))-INDEX(Matches!$H$2:$H$201,MATCH($A178&amp;"-1",Matches!$J$2:$J$201,0)),3,2))))),""))</f>
        <v/>
      </c>
      <c r="Y178" s="12" t="str">
        <f aca="false">IF(OR($B178="",F178="",G178=""),"",IFERROR(IF(OR(INDEX(Matches!$I$2:$I$201,MATCH($A178&amp;"-2",Matches!$J$2:$J$201,0))="Void",INDEX(Matches!$G$2:$G$201,MATCH($A178&amp;"-2",Matches!$J$2:$J$201,0))="",INDEX(Matches!$H$2:$H$201,MATCH($A178&amp;"-2",Matches!$J$2:$J$201,0))=""),"",IF(AND($C178&lt;&gt;"",INDEX(Matches!$F$2:$F$201,MATCH($A178&amp;"-2",Matches!$J$2:$J$201,0))&lt;&gt;"",$C178&gt;=INDEX(Matches!$F$2:$F$201,MATCH($A178&amp;"-2",Matches!$J$2:$J$201,0))),"",IF(AND(F178=INDEX(Matches!$G$2:$G$201,MATCH($A178&amp;"-2",Matches!$J$2:$J$201,0)),G178=INDEX(Matches!$H$2:$H$201,MATCH($A178&amp;"-2",Matches!$J$2:$J$201,0))),5,IF(SIGN(F178-G178)&lt;&gt;SIGN(INDEX(Matches!$G$2:$G$201,MATCH($A178&amp;"-2",Matches!$J$2:$J$201,0))-INDEX(Matches!$H$2:$H$201,MATCH($A178&amp;"-2",Matches!$J$2:$J$201,0))),0,IF(F178-G178=INDEX(Matches!$G$2:$G$201,MATCH($A178&amp;"-2",Matches!$J$2:$J$201,0))-INDEX(Matches!$H$2:$H$201,MATCH($A178&amp;"-2",Matches!$J$2:$J$201,0)),3,2))))),""))</f>
        <v/>
      </c>
      <c r="Z178" s="12" t="str">
        <f aca="false">IF(OR($B178="",H178="",I178=""),"",IFERROR(IF(OR(INDEX(Matches!$I$2:$I$201,MATCH($A178&amp;"-3",Matches!$J$2:$J$201,0))="Void",INDEX(Matches!$G$2:$G$201,MATCH($A178&amp;"-3",Matches!$J$2:$J$201,0))="",INDEX(Matches!$H$2:$H$201,MATCH($A178&amp;"-3",Matches!$J$2:$J$201,0))=""),"",IF(AND($C178&lt;&gt;"",INDEX(Matches!$F$2:$F$201,MATCH($A178&amp;"-3",Matches!$J$2:$J$201,0))&lt;&gt;"",$C178&gt;=INDEX(Matches!$F$2:$F$201,MATCH($A178&amp;"-3",Matches!$J$2:$J$201,0))),"",IF(AND(H178=INDEX(Matches!$G$2:$G$201,MATCH($A178&amp;"-3",Matches!$J$2:$J$201,0)),I178=INDEX(Matches!$H$2:$H$201,MATCH($A178&amp;"-3",Matches!$J$2:$J$201,0))),5,IF(SIGN(H178-I178)&lt;&gt;SIGN(INDEX(Matches!$G$2:$G$201,MATCH($A178&amp;"-3",Matches!$J$2:$J$201,0))-INDEX(Matches!$H$2:$H$201,MATCH($A178&amp;"-3",Matches!$J$2:$J$201,0))),0,IF(H178-I178=INDEX(Matches!$G$2:$G$201,MATCH($A178&amp;"-3",Matches!$J$2:$J$201,0))-INDEX(Matches!$H$2:$H$201,MATCH($A178&amp;"-3",Matches!$J$2:$J$201,0)),3,2))))),""))</f>
        <v/>
      </c>
      <c r="AA178" s="12" t="str">
        <f aca="false">IF(OR($B178="",J178="",K178=""),"",IFERROR(IF(OR(INDEX(Matches!$I$2:$I$201,MATCH($A178&amp;"-4",Matches!$J$2:$J$201,0))="Void",INDEX(Matches!$G$2:$G$201,MATCH($A178&amp;"-4",Matches!$J$2:$J$201,0))="",INDEX(Matches!$H$2:$H$201,MATCH($A178&amp;"-4",Matches!$J$2:$J$201,0))=""),"",IF(AND($C178&lt;&gt;"",INDEX(Matches!$F$2:$F$201,MATCH($A178&amp;"-4",Matches!$J$2:$J$201,0))&lt;&gt;"",$C178&gt;=INDEX(Matches!$F$2:$F$201,MATCH($A178&amp;"-4",Matches!$J$2:$J$201,0))),"",IF(AND(J178=INDEX(Matches!$G$2:$G$201,MATCH($A178&amp;"-4",Matches!$J$2:$J$201,0)),K178=INDEX(Matches!$H$2:$H$201,MATCH($A178&amp;"-4",Matches!$J$2:$J$201,0))),5,IF(SIGN(J178-K178)&lt;&gt;SIGN(INDEX(Matches!$G$2:$G$201,MATCH($A178&amp;"-4",Matches!$J$2:$J$201,0))-INDEX(Matches!$H$2:$H$201,MATCH($A178&amp;"-4",Matches!$J$2:$J$201,0))),0,IF(J178-K178=INDEX(Matches!$G$2:$G$201,MATCH($A178&amp;"-4",Matches!$J$2:$J$201,0))-INDEX(Matches!$H$2:$H$201,MATCH($A178&amp;"-4",Matches!$J$2:$J$201,0)),3,2))))),""))</f>
        <v/>
      </c>
      <c r="AB178" s="12" t="str">
        <f aca="false">IF(OR($B178="",L178="",M178=""),"",IFERROR(IF(OR(INDEX(Matches!$I$2:$I$201,MATCH($A178&amp;"-5",Matches!$J$2:$J$201,0))="Void",INDEX(Matches!$G$2:$G$201,MATCH($A178&amp;"-5",Matches!$J$2:$J$201,0))="",INDEX(Matches!$H$2:$H$201,MATCH($A178&amp;"-5",Matches!$J$2:$J$201,0))=""),"",IF(AND($C178&lt;&gt;"",INDEX(Matches!$F$2:$F$201,MATCH($A178&amp;"-5",Matches!$J$2:$J$201,0))&lt;&gt;"",$C178&gt;=INDEX(Matches!$F$2:$F$201,MATCH($A178&amp;"-5",Matches!$J$2:$J$201,0))),"",IF(AND(L178=INDEX(Matches!$G$2:$G$201,MATCH($A178&amp;"-5",Matches!$J$2:$J$201,0)),M178=INDEX(Matches!$H$2:$H$201,MATCH($A178&amp;"-5",Matches!$J$2:$J$201,0))),5,IF(SIGN(L178-M178)&lt;&gt;SIGN(INDEX(Matches!$G$2:$G$201,MATCH($A178&amp;"-5",Matches!$J$2:$J$201,0))-INDEX(Matches!$H$2:$H$201,MATCH($A178&amp;"-5",Matches!$J$2:$J$201,0))),0,IF(L178-M178=INDEX(Matches!$G$2:$G$201,MATCH($A178&amp;"-5",Matches!$J$2:$J$201,0))-INDEX(Matches!$H$2:$H$201,MATCH($A178&amp;"-5",Matches!$J$2:$J$201,0)),3,2))))),""))</f>
        <v/>
      </c>
      <c r="AC178" s="12" t="str">
        <f aca="false">IF(OR($B178="",N178="",O178=""),"",IFERROR(IF(OR(INDEX(Matches!$I$2:$I$201,MATCH($A178&amp;"-6",Matches!$J$2:$J$201,0))="Void",INDEX(Matches!$G$2:$G$201,MATCH($A178&amp;"-6",Matches!$J$2:$J$201,0))="",INDEX(Matches!$H$2:$H$201,MATCH($A178&amp;"-6",Matches!$J$2:$J$201,0))=""),"",IF(AND($C178&lt;&gt;"",INDEX(Matches!$F$2:$F$201,MATCH($A178&amp;"-6",Matches!$J$2:$J$201,0))&lt;&gt;"",$C178&gt;=INDEX(Matches!$F$2:$F$201,MATCH($A178&amp;"-6",Matches!$J$2:$J$201,0))),"",IF(AND(N178=INDEX(Matches!$G$2:$G$201,MATCH($A178&amp;"-6",Matches!$J$2:$J$201,0)),O178=INDEX(Matches!$H$2:$H$201,MATCH($A178&amp;"-6",Matches!$J$2:$J$201,0))),5,IF(SIGN(N178-O178)&lt;&gt;SIGN(INDEX(Matches!$G$2:$G$201,MATCH($A178&amp;"-6",Matches!$J$2:$J$201,0))-INDEX(Matches!$H$2:$H$201,MATCH($A178&amp;"-6",Matches!$J$2:$J$201,0))),0,IF(N178-O178=INDEX(Matches!$G$2:$G$201,MATCH($A178&amp;"-6",Matches!$J$2:$J$201,0))-INDEX(Matches!$H$2:$H$201,MATCH($A178&amp;"-6",Matches!$J$2:$J$201,0)),3,2))))),""))</f>
        <v/>
      </c>
      <c r="AD178" s="12" t="str">
        <f aca="false">IF(OR($B178="",P178="",Q178=""),"",IFERROR(IF(OR(INDEX(Matches!$I$2:$I$201,MATCH($A178&amp;"-7",Matches!$J$2:$J$201,0))="Void",INDEX(Matches!$G$2:$G$201,MATCH($A178&amp;"-7",Matches!$J$2:$J$201,0))="",INDEX(Matches!$H$2:$H$201,MATCH($A178&amp;"-7",Matches!$J$2:$J$201,0))=""),"",IF(AND($C178&lt;&gt;"",INDEX(Matches!$F$2:$F$201,MATCH($A178&amp;"-7",Matches!$J$2:$J$201,0))&lt;&gt;"",$C178&gt;=INDEX(Matches!$F$2:$F$201,MATCH($A178&amp;"-7",Matches!$J$2:$J$201,0))),"",IF(AND(P178=INDEX(Matches!$G$2:$G$201,MATCH($A178&amp;"-7",Matches!$J$2:$J$201,0)),Q178=INDEX(Matches!$H$2:$H$201,MATCH($A178&amp;"-7",Matches!$J$2:$J$201,0))),5,IF(SIGN(P178-Q178)&lt;&gt;SIGN(INDEX(Matches!$G$2:$G$201,MATCH($A178&amp;"-7",Matches!$J$2:$J$201,0))-INDEX(Matches!$H$2:$H$201,MATCH($A178&amp;"-7",Matches!$J$2:$J$201,0))),0,IF(P178-Q178=INDEX(Matches!$G$2:$G$201,MATCH($A178&amp;"-7",Matches!$J$2:$J$201,0))-INDEX(Matches!$H$2:$H$201,MATCH($A178&amp;"-7",Matches!$J$2:$J$201,0)),3,2))))),""))</f>
        <v/>
      </c>
      <c r="AE178" s="12" t="str">
        <f aca="false">IF(OR($B178="",R178="",S178=""),"",IFERROR(IF(OR(INDEX(Matches!$I$2:$I$201,MATCH($A178&amp;"-8",Matches!$J$2:$J$201,0))="Void",INDEX(Matches!$G$2:$G$201,MATCH($A178&amp;"-8",Matches!$J$2:$J$201,0))="",INDEX(Matches!$H$2:$H$201,MATCH($A178&amp;"-8",Matches!$J$2:$J$201,0))=""),"",IF(AND($C178&lt;&gt;"",INDEX(Matches!$F$2:$F$201,MATCH($A178&amp;"-8",Matches!$J$2:$J$201,0))&lt;&gt;"",$C178&gt;=INDEX(Matches!$F$2:$F$201,MATCH($A178&amp;"-8",Matches!$J$2:$J$201,0))),"",IF(AND(R178=INDEX(Matches!$G$2:$G$201,MATCH($A178&amp;"-8",Matches!$J$2:$J$201,0)),S178=INDEX(Matches!$H$2:$H$201,MATCH($A178&amp;"-8",Matches!$J$2:$J$201,0))),5,IF(SIGN(R178-S178)&lt;&gt;SIGN(INDEX(Matches!$G$2:$G$201,MATCH($A178&amp;"-8",Matches!$J$2:$J$201,0))-INDEX(Matches!$H$2:$H$201,MATCH($A178&amp;"-8",Matches!$J$2:$J$201,0))),0,IF(R178-S178=INDEX(Matches!$G$2:$G$201,MATCH($A178&amp;"-8",Matches!$J$2:$J$201,0))-INDEX(Matches!$H$2:$H$201,MATCH($A178&amp;"-8",Matches!$J$2:$J$201,0)),3,2))))),""))</f>
        <v/>
      </c>
      <c r="AF178" s="12" t="str">
        <f aca="false">IF(OR($B178="",T178="",U178=""),"",IFERROR(IF(OR(INDEX(Matches!$I$2:$I$201,MATCH($A178&amp;"-9",Matches!$J$2:$J$201,0))="Void",INDEX(Matches!$G$2:$G$201,MATCH($A178&amp;"-9",Matches!$J$2:$J$201,0))="",INDEX(Matches!$H$2:$H$201,MATCH($A178&amp;"-9",Matches!$J$2:$J$201,0))=""),"",IF(AND($C178&lt;&gt;"",INDEX(Matches!$F$2:$F$201,MATCH($A178&amp;"-9",Matches!$J$2:$J$201,0))&lt;&gt;"",$C178&gt;=INDEX(Matches!$F$2:$F$201,MATCH($A178&amp;"-9",Matches!$J$2:$J$201,0))),"",IF(AND(T178=INDEX(Matches!$G$2:$G$201,MATCH($A178&amp;"-9",Matches!$J$2:$J$201,0)),U178=INDEX(Matches!$H$2:$H$201,MATCH($A178&amp;"-9",Matches!$J$2:$J$201,0))),5,IF(SIGN(T178-U178)&lt;&gt;SIGN(INDEX(Matches!$G$2:$G$201,MATCH($A178&amp;"-9",Matches!$J$2:$J$201,0))-INDEX(Matches!$H$2:$H$201,MATCH($A178&amp;"-9",Matches!$J$2:$J$201,0))),0,IF(T178-U178=INDEX(Matches!$G$2:$G$201,MATCH($A178&amp;"-9",Matches!$J$2:$J$201,0))-INDEX(Matches!$H$2:$H$201,MATCH($A178&amp;"-9",Matches!$J$2:$J$201,0)),3,2))))),""))</f>
        <v/>
      </c>
      <c r="AG178" s="12" t="str">
        <f aca="false">IF(OR($B178="",V178="",W178=""),"",IFERROR(IF(OR(INDEX(Matches!$I$2:$I$201,MATCH($A178&amp;"-10",Matches!$J$2:$J$201,0))="Void",INDEX(Matches!$G$2:$G$201,MATCH($A178&amp;"-10",Matches!$J$2:$J$201,0))="",INDEX(Matches!$H$2:$H$201,MATCH($A178&amp;"-10",Matches!$J$2:$J$201,0))=""),"",IF(AND($C178&lt;&gt;"",INDEX(Matches!$F$2:$F$201,MATCH($A178&amp;"-10",Matches!$J$2:$J$201,0))&lt;&gt;"",$C178&gt;=INDEX(Matches!$F$2:$F$201,MATCH($A178&amp;"-10",Matches!$J$2:$J$201,0))),"",IF(AND(V178=INDEX(Matches!$G$2:$G$201,MATCH($A178&amp;"-10",Matches!$J$2:$J$201,0)),W178=INDEX(Matches!$H$2:$H$201,MATCH($A178&amp;"-10",Matches!$J$2:$J$201,0))),5,IF(SIGN(V178-W178)&lt;&gt;SIGN(INDEX(Matches!$G$2:$G$201,MATCH($A178&amp;"-10",Matches!$J$2:$J$201,0))-INDEX(Matches!$H$2:$H$201,MATCH($A178&amp;"-10",Matches!$J$2:$J$201,0))),0,IF(V178-W178=INDEX(Matches!$G$2:$G$201,MATCH($A178&amp;"-10",Matches!$J$2:$J$201,0))-INDEX(Matches!$H$2:$H$201,MATCH($A178&amp;"-10",Matches!$J$2:$J$201,0)),3,2))))),""))</f>
        <v/>
      </c>
      <c r="AH178" s="13" t="str">
        <f aca="false">IF($B178="","",SUM(X178:AG178))</f>
        <v/>
      </c>
      <c r="AI178" s="12" t="str">
        <f aca="false">IF($B178="","",COUNTIF(X178:AG178,5))</f>
        <v/>
      </c>
      <c r="AJ178" s="12" t="str">
        <f aca="false">IF($B178="","",COUNTIF(X178:AG178,"&gt;=2"))</f>
        <v/>
      </c>
      <c r="AK178" s="12" t="str">
        <f aca="false">IF($B178="","",COUNT(X178:AG178))</f>
        <v/>
      </c>
    </row>
    <row r="179" customFormat="false" ht="15" hidden="false" customHeight="false" outlineLevel="0" collapsed="false">
      <c r="A179" s="7"/>
      <c r="B179" s="7"/>
      <c r="C179" s="11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12" t="str">
        <f aca="false">IF(OR($B179="",D179="",E179=""),"",IFERROR(IF(OR(INDEX(Matches!$I$2:$I$201,MATCH($A179&amp;"-1",Matches!$J$2:$J$201,0))="Void",INDEX(Matches!$G$2:$G$201,MATCH($A179&amp;"-1",Matches!$J$2:$J$201,0))="",INDEX(Matches!$H$2:$H$201,MATCH($A179&amp;"-1",Matches!$J$2:$J$201,0))=""),"",IF(AND($C179&lt;&gt;"",INDEX(Matches!$F$2:$F$201,MATCH($A179&amp;"-1",Matches!$J$2:$J$201,0))&lt;&gt;"",$C179&gt;=INDEX(Matches!$F$2:$F$201,MATCH($A179&amp;"-1",Matches!$J$2:$J$201,0))),"",IF(AND(D179=INDEX(Matches!$G$2:$G$201,MATCH($A179&amp;"-1",Matches!$J$2:$J$201,0)),E179=INDEX(Matches!$H$2:$H$201,MATCH($A179&amp;"-1",Matches!$J$2:$J$201,0))),5,IF(SIGN(D179-E179)&lt;&gt;SIGN(INDEX(Matches!$G$2:$G$201,MATCH($A179&amp;"-1",Matches!$J$2:$J$201,0))-INDEX(Matches!$H$2:$H$201,MATCH($A179&amp;"-1",Matches!$J$2:$J$201,0))),0,IF(D179-E179=INDEX(Matches!$G$2:$G$201,MATCH($A179&amp;"-1",Matches!$J$2:$J$201,0))-INDEX(Matches!$H$2:$H$201,MATCH($A179&amp;"-1",Matches!$J$2:$J$201,0)),3,2))))),""))</f>
        <v/>
      </c>
      <c r="Y179" s="12" t="str">
        <f aca="false">IF(OR($B179="",F179="",G179=""),"",IFERROR(IF(OR(INDEX(Matches!$I$2:$I$201,MATCH($A179&amp;"-2",Matches!$J$2:$J$201,0))="Void",INDEX(Matches!$G$2:$G$201,MATCH($A179&amp;"-2",Matches!$J$2:$J$201,0))="",INDEX(Matches!$H$2:$H$201,MATCH($A179&amp;"-2",Matches!$J$2:$J$201,0))=""),"",IF(AND($C179&lt;&gt;"",INDEX(Matches!$F$2:$F$201,MATCH($A179&amp;"-2",Matches!$J$2:$J$201,0))&lt;&gt;"",$C179&gt;=INDEX(Matches!$F$2:$F$201,MATCH($A179&amp;"-2",Matches!$J$2:$J$201,0))),"",IF(AND(F179=INDEX(Matches!$G$2:$G$201,MATCH($A179&amp;"-2",Matches!$J$2:$J$201,0)),G179=INDEX(Matches!$H$2:$H$201,MATCH($A179&amp;"-2",Matches!$J$2:$J$201,0))),5,IF(SIGN(F179-G179)&lt;&gt;SIGN(INDEX(Matches!$G$2:$G$201,MATCH($A179&amp;"-2",Matches!$J$2:$J$201,0))-INDEX(Matches!$H$2:$H$201,MATCH($A179&amp;"-2",Matches!$J$2:$J$201,0))),0,IF(F179-G179=INDEX(Matches!$G$2:$G$201,MATCH($A179&amp;"-2",Matches!$J$2:$J$201,0))-INDEX(Matches!$H$2:$H$201,MATCH($A179&amp;"-2",Matches!$J$2:$J$201,0)),3,2))))),""))</f>
        <v/>
      </c>
      <c r="Z179" s="12" t="str">
        <f aca="false">IF(OR($B179="",H179="",I179=""),"",IFERROR(IF(OR(INDEX(Matches!$I$2:$I$201,MATCH($A179&amp;"-3",Matches!$J$2:$J$201,0))="Void",INDEX(Matches!$G$2:$G$201,MATCH($A179&amp;"-3",Matches!$J$2:$J$201,0))="",INDEX(Matches!$H$2:$H$201,MATCH($A179&amp;"-3",Matches!$J$2:$J$201,0))=""),"",IF(AND($C179&lt;&gt;"",INDEX(Matches!$F$2:$F$201,MATCH($A179&amp;"-3",Matches!$J$2:$J$201,0))&lt;&gt;"",$C179&gt;=INDEX(Matches!$F$2:$F$201,MATCH($A179&amp;"-3",Matches!$J$2:$J$201,0))),"",IF(AND(H179=INDEX(Matches!$G$2:$G$201,MATCH($A179&amp;"-3",Matches!$J$2:$J$201,0)),I179=INDEX(Matches!$H$2:$H$201,MATCH($A179&amp;"-3",Matches!$J$2:$J$201,0))),5,IF(SIGN(H179-I179)&lt;&gt;SIGN(INDEX(Matches!$G$2:$G$201,MATCH($A179&amp;"-3",Matches!$J$2:$J$201,0))-INDEX(Matches!$H$2:$H$201,MATCH($A179&amp;"-3",Matches!$J$2:$J$201,0))),0,IF(H179-I179=INDEX(Matches!$G$2:$G$201,MATCH($A179&amp;"-3",Matches!$J$2:$J$201,0))-INDEX(Matches!$H$2:$H$201,MATCH($A179&amp;"-3",Matches!$J$2:$J$201,0)),3,2))))),""))</f>
        <v/>
      </c>
      <c r="AA179" s="12" t="str">
        <f aca="false">IF(OR($B179="",J179="",K179=""),"",IFERROR(IF(OR(INDEX(Matches!$I$2:$I$201,MATCH($A179&amp;"-4",Matches!$J$2:$J$201,0))="Void",INDEX(Matches!$G$2:$G$201,MATCH($A179&amp;"-4",Matches!$J$2:$J$201,0))="",INDEX(Matches!$H$2:$H$201,MATCH($A179&amp;"-4",Matches!$J$2:$J$201,0))=""),"",IF(AND($C179&lt;&gt;"",INDEX(Matches!$F$2:$F$201,MATCH($A179&amp;"-4",Matches!$J$2:$J$201,0))&lt;&gt;"",$C179&gt;=INDEX(Matches!$F$2:$F$201,MATCH($A179&amp;"-4",Matches!$J$2:$J$201,0))),"",IF(AND(J179=INDEX(Matches!$G$2:$G$201,MATCH($A179&amp;"-4",Matches!$J$2:$J$201,0)),K179=INDEX(Matches!$H$2:$H$201,MATCH($A179&amp;"-4",Matches!$J$2:$J$201,0))),5,IF(SIGN(J179-K179)&lt;&gt;SIGN(INDEX(Matches!$G$2:$G$201,MATCH($A179&amp;"-4",Matches!$J$2:$J$201,0))-INDEX(Matches!$H$2:$H$201,MATCH($A179&amp;"-4",Matches!$J$2:$J$201,0))),0,IF(J179-K179=INDEX(Matches!$G$2:$G$201,MATCH($A179&amp;"-4",Matches!$J$2:$J$201,0))-INDEX(Matches!$H$2:$H$201,MATCH($A179&amp;"-4",Matches!$J$2:$J$201,0)),3,2))))),""))</f>
        <v/>
      </c>
      <c r="AB179" s="12" t="str">
        <f aca="false">IF(OR($B179="",L179="",M179=""),"",IFERROR(IF(OR(INDEX(Matches!$I$2:$I$201,MATCH($A179&amp;"-5",Matches!$J$2:$J$201,0))="Void",INDEX(Matches!$G$2:$G$201,MATCH($A179&amp;"-5",Matches!$J$2:$J$201,0))="",INDEX(Matches!$H$2:$H$201,MATCH($A179&amp;"-5",Matches!$J$2:$J$201,0))=""),"",IF(AND($C179&lt;&gt;"",INDEX(Matches!$F$2:$F$201,MATCH($A179&amp;"-5",Matches!$J$2:$J$201,0))&lt;&gt;"",$C179&gt;=INDEX(Matches!$F$2:$F$201,MATCH($A179&amp;"-5",Matches!$J$2:$J$201,0))),"",IF(AND(L179=INDEX(Matches!$G$2:$G$201,MATCH($A179&amp;"-5",Matches!$J$2:$J$201,0)),M179=INDEX(Matches!$H$2:$H$201,MATCH($A179&amp;"-5",Matches!$J$2:$J$201,0))),5,IF(SIGN(L179-M179)&lt;&gt;SIGN(INDEX(Matches!$G$2:$G$201,MATCH($A179&amp;"-5",Matches!$J$2:$J$201,0))-INDEX(Matches!$H$2:$H$201,MATCH($A179&amp;"-5",Matches!$J$2:$J$201,0))),0,IF(L179-M179=INDEX(Matches!$G$2:$G$201,MATCH($A179&amp;"-5",Matches!$J$2:$J$201,0))-INDEX(Matches!$H$2:$H$201,MATCH($A179&amp;"-5",Matches!$J$2:$J$201,0)),3,2))))),""))</f>
        <v/>
      </c>
      <c r="AC179" s="12" t="str">
        <f aca="false">IF(OR($B179="",N179="",O179=""),"",IFERROR(IF(OR(INDEX(Matches!$I$2:$I$201,MATCH($A179&amp;"-6",Matches!$J$2:$J$201,0))="Void",INDEX(Matches!$G$2:$G$201,MATCH($A179&amp;"-6",Matches!$J$2:$J$201,0))="",INDEX(Matches!$H$2:$H$201,MATCH($A179&amp;"-6",Matches!$J$2:$J$201,0))=""),"",IF(AND($C179&lt;&gt;"",INDEX(Matches!$F$2:$F$201,MATCH($A179&amp;"-6",Matches!$J$2:$J$201,0))&lt;&gt;"",$C179&gt;=INDEX(Matches!$F$2:$F$201,MATCH($A179&amp;"-6",Matches!$J$2:$J$201,0))),"",IF(AND(N179=INDEX(Matches!$G$2:$G$201,MATCH($A179&amp;"-6",Matches!$J$2:$J$201,0)),O179=INDEX(Matches!$H$2:$H$201,MATCH($A179&amp;"-6",Matches!$J$2:$J$201,0))),5,IF(SIGN(N179-O179)&lt;&gt;SIGN(INDEX(Matches!$G$2:$G$201,MATCH($A179&amp;"-6",Matches!$J$2:$J$201,0))-INDEX(Matches!$H$2:$H$201,MATCH($A179&amp;"-6",Matches!$J$2:$J$201,0))),0,IF(N179-O179=INDEX(Matches!$G$2:$G$201,MATCH($A179&amp;"-6",Matches!$J$2:$J$201,0))-INDEX(Matches!$H$2:$H$201,MATCH($A179&amp;"-6",Matches!$J$2:$J$201,0)),3,2))))),""))</f>
        <v/>
      </c>
      <c r="AD179" s="12" t="str">
        <f aca="false">IF(OR($B179="",P179="",Q179=""),"",IFERROR(IF(OR(INDEX(Matches!$I$2:$I$201,MATCH($A179&amp;"-7",Matches!$J$2:$J$201,0))="Void",INDEX(Matches!$G$2:$G$201,MATCH($A179&amp;"-7",Matches!$J$2:$J$201,0))="",INDEX(Matches!$H$2:$H$201,MATCH($A179&amp;"-7",Matches!$J$2:$J$201,0))=""),"",IF(AND($C179&lt;&gt;"",INDEX(Matches!$F$2:$F$201,MATCH($A179&amp;"-7",Matches!$J$2:$J$201,0))&lt;&gt;"",$C179&gt;=INDEX(Matches!$F$2:$F$201,MATCH($A179&amp;"-7",Matches!$J$2:$J$201,0))),"",IF(AND(P179=INDEX(Matches!$G$2:$G$201,MATCH($A179&amp;"-7",Matches!$J$2:$J$201,0)),Q179=INDEX(Matches!$H$2:$H$201,MATCH($A179&amp;"-7",Matches!$J$2:$J$201,0))),5,IF(SIGN(P179-Q179)&lt;&gt;SIGN(INDEX(Matches!$G$2:$G$201,MATCH($A179&amp;"-7",Matches!$J$2:$J$201,0))-INDEX(Matches!$H$2:$H$201,MATCH($A179&amp;"-7",Matches!$J$2:$J$201,0))),0,IF(P179-Q179=INDEX(Matches!$G$2:$G$201,MATCH($A179&amp;"-7",Matches!$J$2:$J$201,0))-INDEX(Matches!$H$2:$H$201,MATCH($A179&amp;"-7",Matches!$J$2:$J$201,0)),3,2))))),""))</f>
        <v/>
      </c>
      <c r="AE179" s="12" t="str">
        <f aca="false">IF(OR($B179="",R179="",S179=""),"",IFERROR(IF(OR(INDEX(Matches!$I$2:$I$201,MATCH($A179&amp;"-8",Matches!$J$2:$J$201,0))="Void",INDEX(Matches!$G$2:$G$201,MATCH($A179&amp;"-8",Matches!$J$2:$J$201,0))="",INDEX(Matches!$H$2:$H$201,MATCH($A179&amp;"-8",Matches!$J$2:$J$201,0))=""),"",IF(AND($C179&lt;&gt;"",INDEX(Matches!$F$2:$F$201,MATCH($A179&amp;"-8",Matches!$J$2:$J$201,0))&lt;&gt;"",$C179&gt;=INDEX(Matches!$F$2:$F$201,MATCH($A179&amp;"-8",Matches!$J$2:$J$201,0))),"",IF(AND(R179=INDEX(Matches!$G$2:$G$201,MATCH($A179&amp;"-8",Matches!$J$2:$J$201,0)),S179=INDEX(Matches!$H$2:$H$201,MATCH($A179&amp;"-8",Matches!$J$2:$J$201,0))),5,IF(SIGN(R179-S179)&lt;&gt;SIGN(INDEX(Matches!$G$2:$G$201,MATCH($A179&amp;"-8",Matches!$J$2:$J$201,0))-INDEX(Matches!$H$2:$H$201,MATCH($A179&amp;"-8",Matches!$J$2:$J$201,0))),0,IF(R179-S179=INDEX(Matches!$G$2:$G$201,MATCH($A179&amp;"-8",Matches!$J$2:$J$201,0))-INDEX(Matches!$H$2:$H$201,MATCH($A179&amp;"-8",Matches!$J$2:$J$201,0)),3,2))))),""))</f>
        <v/>
      </c>
      <c r="AF179" s="12" t="str">
        <f aca="false">IF(OR($B179="",T179="",U179=""),"",IFERROR(IF(OR(INDEX(Matches!$I$2:$I$201,MATCH($A179&amp;"-9",Matches!$J$2:$J$201,0))="Void",INDEX(Matches!$G$2:$G$201,MATCH($A179&amp;"-9",Matches!$J$2:$J$201,0))="",INDEX(Matches!$H$2:$H$201,MATCH($A179&amp;"-9",Matches!$J$2:$J$201,0))=""),"",IF(AND($C179&lt;&gt;"",INDEX(Matches!$F$2:$F$201,MATCH($A179&amp;"-9",Matches!$J$2:$J$201,0))&lt;&gt;"",$C179&gt;=INDEX(Matches!$F$2:$F$201,MATCH($A179&amp;"-9",Matches!$J$2:$J$201,0))),"",IF(AND(T179=INDEX(Matches!$G$2:$G$201,MATCH($A179&amp;"-9",Matches!$J$2:$J$201,0)),U179=INDEX(Matches!$H$2:$H$201,MATCH($A179&amp;"-9",Matches!$J$2:$J$201,0))),5,IF(SIGN(T179-U179)&lt;&gt;SIGN(INDEX(Matches!$G$2:$G$201,MATCH($A179&amp;"-9",Matches!$J$2:$J$201,0))-INDEX(Matches!$H$2:$H$201,MATCH($A179&amp;"-9",Matches!$J$2:$J$201,0))),0,IF(T179-U179=INDEX(Matches!$G$2:$G$201,MATCH($A179&amp;"-9",Matches!$J$2:$J$201,0))-INDEX(Matches!$H$2:$H$201,MATCH($A179&amp;"-9",Matches!$J$2:$J$201,0)),3,2))))),""))</f>
        <v/>
      </c>
      <c r="AG179" s="12" t="str">
        <f aca="false">IF(OR($B179="",V179="",W179=""),"",IFERROR(IF(OR(INDEX(Matches!$I$2:$I$201,MATCH($A179&amp;"-10",Matches!$J$2:$J$201,0))="Void",INDEX(Matches!$G$2:$G$201,MATCH($A179&amp;"-10",Matches!$J$2:$J$201,0))="",INDEX(Matches!$H$2:$H$201,MATCH($A179&amp;"-10",Matches!$J$2:$J$201,0))=""),"",IF(AND($C179&lt;&gt;"",INDEX(Matches!$F$2:$F$201,MATCH($A179&amp;"-10",Matches!$J$2:$J$201,0))&lt;&gt;"",$C179&gt;=INDEX(Matches!$F$2:$F$201,MATCH($A179&amp;"-10",Matches!$J$2:$J$201,0))),"",IF(AND(V179=INDEX(Matches!$G$2:$G$201,MATCH($A179&amp;"-10",Matches!$J$2:$J$201,0)),W179=INDEX(Matches!$H$2:$H$201,MATCH($A179&amp;"-10",Matches!$J$2:$J$201,0))),5,IF(SIGN(V179-W179)&lt;&gt;SIGN(INDEX(Matches!$G$2:$G$201,MATCH($A179&amp;"-10",Matches!$J$2:$J$201,0))-INDEX(Matches!$H$2:$H$201,MATCH($A179&amp;"-10",Matches!$J$2:$J$201,0))),0,IF(V179-W179=INDEX(Matches!$G$2:$G$201,MATCH($A179&amp;"-10",Matches!$J$2:$J$201,0))-INDEX(Matches!$H$2:$H$201,MATCH($A179&amp;"-10",Matches!$J$2:$J$201,0)),3,2))))),""))</f>
        <v/>
      </c>
      <c r="AH179" s="13" t="str">
        <f aca="false">IF($B179="","",SUM(X179:AG179))</f>
        <v/>
      </c>
      <c r="AI179" s="12" t="str">
        <f aca="false">IF($B179="","",COUNTIF(X179:AG179,5))</f>
        <v/>
      </c>
      <c r="AJ179" s="12" t="str">
        <f aca="false">IF($B179="","",COUNTIF(X179:AG179,"&gt;=2"))</f>
        <v/>
      </c>
      <c r="AK179" s="12" t="str">
        <f aca="false">IF($B179="","",COUNT(X179:AG179))</f>
        <v/>
      </c>
    </row>
    <row r="180" customFormat="false" ht="15" hidden="false" customHeight="false" outlineLevel="0" collapsed="false">
      <c r="A180" s="7"/>
      <c r="B180" s="7"/>
      <c r="C180" s="1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12" t="str">
        <f aca="false">IF(OR($B180="",D180="",E180=""),"",IFERROR(IF(OR(INDEX(Matches!$I$2:$I$201,MATCH($A180&amp;"-1",Matches!$J$2:$J$201,0))="Void",INDEX(Matches!$G$2:$G$201,MATCH($A180&amp;"-1",Matches!$J$2:$J$201,0))="",INDEX(Matches!$H$2:$H$201,MATCH($A180&amp;"-1",Matches!$J$2:$J$201,0))=""),"",IF(AND($C180&lt;&gt;"",INDEX(Matches!$F$2:$F$201,MATCH($A180&amp;"-1",Matches!$J$2:$J$201,0))&lt;&gt;"",$C180&gt;=INDEX(Matches!$F$2:$F$201,MATCH($A180&amp;"-1",Matches!$J$2:$J$201,0))),"",IF(AND(D180=INDEX(Matches!$G$2:$G$201,MATCH($A180&amp;"-1",Matches!$J$2:$J$201,0)),E180=INDEX(Matches!$H$2:$H$201,MATCH($A180&amp;"-1",Matches!$J$2:$J$201,0))),5,IF(SIGN(D180-E180)&lt;&gt;SIGN(INDEX(Matches!$G$2:$G$201,MATCH($A180&amp;"-1",Matches!$J$2:$J$201,0))-INDEX(Matches!$H$2:$H$201,MATCH($A180&amp;"-1",Matches!$J$2:$J$201,0))),0,IF(D180-E180=INDEX(Matches!$G$2:$G$201,MATCH($A180&amp;"-1",Matches!$J$2:$J$201,0))-INDEX(Matches!$H$2:$H$201,MATCH($A180&amp;"-1",Matches!$J$2:$J$201,0)),3,2))))),""))</f>
        <v/>
      </c>
      <c r="Y180" s="12" t="str">
        <f aca="false">IF(OR($B180="",F180="",G180=""),"",IFERROR(IF(OR(INDEX(Matches!$I$2:$I$201,MATCH($A180&amp;"-2",Matches!$J$2:$J$201,0))="Void",INDEX(Matches!$G$2:$G$201,MATCH($A180&amp;"-2",Matches!$J$2:$J$201,0))="",INDEX(Matches!$H$2:$H$201,MATCH($A180&amp;"-2",Matches!$J$2:$J$201,0))=""),"",IF(AND($C180&lt;&gt;"",INDEX(Matches!$F$2:$F$201,MATCH($A180&amp;"-2",Matches!$J$2:$J$201,0))&lt;&gt;"",$C180&gt;=INDEX(Matches!$F$2:$F$201,MATCH($A180&amp;"-2",Matches!$J$2:$J$201,0))),"",IF(AND(F180=INDEX(Matches!$G$2:$G$201,MATCH($A180&amp;"-2",Matches!$J$2:$J$201,0)),G180=INDEX(Matches!$H$2:$H$201,MATCH($A180&amp;"-2",Matches!$J$2:$J$201,0))),5,IF(SIGN(F180-G180)&lt;&gt;SIGN(INDEX(Matches!$G$2:$G$201,MATCH($A180&amp;"-2",Matches!$J$2:$J$201,0))-INDEX(Matches!$H$2:$H$201,MATCH($A180&amp;"-2",Matches!$J$2:$J$201,0))),0,IF(F180-G180=INDEX(Matches!$G$2:$G$201,MATCH($A180&amp;"-2",Matches!$J$2:$J$201,0))-INDEX(Matches!$H$2:$H$201,MATCH($A180&amp;"-2",Matches!$J$2:$J$201,0)),3,2))))),""))</f>
        <v/>
      </c>
      <c r="Z180" s="12" t="str">
        <f aca="false">IF(OR($B180="",H180="",I180=""),"",IFERROR(IF(OR(INDEX(Matches!$I$2:$I$201,MATCH($A180&amp;"-3",Matches!$J$2:$J$201,0))="Void",INDEX(Matches!$G$2:$G$201,MATCH($A180&amp;"-3",Matches!$J$2:$J$201,0))="",INDEX(Matches!$H$2:$H$201,MATCH($A180&amp;"-3",Matches!$J$2:$J$201,0))=""),"",IF(AND($C180&lt;&gt;"",INDEX(Matches!$F$2:$F$201,MATCH($A180&amp;"-3",Matches!$J$2:$J$201,0))&lt;&gt;"",$C180&gt;=INDEX(Matches!$F$2:$F$201,MATCH($A180&amp;"-3",Matches!$J$2:$J$201,0))),"",IF(AND(H180=INDEX(Matches!$G$2:$G$201,MATCH($A180&amp;"-3",Matches!$J$2:$J$201,0)),I180=INDEX(Matches!$H$2:$H$201,MATCH($A180&amp;"-3",Matches!$J$2:$J$201,0))),5,IF(SIGN(H180-I180)&lt;&gt;SIGN(INDEX(Matches!$G$2:$G$201,MATCH($A180&amp;"-3",Matches!$J$2:$J$201,0))-INDEX(Matches!$H$2:$H$201,MATCH($A180&amp;"-3",Matches!$J$2:$J$201,0))),0,IF(H180-I180=INDEX(Matches!$G$2:$G$201,MATCH($A180&amp;"-3",Matches!$J$2:$J$201,0))-INDEX(Matches!$H$2:$H$201,MATCH($A180&amp;"-3",Matches!$J$2:$J$201,0)),3,2))))),""))</f>
        <v/>
      </c>
      <c r="AA180" s="12" t="str">
        <f aca="false">IF(OR($B180="",J180="",K180=""),"",IFERROR(IF(OR(INDEX(Matches!$I$2:$I$201,MATCH($A180&amp;"-4",Matches!$J$2:$J$201,0))="Void",INDEX(Matches!$G$2:$G$201,MATCH($A180&amp;"-4",Matches!$J$2:$J$201,0))="",INDEX(Matches!$H$2:$H$201,MATCH($A180&amp;"-4",Matches!$J$2:$J$201,0))=""),"",IF(AND($C180&lt;&gt;"",INDEX(Matches!$F$2:$F$201,MATCH($A180&amp;"-4",Matches!$J$2:$J$201,0))&lt;&gt;"",$C180&gt;=INDEX(Matches!$F$2:$F$201,MATCH($A180&amp;"-4",Matches!$J$2:$J$201,0))),"",IF(AND(J180=INDEX(Matches!$G$2:$G$201,MATCH($A180&amp;"-4",Matches!$J$2:$J$201,0)),K180=INDEX(Matches!$H$2:$H$201,MATCH($A180&amp;"-4",Matches!$J$2:$J$201,0))),5,IF(SIGN(J180-K180)&lt;&gt;SIGN(INDEX(Matches!$G$2:$G$201,MATCH($A180&amp;"-4",Matches!$J$2:$J$201,0))-INDEX(Matches!$H$2:$H$201,MATCH($A180&amp;"-4",Matches!$J$2:$J$201,0))),0,IF(J180-K180=INDEX(Matches!$G$2:$G$201,MATCH($A180&amp;"-4",Matches!$J$2:$J$201,0))-INDEX(Matches!$H$2:$H$201,MATCH($A180&amp;"-4",Matches!$J$2:$J$201,0)),3,2))))),""))</f>
        <v/>
      </c>
      <c r="AB180" s="12" t="str">
        <f aca="false">IF(OR($B180="",L180="",M180=""),"",IFERROR(IF(OR(INDEX(Matches!$I$2:$I$201,MATCH($A180&amp;"-5",Matches!$J$2:$J$201,0))="Void",INDEX(Matches!$G$2:$G$201,MATCH($A180&amp;"-5",Matches!$J$2:$J$201,0))="",INDEX(Matches!$H$2:$H$201,MATCH($A180&amp;"-5",Matches!$J$2:$J$201,0))=""),"",IF(AND($C180&lt;&gt;"",INDEX(Matches!$F$2:$F$201,MATCH($A180&amp;"-5",Matches!$J$2:$J$201,0))&lt;&gt;"",$C180&gt;=INDEX(Matches!$F$2:$F$201,MATCH($A180&amp;"-5",Matches!$J$2:$J$201,0))),"",IF(AND(L180=INDEX(Matches!$G$2:$G$201,MATCH($A180&amp;"-5",Matches!$J$2:$J$201,0)),M180=INDEX(Matches!$H$2:$H$201,MATCH($A180&amp;"-5",Matches!$J$2:$J$201,0))),5,IF(SIGN(L180-M180)&lt;&gt;SIGN(INDEX(Matches!$G$2:$G$201,MATCH($A180&amp;"-5",Matches!$J$2:$J$201,0))-INDEX(Matches!$H$2:$H$201,MATCH($A180&amp;"-5",Matches!$J$2:$J$201,0))),0,IF(L180-M180=INDEX(Matches!$G$2:$G$201,MATCH($A180&amp;"-5",Matches!$J$2:$J$201,0))-INDEX(Matches!$H$2:$H$201,MATCH($A180&amp;"-5",Matches!$J$2:$J$201,0)),3,2))))),""))</f>
        <v/>
      </c>
      <c r="AC180" s="12" t="str">
        <f aca="false">IF(OR($B180="",N180="",O180=""),"",IFERROR(IF(OR(INDEX(Matches!$I$2:$I$201,MATCH($A180&amp;"-6",Matches!$J$2:$J$201,0))="Void",INDEX(Matches!$G$2:$G$201,MATCH($A180&amp;"-6",Matches!$J$2:$J$201,0))="",INDEX(Matches!$H$2:$H$201,MATCH($A180&amp;"-6",Matches!$J$2:$J$201,0))=""),"",IF(AND($C180&lt;&gt;"",INDEX(Matches!$F$2:$F$201,MATCH($A180&amp;"-6",Matches!$J$2:$J$201,0))&lt;&gt;"",$C180&gt;=INDEX(Matches!$F$2:$F$201,MATCH($A180&amp;"-6",Matches!$J$2:$J$201,0))),"",IF(AND(N180=INDEX(Matches!$G$2:$G$201,MATCH($A180&amp;"-6",Matches!$J$2:$J$201,0)),O180=INDEX(Matches!$H$2:$H$201,MATCH($A180&amp;"-6",Matches!$J$2:$J$201,0))),5,IF(SIGN(N180-O180)&lt;&gt;SIGN(INDEX(Matches!$G$2:$G$201,MATCH($A180&amp;"-6",Matches!$J$2:$J$201,0))-INDEX(Matches!$H$2:$H$201,MATCH($A180&amp;"-6",Matches!$J$2:$J$201,0))),0,IF(N180-O180=INDEX(Matches!$G$2:$G$201,MATCH($A180&amp;"-6",Matches!$J$2:$J$201,0))-INDEX(Matches!$H$2:$H$201,MATCH($A180&amp;"-6",Matches!$J$2:$J$201,0)),3,2))))),""))</f>
        <v/>
      </c>
      <c r="AD180" s="12" t="str">
        <f aca="false">IF(OR($B180="",P180="",Q180=""),"",IFERROR(IF(OR(INDEX(Matches!$I$2:$I$201,MATCH($A180&amp;"-7",Matches!$J$2:$J$201,0))="Void",INDEX(Matches!$G$2:$G$201,MATCH($A180&amp;"-7",Matches!$J$2:$J$201,0))="",INDEX(Matches!$H$2:$H$201,MATCH($A180&amp;"-7",Matches!$J$2:$J$201,0))=""),"",IF(AND($C180&lt;&gt;"",INDEX(Matches!$F$2:$F$201,MATCH($A180&amp;"-7",Matches!$J$2:$J$201,0))&lt;&gt;"",$C180&gt;=INDEX(Matches!$F$2:$F$201,MATCH($A180&amp;"-7",Matches!$J$2:$J$201,0))),"",IF(AND(P180=INDEX(Matches!$G$2:$G$201,MATCH($A180&amp;"-7",Matches!$J$2:$J$201,0)),Q180=INDEX(Matches!$H$2:$H$201,MATCH($A180&amp;"-7",Matches!$J$2:$J$201,0))),5,IF(SIGN(P180-Q180)&lt;&gt;SIGN(INDEX(Matches!$G$2:$G$201,MATCH($A180&amp;"-7",Matches!$J$2:$J$201,0))-INDEX(Matches!$H$2:$H$201,MATCH($A180&amp;"-7",Matches!$J$2:$J$201,0))),0,IF(P180-Q180=INDEX(Matches!$G$2:$G$201,MATCH($A180&amp;"-7",Matches!$J$2:$J$201,0))-INDEX(Matches!$H$2:$H$201,MATCH($A180&amp;"-7",Matches!$J$2:$J$201,0)),3,2))))),""))</f>
        <v/>
      </c>
      <c r="AE180" s="12" t="str">
        <f aca="false">IF(OR($B180="",R180="",S180=""),"",IFERROR(IF(OR(INDEX(Matches!$I$2:$I$201,MATCH($A180&amp;"-8",Matches!$J$2:$J$201,0))="Void",INDEX(Matches!$G$2:$G$201,MATCH($A180&amp;"-8",Matches!$J$2:$J$201,0))="",INDEX(Matches!$H$2:$H$201,MATCH($A180&amp;"-8",Matches!$J$2:$J$201,0))=""),"",IF(AND($C180&lt;&gt;"",INDEX(Matches!$F$2:$F$201,MATCH($A180&amp;"-8",Matches!$J$2:$J$201,0))&lt;&gt;"",$C180&gt;=INDEX(Matches!$F$2:$F$201,MATCH($A180&amp;"-8",Matches!$J$2:$J$201,0))),"",IF(AND(R180=INDEX(Matches!$G$2:$G$201,MATCH($A180&amp;"-8",Matches!$J$2:$J$201,0)),S180=INDEX(Matches!$H$2:$H$201,MATCH($A180&amp;"-8",Matches!$J$2:$J$201,0))),5,IF(SIGN(R180-S180)&lt;&gt;SIGN(INDEX(Matches!$G$2:$G$201,MATCH($A180&amp;"-8",Matches!$J$2:$J$201,0))-INDEX(Matches!$H$2:$H$201,MATCH($A180&amp;"-8",Matches!$J$2:$J$201,0))),0,IF(R180-S180=INDEX(Matches!$G$2:$G$201,MATCH($A180&amp;"-8",Matches!$J$2:$J$201,0))-INDEX(Matches!$H$2:$H$201,MATCH($A180&amp;"-8",Matches!$J$2:$J$201,0)),3,2))))),""))</f>
        <v/>
      </c>
      <c r="AF180" s="12" t="str">
        <f aca="false">IF(OR($B180="",T180="",U180=""),"",IFERROR(IF(OR(INDEX(Matches!$I$2:$I$201,MATCH($A180&amp;"-9",Matches!$J$2:$J$201,0))="Void",INDEX(Matches!$G$2:$G$201,MATCH($A180&amp;"-9",Matches!$J$2:$J$201,0))="",INDEX(Matches!$H$2:$H$201,MATCH($A180&amp;"-9",Matches!$J$2:$J$201,0))=""),"",IF(AND($C180&lt;&gt;"",INDEX(Matches!$F$2:$F$201,MATCH($A180&amp;"-9",Matches!$J$2:$J$201,0))&lt;&gt;"",$C180&gt;=INDEX(Matches!$F$2:$F$201,MATCH($A180&amp;"-9",Matches!$J$2:$J$201,0))),"",IF(AND(T180=INDEX(Matches!$G$2:$G$201,MATCH($A180&amp;"-9",Matches!$J$2:$J$201,0)),U180=INDEX(Matches!$H$2:$H$201,MATCH($A180&amp;"-9",Matches!$J$2:$J$201,0))),5,IF(SIGN(T180-U180)&lt;&gt;SIGN(INDEX(Matches!$G$2:$G$201,MATCH($A180&amp;"-9",Matches!$J$2:$J$201,0))-INDEX(Matches!$H$2:$H$201,MATCH($A180&amp;"-9",Matches!$J$2:$J$201,0))),0,IF(T180-U180=INDEX(Matches!$G$2:$G$201,MATCH($A180&amp;"-9",Matches!$J$2:$J$201,0))-INDEX(Matches!$H$2:$H$201,MATCH($A180&amp;"-9",Matches!$J$2:$J$201,0)),3,2))))),""))</f>
        <v/>
      </c>
      <c r="AG180" s="12" t="str">
        <f aca="false">IF(OR($B180="",V180="",W180=""),"",IFERROR(IF(OR(INDEX(Matches!$I$2:$I$201,MATCH($A180&amp;"-10",Matches!$J$2:$J$201,0))="Void",INDEX(Matches!$G$2:$G$201,MATCH($A180&amp;"-10",Matches!$J$2:$J$201,0))="",INDEX(Matches!$H$2:$H$201,MATCH($A180&amp;"-10",Matches!$J$2:$J$201,0))=""),"",IF(AND($C180&lt;&gt;"",INDEX(Matches!$F$2:$F$201,MATCH($A180&amp;"-10",Matches!$J$2:$J$201,0))&lt;&gt;"",$C180&gt;=INDEX(Matches!$F$2:$F$201,MATCH($A180&amp;"-10",Matches!$J$2:$J$201,0))),"",IF(AND(V180=INDEX(Matches!$G$2:$G$201,MATCH($A180&amp;"-10",Matches!$J$2:$J$201,0)),W180=INDEX(Matches!$H$2:$H$201,MATCH($A180&amp;"-10",Matches!$J$2:$J$201,0))),5,IF(SIGN(V180-W180)&lt;&gt;SIGN(INDEX(Matches!$G$2:$G$201,MATCH($A180&amp;"-10",Matches!$J$2:$J$201,0))-INDEX(Matches!$H$2:$H$201,MATCH($A180&amp;"-10",Matches!$J$2:$J$201,0))),0,IF(V180-W180=INDEX(Matches!$G$2:$G$201,MATCH($A180&amp;"-10",Matches!$J$2:$J$201,0))-INDEX(Matches!$H$2:$H$201,MATCH($A180&amp;"-10",Matches!$J$2:$J$201,0)),3,2))))),""))</f>
        <v/>
      </c>
      <c r="AH180" s="13" t="str">
        <f aca="false">IF($B180="","",SUM(X180:AG180))</f>
        <v/>
      </c>
      <c r="AI180" s="12" t="str">
        <f aca="false">IF($B180="","",COUNTIF(X180:AG180,5))</f>
        <v/>
      </c>
      <c r="AJ180" s="12" t="str">
        <f aca="false">IF($B180="","",COUNTIF(X180:AG180,"&gt;=2"))</f>
        <v/>
      </c>
      <c r="AK180" s="12" t="str">
        <f aca="false">IF($B180="","",COUNT(X180:AG180))</f>
        <v/>
      </c>
    </row>
    <row r="181" customFormat="false" ht="15" hidden="false" customHeight="false" outlineLevel="0" collapsed="false">
      <c r="A181" s="7"/>
      <c r="B181" s="7"/>
      <c r="C181" s="1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12" t="str">
        <f aca="false">IF(OR($B181="",D181="",E181=""),"",IFERROR(IF(OR(INDEX(Matches!$I$2:$I$201,MATCH($A181&amp;"-1",Matches!$J$2:$J$201,0))="Void",INDEX(Matches!$G$2:$G$201,MATCH($A181&amp;"-1",Matches!$J$2:$J$201,0))="",INDEX(Matches!$H$2:$H$201,MATCH($A181&amp;"-1",Matches!$J$2:$J$201,0))=""),"",IF(AND($C181&lt;&gt;"",INDEX(Matches!$F$2:$F$201,MATCH($A181&amp;"-1",Matches!$J$2:$J$201,0))&lt;&gt;"",$C181&gt;=INDEX(Matches!$F$2:$F$201,MATCH($A181&amp;"-1",Matches!$J$2:$J$201,0))),"",IF(AND(D181=INDEX(Matches!$G$2:$G$201,MATCH($A181&amp;"-1",Matches!$J$2:$J$201,0)),E181=INDEX(Matches!$H$2:$H$201,MATCH($A181&amp;"-1",Matches!$J$2:$J$201,0))),5,IF(SIGN(D181-E181)&lt;&gt;SIGN(INDEX(Matches!$G$2:$G$201,MATCH($A181&amp;"-1",Matches!$J$2:$J$201,0))-INDEX(Matches!$H$2:$H$201,MATCH($A181&amp;"-1",Matches!$J$2:$J$201,0))),0,IF(D181-E181=INDEX(Matches!$G$2:$G$201,MATCH($A181&amp;"-1",Matches!$J$2:$J$201,0))-INDEX(Matches!$H$2:$H$201,MATCH($A181&amp;"-1",Matches!$J$2:$J$201,0)),3,2))))),""))</f>
        <v/>
      </c>
      <c r="Y181" s="12" t="str">
        <f aca="false">IF(OR($B181="",F181="",G181=""),"",IFERROR(IF(OR(INDEX(Matches!$I$2:$I$201,MATCH($A181&amp;"-2",Matches!$J$2:$J$201,0))="Void",INDEX(Matches!$G$2:$G$201,MATCH($A181&amp;"-2",Matches!$J$2:$J$201,0))="",INDEX(Matches!$H$2:$H$201,MATCH($A181&amp;"-2",Matches!$J$2:$J$201,0))=""),"",IF(AND($C181&lt;&gt;"",INDEX(Matches!$F$2:$F$201,MATCH($A181&amp;"-2",Matches!$J$2:$J$201,0))&lt;&gt;"",$C181&gt;=INDEX(Matches!$F$2:$F$201,MATCH($A181&amp;"-2",Matches!$J$2:$J$201,0))),"",IF(AND(F181=INDEX(Matches!$G$2:$G$201,MATCH($A181&amp;"-2",Matches!$J$2:$J$201,0)),G181=INDEX(Matches!$H$2:$H$201,MATCH($A181&amp;"-2",Matches!$J$2:$J$201,0))),5,IF(SIGN(F181-G181)&lt;&gt;SIGN(INDEX(Matches!$G$2:$G$201,MATCH($A181&amp;"-2",Matches!$J$2:$J$201,0))-INDEX(Matches!$H$2:$H$201,MATCH($A181&amp;"-2",Matches!$J$2:$J$201,0))),0,IF(F181-G181=INDEX(Matches!$G$2:$G$201,MATCH($A181&amp;"-2",Matches!$J$2:$J$201,0))-INDEX(Matches!$H$2:$H$201,MATCH($A181&amp;"-2",Matches!$J$2:$J$201,0)),3,2))))),""))</f>
        <v/>
      </c>
      <c r="Z181" s="12" t="str">
        <f aca="false">IF(OR($B181="",H181="",I181=""),"",IFERROR(IF(OR(INDEX(Matches!$I$2:$I$201,MATCH($A181&amp;"-3",Matches!$J$2:$J$201,0))="Void",INDEX(Matches!$G$2:$G$201,MATCH($A181&amp;"-3",Matches!$J$2:$J$201,0))="",INDEX(Matches!$H$2:$H$201,MATCH($A181&amp;"-3",Matches!$J$2:$J$201,0))=""),"",IF(AND($C181&lt;&gt;"",INDEX(Matches!$F$2:$F$201,MATCH($A181&amp;"-3",Matches!$J$2:$J$201,0))&lt;&gt;"",$C181&gt;=INDEX(Matches!$F$2:$F$201,MATCH($A181&amp;"-3",Matches!$J$2:$J$201,0))),"",IF(AND(H181=INDEX(Matches!$G$2:$G$201,MATCH($A181&amp;"-3",Matches!$J$2:$J$201,0)),I181=INDEX(Matches!$H$2:$H$201,MATCH($A181&amp;"-3",Matches!$J$2:$J$201,0))),5,IF(SIGN(H181-I181)&lt;&gt;SIGN(INDEX(Matches!$G$2:$G$201,MATCH($A181&amp;"-3",Matches!$J$2:$J$201,0))-INDEX(Matches!$H$2:$H$201,MATCH($A181&amp;"-3",Matches!$J$2:$J$201,0))),0,IF(H181-I181=INDEX(Matches!$G$2:$G$201,MATCH($A181&amp;"-3",Matches!$J$2:$J$201,0))-INDEX(Matches!$H$2:$H$201,MATCH($A181&amp;"-3",Matches!$J$2:$J$201,0)),3,2))))),""))</f>
        <v/>
      </c>
      <c r="AA181" s="12" t="str">
        <f aca="false">IF(OR($B181="",J181="",K181=""),"",IFERROR(IF(OR(INDEX(Matches!$I$2:$I$201,MATCH($A181&amp;"-4",Matches!$J$2:$J$201,0))="Void",INDEX(Matches!$G$2:$G$201,MATCH($A181&amp;"-4",Matches!$J$2:$J$201,0))="",INDEX(Matches!$H$2:$H$201,MATCH($A181&amp;"-4",Matches!$J$2:$J$201,0))=""),"",IF(AND($C181&lt;&gt;"",INDEX(Matches!$F$2:$F$201,MATCH($A181&amp;"-4",Matches!$J$2:$J$201,0))&lt;&gt;"",$C181&gt;=INDEX(Matches!$F$2:$F$201,MATCH($A181&amp;"-4",Matches!$J$2:$J$201,0))),"",IF(AND(J181=INDEX(Matches!$G$2:$G$201,MATCH($A181&amp;"-4",Matches!$J$2:$J$201,0)),K181=INDEX(Matches!$H$2:$H$201,MATCH($A181&amp;"-4",Matches!$J$2:$J$201,0))),5,IF(SIGN(J181-K181)&lt;&gt;SIGN(INDEX(Matches!$G$2:$G$201,MATCH($A181&amp;"-4",Matches!$J$2:$J$201,0))-INDEX(Matches!$H$2:$H$201,MATCH($A181&amp;"-4",Matches!$J$2:$J$201,0))),0,IF(J181-K181=INDEX(Matches!$G$2:$G$201,MATCH($A181&amp;"-4",Matches!$J$2:$J$201,0))-INDEX(Matches!$H$2:$H$201,MATCH($A181&amp;"-4",Matches!$J$2:$J$201,0)),3,2))))),""))</f>
        <v/>
      </c>
      <c r="AB181" s="12" t="str">
        <f aca="false">IF(OR($B181="",L181="",M181=""),"",IFERROR(IF(OR(INDEX(Matches!$I$2:$I$201,MATCH($A181&amp;"-5",Matches!$J$2:$J$201,0))="Void",INDEX(Matches!$G$2:$G$201,MATCH($A181&amp;"-5",Matches!$J$2:$J$201,0))="",INDEX(Matches!$H$2:$H$201,MATCH($A181&amp;"-5",Matches!$J$2:$J$201,0))=""),"",IF(AND($C181&lt;&gt;"",INDEX(Matches!$F$2:$F$201,MATCH($A181&amp;"-5",Matches!$J$2:$J$201,0))&lt;&gt;"",$C181&gt;=INDEX(Matches!$F$2:$F$201,MATCH($A181&amp;"-5",Matches!$J$2:$J$201,0))),"",IF(AND(L181=INDEX(Matches!$G$2:$G$201,MATCH($A181&amp;"-5",Matches!$J$2:$J$201,0)),M181=INDEX(Matches!$H$2:$H$201,MATCH($A181&amp;"-5",Matches!$J$2:$J$201,0))),5,IF(SIGN(L181-M181)&lt;&gt;SIGN(INDEX(Matches!$G$2:$G$201,MATCH($A181&amp;"-5",Matches!$J$2:$J$201,0))-INDEX(Matches!$H$2:$H$201,MATCH($A181&amp;"-5",Matches!$J$2:$J$201,0))),0,IF(L181-M181=INDEX(Matches!$G$2:$G$201,MATCH($A181&amp;"-5",Matches!$J$2:$J$201,0))-INDEX(Matches!$H$2:$H$201,MATCH($A181&amp;"-5",Matches!$J$2:$J$201,0)),3,2))))),""))</f>
        <v/>
      </c>
      <c r="AC181" s="12" t="str">
        <f aca="false">IF(OR($B181="",N181="",O181=""),"",IFERROR(IF(OR(INDEX(Matches!$I$2:$I$201,MATCH($A181&amp;"-6",Matches!$J$2:$J$201,0))="Void",INDEX(Matches!$G$2:$G$201,MATCH($A181&amp;"-6",Matches!$J$2:$J$201,0))="",INDEX(Matches!$H$2:$H$201,MATCH($A181&amp;"-6",Matches!$J$2:$J$201,0))=""),"",IF(AND($C181&lt;&gt;"",INDEX(Matches!$F$2:$F$201,MATCH($A181&amp;"-6",Matches!$J$2:$J$201,0))&lt;&gt;"",$C181&gt;=INDEX(Matches!$F$2:$F$201,MATCH($A181&amp;"-6",Matches!$J$2:$J$201,0))),"",IF(AND(N181=INDEX(Matches!$G$2:$G$201,MATCH($A181&amp;"-6",Matches!$J$2:$J$201,0)),O181=INDEX(Matches!$H$2:$H$201,MATCH($A181&amp;"-6",Matches!$J$2:$J$201,0))),5,IF(SIGN(N181-O181)&lt;&gt;SIGN(INDEX(Matches!$G$2:$G$201,MATCH($A181&amp;"-6",Matches!$J$2:$J$201,0))-INDEX(Matches!$H$2:$H$201,MATCH($A181&amp;"-6",Matches!$J$2:$J$201,0))),0,IF(N181-O181=INDEX(Matches!$G$2:$G$201,MATCH($A181&amp;"-6",Matches!$J$2:$J$201,0))-INDEX(Matches!$H$2:$H$201,MATCH($A181&amp;"-6",Matches!$J$2:$J$201,0)),3,2))))),""))</f>
        <v/>
      </c>
      <c r="AD181" s="12" t="str">
        <f aca="false">IF(OR($B181="",P181="",Q181=""),"",IFERROR(IF(OR(INDEX(Matches!$I$2:$I$201,MATCH($A181&amp;"-7",Matches!$J$2:$J$201,0))="Void",INDEX(Matches!$G$2:$G$201,MATCH($A181&amp;"-7",Matches!$J$2:$J$201,0))="",INDEX(Matches!$H$2:$H$201,MATCH($A181&amp;"-7",Matches!$J$2:$J$201,0))=""),"",IF(AND($C181&lt;&gt;"",INDEX(Matches!$F$2:$F$201,MATCH($A181&amp;"-7",Matches!$J$2:$J$201,0))&lt;&gt;"",$C181&gt;=INDEX(Matches!$F$2:$F$201,MATCH($A181&amp;"-7",Matches!$J$2:$J$201,0))),"",IF(AND(P181=INDEX(Matches!$G$2:$G$201,MATCH($A181&amp;"-7",Matches!$J$2:$J$201,0)),Q181=INDEX(Matches!$H$2:$H$201,MATCH($A181&amp;"-7",Matches!$J$2:$J$201,0))),5,IF(SIGN(P181-Q181)&lt;&gt;SIGN(INDEX(Matches!$G$2:$G$201,MATCH($A181&amp;"-7",Matches!$J$2:$J$201,0))-INDEX(Matches!$H$2:$H$201,MATCH($A181&amp;"-7",Matches!$J$2:$J$201,0))),0,IF(P181-Q181=INDEX(Matches!$G$2:$G$201,MATCH($A181&amp;"-7",Matches!$J$2:$J$201,0))-INDEX(Matches!$H$2:$H$201,MATCH($A181&amp;"-7",Matches!$J$2:$J$201,0)),3,2))))),""))</f>
        <v/>
      </c>
      <c r="AE181" s="12" t="str">
        <f aca="false">IF(OR($B181="",R181="",S181=""),"",IFERROR(IF(OR(INDEX(Matches!$I$2:$I$201,MATCH($A181&amp;"-8",Matches!$J$2:$J$201,0))="Void",INDEX(Matches!$G$2:$G$201,MATCH($A181&amp;"-8",Matches!$J$2:$J$201,0))="",INDEX(Matches!$H$2:$H$201,MATCH($A181&amp;"-8",Matches!$J$2:$J$201,0))=""),"",IF(AND($C181&lt;&gt;"",INDEX(Matches!$F$2:$F$201,MATCH($A181&amp;"-8",Matches!$J$2:$J$201,0))&lt;&gt;"",$C181&gt;=INDEX(Matches!$F$2:$F$201,MATCH($A181&amp;"-8",Matches!$J$2:$J$201,0))),"",IF(AND(R181=INDEX(Matches!$G$2:$G$201,MATCH($A181&amp;"-8",Matches!$J$2:$J$201,0)),S181=INDEX(Matches!$H$2:$H$201,MATCH($A181&amp;"-8",Matches!$J$2:$J$201,0))),5,IF(SIGN(R181-S181)&lt;&gt;SIGN(INDEX(Matches!$G$2:$G$201,MATCH($A181&amp;"-8",Matches!$J$2:$J$201,0))-INDEX(Matches!$H$2:$H$201,MATCH($A181&amp;"-8",Matches!$J$2:$J$201,0))),0,IF(R181-S181=INDEX(Matches!$G$2:$G$201,MATCH($A181&amp;"-8",Matches!$J$2:$J$201,0))-INDEX(Matches!$H$2:$H$201,MATCH($A181&amp;"-8",Matches!$J$2:$J$201,0)),3,2))))),""))</f>
        <v/>
      </c>
      <c r="AF181" s="12" t="str">
        <f aca="false">IF(OR($B181="",T181="",U181=""),"",IFERROR(IF(OR(INDEX(Matches!$I$2:$I$201,MATCH($A181&amp;"-9",Matches!$J$2:$J$201,0))="Void",INDEX(Matches!$G$2:$G$201,MATCH($A181&amp;"-9",Matches!$J$2:$J$201,0))="",INDEX(Matches!$H$2:$H$201,MATCH($A181&amp;"-9",Matches!$J$2:$J$201,0))=""),"",IF(AND($C181&lt;&gt;"",INDEX(Matches!$F$2:$F$201,MATCH($A181&amp;"-9",Matches!$J$2:$J$201,0))&lt;&gt;"",$C181&gt;=INDEX(Matches!$F$2:$F$201,MATCH($A181&amp;"-9",Matches!$J$2:$J$201,0))),"",IF(AND(T181=INDEX(Matches!$G$2:$G$201,MATCH($A181&amp;"-9",Matches!$J$2:$J$201,0)),U181=INDEX(Matches!$H$2:$H$201,MATCH($A181&amp;"-9",Matches!$J$2:$J$201,0))),5,IF(SIGN(T181-U181)&lt;&gt;SIGN(INDEX(Matches!$G$2:$G$201,MATCH($A181&amp;"-9",Matches!$J$2:$J$201,0))-INDEX(Matches!$H$2:$H$201,MATCH($A181&amp;"-9",Matches!$J$2:$J$201,0))),0,IF(T181-U181=INDEX(Matches!$G$2:$G$201,MATCH($A181&amp;"-9",Matches!$J$2:$J$201,0))-INDEX(Matches!$H$2:$H$201,MATCH($A181&amp;"-9",Matches!$J$2:$J$201,0)),3,2))))),""))</f>
        <v/>
      </c>
      <c r="AG181" s="12" t="str">
        <f aca="false">IF(OR($B181="",V181="",W181=""),"",IFERROR(IF(OR(INDEX(Matches!$I$2:$I$201,MATCH($A181&amp;"-10",Matches!$J$2:$J$201,0))="Void",INDEX(Matches!$G$2:$G$201,MATCH($A181&amp;"-10",Matches!$J$2:$J$201,0))="",INDEX(Matches!$H$2:$H$201,MATCH($A181&amp;"-10",Matches!$J$2:$J$201,0))=""),"",IF(AND($C181&lt;&gt;"",INDEX(Matches!$F$2:$F$201,MATCH($A181&amp;"-10",Matches!$J$2:$J$201,0))&lt;&gt;"",$C181&gt;=INDEX(Matches!$F$2:$F$201,MATCH($A181&amp;"-10",Matches!$J$2:$J$201,0))),"",IF(AND(V181=INDEX(Matches!$G$2:$G$201,MATCH($A181&amp;"-10",Matches!$J$2:$J$201,0)),W181=INDEX(Matches!$H$2:$H$201,MATCH($A181&amp;"-10",Matches!$J$2:$J$201,0))),5,IF(SIGN(V181-W181)&lt;&gt;SIGN(INDEX(Matches!$G$2:$G$201,MATCH($A181&amp;"-10",Matches!$J$2:$J$201,0))-INDEX(Matches!$H$2:$H$201,MATCH($A181&amp;"-10",Matches!$J$2:$J$201,0))),0,IF(V181-W181=INDEX(Matches!$G$2:$G$201,MATCH($A181&amp;"-10",Matches!$J$2:$J$201,0))-INDEX(Matches!$H$2:$H$201,MATCH($A181&amp;"-10",Matches!$J$2:$J$201,0)),3,2))))),""))</f>
        <v/>
      </c>
      <c r="AH181" s="13" t="str">
        <f aca="false">IF($B181="","",SUM(X181:AG181))</f>
        <v/>
      </c>
      <c r="AI181" s="12" t="str">
        <f aca="false">IF($B181="","",COUNTIF(X181:AG181,5))</f>
        <v/>
      </c>
      <c r="AJ181" s="12" t="str">
        <f aca="false">IF($B181="","",COUNTIF(X181:AG181,"&gt;=2"))</f>
        <v/>
      </c>
      <c r="AK181" s="12" t="str">
        <f aca="false">IF($B181="","",COUNT(X181:AG181))</f>
        <v/>
      </c>
    </row>
    <row r="182" customFormat="false" ht="15" hidden="false" customHeight="false" outlineLevel="0" collapsed="false">
      <c r="A182" s="7"/>
      <c r="B182" s="7"/>
      <c r="C182" s="11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12" t="str">
        <f aca="false">IF(OR($B182="",D182="",E182=""),"",IFERROR(IF(OR(INDEX(Matches!$I$2:$I$201,MATCH($A182&amp;"-1",Matches!$J$2:$J$201,0))="Void",INDEX(Matches!$G$2:$G$201,MATCH($A182&amp;"-1",Matches!$J$2:$J$201,0))="",INDEX(Matches!$H$2:$H$201,MATCH($A182&amp;"-1",Matches!$J$2:$J$201,0))=""),"",IF(AND($C182&lt;&gt;"",INDEX(Matches!$F$2:$F$201,MATCH($A182&amp;"-1",Matches!$J$2:$J$201,0))&lt;&gt;"",$C182&gt;=INDEX(Matches!$F$2:$F$201,MATCH($A182&amp;"-1",Matches!$J$2:$J$201,0))),"",IF(AND(D182=INDEX(Matches!$G$2:$G$201,MATCH($A182&amp;"-1",Matches!$J$2:$J$201,0)),E182=INDEX(Matches!$H$2:$H$201,MATCH($A182&amp;"-1",Matches!$J$2:$J$201,0))),5,IF(SIGN(D182-E182)&lt;&gt;SIGN(INDEX(Matches!$G$2:$G$201,MATCH($A182&amp;"-1",Matches!$J$2:$J$201,0))-INDEX(Matches!$H$2:$H$201,MATCH($A182&amp;"-1",Matches!$J$2:$J$201,0))),0,IF(D182-E182=INDEX(Matches!$G$2:$G$201,MATCH($A182&amp;"-1",Matches!$J$2:$J$201,0))-INDEX(Matches!$H$2:$H$201,MATCH($A182&amp;"-1",Matches!$J$2:$J$201,0)),3,2))))),""))</f>
        <v/>
      </c>
      <c r="Y182" s="12" t="str">
        <f aca="false">IF(OR($B182="",F182="",G182=""),"",IFERROR(IF(OR(INDEX(Matches!$I$2:$I$201,MATCH($A182&amp;"-2",Matches!$J$2:$J$201,0))="Void",INDEX(Matches!$G$2:$G$201,MATCH($A182&amp;"-2",Matches!$J$2:$J$201,0))="",INDEX(Matches!$H$2:$H$201,MATCH($A182&amp;"-2",Matches!$J$2:$J$201,0))=""),"",IF(AND($C182&lt;&gt;"",INDEX(Matches!$F$2:$F$201,MATCH($A182&amp;"-2",Matches!$J$2:$J$201,0))&lt;&gt;"",$C182&gt;=INDEX(Matches!$F$2:$F$201,MATCH($A182&amp;"-2",Matches!$J$2:$J$201,0))),"",IF(AND(F182=INDEX(Matches!$G$2:$G$201,MATCH($A182&amp;"-2",Matches!$J$2:$J$201,0)),G182=INDEX(Matches!$H$2:$H$201,MATCH($A182&amp;"-2",Matches!$J$2:$J$201,0))),5,IF(SIGN(F182-G182)&lt;&gt;SIGN(INDEX(Matches!$G$2:$G$201,MATCH($A182&amp;"-2",Matches!$J$2:$J$201,0))-INDEX(Matches!$H$2:$H$201,MATCH($A182&amp;"-2",Matches!$J$2:$J$201,0))),0,IF(F182-G182=INDEX(Matches!$G$2:$G$201,MATCH($A182&amp;"-2",Matches!$J$2:$J$201,0))-INDEX(Matches!$H$2:$H$201,MATCH($A182&amp;"-2",Matches!$J$2:$J$201,0)),3,2))))),""))</f>
        <v/>
      </c>
      <c r="Z182" s="12" t="str">
        <f aca="false">IF(OR($B182="",H182="",I182=""),"",IFERROR(IF(OR(INDEX(Matches!$I$2:$I$201,MATCH($A182&amp;"-3",Matches!$J$2:$J$201,0))="Void",INDEX(Matches!$G$2:$G$201,MATCH($A182&amp;"-3",Matches!$J$2:$J$201,0))="",INDEX(Matches!$H$2:$H$201,MATCH($A182&amp;"-3",Matches!$J$2:$J$201,0))=""),"",IF(AND($C182&lt;&gt;"",INDEX(Matches!$F$2:$F$201,MATCH($A182&amp;"-3",Matches!$J$2:$J$201,0))&lt;&gt;"",$C182&gt;=INDEX(Matches!$F$2:$F$201,MATCH($A182&amp;"-3",Matches!$J$2:$J$201,0))),"",IF(AND(H182=INDEX(Matches!$G$2:$G$201,MATCH($A182&amp;"-3",Matches!$J$2:$J$201,0)),I182=INDEX(Matches!$H$2:$H$201,MATCH($A182&amp;"-3",Matches!$J$2:$J$201,0))),5,IF(SIGN(H182-I182)&lt;&gt;SIGN(INDEX(Matches!$G$2:$G$201,MATCH($A182&amp;"-3",Matches!$J$2:$J$201,0))-INDEX(Matches!$H$2:$H$201,MATCH($A182&amp;"-3",Matches!$J$2:$J$201,0))),0,IF(H182-I182=INDEX(Matches!$G$2:$G$201,MATCH($A182&amp;"-3",Matches!$J$2:$J$201,0))-INDEX(Matches!$H$2:$H$201,MATCH($A182&amp;"-3",Matches!$J$2:$J$201,0)),3,2))))),""))</f>
        <v/>
      </c>
      <c r="AA182" s="12" t="str">
        <f aca="false">IF(OR($B182="",J182="",K182=""),"",IFERROR(IF(OR(INDEX(Matches!$I$2:$I$201,MATCH($A182&amp;"-4",Matches!$J$2:$J$201,0))="Void",INDEX(Matches!$G$2:$G$201,MATCH($A182&amp;"-4",Matches!$J$2:$J$201,0))="",INDEX(Matches!$H$2:$H$201,MATCH($A182&amp;"-4",Matches!$J$2:$J$201,0))=""),"",IF(AND($C182&lt;&gt;"",INDEX(Matches!$F$2:$F$201,MATCH($A182&amp;"-4",Matches!$J$2:$J$201,0))&lt;&gt;"",$C182&gt;=INDEX(Matches!$F$2:$F$201,MATCH($A182&amp;"-4",Matches!$J$2:$J$201,0))),"",IF(AND(J182=INDEX(Matches!$G$2:$G$201,MATCH($A182&amp;"-4",Matches!$J$2:$J$201,0)),K182=INDEX(Matches!$H$2:$H$201,MATCH($A182&amp;"-4",Matches!$J$2:$J$201,0))),5,IF(SIGN(J182-K182)&lt;&gt;SIGN(INDEX(Matches!$G$2:$G$201,MATCH($A182&amp;"-4",Matches!$J$2:$J$201,0))-INDEX(Matches!$H$2:$H$201,MATCH($A182&amp;"-4",Matches!$J$2:$J$201,0))),0,IF(J182-K182=INDEX(Matches!$G$2:$G$201,MATCH($A182&amp;"-4",Matches!$J$2:$J$201,0))-INDEX(Matches!$H$2:$H$201,MATCH($A182&amp;"-4",Matches!$J$2:$J$201,0)),3,2))))),""))</f>
        <v/>
      </c>
      <c r="AB182" s="12" t="str">
        <f aca="false">IF(OR($B182="",L182="",M182=""),"",IFERROR(IF(OR(INDEX(Matches!$I$2:$I$201,MATCH($A182&amp;"-5",Matches!$J$2:$J$201,0))="Void",INDEX(Matches!$G$2:$G$201,MATCH($A182&amp;"-5",Matches!$J$2:$J$201,0))="",INDEX(Matches!$H$2:$H$201,MATCH($A182&amp;"-5",Matches!$J$2:$J$201,0))=""),"",IF(AND($C182&lt;&gt;"",INDEX(Matches!$F$2:$F$201,MATCH($A182&amp;"-5",Matches!$J$2:$J$201,0))&lt;&gt;"",$C182&gt;=INDEX(Matches!$F$2:$F$201,MATCH($A182&amp;"-5",Matches!$J$2:$J$201,0))),"",IF(AND(L182=INDEX(Matches!$G$2:$G$201,MATCH($A182&amp;"-5",Matches!$J$2:$J$201,0)),M182=INDEX(Matches!$H$2:$H$201,MATCH($A182&amp;"-5",Matches!$J$2:$J$201,0))),5,IF(SIGN(L182-M182)&lt;&gt;SIGN(INDEX(Matches!$G$2:$G$201,MATCH($A182&amp;"-5",Matches!$J$2:$J$201,0))-INDEX(Matches!$H$2:$H$201,MATCH($A182&amp;"-5",Matches!$J$2:$J$201,0))),0,IF(L182-M182=INDEX(Matches!$G$2:$G$201,MATCH($A182&amp;"-5",Matches!$J$2:$J$201,0))-INDEX(Matches!$H$2:$H$201,MATCH($A182&amp;"-5",Matches!$J$2:$J$201,0)),3,2))))),""))</f>
        <v/>
      </c>
      <c r="AC182" s="12" t="str">
        <f aca="false">IF(OR($B182="",N182="",O182=""),"",IFERROR(IF(OR(INDEX(Matches!$I$2:$I$201,MATCH($A182&amp;"-6",Matches!$J$2:$J$201,0))="Void",INDEX(Matches!$G$2:$G$201,MATCH($A182&amp;"-6",Matches!$J$2:$J$201,0))="",INDEX(Matches!$H$2:$H$201,MATCH($A182&amp;"-6",Matches!$J$2:$J$201,0))=""),"",IF(AND($C182&lt;&gt;"",INDEX(Matches!$F$2:$F$201,MATCH($A182&amp;"-6",Matches!$J$2:$J$201,0))&lt;&gt;"",$C182&gt;=INDEX(Matches!$F$2:$F$201,MATCH($A182&amp;"-6",Matches!$J$2:$J$201,0))),"",IF(AND(N182=INDEX(Matches!$G$2:$G$201,MATCH($A182&amp;"-6",Matches!$J$2:$J$201,0)),O182=INDEX(Matches!$H$2:$H$201,MATCH($A182&amp;"-6",Matches!$J$2:$J$201,0))),5,IF(SIGN(N182-O182)&lt;&gt;SIGN(INDEX(Matches!$G$2:$G$201,MATCH($A182&amp;"-6",Matches!$J$2:$J$201,0))-INDEX(Matches!$H$2:$H$201,MATCH($A182&amp;"-6",Matches!$J$2:$J$201,0))),0,IF(N182-O182=INDEX(Matches!$G$2:$G$201,MATCH($A182&amp;"-6",Matches!$J$2:$J$201,0))-INDEX(Matches!$H$2:$H$201,MATCH($A182&amp;"-6",Matches!$J$2:$J$201,0)),3,2))))),""))</f>
        <v/>
      </c>
      <c r="AD182" s="12" t="str">
        <f aca="false">IF(OR($B182="",P182="",Q182=""),"",IFERROR(IF(OR(INDEX(Matches!$I$2:$I$201,MATCH($A182&amp;"-7",Matches!$J$2:$J$201,0))="Void",INDEX(Matches!$G$2:$G$201,MATCH($A182&amp;"-7",Matches!$J$2:$J$201,0))="",INDEX(Matches!$H$2:$H$201,MATCH($A182&amp;"-7",Matches!$J$2:$J$201,0))=""),"",IF(AND($C182&lt;&gt;"",INDEX(Matches!$F$2:$F$201,MATCH($A182&amp;"-7",Matches!$J$2:$J$201,0))&lt;&gt;"",$C182&gt;=INDEX(Matches!$F$2:$F$201,MATCH($A182&amp;"-7",Matches!$J$2:$J$201,0))),"",IF(AND(P182=INDEX(Matches!$G$2:$G$201,MATCH($A182&amp;"-7",Matches!$J$2:$J$201,0)),Q182=INDEX(Matches!$H$2:$H$201,MATCH($A182&amp;"-7",Matches!$J$2:$J$201,0))),5,IF(SIGN(P182-Q182)&lt;&gt;SIGN(INDEX(Matches!$G$2:$G$201,MATCH($A182&amp;"-7",Matches!$J$2:$J$201,0))-INDEX(Matches!$H$2:$H$201,MATCH($A182&amp;"-7",Matches!$J$2:$J$201,0))),0,IF(P182-Q182=INDEX(Matches!$G$2:$G$201,MATCH($A182&amp;"-7",Matches!$J$2:$J$201,0))-INDEX(Matches!$H$2:$H$201,MATCH($A182&amp;"-7",Matches!$J$2:$J$201,0)),3,2))))),""))</f>
        <v/>
      </c>
      <c r="AE182" s="12" t="str">
        <f aca="false">IF(OR($B182="",R182="",S182=""),"",IFERROR(IF(OR(INDEX(Matches!$I$2:$I$201,MATCH($A182&amp;"-8",Matches!$J$2:$J$201,0))="Void",INDEX(Matches!$G$2:$G$201,MATCH($A182&amp;"-8",Matches!$J$2:$J$201,0))="",INDEX(Matches!$H$2:$H$201,MATCH($A182&amp;"-8",Matches!$J$2:$J$201,0))=""),"",IF(AND($C182&lt;&gt;"",INDEX(Matches!$F$2:$F$201,MATCH($A182&amp;"-8",Matches!$J$2:$J$201,0))&lt;&gt;"",$C182&gt;=INDEX(Matches!$F$2:$F$201,MATCH($A182&amp;"-8",Matches!$J$2:$J$201,0))),"",IF(AND(R182=INDEX(Matches!$G$2:$G$201,MATCH($A182&amp;"-8",Matches!$J$2:$J$201,0)),S182=INDEX(Matches!$H$2:$H$201,MATCH($A182&amp;"-8",Matches!$J$2:$J$201,0))),5,IF(SIGN(R182-S182)&lt;&gt;SIGN(INDEX(Matches!$G$2:$G$201,MATCH($A182&amp;"-8",Matches!$J$2:$J$201,0))-INDEX(Matches!$H$2:$H$201,MATCH($A182&amp;"-8",Matches!$J$2:$J$201,0))),0,IF(R182-S182=INDEX(Matches!$G$2:$G$201,MATCH($A182&amp;"-8",Matches!$J$2:$J$201,0))-INDEX(Matches!$H$2:$H$201,MATCH($A182&amp;"-8",Matches!$J$2:$J$201,0)),3,2))))),""))</f>
        <v/>
      </c>
      <c r="AF182" s="12" t="str">
        <f aca="false">IF(OR($B182="",T182="",U182=""),"",IFERROR(IF(OR(INDEX(Matches!$I$2:$I$201,MATCH($A182&amp;"-9",Matches!$J$2:$J$201,0))="Void",INDEX(Matches!$G$2:$G$201,MATCH($A182&amp;"-9",Matches!$J$2:$J$201,0))="",INDEX(Matches!$H$2:$H$201,MATCH($A182&amp;"-9",Matches!$J$2:$J$201,0))=""),"",IF(AND($C182&lt;&gt;"",INDEX(Matches!$F$2:$F$201,MATCH($A182&amp;"-9",Matches!$J$2:$J$201,0))&lt;&gt;"",$C182&gt;=INDEX(Matches!$F$2:$F$201,MATCH($A182&amp;"-9",Matches!$J$2:$J$201,0))),"",IF(AND(T182=INDEX(Matches!$G$2:$G$201,MATCH($A182&amp;"-9",Matches!$J$2:$J$201,0)),U182=INDEX(Matches!$H$2:$H$201,MATCH($A182&amp;"-9",Matches!$J$2:$J$201,0))),5,IF(SIGN(T182-U182)&lt;&gt;SIGN(INDEX(Matches!$G$2:$G$201,MATCH($A182&amp;"-9",Matches!$J$2:$J$201,0))-INDEX(Matches!$H$2:$H$201,MATCH($A182&amp;"-9",Matches!$J$2:$J$201,0))),0,IF(T182-U182=INDEX(Matches!$G$2:$G$201,MATCH($A182&amp;"-9",Matches!$J$2:$J$201,0))-INDEX(Matches!$H$2:$H$201,MATCH($A182&amp;"-9",Matches!$J$2:$J$201,0)),3,2))))),""))</f>
        <v/>
      </c>
      <c r="AG182" s="12" t="str">
        <f aca="false">IF(OR($B182="",V182="",W182=""),"",IFERROR(IF(OR(INDEX(Matches!$I$2:$I$201,MATCH($A182&amp;"-10",Matches!$J$2:$J$201,0))="Void",INDEX(Matches!$G$2:$G$201,MATCH($A182&amp;"-10",Matches!$J$2:$J$201,0))="",INDEX(Matches!$H$2:$H$201,MATCH($A182&amp;"-10",Matches!$J$2:$J$201,0))=""),"",IF(AND($C182&lt;&gt;"",INDEX(Matches!$F$2:$F$201,MATCH($A182&amp;"-10",Matches!$J$2:$J$201,0))&lt;&gt;"",$C182&gt;=INDEX(Matches!$F$2:$F$201,MATCH($A182&amp;"-10",Matches!$J$2:$J$201,0))),"",IF(AND(V182=INDEX(Matches!$G$2:$G$201,MATCH($A182&amp;"-10",Matches!$J$2:$J$201,0)),W182=INDEX(Matches!$H$2:$H$201,MATCH($A182&amp;"-10",Matches!$J$2:$J$201,0))),5,IF(SIGN(V182-W182)&lt;&gt;SIGN(INDEX(Matches!$G$2:$G$201,MATCH($A182&amp;"-10",Matches!$J$2:$J$201,0))-INDEX(Matches!$H$2:$H$201,MATCH($A182&amp;"-10",Matches!$J$2:$J$201,0))),0,IF(V182-W182=INDEX(Matches!$G$2:$G$201,MATCH($A182&amp;"-10",Matches!$J$2:$J$201,0))-INDEX(Matches!$H$2:$H$201,MATCH($A182&amp;"-10",Matches!$J$2:$J$201,0)),3,2))))),""))</f>
        <v/>
      </c>
      <c r="AH182" s="13" t="str">
        <f aca="false">IF($B182="","",SUM(X182:AG182))</f>
        <v/>
      </c>
      <c r="AI182" s="12" t="str">
        <f aca="false">IF($B182="","",COUNTIF(X182:AG182,5))</f>
        <v/>
      </c>
      <c r="AJ182" s="12" t="str">
        <f aca="false">IF($B182="","",COUNTIF(X182:AG182,"&gt;=2"))</f>
        <v/>
      </c>
      <c r="AK182" s="12" t="str">
        <f aca="false">IF($B182="","",COUNT(X182:AG182))</f>
        <v/>
      </c>
    </row>
    <row r="183" customFormat="false" ht="15" hidden="false" customHeight="false" outlineLevel="0" collapsed="false">
      <c r="A183" s="7"/>
      <c r="B183" s="7"/>
      <c r="C183" s="11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12" t="str">
        <f aca="false">IF(OR($B183="",D183="",E183=""),"",IFERROR(IF(OR(INDEX(Matches!$I$2:$I$201,MATCH($A183&amp;"-1",Matches!$J$2:$J$201,0))="Void",INDEX(Matches!$G$2:$G$201,MATCH($A183&amp;"-1",Matches!$J$2:$J$201,0))="",INDEX(Matches!$H$2:$H$201,MATCH($A183&amp;"-1",Matches!$J$2:$J$201,0))=""),"",IF(AND($C183&lt;&gt;"",INDEX(Matches!$F$2:$F$201,MATCH($A183&amp;"-1",Matches!$J$2:$J$201,0))&lt;&gt;"",$C183&gt;=INDEX(Matches!$F$2:$F$201,MATCH($A183&amp;"-1",Matches!$J$2:$J$201,0))),"",IF(AND(D183=INDEX(Matches!$G$2:$G$201,MATCH($A183&amp;"-1",Matches!$J$2:$J$201,0)),E183=INDEX(Matches!$H$2:$H$201,MATCH($A183&amp;"-1",Matches!$J$2:$J$201,0))),5,IF(SIGN(D183-E183)&lt;&gt;SIGN(INDEX(Matches!$G$2:$G$201,MATCH($A183&amp;"-1",Matches!$J$2:$J$201,0))-INDEX(Matches!$H$2:$H$201,MATCH($A183&amp;"-1",Matches!$J$2:$J$201,0))),0,IF(D183-E183=INDEX(Matches!$G$2:$G$201,MATCH($A183&amp;"-1",Matches!$J$2:$J$201,0))-INDEX(Matches!$H$2:$H$201,MATCH($A183&amp;"-1",Matches!$J$2:$J$201,0)),3,2))))),""))</f>
        <v/>
      </c>
      <c r="Y183" s="12" t="str">
        <f aca="false">IF(OR($B183="",F183="",G183=""),"",IFERROR(IF(OR(INDEX(Matches!$I$2:$I$201,MATCH($A183&amp;"-2",Matches!$J$2:$J$201,0))="Void",INDEX(Matches!$G$2:$G$201,MATCH($A183&amp;"-2",Matches!$J$2:$J$201,0))="",INDEX(Matches!$H$2:$H$201,MATCH($A183&amp;"-2",Matches!$J$2:$J$201,0))=""),"",IF(AND($C183&lt;&gt;"",INDEX(Matches!$F$2:$F$201,MATCH($A183&amp;"-2",Matches!$J$2:$J$201,0))&lt;&gt;"",$C183&gt;=INDEX(Matches!$F$2:$F$201,MATCH($A183&amp;"-2",Matches!$J$2:$J$201,0))),"",IF(AND(F183=INDEX(Matches!$G$2:$G$201,MATCH($A183&amp;"-2",Matches!$J$2:$J$201,0)),G183=INDEX(Matches!$H$2:$H$201,MATCH($A183&amp;"-2",Matches!$J$2:$J$201,0))),5,IF(SIGN(F183-G183)&lt;&gt;SIGN(INDEX(Matches!$G$2:$G$201,MATCH($A183&amp;"-2",Matches!$J$2:$J$201,0))-INDEX(Matches!$H$2:$H$201,MATCH($A183&amp;"-2",Matches!$J$2:$J$201,0))),0,IF(F183-G183=INDEX(Matches!$G$2:$G$201,MATCH($A183&amp;"-2",Matches!$J$2:$J$201,0))-INDEX(Matches!$H$2:$H$201,MATCH($A183&amp;"-2",Matches!$J$2:$J$201,0)),3,2))))),""))</f>
        <v/>
      </c>
      <c r="Z183" s="12" t="str">
        <f aca="false">IF(OR($B183="",H183="",I183=""),"",IFERROR(IF(OR(INDEX(Matches!$I$2:$I$201,MATCH($A183&amp;"-3",Matches!$J$2:$J$201,0))="Void",INDEX(Matches!$G$2:$G$201,MATCH($A183&amp;"-3",Matches!$J$2:$J$201,0))="",INDEX(Matches!$H$2:$H$201,MATCH($A183&amp;"-3",Matches!$J$2:$J$201,0))=""),"",IF(AND($C183&lt;&gt;"",INDEX(Matches!$F$2:$F$201,MATCH($A183&amp;"-3",Matches!$J$2:$J$201,0))&lt;&gt;"",$C183&gt;=INDEX(Matches!$F$2:$F$201,MATCH($A183&amp;"-3",Matches!$J$2:$J$201,0))),"",IF(AND(H183=INDEX(Matches!$G$2:$G$201,MATCH($A183&amp;"-3",Matches!$J$2:$J$201,0)),I183=INDEX(Matches!$H$2:$H$201,MATCH($A183&amp;"-3",Matches!$J$2:$J$201,0))),5,IF(SIGN(H183-I183)&lt;&gt;SIGN(INDEX(Matches!$G$2:$G$201,MATCH($A183&amp;"-3",Matches!$J$2:$J$201,0))-INDEX(Matches!$H$2:$H$201,MATCH($A183&amp;"-3",Matches!$J$2:$J$201,0))),0,IF(H183-I183=INDEX(Matches!$G$2:$G$201,MATCH($A183&amp;"-3",Matches!$J$2:$J$201,0))-INDEX(Matches!$H$2:$H$201,MATCH($A183&amp;"-3",Matches!$J$2:$J$201,0)),3,2))))),""))</f>
        <v/>
      </c>
      <c r="AA183" s="12" t="str">
        <f aca="false">IF(OR($B183="",J183="",K183=""),"",IFERROR(IF(OR(INDEX(Matches!$I$2:$I$201,MATCH($A183&amp;"-4",Matches!$J$2:$J$201,0))="Void",INDEX(Matches!$G$2:$G$201,MATCH($A183&amp;"-4",Matches!$J$2:$J$201,0))="",INDEX(Matches!$H$2:$H$201,MATCH($A183&amp;"-4",Matches!$J$2:$J$201,0))=""),"",IF(AND($C183&lt;&gt;"",INDEX(Matches!$F$2:$F$201,MATCH($A183&amp;"-4",Matches!$J$2:$J$201,0))&lt;&gt;"",$C183&gt;=INDEX(Matches!$F$2:$F$201,MATCH($A183&amp;"-4",Matches!$J$2:$J$201,0))),"",IF(AND(J183=INDEX(Matches!$G$2:$G$201,MATCH($A183&amp;"-4",Matches!$J$2:$J$201,0)),K183=INDEX(Matches!$H$2:$H$201,MATCH($A183&amp;"-4",Matches!$J$2:$J$201,0))),5,IF(SIGN(J183-K183)&lt;&gt;SIGN(INDEX(Matches!$G$2:$G$201,MATCH($A183&amp;"-4",Matches!$J$2:$J$201,0))-INDEX(Matches!$H$2:$H$201,MATCH($A183&amp;"-4",Matches!$J$2:$J$201,0))),0,IF(J183-K183=INDEX(Matches!$G$2:$G$201,MATCH($A183&amp;"-4",Matches!$J$2:$J$201,0))-INDEX(Matches!$H$2:$H$201,MATCH($A183&amp;"-4",Matches!$J$2:$J$201,0)),3,2))))),""))</f>
        <v/>
      </c>
      <c r="AB183" s="12" t="str">
        <f aca="false">IF(OR($B183="",L183="",M183=""),"",IFERROR(IF(OR(INDEX(Matches!$I$2:$I$201,MATCH($A183&amp;"-5",Matches!$J$2:$J$201,0))="Void",INDEX(Matches!$G$2:$G$201,MATCH($A183&amp;"-5",Matches!$J$2:$J$201,0))="",INDEX(Matches!$H$2:$H$201,MATCH($A183&amp;"-5",Matches!$J$2:$J$201,0))=""),"",IF(AND($C183&lt;&gt;"",INDEX(Matches!$F$2:$F$201,MATCH($A183&amp;"-5",Matches!$J$2:$J$201,0))&lt;&gt;"",$C183&gt;=INDEX(Matches!$F$2:$F$201,MATCH($A183&amp;"-5",Matches!$J$2:$J$201,0))),"",IF(AND(L183=INDEX(Matches!$G$2:$G$201,MATCH($A183&amp;"-5",Matches!$J$2:$J$201,0)),M183=INDEX(Matches!$H$2:$H$201,MATCH($A183&amp;"-5",Matches!$J$2:$J$201,0))),5,IF(SIGN(L183-M183)&lt;&gt;SIGN(INDEX(Matches!$G$2:$G$201,MATCH($A183&amp;"-5",Matches!$J$2:$J$201,0))-INDEX(Matches!$H$2:$H$201,MATCH($A183&amp;"-5",Matches!$J$2:$J$201,0))),0,IF(L183-M183=INDEX(Matches!$G$2:$G$201,MATCH($A183&amp;"-5",Matches!$J$2:$J$201,0))-INDEX(Matches!$H$2:$H$201,MATCH($A183&amp;"-5",Matches!$J$2:$J$201,0)),3,2))))),""))</f>
        <v/>
      </c>
      <c r="AC183" s="12" t="str">
        <f aca="false">IF(OR($B183="",N183="",O183=""),"",IFERROR(IF(OR(INDEX(Matches!$I$2:$I$201,MATCH($A183&amp;"-6",Matches!$J$2:$J$201,0))="Void",INDEX(Matches!$G$2:$G$201,MATCH($A183&amp;"-6",Matches!$J$2:$J$201,0))="",INDEX(Matches!$H$2:$H$201,MATCH($A183&amp;"-6",Matches!$J$2:$J$201,0))=""),"",IF(AND($C183&lt;&gt;"",INDEX(Matches!$F$2:$F$201,MATCH($A183&amp;"-6",Matches!$J$2:$J$201,0))&lt;&gt;"",$C183&gt;=INDEX(Matches!$F$2:$F$201,MATCH($A183&amp;"-6",Matches!$J$2:$J$201,0))),"",IF(AND(N183=INDEX(Matches!$G$2:$G$201,MATCH($A183&amp;"-6",Matches!$J$2:$J$201,0)),O183=INDEX(Matches!$H$2:$H$201,MATCH($A183&amp;"-6",Matches!$J$2:$J$201,0))),5,IF(SIGN(N183-O183)&lt;&gt;SIGN(INDEX(Matches!$G$2:$G$201,MATCH($A183&amp;"-6",Matches!$J$2:$J$201,0))-INDEX(Matches!$H$2:$H$201,MATCH($A183&amp;"-6",Matches!$J$2:$J$201,0))),0,IF(N183-O183=INDEX(Matches!$G$2:$G$201,MATCH($A183&amp;"-6",Matches!$J$2:$J$201,0))-INDEX(Matches!$H$2:$H$201,MATCH($A183&amp;"-6",Matches!$J$2:$J$201,0)),3,2))))),""))</f>
        <v/>
      </c>
      <c r="AD183" s="12" t="str">
        <f aca="false">IF(OR($B183="",P183="",Q183=""),"",IFERROR(IF(OR(INDEX(Matches!$I$2:$I$201,MATCH($A183&amp;"-7",Matches!$J$2:$J$201,0))="Void",INDEX(Matches!$G$2:$G$201,MATCH($A183&amp;"-7",Matches!$J$2:$J$201,0))="",INDEX(Matches!$H$2:$H$201,MATCH($A183&amp;"-7",Matches!$J$2:$J$201,0))=""),"",IF(AND($C183&lt;&gt;"",INDEX(Matches!$F$2:$F$201,MATCH($A183&amp;"-7",Matches!$J$2:$J$201,0))&lt;&gt;"",$C183&gt;=INDEX(Matches!$F$2:$F$201,MATCH($A183&amp;"-7",Matches!$J$2:$J$201,0))),"",IF(AND(P183=INDEX(Matches!$G$2:$G$201,MATCH($A183&amp;"-7",Matches!$J$2:$J$201,0)),Q183=INDEX(Matches!$H$2:$H$201,MATCH($A183&amp;"-7",Matches!$J$2:$J$201,0))),5,IF(SIGN(P183-Q183)&lt;&gt;SIGN(INDEX(Matches!$G$2:$G$201,MATCH($A183&amp;"-7",Matches!$J$2:$J$201,0))-INDEX(Matches!$H$2:$H$201,MATCH($A183&amp;"-7",Matches!$J$2:$J$201,0))),0,IF(P183-Q183=INDEX(Matches!$G$2:$G$201,MATCH($A183&amp;"-7",Matches!$J$2:$J$201,0))-INDEX(Matches!$H$2:$H$201,MATCH($A183&amp;"-7",Matches!$J$2:$J$201,0)),3,2))))),""))</f>
        <v/>
      </c>
      <c r="AE183" s="12" t="str">
        <f aca="false">IF(OR($B183="",R183="",S183=""),"",IFERROR(IF(OR(INDEX(Matches!$I$2:$I$201,MATCH($A183&amp;"-8",Matches!$J$2:$J$201,0))="Void",INDEX(Matches!$G$2:$G$201,MATCH($A183&amp;"-8",Matches!$J$2:$J$201,0))="",INDEX(Matches!$H$2:$H$201,MATCH($A183&amp;"-8",Matches!$J$2:$J$201,0))=""),"",IF(AND($C183&lt;&gt;"",INDEX(Matches!$F$2:$F$201,MATCH($A183&amp;"-8",Matches!$J$2:$J$201,0))&lt;&gt;"",$C183&gt;=INDEX(Matches!$F$2:$F$201,MATCH($A183&amp;"-8",Matches!$J$2:$J$201,0))),"",IF(AND(R183=INDEX(Matches!$G$2:$G$201,MATCH($A183&amp;"-8",Matches!$J$2:$J$201,0)),S183=INDEX(Matches!$H$2:$H$201,MATCH($A183&amp;"-8",Matches!$J$2:$J$201,0))),5,IF(SIGN(R183-S183)&lt;&gt;SIGN(INDEX(Matches!$G$2:$G$201,MATCH($A183&amp;"-8",Matches!$J$2:$J$201,0))-INDEX(Matches!$H$2:$H$201,MATCH($A183&amp;"-8",Matches!$J$2:$J$201,0))),0,IF(R183-S183=INDEX(Matches!$G$2:$G$201,MATCH($A183&amp;"-8",Matches!$J$2:$J$201,0))-INDEX(Matches!$H$2:$H$201,MATCH($A183&amp;"-8",Matches!$J$2:$J$201,0)),3,2))))),""))</f>
        <v/>
      </c>
      <c r="AF183" s="12" t="str">
        <f aca="false">IF(OR($B183="",T183="",U183=""),"",IFERROR(IF(OR(INDEX(Matches!$I$2:$I$201,MATCH($A183&amp;"-9",Matches!$J$2:$J$201,0))="Void",INDEX(Matches!$G$2:$G$201,MATCH($A183&amp;"-9",Matches!$J$2:$J$201,0))="",INDEX(Matches!$H$2:$H$201,MATCH($A183&amp;"-9",Matches!$J$2:$J$201,0))=""),"",IF(AND($C183&lt;&gt;"",INDEX(Matches!$F$2:$F$201,MATCH($A183&amp;"-9",Matches!$J$2:$J$201,0))&lt;&gt;"",$C183&gt;=INDEX(Matches!$F$2:$F$201,MATCH($A183&amp;"-9",Matches!$J$2:$J$201,0))),"",IF(AND(T183=INDEX(Matches!$G$2:$G$201,MATCH($A183&amp;"-9",Matches!$J$2:$J$201,0)),U183=INDEX(Matches!$H$2:$H$201,MATCH($A183&amp;"-9",Matches!$J$2:$J$201,0))),5,IF(SIGN(T183-U183)&lt;&gt;SIGN(INDEX(Matches!$G$2:$G$201,MATCH($A183&amp;"-9",Matches!$J$2:$J$201,0))-INDEX(Matches!$H$2:$H$201,MATCH($A183&amp;"-9",Matches!$J$2:$J$201,0))),0,IF(T183-U183=INDEX(Matches!$G$2:$G$201,MATCH($A183&amp;"-9",Matches!$J$2:$J$201,0))-INDEX(Matches!$H$2:$H$201,MATCH($A183&amp;"-9",Matches!$J$2:$J$201,0)),3,2))))),""))</f>
        <v/>
      </c>
      <c r="AG183" s="12" t="str">
        <f aca="false">IF(OR($B183="",V183="",W183=""),"",IFERROR(IF(OR(INDEX(Matches!$I$2:$I$201,MATCH($A183&amp;"-10",Matches!$J$2:$J$201,0))="Void",INDEX(Matches!$G$2:$G$201,MATCH($A183&amp;"-10",Matches!$J$2:$J$201,0))="",INDEX(Matches!$H$2:$H$201,MATCH($A183&amp;"-10",Matches!$J$2:$J$201,0))=""),"",IF(AND($C183&lt;&gt;"",INDEX(Matches!$F$2:$F$201,MATCH($A183&amp;"-10",Matches!$J$2:$J$201,0))&lt;&gt;"",$C183&gt;=INDEX(Matches!$F$2:$F$201,MATCH($A183&amp;"-10",Matches!$J$2:$J$201,0))),"",IF(AND(V183=INDEX(Matches!$G$2:$G$201,MATCH($A183&amp;"-10",Matches!$J$2:$J$201,0)),W183=INDEX(Matches!$H$2:$H$201,MATCH($A183&amp;"-10",Matches!$J$2:$J$201,0))),5,IF(SIGN(V183-W183)&lt;&gt;SIGN(INDEX(Matches!$G$2:$G$201,MATCH($A183&amp;"-10",Matches!$J$2:$J$201,0))-INDEX(Matches!$H$2:$H$201,MATCH($A183&amp;"-10",Matches!$J$2:$J$201,0))),0,IF(V183-W183=INDEX(Matches!$G$2:$G$201,MATCH($A183&amp;"-10",Matches!$J$2:$J$201,0))-INDEX(Matches!$H$2:$H$201,MATCH($A183&amp;"-10",Matches!$J$2:$J$201,0)),3,2))))),""))</f>
        <v/>
      </c>
      <c r="AH183" s="13" t="str">
        <f aca="false">IF($B183="","",SUM(X183:AG183))</f>
        <v/>
      </c>
      <c r="AI183" s="12" t="str">
        <f aca="false">IF($B183="","",COUNTIF(X183:AG183,5))</f>
        <v/>
      </c>
      <c r="AJ183" s="12" t="str">
        <f aca="false">IF($B183="","",COUNTIF(X183:AG183,"&gt;=2"))</f>
        <v/>
      </c>
      <c r="AK183" s="12" t="str">
        <f aca="false">IF($B183="","",COUNT(X183:AG183))</f>
        <v/>
      </c>
    </row>
    <row r="184" customFormat="false" ht="15" hidden="false" customHeight="false" outlineLevel="0" collapsed="false">
      <c r="A184" s="7"/>
      <c r="B184" s="7"/>
      <c r="C184" s="11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12" t="str">
        <f aca="false">IF(OR($B184="",D184="",E184=""),"",IFERROR(IF(OR(INDEX(Matches!$I$2:$I$201,MATCH($A184&amp;"-1",Matches!$J$2:$J$201,0))="Void",INDEX(Matches!$G$2:$G$201,MATCH($A184&amp;"-1",Matches!$J$2:$J$201,0))="",INDEX(Matches!$H$2:$H$201,MATCH($A184&amp;"-1",Matches!$J$2:$J$201,0))=""),"",IF(AND($C184&lt;&gt;"",INDEX(Matches!$F$2:$F$201,MATCH($A184&amp;"-1",Matches!$J$2:$J$201,0))&lt;&gt;"",$C184&gt;=INDEX(Matches!$F$2:$F$201,MATCH($A184&amp;"-1",Matches!$J$2:$J$201,0))),"",IF(AND(D184=INDEX(Matches!$G$2:$G$201,MATCH($A184&amp;"-1",Matches!$J$2:$J$201,0)),E184=INDEX(Matches!$H$2:$H$201,MATCH($A184&amp;"-1",Matches!$J$2:$J$201,0))),5,IF(SIGN(D184-E184)&lt;&gt;SIGN(INDEX(Matches!$G$2:$G$201,MATCH($A184&amp;"-1",Matches!$J$2:$J$201,0))-INDEX(Matches!$H$2:$H$201,MATCH($A184&amp;"-1",Matches!$J$2:$J$201,0))),0,IF(D184-E184=INDEX(Matches!$G$2:$G$201,MATCH($A184&amp;"-1",Matches!$J$2:$J$201,0))-INDEX(Matches!$H$2:$H$201,MATCH($A184&amp;"-1",Matches!$J$2:$J$201,0)),3,2))))),""))</f>
        <v/>
      </c>
      <c r="Y184" s="12" t="str">
        <f aca="false">IF(OR($B184="",F184="",G184=""),"",IFERROR(IF(OR(INDEX(Matches!$I$2:$I$201,MATCH($A184&amp;"-2",Matches!$J$2:$J$201,0))="Void",INDEX(Matches!$G$2:$G$201,MATCH($A184&amp;"-2",Matches!$J$2:$J$201,0))="",INDEX(Matches!$H$2:$H$201,MATCH($A184&amp;"-2",Matches!$J$2:$J$201,0))=""),"",IF(AND($C184&lt;&gt;"",INDEX(Matches!$F$2:$F$201,MATCH($A184&amp;"-2",Matches!$J$2:$J$201,0))&lt;&gt;"",$C184&gt;=INDEX(Matches!$F$2:$F$201,MATCH($A184&amp;"-2",Matches!$J$2:$J$201,0))),"",IF(AND(F184=INDEX(Matches!$G$2:$G$201,MATCH($A184&amp;"-2",Matches!$J$2:$J$201,0)),G184=INDEX(Matches!$H$2:$H$201,MATCH($A184&amp;"-2",Matches!$J$2:$J$201,0))),5,IF(SIGN(F184-G184)&lt;&gt;SIGN(INDEX(Matches!$G$2:$G$201,MATCH($A184&amp;"-2",Matches!$J$2:$J$201,0))-INDEX(Matches!$H$2:$H$201,MATCH($A184&amp;"-2",Matches!$J$2:$J$201,0))),0,IF(F184-G184=INDEX(Matches!$G$2:$G$201,MATCH($A184&amp;"-2",Matches!$J$2:$J$201,0))-INDEX(Matches!$H$2:$H$201,MATCH($A184&amp;"-2",Matches!$J$2:$J$201,0)),3,2))))),""))</f>
        <v/>
      </c>
      <c r="Z184" s="12" t="str">
        <f aca="false">IF(OR($B184="",H184="",I184=""),"",IFERROR(IF(OR(INDEX(Matches!$I$2:$I$201,MATCH($A184&amp;"-3",Matches!$J$2:$J$201,0))="Void",INDEX(Matches!$G$2:$G$201,MATCH($A184&amp;"-3",Matches!$J$2:$J$201,0))="",INDEX(Matches!$H$2:$H$201,MATCH($A184&amp;"-3",Matches!$J$2:$J$201,0))=""),"",IF(AND($C184&lt;&gt;"",INDEX(Matches!$F$2:$F$201,MATCH($A184&amp;"-3",Matches!$J$2:$J$201,0))&lt;&gt;"",$C184&gt;=INDEX(Matches!$F$2:$F$201,MATCH($A184&amp;"-3",Matches!$J$2:$J$201,0))),"",IF(AND(H184=INDEX(Matches!$G$2:$G$201,MATCH($A184&amp;"-3",Matches!$J$2:$J$201,0)),I184=INDEX(Matches!$H$2:$H$201,MATCH($A184&amp;"-3",Matches!$J$2:$J$201,0))),5,IF(SIGN(H184-I184)&lt;&gt;SIGN(INDEX(Matches!$G$2:$G$201,MATCH($A184&amp;"-3",Matches!$J$2:$J$201,0))-INDEX(Matches!$H$2:$H$201,MATCH($A184&amp;"-3",Matches!$J$2:$J$201,0))),0,IF(H184-I184=INDEX(Matches!$G$2:$G$201,MATCH($A184&amp;"-3",Matches!$J$2:$J$201,0))-INDEX(Matches!$H$2:$H$201,MATCH($A184&amp;"-3",Matches!$J$2:$J$201,0)),3,2))))),""))</f>
        <v/>
      </c>
      <c r="AA184" s="12" t="str">
        <f aca="false">IF(OR($B184="",J184="",K184=""),"",IFERROR(IF(OR(INDEX(Matches!$I$2:$I$201,MATCH($A184&amp;"-4",Matches!$J$2:$J$201,0))="Void",INDEX(Matches!$G$2:$G$201,MATCH($A184&amp;"-4",Matches!$J$2:$J$201,0))="",INDEX(Matches!$H$2:$H$201,MATCH($A184&amp;"-4",Matches!$J$2:$J$201,0))=""),"",IF(AND($C184&lt;&gt;"",INDEX(Matches!$F$2:$F$201,MATCH($A184&amp;"-4",Matches!$J$2:$J$201,0))&lt;&gt;"",$C184&gt;=INDEX(Matches!$F$2:$F$201,MATCH($A184&amp;"-4",Matches!$J$2:$J$201,0))),"",IF(AND(J184=INDEX(Matches!$G$2:$G$201,MATCH($A184&amp;"-4",Matches!$J$2:$J$201,0)),K184=INDEX(Matches!$H$2:$H$201,MATCH($A184&amp;"-4",Matches!$J$2:$J$201,0))),5,IF(SIGN(J184-K184)&lt;&gt;SIGN(INDEX(Matches!$G$2:$G$201,MATCH($A184&amp;"-4",Matches!$J$2:$J$201,0))-INDEX(Matches!$H$2:$H$201,MATCH($A184&amp;"-4",Matches!$J$2:$J$201,0))),0,IF(J184-K184=INDEX(Matches!$G$2:$G$201,MATCH($A184&amp;"-4",Matches!$J$2:$J$201,0))-INDEX(Matches!$H$2:$H$201,MATCH($A184&amp;"-4",Matches!$J$2:$J$201,0)),3,2))))),""))</f>
        <v/>
      </c>
      <c r="AB184" s="12" t="str">
        <f aca="false">IF(OR($B184="",L184="",M184=""),"",IFERROR(IF(OR(INDEX(Matches!$I$2:$I$201,MATCH($A184&amp;"-5",Matches!$J$2:$J$201,0))="Void",INDEX(Matches!$G$2:$G$201,MATCH($A184&amp;"-5",Matches!$J$2:$J$201,0))="",INDEX(Matches!$H$2:$H$201,MATCH($A184&amp;"-5",Matches!$J$2:$J$201,0))=""),"",IF(AND($C184&lt;&gt;"",INDEX(Matches!$F$2:$F$201,MATCH($A184&amp;"-5",Matches!$J$2:$J$201,0))&lt;&gt;"",$C184&gt;=INDEX(Matches!$F$2:$F$201,MATCH($A184&amp;"-5",Matches!$J$2:$J$201,0))),"",IF(AND(L184=INDEX(Matches!$G$2:$G$201,MATCH($A184&amp;"-5",Matches!$J$2:$J$201,0)),M184=INDEX(Matches!$H$2:$H$201,MATCH($A184&amp;"-5",Matches!$J$2:$J$201,0))),5,IF(SIGN(L184-M184)&lt;&gt;SIGN(INDEX(Matches!$G$2:$G$201,MATCH($A184&amp;"-5",Matches!$J$2:$J$201,0))-INDEX(Matches!$H$2:$H$201,MATCH($A184&amp;"-5",Matches!$J$2:$J$201,0))),0,IF(L184-M184=INDEX(Matches!$G$2:$G$201,MATCH($A184&amp;"-5",Matches!$J$2:$J$201,0))-INDEX(Matches!$H$2:$H$201,MATCH($A184&amp;"-5",Matches!$J$2:$J$201,0)),3,2))))),""))</f>
        <v/>
      </c>
      <c r="AC184" s="12" t="str">
        <f aca="false">IF(OR($B184="",N184="",O184=""),"",IFERROR(IF(OR(INDEX(Matches!$I$2:$I$201,MATCH($A184&amp;"-6",Matches!$J$2:$J$201,0))="Void",INDEX(Matches!$G$2:$G$201,MATCH($A184&amp;"-6",Matches!$J$2:$J$201,0))="",INDEX(Matches!$H$2:$H$201,MATCH($A184&amp;"-6",Matches!$J$2:$J$201,0))=""),"",IF(AND($C184&lt;&gt;"",INDEX(Matches!$F$2:$F$201,MATCH($A184&amp;"-6",Matches!$J$2:$J$201,0))&lt;&gt;"",$C184&gt;=INDEX(Matches!$F$2:$F$201,MATCH($A184&amp;"-6",Matches!$J$2:$J$201,0))),"",IF(AND(N184=INDEX(Matches!$G$2:$G$201,MATCH($A184&amp;"-6",Matches!$J$2:$J$201,0)),O184=INDEX(Matches!$H$2:$H$201,MATCH($A184&amp;"-6",Matches!$J$2:$J$201,0))),5,IF(SIGN(N184-O184)&lt;&gt;SIGN(INDEX(Matches!$G$2:$G$201,MATCH($A184&amp;"-6",Matches!$J$2:$J$201,0))-INDEX(Matches!$H$2:$H$201,MATCH($A184&amp;"-6",Matches!$J$2:$J$201,0))),0,IF(N184-O184=INDEX(Matches!$G$2:$G$201,MATCH($A184&amp;"-6",Matches!$J$2:$J$201,0))-INDEX(Matches!$H$2:$H$201,MATCH($A184&amp;"-6",Matches!$J$2:$J$201,0)),3,2))))),""))</f>
        <v/>
      </c>
      <c r="AD184" s="12" t="str">
        <f aca="false">IF(OR($B184="",P184="",Q184=""),"",IFERROR(IF(OR(INDEX(Matches!$I$2:$I$201,MATCH($A184&amp;"-7",Matches!$J$2:$J$201,0))="Void",INDEX(Matches!$G$2:$G$201,MATCH($A184&amp;"-7",Matches!$J$2:$J$201,0))="",INDEX(Matches!$H$2:$H$201,MATCH($A184&amp;"-7",Matches!$J$2:$J$201,0))=""),"",IF(AND($C184&lt;&gt;"",INDEX(Matches!$F$2:$F$201,MATCH($A184&amp;"-7",Matches!$J$2:$J$201,0))&lt;&gt;"",$C184&gt;=INDEX(Matches!$F$2:$F$201,MATCH($A184&amp;"-7",Matches!$J$2:$J$201,0))),"",IF(AND(P184=INDEX(Matches!$G$2:$G$201,MATCH($A184&amp;"-7",Matches!$J$2:$J$201,0)),Q184=INDEX(Matches!$H$2:$H$201,MATCH($A184&amp;"-7",Matches!$J$2:$J$201,0))),5,IF(SIGN(P184-Q184)&lt;&gt;SIGN(INDEX(Matches!$G$2:$G$201,MATCH($A184&amp;"-7",Matches!$J$2:$J$201,0))-INDEX(Matches!$H$2:$H$201,MATCH($A184&amp;"-7",Matches!$J$2:$J$201,0))),0,IF(P184-Q184=INDEX(Matches!$G$2:$G$201,MATCH($A184&amp;"-7",Matches!$J$2:$J$201,0))-INDEX(Matches!$H$2:$H$201,MATCH($A184&amp;"-7",Matches!$J$2:$J$201,0)),3,2))))),""))</f>
        <v/>
      </c>
      <c r="AE184" s="12" t="str">
        <f aca="false">IF(OR($B184="",R184="",S184=""),"",IFERROR(IF(OR(INDEX(Matches!$I$2:$I$201,MATCH($A184&amp;"-8",Matches!$J$2:$J$201,0))="Void",INDEX(Matches!$G$2:$G$201,MATCH($A184&amp;"-8",Matches!$J$2:$J$201,0))="",INDEX(Matches!$H$2:$H$201,MATCH($A184&amp;"-8",Matches!$J$2:$J$201,0))=""),"",IF(AND($C184&lt;&gt;"",INDEX(Matches!$F$2:$F$201,MATCH($A184&amp;"-8",Matches!$J$2:$J$201,0))&lt;&gt;"",$C184&gt;=INDEX(Matches!$F$2:$F$201,MATCH($A184&amp;"-8",Matches!$J$2:$J$201,0))),"",IF(AND(R184=INDEX(Matches!$G$2:$G$201,MATCH($A184&amp;"-8",Matches!$J$2:$J$201,0)),S184=INDEX(Matches!$H$2:$H$201,MATCH($A184&amp;"-8",Matches!$J$2:$J$201,0))),5,IF(SIGN(R184-S184)&lt;&gt;SIGN(INDEX(Matches!$G$2:$G$201,MATCH($A184&amp;"-8",Matches!$J$2:$J$201,0))-INDEX(Matches!$H$2:$H$201,MATCH($A184&amp;"-8",Matches!$J$2:$J$201,0))),0,IF(R184-S184=INDEX(Matches!$G$2:$G$201,MATCH($A184&amp;"-8",Matches!$J$2:$J$201,0))-INDEX(Matches!$H$2:$H$201,MATCH($A184&amp;"-8",Matches!$J$2:$J$201,0)),3,2))))),""))</f>
        <v/>
      </c>
      <c r="AF184" s="12" t="str">
        <f aca="false">IF(OR($B184="",T184="",U184=""),"",IFERROR(IF(OR(INDEX(Matches!$I$2:$I$201,MATCH($A184&amp;"-9",Matches!$J$2:$J$201,0))="Void",INDEX(Matches!$G$2:$G$201,MATCH($A184&amp;"-9",Matches!$J$2:$J$201,0))="",INDEX(Matches!$H$2:$H$201,MATCH($A184&amp;"-9",Matches!$J$2:$J$201,0))=""),"",IF(AND($C184&lt;&gt;"",INDEX(Matches!$F$2:$F$201,MATCH($A184&amp;"-9",Matches!$J$2:$J$201,0))&lt;&gt;"",$C184&gt;=INDEX(Matches!$F$2:$F$201,MATCH($A184&amp;"-9",Matches!$J$2:$J$201,0))),"",IF(AND(T184=INDEX(Matches!$G$2:$G$201,MATCH($A184&amp;"-9",Matches!$J$2:$J$201,0)),U184=INDEX(Matches!$H$2:$H$201,MATCH($A184&amp;"-9",Matches!$J$2:$J$201,0))),5,IF(SIGN(T184-U184)&lt;&gt;SIGN(INDEX(Matches!$G$2:$G$201,MATCH($A184&amp;"-9",Matches!$J$2:$J$201,0))-INDEX(Matches!$H$2:$H$201,MATCH($A184&amp;"-9",Matches!$J$2:$J$201,0))),0,IF(T184-U184=INDEX(Matches!$G$2:$G$201,MATCH($A184&amp;"-9",Matches!$J$2:$J$201,0))-INDEX(Matches!$H$2:$H$201,MATCH($A184&amp;"-9",Matches!$J$2:$J$201,0)),3,2))))),""))</f>
        <v/>
      </c>
      <c r="AG184" s="12" t="str">
        <f aca="false">IF(OR($B184="",V184="",W184=""),"",IFERROR(IF(OR(INDEX(Matches!$I$2:$I$201,MATCH($A184&amp;"-10",Matches!$J$2:$J$201,0))="Void",INDEX(Matches!$G$2:$G$201,MATCH($A184&amp;"-10",Matches!$J$2:$J$201,0))="",INDEX(Matches!$H$2:$H$201,MATCH($A184&amp;"-10",Matches!$J$2:$J$201,0))=""),"",IF(AND($C184&lt;&gt;"",INDEX(Matches!$F$2:$F$201,MATCH($A184&amp;"-10",Matches!$J$2:$J$201,0))&lt;&gt;"",$C184&gt;=INDEX(Matches!$F$2:$F$201,MATCH($A184&amp;"-10",Matches!$J$2:$J$201,0))),"",IF(AND(V184=INDEX(Matches!$G$2:$G$201,MATCH($A184&amp;"-10",Matches!$J$2:$J$201,0)),W184=INDEX(Matches!$H$2:$H$201,MATCH($A184&amp;"-10",Matches!$J$2:$J$201,0))),5,IF(SIGN(V184-W184)&lt;&gt;SIGN(INDEX(Matches!$G$2:$G$201,MATCH($A184&amp;"-10",Matches!$J$2:$J$201,0))-INDEX(Matches!$H$2:$H$201,MATCH($A184&amp;"-10",Matches!$J$2:$J$201,0))),0,IF(V184-W184=INDEX(Matches!$G$2:$G$201,MATCH($A184&amp;"-10",Matches!$J$2:$J$201,0))-INDEX(Matches!$H$2:$H$201,MATCH($A184&amp;"-10",Matches!$J$2:$J$201,0)),3,2))))),""))</f>
        <v/>
      </c>
      <c r="AH184" s="13" t="str">
        <f aca="false">IF($B184="","",SUM(X184:AG184))</f>
        <v/>
      </c>
      <c r="AI184" s="12" t="str">
        <f aca="false">IF($B184="","",COUNTIF(X184:AG184,5))</f>
        <v/>
      </c>
      <c r="AJ184" s="12" t="str">
        <f aca="false">IF($B184="","",COUNTIF(X184:AG184,"&gt;=2"))</f>
        <v/>
      </c>
      <c r="AK184" s="12" t="str">
        <f aca="false">IF($B184="","",COUNT(X184:AG184))</f>
        <v/>
      </c>
    </row>
    <row r="185" customFormat="false" ht="15" hidden="false" customHeight="false" outlineLevel="0" collapsed="false">
      <c r="A185" s="7"/>
      <c r="B185" s="7"/>
      <c r="C185" s="11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12" t="str">
        <f aca="false">IF(OR($B185="",D185="",E185=""),"",IFERROR(IF(OR(INDEX(Matches!$I$2:$I$201,MATCH($A185&amp;"-1",Matches!$J$2:$J$201,0))="Void",INDEX(Matches!$G$2:$G$201,MATCH($A185&amp;"-1",Matches!$J$2:$J$201,0))="",INDEX(Matches!$H$2:$H$201,MATCH($A185&amp;"-1",Matches!$J$2:$J$201,0))=""),"",IF(AND($C185&lt;&gt;"",INDEX(Matches!$F$2:$F$201,MATCH($A185&amp;"-1",Matches!$J$2:$J$201,0))&lt;&gt;"",$C185&gt;=INDEX(Matches!$F$2:$F$201,MATCH($A185&amp;"-1",Matches!$J$2:$J$201,0))),"",IF(AND(D185=INDEX(Matches!$G$2:$G$201,MATCH($A185&amp;"-1",Matches!$J$2:$J$201,0)),E185=INDEX(Matches!$H$2:$H$201,MATCH($A185&amp;"-1",Matches!$J$2:$J$201,0))),5,IF(SIGN(D185-E185)&lt;&gt;SIGN(INDEX(Matches!$G$2:$G$201,MATCH($A185&amp;"-1",Matches!$J$2:$J$201,0))-INDEX(Matches!$H$2:$H$201,MATCH($A185&amp;"-1",Matches!$J$2:$J$201,0))),0,IF(D185-E185=INDEX(Matches!$G$2:$G$201,MATCH($A185&amp;"-1",Matches!$J$2:$J$201,0))-INDEX(Matches!$H$2:$H$201,MATCH($A185&amp;"-1",Matches!$J$2:$J$201,0)),3,2))))),""))</f>
        <v/>
      </c>
      <c r="Y185" s="12" t="str">
        <f aca="false">IF(OR($B185="",F185="",G185=""),"",IFERROR(IF(OR(INDEX(Matches!$I$2:$I$201,MATCH($A185&amp;"-2",Matches!$J$2:$J$201,0))="Void",INDEX(Matches!$G$2:$G$201,MATCH($A185&amp;"-2",Matches!$J$2:$J$201,0))="",INDEX(Matches!$H$2:$H$201,MATCH($A185&amp;"-2",Matches!$J$2:$J$201,0))=""),"",IF(AND($C185&lt;&gt;"",INDEX(Matches!$F$2:$F$201,MATCH($A185&amp;"-2",Matches!$J$2:$J$201,0))&lt;&gt;"",$C185&gt;=INDEX(Matches!$F$2:$F$201,MATCH($A185&amp;"-2",Matches!$J$2:$J$201,0))),"",IF(AND(F185=INDEX(Matches!$G$2:$G$201,MATCH($A185&amp;"-2",Matches!$J$2:$J$201,0)),G185=INDEX(Matches!$H$2:$H$201,MATCH($A185&amp;"-2",Matches!$J$2:$J$201,0))),5,IF(SIGN(F185-G185)&lt;&gt;SIGN(INDEX(Matches!$G$2:$G$201,MATCH($A185&amp;"-2",Matches!$J$2:$J$201,0))-INDEX(Matches!$H$2:$H$201,MATCH($A185&amp;"-2",Matches!$J$2:$J$201,0))),0,IF(F185-G185=INDEX(Matches!$G$2:$G$201,MATCH($A185&amp;"-2",Matches!$J$2:$J$201,0))-INDEX(Matches!$H$2:$H$201,MATCH($A185&amp;"-2",Matches!$J$2:$J$201,0)),3,2))))),""))</f>
        <v/>
      </c>
      <c r="Z185" s="12" t="str">
        <f aca="false">IF(OR($B185="",H185="",I185=""),"",IFERROR(IF(OR(INDEX(Matches!$I$2:$I$201,MATCH($A185&amp;"-3",Matches!$J$2:$J$201,0))="Void",INDEX(Matches!$G$2:$G$201,MATCH($A185&amp;"-3",Matches!$J$2:$J$201,0))="",INDEX(Matches!$H$2:$H$201,MATCH($A185&amp;"-3",Matches!$J$2:$J$201,0))=""),"",IF(AND($C185&lt;&gt;"",INDEX(Matches!$F$2:$F$201,MATCH($A185&amp;"-3",Matches!$J$2:$J$201,0))&lt;&gt;"",$C185&gt;=INDEX(Matches!$F$2:$F$201,MATCH($A185&amp;"-3",Matches!$J$2:$J$201,0))),"",IF(AND(H185=INDEX(Matches!$G$2:$G$201,MATCH($A185&amp;"-3",Matches!$J$2:$J$201,0)),I185=INDEX(Matches!$H$2:$H$201,MATCH($A185&amp;"-3",Matches!$J$2:$J$201,0))),5,IF(SIGN(H185-I185)&lt;&gt;SIGN(INDEX(Matches!$G$2:$G$201,MATCH($A185&amp;"-3",Matches!$J$2:$J$201,0))-INDEX(Matches!$H$2:$H$201,MATCH($A185&amp;"-3",Matches!$J$2:$J$201,0))),0,IF(H185-I185=INDEX(Matches!$G$2:$G$201,MATCH($A185&amp;"-3",Matches!$J$2:$J$201,0))-INDEX(Matches!$H$2:$H$201,MATCH($A185&amp;"-3",Matches!$J$2:$J$201,0)),3,2))))),""))</f>
        <v/>
      </c>
      <c r="AA185" s="12" t="str">
        <f aca="false">IF(OR($B185="",J185="",K185=""),"",IFERROR(IF(OR(INDEX(Matches!$I$2:$I$201,MATCH($A185&amp;"-4",Matches!$J$2:$J$201,0))="Void",INDEX(Matches!$G$2:$G$201,MATCH($A185&amp;"-4",Matches!$J$2:$J$201,0))="",INDEX(Matches!$H$2:$H$201,MATCH($A185&amp;"-4",Matches!$J$2:$J$201,0))=""),"",IF(AND($C185&lt;&gt;"",INDEX(Matches!$F$2:$F$201,MATCH($A185&amp;"-4",Matches!$J$2:$J$201,0))&lt;&gt;"",$C185&gt;=INDEX(Matches!$F$2:$F$201,MATCH($A185&amp;"-4",Matches!$J$2:$J$201,0))),"",IF(AND(J185=INDEX(Matches!$G$2:$G$201,MATCH($A185&amp;"-4",Matches!$J$2:$J$201,0)),K185=INDEX(Matches!$H$2:$H$201,MATCH($A185&amp;"-4",Matches!$J$2:$J$201,0))),5,IF(SIGN(J185-K185)&lt;&gt;SIGN(INDEX(Matches!$G$2:$G$201,MATCH($A185&amp;"-4",Matches!$J$2:$J$201,0))-INDEX(Matches!$H$2:$H$201,MATCH($A185&amp;"-4",Matches!$J$2:$J$201,0))),0,IF(J185-K185=INDEX(Matches!$G$2:$G$201,MATCH($A185&amp;"-4",Matches!$J$2:$J$201,0))-INDEX(Matches!$H$2:$H$201,MATCH($A185&amp;"-4",Matches!$J$2:$J$201,0)),3,2))))),""))</f>
        <v/>
      </c>
      <c r="AB185" s="12" t="str">
        <f aca="false">IF(OR($B185="",L185="",M185=""),"",IFERROR(IF(OR(INDEX(Matches!$I$2:$I$201,MATCH($A185&amp;"-5",Matches!$J$2:$J$201,0))="Void",INDEX(Matches!$G$2:$G$201,MATCH($A185&amp;"-5",Matches!$J$2:$J$201,0))="",INDEX(Matches!$H$2:$H$201,MATCH($A185&amp;"-5",Matches!$J$2:$J$201,0))=""),"",IF(AND($C185&lt;&gt;"",INDEX(Matches!$F$2:$F$201,MATCH($A185&amp;"-5",Matches!$J$2:$J$201,0))&lt;&gt;"",$C185&gt;=INDEX(Matches!$F$2:$F$201,MATCH($A185&amp;"-5",Matches!$J$2:$J$201,0))),"",IF(AND(L185=INDEX(Matches!$G$2:$G$201,MATCH($A185&amp;"-5",Matches!$J$2:$J$201,0)),M185=INDEX(Matches!$H$2:$H$201,MATCH($A185&amp;"-5",Matches!$J$2:$J$201,0))),5,IF(SIGN(L185-M185)&lt;&gt;SIGN(INDEX(Matches!$G$2:$G$201,MATCH($A185&amp;"-5",Matches!$J$2:$J$201,0))-INDEX(Matches!$H$2:$H$201,MATCH($A185&amp;"-5",Matches!$J$2:$J$201,0))),0,IF(L185-M185=INDEX(Matches!$G$2:$G$201,MATCH($A185&amp;"-5",Matches!$J$2:$J$201,0))-INDEX(Matches!$H$2:$H$201,MATCH($A185&amp;"-5",Matches!$J$2:$J$201,0)),3,2))))),""))</f>
        <v/>
      </c>
      <c r="AC185" s="12" t="str">
        <f aca="false">IF(OR($B185="",N185="",O185=""),"",IFERROR(IF(OR(INDEX(Matches!$I$2:$I$201,MATCH($A185&amp;"-6",Matches!$J$2:$J$201,0))="Void",INDEX(Matches!$G$2:$G$201,MATCH($A185&amp;"-6",Matches!$J$2:$J$201,0))="",INDEX(Matches!$H$2:$H$201,MATCH($A185&amp;"-6",Matches!$J$2:$J$201,0))=""),"",IF(AND($C185&lt;&gt;"",INDEX(Matches!$F$2:$F$201,MATCH($A185&amp;"-6",Matches!$J$2:$J$201,0))&lt;&gt;"",$C185&gt;=INDEX(Matches!$F$2:$F$201,MATCH($A185&amp;"-6",Matches!$J$2:$J$201,0))),"",IF(AND(N185=INDEX(Matches!$G$2:$G$201,MATCH($A185&amp;"-6",Matches!$J$2:$J$201,0)),O185=INDEX(Matches!$H$2:$H$201,MATCH($A185&amp;"-6",Matches!$J$2:$J$201,0))),5,IF(SIGN(N185-O185)&lt;&gt;SIGN(INDEX(Matches!$G$2:$G$201,MATCH($A185&amp;"-6",Matches!$J$2:$J$201,0))-INDEX(Matches!$H$2:$H$201,MATCH($A185&amp;"-6",Matches!$J$2:$J$201,0))),0,IF(N185-O185=INDEX(Matches!$G$2:$G$201,MATCH($A185&amp;"-6",Matches!$J$2:$J$201,0))-INDEX(Matches!$H$2:$H$201,MATCH($A185&amp;"-6",Matches!$J$2:$J$201,0)),3,2))))),""))</f>
        <v/>
      </c>
      <c r="AD185" s="12" t="str">
        <f aca="false">IF(OR($B185="",P185="",Q185=""),"",IFERROR(IF(OR(INDEX(Matches!$I$2:$I$201,MATCH($A185&amp;"-7",Matches!$J$2:$J$201,0))="Void",INDEX(Matches!$G$2:$G$201,MATCH($A185&amp;"-7",Matches!$J$2:$J$201,0))="",INDEX(Matches!$H$2:$H$201,MATCH($A185&amp;"-7",Matches!$J$2:$J$201,0))=""),"",IF(AND($C185&lt;&gt;"",INDEX(Matches!$F$2:$F$201,MATCH($A185&amp;"-7",Matches!$J$2:$J$201,0))&lt;&gt;"",$C185&gt;=INDEX(Matches!$F$2:$F$201,MATCH($A185&amp;"-7",Matches!$J$2:$J$201,0))),"",IF(AND(P185=INDEX(Matches!$G$2:$G$201,MATCH($A185&amp;"-7",Matches!$J$2:$J$201,0)),Q185=INDEX(Matches!$H$2:$H$201,MATCH($A185&amp;"-7",Matches!$J$2:$J$201,0))),5,IF(SIGN(P185-Q185)&lt;&gt;SIGN(INDEX(Matches!$G$2:$G$201,MATCH($A185&amp;"-7",Matches!$J$2:$J$201,0))-INDEX(Matches!$H$2:$H$201,MATCH($A185&amp;"-7",Matches!$J$2:$J$201,0))),0,IF(P185-Q185=INDEX(Matches!$G$2:$G$201,MATCH($A185&amp;"-7",Matches!$J$2:$J$201,0))-INDEX(Matches!$H$2:$H$201,MATCH($A185&amp;"-7",Matches!$J$2:$J$201,0)),3,2))))),""))</f>
        <v/>
      </c>
      <c r="AE185" s="12" t="str">
        <f aca="false">IF(OR($B185="",R185="",S185=""),"",IFERROR(IF(OR(INDEX(Matches!$I$2:$I$201,MATCH($A185&amp;"-8",Matches!$J$2:$J$201,0))="Void",INDEX(Matches!$G$2:$G$201,MATCH($A185&amp;"-8",Matches!$J$2:$J$201,0))="",INDEX(Matches!$H$2:$H$201,MATCH($A185&amp;"-8",Matches!$J$2:$J$201,0))=""),"",IF(AND($C185&lt;&gt;"",INDEX(Matches!$F$2:$F$201,MATCH($A185&amp;"-8",Matches!$J$2:$J$201,0))&lt;&gt;"",$C185&gt;=INDEX(Matches!$F$2:$F$201,MATCH($A185&amp;"-8",Matches!$J$2:$J$201,0))),"",IF(AND(R185=INDEX(Matches!$G$2:$G$201,MATCH($A185&amp;"-8",Matches!$J$2:$J$201,0)),S185=INDEX(Matches!$H$2:$H$201,MATCH($A185&amp;"-8",Matches!$J$2:$J$201,0))),5,IF(SIGN(R185-S185)&lt;&gt;SIGN(INDEX(Matches!$G$2:$G$201,MATCH($A185&amp;"-8",Matches!$J$2:$J$201,0))-INDEX(Matches!$H$2:$H$201,MATCH($A185&amp;"-8",Matches!$J$2:$J$201,0))),0,IF(R185-S185=INDEX(Matches!$G$2:$G$201,MATCH($A185&amp;"-8",Matches!$J$2:$J$201,0))-INDEX(Matches!$H$2:$H$201,MATCH($A185&amp;"-8",Matches!$J$2:$J$201,0)),3,2))))),""))</f>
        <v/>
      </c>
      <c r="AF185" s="12" t="str">
        <f aca="false">IF(OR($B185="",T185="",U185=""),"",IFERROR(IF(OR(INDEX(Matches!$I$2:$I$201,MATCH($A185&amp;"-9",Matches!$J$2:$J$201,0))="Void",INDEX(Matches!$G$2:$G$201,MATCH($A185&amp;"-9",Matches!$J$2:$J$201,0))="",INDEX(Matches!$H$2:$H$201,MATCH($A185&amp;"-9",Matches!$J$2:$J$201,0))=""),"",IF(AND($C185&lt;&gt;"",INDEX(Matches!$F$2:$F$201,MATCH($A185&amp;"-9",Matches!$J$2:$J$201,0))&lt;&gt;"",$C185&gt;=INDEX(Matches!$F$2:$F$201,MATCH($A185&amp;"-9",Matches!$J$2:$J$201,0))),"",IF(AND(T185=INDEX(Matches!$G$2:$G$201,MATCH($A185&amp;"-9",Matches!$J$2:$J$201,0)),U185=INDEX(Matches!$H$2:$H$201,MATCH($A185&amp;"-9",Matches!$J$2:$J$201,0))),5,IF(SIGN(T185-U185)&lt;&gt;SIGN(INDEX(Matches!$G$2:$G$201,MATCH($A185&amp;"-9",Matches!$J$2:$J$201,0))-INDEX(Matches!$H$2:$H$201,MATCH($A185&amp;"-9",Matches!$J$2:$J$201,0))),0,IF(T185-U185=INDEX(Matches!$G$2:$G$201,MATCH($A185&amp;"-9",Matches!$J$2:$J$201,0))-INDEX(Matches!$H$2:$H$201,MATCH($A185&amp;"-9",Matches!$J$2:$J$201,0)),3,2))))),""))</f>
        <v/>
      </c>
      <c r="AG185" s="12" t="str">
        <f aca="false">IF(OR($B185="",V185="",W185=""),"",IFERROR(IF(OR(INDEX(Matches!$I$2:$I$201,MATCH($A185&amp;"-10",Matches!$J$2:$J$201,0))="Void",INDEX(Matches!$G$2:$G$201,MATCH($A185&amp;"-10",Matches!$J$2:$J$201,0))="",INDEX(Matches!$H$2:$H$201,MATCH($A185&amp;"-10",Matches!$J$2:$J$201,0))=""),"",IF(AND($C185&lt;&gt;"",INDEX(Matches!$F$2:$F$201,MATCH($A185&amp;"-10",Matches!$J$2:$J$201,0))&lt;&gt;"",$C185&gt;=INDEX(Matches!$F$2:$F$201,MATCH($A185&amp;"-10",Matches!$J$2:$J$201,0))),"",IF(AND(V185=INDEX(Matches!$G$2:$G$201,MATCH($A185&amp;"-10",Matches!$J$2:$J$201,0)),W185=INDEX(Matches!$H$2:$H$201,MATCH($A185&amp;"-10",Matches!$J$2:$J$201,0))),5,IF(SIGN(V185-W185)&lt;&gt;SIGN(INDEX(Matches!$G$2:$G$201,MATCH($A185&amp;"-10",Matches!$J$2:$J$201,0))-INDEX(Matches!$H$2:$H$201,MATCH($A185&amp;"-10",Matches!$J$2:$J$201,0))),0,IF(V185-W185=INDEX(Matches!$G$2:$G$201,MATCH($A185&amp;"-10",Matches!$J$2:$J$201,0))-INDEX(Matches!$H$2:$H$201,MATCH($A185&amp;"-10",Matches!$J$2:$J$201,0)),3,2))))),""))</f>
        <v/>
      </c>
      <c r="AH185" s="13" t="str">
        <f aca="false">IF($B185="","",SUM(X185:AG185))</f>
        <v/>
      </c>
      <c r="AI185" s="12" t="str">
        <f aca="false">IF($B185="","",COUNTIF(X185:AG185,5))</f>
        <v/>
      </c>
      <c r="AJ185" s="12" t="str">
        <f aca="false">IF($B185="","",COUNTIF(X185:AG185,"&gt;=2"))</f>
        <v/>
      </c>
      <c r="AK185" s="12" t="str">
        <f aca="false">IF($B185="","",COUNT(X185:AG185))</f>
        <v/>
      </c>
    </row>
    <row r="186" customFormat="false" ht="15" hidden="false" customHeight="false" outlineLevel="0" collapsed="false">
      <c r="A186" s="7"/>
      <c r="B186" s="7"/>
      <c r="C186" s="11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12" t="str">
        <f aca="false">IF(OR($B186="",D186="",E186=""),"",IFERROR(IF(OR(INDEX(Matches!$I$2:$I$201,MATCH($A186&amp;"-1",Matches!$J$2:$J$201,0))="Void",INDEX(Matches!$G$2:$G$201,MATCH($A186&amp;"-1",Matches!$J$2:$J$201,0))="",INDEX(Matches!$H$2:$H$201,MATCH($A186&amp;"-1",Matches!$J$2:$J$201,0))=""),"",IF(AND($C186&lt;&gt;"",INDEX(Matches!$F$2:$F$201,MATCH($A186&amp;"-1",Matches!$J$2:$J$201,0))&lt;&gt;"",$C186&gt;=INDEX(Matches!$F$2:$F$201,MATCH($A186&amp;"-1",Matches!$J$2:$J$201,0))),"",IF(AND(D186=INDEX(Matches!$G$2:$G$201,MATCH($A186&amp;"-1",Matches!$J$2:$J$201,0)),E186=INDEX(Matches!$H$2:$H$201,MATCH($A186&amp;"-1",Matches!$J$2:$J$201,0))),5,IF(SIGN(D186-E186)&lt;&gt;SIGN(INDEX(Matches!$G$2:$G$201,MATCH($A186&amp;"-1",Matches!$J$2:$J$201,0))-INDEX(Matches!$H$2:$H$201,MATCH($A186&amp;"-1",Matches!$J$2:$J$201,0))),0,IF(D186-E186=INDEX(Matches!$G$2:$G$201,MATCH($A186&amp;"-1",Matches!$J$2:$J$201,0))-INDEX(Matches!$H$2:$H$201,MATCH($A186&amp;"-1",Matches!$J$2:$J$201,0)),3,2))))),""))</f>
        <v/>
      </c>
      <c r="Y186" s="12" t="str">
        <f aca="false">IF(OR($B186="",F186="",G186=""),"",IFERROR(IF(OR(INDEX(Matches!$I$2:$I$201,MATCH($A186&amp;"-2",Matches!$J$2:$J$201,0))="Void",INDEX(Matches!$G$2:$G$201,MATCH($A186&amp;"-2",Matches!$J$2:$J$201,0))="",INDEX(Matches!$H$2:$H$201,MATCH($A186&amp;"-2",Matches!$J$2:$J$201,0))=""),"",IF(AND($C186&lt;&gt;"",INDEX(Matches!$F$2:$F$201,MATCH($A186&amp;"-2",Matches!$J$2:$J$201,0))&lt;&gt;"",$C186&gt;=INDEX(Matches!$F$2:$F$201,MATCH($A186&amp;"-2",Matches!$J$2:$J$201,0))),"",IF(AND(F186=INDEX(Matches!$G$2:$G$201,MATCH($A186&amp;"-2",Matches!$J$2:$J$201,0)),G186=INDEX(Matches!$H$2:$H$201,MATCH($A186&amp;"-2",Matches!$J$2:$J$201,0))),5,IF(SIGN(F186-G186)&lt;&gt;SIGN(INDEX(Matches!$G$2:$G$201,MATCH($A186&amp;"-2",Matches!$J$2:$J$201,0))-INDEX(Matches!$H$2:$H$201,MATCH($A186&amp;"-2",Matches!$J$2:$J$201,0))),0,IF(F186-G186=INDEX(Matches!$G$2:$G$201,MATCH($A186&amp;"-2",Matches!$J$2:$J$201,0))-INDEX(Matches!$H$2:$H$201,MATCH($A186&amp;"-2",Matches!$J$2:$J$201,0)),3,2))))),""))</f>
        <v/>
      </c>
      <c r="Z186" s="12" t="str">
        <f aca="false">IF(OR($B186="",H186="",I186=""),"",IFERROR(IF(OR(INDEX(Matches!$I$2:$I$201,MATCH($A186&amp;"-3",Matches!$J$2:$J$201,0))="Void",INDEX(Matches!$G$2:$G$201,MATCH($A186&amp;"-3",Matches!$J$2:$J$201,0))="",INDEX(Matches!$H$2:$H$201,MATCH($A186&amp;"-3",Matches!$J$2:$J$201,0))=""),"",IF(AND($C186&lt;&gt;"",INDEX(Matches!$F$2:$F$201,MATCH($A186&amp;"-3",Matches!$J$2:$J$201,0))&lt;&gt;"",$C186&gt;=INDEX(Matches!$F$2:$F$201,MATCH($A186&amp;"-3",Matches!$J$2:$J$201,0))),"",IF(AND(H186=INDEX(Matches!$G$2:$G$201,MATCH($A186&amp;"-3",Matches!$J$2:$J$201,0)),I186=INDEX(Matches!$H$2:$H$201,MATCH($A186&amp;"-3",Matches!$J$2:$J$201,0))),5,IF(SIGN(H186-I186)&lt;&gt;SIGN(INDEX(Matches!$G$2:$G$201,MATCH($A186&amp;"-3",Matches!$J$2:$J$201,0))-INDEX(Matches!$H$2:$H$201,MATCH($A186&amp;"-3",Matches!$J$2:$J$201,0))),0,IF(H186-I186=INDEX(Matches!$G$2:$G$201,MATCH($A186&amp;"-3",Matches!$J$2:$J$201,0))-INDEX(Matches!$H$2:$H$201,MATCH($A186&amp;"-3",Matches!$J$2:$J$201,0)),3,2))))),""))</f>
        <v/>
      </c>
      <c r="AA186" s="12" t="str">
        <f aca="false">IF(OR($B186="",J186="",K186=""),"",IFERROR(IF(OR(INDEX(Matches!$I$2:$I$201,MATCH($A186&amp;"-4",Matches!$J$2:$J$201,0))="Void",INDEX(Matches!$G$2:$G$201,MATCH($A186&amp;"-4",Matches!$J$2:$J$201,0))="",INDEX(Matches!$H$2:$H$201,MATCH($A186&amp;"-4",Matches!$J$2:$J$201,0))=""),"",IF(AND($C186&lt;&gt;"",INDEX(Matches!$F$2:$F$201,MATCH($A186&amp;"-4",Matches!$J$2:$J$201,0))&lt;&gt;"",$C186&gt;=INDEX(Matches!$F$2:$F$201,MATCH($A186&amp;"-4",Matches!$J$2:$J$201,0))),"",IF(AND(J186=INDEX(Matches!$G$2:$G$201,MATCH($A186&amp;"-4",Matches!$J$2:$J$201,0)),K186=INDEX(Matches!$H$2:$H$201,MATCH($A186&amp;"-4",Matches!$J$2:$J$201,0))),5,IF(SIGN(J186-K186)&lt;&gt;SIGN(INDEX(Matches!$G$2:$G$201,MATCH($A186&amp;"-4",Matches!$J$2:$J$201,0))-INDEX(Matches!$H$2:$H$201,MATCH($A186&amp;"-4",Matches!$J$2:$J$201,0))),0,IF(J186-K186=INDEX(Matches!$G$2:$G$201,MATCH($A186&amp;"-4",Matches!$J$2:$J$201,0))-INDEX(Matches!$H$2:$H$201,MATCH($A186&amp;"-4",Matches!$J$2:$J$201,0)),3,2))))),""))</f>
        <v/>
      </c>
      <c r="AB186" s="12" t="str">
        <f aca="false">IF(OR($B186="",L186="",M186=""),"",IFERROR(IF(OR(INDEX(Matches!$I$2:$I$201,MATCH($A186&amp;"-5",Matches!$J$2:$J$201,0))="Void",INDEX(Matches!$G$2:$G$201,MATCH($A186&amp;"-5",Matches!$J$2:$J$201,0))="",INDEX(Matches!$H$2:$H$201,MATCH($A186&amp;"-5",Matches!$J$2:$J$201,0))=""),"",IF(AND($C186&lt;&gt;"",INDEX(Matches!$F$2:$F$201,MATCH($A186&amp;"-5",Matches!$J$2:$J$201,0))&lt;&gt;"",$C186&gt;=INDEX(Matches!$F$2:$F$201,MATCH($A186&amp;"-5",Matches!$J$2:$J$201,0))),"",IF(AND(L186=INDEX(Matches!$G$2:$G$201,MATCH($A186&amp;"-5",Matches!$J$2:$J$201,0)),M186=INDEX(Matches!$H$2:$H$201,MATCH($A186&amp;"-5",Matches!$J$2:$J$201,0))),5,IF(SIGN(L186-M186)&lt;&gt;SIGN(INDEX(Matches!$G$2:$G$201,MATCH($A186&amp;"-5",Matches!$J$2:$J$201,0))-INDEX(Matches!$H$2:$H$201,MATCH($A186&amp;"-5",Matches!$J$2:$J$201,0))),0,IF(L186-M186=INDEX(Matches!$G$2:$G$201,MATCH($A186&amp;"-5",Matches!$J$2:$J$201,0))-INDEX(Matches!$H$2:$H$201,MATCH($A186&amp;"-5",Matches!$J$2:$J$201,0)),3,2))))),""))</f>
        <v/>
      </c>
      <c r="AC186" s="12" t="str">
        <f aca="false">IF(OR($B186="",N186="",O186=""),"",IFERROR(IF(OR(INDEX(Matches!$I$2:$I$201,MATCH($A186&amp;"-6",Matches!$J$2:$J$201,0))="Void",INDEX(Matches!$G$2:$G$201,MATCH($A186&amp;"-6",Matches!$J$2:$J$201,0))="",INDEX(Matches!$H$2:$H$201,MATCH($A186&amp;"-6",Matches!$J$2:$J$201,0))=""),"",IF(AND($C186&lt;&gt;"",INDEX(Matches!$F$2:$F$201,MATCH($A186&amp;"-6",Matches!$J$2:$J$201,0))&lt;&gt;"",$C186&gt;=INDEX(Matches!$F$2:$F$201,MATCH($A186&amp;"-6",Matches!$J$2:$J$201,0))),"",IF(AND(N186=INDEX(Matches!$G$2:$G$201,MATCH($A186&amp;"-6",Matches!$J$2:$J$201,0)),O186=INDEX(Matches!$H$2:$H$201,MATCH($A186&amp;"-6",Matches!$J$2:$J$201,0))),5,IF(SIGN(N186-O186)&lt;&gt;SIGN(INDEX(Matches!$G$2:$G$201,MATCH($A186&amp;"-6",Matches!$J$2:$J$201,0))-INDEX(Matches!$H$2:$H$201,MATCH($A186&amp;"-6",Matches!$J$2:$J$201,0))),0,IF(N186-O186=INDEX(Matches!$G$2:$G$201,MATCH($A186&amp;"-6",Matches!$J$2:$J$201,0))-INDEX(Matches!$H$2:$H$201,MATCH($A186&amp;"-6",Matches!$J$2:$J$201,0)),3,2))))),""))</f>
        <v/>
      </c>
      <c r="AD186" s="12" t="str">
        <f aca="false">IF(OR($B186="",P186="",Q186=""),"",IFERROR(IF(OR(INDEX(Matches!$I$2:$I$201,MATCH($A186&amp;"-7",Matches!$J$2:$J$201,0))="Void",INDEX(Matches!$G$2:$G$201,MATCH($A186&amp;"-7",Matches!$J$2:$J$201,0))="",INDEX(Matches!$H$2:$H$201,MATCH($A186&amp;"-7",Matches!$J$2:$J$201,0))=""),"",IF(AND($C186&lt;&gt;"",INDEX(Matches!$F$2:$F$201,MATCH($A186&amp;"-7",Matches!$J$2:$J$201,0))&lt;&gt;"",$C186&gt;=INDEX(Matches!$F$2:$F$201,MATCH($A186&amp;"-7",Matches!$J$2:$J$201,0))),"",IF(AND(P186=INDEX(Matches!$G$2:$G$201,MATCH($A186&amp;"-7",Matches!$J$2:$J$201,0)),Q186=INDEX(Matches!$H$2:$H$201,MATCH($A186&amp;"-7",Matches!$J$2:$J$201,0))),5,IF(SIGN(P186-Q186)&lt;&gt;SIGN(INDEX(Matches!$G$2:$G$201,MATCH($A186&amp;"-7",Matches!$J$2:$J$201,0))-INDEX(Matches!$H$2:$H$201,MATCH($A186&amp;"-7",Matches!$J$2:$J$201,0))),0,IF(P186-Q186=INDEX(Matches!$G$2:$G$201,MATCH($A186&amp;"-7",Matches!$J$2:$J$201,0))-INDEX(Matches!$H$2:$H$201,MATCH($A186&amp;"-7",Matches!$J$2:$J$201,0)),3,2))))),""))</f>
        <v/>
      </c>
      <c r="AE186" s="12" t="str">
        <f aca="false">IF(OR($B186="",R186="",S186=""),"",IFERROR(IF(OR(INDEX(Matches!$I$2:$I$201,MATCH($A186&amp;"-8",Matches!$J$2:$J$201,0))="Void",INDEX(Matches!$G$2:$G$201,MATCH($A186&amp;"-8",Matches!$J$2:$J$201,0))="",INDEX(Matches!$H$2:$H$201,MATCH($A186&amp;"-8",Matches!$J$2:$J$201,0))=""),"",IF(AND($C186&lt;&gt;"",INDEX(Matches!$F$2:$F$201,MATCH($A186&amp;"-8",Matches!$J$2:$J$201,0))&lt;&gt;"",$C186&gt;=INDEX(Matches!$F$2:$F$201,MATCH($A186&amp;"-8",Matches!$J$2:$J$201,0))),"",IF(AND(R186=INDEX(Matches!$G$2:$G$201,MATCH($A186&amp;"-8",Matches!$J$2:$J$201,0)),S186=INDEX(Matches!$H$2:$H$201,MATCH($A186&amp;"-8",Matches!$J$2:$J$201,0))),5,IF(SIGN(R186-S186)&lt;&gt;SIGN(INDEX(Matches!$G$2:$G$201,MATCH($A186&amp;"-8",Matches!$J$2:$J$201,0))-INDEX(Matches!$H$2:$H$201,MATCH($A186&amp;"-8",Matches!$J$2:$J$201,0))),0,IF(R186-S186=INDEX(Matches!$G$2:$G$201,MATCH($A186&amp;"-8",Matches!$J$2:$J$201,0))-INDEX(Matches!$H$2:$H$201,MATCH($A186&amp;"-8",Matches!$J$2:$J$201,0)),3,2))))),""))</f>
        <v/>
      </c>
      <c r="AF186" s="12" t="str">
        <f aca="false">IF(OR($B186="",T186="",U186=""),"",IFERROR(IF(OR(INDEX(Matches!$I$2:$I$201,MATCH($A186&amp;"-9",Matches!$J$2:$J$201,0))="Void",INDEX(Matches!$G$2:$G$201,MATCH($A186&amp;"-9",Matches!$J$2:$J$201,0))="",INDEX(Matches!$H$2:$H$201,MATCH($A186&amp;"-9",Matches!$J$2:$J$201,0))=""),"",IF(AND($C186&lt;&gt;"",INDEX(Matches!$F$2:$F$201,MATCH($A186&amp;"-9",Matches!$J$2:$J$201,0))&lt;&gt;"",$C186&gt;=INDEX(Matches!$F$2:$F$201,MATCH($A186&amp;"-9",Matches!$J$2:$J$201,0))),"",IF(AND(T186=INDEX(Matches!$G$2:$G$201,MATCH($A186&amp;"-9",Matches!$J$2:$J$201,0)),U186=INDEX(Matches!$H$2:$H$201,MATCH($A186&amp;"-9",Matches!$J$2:$J$201,0))),5,IF(SIGN(T186-U186)&lt;&gt;SIGN(INDEX(Matches!$G$2:$G$201,MATCH($A186&amp;"-9",Matches!$J$2:$J$201,0))-INDEX(Matches!$H$2:$H$201,MATCH($A186&amp;"-9",Matches!$J$2:$J$201,0))),0,IF(T186-U186=INDEX(Matches!$G$2:$G$201,MATCH($A186&amp;"-9",Matches!$J$2:$J$201,0))-INDEX(Matches!$H$2:$H$201,MATCH($A186&amp;"-9",Matches!$J$2:$J$201,0)),3,2))))),""))</f>
        <v/>
      </c>
      <c r="AG186" s="12" t="str">
        <f aca="false">IF(OR($B186="",V186="",W186=""),"",IFERROR(IF(OR(INDEX(Matches!$I$2:$I$201,MATCH($A186&amp;"-10",Matches!$J$2:$J$201,0))="Void",INDEX(Matches!$G$2:$G$201,MATCH($A186&amp;"-10",Matches!$J$2:$J$201,0))="",INDEX(Matches!$H$2:$H$201,MATCH($A186&amp;"-10",Matches!$J$2:$J$201,0))=""),"",IF(AND($C186&lt;&gt;"",INDEX(Matches!$F$2:$F$201,MATCH($A186&amp;"-10",Matches!$J$2:$J$201,0))&lt;&gt;"",$C186&gt;=INDEX(Matches!$F$2:$F$201,MATCH($A186&amp;"-10",Matches!$J$2:$J$201,0))),"",IF(AND(V186=INDEX(Matches!$G$2:$G$201,MATCH($A186&amp;"-10",Matches!$J$2:$J$201,0)),W186=INDEX(Matches!$H$2:$H$201,MATCH($A186&amp;"-10",Matches!$J$2:$J$201,0))),5,IF(SIGN(V186-W186)&lt;&gt;SIGN(INDEX(Matches!$G$2:$G$201,MATCH($A186&amp;"-10",Matches!$J$2:$J$201,0))-INDEX(Matches!$H$2:$H$201,MATCH($A186&amp;"-10",Matches!$J$2:$J$201,0))),0,IF(V186-W186=INDEX(Matches!$G$2:$G$201,MATCH($A186&amp;"-10",Matches!$J$2:$J$201,0))-INDEX(Matches!$H$2:$H$201,MATCH($A186&amp;"-10",Matches!$J$2:$J$201,0)),3,2))))),""))</f>
        <v/>
      </c>
      <c r="AH186" s="13" t="str">
        <f aca="false">IF($B186="","",SUM(X186:AG186))</f>
        <v/>
      </c>
      <c r="AI186" s="12" t="str">
        <f aca="false">IF($B186="","",COUNTIF(X186:AG186,5))</f>
        <v/>
      </c>
      <c r="AJ186" s="12" t="str">
        <f aca="false">IF($B186="","",COUNTIF(X186:AG186,"&gt;=2"))</f>
        <v/>
      </c>
      <c r="AK186" s="12" t="str">
        <f aca="false">IF($B186="","",COUNT(X186:AG186))</f>
        <v/>
      </c>
    </row>
    <row r="187" customFormat="false" ht="15" hidden="false" customHeight="false" outlineLevel="0" collapsed="false">
      <c r="A187" s="7"/>
      <c r="B187" s="7"/>
      <c r="C187" s="11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12" t="str">
        <f aca="false">IF(OR($B187="",D187="",E187=""),"",IFERROR(IF(OR(INDEX(Matches!$I$2:$I$201,MATCH($A187&amp;"-1",Matches!$J$2:$J$201,0))="Void",INDEX(Matches!$G$2:$G$201,MATCH($A187&amp;"-1",Matches!$J$2:$J$201,0))="",INDEX(Matches!$H$2:$H$201,MATCH($A187&amp;"-1",Matches!$J$2:$J$201,0))=""),"",IF(AND($C187&lt;&gt;"",INDEX(Matches!$F$2:$F$201,MATCH($A187&amp;"-1",Matches!$J$2:$J$201,0))&lt;&gt;"",$C187&gt;=INDEX(Matches!$F$2:$F$201,MATCH($A187&amp;"-1",Matches!$J$2:$J$201,0))),"",IF(AND(D187=INDEX(Matches!$G$2:$G$201,MATCH($A187&amp;"-1",Matches!$J$2:$J$201,0)),E187=INDEX(Matches!$H$2:$H$201,MATCH($A187&amp;"-1",Matches!$J$2:$J$201,0))),5,IF(SIGN(D187-E187)&lt;&gt;SIGN(INDEX(Matches!$G$2:$G$201,MATCH($A187&amp;"-1",Matches!$J$2:$J$201,0))-INDEX(Matches!$H$2:$H$201,MATCH($A187&amp;"-1",Matches!$J$2:$J$201,0))),0,IF(D187-E187=INDEX(Matches!$G$2:$G$201,MATCH($A187&amp;"-1",Matches!$J$2:$J$201,0))-INDEX(Matches!$H$2:$H$201,MATCH($A187&amp;"-1",Matches!$J$2:$J$201,0)),3,2))))),""))</f>
        <v/>
      </c>
      <c r="Y187" s="12" t="str">
        <f aca="false">IF(OR($B187="",F187="",G187=""),"",IFERROR(IF(OR(INDEX(Matches!$I$2:$I$201,MATCH($A187&amp;"-2",Matches!$J$2:$J$201,0))="Void",INDEX(Matches!$G$2:$G$201,MATCH($A187&amp;"-2",Matches!$J$2:$J$201,0))="",INDEX(Matches!$H$2:$H$201,MATCH($A187&amp;"-2",Matches!$J$2:$J$201,0))=""),"",IF(AND($C187&lt;&gt;"",INDEX(Matches!$F$2:$F$201,MATCH($A187&amp;"-2",Matches!$J$2:$J$201,0))&lt;&gt;"",$C187&gt;=INDEX(Matches!$F$2:$F$201,MATCH($A187&amp;"-2",Matches!$J$2:$J$201,0))),"",IF(AND(F187=INDEX(Matches!$G$2:$G$201,MATCH($A187&amp;"-2",Matches!$J$2:$J$201,0)),G187=INDEX(Matches!$H$2:$H$201,MATCH($A187&amp;"-2",Matches!$J$2:$J$201,0))),5,IF(SIGN(F187-G187)&lt;&gt;SIGN(INDEX(Matches!$G$2:$G$201,MATCH($A187&amp;"-2",Matches!$J$2:$J$201,0))-INDEX(Matches!$H$2:$H$201,MATCH($A187&amp;"-2",Matches!$J$2:$J$201,0))),0,IF(F187-G187=INDEX(Matches!$G$2:$G$201,MATCH($A187&amp;"-2",Matches!$J$2:$J$201,0))-INDEX(Matches!$H$2:$H$201,MATCH($A187&amp;"-2",Matches!$J$2:$J$201,0)),3,2))))),""))</f>
        <v/>
      </c>
      <c r="Z187" s="12" t="str">
        <f aca="false">IF(OR($B187="",H187="",I187=""),"",IFERROR(IF(OR(INDEX(Matches!$I$2:$I$201,MATCH($A187&amp;"-3",Matches!$J$2:$J$201,0))="Void",INDEX(Matches!$G$2:$G$201,MATCH($A187&amp;"-3",Matches!$J$2:$J$201,0))="",INDEX(Matches!$H$2:$H$201,MATCH($A187&amp;"-3",Matches!$J$2:$J$201,0))=""),"",IF(AND($C187&lt;&gt;"",INDEX(Matches!$F$2:$F$201,MATCH($A187&amp;"-3",Matches!$J$2:$J$201,0))&lt;&gt;"",$C187&gt;=INDEX(Matches!$F$2:$F$201,MATCH($A187&amp;"-3",Matches!$J$2:$J$201,0))),"",IF(AND(H187=INDEX(Matches!$G$2:$G$201,MATCH($A187&amp;"-3",Matches!$J$2:$J$201,0)),I187=INDEX(Matches!$H$2:$H$201,MATCH($A187&amp;"-3",Matches!$J$2:$J$201,0))),5,IF(SIGN(H187-I187)&lt;&gt;SIGN(INDEX(Matches!$G$2:$G$201,MATCH($A187&amp;"-3",Matches!$J$2:$J$201,0))-INDEX(Matches!$H$2:$H$201,MATCH($A187&amp;"-3",Matches!$J$2:$J$201,0))),0,IF(H187-I187=INDEX(Matches!$G$2:$G$201,MATCH($A187&amp;"-3",Matches!$J$2:$J$201,0))-INDEX(Matches!$H$2:$H$201,MATCH($A187&amp;"-3",Matches!$J$2:$J$201,0)),3,2))))),""))</f>
        <v/>
      </c>
      <c r="AA187" s="12" t="str">
        <f aca="false">IF(OR($B187="",J187="",K187=""),"",IFERROR(IF(OR(INDEX(Matches!$I$2:$I$201,MATCH($A187&amp;"-4",Matches!$J$2:$J$201,0))="Void",INDEX(Matches!$G$2:$G$201,MATCH($A187&amp;"-4",Matches!$J$2:$J$201,0))="",INDEX(Matches!$H$2:$H$201,MATCH($A187&amp;"-4",Matches!$J$2:$J$201,0))=""),"",IF(AND($C187&lt;&gt;"",INDEX(Matches!$F$2:$F$201,MATCH($A187&amp;"-4",Matches!$J$2:$J$201,0))&lt;&gt;"",$C187&gt;=INDEX(Matches!$F$2:$F$201,MATCH($A187&amp;"-4",Matches!$J$2:$J$201,0))),"",IF(AND(J187=INDEX(Matches!$G$2:$G$201,MATCH($A187&amp;"-4",Matches!$J$2:$J$201,0)),K187=INDEX(Matches!$H$2:$H$201,MATCH($A187&amp;"-4",Matches!$J$2:$J$201,0))),5,IF(SIGN(J187-K187)&lt;&gt;SIGN(INDEX(Matches!$G$2:$G$201,MATCH($A187&amp;"-4",Matches!$J$2:$J$201,0))-INDEX(Matches!$H$2:$H$201,MATCH($A187&amp;"-4",Matches!$J$2:$J$201,0))),0,IF(J187-K187=INDEX(Matches!$G$2:$G$201,MATCH($A187&amp;"-4",Matches!$J$2:$J$201,0))-INDEX(Matches!$H$2:$H$201,MATCH($A187&amp;"-4",Matches!$J$2:$J$201,0)),3,2))))),""))</f>
        <v/>
      </c>
      <c r="AB187" s="12" t="str">
        <f aca="false">IF(OR($B187="",L187="",M187=""),"",IFERROR(IF(OR(INDEX(Matches!$I$2:$I$201,MATCH($A187&amp;"-5",Matches!$J$2:$J$201,0))="Void",INDEX(Matches!$G$2:$G$201,MATCH($A187&amp;"-5",Matches!$J$2:$J$201,0))="",INDEX(Matches!$H$2:$H$201,MATCH($A187&amp;"-5",Matches!$J$2:$J$201,0))=""),"",IF(AND($C187&lt;&gt;"",INDEX(Matches!$F$2:$F$201,MATCH($A187&amp;"-5",Matches!$J$2:$J$201,0))&lt;&gt;"",$C187&gt;=INDEX(Matches!$F$2:$F$201,MATCH($A187&amp;"-5",Matches!$J$2:$J$201,0))),"",IF(AND(L187=INDEX(Matches!$G$2:$G$201,MATCH($A187&amp;"-5",Matches!$J$2:$J$201,0)),M187=INDEX(Matches!$H$2:$H$201,MATCH($A187&amp;"-5",Matches!$J$2:$J$201,0))),5,IF(SIGN(L187-M187)&lt;&gt;SIGN(INDEX(Matches!$G$2:$G$201,MATCH($A187&amp;"-5",Matches!$J$2:$J$201,0))-INDEX(Matches!$H$2:$H$201,MATCH($A187&amp;"-5",Matches!$J$2:$J$201,0))),0,IF(L187-M187=INDEX(Matches!$G$2:$G$201,MATCH($A187&amp;"-5",Matches!$J$2:$J$201,0))-INDEX(Matches!$H$2:$H$201,MATCH($A187&amp;"-5",Matches!$J$2:$J$201,0)),3,2))))),""))</f>
        <v/>
      </c>
      <c r="AC187" s="12" t="str">
        <f aca="false">IF(OR($B187="",N187="",O187=""),"",IFERROR(IF(OR(INDEX(Matches!$I$2:$I$201,MATCH($A187&amp;"-6",Matches!$J$2:$J$201,0))="Void",INDEX(Matches!$G$2:$G$201,MATCH($A187&amp;"-6",Matches!$J$2:$J$201,0))="",INDEX(Matches!$H$2:$H$201,MATCH($A187&amp;"-6",Matches!$J$2:$J$201,0))=""),"",IF(AND($C187&lt;&gt;"",INDEX(Matches!$F$2:$F$201,MATCH($A187&amp;"-6",Matches!$J$2:$J$201,0))&lt;&gt;"",$C187&gt;=INDEX(Matches!$F$2:$F$201,MATCH($A187&amp;"-6",Matches!$J$2:$J$201,0))),"",IF(AND(N187=INDEX(Matches!$G$2:$G$201,MATCH($A187&amp;"-6",Matches!$J$2:$J$201,0)),O187=INDEX(Matches!$H$2:$H$201,MATCH($A187&amp;"-6",Matches!$J$2:$J$201,0))),5,IF(SIGN(N187-O187)&lt;&gt;SIGN(INDEX(Matches!$G$2:$G$201,MATCH($A187&amp;"-6",Matches!$J$2:$J$201,0))-INDEX(Matches!$H$2:$H$201,MATCH($A187&amp;"-6",Matches!$J$2:$J$201,0))),0,IF(N187-O187=INDEX(Matches!$G$2:$G$201,MATCH($A187&amp;"-6",Matches!$J$2:$J$201,0))-INDEX(Matches!$H$2:$H$201,MATCH($A187&amp;"-6",Matches!$J$2:$J$201,0)),3,2))))),""))</f>
        <v/>
      </c>
      <c r="AD187" s="12" t="str">
        <f aca="false">IF(OR($B187="",P187="",Q187=""),"",IFERROR(IF(OR(INDEX(Matches!$I$2:$I$201,MATCH($A187&amp;"-7",Matches!$J$2:$J$201,0))="Void",INDEX(Matches!$G$2:$G$201,MATCH($A187&amp;"-7",Matches!$J$2:$J$201,0))="",INDEX(Matches!$H$2:$H$201,MATCH($A187&amp;"-7",Matches!$J$2:$J$201,0))=""),"",IF(AND($C187&lt;&gt;"",INDEX(Matches!$F$2:$F$201,MATCH($A187&amp;"-7",Matches!$J$2:$J$201,0))&lt;&gt;"",$C187&gt;=INDEX(Matches!$F$2:$F$201,MATCH($A187&amp;"-7",Matches!$J$2:$J$201,0))),"",IF(AND(P187=INDEX(Matches!$G$2:$G$201,MATCH($A187&amp;"-7",Matches!$J$2:$J$201,0)),Q187=INDEX(Matches!$H$2:$H$201,MATCH($A187&amp;"-7",Matches!$J$2:$J$201,0))),5,IF(SIGN(P187-Q187)&lt;&gt;SIGN(INDEX(Matches!$G$2:$G$201,MATCH($A187&amp;"-7",Matches!$J$2:$J$201,0))-INDEX(Matches!$H$2:$H$201,MATCH($A187&amp;"-7",Matches!$J$2:$J$201,0))),0,IF(P187-Q187=INDEX(Matches!$G$2:$G$201,MATCH($A187&amp;"-7",Matches!$J$2:$J$201,0))-INDEX(Matches!$H$2:$H$201,MATCH($A187&amp;"-7",Matches!$J$2:$J$201,0)),3,2))))),""))</f>
        <v/>
      </c>
      <c r="AE187" s="12" t="str">
        <f aca="false">IF(OR($B187="",R187="",S187=""),"",IFERROR(IF(OR(INDEX(Matches!$I$2:$I$201,MATCH($A187&amp;"-8",Matches!$J$2:$J$201,0))="Void",INDEX(Matches!$G$2:$G$201,MATCH($A187&amp;"-8",Matches!$J$2:$J$201,0))="",INDEX(Matches!$H$2:$H$201,MATCH($A187&amp;"-8",Matches!$J$2:$J$201,0))=""),"",IF(AND($C187&lt;&gt;"",INDEX(Matches!$F$2:$F$201,MATCH($A187&amp;"-8",Matches!$J$2:$J$201,0))&lt;&gt;"",$C187&gt;=INDEX(Matches!$F$2:$F$201,MATCH($A187&amp;"-8",Matches!$J$2:$J$201,0))),"",IF(AND(R187=INDEX(Matches!$G$2:$G$201,MATCH($A187&amp;"-8",Matches!$J$2:$J$201,0)),S187=INDEX(Matches!$H$2:$H$201,MATCH($A187&amp;"-8",Matches!$J$2:$J$201,0))),5,IF(SIGN(R187-S187)&lt;&gt;SIGN(INDEX(Matches!$G$2:$G$201,MATCH($A187&amp;"-8",Matches!$J$2:$J$201,0))-INDEX(Matches!$H$2:$H$201,MATCH($A187&amp;"-8",Matches!$J$2:$J$201,0))),0,IF(R187-S187=INDEX(Matches!$G$2:$G$201,MATCH($A187&amp;"-8",Matches!$J$2:$J$201,0))-INDEX(Matches!$H$2:$H$201,MATCH($A187&amp;"-8",Matches!$J$2:$J$201,0)),3,2))))),""))</f>
        <v/>
      </c>
      <c r="AF187" s="12" t="str">
        <f aca="false">IF(OR($B187="",T187="",U187=""),"",IFERROR(IF(OR(INDEX(Matches!$I$2:$I$201,MATCH($A187&amp;"-9",Matches!$J$2:$J$201,0))="Void",INDEX(Matches!$G$2:$G$201,MATCH($A187&amp;"-9",Matches!$J$2:$J$201,0))="",INDEX(Matches!$H$2:$H$201,MATCH($A187&amp;"-9",Matches!$J$2:$J$201,0))=""),"",IF(AND($C187&lt;&gt;"",INDEX(Matches!$F$2:$F$201,MATCH($A187&amp;"-9",Matches!$J$2:$J$201,0))&lt;&gt;"",$C187&gt;=INDEX(Matches!$F$2:$F$201,MATCH($A187&amp;"-9",Matches!$J$2:$J$201,0))),"",IF(AND(T187=INDEX(Matches!$G$2:$G$201,MATCH($A187&amp;"-9",Matches!$J$2:$J$201,0)),U187=INDEX(Matches!$H$2:$H$201,MATCH($A187&amp;"-9",Matches!$J$2:$J$201,0))),5,IF(SIGN(T187-U187)&lt;&gt;SIGN(INDEX(Matches!$G$2:$G$201,MATCH($A187&amp;"-9",Matches!$J$2:$J$201,0))-INDEX(Matches!$H$2:$H$201,MATCH($A187&amp;"-9",Matches!$J$2:$J$201,0))),0,IF(T187-U187=INDEX(Matches!$G$2:$G$201,MATCH($A187&amp;"-9",Matches!$J$2:$J$201,0))-INDEX(Matches!$H$2:$H$201,MATCH($A187&amp;"-9",Matches!$J$2:$J$201,0)),3,2))))),""))</f>
        <v/>
      </c>
      <c r="AG187" s="12" t="str">
        <f aca="false">IF(OR($B187="",V187="",W187=""),"",IFERROR(IF(OR(INDEX(Matches!$I$2:$I$201,MATCH($A187&amp;"-10",Matches!$J$2:$J$201,0))="Void",INDEX(Matches!$G$2:$G$201,MATCH($A187&amp;"-10",Matches!$J$2:$J$201,0))="",INDEX(Matches!$H$2:$H$201,MATCH($A187&amp;"-10",Matches!$J$2:$J$201,0))=""),"",IF(AND($C187&lt;&gt;"",INDEX(Matches!$F$2:$F$201,MATCH($A187&amp;"-10",Matches!$J$2:$J$201,0))&lt;&gt;"",$C187&gt;=INDEX(Matches!$F$2:$F$201,MATCH($A187&amp;"-10",Matches!$J$2:$J$201,0))),"",IF(AND(V187=INDEX(Matches!$G$2:$G$201,MATCH($A187&amp;"-10",Matches!$J$2:$J$201,0)),W187=INDEX(Matches!$H$2:$H$201,MATCH($A187&amp;"-10",Matches!$J$2:$J$201,0))),5,IF(SIGN(V187-W187)&lt;&gt;SIGN(INDEX(Matches!$G$2:$G$201,MATCH($A187&amp;"-10",Matches!$J$2:$J$201,0))-INDEX(Matches!$H$2:$H$201,MATCH($A187&amp;"-10",Matches!$J$2:$J$201,0))),0,IF(V187-W187=INDEX(Matches!$G$2:$G$201,MATCH($A187&amp;"-10",Matches!$J$2:$J$201,0))-INDEX(Matches!$H$2:$H$201,MATCH($A187&amp;"-10",Matches!$J$2:$J$201,0)),3,2))))),""))</f>
        <v/>
      </c>
      <c r="AH187" s="13" t="str">
        <f aca="false">IF($B187="","",SUM(X187:AG187))</f>
        <v/>
      </c>
      <c r="AI187" s="12" t="str">
        <f aca="false">IF($B187="","",COUNTIF(X187:AG187,5))</f>
        <v/>
      </c>
      <c r="AJ187" s="12" t="str">
        <f aca="false">IF($B187="","",COUNTIF(X187:AG187,"&gt;=2"))</f>
        <v/>
      </c>
      <c r="AK187" s="12" t="str">
        <f aca="false">IF($B187="","",COUNT(X187:AG187))</f>
        <v/>
      </c>
    </row>
    <row r="188" customFormat="false" ht="15" hidden="false" customHeight="false" outlineLevel="0" collapsed="false">
      <c r="A188" s="7"/>
      <c r="B188" s="7"/>
      <c r="C188" s="11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12" t="str">
        <f aca="false">IF(OR($B188="",D188="",E188=""),"",IFERROR(IF(OR(INDEX(Matches!$I$2:$I$201,MATCH($A188&amp;"-1",Matches!$J$2:$J$201,0))="Void",INDEX(Matches!$G$2:$G$201,MATCH($A188&amp;"-1",Matches!$J$2:$J$201,0))="",INDEX(Matches!$H$2:$H$201,MATCH($A188&amp;"-1",Matches!$J$2:$J$201,0))=""),"",IF(AND($C188&lt;&gt;"",INDEX(Matches!$F$2:$F$201,MATCH($A188&amp;"-1",Matches!$J$2:$J$201,0))&lt;&gt;"",$C188&gt;=INDEX(Matches!$F$2:$F$201,MATCH($A188&amp;"-1",Matches!$J$2:$J$201,0))),"",IF(AND(D188=INDEX(Matches!$G$2:$G$201,MATCH($A188&amp;"-1",Matches!$J$2:$J$201,0)),E188=INDEX(Matches!$H$2:$H$201,MATCH($A188&amp;"-1",Matches!$J$2:$J$201,0))),5,IF(SIGN(D188-E188)&lt;&gt;SIGN(INDEX(Matches!$G$2:$G$201,MATCH($A188&amp;"-1",Matches!$J$2:$J$201,0))-INDEX(Matches!$H$2:$H$201,MATCH($A188&amp;"-1",Matches!$J$2:$J$201,0))),0,IF(D188-E188=INDEX(Matches!$G$2:$G$201,MATCH($A188&amp;"-1",Matches!$J$2:$J$201,0))-INDEX(Matches!$H$2:$H$201,MATCH($A188&amp;"-1",Matches!$J$2:$J$201,0)),3,2))))),""))</f>
        <v/>
      </c>
      <c r="Y188" s="12" t="str">
        <f aca="false">IF(OR($B188="",F188="",G188=""),"",IFERROR(IF(OR(INDEX(Matches!$I$2:$I$201,MATCH($A188&amp;"-2",Matches!$J$2:$J$201,0))="Void",INDEX(Matches!$G$2:$G$201,MATCH($A188&amp;"-2",Matches!$J$2:$J$201,0))="",INDEX(Matches!$H$2:$H$201,MATCH($A188&amp;"-2",Matches!$J$2:$J$201,0))=""),"",IF(AND($C188&lt;&gt;"",INDEX(Matches!$F$2:$F$201,MATCH($A188&amp;"-2",Matches!$J$2:$J$201,0))&lt;&gt;"",$C188&gt;=INDEX(Matches!$F$2:$F$201,MATCH($A188&amp;"-2",Matches!$J$2:$J$201,0))),"",IF(AND(F188=INDEX(Matches!$G$2:$G$201,MATCH($A188&amp;"-2",Matches!$J$2:$J$201,0)),G188=INDEX(Matches!$H$2:$H$201,MATCH($A188&amp;"-2",Matches!$J$2:$J$201,0))),5,IF(SIGN(F188-G188)&lt;&gt;SIGN(INDEX(Matches!$G$2:$G$201,MATCH($A188&amp;"-2",Matches!$J$2:$J$201,0))-INDEX(Matches!$H$2:$H$201,MATCH($A188&amp;"-2",Matches!$J$2:$J$201,0))),0,IF(F188-G188=INDEX(Matches!$G$2:$G$201,MATCH($A188&amp;"-2",Matches!$J$2:$J$201,0))-INDEX(Matches!$H$2:$H$201,MATCH($A188&amp;"-2",Matches!$J$2:$J$201,0)),3,2))))),""))</f>
        <v/>
      </c>
      <c r="Z188" s="12" t="str">
        <f aca="false">IF(OR($B188="",H188="",I188=""),"",IFERROR(IF(OR(INDEX(Matches!$I$2:$I$201,MATCH($A188&amp;"-3",Matches!$J$2:$J$201,0))="Void",INDEX(Matches!$G$2:$G$201,MATCH($A188&amp;"-3",Matches!$J$2:$J$201,0))="",INDEX(Matches!$H$2:$H$201,MATCH($A188&amp;"-3",Matches!$J$2:$J$201,0))=""),"",IF(AND($C188&lt;&gt;"",INDEX(Matches!$F$2:$F$201,MATCH($A188&amp;"-3",Matches!$J$2:$J$201,0))&lt;&gt;"",$C188&gt;=INDEX(Matches!$F$2:$F$201,MATCH($A188&amp;"-3",Matches!$J$2:$J$201,0))),"",IF(AND(H188=INDEX(Matches!$G$2:$G$201,MATCH($A188&amp;"-3",Matches!$J$2:$J$201,0)),I188=INDEX(Matches!$H$2:$H$201,MATCH($A188&amp;"-3",Matches!$J$2:$J$201,0))),5,IF(SIGN(H188-I188)&lt;&gt;SIGN(INDEX(Matches!$G$2:$G$201,MATCH($A188&amp;"-3",Matches!$J$2:$J$201,0))-INDEX(Matches!$H$2:$H$201,MATCH($A188&amp;"-3",Matches!$J$2:$J$201,0))),0,IF(H188-I188=INDEX(Matches!$G$2:$G$201,MATCH($A188&amp;"-3",Matches!$J$2:$J$201,0))-INDEX(Matches!$H$2:$H$201,MATCH($A188&amp;"-3",Matches!$J$2:$J$201,0)),3,2))))),""))</f>
        <v/>
      </c>
      <c r="AA188" s="12" t="str">
        <f aca="false">IF(OR($B188="",J188="",K188=""),"",IFERROR(IF(OR(INDEX(Matches!$I$2:$I$201,MATCH($A188&amp;"-4",Matches!$J$2:$J$201,0))="Void",INDEX(Matches!$G$2:$G$201,MATCH($A188&amp;"-4",Matches!$J$2:$J$201,0))="",INDEX(Matches!$H$2:$H$201,MATCH($A188&amp;"-4",Matches!$J$2:$J$201,0))=""),"",IF(AND($C188&lt;&gt;"",INDEX(Matches!$F$2:$F$201,MATCH($A188&amp;"-4",Matches!$J$2:$J$201,0))&lt;&gt;"",$C188&gt;=INDEX(Matches!$F$2:$F$201,MATCH($A188&amp;"-4",Matches!$J$2:$J$201,0))),"",IF(AND(J188=INDEX(Matches!$G$2:$G$201,MATCH($A188&amp;"-4",Matches!$J$2:$J$201,0)),K188=INDEX(Matches!$H$2:$H$201,MATCH($A188&amp;"-4",Matches!$J$2:$J$201,0))),5,IF(SIGN(J188-K188)&lt;&gt;SIGN(INDEX(Matches!$G$2:$G$201,MATCH($A188&amp;"-4",Matches!$J$2:$J$201,0))-INDEX(Matches!$H$2:$H$201,MATCH($A188&amp;"-4",Matches!$J$2:$J$201,0))),0,IF(J188-K188=INDEX(Matches!$G$2:$G$201,MATCH($A188&amp;"-4",Matches!$J$2:$J$201,0))-INDEX(Matches!$H$2:$H$201,MATCH($A188&amp;"-4",Matches!$J$2:$J$201,0)),3,2))))),""))</f>
        <v/>
      </c>
      <c r="AB188" s="12" t="str">
        <f aca="false">IF(OR($B188="",L188="",M188=""),"",IFERROR(IF(OR(INDEX(Matches!$I$2:$I$201,MATCH($A188&amp;"-5",Matches!$J$2:$J$201,0))="Void",INDEX(Matches!$G$2:$G$201,MATCH($A188&amp;"-5",Matches!$J$2:$J$201,0))="",INDEX(Matches!$H$2:$H$201,MATCH($A188&amp;"-5",Matches!$J$2:$J$201,0))=""),"",IF(AND($C188&lt;&gt;"",INDEX(Matches!$F$2:$F$201,MATCH($A188&amp;"-5",Matches!$J$2:$J$201,0))&lt;&gt;"",$C188&gt;=INDEX(Matches!$F$2:$F$201,MATCH($A188&amp;"-5",Matches!$J$2:$J$201,0))),"",IF(AND(L188=INDEX(Matches!$G$2:$G$201,MATCH($A188&amp;"-5",Matches!$J$2:$J$201,0)),M188=INDEX(Matches!$H$2:$H$201,MATCH($A188&amp;"-5",Matches!$J$2:$J$201,0))),5,IF(SIGN(L188-M188)&lt;&gt;SIGN(INDEX(Matches!$G$2:$G$201,MATCH($A188&amp;"-5",Matches!$J$2:$J$201,0))-INDEX(Matches!$H$2:$H$201,MATCH($A188&amp;"-5",Matches!$J$2:$J$201,0))),0,IF(L188-M188=INDEX(Matches!$G$2:$G$201,MATCH($A188&amp;"-5",Matches!$J$2:$J$201,0))-INDEX(Matches!$H$2:$H$201,MATCH($A188&amp;"-5",Matches!$J$2:$J$201,0)),3,2))))),""))</f>
        <v/>
      </c>
      <c r="AC188" s="12" t="str">
        <f aca="false">IF(OR($B188="",N188="",O188=""),"",IFERROR(IF(OR(INDEX(Matches!$I$2:$I$201,MATCH($A188&amp;"-6",Matches!$J$2:$J$201,0))="Void",INDEX(Matches!$G$2:$G$201,MATCH($A188&amp;"-6",Matches!$J$2:$J$201,0))="",INDEX(Matches!$H$2:$H$201,MATCH($A188&amp;"-6",Matches!$J$2:$J$201,0))=""),"",IF(AND($C188&lt;&gt;"",INDEX(Matches!$F$2:$F$201,MATCH($A188&amp;"-6",Matches!$J$2:$J$201,0))&lt;&gt;"",$C188&gt;=INDEX(Matches!$F$2:$F$201,MATCH($A188&amp;"-6",Matches!$J$2:$J$201,0))),"",IF(AND(N188=INDEX(Matches!$G$2:$G$201,MATCH($A188&amp;"-6",Matches!$J$2:$J$201,0)),O188=INDEX(Matches!$H$2:$H$201,MATCH($A188&amp;"-6",Matches!$J$2:$J$201,0))),5,IF(SIGN(N188-O188)&lt;&gt;SIGN(INDEX(Matches!$G$2:$G$201,MATCH($A188&amp;"-6",Matches!$J$2:$J$201,0))-INDEX(Matches!$H$2:$H$201,MATCH($A188&amp;"-6",Matches!$J$2:$J$201,0))),0,IF(N188-O188=INDEX(Matches!$G$2:$G$201,MATCH($A188&amp;"-6",Matches!$J$2:$J$201,0))-INDEX(Matches!$H$2:$H$201,MATCH($A188&amp;"-6",Matches!$J$2:$J$201,0)),3,2))))),""))</f>
        <v/>
      </c>
      <c r="AD188" s="12" t="str">
        <f aca="false">IF(OR($B188="",P188="",Q188=""),"",IFERROR(IF(OR(INDEX(Matches!$I$2:$I$201,MATCH($A188&amp;"-7",Matches!$J$2:$J$201,0))="Void",INDEX(Matches!$G$2:$G$201,MATCH($A188&amp;"-7",Matches!$J$2:$J$201,0))="",INDEX(Matches!$H$2:$H$201,MATCH($A188&amp;"-7",Matches!$J$2:$J$201,0))=""),"",IF(AND($C188&lt;&gt;"",INDEX(Matches!$F$2:$F$201,MATCH($A188&amp;"-7",Matches!$J$2:$J$201,0))&lt;&gt;"",$C188&gt;=INDEX(Matches!$F$2:$F$201,MATCH($A188&amp;"-7",Matches!$J$2:$J$201,0))),"",IF(AND(P188=INDEX(Matches!$G$2:$G$201,MATCH($A188&amp;"-7",Matches!$J$2:$J$201,0)),Q188=INDEX(Matches!$H$2:$H$201,MATCH($A188&amp;"-7",Matches!$J$2:$J$201,0))),5,IF(SIGN(P188-Q188)&lt;&gt;SIGN(INDEX(Matches!$G$2:$G$201,MATCH($A188&amp;"-7",Matches!$J$2:$J$201,0))-INDEX(Matches!$H$2:$H$201,MATCH($A188&amp;"-7",Matches!$J$2:$J$201,0))),0,IF(P188-Q188=INDEX(Matches!$G$2:$G$201,MATCH($A188&amp;"-7",Matches!$J$2:$J$201,0))-INDEX(Matches!$H$2:$H$201,MATCH($A188&amp;"-7",Matches!$J$2:$J$201,0)),3,2))))),""))</f>
        <v/>
      </c>
      <c r="AE188" s="12" t="str">
        <f aca="false">IF(OR($B188="",R188="",S188=""),"",IFERROR(IF(OR(INDEX(Matches!$I$2:$I$201,MATCH($A188&amp;"-8",Matches!$J$2:$J$201,0))="Void",INDEX(Matches!$G$2:$G$201,MATCH($A188&amp;"-8",Matches!$J$2:$J$201,0))="",INDEX(Matches!$H$2:$H$201,MATCH($A188&amp;"-8",Matches!$J$2:$J$201,0))=""),"",IF(AND($C188&lt;&gt;"",INDEX(Matches!$F$2:$F$201,MATCH($A188&amp;"-8",Matches!$J$2:$J$201,0))&lt;&gt;"",$C188&gt;=INDEX(Matches!$F$2:$F$201,MATCH($A188&amp;"-8",Matches!$J$2:$J$201,0))),"",IF(AND(R188=INDEX(Matches!$G$2:$G$201,MATCH($A188&amp;"-8",Matches!$J$2:$J$201,0)),S188=INDEX(Matches!$H$2:$H$201,MATCH($A188&amp;"-8",Matches!$J$2:$J$201,0))),5,IF(SIGN(R188-S188)&lt;&gt;SIGN(INDEX(Matches!$G$2:$G$201,MATCH($A188&amp;"-8",Matches!$J$2:$J$201,0))-INDEX(Matches!$H$2:$H$201,MATCH($A188&amp;"-8",Matches!$J$2:$J$201,0))),0,IF(R188-S188=INDEX(Matches!$G$2:$G$201,MATCH($A188&amp;"-8",Matches!$J$2:$J$201,0))-INDEX(Matches!$H$2:$H$201,MATCH($A188&amp;"-8",Matches!$J$2:$J$201,0)),3,2))))),""))</f>
        <v/>
      </c>
      <c r="AF188" s="12" t="str">
        <f aca="false">IF(OR($B188="",T188="",U188=""),"",IFERROR(IF(OR(INDEX(Matches!$I$2:$I$201,MATCH($A188&amp;"-9",Matches!$J$2:$J$201,0))="Void",INDEX(Matches!$G$2:$G$201,MATCH($A188&amp;"-9",Matches!$J$2:$J$201,0))="",INDEX(Matches!$H$2:$H$201,MATCH($A188&amp;"-9",Matches!$J$2:$J$201,0))=""),"",IF(AND($C188&lt;&gt;"",INDEX(Matches!$F$2:$F$201,MATCH($A188&amp;"-9",Matches!$J$2:$J$201,0))&lt;&gt;"",$C188&gt;=INDEX(Matches!$F$2:$F$201,MATCH($A188&amp;"-9",Matches!$J$2:$J$201,0))),"",IF(AND(T188=INDEX(Matches!$G$2:$G$201,MATCH($A188&amp;"-9",Matches!$J$2:$J$201,0)),U188=INDEX(Matches!$H$2:$H$201,MATCH($A188&amp;"-9",Matches!$J$2:$J$201,0))),5,IF(SIGN(T188-U188)&lt;&gt;SIGN(INDEX(Matches!$G$2:$G$201,MATCH($A188&amp;"-9",Matches!$J$2:$J$201,0))-INDEX(Matches!$H$2:$H$201,MATCH($A188&amp;"-9",Matches!$J$2:$J$201,0))),0,IF(T188-U188=INDEX(Matches!$G$2:$G$201,MATCH($A188&amp;"-9",Matches!$J$2:$J$201,0))-INDEX(Matches!$H$2:$H$201,MATCH($A188&amp;"-9",Matches!$J$2:$J$201,0)),3,2))))),""))</f>
        <v/>
      </c>
      <c r="AG188" s="12" t="str">
        <f aca="false">IF(OR($B188="",V188="",W188=""),"",IFERROR(IF(OR(INDEX(Matches!$I$2:$I$201,MATCH($A188&amp;"-10",Matches!$J$2:$J$201,0))="Void",INDEX(Matches!$G$2:$G$201,MATCH($A188&amp;"-10",Matches!$J$2:$J$201,0))="",INDEX(Matches!$H$2:$H$201,MATCH($A188&amp;"-10",Matches!$J$2:$J$201,0))=""),"",IF(AND($C188&lt;&gt;"",INDEX(Matches!$F$2:$F$201,MATCH($A188&amp;"-10",Matches!$J$2:$J$201,0))&lt;&gt;"",$C188&gt;=INDEX(Matches!$F$2:$F$201,MATCH($A188&amp;"-10",Matches!$J$2:$J$201,0))),"",IF(AND(V188=INDEX(Matches!$G$2:$G$201,MATCH($A188&amp;"-10",Matches!$J$2:$J$201,0)),W188=INDEX(Matches!$H$2:$H$201,MATCH($A188&amp;"-10",Matches!$J$2:$J$201,0))),5,IF(SIGN(V188-W188)&lt;&gt;SIGN(INDEX(Matches!$G$2:$G$201,MATCH($A188&amp;"-10",Matches!$J$2:$J$201,0))-INDEX(Matches!$H$2:$H$201,MATCH($A188&amp;"-10",Matches!$J$2:$J$201,0))),0,IF(V188-W188=INDEX(Matches!$G$2:$G$201,MATCH($A188&amp;"-10",Matches!$J$2:$J$201,0))-INDEX(Matches!$H$2:$H$201,MATCH($A188&amp;"-10",Matches!$J$2:$J$201,0)),3,2))))),""))</f>
        <v/>
      </c>
      <c r="AH188" s="13" t="str">
        <f aca="false">IF($B188="","",SUM(X188:AG188))</f>
        <v/>
      </c>
      <c r="AI188" s="12" t="str">
        <f aca="false">IF($B188="","",COUNTIF(X188:AG188,5))</f>
        <v/>
      </c>
      <c r="AJ188" s="12" t="str">
        <f aca="false">IF($B188="","",COUNTIF(X188:AG188,"&gt;=2"))</f>
        <v/>
      </c>
      <c r="AK188" s="12" t="str">
        <f aca="false">IF($B188="","",COUNT(X188:AG188))</f>
        <v/>
      </c>
    </row>
    <row r="189" customFormat="false" ht="15" hidden="false" customHeight="false" outlineLevel="0" collapsed="false">
      <c r="A189" s="7"/>
      <c r="B189" s="7"/>
      <c r="C189" s="11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12" t="str">
        <f aca="false">IF(OR($B189="",D189="",E189=""),"",IFERROR(IF(OR(INDEX(Matches!$I$2:$I$201,MATCH($A189&amp;"-1",Matches!$J$2:$J$201,0))="Void",INDEX(Matches!$G$2:$G$201,MATCH($A189&amp;"-1",Matches!$J$2:$J$201,0))="",INDEX(Matches!$H$2:$H$201,MATCH($A189&amp;"-1",Matches!$J$2:$J$201,0))=""),"",IF(AND($C189&lt;&gt;"",INDEX(Matches!$F$2:$F$201,MATCH($A189&amp;"-1",Matches!$J$2:$J$201,0))&lt;&gt;"",$C189&gt;=INDEX(Matches!$F$2:$F$201,MATCH($A189&amp;"-1",Matches!$J$2:$J$201,0))),"",IF(AND(D189=INDEX(Matches!$G$2:$G$201,MATCH($A189&amp;"-1",Matches!$J$2:$J$201,0)),E189=INDEX(Matches!$H$2:$H$201,MATCH($A189&amp;"-1",Matches!$J$2:$J$201,0))),5,IF(SIGN(D189-E189)&lt;&gt;SIGN(INDEX(Matches!$G$2:$G$201,MATCH($A189&amp;"-1",Matches!$J$2:$J$201,0))-INDEX(Matches!$H$2:$H$201,MATCH($A189&amp;"-1",Matches!$J$2:$J$201,0))),0,IF(D189-E189=INDEX(Matches!$G$2:$G$201,MATCH($A189&amp;"-1",Matches!$J$2:$J$201,0))-INDEX(Matches!$H$2:$H$201,MATCH($A189&amp;"-1",Matches!$J$2:$J$201,0)),3,2))))),""))</f>
        <v/>
      </c>
      <c r="Y189" s="12" t="str">
        <f aca="false">IF(OR($B189="",F189="",G189=""),"",IFERROR(IF(OR(INDEX(Matches!$I$2:$I$201,MATCH($A189&amp;"-2",Matches!$J$2:$J$201,0))="Void",INDEX(Matches!$G$2:$G$201,MATCH($A189&amp;"-2",Matches!$J$2:$J$201,0))="",INDEX(Matches!$H$2:$H$201,MATCH($A189&amp;"-2",Matches!$J$2:$J$201,0))=""),"",IF(AND($C189&lt;&gt;"",INDEX(Matches!$F$2:$F$201,MATCH($A189&amp;"-2",Matches!$J$2:$J$201,0))&lt;&gt;"",$C189&gt;=INDEX(Matches!$F$2:$F$201,MATCH($A189&amp;"-2",Matches!$J$2:$J$201,0))),"",IF(AND(F189=INDEX(Matches!$G$2:$G$201,MATCH($A189&amp;"-2",Matches!$J$2:$J$201,0)),G189=INDEX(Matches!$H$2:$H$201,MATCH($A189&amp;"-2",Matches!$J$2:$J$201,0))),5,IF(SIGN(F189-G189)&lt;&gt;SIGN(INDEX(Matches!$G$2:$G$201,MATCH($A189&amp;"-2",Matches!$J$2:$J$201,0))-INDEX(Matches!$H$2:$H$201,MATCH($A189&amp;"-2",Matches!$J$2:$J$201,0))),0,IF(F189-G189=INDEX(Matches!$G$2:$G$201,MATCH($A189&amp;"-2",Matches!$J$2:$J$201,0))-INDEX(Matches!$H$2:$H$201,MATCH($A189&amp;"-2",Matches!$J$2:$J$201,0)),3,2))))),""))</f>
        <v/>
      </c>
      <c r="Z189" s="12" t="str">
        <f aca="false">IF(OR($B189="",H189="",I189=""),"",IFERROR(IF(OR(INDEX(Matches!$I$2:$I$201,MATCH($A189&amp;"-3",Matches!$J$2:$J$201,0))="Void",INDEX(Matches!$G$2:$G$201,MATCH($A189&amp;"-3",Matches!$J$2:$J$201,0))="",INDEX(Matches!$H$2:$H$201,MATCH($A189&amp;"-3",Matches!$J$2:$J$201,0))=""),"",IF(AND($C189&lt;&gt;"",INDEX(Matches!$F$2:$F$201,MATCH($A189&amp;"-3",Matches!$J$2:$J$201,0))&lt;&gt;"",$C189&gt;=INDEX(Matches!$F$2:$F$201,MATCH($A189&amp;"-3",Matches!$J$2:$J$201,0))),"",IF(AND(H189=INDEX(Matches!$G$2:$G$201,MATCH($A189&amp;"-3",Matches!$J$2:$J$201,0)),I189=INDEX(Matches!$H$2:$H$201,MATCH($A189&amp;"-3",Matches!$J$2:$J$201,0))),5,IF(SIGN(H189-I189)&lt;&gt;SIGN(INDEX(Matches!$G$2:$G$201,MATCH($A189&amp;"-3",Matches!$J$2:$J$201,0))-INDEX(Matches!$H$2:$H$201,MATCH($A189&amp;"-3",Matches!$J$2:$J$201,0))),0,IF(H189-I189=INDEX(Matches!$G$2:$G$201,MATCH($A189&amp;"-3",Matches!$J$2:$J$201,0))-INDEX(Matches!$H$2:$H$201,MATCH($A189&amp;"-3",Matches!$J$2:$J$201,0)),3,2))))),""))</f>
        <v/>
      </c>
      <c r="AA189" s="12" t="str">
        <f aca="false">IF(OR($B189="",J189="",K189=""),"",IFERROR(IF(OR(INDEX(Matches!$I$2:$I$201,MATCH($A189&amp;"-4",Matches!$J$2:$J$201,0))="Void",INDEX(Matches!$G$2:$G$201,MATCH($A189&amp;"-4",Matches!$J$2:$J$201,0))="",INDEX(Matches!$H$2:$H$201,MATCH($A189&amp;"-4",Matches!$J$2:$J$201,0))=""),"",IF(AND($C189&lt;&gt;"",INDEX(Matches!$F$2:$F$201,MATCH($A189&amp;"-4",Matches!$J$2:$J$201,0))&lt;&gt;"",$C189&gt;=INDEX(Matches!$F$2:$F$201,MATCH($A189&amp;"-4",Matches!$J$2:$J$201,0))),"",IF(AND(J189=INDEX(Matches!$G$2:$G$201,MATCH($A189&amp;"-4",Matches!$J$2:$J$201,0)),K189=INDEX(Matches!$H$2:$H$201,MATCH($A189&amp;"-4",Matches!$J$2:$J$201,0))),5,IF(SIGN(J189-K189)&lt;&gt;SIGN(INDEX(Matches!$G$2:$G$201,MATCH($A189&amp;"-4",Matches!$J$2:$J$201,0))-INDEX(Matches!$H$2:$H$201,MATCH($A189&amp;"-4",Matches!$J$2:$J$201,0))),0,IF(J189-K189=INDEX(Matches!$G$2:$G$201,MATCH($A189&amp;"-4",Matches!$J$2:$J$201,0))-INDEX(Matches!$H$2:$H$201,MATCH($A189&amp;"-4",Matches!$J$2:$J$201,0)),3,2))))),""))</f>
        <v/>
      </c>
      <c r="AB189" s="12" t="str">
        <f aca="false">IF(OR($B189="",L189="",M189=""),"",IFERROR(IF(OR(INDEX(Matches!$I$2:$I$201,MATCH($A189&amp;"-5",Matches!$J$2:$J$201,0))="Void",INDEX(Matches!$G$2:$G$201,MATCH($A189&amp;"-5",Matches!$J$2:$J$201,0))="",INDEX(Matches!$H$2:$H$201,MATCH($A189&amp;"-5",Matches!$J$2:$J$201,0))=""),"",IF(AND($C189&lt;&gt;"",INDEX(Matches!$F$2:$F$201,MATCH($A189&amp;"-5",Matches!$J$2:$J$201,0))&lt;&gt;"",$C189&gt;=INDEX(Matches!$F$2:$F$201,MATCH($A189&amp;"-5",Matches!$J$2:$J$201,0))),"",IF(AND(L189=INDEX(Matches!$G$2:$G$201,MATCH($A189&amp;"-5",Matches!$J$2:$J$201,0)),M189=INDEX(Matches!$H$2:$H$201,MATCH($A189&amp;"-5",Matches!$J$2:$J$201,0))),5,IF(SIGN(L189-M189)&lt;&gt;SIGN(INDEX(Matches!$G$2:$G$201,MATCH($A189&amp;"-5",Matches!$J$2:$J$201,0))-INDEX(Matches!$H$2:$H$201,MATCH($A189&amp;"-5",Matches!$J$2:$J$201,0))),0,IF(L189-M189=INDEX(Matches!$G$2:$G$201,MATCH($A189&amp;"-5",Matches!$J$2:$J$201,0))-INDEX(Matches!$H$2:$H$201,MATCH($A189&amp;"-5",Matches!$J$2:$J$201,0)),3,2))))),""))</f>
        <v/>
      </c>
      <c r="AC189" s="12" t="str">
        <f aca="false">IF(OR($B189="",N189="",O189=""),"",IFERROR(IF(OR(INDEX(Matches!$I$2:$I$201,MATCH($A189&amp;"-6",Matches!$J$2:$J$201,0))="Void",INDEX(Matches!$G$2:$G$201,MATCH($A189&amp;"-6",Matches!$J$2:$J$201,0))="",INDEX(Matches!$H$2:$H$201,MATCH($A189&amp;"-6",Matches!$J$2:$J$201,0))=""),"",IF(AND($C189&lt;&gt;"",INDEX(Matches!$F$2:$F$201,MATCH($A189&amp;"-6",Matches!$J$2:$J$201,0))&lt;&gt;"",$C189&gt;=INDEX(Matches!$F$2:$F$201,MATCH($A189&amp;"-6",Matches!$J$2:$J$201,0))),"",IF(AND(N189=INDEX(Matches!$G$2:$G$201,MATCH($A189&amp;"-6",Matches!$J$2:$J$201,0)),O189=INDEX(Matches!$H$2:$H$201,MATCH($A189&amp;"-6",Matches!$J$2:$J$201,0))),5,IF(SIGN(N189-O189)&lt;&gt;SIGN(INDEX(Matches!$G$2:$G$201,MATCH($A189&amp;"-6",Matches!$J$2:$J$201,0))-INDEX(Matches!$H$2:$H$201,MATCH($A189&amp;"-6",Matches!$J$2:$J$201,0))),0,IF(N189-O189=INDEX(Matches!$G$2:$G$201,MATCH($A189&amp;"-6",Matches!$J$2:$J$201,0))-INDEX(Matches!$H$2:$H$201,MATCH($A189&amp;"-6",Matches!$J$2:$J$201,0)),3,2))))),""))</f>
        <v/>
      </c>
      <c r="AD189" s="12" t="str">
        <f aca="false">IF(OR($B189="",P189="",Q189=""),"",IFERROR(IF(OR(INDEX(Matches!$I$2:$I$201,MATCH($A189&amp;"-7",Matches!$J$2:$J$201,0))="Void",INDEX(Matches!$G$2:$G$201,MATCH($A189&amp;"-7",Matches!$J$2:$J$201,0))="",INDEX(Matches!$H$2:$H$201,MATCH($A189&amp;"-7",Matches!$J$2:$J$201,0))=""),"",IF(AND($C189&lt;&gt;"",INDEX(Matches!$F$2:$F$201,MATCH($A189&amp;"-7",Matches!$J$2:$J$201,0))&lt;&gt;"",$C189&gt;=INDEX(Matches!$F$2:$F$201,MATCH($A189&amp;"-7",Matches!$J$2:$J$201,0))),"",IF(AND(P189=INDEX(Matches!$G$2:$G$201,MATCH($A189&amp;"-7",Matches!$J$2:$J$201,0)),Q189=INDEX(Matches!$H$2:$H$201,MATCH($A189&amp;"-7",Matches!$J$2:$J$201,0))),5,IF(SIGN(P189-Q189)&lt;&gt;SIGN(INDEX(Matches!$G$2:$G$201,MATCH($A189&amp;"-7",Matches!$J$2:$J$201,0))-INDEX(Matches!$H$2:$H$201,MATCH($A189&amp;"-7",Matches!$J$2:$J$201,0))),0,IF(P189-Q189=INDEX(Matches!$G$2:$G$201,MATCH($A189&amp;"-7",Matches!$J$2:$J$201,0))-INDEX(Matches!$H$2:$H$201,MATCH($A189&amp;"-7",Matches!$J$2:$J$201,0)),3,2))))),""))</f>
        <v/>
      </c>
      <c r="AE189" s="12" t="str">
        <f aca="false">IF(OR($B189="",R189="",S189=""),"",IFERROR(IF(OR(INDEX(Matches!$I$2:$I$201,MATCH($A189&amp;"-8",Matches!$J$2:$J$201,0))="Void",INDEX(Matches!$G$2:$G$201,MATCH($A189&amp;"-8",Matches!$J$2:$J$201,0))="",INDEX(Matches!$H$2:$H$201,MATCH($A189&amp;"-8",Matches!$J$2:$J$201,0))=""),"",IF(AND($C189&lt;&gt;"",INDEX(Matches!$F$2:$F$201,MATCH($A189&amp;"-8",Matches!$J$2:$J$201,0))&lt;&gt;"",$C189&gt;=INDEX(Matches!$F$2:$F$201,MATCH($A189&amp;"-8",Matches!$J$2:$J$201,0))),"",IF(AND(R189=INDEX(Matches!$G$2:$G$201,MATCH($A189&amp;"-8",Matches!$J$2:$J$201,0)),S189=INDEX(Matches!$H$2:$H$201,MATCH($A189&amp;"-8",Matches!$J$2:$J$201,0))),5,IF(SIGN(R189-S189)&lt;&gt;SIGN(INDEX(Matches!$G$2:$G$201,MATCH($A189&amp;"-8",Matches!$J$2:$J$201,0))-INDEX(Matches!$H$2:$H$201,MATCH($A189&amp;"-8",Matches!$J$2:$J$201,0))),0,IF(R189-S189=INDEX(Matches!$G$2:$G$201,MATCH($A189&amp;"-8",Matches!$J$2:$J$201,0))-INDEX(Matches!$H$2:$H$201,MATCH($A189&amp;"-8",Matches!$J$2:$J$201,0)),3,2))))),""))</f>
        <v/>
      </c>
      <c r="AF189" s="12" t="str">
        <f aca="false">IF(OR($B189="",T189="",U189=""),"",IFERROR(IF(OR(INDEX(Matches!$I$2:$I$201,MATCH($A189&amp;"-9",Matches!$J$2:$J$201,0))="Void",INDEX(Matches!$G$2:$G$201,MATCH($A189&amp;"-9",Matches!$J$2:$J$201,0))="",INDEX(Matches!$H$2:$H$201,MATCH($A189&amp;"-9",Matches!$J$2:$J$201,0))=""),"",IF(AND($C189&lt;&gt;"",INDEX(Matches!$F$2:$F$201,MATCH($A189&amp;"-9",Matches!$J$2:$J$201,0))&lt;&gt;"",$C189&gt;=INDEX(Matches!$F$2:$F$201,MATCH($A189&amp;"-9",Matches!$J$2:$J$201,0))),"",IF(AND(T189=INDEX(Matches!$G$2:$G$201,MATCH($A189&amp;"-9",Matches!$J$2:$J$201,0)),U189=INDEX(Matches!$H$2:$H$201,MATCH($A189&amp;"-9",Matches!$J$2:$J$201,0))),5,IF(SIGN(T189-U189)&lt;&gt;SIGN(INDEX(Matches!$G$2:$G$201,MATCH($A189&amp;"-9",Matches!$J$2:$J$201,0))-INDEX(Matches!$H$2:$H$201,MATCH($A189&amp;"-9",Matches!$J$2:$J$201,0))),0,IF(T189-U189=INDEX(Matches!$G$2:$G$201,MATCH($A189&amp;"-9",Matches!$J$2:$J$201,0))-INDEX(Matches!$H$2:$H$201,MATCH($A189&amp;"-9",Matches!$J$2:$J$201,0)),3,2))))),""))</f>
        <v/>
      </c>
      <c r="AG189" s="12" t="str">
        <f aca="false">IF(OR($B189="",V189="",W189=""),"",IFERROR(IF(OR(INDEX(Matches!$I$2:$I$201,MATCH($A189&amp;"-10",Matches!$J$2:$J$201,0))="Void",INDEX(Matches!$G$2:$G$201,MATCH($A189&amp;"-10",Matches!$J$2:$J$201,0))="",INDEX(Matches!$H$2:$H$201,MATCH($A189&amp;"-10",Matches!$J$2:$J$201,0))=""),"",IF(AND($C189&lt;&gt;"",INDEX(Matches!$F$2:$F$201,MATCH($A189&amp;"-10",Matches!$J$2:$J$201,0))&lt;&gt;"",$C189&gt;=INDEX(Matches!$F$2:$F$201,MATCH($A189&amp;"-10",Matches!$J$2:$J$201,0))),"",IF(AND(V189=INDEX(Matches!$G$2:$G$201,MATCH($A189&amp;"-10",Matches!$J$2:$J$201,0)),W189=INDEX(Matches!$H$2:$H$201,MATCH($A189&amp;"-10",Matches!$J$2:$J$201,0))),5,IF(SIGN(V189-W189)&lt;&gt;SIGN(INDEX(Matches!$G$2:$G$201,MATCH($A189&amp;"-10",Matches!$J$2:$J$201,0))-INDEX(Matches!$H$2:$H$201,MATCH($A189&amp;"-10",Matches!$J$2:$J$201,0))),0,IF(V189-W189=INDEX(Matches!$G$2:$G$201,MATCH($A189&amp;"-10",Matches!$J$2:$J$201,0))-INDEX(Matches!$H$2:$H$201,MATCH($A189&amp;"-10",Matches!$J$2:$J$201,0)),3,2))))),""))</f>
        <v/>
      </c>
      <c r="AH189" s="13" t="str">
        <f aca="false">IF($B189="","",SUM(X189:AG189))</f>
        <v/>
      </c>
      <c r="AI189" s="12" t="str">
        <f aca="false">IF($B189="","",COUNTIF(X189:AG189,5))</f>
        <v/>
      </c>
      <c r="AJ189" s="12" t="str">
        <f aca="false">IF($B189="","",COUNTIF(X189:AG189,"&gt;=2"))</f>
        <v/>
      </c>
      <c r="AK189" s="12" t="str">
        <f aca="false">IF($B189="","",COUNT(X189:AG189))</f>
        <v/>
      </c>
    </row>
    <row r="190" customFormat="false" ht="15" hidden="false" customHeight="false" outlineLevel="0" collapsed="false">
      <c r="A190" s="7"/>
      <c r="B190" s="7"/>
      <c r="C190" s="11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12" t="str">
        <f aca="false">IF(OR($B190="",D190="",E190=""),"",IFERROR(IF(OR(INDEX(Matches!$I$2:$I$201,MATCH($A190&amp;"-1",Matches!$J$2:$J$201,0))="Void",INDEX(Matches!$G$2:$G$201,MATCH($A190&amp;"-1",Matches!$J$2:$J$201,0))="",INDEX(Matches!$H$2:$H$201,MATCH($A190&amp;"-1",Matches!$J$2:$J$201,0))=""),"",IF(AND($C190&lt;&gt;"",INDEX(Matches!$F$2:$F$201,MATCH($A190&amp;"-1",Matches!$J$2:$J$201,0))&lt;&gt;"",$C190&gt;=INDEX(Matches!$F$2:$F$201,MATCH($A190&amp;"-1",Matches!$J$2:$J$201,0))),"",IF(AND(D190=INDEX(Matches!$G$2:$G$201,MATCH($A190&amp;"-1",Matches!$J$2:$J$201,0)),E190=INDEX(Matches!$H$2:$H$201,MATCH($A190&amp;"-1",Matches!$J$2:$J$201,0))),5,IF(SIGN(D190-E190)&lt;&gt;SIGN(INDEX(Matches!$G$2:$G$201,MATCH($A190&amp;"-1",Matches!$J$2:$J$201,0))-INDEX(Matches!$H$2:$H$201,MATCH($A190&amp;"-1",Matches!$J$2:$J$201,0))),0,IF(D190-E190=INDEX(Matches!$G$2:$G$201,MATCH($A190&amp;"-1",Matches!$J$2:$J$201,0))-INDEX(Matches!$H$2:$H$201,MATCH($A190&amp;"-1",Matches!$J$2:$J$201,0)),3,2))))),""))</f>
        <v/>
      </c>
      <c r="Y190" s="12" t="str">
        <f aca="false">IF(OR($B190="",F190="",G190=""),"",IFERROR(IF(OR(INDEX(Matches!$I$2:$I$201,MATCH($A190&amp;"-2",Matches!$J$2:$J$201,0))="Void",INDEX(Matches!$G$2:$G$201,MATCH($A190&amp;"-2",Matches!$J$2:$J$201,0))="",INDEX(Matches!$H$2:$H$201,MATCH($A190&amp;"-2",Matches!$J$2:$J$201,0))=""),"",IF(AND($C190&lt;&gt;"",INDEX(Matches!$F$2:$F$201,MATCH($A190&amp;"-2",Matches!$J$2:$J$201,0))&lt;&gt;"",$C190&gt;=INDEX(Matches!$F$2:$F$201,MATCH($A190&amp;"-2",Matches!$J$2:$J$201,0))),"",IF(AND(F190=INDEX(Matches!$G$2:$G$201,MATCH($A190&amp;"-2",Matches!$J$2:$J$201,0)),G190=INDEX(Matches!$H$2:$H$201,MATCH($A190&amp;"-2",Matches!$J$2:$J$201,0))),5,IF(SIGN(F190-G190)&lt;&gt;SIGN(INDEX(Matches!$G$2:$G$201,MATCH($A190&amp;"-2",Matches!$J$2:$J$201,0))-INDEX(Matches!$H$2:$H$201,MATCH($A190&amp;"-2",Matches!$J$2:$J$201,0))),0,IF(F190-G190=INDEX(Matches!$G$2:$G$201,MATCH($A190&amp;"-2",Matches!$J$2:$J$201,0))-INDEX(Matches!$H$2:$H$201,MATCH($A190&amp;"-2",Matches!$J$2:$J$201,0)),3,2))))),""))</f>
        <v/>
      </c>
      <c r="Z190" s="12" t="str">
        <f aca="false">IF(OR($B190="",H190="",I190=""),"",IFERROR(IF(OR(INDEX(Matches!$I$2:$I$201,MATCH($A190&amp;"-3",Matches!$J$2:$J$201,0))="Void",INDEX(Matches!$G$2:$G$201,MATCH($A190&amp;"-3",Matches!$J$2:$J$201,0))="",INDEX(Matches!$H$2:$H$201,MATCH($A190&amp;"-3",Matches!$J$2:$J$201,0))=""),"",IF(AND($C190&lt;&gt;"",INDEX(Matches!$F$2:$F$201,MATCH($A190&amp;"-3",Matches!$J$2:$J$201,0))&lt;&gt;"",$C190&gt;=INDEX(Matches!$F$2:$F$201,MATCH($A190&amp;"-3",Matches!$J$2:$J$201,0))),"",IF(AND(H190=INDEX(Matches!$G$2:$G$201,MATCH($A190&amp;"-3",Matches!$J$2:$J$201,0)),I190=INDEX(Matches!$H$2:$H$201,MATCH($A190&amp;"-3",Matches!$J$2:$J$201,0))),5,IF(SIGN(H190-I190)&lt;&gt;SIGN(INDEX(Matches!$G$2:$G$201,MATCH($A190&amp;"-3",Matches!$J$2:$J$201,0))-INDEX(Matches!$H$2:$H$201,MATCH($A190&amp;"-3",Matches!$J$2:$J$201,0))),0,IF(H190-I190=INDEX(Matches!$G$2:$G$201,MATCH($A190&amp;"-3",Matches!$J$2:$J$201,0))-INDEX(Matches!$H$2:$H$201,MATCH($A190&amp;"-3",Matches!$J$2:$J$201,0)),3,2))))),""))</f>
        <v/>
      </c>
      <c r="AA190" s="12" t="str">
        <f aca="false">IF(OR($B190="",J190="",K190=""),"",IFERROR(IF(OR(INDEX(Matches!$I$2:$I$201,MATCH($A190&amp;"-4",Matches!$J$2:$J$201,0))="Void",INDEX(Matches!$G$2:$G$201,MATCH($A190&amp;"-4",Matches!$J$2:$J$201,0))="",INDEX(Matches!$H$2:$H$201,MATCH($A190&amp;"-4",Matches!$J$2:$J$201,0))=""),"",IF(AND($C190&lt;&gt;"",INDEX(Matches!$F$2:$F$201,MATCH($A190&amp;"-4",Matches!$J$2:$J$201,0))&lt;&gt;"",$C190&gt;=INDEX(Matches!$F$2:$F$201,MATCH($A190&amp;"-4",Matches!$J$2:$J$201,0))),"",IF(AND(J190=INDEX(Matches!$G$2:$G$201,MATCH($A190&amp;"-4",Matches!$J$2:$J$201,0)),K190=INDEX(Matches!$H$2:$H$201,MATCH($A190&amp;"-4",Matches!$J$2:$J$201,0))),5,IF(SIGN(J190-K190)&lt;&gt;SIGN(INDEX(Matches!$G$2:$G$201,MATCH($A190&amp;"-4",Matches!$J$2:$J$201,0))-INDEX(Matches!$H$2:$H$201,MATCH($A190&amp;"-4",Matches!$J$2:$J$201,0))),0,IF(J190-K190=INDEX(Matches!$G$2:$G$201,MATCH($A190&amp;"-4",Matches!$J$2:$J$201,0))-INDEX(Matches!$H$2:$H$201,MATCH($A190&amp;"-4",Matches!$J$2:$J$201,0)),3,2))))),""))</f>
        <v/>
      </c>
      <c r="AB190" s="12" t="str">
        <f aca="false">IF(OR($B190="",L190="",M190=""),"",IFERROR(IF(OR(INDEX(Matches!$I$2:$I$201,MATCH($A190&amp;"-5",Matches!$J$2:$J$201,0))="Void",INDEX(Matches!$G$2:$G$201,MATCH($A190&amp;"-5",Matches!$J$2:$J$201,0))="",INDEX(Matches!$H$2:$H$201,MATCH($A190&amp;"-5",Matches!$J$2:$J$201,0))=""),"",IF(AND($C190&lt;&gt;"",INDEX(Matches!$F$2:$F$201,MATCH($A190&amp;"-5",Matches!$J$2:$J$201,0))&lt;&gt;"",$C190&gt;=INDEX(Matches!$F$2:$F$201,MATCH($A190&amp;"-5",Matches!$J$2:$J$201,0))),"",IF(AND(L190=INDEX(Matches!$G$2:$G$201,MATCH($A190&amp;"-5",Matches!$J$2:$J$201,0)),M190=INDEX(Matches!$H$2:$H$201,MATCH($A190&amp;"-5",Matches!$J$2:$J$201,0))),5,IF(SIGN(L190-M190)&lt;&gt;SIGN(INDEX(Matches!$G$2:$G$201,MATCH($A190&amp;"-5",Matches!$J$2:$J$201,0))-INDEX(Matches!$H$2:$H$201,MATCH($A190&amp;"-5",Matches!$J$2:$J$201,0))),0,IF(L190-M190=INDEX(Matches!$G$2:$G$201,MATCH($A190&amp;"-5",Matches!$J$2:$J$201,0))-INDEX(Matches!$H$2:$H$201,MATCH($A190&amp;"-5",Matches!$J$2:$J$201,0)),3,2))))),""))</f>
        <v/>
      </c>
      <c r="AC190" s="12" t="str">
        <f aca="false">IF(OR($B190="",N190="",O190=""),"",IFERROR(IF(OR(INDEX(Matches!$I$2:$I$201,MATCH($A190&amp;"-6",Matches!$J$2:$J$201,0))="Void",INDEX(Matches!$G$2:$G$201,MATCH($A190&amp;"-6",Matches!$J$2:$J$201,0))="",INDEX(Matches!$H$2:$H$201,MATCH($A190&amp;"-6",Matches!$J$2:$J$201,0))=""),"",IF(AND($C190&lt;&gt;"",INDEX(Matches!$F$2:$F$201,MATCH($A190&amp;"-6",Matches!$J$2:$J$201,0))&lt;&gt;"",$C190&gt;=INDEX(Matches!$F$2:$F$201,MATCH($A190&amp;"-6",Matches!$J$2:$J$201,0))),"",IF(AND(N190=INDEX(Matches!$G$2:$G$201,MATCH($A190&amp;"-6",Matches!$J$2:$J$201,0)),O190=INDEX(Matches!$H$2:$H$201,MATCH($A190&amp;"-6",Matches!$J$2:$J$201,0))),5,IF(SIGN(N190-O190)&lt;&gt;SIGN(INDEX(Matches!$G$2:$G$201,MATCH($A190&amp;"-6",Matches!$J$2:$J$201,0))-INDEX(Matches!$H$2:$H$201,MATCH($A190&amp;"-6",Matches!$J$2:$J$201,0))),0,IF(N190-O190=INDEX(Matches!$G$2:$G$201,MATCH($A190&amp;"-6",Matches!$J$2:$J$201,0))-INDEX(Matches!$H$2:$H$201,MATCH($A190&amp;"-6",Matches!$J$2:$J$201,0)),3,2))))),""))</f>
        <v/>
      </c>
      <c r="AD190" s="12" t="str">
        <f aca="false">IF(OR($B190="",P190="",Q190=""),"",IFERROR(IF(OR(INDEX(Matches!$I$2:$I$201,MATCH($A190&amp;"-7",Matches!$J$2:$J$201,0))="Void",INDEX(Matches!$G$2:$G$201,MATCH($A190&amp;"-7",Matches!$J$2:$J$201,0))="",INDEX(Matches!$H$2:$H$201,MATCH($A190&amp;"-7",Matches!$J$2:$J$201,0))=""),"",IF(AND($C190&lt;&gt;"",INDEX(Matches!$F$2:$F$201,MATCH($A190&amp;"-7",Matches!$J$2:$J$201,0))&lt;&gt;"",$C190&gt;=INDEX(Matches!$F$2:$F$201,MATCH($A190&amp;"-7",Matches!$J$2:$J$201,0))),"",IF(AND(P190=INDEX(Matches!$G$2:$G$201,MATCH($A190&amp;"-7",Matches!$J$2:$J$201,0)),Q190=INDEX(Matches!$H$2:$H$201,MATCH($A190&amp;"-7",Matches!$J$2:$J$201,0))),5,IF(SIGN(P190-Q190)&lt;&gt;SIGN(INDEX(Matches!$G$2:$G$201,MATCH($A190&amp;"-7",Matches!$J$2:$J$201,0))-INDEX(Matches!$H$2:$H$201,MATCH($A190&amp;"-7",Matches!$J$2:$J$201,0))),0,IF(P190-Q190=INDEX(Matches!$G$2:$G$201,MATCH($A190&amp;"-7",Matches!$J$2:$J$201,0))-INDEX(Matches!$H$2:$H$201,MATCH($A190&amp;"-7",Matches!$J$2:$J$201,0)),3,2))))),""))</f>
        <v/>
      </c>
      <c r="AE190" s="12" t="str">
        <f aca="false">IF(OR($B190="",R190="",S190=""),"",IFERROR(IF(OR(INDEX(Matches!$I$2:$I$201,MATCH($A190&amp;"-8",Matches!$J$2:$J$201,0))="Void",INDEX(Matches!$G$2:$G$201,MATCH($A190&amp;"-8",Matches!$J$2:$J$201,0))="",INDEX(Matches!$H$2:$H$201,MATCH($A190&amp;"-8",Matches!$J$2:$J$201,0))=""),"",IF(AND($C190&lt;&gt;"",INDEX(Matches!$F$2:$F$201,MATCH($A190&amp;"-8",Matches!$J$2:$J$201,0))&lt;&gt;"",$C190&gt;=INDEX(Matches!$F$2:$F$201,MATCH($A190&amp;"-8",Matches!$J$2:$J$201,0))),"",IF(AND(R190=INDEX(Matches!$G$2:$G$201,MATCH($A190&amp;"-8",Matches!$J$2:$J$201,0)),S190=INDEX(Matches!$H$2:$H$201,MATCH($A190&amp;"-8",Matches!$J$2:$J$201,0))),5,IF(SIGN(R190-S190)&lt;&gt;SIGN(INDEX(Matches!$G$2:$G$201,MATCH($A190&amp;"-8",Matches!$J$2:$J$201,0))-INDEX(Matches!$H$2:$H$201,MATCH($A190&amp;"-8",Matches!$J$2:$J$201,0))),0,IF(R190-S190=INDEX(Matches!$G$2:$G$201,MATCH($A190&amp;"-8",Matches!$J$2:$J$201,0))-INDEX(Matches!$H$2:$H$201,MATCH($A190&amp;"-8",Matches!$J$2:$J$201,0)),3,2))))),""))</f>
        <v/>
      </c>
      <c r="AF190" s="12" t="str">
        <f aca="false">IF(OR($B190="",T190="",U190=""),"",IFERROR(IF(OR(INDEX(Matches!$I$2:$I$201,MATCH($A190&amp;"-9",Matches!$J$2:$J$201,0))="Void",INDEX(Matches!$G$2:$G$201,MATCH($A190&amp;"-9",Matches!$J$2:$J$201,0))="",INDEX(Matches!$H$2:$H$201,MATCH($A190&amp;"-9",Matches!$J$2:$J$201,0))=""),"",IF(AND($C190&lt;&gt;"",INDEX(Matches!$F$2:$F$201,MATCH($A190&amp;"-9",Matches!$J$2:$J$201,0))&lt;&gt;"",$C190&gt;=INDEX(Matches!$F$2:$F$201,MATCH($A190&amp;"-9",Matches!$J$2:$J$201,0))),"",IF(AND(T190=INDEX(Matches!$G$2:$G$201,MATCH($A190&amp;"-9",Matches!$J$2:$J$201,0)),U190=INDEX(Matches!$H$2:$H$201,MATCH($A190&amp;"-9",Matches!$J$2:$J$201,0))),5,IF(SIGN(T190-U190)&lt;&gt;SIGN(INDEX(Matches!$G$2:$G$201,MATCH($A190&amp;"-9",Matches!$J$2:$J$201,0))-INDEX(Matches!$H$2:$H$201,MATCH($A190&amp;"-9",Matches!$J$2:$J$201,0))),0,IF(T190-U190=INDEX(Matches!$G$2:$G$201,MATCH($A190&amp;"-9",Matches!$J$2:$J$201,0))-INDEX(Matches!$H$2:$H$201,MATCH($A190&amp;"-9",Matches!$J$2:$J$201,0)),3,2))))),""))</f>
        <v/>
      </c>
      <c r="AG190" s="12" t="str">
        <f aca="false">IF(OR($B190="",V190="",W190=""),"",IFERROR(IF(OR(INDEX(Matches!$I$2:$I$201,MATCH($A190&amp;"-10",Matches!$J$2:$J$201,0))="Void",INDEX(Matches!$G$2:$G$201,MATCH($A190&amp;"-10",Matches!$J$2:$J$201,0))="",INDEX(Matches!$H$2:$H$201,MATCH($A190&amp;"-10",Matches!$J$2:$J$201,0))=""),"",IF(AND($C190&lt;&gt;"",INDEX(Matches!$F$2:$F$201,MATCH($A190&amp;"-10",Matches!$J$2:$J$201,0))&lt;&gt;"",$C190&gt;=INDEX(Matches!$F$2:$F$201,MATCH($A190&amp;"-10",Matches!$J$2:$J$201,0))),"",IF(AND(V190=INDEX(Matches!$G$2:$G$201,MATCH($A190&amp;"-10",Matches!$J$2:$J$201,0)),W190=INDEX(Matches!$H$2:$H$201,MATCH($A190&amp;"-10",Matches!$J$2:$J$201,0))),5,IF(SIGN(V190-W190)&lt;&gt;SIGN(INDEX(Matches!$G$2:$G$201,MATCH($A190&amp;"-10",Matches!$J$2:$J$201,0))-INDEX(Matches!$H$2:$H$201,MATCH($A190&amp;"-10",Matches!$J$2:$J$201,0))),0,IF(V190-W190=INDEX(Matches!$G$2:$G$201,MATCH($A190&amp;"-10",Matches!$J$2:$J$201,0))-INDEX(Matches!$H$2:$H$201,MATCH($A190&amp;"-10",Matches!$J$2:$J$201,0)),3,2))))),""))</f>
        <v/>
      </c>
      <c r="AH190" s="13" t="str">
        <f aca="false">IF($B190="","",SUM(X190:AG190))</f>
        <v/>
      </c>
      <c r="AI190" s="12" t="str">
        <f aca="false">IF($B190="","",COUNTIF(X190:AG190,5))</f>
        <v/>
      </c>
      <c r="AJ190" s="12" t="str">
        <f aca="false">IF($B190="","",COUNTIF(X190:AG190,"&gt;=2"))</f>
        <v/>
      </c>
      <c r="AK190" s="12" t="str">
        <f aca="false">IF($B190="","",COUNT(X190:AG190))</f>
        <v/>
      </c>
    </row>
    <row r="191" customFormat="false" ht="15" hidden="false" customHeight="false" outlineLevel="0" collapsed="false">
      <c r="A191" s="7"/>
      <c r="B191" s="7"/>
      <c r="C191" s="11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12" t="str">
        <f aca="false">IF(OR($B191="",D191="",E191=""),"",IFERROR(IF(OR(INDEX(Matches!$I$2:$I$201,MATCH($A191&amp;"-1",Matches!$J$2:$J$201,0))="Void",INDEX(Matches!$G$2:$G$201,MATCH($A191&amp;"-1",Matches!$J$2:$J$201,0))="",INDEX(Matches!$H$2:$H$201,MATCH($A191&amp;"-1",Matches!$J$2:$J$201,0))=""),"",IF(AND($C191&lt;&gt;"",INDEX(Matches!$F$2:$F$201,MATCH($A191&amp;"-1",Matches!$J$2:$J$201,0))&lt;&gt;"",$C191&gt;=INDEX(Matches!$F$2:$F$201,MATCH($A191&amp;"-1",Matches!$J$2:$J$201,0))),"",IF(AND(D191=INDEX(Matches!$G$2:$G$201,MATCH($A191&amp;"-1",Matches!$J$2:$J$201,0)),E191=INDEX(Matches!$H$2:$H$201,MATCH($A191&amp;"-1",Matches!$J$2:$J$201,0))),5,IF(SIGN(D191-E191)&lt;&gt;SIGN(INDEX(Matches!$G$2:$G$201,MATCH($A191&amp;"-1",Matches!$J$2:$J$201,0))-INDEX(Matches!$H$2:$H$201,MATCH($A191&amp;"-1",Matches!$J$2:$J$201,0))),0,IF(D191-E191=INDEX(Matches!$G$2:$G$201,MATCH($A191&amp;"-1",Matches!$J$2:$J$201,0))-INDEX(Matches!$H$2:$H$201,MATCH($A191&amp;"-1",Matches!$J$2:$J$201,0)),3,2))))),""))</f>
        <v/>
      </c>
      <c r="Y191" s="12" t="str">
        <f aca="false">IF(OR($B191="",F191="",G191=""),"",IFERROR(IF(OR(INDEX(Matches!$I$2:$I$201,MATCH($A191&amp;"-2",Matches!$J$2:$J$201,0))="Void",INDEX(Matches!$G$2:$G$201,MATCH($A191&amp;"-2",Matches!$J$2:$J$201,0))="",INDEX(Matches!$H$2:$H$201,MATCH($A191&amp;"-2",Matches!$J$2:$J$201,0))=""),"",IF(AND($C191&lt;&gt;"",INDEX(Matches!$F$2:$F$201,MATCH($A191&amp;"-2",Matches!$J$2:$J$201,0))&lt;&gt;"",$C191&gt;=INDEX(Matches!$F$2:$F$201,MATCH($A191&amp;"-2",Matches!$J$2:$J$201,0))),"",IF(AND(F191=INDEX(Matches!$G$2:$G$201,MATCH($A191&amp;"-2",Matches!$J$2:$J$201,0)),G191=INDEX(Matches!$H$2:$H$201,MATCH($A191&amp;"-2",Matches!$J$2:$J$201,0))),5,IF(SIGN(F191-G191)&lt;&gt;SIGN(INDEX(Matches!$G$2:$G$201,MATCH($A191&amp;"-2",Matches!$J$2:$J$201,0))-INDEX(Matches!$H$2:$H$201,MATCH($A191&amp;"-2",Matches!$J$2:$J$201,0))),0,IF(F191-G191=INDEX(Matches!$G$2:$G$201,MATCH($A191&amp;"-2",Matches!$J$2:$J$201,0))-INDEX(Matches!$H$2:$H$201,MATCH($A191&amp;"-2",Matches!$J$2:$J$201,0)),3,2))))),""))</f>
        <v/>
      </c>
      <c r="Z191" s="12" t="str">
        <f aca="false">IF(OR($B191="",H191="",I191=""),"",IFERROR(IF(OR(INDEX(Matches!$I$2:$I$201,MATCH($A191&amp;"-3",Matches!$J$2:$J$201,0))="Void",INDEX(Matches!$G$2:$G$201,MATCH($A191&amp;"-3",Matches!$J$2:$J$201,0))="",INDEX(Matches!$H$2:$H$201,MATCH($A191&amp;"-3",Matches!$J$2:$J$201,0))=""),"",IF(AND($C191&lt;&gt;"",INDEX(Matches!$F$2:$F$201,MATCH($A191&amp;"-3",Matches!$J$2:$J$201,0))&lt;&gt;"",$C191&gt;=INDEX(Matches!$F$2:$F$201,MATCH($A191&amp;"-3",Matches!$J$2:$J$201,0))),"",IF(AND(H191=INDEX(Matches!$G$2:$G$201,MATCH($A191&amp;"-3",Matches!$J$2:$J$201,0)),I191=INDEX(Matches!$H$2:$H$201,MATCH($A191&amp;"-3",Matches!$J$2:$J$201,0))),5,IF(SIGN(H191-I191)&lt;&gt;SIGN(INDEX(Matches!$G$2:$G$201,MATCH($A191&amp;"-3",Matches!$J$2:$J$201,0))-INDEX(Matches!$H$2:$H$201,MATCH($A191&amp;"-3",Matches!$J$2:$J$201,0))),0,IF(H191-I191=INDEX(Matches!$G$2:$G$201,MATCH($A191&amp;"-3",Matches!$J$2:$J$201,0))-INDEX(Matches!$H$2:$H$201,MATCH($A191&amp;"-3",Matches!$J$2:$J$201,0)),3,2))))),""))</f>
        <v/>
      </c>
      <c r="AA191" s="12" t="str">
        <f aca="false">IF(OR($B191="",J191="",K191=""),"",IFERROR(IF(OR(INDEX(Matches!$I$2:$I$201,MATCH($A191&amp;"-4",Matches!$J$2:$J$201,0))="Void",INDEX(Matches!$G$2:$G$201,MATCH($A191&amp;"-4",Matches!$J$2:$J$201,0))="",INDEX(Matches!$H$2:$H$201,MATCH($A191&amp;"-4",Matches!$J$2:$J$201,0))=""),"",IF(AND($C191&lt;&gt;"",INDEX(Matches!$F$2:$F$201,MATCH($A191&amp;"-4",Matches!$J$2:$J$201,0))&lt;&gt;"",$C191&gt;=INDEX(Matches!$F$2:$F$201,MATCH($A191&amp;"-4",Matches!$J$2:$J$201,0))),"",IF(AND(J191=INDEX(Matches!$G$2:$G$201,MATCH($A191&amp;"-4",Matches!$J$2:$J$201,0)),K191=INDEX(Matches!$H$2:$H$201,MATCH($A191&amp;"-4",Matches!$J$2:$J$201,0))),5,IF(SIGN(J191-K191)&lt;&gt;SIGN(INDEX(Matches!$G$2:$G$201,MATCH($A191&amp;"-4",Matches!$J$2:$J$201,0))-INDEX(Matches!$H$2:$H$201,MATCH($A191&amp;"-4",Matches!$J$2:$J$201,0))),0,IF(J191-K191=INDEX(Matches!$G$2:$G$201,MATCH($A191&amp;"-4",Matches!$J$2:$J$201,0))-INDEX(Matches!$H$2:$H$201,MATCH($A191&amp;"-4",Matches!$J$2:$J$201,0)),3,2))))),""))</f>
        <v/>
      </c>
      <c r="AB191" s="12" t="str">
        <f aca="false">IF(OR($B191="",L191="",M191=""),"",IFERROR(IF(OR(INDEX(Matches!$I$2:$I$201,MATCH($A191&amp;"-5",Matches!$J$2:$J$201,0))="Void",INDEX(Matches!$G$2:$G$201,MATCH($A191&amp;"-5",Matches!$J$2:$J$201,0))="",INDEX(Matches!$H$2:$H$201,MATCH($A191&amp;"-5",Matches!$J$2:$J$201,0))=""),"",IF(AND($C191&lt;&gt;"",INDEX(Matches!$F$2:$F$201,MATCH($A191&amp;"-5",Matches!$J$2:$J$201,0))&lt;&gt;"",$C191&gt;=INDEX(Matches!$F$2:$F$201,MATCH($A191&amp;"-5",Matches!$J$2:$J$201,0))),"",IF(AND(L191=INDEX(Matches!$G$2:$G$201,MATCH($A191&amp;"-5",Matches!$J$2:$J$201,0)),M191=INDEX(Matches!$H$2:$H$201,MATCH($A191&amp;"-5",Matches!$J$2:$J$201,0))),5,IF(SIGN(L191-M191)&lt;&gt;SIGN(INDEX(Matches!$G$2:$G$201,MATCH($A191&amp;"-5",Matches!$J$2:$J$201,0))-INDEX(Matches!$H$2:$H$201,MATCH($A191&amp;"-5",Matches!$J$2:$J$201,0))),0,IF(L191-M191=INDEX(Matches!$G$2:$G$201,MATCH($A191&amp;"-5",Matches!$J$2:$J$201,0))-INDEX(Matches!$H$2:$H$201,MATCH($A191&amp;"-5",Matches!$J$2:$J$201,0)),3,2))))),""))</f>
        <v/>
      </c>
      <c r="AC191" s="12" t="str">
        <f aca="false">IF(OR($B191="",N191="",O191=""),"",IFERROR(IF(OR(INDEX(Matches!$I$2:$I$201,MATCH($A191&amp;"-6",Matches!$J$2:$J$201,0))="Void",INDEX(Matches!$G$2:$G$201,MATCH($A191&amp;"-6",Matches!$J$2:$J$201,0))="",INDEX(Matches!$H$2:$H$201,MATCH($A191&amp;"-6",Matches!$J$2:$J$201,0))=""),"",IF(AND($C191&lt;&gt;"",INDEX(Matches!$F$2:$F$201,MATCH($A191&amp;"-6",Matches!$J$2:$J$201,0))&lt;&gt;"",$C191&gt;=INDEX(Matches!$F$2:$F$201,MATCH($A191&amp;"-6",Matches!$J$2:$J$201,0))),"",IF(AND(N191=INDEX(Matches!$G$2:$G$201,MATCH($A191&amp;"-6",Matches!$J$2:$J$201,0)),O191=INDEX(Matches!$H$2:$H$201,MATCH($A191&amp;"-6",Matches!$J$2:$J$201,0))),5,IF(SIGN(N191-O191)&lt;&gt;SIGN(INDEX(Matches!$G$2:$G$201,MATCH($A191&amp;"-6",Matches!$J$2:$J$201,0))-INDEX(Matches!$H$2:$H$201,MATCH($A191&amp;"-6",Matches!$J$2:$J$201,0))),0,IF(N191-O191=INDEX(Matches!$G$2:$G$201,MATCH($A191&amp;"-6",Matches!$J$2:$J$201,0))-INDEX(Matches!$H$2:$H$201,MATCH($A191&amp;"-6",Matches!$J$2:$J$201,0)),3,2))))),""))</f>
        <v/>
      </c>
      <c r="AD191" s="12" t="str">
        <f aca="false">IF(OR($B191="",P191="",Q191=""),"",IFERROR(IF(OR(INDEX(Matches!$I$2:$I$201,MATCH($A191&amp;"-7",Matches!$J$2:$J$201,0))="Void",INDEX(Matches!$G$2:$G$201,MATCH($A191&amp;"-7",Matches!$J$2:$J$201,0))="",INDEX(Matches!$H$2:$H$201,MATCH($A191&amp;"-7",Matches!$J$2:$J$201,0))=""),"",IF(AND($C191&lt;&gt;"",INDEX(Matches!$F$2:$F$201,MATCH($A191&amp;"-7",Matches!$J$2:$J$201,0))&lt;&gt;"",$C191&gt;=INDEX(Matches!$F$2:$F$201,MATCH($A191&amp;"-7",Matches!$J$2:$J$201,0))),"",IF(AND(P191=INDEX(Matches!$G$2:$G$201,MATCH($A191&amp;"-7",Matches!$J$2:$J$201,0)),Q191=INDEX(Matches!$H$2:$H$201,MATCH($A191&amp;"-7",Matches!$J$2:$J$201,0))),5,IF(SIGN(P191-Q191)&lt;&gt;SIGN(INDEX(Matches!$G$2:$G$201,MATCH($A191&amp;"-7",Matches!$J$2:$J$201,0))-INDEX(Matches!$H$2:$H$201,MATCH($A191&amp;"-7",Matches!$J$2:$J$201,0))),0,IF(P191-Q191=INDEX(Matches!$G$2:$G$201,MATCH($A191&amp;"-7",Matches!$J$2:$J$201,0))-INDEX(Matches!$H$2:$H$201,MATCH($A191&amp;"-7",Matches!$J$2:$J$201,0)),3,2))))),""))</f>
        <v/>
      </c>
      <c r="AE191" s="12" t="str">
        <f aca="false">IF(OR($B191="",R191="",S191=""),"",IFERROR(IF(OR(INDEX(Matches!$I$2:$I$201,MATCH($A191&amp;"-8",Matches!$J$2:$J$201,0))="Void",INDEX(Matches!$G$2:$G$201,MATCH($A191&amp;"-8",Matches!$J$2:$J$201,0))="",INDEX(Matches!$H$2:$H$201,MATCH($A191&amp;"-8",Matches!$J$2:$J$201,0))=""),"",IF(AND($C191&lt;&gt;"",INDEX(Matches!$F$2:$F$201,MATCH($A191&amp;"-8",Matches!$J$2:$J$201,0))&lt;&gt;"",$C191&gt;=INDEX(Matches!$F$2:$F$201,MATCH($A191&amp;"-8",Matches!$J$2:$J$201,0))),"",IF(AND(R191=INDEX(Matches!$G$2:$G$201,MATCH($A191&amp;"-8",Matches!$J$2:$J$201,0)),S191=INDEX(Matches!$H$2:$H$201,MATCH($A191&amp;"-8",Matches!$J$2:$J$201,0))),5,IF(SIGN(R191-S191)&lt;&gt;SIGN(INDEX(Matches!$G$2:$G$201,MATCH($A191&amp;"-8",Matches!$J$2:$J$201,0))-INDEX(Matches!$H$2:$H$201,MATCH($A191&amp;"-8",Matches!$J$2:$J$201,0))),0,IF(R191-S191=INDEX(Matches!$G$2:$G$201,MATCH($A191&amp;"-8",Matches!$J$2:$J$201,0))-INDEX(Matches!$H$2:$H$201,MATCH($A191&amp;"-8",Matches!$J$2:$J$201,0)),3,2))))),""))</f>
        <v/>
      </c>
      <c r="AF191" s="12" t="str">
        <f aca="false">IF(OR($B191="",T191="",U191=""),"",IFERROR(IF(OR(INDEX(Matches!$I$2:$I$201,MATCH($A191&amp;"-9",Matches!$J$2:$J$201,0))="Void",INDEX(Matches!$G$2:$G$201,MATCH($A191&amp;"-9",Matches!$J$2:$J$201,0))="",INDEX(Matches!$H$2:$H$201,MATCH($A191&amp;"-9",Matches!$J$2:$J$201,0))=""),"",IF(AND($C191&lt;&gt;"",INDEX(Matches!$F$2:$F$201,MATCH($A191&amp;"-9",Matches!$J$2:$J$201,0))&lt;&gt;"",$C191&gt;=INDEX(Matches!$F$2:$F$201,MATCH($A191&amp;"-9",Matches!$J$2:$J$201,0))),"",IF(AND(T191=INDEX(Matches!$G$2:$G$201,MATCH($A191&amp;"-9",Matches!$J$2:$J$201,0)),U191=INDEX(Matches!$H$2:$H$201,MATCH($A191&amp;"-9",Matches!$J$2:$J$201,0))),5,IF(SIGN(T191-U191)&lt;&gt;SIGN(INDEX(Matches!$G$2:$G$201,MATCH($A191&amp;"-9",Matches!$J$2:$J$201,0))-INDEX(Matches!$H$2:$H$201,MATCH($A191&amp;"-9",Matches!$J$2:$J$201,0))),0,IF(T191-U191=INDEX(Matches!$G$2:$G$201,MATCH($A191&amp;"-9",Matches!$J$2:$J$201,0))-INDEX(Matches!$H$2:$H$201,MATCH($A191&amp;"-9",Matches!$J$2:$J$201,0)),3,2))))),""))</f>
        <v/>
      </c>
      <c r="AG191" s="12" t="str">
        <f aca="false">IF(OR($B191="",V191="",W191=""),"",IFERROR(IF(OR(INDEX(Matches!$I$2:$I$201,MATCH($A191&amp;"-10",Matches!$J$2:$J$201,0))="Void",INDEX(Matches!$G$2:$G$201,MATCH($A191&amp;"-10",Matches!$J$2:$J$201,0))="",INDEX(Matches!$H$2:$H$201,MATCH($A191&amp;"-10",Matches!$J$2:$J$201,0))=""),"",IF(AND($C191&lt;&gt;"",INDEX(Matches!$F$2:$F$201,MATCH($A191&amp;"-10",Matches!$J$2:$J$201,0))&lt;&gt;"",$C191&gt;=INDEX(Matches!$F$2:$F$201,MATCH($A191&amp;"-10",Matches!$J$2:$J$201,0))),"",IF(AND(V191=INDEX(Matches!$G$2:$G$201,MATCH($A191&amp;"-10",Matches!$J$2:$J$201,0)),W191=INDEX(Matches!$H$2:$H$201,MATCH($A191&amp;"-10",Matches!$J$2:$J$201,0))),5,IF(SIGN(V191-W191)&lt;&gt;SIGN(INDEX(Matches!$G$2:$G$201,MATCH($A191&amp;"-10",Matches!$J$2:$J$201,0))-INDEX(Matches!$H$2:$H$201,MATCH($A191&amp;"-10",Matches!$J$2:$J$201,0))),0,IF(V191-W191=INDEX(Matches!$G$2:$G$201,MATCH($A191&amp;"-10",Matches!$J$2:$J$201,0))-INDEX(Matches!$H$2:$H$201,MATCH($A191&amp;"-10",Matches!$J$2:$J$201,0)),3,2))))),""))</f>
        <v/>
      </c>
      <c r="AH191" s="13" t="str">
        <f aca="false">IF($B191="","",SUM(X191:AG191))</f>
        <v/>
      </c>
      <c r="AI191" s="12" t="str">
        <f aca="false">IF($B191="","",COUNTIF(X191:AG191,5))</f>
        <v/>
      </c>
      <c r="AJ191" s="12" t="str">
        <f aca="false">IF($B191="","",COUNTIF(X191:AG191,"&gt;=2"))</f>
        <v/>
      </c>
      <c r="AK191" s="12" t="str">
        <f aca="false">IF($B191="","",COUNT(X191:AG191))</f>
        <v/>
      </c>
    </row>
    <row r="192" customFormat="false" ht="15" hidden="false" customHeight="false" outlineLevel="0" collapsed="false">
      <c r="A192" s="7"/>
      <c r="B192" s="7"/>
      <c r="C192" s="11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12" t="str">
        <f aca="false">IF(OR($B192="",D192="",E192=""),"",IFERROR(IF(OR(INDEX(Matches!$I$2:$I$201,MATCH($A192&amp;"-1",Matches!$J$2:$J$201,0))="Void",INDEX(Matches!$G$2:$G$201,MATCH($A192&amp;"-1",Matches!$J$2:$J$201,0))="",INDEX(Matches!$H$2:$H$201,MATCH($A192&amp;"-1",Matches!$J$2:$J$201,0))=""),"",IF(AND($C192&lt;&gt;"",INDEX(Matches!$F$2:$F$201,MATCH($A192&amp;"-1",Matches!$J$2:$J$201,0))&lt;&gt;"",$C192&gt;=INDEX(Matches!$F$2:$F$201,MATCH($A192&amp;"-1",Matches!$J$2:$J$201,0))),"",IF(AND(D192=INDEX(Matches!$G$2:$G$201,MATCH($A192&amp;"-1",Matches!$J$2:$J$201,0)),E192=INDEX(Matches!$H$2:$H$201,MATCH($A192&amp;"-1",Matches!$J$2:$J$201,0))),5,IF(SIGN(D192-E192)&lt;&gt;SIGN(INDEX(Matches!$G$2:$G$201,MATCH($A192&amp;"-1",Matches!$J$2:$J$201,0))-INDEX(Matches!$H$2:$H$201,MATCH($A192&amp;"-1",Matches!$J$2:$J$201,0))),0,IF(D192-E192=INDEX(Matches!$G$2:$G$201,MATCH($A192&amp;"-1",Matches!$J$2:$J$201,0))-INDEX(Matches!$H$2:$H$201,MATCH($A192&amp;"-1",Matches!$J$2:$J$201,0)),3,2))))),""))</f>
        <v/>
      </c>
      <c r="Y192" s="12" t="str">
        <f aca="false">IF(OR($B192="",F192="",G192=""),"",IFERROR(IF(OR(INDEX(Matches!$I$2:$I$201,MATCH($A192&amp;"-2",Matches!$J$2:$J$201,0))="Void",INDEX(Matches!$G$2:$G$201,MATCH($A192&amp;"-2",Matches!$J$2:$J$201,0))="",INDEX(Matches!$H$2:$H$201,MATCH($A192&amp;"-2",Matches!$J$2:$J$201,0))=""),"",IF(AND($C192&lt;&gt;"",INDEX(Matches!$F$2:$F$201,MATCH($A192&amp;"-2",Matches!$J$2:$J$201,0))&lt;&gt;"",$C192&gt;=INDEX(Matches!$F$2:$F$201,MATCH($A192&amp;"-2",Matches!$J$2:$J$201,0))),"",IF(AND(F192=INDEX(Matches!$G$2:$G$201,MATCH($A192&amp;"-2",Matches!$J$2:$J$201,0)),G192=INDEX(Matches!$H$2:$H$201,MATCH($A192&amp;"-2",Matches!$J$2:$J$201,0))),5,IF(SIGN(F192-G192)&lt;&gt;SIGN(INDEX(Matches!$G$2:$G$201,MATCH($A192&amp;"-2",Matches!$J$2:$J$201,0))-INDEX(Matches!$H$2:$H$201,MATCH($A192&amp;"-2",Matches!$J$2:$J$201,0))),0,IF(F192-G192=INDEX(Matches!$G$2:$G$201,MATCH($A192&amp;"-2",Matches!$J$2:$J$201,0))-INDEX(Matches!$H$2:$H$201,MATCH($A192&amp;"-2",Matches!$J$2:$J$201,0)),3,2))))),""))</f>
        <v/>
      </c>
      <c r="Z192" s="12" t="str">
        <f aca="false">IF(OR($B192="",H192="",I192=""),"",IFERROR(IF(OR(INDEX(Matches!$I$2:$I$201,MATCH($A192&amp;"-3",Matches!$J$2:$J$201,0))="Void",INDEX(Matches!$G$2:$G$201,MATCH($A192&amp;"-3",Matches!$J$2:$J$201,0))="",INDEX(Matches!$H$2:$H$201,MATCH($A192&amp;"-3",Matches!$J$2:$J$201,0))=""),"",IF(AND($C192&lt;&gt;"",INDEX(Matches!$F$2:$F$201,MATCH($A192&amp;"-3",Matches!$J$2:$J$201,0))&lt;&gt;"",$C192&gt;=INDEX(Matches!$F$2:$F$201,MATCH($A192&amp;"-3",Matches!$J$2:$J$201,0))),"",IF(AND(H192=INDEX(Matches!$G$2:$G$201,MATCH($A192&amp;"-3",Matches!$J$2:$J$201,0)),I192=INDEX(Matches!$H$2:$H$201,MATCH($A192&amp;"-3",Matches!$J$2:$J$201,0))),5,IF(SIGN(H192-I192)&lt;&gt;SIGN(INDEX(Matches!$G$2:$G$201,MATCH($A192&amp;"-3",Matches!$J$2:$J$201,0))-INDEX(Matches!$H$2:$H$201,MATCH($A192&amp;"-3",Matches!$J$2:$J$201,0))),0,IF(H192-I192=INDEX(Matches!$G$2:$G$201,MATCH($A192&amp;"-3",Matches!$J$2:$J$201,0))-INDEX(Matches!$H$2:$H$201,MATCH($A192&amp;"-3",Matches!$J$2:$J$201,0)),3,2))))),""))</f>
        <v/>
      </c>
      <c r="AA192" s="12" t="str">
        <f aca="false">IF(OR($B192="",J192="",K192=""),"",IFERROR(IF(OR(INDEX(Matches!$I$2:$I$201,MATCH($A192&amp;"-4",Matches!$J$2:$J$201,0))="Void",INDEX(Matches!$G$2:$G$201,MATCH($A192&amp;"-4",Matches!$J$2:$J$201,0))="",INDEX(Matches!$H$2:$H$201,MATCH($A192&amp;"-4",Matches!$J$2:$J$201,0))=""),"",IF(AND($C192&lt;&gt;"",INDEX(Matches!$F$2:$F$201,MATCH($A192&amp;"-4",Matches!$J$2:$J$201,0))&lt;&gt;"",$C192&gt;=INDEX(Matches!$F$2:$F$201,MATCH($A192&amp;"-4",Matches!$J$2:$J$201,0))),"",IF(AND(J192=INDEX(Matches!$G$2:$G$201,MATCH($A192&amp;"-4",Matches!$J$2:$J$201,0)),K192=INDEX(Matches!$H$2:$H$201,MATCH($A192&amp;"-4",Matches!$J$2:$J$201,0))),5,IF(SIGN(J192-K192)&lt;&gt;SIGN(INDEX(Matches!$G$2:$G$201,MATCH($A192&amp;"-4",Matches!$J$2:$J$201,0))-INDEX(Matches!$H$2:$H$201,MATCH($A192&amp;"-4",Matches!$J$2:$J$201,0))),0,IF(J192-K192=INDEX(Matches!$G$2:$G$201,MATCH($A192&amp;"-4",Matches!$J$2:$J$201,0))-INDEX(Matches!$H$2:$H$201,MATCH($A192&amp;"-4",Matches!$J$2:$J$201,0)),3,2))))),""))</f>
        <v/>
      </c>
      <c r="AB192" s="12" t="str">
        <f aca="false">IF(OR($B192="",L192="",M192=""),"",IFERROR(IF(OR(INDEX(Matches!$I$2:$I$201,MATCH($A192&amp;"-5",Matches!$J$2:$J$201,0))="Void",INDEX(Matches!$G$2:$G$201,MATCH($A192&amp;"-5",Matches!$J$2:$J$201,0))="",INDEX(Matches!$H$2:$H$201,MATCH($A192&amp;"-5",Matches!$J$2:$J$201,0))=""),"",IF(AND($C192&lt;&gt;"",INDEX(Matches!$F$2:$F$201,MATCH($A192&amp;"-5",Matches!$J$2:$J$201,0))&lt;&gt;"",$C192&gt;=INDEX(Matches!$F$2:$F$201,MATCH($A192&amp;"-5",Matches!$J$2:$J$201,0))),"",IF(AND(L192=INDEX(Matches!$G$2:$G$201,MATCH($A192&amp;"-5",Matches!$J$2:$J$201,0)),M192=INDEX(Matches!$H$2:$H$201,MATCH($A192&amp;"-5",Matches!$J$2:$J$201,0))),5,IF(SIGN(L192-M192)&lt;&gt;SIGN(INDEX(Matches!$G$2:$G$201,MATCH($A192&amp;"-5",Matches!$J$2:$J$201,0))-INDEX(Matches!$H$2:$H$201,MATCH($A192&amp;"-5",Matches!$J$2:$J$201,0))),0,IF(L192-M192=INDEX(Matches!$G$2:$G$201,MATCH($A192&amp;"-5",Matches!$J$2:$J$201,0))-INDEX(Matches!$H$2:$H$201,MATCH($A192&amp;"-5",Matches!$J$2:$J$201,0)),3,2))))),""))</f>
        <v/>
      </c>
      <c r="AC192" s="12" t="str">
        <f aca="false">IF(OR($B192="",N192="",O192=""),"",IFERROR(IF(OR(INDEX(Matches!$I$2:$I$201,MATCH($A192&amp;"-6",Matches!$J$2:$J$201,0))="Void",INDEX(Matches!$G$2:$G$201,MATCH($A192&amp;"-6",Matches!$J$2:$J$201,0))="",INDEX(Matches!$H$2:$H$201,MATCH($A192&amp;"-6",Matches!$J$2:$J$201,0))=""),"",IF(AND($C192&lt;&gt;"",INDEX(Matches!$F$2:$F$201,MATCH($A192&amp;"-6",Matches!$J$2:$J$201,0))&lt;&gt;"",$C192&gt;=INDEX(Matches!$F$2:$F$201,MATCH($A192&amp;"-6",Matches!$J$2:$J$201,0))),"",IF(AND(N192=INDEX(Matches!$G$2:$G$201,MATCH($A192&amp;"-6",Matches!$J$2:$J$201,0)),O192=INDEX(Matches!$H$2:$H$201,MATCH($A192&amp;"-6",Matches!$J$2:$J$201,0))),5,IF(SIGN(N192-O192)&lt;&gt;SIGN(INDEX(Matches!$G$2:$G$201,MATCH($A192&amp;"-6",Matches!$J$2:$J$201,0))-INDEX(Matches!$H$2:$H$201,MATCH($A192&amp;"-6",Matches!$J$2:$J$201,0))),0,IF(N192-O192=INDEX(Matches!$G$2:$G$201,MATCH($A192&amp;"-6",Matches!$J$2:$J$201,0))-INDEX(Matches!$H$2:$H$201,MATCH($A192&amp;"-6",Matches!$J$2:$J$201,0)),3,2))))),""))</f>
        <v/>
      </c>
      <c r="AD192" s="12" t="str">
        <f aca="false">IF(OR($B192="",P192="",Q192=""),"",IFERROR(IF(OR(INDEX(Matches!$I$2:$I$201,MATCH($A192&amp;"-7",Matches!$J$2:$J$201,0))="Void",INDEX(Matches!$G$2:$G$201,MATCH($A192&amp;"-7",Matches!$J$2:$J$201,0))="",INDEX(Matches!$H$2:$H$201,MATCH($A192&amp;"-7",Matches!$J$2:$J$201,0))=""),"",IF(AND($C192&lt;&gt;"",INDEX(Matches!$F$2:$F$201,MATCH($A192&amp;"-7",Matches!$J$2:$J$201,0))&lt;&gt;"",$C192&gt;=INDEX(Matches!$F$2:$F$201,MATCH($A192&amp;"-7",Matches!$J$2:$J$201,0))),"",IF(AND(P192=INDEX(Matches!$G$2:$G$201,MATCH($A192&amp;"-7",Matches!$J$2:$J$201,0)),Q192=INDEX(Matches!$H$2:$H$201,MATCH($A192&amp;"-7",Matches!$J$2:$J$201,0))),5,IF(SIGN(P192-Q192)&lt;&gt;SIGN(INDEX(Matches!$G$2:$G$201,MATCH($A192&amp;"-7",Matches!$J$2:$J$201,0))-INDEX(Matches!$H$2:$H$201,MATCH($A192&amp;"-7",Matches!$J$2:$J$201,0))),0,IF(P192-Q192=INDEX(Matches!$G$2:$G$201,MATCH($A192&amp;"-7",Matches!$J$2:$J$201,0))-INDEX(Matches!$H$2:$H$201,MATCH($A192&amp;"-7",Matches!$J$2:$J$201,0)),3,2))))),""))</f>
        <v/>
      </c>
      <c r="AE192" s="12" t="str">
        <f aca="false">IF(OR($B192="",R192="",S192=""),"",IFERROR(IF(OR(INDEX(Matches!$I$2:$I$201,MATCH($A192&amp;"-8",Matches!$J$2:$J$201,0))="Void",INDEX(Matches!$G$2:$G$201,MATCH($A192&amp;"-8",Matches!$J$2:$J$201,0))="",INDEX(Matches!$H$2:$H$201,MATCH($A192&amp;"-8",Matches!$J$2:$J$201,0))=""),"",IF(AND($C192&lt;&gt;"",INDEX(Matches!$F$2:$F$201,MATCH($A192&amp;"-8",Matches!$J$2:$J$201,0))&lt;&gt;"",$C192&gt;=INDEX(Matches!$F$2:$F$201,MATCH($A192&amp;"-8",Matches!$J$2:$J$201,0))),"",IF(AND(R192=INDEX(Matches!$G$2:$G$201,MATCH($A192&amp;"-8",Matches!$J$2:$J$201,0)),S192=INDEX(Matches!$H$2:$H$201,MATCH($A192&amp;"-8",Matches!$J$2:$J$201,0))),5,IF(SIGN(R192-S192)&lt;&gt;SIGN(INDEX(Matches!$G$2:$G$201,MATCH($A192&amp;"-8",Matches!$J$2:$J$201,0))-INDEX(Matches!$H$2:$H$201,MATCH($A192&amp;"-8",Matches!$J$2:$J$201,0))),0,IF(R192-S192=INDEX(Matches!$G$2:$G$201,MATCH($A192&amp;"-8",Matches!$J$2:$J$201,0))-INDEX(Matches!$H$2:$H$201,MATCH($A192&amp;"-8",Matches!$J$2:$J$201,0)),3,2))))),""))</f>
        <v/>
      </c>
      <c r="AF192" s="12" t="str">
        <f aca="false">IF(OR($B192="",T192="",U192=""),"",IFERROR(IF(OR(INDEX(Matches!$I$2:$I$201,MATCH($A192&amp;"-9",Matches!$J$2:$J$201,0))="Void",INDEX(Matches!$G$2:$G$201,MATCH($A192&amp;"-9",Matches!$J$2:$J$201,0))="",INDEX(Matches!$H$2:$H$201,MATCH($A192&amp;"-9",Matches!$J$2:$J$201,0))=""),"",IF(AND($C192&lt;&gt;"",INDEX(Matches!$F$2:$F$201,MATCH($A192&amp;"-9",Matches!$J$2:$J$201,0))&lt;&gt;"",$C192&gt;=INDEX(Matches!$F$2:$F$201,MATCH($A192&amp;"-9",Matches!$J$2:$J$201,0))),"",IF(AND(T192=INDEX(Matches!$G$2:$G$201,MATCH($A192&amp;"-9",Matches!$J$2:$J$201,0)),U192=INDEX(Matches!$H$2:$H$201,MATCH($A192&amp;"-9",Matches!$J$2:$J$201,0))),5,IF(SIGN(T192-U192)&lt;&gt;SIGN(INDEX(Matches!$G$2:$G$201,MATCH($A192&amp;"-9",Matches!$J$2:$J$201,0))-INDEX(Matches!$H$2:$H$201,MATCH($A192&amp;"-9",Matches!$J$2:$J$201,0))),0,IF(T192-U192=INDEX(Matches!$G$2:$G$201,MATCH($A192&amp;"-9",Matches!$J$2:$J$201,0))-INDEX(Matches!$H$2:$H$201,MATCH($A192&amp;"-9",Matches!$J$2:$J$201,0)),3,2))))),""))</f>
        <v/>
      </c>
      <c r="AG192" s="12" t="str">
        <f aca="false">IF(OR($B192="",V192="",W192=""),"",IFERROR(IF(OR(INDEX(Matches!$I$2:$I$201,MATCH($A192&amp;"-10",Matches!$J$2:$J$201,0))="Void",INDEX(Matches!$G$2:$G$201,MATCH($A192&amp;"-10",Matches!$J$2:$J$201,0))="",INDEX(Matches!$H$2:$H$201,MATCH($A192&amp;"-10",Matches!$J$2:$J$201,0))=""),"",IF(AND($C192&lt;&gt;"",INDEX(Matches!$F$2:$F$201,MATCH($A192&amp;"-10",Matches!$J$2:$J$201,0))&lt;&gt;"",$C192&gt;=INDEX(Matches!$F$2:$F$201,MATCH($A192&amp;"-10",Matches!$J$2:$J$201,0))),"",IF(AND(V192=INDEX(Matches!$G$2:$G$201,MATCH($A192&amp;"-10",Matches!$J$2:$J$201,0)),W192=INDEX(Matches!$H$2:$H$201,MATCH($A192&amp;"-10",Matches!$J$2:$J$201,0))),5,IF(SIGN(V192-W192)&lt;&gt;SIGN(INDEX(Matches!$G$2:$G$201,MATCH($A192&amp;"-10",Matches!$J$2:$J$201,0))-INDEX(Matches!$H$2:$H$201,MATCH($A192&amp;"-10",Matches!$J$2:$J$201,0))),0,IF(V192-W192=INDEX(Matches!$G$2:$G$201,MATCH($A192&amp;"-10",Matches!$J$2:$J$201,0))-INDEX(Matches!$H$2:$H$201,MATCH($A192&amp;"-10",Matches!$J$2:$J$201,0)),3,2))))),""))</f>
        <v/>
      </c>
      <c r="AH192" s="13" t="str">
        <f aca="false">IF($B192="","",SUM(X192:AG192))</f>
        <v/>
      </c>
      <c r="AI192" s="12" t="str">
        <f aca="false">IF($B192="","",COUNTIF(X192:AG192,5))</f>
        <v/>
      </c>
      <c r="AJ192" s="12" t="str">
        <f aca="false">IF($B192="","",COUNTIF(X192:AG192,"&gt;=2"))</f>
        <v/>
      </c>
      <c r="AK192" s="12" t="str">
        <f aca="false">IF($B192="","",COUNT(X192:AG192))</f>
        <v/>
      </c>
    </row>
    <row r="193" customFormat="false" ht="15" hidden="false" customHeight="false" outlineLevel="0" collapsed="false">
      <c r="A193" s="7"/>
      <c r="B193" s="7"/>
      <c r="C193" s="11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12" t="str">
        <f aca="false">IF(OR($B193="",D193="",E193=""),"",IFERROR(IF(OR(INDEX(Matches!$I$2:$I$201,MATCH($A193&amp;"-1",Matches!$J$2:$J$201,0))="Void",INDEX(Matches!$G$2:$G$201,MATCH($A193&amp;"-1",Matches!$J$2:$J$201,0))="",INDEX(Matches!$H$2:$H$201,MATCH($A193&amp;"-1",Matches!$J$2:$J$201,0))=""),"",IF(AND($C193&lt;&gt;"",INDEX(Matches!$F$2:$F$201,MATCH($A193&amp;"-1",Matches!$J$2:$J$201,0))&lt;&gt;"",$C193&gt;=INDEX(Matches!$F$2:$F$201,MATCH($A193&amp;"-1",Matches!$J$2:$J$201,0))),"",IF(AND(D193=INDEX(Matches!$G$2:$G$201,MATCH($A193&amp;"-1",Matches!$J$2:$J$201,0)),E193=INDEX(Matches!$H$2:$H$201,MATCH($A193&amp;"-1",Matches!$J$2:$J$201,0))),5,IF(SIGN(D193-E193)&lt;&gt;SIGN(INDEX(Matches!$G$2:$G$201,MATCH($A193&amp;"-1",Matches!$J$2:$J$201,0))-INDEX(Matches!$H$2:$H$201,MATCH($A193&amp;"-1",Matches!$J$2:$J$201,0))),0,IF(D193-E193=INDEX(Matches!$G$2:$G$201,MATCH($A193&amp;"-1",Matches!$J$2:$J$201,0))-INDEX(Matches!$H$2:$H$201,MATCH($A193&amp;"-1",Matches!$J$2:$J$201,0)),3,2))))),""))</f>
        <v/>
      </c>
      <c r="Y193" s="12" t="str">
        <f aca="false">IF(OR($B193="",F193="",G193=""),"",IFERROR(IF(OR(INDEX(Matches!$I$2:$I$201,MATCH($A193&amp;"-2",Matches!$J$2:$J$201,0))="Void",INDEX(Matches!$G$2:$G$201,MATCH($A193&amp;"-2",Matches!$J$2:$J$201,0))="",INDEX(Matches!$H$2:$H$201,MATCH($A193&amp;"-2",Matches!$J$2:$J$201,0))=""),"",IF(AND($C193&lt;&gt;"",INDEX(Matches!$F$2:$F$201,MATCH($A193&amp;"-2",Matches!$J$2:$J$201,0))&lt;&gt;"",$C193&gt;=INDEX(Matches!$F$2:$F$201,MATCH($A193&amp;"-2",Matches!$J$2:$J$201,0))),"",IF(AND(F193=INDEX(Matches!$G$2:$G$201,MATCH($A193&amp;"-2",Matches!$J$2:$J$201,0)),G193=INDEX(Matches!$H$2:$H$201,MATCH($A193&amp;"-2",Matches!$J$2:$J$201,0))),5,IF(SIGN(F193-G193)&lt;&gt;SIGN(INDEX(Matches!$G$2:$G$201,MATCH($A193&amp;"-2",Matches!$J$2:$J$201,0))-INDEX(Matches!$H$2:$H$201,MATCH($A193&amp;"-2",Matches!$J$2:$J$201,0))),0,IF(F193-G193=INDEX(Matches!$G$2:$G$201,MATCH($A193&amp;"-2",Matches!$J$2:$J$201,0))-INDEX(Matches!$H$2:$H$201,MATCH($A193&amp;"-2",Matches!$J$2:$J$201,0)),3,2))))),""))</f>
        <v/>
      </c>
      <c r="Z193" s="12" t="str">
        <f aca="false">IF(OR($B193="",H193="",I193=""),"",IFERROR(IF(OR(INDEX(Matches!$I$2:$I$201,MATCH($A193&amp;"-3",Matches!$J$2:$J$201,0))="Void",INDEX(Matches!$G$2:$G$201,MATCH($A193&amp;"-3",Matches!$J$2:$J$201,0))="",INDEX(Matches!$H$2:$H$201,MATCH($A193&amp;"-3",Matches!$J$2:$J$201,0))=""),"",IF(AND($C193&lt;&gt;"",INDEX(Matches!$F$2:$F$201,MATCH($A193&amp;"-3",Matches!$J$2:$J$201,0))&lt;&gt;"",$C193&gt;=INDEX(Matches!$F$2:$F$201,MATCH($A193&amp;"-3",Matches!$J$2:$J$201,0))),"",IF(AND(H193=INDEX(Matches!$G$2:$G$201,MATCH($A193&amp;"-3",Matches!$J$2:$J$201,0)),I193=INDEX(Matches!$H$2:$H$201,MATCH($A193&amp;"-3",Matches!$J$2:$J$201,0))),5,IF(SIGN(H193-I193)&lt;&gt;SIGN(INDEX(Matches!$G$2:$G$201,MATCH($A193&amp;"-3",Matches!$J$2:$J$201,0))-INDEX(Matches!$H$2:$H$201,MATCH($A193&amp;"-3",Matches!$J$2:$J$201,0))),0,IF(H193-I193=INDEX(Matches!$G$2:$G$201,MATCH($A193&amp;"-3",Matches!$J$2:$J$201,0))-INDEX(Matches!$H$2:$H$201,MATCH($A193&amp;"-3",Matches!$J$2:$J$201,0)),3,2))))),""))</f>
        <v/>
      </c>
      <c r="AA193" s="12" t="str">
        <f aca="false">IF(OR($B193="",J193="",K193=""),"",IFERROR(IF(OR(INDEX(Matches!$I$2:$I$201,MATCH($A193&amp;"-4",Matches!$J$2:$J$201,0))="Void",INDEX(Matches!$G$2:$G$201,MATCH($A193&amp;"-4",Matches!$J$2:$J$201,0))="",INDEX(Matches!$H$2:$H$201,MATCH($A193&amp;"-4",Matches!$J$2:$J$201,0))=""),"",IF(AND($C193&lt;&gt;"",INDEX(Matches!$F$2:$F$201,MATCH($A193&amp;"-4",Matches!$J$2:$J$201,0))&lt;&gt;"",$C193&gt;=INDEX(Matches!$F$2:$F$201,MATCH($A193&amp;"-4",Matches!$J$2:$J$201,0))),"",IF(AND(J193=INDEX(Matches!$G$2:$G$201,MATCH($A193&amp;"-4",Matches!$J$2:$J$201,0)),K193=INDEX(Matches!$H$2:$H$201,MATCH($A193&amp;"-4",Matches!$J$2:$J$201,0))),5,IF(SIGN(J193-K193)&lt;&gt;SIGN(INDEX(Matches!$G$2:$G$201,MATCH($A193&amp;"-4",Matches!$J$2:$J$201,0))-INDEX(Matches!$H$2:$H$201,MATCH($A193&amp;"-4",Matches!$J$2:$J$201,0))),0,IF(J193-K193=INDEX(Matches!$G$2:$G$201,MATCH($A193&amp;"-4",Matches!$J$2:$J$201,0))-INDEX(Matches!$H$2:$H$201,MATCH($A193&amp;"-4",Matches!$J$2:$J$201,0)),3,2))))),""))</f>
        <v/>
      </c>
      <c r="AB193" s="12" t="str">
        <f aca="false">IF(OR($B193="",L193="",M193=""),"",IFERROR(IF(OR(INDEX(Matches!$I$2:$I$201,MATCH($A193&amp;"-5",Matches!$J$2:$J$201,0))="Void",INDEX(Matches!$G$2:$G$201,MATCH($A193&amp;"-5",Matches!$J$2:$J$201,0))="",INDEX(Matches!$H$2:$H$201,MATCH($A193&amp;"-5",Matches!$J$2:$J$201,0))=""),"",IF(AND($C193&lt;&gt;"",INDEX(Matches!$F$2:$F$201,MATCH($A193&amp;"-5",Matches!$J$2:$J$201,0))&lt;&gt;"",$C193&gt;=INDEX(Matches!$F$2:$F$201,MATCH($A193&amp;"-5",Matches!$J$2:$J$201,0))),"",IF(AND(L193=INDEX(Matches!$G$2:$G$201,MATCH($A193&amp;"-5",Matches!$J$2:$J$201,0)),M193=INDEX(Matches!$H$2:$H$201,MATCH($A193&amp;"-5",Matches!$J$2:$J$201,0))),5,IF(SIGN(L193-M193)&lt;&gt;SIGN(INDEX(Matches!$G$2:$G$201,MATCH($A193&amp;"-5",Matches!$J$2:$J$201,0))-INDEX(Matches!$H$2:$H$201,MATCH($A193&amp;"-5",Matches!$J$2:$J$201,0))),0,IF(L193-M193=INDEX(Matches!$G$2:$G$201,MATCH($A193&amp;"-5",Matches!$J$2:$J$201,0))-INDEX(Matches!$H$2:$H$201,MATCH($A193&amp;"-5",Matches!$J$2:$J$201,0)),3,2))))),""))</f>
        <v/>
      </c>
      <c r="AC193" s="12" t="str">
        <f aca="false">IF(OR($B193="",N193="",O193=""),"",IFERROR(IF(OR(INDEX(Matches!$I$2:$I$201,MATCH($A193&amp;"-6",Matches!$J$2:$J$201,0))="Void",INDEX(Matches!$G$2:$G$201,MATCH($A193&amp;"-6",Matches!$J$2:$J$201,0))="",INDEX(Matches!$H$2:$H$201,MATCH($A193&amp;"-6",Matches!$J$2:$J$201,0))=""),"",IF(AND($C193&lt;&gt;"",INDEX(Matches!$F$2:$F$201,MATCH($A193&amp;"-6",Matches!$J$2:$J$201,0))&lt;&gt;"",$C193&gt;=INDEX(Matches!$F$2:$F$201,MATCH($A193&amp;"-6",Matches!$J$2:$J$201,0))),"",IF(AND(N193=INDEX(Matches!$G$2:$G$201,MATCH($A193&amp;"-6",Matches!$J$2:$J$201,0)),O193=INDEX(Matches!$H$2:$H$201,MATCH($A193&amp;"-6",Matches!$J$2:$J$201,0))),5,IF(SIGN(N193-O193)&lt;&gt;SIGN(INDEX(Matches!$G$2:$G$201,MATCH($A193&amp;"-6",Matches!$J$2:$J$201,0))-INDEX(Matches!$H$2:$H$201,MATCH($A193&amp;"-6",Matches!$J$2:$J$201,0))),0,IF(N193-O193=INDEX(Matches!$G$2:$G$201,MATCH($A193&amp;"-6",Matches!$J$2:$J$201,0))-INDEX(Matches!$H$2:$H$201,MATCH($A193&amp;"-6",Matches!$J$2:$J$201,0)),3,2))))),""))</f>
        <v/>
      </c>
      <c r="AD193" s="12" t="str">
        <f aca="false">IF(OR($B193="",P193="",Q193=""),"",IFERROR(IF(OR(INDEX(Matches!$I$2:$I$201,MATCH($A193&amp;"-7",Matches!$J$2:$J$201,0))="Void",INDEX(Matches!$G$2:$G$201,MATCH($A193&amp;"-7",Matches!$J$2:$J$201,0))="",INDEX(Matches!$H$2:$H$201,MATCH($A193&amp;"-7",Matches!$J$2:$J$201,0))=""),"",IF(AND($C193&lt;&gt;"",INDEX(Matches!$F$2:$F$201,MATCH($A193&amp;"-7",Matches!$J$2:$J$201,0))&lt;&gt;"",$C193&gt;=INDEX(Matches!$F$2:$F$201,MATCH($A193&amp;"-7",Matches!$J$2:$J$201,0))),"",IF(AND(P193=INDEX(Matches!$G$2:$G$201,MATCH($A193&amp;"-7",Matches!$J$2:$J$201,0)),Q193=INDEX(Matches!$H$2:$H$201,MATCH($A193&amp;"-7",Matches!$J$2:$J$201,0))),5,IF(SIGN(P193-Q193)&lt;&gt;SIGN(INDEX(Matches!$G$2:$G$201,MATCH($A193&amp;"-7",Matches!$J$2:$J$201,0))-INDEX(Matches!$H$2:$H$201,MATCH($A193&amp;"-7",Matches!$J$2:$J$201,0))),0,IF(P193-Q193=INDEX(Matches!$G$2:$G$201,MATCH($A193&amp;"-7",Matches!$J$2:$J$201,0))-INDEX(Matches!$H$2:$H$201,MATCH($A193&amp;"-7",Matches!$J$2:$J$201,0)),3,2))))),""))</f>
        <v/>
      </c>
      <c r="AE193" s="12" t="str">
        <f aca="false">IF(OR($B193="",R193="",S193=""),"",IFERROR(IF(OR(INDEX(Matches!$I$2:$I$201,MATCH($A193&amp;"-8",Matches!$J$2:$J$201,0))="Void",INDEX(Matches!$G$2:$G$201,MATCH($A193&amp;"-8",Matches!$J$2:$J$201,0))="",INDEX(Matches!$H$2:$H$201,MATCH($A193&amp;"-8",Matches!$J$2:$J$201,0))=""),"",IF(AND($C193&lt;&gt;"",INDEX(Matches!$F$2:$F$201,MATCH($A193&amp;"-8",Matches!$J$2:$J$201,0))&lt;&gt;"",$C193&gt;=INDEX(Matches!$F$2:$F$201,MATCH($A193&amp;"-8",Matches!$J$2:$J$201,0))),"",IF(AND(R193=INDEX(Matches!$G$2:$G$201,MATCH($A193&amp;"-8",Matches!$J$2:$J$201,0)),S193=INDEX(Matches!$H$2:$H$201,MATCH($A193&amp;"-8",Matches!$J$2:$J$201,0))),5,IF(SIGN(R193-S193)&lt;&gt;SIGN(INDEX(Matches!$G$2:$G$201,MATCH($A193&amp;"-8",Matches!$J$2:$J$201,0))-INDEX(Matches!$H$2:$H$201,MATCH($A193&amp;"-8",Matches!$J$2:$J$201,0))),0,IF(R193-S193=INDEX(Matches!$G$2:$G$201,MATCH($A193&amp;"-8",Matches!$J$2:$J$201,0))-INDEX(Matches!$H$2:$H$201,MATCH($A193&amp;"-8",Matches!$J$2:$J$201,0)),3,2))))),""))</f>
        <v/>
      </c>
      <c r="AF193" s="12" t="str">
        <f aca="false">IF(OR($B193="",T193="",U193=""),"",IFERROR(IF(OR(INDEX(Matches!$I$2:$I$201,MATCH($A193&amp;"-9",Matches!$J$2:$J$201,0))="Void",INDEX(Matches!$G$2:$G$201,MATCH($A193&amp;"-9",Matches!$J$2:$J$201,0))="",INDEX(Matches!$H$2:$H$201,MATCH($A193&amp;"-9",Matches!$J$2:$J$201,0))=""),"",IF(AND($C193&lt;&gt;"",INDEX(Matches!$F$2:$F$201,MATCH($A193&amp;"-9",Matches!$J$2:$J$201,0))&lt;&gt;"",$C193&gt;=INDEX(Matches!$F$2:$F$201,MATCH($A193&amp;"-9",Matches!$J$2:$J$201,0))),"",IF(AND(T193=INDEX(Matches!$G$2:$G$201,MATCH($A193&amp;"-9",Matches!$J$2:$J$201,0)),U193=INDEX(Matches!$H$2:$H$201,MATCH($A193&amp;"-9",Matches!$J$2:$J$201,0))),5,IF(SIGN(T193-U193)&lt;&gt;SIGN(INDEX(Matches!$G$2:$G$201,MATCH($A193&amp;"-9",Matches!$J$2:$J$201,0))-INDEX(Matches!$H$2:$H$201,MATCH($A193&amp;"-9",Matches!$J$2:$J$201,0))),0,IF(T193-U193=INDEX(Matches!$G$2:$G$201,MATCH($A193&amp;"-9",Matches!$J$2:$J$201,0))-INDEX(Matches!$H$2:$H$201,MATCH($A193&amp;"-9",Matches!$J$2:$J$201,0)),3,2))))),""))</f>
        <v/>
      </c>
      <c r="AG193" s="12" t="str">
        <f aca="false">IF(OR($B193="",V193="",W193=""),"",IFERROR(IF(OR(INDEX(Matches!$I$2:$I$201,MATCH($A193&amp;"-10",Matches!$J$2:$J$201,0))="Void",INDEX(Matches!$G$2:$G$201,MATCH($A193&amp;"-10",Matches!$J$2:$J$201,0))="",INDEX(Matches!$H$2:$H$201,MATCH($A193&amp;"-10",Matches!$J$2:$J$201,0))=""),"",IF(AND($C193&lt;&gt;"",INDEX(Matches!$F$2:$F$201,MATCH($A193&amp;"-10",Matches!$J$2:$J$201,0))&lt;&gt;"",$C193&gt;=INDEX(Matches!$F$2:$F$201,MATCH($A193&amp;"-10",Matches!$J$2:$J$201,0))),"",IF(AND(V193=INDEX(Matches!$G$2:$G$201,MATCH($A193&amp;"-10",Matches!$J$2:$J$201,0)),W193=INDEX(Matches!$H$2:$H$201,MATCH($A193&amp;"-10",Matches!$J$2:$J$201,0))),5,IF(SIGN(V193-W193)&lt;&gt;SIGN(INDEX(Matches!$G$2:$G$201,MATCH($A193&amp;"-10",Matches!$J$2:$J$201,0))-INDEX(Matches!$H$2:$H$201,MATCH($A193&amp;"-10",Matches!$J$2:$J$201,0))),0,IF(V193-W193=INDEX(Matches!$G$2:$G$201,MATCH($A193&amp;"-10",Matches!$J$2:$J$201,0))-INDEX(Matches!$H$2:$H$201,MATCH($A193&amp;"-10",Matches!$J$2:$J$201,0)),3,2))))),""))</f>
        <v/>
      </c>
      <c r="AH193" s="13" t="str">
        <f aca="false">IF($B193="","",SUM(X193:AG193))</f>
        <v/>
      </c>
      <c r="AI193" s="12" t="str">
        <f aca="false">IF($B193="","",COUNTIF(X193:AG193,5))</f>
        <v/>
      </c>
      <c r="AJ193" s="12" t="str">
        <f aca="false">IF($B193="","",COUNTIF(X193:AG193,"&gt;=2"))</f>
        <v/>
      </c>
      <c r="AK193" s="12" t="str">
        <f aca="false">IF($B193="","",COUNT(X193:AG193))</f>
        <v/>
      </c>
    </row>
    <row r="194" customFormat="false" ht="15" hidden="false" customHeight="false" outlineLevel="0" collapsed="false">
      <c r="A194" s="7"/>
      <c r="B194" s="7"/>
      <c r="C194" s="11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12" t="str">
        <f aca="false">IF(OR($B194="",D194="",E194=""),"",IFERROR(IF(OR(INDEX(Matches!$I$2:$I$201,MATCH($A194&amp;"-1",Matches!$J$2:$J$201,0))="Void",INDEX(Matches!$G$2:$G$201,MATCH($A194&amp;"-1",Matches!$J$2:$J$201,0))="",INDEX(Matches!$H$2:$H$201,MATCH($A194&amp;"-1",Matches!$J$2:$J$201,0))=""),"",IF(AND($C194&lt;&gt;"",INDEX(Matches!$F$2:$F$201,MATCH($A194&amp;"-1",Matches!$J$2:$J$201,0))&lt;&gt;"",$C194&gt;=INDEX(Matches!$F$2:$F$201,MATCH($A194&amp;"-1",Matches!$J$2:$J$201,0))),"",IF(AND(D194=INDEX(Matches!$G$2:$G$201,MATCH($A194&amp;"-1",Matches!$J$2:$J$201,0)),E194=INDEX(Matches!$H$2:$H$201,MATCH($A194&amp;"-1",Matches!$J$2:$J$201,0))),5,IF(SIGN(D194-E194)&lt;&gt;SIGN(INDEX(Matches!$G$2:$G$201,MATCH($A194&amp;"-1",Matches!$J$2:$J$201,0))-INDEX(Matches!$H$2:$H$201,MATCH($A194&amp;"-1",Matches!$J$2:$J$201,0))),0,IF(D194-E194=INDEX(Matches!$G$2:$G$201,MATCH($A194&amp;"-1",Matches!$J$2:$J$201,0))-INDEX(Matches!$H$2:$H$201,MATCH($A194&amp;"-1",Matches!$J$2:$J$201,0)),3,2))))),""))</f>
        <v/>
      </c>
      <c r="Y194" s="12" t="str">
        <f aca="false">IF(OR($B194="",F194="",G194=""),"",IFERROR(IF(OR(INDEX(Matches!$I$2:$I$201,MATCH($A194&amp;"-2",Matches!$J$2:$J$201,0))="Void",INDEX(Matches!$G$2:$G$201,MATCH($A194&amp;"-2",Matches!$J$2:$J$201,0))="",INDEX(Matches!$H$2:$H$201,MATCH($A194&amp;"-2",Matches!$J$2:$J$201,0))=""),"",IF(AND($C194&lt;&gt;"",INDEX(Matches!$F$2:$F$201,MATCH($A194&amp;"-2",Matches!$J$2:$J$201,0))&lt;&gt;"",$C194&gt;=INDEX(Matches!$F$2:$F$201,MATCH($A194&amp;"-2",Matches!$J$2:$J$201,0))),"",IF(AND(F194=INDEX(Matches!$G$2:$G$201,MATCH($A194&amp;"-2",Matches!$J$2:$J$201,0)),G194=INDEX(Matches!$H$2:$H$201,MATCH($A194&amp;"-2",Matches!$J$2:$J$201,0))),5,IF(SIGN(F194-G194)&lt;&gt;SIGN(INDEX(Matches!$G$2:$G$201,MATCH($A194&amp;"-2",Matches!$J$2:$J$201,0))-INDEX(Matches!$H$2:$H$201,MATCH($A194&amp;"-2",Matches!$J$2:$J$201,0))),0,IF(F194-G194=INDEX(Matches!$G$2:$G$201,MATCH($A194&amp;"-2",Matches!$J$2:$J$201,0))-INDEX(Matches!$H$2:$H$201,MATCH($A194&amp;"-2",Matches!$J$2:$J$201,0)),3,2))))),""))</f>
        <v/>
      </c>
      <c r="Z194" s="12" t="str">
        <f aca="false">IF(OR($B194="",H194="",I194=""),"",IFERROR(IF(OR(INDEX(Matches!$I$2:$I$201,MATCH($A194&amp;"-3",Matches!$J$2:$J$201,0))="Void",INDEX(Matches!$G$2:$G$201,MATCH($A194&amp;"-3",Matches!$J$2:$J$201,0))="",INDEX(Matches!$H$2:$H$201,MATCH($A194&amp;"-3",Matches!$J$2:$J$201,0))=""),"",IF(AND($C194&lt;&gt;"",INDEX(Matches!$F$2:$F$201,MATCH($A194&amp;"-3",Matches!$J$2:$J$201,0))&lt;&gt;"",$C194&gt;=INDEX(Matches!$F$2:$F$201,MATCH($A194&amp;"-3",Matches!$J$2:$J$201,0))),"",IF(AND(H194=INDEX(Matches!$G$2:$G$201,MATCH($A194&amp;"-3",Matches!$J$2:$J$201,0)),I194=INDEX(Matches!$H$2:$H$201,MATCH($A194&amp;"-3",Matches!$J$2:$J$201,0))),5,IF(SIGN(H194-I194)&lt;&gt;SIGN(INDEX(Matches!$G$2:$G$201,MATCH($A194&amp;"-3",Matches!$J$2:$J$201,0))-INDEX(Matches!$H$2:$H$201,MATCH($A194&amp;"-3",Matches!$J$2:$J$201,0))),0,IF(H194-I194=INDEX(Matches!$G$2:$G$201,MATCH($A194&amp;"-3",Matches!$J$2:$J$201,0))-INDEX(Matches!$H$2:$H$201,MATCH($A194&amp;"-3",Matches!$J$2:$J$201,0)),3,2))))),""))</f>
        <v/>
      </c>
      <c r="AA194" s="12" t="str">
        <f aca="false">IF(OR($B194="",J194="",K194=""),"",IFERROR(IF(OR(INDEX(Matches!$I$2:$I$201,MATCH($A194&amp;"-4",Matches!$J$2:$J$201,0))="Void",INDEX(Matches!$G$2:$G$201,MATCH($A194&amp;"-4",Matches!$J$2:$J$201,0))="",INDEX(Matches!$H$2:$H$201,MATCH($A194&amp;"-4",Matches!$J$2:$J$201,0))=""),"",IF(AND($C194&lt;&gt;"",INDEX(Matches!$F$2:$F$201,MATCH($A194&amp;"-4",Matches!$J$2:$J$201,0))&lt;&gt;"",$C194&gt;=INDEX(Matches!$F$2:$F$201,MATCH($A194&amp;"-4",Matches!$J$2:$J$201,0))),"",IF(AND(J194=INDEX(Matches!$G$2:$G$201,MATCH($A194&amp;"-4",Matches!$J$2:$J$201,0)),K194=INDEX(Matches!$H$2:$H$201,MATCH($A194&amp;"-4",Matches!$J$2:$J$201,0))),5,IF(SIGN(J194-K194)&lt;&gt;SIGN(INDEX(Matches!$G$2:$G$201,MATCH($A194&amp;"-4",Matches!$J$2:$J$201,0))-INDEX(Matches!$H$2:$H$201,MATCH($A194&amp;"-4",Matches!$J$2:$J$201,0))),0,IF(J194-K194=INDEX(Matches!$G$2:$G$201,MATCH($A194&amp;"-4",Matches!$J$2:$J$201,0))-INDEX(Matches!$H$2:$H$201,MATCH($A194&amp;"-4",Matches!$J$2:$J$201,0)),3,2))))),""))</f>
        <v/>
      </c>
      <c r="AB194" s="12" t="str">
        <f aca="false">IF(OR($B194="",L194="",M194=""),"",IFERROR(IF(OR(INDEX(Matches!$I$2:$I$201,MATCH($A194&amp;"-5",Matches!$J$2:$J$201,0))="Void",INDEX(Matches!$G$2:$G$201,MATCH($A194&amp;"-5",Matches!$J$2:$J$201,0))="",INDEX(Matches!$H$2:$H$201,MATCH($A194&amp;"-5",Matches!$J$2:$J$201,0))=""),"",IF(AND($C194&lt;&gt;"",INDEX(Matches!$F$2:$F$201,MATCH($A194&amp;"-5",Matches!$J$2:$J$201,0))&lt;&gt;"",$C194&gt;=INDEX(Matches!$F$2:$F$201,MATCH($A194&amp;"-5",Matches!$J$2:$J$201,0))),"",IF(AND(L194=INDEX(Matches!$G$2:$G$201,MATCH($A194&amp;"-5",Matches!$J$2:$J$201,0)),M194=INDEX(Matches!$H$2:$H$201,MATCH($A194&amp;"-5",Matches!$J$2:$J$201,0))),5,IF(SIGN(L194-M194)&lt;&gt;SIGN(INDEX(Matches!$G$2:$G$201,MATCH($A194&amp;"-5",Matches!$J$2:$J$201,0))-INDEX(Matches!$H$2:$H$201,MATCH($A194&amp;"-5",Matches!$J$2:$J$201,0))),0,IF(L194-M194=INDEX(Matches!$G$2:$G$201,MATCH($A194&amp;"-5",Matches!$J$2:$J$201,0))-INDEX(Matches!$H$2:$H$201,MATCH($A194&amp;"-5",Matches!$J$2:$J$201,0)),3,2))))),""))</f>
        <v/>
      </c>
      <c r="AC194" s="12" t="str">
        <f aca="false">IF(OR($B194="",N194="",O194=""),"",IFERROR(IF(OR(INDEX(Matches!$I$2:$I$201,MATCH($A194&amp;"-6",Matches!$J$2:$J$201,0))="Void",INDEX(Matches!$G$2:$G$201,MATCH($A194&amp;"-6",Matches!$J$2:$J$201,0))="",INDEX(Matches!$H$2:$H$201,MATCH($A194&amp;"-6",Matches!$J$2:$J$201,0))=""),"",IF(AND($C194&lt;&gt;"",INDEX(Matches!$F$2:$F$201,MATCH($A194&amp;"-6",Matches!$J$2:$J$201,0))&lt;&gt;"",$C194&gt;=INDEX(Matches!$F$2:$F$201,MATCH($A194&amp;"-6",Matches!$J$2:$J$201,0))),"",IF(AND(N194=INDEX(Matches!$G$2:$G$201,MATCH($A194&amp;"-6",Matches!$J$2:$J$201,0)),O194=INDEX(Matches!$H$2:$H$201,MATCH($A194&amp;"-6",Matches!$J$2:$J$201,0))),5,IF(SIGN(N194-O194)&lt;&gt;SIGN(INDEX(Matches!$G$2:$G$201,MATCH($A194&amp;"-6",Matches!$J$2:$J$201,0))-INDEX(Matches!$H$2:$H$201,MATCH($A194&amp;"-6",Matches!$J$2:$J$201,0))),0,IF(N194-O194=INDEX(Matches!$G$2:$G$201,MATCH($A194&amp;"-6",Matches!$J$2:$J$201,0))-INDEX(Matches!$H$2:$H$201,MATCH($A194&amp;"-6",Matches!$J$2:$J$201,0)),3,2))))),""))</f>
        <v/>
      </c>
      <c r="AD194" s="12" t="str">
        <f aca="false">IF(OR($B194="",P194="",Q194=""),"",IFERROR(IF(OR(INDEX(Matches!$I$2:$I$201,MATCH($A194&amp;"-7",Matches!$J$2:$J$201,0))="Void",INDEX(Matches!$G$2:$G$201,MATCH($A194&amp;"-7",Matches!$J$2:$J$201,0))="",INDEX(Matches!$H$2:$H$201,MATCH($A194&amp;"-7",Matches!$J$2:$J$201,0))=""),"",IF(AND($C194&lt;&gt;"",INDEX(Matches!$F$2:$F$201,MATCH($A194&amp;"-7",Matches!$J$2:$J$201,0))&lt;&gt;"",$C194&gt;=INDEX(Matches!$F$2:$F$201,MATCH($A194&amp;"-7",Matches!$J$2:$J$201,0))),"",IF(AND(P194=INDEX(Matches!$G$2:$G$201,MATCH($A194&amp;"-7",Matches!$J$2:$J$201,0)),Q194=INDEX(Matches!$H$2:$H$201,MATCH($A194&amp;"-7",Matches!$J$2:$J$201,0))),5,IF(SIGN(P194-Q194)&lt;&gt;SIGN(INDEX(Matches!$G$2:$G$201,MATCH($A194&amp;"-7",Matches!$J$2:$J$201,0))-INDEX(Matches!$H$2:$H$201,MATCH($A194&amp;"-7",Matches!$J$2:$J$201,0))),0,IF(P194-Q194=INDEX(Matches!$G$2:$G$201,MATCH($A194&amp;"-7",Matches!$J$2:$J$201,0))-INDEX(Matches!$H$2:$H$201,MATCH($A194&amp;"-7",Matches!$J$2:$J$201,0)),3,2))))),""))</f>
        <v/>
      </c>
      <c r="AE194" s="12" t="str">
        <f aca="false">IF(OR($B194="",R194="",S194=""),"",IFERROR(IF(OR(INDEX(Matches!$I$2:$I$201,MATCH($A194&amp;"-8",Matches!$J$2:$J$201,0))="Void",INDEX(Matches!$G$2:$G$201,MATCH($A194&amp;"-8",Matches!$J$2:$J$201,0))="",INDEX(Matches!$H$2:$H$201,MATCH($A194&amp;"-8",Matches!$J$2:$J$201,0))=""),"",IF(AND($C194&lt;&gt;"",INDEX(Matches!$F$2:$F$201,MATCH($A194&amp;"-8",Matches!$J$2:$J$201,0))&lt;&gt;"",$C194&gt;=INDEX(Matches!$F$2:$F$201,MATCH($A194&amp;"-8",Matches!$J$2:$J$201,0))),"",IF(AND(R194=INDEX(Matches!$G$2:$G$201,MATCH($A194&amp;"-8",Matches!$J$2:$J$201,0)),S194=INDEX(Matches!$H$2:$H$201,MATCH($A194&amp;"-8",Matches!$J$2:$J$201,0))),5,IF(SIGN(R194-S194)&lt;&gt;SIGN(INDEX(Matches!$G$2:$G$201,MATCH($A194&amp;"-8",Matches!$J$2:$J$201,0))-INDEX(Matches!$H$2:$H$201,MATCH($A194&amp;"-8",Matches!$J$2:$J$201,0))),0,IF(R194-S194=INDEX(Matches!$G$2:$G$201,MATCH($A194&amp;"-8",Matches!$J$2:$J$201,0))-INDEX(Matches!$H$2:$H$201,MATCH($A194&amp;"-8",Matches!$J$2:$J$201,0)),3,2))))),""))</f>
        <v/>
      </c>
      <c r="AF194" s="12" t="str">
        <f aca="false">IF(OR($B194="",T194="",U194=""),"",IFERROR(IF(OR(INDEX(Matches!$I$2:$I$201,MATCH($A194&amp;"-9",Matches!$J$2:$J$201,0))="Void",INDEX(Matches!$G$2:$G$201,MATCH($A194&amp;"-9",Matches!$J$2:$J$201,0))="",INDEX(Matches!$H$2:$H$201,MATCH($A194&amp;"-9",Matches!$J$2:$J$201,0))=""),"",IF(AND($C194&lt;&gt;"",INDEX(Matches!$F$2:$F$201,MATCH($A194&amp;"-9",Matches!$J$2:$J$201,0))&lt;&gt;"",$C194&gt;=INDEX(Matches!$F$2:$F$201,MATCH($A194&amp;"-9",Matches!$J$2:$J$201,0))),"",IF(AND(T194=INDEX(Matches!$G$2:$G$201,MATCH($A194&amp;"-9",Matches!$J$2:$J$201,0)),U194=INDEX(Matches!$H$2:$H$201,MATCH($A194&amp;"-9",Matches!$J$2:$J$201,0))),5,IF(SIGN(T194-U194)&lt;&gt;SIGN(INDEX(Matches!$G$2:$G$201,MATCH($A194&amp;"-9",Matches!$J$2:$J$201,0))-INDEX(Matches!$H$2:$H$201,MATCH($A194&amp;"-9",Matches!$J$2:$J$201,0))),0,IF(T194-U194=INDEX(Matches!$G$2:$G$201,MATCH($A194&amp;"-9",Matches!$J$2:$J$201,0))-INDEX(Matches!$H$2:$H$201,MATCH($A194&amp;"-9",Matches!$J$2:$J$201,0)),3,2))))),""))</f>
        <v/>
      </c>
      <c r="AG194" s="12" t="str">
        <f aca="false">IF(OR($B194="",V194="",W194=""),"",IFERROR(IF(OR(INDEX(Matches!$I$2:$I$201,MATCH($A194&amp;"-10",Matches!$J$2:$J$201,0))="Void",INDEX(Matches!$G$2:$G$201,MATCH($A194&amp;"-10",Matches!$J$2:$J$201,0))="",INDEX(Matches!$H$2:$H$201,MATCH($A194&amp;"-10",Matches!$J$2:$J$201,0))=""),"",IF(AND($C194&lt;&gt;"",INDEX(Matches!$F$2:$F$201,MATCH($A194&amp;"-10",Matches!$J$2:$J$201,0))&lt;&gt;"",$C194&gt;=INDEX(Matches!$F$2:$F$201,MATCH($A194&amp;"-10",Matches!$J$2:$J$201,0))),"",IF(AND(V194=INDEX(Matches!$G$2:$G$201,MATCH($A194&amp;"-10",Matches!$J$2:$J$201,0)),W194=INDEX(Matches!$H$2:$H$201,MATCH($A194&amp;"-10",Matches!$J$2:$J$201,0))),5,IF(SIGN(V194-W194)&lt;&gt;SIGN(INDEX(Matches!$G$2:$G$201,MATCH($A194&amp;"-10",Matches!$J$2:$J$201,0))-INDEX(Matches!$H$2:$H$201,MATCH($A194&amp;"-10",Matches!$J$2:$J$201,0))),0,IF(V194-W194=INDEX(Matches!$G$2:$G$201,MATCH($A194&amp;"-10",Matches!$J$2:$J$201,0))-INDEX(Matches!$H$2:$H$201,MATCH($A194&amp;"-10",Matches!$J$2:$J$201,0)),3,2))))),""))</f>
        <v/>
      </c>
      <c r="AH194" s="13" t="str">
        <f aca="false">IF($B194="","",SUM(X194:AG194))</f>
        <v/>
      </c>
      <c r="AI194" s="12" t="str">
        <f aca="false">IF($B194="","",COUNTIF(X194:AG194,5))</f>
        <v/>
      </c>
      <c r="AJ194" s="12" t="str">
        <f aca="false">IF($B194="","",COUNTIF(X194:AG194,"&gt;=2"))</f>
        <v/>
      </c>
      <c r="AK194" s="12" t="str">
        <f aca="false">IF($B194="","",COUNT(X194:AG194))</f>
        <v/>
      </c>
    </row>
    <row r="195" customFormat="false" ht="15" hidden="false" customHeight="false" outlineLevel="0" collapsed="false">
      <c r="A195" s="7"/>
      <c r="B195" s="7"/>
      <c r="C195" s="11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12" t="str">
        <f aca="false">IF(OR($B195="",D195="",E195=""),"",IFERROR(IF(OR(INDEX(Matches!$I$2:$I$201,MATCH($A195&amp;"-1",Matches!$J$2:$J$201,0))="Void",INDEX(Matches!$G$2:$G$201,MATCH($A195&amp;"-1",Matches!$J$2:$J$201,0))="",INDEX(Matches!$H$2:$H$201,MATCH($A195&amp;"-1",Matches!$J$2:$J$201,0))=""),"",IF(AND($C195&lt;&gt;"",INDEX(Matches!$F$2:$F$201,MATCH($A195&amp;"-1",Matches!$J$2:$J$201,0))&lt;&gt;"",$C195&gt;=INDEX(Matches!$F$2:$F$201,MATCH($A195&amp;"-1",Matches!$J$2:$J$201,0))),"",IF(AND(D195=INDEX(Matches!$G$2:$G$201,MATCH($A195&amp;"-1",Matches!$J$2:$J$201,0)),E195=INDEX(Matches!$H$2:$H$201,MATCH($A195&amp;"-1",Matches!$J$2:$J$201,0))),5,IF(SIGN(D195-E195)&lt;&gt;SIGN(INDEX(Matches!$G$2:$G$201,MATCH($A195&amp;"-1",Matches!$J$2:$J$201,0))-INDEX(Matches!$H$2:$H$201,MATCH($A195&amp;"-1",Matches!$J$2:$J$201,0))),0,IF(D195-E195=INDEX(Matches!$G$2:$G$201,MATCH($A195&amp;"-1",Matches!$J$2:$J$201,0))-INDEX(Matches!$H$2:$H$201,MATCH($A195&amp;"-1",Matches!$J$2:$J$201,0)),3,2))))),""))</f>
        <v/>
      </c>
      <c r="Y195" s="12" t="str">
        <f aca="false">IF(OR($B195="",F195="",G195=""),"",IFERROR(IF(OR(INDEX(Matches!$I$2:$I$201,MATCH($A195&amp;"-2",Matches!$J$2:$J$201,0))="Void",INDEX(Matches!$G$2:$G$201,MATCH($A195&amp;"-2",Matches!$J$2:$J$201,0))="",INDEX(Matches!$H$2:$H$201,MATCH($A195&amp;"-2",Matches!$J$2:$J$201,0))=""),"",IF(AND($C195&lt;&gt;"",INDEX(Matches!$F$2:$F$201,MATCH($A195&amp;"-2",Matches!$J$2:$J$201,0))&lt;&gt;"",$C195&gt;=INDEX(Matches!$F$2:$F$201,MATCH($A195&amp;"-2",Matches!$J$2:$J$201,0))),"",IF(AND(F195=INDEX(Matches!$G$2:$G$201,MATCH($A195&amp;"-2",Matches!$J$2:$J$201,0)),G195=INDEX(Matches!$H$2:$H$201,MATCH($A195&amp;"-2",Matches!$J$2:$J$201,0))),5,IF(SIGN(F195-G195)&lt;&gt;SIGN(INDEX(Matches!$G$2:$G$201,MATCH($A195&amp;"-2",Matches!$J$2:$J$201,0))-INDEX(Matches!$H$2:$H$201,MATCH($A195&amp;"-2",Matches!$J$2:$J$201,0))),0,IF(F195-G195=INDEX(Matches!$G$2:$G$201,MATCH($A195&amp;"-2",Matches!$J$2:$J$201,0))-INDEX(Matches!$H$2:$H$201,MATCH($A195&amp;"-2",Matches!$J$2:$J$201,0)),3,2))))),""))</f>
        <v/>
      </c>
      <c r="Z195" s="12" t="str">
        <f aca="false">IF(OR($B195="",H195="",I195=""),"",IFERROR(IF(OR(INDEX(Matches!$I$2:$I$201,MATCH($A195&amp;"-3",Matches!$J$2:$J$201,0))="Void",INDEX(Matches!$G$2:$G$201,MATCH($A195&amp;"-3",Matches!$J$2:$J$201,0))="",INDEX(Matches!$H$2:$H$201,MATCH($A195&amp;"-3",Matches!$J$2:$J$201,0))=""),"",IF(AND($C195&lt;&gt;"",INDEX(Matches!$F$2:$F$201,MATCH($A195&amp;"-3",Matches!$J$2:$J$201,0))&lt;&gt;"",$C195&gt;=INDEX(Matches!$F$2:$F$201,MATCH($A195&amp;"-3",Matches!$J$2:$J$201,0))),"",IF(AND(H195=INDEX(Matches!$G$2:$G$201,MATCH($A195&amp;"-3",Matches!$J$2:$J$201,0)),I195=INDEX(Matches!$H$2:$H$201,MATCH($A195&amp;"-3",Matches!$J$2:$J$201,0))),5,IF(SIGN(H195-I195)&lt;&gt;SIGN(INDEX(Matches!$G$2:$G$201,MATCH($A195&amp;"-3",Matches!$J$2:$J$201,0))-INDEX(Matches!$H$2:$H$201,MATCH($A195&amp;"-3",Matches!$J$2:$J$201,0))),0,IF(H195-I195=INDEX(Matches!$G$2:$G$201,MATCH($A195&amp;"-3",Matches!$J$2:$J$201,0))-INDEX(Matches!$H$2:$H$201,MATCH($A195&amp;"-3",Matches!$J$2:$J$201,0)),3,2))))),""))</f>
        <v/>
      </c>
      <c r="AA195" s="12" t="str">
        <f aca="false">IF(OR($B195="",J195="",K195=""),"",IFERROR(IF(OR(INDEX(Matches!$I$2:$I$201,MATCH($A195&amp;"-4",Matches!$J$2:$J$201,0))="Void",INDEX(Matches!$G$2:$G$201,MATCH($A195&amp;"-4",Matches!$J$2:$J$201,0))="",INDEX(Matches!$H$2:$H$201,MATCH($A195&amp;"-4",Matches!$J$2:$J$201,0))=""),"",IF(AND($C195&lt;&gt;"",INDEX(Matches!$F$2:$F$201,MATCH($A195&amp;"-4",Matches!$J$2:$J$201,0))&lt;&gt;"",$C195&gt;=INDEX(Matches!$F$2:$F$201,MATCH($A195&amp;"-4",Matches!$J$2:$J$201,0))),"",IF(AND(J195=INDEX(Matches!$G$2:$G$201,MATCH($A195&amp;"-4",Matches!$J$2:$J$201,0)),K195=INDEX(Matches!$H$2:$H$201,MATCH($A195&amp;"-4",Matches!$J$2:$J$201,0))),5,IF(SIGN(J195-K195)&lt;&gt;SIGN(INDEX(Matches!$G$2:$G$201,MATCH($A195&amp;"-4",Matches!$J$2:$J$201,0))-INDEX(Matches!$H$2:$H$201,MATCH($A195&amp;"-4",Matches!$J$2:$J$201,0))),0,IF(J195-K195=INDEX(Matches!$G$2:$G$201,MATCH($A195&amp;"-4",Matches!$J$2:$J$201,0))-INDEX(Matches!$H$2:$H$201,MATCH($A195&amp;"-4",Matches!$J$2:$J$201,0)),3,2))))),""))</f>
        <v/>
      </c>
      <c r="AB195" s="12" t="str">
        <f aca="false">IF(OR($B195="",L195="",M195=""),"",IFERROR(IF(OR(INDEX(Matches!$I$2:$I$201,MATCH($A195&amp;"-5",Matches!$J$2:$J$201,0))="Void",INDEX(Matches!$G$2:$G$201,MATCH($A195&amp;"-5",Matches!$J$2:$J$201,0))="",INDEX(Matches!$H$2:$H$201,MATCH($A195&amp;"-5",Matches!$J$2:$J$201,0))=""),"",IF(AND($C195&lt;&gt;"",INDEX(Matches!$F$2:$F$201,MATCH($A195&amp;"-5",Matches!$J$2:$J$201,0))&lt;&gt;"",$C195&gt;=INDEX(Matches!$F$2:$F$201,MATCH($A195&amp;"-5",Matches!$J$2:$J$201,0))),"",IF(AND(L195=INDEX(Matches!$G$2:$G$201,MATCH($A195&amp;"-5",Matches!$J$2:$J$201,0)),M195=INDEX(Matches!$H$2:$H$201,MATCH($A195&amp;"-5",Matches!$J$2:$J$201,0))),5,IF(SIGN(L195-M195)&lt;&gt;SIGN(INDEX(Matches!$G$2:$G$201,MATCH($A195&amp;"-5",Matches!$J$2:$J$201,0))-INDEX(Matches!$H$2:$H$201,MATCH($A195&amp;"-5",Matches!$J$2:$J$201,0))),0,IF(L195-M195=INDEX(Matches!$G$2:$G$201,MATCH($A195&amp;"-5",Matches!$J$2:$J$201,0))-INDEX(Matches!$H$2:$H$201,MATCH($A195&amp;"-5",Matches!$J$2:$J$201,0)),3,2))))),""))</f>
        <v/>
      </c>
      <c r="AC195" s="12" t="str">
        <f aca="false">IF(OR($B195="",N195="",O195=""),"",IFERROR(IF(OR(INDEX(Matches!$I$2:$I$201,MATCH($A195&amp;"-6",Matches!$J$2:$J$201,0))="Void",INDEX(Matches!$G$2:$G$201,MATCH($A195&amp;"-6",Matches!$J$2:$J$201,0))="",INDEX(Matches!$H$2:$H$201,MATCH($A195&amp;"-6",Matches!$J$2:$J$201,0))=""),"",IF(AND($C195&lt;&gt;"",INDEX(Matches!$F$2:$F$201,MATCH($A195&amp;"-6",Matches!$J$2:$J$201,0))&lt;&gt;"",$C195&gt;=INDEX(Matches!$F$2:$F$201,MATCH($A195&amp;"-6",Matches!$J$2:$J$201,0))),"",IF(AND(N195=INDEX(Matches!$G$2:$G$201,MATCH($A195&amp;"-6",Matches!$J$2:$J$201,0)),O195=INDEX(Matches!$H$2:$H$201,MATCH($A195&amp;"-6",Matches!$J$2:$J$201,0))),5,IF(SIGN(N195-O195)&lt;&gt;SIGN(INDEX(Matches!$G$2:$G$201,MATCH($A195&amp;"-6",Matches!$J$2:$J$201,0))-INDEX(Matches!$H$2:$H$201,MATCH($A195&amp;"-6",Matches!$J$2:$J$201,0))),0,IF(N195-O195=INDEX(Matches!$G$2:$G$201,MATCH($A195&amp;"-6",Matches!$J$2:$J$201,0))-INDEX(Matches!$H$2:$H$201,MATCH($A195&amp;"-6",Matches!$J$2:$J$201,0)),3,2))))),""))</f>
        <v/>
      </c>
      <c r="AD195" s="12" t="str">
        <f aca="false">IF(OR($B195="",P195="",Q195=""),"",IFERROR(IF(OR(INDEX(Matches!$I$2:$I$201,MATCH($A195&amp;"-7",Matches!$J$2:$J$201,0))="Void",INDEX(Matches!$G$2:$G$201,MATCH($A195&amp;"-7",Matches!$J$2:$J$201,0))="",INDEX(Matches!$H$2:$H$201,MATCH($A195&amp;"-7",Matches!$J$2:$J$201,0))=""),"",IF(AND($C195&lt;&gt;"",INDEX(Matches!$F$2:$F$201,MATCH($A195&amp;"-7",Matches!$J$2:$J$201,0))&lt;&gt;"",$C195&gt;=INDEX(Matches!$F$2:$F$201,MATCH($A195&amp;"-7",Matches!$J$2:$J$201,0))),"",IF(AND(P195=INDEX(Matches!$G$2:$G$201,MATCH($A195&amp;"-7",Matches!$J$2:$J$201,0)),Q195=INDEX(Matches!$H$2:$H$201,MATCH($A195&amp;"-7",Matches!$J$2:$J$201,0))),5,IF(SIGN(P195-Q195)&lt;&gt;SIGN(INDEX(Matches!$G$2:$G$201,MATCH($A195&amp;"-7",Matches!$J$2:$J$201,0))-INDEX(Matches!$H$2:$H$201,MATCH($A195&amp;"-7",Matches!$J$2:$J$201,0))),0,IF(P195-Q195=INDEX(Matches!$G$2:$G$201,MATCH($A195&amp;"-7",Matches!$J$2:$J$201,0))-INDEX(Matches!$H$2:$H$201,MATCH($A195&amp;"-7",Matches!$J$2:$J$201,0)),3,2))))),""))</f>
        <v/>
      </c>
      <c r="AE195" s="12" t="str">
        <f aca="false">IF(OR($B195="",R195="",S195=""),"",IFERROR(IF(OR(INDEX(Matches!$I$2:$I$201,MATCH($A195&amp;"-8",Matches!$J$2:$J$201,0))="Void",INDEX(Matches!$G$2:$G$201,MATCH($A195&amp;"-8",Matches!$J$2:$J$201,0))="",INDEX(Matches!$H$2:$H$201,MATCH($A195&amp;"-8",Matches!$J$2:$J$201,0))=""),"",IF(AND($C195&lt;&gt;"",INDEX(Matches!$F$2:$F$201,MATCH($A195&amp;"-8",Matches!$J$2:$J$201,0))&lt;&gt;"",$C195&gt;=INDEX(Matches!$F$2:$F$201,MATCH($A195&amp;"-8",Matches!$J$2:$J$201,0))),"",IF(AND(R195=INDEX(Matches!$G$2:$G$201,MATCH($A195&amp;"-8",Matches!$J$2:$J$201,0)),S195=INDEX(Matches!$H$2:$H$201,MATCH($A195&amp;"-8",Matches!$J$2:$J$201,0))),5,IF(SIGN(R195-S195)&lt;&gt;SIGN(INDEX(Matches!$G$2:$G$201,MATCH($A195&amp;"-8",Matches!$J$2:$J$201,0))-INDEX(Matches!$H$2:$H$201,MATCH($A195&amp;"-8",Matches!$J$2:$J$201,0))),0,IF(R195-S195=INDEX(Matches!$G$2:$G$201,MATCH($A195&amp;"-8",Matches!$J$2:$J$201,0))-INDEX(Matches!$H$2:$H$201,MATCH($A195&amp;"-8",Matches!$J$2:$J$201,0)),3,2))))),""))</f>
        <v/>
      </c>
      <c r="AF195" s="12" t="str">
        <f aca="false">IF(OR($B195="",T195="",U195=""),"",IFERROR(IF(OR(INDEX(Matches!$I$2:$I$201,MATCH($A195&amp;"-9",Matches!$J$2:$J$201,0))="Void",INDEX(Matches!$G$2:$G$201,MATCH($A195&amp;"-9",Matches!$J$2:$J$201,0))="",INDEX(Matches!$H$2:$H$201,MATCH($A195&amp;"-9",Matches!$J$2:$J$201,0))=""),"",IF(AND($C195&lt;&gt;"",INDEX(Matches!$F$2:$F$201,MATCH($A195&amp;"-9",Matches!$J$2:$J$201,0))&lt;&gt;"",$C195&gt;=INDEX(Matches!$F$2:$F$201,MATCH($A195&amp;"-9",Matches!$J$2:$J$201,0))),"",IF(AND(T195=INDEX(Matches!$G$2:$G$201,MATCH($A195&amp;"-9",Matches!$J$2:$J$201,0)),U195=INDEX(Matches!$H$2:$H$201,MATCH($A195&amp;"-9",Matches!$J$2:$J$201,0))),5,IF(SIGN(T195-U195)&lt;&gt;SIGN(INDEX(Matches!$G$2:$G$201,MATCH($A195&amp;"-9",Matches!$J$2:$J$201,0))-INDEX(Matches!$H$2:$H$201,MATCH($A195&amp;"-9",Matches!$J$2:$J$201,0))),0,IF(T195-U195=INDEX(Matches!$G$2:$G$201,MATCH($A195&amp;"-9",Matches!$J$2:$J$201,0))-INDEX(Matches!$H$2:$H$201,MATCH($A195&amp;"-9",Matches!$J$2:$J$201,0)),3,2))))),""))</f>
        <v/>
      </c>
      <c r="AG195" s="12" t="str">
        <f aca="false">IF(OR($B195="",V195="",W195=""),"",IFERROR(IF(OR(INDEX(Matches!$I$2:$I$201,MATCH($A195&amp;"-10",Matches!$J$2:$J$201,0))="Void",INDEX(Matches!$G$2:$G$201,MATCH($A195&amp;"-10",Matches!$J$2:$J$201,0))="",INDEX(Matches!$H$2:$H$201,MATCH($A195&amp;"-10",Matches!$J$2:$J$201,0))=""),"",IF(AND($C195&lt;&gt;"",INDEX(Matches!$F$2:$F$201,MATCH($A195&amp;"-10",Matches!$J$2:$J$201,0))&lt;&gt;"",$C195&gt;=INDEX(Matches!$F$2:$F$201,MATCH($A195&amp;"-10",Matches!$J$2:$J$201,0))),"",IF(AND(V195=INDEX(Matches!$G$2:$G$201,MATCH($A195&amp;"-10",Matches!$J$2:$J$201,0)),W195=INDEX(Matches!$H$2:$H$201,MATCH($A195&amp;"-10",Matches!$J$2:$J$201,0))),5,IF(SIGN(V195-W195)&lt;&gt;SIGN(INDEX(Matches!$G$2:$G$201,MATCH($A195&amp;"-10",Matches!$J$2:$J$201,0))-INDEX(Matches!$H$2:$H$201,MATCH($A195&amp;"-10",Matches!$J$2:$J$201,0))),0,IF(V195-W195=INDEX(Matches!$G$2:$G$201,MATCH($A195&amp;"-10",Matches!$J$2:$J$201,0))-INDEX(Matches!$H$2:$H$201,MATCH($A195&amp;"-10",Matches!$J$2:$J$201,0)),3,2))))),""))</f>
        <v/>
      </c>
      <c r="AH195" s="13" t="str">
        <f aca="false">IF($B195="","",SUM(X195:AG195))</f>
        <v/>
      </c>
      <c r="AI195" s="12" t="str">
        <f aca="false">IF($B195="","",COUNTIF(X195:AG195,5))</f>
        <v/>
      </c>
      <c r="AJ195" s="12" t="str">
        <f aca="false">IF($B195="","",COUNTIF(X195:AG195,"&gt;=2"))</f>
        <v/>
      </c>
      <c r="AK195" s="12" t="str">
        <f aca="false">IF($B195="","",COUNT(X195:AG195))</f>
        <v/>
      </c>
    </row>
    <row r="196" customFormat="false" ht="15" hidden="false" customHeight="false" outlineLevel="0" collapsed="false">
      <c r="A196" s="7"/>
      <c r="B196" s="7"/>
      <c r="C196" s="11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12" t="str">
        <f aca="false">IF(OR($B196="",D196="",E196=""),"",IFERROR(IF(OR(INDEX(Matches!$I$2:$I$201,MATCH($A196&amp;"-1",Matches!$J$2:$J$201,0))="Void",INDEX(Matches!$G$2:$G$201,MATCH($A196&amp;"-1",Matches!$J$2:$J$201,0))="",INDEX(Matches!$H$2:$H$201,MATCH($A196&amp;"-1",Matches!$J$2:$J$201,0))=""),"",IF(AND($C196&lt;&gt;"",INDEX(Matches!$F$2:$F$201,MATCH($A196&amp;"-1",Matches!$J$2:$J$201,0))&lt;&gt;"",$C196&gt;=INDEX(Matches!$F$2:$F$201,MATCH($A196&amp;"-1",Matches!$J$2:$J$201,0))),"",IF(AND(D196=INDEX(Matches!$G$2:$G$201,MATCH($A196&amp;"-1",Matches!$J$2:$J$201,0)),E196=INDEX(Matches!$H$2:$H$201,MATCH($A196&amp;"-1",Matches!$J$2:$J$201,0))),5,IF(SIGN(D196-E196)&lt;&gt;SIGN(INDEX(Matches!$G$2:$G$201,MATCH($A196&amp;"-1",Matches!$J$2:$J$201,0))-INDEX(Matches!$H$2:$H$201,MATCH($A196&amp;"-1",Matches!$J$2:$J$201,0))),0,IF(D196-E196=INDEX(Matches!$G$2:$G$201,MATCH($A196&amp;"-1",Matches!$J$2:$J$201,0))-INDEX(Matches!$H$2:$H$201,MATCH($A196&amp;"-1",Matches!$J$2:$J$201,0)),3,2))))),""))</f>
        <v/>
      </c>
      <c r="Y196" s="12" t="str">
        <f aca="false">IF(OR($B196="",F196="",G196=""),"",IFERROR(IF(OR(INDEX(Matches!$I$2:$I$201,MATCH($A196&amp;"-2",Matches!$J$2:$J$201,0))="Void",INDEX(Matches!$G$2:$G$201,MATCH($A196&amp;"-2",Matches!$J$2:$J$201,0))="",INDEX(Matches!$H$2:$H$201,MATCH($A196&amp;"-2",Matches!$J$2:$J$201,0))=""),"",IF(AND($C196&lt;&gt;"",INDEX(Matches!$F$2:$F$201,MATCH($A196&amp;"-2",Matches!$J$2:$J$201,0))&lt;&gt;"",$C196&gt;=INDEX(Matches!$F$2:$F$201,MATCH($A196&amp;"-2",Matches!$J$2:$J$201,0))),"",IF(AND(F196=INDEX(Matches!$G$2:$G$201,MATCH($A196&amp;"-2",Matches!$J$2:$J$201,0)),G196=INDEX(Matches!$H$2:$H$201,MATCH($A196&amp;"-2",Matches!$J$2:$J$201,0))),5,IF(SIGN(F196-G196)&lt;&gt;SIGN(INDEX(Matches!$G$2:$G$201,MATCH($A196&amp;"-2",Matches!$J$2:$J$201,0))-INDEX(Matches!$H$2:$H$201,MATCH($A196&amp;"-2",Matches!$J$2:$J$201,0))),0,IF(F196-G196=INDEX(Matches!$G$2:$G$201,MATCH($A196&amp;"-2",Matches!$J$2:$J$201,0))-INDEX(Matches!$H$2:$H$201,MATCH($A196&amp;"-2",Matches!$J$2:$J$201,0)),3,2))))),""))</f>
        <v/>
      </c>
      <c r="Z196" s="12" t="str">
        <f aca="false">IF(OR($B196="",H196="",I196=""),"",IFERROR(IF(OR(INDEX(Matches!$I$2:$I$201,MATCH($A196&amp;"-3",Matches!$J$2:$J$201,0))="Void",INDEX(Matches!$G$2:$G$201,MATCH($A196&amp;"-3",Matches!$J$2:$J$201,0))="",INDEX(Matches!$H$2:$H$201,MATCH($A196&amp;"-3",Matches!$J$2:$J$201,0))=""),"",IF(AND($C196&lt;&gt;"",INDEX(Matches!$F$2:$F$201,MATCH($A196&amp;"-3",Matches!$J$2:$J$201,0))&lt;&gt;"",$C196&gt;=INDEX(Matches!$F$2:$F$201,MATCH($A196&amp;"-3",Matches!$J$2:$J$201,0))),"",IF(AND(H196=INDEX(Matches!$G$2:$G$201,MATCH($A196&amp;"-3",Matches!$J$2:$J$201,0)),I196=INDEX(Matches!$H$2:$H$201,MATCH($A196&amp;"-3",Matches!$J$2:$J$201,0))),5,IF(SIGN(H196-I196)&lt;&gt;SIGN(INDEX(Matches!$G$2:$G$201,MATCH($A196&amp;"-3",Matches!$J$2:$J$201,0))-INDEX(Matches!$H$2:$H$201,MATCH($A196&amp;"-3",Matches!$J$2:$J$201,0))),0,IF(H196-I196=INDEX(Matches!$G$2:$G$201,MATCH($A196&amp;"-3",Matches!$J$2:$J$201,0))-INDEX(Matches!$H$2:$H$201,MATCH($A196&amp;"-3",Matches!$J$2:$J$201,0)),3,2))))),""))</f>
        <v/>
      </c>
      <c r="AA196" s="12" t="str">
        <f aca="false">IF(OR($B196="",J196="",K196=""),"",IFERROR(IF(OR(INDEX(Matches!$I$2:$I$201,MATCH($A196&amp;"-4",Matches!$J$2:$J$201,0))="Void",INDEX(Matches!$G$2:$G$201,MATCH($A196&amp;"-4",Matches!$J$2:$J$201,0))="",INDEX(Matches!$H$2:$H$201,MATCH($A196&amp;"-4",Matches!$J$2:$J$201,0))=""),"",IF(AND($C196&lt;&gt;"",INDEX(Matches!$F$2:$F$201,MATCH($A196&amp;"-4",Matches!$J$2:$J$201,0))&lt;&gt;"",$C196&gt;=INDEX(Matches!$F$2:$F$201,MATCH($A196&amp;"-4",Matches!$J$2:$J$201,0))),"",IF(AND(J196=INDEX(Matches!$G$2:$G$201,MATCH($A196&amp;"-4",Matches!$J$2:$J$201,0)),K196=INDEX(Matches!$H$2:$H$201,MATCH($A196&amp;"-4",Matches!$J$2:$J$201,0))),5,IF(SIGN(J196-K196)&lt;&gt;SIGN(INDEX(Matches!$G$2:$G$201,MATCH($A196&amp;"-4",Matches!$J$2:$J$201,0))-INDEX(Matches!$H$2:$H$201,MATCH($A196&amp;"-4",Matches!$J$2:$J$201,0))),0,IF(J196-K196=INDEX(Matches!$G$2:$G$201,MATCH($A196&amp;"-4",Matches!$J$2:$J$201,0))-INDEX(Matches!$H$2:$H$201,MATCH($A196&amp;"-4",Matches!$J$2:$J$201,0)),3,2))))),""))</f>
        <v/>
      </c>
      <c r="AB196" s="12" t="str">
        <f aca="false">IF(OR($B196="",L196="",M196=""),"",IFERROR(IF(OR(INDEX(Matches!$I$2:$I$201,MATCH($A196&amp;"-5",Matches!$J$2:$J$201,0))="Void",INDEX(Matches!$G$2:$G$201,MATCH($A196&amp;"-5",Matches!$J$2:$J$201,0))="",INDEX(Matches!$H$2:$H$201,MATCH($A196&amp;"-5",Matches!$J$2:$J$201,0))=""),"",IF(AND($C196&lt;&gt;"",INDEX(Matches!$F$2:$F$201,MATCH($A196&amp;"-5",Matches!$J$2:$J$201,0))&lt;&gt;"",$C196&gt;=INDEX(Matches!$F$2:$F$201,MATCH($A196&amp;"-5",Matches!$J$2:$J$201,0))),"",IF(AND(L196=INDEX(Matches!$G$2:$G$201,MATCH($A196&amp;"-5",Matches!$J$2:$J$201,0)),M196=INDEX(Matches!$H$2:$H$201,MATCH($A196&amp;"-5",Matches!$J$2:$J$201,0))),5,IF(SIGN(L196-M196)&lt;&gt;SIGN(INDEX(Matches!$G$2:$G$201,MATCH($A196&amp;"-5",Matches!$J$2:$J$201,0))-INDEX(Matches!$H$2:$H$201,MATCH($A196&amp;"-5",Matches!$J$2:$J$201,0))),0,IF(L196-M196=INDEX(Matches!$G$2:$G$201,MATCH($A196&amp;"-5",Matches!$J$2:$J$201,0))-INDEX(Matches!$H$2:$H$201,MATCH($A196&amp;"-5",Matches!$J$2:$J$201,0)),3,2))))),""))</f>
        <v/>
      </c>
      <c r="AC196" s="12" t="str">
        <f aca="false">IF(OR($B196="",N196="",O196=""),"",IFERROR(IF(OR(INDEX(Matches!$I$2:$I$201,MATCH($A196&amp;"-6",Matches!$J$2:$J$201,0))="Void",INDEX(Matches!$G$2:$G$201,MATCH($A196&amp;"-6",Matches!$J$2:$J$201,0))="",INDEX(Matches!$H$2:$H$201,MATCH($A196&amp;"-6",Matches!$J$2:$J$201,0))=""),"",IF(AND($C196&lt;&gt;"",INDEX(Matches!$F$2:$F$201,MATCH($A196&amp;"-6",Matches!$J$2:$J$201,0))&lt;&gt;"",$C196&gt;=INDEX(Matches!$F$2:$F$201,MATCH($A196&amp;"-6",Matches!$J$2:$J$201,0))),"",IF(AND(N196=INDEX(Matches!$G$2:$G$201,MATCH($A196&amp;"-6",Matches!$J$2:$J$201,0)),O196=INDEX(Matches!$H$2:$H$201,MATCH($A196&amp;"-6",Matches!$J$2:$J$201,0))),5,IF(SIGN(N196-O196)&lt;&gt;SIGN(INDEX(Matches!$G$2:$G$201,MATCH($A196&amp;"-6",Matches!$J$2:$J$201,0))-INDEX(Matches!$H$2:$H$201,MATCH($A196&amp;"-6",Matches!$J$2:$J$201,0))),0,IF(N196-O196=INDEX(Matches!$G$2:$G$201,MATCH($A196&amp;"-6",Matches!$J$2:$J$201,0))-INDEX(Matches!$H$2:$H$201,MATCH($A196&amp;"-6",Matches!$J$2:$J$201,0)),3,2))))),""))</f>
        <v/>
      </c>
      <c r="AD196" s="12" t="str">
        <f aca="false">IF(OR($B196="",P196="",Q196=""),"",IFERROR(IF(OR(INDEX(Matches!$I$2:$I$201,MATCH($A196&amp;"-7",Matches!$J$2:$J$201,0))="Void",INDEX(Matches!$G$2:$G$201,MATCH($A196&amp;"-7",Matches!$J$2:$J$201,0))="",INDEX(Matches!$H$2:$H$201,MATCH($A196&amp;"-7",Matches!$J$2:$J$201,0))=""),"",IF(AND($C196&lt;&gt;"",INDEX(Matches!$F$2:$F$201,MATCH($A196&amp;"-7",Matches!$J$2:$J$201,0))&lt;&gt;"",$C196&gt;=INDEX(Matches!$F$2:$F$201,MATCH($A196&amp;"-7",Matches!$J$2:$J$201,0))),"",IF(AND(P196=INDEX(Matches!$G$2:$G$201,MATCH($A196&amp;"-7",Matches!$J$2:$J$201,0)),Q196=INDEX(Matches!$H$2:$H$201,MATCH($A196&amp;"-7",Matches!$J$2:$J$201,0))),5,IF(SIGN(P196-Q196)&lt;&gt;SIGN(INDEX(Matches!$G$2:$G$201,MATCH($A196&amp;"-7",Matches!$J$2:$J$201,0))-INDEX(Matches!$H$2:$H$201,MATCH($A196&amp;"-7",Matches!$J$2:$J$201,0))),0,IF(P196-Q196=INDEX(Matches!$G$2:$G$201,MATCH($A196&amp;"-7",Matches!$J$2:$J$201,0))-INDEX(Matches!$H$2:$H$201,MATCH($A196&amp;"-7",Matches!$J$2:$J$201,0)),3,2))))),""))</f>
        <v/>
      </c>
      <c r="AE196" s="12" t="str">
        <f aca="false">IF(OR($B196="",R196="",S196=""),"",IFERROR(IF(OR(INDEX(Matches!$I$2:$I$201,MATCH($A196&amp;"-8",Matches!$J$2:$J$201,0))="Void",INDEX(Matches!$G$2:$G$201,MATCH($A196&amp;"-8",Matches!$J$2:$J$201,0))="",INDEX(Matches!$H$2:$H$201,MATCH($A196&amp;"-8",Matches!$J$2:$J$201,0))=""),"",IF(AND($C196&lt;&gt;"",INDEX(Matches!$F$2:$F$201,MATCH($A196&amp;"-8",Matches!$J$2:$J$201,0))&lt;&gt;"",$C196&gt;=INDEX(Matches!$F$2:$F$201,MATCH($A196&amp;"-8",Matches!$J$2:$J$201,0))),"",IF(AND(R196=INDEX(Matches!$G$2:$G$201,MATCH($A196&amp;"-8",Matches!$J$2:$J$201,0)),S196=INDEX(Matches!$H$2:$H$201,MATCH($A196&amp;"-8",Matches!$J$2:$J$201,0))),5,IF(SIGN(R196-S196)&lt;&gt;SIGN(INDEX(Matches!$G$2:$G$201,MATCH($A196&amp;"-8",Matches!$J$2:$J$201,0))-INDEX(Matches!$H$2:$H$201,MATCH($A196&amp;"-8",Matches!$J$2:$J$201,0))),0,IF(R196-S196=INDEX(Matches!$G$2:$G$201,MATCH($A196&amp;"-8",Matches!$J$2:$J$201,0))-INDEX(Matches!$H$2:$H$201,MATCH($A196&amp;"-8",Matches!$J$2:$J$201,0)),3,2))))),""))</f>
        <v/>
      </c>
      <c r="AF196" s="12" t="str">
        <f aca="false">IF(OR($B196="",T196="",U196=""),"",IFERROR(IF(OR(INDEX(Matches!$I$2:$I$201,MATCH($A196&amp;"-9",Matches!$J$2:$J$201,0))="Void",INDEX(Matches!$G$2:$G$201,MATCH($A196&amp;"-9",Matches!$J$2:$J$201,0))="",INDEX(Matches!$H$2:$H$201,MATCH($A196&amp;"-9",Matches!$J$2:$J$201,0))=""),"",IF(AND($C196&lt;&gt;"",INDEX(Matches!$F$2:$F$201,MATCH($A196&amp;"-9",Matches!$J$2:$J$201,0))&lt;&gt;"",$C196&gt;=INDEX(Matches!$F$2:$F$201,MATCH($A196&amp;"-9",Matches!$J$2:$J$201,0))),"",IF(AND(T196=INDEX(Matches!$G$2:$G$201,MATCH($A196&amp;"-9",Matches!$J$2:$J$201,0)),U196=INDEX(Matches!$H$2:$H$201,MATCH($A196&amp;"-9",Matches!$J$2:$J$201,0))),5,IF(SIGN(T196-U196)&lt;&gt;SIGN(INDEX(Matches!$G$2:$G$201,MATCH($A196&amp;"-9",Matches!$J$2:$J$201,0))-INDEX(Matches!$H$2:$H$201,MATCH($A196&amp;"-9",Matches!$J$2:$J$201,0))),0,IF(T196-U196=INDEX(Matches!$G$2:$G$201,MATCH($A196&amp;"-9",Matches!$J$2:$J$201,0))-INDEX(Matches!$H$2:$H$201,MATCH($A196&amp;"-9",Matches!$J$2:$J$201,0)),3,2))))),""))</f>
        <v/>
      </c>
      <c r="AG196" s="12" t="str">
        <f aca="false">IF(OR($B196="",V196="",W196=""),"",IFERROR(IF(OR(INDEX(Matches!$I$2:$I$201,MATCH($A196&amp;"-10",Matches!$J$2:$J$201,0))="Void",INDEX(Matches!$G$2:$G$201,MATCH($A196&amp;"-10",Matches!$J$2:$J$201,0))="",INDEX(Matches!$H$2:$H$201,MATCH($A196&amp;"-10",Matches!$J$2:$J$201,0))=""),"",IF(AND($C196&lt;&gt;"",INDEX(Matches!$F$2:$F$201,MATCH($A196&amp;"-10",Matches!$J$2:$J$201,0))&lt;&gt;"",$C196&gt;=INDEX(Matches!$F$2:$F$201,MATCH($A196&amp;"-10",Matches!$J$2:$J$201,0))),"",IF(AND(V196=INDEX(Matches!$G$2:$G$201,MATCH($A196&amp;"-10",Matches!$J$2:$J$201,0)),W196=INDEX(Matches!$H$2:$H$201,MATCH($A196&amp;"-10",Matches!$J$2:$J$201,0))),5,IF(SIGN(V196-W196)&lt;&gt;SIGN(INDEX(Matches!$G$2:$G$201,MATCH($A196&amp;"-10",Matches!$J$2:$J$201,0))-INDEX(Matches!$H$2:$H$201,MATCH($A196&amp;"-10",Matches!$J$2:$J$201,0))),0,IF(V196-W196=INDEX(Matches!$G$2:$G$201,MATCH($A196&amp;"-10",Matches!$J$2:$J$201,0))-INDEX(Matches!$H$2:$H$201,MATCH($A196&amp;"-10",Matches!$J$2:$J$201,0)),3,2))))),""))</f>
        <v/>
      </c>
      <c r="AH196" s="13" t="str">
        <f aca="false">IF($B196="","",SUM(X196:AG196))</f>
        <v/>
      </c>
      <c r="AI196" s="12" t="str">
        <f aca="false">IF($B196="","",COUNTIF(X196:AG196,5))</f>
        <v/>
      </c>
      <c r="AJ196" s="12" t="str">
        <f aca="false">IF($B196="","",COUNTIF(X196:AG196,"&gt;=2"))</f>
        <v/>
      </c>
      <c r="AK196" s="12" t="str">
        <f aca="false">IF($B196="","",COUNT(X196:AG196))</f>
        <v/>
      </c>
    </row>
    <row r="197" customFormat="false" ht="15" hidden="false" customHeight="false" outlineLevel="0" collapsed="false">
      <c r="A197" s="7"/>
      <c r="B197" s="7"/>
      <c r="C197" s="11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12" t="str">
        <f aca="false">IF(OR($B197="",D197="",E197=""),"",IFERROR(IF(OR(INDEX(Matches!$I$2:$I$201,MATCH($A197&amp;"-1",Matches!$J$2:$J$201,0))="Void",INDEX(Matches!$G$2:$G$201,MATCH($A197&amp;"-1",Matches!$J$2:$J$201,0))="",INDEX(Matches!$H$2:$H$201,MATCH($A197&amp;"-1",Matches!$J$2:$J$201,0))=""),"",IF(AND($C197&lt;&gt;"",INDEX(Matches!$F$2:$F$201,MATCH($A197&amp;"-1",Matches!$J$2:$J$201,0))&lt;&gt;"",$C197&gt;=INDEX(Matches!$F$2:$F$201,MATCH($A197&amp;"-1",Matches!$J$2:$J$201,0))),"",IF(AND(D197=INDEX(Matches!$G$2:$G$201,MATCH($A197&amp;"-1",Matches!$J$2:$J$201,0)),E197=INDEX(Matches!$H$2:$H$201,MATCH($A197&amp;"-1",Matches!$J$2:$J$201,0))),5,IF(SIGN(D197-E197)&lt;&gt;SIGN(INDEX(Matches!$G$2:$G$201,MATCH($A197&amp;"-1",Matches!$J$2:$J$201,0))-INDEX(Matches!$H$2:$H$201,MATCH($A197&amp;"-1",Matches!$J$2:$J$201,0))),0,IF(D197-E197=INDEX(Matches!$G$2:$G$201,MATCH($A197&amp;"-1",Matches!$J$2:$J$201,0))-INDEX(Matches!$H$2:$H$201,MATCH($A197&amp;"-1",Matches!$J$2:$J$201,0)),3,2))))),""))</f>
        <v/>
      </c>
      <c r="Y197" s="12" t="str">
        <f aca="false">IF(OR($B197="",F197="",G197=""),"",IFERROR(IF(OR(INDEX(Matches!$I$2:$I$201,MATCH($A197&amp;"-2",Matches!$J$2:$J$201,0))="Void",INDEX(Matches!$G$2:$G$201,MATCH($A197&amp;"-2",Matches!$J$2:$J$201,0))="",INDEX(Matches!$H$2:$H$201,MATCH($A197&amp;"-2",Matches!$J$2:$J$201,0))=""),"",IF(AND($C197&lt;&gt;"",INDEX(Matches!$F$2:$F$201,MATCH($A197&amp;"-2",Matches!$J$2:$J$201,0))&lt;&gt;"",$C197&gt;=INDEX(Matches!$F$2:$F$201,MATCH($A197&amp;"-2",Matches!$J$2:$J$201,0))),"",IF(AND(F197=INDEX(Matches!$G$2:$G$201,MATCH($A197&amp;"-2",Matches!$J$2:$J$201,0)),G197=INDEX(Matches!$H$2:$H$201,MATCH($A197&amp;"-2",Matches!$J$2:$J$201,0))),5,IF(SIGN(F197-G197)&lt;&gt;SIGN(INDEX(Matches!$G$2:$G$201,MATCH($A197&amp;"-2",Matches!$J$2:$J$201,0))-INDEX(Matches!$H$2:$H$201,MATCH($A197&amp;"-2",Matches!$J$2:$J$201,0))),0,IF(F197-G197=INDEX(Matches!$G$2:$G$201,MATCH($A197&amp;"-2",Matches!$J$2:$J$201,0))-INDEX(Matches!$H$2:$H$201,MATCH($A197&amp;"-2",Matches!$J$2:$J$201,0)),3,2))))),""))</f>
        <v/>
      </c>
      <c r="Z197" s="12" t="str">
        <f aca="false">IF(OR($B197="",H197="",I197=""),"",IFERROR(IF(OR(INDEX(Matches!$I$2:$I$201,MATCH($A197&amp;"-3",Matches!$J$2:$J$201,0))="Void",INDEX(Matches!$G$2:$G$201,MATCH($A197&amp;"-3",Matches!$J$2:$J$201,0))="",INDEX(Matches!$H$2:$H$201,MATCH($A197&amp;"-3",Matches!$J$2:$J$201,0))=""),"",IF(AND($C197&lt;&gt;"",INDEX(Matches!$F$2:$F$201,MATCH($A197&amp;"-3",Matches!$J$2:$J$201,0))&lt;&gt;"",$C197&gt;=INDEX(Matches!$F$2:$F$201,MATCH($A197&amp;"-3",Matches!$J$2:$J$201,0))),"",IF(AND(H197=INDEX(Matches!$G$2:$G$201,MATCH($A197&amp;"-3",Matches!$J$2:$J$201,0)),I197=INDEX(Matches!$H$2:$H$201,MATCH($A197&amp;"-3",Matches!$J$2:$J$201,0))),5,IF(SIGN(H197-I197)&lt;&gt;SIGN(INDEX(Matches!$G$2:$G$201,MATCH($A197&amp;"-3",Matches!$J$2:$J$201,0))-INDEX(Matches!$H$2:$H$201,MATCH($A197&amp;"-3",Matches!$J$2:$J$201,0))),0,IF(H197-I197=INDEX(Matches!$G$2:$G$201,MATCH($A197&amp;"-3",Matches!$J$2:$J$201,0))-INDEX(Matches!$H$2:$H$201,MATCH($A197&amp;"-3",Matches!$J$2:$J$201,0)),3,2))))),""))</f>
        <v/>
      </c>
      <c r="AA197" s="12" t="str">
        <f aca="false">IF(OR($B197="",J197="",K197=""),"",IFERROR(IF(OR(INDEX(Matches!$I$2:$I$201,MATCH($A197&amp;"-4",Matches!$J$2:$J$201,0))="Void",INDEX(Matches!$G$2:$G$201,MATCH($A197&amp;"-4",Matches!$J$2:$J$201,0))="",INDEX(Matches!$H$2:$H$201,MATCH($A197&amp;"-4",Matches!$J$2:$J$201,0))=""),"",IF(AND($C197&lt;&gt;"",INDEX(Matches!$F$2:$F$201,MATCH($A197&amp;"-4",Matches!$J$2:$J$201,0))&lt;&gt;"",$C197&gt;=INDEX(Matches!$F$2:$F$201,MATCH($A197&amp;"-4",Matches!$J$2:$J$201,0))),"",IF(AND(J197=INDEX(Matches!$G$2:$G$201,MATCH($A197&amp;"-4",Matches!$J$2:$J$201,0)),K197=INDEX(Matches!$H$2:$H$201,MATCH($A197&amp;"-4",Matches!$J$2:$J$201,0))),5,IF(SIGN(J197-K197)&lt;&gt;SIGN(INDEX(Matches!$G$2:$G$201,MATCH($A197&amp;"-4",Matches!$J$2:$J$201,0))-INDEX(Matches!$H$2:$H$201,MATCH($A197&amp;"-4",Matches!$J$2:$J$201,0))),0,IF(J197-K197=INDEX(Matches!$G$2:$G$201,MATCH($A197&amp;"-4",Matches!$J$2:$J$201,0))-INDEX(Matches!$H$2:$H$201,MATCH($A197&amp;"-4",Matches!$J$2:$J$201,0)),3,2))))),""))</f>
        <v/>
      </c>
      <c r="AB197" s="12" t="str">
        <f aca="false">IF(OR($B197="",L197="",M197=""),"",IFERROR(IF(OR(INDEX(Matches!$I$2:$I$201,MATCH($A197&amp;"-5",Matches!$J$2:$J$201,0))="Void",INDEX(Matches!$G$2:$G$201,MATCH($A197&amp;"-5",Matches!$J$2:$J$201,0))="",INDEX(Matches!$H$2:$H$201,MATCH($A197&amp;"-5",Matches!$J$2:$J$201,0))=""),"",IF(AND($C197&lt;&gt;"",INDEX(Matches!$F$2:$F$201,MATCH($A197&amp;"-5",Matches!$J$2:$J$201,0))&lt;&gt;"",$C197&gt;=INDEX(Matches!$F$2:$F$201,MATCH($A197&amp;"-5",Matches!$J$2:$J$201,0))),"",IF(AND(L197=INDEX(Matches!$G$2:$G$201,MATCH($A197&amp;"-5",Matches!$J$2:$J$201,0)),M197=INDEX(Matches!$H$2:$H$201,MATCH($A197&amp;"-5",Matches!$J$2:$J$201,0))),5,IF(SIGN(L197-M197)&lt;&gt;SIGN(INDEX(Matches!$G$2:$G$201,MATCH($A197&amp;"-5",Matches!$J$2:$J$201,0))-INDEX(Matches!$H$2:$H$201,MATCH($A197&amp;"-5",Matches!$J$2:$J$201,0))),0,IF(L197-M197=INDEX(Matches!$G$2:$G$201,MATCH($A197&amp;"-5",Matches!$J$2:$J$201,0))-INDEX(Matches!$H$2:$H$201,MATCH($A197&amp;"-5",Matches!$J$2:$J$201,0)),3,2))))),""))</f>
        <v/>
      </c>
      <c r="AC197" s="12" t="str">
        <f aca="false">IF(OR($B197="",N197="",O197=""),"",IFERROR(IF(OR(INDEX(Matches!$I$2:$I$201,MATCH($A197&amp;"-6",Matches!$J$2:$J$201,0))="Void",INDEX(Matches!$G$2:$G$201,MATCH($A197&amp;"-6",Matches!$J$2:$J$201,0))="",INDEX(Matches!$H$2:$H$201,MATCH($A197&amp;"-6",Matches!$J$2:$J$201,0))=""),"",IF(AND($C197&lt;&gt;"",INDEX(Matches!$F$2:$F$201,MATCH($A197&amp;"-6",Matches!$J$2:$J$201,0))&lt;&gt;"",$C197&gt;=INDEX(Matches!$F$2:$F$201,MATCH($A197&amp;"-6",Matches!$J$2:$J$201,0))),"",IF(AND(N197=INDEX(Matches!$G$2:$G$201,MATCH($A197&amp;"-6",Matches!$J$2:$J$201,0)),O197=INDEX(Matches!$H$2:$H$201,MATCH($A197&amp;"-6",Matches!$J$2:$J$201,0))),5,IF(SIGN(N197-O197)&lt;&gt;SIGN(INDEX(Matches!$G$2:$G$201,MATCH($A197&amp;"-6",Matches!$J$2:$J$201,0))-INDEX(Matches!$H$2:$H$201,MATCH($A197&amp;"-6",Matches!$J$2:$J$201,0))),0,IF(N197-O197=INDEX(Matches!$G$2:$G$201,MATCH($A197&amp;"-6",Matches!$J$2:$J$201,0))-INDEX(Matches!$H$2:$H$201,MATCH($A197&amp;"-6",Matches!$J$2:$J$201,0)),3,2))))),""))</f>
        <v/>
      </c>
      <c r="AD197" s="12" t="str">
        <f aca="false">IF(OR($B197="",P197="",Q197=""),"",IFERROR(IF(OR(INDEX(Matches!$I$2:$I$201,MATCH($A197&amp;"-7",Matches!$J$2:$J$201,0))="Void",INDEX(Matches!$G$2:$G$201,MATCH($A197&amp;"-7",Matches!$J$2:$J$201,0))="",INDEX(Matches!$H$2:$H$201,MATCH($A197&amp;"-7",Matches!$J$2:$J$201,0))=""),"",IF(AND($C197&lt;&gt;"",INDEX(Matches!$F$2:$F$201,MATCH($A197&amp;"-7",Matches!$J$2:$J$201,0))&lt;&gt;"",$C197&gt;=INDEX(Matches!$F$2:$F$201,MATCH($A197&amp;"-7",Matches!$J$2:$J$201,0))),"",IF(AND(P197=INDEX(Matches!$G$2:$G$201,MATCH($A197&amp;"-7",Matches!$J$2:$J$201,0)),Q197=INDEX(Matches!$H$2:$H$201,MATCH($A197&amp;"-7",Matches!$J$2:$J$201,0))),5,IF(SIGN(P197-Q197)&lt;&gt;SIGN(INDEX(Matches!$G$2:$G$201,MATCH($A197&amp;"-7",Matches!$J$2:$J$201,0))-INDEX(Matches!$H$2:$H$201,MATCH($A197&amp;"-7",Matches!$J$2:$J$201,0))),0,IF(P197-Q197=INDEX(Matches!$G$2:$G$201,MATCH($A197&amp;"-7",Matches!$J$2:$J$201,0))-INDEX(Matches!$H$2:$H$201,MATCH($A197&amp;"-7",Matches!$J$2:$J$201,0)),3,2))))),""))</f>
        <v/>
      </c>
      <c r="AE197" s="12" t="str">
        <f aca="false">IF(OR($B197="",R197="",S197=""),"",IFERROR(IF(OR(INDEX(Matches!$I$2:$I$201,MATCH($A197&amp;"-8",Matches!$J$2:$J$201,0))="Void",INDEX(Matches!$G$2:$G$201,MATCH($A197&amp;"-8",Matches!$J$2:$J$201,0))="",INDEX(Matches!$H$2:$H$201,MATCH($A197&amp;"-8",Matches!$J$2:$J$201,0))=""),"",IF(AND($C197&lt;&gt;"",INDEX(Matches!$F$2:$F$201,MATCH($A197&amp;"-8",Matches!$J$2:$J$201,0))&lt;&gt;"",$C197&gt;=INDEX(Matches!$F$2:$F$201,MATCH($A197&amp;"-8",Matches!$J$2:$J$201,0))),"",IF(AND(R197=INDEX(Matches!$G$2:$G$201,MATCH($A197&amp;"-8",Matches!$J$2:$J$201,0)),S197=INDEX(Matches!$H$2:$H$201,MATCH($A197&amp;"-8",Matches!$J$2:$J$201,0))),5,IF(SIGN(R197-S197)&lt;&gt;SIGN(INDEX(Matches!$G$2:$G$201,MATCH($A197&amp;"-8",Matches!$J$2:$J$201,0))-INDEX(Matches!$H$2:$H$201,MATCH($A197&amp;"-8",Matches!$J$2:$J$201,0))),0,IF(R197-S197=INDEX(Matches!$G$2:$G$201,MATCH($A197&amp;"-8",Matches!$J$2:$J$201,0))-INDEX(Matches!$H$2:$H$201,MATCH($A197&amp;"-8",Matches!$J$2:$J$201,0)),3,2))))),""))</f>
        <v/>
      </c>
      <c r="AF197" s="12" t="str">
        <f aca="false">IF(OR($B197="",T197="",U197=""),"",IFERROR(IF(OR(INDEX(Matches!$I$2:$I$201,MATCH($A197&amp;"-9",Matches!$J$2:$J$201,0))="Void",INDEX(Matches!$G$2:$G$201,MATCH($A197&amp;"-9",Matches!$J$2:$J$201,0))="",INDEX(Matches!$H$2:$H$201,MATCH($A197&amp;"-9",Matches!$J$2:$J$201,0))=""),"",IF(AND($C197&lt;&gt;"",INDEX(Matches!$F$2:$F$201,MATCH($A197&amp;"-9",Matches!$J$2:$J$201,0))&lt;&gt;"",$C197&gt;=INDEX(Matches!$F$2:$F$201,MATCH($A197&amp;"-9",Matches!$J$2:$J$201,0))),"",IF(AND(T197=INDEX(Matches!$G$2:$G$201,MATCH($A197&amp;"-9",Matches!$J$2:$J$201,0)),U197=INDEX(Matches!$H$2:$H$201,MATCH($A197&amp;"-9",Matches!$J$2:$J$201,0))),5,IF(SIGN(T197-U197)&lt;&gt;SIGN(INDEX(Matches!$G$2:$G$201,MATCH($A197&amp;"-9",Matches!$J$2:$J$201,0))-INDEX(Matches!$H$2:$H$201,MATCH($A197&amp;"-9",Matches!$J$2:$J$201,0))),0,IF(T197-U197=INDEX(Matches!$G$2:$G$201,MATCH($A197&amp;"-9",Matches!$J$2:$J$201,0))-INDEX(Matches!$H$2:$H$201,MATCH($A197&amp;"-9",Matches!$J$2:$J$201,0)),3,2))))),""))</f>
        <v/>
      </c>
      <c r="AG197" s="12" t="str">
        <f aca="false">IF(OR($B197="",V197="",W197=""),"",IFERROR(IF(OR(INDEX(Matches!$I$2:$I$201,MATCH($A197&amp;"-10",Matches!$J$2:$J$201,0))="Void",INDEX(Matches!$G$2:$G$201,MATCH($A197&amp;"-10",Matches!$J$2:$J$201,0))="",INDEX(Matches!$H$2:$H$201,MATCH($A197&amp;"-10",Matches!$J$2:$J$201,0))=""),"",IF(AND($C197&lt;&gt;"",INDEX(Matches!$F$2:$F$201,MATCH($A197&amp;"-10",Matches!$J$2:$J$201,0))&lt;&gt;"",$C197&gt;=INDEX(Matches!$F$2:$F$201,MATCH($A197&amp;"-10",Matches!$J$2:$J$201,0))),"",IF(AND(V197=INDEX(Matches!$G$2:$G$201,MATCH($A197&amp;"-10",Matches!$J$2:$J$201,0)),W197=INDEX(Matches!$H$2:$H$201,MATCH($A197&amp;"-10",Matches!$J$2:$J$201,0))),5,IF(SIGN(V197-W197)&lt;&gt;SIGN(INDEX(Matches!$G$2:$G$201,MATCH($A197&amp;"-10",Matches!$J$2:$J$201,0))-INDEX(Matches!$H$2:$H$201,MATCH($A197&amp;"-10",Matches!$J$2:$J$201,0))),0,IF(V197-W197=INDEX(Matches!$G$2:$G$201,MATCH($A197&amp;"-10",Matches!$J$2:$J$201,0))-INDEX(Matches!$H$2:$H$201,MATCH($A197&amp;"-10",Matches!$J$2:$J$201,0)),3,2))))),""))</f>
        <v/>
      </c>
      <c r="AH197" s="13" t="str">
        <f aca="false">IF($B197="","",SUM(X197:AG197))</f>
        <v/>
      </c>
      <c r="AI197" s="12" t="str">
        <f aca="false">IF($B197="","",COUNTIF(X197:AG197,5))</f>
        <v/>
      </c>
      <c r="AJ197" s="12" t="str">
        <f aca="false">IF($B197="","",COUNTIF(X197:AG197,"&gt;=2"))</f>
        <v/>
      </c>
      <c r="AK197" s="12" t="str">
        <f aca="false">IF($B197="","",COUNT(X197:AG197))</f>
        <v/>
      </c>
    </row>
    <row r="198" customFormat="false" ht="15" hidden="false" customHeight="false" outlineLevel="0" collapsed="false">
      <c r="A198" s="7"/>
      <c r="B198" s="7"/>
      <c r="C198" s="11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12" t="str">
        <f aca="false">IF(OR($B198="",D198="",E198=""),"",IFERROR(IF(OR(INDEX(Matches!$I$2:$I$201,MATCH($A198&amp;"-1",Matches!$J$2:$J$201,0))="Void",INDEX(Matches!$G$2:$G$201,MATCH($A198&amp;"-1",Matches!$J$2:$J$201,0))="",INDEX(Matches!$H$2:$H$201,MATCH($A198&amp;"-1",Matches!$J$2:$J$201,0))=""),"",IF(AND($C198&lt;&gt;"",INDEX(Matches!$F$2:$F$201,MATCH($A198&amp;"-1",Matches!$J$2:$J$201,0))&lt;&gt;"",$C198&gt;=INDEX(Matches!$F$2:$F$201,MATCH($A198&amp;"-1",Matches!$J$2:$J$201,0))),"",IF(AND(D198=INDEX(Matches!$G$2:$G$201,MATCH($A198&amp;"-1",Matches!$J$2:$J$201,0)),E198=INDEX(Matches!$H$2:$H$201,MATCH($A198&amp;"-1",Matches!$J$2:$J$201,0))),5,IF(SIGN(D198-E198)&lt;&gt;SIGN(INDEX(Matches!$G$2:$G$201,MATCH($A198&amp;"-1",Matches!$J$2:$J$201,0))-INDEX(Matches!$H$2:$H$201,MATCH($A198&amp;"-1",Matches!$J$2:$J$201,0))),0,IF(D198-E198=INDEX(Matches!$G$2:$G$201,MATCH($A198&amp;"-1",Matches!$J$2:$J$201,0))-INDEX(Matches!$H$2:$H$201,MATCH($A198&amp;"-1",Matches!$J$2:$J$201,0)),3,2))))),""))</f>
        <v/>
      </c>
      <c r="Y198" s="12" t="str">
        <f aca="false">IF(OR($B198="",F198="",G198=""),"",IFERROR(IF(OR(INDEX(Matches!$I$2:$I$201,MATCH($A198&amp;"-2",Matches!$J$2:$J$201,0))="Void",INDEX(Matches!$G$2:$G$201,MATCH($A198&amp;"-2",Matches!$J$2:$J$201,0))="",INDEX(Matches!$H$2:$H$201,MATCH($A198&amp;"-2",Matches!$J$2:$J$201,0))=""),"",IF(AND($C198&lt;&gt;"",INDEX(Matches!$F$2:$F$201,MATCH($A198&amp;"-2",Matches!$J$2:$J$201,0))&lt;&gt;"",$C198&gt;=INDEX(Matches!$F$2:$F$201,MATCH($A198&amp;"-2",Matches!$J$2:$J$201,0))),"",IF(AND(F198=INDEX(Matches!$G$2:$G$201,MATCH($A198&amp;"-2",Matches!$J$2:$J$201,0)),G198=INDEX(Matches!$H$2:$H$201,MATCH($A198&amp;"-2",Matches!$J$2:$J$201,0))),5,IF(SIGN(F198-G198)&lt;&gt;SIGN(INDEX(Matches!$G$2:$G$201,MATCH($A198&amp;"-2",Matches!$J$2:$J$201,0))-INDEX(Matches!$H$2:$H$201,MATCH($A198&amp;"-2",Matches!$J$2:$J$201,0))),0,IF(F198-G198=INDEX(Matches!$G$2:$G$201,MATCH($A198&amp;"-2",Matches!$J$2:$J$201,0))-INDEX(Matches!$H$2:$H$201,MATCH($A198&amp;"-2",Matches!$J$2:$J$201,0)),3,2))))),""))</f>
        <v/>
      </c>
      <c r="Z198" s="12" t="str">
        <f aca="false">IF(OR($B198="",H198="",I198=""),"",IFERROR(IF(OR(INDEX(Matches!$I$2:$I$201,MATCH($A198&amp;"-3",Matches!$J$2:$J$201,0))="Void",INDEX(Matches!$G$2:$G$201,MATCH($A198&amp;"-3",Matches!$J$2:$J$201,0))="",INDEX(Matches!$H$2:$H$201,MATCH($A198&amp;"-3",Matches!$J$2:$J$201,0))=""),"",IF(AND($C198&lt;&gt;"",INDEX(Matches!$F$2:$F$201,MATCH($A198&amp;"-3",Matches!$J$2:$J$201,0))&lt;&gt;"",$C198&gt;=INDEX(Matches!$F$2:$F$201,MATCH($A198&amp;"-3",Matches!$J$2:$J$201,0))),"",IF(AND(H198=INDEX(Matches!$G$2:$G$201,MATCH($A198&amp;"-3",Matches!$J$2:$J$201,0)),I198=INDEX(Matches!$H$2:$H$201,MATCH($A198&amp;"-3",Matches!$J$2:$J$201,0))),5,IF(SIGN(H198-I198)&lt;&gt;SIGN(INDEX(Matches!$G$2:$G$201,MATCH($A198&amp;"-3",Matches!$J$2:$J$201,0))-INDEX(Matches!$H$2:$H$201,MATCH($A198&amp;"-3",Matches!$J$2:$J$201,0))),0,IF(H198-I198=INDEX(Matches!$G$2:$G$201,MATCH($A198&amp;"-3",Matches!$J$2:$J$201,0))-INDEX(Matches!$H$2:$H$201,MATCH($A198&amp;"-3",Matches!$J$2:$J$201,0)),3,2))))),""))</f>
        <v/>
      </c>
      <c r="AA198" s="12" t="str">
        <f aca="false">IF(OR($B198="",J198="",K198=""),"",IFERROR(IF(OR(INDEX(Matches!$I$2:$I$201,MATCH($A198&amp;"-4",Matches!$J$2:$J$201,0))="Void",INDEX(Matches!$G$2:$G$201,MATCH($A198&amp;"-4",Matches!$J$2:$J$201,0))="",INDEX(Matches!$H$2:$H$201,MATCH($A198&amp;"-4",Matches!$J$2:$J$201,0))=""),"",IF(AND($C198&lt;&gt;"",INDEX(Matches!$F$2:$F$201,MATCH($A198&amp;"-4",Matches!$J$2:$J$201,0))&lt;&gt;"",$C198&gt;=INDEX(Matches!$F$2:$F$201,MATCH($A198&amp;"-4",Matches!$J$2:$J$201,0))),"",IF(AND(J198=INDEX(Matches!$G$2:$G$201,MATCH($A198&amp;"-4",Matches!$J$2:$J$201,0)),K198=INDEX(Matches!$H$2:$H$201,MATCH($A198&amp;"-4",Matches!$J$2:$J$201,0))),5,IF(SIGN(J198-K198)&lt;&gt;SIGN(INDEX(Matches!$G$2:$G$201,MATCH($A198&amp;"-4",Matches!$J$2:$J$201,0))-INDEX(Matches!$H$2:$H$201,MATCH($A198&amp;"-4",Matches!$J$2:$J$201,0))),0,IF(J198-K198=INDEX(Matches!$G$2:$G$201,MATCH($A198&amp;"-4",Matches!$J$2:$J$201,0))-INDEX(Matches!$H$2:$H$201,MATCH($A198&amp;"-4",Matches!$J$2:$J$201,0)),3,2))))),""))</f>
        <v/>
      </c>
      <c r="AB198" s="12" t="str">
        <f aca="false">IF(OR($B198="",L198="",M198=""),"",IFERROR(IF(OR(INDEX(Matches!$I$2:$I$201,MATCH($A198&amp;"-5",Matches!$J$2:$J$201,0))="Void",INDEX(Matches!$G$2:$G$201,MATCH($A198&amp;"-5",Matches!$J$2:$J$201,0))="",INDEX(Matches!$H$2:$H$201,MATCH($A198&amp;"-5",Matches!$J$2:$J$201,0))=""),"",IF(AND($C198&lt;&gt;"",INDEX(Matches!$F$2:$F$201,MATCH($A198&amp;"-5",Matches!$J$2:$J$201,0))&lt;&gt;"",$C198&gt;=INDEX(Matches!$F$2:$F$201,MATCH($A198&amp;"-5",Matches!$J$2:$J$201,0))),"",IF(AND(L198=INDEX(Matches!$G$2:$G$201,MATCH($A198&amp;"-5",Matches!$J$2:$J$201,0)),M198=INDEX(Matches!$H$2:$H$201,MATCH($A198&amp;"-5",Matches!$J$2:$J$201,0))),5,IF(SIGN(L198-M198)&lt;&gt;SIGN(INDEX(Matches!$G$2:$G$201,MATCH($A198&amp;"-5",Matches!$J$2:$J$201,0))-INDEX(Matches!$H$2:$H$201,MATCH($A198&amp;"-5",Matches!$J$2:$J$201,0))),0,IF(L198-M198=INDEX(Matches!$G$2:$G$201,MATCH($A198&amp;"-5",Matches!$J$2:$J$201,0))-INDEX(Matches!$H$2:$H$201,MATCH($A198&amp;"-5",Matches!$J$2:$J$201,0)),3,2))))),""))</f>
        <v/>
      </c>
      <c r="AC198" s="12" t="str">
        <f aca="false">IF(OR($B198="",N198="",O198=""),"",IFERROR(IF(OR(INDEX(Matches!$I$2:$I$201,MATCH($A198&amp;"-6",Matches!$J$2:$J$201,0))="Void",INDEX(Matches!$G$2:$G$201,MATCH($A198&amp;"-6",Matches!$J$2:$J$201,0))="",INDEX(Matches!$H$2:$H$201,MATCH($A198&amp;"-6",Matches!$J$2:$J$201,0))=""),"",IF(AND($C198&lt;&gt;"",INDEX(Matches!$F$2:$F$201,MATCH($A198&amp;"-6",Matches!$J$2:$J$201,0))&lt;&gt;"",$C198&gt;=INDEX(Matches!$F$2:$F$201,MATCH($A198&amp;"-6",Matches!$J$2:$J$201,0))),"",IF(AND(N198=INDEX(Matches!$G$2:$G$201,MATCH($A198&amp;"-6",Matches!$J$2:$J$201,0)),O198=INDEX(Matches!$H$2:$H$201,MATCH($A198&amp;"-6",Matches!$J$2:$J$201,0))),5,IF(SIGN(N198-O198)&lt;&gt;SIGN(INDEX(Matches!$G$2:$G$201,MATCH($A198&amp;"-6",Matches!$J$2:$J$201,0))-INDEX(Matches!$H$2:$H$201,MATCH($A198&amp;"-6",Matches!$J$2:$J$201,0))),0,IF(N198-O198=INDEX(Matches!$G$2:$G$201,MATCH($A198&amp;"-6",Matches!$J$2:$J$201,0))-INDEX(Matches!$H$2:$H$201,MATCH($A198&amp;"-6",Matches!$J$2:$J$201,0)),3,2))))),""))</f>
        <v/>
      </c>
      <c r="AD198" s="12" t="str">
        <f aca="false">IF(OR($B198="",P198="",Q198=""),"",IFERROR(IF(OR(INDEX(Matches!$I$2:$I$201,MATCH($A198&amp;"-7",Matches!$J$2:$J$201,0))="Void",INDEX(Matches!$G$2:$G$201,MATCH($A198&amp;"-7",Matches!$J$2:$J$201,0))="",INDEX(Matches!$H$2:$H$201,MATCH($A198&amp;"-7",Matches!$J$2:$J$201,0))=""),"",IF(AND($C198&lt;&gt;"",INDEX(Matches!$F$2:$F$201,MATCH($A198&amp;"-7",Matches!$J$2:$J$201,0))&lt;&gt;"",$C198&gt;=INDEX(Matches!$F$2:$F$201,MATCH($A198&amp;"-7",Matches!$J$2:$J$201,0))),"",IF(AND(P198=INDEX(Matches!$G$2:$G$201,MATCH($A198&amp;"-7",Matches!$J$2:$J$201,0)),Q198=INDEX(Matches!$H$2:$H$201,MATCH($A198&amp;"-7",Matches!$J$2:$J$201,0))),5,IF(SIGN(P198-Q198)&lt;&gt;SIGN(INDEX(Matches!$G$2:$G$201,MATCH($A198&amp;"-7",Matches!$J$2:$J$201,0))-INDEX(Matches!$H$2:$H$201,MATCH($A198&amp;"-7",Matches!$J$2:$J$201,0))),0,IF(P198-Q198=INDEX(Matches!$G$2:$G$201,MATCH($A198&amp;"-7",Matches!$J$2:$J$201,0))-INDEX(Matches!$H$2:$H$201,MATCH($A198&amp;"-7",Matches!$J$2:$J$201,0)),3,2))))),""))</f>
        <v/>
      </c>
      <c r="AE198" s="12" t="str">
        <f aca="false">IF(OR($B198="",R198="",S198=""),"",IFERROR(IF(OR(INDEX(Matches!$I$2:$I$201,MATCH($A198&amp;"-8",Matches!$J$2:$J$201,0))="Void",INDEX(Matches!$G$2:$G$201,MATCH($A198&amp;"-8",Matches!$J$2:$J$201,0))="",INDEX(Matches!$H$2:$H$201,MATCH($A198&amp;"-8",Matches!$J$2:$J$201,0))=""),"",IF(AND($C198&lt;&gt;"",INDEX(Matches!$F$2:$F$201,MATCH($A198&amp;"-8",Matches!$J$2:$J$201,0))&lt;&gt;"",$C198&gt;=INDEX(Matches!$F$2:$F$201,MATCH($A198&amp;"-8",Matches!$J$2:$J$201,0))),"",IF(AND(R198=INDEX(Matches!$G$2:$G$201,MATCH($A198&amp;"-8",Matches!$J$2:$J$201,0)),S198=INDEX(Matches!$H$2:$H$201,MATCH($A198&amp;"-8",Matches!$J$2:$J$201,0))),5,IF(SIGN(R198-S198)&lt;&gt;SIGN(INDEX(Matches!$G$2:$G$201,MATCH($A198&amp;"-8",Matches!$J$2:$J$201,0))-INDEX(Matches!$H$2:$H$201,MATCH($A198&amp;"-8",Matches!$J$2:$J$201,0))),0,IF(R198-S198=INDEX(Matches!$G$2:$G$201,MATCH($A198&amp;"-8",Matches!$J$2:$J$201,0))-INDEX(Matches!$H$2:$H$201,MATCH($A198&amp;"-8",Matches!$J$2:$J$201,0)),3,2))))),""))</f>
        <v/>
      </c>
      <c r="AF198" s="12" t="str">
        <f aca="false">IF(OR($B198="",T198="",U198=""),"",IFERROR(IF(OR(INDEX(Matches!$I$2:$I$201,MATCH($A198&amp;"-9",Matches!$J$2:$J$201,0))="Void",INDEX(Matches!$G$2:$G$201,MATCH($A198&amp;"-9",Matches!$J$2:$J$201,0))="",INDEX(Matches!$H$2:$H$201,MATCH($A198&amp;"-9",Matches!$J$2:$J$201,0))=""),"",IF(AND($C198&lt;&gt;"",INDEX(Matches!$F$2:$F$201,MATCH($A198&amp;"-9",Matches!$J$2:$J$201,0))&lt;&gt;"",$C198&gt;=INDEX(Matches!$F$2:$F$201,MATCH($A198&amp;"-9",Matches!$J$2:$J$201,0))),"",IF(AND(T198=INDEX(Matches!$G$2:$G$201,MATCH($A198&amp;"-9",Matches!$J$2:$J$201,0)),U198=INDEX(Matches!$H$2:$H$201,MATCH($A198&amp;"-9",Matches!$J$2:$J$201,0))),5,IF(SIGN(T198-U198)&lt;&gt;SIGN(INDEX(Matches!$G$2:$G$201,MATCH($A198&amp;"-9",Matches!$J$2:$J$201,0))-INDEX(Matches!$H$2:$H$201,MATCH($A198&amp;"-9",Matches!$J$2:$J$201,0))),0,IF(T198-U198=INDEX(Matches!$G$2:$G$201,MATCH($A198&amp;"-9",Matches!$J$2:$J$201,0))-INDEX(Matches!$H$2:$H$201,MATCH($A198&amp;"-9",Matches!$J$2:$J$201,0)),3,2))))),""))</f>
        <v/>
      </c>
      <c r="AG198" s="12" t="str">
        <f aca="false">IF(OR($B198="",V198="",W198=""),"",IFERROR(IF(OR(INDEX(Matches!$I$2:$I$201,MATCH($A198&amp;"-10",Matches!$J$2:$J$201,0))="Void",INDEX(Matches!$G$2:$G$201,MATCH($A198&amp;"-10",Matches!$J$2:$J$201,0))="",INDEX(Matches!$H$2:$H$201,MATCH($A198&amp;"-10",Matches!$J$2:$J$201,0))=""),"",IF(AND($C198&lt;&gt;"",INDEX(Matches!$F$2:$F$201,MATCH($A198&amp;"-10",Matches!$J$2:$J$201,0))&lt;&gt;"",$C198&gt;=INDEX(Matches!$F$2:$F$201,MATCH($A198&amp;"-10",Matches!$J$2:$J$201,0))),"",IF(AND(V198=INDEX(Matches!$G$2:$G$201,MATCH($A198&amp;"-10",Matches!$J$2:$J$201,0)),W198=INDEX(Matches!$H$2:$H$201,MATCH($A198&amp;"-10",Matches!$J$2:$J$201,0))),5,IF(SIGN(V198-W198)&lt;&gt;SIGN(INDEX(Matches!$G$2:$G$201,MATCH($A198&amp;"-10",Matches!$J$2:$J$201,0))-INDEX(Matches!$H$2:$H$201,MATCH($A198&amp;"-10",Matches!$J$2:$J$201,0))),0,IF(V198-W198=INDEX(Matches!$G$2:$G$201,MATCH($A198&amp;"-10",Matches!$J$2:$J$201,0))-INDEX(Matches!$H$2:$H$201,MATCH($A198&amp;"-10",Matches!$J$2:$J$201,0)),3,2))))),""))</f>
        <v/>
      </c>
      <c r="AH198" s="13" t="str">
        <f aca="false">IF($B198="","",SUM(X198:AG198))</f>
        <v/>
      </c>
      <c r="AI198" s="12" t="str">
        <f aca="false">IF($B198="","",COUNTIF(X198:AG198,5))</f>
        <v/>
      </c>
      <c r="AJ198" s="12" t="str">
        <f aca="false">IF($B198="","",COUNTIF(X198:AG198,"&gt;=2"))</f>
        <v/>
      </c>
      <c r="AK198" s="12" t="str">
        <f aca="false">IF($B198="","",COUNT(X198:AG198))</f>
        <v/>
      </c>
    </row>
    <row r="199" customFormat="false" ht="15" hidden="false" customHeight="false" outlineLevel="0" collapsed="false">
      <c r="A199" s="7"/>
      <c r="B199" s="7"/>
      <c r="C199" s="11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12" t="str">
        <f aca="false">IF(OR($B199="",D199="",E199=""),"",IFERROR(IF(OR(INDEX(Matches!$I$2:$I$201,MATCH($A199&amp;"-1",Matches!$J$2:$J$201,0))="Void",INDEX(Matches!$G$2:$G$201,MATCH($A199&amp;"-1",Matches!$J$2:$J$201,0))="",INDEX(Matches!$H$2:$H$201,MATCH($A199&amp;"-1",Matches!$J$2:$J$201,0))=""),"",IF(AND($C199&lt;&gt;"",INDEX(Matches!$F$2:$F$201,MATCH($A199&amp;"-1",Matches!$J$2:$J$201,0))&lt;&gt;"",$C199&gt;=INDEX(Matches!$F$2:$F$201,MATCH($A199&amp;"-1",Matches!$J$2:$J$201,0))),"",IF(AND(D199=INDEX(Matches!$G$2:$G$201,MATCH($A199&amp;"-1",Matches!$J$2:$J$201,0)),E199=INDEX(Matches!$H$2:$H$201,MATCH($A199&amp;"-1",Matches!$J$2:$J$201,0))),5,IF(SIGN(D199-E199)&lt;&gt;SIGN(INDEX(Matches!$G$2:$G$201,MATCH($A199&amp;"-1",Matches!$J$2:$J$201,0))-INDEX(Matches!$H$2:$H$201,MATCH($A199&amp;"-1",Matches!$J$2:$J$201,0))),0,IF(D199-E199=INDEX(Matches!$G$2:$G$201,MATCH($A199&amp;"-1",Matches!$J$2:$J$201,0))-INDEX(Matches!$H$2:$H$201,MATCH($A199&amp;"-1",Matches!$J$2:$J$201,0)),3,2))))),""))</f>
        <v/>
      </c>
      <c r="Y199" s="12" t="str">
        <f aca="false">IF(OR($B199="",F199="",G199=""),"",IFERROR(IF(OR(INDEX(Matches!$I$2:$I$201,MATCH($A199&amp;"-2",Matches!$J$2:$J$201,0))="Void",INDEX(Matches!$G$2:$G$201,MATCH($A199&amp;"-2",Matches!$J$2:$J$201,0))="",INDEX(Matches!$H$2:$H$201,MATCH($A199&amp;"-2",Matches!$J$2:$J$201,0))=""),"",IF(AND($C199&lt;&gt;"",INDEX(Matches!$F$2:$F$201,MATCH($A199&amp;"-2",Matches!$J$2:$J$201,0))&lt;&gt;"",$C199&gt;=INDEX(Matches!$F$2:$F$201,MATCH($A199&amp;"-2",Matches!$J$2:$J$201,0))),"",IF(AND(F199=INDEX(Matches!$G$2:$G$201,MATCH($A199&amp;"-2",Matches!$J$2:$J$201,0)),G199=INDEX(Matches!$H$2:$H$201,MATCH($A199&amp;"-2",Matches!$J$2:$J$201,0))),5,IF(SIGN(F199-G199)&lt;&gt;SIGN(INDEX(Matches!$G$2:$G$201,MATCH($A199&amp;"-2",Matches!$J$2:$J$201,0))-INDEX(Matches!$H$2:$H$201,MATCH($A199&amp;"-2",Matches!$J$2:$J$201,0))),0,IF(F199-G199=INDEX(Matches!$G$2:$G$201,MATCH($A199&amp;"-2",Matches!$J$2:$J$201,0))-INDEX(Matches!$H$2:$H$201,MATCH($A199&amp;"-2",Matches!$J$2:$J$201,0)),3,2))))),""))</f>
        <v/>
      </c>
      <c r="Z199" s="12" t="str">
        <f aca="false">IF(OR($B199="",H199="",I199=""),"",IFERROR(IF(OR(INDEX(Matches!$I$2:$I$201,MATCH($A199&amp;"-3",Matches!$J$2:$J$201,0))="Void",INDEX(Matches!$G$2:$G$201,MATCH($A199&amp;"-3",Matches!$J$2:$J$201,0))="",INDEX(Matches!$H$2:$H$201,MATCH($A199&amp;"-3",Matches!$J$2:$J$201,0))=""),"",IF(AND($C199&lt;&gt;"",INDEX(Matches!$F$2:$F$201,MATCH($A199&amp;"-3",Matches!$J$2:$J$201,0))&lt;&gt;"",$C199&gt;=INDEX(Matches!$F$2:$F$201,MATCH($A199&amp;"-3",Matches!$J$2:$J$201,0))),"",IF(AND(H199=INDEX(Matches!$G$2:$G$201,MATCH($A199&amp;"-3",Matches!$J$2:$J$201,0)),I199=INDEX(Matches!$H$2:$H$201,MATCH($A199&amp;"-3",Matches!$J$2:$J$201,0))),5,IF(SIGN(H199-I199)&lt;&gt;SIGN(INDEX(Matches!$G$2:$G$201,MATCH($A199&amp;"-3",Matches!$J$2:$J$201,0))-INDEX(Matches!$H$2:$H$201,MATCH($A199&amp;"-3",Matches!$J$2:$J$201,0))),0,IF(H199-I199=INDEX(Matches!$G$2:$G$201,MATCH($A199&amp;"-3",Matches!$J$2:$J$201,0))-INDEX(Matches!$H$2:$H$201,MATCH($A199&amp;"-3",Matches!$J$2:$J$201,0)),3,2))))),""))</f>
        <v/>
      </c>
      <c r="AA199" s="12" t="str">
        <f aca="false">IF(OR($B199="",J199="",K199=""),"",IFERROR(IF(OR(INDEX(Matches!$I$2:$I$201,MATCH($A199&amp;"-4",Matches!$J$2:$J$201,0))="Void",INDEX(Matches!$G$2:$G$201,MATCH($A199&amp;"-4",Matches!$J$2:$J$201,0))="",INDEX(Matches!$H$2:$H$201,MATCH($A199&amp;"-4",Matches!$J$2:$J$201,0))=""),"",IF(AND($C199&lt;&gt;"",INDEX(Matches!$F$2:$F$201,MATCH($A199&amp;"-4",Matches!$J$2:$J$201,0))&lt;&gt;"",$C199&gt;=INDEX(Matches!$F$2:$F$201,MATCH($A199&amp;"-4",Matches!$J$2:$J$201,0))),"",IF(AND(J199=INDEX(Matches!$G$2:$G$201,MATCH($A199&amp;"-4",Matches!$J$2:$J$201,0)),K199=INDEX(Matches!$H$2:$H$201,MATCH($A199&amp;"-4",Matches!$J$2:$J$201,0))),5,IF(SIGN(J199-K199)&lt;&gt;SIGN(INDEX(Matches!$G$2:$G$201,MATCH($A199&amp;"-4",Matches!$J$2:$J$201,0))-INDEX(Matches!$H$2:$H$201,MATCH($A199&amp;"-4",Matches!$J$2:$J$201,0))),0,IF(J199-K199=INDEX(Matches!$G$2:$G$201,MATCH($A199&amp;"-4",Matches!$J$2:$J$201,0))-INDEX(Matches!$H$2:$H$201,MATCH($A199&amp;"-4",Matches!$J$2:$J$201,0)),3,2))))),""))</f>
        <v/>
      </c>
      <c r="AB199" s="12" t="str">
        <f aca="false">IF(OR($B199="",L199="",M199=""),"",IFERROR(IF(OR(INDEX(Matches!$I$2:$I$201,MATCH($A199&amp;"-5",Matches!$J$2:$J$201,0))="Void",INDEX(Matches!$G$2:$G$201,MATCH($A199&amp;"-5",Matches!$J$2:$J$201,0))="",INDEX(Matches!$H$2:$H$201,MATCH($A199&amp;"-5",Matches!$J$2:$J$201,0))=""),"",IF(AND($C199&lt;&gt;"",INDEX(Matches!$F$2:$F$201,MATCH($A199&amp;"-5",Matches!$J$2:$J$201,0))&lt;&gt;"",$C199&gt;=INDEX(Matches!$F$2:$F$201,MATCH($A199&amp;"-5",Matches!$J$2:$J$201,0))),"",IF(AND(L199=INDEX(Matches!$G$2:$G$201,MATCH($A199&amp;"-5",Matches!$J$2:$J$201,0)),M199=INDEX(Matches!$H$2:$H$201,MATCH($A199&amp;"-5",Matches!$J$2:$J$201,0))),5,IF(SIGN(L199-M199)&lt;&gt;SIGN(INDEX(Matches!$G$2:$G$201,MATCH($A199&amp;"-5",Matches!$J$2:$J$201,0))-INDEX(Matches!$H$2:$H$201,MATCH($A199&amp;"-5",Matches!$J$2:$J$201,0))),0,IF(L199-M199=INDEX(Matches!$G$2:$G$201,MATCH($A199&amp;"-5",Matches!$J$2:$J$201,0))-INDEX(Matches!$H$2:$H$201,MATCH($A199&amp;"-5",Matches!$J$2:$J$201,0)),3,2))))),""))</f>
        <v/>
      </c>
      <c r="AC199" s="12" t="str">
        <f aca="false">IF(OR($B199="",N199="",O199=""),"",IFERROR(IF(OR(INDEX(Matches!$I$2:$I$201,MATCH($A199&amp;"-6",Matches!$J$2:$J$201,0))="Void",INDEX(Matches!$G$2:$G$201,MATCH($A199&amp;"-6",Matches!$J$2:$J$201,0))="",INDEX(Matches!$H$2:$H$201,MATCH($A199&amp;"-6",Matches!$J$2:$J$201,0))=""),"",IF(AND($C199&lt;&gt;"",INDEX(Matches!$F$2:$F$201,MATCH($A199&amp;"-6",Matches!$J$2:$J$201,0))&lt;&gt;"",$C199&gt;=INDEX(Matches!$F$2:$F$201,MATCH($A199&amp;"-6",Matches!$J$2:$J$201,0))),"",IF(AND(N199=INDEX(Matches!$G$2:$G$201,MATCH($A199&amp;"-6",Matches!$J$2:$J$201,0)),O199=INDEX(Matches!$H$2:$H$201,MATCH($A199&amp;"-6",Matches!$J$2:$J$201,0))),5,IF(SIGN(N199-O199)&lt;&gt;SIGN(INDEX(Matches!$G$2:$G$201,MATCH($A199&amp;"-6",Matches!$J$2:$J$201,0))-INDEX(Matches!$H$2:$H$201,MATCH($A199&amp;"-6",Matches!$J$2:$J$201,0))),0,IF(N199-O199=INDEX(Matches!$G$2:$G$201,MATCH($A199&amp;"-6",Matches!$J$2:$J$201,0))-INDEX(Matches!$H$2:$H$201,MATCH($A199&amp;"-6",Matches!$J$2:$J$201,0)),3,2))))),""))</f>
        <v/>
      </c>
      <c r="AD199" s="12" t="str">
        <f aca="false">IF(OR($B199="",P199="",Q199=""),"",IFERROR(IF(OR(INDEX(Matches!$I$2:$I$201,MATCH($A199&amp;"-7",Matches!$J$2:$J$201,0))="Void",INDEX(Matches!$G$2:$G$201,MATCH($A199&amp;"-7",Matches!$J$2:$J$201,0))="",INDEX(Matches!$H$2:$H$201,MATCH($A199&amp;"-7",Matches!$J$2:$J$201,0))=""),"",IF(AND($C199&lt;&gt;"",INDEX(Matches!$F$2:$F$201,MATCH($A199&amp;"-7",Matches!$J$2:$J$201,0))&lt;&gt;"",$C199&gt;=INDEX(Matches!$F$2:$F$201,MATCH($A199&amp;"-7",Matches!$J$2:$J$201,0))),"",IF(AND(P199=INDEX(Matches!$G$2:$G$201,MATCH($A199&amp;"-7",Matches!$J$2:$J$201,0)),Q199=INDEX(Matches!$H$2:$H$201,MATCH($A199&amp;"-7",Matches!$J$2:$J$201,0))),5,IF(SIGN(P199-Q199)&lt;&gt;SIGN(INDEX(Matches!$G$2:$G$201,MATCH($A199&amp;"-7",Matches!$J$2:$J$201,0))-INDEX(Matches!$H$2:$H$201,MATCH($A199&amp;"-7",Matches!$J$2:$J$201,0))),0,IF(P199-Q199=INDEX(Matches!$G$2:$G$201,MATCH($A199&amp;"-7",Matches!$J$2:$J$201,0))-INDEX(Matches!$H$2:$H$201,MATCH($A199&amp;"-7",Matches!$J$2:$J$201,0)),3,2))))),""))</f>
        <v/>
      </c>
      <c r="AE199" s="12" t="str">
        <f aca="false">IF(OR($B199="",R199="",S199=""),"",IFERROR(IF(OR(INDEX(Matches!$I$2:$I$201,MATCH($A199&amp;"-8",Matches!$J$2:$J$201,0))="Void",INDEX(Matches!$G$2:$G$201,MATCH($A199&amp;"-8",Matches!$J$2:$J$201,0))="",INDEX(Matches!$H$2:$H$201,MATCH($A199&amp;"-8",Matches!$J$2:$J$201,0))=""),"",IF(AND($C199&lt;&gt;"",INDEX(Matches!$F$2:$F$201,MATCH($A199&amp;"-8",Matches!$J$2:$J$201,0))&lt;&gt;"",$C199&gt;=INDEX(Matches!$F$2:$F$201,MATCH($A199&amp;"-8",Matches!$J$2:$J$201,0))),"",IF(AND(R199=INDEX(Matches!$G$2:$G$201,MATCH($A199&amp;"-8",Matches!$J$2:$J$201,0)),S199=INDEX(Matches!$H$2:$H$201,MATCH($A199&amp;"-8",Matches!$J$2:$J$201,0))),5,IF(SIGN(R199-S199)&lt;&gt;SIGN(INDEX(Matches!$G$2:$G$201,MATCH($A199&amp;"-8",Matches!$J$2:$J$201,0))-INDEX(Matches!$H$2:$H$201,MATCH($A199&amp;"-8",Matches!$J$2:$J$201,0))),0,IF(R199-S199=INDEX(Matches!$G$2:$G$201,MATCH($A199&amp;"-8",Matches!$J$2:$J$201,0))-INDEX(Matches!$H$2:$H$201,MATCH($A199&amp;"-8",Matches!$J$2:$J$201,0)),3,2))))),""))</f>
        <v/>
      </c>
      <c r="AF199" s="12" t="str">
        <f aca="false">IF(OR($B199="",T199="",U199=""),"",IFERROR(IF(OR(INDEX(Matches!$I$2:$I$201,MATCH($A199&amp;"-9",Matches!$J$2:$J$201,0))="Void",INDEX(Matches!$G$2:$G$201,MATCH($A199&amp;"-9",Matches!$J$2:$J$201,0))="",INDEX(Matches!$H$2:$H$201,MATCH($A199&amp;"-9",Matches!$J$2:$J$201,0))=""),"",IF(AND($C199&lt;&gt;"",INDEX(Matches!$F$2:$F$201,MATCH($A199&amp;"-9",Matches!$J$2:$J$201,0))&lt;&gt;"",$C199&gt;=INDEX(Matches!$F$2:$F$201,MATCH($A199&amp;"-9",Matches!$J$2:$J$201,0))),"",IF(AND(T199=INDEX(Matches!$G$2:$G$201,MATCH($A199&amp;"-9",Matches!$J$2:$J$201,0)),U199=INDEX(Matches!$H$2:$H$201,MATCH($A199&amp;"-9",Matches!$J$2:$J$201,0))),5,IF(SIGN(T199-U199)&lt;&gt;SIGN(INDEX(Matches!$G$2:$G$201,MATCH($A199&amp;"-9",Matches!$J$2:$J$201,0))-INDEX(Matches!$H$2:$H$201,MATCH($A199&amp;"-9",Matches!$J$2:$J$201,0))),0,IF(T199-U199=INDEX(Matches!$G$2:$G$201,MATCH($A199&amp;"-9",Matches!$J$2:$J$201,0))-INDEX(Matches!$H$2:$H$201,MATCH($A199&amp;"-9",Matches!$J$2:$J$201,0)),3,2))))),""))</f>
        <v/>
      </c>
      <c r="AG199" s="12" t="str">
        <f aca="false">IF(OR($B199="",V199="",W199=""),"",IFERROR(IF(OR(INDEX(Matches!$I$2:$I$201,MATCH($A199&amp;"-10",Matches!$J$2:$J$201,0))="Void",INDEX(Matches!$G$2:$G$201,MATCH($A199&amp;"-10",Matches!$J$2:$J$201,0))="",INDEX(Matches!$H$2:$H$201,MATCH($A199&amp;"-10",Matches!$J$2:$J$201,0))=""),"",IF(AND($C199&lt;&gt;"",INDEX(Matches!$F$2:$F$201,MATCH($A199&amp;"-10",Matches!$J$2:$J$201,0))&lt;&gt;"",$C199&gt;=INDEX(Matches!$F$2:$F$201,MATCH($A199&amp;"-10",Matches!$J$2:$J$201,0))),"",IF(AND(V199=INDEX(Matches!$G$2:$G$201,MATCH($A199&amp;"-10",Matches!$J$2:$J$201,0)),W199=INDEX(Matches!$H$2:$H$201,MATCH($A199&amp;"-10",Matches!$J$2:$J$201,0))),5,IF(SIGN(V199-W199)&lt;&gt;SIGN(INDEX(Matches!$G$2:$G$201,MATCH($A199&amp;"-10",Matches!$J$2:$J$201,0))-INDEX(Matches!$H$2:$H$201,MATCH($A199&amp;"-10",Matches!$J$2:$J$201,0))),0,IF(V199-W199=INDEX(Matches!$G$2:$G$201,MATCH($A199&amp;"-10",Matches!$J$2:$J$201,0))-INDEX(Matches!$H$2:$H$201,MATCH($A199&amp;"-10",Matches!$J$2:$J$201,0)),3,2))))),""))</f>
        <v/>
      </c>
      <c r="AH199" s="13" t="str">
        <f aca="false">IF($B199="","",SUM(X199:AG199))</f>
        <v/>
      </c>
      <c r="AI199" s="12" t="str">
        <f aca="false">IF($B199="","",COUNTIF(X199:AG199,5))</f>
        <v/>
      </c>
      <c r="AJ199" s="12" t="str">
        <f aca="false">IF($B199="","",COUNTIF(X199:AG199,"&gt;=2"))</f>
        <v/>
      </c>
      <c r="AK199" s="12" t="str">
        <f aca="false">IF($B199="","",COUNT(X199:AG199))</f>
        <v/>
      </c>
    </row>
    <row r="200" customFormat="false" ht="15" hidden="false" customHeight="false" outlineLevel="0" collapsed="false">
      <c r="A200" s="7"/>
      <c r="B200" s="7"/>
      <c r="C200" s="11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12" t="str">
        <f aca="false">IF(OR($B200="",D200="",E200=""),"",IFERROR(IF(OR(INDEX(Matches!$I$2:$I$201,MATCH($A200&amp;"-1",Matches!$J$2:$J$201,0))="Void",INDEX(Matches!$G$2:$G$201,MATCH($A200&amp;"-1",Matches!$J$2:$J$201,0))="",INDEX(Matches!$H$2:$H$201,MATCH($A200&amp;"-1",Matches!$J$2:$J$201,0))=""),"",IF(AND($C200&lt;&gt;"",INDEX(Matches!$F$2:$F$201,MATCH($A200&amp;"-1",Matches!$J$2:$J$201,0))&lt;&gt;"",$C200&gt;=INDEX(Matches!$F$2:$F$201,MATCH($A200&amp;"-1",Matches!$J$2:$J$201,0))),"",IF(AND(D200=INDEX(Matches!$G$2:$G$201,MATCH($A200&amp;"-1",Matches!$J$2:$J$201,0)),E200=INDEX(Matches!$H$2:$H$201,MATCH($A200&amp;"-1",Matches!$J$2:$J$201,0))),5,IF(SIGN(D200-E200)&lt;&gt;SIGN(INDEX(Matches!$G$2:$G$201,MATCH($A200&amp;"-1",Matches!$J$2:$J$201,0))-INDEX(Matches!$H$2:$H$201,MATCH($A200&amp;"-1",Matches!$J$2:$J$201,0))),0,IF(D200-E200=INDEX(Matches!$G$2:$G$201,MATCH($A200&amp;"-1",Matches!$J$2:$J$201,0))-INDEX(Matches!$H$2:$H$201,MATCH($A200&amp;"-1",Matches!$J$2:$J$201,0)),3,2))))),""))</f>
        <v/>
      </c>
      <c r="Y200" s="12" t="str">
        <f aca="false">IF(OR($B200="",F200="",G200=""),"",IFERROR(IF(OR(INDEX(Matches!$I$2:$I$201,MATCH($A200&amp;"-2",Matches!$J$2:$J$201,0))="Void",INDEX(Matches!$G$2:$G$201,MATCH($A200&amp;"-2",Matches!$J$2:$J$201,0))="",INDEX(Matches!$H$2:$H$201,MATCH($A200&amp;"-2",Matches!$J$2:$J$201,0))=""),"",IF(AND($C200&lt;&gt;"",INDEX(Matches!$F$2:$F$201,MATCH($A200&amp;"-2",Matches!$J$2:$J$201,0))&lt;&gt;"",$C200&gt;=INDEX(Matches!$F$2:$F$201,MATCH($A200&amp;"-2",Matches!$J$2:$J$201,0))),"",IF(AND(F200=INDEX(Matches!$G$2:$G$201,MATCH($A200&amp;"-2",Matches!$J$2:$J$201,0)),G200=INDEX(Matches!$H$2:$H$201,MATCH($A200&amp;"-2",Matches!$J$2:$J$201,0))),5,IF(SIGN(F200-G200)&lt;&gt;SIGN(INDEX(Matches!$G$2:$G$201,MATCH($A200&amp;"-2",Matches!$J$2:$J$201,0))-INDEX(Matches!$H$2:$H$201,MATCH($A200&amp;"-2",Matches!$J$2:$J$201,0))),0,IF(F200-G200=INDEX(Matches!$G$2:$G$201,MATCH($A200&amp;"-2",Matches!$J$2:$J$201,0))-INDEX(Matches!$H$2:$H$201,MATCH($A200&amp;"-2",Matches!$J$2:$J$201,0)),3,2))))),""))</f>
        <v/>
      </c>
      <c r="Z200" s="12" t="str">
        <f aca="false">IF(OR($B200="",H200="",I200=""),"",IFERROR(IF(OR(INDEX(Matches!$I$2:$I$201,MATCH($A200&amp;"-3",Matches!$J$2:$J$201,0))="Void",INDEX(Matches!$G$2:$G$201,MATCH($A200&amp;"-3",Matches!$J$2:$J$201,0))="",INDEX(Matches!$H$2:$H$201,MATCH($A200&amp;"-3",Matches!$J$2:$J$201,0))=""),"",IF(AND($C200&lt;&gt;"",INDEX(Matches!$F$2:$F$201,MATCH($A200&amp;"-3",Matches!$J$2:$J$201,0))&lt;&gt;"",$C200&gt;=INDEX(Matches!$F$2:$F$201,MATCH($A200&amp;"-3",Matches!$J$2:$J$201,0))),"",IF(AND(H200=INDEX(Matches!$G$2:$G$201,MATCH($A200&amp;"-3",Matches!$J$2:$J$201,0)),I200=INDEX(Matches!$H$2:$H$201,MATCH($A200&amp;"-3",Matches!$J$2:$J$201,0))),5,IF(SIGN(H200-I200)&lt;&gt;SIGN(INDEX(Matches!$G$2:$G$201,MATCH($A200&amp;"-3",Matches!$J$2:$J$201,0))-INDEX(Matches!$H$2:$H$201,MATCH($A200&amp;"-3",Matches!$J$2:$J$201,0))),0,IF(H200-I200=INDEX(Matches!$G$2:$G$201,MATCH($A200&amp;"-3",Matches!$J$2:$J$201,0))-INDEX(Matches!$H$2:$H$201,MATCH($A200&amp;"-3",Matches!$J$2:$J$201,0)),3,2))))),""))</f>
        <v/>
      </c>
      <c r="AA200" s="12" t="str">
        <f aca="false">IF(OR($B200="",J200="",K200=""),"",IFERROR(IF(OR(INDEX(Matches!$I$2:$I$201,MATCH($A200&amp;"-4",Matches!$J$2:$J$201,0))="Void",INDEX(Matches!$G$2:$G$201,MATCH($A200&amp;"-4",Matches!$J$2:$J$201,0))="",INDEX(Matches!$H$2:$H$201,MATCH($A200&amp;"-4",Matches!$J$2:$J$201,0))=""),"",IF(AND($C200&lt;&gt;"",INDEX(Matches!$F$2:$F$201,MATCH($A200&amp;"-4",Matches!$J$2:$J$201,0))&lt;&gt;"",$C200&gt;=INDEX(Matches!$F$2:$F$201,MATCH($A200&amp;"-4",Matches!$J$2:$J$201,0))),"",IF(AND(J200=INDEX(Matches!$G$2:$G$201,MATCH($A200&amp;"-4",Matches!$J$2:$J$201,0)),K200=INDEX(Matches!$H$2:$H$201,MATCH($A200&amp;"-4",Matches!$J$2:$J$201,0))),5,IF(SIGN(J200-K200)&lt;&gt;SIGN(INDEX(Matches!$G$2:$G$201,MATCH($A200&amp;"-4",Matches!$J$2:$J$201,0))-INDEX(Matches!$H$2:$H$201,MATCH($A200&amp;"-4",Matches!$J$2:$J$201,0))),0,IF(J200-K200=INDEX(Matches!$G$2:$G$201,MATCH($A200&amp;"-4",Matches!$J$2:$J$201,0))-INDEX(Matches!$H$2:$H$201,MATCH($A200&amp;"-4",Matches!$J$2:$J$201,0)),3,2))))),""))</f>
        <v/>
      </c>
      <c r="AB200" s="12" t="str">
        <f aca="false">IF(OR($B200="",L200="",M200=""),"",IFERROR(IF(OR(INDEX(Matches!$I$2:$I$201,MATCH($A200&amp;"-5",Matches!$J$2:$J$201,0))="Void",INDEX(Matches!$G$2:$G$201,MATCH($A200&amp;"-5",Matches!$J$2:$J$201,0))="",INDEX(Matches!$H$2:$H$201,MATCH($A200&amp;"-5",Matches!$J$2:$J$201,0))=""),"",IF(AND($C200&lt;&gt;"",INDEX(Matches!$F$2:$F$201,MATCH($A200&amp;"-5",Matches!$J$2:$J$201,0))&lt;&gt;"",$C200&gt;=INDEX(Matches!$F$2:$F$201,MATCH($A200&amp;"-5",Matches!$J$2:$J$201,0))),"",IF(AND(L200=INDEX(Matches!$G$2:$G$201,MATCH($A200&amp;"-5",Matches!$J$2:$J$201,0)),M200=INDEX(Matches!$H$2:$H$201,MATCH($A200&amp;"-5",Matches!$J$2:$J$201,0))),5,IF(SIGN(L200-M200)&lt;&gt;SIGN(INDEX(Matches!$G$2:$G$201,MATCH($A200&amp;"-5",Matches!$J$2:$J$201,0))-INDEX(Matches!$H$2:$H$201,MATCH($A200&amp;"-5",Matches!$J$2:$J$201,0))),0,IF(L200-M200=INDEX(Matches!$G$2:$G$201,MATCH($A200&amp;"-5",Matches!$J$2:$J$201,0))-INDEX(Matches!$H$2:$H$201,MATCH($A200&amp;"-5",Matches!$J$2:$J$201,0)),3,2))))),""))</f>
        <v/>
      </c>
      <c r="AC200" s="12" t="str">
        <f aca="false">IF(OR($B200="",N200="",O200=""),"",IFERROR(IF(OR(INDEX(Matches!$I$2:$I$201,MATCH($A200&amp;"-6",Matches!$J$2:$J$201,0))="Void",INDEX(Matches!$G$2:$G$201,MATCH($A200&amp;"-6",Matches!$J$2:$J$201,0))="",INDEX(Matches!$H$2:$H$201,MATCH($A200&amp;"-6",Matches!$J$2:$J$201,0))=""),"",IF(AND($C200&lt;&gt;"",INDEX(Matches!$F$2:$F$201,MATCH($A200&amp;"-6",Matches!$J$2:$J$201,0))&lt;&gt;"",$C200&gt;=INDEX(Matches!$F$2:$F$201,MATCH($A200&amp;"-6",Matches!$J$2:$J$201,0))),"",IF(AND(N200=INDEX(Matches!$G$2:$G$201,MATCH($A200&amp;"-6",Matches!$J$2:$J$201,0)),O200=INDEX(Matches!$H$2:$H$201,MATCH($A200&amp;"-6",Matches!$J$2:$J$201,0))),5,IF(SIGN(N200-O200)&lt;&gt;SIGN(INDEX(Matches!$G$2:$G$201,MATCH($A200&amp;"-6",Matches!$J$2:$J$201,0))-INDEX(Matches!$H$2:$H$201,MATCH($A200&amp;"-6",Matches!$J$2:$J$201,0))),0,IF(N200-O200=INDEX(Matches!$G$2:$G$201,MATCH($A200&amp;"-6",Matches!$J$2:$J$201,0))-INDEX(Matches!$H$2:$H$201,MATCH($A200&amp;"-6",Matches!$J$2:$J$201,0)),3,2))))),""))</f>
        <v/>
      </c>
      <c r="AD200" s="12" t="str">
        <f aca="false">IF(OR($B200="",P200="",Q200=""),"",IFERROR(IF(OR(INDEX(Matches!$I$2:$I$201,MATCH($A200&amp;"-7",Matches!$J$2:$J$201,0))="Void",INDEX(Matches!$G$2:$G$201,MATCH($A200&amp;"-7",Matches!$J$2:$J$201,0))="",INDEX(Matches!$H$2:$H$201,MATCH($A200&amp;"-7",Matches!$J$2:$J$201,0))=""),"",IF(AND($C200&lt;&gt;"",INDEX(Matches!$F$2:$F$201,MATCH($A200&amp;"-7",Matches!$J$2:$J$201,0))&lt;&gt;"",$C200&gt;=INDEX(Matches!$F$2:$F$201,MATCH($A200&amp;"-7",Matches!$J$2:$J$201,0))),"",IF(AND(P200=INDEX(Matches!$G$2:$G$201,MATCH($A200&amp;"-7",Matches!$J$2:$J$201,0)),Q200=INDEX(Matches!$H$2:$H$201,MATCH($A200&amp;"-7",Matches!$J$2:$J$201,0))),5,IF(SIGN(P200-Q200)&lt;&gt;SIGN(INDEX(Matches!$G$2:$G$201,MATCH($A200&amp;"-7",Matches!$J$2:$J$201,0))-INDEX(Matches!$H$2:$H$201,MATCH($A200&amp;"-7",Matches!$J$2:$J$201,0))),0,IF(P200-Q200=INDEX(Matches!$G$2:$G$201,MATCH($A200&amp;"-7",Matches!$J$2:$J$201,0))-INDEX(Matches!$H$2:$H$201,MATCH($A200&amp;"-7",Matches!$J$2:$J$201,0)),3,2))))),""))</f>
        <v/>
      </c>
      <c r="AE200" s="12" t="str">
        <f aca="false">IF(OR($B200="",R200="",S200=""),"",IFERROR(IF(OR(INDEX(Matches!$I$2:$I$201,MATCH($A200&amp;"-8",Matches!$J$2:$J$201,0))="Void",INDEX(Matches!$G$2:$G$201,MATCH($A200&amp;"-8",Matches!$J$2:$J$201,0))="",INDEX(Matches!$H$2:$H$201,MATCH($A200&amp;"-8",Matches!$J$2:$J$201,0))=""),"",IF(AND($C200&lt;&gt;"",INDEX(Matches!$F$2:$F$201,MATCH($A200&amp;"-8",Matches!$J$2:$J$201,0))&lt;&gt;"",$C200&gt;=INDEX(Matches!$F$2:$F$201,MATCH($A200&amp;"-8",Matches!$J$2:$J$201,0))),"",IF(AND(R200=INDEX(Matches!$G$2:$G$201,MATCH($A200&amp;"-8",Matches!$J$2:$J$201,0)),S200=INDEX(Matches!$H$2:$H$201,MATCH($A200&amp;"-8",Matches!$J$2:$J$201,0))),5,IF(SIGN(R200-S200)&lt;&gt;SIGN(INDEX(Matches!$G$2:$G$201,MATCH($A200&amp;"-8",Matches!$J$2:$J$201,0))-INDEX(Matches!$H$2:$H$201,MATCH($A200&amp;"-8",Matches!$J$2:$J$201,0))),0,IF(R200-S200=INDEX(Matches!$G$2:$G$201,MATCH($A200&amp;"-8",Matches!$J$2:$J$201,0))-INDEX(Matches!$H$2:$H$201,MATCH($A200&amp;"-8",Matches!$J$2:$J$201,0)),3,2))))),""))</f>
        <v/>
      </c>
      <c r="AF200" s="12" t="str">
        <f aca="false">IF(OR($B200="",T200="",U200=""),"",IFERROR(IF(OR(INDEX(Matches!$I$2:$I$201,MATCH($A200&amp;"-9",Matches!$J$2:$J$201,0))="Void",INDEX(Matches!$G$2:$G$201,MATCH($A200&amp;"-9",Matches!$J$2:$J$201,0))="",INDEX(Matches!$H$2:$H$201,MATCH($A200&amp;"-9",Matches!$J$2:$J$201,0))=""),"",IF(AND($C200&lt;&gt;"",INDEX(Matches!$F$2:$F$201,MATCH($A200&amp;"-9",Matches!$J$2:$J$201,0))&lt;&gt;"",$C200&gt;=INDEX(Matches!$F$2:$F$201,MATCH($A200&amp;"-9",Matches!$J$2:$J$201,0))),"",IF(AND(T200=INDEX(Matches!$G$2:$G$201,MATCH($A200&amp;"-9",Matches!$J$2:$J$201,0)),U200=INDEX(Matches!$H$2:$H$201,MATCH($A200&amp;"-9",Matches!$J$2:$J$201,0))),5,IF(SIGN(T200-U200)&lt;&gt;SIGN(INDEX(Matches!$G$2:$G$201,MATCH($A200&amp;"-9",Matches!$J$2:$J$201,0))-INDEX(Matches!$H$2:$H$201,MATCH($A200&amp;"-9",Matches!$J$2:$J$201,0))),0,IF(T200-U200=INDEX(Matches!$G$2:$G$201,MATCH($A200&amp;"-9",Matches!$J$2:$J$201,0))-INDEX(Matches!$H$2:$H$201,MATCH($A200&amp;"-9",Matches!$J$2:$J$201,0)),3,2))))),""))</f>
        <v/>
      </c>
      <c r="AG200" s="12" t="str">
        <f aca="false">IF(OR($B200="",V200="",W200=""),"",IFERROR(IF(OR(INDEX(Matches!$I$2:$I$201,MATCH($A200&amp;"-10",Matches!$J$2:$J$201,0))="Void",INDEX(Matches!$G$2:$G$201,MATCH($A200&amp;"-10",Matches!$J$2:$J$201,0))="",INDEX(Matches!$H$2:$H$201,MATCH($A200&amp;"-10",Matches!$J$2:$J$201,0))=""),"",IF(AND($C200&lt;&gt;"",INDEX(Matches!$F$2:$F$201,MATCH($A200&amp;"-10",Matches!$J$2:$J$201,0))&lt;&gt;"",$C200&gt;=INDEX(Matches!$F$2:$F$201,MATCH($A200&amp;"-10",Matches!$J$2:$J$201,0))),"",IF(AND(V200=INDEX(Matches!$G$2:$G$201,MATCH($A200&amp;"-10",Matches!$J$2:$J$201,0)),W200=INDEX(Matches!$H$2:$H$201,MATCH($A200&amp;"-10",Matches!$J$2:$J$201,0))),5,IF(SIGN(V200-W200)&lt;&gt;SIGN(INDEX(Matches!$G$2:$G$201,MATCH($A200&amp;"-10",Matches!$J$2:$J$201,0))-INDEX(Matches!$H$2:$H$201,MATCH($A200&amp;"-10",Matches!$J$2:$J$201,0))),0,IF(V200-W200=INDEX(Matches!$G$2:$G$201,MATCH($A200&amp;"-10",Matches!$J$2:$J$201,0))-INDEX(Matches!$H$2:$H$201,MATCH($A200&amp;"-10",Matches!$J$2:$J$201,0)),3,2))))),""))</f>
        <v/>
      </c>
      <c r="AH200" s="13" t="str">
        <f aca="false">IF($B200="","",SUM(X200:AG200))</f>
        <v/>
      </c>
      <c r="AI200" s="12" t="str">
        <f aca="false">IF($B200="","",COUNTIF(X200:AG200,5))</f>
        <v/>
      </c>
      <c r="AJ200" s="12" t="str">
        <f aca="false">IF($B200="","",COUNTIF(X200:AG200,"&gt;=2"))</f>
        <v/>
      </c>
      <c r="AK200" s="12" t="str">
        <f aca="false">IF($B200="","",COUNT(X200:AG200))</f>
        <v/>
      </c>
    </row>
    <row r="201" customFormat="false" ht="15" hidden="false" customHeight="false" outlineLevel="0" collapsed="false">
      <c r="A201" s="7"/>
      <c r="B201" s="7"/>
      <c r="C201" s="11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12" t="str">
        <f aca="false">IF(OR($B201="",D201="",E201=""),"",IFERROR(IF(OR(INDEX(Matches!$I$2:$I$201,MATCH($A201&amp;"-1",Matches!$J$2:$J$201,0))="Void",INDEX(Matches!$G$2:$G$201,MATCH($A201&amp;"-1",Matches!$J$2:$J$201,0))="",INDEX(Matches!$H$2:$H$201,MATCH($A201&amp;"-1",Matches!$J$2:$J$201,0))=""),"",IF(AND($C201&lt;&gt;"",INDEX(Matches!$F$2:$F$201,MATCH($A201&amp;"-1",Matches!$J$2:$J$201,0))&lt;&gt;"",$C201&gt;=INDEX(Matches!$F$2:$F$201,MATCH($A201&amp;"-1",Matches!$J$2:$J$201,0))),"",IF(AND(D201=INDEX(Matches!$G$2:$G$201,MATCH($A201&amp;"-1",Matches!$J$2:$J$201,0)),E201=INDEX(Matches!$H$2:$H$201,MATCH($A201&amp;"-1",Matches!$J$2:$J$201,0))),5,IF(SIGN(D201-E201)&lt;&gt;SIGN(INDEX(Matches!$G$2:$G$201,MATCH($A201&amp;"-1",Matches!$J$2:$J$201,0))-INDEX(Matches!$H$2:$H$201,MATCH($A201&amp;"-1",Matches!$J$2:$J$201,0))),0,IF(D201-E201=INDEX(Matches!$G$2:$G$201,MATCH($A201&amp;"-1",Matches!$J$2:$J$201,0))-INDEX(Matches!$H$2:$H$201,MATCH($A201&amp;"-1",Matches!$J$2:$J$201,0)),3,2))))),""))</f>
        <v/>
      </c>
      <c r="Y201" s="12" t="str">
        <f aca="false">IF(OR($B201="",F201="",G201=""),"",IFERROR(IF(OR(INDEX(Matches!$I$2:$I$201,MATCH($A201&amp;"-2",Matches!$J$2:$J$201,0))="Void",INDEX(Matches!$G$2:$G$201,MATCH($A201&amp;"-2",Matches!$J$2:$J$201,0))="",INDEX(Matches!$H$2:$H$201,MATCH($A201&amp;"-2",Matches!$J$2:$J$201,0))=""),"",IF(AND($C201&lt;&gt;"",INDEX(Matches!$F$2:$F$201,MATCH($A201&amp;"-2",Matches!$J$2:$J$201,0))&lt;&gt;"",$C201&gt;=INDEX(Matches!$F$2:$F$201,MATCH($A201&amp;"-2",Matches!$J$2:$J$201,0))),"",IF(AND(F201=INDEX(Matches!$G$2:$G$201,MATCH($A201&amp;"-2",Matches!$J$2:$J$201,0)),G201=INDEX(Matches!$H$2:$H$201,MATCH($A201&amp;"-2",Matches!$J$2:$J$201,0))),5,IF(SIGN(F201-G201)&lt;&gt;SIGN(INDEX(Matches!$G$2:$G$201,MATCH($A201&amp;"-2",Matches!$J$2:$J$201,0))-INDEX(Matches!$H$2:$H$201,MATCH($A201&amp;"-2",Matches!$J$2:$J$201,0))),0,IF(F201-G201=INDEX(Matches!$G$2:$G$201,MATCH($A201&amp;"-2",Matches!$J$2:$J$201,0))-INDEX(Matches!$H$2:$H$201,MATCH($A201&amp;"-2",Matches!$J$2:$J$201,0)),3,2))))),""))</f>
        <v/>
      </c>
      <c r="Z201" s="12" t="str">
        <f aca="false">IF(OR($B201="",H201="",I201=""),"",IFERROR(IF(OR(INDEX(Matches!$I$2:$I$201,MATCH($A201&amp;"-3",Matches!$J$2:$J$201,0))="Void",INDEX(Matches!$G$2:$G$201,MATCH($A201&amp;"-3",Matches!$J$2:$J$201,0))="",INDEX(Matches!$H$2:$H$201,MATCH($A201&amp;"-3",Matches!$J$2:$J$201,0))=""),"",IF(AND($C201&lt;&gt;"",INDEX(Matches!$F$2:$F$201,MATCH($A201&amp;"-3",Matches!$J$2:$J$201,0))&lt;&gt;"",$C201&gt;=INDEX(Matches!$F$2:$F$201,MATCH($A201&amp;"-3",Matches!$J$2:$J$201,0))),"",IF(AND(H201=INDEX(Matches!$G$2:$G$201,MATCH($A201&amp;"-3",Matches!$J$2:$J$201,0)),I201=INDEX(Matches!$H$2:$H$201,MATCH($A201&amp;"-3",Matches!$J$2:$J$201,0))),5,IF(SIGN(H201-I201)&lt;&gt;SIGN(INDEX(Matches!$G$2:$G$201,MATCH($A201&amp;"-3",Matches!$J$2:$J$201,0))-INDEX(Matches!$H$2:$H$201,MATCH($A201&amp;"-3",Matches!$J$2:$J$201,0))),0,IF(H201-I201=INDEX(Matches!$G$2:$G$201,MATCH($A201&amp;"-3",Matches!$J$2:$J$201,0))-INDEX(Matches!$H$2:$H$201,MATCH($A201&amp;"-3",Matches!$J$2:$J$201,0)),3,2))))),""))</f>
        <v/>
      </c>
      <c r="AA201" s="12" t="str">
        <f aca="false">IF(OR($B201="",J201="",K201=""),"",IFERROR(IF(OR(INDEX(Matches!$I$2:$I$201,MATCH($A201&amp;"-4",Matches!$J$2:$J$201,0))="Void",INDEX(Matches!$G$2:$G$201,MATCH($A201&amp;"-4",Matches!$J$2:$J$201,0))="",INDEX(Matches!$H$2:$H$201,MATCH($A201&amp;"-4",Matches!$J$2:$J$201,0))=""),"",IF(AND($C201&lt;&gt;"",INDEX(Matches!$F$2:$F$201,MATCH($A201&amp;"-4",Matches!$J$2:$J$201,0))&lt;&gt;"",$C201&gt;=INDEX(Matches!$F$2:$F$201,MATCH($A201&amp;"-4",Matches!$J$2:$J$201,0))),"",IF(AND(J201=INDEX(Matches!$G$2:$G$201,MATCH($A201&amp;"-4",Matches!$J$2:$J$201,0)),K201=INDEX(Matches!$H$2:$H$201,MATCH($A201&amp;"-4",Matches!$J$2:$J$201,0))),5,IF(SIGN(J201-K201)&lt;&gt;SIGN(INDEX(Matches!$G$2:$G$201,MATCH($A201&amp;"-4",Matches!$J$2:$J$201,0))-INDEX(Matches!$H$2:$H$201,MATCH($A201&amp;"-4",Matches!$J$2:$J$201,0))),0,IF(J201-K201=INDEX(Matches!$G$2:$G$201,MATCH($A201&amp;"-4",Matches!$J$2:$J$201,0))-INDEX(Matches!$H$2:$H$201,MATCH($A201&amp;"-4",Matches!$J$2:$J$201,0)),3,2))))),""))</f>
        <v/>
      </c>
      <c r="AB201" s="12" t="str">
        <f aca="false">IF(OR($B201="",L201="",M201=""),"",IFERROR(IF(OR(INDEX(Matches!$I$2:$I$201,MATCH($A201&amp;"-5",Matches!$J$2:$J$201,0))="Void",INDEX(Matches!$G$2:$G$201,MATCH($A201&amp;"-5",Matches!$J$2:$J$201,0))="",INDEX(Matches!$H$2:$H$201,MATCH($A201&amp;"-5",Matches!$J$2:$J$201,0))=""),"",IF(AND($C201&lt;&gt;"",INDEX(Matches!$F$2:$F$201,MATCH($A201&amp;"-5",Matches!$J$2:$J$201,0))&lt;&gt;"",$C201&gt;=INDEX(Matches!$F$2:$F$201,MATCH($A201&amp;"-5",Matches!$J$2:$J$201,0))),"",IF(AND(L201=INDEX(Matches!$G$2:$G$201,MATCH($A201&amp;"-5",Matches!$J$2:$J$201,0)),M201=INDEX(Matches!$H$2:$H$201,MATCH($A201&amp;"-5",Matches!$J$2:$J$201,0))),5,IF(SIGN(L201-M201)&lt;&gt;SIGN(INDEX(Matches!$G$2:$G$201,MATCH($A201&amp;"-5",Matches!$J$2:$J$201,0))-INDEX(Matches!$H$2:$H$201,MATCH($A201&amp;"-5",Matches!$J$2:$J$201,0))),0,IF(L201-M201=INDEX(Matches!$G$2:$G$201,MATCH($A201&amp;"-5",Matches!$J$2:$J$201,0))-INDEX(Matches!$H$2:$H$201,MATCH($A201&amp;"-5",Matches!$J$2:$J$201,0)),3,2))))),""))</f>
        <v/>
      </c>
      <c r="AC201" s="12" t="str">
        <f aca="false">IF(OR($B201="",N201="",O201=""),"",IFERROR(IF(OR(INDEX(Matches!$I$2:$I$201,MATCH($A201&amp;"-6",Matches!$J$2:$J$201,0))="Void",INDEX(Matches!$G$2:$G$201,MATCH($A201&amp;"-6",Matches!$J$2:$J$201,0))="",INDEX(Matches!$H$2:$H$201,MATCH($A201&amp;"-6",Matches!$J$2:$J$201,0))=""),"",IF(AND($C201&lt;&gt;"",INDEX(Matches!$F$2:$F$201,MATCH($A201&amp;"-6",Matches!$J$2:$J$201,0))&lt;&gt;"",$C201&gt;=INDEX(Matches!$F$2:$F$201,MATCH($A201&amp;"-6",Matches!$J$2:$J$201,0))),"",IF(AND(N201=INDEX(Matches!$G$2:$G$201,MATCH($A201&amp;"-6",Matches!$J$2:$J$201,0)),O201=INDEX(Matches!$H$2:$H$201,MATCH($A201&amp;"-6",Matches!$J$2:$J$201,0))),5,IF(SIGN(N201-O201)&lt;&gt;SIGN(INDEX(Matches!$G$2:$G$201,MATCH($A201&amp;"-6",Matches!$J$2:$J$201,0))-INDEX(Matches!$H$2:$H$201,MATCH($A201&amp;"-6",Matches!$J$2:$J$201,0))),0,IF(N201-O201=INDEX(Matches!$G$2:$G$201,MATCH($A201&amp;"-6",Matches!$J$2:$J$201,0))-INDEX(Matches!$H$2:$H$201,MATCH($A201&amp;"-6",Matches!$J$2:$J$201,0)),3,2))))),""))</f>
        <v/>
      </c>
      <c r="AD201" s="12" t="str">
        <f aca="false">IF(OR($B201="",P201="",Q201=""),"",IFERROR(IF(OR(INDEX(Matches!$I$2:$I$201,MATCH($A201&amp;"-7",Matches!$J$2:$J$201,0))="Void",INDEX(Matches!$G$2:$G$201,MATCH($A201&amp;"-7",Matches!$J$2:$J$201,0))="",INDEX(Matches!$H$2:$H$201,MATCH($A201&amp;"-7",Matches!$J$2:$J$201,0))=""),"",IF(AND($C201&lt;&gt;"",INDEX(Matches!$F$2:$F$201,MATCH($A201&amp;"-7",Matches!$J$2:$J$201,0))&lt;&gt;"",$C201&gt;=INDEX(Matches!$F$2:$F$201,MATCH($A201&amp;"-7",Matches!$J$2:$J$201,0))),"",IF(AND(P201=INDEX(Matches!$G$2:$G$201,MATCH($A201&amp;"-7",Matches!$J$2:$J$201,0)),Q201=INDEX(Matches!$H$2:$H$201,MATCH($A201&amp;"-7",Matches!$J$2:$J$201,0))),5,IF(SIGN(P201-Q201)&lt;&gt;SIGN(INDEX(Matches!$G$2:$G$201,MATCH($A201&amp;"-7",Matches!$J$2:$J$201,0))-INDEX(Matches!$H$2:$H$201,MATCH($A201&amp;"-7",Matches!$J$2:$J$201,0))),0,IF(P201-Q201=INDEX(Matches!$G$2:$G$201,MATCH($A201&amp;"-7",Matches!$J$2:$J$201,0))-INDEX(Matches!$H$2:$H$201,MATCH($A201&amp;"-7",Matches!$J$2:$J$201,0)),3,2))))),""))</f>
        <v/>
      </c>
      <c r="AE201" s="12" t="str">
        <f aca="false">IF(OR($B201="",R201="",S201=""),"",IFERROR(IF(OR(INDEX(Matches!$I$2:$I$201,MATCH($A201&amp;"-8",Matches!$J$2:$J$201,0))="Void",INDEX(Matches!$G$2:$G$201,MATCH($A201&amp;"-8",Matches!$J$2:$J$201,0))="",INDEX(Matches!$H$2:$H$201,MATCH($A201&amp;"-8",Matches!$J$2:$J$201,0))=""),"",IF(AND($C201&lt;&gt;"",INDEX(Matches!$F$2:$F$201,MATCH($A201&amp;"-8",Matches!$J$2:$J$201,0))&lt;&gt;"",$C201&gt;=INDEX(Matches!$F$2:$F$201,MATCH($A201&amp;"-8",Matches!$J$2:$J$201,0))),"",IF(AND(R201=INDEX(Matches!$G$2:$G$201,MATCH($A201&amp;"-8",Matches!$J$2:$J$201,0)),S201=INDEX(Matches!$H$2:$H$201,MATCH($A201&amp;"-8",Matches!$J$2:$J$201,0))),5,IF(SIGN(R201-S201)&lt;&gt;SIGN(INDEX(Matches!$G$2:$G$201,MATCH($A201&amp;"-8",Matches!$J$2:$J$201,0))-INDEX(Matches!$H$2:$H$201,MATCH($A201&amp;"-8",Matches!$J$2:$J$201,0))),0,IF(R201-S201=INDEX(Matches!$G$2:$G$201,MATCH($A201&amp;"-8",Matches!$J$2:$J$201,0))-INDEX(Matches!$H$2:$H$201,MATCH($A201&amp;"-8",Matches!$J$2:$J$201,0)),3,2))))),""))</f>
        <v/>
      </c>
      <c r="AF201" s="12" t="str">
        <f aca="false">IF(OR($B201="",T201="",U201=""),"",IFERROR(IF(OR(INDEX(Matches!$I$2:$I$201,MATCH($A201&amp;"-9",Matches!$J$2:$J$201,0))="Void",INDEX(Matches!$G$2:$G$201,MATCH($A201&amp;"-9",Matches!$J$2:$J$201,0))="",INDEX(Matches!$H$2:$H$201,MATCH($A201&amp;"-9",Matches!$J$2:$J$201,0))=""),"",IF(AND($C201&lt;&gt;"",INDEX(Matches!$F$2:$F$201,MATCH($A201&amp;"-9",Matches!$J$2:$J$201,0))&lt;&gt;"",$C201&gt;=INDEX(Matches!$F$2:$F$201,MATCH($A201&amp;"-9",Matches!$J$2:$J$201,0))),"",IF(AND(T201=INDEX(Matches!$G$2:$G$201,MATCH($A201&amp;"-9",Matches!$J$2:$J$201,0)),U201=INDEX(Matches!$H$2:$H$201,MATCH($A201&amp;"-9",Matches!$J$2:$J$201,0))),5,IF(SIGN(T201-U201)&lt;&gt;SIGN(INDEX(Matches!$G$2:$G$201,MATCH($A201&amp;"-9",Matches!$J$2:$J$201,0))-INDEX(Matches!$H$2:$H$201,MATCH($A201&amp;"-9",Matches!$J$2:$J$201,0))),0,IF(T201-U201=INDEX(Matches!$G$2:$G$201,MATCH($A201&amp;"-9",Matches!$J$2:$J$201,0))-INDEX(Matches!$H$2:$H$201,MATCH($A201&amp;"-9",Matches!$J$2:$J$201,0)),3,2))))),""))</f>
        <v/>
      </c>
      <c r="AG201" s="12" t="str">
        <f aca="false">IF(OR($B201="",V201="",W201=""),"",IFERROR(IF(OR(INDEX(Matches!$I$2:$I$201,MATCH($A201&amp;"-10",Matches!$J$2:$J$201,0))="Void",INDEX(Matches!$G$2:$G$201,MATCH($A201&amp;"-10",Matches!$J$2:$J$201,0))="",INDEX(Matches!$H$2:$H$201,MATCH($A201&amp;"-10",Matches!$J$2:$J$201,0))=""),"",IF(AND($C201&lt;&gt;"",INDEX(Matches!$F$2:$F$201,MATCH($A201&amp;"-10",Matches!$J$2:$J$201,0))&lt;&gt;"",$C201&gt;=INDEX(Matches!$F$2:$F$201,MATCH($A201&amp;"-10",Matches!$J$2:$J$201,0))),"",IF(AND(V201=INDEX(Matches!$G$2:$G$201,MATCH($A201&amp;"-10",Matches!$J$2:$J$201,0)),W201=INDEX(Matches!$H$2:$H$201,MATCH($A201&amp;"-10",Matches!$J$2:$J$201,0))),5,IF(SIGN(V201-W201)&lt;&gt;SIGN(INDEX(Matches!$G$2:$G$201,MATCH($A201&amp;"-10",Matches!$J$2:$J$201,0))-INDEX(Matches!$H$2:$H$201,MATCH($A201&amp;"-10",Matches!$J$2:$J$201,0))),0,IF(V201-W201=INDEX(Matches!$G$2:$G$201,MATCH($A201&amp;"-10",Matches!$J$2:$J$201,0))-INDEX(Matches!$H$2:$H$201,MATCH($A201&amp;"-10",Matches!$J$2:$J$201,0)),3,2))))),""))</f>
        <v/>
      </c>
      <c r="AH201" s="13" t="str">
        <f aca="false">IF($B201="","",SUM(X201:AG201))</f>
        <v/>
      </c>
      <c r="AI201" s="12" t="str">
        <f aca="false">IF($B201="","",COUNTIF(X201:AG201,5))</f>
        <v/>
      </c>
      <c r="AJ201" s="12" t="str">
        <f aca="false">IF($B201="","",COUNTIF(X201:AG201,"&gt;=2"))</f>
        <v/>
      </c>
      <c r="AK201" s="12" t="str">
        <f aca="false">IF($B201="","",COUNT(X201:AG201))</f>
        <v/>
      </c>
    </row>
    <row r="202" customFormat="false" ht="15" hidden="false" customHeight="false" outlineLevel="0" collapsed="false">
      <c r="A202" s="7"/>
      <c r="B202" s="7"/>
      <c r="C202" s="11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12" t="str">
        <f aca="false">IF(OR($B202="",D202="",E202=""),"",IFERROR(IF(OR(INDEX(Matches!$I$2:$I$201,MATCH($A202&amp;"-1",Matches!$J$2:$J$201,0))="Void",INDEX(Matches!$G$2:$G$201,MATCH($A202&amp;"-1",Matches!$J$2:$J$201,0))="",INDEX(Matches!$H$2:$H$201,MATCH($A202&amp;"-1",Matches!$J$2:$J$201,0))=""),"",IF(AND($C202&lt;&gt;"",INDEX(Matches!$F$2:$F$201,MATCH($A202&amp;"-1",Matches!$J$2:$J$201,0))&lt;&gt;"",$C202&gt;=INDEX(Matches!$F$2:$F$201,MATCH($A202&amp;"-1",Matches!$J$2:$J$201,0))),"",IF(AND(D202=INDEX(Matches!$G$2:$G$201,MATCH($A202&amp;"-1",Matches!$J$2:$J$201,0)),E202=INDEX(Matches!$H$2:$H$201,MATCH($A202&amp;"-1",Matches!$J$2:$J$201,0))),5,IF(SIGN(D202-E202)&lt;&gt;SIGN(INDEX(Matches!$G$2:$G$201,MATCH($A202&amp;"-1",Matches!$J$2:$J$201,0))-INDEX(Matches!$H$2:$H$201,MATCH($A202&amp;"-1",Matches!$J$2:$J$201,0))),0,IF(D202-E202=INDEX(Matches!$G$2:$G$201,MATCH($A202&amp;"-1",Matches!$J$2:$J$201,0))-INDEX(Matches!$H$2:$H$201,MATCH($A202&amp;"-1",Matches!$J$2:$J$201,0)),3,2))))),""))</f>
        <v/>
      </c>
      <c r="Y202" s="12" t="str">
        <f aca="false">IF(OR($B202="",F202="",G202=""),"",IFERROR(IF(OR(INDEX(Matches!$I$2:$I$201,MATCH($A202&amp;"-2",Matches!$J$2:$J$201,0))="Void",INDEX(Matches!$G$2:$G$201,MATCH($A202&amp;"-2",Matches!$J$2:$J$201,0))="",INDEX(Matches!$H$2:$H$201,MATCH($A202&amp;"-2",Matches!$J$2:$J$201,0))=""),"",IF(AND($C202&lt;&gt;"",INDEX(Matches!$F$2:$F$201,MATCH($A202&amp;"-2",Matches!$J$2:$J$201,0))&lt;&gt;"",$C202&gt;=INDEX(Matches!$F$2:$F$201,MATCH($A202&amp;"-2",Matches!$J$2:$J$201,0))),"",IF(AND(F202=INDEX(Matches!$G$2:$G$201,MATCH($A202&amp;"-2",Matches!$J$2:$J$201,0)),G202=INDEX(Matches!$H$2:$H$201,MATCH($A202&amp;"-2",Matches!$J$2:$J$201,0))),5,IF(SIGN(F202-G202)&lt;&gt;SIGN(INDEX(Matches!$G$2:$G$201,MATCH($A202&amp;"-2",Matches!$J$2:$J$201,0))-INDEX(Matches!$H$2:$H$201,MATCH($A202&amp;"-2",Matches!$J$2:$J$201,0))),0,IF(F202-G202=INDEX(Matches!$G$2:$G$201,MATCH($A202&amp;"-2",Matches!$J$2:$J$201,0))-INDEX(Matches!$H$2:$H$201,MATCH($A202&amp;"-2",Matches!$J$2:$J$201,0)),3,2))))),""))</f>
        <v/>
      </c>
      <c r="Z202" s="12" t="str">
        <f aca="false">IF(OR($B202="",H202="",I202=""),"",IFERROR(IF(OR(INDEX(Matches!$I$2:$I$201,MATCH($A202&amp;"-3",Matches!$J$2:$J$201,0))="Void",INDEX(Matches!$G$2:$G$201,MATCH($A202&amp;"-3",Matches!$J$2:$J$201,0))="",INDEX(Matches!$H$2:$H$201,MATCH($A202&amp;"-3",Matches!$J$2:$J$201,0))=""),"",IF(AND($C202&lt;&gt;"",INDEX(Matches!$F$2:$F$201,MATCH($A202&amp;"-3",Matches!$J$2:$J$201,0))&lt;&gt;"",$C202&gt;=INDEX(Matches!$F$2:$F$201,MATCH($A202&amp;"-3",Matches!$J$2:$J$201,0))),"",IF(AND(H202=INDEX(Matches!$G$2:$G$201,MATCH($A202&amp;"-3",Matches!$J$2:$J$201,0)),I202=INDEX(Matches!$H$2:$H$201,MATCH($A202&amp;"-3",Matches!$J$2:$J$201,0))),5,IF(SIGN(H202-I202)&lt;&gt;SIGN(INDEX(Matches!$G$2:$G$201,MATCH($A202&amp;"-3",Matches!$J$2:$J$201,0))-INDEX(Matches!$H$2:$H$201,MATCH($A202&amp;"-3",Matches!$J$2:$J$201,0))),0,IF(H202-I202=INDEX(Matches!$G$2:$G$201,MATCH($A202&amp;"-3",Matches!$J$2:$J$201,0))-INDEX(Matches!$H$2:$H$201,MATCH($A202&amp;"-3",Matches!$J$2:$J$201,0)),3,2))))),""))</f>
        <v/>
      </c>
      <c r="AA202" s="12" t="str">
        <f aca="false">IF(OR($B202="",J202="",K202=""),"",IFERROR(IF(OR(INDEX(Matches!$I$2:$I$201,MATCH($A202&amp;"-4",Matches!$J$2:$J$201,0))="Void",INDEX(Matches!$G$2:$G$201,MATCH($A202&amp;"-4",Matches!$J$2:$J$201,0))="",INDEX(Matches!$H$2:$H$201,MATCH($A202&amp;"-4",Matches!$J$2:$J$201,0))=""),"",IF(AND($C202&lt;&gt;"",INDEX(Matches!$F$2:$F$201,MATCH($A202&amp;"-4",Matches!$J$2:$J$201,0))&lt;&gt;"",$C202&gt;=INDEX(Matches!$F$2:$F$201,MATCH($A202&amp;"-4",Matches!$J$2:$J$201,0))),"",IF(AND(J202=INDEX(Matches!$G$2:$G$201,MATCH($A202&amp;"-4",Matches!$J$2:$J$201,0)),K202=INDEX(Matches!$H$2:$H$201,MATCH($A202&amp;"-4",Matches!$J$2:$J$201,0))),5,IF(SIGN(J202-K202)&lt;&gt;SIGN(INDEX(Matches!$G$2:$G$201,MATCH($A202&amp;"-4",Matches!$J$2:$J$201,0))-INDEX(Matches!$H$2:$H$201,MATCH($A202&amp;"-4",Matches!$J$2:$J$201,0))),0,IF(J202-K202=INDEX(Matches!$G$2:$G$201,MATCH($A202&amp;"-4",Matches!$J$2:$J$201,0))-INDEX(Matches!$H$2:$H$201,MATCH($A202&amp;"-4",Matches!$J$2:$J$201,0)),3,2))))),""))</f>
        <v/>
      </c>
      <c r="AB202" s="12" t="str">
        <f aca="false">IF(OR($B202="",L202="",M202=""),"",IFERROR(IF(OR(INDEX(Matches!$I$2:$I$201,MATCH($A202&amp;"-5",Matches!$J$2:$J$201,0))="Void",INDEX(Matches!$G$2:$G$201,MATCH($A202&amp;"-5",Matches!$J$2:$J$201,0))="",INDEX(Matches!$H$2:$H$201,MATCH($A202&amp;"-5",Matches!$J$2:$J$201,0))=""),"",IF(AND($C202&lt;&gt;"",INDEX(Matches!$F$2:$F$201,MATCH($A202&amp;"-5",Matches!$J$2:$J$201,0))&lt;&gt;"",$C202&gt;=INDEX(Matches!$F$2:$F$201,MATCH($A202&amp;"-5",Matches!$J$2:$J$201,0))),"",IF(AND(L202=INDEX(Matches!$G$2:$G$201,MATCH($A202&amp;"-5",Matches!$J$2:$J$201,0)),M202=INDEX(Matches!$H$2:$H$201,MATCH($A202&amp;"-5",Matches!$J$2:$J$201,0))),5,IF(SIGN(L202-M202)&lt;&gt;SIGN(INDEX(Matches!$G$2:$G$201,MATCH($A202&amp;"-5",Matches!$J$2:$J$201,0))-INDEX(Matches!$H$2:$H$201,MATCH($A202&amp;"-5",Matches!$J$2:$J$201,0))),0,IF(L202-M202=INDEX(Matches!$G$2:$G$201,MATCH($A202&amp;"-5",Matches!$J$2:$J$201,0))-INDEX(Matches!$H$2:$H$201,MATCH($A202&amp;"-5",Matches!$J$2:$J$201,0)),3,2))))),""))</f>
        <v/>
      </c>
      <c r="AC202" s="12" t="str">
        <f aca="false">IF(OR($B202="",N202="",O202=""),"",IFERROR(IF(OR(INDEX(Matches!$I$2:$I$201,MATCH($A202&amp;"-6",Matches!$J$2:$J$201,0))="Void",INDEX(Matches!$G$2:$G$201,MATCH($A202&amp;"-6",Matches!$J$2:$J$201,0))="",INDEX(Matches!$H$2:$H$201,MATCH($A202&amp;"-6",Matches!$J$2:$J$201,0))=""),"",IF(AND($C202&lt;&gt;"",INDEX(Matches!$F$2:$F$201,MATCH($A202&amp;"-6",Matches!$J$2:$J$201,0))&lt;&gt;"",$C202&gt;=INDEX(Matches!$F$2:$F$201,MATCH($A202&amp;"-6",Matches!$J$2:$J$201,0))),"",IF(AND(N202=INDEX(Matches!$G$2:$G$201,MATCH($A202&amp;"-6",Matches!$J$2:$J$201,0)),O202=INDEX(Matches!$H$2:$H$201,MATCH($A202&amp;"-6",Matches!$J$2:$J$201,0))),5,IF(SIGN(N202-O202)&lt;&gt;SIGN(INDEX(Matches!$G$2:$G$201,MATCH($A202&amp;"-6",Matches!$J$2:$J$201,0))-INDEX(Matches!$H$2:$H$201,MATCH($A202&amp;"-6",Matches!$J$2:$J$201,0))),0,IF(N202-O202=INDEX(Matches!$G$2:$G$201,MATCH($A202&amp;"-6",Matches!$J$2:$J$201,0))-INDEX(Matches!$H$2:$H$201,MATCH($A202&amp;"-6",Matches!$J$2:$J$201,0)),3,2))))),""))</f>
        <v/>
      </c>
      <c r="AD202" s="12" t="str">
        <f aca="false">IF(OR($B202="",P202="",Q202=""),"",IFERROR(IF(OR(INDEX(Matches!$I$2:$I$201,MATCH($A202&amp;"-7",Matches!$J$2:$J$201,0))="Void",INDEX(Matches!$G$2:$G$201,MATCH($A202&amp;"-7",Matches!$J$2:$J$201,0))="",INDEX(Matches!$H$2:$H$201,MATCH($A202&amp;"-7",Matches!$J$2:$J$201,0))=""),"",IF(AND($C202&lt;&gt;"",INDEX(Matches!$F$2:$F$201,MATCH($A202&amp;"-7",Matches!$J$2:$J$201,0))&lt;&gt;"",$C202&gt;=INDEX(Matches!$F$2:$F$201,MATCH($A202&amp;"-7",Matches!$J$2:$J$201,0))),"",IF(AND(P202=INDEX(Matches!$G$2:$G$201,MATCH($A202&amp;"-7",Matches!$J$2:$J$201,0)),Q202=INDEX(Matches!$H$2:$H$201,MATCH($A202&amp;"-7",Matches!$J$2:$J$201,0))),5,IF(SIGN(P202-Q202)&lt;&gt;SIGN(INDEX(Matches!$G$2:$G$201,MATCH($A202&amp;"-7",Matches!$J$2:$J$201,0))-INDEX(Matches!$H$2:$H$201,MATCH($A202&amp;"-7",Matches!$J$2:$J$201,0))),0,IF(P202-Q202=INDEX(Matches!$G$2:$G$201,MATCH($A202&amp;"-7",Matches!$J$2:$J$201,0))-INDEX(Matches!$H$2:$H$201,MATCH($A202&amp;"-7",Matches!$J$2:$J$201,0)),3,2))))),""))</f>
        <v/>
      </c>
      <c r="AE202" s="12" t="str">
        <f aca="false">IF(OR($B202="",R202="",S202=""),"",IFERROR(IF(OR(INDEX(Matches!$I$2:$I$201,MATCH($A202&amp;"-8",Matches!$J$2:$J$201,0))="Void",INDEX(Matches!$G$2:$G$201,MATCH($A202&amp;"-8",Matches!$J$2:$J$201,0))="",INDEX(Matches!$H$2:$H$201,MATCH($A202&amp;"-8",Matches!$J$2:$J$201,0))=""),"",IF(AND($C202&lt;&gt;"",INDEX(Matches!$F$2:$F$201,MATCH($A202&amp;"-8",Matches!$J$2:$J$201,0))&lt;&gt;"",$C202&gt;=INDEX(Matches!$F$2:$F$201,MATCH($A202&amp;"-8",Matches!$J$2:$J$201,0))),"",IF(AND(R202=INDEX(Matches!$G$2:$G$201,MATCH($A202&amp;"-8",Matches!$J$2:$J$201,0)),S202=INDEX(Matches!$H$2:$H$201,MATCH($A202&amp;"-8",Matches!$J$2:$J$201,0))),5,IF(SIGN(R202-S202)&lt;&gt;SIGN(INDEX(Matches!$G$2:$G$201,MATCH($A202&amp;"-8",Matches!$J$2:$J$201,0))-INDEX(Matches!$H$2:$H$201,MATCH($A202&amp;"-8",Matches!$J$2:$J$201,0))),0,IF(R202-S202=INDEX(Matches!$G$2:$G$201,MATCH($A202&amp;"-8",Matches!$J$2:$J$201,0))-INDEX(Matches!$H$2:$H$201,MATCH($A202&amp;"-8",Matches!$J$2:$J$201,0)),3,2))))),""))</f>
        <v/>
      </c>
      <c r="AF202" s="12" t="str">
        <f aca="false">IF(OR($B202="",T202="",U202=""),"",IFERROR(IF(OR(INDEX(Matches!$I$2:$I$201,MATCH($A202&amp;"-9",Matches!$J$2:$J$201,0))="Void",INDEX(Matches!$G$2:$G$201,MATCH($A202&amp;"-9",Matches!$J$2:$J$201,0))="",INDEX(Matches!$H$2:$H$201,MATCH($A202&amp;"-9",Matches!$J$2:$J$201,0))=""),"",IF(AND($C202&lt;&gt;"",INDEX(Matches!$F$2:$F$201,MATCH($A202&amp;"-9",Matches!$J$2:$J$201,0))&lt;&gt;"",$C202&gt;=INDEX(Matches!$F$2:$F$201,MATCH($A202&amp;"-9",Matches!$J$2:$J$201,0))),"",IF(AND(T202=INDEX(Matches!$G$2:$G$201,MATCH($A202&amp;"-9",Matches!$J$2:$J$201,0)),U202=INDEX(Matches!$H$2:$H$201,MATCH($A202&amp;"-9",Matches!$J$2:$J$201,0))),5,IF(SIGN(T202-U202)&lt;&gt;SIGN(INDEX(Matches!$G$2:$G$201,MATCH($A202&amp;"-9",Matches!$J$2:$J$201,0))-INDEX(Matches!$H$2:$H$201,MATCH($A202&amp;"-9",Matches!$J$2:$J$201,0))),0,IF(T202-U202=INDEX(Matches!$G$2:$G$201,MATCH($A202&amp;"-9",Matches!$J$2:$J$201,0))-INDEX(Matches!$H$2:$H$201,MATCH($A202&amp;"-9",Matches!$J$2:$J$201,0)),3,2))))),""))</f>
        <v/>
      </c>
      <c r="AG202" s="12" t="str">
        <f aca="false">IF(OR($B202="",V202="",W202=""),"",IFERROR(IF(OR(INDEX(Matches!$I$2:$I$201,MATCH($A202&amp;"-10",Matches!$J$2:$J$201,0))="Void",INDEX(Matches!$G$2:$G$201,MATCH($A202&amp;"-10",Matches!$J$2:$J$201,0))="",INDEX(Matches!$H$2:$H$201,MATCH($A202&amp;"-10",Matches!$J$2:$J$201,0))=""),"",IF(AND($C202&lt;&gt;"",INDEX(Matches!$F$2:$F$201,MATCH($A202&amp;"-10",Matches!$J$2:$J$201,0))&lt;&gt;"",$C202&gt;=INDEX(Matches!$F$2:$F$201,MATCH($A202&amp;"-10",Matches!$J$2:$J$201,0))),"",IF(AND(V202=INDEX(Matches!$G$2:$G$201,MATCH($A202&amp;"-10",Matches!$J$2:$J$201,0)),W202=INDEX(Matches!$H$2:$H$201,MATCH($A202&amp;"-10",Matches!$J$2:$J$201,0))),5,IF(SIGN(V202-W202)&lt;&gt;SIGN(INDEX(Matches!$G$2:$G$201,MATCH($A202&amp;"-10",Matches!$J$2:$J$201,0))-INDEX(Matches!$H$2:$H$201,MATCH($A202&amp;"-10",Matches!$J$2:$J$201,0))),0,IF(V202-W202=INDEX(Matches!$G$2:$G$201,MATCH($A202&amp;"-10",Matches!$J$2:$J$201,0))-INDEX(Matches!$H$2:$H$201,MATCH($A202&amp;"-10",Matches!$J$2:$J$201,0)),3,2))))),""))</f>
        <v/>
      </c>
      <c r="AH202" s="13" t="str">
        <f aca="false">IF($B202="","",SUM(X202:AG202))</f>
        <v/>
      </c>
      <c r="AI202" s="12" t="str">
        <f aca="false">IF($B202="","",COUNTIF(X202:AG202,5))</f>
        <v/>
      </c>
      <c r="AJ202" s="12" t="str">
        <f aca="false">IF($B202="","",COUNTIF(X202:AG202,"&gt;=2"))</f>
        <v/>
      </c>
      <c r="AK202" s="12" t="str">
        <f aca="false">IF($B202="","",COUNT(X202:AG202))</f>
        <v/>
      </c>
    </row>
    <row r="203" customFormat="false" ht="15" hidden="false" customHeight="false" outlineLevel="0" collapsed="false">
      <c r="A203" s="7"/>
      <c r="B203" s="7"/>
      <c r="C203" s="11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12" t="str">
        <f aca="false">IF(OR($B203="",D203="",E203=""),"",IFERROR(IF(OR(INDEX(Matches!$I$2:$I$201,MATCH($A203&amp;"-1",Matches!$J$2:$J$201,0))="Void",INDEX(Matches!$G$2:$G$201,MATCH($A203&amp;"-1",Matches!$J$2:$J$201,0))="",INDEX(Matches!$H$2:$H$201,MATCH($A203&amp;"-1",Matches!$J$2:$J$201,0))=""),"",IF(AND($C203&lt;&gt;"",INDEX(Matches!$F$2:$F$201,MATCH($A203&amp;"-1",Matches!$J$2:$J$201,0))&lt;&gt;"",$C203&gt;=INDEX(Matches!$F$2:$F$201,MATCH($A203&amp;"-1",Matches!$J$2:$J$201,0))),"",IF(AND(D203=INDEX(Matches!$G$2:$G$201,MATCH($A203&amp;"-1",Matches!$J$2:$J$201,0)),E203=INDEX(Matches!$H$2:$H$201,MATCH($A203&amp;"-1",Matches!$J$2:$J$201,0))),5,IF(SIGN(D203-E203)&lt;&gt;SIGN(INDEX(Matches!$G$2:$G$201,MATCH($A203&amp;"-1",Matches!$J$2:$J$201,0))-INDEX(Matches!$H$2:$H$201,MATCH($A203&amp;"-1",Matches!$J$2:$J$201,0))),0,IF(D203-E203=INDEX(Matches!$G$2:$G$201,MATCH($A203&amp;"-1",Matches!$J$2:$J$201,0))-INDEX(Matches!$H$2:$H$201,MATCH($A203&amp;"-1",Matches!$J$2:$J$201,0)),3,2))))),""))</f>
        <v/>
      </c>
      <c r="Y203" s="12" t="str">
        <f aca="false">IF(OR($B203="",F203="",G203=""),"",IFERROR(IF(OR(INDEX(Matches!$I$2:$I$201,MATCH($A203&amp;"-2",Matches!$J$2:$J$201,0))="Void",INDEX(Matches!$G$2:$G$201,MATCH($A203&amp;"-2",Matches!$J$2:$J$201,0))="",INDEX(Matches!$H$2:$H$201,MATCH($A203&amp;"-2",Matches!$J$2:$J$201,0))=""),"",IF(AND($C203&lt;&gt;"",INDEX(Matches!$F$2:$F$201,MATCH($A203&amp;"-2",Matches!$J$2:$J$201,0))&lt;&gt;"",$C203&gt;=INDEX(Matches!$F$2:$F$201,MATCH($A203&amp;"-2",Matches!$J$2:$J$201,0))),"",IF(AND(F203=INDEX(Matches!$G$2:$G$201,MATCH($A203&amp;"-2",Matches!$J$2:$J$201,0)),G203=INDEX(Matches!$H$2:$H$201,MATCH($A203&amp;"-2",Matches!$J$2:$J$201,0))),5,IF(SIGN(F203-G203)&lt;&gt;SIGN(INDEX(Matches!$G$2:$G$201,MATCH($A203&amp;"-2",Matches!$J$2:$J$201,0))-INDEX(Matches!$H$2:$H$201,MATCH($A203&amp;"-2",Matches!$J$2:$J$201,0))),0,IF(F203-G203=INDEX(Matches!$G$2:$G$201,MATCH($A203&amp;"-2",Matches!$J$2:$J$201,0))-INDEX(Matches!$H$2:$H$201,MATCH($A203&amp;"-2",Matches!$J$2:$J$201,0)),3,2))))),""))</f>
        <v/>
      </c>
      <c r="Z203" s="12" t="str">
        <f aca="false">IF(OR($B203="",H203="",I203=""),"",IFERROR(IF(OR(INDEX(Matches!$I$2:$I$201,MATCH($A203&amp;"-3",Matches!$J$2:$J$201,0))="Void",INDEX(Matches!$G$2:$G$201,MATCH($A203&amp;"-3",Matches!$J$2:$J$201,0))="",INDEX(Matches!$H$2:$H$201,MATCH($A203&amp;"-3",Matches!$J$2:$J$201,0))=""),"",IF(AND($C203&lt;&gt;"",INDEX(Matches!$F$2:$F$201,MATCH($A203&amp;"-3",Matches!$J$2:$J$201,0))&lt;&gt;"",$C203&gt;=INDEX(Matches!$F$2:$F$201,MATCH($A203&amp;"-3",Matches!$J$2:$J$201,0))),"",IF(AND(H203=INDEX(Matches!$G$2:$G$201,MATCH($A203&amp;"-3",Matches!$J$2:$J$201,0)),I203=INDEX(Matches!$H$2:$H$201,MATCH($A203&amp;"-3",Matches!$J$2:$J$201,0))),5,IF(SIGN(H203-I203)&lt;&gt;SIGN(INDEX(Matches!$G$2:$G$201,MATCH($A203&amp;"-3",Matches!$J$2:$J$201,0))-INDEX(Matches!$H$2:$H$201,MATCH($A203&amp;"-3",Matches!$J$2:$J$201,0))),0,IF(H203-I203=INDEX(Matches!$G$2:$G$201,MATCH($A203&amp;"-3",Matches!$J$2:$J$201,0))-INDEX(Matches!$H$2:$H$201,MATCH($A203&amp;"-3",Matches!$J$2:$J$201,0)),3,2))))),""))</f>
        <v/>
      </c>
      <c r="AA203" s="12" t="str">
        <f aca="false">IF(OR($B203="",J203="",K203=""),"",IFERROR(IF(OR(INDEX(Matches!$I$2:$I$201,MATCH($A203&amp;"-4",Matches!$J$2:$J$201,0))="Void",INDEX(Matches!$G$2:$G$201,MATCH($A203&amp;"-4",Matches!$J$2:$J$201,0))="",INDEX(Matches!$H$2:$H$201,MATCH($A203&amp;"-4",Matches!$J$2:$J$201,0))=""),"",IF(AND($C203&lt;&gt;"",INDEX(Matches!$F$2:$F$201,MATCH($A203&amp;"-4",Matches!$J$2:$J$201,0))&lt;&gt;"",$C203&gt;=INDEX(Matches!$F$2:$F$201,MATCH($A203&amp;"-4",Matches!$J$2:$J$201,0))),"",IF(AND(J203=INDEX(Matches!$G$2:$G$201,MATCH($A203&amp;"-4",Matches!$J$2:$J$201,0)),K203=INDEX(Matches!$H$2:$H$201,MATCH($A203&amp;"-4",Matches!$J$2:$J$201,0))),5,IF(SIGN(J203-K203)&lt;&gt;SIGN(INDEX(Matches!$G$2:$G$201,MATCH($A203&amp;"-4",Matches!$J$2:$J$201,0))-INDEX(Matches!$H$2:$H$201,MATCH($A203&amp;"-4",Matches!$J$2:$J$201,0))),0,IF(J203-K203=INDEX(Matches!$G$2:$G$201,MATCH($A203&amp;"-4",Matches!$J$2:$J$201,0))-INDEX(Matches!$H$2:$H$201,MATCH($A203&amp;"-4",Matches!$J$2:$J$201,0)),3,2))))),""))</f>
        <v/>
      </c>
      <c r="AB203" s="12" t="str">
        <f aca="false">IF(OR($B203="",L203="",M203=""),"",IFERROR(IF(OR(INDEX(Matches!$I$2:$I$201,MATCH($A203&amp;"-5",Matches!$J$2:$J$201,0))="Void",INDEX(Matches!$G$2:$G$201,MATCH($A203&amp;"-5",Matches!$J$2:$J$201,0))="",INDEX(Matches!$H$2:$H$201,MATCH($A203&amp;"-5",Matches!$J$2:$J$201,0))=""),"",IF(AND($C203&lt;&gt;"",INDEX(Matches!$F$2:$F$201,MATCH($A203&amp;"-5",Matches!$J$2:$J$201,0))&lt;&gt;"",$C203&gt;=INDEX(Matches!$F$2:$F$201,MATCH($A203&amp;"-5",Matches!$J$2:$J$201,0))),"",IF(AND(L203=INDEX(Matches!$G$2:$G$201,MATCH($A203&amp;"-5",Matches!$J$2:$J$201,0)),M203=INDEX(Matches!$H$2:$H$201,MATCH($A203&amp;"-5",Matches!$J$2:$J$201,0))),5,IF(SIGN(L203-M203)&lt;&gt;SIGN(INDEX(Matches!$G$2:$G$201,MATCH($A203&amp;"-5",Matches!$J$2:$J$201,0))-INDEX(Matches!$H$2:$H$201,MATCH($A203&amp;"-5",Matches!$J$2:$J$201,0))),0,IF(L203-M203=INDEX(Matches!$G$2:$G$201,MATCH($A203&amp;"-5",Matches!$J$2:$J$201,0))-INDEX(Matches!$H$2:$H$201,MATCH($A203&amp;"-5",Matches!$J$2:$J$201,0)),3,2))))),""))</f>
        <v/>
      </c>
      <c r="AC203" s="12" t="str">
        <f aca="false">IF(OR($B203="",N203="",O203=""),"",IFERROR(IF(OR(INDEX(Matches!$I$2:$I$201,MATCH($A203&amp;"-6",Matches!$J$2:$J$201,0))="Void",INDEX(Matches!$G$2:$G$201,MATCH($A203&amp;"-6",Matches!$J$2:$J$201,0))="",INDEX(Matches!$H$2:$H$201,MATCH($A203&amp;"-6",Matches!$J$2:$J$201,0))=""),"",IF(AND($C203&lt;&gt;"",INDEX(Matches!$F$2:$F$201,MATCH($A203&amp;"-6",Matches!$J$2:$J$201,0))&lt;&gt;"",$C203&gt;=INDEX(Matches!$F$2:$F$201,MATCH($A203&amp;"-6",Matches!$J$2:$J$201,0))),"",IF(AND(N203=INDEX(Matches!$G$2:$G$201,MATCH($A203&amp;"-6",Matches!$J$2:$J$201,0)),O203=INDEX(Matches!$H$2:$H$201,MATCH($A203&amp;"-6",Matches!$J$2:$J$201,0))),5,IF(SIGN(N203-O203)&lt;&gt;SIGN(INDEX(Matches!$G$2:$G$201,MATCH($A203&amp;"-6",Matches!$J$2:$J$201,0))-INDEX(Matches!$H$2:$H$201,MATCH($A203&amp;"-6",Matches!$J$2:$J$201,0))),0,IF(N203-O203=INDEX(Matches!$G$2:$G$201,MATCH($A203&amp;"-6",Matches!$J$2:$J$201,0))-INDEX(Matches!$H$2:$H$201,MATCH($A203&amp;"-6",Matches!$J$2:$J$201,0)),3,2))))),""))</f>
        <v/>
      </c>
      <c r="AD203" s="12" t="str">
        <f aca="false">IF(OR($B203="",P203="",Q203=""),"",IFERROR(IF(OR(INDEX(Matches!$I$2:$I$201,MATCH($A203&amp;"-7",Matches!$J$2:$J$201,0))="Void",INDEX(Matches!$G$2:$G$201,MATCH($A203&amp;"-7",Matches!$J$2:$J$201,0))="",INDEX(Matches!$H$2:$H$201,MATCH($A203&amp;"-7",Matches!$J$2:$J$201,0))=""),"",IF(AND($C203&lt;&gt;"",INDEX(Matches!$F$2:$F$201,MATCH($A203&amp;"-7",Matches!$J$2:$J$201,0))&lt;&gt;"",$C203&gt;=INDEX(Matches!$F$2:$F$201,MATCH($A203&amp;"-7",Matches!$J$2:$J$201,0))),"",IF(AND(P203=INDEX(Matches!$G$2:$G$201,MATCH($A203&amp;"-7",Matches!$J$2:$J$201,0)),Q203=INDEX(Matches!$H$2:$H$201,MATCH($A203&amp;"-7",Matches!$J$2:$J$201,0))),5,IF(SIGN(P203-Q203)&lt;&gt;SIGN(INDEX(Matches!$G$2:$G$201,MATCH($A203&amp;"-7",Matches!$J$2:$J$201,0))-INDEX(Matches!$H$2:$H$201,MATCH($A203&amp;"-7",Matches!$J$2:$J$201,0))),0,IF(P203-Q203=INDEX(Matches!$G$2:$G$201,MATCH($A203&amp;"-7",Matches!$J$2:$J$201,0))-INDEX(Matches!$H$2:$H$201,MATCH($A203&amp;"-7",Matches!$J$2:$J$201,0)),3,2))))),""))</f>
        <v/>
      </c>
      <c r="AE203" s="12" t="str">
        <f aca="false">IF(OR($B203="",R203="",S203=""),"",IFERROR(IF(OR(INDEX(Matches!$I$2:$I$201,MATCH($A203&amp;"-8",Matches!$J$2:$J$201,0))="Void",INDEX(Matches!$G$2:$G$201,MATCH($A203&amp;"-8",Matches!$J$2:$J$201,0))="",INDEX(Matches!$H$2:$H$201,MATCH($A203&amp;"-8",Matches!$J$2:$J$201,0))=""),"",IF(AND($C203&lt;&gt;"",INDEX(Matches!$F$2:$F$201,MATCH($A203&amp;"-8",Matches!$J$2:$J$201,0))&lt;&gt;"",$C203&gt;=INDEX(Matches!$F$2:$F$201,MATCH($A203&amp;"-8",Matches!$J$2:$J$201,0))),"",IF(AND(R203=INDEX(Matches!$G$2:$G$201,MATCH($A203&amp;"-8",Matches!$J$2:$J$201,0)),S203=INDEX(Matches!$H$2:$H$201,MATCH($A203&amp;"-8",Matches!$J$2:$J$201,0))),5,IF(SIGN(R203-S203)&lt;&gt;SIGN(INDEX(Matches!$G$2:$G$201,MATCH($A203&amp;"-8",Matches!$J$2:$J$201,0))-INDEX(Matches!$H$2:$H$201,MATCH($A203&amp;"-8",Matches!$J$2:$J$201,0))),0,IF(R203-S203=INDEX(Matches!$G$2:$G$201,MATCH($A203&amp;"-8",Matches!$J$2:$J$201,0))-INDEX(Matches!$H$2:$H$201,MATCH($A203&amp;"-8",Matches!$J$2:$J$201,0)),3,2))))),""))</f>
        <v/>
      </c>
      <c r="AF203" s="12" t="str">
        <f aca="false">IF(OR($B203="",T203="",U203=""),"",IFERROR(IF(OR(INDEX(Matches!$I$2:$I$201,MATCH($A203&amp;"-9",Matches!$J$2:$J$201,0))="Void",INDEX(Matches!$G$2:$G$201,MATCH($A203&amp;"-9",Matches!$J$2:$J$201,0))="",INDEX(Matches!$H$2:$H$201,MATCH($A203&amp;"-9",Matches!$J$2:$J$201,0))=""),"",IF(AND($C203&lt;&gt;"",INDEX(Matches!$F$2:$F$201,MATCH($A203&amp;"-9",Matches!$J$2:$J$201,0))&lt;&gt;"",$C203&gt;=INDEX(Matches!$F$2:$F$201,MATCH($A203&amp;"-9",Matches!$J$2:$J$201,0))),"",IF(AND(T203=INDEX(Matches!$G$2:$G$201,MATCH($A203&amp;"-9",Matches!$J$2:$J$201,0)),U203=INDEX(Matches!$H$2:$H$201,MATCH($A203&amp;"-9",Matches!$J$2:$J$201,0))),5,IF(SIGN(T203-U203)&lt;&gt;SIGN(INDEX(Matches!$G$2:$G$201,MATCH($A203&amp;"-9",Matches!$J$2:$J$201,0))-INDEX(Matches!$H$2:$H$201,MATCH($A203&amp;"-9",Matches!$J$2:$J$201,0))),0,IF(T203-U203=INDEX(Matches!$G$2:$G$201,MATCH($A203&amp;"-9",Matches!$J$2:$J$201,0))-INDEX(Matches!$H$2:$H$201,MATCH($A203&amp;"-9",Matches!$J$2:$J$201,0)),3,2))))),""))</f>
        <v/>
      </c>
      <c r="AG203" s="12" t="str">
        <f aca="false">IF(OR($B203="",V203="",W203=""),"",IFERROR(IF(OR(INDEX(Matches!$I$2:$I$201,MATCH($A203&amp;"-10",Matches!$J$2:$J$201,0))="Void",INDEX(Matches!$G$2:$G$201,MATCH($A203&amp;"-10",Matches!$J$2:$J$201,0))="",INDEX(Matches!$H$2:$H$201,MATCH($A203&amp;"-10",Matches!$J$2:$J$201,0))=""),"",IF(AND($C203&lt;&gt;"",INDEX(Matches!$F$2:$F$201,MATCH($A203&amp;"-10",Matches!$J$2:$J$201,0))&lt;&gt;"",$C203&gt;=INDEX(Matches!$F$2:$F$201,MATCH($A203&amp;"-10",Matches!$J$2:$J$201,0))),"",IF(AND(V203=INDEX(Matches!$G$2:$G$201,MATCH($A203&amp;"-10",Matches!$J$2:$J$201,0)),W203=INDEX(Matches!$H$2:$H$201,MATCH($A203&amp;"-10",Matches!$J$2:$J$201,0))),5,IF(SIGN(V203-W203)&lt;&gt;SIGN(INDEX(Matches!$G$2:$G$201,MATCH($A203&amp;"-10",Matches!$J$2:$J$201,0))-INDEX(Matches!$H$2:$H$201,MATCH($A203&amp;"-10",Matches!$J$2:$J$201,0))),0,IF(V203-W203=INDEX(Matches!$G$2:$G$201,MATCH($A203&amp;"-10",Matches!$J$2:$J$201,0))-INDEX(Matches!$H$2:$H$201,MATCH($A203&amp;"-10",Matches!$J$2:$J$201,0)),3,2))))),""))</f>
        <v/>
      </c>
      <c r="AH203" s="13" t="str">
        <f aca="false">IF($B203="","",SUM(X203:AG203))</f>
        <v/>
      </c>
      <c r="AI203" s="12" t="str">
        <f aca="false">IF($B203="","",COUNTIF(X203:AG203,5))</f>
        <v/>
      </c>
      <c r="AJ203" s="12" t="str">
        <f aca="false">IF($B203="","",COUNTIF(X203:AG203,"&gt;=2"))</f>
        <v/>
      </c>
      <c r="AK203" s="12" t="str">
        <f aca="false">IF($B203="","",COUNT(X203:AG203))</f>
        <v/>
      </c>
    </row>
    <row r="204" customFormat="false" ht="15" hidden="false" customHeight="false" outlineLevel="0" collapsed="false">
      <c r="A204" s="7"/>
      <c r="B204" s="7"/>
      <c r="C204" s="11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12" t="str">
        <f aca="false">IF(OR($B204="",D204="",E204=""),"",IFERROR(IF(OR(INDEX(Matches!$I$2:$I$201,MATCH($A204&amp;"-1",Matches!$J$2:$J$201,0))="Void",INDEX(Matches!$G$2:$G$201,MATCH($A204&amp;"-1",Matches!$J$2:$J$201,0))="",INDEX(Matches!$H$2:$H$201,MATCH($A204&amp;"-1",Matches!$J$2:$J$201,0))=""),"",IF(AND($C204&lt;&gt;"",INDEX(Matches!$F$2:$F$201,MATCH($A204&amp;"-1",Matches!$J$2:$J$201,0))&lt;&gt;"",$C204&gt;=INDEX(Matches!$F$2:$F$201,MATCH($A204&amp;"-1",Matches!$J$2:$J$201,0))),"",IF(AND(D204=INDEX(Matches!$G$2:$G$201,MATCH($A204&amp;"-1",Matches!$J$2:$J$201,0)),E204=INDEX(Matches!$H$2:$H$201,MATCH($A204&amp;"-1",Matches!$J$2:$J$201,0))),5,IF(SIGN(D204-E204)&lt;&gt;SIGN(INDEX(Matches!$G$2:$G$201,MATCH($A204&amp;"-1",Matches!$J$2:$J$201,0))-INDEX(Matches!$H$2:$H$201,MATCH($A204&amp;"-1",Matches!$J$2:$J$201,0))),0,IF(D204-E204=INDEX(Matches!$G$2:$G$201,MATCH($A204&amp;"-1",Matches!$J$2:$J$201,0))-INDEX(Matches!$H$2:$H$201,MATCH($A204&amp;"-1",Matches!$J$2:$J$201,0)),3,2))))),""))</f>
        <v/>
      </c>
      <c r="Y204" s="12" t="str">
        <f aca="false">IF(OR($B204="",F204="",G204=""),"",IFERROR(IF(OR(INDEX(Matches!$I$2:$I$201,MATCH($A204&amp;"-2",Matches!$J$2:$J$201,0))="Void",INDEX(Matches!$G$2:$G$201,MATCH($A204&amp;"-2",Matches!$J$2:$J$201,0))="",INDEX(Matches!$H$2:$H$201,MATCH($A204&amp;"-2",Matches!$J$2:$J$201,0))=""),"",IF(AND($C204&lt;&gt;"",INDEX(Matches!$F$2:$F$201,MATCH($A204&amp;"-2",Matches!$J$2:$J$201,0))&lt;&gt;"",$C204&gt;=INDEX(Matches!$F$2:$F$201,MATCH($A204&amp;"-2",Matches!$J$2:$J$201,0))),"",IF(AND(F204=INDEX(Matches!$G$2:$G$201,MATCH($A204&amp;"-2",Matches!$J$2:$J$201,0)),G204=INDEX(Matches!$H$2:$H$201,MATCH($A204&amp;"-2",Matches!$J$2:$J$201,0))),5,IF(SIGN(F204-G204)&lt;&gt;SIGN(INDEX(Matches!$G$2:$G$201,MATCH($A204&amp;"-2",Matches!$J$2:$J$201,0))-INDEX(Matches!$H$2:$H$201,MATCH($A204&amp;"-2",Matches!$J$2:$J$201,0))),0,IF(F204-G204=INDEX(Matches!$G$2:$G$201,MATCH($A204&amp;"-2",Matches!$J$2:$J$201,0))-INDEX(Matches!$H$2:$H$201,MATCH($A204&amp;"-2",Matches!$J$2:$J$201,0)),3,2))))),""))</f>
        <v/>
      </c>
      <c r="Z204" s="12" t="str">
        <f aca="false">IF(OR($B204="",H204="",I204=""),"",IFERROR(IF(OR(INDEX(Matches!$I$2:$I$201,MATCH($A204&amp;"-3",Matches!$J$2:$J$201,0))="Void",INDEX(Matches!$G$2:$G$201,MATCH($A204&amp;"-3",Matches!$J$2:$J$201,0))="",INDEX(Matches!$H$2:$H$201,MATCH($A204&amp;"-3",Matches!$J$2:$J$201,0))=""),"",IF(AND($C204&lt;&gt;"",INDEX(Matches!$F$2:$F$201,MATCH($A204&amp;"-3",Matches!$J$2:$J$201,0))&lt;&gt;"",$C204&gt;=INDEX(Matches!$F$2:$F$201,MATCH($A204&amp;"-3",Matches!$J$2:$J$201,0))),"",IF(AND(H204=INDEX(Matches!$G$2:$G$201,MATCH($A204&amp;"-3",Matches!$J$2:$J$201,0)),I204=INDEX(Matches!$H$2:$H$201,MATCH($A204&amp;"-3",Matches!$J$2:$J$201,0))),5,IF(SIGN(H204-I204)&lt;&gt;SIGN(INDEX(Matches!$G$2:$G$201,MATCH($A204&amp;"-3",Matches!$J$2:$J$201,0))-INDEX(Matches!$H$2:$H$201,MATCH($A204&amp;"-3",Matches!$J$2:$J$201,0))),0,IF(H204-I204=INDEX(Matches!$G$2:$G$201,MATCH($A204&amp;"-3",Matches!$J$2:$J$201,0))-INDEX(Matches!$H$2:$H$201,MATCH($A204&amp;"-3",Matches!$J$2:$J$201,0)),3,2))))),""))</f>
        <v/>
      </c>
      <c r="AA204" s="12" t="str">
        <f aca="false">IF(OR($B204="",J204="",K204=""),"",IFERROR(IF(OR(INDEX(Matches!$I$2:$I$201,MATCH($A204&amp;"-4",Matches!$J$2:$J$201,0))="Void",INDEX(Matches!$G$2:$G$201,MATCH($A204&amp;"-4",Matches!$J$2:$J$201,0))="",INDEX(Matches!$H$2:$H$201,MATCH($A204&amp;"-4",Matches!$J$2:$J$201,0))=""),"",IF(AND($C204&lt;&gt;"",INDEX(Matches!$F$2:$F$201,MATCH($A204&amp;"-4",Matches!$J$2:$J$201,0))&lt;&gt;"",$C204&gt;=INDEX(Matches!$F$2:$F$201,MATCH($A204&amp;"-4",Matches!$J$2:$J$201,0))),"",IF(AND(J204=INDEX(Matches!$G$2:$G$201,MATCH($A204&amp;"-4",Matches!$J$2:$J$201,0)),K204=INDEX(Matches!$H$2:$H$201,MATCH($A204&amp;"-4",Matches!$J$2:$J$201,0))),5,IF(SIGN(J204-K204)&lt;&gt;SIGN(INDEX(Matches!$G$2:$G$201,MATCH($A204&amp;"-4",Matches!$J$2:$J$201,0))-INDEX(Matches!$H$2:$H$201,MATCH($A204&amp;"-4",Matches!$J$2:$J$201,0))),0,IF(J204-K204=INDEX(Matches!$G$2:$G$201,MATCH($A204&amp;"-4",Matches!$J$2:$J$201,0))-INDEX(Matches!$H$2:$H$201,MATCH($A204&amp;"-4",Matches!$J$2:$J$201,0)),3,2))))),""))</f>
        <v/>
      </c>
      <c r="AB204" s="12" t="str">
        <f aca="false">IF(OR($B204="",L204="",M204=""),"",IFERROR(IF(OR(INDEX(Matches!$I$2:$I$201,MATCH($A204&amp;"-5",Matches!$J$2:$J$201,0))="Void",INDEX(Matches!$G$2:$G$201,MATCH($A204&amp;"-5",Matches!$J$2:$J$201,0))="",INDEX(Matches!$H$2:$H$201,MATCH($A204&amp;"-5",Matches!$J$2:$J$201,0))=""),"",IF(AND($C204&lt;&gt;"",INDEX(Matches!$F$2:$F$201,MATCH($A204&amp;"-5",Matches!$J$2:$J$201,0))&lt;&gt;"",$C204&gt;=INDEX(Matches!$F$2:$F$201,MATCH($A204&amp;"-5",Matches!$J$2:$J$201,0))),"",IF(AND(L204=INDEX(Matches!$G$2:$G$201,MATCH($A204&amp;"-5",Matches!$J$2:$J$201,0)),M204=INDEX(Matches!$H$2:$H$201,MATCH($A204&amp;"-5",Matches!$J$2:$J$201,0))),5,IF(SIGN(L204-M204)&lt;&gt;SIGN(INDEX(Matches!$G$2:$G$201,MATCH($A204&amp;"-5",Matches!$J$2:$J$201,0))-INDEX(Matches!$H$2:$H$201,MATCH($A204&amp;"-5",Matches!$J$2:$J$201,0))),0,IF(L204-M204=INDEX(Matches!$G$2:$G$201,MATCH($A204&amp;"-5",Matches!$J$2:$J$201,0))-INDEX(Matches!$H$2:$H$201,MATCH($A204&amp;"-5",Matches!$J$2:$J$201,0)),3,2))))),""))</f>
        <v/>
      </c>
      <c r="AC204" s="12" t="str">
        <f aca="false">IF(OR($B204="",N204="",O204=""),"",IFERROR(IF(OR(INDEX(Matches!$I$2:$I$201,MATCH($A204&amp;"-6",Matches!$J$2:$J$201,0))="Void",INDEX(Matches!$G$2:$G$201,MATCH($A204&amp;"-6",Matches!$J$2:$J$201,0))="",INDEX(Matches!$H$2:$H$201,MATCH($A204&amp;"-6",Matches!$J$2:$J$201,0))=""),"",IF(AND($C204&lt;&gt;"",INDEX(Matches!$F$2:$F$201,MATCH($A204&amp;"-6",Matches!$J$2:$J$201,0))&lt;&gt;"",$C204&gt;=INDEX(Matches!$F$2:$F$201,MATCH($A204&amp;"-6",Matches!$J$2:$J$201,0))),"",IF(AND(N204=INDEX(Matches!$G$2:$G$201,MATCH($A204&amp;"-6",Matches!$J$2:$J$201,0)),O204=INDEX(Matches!$H$2:$H$201,MATCH($A204&amp;"-6",Matches!$J$2:$J$201,0))),5,IF(SIGN(N204-O204)&lt;&gt;SIGN(INDEX(Matches!$G$2:$G$201,MATCH($A204&amp;"-6",Matches!$J$2:$J$201,0))-INDEX(Matches!$H$2:$H$201,MATCH($A204&amp;"-6",Matches!$J$2:$J$201,0))),0,IF(N204-O204=INDEX(Matches!$G$2:$G$201,MATCH($A204&amp;"-6",Matches!$J$2:$J$201,0))-INDEX(Matches!$H$2:$H$201,MATCH($A204&amp;"-6",Matches!$J$2:$J$201,0)),3,2))))),""))</f>
        <v/>
      </c>
      <c r="AD204" s="12" t="str">
        <f aca="false">IF(OR($B204="",P204="",Q204=""),"",IFERROR(IF(OR(INDEX(Matches!$I$2:$I$201,MATCH($A204&amp;"-7",Matches!$J$2:$J$201,0))="Void",INDEX(Matches!$G$2:$G$201,MATCH($A204&amp;"-7",Matches!$J$2:$J$201,0))="",INDEX(Matches!$H$2:$H$201,MATCH($A204&amp;"-7",Matches!$J$2:$J$201,0))=""),"",IF(AND($C204&lt;&gt;"",INDEX(Matches!$F$2:$F$201,MATCH($A204&amp;"-7",Matches!$J$2:$J$201,0))&lt;&gt;"",$C204&gt;=INDEX(Matches!$F$2:$F$201,MATCH($A204&amp;"-7",Matches!$J$2:$J$201,0))),"",IF(AND(P204=INDEX(Matches!$G$2:$G$201,MATCH($A204&amp;"-7",Matches!$J$2:$J$201,0)),Q204=INDEX(Matches!$H$2:$H$201,MATCH($A204&amp;"-7",Matches!$J$2:$J$201,0))),5,IF(SIGN(P204-Q204)&lt;&gt;SIGN(INDEX(Matches!$G$2:$G$201,MATCH($A204&amp;"-7",Matches!$J$2:$J$201,0))-INDEX(Matches!$H$2:$H$201,MATCH($A204&amp;"-7",Matches!$J$2:$J$201,0))),0,IF(P204-Q204=INDEX(Matches!$G$2:$G$201,MATCH($A204&amp;"-7",Matches!$J$2:$J$201,0))-INDEX(Matches!$H$2:$H$201,MATCH($A204&amp;"-7",Matches!$J$2:$J$201,0)),3,2))))),""))</f>
        <v/>
      </c>
      <c r="AE204" s="12" t="str">
        <f aca="false">IF(OR($B204="",R204="",S204=""),"",IFERROR(IF(OR(INDEX(Matches!$I$2:$I$201,MATCH($A204&amp;"-8",Matches!$J$2:$J$201,0))="Void",INDEX(Matches!$G$2:$G$201,MATCH($A204&amp;"-8",Matches!$J$2:$J$201,0))="",INDEX(Matches!$H$2:$H$201,MATCH($A204&amp;"-8",Matches!$J$2:$J$201,0))=""),"",IF(AND($C204&lt;&gt;"",INDEX(Matches!$F$2:$F$201,MATCH($A204&amp;"-8",Matches!$J$2:$J$201,0))&lt;&gt;"",$C204&gt;=INDEX(Matches!$F$2:$F$201,MATCH($A204&amp;"-8",Matches!$J$2:$J$201,0))),"",IF(AND(R204=INDEX(Matches!$G$2:$G$201,MATCH($A204&amp;"-8",Matches!$J$2:$J$201,0)),S204=INDEX(Matches!$H$2:$H$201,MATCH($A204&amp;"-8",Matches!$J$2:$J$201,0))),5,IF(SIGN(R204-S204)&lt;&gt;SIGN(INDEX(Matches!$G$2:$G$201,MATCH($A204&amp;"-8",Matches!$J$2:$J$201,0))-INDEX(Matches!$H$2:$H$201,MATCH($A204&amp;"-8",Matches!$J$2:$J$201,0))),0,IF(R204-S204=INDEX(Matches!$G$2:$G$201,MATCH($A204&amp;"-8",Matches!$J$2:$J$201,0))-INDEX(Matches!$H$2:$H$201,MATCH($A204&amp;"-8",Matches!$J$2:$J$201,0)),3,2))))),""))</f>
        <v/>
      </c>
      <c r="AF204" s="12" t="str">
        <f aca="false">IF(OR($B204="",T204="",U204=""),"",IFERROR(IF(OR(INDEX(Matches!$I$2:$I$201,MATCH($A204&amp;"-9",Matches!$J$2:$J$201,0))="Void",INDEX(Matches!$G$2:$G$201,MATCH($A204&amp;"-9",Matches!$J$2:$J$201,0))="",INDEX(Matches!$H$2:$H$201,MATCH($A204&amp;"-9",Matches!$J$2:$J$201,0))=""),"",IF(AND($C204&lt;&gt;"",INDEX(Matches!$F$2:$F$201,MATCH($A204&amp;"-9",Matches!$J$2:$J$201,0))&lt;&gt;"",$C204&gt;=INDEX(Matches!$F$2:$F$201,MATCH($A204&amp;"-9",Matches!$J$2:$J$201,0))),"",IF(AND(T204=INDEX(Matches!$G$2:$G$201,MATCH($A204&amp;"-9",Matches!$J$2:$J$201,0)),U204=INDEX(Matches!$H$2:$H$201,MATCH($A204&amp;"-9",Matches!$J$2:$J$201,0))),5,IF(SIGN(T204-U204)&lt;&gt;SIGN(INDEX(Matches!$G$2:$G$201,MATCH($A204&amp;"-9",Matches!$J$2:$J$201,0))-INDEX(Matches!$H$2:$H$201,MATCH($A204&amp;"-9",Matches!$J$2:$J$201,0))),0,IF(T204-U204=INDEX(Matches!$G$2:$G$201,MATCH($A204&amp;"-9",Matches!$J$2:$J$201,0))-INDEX(Matches!$H$2:$H$201,MATCH($A204&amp;"-9",Matches!$J$2:$J$201,0)),3,2))))),""))</f>
        <v/>
      </c>
      <c r="AG204" s="12" t="str">
        <f aca="false">IF(OR($B204="",V204="",W204=""),"",IFERROR(IF(OR(INDEX(Matches!$I$2:$I$201,MATCH($A204&amp;"-10",Matches!$J$2:$J$201,0))="Void",INDEX(Matches!$G$2:$G$201,MATCH($A204&amp;"-10",Matches!$J$2:$J$201,0))="",INDEX(Matches!$H$2:$H$201,MATCH($A204&amp;"-10",Matches!$J$2:$J$201,0))=""),"",IF(AND($C204&lt;&gt;"",INDEX(Matches!$F$2:$F$201,MATCH($A204&amp;"-10",Matches!$J$2:$J$201,0))&lt;&gt;"",$C204&gt;=INDEX(Matches!$F$2:$F$201,MATCH($A204&amp;"-10",Matches!$J$2:$J$201,0))),"",IF(AND(V204=INDEX(Matches!$G$2:$G$201,MATCH($A204&amp;"-10",Matches!$J$2:$J$201,0)),W204=INDEX(Matches!$H$2:$H$201,MATCH($A204&amp;"-10",Matches!$J$2:$J$201,0))),5,IF(SIGN(V204-W204)&lt;&gt;SIGN(INDEX(Matches!$G$2:$G$201,MATCH($A204&amp;"-10",Matches!$J$2:$J$201,0))-INDEX(Matches!$H$2:$H$201,MATCH($A204&amp;"-10",Matches!$J$2:$J$201,0))),0,IF(V204-W204=INDEX(Matches!$G$2:$G$201,MATCH($A204&amp;"-10",Matches!$J$2:$J$201,0))-INDEX(Matches!$H$2:$H$201,MATCH($A204&amp;"-10",Matches!$J$2:$J$201,0)),3,2))))),""))</f>
        <v/>
      </c>
      <c r="AH204" s="13" t="str">
        <f aca="false">IF($B204="","",SUM(X204:AG204))</f>
        <v/>
      </c>
      <c r="AI204" s="12" t="str">
        <f aca="false">IF($B204="","",COUNTIF(X204:AG204,5))</f>
        <v/>
      </c>
      <c r="AJ204" s="12" t="str">
        <f aca="false">IF($B204="","",COUNTIF(X204:AG204,"&gt;=2"))</f>
        <v/>
      </c>
      <c r="AK204" s="12" t="str">
        <f aca="false">IF($B204="","",COUNT(X204:AG204))</f>
        <v/>
      </c>
    </row>
    <row r="205" customFormat="false" ht="15" hidden="false" customHeight="false" outlineLevel="0" collapsed="false">
      <c r="A205" s="7"/>
      <c r="B205" s="7"/>
      <c r="C205" s="11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12" t="str">
        <f aca="false">IF(OR($B205="",D205="",E205=""),"",IFERROR(IF(OR(INDEX(Matches!$I$2:$I$201,MATCH($A205&amp;"-1",Matches!$J$2:$J$201,0))="Void",INDEX(Matches!$G$2:$G$201,MATCH($A205&amp;"-1",Matches!$J$2:$J$201,0))="",INDEX(Matches!$H$2:$H$201,MATCH($A205&amp;"-1",Matches!$J$2:$J$201,0))=""),"",IF(AND($C205&lt;&gt;"",INDEX(Matches!$F$2:$F$201,MATCH($A205&amp;"-1",Matches!$J$2:$J$201,0))&lt;&gt;"",$C205&gt;=INDEX(Matches!$F$2:$F$201,MATCH($A205&amp;"-1",Matches!$J$2:$J$201,0))),"",IF(AND(D205=INDEX(Matches!$G$2:$G$201,MATCH($A205&amp;"-1",Matches!$J$2:$J$201,0)),E205=INDEX(Matches!$H$2:$H$201,MATCH($A205&amp;"-1",Matches!$J$2:$J$201,0))),5,IF(SIGN(D205-E205)&lt;&gt;SIGN(INDEX(Matches!$G$2:$G$201,MATCH($A205&amp;"-1",Matches!$J$2:$J$201,0))-INDEX(Matches!$H$2:$H$201,MATCH($A205&amp;"-1",Matches!$J$2:$J$201,0))),0,IF(D205-E205=INDEX(Matches!$G$2:$G$201,MATCH($A205&amp;"-1",Matches!$J$2:$J$201,0))-INDEX(Matches!$H$2:$H$201,MATCH($A205&amp;"-1",Matches!$J$2:$J$201,0)),3,2))))),""))</f>
        <v/>
      </c>
      <c r="Y205" s="12" t="str">
        <f aca="false">IF(OR($B205="",F205="",G205=""),"",IFERROR(IF(OR(INDEX(Matches!$I$2:$I$201,MATCH($A205&amp;"-2",Matches!$J$2:$J$201,0))="Void",INDEX(Matches!$G$2:$G$201,MATCH($A205&amp;"-2",Matches!$J$2:$J$201,0))="",INDEX(Matches!$H$2:$H$201,MATCH($A205&amp;"-2",Matches!$J$2:$J$201,0))=""),"",IF(AND($C205&lt;&gt;"",INDEX(Matches!$F$2:$F$201,MATCH($A205&amp;"-2",Matches!$J$2:$J$201,0))&lt;&gt;"",$C205&gt;=INDEX(Matches!$F$2:$F$201,MATCH($A205&amp;"-2",Matches!$J$2:$J$201,0))),"",IF(AND(F205=INDEX(Matches!$G$2:$G$201,MATCH($A205&amp;"-2",Matches!$J$2:$J$201,0)),G205=INDEX(Matches!$H$2:$H$201,MATCH($A205&amp;"-2",Matches!$J$2:$J$201,0))),5,IF(SIGN(F205-G205)&lt;&gt;SIGN(INDEX(Matches!$G$2:$G$201,MATCH($A205&amp;"-2",Matches!$J$2:$J$201,0))-INDEX(Matches!$H$2:$H$201,MATCH($A205&amp;"-2",Matches!$J$2:$J$201,0))),0,IF(F205-G205=INDEX(Matches!$G$2:$G$201,MATCH($A205&amp;"-2",Matches!$J$2:$J$201,0))-INDEX(Matches!$H$2:$H$201,MATCH($A205&amp;"-2",Matches!$J$2:$J$201,0)),3,2))))),""))</f>
        <v/>
      </c>
      <c r="Z205" s="12" t="str">
        <f aca="false">IF(OR($B205="",H205="",I205=""),"",IFERROR(IF(OR(INDEX(Matches!$I$2:$I$201,MATCH($A205&amp;"-3",Matches!$J$2:$J$201,0))="Void",INDEX(Matches!$G$2:$G$201,MATCH($A205&amp;"-3",Matches!$J$2:$J$201,0))="",INDEX(Matches!$H$2:$H$201,MATCH($A205&amp;"-3",Matches!$J$2:$J$201,0))=""),"",IF(AND($C205&lt;&gt;"",INDEX(Matches!$F$2:$F$201,MATCH($A205&amp;"-3",Matches!$J$2:$J$201,0))&lt;&gt;"",$C205&gt;=INDEX(Matches!$F$2:$F$201,MATCH($A205&amp;"-3",Matches!$J$2:$J$201,0))),"",IF(AND(H205=INDEX(Matches!$G$2:$G$201,MATCH($A205&amp;"-3",Matches!$J$2:$J$201,0)),I205=INDEX(Matches!$H$2:$H$201,MATCH($A205&amp;"-3",Matches!$J$2:$J$201,0))),5,IF(SIGN(H205-I205)&lt;&gt;SIGN(INDEX(Matches!$G$2:$G$201,MATCH($A205&amp;"-3",Matches!$J$2:$J$201,0))-INDEX(Matches!$H$2:$H$201,MATCH($A205&amp;"-3",Matches!$J$2:$J$201,0))),0,IF(H205-I205=INDEX(Matches!$G$2:$G$201,MATCH($A205&amp;"-3",Matches!$J$2:$J$201,0))-INDEX(Matches!$H$2:$H$201,MATCH($A205&amp;"-3",Matches!$J$2:$J$201,0)),3,2))))),""))</f>
        <v/>
      </c>
      <c r="AA205" s="12" t="str">
        <f aca="false">IF(OR($B205="",J205="",K205=""),"",IFERROR(IF(OR(INDEX(Matches!$I$2:$I$201,MATCH($A205&amp;"-4",Matches!$J$2:$J$201,0))="Void",INDEX(Matches!$G$2:$G$201,MATCH($A205&amp;"-4",Matches!$J$2:$J$201,0))="",INDEX(Matches!$H$2:$H$201,MATCH($A205&amp;"-4",Matches!$J$2:$J$201,0))=""),"",IF(AND($C205&lt;&gt;"",INDEX(Matches!$F$2:$F$201,MATCH($A205&amp;"-4",Matches!$J$2:$J$201,0))&lt;&gt;"",$C205&gt;=INDEX(Matches!$F$2:$F$201,MATCH($A205&amp;"-4",Matches!$J$2:$J$201,0))),"",IF(AND(J205=INDEX(Matches!$G$2:$G$201,MATCH($A205&amp;"-4",Matches!$J$2:$J$201,0)),K205=INDEX(Matches!$H$2:$H$201,MATCH($A205&amp;"-4",Matches!$J$2:$J$201,0))),5,IF(SIGN(J205-K205)&lt;&gt;SIGN(INDEX(Matches!$G$2:$G$201,MATCH($A205&amp;"-4",Matches!$J$2:$J$201,0))-INDEX(Matches!$H$2:$H$201,MATCH($A205&amp;"-4",Matches!$J$2:$J$201,0))),0,IF(J205-K205=INDEX(Matches!$G$2:$G$201,MATCH($A205&amp;"-4",Matches!$J$2:$J$201,0))-INDEX(Matches!$H$2:$H$201,MATCH($A205&amp;"-4",Matches!$J$2:$J$201,0)),3,2))))),""))</f>
        <v/>
      </c>
      <c r="AB205" s="12" t="str">
        <f aca="false">IF(OR($B205="",L205="",M205=""),"",IFERROR(IF(OR(INDEX(Matches!$I$2:$I$201,MATCH($A205&amp;"-5",Matches!$J$2:$J$201,0))="Void",INDEX(Matches!$G$2:$G$201,MATCH($A205&amp;"-5",Matches!$J$2:$J$201,0))="",INDEX(Matches!$H$2:$H$201,MATCH($A205&amp;"-5",Matches!$J$2:$J$201,0))=""),"",IF(AND($C205&lt;&gt;"",INDEX(Matches!$F$2:$F$201,MATCH($A205&amp;"-5",Matches!$J$2:$J$201,0))&lt;&gt;"",$C205&gt;=INDEX(Matches!$F$2:$F$201,MATCH($A205&amp;"-5",Matches!$J$2:$J$201,0))),"",IF(AND(L205=INDEX(Matches!$G$2:$G$201,MATCH($A205&amp;"-5",Matches!$J$2:$J$201,0)),M205=INDEX(Matches!$H$2:$H$201,MATCH($A205&amp;"-5",Matches!$J$2:$J$201,0))),5,IF(SIGN(L205-M205)&lt;&gt;SIGN(INDEX(Matches!$G$2:$G$201,MATCH($A205&amp;"-5",Matches!$J$2:$J$201,0))-INDEX(Matches!$H$2:$H$201,MATCH($A205&amp;"-5",Matches!$J$2:$J$201,0))),0,IF(L205-M205=INDEX(Matches!$G$2:$G$201,MATCH($A205&amp;"-5",Matches!$J$2:$J$201,0))-INDEX(Matches!$H$2:$H$201,MATCH($A205&amp;"-5",Matches!$J$2:$J$201,0)),3,2))))),""))</f>
        <v/>
      </c>
      <c r="AC205" s="12" t="str">
        <f aca="false">IF(OR($B205="",N205="",O205=""),"",IFERROR(IF(OR(INDEX(Matches!$I$2:$I$201,MATCH($A205&amp;"-6",Matches!$J$2:$J$201,0))="Void",INDEX(Matches!$G$2:$G$201,MATCH($A205&amp;"-6",Matches!$J$2:$J$201,0))="",INDEX(Matches!$H$2:$H$201,MATCH($A205&amp;"-6",Matches!$J$2:$J$201,0))=""),"",IF(AND($C205&lt;&gt;"",INDEX(Matches!$F$2:$F$201,MATCH($A205&amp;"-6",Matches!$J$2:$J$201,0))&lt;&gt;"",$C205&gt;=INDEX(Matches!$F$2:$F$201,MATCH($A205&amp;"-6",Matches!$J$2:$J$201,0))),"",IF(AND(N205=INDEX(Matches!$G$2:$G$201,MATCH($A205&amp;"-6",Matches!$J$2:$J$201,0)),O205=INDEX(Matches!$H$2:$H$201,MATCH($A205&amp;"-6",Matches!$J$2:$J$201,0))),5,IF(SIGN(N205-O205)&lt;&gt;SIGN(INDEX(Matches!$G$2:$G$201,MATCH($A205&amp;"-6",Matches!$J$2:$J$201,0))-INDEX(Matches!$H$2:$H$201,MATCH($A205&amp;"-6",Matches!$J$2:$J$201,0))),0,IF(N205-O205=INDEX(Matches!$G$2:$G$201,MATCH($A205&amp;"-6",Matches!$J$2:$J$201,0))-INDEX(Matches!$H$2:$H$201,MATCH($A205&amp;"-6",Matches!$J$2:$J$201,0)),3,2))))),""))</f>
        <v/>
      </c>
      <c r="AD205" s="12" t="str">
        <f aca="false">IF(OR($B205="",P205="",Q205=""),"",IFERROR(IF(OR(INDEX(Matches!$I$2:$I$201,MATCH($A205&amp;"-7",Matches!$J$2:$J$201,0))="Void",INDEX(Matches!$G$2:$G$201,MATCH($A205&amp;"-7",Matches!$J$2:$J$201,0))="",INDEX(Matches!$H$2:$H$201,MATCH($A205&amp;"-7",Matches!$J$2:$J$201,0))=""),"",IF(AND($C205&lt;&gt;"",INDEX(Matches!$F$2:$F$201,MATCH($A205&amp;"-7",Matches!$J$2:$J$201,0))&lt;&gt;"",$C205&gt;=INDEX(Matches!$F$2:$F$201,MATCH($A205&amp;"-7",Matches!$J$2:$J$201,0))),"",IF(AND(P205=INDEX(Matches!$G$2:$G$201,MATCH($A205&amp;"-7",Matches!$J$2:$J$201,0)),Q205=INDEX(Matches!$H$2:$H$201,MATCH($A205&amp;"-7",Matches!$J$2:$J$201,0))),5,IF(SIGN(P205-Q205)&lt;&gt;SIGN(INDEX(Matches!$G$2:$G$201,MATCH($A205&amp;"-7",Matches!$J$2:$J$201,0))-INDEX(Matches!$H$2:$H$201,MATCH($A205&amp;"-7",Matches!$J$2:$J$201,0))),0,IF(P205-Q205=INDEX(Matches!$G$2:$G$201,MATCH($A205&amp;"-7",Matches!$J$2:$J$201,0))-INDEX(Matches!$H$2:$H$201,MATCH($A205&amp;"-7",Matches!$J$2:$J$201,0)),3,2))))),""))</f>
        <v/>
      </c>
      <c r="AE205" s="12" t="str">
        <f aca="false">IF(OR($B205="",R205="",S205=""),"",IFERROR(IF(OR(INDEX(Matches!$I$2:$I$201,MATCH($A205&amp;"-8",Matches!$J$2:$J$201,0))="Void",INDEX(Matches!$G$2:$G$201,MATCH($A205&amp;"-8",Matches!$J$2:$J$201,0))="",INDEX(Matches!$H$2:$H$201,MATCH($A205&amp;"-8",Matches!$J$2:$J$201,0))=""),"",IF(AND($C205&lt;&gt;"",INDEX(Matches!$F$2:$F$201,MATCH($A205&amp;"-8",Matches!$J$2:$J$201,0))&lt;&gt;"",$C205&gt;=INDEX(Matches!$F$2:$F$201,MATCH($A205&amp;"-8",Matches!$J$2:$J$201,0))),"",IF(AND(R205=INDEX(Matches!$G$2:$G$201,MATCH($A205&amp;"-8",Matches!$J$2:$J$201,0)),S205=INDEX(Matches!$H$2:$H$201,MATCH($A205&amp;"-8",Matches!$J$2:$J$201,0))),5,IF(SIGN(R205-S205)&lt;&gt;SIGN(INDEX(Matches!$G$2:$G$201,MATCH($A205&amp;"-8",Matches!$J$2:$J$201,0))-INDEX(Matches!$H$2:$H$201,MATCH($A205&amp;"-8",Matches!$J$2:$J$201,0))),0,IF(R205-S205=INDEX(Matches!$G$2:$G$201,MATCH($A205&amp;"-8",Matches!$J$2:$J$201,0))-INDEX(Matches!$H$2:$H$201,MATCH($A205&amp;"-8",Matches!$J$2:$J$201,0)),3,2))))),""))</f>
        <v/>
      </c>
      <c r="AF205" s="12" t="str">
        <f aca="false">IF(OR($B205="",T205="",U205=""),"",IFERROR(IF(OR(INDEX(Matches!$I$2:$I$201,MATCH($A205&amp;"-9",Matches!$J$2:$J$201,0))="Void",INDEX(Matches!$G$2:$G$201,MATCH($A205&amp;"-9",Matches!$J$2:$J$201,0))="",INDEX(Matches!$H$2:$H$201,MATCH($A205&amp;"-9",Matches!$J$2:$J$201,0))=""),"",IF(AND($C205&lt;&gt;"",INDEX(Matches!$F$2:$F$201,MATCH($A205&amp;"-9",Matches!$J$2:$J$201,0))&lt;&gt;"",$C205&gt;=INDEX(Matches!$F$2:$F$201,MATCH($A205&amp;"-9",Matches!$J$2:$J$201,0))),"",IF(AND(T205=INDEX(Matches!$G$2:$G$201,MATCH($A205&amp;"-9",Matches!$J$2:$J$201,0)),U205=INDEX(Matches!$H$2:$H$201,MATCH($A205&amp;"-9",Matches!$J$2:$J$201,0))),5,IF(SIGN(T205-U205)&lt;&gt;SIGN(INDEX(Matches!$G$2:$G$201,MATCH($A205&amp;"-9",Matches!$J$2:$J$201,0))-INDEX(Matches!$H$2:$H$201,MATCH($A205&amp;"-9",Matches!$J$2:$J$201,0))),0,IF(T205-U205=INDEX(Matches!$G$2:$G$201,MATCH($A205&amp;"-9",Matches!$J$2:$J$201,0))-INDEX(Matches!$H$2:$H$201,MATCH($A205&amp;"-9",Matches!$J$2:$J$201,0)),3,2))))),""))</f>
        <v/>
      </c>
      <c r="AG205" s="12" t="str">
        <f aca="false">IF(OR($B205="",V205="",W205=""),"",IFERROR(IF(OR(INDEX(Matches!$I$2:$I$201,MATCH($A205&amp;"-10",Matches!$J$2:$J$201,0))="Void",INDEX(Matches!$G$2:$G$201,MATCH($A205&amp;"-10",Matches!$J$2:$J$201,0))="",INDEX(Matches!$H$2:$H$201,MATCH($A205&amp;"-10",Matches!$J$2:$J$201,0))=""),"",IF(AND($C205&lt;&gt;"",INDEX(Matches!$F$2:$F$201,MATCH($A205&amp;"-10",Matches!$J$2:$J$201,0))&lt;&gt;"",$C205&gt;=INDEX(Matches!$F$2:$F$201,MATCH($A205&amp;"-10",Matches!$J$2:$J$201,0))),"",IF(AND(V205=INDEX(Matches!$G$2:$G$201,MATCH($A205&amp;"-10",Matches!$J$2:$J$201,0)),W205=INDEX(Matches!$H$2:$H$201,MATCH($A205&amp;"-10",Matches!$J$2:$J$201,0))),5,IF(SIGN(V205-W205)&lt;&gt;SIGN(INDEX(Matches!$G$2:$G$201,MATCH($A205&amp;"-10",Matches!$J$2:$J$201,0))-INDEX(Matches!$H$2:$H$201,MATCH($A205&amp;"-10",Matches!$J$2:$J$201,0))),0,IF(V205-W205=INDEX(Matches!$G$2:$G$201,MATCH($A205&amp;"-10",Matches!$J$2:$J$201,0))-INDEX(Matches!$H$2:$H$201,MATCH($A205&amp;"-10",Matches!$J$2:$J$201,0)),3,2))))),""))</f>
        <v/>
      </c>
      <c r="AH205" s="13" t="str">
        <f aca="false">IF($B205="","",SUM(X205:AG205))</f>
        <v/>
      </c>
      <c r="AI205" s="12" t="str">
        <f aca="false">IF($B205="","",COUNTIF(X205:AG205,5))</f>
        <v/>
      </c>
      <c r="AJ205" s="12" t="str">
        <f aca="false">IF($B205="","",COUNTIF(X205:AG205,"&gt;=2"))</f>
        <v/>
      </c>
      <c r="AK205" s="12" t="str">
        <f aca="false">IF($B205="","",COUNT(X205:AG205))</f>
        <v/>
      </c>
    </row>
    <row r="206" customFormat="false" ht="15" hidden="false" customHeight="false" outlineLevel="0" collapsed="false">
      <c r="A206" s="7"/>
      <c r="B206" s="7"/>
      <c r="C206" s="11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12" t="str">
        <f aca="false">IF(OR($B206="",D206="",E206=""),"",IFERROR(IF(OR(INDEX(Matches!$I$2:$I$201,MATCH($A206&amp;"-1",Matches!$J$2:$J$201,0))="Void",INDEX(Matches!$G$2:$G$201,MATCH($A206&amp;"-1",Matches!$J$2:$J$201,0))="",INDEX(Matches!$H$2:$H$201,MATCH($A206&amp;"-1",Matches!$J$2:$J$201,0))=""),"",IF(AND($C206&lt;&gt;"",INDEX(Matches!$F$2:$F$201,MATCH($A206&amp;"-1",Matches!$J$2:$J$201,0))&lt;&gt;"",$C206&gt;=INDEX(Matches!$F$2:$F$201,MATCH($A206&amp;"-1",Matches!$J$2:$J$201,0))),"",IF(AND(D206=INDEX(Matches!$G$2:$G$201,MATCH($A206&amp;"-1",Matches!$J$2:$J$201,0)),E206=INDEX(Matches!$H$2:$H$201,MATCH($A206&amp;"-1",Matches!$J$2:$J$201,0))),5,IF(SIGN(D206-E206)&lt;&gt;SIGN(INDEX(Matches!$G$2:$G$201,MATCH($A206&amp;"-1",Matches!$J$2:$J$201,0))-INDEX(Matches!$H$2:$H$201,MATCH($A206&amp;"-1",Matches!$J$2:$J$201,0))),0,IF(D206-E206=INDEX(Matches!$G$2:$G$201,MATCH($A206&amp;"-1",Matches!$J$2:$J$201,0))-INDEX(Matches!$H$2:$H$201,MATCH($A206&amp;"-1",Matches!$J$2:$J$201,0)),3,2))))),""))</f>
        <v/>
      </c>
      <c r="Y206" s="12" t="str">
        <f aca="false">IF(OR($B206="",F206="",G206=""),"",IFERROR(IF(OR(INDEX(Matches!$I$2:$I$201,MATCH($A206&amp;"-2",Matches!$J$2:$J$201,0))="Void",INDEX(Matches!$G$2:$G$201,MATCH($A206&amp;"-2",Matches!$J$2:$J$201,0))="",INDEX(Matches!$H$2:$H$201,MATCH($A206&amp;"-2",Matches!$J$2:$J$201,0))=""),"",IF(AND($C206&lt;&gt;"",INDEX(Matches!$F$2:$F$201,MATCH($A206&amp;"-2",Matches!$J$2:$J$201,0))&lt;&gt;"",$C206&gt;=INDEX(Matches!$F$2:$F$201,MATCH($A206&amp;"-2",Matches!$J$2:$J$201,0))),"",IF(AND(F206=INDEX(Matches!$G$2:$G$201,MATCH($A206&amp;"-2",Matches!$J$2:$J$201,0)),G206=INDEX(Matches!$H$2:$H$201,MATCH($A206&amp;"-2",Matches!$J$2:$J$201,0))),5,IF(SIGN(F206-G206)&lt;&gt;SIGN(INDEX(Matches!$G$2:$G$201,MATCH($A206&amp;"-2",Matches!$J$2:$J$201,0))-INDEX(Matches!$H$2:$H$201,MATCH($A206&amp;"-2",Matches!$J$2:$J$201,0))),0,IF(F206-G206=INDEX(Matches!$G$2:$G$201,MATCH($A206&amp;"-2",Matches!$J$2:$J$201,0))-INDEX(Matches!$H$2:$H$201,MATCH($A206&amp;"-2",Matches!$J$2:$J$201,0)),3,2))))),""))</f>
        <v/>
      </c>
      <c r="Z206" s="12" t="str">
        <f aca="false">IF(OR($B206="",H206="",I206=""),"",IFERROR(IF(OR(INDEX(Matches!$I$2:$I$201,MATCH($A206&amp;"-3",Matches!$J$2:$J$201,0))="Void",INDEX(Matches!$G$2:$G$201,MATCH($A206&amp;"-3",Matches!$J$2:$J$201,0))="",INDEX(Matches!$H$2:$H$201,MATCH($A206&amp;"-3",Matches!$J$2:$J$201,0))=""),"",IF(AND($C206&lt;&gt;"",INDEX(Matches!$F$2:$F$201,MATCH($A206&amp;"-3",Matches!$J$2:$J$201,0))&lt;&gt;"",$C206&gt;=INDEX(Matches!$F$2:$F$201,MATCH($A206&amp;"-3",Matches!$J$2:$J$201,0))),"",IF(AND(H206=INDEX(Matches!$G$2:$G$201,MATCH($A206&amp;"-3",Matches!$J$2:$J$201,0)),I206=INDEX(Matches!$H$2:$H$201,MATCH($A206&amp;"-3",Matches!$J$2:$J$201,0))),5,IF(SIGN(H206-I206)&lt;&gt;SIGN(INDEX(Matches!$G$2:$G$201,MATCH($A206&amp;"-3",Matches!$J$2:$J$201,0))-INDEX(Matches!$H$2:$H$201,MATCH($A206&amp;"-3",Matches!$J$2:$J$201,0))),0,IF(H206-I206=INDEX(Matches!$G$2:$G$201,MATCH($A206&amp;"-3",Matches!$J$2:$J$201,0))-INDEX(Matches!$H$2:$H$201,MATCH($A206&amp;"-3",Matches!$J$2:$J$201,0)),3,2))))),""))</f>
        <v/>
      </c>
      <c r="AA206" s="12" t="str">
        <f aca="false">IF(OR($B206="",J206="",K206=""),"",IFERROR(IF(OR(INDEX(Matches!$I$2:$I$201,MATCH($A206&amp;"-4",Matches!$J$2:$J$201,0))="Void",INDEX(Matches!$G$2:$G$201,MATCH($A206&amp;"-4",Matches!$J$2:$J$201,0))="",INDEX(Matches!$H$2:$H$201,MATCH($A206&amp;"-4",Matches!$J$2:$J$201,0))=""),"",IF(AND($C206&lt;&gt;"",INDEX(Matches!$F$2:$F$201,MATCH($A206&amp;"-4",Matches!$J$2:$J$201,0))&lt;&gt;"",$C206&gt;=INDEX(Matches!$F$2:$F$201,MATCH($A206&amp;"-4",Matches!$J$2:$J$201,0))),"",IF(AND(J206=INDEX(Matches!$G$2:$G$201,MATCH($A206&amp;"-4",Matches!$J$2:$J$201,0)),K206=INDEX(Matches!$H$2:$H$201,MATCH($A206&amp;"-4",Matches!$J$2:$J$201,0))),5,IF(SIGN(J206-K206)&lt;&gt;SIGN(INDEX(Matches!$G$2:$G$201,MATCH($A206&amp;"-4",Matches!$J$2:$J$201,0))-INDEX(Matches!$H$2:$H$201,MATCH($A206&amp;"-4",Matches!$J$2:$J$201,0))),0,IF(J206-K206=INDEX(Matches!$G$2:$G$201,MATCH($A206&amp;"-4",Matches!$J$2:$J$201,0))-INDEX(Matches!$H$2:$H$201,MATCH($A206&amp;"-4",Matches!$J$2:$J$201,0)),3,2))))),""))</f>
        <v/>
      </c>
      <c r="AB206" s="12" t="str">
        <f aca="false">IF(OR($B206="",L206="",M206=""),"",IFERROR(IF(OR(INDEX(Matches!$I$2:$I$201,MATCH($A206&amp;"-5",Matches!$J$2:$J$201,0))="Void",INDEX(Matches!$G$2:$G$201,MATCH($A206&amp;"-5",Matches!$J$2:$J$201,0))="",INDEX(Matches!$H$2:$H$201,MATCH($A206&amp;"-5",Matches!$J$2:$J$201,0))=""),"",IF(AND($C206&lt;&gt;"",INDEX(Matches!$F$2:$F$201,MATCH($A206&amp;"-5",Matches!$J$2:$J$201,0))&lt;&gt;"",$C206&gt;=INDEX(Matches!$F$2:$F$201,MATCH($A206&amp;"-5",Matches!$J$2:$J$201,0))),"",IF(AND(L206=INDEX(Matches!$G$2:$G$201,MATCH($A206&amp;"-5",Matches!$J$2:$J$201,0)),M206=INDEX(Matches!$H$2:$H$201,MATCH($A206&amp;"-5",Matches!$J$2:$J$201,0))),5,IF(SIGN(L206-M206)&lt;&gt;SIGN(INDEX(Matches!$G$2:$G$201,MATCH($A206&amp;"-5",Matches!$J$2:$J$201,0))-INDEX(Matches!$H$2:$H$201,MATCH($A206&amp;"-5",Matches!$J$2:$J$201,0))),0,IF(L206-M206=INDEX(Matches!$G$2:$G$201,MATCH($A206&amp;"-5",Matches!$J$2:$J$201,0))-INDEX(Matches!$H$2:$H$201,MATCH($A206&amp;"-5",Matches!$J$2:$J$201,0)),3,2))))),""))</f>
        <v/>
      </c>
      <c r="AC206" s="12" t="str">
        <f aca="false">IF(OR($B206="",N206="",O206=""),"",IFERROR(IF(OR(INDEX(Matches!$I$2:$I$201,MATCH($A206&amp;"-6",Matches!$J$2:$J$201,0))="Void",INDEX(Matches!$G$2:$G$201,MATCH($A206&amp;"-6",Matches!$J$2:$J$201,0))="",INDEX(Matches!$H$2:$H$201,MATCH($A206&amp;"-6",Matches!$J$2:$J$201,0))=""),"",IF(AND($C206&lt;&gt;"",INDEX(Matches!$F$2:$F$201,MATCH($A206&amp;"-6",Matches!$J$2:$J$201,0))&lt;&gt;"",$C206&gt;=INDEX(Matches!$F$2:$F$201,MATCH($A206&amp;"-6",Matches!$J$2:$J$201,0))),"",IF(AND(N206=INDEX(Matches!$G$2:$G$201,MATCH($A206&amp;"-6",Matches!$J$2:$J$201,0)),O206=INDEX(Matches!$H$2:$H$201,MATCH($A206&amp;"-6",Matches!$J$2:$J$201,0))),5,IF(SIGN(N206-O206)&lt;&gt;SIGN(INDEX(Matches!$G$2:$G$201,MATCH($A206&amp;"-6",Matches!$J$2:$J$201,0))-INDEX(Matches!$H$2:$H$201,MATCH($A206&amp;"-6",Matches!$J$2:$J$201,0))),0,IF(N206-O206=INDEX(Matches!$G$2:$G$201,MATCH($A206&amp;"-6",Matches!$J$2:$J$201,0))-INDEX(Matches!$H$2:$H$201,MATCH($A206&amp;"-6",Matches!$J$2:$J$201,0)),3,2))))),""))</f>
        <v/>
      </c>
      <c r="AD206" s="12" t="str">
        <f aca="false">IF(OR($B206="",P206="",Q206=""),"",IFERROR(IF(OR(INDEX(Matches!$I$2:$I$201,MATCH($A206&amp;"-7",Matches!$J$2:$J$201,0))="Void",INDEX(Matches!$G$2:$G$201,MATCH($A206&amp;"-7",Matches!$J$2:$J$201,0))="",INDEX(Matches!$H$2:$H$201,MATCH($A206&amp;"-7",Matches!$J$2:$J$201,0))=""),"",IF(AND($C206&lt;&gt;"",INDEX(Matches!$F$2:$F$201,MATCH($A206&amp;"-7",Matches!$J$2:$J$201,0))&lt;&gt;"",$C206&gt;=INDEX(Matches!$F$2:$F$201,MATCH($A206&amp;"-7",Matches!$J$2:$J$201,0))),"",IF(AND(P206=INDEX(Matches!$G$2:$G$201,MATCH($A206&amp;"-7",Matches!$J$2:$J$201,0)),Q206=INDEX(Matches!$H$2:$H$201,MATCH($A206&amp;"-7",Matches!$J$2:$J$201,0))),5,IF(SIGN(P206-Q206)&lt;&gt;SIGN(INDEX(Matches!$G$2:$G$201,MATCH($A206&amp;"-7",Matches!$J$2:$J$201,0))-INDEX(Matches!$H$2:$H$201,MATCH($A206&amp;"-7",Matches!$J$2:$J$201,0))),0,IF(P206-Q206=INDEX(Matches!$G$2:$G$201,MATCH($A206&amp;"-7",Matches!$J$2:$J$201,0))-INDEX(Matches!$H$2:$H$201,MATCH($A206&amp;"-7",Matches!$J$2:$J$201,0)),3,2))))),""))</f>
        <v/>
      </c>
      <c r="AE206" s="12" t="str">
        <f aca="false">IF(OR($B206="",R206="",S206=""),"",IFERROR(IF(OR(INDEX(Matches!$I$2:$I$201,MATCH($A206&amp;"-8",Matches!$J$2:$J$201,0))="Void",INDEX(Matches!$G$2:$G$201,MATCH($A206&amp;"-8",Matches!$J$2:$J$201,0))="",INDEX(Matches!$H$2:$H$201,MATCH($A206&amp;"-8",Matches!$J$2:$J$201,0))=""),"",IF(AND($C206&lt;&gt;"",INDEX(Matches!$F$2:$F$201,MATCH($A206&amp;"-8",Matches!$J$2:$J$201,0))&lt;&gt;"",$C206&gt;=INDEX(Matches!$F$2:$F$201,MATCH($A206&amp;"-8",Matches!$J$2:$J$201,0))),"",IF(AND(R206=INDEX(Matches!$G$2:$G$201,MATCH($A206&amp;"-8",Matches!$J$2:$J$201,0)),S206=INDEX(Matches!$H$2:$H$201,MATCH($A206&amp;"-8",Matches!$J$2:$J$201,0))),5,IF(SIGN(R206-S206)&lt;&gt;SIGN(INDEX(Matches!$G$2:$G$201,MATCH($A206&amp;"-8",Matches!$J$2:$J$201,0))-INDEX(Matches!$H$2:$H$201,MATCH($A206&amp;"-8",Matches!$J$2:$J$201,0))),0,IF(R206-S206=INDEX(Matches!$G$2:$G$201,MATCH($A206&amp;"-8",Matches!$J$2:$J$201,0))-INDEX(Matches!$H$2:$H$201,MATCH($A206&amp;"-8",Matches!$J$2:$J$201,0)),3,2))))),""))</f>
        <v/>
      </c>
      <c r="AF206" s="12" t="str">
        <f aca="false">IF(OR($B206="",T206="",U206=""),"",IFERROR(IF(OR(INDEX(Matches!$I$2:$I$201,MATCH($A206&amp;"-9",Matches!$J$2:$J$201,0))="Void",INDEX(Matches!$G$2:$G$201,MATCH($A206&amp;"-9",Matches!$J$2:$J$201,0))="",INDEX(Matches!$H$2:$H$201,MATCH($A206&amp;"-9",Matches!$J$2:$J$201,0))=""),"",IF(AND($C206&lt;&gt;"",INDEX(Matches!$F$2:$F$201,MATCH($A206&amp;"-9",Matches!$J$2:$J$201,0))&lt;&gt;"",$C206&gt;=INDEX(Matches!$F$2:$F$201,MATCH($A206&amp;"-9",Matches!$J$2:$J$201,0))),"",IF(AND(T206=INDEX(Matches!$G$2:$G$201,MATCH($A206&amp;"-9",Matches!$J$2:$J$201,0)),U206=INDEX(Matches!$H$2:$H$201,MATCH($A206&amp;"-9",Matches!$J$2:$J$201,0))),5,IF(SIGN(T206-U206)&lt;&gt;SIGN(INDEX(Matches!$G$2:$G$201,MATCH($A206&amp;"-9",Matches!$J$2:$J$201,0))-INDEX(Matches!$H$2:$H$201,MATCH($A206&amp;"-9",Matches!$J$2:$J$201,0))),0,IF(T206-U206=INDEX(Matches!$G$2:$G$201,MATCH($A206&amp;"-9",Matches!$J$2:$J$201,0))-INDEX(Matches!$H$2:$H$201,MATCH($A206&amp;"-9",Matches!$J$2:$J$201,0)),3,2))))),""))</f>
        <v/>
      </c>
      <c r="AG206" s="12" t="str">
        <f aca="false">IF(OR($B206="",V206="",W206=""),"",IFERROR(IF(OR(INDEX(Matches!$I$2:$I$201,MATCH($A206&amp;"-10",Matches!$J$2:$J$201,0))="Void",INDEX(Matches!$G$2:$G$201,MATCH($A206&amp;"-10",Matches!$J$2:$J$201,0))="",INDEX(Matches!$H$2:$H$201,MATCH($A206&amp;"-10",Matches!$J$2:$J$201,0))=""),"",IF(AND($C206&lt;&gt;"",INDEX(Matches!$F$2:$F$201,MATCH($A206&amp;"-10",Matches!$J$2:$J$201,0))&lt;&gt;"",$C206&gt;=INDEX(Matches!$F$2:$F$201,MATCH($A206&amp;"-10",Matches!$J$2:$J$201,0))),"",IF(AND(V206=INDEX(Matches!$G$2:$G$201,MATCH($A206&amp;"-10",Matches!$J$2:$J$201,0)),W206=INDEX(Matches!$H$2:$H$201,MATCH($A206&amp;"-10",Matches!$J$2:$J$201,0))),5,IF(SIGN(V206-W206)&lt;&gt;SIGN(INDEX(Matches!$G$2:$G$201,MATCH($A206&amp;"-10",Matches!$J$2:$J$201,0))-INDEX(Matches!$H$2:$H$201,MATCH($A206&amp;"-10",Matches!$J$2:$J$201,0))),0,IF(V206-W206=INDEX(Matches!$G$2:$G$201,MATCH($A206&amp;"-10",Matches!$J$2:$J$201,0))-INDEX(Matches!$H$2:$H$201,MATCH($A206&amp;"-10",Matches!$J$2:$J$201,0)),3,2))))),""))</f>
        <v/>
      </c>
      <c r="AH206" s="13" t="str">
        <f aca="false">IF($B206="","",SUM(X206:AG206))</f>
        <v/>
      </c>
      <c r="AI206" s="12" t="str">
        <f aca="false">IF($B206="","",COUNTIF(X206:AG206,5))</f>
        <v/>
      </c>
      <c r="AJ206" s="12" t="str">
        <f aca="false">IF($B206="","",COUNTIF(X206:AG206,"&gt;=2"))</f>
        <v/>
      </c>
      <c r="AK206" s="12" t="str">
        <f aca="false">IF($B206="","",COUNT(X206:AG206))</f>
        <v/>
      </c>
    </row>
    <row r="207" customFormat="false" ht="15" hidden="false" customHeight="false" outlineLevel="0" collapsed="false">
      <c r="A207" s="7"/>
      <c r="B207" s="7"/>
      <c r="C207" s="11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12" t="str">
        <f aca="false">IF(OR($B207="",D207="",E207=""),"",IFERROR(IF(OR(INDEX(Matches!$I$2:$I$201,MATCH($A207&amp;"-1",Matches!$J$2:$J$201,0))="Void",INDEX(Matches!$G$2:$G$201,MATCH($A207&amp;"-1",Matches!$J$2:$J$201,0))="",INDEX(Matches!$H$2:$H$201,MATCH($A207&amp;"-1",Matches!$J$2:$J$201,0))=""),"",IF(AND($C207&lt;&gt;"",INDEX(Matches!$F$2:$F$201,MATCH($A207&amp;"-1",Matches!$J$2:$J$201,0))&lt;&gt;"",$C207&gt;=INDEX(Matches!$F$2:$F$201,MATCH($A207&amp;"-1",Matches!$J$2:$J$201,0))),"",IF(AND(D207=INDEX(Matches!$G$2:$G$201,MATCH($A207&amp;"-1",Matches!$J$2:$J$201,0)),E207=INDEX(Matches!$H$2:$H$201,MATCH($A207&amp;"-1",Matches!$J$2:$J$201,0))),5,IF(SIGN(D207-E207)&lt;&gt;SIGN(INDEX(Matches!$G$2:$G$201,MATCH($A207&amp;"-1",Matches!$J$2:$J$201,0))-INDEX(Matches!$H$2:$H$201,MATCH($A207&amp;"-1",Matches!$J$2:$J$201,0))),0,IF(D207-E207=INDEX(Matches!$G$2:$G$201,MATCH($A207&amp;"-1",Matches!$J$2:$J$201,0))-INDEX(Matches!$H$2:$H$201,MATCH($A207&amp;"-1",Matches!$J$2:$J$201,0)),3,2))))),""))</f>
        <v/>
      </c>
      <c r="Y207" s="12" t="str">
        <f aca="false">IF(OR($B207="",F207="",G207=""),"",IFERROR(IF(OR(INDEX(Matches!$I$2:$I$201,MATCH($A207&amp;"-2",Matches!$J$2:$J$201,0))="Void",INDEX(Matches!$G$2:$G$201,MATCH($A207&amp;"-2",Matches!$J$2:$J$201,0))="",INDEX(Matches!$H$2:$H$201,MATCH($A207&amp;"-2",Matches!$J$2:$J$201,0))=""),"",IF(AND($C207&lt;&gt;"",INDEX(Matches!$F$2:$F$201,MATCH($A207&amp;"-2",Matches!$J$2:$J$201,0))&lt;&gt;"",$C207&gt;=INDEX(Matches!$F$2:$F$201,MATCH($A207&amp;"-2",Matches!$J$2:$J$201,0))),"",IF(AND(F207=INDEX(Matches!$G$2:$G$201,MATCH($A207&amp;"-2",Matches!$J$2:$J$201,0)),G207=INDEX(Matches!$H$2:$H$201,MATCH($A207&amp;"-2",Matches!$J$2:$J$201,0))),5,IF(SIGN(F207-G207)&lt;&gt;SIGN(INDEX(Matches!$G$2:$G$201,MATCH($A207&amp;"-2",Matches!$J$2:$J$201,0))-INDEX(Matches!$H$2:$H$201,MATCH($A207&amp;"-2",Matches!$J$2:$J$201,0))),0,IF(F207-G207=INDEX(Matches!$G$2:$G$201,MATCH($A207&amp;"-2",Matches!$J$2:$J$201,0))-INDEX(Matches!$H$2:$H$201,MATCH($A207&amp;"-2",Matches!$J$2:$J$201,0)),3,2))))),""))</f>
        <v/>
      </c>
      <c r="Z207" s="12" t="str">
        <f aca="false">IF(OR($B207="",H207="",I207=""),"",IFERROR(IF(OR(INDEX(Matches!$I$2:$I$201,MATCH($A207&amp;"-3",Matches!$J$2:$J$201,0))="Void",INDEX(Matches!$G$2:$G$201,MATCH($A207&amp;"-3",Matches!$J$2:$J$201,0))="",INDEX(Matches!$H$2:$H$201,MATCH($A207&amp;"-3",Matches!$J$2:$J$201,0))=""),"",IF(AND($C207&lt;&gt;"",INDEX(Matches!$F$2:$F$201,MATCH($A207&amp;"-3",Matches!$J$2:$J$201,0))&lt;&gt;"",$C207&gt;=INDEX(Matches!$F$2:$F$201,MATCH($A207&amp;"-3",Matches!$J$2:$J$201,0))),"",IF(AND(H207=INDEX(Matches!$G$2:$G$201,MATCH($A207&amp;"-3",Matches!$J$2:$J$201,0)),I207=INDEX(Matches!$H$2:$H$201,MATCH($A207&amp;"-3",Matches!$J$2:$J$201,0))),5,IF(SIGN(H207-I207)&lt;&gt;SIGN(INDEX(Matches!$G$2:$G$201,MATCH($A207&amp;"-3",Matches!$J$2:$J$201,0))-INDEX(Matches!$H$2:$H$201,MATCH($A207&amp;"-3",Matches!$J$2:$J$201,0))),0,IF(H207-I207=INDEX(Matches!$G$2:$G$201,MATCH($A207&amp;"-3",Matches!$J$2:$J$201,0))-INDEX(Matches!$H$2:$H$201,MATCH($A207&amp;"-3",Matches!$J$2:$J$201,0)),3,2))))),""))</f>
        <v/>
      </c>
      <c r="AA207" s="12" t="str">
        <f aca="false">IF(OR($B207="",J207="",K207=""),"",IFERROR(IF(OR(INDEX(Matches!$I$2:$I$201,MATCH($A207&amp;"-4",Matches!$J$2:$J$201,0))="Void",INDEX(Matches!$G$2:$G$201,MATCH($A207&amp;"-4",Matches!$J$2:$J$201,0))="",INDEX(Matches!$H$2:$H$201,MATCH($A207&amp;"-4",Matches!$J$2:$J$201,0))=""),"",IF(AND($C207&lt;&gt;"",INDEX(Matches!$F$2:$F$201,MATCH($A207&amp;"-4",Matches!$J$2:$J$201,0))&lt;&gt;"",$C207&gt;=INDEX(Matches!$F$2:$F$201,MATCH($A207&amp;"-4",Matches!$J$2:$J$201,0))),"",IF(AND(J207=INDEX(Matches!$G$2:$G$201,MATCH($A207&amp;"-4",Matches!$J$2:$J$201,0)),K207=INDEX(Matches!$H$2:$H$201,MATCH($A207&amp;"-4",Matches!$J$2:$J$201,0))),5,IF(SIGN(J207-K207)&lt;&gt;SIGN(INDEX(Matches!$G$2:$G$201,MATCH($A207&amp;"-4",Matches!$J$2:$J$201,0))-INDEX(Matches!$H$2:$H$201,MATCH($A207&amp;"-4",Matches!$J$2:$J$201,0))),0,IF(J207-K207=INDEX(Matches!$G$2:$G$201,MATCH($A207&amp;"-4",Matches!$J$2:$J$201,0))-INDEX(Matches!$H$2:$H$201,MATCH($A207&amp;"-4",Matches!$J$2:$J$201,0)),3,2))))),""))</f>
        <v/>
      </c>
      <c r="AB207" s="12" t="str">
        <f aca="false">IF(OR($B207="",L207="",M207=""),"",IFERROR(IF(OR(INDEX(Matches!$I$2:$I$201,MATCH($A207&amp;"-5",Matches!$J$2:$J$201,0))="Void",INDEX(Matches!$G$2:$G$201,MATCH($A207&amp;"-5",Matches!$J$2:$J$201,0))="",INDEX(Matches!$H$2:$H$201,MATCH($A207&amp;"-5",Matches!$J$2:$J$201,0))=""),"",IF(AND($C207&lt;&gt;"",INDEX(Matches!$F$2:$F$201,MATCH($A207&amp;"-5",Matches!$J$2:$J$201,0))&lt;&gt;"",$C207&gt;=INDEX(Matches!$F$2:$F$201,MATCH($A207&amp;"-5",Matches!$J$2:$J$201,0))),"",IF(AND(L207=INDEX(Matches!$G$2:$G$201,MATCH($A207&amp;"-5",Matches!$J$2:$J$201,0)),M207=INDEX(Matches!$H$2:$H$201,MATCH($A207&amp;"-5",Matches!$J$2:$J$201,0))),5,IF(SIGN(L207-M207)&lt;&gt;SIGN(INDEX(Matches!$G$2:$G$201,MATCH($A207&amp;"-5",Matches!$J$2:$J$201,0))-INDEX(Matches!$H$2:$H$201,MATCH($A207&amp;"-5",Matches!$J$2:$J$201,0))),0,IF(L207-M207=INDEX(Matches!$G$2:$G$201,MATCH($A207&amp;"-5",Matches!$J$2:$J$201,0))-INDEX(Matches!$H$2:$H$201,MATCH($A207&amp;"-5",Matches!$J$2:$J$201,0)),3,2))))),""))</f>
        <v/>
      </c>
      <c r="AC207" s="12" t="str">
        <f aca="false">IF(OR($B207="",N207="",O207=""),"",IFERROR(IF(OR(INDEX(Matches!$I$2:$I$201,MATCH($A207&amp;"-6",Matches!$J$2:$J$201,0))="Void",INDEX(Matches!$G$2:$G$201,MATCH($A207&amp;"-6",Matches!$J$2:$J$201,0))="",INDEX(Matches!$H$2:$H$201,MATCH($A207&amp;"-6",Matches!$J$2:$J$201,0))=""),"",IF(AND($C207&lt;&gt;"",INDEX(Matches!$F$2:$F$201,MATCH($A207&amp;"-6",Matches!$J$2:$J$201,0))&lt;&gt;"",$C207&gt;=INDEX(Matches!$F$2:$F$201,MATCH($A207&amp;"-6",Matches!$J$2:$J$201,0))),"",IF(AND(N207=INDEX(Matches!$G$2:$G$201,MATCH($A207&amp;"-6",Matches!$J$2:$J$201,0)),O207=INDEX(Matches!$H$2:$H$201,MATCH($A207&amp;"-6",Matches!$J$2:$J$201,0))),5,IF(SIGN(N207-O207)&lt;&gt;SIGN(INDEX(Matches!$G$2:$G$201,MATCH($A207&amp;"-6",Matches!$J$2:$J$201,0))-INDEX(Matches!$H$2:$H$201,MATCH($A207&amp;"-6",Matches!$J$2:$J$201,0))),0,IF(N207-O207=INDEX(Matches!$G$2:$G$201,MATCH($A207&amp;"-6",Matches!$J$2:$J$201,0))-INDEX(Matches!$H$2:$H$201,MATCH($A207&amp;"-6",Matches!$J$2:$J$201,0)),3,2))))),""))</f>
        <v/>
      </c>
      <c r="AD207" s="12" t="str">
        <f aca="false">IF(OR($B207="",P207="",Q207=""),"",IFERROR(IF(OR(INDEX(Matches!$I$2:$I$201,MATCH($A207&amp;"-7",Matches!$J$2:$J$201,0))="Void",INDEX(Matches!$G$2:$G$201,MATCH($A207&amp;"-7",Matches!$J$2:$J$201,0))="",INDEX(Matches!$H$2:$H$201,MATCH($A207&amp;"-7",Matches!$J$2:$J$201,0))=""),"",IF(AND($C207&lt;&gt;"",INDEX(Matches!$F$2:$F$201,MATCH($A207&amp;"-7",Matches!$J$2:$J$201,0))&lt;&gt;"",$C207&gt;=INDEX(Matches!$F$2:$F$201,MATCH($A207&amp;"-7",Matches!$J$2:$J$201,0))),"",IF(AND(P207=INDEX(Matches!$G$2:$G$201,MATCH($A207&amp;"-7",Matches!$J$2:$J$201,0)),Q207=INDEX(Matches!$H$2:$H$201,MATCH($A207&amp;"-7",Matches!$J$2:$J$201,0))),5,IF(SIGN(P207-Q207)&lt;&gt;SIGN(INDEX(Matches!$G$2:$G$201,MATCH($A207&amp;"-7",Matches!$J$2:$J$201,0))-INDEX(Matches!$H$2:$H$201,MATCH($A207&amp;"-7",Matches!$J$2:$J$201,0))),0,IF(P207-Q207=INDEX(Matches!$G$2:$G$201,MATCH($A207&amp;"-7",Matches!$J$2:$J$201,0))-INDEX(Matches!$H$2:$H$201,MATCH($A207&amp;"-7",Matches!$J$2:$J$201,0)),3,2))))),""))</f>
        <v/>
      </c>
      <c r="AE207" s="12" t="str">
        <f aca="false">IF(OR($B207="",R207="",S207=""),"",IFERROR(IF(OR(INDEX(Matches!$I$2:$I$201,MATCH($A207&amp;"-8",Matches!$J$2:$J$201,0))="Void",INDEX(Matches!$G$2:$G$201,MATCH($A207&amp;"-8",Matches!$J$2:$J$201,0))="",INDEX(Matches!$H$2:$H$201,MATCH($A207&amp;"-8",Matches!$J$2:$J$201,0))=""),"",IF(AND($C207&lt;&gt;"",INDEX(Matches!$F$2:$F$201,MATCH($A207&amp;"-8",Matches!$J$2:$J$201,0))&lt;&gt;"",$C207&gt;=INDEX(Matches!$F$2:$F$201,MATCH($A207&amp;"-8",Matches!$J$2:$J$201,0))),"",IF(AND(R207=INDEX(Matches!$G$2:$G$201,MATCH($A207&amp;"-8",Matches!$J$2:$J$201,0)),S207=INDEX(Matches!$H$2:$H$201,MATCH($A207&amp;"-8",Matches!$J$2:$J$201,0))),5,IF(SIGN(R207-S207)&lt;&gt;SIGN(INDEX(Matches!$G$2:$G$201,MATCH($A207&amp;"-8",Matches!$J$2:$J$201,0))-INDEX(Matches!$H$2:$H$201,MATCH($A207&amp;"-8",Matches!$J$2:$J$201,0))),0,IF(R207-S207=INDEX(Matches!$G$2:$G$201,MATCH($A207&amp;"-8",Matches!$J$2:$J$201,0))-INDEX(Matches!$H$2:$H$201,MATCH($A207&amp;"-8",Matches!$J$2:$J$201,0)),3,2))))),""))</f>
        <v/>
      </c>
      <c r="AF207" s="12" t="str">
        <f aca="false">IF(OR($B207="",T207="",U207=""),"",IFERROR(IF(OR(INDEX(Matches!$I$2:$I$201,MATCH($A207&amp;"-9",Matches!$J$2:$J$201,0))="Void",INDEX(Matches!$G$2:$G$201,MATCH($A207&amp;"-9",Matches!$J$2:$J$201,0))="",INDEX(Matches!$H$2:$H$201,MATCH($A207&amp;"-9",Matches!$J$2:$J$201,0))=""),"",IF(AND($C207&lt;&gt;"",INDEX(Matches!$F$2:$F$201,MATCH($A207&amp;"-9",Matches!$J$2:$J$201,0))&lt;&gt;"",$C207&gt;=INDEX(Matches!$F$2:$F$201,MATCH($A207&amp;"-9",Matches!$J$2:$J$201,0))),"",IF(AND(T207=INDEX(Matches!$G$2:$G$201,MATCH($A207&amp;"-9",Matches!$J$2:$J$201,0)),U207=INDEX(Matches!$H$2:$H$201,MATCH($A207&amp;"-9",Matches!$J$2:$J$201,0))),5,IF(SIGN(T207-U207)&lt;&gt;SIGN(INDEX(Matches!$G$2:$G$201,MATCH($A207&amp;"-9",Matches!$J$2:$J$201,0))-INDEX(Matches!$H$2:$H$201,MATCH($A207&amp;"-9",Matches!$J$2:$J$201,0))),0,IF(T207-U207=INDEX(Matches!$G$2:$G$201,MATCH($A207&amp;"-9",Matches!$J$2:$J$201,0))-INDEX(Matches!$H$2:$H$201,MATCH($A207&amp;"-9",Matches!$J$2:$J$201,0)),3,2))))),""))</f>
        <v/>
      </c>
      <c r="AG207" s="12" t="str">
        <f aca="false">IF(OR($B207="",V207="",W207=""),"",IFERROR(IF(OR(INDEX(Matches!$I$2:$I$201,MATCH($A207&amp;"-10",Matches!$J$2:$J$201,0))="Void",INDEX(Matches!$G$2:$G$201,MATCH($A207&amp;"-10",Matches!$J$2:$J$201,0))="",INDEX(Matches!$H$2:$H$201,MATCH($A207&amp;"-10",Matches!$J$2:$J$201,0))=""),"",IF(AND($C207&lt;&gt;"",INDEX(Matches!$F$2:$F$201,MATCH($A207&amp;"-10",Matches!$J$2:$J$201,0))&lt;&gt;"",$C207&gt;=INDEX(Matches!$F$2:$F$201,MATCH($A207&amp;"-10",Matches!$J$2:$J$201,0))),"",IF(AND(V207=INDEX(Matches!$G$2:$G$201,MATCH($A207&amp;"-10",Matches!$J$2:$J$201,0)),W207=INDEX(Matches!$H$2:$H$201,MATCH($A207&amp;"-10",Matches!$J$2:$J$201,0))),5,IF(SIGN(V207-W207)&lt;&gt;SIGN(INDEX(Matches!$G$2:$G$201,MATCH($A207&amp;"-10",Matches!$J$2:$J$201,0))-INDEX(Matches!$H$2:$H$201,MATCH($A207&amp;"-10",Matches!$J$2:$J$201,0))),0,IF(V207-W207=INDEX(Matches!$G$2:$G$201,MATCH($A207&amp;"-10",Matches!$J$2:$J$201,0))-INDEX(Matches!$H$2:$H$201,MATCH($A207&amp;"-10",Matches!$J$2:$J$201,0)),3,2))))),""))</f>
        <v/>
      </c>
      <c r="AH207" s="13" t="str">
        <f aca="false">IF($B207="","",SUM(X207:AG207))</f>
        <v/>
      </c>
      <c r="AI207" s="12" t="str">
        <f aca="false">IF($B207="","",COUNTIF(X207:AG207,5))</f>
        <v/>
      </c>
      <c r="AJ207" s="12" t="str">
        <f aca="false">IF($B207="","",COUNTIF(X207:AG207,"&gt;=2"))</f>
        <v/>
      </c>
      <c r="AK207" s="12" t="str">
        <f aca="false">IF($B207="","",COUNT(X207:AG207))</f>
        <v/>
      </c>
    </row>
    <row r="208" customFormat="false" ht="15" hidden="false" customHeight="false" outlineLevel="0" collapsed="false">
      <c r="A208" s="7"/>
      <c r="B208" s="7"/>
      <c r="C208" s="11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12" t="str">
        <f aca="false">IF(OR($B208="",D208="",E208=""),"",IFERROR(IF(OR(INDEX(Matches!$I$2:$I$201,MATCH($A208&amp;"-1",Matches!$J$2:$J$201,0))="Void",INDEX(Matches!$G$2:$G$201,MATCH($A208&amp;"-1",Matches!$J$2:$J$201,0))="",INDEX(Matches!$H$2:$H$201,MATCH($A208&amp;"-1",Matches!$J$2:$J$201,0))=""),"",IF(AND($C208&lt;&gt;"",INDEX(Matches!$F$2:$F$201,MATCH($A208&amp;"-1",Matches!$J$2:$J$201,0))&lt;&gt;"",$C208&gt;=INDEX(Matches!$F$2:$F$201,MATCH($A208&amp;"-1",Matches!$J$2:$J$201,0))),"",IF(AND(D208=INDEX(Matches!$G$2:$G$201,MATCH($A208&amp;"-1",Matches!$J$2:$J$201,0)),E208=INDEX(Matches!$H$2:$H$201,MATCH($A208&amp;"-1",Matches!$J$2:$J$201,0))),5,IF(SIGN(D208-E208)&lt;&gt;SIGN(INDEX(Matches!$G$2:$G$201,MATCH($A208&amp;"-1",Matches!$J$2:$J$201,0))-INDEX(Matches!$H$2:$H$201,MATCH($A208&amp;"-1",Matches!$J$2:$J$201,0))),0,IF(D208-E208=INDEX(Matches!$G$2:$G$201,MATCH($A208&amp;"-1",Matches!$J$2:$J$201,0))-INDEX(Matches!$H$2:$H$201,MATCH($A208&amp;"-1",Matches!$J$2:$J$201,0)),3,2))))),""))</f>
        <v/>
      </c>
      <c r="Y208" s="12" t="str">
        <f aca="false">IF(OR($B208="",F208="",G208=""),"",IFERROR(IF(OR(INDEX(Matches!$I$2:$I$201,MATCH($A208&amp;"-2",Matches!$J$2:$J$201,0))="Void",INDEX(Matches!$G$2:$G$201,MATCH($A208&amp;"-2",Matches!$J$2:$J$201,0))="",INDEX(Matches!$H$2:$H$201,MATCH($A208&amp;"-2",Matches!$J$2:$J$201,0))=""),"",IF(AND($C208&lt;&gt;"",INDEX(Matches!$F$2:$F$201,MATCH($A208&amp;"-2",Matches!$J$2:$J$201,0))&lt;&gt;"",$C208&gt;=INDEX(Matches!$F$2:$F$201,MATCH($A208&amp;"-2",Matches!$J$2:$J$201,0))),"",IF(AND(F208=INDEX(Matches!$G$2:$G$201,MATCH($A208&amp;"-2",Matches!$J$2:$J$201,0)),G208=INDEX(Matches!$H$2:$H$201,MATCH($A208&amp;"-2",Matches!$J$2:$J$201,0))),5,IF(SIGN(F208-G208)&lt;&gt;SIGN(INDEX(Matches!$G$2:$G$201,MATCH($A208&amp;"-2",Matches!$J$2:$J$201,0))-INDEX(Matches!$H$2:$H$201,MATCH($A208&amp;"-2",Matches!$J$2:$J$201,0))),0,IF(F208-G208=INDEX(Matches!$G$2:$G$201,MATCH($A208&amp;"-2",Matches!$J$2:$J$201,0))-INDEX(Matches!$H$2:$H$201,MATCH($A208&amp;"-2",Matches!$J$2:$J$201,0)),3,2))))),""))</f>
        <v/>
      </c>
      <c r="Z208" s="12" t="str">
        <f aca="false">IF(OR($B208="",H208="",I208=""),"",IFERROR(IF(OR(INDEX(Matches!$I$2:$I$201,MATCH($A208&amp;"-3",Matches!$J$2:$J$201,0))="Void",INDEX(Matches!$G$2:$G$201,MATCH($A208&amp;"-3",Matches!$J$2:$J$201,0))="",INDEX(Matches!$H$2:$H$201,MATCH($A208&amp;"-3",Matches!$J$2:$J$201,0))=""),"",IF(AND($C208&lt;&gt;"",INDEX(Matches!$F$2:$F$201,MATCH($A208&amp;"-3",Matches!$J$2:$J$201,0))&lt;&gt;"",$C208&gt;=INDEX(Matches!$F$2:$F$201,MATCH($A208&amp;"-3",Matches!$J$2:$J$201,0))),"",IF(AND(H208=INDEX(Matches!$G$2:$G$201,MATCH($A208&amp;"-3",Matches!$J$2:$J$201,0)),I208=INDEX(Matches!$H$2:$H$201,MATCH($A208&amp;"-3",Matches!$J$2:$J$201,0))),5,IF(SIGN(H208-I208)&lt;&gt;SIGN(INDEX(Matches!$G$2:$G$201,MATCH($A208&amp;"-3",Matches!$J$2:$J$201,0))-INDEX(Matches!$H$2:$H$201,MATCH($A208&amp;"-3",Matches!$J$2:$J$201,0))),0,IF(H208-I208=INDEX(Matches!$G$2:$G$201,MATCH($A208&amp;"-3",Matches!$J$2:$J$201,0))-INDEX(Matches!$H$2:$H$201,MATCH($A208&amp;"-3",Matches!$J$2:$J$201,0)),3,2))))),""))</f>
        <v/>
      </c>
      <c r="AA208" s="12" t="str">
        <f aca="false">IF(OR($B208="",J208="",K208=""),"",IFERROR(IF(OR(INDEX(Matches!$I$2:$I$201,MATCH($A208&amp;"-4",Matches!$J$2:$J$201,0))="Void",INDEX(Matches!$G$2:$G$201,MATCH($A208&amp;"-4",Matches!$J$2:$J$201,0))="",INDEX(Matches!$H$2:$H$201,MATCH($A208&amp;"-4",Matches!$J$2:$J$201,0))=""),"",IF(AND($C208&lt;&gt;"",INDEX(Matches!$F$2:$F$201,MATCH($A208&amp;"-4",Matches!$J$2:$J$201,0))&lt;&gt;"",$C208&gt;=INDEX(Matches!$F$2:$F$201,MATCH($A208&amp;"-4",Matches!$J$2:$J$201,0))),"",IF(AND(J208=INDEX(Matches!$G$2:$G$201,MATCH($A208&amp;"-4",Matches!$J$2:$J$201,0)),K208=INDEX(Matches!$H$2:$H$201,MATCH($A208&amp;"-4",Matches!$J$2:$J$201,0))),5,IF(SIGN(J208-K208)&lt;&gt;SIGN(INDEX(Matches!$G$2:$G$201,MATCH($A208&amp;"-4",Matches!$J$2:$J$201,0))-INDEX(Matches!$H$2:$H$201,MATCH($A208&amp;"-4",Matches!$J$2:$J$201,0))),0,IF(J208-K208=INDEX(Matches!$G$2:$G$201,MATCH($A208&amp;"-4",Matches!$J$2:$J$201,0))-INDEX(Matches!$H$2:$H$201,MATCH($A208&amp;"-4",Matches!$J$2:$J$201,0)),3,2))))),""))</f>
        <v/>
      </c>
      <c r="AB208" s="12" t="str">
        <f aca="false">IF(OR($B208="",L208="",M208=""),"",IFERROR(IF(OR(INDEX(Matches!$I$2:$I$201,MATCH($A208&amp;"-5",Matches!$J$2:$J$201,0))="Void",INDEX(Matches!$G$2:$G$201,MATCH($A208&amp;"-5",Matches!$J$2:$J$201,0))="",INDEX(Matches!$H$2:$H$201,MATCH($A208&amp;"-5",Matches!$J$2:$J$201,0))=""),"",IF(AND($C208&lt;&gt;"",INDEX(Matches!$F$2:$F$201,MATCH($A208&amp;"-5",Matches!$J$2:$J$201,0))&lt;&gt;"",$C208&gt;=INDEX(Matches!$F$2:$F$201,MATCH($A208&amp;"-5",Matches!$J$2:$J$201,0))),"",IF(AND(L208=INDEX(Matches!$G$2:$G$201,MATCH($A208&amp;"-5",Matches!$J$2:$J$201,0)),M208=INDEX(Matches!$H$2:$H$201,MATCH($A208&amp;"-5",Matches!$J$2:$J$201,0))),5,IF(SIGN(L208-M208)&lt;&gt;SIGN(INDEX(Matches!$G$2:$G$201,MATCH($A208&amp;"-5",Matches!$J$2:$J$201,0))-INDEX(Matches!$H$2:$H$201,MATCH($A208&amp;"-5",Matches!$J$2:$J$201,0))),0,IF(L208-M208=INDEX(Matches!$G$2:$G$201,MATCH($A208&amp;"-5",Matches!$J$2:$J$201,0))-INDEX(Matches!$H$2:$H$201,MATCH($A208&amp;"-5",Matches!$J$2:$J$201,0)),3,2))))),""))</f>
        <v/>
      </c>
      <c r="AC208" s="12" t="str">
        <f aca="false">IF(OR($B208="",N208="",O208=""),"",IFERROR(IF(OR(INDEX(Matches!$I$2:$I$201,MATCH($A208&amp;"-6",Matches!$J$2:$J$201,0))="Void",INDEX(Matches!$G$2:$G$201,MATCH($A208&amp;"-6",Matches!$J$2:$J$201,0))="",INDEX(Matches!$H$2:$H$201,MATCH($A208&amp;"-6",Matches!$J$2:$J$201,0))=""),"",IF(AND($C208&lt;&gt;"",INDEX(Matches!$F$2:$F$201,MATCH($A208&amp;"-6",Matches!$J$2:$J$201,0))&lt;&gt;"",$C208&gt;=INDEX(Matches!$F$2:$F$201,MATCH($A208&amp;"-6",Matches!$J$2:$J$201,0))),"",IF(AND(N208=INDEX(Matches!$G$2:$G$201,MATCH($A208&amp;"-6",Matches!$J$2:$J$201,0)),O208=INDEX(Matches!$H$2:$H$201,MATCH($A208&amp;"-6",Matches!$J$2:$J$201,0))),5,IF(SIGN(N208-O208)&lt;&gt;SIGN(INDEX(Matches!$G$2:$G$201,MATCH($A208&amp;"-6",Matches!$J$2:$J$201,0))-INDEX(Matches!$H$2:$H$201,MATCH($A208&amp;"-6",Matches!$J$2:$J$201,0))),0,IF(N208-O208=INDEX(Matches!$G$2:$G$201,MATCH($A208&amp;"-6",Matches!$J$2:$J$201,0))-INDEX(Matches!$H$2:$H$201,MATCH($A208&amp;"-6",Matches!$J$2:$J$201,0)),3,2))))),""))</f>
        <v/>
      </c>
      <c r="AD208" s="12" t="str">
        <f aca="false">IF(OR($B208="",P208="",Q208=""),"",IFERROR(IF(OR(INDEX(Matches!$I$2:$I$201,MATCH($A208&amp;"-7",Matches!$J$2:$J$201,0))="Void",INDEX(Matches!$G$2:$G$201,MATCH($A208&amp;"-7",Matches!$J$2:$J$201,0))="",INDEX(Matches!$H$2:$H$201,MATCH($A208&amp;"-7",Matches!$J$2:$J$201,0))=""),"",IF(AND($C208&lt;&gt;"",INDEX(Matches!$F$2:$F$201,MATCH($A208&amp;"-7",Matches!$J$2:$J$201,0))&lt;&gt;"",$C208&gt;=INDEX(Matches!$F$2:$F$201,MATCH($A208&amp;"-7",Matches!$J$2:$J$201,0))),"",IF(AND(P208=INDEX(Matches!$G$2:$G$201,MATCH($A208&amp;"-7",Matches!$J$2:$J$201,0)),Q208=INDEX(Matches!$H$2:$H$201,MATCH($A208&amp;"-7",Matches!$J$2:$J$201,0))),5,IF(SIGN(P208-Q208)&lt;&gt;SIGN(INDEX(Matches!$G$2:$G$201,MATCH($A208&amp;"-7",Matches!$J$2:$J$201,0))-INDEX(Matches!$H$2:$H$201,MATCH($A208&amp;"-7",Matches!$J$2:$J$201,0))),0,IF(P208-Q208=INDEX(Matches!$G$2:$G$201,MATCH($A208&amp;"-7",Matches!$J$2:$J$201,0))-INDEX(Matches!$H$2:$H$201,MATCH($A208&amp;"-7",Matches!$J$2:$J$201,0)),3,2))))),""))</f>
        <v/>
      </c>
      <c r="AE208" s="12" t="str">
        <f aca="false">IF(OR($B208="",R208="",S208=""),"",IFERROR(IF(OR(INDEX(Matches!$I$2:$I$201,MATCH($A208&amp;"-8",Matches!$J$2:$J$201,0))="Void",INDEX(Matches!$G$2:$G$201,MATCH($A208&amp;"-8",Matches!$J$2:$J$201,0))="",INDEX(Matches!$H$2:$H$201,MATCH($A208&amp;"-8",Matches!$J$2:$J$201,0))=""),"",IF(AND($C208&lt;&gt;"",INDEX(Matches!$F$2:$F$201,MATCH($A208&amp;"-8",Matches!$J$2:$J$201,0))&lt;&gt;"",$C208&gt;=INDEX(Matches!$F$2:$F$201,MATCH($A208&amp;"-8",Matches!$J$2:$J$201,0))),"",IF(AND(R208=INDEX(Matches!$G$2:$G$201,MATCH($A208&amp;"-8",Matches!$J$2:$J$201,0)),S208=INDEX(Matches!$H$2:$H$201,MATCH($A208&amp;"-8",Matches!$J$2:$J$201,0))),5,IF(SIGN(R208-S208)&lt;&gt;SIGN(INDEX(Matches!$G$2:$G$201,MATCH($A208&amp;"-8",Matches!$J$2:$J$201,0))-INDEX(Matches!$H$2:$H$201,MATCH($A208&amp;"-8",Matches!$J$2:$J$201,0))),0,IF(R208-S208=INDEX(Matches!$G$2:$G$201,MATCH($A208&amp;"-8",Matches!$J$2:$J$201,0))-INDEX(Matches!$H$2:$H$201,MATCH($A208&amp;"-8",Matches!$J$2:$J$201,0)),3,2))))),""))</f>
        <v/>
      </c>
      <c r="AF208" s="12" t="str">
        <f aca="false">IF(OR($B208="",T208="",U208=""),"",IFERROR(IF(OR(INDEX(Matches!$I$2:$I$201,MATCH($A208&amp;"-9",Matches!$J$2:$J$201,0))="Void",INDEX(Matches!$G$2:$G$201,MATCH($A208&amp;"-9",Matches!$J$2:$J$201,0))="",INDEX(Matches!$H$2:$H$201,MATCH($A208&amp;"-9",Matches!$J$2:$J$201,0))=""),"",IF(AND($C208&lt;&gt;"",INDEX(Matches!$F$2:$F$201,MATCH($A208&amp;"-9",Matches!$J$2:$J$201,0))&lt;&gt;"",$C208&gt;=INDEX(Matches!$F$2:$F$201,MATCH($A208&amp;"-9",Matches!$J$2:$J$201,0))),"",IF(AND(T208=INDEX(Matches!$G$2:$G$201,MATCH($A208&amp;"-9",Matches!$J$2:$J$201,0)),U208=INDEX(Matches!$H$2:$H$201,MATCH($A208&amp;"-9",Matches!$J$2:$J$201,0))),5,IF(SIGN(T208-U208)&lt;&gt;SIGN(INDEX(Matches!$G$2:$G$201,MATCH($A208&amp;"-9",Matches!$J$2:$J$201,0))-INDEX(Matches!$H$2:$H$201,MATCH($A208&amp;"-9",Matches!$J$2:$J$201,0))),0,IF(T208-U208=INDEX(Matches!$G$2:$G$201,MATCH($A208&amp;"-9",Matches!$J$2:$J$201,0))-INDEX(Matches!$H$2:$H$201,MATCH($A208&amp;"-9",Matches!$J$2:$J$201,0)),3,2))))),""))</f>
        <v/>
      </c>
      <c r="AG208" s="12" t="str">
        <f aca="false">IF(OR($B208="",V208="",W208=""),"",IFERROR(IF(OR(INDEX(Matches!$I$2:$I$201,MATCH($A208&amp;"-10",Matches!$J$2:$J$201,0))="Void",INDEX(Matches!$G$2:$G$201,MATCH($A208&amp;"-10",Matches!$J$2:$J$201,0))="",INDEX(Matches!$H$2:$H$201,MATCH($A208&amp;"-10",Matches!$J$2:$J$201,0))=""),"",IF(AND($C208&lt;&gt;"",INDEX(Matches!$F$2:$F$201,MATCH($A208&amp;"-10",Matches!$J$2:$J$201,0))&lt;&gt;"",$C208&gt;=INDEX(Matches!$F$2:$F$201,MATCH($A208&amp;"-10",Matches!$J$2:$J$201,0))),"",IF(AND(V208=INDEX(Matches!$G$2:$G$201,MATCH($A208&amp;"-10",Matches!$J$2:$J$201,0)),W208=INDEX(Matches!$H$2:$H$201,MATCH($A208&amp;"-10",Matches!$J$2:$J$201,0))),5,IF(SIGN(V208-W208)&lt;&gt;SIGN(INDEX(Matches!$G$2:$G$201,MATCH($A208&amp;"-10",Matches!$J$2:$J$201,0))-INDEX(Matches!$H$2:$H$201,MATCH($A208&amp;"-10",Matches!$J$2:$J$201,0))),0,IF(V208-W208=INDEX(Matches!$G$2:$G$201,MATCH($A208&amp;"-10",Matches!$J$2:$J$201,0))-INDEX(Matches!$H$2:$H$201,MATCH($A208&amp;"-10",Matches!$J$2:$J$201,0)),3,2))))),""))</f>
        <v/>
      </c>
      <c r="AH208" s="13" t="str">
        <f aca="false">IF($B208="","",SUM(X208:AG208))</f>
        <v/>
      </c>
      <c r="AI208" s="12" t="str">
        <f aca="false">IF($B208="","",COUNTIF(X208:AG208,5))</f>
        <v/>
      </c>
      <c r="AJ208" s="12" t="str">
        <f aca="false">IF($B208="","",COUNTIF(X208:AG208,"&gt;=2"))</f>
        <v/>
      </c>
      <c r="AK208" s="12" t="str">
        <f aca="false">IF($B208="","",COUNT(X208:AG208))</f>
        <v/>
      </c>
    </row>
    <row r="209" customFormat="false" ht="15" hidden="false" customHeight="false" outlineLevel="0" collapsed="false">
      <c r="A209" s="7"/>
      <c r="B209" s="7"/>
      <c r="C209" s="11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12" t="str">
        <f aca="false">IF(OR($B209="",D209="",E209=""),"",IFERROR(IF(OR(INDEX(Matches!$I$2:$I$201,MATCH($A209&amp;"-1",Matches!$J$2:$J$201,0))="Void",INDEX(Matches!$G$2:$G$201,MATCH($A209&amp;"-1",Matches!$J$2:$J$201,0))="",INDEX(Matches!$H$2:$H$201,MATCH($A209&amp;"-1",Matches!$J$2:$J$201,0))=""),"",IF(AND($C209&lt;&gt;"",INDEX(Matches!$F$2:$F$201,MATCH($A209&amp;"-1",Matches!$J$2:$J$201,0))&lt;&gt;"",$C209&gt;=INDEX(Matches!$F$2:$F$201,MATCH($A209&amp;"-1",Matches!$J$2:$J$201,0))),"",IF(AND(D209=INDEX(Matches!$G$2:$G$201,MATCH($A209&amp;"-1",Matches!$J$2:$J$201,0)),E209=INDEX(Matches!$H$2:$H$201,MATCH($A209&amp;"-1",Matches!$J$2:$J$201,0))),5,IF(SIGN(D209-E209)&lt;&gt;SIGN(INDEX(Matches!$G$2:$G$201,MATCH($A209&amp;"-1",Matches!$J$2:$J$201,0))-INDEX(Matches!$H$2:$H$201,MATCH($A209&amp;"-1",Matches!$J$2:$J$201,0))),0,IF(D209-E209=INDEX(Matches!$G$2:$G$201,MATCH($A209&amp;"-1",Matches!$J$2:$J$201,0))-INDEX(Matches!$H$2:$H$201,MATCH($A209&amp;"-1",Matches!$J$2:$J$201,0)),3,2))))),""))</f>
        <v/>
      </c>
      <c r="Y209" s="12" t="str">
        <f aca="false">IF(OR($B209="",F209="",G209=""),"",IFERROR(IF(OR(INDEX(Matches!$I$2:$I$201,MATCH($A209&amp;"-2",Matches!$J$2:$J$201,0))="Void",INDEX(Matches!$G$2:$G$201,MATCH($A209&amp;"-2",Matches!$J$2:$J$201,0))="",INDEX(Matches!$H$2:$H$201,MATCH($A209&amp;"-2",Matches!$J$2:$J$201,0))=""),"",IF(AND($C209&lt;&gt;"",INDEX(Matches!$F$2:$F$201,MATCH($A209&amp;"-2",Matches!$J$2:$J$201,0))&lt;&gt;"",$C209&gt;=INDEX(Matches!$F$2:$F$201,MATCH($A209&amp;"-2",Matches!$J$2:$J$201,0))),"",IF(AND(F209=INDEX(Matches!$G$2:$G$201,MATCH($A209&amp;"-2",Matches!$J$2:$J$201,0)),G209=INDEX(Matches!$H$2:$H$201,MATCH($A209&amp;"-2",Matches!$J$2:$J$201,0))),5,IF(SIGN(F209-G209)&lt;&gt;SIGN(INDEX(Matches!$G$2:$G$201,MATCH($A209&amp;"-2",Matches!$J$2:$J$201,0))-INDEX(Matches!$H$2:$H$201,MATCH($A209&amp;"-2",Matches!$J$2:$J$201,0))),0,IF(F209-G209=INDEX(Matches!$G$2:$G$201,MATCH($A209&amp;"-2",Matches!$J$2:$J$201,0))-INDEX(Matches!$H$2:$H$201,MATCH($A209&amp;"-2",Matches!$J$2:$J$201,0)),3,2))))),""))</f>
        <v/>
      </c>
      <c r="Z209" s="12" t="str">
        <f aca="false">IF(OR($B209="",H209="",I209=""),"",IFERROR(IF(OR(INDEX(Matches!$I$2:$I$201,MATCH($A209&amp;"-3",Matches!$J$2:$J$201,0))="Void",INDEX(Matches!$G$2:$G$201,MATCH($A209&amp;"-3",Matches!$J$2:$J$201,0))="",INDEX(Matches!$H$2:$H$201,MATCH($A209&amp;"-3",Matches!$J$2:$J$201,0))=""),"",IF(AND($C209&lt;&gt;"",INDEX(Matches!$F$2:$F$201,MATCH($A209&amp;"-3",Matches!$J$2:$J$201,0))&lt;&gt;"",$C209&gt;=INDEX(Matches!$F$2:$F$201,MATCH($A209&amp;"-3",Matches!$J$2:$J$201,0))),"",IF(AND(H209=INDEX(Matches!$G$2:$G$201,MATCH($A209&amp;"-3",Matches!$J$2:$J$201,0)),I209=INDEX(Matches!$H$2:$H$201,MATCH($A209&amp;"-3",Matches!$J$2:$J$201,0))),5,IF(SIGN(H209-I209)&lt;&gt;SIGN(INDEX(Matches!$G$2:$G$201,MATCH($A209&amp;"-3",Matches!$J$2:$J$201,0))-INDEX(Matches!$H$2:$H$201,MATCH($A209&amp;"-3",Matches!$J$2:$J$201,0))),0,IF(H209-I209=INDEX(Matches!$G$2:$G$201,MATCH($A209&amp;"-3",Matches!$J$2:$J$201,0))-INDEX(Matches!$H$2:$H$201,MATCH($A209&amp;"-3",Matches!$J$2:$J$201,0)),3,2))))),""))</f>
        <v/>
      </c>
      <c r="AA209" s="12" t="str">
        <f aca="false">IF(OR($B209="",J209="",K209=""),"",IFERROR(IF(OR(INDEX(Matches!$I$2:$I$201,MATCH($A209&amp;"-4",Matches!$J$2:$J$201,0))="Void",INDEX(Matches!$G$2:$G$201,MATCH($A209&amp;"-4",Matches!$J$2:$J$201,0))="",INDEX(Matches!$H$2:$H$201,MATCH($A209&amp;"-4",Matches!$J$2:$J$201,0))=""),"",IF(AND($C209&lt;&gt;"",INDEX(Matches!$F$2:$F$201,MATCH($A209&amp;"-4",Matches!$J$2:$J$201,0))&lt;&gt;"",$C209&gt;=INDEX(Matches!$F$2:$F$201,MATCH($A209&amp;"-4",Matches!$J$2:$J$201,0))),"",IF(AND(J209=INDEX(Matches!$G$2:$G$201,MATCH($A209&amp;"-4",Matches!$J$2:$J$201,0)),K209=INDEX(Matches!$H$2:$H$201,MATCH($A209&amp;"-4",Matches!$J$2:$J$201,0))),5,IF(SIGN(J209-K209)&lt;&gt;SIGN(INDEX(Matches!$G$2:$G$201,MATCH($A209&amp;"-4",Matches!$J$2:$J$201,0))-INDEX(Matches!$H$2:$H$201,MATCH($A209&amp;"-4",Matches!$J$2:$J$201,0))),0,IF(J209-K209=INDEX(Matches!$G$2:$G$201,MATCH($A209&amp;"-4",Matches!$J$2:$J$201,0))-INDEX(Matches!$H$2:$H$201,MATCH($A209&amp;"-4",Matches!$J$2:$J$201,0)),3,2))))),""))</f>
        <v/>
      </c>
      <c r="AB209" s="12" t="str">
        <f aca="false">IF(OR($B209="",L209="",M209=""),"",IFERROR(IF(OR(INDEX(Matches!$I$2:$I$201,MATCH($A209&amp;"-5",Matches!$J$2:$J$201,0))="Void",INDEX(Matches!$G$2:$G$201,MATCH($A209&amp;"-5",Matches!$J$2:$J$201,0))="",INDEX(Matches!$H$2:$H$201,MATCH($A209&amp;"-5",Matches!$J$2:$J$201,0))=""),"",IF(AND($C209&lt;&gt;"",INDEX(Matches!$F$2:$F$201,MATCH($A209&amp;"-5",Matches!$J$2:$J$201,0))&lt;&gt;"",$C209&gt;=INDEX(Matches!$F$2:$F$201,MATCH($A209&amp;"-5",Matches!$J$2:$J$201,0))),"",IF(AND(L209=INDEX(Matches!$G$2:$G$201,MATCH($A209&amp;"-5",Matches!$J$2:$J$201,0)),M209=INDEX(Matches!$H$2:$H$201,MATCH($A209&amp;"-5",Matches!$J$2:$J$201,0))),5,IF(SIGN(L209-M209)&lt;&gt;SIGN(INDEX(Matches!$G$2:$G$201,MATCH($A209&amp;"-5",Matches!$J$2:$J$201,0))-INDEX(Matches!$H$2:$H$201,MATCH($A209&amp;"-5",Matches!$J$2:$J$201,0))),0,IF(L209-M209=INDEX(Matches!$G$2:$G$201,MATCH($A209&amp;"-5",Matches!$J$2:$J$201,0))-INDEX(Matches!$H$2:$H$201,MATCH($A209&amp;"-5",Matches!$J$2:$J$201,0)),3,2))))),""))</f>
        <v/>
      </c>
      <c r="AC209" s="12" t="str">
        <f aca="false">IF(OR($B209="",N209="",O209=""),"",IFERROR(IF(OR(INDEX(Matches!$I$2:$I$201,MATCH($A209&amp;"-6",Matches!$J$2:$J$201,0))="Void",INDEX(Matches!$G$2:$G$201,MATCH($A209&amp;"-6",Matches!$J$2:$J$201,0))="",INDEX(Matches!$H$2:$H$201,MATCH($A209&amp;"-6",Matches!$J$2:$J$201,0))=""),"",IF(AND($C209&lt;&gt;"",INDEX(Matches!$F$2:$F$201,MATCH($A209&amp;"-6",Matches!$J$2:$J$201,0))&lt;&gt;"",$C209&gt;=INDEX(Matches!$F$2:$F$201,MATCH($A209&amp;"-6",Matches!$J$2:$J$201,0))),"",IF(AND(N209=INDEX(Matches!$G$2:$G$201,MATCH($A209&amp;"-6",Matches!$J$2:$J$201,0)),O209=INDEX(Matches!$H$2:$H$201,MATCH($A209&amp;"-6",Matches!$J$2:$J$201,0))),5,IF(SIGN(N209-O209)&lt;&gt;SIGN(INDEX(Matches!$G$2:$G$201,MATCH($A209&amp;"-6",Matches!$J$2:$J$201,0))-INDEX(Matches!$H$2:$H$201,MATCH($A209&amp;"-6",Matches!$J$2:$J$201,0))),0,IF(N209-O209=INDEX(Matches!$G$2:$G$201,MATCH($A209&amp;"-6",Matches!$J$2:$J$201,0))-INDEX(Matches!$H$2:$H$201,MATCH($A209&amp;"-6",Matches!$J$2:$J$201,0)),3,2))))),""))</f>
        <v/>
      </c>
      <c r="AD209" s="12" t="str">
        <f aca="false">IF(OR($B209="",P209="",Q209=""),"",IFERROR(IF(OR(INDEX(Matches!$I$2:$I$201,MATCH($A209&amp;"-7",Matches!$J$2:$J$201,0))="Void",INDEX(Matches!$G$2:$G$201,MATCH($A209&amp;"-7",Matches!$J$2:$J$201,0))="",INDEX(Matches!$H$2:$H$201,MATCH($A209&amp;"-7",Matches!$J$2:$J$201,0))=""),"",IF(AND($C209&lt;&gt;"",INDEX(Matches!$F$2:$F$201,MATCH($A209&amp;"-7",Matches!$J$2:$J$201,0))&lt;&gt;"",$C209&gt;=INDEX(Matches!$F$2:$F$201,MATCH($A209&amp;"-7",Matches!$J$2:$J$201,0))),"",IF(AND(P209=INDEX(Matches!$G$2:$G$201,MATCH($A209&amp;"-7",Matches!$J$2:$J$201,0)),Q209=INDEX(Matches!$H$2:$H$201,MATCH($A209&amp;"-7",Matches!$J$2:$J$201,0))),5,IF(SIGN(P209-Q209)&lt;&gt;SIGN(INDEX(Matches!$G$2:$G$201,MATCH($A209&amp;"-7",Matches!$J$2:$J$201,0))-INDEX(Matches!$H$2:$H$201,MATCH($A209&amp;"-7",Matches!$J$2:$J$201,0))),0,IF(P209-Q209=INDEX(Matches!$G$2:$G$201,MATCH($A209&amp;"-7",Matches!$J$2:$J$201,0))-INDEX(Matches!$H$2:$H$201,MATCH($A209&amp;"-7",Matches!$J$2:$J$201,0)),3,2))))),""))</f>
        <v/>
      </c>
      <c r="AE209" s="12" t="str">
        <f aca="false">IF(OR($B209="",R209="",S209=""),"",IFERROR(IF(OR(INDEX(Matches!$I$2:$I$201,MATCH($A209&amp;"-8",Matches!$J$2:$J$201,0))="Void",INDEX(Matches!$G$2:$G$201,MATCH($A209&amp;"-8",Matches!$J$2:$J$201,0))="",INDEX(Matches!$H$2:$H$201,MATCH($A209&amp;"-8",Matches!$J$2:$J$201,0))=""),"",IF(AND($C209&lt;&gt;"",INDEX(Matches!$F$2:$F$201,MATCH($A209&amp;"-8",Matches!$J$2:$J$201,0))&lt;&gt;"",$C209&gt;=INDEX(Matches!$F$2:$F$201,MATCH($A209&amp;"-8",Matches!$J$2:$J$201,0))),"",IF(AND(R209=INDEX(Matches!$G$2:$G$201,MATCH($A209&amp;"-8",Matches!$J$2:$J$201,0)),S209=INDEX(Matches!$H$2:$H$201,MATCH($A209&amp;"-8",Matches!$J$2:$J$201,0))),5,IF(SIGN(R209-S209)&lt;&gt;SIGN(INDEX(Matches!$G$2:$G$201,MATCH($A209&amp;"-8",Matches!$J$2:$J$201,0))-INDEX(Matches!$H$2:$H$201,MATCH($A209&amp;"-8",Matches!$J$2:$J$201,0))),0,IF(R209-S209=INDEX(Matches!$G$2:$G$201,MATCH($A209&amp;"-8",Matches!$J$2:$J$201,0))-INDEX(Matches!$H$2:$H$201,MATCH($A209&amp;"-8",Matches!$J$2:$J$201,0)),3,2))))),""))</f>
        <v/>
      </c>
      <c r="AF209" s="12" t="str">
        <f aca="false">IF(OR($B209="",T209="",U209=""),"",IFERROR(IF(OR(INDEX(Matches!$I$2:$I$201,MATCH($A209&amp;"-9",Matches!$J$2:$J$201,0))="Void",INDEX(Matches!$G$2:$G$201,MATCH($A209&amp;"-9",Matches!$J$2:$J$201,0))="",INDEX(Matches!$H$2:$H$201,MATCH($A209&amp;"-9",Matches!$J$2:$J$201,0))=""),"",IF(AND($C209&lt;&gt;"",INDEX(Matches!$F$2:$F$201,MATCH($A209&amp;"-9",Matches!$J$2:$J$201,0))&lt;&gt;"",$C209&gt;=INDEX(Matches!$F$2:$F$201,MATCH($A209&amp;"-9",Matches!$J$2:$J$201,0))),"",IF(AND(T209=INDEX(Matches!$G$2:$G$201,MATCH($A209&amp;"-9",Matches!$J$2:$J$201,0)),U209=INDEX(Matches!$H$2:$H$201,MATCH($A209&amp;"-9",Matches!$J$2:$J$201,0))),5,IF(SIGN(T209-U209)&lt;&gt;SIGN(INDEX(Matches!$G$2:$G$201,MATCH($A209&amp;"-9",Matches!$J$2:$J$201,0))-INDEX(Matches!$H$2:$H$201,MATCH($A209&amp;"-9",Matches!$J$2:$J$201,0))),0,IF(T209-U209=INDEX(Matches!$G$2:$G$201,MATCH($A209&amp;"-9",Matches!$J$2:$J$201,0))-INDEX(Matches!$H$2:$H$201,MATCH($A209&amp;"-9",Matches!$J$2:$J$201,0)),3,2))))),""))</f>
        <v/>
      </c>
      <c r="AG209" s="12" t="str">
        <f aca="false">IF(OR($B209="",V209="",W209=""),"",IFERROR(IF(OR(INDEX(Matches!$I$2:$I$201,MATCH($A209&amp;"-10",Matches!$J$2:$J$201,0))="Void",INDEX(Matches!$G$2:$G$201,MATCH($A209&amp;"-10",Matches!$J$2:$J$201,0))="",INDEX(Matches!$H$2:$H$201,MATCH($A209&amp;"-10",Matches!$J$2:$J$201,0))=""),"",IF(AND($C209&lt;&gt;"",INDEX(Matches!$F$2:$F$201,MATCH($A209&amp;"-10",Matches!$J$2:$J$201,0))&lt;&gt;"",$C209&gt;=INDEX(Matches!$F$2:$F$201,MATCH($A209&amp;"-10",Matches!$J$2:$J$201,0))),"",IF(AND(V209=INDEX(Matches!$G$2:$G$201,MATCH($A209&amp;"-10",Matches!$J$2:$J$201,0)),W209=INDEX(Matches!$H$2:$H$201,MATCH($A209&amp;"-10",Matches!$J$2:$J$201,0))),5,IF(SIGN(V209-W209)&lt;&gt;SIGN(INDEX(Matches!$G$2:$G$201,MATCH($A209&amp;"-10",Matches!$J$2:$J$201,0))-INDEX(Matches!$H$2:$H$201,MATCH($A209&amp;"-10",Matches!$J$2:$J$201,0))),0,IF(V209-W209=INDEX(Matches!$G$2:$G$201,MATCH($A209&amp;"-10",Matches!$J$2:$J$201,0))-INDEX(Matches!$H$2:$H$201,MATCH($A209&amp;"-10",Matches!$J$2:$J$201,0)),3,2))))),""))</f>
        <v/>
      </c>
      <c r="AH209" s="13" t="str">
        <f aca="false">IF($B209="","",SUM(X209:AG209))</f>
        <v/>
      </c>
      <c r="AI209" s="12" t="str">
        <f aca="false">IF($B209="","",COUNTIF(X209:AG209,5))</f>
        <v/>
      </c>
      <c r="AJ209" s="12" t="str">
        <f aca="false">IF($B209="","",COUNTIF(X209:AG209,"&gt;=2"))</f>
        <v/>
      </c>
      <c r="AK209" s="12" t="str">
        <f aca="false">IF($B209="","",COUNT(X209:AG209))</f>
        <v/>
      </c>
    </row>
    <row r="210" customFormat="false" ht="15" hidden="false" customHeight="false" outlineLevel="0" collapsed="false">
      <c r="A210" s="7"/>
      <c r="B210" s="7"/>
      <c r="C210" s="11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12" t="str">
        <f aca="false">IF(OR($B210="",D210="",E210=""),"",IFERROR(IF(OR(INDEX(Matches!$I$2:$I$201,MATCH($A210&amp;"-1",Matches!$J$2:$J$201,0))="Void",INDEX(Matches!$G$2:$G$201,MATCH($A210&amp;"-1",Matches!$J$2:$J$201,0))="",INDEX(Matches!$H$2:$H$201,MATCH($A210&amp;"-1",Matches!$J$2:$J$201,0))=""),"",IF(AND($C210&lt;&gt;"",INDEX(Matches!$F$2:$F$201,MATCH($A210&amp;"-1",Matches!$J$2:$J$201,0))&lt;&gt;"",$C210&gt;=INDEX(Matches!$F$2:$F$201,MATCH($A210&amp;"-1",Matches!$J$2:$J$201,0))),"",IF(AND(D210=INDEX(Matches!$G$2:$G$201,MATCH($A210&amp;"-1",Matches!$J$2:$J$201,0)),E210=INDEX(Matches!$H$2:$H$201,MATCH($A210&amp;"-1",Matches!$J$2:$J$201,0))),5,IF(SIGN(D210-E210)&lt;&gt;SIGN(INDEX(Matches!$G$2:$G$201,MATCH($A210&amp;"-1",Matches!$J$2:$J$201,0))-INDEX(Matches!$H$2:$H$201,MATCH($A210&amp;"-1",Matches!$J$2:$J$201,0))),0,IF(D210-E210=INDEX(Matches!$G$2:$G$201,MATCH($A210&amp;"-1",Matches!$J$2:$J$201,0))-INDEX(Matches!$H$2:$H$201,MATCH($A210&amp;"-1",Matches!$J$2:$J$201,0)),3,2))))),""))</f>
        <v/>
      </c>
      <c r="Y210" s="12" t="str">
        <f aca="false">IF(OR($B210="",F210="",G210=""),"",IFERROR(IF(OR(INDEX(Matches!$I$2:$I$201,MATCH($A210&amp;"-2",Matches!$J$2:$J$201,0))="Void",INDEX(Matches!$G$2:$G$201,MATCH($A210&amp;"-2",Matches!$J$2:$J$201,0))="",INDEX(Matches!$H$2:$H$201,MATCH($A210&amp;"-2",Matches!$J$2:$J$201,0))=""),"",IF(AND($C210&lt;&gt;"",INDEX(Matches!$F$2:$F$201,MATCH($A210&amp;"-2",Matches!$J$2:$J$201,0))&lt;&gt;"",$C210&gt;=INDEX(Matches!$F$2:$F$201,MATCH($A210&amp;"-2",Matches!$J$2:$J$201,0))),"",IF(AND(F210=INDEX(Matches!$G$2:$G$201,MATCH($A210&amp;"-2",Matches!$J$2:$J$201,0)),G210=INDEX(Matches!$H$2:$H$201,MATCH($A210&amp;"-2",Matches!$J$2:$J$201,0))),5,IF(SIGN(F210-G210)&lt;&gt;SIGN(INDEX(Matches!$G$2:$G$201,MATCH($A210&amp;"-2",Matches!$J$2:$J$201,0))-INDEX(Matches!$H$2:$H$201,MATCH($A210&amp;"-2",Matches!$J$2:$J$201,0))),0,IF(F210-G210=INDEX(Matches!$G$2:$G$201,MATCH($A210&amp;"-2",Matches!$J$2:$J$201,0))-INDEX(Matches!$H$2:$H$201,MATCH($A210&amp;"-2",Matches!$J$2:$J$201,0)),3,2))))),""))</f>
        <v/>
      </c>
      <c r="Z210" s="12" t="str">
        <f aca="false">IF(OR($B210="",H210="",I210=""),"",IFERROR(IF(OR(INDEX(Matches!$I$2:$I$201,MATCH($A210&amp;"-3",Matches!$J$2:$J$201,0))="Void",INDEX(Matches!$G$2:$G$201,MATCH($A210&amp;"-3",Matches!$J$2:$J$201,0))="",INDEX(Matches!$H$2:$H$201,MATCH($A210&amp;"-3",Matches!$J$2:$J$201,0))=""),"",IF(AND($C210&lt;&gt;"",INDEX(Matches!$F$2:$F$201,MATCH($A210&amp;"-3",Matches!$J$2:$J$201,0))&lt;&gt;"",$C210&gt;=INDEX(Matches!$F$2:$F$201,MATCH($A210&amp;"-3",Matches!$J$2:$J$201,0))),"",IF(AND(H210=INDEX(Matches!$G$2:$G$201,MATCH($A210&amp;"-3",Matches!$J$2:$J$201,0)),I210=INDEX(Matches!$H$2:$H$201,MATCH($A210&amp;"-3",Matches!$J$2:$J$201,0))),5,IF(SIGN(H210-I210)&lt;&gt;SIGN(INDEX(Matches!$G$2:$G$201,MATCH($A210&amp;"-3",Matches!$J$2:$J$201,0))-INDEX(Matches!$H$2:$H$201,MATCH($A210&amp;"-3",Matches!$J$2:$J$201,0))),0,IF(H210-I210=INDEX(Matches!$G$2:$G$201,MATCH($A210&amp;"-3",Matches!$J$2:$J$201,0))-INDEX(Matches!$H$2:$H$201,MATCH($A210&amp;"-3",Matches!$J$2:$J$201,0)),3,2))))),""))</f>
        <v/>
      </c>
      <c r="AA210" s="12" t="str">
        <f aca="false">IF(OR($B210="",J210="",K210=""),"",IFERROR(IF(OR(INDEX(Matches!$I$2:$I$201,MATCH($A210&amp;"-4",Matches!$J$2:$J$201,0))="Void",INDEX(Matches!$G$2:$G$201,MATCH($A210&amp;"-4",Matches!$J$2:$J$201,0))="",INDEX(Matches!$H$2:$H$201,MATCH($A210&amp;"-4",Matches!$J$2:$J$201,0))=""),"",IF(AND($C210&lt;&gt;"",INDEX(Matches!$F$2:$F$201,MATCH($A210&amp;"-4",Matches!$J$2:$J$201,0))&lt;&gt;"",$C210&gt;=INDEX(Matches!$F$2:$F$201,MATCH($A210&amp;"-4",Matches!$J$2:$J$201,0))),"",IF(AND(J210=INDEX(Matches!$G$2:$G$201,MATCH($A210&amp;"-4",Matches!$J$2:$J$201,0)),K210=INDEX(Matches!$H$2:$H$201,MATCH($A210&amp;"-4",Matches!$J$2:$J$201,0))),5,IF(SIGN(J210-K210)&lt;&gt;SIGN(INDEX(Matches!$G$2:$G$201,MATCH($A210&amp;"-4",Matches!$J$2:$J$201,0))-INDEX(Matches!$H$2:$H$201,MATCH($A210&amp;"-4",Matches!$J$2:$J$201,0))),0,IF(J210-K210=INDEX(Matches!$G$2:$G$201,MATCH($A210&amp;"-4",Matches!$J$2:$J$201,0))-INDEX(Matches!$H$2:$H$201,MATCH($A210&amp;"-4",Matches!$J$2:$J$201,0)),3,2))))),""))</f>
        <v/>
      </c>
      <c r="AB210" s="12" t="str">
        <f aca="false">IF(OR($B210="",L210="",M210=""),"",IFERROR(IF(OR(INDEX(Matches!$I$2:$I$201,MATCH($A210&amp;"-5",Matches!$J$2:$J$201,0))="Void",INDEX(Matches!$G$2:$G$201,MATCH($A210&amp;"-5",Matches!$J$2:$J$201,0))="",INDEX(Matches!$H$2:$H$201,MATCH($A210&amp;"-5",Matches!$J$2:$J$201,0))=""),"",IF(AND($C210&lt;&gt;"",INDEX(Matches!$F$2:$F$201,MATCH($A210&amp;"-5",Matches!$J$2:$J$201,0))&lt;&gt;"",$C210&gt;=INDEX(Matches!$F$2:$F$201,MATCH($A210&amp;"-5",Matches!$J$2:$J$201,0))),"",IF(AND(L210=INDEX(Matches!$G$2:$G$201,MATCH($A210&amp;"-5",Matches!$J$2:$J$201,0)),M210=INDEX(Matches!$H$2:$H$201,MATCH($A210&amp;"-5",Matches!$J$2:$J$201,0))),5,IF(SIGN(L210-M210)&lt;&gt;SIGN(INDEX(Matches!$G$2:$G$201,MATCH($A210&amp;"-5",Matches!$J$2:$J$201,0))-INDEX(Matches!$H$2:$H$201,MATCH($A210&amp;"-5",Matches!$J$2:$J$201,0))),0,IF(L210-M210=INDEX(Matches!$G$2:$G$201,MATCH($A210&amp;"-5",Matches!$J$2:$J$201,0))-INDEX(Matches!$H$2:$H$201,MATCH($A210&amp;"-5",Matches!$J$2:$J$201,0)),3,2))))),""))</f>
        <v/>
      </c>
      <c r="AC210" s="12" t="str">
        <f aca="false">IF(OR($B210="",N210="",O210=""),"",IFERROR(IF(OR(INDEX(Matches!$I$2:$I$201,MATCH($A210&amp;"-6",Matches!$J$2:$J$201,0))="Void",INDEX(Matches!$G$2:$G$201,MATCH($A210&amp;"-6",Matches!$J$2:$J$201,0))="",INDEX(Matches!$H$2:$H$201,MATCH($A210&amp;"-6",Matches!$J$2:$J$201,0))=""),"",IF(AND($C210&lt;&gt;"",INDEX(Matches!$F$2:$F$201,MATCH($A210&amp;"-6",Matches!$J$2:$J$201,0))&lt;&gt;"",$C210&gt;=INDEX(Matches!$F$2:$F$201,MATCH($A210&amp;"-6",Matches!$J$2:$J$201,0))),"",IF(AND(N210=INDEX(Matches!$G$2:$G$201,MATCH($A210&amp;"-6",Matches!$J$2:$J$201,0)),O210=INDEX(Matches!$H$2:$H$201,MATCH($A210&amp;"-6",Matches!$J$2:$J$201,0))),5,IF(SIGN(N210-O210)&lt;&gt;SIGN(INDEX(Matches!$G$2:$G$201,MATCH($A210&amp;"-6",Matches!$J$2:$J$201,0))-INDEX(Matches!$H$2:$H$201,MATCH($A210&amp;"-6",Matches!$J$2:$J$201,0))),0,IF(N210-O210=INDEX(Matches!$G$2:$G$201,MATCH($A210&amp;"-6",Matches!$J$2:$J$201,0))-INDEX(Matches!$H$2:$H$201,MATCH($A210&amp;"-6",Matches!$J$2:$J$201,0)),3,2))))),""))</f>
        <v/>
      </c>
      <c r="AD210" s="12" t="str">
        <f aca="false">IF(OR($B210="",P210="",Q210=""),"",IFERROR(IF(OR(INDEX(Matches!$I$2:$I$201,MATCH($A210&amp;"-7",Matches!$J$2:$J$201,0))="Void",INDEX(Matches!$G$2:$G$201,MATCH($A210&amp;"-7",Matches!$J$2:$J$201,0))="",INDEX(Matches!$H$2:$H$201,MATCH($A210&amp;"-7",Matches!$J$2:$J$201,0))=""),"",IF(AND($C210&lt;&gt;"",INDEX(Matches!$F$2:$F$201,MATCH($A210&amp;"-7",Matches!$J$2:$J$201,0))&lt;&gt;"",$C210&gt;=INDEX(Matches!$F$2:$F$201,MATCH($A210&amp;"-7",Matches!$J$2:$J$201,0))),"",IF(AND(P210=INDEX(Matches!$G$2:$G$201,MATCH($A210&amp;"-7",Matches!$J$2:$J$201,0)),Q210=INDEX(Matches!$H$2:$H$201,MATCH($A210&amp;"-7",Matches!$J$2:$J$201,0))),5,IF(SIGN(P210-Q210)&lt;&gt;SIGN(INDEX(Matches!$G$2:$G$201,MATCH($A210&amp;"-7",Matches!$J$2:$J$201,0))-INDEX(Matches!$H$2:$H$201,MATCH($A210&amp;"-7",Matches!$J$2:$J$201,0))),0,IF(P210-Q210=INDEX(Matches!$G$2:$G$201,MATCH($A210&amp;"-7",Matches!$J$2:$J$201,0))-INDEX(Matches!$H$2:$H$201,MATCH($A210&amp;"-7",Matches!$J$2:$J$201,0)),3,2))))),""))</f>
        <v/>
      </c>
      <c r="AE210" s="12" t="str">
        <f aca="false">IF(OR($B210="",R210="",S210=""),"",IFERROR(IF(OR(INDEX(Matches!$I$2:$I$201,MATCH($A210&amp;"-8",Matches!$J$2:$J$201,0))="Void",INDEX(Matches!$G$2:$G$201,MATCH($A210&amp;"-8",Matches!$J$2:$J$201,0))="",INDEX(Matches!$H$2:$H$201,MATCH($A210&amp;"-8",Matches!$J$2:$J$201,0))=""),"",IF(AND($C210&lt;&gt;"",INDEX(Matches!$F$2:$F$201,MATCH($A210&amp;"-8",Matches!$J$2:$J$201,0))&lt;&gt;"",$C210&gt;=INDEX(Matches!$F$2:$F$201,MATCH($A210&amp;"-8",Matches!$J$2:$J$201,0))),"",IF(AND(R210=INDEX(Matches!$G$2:$G$201,MATCH($A210&amp;"-8",Matches!$J$2:$J$201,0)),S210=INDEX(Matches!$H$2:$H$201,MATCH($A210&amp;"-8",Matches!$J$2:$J$201,0))),5,IF(SIGN(R210-S210)&lt;&gt;SIGN(INDEX(Matches!$G$2:$G$201,MATCH($A210&amp;"-8",Matches!$J$2:$J$201,0))-INDEX(Matches!$H$2:$H$201,MATCH($A210&amp;"-8",Matches!$J$2:$J$201,0))),0,IF(R210-S210=INDEX(Matches!$G$2:$G$201,MATCH($A210&amp;"-8",Matches!$J$2:$J$201,0))-INDEX(Matches!$H$2:$H$201,MATCH($A210&amp;"-8",Matches!$J$2:$J$201,0)),3,2))))),""))</f>
        <v/>
      </c>
      <c r="AF210" s="12" t="str">
        <f aca="false">IF(OR($B210="",T210="",U210=""),"",IFERROR(IF(OR(INDEX(Matches!$I$2:$I$201,MATCH($A210&amp;"-9",Matches!$J$2:$J$201,0))="Void",INDEX(Matches!$G$2:$G$201,MATCH($A210&amp;"-9",Matches!$J$2:$J$201,0))="",INDEX(Matches!$H$2:$H$201,MATCH($A210&amp;"-9",Matches!$J$2:$J$201,0))=""),"",IF(AND($C210&lt;&gt;"",INDEX(Matches!$F$2:$F$201,MATCH($A210&amp;"-9",Matches!$J$2:$J$201,0))&lt;&gt;"",$C210&gt;=INDEX(Matches!$F$2:$F$201,MATCH($A210&amp;"-9",Matches!$J$2:$J$201,0))),"",IF(AND(T210=INDEX(Matches!$G$2:$G$201,MATCH($A210&amp;"-9",Matches!$J$2:$J$201,0)),U210=INDEX(Matches!$H$2:$H$201,MATCH($A210&amp;"-9",Matches!$J$2:$J$201,0))),5,IF(SIGN(T210-U210)&lt;&gt;SIGN(INDEX(Matches!$G$2:$G$201,MATCH($A210&amp;"-9",Matches!$J$2:$J$201,0))-INDEX(Matches!$H$2:$H$201,MATCH($A210&amp;"-9",Matches!$J$2:$J$201,0))),0,IF(T210-U210=INDEX(Matches!$G$2:$G$201,MATCH($A210&amp;"-9",Matches!$J$2:$J$201,0))-INDEX(Matches!$H$2:$H$201,MATCH($A210&amp;"-9",Matches!$J$2:$J$201,0)),3,2))))),""))</f>
        <v/>
      </c>
      <c r="AG210" s="12" t="str">
        <f aca="false">IF(OR($B210="",V210="",W210=""),"",IFERROR(IF(OR(INDEX(Matches!$I$2:$I$201,MATCH($A210&amp;"-10",Matches!$J$2:$J$201,0))="Void",INDEX(Matches!$G$2:$G$201,MATCH($A210&amp;"-10",Matches!$J$2:$J$201,0))="",INDEX(Matches!$H$2:$H$201,MATCH($A210&amp;"-10",Matches!$J$2:$J$201,0))=""),"",IF(AND($C210&lt;&gt;"",INDEX(Matches!$F$2:$F$201,MATCH($A210&amp;"-10",Matches!$J$2:$J$201,0))&lt;&gt;"",$C210&gt;=INDEX(Matches!$F$2:$F$201,MATCH($A210&amp;"-10",Matches!$J$2:$J$201,0))),"",IF(AND(V210=INDEX(Matches!$G$2:$G$201,MATCH($A210&amp;"-10",Matches!$J$2:$J$201,0)),W210=INDEX(Matches!$H$2:$H$201,MATCH($A210&amp;"-10",Matches!$J$2:$J$201,0))),5,IF(SIGN(V210-W210)&lt;&gt;SIGN(INDEX(Matches!$G$2:$G$201,MATCH($A210&amp;"-10",Matches!$J$2:$J$201,0))-INDEX(Matches!$H$2:$H$201,MATCH($A210&amp;"-10",Matches!$J$2:$J$201,0))),0,IF(V210-W210=INDEX(Matches!$G$2:$G$201,MATCH($A210&amp;"-10",Matches!$J$2:$J$201,0))-INDEX(Matches!$H$2:$H$201,MATCH($A210&amp;"-10",Matches!$J$2:$J$201,0)),3,2))))),""))</f>
        <v/>
      </c>
      <c r="AH210" s="13" t="str">
        <f aca="false">IF($B210="","",SUM(X210:AG210))</f>
        <v/>
      </c>
      <c r="AI210" s="12" t="str">
        <f aca="false">IF($B210="","",COUNTIF(X210:AG210,5))</f>
        <v/>
      </c>
      <c r="AJ210" s="12" t="str">
        <f aca="false">IF($B210="","",COUNTIF(X210:AG210,"&gt;=2"))</f>
        <v/>
      </c>
      <c r="AK210" s="12" t="str">
        <f aca="false">IF($B210="","",COUNT(X210:AG210))</f>
        <v/>
      </c>
    </row>
    <row r="211" customFormat="false" ht="15" hidden="false" customHeight="false" outlineLevel="0" collapsed="false">
      <c r="A211" s="7"/>
      <c r="B211" s="7"/>
      <c r="C211" s="11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12" t="str">
        <f aca="false">IF(OR($B211="",D211="",E211=""),"",IFERROR(IF(OR(INDEX(Matches!$I$2:$I$201,MATCH($A211&amp;"-1",Matches!$J$2:$J$201,0))="Void",INDEX(Matches!$G$2:$G$201,MATCH($A211&amp;"-1",Matches!$J$2:$J$201,0))="",INDEX(Matches!$H$2:$H$201,MATCH($A211&amp;"-1",Matches!$J$2:$J$201,0))=""),"",IF(AND($C211&lt;&gt;"",INDEX(Matches!$F$2:$F$201,MATCH($A211&amp;"-1",Matches!$J$2:$J$201,0))&lt;&gt;"",$C211&gt;=INDEX(Matches!$F$2:$F$201,MATCH($A211&amp;"-1",Matches!$J$2:$J$201,0))),"",IF(AND(D211=INDEX(Matches!$G$2:$G$201,MATCH($A211&amp;"-1",Matches!$J$2:$J$201,0)),E211=INDEX(Matches!$H$2:$H$201,MATCH($A211&amp;"-1",Matches!$J$2:$J$201,0))),5,IF(SIGN(D211-E211)&lt;&gt;SIGN(INDEX(Matches!$G$2:$G$201,MATCH($A211&amp;"-1",Matches!$J$2:$J$201,0))-INDEX(Matches!$H$2:$H$201,MATCH($A211&amp;"-1",Matches!$J$2:$J$201,0))),0,IF(D211-E211=INDEX(Matches!$G$2:$G$201,MATCH($A211&amp;"-1",Matches!$J$2:$J$201,0))-INDEX(Matches!$H$2:$H$201,MATCH($A211&amp;"-1",Matches!$J$2:$J$201,0)),3,2))))),""))</f>
        <v/>
      </c>
      <c r="Y211" s="12" t="str">
        <f aca="false">IF(OR($B211="",F211="",G211=""),"",IFERROR(IF(OR(INDEX(Matches!$I$2:$I$201,MATCH($A211&amp;"-2",Matches!$J$2:$J$201,0))="Void",INDEX(Matches!$G$2:$G$201,MATCH($A211&amp;"-2",Matches!$J$2:$J$201,0))="",INDEX(Matches!$H$2:$H$201,MATCH($A211&amp;"-2",Matches!$J$2:$J$201,0))=""),"",IF(AND($C211&lt;&gt;"",INDEX(Matches!$F$2:$F$201,MATCH($A211&amp;"-2",Matches!$J$2:$J$201,0))&lt;&gt;"",$C211&gt;=INDEX(Matches!$F$2:$F$201,MATCH($A211&amp;"-2",Matches!$J$2:$J$201,0))),"",IF(AND(F211=INDEX(Matches!$G$2:$G$201,MATCH($A211&amp;"-2",Matches!$J$2:$J$201,0)),G211=INDEX(Matches!$H$2:$H$201,MATCH($A211&amp;"-2",Matches!$J$2:$J$201,0))),5,IF(SIGN(F211-G211)&lt;&gt;SIGN(INDEX(Matches!$G$2:$G$201,MATCH($A211&amp;"-2",Matches!$J$2:$J$201,0))-INDEX(Matches!$H$2:$H$201,MATCH($A211&amp;"-2",Matches!$J$2:$J$201,0))),0,IF(F211-G211=INDEX(Matches!$G$2:$G$201,MATCH($A211&amp;"-2",Matches!$J$2:$J$201,0))-INDEX(Matches!$H$2:$H$201,MATCH($A211&amp;"-2",Matches!$J$2:$J$201,0)),3,2))))),""))</f>
        <v/>
      </c>
      <c r="Z211" s="12" t="str">
        <f aca="false">IF(OR($B211="",H211="",I211=""),"",IFERROR(IF(OR(INDEX(Matches!$I$2:$I$201,MATCH($A211&amp;"-3",Matches!$J$2:$J$201,0))="Void",INDEX(Matches!$G$2:$G$201,MATCH($A211&amp;"-3",Matches!$J$2:$J$201,0))="",INDEX(Matches!$H$2:$H$201,MATCH($A211&amp;"-3",Matches!$J$2:$J$201,0))=""),"",IF(AND($C211&lt;&gt;"",INDEX(Matches!$F$2:$F$201,MATCH($A211&amp;"-3",Matches!$J$2:$J$201,0))&lt;&gt;"",$C211&gt;=INDEX(Matches!$F$2:$F$201,MATCH($A211&amp;"-3",Matches!$J$2:$J$201,0))),"",IF(AND(H211=INDEX(Matches!$G$2:$G$201,MATCH($A211&amp;"-3",Matches!$J$2:$J$201,0)),I211=INDEX(Matches!$H$2:$H$201,MATCH($A211&amp;"-3",Matches!$J$2:$J$201,0))),5,IF(SIGN(H211-I211)&lt;&gt;SIGN(INDEX(Matches!$G$2:$G$201,MATCH($A211&amp;"-3",Matches!$J$2:$J$201,0))-INDEX(Matches!$H$2:$H$201,MATCH($A211&amp;"-3",Matches!$J$2:$J$201,0))),0,IF(H211-I211=INDEX(Matches!$G$2:$G$201,MATCH($A211&amp;"-3",Matches!$J$2:$J$201,0))-INDEX(Matches!$H$2:$H$201,MATCH($A211&amp;"-3",Matches!$J$2:$J$201,0)),3,2))))),""))</f>
        <v/>
      </c>
      <c r="AA211" s="12" t="str">
        <f aca="false">IF(OR($B211="",J211="",K211=""),"",IFERROR(IF(OR(INDEX(Matches!$I$2:$I$201,MATCH($A211&amp;"-4",Matches!$J$2:$J$201,0))="Void",INDEX(Matches!$G$2:$G$201,MATCH($A211&amp;"-4",Matches!$J$2:$J$201,0))="",INDEX(Matches!$H$2:$H$201,MATCH($A211&amp;"-4",Matches!$J$2:$J$201,0))=""),"",IF(AND($C211&lt;&gt;"",INDEX(Matches!$F$2:$F$201,MATCH($A211&amp;"-4",Matches!$J$2:$J$201,0))&lt;&gt;"",$C211&gt;=INDEX(Matches!$F$2:$F$201,MATCH($A211&amp;"-4",Matches!$J$2:$J$201,0))),"",IF(AND(J211=INDEX(Matches!$G$2:$G$201,MATCH($A211&amp;"-4",Matches!$J$2:$J$201,0)),K211=INDEX(Matches!$H$2:$H$201,MATCH($A211&amp;"-4",Matches!$J$2:$J$201,0))),5,IF(SIGN(J211-K211)&lt;&gt;SIGN(INDEX(Matches!$G$2:$G$201,MATCH($A211&amp;"-4",Matches!$J$2:$J$201,0))-INDEX(Matches!$H$2:$H$201,MATCH($A211&amp;"-4",Matches!$J$2:$J$201,0))),0,IF(J211-K211=INDEX(Matches!$G$2:$G$201,MATCH($A211&amp;"-4",Matches!$J$2:$J$201,0))-INDEX(Matches!$H$2:$H$201,MATCH($A211&amp;"-4",Matches!$J$2:$J$201,0)),3,2))))),""))</f>
        <v/>
      </c>
      <c r="AB211" s="12" t="str">
        <f aca="false">IF(OR($B211="",L211="",M211=""),"",IFERROR(IF(OR(INDEX(Matches!$I$2:$I$201,MATCH($A211&amp;"-5",Matches!$J$2:$J$201,0))="Void",INDEX(Matches!$G$2:$G$201,MATCH($A211&amp;"-5",Matches!$J$2:$J$201,0))="",INDEX(Matches!$H$2:$H$201,MATCH($A211&amp;"-5",Matches!$J$2:$J$201,0))=""),"",IF(AND($C211&lt;&gt;"",INDEX(Matches!$F$2:$F$201,MATCH($A211&amp;"-5",Matches!$J$2:$J$201,0))&lt;&gt;"",$C211&gt;=INDEX(Matches!$F$2:$F$201,MATCH($A211&amp;"-5",Matches!$J$2:$J$201,0))),"",IF(AND(L211=INDEX(Matches!$G$2:$G$201,MATCH($A211&amp;"-5",Matches!$J$2:$J$201,0)),M211=INDEX(Matches!$H$2:$H$201,MATCH($A211&amp;"-5",Matches!$J$2:$J$201,0))),5,IF(SIGN(L211-M211)&lt;&gt;SIGN(INDEX(Matches!$G$2:$G$201,MATCH($A211&amp;"-5",Matches!$J$2:$J$201,0))-INDEX(Matches!$H$2:$H$201,MATCH($A211&amp;"-5",Matches!$J$2:$J$201,0))),0,IF(L211-M211=INDEX(Matches!$G$2:$G$201,MATCH($A211&amp;"-5",Matches!$J$2:$J$201,0))-INDEX(Matches!$H$2:$H$201,MATCH($A211&amp;"-5",Matches!$J$2:$J$201,0)),3,2))))),""))</f>
        <v/>
      </c>
      <c r="AC211" s="12" t="str">
        <f aca="false">IF(OR($B211="",N211="",O211=""),"",IFERROR(IF(OR(INDEX(Matches!$I$2:$I$201,MATCH($A211&amp;"-6",Matches!$J$2:$J$201,0))="Void",INDEX(Matches!$G$2:$G$201,MATCH($A211&amp;"-6",Matches!$J$2:$J$201,0))="",INDEX(Matches!$H$2:$H$201,MATCH($A211&amp;"-6",Matches!$J$2:$J$201,0))=""),"",IF(AND($C211&lt;&gt;"",INDEX(Matches!$F$2:$F$201,MATCH($A211&amp;"-6",Matches!$J$2:$J$201,0))&lt;&gt;"",$C211&gt;=INDEX(Matches!$F$2:$F$201,MATCH($A211&amp;"-6",Matches!$J$2:$J$201,0))),"",IF(AND(N211=INDEX(Matches!$G$2:$G$201,MATCH($A211&amp;"-6",Matches!$J$2:$J$201,0)),O211=INDEX(Matches!$H$2:$H$201,MATCH($A211&amp;"-6",Matches!$J$2:$J$201,0))),5,IF(SIGN(N211-O211)&lt;&gt;SIGN(INDEX(Matches!$G$2:$G$201,MATCH($A211&amp;"-6",Matches!$J$2:$J$201,0))-INDEX(Matches!$H$2:$H$201,MATCH($A211&amp;"-6",Matches!$J$2:$J$201,0))),0,IF(N211-O211=INDEX(Matches!$G$2:$G$201,MATCH($A211&amp;"-6",Matches!$J$2:$J$201,0))-INDEX(Matches!$H$2:$H$201,MATCH($A211&amp;"-6",Matches!$J$2:$J$201,0)),3,2))))),""))</f>
        <v/>
      </c>
      <c r="AD211" s="12" t="str">
        <f aca="false">IF(OR($B211="",P211="",Q211=""),"",IFERROR(IF(OR(INDEX(Matches!$I$2:$I$201,MATCH($A211&amp;"-7",Matches!$J$2:$J$201,0))="Void",INDEX(Matches!$G$2:$G$201,MATCH($A211&amp;"-7",Matches!$J$2:$J$201,0))="",INDEX(Matches!$H$2:$H$201,MATCH($A211&amp;"-7",Matches!$J$2:$J$201,0))=""),"",IF(AND($C211&lt;&gt;"",INDEX(Matches!$F$2:$F$201,MATCH($A211&amp;"-7",Matches!$J$2:$J$201,0))&lt;&gt;"",$C211&gt;=INDEX(Matches!$F$2:$F$201,MATCH($A211&amp;"-7",Matches!$J$2:$J$201,0))),"",IF(AND(P211=INDEX(Matches!$G$2:$G$201,MATCH($A211&amp;"-7",Matches!$J$2:$J$201,0)),Q211=INDEX(Matches!$H$2:$H$201,MATCH($A211&amp;"-7",Matches!$J$2:$J$201,0))),5,IF(SIGN(P211-Q211)&lt;&gt;SIGN(INDEX(Matches!$G$2:$G$201,MATCH($A211&amp;"-7",Matches!$J$2:$J$201,0))-INDEX(Matches!$H$2:$H$201,MATCH($A211&amp;"-7",Matches!$J$2:$J$201,0))),0,IF(P211-Q211=INDEX(Matches!$G$2:$G$201,MATCH($A211&amp;"-7",Matches!$J$2:$J$201,0))-INDEX(Matches!$H$2:$H$201,MATCH($A211&amp;"-7",Matches!$J$2:$J$201,0)),3,2))))),""))</f>
        <v/>
      </c>
      <c r="AE211" s="12" t="str">
        <f aca="false">IF(OR($B211="",R211="",S211=""),"",IFERROR(IF(OR(INDEX(Matches!$I$2:$I$201,MATCH($A211&amp;"-8",Matches!$J$2:$J$201,0))="Void",INDEX(Matches!$G$2:$G$201,MATCH($A211&amp;"-8",Matches!$J$2:$J$201,0))="",INDEX(Matches!$H$2:$H$201,MATCH($A211&amp;"-8",Matches!$J$2:$J$201,0))=""),"",IF(AND($C211&lt;&gt;"",INDEX(Matches!$F$2:$F$201,MATCH($A211&amp;"-8",Matches!$J$2:$J$201,0))&lt;&gt;"",$C211&gt;=INDEX(Matches!$F$2:$F$201,MATCH($A211&amp;"-8",Matches!$J$2:$J$201,0))),"",IF(AND(R211=INDEX(Matches!$G$2:$G$201,MATCH($A211&amp;"-8",Matches!$J$2:$J$201,0)),S211=INDEX(Matches!$H$2:$H$201,MATCH($A211&amp;"-8",Matches!$J$2:$J$201,0))),5,IF(SIGN(R211-S211)&lt;&gt;SIGN(INDEX(Matches!$G$2:$G$201,MATCH($A211&amp;"-8",Matches!$J$2:$J$201,0))-INDEX(Matches!$H$2:$H$201,MATCH($A211&amp;"-8",Matches!$J$2:$J$201,0))),0,IF(R211-S211=INDEX(Matches!$G$2:$G$201,MATCH($A211&amp;"-8",Matches!$J$2:$J$201,0))-INDEX(Matches!$H$2:$H$201,MATCH($A211&amp;"-8",Matches!$J$2:$J$201,0)),3,2))))),""))</f>
        <v/>
      </c>
      <c r="AF211" s="12" t="str">
        <f aca="false">IF(OR($B211="",T211="",U211=""),"",IFERROR(IF(OR(INDEX(Matches!$I$2:$I$201,MATCH($A211&amp;"-9",Matches!$J$2:$J$201,0))="Void",INDEX(Matches!$G$2:$G$201,MATCH($A211&amp;"-9",Matches!$J$2:$J$201,0))="",INDEX(Matches!$H$2:$H$201,MATCH($A211&amp;"-9",Matches!$J$2:$J$201,0))=""),"",IF(AND($C211&lt;&gt;"",INDEX(Matches!$F$2:$F$201,MATCH($A211&amp;"-9",Matches!$J$2:$J$201,0))&lt;&gt;"",$C211&gt;=INDEX(Matches!$F$2:$F$201,MATCH($A211&amp;"-9",Matches!$J$2:$J$201,0))),"",IF(AND(T211=INDEX(Matches!$G$2:$G$201,MATCH($A211&amp;"-9",Matches!$J$2:$J$201,0)),U211=INDEX(Matches!$H$2:$H$201,MATCH($A211&amp;"-9",Matches!$J$2:$J$201,0))),5,IF(SIGN(T211-U211)&lt;&gt;SIGN(INDEX(Matches!$G$2:$G$201,MATCH($A211&amp;"-9",Matches!$J$2:$J$201,0))-INDEX(Matches!$H$2:$H$201,MATCH($A211&amp;"-9",Matches!$J$2:$J$201,0))),0,IF(T211-U211=INDEX(Matches!$G$2:$G$201,MATCH($A211&amp;"-9",Matches!$J$2:$J$201,0))-INDEX(Matches!$H$2:$H$201,MATCH($A211&amp;"-9",Matches!$J$2:$J$201,0)),3,2))))),""))</f>
        <v/>
      </c>
      <c r="AG211" s="12" t="str">
        <f aca="false">IF(OR($B211="",V211="",W211=""),"",IFERROR(IF(OR(INDEX(Matches!$I$2:$I$201,MATCH($A211&amp;"-10",Matches!$J$2:$J$201,0))="Void",INDEX(Matches!$G$2:$G$201,MATCH($A211&amp;"-10",Matches!$J$2:$J$201,0))="",INDEX(Matches!$H$2:$H$201,MATCH($A211&amp;"-10",Matches!$J$2:$J$201,0))=""),"",IF(AND($C211&lt;&gt;"",INDEX(Matches!$F$2:$F$201,MATCH($A211&amp;"-10",Matches!$J$2:$J$201,0))&lt;&gt;"",$C211&gt;=INDEX(Matches!$F$2:$F$201,MATCH($A211&amp;"-10",Matches!$J$2:$J$201,0))),"",IF(AND(V211=INDEX(Matches!$G$2:$G$201,MATCH($A211&amp;"-10",Matches!$J$2:$J$201,0)),W211=INDEX(Matches!$H$2:$H$201,MATCH($A211&amp;"-10",Matches!$J$2:$J$201,0))),5,IF(SIGN(V211-W211)&lt;&gt;SIGN(INDEX(Matches!$G$2:$G$201,MATCH($A211&amp;"-10",Matches!$J$2:$J$201,0))-INDEX(Matches!$H$2:$H$201,MATCH($A211&amp;"-10",Matches!$J$2:$J$201,0))),0,IF(V211-W211=INDEX(Matches!$G$2:$G$201,MATCH($A211&amp;"-10",Matches!$J$2:$J$201,0))-INDEX(Matches!$H$2:$H$201,MATCH($A211&amp;"-10",Matches!$J$2:$J$201,0)),3,2))))),""))</f>
        <v/>
      </c>
      <c r="AH211" s="13" t="str">
        <f aca="false">IF($B211="","",SUM(X211:AG211))</f>
        <v/>
      </c>
      <c r="AI211" s="12" t="str">
        <f aca="false">IF($B211="","",COUNTIF(X211:AG211,5))</f>
        <v/>
      </c>
      <c r="AJ211" s="12" t="str">
        <f aca="false">IF($B211="","",COUNTIF(X211:AG211,"&gt;=2"))</f>
        <v/>
      </c>
      <c r="AK211" s="12" t="str">
        <f aca="false">IF($B211="","",COUNT(X211:AG211))</f>
        <v/>
      </c>
    </row>
    <row r="212" customFormat="false" ht="15" hidden="false" customHeight="false" outlineLevel="0" collapsed="false">
      <c r="A212" s="7"/>
      <c r="B212" s="7"/>
      <c r="C212" s="11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12" t="str">
        <f aca="false">IF(OR($B212="",D212="",E212=""),"",IFERROR(IF(OR(INDEX(Matches!$I$2:$I$201,MATCH($A212&amp;"-1",Matches!$J$2:$J$201,0))="Void",INDEX(Matches!$G$2:$G$201,MATCH($A212&amp;"-1",Matches!$J$2:$J$201,0))="",INDEX(Matches!$H$2:$H$201,MATCH($A212&amp;"-1",Matches!$J$2:$J$201,0))=""),"",IF(AND($C212&lt;&gt;"",INDEX(Matches!$F$2:$F$201,MATCH($A212&amp;"-1",Matches!$J$2:$J$201,0))&lt;&gt;"",$C212&gt;=INDEX(Matches!$F$2:$F$201,MATCH($A212&amp;"-1",Matches!$J$2:$J$201,0))),"",IF(AND(D212=INDEX(Matches!$G$2:$G$201,MATCH($A212&amp;"-1",Matches!$J$2:$J$201,0)),E212=INDEX(Matches!$H$2:$H$201,MATCH($A212&amp;"-1",Matches!$J$2:$J$201,0))),5,IF(SIGN(D212-E212)&lt;&gt;SIGN(INDEX(Matches!$G$2:$G$201,MATCH($A212&amp;"-1",Matches!$J$2:$J$201,0))-INDEX(Matches!$H$2:$H$201,MATCH($A212&amp;"-1",Matches!$J$2:$J$201,0))),0,IF(D212-E212=INDEX(Matches!$G$2:$G$201,MATCH($A212&amp;"-1",Matches!$J$2:$J$201,0))-INDEX(Matches!$H$2:$H$201,MATCH($A212&amp;"-1",Matches!$J$2:$J$201,0)),3,2))))),""))</f>
        <v/>
      </c>
      <c r="Y212" s="12" t="str">
        <f aca="false">IF(OR($B212="",F212="",G212=""),"",IFERROR(IF(OR(INDEX(Matches!$I$2:$I$201,MATCH($A212&amp;"-2",Matches!$J$2:$J$201,0))="Void",INDEX(Matches!$G$2:$G$201,MATCH($A212&amp;"-2",Matches!$J$2:$J$201,0))="",INDEX(Matches!$H$2:$H$201,MATCH($A212&amp;"-2",Matches!$J$2:$J$201,0))=""),"",IF(AND($C212&lt;&gt;"",INDEX(Matches!$F$2:$F$201,MATCH($A212&amp;"-2",Matches!$J$2:$J$201,0))&lt;&gt;"",$C212&gt;=INDEX(Matches!$F$2:$F$201,MATCH($A212&amp;"-2",Matches!$J$2:$J$201,0))),"",IF(AND(F212=INDEX(Matches!$G$2:$G$201,MATCH($A212&amp;"-2",Matches!$J$2:$J$201,0)),G212=INDEX(Matches!$H$2:$H$201,MATCH($A212&amp;"-2",Matches!$J$2:$J$201,0))),5,IF(SIGN(F212-G212)&lt;&gt;SIGN(INDEX(Matches!$G$2:$G$201,MATCH($A212&amp;"-2",Matches!$J$2:$J$201,0))-INDEX(Matches!$H$2:$H$201,MATCH($A212&amp;"-2",Matches!$J$2:$J$201,0))),0,IF(F212-G212=INDEX(Matches!$G$2:$G$201,MATCH($A212&amp;"-2",Matches!$J$2:$J$201,0))-INDEX(Matches!$H$2:$H$201,MATCH($A212&amp;"-2",Matches!$J$2:$J$201,0)),3,2))))),""))</f>
        <v/>
      </c>
      <c r="Z212" s="12" t="str">
        <f aca="false">IF(OR($B212="",H212="",I212=""),"",IFERROR(IF(OR(INDEX(Matches!$I$2:$I$201,MATCH($A212&amp;"-3",Matches!$J$2:$J$201,0))="Void",INDEX(Matches!$G$2:$G$201,MATCH($A212&amp;"-3",Matches!$J$2:$J$201,0))="",INDEX(Matches!$H$2:$H$201,MATCH($A212&amp;"-3",Matches!$J$2:$J$201,0))=""),"",IF(AND($C212&lt;&gt;"",INDEX(Matches!$F$2:$F$201,MATCH($A212&amp;"-3",Matches!$J$2:$J$201,0))&lt;&gt;"",$C212&gt;=INDEX(Matches!$F$2:$F$201,MATCH($A212&amp;"-3",Matches!$J$2:$J$201,0))),"",IF(AND(H212=INDEX(Matches!$G$2:$G$201,MATCH($A212&amp;"-3",Matches!$J$2:$J$201,0)),I212=INDEX(Matches!$H$2:$H$201,MATCH($A212&amp;"-3",Matches!$J$2:$J$201,0))),5,IF(SIGN(H212-I212)&lt;&gt;SIGN(INDEX(Matches!$G$2:$G$201,MATCH($A212&amp;"-3",Matches!$J$2:$J$201,0))-INDEX(Matches!$H$2:$H$201,MATCH($A212&amp;"-3",Matches!$J$2:$J$201,0))),0,IF(H212-I212=INDEX(Matches!$G$2:$G$201,MATCH($A212&amp;"-3",Matches!$J$2:$J$201,0))-INDEX(Matches!$H$2:$H$201,MATCH($A212&amp;"-3",Matches!$J$2:$J$201,0)),3,2))))),""))</f>
        <v/>
      </c>
      <c r="AA212" s="12" t="str">
        <f aca="false">IF(OR($B212="",J212="",K212=""),"",IFERROR(IF(OR(INDEX(Matches!$I$2:$I$201,MATCH($A212&amp;"-4",Matches!$J$2:$J$201,0))="Void",INDEX(Matches!$G$2:$G$201,MATCH($A212&amp;"-4",Matches!$J$2:$J$201,0))="",INDEX(Matches!$H$2:$H$201,MATCH($A212&amp;"-4",Matches!$J$2:$J$201,0))=""),"",IF(AND($C212&lt;&gt;"",INDEX(Matches!$F$2:$F$201,MATCH($A212&amp;"-4",Matches!$J$2:$J$201,0))&lt;&gt;"",$C212&gt;=INDEX(Matches!$F$2:$F$201,MATCH($A212&amp;"-4",Matches!$J$2:$J$201,0))),"",IF(AND(J212=INDEX(Matches!$G$2:$G$201,MATCH($A212&amp;"-4",Matches!$J$2:$J$201,0)),K212=INDEX(Matches!$H$2:$H$201,MATCH($A212&amp;"-4",Matches!$J$2:$J$201,0))),5,IF(SIGN(J212-K212)&lt;&gt;SIGN(INDEX(Matches!$G$2:$G$201,MATCH($A212&amp;"-4",Matches!$J$2:$J$201,0))-INDEX(Matches!$H$2:$H$201,MATCH($A212&amp;"-4",Matches!$J$2:$J$201,0))),0,IF(J212-K212=INDEX(Matches!$G$2:$G$201,MATCH($A212&amp;"-4",Matches!$J$2:$J$201,0))-INDEX(Matches!$H$2:$H$201,MATCH($A212&amp;"-4",Matches!$J$2:$J$201,0)),3,2))))),""))</f>
        <v/>
      </c>
      <c r="AB212" s="12" t="str">
        <f aca="false">IF(OR($B212="",L212="",M212=""),"",IFERROR(IF(OR(INDEX(Matches!$I$2:$I$201,MATCH($A212&amp;"-5",Matches!$J$2:$J$201,0))="Void",INDEX(Matches!$G$2:$G$201,MATCH($A212&amp;"-5",Matches!$J$2:$J$201,0))="",INDEX(Matches!$H$2:$H$201,MATCH($A212&amp;"-5",Matches!$J$2:$J$201,0))=""),"",IF(AND($C212&lt;&gt;"",INDEX(Matches!$F$2:$F$201,MATCH($A212&amp;"-5",Matches!$J$2:$J$201,0))&lt;&gt;"",$C212&gt;=INDEX(Matches!$F$2:$F$201,MATCH($A212&amp;"-5",Matches!$J$2:$J$201,0))),"",IF(AND(L212=INDEX(Matches!$G$2:$G$201,MATCH($A212&amp;"-5",Matches!$J$2:$J$201,0)),M212=INDEX(Matches!$H$2:$H$201,MATCH($A212&amp;"-5",Matches!$J$2:$J$201,0))),5,IF(SIGN(L212-M212)&lt;&gt;SIGN(INDEX(Matches!$G$2:$G$201,MATCH($A212&amp;"-5",Matches!$J$2:$J$201,0))-INDEX(Matches!$H$2:$H$201,MATCH($A212&amp;"-5",Matches!$J$2:$J$201,0))),0,IF(L212-M212=INDEX(Matches!$G$2:$G$201,MATCH($A212&amp;"-5",Matches!$J$2:$J$201,0))-INDEX(Matches!$H$2:$H$201,MATCH($A212&amp;"-5",Matches!$J$2:$J$201,0)),3,2))))),""))</f>
        <v/>
      </c>
      <c r="AC212" s="12" t="str">
        <f aca="false">IF(OR($B212="",N212="",O212=""),"",IFERROR(IF(OR(INDEX(Matches!$I$2:$I$201,MATCH($A212&amp;"-6",Matches!$J$2:$J$201,0))="Void",INDEX(Matches!$G$2:$G$201,MATCH($A212&amp;"-6",Matches!$J$2:$J$201,0))="",INDEX(Matches!$H$2:$H$201,MATCH($A212&amp;"-6",Matches!$J$2:$J$201,0))=""),"",IF(AND($C212&lt;&gt;"",INDEX(Matches!$F$2:$F$201,MATCH($A212&amp;"-6",Matches!$J$2:$J$201,0))&lt;&gt;"",$C212&gt;=INDEX(Matches!$F$2:$F$201,MATCH($A212&amp;"-6",Matches!$J$2:$J$201,0))),"",IF(AND(N212=INDEX(Matches!$G$2:$G$201,MATCH($A212&amp;"-6",Matches!$J$2:$J$201,0)),O212=INDEX(Matches!$H$2:$H$201,MATCH($A212&amp;"-6",Matches!$J$2:$J$201,0))),5,IF(SIGN(N212-O212)&lt;&gt;SIGN(INDEX(Matches!$G$2:$G$201,MATCH($A212&amp;"-6",Matches!$J$2:$J$201,0))-INDEX(Matches!$H$2:$H$201,MATCH($A212&amp;"-6",Matches!$J$2:$J$201,0))),0,IF(N212-O212=INDEX(Matches!$G$2:$G$201,MATCH($A212&amp;"-6",Matches!$J$2:$J$201,0))-INDEX(Matches!$H$2:$H$201,MATCH($A212&amp;"-6",Matches!$J$2:$J$201,0)),3,2))))),""))</f>
        <v/>
      </c>
      <c r="AD212" s="12" t="str">
        <f aca="false">IF(OR($B212="",P212="",Q212=""),"",IFERROR(IF(OR(INDEX(Matches!$I$2:$I$201,MATCH($A212&amp;"-7",Matches!$J$2:$J$201,0))="Void",INDEX(Matches!$G$2:$G$201,MATCH($A212&amp;"-7",Matches!$J$2:$J$201,0))="",INDEX(Matches!$H$2:$H$201,MATCH($A212&amp;"-7",Matches!$J$2:$J$201,0))=""),"",IF(AND($C212&lt;&gt;"",INDEX(Matches!$F$2:$F$201,MATCH($A212&amp;"-7",Matches!$J$2:$J$201,0))&lt;&gt;"",$C212&gt;=INDEX(Matches!$F$2:$F$201,MATCH($A212&amp;"-7",Matches!$J$2:$J$201,0))),"",IF(AND(P212=INDEX(Matches!$G$2:$G$201,MATCH($A212&amp;"-7",Matches!$J$2:$J$201,0)),Q212=INDEX(Matches!$H$2:$H$201,MATCH($A212&amp;"-7",Matches!$J$2:$J$201,0))),5,IF(SIGN(P212-Q212)&lt;&gt;SIGN(INDEX(Matches!$G$2:$G$201,MATCH($A212&amp;"-7",Matches!$J$2:$J$201,0))-INDEX(Matches!$H$2:$H$201,MATCH($A212&amp;"-7",Matches!$J$2:$J$201,0))),0,IF(P212-Q212=INDEX(Matches!$G$2:$G$201,MATCH($A212&amp;"-7",Matches!$J$2:$J$201,0))-INDEX(Matches!$H$2:$H$201,MATCH($A212&amp;"-7",Matches!$J$2:$J$201,0)),3,2))))),""))</f>
        <v/>
      </c>
      <c r="AE212" s="12" t="str">
        <f aca="false">IF(OR($B212="",R212="",S212=""),"",IFERROR(IF(OR(INDEX(Matches!$I$2:$I$201,MATCH($A212&amp;"-8",Matches!$J$2:$J$201,0))="Void",INDEX(Matches!$G$2:$G$201,MATCH($A212&amp;"-8",Matches!$J$2:$J$201,0))="",INDEX(Matches!$H$2:$H$201,MATCH($A212&amp;"-8",Matches!$J$2:$J$201,0))=""),"",IF(AND($C212&lt;&gt;"",INDEX(Matches!$F$2:$F$201,MATCH($A212&amp;"-8",Matches!$J$2:$J$201,0))&lt;&gt;"",$C212&gt;=INDEX(Matches!$F$2:$F$201,MATCH($A212&amp;"-8",Matches!$J$2:$J$201,0))),"",IF(AND(R212=INDEX(Matches!$G$2:$G$201,MATCH($A212&amp;"-8",Matches!$J$2:$J$201,0)),S212=INDEX(Matches!$H$2:$H$201,MATCH($A212&amp;"-8",Matches!$J$2:$J$201,0))),5,IF(SIGN(R212-S212)&lt;&gt;SIGN(INDEX(Matches!$G$2:$G$201,MATCH($A212&amp;"-8",Matches!$J$2:$J$201,0))-INDEX(Matches!$H$2:$H$201,MATCH($A212&amp;"-8",Matches!$J$2:$J$201,0))),0,IF(R212-S212=INDEX(Matches!$G$2:$G$201,MATCH($A212&amp;"-8",Matches!$J$2:$J$201,0))-INDEX(Matches!$H$2:$H$201,MATCH($A212&amp;"-8",Matches!$J$2:$J$201,0)),3,2))))),""))</f>
        <v/>
      </c>
      <c r="AF212" s="12" t="str">
        <f aca="false">IF(OR($B212="",T212="",U212=""),"",IFERROR(IF(OR(INDEX(Matches!$I$2:$I$201,MATCH($A212&amp;"-9",Matches!$J$2:$J$201,0))="Void",INDEX(Matches!$G$2:$G$201,MATCH($A212&amp;"-9",Matches!$J$2:$J$201,0))="",INDEX(Matches!$H$2:$H$201,MATCH($A212&amp;"-9",Matches!$J$2:$J$201,0))=""),"",IF(AND($C212&lt;&gt;"",INDEX(Matches!$F$2:$F$201,MATCH($A212&amp;"-9",Matches!$J$2:$J$201,0))&lt;&gt;"",$C212&gt;=INDEX(Matches!$F$2:$F$201,MATCH($A212&amp;"-9",Matches!$J$2:$J$201,0))),"",IF(AND(T212=INDEX(Matches!$G$2:$G$201,MATCH($A212&amp;"-9",Matches!$J$2:$J$201,0)),U212=INDEX(Matches!$H$2:$H$201,MATCH($A212&amp;"-9",Matches!$J$2:$J$201,0))),5,IF(SIGN(T212-U212)&lt;&gt;SIGN(INDEX(Matches!$G$2:$G$201,MATCH($A212&amp;"-9",Matches!$J$2:$J$201,0))-INDEX(Matches!$H$2:$H$201,MATCH($A212&amp;"-9",Matches!$J$2:$J$201,0))),0,IF(T212-U212=INDEX(Matches!$G$2:$G$201,MATCH($A212&amp;"-9",Matches!$J$2:$J$201,0))-INDEX(Matches!$H$2:$H$201,MATCH($A212&amp;"-9",Matches!$J$2:$J$201,0)),3,2))))),""))</f>
        <v/>
      </c>
      <c r="AG212" s="12" t="str">
        <f aca="false">IF(OR($B212="",V212="",W212=""),"",IFERROR(IF(OR(INDEX(Matches!$I$2:$I$201,MATCH($A212&amp;"-10",Matches!$J$2:$J$201,0))="Void",INDEX(Matches!$G$2:$G$201,MATCH($A212&amp;"-10",Matches!$J$2:$J$201,0))="",INDEX(Matches!$H$2:$H$201,MATCH($A212&amp;"-10",Matches!$J$2:$J$201,0))=""),"",IF(AND($C212&lt;&gt;"",INDEX(Matches!$F$2:$F$201,MATCH($A212&amp;"-10",Matches!$J$2:$J$201,0))&lt;&gt;"",$C212&gt;=INDEX(Matches!$F$2:$F$201,MATCH($A212&amp;"-10",Matches!$J$2:$J$201,0))),"",IF(AND(V212=INDEX(Matches!$G$2:$G$201,MATCH($A212&amp;"-10",Matches!$J$2:$J$201,0)),W212=INDEX(Matches!$H$2:$H$201,MATCH($A212&amp;"-10",Matches!$J$2:$J$201,0))),5,IF(SIGN(V212-W212)&lt;&gt;SIGN(INDEX(Matches!$G$2:$G$201,MATCH($A212&amp;"-10",Matches!$J$2:$J$201,0))-INDEX(Matches!$H$2:$H$201,MATCH($A212&amp;"-10",Matches!$J$2:$J$201,0))),0,IF(V212-W212=INDEX(Matches!$G$2:$G$201,MATCH($A212&amp;"-10",Matches!$J$2:$J$201,0))-INDEX(Matches!$H$2:$H$201,MATCH($A212&amp;"-10",Matches!$J$2:$J$201,0)),3,2))))),""))</f>
        <v/>
      </c>
      <c r="AH212" s="13" t="str">
        <f aca="false">IF($B212="","",SUM(X212:AG212))</f>
        <v/>
      </c>
      <c r="AI212" s="12" t="str">
        <f aca="false">IF($B212="","",COUNTIF(X212:AG212,5))</f>
        <v/>
      </c>
      <c r="AJ212" s="12" t="str">
        <f aca="false">IF($B212="","",COUNTIF(X212:AG212,"&gt;=2"))</f>
        <v/>
      </c>
      <c r="AK212" s="12" t="str">
        <f aca="false">IF($B212="","",COUNT(X212:AG212))</f>
        <v/>
      </c>
    </row>
    <row r="213" customFormat="false" ht="15" hidden="false" customHeight="false" outlineLevel="0" collapsed="false">
      <c r="A213" s="7"/>
      <c r="B213" s="7"/>
      <c r="C213" s="11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12" t="str">
        <f aca="false">IF(OR($B213="",D213="",E213=""),"",IFERROR(IF(OR(INDEX(Matches!$I$2:$I$201,MATCH($A213&amp;"-1",Matches!$J$2:$J$201,0))="Void",INDEX(Matches!$G$2:$G$201,MATCH($A213&amp;"-1",Matches!$J$2:$J$201,0))="",INDEX(Matches!$H$2:$H$201,MATCH($A213&amp;"-1",Matches!$J$2:$J$201,0))=""),"",IF(AND($C213&lt;&gt;"",INDEX(Matches!$F$2:$F$201,MATCH($A213&amp;"-1",Matches!$J$2:$J$201,0))&lt;&gt;"",$C213&gt;=INDEX(Matches!$F$2:$F$201,MATCH($A213&amp;"-1",Matches!$J$2:$J$201,0))),"",IF(AND(D213=INDEX(Matches!$G$2:$G$201,MATCH($A213&amp;"-1",Matches!$J$2:$J$201,0)),E213=INDEX(Matches!$H$2:$H$201,MATCH($A213&amp;"-1",Matches!$J$2:$J$201,0))),5,IF(SIGN(D213-E213)&lt;&gt;SIGN(INDEX(Matches!$G$2:$G$201,MATCH($A213&amp;"-1",Matches!$J$2:$J$201,0))-INDEX(Matches!$H$2:$H$201,MATCH($A213&amp;"-1",Matches!$J$2:$J$201,0))),0,IF(D213-E213=INDEX(Matches!$G$2:$G$201,MATCH($A213&amp;"-1",Matches!$J$2:$J$201,0))-INDEX(Matches!$H$2:$H$201,MATCH($A213&amp;"-1",Matches!$J$2:$J$201,0)),3,2))))),""))</f>
        <v/>
      </c>
      <c r="Y213" s="12" t="str">
        <f aca="false">IF(OR($B213="",F213="",G213=""),"",IFERROR(IF(OR(INDEX(Matches!$I$2:$I$201,MATCH($A213&amp;"-2",Matches!$J$2:$J$201,0))="Void",INDEX(Matches!$G$2:$G$201,MATCH($A213&amp;"-2",Matches!$J$2:$J$201,0))="",INDEX(Matches!$H$2:$H$201,MATCH($A213&amp;"-2",Matches!$J$2:$J$201,0))=""),"",IF(AND($C213&lt;&gt;"",INDEX(Matches!$F$2:$F$201,MATCH($A213&amp;"-2",Matches!$J$2:$J$201,0))&lt;&gt;"",$C213&gt;=INDEX(Matches!$F$2:$F$201,MATCH($A213&amp;"-2",Matches!$J$2:$J$201,0))),"",IF(AND(F213=INDEX(Matches!$G$2:$G$201,MATCH($A213&amp;"-2",Matches!$J$2:$J$201,0)),G213=INDEX(Matches!$H$2:$H$201,MATCH($A213&amp;"-2",Matches!$J$2:$J$201,0))),5,IF(SIGN(F213-G213)&lt;&gt;SIGN(INDEX(Matches!$G$2:$G$201,MATCH($A213&amp;"-2",Matches!$J$2:$J$201,0))-INDEX(Matches!$H$2:$H$201,MATCH($A213&amp;"-2",Matches!$J$2:$J$201,0))),0,IF(F213-G213=INDEX(Matches!$G$2:$G$201,MATCH($A213&amp;"-2",Matches!$J$2:$J$201,0))-INDEX(Matches!$H$2:$H$201,MATCH($A213&amp;"-2",Matches!$J$2:$J$201,0)),3,2))))),""))</f>
        <v/>
      </c>
      <c r="Z213" s="12" t="str">
        <f aca="false">IF(OR($B213="",H213="",I213=""),"",IFERROR(IF(OR(INDEX(Matches!$I$2:$I$201,MATCH($A213&amp;"-3",Matches!$J$2:$J$201,0))="Void",INDEX(Matches!$G$2:$G$201,MATCH($A213&amp;"-3",Matches!$J$2:$J$201,0))="",INDEX(Matches!$H$2:$H$201,MATCH($A213&amp;"-3",Matches!$J$2:$J$201,0))=""),"",IF(AND($C213&lt;&gt;"",INDEX(Matches!$F$2:$F$201,MATCH($A213&amp;"-3",Matches!$J$2:$J$201,0))&lt;&gt;"",$C213&gt;=INDEX(Matches!$F$2:$F$201,MATCH($A213&amp;"-3",Matches!$J$2:$J$201,0))),"",IF(AND(H213=INDEX(Matches!$G$2:$G$201,MATCH($A213&amp;"-3",Matches!$J$2:$J$201,0)),I213=INDEX(Matches!$H$2:$H$201,MATCH($A213&amp;"-3",Matches!$J$2:$J$201,0))),5,IF(SIGN(H213-I213)&lt;&gt;SIGN(INDEX(Matches!$G$2:$G$201,MATCH($A213&amp;"-3",Matches!$J$2:$J$201,0))-INDEX(Matches!$H$2:$H$201,MATCH($A213&amp;"-3",Matches!$J$2:$J$201,0))),0,IF(H213-I213=INDEX(Matches!$G$2:$G$201,MATCH($A213&amp;"-3",Matches!$J$2:$J$201,0))-INDEX(Matches!$H$2:$H$201,MATCH($A213&amp;"-3",Matches!$J$2:$J$201,0)),3,2))))),""))</f>
        <v/>
      </c>
      <c r="AA213" s="12" t="str">
        <f aca="false">IF(OR($B213="",J213="",K213=""),"",IFERROR(IF(OR(INDEX(Matches!$I$2:$I$201,MATCH($A213&amp;"-4",Matches!$J$2:$J$201,0))="Void",INDEX(Matches!$G$2:$G$201,MATCH($A213&amp;"-4",Matches!$J$2:$J$201,0))="",INDEX(Matches!$H$2:$H$201,MATCH($A213&amp;"-4",Matches!$J$2:$J$201,0))=""),"",IF(AND($C213&lt;&gt;"",INDEX(Matches!$F$2:$F$201,MATCH($A213&amp;"-4",Matches!$J$2:$J$201,0))&lt;&gt;"",$C213&gt;=INDEX(Matches!$F$2:$F$201,MATCH($A213&amp;"-4",Matches!$J$2:$J$201,0))),"",IF(AND(J213=INDEX(Matches!$G$2:$G$201,MATCH($A213&amp;"-4",Matches!$J$2:$J$201,0)),K213=INDEX(Matches!$H$2:$H$201,MATCH($A213&amp;"-4",Matches!$J$2:$J$201,0))),5,IF(SIGN(J213-K213)&lt;&gt;SIGN(INDEX(Matches!$G$2:$G$201,MATCH($A213&amp;"-4",Matches!$J$2:$J$201,0))-INDEX(Matches!$H$2:$H$201,MATCH($A213&amp;"-4",Matches!$J$2:$J$201,0))),0,IF(J213-K213=INDEX(Matches!$G$2:$G$201,MATCH($A213&amp;"-4",Matches!$J$2:$J$201,0))-INDEX(Matches!$H$2:$H$201,MATCH($A213&amp;"-4",Matches!$J$2:$J$201,0)),3,2))))),""))</f>
        <v/>
      </c>
      <c r="AB213" s="12" t="str">
        <f aca="false">IF(OR($B213="",L213="",M213=""),"",IFERROR(IF(OR(INDEX(Matches!$I$2:$I$201,MATCH($A213&amp;"-5",Matches!$J$2:$J$201,0))="Void",INDEX(Matches!$G$2:$G$201,MATCH($A213&amp;"-5",Matches!$J$2:$J$201,0))="",INDEX(Matches!$H$2:$H$201,MATCH($A213&amp;"-5",Matches!$J$2:$J$201,0))=""),"",IF(AND($C213&lt;&gt;"",INDEX(Matches!$F$2:$F$201,MATCH($A213&amp;"-5",Matches!$J$2:$J$201,0))&lt;&gt;"",$C213&gt;=INDEX(Matches!$F$2:$F$201,MATCH($A213&amp;"-5",Matches!$J$2:$J$201,0))),"",IF(AND(L213=INDEX(Matches!$G$2:$G$201,MATCH($A213&amp;"-5",Matches!$J$2:$J$201,0)),M213=INDEX(Matches!$H$2:$H$201,MATCH($A213&amp;"-5",Matches!$J$2:$J$201,0))),5,IF(SIGN(L213-M213)&lt;&gt;SIGN(INDEX(Matches!$G$2:$G$201,MATCH($A213&amp;"-5",Matches!$J$2:$J$201,0))-INDEX(Matches!$H$2:$H$201,MATCH($A213&amp;"-5",Matches!$J$2:$J$201,0))),0,IF(L213-M213=INDEX(Matches!$G$2:$G$201,MATCH($A213&amp;"-5",Matches!$J$2:$J$201,0))-INDEX(Matches!$H$2:$H$201,MATCH($A213&amp;"-5",Matches!$J$2:$J$201,0)),3,2))))),""))</f>
        <v/>
      </c>
      <c r="AC213" s="12" t="str">
        <f aca="false">IF(OR($B213="",N213="",O213=""),"",IFERROR(IF(OR(INDEX(Matches!$I$2:$I$201,MATCH($A213&amp;"-6",Matches!$J$2:$J$201,0))="Void",INDEX(Matches!$G$2:$G$201,MATCH($A213&amp;"-6",Matches!$J$2:$J$201,0))="",INDEX(Matches!$H$2:$H$201,MATCH($A213&amp;"-6",Matches!$J$2:$J$201,0))=""),"",IF(AND($C213&lt;&gt;"",INDEX(Matches!$F$2:$F$201,MATCH($A213&amp;"-6",Matches!$J$2:$J$201,0))&lt;&gt;"",$C213&gt;=INDEX(Matches!$F$2:$F$201,MATCH($A213&amp;"-6",Matches!$J$2:$J$201,0))),"",IF(AND(N213=INDEX(Matches!$G$2:$G$201,MATCH($A213&amp;"-6",Matches!$J$2:$J$201,0)),O213=INDEX(Matches!$H$2:$H$201,MATCH($A213&amp;"-6",Matches!$J$2:$J$201,0))),5,IF(SIGN(N213-O213)&lt;&gt;SIGN(INDEX(Matches!$G$2:$G$201,MATCH($A213&amp;"-6",Matches!$J$2:$J$201,0))-INDEX(Matches!$H$2:$H$201,MATCH($A213&amp;"-6",Matches!$J$2:$J$201,0))),0,IF(N213-O213=INDEX(Matches!$G$2:$G$201,MATCH($A213&amp;"-6",Matches!$J$2:$J$201,0))-INDEX(Matches!$H$2:$H$201,MATCH($A213&amp;"-6",Matches!$J$2:$J$201,0)),3,2))))),""))</f>
        <v/>
      </c>
      <c r="AD213" s="12" t="str">
        <f aca="false">IF(OR($B213="",P213="",Q213=""),"",IFERROR(IF(OR(INDEX(Matches!$I$2:$I$201,MATCH($A213&amp;"-7",Matches!$J$2:$J$201,0))="Void",INDEX(Matches!$G$2:$G$201,MATCH($A213&amp;"-7",Matches!$J$2:$J$201,0))="",INDEX(Matches!$H$2:$H$201,MATCH($A213&amp;"-7",Matches!$J$2:$J$201,0))=""),"",IF(AND($C213&lt;&gt;"",INDEX(Matches!$F$2:$F$201,MATCH($A213&amp;"-7",Matches!$J$2:$J$201,0))&lt;&gt;"",$C213&gt;=INDEX(Matches!$F$2:$F$201,MATCH($A213&amp;"-7",Matches!$J$2:$J$201,0))),"",IF(AND(P213=INDEX(Matches!$G$2:$G$201,MATCH($A213&amp;"-7",Matches!$J$2:$J$201,0)),Q213=INDEX(Matches!$H$2:$H$201,MATCH($A213&amp;"-7",Matches!$J$2:$J$201,0))),5,IF(SIGN(P213-Q213)&lt;&gt;SIGN(INDEX(Matches!$G$2:$G$201,MATCH($A213&amp;"-7",Matches!$J$2:$J$201,0))-INDEX(Matches!$H$2:$H$201,MATCH($A213&amp;"-7",Matches!$J$2:$J$201,0))),0,IF(P213-Q213=INDEX(Matches!$G$2:$G$201,MATCH($A213&amp;"-7",Matches!$J$2:$J$201,0))-INDEX(Matches!$H$2:$H$201,MATCH($A213&amp;"-7",Matches!$J$2:$J$201,0)),3,2))))),""))</f>
        <v/>
      </c>
      <c r="AE213" s="12" t="str">
        <f aca="false">IF(OR($B213="",R213="",S213=""),"",IFERROR(IF(OR(INDEX(Matches!$I$2:$I$201,MATCH($A213&amp;"-8",Matches!$J$2:$J$201,0))="Void",INDEX(Matches!$G$2:$G$201,MATCH($A213&amp;"-8",Matches!$J$2:$J$201,0))="",INDEX(Matches!$H$2:$H$201,MATCH($A213&amp;"-8",Matches!$J$2:$J$201,0))=""),"",IF(AND($C213&lt;&gt;"",INDEX(Matches!$F$2:$F$201,MATCH($A213&amp;"-8",Matches!$J$2:$J$201,0))&lt;&gt;"",$C213&gt;=INDEX(Matches!$F$2:$F$201,MATCH($A213&amp;"-8",Matches!$J$2:$J$201,0))),"",IF(AND(R213=INDEX(Matches!$G$2:$G$201,MATCH($A213&amp;"-8",Matches!$J$2:$J$201,0)),S213=INDEX(Matches!$H$2:$H$201,MATCH($A213&amp;"-8",Matches!$J$2:$J$201,0))),5,IF(SIGN(R213-S213)&lt;&gt;SIGN(INDEX(Matches!$G$2:$G$201,MATCH($A213&amp;"-8",Matches!$J$2:$J$201,0))-INDEX(Matches!$H$2:$H$201,MATCH($A213&amp;"-8",Matches!$J$2:$J$201,0))),0,IF(R213-S213=INDEX(Matches!$G$2:$G$201,MATCH($A213&amp;"-8",Matches!$J$2:$J$201,0))-INDEX(Matches!$H$2:$H$201,MATCH($A213&amp;"-8",Matches!$J$2:$J$201,0)),3,2))))),""))</f>
        <v/>
      </c>
      <c r="AF213" s="12" t="str">
        <f aca="false">IF(OR($B213="",T213="",U213=""),"",IFERROR(IF(OR(INDEX(Matches!$I$2:$I$201,MATCH($A213&amp;"-9",Matches!$J$2:$J$201,0))="Void",INDEX(Matches!$G$2:$G$201,MATCH($A213&amp;"-9",Matches!$J$2:$J$201,0))="",INDEX(Matches!$H$2:$H$201,MATCH($A213&amp;"-9",Matches!$J$2:$J$201,0))=""),"",IF(AND($C213&lt;&gt;"",INDEX(Matches!$F$2:$F$201,MATCH($A213&amp;"-9",Matches!$J$2:$J$201,0))&lt;&gt;"",$C213&gt;=INDEX(Matches!$F$2:$F$201,MATCH($A213&amp;"-9",Matches!$J$2:$J$201,0))),"",IF(AND(T213=INDEX(Matches!$G$2:$G$201,MATCH($A213&amp;"-9",Matches!$J$2:$J$201,0)),U213=INDEX(Matches!$H$2:$H$201,MATCH($A213&amp;"-9",Matches!$J$2:$J$201,0))),5,IF(SIGN(T213-U213)&lt;&gt;SIGN(INDEX(Matches!$G$2:$G$201,MATCH($A213&amp;"-9",Matches!$J$2:$J$201,0))-INDEX(Matches!$H$2:$H$201,MATCH($A213&amp;"-9",Matches!$J$2:$J$201,0))),0,IF(T213-U213=INDEX(Matches!$G$2:$G$201,MATCH($A213&amp;"-9",Matches!$J$2:$J$201,0))-INDEX(Matches!$H$2:$H$201,MATCH($A213&amp;"-9",Matches!$J$2:$J$201,0)),3,2))))),""))</f>
        <v/>
      </c>
      <c r="AG213" s="12" t="str">
        <f aca="false">IF(OR($B213="",V213="",W213=""),"",IFERROR(IF(OR(INDEX(Matches!$I$2:$I$201,MATCH($A213&amp;"-10",Matches!$J$2:$J$201,0))="Void",INDEX(Matches!$G$2:$G$201,MATCH($A213&amp;"-10",Matches!$J$2:$J$201,0))="",INDEX(Matches!$H$2:$H$201,MATCH($A213&amp;"-10",Matches!$J$2:$J$201,0))=""),"",IF(AND($C213&lt;&gt;"",INDEX(Matches!$F$2:$F$201,MATCH($A213&amp;"-10",Matches!$J$2:$J$201,0))&lt;&gt;"",$C213&gt;=INDEX(Matches!$F$2:$F$201,MATCH($A213&amp;"-10",Matches!$J$2:$J$201,0))),"",IF(AND(V213=INDEX(Matches!$G$2:$G$201,MATCH($A213&amp;"-10",Matches!$J$2:$J$201,0)),W213=INDEX(Matches!$H$2:$H$201,MATCH($A213&amp;"-10",Matches!$J$2:$J$201,0))),5,IF(SIGN(V213-W213)&lt;&gt;SIGN(INDEX(Matches!$G$2:$G$201,MATCH($A213&amp;"-10",Matches!$J$2:$J$201,0))-INDEX(Matches!$H$2:$H$201,MATCH($A213&amp;"-10",Matches!$J$2:$J$201,0))),0,IF(V213-W213=INDEX(Matches!$G$2:$G$201,MATCH($A213&amp;"-10",Matches!$J$2:$J$201,0))-INDEX(Matches!$H$2:$H$201,MATCH($A213&amp;"-10",Matches!$J$2:$J$201,0)),3,2))))),""))</f>
        <v/>
      </c>
      <c r="AH213" s="13" t="str">
        <f aca="false">IF($B213="","",SUM(X213:AG213))</f>
        <v/>
      </c>
      <c r="AI213" s="12" t="str">
        <f aca="false">IF($B213="","",COUNTIF(X213:AG213,5))</f>
        <v/>
      </c>
      <c r="AJ213" s="12" t="str">
        <f aca="false">IF($B213="","",COUNTIF(X213:AG213,"&gt;=2"))</f>
        <v/>
      </c>
      <c r="AK213" s="12" t="str">
        <f aca="false">IF($B213="","",COUNT(X213:AG213))</f>
        <v/>
      </c>
    </row>
    <row r="214" customFormat="false" ht="15" hidden="false" customHeight="false" outlineLevel="0" collapsed="false">
      <c r="A214" s="7"/>
      <c r="B214" s="7"/>
      <c r="C214" s="11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12" t="str">
        <f aca="false">IF(OR($B214="",D214="",E214=""),"",IFERROR(IF(OR(INDEX(Matches!$I$2:$I$201,MATCH($A214&amp;"-1",Matches!$J$2:$J$201,0))="Void",INDEX(Matches!$G$2:$G$201,MATCH($A214&amp;"-1",Matches!$J$2:$J$201,0))="",INDEX(Matches!$H$2:$H$201,MATCH($A214&amp;"-1",Matches!$J$2:$J$201,0))=""),"",IF(AND($C214&lt;&gt;"",INDEX(Matches!$F$2:$F$201,MATCH($A214&amp;"-1",Matches!$J$2:$J$201,0))&lt;&gt;"",$C214&gt;=INDEX(Matches!$F$2:$F$201,MATCH($A214&amp;"-1",Matches!$J$2:$J$201,0))),"",IF(AND(D214=INDEX(Matches!$G$2:$G$201,MATCH($A214&amp;"-1",Matches!$J$2:$J$201,0)),E214=INDEX(Matches!$H$2:$H$201,MATCH($A214&amp;"-1",Matches!$J$2:$J$201,0))),5,IF(SIGN(D214-E214)&lt;&gt;SIGN(INDEX(Matches!$G$2:$G$201,MATCH($A214&amp;"-1",Matches!$J$2:$J$201,0))-INDEX(Matches!$H$2:$H$201,MATCH($A214&amp;"-1",Matches!$J$2:$J$201,0))),0,IF(D214-E214=INDEX(Matches!$G$2:$G$201,MATCH($A214&amp;"-1",Matches!$J$2:$J$201,0))-INDEX(Matches!$H$2:$H$201,MATCH($A214&amp;"-1",Matches!$J$2:$J$201,0)),3,2))))),""))</f>
        <v/>
      </c>
      <c r="Y214" s="12" t="str">
        <f aca="false">IF(OR($B214="",F214="",G214=""),"",IFERROR(IF(OR(INDEX(Matches!$I$2:$I$201,MATCH($A214&amp;"-2",Matches!$J$2:$J$201,0))="Void",INDEX(Matches!$G$2:$G$201,MATCH($A214&amp;"-2",Matches!$J$2:$J$201,0))="",INDEX(Matches!$H$2:$H$201,MATCH($A214&amp;"-2",Matches!$J$2:$J$201,0))=""),"",IF(AND($C214&lt;&gt;"",INDEX(Matches!$F$2:$F$201,MATCH($A214&amp;"-2",Matches!$J$2:$J$201,0))&lt;&gt;"",$C214&gt;=INDEX(Matches!$F$2:$F$201,MATCH($A214&amp;"-2",Matches!$J$2:$J$201,0))),"",IF(AND(F214=INDEX(Matches!$G$2:$G$201,MATCH($A214&amp;"-2",Matches!$J$2:$J$201,0)),G214=INDEX(Matches!$H$2:$H$201,MATCH($A214&amp;"-2",Matches!$J$2:$J$201,0))),5,IF(SIGN(F214-G214)&lt;&gt;SIGN(INDEX(Matches!$G$2:$G$201,MATCH($A214&amp;"-2",Matches!$J$2:$J$201,0))-INDEX(Matches!$H$2:$H$201,MATCH($A214&amp;"-2",Matches!$J$2:$J$201,0))),0,IF(F214-G214=INDEX(Matches!$G$2:$G$201,MATCH($A214&amp;"-2",Matches!$J$2:$J$201,0))-INDEX(Matches!$H$2:$H$201,MATCH($A214&amp;"-2",Matches!$J$2:$J$201,0)),3,2))))),""))</f>
        <v/>
      </c>
      <c r="Z214" s="12" t="str">
        <f aca="false">IF(OR($B214="",H214="",I214=""),"",IFERROR(IF(OR(INDEX(Matches!$I$2:$I$201,MATCH($A214&amp;"-3",Matches!$J$2:$J$201,0))="Void",INDEX(Matches!$G$2:$G$201,MATCH($A214&amp;"-3",Matches!$J$2:$J$201,0))="",INDEX(Matches!$H$2:$H$201,MATCH($A214&amp;"-3",Matches!$J$2:$J$201,0))=""),"",IF(AND($C214&lt;&gt;"",INDEX(Matches!$F$2:$F$201,MATCH($A214&amp;"-3",Matches!$J$2:$J$201,0))&lt;&gt;"",$C214&gt;=INDEX(Matches!$F$2:$F$201,MATCH($A214&amp;"-3",Matches!$J$2:$J$201,0))),"",IF(AND(H214=INDEX(Matches!$G$2:$G$201,MATCH($A214&amp;"-3",Matches!$J$2:$J$201,0)),I214=INDEX(Matches!$H$2:$H$201,MATCH($A214&amp;"-3",Matches!$J$2:$J$201,0))),5,IF(SIGN(H214-I214)&lt;&gt;SIGN(INDEX(Matches!$G$2:$G$201,MATCH($A214&amp;"-3",Matches!$J$2:$J$201,0))-INDEX(Matches!$H$2:$H$201,MATCH($A214&amp;"-3",Matches!$J$2:$J$201,0))),0,IF(H214-I214=INDEX(Matches!$G$2:$G$201,MATCH($A214&amp;"-3",Matches!$J$2:$J$201,0))-INDEX(Matches!$H$2:$H$201,MATCH($A214&amp;"-3",Matches!$J$2:$J$201,0)),3,2))))),""))</f>
        <v/>
      </c>
      <c r="AA214" s="12" t="str">
        <f aca="false">IF(OR($B214="",J214="",K214=""),"",IFERROR(IF(OR(INDEX(Matches!$I$2:$I$201,MATCH($A214&amp;"-4",Matches!$J$2:$J$201,0))="Void",INDEX(Matches!$G$2:$G$201,MATCH($A214&amp;"-4",Matches!$J$2:$J$201,0))="",INDEX(Matches!$H$2:$H$201,MATCH($A214&amp;"-4",Matches!$J$2:$J$201,0))=""),"",IF(AND($C214&lt;&gt;"",INDEX(Matches!$F$2:$F$201,MATCH($A214&amp;"-4",Matches!$J$2:$J$201,0))&lt;&gt;"",$C214&gt;=INDEX(Matches!$F$2:$F$201,MATCH($A214&amp;"-4",Matches!$J$2:$J$201,0))),"",IF(AND(J214=INDEX(Matches!$G$2:$G$201,MATCH($A214&amp;"-4",Matches!$J$2:$J$201,0)),K214=INDEX(Matches!$H$2:$H$201,MATCH($A214&amp;"-4",Matches!$J$2:$J$201,0))),5,IF(SIGN(J214-K214)&lt;&gt;SIGN(INDEX(Matches!$G$2:$G$201,MATCH($A214&amp;"-4",Matches!$J$2:$J$201,0))-INDEX(Matches!$H$2:$H$201,MATCH($A214&amp;"-4",Matches!$J$2:$J$201,0))),0,IF(J214-K214=INDEX(Matches!$G$2:$G$201,MATCH($A214&amp;"-4",Matches!$J$2:$J$201,0))-INDEX(Matches!$H$2:$H$201,MATCH($A214&amp;"-4",Matches!$J$2:$J$201,0)),3,2))))),""))</f>
        <v/>
      </c>
      <c r="AB214" s="12" t="str">
        <f aca="false">IF(OR($B214="",L214="",M214=""),"",IFERROR(IF(OR(INDEX(Matches!$I$2:$I$201,MATCH($A214&amp;"-5",Matches!$J$2:$J$201,0))="Void",INDEX(Matches!$G$2:$G$201,MATCH($A214&amp;"-5",Matches!$J$2:$J$201,0))="",INDEX(Matches!$H$2:$H$201,MATCH($A214&amp;"-5",Matches!$J$2:$J$201,0))=""),"",IF(AND($C214&lt;&gt;"",INDEX(Matches!$F$2:$F$201,MATCH($A214&amp;"-5",Matches!$J$2:$J$201,0))&lt;&gt;"",$C214&gt;=INDEX(Matches!$F$2:$F$201,MATCH($A214&amp;"-5",Matches!$J$2:$J$201,0))),"",IF(AND(L214=INDEX(Matches!$G$2:$G$201,MATCH($A214&amp;"-5",Matches!$J$2:$J$201,0)),M214=INDEX(Matches!$H$2:$H$201,MATCH($A214&amp;"-5",Matches!$J$2:$J$201,0))),5,IF(SIGN(L214-M214)&lt;&gt;SIGN(INDEX(Matches!$G$2:$G$201,MATCH($A214&amp;"-5",Matches!$J$2:$J$201,0))-INDEX(Matches!$H$2:$H$201,MATCH($A214&amp;"-5",Matches!$J$2:$J$201,0))),0,IF(L214-M214=INDEX(Matches!$G$2:$G$201,MATCH($A214&amp;"-5",Matches!$J$2:$J$201,0))-INDEX(Matches!$H$2:$H$201,MATCH($A214&amp;"-5",Matches!$J$2:$J$201,0)),3,2))))),""))</f>
        <v/>
      </c>
      <c r="AC214" s="12" t="str">
        <f aca="false">IF(OR($B214="",N214="",O214=""),"",IFERROR(IF(OR(INDEX(Matches!$I$2:$I$201,MATCH($A214&amp;"-6",Matches!$J$2:$J$201,0))="Void",INDEX(Matches!$G$2:$G$201,MATCH($A214&amp;"-6",Matches!$J$2:$J$201,0))="",INDEX(Matches!$H$2:$H$201,MATCH($A214&amp;"-6",Matches!$J$2:$J$201,0))=""),"",IF(AND($C214&lt;&gt;"",INDEX(Matches!$F$2:$F$201,MATCH($A214&amp;"-6",Matches!$J$2:$J$201,0))&lt;&gt;"",$C214&gt;=INDEX(Matches!$F$2:$F$201,MATCH($A214&amp;"-6",Matches!$J$2:$J$201,0))),"",IF(AND(N214=INDEX(Matches!$G$2:$G$201,MATCH($A214&amp;"-6",Matches!$J$2:$J$201,0)),O214=INDEX(Matches!$H$2:$H$201,MATCH($A214&amp;"-6",Matches!$J$2:$J$201,0))),5,IF(SIGN(N214-O214)&lt;&gt;SIGN(INDEX(Matches!$G$2:$G$201,MATCH($A214&amp;"-6",Matches!$J$2:$J$201,0))-INDEX(Matches!$H$2:$H$201,MATCH($A214&amp;"-6",Matches!$J$2:$J$201,0))),0,IF(N214-O214=INDEX(Matches!$G$2:$G$201,MATCH($A214&amp;"-6",Matches!$J$2:$J$201,0))-INDEX(Matches!$H$2:$H$201,MATCH($A214&amp;"-6",Matches!$J$2:$J$201,0)),3,2))))),""))</f>
        <v/>
      </c>
      <c r="AD214" s="12" t="str">
        <f aca="false">IF(OR($B214="",P214="",Q214=""),"",IFERROR(IF(OR(INDEX(Matches!$I$2:$I$201,MATCH($A214&amp;"-7",Matches!$J$2:$J$201,0))="Void",INDEX(Matches!$G$2:$G$201,MATCH($A214&amp;"-7",Matches!$J$2:$J$201,0))="",INDEX(Matches!$H$2:$H$201,MATCH($A214&amp;"-7",Matches!$J$2:$J$201,0))=""),"",IF(AND($C214&lt;&gt;"",INDEX(Matches!$F$2:$F$201,MATCH($A214&amp;"-7",Matches!$J$2:$J$201,0))&lt;&gt;"",$C214&gt;=INDEX(Matches!$F$2:$F$201,MATCH($A214&amp;"-7",Matches!$J$2:$J$201,0))),"",IF(AND(P214=INDEX(Matches!$G$2:$G$201,MATCH($A214&amp;"-7",Matches!$J$2:$J$201,0)),Q214=INDEX(Matches!$H$2:$H$201,MATCH($A214&amp;"-7",Matches!$J$2:$J$201,0))),5,IF(SIGN(P214-Q214)&lt;&gt;SIGN(INDEX(Matches!$G$2:$G$201,MATCH($A214&amp;"-7",Matches!$J$2:$J$201,0))-INDEX(Matches!$H$2:$H$201,MATCH($A214&amp;"-7",Matches!$J$2:$J$201,0))),0,IF(P214-Q214=INDEX(Matches!$G$2:$G$201,MATCH($A214&amp;"-7",Matches!$J$2:$J$201,0))-INDEX(Matches!$H$2:$H$201,MATCH($A214&amp;"-7",Matches!$J$2:$J$201,0)),3,2))))),""))</f>
        <v/>
      </c>
      <c r="AE214" s="12" t="str">
        <f aca="false">IF(OR($B214="",R214="",S214=""),"",IFERROR(IF(OR(INDEX(Matches!$I$2:$I$201,MATCH($A214&amp;"-8",Matches!$J$2:$J$201,0))="Void",INDEX(Matches!$G$2:$G$201,MATCH($A214&amp;"-8",Matches!$J$2:$J$201,0))="",INDEX(Matches!$H$2:$H$201,MATCH($A214&amp;"-8",Matches!$J$2:$J$201,0))=""),"",IF(AND($C214&lt;&gt;"",INDEX(Matches!$F$2:$F$201,MATCH($A214&amp;"-8",Matches!$J$2:$J$201,0))&lt;&gt;"",$C214&gt;=INDEX(Matches!$F$2:$F$201,MATCH($A214&amp;"-8",Matches!$J$2:$J$201,0))),"",IF(AND(R214=INDEX(Matches!$G$2:$G$201,MATCH($A214&amp;"-8",Matches!$J$2:$J$201,0)),S214=INDEX(Matches!$H$2:$H$201,MATCH($A214&amp;"-8",Matches!$J$2:$J$201,0))),5,IF(SIGN(R214-S214)&lt;&gt;SIGN(INDEX(Matches!$G$2:$G$201,MATCH($A214&amp;"-8",Matches!$J$2:$J$201,0))-INDEX(Matches!$H$2:$H$201,MATCH($A214&amp;"-8",Matches!$J$2:$J$201,0))),0,IF(R214-S214=INDEX(Matches!$G$2:$G$201,MATCH($A214&amp;"-8",Matches!$J$2:$J$201,0))-INDEX(Matches!$H$2:$H$201,MATCH($A214&amp;"-8",Matches!$J$2:$J$201,0)),3,2))))),""))</f>
        <v/>
      </c>
      <c r="AF214" s="12" t="str">
        <f aca="false">IF(OR($B214="",T214="",U214=""),"",IFERROR(IF(OR(INDEX(Matches!$I$2:$I$201,MATCH($A214&amp;"-9",Matches!$J$2:$J$201,0))="Void",INDEX(Matches!$G$2:$G$201,MATCH($A214&amp;"-9",Matches!$J$2:$J$201,0))="",INDEX(Matches!$H$2:$H$201,MATCH($A214&amp;"-9",Matches!$J$2:$J$201,0))=""),"",IF(AND($C214&lt;&gt;"",INDEX(Matches!$F$2:$F$201,MATCH($A214&amp;"-9",Matches!$J$2:$J$201,0))&lt;&gt;"",$C214&gt;=INDEX(Matches!$F$2:$F$201,MATCH($A214&amp;"-9",Matches!$J$2:$J$201,0))),"",IF(AND(T214=INDEX(Matches!$G$2:$G$201,MATCH($A214&amp;"-9",Matches!$J$2:$J$201,0)),U214=INDEX(Matches!$H$2:$H$201,MATCH($A214&amp;"-9",Matches!$J$2:$J$201,0))),5,IF(SIGN(T214-U214)&lt;&gt;SIGN(INDEX(Matches!$G$2:$G$201,MATCH($A214&amp;"-9",Matches!$J$2:$J$201,0))-INDEX(Matches!$H$2:$H$201,MATCH($A214&amp;"-9",Matches!$J$2:$J$201,0))),0,IF(T214-U214=INDEX(Matches!$G$2:$G$201,MATCH($A214&amp;"-9",Matches!$J$2:$J$201,0))-INDEX(Matches!$H$2:$H$201,MATCH($A214&amp;"-9",Matches!$J$2:$J$201,0)),3,2))))),""))</f>
        <v/>
      </c>
      <c r="AG214" s="12" t="str">
        <f aca="false">IF(OR($B214="",V214="",W214=""),"",IFERROR(IF(OR(INDEX(Matches!$I$2:$I$201,MATCH($A214&amp;"-10",Matches!$J$2:$J$201,0))="Void",INDEX(Matches!$G$2:$G$201,MATCH($A214&amp;"-10",Matches!$J$2:$J$201,0))="",INDEX(Matches!$H$2:$H$201,MATCH($A214&amp;"-10",Matches!$J$2:$J$201,0))=""),"",IF(AND($C214&lt;&gt;"",INDEX(Matches!$F$2:$F$201,MATCH($A214&amp;"-10",Matches!$J$2:$J$201,0))&lt;&gt;"",$C214&gt;=INDEX(Matches!$F$2:$F$201,MATCH($A214&amp;"-10",Matches!$J$2:$J$201,0))),"",IF(AND(V214=INDEX(Matches!$G$2:$G$201,MATCH($A214&amp;"-10",Matches!$J$2:$J$201,0)),W214=INDEX(Matches!$H$2:$H$201,MATCH($A214&amp;"-10",Matches!$J$2:$J$201,0))),5,IF(SIGN(V214-W214)&lt;&gt;SIGN(INDEX(Matches!$G$2:$G$201,MATCH($A214&amp;"-10",Matches!$J$2:$J$201,0))-INDEX(Matches!$H$2:$H$201,MATCH($A214&amp;"-10",Matches!$J$2:$J$201,0))),0,IF(V214-W214=INDEX(Matches!$G$2:$G$201,MATCH($A214&amp;"-10",Matches!$J$2:$J$201,0))-INDEX(Matches!$H$2:$H$201,MATCH($A214&amp;"-10",Matches!$J$2:$J$201,0)),3,2))))),""))</f>
        <v/>
      </c>
      <c r="AH214" s="13" t="str">
        <f aca="false">IF($B214="","",SUM(X214:AG214))</f>
        <v/>
      </c>
      <c r="AI214" s="12" t="str">
        <f aca="false">IF($B214="","",COUNTIF(X214:AG214,5))</f>
        <v/>
      </c>
      <c r="AJ214" s="12" t="str">
        <f aca="false">IF($B214="","",COUNTIF(X214:AG214,"&gt;=2"))</f>
        <v/>
      </c>
      <c r="AK214" s="12" t="str">
        <f aca="false">IF($B214="","",COUNT(X214:AG214))</f>
        <v/>
      </c>
    </row>
    <row r="215" customFormat="false" ht="15" hidden="false" customHeight="false" outlineLevel="0" collapsed="false">
      <c r="A215" s="7"/>
      <c r="B215" s="7"/>
      <c r="C215" s="11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12" t="str">
        <f aca="false">IF(OR($B215="",D215="",E215=""),"",IFERROR(IF(OR(INDEX(Matches!$I$2:$I$201,MATCH($A215&amp;"-1",Matches!$J$2:$J$201,0))="Void",INDEX(Matches!$G$2:$G$201,MATCH($A215&amp;"-1",Matches!$J$2:$J$201,0))="",INDEX(Matches!$H$2:$H$201,MATCH($A215&amp;"-1",Matches!$J$2:$J$201,0))=""),"",IF(AND($C215&lt;&gt;"",INDEX(Matches!$F$2:$F$201,MATCH($A215&amp;"-1",Matches!$J$2:$J$201,0))&lt;&gt;"",$C215&gt;=INDEX(Matches!$F$2:$F$201,MATCH($A215&amp;"-1",Matches!$J$2:$J$201,0))),"",IF(AND(D215=INDEX(Matches!$G$2:$G$201,MATCH($A215&amp;"-1",Matches!$J$2:$J$201,0)),E215=INDEX(Matches!$H$2:$H$201,MATCH($A215&amp;"-1",Matches!$J$2:$J$201,0))),5,IF(SIGN(D215-E215)&lt;&gt;SIGN(INDEX(Matches!$G$2:$G$201,MATCH($A215&amp;"-1",Matches!$J$2:$J$201,0))-INDEX(Matches!$H$2:$H$201,MATCH($A215&amp;"-1",Matches!$J$2:$J$201,0))),0,IF(D215-E215=INDEX(Matches!$G$2:$G$201,MATCH($A215&amp;"-1",Matches!$J$2:$J$201,0))-INDEX(Matches!$H$2:$H$201,MATCH($A215&amp;"-1",Matches!$J$2:$J$201,0)),3,2))))),""))</f>
        <v/>
      </c>
      <c r="Y215" s="12" t="str">
        <f aca="false">IF(OR($B215="",F215="",G215=""),"",IFERROR(IF(OR(INDEX(Matches!$I$2:$I$201,MATCH($A215&amp;"-2",Matches!$J$2:$J$201,0))="Void",INDEX(Matches!$G$2:$G$201,MATCH($A215&amp;"-2",Matches!$J$2:$J$201,0))="",INDEX(Matches!$H$2:$H$201,MATCH($A215&amp;"-2",Matches!$J$2:$J$201,0))=""),"",IF(AND($C215&lt;&gt;"",INDEX(Matches!$F$2:$F$201,MATCH($A215&amp;"-2",Matches!$J$2:$J$201,0))&lt;&gt;"",$C215&gt;=INDEX(Matches!$F$2:$F$201,MATCH($A215&amp;"-2",Matches!$J$2:$J$201,0))),"",IF(AND(F215=INDEX(Matches!$G$2:$G$201,MATCH($A215&amp;"-2",Matches!$J$2:$J$201,0)),G215=INDEX(Matches!$H$2:$H$201,MATCH($A215&amp;"-2",Matches!$J$2:$J$201,0))),5,IF(SIGN(F215-G215)&lt;&gt;SIGN(INDEX(Matches!$G$2:$G$201,MATCH($A215&amp;"-2",Matches!$J$2:$J$201,0))-INDEX(Matches!$H$2:$H$201,MATCH($A215&amp;"-2",Matches!$J$2:$J$201,0))),0,IF(F215-G215=INDEX(Matches!$G$2:$G$201,MATCH($A215&amp;"-2",Matches!$J$2:$J$201,0))-INDEX(Matches!$H$2:$H$201,MATCH($A215&amp;"-2",Matches!$J$2:$J$201,0)),3,2))))),""))</f>
        <v/>
      </c>
      <c r="Z215" s="12" t="str">
        <f aca="false">IF(OR($B215="",H215="",I215=""),"",IFERROR(IF(OR(INDEX(Matches!$I$2:$I$201,MATCH($A215&amp;"-3",Matches!$J$2:$J$201,0))="Void",INDEX(Matches!$G$2:$G$201,MATCH($A215&amp;"-3",Matches!$J$2:$J$201,0))="",INDEX(Matches!$H$2:$H$201,MATCH($A215&amp;"-3",Matches!$J$2:$J$201,0))=""),"",IF(AND($C215&lt;&gt;"",INDEX(Matches!$F$2:$F$201,MATCH($A215&amp;"-3",Matches!$J$2:$J$201,0))&lt;&gt;"",$C215&gt;=INDEX(Matches!$F$2:$F$201,MATCH($A215&amp;"-3",Matches!$J$2:$J$201,0))),"",IF(AND(H215=INDEX(Matches!$G$2:$G$201,MATCH($A215&amp;"-3",Matches!$J$2:$J$201,0)),I215=INDEX(Matches!$H$2:$H$201,MATCH($A215&amp;"-3",Matches!$J$2:$J$201,0))),5,IF(SIGN(H215-I215)&lt;&gt;SIGN(INDEX(Matches!$G$2:$G$201,MATCH($A215&amp;"-3",Matches!$J$2:$J$201,0))-INDEX(Matches!$H$2:$H$201,MATCH($A215&amp;"-3",Matches!$J$2:$J$201,0))),0,IF(H215-I215=INDEX(Matches!$G$2:$G$201,MATCH($A215&amp;"-3",Matches!$J$2:$J$201,0))-INDEX(Matches!$H$2:$H$201,MATCH($A215&amp;"-3",Matches!$J$2:$J$201,0)),3,2))))),""))</f>
        <v/>
      </c>
      <c r="AA215" s="12" t="str">
        <f aca="false">IF(OR($B215="",J215="",K215=""),"",IFERROR(IF(OR(INDEX(Matches!$I$2:$I$201,MATCH($A215&amp;"-4",Matches!$J$2:$J$201,0))="Void",INDEX(Matches!$G$2:$G$201,MATCH($A215&amp;"-4",Matches!$J$2:$J$201,0))="",INDEX(Matches!$H$2:$H$201,MATCH($A215&amp;"-4",Matches!$J$2:$J$201,0))=""),"",IF(AND($C215&lt;&gt;"",INDEX(Matches!$F$2:$F$201,MATCH($A215&amp;"-4",Matches!$J$2:$J$201,0))&lt;&gt;"",$C215&gt;=INDEX(Matches!$F$2:$F$201,MATCH($A215&amp;"-4",Matches!$J$2:$J$201,0))),"",IF(AND(J215=INDEX(Matches!$G$2:$G$201,MATCH($A215&amp;"-4",Matches!$J$2:$J$201,0)),K215=INDEX(Matches!$H$2:$H$201,MATCH($A215&amp;"-4",Matches!$J$2:$J$201,0))),5,IF(SIGN(J215-K215)&lt;&gt;SIGN(INDEX(Matches!$G$2:$G$201,MATCH($A215&amp;"-4",Matches!$J$2:$J$201,0))-INDEX(Matches!$H$2:$H$201,MATCH($A215&amp;"-4",Matches!$J$2:$J$201,0))),0,IF(J215-K215=INDEX(Matches!$G$2:$G$201,MATCH($A215&amp;"-4",Matches!$J$2:$J$201,0))-INDEX(Matches!$H$2:$H$201,MATCH($A215&amp;"-4",Matches!$J$2:$J$201,0)),3,2))))),""))</f>
        <v/>
      </c>
      <c r="AB215" s="12" t="str">
        <f aca="false">IF(OR($B215="",L215="",M215=""),"",IFERROR(IF(OR(INDEX(Matches!$I$2:$I$201,MATCH($A215&amp;"-5",Matches!$J$2:$J$201,0))="Void",INDEX(Matches!$G$2:$G$201,MATCH($A215&amp;"-5",Matches!$J$2:$J$201,0))="",INDEX(Matches!$H$2:$H$201,MATCH($A215&amp;"-5",Matches!$J$2:$J$201,0))=""),"",IF(AND($C215&lt;&gt;"",INDEX(Matches!$F$2:$F$201,MATCH($A215&amp;"-5",Matches!$J$2:$J$201,0))&lt;&gt;"",$C215&gt;=INDEX(Matches!$F$2:$F$201,MATCH($A215&amp;"-5",Matches!$J$2:$J$201,0))),"",IF(AND(L215=INDEX(Matches!$G$2:$G$201,MATCH($A215&amp;"-5",Matches!$J$2:$J$201,0)),M215=INDEX(Matches!$H$2:$H$201,MATCH($A215&amp;"-5",Matches!$J$2:$J$201,0))),5,IF(SIGN(L215-M215)&lt;&gt;SIGN(INDEX(Matches!$G$2:$G$201,MATCH($A215&amp;"-5",Matches!$J$2:$J$201,0))-INDEX(Matches!$H$2:$H$201,MATCH($A215&amp;"-5",Matches!$J$2:$J$201,0))),0,IF(L215-M215=INDEX(Matches!$G$2:$G$201,MATCH($A215&amp;"-5",Matches!$J$2:$J$201,0))-INDEX(Matches!$H$2:$H$201,MATCH($A215&amp;"-5",Matches!$J$2:$J$201,0)),3,2))))),""))</f>
        <v/>
      </c>
      <c r="AC215" s="12" t="str">
        <f aca="false">IF(OR($B215="",N215="",O215=""),"",IFERROR(IF(OR(INDEX(Matches!$I$2:$I$201,MATCH($A215&amp;"-6",Matches!$J$2:$J$201,0))="Void",INDEX(Matches!$G$2:$G$201,MATCH($A215&amp;"-6",Matches!$J$2:$J$201,0))="",INDEX(Matches!$H$2:$H$201,MATCH($A215&amp;"-6",Matches!$J$2:$J$201,0))=""),"",IF(AND($C215&lt;&gt;"",INDEX(Matches!$F$2:$F$201,MATCH($A215&amp;"-6",Matches!$J$2:$J$201,0))&lt;&gt;"",$C215&gt;=INDEX(Matches!$F$2:$F$201,MATCH($A215&amp;"-6",Matches!$J$2:$J$201,0))),"",IF(AND(N215=INDEX(Matches!$G$2:$G$201,MATCH($A215&amp;"-6",Matches!$J$2:$J$201,0)),O215=INDEX(Matches!$H$2:$H$201,MATCH($A215&amp;"-6",Matches!$J$2:$J$201,0))),5,IF(SIGN(N215-O215)&lt;&gt;SIGN(INDEX(Matches!$G$2:$G$201,MATCH($A215&amp;"-6",Matches!$J$2:$J$201,0))-INDEX(Matches!$H$2:$H$201,MATCH($A215&amp;"-6",Matches!$J$2:$J$201,0))),0,IF(N215-O215=INDEX(Matches!$G$2:$G$201,MATCH($A215&amp;"-6",Matches!$J$2:$J$201,0))-INDEX(Matches!$H$2:$H$201,MATCH($A215&amp;"-6",Matches!$J$2:$J$201,0)),3,2))))),""))</f>
        <v/>
      </c>
      <c r="AD215" s="12" t="str">
        <f aca="false">IF(OR($B215="",P215="",Q215=""),"",IFERROR(IF(OR(INDEX(Matches!$I$2:$I$201,MATCH($A215&amp;"-7",Matches!$J$2:$J$201,0))="Void",INDEX(Matches!$G$2:$G$201,MATCH($A215&amp;"-7",Matches!$J$2:$J$201,0))="",INDEX(Matches!$H$2:$H$201,MATCH($A215&amp;"-7",Matches!$J$2:$J$201,0))=""),"",IF(AND($C215&lt;&gt;"",INDEX(Matches!$F$2:$F$201,MATCH($A215&amp;"-7",Matches!$J$2:$J$201,0))&lt;&gt;"",$C215&gt;=INDEX(Matches!$F$2:$F$201,MATCH($A215&amp;"-7",Matches!$J$2:$J$201,0))),"",IF(AND(P215=INDEX(Matches!$G$2:$G$201,MATCH($A215&amp;"-7",Matches!$J$2:$J$201,0)),Q215=INDEX(Matches!$H$2:$H$201,MATCH($A215&amp;"-7",Matches!$J$2:$J$201,0))),5,IF(SIGN(P215-Q215)&lt;&gt;SIGN(INDEX(Matches!$G$2:$G$201,MATCH($A215&amp;"-7",Matches!$J$2:$J$201,0))-INDEX(Matches!$H$2:$H$201,MATCH($A215&amp;"-7",Matches!$J$2:$J$201,0))),0,IF(P215-Q215=INDEX(Matches!$G$2:$G$201,MATCH($A215&amp;"-7",Matches!$J$2:$J$201,0))-INDEX(Matches!$H$2:$H$201,MATCH($A215&amp;"-7",Matches!$J$2:$J$201,0)),3,2))))),""))</f>
        <v/>
      </c>
      <c r="AE215" s="12" t="str">
        <f aca="false">IF(OR($B215="",R215="",S215=""),"",IFERROR(IF(OR(INDEX(Matches!$I$2:$I$201,MATCH($A215&amp;"-8",Matches!$J$2:$J$201,0))="Void",INDEX(Matches!$G$2:$G$201,MATCH($A215&amp;"-8",Matches!$J$2:$J$201,0))="",INDEX(Matches!$H$2:$H$201,MATCH($A215&amp;"-8",Matches!$J$2:$J$201,0))=""),"",IF(AND($C215&lt;&gt;"",INDEX(Matches!$F$2:$F$201,MATCH($A215&amp;"-8",Matches!$J$2:$J$201,0))&lt;&gt;"",$C215&gt;=INDEX(Matches!$F$2:$F$201,MATCH($A215&amp;"-8",Matches!$J$2:$J$201,0))),"",IF(AND(R215=INDEX(Matches!$G$2:$G$201,MATCH($A215&amp;"-8",Matches!$J$2:$J$201,0)),S215=INDEX(Matches!$H$2:$H$201,MATCH($A215&amp;"-8",Matches!$J$2:$J$201,0))),5,IF(SIGN(R215-S215)&lt;&gt;SIGN(INDEX(Matches!$G$2:$G$201,MATCH($A215&amp;"-8",Matches!$J$2:$J$201,0))-INDEX(Matches!$H$2:$H$201,MATCH($A215&amp;"-8",Matches!$J$2:$J$201,0))),0,IF(R215-S215=INDEX(Matches!$G$2:$G$201,MATCH($A215&amp;"-8",Matches!$J$2:$J$201,0))-INDEX(Matches!$H$2:$H$201,MATCH($A215&amp;"-8",Matches!$J$2:$J$201,0)),3,2))))),""))</f>
        <v/>
      </c>
      <c r="AF215" s="12" t="str">
        <f aca="false">IF(OR($B215="",T215="",U215=""),"",IFERROR(IF(OR(INDEX(Matches!$I$2:$I$201,MATCH($A215&amp;"-9",Matches!$J$2:$J$201,0))="Void",INDEX(Matches!$G$2:$G$201,MATCH($A215&amp;"-9",Matches!$J$2:$J$201,0))="",INDEX(Matches!$H$2:$H$201,MATCH($A215&amp;"-9",Matches!$J$2:$J$201,0))=""),"",IF(AND($C215&lt;&gt;"",INDEX(Matches!$F$2:$F$201,MATCH($A215&amp;"-9",Matches!$J$2:$J$201,0))&lt;&gt;"",$C215&gt;=INDEX(Matches!$F$2:$F$201,MATCH($A215&amp;"-9",Matches!$J$2:$J$201,0))),"",IF(AND(T215=INDEX(Matches!$G$2:$G$201,MATCH($A215&amp;"-9",Matches!$J$2:$J$201,0)),U215=INDEX(Matches!$H$2:$H$201,MATCH($A215&amp;"-9",Matches!$J$2:$J$201,0))),5,IF(SIGN(T215-U215)&lt;&gt;SIGN(INDEX(Matches!$G$2:$G$201,MATCH($A215&amp;"-9",Matches!$J$2:$J$201,0))-INDEX(Matches!$H$2:$H$201,MATCH($A215&amp;"-9",Matches!$J$2:$J$201,0))),0,IF(T215-U215=INDEX(Matches!$G$2:$G$201,MATCH($A215&amp;"-9",Matches!$J$2:$J$201,0))-INDEX(Matches!$H$2:$H$201,MATCH($A215&amp;"-9",Matches!$J$2:$J$201,0)),3,2))))),""))</f>
        <v/>
      </c>
      <c r="AG215" s="12" t="str">
        <f aca="false">IF(OR($B215="",V215="",W215=""),"",IFERROR(IF(OR(INDEX(Matches!$I$2:$I$201,MATCH($A215&amp;"-10",Matches!$J$2:$J$201,0))="Void",INDEX(Matches!$G$2:$G$201,MATCH($A215&amp;"-10",Matches!$J$2:$J$201,0))="",INDEX(Matches!$H$2:$H$201,MATCH($A215&amp;"-10",Matches!$J$2:$J$201,0))=""),"",IF(AND($C215&lt;&gt;"",INDEX(Matches!$F$2:$F$201,MATCH($A215&amp;"-10",Matches!$J$2:$J$201,0))&lt;&gt;"",$C215&gt;=INDEX(Matches!$F$2:$F$201,MATCH($A215&amp;"-10",Matches!$J$2:$J$201,0))),"",IF(AND(V215=INDEX(Matches!$G$2:$G$201,MATCH($A215&amp;"-10",Matches!$J$2:$J$201,0)),W215=INDEX(Matches!$H$2:$H$201,MATCH($A215&amp;"-10",Matches!$J$2:$J$201,0))),5,IF(SIGN(V215-W215)&lt;&gt;SIGN(INDEX(Matches!$G$2:$G$201,MATCH($A215&amp;"-10",Matches!$J$2:$J$201,0))-INDEX(Matches!$H$2:$H$201,MATCH($A215&amp;"-10",Matches!$J$2:$J$201,0))),0,IF(V215-W215=INDEX(Matches!$G$2:$G$201,MATCH($A215&amp;"-10",Matches!$J$2:$J$201,0))-INDEX(Matches!$H$2:$H$201,MATCH($A215&amp;"-10",Matches!$J$2:$J$201,0)),3,2))))),""))</f>
        <v/>
      </c>
      <c r="AH215" s="13" t="str">
        <f aca="false">IF($B215="","",SUM(X215:AG215))</f>
        <v/>
      </c>
      <c r="AI215" s="12" t="str">
        <f aca="false">IF($B215="","",COUNTIF(X215:AG215,5))</f>
        <v/>
      </c>
      <c r="AJ215" s="12" t="str">
        <f aca="false">IF($B215="","",COUNTIF(X215:AG215,"&gt;=2"))</f>
        <v/>
      </c>
      <c r="AK215" s="12" t="str">
        <f aca="false">IF($B215="","",COUNT(X215:AG215))</f>
        <v/>
      </c>
    </row>
    <row r="216" customFormat="false" ht="15" hidden="false" customHeight="false" outlineLevel="0" collapsed="false">
      <c r="A216" s="7"/>
      <c r="B216" s="7"/>
      <c r="C216" s="11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12" t="str">
        <f aca="false">IF(OR($B216="",D216="",E216=""),"",IFERROR(IF(OR(INDEX(Matches!$I$2:$I$201,MATCH($A216&amp;"-1",Matches!$J$2:$J$201,0))="Void",INDEX(Matches!$G$2:$G$201,MATCH($A216&amp;"-1",Matches!$J$2:$J$201,0))="",INDEX(Matches!$H$2:$H$201,MATCH($A216&amp;"-1",Matches!$J$2:$J$201,0))=""),"",IF(AND($C216&lt;&gt;"",INDEX(Matches!$F$2:$F$201,MATCH($A216&amp;"-1",Matches!$J$2:$J$201,0))&lt;&gt;"",$C216&gt;=INDEX(Matches!$F$2:$F$201,MATCH($A216&amp;"-1",Matches!$J$2:$J$201,0))),"",IF(AND(D216=INDEX(Matches!$G$2:$G$201,MATCH($A216&amp;"-1",Matches!$J$2:$J$201,0)),E216=INDEX(Matches!$H$2:$H$201,MATCH($A216&amp;"-1",Matches!$J$2:$J$201,0))),5,IF(SIGN(D216-E216)&lt;&gt;SIGN(INDEX(Matches!$G$2:$G$201,MATCH($A216&amp;"-1",Matches!$J$2:$J$201,0))-INDEX(Matches!$H$2:$H$201,MATCH($A216&amp;"-1",Matches!$J$2:$J$201,0))),0,IF(D216-E216=INDEX(Matches!$G$2:$G$201,MATCH($A216&amp;"-1",Matches!$J$2:$J$201,0))-INDEX(Matches!$H$2:$H$201,MATCH($A216&amp;"-1",Matches!$J$2:$J$201,0)),3,2))))),""))</f>
        <v/>
      </c>
      <c r="Y216" s="12" t="str">
        <f aca="false">IF(OR($B216="",F216="",G216=""),"",IFERROR(IF(OR(INDEX(Matches!$I$2:$I$201,MATCH($A216&amp;"-2",Matches!$J$2:$J$201,0))="Void",INDEX(Matches!$G$2:$G$201,MATCH($A216&amp;"-2",Matches!$J$2:$J$201,0))="",INDEX(Matches!$H$2:$H$201,MATCH($A216&amp;"-2",Matches!$J$2:$J$201,0))=""),"",IF(AND($C216&lt;&gt;"",INDEX(Matches!$F$2:$F$201,MATCH($A216&amp;"-2",Matches!$J$2:$J$201,0))&lt;&gt;"",$C216&gt;=INDEX(Matches!$F$2:$F$201,MATCH($A216&amp;"-2",Matches!$J$2:$J$201,0))),"",IF(AND(F216=INDEX(Matches!$G$2:$G$201,MATCH($A216&amp;"-2",Matches!$J$2:$J$201,0)),G216=INDEX(Matches!$H$2:$H$201,MATCH($A216&amp;"-2",Matches!$J$2:$J$201,0))),5,IF(SIGN(F216-G216)&lt;&gt;SIGN(INDEX(Matches!$G$2:$G$201,MATCH($A216&amp;"-2",Matches!$J$2:$J$201,0))-INDEX(Matches!$H$2:$H$201,MATCH($A216&amp;"-2",Matches!$J$2:$J$201,0))),0,IF(F216-G216=INDEX(Matches!$G$2:$G$201,MATCH($A216&amp;"-2",Matches!$J$2:$J$201,0))-INDEX(Matches!$H$2:$H$201,MATCH($A216&amp;"-2",Matches!$J$2:$J$201,0)),3,2))))),""))</f>
        <v/>
      </c>
      <c r="Z216" s="12" t="str">
        <f aca="false">IF(OR($B216="",H216="",I216=""),"",IFERROR(IF(OR(INDEX(Matches!$I$2:$I$201,MATCH($A216&amp;"-3",Matches!$J$2:$J$201,0))="Void",INDEX(Matches!$G$2:$G$201,MATCH($A216&amp;"-3",Matches!$J$2:$J$201,0))="",INDEX(Matches!$H$2:$H$201,MATCH($A216&amp;"-3",Matches!$J$2:$J$201,0))=""),"",IF(AND($C216&lt;&gt;"",INDEX(Matches!$F$2:$F$201,MATCH($A216&amp;"-3",Matches!$J$2:$J$201,0))&lt;&gt;"",$C216&gt;=INDEX(Matches!$F$2:$F$201,MATCH($A216&amp;"-3",Matches!$J$2:$J$201,0))),"",IF(AND(H216=INDEX(Matches!$G$2:$G$201,MATCH($A216&amp;"-3",Matches!$J$2:$J$201,0)),I216=INDEX(Matches!$H$2:$H$201,MATCH($A216&amp;"-3",Matches!$J$2:$J$201,0))),5,IF(SIGN(H216-I216)&lt;&gt;SIGN(INDEX(Matches!$G$2:$G$201,MATCH($A216&amp;"-3",Matches!$J$2:$J$201,0))-INDEX(Matches!$H$2:$H$201,MATCH($A216&amp;"-3",Matches!$J$2:$J$201,0))),0,IF(H216-I216=INDEX(Matches!$G$2:$G$201,MATCH($A216&amp;"-3",Matches!$J$2:$J$201,0))-INDEX(Matches!$H$2:$H$201,MATCH($A216&amp;"-3",Matches!$J$2:$J$201,0)),3,2))))),""))</f>
        <v/>
      </c>
      <c r="AA216" s="12" t="str">
        <f aca="false">IF(OR($B216="",J216="",K216=""),"",IFERROR(IF(OR(INDEX(Matches!$I$2:$I$201,MATCH($A216&amp;"-4",Matches!$J$2:$J$201,0))="Void",INDEX(Matches!$G$2:$G$201,MATCH($A216&amp;"-4",Matches!$J$2:$J$201,0))="",INDEX(Matches!$H$2:$H$201,MATCH($A216&amp;"-4",Matches!$J$2:$J$201,0))=""),"",IF(AND($C216&lt;&gt;"",INDEX(Matches!$F$2:$F$201,MATCH($A216&amp;"-4",Matches!$J$2:$J$201,0))&lt;&gt;"",$C216&gt;=INDEX(Matches!$F$2:$F$201,MATCH($A216&amp;"-4",Matches!$J$2:$J$201,0))),"",IF(AND(J216=INDEX(Matches!$G$2:$G$201,MATCH($A216&amp;"-4",Matches!$J$2:$J$201,0)),K216=INDEX(Matches!$H$2:$H$201,MATCH($A216&amp;"-4",Matches!$J$2:$J$201,0))),5,IF(SIGN(J216-K216)&lt;&gt;SIGN(INDEX(Matches!$G$2:$G$201,MATCH($A216&amp;"-4",Matches!$J$2:$J$201,0))-INDEX(Matches!$H$2:$H$201,MATCH($A216&amp;"-4",Matches!$J$2:$J$201,0))),0,IF(J216-K216=INDEX(Matches!$G$2:$G$201,MATCH($A216&amp;"-4",Matches!$J$2:$J$201,0))-INDEX(Matches!$H$2:$H$201,MATCH($A216&amp;"-4",Matches!$J$2:$J$201,0)),3,2))))),""))</f>
        <v/>
      </c>
      <c r="AB216" s="12" t="str">
        <f aca="false">IF(OR($B216="",L216="",M216=""),"",IFERROR(IF(OR(INDEX(Matches!$I$2:$I$201,MATCH($A216&amp;"-5",Matches!$J$2:$J$201,0))="Void",INDEX(Matches!$G$2:$G$201,MATCH($A216&amp;"-5",Matches!$J$2:$J$201,0))="",INDEX(Matches!$H$2:$H$201,MATCH($A216&amp;"-5",Matches!$J$2:$J$201,0))=""),"",IF(AND($C216&lt;&gt;"",INDEX(Matches!$F$2:$F$201,MATCH($A216&amp;"-5",Matches!$J$2:$J$201,0))&lt;&gt;"",$C216&gt;=INDEX(Matches!$F$2:$F$201,MATCH($A216&amp;"-5",Matches!$J$2:$J$201,0))),"",IF(AND(L216=INDEX(Matches!$G$2:$G$201,MATCH($A216&amp;"-5",Matches!$J$2:$J$201,0)),M216=INDEX(Matches!$H$2:$H$201,MATCH($A216&amp;"-5",Matches!$J$2:$J$201,0))),5,IF(SIGN(L216-M216)&lt;&gt;SIGN(INDEX(Matches!$G$2:$G$201,MATCH($A216&amp;"-5",Matches!$J$2:$J$201,0))-INDEX(Matches!$H$2:$H$201,MATCH($A216&amp;"-5",Matches!$J$2:$J$201,0))),0,IF(L216-M216=INDEX(Matches!$G$2:$G$201,MATCH($A216&amp;"-5",Matches!$J$2:$J$201,0))-INDEX(Matches!$H$2:$H$201,MATCH($A216&amp;"-5",Matches!$J$2:$J$201,0)),3,2))))),""))</f>
        <v/>
      </c>
      <c r="AC216" s="12" t="str">
        <f aca="false">IF(OR($B216="",N216="",O216=""),"",IFERROR(IF(OR(INDEX(Matches!$I$2:$I$201,MATCH($A216&amp;"-6",Matches!$J$2:$J$201,0))="Void",INDEX(Matches!$G$2:$G$201,MATCH($A216&amp;"-6",Matches!$J$2:$J$201,0))="",INDEX(Matches!$H$2:$H$201,MATCH($A216&amp;"-6",Matches!$J$2:$J$201,0))=""),"",IF(AND($C216&lt;&gt;"",INDEX(Matches!$F$2:$F$201,MATCH($A216&amp;"-6",Matches!$J$2:$J$201,0))&lt;&gt;"",$C216&gt;=INDEX(Matches!$F$2:$F$201,MATCH($A216&amp;"-6",Matches!$J$2:$J$201,0))),"",IF(AND(N216=INDEX(Matches!$G$2:$G$201,MATCH($A216&amp;"-6",Matches!$J$2:$J$201,0)),O216=INDEX(Matches!$H$2:$H$201,MATCH($A216&amp;"-6",Matches!$J$2:$J$201,0))),5,IF(SIGN(N216-O216)&lt;&gt;SIGN(INDEX(Matches!$G$2:$G$201,MATCH($A216&amp;"-6",Matches!$J$2:$J$201,0))-INDEX(Matches!$H$2:$H$201,MATCH($A216&amp;"-6",Matches!$J$2:$J$201,0))),0,IF(N216-O216=INDEX(Matches!$G$2:$G$201,MATCH($A216&amp;"-6",Matches!$J$2:$J$201,0))-INDEX(Matches!$H$2:$H$201,MATCH($A216&amp;"-6",Matches!$J$2:$J$201,0)),3,2))))),""))</f>
        <v/>
      </c>
      <c r="AD216" s="12" t="str">
        <f aca="false">IF(OR($B216="",P216="",Q216=""),"",IFERROR(IF(OR(INDEX(Matches!$I$2:$I$201,MATCH($A216&amp;"-7",Matches!$J$2:$J$201,0))="Void",INDEX(Matches!$G$2:$G$201,MATCH($A216&amp;"-7",Matches!$J$2:$J$201,0))="",INDEX(Matches!$H$2:$H$201,MATCH($A216&amp;"-7",Matches!$J$2:$J$201,0))=""),"",IF(AND($C216&lt;&gt;"",INDEX(Matches!$F$2:$F$201,MATCH($A216&amp;"-7",Matches!$J$2:$J$201,0))&lt;&gt;"",$C216&gt;=INDEX(Matches!$F$2:$F$201,MATCH($A216&amp;"-7",Matches!$J$2:$J$201,0))),"",IF(AND(P216=INDEX(Matches!$G$2:$G$201,MATCH($A216&amp;"-7",Matches!$J$2:$J$201,0)),Q216=INDEX(Matches!$H$2:$H$201,MATCH($A216&amp;"-7",Matches!$J$2:$J$201,0))),5,IF(SIGN(P216-Q216)&lt;&gt;SIGN(INDEX(Matches!$G$2:$G$201,MATCH($A216&amp;"-7",Matches!$J$2:$J$201,0))-INDEX(Matches!$H$2:$H$201,MATCH($A216&amp;"-7",Matches!$J$2:$J$201,0))),0,IF(P216-Q216=INDEX(Matches!$G$2:$G$201,MATCH($A216&amp;"-7",Matches!$J$2:$J$201,0))-INDEX(Matches!$H$2:$H$201,MATCH($A216&amp;"-7",Matches!$J$2:$J$201,0)),3,2))))),""))</f>
        <v/>
      </c>
      <c r="AE216" s="12" t="str">
        <f aca="false">IF(OR($B216="",R216="",S216=""),"",IFERROR(IF(OR(INDEX(Matches!$I$2:$I$201,MATCH($A216&amp;"-8",Matches!$J$2:$J$201,0))="Void",INDEX(Matches!$G$2:$G$201,MATCH($A216&amp;"-8",Matches!$J$2:$J$201,0))="",INDEX(Matches!$H$2:$H$201,MATCH($A216&amp;"-8",Matches!$J$2:$J$201,0))=""),"",IF(AND($C216&lt;&gt;"",INDEX(Matches!$F$2:$F$201,MATCH($A216&amp;"-8",Matches!$J$2:$J$201,0))&lt;&gt;"",$C216&gt;=INDEX(Matches!$F$2:$F$201,MATCH($A216&amp;"-8",Matches!$J$2:$J$201,0))),"",IF(AND(R216=INDEX(Matches!$G$2:$G$201,MATCH($A216&amp;"-8",Matches!$J$2:$J$201,0)),S216=INDEX(Matches!$H$2:$H$201,MATCH($A216&amp;"-8",Matches!$J$2:$J$201,0))),5,IF(SIGN(R216-S216)&lt;&gt;SIGN(INDEX(Matches!$G$2:$G$201,MATCH($A216&amp;"-8",Matches!$J$2:$J$201,0))-INDEX(Matches!$H$2:$H$201,MATCH($A216&amp;"-8",Matches!$J$2:$J$201,0))),0,IF(R216-S216=INDEX(Matches!$G$2:$G$201,MATCH($A216&amp;"-8",Matches!$J$2:$J$201,0))-INDEX(Matches!$H$2:$H$201,MATCH($A216&amp;"-8",Matches!$J$2:$J$201,0)),3,2))))),""))</f>
        <v/>
      </c>
      <c r="AF216" s="12" t="str">
        <f aca="false">IF(OR($B216="",T216="",U216=""),"",IFERROR(IF(OR(INDEX(Matches!$I$2:$I$201,MATCH($A216&amp;"-9",Matches!$J$2:$J$201,0))="Void",INDEX(Matches!$G$2:$G$201,MATCH($A216&amp;"-9",Matches!$J$2:$J$201,0))="",INDEX(Matches!$H$2:$H$201,MATCH($A216&amp;"-9",Matches!$J$2:$J$201,0))=""),"",IF(AND($C216&lt;&gt;"",INDEX(Matches!$F$2:$F$201,MATCH($A216&amp;"-9",Matches!$J$2:$J$201,0))&lt;&gt;"",$C216&gt;=INDEX(Matches!$F$2:$F$201,MATCH($A216&amp;"-9",Matches!$J$2:$J$201,0))),"",IF(AND(T216=INDEX(Matches!$G$2:$G$201,MATCH($A216&amp;"-9",Matches!$J$2:$J$201,0)),U216=INDEX(Matches!$H$2:$H$201,MATCH($A216&amp;"-9",Matches!$J$2:$J$201,0))),5,IF(SIGN(T216-U216)&lt;&gt;SIGN(INDEX(Matches!$G$2:$G$201,MATCH($A216&amp;"-9",Matches!$J$2:$J$201,0))-INDEX(Matches!$H$2:$H$201,MATCH($A216&amp;"-9",Matches!$J$2:$J$201,0))),0,IF(T216-U216=INDEX(Matches!$G$2:$G$201,MATCH($A216&amp;"-9",Matches!$J$2:$J$201,0))-INDEX(Matches!$H$2:$H$201,MATCH($A216&amp;"-9",Matches!$J$2:$J$201,0)),3,2))))),""))</f>
        <v/>
      </c>
      <c r="AG216" s="12" t="str">
        <f aca="false">IF(OR($B216="",V216="",W216=""),"",IFERROR(IF(OR(INDEX(Matches!$I$2:$I$201,MATCH($A216&amp;"-10",Matches!$J$2:$J$201,0))="Void",INDEX(Matches!$G$2:$G$201,MATCH($A216&amp;"-10",Matches!$J$2:$J$201,0))="",INDEX(Matches!$H$2:$H$201,MATCH($A216&amp;"-10",Matches!$J$2:$J$201,0))=""),"",IF(AND($C216&lt;&gt;"",INDEX(Matches!$F$2:$F$201,MATCH($A216&amp;"-10",Matches!$J$2:$J$201,0))&lt;&gt;"",$C216&gt;=INDEX(Matches!$F$2:$F$201,MATCH($A216&amp;"-10",Matches!$J$2:$J$201,0))),"",IF(AND(V216=INDEX(Matches!$G$2:$G$201,MATCH($A216&amp;"-10",Matches!$J$2:$J$201,0)),W216=INDEX(Matches!$H$2:$H$201,MATCH($A216&amp;"-10",Matches!$J$2:$J$201,0))),5,IF(SIGN(V216-W216)&lt;&gt;SIGN(INDEX(Matches!$G$2:$G$201,MATCH($A216&amp;"-10",Matches!$J$2:$J$201,0))-INDEX(Matches!$H$2:$H$201,MATCH($A216&amp;"-10",Matches!$J$2:$J$201,0))),0,IF(V216-W216=INDEX(Matches!$G$2:$G$201,MATCH($A216&amp;"-10",Matches!$J$2:$J$201,0))-INDEX(Matches!$H$2:$H$201,MATCH($A216&amp;"-10",Matches!$J$2:$J$201,0)),3,2))))),""))</f>
        <v/>
      </c>
      <c r="AH216" s="13" t="str">
        <f aca="false">IF($B216="","",SUM(X216:AG216))</f>
        <v/>
      </c>
      <c r="AI216" s="12" t="str">
        <f aca="false">IF($B216="","",COUNTIF(X216:AG216,5))</f>
        <v/>
      </c>
      <c r="AJ216" s="12" t="str">
        <f aca="false">IF($B216="","",COUNTIF(X216:AG216,"&gt;=2"))</f>
        <v/>
      </c>
      <c r="AK216" s="12" t="str">
        <f aca="false">IF($B216="","",COUNT(X216:AG216))</f>
        <v/>
      </c>
    </row>
    <row r="217" customFormat="false" ht="15" hidden="false" customHeight="false" outlineLevel="0" collapsed="false">
      <c r="A217" s="7"/>
      <c r="B217" s="7"/>
      <c r="C217" s="11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12" t="str">
        <f aca="false">IF(OR($B217="",D217="",E217=""),"",IFERROR(IF(OR(INDEX(Matches!$I$2:$I$201,MATCH($A217&amp;"-1",Matches!$J$2:$J$201,0))="Void",INDEX(Matches!$G$2:$G$201,MATCH($A217&amp;"-1",Matches!$J$2:$J$201,0))="",INDEX(Matches!$H$2:$H$201,MATCH($A217&amp;"-1",Matches!$J$2:$J$201,0))=""),"",IF(AND($C217&lt;&gt;"",INDEX(Matches!$F$2:$F$201,MATCH($A217&amp;"-1",Matches!$J$2:$J$201,0))&lt;&gt;"",$C217&gt;=INDEX(Matches!$F$2:$F$201,MATCH($A217&amp;"-1",Matches!$J$2:$J$201,0))),"",IF(AND(D217=INDEX(Matches!$G$2:$G$201,MATCH($A217&amp;"-1",Matches!$J$2:$J$201,0)),E217=INDEX(Matches!$H$2:$H$201,MATCH($A217&amp;"-1",Matches!$J$2:$J$201,0))),5,IF(SIGN(D217-E217)&lt;&gt;SIGN(INDEX(Matches!$G$2:$G$201,MATCH($A217&amp;"-1",Matches!$J$2:$J$201,0))-INDEX(Matches!$H$2:$H$201,MATCH($A217&amp;"-1",Matches!$J$2:$J$201,0))),0,IF(D217-E217=INDEX(Matches!$G$2:$G$201,MATCH($A217&amp;"-1",Matches!$J$2:$J$201,0))-INDEX(Matches!$H$2:$H$201,MATCH($A217&amp;"-1",Matches!$J$2:$J$201,0)),3,2))))),""))</f>
        <v/>
      </c>
      <c r="Y217" s="12" t="str">
        <f aca="false">IF(OR($B217="",F217="",G217=""),"",IFERROR(IF(OR(INDEX(Matches!$I$2:$I$201,MATCH($A217&amp;"-2",Matches!$J$2:$J$201,0))="Void",INDEX(Matches!$G$2:$G$201,MATCH($A217&amp;"-2",Matches!$J$2:$J$201,0))="",INDEX(Matches!$H$2:$H$201,MATCH($A217&amp;"-2",Matches!$J$2:$J$201,0))=""),"",IF(AND($C217&lt;&gt;"",INDEX(Matches!$F$2:$F$201,MATCH($A217&amp;"-2",Matches!$J$2:$J$201,0))&lt;&gt;"",$C217&gt;=INDEX(Matches!$F$2:$F$201,MATCH($A217&amp;"-2",Matches!$J$2:$J$201,0))),"",IF(AND(F217=INDEX(Matches!$G$2:$G$201,MATCH($A217&amp;"-2",Matches!$J$2:$J$201,0)),G217=INDEX(Matches!$H$2:$H$201,MATCH($A217&amp;"-2",Matches!$J$2:$J$201,0))),5,IF(SIGN(F217-G217)&lt;&gt;SIGN(INDEX(Matches!$G$2:$G$201,MATCH($A217&amp;"-2",Matches!$J$2:$J$201,0))-INDEX(Matches!$H$2:$H$201,MATCH($A217&amp;"-2",Matches!$J$2:$J$201,0))),0,IF(F217-G217=INDEX(Matches!$G$2:$G$201,MATCH($A217&amp;"-2",Matches!$J$2:$J$201,0))-INDEX(Matches!$H$2:$H$201,MATCH($A217&amp;"-2",Matches!$J$2:$J$201,0)),3,2))))),""))</f>
        <v/>
      </c>
      <c r="Z217" s="12" t="str">
        <f aca="false">IF(OR($B217="",H217="",I217=""),"",IFERROR(IF(OR(INDEX(Matches!$I$2:$I$201,MATCH($A217&amp;"-3",Matches!$J$2:$J$201,0))="Void",INDEX(Matches!$G$2:$G$201,MATCH($A217&amp;"-3",Matches!$J$2:$J$201,0))="",INDEX(Matches!$H$2:$H$201,MATCH($A217&amp;"-3",Matches!$J$2:$J$201,0))=""),"",IF(AND($C217&lt;&gt;"",INDEX(Matches!$F$2:$F$201,MATCH($A217&amp;"-3",Matches!$J$2:$J$201,0))&lt;&gt;"",$C217&gt;=INDEX(Matches!$F$2:$F$201,MATCH($A217&amp;"-3",Matches!$J$2:$J$201,0))),"",IF(AND(H217=INDEX(Matches!$G$2:$G$201,MATCH($A217&amp;"-3",Matches!$J$2:$J$201,0)),I217=INDEX(Matches!$H$2:$H$201,MATCH($A217&amp;"-3",Matches!$J$2:$J$201,0))),5,IF(SIGN(H217-I217)&lt;&gt;SIGN(INDEX(Matches!$G$2:$G$201,MATCH($A217&amp;"-3",Matches!$J$2:$J$201,0))-INDEX(Matches!$H$2:$H$201,MATCH($A217&amp;"-3",Matches!$J$2:$J$201,0))),0,IF(H217-I217=INDEX(Matches!$G$2:$G$201,MATCH($A217&amp;"-3",Matches!$J$2:$J$201,0))-INDEX(Matches!$H$2:$H$201,MATCH($A217&amp;"-3",Matches!$J$2:$J$201,0)),3,2))))),""))</f>
        <v/>
      </c>
      <c r="AA217" s="12" t="str">
        <f aca="false">IF(OR($B217="",J217="",K217=""),"",IFERROR(IF(OR(INDEX(Matches!$I$2:$I$201,MATCH($A217&amp;"-4",Matches!$J$2:$J$201,0))="Void",INDEX(Matches!$G$2:$G$201,MATCH($A217&amp;"-4",Matches!$J$2:$J$201,0))="",INDEX(Matches!$H$2:$H$201,MATCH($A217&amp;"-4",Matches!$J$2:$J$201,0))=""),"",IF(AND($C217&lt;&gt;"",INDEX(Matches!$F$2:$F$201,MATCH($A217&amp;"-4",Matches!$J$2:$J$201,0))&lt;&gt;"",$C217&gt;=INDEX(Matches!$F$2:$F$201,MATCH($A217&amp;"-4",Matches!$J$2:$J$201,0))),"",IF(AND(J217=INDEX(Matches!$G$2:$G$201,MATCH($A217&amp;"-4",Matches!$J$2:$J$201,0)),K217=INDEX(Matches!$H$2:$H$201,MATCH($A217&amp;"-4",Matches!$J$2:$J$201,0))),5,IF(SIGN(J217-K217)&lt;&gt;SIGN(INDEX(Matches!$G$2:$G$201,MATCH($A217&amp;"-4",Matches!$J$2:$J$201,0))-INDEX(Matches!$H$2:$H$201,MATCH($A217&amp;"-4",Matches!$J$2:$J$201,0))),0,IF(J217-K217=INDEX(Matches!$G$2:$G$201,MATCH($A217&amp;"-4",Matches!$J$2:$J$201,0))-INDEX(Matches!$H$2:$H$201,MATCH($A217&amp;"-4",Matches!$J$2:$J$201,0)),3,2))))),""))</f>
        <v/>
      </c>
      <c r="AB217" s="12" t="str">
        <f aca="false">IF(OR($B217="",L217="",M217=""),"",IFERROR(IF(OR(INDEX(Matches!$I$2:$I$201,MATCH($A217&amp;"-5",Matches!$J$2:$J$201,0))="Void",INDEX(Matches!$G$2:$G$201,MATCH($A217&amp;"-5",Matches!$J$2:$J$201,0))="",INDEX(Matches!$H$2:$H$201,MATCH($A217&amp;"-5",Matches!$J$2:$J$201,0))=""),"",IF(AND($C217&lt;&gt;"",INDEX(Matches!$F$2:$F$201,MATCH($A217&amp;"-5",Matches!$J$2:$J$201,0))&lt;&gt;"",$C217&gt;=INDEX(Matches!$F$2:$F$201,MATCH($A217&amp;"-5",Matches!$J$2:$J$201,0))),"",IF(AND(L217=INDEX(Matches!$G$2:$G$201,MATCH($A217&amp;"-5",Matches!$J$2:$J$201,0)),M217=INDEX(Matches!$H$2:$H$201,MATCH($A217&amp;"-5",Matches!$J$2:$J$201,0))),5,IF(SIGN(L217-M217)&lt;&gt;SIGN(INDEX(Matches!$G$2:$G$201,MATCH($A217&amp;"-5",Matches!$J$2:$J$201,0))-INDEX(Matches!$H$2:$H$201,MATCH($A217&amp;"-5",Matches!$J$2:$J$201,0))),0,IF(L217-M217=INDEX(Matches!$G$2:$G$201,MATCH($A217&amp;"-5",Matches!$J$2:$J$201,0))-INDEX(Matches!$H$2:$H$201,MATCH($A217&amp;"-5",Matches!$J$2:$J$201,0)),3,2))))),""))</f>
        <v/>
      </c>
      <c r="AC217" s="12" t="str">
        <f aca="false">IF(OR($B217="",N217="",O217=""),"",IFERROR(IF(OR(INDEX(Matches!$I$2:$I$201,MATCH($A217&amp;"-6",Matches!$J$2:$J$201,0))="Void",INDEX(Matches!$G$2:$G$201,MATCH($A217&amp;"-6",Matches!$J$2:$J$201,0))="",INDEX(Matches!$H$2:$H$201,MATCH($A217&amp;"-6",Matches!$J$2:$J$201,0))=""),"",IF(AND($C217&lt;&gt;"",INDEX(Matches!$F$2:$F$201,MATCH($A217&amp;"-6",Matches!$J$2:$J$201,0))&lt;&gt;"",$C217&gt;=INDEX(Matches!$F$2:$F$201,MATCH($A217&amp;"-6",Matches!$J$2:$J$201,0))),"",IF(AND(N217=INDEX(Matches!$G$2:$G$201,MATCH($A217&amp;"-6",Matches!$J$2:$J$201,0)),O217=INDEX(Matches!$H$2:$H$201,MATCH($A217&amp;"-6",Matches!$J$2:$J$201,0))),5,IF(SIGN(N217-O217)&lt;&gt;SIGN(INDEX(Matches!$G$2:$G$201,MATCH($A217&amp;"-6",Matches!$J$2:$J$201,0))-INDEX(Matches!$H$2:$H$201,MATCH($A217&amp;"-6",Matches!$J$2:$J$201,0))),0,IF(N217-O217=INDEX(Matches!$G$2:$G$201,MATCH($A217&amp;"-6",Matches!$J$2:$J$201,0))-INDEX(Matches!$H$2:$H$201,MATCH($A217&amp;"-6",Matches!$J$2:$J$201,0)),3,2))))),""))</f>
        <v/>
      </c>
      <c r="AD217" s="12" t="str">
        <f aca="false">IF(OR($B217="",P217="",Q217=""),"",IFERROR(IF(OR(INDEX(Matches!$I$2:$I$201,MATCH($A217&amp;"-7",Matches!$J$2:$J$201,0))="Void",INDEX(Matches!$G$2:$G$201,MATCH($A217&amp;"-7",Matches!$J$2:$J$201,0))="",INDEX(Matches!$H$2:$H$201,MATCH($A217&amp;"-7",Matches!$J$2:$J$201,0))=""),"",IF(AND($C217&lt;&gt;"",INDEX(Matches!$F$2:$F$201,MATCH($A217&amp;"-7",Matches!$J$2:$J$201,0))&lt;&gt;"",$C217&gt;=INDEX(Matches!$F$2:$F$201,MATCH($A217&amp;"-7",Matches!$J$2:$J$201,0))),"",IF(AND(P217=INDEX(Matches!$G$2:$G$201,MATCH($A217&amp;"-7",Matches!$J$2:$J$201,0)),Q217=INDEX(Matches!$H$2:$H$201,MATCH($A217&amp;"-7",Matches!$J$2:$J$201,0))),5,IF(SIGN(P217-Q217)&lt;&gt;SIGN(INDEX(Matches!$G$2:$G$201,MATCH($A217&amp;"-7",Matches!$J$2:$J$201,0))-INDEX(Matches!$H$2:$H$201,MATCH($A217&amp;"-7",Matches!$J$2:$J$201,0))),0,IF(P217-Q217=INDEX(Matches!$G$2:$G$201,MATCH($A217&amp;"-7",Matches!$J$2:$J$201,0))-INDEX(Matches!$H$2:$H$201,MATCH($A217&amp;"-7",Matches!$J$2:$J$201,0)),3,2))))),""))</f>
        <v/>
      </c>
      <c r="AE217" s="12" t="str">
        <f aca="false">IF(OR($B217="",R217="",S217=""),"",IFERROR(IF(OR(INDEX(Matches!$I$2:$I$201,MATCH($A217&amp;"-8",Matches!$J$2:$J$201,0))="Void",INDEX(Matches!$G$2:$G$201,MATCH($A217&amp;"-8",Matches!$J$2:$J$201,0))="",INDEX(Matches!$H$2:$H$201,MATCH($A217&amp;"-8",Matches!$J$2:$J$201,0))=""),"",IF(AND($C217&lt;&gt;"",INDEX(Matches!$F$2:$F$201,MATCH($A217&amp;"-8",Matches!$J$2:$J$201,0))&lt;&gt;"",$C217&gt;=INDEX(Matches!$F$2:$F$201,MATCH($A217&amp;"-8",Matches!$J$2:$J$201,0))),"",IF(AND(R217=INDEX(Matches!$G$2:$G$201,MATCH($A217&amp;"-8",Matches!$J$2:$J$201,0)),S217=INDEX(Matches!$H$2:$H$201,MATCH($A217&amp;"-8",Matches!$J$2:$J$201,0))),5,IF(SIGN(R217-S217)&lt;&gt;SIGN(INDEX(Matches!$G$2:$G$201,MATCH($A217&amp;"-8",Matches!$J$2:$J$201,0))-INDEX(Matches!$H$2:$H$201,MATCH($A217&amp;"-8",Matches!$J$2:$J$201,0))),0,IF(R217-S217=INDEX(Matches!$G$2:$G$201,MATCH($A217&amp;"-8",Matches!$J$2:$J$201,0))-INDEX(Matches!$H$2:$H$201,MATCH($A217&amp;"-8",Matches!$J$2:$J$201,0)),3,2))))),""))</f>
        <v/>
      </c>
      <c r="AF217" s="12" t="str">
        <f aca="false">IF(OR($B217="",T217="",U217=""),"",IFERROR(IF(OR(INDEX(Matches!$I$2:$I$201,MATCH($A217&amp;"-9",Matches!$J$2:$J$201,0))="Void",INDEX(Matches!$G$2:$G$201,MATCH($A217&amp;"-9",Matches!$J$2:$J$201,0))="",INDEX(Matches!$H$2:$H$201,MATCH($A217&amp;"-9",Matches!$J$2:$J$201,0))=""),"",IF(AND($C217&lt;&gt;"",INDEX(Matches!$F$2:$F$201,MATCH($A217&amp;"-9",Matches!$J$2:$J$201,0))&lt;&gt;"",$C217&gt;=INDEX(Matches!$F$2:$F$201,MATCH($A217&amp;"-9",Matches!$J$2:$J$201,0))),"",IF(AND(T217=INDEX(Matches!$G$2:$G$201,MATCH($A217&amp;"-9",Matches!$J$2:$J$201,0)),U217=INDEX(Matches!$H$2:$H$201,MATCH($A217&amp;"-9",Matches!$J$2:$J$201,0))),5,IF(SIGN(T217-U217)&lt;&gt;SIGN(INDEX(Matches!$G$2:$G$201,MATCH($A217&amp;"-9",Matches!$J$2:$J$201,0))-INDEX(Matches!$H$2:$H$201,MATCH($A217&amp;"-9",Matches!$J$2:$J$201,0))),0,IF(T217-U217=INDEX(Matches!$G$2:$G$201,MATCH($A217&amp;"-9",Matches!$J$2:$J$201,0))-INDEX(Matches!$H$2:$H$201,MATCH($A217&amp;"-9",Matches!$J$2:$J$201,0)),3,2))))),""))</f>
        <v/>
      </c>
      <c r="AG217" s="12" t="str">
        <f aca="false">IF(OR($B217="",V217="",W217=""),"",IFERROR(IF(OR(INDEX(Matches!$I$2:$I$201,MATCH($A217&amp;"-10",Matches!$J$2:$J$201,0))="Void",INDEX(Matches!$G$2:$G$201,MATCH($A217&amp;"-10",Matches!$J$2:$J$201,0))="",INDEX(Matches!$H$2:$H$201,MATCH($A217&amp;"-10",Matches!$J$2:$J$201,0))=""),"",IF(AND($C217&lt;&gt;"",INDEX(Matches!$F$2:$F$201,MATCH($A217&amp;"-10",Matches!$J$2:$J$201,0))&lt;&gt;"",$C217&gt;=INDEX(Matches!$F$2:$F$201,MATCH($A217&amp;"-10",Matches!$J$2:$J$201,0))),"",IF(AND(V217=INDEX(Matches!$G$2:$G$201,MATCH($A217&amp;"-10",Matches!$J$2:$J$201,0)),W217=INDEX(Matches!$H$2:$H$201,MATCH($A217&amp;"-10",Matches!$J$2:$J$201,0))),5,IF(SIGN(V217-W217)&lt;&gt;SIGN(INDEX(Matches!$G$2:$G$201,MATCH($A217&amp;"-10",Matches!$J$2:$J$201,0))-INDEX(Matches!$H$2:$H$201,MATCH($A217&amp;"-10",Matches!$J$2:$J$201,0))),0,IF(V217-W217=INDEX(Matches!$G$2:$G$201,MATCH($A217&amp;"-10",Matches!$J$2:$J$201,0))-INDEX(Matches!$H$2:$H$201,MATCH($A217&amp;"-10",Matches!$J$2:$J$201,0)),3,2))))),""))</f>
        <v/>
      </c>
      <c r="AH217" s="13" t="str">
        <f aca="false">IF($B217="","",SUM(X217:AG217))</f>
        <v/>
      </c>
      <c r="AI217" s="12" t="str">
        <f aca="false">IF($B217="","",COUNTIF(X217:AG217,5))</f>
        <v/>
      </c>
      <c r="AJ217" s="12" t="str">
        <f aca="false">IF($B217="","",COUNTIF(X217:AG217,"&gt;=2"))</f>
        <v/>
      </c>
      <c r="AK217" s="12" t="str">
        <f aca="false">IF($B217="","",COUNT(X217:AG217))</f>
        <v/>
      </c>
    </row>
    <row r="218" customFormat="false" ht="15" hidden="false" customHeight="false" outlineLevel="0" collapsed="false">
      <c r="A218" s="7"/>
      <c r="B218" s="7"/>
      <c r="C218" s="11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12" t="str">
        <f aca="false">IF(OR($B218="",D218="",E218=""),"",IFERROR(IF(OR(INDEX(Matches!$I$2:$I$201,MATCH($A218&amp;"-1",Matches!$J$2:$J$201,0))="Void",INDEX(Matches!$G$2:$G$201,MATCH($A218&amp;"-1",Matches!$J$2:$J$201,0))="",INDEX(Matches!$H$2:$H$201,MATCH($A218&amp;"-1",Matches!$J$2:$J$201,0))=""),"",IF(AND($C218&lt;&gt;"",INDEX(Matches!$F$2:$F$201,MATCH($A218&amp;"-1",Matches!$J$2:$J$201,0))&lt;&gt;"",$C218&gt;=INDEX(Matches!$F$2:$F$201,MATCH($A218&amp;"-1",Matches!$J$2:$J$201,0))),"",IF(AND(D218=INDEX(Matches!$G$2:$G$201,MATCH($A218&amp;"-1",Matches!$J$2:$J$201,0)),E218=INDEX(Matches!$H$2:$H$201,MATCH($A218&amp;"-1",Matches!$J$2:$J$201,0))),5,IF(SIGN(D218-E218)&lt;&gt;SIGN(INDEX(Matches!$G$2:$G$201,MATCH($A218&amp;"-1",Matches!$J$2:$J$201,0))-INDEX(Matches!$H$2:$H$201,MATCH($A218&amp;"-1",Matches!$J$2:$J$201,0))),0,IF(D218-E218=INDEX(Matches!$G$2:$G$201,MATCH($A218&amp;"-1",Matches!$J$2:$J$201,0))-INDEX(Matches!$H$2:$H$201,MATCH($A218&amp;"-1",Matches!$J$2:$J$201,0)),3,2))))),""))</f>
        <v/>
      </c>
      <c r="Y218" s="12" t="str">
        <f aca="false">IF(OR($B218="",F218="",G218=""),"",IFERROR(IF(OR(INDEX(Matches!$I$2:$I$201,MATCH($A218&amp;"-2",Matches!$J$2:$J$201,0))="Void",INDEX(Matches!$G$2:$G$201,MATCH($A218&amp;"-2",Matches!$J$2:$J$201,0))="",INDEX(Matches!$H$2:$H$201,MATCH($A218&amp;"-2",Matches!$J$2:$J$201,0))=""),"",IF(AND($C218&lt;&gt;"",INDEX(Matches!$F$2:$F$201,MATCH($A218&amp;"-2",Matches!$J$2:$J$201,0))&lt;&gt;"",$C218&gt;=INDEX(Matches!$F$2:$F$201,MATCH($A218&amp;"-2",Matches!$J$2:$J$201,0))),"",IF(AND(F218=INDEX(Matches!$G$2:$G$201,MATCH($A218&amp;"-2",Matches!$J$2:$J$201,0)),G218=INDEX(Matches!$H$2:$H$201,MATCH($A218&amp;"-2",Matches!$J$2:$J$201,0))),5,IF(SIGN(F218-G218)&lt;&gt;SIGN(INDEX(Matches!$G$2:$G$201,MATCH($A218&amp;"-2",Matches!$J$2:$J$201,0))-INDEX(Matches!$H$2:$H$201,MATCH($A218&amp;"-2",Matches!$J$2:$J$201,0))),0,IF(F218-G218=INDEX(Matches!$G$2:$G$201,MATCH($A218&amp;"-2",Matches!$J$2:$J$201,0))-INDEX(Matches!$H$2:$H$201,MATCH($A218&amp;"-2",Matches!$J$2:$J$201,0)),3,2))))),""))</f>
        <v/>
      </c>
      <c r="Z218" s="12" t="str">
        <f aca="false">IF(OR($B218="",H218="",I218=""),"",IFERROR(IF(OR(INDEX(Matches!$I$2:$I$201,MATCH($A218&amp;"-3",Matches!$J$2:$J$201,0))="Void",INDEX(Matches!$G$2:$G$201,MATCH($A218&amp;"-3",Matches!$J$2:$J$201,0))="",INDEX(Matches!$H$2:$H$201,MATCH($A218&amp;"-3",Matches!$J$2:$J$201,0))=""),"",IF(AND($C218&lt;&gt;"",INDEX(Matches!$F$2:$F$201,MATCH($A218&amp;"-3",Matches!$J$2:$J$201,0))&lt;&gt;"",$C218&gt;=INDEX(Matches!$F$2:$F$201,MATCH($A218&amp;"-3",Matches!$J$2:$J$201,0))),"",IF(AND(H218=INDEX(Matches!$G$2:$G$201,MATCH($A218&amp;"-3",Matches!$J$2:$J$201,0)),I218=INDEX(Matches!$H$2:$H$201,MATCH($A218&amp;"-3",Matches!$J$2:$J$201,0))),5,IF(SIGN(H218-I218)&lt;&gt;SIGN(INDEX(Matches!$G$2:$G$201,MATCH($A218&amp;"-3",Matches!$J$2:$J$201,0))-INDEX(Matches!$H$2:$H$201,MATCH($A218&amp;"-3",Matches!$J$2:$J$201,0))),0,IF(H218-I218=INDEX(Matches!$G$2:$G$201,MATCH($A218&amp;"-3",Matches!$J$2:$J$201,0))-INDEX(Matches!$H$2:$H$201,MATCH($A218&amp;"-3",Matches!$J$2:$J$201,0)),3,2))))),""))</f>
        <v/>
      </c>
      <c r="AA218" s="12" t="str">
        <f aca="false">IF(OR($B218="",J218="",K218=""),"",IFERROR(IF(OR(INDEX(Matches!$I$2:$I$201,MATCH($A218&amp;"-4",Matches!$J$2:$J$201,0))="Void",INDEX(Matches!$G$2:$G$201,MATCH($A218&amp;"-4",Matches!$J$2:$J$201,0))="",INDEX(Matches!$H$2:$H$201,MATCH($A218&amp;"-4",Matches!$J$2:$J$201,0))=""),"",IF(AND($C218&lt;&gt;"",INDEX(Matches!$F$2:$F$201,MATCH($A218&amp;"-4",Matches!$J$2:$J$201,0))&lt;&gt;"",$C218&gt;=INDEX(Matches!$F$2:$F$201,MATCH($A218&amp;"-4",Matches!$J$2:$J$201,0))),"",IF(AND(J218=INDEX(Matches!$G$2:$G$201,MATCH($A218&amp;"-4",Matches!$J$2:$J$201,0)),K218=INDEX(Matches!$H$2:$H$201,MATCH($A218&amp;"-4",Matches!$J$2:$J$201,0))),5,IF(SIGN(J218-K218)&lt;&gt;SIGN(INDEX(Matches!$G$2:$G$201,MATCH($A218&amp;"-4",Matches!$J$2:$J$201,0))-INDEX(Matches!$H$2:$H$201,MATCH($A218&amp;"-4",Matches!$J$2:$J$201,0))),0,IF(J218-K218=INDEX(Matches!$G$2:$G$201,MATCH($A218&amp;"-4",Matches!$J$2:$J$201,0))-INDEX(Matches!$H$2:$H$201,MATCH($A218&amp;"-4",Matches!$J$2:$J$201,0)),3,2))))),""))</f>
        <v/>
      </c>
      <c r="AB218" s="12" t="str">
        <f aca="false">IF(OR($B218="",L218="",M218=""),"",IFERROR(IF(OR(INDEX(Matches!$I$2:$I$201,MATCH($A218&amp;"-5",Matches!$J$2:$J$201,0))="Void",INDEX(Matches!$G$2:$G$201,MATCH($A218&amp;"-5",Matches!$J$2:$J$201,0))="",INDEX(Matches!$H$2:$H$201,MATCH($A218&amp;"-5",Matches!$J$2:$J$201,0))=""),"",IF(AND($C218&lt;&gt;"",INDEX(Matches!$F$2:$F$201,MATCH($A218&amp;"-5",Matches!$J$2:$J$201,0))&lt;&gt;"",$C218&gt;=INDEX(Matches!$F$2:$F$201,MATCH($A218&amp;"-5",Matches!$J$2:$J$201,0))),"",IF(AND(L218=INDEX(Matches!$G$2:$G$201,MATCH($A218&amp;"-5",Matches!$J$2:$J$201,0)),M218=INDEX(Matches!$H$2:$H$201,MATCH($A218&amp;"-5",Matches!$J$2:$J$201,0))),5,IF(SIGN(L218-M218)&lt;&gt;SIGN(INDEX(Matches!$G$2:$G$201,MATCH($A218&amp;"-5",Matches!$J$2:$J$201,0))-INDEX(Matches!$H$2:$H$201,MATCH($A218&amp;"-5",Matches!$J$2:$J$201,0))),0,IF(L218-M218=INDEX(Matches!$G$2:$G$201,MATCH($A218&amp;"-5",Matches!$J$2:$J$201,0))-INDEX(Matches!$H$2:$H$201,MATCH($A218&amp;"-5",Matches!$J$2:$J$201,0)),3,2))))),""))</f>
        <v/>
      </c>
      <c r="AC218" s="12" t="str">
        <f aca="false">IF(OR($B218="",N218="",O218=""),"",IFERROR(IF(OR(INDEX(Matches!$I$2:$I$201,MATCH($A218&amp;"-6",Matches!$J$2:$J$201,0))="Void",INDEX(Matches!$G$2:$G$201,MATCH($A218&amp;"-6",Matches!$J$2:$J$201,0))="",INDEX(Matches!$H$2:$H$201,MATCH($A218&amp;"-6",Matches!$J$2:$J$201,0))=""),"",IF(AND($C218&lt;&gt;"",INDEX(Matches!$F$2:$F$201,MATCH($A218&amp;"-6",Matches!$J$2:$J$201,0))&lt;&gt;"",$C218&gt;=INDEX(Matches!$F$2:$F$201,MATCH($A218&amp;"-6",Matches!$J$2:$J$201,0))),"",IF(AND(N218=INDEX(Matches!$G$2:$G$201,MATCH($A218&amp;"-6",Matches!$J$2:$J$201,0)),O218=INDEX(Matches!$H$2:$H$201,MATCH($A218&amp;"-6",Matches!$J$2:$J$201,0))),5,IF(SIGN(N218-O218)&lt;&gt;SIGN(INDEX(Matches!$G$2:$G$201,MATCH($A218&amp;"-6",Matches!$J$2:$J$201,0))-INDEX(Matches!$H$2:$H$201,MATCH($A218&amp;"-6",Matches!$J$2:$J$201,0))),0,IF(N218-O218=INDEX(Matches!$G$2:$G$201,MATCH($A218&amp;"-6",Matches!$J$2:$J$201,0))-INDEX(Matches!$H$2:$H$201,MATCH($A218&amp;"-6",Matches!$J$2:$J$201,0)),3,2))))),""))</f>
        <v/>
      </c>
      <c r="AD218" s="12" t="str">
        <f aca="false">IF(OR($B218="",P218="",Q218=""),"",IFERROR(IF(OR(INDEX(Matches!$I$2:$I$201,MATCH($A218&amp;"-7",Matches!$J$2:$J$201,0))="Void",INDEX(Matches!$G$2:$G$201,MATCH($A218&amp;"-7",Matches!$J$2:$J$201,0))="",INDEX(Matches!$H$2:$H$201,MATCH($A218&amp;"-7",Matches!$J$2:$J$201,0))=""),"",IF(AND($C218&lt;&gt;"",INDEX(Matches!$F$2:$F$201,MATCH($A218&amp;"-7",Matches!$J$2:$J$201,0))&lt;&gt;"",$C218&gt;=INDEX(Matches!$F$2:$F$201,MATCH($A218&amp;"-7",Matches!$J$2:$J$201,0))),"",IF(AND(P218=INDEX(Matches!$G$2:$G$201,MATCH($A218&amp;"-7",Matches!$J$2:$J$201,0)),Q218=INDEX(Matches!$H$2:$H$201,MATCH($A218&amp;"-7",Matches!$J$2:$J$201,0))),5,IF(SIGN(P218-Q218)&lt;&gt;SIGN(INDEX(Matches!$G$2:$G$201,MATCH($A218&amp;"-7",Matches!$J$2:$J$201,0))-INDEX(Matches!$H$2:$H$201,MATCH($A218&amp;"-7",Matches!$J$2:$J$201,0))),0,IF(P218-Q218=INDEX(Matches!$G$2:$G$201,MATCH($A218&amp;"-7",Matches!$J$2:$J$201,0))-INDEX(Matches!$H$2:$H$201,MATCH($A218&amp;"-7",Matches!$J$2:$J$201,0)),3,2))))),""))</f>
        <v/>
      </c>
      <c r="AE218" s="12" t="str">
        <f aca="false">IF(OR($B218="",R218="",S218=""),"",IFERROR(IF(OR(INDEX(Matches!$I$2:$I$201,MATCH($A218&amp;"-8",Matches!$J$2:$J$201,0))="Void",INDEX(Matches!$G$2:$G$201,MATCH($A218&amp;"-8",Matches!$J$2:$J$201,0))="",INDEX(Matches!$H$2:$H$201,MATCH($A218&amp;"-8",Matches!$J$2:$J$201,0))=""),"",IF(AND($C218&lt;&gt;"",INDEX(Matches!$F$2:$F$201,MATCH($A218&amp;"-8",Matches!$J$2:$J$201,0))&lt;&gt;"",$C218&gt;=INDEX(Matches!$F$2:$F$201,MATCH($A218&amp;"-8",Matches!$J$2:$J$201,0))),"",IF(AND(R218=INDEX(Matches!$G$2:$G$201,MATCH($A218&amp;"-8",Matches!$J$2:$J$201,0)),S218=INDEX(Matches!$H$2:$H$201,MATCH($A218&amp;"-8",Matches!$J$2:$J$201,0))),5,IF(SIGN(R218-S218)&lt;&gt;SIGN(INDEX(Matches!$G$2:$G$201,MATCH($A218&amp;"-8",Matches!$J$2:$J$201,0))-INDEX(Matches!$H$2:$H$201,MATCH($A218&amp;"-8",Matches!$J$2:$J$201,0))),0,IF(R218-S218=INDEX(Matches!$G$2:$G$201,MATCH($A218&amp;"-8",Matches!$J$2:$J$201,0))-INDEX(Matches!$H$2:$H$201,MATCH($A218&amp;"-8",Matches!$J$2:$J$201,0)),3,2))))),""))</f>
        <v/>
      </c>
      <c r="AF218" s="12" t="str">
        <f aca="false">IF(OR($B218="",T218="",U218=""),"",IFERROR(IF(OR(INDEX(Matches!$I$2:$I$201,MATCH($A218&amp;"-9",Matches!$J$2:$J$201,0))="Void",INDEX(Matches!$G$2:$G$201,MATCH($A218&amp;"-9",Matches!$J$2:$J$201,0))="",INDEX(Matches!$H$2:$H$201,MATCH($A218&amp;"-9",Matches!$J$2:$J$201,0))=""),"",IF(AND($C218&lt;&gt;"",INDEX(Matches!$F$2:$F$201,MATCH($A218&amp;"-9",Matches!$J$2:$J$201,0))&lt;&gt;"",$C218&gt;=INDEX(Matches!$F$2:$F$201,MATCH($A218&amp;"-9",Matches!$J$2:$J$201,0))),"",IF(AND(T218=INDEX(Matches!$G$2:$G$201,MATCH($A218&amp;"-9",Matches!$J$2:$J$201,0)),U218=INDEX(Matches!$H$2:$H$201,MATCH($A218&amp;"-9",Matches!$J$2:$J$201,0))),5,IF(SIGN(T218-U218)&lt;&gt;SIGN(INDEX(Matches!$G$2:$G$201,MATCH($A218&amp;"-9",Matches!$J$2:$J$201,0))-INDEX(Matches!$H$2:$H$201,MATCH($A218&amp;"-9",Matches!$J$2:$J$201,0))),0,IF(T218-U218=INDEX(Matches!$G$2:$G$201,MATCH($A218&amp;"-9",Matches!$J$2:$J$201,0))-INDEX(Matches!$H$2:$H$201,MATCH($A218&amp;"-9",Matches!$J$2:$J$201,0)),3,2))))),""))</f>
        <v/>
      </c>
      <c r="AG218" s="12" t="str">
        <f aca="false">IF(OR($B218="",V218="",W218=""),"",IFERROR(IF(OR(INDEX(Matches!$I$2:$I$201,MATCH($A218&amp;"-10",Matches!$J$2:$J$201,0))="Void",INDEX(Matches!$G$2:$G$201,MATCH($A218&amp;"-10",Matches!$J$2:$J$201,0))="",INDEX(Matches!$H$2:$H$201,MATCH($A218&amp;"-10",Matches!$J$2:$J$201,0))=""),"",IF(AND($C218&lt;&gt;"",INDEX(Matches!$F$2:$F$201,MATCH($A218&amp;"-10",Matches!$J$2:$J$201,0))&lt;&gt;"",$C218&gt;=INDEX(Matches!$F$2:$F$201,MATCH($A218&amp;"-10",Matches!$J$2:$J$201,0))),"",IF(AND(V218=INDEX(Matches!$G$2:$G$201,MATCH($A218&amp;"-10",Matches!$J$2:$J$201,0)),W218=INDEX(Matches!$H$2:$H$201,MATCH($A218&amp;"-10",Matches!$J$2:$J$201,0))),5,IF(SIGN(V218-W218)&lt;&gt;SIGN(INDEX(Matches!$G$2:$G$201,MATCH($A218&amp;"-10",Matches!$J$2:$J$201,0))-INDEX(Matches!$H$2:$H$201,MATCH($A218&amp;"-10",Matches!$J$2:$J$201,0))),0,IF(V218-W218=INDEX(Matches!$G$2:$G$201,MATCH($A218&amp;"-10",Matches!$J$2:$J$201,0))-INDEX(Matches!$H$2:$H$201,MATCH($A218&amp;"-10",Matches!$J$2:$J$201,0)),3,2))))),""))</f>
        <v/>
      </c>
      <c r="AH218" s="13" t="str">
        <f aca="false">IF($B218="","",SUM(X218:AG218))</f>
        <v/>
      </c>
      <c r="AI218" s="12" t="str">
        <f aca="false">IF($B218="","",COUNTIF(X218:AG218,5))</f>
        <v/>
      </c>
      <c r="AJ218" s="12" t="str">
        <f aca="false">IF($B218="","",COUNTIF(X218:AG218,"&gt;=2"))</f>
        <v/>
      </c>
      <c r="AK218" s="12" t="str">
        <f aca="false">IF($B218="","",COUNT(X218:AG218))</f>
        <v/>
      </c>
    </row>
    <row r="219" customFormat="false" ht="15" hidden="false" customHeight="false" outlineLevel="0" collapsed="false">
      <c r="A219" s="7"/>
      <c r="B219" s="7"/>
      <c r="C219" s="11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12" t="str">
        <f aca="false">IF(OR($B219="",D219="",E219=""),"",IFERROR(IF(OR(INDEX(Matches!$I$2:$I$201,MATCH($A219&amp;"-1",Matches!$J$2:$J$201,0))="Void",INDEX(Matches!$G$2:$G$201,MATCH($A219&amp;"-1",Matches!$J$2:$J$201,0))="",INDEX(Matches!$H$2:$H$201,MATCH($A219&amp;"-1",Matches!$J$2:$J$201,0))=""),"",IF(AND($C219&lt;&gt;"",INDEX(Matches!$F$2:$F$201,MATCH($A219&amp;"-1",Matches!$J$2:$J$201,0))&lt;&gt;"",$C219&gt;=INDEX(Matches!$F$2:$F$201,MATCH($A219&amp;"-1",Matches!$J$2:$J$201,0))),"",IF(AND(D219=INDEX(Matches!$G$2:$G$201,MATCH($A219&amp;"-1",Matches!$J$2:$J$201,0)),E219=INDEX(Matches!$H$2:$H$201,MATCH($A219&amp;"-1",Matches!$J$2:$J$201,0))),5,IF(SIGN(D219-E219)&lt;&gt;SIGN(INDEX(Matches!$G$2:$G$201,MATCH($A219&amp;"-1",Matches!$J$2:$J$201,0))-INDEX(Matches!$H$2:$H$201,MATCH($A219&amp;"-1",Matches!$J$2:$J$201,0))),0,IF(D219-E219=INDEX(Matches!$G$2:$G$201,MATCH($A219&amp;"-1",Matches!$J$2:$J$201,0))-INDEX(Matches!$H$2:$H$201,MATCH($A219&amp;"-1",Matches!$J$2:$J$201,0)),3,2))))),""))</f>
        <v/>
      </c>
      <c r="Y219" s="12" t="str">
        <f aca="false">IF(OR($B219="",F219="",G219=""),"",IFERROR(IF(OR(INDEX(Matches!$I$2:$I$201,MATCH($A219&amp;"-2",Matches!$J$2:$J$201,0))="Void",INDEX(Matches!$G$2:$G$201,MATCH($A219&amp;"-2",Matches!$J$2:$J$201,0))="",INDEX(Matches!$H$2:$H$201,MATCH($A219&amp;"-2",Matches!$J$2:$J$201,0))=""),"",IF(AND($C219&lt;&gt;"",INDEX(Matches!$F$2:$F$201,MATCH($A219&amp;"-2",Matches!$J$2:$J$201,0))&lt;&gt;"",$C219&gt;=INDEX(Matches!$F$2:$F$201,MATCH($A219&amp;"-2",Matches!$J$2:$J$201,0))),"",IF(AND(F219=INDEX(Matches!$G$2:$G$201,MATCH($A219&amp;"-2",Matches!$J$2:$J$201,0)),G219=INDEX(Matches!$H$2:$H$201,MATCH($A219&amp;"-2",Matches!$J$2:$J$201,0))),5,IF(SIGN(F219-G219)&lt;&gt;SIGN(INDEX(Matches!$G$2:$G$201,MATCH($A219&amp;"-2",Matches!$J$2:$J$201,0))-INDEX(Matches!$H$2:$H$201,MATCH($A219&amp;"-2",Matches!$J$2:$J$201,0))),0,IF(F219-G219=INDEX(Matches!$G$2:$G$201,MATCH($A219&amp;"-2",Matches!$J$2:$J$201,0))-INDEX(Matches!$H$2:$H$201,MATCH($A219&amp;"-2",Matches!$J$2:$J$201,0)),3,2))))),""))</f>
        <v/>
      </c>
      <c r="Z219" s="12" t="str">
        <f aca="false">IF(OR($B219="",H219="",I219=""),"",IFERROR(IF(OR(INDEX(Matches!$I$2:$I$201,MATCH($A219&amp;"-3",Matches!$J$2:$J$201,0))="Void",INDEX(Matches!$G$2:$G$201,MATCH($A219&amp;"-3",Matches!$J$2:$J$201,0))="",INDEX(Matches!$H$2:$H$201,MATCH($A219&amp;"-3",Matches!$J$2:$J$201,0))=""),"",IF(AND($C219&lt;&gt;"",INDEX(Matches!$F$2:$F$201,MATCH($A219&amp;"-3",Matches!$J$2:$J$201,0))&lt;&gt;"",$C219&gt;=INDEX(Matches!$F$2:$F$201,MATCH($A219&amp;"-3",Matches!$J$2:$J$201,0))),"",IF(AND(H219=INDEX(Matches!$G$2:$G$201,MATCH($A219&amp;"-3",Matches!$J$2:$J$201,0)),I219=INDEX(Matches!$H$2:$H$201,MATCH($A219&amp;"-3",Matches!$J$2:$J$201,0))),5,IF(SIGN(H219-I219)&lt;&gt;SIGN(INDEX(Matches!$G$2:$G$201,MATCH($A219&amp;"-3",Matches!$J$2:$J$201,0))-INDEX(Matches!$H$2:$H$201,MATCH($A219&amp;"-3",Matches!$J$2:$J$201,0))),0,IF(H219-I219=INDEX(Matches!$G$2:$G$201,MATCH($A219&amp;"-3",Matches!$J$2:$J$201,0))-INDEX(Matches!$H$2:$H$201,MATCH($A219&amp;"-3",Matches!$J$2:$J$201,0)),3,2))))),""))</f>
        <v/>
      </c>
      <c r="AA219" s="12" t="str">
        <f aca="false">IF(OR($B219="",J219="",K219=""),"",IFERROR(IF(OR(INDEX(Matches!$I$2:$I$201,MATCH($A219&amp;"-4",Matches!$J$2:$J$201,0))="Void",INDEX(Matches!$G$2:$G$201,MATCH($A219&amp;"-4",Matches!$J$2:$J$201,0))="",INDEX(Matches!$H$2:$H$201,MATCH($A219&amp;"-4",Matches!$J$2:$J$201,0))=""),"",IF(AND($C219&lt;&gt;"",INDEX(Matches!$F$2:$F$201,MATCH($A219&amp;"-4",Matches!$J$2:$J$201,0))&lt;&gt;"",$C219&gt;=INDEX(Matches!$F$2:$F$201,MATCH($A219&amp;"-4",Matches!$J$2:$J$201,0))),"",IF(AND(J219=INDEX(Matches!$G$2:$G$201,MATCH($A219&amp;"-4",Matches!$J$2:$J$201,0)),K219=INDEX(Matches!$H$2:$H$201,MATCH($A219&amp;"-4",Matches!$J$2:$J$201,0))),5,IF(SIGN(J219-K219)&lt;&gt;SIGN(INDEX(Matches!$G$2:$G$201,MATCH($A219&amp;"-4",Matches!$J$2:$J$201,0))-INDEX(Matches!$H$2:$H$201,MATCH($A219&amp;"-4",Matches!$J$2:$J$201,0))),0,IF(J219-K219=INDEX(Matches!$G$2:$G$201,MATCH($A219&amp;"-4",Matches!$J$2:$J$201,0))-INDEX(Matches!$H$2:$H$201,MATCH($A219&amp;"-4",Matches!$J$2:$J$201,0)),3,2))))),""))</f>
        <v/>
      </c>
      <c r="AB219" s="12" t="str">
        <f aca="false">IF(OR($B219="",L219="",M219=""),"",IFERROR(IF(OR(INDEX(Matches!$I$2:$I$201,MATCH($A219&amp;"-5",Matches!$J$2:$J$201,0))="Void",INDEX(Matches!$G$2:$G$201,MATCH($A219&amp;"-5",Matches!$J$2:$J$201,0))="",INDEX(Matches!$H$2:$H$201,MATCH($A219&amp;"-5",Matches!$J$2:$J$201,0))=""),"",IF(AND($C219&lt;&gt;"",INDEX(Matches!$F$2:$F$201,MATCH($A219&amp;"-5",Matches!$J$2:$J$201,0))&lt;&gt;"",$C219&gt;=INDEX(Matches!$F$2:$F$201,MATCH($A219&amp;"-5",Matches!$J$2:$J$201,0))),"",IF(AND(L219=INDEX(Matches!$G$2:$G$201,MATCH($A219&amp;"-5",Matches!$J$2:$J$201,0)),M219=INDEX(Matches!$H$2:$H$201,MATCH($A219&amp;"-5",Matches!$J$2:$J$201,0))),5,IF(SIGN(L219-M219)&lt;&gt;SIGN(INDEX(Matches!$G$2:$G$201,MATCH($A219&amp;"-5",Matches!$J$2:$J$201,0))-INDEX(Matches!$H$2:$H$201,MATCH($A219&amp;"-5",Matches!$J$2:$J$201,0))),0,IF(L219-M219=INDEX(Matches!$G$2:$G$201,MATCH($A219&amp;"-5",Matches!$J$2:$J$201,0))-INDEX(Matches!$H$2:$H$201,MATCH($A219&amp;"-5",Matches!$J$2:$J$201,0)),3,2))))),""))</f>
        <v/>
      </c>
      <c r="AC219" s="12" t="str">
        <f aca="false">IF(OR($B219="",N219="",O219=""),"",IFERROR(IF(OR(INDEX(Matches!$I$2:$I$201,MATCH($A219&amp;"-6",Matches!$J$2:$J$201,0))="Void",INDEX(Matches!$G$2:$G$201,MATCH($A219&amp;"-6",Matches!$J$2:$J$201,0))="",INDEX(Matches!$H$2:$H$201,MATCH($A219&amp;"-6",Matches!$J$2:$J$201,0))=""),"",IF(AND($C219&lt;&gt;"",INDEX(Matches!$F$2:$F$201,MATCH($A219&amp;"-6",Matches!$J$2:$J$201,0))&lt;&gt;"",$C219&gt;=INDEX(Matches!$F$2:$F$201,MATCH($A219&amp;"-6",Matches!$J$2:$J$201,0))),"",IF(AND(N219=INDEX(Matches!$G$2:$G$201,MATCH($A219&amp;"-6",Matches!$J$2:$J$201,0)),O219=INDEX(Matches!$H$2:$H$201,MATCH($A219&amp;"-6",Matches!$J$2:$J$201,0))),5,IF(SIGN(N219-O219)&lt;&gt;SIGN(INDEX(Matches!$G$2:$G$201,MATCH($A219&amp;"-6",Matches!$J$2:$J$201,0))-INDEX(Matches!$H$2:$H$201,MATCH($A219&amp;"-6",Matches!$J$2:$J$201,0))),0,IF(N219-O219=INDEX(Matches!$G$2:$G$201,MATCH($A219&amp;"-6",Matches!$J$2:$J$201,0))-INDEX(Matches!$H$2:$H$201,MATCH($A219&amp;"-6",Matches!$J$2:$J$201,0)),3,2))))),""))</f>
        <v/>
      </c>
      <c r="AD219" s="12" t="str">
        <f aca="false">IF(OR($B219="",P219="",Q219=""),"",IFERROR(IF(OR(INDEX(Matches!$I$2:$I$201,MATCH($A219&amp;"-7",Matches!$J$2:$J$201,0))="Void",INDEX(Matches!$G$2:$G$201,MATCH($A219&amp;"-7",Matches!$J$2:$J$201,0))="",INDEX(Matches!$H$2:$H$201,MATCH($A219&amp;"-7",Matches!$J$2:$J$201,0))=""),"",IF(AND($C219&lt;&gt;"",INDEX(Matches!$F$2:$F$201,MATCH($A219&amp;"-7",Matches!$J$2:$J$201,0))&lt;&gt;"",$C219&gt;=INDEX(Matches!$F$2:$F$201,MATCH($A219&amp;"-7",Matches!$J$2:$J$201,0))),"",IF(AND(P219=INDEX(Matches!$G$2:$G$201,MATCH($A219&amp;"-7",Matches!$J$2:$J$201,0)),Q219=INDEX(Matches!$H$2:$H$201,MATCH($A219&amp;"-7",Matches!$J$2:$J$201,0))),5,IF(SIGN(P219-Q219)&lt;&gt;SIGN(INDEX(Matches!$G$2:$G$201,MATCH($A219&amp;"-7",Matches!$J$2:$J$201,0))-INDEX(Matches!$H$2:$H$201,MATCH($A219&amp;"-7",Matches!$J$2:$J$201,0))),0,IF(P219-Q219=INDEX(Matches!$G$2:$G$201,MATCH($A219&amp;"-7",Matches!$J$2:$J$201,0))-INDEX(Matches!$H$2:$H$201,MATCH($A219&amp;"-7",Matches!$J$2:$J$201,0)),3,2))))),""))</f>
        <v/>
      </c>
      <c r="AE219" s="12" t="str">
        <f aca="false">IF(OR($B219="",R219="",S219=""),"",IFERROR(IF(OR(INDEX(Matches!$I$2:$I$201,MATCH($A219&amp;"-8",Matches!$J$2:$J$201,0))="Void",INDEX(Matches!$G$2:$G$201,MATCH($A219&amp;"-8",Matches!$J$2:$J$201,0))="",INDEX(Matches!$H$2:$H$201,MATCH($A219&amp;"-8",Matches!$J$2:$J$201,0))=""),"",IF(AND($C219&lt;&gt;"",INDEX(Matches!$F$2:$F$201,MATCH($A219&amp;"-8",Matches!$J$2:$J$201,0))&lt;&gt;"",$C219&gt;=INDEX(Matches!$F$2:$F$201,MATCH($A219&amp;"-8",Matches!$J$2:$J$201,0))),"",IF(AND(R219=INDEX(Matches!$G$2:$G$201,MATCH($A219&amp;"-8",Matches!$J$2:$J$201,0)),S219=INDEX(Matches!$H$2:$H$201,MATCH($A219&amp;"-8",Matches!$J$2:$J$201,0))),5,IF(SIGN(R219-S219)&lt;&gt;SIGN(INDEX(Matches!$G$2:$G$201,MATCH($A219&amp;"-8",Matches!$J$2:$J$201,0))-INDEX(Matches!$H$2:$H$201,MATCH($A219&amp;"-8",Matches!$J$2:$J$201,0))),0,IF(R219-S219=INDEX(Matches!$G$2:$G$201,MATCH($A219&amp;"-8",Matches!$J$2:$J$201,0))-INDEX(Matches!$H$2:$H$201,MATCH($A219&amp;"-8",Matches!$J$2:$J$201,0)),3,2))))),""))</f>
        <v/>
      </c>
      <c r="AF219" s="12" t="str">
        <f aca="false">IF(OR($B219="",T219="",U219=""),"",IFERROR(IF(OR(INDEX(Matches!$I$2:$I$201,MATCH($A219&amp;"-9",Matches!$J$2:$J$201,0))="Void",INDEX(Matches!$G$2:$G$201,MATCH($A219&amp;"-9",Matches!$J$2:$J$201,0))="",INDEX(Matches!$H$2:$H$201,MATCH($A219&amp;"-9",Matches!$J$2:$J$201,0))=""),"",IF(AND($C219&lt;&gt;"",INDEX(Matches!$F$2:$F$201,MATCH($A219&amp;"-9",Matches!$J$2:$J$201,0))&lt;&gt;"",$C219&gt;=INDEX(Matches!$F$2:$F$201,MATCH($A219&amp;"-9",Matches!$J$2:$J$201,0))),"",IF(AND(T219=INDEX(Matches!$G$2:$G$201,MATCH($A219&amp;"-9",Matches!$J$2:$J$201,0)),U219=INDEX(Matches!$H$2:$H$201,MATCH($A219&amp;"-9",Matches!$J$2:$J$201,0))),5,IF(SIGN(T219-U219)&lt;&gt;SIGN(INDEX(Matches!$G$2:$G$201,MATCH($A219&amp;"-9",Matches!$J$2:$J$201,0))-INDEX(Matches!$H$2:$H$201,MATCH($A219&amp;"-9",Matches!$J$2:$J$201,0))),0,IF(T219-U219=INDEX(Matches!$G$2:$G$201,MATCH($A219&amp;"-9",Matches!$J$2:$J$201,0))-INDEX(Matches!$H$2:$H$201,MATCH($A219&amp;"-9",Matches!$J$2:$J$201,0)),3,2))))),""))</f>
        <v/>
      </c>
      <c r="AG219" s="12" t="str">
        <f aca="false">IF(OR($B219="",V219="",W219=""),"",IFERROR(IF(OR(INDEX(Matches!$I$2:$I$201,MATCH($A219&amp;"-10",Matches!$J$2:$J$201,0))="Void",INDEX(Matches!$G$2:$G$201,MATCH($A219&amp;"-10",Matches!$J$2:$J$201,0))="",INDEX(Matches!$H$2:$H$201,MATCH($A219&amp;"-10",Matches!$J$2:$J$201,0))=""),"",IF(AND($C219&lt;&gt;"",INDEX(Matches!$F$2:$F$201,MATCH($A219&amp;"-10",Matches!$J$2:$J$201,0))&lt;&gt;"",$C219&gt;=INDEX(Matches!$F$2:$F$201,MATCH($A219&amp;"-10",Matches!$J$2:$J$201,0))),"",IF(AND(V219=INDEX(Matches!$G$2:$G$201,MATCH($A219&amp;"-10",Matches!$J$2:$J$201,0)),W219=INDEX(Matches!$H$2:$H$201,MATCH($A219&amp;"-10",Matches!$J$2:$J$201,0))),5,IF(SIGN(V219-W219)&lt;&gt;SIGN(INDEX(Matches!$G$2:$G$201,MATCH($A219&amp;"-10",Matches!$J$2:$J$201,0))-INDEX(Matches!$H$2:$H$201,MATCH($A219&amp;"-10",Matches!$J$2:$J$201,0))),0,IF(V219-W219=INDEX(Matches!$G$2:$G$201,MATCH($A219&amp;"-10",Matches!$J$2:$J$201,0))-INDEX(Matches!$H$2:$H$201,MATCH($A219&amp;"-10",Matches!$J$2:$J$201,0)),3,2))))),""))</f>
        <v/>
      </c>
      <c r="AH219" s="13" t="str">
        <f aca="false">IF($B219="","",SUM(X219:AG219))</f>
        <v/>
      </c>
      <c r="AI219" s="12" t="str">
        <f aca="false">IF($B219="","",COUNTIF(X219:AG219,5))</f>
        <v/>
      </c>
      <c r="AJ219" s="12" t="str">
        <f aca="false">IF($B219="","",COUNTIF(X219:AG219,"&gt;=2"))</f>
        <v/>
      </c>
      <c r="AK219" s="12" t="str">
        <f aca="false">IF($B219="","",COUNT(X219:AG219))</f>
        <v/>
      </c>
    </row>
    <row r="220" customFormat="false" ht="15" hidden="false" customHeight="false" outlineLevel="0" collapsed="false">
      <c r="A220" s="7"/>
      <c r="B220" s="7"/>
      <c r="C220" s="11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12" t="str">
        <f aca="false">IF(OR($B220="",D220="",E220=""),"",IFERROR(IF(OR(INDEX(Matches!$I$2:$I$201,MATCH($A220&amp;"-1",Matches!$J$2:$J$201,0))="Void",INDEX(Matches!$G$2:$G$201,MATCH($A220&amp;"-1",Matches!$J$2:$J$201,0))="",INDEX(Matches!$H$2:$H$201,MATCH($A220&amp;"-1",Matches!$J$2:$J$201,0))=""),"",IF(AND($C220&lt;&gt;"",INDEX(Matches!$F$2:$F$201,MATCH($A220&amp;"-1",Matches!$J$2:$J$201,0))&lt;&gt;"",$C220&gt;=INDEX(Matches!$F$2:$F$201,MATCH($A220&amp;"-1",Matches!$J$2:$J$201,0))),"",IF(AND(D220=INDEX(Matches!$G$2:$G$201,MATCH($A220&amp;"-1",Matches!$J$2:$J$201,0)),E220=INDEX(Matches!$H$2:$H$201,MATCH($A220&amp;"-1",Matches!$J$2:$J$201,0))),5,IF(SIGN(D220-E220)&lt;&gt;SIGN(INDEX(Matches!$G$2:$G$201,MATCH($A220&amp;"-1",Matches!$J$2:$J$201,0))-INDEX(Matches!$H$2:$H$201,MATCH($A220&amp;"-1",Matches!$J$2:$J$201,0))),0,IF(D220-E220=INDEX(Matches!$G$2:$G$201,MATCH($A220&amp;"-1",Matches!$J$2:$J$201,0))-INDEX(Matches!$H$2:$H$201,MATCH($A220&amp;"-1",Matches!$J$2:$J$201,0)),3,2))))),""))</f>
        <v/>
      </c>
      <c r="Y220" s="12" t="str">
        <f aca="false">IF(OR($B220="",F220="",G220=""),"",IFERROR(IF(OR(INDEX(Matches!$I$2:$I$201,MATCH($A220&amp;"-2",Matches!$J$2:$J$201,0))="Void",INDEX(Matches!$G$2:$G$201,MATCH($A220&amp;"-2",Matches!$J$2:$J$201,0))="",INDEX(Matches!$H$2:$H$201,MATCH($A220&amp;"-2",Matches!$J$2:$J$201,0))=""),"",IF(AND($C220&lt;&gt;"",INDEX(Matches!$F$2:$F$201,MATCH($A220&amp;"-2",Matches!$J$2:$J$201,0))&lt;&gt;"",$C220&gt;=INDEX(Matches!$F$2:$F$201,MATCH($A220&amp;"-2",Matches!$J$2:$J$201,0))),"",IF(AND(F220=INDEX(Matches!$G$2:$G$201,MATCH($A220&amp;"-2",Matches!$J$2:$J$201,0)),G220=INDEX(Matches!$H$2:$H$201,MATCH($A220&amp;"-2",Matches!$J$2:$J$201,0))),5,IF(SIGN(F220-G220)&lt;&gt;SIGN(INDEX(Matches!$G$2:$G$201,MATCH($A220&amp;"-2",Matches!$J$2:$J$201,0))-INDEX(Matches!$H$2:$H$201,MATCH($A220&amp;"-2",Matches!$J$2:$J$201,0))),0,IF(F220-G220=INDEX(Matches!$G$2:$G$201,MATCH($A220&amp;"-2",Matches!$J$2:$J$201,0))-INDEX(Matches!$H$2:$H$201,MATCH($A220&amp;"-2",Matches!$J$2:$J$201,0)),3,2))))),""))</f>
        <v/>
      </c>
      <c r="Z220" s="12" t="str">
        <f aca="false">IF(OR($B220="",H220="",I220=""),"",IFERROR(IF(OR(INDEX(Matches!$I$2:$I$201,MATCH($A220&amp;"-3",Matches!$J$2:$J$201,0))="Void",INDEX(Matches!$G$2:$G$201,MATCH($A220&amp;"-3",Matches!$J$2:$J$201,0))="",INDEX(Matches!$H$2:$H$201,MATCH($A220&amp;"-3",Matches!$J$2:$J$201,0))=""),"",IF(AND($C220&lt;&gt;"",INDEX(Matches!$F$2:$F$201,MATCH($A220&amp;"-3",Matches!$J$2:$J$201,0))&lt;&gt;"",$C220&gt;=INDEX(Matches!$F$2:$F$201,MATCH($A220&amp;"-3",Matches!$J$2:$J$201,0))),"",IF(AND(H220=INDEX(Matches!$G$2:$G$201,MATCH($A220&amp;"-3",Matches!$J$2:$J$201,0)),I220=INDEX(Matches!$H$2:$H$201,MATCH($A220&amp;"-3",Matches!$J$2:$J$201,0))),5,IF(SIGN(H220-I220)&lt;&gt;SIGN(INDEX(Matches!$G$2:$G$201,MATCH($A220&amp;"-3",Matches!$J$2:$J$201,0))-INDEX(Matches!$H$2:$H$201,MATCH($A220&amp;"-3",Matches!$J$2:$J$201,0))),0,IF(H220-I220=INDEX(Matches!$G$2:$G$201,MATCH($A220&amp;"-3",Matches!$J$2:$J$201,0))-INDEX(Matches!$H$2:$H$201,MATCH($A220&amp;"-3",Matches!$J$2:$J$201,0)),3,2))))),""))</f>
        <v/>
      </c>
      <c r="AA220" s="12" t="str">
        <f aca="false">IF(OR($B220="",J220="",K220=""),"",IFERROR(IF(OR(INDEX(Matches!$I$2:$I$201,MATCH($A220&amp;"-4",Matches!$J$2:$J$201,0))="Void",INDEX(Matches!$G$2:$G$201,MATCH($A220&amp;"-4",Matches!$J$2:$J$201,0))="",INDEX(Matches!$H$2:$H$201,MATCH($A220&amp;"-4",Matches!$J$2:$J$201,0))=""),"",IF(AND($C220&lt;&gt;"",INDEX(Matches!$F$2:$F$201,MATCH($A220&amp;"-4",Matches!$J$2:$J$201,0))&lt;&gt;"",$C220&gt;=INDEX(Matches!$F$2:$F$201,MATCH($A220&amp;"-4",Matches!$J$2:$J$201,0))),"",IF(AND(J220=INDEX(Matches!$G$2:$G$201,MATCH($A220&amp;"-4",Matches!$J$2:$J$201,0)),K220=INDEX(Matches!$H$2:$H$201,MATCH($A220&amp;"-4",Matches!$J$2:$J$201,0))),5,IF(SIGN(J220-K220)&lt;&gt;SIGN(INDEX(Matches!$G$2:$G$201,MATCH($A220&amp;"-4",Matches!$J$2:$J$201,0))-INDEX(Matches!$H$2:$H$201,MATCH($A220&amp;"-4",Matches!$J$2:$J$201,0))),0,IF(J220-K220=INDEX(Matches!$G$2:$G$201,MATCH($A220&amp;"-4",Matches!$J$2:$J$201,0))-INDEX(Matches!$H$2:$H$201,MATCH($A220&amp;"-4",Matches!$J$2:$J$201,0)),3,2))))),""))</f>
        <v/>
      </c>
      <c r="AB220" s="12" t="str">
        <f aca="false">IF(OR($B220="",L220="",M220=""),"",IFERROR(IF(OR(INDEX(Matches!$I$2:$I$201,MATCH($A220&amp;"-5",Matches!$J$2:$J$201,0))="Void",INDEX(Matches!$G$2:$G$201,MATCH($A220&amp;"-5",Matches!$J$2:$J$201,0))="",INDEX(Matches!$H$2:$H$201,MATCH($A220&amp;"-5",Matches!$J$2:$J$201,0))=""),"",IF(AND($C220&lt;&gt;"",INDEX(Matches!$F$2:$F$201,MATCH($A220&amp;"-5",Matches!$J$2:$J$201,0))&lt;&gt;"",$C220&gt;=INDEX(Matches!$F$2:$F$201,MATCH($A220&amp;"-5",Matches!$J$2:$J$201,0))),"",IF(AND(L220=INDEX(Matches!$G$2:$G$201,MATCH($A220&amp;"-5",Matches!$J$2:$J$201,0)),M220=INDEX(Matches!$H$2:$H$201,MATCH($A220&amp;"-5",Matches!$J$2:$J$201,0))),5,IF(SIGN(L220-M220)&lt;&gt;SIGN(INDEX(Matches!$G$2:$G$201,MATCH($A220&amp;"-5",Matches!$J$2:$J$201,0))-INDEX(Matches!$H$2:$H$201,MATCH($A220&amp;"-5",Matches!$J$2:$J$201,0))),0,IF(L220-M220=INDEX(Matches!$G$2:$G$201,MATCH($A220&amp;"-5",Matches!$J$2:$J$201,0))-INDEX(Matches!$H$2:$H$201,MATCH($A220&amp;"-5",Matches!$J$2:$J$201,0)),3,2))))),""))</f>
        <v/>
      </c>
      <c r="AC220" s="12" t="str">
        <f aca="false">IF(OR($B220="",N220="",O220=""),"",IFERROR(IF(OR(INDEX(Matches!$I$2:$I$201,MATCH($A220&amp;"-6",Matches!$J$2:$J$201,0))="Void",INDEX(Matches!$G$2:$G$201,MATCH($A220&amp;"-6",Matches!$J$2:$J$201,0))="",INDEX(Matches!$H$2:$H$201,MATCH($A220&amp;"-6",Matches!$J$2:$J$201,0))=""),"",IF(AND($C220&lt;&gt;"",INDEX(Matches!$F$2:$F$201,MATCH($A220&amp;"-6",Matches!$J$2:$J$201,0))&lt;&gt;"",$C220&gt;=INDEX(Matches!$F$2:$F$201,MATCH($A220&amp;"-6",Matches!$J$2:$J$201,0))),"",IF(AND(N220=INDEX(Matches!$G$2:$G$201,MATCH($A220&amp;"-6",Matches!$J$2:$J$201,0)),O220=INDEX(Matches!$H$2:$H$201,MATCH($A220&amp;"-6",Matches!$J$2:$J$201,0))),5,IF(SIGN(N220-O220)&lt;&gt;SIGN(INDEX(Matches!$G$2:$G$201,MATCH($A220&amp;"-6",Matches!$J$2:$J$201,0))-INDEX(Matches!$H$2:$H$201,MATCH($A220&amp;"-6",Matches!$J$2:$J$201,0))),0,IF(N220-O220=INDEX(Matches!$G$2:$G$201,MATCH($A220&amp;"-6",Matches!$J$2:$J$201,0))-INDEX(Matches!$H$2:$H$201,MATCH($A220&amp;"-6",Matches!$J$2:$J$201,0)),3,2))))),""))</f>
        <v/>
      </c>
      <c r="AD220" s="12" t="str">
        <f aca="false">IF(OR($B220="",P220="",Q220=""),"",IFERROR(IF(OR(INDEX(Matches!$I$2:$I$201,MATCH($A220&amp;"-7",Matches!$J$2:$J$201,0))="Void",INDEX(Matches!$G$2:$G$201,MATCH($A220&amp;"-7",Matches!$J$2:$J$201,0))="",INDEX(Matches!$H$2:$H$201,MATCH($A220&amp;"-7",Matches!$J$2:$J$201,0))=""),"",IF(AND($C220&lt;&gt;"",INDEX(Matches!$F$2:$F$201,MATCH($A220&amp;"-7",Matches!$J$2:$J$201,0))&lt;&gt;"",$C220&gt;=INDEX(Matches!$F$2:$F$201,MATCH($A220&amp;"-7",Matches!$J$2:$J$201,0))),"",IF(AND(P220=INDEX(Matches!$G$2:$G$201,MATCH($A220&amp;"-7",Matches!$J$2:$J$201,0)),Q220=INDEX(Matches!$H$2:$H$201,MATCH($A220&amp;"-7",Matches!$J$2:$J$201,0))),5,IF(SIGN(P220-Q220)&lt;&gt;SIGN(INDEX(Matches!$G$2:$G$201,MATCH($A220&amp;"-7",Matches!$J$2:$J$201,0))-INDEX(Matches!$H$2:$H$201,MATCH($A220&amp;"-7",Matches!$J$2:$J$201,0))),0,IF(P220-Q220=INDEX(Matches!$G$2:$G$201,MATCH($A220&amp;"-7",Matches!$J$2:$J$201,0))-INDEX(Matches!$H$2:$H$201,MATCH($A220&amp;"-7",Matches!$J$2:$J$201,0)),3,2))))),""))</f>
        <v/>
      </c>
      <c r="AE220" s="12" t="str">
        <f aca="false">IF(OR($B220="",R220="",S220=""),"",IFERROR(IF(OR(INDEX(Matches!$I$2:$I$201,MATCH($A220&amp;"-8",Matches!$J$2:$J$201,0))="Void",INDEX(Matches!$G$2:$G$201,MATCH($A220&amp;"-8",Matches!$J$2:$J$201,0))="",INDEX(Matches!$H$2:$H$201,MATCH($A220&amp;"-8",Matches!$J$2:$J$201,0))=""),"",IF(AND($C220&lt;&gt;"",INDEX(Matches!$F$2:$F$201,MATCH($A220&amp;"-8",Matches!$J$2:$J$201,0))&lt;&gt;"",$C220&gt;=INDEX(Matches!$F$2:$F$201,MATCH($A220&amp;"-8",Matches!$J$2:$J$201,0))),"",IF(AND(R220=INDEX(Matches!$G$2:$G$201,MATCH($A220&amp;"-8",Matches!$J$2:$J$201,0)),S220=INDEX(Matches!$H$2:$H$201,MATCH($A220&amp;"-8",Matches!$J$2:$J$201,0))),5,IF(SIGN(R220-S220)&lt;&gt;SIGN(INDEX(Matches!$G$2:$G$201,MATCH($A220&amp;"-8",Matches!$J$2:$J$201,0))-INDEX(Matches!$H$2:$H$201,MATCH($A220&amp;"-8",Matches!$J$2:$J$201,0))),0,IF(R220-S220=INDEX(Matches!$G$2:$G$201,MATCH($A220&amp;"-8",Matches!$J$2:$J$201,0))-INDEX(Matches!$H$2:$H$201,MATCH($A220&amp;"-8",Matches!$J$2:$J$201,0)),3,2))))),""))</f>
        <v/>
      </c>
      <c r="AF220" s="12" t="str">
        <f aca="false">IF(OR($B220="",T220="",U220=""),"",IFERROR(IF(OR(INDEX(Matches!$I$2:$I$201,MATCH($A220&amp;"-9",Matches!$J$2:$J$201,0))="Void",INDEX(Matches!$G$2:$G$201,MATCH($A220&amp;"-9",Matches!$J$2:$J$201,0))="",INDEX(Matches!$H$2:$H$201,MATCH($A220&amp;"-9",Matches!$J$2:$J$201,0))=""),"",IF(AND($C220&lt;&gt;"",INDEX(Matches!$F$2:$F$201,MATCH($A220&amp;"-9",Matches!$J$2:$J$201,0))&lt;&gt;"",$C220&gt;=INDEX(Matches!$F$2:$F$201,MATCH($A220&amp;"-9",Matches!$J$2:$J$201,0))),"",IF(AND(T220=INDEX(Matches!$G$2:$G$201,MATCH($A220&amp;"-9",Matches!$J$2:$J$201,0)),U220=INDEX(Matches!$H$2:$H$201,MATCH($A220&amp;"-9",Matches!$J$2:$J$201,0))),5,IF(SIGN(T220-U220)&lt;&gt;SIGN(INDEX(Matches!$G$2:$G$201,MATCH($A220&amp;"-9",Matches!$J$2:$J$201,0))-INDEX(Matches!$H$2:$H$201,MATCH($A220&amp;"-9",Matches!$J$2:$J$201,0))),0,IF(T220-U220=INDEX(Matches!$G$2:$G$201,MATCH($A220&amp;"-9",Matches!$J$2:$J$201,0))-INDEX(Matches!$H$2:$H$201,MATCH($A220&amp;"-9",Matches!$J$2:$J$201,0)),3,2))))),""))</f>
        <v/>
      </c>
      <c r="AG220" s="12" t="str">
        <f aca="false">IF(OR($B220="",V220="",W220=""),"",IFERROR(IF(OR(INDEX(Matches!$I$2:$I$201,MATCH($A220&amp;"-10",Matches!$J$2:$J$201,0))="Void",INDEX(Matches!$G$2:$G$201,MATCH($A220&amp;"-10",Matches!$J$2:$J$201,0))="",INDEX(Matches!$H$2:$H$201,MATCH($A220&amp;"-10",Matches!$J$2:$J$201,0))=""),"",IF(AND($C220&lt;&gt;"",INDEX(Matches!$F$2:$F$201,MATCH($A220&amp;"-10",Matches!$J$2:$J$201,0))&lt;&gt;"",$C220&gt;=INDEX(Matches!$F$2:$F$201,MATCH($A220&amp;"-10",Matches!$J$2:$J$201,0))),"",IF(AND(V220=INDEX(Matches!$G$2:$G$201,MATCH($A220&amp;"-10",Matches!$J$2:$J$201,0)),W220=INDEX(Matches!$H$2:$H$201,MATCH($A220&amp;"-10",Matches!$J$2:$J$201,0))),5,IF(SIGN(V220-W220)&lt;&gt;SIGN(INDEX(Matches!$G$2:$G$201,MATCH($A220&amp;"-10",Matches!$J$2:$J$201,0))-INDEX(Matches!$H$2:$H$201,MATCH($A220&amp;"-10",Matches!$J$2:$J$201,0))),0,IF(V220-W220=INDEX(Matches!$G$2:$G$201,MATCH($A220&amp;"-10",Matches!$J$2:$J$201,0))-INDEX(Matches!$H$2:$H$201,MATCH($A220&amp;"-10",Matches!$J$2:$J$201,0)),3,2))))),""))</f>
        <v/>
      </c>
      <c r="AH220" s="13" t="str">
        <f aca="false">IF($B220="","",SUM(X220:AG220))</f>
        <v/>
      </c>
      <c r="AI220" s="12" t="str">
        <f aca="false">IF($B220="","",COUNTIF(X220:AG220,5))</f>
        <v/>
      </c>
      <c r="AJ220" s="12" t="str">
        <f aca="false">IF($B220="","",COUNTIF(X220:AG220,"&gt;=2"))</f>
        <v/>
      </c>
      <c r="AK220" s="12" t="str">
        <f aca="false">IF($B220="","",COUNT(X220:AG220))</f>
        <v/>
      </c>
    </row>
    <row r="221" customFormat="false" ht="15" hidden="false" customHeight="false" outlineLevel="0" collapsed="false">
      <c r="A221" s="7"/>
      <c r="B221" s="7"/>
      <c r="C221" s="11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12" t="str">
        <f aca="false">IF(OR($B221="",D221="",E221=""),"",IFERROR(IF(OR(INDEX(Matches!$I$2:$I$201,MATCH($A221&amp;"-1",Matches!$J$2:$J$201,0))="Void",INDEX(Matches!$G$2:$G$201,MATCH($A221&amp;"-1",Matches!$J$2:$J$201,0))="",INDEX(Matches!$H$2:$H$201,MATCH($A221&amp;"-1",Matches!$J$2:$J$201,0))=""),"",IF(AND($C221&lt;&gt;"",INDEX(Matches!$F$2:$F$201,MATCH($A221&amp;"-1",Matches!$J$2:$J$201,0))&lt;&gt;"",$C221&gt;=INDEX(Matches!$F$2:$F$201,MATCH($A221&amp;"-1",Matches!$J$2:$J$201,0))),"",IF(AND(D221=INDEX(Matches!$G$2:$G$201,MATCH($A221&amp;"-1",Matches!$J$2:$J$201,0)),E221=INDEX(Matches!$H$2:$H$201,MATCH($A221&amp;"-1",Matches!$J$2:$J$201,0))),5,IF(SIGN(D221-E221)&lt;&gt;SIGN(INDEX(Matches!$G$2:$G$201,MATCH($A221&amp;"-1",Matches!$J$2:$J$201,0))-INDEX(Matches!$H$2:$H$201,MATCH($A221&amp;"-1",Matches!$J$2:$J$201,0))),0,IF(D221-E221=INDEX(Matches!$G$2:$G$201,MATCH($A221&amp;"-1",Matches!$J$2:$J$201,0))-INDEX(Matches!$H$2:$H$201,MATCH($A221&amp;"-1",Matches!$J$2:$J$201,0)),3,2))))),""))</f>
        <v/>
      </c>
      <c r="Y221" s="12" t="str">
        <f aca="false">IF(OR($B221="",F221="",G221=""),"",IFERROR(IF(OR(INDEX(Matches!$I$2:$I$201,MATCH($A221&amp;"-2",Matches!$J$2:$J$201,0))="Void",INDEX(Matches!$G$2:$G$201,MATCH($A221&amp;"-2",Matches!$J$2:$J$201,0))="",INDEX(Matches!$H$2:$H$201,MATCH($A221&amp;"-2",Matches!$J$2:$J$201,0))=""),"",IF(AND($C221&lt;&gt;"",INDEX(Matches!$F$2:$F$201,MATCH($A221&amp;"-2",Matches!$J$2:$J$201,0))&lt;&gt;"",$C221&gt;=INDEX(Matches!$F$2:$F$201,MATCH($A221&amp;"-2",Matches!$J$2:$J$201,0))),"",IF(AND(F221=INDEX(Matches!$G$2:$G$201,MATCH($A221&amp;"-2",Matches!$J$2:$J$201,0)),G221=INDEX(Matches!$H$2:$H$201,MATCH($A221&amp;"-2",Matches!$J$2:$J$201,0))),5,IF(SIGN(F221-G221)&lt;&gt;SIGN(INDEX(Matches!$G$2:$G$201,MATCH($A221&amp;"-2",Matches!$J$2:$J$201,0))-INDEX(Matches!$H$2:$H$201,MATCH($A221&amp;"-2",Matches!$J$2:$J$201,0))),0,IF(F221-G221=INDEX(Matches!$G$2:$G$201,MATCH($A221&amp;"-2",Matches!$J$2:$J$201,0))-INDEX(Matches!$H$2:$H$201,MATCH($A221&amp;"-2",Matches!$J$2:$J$201,0)),3,2))))),""))</f>
        <v/>
      </c>
      <c r="Z221" s="12" t="str">
        <f aca="false">IF(OR($B221="",H221="",I221=""),"",IFERROR(IF(OR(INDEX(Matches!$I$2:$I$201,MATCH($A221&amp;"-3",Matches!$J$2:$J$201,0))="Void",INDEX(Matches!$G$2:$G$201,MATCH($A221&amp;"-3",Matches!$J$2:$J$201,0))="",INDEX(Matches!$H$2:$H$201,MATCH($A221&amp;"-3",Matches!$J$2:$J$201,0))=""),"",IF(AND($C221&lt;&gt;"",INDEX(Matches!$F$2:$F$201,MATCH($A221&amp;"-3",Matches!$J$2:$J$201,0))&lt;&gt;"",$C221&gt;=INDEX(Matches!$F$2:$F$201,MATCH($A221&amp;"-3",Matches!$J$2:$J$201,0))),"",IF(AND(H221=INDEX(Matches!$G$2:$G$201,MATCH($A221&amp;"-3",Matches!$J$2:$J$201,0)),I221=INDEX(Matches!$H$2:$H$201,MATCH($A221&amp;"-3",Matches!$J$2:$J$201,0))),5,IF(SIGN(H221-I221)&lt;&gt;SIGN(INDEX(Matches!$G$2:$G$201,MATCH($A221&amp;"-3",Matches!$J$2:$J$201,0))-INDEX(Matches!$H$2:$H$201,MATCH($A221&amp;"-3",Matches!$J$2:$J$201,0))),0,IF(H221-I221=INDEX(Matches!$G$2:$G$201,MATCH($A221&amp;"-3",Matches!$J$2:$J$201,0))-INDEX(Matches!$H$2:$H$201,MATCH($A221&amp;"-3",Matches!$J$2:$J$201,0)),3,2))))),""))</f>
        <v/>
      </c>
      <c r="AA221" s="12" t="str">
        <f aca="false">IF(OR($B221="",J221="",K221=""),"",IFERROR(IF(OR(INDEX(Matches!$I$2:$I$201,MATCH($A221&amp;"-4",Matches!$J$2:$J$201,0))="Void",INDEX(Matches!$G$2:$G$201,MATCH($A221&amp;"-4",Matches!$J$2:$J$201,0))="",INDEX(Matches!$H$2:$H$201,MATCH($A221&amp;"-4",Matches!$J$2:$J$201,0))=""),"",IF(AND($C221&lt;&gt;"",INDEX(Matches!$F$2:$F$201,MATCH($A221&amp;"-4",Matches!$J$2:$J$201,0))&lt;&gt;"",$C221&gt;=INDEX(Matches!$F$2:$F$201,MATCH($A221&amp;"-4",Matches!$J$2:$J$201,0))),"",IF(AND(J221=INDEX(Matches!$G$2:$G$201,MATCH($A221&amp;"-4",Matches!$J$2:$J$201,0)),K221=INDEX(Matches!$H$2:$H$201,MATCH($A221&amp;"-4",Matches!$J$2:$J$201,0))),5,IF(SIGN(J221-K221)&lt;&gt;SIGN(INDEX(Matches!$G$2:$G$201,MATCH($A221&amp;"-4",Matches!$J$2:$J$201,0))-INDEX(Matches!$H$2:$H$201,MATCH($A221&amp;"-4",Matches!$J$2:$J$201,0))),0,IF(J221-K221=INDEX(Matches!$G$2:$G$201,MATCH($A221&amp;"-4",Matches!$J$2:$J$201,0))-INDEX(Matches!$H$2:$H$201,MATCH($A221&amp;"-4",Matches!$J$2:$J$201,0)),3,2))))),""))</f>
        <v/>
      </c>
      <c r="AB221" s="12" t="str">
        <f aca="false">IF(OR($B221="",L221="",M221=""),"",IFERROR(IF(OR(INDEX(Matches!$I$2:$I$201,MATCH($A221&amp;"-5",Matches!$J$2:$J$201,0))="Void",INDEX(Matches!$G$2:$G$201,MATCH($A221&amp;"-5",Matches!$J$2:$J$201,0))="",INDEX(Matches!$H$2:$H$201,MATCH($A221&amp;"-5",Matches!$J$2:$J$201,0))=""),"",IF(AND($C221&lt;&gt;"",INDEX(Matches!$F$2:$F$201,MATCH($A221&amp;"-5",Matches!$J$2:$J$201,0))&lt;&gt;"",$C221&gt;=INDEX(Matches!$F$2:$F$201,MATCH($A221&amp;"-5",Matches!$J$2:$J$201,0))),"",IF(AND(L221=INDEX(Matches!$G$2:$G$201,MATCH($A221&amp;"-5",Matches!$J$2:$J$201,0)),M221=INDEX(Matches!$H$2:$H$201,MATCH($A221&amp;"-5",Matches!$J$2:$J$201,0))),5,IF(SIGN(L221-M221)&lt;&gt;SIGN(INDEX(Matches!$G$2:$G$201,MATCH($A221&amp;"-5",Matches!$J$2:$J$201,0))-INDEX(Matches!$H$2:$H$201,MATCH($A221&amp;"-5",Matches!$J$2:$J$201,0))),0,IF(L221-M221=INDEX(Matches!$G$2:$G$201,MATCH($A221&amp;"-5",Matches!$J$2:$J$201,0))-INDEX(Matches!$H$2:$H$201,MATCH($A221&amp;"-5",Matches!$J$2:$J$201,0)),3,2))))),""))</f>
        <v/>
      </c>
      <c r="AC221" s="12" t="str">
        <f aca="false">IF(OR($B221="",N221="",O221=""),"",IFERROR(IF(OR(INDEX(Matches!$I$2:$I$201,MATCH($A221&amp;"-6",Matches!$J$2:$J$201,0))="Void",INDEX(Matches!$G$2:$G$201,MATCH($A221&amp;"-6",Matches!$J$2:$J$201,0))="",INDEX(Matches!$H$2:$H$201,MATCH($A221&amp;"-6",Matches!$J$2:$J$201,0))=""),"",IF(AND($C221&lt;&gt;"",INDEX(Matches!$F$2:$F$201,MATCH($A221&amp;"-6",Matches!$J$2:$J$201,0))&lt;&gt;"",$C221&gt;=INDEX(Matches!$F$2:$F$201,MATCH($A221&amp;"-6",Matches!$J$2:$J$201,0))),"",IF(AND(N221=INDEX(Matches!$G$2:$G$201,MATCH($A221&amp;"-6",Matches!$J$2:$J$201,0)),O221=INDEX(Matches!$H$2:$H$201,MATCH($A221&amp;"-6",Matches!$J$2:$J$201,0))),5,IF(SIGN(N221-O221)&lt;&gt;SIGN(INDEX(Matches!$G$2:$G$201,MATCH($A221&amp;"-6",Matches!$J$2:$J$201,0))-INDEX(Matches!$H$2:$H$201,MATCH($A221&amp;"-6",Matches!$J$2:$J$201,0))),0,IF(N221-O221=INDEX(Matches!$G$2:$G$201,MATCH($A221&amp;"-6",Matches!$J$2:$J$201,0))-INDEX(Matches!$H$2:$H$201,MATCH($A221&amp;"-6",Matches!$J$2:$J$201,0)),3,2))))),""))</f>
        <v/>
      </c>
      <c r="AD221" s="12" t="str">
        <f aca="false">IF(OR($B221="",P221="",Q221=""),"",IFERROR(IF(OR(INDEX(Matches!$I$2:$I$201,MATCH($A221&amp;"-7",Matches!$J$2:$J$201,0))="Void",INDEX(Matches!$G$2:$G$201,MATCH($A221&amp;"-7",Matches!$J$2:$J$201,0))="",INDEX(Matches!$H$2:$H$201,MATCH($A221&amp;"-7",Matches!$J$2:$J$201,0))=""),"",IF(AND($C221&lt;&gt;"",INDEX(Matches!$F$2:$F$201,MATCH($A221&amp;"-7",Matches!$J$2:$J$201,0))&lt;&gt;"",$C221&gt;=INDEX(Matches!$F$2:$F$201,MATCH($A221&amp;"-7",Matches!$J$2:$J$201,0))),"",IF(AND(P221=INDEX(Matches!$G$2:$G$201,MATCH($A221&amp;"-7",Matches!$J$2:$J$201,0)),Q221=INDEX(Matches!$H$2:$H$201,MATCH($A221&amp;"-7",Matches!$J$2:$J$201,0))),5,IF(SIGN(P221-Q221)&lt;&gt;SIGN(INDEX(Matches!$G$2:$G$201,MATCH($A221&amp;"-7",Matches!$J$2:$J$201,0))-INDEX(Matches!$H$2:$H$201,MATCH($A221&amp;"-7",Matches!$J$2:$J$201,0))),0,IF(P221-Q221=INDEX(Matches!$G$2:$G$201,MATCH($A221&amp;"-7",Matches!$J$2:$J$201,0))-INDEX(Matches!$H$2:$H$201,MATCH($A221&amp;"-7",Matches!$J$2:$J$201,0)),3,2))))),""))</f>
        <v/>
      </c>
      <c r="AE221" s="12" t="str">
        <f aca="false">IF(OR($B221="",R221="",S221=""),"",IFERROR(IF(OR(INDEX(Matches!$I$2:$I$201,MATCH($A221&amp;"-8",Matches!$J$2:$J$201,0))="Void",INDEX(Matches!$G$2:$G$201,MATCH($A221&amp;"-8",Matches!$J$2:$J$201,0))="",INDEX(Matches!$H$2:$H$201,MATCH($A221&amp;"-8",Matches!$J$2:$J$201,0))=""),"",IF(AND($C221&lt;&gt;"",INDEX(Matches!$F$2:$F$201,MATCH($A221&amp;"-8",Matches!$J$2:$J$201,0))&lt;&gt;"",$C221&gt;=INDEX(Matches!$F$2:$F$201,MATCH($A221&amp;"-8",Matches!$J$2:$J$201,0))),"",IF(AND(R221=INDEX(Matches!$G$2:$G$201,MATCH($A221&amp;"-8",Matches!$J$2:$J$201,0)),S221=INDEX(Matches!$H$2:$H$201,MATCH($A221&amp;"-8",Matches!$J$2:$J$201,0))),5,IF(SIGN(R221-S221)&lt;&gt;SIGN(INDEX(Matches!$G$2:$G$201,MATCH($A221&amp;"-8",Matches!$J$2:$J$201,0))-INDEX(Matches!$H$2:$H$201,MATCH($A221&amp;"-8",Matches!$J$2:$J$201,0))),0,IF(R221-S221=INDEX(Matches!$G$2:$G$201,MATCH($A221&amp;"-8",Matches!$J$2:$J$201,0))-INDEX(Matches!$H$2:$H$201,MATCH($A221&amp;"-8",Matches!$J$2:$J$201,0)),3,2))))),""))</f>
        <v/>
      </c>
      <c r="AF221" s="12" t="str">
        <f aca="false">IF(OR($B221="",T221="",U221=""),"",IFERROR(IF(OR(INDEX(Matches!$I$2:$I$201,MATCH($A221&amp;"-9",Matches!$J$2:$J$201,0))="Void",INDEX(Matches!$G$2:$G$201,MATCH($A221&amp;"-9",Matches!$J$2:$J$201,0))="",INDEX(Matches!$H$2:$H$201,MATCH($A221&amp;"-9",Matches!$J$2:$J$201,0))=""),"",IF(AND($C221&lt;&gt;"",INDEX(Matches!$F$2:$F$201,MATCH($A221&amp;"-9",Matches!$J$2:$J$201,0))&lt;&gt;"",$C221&gt;=INDEX(Matches!$F$2:$F$201,MATCH($A221&amp;"-9",Matches!$J$2:$J$201,0))),"",IF(AND(T221=INDEX(Matches!$G$2:$G$201,MATCH($A221&amp;"-9",Matches!$J$2:$J$201,0)),U221=INDEX(Matches!$H$2:$H$201,MATCH($A221&amp;"-9",Matches!$J$2:$J$201,0))),5,IF(SIGN(T221-U221)&lt;&gt;SIGN(INDEX(Matches!$G$2:$G$201,MATCH($A221&amp;"-9",Matches!$J$2:$J$201,0))-INDEX(Matches!$H$2:$H$201,MATCH($A221&amp;"-9",Matches!$J$2:$J$201,0))),0,IF(T221-U221=INDEX(Matches!$G$2:$G$201,MATCH($A221&amp;"-9",Matches!$J$2:$J$201,0))-INDEX(Matches!$H$2:$H$201,MATCH($A221&amp;"-9",Matches!$J$2:$J$201,0)),3,2))))),""))</f>
        <v/>
      </c>
      <c r="AG221" s="12" t="str">
        <f aca="false">IF(OR($B221="",V221="",W221=""),"",IFERROR(IF(OR(INDEX(Matches!$I$2:$I$201,MATCH($A221&amp;"-10",Matches!$J$2:$J$201,0))="Void",INDEX(Matches!$G$2:$G$201,MATCH($A221&amp;"-10",Matches!$J$2:$J$201,0))="",INDEX(Matches!$H$2:$H$201,MATCH($A221&amp;"-10",Matches!$J$2:$J$201,0))=""),"",IF(AND($C221&lt;&gt;"",INDEX(Matches!$F$2:$F$201,MATCH($A221&amp;"-10",Matches!$J$2:$J$201,0))&lt;&gt;"",$C221&gt;=INDEX(Matches!$F$2:$F$201,MATCH($A221&amp;"-10",Matches!$J$2:$J$201,0))),"",IF(AND(V221=INDEX(Matches!$G$2:$G$201,MATCH($A221&amp;"-10",Matches!$J$2:$J$201,0)),W221=INDEX(Matches!$H$2:$H$201,MATCH($A221&amp;"-10",Matches!$J$2:$J$201,0))),5,IF(SIGN(V221-W221)&lt;&gt;SIGN(INDEX(Matches!$G$2:$G$201,MATCH($A221&amp;"-10",Matches!$J$2:$J$201,0))-INDEX(Matches!$H$2:$H$201,MATCH($A221&amp;"-10",Matches!$J$2:$J$201,0))),0,IF(V221-W221=INDEX(Matches!$G$2:$G$201,MATCH($A221&amp;"-10",Matches!$J$2:$J$201,0))-INDEX(Matches!$H$2:$H$201,MATCH($A221&amp;"-10",Matches!$J$2:$J$201,0)),3,2))))),""))</f>
        <v/>
      </c>
      <c r="AH221" s="13" t="str">
        <f aca="false">IF($B221="","",SUM(X221:AG221))</f>
        <v/>
      </c>
      <c r="AI221" s="12" t="str">
        <f aca="false">IF($B221="","",COUNTIF(X221:AG221,5))</f>
        <v/>
      </c>
      <c r="AJ221" s="12" t="str">
        <f aca="false">IF($B221="","",COUNTIF(X221:AG221,"&gt;=2"))</f>
        <v/>
      </c>
      <c r="AK221" s="12" t="str">
        <f aca="false">IF($B221="","",COUNT(X221:AG221))</f>
        <v/>
      </c>
    </row>
    <row r="222" customFormat="false" ht="15" hidden="false" customHeight="false" outlineLevel="0" collapsed="false">
      <c r="A222" s="7"/>
      <c r="B222" s="7"/>
      <c r="C222" s="11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12" t="str">
        <f aca="false">IF(OR($B222="",D222="",E222=""),"",IFERROR(IF(OR(INDEX(Matches!$I$2:$I$201,MATCH($A222&amp;"-1",Matches!$J$2:$J$201,0))="Void",INDEX(Matches!$G$2:$G$201,MATCH($A222&amp;"-1",Matches!$J$2:$J$201,0))="",INDEX(Matches!$H$2:$H$201,MATCH($A222&amp;"-1",Matches!$J$2:$J$201,0))=""),"",IF(AND($C222&lt;&gt;"",INDEX(Matches!$F$2:$F$201,MATCH($A222&amp;"-1",Matches!$J$2:$J$201,0))&lt;&gt;"",$C222&gt;=INDEX(Matches!$F$2:$F$201,MATCH($A222&amp;"-1",Matches!$J$2:$J$201,0))),"",IF(AND(D222=INDEX(Matches!$G$2:$G$201,MATCH($A222&amp;"-1",Matches!$J$2:$J$201,0)),E222=INDEX(Matches!$H$2:$H$201,MATCH($A222&amp;"-1",Matches!$J$2:$J$201,0))),5,IF(SIGN(D222-E222)&lt;&gt;SIGN(INDEX(Matches!$G$2:$G$201,MATCH($A222&amp;"-1",Matches!$J$2:$J$201,0))-INDEX(Matches!$H$2:$H$201,MATCH($A222&amp;"-1",Matches!$J$2:$J$201,0))),0,IF(D222-E222=INDEX(Matches!$G$2:$G$201,MATCH($A222&amp;"-1",Matches!$J$2:$J$201,0))-INDEX(Matches!$H$2:$H$201,MATCH($A222&amp;"-1",Matches!$J$2:$J$201,0)),3,2))))),""))</f>
        <v/>
      </c>
      <c r="Y222" s="12" t="str">
        <f aca="false">IF(OR($B222="",F222="",G222=""),"",IFERROR(IF(OR(INDEX(Matches!$I$2:$I$201,MATCH($A222&amp;"-2",Matches!$J$2:$J$201,0))="Void",INDEX(Matches!$G$2:$G$201,MATCH($A222&amp;"-2",Matches!$J$2:$J$201,0))="",INDEX(Matches!$H$2:$H$201,MATCH($A222&amp;"-2",Matches!$J$2:$J$201,0))=""),"",IF(AND($C222&lt;&gt;"",INDEX(Matches!$F$2:$F$201,MATCH($A222&amp;"-2",Matches!$J$2:$J$201,0))&lt;&gt;"",$C222&gt;=INDEX(Matches!$F$2:$F$201,MATCH($A222&amp;"-2",Matches!$J$2:$J$201,0))),"",IF(AND(F222=INDEX(Matches!$G$2:$G$201,MATCH($A222&amp;"-2",Matches!$J$2:$J$201,0)),G222=INDEX(Matches!$H$2:$H$201,MATCH($A222&amp;"-2",Matches!$J$2:$J$201,0))),5,IF(SIGN(F222-G222)&lt;&gt;SIGN(INDEX(Matches!$G$2:$G$201,MATCH($A222&amp;"-2",Matches!$J$2:$J$201,0))-INDEX(Matches!$H$2:$H$201,MATCH($A222&amp;"-2",Matches!$J$2:$J$201,0))),0,IF(F222-G222=INDEX(Matches!$G$2:$G$201,MATCH($A222&amp;"-2",Matches!$J$2:$J$201,0))-INDEX(Matches!$H$2:$H$201,MATCH($A222&amp;"-2",Matches!$J$2:$J$201,0)),3,2))))),""))</f>
        <v/>
      </c>
      <c r="Z222" s="12" t="str">
        <f aca="false">IF(OR($B222="",H222="",I222=""),"",IFERROR(IF(OR(INDEX(Matches!$I$2:$I$201,MATCH($A222&amp;"-3",Matches!$J$2:$J$201,0))="Void",INDEX(Matches!$G$2:$G$201,MATCH($A222&amp;"-3",Matches!$J$2:$J$201,0))="",INDEX(Matches!$H$2:$H$201,MATCH($A222&amp;"-3",Matches!$J$2:$J$201,0))=""),"",IF(AND($C222&lt;&gt;"",INDEX(Matches!$F$2:$F$201,MATCH($A222&amp;"-3",Matches!$J$2:$J$201,0))&lt;&gt;"",$C222&gt;=INDEX(Matches!$F$2:$F$201,MATCH($A222&amp;"-3",Matches!$J$2:$J$201,0))),"",IF(AND(H222=INDEX(Matches!$G$2:$G$201,MATCH($A222&amp;"-3",Matches!$J$2:$J$201,0)),I222=INDEX(Matches!$H$2:$H$201,MATCH($A222&amp;"-3",Matches!$J$2:$J$201,0))),5,IF(SIGN(H222-I222)&lt;&gt;SIGN(INDEX(Matches!$G$2:$G$201,MATCH($A222&amp;"-3",Matches!$J$2:$J$201,0))-INDEX(Matches!$H$2:$H$201,MATCH($A222&amp;"-3",Matches!$J$2:$J$201,0))),0,IF(H222-I222=INDEX(Matches!$G$2:$G$201,MATCH($A222&amp;"-3",Matches!$J$2:$J$201,0))-INDEX(Matches!$H$2:$H$201,MATCH($A222&amp;"-3",Matches!$J$2:$J$201,0)),3,2))))),""))</f>
        <v/>
      </c>
      <c r="AA222" s="12" t="str">
        <f aca="false">IF(OR($B222="",J222="",K222=""),"",IFERROR(IF(OR(INDEX(Matches!$I$2:$I$201,MATCH($A222&amp;"-4",Matches!$J$2:$J$201,0))="Void",INDEX(Matches!$G$2:$G$201,MATCH($A222&amp;"-4",Matches!$J$2:$J$201,0))="",INDEX(Matches!$H$2:$H$201,MATCH($A222&amp;"-4",Matches!$J$2:$J$201,0))=""),"",IF(AND($C222&lt;&gt;"",INDEX(Matches!$F$2:$F$201,MATCH($A222&amp;"-4",Matches!$J$2:$J$201,0))&lt;&gt;"",$C222&gt;=INDEX(Matches!$F$2:$F$201,MATCH($A222&amp;"-4",Matches!$J$2:$J$201,0))),"",IF(AND(J222=INDEX(Matches!$G$2:$G$201,MATCH($A222&amp;"-4",Matches!$J$2:$J$201,0)),K222=INDEX(Matches!$H$2:$H$201,MATCH($A222&amp;"-4",Matches!$J$2:$J$201,0))),5,IF(SIGN(J222-K222)&lt;&gt;SIGN(INDEX(Matches!$G$2:$G$201,MATCH($A222&amp;"-4",Matches!$J$2:$J$201,0))-INDEX(Matches!$H$2:$H$201,MATCH($A222&amp;"-4",Matches!$J$2:$J$201,0))),0,IF(J222-K222=INDEX(Matches!$G$2:$G$201,MATCH($A222&amp;"-4",Matches!$J$2:$J$201,0))-INDEX(Matches!$H$2:$H$201,MATCH($A222&amp;"-4",Matches!$J$2:$J$201,0)),3,2))))),""))</f>
        <v/>
      </c>
      <c r="AB222" s="12" t="str">
        <f aca="false">IF(OR($B222="",L222="",M222=""),"",IFERROR(IF(OR(INDEX(Matches!$I$2:$I$201,MATCH($A222&amp;"-5",Matches!$J$2:$J$201,0))="Void",INDEX(Matches!$G$2:$G$201,MATCH($A222&amp;"-5",Matches!$J$2:$J$201,0))="",INDEX(Matches!$H$2:$H$201,MATCH($A222&amp;"-5",Matches!$J$2:$J$201,0))=""),"",IF(AND($C222&lt;&gt;"",INDEX(Matches!$F$2:$F$201,MATCH($A222&amp;"-5",Matches!$J$2:$J$201,0))&lt;&gt;"",$C222&gt;=INDEX(Matches!$F$2:$F$201,MATCH($A222&amp;"-5",Matches!$J$2:$J$201,0))),"",IF(AND(L222=INDEX(Matches!$G$2:$G$201,MATCH($A222&amp;"-5",Matches!$J$2:$J$201,0)),M222=INDEX(Matches!$H$2:$H$201,MATCH($A222&amp;"-5",Matches!$J$2:$J$201,0))),5,IF(SIGN(L222-M222)&lt;&gt;SIGN(INDEX(Matches!$G$2:$G$201,MATCH($A222&amp;"-5",Matches!$J$2:$J$201,0))-INDEX(Matches!$H$2:$H$201,MATCH($A222&amp;"-5",Matches!$J$2:$J$201,0))),0,IF(L222-M222=INDEX(Matches!$G$2:$G$201,MATCH($A222&amp;"-5",Matches!$J$2:$J$201,0))-INDEX(Matches!$H$2:$H$201,MATCH($A222&amp;"-5",Matches!$J$2:$J$201,0)),3,2))))),""))</f>
        <v/>
      </c>
      <c r="AC222" s="12" t="str">
        <f aca="false">IF(OR($B222="",N222="",O222=""),"",IFERROR(IF(OR(INDEX(Matches!$I$2:$I$201,MATCH($A222&amp;"-6",Matches!$J$2:$J$201,0))="Void",INDEX(Matches!$G$2:$G$201,MATCH($A222&amp;"-6",Matches!$J$2:$J$201,0))="",INDEX(Matches!$H$2:$H$201,MATCH($A222&amp;"-6",Matches!$J$2:$J$201,0))=""),"",IF(AND($C222&lt;&gt;"",INDEX(Matches!$F$2:$F$201,MATCH($A222&amp;"-6",Matches!$J$2:$J$201,0))&lt;&gt;"",$C222&gt;=INDEX(Matches!$F$2:$F$201,MATCH($A222&amp;"-6",Matches!$J$2:$J$201,0))),"",IF(AND(N222=INDEX(Matches!$G$2:$G$201,MATCH($A222&amp;"-6",Matches!$J$2:$J$201,0)),O222=INDEX(Matches!$H$2:$H$201,MATCH($A222&amp;"-6",Matches!$J$2:$J$201,0))),5,IF(SIGN(N222-O222)&lt;&gt;SIGN(INDEX(Matches!$G$2:$G$201,MATCH($A222&amp;"-6",Matches!$J$2:$J$201,0))-INDEX(Matches!$H$2:$H$201,MATCH($A222&amp;"-6",Matches!$J$2:$J$201,0))),0,IF(N222-O222=INDEX(Matches!$G$2:$G$201,MATCH($A222&amp;"-6",Matches!$J$2:$J$201,0))-INDEX(Matches!$H$2:$H$201,MATCH($A222&amp;"-6",Matches!$J$2:$J$201,0)),3,2))))),""))</f>
        <v/>
      </c>
      <c r="AD222" s="12" t="str">
        <f aca="false">IF(OR($B222="",P222="",Q222=""),"",IFERROR(IF(OR(INDEX(Matches!$I$2:$I$201,MATCH($A222&amp;"-7",Matches!$J$2:$J$201,0))="Void",INDEX(Matches!$G$2:$G$201,MATCH($A222&amp;"-7",Matches!$J$2:$J$201,0))="",INDEX(Matches!$H$2:$H$201,MATCH($A222&amp;"-7",Matches!$J$2:$J$201,0))=""),"",IF(AND($C222&lt;&gt;"",INDEX(Matches!$F$2:$F$201,MATCH($A222&amp;"-7",Matches!$J$2:$J$201,0))&lt;&gt;"",$C222&gt;=INDEX(Matches!$F$2:$F$201,MATCH($A222&amp;"-7",Matches!$J$2:$J$201,0))),"",IF(AND(P222=INDEX(Matches!$G$2:$G$201,MATCH($A222&amp;"-7",Matches!$J$2:$J$201,0)),Q222=INDEX(Matches!$H$2:$H$201,MATCH($A222&amp;"-7",Matches!$J$2:$J$201,0))),5,IF(SIGN(P222-Q222)&lt;&gt;SIGN(INDEX(Matches!$G$2:$G$201,MATCH($A222&amp;"-7",Matches!$J$2:$J$201,0))-INDEX(Matches!$H$2:$H$201,MATCH($A222&amp;"-7",Matches!$J$2:$J$201,0))),0,IF(P222-Q222=INDEX(Matches!$G$2:$G$201,MATCH($A222&amp;"-7",Matches!$J$2:$J$201,0))-INDEX(Matches!$H$2:$H$201,MATCH($A222&amp;"-7",Matches!$J$2:$J$201,0)),3,2))))),""))</f>
        <v/>
      </c>
      <c r="AE222" s="12" t="str">
        <f aca="false">IF(OR($B222="",R222="",S222=""),"",IFERROR(IF(OR(INDEX(Matches!$I$2:$I$201,MATCH($A222&amp;"-8",Matches!$J$2:$J$201,0))="Void",INDEX(Matches!$G$2:$G$201,MATCH($A222&amp;"-8",Matches!$J$2:$J$201,0))="",INDEX(Matches!$H$2:$H$201,MATCH($A222&amp;"-8",Matches!$J$2:$J$201,0))=""),"",IF(AND($C222&lt;&gt;"",INDEX(Matches!$F$2:$F$201,MATCH($A222&amp;"-8",Matches!$J$2:$J$201,0))&lt;&gt;"",$C222&gt;=INDEX(Matches!$F$2:$F$201,MATCH($A222&amp;"-8",Matches!$J$2:$J$201,0))),"",IF(AND(R222=INDEX(Matches!$G$2:$G$201,MATCH($A222&amp;"-8",Matches!$J$2:$J$201,0)),S222=INDEX(Matches!$H$2:$H$201,MATCH($A222&amp;"-8",Matches!$J$2:$J$201,0))),5,IF(SIGN(R222-S222)&lt;&gt;SIGN(INDEX(Matches!$G$2:$G$201,MATCH($A222&amp;"-8",Matches!$J$2:$J$201,0))-INDEX(Matches!$H$2:$H$201,MATCH($A222&amp;"-8",Matches!$J$2:$J$201,0))),0,IF(R222-S222=INDEX(Matches!$G$2:$G$201,MATCH($A222&amp;"-8",Matches!$J$2:$J$201,0))-INDEX(Matches!$H$2:$H$201,MATCH($A222&amp;"-8",Matches!$J$2:$J$201,0)),3,2))))),""))</f>
        <v/>
      </c>
      <c r="AF222" s="12" t="str">
        <f aca="false">IF(OR($B222="",T222="",U222=""),"",IFERROR(IF(OR(INDEX(Matches!$I$2:$I$201,MATCH($A222&amp;"-9",Matches!$J$2:$J$201,0))="Void",INDEX(Matches!$G$2:$G$201,MATCH($A222&amp;"-9",Matches!$J$2:$J$201,0))="",INDEX(Matches!$H$2:$H$201,MATCH($A222&amp;"-9",Matches!$J$2:$J$201,0))=""),"",IF(AND($C222&lt;&gt;"",INDEX(Matches!$F$2:$F$201,MATCH($A222&amp;"-9",Matches!$J$2:$J$201,0))&lt;&gt;"",$C222&gt;=INDEX(Matches!$F$2:$F$201,MATCH($A222&amp;"-9",Matches!$J$2:$J$201,0))),"",IF(AND(T222=INDEX(Matches!$G$2:$G$201,MATCH($A222&amp;"-9",Matches!$J$2:$J$201,0)),U222=INDEX(Matches!$H$2:$H$201,MATCH($A222&amp;"-9",Matches!$J$2:$J$201,0))),5,IF(SIGN(T222-U222)&lt;&gt;SIGN(INDEX(Matches!$G$2:$G$201,MATCH($A222&amp;"-9",Matches!$J$2:$J$201,0))-INDEX(Matches!$H$2:$H$201,MATCH($A222&amp;"-9",Matches!$J$2:$J$201,0))),0,IF(T222-U222=INDEX(Matches!$G$2:$G$201,MATCH($A222&amp;"-9",Matches!$J$2:$J$201,0))-INDEX(Matches!$H$2:$H$201,MATCH($A222&amp;"-9",Matches!$J$2:$J$201,0)),3,2))))),""))</f>
        <v/>
      </c>
      <c r="AG222" s="12" t="str">
        <f aca="false">IF(OR($B222="",V222="",W222=""),"",IFERROR(IF(OR(INDEX(Matches!$I$2:$I$201,MATCH($A222&amp;"-10",Matches!$J$2:$J$201,0))="Void",INDEX(Matches!$G$2:$G$201,MATCH($A222&amp;"-10",Matches!$J$2:$J$201,0))="",INDEX(Matches!$H$2:$H$201,MATCH($A222&amp;"-10",Matches!$J$2:$J$201,0))=""),"",IF(AND($C222&lt;&gt;"",INDEX(Matches!$F$2:$F$201,MATCH($A222&amp;"-10",Matches!$J$2:$J$201,0))&lt;&gt;"",$C222&gt;=INDEX(Matches!$F$2:$F$201,MATCH($A222&amp;"-10",Matches!$J$2:$J$201,0))),"",IF(AND(V222=INDEX(Matches!$G$2:$G$201,MATCH($A222&amp;"-10",Matches!$J$2:$J$201,0)),W222=INDEX(Matches!$H$2:$H$201,MATCH($A222&amp;"-10",Matches!$J$2:$J$201,0))),5,IF(SIGN(V222-W222)&lt;&gt;SIGN(INDEX(Matches!$G$2:$G$201,MATCH($A222&amp;"-10",Matches!$J$2:$J$201,0))-INDEX(Matches!$H$2:$H$201,MATCH($A222&amp;"-10",Matches!$J$2:$J$201,0))),0,IF(V222-W222=INDEX(Matches!$G$2:$G$201,MATCH($A222&amp;"-10",Matches!$J$2:$J$201,0))-INDEX(Matches!$H$2:$H$201,MATCH($A222&amp;"-10",Matches!$J$2:$J$201,0)),3,2))))),""))</f>
        <v/>
      </c>
      <c r="AH222" s="13" t="str">
        <f aca="false">IF($B222="","",SUM(X222:AG222))</f>
        <v/>
      </c>
      <c r="AI222" s="12" t="str">
        <f aca="false">IF($B222="","",COUNTIF(X222:AG222,5))</f>
        <v/>
      </c>
      <c r="AJ222" s="12" t="str">
        <f aca="false">IF($B222="","",COUNTIF(X222:AG222,"&gt;=2"))</f>
        <v/>
      </c>
      <c r="AK222" s="12" t="str">
        <f aca="false">IF($B222="","",COUNT(X222:AG222))</f>
        <v/>
      </c>
    </row>
    <row r="223" customFormat="false" ht="15" hidden="false" customHeight="false" outlineLevel="0" collapsed="false">
      <c r="A223" s="7"/>
      <c r="B223" s="7"/>
      <c r="C223" s="11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12" t="str">
        <f aca="false">IF(OR($B223="",D223="",E223=""),"",IFERROR(IF(OR(INDEX(Matches!$I$2:$I$201,MATCH($A223&amp;"-1",Matches!$J$2:$J$201,0))="Void",INDEX(Matches!$G$2:$G$201,MATCH($A223&amp;"-1",Matches!$J$2:$J$201,0))="",INDEX(Matches!$H$2:$H$201,MATCH($A223&amp;"-1",Matches!$J$2:$J$201,0))=""),"",IF(AND($C223&lt;&gt;"",INDEX(Matches!$F$2:$F$201,MATCH($A223&amp;"-1",Matches!$J$2:$J$201,0))&lt;&gt;"",$C223&gt;=INDEX(Matches!$F$2:$F$201,MATCH($A223&amp;"-1",Matches!$J$2:$J$201,0))),"",IF(AND(D223=INDEX(Matches!$G$2:$G$201,MATCH($A223&amp;"-1",Matches!$J$2:$J$201,0)),E223=INDEX(Matches!$H$2:$H$201,MATCH($A223&amp;"-1",Matches!$J$2:$J$201,0))),5,IF(SIGN(D223-E223)&lt;&gt;SIGN(INDEX(Matches!$G$2:$G$201,MATCH($A223&amp;"-1",Matches!$J$2:$J$201,0))-INDEX(Matches!$H$2:$H$201,MATCH($A223&amp;"-1",Matches!$J$2:$J$201,0))),0,IF(D223-E223=INDEX(Matches!$G$2:$G$201,MATCH($A223&amp;"-1",Matches!$J$2:$J$201,0))-INDEX(Matches!$H$2:$H$201,MATCH($A223&amp;"-1",Matches!$J$2:$J$201,0)),3,2))))),""))</f>
        <v/>
      </c>
      <c r="Y223" s="12" t="str">
        <f aca="false">IF(OR($B223="",F223="",G223=""),"",IFERROR(IF(OR(INDEX(Matches!$I$2:$I$201,MATCH($A223&amp;"-2",Matches!$J$2:$J$201,0))="Void",INDEX(Matches!$G$2:$G$201,MATCH($A223&amp;"-2",Matches!$J$2:$J$201,0))="",INDEX(Matches!$H$2:$H$201,MATCH($A223&amp;"-2",Matches!$J$2:$J$201,0))=""),"",IF(AND($C223&lt;&gt;"",INDEX(Matches!$F$2:$F$201,MATCH($A223&amp;"-2",Matches!$J$2:$J$201,0))&lt;&gt;"",$C223&gt;=INDEX(Matches!$F$2:$F$201,MATCH($A223&amp;"-2",Matches!$J$2:$J$201,0))),"",IF(AND(F223=INDEX(Matches!$G$2:$G$201,MATCH($A223&amp;"-2",Matches!$J$2:$J$201,0)),G223=INDEX(Matches!$H$2:$H$201,MATCH($A223&amp;"-2",Matches!$J$2:$J$201,0))),5,IF(SIGN(F223-G223)&lt;&gt;SIGN(INDEX(Matches!$G$2:$G$201,MATCH($A223&amp;"-2",Matches!$J$2:$J$201,0))-INDEX(Matches!$H$2:$H$201,MATCH($A223&amp;"-2",Matches!$J$2:$J$201,0))),0,IF(F223-G223=INDEX(Matches!$G$2:$G$201,MATCH($A223&amp;"-2",Matches!$J$2:$J$201,0))-INDEX(Matches!$H$2:$H$201,MATCH($A223&amp;"-2",Matches!$J$2:$J$201,0)),3,2))))),""))</f>
        <v/>
      </c>
      <c r="Z223" s="12" t="str">
        <f aca="false">IF(OR($B223="",H223="",I223=""),"",IFERROR(IF(OR(INDEX(Matches!$I$2:$I$201,MATCH($A223&amp;"-3",Matches!$J$2:$J$201,0))="Void",INDEX(Matches!$G$2:$G$201,MATCH($A223&amp;"-3",Matches!$J$2:$J$201,0))="",INDEX(Matches!$H$2:$H$201,MATCH($A223&amp;"-3",Matches!$J$2:$J$201,0))=""),"",IF(AND($C223&lt;&gt;"",INDEX(Matches!$F$2:$F$201,MATCH($A223&amp;"-3",Matches!$J$2:$J$201,0))&lt;&gt;"",$C223&gt;=INDEX(Matches!$F$2:$F$201,MATCH($A223&amp;"-3",Matches!$J$2:$J$201,0))),"",IF(AND(H223=INDEX(Matches!$G$2:$G$201,MATCH($A223&amp;"-3",Matches!$J$2:$J$201,0)),I223=INDEX(Matches!$H$2:$H$201,MATCH($A223&amp;"-3",Matches!$J$2:$J$201,0))),5,IF(SIGN(H223-I223)&lt;&gt;SIGN(INDEX(Matches!$G$2:$G$201,MATCH($A223&amp;"-3",Matches!$J$2:$J$201,0))-INDEX(Matches!$H$2:$H$201,MATCH($A223&amp;"-3",Matches!$J$2:$J$201,0))),0,IF(H223-I223=INDEX(Matches!$G$2:$G$201,MATCH($A223&amp;"-3",Matches!$J$2:$J$201,0))-INDEX(Matches!$H$2:$H$201,MATCH($A223&amp;"-3",Matches!$J$2:$J$201,0)),3,2))))),""))</f>
        <v/>
      </c>
      <c r="AA223" s="12" t="str">
        <f aca="false">IF(OR($B223="",J223="",K223=""),"",IFERROR(IF(OR(INDEX(Matches!$I$2:$I$201,MATCH($A223&amp;"-4",Matches!$J$2:$J$201,0))="Void",INDEX(Matches!$G$2:$G$201,MATCH($A223&amp;"-4",Matches!$J$2:$J$201,0))="",INDEX(Matches!$H$2:$H$201,MATCH($A223&amp;"-4",Matches!$J$2:$J$201,0))=""),"",IF(AND($C223&lt;&gt;"",INDEX(Matches!$F$2:$F$201,MATCH($A223&amp;"-4",Matches!$J$2:$J$201,0))&lt;&gt;"",$C223&gt;=INDEX(Matches!$F$2:$F$201,MATCH($A223&amp;"-4",Matches!$J$2:$J$201,0))),"",IF(AND(J223=INDEX(Matches!$G$2:$G$201,MATCH($A223&amp;"-4",Matches!$J$2:$J$201,0)),K223=INDEX(Matches!$H$2:$H$201,MATCH($A223&amp;"-4",Matches!$J$2:$J$201,0))),5,IF(SIGN(J223-K223)&lt;&gt;SIGN(INDEX(Matches!$G$2:$G$201,MATCH($A223&amp;"-4",Matches!$J$2:$J$201,0))-INDEX(Matches!$H$2:$H$201,MATCH($A223&amp;"-4",Matches!$J$2:$J$201,0))),0,IF(J223-K223=INDEX(Matches!$G$2:$G$201,MATCH($A223&amp;"-4",Matches!$J$2:$J$201,0))-INDEX(Matches!$H$2:$H$201,MATCH($A223&amp;"-4",Matches!$J$2:$J$201,0)),3,2))))),""))</f>
        <v/>
      </c>
      <c r="AB223" s="12" t="str">
        <f aca="false">IF(OR($B223="",L223="",M223=""),"",IFERROR(IF(OR(INDEX(Matches!$I$2:$I$201,MATCH($A223&amp;"-5",Matches!$J$2:$J$201,0))="Void",INDEX(Matches!$G$2:$G$201,MATCH($A223&amp;"-5",Matches!$J$2:$J$201,0))="",INDEX(Matches!$H$2:$H$201,MATCH($A223&amp;"-5",Matches!$J$2:$J$201,0))=""),"",IF(AND($C223&lt;&gt;"",INDEX(Matches!$F$2:$F$201,MATCH($A223&amp;"-5",Matches!$J$2:$J$201,0))&lt;&gt;"",$C223&gt;=INDEX(Matches!$F$2:$F$201,MATCH($A223&amp;"-5",Matches!$J$2:$J$201,0))),"",IF(AND(L223=INDEX(Matches!$G$2:$G$201,MATCH($A223&amp;"-5",Matches!$J$2:$J$201,0)),M223=INDEX(Matches!$H$2:$H$201,MATCH($A223&amp;"-5",Matches!$J$2:$J$201,0))),5,IF(SIGN(L223-M223)&lt;&gt;SIGN(INDEX(Matches!$G$2:$G$201,MATCH($A223&amp;"-5",Matches!$J$2:$J$201,0))-INDEX(Matches!$H$2:$H$201,MATCH($A223&amp;"-5",Matches!$J$2:$J$201,0))),0,IF(L223-M223=INDEX(Matches!$G$2:$G$201,MATCH($A223&amp;"-5",Matches!$J$2:$J$201,0))-INDEX(Matches!$H$2:$H$201,MATCH($A223&amp;"-5",Matches!$J$2:$J$201,0)),3,2))))),""))</f>
        <v/>
      </c>
      <c r="AC223" s="12" t="str">
        <f aca="false">IF(OR($B223="",N223="",O223=""),"",IFERROR(IF(OR(INDEX(Matches!$I$2:$I$201,MATCH($A223&amp;"-6",Matches!$J$2:$J$201,0))="Void",INDEX(Matches!$G$2:$G$201,MATCH($A223&amp;"-6",Matches!$J$2:$J$201,0))="",INDEX(Matches!$H$2:$H$201,MATCH($A223&amp;"-6",Matches!$J$2:$J$201,0))=""),"",IF(AND($C223&lt;&gt;"",INDEX(Matches!$F$2:$F$201,MATCH($A223&amp;"-6",Matches!$J$2:$J$201,0))&lt;&gt;"",$C223&gt;=INDEX(Matches!$F$2:$F$201,MATCH($A223&amp;"-6",Matches!$J$2:$J$201,0))),"",IF(AND(N223=INDEX(Matches!$G$2:$G$201,MATCH($A223&amp;"-6",Matches!$J$2:$J$201,0)),O223=INDEX(Matches!$H$2:$H$201,MATCH($A223&amp;"-6",Matches!$J$2:$J$201,0))),5,IF(SIGN(N223-O223)&lt;&gt;SIGN(INDEX(Matches!$G$2:$G$201,MATCH($A223&amp;"-6",Matches!$J$2:$J$201,0))-INDEX(Matches!$H$2:$H$201,MATCH($A223&amp;"-6",Matches!$J$2:$J$201,0))),0,IF(N223-O223=INDEX(Matches!$G$2:$G$201,MATCH($A223&amp;"-6",Matches!$J$2:$J$201,0))-INDEX(Matches!$H$2:$H$201,MATCH($A223&amp;"-6",Matches!$J$2:$J$201,0)),3,2))))),""))</f>
        <v/>
      </c>
      <c r="AD223" s="12" t="str">
        <f aca="false">IF(OR($B223="",P223="",Q223=""),"",IFERROR(IF(OR(INDEX(Matches!$I$2:$I$201,MATCH($A223&amp;"-7",Matches!$J$2:$J$201,0))="Void",INDEX(Matches!$G$2:$G$201,MATCH($A223&amp;"-7",Matches!$J$2:$J$201,0))="",INDEX(Matches!$H$2:$H$201,MATCH($A223&amp;"-7",Matches!$J$2:$J$201,0))=""),"",IF(AND($C223&lt;&gt;"",INDEX(Matches!$F$2:$F$201,MATCH($A223&amp;"-7",Matches!$J$2:$J$201,0))&lt;&gt;"",$C223&gt;=INDEX(Matches!$F$2:$F$201,MATCH($A223&amp;"-7",Matches!$J$2:$J$201,0))),"",IF(AND(P223=INDEX(Matches!$G$2:$G$201,MATCH($A223&amp;"-7",Matches!$J$2:$J$201,0)),Q223=INDEX(Matches!$H$2:$H$201,MATCH($A223&amp;"-7",Matches!$J$2:$J$201,0))),5,IF(SIGN(P223-Q223)&lt;&gt;SIGN(INDEX(Matches!$G$2:$G$201,MATCH($A223&amp;"-7",Matches!$J$2:$J$201,0))-INDEX(Matches!$H$2:$H$201,MATCH($A223&amp;"-7",Matches!$J$2:$J$201,0))),0,IF(P223-Q223=INDEX(Matches!$G$2:$G$201,MATCH($A223&amp;"-7",Matches!$J$2:$J$201,0))-INDEX(Matches!$H$2:$H$201,MATCH($A223&amp;"-7",Matches!$J$2:$J$201,0)),3,2))))),""))</f>
        <v/>
      </c>
      <c r="AE223" s="12" t="str">
        <f aca="false">IF(OR($B223="",R223="",S223=""),"",IFERROR(IF(OR(INDEX(Matches!$I$2:$I$201,MATCH($A223&amp;"-8",Matches!$J$2:$J$201,0))="Void",INDEX(Matches!$G$2:$G$201,MATCH($A223&amp;"-8",Matches!$J$2:$J$201,0))="",INDEX(Matches!$H$2:$H$201,MATCH($A223&amp;"-8",Matches!$J$2:$J$201,0))=""),"",IF(AND($C223&lt;&gt;"",INDEX(Matches!$F$2:$F$201,MATCH($A223&amp;"-8",Matches!$J$2:$J$201,0))&lt;&gt;"",$C223&gt;=INDEX(Matches!$F$2:$F$201,MATCH($A223&amp;"-8",Matches!$J$2:$J$201,0))),"",IF(AND(R223=INDEX(Matches!$G$2:$G$201,MATCH($A223&amp;"-8",Matches!$J$2:$J$201,0)),S223=INDEX(Matches!$H$2:$H$201,MATCH($A223&amp;"-8",Matches!$J$2:$J$201,0))),5,IF(SIGN(R223-S223)&lt;&gt;SIGN(INDEX(Matches!$G$2:$G$201,MATCH($A223&amp;"-8",Matches!$J$2:$J$201,0))-INDEX(Matches!$H$2:$H$201,MATCH($A223&amp;"-8",Matches!$J$2:$J$201,0))),0,IF(R223-S223=INDEX(Matches!$G$2:$G$201,MATCH($A223&amp;"-8",Matches!$J$2:$J$201,0))-INDEX(Matches!$H$2:$H$201,MATCH($A223&amp;"-8",Matches!$J$2:$J$201,0)),3,2))))),""))</f>
        <v/>
      </c>
      <c r="AF223" s="12" t="str">
        <f aca="false">IF(OR($B223="",T223="",U223=""),"",IFERROR(IF(OR(INDEX(Matches!$I$2:$I$201,MATCH($A223&amp;"-9",Matches!$J$2:$J$201,0))="Void",INDEX(Matches!$G$2:$G$201,MATCH($A223&amp;"-9",Matches!$J$2:$J$201,0))="",INDEX(Matches!$H$2:$H$201,MATCH($A223&amp;"-9",Matches!$J$2:$J$201,0))=""),"",IF(AND($C223&lt;&gt;"",INDEX(Matches!$F$2:$F$201,MATCH($A223&amp;"-9",Matches!$J$2:$J$201,0))&lt;&gt;"",$C223&gt;=INDEX(Matches!$F$2:$F$201,MATCH($A223&amp;"-9",Matches!$J$2:$J$201,0))),"",IF(AND(T223=INDEX(Matches!$G$2:$G$201,MATCH($A223&amp;"-9",Matches!$J$2:$J$201,0)),U223=INDEX(Matches!$H$2:$H$201,MATCH($A223&amp;"-9",Matches!$J$2:$J$201,0))),5,IF(SIGN(T223-U223)&lt;&gt;SIGN(INDEX(Matches!$G$2:$G$201,MATCH($A223&amp;"-9",Matches!$J$2:$J$201,0))-INDEX(Matches!$H$2:$H$201,MATCH($A223&amp;"-9",Matches!$J$2:$J$201,0))),0,IF(T223-U223=INDEX(Matches!$G$2:$G$201,MATCH($A223&amp;"-9",Matches!$J$2:$J$201,0))-INDEX(Matches!$H$2:$H$201,MATCH($A223&amp;"-9",Matches!$J$2:$J$201,0)),3,2))))),""))</f>
        <v/>
      </c>
      <c r="AG223" s="12" t="str">
        <f aca="false">IF(OR($B223="",V223="",W223=""),"",IFERROR(IF(OR(INDEX(Matches!$I$2:$I$201,MATCH($A223&amp;"-10",Matches!$J$2:$J$201,0))="Void",INDEX(Matches!$G$2:$G$201,MATCH($A223&amp;"-10",Matches!$J$2:$J$201,0))="",INDEX(Matches!$H$2:$H$201,MATCH($A223&amp;"-10",Matches!$J$2:$J$201,0))=""),"",IF(AND($C223&lt;&gt;"",INDEX(Matches!$F$2:$F$201,MATCH($A223&amp;"-10",Matches!$J$2:$J$201,0))&lt;&gt;"",$C223&gt;=INDEX(Matches!$F$2:$F$201,MATCH($A223&amp;"-10",Matches!$J$2:$J$201,0))),"",IF(AND(V223=INDEX(Matches!$G$2:$G$201,MATCH($A223&amp;"-10",Matches!$J$2:$J$201,0)),W223=INDEX(Matches!$H$2:$H$201,MATCH($A223&amp;"-10",Matches!$J$2:$J$201,0))),5,IF(SIGN(V223-W223)&lt;&gt;SIGN(INDEX(Matches!$G$2:$G$201,MATCH($A223&amp;"-10",Matches!$J$2:$J$201,0))-INDEX(Matches!$H$2:$H$201,MATCH($A223&amp;"-10",Matches!$J$2:$J$201,0))),0,IF(V223-W223=INDEX(Matches!$G$2:$G$201,MATCH($A223&amp;"-10",Matches!$J$2:$J$201,0))-INDEX(Matches!$H$2:$H$201,MATCH($A223&amp;"-10",Matches!$J$2:$J$201,0)),3,2))))),""))</f>
        <v/>
      </c>
      <c r="AH223" s="13" t="str">
        <f aca="false">IF($B223="","",SUM(X223:AG223))</f>
        <v/>
      </c>
      <c r="AI223" s="12" t="str">
        <f aca="false">IF($B223="","",COUNTIF(X223:AG223,5))</f>
        <v/>
      </c>
      <c r="AJ223" s="12" t="str">
        <f aca="false">IF($B223="","",COUNTIF(X223:AG223,"&gt;=2"))</f>
        <v/>
      </c>
      <c r="AK223" s="12" t="str">
        <f aca="false">IF($B223="","",COUNT(X223:AG223))</f>
        <v/>
      </c>
    </row>
    <row r="224" customFormat="false" ht="15" hidden="false" customHeight="false" outlineLevel="0" collapsed="false">
      <c r="A224" s="7"/>
      <c r="B224" s="7"/>
      <c r="C224" s="11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12" t="str">
        <f aca="false">IF(OR($B224="",D224="",E224=""),"",IFERROR(IF(OR(INDEX(Matches!$I$2:$I$201,MATCH($A224&amp;"-1",Matches!$J$2:$J$201,0))="Void",INDEX(Matches!$G$2:$G$201,MATCH($A224&amp;"-1",Matches!$J$2:$J$201,0))="",INDEX(Matches!$H$2:$H$201,MATCH($A224&amp;"-1",Matches!$J$2:$J$201,0))=""),"",IF(AND($C224&lt;&gt;"",INDEX(Matches!$F$2:$F$201,MATCH($A224&amp;"-1",Matches!$J$2:$J$201,0))&lt;&gt;"",$C224&gt;=INDEX(Matches!$F$2:$F$201,MATCH($A224&amp;"-1",Matches!$J$2:$J$201,0))),"",IF(AND(D224=INDEX(Matches!$G$2:$G$201,MATCH($A224&amp;"-1",Matches!$J$2:$J$201,0)),E224=INDEX(Matches!$H$2:$H$201,MATCH($A224&amp;"-1",Matches!$J$2:$J$201,0))),5,IF(SIGN(D224-E224)&lt;&gt;SIGN(INDEX(Matches!$G$2:$G$201,MATCH($A224&amp;"-1",Matches!$J$2:$J$201,0))-INDEX(Matches!$H$2:$H$201,MATCH($A224&amp;"-1",Matches!$J$2:$J$201,0))),0,IF(D224-E224=INDEX(Matches!$G$2:$G$201,MATCH($A224&amp;"-1",Matches!$J$2:$J$201,0))-INDEX(Matches!$H$2:$H$201,MATCH($A224&amp;"-1",Matches!$J$2:$J$201,0)),3,2))))),""))</f>
        <v/>
      </c>
      <c r="Y224" s="12" t="str">
        <f aca="false">IF(OR($B224="",F224="",G224=""),"",IFERROR(IF(OR(INDEX(Matches!$I$2:$I$201,MATCH($A224&amp;"-2",Matches!$J$2:$J$201,0))="Void",INDEX(Matches!$G$2:$G$201,MATCH($A224&amp;"-2",Matches!$J$2:$J$201,0))="",INDEX(Matches!$H$2:$H$201,MATCH($A224&amp;"-2",Matches!$J$2:$J$201,0))=""),"",IF(AND($C224&lt;&gt;"",INDEX(Matches!$F$2:$F$201,MATCH($A224&amp;"-2",Matches!$J$2:$J$201,0))&lt;&gt;"",$C224&gt;=INDEX(Matches!$F$2:$F$201,MATCH($A224&amp;"-2",Matches!$J$2:$J$201,0))),"",IF(AND(F224=INDEX(Matches!$G$2:$G$201,MATCH($A224&amp;"-2",Matches!$J$2:$J$201,0)),G224=INDEX(Matches!$H$2:$H$201,MATCH($A224&amp;"-2",Matches!$J$2:$J$201,0))),5,IF(SIGN(F224-G224)&lt;&gt;SIGN(INDEX(Matches!$G$2:$G$201,MATCH($A224&amp;"-2",Matches!$J$2:$J$201,0))-INDEX(Matches!$H$2:$H$201,MATCH($A224&amp;"-2",Matches!$J$2:$J$201,0))),0,IF(F224-G224=INDEX(Matches!$G$2:$G$201,MATCH($A224&amp;"-2",Matches!$J$2:$J$201,0))-INDEX(Matches!$H$2:$H$201,MATCH($A224&amp;"-2",Matches!$J$2:$J$201,0)),3,2))))),""))</f>
        <v/>
      </c>
      <c r="Z224" s="12" t="str">
        <f aca="false">IF(OR($B224="",H224="",I224=""),"",IFERROR(IF(OR(INDEX(Matches!$I$2:$I$201,MATCH($A224&amp;"-3",Matches!$J$2:$J$201,0))="Void",INDEX(Matches!$G$2:$G$201,MATCH($A224&amp;"-3",Matches!$J$2:$J$201,0))="",INDEX(Matches!$H$2:$H$201,MATCH($A224&amp;"-3",Matches!$J$2:$J$201,0))=""),"",IF(AND($C224&lt;&gt;"",INDEX(Matches!$F$2:$F$201,MATCH($A224&amp;"-3",Matches!$J$2:$J$201,0))&lt;&gt;"",$C224&gt;=INDEX(Matches!$F$2:$F$201,MATCH($A224&amp;"-3",Matches!$J$2:$J$201,0))),"",IF(AND(H224=INDEX(Matches!$G$2:$G$201,MATCH($A224&amp;"-3",Matches!$J$2:$J$201,0)),I224=INDEX(Matches!$H$2:$H$201,MATCH($A224&amp;"-3",Matches!$J$2:$J$201,0))),5,IF(SIGN(H224-I224)&lt;&gt;SIGN(INDEX(Matches!$G$2:$G$201,MATCH($A224&amp;"-3",Matches!$J$2:$J$201,0))-INDEX(Matches!$H$2:$H$201,MATCH($A224&amp;"-3",Matches!$J$2:$J$201,0))),0,IF(H224-I224=INDEX(Matches!$G$2:$G$201,MATCH($A224&amp;"-3",Matches!$J$2:$J$201,0))-INDEX(Matches!$H$2:$H$201,MATCH($A224&amp;"-3",Matches!$J$2:$J$201,0)),3,2))))),""))</f>
        <v/>
      </c>
      <c r="AA224" s="12" t="str">
        <f aca="false">IF(OR($B224="",J224="",K224=""),"",IFERROR(IF(OR(INDEX(Matches!$I$2:$I$201,MATCH($A224&amp;"-4",Matches!$J$2:$J$201,0))="Void",INDEX(Matches!$G$2:$G$201,MATCH($A224&amp;"-4",Matches!$J$2:$J$201,0))="",INDEX(Matches!$H$2:$H$201,MATCH($A224&amp;"-4",Matches!$J$2:$J$201,0))=""),"",IF(AND($C224&lt;&gt;"",INDEX(Matches!$F$2:$F$201,MATCH($A224&amp;"-4",Matches!$J$2:$J$201,0))&lt;&gt;"",$C224&gt;=INDEX(Matches!$F$2:$F$201,MATCH($A224&amp;"-4",Matches!$J$2:$J$201,0))),"",IF(AND(J224=INDEX(Matches!$G$2:$G$201,MATCH($A224&amp;"-4",Matches!$J$2:$J$201,0)),K224=INDEX(Matches!$H$2:$H$201,MATCH($A224&amp;"-4",Matches!$J$2:$J$201,0))),5,IF(SIGN(J224-K224)&lt;&gt;SIGN(INDEX(Matches!$G$2:$G$201,MATCH($A224&amp;"-4",Matches!$J$2:$J$201,0))-INDEX(Matches!$H$2:$H$201,MATCH($A224&amp;"-4",Matches!$J$2:$J$201,0))),0,IF(J224-K224=INDEX(Matches!$G$2:$G$201,MATCH($A224&amp;"-4",Matches!$J$2:$J$201,0))-INDEX(Matches!$H$2:$H$201,MATCH($A224&amp;"-4",Matches!$J$2:$J$201,0)),3,2))))),""))</f>
        <v/>
      </c>
      <c r="AB224" s="12" t="str">
        <f aca="false">IF(OR($B224="",L224="",M224=""),"",IFERROR(IF(OR(INDEX(Matches!$I$2:$I$201,MATCH($A224&amp;"-5",Matches!$J$2:$J$201,0))="Void",INDEX(Matches!$G$2:$G$201,MATCH($A224&amp;"-5",Matches!$J$2:$J$201,0))="",INDEX(Matches!$H$2:$H$201,MATCH($A224&amp;"-5",Matches!$J$2:$J$201,0))=""),"",IF(AND($C224&lt;&gt;"",INDEX(Matches!$F$2:$F$201,MATCH($A224&amp;"-5",Matches!$J$2:$J$201,0))&lt;&gt;"",$C224&gt;=INDEX(Matches!$F$2:$F$201,MATCH($A224&amp;"-5",Matches!$J$2:$J$201,0))),"",IF(AND(L224=INDEX(Matches!$G$2:$G$201,MATCH($A224&amp;"-5",Matches!$J$2:$J$201,0)),M224=INDEX(Matches!$H$2:$H$201,MATCH($A224&amp;"-5",Matches!$J$2:$J$201,0))),5,IF(SIGN(L224-M224)&lt;&gt;SIGN(INDEX(Matches!$G$2:$G$201,MATCH($A224&amp;"-5",Matches!$J$2:$J$201,0))-INDEX(Matches!$H$2:$H$201,MATCH($A224&amp;"-5",Matches!$J$2:$J$201,0))),0,IF(L224-M224=INDEX(Matches!$G$2:$G$201,MATCH($A224&amp;"-5",Matches!$J$2:$J$201,0))-INDEX(Matches!$H$2:$H$201,MATCH($A224&amp;"-5",Matches!$J$2:$J$201,0)),3,2))))),""))</f>
        <v/>
      </c>
      <c r="AC224" s="12" t="str">
        <f aca="false">IF(OR($B224="",N224="",O224=""),"",IFERROR(IF(OR(INDEX(Matches!$I$2:$I$201,MATCH($A224&amp;"-6",Matches!$J$2:$J$201,0))="Void",INDEX(Matches!$G$2:$G$201,MATCH($A224&amp;"-6",Matches!$J$2:$J$201,0))="",INDEX(Matches!$H$2:$H$201,MATCH($A224&amp;"-6",Matches!$J$2:$J$201,0))=""),"",IF(AND($C224&lt;&gt;"",INDEX(Matches!$F$2:$F$201,MATCH($A224&amp;"-6",Matches!$J$2:$J$201,0))&lt;&gt;"",$C224&gt;=INDEX(Matches!$F$2:$F$201,MATCH($A224&amp;"-6",Matches!$J$2:$J$201,0))),"",IF(AND(N224=INDEX(Matches!$G$2:$G$201,MATCH($A224&amp;"-6",Matches!$J$2:$J$201,0)),O224=INDEX(Matches!$H$2:$H$201,MATCH($A224&amp;"-6",Matches!$J$2:$J$201,0))),5,IF(SIGN(N224-O224)&lt;&gt;SIGN(INDEX(Matches!$G$2:$G$201,MATCH($A224&amp;"-6",Matches!$J$2:$J$201,0))-INDEX(Matches!$H$2:$H$201,MATCH($A224&amp;"-6",Matches!$J$2:$J$201,0))),0,IF(N224-O224=INDEX(Matches!$G$2:$G$201,MATCH($A224&amp;"-6",Matches!$J$2:$J$201,0))-INDEX(Matches!$H$2:$H$201,MATCH($A224&amp;"-6",Matches!$J$2:$J$201,0)),3,2))))),""))</f>
        <v/>
      </c>
      <c r="AD224" s="12" t="str">
        <f aca="false">IF(OR($B224="",P224="",Q224=""),"",IFERROR(IF(OR(INDEX(Matches!$I$2:$I$201,MATCH($A224&amp;"-7",Matches!$J$2:$J$201,0))="Void",INDEX(Matches!$G$2:$G$201,MATCH($A224&amp;"-7",Matches!$J$2:$J$201,0))="",INDEX(Matches!$H$2:$H$201,MATCH($A224&amp;"-7",Matches!$J$2:$J$201,0))=""),"",IF(AND($C224&lt;&gt;"",INDEX(Matches!$F$2:$F$201,MATCH($A224&amp;"-7",Matches!$J$2:$J$201,0))&lt;&gt;"",$C224&gt;=INDEX(Matches!$F$2:$F$201,MATCH($A224&amp;"-7",Matches!$J$2:$J$201,0))),"",IF(AND(P224=INDEX(Matches!$G$2:$G$201,MATCH($A224&amp;"-7",Matches!$J$2:$J$201,0)),Q224=INDEX(Matches!$H$2:$H$201,MATCH($A224&amp;"-7",Matches!$J$2:$J$201,0))),5,IF(SIGN(P224-Q224)&lt;&gt;SIGN(INDEX(Matches!$G$2:$G$201,MATCH($A224&amp;"-7",Matches!$J$2:$J$201,0))-INDEX(Matches!$H$2:$H$201,MATCH($A224&amp;"-7",Matches!$J$2:$J$201,0))),0,IF(P224-Q224=INDEX(Matches!$G$2:$G$201,MATCH($A224&amp;"-7",Matches!$J$2:$J$201,0))-INDEX(Matches!$H$2:$H$201,MATCH($A224&amp;"-7",Matches!$J$2:$J$201,0)),3,2))))),""))</f>
        <v/>
      </c>
      <c r="AE224" s="12" t="str">
        <f aca="false">IF(OR($B224="",R224="",S224=""),"",IFERROR(IF(OR(INDEX(Matches!$I$2:$I$201,MATCH($A224&amp;"-8",Matches!$J$2:$J$201,0))="Void",INDEX(Matches!$G$2:$G$201,MATCH($A224&amp;"-8",Matches!$J$2:$J$201,0))="",INDEX(Matches!$H$2:$H$201,MATCH($A224&amp;"-8",Matches!$J$2:$J$201,0))=""),"",IF(AND($C224&lt;&gt;"",INDEX(Matches!$F$2:$F$201,MATCH($A224&amp;"-8",Matches!$J$2:$J$201,0))&lt;&gt;"",$C224&gt;=INDEX(Matches!$F$2:$F$201,MATCH($A224&amp;"-8",Matches!$J$2:$J$201,0))),"",IF(AND(R224=INDEX(Matches!$G$2:$G$201,MATCH($A224&amp;"-8",Matches!$J$2:$J$201,0)),S224=INDEX(Matches!$H$2:$H$201,MATCH($A224&amp;"-8",Matches!$J$2:$J$201,0))),5,IF(SIGN(R224-S224)&lt;&gt;SIGN(INDEX(Matches!$G$2:$G$201,MATCH($A224&amp;"-8",Matches!$J$2:$J$201,0))-INDEX(Matches!$H$2:$H$201,MATCH($A224&amp;"-8",Matches!$J$2:$J$201,0))),0,IF(R224-S224=INDEX(Matches!$G$2:$G$201,MATCH($A224&amp;"-8",Matches!$J$2:$J$201,0))-INDEX(Matches!$H$2:$H$201,MATCH($A224&amp;"-8",Matches!$J$2:$J$201,0)),3,2))))),""))</f>
        <v/>
      </c>
      <c r="AF224" s="12" t="str">
        <f aca="false">IF(OR($B224="",T224="",U224=""),"",IFERROR(IF(OR(INDEX(Matches!$I$2:$I$201,MATCH($A224&amp;"-9",Matches!$J$2:$J$201,0))="Void",INDEX(Matches!$G$2:$G$201,MATCH($A224&amp;"-9",Matches!$J$2:$J$201,0))="",INDEX(Matches!$H$2:$H$201,MATCH($A224&amp;"-9",Matches!$J$2:$J$201,0))=""),"",IF(AND($C224&lt;&gt;"",INDEX(Matches!$F$2:$F$201,MATCH($A224&amp;"-9",Matches!$J$2:$J$201,0))&lt;&gt;"",$C224&gt;=INDEX(Matches!$F$2:$F$201,MATCH($A224&amp;"-9",Matches!$J$2:$J$201,0))),"",IF(AND(T224=INDEX(Matches!$G$2:$G$201,MATCH($A224&amp;"-9",Matches!$J$2:$J$201,0)),U224=INDEX(Matches!$H$2:$H$201,MATCH($A224&amp;"-9",Matches!$J$2:$J$201,0))),5,IF(SIGN(T224-U224)&lt;&gt;SIGN(INDEX(Matches!$G$2:$G$201,MATCH($A224&amp;"-9",Matches!$J$2:$J$201,0))-INDEX(Matches!$H$2:$H$201,MATCH($A224&amp;"-9",Matches!$J$2:$J$201,0))),0,IF(T224-U224=INDEX(Matches!$G$2:$G$201,MATCH($A224&amp;"-9",Matches!$J$2:$J$201,0))-INDEX(Matches!$H$2:$H$201,MATCH($A224&amp;"-9",Matches!$J$2:$J$201,0)),3,2))))),""))</f>
        <v/>
      </c>
      <c r="AG224" s="12" t="str">
        <f aca="false">IF(OR($B224="",V224="",W224=""),"",IFERROR(IF(OR(INDEX(Matches!$I$2:$I$201,MATCH($A224&amp;"-10",Matches!$J$2:$J$201,0))="Void",INDEX(Matches!$G$2:$G$201,MATCH($A224&amp;"-10",Matches!$J$2:$J$201,0))="",INDEX(Matches!$H$2:$H$201,MATCH($A224&amp;"-10",Matches!$J$2:$J$201,0))=""),"",IF(AND($C224&lt;&gt;"",INDEX(Matches!$F$2:$F$201,MATCH($A224&amp;"-10",Matches!$J$2:$J$201,0))&lt;&gt;"",$C224&gt;=INDEX(Matches!$F$2:$F$201,MATCH($A224&amp;"-10",Matches!$J$2:$J$201,0))),"",IF(AND(V224=INDEX(Matches!$G$2:$G$201,MATCH($A224&amp;"-10",Matches!$J$2:$J$201,0)),W224=INDEX(Matches!$H$2:$H$201,MATCH($A224&amp;"-10",Matches!$J$2:$J$201,0))),5,IF(SIGN(V224-W224)&lt;&gt;SIGN(INDEX(Matches!$G$2:$G$201,MATCH($A224&amp;"-10",Matches!$J$2:$J$201,0))-INDEX(Matches!$H$2:$H$201,MATCH($A224&amp;"-10",Matches!$J$2:$J$201,0))),0,IF(V224-W224=INDEX(Matches!$G$2:$G$201,MATCH($A224&amp;"-10",Matches!$J$2:$J$201,0))-INDEX(Matches!$H$2:$H$201,MATCH($A224&amp;"-10",Matches!$J$2:$J$201,0)),3,2))))),""))</f>
        <v/>
      </c>
      <c r="AH224" s="13" t="str">
        <f aca="false">IF($B224="","",SUM(X224:AG224))</f>
        <v/>
      </c>
      <c r="AI224" s="12" t="str">
        <f aca="false">IF($B224="","",COUNTIF(X224:AG224,5))</f>
        <v/>
      </c>
      <c r="AJ224" s="12" t="str">
        <f aca="false">IF($B224="","",COUNTIF(X224:AG224,"&gt;=2"))</f>
        <v/>
      </c>
      <c r="AK224" s="12" t="str">
        <f aca="false">IF($B224="","",COUNT(X224:AG224))</f>
        <v/>
      </c>
    </row>
    <row r="225" customFormat="false" ht="15" hidden="false" customHeight="false" outlineLevel="0" collapsed="false">
      <c r="A225" s="7"/>
      <c r="B225" s="7"/>
      <c r="C225" s="11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12" t="str">
        <f aca="false">IF(OR($B225="",D225="",E225=""),"",IFERROR(IF(OR(INDEX(Matches!$I$2:$I$201,MATCH($A225&amp;"-1",Matches!$J$2:$J$201,0))="Void",INDEX(Matches!$G$2:$G$201,MATCH($A225&amp;"-1",Matches!$J$2:$J$201,0))="",INDEX(Matches!$H$2:$H$201,MATCH($A225&amp;"-1",Matches!$J$2:$J$201,0))=""),"",IF(AND($C225&lt;&gt;"",INDEX(Matches!$F$2:$F$201,MATCH($A225&amp;"-1",Matches!$J$2:$J$201,0))&lt;&gt;"",$C225&gt;=INDEX(Matches!$F$2:$F$201,MATCH($A225&amp;"-1",Matches!$J$2:$J$201,0))),"",IF(AND(D225=INDEX(Matches!$G$2:$G$201,MATCH($A225&amp;"-1",Matches!$J$2:$J$201,0)),E225=INDEX(Matches!$H$2:$H$201,MATCH($A225&amp;"-1",Matches!$J$2:$J$201,0))),5,IF(SIGN(D225-E225)&lt;&gt;SIGN(INDEX(Matches!$G$2:$G$201,MATCH($A225&amp;"-1",Matches!$J$2:$J$201,0))-INDEX(Matches!$H$2:$H$201,MATCH($A225&amp;"-1",Matches!$J$2:$J$201,0))),0,IF(D225-E225=INDEX(Matches!$G$2:$G$201,MATCH($A225&amp;"-1",Matches!$J$2:$J$201,0))-INDEX(Matches!$H$2:$H$201,MATCH($A225&amp;"-1",Matches!$J$2:$J$201,0)),3,2))))),""))</f>
        <v/>
      </c>
      <c r="Y225" s="12" t="str">
        <f aca="false">IF(OR($B225="",F225="",G225=""),"",IFERROR(IF(OR(INDEX(Matches!$I$2:$I$201,MATCH($A225&amp;"-2",Matches!$J$2:$J$201,0))="Void",INDEX(Matches!$G$2:$G$201,MATCH($A225&amp;"-2",Matches!$J$2:$J$201,0))="",INDEX(Matches!$H$2:$H$201,MATCH($A225&amp;"-2",Matches!$J$2:$J$201,0))=""),"",IF(AND($C225&lt;&gt;"",INDEX(Matches!$F$2:$F$201,MATCH($A225&amp;"-2",Matches!$J$2:$J$201,0))&lt;&gt;"",$C225&gt;=INDEX(Matches!$F$2:$F$201,MATCH($A225&amp;"-2",Matches!$J$2:$J$201,0))),"",IF(AND(F225=INDEX(Matches!$G$2:$G$201,MATCH($A225&amp;"-2",Matches!$J$2:$J$201,0)),G225=INDEX(Matches!$H$2:$H$201,MATCH($A225&amp;"-2",Matches!$J$2:$J$201,0))),5,IF(SIGN(F225-G225)&lt;&gt;SIGN(INDEX(Matches!$G$2:$G$201,MATCH($A225&amp;"-2",Matches!$J$2:$J$201,0))-INDEX(Matches!$H$2:$H$201,MATCH($A225&amp;"-2",Matches!$J$2:$J$201,0))),0,IF(F225-G225=INDEX(Matches!$G$2:$G$201,MATCH($A225&amp;"-2",Matches!$J$2:$J$201,0))-INDEX(Matches!$H$2:$H$201,MATCH($A225&amp;"-2",Matches!$J$2:$J$201,0)),3,2))))),""))</f>
        <v/>
      </c>
      <c r="Z225" s="12" t="str">
        <f aca="false">IF(OR($B225="",H225="",I225=""),"",IFERROR(IF(OR(INDEX(Matches!$I$2:$I$201,MATCH($A225&amp;"-3",Matches!$J$2:$J$201,0))="Void",INDEX(Matches!$G$2:$G$201,MATCH($A225&amp;"-3",Matches!$J$2:$J$201,0))="",INDEX(Matches!$H$2:$H$201,MATCH($A225&amp;"-3",Matches!$J$2:$J$201,0))=""),"",IF(AND($C225&lt;&gt;"",INDEX(Matches!$F$2:$F$201,MATCH($A225&amp;"-3",Matches!$J$2:$J$201,0))&lt;&gt;"",$C225&gt;=INDEX(Matches!$F$2:$F$201,MATCH($A225&amp;"-3",Matches!$J$2:$J$201,0))),"",IF(AND(H225=INDEX(Matches!$G$2:$G$201,MATCH($A225&amp;"-3",Matches!$J$2:$J$201,0)),I225=INDEX(Matches!$H$2:$H$201,MATCH($A225&amp;"-3",Matches!$J$2:$J$201,0))),5,IF(SIGN(H225-I225)&lt;&gt;SIGN(INDEX(Matches!$G$2:$G$201,MATCH($A225&amp;"-3",Matches!$J$2:$J$201,0))-INDEX(Matches!$H$2:$H$201,MATCH($A225&amp;"-3",Matches!$J$2:$J$201,0))),0,IF(H225-I225=INDEX(Matches!$G$2:$G$201,MATCH($A225&amp;"-3",Matches!$J$2:$J$201,0))-INDEX(Matches!$H$2:$H$201,MATCH($A225&amp;"-3",Matches!$J$2:$J$201,0)),3,2))))),""))</f>
        <v/>
      </c>
      <c r="AA225" s="12" t="str">
        <f aca="false">IF(OR($B225="",J225="",K225=""),"",IFERROR(IF(OR(INDEX(Matches!$I$2:$I$201,MATCH($A225&amp;"-4",Matches!$J$2:$J$201,0))="Void",INDEX(Matches!$G$2:$G$201,MATCH($A225&amp;"-4",Matches!$J$2:$J$201,0))="",INDEX(Matches!$H$2:$H$201,MATCH($A225&amp;"-4",Matches!$J$2:$J$201,0))=""),"",IF(AND($C225&lt;&gt;"",INDEX(Matches!$F$2:$F$201,MATCH($A225&amp;"-4",Matches!$J$2:$J$201,0))&lt;&gt;"",$C225&gt;=INDEX(Matches!$F$2:$F$201,MATCH($A225&amp;"-4",Matches!$J$2:$J$201,0))),"",IF(AND(J225=INDEX(Matches!$G$2:$G$201,MATCH($A225&amp;"-4",Matches!$J$2:$J$201,0)),K225=INDEX(Matches!$H$2:$H$201,MATCH($A225&amp;"-4",Matches!$J$2:$J$201,0))),5,IF(SIGN(J225-K225)&lt;&gt;SIGN(INDEX(Matches!$G$2:$G$201,MATCH($A225&amp;"-4",Matches!$J$2:$J$201,0))-INDEX(Matches!$H$2:$H$201,MATCH($A225&amp;"-4",Matches!$J$2:$J$201,0))),0,IF(J225-K225=INDEX(Matches!$G$2:$G$201,MATCH($A225&amp;"-4",Matches!$J$2:$J$201,0))-INDEX(Matches!$H$2:$H$201,MATCH($A225&amp;"-4",Matches!$J$2:$J$201,0)),3,2))))),""))</f>
        <v/>
      </c>
      <c r="AB225" s="12" t="str">
        <f aca="false">IF(OR($B225="",L225="",M225=""),"",IFERROR(IF(OR(INDEX(Matches!$I$2:$I$201,MATCH($A225&amp;"-5",Matches!$J$2:$J$201,0))="Void",INDEX(Matches!$G$2:$G$201,MATCH($A225&amp;"-5",Matches!$J$2:$J$201,0))="",INDEX(Matches!$H$2:$H$201,MATCH($A225&amp;"-5",Matches!$J$2:$J$201,0))=""),"",IF(AND($C225&lt;&gt;"",INDEX(Matches!$F$2:$F$201,MATCH($A225&amp;"-5",Matches!$J$2:$J$201,0))&lt;&gt;"",$C225&gt;=INDEX(Matches!$F$2:$F$201,MATCH($A225&amp;"-5",Matches!$J$2:$J$201,0))),"",IF(AND(L225=INDEX(Matches!$G$2:$G$201,MATCH($A225&amp;"-5",Matches!$J$2:$J$201,0)),M225=INDEX(Matches!$H$2:$H$201,MATCH($A225&amp;"-5",Matches!$J$2:$J$201,0))),5,IF(SIGN(L225-M225)&lt;&gt;SIGN(INDEX(Matches!$G$2:$G$201,MATCH($A225&amp;"-5",Matches!$J$2:$J$201,0))-INDEX(Matches!$H$2:$H$201,MATCH($A225&amp;"-5",Matches!$J$2:$J$201,0))),0,IF(L225-M225=INDEX(Matches!$G$2:$G$201,MATCH($A225&amp;"-5",Matches!$J$2:$J$201,0))-INDEX(Matches!$H$2:$H$201,MATCH($A225&amp;"-5",Matches!$J$2:$J$201,0)),3,2))))),""))</f>
        <v/>
      </c>
      <c r="AC225" s="12" t="str">
        <f aca="false">IF(OR($B225="",N225="",O225=""),"",IFERROR(IF(OR(INDEX(Matches!$I$2:$I$201,MATCH($A225&amp;"-6",Matches!$J$2:$J$201,0))="Void",INDEX(Matches!$G$2:$G$201,MATCH($A225&amp;"-6",Matches!$J$2:$J$201,0))="",INDEX(Matches!$H$2:$H$201,MATCH($A225&amp;"-6",Matches!$J$2:$J$201,0))=""),"",IF(AND($C225&lt;&gt;"",INDEX(Matches!$F$2:$F$201,MATCH($A225&amp;"-6",Matches!$J$2:$J$201,0))&lt;&gt;"",$C225&gt;=INDEX(Matches!$F$2:$F$201,MATCH($A225&amp;"-6",Matches!$J$2:$J$201,0))),"",IF(AND(N225=INDEX(Matches!$G$2:$G$201,MATCH($A225&amp;"-6",Matches!$J$2:$J$201,0)),O225=INDEX(Matches!$H$2:$H$201,MATCH($A225&amp;"-6",Matches!$J$2:$J$201,0))),5,IF(SIGN(N225-O225)&lt;&gt;SIGN(INDEX(Matches!$G$2:$G$201,MATCH($A225&amp;"-6",Matches!$J$2:$J$201,0))-INDEX(Matches!$H$2:$H$201,MATCH($A225&amp;"-6",Matches!$J$2:$J$201,0))),0,IF(N225-O225=INDEX(Matches!$G$2:$G$201,MATCH($A225&amp;"-6",Matches!$J$2:$J$201,0))-INDEX(Matches!$H$2:$H$201,MATCH($A225&amp;"-6",Matches!$J$2:$J$201,0)),3,2))))),""))</f>
        <v/>
      </c>
      <c r="AD225" s="12" t="str">
        <f aca="false">IF(OR($B225="",P225="",Q225=""),"",IFERROR(IF(OR(INDEX(Matches!$I$2:$I$201,MATCH($A225&amp;"-7",Matches!$J$2:$J$201,0))="Void",INDEX(Matches!$G$2:$G$201,MATCH($A225&amp;"-7",Matches!$J$2:$J$201,0))="",INDEX(Matches!$H$2:$H$201,MATCH($A225&amp;"-7",Matches!$J$2:$J$201,0))=""),"",IF(AND($C225&lt;&gt;"",INDEX(Matches!$F$2:$F$201,MATCH($A225&amp;"-7",Matches!$J$2:$J$201,0))&lt;&gt;"",$C225&gt;=INDEX(Matches!$F$2:$F$201,MATCH($A225&amp;"-7",Matches!$J$2:$J$201,0))),"",IF(AND(P225=INDEX(Matches!$G$2:$G$201,MATCH($A225&amp;"-7",Matches!$J$2:$J$201,0)),Q225=INDEX(Matches!$H$2:$H$201,MATCH($A225&amp;"-7",Matches!$J$2:$J$201,0))),5,IF(SIGN(P225-Q225)&lt;&gt;SIGN(INDEX(Matches!$G$2:$G$201,MATCH($A225&amp;"-7",Matches!$J$2:$J$201,0))-INDEX(Matches!$H$2:$H$201,MATCH($A225&amp;"-7",Matches!$J$2:$J$201,0))),0,IF(P225-Q225=INDEX(Matches!$G$2:$G$201,MATCH($A225&amp;"-7",Matches!$J$2:$J$201,0))-INDEX(Matches!$H$2:$H$201,MATCH($A225&amp;"-7",Matches!$J$2:$J$201,0)),3,2))))),""))</f>
        <v/>
      </c>
      <c r="AE225" s="12" t="str">
        <f aca="false">IF(OR($B225="",R225="",S225=""),"",IFERROR(IF(OR(INDEX(Matches!$I$2:$I$201,MATCH($A225&amp;"-8",Matches!$J$2:$J$201,0))="Void",INDEX(Matches!$G$2:$G$201,MATCH($A225&amp;"-8",Matches!$J$2:$J$201,0))="",INDEX(Matches!$H$2:$H$201,MATCH($A225&amp;"-8",Matches!$J$2:$J$201,0))=""),"",IF(AND($C225&lt;&gt;"",INDEX(Matches!$F$2:$F$201,MATCH($A225&amp;"-8",Matches!$J$2:$J$201,0))&lt;&gt;"",$C225&gt;=INDEX(Matches!$F$2:$F$201,MATCH($A225&amp;"-8",Matches!$J$2:$J$201,0))),"",IF(AND(R225=INDEX(Matches!$G$2:$G$201,MATCH($A225&amp;"-8",Matches!$J$2:$J$201,0)),S225=INDEX(Matches!$H$2:$H$201,MATCH($A225&amp;"-8",Matches!$J$2:$J$201,0))),5,IF(SIGN(R225-S225)&lt;&gt;SIGN(INDEX(Matches!$G$2:$G$201,MATCH($A225&amp;"-8",Matches!$J$2:$J$201,0))-INDEX(Matches!$H$2:$H$201,MATCH($A225&amp;"-8",Matches!$J$2:$J$201,0))),0,IF(R225-S225=INDEX(Matches!$G$2:$G$201,MATCH($A225&amp;"-8",Matches!$J$2:$J$201,0))-INDEX(Matches!$H$2:$H$201,MATCH($A225&amp;"-8",Matches!$J$2:$J$201,0)),3,2))))),""))</f>
        <v/>
      </c>
      <c r="AF225" s="12" t="str">
        <f aca="false">IF(OR($B225="",T225="",U225=""),"",IFERROR(IF(OR(INDEX(Matches!$I$2:$I$201,MATCH($A225&amp;"-9",Matches!$J$2:$J$201,0))="Void",INDEX(Matches!$G$2:$G$201,MATCH($A225&amp;"-9",Matches!$J$2:$J$201,0))="",INDEX(Matches!$H$2:$H$201,MATCH($A225&amp;"-9",Matches!$J$2:$J$201,0))=""),"",IF(AND($C225&lt;&gt;"",INDEX(Matches!$F$2:$F$201,MATCH($A225&amp;"-9",Matches!$J$2:$J$201,0))&lt;&gt;"",$C225&gt;=INDEX(Matches!$F$2:$F$201,MATCH($A225&amp;"-9",Matches!$J$2:$J$201,0))),"",IF(AND(T225=INDEX(Matches!$G$2:$G$201,MATCH($A225&amp;"-9",Matches!$J$2:$J$201,0)),U225=INDEX(Matches!$H$2:$H$201,MATCH($A225&amp;"-9",Matches!$J$2:$J$201,0))),5,IF(SIGN(T225-U225)&lt;&gt;SIGN(INDEX(Matches!$G$2:$G$201,MATCH($A225&amp;"-9",Matches!$J$2:$J$201,0))-INDEX(Matches!$H$2:$H$201,MATCH($A225&amp;"-9",Matches!$J$2:$J$201,0))),0,IF(T225-U225=INDEX(Matches!$G$2:$G$201,MATCH($A225&amp;"-9",Matches!$J$2:$J$201,0))-INDEX(Matches!$H$2:$H$201,MATCH($A225&amp;"-9",Matches!$J$2:$J$201,0)),3,2))))),""))</f>
        <v/>
      </c>
      <c r="AG225" s="12" t="str">
        <f aca="false">IF(OR($B225="",V225="",W225=""),"",IFERROR(IF(OR(INDEX(Matches!$I$2:$I$201,MATCH($A225&amp;"-10",Matches!$J$2:$J$201,0))="Void",INDEX(Matches!$G$2:$G$201,MATCH($A225&amp;"-10",Matches!$J$2:$J$201,0))="",INDEX(Matches!$H$2:$H$201,MATCH($A225&amp;"-10",Matches!$J$2:$J$201,0))=""),"",IF(AND($C225&lt;&gt;"",INDEX(Matches!$F$2:$F$201,MATCH($A225&amp;"-10",Matches!$J$2:$J$201,0))&lt;&gt;"",$C225&gt;=INDEX(Matches!$F$2:$F$201,MATCH($A225&amp;"-10",Matches!$J$2:$J$201,0))),"",IF(AND(V225=INDEX(Matches!$G$2:$G$201,MATCH($A225&amp;"-10",Matches!$J$2:$J$201,0)),W225=INDEX(Matches!$H$2:$H$201,MATCH($A225&amp;"-10",Matches!$J$2:$J$201,0))),5,IF(SIGN(V225-W225)&lt;&gt;SIGN(INDEX(Matches!$G$2:$G$201,MATCH($A225&amp;"-10",Matches!$J$2:$J$201,0))-INDEX(Matches!$H$2:$H$201,MATCH($A225&amp;"-10",Matches!$J$2:$J$201,0))),0,IF(V225-W225=INDEX(Matches!$G$2:$G$201,MATCH($A225&amp;"-10",Matches!$J$2:$J$201,0))-INDEX(Matches!$H$2:$H$201,MATCH($A225&amp;"-10",Matches!$J$2:$J$201,0)),3,2))))),""))</f>
        <v/>
      </c>
      <c r="AH225" s="13" t="str">
        <f aca="false">IF($B225="","",SUM(X225:AG225))</f>
        <v/>
      </c>
      <c r="AI225" s="12" t="str">
        <f aca="false">IF($B225="","",COUNTIF(X225:AG225,5))</f>
        <v/>
      </c>
      <c r="AJ225" s="12" t="str">
        <f aca="false">IF($B225="","",COUNTIF(X225:AG225,"&gt;=2"))</f>
        <v/>
      </c>
      <c r="AK225" s="12" t="str">
        <f aca="false">IF($B225="","",COUNT(X225:AG225))</f>
        <v/>
      </c>
    </row>
    <row r="226" customFormat="false" ht="15" hidden="false" customHeight="false" outlineLevel="0" collapsed="false">
      <c r="A226" s="7"/>
      <c r="B226" s="7"/>
      <c r="C226" s="11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12" t="str">
        <f aca="false">IF(OR($B226="",D226="",E226=""),"",IFERROR(IF(OR(INDEX(Matches!$I$2:$I$201,MATCH($A226&amp;"-1",Matches!$J$2:$J$201,0))="Void",INDEX(Matches!$G$2:$G$201,MATCH($A226&amp;"-1",Matches!$J$2:$J$201,0))="",INDEX(Matches!$H$2:$H$201,MATCH($A226&amp;"-1",Matches!$J$2:$J$201,0))=""),"",IF(AND($C226&lt;&gt;"",INDEX(Matches!$F$2:$F$201,MATCH($A226&amp;"-1",Matches!$J$2:$J$201,0))&lt;&gt;"",$C226&gt;=INDEX(Matches!$F$2:$F$201,MATCH($A226&amp;"-1",Matches!$J$2:$J$201,0))),"",IF(AND(D226=INDEX(Matches!$G$2:$G$201,MATCH($A226&amp;"-1",Matches!$J$2:$J$201,0)),E226=INDEX(Matches!$H$2:$H$201,MATCH($A226&amp;"-1",Matches!$J$2:$J$201,0))),5,IF(SIGN(D226-E226)&lt;&gt;SIGN(INDEX(Matches!$G$2:$G$201,MATCH($A226&amp;"-1",Matches!$J$2:$J$201,0))-INDEX(Matches!$H$2:$H$201,MATCH($A226&amp;"-1",Matches!$J$2:$J$201,0))),0,IF(D226-E226=INDEX(Matches!$G$2:$G$201,MATCH($A226&amp;"-1",Matches!$J$2:$J$201,0))-INDEX(Matches!$H$2:$H$201,MATCH($A226&amp;"-1",Matches!$J$2:$J$201,0)),3,2))))),""))</f>
        <v/>
      </c>
      <c r="Y226" s="12" t="str">
        <f aca="false">IF(OR($B226="",F226="",G226=""),"",IFERROR(IF(OR(INDEX(Matches!$I$2:$I$201,MATCH($A226&amp;"-2",Matches!$J$2:$J$201,0))="Void",INDEX(Matches!$G$2:$G$201,MATCH($A226&amp;"-2",Matches!$J$2:$J$201,0))="",INDEX(Matches!$H$2:$H$201,MATCH($A226&amp;"-2",Matches!$J$2:$J$201,0))=""),"",IF(AND($C226&lt;&gt;"",INDEX(Matches!$F$2:$F$201,MATCH($A226&amp;"-2",Matches!$J$2:$J$201,0))&lt;&gt;"",$C226&gt;=INDEX(Matches!$F$2:$F$201,MATCH($A226&amp;"-2",Matches!$J$2:$J$201,0))),"",IF(AND(F226=INDEX(Matches!$G$2:$G$201,MATCH($A226&amp;"-2",Matches!$J$2:$J$201,0)),G226=INDEX(Matches!$H$2:$H$201,MATCH($A226&amp;"-2",Matches!$J$2:$J$201,0))),5,IF(SIGN(F226-G226)&lt;&gt;SIGN(INDEX(Matches!$G$2:$G$201,MATCH($A226&amp;"-2",Matches!$J$2:$J$201,0))-INDEX(Matches!$H$2:$H$201,MATCH($A226&amp;"-2",Matches!$J$2:$J$201,0))),0,IF(F226-G226=INDEX(Matches!$G$2:$G$201,MATCH($A226&amp;"-2",Matches!$J$2:$J$201,0))-INDEX(Matches!$H$2:$H$201,MATCH($A226&amp;"-2",Matches!$J$2:$J$201,0)),3,2))))),""))</f>
        <v/>
      </c>
      <c r="Z226" s="12" t="str">
        <f aca="false">IF(OR($B226="",H226="",I226=""),"",IFERROR(IF(OR(INDEX(Matches!$I$2:$I$201,MATCH($A226&amp;"-3",Matches!$J$2:$J$201,0))="Void",INDEX(Matches!$G$2:$G$201,MATCH($A226&amp;"-3",Matches!$J$2:$J$201,0))="",INDEX(Matches!$H$2:$H$201,MATCH($A226&amp;"-3",Matches!$J$2:$J$201,0))=""),"",IF(AND($C226&lt;&gt;"",INDEX(Matches!$F$2:$F$201,MATCH($A226&amp;"-3",Matches!$J$2:$J$201,0))&lt;&gt;"",$C226&gt;=INDEX(Matches!$F$2:$F$201,MATCH($A226&amp;"-3",Matches!$J$2:$J$201,0))),"",IF(AND(H226=INDEX(Matches!$G$2:$G$201,MATCH($A226&amp;"-3",Matches!$J$2:$J$201,0)),I226=INDEX(Matches!$H$2:$H$201,MATCH($A226&amp;"-3",Matches!$J$2:$J$201,0))),5,IF(SIGN(H226-I226)&lt;&gt;SIGN(INDEX(Matches!$G$2:$G$201,MATCH($A226&amp;"-3",Matches!$J$2:$J$201,0))-INDEX(Matches!$H$2:$H$201,MATCH($A226&amp;"-3",Matches!$J$2:$J$201,0))),0,IF(H226-I226=INDEX(Matches!$G$2:$G$201,MATCH($A226&amp;"-3",Matches!$J$2:$J$201,0))-INDEX(Matches!$H$2:$H$201,MATCH($A226&amp;"-3",Matches!$J$2:$J$201,0)),3,2))))),""))</f>
        <v/>
      </c>
      <c r="AA226" s="12" t="str">
        <f aca="false">IF(OR($B226="",J226="",K226=""),"",IFERROR(IF(OR(INDEX(Matches!$I$2:$I$201,MATCH($A226&amp;"-4",Matches!$J$2:$J$201,0))="Void",INDEX(Matches!$G$2:$G$201,MATCH($A226&amp;"-4",Matches!$J$2:$J$201,0))="",INDEX(Matches!$H$2:$H$201,MATCH($A226&amp;"-4",Matches!$J$2:$J$201,0))=""),"",IF(AND($C226&lt;&gt;"",INDEX(Matches!$F$2:$F$201,MATCH($A226&amp;"-4",Matches!$J$2:$J$201,0))&lt;&gt;"",$C226&gt;=INDEX(Matches!$F$2:$F$201,MATCH($A226&amp;"-4",Matches!$J$2:$J$201,0))),"",IF(AND(J226=INDEX(Matches!$G$2:$G$201,MATCH($A226&amp;"-4",Matches!$J$2:$J$201,0)),K226=INDEX(Matches!$H$2:$H$201,MATCH($A226&amp;"-4",Matches!$J$2:$J$201,0))),5,IF(SIGN(J226-K226)&lt;&gt;SIGN(INDEX(Matches!$G$2:$G$201,MATCH($A226&amp;"-4",Matches!$J$2:$J$201,0))-INDEX(Matches!$H$2:$H$201,MATCH($A226&amp;"-4",Matches!$J$2:$J$201,0))),0,IF(J226-K226=INDEX(Matches!$G$2:$G$201,MATCH($A226&amp;"-4",Matches!$J$2:$J$201,0))-INDEX(Matches!$H$2:$H$201,MATCH($A226&amp;"-4",Matches!$J$2:$J$201,0)),3,2))))),""))</f>
        <v/>
      </c>
      <c r="AB226" s="12" t="str">
        <f aca="false">IF(OR($B226="",L226="",M226=""),"",IFERROR(IF(OR(INDEX(Matches!$I$2:$I$201,MATCH($A226&amp;"-5",Matches!$J$2:$J$201,0))="Void",INDEX(Matches!$G$2:$G$201,MATCH($A226&amp;"-5",Matches!$J$2:$J$201,0))="",INDEX(Matches!$H$2:$H$201,MATCH($A226&amp;"-5",Matches!$J$2:$J$201,0))=""),"",IF(AND($C226&lt;&gt;"",INDEX(Matches!$F$2:$F$201,MATCH($A226&amp;"-5",Matches!$J$2:$J$201,0))&lt;&gt;"",$C226&gt;=INDEX(Matches!$F$2:$F$201,MATCH($A226&amp;"-5",Matches!$J$2:$J$201,0))),"",IF(AND(L226=INDEX(Matches!$G$2:$G$201,MATCH($A226&amp;"-5",Matches!$J$2:$J$201,0)),M226=INDEX(Matches!$H$2:$H$201,MATCH($A226&amp;"-5",Matches!$J$2:$J$201,0))),5,IF(SIGN(L226-M226)&lt;&gt;SIGN(INDEX(Matches!$G$2:$G$201,MATCH($A226&amp;"-5",Matches!$J$2:$J$201,0))-INDEX(Matches!$H$2:$H$201,MATCH($A226&amp;"-5",Matches!$J$2:$J$201,0))),0,IF(L226-M226=INDEX(Matches!$G$2:$G$201,MATCH($A226&amp;"-5",Matches!$J$2:$J$201,0))-INDEX(Matches!$H$2:$H$201,MATCH($A226&amp;"-5",Matches!$J$2:$J$201,0)),3,2))))),""))</f>
        <v/>
      </c>
      <c r="AC226" s="12" t="str">
        <f aca="false">IF(OR($B226="",N226="",O226=""),"",IFERROR(IF(OR(INDEX(Matches!$I$2:$I$201,MATCH($A226&amp;"-6",Matches!$J$2:$J$201,0))="Void",INDEX(Matches!$G$2:$G$201,MATCH($A226&amp;"-6",Matches!$J$2:$J$201,0))="",INDEX(Matches!$H$2:$H$201,MATCH($A226&amp;"-6",Matches!$J$2:$J$201,0))=""),"",IF(AND($C226&lt;&gt;"",INDEX(Matches!$F$2:$F$201,MATCH($A226&amp;"-6",Matches!$J$2:$J$201,0))&lt;&gt;"",$C226&gt;=INDEX(Matches!$F$2:$F$201,MATCH($A226&amp;"-6",Matches!$J$2:$J$201,0))),"",IF(AND(N226=INDEX(Matches!$G$2:$G$201,MATCH($A226&amp;"-6",Matches!$J$2:$J$201,0)),O226=INDEX(Matches!$H$2:$H$201,MATCH($A226&amp;"-6",Matches!$J$2:$J$201,0))),5,IF(SIGN(N226-O226)&lt;&gt;SIGN(INDEX(Matches!$G$2:$G$201,MATCH($A226&amp;"-6",Matches!$J$2:$J$201,0))-INDEX(Matches!$H$2:$H$201,MATCH($A226&amp;"-6",Matches!$J$2:$J$201,0))),0,IF(N226-O226=INDEX(Matches!$G$2:$G$201,MATCH($A226&amp;"-6",Matches!$J$2:$J$201,0))-INDEX(Matches!$H$2:$H$201,MATCH($A226&amp;"-6",Matches!$J$2:$J$201,0)),3,2))))),""))</f>
        <v/>
      </c>
      <c r="AD226" s="12" t="str">
        <f aca="false">IF(OR($B226="",P226="",Q226=""),"",IFERROR(IF(OR(INDEX(Matches!$I$2:$I$201,MATCH($A226&amp;"-7",Matches!$J$2:$J$201,0))="Void",INDEX(Matches!$G$2:$G$201,MATCH($A226&amp;"-7",Matches!$J$2:$J$201,0))="",INDEX(Matches!$H$2:$H$201,MATCH($A226&amp;"-7",Matches!$J$2:$J$201,0))=""),"",IF(AND($C226&lt;&gt;"",INDEX(Matches!$F$2:$F$201,MATCH($A226&amp;"-7",Matches!$J$2:$J$201,0))&lt;&gt;"",$C226&gt;=INDEX(Matches!$F$2:$F$201,MATCH($A226&amp;"-7",Matches!$J$2:$J$201,0))),"",IF(AND(P226=INDEX(Matches!$G$2:$G$201,MATCH($A226&amp;"-7",Matches!$J$2:$J$201,0)),Q226=INDEX(Matches!$H$2:$H$201,MATCH($A226&amp;"-7",Matches!$J$2:$J$201,0))),5,IF(SIGN(P226-Q226)&lt;&gt;SIGN(INDEX(Matches!$G$2:$G$201,MATCH($A226&amp;"-7",Matches!$J$2:$J$201,0))-INDEX(Matches!$H$2:$H$201,MATCH($A226&amp;"-7",Matches!$J$2:$J$201,0))),0,IF(P226-Q226=INDEX(Matches!$G$2:$G$201,MATCH($A226&amp;"-7",Matches!$J$2:$J$201,0))-INDEX(Matches!$H$2:$H$201,MATCH($A226&amp;"-7",Matches!$J$2:$J$201,0)),3,2))))),""))</f>
        <v/>
      </c>
      <c r="AE226" s="12" t="str">
        <f aca="false">IF(OR($B226="",R226="",S226=""),"",IFERROR(IF(OR(INDEX(Matches!$I$2:$I$201,MATCH($A226&amp;"-8",Matches!$J$2:$J$201,0))="Void",INDEX(Matches!$G$2:$G$201,MATCH($A226&amp;"-8",Matches!$J$2:$J$201,0))="",INDEX(Matches!$H$2:$H$201,MATCH($A226&amp;"-8",Matches!$J$2:$J$201,0))=""),"",IF(AND($C226&lt;&gt;"",INDEX(Matches!$F$2:$F$201,MATCH($A226&amp;"-8",Matches!$J$2:$J$201,0))&lt;&gt;"",$C226&gt;=INDEX(Matches!$F$2:$F$201,MATCH($A226&amp;"-8",Matches!$J$2:$J$201,0))),"",IF(AND(R226=INDEX(Matches!$G$2:$G$201,MATCH($A226&amp;"-8",Matches!$J$2:$J$201,0)),S226=INDEX(Matches!$H$2:$H$201,MATCH($A226&amp;"-8",Matches!$J$2:$J$201,0))),5,IF(SIGN(R226-S226)&lt;&gt;SIGN(INDEX(Matches!$G$2:$G$201,MATCH($A226&amp;"-8",Matches!$J$2:$J$201,0))-INDEX(Matches!$H$2:$H$201,MATCH($A226&amp;"-8",Matches!$J$2:$J$201,0))),0,IF(R226-S226=INDEX(Matches!$G$2:$G$201,MATCH($A226&amp;"-8",Matches!$J$2:$J$201,0))-INDEX(Matches!$H$2:$H$201,MATCH($A226&amp;"-8",Matches!$J$2:$J$201,0)),3,2))))),""))</f>
        <v/>
      </c>
      <c r="AF226" s="12" t="str">
        <f aca="false">IF(OR($B226="",T226="",U226=""),"",IFERROR(IF(OR(INDEX(Matches!$I$2:$I$201,MATCH($A226&amp;"-9",Matches!$J$2:$J$201,0))="Void",INDEX(Matches!$G$2:$G$201,MATCH($A226&amp;"-9",Matches!$J$2:$J$201,0))="",INDEX(Matches!$H$2:$H$201,MATCH($A226&amp;"-9",Matches!$J$2:$J$201,0))=""),"",IF(AND($C226&lt;&gt;"",INDEX(Matches!$F$2:$F$201,MATCH($A226&amp;"-9",Matches!$J$2:$J$201,0))&lt;&gt;"",$C226&gt;=INDEX(Matches!$F$2:$F$201,MATCH($A226&amp;"-9",Matches!$J$2:$J$201,0))),"",IF(AND(T226=INDEX(Matches!$G$2:$G$201,MATCH($A226&amp;"-9",Matches!$J$2:$J$201,0)),U226=INDEX(Matches!$H$2:$H$201,MATCH($A226&amp;"-9",Matches!$J$2:$J$201,0))),5,IF(SIGN(T226-U226)&lt;&gt;SIGN(INDEX(Matches!$G$2:$G$201,MATCH($A226&amp;"-9",Matches!$J$2:$J$201,0))-INDEX(Matches!$H$2:$H$201,MATCH($A226&amp;"-9",Matches!$J$2:$J$201,0))),0,IF(T226-U226=INDEX(Matches!$G$2:$G$201,MATCH($A226&amp;"-9",Matches!$J$2:$J$201,0))-INDEX(Matches!$H$2:$H$201,MATCH($A226&amp;"-9",Matches!$J$2:$J$201,0)),3,2))))),""))</f>
        <v/>
      </c>
      <c r="AG226" s="12" t="str">
        <f aca="false">IF(OR($B226="",V226="",W226=""),"",IFERROR(IF(OR(INDEX(Matches!$I$2:$I$201,MATCH($A226&amp;"-10",Matches!$J$2:$J$201,0))="Void",INDEX(Matches!$G$2:$G$201,MATCH($A226&amp;"-10",Matches!$J$2:$J$201,0))="",INDEX(Matches!$H$2:$H$201,MATCH($A226&amp;"-10",Matches!$J$2:$J$201,0))=""),"",IF(AND($C226&lt;&gt;"",INDEX(Matches!$F$2:$F$201,MATCH($A226&amp;"-10",Matches!$J$2:$J$201,0))&lt;&gt;"",$C226&gt;=INDEX(Matches!$F$2:$F$201,MATCH($A226&amp;"-10",Matches!$J$2:$J$201,0))),"",IF(AND(V226=INDEX(Matches!$G$2:$G$201,MATCH($A226&amp;"-10",Matches!$J$2:$J$201,0)),W226=INDEX(Matches!$H$2:$H$201,MATCH($A226&amp;"-10",Matches!$J$2:$J$201,0))),5,IF(SIGN(V226-W226)&lt;&gt;SIGN(INDEX(Matches!$G$2:$G$201,MATCH($A226&amp;"-10",Matches!$J$2:$J$201,0))-INDEX(Matches!$H$2:$H$201,MATCH($A226&amp;"-10",Matches!$J$2:$J$201,0))),0,IF(V226-W226=INDEX(Matches!$G$2:$G$201,MATCH($A226&amp;"-10",Matches!$J$2:$J$201,0))-INDEX(Matches!$H$2:$H$201,MATCH($A226&amp;"-10",Matches!$J$2:$J$201,0)),3,2))))),""))</f>
        <v/>
      </c>
      <c r="AH226" s="13" t="str">
        <f aca="false">IF($B226="","",SUM(X226:AG226))</f>
        <v/>
      </c>
      <c r="AI226" s="12" t="str">
        <f aca="false">IF($B226="","",COUNTIF(X226:AG226,5))</f>
        <v/>
      </c>
      <c r="AJ226" s="12" t="str">
        <f aca="false">IF($B226="","",COUNTIF(X226:AG226,"&gt;=2"))</f>
        <v/>
      </c>
      <c r="AK226" s="12" t="str">
        <f aca="false">IF($B226="","",COUNT(X226:AG226))</f>
        <v/>
      </c>
    </row>
    <row r="227" customFormat="false" ht="15" hidden="false" customHeight="false" outlineLevel="0" collapsed="false">
      <c r="A227" s="7"/>
      <c r="B227" s="7"/>
      <c r="C227" s="11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12" t="str">
        <f aca="false">IF(OR($B227="",D227="",E227=""),"",IFERROR(IF(OR(INDEX(Matches!$I$2:$I$201,MATCH($A227&amp;"-1",Matches!$J$2:$J$201,0))="Void",INDEX(Matches!$G$2:$G$201,MATCH($A227&amp;"-1",Matches!$J$2:$J$201,0))="",INDEX(Matches!$H$2:$H$201,MATCH($A227&amp;"-1",Matches!$J$2:$J$201,0))=""),"",IF(AND($C227&lt;&gt;"",INDEX(Matches!$F$2:$F$201,MATCH($A227&amp;"-1",Matches!$J$2:$J$201,0))&lt;&gt;"",$C227&gt;=INDEX(Matches!$F$2:$F$201,MATCH($A227&amp;"-1",Matches!$J$2:$J$201,0))),"",IF(AND(D227=INDEX(Matches!$G$2:$G$201,MATCH($A227&amp;"-1",Matches!$J$2:$J$201,0)),E227=INDEX(Matches!$H$2:$H$201,MATCH($A227&amp;"-1",Matches!$J$2:$J$201,0))),5,IF(SIGN(D227-E227)&lt;&gt;SIGN(INDEX(Matches!$G$2:$G$201,MATCH($A227&amp;"-1",Matches!$J$2:$J$201,0))-INDEX(Matches!$H$2:$H$201,MATCH($A227&amp;"-1",Matches!$J$2:$J$201,0))),0,IF(D227-E227=INDEX(Matches!$G$2:$G$201,MATCH($A227&amp;"-1",Matches!$J$2:$J$201,0))-INDEX(Matches!$H$2:$H$201,MATCH($A227&amp;"-1",Matches!$J$2:$J$201,0)),3,2))))),""))</f>
        <v/>
      </c>
      <c r="Y227" s="12" t="str">
        <f aca="false">IF(OR($B227="",F227="",G227=""),"",IFERROR(IF(OR(INDEX(Matches!$I$2:$I$201,MATCH($A227&amp;"-2",Matches!$J$2:$J$201,0))="Void",INDEX(Matches!$G$2:$G$201,MATCH($A227&amp;"-2",Matches!$J$2:$J$201,0))="",INDEX(Matches!$H$2:$H$201,MATCH($A227&amp;"-2",Matches!$J$2:$J$201,0))=""),"",IF(AND($C227&lt;&gt;"",INDEX(Matches!$F$2:$F$201,MATCH($A227&amp;"-2",Matches!$J$2:$J$201,0))&lt;&gt;"",$C227&gt;=INDEX(Matches!$F$2:$F$201,MATCH($A227&amp;"-2",Matches!$J$2:$J$201,0))),"",IF(AND(F227=INDEX(Matches!$G$2:$G$201,MATCH($A227&amp;"-2",Matches!$J$2:$J$201,0)),G227=INDEX(Matches!$H$2:$H$201,MATCH($A227&amp;"-2",Matches!$J$2:$J$201,0))),5,IF(SIGN(F227-G227)&lt;&gt;SIGN(INDEX(Matches!$G$2:$G$201,MATCH($A227&amp;"-2",Matches!$J$2:$J$201,0))-INDEX(Matches!$H$2:$H$201,MATCH($A227&amp;"-2",Matches!$J$2:$J$201,0))),0,IF(F227-G227=INDEX(Matches!$G$2:$G$201,MATCH($A227&amp;"-2",Matches!$J$2:$J$201,0))-INDEX(Matches!$H$2:$H$201,MATCH($A227&amp;"-2",Matches!$J$2:$J$201,0)),3,2))))),""))</f>
        <v/>
      </c>
      <c r="Z227" s="12" t="str">
        <f aca="false">IF(OR($B227="",H227="",I227=""),"",IFERROR(IF(OR(INDEX(Matches!$I$2:$I$201,MATCH($A227&amp;"-3",Matches!$J$2:$J$201,0))="Void",INDEX(Matches!$G$2:$G$201,MATCH($A227&amp;"-3",Matches!$J$2:$J$201,0))="",INDEX(Matches!$H$2:$H$201,MATCH($A227&amp;"-3",Matches!$J$2:$J$201,0))=""),"",IF(AND($C227&lt;&gt;"",INDEX(Matches!$F$2:$F$201,MATCH($A227&amp;"-3",Matches!$J$2:$J$201,0))&lt;&gt;"",$C227&gt;=INDEX(Matches!$F$2:$F$201,MATCH($A227&amp;"-3",Matches!$J$2:$J$201,0))),"",IF(AND(H227=INDEX(Matches!$G$2:$G$201,MATCH($A227&amp;"-3",Matches!$J$2:$J$201,0)),I227=INDEX(Matches!$H$2:$H$201,MATCH($A227&amp;"-3",Matches!$J$2:$J$201,0))),5,IF(SIGN(H227-I227)&lt;&gt;SIGN(INDEX(Matches!$G$2:$G$201,MATCH($A227&amp;"-3",Matches!$J$2:$J$201,0))-INDEX(Matches!$H$2:$H$201,MATCH($A227&amp;"-3",Matches!$J$2:$J$201,0))),0,IF(H227-I227=INDEX(Matches!$G$2:$G$201,MATCH($A227&amp;"-3",Matches!$J$2:$J$201,0))-INDEX(Matches!$H$2:$H$201,MATCH($A227&amp;"-3",Matches!$J$2:$J$201,0)),3,2))))),""))</f>
        <v/>
      </c>
      <c r="AA227" s="12" t="str">
        <f aca="false">IF(OR($B227="",J227="",K227=""),"",IFERROR(IF(OR(INDEX(Matches!$I$2:$I$201,MATCH($A227&amp;"-4",Matches!$J$2:$J$201,0))="Void",INDEX(Matches!$G$2:$G$201,MATCH($A227&amp;"-4",Matches!$J$2:$J$201,0))="",INDEX(Matches!$H$2:$H$201,MATCH($A227&amp;"-4",Matches!$J$2:$J$201,0))=""),"",IF(AND($C227&lt;&gt;"",INDEX(Matches!$F$2:$F$201,MATCH($A227&amp;"-4",Matches!$J$2:$J$201,0))&lt;&gt;"",$C227&gt;=INDEX(Matches!$F$2:$F$201,MATCH($A227&amp;"-4",Matches!$J$2:$J$201,0))),"",IF(AND(J227=INDEX(Matches!$G$2:$G$201,MATCH($A227&amp;"-4",Matches!$J$2:$J$201,0)),K227=INDEX(Matches!$H$2:$H$201,MATCH($A227&amp;"-4",Matches!$J$2:$J$201,0))),5,IF(SIGN(J227-K227)&lt;&gt;SIGN(INDEX(Matches!$G$2:$G$201,MATCH($A227&amp;"-4",Matches!$J$2:$J$201,0))-INDEX(Matches!$H$2:$H$201,MATCH($A227&amp;"-4",Matches!$J$2:$J$201,0))),0,IF(J227-K227=INDEX(Matches!$G$2:$G$201,MATCH($A227&amp;"-4",Matches!$J$2:$J$201,0))-INDEX(Matches!$H$2:$H$201,MATCH($A227&amp;"-4",Matches!$J$2:$J$201,0)),3,2))))),""))</f>
        <v/>
      </c>
      <c r="AB227" s="12" t="str">
        <f aca="false">IF(OR($B227="",L227="",M227=""),"",IFERROR(IF(OR(INDEX(Matches!$I$2:$I$201,MATCH($A227&amp;"-5",Matches!$J$2:$J$201,0))="Void",INDEX(Matches!$G$2:$G$201,MATCH($A227&amp;"-5",Matches!$J$2:$J$201,0))="",INDEX(Matches!$H$2:$H$201,MATCH($A227&amp;"-5",Matches!$J$2:$J$201,0))=""),"",IF(AND($C227&lt;&gt;"",INDEX(Matches!$F$2:$F$201,MATCH($A227&amp;"-5",Matches!$J$2:$J$201,0))&lt;&gt;"",$C227&gt;=INDEX(Matches!$F$2:$F$201,MATCH($A227&amp;"-5",Matches!$J$2:$J$201,0))),"",IF(AND(L227=INDEX(Matches!$G$2:$G$201,MATCH($A227&amp;"-5",Matches!$J$2:$J$201,0)),M227=INDEX(Matches!$H$2:$H$201,MATCH($A227&amp;"-5",Matches!$J$2:$J$201,0))),5,IF(SIGN(L227-M227)&lt;&gt;SIGN(INDEX(Matches!$G$2:$G$201,MATCH($A227&amp;"-5",Matches!$J$2:$J$201,0))-INDEX(Matches!$H$2:$H$201,MATCH($A227&amp;"-5",Matches!$J$2:$J$201,0))),0,IF(L227-M227=INDEX(Matches!$G$2:$G$201,MATCH($A227&amp;"-5",Matches!$J$2:$J$201,0))-INDEX(Matches!$H$2:$H$201,MATCH($A227&amp;"-5",Matches!$J$2:$J$201,0)),3,2))))),""))</f>
        <v/>
      </c>
      <c r="AC227" s="12" t="str">
        <f aca="false">IF(OR($B227="",N227="",O227=""),"",IFERROR(IF(OR(INDEX(Matches!$I$2:$I$201,MATCH($A227&amp;"-6",Matches!$J$2:$J$201,0))="Void",INDEX(Matches!$G$2:$G$201,MATCH($A227&amp;"-6",Matches!$J$2:$J$201,0))="",INDEX(Matches!$H$2:$H$201,MATCH($A227&amp;"-6",Matches!$J$2:$J$201,0))=""),"",IF(AND($C227&lt;&gt;"",INDEX(Matches!$F$2:$F$201,MATCH($A227&amp;"-6",Matches!$J$2:$J$201,0))&lt;&gt;"",$C227&gt;=INDEX(Matches!$F$2:$F$201,MATCH($A227&amp;"-6",Matches!$J$2:$J$201,0))),"",IF(AND(N227=INDEX(Matches!$G$2:$G$201,MATCH($A227&amp;"-6",Matches!$J$2:$J$201,0)),O227=INDEX(Matches!$H$2:$H$201,MATCH($A227&amp;"-6",Matches!$J$2:$J$201,0))),5,IF(SIGN(N227-O227)&lt;&gt;SIGN(INDEX(Matches!$G$2:$G$201,MATCH($A227&amp;"-6",Matches!$J$2:$J$201,0))-INDEX(Matches!$H$2:$H$201,MATCH($A227&amp;"-6",Matches!$J$2:$J$201,0))),0,IF(N227-O227=INDEX(Matches!$G$2:$G$201,MATCH($A227&amp;"-6",Matches!$J$2:$J$201,0))-INDEX(Matches!$H$2:$H$201,MATCH($A227&amp;"-6",Matches!$J$2:$J$201,0)),3,2))))),""))</f>
        <v/>
      </c>
      <c r="AD227" s="12" t="str">
        <f aca="false">IF(OR($B227="",P227="",Q227=""),"",IFERROR(IF(OR(INDEX(Matches!$I$2:$I$201,MATCH($A227&amp;"-7",Matches!$J$2:$J$201,0))="Void",INDEX(Matches!$G$2:$G$201,MATCH($A227&amp;"-7",Matches!$J$2:$J$201,0))="",INDEX(Matches!$H$2:$H$201,MATCH($A227&amp;"-7",Matches!$J$2:$J$201,0))=""),"",IF(AND($C227&lt;&gt;"",INDEX(Matches!$F$2:$F$201,MATCH($A227&amp;"-7",Matches!$J$2:$J$201,0))&lt;&gt;"",$C227&gt;=INDEX(Matches!$F$2:$F$201,MATCH($A227&amp;"-7",Matches!$J$2:$J$201,0))),"",IF(AND(P227=INDEX(Matches!$G$2:$G$201,MATCH($A227&amp;"-7",Matches!$J$2:$J$201,0)),Q227=INDEX(Matches!$H$2:$H$201,MATCH($A227&amp;"-7",Matches!$J$2:$J$201,0))),5,IF(SIGN(P227-Q227)&lt;&gt;SIGN(INDEX(Matches!$G$2:$G$201,MATCH($A227&amp;"-7",Matches!$J$2:$J$201,0))-INDEX(Matches!$H$2:$H$201,MATCH($A227&amp;"-7",Matches!$J$2:$J$201,0))),0,IF(P227-Q227=INDEX(Matches!$G$2:$G$201,MATCH($A227&amp;"-7",Matches!$J$2:$J$201,0))-INDEX(Matches!$H$2:$H$201,MATCH($A227&amp;"-7",Matches!$J$2:$J$201,0)),3,2))))),""))</f>
        <v/>
      </c>
      <c r="AE227" s="12" t="str">
        <f aca="false">IF(OR($B227="",R227="",S227=""),"",IFERROR(IF(OR(INDEX(Matches!$I$2:$I$201,MATCH($A227&amp;"-8",Matches!$J$2:$J$201,0))="Void",INDEX(Matches!$G$2:$G$201,MATCH($A227&amp;"-8",Matches!$J$2:$J$201,0))="",INDEX(Matches!$H$2:$H$201,MATCH($A227&amp;"-8",Matches!$J$2:$J$201,0))=""),"",IF(AND($C227&lt;&gt;"",INDEX(Matches!$F$2:$F$201,MATCH($A227&amp;"-8",Matches!$J$2:$J$201,0))&lt;&gt;"",$C227&gt;=INDEX(Matches!$F$2:$F$201,MATCH($A227&amp;"-8",Matches!$J$2:$J$201,0))),"",IF(AND(R227=INDEX(Matches!$G$2:$G$201,MATCH($A227&amp;"-8",Matches!$J$2:$J$201,0)),S227=INDEX(Matches!$H$2:$H$201,MATCH($A227&amp;"-8",Matches!$J$2:$J$201,0))),5,IF(SIGN(R227-S227)&lt;&gt;SIGN(INDEX(Matches!$G$2:$G$201,MATCH($A227&amp;"-8",Matches!$J$2:$J$201,0))-INDEX(Matches!$H$2:$H$201,MATCH($A227&amp;"-8",Matches!$J$2:$J$201,0))),0,IF(R227-S227=INDEX(Matches!$G$2:$G$201,MATCH($A227&amp;"-8",Matches!$J$2:$J$201,0))-INDEX(Matches!$H$2:$H$201,MATCH($A227&amp;"-8",Matches!$J$2:$J$201,0)),3,2))))),""))</f>
        <v/>
      </c>
      <c r="AF227" s="12" t="str">
        <f aca="false">IF(OR($B227="",T227="",U227=""),"",IFERROR(IF(OR(INDEX(Matches!$I$2:$I$201,MATCH($A227&amp;"-9",Matches!$J$2:$J$201,0))="Void",INDEX(Matches!$G$2:$G$201,MATCH($A227&amp;"-9",Matches!$J$2:$J$201,0))="",INDEX(Matches!$H$2:$H$201,MATCH($A227&amp;"-9",Matches!$J$2:$J$201,0))=""),"",IF(AND($C227&lt;&gt;"",INDEX(Matches!$F$2:$F$201,MATCH($A227&amp;"-9",Matches!$J$2:$J$201,0))&lt;&gt;"",$C227&gt;=INDEX(Matches!$F$2:$F$201,MATCH($A227&amp;"-9",Matches!$J$2:$J$201,0))),"",IF(AND(T227=INDEX(Matches!$G$2:$G$201,MATCH($A227&amp;"-9",Matches!$J$2:$J$201,0)),U227=INDEX(Matches!$H$2:$H$201,MATCH($A227&amp;"-9",Matches!$J$2:$J$201,0))),5,IF(SIGN(T227-U227)&lt;&gt;SIGN(INDEX(Matches!$G$2:$G$201,MATCH($A227&amp;"-9",Matches!$J$2:$J$201,0))-INDEX(Matches!$H$2:$H$201,MATCH($A227&amp;"-9",Matches!$J$2:$J$201,0))),0,IF(T227-U227=INDEX(Matches!$G$2:$G$201,MATCH($A227&amp;"-9",Matches!$J$2:$J$201,0))-INDEX(Matches!$H$2:$H$201,MATCH($A227&amp;"-9",Matches!$J$2:$J$201,0)),3,2))))),""))</f>
        <v/>
      </c>
      <c r="AG227" s="12" t="str">
        <f aca="false">IF(OR($B227="",V227="",W227=""),"",IFERROR(IF(OR(INDEX(Matches!$I$2:$I$201,MATCH($A227&amp;"-10",Matches!$J$2:$J$201,0))="Void",INDEX(Matches!$G$2:$G$201,MATCH($A227&amp;"-10",Matches!$J$2:$J$201,0))="",INDEX(Matches!$H$2:$H$201,MATCH($A227&amp;"-10",Matches!$J$2:$J$201,0))=""),"",IF(AND($C227&lt;&gt;"",INDEX(Matches!$F$2:$F$201,MATCH($A227&amp;"-10",Matches!$J$2:$J$201,0))&lt;&gt;"",$C227&gt;=INDEX(Matches!$F$2:$F$201,MATCH($A227&amp;"-10",Matches!$J$2:$J$201,0))),"",IF(AND(V227=INDEX(Matches!$G$2:$G$201,MATCH($A227&amp;"-10",Matches!$J$2:$J$201,0)),W227=INDEX(Matches!$H$2:$H$201,MATCH($A227&amp;"-10",Matches!$J$2:$J$201,0))),5,IF(SIGN(V227-W227)&lt;&gt;SIGN(INDEX(Matches!$G$2:$G$201,MATCH($A227&amp;"-10",Matches!$J$2:$J$201,0))-INDEX(Matches!$H$2:$H$201,MATCH($A227&amp;"-10",Matches!$J$2:$J$201,0))),0,IF(V227-W227=INDEX(Matches!$G$2:$G$201,MATCH($A227&amp;"-10",Matches!$J$2:$J$201,0))-INDEX(Matches!$H$2:$H$201,MATCH($A227&amp;"-10",Matches!$J$2:$J$201,0)),3,2))))),""))</f>
        <v/>
      </c>
      <c r="AH227" s="13" t="str">
        <f aca="false">IF($B227="","",SUM(X227:AG227))</f>
        <v/>
      </c>
      <c r="AI227" s="12" t="str">
        <f aca="false">IF($B227="","",COUNTIF(X227:AG227,5))</f>
        <v/>
      </c>
      <c r="AJ227" s="12" t="str">
        <f aca="false">IF($B227="","",COUNTIF(X227:AG227,"&gt;=2"))</f>
        <v/>
      </c>
      <c r="AK227" s="12" t="str">
        <f aca="false">IF($B227="","",COUNT(X227:AG227))</f>
        <v/>
      </c>
    </row>
    <row r="228" customFormat="false" ht="15" hidden="false" customHeight="false" outlineLevel="0" collapsed="false">
      <c r="A228" s="7"/>
      <c r="B228" s="7"/>
      <c r="C228" s="11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12" t="str">
        <f aca="false">IF(OR($B228="",D228="",E228=""),"",IFERROR(IF(OR(INDEX(Matches!$I$2:$I$201,MATCH($A228&amp;"-1",Matches!$J$2:$J$201,0))="Void",INDEX(Matches!$G$2:$G$201,MATCH($A228&amp;"-1",Matches!$J$2:$J$201,0))="",INDEX(Matches!$H$2:$H$201,MATCH($A228&amp;"-1",Matches!$J$2:$J$201,0))=""),"",IF(AND($C228&lt;&gt;"",INDEX(Matches!$F$2:$F$201,MATCH($A228&amp;"-1",Matches!$J$2:$J$201,0))&lt;&gt;"",$C228&gt;=INDEX(Matches!$F$2:$F$201,MATCH($A228&amp;"-1",Matches!$J$2:$J$201,0))),"",IF(AND(D228=INDEX(Matches!$G$2:$G$201,MATCH($A228&amp;"-1",Matches!$J$2:$J$201,0)),E228=INDEX(Matches!$H$2:$H$201,MATCH($A228&amp;"-1",Matches!$J$2:$J$201,0))),5,IF(SIGN(D228-E228)&lt;&gt;SIGN(INDEX(Matches!$G$2:$G$201,MATCH($A228&amp;"-1",Matches!$J$2:$J$201,0))-INDEX(Matches!$H$2:$H$201,MATCH($A228&amp;"-1",Matches!$J$2:$J$201,0))),0,IF(D228-E228=INDEX(Matches!$G$2:$G$201,MATCH($A228&amp;"-1",Matches!$J$2:$J$201,0))-INDEX(Matches!$H$2:$H$201,MATCH($A228&amp;"-1",Matches!$J$2:$J$201,0)),3,2))))),""))</f>
        <v/>
      </c>
      <c r="Y228" s="12" t="str">
        <f aca="false">IF(OR($B228="",F228="",G228=""),"",IFERROR(IF(OR(INDEX(Matches!$I$2:$I$201,MATCH($A228&amp;"-2",Matches!$J$2:$J$201,0))="Void",INDEX(Matches!$G$2:$G$201,MATCH($A228&amp;"-2",Matches!$J$2:$J$201,0))="",INDEX(Matches!$H$2:$H$201,MATCH($A228&amp;"-2",Matches!$J$2:$J$201,0))=""),"",IF(AND($C228&lt;&gt;"",INDEX(Matches!$F$2:$F$201,MATCH($A228&amp;"-2",Matches!$J$2:$J$201,0))&lt;&gt;"",$C228&gt;=INDEX(Matches!$F$2:$F$201,MATCH($A228&amp;"-2",Matches!$J$2:$J$201,0))),"",IF(AND(F228=INDEX(Matches!$G$2:$G$201,MATCH($A228&amp;"-2",Matches!$J$2:$J$201,0)),G228=INDEX(Matches!$H$2:$H$201,MATCH($A228&amp;"-2",Matches!$J$2:$J$201,0))),5,IF(SIGN(F228-G228)&lt;&gt;SIGN(INDEX(Matches!$G$2:$G$201,MATCH($A228&amp;"-2",Matches!$J$2:$J$201,0))-INDEX(Matches!$H$2:$H$201,MATCH($A228&amp;"-2",Matches!$J$2:$J$201,0))),0,IF(F228-G228=INDEX(Matches!$G$2:$G$201,MATCH($A228&amp;"-2",Matches!$J$2:$J$201,0))-INDEX(Matches!$H$2:$H$201,MATCH($A228&amp;"-2",Matches!$J$2:$J$201,0)),3,2))))),""))</f>
        <v/>
      </c>
      <c r="Z228" s="12" t="str">
        <f aca="false">IF(OR($B228="",H228="",I228=""),"",IFERROR(IF(OR(INDEX(Matches!$I$2:$I$201,MATCH($A228&amp;"-3",Matches!$J$2:$J$201,0))="Void",INDEX(Matches!$G$2:$G$201,MATCH($A228&amp;"-3",Matches!$J$2:$J$201,0))="",INDEX(Matches!$H$2:$H$201,MATCH($A228&amp;"-3",Matches!$J$2:$J$201,0))=""),"",IF(AND($C228&lt;&gt;"",INDEX(Matches!$F$2:$F$201,MATCH($A228&amp;"-3",Matches!$J$2:$J$201,0))&lt;&gt;"",$C228&gt;=INDEX(Matches!$F$2:$F$201,MATCH($A228&amp;"-3",Matches!$J$2:$J$201,0))),"",IF(AND(H228=INDEX(Matches!$G$2:$G$201,MATCH($A228&amp;"-3",Matches!$J$2:$J$201,0)),I228=INDEX(Matches!$H$2:$H$201,MATCH($A228&amp;"-3",Matches!$J$2:$J$201,0))),5,IF(SIGN(H228-I228)&lt;&gt;SIGN(INDEX(Matches!$G$2:$G$201,MATCH($A228&amp;"-3",Matches!$J$2:$J$201,0))-INDEX(Matches!$H$2:$H$201,MATCH($A228&amp;"-3",Matches!$J$2:$J$201,0))),0,IF(H228-I228=INDEX(Matches!$G$2:$G$201,MATCH($A228&amp;"-3",Matches!$J$2:$J$201,0))-INDEX(Matches!$H$2:$H$201,MATCH($A228&amp;"-3",Matches!$J$2:$J$201,0)),3,2))))),""))</f>
        <v/>
      </c>
      <c r="AA228" s="12" t="str">
        <f aca="false">IF(OR($B228="",J228="",K228=""),"",IFERROR(IF(OR(INDEX(Matches!$I$2:$I$201,MATCH($A228&amp;"-4",Matches!$J$2:$J$201,0))="Void",INDEX(Matches!$G$2:$G$201,MATCH($A228&amp;"-4",Matches!$J$2:$J$201,0))="",INDEX(Matches!$H$2:$H$201,MATCH($A228&amp;"-4",Matches!$J$2:$J$201,0))=""),"",IF(AND($C228&lt;&gt;"",INDEX(Matches!$F$2:$F$201,MATCH($A228&amp;"-4",Matches!$J$2:$J$201,0))&lt;&gt;"",$C228&gt;=INDEX(Matches!$F$2:$F$201,MATCH($A228&amp;"-4",Matches!$J$2:$J$201,0))),"",IF(AND(J228=INDEX(Matches!$G$2:$G$201,MATCH($A228&amp;"-4",Matches!$J$2:$J$201,0)),K228=INDEX(Matches!$H$2:$H$201,MATCH($A228&amp;"-4",Matches!$J$2:$J$201,0))),5,IF(SIGN(J228-K228)&lt;&gt;SIGN(INDEX(Matches!$G$2:$G$201,MATCH($A228&amp;"-4",Matches!$J$2:$J$201,0))-INDEX(Matches!$H$2:$H$201,MATCH($A228&amp;"-4",Matches!$J$2:$J$201,0))),0,IF(J228-K228=INDEX(Matches!$G$2:$G$201,MATCH($A228&amp;"-4",Matches!$J$2:$J$201,0))-INDEX(Matches!$H$2:$H$201,MATCH($A228&amp;"-4",Matches!$J$2:$J$201,0)),3,2))))),""))</f>
        <v/>
      </c>
      <c r="AB228" s="12" t="str">
        <f aca="false">IF(OR($B228="",L228="",M228=""),"",IFERROR(IF(OR(INDEX(Matches!$I$2:$I$201,MATCH($A228&amp;"-5",Matches!$J$2:$J$201,0))="Void",INDEX(Matches!$G$2:$G$201,MATCH($A228&amp;"-5",Matches!$J$2:$J$201,0))="",INDEX(Matches!$H$2:$H$201,MATCH($A228&amp;"-5",Matches!$J$2:$J$201,0))=""),"",IF(AND($C228&lt;&gt;"",INDEX(Matches!$F$2:$F$201,MATCH($A228&amp;"-5",Matches!$J$2:$J$201,0))&lt;&gt;"",$C228&gt;=INDEX(Matches!$F$2:$F$201,MATCH($A228&amp;"-5",Matches!$J$2:$J$201,0))),"",IF(AND(L228=INDEX(Matches!$G$2:$G$201,MATCH($A228&amp;"-5",Matches!$J$2:$J$201,0)),M228=INDEX(Matches!$H$2:$H$201,MATCH($A228&amp;"-5",Matches!$J$2:$J$201,0))),5,IF(SIGN(L228-M228)&lt;&gt;SIGN(INDEX(Matches!$G$2:$G$201,MATCH($A228&amp;"-5",Matches!$J$2:$J$201,0))-INDEX(Matches!$H$2:$H$201,MATCH($A228&amp;"-5",Matches!$J$2:$J$201,0))),0,IF(L228-M228=INDEX(Matches!$G$2:$G$201,MATCH($A228&amp;"-5",Matches!$J$2:$J$201,0))-INDEX(Matches!$H$2:$H$201,MATCH($A228&amp;"-5",Matches!$J$2:$J$201,0)),3,2))))),""))</f>
        <v/>
      </c>
      <c r="AC228" s="12" t="str">
        <f aca="false">IF(OR($B228="",N228="",O228=""),"",IFERROR(IF(OR(INDEX(Matches!$I$2:$I$201,MATCH($A228&amp;"-6",Matches!$J$2:$J$201,0))="Void",INDEX(Matches!$G$2:$G$201,MATCH($A228&amp;"-6",Matches!$J$2:$J$201,0))="",INDEX(Matches!$H$2:$H$201,MATCH($A228&amp;"-6",Matches!$J$2:$J$201,0))=""),"",IF(AND($C228&lt;&gt;"",INDEX(Matches!$F$2:$F$201,MATCH($A228&amp;"-6",Matches!$J$2:$J$201,0))&lt;&gt;"",$C228&gt;=INDEX(Matches!$F$2:$F$201,MATCH($A228&amp;"-6",Matches!$J$2:$J$201,0))),"",IF(AND(N228=INDEX(Matches!$G$2:$G$201,MATCH($A228&amp;"-6",Matches!$J$2:$J$201,0)),O228=INDEX(Matches!$H$2:$H$201,MATCH($A228&amp;"-6",Matches!$J$2:$J$201,0))),5,IF(SIGN(N228-O228)&lt;&gt;SIGN(INDEX(Matches!$G$2:$G$201,MATCH($A228&amp;"-6",Matches!$J$2:$J$201,0))-INDEX(Matches!$H$2:$H$201,MATCH($A228&amp;"-6",Matches!$J$2:$J$201,0))),0,IF(N228-O228=INDEX(Matches!$G$2:$G$201,MATCH($A228&amp;"-6",Matches!$J$2:$J$201,0))-INDEX(Matches!$H$2:$H$201,MATCH($A228&amp;"-6",Matches!$J$2:$J$201,0)),3,2))))),""))</f>
        <v/>
      </c>
      <c r="AD228" s="12" t="str">
        <f aca="false">IF(OR($B228="",P228="",Q228=""),"",IFERROR(IF(OR(INDEX(Matches!$I$2:$I$201,MATCH($A228&amp;"-7",Matches!$J$2:$J$201,0))="Void",INDEX(Matches!$G$2:$G$201,MATCH($A228&amp;"-7",Matches!$J$2:$J$201,0))="",INDEX(Matches!$H$2:$H$201,MATCH($A228&amp;"-7",Matches!$J$2:$J$201,0))=""),"",IF(AND($C228&lt;&gt;"",INDEX(Matches!$F$2:$F$201,MATCH($A228&amp;"-7",Matches!$J$2:$J$201,0))&lt;&gt;"",$C228&gt;=INDEX(Matches!$F$2:$F$201,MATCH($A228&amp;"-7",Matches!$J$2:$J$201,0))),"",IF(AND(P228=INDEX(Matches!$G$2:$G$201,MATCH($A228&amp;"-7",Matches!$J$2:$J$201,0)),Q228=INDEX(Matches!$H$2:$H$201,MATCH($A228&amp;"-7",Matches!$J$2:$J$201,0))),5,IF(SIGN(P228-Q228)&lt;&gt;SIGN(INDEX(Matches!$G$2:$G$201,MATCH($A228&amp;"-7",Matches!$J$2:$J$201,0))-INDEX(Matches!$H$2:$H$201,MATCH($A228&amp;"-7",Matches!$J$2:$J$201,0))),0,IF(P228-Q228=INDEX(Matches!$G$2:$G$201,MATCH($A228&amp;"-7",Matches!$J$2:$J$201,0))-INDEX(Matches!$H$2:$H$201,MATCH($A228&amp;"-7",Matches!$J$2:$J$201,0)),3,2))))),""))</f>
        <v/>
      </c>
      <c r="AE228" s="12" t="str">
        <f aca="false">IF(OR($B228="",R228="",S228=""),"",IFERROR(IF(OR(INDEX(Matches!$I$2:$I$201,MATCH($A228&amp;"-8",Matches!$J$2:$J$201,0))="Void",INDEX(Matches!$G$2:$G$201,MATCH($A228&amp;"-8",Matches!$J$2:$J$201,0))="",INDEX(Matches!$H$2:$H$201,MATCH($A228&amp;"-8",Matches!$J$2:$J$201,0))=""),"",IF(AND($C228&lt;&gt;"",INDEX(Matches!$F$2:$F$201,MATCH($A228&amp;"-8",Matches!$J$2:$J$201,0))&lt;&gt;"",$C228&gt;=INDEX(Matches!$F$2:$F$201,MATCH($A228&amp;"-8",Matches!$J$2:$J$201,0))),"",IF(AND(R228=INDEX(Matches!$G$2:$G$201,MATCH($A228&amp;"-8",Matches!$J$2:$J$201,0)),S228=INDEX(Matches!$H$2:$H$201,MATCH($A228&amp;"-8",Matches!$J$2:$J$201,0))),5,IF(SIGN(R228-S228)&lt;&gt;SIGN(INDEX(Matches!$G$2:$G$201,MATCH($A228&amp;"-8",Matches!$J$2:$J$201,0))-INDEX(Matches!$H$2:$H$201,MATCH($A228&amp;"-8",Matches!$J$2:$J$201,0))),0,IF(R228-S228=INDEX(Matches!$G$2:$G$201,MATCH($A228&amp;"-8",Matches!$J$2:$J$201,0))-INDEX(Matches!$H$2:$H$201,MATCH($A228&amp;"-8",Matches!$J$2:$J$201,0)),3,2))))),""))</f>
        <v/>
      </c>
      <c r="AF228" s="12" t="str">
        <f aca="false">IF(OR($B228="",T228="",U228=""),"",IFERROR(IF(OR(INDEX(Matches!$I$2:$I$201,MATCH($A228&amp;"-9",Matches!$J$2:$J$201,0))="Void",INDEX(Matches!$G$2:$G$201,MATCH($A228&amp;"-9",Matches!$J$2:$J$201,0))="",INDEX(Matches!$H$2:$H$201,MATCH($A228&amp;"-9",Matches!$J$2:$J$201,0))=""),"",IF(AND($C228&lt;&gt;"",INDEX(Matches!$F$2:$F$201,MATCH($A228&amp;"-9",Matches!$J$2:$J$201,0))&lt;&gt;"",$C228&gt;=INDEX(Matches!$F$2:$F$201,MATCH($A228&amp;"-9",Matches!$J$2:$J$201,0))),"",IF(AND(T228=INDEX(Matches!$G$2:$G$201,MATCH($A228&amp;"-9",Matches!$J$2:$J$201,0)),U228=INDEX(Matches!$H$2:$H$201,MATCH($A228&amp;"-9",Matches!$J$2:$J$201,0))),5,IF(SIGN(T228-U228)&lt;&gt;SIGN(INDEX(Matches!$G$2:$G$201,MATCH($A228&amp;"-9",Matches!$J$2:$J$201,0))-INDEX(Matches!$H$2:$H$201,MATCH($A228&amp;"-9",Matches!$J$2:$J$201,0))),0,IF(T228-U228=INDEX(Matches!$G$2:$G$201,MATCH($A228&amp;"-9",Matches!$J$2:$J$201,0))-INDEX(Matches!$H$2:$H$201,MATCH($A228&amp;"-9",Matches!$J$2:$J$201,0)),3,2))))),""))</f>
        <v/>
      </c>
      <c r="AG228" s="12" t="str">
        <f aca="false">IF(OR($B228="",V228="",W228=""),"",IFERROR(IF(OR(INDEX(Matches!$I$2:$I$201,MATCH($A228&amp;"-10",Matches!$J$2:$J$201,0))="Void",INDEX(Matches!$G$2:$G$201,MATCH($A228&amp;"-10",Matches!$J$2:$J$201,0))="",INDEX(Matches!$H$2:$H$201,MATCH($A228&amp;"-10",Matches!$J$2:$J$201,0))=""),"",IF(AND($C228&lt;&gt;"",INDEX(Matches!$F$2:$F$201,MATCH($A228&amp;"-10",Matches!$J$2:$J$201,0))&lt;&gt;"",$C228&gt;=INDEX(Matches!$F$2:$F$201,MATCH($A228&amp;"-10",Matches!$J$2:$J$201,0))),"",IF(AND(V228=INDEX(Matches!$G$2:$G$201,MATCH($A228&amp;"-10",Matches!$J$2:$J$201,0)),W228=INDEX(Matches!$H$2:$H$201,MATCH($A228&amp;"-10",Matches!$J$2:$J$201,0))),5,IF(SIGN(V228-W228)&lt;&gt;SIGN(INDEX(Matches!$G$2:$G$201,MATCH($A228&amp;"-10",Matches!$J$2:$J$201,0))-INDEX(Matches!$H$2:$H$201,MATCH($A228&amp;"-10",Matches!$J$2:$J$201,0))),0,IF(V228-W228=INDEX(Matches!$G$2:$G$201,MATCH($A228&amp;"-10",Matches!$J$2:$J$201,0))-INDEX(Matches!$H$2:$H$201,MATCH($A228&amp;"-10",Matches!$J$2:$J$201,0)),3,2))))),""))</f>
        <v/>
      </c>
      <c r="AH228" s="13" t="str">
        <f aca="false">IF($B228="","",SUM(X228:AG228))</f>
        <v/>
      </c>
      <c r="AI228" s="12" t="str">
        <f aca="false">IF($B228="","",COUNTIF(X228:AG228,5))</f>
        <v/>
      </c>
      <c r="AJ228" s="12" t="str">
        <f aca="false">IF($B228="","",COUNTIF(X228:AG228,"&gt;=2"))</f>
        <v/>
      </c>
      <c r="AK228" s="12" t="str">
        <f aca="false">IF($B228="","",COUNT(X228:AG228))</f>
        <v/>
      </c>
    </row>
    <row r="229" customFormat="false" ht="15" hidden="false" customHeight="false" outlineLevel="0" collapsed="false">
      <c r="A229" s="7"/>
      <c r="B229" s="7"/>
      <c r="C229" s="11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12" t="str">
        <f aca="false">IF(OR($B229="",D229="",E229=""),"",IFERROR(IF(OR(INDEX(Matches!$I$2:$I$201,MATCH($A229&amp;"-1",Matches!$J$2:$J$201,0))="Void",INDEX(Matches!$G$2:$G$201,MATCH($A229&amp;"-1",Matches!$J$2:$J$201,0))="",INDEX(Matches!$H$2:$H$201,MATCH($A229&amp;"-1",Matches!$J$2:$J$201,0))=""),"",IF(AND($C229&lt;&gt;"",INDEX(Matches!$F$2:$F$201,MATCH($A229&amp;"-1",Matches!$J$2:$J$201,0))&lt;&gt;"",$C229&gt;=INDEX(Matches!$F$2:$F$201,MATCH($A229&amp;"-1",Matches!$J$2:$J$201,0))),"",IF(AND(D229=INDEX(Matches!$G$2:$G$201,MATCH($A229&amp;"-1",Matches!$J$2:$J$201,0)),E229=INDEX(Matches!$H$2:$H$201,MATCH($A229&amp;"-1",Matches!$J$2:$J$201,0))),5,IF(SIGN(D229-E229)&lt;&gt;SIGN(INDEX(Matches!$G$2:$G$201,MATCH($A229&amp;"-1",Matches!$J$2:$J$201,0))-INDEX(Matches!$H$2:$H$201,MATCH($A229&amp;"-1",Matches!$J$2:$J$201,0))),0,IF(D229-E229=INDEX(Matches!$G$2:$G$201,MATCH($A229&amp;"-1",Matches!$J$2:$J$201,0))-INDEX(Matches!$H$2:$H$201,MATCH($A229&amp;"-1",Matches!$J$2:$J$201,0)),3,2))))),""))</f>
        <v/>
      </c>
      <c r="Y229" s="12" t="str">
        <f aca="false">IF(OR($B229="",F229="",G229=""),"",IFERROR(IF(OR(INDEX(Matches!$I$2:$I$201,MATCH($A229&amp;"-2",Matches!$J$2:$J$201,0))="Void",INDEX(Matches!$G$2:$G$201,MATCH($A229&amp;"-2",Matches!$J$2:$J$201,0))="",INDEX(Matches!$H$2:$H$201,MATCH($A229&amp;"-2",Matches!$J$2:$J$201,0))=""),"",IF(AND($C229&lt;&gt;"",INDEX(Matches!$F$2:$F$201,MATCH($A229&amp;"-2",Matches!$J$2:$J$201,0))&lt;&gt;"",$C229&gt;=INDEX(Matches!$F$2:$F$201,MATCH($A229&amp;"-2",Matches!$J$2:$J$201,0))),"",IF(AND(F229=INDEX(Matches!$G$2:$G$201,MATCH($A229&amp;"-2",Matches!$J$2:$J$201,0)),G229=INDEX(Matches!$H$2:$H$201,MATCH($A229&amp;"-2",Matches!$J$2:$J$201,0))),5,IF(SIGN(F229-G229)&lt;&gt;SIGN(INDEX(Matches!$G$2:$G$201,MATCH($A229&amp;"-2",Matches!$J$2:$J$201,0))-INDEX(Matches!$H$2:$H$201,MATCH($A229&amp;"-2",Matches!$J$2:$J$201,0))),0,IF(F229-G229=INDEX(Matches!$G$2:$G$201,MATCH($A229&amp;"-2",Matches!$J$2:$J$201,0))-INDEX(Matches!$H$2:$H$201,MATCH($A229&amp;"-2",Matches!$J$2:$J$201,0)),3,2))))),""))</f>
        <v/>
      </c>
      <c r="Z229" s="12" t="str">
        <f aca="false">IF(OR($B229="",H229="",I229=""),"",IFERROR(IF(OR(INDEX(Matches!$I$2:$I$201,MATCH($A229&amp;"-3",Matches!$J$2:$J$201,0))="Void",INDEX(Matches!$G$2:$G$201,MATCH($A229&amp;"-3",Matches!$J$2:$J$201,0))="",INDEX(Matches!$H$2:$H$201,MATCH($A229&amp;"-3",Matches!$J$2:$J$201,0))=""),"",IF(AND($C229&lt;&gt;"",INDEX(Matches!$F$2:$F$201,MATCH($A229&amp;"-3",Matches!$J$2:$J$201,0))&lt;&gt;"",$C229&gt;=INDEX(Matches!$F$2:$F$201,MATCH($A229&amp;"-3",Matches!$J$2:$J$201,0))),"",IF(AND(H229=INDEX(Matches!$G$2:$G$201,MATCH($A229&amp;"-3",Matches!$J$2:$J$201,0)),I229=INDEX(Matches!$H$2:$H$201,MATCH($A229&amp;"-3",Matches!$J$2:$J$201,0))),5,IF(SIGN(H229-I229)&lt;&gt;SIGN(INDEX(Matches!$G$2:$G$201,MATCH($A229&amp;"-3",Matches!$J$2:$J$201,0))-INDEX(Matches!$H$2:$H$201,MATCH($A229&amp;"-3",Matches!$J$2:$J$201,0))),0,IF(H229-I229=INDEX(Matches!$G$2:$G$201,MATCH($A229&amp;"-3",Matches!$J$2:$J$201,0))-INDEX(Matches!$H$2:$H$201,MATCH($A229&amp;"-3",Matches!$J$2:$J$201,0)),3,2))))),""))</f>
        <v/>
      </c>
      <c r="AA229" s="12" t="str">
        <f aca="false">IF(OR($B229="",J229="",K229=""),"",IFERROR(IF(OR(INDEX(Matches!$I$2:$I$201,MATCH($A229&amp;"-4",Matches!$J$2:$J$201,0))="Void",INDEX(Matches!$G$2:$G$201,MATCH($A229&amp;"-4",Matches!$J$2:$J$201,0))="",INDEX(Matches!$H$2:$H$201,MATCH($A229&amp;"-4",Matches!$J$2:$J$201,0))=""),"",IF(AND($C229&lt;&gt;"",INDEX(Matches!$F$2:$F$201,MATCH($A229&amp;"-4",Matches!$J$2:$J$201,0))&lt;&gt;"",$C229&gt;=INDEX(Matches!$F$2:$F$201,MATCH($A229&amp;"-4",Matches!$J$2:$J$201,0))),"",IF(AND(J229=INDEX(Matches!$G$2:$G$201,MATCH($A229&amp;"-4",Matches!$J$2:$J$201,0)),K229=INDEX(Matches!$H$2:$H$201,MATCH($A229&amp;"-4",Matches!$J$2:$J$201,0))),5,IF(SIGN(J229-K229)&lt;&gt;SIGN(INDEX(Matches!$G$2:$G$201,MATCH($A229&amp;"-4",Matches!$J$2:$J$201,0))-INDEX(Matches!$H$2:$H$201,MATCH($A229&amp;"-4",Matches!$J$2:$J$201,0))),0,IF(J229-K229=INDEX(Matches!$G$2:$G$201,MATCH($A229&amp;"-4",Matches!$J$2:$J$201,0))-INDEX(Matches!$H$2:$H$201,MATCH($A229&amp;"-4",Matches!$J$2:$J$201,0)),3,2))))),""))</f>
        <v/>
      </c>
      <c r="AB229" s="12" t="str">
        <f aca="false">IF(OR($B229="",L229="",M229=""),"",IFERROR(IF(OR(INDEX(Matches!$I$2:$I$201,MATCH($A229&amp;"-5",Matches!$J$2:$J$201,0))="Void",INDEX(Matches!$G$2:$G$201,MATCH($A229&amp;"-5",Matches!$J$2:$J$201,0))="",INDEX(Matches!$H$2:$H$201,MATCH($A229&amp;"-5",Matches!$J$2:$J$201,0))=""),"",IF(AND($C229&lt;&gt;"",INDEX(Matches!$F$2:$F$201,MATCH($A229&amp;"-5",Matches!$J$2:$J$201,0))&lt;&gt;"",$C229&gt;=INDEX(Matches!$F$2:$F$201,MATCH($A229&amp;"-5",Matches!$J$2:$J$201,0))),"",IF(AND(L229=INDEX(Matches!$G$2:$G$201,MATCH($A229&amp;"-5",Matches!$J$2:$J$201,0)),M229=INDEX(Matches!$H$2:$H$201,MATCH($A229&amp;"-5",Matches!$J$2:$J$201,0))),5,IF(SIGN(L229-M229)&lt;&gt;SIGN(INDEX(Matches!$G$2:$G$201,MATCH($A229&amp;"-5",Matches!$J$2:$J$201,0))-INDEX(Matches!$H$2:$H$201,MATCH($A229&amp;"-5",Matches!$J$2:$J$201,0))),0,IF(L229-M229=INDEX(Matches!$G$2:$G$201,MATCH($A229&amp;"-5",Matches!$J$2:$J$201,0))-INDEX(Matches!$H$2:$H$201,MATCH($A229&amp;"-5",Matches!$J$2:$J$201,0)),3,2))))),""))</f>
        <v/>
      </c>
      <c r="AC229" s="12" t="str">
        <f aca="false">IF(OR($B229="",N229="",O229=""),"",IFERROR(IF(OR(INDEX(Matches!$I$2:$I$201,MATCH($A229&amp;"-6",Matches!$J$2:$J$201,0))="Void",INDEX(Matches!$G$2:$G$201,MATCH($A229&amp;"-6",Matches!$J$2:$J$201,0))="",INDEX(Matches!$H$2:$H$201,MATCH($A229&amp;"-6",Matches!$J$2:$J$201,0))=""),"",IF(AND($C229&lt;&gt;"",INDEX(Matches!$F$2:$F$201,MATCH($A229&amp;"-6",Matches!$J$2:$J$201,0))&lt;&gt;"",$C229&gt;=INDEX(Matches!$F$2:$F$201,MATCH($A229&amp;"-6",Matches!$J$2:$J$201,0))),"",IF(AND(N229=INDEX(Matches!$G$2:$G$201,MATCH($A229&amp;"-6",Matches!$J$2:$J$201,0)),O229=INDEX(Matches!$H$2:$H$201,MATCH($A229&amp;"-6",Matches!$J$2:$J$201,0))),5,IF(SIGN(N229-O229)&lt;&gt;SIGN(INDEX(Matches!$G$2:$G$201,MATCH($A229&amp;"-6",Matches!$J$2:$J$201,0))-INDEX(Matches!$H$2:$H$201,MATCH($A229&amp;"-6",Matches!$J$2:$J$201,0))),0,IF(N229-O229=INDEX(Matches!$G$2:$G$201,MATCH($A229&amp;"-6",Matches!$J$2:$J$201,0))-INDEX(Matches!$H$2:$H$201,MATCH($A229&amp;"-6",Matches!$J$2:$J$201,0)),3,2))))),""))</f>
        <v/>
      </c>
      <c r="AD229" s="12" t="str">
        <f aca="false">IF(OR($B229="",P229="",Q229=""),"",IFERROR(IF(OR(INDEX(Matches!$I$2:$I$201,MATCH($A229&amp;"-7",Matches!$J$2:$J$201,0))="Void",INDEX(Matches!$G$2:$G$201,MATCH($A229&amp;"-7",Matches!$J$2:$J$201,0))="",INDEX(Matches!$H$2:$H$201,MATCH($A229&amp;"-7",Matches!$J$2:$J$201,0))=""),"",IF(AND($C229&lt;&gt;"",INDEX(Matches!$F$2:$F$201,MATCH($A229&amp;"-7",Matches!$J$2:$J$201,0))&lt;&gt;"",$C229&gt;=INDEX(Matches!$F$2:$F$201,MATCH($A229&amp;"-7",Matches!$J$2:$J$201,0))),"",IF(AND(P229=INDEX(Matches!$G$2:$G$201,MATCH($A229&amp;"-7",Matches!$J$2:$J$201,0)),Q229=INDEX(Matches!$H$2:$H$201,MATCH($A229&amp;"-7",Matches!$J$2:$J$201,0))),5,IF(SIGN(P229-Q229)&lt;&gt;SIGN(INDEX(Matches!$G$2:$G$201,MATCH($A229&amp;"-7",Matches!$J$2:$J$201,0))-INDEX(Matches!$H$2:$H$201,MATCH($A229&amp;"-7",Matches!$J$2:$J$201,0))),0,IF(P229-Q229=INDEX(Matches!$G$2:$G$201,MATCH($A229&amp;"-7",Matches!$J$2:$J$201,0))-INDEX(Matches!$H$2:$H$201,MATCH($A229&amp;"-7",Matches!$J$2:$J$201,0)),3,2))))),""))</f>
        <v/>
      </c>
      <c r="AE229" s="12" t="str">
        <f aca="false">IF(OR($B229="",R229="",S229=""),"",IFERROR(IF(OR(INDEX(Matches!$I$2:$I$201,MATCH($A229&amp;"-8",Matches!$J$2:$J$201,0))="Void",INDEX(Matches!$G$2:$G$201,MATCH($A229&amp;"-8",Matches!$J$2:$J$201,0))="",INDEX(Matches!$H$2:$H$201,MATCH($A229&amp;"-8",Matches!$J$2:$J$201,0))=""),"",IF(AND($C229&lt;&gt;"",INDEX(Matches!$F$2:$F$201,MATCH($A229&amp;"-8",Matches!$J$2:$J$201,0))&lt;&gt;"",$C229&gt;=INDEX(Matches!$F$2:$F$201,MATCH($A229&amp;"-8",Matches!$J$2:$J$201,0))),"",IF(AND(R229=INDEX(Matches!$G$2:$G$201,MATCH($A229&amp;"-8",Matches!$J$2:$J$201,0)),S229=INDEX(Matches!$H$2:$H$201,MATCH($A229&amp;"-8",Matches!$J$2:$J$201,0))),5,IF(SIGN(R229-S229)&lt;&gt;SIGN(INDEX(Matches!$G$2:$G$201,MATCH($A229&amp;"-8",Matches!$J$2:$J$201,0))-INDEX(Matches!$H$2:$H$201,MATCH($A229&amp;"-8",Matches!$J$2:$J$201,0))),0,IF(R229-S229=INDEX(Matches!$G$2:$G$201,MATCH($A229&amp;"-8",Matches!$J$2:$J$201,0))-INDEX(Matches!$H$2:$H$201,MATCH($A229&amp;"-8",Matches!$J$2:$J$201,0)),3,2))))),""))</f>
        <v/>
      </c>
      <c r="AF229" s="12" t="str">
        <f aca="false">IF(OR($B229="",T229="",U229=""),"",IFERROR(IF(OR(INDEX(Matches!$I$2:$I$201,MATCH($A229&amp;"-9",Matches!$J$2:$J$201,0))="Void",INDEX(Matches!$G$2:$G$201,MATCH($A229&amp;"-9",Matches!$J$2:$J$201,0))="",INDEX(Matches!$H$2:$H$201,MATCH($A229&amp;"-9",Matches!$J$2:$J$201,0))=""),"",IF(AND($C229&lt;&gt;"",INDEX(Matches!$F$2:$F$201,MATCH($A229&amp;"-9",Matches!$J$2:$J$201,0))&lt;&gt;"",$C229&gt;=INDEX(Matches!$F$2:$F$201,MATCH($A229&amp;"-9",Matches!$J$2:$J$201,0))),"",IF(AND(T229=INDEX(Matches!$G$2:$G$201,MATCH($A229&amp;"-9",Matches!$J$2:$J$201,0)),U229=INDEX(Matches!$H$2:$H$201,MATCH($A229&amp;"-9",Matches!$J$2:$J$201,0))),5,IF(SIGN(T229-U229)&lt;&gt;SIGN(INDEX(Matches!$G$2:$G$201,MATCH($A229&amp;"-9",Matches!$J$2:$J$201,0))-INDEX(Matches!$H$2:$H$201,MATCH($A229&amp;"-9",Matches!$J$2:$J$201,0))),0,IF(T229-U229=INDEX(Matches!$G$2:$G$201,MATCH($A229&amp;"-9",Matches!$J$2:$J$201,0))-INDEX(Matches!$H$2:$H$201,MATCH($A229&amp;"-9",Matches!$J$2:$J$201,0)),3,2))))),""))</f>
        <v/>
      </c>
      <c r="AG229" s="12" t="str">
        <f aca="false">IF(OR($B229="",V229="",W229=""),"",IFERROR(IF(OR(INDEX(Matches!$I$2:$I$201,MATCH($A229&amp;"-10",Matches!$J$2:$J$201,0))="Void",INDEX(Matches!$G$2:$G$201,MATCH($A229&amp;"-10",Matches!$J$2:$J$201,0))="",INDEX(Matches!$H$2:$H$201,MATCH($A229&amp;"-10",Matches!$J$2:$J$201,0))=""),"",IF(AND($C229&lt;&gt;"",INDEX(Matches!$F$2:$F$201,MATCH($A229&amp;"-10",Matches!$J$2:$J$201,0))&lt;&gt;"",$C229&gt;=INDEX(Matches!$F$2:$F$201,MATCH($A229&amp;"-10",Matches!$J$2:$J$201,0))),"",IF(AND(V229=INDEX(Matches!$G$2:$G$201,MATCH($A229&amp;"-10",Matches!$J$2:$J$201,0)),W229=INDEX(Matches!$H$2:$H$201,MATCH($A229&amp;"-10",Matches!$J$2:$J$201,0))),5,IF(SIGN(V229-W229)&lt;&gt;SIGN(INDEX(Matches!$G$2:$G$201,MATCH($A229&amp;"-10",Matches!$J$2:$J$201,0))-INDEX(Matches!$H$2:$H$201,MATCH($A229&amp;"-10",Matches!$J$2:$J$201,0))),0,IF(V229-W229=INDEX(Matches!$G$2:$G$201,MATCH($A229&amp;"-10",Matches!$J$2:$J$201,0))-INDEX(Matches!$H$2:$H$201,MATCH($A229&amp;"-10",Matches!$J$2:$J$201,0)),3,2))))),""))</f>
        <v/>
      </c>
      <c r="AH229" s="13" t="str">
        <f aca="false">IF($B229="","",SUM(X229:AG229))</f>
        <v/>
      </c>
      <c r="AI229" s="12" t="str">
        <f aca="false">IF($B229="","",COUNTIF(X229:AG229,5))</f>
        <v/>
      </c>
      <c r="AJ229" s="12" t="str">
        <f aca="false">IF($B229="","",COUNTIF(X229:AG229,"&gt;=2"))</f>
        <v/>
      </c>
      <c r="AK229" s="12" t="str">
        <f aca="false">IF($B229="","",COUNT(X229:AG229))</f>
        <v/>
      </c>
    </row>
    <row r="230" customFormat="false" ht="15" hidden="false" customHeight="false" outlineLevel="0" collapsed="false">
      <c r="A230" s="7"/>
      <c r="B230" s="7"/>
      <c r="C230" s="11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12" t="str">
        <f aca="false">IF(OR($B230="",D230="",E230=""),"",IFERROR(IF(OR(INDEX(Matches!$I$2:$I$201,MATCH($A230&amp;"-1",Matches!$J$2:$J$201,0))="Void",INDEX(Matches!$G$2:$G$201,MATCH($A230&amp;"-1",Matches!$J$2:$J$201,0))="",INDEX(Matches!$H$2:$H$201,MATCH($A230&amp;"-1",Matches!$J$2:$J$201,0))=""),"",IF(AND($C230&lt;&gt;"",INDEX(Matches!$F$2:$F$201,MATCH($A230&amp;"-1",Matches!$J$2:$J$201,0))&lt;&gt;"",$C230&gt;=INDEX(Matches!$F$2:$F$201,MATCH($A230&amp;"-1",Matches!$J$2:$J$201,0))),"",IF(AND(D230=INDEX(Matches!$G$2:$G$201,MATCH($A230&amp;"-1",Matches!$J$2:$J$201,0)),E230=INDEX(Matches!$H$2:$H$201,MATCH($A230&amp;"-1",Matches!$J$2:$J$201,0))),5,IF(SIGN(D230-E230)&lt;&gt;SIGN(INDEX(Matches!$G$2:$G$201,MATCH($A230&amp;"-1",Matches!$J$2:$J$201,0))-INDEX(Matches!$H$2:$H$201,MATCH($A230&amp;"-1",Matches!$J$2:$J$201,0))),0,IF(D230-E230=INDEX(Matches!$G$2:$G$201,MATCH($A230&amp;"-1",Matches!$J$2:$J$201,0))-INDEX(Matches!$H$2:$H$201,MATCH($A230&amp;"-1",Matches!$J$2:$J$201,0)),3,2))))),""))</f>
        <v/>
      </c>
      <c r="Y230" s="12" t="str">
        <f aca="false">IF(OR($B230="",F230="",G230=""),"",IFERROR(IF(OR(INDEX(Matches!$I$2:$I$201,MATCH($A230&amp;"-2",Matches!$J$2:$J$201,0))="Void",INDEX(Matches!$G$2:$G$201,MATCH($A230&amp;"-2",Matches!$J$2:$J$201,0))="",INDEX(Matches!$H$2:$H$201,MATCH($A230&amp;"-2",Matches!$J$2:$J$201,0))=""),"",IF(AND($C230&lt;&gt;"",INDEX(Matches!$F$2:$F$201,MATCH($A230&amp;"-2",Matches!$J$2:$J$201,0))&lt;&gt;"",$C230&gt;=INDEX(Matches!$F$2:$F$201,MATCH($A230&amp;"-2",Matches!$J$2:$J$201,0))),"",IF(AND(F230=INDEX(Matches!$G$2:$G$201,MATCH($A230&amp;"-2",Matches!$J$2:$J$201,0)),G230=INDEX(Matches!$H$2:$H$201,MATCH($A230&amp;"-2",Matches!$J$2:$J$201,0))),5,IF(SIGN(F230-G230)&lt;&gt;SIGN(INDEX(Matches!$G$2:$G$201,MATCH($A230&amp;"-2",Matches!$J$2:$J$201,0))-INDEX(Matches!$H$2:$H$201,MATCH($A230&amp;"-2",Matches!$J$2:$J$201,0))),0,IF(F230-G230=INDEX(Matches!$G$2:$G$201,MATCH($A230&amp;"-2",Matches!$J$2:$J$201,0))-INDEX(Matches!$H$2:$H$201,MATCH($A230&amp;"-2",Matches!$J$2:$J$201,0)),3,2))))),""))</f>
        <v/>
      </c>
      <c r="Z230" s="12" t="str">
        <f aca="false">IF(OR($B230="",H230="",I230=""),"",IFERROR(IF(OR(INDEX(Matches!$I$2:$I$201,MATCH($A230&amp;"-3",Matches!$J$2:$J$201,0))="Void",INDEX(Matches!$G$2:$G$201,MATCH($A230&amp;"-3",Matches!$J$2:$J$201,0))="",INDEX(Matches!$H$2:$H$201,MATCH($A230&amp;"-3",Matches!$J$2:$J$201,0))=""),"",IF(AND($C230&lt;&gt;"",INDEX(Matches!$F$2:$F$201,MATCH($A230&amp;"-3",Matches!$J$2:$J$201,0))&lt;&gt;"",$C230&gt;=INDEX(Matches!$F$2:$F$201,MATCH($A230&amp;"-3",Matches!$J$2:$J$201,0))),"",IF(AND(H230=INDEX(Matches!$G$2:$G$201,MATCH($A230&amp;"-3",Matches!$J$2:$J$201,0)),I230=INDEX(Matches!$H$2:$H$201,MATCH($A230&amp;"-3",Matches!$J$2:$J$201,0))),5,IF(SIGN(H230-I230)&lt;&gt;SIGN(INDEX(Matches!$G$2:$G$201,MATCH($A230&amp;"-3",Matches!$J$2:$J$201,0))-INDEX(Matches!$H$2:$H$201,MATCH($A230&amp;"-3",Matches!$J$2:$J$201,0))),0,IF(H230-I230=INDEX(Matches!$G$2:$G$201,MATCH($A230&amp;"-3",Matches!$J$2:$J$201,0))-INDEX(Matches!$H$2:$H$201,MATCH($A230&amp;"-3",Matches!$J$2:$J$201,0)),3,2))))),""))</f>
        <v/>
      </c>
      <c r="AA230" s="12" t="str">
        <f aca="false">IF(OR($B230="",J230="",K230=""),"",IFERROR(IF(OR(INDEX(Matches!$I$2:$I$201,MATCH($A230&amp;"-4",Matches!$J$2:$J$201,0))="Void",INDEX(Matches!$G$2:$G$201,MATCH($A230&amp;"-4",Matches!$J$2:$J$201,0))="",INDEX(Matches!$H$2:$H$201,MATCH($A230&amp;"-4",Matches!$J$2:$J$201,0))=""),"",IF(AND($C230&lt;&gt;"",INDEX(Matches!$F$2:$F$201,MATCH($A230&amp;"-4",Matches!$J$2:$J$201,0))&lt;&gt;"",$C230&gt;=INDEX(Matches!$F$2:$F$201,MATCH($A230&amp;"-4",Matches!$J$2:$J$201,0))),"",IF(AND(J230=INDEX(Matches!$G$2:$G$201,MATCH($A230&amp;"-4",Matches!$J$2:$J$201,0)),K230=INDEX(Matches!$H$2:$H$201,MATCH($A230&amp;"-4",Matches!$J$2:$J$201,0))),5,IF(SIGN(J230-K230)&lt;&gt;SIGN(INDEX(Matches!$G$2:$G$201,MATCH($A230&amp;"-4",Matches!$J$2:$J$201,0))-INDEX(Matches!$H$2:$H$201,MATCH($A230&amp;"-4",Matches!$J$2:$J$201,0))),0,IF(J230-K230=INDEX(Matches!$G$2:$G$201,MATCH($A230&amp;"-4",Matches!$J$2:$J$201,0))-INDEX(Matches!$H$2:$H$201,MATCH($A230&amp;"-4",Matches!$J$2:$J$201,0)),3,2))))),""))</f>
        <v/>
      </c>
      <c r="AB230" s="12" t="str">
        <f aca="false">IF(OR($B230="",L230="",M230=""),"",IFERROR(IF(OR(INDEX(Matches!$I$2:$I$201,MATCH($A230&amp;"-5",Matches!$J$2:$J$201,0))="Void",INDEX(Matches!$G$2:$G$201,MATCH($A230&amp;"-5",Matches!$J$2:$J$201,0))="",INDEX(Matches!$H$2:$H$201,MATCH($A230&amp;"-5",Matches!$J$2:$J$201,0))=""),"",IF(AND($C230&lt;&gt;"",INDEX(Matches!$F$2:$F$201,MATCH($A230&amp;"-5",Matches!$J$2:$J$201,0))&lt;&gt;"",$C230&gt;=INDEX(Matches!$F$2:$F$201,MATCH($A230&amp;"-5",Matches!$J$2:$J$201,0))),"",IF(AND(L230=INDEX(Matches!$G$2:$G$201,MATCH($A230&amp;"-5",Matches!$J$2:$J$201,0)),M230=INDEX(Matches!$H$2:$H$201,MATCH($A230&amp;"-5",Matches!$J$2:$J$201,0))),5,IF(SIGN(L230-M230)&lt;&gt;SIGN(INDEX(Matches!$G$2:$G$201,MATCH($A230&amp;"-5",Matches!$J$2:$J$201,0))-INDEX(Matches!$H$2:$H$201,MATCH($A230&amp;"-5",Matches!$J$2:$J$201,0))),0,IF(L230-M230=INDEX(Matches!$G$2:$G$201,MATCH($A230&amp;"-5",Matches!$J$2:$J$201,0))-INDEX(Matches!$H$2:$H$201,MATCH($A230&amp;"-5",Matches!$J$2:$J$201,0)),3,2))))),""))</f>
        <v/>
      </c>
      <c r="AC230" s="12" t="str">
        <f aca="false">IF(OR($B230="",N230="",O230=""),"",IFERROR(IF(OR(INDEX(Matches!$I$2:$I$201,MATCH($A230&amp;"-6",Matches!$J$2:$J$201,0))="Void",INDEX(Matches!$G$2:$G$201,MATCH($A230&amp;"-6",Matches!$J$2:$J$201,0))="",INDEX(Matches!$H$2:$H$201,MATCH($A230&amp;"-6",Matches!$J$2:$J$201,0))=""),"",IF(AND($C230&lt;&gt;"",INDEX(Matches!$F$2:$F$201,MATCH($A230&amp;"-6",Matches!$J$2:$J$201,0))&lt;&gt;"",$C230&gt;=INDEX(Matches!$F$2:$F$201,MATCH($A230&amp;"-6",Matches!$J$2:$J$201,0))),"",IF(AND(N230=INDEX(Matches!$G$2:$G$201,MATCH($A230&amp;"-6",Matches!$J$2:$J$201,0)),O230=INDEX(Matches!$H$2:$H$201,MATCH($A230&amp;"-6",Matches!$J$2:$J$201,0))),5,IF(SIGN(N230-O230)&lt;&gt;SIGN(INDEX(Matches!$G$2:$G$201,MATCH($A230&amp;"-6",Matches!$J$2:$J$201,0))-INDEX(Matches!$H$2:$H$201,MATCH($A230&amp;"-6",Matches!$J$2:$J$201,0))),0,IF(N230-O230=INDEX(Matches!$G$2:$G$201,MATCH($A230&amp;"-6",Matches!$J$2:$J$201,0))-INDEX(Matches!$H$2:$H$201,MATCH($A230&amp;"-6",Matches!$J$2:$J$201,0)),3,2))))),""))</f>
        <v/>
      </c>
      <c r="AD230" s="12" t="str">
        <f aca="false">IF(OR($B230="",P230="",Q230=""),"",IFERROR(IF(OR(INDEX(Matches!$I$2:$I$201,MATCH($A230&amp;"-7",Matches!$J$2:$J$201,0))="Void",INDEX(Matches!$G$2:$G$201,MATCH($A230&amp;"-7",Matches!$J$2:$J$201,0))="",INDEX(Matches!$H$2:$H$201,MATCH($A230&amp;"-7",Matches!$J$2:$J$201,0))=""),"",IF(AND($C230&lt;&gt;"",INDEX(Matches!$F$2:$F$201,MATCH($A230&amp;"-7",Matches!$J$2:$J$201,0))&lt;&gt;"",$C230&gt;=INDEX(Matches!$F$2:$F$201,MATCH($A230&amp;"-7",Matches!$J$2:$J$201,0))),"",IF(AND(P230=INDEX(Matches!$G$2:$G$201,MATCH($A230&amp;"-7",Matches!$J$2:$J$201,0)),Q230=INDEX(Matches!$H$2:$H$201,MATCH($A230&amp;"-7",Matches!$J$2:$J$201,0))),5,IF(SIGN(P230-Q230)&lt;&gt;SIGN(INDEX(Matches!$G$2:$G$201,MATCH($A230&amp;"-7",Matches!$J$2:$J$201,0))-INDEX(Matches!$H$2:$H$201,MATCH($A230&amp;"-7",Matches!$J$2:$J$201,0))),0,IF(P230-Q230=INDEX(Matches!$G$2:$G$201,MATCH($A230&amp;"-7",Matches!$J$2:$J$201,0))-INDEX(Matches!$H$2:$H$201,MATCH($A230&amp;"-7",Matches!$J$2:$J$201,0)),3,2))))),""))</f>
        <v/>
      </c>
      <c r="AE230" s="12" t="str">
        <f aca="false">IF(OR($B230="",R230="",S230=""),"",IFERROR(IF(OR(INDEX(Matches!$I$2:$I$201,MATCH($A230&amp;"-8",Matches!$J$2:$J$201,0))="Void",INDEX(Matches!$G$2:$G$201,MATCH($A230&amp;"-8",Matches!$J$2:$J$201,0))="",INDEX(Matches!$H$2:$H$201,MATCH($A230&amp;"-8",Matches!$J$2:$J$201,0))=""),"",IF(AND($C230&lt;&gt;"",INDEX(Matches!$F$2:$F$201,MATCH($A230&amp;"-8",Matches!$J$2:$J$201,0))&lt;&gt;"",$C230&gt;=INDEX(Matches!$F$2:$F$201,MATCH($A230&amp;"-8",Matches!$J$2:$J$201,0))),"",IF(AND(R230=INDEX(Matches!$G$2:$G$201,MATCH($A230&amp;"-8",Matches!$J$2:$J$201,0)),S230=INDEX(Matches!$H$2:$H$201,MATCH($A230&amp;"-8",Matches!$J$2:$J$201,0))),5,IF(SIGN(R230-S230)&lt;&gt;SIGN(INDEX(Matches!$G$2:$G$201,MATCH($A230&amp;"-8",Matches!$J$2:$J$201,0))-INDEX(Matches!$H$2:$H$201,MATCH($A230&amp;"-8",Matches!$J$2:$J$201,0))),0,IF(R230-S230=INDEX(Matches!$G$2:$G$201,MATCH($A230&amp;"-8",Matches!$J$2:$J$201,0))-INDEX(Matches!$H$2:$H$201,MATCH($A230&amp;"-8",Matches!$J$2:$J$201,0)),3,2))))),""))</f>
        <v/>
      </c>
      <c r="AF230" s="12" t="str">
        <f aca="false">IF(OR($B230="",T230="",U230=""),"",IFERROR(IF(OR(INDEX(Matches!$I$2:$I$201,MATCH($A230&amp;"-9",Matches!$J$2:$J$201,0))="Void",INDEX(Matches!$G$2:$G$201,MATCH($A230&amp;"-9",Matches!$J$2:$J$201,0))="",INDEX(Matches!$H$2:$H$201,MATCH($A230&amp;"-9",Matches!$J$2:$J$201,0))=""),"",IF(AND($C230&lt;&gt;"",INDEX(Matches!$F$2:$F$201,MATCH($A230&amp;"-9",Matches!$J$2:$J$201,0))&lt;&gt;"",$C230&gt;=INDEX(Matches!$F$2:$F$201,MATCH($A230&amp;"-9",Matches!$J$2:$J$201,0))),"",IF(AND(T230=INDEX(Matches!$G$2:$G$201,MATCH($A230&amp;"-9",Matches!$J$2:$J$201,0)),U230=INDEX(Matches!$H$2:$H$201,MATCH($A230&amp;"-9",Matches!$J$2:$J$201,0))),5,IF(SIGN(T230-U230)&lt;&gt;SIGN(INDEX(Matches!$G$2:$G$201,MATCH($A230&amp;"-9",Matches!$J$2:$J$201,0))-INDEX(Matches!$H$2:$H$201,MATCH($A230&amp;"-9",Matches!$J$2:$J$201,0))),0,IF(T230-U230=INDEX(Matches!$G$2:$G$201,MATCH($A230&amp;"-9",Matches!$J$2:$J$201,0))-INDEX(Matches!$H$2:$H$201,MATCH($A230&amp;"-9",Matches!$J$2:$J$201,0)),3,2))))),""))</f>
        <v/>
      </c>
      <c r="AG230" s="12" t="str">
        <f aca="false">IF(OR($B230="",V230="",W230=""),"",IFERROR(IF(OR(INDEX(Matches!$I$2:$I$201,MATCH($A230&amp;"-10",Matches!$J$2:$J$201,0))="Void",INDEX(Matches!$G$2:$G$201,MATCH($A230&amp;"-10",Matches!$J$2:$J$201,0))="",INDEX(Matches!$H$2:$H$201,MATCH($A230&amp;"-10",Matches!$J$2:$J$201,0))=""),"",IF(AND($C230&lt;&gt;"",INDEX(Matches!$F$2:$F$201,MATCH($A230&amp;"-10",Matches!$J$2:$J$201,0))&lt;&gt;"",$C230&gt;=INDEX(Matches!$F$2:$F$201,MATCH($A230&amp;"-10",Matches!$J$2:$J$201,0))),"",IF(AND(V230=INDEX(Matches!$G$2:$G$201,MATCH($A230&amp;"-10",Matches!$J$2:$J$201,0)),W230=INDEX(Matches!$H$2:$H$201,MATCH($A230&amp;"-10",Matches!$J$2:$J$201,0))),5,IF(SIGN(V230-W230)&lt;&gt;SIGN(INDEX(Matches!$G$2:$G$201,MATCH($A230&amp;"-10",Matches!$J$2:$J$201,0))-INDEX(Matches!$H$2:$H$201,MATCH($A230&amp;"-10",Matches!$J$2:$J$201,0))),0,IF(V230-W230=INDEX(Matches!$G$2:$G$201,MATCH($A230&amp;"-10",Matches!$J$2:$J$201,0))-INDEX(Matches!$H$2:$H$201,MATCH($A230&amp;"-10",Matches!$J$2:$J$201,0)),3,2))))),""))</f>
        <v/>
      </c>
      <c r="AH230" s="13" t="str">
        <f aca="false">IF($B230="","",SUM(X230:AG230))</f>
        <v/>
      </c>
      <c r="AI230" s="12" t="str">
        <f aca="false">IF($B230="","",COUNTIF(X230:AG230,5))</f>
        <v/>
      </c>
      <c r="AJ230" s="12" t="str">
        <f aca="false">IF($B230="","",COUNTIF(X230:AG230,"&gt;=2"))</f>
        <v/>
      </c>
      <c r="AK230" s="12" t="str">
        <f aca="false">IF($B230="","",COUNT(X230:AG230))</f>
        <v/>
      </c>
    </row>
    <row r="231" customFormat="false" ht="15" hidden="false" customHeight="false" outlineLevel="0" collapsed="false">
      <c r="A231" s="7"/>
      <c r="B231" s="7"/>
      <c r="C231" s="11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12" t="str">
        <f aca="false">IF(OR($B231="",D231="",E231=""),"",IFERROR(IF(OR(INDEX(Matches!$I$2:$I$201,MATCH($A231&amp;"-1",Matches!$J$2:$J$201,0))="Void",INDEX(Matches!$G$2:$G$201,MATCH($A231&amp;"-1",Matches!$J$2:$J$201,0))="",INDEX(Matches!$H$2:$H$201,MATCH($A231&amp;"-1",Matches!$J$2:$J$201,0))=""),"",IF(AND($C231&lt;&gt;"",INDEX(Matches!$F$2:$F$201,MATCH($A231&amp;"-1",Matches!$J$2:$J$201,0))&lt;&gt;"",$C231&gt;=INDEX(Matches!$F$2:$F$201,MATCH($A231&amp;"-1",Matches!$J$2:$J$201,0))),"",IF(AND(D231=INDEX(Matches!$G$2:$G$201,MATCH($A231&amp;"-1",Matches!$J$2:$J$201,0)),E231=INDEX(Matches!$H$2:$H$201,MATCH($A231&amp;"-1",Matches!$J$2:$J$201,0))),5,IF(SIGN(D231-E231)&lt;&gt;SIGN(INDEX(Matches!$G$2:$G$201,MATCH($A231&amp;"-1",Matches!$J$2:$J$201,0))-INDEX(Matches!$H$2:$H$201,MATCH($A231&amp;"-1",Matches!$J$2:$J$201,0))),0,IF(D231-E231=INDEX(Matches!$G$2:$G$201,MATCH($A231&amp;"-1",Matches!$J$2:$J$201,0))-INDEX(Matches!$H$2:$H$201,MATCH($A231&amp;"-1",Matches!$J$2:$J$201,0)),3,2))))),""))</f>
        <v/>
      </c>
      <c r="Y231" s="12" t="str">
        <f aca="false">IF(OR($B231="",F231="",G231=""),"",IFERROR(IF(OR(INDEX(Matches!$I$2:$I$201,MATCH($A231&amp;"-2",Matches!$J$2:$J$201,0))="Void",INDEX(Matches!$G$2:$G$201,MATCH($A231&amp;"-2",Matches!$J$2:$J$201,0))="",INDEX(Matches!$H$2:$H$201,MATCH($A231&amp;"-2",Matches!$J$2:$J$201,0))=""),"",IF(AND($C231&lt;&gt;"",INDEX(Matches!$F$2:$F$201,MATCH($A231&amp;"-2",Matches!$J$2:$J$201,0))&lt;&gt;"",$C231&gt;=INDEX(Matches!$F$2:$F$201,MATCH($A231&amp;"-2",Matches!$J$2:$J$201,0))),"",IF(AND(F231=INDEX(Matches!$G$2:$G$201,MATCH($A231&amp;"-2",Matches!$J$2:$J$201,0)),G231=INDEX(Matches!$H$2:$H$201,MATCH($A231&amp;"-2",Matches!$J$2:$J$201,0))),5,IF(SIGN(F231-G231)&lt;&gt;SIGN(INDEX(Matches!$G$2:$G$201,MATCH($A231&amp;"-2",Matches!$J$2:$J$201,0))-INDEX(Matches!$H$2:$H$201,MATCH($A231&amp;"-2",Matches!$J$2:$J$201,0))),0,IF(F231-G231=INDEX(Matches!$G$2:$G$201,MATCH($A231&amp;"-2",Matches!$J$2:$J$201,0))-INDEX(Matches!$H$2:$H$201,MATCH($A231&amp;"-2",Matches!$J$2:$J$201,0)),3,2))))),""))</f>
        <v/>
      </c>
      <c r="Z231" s="12" t="str">
        <f aca="false">IF(OR($B231="",H231="",I231=""),"",IFERROR(IF(OR(INDEX(Matches!$I$2:$I$201,MATCH($A231&amp;"-3",Matches!$J$2:$J$201,0))="Void",INDEX(Matches!$G$2:$G$201,MATCH($A231&amp;"-3",Matches!$J$2:$J$201,0))="",INDEX(Matches!$H$2:$H$201,MATCH($A231&amp;"-3",Matches!$J$2:$J$201,0))=""),"",IF(AND($C231&lt;&gt;"",INDEX(Matches!$F$2:$F$201,MATCH($A231&amp;"-3",Matches!$J$2:$J$201,0))&lt;&gt;"",$C231&gt;=INDEX(Matches!$F$2:$F$201,MATCH($A231&amp;"-3",Matches!$J$2:$J$201,0))),"",IF(AND(H231=INDEX(Matches!$G$2:$G$201,MATCH($A231&amp;"-3",Matches!$J$2:$J$201,0)),I231=INDEX(Matches!$H$2:$H$201,MATCH($A231&amp;"-3",Matches!$J$2:$J$201,0))),5,IF(SIGN(H231-I231)&lt;&gt;SIGN(INDEX(Matches!$G$2:$G$201,MATCH($A231&amp;"-3",Matches!$J$2:$J$201,0))-INDEX(Matches!$H$2:$H$201,MATCH($A231&amp;"-3",Matches!$J$2:$J$201,0))),0,IF(H231-I231=INDEX(Matches!$G$2:$G$201,MATCH($A231&amp;"-3",Matches!$J$2:$J$201,0))-INDEX(Matches!$H$2:$H$201,MATCH($A231&amp;"-3",Matches!$J$2:$J$201,0)),3,2))))),""))</f>
        <v/>
      </c>
      <c r="AA231" s="12" t="str">
        <f aca="false">IF(OR($B231="",J231="",K231=""),"",IFERROR(IF(OR(INDEX(Matches!$I$2:$I$201,MATCH($A231&amp;"-4",Matches!$J$2:$J$201,0))="Void",INDEX(Matches!$G$2:$G$201,MATCH($A231&amp;"-4",Matches!$J$2:$J$201,0))="",INDEX(Matches!$H$2:$H$201,MATCH($A231&amp;"-4",Matches!$J$2:$J$201,0))=""),"",IF(AND($C231&lt;&gt;"",INDEX(Matches!$F$2:$F$201,MATCH($A231&amp;"-4",Matches!$J$2:$J$201,0))&lt;&gt;"",$C231&gt;=INDEX(Matches!$F$2:$F$201,MATCH($A231&amp;"-4",Matches!$J$2:$J$201,0))),"",IF(AND(J231=INDEX(Matches!$G$2:$G$201,MATCH($A231&amp;"-4",Matches!$J$2:$J$201,0)),K231=INDEX(Matches!$H$2:$H$201,MATCH($A231&amp;"-4",Matches!$J$2:$J$201,0))),5,IF(SIGN(J231-K231)&lt;&gt;SIGN(INDEX(Matches!$G$2:$G$201,MATCH($A231&amp;"-4",Matches!$J$2:$J$201,0))-INDEX(Matches!$H$2:$H$201,MATCH($A231&amp;"-4",Matches!$J$2:$J$201,0))),0,IF(J231-K231=INDEX(Matches!$G$2:$G$201,MATCH($A231&amp;"-4",Matches!$J$2:$J$201,0))-INDEX(Matches!$H$2:$H$201,MATCH($A231&amp;"-4",Matches!$J$2:$J$201,0)),3,2))))),""))</f>
        <v/>
      </c>
      <c r="AB231" s="12" t="str">
        <f aca="false">IF(OR($B231="",L231="",M231=""),"",IFERROR(IF(OR(INDEX(Matches!$I$2:$I$201,MATCH($A231&amp;"-5",Matches!$J$2:$J$201,0))="Void",INDEX(Matches!$G$2:$G$201,MATCH($A231&amp;"-5",Matches!$J$2:$J$201,0))="",INDEX(Matches!$H$2:$H$201,MATCH($A231&amp;"-5",Matches!$J$2:$J$201,0))=""),"",IF(AND($C231&lt;&gt;"",INDEX(Matches!$F$2:$F$201,MATCH($A231&amp;"-5",Matches!$J$2:$J$201,0))&lt;&gt;"",$C231&gt;=INDEX(Matches!$F$2:$F$201,MATCH($A231&amp;"-5",Matches!$J$2:$J$201,0))),"",IF(AND(L231=INDEX(Matches!$G$2:$G$201,MATCH($A231&amp;"-5",Matches!$J$2:$J$201,0)),M231=INDEX(Matches!$H$2:$H$201,MATCH($A231&amp;"-5",Matches!$J$2:$J$201,0))),5,IF(SIGN(L231-M231)&lt;&gt;SIGN(INDEX(Matches!$G$2:$G$201,MATCH($A231&amp;"-5",Matches!$J$2:$J$201,0))-INDEX(Matches!$H$2:$H$201,MATCH($A231&amp;"-5",Matches!$J$2:$J$201,0))),0,IF(L231-M231=INDEX(Matches!$G$2:$G$201,MATCH($A231&amp;"-5",Matches!$J$2:$J$201,0))-INDEX(Matches!$H$2:$H$201,MATCH($A231&amp;"-5",Matches!$J$2:$J$201,0)),3,2))))),""))</f>
        <v/>
      </c>
      <c r="AC231" s="12" t="str">
        <f aca="false">IF(OR($B231="",N231="",O231=""),"",IFERROR(IF(OR(INDEX(Matches!$I$2:$I$201,MATCH($A231&amp;"-6",Matches!$J$2:$J$201,0))="Void",INDEX(Matches!$G$2:$G$201,MATCH($A231&amp;"-6",Matches!$J$2:$J$201,0))="",INDEX(Matches!$H$2:$H$201,MATCH($A231&amp;"-6",Matches!$J$2:$J$201,0))=""),"",IF(AND($C231&lt;&gt;"",INDEX(Matches!$F$2:$F$201,MATCH($A231&amp;"-6",Matches!$J$2:$J$201,0))&lt;&gt;"",$C231&gt;=INDEX(Matches!$F$2:$F$201,MATCH($A231&amp;"-6",Matches!$J$2:$J$201,0))),"",IF(AND(N231=INDEX(Matches!$G$2:$G$201,MATCH($A231&amp;"-6",Matches!$J$2:$J$201,0)),O231=INDEX(Matches!$H$2:$H$201,MATCH($A231&amp;"-6",Matches!$J$2:$J$201,0))),5,IF(SIGN(N231-O231)&lt;&gt;SIGN(INDEX(Matches!$G$2:$G$201,MATCH($A231&amp;"-6",Matches!$J$2:$J$201,0))-INDEX(Matches!$H$2:$H$201,MATCH($A231&amp;"-6",Matches!$J$2:$J$201,0))),0,IF(N231-O231=INDEX(Matches!$G$2:$G$201,MATCH($A231&amp;"-6",Matches!$J$2:$J$201,0))-INDEX(Matches!$H$2:$H$201,MATCH($A231&amp;"-6",Matches!$J$2:$J$201,0)),3,2))))),""))</f>
        <v/>
      </c>
      <c r="AD231" s="12" t="str">
        <f aca="false">IF(OR($B231="",P231="",Q231=""),"",IFERROR(IF(OR(INDEX(Matches!$I$2:$I$201,MATCH($A231&amp;"-7",Matches!$J$2:$J$201,0))="Void",INDEX(Matches!$G$2:$G$201,MATCH($A231&amp;"-7",Matches!$J$2:$J$201,0))="",INDEX(Matches!$H$2:$H$201,MATCH($A231&amp;"-7",Matches!$J$2:$J$201,0))=""),"",IF(AND($C231&lt;&gt;"",INDEX(Matches!$F$2:$F$201,MATCH($A231&amp;"-7",Matches!$J$2:$J$201,0))&lt;&gt;"",$C231&gt;=INDEX(Matches!$F$2:$F$201,MATCH($A231&amp;"-7",Matches!$J$2:$J$201,0))),"",IF(AND(P231=INDEX(Matches!$G$2:$G$201,MATCH($A231&amp;"-7",Matches!$J$2:$J$201,0)),Q231=INDEX(Matches!$H$2:$H$201,MATCH($A231&amp;"-7",Matches!$J$2:$J$201,0))),5,IF(SIGN(P231-Q231)&lt;&gt;SIGN(INDEX(Matches!$G$2:$G$201,MATCH($A231&amp;"-7",Matches!$J$2:$J$201,0))-INDEX(Matches!$H$2:$H$201,MATCH($A231&amp;"-7",Matches!$J$2:$J$201,0))),0,IF(P231-Q231=INDEX(Matches!$G$2:$G$201,MATCH($A231&amp;"-7",Matches!$J$2:$J$201,0))-INDEX(Matches!$H$2:$H$201,MATCH($A231&amp;"-7",Matches!$J$2:$J$201,0)),3,2))))),""))</f>
        <v/>
      </c>
      <c r="AE231" s="12" t="str">
        <f aca="false">IF(OR($B231="",R231="",S231=""),"",IFERROR(IF(OR(INDEX(Matches!$I$2:$I$201,MATCH($A231&amp;"-8",Matches!$J$2:$J$201,0))="Void",INDEX(Matches!$G$2:$G$201,MATCH($A231&amp;"-8",Matches!$J$2:$J$201,0))="",INDEX(Matches!$H$2:$H$201,MATCH($A231&amp;"-8",Matches!$J$2:$J$201,0))=""),"",IF(AND($C231&lt;&gt;"",INDEX(Matches!$F$2:$F$201,MATCH($A231&amp;"-8",Matches!$J$2:$J$201,0))&lt;&gt;"",$C231&gt;=INDEX(Matches!$F$2:$F$201,MATCH($A231&amp;"-8",Matches!$J$2:$J$201,0))),"",IF(AND(R231=INDEX(Matches!$G$2:$G$201,MATCH($A231&amp;"-8",Matches!$J$2:$J$201,0)),S231=INDEX(Matches!$H$2:$H$201,MATCH($A231&amp;"-8",Matches!$J$2:$J$201,0))),5,IF(SIGN(R231-S231)&lt;&gt;SIGN(INDEX(Matches!$G$2:$G$201,MATCH($A231&amp;"-8",Matches!$J$2:$J$201,0))-INDEX(Matches!$H$2:$H$201,MATCH($A231&amp;"-8",Matches!$J$2:$J$201,0))),0,IF(R231-S231=INDEX(Matches!$G$2:$G$201,MATCH($A231&amp;"-8",Matches!$J$2:$J$201,0))-INDEX(Matches!$H$2:$H$201,MATCH($A231&amp;"-8",Matches!$J$2:$J$201,0)),3,2))))),""))</f>
        <v/>
      </c>
      <c r="AF231" s="12" t="str">
        <f aca="false">IF(OR($B231="",T231="",U231=""),"",IFERROR(IF(OR(INDEX(Matches!$I$2:$I$201,MATCH($A231&amp;"-9",Matches!$J$2:$J$201,0))="Void",INDEX(Matches!$G$2:$G$201,MATCH($A231&amp;"-9",Matches!$J$2:$J$201,0))="",INDEX(Matches!$H$2:$H$201,MATCH($A231&amp;"-9",Matches!$J$2:$J$201,0))=""),"",IF(AND($C231&lt;&gt;"",INDEX(Matches!$F$2:$F$201,MATCH($A231&amp;"-9",Matches!$J$2:$J$201,0))&lt;&gt;"",$C231&gt;=INDEX(Matches!$F$2:$F$201,MATCH($A231&amp;"-9",Matches!$J$2:$J$201,0))),"",IF(AND(T231=INDEX(Matches!$G$2:$G$201,MATCH($A231&amp;"-9",Matches!$J$2:$J$201,0)),U231=INDEX(Matches!$H$2:$H$201,MATCH($A231&amp;"-9",Matches!$J$2:$J$201,0))),5,IF(SIGN(T231-U231)&lt;&gt;SIGN(INDEX(Matches!$G$2:$G$201,MATCH($A231&amp;"-9",Matches!$J$2:$J$201,0))-INDEX(Matches!$H$2:$H$201,MATCH($A231&amp;"-9",Matches!$J$2:$J$201,0))),0,IF(T231-U231=INDEX(Matches!$G$2:$G$201,MATCH($A231&amp;"-9",Matches!$J$2:$J$201,0))-INDEX(Matches!$H$2:$H$201,MATCH($A231&amp;"-9",Matches!$J$2:$J$201,0)),3,2))))),""))</f>
        <v/>
      </c>
      <c r="AG231" s="12" t="str">
        <f aca="false">IF(OR($B231="",V231="",W231=""),"",IFERROR(IF(OR(INDEX(Matches!$I$2:$I$201,MATCH($A231&amp;"-10",Matches!$J$2:$J$201,0))="Void",INDEX(Matches!$G$2:$G$201,MATCH($A231&amp;"-10",Matches!$J$2:$J$201,0))="",INDEX(Matches!$H$2:$H$201,MATCH($A231&amp;"-10",Matches!$J$2:$J$201,0))=""),"",IF(AND($C231&lt;&gt;"",INDEX(Matches!$F$2:$F$201,MATCH($A231&amp;"-10",Matches!$J$2:$J$201,0))&lt;&gt;"",$C231&gt;=INDEX(Matches!$F$2:$F$201,MATCH($A231&amp;"-10",Matches!$J$2:$J$201,0))),"",IF(AND(V231=INDEX(Matches!$G$2:$G$201,MATCH($A231&amp;"-10",Matches!$J$2:$J$201,0)),W231=INDEX(Matches!$H$2:$H$201,MATCH($A231&amp;"-10",Matches!$J$2:$J$201,0))),5,IF(SIGN(V231-W231)&lt;&gt;SIGN(INDEX(Matches!$G$2:$G$201,MATCH($A231&amp;"-10",Matches!$J$2:$J$201,0))-INDEX(Matches!$H$2:$H$201,MATCH($A231&amp;"-10",Matches!$J$2:$J$201,0))),0,IF(V231-W231=INDEX(Matches!$G$2:$G$201,MATCH($A231&amp;"-10",Matches!$J$2:$J$201,0))-INDEX(Matches!$H$2:$H$201,MATCH($A231&amp;"-10",Matches!$J$2:$J$201,0)),3,2))))),""))</f>
        <v/>
      </c>
      <c r="AH231" s="13" t="str">
        <f aca="false">IF($B231="","",SUM(X231:AG231))</f>
        <v/>
      </c>
      <c r="AI231" s="12" t="str">
        <f aca="false">IF($B231="","",COUNTIF(X231:AG231,5))</f>
        <v/>
      </c>
      <c r="AJ231" s="12" t="str">
        <f aca="false">IF($B231="","",COUNTIF(X231:AG231,"&gt;=2"))</f>
        <v/>
      </c>
      <c r="AK231" s="12" t="str">
        <f aca="false">IF($B231="","",COUNT(X231:AG231))</f>
        <v/>
      </c>
    </row>
    <row r="232" customFormat="false" ht="15" hidden="false" customHeight="false" outlineLevel="0" collapsed="false">
      <c r="A232" s="7"/>
      <c r="B232" s="7"/>
      <c r="C232" s="11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12" t="str">
        <f aca="false">IF(OR($B232="",D232="",E232=""),"",IFERROR(IF(OR(INDEX(Matches!$I$2:$I$201,MATCH($A232&amp;"-1",Matches!$J$2:$J$201,0))="Void",INDEX(Matches!$G$2:$G$201,MATCH($A232&amp;"-1",Matches!$J$2:$J$201,0))="",INDEX(Matches!$H$2:$H$201,MATCH($A232&amp;"-1",Matches!$J$2:$J$201,0))=""),"",IF(AND($C232&lt;&gt;"",INDEX(Matches!$F$2:$F$201,MATCH($A232&amp;"-1",Matches!$J$2:$J$201,0))&lt;&gt;"",$C232&gt;=INDEX(Matches!$F$2:$F$201,MATCH($A232&amp;"-1",Matches!$J$2:$J$201,0))),"",IF(AND(D232=INDEX(Matches!$G$2:$G$201,MATCH($A232&amp;"-1",Matches!$J$2:$J$201,0)),E232=INDEX(Matches!$H$2:$H$201,MATCH($A232&amp;"-1",Matches!$J$2:$J$201,0))),5,IF(SIGN(D232-E232)&lt;&gt;SIGN(INDEX(Matches!$G$2:$G$201,MATCH($A232&amp;"-1",Matches!$J$2:$J$201,0))-INDEX(Matches!$H$2:$H$201,MATCH($A232&amp;"-1",Matches!$J$2:$J$201,0))),0,IF(D232-E232=INDEX(Matches!$G$2:$G$201,MATCH($A232&amp;"-1",Matches!$J$2:$J$201,0))-INDEX(Matches!$H$2:$H$201,MATCH($A232&amp;"-1",Matches!$J$2:$J$201,0)),3,2))))),""))</f>
        <v/>
      </c>
      <c r="Y232" s="12" t="str">
        <f aca="false">IF(OR($B232="",F232="",G232=""),"",IFERROR(IF(OR(INDEX(Matches!$I$2:$I$201,MATCH($A232&amp;"-2",Matches!$J$2:$J$201,0))="Void",INDEX(Matches!$G$2:$G$201,MATCH($A232&amp;"-2",Matches!$J$2:$J$201,0))="",INDEX(Matches!$H$2:$H$201,MATCH($A232&amp;"-2",Matches!$J$2:$J$201,0))=""),"",IF(AND($C232&lt;&gt;"",INDEX(Matches!$F$2:$F$201,MATCH($A232&amp;"-2",Matches!$J$2:$J$201,0))&lt;&gt;"",$C232&gt;=INDEX(Matches!$F$2:$F$201,MATCH($A232&amp;"-2",Matches!$J$2:$J$201,0))),"",IF(AND(F232=INDEX(Matches!$G$2:$G$201,MATCH($A232&amp;"-2",Matches!$J$2:$J$201,0)),G232=INDEX(Matches!$H$2:$H$201,MATCH($A232&amp;"-2",Matches!$J$2:$J$201,0))),5,IF(SIGN(F232-G232)&lt;&gt;SIGN(INDEX(Matches!$G$2:$G$201,MATCH($A232&amp;"-2",Matches!$J$2:$J$201,0))-INDEX(Matches!$H$2:$H$201,MATCH($A232&amp;"-2",Matches!$J$2:$J$201,0))),0,IF(F232-G232=INDEX(Matches!$G$2:$G$201,MATCH($A232&amp;"-2",Matches!$J$2:$J$201,0))-INDEX(Matches!$H$2:$H$201,MATCH($A232&amp;"-2",Matches!$J$2:$J$201,0)),3,2))))),""))</f>
        <v/>
      </c>
      <c r="Z232" s="12" t="str">
        <f aca="false">IF(OR($B232="",H232="",I232=""),"",IFERROR(IF(OR(INDEX(Matches!$I$2:$I$201,MATCH($A232&amp;"-3",Matches!$J$2:$J$201,0))="Void",INDEX(Matches!$G$2:$G$201,MATCH($A232&amp;"-3",Matches!$J$2:$J$201,0))="",INDEX(Matches!$H$2:$H$201,MATCH($A232&amp;"-3",Matches!$J$2:$J$201,0))=""),"",IF(AND($C232&lt;&gt;"",INDEX(Matches!$F$2:$F$201,MATCH($A232&amp;"-3",Matches!$J$2:$J$201,0))&lt;&gt;"",$C232&gt;=INDEX(Matches!$F$2:$F$201,MATCH($A232&amp;"-3",Matches!$J$2:$J$201,0))),"",IF(AND(H232=INDEX(Matches!$G$2:$G$201,MATCH($A232&amp;"-3",Matches!$J$2:$J$201,0)),I232=INDEX(Matches!$H$2:$H$201,MATCH($A232&amp;"-3",Matches!$J$2:$J$201,0))),5,IF(SIGN(H232-I232)&lt;&gt;SIGN(INDEX(Matches!$G$2:$G$201,MATCH($A232&amp;"-3",Matches!$J$2:$J$201,0))-INDEX(Matches!$H$2:$H$201,MATCH($A232&amp;"-3",Matches!$J$2:$J$201,0))),0,IF(H232-I232=INDEX(Matches!$G$2:$G$201,MATCH($A232&amp;"-3",Matches!$J$2:$J$201,0))-INDEX(Matches!$H$2:$H$201,MATCH($A232&amp;"-3",Matches!$J$2:$J$201,0)),3,2))))),""))</f>
        <v/>
      </c>
      <c r="AA232" s="12" t="str">
        <f aca="false">IF(OR($B232="",J232="",K232=""),"",IFERROR(IF(OR(INDEX(Matches!$I$2:$I$201,MATCH($A232&amp;"-4",Matches!$J$2:$J$201,0))="Void",INDEX(Matches!$G$2:$G$201,MATCH($A232&amp;"-4",Matches!$J$2:$J$201,0))="",INDEX(Matches!$H$2:$H$201,MATCH($A232&amp;"-4",Matches!$J$2:$J$201,0))=""),"",IF(AND($C232&lt;&gt;"",INDEX(Matches!$F$2:$F$201,MATCH($A232&amp;"-4",Matches!$J$2:$J$201,0))&lt;&gt;"",$C232&gt;=INDEX(Matches!$F$2:$F$201,MATCH($A232&amp;"-4",Matches!$J$2:$J$201,0))),"",IF(AND(J232=INDEX(Matches!$G$2:$G$201,MATCH($A232&amp;"-4",Matches!$J$2:$J$201,0)),K232=INDEX(Matches!$H$2:$H$201,MATCH($A232&amp;"-4",Matches!$J$2:$J$201,0))),5,IF(SIGN(J232-K232)&lt;&gt;SIGN(INDEX(Matches!$G$2:$G$201,MATCH($A232&amp;"-4",Matches!$J$2:$J$201,0))-INDEX(Matches!$H$2:$H$201,MATCH($A232&amp;"-4",Matches!$J$2:$J$201,0))),0,IF(J232-K232=INDEX(Matches!$G$2:$G$201,MATCH($A232&amp;"-4",Matches!$J$2:$J$201,0))-INDEX(Matches!$H$2:$H$201,MATCH($A232&amp;"-4",Matches!$J$2:$J$201,0)),3,2))))),""))</f>
        <v/>
      </c>
      <c r="AB232" s="12" t="str">
        <f aca="false">IF(OR($B232="",L232="",M232=""),"",IFERROR(IF(OR(INDEX(Matches!$I$2:$I$201,MATCH($A232&amp;"-5",Matches!$J$2:$J$201,0))="Void",INDEX(Matches!$G$2:$G$201,MATCH($A232&amp;"-5",Matches!$J$2:$J$201,0))="",INDEX(Matches!$H$2:$H$201,MATCH($A232&amp;"-5",Matches!$J$2:$J$201,0))=""),"",IF(AND($C232&lt;&gt;"",INDEX(Matches!$F$2:$F$201,MATCH($A232&amp;"-5",Matches!$J$2:$J$201,0))&lt;&gt;"",$C232&gt;=INDEX(Matches!$F$2:$F$201,MATCH($A232&amp;"-5",Matches!$J$2:$J$201,0))),"",IF(AND(L232=INDEX(Matches!$G$2:$G$201,MATCH($A232&amp;"-5",Matches!$J$2:$J$201,0)),M232=INDEX(Matches!$H$2:$H$201,MATCH($A232&amp;"-5",Matches!$J$2:$J$201,0))),5,IF(SIGN(L232-M232)&lt;&gt;SIGN(INDEX(Matches!$G$2:$G$201,MATCH($A232&amp;"-5",Matches!$J$2:$J$201,0))-INDEX(Matches!$H$2:$H$201,MATCH($A232&amp;"-5",Matches!$J$2:$J$201,0))),0,IF(L232-M232=INDEX(Matches!$G$2:$G$201,MATCH($A232&amp;"-5",Matches!$J$2:$J$201,0))-INDEX(Matches!$H$2:$H$201,MATCH($A232&amp;"-5",Matches!$J$2:$J$201,0)),3,2))))),""))</f>
        <v/>
      </c>
      <c r="AC232" s="12" t="str">
        <f aca="false">IF(OR($B232="",N232="",O232=""),"",IFERROR(IF(OR(INDEX(Matches!$I$2:$I$201,MATCH($A232&amp;"-6",Matches!$J$2:$J$201,0))="Void",INDEX(Matches!$G$2:$G$201,MATCH($A232&amp;"-6",Matches!$J$2:$J$201,0))="",INDEX(Matches!$H$2:$H$201,MATCH($A232&amp;"-6",Matches!$J$2:$J$201,0))=""),"",IF(AND($C232&lt;&gt;"",INDEX(Matches!$F$2:$F$201,MATCH($A232&amp;"-6",Matches!$J$2:$J$201,0))&lt;&gt;"",$C232&gt;=INDEX(Matches!$F$2:$F$201,MATCH($A232&amp;"-6",Matches!$J$2:$J$201,0))),"",IF(AND(N232=INDEX(Matches!$G$2:$G$201,MATCH($A232&amp;"-6",Matches!$J$2:$J$201,0)),O232=INDEX(Matches!$H$2:$H$201,MATCH($A232&amp;"-6",Matches!$J$2:$J$201,0))),5,IF(SIGN(N232-O232)&lt;&gt;SIGN(INDEX(Matches!$G$2:$G$201,MATCH($A232&amp;"-6",Matches!$J$2:$J$201,0))-INDEX(Matches!$H$2:$H$201,MATCH($A232&amp;"-6",Matches!$J$2:$J$201,0))),0,IF(N232-O232=INDEX(Matches!$G$2:$G$201,MATCH($A232&amp;"-6",Matches!$J$2:$J$201,0))-INDEX(Matches!$H$2:$H$201,MATCH($A232&amp;"-6",Matches!$J$2:$J$201,0)),3,2))))),""))</f>
        <v/>
      </c>
      <c r="AD232" s="12" t="str">
        <f aca="false">IF(OR($B232="",P232="",Q232=""),"",IFERROR(IF(OR(INDEX(Matches!$I$2:$I$201,MATCH($A232&amp;"-7",Matches!$J$2:$J$201,0))="Void",INDEX(Matches!$G$2:$G$201,MATCH($A232&amp;"-7",Matches!$J$2:$J$201,0))="",INDEX(Matches!$H$2:$H$201,MATCH($A232&amp;"-7",Matches!$J$2:$J$201,0))=""),"",IF(AND($C232&lt;&gt;"",INDEX(Matches!$F$2:$F$201,MATCH($A232&amp;"-7",Matches!$J$2:$J$201,0))&lt;&gt;"",$C232&gt;=INDEX(Matches!$F$2:$F$201,MATCH($A232&amp;"-7",Matches!$J$2:$J$201,0))),"",IF(AND(P232=INDEX(Matches!$G$2:$G$201,MATCH($A232&amp;"-7",Matches!$J$2:$J$201,0)),Q232=INDEX(Matches!$H$2:$H$201,MATCH($A232&amp;"-7",Matches!$J$2:$J$201,0))),5,IF(SIGN(P232-Q232)&lt;&gt;SIGN(INDEX(Matches!$G$2:$G$201,MATCH($A232&amp;"-7",Matches!$J$2:$J$201,0))-INDEX(Matches!$H$2:$H$201,MATCH($A232&amp;"-7",Matches!$J$2:$J$201,0))),0,IF(P232-Q232=INDEX(Matches!$G$2:$G$201,MATCH($A232&amp;"-7",Matches!$J$2:$J$201,0))-INDEX(Matches!$H$2:$H$201,MATCH($A232&amp;"-7",Matches!$J$2:$J$201,0)),3,2))))),""))</f>
        <v/>
      </c>
      <c r="AE232" s="12" t="str">
        <f aca="false">IF(OR($B232="",R232="",S232=""),"",IFERROR(IF(OR(INDEX(Matches!$I$2:$I$201,MATCH($A232&amp;"-8",Matches!$J$2:$J$201,0))="Void",INDEX(Matches!$G$2:$G$201,MATCH($A232&amp;"-8",Matches!$J$2:$J$201,0))="",INDEX(Matches!$H$2:$H$201,MATCH($A232&amp;"-8",Matches!$J$2:$J$201,0))=""),"",IF(AND($C232&lt;&gt;"",INDEX(Matches!$F$2:$F$201,MATCH($A232&amp;"-8",Matches!$J$2:$J$201,0))&lt;&gt;"",$C232&gt;=INDEX(Matches!$F$2:$F$201,MATCH($A232&amp;"-8",Matches!$J$2:$J$201,0))),"",IF(AND(R232=INDEX(Matches!$G$2:$G$201,MATCH($A232&amp;"-8",Matches!$J$2:$J$201,0)),S232=INDEX(Matches!$H$2:$H$201,MATCH($A232&amp;"-8",Matches!$J$2:$J$201,0))),5,IF(SIGN(R232-S232)&lt;&gt;SIGN(INDEX(Matches!$G$2:$G$201,MATCH($A232&amp;"-8",Matches!$J$2:$J$201,0))-INDEX(Matches!$H$2:$H$201,MATCH($A232&amp;"-8",Matches!$J$2:$J$201,0))),0,IF(R232-S232=INDEX(Matches!$G$2:$G$201,MATCH($A232&amp;"-8",Matches!$J$2:$J$201,0))-INDEX(Matches!$H$2:$H$201,MATCH($A232&amp;"-8",Matches!$J$2:$J$201,0)),3,2))))),""))</f>
        <v/>
      </c>
      <c r="AF232" s="12" t="str">
        <f aca="false">IF(OR($B232="",T232="",U232=""),"",IFERROR(IF(OR(INDEX(Matches!$I$2:$I$201,MATCH($A232&amp;"-9",Matches!$J$2:$J$201,0))="Void",INDEX(Matches!$G$2:$G$201,MATCH($A232&amp;"-9",Matches!$J$2:$J$201,0))="",INDEX(Matches!$H$2:$H$201,MATCH($A232&amp;"-9",Matches!$J$2:$J$201,0))=""),"",IF(AND($C232&lt;&gt;"",INDEX(Matches!$F$2:$F$201,MATCH($A232&amp;"-9",Matches!$J$2:$J$201,0))&lt;&gt;"",$C232&gt;=INDEX(Matches!$F$2:$F$201,MATCH($A232&amp;"-9",Matches!$J$2:$J$201,0))),"",IF(AND(T232=INDEX(Matches!$G$2:$G$201,MATCH($A232&amp;"-9",Matches!$J$2:$J$201,0)),U232=INDEX(Matches!$H$2:$H$201,MATCH($A232&amp;"-9",Matches!$J$2:$J$201,0))),5,IF(SIGN(T232-U232)&lt;&gt;SIGN(INDEX(Matches!$G$2:$G$201,MATCH($A232&amp;"-9",Matches!$J$2:$J$201,0))-INDEX(Matches!$H$2:$H$201,MATCH($A232&amp;"-9",Matches!$J$2:$J$201,0))),0,IF(T232-U232=INDEX(Matches!$G$2:$G$201,MATCH($A232&amp;"-9",Matches!$J$2:$J$201,0))-INDEX(Matches!$H$2:$H$201,MATCH($A232&amp;"-9",Matches!$J$2:$J$201,0)),3,2))))),""))</f>
        <v/>
      </c>
      <c r="AG232" s="12" t="str">
        <f aca="false">IF(OR($B232="",V232="",W232=""),"",IFERROR(IF(OR(INDEX(Matches!$I$2:$I$201,MATCH($A232&amp;"-10",Matches!$J$2:$J$201,0))="Void",INDEX(Matches!$G$2:$G$201,MATCH($A232&amp;"-10",Matches!$J$2:$J$201,0))="",INDEX(Matches!$H$2:$H$201,MATCH($A232&amp;"-10",Matches!$J$2:$J$201,0))=""),"",IF(AND($C232&lt;&gt;"",INDEX(Matches!$F$2:$F$201,MATCH($A232&amp;"-10",Matches!$J$2:$J$201,0))&lt;&gt;"",$C232&gt;=INDEX(Matches!$F$2:$F$201,MATCH($A232&amp;"-10",Matches!$J$2:$J$201,0))),"",IF(AND(V232=INDEX(Matches!$G$2:$G$201,MATCH($A232&amp;"-10",Matches!$J$2:$J$201,0)),W232=INDEX(Matches!$H$2:$H$201,MATCH($A232&amp;"-10",Matches!$J$2:$J$201,0))),5,IF(SIGN(V232-W232)&lt;&gt;SIGN(INDEX(Matches!$G$2:$G$201,MATCH($A232&amp;"-10",Matches!$J$2:$J$201,0))-INDEX(Matches!$H$2:$H$201,MATCH($A232&amp;"-10",Matches!$J$2:$J$201,0))),0,IF(V232-W232=INDEX(Matches!$G$2:$G$201,MATCH($A232&amp;"-10",Matches!$J$2:$J$201,0))-INDEX(Matches!$H$2:$H$201,MATCH($A232&amp;"-10",Matches!$J$2:$J$201,0)),3,2))))),""))</f>
        <v/>
      </c>
      <c r="AH232" s="13" t="str">
        <f aca="false">IF($B232="","",SUM(X232:AG232))</f>
        <v/>
      </c>
      <c r="AI232" s="12" t="str">
        <f aca="false">IF($B232="","",COUNTIF(X232:AG232,5))</f>
        <v/>
      </c>
      <c r="AJ232" s="12" t="str">
        <f aca="false">IF($B232="","",COUNTIF(X232:AG232,"&gt;=2"))</f>
        <v/>
      </c>
      <c r="AK232" s="12" t="str">
        <f aca="false">IF($B232="","",COUNT(X232:AG232))</f>
        <v/>
      </c>
    </row>
    <row r="233" customFormat="false" ht="15" hidden="false" customHeight="false" outlineLevel="0" collapsed="false">
      <c r="A233" s="7"/>
      <c r="B233" s="7"/>
      <c r="C233" s="11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12" t="str">
        <f aca="false">IF(OR($B233="",D233="",E233=""),"",IFERROR(IF(OR(INDEX(Matches!$I$2:$I$201,MATCH($A233&amp;"-1",Matches!$J$2:$J$201,0))="Void",INDEX(Matches!$G$2:$G$201,MATCH($A233&amp;"-1",Matches!$J$2:$J$201,0))="",INDEX(Matches!$H$2:$H$201,MATCH($A233&amp;"-1",Matches!$J$2:$J$201,0))=""),"",IF(AND($C233&lt;&gt;"",INDEX(Matches!$F$2:$F$201,MATCH($A233&amp;"-1",Matches!$J$2:$J$201,0))&lt;&gt;"",$C233&gt;=INDEX(Matches!$F$2:$F$201,MATCH($A233&amp;"-1",Matches!$J$2:$J$201,0))),"",IF(AND(D233=INDEX(Matches!$G$2:$G$201,MATCH($A233&amp;"-1",Matches!$J$2:$J$201,0)),E233=INDEX(Matches!$H$2:$H$201,MATCH($A233&amp;"-1",Matches!$J$2:$J$201,0))),5,IF(SIGN(D233-E233)&lt;&gt;SIGN(INDEX(Matches!$G$2:$G$201,MATCH($A233&amp;"-1",Matches!$J$2:$J$201,0))-INDEX(Matches!$H$2:$H$201,MATCH($A233&amp;"-1",Matches!$J$2:$J$201,0))),0,IF(D233-E233=INDEX(Matches!$G$2:$G$201,MATCH($A233&amp;"-1",Matches!$J$2:$J$201,0))-INDEX(Matches!$H$2:$H$201,MATCH($A233&amp;"-1",Matches!$J$2:$J$201,0)),3,2))))),""))</f>
        <v/>
      </c>
      <c r="Y233" s="12" t="str">
        <f aca="false">IF(OR($B233="",F233="",G233=""),"",IFERROR(IF(OR(INDEX(Matches!$I$2:$I$201,MATCH($A233&amp;"-2",Matches!$J$2:$J$201,0))="Void",INDEX(Matches!$G$2:$G$201,MATCH($A233&amp;"-2",Matches!$J$2:$J$201,0))="",INDEX(Matches!$H$2:$H$201,MATCH($A233&amp;"-2",Matches!$J$2:$J$201,0))=""),"",IF(AND($C233&lt;&gt;"",INDEX(Matches!$F$2:$F$201,MATCH($A233&amp;"-2",Matches!$J$2:$J$201,0))&lt;&gt;"",$C233&gt;=INDEX(Matches!$F$2:$F$201,MATCH($A233&amp;"-2",Matches!$J$2:$J$201,0))),"",IF(AND(F233=INDEX(Matches!$G$2:$G$201,MATCH($A233&amp;"-2",Matches!$J$2:$J$201,0)),G233=INDEX(Matches!$H$2:$H$201,MATCH($A233&amp;"-2",Matches!$J$2:$J$201,0))),5,IF(SIGN(F233-G233)&lt;&gt;SIGN(INDEX(Matches!$G$2:$G$201,MATCH($A233&amp;"-2",Matches!$J$2:$J$201,0))-INDEX(Matches!$H$2:$H$201,MATCH($A233&amp;"-2",Matches!$J$2:$J$201,0))),0,IF(F233-G233=INDEX(Matches!$G$2:$G$201,MATCH($A233&amp;"-2",Matches!$J$2:$J$201,0))-INDEX(Matches!$H$2:$H$201,MATCH($A233&amp;"-2",Matches!$J$2:$J$201,0)),3,2))))),""))</f>
        <v/>
      </c>
      <c r="Z233" s="12" t="str">
        <f aca="false">IF(OR($B233="",H233="",I233=""),"",IFERROR(IF(OR(INDEX(Matches!$I$2:$I$201,MATCH($A233&amp;"-3",Matches!$J$2:$J$201,0))="Void",INDEX(Matches!$G$2:$G$201,MATCH($A233&amp;"-3",Matches!$J$2:$J$201,0))="",INDEX(Matches!$H$2:$H$201,MATCH($A233&amp;"-3",Matches!$J$2:$J$201,0))=""),"",IF(AND($C233&lt;&gt;"",INDEX(Matches!$F$2:$F$201,MATCH($A233&amp;"-3",Matches!$J$2:$J$201,0))&lt;&gt;"",$C233&gt;=INDEX(Matches!$F$2:$F$201,MATCH($A233&amp;"-3",Matches!$J$2:$J$201,0))),"",IF(AND(H233=INDEX(Matches!$G$2:$G$201,MATCH($A233&amp;"-3",Matches!$J$2:$J$201,0)),I233=INDEX(Matches!$H$2:$H$201,MATCH($A233&amp;"-3",Matches!$J$2:$J$201,0))),5,IF(SIGN(H233-I233)&lt;&gt;SIGN(INDEX(Matches!$G$2:$G$201,MATCH($A233&amp;"-3",Matches!$J$2:$J$201,0))-INDEX(Matches!$H$2:$H$201,MATCH($A233&amp;"-3",Matches!$J$2:$J$201,0))),0,IF(H233-I233=INDEX(Matches!$G$2:$G$201,MATCH($A233&amp;"-3",Matches!$J$2:$J$201,0))-INDEX(Matches!$H$2:$H$201,MATCH($A233&amp;"-3",Matches!$J$2:$J$201,0)),3,2))))),""))</f>
        <v/>
      </c>
      <c r="AA233" s="12" t="str">
        <f aca="false">IF(OR($B233="",J233="",K233=""),"",IFERROR(IF(OR(INDEX(Matches!$I$2:$I$201,MATCH($A233&amp;"-4",Matches!$J$2:$J$201,0))="Void",INDEX(Matches!$G$2:$G$201,MATCH($A233&amp;"-4",Matches!$J$2:$J$201,0))="",INDEX(Matches!$H$2:$H$201,MATCH($A233&amp;"-4",Matches!$J$2:$J$201,0))=""),"",IF(AND($C233&lt;&gt;"",INDEX(Matches!$F$2:$F$201,MATCH($A233&amp;"-4",Matches!$J$2:$J$201,0))&lt;&gt;"",$C233&gt;=INDEX(Matches!$F$2:$F$201,MATCH($A233&amp;"-4",Matches!$J$2:$J$201,0))),"",IF(AND(J233=INDEX(Matches!$G$2:$G$201,MATCH($A233&amp;"-4",Matches!$J$2:$J$201,0)),K233=INDEX(Matches!$H$2:$H$201,MATCH($A233&amp;"-4",Matches!$J$2:$J$201,0))),5,IF(SIGN(J233-K233)&lt;&gt;SIGN(INDEX(Matches!$G$2:$G$201,MATCH($A233&amp;"-4",Matches!$J$2:$J$201,0))-INDEX(Matches!$H$2:$H$201,MATCH($A233&amp;"-4",Matches!$J$2:$J$201,0))),0,IF(J233-K233=INDEX(Matches!$G$2:$G$201,MATCH($A233&amp;"-4",Matches!$J$2:$J$201,0))-INDEX(Matches!$H$2:$H$201,MATCH($A233&amp;"-4",Matches!$J$2:$J$201,0)),3,2))))),""))</f>
        <v/>
      </c>
      <c r="AB233" s="12" t="str">
        <f aca="false">IF(OR($B233="",L233="",M233=""),"",IFERROR(IF(OR(INDEX(Matches!$I$2:$I$201,MATCH($A233&amp;"-5",Matches!$J$2:$J$201,0))="Void",INDEX(Matches!$G$2:$G$201,MATCH($A233&amp;"-5",Matches!$J$2:$J$201,0))="",INDEX(Matches!$H$2:$H$201,MATCH($A233&amp;"-5",Matches!$J$2:$J$201,0))=""),"",IF(AND($C233&lt;&gt;"",INDEX(Matches!$F$2:$F$201,MATCH($A233&amp;"-5",Matches!$J$2:$J$201,0))&lt;&gt;"",$C233&gt;=INDEX(Matches!$F$2:$F$201,MATCH($A233&amp;"-5",Matches!$J$2:$J$201,0))),"",IF(AND(L233=INDEX(Matches!$G$2:$G$201,MATCH($A233&amp;"-5",Matches!$J$2:$J$201,0)),M233=INDEX(Matches!$H$2:$H$201,MATCH($A233&amp;"-5",Matches!$J$2:$J$201,0))),5,IF(SIGN(L233-M233)&lt;&gt;SIGN(INDEX(Matches!$G$2:$G$201,MATCH($A233&amp;"-5",Matches!$J$2:$J$201,0))-INDEX(Matches!$H$2:$H$201,MATCH($A233&amp;"-5",Matches!$J$2:$J$201,0))),0,IF(L233-M233=INDEX(Matches!$G$2:$G$201,MATCH($A233&amp;"-5",Matches!$J$2:$J$201,0))-INDEX(Matches!$H$2:$H$201,MATCH($A233&amp;"-5",Matches!$J$2:$J$201,0)),3,2))))),""))</f>
        <v/>
      </c>
      <c r="AC233" s="12" t="str">
        <f aca="false">IF(OR($B233="",N233="",O233=""),"",IFERROR(IF(OR(INDEX(Matches!$I$2:$I$201,MATCH($A233&amp;"-6",Matches!$J$2:$J$201,0))="Void",INDEX(Matches!$G$2:$G$201,MATCH($A233&amp;"-6",Matches!$J$2:$J$201,0))="",INDEX(Matches!$H$2:$H$201,MATCH($A233&amp;"-6",Matches!$J$2:$J$201,0))=""),"",IF(AND($C233&lt;&gt;"",INDEX(Matches!$F$2:$F$201,MATCH($A233&amp;"-6",Matches!$J$2:$J$201,0))&lt;&gt;"",$C233&gt;=INDEX(Matches!$F$2:$F$201,MATCH($A233&amp;"-6",Matches!$J$2:$J$201,0))),"",IF(AND(N233=INDEX(Matches!$G$2:$G$201,MATCH($A233&amp;"-6",Matches!$J$2:$J$201,0)),O233=INDEX(Matches!$H$2:$H$201,MATCH($A233&amp;"-6",Matches!$J$2:$J$201,0))),5,IF(SIGN(N233-O233)&lt;&gt;SIGN(INDEX(Matches!$G$2:$G$201,MATCH($A233&amp;"-6",Matches!$J$2:$J$201,0))-INDEX(Matches!$H$2:$H$201,MATCH($A233&amp;"-6",Matches!$J$2:$J$201,0))),0,IF(N233-O233=INDEX(Matches!$G$2:$G$201,MATCH($A233&amp;"-6",Matches!$J$2:$J$201,0))-INDEX(Matches!$H$2:$H$201,MATCH($A233&amp;"-6",Matches!$J$2:$J$201,0)),3,2))))),""))</f>
        <v/>
      </c>
      <c r="AD233" s="12" t="str">
        <f aca="false">IF(OR($B233="",P233="",Q233=""),"",IFERROR(IF(OR(INDEX(Matches!$I$2:$I$201,MATCH($A233&amp;"-7",Matches!$J$2:$J$201,0))="Void",INDEX(Matches!$G$2:$G$201,MATCH($A233&amp;"-7",Matches!$J$2:$J$201,0))="",INDEX(Matches!$H$2:$H$201,MATCH($A233&amp;"-7",Matches!$J$2:$J$201,0))=""),"",IF(AND($C233&lt;&gt;"",INDEX(Matches!$F$2:$F$201,MATCH($A233&amp;"-7",Matches!$J$2:$J$201,0))&lt;&gt;"",$C233&gt;=INDEX(Matches!$F$2:$F$201,MATCH($A233&amp;"-7",Matches!$J$2:$J$201,0))),"",IF(AND(P233=INDEX(Matches!$G$2:$G$201,MATCH($A233&amp;"-7",Matches!$J$2:$J$201,0)),Q233=INDEX(Matches!$H$2:$H$201,MATCH($A233&amp;"-7",Matches!$J$2:$J$201,0))),5,IF(SIGN(P233-Q233)&lt;&gt;SIGN(INDEX(Matches!$G$2:$G$201,MATCH($A233&amp;"-7",Matches!$J$2:$J$201,0))-INDEX(Matches!$H$2:$H$201,MATCH($A233&amp;"-7",Matches!$J$2:$J$201,0))),0,IF(P233-Q233=INDEX(Matches!$G$2:$G$201,MATCH($A233&amp;"-7",Matches!$J$2:$J$201,0))-INDEX(Matches!$H$2:$H$201,MATCH($A233&amp;"-7",Matches!$J$2:$J$201,0)),3,2))))),""))</f>
        <v/>
      </c>
      <c r="AE233" s="12" t="str">
        <f aca="false">IF(OR($B233="",R233="",S233=""),"",IFERROR(IF(OR(INDEX(Matches!$I$2:$I$201,MATCH($A233&amp;"-8",Matches!$J$2:$J$201,0))="Void",INDEX(Matches!$G$2:$G$201,MATCH($A233&amp;"-8",Matches!$J$2:$J$201,0))="",INDEX(Matches!$H$2:$H$201,MATCH($A233&amp;"-8",Matches!$J$2:$J$201,0))=""),"",IF(AND($C233&lt;&gt;"",INDEX(Matches!$F$2:$F$201,MATCH($A233&amp;"-8",Matches!$J$2:$J$201,0))&lt;&gt;"",$C233&gt;=INDEX(Matches!$F$2:$F$201,MATCH($A233&amp;"-8",Matches!$J$2:$J$201,0))),"",IF(AND(R233=INDEX(Matches!$G$2:$G$201,MATCH($A233&amp;"-8",Matches!$J$2:$J$201,0)),S233=INDEX(Matches!$H$2:$H$201,MATCH($A233&amp;"-8",Matches!$J$2:$J$201,0))),5,IF(SIGN(R233-S233)&lt;&gt;SIGN(INDEX(Matches!$G$2:$G$201,MATCH($A233&amp;"-8",Matches!$J$2:$J$201,0))-INDEX(Matches!$H$2:$H$201,MATCH($A233&amp;"-8",Matches!$J$2:$J$201,0))),0,IF(R233-S233=INDEX(Matches!$G$2:$G$201,MATCH($A233&amp;"-8",Matches!$J$2:$J$201,0))-INDEX(Matches!$H$2:$H$201,MATCH($A233&amp;"-8",Matches!$J$2:$J$201,0)),3,2))))),""))</f>
        <v/>
      </c>
      <c r="AF233" s="12" t="str">
        <f aca="false">IF(OR($B233="",T233="",U233=""),"",IFERROR(IF(OR(INDEX(Matches!$I$2:$I$201,MATCH($A233&amp;"-9",Matches!$J$2:$J$201,0))="Void",INDEX(Matches!$G$2:$G$201,MATCH($A233&amp;"-9",Matches!$J$2:$J$201,0))="",INDEX(Matches!$H$2:$H$201,MATCH($A233&amp;"-9",Matches!$J$2:$J$201,0))=""),"",IF(AND($C233&lt;&gt;"",INDEX(Matches!$F$2:$F$201,MATCH($A233&amp;"-9",Matches!$J$2:$J$201,0))&lt;&gt;"",$C233&gt;=INDEX(Matches!$F$2:$F$201,MATCH($A233&amp;"-9",Matches!$J$2:$J$201,0))),"",IF(AND(T233=INDEX(Matches!$G$2:$G$201,MATCH($A233&amp;"-9",Matches!$J$2:$J$201,0)),U233=INDEX(Matches!$H$2:$H$201,MATCH($A233&amp;"-9",Matches!$J$2:$J$201,0))),5,IF(SIGN(T233-U233)&lt;&gt;SIGN(INDEX(Matches!$G$2:$G$201,MATCH($A233&amp;"-9",Matches!$J$2:$J$201,0))-INDEX(Matches!$H$2:$H$201,MATCH($A233&amp;"-9",Matches!$J$2:$J$201,0))),0,IF(T233-U233=INDEX(Matches!$G$2:$G$201,MATCH($A233&amp;"-9",Matches!$J$2:$J$201,0))-INDEX(Matches!$H$2:$H$201,MATCH($A233&amp;"-9",Matches!$J$2:$J$201,0)),3,2))))),""))</f>
        <v/>
      </c>
      <c r="AG233" s="12" t="str">
        <f aca="false">IF(OR($B233="",V233="",W233=""),"",IFERROR(IF(OR(INDEX(Matches!$I$2:$I$201,MATCH($A233&amp;"-10",Matches!$J$2:$J$201,0))="Void",INDEX(Matches!$G$2:$G$201,MATCH($A233&amp;"-10",Matches!$J$2:$J$201,0))="",INDEX(Matches!$H$2:$H$201,MATCH($A233&amp;"-10",Matches!$J$2:$J$201,0))=""),"",IF(AND($C233&lt;&gt;"",INDEX(Matches!$F$2:$F$201,MATCH($A233&amp;"-10",Matches!$J$2:$J$201,0))&lt;&gt;"",$C233&gt;=INDEX(Matches!$F$2:$F$201,MATCH($A233&amp;"-10",Matches!$J$2:$J$201,0))),"",IF(AND(V233=INDEX(Matches!$G$2:$G$201,MATCH($A233&amp;"-10",Matches!$J$2:$J$201,0)),W233=INDEX(Matches!$H$2:$H$201,MATCH($A233&amp;"-10",Matches!$J$2:$J$201,0))),5,IF(SIGN(V233-W233)&lt;&gt;SIGN(INDEX(Matches!$G$2:$G$201,MATCH($A233&amp;"-10",Matches!$J$2:$J$201,0))-INDEX(Matches!$H$2:$H$201,MATCH($A233&amp;"-10",Matches!$J$2:$J$201,0))),0,IF(V233-W233=INDEX(Matches!$G$2:$G$201,MATCH($A233&amp;"-10",Matches!$J$2:$J$201,0))-INDEX(Matches!$H$2:$H$201,MATCH($A233&amp;"-10",Matches!$J$2:$J$201,0)),3,2))))),""))</f>
        <v/>
      </c>
      <c r="AH233" s="13" t="str">
        <f aca="false">IF($B233="","",SUM(X233:AG233))</f>
        <v/>
      </c>
      <c r="AI233" s="12" t="str">
        <f aca="false">IF($B233="","",COUNTIF(X233:AG233,5))</f>
        <v/>
      </c>
      <c r="AJ233" s="12" t="str">
        <f aca="false">IF($B233="","",COUNTIF(X233:AG233,"&gt;=2"))</f>
        <v/>
      </c>
      <c r="AK233" s="12" t="str">
        <f aca="false">IF($B233="","",COUNT(X233:AG233))</f>
        <v/>
      </c>
    </row>
    <row r="234" customFormat="false" ht="15" hidden="false" customHeight="false" outlineLevel="0" collapsed="false">
      <c r="A234" s="7"/>
      <c r="B234" s="7"/>
      <c r="C234" s="11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12" t="str">
        <f aca="false">IF(OR($B234="",D234="",E234=""),"",IFERROR(IF(OR(INDEX(Matches!$I$2:$I$201,MATCH($A234&amp;"-1",Matches!$J$2:$J$201,0))="Void",INDEX(Matches!$G$2:$G$201,MATCH($A234&amp;"-1",Matches!$J$2:$J$201,0))="",INDEX(Matches!$H$2:$H$201,MATCH($A234&amp;"-1",Matches!$J$2:$J$201,0))=""),"",IF(AND($C234&lt;&gt;"",INDEX(Matches!$F$2:$F$201,MATCH($A234&amp;"-1",Matches!$J$2:$J$201,0))&lt;&gt;"",$C234&gt;=INDEX(Matches!$F$2:$F$201,MATCH($A234&amp;"-1",Matches!$J$2:$J$201,0))),"",IF(AND(D234=INDEX(Matches!$G$2:$G$201,MATCH($A234&amp;"-1",Matches!$J$2:$J$201,0)),E234=INDEX(Matches!$H$2:$H$201,MATCH($A234&amp;"-1",Matches!$J$2:$J$201,0))),5,IF(SIGN(D234-E234)&lt;&gt;SIGN(INDEX(Matches!$G$2:$G$201,MATCH($A234&amp;"-1",Matches!$J$2:$J$201,0))-INDEX(Matches!$H$2:$H$201,MATCH($A234&amp;"-1",Matches!$J$2:$J$201,0))),0,IF(D234-E234=INDEX(Matches!$G$2:$G$201,MATCH($A234&amp;"-1",Matches!$J$2:$J$201,0))-INDEX(Matches!$H$2:$H$201,MATCH($A234&amp;"-1",Matches!$J$2:$J$201,0)),3,2))))),""))</f>
        <v/>
      </c>
      <c r="Y234" s="12" t="str">
        <f aca="false">IF(OR($B234="",F234="",G234=""),"",IFERROR(IF(OR(INDEX(Matches!$I$2:$I$201,MATCH($A234&amp;"-2",Matches!$J$2:$J$201,0))="Void",INDEX(Matches!$G$2:$G$201,MATCH($A234&amp;"-2",Matches!$J$2:$J$201,0))="",INDEX(Matches!$H$2:$H$201,MATCH($A234&amp;"-2",Matches!$J$2:$J$201,0))=""),"",IF(AND($C234&lt;&gt;"",INDEX(Matches!$F$2:$F$201,MATCH($A234&amp;"-2",Matches!$J$2:$J$201,0))&lt;&gt;"",$C234&gt;=INDEX(Matches!$F$2:$F$201,MATCH($A234&amp;"-2",Matches!$J$2:$J$201,0))),"",IF(AND(F234=INDEX(Matches!$G$2:$G$201,MATCH($A234&amp;"-2",Matches!$J$2:$J$201,0)),G234=INDEX(Matches!$H$2:$H$201,MATCH($A234&amp;"-2",Matches!$J$2:$J$201,0))),5,IF(SIGN(F234-G234)&lt;&gt;SIGN(INDEX(Matches!$G$2:$G$201,MATCH($A234&amp;"-2",Matches!$J$2:$J$201,0))-INDEX(Matches!$H$2:$H$201,MATCH($A234&amp;"-2",Matches!$J$2:$J$201,0))),0,IF(F234-G234=INDEX(Matches!$G$2:$G$201,MATCH($A234&amp;"-2",Matches!$J$2:$J$201,0))-INDEX(Matches!$H$2:$H$201,MATCH($A234&amp;"-2",Matches!$J$2:$J$201,0)),3,2))))),""))</f>
        <v/>
      </c>
      <c r="Z234" s="12" t="str">
        <f aca="false">IF(OR($B234="",H234="",I234=""),"",IFERROR(IF(OR(INDEX(Matches!$I$2:$I$201,MATCH($A234&amp;"-3",Matches!$J$2:$J$201,0))="Void",INDEX(Matches!$G$2:$G$201,MATCH($A234&amp;"-3",Matches!$J$2:$J$201,0))="",INDEX(Matches!$H$2:$H$201,MATCH($A234&amp;"-3",Matches!$J$2:$J$201,0))=""),"",IF(AND($C234&lt;&gt;"",INDEX(Matches!$F$2:$F$201,MATCH($A234&amp;"-3",Matches!$J$2:$J$201,0))&lt;&gt;"",$C234&gt;=INDEX(Matches!$F$2:$F$201,MATCH($A234&amp;"-3",Matches!$J$2:$J$201,0))),"",IF(AND(H234=INDEX(Matches!$G$2:$G$201,MATCH($A234&amp;"-3",Matches!$J$2:$J$201,0)),I234=INDEX(Matches!$H$2:$H$201,MATCH($A234&amp;"-3",Matches!$J$2:$J$201,0))),5,IF(SIGN(H234-I234)&lt;&gt;SIGN(INDEX(Matches!$G$2:$G$201,MATCH($A234&amp;"-3",Matches!$J$2:$J$201,0))-INDEX(Matches!$H$2:$H$201,MATCH($A234&amp;"-3",Matches!$J$2:$J$201,0))),0,IF(H234-I234=INDEX(Matches!$G$2:$G$201,MATCH($A234&amp;"-3",Matches!$J$2:$J$201,0))-INDEX(Matches!$H$2:$H$201,MATCH($A234&amp;"-3",Matches!$J$2:$J$201,0)),3,2))))),""))</f>
        <v/>
      </c>
      <c r="AA234" s="12" t="str">
        <f aca="false">IF(OR($B234="",J234="",K234=""),"",IFERROR(IF(OR(INDEX(Matches!$I$2:$I$201,MATCH($A234&amp;"-4",Matches!$J$2:$J$201,0))="Void",INDEX(Matches!$G$2:$G$201,MATCH($A234&amp;"-4",Matches!$J$2:$J$201,0))="",INDEX(Matches!$H$2:$H$201,MATCH($A234&amp;"-4",Matches!$J$2:$J$201,0))=""),"",IF(AND($C234&lt;&gt;"",INDEX(Matches!$F$2:$F$201,MATCH($A234&amp;"-4",Matches!$J$2:$J$201,0))&lt;&gt;"",$C234&gt;=INDEX(Matches!$F$2:$F$201,MATCH($A234&amp;"-4",Matches!$J$2:$J$201,0))),"",IF(AND(J234=INDEX(Matches!$G$2:$G$201,MATCH($A234&amp;"-4",Matches!$J$2:$J$201,0)),K234=INDEX(Matches!$H$2:$H$201,MATCH($A234&amp;"-4",Matches!$J$2:$J$201,0))),5,IF(SIGN(J234-K234)&lt;&gt;SIGN(INDEX(Matches!$G$2:$G$201,MATCH($A234&amp;"-4",Matches!$J$2:$J$201,0))-INDEX(Matches!$H$2:$H$201,MATCH($A234&amp;"-4",Matches!$J$2:$J$201,0))),0,IF(J234-K234=INDEX(Matches!$G$2:$G$201,MATCH($A234&amp;"-4",Matches!$J$2:$J$201,0))-INDEX(Matches!$H$2:$H$201,MATCH($A234&amp;"-4",Matches!$J$2:$J$201,0)),3,2))))),""))</f>
        <v/>
      </c>
      <c r="AB234" s="12" t="str">
        <f aca="false">IF(OR($B234="",L234="",M234=""),"",IFERROR(IF(OR(INDEX(Matches!$I$2:$I$201,MATCH($A234&amp;"-5",Matches!$J$2:$J$201,0))="Void",INDEX(Matches!$G$2:$G$201,MATCH($A234&amp;"-5",Matches!$J$2:$J$201,0))="",INDEX(Matches!$H$2:$H$201,MATCH($A234&amp;"-5",Matches!$J$2:$J$201,0))=""),"",IF(AND($C234&lt;&gt;"",INDEX(Matches!$F$2:$F$201,MATCH($A234&amp;"-5",Matches!$J$2:$J$201,0))&lt;&gt;"",$C234&gt;=INDEX(Matches!$F$2:$F$201,MATCH($A234&amp;"-5",Matches!$J$2:$J$201,0))),"",IF(AND(L234=INDEX(Matches!$G$2:$G$201,MATCH($A234&amp;"-5",Matches!$J$2:$J$201,0)),M234=INDEX(Matches!$H$2:$H$201,MATCH($A234&amp;"-5",Matches!$J$2:$J$201,0))),5,IF(SIGN(L234-M234)&lt;&gt;SIGN(INDEX(Matches!$G$2:$G$201,MATCH($A234&amp;"-5",Matches!$J$2:$J$201,0))-INDEX(Matches!$H$2:$H$201,MATCH($A234&amp;"-5",Matches!$J$2:$J$201,0))),0,IF(L234-M234=INDEX(Matches!$G$2:$G$201,MATCH($A234&amp;"-5",Matches!$J$2:$J$201,0))-INDEX(Matches!$H$2:$H$201,MATCH($A234&amp;"-5",Matches!$J$2:$J$201,0)),3,2))))),""))</f>
        <v/>
      </c>
      <c r="AC234" s="12" t="str">
        <f aca="false">IF(OR($B234="",N234="",O234=""),"",IFERROR(IF(OR(INDEX(Matches!$I$2:$I$201,MATCH($A234&amp;"-6",Matches!$J$2:$J$201,0))="Void",INDEX(Matches!$G$2:$G$201,MATCH($A234&amp;"-6",Matches!$J$2:$J$201,0))="",INDEX(Matches!$H$2:$H$201,MATCH($A234&amp;"-6",Matches!$J$2:$J$201,0))=""),"",IF(AND($C234&lt;&gt;"",INDEX(Matches!$F$2:$F$201,MATCH($A234&amp;"-6",Matches!$J$2:$J$201,0))&lt;&gt;"",$C234&gt;=INDEX(Matches!$F$2:$F$201,MATCH($A234&amp;"-6",Matches!$J$2:$J$201,0))),"",IF(AND(N234=INDEX(Matches!$G$2:$G$201,MATCH($A234&amp;"-6",Matches!$J$2:$J$201,0)),O234=INDEX(Matches!$H$2:$H$201,MATCH($A234&amp;"-6",Matches!$J$2:$J$201,0))),5,IF(SIGN(N234-O234)&lt;&gt;SIGN(INDEX(Matches!$G$2:$G$201,MATCH($A234&amp;"-6",Matches!$J$2:$J$201,0))-INDEX(Matches!$H$2:$H$201,MATCH($A234&amp;"-6",Matches!$J$2:$J$201,0))),0,IF(N234-O234=INDEX(Matches!$G$2:$G$201,MATCH($A234&amp;"-6",Matches!$J$2:$J$201,0))-INDEX(Matches!$H$2:$H$201,MATCH($A234&amp;"-6",Matches!$J$2:$J$201,0)),3,2))))),""))</f>
        <v/>
      </c>
      <c r="AD234" s="12" t="str">
        <f aca="false">IF(OR($B234="",P234="",Q234=""),"",IFERROR(IF(OR(INDEX(Matches!$I$2:$I$201,MATCH($A234&amp;"-7",Matches!$J$2:$J$201,0))="Void",INDEX(Matches!$G$2:$G$201,MATCH($A234&amp;"-7",Matches!$J$2:$J$201,0))="",INDEX(Matches!$H$2:$H$201,MATCH($A234&amp;"-7",Matches!$J$2:$J$201,0))=""),"",IF(AND($C234&lt;&gt;"",INDEX(Matches!$F$2:$F$201,MATCH($A234&amp;"-7",Matches!$J$2:$J$201,0))&lt;&gt;"",$C234&gt;=INDEX(Matches!$F$2:$F$201,MATCH($A234&amp;"-7",Matches!$J$2:$J$201,0))),"",IF(AND(P234=INDEX(Matches!$G$2:$G$201,MATCH($A234&amp;"-7",Matches!$J$2:$J$201,0)),Q234=INDEX(Matches!$H$2:$H$201,MATCH($A234&amp;"-7",Matches!$J$2:$J$201,0))),5,IF(SIGN(P234-Q234)&lt;&gt;SIGN(INDEX(Matches!$G$2:$G$201,MATCH($A234&amp;"-7",Matches!$J$2:$J$201,0))-INDEX(Matches!$H$2:$H$201,MATCH($A234&amp;"-7",Matches!$J$2:$J$201,0))),0,IF(P234-Q234=INDEX(Matches!$G$2:$G$201,MATCH($A234&amp;"-7",Matches!$J$2:$J$201,0))-INDEX(Matches!$H$2:$H$201,MATCH($A234&amp;"-7",Matches!$J$2:$J$201,0)),3,2))))),""))</f>
        <v/>
      </c>
      <c r="AE234" s="12" t="str">
        <f aca="false">IF(OR($B234="",R234="",S234=""),"",IFERROR(IF(OR(INDEX(Matches!$I$2:$I$201,MATCH($A234&amp;"-8",Matches!$J$2:$J$201,0))="Void",INDEX(Matches!$G$2:$G$201,MATCH($A234&amp;"-8",Matches!$J$2:$J$201,0))="",INDEX(Matches!$H$2:$H$201,MATCH($A234&amp;"-8",Matches!$J$2:$J$201,0))=""),"",IF(AND($C234&lt;&gt;"",INDEX(Matches!$F$2:$F$201,MATCH($A234&amp;"-8",Matches!$J$2:$J$201,0))&lt;&gt;"",$C234&gt;=INDEX(Matches!$F$2:$F$201,MATCH($A234&amp;"-8",Matches!$J$2:$J$201,0))),"",IF(AND(R234=INDEX(Matches!$G$2:$G$201,MATCH($A234&amp;"-8",Matches!$J$2:$J$201,0)),S234=INDEX(Matches!$H$2:$H$201,MATCH($A234&amp;"-8",Matches!$J$2:$J$201,0))),5,IF(SIGN(R234-S234)&lt;&gt;SIGN(INDEX(Matches!$G$2:$G$201,MATCH($A234&amp;"-8",Matches!$J$2:$J$201,0))-INDEX(Matches!$H$2:$H$201,MATCH($A234&amp;"-8",Matches!$J$2:$J$201,0))),0,IF(R234-S234=INDEX(Matches!$G$2:$G$201,MATCH($A234&amp;"-8",Matches!$J$2:$J$201,0))-INDEX(Matches!$H$2:$H$201,MATCH($A234&amp;"-8",Matches!$J$2:$J$201,0)),3,2))))),""))</f>
        <v/>
      </c>
      <c r="AF234" s="12" t="str">
        <f aca="false">IF(OR($B234="",T234="",U234=""),"",IFERROR(IF(OR(INDEX(Matches!$I$2:$I$201,MATCH($A234&amp;"-9",Matches!$J$2:$J$201,0))="Void",INDEX(Matches!$G$2:$G$201,MATCH($A234&amp;"-9",Matches!$J$2:$J$201,0))="",INDEX(Matches!$H$2:$H$201,MATCH($A234&amp;"-9",Matches!$J$2:$J$201,0))=""),"",IF(AND($C234&lt;&gt;"",INDEX(Matches!$F$2:$F$201,MATCH($A234&amp;"-9",Matches!$J$2:$J$201,0))&lt;&gt;"",$C234&gt;=INDEX(Matches!$F$2:$F$201,MATCH($A234&amp;"-9",Matches!$J$2:$J$201,0))),"",IF(AND(T234=INDEX(Matches!$G$2:$G$201,MATCH($A234&amp;"-9",Matches!$J$2:$J$201,0)),U234=INDEX(Matches!$H$2:$H$201,MATCH($A234&amp;"-9",Matches!$J$2:$J$201,0))),5,IF(SIGN(T234-U234)&lt;&gt;SIGN(INDEX(Matches!$G$2:$G$201,MATCH($A234&amp;"-9",Matches!$J$2:$J$201,0))-INDEX(Matches!$H$2:$H$201,MATCH($A234&amp;"-9",Matches!$J$2:$J$201,0))),0,IF(T234-U234=INDEX(Matches!$G$2:$G$201,MATCH($A234&amp;"-9",Matches!$J$2:$J$201,0))-INDEX(Matches!$H$2:$H$201,MATCH($A234&amp;"-9",Matches!$J$2:$J$201,0)),3,2))))),""))</f>
        <v/>
      </c>
      <c r="AG234" s="12" t="str">
        <f aca="false">IF(OR($B234="",V234="",W234=""),"",IFERROR(IF(OR(INDEX(Matches!$I$2:$I$201,MATCH($A234&amp;"-10",Matches!$J$2:$J$201,0))="Void",INDEX(Matches!$G$2:$G$201,MATCH($A234&amp;"-10",Matches!$J$2:$J$201,0))="",INDEX(Matches!$H$2:$H$201,MATCH($A234&amp;"-10",Matches!$J$2:$J$201,0))=""),"",IF(AND($C234&lt;&gt;"",INDEX(Matches!$F$2:$F$201,MATCH($A234&amp;"-10",Matches!$J$2:$J$201,0))&lt;&gt;"",$C234&gt;=INDEX(Matches!$F$2:$F$201,MATCH($A234&amp;"-10",Matches!$J$2:$J$201,0))),"",IF(AND(V234=INDEX(Matches!$G$2:$G$201,MATCH($A234&amp;"-10",Matches!$J$2:$J$201,0)),W234=INDEX(Matches!$H$2:$H$201,MATCH($A234&amp;"-10",Matches!$J$2:$J$201,0))),5,IF(SIGN(V234-W234)&lt;&gt;SIGN(INDEX(Matches!$G$2:$G$201,MATCH($A234&amp;"-10",Matches!$J$2:$J$201,0))-INDEX(Matches!$H$2:$H$201,MATCH($A234&amp;"-10",Matches!$J$2:$J$201,0))),0,IF(V234-W234=INDEX(Matches!$G$2:$G$201,MATCH($A234&amp;"-10",Matches!$J$2:$J$201,0))-INDEX(Matches!$H$2:$H$201,MATCH($A234&amp;"-10",Matches!$J$2:$J$201,0)),3,2))))),""))</f>
        <v/>
      </c>
      <c r="AH234" s="13" t="str">
        <f aca="false">IF($B234="","",SUM(X234:AG234))</f>
        <v/>
      </c>
      <c r="AI234" s="12" t="str">
        <f aca="false">IF($B234="","",COUNTIF(X234:AG234,5))</f>
        <v/>
      </c>
      <c r="AJ234" s="12" t="str">
        <f aca="false">IF($B234="","",COUNTIF(X234:AG234,"&gt;=2"))</f>
        <v/>
      </c>
      <c r="AK234" s="12" t="str">
        <f aca="false">IF($B234="","",COUNT(X234:AG234))</f>
        <v/>
      </c>
    </row>
    <row r="235" customFormat="false" ht="15" hidden="false" customHeight="false" outlineLevel="0" collapsed="false">
      <c r="A235" s="7"/>
      <c r="B235" s="7"/>
      <c r="C235" s="11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12" t="str">
        <f aca="false">IF(OR($B235="",D235="",E235=""),"",IFERROR(IF(OR(INDEX(Matches!$I$2:$I$201,MATCH($A235&amp;"-1",Matches!$J$2:$J$201,0))="Void",INDEX(Matches!$G$2:$G$201,MATCH($A235&amp;"-1",Matches!$J$2:$J$201,0))="",INDEX(Matches!$H$2:$H$201,MATCH($A235&amp;"-1",Matches!$J$2:$J$201,0))=""),"",IF(AND($C235&lt;&gt;"",INDEX(Matches!$F$2:$F$201,MATCH($A235&amp;"-1",Matches!$J$2:$J$201,0))&lt;&gt;"",$C235&gt;=INDEX(Matches!$F$2:$F$201,MATCH($A235&amp;"-1",Matches!$J$2:$J$201,0))),"",IF(AND(D235=INDEX(Matches!$G$2:$G$201,MATCH($A235&amp;"-1",Matches!$J$2:$J$201,0)),E235=INDEX(Matches!$H$2:$H$201,MATCH($A235&amp;"-1",Matches!$J$2:$J$201,0))),5,IF(SIGN(D235-E235)&lt;&gt;SIGN(INDEX(Matches!$G$2:$G$201,MATCH($A235&amp;"-1",Matches!$J$2:$J$201,0))-INDEX(Matches!$H$2:$H$201,MATCH($A235&amp;"-1",Matches!$J$2:$J$201,0))),0,IF(D235-E235=INDEX(Matches!$G$2:$G$201,MATCH($A235&amp;"-1",Matches!$J$2:$J$201,0))-INDEX(Matches!$H$2:$H$201,MATCH($A235&amp;"-1",Matches!$J$2:$J$201,0)),3,2))))),""))</f>
        <v/>
      </c>
      <c r="Y235" s="12" t="str">
        <f aca="false">IF(OR($B235="",F235="",G235=""),"",IFERROR(IF(OR(INDEX(Matches!$I$2:$I$201,MATCH($A235&amp;"-2",Matches!$J$2:$J$201,0))="Void",INDEX(Matches!$G$2:$G$201,MATCH($A235&amp;"-2",Matches!$J$2:$J$201,0))="",INDEX(Matches!$H$2:$H$201,MATCH($A235&amp;"-2",Matches!$J$2:$J$201,0))=""),"",IF(AND($C235&lt;&gt;"",INDEX(Matches!$F$2:$F$201,MATCH($A235&amp;"-2",Matches!$J$2:$J$201,0))&lt;&gt;"",$C235&gt;=INDEX(Matches!$F$2:$F$201,MATCH($A235&amp;"-2",Matches!$J$2:$J$201,0))),"",IF(AND(F235=INDEX(Matches!$G$2:$G$201,MATCH($A235&amp;"-2",Matches!$J$2:$J$201,0)),G235=INDEX(Matches!$H$2:$H$201,MATCH($A235&amp;"-2",Matches!$J$2:$J$201,0))),5,IF(SIGN(F235-G235)&lt;&gt;SIGN(INDEX(Matches!$G$2:$G$201,MATCH($A235&amp;"-2",Matches!$J$2:$J$201,0))-INDEX(Matches!$H$2:$H$201,MATCH($A235&amp;"-2",Matches!$J$2:$J$201,0))),0,IF(F235-G235=INDEX(Matches!$G$2:$G$201,MATCH($A235&amp;"-2",Matches!$J$2:$J$201,0))-INDEX(Matches!$H$2:$H$201,MATCH($A235&amp;"-2",Matches!$J$2:$J$201,0)),3,2))))),""))</f>
        <v/>
      </c>
      <c r="Z235" s="12" t="str">
        <f aca="false">IF(OR($B235="",H235="",I235=""),"",IFERROR(IF(OR(INDEX(Matches!$I$2:$I$201,MATCH($A235&amp;"-3",Matches!$J$2:$J$201,0))="Void",INDEX(Matches!$G$2:$G$201,MATCH($A235&amp;"-3",Matches!$J$2:$J$201,0))="",INDEX(Matches!$H$2:$H$201,MATCH($A235&amp;"-3",Matches!$J$2:$J$201,0))=""),"",IF(AND($C235&lt;&gt;"",INDEX(Matches!$F$2:$F$201,MATCH($A235&amp;"-3",Matches!$J$2:$J$201,0))&lt;&gt;"",$C235&gt;=INDEX(Matches!$F$2:$F$201,MATCH($A235&amp;"-3",Matches!$J$2:$J$201,0))),"",IF(AND(H235=INDEX(Matches!$G$2:$G$201,MATCH($A235&amp;"-3",Matches!$J$2:$J$201,0)),I235=INDEX(Matches!$H$2:$H$201,MATCH($A235&amp;"-3",Matches!$J$2:$J$201,0))),5,IF(SIGN(H235-I235)&lt;&gt;SIGN(INDEX(Matches!$G$2:$G$201,MATCH($A235&amp;"-3",Matches!$J$2:$J$201,0))-INDEX(Matches!$H$2:$H$201,MATCH($A235&amp;"-3",Matches!$J$2:$J$201,0))),0,IF(H235-I235=INDEX(Matches!$G$2:$G$201,MATCH($A235&amp;"-3",Matches!$J$2:$J$201,0))-INDEX(Matches!$H$2:$H$201,MATCH($A235&amp;"-3",Matches!$J$2:$J$201,0)),3,2))))),""))</f>
        <v/>
      </c>
      <c r="AA235" s="12" t="str">
        <f aca="false">IF(OR($B235="",J235="",K235=""),"",IFERROR(IF(OR(INDEX(Matches!$I$2:$I$201,MATCH($A235&amp;"-4",Matches!$J$2:$J$201,0))="Void",INDEX(Matches!$G$2:$G$201,MATCH($A235&amp;"-4",Matches!$J$2:$J$201,0))="",INDEX(Matches!$H$2:$H$201,MATCH($A235&amp;"-4",Matches!$J$2:$J$201,0))=""),"",IF(AND($C235&lt;&gt;"",INDEX(Matches!$F$2:$F$201,MATCH($A235&amp;"-4",Matches!$J$2:$J$201,0))&lt;&gt;"",$C235&gt;=INDEX(Matches!$F$2:$F$201,MATCH($A235&amp;"-4",Matches!$J$2:$J$201,0))),"",IF(AND(J235=INDEX(Matches!$G$2:$G$201,MATCH($A235&amp;"-4",Matches!$J$2:$J$201,0)),K235=INDEX(Matches!$H$2:$H$201,MATCH($A235&amp;"-4",Matches!$J$2:$J$201,0))),5,IF(SIGN(J235-K235)&lt;&gt;SIGN(INDEX(Matches!$G$2:$G$201,MATCH($A235&amp;"-4",Matches!$J$2:$J$201,0))-INDEX(Matches!$H$2:$H$201,MATCH($A235&amp;"-4",Matches!$J$2:$J$201,0))),0,IF(J235-K235=INDEX(Matches!$G$2:$G$201,MATCH($A235&amp;"-4",Matches!$J$2:$J$201,0))-INDEX(Matches!$H$2:$H$201,MATCH($A235&amp;"-4",Matches!$J$2:$J$201,0)),3,2))))),""))</f>
        <v/>
      </c>
      <c r="AB235" s="12" t="str">
        <f aca="false">IF(OR($B235="",L235="",M235=""),"",IFERROR(IF(OR(INDEX(Matches!$I$2:$I$201,MATCH($A235&amp;"-5",Matches!$J$2:$J$201,0))="Void",INDEX(Matches!$G$2:$G$201,MATCH($A235&amp;"-5",Matches!$J$2:$J$201,0))="",INDEX(Matches!$H$2:$H$201,MATCH($A235&amp;"-5",Matches!$J$2:$J$201,0))=""),"",IF(AND($C235&lt;&gt;"",INDEX(Matches!$F$2:$F$201,MATCH($A235&amp;"-5",Matches!$J$2:$J$201,0))&lt;&gt;"",$C235&gt;=INDEX(Matches!$F$2:$F$201,MATCH($A235&amp;"-5",Matches!$J$2:$J$201,0))),"",IF(AND(L235=INDEX(Matches!$G$2:$G$201,MATCH($A235&amp;"-5",Matches!$J$2:$J$201,0)),M235=INDEX(Matches!$H$2:$H$201,MATCH($A235&amp;"-5",Matches!$J$2:$J$201,0))),5,IF(SIGN(L235-M235)&lt;&gt;SIGN(INDEX(Matches!$G$2:$G$201,MATCH($A235&amp;"-5",Matches!$J$2:$J$201,0))-INDEX(Matches!$H$2:$H$201,MATCH($A235&amp;"-5",Matches!$J$2:$J$201,0))),0,IF(L235-M235=INDEX(Matches!$G$2:$G$201,MATCH($A235&amp;"-5",Matches!$J$2:$J$201,0))-INDEX(Matches!$H$2:$H$201,MATCH($A235&amp;"-5",Matches!$J$2:$J$201,0)),3,2))))),""))</f>
        <v/>
      </c>
      <c r="AC235" s="12" t="str">
        <f aca="false">IF(OR($B235="",N235="",O235=""),"",IFERROR(IF(OR(INDEX(Matches!$I$2:$I$201,MATCH($A235&amp;"-6",Matches!$J$2:$J$201,0))="Void",INDEX(Matches!$G$2:$G$201,MATCH($A235&amp;"-6",Matches!$J$2:$J$201,0))="",INDEX(Matches!$H$2:$H$201,MATCH($A235&amp;"-6",Matches!$J$2:$J$201,0))=""),"",IF(AND($C235&lt;&gt;"",INDEX(Matches!$F$2:$F$201,MATCH($A235&amp;"-6",Matches!$J$2:$J$201,0))&lt;&gt;"",$C235&gt;=INDEX(Matches!$F$2:$F$201,MATCH($A235&amp;"-6",Matches!$J$2:$J$201,0))),"",IF(AND(N235=INDEX(Matches!$G$2:$G$201,MATCH($A235&amp;"-6",Matches!$J$2:$J$201,0)),O235=INDEX(Matches!$H$2:$H$201,MATCH($A235&amp;"-6",Matches!$J$2:$J$201,0))),5,IF(SIGN(N235-O235)&lt;&gt;SIGN(INDEX(Matches!$G$2:$G$201,MATCH($A235&amp;"-6",Matches!$J$2:$J$201,0))-INDEX(Matches!$H$2:$H$201,MATCH($A235&amp;"-6",Matches!$J$2:$J$201,0))),0,IF(N235-O235=INDEX(Matches!$G$2:$G$201,MATCH($A235&amp;"-6",Matches!$J$2:$J$201,0))-INDEX(Matches!$H$2:$H$201,MATCH($A235&amp;"-6",Matches!$J$2:$J$201,0)),3,2))))),""))</f>
        <v/>
      </c>
      <c r="AD235" s="12" t="str">
        <f aca="false">IF(OR($B235="",P235="",Q235=""),"",IFERROR(IF(OR(INDEX(Matches!$I$2:$I$201,MATCH($A235&amp;"-7",Matches!$J$2:$J$201,0))="Void",INDEX(Matches!$G$2:$G$201,MATCH($A235&amp;"-7",Matches!$J$2:$J$201,0))="",INDEX(Matches!$H$2:$H$201,MATCH($A235&amp;"-7",Matches!$J$2:$J$201,0))=""),"",IF(AND($C235&lt;&gt;"",INDEX(Matches!$F$2:$F$201,MATCH($A235&amp;"-7",Matches!$J$2:$J$201,0))&lt;&gt;"",$C235&gt;=INDEX(Matches!$F$2:$F$201,MATCH($A235&amp;"-7",Matches!$J$2:$J$201,0))),"",IF(AND(P235=INDEX(Matches!$G$2:$G$201,MATCH($A235&amp;"-7",Matches!$J$2:$J$201,0)),Q235=INDEX(Matches!$H$2:$H$201,MATCH($A235&amp;"-7",Matches!$J$2:$J$201,0))),5,IF(SIGN(P235-Q235)&lt;&gt;SIGN(INDEX(Matches!$G$2:$G$201,MATCH($A235&amp;"-7",Matches!$J$2:$J$201,0))-INDEX(Matches!$H$2:$H$201,MATCH($A235&amp;"-7",Matches!$J$2:$J$201,0))),0,IF(P235-Q235=INDEX(Matches!$G$2:$G$201,MATCH($A235&amp;"-7",Matches!$J$2:$J$201,0))-INDEX(Matches!$H$2:$H$201,MATCH($A235&amp;"-7",Matches!$J$2:$J$201,0)),3,2))))),""))</f>
        <v/>
      </c>
      <c r="AE235" s="12" t="str">
        <f aca="false">IF(OR($B235="",R235="",S235=""),"",IFERROR(IF(OR(INDEX(Matches!$I$2:$I$201,MATCH($A235&amp;"-8",Matches!$J$2:$J$201,0))="Void",INDEX(Matches!$G$2:$G$201,MATCH($A235&amp;"-8",Matches!$J$2:$J$201,0))="",INDEX(Matches!$H$2:$H$201,MATCH($A235&amp;"-8",Matches!$J$2:$J$201,0))=""),"",IF(AND($C235&lt;&gt;"",INDEX(Matches!$F$2:$F$201,MATCH($A235&amp;"-8",Matches!$J$2:$J$201,0))&lt;&gt;"",$C235&gt;=INDEX(Matches!$F$2:$F$201,MATCH($A235&amp;"-8",Matches!$J$2:$J$201,0))),"",IF(AND(R235=INDEX(Matches!$G$2:$G$201,MATCH($A235&amp;"-8",Matches!$J$2:$J$201,0)),S235=INDEX(Matches!$H$2:$H$201,MATCH($A235&amp;"-8",Matches!$J$2:$J$201,0))),5,IF(SIGN(R235-S235)&lt;&gt;SIGN(INDEX(Matches!$G$2:$G$201,MATCH($A235&amp;"-8",Matches!$J$2:$J$201,0))-INDEX(Matches!$H$2:$H$201,MATCH($A235&amp;"-8",Matches!$J$2:$J$201,0))),0,IF(R235-S235=INDEX(Matches!$G$2:$G$201,MATCH($A235&amp;"-8",Matches!$J$2:$J$201,0))-INDEX(Matches!$H$2:$H$201,MATCH($A235&amp;"-8",Matches!$J$2:$J$201,0)),3,2))))),""))</f>
        <v/>
      </c>
      <c r="AF235" s="12" t="str">
        <f aca="false">IF(OR($B235="",T235="",U235=""),"",IFERROR(IF(OR(INDEX(Matches!$I$2:$I$201,MATCH($A235&amp;"-9",Matches!$J$2:$J$201,0))="Void",INDEX(Matches!$G$2:$G$201,MATCH($A235&amp;"-9",Matches!$J$2:$J$201,0))="",INDEX(Matches!$H$2:$H$201,MATCH($A235&amp;"-9",Matches!$J$2:$J$201,0))=""),"",IF(AND($C235&lt;&gt;"",INDEX(Matches!$F$2:$F$201,MATCH($A235&amp;"-9",Matches!$J$2:$J$201,0))&lt;&gt;"",$C235&gt;=INDEX(Matches!$F$2:$F$201,MATCH($A235&amp;"-9",Matches!$J$2:$J$201,0))),"",IF(AND(T235=INDEX(Matches!$G$2:$G$201,MATCH($A235&amp;"-9",Matches!$J$2:$J$201,0)),U235=INDEX(Matches!$H$2:$H$201,MATCH($A235&amp;"-9",Matches!$J$2:$J$201,0))),5,IF(SIGN(T235-U235)&lt;&gt;SIGN(INDEX(Matches!$G$2:$G$201,MATCH($A235&amp;"-9",Matches!$J$2:$J$201,0))-INDEX(Matches!$H$2:$H$201,MATCH($A235&amp;"-9",Matches!$J$2:$J$201,0))),0,IF(T235-U235=INDEX(Matches!$G$2:$G$201,MATCH($A235&amp;"-9",Matches!$J$2:$J$201,0))-INDEX(Matches!$H$2:$H$201,MATCH($A235&amp;"-9",Matches!$J$2:$J$201,0)),3,2))))),""))</f>
        <v/>
      </c>
      <c r="AG235" s="12" t="str">
        <f aca="false">IF(OR($B235="",V235="",W235=""),"",IFERROR(IF(OR(INDEX(Matches!$I$2:$I$201,MATCH($A235&amp;"-10",Matches!$J$2:$J$201,0))="Void",INDEX(Matches!$G$2:$G$201,MATCH($A235&amp;"-10",Matches!$J$2:$J$201,0))="",INDEX(Matches!$H$2:$H$201,MATCH($A235&amp;"-10",Matches!$J$2:$J$201,0))=""),"",IF(AND($C235&lt;&gt;"",INDEX(Matches!$F$2:$F$201,MATCH($A235&amp;"-10",Matches!$J$2:$J$201,0))&lt;&gt;"",$C235&gt;=INDEX(Matches!$F$2:$F$201,MATCH($A235&amp;"-10",Matches!$J$2:$J$201,0))),"",IF(AND(V235=INDEX(Matches!$G$2:$G$201,MATCH($A235&amp;"-10",Matches!$J$2:$J$201,0)),W235=INDEX(Matches!$H$2:$H$201,MATCH($A235&amp;"-10",Matches!$J$2:$J$201,0))),5,IF(SIGN(V235-W235)&lt;&gt;SIGN(INDEX(Matches!$G$2:$G$201,MATCH($A235&amp;"-10",Matches!$J$2:$J$201,0))-INDEX(Matches!$H$2:$H$201,MATCH($A235&amp;"-10",Matches!$J$2:$J$201,0))),0,IF(V235-W235=INDEX(Matches!$G$2:$G$201,MATCH($A235&amp;"-10",Matches!$J$2:$J$201,0))-INDEX(Matches!$H$2:$H$201,MATCH($A235&amp;"-10",Matches!$J$2:$J$201,0)),3,2))))),""))</f>
        <v/>
      </c>
      <c r="AH235" s="13" t="str">
        <f aca="false">IF($B235="","",SUM(X235:AG235))</f>
        <v/>
      </c>
      <c r="AI235" s="12" t="str">
        <f aca="false">IF($B235="","",COUNTIF(X235:AG235,5))</f>
        <v/>
      </c>
      <c r="AJ235" s="12" t="str">
        <f aca="false">IF($B235="","",COUNTIF(X235:AG235,"&gt;=2"))</f>
        <v/>
      </c>
      <c r="AK235" s="12" t="str">
        <f aca="false">IF($B235="","",COUNT(X235:AG235))</f>
        <v/>
      </c>
    </row>
    <row r="236" customFormat="false" ht="15" hidden="false" customHeight="false" outlineLevel="0" collapsed="false">
      <c r="A236" s="7"/>
      <c r="B236" s="7"/>
      <c r="C236" s="11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12" t="str">
        <f aca="false">IF(OR($B236="",D236="",E236=""),"",IFERROR(IF(OR(INDEX(Matches!$I$2:$I$201,MATCH($A236&amp;"-1",Matches!$J$2:$J$201,0))="Void",INDEX(Matches!$G$2:$G$201,MATCH($A236&amp;"-1",Matches!$J$2:$J$201,0))="",INDEX(Matches!$H$2:$H$201,MATCH($A236&amp;"-1",Matches!$J$2:$J$201,0))=""),"",IF(AND($C236&lt;&gt;"",INDEX(Matches!$F$2:$F$201,MATCH($A236&amp;"-1",Matches!$J$2:$J$201,0))&lt;&gt;"",$C236&gt;=INDEX(Matches!$F$2:$F$201,MATCH($A236&amp;"-1",Matches!$J$2:$J$201,0))),"",IF(AND(D236=INDEX(Matches!$G$2:$G$201,MATCH($A236&amp;"-1",Matches!$J$2:$J$201,0)),E236=INDEX(Matches!$H$2:$H$201,MATCH($A236&amp;"-1",Matches!$J$2:$J$201,0))),5,IF(SIGN(D236-E236)&lt;&gt;SIGN(INDEX(Matches!$G$2:$G$201,MATCH($A236&amp;"-1",Matches!$J$2:$J$201,0))-INDEX(Matches!$H$2:$H$201,MATCH($A236&amp;"-1",Matches!$J$2:$J$201,0))),0,IF(D236-E236=INDEX(Matches!$G$2:$G$201,MATCH($A236&amp;"-1",Matches!$J$2:$J$201,0))-INDEX(Matches!$H$2:$H$201,MATCH($A236&amp;"-1",Matches!$J$2:$J$201,0)),3,2))))),""))</f>
        <v/>
      </c>
      <c r="Y236" s="12" t="str">
        <f aca="false">IF(OR($B236="",F236="",G236=""),"",IFERROR(IF(OR(INDEX(Matches!$I$2:$I$201,MATCH($A236&amp;"-2",Matches!$J$2:$J$201,0))="Void",INDEX(Matches!$G$2:$G$201,MATCH($A236&amp;"-2",Matches!$J$2:$J$201,0))="",INDEX(Matches!$H$2:$H$201,MATCH($A236&amp;"-2",Matches!$J$2:$J$201,0))=""),"",IF(AND($C236&lt;&gt;"",INDEX(Matches!$F$2:$F$201,MATCH($A236&amp;"-2",Matches!$J$2:$J$201,0))&lt;&gt;"",$C236&gt;=INDEX(Matches!$F$2:$F$201,MATCH($A236&amp;"-2",Matches!$J$2:$J$201,0))),"",IF(AND(F236=INDEX(Matches!$G$2:$G$201,MATCH($A236&amp;"-2",Matches!$J$2:$J$201,0)),G236=INDEX(Matches!$H$2:$H$201,MATCH($A236&amp;"-2",Matches!$J$2:$J$201,0))),5,IF(SIGN(F236-G236)&lt;&gt;SIGN(INDEX(Matches!$G$2:$G$201,MATCH($A236&amp;"-2",Matches!$J$2:$J$201,0))-INDEX(Matches!$H$2:$H$201,MATCH($A236&amp;"-2",Matches!$J$2:$J$201,0))),0,IF(F236-G236=INDEX(Matches!$G$2:$G$201,MATCH($A236&amp;"-2",Matches!$J$2:$J$201,0))-INDEX(Matches!$H$2:$H$201,MATCH($A236&amp;"-2",Matches!$J$2:$J$201,0)),3,2))))),""))</f>
        <v/>
      </c>
      <c r="Z236" s="12" t="str">
        <f aca="false">IF(OR($B236="",H236="",I236=""),"",IFERROR(IF(OR(INDEX(Matches!$I$2:$I$201,MATCH($A236&amp;"-3",Matches!$J$2:$J$201,0))="Void",INDEX(Matches!$G$2:$G$201,MATCH($A236&amp;"-3",Matches!$J$2:$J$201,0))="",INDEX(Matches!$H$2:$H$201,MATCH($A236&amp;"-3",Matches!$J$2:$J$201,0))=""),"",IF(AND($C236&lt;&gt;"",INDEX(Matches!$F$2:$F$201,MATCH($A236&amp;"-3",Matches!$J$2:$J$201,0))&lt;&gt;"",$C236&gt;=INDEX(Matches!$F$2:$F$201,MATCH($A236&amp;"-3",Matches!$J$2:$J$201,0))),"",IF(AND(H236=INDEX(Matches!$G$2:$G$201,MATCH($A236&amp;"-3",Matches!$J$2:$J$201,0)),I236=INDEX(Matches!$H$2:$H$201,MATCH($A236&amp;"-3",Matches!$J$2:$J$201,0))),5,IF(SIGN(H236-I236)&lt;&gt;SIGN(INDEX(Matches!$G$2:$G$201,MATCH($A236&amp;"-3",Matches!$J$2:$J$201,0))-INDEX(Matches!$H$2:$H$201,MATCH($A236&amp;"-3",Matches!$J$2:$J$201,0))),0,IF(H236-I236=INDEX(Matches!$G$2:$G$201,MATCH($A236&amp;"-3",Matches!$J$2:$J$201,0))-INDEX(Matches!$H$2:$H$201,MATCH($A236&amp;"-3",Matches!$J$2:$J$201,0)),3,2))))),""))</f>
        <v/>
      </c>
      <c r="AA236" s="12" t="str">
        <f aca="false">IF(OR($B236="",J236="",K236=""),"",IFERROR(IF(OR(INDEX(Matches!$I$2:$I$201,MATCH($A236&amp;"-4",Matches!$J$2:$J$201,0))="Void",INDEX(Matches!$G$2:$G$201,MATCH($A236&amp;"-4",Matches!$J$2:$J$201,0))="",INDEX(Matches!$H$2:$H$201,MATCH($A236&amp;"-4",Matches!$J$2:$J$201,0))=""),"",IF(AND($C236&lt;&gt;"",INDEX(Matches!$F$2:$F$201,MATCH($A236&amp;"-4",Matches!$J$2:$J$201,0))&lt;&gt;"",$C236&gt;=INDEX(Matches!$F$2:$F$201,MATCH($A236&amp;"-4",Matches!$J$2:$J$201,0))),"",IF(AND(J236=INDEX(Matches!$G$2:$G$201,MATCH($A236&amp;"-4",Matches!$J$2:$J$201,0)),K236=INDEX(Matches!$H$2:$H$201,MATCH($A236&amp;"-4",Matches!$J$2:$J$201,0))),5,IF(SIGN(J236-K236)&lt;&gt;SIGN(INDEX(Matches!$G$2:$G$201,MATCH($A236&amp;"-4",Matches!$J$2:$J$201,0))-INDEX(Matches!$H$2:$H$201,MATCH($A236&amp;"-4",Matches!$J$2:$J$201,0))),0,IF(J236-K236=INDEX(Matches!$G$2:$G$201,MATCH($A236&amp;"-4",Matches!$J$2:$J$201,0))-INDEX(Matches!$H$2:$H$201,MATCH($A236&amp;"-4",Matches!$J$2:$J$201,0)),3,2))))),""))</f>
        <v/>
      </c>
      <c r="AB236" s="12" t="str">
        <f aca="false">IF(OR($B236="",L236="",M236=""),"",IFERROR(IF(OR(INDEX(Matches!$I$2:$I$201,MATCH($A236&amp;"-5",Matches!$J$2:$J$201,0))="Void",INDEX(Matches!$G$2:$G$201,MATCH($A236&amp;"-5",Matches!$J$2:$J$201,0))="",INDEX(Matches!$H$2:$H$201,MATCH($A236&amp;"-5",Matches!$J$2:$J$201,0))=""),"",IF(AND($C236&lt;&gt;"",INDEX(Matches!$F$2:$F$201,MATCH($A236&amp;"-5",Matches!$J$2:$J$201,0))&lt;&gt;"",$C236&gt;=INDEX(Matches!$F$2:$F$201,MATCH($A236&amp;"-5",Matches!$J$2:$J$201,0))),"",IF(AND(L236=INDEX(Matches!$G$2:$G$201,MATCH($A236&amp;"-5",Matches!$J$2:$J$201,0)),M236=INDEX(Matches!$H$2:$H$201,MATCH($A236&amp;"-5",Matches!$J$2:$J$201,0))),5,IF(SIGN(L236-M236)&lt;&gt;SIGN(INDEX(Matches!$G$2:$G$201,MATCH($A236&amp;"-5",Matches!$J$2:$J$201,0))-INDEX(Matches!$H$2:$H$201,MATCH($A236&amp;"-5",Matches!$J$2:$J$201,0))),0,IF(L236-M236=INDEX(Matches!$G$2:$G$201,MATCH($A236&amp;"-5",Matches!$J$2:$J$201,0))-INDEX(Matches!$H$2:$H$201,MATCH($A236&amp;"-5",Matches!$J$2:$J$201,0)),3,2))))),""))</f>
        <v/>
      </c>
      <c r="AC236" s="12" t="str">
        <f aca="false">IF(OR($B236="",N236="",O236=""),"",IFERROR(IF(OR(INDEX(Matches!$I$2:$I$201,MATCH($A236&amp;"-6",Matches!$J$2:$J$201,0))="Void",INDEX(Matches!$G$2:$G$201,MATCH($A236&amp;"-6",Matches!$J$2:$J$201,0))="",INDEX(Matches!$H$2:$H$201,MATCH($A236&amp;"-6",Matches!$J$2:$J$201,0))=""),"",IF(AND($C236&lt;&gt;"",INDEX(Matches!$F$2:$F$201,MATCH($A236&amp;"-6",Matches!$J$2:$J$201,0))&lt;&gt;"",$C236&gt;=INDEX(Matches!$F$2:$F$201,MATCH($A236&amp;"-6",Matches!$J$2:$J$201,0))),"",IF(AND(N236=INDEX(Matches!$G$2:$G$201,MATCH($A236&amp;"-6",Matches!$J$2:$J$201,0)),O236=INDEX(Matches!$H$2:$H$201,MATCH($A236&amp;"-6",Matches!$J$2:$J$201,0))),5,IF(SIGN(N236-O236)&lt;&gt;SIGN(INDEX(Matches!$G$2:$G$201,MATCH($A236&amp;"-6",Matches!$J$2:$J$201,0))-INDEX(Matches!$H$2:$H$201,MATCH($A236&amp;"-6",Matches!$J$2:$J$201,0))),0,IF(N236-O236=INDEX(Matches!$G$2:$G$201,MATCH($A236&amp;"-6",Matches!$J$2:$J$201,0))-INDEX(Matches!$H$2:$H$201,MATCH($A236&amp;"-6",Matches!$J$2:$J$201,0)),3,2))))),""))</f>
        <v/>
      </c>
      <c r="AD236" s="12" t="str">
        <f aca="false">IF(OR($B236="",P236="",Q236=""),"",IFERROR(IF(OR(INDEX(Matches!$I$2:$I$201,MATCH($A236&amp;"-7",Matches!$J$2:$J$201,0))="Void",INDEX(Matches!$G$2:$G$201,MATCH($A236&amp;"-7",Matches!$J$2:$J$201,0))="",INDEX(Matches!$H$2:$H$201,MATCH($A236&amp;"-7",Matches!$J$2:$J$201,0))=""),"",IF(AND($C236&lt;&gt;"",INDEX(Matches!$F$2:$F$201,MATCH($A236&amp;"-7",Matches!$J$2:$J$201,0))&lt;&gt;"",$C236&gt;=INDEX(Matches!$F$2:$F$201,MATCH($A236&amp;"-7",Matches!$J$2:$J$201,0))),"",IF(AND(P236=INDEX(Matches!$G$2:$G$201,MATCH($A236&amp;"-7",Matches!$J$2:$J$201,0)),Q236=INDEX(Matches!$H$2:$H$201,MATCH($A236&amp;"-7",Matches!$J$2:$J$201,0))),5,IF(SIGN(P236-Q236)&lt;&gt;SIGN(INDEX(Matches!$G$2:$G$201,MATCH($A236&amp;"-7",Matches!$J$2:$J$201,0))-INDEX(Matches!$H$2:$H$201,MATCH($A236&amp;"-7",Matches!$J$2:$J$201,0))),0,IF(P236-Q236=INDEX(Matches!$G$2:$G$201,MATCH($A236&amp;"-7",Matches!$J$2:$J$201,0))-INDEX(Matches!$H$2:$H$201,MATCH($A236&amp;"-7",Matches!$J$2:$J$201,0)),3,2))))),""))</f>
        <v/>
      </c>
      <c r="AE236" s="12" t="str">
        <f aca="false">IF(OR($B236="",R236="",S236=""),"",IFERROR(IF(OR(INDEX(Matches!$I$2:$I$201,MATCH($A236&amp;"-8",Matches!$J$2:$J$201,0))="Void",INDEX(Matches!$G$2:$G$201,MATCH($A236&amp;"-8",Matches!$J$2:$J$201,0))="",INDEX(Matches!$H$2:$H$201,MATCH($A236&amp;"-8",Matches!$J$2:$J$201,0))=""),"",IF(AND($C236&lt;&gt;"",INDEX(Matches!$F$2:$F$201,MATCH($A236&amp;"-8",Matches!$J$2:$J$201,0))&lt;&gt;"",$C236&gt;=INDEX(Matches!$F$2:$F$201,MATCH($A236&amp;"-8",Matches!$J$2:$J$201,0))),"",IF(AND(R236=INDEX(Matches!$G$2:$G$201,MATCH($A236&amp;"-8",Matches!$J$2:$J$201,0)),S236=INDEX(Matches!$H$2:$H$201,MATCH($A236&amp;"-8",Matches!$J$2:$J$201,0))),5,IF(SIGN(R236-S236)&lt;&gt;SIGN(INDEX(Matches!$G$2:$G$201,MATCH($A236&amp;"-8",Matches!$J$2:$J$201,0))-INDEX(Matches!$H$2:$H$201,MATCH($A236&amp;"-8",Matches!$J$2:$J$201,0))),0,IF(R236-S236=INDEX(Matches!$G$2:$G$201,MATCH($A236&amp;"-8",Matches!$J$2:$J$201,0))-INDEX(Matches!$H$2:$H$201,MATCH($A236&amp;"-8",Matches!$J$2:$J$201,0)),3,2))))),""))</f>
        <v/>
      </c>
      <c r="AF236" s="12" t="str">
        <f aca="false">IF(OR($B236="",T236="",U236=""),"",IFERROR(IF(OR(INDEX(Matches!$I$2:$I$201,MATCH($A236&amp;"-9",Matches!$J$2:$J$201,0))="Void",INDEX(Matches!$G$2:$G$201,MATCH($A236&amp;"-9",Matches!$J$2:$J$201,0))="",INDEX(Matches!$H$2:$H$201,MATCH($A236&amp;"-9",Matches!$J$2:$J$201,0))=""),"",IF(AND($C236&lt;&gt;"",INDEX(Matches!$F$2:$F$201,MATCH($A236&amp;"-9",Matches!$J$2:$J$201,0))&lt;&gt;"",$C236&gt;=INDEX(Matches!$F$2:$F$201,MATCH($A236&amp;"-9",Matches!$J$2:$J$201,0))),"",IF(AND(T236=INDEX(Matches!$G$2:$G$201,MATCH($A236&amp;"-9",Matches!$J$2:$J$201,0)),U236=INDEX(Matches!$H$2:$H$201,MATCH($A236&amp;"-9",Matches!$J$2:$J$201,0))),5,IF(SIGN(T236-U236)&lt;&gt;SIGN(INDEX(Matches!$G$2:$G$201,MATCH($A236&amp;"-9",Matches!$J$2:$J$201,0))-INDEX(Matches!$H$2:$H$201,MATCH($A236&amp;"-9",Matches!$J$2:$J$201,0))),0,IF(T236-U236=INDEX(Matches!$G$2:$G$201,MATCH($A236&amp;"-9",Matches!$J$2:$J$201,0))-INDEX(Matches!$H$2:$H$201,MATCH($A236&amp;"-9",Matches!$J$2:$J$201,0)),3,2))))),""))</f>
        <v/>
      </c>
      <c r="AG236" s="12" t="str">
        <f aca="false">IF(OR($B236="",V236="",W236=""),"",IFERROR(IF(OR(INDEX(Matches!$I$2:$I$201,MATCH($A236&amp;"-10",Matches!$J$2:$J$201,0))="Void",INDEX(Matches!$G$2:$G$201,MATCH($A236&amp;"-10",Matches!$J$2:$J$201,0))="",INDEX(Matches!$H$2:$H$201,MATCH($A236&amp;"-10",Matches!$J$2:$J$201,0))=""),"",IF(AND($C236&lt;&gt;"",INDEX(Matches!$F$2:$F$201,MATCH($A236&amp;"-10",Matches!$J$2:$J$201,0))&lt;&gt;"",$C236&gt;=INDEX(Matches!$F$2:$F$201,MATCH($A236&amp;"-10",Matches!$J$2:$J$201,0))),"",IF(AND(V236=INDEX(Matches!$G$2:$G$201,MATCH($A236&amp;"-10",Matches!$J$2:$J$201,0)),W236=INDEX(Matches!$H$2:$H$201,MATCH($A236&amp;"-10",Matches!$J$2:$J$201,0))),5,IF(SIGN(V236-W236)&lt;&gt;SIGN(INDEX(Matches!$G$2:$G$201,MATCH($A236&amp;"-10",Matches!$J$2:$J$201,0))-INDEX(Matches!$H$2:$H$201,MATCH($A236&amp;"-10",Matches!$J$2:$J$201,0))),0,IF(V236-W236=INDEX(Matches!$G$2:$G$201,MATCH($A236&amp;"-10",Matches!$J$2:$J$201,0))-INDEX(Matches!$H$2:$H$201,MATCH($A236&amp;"-10",Matches!$J$2:$J$201,0)),3,2))))),""))</f>
        <v/>
      </c>
      <c r="AH236" s="13" t="str">
        <f aca="false">IF($B236="","",SUM(X236:AG236))</f>
        <v/>
      </c>
      <c r="AI236" s="12" t="str">
        <f aca="false">IF($B236="","",COUNTIF(X236:AG236,5))</f>
        <v/>
      </c>
      <c r="AJ236" s="12" t="str">
        <f aca="false">IF($B236="","",COUNTIF(X236:AG236,"&gt;=2"))</f>
        <v/>
      </c>
      <c r="AK236" s="12" t="str">
        <f aca="false">IF($B236="","",COUNT(X236:AG236))</f>
        <v/>
      </c>
    </row>
    <row r="237" customFormat="false" ht="15" hidden="false" customHeight="false" outlineLevel="0" collapsed="false">
      <c r="A237" s="7"/>
      <c r="B237" s="7"/>
      <c r="C237" s="11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12" t="str">
        <f aca="false">IF(OR($B237="",D237="",E237=""),"",IFERROR(IF(OR(INDEX(Matches!$I$2:$I$201,MATCH($A237&amp;"-1",Matches!$J$2:$J$201,0))="Void",INDEX(Matches!$G$2:$G$201,MATCH($A237&amp;"-1",Matches!$J$2:$J$201,0))="",INDEX(Matches!$H$2:$H$201,MATCH($A237&amp;"-1",Matches!$J$2:$J$201,0))=""),"",IF(AND($C237&lt;&gt;"",INDEX(Matches!$F$2:$F$201,MATCH($A237&amp;"-1",Matches!$J$2:$J$201,0))&lt;&gt;"",$C237&gt;=INDEX(Matches!$F$2:$F$201,MATCH($A237&amp;"-1",Matches!$J$2:$J$201,0))),"",IF(AND(D237=INDEX(Matches!$G$2:$G$201,MATCH($A237&amp;"-1",Matches!$J$2:$J$201,0)),E237=INDEX(Matches!$H$2:$H$201,MATCH($A237&amp;"-1",Matches!$J$2:$J$201,0))),5,IF(SIGN(D237-E237)&lt;&gt;SIGN(INDEX(Matches!$G$2:$G$201,MATCH($A237&amp;"-1",Matches!$J$2:$J$201,0))-INDEX(Matches!$H$2:$H$201,MATCH($A237&amp;"-1",Matches!$J$2:$J$201,0))),0,IF(D237-E237=INDEX(Matches!$G$2:$G$201,MATCH($A237&amp;"-1",Matches!$J$2:$J$201,0))-INDEX(Matches!$H$2:$H$201,MATCH($A237&amp;"-1",Matches!$J$2:$J$201,0)),3,2))))),""))</f>
        <v/>
      </c>
      <c r="Y237" s="12" t="str">
        <f aca="false">IF(OR($B237="",F237="",G237=""),"",IFERROR(IF(OR(INDEX(Matches!$I$2:$I$201,MATCH($A237&amp;"-2",Matches!$J$2:$J$201,0))="Void",INDEX(Matches!$G$2:$G$201,MATCH($A237&amp;"-2",Matches!$J$2:$J$201,0))="",INDEX(Matches!$H$2:$H$201,MATCH($A237&amp;"-2",Matches!$J$2:$J$201,0))=""),"",IF(AND($C237&lt;&gt;"",INDEX(Matches!$F$2:$F$201,MATCH($A237&amp;"-2",Matches!$J$2:$J$201,0))&lt;&gt;"",$C237&gt;=INDEX(Matches!$F$2:$F$201,MATCH($A237&amp;"-2",Matches!$J$2:$J$201,0))),"",IF(AND(F237=INDEX(Matches!$G$2:$G$201,MATCH($A237&amp;"-2",Matches!$J$2:$J$201,0)),G237=INDEX(Matches!$H$2:$H$201,MATCH($A237&amp;"-2",Matches!$J$2:$J$201,0))),5,IF(SIGN(F237-G237)&lt;&gt;SIGN(INDEX(Matches!$G$2:$G$201,MATCH($A237&amp;"-2",Matches!$J$2:$J$201,0))-INDEX(Matches!$H$2:$H$201,MATCH($A237&amp;"-2",Matches!$J$2:$J$201,0))),0,IF(F237-G237=INDEX(Matches!$G$2:$G$201,MATCH($A237&amp;"-2",Matches!$J$2:$J$201,0))-INDEX(Matches!$H$2:$H$201,MATCH($A237&amp;"-2",Matches!$J$2:$J$201,0)),3,2))))),""))</f>
        <v/>
      </c>
      <c r="Z237" s="12" t="str">
        <f aca="false">IF(OR($B237="",H237="",I237=""),"",IFERROR(IF(OR(INDEX(Matches!$I$2:$I$201,MATCH($A237&amp;"-3",Matches!$J$2:$J$201,0))="Void",INDEX(Matches!$G$2:$G$201,MATCH($A237&amp;"-3",Matches!$J$2:$J$201,0))="",INDEX(Matches!$H$2:$H$201,MATCH($A237&amp;"-3",Matches!$J$2:$J$201,0))=""),"",IF(AND($C237&lt;&gt;"",INDEX(Matches!$F$2:$F$201,MATCH($A237&amp;"-3",Matches!$J$2:$J$201,0))&lt;&gt;"",$C237&gt;=INDEX(Matches!$F$2:$F$201,MATCH($A237&amp;"-3",Matches!$J$2:$J$201,0))),"",IF(AND(H237=INDEX(Matches!$G$2:$G$201,MATCH($A237&amp;"-3",Matches!$J$2:$J$201,0)),I237=INDEX(Matches!$H$2:$H$201,MATCH($A237&amp;"-3",Matches!$J$2:$J$201,0))),5,IF(SIGN(H237-I237)&lt;&gt;SIGN(INDEX(Matches!$G$2:$G$201,MATCH($A237&amp;"-3",Matches!$J$2:$J$201,0))-INDEX(Matches!$H$2:$H$201,MATCH($A237&amp;"-3",Matches!$J$2:$J$201,0))),0,IF(H237-I237=INDEX(Matches!$G$2:$G$201,MATCH($A237&amp;"-3",Matches!$J$2:$J$201,0))-INDEX(Matches!$H$2:$H$201,MATCH($A237&amp;"-3",Matches!$J$2:$J$201,0)),3,2))))),""))</f>
        <v/>
      </c>
      <c r="AA237" s="12" t="str">
        <f aca="false">IF(OR($B237="",J237="",K237=""),"",IFERROR(IF(OR(INDEX(Matches!$I$2:$I$201,MATCH($A237&amp;"-4",Matches!$J$2:$J$201,0))="Void",INDEX(Matches!$G$2:$G$201,MATCH($A237&amp;"-4",Matches!$J$2:$J$201,0))="",INDEX(Matches!$H$2:$H$201,MATCH($A237&amp;"-4",Matches!$J$2:$J$201,0))=""),"",IF(AND($C237&lt;&gt;"",INDEX(Matches!$F$2:$F$201,MATCH($A237&amp;"-4",Matches!$J$2:$J$201,0))&lt;&gt;"",$C237&gt;=INDEX(Matches!$F$2:$F$201,MATCH($A237&amp;"-4",Matches!$J$2:$J$201,0))),"",IF(AND(J237=INDEX(Matches!$G$2:$G$201,MATCH($A237&amp;"-4",Matches!$J$2:$J$201,0)),K237=INDEX(Matches!$H$2:$H$201,MATCH($A237&amp;"-4",Matches!$J$2:$J$201,0))),5,IF(SIGN(J237-K237)&lt;&gt;SIGN(INDEX(Matches!$G$2:$G$201,MATCH($A237&amp;"-4",Matches!$J$2:$J$201,0))-INDEX(Matches!$H$2:$H$201,MATCH($A237&amp;"-4",Matches!$J$2:$J$201,0))),0,IF(J237-K237=INDEX(Matches!$G$2:$G$201,MATCH($A237&amp;"-4",Matches!$J$2:$J$201,0))-INDEX(Matches!$H$2:$H$201,MATCH($A237&amp;"-4",Matches!$J$2:$J$201,0)),3,2))))),""))</f>
        <v/>
      </c>
      <c r="AB237" s="12" t="str">
        <f aca="false">IF(OR($B237="",L237="",M237=""),"",IFERROR(IF(OR(INDEX(Matches!$I$2:$I$201,MATCH($A237&amp;"-5",Matches!$J$2:$J$201,0))="Void",INDEX(Matches!$G$2:$G$201,MATCH($A237&amp;"-5",Matches!$J$2:$J$201,0))="",INDEX(Matches!$H$2:$H$201,MATCH($A237&amp;"-5",Matches!$J$2:$J$201,0))=""),"",IF(AND($C237&lt;&gt;"",INDEX(Matches!$F$2:$F$201,MATCH($A237&amp;"-5",Matches!$J$2:$J$201,0))&lt;&gt;"",$C237&gt;=INDEX(Matches!$F$2:$F$201,MATCH($A237&amp;"-5",Matches!$J$2:$J$201,0))),"",IF(AND(L237=INDEX(Matches!$G$2:$G$201,MATCH($A237&amp;"-5",Matches!$J$2:$J$201,0)),M237=INDEX(Matches!$H$2:$H$201,MATCH($A237&amp;"-5",Matches!$J$2:$J$201,0))),5,IF(SIGN(L237-M237)&lt;&gt;SIGN(INDEX(Matches!$G$2:$G$201,MATCH($A237&amp;"-5",Matches!$J$2:$J$201,0))-INDEX(Matches!$H$2:$H$201,MATCH($A237&amp;"-5",Matches!$J$2:$J$201,0))),0,IF(L237-M237=INDEX(Matches!$G$2:$G$201,MATCH($A237&amp;"-5",Matches!$J$2:$J$201,0))-INDEX(Matches!$H$2:$H$201,MATCH($A237&amp;"-5",Matches!$J$2:$J$201,0)),3,2))))),""))</f>
        <v/>
      </c>
      <c r="AC237" s="12" t="str">
        <f aca="false">IF(OR($B237="",N237="",O237=""),"",IFERROR(IF(OR(INDEX(Matches!$I$2:$I$201,MATCH($A237&amp;"-6",Matches!$J$2:$J$201,0))="Void",INDEX(Matches!$G$2:$G$201,MATCH($A237&amp;"-6",Matches!$J$2:$J$201,0))="",INDEX(Matches!$H$2:$H$201,MATCH($A237&amp;"-6",Matches!$J$2:$J$201,0))=""),"",IF(AND($C237&lt;&gt;"",INDEX(Matches!$F$2:$F$201,MATCH($A237&amp;"-6",Matches!$J$2:$J$201,0))&lt;&gt;"",$C237&gt;=INDEX(Matches!$F$2:$F$201,MATCH($A237&amp;"-6",Matches!$J$2:$J$201,0))),"",IF(AND(N237=INDEX(Matches!$G$2:$G$201,MATCH($A237&amp;"-6",Matches!$J$2:$J$201,0)),O237=INDEX(Matches!$H$2:$H$201,MATCH($A237&amp;"-6",Matches!$J$2:$J$201,0))),5,IF(SIGN(N237-O237)&lt;&gt;SIGN(INDEX(Matches!$G$2:$G$201,MATCH($A237&amp;"-6",Matches!$J$2:$J$201,0))-INDEX(Matches!$H$2:$H$201,MATCH($A237&amp;"-6",Matches!$J$2:$J$201,0))),0,IF(N237-O237=INDEX(Matches!$G$2:$G$201,MATCH($A237&amp;"-6",Matches!$J$2:$J$201,0))-INDEX(Matches!$H$2:$H$201,MATCH($A237&amp;"-6",Matches!$J$2:$J$201,0)),3,2))))),""))</f>
        <v/>
      </c>
      <c r="AD237" s="12" t="str">
        <f aca="false">IF(OR($B237="",P237="",Q237=""),"",IFERROR(IF(OR(INDEX(Matches!$I$2:$I$201,MATCH($A237&amp;"-7",Matches!$J$2:$J$201,0))="Void",INDEX(Matches!$G$2:$G$201,MATCH($A237&amp;"-7",Matches!$J$2:$J$201,0))="",INDEX(Matches!$H$2:$H$201,MATCH($A237&amp;"-7",Matches!$J$2:$J$201,0))=""),"",IF(AND($C237&lt;&gt;"",INDEX(Matches!$F$2:$F$201,MATCH($A237&amp;"-7",Matches!$J$2:$J$201,0))&lt;&gt;"",$C237&gt;=INDEX(Matches!$F$2:$F$201,MATCH($A237&amp;"-7",Matches!$J$2:$J$201,0))),"",IF(AND(P237=INDEX(Matches!$G$2:$G$201,MATCH($A237&amp;"-7",Matches!$J$2:$J$201,0)),Q237=INDEX(Matches!$H$2:$H$201,MATCH($A237&amp;"-7",Matches!$J$2:$J$201,0))),5,IF(SIGN(P237-Q237)&lt;&gt;SIGN(INDEX(Matches!$G$2:$G$201,MATCH($A237&amp;"-7",Matches!$J$2:$J$201,0))-INDEX(Matches!$H$2:$H$201,MATCH($A237&amp;"-7",Matches!$J$2:$J$201,0))),0,IF(P237-Q237=INDEX(Matches!$G$2:$G$201,MATCH($A237&amp;"-7",Matches!$J$2:$J$201,0))-INDEX(Matches!$H$2:$H$201,MATCH($A237&amp;"-7",Matches!$J$2:$J$201,0)),3,2))))),""))</f>
        <v/>
      </c>
      <c r="AE237" s="12" t="str">
        <f aca="false">IF(OR($B237="",R237="",S237=""),"",IFERROR(IF(OR(INDEX(Matches!$I$2:$I$201,MATCH($A237&amp;"-8",Matches!$J$2:$J$201,0))="Void",INDEX(Matches!$G$2:$G$201,MATCH($A237&amp;"-8",Matches!$J$2:$J$201,0))="",INDEX(Matches!$H$2:$H$201,MATCH($A237&amp;"-8",Matches!$J$2:$J$201,0))=""),"",IF(AND($C237&lt;&gt;"",INDEX(Matches!$F$2:$F$201,MATCH($A237&amp;"-8",Matches!$J$2:$J$201,0))&lt;&gt;"",$C237&gt;=INDEX(Matches!$F$2:$F$201,MATCH($A237&amp;"-8",Matches!$J$2:$J$201,0))),"",IF(AND(R237=INDEX(Matches!$G$2:$G$201,MATCH($A237&amp;"-8",Matches!$J$2:$J$201,0)),S237=INDEX(Matches!$H$2:$H$201,MATCH($A237&amp;"-8",Matches!$J$2:$J$201,0))),5,IF(SIGN(R237-S237)&lt;&gt;SIGN(INDEX(Matches!$G$2:$G$201,MATCH($A237&amp;"-8",Matches!$J$2:$J$201,0))-INDEX(Matches!$H$2:$H$201,MATCH($A237&amp;"-8",Matches!$J$2:$J$201,0))),0,IF(R237-S237=INDEX(Matches!$G$2:$G$201,MATCH($A237&amp;"-8",Matches!$J$2:$J$201,0))-INDEX(Matches!$H$2:$H$201,MATCH($A237&amp;"-8",Matches!$J$2:$J$201,0)),3,2))))),""))</f>
        <v/>
      </c>
      <c r="AF237" s="12" t="str">
        <f aca="false">IF(OR($B237="",T237="",U237=""),"",IFERROR(IF(OR(INDEX(Matches!$I$2:$I$201,MATCH($A237&amp;"-9",Matches!$J$2:$J$201,0))="Void",INDEX(Matches!$G$2:$G$201,MATCH($A237&amp;"-9",Matches!$J$2:$J$201,0))="",INDEX(Matches!$H$2:$H$201,MATCH($A237&amp;"-9",Matches!$J$2:$J$201,0))=""),"",IF(AND($C237&lt;&gt;"",INDEX(Matches!$F$2:$F$201,MATCH($A237&amp;"-9",Matches!$J$2:$J$201,0))&lt;&gt;"",$C237&gt;=INDEX(Matches!$F$2:$F$201,MATCH($A237&amp;"-9",Matches!$J$2:$J$201,0))),"",IF(AND(T237=INDEX(Matches!$G$2:$G$201,MATCH($A237&amp;"-9",Matches!$J$2:$J$201,0)),U237=INDEX(Matches!$H$2:$H$201,MATCH($A237&amp;"-9",Matches!$J$2:$J$201,0))),5,IF(SIGN(T237-U237)&lt;&gt;SIGN(INDEX(Matches!$G$2:$G$201,MATCH($A237&amp;"-9",Matches!$J$2:$J$201,0))-INDEX(Matches!$H$2:$H$201,MATCH($A237&amp;"-9",Matches!$J$2:$J$201,0))),0,IF(T237-U237=INDEX(Matches!$G$2:$G$201,MATCH($A237&amp;"-9",Matches!$J$2:$J$201,0))-INDEX(Matches!$H$2:$H$201,MATCH($A237&amp;"-9",Matches!$J$2:$J$201,0)),3,2))))),""))</f>
        <v/>
      </c>
      <c r="AG237" s="12" t="str">
        <f aca="false">IF(OR($B237="",V237="",W237=""),"",IFERROR(IF(OR(INDEX(Matches!$I$2:$I$201,MATCH($A237&amp;"-10",Matches!$J$2:$J$201,0))="Void",INDEX(Matches!$G$2:$G$201,MATCH($A237&amp;"-10",Matches!$J$2:$J$201,0))="",INDEX(Matches!$H$2:$H$201,MATCH($A237&amp;"-10",Matches!$J$2:$J$201,0))=""),"",IF(AND($C237&lt;&gt;"",INDEX(Matches!$F$2:$F$201,MATCH($A237&amp;"-10",Matches!$J$2:$J$201,0))&lt;&gt;"",$C237&gt;=INDEX(Matches!$F$2:$F$201,MATCH($A237&amp;"-10",Matches!$J$2:$J$201,0))),"",IF(AND(V237=INDEX(Matches!$G$2:$G$201,MATCH($A237&amp;"-10",Matches!$J$2:$J$201,0)),W237=INDEX(Matches!$H$2:$H$201,MATCH($A237&amp;"-10",Matches!$J$2:$J$201,0))),5,IF(SIGN(V237-W237)&lt;&gt;SIGN(INDEX(Matches!$G$2:$G$201,MATCH($A237&amp;"-10",Matches!$J$2:$J$201,0))-INDEX(Matches!$H$2:$H$201,MATCH($A237&amp;"-10",Matches!$J$2:$J$201,0))),0,IF(V237-W237=INDEX(Matches!$G$2:$G$201,MATCH($A237&amp;"-10",Matches!$J$2:$J$201,0))-INDEX(Matches!$H$2:$H$201,MATCH($A237&amp;"-10",Matches!$J$2:$J$201,0)),3,2))))),""))</f>
        <v/>
      </c>
      <c r="AH237" s="13" t="str">
        <f aca="false">IF($B237="","",SUM(X237:AG237))</f>
        <v/>
      </c>
      <c r="AI237" s="12" t="str">
        <f aca="false">IF($B237="","",COUNTIF(X237:AG237,5))</f>
        <v/>
      </c>
      <c r="AJ237" s="12" t="str">
        <f aca="false">IF($B237="","",COUNTIF(X237:AG237,"&gt;=2"))</f>
        <v/>
      </c>
      <c r="AK237" s="12" t="str">
        <f aca="false">IF($B237="","",COUNT(X237:AG237))</f>
        <v/>
      </c>
    </row>
    <row r="238" customFormat="false" ht="15" hidden="false" customHeight="false" outlineLevel="0" collapsed="false">
      <c r="A238" s="7"/>
      <c r="B238" s="7"/>
      <c r="C238" s="11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12" t="str">
        <f aca="false">IF(OR($B238="",D238="",E238=""),"",IFERROR(IF(OR(INDEX(Matches!$I$2:$I$201,MATCH($A238&amp;"-1",Matches!$J$2:$J$201,0))="Void",INDEX(Matches!$G$2:$G$201,MATCH($A238&amp;"-1",Matches!$J$2:$J$201,0))="",INDEX(Matches!$H$2:$H$201,MATCH($A238&amp;"-1",Matches!$J$2:$J$201,0))=""),"",IF(AND($C238&lt;&gt;"",INDEX(Matches!$F$2:$F$201,MATCH($A238&amp;"-1",Matches!$J$2:$J$201,0))&lt;&gt;"",$C238&gt;=INDEX(Matches!$F$2:$F$201,MATCH($A238&amp;"-1",Matches!$J$2:$J$201,0))),"",IF(AND(D238=INDEX(Matches!$G$2:$G$201,MATCH($A238&amp;"-1",Matches!$J$2:$J$201,0)),E238=INDEX(Matches!$H$2:$H$201,MATCH($A238&amp;"-1",Matches!$J$2:$J$201,0))),5,IF(SIGN(D238-E238)&lt;&gt;SIGN(INDEX(Matches!$G$2:$G$201,MATCH($A238&amp;"-1",Matches!$J$2:$J$201,0))-INDEX(Matches!$H$2:$H$201,MATCH($A238&amp;"-1",Matches!$J$2:$J$201,0))),0,IF(D238-E238=INDEX(Matches!$G$2:$G$201,MATCH($A238&amp;"-1",Matches!$J$2:$J$201,0))-INDEX(Matches!$H$2:$H$201,MATCH($A238&amp;"-1",Matches!$J$2:$J$201,0)),3,2))))),""))</f>
        <v/>
      </c>
      <c r="Y238" s="12" t="str">
        <f aca="false">IF(OR($B238="",F238="",G238=""),"",IFERROR(IF(OR(INDEX(Matches!$I$2:$I$201,MATCH($A238&amp;"-2",Matches!$J$2:$J$201,0))="Void",INDEX(Matches!$G$2:$G$201,MATCH($A238&amp;"-2",Matches!$J$2:$J$201,0))="",INDEX(Matches!$H$2:$H$201,MATCH($A238&amp;"-2",Matches!$J$2:$J$201,0))=""),"",IF(AND($C238&lt;&gt;"",INDEX(Matches!$F$2:$F$201,MATCH($A238&amp;"-2",Matches!$J$2:$J$201,0))&lt;&gt;"",$C238&gt;=INDEX(Matches!$F$2:$F$201,MATCH($A238&amp;"-2",Matches!$J$2:$J$201,0))),"",IF(AND(F238=INDEX(Matches!$G$2:$G$201,MATCH($A238&amp;"-2",Matches!$J$2:$J$201,0)),G238=INDEX(Matches!$H$2:$H$201,MATCH($A238&amp;"-2",Matches!$J$2:$J$201,0))),5,IF(SIGN(F238-G238)&lt;&gt;SIGN(INDEX(Matches!$G$2:$G$201,MATCH($A238&amp;"-2",Matches!$J$2:$J$201,0))-INDEX(Matches!$H$2:$H$201,MATCH($A238&amp;"-2",Matches!$J$2:$J$201,0))),0,IF(F238-G238=INDEX(Matches!$G$2:$G$201,MATCH($A238&amp;"-2",Matches!$J$2:$J$201,0))-INDEX(Matches!$H$2:$H$201,MATCH($A238&amp;"-2",Matches!$J$2:$J$201,0)),3,2))))),""))</f>
        <v/>
      </c>
      <c r="Z238" s="12" t="str">
        <f aca="false">IF(OR($B238="",H238="",I238=""),"",IFERROR(IF(OR(INDEX(Matches!$I$2:$I$201,MATCH($A238&amp;"-3",Matches!$J$2:$J$201,0))="Void",INDEX(Matches!$G$2:$G$201,MATCH($A238&amp;"-3",Matches!$J$2:$J$201,0))="",INDEX(Matches!$H$2:$H$201,MATCH($A238&amp;"-3",Matches!$J$2:$J$201,0))=""),"",IF(AND($C238&lt;&gt;"",INDEX(Matches!$F$2:$F$201,MATCH($A238&amp;"-3",Matches!$J$2:$J$201,0))&lt;&gt;"",$C238&gt;=INDEX(Matches!$F$2:$F$201,MATCH($A238&amp;"-3",Matches!$J$2:$J$201,0))),"",IF(AND(H238=INDEX(Matches!$G$2:$G$201,MATCH($A238&amp;"-3",Matches!$J$2:$J$201,0)),I238=INDEX(Matches!$H$2:$H$201,MATCH($A238&amp;"-3",Matches!$J$2:$J$201,0))),5,IF(SIGN(H238-I238)&lt;&gt;SIGN(INDEX(Matches!$G$2:$G$201,MATCH($A238&amp;"-3",Matches!$J$2:$J$201,0))-INDEX(Matches!$H$2:$H$201,MATCH($A238&amp;"-3",Matches!$J$2:$J$201,0))),0,IF(H238-I238=INDEX(Matches!$G$2:$G$201,MATCH($A238&amp;"-3",Matches!$J$2:$J$201,0))-INDEX(Matches!$H$2:$H$201,MATCH($A238&amp;"-3",Matches!$J$2:$J$201,0)),3,2))))),""))</f>
        <v/>
      </c>
      <c r="AA238" s="12" t="str">
        <f aca="false">IF(OR($B238="",J238="",K238=""),"",IFERROR(IF(OR(INDEX(Matches!$I$2:$I$201,MATCH($A238&amp;"-4",Matches!$J$2:$J$201,0))="Void",INDEX(Matches!$G$2:$G$201,MATCH($A238&amp;"-4",Matches!$J$2:$J$201,0))="",INDEX(Matches!$H$2:$H$201,MATCH($A238&amp;"-4",Matches!$J$2:$J$201,0))=""),"",IF(AND($C238&lt;&gt;"",INDEX(Matches!$F$2:$F$201,MATCH($A238&amp;"-4",Matches!$J$2:$J$201,0))&lt;&gt;"",$C238&gt;=INDEX(Matches!$F$2:$F$201,MATCH($A238&amp;"-4",Matches!$J$2:$J$201,0))),"",IF(AND(J238=INDEX(Matches!$G$2:$G$201,MATCH($A238&amp;"-4",Matches!$J$2:$J$201,0)),K238=INDEX(Matches!$H$2:$H$201,MATCH($A238&amp;"-4",Matches!$J$2:$J$201,0))),5,IF(SIGN(J238-K238)&lt;&gt;SIGN(INDEX(Matches!$G$2:$G$201,MATCH($A238&amp;"-4",Matches!$J$2:$J$201,0))-INDEX(Matches!$H$2:$H$201,MATCH($A238&amp;"-4",Matches!$J$2:$J$201,0))),0,IF(J238-K238=INDEX(Matches!$G$2:$G$201,MATCH($A238&amp;"-4",Matches!$J$2:$J$201,0))-INDEX(Matches!$H$2:$H$201,MATCH($A238&amp;"-4",Matches!$J$2:$J$201,0)),3,2))))),""))</f>
        <v/>
      </c>
      <c r="AB238" s="12" t="str">
        <f aca="false">IF(OR($B238="",L238="",M238=""),"",IFERROR(IF(OR(INDEX(Matches!$I$2:$I$201,MATCH($A238&amp;"-5",Matches!$J$2:$J$201,0))="Void",INDEX(Matches!$G$2:$G$201,MATCH($A238&amp;"-5",Matches!$J$2:$J$201,0))="",INDEX(Matches!$H$2:$H$201,MATCH($A238&amp;"-5",Matches!$J$2:$J$201,0))=""),"",IF(AND($C238&lt;&gt;"",INDEX(Matches!$F$2:$F$201,MATCH($A238&amp;"-5",Matches!$J$2:$J$201,0))&lt;&gt;"",$C238&gt;=INDEX(Matches!$F$2:$F$201,MATCH($A238&amp;"-5",Matches!$J$2:$J$201,0))),"",IF(AND(L238=INDEX(Matches!$G$2:$G$201,MATCH($A238&amp;"-5",Matches!$J$2:$J$201,0)),M238=INDEX(Matches!$H$2:$H$201,MATCH($A238&amp;"-5",Matches!$J$2:$J$201,0))),5,IF(SIGN(L238-M238)&lt;&gt;SIGN(INDEX(Matches!$G$2:$G$201,MATCH($A238&amp;"-5",Matches!$J$2:$J$201,0))-INDEX(Matches!$H$2:$H$201,MATCH($A238&amp;"-5",Matches!$J$2:$J$201,0))),0,IF(L238-M238=INDEX(Matches!$G$2:$G$201,MATCH($A238&amp;"-5",Matches!$J$2:$J$201,0))-INDEX(Matches!$H$2:$H$201,MATCH($A238&amp;"-5",Matches!$J$2:$J$201,0)),3,2))))),""))</f>
        <v/>
      </c>
      <c r="AC238" s="12" t="str">
        <f aca="false">IF(OR($B238="",N238="",O238=""),"",IFERROR(IF(OR(INDEX(Matches!$I$2:$I$201,MATCH($A238&amp;"-6",Matches!$J$2:$J$201,0))="Void",INDEX(Matches!$G$2:$G$201,MATCH($A238&amp;"-6",Matches!$J$2:$J$201,0))="",INDEX(Matches!$H$2:$H$201,MATCH($A238&amp;"-6",Matches!$J$2:$J$201,0))=""),"",IF(AND($C238&lt;&gt;"",INDEX(Matches!$F$2:$F$201,MATCH($A238&amp;"-6",Matches!$J$2:$J$201,0))&lt;&gt;"",$C238&gt;=INDEX(Matches!$F$2:$F$201,MATCH($A238&amp;"-6",Matches!$J$2:$J$201,0))),"",IF(AND(N238=INDEX(Matches!$G$2:$G$201,MATCH($A238&amp;"-6",Matches!$J$2:$J$201,0)),O238=INDEX(Matches!$H$2:$H$201,MATCH($A238&amp;"-6",Matches!$J$2:$J$201,0))),5,IF(SIGN(N238-O238)&lt;&gt;SIGN(INDEX(Matches!$G$2:$G$201,MATCH($A238&amp;"-6",Matches!$J$2:$J$201,0))-INDEX(Matches!$H$2:$H$201,MATCH($A238&amp;"-6",Matches!$J$2:$J$201,0))),0,IF(N238-O238=INDEX(Matches!$G$2:$G$201,MATCH($A238&amp;"-6",Matches!$J$2:$J$201,0))-INDEX(Matches!$H$2:$H$201,MATCH($A238&amp;"-6",Matches!$J$2:$J$201,0)),3,2))))),""))</f>
        <v/>
      </c>
      <c r="AD238" s="12" t="str">
        <f aca="false">IF(OR($B238="",P238="",Q238=""),"",IFERROR(IF(OR(INDEX(Matches!$I$2:$I$201,MATCH($A238&amp;"-7",Matches!$J$2:$J$201,0))="Void",INDEX(Matches!$G$2:$G$201,MATCH($A238&amp;"-7",Matches!$J$2:$J$201,0))="",INDEX(Matches!$H$2:$H$201,MATCH($A238&amp;"-7",Matches!$J$2:$J$201,0))=""),"",IF(AND($C238&lt;&gt;"",INDEX(Matches!$F$2:$F$201,MATCH($A238&amp;"-7",Matches!$J$2:$J$201,0))&lt;&gt;"",$C238&gt;=INDEX(Matches!$F$2:$F$201,MATCH($A238&amp;"-7",Matches!$J$2:$J$201,0))),"",IF(AND(P238=INDEX(Matches!$G$2:$G$201,MATCH($A238&amp;"-7",Matches!$J$2:$J$201,0)),Q238=INDEX(Matches!$H$2:$H$201,MATCH($A238&amp;"-7",Matches!$J$2:$J$201,0))),5,IF(SIGN(P238-Q238)&lt;&gt;SIGN(INDEX(Matches!$G$2:$G$201,MATCH($A238&amp;"-7",Matches!$J$2:$J$201,0))-INDEX(Matches!$H$2:$H$201,MATCH($A238&amp;"-7",Matches!$J$2:$J$201,0))),0,IF(P238-Q238=INDEX(Matches!$G$2:$G$201,MATCH($A238&amp;"-7",Matches!$J$2:$J$201,0))-INDEX(Matches!$H$2:$H$201,MATCH($A238&amp;"-7",Matches!$J$2:$J$201,0)),3,2))))),""))</f>
        <v/>
      </c>
      <c r="AE238" s="12" t="str">
        <f aca="false">IF(OR($B238="",R238="",S238=""),"",IFERROR(IF(OR(INDEX(Matches!$I$2:$I$201,MATCH($A238&amp;"-8",Matches!$J$2:$J$201,0))="Void",INDEX(Matches!$G$2:$G$201,MATCH($A238&amp;"-8",Matches!$J$2:$J$201,0))="",INDEX(Matches!$H$2:$H$201,MATCH($A238&amp;"-8",Matches!$J$2:$J$201,0))=""),"",IF(AND($C238&lt;&gt;"",INDEX(Matches!$F$2:$F$201,MATCH($A238&amp;"-8",Matches!$J$2:$J$201,0))&lt;&gt;"",$C238&gt;=INDEX(Matches!$F$2:$F$201,MATCH($A238&amp;"-8",Matches!$J$2:$J$201,0))),"",IF(AND(R238=INDEX(Matches!$G$2:$G$201,MATCH($A238&amp;"-8",Matches!$J$2:$J$201,0)),S238=INDEX(Matches!$H$2:$H$201,MATCH($A238&amp;"-8",Matches!$J$2:$J$201,0))),5,IF(SIGN(R238-S238)&lt;&gt;SIGN(INDEX(Matches!$G$2:$G$201,MATCH($A238&amp;"-8",Matches!$J$2:$J$201,0))-INDEX(Matches!$H$2:$H$201,MATCH($A238&amp;"-8",Matches!$J$2:$J$201,0))),0,IF(R238-S238=INDEX(Matches!$G$2:$G$201,MATCH($A238&amp;"-8",Matches!$J$2:$J$201,0))-INDEX(Matches!$H$2:$H$201,MATCH($A238&amp;"-8",Matches!$J$2:$J$201,0)),3,2))))),""))</f>
        <v/>
      </c>
      <c r="AF238" s="12" t="str">
        <f aca="false">IF(OR($B238="",T238="",U238=""),"",IFERROR(IF(OR(INDEX(Matches!$I$2:$I$201,MATCH($A238&amp;"-9",Matches!$J$2:$J$201,0))="Void",INDEX(Matches!$G$2:$G$201,MATCH($A238&amp;"-9",Matches!$J$2:$J$201,0))="",INDEX(Matches!$H$2:$H$201,MATCH($A238&amp;"-9",Matches!$J$2:$J$201,0))=""),"",IF(AND($C238&lt;&gt;"",INDEX(Matches!$F$2:$F$201,MATCH($A238&amp;"-9",Matches!$J$2:$J$201,0))&lt;&gt;"",$C238&gt;=INDEX(Matches!$F$2:$F$201,MATCH($A238&amp;"-9",Matches!$J$2:$J$201,0))),"",IF(AND(T238=INDEX(Matches!$G$2:$G$201,MATCH($A238&amp;"-9",Matches!$J$2:$J$201,0)),U238=INDEX(Matches!$H$2:$H$201,MATCH($A238&amp;"-9",Matches!$J$2:$J$201,0))),5,IF(SIGN(T238-U238)&lt;&gt;SIGN(INDEX(Matches!$G$2:$G$201,MATCH($A238&amp;"-9",Matches!$J$2:$J$201,0))-INDEX(Matches!$H$2:$H$201,MATCH($A238&amp;"-9",Matches!$J$2:$J$201,0))),0,IF(T238-U238=INDEX(Matches!$G$2:$G$201,MATCH($A238&amp;"-9",Matches!$J$2:$J$201,0))-INDEX(Matches!$H$2:$H$201,MATCH($A238&amp;"-9",Matches!$J$2:$J$201,0)),3,2))))),""))</f>
        <v/>
      </c>
      <c r="AG238" s="12" t="str">
        <f aca="false">IF(OR($B238="",V238="",W238=""),"",IFERROR(IF(OR(INDEX(Matches!$I$2:$I$201,MATCH($A238&amp;"-10",Matches!$J$2:$J$201,0))="Void",INDEX(Matches!$G$2:$G$201,MATCH($A238&amp;"-10",Matches!$J$2:$J$201,0))="",INDEX(Matches!$H$2:$H$201,MATCH($A238&amp;"-10",Matches!$J$2:$J$201,0))=""),"",IF(AND($C238&lt;&gt;"",INDEX(Matches!$F$2:$F$201,MATCH($A238&amp;"-10",Matches!$J$2:$J$201,0))&lt;&gt;"",$C238&gt;=INDEX(Matches!$F$2:$F$201,MATCH($A238&amp;"-10",Matches!$J$2:$J$201,0))),"",IF(AND(V238=INDEX(Matches!$G$2:$G$201,MATCH($A238&amp;"-10",Matches!$J$2:$J$201,0)),W238=INDEX(Matches!$H$2:$H$201,MATCH($A238&amp;"-10",Matches!$J$2:$J$201,0))),5,IF(SIGN(V238-W238)&lt;&gt;SIGN(INDEX(Matches!$G$2:$G$201,MATCH($A238&amp;"-10",Matches!$J$2:$J$201,0))-INDEX(Matches!$H$2:$H$201,MATCH($A238&amp;"-10",Matches!$J$2:$J$201,0))),0,IF(V238-W238=INDEX(Matches!$G$2:$G$201,MATCH($A238&amp;"-10",Matches!$J$2:$J$201,0))-INDEX(Matches!$H$2:$H$201,MATCH($A238&amp;"-10",Matches!$J$2:$J$201,0)),3,2))))),""))</f>
        <v/>
      </c>
      <c r="AH238" s="13" t="str">
        <f aca="false">IF($B238="","",SUM(X238:AG238))</f>
        <v/>
      </c>
      <c r="AI238" s="12" t="str">
        <f aca="false">IF($B238="","",COUNTIF(X238:AG238,5))</f>
        <v/>
      </c>
      <c r="AJ238" s="12" t="str">
        <f aca="false">IF($B238="","",COUNTIF(X238:AG238,"&gt;=2"))</f>
        <v/>
      </c>
      <c r="AK238" s="12" t="str">
        <f aca="false">IF($B238="","",COUNT(X238:AG238))</f>
        <v/>
      </c>
    </row>
    <row r="239" customFormat="false" ht="15" hidden="false" customHeight="false" outlineLevel="0" collapsed="false">
      <c r="A239" s="7"/>
      <c r="B239" s="7"/>
      <c r="C239" s="11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12" t="str">
        <f aca="false">IF(OR($B239="",D239="",E239=""),"",IFERROR(IF(OR(INDEX(Matches!$I$2:$I$201,MATCH($A239&amp;"-1",Matches!$J$2:$J$201,0))="Void",INDEX(Matches!$G$2:$G$201,MATCH($A239&amp;"-1",Matches!$J$2:$J$201,0))="",INDEX(Matches!$H$2:$H$201,MATCH($A239&amp;"-1",Matches!$J$2:$J$201,0))=""),"",IF(AND($C239&lt;&gt;"",INDEX(Matches!$F$2:$F$201,MATCH($A239&amp;"-1",Matches!$J$2:$J$201,0))&lt;&gt;"",$C239&gt;=INDEX(Matches!$F$2:$F$201,MATCH($A239&amp;"-1",Matches!$J$2:$J$201,0))),"",IF(AND(D239=INDEX(Matches!$G$2:$G$201,MATCH($A239&amp;"-1",Matches!$J$2:$J$201,0)),E239=INDEX(Matches!$H$2:$H$201,MATCH($A239&amp;"-1",Matches!$J$2:$J$201,0))),5,IF(SIGN(D239-E239)&lt;&gt;SIGN(INDEX(Matches!$G$2:$G$201,MATCH($A239&amp;"-1",Matches!$J$2:$J$201,0))-INDEX(Matches!$H$2:$H$201,MATCH($A239&amp;"-1",Matches!$J$2:$J$201,0))),0,IF(D239-E239=INDEX(Matches!$G$2:$G$201,MATCH($A239&amp;"-1",Matches!$J$2:$J$201,0))-INDEX(Matches!$H$2:$H$201,MATCH($A239&amp;"-1",Matches!$J$2:$J$201,0)),3,2))))),""))</f>
        <v/>
      </c>
      <c r="Y239" s="12" t="str">
        <f aca="false">IF(OR($B239="",F239="",G239=""),"",IFERROR(IF(OR(INDEX(Matches!$I$2:$I$201,MATCH($A239&amp;"-2",Matches!$J$2:$J$201,0))="Void",INDEX(Matches!$G$2:$G$201,MATCH($A239&amp;"-2",Matches!$J$2:$J$201,0))="",INDEX(Matches!$H$2:$H$201,MATCH($A239&amp;"-2",Matches!$J$2:$J$201,0))=""),"",IF(AND($C239&lt;&gt;"",INDEX(Matches!$F$2:$F$201,MATCH($A239&amp;"-2",Matches!$J$2:$J$201,0))&lt;&gt;"",$C239&gt;=INDEX(Matches!$F$2:$F$201,MATCH($A239&amp;"-2",Matches!$J$2:$J$201,0))),"",IF(AND(F239=INDEX(Matches!$G$2:$G$201,MATCH($A239&amp;"-2",Matches!$J$2:$J$201,0)),G239=INDEX(Matches!$H$2:$H$201,MATCH($A239&amp;"-2",Matches!$J$2:$J$201,0))),5,IF(SIGN(F239-G239)&lt;&gt;SIGN(INDEX(Matches!$G$2:$G$201,MATCH($A239&amp;"-2",Matches!$J$2:$J$201,0))-INDEX(Matches!$H$2:$H$201,MATCH($A239&amp;"-2",Matches!$J$2:$J$201,0))),0,IF(F239-G239=INDEX(Matches!$G$2:$G$201,MATCH($A239&amp;"-2",Matches!$J$2:$J$201,0))-INDEX(Matches!$H$2:$H$201,MATCH($A239&amp;"-2",Matches!$J$2:$J$201,0)),3,2))))),""))</f>
        <v/>
      </c>
      <c r="Z239" s="12" t="str">
        <f aca="false">IF(OR($B239="",H239="",I239=""),"",IFERROR(IF(OR(INDEX(Matches!$I$2:$I$201,MATCH($A239&amp;"-3",Matches!$J$2:$J$201,0))="Void",INDEX(Matches!$G$2:$G$201,MATCH($A239&amp;"-3",Matches!$J$2:$J$201,0))="",INDEX(Matches!$H$2:$H$201,MATCH($A239&amp;"-3",Matches!$J$2:$J$201,0))=""),"",IF(AND($C239&lt;&gt;"",INDEX(Matches!$F$2:$F$201,MATCH($A239&amp;"-3",Matches!$J$2:$J$201,0))&lt;&gt;"",$C239&gt;=INDEX(Matches!$F$2:$F$201,MATCH($A239&amp;"-3",Matches!$J$2:$J$201,0))),"",IF(AND(H239=INDEX(Matches!$G$2:$G$201,MATCH($A239&amp;"-3",Matches!$J$2:$J$201,0)),I239=INDEX(Matches!$H$2:$H$201,MATCH($A239&amp;"-3",Matches!$J$2:$J$201,0))),5,IF(SIGN(H239-I239)&lt;&gt;SIGN(INDEX(Matches!$G$2:$G$201,MATCH($A239&amp;"-3",Matches!$J$2:$J$201,0))-INDEX(Matches!$H$2:$H$201,MATCH($A239&amp;"-3",Matches!$J$2:$J$201,0))),0,IF(H239-I239=INDEX(Matches!$G$2:$G$201,MATCH($A239&amp;"-3",Matches!$J$2:$J$201,0))-INDEX(Matches!$H$2:$H$201,MATCH($A239&amp;"-3",Matches!$J$2:$J$201,0)),3,2))))),""))</f>
        <v/>
      </c>
      <c r="AA239" s="12" t="str">
        <f aca="false">IF(OR($B239="",J239="",K239=""),"",IFERROR(IF(OR(INDEX(Matches!$I$2:$I$201,MATCH($A239&amp;"-4",Matches!$J$2:$J$201,0))="Void",INDEX(Matches!$G$2:$G$201,MATCH($A239&amp;"-4",Matches!$J$2:$J$201,0))="",INDEX(Matches!$H$2:$H$201,MATCH($A239&amp;"-4",Matches!$J$2:$J$201,0))=""),"",IF(AND($C239&lt;&gt;"",INDEX(Matches!$F$2:$F$201,MATCH($A239&amp;"-4",Matches!$J$2:$J$201,0))&lt;&gt;"",$C239&gt;=INDEX(Matches!$F$2:$F$201,MATCH($A239&amp;"-4",Matches!$J$2:$J$201,0))),"",IF(AND(J239=INDEX(Matches!$G$2:$G$201,MATCH($A239&amp;"-4",Matches!$J$2:$J$201,0)),K239=INDEX(Matches!$H$2:$H$201,MATCH($A239&amp;"-4",Matches!$J$2:$J$201,0))),5,IF(SIGN(J239-K239)&lt;&gt;SIGN(INDEX(Matches!$G$2:$G$201,MATCH($A239&amp;"-4",Matches!$J$2:$J$201,0))-INDEX(Matches!$H$2:$H$201,MATCH($A239&amp;"-4",Matches!$J$2:$J$201,0))),0,IF(J239-K239=INDEX(Matches!$G$2:$G$201,MATCH($A239&amp;"-4",Matches!$J$2:$J$201,0))-INDEX(Matches!$H$2:$H$201,MATCH($A239&amp;"-4",Matches!$J$2:$J$201,0)),3,2))))),""))</f>
        <v/>
      </c>
      <c r="AB239" s="12" t="str">
        <f aca="false">IF(OR($B239="",L239="",M239=""),"",IFERROR(IF(OR(INDEX(Matches!$I$2:$I$201,MATCH($A239&amp;"-5",Matches!$J$2:$J$201,0))="Void",INDEX(Matches!$G$2:$G$201,MATCH($A239&amp;"-5",Matches!$J$2:$J$201,0))="",INDEX(Matches!$H$2:$H$201,MATCH($A239&amp;"-5",Matches!$J$2:$J$201,0))=""),"",IF(AND($C239&lt;&gt;"",INDEX(Matches!$F$2:$F$201,MATCH($A239&amp;"-5",Matches!$J$2:$J$201,0))&lt;&gt;"",$C239&gt;=INDEX(Matches!$F$2:$F$201,MATCH($A239&amp;"-5",Matches!$J$2:$J$201,0))),"",IF(AND(L239=INDEX(Matches!$G$2:$G$201,MATCH($A239&amp;"-5",Matches!$J$2:$J$201,0)),M239=INDEX(Matches!$H$2:$H$201,MATCH($A239&amp;"-5",Matches!$J$2:$J$201,0))),5,IF(SIGN(L239-M239)&lt;&gt;SIGN(INDEX(Matches!$G$2:$G$201,MATCH($A239&amp;"-5",Matches!$J$2:$J$201,0))-INDEX(Matches!$H$2:$H$201,MATCH($A239&amp;"-5",Matches!$J$2:$J$201,0))),0,IF(L239-M239=INDEX(Matches!$G$2:$G$201,MATCH($A239&amp;"-5",Matches!$J$2:$J$201,0))-INDEX(Matches!$H$2:$H$201,MATCH($A239&amp;"-5",Matches!$J$2:$J$201,0)),3,2))))),""))</f>
        <v/>
      </c>
      <c r="AC239" s="12" t="str">
        <f aca="false">IF(OR($B239="",N239="",O239=""),"",IFERROR(IF(OR(INDEX(Matches!$I$2:$I$201,MATCH($A239&amp;"-6",Matches!$J$2:$J$201,0))="Void",INDEX(Matches!$G$2:$G$201,MATCH($A239&amp;"-6",Matches!$J$2:$J$201,0))="",INDEX(Matches!$H$2:$H$201,MATCH($A239&amp;"-6",Matches!$J$2:$J$201,0))=""),"",IF(AND($C239&lt;&gt;"",INDEX(Matches!$F$2:$F$201,MATCH($A239&amp;"-6",Matches!$J$2:$J$201,0))&lt;&gt;"",$C239&gt;=INDEX(Matches!$F$2:$F$201,MATCH($A239&amp;"-6",Matches!$J$2:$J$201,0))),"",IF(AND(N239=INDEX(Matches!$G$2:$G$201,MATCH($A239&amp;"-6",Matches!$J$2:$J$201,0)),O239=INDEX(Matches!$H$2:$H$201,MATCH($A239&amp;"-6",Matches!$J$2:$J$201,0))),5,IF(SIGN(N239-O239)&lt;&gt;SIGN(INDEX(Matches!$G$2:$G$201,MATCH($A239&amp;"-6",Matches!$J$2:$J$201,0))-INDEX(Matches!$H$2:$H$201,MATCH($A239&amp;"-6",Matches!$J$2:$J$201,0))),0,IF(N239-O239=INDEX(Matches!$G$2:$G$201,MATCH($A239&amp;"-6",Matches!$J$2:$J$201,0))-INDEX(Matches!$H$2:$H$201,MATCH($A239&amp;"-6",Matches!$J$2:$J$201,0)),3,2))))),""))</f>
        <v/>
      </c>
      <c r="AD239" s="12" t="str">
        <f aca="false">IF(OR($B239="",P239="",Q239=""),"",IFERROR(IF(OR(INDEX(Matches!$I$2:$I$201,MATCH($A239&amp;"-7",Matches!$J$2:$J$201,0))="Void",INDEX(Matches!$G$2:$G$201,MATCH($A239&amp;"-7",Matches!$J$2:$J$201,0))="",INDEX(Matches!$H$2:$H$201,MATCH($A239&amp;"-7",Matches!$J$2:$J$201,0))=""),"",IF(AND($C239&lt;&gt;"",INDEX(Matches!$F$2:$F$201,MATCH($A239&amp;"-7",Matches!$J$2:$J$201,0))&lt;&gt;"",$C239&gt;=INDEX(Matches!$F$2:$F$201,MATCH($A239&amp;"-7",Matches!$J$2:$J$201,0))),"",IF(AND(P239=INDEX(Matches!$G$2:$G$201,MATCH($A239&amp;"-7",Matches!$J$2:$J$201,0)),Q239=INDEX(Matches!$H$2:$H$201,MATCH($A239&amp;"-7",Matches!$J$2:$J$201,0))),5,IF(SIGN(P239-Q239)&lt;&gt;SIGN(INDEX(Matches!$G$2:$G$201,MATCH($A239&amp;"-7",Matches!$J$2:$J$201,0))-INDEX(Matches!$H$2:$H$201,MATCH($A239&amp;"-7",Matches!$J$2:$J$201,0))),0,IF(P239-Q239=INDEX(Matches!$G$2:$G$201,MATCH($A239&amp;"-7",Matches!$J$2:$J$201,0))-INDEX(Matches!$H$2:$H$201,MATCH($A239&amp;"-7",Matches!$J$2:$J$201,0)),3,2))))),""))</f>
        <v/>
      </c>
      <c r="AE239" s="12" t="str">
        <f aca="false">IF(OR($B239="",R239="",S239=""),"",IFERROR(IF(OR(INDEX(Matches!$I$2:$I$201,MATCH($A239&amp;"-8",Matches!$J$2:$J$201,0))="Void",INDEX(Matches!$G$2:$G$201,MATCH($A239&amp;"-8",Matches!$J$2:$J$201,0))="",INDEX(Matches!$H$2:$H$201,MATCH($A239&amp;"-8",Matches!$J$2:$J$201,0))=""),"",IF(AND($C239&lt;&gt;"",INDEX(Matches!$F$2:$F$201,MATCH($A239&amp;"-8",Matches!$J$2:$J$201,0))&lt;&gt;"",$C239&gt;=INDEX(Matches!$F$2:$F$201,MATCH($A239&amp;"-8",Matches!$J$2:$J$201,0))),"",IF(AND(R239=INDEX(Matches!$G$2:$G$201,MATCH($A239&amp;"-8",Matches!$J$2:$J$201,0)),S239=INDEX(Matches!$H$2:$H$201,MATCH($A239&amp;"-8",Matches!$J$2:$J$201,0))),5,IF(SIGN(R239-S239)&lt;&gt;SIGN(INDEX(Matches!$G$2:$G$201,MATCH($A239&amp;"-8",Matches!$J$2:$J$201,0))-INDEX(Matches!$H$2:$H$201,MATCH($A239&amp;"-8",Matches!$J$2:$J$201,0))),0,IF(R239-S239=INDEX(Matches!$G$2:$G$201,MATCH($A239&amp;"-8",Matches!$J$2:$J$201,0))-INDEX(Matches!$H$2:$H$201,MATCH($A239&amp;"-8",Matches!$J$2:$J$201,0)),3,2))))),""))</f>
        <v/>
      </c>
      <c r="AF239" s="12" t="str">
        <f aca="false">IF(OR($B239="",T239="",U239=""),"",IFERROR(IF(OR(INDEX(Matches!$I$2:$I$201,MATCH($A239&amp;"-9",Matches!$J$2:$J$201,0))="Void",INDEX(Matches!$G$2:$G$201,MATCH($A239&amp;"-9",Matches!$J$2:$J$201,0))="",INDEX(Matches!$H$2:$H$201,MATCH($A239&amp;"-9",Matches!$J$2:$J$201,0))=""),"",IF(AND($C239&lt;&gt;"",INDEX(Matches!$F$2:$F$201,MATCH($A239&amp;"-9",Matches!$J$2:$J$201,0))&lt;&gt;"",$C239&gt;=INDEX(Matches!$F$2:$F$201,MATCH($A239&amp;"-9",Matches!$J$2:$J$201,0))),"",IF(AND(T239=INDEX(Matches!$G$2:$G$201,MATCH($A239&amp;"-9",Matches!$J$2:$J$201,0)),U239=INDEX(Matches!$H$2:$H$201,MATCH($A239&amp;"-9",Matches!$J$2:$J$201,0))),5,IF(SIGN(T239-U239)&lt;&gt;SIGN(INDEX(Matches!$G$2:$G$201,MATCH($A239&amp;"-9",Matches!$J$2:$J$201,0))-INDEX(Matches!$H$2:$H$201,MATCH($A239&amp;"-9",Matches!$J$2:$J$201,0))),0,IF(T239-U239=INDEX(Matches!$G$2:$G$201,MATCH($A239&amp;"-9",Matches!$J$2:$J$201,0))-INDEX(Matches!$H$2:$H$201,MATCH($A239&amp;"-9",Matches!$J$2:$J$201,0)),3,2))))),""))</f>
        <v/>
      </c>
      <c r="AG239" s="12" t="str">
        <f aca="false">IF(OR($B239="",V239="",W239=""),"",IFERROR(IF(OR(INDEX(Matches!$I$2:$I$201,MATCH($A239&amp;"-10",Matches!$J$2:$J$201,0))="Void",INDEX(Matches!$G$2:$G$201,MATCH($A239&amp;"-10",Matches!$J$2:$J$201,0))="",INDEX(Matches!$H$2:$H$201,MATCH($A239&amp;"-10",Matches!$J$2:$J$201,0))=""),"",IF(AND($C239&lt;&gt;"",INDEX(Matches!$F$2:$F$201,MATCH($A239&amp;"-10",Matches!$J$2:$J$201,0))&lt;&gt;"",$C239&gt;=INDEX(Matches!$F$2:$F$201,MATCH($A239&amp;"-10",Matches!$J$2:$J$201,0))),"",IF(AND(V239=INDEX(Matches!$G$2:$G$201,MATCH($A239&amp;"-10",Matches!$J$2:$J$201,0)),W239=INDEX(Matches!$H$2:$H$201,MATCH($A239&amp;"-10",Matches!$J$2:$J$201,0))),5,IF(SIGN(V239-W239)&lt;&gt;SIGN(INDEX(Matches!$G$2:$G$201,MATCH($A239&amp;"-10",Matches!$J$2:$J$201,0))-INDEX(Matches!$H$2:$H$201,MATCH($A239&amp;"-10",Matches!$J$2:$J$201,0))),0,IF(V239-W239=INDEX(Matches!$G$2:$G$201,MATCH($A239&amp;"-10",Matches!$J$2:$J$201,0))-INDEX(Matches!$H$2:$H$201,MATCH($A239&amp;"-10",Matches!$J$2:$J$201,0)),3,2))))),""))</f>
        <v/>
      </c>
      <c r="AH239" s="13" t="str">
        <f aca="false">IF($B239="","",SUM(X239:AG239))</f>
        <v/>
      </c>
      <c r="AI239" s="12" t="str">
        <f aca="false">IF($B239="","",COUNTIF(X239:AG239,5))</f>
        <v/>
      </c>
      <c r="AJ239" s="12" t="str">
        <f aca="false">IF($B239="","",COUNTIF(X239:AG239,"&gt;=2"))</f>
        <v/>
      </c>
      <c r="AK239" s="12" t="str">
        <f aca="false">IF($B239="","",COUNT(X239:AG239))</f>
        <v/>
      </c>
    </row>
    <row r="240" customFormat="false" ht="15" hidden="false" customHeight="false" outlineLevel="0" collapsed="false">
      <c r="A240" s="7"/>
      <c r="B240" s="7"/>
      <c r="C240" s="11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12" t="str">
        <f aca="false">IF(OR($B240="",D240="",E240=""),"",IFERROR(IF(OR(INDEX(Matches!$I$2:$I$201,MATCH($A240&amp;"-1",Matches!$J$2:$J$201,0))="Void",INDEX(Matches!$G$2:$G$201,MATCH($A240&amp;"-1",Matches!$J$2:$J$201,0))="",INDEX(Matches!$H$2:$H$201,MATCH($A240&amp;"-1",Matches!$J$2:$J$201,0))=""),"",IF(AND($C240&lt;&gt;"",INDEX(Matches!$F$2:$F$201,MATCH($A240&amp;"-1",Matches!$J$2:$J$201,0))&lt;&gt;"",$C240&gt;=INDEX(Matches!$F$2:$F$201,MATCH($A240&amp;"-1",Matches!$J$2:$J$201,0))),"",IF(AND(D240=INDEX(Matches!$G$2:$G$201,MATCH($A240&amp;"-1",Matches!$J$2:$J$201,0)),E240=INDEX(Matches!$H$2:$H$201,MATCH($A240&amp;"-1",Matches!$J$2:$J$201,0))),5,IF(SIGN(D240-E240)&lt;&gt;SIGN(INDEX(Matches!$G$2:$G$201,MATCH($A240&amp;"-1",Matches!$J$2:$J$201,0))-INDEX(Matches!$H$2:$H$201,MATCH($A240&amp;"-1",Matches!$J$2:$J$201,0))),0,IF(D240-E240=INDEX(Matches!$G$2:$G$201,MATCH($A240&amp;"-1",Matches!$J$2:$J$201,0))-INDEX(Matches!$H$2:$H$201,MATCH($A240&amp;"-1",Matches!$J$2:$J$201,0)),3,2))))),""))</f>
        <v/>
      </c>
      <c r="Y240" s="12" t="str">
        <f aca="false">IF(OR($B240="",F240="",G240=""),"",IFERROR(IF(OR(INDEX(Matches!$I$2:$I$201,MATCH($A240&amp;"-2",Matches!$J$2:$J$201,0))="Void",INDEX(Matches!$G$2:$G$201,MATCH($A240&amp;"-2",Matches!$J$2:$J$201,0))="",INDEX(Matches!$H$2:$H$201,MATCH($A240&amp;"-2",Matches!$J$2:$J$201,0))=""),"",IF(AND($C240&lt;&gt;"",INDEX(Matches!$F$2:$F$201,MATCH($A240&amp;"-2",Matches!$J$2:$J$201,0))&lt;&gt;"",$C240&gt;=INDEX(Matches!$F$2:$F$201,MATCH($A240&amp;"-2",Matches!$J$2:$J$201,0))),"",IF(AND(F240=INDEX(Matches!$G$2:$G$201,MATCH($A240&amp;"-2",Matches!$J$2:$J$201,0)),G240=INDEX(Matches!$H$2:$H$201,MATCH($A240&amp;"-2",Matches!$J$2:$J$201,0))),5,IF(SIGN(F240-G240)&lt;&gt;SIGN(INDEX(Matches!$G$2:$G$201,MATCH($A240&amp;"-2",Matches!$J$2:$J$201,0))-INDEX(Matches!$H$2:$H$201,MATCH($A240&amp;"-2",Matches!$J$2:$J$201,0))),0,IF(F240-G240=INDEX(Matches!$G$2:$G$201,MATCH($A240&amp;"-2",Matches!$J$2:$J$201,0))-INDEX(Matches!$H$2:$H$201,MATCH($A240&amp;"-2",Matches!$J$2:$J$201,0)),3,2))))),""))</f>
        <v/>
      </c>
      <c r="Z240" s="12" t="str">
        <f aca="false">IF(OR($B240="",H240="",I240=""),"",IFERROR(IF(OR(INDEX(Matches!$I$2:$I$201,MATCH($A240&amp;"-3",Matches!$J$2:$J$201,0))="Void",INDEX(Matches!$G$2:$G$201,MATCH($A240&amp;"-3",Matches!$J$2:$J$201,0))="",INDEX(Matches!$H$2:$H$201,MATCH($A240&amp;"-3",Matches!$J$2:$J$201,0))=""),"",IF(AND($C240&lt;&gt;"",INDEX(Matches!$F$2:$F$201,MATCH($A240&amp;"-3",Matches!$J$2:$J$201,0))&lt;&gt;"",$C240&gt;=INDEX(Matches!$F$2:$F$201,MATCH($A240&amp;"-3",Matches!$J$2:$J$201,0))),"",IF(AND(H240=INDEX(Matches!$G$2:$G$201,MATCH($A240&amp;"-3",Matches!$J$2:$J$201,0)),I240=INDEX(Matches!$H$2:$H$201,MATCH($A240&amp;"-3",Matches!$J$2:$J$201,0))),5,IF(SIGN(H240-I240)&lt;&gt;SIGN(INDEX(Matches!$G$2:$G$201,MATCH($A240&amp;"-3",Matches!$J$2:$J$201,0))-INDEX(Matches!$H$2:$H$201,MATCH($A240&amp;"-3",Matches!$J$2:$J$201,0))),0,IF(H240-I240=INDEX(Matches!$G$2:$G$201,MATCH($A240&amp;"-3",Matches!$J$2:$J$201,0))-INDEX(Matches!$H$2:$H$201,MATCH($A240&amp;"-3",Matches!$J$2:$J$201,0)),3,2))))),""))</f>
        <v/>
      </c>
      <c r="AA240" s="12" t="str">
        <f aca="false">IF(OR($B240="",J240="",K240=""),"",IFERROR(IF(OR(INDEX(Matches!$I$2:$I$201,MATCH($A240&amp;"-4",Matches!$J$2:$J$201,0))="Void",INDEX(Matches!$G$2:$G$201,MATCH($A240&amp;"-4",Matches!$J$2:$J$201,0))="",INDEX(Matches!$H$2:$H$201,MATCH($A240&amp;"-4",Matches!$J$2:$J$201,0))=""),"",IF(AND($C240&lt;&gt;"",INDEX(Matches!$F$2:$F$201,MATCH($A240&amp;"-4",Matches!$J$2:$J$201,0))&lt;&gt;"",$C240&gt;=INDEX(Matches!$F$2:$F$201,MATCH($A240&amp;"-4",Matches!$J$2:$J$201,0))),"",IF(AND(J240=INDEX(Matches!$G$2:$G$201,MATCH($A240&amp;"-4",Matches!$J$2:$J$201,0)),K240=INDEX(Matches!$H$2:$H$201,MATCH($A240&amp;"-4",Matches!$J$2:$J$201,0))),5,IF(SIGN(J240-K240)&lt;&gt;SIGN(INDEX(Matches!$G$2:$G$201,MATCH($A240&amp;"-4",Matches!$J$2:$J$201,0))-INDEX(Matches!$H$2:$H$201,MATCH($A240&amp;"-4",Matches!$J$2:$J$201,0))),0,IF(J240-K240=INDEX(Matches!$G$2:$G$201,MATCH($A240&amp;"-4",Matches!$J$2:$J$201,0))-INDEX(Matches!$H$2:$H$201,MATCH($A240&amp;"-4",Matches!$J$2:$J$201,0)),3,2))))),""))</f>
        <v/>
      </c>
      <c r="AB240" s="12" t="str">
        <f aca="false">IF(OR($B240="",L240="",M240=""),"",IFERROR(IF(OR(INDEX(Matches!$I$2:$I$201,MATCH($A240&amp;"-5",Matches!$J$2:$J$201,0))="Void",INDEX(Matches!$G$2:$G$201,MATCH($A240&amp;"-5",Matches!$J$2:$J$201,0))="",INDEX(Matches!$H$2:$H$201,MATCH($A240&amp;"-5",Matches!$J$2:$J$201,0))=""),"",IF(AND($C240&lt;&gt;"",INDEX(Matches!$F$2:$F$201,MATCH($A240&amp;"-5",Matches!$J$2:$J$201,0))&lt;&gt;"",$C240&gt;=INDEX(Matches!$F$2:$F$201,MATCH($A240&amp;"-5",Matches!$J$2:$J$201,0))),"",IF(AND(L240=INDEX(Matches!$G$2:$G$201,MATCH($A240&amp;"-5",Matches!$J$2:$J$201,0)),M240=INDEX(Matches!$H$2:$H$201,MATCH($A240&amp;"-5",Matches!$J$2:$J$201,0))),5,IF(SIGN(L240-M240)&lt;&gt;SIGN(INDEX(Matches!$G$2:$G$201,MATCH($A240&amp;"-5",Matches!$J$2:$J$201,0))-INDEX(Matches!$H$2:$H$201,MATCH($A240&amp;"-5",Matches!$J$2:$J$201,0))),0,IF(L240-M240=INDEX(Matches!$G$2:$G$201,MATCH($A240&amp;"-5",Matches!$J$2:$J$201,0))-INDEX(Matches!$H$2:$H$201,MATCH($A240&amp;"-5",Matches!$J$2:$J$201,0)),3,2))))),""))</f>
        <v/>
      </c>
      <c r="AC240" s="12" t="str">
        <f aca="false">IF(OR($B240="",N240="",O240=""),"",IFERROR(IF(OR(INDEX(Matches!$I$2:$I$201,MATCH($A240&amp;"-6",Matches!$J$2:$J$201,0))="Void",INDEX(Matches!$G$2:$G$201,MATCH($A240&amp;"-6",Matches!$J$2:$J$201,0))="",INDEX(Matches!$H$2:$H$201,MATCH($A240&amp;"-6",Matches!$J$2:$J$201,0))=""),"",IF(AND($C240&lt;&gt;"",INDEX(Matches!$F$2:$F$201,MATCH($A240&amp;"-6",Matches!$J$2:$J$201,0))&lt;&gt;"",$C240&gt;=INDEX(Matches!$F$2:$F$201,MATCH($A240&amp;"-6",Matches!$J$2:$J$201,0))),"",IF(AND(N240=INDEX(Matches!$G$2:$G$201,MATCH($A240&amp;"-6",Matches!$J$2:$J$201,0)),O240=INDEX(Matches!$H$2:$H$201,MATCH($A240&amp;"-6",Matches!$J$2:$J$201,0))),5,IF(SIGN(N240-O240)&lt;&gt;SIGN(INDEX(Matches!$G$2:$G$201,MATCH($A240&amp;"-6",Matches!$J$2:$J$201,0))-INDEX(Matches!$H$2:$H$201,MATCH($A240&amp;"-6",Matches!$J$2:$J$201,0))),0,IF(N240-O240=INDEX(Matches!$G$2:$G$201,MATCH($A240&amp;"-6",Matches!$J$2:$J$201,0))-INDEX(Matches!$H$2:$H$201,MATCH($A240&amp;"-6",Matches!$J$2:$J$201,0)),3,2))))),""))</f>
        <v/>
      </c>
      <c r="AD240" s="12" t="str">
        <f aca="false">IF(OR($B240="",P240="",Q240=""),"",IFERROR(IF(OR(INDEX(Matches!$I$2:$I$201,MATCH($A240&amp;"-7",Matches!$J$2:$J$201,0))="Void",INDEX(Matches!$G$2:$G$201,MATCH($A240&amp;"-7",Matches!$J$2:$J$201,0))="",INDEX(Matches!$H$2:$H$201,MATCH($A240&amp;"-7",Matches!$J$2:$J$201,0))=""),"",IF(AND($C240&lt;&gt;"",INDEX(Matches!$F$2:$F$201,MATCH($A240&amp;"-7",Matches!$J$2:$J$201,0))&lt;&gt;"",$C240&gt;=INDEX(Matches!$F$2:$F$201,MATCH($A240&amp;"-7",Matches!$J$2:$J$201,0))),"",IF(AND(P240=INDEX(Matches!$G$2:$G$201,MATCH($A240&amp;"-7",Matches!$J$2:$J$201,0)),Q240=INDEX(Matches!$H$2:$H$201,MATCH($A240&amp;"-7",Matches!$J$2:$J$201,0))),5,IF(SIGN(P240-Q240)&lt;&gt;SIGN(INDEX(Matches!$G$2:$G$201,MATCH($A240&amp;"-7",Matches!$J$2:$J$201,0))-INDEX(Matches!$H$2:$H$201,MATCH($A240&amp;"-7",Matches!$J$2:$J$201,0))),0,IF(P240-Q240=INDEX(Matches!$G$2:$G$201,MATCH($A240&amp;"-7",Matches!$J$2:$J$201,0))-INDEX(Matches!$H$2:$H$201,MATCH($A240&amp;"-7",Matches!$J$2:$J$201,0)),3,2))))),""))</f>
        <v/>
      </c>
      <c r="AE240" s="12" t="str">
        <f aca="false">IF(OR($B240="",R240="",S240=""),"",IFERROR(IF(OR(INDEX(Matches!$I$2:$I$201,MATCH($A240&amp;"-8",Matches!$J$2:$J$201,0))="Void",INDEX(Matches!$G$2:$G$201,MATCH($A240&amp;"-8",Matches!$J$2:$J$201,0))="",INDEX(Matches!$H$2:$H$201,MATCH($A240&amp;"-8",Matches!$J$2:$J$201,0))=""),"",IF(AND($C240&lt;&gt;"",INDEX(Matches!$F$2:$F$201,MATCH($A240&amp;"-8",Matches!$J$2:$J$201,0))&lt;&gt;"",$C240&gt;=INDEX(Matches!$F$2:$F$201,MATCH($A240&amp;"-8",Matches!$J$2:$J$201,0))),"",IF(AND(R240=INDEX(Matches!$G$2:$G$201,MATCH($A240&amp;"-8",Matches!$J$2:$J$201,0)),S240=INDEX(Matches!$H$2:$H$201,MATCH($A240&amp;"-8",Matches!$J$2:$J$201,0))),5,IF(SIGN(R240-S240)&lt;&gt;SIGN(INDEX(Matches!$G$2:$G$201,MATCH($A240&amp;"-8",Matches!$J$2:$J$201,0))-INDEX(Matches!$H$2:$H$201,MATCH($A240&amp;"-8",Matches!$J$2:$J$201,0))),0,IF(R240-S240=INDEX(Matches!$G$2:$G$201,MATCH($A240&amp;"-8",Matches!$J$2:$J$201,0))-INDEX(Matches!$H$2:$H$201,MATCH($A240&amp;"-8",Matches!$J$2:$J$201,0)),3,2))))),""))</f>
        <v/>
      </c>
      <c r="AF240" s="12" t="str">
        <f aca="false">IF(OR($B240="",T240="",U240=""),"",IFERROR(IF(OR(INDEX(Matches!$I$2:$I$201,MATCH($A240&amp;"-9",Matches!$J$2:$J$201,0))="Void",INDEX(Matches!$G$2:$G$201,MATCH($A240&amp;"-9",Matches!$J$2:$J$201,0))="",INDEX(Matches!$H$2:$H$201,MATCH($A240&amp;"-9",Matches!$J$2:$J$201,0))=""),"",IF(AND($C240&lt;&gt;"",INDEX(Matches!$F$2:$F$201,MATCH($A240&amp;"-9",Matches!$J$2:$J$201,0))&lt;&gt;"",$C240&gt;=INDEX(Matches!$F$2:$F$201,MATCH($A240&amp;"-9",Matches!$J$2:$J$201,0))),"",IF(AND(T240=INDEX(Matches!$G$2:$G$201,MATCH($A240&amp;"-9",Matches!$J$2:$J$201,0)),U240=INDEX(Matches!$H$2:$H$201,MATCH($A240&amp;"-9",Matches!$J$2:$J$201,0))),5,IF(SIGN(T240-U240)&lt;&gt;SIGN(INDEX(Matches!$G$2:$G$201,MATCH($A240&amp;"-9",Matches!$J$2:$J$201,0))-INDEX(Matches!$H$2:$H$201,MATCH($A240&amp;"-9",Matches!$J$2:$J$201,0))),0,IF(T240-U240=INDEX(Matches!$G$2:$G$201,MATCH($A240&amp;"-9",Matches!$J$2:$J$201,0))-INDEX(Matches!$H$2:$H$201,MATCH($A240&amp;"-9",Matches!$J$2:$J$201,0)),3,2))))),""))</f>
        <v/>
      </c>
      <c r="AG240" s="12" t="str">
        <f aca="false">IF(OR($B240="",V240="",W240=""),"",IFERROR(IF(OR(INDEX(Matches!$I$2:$I$201,MATCH($A240&amp;"-10",Matches!$J$2:$J$201,0))="Void",INDEX(Matches!$G$2:$G$201,MATCH($A240&amp;"-10",Matches!$J$2:$J$201,0))="",INDEX(Matches!$H$2:$H$201,MATCH($A240&amp;"-10",Matches!$J$2:$J$201,0))=""),"",IF(AND($C240&lt;&gt;"",INDEX(Matches!$F$2:$F$201,MATCH($A240&amp;"-10",Matches!$J$2:$J$201,0))&lt;&gt;"",$C240&gt;=INDEX(Matches!$F$2:$F$201,MATCH($A240&amp;"-10",Matches!$J$2:$J$201,0))),"",IF(AND(V240=INDEX(Matches!$G$2:$G$201,MATCH($A240&amp;"-10",Matches!$J$2:$J$201,0)),W240=INDEX(Matches!$H$2:$H$201,MATCH($A240&amp;"-10",Matches!$J$2:$J$201,0))),5,IF(SIGN(V240-W240)&lt;&gt;SIGN(INDEX(Matches!$G$2:$G$201,MATCH($A240&amp;"-10",Matches!$J$2:$J$201,0))-INDEX(Matches!$H$2:$H$201,MATCH($A240&amp;"-10",Matches!$J$2:$J$201,0))),0,IF(V240-W240=INDEX(Matches!$G$2:$G$201,MATCH($A240&amp;"-10",Matches!$J$2:$J$201,0))-INDEX(Matches!$H$2:$H$201,MATCH($A240&amp;"-10",Matches!$J$2:$J$201,0)),3,2))))),""))</f>
        <v/>
      </c>
      <c r="AH240" s="13" t="str">
        <f aca="false">IF($B240="","",SUM(X240:AG240))</f>
        <v/>
      </c>
      <c r="AI240" s="12" t="str">
        <f aca="false">IF($B240="","",COUNTIF(X240:AG240,5))</f>
        <v/>
      </c>
      <c r="AJ240" s="12" t="str">
        <f aca="false">IF($B240="","",COUNTIF(X240:AG240,"&gt;=2"))</f>
        <v/>
      </c>
      <c r="AK240" s="12" t="str">
        <f aca="false">IF($B240="","",COUNT(X240:AG240))</f>
        <v/>
      </c>
    </row>
    <row r="241" customFormat="false" ht="15" hidden="false" customHeight="false" outlineLevel="0" collapsed="false">
      <c r="A241" s="7"/>
      <c r="B241" s="7"/>
      <c r="C241" s="11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12" t="str">
        <f aca="false">IF(OR($B241="",D241="",E241=""),"",IFERROR(IF(OR(INDEX(Matches!$I$2:$I$201,MATCH($A241&amp;"-1",Matches!$J$2:$J$201,0))="Void",INDEX(Matches!$G$2:$G$201,MATCH($A241&amp;"-1",Matches!$J$2:$J$201,0))="",INDEX(Matches!$H$2:$H$201,MATCH($A241&amp;"-1",Matches!$J$2:$J$201,0))=""),"",IF(AND($C241&lt;&gt;"",INDEX(Matches!$F$2:$F$201,MATCH($A241&amp;"-1",Matches!$J$2:$J$201,0))&lt;&gt;"",$C241&gt;=INDEX(Matches!$F$2:$F$201,MATCH($A241&amp;"-1",Matches!$J$2:$J$201,0))),"",IF(AND(D241=INDEX(Matches!$G$2:$G$201,MATCH($A241&amp;"-1",Matches!$J$2:$J$201,0)),E241=INDEX(Matches!$H$2:$H$201,MATCH($A241&amp;"-1",Matches!$J$2:$J$201,0))),5,IF(SIGN(D241-E241)&lt;&gt;SIGN(INDEX(Matches!$G$2:$G$201,MATCH($A241&amp;"-1",Matches!$J$2:$J$201,0))-INDEX(Matches!$H$2:$H$201,MATCH($A241&amp;"-1",Matches!$J$2:$J$201,0))),0,IF(D241-E241=INDEX(Matches!$G$2:$G$201,MATCH($A241&amp;"-1",Matches!$J$2:$J$201,0))-INDEX(Matches!$H$2:$H$201,MATCH($A241&amp;"-1",Matches!$J$2:$J$201,0)),3,2))))),""))</f>
        <v/>
      </c>
      <c r="Y241" s="12" t="str">
        <f aca="false">IF(OR($B241="",F241="",G241=""),"",IFERROR(IF(OR(INDEX(Matches!$I$2:$I$201,MATCH($A241&amp;"-2",Matches!$J$2:$J$201,0))="Void",INDEX(Matches!$G$2:$G$201,MATCH($A241&amp;"-2",Matches!$J$2:$J$201,0))="",INDEX(Matches!$H$2:$H$201,MATCH($A241&amp;"-2",Matches!$J$2:$J$201,0))=""),"",IF(AND($C241&lt;&gt;"",INDEX(Matches!$F$2:$F$201,MATCH($A241&amp;"-2",Matches!$J$2:$J$201,0))&lt;&gt;"",$C241&gt;=INDEX(Matches!$F$2:$F$201,MATCH($A241&amp;"-2",Matches!$J$2:$J$201,0))),"",IF(AND(F241=INDEX(Matches!$G$2:$G$201,MATCH($A241&amp;"-2",Matches!$J$2:$J$201,0)),G241=INDEX(Matches!$H$2:$H$201,MATCH($A241&amp;"-2",Matches!$J$2:$J$201,0))),5,IF(SIGN(F241-G241)&lt;&gt;SIGN(INDEX(Matches!$G$2:$G$201,MATCH($A241&amp;"-2",Matches!$J$2:$J$201,0))-INDEX(Matches!$H$2:$H$201,MATCH($A241&amp;"-2",Matches!$J$2:$J$201,0))),0,IF(F241-G241=INDEX(Matches!$G$2:$G$201,MATCH($A241&amp;"-2",Matches!$J$2:$J$201,0))-INDEX(Matches!$H$2:$H$201,MATCH($A241&amp;"-2",Matches!$J$2:$J$201,0)),3,2))))),""))</f>
        <v/>
      </c>
      <c r="Z241" s="12" t="str">
        <f aca="false">IF(OR($B241="",H241="",I241=""),"",IFERROR(IF(OR(INDEX(Matches!$I$2:$I$201,MATCH($A241&amp;"-3",Matches!$J$2:$J$201,0))="Void",INDEX(Matches!$G$2:$G$201,MATCH($A241&amp;"-3",Matches!$J$2:$J$201,0))="",INDEX(Matches!$H$2:$H$201,MATCH($A241&amp;"-3",Matches!$J$2:$J$201,0))=""),"",IF(AND($C241&lt;&gt;"",INDEX(Matches!$F$2:$F$201,MATCH($A241&amp;"-3",Matches!$J$2:$J$201,0))&lt;&gt;"",$C241&gt;=INDEX(Matches!$F$2:$F$201,MATCH($A241&amp;"-3",Matches!$J$2:$J$201,0))),"",IF(AND(H241=INDEX(Matches!$G$2:$G$201,MATCH($A241&amp;"-3",Matches!$J$2:$J$201,0)),I241=INDEX(Matches!$H$2:$H$201,MATCH($A241&amp;"-3",Matches!$J$2:$J$201,0))),5,IF(SIGN(H241-I241)&lt;&gt;SIGN(INDEX(Matches!$G$2:$G$201,MATCH($A241&amp;"-3",Matches!$J$2:$J$201,0))-INDEX(Matches!$H$2:$H$201,MATCH($A241&amp;"-3",Matches!$J$2:$J$201,0))),0,IF(H241-I241=INDEX(Matches!$G$2:$G$201,MATCH($A241&amp;"-3",Matches!$J$2:$J$201,0))-INDEX(Matches!$H$2:$H$201,MATCH($A241&amp;"-3",Matches!$J$2:$J$201,0)),3,2))))),""))</f>
        <v/>
      </c>
      <c r="AA241" s="12" t="str">
        <f aca="false">IF(OR($B241="",J241="",K241=""),"",IFERROR(IF(OR(INDEX(Matches!$I$2:$I$201,MATCH($A241&amp;"-4",Matches!$J$2:$J$201,0))="Void",INDEX(Matches!$G$2:$G$201,MATCH($A241&amp;"-4",Matches!$J$2:$J$201,0))="",INDEX(Matches!$H$2:$H$201,MATCH($A241&amp;"-4",Matches!$J$2:$J$201,0))=""),"",IF(AND($C241&lt;&gt;"",INDEX(Matches!$F$2:$F$201,MATCH($A241&amp;"-4",Matches!$J$2:$J$201,0))&lt;&gt;"",$C241&gt;=INDEX(Matches!$F$2:$F$201,MATCH($A241&amp;"-4",Matches!$J$2:$J$201,0))),"",IF(AND(J241=INDEX(Matches!$G$2:$G$201,MATCH($A241&amp;"-4",Matches!$J$2:$J$201,0)),K241=INDEX(Matches!$H$2:$H$201,MATCH($A241&amp;"-4",Matches!$J$2:$J$201,0))),5,IF(SIGN(J241-K241)&lt;&gt;SIGN(INDEX(Matches!$G$2:$G$201,MATCH($A241&amp;"-4",Matches!$J$2:$J$201,0))-INDEX(Matches!$H$2:$H$201,MATCH($A241&amp;"-4",Matches!$J$2:$J$201,0))),0,IF(J241-K241=INDEX(Matches!$G$2:$G$201,MATCH($A241&amp;"-4",Matches!$J$2:$J$201,0))-INDEX(Matches!$H$2:$H$201,MATCH($A241&amp;"-4",Matches!$J$2:$J$201,0)),3,2))))),""))</f>
        <v/>
      </c>
      <c r="AB241" s="12" t="str">
        <f aca="false">IF(OR($B241="",L241="",M241=""),"",IFERROR(IF(OR(INDEX(Matches!$I$2:$I$201,MATCH($A241&amp;"-5",Matches!$J$2:$J$201,0))="Void",INDEX(Matches!$G$2:$G$201,MATCH($A241&amp;"-5",Matches!$J$2:$J$201,0))="",INDEX(Matches!$H$2:$H$201,MATCH($A241&amp;"-5",Matches!$J$2:$J$201,0))=""),"",IF(AND($C241&lt;&gt;"",INDEX(Matches!$F$2:$F$201,MATCH($A241&amp;"-5",Matches!$J$2:$J$201,0))&lt;&gt;"",$C241&gt;=INDEX(Matches!$F$2:$F$201,MATCH($A241&amp;"-5",Matches!$J$2:$J$201,0))),"",IF(AND(L241=INDEX(Matches!$G$2:$G$201,MATCH($A241&amp;"-5",Matches!$J$2:$J$201,0)),M241=INDEX(Matches!$H$2:$H$201,MATCH($A241&amp;"-5",Matches!$J$2:$J$201,0))),5,IF(SIGN(L241-M241)&lt;&gt;SIGN(INDEX(Matches!$G$2:$G$201,MATCH($A241&amp;"-5",Matches!$J$2:$J$201,0))-INDEX(Matches!$H$2:$H$201,MATCH($A241&amp;"-5",Matches!$J$2:$J$201,0))),0,IF(L241-M241=INDEX(Matches!$G$2:$G$201,MATCH($A241&amp;"-5",Matches!$J$2:$J$201,0))-INDEX(Matches!$H$2:$H$201,MATCH($A241&amp;"-5",Matches!$J$2:$J$201,0)),3,2))))),""))</f>
        <v/>
      </c>
      <c r="AC241" s="12" t="str">
        <f aca="false">IF(OR($B241="",N241="",O241=""),"",IFERROR(IF(OR(INDEX(Matches!$I$2:$I$201,MATCH($A241&amp;"-6",Matches!$J$2:$J$201,0))="Void",INDEX(Matches!$G$2:$G$201,MATCH($A241&amp;"-6",Matches!$J$2:$J$201,0))="",INDEX(Matches!$H$2:$H$201,MATCH($A241&amp;"-6",Matches!$J$2:$J$201,0))=""),"",IF(AND($C241&lt;&gt;"",INDEX(Matches!$F$2:$F$201,MATCH($A241&amp;"-6",Matches!$J$2:$J$201,0))&lt;&gt;"",$C241&gt;=INDEX(Matches!$F$2:$F$201,MATCH($A241&amp;"-6",Matches!$J$2:$J$201,0))),"",IF(AND(N241=INDEX(Matches!$G$2:$G$201,MATCH($A241&amp;"-6",Matches!$J$2:$J$201,0)),O241=INDEX(Matches!$H$2:$H$201,MATCH($A241&amp;"-6",Matches!$J$2:$J$201,0))),5,IF(SIGN(N241-O241)&lt;&gt;SIGN(INDEX(Matches!$G$2:$G$201,MATCH($A241&amp;"-6",Matches!$J$2:$J$201,0))-INDEX(Matches!$H$2:$H$201,MATCH($A241&amp;"-6",Matches!$J$2:$J$201,0))),0,IF(N241-O241=INDEX(Matches!$G$2:$G$201,MATCH($A241&amp;"-6",Matches!$J$2:$J$201,0))-INDEX(Matches!$H$2:$H$201,MATCH($A241&amp;"-6",Matches!$J$2:$J$201,0)),3,2))))),""))</f>
        <v/>
      </c>
      <c r="AD241" s="12" t="str">
        <f aca="false">IF(OR($B241="",P241="",Q241=""),"",IFERROR(IF(OR(INDEX(Matches!$I$2:$I$201,MATCH($A241&amp;"-7",Matches!$J$2:$J$201,0))="Void",INDEX(Matches!$G$2:$G$201,MATCH($A241&amp;"-7",Matches!$J$2:$J$201,0))="",INDEX(Matches!$H$2:$H$201,MATCH($A241&amp;"-7",Matches!$J$2:$J$201,0))=""),"",IF(AND($C241&lt;&gt;"",INDEX(Matches!$F$2:$F$201,MATCH($A241&amp;"-7",Matches!$J$2:$J$201,0))&lt;&gt;"",$C241&gt;=INDEX(Matches!$F$2:$F$201,MATCH($A241&amp;"-7",Matches!$J$2:$J$201,0))),"",IF(AND(P241=INDEX(Matches!$G$2:$G$201,MATCH($A241&amp;"-7",Matches!$J$2:$J$201,0)),Q241=INDEX(Matches!$H$2:$H$201,MATCH($A241&amp;"-7",Matches!$J$2:$J$201,0))),5,IF(SIGN(P241-Q241)&lt;&gt;SIGN(INDEX(Matches!$G$2:$G$201,MATCH($A241&amp;"-7",Matches!$J$2:$J$201,0))-INDEX(Matches!$H$2:$H$201,MATCH($A241&amp;"-7",Matches!$J$2:$J$201,0))),0,IF(P241-Q241=INDEX(Matches!$G$2:$G$201,MATCH($A241&amp;"-7",Matches!$J$2:$J$201,0))-INDEX(Matches!$H$2:$H$201,MATCH($A241&amp;"-7",Matches!$J$2:$J$201,0)),3,2))))),""))</f>
        <v/>
      </c>
      <c r="AE241" s="12" t="str">
        <f aca="false">IF(OR($B241="",R241="",S241=""),"",IFERROR(IF(OR(INDEX(Matches!$I$2:$I$201,MATCH($A241&amp;"-8",Matches!$J$2:$J$201,0))="Void",INDEX(Matches!$G$2:$G$201,MATCH($A241&amp;"-8",Matches!$J$2:$J$201,0))="",INDEX(Matches!$H$2:$H$201,MATCH($A241&amp;"-8",Matches!$J$2:$J$201,0))=""),"",IF(AND($C241&lt;&gt;"",INDEX(Matches!$F$2:$F$201,MATCH($A241&amp;"-8",Matches!$J$2:$J$201,0))&lt;&gt;"",$C241&gt;=INDEX(Matches!$F$2:$F$201,MATCH($A241&amp;"-8",Matches!$J$2:$J$201,0))),"",IF(AND(R241=INDEX(Matches!$G$2:$G$201,MATCH($A241&amp;"-8",Matches!$J$2:$J$201,0)),S241=INDEX(Matches!$H$2:$H$201,MATCH($A241&amp;"-8",Matches!$J$2:$J$201,0))),5,IF(SIGN(R241-S241)&lt;&gt;SIGN(INDEX(Matches!$G$2:$G$201,MATCH($A241&amp;"-8",Matches!$J$2:$J$201,0))-INDEX(Matches!$H$2:$H$201,MATCH($A241&amp;"-8",Matches!$J$2:$J$201,0))),0,IF(R241-S241=INDEX(Matches!$G$2:$G$201,MATCH($A241&amp;"-8",Matches!$J$2:$J$201,0))-INDEX(Matches!$H$2:$H$201,MATCH($A241&amp;"-8",Matches!$J$2:$J$201,0)),3,2))))),""))</f>
        <v/>
      </c>
      <c r="AF241" s="12" t="str">
        <f aca="false">IF(OR($B241="",T241="",U241=""),"",IFERROR(IF(OR(INDEX(Matches!$I$2:$I$201,MATCH($A241&amp;"-9",Matches!$J$2:$J$201,0))="Void",INDEX(Matches!$G$2:$G$201,MATCH($A241&amp;"-9",Matches!$J$2:$J$201,0))="",INDEX(Matches!$H$2:$H$201,MATCH($A241&amp;"-9",Matches!$J$2:$J$201,0))=""),"",IF(AND($C241&lt;&gt;"",INDEX(Matches!$F$2:$F$201,MATCH($A241&amp;"-9",Matches!$J$2:$J$201,0))&lt;&gt;"",$C241&gt;=INDEX(Matches!$F$2:$F$201,MATCH($A241&amp;"-9",Matches!$J$2:$J$201,0))),"",IF(AND(T241=INDEX(Matches!$G$2:$G$201,MATCH($A241&amp;"-9",Matches!$J$2:$J$201,0)),U241=INDEX(Matches!$H$2:$H$201,MATCH($A241&amp;"-9",Matches!$J$2:$J$201,0))),5,IF(SIGN(T241-U241)&lt;&gt;SIGN(INDEX(Matches!$G$2:$G$201,MATCH($A241&amp;"-9",Matches!$J$2:$J$201,0))-INDEX(Matches!$H$2:$H$201,MATCH($A241&amp;"-9",Matches!$J$2:$J$201,0))),0,IF(T241-U241=INDEX(Matches!$G$2:$G$201,MATCH($A241&amp;"-9",Matches!$J$2:$J$201,0))-INDEX(Matches!$H$2:$H$201,MATCH($A241&amp;"-9",Matches!$J$2:$J$201,0)),3,2))))),""))</f>
        <v/>
      </c>
      <c r="AG241" s="12" t="str">
        <f aca="false">IF(OR($B241="",V241="",W241=""),"",IFERROR(IF(OR(INDEX(Matches!$I$2:$I$201,MATCH($A241&amp;"-10",Matches!$J$2:$J$201,0))="Void",INDEX(Matches!$G$2:$G$201,MATCH($A241&amp;"-10",Matches!$J$2:$J$201,0))="",INDEX(Matches!$H$2:$H$201,MATCH($A241&amp;"-10",Matches!$J$2:$J$201,0))=""),"",IF(AND($C241&lt;&gt;"",INDEX(Matches!$F$2:$F$201,MATCH($A241&amp;"-10",Matches!$J$2:$J$201,0))&lt;&gt;"",$C241&gt;=INDEX(Matches!$F$2:$F$201,MATCH($A241&amp;"-10",Matches!$J$2:$J$201,0))),"",IF(AND(V241=INDEX(Matches!$G$2:$G$201,MATCH($A241&amp;"-10",Matches!$J$2:$J$201,0)),W241=INDEX(Matches!$H$2:$H$201,MATCH($A241&amp;"-10",Matches!$J$2:$J$201,0))),5,IF(SIGN(V241-W241)&lt;&gt;SIGN(INDEX(Matches!$G$2:$G$201,MATCH($A241&amp;"-10",Matches!$J$2:$J$201,0))-INDEX(Matches!$H$2:$H$201,MATCH($A241&amp;"-10",Matches!$J$2:$J$201,0))),0,IF(V241-W241=INDEX(Matches!$G$2:$G$201,MATCH($A241&amp;"-10",Matches!$J$2:$J$201,0))-INDEX(Matches!$H$2:$H$201,MATCH($A241&amp;"-10",Matches!$J$2:$J$201,0)),3,2))))),""))</f>
        <v/>
      </c>
      <c r="AH241" s="13" t="str">
        <f aca="false">IF($B241="","",SUM(X241:AG241))</f>
        <v/>
      </c>
      <c r="AI241" s="12" t="str">
        <f aca="false">IF($B241="","",COUNTIF(X241:AG241,5))</f>
        <v/>
      </c>
      <c r="AJ241" s="12" t="str">
        <f aca="false">IF($B241="","",COUNTIF(X241:AG241,"&gt;=2"))</f>
        <v/>
      </c>
      <c r="AK241" s="12" t="str">
        <f aca="false">IF($B241="","",COUNT(X241:AG241))</f>
        <v/>
      </c>
    </row>
    <row r="242" customFormat="false" ht="15" hidden="false" customHeight="false" outlineLevel="0" collapsed="false">
      <c r="A242" s="7"/>
      <c r="B242" s="7"/>
      <c r="C242" s="11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12" t="str">
        <f aca="false">IF(OR($B242="",D242="",E242=""),"",IFERROR(IF(OR(INDEX(Matches!$I$2:$I$201,MATCH($A242&amp;"-1",Matches!$J$2:$J$201,0))="Void",INDEX(Matches!$G$2:$G$201,MATCH($A242&amp;"-1",Matches!$J$2:$J$201,0))="",INDEX(Matches!$H$2:$H$201,MATCH($A242&amp;"-1",Matches!$J$2:$J$201,0))=""),"",IF(AND($C242&lt;&gt;"",INDEX(Matches!$F$2:$F$201,MATCH($A242&amp;"-1",Matches!$J$2:$J$201,0))&lt;&gt;"",$C242&gt;=INDEX(Matches!$F$2:$F$201,MATCH($A242&amp;"-1",Matches!$J$2:$J$201,0))),"",IF(AND(D242=INDEX(Matches!$G$2:$G$201,MATCH($A242&amp;"-1",Matches!$J$2:$J$201,0)),E242=INDEX(Matches!$H$2:$H$201,MATCH($A242&amp;"-1",Matches!$J$2:$J$201,0))),5,IF(SIGN(D242-E242)&lt;&gt;SIGN(INDEX(Matches!$G$2:$G$201,MATCH($A242&amp;"-1",Matches!$J$2:$J$201,0))-INDEX(Matches!$H$2:$H$201,MATCH($A242&amp;"-1",Matches!$J$2:$J$201,0))),0,IF(D242-E242=INDEX(Matches!$G$2:$G$201,MATCH($A242&amp;"-1",Matches!$J$2:$J$201,0))-INDEX(Matches!$H$2:$H$201,MATCH($A242&amp;"-1",Matches!$J$2:$J$201,0)),3,2))))),""))</f>
        <v/>
      </c>
      <c r="Y242" s="12" t="str">
        <f aca="false">IF(OR($B242="",F242="",G242=""),"",IFERROR(IF(OR(INDEX(Matches!$I$2:$I$201,MATCH($A242&amp;"-2",Matches!$J$2:$J$201,0))="Void",INDEX(Matches!$G$2:$G$201,MATCH($A242&amp;"-2",Matches!$J$2:$J$201,0))="",INDEX(Matches!$H$2:$H$201,MATCH($A242&amp;"-2",Matches!$J$2:$J$201,0))=""),"",IF(AND($C242&lt;&gt;"",INDEX(Matches!$F$2:$F$201,MATCH($A242&amp;"-2",Matches!$J$2:$J$201,0))&lt;&gt;"",$C242&gt;=INDEX(Matches!$F$2:$F$201,MATCH($A242&amp;"-2",Matches!$J$2:$J$201,0))),"",IF(AND(F242=INDEX(Matches!$G$2:$G$201,MATCH($A242&amp;"-2",Matches!$J$2:$J$201,0)),G242=INDEX(Matches!$H$2:$H$201,MATCH($A242&amp;"-2",Matches!$J$2:$J$201,0))),5,IF(SIGN(F242-G242)&lt;&gt;SIGN(INDEX(Matches!$G$2:$G$201,MATCH($A242&amp;"-2",Matches!$J$2:$J$201,0))-INDEX(Matches!$H$2:$H$201,MATCH($A242&amp;"-2",Matches!$J$2:$J$201,0))),0,IF(F242-G242=INDEX(Matches!$G$2:$G$201,MATCH($A242&amp;"-2",Matches!$J$2:$J$201,0))-INDEX(Matches!$H$2:$H$201,MATCH($A242&amp;"-2",Matches!$J$2:$J$201,0)),3,2))))),""))</f>
        <v/>
      </c>
      <c r="Z242" s="12" t="str">
        <f aca="false">IF(OR($B242="",H242="",I242=""),"",IFERROR(IF(OR(INDEX(Matches!$I$2:$I$201,MATCH($A242&amp;"-3",Matches!$J$2:$J$201,0))="Void",INDEX(Matches!$G$2:$G$201,MATCH($A242&amp;"-3",Matches!$J$2:$J$201,0))="",INDEX(Matches!$H$2:$H$201,MATCH($A242&amp;"-3",Matches!$J$2:$J$201,0))=""),"",IF(AND($C242&lt;&gt;"",INDEX(Matches!$F$2:$F$201,MATCH($A242&amp;"-3",Matches!$J$2:$J$201,0))&lt;&gt;"",$C242&gt;=INDEX(Matches!$F$2:$F$201,MATCH($A242&amp;"-3",Matches!$J$2:$J$201,0))),"",IF(AND(H242=INDEX(Matches!$G$2:$G$201,MATCH($A242&amp;"-3",Matches!$J$2:$J$201,0)),I242=INDEX(Matches!$H$2:$H$201,MATCH($A242&amp;"-3",Matches!$J$2:$J$201,0))),5,IF(SIGN(H242-I242)&lt;&gt;SIGN(INDEX(Matches!$G$2:$G$201,MATCH($A242&amp;"-3",Matches!$J$2:$J$201,0))-INDEX(Matches!$H$2:$H$201,MATCH($A242&amp;"-3",Matches!$J$2:$J$201,0))),0,IF(H242-I242=INDEX(Matches!$G$2:$G$201,MATCH($A242&amp;"-3",Matches!$J$2:$J$201,0))-INDEX(Matches!$H$2:$H$201,MATCH($A242&amp;"-3",Matches!$J$2:$J$201,0)),3,2))))),""))</f>
        <v/>
      </c>
      <c r="AA242" s="12" t="str">
        <f aca="false">IF(OR($B242="",J242="",K242=""),"",IFERROR(IF(OR(INDEX(Matches!$I$2:$I$201,MATCH($A242&amp;"-4",Matches!$J$2:$J$201,0))="Void",INDEX(Matches!$G$2:$G$201,MATCH($A242&amp;"-4",Matches!$J$2:$J$201,0))="",INDEX(Matches!$H$2:$H$201,MATCH($A242&amp;"-4",Matches!$J$2:$J$201,0))=""),"",IF(AND($C242&lt;&gt;"",INDEX(Matches!$F$2:$F$201,MATCH($A242&amp;"-4",Matches!$J$2:$J$201,0))&lt;&gt;"",$C242&gt;=INDEX(Matches!$F$2:$F$201,MATCH($A242&amp;"-4",Matches!$J$2:$J$201,0))),"",IF(AND(J242=INDEX(Matches!$G$2:$G$201,MATCH($A242&amp;"-4",Matches!$J$2:$J$201,0)),K242=INDEX(Matches!$H$2:$H$201,MATCH($A242&amp;"-4",Matches!$J$2:$J$201,0))),5,IF(SIGN(J242-K242)&lt;&gt;SIGN(INDEX(Matches!$G$2:$G$201,MATCH($A242&amp;"-4",Matches!$J$2:$J$201,0))-INDEX(Matches!$H$2:$H$201,MATCH($A242&amp;"-4",Matches!$J$2:$J$201,0))),0,IF(J242-K242=INDEX(Matches!$G$2:$G$201,MATCH($A242&amp;"-4",Matches!$J$2:$J$201,0))-INDEX(Matches!$H$2:$H$201,MATCH($A242&amp;"-4",Matches!$J$2:$J$201,0)),3,2))))),""))</f>
        <v/>
      </c>
      <c r="AB242" s="12" t="str">
        <f aca="false">IF(OR($B242="",L242="",M242=""),"",IFERROR(IF(OR(INDEX(Matches!$I$2:$I$201,MATCH($A242&amp;"-5",Matches!$J$2:$J$201,0))="Void",INDEX(Matches!$G$2:$G$201,MATCH($A242&amp;"-5",Matches!$J$2:$J$201,0))="",INDEX(Matches!$H$2:$H$201,MATCH($A242&amp;"-5",Matches!$J$2:$J$201,0))=""),"",IF(AND($C242&lt;&gt;"",INDEX(Matches!$F$2:$F$201,MATCH($A242&amp;"-5",Matches!$J$2:$J$201,0))&lt;&gt;"",$C242&gt;=INDEX(Matches!$F$2:$F$201,MATCH($A242&amp;"-5",Matches!$J$2:$J$201,0))),"",IF(AND(L242=INDEX(Matches!$G$2:$G$201,MATCH($A242&amp;"-5",Matches!$J$2:$J$201,0)),M242=INDEX(Matches!$H$2:$H$201,MATCH($A242&amp;"-5",Matches!$J$2:$J$201,0))),5,IF(SIGN(L242-M242)&lt;&gt;SIGN(INDEX(Matches!$G$2:$G$201,MATCH($A242&amp;"-5",Matches!$J$2:$J$201,0))-INDEX(Matches!$H$2:$H$201,MATCH($A242&amp;"-5",Matches!$J$2:$J$201,0))),0,IF(L242-M242=INDEX(Matches!$G$2:$G$201,MATCH($A242&amp;"-5",Matches!$J$2:$J$201,0))-INDEX(Matches!$H$2:$H$201,MATCH($A242&amp;"-5",Matches!$J$2:$J$201,0)),3,2))))),""))</f>
        <v/>
      </c>
      <c r="AC242" s="12" t="str">
        <f aca="false">IF(OR($B242="",N242="",O242=""),"",IFERROR(IF(OR(INDEX(Matches!$I$2:$I$201,MATCH($A242&amp;"-6",Matches!$J$2:$J$201,0))="Void",INDEX(Matches!$G$2:$G$201,MATCH($A242&amp;"-6",Matches!$J$2:$J$201,0))="",INDEX(Matches!$H$2:$H$201,MATCH($A242&amp;"-6",Matches!$J$2:$J$201,0))=""),"",IF(AND($C242&lt;&gt;"",INDEX(Matches!$F$2:$F$201,MATCH($A242&amp;"-6",Matches!$J$2:$J$201,0))&lt;&gt;"",$C242&gt;=INDEX(Matches!$F$2:$F$201,MATCH($A242&amp;"-6",Matches!$J$2:$J$201,0))),"",IF(AND(N242=INDEX(Matches!$G$2:$G$201,MATCH($A242&amp;"-6",Matches!$J$2:$J$201,0)),O242=INDEX(Matches!$H$2:$H$201,MATCH($A242&amp;"-6",Matches!$J$2:$J$201,0))),5,IF(SIGN(N242-O242)&lt;&gt;SIGN(INDEX(Matches!$G$2:$G$201,MATCH($A242&amp;"-6",Matches!$J$2:$J$201,0))-INDEX(Matches!$H$2:$H$201,MATCH($A242&amp;"-6",Matches!$J$2:$J$201,0))),0,IF(N242-O242=INDEX(Matches!$G$2:$G$201,MATCH($A242&amp;"-6",Matches!$J$2:$J$201,0))-INDEX(Matches!$H$2:$H$201,MATCH($A242&amp;"-6",Matches!$J$2:$J$201,0)),3,2))))),""))</f>
        <v/>
      </c>
      <c r="AD242" s="12" t="str">
        <f aca="false">IF(OR($B242="",P242="",Q242=""),"",IFERROR(IF(OR(INDEX(Matches!$I$2:$I$201,MATCH($A242&amp;"-7",Matches!$J$2:$J$201,0))="Void",INDEX(Matches!$G$2:$G$201,MATCH($A242&amp;"-7",Matches!$J$2:$J$201,0))="",INDEX(Matches!$H$2:$H$201,MATCH($A242&amp;"-7",Matches!$J$2:$J$201,0))=""),"",IF(AND($C242&lt;&gt;"",INDEX(Matches!$F$2:$F$201,MATCH($A242&amp;"-7",Matches!$J$2:$J$201,0))&lt;&gt;"",$C242&gt;=INDEX(Matches!$F$2:$F$201,MATCH($A242&amp;"-7",Matches!$J$2:$J$201,0))),"",IF(AND(P242=INDEX(Matches!$G$2:$G$201,MATCH($A242&amp;"-7",Matches!$J$2:$J$201,0)),Q242=INDEX(Matches!$H$2:$H$201,MATCH($A242&amp;"-7",Matches!$J$2:$J$201,0))),5,IF(SIGN(P242-Q242)&lt;&gt;SIGN(INDEX(Matches!$G$2:$G$201,MATCH($A242&amp;"-7",Matches!$J$2:$J$201,0))-INDEX(Matches!$H$2:$H$201,MATCH($A242&amp;"-7",Matches!$J$2:$J$201,0))),0,IF(P242-Q242=INDEX(Matches!$G$2:$G$201,MATCH($A242&amp;"-7",Matches!$J$2:$J$201,0))-INDEX(Matches!$H$2:$H$201,MATCH($A242&amp;"-7",Matches!$J$2:$J$201,0)),3,2))))),""))</f>
        <v/>
      </c>
      <c r="AE242" s="12" t="str">
        <f aca="false">IF(OR($B242="",R242="",S242=""),"",IFERROR(IF(OR(INDEX(Matches!$I$2:$I$201,MATCH($A242&amp;"-8",Matches!$J$2:$J$201,0))="Void",INDEX(Matches!$G$2:$G$201,MATCH($A242&amp;"-8",Matches!$J$2:$J$201,0))="",INDEX(Matches!$H$2:$H$201,MATCH($A242&amp;"-8",Matches!$J$2:$J$201,0))=""),"",IF(AND($C242&lt;&gt;"",INDEX(Matches!$F$2:$F$201,MATCH($A242&amp;"-8",Matches!$J$2:$J$201,0))&lt;&gt;"",$C242&gt;=INDEX(Matches!$F$2:$F$201,MATCH($A242&amp;"-8",Matches!$J$2:$J$201,0))),"",IF(AND(R242=INDEX(Matches!$G$2:$G$201,MATCH($A242&amp;"-8",Matches!$J$2:$J$201,0)),S242=INDEX(Matches!$H$2:$H$201,MATCH($A242&amp;"-8",Matches!$J$2:$J$201,0))),5,IF(SIGN(R242-S242)&lt;&gt;SIGN(INDEX(Matches!$G$2:$G$201,MATCH($A242&amp;"-8",Matches!$J$2:$J$201,0))-INDEX(Matches!$H$2:$H$201,MATCH($A242&amp;"-8",Matches!$J$2:$J$201,0))),0,IF(R242-S242=INDEX(Matches!$G$2:$G$201,MATCH($A242&amp;"-8",Matches!$J$2:$J$201,0))-INDEX(Matches!$H$2:$H$201,MATCH($A242&amp;"-8",Matches!$J$2:$J$201,0)),3,2))))),""))</f>
        <v/>
      </c>
      <c r="AF242" s="12" t="str">
        <f aca="false">IF(OR($B242="",T242="",U242=""),"",IFERROR(IF(OR(INDEX(Matches!$I$2:$I$201,MATCH($A242&amp;"-9",Matches!$J$2:$J$201,0))="Void",INDEX(Matches!$G$2:$G$201,MATCH($A242&amp;"-9",Matches!$J$2:$J$201,0))="",INDEX(Matches!$H$2:$H$201,MATCH($A242&amp;"-9",Matches!$J$2:$J$201,0))=""),"",IF(AND($C242&lt;&gt;"",INDEX(Matches!$F$2:$F$201,MATCH($A242&amp;"-9",Matches!$J$2:$J$201,0))&lt;&gt;"",$C242&gt;=INDEX(Matches!$F$2:$F$201,MATCH($A242&amp;"-9",Matches!$J$2:$J$201,0))),"",IF(AND(T242=INDEX(Matches!$G$2:$G$201,MATCH($A242&amp;"-9",Matches!$J$2:$J$201,0)),U242=INDEX(Matches!$H$2:$H$201,MATCH($A242&amp;"-9",Matches!$J$2:$J$201,0))),5,IF(SIGN(T242-U242)&lt;&gt;SIGN(INDEX(Matches!$G$2:$G$201,MATCH($A242&amp;"-9",Matches!$J$2:$J$201,0))-INDEX(Matches!$H$2:$H$201,MATCH($A242&amp;"-9",Matches!$J$2:$J$201,0))),0,IF(T242-U242=INDEX(Matches!$G$2:$G$201,MATCH($A242&amp;"-9",Matches!$J$2:$J$201,0))-INDEX(Matches!$H$2:$H$201,MATCH($A242&amp;"-9",Matches!$J$2:$J$201,0)),3,2))))),""))</f>
        <v/>
      </c>
      <c r="AG242" s="12" t="str">
        <f aca="false">IF(OR($B242="",V242="",W242=""),"",IFERROR(IF(OR(INDEX(Matches!$I$2:$I$201,MATCH($A242&amp;"-10",Matches!$J$2:$J$201,0))="Void",INDEX(Matches!$G$2:$G$201,MATCH($A242&amp;"-10",Matches!$J$2:$J$201,0))="",INDEX(Matches!$H$2:$H$201,MATCH($A242&amp;"-10",Matches!$J$2:$J$201,0))=""),"",IF(AND($C242&lt;&gt;"",INDEX(Matches!$F$2:$F$201,MATCH($A242&amp;"-10",Matches!$J$2:$J$201,0))&lt;&gt;"",$C242&gt;=INDEX(Matches!$F$2:$F$201,MATCH($A242&amp;"-10",Matches!$J$2:$J$201,0))),"",IF(AND(V242=INDEX(Matches!$G$2:$G$201,MATCH($A242&amp;"-10",Matches!$J$2:$J$201,0)),W242=INDEX(Matches!$H$2:$H$201,MATCH($A242&amp;"-10",Matches!$J$2:$J$201,0))),5,IF(SIGN(V242-W242)&lt;&gt;SIGN(INDEX(Matches!$G$2:$G$201,MATCH($A242&amp;"-10",Matches!$J$2:$J$201,0))-INDEX(Matches!$H$2:$H$201,MATCH($A242&amp;"-10",Matches!$J$2:$J$201,0))),0,IF(V242-W242=INDEX(Matches!$G$2:$G$201,MATCH($A242&amp;"-10",Matches!$J$2:$J$201,0))-INDEX(Matches!$H$2:$H$201,MATCH($A242&amp;"-10",Matches!$J$2:$J$201,0)),3,2))))),""))</f>
        <v/>
      </c>
      <c r="AH242" s="13" t="str">
        <f aca="false">IF($B242="","",SUM(X242:AG242))</f>
        <v/>
      </c>
      <c r="AI242" s="12" t="str">
        <f aca="false">IF($B242="","",COUNTIF(X242:AG242,5))</f>
        <v/>
      </c>
      <c r="AJ242" s="12" t="str">
        <f aca="false">IF($B242="","",COUNTIF(X242:AG242,"&gt;=2"))</f>
        <v/>
      </c>
      <c r="AK242" s="12" t="str">
        <f aca="false">IF($B242="","",COUNT(X242:AG242))</f>
        <v/>
      </c>
    </row>
    <row r="243" customFormat="false" ht="15" hidden="false" customHeight="false" outlineLevel="0" collapsed="false">
      <c r="A243" s="7"/>
      <c r="B243" s="7"/>
      <c r="C243" s="11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12" t="str">
        <f aca="false">IF(OR($B243="",D243="",E243=""),"",IFERROR(IF(OR(INDEX(Matches!$I$2:$I$201,MATCH($A243&amp;"-1",Matches!$J$2:$J$201,0))="Void",INDEX(Matches!$G$2:$G$201,MATCH($A243&amp;"-1",Matches!$J$2:$J$201,0))="",INDEX(Matches!$H$2:$H$201,MATCH($A243&amp;"-1",Matches!$J$2:$J$201,0))=""),"",IF(AND($C243&lt;&gt;"",INDEX(Matches!$F$2:$F$201,MATCH($A243&amp;"-1",Matches!$J$2:$J$201,0))&lt;&gt;"",$C243&gt;=INDEX(Matches!$F$2:$F$201,MATCH($A243&amp;"-1",Matches!$J$2:$J$201,0))),"",IF(AND(D243=INDEX(Matches!$G$2:$G$201,MATCH($A243&amp;"-1",Matches!$J$2:$J$201,0)),E243=INDEX(Matches!$H$2:$H$201,MATCH($A243&amp;"-1",Matches!$J$2:$J$201,0))),5,IF(SIGN(D243-E243)&lt;&gt;SIGN(INDEX(Matches!$G$2:$G$201,MATCH($A243&amp;"-1",Matches!$J$2:$J$201,0))-INDEX(Matches!$H$2:$H$201,MATCH($A243&amp;"-1",Matches!$J$2:$J$201,0))),0,IF(D243-E243=INDEX(Matches!$G$2:$G$201,MATCH($A243&amp;"-1",Matches!$J$2:$J$201,0))-INDEX(Matches!$H$2:$H$201,MATCH($A243&amp;"-1",Matches!$J$2:$J$201,0)),3,2))))),""))</f>
        <v/>
      </c>
      <c r="Y243" s="12" t="str">
        <f aca="false">IF(OR($B243="",F243="",G243=""),"",IFERROR(IF(OR(INDEX(Matches!$I$2:$I$201,MATCH($A243&amp;"-2",Matches!$J$2:$J$201,0))="Void",INDEX(Matches!$G$2:$G$201,MATCH($A243&amp;"-2",Matches!$J$2:$J$201,0))="",INDEX(Matches!$H$2:$H$201,MATCH($A243&amp;"-2",Matches!$J$2:$J$201,0))=""),"",IF(AND($C243&lt;&gt;"",INDEX(Matches!$F$2:$F$201,MATCH($A243&amp;"-2",Matches!$J$2:$J$201,0))&lt;&gt;"",$C243&gt;=INDEX(Matches!$F$2:$F$201,MATCH($A243&amp;"-2",Matches!$J$2:$J$201,0))),"",IF(AND(F243=INDEX(Matches!$G$2:$G$201,MATCH($A243&amp;"-2",Matches!$J$2:$J$201,0)),G243=INDEX(Matches!$H$2:$H$201,MATCH($A243&amp;"-2",Matches!$J$2:$J$201,0))),5,IF(SIGN(F243-G243)&lt;&gt;SIGN(INDEX(Matches!$G$2:$G$201,MATCH($A243&amp;"-2",Matches!$J$2:$J$201,0))-INDEX(Matches!$H$2:$H$201,MATCH($A243&amp;"-2",Matches!$J$2:$J$201,0))),0,IF(F243-G243=INDEX(Matches!$G$2:$G$201,MATCH($A243&amp;"-2",Matches!$J$2:$J$201,0))-INDEX(Matches!$H$2:$H$201,MATCH($A243&amp;"-2",Matches!$J$2:$J$201,0)),3,2))))),""))</f>
        <v/>
      </c>
      <c r="Z243" s="12" t="str">
        <f aca="false">IF(OR($B243="",H243="",I243=""),"",IFERROR(IF(OR(INDEX(Matches!$I$2:$I$201,MATCH($A243&amp;"-3",Matches!$J$2:$J$201,0))="Void",INDEX(Matches!$G$2:$G$201,MATCH($A243&amp;"-3",Matches!$J$2:$J$201,0))="",INDEX(Matches!$H$2:$H$201,MATCH($A243&amp;"-3",Matches!$J$2:$J$201,0))=""),"",IF(AND($C243&lt;&gt;"",INDEX(Matches!$F$2:$F$201,MATCH($A243&amp;"-3",Matches!$J$2:$J$201,0))&lt;&gt;"",$C243&gt;=INDEX(Matches!$F$2:$F$201,MATCH($A243&amp;"-3",Matches!$J$2:$J$201,0))),"",IF(AND(H243=INDEX(Matches!$G$2:$G$201,MATCH($A243&amp;"-3",Matches!$J$2:$J$201,0)),I243=INDEX(Matches!$H$2:$H$201,MATCH($A243&amp;"-3",Matches!$J$2:$J$201,0))),5,IF(SIGN(H243-I243)&lt;&gt;SIGN(INDEX(Matches!$G$2:$G$201,MATCH($A243&amp;"-3",Matches!$J$2:$J$201,0))-INDEX(Matches!$H$2:$H$201,MATCH($A243&amp;"-3",Matches!$J$2:$J$201,0))),0,IF(H243-I243=INDEX(Matches!$G$2:$G$201,MATCH($A243&amp;"-3",Matches!$J$2:$J$201,0))-INDEX(Matches!$H$2:$H$201,MATCH($A243&amp;"-3",Matches!$J$2:$J$201,0)),3,2))))),""))</f>
        <v/>
      </c>
      <c r="AA243" s="12" t="str">
        <f aca="false">IF(OR($B243="",J243="",K243=""),"",IFERROR(IF(OR(INDEX(Matches!$I$2:$I$201,MATCH($A243&amp;"-4",Matches!$J$2:$J$201,0))="Void",INDEX(Matches!$G$2:$G$201,MATCH($A243&amp;"-4",Matches!$J$2:$J$201,0))="",INDEX(Matches!$H$2:$H$201,MATCH($A243&amp;"-4",Matches!$J$2:$J$201,0))=""),"",IF(AND($C243&lt;&gt;"",INDEX(Matches!$F$2:$F$201,MATCH($A243&amp;"-4",Matches!$J$2:$J$201,0))&lt;&gt;"",$C243&gt;=INDEX(Matches!$F$2:$F$201,MATCH($A243&amp;"-4",Matches!$J$2:$J$201,0))),"",IF(AND(J243=INDEX(Matches!$G$2:$G$201,MATCH($A243&amp;"-4",Matches!$J$2:$J$201,0)),K243=INDEX(Matches!$H$2:$H$201,MATCH($A243&amp;"-4",Matches!$J$2:$J$201,0))),5,IF(SIGN(J243-K243)&lt;&gt;SIGN(INDEX(Matches!$G$2:$G$201,MATCH($A243&amp;"-4",Matches!$J$2:$J$201,0))-INDEX(Matches!$H$2:$H$201,MATCH($A243&amp;"-4",Matches!$J$2:$J$201,0))),0,IF(J243-K243=INDEX(Matches!$G$2:$G$201,MATCH($A243&amp;"-4",Matches!$J$2:$J$201,0))-INDEX(Matches!$H$2:$H$201,MATCH($A243&amp;"-4",Matches!$J$2:$J$201,0)),3,2))))),""))</f>
        <v/>
      </c>
      <c r="AB243" s="12" t="str">
        <f aca="false">IF(OR($B243="",L243="",M243=""),"",IFERROR(IF(OR(INDEX(Matches!$I$2:$I$201,MATCH($A243&amp;"-5",Matches!$J$2:$J$201,0))="Void",INDEX(Matches!$G$2:$G$201,MATCH($A243&amp;"-5",Matches!$J$2:$J$201,0))="",INDEX(Matches!$H$2:$H$201,MATCH($A243&amp;"-5",Matches!$J$2:$J$201,0))=""),"",IF(AND($C243&lt;&gt;"",INDEX(Matches!$F$2:$F$201,MATCH($A243&amp;"-5",Matches!$J$2:$J$201,0))&lt;&gt;"",$C243&gt;=INDEX(Matches!$F$2:$F$201,MATCH($A243&amp;"-5",Matches!$J$2:$J$201,0))),"",IF(AND(L243=INDEX(Matches!$G$2:$G$201,MATCH($A243&amp;"-5",Matches!$J$2:$J$201,0)),M243=INDEX(Matches!$H$2:$H$201,MATCH($A243&amp;"-5",Matches!$J$2:$J$201,0))),5,IF(SIGN(L243-M243)&lt;&gt;SIGN(INDEX(Matches!$G$2:$G$201,MATCH($A243&amp;"-5",Matches!$J$2:$J$201,0))-INDEX(Matches!$H$2:$H$201,MATCH($A243&amp;"-5",Matches!$J$2:$J$201,0))),0,IF(L243-M243=INDEX(Matches!$G$2:$G$201,MATCH($A243&amp;"-5",Matches!$J$2:$J$201,0))-INDEX(Matches!$H$2:$H$201,MATCH($A243&amp;"-5",Matches!$J$2:$J$201,0)),3,2))))),""))</f>
        <v/>
      </c>
      <c r="AC243" s="12" t="str">
        <f aca="false">IF(OR($B243="",N243="",O243=""),"",IFERROR(IF(OR(INDEX(Matches!$I$2:$I$201,MATCH($A243&amp;"-6",Matches!$J$2:$J$201,0))="Void",INDEX(Matches!$G$2:$G$201,MATCH($A243&amp;"-6",Matches!$J$2:$J$201,0))="",INDEX(Matches!$H$2:$H$201,MATCH($A243&amp;"-6",Matches!$J$2:$J$201,0))=""),"",IF(AND($C243&lt;&gt;"",INDEX(Matches!$F$2:$F$201,MATCH($A243&amp;"-6",Matches!$J$2:$J$201,0))&lt;&gt;"",$C243&gt;=INDEX(Matches!$F$2:$F$201,MATCH($A243&amp;"-6",Matches!$J$2:$J$201,0))),"",IF(AND(N243=INDEX(Matches!$G$2:$G$201,MATCH($A243&amp;"-6",Matches!$J$2:$J$201,0)),O243=INDEX(Matches!$H$2:$H$201,MATCH($A243&amp;"-6",Matches!$J$2:$J$201,0))),5,IF(SIGN(N243-O243)&lt;&gt;SIGN(INDEX(Matches!$G$2:$G$201,MATCH($A243&amp;"-6",Matches!$J$2:$J$201,0))-INDEX(Matches!$H$2:$H$201,MATCH($A243&amp;"-6",Matches!$J$2:$J$201,0))),0,IF(N243-O243=INDEX(Matches!$G$2:$G$201,MATCH($A243&amp;"-6",Matches!$J$2:$J$201,0))-INDEX(Matches!$H$2:$H$201,MATCH($A243&amp;"-6",Matches!$J$2:$J$201,0)),3,2))))),""))</f>
        <v/>
      </c>
      <c r="AD243" s="12" t="str">
        <f aca="false">IF(OR($B243="",P243="",Q243=""),"",IFERROR(IF(OR(INDEX(Matches!$I$2:$I$201,MATCH($A243&amp;"-7",Matches!$J$2:$J$201,0))="Void",INDEX(Matches!$G$2:$G$201,MATCH($A243&amp;"-7",Matches!$J$2:$J$201,0))="",INDEX(Matches!$H$2:$H$201,MATCH($A243&amp;"-7",Matches!$J$2:$J$201,0))=""),"",IF(AND($C243&lt;&gt;"",INDEX(Matches!$F$2:$F$201,MATCH($A243&amp;"-7",Matches!$J$2:$J$201,0))&lt;&gt;"",$C243&gt;=INDEX(Matches!$F$2:$F$201,MATCH($A243&amp;"-7",Matches!$J$2:$J$201,0))),"",IF(AND(P243=INDEX(Matches!$G$2:$G$201,MATCH($A243&amp;"-7",Matches!$J$2:$J$201,0)),Q243=INDEX(Matches!$H$2:$H$201,MATCH($A243&amp;"-7",Matches!$J$2:$J$201,0))),5,IF(SIGN(P243-Q243)&lt;&gt;SIGN(INDEX(Matches!$G$2:$G$201,MATCH($A243&amp;"-7",Matches!$J$2:$J$201,0))-INDEX(Matches!$H$2:$H$201,MATCH($A243&amp;"-7",Matches!$J$2:$J$201,0))),0,IF(P243-Q243=INDEX(Matches!$G$2:$G$201,MATCH($A243&amp;"-7",Matches!$J$2:$J$201,0))-INDEX(Matches!$H$2:$H$201,MATCH($A243&amp;"-7",Matches!$J$2:$J$201,0)),3,2))))),""))</f>
        <v/>
      </c>
      <c r="AE243" s="12" t="str">
        <f aca="false">IF(OR($B243="",R243="",S243=""),"",IFERROR(IF(OR(INDEX(Matches!$I$2:$I$201,MATCH($A243&amp;"-8",Matches!$J$2:$J$201,0))="Void",INDEX(Matches!$G$2:$G$201,MATCH($A243&amp;"-8",Matches!$J$2:$J$201,0))="",INDEX(Matches!$H$2:$H$201,MATCH($A243&amp;"-8",Matches!$J$2:$J$201,0))=""),"",IF(AND($C243&lt;&gt;"",INDEX(Matches!$F$2:$F$201,MATCH($A243&amp;"-8",Matches!$J$2:$J$201,0))&lt;&gt;"",$C243&gt;=INDEX(Matches!$F$2:$F$201,MATCH($A243&amp;"-8",Matches!$J$2:$J$201,0))),"",IF(AND(R243=INDEX(Matches!$G$2:$G$201,MATCH($A243&amp;"-8",Matches!$J$2:$J$201,0)),S243=INDEX(Matches!$H$2:$H$201,MATCH($A243&amp;"-8",Matches!$J$2:$J$201,0))),5,IF(SIGN(R243-S243)&lt;&gt;SIGN(INDEX(Matches!$G$2:$G$201,MATCH($A243&amp;"-8",Matches!$J$2:$J$201,0))-INDEX(Matches!$H$2:$H$201,MATCH($A243&amp;"-8",Matches!$J$2:$J$201,0))),0,IF(R243-S243=INDEX(Matches!$G$2:$G$201,MATCH($A243&amp;"-8",Matches!$J$2:$J$201,0))-INDEX(Matches!$H$2:$H$201,MATCH($A243&amp;"-8",Matches!$J$2:$J$201,0)),3,2))))),""))</f>
        <v/>
      </c>
      <c r="AF243" s="12" t="str">
        <f aca="false">IF(OR($B243="",T243="",U243=""),"",IFERROR(IF(OR(INDEX(Matches!$I$2:$I$201,MATCH($A243&amp;"-9",Matches!$J$2:$J$201,0))="Void",INDEX(Matches!$G$2:$G$201,MATCH($A243&amp;"-9",Matches!$J$2:$J$201,0))="",INDEX(Matches!$H$2:$H$201,MATCH($A243&amp;"-9",Matches!$J$2:$J$201,0))=""),"",IF(AND($C243&lt;&gt;"",INDEX(Matches!$F$2:$F$201,MATCH($A243&amp;"-9",Matches!$J$2:$J$201,0))&lt;&gt;"",$C243&gt;=INDEX(Matches!$F$2:$F$201,MATCH($A243&amp;"-9",Matches!$J$2:$J$201,0))),"",IF(AND(T243=INDEX(Matches!$G$2:$G$201,MATCH($A243&amp;"-9",Matches!$J$2:$J$201,0)),U243=INDEX(Matches!$H$2:$H$201,MATCH($A243&amp;"-9",Matches!$J$2:$J$201,0))),5,IF(SIGN(T243-U243)&lt;&gt;SIGN(INDEX(Matches!$G$2:$G$201,MATCH($A243&amp;"-9",Matches!$J$2:$J$201,0))-INDEX(Matches!$H$2:$H$201,MATCH($A243&amp;"-9",Matches!$J$2:$J$201,0))),0,IF(T243-U243=INDEX(Matches!$G$2:$G$201,MATCH($A243&amp;"-9",Matches!$J$2:$J$201,0))-INDEX(Matches!$H$2:$H$201,MATCH($A243&amp;"-9",Matches!$J$2:$J$201,0)),3,2))))),""))</f>
        <v/>
      </c>
      <c r="AG243" s="12" t="str">
        <f aca="false">IF(OR($B243="",V243="",W243=""),"",IFERROR(IF(OR(INDEX(Matches!$I$2:$I$201,MATCH($A243&amp;"-10",Matches!$J$2:$J$201,0))="Void",INDEX(Matches!$G$2:$G$201,MATCH($A243&amp;"-10",Matches!$J$2:$J$201,0))="",INDEX(Matches!$H$2:$H$201,MATCH($A243&amp;"-10",Matches!$J$2:$J$201,0))=""),"",IF(AND($C243&lt;&gt;"",INDEX(Matches!$F$2:$F$201,MATCH($A243&amp;"-10",Matches!$J$2:$J$201,0))&lt;&gt;"",$C243&gt;=INDEX(Matches!$F$2:$F$201,MATCH($A243&amp;"-10",Matches!$J$2:$J$201,0))),"",IF(AND(V243=INDEX(Matches!$G$2:$G$201,MATCH($A243&amp;"-10",Matches!$J$2:$J$201,0)),W243=INDEX(Matches!$H$2:$H$201,MATCH($A243&amp;"-10",Matches!$J$2:$J$201,0))),5,IF(SIGN(V243-W243)&lt;&gt;SIGN(INDEX(Matches!$G$2:$G$201,MATCH($A243&amp;"-10",Matches!$J$2:$J$201,0))-INDEX(Matches!$H$2:$H$201,MATCH($A243&amp;"-10",Matches!$J$2:$J$201,0))),0,IF(V243-W243=INDEX(Matches!$G$2:$G$201,MATCH($A243&amp;"-10",Matches!$J$2:$J$201,0))-INDEX(Matches!$H$2:$H$201,MATCH($A243&amp;"-10",Matches!$J$2:$J$201,0)),3,2))))),""))</f>
        <v/>
      </c>
      <c r="AH243" s="13" t="str">
        <f aca="false">IF($B243="","",SUM(X243:AG243))</f>
        <v/>
      </c>
      <c r="AI243" s="12" t="str">
        <f aca="false">IF($B243="","",COUNTIF(X243:AG243,5))</f>
        <v/>
      </c>
      <c r="AJ243" s="12" t="str">
        <f aca="false">IF($B243="","",COUNTIF(X243:AG243,"&gt;=2"))</f>
        <v/>
      </c>
      <c r="AK243" s="12" t="str">
        <f aca="false">IF($B243="","",COUNT(X243:AG243))</f>
        <v/>
      </c>
    </row>
    <row r="244" customFormat="false" ht="15" hidden="false" customHeight="false" outlineLevel="0" collapsed="false">
      <c r="A244" s="7"/>
      <c r="B244" s="7"/>
      <c r="C244" s="11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12" t="str">
        <f aca="false">IF(OR($B244="",D244="",E244=""),"",IFERROR(IF(OR(INDEX(Matches!$I$2:$I$201,MATCH($A244&amp;"-1",Matches!$J$2:$J$201,0))="Void",INDEX(Matches!$G$2:$G$201,MATCH($A244&amp;"-1",Matches!$J$2:$J$201,0))="",INDEX(Matches!$H$2:$H$201,MATCH($A244&amp;"-1",Matches!$J$2:$J$201,0))=""),"",IF(AND($C244&lt;&gt;"",INDEX(Matches!$F$2:$F$201,MATCH($A244&amp;"-1",Matches!$J$2:$J$201,0))&lt;&gt;"",$C244&gt;=INDEX(Matches!$F$2:$F$201,MATCH($A244&amp;"-1",Matches!$J$2:$J$201,0))),"",IF(AND(D244=INDEX(Matches!$G$2:$G$201,MATCH($A244&amp;"-1",Matches!$J$2:$J$201,0)),E244=INDEX(Matches!$H$2:$H$201,MATCH($A244&amp;"-1",Matches!$J$2:$J$201,0))),5,IF(SIGN(D244-E244)&lt;&gt;SIGN(INDEX(Matches!$G$2:$G$201,MATCH($A244&amp;"-1",Matches!$J$2:$J$201,0))-INDEX(Matches!$H$2:$H$201,MATCH($A244&amp;"-1",Matches!$J$2:$J$201,0))),0,IF(D244-E244=INDEX(Matches!$G$2:$G$201,MATCH($A244&amp;"-1",Matches!$J$2:$J$201,0))-INDEX(Matches!$H$2:$H$201,MATCH($A244&amp;"-1",Matches!$J$2:$J$201,0)),3,2))))),""))</f>
        <v/>
      </c>
      <c r="Y244" s="12" t="str">
        <f aca="false">IF(OR($B244="",F244="",G244=""),"",IFERROR(IF(OR(INDEX(Matches!$I$2:$I$201,MATCH($A244&amp;"-2",Matches!$J$2:$J$201,0))="Void",INDEX(Matches!$G$2:$G$201,MATCH($A244&amp;"-2",Matches!$J$2:$J$201,0))="",INDEX(Matches!$H$2:$H$201,MATCH($A244&amp;"-2",Matches!$J$2:$J$201,0))=""),"",IF(AND($C244&lt;&gt;"",INDEX(Matches!$F$2:$F$201,MATCH($A244&amp;"-2",Matches!$J$2:$J$201,0))&lt;&gt;"",$C244&gt;=INDEX(Matches!$F$2:$F$201,MATCH($A244&amp;"-2",Matches!$J$2:$J$201,0))),"",IF(AND(F244=INDEX(Matches!$G$2:$G$201,MATCH($A244&amp;"-2",Matches!$J$2:$J$201,0)),G244=INDEX(Matches!$H$2:$H$201,MATCH($A244&amp;"-2",Matches!$J$2:$J$201,0))),5,IF(SIGN(F244-G244)&lt;&gt;SIGN(INDEX(Matches!$G$2:$G$201,MATCH($A244&amp;"-2",Matches!$J$2:$J$201,0))-INDEX(Matches!$H$2:$H$201,MATCH($A244&amp;"-2",Matches!$J$2:$J$201,0))),0,IF(F244-G244=INDEX(Matches!$G$2:$G$201,MATCH($A244&amp;"-2",Matches!$J$2:$J$201,0))-INDEX(Matches!$H$2:$H$201,MATCH($A244&amp;"-2",Matches!$J$2:$J$201,0)),3,2))))),""))</f>
        <v/>
      </c>
      <c r="Z244" s="12" t="str">
        <f aca="false">IF(OR($B244="",H244="",I244=""),"",IFERROR(IF(OR(INDEX(Matches!$I$2:$I$201,MATCH($A244&amp;"-3",Matches!$J$2:$J$201,0))="Void",INDEX(Matches!$G$2:$G$201,MATCH($A244&amp;"-3",Matches!$J$2:$J$201,0))="",INDEX(Matches!$H$2:$H$201,MATCH($A244&amp;"-3",Matches!$J$2:$J$201,0))=""),"",IF(AND($C244&lt;&gt;"",INDEX(Matches!$F$2:$F$201,MATCH($A244&amp;"-3",Matches!$J$2:$J$201,0))&lt;&gt;"",$C244&gt;=INDEX(Matches!$F$2:$F$201,MATCH($A244&amp;"-3",Matches!$J$2:$J$201,0))),"",IF(AND(H244=INDEX(Matches!$G$2:$G$201,MATCH($A244&amp;"-3",Matches!$J$2:$J$201,0)),I244=INDEX(Matches!$H$2:$H$201,MATCH($A244&amp;"-3",Matches!$J$2:$J$201,0))),5,IF(SIGN(H244-I244)&lt;&gt;SIGN(INDEX(Matches!$G$2:$G$201,MATCH($A244&amp;"-3",Matches!$J$2:$J$201,0))-INDEX(Matches!$H$2:$H$201,MATCH($A244&amp;"-3",Matches!$J$2:$J$201,0))),0,IF(H244-I244=INDEX(Matches!$G$2:$G$201,MATCH($A244&amp;"-3",Matches!$J$2:$J$201,0))-INDEX(Matches!$H$2:$H$201,MATCH($A244&amp;"-3",Matches!$J$2:$J$201,0)),3,2))))),""))</f>
        <v/>
      </c>
      <c r="AA244" s="12" t="str">
        <f aca="false">IF(OR($B244="",J244="",K244=""),"",IFERROR(IF(OR(INDEX(Matches!$I$2:$I$201,MATCH($A244&amp;"-4",Matches!$J$2:$J$201,0))="Void",INDEX(Matches!$G$2:$G$201,MATCH($A244&amp;"-4",Matches!$J$2:$J$201,0))="",INDEX(Matches!$H$2:$H$201,MATCH($A244&amp;"-4",Matches!$J$2:$J$201,0))=""),"",IF(AND($C244&lt;&gt;"",INDEX(Matches!$F$2:$F$201,MATCH($A244&amp;"-4",Matches!$J$2:$J$201,0))&lt;&gt;"",$C244&gt;=INDEX(Matches!$F$2:$F$201,MATCH($A244&amp;"-4",Matches!$J$2:$J$201,0))),"",IF(AND(J244=INDEX(Matches!$G$2:$G$201,MATCH($A244&amp;"-4",Matches!$J$2:$J$201,0)),K244=INDEX(Matches!$H$2:$H$201,MATCH($A244&amp;"-4",Matches!$J$2:$J$201,0))),5,IF(SIGN(J244-K244)&lt;&gt;SIGN(INDEX(Matches!$G$2:$G$201,MATCH($A244&amp;"-4",Matches!$J$2:$J$201,0))-INDEX(Matches!$H$2:$H$201,MATCH($A244&amp;"-4",Matches!$J$2:$J$201,0))),0,IF(J244-K244=INDEX(Matches!$G$2:$G$201,MATCH($A244&amp;"-4",Matches!$J$2:$J$201,0))-INDEX(Matches!$H$2:$H$201,MATCH($A244&amp;"-4",Matches!$J$2:$J$201,0)),3,2))))),""))</f>
        <v/>
      </c>
      <c r="AB244" s="12" t="str">
        <f aca="false">IF(OR($B244="",L244="",M244=""),"",IFERROR(IF(OR(INDEX(Matches!$I$2:$I$201,MATCH($A244&amp;"-5",Matches!$J$2:$J$201,0))="Void",INDEX(Matches!$G$2:$G$201,MATCH($A244&amp;"-5",Matches!$J$2:$J$201,0))="",INDEX(Matches!$H$2:$H$201,MATCH($A244&amp;"-5",Matches!$J$2:$J$201,0))=""),"",IF(AND($C244&lt;&gt;"",INDEX(Matches!$F$2:$F$201,MATCH($A244&amp;"-5",Matches!$J$2:$J$201,0))&lt;&gt;"",$C244&gt;=INDEX(Matches!$F$2:$F$201,MATCH($A244&amp;"-5",Matches!$J$2:$J$201,0))),"",IF(AND(L244=INDEX(Matches!$G$2:$G$201,MATCH($A244&amp;"-5",Matches!$J$2:$J$201,0)),M244=INDEX(Matches!$H$2:$H$201,MATCH($A244&amp;"-5",Matches!$J$2:$J$201,0))),5,IF(SIGN(L244-M244)&lt;&gt;SIGN(INDEX(Matches!$G$2:$G$201,MATCH($A244&amp;"-5",Matches!$J$2:$J$201,0))-INDEX(Matches!$H$2:$H$201,MATCH($A244&amp;"-5",Matches!$J$2:$J$201,0))),0,IF(L244-M244=INDEX(Matches!$G$2:$G$201,MATCH($A244&amp;"-5",Matches!$J$2:$J$201,0))-INDEX(Matches!$H$2:$H$201,MATCH($A244&amp;"-5",Matches!$J$2:$J$201,0)),3,2))))),""))</f>
        <v/>
      </c>
      <c r="AC244" s="12" t="str">
        <f aca="false">IF(OR($B244="",N244="",O244=""),"",IFERROR(IF(OR(INDEX(Matches!$I$2:$I$201,MATCH($A244&amp;"-6",Matches!$J$2:$J$201,0))="Void",INDEX(Matches!$G$2:$G$201,MATCH($A244&amp;"-6",Matches!$J$2:$J$201,0))="",INDEX(Matches!$H$2:$H$201,MATCH($A244&amp;"-6",Matches!$J$2:$J$201,0))=""),"",IF(AND($C244&lt;&gt;"",INDEX(Matches!$F$2:$F$201,MATCH($A244&amp;"-6",Matches!$J$2:$J$201,0))&lt;&gt;"",$C244&gt;=INDEX(Matches!$F$2:$F$201,MATCH($A244&amp;"-6",Matches!$J$2:$J$201,0))),"",IF(AND(N244=INDEX(Matches!$G$2:$G$201,MATCH($A244&amp;"-6",Matches!$J$2:$J$201,0)),O244=INDEX(Matches!$H$2:$H$201,MATCH($A244&amp;"-6",Matches!$J$2:$J$201,0))),5,IF(SIGN(N244-O244)&lt;&gt;SIGN(INDEX(Matches!$G$2:$G$201,MATCH($A244&amp;"-6",Matches!$J$2:$J$201,0))-INDEX(Matches!$H$2:$H$201,MATCH($A244&amp;"-6",Matches!$J$2:$J$201,0))),0,IF(N244-O244=INDEX(Matches!$G$2:$G$201,MATCH($A244&amp;"-6",Matches!$J$2:$J$201,0))-INDEX(Matches!$H$2:$H$201,MATCH($A244&amp;"-6",Matches!$J$2:$J$201,0)),3,2))))),""))</f>
        <v/>
      </c>
      <c r="AD244" s="12" t="str">
        <f aca="false">IF(OR($B244="",P244="",Q244=""),"",IFERROR(IF(OR(INDEX(Matches!$I$2:$I$201,MATCH($A244&amp;"-7",Matches!$J$2:$J$201,0))="Void",INDEX(Matches!$G$2:$G$201,MATCH($A244&amp;"-7",Matches!$J$2:$J$201,0))="",INDEX(Matches!$H$2:$H$201,MATCH($A244&amp;"-7",Matches!$J$2:$J$201,0))=""),"",IF(AND($C244&lt;&gt;"",INDEX(Matches!$F$2:$F$201,MATCH($A244&amp;"-7",Matches!$J$2:$J$201,0))&lt;&gt;"",$C244&gt;=INDEX(Matches!$F$2:$F$201,MATCH($A244&amp;"-7",Matches!$J$2:$J$201,0))),"",IF(AND(P244=INDEX(Matches!$G$2:$G$201,MATCH($A244&amp;"-7",Matches!$J$2:$J$201,0)),Q244=INDEX(Matches!$H$2:$H$201,MATCH($A244&amp;"-7",Matches!$J$2:$J$201,0))),5,IF(SIGN(P244-Q244)&lt;&gt;SIGN(INDEX(Matches!$G$2:$G$201,MATCH($A244&amp;"-7",Matches!$J$2:$J$201,0))-INDEX(Matches!$H$2:$H$201,MATCH($A244&amp;"-7",Matches!$J$2:$J$201,0))),0,IF(P244-Q244=INDEX(Matches!$G$2:$G$201,MATCH($A244&amp;"-7",Matches!$J$2:$J$201,0))-INDEX(Matches!$H$2:$H$201,MATCH($A244&amp;"-7",Matches!$J$2:$J$201,0)),3,2))))),""))</f>
        <v/>
      </c>
      <c r="AE244" s="12" t="str">
        <f aca="false">IF(OR($B244="",R244="",S244=""),"",IFERROR(IF(OR(INDEX(Matches!$I$2:$I$201,MATCH($A244&amp;"-8",Matches!$J$2:$J$201,0))="Void",INDEX(Matches!$G$2:$G$201,MATCH($A244&amp;"-8",Matches!$J$2:$J$201,0))="",INDEX(Matches!$H$2:$H$201,MATCH($A244&amp;"-8",Matches!$J$2:$J$201,0))=""),"",IF(AND($C244&lt;&gt;"",INDEX(Matches!$F$2:$F$201,MATCH($A244&amp;"-8",Matches!$J$2:$J$201,0))&lt;&gt;"",$C244&gt;=INDEX(Matches!$F$2:$F$201,MATCH($A244&amp;"-8",Matches!$J$2:$J$201,0))),"",IF(AND(R244=INDEX(Matches!$G$2:$G$201,MATCH($A244&amp;"-8",Matches!$J$2:$J$201,0)),S244=INDEX(Matches!$H$2:$H$201,MATCH($A244&amp;"-8",Matches!$J$2:$J$201,0))),5,IF(SIGN(R244-S244)&lt;&gt;SIGN(INDEX(Matches!$G$2:$G$201,MATCH($A244&amp;"-8",Matches!$J$2:$J$201,0))-INDEX(Matches!$H$2:$H$201,MATCH($A244&amp;"-8",Matches!$J$2:$J$201,0))),0,IF(R244-S244=INDEX(Matches!$G$2:$G$201,MATCH($A244&amp;"-8",Matches!$J$2:$J$201,0))-INDEX(Matches!$H$2:$H$201,MATCH($A244&amp;"-8",Matches!$J$2:$J$201,0)),3,2))))),""))</f>
        <v/>
      </c>
      <c r="AF244" s="12" t="str">
        <f aca="false">IF(OR($B244="",T244="",U244=""),"",IFERROR(IF(OR(INDEX(Matches!$I$2:$I$201,MATCH($A244&amp;"-9",Matches!$J$2:$J$201,0))="Void",INDEX(Matches!$G$2:$G$201,MATCH($A244&amp;"-9",Matches!$J$2:$J$201,0))="",INDEX(Matches!$H$2:$H$201,MATCH($A244&amp;"-9",Matches!$J$2:$J$201,0))=""),"",IF(AND($C244&lt;&gt;"",INDEX(Matches!$F$2:$F$201,MATCH($A244&amp;"-9",Matches!$J$2:$J$201,0))&lt;&gt;"",$C244&gt;=INDEX(Matches!$F$2:$F$201,MATCH($A244&amp;"-9",Matches!$J$2:$J$201,0))),"",IF(AND(T244=INDEX(Matches!$G$2:$G$201,MATCH($A244&amp;"-9",Matches!$J$2:$J$201,0)),U244=INDEX(Matches!$H$2:$H$201,MATCH($A244&amp;"-9",Matches!$J$2:$J$201,0))),5,IF(SIGN(T244-U244)&lt;&gt;SIGN(INDEX(Matches!$G$2:$G$201,MATCH($A244&amp;"-9",Matches!$J$2:$J$201,0))-INDEX(Matches!$H$2:$H$201,MATCH($A244&amp;"-9",Matches!$J$2:$J$201,0))),0,IF(T244-U244=INDEX(Matches!$G$2:$G$201,MATCH($A244&amp;"-9",Matches!$J$2:$J$201,0))-INDEX(Matches!$H$2:$H$201,MATCH($A244&amp;"-9",Matches!$J$2:$J$201,0)),3,2))))),""))</f>
        <v/>
      </c>
      <c r="AG244" s="12" t="str">
        <f aca="false">IF(OR($B244="",V244="",W244=""),"",IFERROR(IF(OR(INDEX(Matches!$I$2:$I$201,MATCH($A244&amp;"-10",Matches!$J$2:$J$201,0))="Void",INDEX(Matches!$G$2:$G$201,MATCH($A244&amp;"-10",Matches!$J$2:$J$201,0))="",INDEX(Matches!$H$2:$H$201,MATCH($A244&amp;"-10",Matches!$J$2:$J$201,0))=""),"",IF(AND($C244&lt;&gt;"",INDEX(Matches!$F$2:$F$201,MATCH($A244&amp;"-10",Matches!$J$2:$J$201,0))&lt;&gt;"",$C244&gt;=INDEX(Matches!$F$2:$F$201,MATCH($A244&amp;"-10",Matches!$J$2:$J$201,0))),"",IF(AND(V244=INDEX(Matches!$G$2:$G$201,MATCH($A244&amp;"-10",Matches!$J$2:$J$201,0)),W244=INDEX(Matches!$H$2:$H$201,MATCH($A244&amp;"-10",Matches!$J$2:$J$201,0))),5,IF(SIGN(V244-W244)&lt;&gt;SIGN(INDEX(Matches!$G$2:$G$201,MATCH($A244&amp;"-10",Matches!$J$2:$J$201,0))-INDEX(Matches!$H$2:$H$201,MATCH($A244&amp;"-10",Matches!$J$2:$J$201,0))),0,IF(V244-W244=INDEX(Matches!$G$2:$G$201,MATCH($A244&amp;"-10",Matches!$J$2:$J$201,0))-INDEX(Matches!$H$2:$H$201,MATCH($A244&amp;"-10",Matches!$J$2:$J$201,0)),3,2))))),""))</f>
        <v/>
      </c>
      <c r="AH244" s="13" t="str">
        <f aca="false">IF($B244="","",SUM(X244:AG244))</f>
        <v/>
      </c>
      <c r="AI244" s="12" t="str">
        <f aca="false">IF($B244="","",COUNTIF(X244:AG244,5))</f>
        <v/>
      </c>
      <c r="AJ244" s="12" t="str">
        <f aca="false">IF($B244="","",COUNTIF(X244:AG244,"&gt;=2"))</f>
        <v/>
      </c>
      <c r="AK244" s="12" t="str">
        <f aca="false">IF($B244="","",COUNT(X244:AG244))</f>
        <v/>
      </c>
    </row>
    <row r="245" customFormat="false" ht="15" hidden="false" customHeight="false" outlineLevel="0" collapsed="false">
      <c r="A245" s="7"/>
      <c r="B245" s="7"/>
      <c r="C245" s="11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12" t="str">
        <f aca="false">IF(OR($B245="",D245="",E245=""),"",IFERROR(IF(OR(INDEX(Matches!$I$2:$I$201,MATCH($A245&amp;"-1",Matches!$J$2:$J$201,0))="Void",INDEX(Matches!$G$2:$G$201,MATCH($A245&amp;"-1",Matches!$J$2:$J$201,0))="",INDEX(Matches!$H$2:$H$201,MATCH($A245&amp;"-1",Matches!$J$2:$J$201,0))=""),"",IF(AND($C245&lt;&gt;"",INDEX(Matches!$F$2:$F$201,MATCH($A245&amp;"-1",Matches!$J$2:$J$201,0))&lt;&gt;"",$C245&gt;=INDEX(Matches!$F$2:$F$201,MATCH($A245&amp;"-1",Matches!$J$2:$J$201,0))),"",IF(AND(D245=INDEX(Matches!$G$2:$G$201,MATCH($A245&amp;"-1",Matches!$J$2:$J$201,0)),E245=INDEX(Matches!$H$2:$H$201,MATCH($A245&amp;"-1",Matches!$J$2:$J$201,0))),5,IF(SIGN(D245-E245)&lt;&gt;SIGN(INDEX(Matches!$G$2:$G$201,MATCH($A245&amp;"-1",Matches!$J$2:$J$201,0))-INDEX(Matches!$H$2:$H$201,MATCH($A245&amp;"-1",Matches!$J$2:$J$201,0))),0,IF(D245-E245=INDEX(Matches!$G$2:$G$201,MATCH($A245&amp;"-1",Matches!$J$2:$J$201,0))-INDEX(Matches!$H$2:$H$201,MATCH($A245&amp;"-1",Matches!$J$2:$J$201,0)),3,2))))),""))</f>
        <v/>
      </c>
      <c r="Y245" s="12" t="str">
        <f aca="false">IF(OR($B245="",F245="",G245=""),"",IFERROR(IF(OR(INDEX(Matches!$I$2:$I$201,MATCH($A245&amp;"-2",Matches!$J$2:$J$201,0))="Void",INDEX(Matches!$G$2:$G$201,MATCH($A245&amp;"-2",Matches!$J$2:$J$201,0))="",INDEX(Matches!$H$2:$H$201,MATCH($A245&amp;"-2",Matches!$J$2:$J$201,0))=""),"",IF(AND($C245&lt;&gt;"",INDEX(Matches!$F$2:$F$201,MATCH($A245&amp;"-2",Matches!$J$2:$J$201,0))&lt;&gt;"",$C245&gt;=INDEX(Matches!$F$2:$F$201,MATCH($A245&amp;"-2",Matches!$J$2:$J$201,0))),"",IF(AND(F245=INDEX(Matches!$G$2:$G$201,MATCH($A245&amp;"-2",Matches!$J$2:$J$201,0)),G245=INDEX(Matches!$H$2:$H$201,MATCH($A245&amp;"-2",Matches!$J$2:$J$201,0))),5,IF(SIGN(F245-G245)&lt;&gt;SIGN(INDEX(Matches!$G$2:$G$201,MATCH($A245&amp;"-2",Matches!$J$2:$J$201,0))-INDEX(Matches!$H$2:$H$201,MATCH($A245&amp;"-2",Matches!$J$2:$J$201,0))),0,IF(F245-G245=INDEX(Matches!$G$2:$G$201,MATCH($A245&amp;"-2",Matches!$J$2:$J$201,0))-INDEX(Matches!$H$2:$H$201,MATCH($A245&amp;"-2",Matches!$J$2:$J$201,0)),3,2))))),""))</f>
        <v/>
      </c>
      <c r="Z245" s="12" t="str">
        <f aca="false">IF(OR($B245="",H245="",I245=""),"",IFERROR(IF(OR(INDEX(Matches!$I$2:$I$201,MATCH($A245&amp;"-3",Matches!$J$2:$J$201,0))="Void",INDEX(Matches!$G$2:$G$201,MATCH($A245&amp;"-3",Matches!$J$2:$J$201,0))="",INDEX(Matches!$H$2:$H$201,MATCH($A245&amp;"-3",Matches!$J$2:$J$201,0))=""),"",IF(AND($C245&lt;&gt;"",INDEX(Matches!$F$2:$F$201,MATCH($A245&amp;"-3",Matches!$J$2:$J$201,0))&lt;&gt;"",$C245&gt;=INDEX(Matches!$F$2:$F$201,MATCH($A245&amp;"-3",Matches!$J$2:$J$201,0))),"",IF(AND(H245=INDEX(Matches!$G$2:$G$201,MATCH($A245&amp;"-3",Matches!$J$2:$J$201,0)),I245=INDEX(Matches!$H$2:$H$201,MATCH($A245&amp;"-3",Matches!$J$2:$J$201,0))),5,IF(SIGN(H245-I245)&lt;&gt;SIGN(INDEX(Matches!$G$2:$G$201,MATCH($A245&amp;"-3",Matches!$J$2:$J$201,0))-INDEX(Matches!$H$2:$H$201,MATCH($A245&amp;"-3",Matches!$J$2:$J$201,0))),0,IF(H245-I245=INDEX(Matches!$G$2:$G$201,MATCH($A245&amp;"-3",Matches!$J$2:$J$201,0))-INDEX(Matches!$H$2:$H$201,MATCH($A245&amp;"-3",Matches!$J$2:$J$201,0)),3,2))))),""))</f>
        <v/>
      </c>
      <c r="AA245" s="12" t="str">
        <f aca="false">IF(OR($B245="",J245="",K245=""),"",IFERROR(IF(OR(INDEX(Matches!$I$2:$I$201,MATCH($A245&amp;"-4",Matches!$J$2:$J$201,0))="Void",INDEX(Matches!$G$2:$G$201,MATCH($A245&amp;"-4",Matches!$J$2:$J$201,0))="",INDEX(Matches!$H$2:$H$201,MATCH($A245&amp;"-4",Matches!$J$2:$J$201,0))=""),"",IF(AND($C245&lt;&gt;"",INDEX(Matches!$F$2:$F$201,MATCH($A245&amp;"-4",Matches!$J$2:$J$201,0))&lt;&gt;"",$C245&gt;=INDEX(Matches!$F$2:$F$201,MATCH($A245&amp;"-4",Matches!$J$2:$J$201,0))),"",IF(AND(J245=INDEX(Matches!$G$2:$G$201,MATCH($A245&amp;"-4",Matches!$J$2:$J$201,0)),K245=INDEX(Matches!$H$2:$H$201,MATCH($A245&amp;"-4",Matches!$J$2:$J$201,0))),5,IF(SIGN(J245-K245)&lt;&gt;SIGN(INDEX(Matches!$G$2:$G$201,MATCH($A245&amp;"-4",Matches!$J$2:$J$201,0))-INDEX(Matches!$H$2:$H$201,MATCH($A245&amp;"-4",Matches!$J$2:$J$201,0))),0,IF(J245-K245=INDEX(Matches!$G$2:$G$201,MATCH($A245&amp;"-4",Matches!$J$2:$J$201,0))-INDEX(Matches!$H$2:$H$201,MATCH($A245&amp;"-4",Matches!$J$2:$J$201,0)),3,2))))),""))</f>
        <v/>
      </c>
      <c r="AB245" s="12" t="str">
        <f aca="false">IF(OR($B245="",L245="",M245=""),"",IFERROR(IF(OR(INDEX(Matches!$I$2:$I$201,MATCH($A245&amp;"-5",Matches!$J$2:$J$201,0))="Void",INDEX(Matches!$G$2:$G$201,MATCH($A245&amp;"-5",Matches!$J$2:$J$201,0))="",INDEX(Matches!$H$2:$H$201,MATCH($A245&amp;"-5",Matches!$J$2:$J$201,0))=""),"",IF(AND($C245&lt;&gt;"",INDEX(Matches!$F$2:$F$201,MATCH($A245&amp;"-5",Matches!$J$2:$J$201,0))&lt;&gt;"",$C245&gt;=INDEX(Matches!$F$2:$F$201,MATCH($A245&amp;"-5",Matches!$J$2:$J$201,0))),"",IF(AND(L245=INDEX(Matches!$G$2:$G$201,MATCH($A245&amp;"-5",Matches!$J$2:$J$201,0)),M245=INDEX(Matches!$H$2:$H$201,MATCH($A245&amp;"-5",Matches!$J$2:$J$201,0))),5,IF(SIGN(L245-M245)&lt;&gt;SIGN(INDEX(Matches!$G$2:$G$201,MATCH($A245&amp;"-5",Matches!$J$2:$J$201,0))-INDEX(Matches!$H$2:$H$201,MATCH($A245&amp;"-5",Matches!$J$2:$J$201,0))),0,IF(L245-M245=INDEX(Matches!$G$2:$G$201,MATCH($A245&amp;"-5",Matches!$J$2:$J$201,0))-INDEX(Matches!$H$2:$H$201,MATCH($A245&amp;"-5",Matches!$J$2:$J$201,0)),3,2))))),""))</f>
        <v/>
      </c>
      <c r="AC245" s="12" t="str">
        <f aca="false">IF(OR($B245="",N245="",O245=""),"",IFERROR(IF(OR(INDEX(Matches!$I$2:$I$201,MATCH($A245&amp;"-6",Matches!$J$2:$J$201,0))="Void",INDEX(Matches!$G$2:$G$201,MATCH($A245&amp;"-6",Matches!$J$2:$J$201,0))="",INDEX(Matches!$H$2:$H$201,MATCH($A245&amp;"-6",Matches!$J$2:$J$201,0))=""),"",IF(AND($C245&lt;&gt;"",INDEX(Matches!$F$2:$F$201,MATCH($A245&amp;"-6",Matches!$J$2:$J$201,0))&lt;&gt;"",$C245&gt;=INDEX(Matches!$F$2:$F$201,MATCH($A245&amp;"-6",Matches!$J$2:$J$201,0))),"",IF(AND(N245=INDEX(Matches!$G$2:$G$201,MATCH($A245&amp;"-6",Matches!$J$2:$J$201,0)),O245=INDEX(Matches!$H$2:$H$201,MATCH($A245&amp;"-6",Matches!$J$2:$J$201,0))),5,IF(SIGN(N245-O245)&lt;&gt;SIGN(INDEX(Matches!$G$2:$G$201,MATCH($A245&amp;"-6",Matches!$J$2:$J$201,0))-INDEX(Matches!$H$2:$H$201,MATCH($A245&amp;"-6",Matches!$J$2:$J$201,0))),0,IF(N245-O245=INDEX(Matches!$G$2:$G$201,MATCH($A245&amp;"-6",Matches!$J$2:$J$201,0))-INDEX(Matches!$H$2:$H$201,MATCH($A245&amp;"-6",Matches!$J$2:$J$201,0)),3,2))))),""))</f>
        <v/>
      </c>
      <c r="AD245" s="12" t="str">
        <f aca="false">IF(OR($B245="",P245="",Q245=""),"",IFERROR(IF(OR(INDEX(Matches!$I$2:$I$201,MATCH($A245&amp;"-7",Matches!$J$2:$J$201,0))="Void",INDEX(Matches!$G$2:$G$201,MATCH($A245&amp;"-7",Matches!$J$2:$J$201,0))="",INDEX(Matches!$H$2:$H$201,MATCH($A245&amp;"-7",Matches!$J$2:$J$201,0))=""),"",IF(AND($C245&lt;&gt;"",INDEX(Matches!$F$2:$F$201,MATCH($A245&amp;"-7",Matches!$J$2:$J$201,0))&lt;&gt;"",$C245&gt;=INDEX(Matches!$F$2:$F$201,MATCH($A245&amp;"-7",Matches!$J$2:$J$201,0))),"",IF(AND(P245=INDEX(Matches!$G$2:$G$201,MATCH($A245&amp;"-7",Matches!$J$2:$J$201,0)),Q245=INDEX(Matches!$H$2:$H$201,MATCH($A245&amp;"-7",Matches!$J$2:$J$201,0))),5,IF(SIGN(P245-Q245)&lt;&gt;SIGN(INDEX(Matches!$G$2:$G$201,MATCH($A245&amp;"-7",Matches!$J$2:$J$201,0))-INDEX(Matches!$H$2:$H$201,MATCH($A245&amp;"-7",Matches!$J$2:$J$201,0))),0,IF(P245-Q245=INDEX(Matches!$G$2:$G$201,MATCH($A245&amp;"-7",Matches!$J$2:$J$201,0))-INDEX(Matches!$H$2:$H$201,MATCH($A245&amp;"-7",Matches!$J$2:$J$201,0)),3,2))))),""))</f>
        <v/>
      </c>
      <c r="AE245" s="12" t="str">
        <f aca="false">IF(OR($B245="",R245="",S245=""),"",IFERROR(IF(OR(INDEX(Matches!$I$2:$I$201,MATCH($A245&amp;"-8",Matches!$J$2:$J$201,0))="Void",INDEX(Matches!$G$2:$G$201,MATCH($A245&amp;"-8",Matches!$J$2:$J$201,0))="",INDEX(Matches!$H$2:$H$201,MATCH($A245&amp;"-8",Matches!$J$2:$J$201,0))=""),"",IF(AND($C245&lt;&gt;"",INDEX(Matches!$F$2:$F$201,MATCH($A245&amp;"-8",Matches!$J$2:$J$201,0))&lt;&gt;"",$C245&gt;=INDEX(Matches!$F$2:$F$201,MATCH($A245&amp;"-8",Matches!$J$2:$J$201,0))),"",IF(AND(R245=INDEX(Matches!$G$2:$G$201,MATCH($A245&amp;"-8",Matches!$J$2:$J$201,0)),S245=INDEX(Matches!$H$2:$H$201,MATCH($A245&amp;"-8",Matches!$J$2:$J$201,0))),5,IF(SIGN(R245-S245)&lt;&gt;SIGN(INDEX(Matches!$G$2:$G$201,MATCH($A245&amp;"-8",Matches!$J$2:$J$201,0))-INDEX(Matches!$H$2:$H$201,MATCH($A245&amp;"-8",Matches!$J$2:$J$201,0))),0,IF(R245-S245=INDEX(Matches!$G$2:$G$201,MATCH($A245&amp;"-8",Matches!$J$2:$J$201,0))-INDEX(Matches!$H$2:$H$201,MATCH($A245&amp;"-8",Matches!$J$2:$J$201,0)),3,2))))),""))</f>
        <v/>
      </c>
      <c r="AF245" s="12" t="str">
        <f aca="false">IF(OR($B245="",T245="",U245=""),"",IFERROR(IF(OR(INDEX(Matches!$I$2:$I$201,MATCH($A245&amp;"-9",Matches!$J$2:$J$201,0))="Void",INDEX(Matches!$G$2:$G$201,MATCH($A245&amp;"-9",Matches!$J$2:$J$201,0))="",INDEX(Matches!$H$2:$H$201,MATCH($A245&amp;"-9",Matches!$J$2:$J$201,0))=""),"",IF(AND($C245&lt;&gt;"",INDEX(Matches!$F$2:$F$201,MATCH($A245&amp;"-9",Matches!$J$2:$J$201,0))&lt;&gt;"",$C245&gt;=INDEX(Matches!$F$2:$F$201,MATCH($A245&amp;"-9",Matches!$J$2:$J$201,0))),"",IF(AND(T245=INDEX(Matches!$G$2:$G$201,MATCH($A245&amp;"-9",Matches!$J$2:$J$201,0)),U245=INDEX(Matches!$H$2:$H$201,MATCH($A245&amp;"-9",Matches!$J$2:$J$201,0))),5,IF(SIGN(T245-U245)&lt;&gt;SIGN(INDEX(Matches!$G$2:$G$201,MATCH($A245&amp;"-9",Matches!$J$2:$J$201,0))-INDEX(Matches!$H$2:$H$201,MATCH($A245&amp;"-9",Matches!$J$2:$J$201,0))),0,IF(T245-U245=INDEX(Matches!$G$2:$G$201,MATCH($A245&amp;"-9",Matches!$J$2:$J$201,0))-INDEX(Matches!$H$2:$H$201,MATCH($A245&amp;"-9",Matches!$J$2:$J$201,0)),3,2))))),""))</f>
        <v/>
      </c>
      <c r="AG245" s="12" t="str">
        <f aca="false">IF(OR($B245="",V245="",W245=""),"",IFERROR(IF(OR(INDEX(Matches!$I$2:$I$201,MATCH($A245&amp;"-10",Matches!$J$2:$J$201,0))="Void",INDEX(Matches!$G$2:$G$201,MATCH($A245&amp;"-10",Matches!$J$2:$J$201,0))="",INDEX(Matches!$H$2:$H$201,MATCH($A245&amp;"-10",Matches!$J$2:$J$201,0))=""),"",IF(AND($C245&lt;&gt;"",INDEX(Matches!$F$2:$F$201,MATCH($A245&amp;"-10",Matches!$J$2:$J$201,0))&lt;&gt;"",$C245&gt;=INDEX(Matches!$F$2:$F$201,MATCH($A245&amp;"-10",Matches!$J$2:$J$201,0))),"",IF(AND(V245=INDEX(Matches!$G$2:$G$201,MATCH($A245&amp;"-10",Matches!$J$2:$J$201,0)),W245=INDEX(Matches!$H$2:$H$201,MATCH($A245&amp;"-10",Matches!$J$2:$J$201,0))),5,IF(SIGN(V245-W245)&lt;&gt;SIGN(INDEX(Matches!$G$2:$G$201,MATCH($A245&amp;"-10",Matches!$J$2:$J$201,0))-INDEX(Matches!$H$2:$H$201,MATCH($A245&amp;"-10",Matches!$J$2:$J$201,0))),0,IF(V245-W245=INDEX(Matches!$G$2:$G$201,MATCH($A245&amp;"-10",Matches!$J$2:$J$201,0))-INDEX(Matches!$H$2:$H$201,MATCH($A245&amp;"-10",Matches!$J$2:$J$201,0)),3,2))))),""))</f>
        <v/>
      </c>
      <c r="AH245" s="13" t="str">
        <f aca="false">IF($B245="","",SUM(X245:AG245))</f>
        <v/>
      </c>
      <c r="AI245" s="12" t="str">
        <f aca="false">IF($B245="","",COUNTIF(X245:AG245,5))</f>
        <v/>
      </c>
      <c r="AJ245" s="12" t="str">
        <f aca="false">IF($B245="","",COUNTIF(X245:AG245,"&gt;=2"))</f>
        <v/>
      </c>
      <c r="AK245" s="12" t="str">
        <f aca="false">IF($B245="","",COUNT(X245:AG245))</f>
        <v/>
      </c>
    </row>
    <row r="246" customFormat="false" ht="15" hidden="false" customHeight="false" outlineLevel="0" collapsed="false">
      <c r="A246" s="7"/>
      <c r="B246" s="7"/>
      <c r="C246" s="11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12" t="str">
        <f aca="false">IF(OR($B246="",D246="",E246=""),"",IFERROR(IF(OR(INDEX(Matches!$I$2:$I$201,MATCH($A246&amp;"-1",Matches!$J$2:$J$201,0))="Void",INDEX(Matches!$G$2:$G$201,MATCH($A246&amp;"-1",Matches!$J$2:$J$201,0))="",INDEX(Matches!$H$2:$H$201,MATCH($A246&amp;"-1",Matches!$J$2:$J$201,0))=""),"",IF(AND($C246&lt;&gt;"",INDEX(Matches!$F$2:$F$201,MATCH($A246&amp;"-1",Matches!$J$2:$J$201,0))&lt;&gt;"",$C246&gt;=INDEX(Matches!$F$2:$F$201,MATCH($A246&amp;"-1",Matches!$J$2:$J$201,0))),"",IF(AND(D246=INDEX(Matches!$G$2:$G$201,MATCH($A246&amp;"-1",Matches!$J$2:$J$201,0)),E246=INDEX(Matches!$H$2:$H$201,MATCH($A246&amp;"-1",Matches!$J$2:$J$201,0))),5,IF(SIGN(D246-E246)&lt;&gt;SIGN(INDEX(Matches!$G$2:$G$201,MATCH($A246&amp;"-1",Matches!$J$2:$J$201,0))-INDEX(Matches!$H$2:$H$201,MATCH($A246&amp;"-1",Matches!$J$2:$J$201,0))),0,IF(D246-E246=INDEX(Matches!$G$2:$G$201,MATCH($A246&amp;"-1",Matches!$J$2:$J$201,0))-INDEX(Matches!$H$2:$H$201,MATCH($A246&amp;"-1",Matches!$J$2:$J$201,0)),3,2))))),""))</f>
        <v/>
      </c>
      <c r="Y246" s="12" t="str">
        <f aca="false">IF(OR($B246="",F246="",G246=""),"",IFERROR(IF(OR(INDEX(Matches!$I$2:$I$201,MATCH($A246&amp;"-2",Matches!$J$2:$J$201,0))="Void",INDEX(Matches!$G$2:$G$201,MATCH($A246&amp;"-2",Matches!$J$2:$J$201,0))="",INDEX(Matches!$H$2:$H$201,MATCH($A246&amp;"-2",Matches!$J$2:$J$201,0))=""),"",IF(AND($C246&lt;&gt;"",INDEX(Matches!$F$2:$F$201,MATCH($A246&amp;"-2",Matches!$J$2:$J$201,0))&lt;&gt;"",$C246&gt;=INDEX(Matches!$F$2:$F$201,MATCH($A246&amp;"-2",Matches!$J$2:$J$201,0))),"",IF(AND(F246=INDEX(Matches!$G$2:$G$201,MATCH($A246&amp;"-2",Matches!$J$2:$J$201,0)),G246=INDEX(Matches!$H$2:$H$201,MATCH($A246&amp;"-2",Matches!$J$2:$J$201,0))),5,IF(SIGN(F246-G246)&lt;&gt;SIGN(INDEX(Matches!$G$2:$G$201,MATCH($A246&amp;"-2",Matches!$J$2:$J$201,0))-INDEX(Matches!$H$2:$H$201,MATCH($A246&amp;"-2",Matches!$J$2:$J$201,0))),0,IF(F246-G246=INDEX(Matches!$G$2:$G$201,MATCH($A246&amp;"-2",Matches!$J$2:$J$201,0))-INDEX(Matches!$H$2:$H$201,MATCH($A246&amp;"-2",Matches!$J$2:$J$201,0)),3,2))))),""))</f>
        <v/>
      </c>
      <c r="Z246" s="12" t="str">
        <f aca="false">IF(OR($B246="",H246="",I246=""),"",IFERROR(IF(OR(INDEX(Matches!$I$2:$I$201,MATCH($A246&amp;"-3",Matches!$J$2:$J$201,0))="Void",INDEX(Matches!$G$2:$G$201,MATCH($A246&amp;"-3",Matches!$J$2:$J$201,0))="",INDEX(Matches!$H$2:$H$201,MATCH($A246&amp;"-3",Matches!$J$2:$J$201,0))=""),"",IF(AND($C246&lt;&gt;"",INDEX(Matches!$F$2:$F$201,MATCH($A246&amp;"-3",Matches!$J$2:$J$201,0))&lt;&gt;"",$C246&gt;=INDEX(Matches!$F$2:$F$201,MATCH($A246&amp;"-3",Matches!$J$2:$J$201,0))),"",IF(AND(H246=INDEX(Matches!$G$2:$G$201,MATCH($A246&amp;"-3",Matches!$J$2:$J$201,0)),I246=INDEX(Matches!$H$2:$H$201,MATCH($A246&amp;"-3",Matches!$J$2:$J$201,0))),5,IF(SIGN(H246-I246)&lt;&gt;SIGN(INDEX(Matches!$G$2:$G$201,MATCH($A246&amp;"-3",Matches!$J$2:$J$201,0))-INDEX(Matches!$H$2:$H$201,MATCH($A246&amp;"-3",Matches!$J$2:$J$201,0))),0,IF(H246-I246=INDEX(Matches!$G$2:$G$201,MATCH($A246&amp;"-3",Matches!$J$2:$J$201,0))-INDEX(Matches!$H$2:$H$201,MATCH($A246&amp;"-3",Matches!$J$2:$J$201,0)),3,2))))),""))</f>
        <v/>
      </c>
      <c r="AA246" s="12" t="str">
        <f aca="false">IF(OR($B246="",J246="",K246=""),"",IFERROR(IF(OR(INDEX(Matches!$I$2:$I$201,MATCH($A246&amp;"-4",Matches!$J$2:$J$201,0))="Void",INDEX(Matches!$G$2:$G$201,MATCH($A246&amp;"-4",Matches!$J$2:$J$201,0))="",INDEX(Matches!$H$2:$H$201,MATCH($A246&amp;"-4",Matches!$J$2:$J$201,0))=""),"",IF(AND($C246&lt;&gt;"",INDEX(Matches!$F$2:$F$201,MATCH($A246&amp;"-4",Matches!$J$2:$J$201,0))&lt;&gt;"",$C246&gt;=INDEX(Matches!$F$2:$F$201,MATCH($A246&amp;"-4",Matches!$J$2:$J$201,0))),"",IF(AND(J246=INDEX(Matches!$G$2:$G$201,MATCH($A246&amp;"-4",Matches!$J$2:$J$201,0)),K246=INDEX(Matches!$H$2:$H$201,MATCH($A246&amp;"-4",Matches!$J$2:$J$201,0))),5,IF(SIGN(J246-K246)&lt;&gt;SIGN(INDEX(Matches!$G$2:$G$201,MATCH($A246&amp;"-4",Matches!$J$2:$J$201,0))-INDEX(Matches!$H$2:$H$201,MATCH($A246&amp;"-4",Matches!$J$2:$J$201,0))),0,IF(J246-K246=INDEX(Matches!$G$2:$G$201,MATCH($A246&amp;"-4",Matches!$J$2:$J$201,0))-INDEX(Matches!$H$2:$H$201,MATCH($A246&amp;"-4",Matches!$J$2:$J$201,0)),3,2))))),""))</f>
        <v/>
      </c>
      <c r="AB246" s="12" t="str">
        <f aca="false">IF(OR($B246="",L246="",M246=""),"",IFERROR(IF(OR(INDEX(Matches!$I$2:$I$201,MATCH($A246&amp;"-5",Matches!$J$2:$J$201,0))="Void",INDEX(Matches!$G$2:$G$201,MATCH($A246&amp;"-5",Matches!$J$2:$J$201,0))="",INDEX(Matches!$H$2:$H$201,MATCH($A246&amp;"-5",Matches!$J$2:$J$201,0))=""),"",IF(AND($C246&lt;&gt;"",INDEX(Matches!$F$2:$F$201,MATCH($A246&amp;"-5",Matches!$J$2:$J$201,0))&lt;&gt;"",$C246&gt;=INDEX(Matches!$F$2:$F$201,MATCH($A246&amp;"-5",Matches!$J$2:$J$201,0))),"",IF(AND(L246=INDEX(Matches!$G$2:$G$201,MATCH($A246&amp;"-5",Matches!$J$2:$J$201,0)),M246=INDEX(Matches!$H$2:$H$201,MATCH($A246&amp;"-5",Matches!$J$2:$J$201,0))),5,IF(SIGN(L246-M246)&lt;&gt;SIGN(INDEX(Matches!$G$2:$G$201,MATCH($A246&amp;"-5",Matches!$J$2:$J$201,0))-INDEX(Matches!$H$2:$H$201,MATCH($A246&amp;"-5",Matches!$J$2:$J$201,0))),0,IF(L246-M246=INDEX(Matches!$G$2:$G$201,MATCH($A246&amp;"-5",Matches!$J$2:$J$201,0))-INDEX(Matches!$H$2:$H$201,MATCH($A246&amp;"-5",Matches!$J$2:$J$201,0)),3,2))))),""))</f>
        <v/>
      </c>
      <c r="AC246" s="12" t="str">
        <f aca="false">IF(OR($B246="",N246="",O246=""),"",IFERROR(IF(OR(INDEX(Matches!$I$2:$I$201,MATCH($A246&amp;"-6",Matches!$J$2:$J$201,0))="Void",INDEX(Matches!$G$2:$G$201,MATCH($A246&amp;"-6",Matches!$J$2:$J$201,0))="",INDEX(Matches!$H$2:$H$201,MATCH($A246&amp;"-6",Matches!$J$2:$J$201,0))=""),"",IF(AND($C246&lt;&gt;"",INDEX(Matches!$F$2:$F$201,MATCH($A246&amp;"-6",Matches!$J$2:$J$201,0))&lt;&gt;"",$C246&gt;=INDEX(Matches!$F$2:$F$201,MATCH($A246&amp;"-6",Matches!$J$2:$J$201,0))),"",IF(AND(N246=INDEX(Matches!$G$2:$G$201,MATCH($A246&amp;"-6",Matches!$J$2:$J$201,0)),O246=INDEX(Matches!$H$2:$H$201,MATCH($A246&amp;"-6",Matches!$J$2:$J$201,0))),5,IF(SIGN(N246-O246)&lt;&gt;SIGN(INDEX(Matches!$G$2:$G$201,MATCH($A246&amp;"-6",Matches!$J$2:$J$201,0))-INDEX(Matches!$H$2:$H$201,MATCH($A246&amp;"-6",Matches!$J$2:$J$201,0))),0,IF(N246-O246=INDEX(Matches!$G$2:$G$201,MATCH($A246&amp;"-6",Matches!$J$2:$J$201,0))-INDEX(Matches!$H$2:$H$201,MATCH($A246&amp;"-6",Matches!$J$2:$J$201,0)),3,2))))),""))</f>
        <v/>
      </c>
      <c r="AD246" s="12" t="str">
        <f aca="false">IF(OR($B246="",P246="",Q246=""),"",IFERROR(IF(OR(INDEX(Matches!$I$2:$I$201,MATCH($A246&amp;"-7",Matches!$J$2:$J$201,0))="Void",INDEX(Matches!$G$2:$G$201,MATCH($A246&amp;"-7",Matches!$J$2:$J$201,0))="",INDEX(Matches!$H$2:$H$201,MATCH($A246&amp;"-7",Matches!$J$2:$J$201,0))=""),"",IF(AND($C246&lt;&gt;"",INDEX(Matches!$F$2:$F$201,MATCH($A246&amp;"-7",Matches!$J$2:$J$201,0))&lt;&gt;"",$C246&gt;=INDEX(Matches!$F$2:$F$201,MATCH($A246&amp;"-7",Matches!$J$2:$J$201,0))),"",IF(AND(P246=INDEX(Matches!$G$2:$G$201,MATCH($A246&amp;"-7",Matches!$J$2:$J$201,0)),Q246=INDEX(Matches!$H$2:$H$201,MATCH($A246&amp;"-7",Matches!$J$2:$J$201,0))),5,IF(SIGN(P246-Q246)&lt;&gt;SIGN(INDEX(Matches!$G$2:$G$201,MATCH($A246&amp;"-7",Matches!$J$2:$J$201,0))-INDEX(Matches!$H$2:$H$201,MATCH($A246&amp;"-7",Matches!$J$2:$J$201,0))),0,IF(P246-Q246=INDEX(Matches!$G$2:$G$201,MATCH($A246&amp;"-7",Matches!$J$2:$J$201,0))-INDEX(Matches!$H$2:$H$201,MATCH($A246&amp;"-7",Matches!$J$2:$J$201,0)),3,2))))),""))</f>
        <v/>
      </c>
      <c r="AE246" s="12" t="str">
        <f aca="false">IF(OR($B246="",R246="",S246=""),"",IFERROR(IF(OR(INDEX(Matches!$I$2:$I$201,MATCH($A246&amp;"-8",Matches!$J$2:$J$201,0))="Void",INDEX(Matches!$G$2:$G$201,MATCH($A246&amp;"-8",Matches!$J$2:$J$201,0))="",INDEX(Matches!$H$2:$H$201,MATCH($A246&amp;"-8",Matches!$J$2:$J$201,0))=""),"",IF(AND($C246&lt;&gt;"",INDEX(Matches!$F$2:$F$201,MATCH($A246&amp;"-8",Matches!$J$2:$J$201,0))&lt;&gt;"",$C246&gt;=INDEX(Matches!$F$2:$F$201,MATCH($A246&amp;"-8",Matches!$J$2:$J$201,0))),"",IF(AND(R246=INDEX(Matches!$G$2:$G$201,MATCH($A246&amp;"-8",Matches!$J$2:$J$201,0)),S246=INDEX(Matches!$H$2:$H$201,MATCH($A246&amp;"-8",Matches!$J$2:$J$201,0))),5,IF(SIGN(R246-S246)&lt;&gt;SIGN(INDEX(Matches!$G$2:$G$201,MATCH($A246&amp;"-8",Matches!$J$2:$J$201,0))-INDEX(Matches!$H$2:$H$201,MATCH($A246&amp;"-8",Matches!$J$2:$J$201,0))),0,IF(R246-S246=INDEX(Matches!$G$2:$G$201,MATCH($A246&amp;"-8",Matches!$J$2:$J$201,0))-INDEX(Matches!$H$2:$H$201,MATCH($A246&amp;"-8",Matches!$J$2:$J$201,0)),3,2))))),""))</f>
        <v/>
      </c>
      <c r="AF246" s="12" t="str">
        <f aca="false">IF(OR($B246="",T246="",U246=""),"",IFERROR(IF(OR(INDEX(Matches!$I$2:$I$201,MATCH($A246&amp;"-9",Matches!$J$2:$J$201,0))="Void",INDEX(Matches!$G$2:$G$201,MATCH($A246&amp;"-9",Matches!$J$2:$J$201,0))="",INDEX(Matches!$H$2:$H$201,MATCH($A246&amp;"-9",Matches!$J$2:$J$201,0))=""),"",IF(AND($C246&lt;&gt;"",INDEX(Matches!$F$2:$F$201,MATCH($A246&amp;"-9",Matches!$J$2:$J$201,0))&lt;&gt;"",$C246&gt;=INDEX(Matches!$F$2:$F$201,MATCH($A246&amp;"-9",Matches!$J$2:$J$201,0))),"",IF(AND(T246=INDEX(Matches!$G$2:$G$201,MATCH($A246&amp;"-9",Matches!$J$2:$J$201,0)),U246=INDEX(Matches!$H$2:$H$201,MATCH($A246&amp;"-9",Matches!$J$2:$J$201,0))),5,IF(SIGN(T246-U246)&lt;&gt;SIGN(INDEX(Matches!$G$2:$G$201,MATCH($A246&amp;"-9",Matches!$J$2:$J$201,0))-INDEX(Matches!$H$2:$H$201,MATCH($A246&amp;"-9",Matches!$J$2:$J$201,0))),0,IF(T246-U246=INDEX(Matches!$G$2:$G$201,MATCH($A246&amp;"-9",Matches!$J$2:$J$201,0))-INDEX(Matches!$H$2:$H$201,MATCH($A246&amp;"-9",Matches!$J$2:$J$201,0)),3,2))))),""))</f>
        <v/>
      </c>
      <c r="AG246" s="12" t="str">
        <f aca="false">IF(OR($B246="",V246="",W246=""),"",IFERROR(IF(OR(INDEX(Matches!$I$2:$I$201,MATCH($A246&amp;"-10",Matches!$J$2:$J$201,0))="Void",INDEX(Matches!$G$2:$G$201,MATCH($A246&amp;"-10",Matches!$J$2:$J$201,0))="",INDEX(Matches!$H$2:$H$201,MATCH($A246&amp;"-10",Matches!$J$2:$J$201,0))=""),"",IF(AND($C246&lt;&gt;"",INDEX(Matches!$F$2:$F$201,MATCH($A246&amp;"-10",Matches!$J$2:$J$201,0))&lt;&gt;"",$C246&gt;=INDEX(Matches!$F$2:$F$201,MATCH($A246&amp;"-10",Matches!$J$2:$J$201,0))),"",IF(AND(V246=INDEX(Matches!$G$2:$G$201,MATCH($A246&amp;"-10",Matches!$J$2:$J$201,0)),W246=INDEX(Matches!$H$2:$H$201,MATCH($A246&amp;"-10",Matches!$J$2:$J$201,0))),5,IF(SIGN(V246-W246)&lt;&gt;SIGN(INDEX(Matches!$G$2:$G$201,MATCH($A246&amp;"-10",Matches!$J$2:$J$201,0))-INDEX(Matches!$H$2:$H$201,MATCH($A246&amp;"-10",Matches!$J$2:$J$201,0))),0,IF(V246-W246=INDEX(Matches!$G$2:$G$201,MATCH($A246&amp;"-10",Matches!$J$2:$J$201,0))-INDEX(Matches!$H$2:$H$201,MATCH($A246&amp;"-10",Matches!$J$2:$J$201,0)),3,2))))),""))</f>
        <v/>
      </c>
      <c r="AH246" s="13" t="str">
        <f aca="false">IF($B246="","",SUM(X246:AG246))</f>
        <v/>
      </c>
      <c r="AI246" s="12" t="str">
        <f aca="false">IF($B246="","",COUNTIF(X246:AG246,5))</f>
        <v/>
      </c>
      <c r="AJ246" s="12" t="str">
        <f aca="false">IF($B246="","",COUNTIF(X246:AG246,"&gt;=2"))</f>
        <v/>
      </c>
      <c r="AK246" s="12" t="str">
        <f aca="false">IF($B246="","",COUNT(X246:AG246))</f>
        <v/>
      </c>
    </row>
    <row r="247" customFormat="false" ht="15" hidden="false" customHeight="false" outlineLevel="0" collapsed="false">
      <c r="A247" s="7"/>
      <c r="B247" s="7"/>
      <c r="C247" s="11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12" t="str">
        <f aca="false">IF(OR($B247="",D247="",E247=""),"",IFERROR(IF(OR(INDEX(Matches!$I$2:$I$201,MATCH($A247&amp;"-1",Matches!$J$2:$J$201,0))="Void",INDEX(Matches!$G$2:$G$201,MATCH($A247&amp;"-1",Matches!$J$2:$J$201,0))="",INDEX(Matches!$H$2:$H$201,MATCH($A247&amp;"-1",Matches!$J$2:$J$201,0))=""),"",IF(AND($C247&lt;&gt;"",INDEX(Matches!$F$2:$F$201,MATCH($A247&amp;"-1",Matches!$J$2:$J$201,0))&lt;&gt;"",$C247&gt;=INDEX(Matches!$F$2:$F$201,MATCH($A247&amp;"-1",Matches!$J$2:$J$201,0))),"",IF(AND(D247=INDEX(Matches!$G$2:$G$201,MATCH($A247&amp;"-1",Matches!$J$2:$J$201,0)),E247=INDEX(Matches!$H$2:$H$201,MATCH($A247&amp;"-1",Matches!$J$2:$J$201,0))),5,IF(SIGN(D247-E247)&lt;&gt;SIGN(INDEX(Matches!$G$2:$G$201,MATCH($A247&amp;"-1",Matches!$J$2:$J$201,0))-INDEX(Matches!$H$2:$H$201,MATCH($A247&amp;"-1",Matches!$J$2:$J$201,0))),0,IF(D247-E247=INDEX(Matches!$G$2:$G$201,MATCH($A247&amp;"-1",Matches!$J$2:$J$201,0))-INDEX(Matches!$H$2:$H$201,MATCH($A247&amp;"-1",Matches!$J$2:$J$201,0)),3,2))))),""))</f>
        <v/>
      </c>
      <c r="Y247" s="12" t="str">
        <f aca="false">IF(OR($B247="",F247="",G247=""),"",IFERROR(IF(OR(INDEX(Matches!$I$2:$I$201,MATCH($A247&amp;"-2",Matches!$J$2:$J$201,0))="Void",INDEX(Matches!$G$2:$G$201,MATCH($A247&amp;"-2",Matches!$J$2:$J$201,0))="",INDEX(Matches!$H$2:$H$201,MATCH($A247&amp;"-2",Matches!$J$2:$J$201,0))=""),"",IF(AND($C247&lt;&gt;"",INDEX(Matches!$F$2:$F$201,MATCH($A247&amp;"-2",Matches!$J$2:$J$201,0))&lt;&gt;"",$C247&gt;=INDEX(Matches!$F$2:$F$201,MATCH($A247&amp;"-2",Matches!$J$2:$J$201,0))),"",IF(AND(F247=INDEX(Matches!$G$2:$G$201,MATCH($A247&amp;"-2",Matches!$J$2:$J$201,0)),G247=INDEX(Matches!$H$2:$H$201,MATCH($A247&amp;"-2",Matches!$J$2:$J$201,0))),5,IF(SIGN(F247-G247)&lt;&gt;SIGN(INDEX(Matches!$G$2:$G$201,MATCH($A247&amp;"-2",Matches!$J$2:$J$201,0))-INDEX(Matches!$H$2:$H$201,MATCH($A247&amp;"-2",Matches!$J$2:$J$201,0))),0,IF(F247-G247=INDEX(Matches!$G$2:$G$201,MATCH($A247&amp;"-2",Matches!$J$2:$J$201,0))-INDEX(Matches!$H$2:$H$201,MATCH($A247&amp;"-2",Matches!$J$2:$J$201,0)),3,2))))),""))</f>
        <v/>
      </c>
      <c r="Z247" s="12" t="str">
        <f aca="false">IF(OR($B247="",H247="",I247=""),"",IFERROR(IF(OR(INDEX(Matches!$I$2:$I$201,MATCH($A247&amp;"-3",Matches!$J$2:$J$201,0))="Void",INDEX(Matches!$G$2:$G$201,MATCH($A247&amp;"-3",Matches!$J$2:$J$201,0))="",INDEX(Matches!$H$2:$H$201,MATCH($A247&amp;"-3",Matches!$J$2:$J$201,0))=""),"",IF(AND($C247&lt;&gt;"",INDEX(Matches!$F$2:$F$201,MATCH($A247&amp;"-3",Matches!$J$2:$J$201,0))&lt;&gt;"",$C247&gt;=INDEX(Matches!$F$2:$F$201,MATCH($A247&amp;"-3",Matches!$J$2:$J$201,0))),"",IF(AND(H247=INDEX(Matches!$G$2:$G$201,MATCH($A247&amp;"-3",Matches!$J$2:$J$201,0)),I247=INDEX(Matches!$H$2:$H$201,MATCH($A247&amp;"-3",Matches!$J$2:$J$201,0))),5,IF(SIGN(H247-I247)&lt;&gt;SIGN(INDEX(Matches!$G$2:$G$201,MATCH($A247&amp;"-3",Matches!$J$2:$J$201,0))-INDEX(Matches!$H$2:$H$201,MATCH($A247&amp;"-3",Matches!$J$2:$J$201,0))),0,IF(H247-I247=INDEX(Matches!$G$2:$G$201,MATCH($A247&amp;"-3",Matches!$J$2:$J$201,0))-INDEX(Matches!$H$2:$H$201,MATCH($A247&amp;"-3",Matches!$J$2:$J$201,0)),3,2))))),""))</f>
        <v/>
      </c>
      <c r="AA247" s="12" t="str">
        <f aca="false">IF(OR($B247="",J247="",K247=""),"",IFERROR(IF(OR(INDEX(Matches!$I$2:$I$201,MATCH($A247&amp;"-4",Matches!$J$2:$J$201,0))="Void",INDEX(Matches!$G$2:$G$201,MATCH($A247&amp;"-4",Matches!$J$2:$J$201,0))="",INDEX(Matches!$H$2:$H$201,MATCH($A247&amp;"-4",Matches!$J$2:$J$201,0))=""),"",IF(AND($C247&lt;&gt;"",INDEX(Matches!$F$2:$F$201,MATCH($A247&amp;"-4",Matches!$J$2:$J$201,0))&lt;&gt;"",$C247&gt;=INDEX(Matches!$F$2:$F$201,MATCH($A247&amp;"-4",Matches!$J$2:$J$201,0))),"",IF(AND(J247=INDEX(Matches!$G$2:$G$201,MATCH($A247&amp;"-4",Matches!$J$2:$J$201,0)),K247=INDEX(Matches!$H$2:$H$201,MATCH($A247&amp;"-4",Matches!$J$2:$J$201,0))),5,IF(SIGN(J247-K247)&lt;&gt;SIGN(INDEX(Matches!$G$2:$G$201,MATCH($A247&amp;"-4",Matches!$J$2:$J$201,0))-INDEX(Matches!$H$2:$H$201,MATCH($A247&amp;"-4",Matches!$J$2:$J$201,0))),0,IF(J247-K247=INDEX(Matches!$G$2:$G$201,MATCH($A247&amp;"-4",Matches!$J$2:$J$201,0))-INDEX(Matches!$H$2:$H$201,MATCH($A247&amp;"-4",Matches!$J$2:$J$201,0)),3,2))))),""))</f>
        <v/>
      </c>
      <c r="AB247" s="12" t="str">
        <f aca="false">IF(OR($B247="",L247="",M247=""),"",IFERROR(IF(OR(INDEX(Matches!$I$2:$I$201,MATCH($A247&amp;"-5",Matches!$J$2:$J$201,0))="Void",INDEX(Matches!$G$2:$G$201,MATCH($A247&amp;"-5",Matches!$J$2:$J$201,0))="",INDEX(Matches!$H$2:$H$201,MATCH($A247&amp;"-5",Matches!$J$2:$J$201,0))=""),"",IF(AND($C247&lt;&gt;"",INDEX(Matches!$F$2:$F$201,MATCH($A247&amp;"-5",Matches!$J$2:$J$201,0))&lt;&gt;"",$C247&gt;=INDEX(Matches!$F$2:$F$201,MATCH($A247&amp;"-5",Matches!$J$2:$J$201,0))),"",IF(AND(L247=INDEX(Matches!$G$2:$G$201,MATCH($A247&amp;"-5",Matches!$J$2:$J$201,0)),M247=INDEX(Matches!$H$2:$H$201,MATCH($A247&amp;"-5",Matches!$J$2:$J$201,0))),5,IF(SIGN(L247-M247)&lt;&gt;SIGN(INDEX(Matches!$G$2:$G$201,MATCH($A247&amp;"-5",Matches!$J$2:$J$201,0))-INDEX(Matches!$H$2:$H$201,MATCH($A247&amp;"-5",Matches!$J$2:$J$201,0))),0,IF(L247-M247=INDEX(Matches!$G$2:$G$201,MATCH($A247&amp;"-5",Matches!$J$2:$J$201,0))-INDEX(Matches!$H$2:$H$201,MATCH($A247&amp;"-5",Matches!$J$2:$J$201,0)),3,2))))),""))</f>
        <v/>
      </c>
      <c r="AC247" s="12" t="str">
        <f aca="false">IF(OR($B247="",N247="",O247=""),"",IFERROR(IF(OR(INDEX(Matches!$I$2:$I$201,MATCH($A247&amp;"-6",Matches!$J$2:$J$201,0))="Void",INDEX(Matches!$G$2:$G$201,MATCH($A247&amp;"-6",Matches!$J$2:$J$201,0))="",INDEX(Matches!$H$2:$H$201,MATCH($A247&amp;"-6",Matches!$J$2:$J$201,0))=""),"",IF(AND($C247&lt;&gt;"",INDEX(Matches!$F$2:$F$201,MATCH($A247&amp;"-6",Matches!$J$2:$J$201,0))&lt;&gt;"",$C247&gt;=INDEX(Matches!$F$2:$F$201,MATCH($A247&amp;"-6",Matches!$J$2:$J$201,0))),"",IF(AND(N247=INDEX(Matches!$G$2:$G$201,MATCH($A247&amp;"-6",Matches!$J$2:$J$201,0)),O247=INDEX(Matches!$H$2:$H$201,MATCH($A247&amp;"-6",Matches!$J$2:$J$201,0))),5,IF(SIGN(N247-O247)&lt;&gt;SIGN(INDEX(Matches!$G$2:$G$201,MATCH($A247&amp;"-6",Matches!$J$2:$J$201,0))-INDEX(Matches!$H$2:$H$201,MATCH($A247&amp;"-6",Matches!$J$2:$J$201,0))),0,IF(N247-O247=INDEX(Matches!$G$2:$G$201,MATCH($A247&amp;"-6",Matches!$J$2:$J$201,0))-INDEX(Matches!$H$2:$H$201,MATCH($A247&amp;"-6",Matches!$J$2:$J$201,0)),3,2))))),""))</f>
        <v/>
      </c>
      <c r="AD247" s="12" t="str">
        <f aca="false">IF(OR($B247="",P247="",Q247=""),"",IFERROR(IF(OR(INDEX(Matches!$I$2:$I$201,MATCH($A247&amp;"-7",Matches!$J$2:$J$201,0))="Void",INDEX(Matches!$G$2:$G$201,MATCH($A247&amp;"-7",Matches!$J$2:$J$201,0))="",INDEX(Matches!$H$2:$H$201,MATCH($A247&amp;"-7",Matches!$J$2:$J$201,0))=""),"",IF(AND($C247&lt;&gt;"",INDEX(Matches!$F$2:$F$201,MATCH($A247&amp;"-7",Matches!$J$2:$J$201,0))&lt;&gt;"",$C247&gt;=INDEX(Matches!$F$2:$F$201,MATCH($A247&amp;"-7",Matches!$J$2:$J$201,0))),"",IF(AND(P247=INDEX(Matches!$G$2:$G$201,MATCH($A247&amp;"-7",Matches!$J$2:$J$201,0)),Q247=INDEX(Matches!$H$2:$H$201,MATCH($A247&amp;"-7",Matches!$J$2:$J$201,0))),5,IF(SIGN(P247-Q247)&lt;&gt;SIGN(INDEX(Matches!$G$2:$G$201,MATCH($A247&amp;"-7",Matches!$J$2:$J$201,0))-INDEX(Matches!$H$2:$H$201,MATCH($A247&amp;"-7",Matches!$J$2:$J$201,0))),0,IF(P247-Q247=INDEX(Matches!$G$2:$G$201,MATCH($A247&amp;"-7",Matches!$J$2:$J$201,0))-INDEX(Matches!$H$2:$H$201,MATCH($A247&amp;"-7",Matches!$J$2:$J$201,0)),3,2))))),""))</f>
        <v/>
      </c>
      <c r="AE247" s="12" t="str">
        <f aca="false">IF(OR($B247="",R247="",S247=""),"",IFERROR(IF(OR(INDEX(Matches!$I$2:$I$201,MATCH($A247&amp;"-8",Matches!$J$2:$J$201,0))="Void",INDEX(Matches!$G$2:$G$201,MATCH($A247&amp;"-8",Matches!$J$2:$J$201,0))="",INDEX(Matches!$H$2:$H$201,MATCH($A247&amp;"-8",Matches!$J$2:$J$201,0))=""),"",IF(AND($C247&lt;&gt;"",INDEX(Matches!$F$2:$F$201,MATCH($A247&amp;"-8",Matches!$J$2:$J$201,0))&lt;&gt;"",$C247&gt;=INDEX(Matches!$F$2:$F$201,MATCH($A247&amp;"-8",Matches!$J$2:$J$201,0))),"",IF(AND(R247=INDEX(Matches!$G$2:$G$201,MATCH($A247&amp;"-8",Matches!$J$2:$J$201,0)),S247=INDEX(Matches!$H$2:$H$201,MATCH($A247&amp;"-8",Matches!$J$2:$J$201,0))),5,IF(SIGN(R247-S247)&lt;&gt;SIGN(INDEX(Matches!$G$2:$G$201,MATCH($A247&amp;"-8",Matches!$J$2:$J$201,0))-INDEX(Matches!$H$2:$H$201,MATCH($A247&amp;"-8",Matches!$J$2:$J$201,0))),0,IF(R247-S247=INDEX(Matches!$G$2:$G$201,MATCH($A247&amp;"-8",Matches!$J$2:$J$201,0))-INDEX(Matches!$H$2:$H$201,MATCH($A247&amp;"-8",Matches!$J$2:$J$201,0)),3,2))))),""))</f>
        <v/>
      </c>
      <c r="AF247" s="12" t="str">
        <f aca="false">IF(OR($B247="",T247="",U247=""),"",IFERROR(IF(OR(INDEX(Matches!$I$2:$I$201,MATCH($A247&amp;"-9",Matches!$J$2:$J$201,0))="Void",INDEX(Matches!$G$2:$G$201,MATCH($A247&amp;"-9",Matches!$J$2:$J$201,0))="",INDEX(Matches!$H$2:$H$201,MATCH($A247&amp;"-9",Matches!$J$2:$J$201,0))=""),"",IF(AND($C247&lt;&gt;"",INDEX(Matches!$F$2:$F$201,MATCH($A247&amp;"-9",Matches!$J$2:$J$201,0))&lt;&gt;"",$C247&gt;=INDEX(Matches!$F$2:$F$201,MATCH($A247&amp;"-9",Matches!$J$2:$J$201,0))),"",IF(AND(T247=INDEX(Matches!$G$2:$G$201,MATCH($A247&amp;"-9",Matches!$J$2:$J$201,0)),U247=INDEX(Matches!$H$2:$H$201,MATCH($A247&amp;"-9",Matches!$J$2:$J$201,0))),5,IF(SIGN(T247-U247)&lt;&gt;SIGN(INDEX(Matches!$G$2:$G$201,MATCH($A247&amp;"-9",Matches!$J$2:$J$201,0))-INDEX(Matches!$H$2:$H$201,MATCH($A247&amp;"-9",Matches!$J$2:$J$201,0))),0,IF(T247-U247=INDEX(Matches!$G$2:$G$201,MATCH($A247&amp;"-9",Matches!$J$2:$J$201,0))-INDEX(Matches!$H$2:$H$201,MATCH($A247&amp;"-9",Matches!$J$2:$J$201,0)),3,2))))),""))</f>
        <v/>
      </c>
      <c r="AG247" s="12" t="str">
        <f aca="false">IF(OR($B247="",V247="",W247=""),"",IFERROR(IF(OR(INDEX(Matches!$I$2:$I$201,MATCH($A247&amp;"-10",Matches!$J$2:$J$201,0))="Void",INDEX(Matches!$G$2:$G$201,MATCH($A247&amp;"-10",Matches!$J$2:$J$201,0))="",INDEX(Matches!$H$2:$H$201,MATCH($A247&amp;"-10",Matches!$J$2:$J$201,0))=""),"",IF(AND($C247&lt;&gt;"",INDEX(Matches!$F$2:$F$201,MATCH($A247&amp;"-10",Matches!$J$2:$J$201,0))&lt;&gt;"",$C247&gt;=INDEX(Matches!$F$2:$F$201,MATCH($A247&amp;"-10",Matches!$J$2:$J$201,0))),"",IF(AND(V247=INDEX(Matches!$G$2:$G$201,MATCH($A247&amp;"-10",Matches!$J$2:$J$201,0)),W247=INDEX(Matches!$H$2:$H$201,MATCH($A247&amp;"-10",Matches!$J$2:$J$201,0))),5,IF(SIGN(V247-W247)&lt;&gt;SIGN(INDEX(Matches!$G$2:$G$201,MATCH($A247&amp;"-10",Matches!$J$2:$J$201,0))-INDEX(Matches!$H$2:$H$201,MATCH($A247&amp;"-10",Matches!$J$2:$J$201,0))),0,IF(V247-W247=INDEX(Matches!$G$2:$G$201,MATCH($A247&amp;"-10",Matches!$J$2:$J$201,0))-INDEX(Matches!$H$2:$H$201,MATCH($A247&amp;"-10",Matches!$J$2:$J$201,0)),3,2))))),""))</f>
        <v/>
      </c>
      <c r="AH247" s="13" t="str">
        <f aca="false">IF($B247="","",SUM(X247:AG247))</f>
        <v/>
      </c>
      <c r="AI247" s="12" t="str">
        <f aca="false">IF($B247="","",COUNTIF(X247:AG247,5))</f>
        <v/>
      </c>
      <c r="AJ247" s="12" t="str">
        <f aca="false">IF($B247="","",COUNTIF(X247:AG247,"&gt;=2"))</f>
        <v/>
      </c>
      <c r="AK247" s="12" t="str">
        <f aca="false">IF($B247="","",COUNT(X247:AG247))</f>
        <v/>
      </c>
    </row>
    <row r="248" customFormat="false" ht="15" hidden="false" customHeight="false" outlineLevel="0" collapsed="false">
      <c r="A248" s="7"/>
      <c r="B248" s="7"/>
      <c r="C248" s="1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12" t="str">
        <f aca="false">IF(OR($B248="",D248="",E248=""),"",IFERROR(IF(OR(INDEX(Matches!$I$2:$I$201,MATCH($A248&amp;"-1",Matches!$J$2:$J$201,0))="Void",INDEX(Matches!$G$2:$G$201,MATCH($A248&amp;"-1",Matches!$J$2:$J$201,0))="",INDEX(Matches!$H$2:$H$201,MATCH($A248&amp;"-1",Matches!$J$2:$J$201,0))=""),"",IF(AND($C248&lt;&gt;"",INDEX(Matches!$F$2:$F$201,MATCH($A248&amp;"-1",Matches!$J$2:$J$201,0))&lt;&gt;"",$C248&gt;=INDEX(Matches!$F$2:$F$201,MATCH($A248&amp;"-1",Matches!$J$2:$J$201,0))),"",IF(AND(D248=INDEX(Matches!$G$2:$G$201,MATCH($A248&amp;"-1",Matches!$J$2:$J$201,0)),E248=INDEX(Matches!$H$2:$H$201,MATCH($A248&amp;"-1",Matches!$J$2:$J$201,0))),5,IF(SIGN(D248-E248)&lt;&gt;SIGN(INDEX(Matches!$G$2:$G$201,MATCH($A248&amp;"-1",Matches!$J$2:$J$201,0))-INDEX(Matches!$H$2:$H$201,MATCH($A248&amp;"-1",Matches!$J$2:$J$201,0))),0,IF(D248-E248=INDEX(Matches!$G$2:$G$201,MATCH($A248&amp;"-1",Matches!$J$2:$J$201,0))-INDEX(Matches!$H$2:$H$201,MATCH($A248&amp;"-1",Matches!$J$2:$J$201,0)),3,2))))),""))</f>
        <v/>
      </c>
      <c r="Y248" s="12" t="str">
        <f aca="false">IF(OR($B248="",F248="",G248=""),"",IFERROR(IF(OR(INDEX(Matches!$I$2:$I$201,MATCH($A248&amp;"-2",Matches!$J$2:$J$201,0))="Void",INDEX(Matches!$G$2:$G$201,MATCH($A248&amp;"-2",Matches!$J$2:$J$201,0))="",INDEX(Matches!$H$2:$H$201,MATCH($A248&amp;"-2",Matches!$J$2:$J$201,0))=""),"",IF(AND($C248&lt;&gt;"",INDEX(Matches!$F$2:$F$201,MATCH($A248&amp;"-2",Matches!$J$2:$J$201,0))&lt;&gt;"",$C248&gt;=INDEX(Matches!$F$2:$F$201,MATCH($A248&amp;"-2",Matches!$J$2:$J$201,0))),"",IF(AND(F248=INDEX(Matches!$G$2:$G$201,MATCH($A248&amp;"-2",Matches!$J$2:$J$201,0)),G248=INDEX(Matches!$H$2:$H$201,MATCH($A248&amp;"-2",Matches!$J$2:$J$201,0))),5,IF(SIGN(F248-G248)&lt;&gt;SIGN(INDEX(Matches!$G$2:$G$201,MATCH($A248&amp;"-2",Matches!$J$2:$J$201,0))-INDEX(Matches!$H$2:$H$201,MATCH($A248&amp;"-2",Matches!$J$2:$J$201,0))),0,IF(F248-G248=INDEX(Matches!$G$2:$G$201,MATCH($A248&amp;"-2",Matches!$J$2:$J$201,0))-INDEX(Matches!$H$2:$H$201,MATCH($A248&amp;"-2",Matches!$J$2:$J$201,0)),3,2))))),""))</f>
        <v/>
      </c>
      <c r="Z248" s="12" t="str">
        <f aca="false">IF(OR($B248="",H248="",I248=""),"",IFERROR(IF(OR(INDEX(Matches!$I$2:$I$201,MATCH($A248&amp;"-3",Matches!$J$2:$J$201,0))="Void",INDEX(Matches!$G$2:$G$201,MATCH($A248&amp;"-3",Matches!$J$2:$J$201,0))="",INDEX(Matches!$H$2:$H$201,MATCH($A248&amp;"-3",Matches!$J$2:$J$201,0))=""),"",IF(AND($C248&lt;&gt;"",INDEX(Matches!$F$2:$F$201,MATCH($A248&amp;"-3",Matches!$J$2:$J$201,0))&lt;&gt;"",$C248&gt;=INDEX(Matches!$F$2:$F$201,MATCH($A248&amp;"-3",Matches!$J$2:$J$201,0))),"",IF(AND(H248=INDEX(Matches!$G$2:$G$201,MATCH($A248&amp;"-3",Matches!$J$2:$J$201,0)),I248=INDEX(Matches!$H$2:$H$201,MATCH($A248&amp;"-3",Matches!$J$2:$J$201,0))),5,IF(SIGN(H248-I248)&lt;&gt;SIGN(INDEX(Matches!$G$2:$G$201,MATCH($A248&amp;"-3",Matches!$J$2:$J$201,0))-INDEX(Matches!$H$2:$H$201,MATCH($A248&amp;"-3",Matches!$J$2:$J$201,0))),0,IF(H248-I248=INDEX(Matches!$G$2:$G$201,MATCH($A248&amp;"-3",Matches!$J$2:$J$201,0))-INDEX(Matches!$H$2:$H$201,MATCH($A248&amp;"-3",Matches!$J$2:$J$201,0)),3,2))))),""))</f>
        <v/>
      </c>
      <c r="AA248" s="12" t="str">
        <f aca="false">IF(OR($B248="",J248="",K248=""),"",IFERROR(IF(OR(INDEX(Matches!$I$2:$I$201,MATCH($A248&amp;"-4",Matches!$J$2:$J$201,0))="Void",INDEX(Matches!$G$2:$G$201,MATCH($A248&amp;"-4",Matches!$J$2:$J$201,0))="",INDEX(Matches!$H$2:$H$201,MATCH($A248&amp;"-4",Matches!$J$2:$J$201,0))=""),"",IF(AND($C248&lt;&gt;"",INDEX(Matches!$F$2:$F$201,MATCH($A248&amp;"-4",Matches!$J$2:$J$201,0))&lt;&gt;"",$C248&gt;=INDEX(Matches!$F$2:$F$201,MATCH($A248&amp;"-4",Matches!$J$2:$J$201,0))),"",IF(AND(J248=INDEX(Matches!$G$2:$G$201,MATCH($A248&amp;"-4",Matches!$J$2:$J$201,0)),K248=INDEX(Matches!$H$2:$H$201,MATCH($A248&amp;"-4",Matches!$J$2:$J$201,0))),5,IF(SIGN(J248-K248)&lt;&gt;SIGN(INDEX(Matches!$G$2:$G$201,MATCH($A248&amp;"-4",Matches!$J$2:$J$201,0))-INDEX(Matches!$H$2:$H$201,MATCH($A248&amp;"-4",Matches!$J$2:$J$201,0))),0,IF(J248-K248=INDEX(Matches!$G$2:$G$201,MATCH($A248&amp;"-4",Matches!$J$2:$J$201,0))-INDEX(Matches!$H$2:$H$201,MATCH($A248&amp;"-4",Matches!$J$2:$J$201,0)),3,2))))),""))</f>
        <v/>
      </c>
      <c r="AB248" s="12" t="str">
        <f aca="false">IF(OR($B248="",L248="",M248=""),"",IFERROR(IF(OR(INDEX(Matches!$I$2:$I$201,MATCH($A248&amp;"-5",Matches!$J$2:$J$201,0))="Void",INDEX(Matches!$G$2:$G$201,MATCH($A248&amp;"-5",Matches!$J$2:$J$201,0))="",INDEX(Matches!$H$2:$H$201,MATCH($A248&amp;"-5",Matches!$J$2:$J$201,0))=""),"",IF(AND($C248&lt;&gt;"",INDEX(Matches!$F$2:$F$201,MATCH($A248&amp;"-5",Matches!$J$2:$J$201,0))&lt;&gt;"",$C248&gt;=INDEX(Matches!$F$2:$F$201,MATCH($A248&amp;"-5",Matches!$J$2:$J$201,0))),"",IF(AND(L248=INDEX(Matches!$G$2:$G$201,MATCH($A248&amp;"-5",Matches!$J$2:$J$201,0)),M248=INDEX(Matches!$H$2:$H$201,MATCH($A248&amp;"-5",Matches!$J$2:$J$201,0))),5,IF(SIGN(L248-M248)&lt;&gt;SIGN(INDEX(Matches!$G$2:$G$201,MATCH($A248&amp;"-5",Matches!$J$2:$J$201,0))-INDEX(Matches!$H$2:$H$201,MATCH($A248&amp;"-5",Matches!$J$2:$J$201,0))),0,IF(L248-M248=INDEX(Matches!$G$2:$G$201,MATCH($A248&amp;"-5",Matches!$J$2:$J$201,0))-INDEX(Matches!$H$2:$H$201,MATCH($A248&amp;"-5",Matches!$J$2:$J$201,0)),3,2))))),""))</f>
        <v/>
      </c>
      <c r="AC248" s="12" t="str">
        <f aca="false">IF(OR($B248="",N248="",O248=""),"",IFERROR(IF(OR(INDEX(Matches!$I$2:$I$201,MATCH($A248&amp;"-6",Matches!$J$2:$J$201,0))="Void",INDEX(Matches!$G$2:$G$201,MATCH($A248&amp;"-6",Matches!$J$2:$J$201,0))="",INDEX(Matches!$H$2:$H$201,MATCH($A248&amp;"-6",Matches!$J$2:$J$201,0))=""),"",IF(AND($C248&lt;&gt;"",INDEX(Matches!$F$2:$F$201,MATCH($A248&amp;"-6",Matches!$J$2:$J$201,0))&lt;&gt;"",$C248&gt;=INDEX(Matches!$F$2:$F$201,MATCH($A248&amp;"-6",Matches!$J$2:$J$201,0))),"",IF(AND(N248=INDEX(Matches!$G$2:$G$201,MATCH($A248&amp;"-6",Matches!$J$2:$J$201,0)),O248=INDEX(Matches!$H$2:$H$201,MATCH($A248&amp;"-6",Matches!$J$2:$J$201,0))),5,IF(SIGN(N248-O248)&lt;&gt;SIGN(INDEX(Matches!$G$2:$G$201,MATCH($A248&amp;"-6",Matches!$J$2:$J$201,0))-INDEX(Matches!$H$2:$H$201,MATCH($A248&amp;"-6",Matches!$J$2:$J$201,0))),0,IF(N248-O248=INDEX(Matches!$G$2:$G$201,MATCH($A248&amp;"-6",Matches!$J$2:$J$201,0))-INDEX(Matches!$H$2:$H$201,MATCH($A248&amp;"-6",Matches!$J$2:$J$201,0)),3,2))))),""))</f>
        <v/>
      </c>
      <c r="AD248" s="12" t="str">
        <f aca="false">IF(OR($B248="",P248="",Q248=""),"",IFERROR(IF(OR(INDEX(Matches!$I$2:$I$201,MATCH($A248&amp;"-7",Matches!$J$2:$J$201,0))="Void",INDEX(Matches!$G$2:$G$201,MATCH($A248&amp;"-7",Matches!$J$2:$J$201,0))="",INDEX(Matches!$H$2:$H$201,MATCH($A248&amp;"-7",Matches!$J$2:$J$201,0))=""),"",IF(AND($C248&lt;&gt;"",INDEX(Matches!$F$2:$F$201,MATCH($A248&amp;"-7",Matches!$J$2:$J$201,0))&lt;&gt;"",$C248&gt;=INDEX(Matches!$F$2:$F$201,MATCH($A248&amp;"-7",Matches!$J$2:$J$201,0))),"",IF(AND(P248=INDEX(Matches!$G$2:$G$201,MATCH($A248&amp;"-7",Matches!$J$2:$J$201,0)),Q248=INDEX(Matches!$H$2:$H$201,MATCH($A248&amp;"-7",Matches!$J$2:$J$201,0))),5,IF(SIGN(P248-Q248)&lt;&gt;SIGN(INDEX(Matches!$G$2:$G$201,MATCH($A248&amp;"-7",Matches!$J$2:$J$201,0))-INDEX(Matches!$H$2:$H$201,MATCH($A248&amp;"-7",Matches!$J$2:$J$201,0))),0,IF(P248-Q248=INDEX(Matches!$G$2:$G$201,MATCH($A248&amp;"-7",Matches!$J$2:$J$201,0))-INDEX(Matches!$H$2:$H$201,MATCH($A248&amp;"-7",Matches!$J$2:$J$201,0)),3,2))))),""))</f>
        <v/>
      </c>
      <c r="AE248" s="12" t="str">
        <f aca="false">IF(OR($B248="",R248="",S248=""),"",IFERROR(IF(OR(INDEX(Matches!$I$2:$I$201,MATCH($A248&amp;"-8",Matches!$J$2:$J$201,0))="Void",INDEX(Matches!$G$2:$G$201,MATCH($A248&amp;"-8",Matches!$J$2:$J$201,0))="",INDEX(Matches!$H$2:$H$201,MATCH($A248&amp;"-8",Matches!$J$2:$J$201,0))=""),"",IF(AND($C248&lt;&gt;"",INDEX(Matches!$F$2:$F$201,MATCH($A248&amp;"-8",Matches!$J$2:$J$201,0))&lt;&gt;"",$C248&gt;=INDEX(Matches!$F$2:$F$201,MATCH($A248&amp;"-8",Matches!$J$2:$J$201,0))),"",IF(AND(R248=INDEX(Matches!$G$2:$G$201,MATCH($A248&amp;"-8",Matches!$J$2:$J$201,0)),S248=INDEX(Matches!$H$2:$H$201,MATCH($A248&amp;"-8",Matches!$J$2:$J$201,0))),5,IF(SIGN(R248-S248)&lt;&gt;SIGN(INDEX(Matches!$G$2:$G$201,MATCH($A248&amp;"-8",Matches!$J$2:$J$201,0))-INDEX(Matches!$H$2:$H$201,MATCH($A248&amp;"-8",Matches!$J$2:$J$201,0))),0,IF(R248-S248=INDEX(Matches!$G$2:$G$201,MATCH($A248&amp;"-8",Matches!$J$2:$J$201,0))-INDEX(Matches!$H$2:$H$201,MATCH($A248&amp;"-8",Matches!$J$2:$J$201,0)),3,2))))),""))</f>
        <v/>
      </c>
      <c r="AF248" s="12" t="str">
        <f aca="false">IF(OR($B248="",T248="",U248=""),"",IFERROR(IF(OR(INDEX(Matches!$I$2:$I$201,MATCH($A248&amp;"-9",Matches!$J$2:$J$201,0))="Void",INDEX(Matches!$G$2:$G$201,MATCH($A248&amp;"-9",Matches!$J$2:$J$201,0))="",INDEX(Matches!$H$2:$H$201,MATCH($A248&amp;"-9",Matches!$J$2:$J$201,0))=""),"",IF(AND($C248&lt;&gt;"",INDEX(Matches!$F$2:$F$201,MATCH($A248&amp;"-9",Matches!$J$2:$J$201,0))&lt;&gt;"",$C248&gt;=INDEX(Matches!$F$2:$F$201,MATCH($A248&amp;"-9",Matches!$J$2:$J$201,0))),"",IF(AND(T248=INDEX(Matches!$G$2:$G$201,MATCH($A248&amp;"-9",Matches!$J$2:$J$201,0)),U248=INDEX(Matches!$H$2:$H$201,MATCH($A248&amp;"-9",Matches!$J$2:$J$201,0))),5,IF(SIGN(T248-U248)&lt;&gt;SIGN(INDEX(Matches!$G$2:$G$201,MATCH($A248&amp;"-9",Matches!$J$2:$J$201,0))-INDEX(Matches!$H$2:$H$201,MATCH($A248&amp;"-9",Matches!$J$2:$J$201,0))),0,IF(T248-U248=INDEX(Matches!$G$2:$G$201,MATCH($A248&amp;"-9",Matches!$J$2:$J$201,0))-INDEX(Matches!$H$2:$H$201,MATCH($A248&amp;"-9",Matches!$J$2:$J$201,0)),3,2))))),""))</f>
        <v/>
      </c>
      <c r="AG248" s="12" t="str">
        <f aca="false">IF(OR($B248="",V248="",W248=""),"",IFERROR(IF(OR(INDEX(Matches!$I$2:$I$201,MATCH($A248&amp;"-10",Matches!$J$2:$J$201,0))="Void",INDEX(Matches!$G$2:$G$201,MATCH($A248&amp;"-10",Matches!$J$2:$J$201,0))="",INDEX(Matches!$H$2:$H$201,MATCH($A248&amp;"-10",Matches!$J$2:$J$201,0))=""),"",IF(AND($C248&lt;&gt;"",INDEX(Matches!$F$2:$F$201,MATCH($A248&amp;"-10",Matches!$J$2:$J$201,0))&lt;&gt;"",$C248&gt;=INDEX(Matches!$F$2:$F$201,MATCH($A248&amp;"-10",Matches!$J$2:$J$201,0))),"",IF(AND(V248=INDEX(Matches!$G$2:$G$201,MATCH($A248&amp;"-10",Matches!$J$2:$J$201,0)),W248=INDEX(Matches!$H$2:$H$201,MATCH($A248&amp;"-10",Matches!$J$2:$J$201,0))),5,IF(SIGN(V248-W248)&lt;&gt;SIGN(INDEX(Matches!$G$2:$G$201,MATCH($A248&amp;"-10",Matches!$J$2:$J$201,0))-INDEX(Matches!$H$2:$H$201,MATCH($A248&amp;"-10",Matches!$J$2:$J$201,0))),0,IF(V248-W248=INDEX(Matches!$G$2:$G$201,MATCH($A248&amp;"-10",Matches!$J$2:$J$201,0))-INDEX(Matches!$H$2:$H$201,MATCH($A248&amp;"-10",Matches!$J$2:$J$201,0)),3,2))))),""))</f>
        <v/>
      </c>
      <c r="AH248" s="13" t="str">
        <f aca="false">IF($B248="","",SUM(X248:AG248))</f>
        <v/>
      </c>
      <c r="AI248" s="12" t="str">
        <f aca="false">IF($B248="","",COUNTIF(X248:AG248,5))</f>
        <v/>
      </c>
      <c r="AJ248" s="12" t="str">
        <f aca="false">IF($B248="","",COUNTIF(X248:AG248,"&gt;=2"))</f>
        <v/>
      </c>
      <c r="AK248" s="12" t="str">
        <f aca="false">IF($B248="","",COUNT(X248:AG248))</f>
        <v/>
      </c>
    </row>
    <row r="249" customFormat="false" ht="15" hidden="false" customHeight="false" outlineLevel="0" collapsed="false">
      <c r="A249" s="7"/>
      <c r="B249" s="7"/>
      <c r="C249" s="11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12" t="str">
        <f aca="false">IF(OR($B249="",D249="",E249=""),"",IFERROR(IF(OR(INDEX(Matches!$I$2:$I$201,MATCH($A249&amp;"-1",Matches!$J$2:$J$201,0))="Void",INDEX(Matches!$G$2:$G$201,MATCH($A249&amp;"-1",Matches!$J$2:$J$201,0))="",INDEX(Matches!$H$2:$H$201,MATCH($A249&amp;"-1",Matches!$J$2:$J$201,0))=""),"",IF(AND($C249&lt;&gt;"",INDEX(Matches!$F$2:$F$201,MATCH($A249&amp;"-1",Matches!$J$2:$J$201,0))&lt;&gt;"",$C249&gt;=INDEX(Matches!$F$2:$F$201,MATCH($A249&amp;"-1",Matches!$J$2:$J$201,0))),"",IF(AND(D249=INDEX(Matches!$G$2:$G$201,MATCH($A249&amp;"-1",Matches!$J$2:$J$201,0)),E249=INDEX(Matches!$H$2:$H$201,MATCH($A249&amp;"-1",Matches!$J$2:$J$201,0))),5,IF(SIGN(D249-E249)&lt;&gt;SIGN(INDEX(Matches!$G$2:$G$201,MATCH($A249&amp;"-1",Matches!$J$2:$J$201,0))-INDEX(Matches!$H$2:$H$201,MATCH($A249&amp;"-1",Matches!$J$2:$J$201,0))),0,IF(D249-E249=INDEX(Matches!$G$2:$G$201,MATCH($A249&amp;"-1",Matches!$J$2:$J$201,0))-INDEX(Matches!$H$2:$H$201,MATCH($A249&amp;"-1",Matches!$J$2:$J$201,0)),3,2))))),""))</f>
        <v/>
      </c>
      <c r="Y249" s="12" t="str">
        <f aca="false">IF(OR($B249="",F249="",G249=""),"",IFERROR(IF(OR(INDEX(Matches!$I$2:$I$201,MATCH($A249&amp;"-2",Matches!$J$2:$J$201,0))="Void",INDEX(Matches!$G$2:$G$201,MATCH($A249&amp;"-2",Matches!$J$2:$J$201,0))="",INDEX(Matches!$H$2:$H$201,MATCH($A249&amp;"-2",Matches!$J$2:$J$201,0))=""),"",IF(AND($C249&lt;&gt;"",INDEX(Matches!$F$2:$F$201,MATCH($A249&amp;"-2",Matches!$J$2:$J$201,0))&lt;&gt;"",$C249&gt;=INDEX(Matches!$F$2:$F$201,MATCH($A249&amp;"-2",Matches!$J$2:$J$201,0))),"",IF(AND(F249=INDEX(Matches!$G$2:$G$201,MATCH($A249&amp;"-2",Matches!$J$2:$J$201,0)),G249=INDEX(Matches!$H$2:$H$201,MATCH($A249&amp;"-2",Matches!$J$2:$J$201,0))),5,IF(SIGN(F249-G249)&lt;&gt;SIGN(INDEX(Matches!$G$2:$G$201,MATCH($A249&amp;"-2",Matches!$J$2:$J$201,0))-INDEX(Matches!$H$2:$H$201,MATCH($A249&amp;"-2",Matches!$J$2:$J$201,0))),0,IF(F249-G249=INDEX(Matches!$G$2:$G$201,MATCH($A249&amp;"-2",Matches!$J$2:$J$201,0))-INDEX(Matches!$H$2:$H$201,MATCH($A249&amp;"-2",Matches!$J$2:$J$201,0)),3,2))))),""))</f>
        <v/>
      </c>
      <c r="Z249" s="12" t="str">
        <f aca="false">IF(OR($B249="",H249="",I249=""),"",IFERROR(IF(OR(INDEX(Matches!$I$2:$I$201,MATCH($A249&amp;"-3",Matches!$J$2:$J$201,0))="Void",INDEX(Matches!$G$2:$G$201,MATCH($A249&amp;"-3",Matches!$J$2:$J$201,0))="",INDEX(Matches!$H$2:$H$201,MATCH($A249&amp;"-3",Matches!$J$2:$J$201,0))=""),"",IF(AND($C249&lt;&gt;"",INDEX(Matches!$F$2:$F$201,MATCH($A249&amp;"-3",Matches!$J$2:$J$201,0))&lt;&gt;"",$C249&gt;=INDEX(Matches!$F$2:$F$201,MATCH($A249&amp;"-3",Matches!$J$2:$J$201,0))),"",IF(AND(H249=INDEX(Matches!$G$2:$G$201,MATCH($A249&amp;"-3",Matches!$J$2:$J$201,0)),I249=INDEX(Matches!$H$2:$H$201,MATCH($A249&amp;"-3",Matches!$J$2:$J$201,0))),5,IF(SIGN(H249-I249)&lt;&gt;SIGN(INDEX(Matches!$G$2:$G$201,MATCH($A249&amp;"-3",Matches!$J$2:$J$201,0))-INDEX(Matches!$H$2:$H$201,MATCH($A249&amp;"-3",Matches!$J$2:$J$201,0))),0,IF(H249-I249=INDEX(Matches!$G$2:$G$201,MATCH($A249&amp;"-3",Matches!$J$2:$J$201,0))-INDEX(Matches!$H$2:$H$201,MATCH($A249&amp;"-3",Matches!$J$2:$J$201,0)),3,2))))),""))</f>
        <v/>
      </c>
      <c r="AA249" s="12" t="str">
        <f aca="false">IF(OR($B249="",J249="",K249=""),"",IFERROR(IF(OR(INDEX(Matches!$I$2:$I$201,MATCH($A249&amp;"-4",Matches!$J$2:$J$201,0))="Void",INDEX(Matches!$G$2:$G$201,MATCH($A249&amp;"-4",Matches!$J$2:$J$201,0))="",INDEX(Matches!$H$2:$H$201,MATCH($A249&amp;"-4",Matches!$J$2:$J$201,0))=""),"",IF(AND($C249&lt;&gt;"",INDEX(Matches!$F$2:$F$201,MATCH($A249&amp;"-4",Matches!$J$2:$J$201,0))&lt;&gt;"",$C249&gt;=INDEX(Matches!$F$2:$F$201,MATCH($A249&amp;"-4",Matches!$J$2:$J$201,0))),"",IF(AND(J249=INDEX(Matches!$G$2:$G$201,MATCH($A249&amp;"-4",Matches!$J$2:$J$201,0)),K249=INDEX(Matches!$H$2:$H$201,MATCH($A249&amp;"-4",Matches!$J$2:$J$201,0))),5,IF(SIGN(J249-K249)&lt;&gt;SIGN(INDEX(Matches!$G$2:$G$201,MATCH($A249&amp;"-4",Matches!$J$2:$J$201,0))-INDEX(Matches!$H$2:$H$201,MATCH($A249&amp;"-4",Matches!$J$2:$J$201,0))),0,IF(J249-K249=INDEX(Matches!$G$2:$G$201,MATCH($A249&amp;"-4",Matches!$J$2:$J$201,0))-INDEX(Matches!$H$2:$H$201,MATCH($A249&amp;"-4",Matches!$J$2:$J$201,0)),3,2))))),""))</f>
        <v/>
      </c>
      <c r="AB249" s="12" t="str">
        <f aca="false">IF(OR($B249="",L249="",M249=""),"",IFERROR(IF(OR(INDEX(Matches!$I$2:$I$201,MATCH($A249&amp;"-5",Matches!$J$2:$J$201,0))="Void",INDEX(Matches!$G$2:$G$201,MATCH($A249&amp;"-5",Matches!$J$2:$J$201,0))="",INDEX(Matches!$H$2:$H$201,MATCH($A249&amp;"-5",Matches!$J$2:$J$201,0))=""),"",IF(AND($C249&lt;&gt;"",INDEX(Matches!$F$2:$F$201,MATCH($A249&amp;"-5",Matches!$J$2:$J$201,0))&lt;&gt;"",$C249&gt;=INDEX(Matches!$F$2:$F$201,MATCH($A249&amp;"-5",Matches!$J$2:$J$201,0))),"",IF(AND(L249=INDEX(Matches!$G$2:$G$201,MATCH($A249&amp;"-5",Matches!$J$2:$J$201,0)),M249=INDEX(Matches!$H$2:$H$201,MATCH($A249&amp;"-5",Matches!$J$2:$J$201,0))),5,IF(SIGN(L249-M249)&lt;&gt;SIGN(INDEX(Matches!$G$2:$G$201,MATCH($A249&amp;"-5",Matches!$J$2:$J$201,0))-INDEX(Matches!$H$2:$H$201,MATCH($A249&amp;"-5",Matches!$J$2:$J$201,0))),0,IF(L249-M249=INDEX(Matches!$G$2:$G$201,MATCH($A249&amp;"-5",Matches!$J$2:$J$201,0))-INDEX(Matches!$H$2:$H$201,MATCH($A249&amp;"-5",Matches!$J$2:$J$201,0)),3,2))))),""))</f>
        <v/>
      </c>
      <c r="AC249" s="12" t="str">
        <f aca="false">IF(OR($B249="",N249="",O249=""),"",IFERROR(IF(OR(INDEX(Matches!$I$2:$I$201,MATCH($A249&amp;"-6",Matches!$J$2:$J$201,0))="Void",INDEX(Matches!$G$2:$G$201,MATCH($A249&amp;"-6",Matches!$J$2:$J$201,0))="",INDEX(Matches!$H$2:$H$201,MATCH($A249&amp;"-6",Matches!$J$2:$J$201,0))=""),"",IF(AND($C249&lt;&gt;"",INDEX(Matches!$F$2:$F$201,MATCH($A249&amp;"-6",Matches!$J$2:$J$201,0))&lt;&gt;"",$C249&gt;=INDEX(Matches!$F$2:$F$201,MATCH($A249&amp;"-6",Matches!$J$2:$J$201,0))),"",IF(AND(N249=INDEX(Matches!$G$2:$G$201,MATCH($A249&amp;"-6",Matches!$J$2:$J$201,0)),O249=INDEX(Matches!$H$2:$H$201,MATCH($A249&amp;"-6",Matches!$J$2:$J$201,0))),5,IF(SIGN(N249-O249)&lt;&gt;SIGN(INDEX(Matches!$G$2:$G$201,MATCH($A249&amp;"-6",Matches!$J$2:$J$201,0))-INDEX(Matches!$H$2:$H$201,MATCH($A249&amp;"-6",Matches!$J$2:$J$201,0))),0,IF(N249-O249=INDEX(Matches!$G$2:$G$201,MATCH($A249&amp;"-6",Matches!$J$2:$J$201,0))-INDEX(Matches!$H$2:$H$201,MATCH($A249&amp;"-6",Matches!$J$2:$J$201,0)),3,2))))),""))</f>
        <v/>
      </c>
      <c r="AD249" s="12" t="str">
        <f aca="false">IF(OR($B249="",P249="",Q249=""),"",IFERROR(IF(OR(INDEX(Matches!$I$2:$I$201,MATCH($A249&amp;"-7",Matches!$J$2:$J$201,0))="Void",INDEX(Matches!$G$2:$G$201,MATCH($A249&amp;"-7",Matches!$J$2:$J$201,0))="",INDEX(Matches!$H$2:$H$201,MATCH($A249&amp;"-7",Matches!$J$2:$J$201,0))=""),"",IF(AND($C249&lt;&gt;"",INDEX(Matches!$F$2:$F$201,MATCH($A249&amp;"-7",Matches!$J$2:$J$201,0))&lt;&gt;"",$C249&gt;=INDEX(Matches!$F$2:$F$201,MATCH($A249&amp;"-7",Matches!$J$2:$J$201,0))),"",IF(AND(P249=INDEX(Matches!$G$2:$G$201,MATCH($A249&amp;"-7",Matches!$J$2:$J$201,0)),Q249=INDEX(Matches!$H$2:$H$201,MATCH($A249&amp;"-7",Matches!$J$2:$J$201,0))),5,IF(SIGN(P249-Q249)&lt;&gt;SIGN(INDEX(Matches!$G$2:$G$201,MATCH($A249&amp;"-7",Matches!$J$2:$J$201,0))-INDEX(Matches!$H$2:$H$201,MATCH($A249&amp;"-7",Matches!$J$2:$J$201,0))),0,IF(P249-Q249=INDEX(Matches!$G$2:$G$201,MATCH($A249&amp;"-7",Matches!$J$2:$J$201,0))-INDEX(Matches!$H$2:$H$201,MATCH($A249&amp;"-7",Matches!$J$2:$J$201,0)),3,2))))),""))</f>
        <v/>
      </c>
      <c r="AE249" s="12" t="str">
        <f aca="false">IF(OR($B249="",R249="",S249=""),"",IFERROR(IF(OR(INDEX(Matches!$I$2:$I$201,MATCH($A249&amp;"-8",Matches!$J$2:$J$201,0))="Void",INDEX(Matches!$G$2:$G$201,MATCH($A249&amp;"-8",Matches!$J$2:$J$201,0))="",INDEX(Matches!$H$2:$H$201,MATCH($A249&amp;"-8",Matches!$J$2:$J$201,0))=""),"",IF(AND($C249&lt;&gt;"",INDEX(Matches!$F$2:$F$201,MATCH($A249&amp;"-8",Matches!$J$2:$J$201,0))&lt;&gt;"",$C249&gt;=INDEX(Matches!$F$2:$F$201,MATCH($A249&amp;"-8",Matches!$J$2:$J$201,0))),"",IF(AND(R249=INDEX(Matches!$G$2:$G$201,MATCH($A249&amp;"-8",Matches!$J$2:$J$201,0)),S249=INDEX(Matches!$H$2:$H$201,MATCH($A249&amp;"-8",Matches!$J$2:$J$201,0))),5,IF(SIGN(R249-S249)&lt;&gt;SIGN(INDEX(Matches!$G$2:$G$201,MATCH($A249&amp;"-8",Matches!$J$2:$J$201,0))-INDEX(Matches!$H$2:$H$201,MATCH($A249&amp;"-8",Matches!$J$2:$J$201,0))),0,IF(R249-S249=INDEX(Matches!$G$2:$G$201,MATCH($A249&amp;"-8",Matches!$J$2:$J$201,0))-INDEX(Matches!$H$2:$H$201,MATCH($A249&amp;"-8",Matches!$J$2:$J$201,0)),3,2))))),""))</f>
        <v/>
      </c>
      <c r="AF249" s="12" t="str">
        <f aca="false">IF(OR($B249="",T249="",U249=""),"",IFERROR(IF(OR(INDEX(Matches!$I$2:$I$201,MATCH($A249&amp;"-9",Matches!$J$2:$J$201,0))="Void",INDEX(Matches!$G$2:$G$201,MATCH($A249&amp;"-9",Matches!$J$2:$J$201,0))="",INDEX(Matches!$H$2:$H$201,MATCH($A249&amp;"-9",Matches!$J$2:$J$201,0))=""),"",IF(AND($C249&lt;&gt;"",INDEX(Matches!$F$2:$F$201,MATCH($A249&amp;"-9",Matches!$J$2:$J$201,0))&lt;&gt;"",$C249&gt;=INDEX(Matches!$F$2:$F$201,MATCH($A249&amp;"-9",Matches!$J$2:$J$201,0))),"",IF(AND(T249=INDEX(Matches!$G$2:$G$201,MATCH($A249&amp;"-9",Matches!$J$2:$J$201,0)),U249=INDEX(Matches!$H$2:$H$201,MATCH($A249&amp;"-9",Matches!$J$2:$J$201,0))),5,IF(SIGN(T249-U249)&lt;&gt;SIGN(INDEX(Matches!$G$2:$G$201,MATCH($A249&amp;"-9",Matches!$J$2:$J$201,0))-INDEX(Matches!$H$2:$H$201,MATCH($A249&amp;"-9",Matches!$J$2:$J$201,0))),0,IF(T249-U249=INDEX(Matches!$G$2:$G$201,MATCH($A249&amp;"-9",Matches!$J$2:$J$201,0))-INDEX(Matches!$H$2:$H$201,MATCH($A249&amp;"-9",Matches!$J$2:$J$201,0)),3,2))))),""))</f>
        <v/>
      </c>
      <c r="AG249" s="12" t="str">
        <f aca="false">IF(OR($B249="",V249="",W249=""),"",IFERROR(IF(OR(INDEX(Matches!$I$2:$I$201,MATCH($A249&amp;"-10",Matches!$J$2:$J$201,0))="Void",INDEX(Matches!$G$2:$G$201,MATCH($A249&amp;"-10",Matches!$J$2:$J$201,0))="",INDEX(Matches!$H$2:$H$201,MATCH($A249&amp;"-10",Matches!$J$2:$J$201,0))=""),"",IF(AND($C249&lt;&gt;"",INDEX(Matches!$F$2:$F$201,MATCH($A249&amp;"-10",Matches!$J$2:$J$201,0))&lt;&gt;"",$C249&gt;=INDEX(Matches!$F$2:$F$201,MATCH($A249&amp;"-10",Matches!$J$2:$J$201,0))),"",IF(AND(V249=INDEX(Matches!$G$2:$G$201,MATCH($A249&amp;"-10",Matches!$J$2:$J$201,0)),W249=INDEX(Matches!$H$2:$H$201,MATCH($A249&amp;"-10",Matches!$J$2:$J$201,0))),5,IF(SIGN(V249-W249)&lt;&gt;SIGN(INDEX(Matches!$G$2:$G$201,MATCH($A249&amp;"-10",Matches!$J$2:$J$201,0))-INDEX(Matches!$H$2:$H$201,MATCH($A249&amp;"-10",Matches!$J$2:$J$201,0))),0,IF(V249-W249=INDEX(Matches!$G$2:$G$201,MATCH($A249&amp;"-10",Matches!$J$2:$J$201,0))-INDEX(Matches!$H$2:$H$201,MATCH($A249&amp;"-10",Matches!$J$2:$J$201,0)),3,2))))),""))</f>
        <v/>
      </c>
      <c r="AH249" s="13" t="str">
        <f aca="false">IF($B249="","",SUM(X249:AG249))</f>
        <v/>
      </c>
      <c r="AI249" s="12" t="str">
        <f aca="false">IF($B249="","",COUNTIF(X249:AG249,5))</f>
        <v/>
      </c>
      <c r="AJ249" s="12" t="str">
        <f aca="false">IF($B249="","",COUNTIF(X249:AG249,"&gt;=2"))</f>
        <v/>
      </c>
      <c r="AK249" s="12" t="str">
        <f aca="false">IF($B249="","",COUNT(X249:AG249))</f>
        <v/>
      </c>
    </row>
    <row r="250" customFormat="false" ht="15" hidden="false" customHeight="false" outlineLevel="0" collapsed="false">
      <c r="A250" s="7"/>
      <c r="B250" s="7"/>
      <c r="C250" s="11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12" t="str">
        <f aca="false">IF(OR($B250="",D250="",E250=""),"",IFERROR(IF(OR(INDEX(Matches!$I$2:$I$201,MATCH($A250&amp;"-1",Matches!$J$2:$J$201,0))="Void",INDEX(Matches!$G$2:$G$201,MATCH($A250&amp;"-1",Matches!$J$2:$J$201,0))="",INDEX(Matches!$H$2:$H$201,MATCH($A250&amp;"-1",Matches!$J$2:$J$201,0))=""),"",IF(AND($C250&lt;&gt;"",INDEX(Matches!$F$2:$F$201,MATCH($A250&amp;"-1",Matches!$J$2:$J$201,0))&lt;&gt;"",$C250&gt;=INDEX(Matches!$F$2:$F$201,MATCH($A250&amp;"-1",Matches!$J$2:$J$201,0))),"",IF(AND(D250=INDEX(Matches!$G$2:$G$201,MATCH($A250&amp;"-1",Matches!$J$2:$J$201,0)),E250=INDEX(Matches!$H$2:$H$201,MATCH($A250&amp;"-1",Matches!$J$2:$J$201,0))),5,IF(SIGN(D250-E250)&lt;&gt;SIGN(INDEX(Matches!$G$2:$G$201,MATCH($A250&amp;"-1",Matches!$J$2:$J$201,0))-INDEX(Matches!$H$2:$H$201,MATCH($A250&amp;"-1",Matches!$J$2:$J$201,0))),0,IF(D250-E250=INDEX(Matches!$G$2:$G$201,MATCH($A250&amp;"-1",Matches!$J$2:$J$201,0))-INDEX(Matches!$H$2:$H$201,MATCH($A250&amp;"-1",Matches!$J$2:$J$201,0)),3,2))))),""))</f>
        <v/>
      </c>
      <c r="Y250" s="12" t="str">
        <f aca="false">IF(OR($B250="",F250="",G250=""),"",IFERROR(IF(OR(INDEX(Matches!$I$2:$I$201,MATCH($A250&amp;"-2",Matches!$J$2:$J$201,0))="Void",INDEX(Matches!$G$2:$G$201,MATCH($A250&amp;"-2",Matches!$J$2:$J$201,0))="",INDEX(Matches!$H$2:$H$201,MATCH($A250&amp;"-2",Matches!$J$2:$J$201,0))=""),"",IF(AND($C250&lt;&gt;"",INDEX(Matches!$F$2:$F$201,MATCH($A250&amp;"-2",Matches!$J$2:$J$201,0))&lt;&gt;"",$C250&gt;=INDEX(Matches!$F$2:$F$201,MATCH($A250&amp;"-2",Matches!$J$2:$J$201,0))),"",IF(AND(F250=INDEX(Matches!$G$2:$G$201,MATCH($A250&amp;"-2",Matches!$J$2:$J$201,0)),G250=INDEX(Matches!$H$2:$H$201,MATCH($A250&amp;"-2",Matches!$J$2:$J$201,0))),5,IF(SIGN(F250-G250)&lt;&gt;SIGN(INDEX(Matches!$G$2:$G$201,MATCH($A250&amp;"-2",Matches!$J$2:$J$201,0))-INDEX(Matches!$H$2:$H$201,MATCH($A250&amp;"-2",Matches!$J$2:$J$201,0))),0,IF(F250-G250=INDEX(Matches!$G$2:$G$201,MATCH($A250&amp;"-2",Matches!$J$2:$J$201,0))-INDEX(Matches!$H$2:$H$201,MATCH($A250&amp;"-2",Matches!$J$2:$J$201,0)),3,2))))),""))</f>
        <v/>
      </c>
      <c r="Z250" s="12" t="str">
        <f aca="false">IF(OR($B250="",H250="",I250=""),"",IFERROR(IF(OR(INDEX(Matches!$I$2:$I$201,MATCH($A250&amp;"-3",Matches!$J$2:$J$201,0))="Void",INDEX(Matches!$G$2:$G$201,MATCH($A250&amp;"-3",Matches!$J$2:$J$201,0))="",INDEX(Matches!$H$2:$H$201,MATCH($A250&amp;"-3",Matches!$J$2:$J$201,0))=""),"",IF(AND($C250&lt;&gt;"",INDEX(Matches!$F$2:$F$201,MATCH($A250&amp;"-3",Matches!$J$2:$J$201,0))&lt;&gt;"",$C250&gt;=INDEX(Matches!$F$2:$F$201,MATCH($A250&amp;"-3",Matches!$J$2:$J$201,0))),"",IF(AND(H250=INDEX(Matches!$G$2:$G$201,MATCH($A250&amp;"-3",Matches!$J$2:$J$201,0)),I250=INDEX(Matches!$H$2:$H$201,MATCH($A250&amp;"-3",Matches!$J$2:$J$201,0))),5,IF(SIGN(H250-I250)&lt;&gt;SIGN(INDEX(Matches!$G$2:$G$201,MATCH($A250&amp;"-3",Matches!$J$2:$J$201,0))-INDEX(Matches!$H$2:$H$201,MATCH($A250&amp;"-3",Matches!$J$2:$J$201,0))),0,IF(H250-I250=INDEX(Matches!$G$2:$G$201,MATCH($A250&amp;"-3",Matches!$J$2:$J$201,0))-INDEX(Matches!$H$2:$H$201,MATCH($A250&amp;"-3",Matches!$J$2:$J$201,0)),3,2))))),""))</f>
        <v/>
      </c>
      <c r="AA250" s="12" t="str">
        <f aca="false">IF(OR($B250="",J250="",K250=""),"",IFERROR(IF(OR(INDEX(Matches!$I$2:$I$201,MATCH($A250&amp;"-4",Matches!$J$2:$J$201,0))="Void",INDEX(Matches!$G$2:$G$201,MATCH($A250&amp;"-4",Matches!$J$2:$J$201,0))="",INDEX(Matches!$H$2:$H$201,MATCH($A250&amp;"-4",Matches!$J$2:$J$201,0))=""),"",IF(AND($C250&lt;&gt;"",INDEX(Matches!$F$2:$F$201,MATCH($A250&amp;"-4",Matches!$J$2:$J$201,0))&lt;&gt;"",$C250&gt;=INDEX(Matches!$F$2:$F$201,MATCH($A250&amp;"-4",Matches!$J$2:$J$201,0))),"",IF(AND(J250=INDEX(Matches!$G$2:$G$201,MATCH($A250&amp;"-4",Matches!$J$2:$J$201,0)),K250=INDEX(Matches!$H$2:$H$201,MATCH($A250&amp;"-4",Matches!$J$2:$J$201,0))),5,IF(SIGN(J250-K250)&lt;&gt;SIGN(INDEX(Matches!$G$2:$G$201,MATCH($A250&amp;"-4",Matches!$J$2:$J$201,0))-INDEX(Matches!$H$2:$H$201,MATCH($A250&amp;"-4",Matches!$J$2:$J$201,0))),0,IF(J250-K250=INDEX(Matches!$G$2:$G$201,MATCH($A250&amp;"-4",Matches!$J$2:$J$201,0))-INDEX(Matches!$H$2:$H$201,MATCH($A250&amp;"-4",Matches!$J$2:$J$201,0)),3,2))))),""))</f>
        <v/>
      </c>
      <c r="AB250" s="12" t="str">
        <f aca="false">IF(OR($B250="",L250="",M250=""),"",IFERROR(IF(OR(INDEX(Matches!$I$2:$I$201,MATCH($A250&amp;"-5",Matches!$J$2:$J$201,0))="Void",INDEX(Matches!$G$2:$G$201,MATCH($A250&amp;"-5",Matches!$J$2:$J$201,0))="",INDEX(Matches!$H$2:$H$201,MATCH($A250&amp;"-5",Matches!$J$2:$J$201,0))=""),"",IF(AND($C250&lt;&gt;"",INDEX(Matches!$F$2:$F$201,MATCH($A250&amp;"-5",Matches!$J$2:$J$201,0))&lt;&gt;"",$C250&gt;=INDEX(Matches!$F$2:$F$201,MATCH($A250&amp;"-5",Matches!$J$2:$J$201,0))),"",IF(AND(L250=INDEX(Matches!$G$2:$G$201,MATCH($A250&amp;"-5",Matches!$J$2:$J$201,0)),M250=INDEX(Matches!$H$2:$H$201,MATCH($A250&amp;"-5",Matches!$J$2:$J$201,0))),5,IF(SIGN(L250-M250)&lt;&gt;SIGN(INDEX(Matches!$G$2:$G$201,MATCH($A250&amp;"-5",Matches!$J$2:$J$201,0))-INDEX(Matches!$H$2:$H$201,MATCH($A250&amp;"-5",Matches!$J$2:$J$201,0))),0,IF(L250-M250=INDEX(Matches!$G$2:$G$201,MATCH($A250&amp;"-5",Matches!$J$2:$J$201,0))-INDEX(Matches!$H$2:$H$201,MATCH($A250&amp;"-5",Matches!$J$2:$J$201,0)),3,2))))),""))</f>
        <v/>
      </c>
      <c r="AC250" s="12" t="str">
        <f aca="false">IF(OR($B250="",N250="",O250=""),"",IFERROR(IF(OR(INDEX(Matches!$I$2:$I$201,MATCH($A250&amp;"-6",Matches!$J$2:$J$201,0))="Void",INDEX(Matches!$G$2:$G$201,MATCH($A250&amp;"-6",Matches!$J$2:$J$201,0))="",INDEX(Matches!$H$2:$H$201,MATCH($A250&amp;"-6",Matches!$J$2:$J$201,0))=""),"",IF(AND($C250&lt;&gt;"",INDEX(Matches!$F$2:$F$201,MATCH($A250&amp;"-6",Matches!$J$2:$J$201,0))&lt;&gt;"",$C250&gt;=INDEX(Matches!$F$2:$F$201,MATCH($A250&amp;"-6",Matches!$J$2:$J$201,0))),"",IF(AND(N250=INDEX(Matches!$G$2:$G$201,MATCH($A250&amp;"-6",Matches!$J$2:$J$201,0)),O250=INDEX(Matches!$H$2:$H$201,MATCH($A250&amp;"-6",Matches!$J$2:$J$201,0))),5,IF(SIGN(N250-O250)&lt;&gt;SIGN(INDEX(Matches!$G$2:$G$201,MATCH($A250&amp;"-6",Matches!$J$2:$J$201,0))-INDEX(Matches!$H$2:$H$201,MATCH($A250&amp;"-6",Matches!$J$2:$J$201,0))),0,IF(N250-O250=INDEX(Matches!$G$2:$G$201,MATCH($A250&amp;"-6",Matches!$J$2:$J$201,0))-INDEX(Matches!$H$2:$H$201,MATCH($A250&amp;"-6",Matches!$J$2:$J$201,0)),3,2))))),""))</f>
        <v/>
      </c>
      <c r="AD250" s="12" t="str">
        <f aca="false">IF(OR($B250="",P250="",Q250=""),"",IFERROR(IF(OR(INDEX(Matches!$I$2:$I$201,MATCH($A250&amp;"-7",Matches!$J$2:$J$201,0))="Void",INDEX(Matches!$G$2:$G$201,MATCH($A250&amp;"-7",Matches!$J$2:$J$201,0))="",INDEX(Matches!$H$2:$H$201,MATCH($A250&amp;"-7",Matches!$J$2:$J$201,0))=""),"",IF(AND($C250&lt;&gt;"",INDEX(Matches!$F$2:$F$201,MATCH($A250&amp;"-7",Matches!$J$2:$J$201,0))&lt;&gt;"",$C250&gt;=INDEX(Matches!$F$2:$F$201,MATCH($A250&amp;"-7",Matches!$J$2:$J$201,0))),"",IF(AND(P250=INDEX(Matches!$G$2:$G$201,MATCH($A250&amp;"-7",Matches!$J$2:$J$201,0)),Q250=INDEX(Matches!$H$2:$H$201,MATCH($A250&amp;"-7",Matches!$J$2:$J$201,0))),5,IF(SIGN(P250-Q250)&lt;&gt;SIGN(INDEX(Matches!$G$2:$G$201,MATCH($A250&amp;"-7",Matches!$J$2:$J$201,0))-INDEX(Matches!$H$2:$H$201,MATCH($A250&amp;"-7",Matches!$J$2:$J$201,0))),0,IF(P250-Q250=INDEX(Matches!$G$2:$G$201,MATCH($A250&amp;"-7",Matches!$J$2:$J$201,0))-INDEX(Matches!$H$2:$H$201,MATCH($A250&amp;"-7",Matches!$J$2:$J$201,0)),3,2))))),""))</f>
        <v/>
      </c>
      <c r="AE250" s="12" t="str">
        <f aca="false">IF(OR($B250="",R250="",S250=""),"",IFERROR(IF(OR(INDEX(Matches!$I$2:$I$201,MATCH($A250&amp;"-8",Matches!$J$2:$J$201,0))="Void",INDEX(Matches!$G$2:$G$201,MATCH($A250&amp;"-8",Matches!$J$2:$J$201,0))="",INDEX(Matches!$H$2:$H$201,MATCH($A250&amp;"-8",Matches!$J$2:$J$201,0))=""),"",IF(AND($C250&lt;&gt;"",INDEX(Matches!$F$2:$F$201,MATCH($A250&amp;"-8",Matches!$J$2:$J$201,0))&lt;&gt;"",$C250&gt;=INDEX(Matches!$F$2:$F$201,MATCH($A250&amp;"-8",Matches!$J$2:$J$201,0))),"",IF(AND(R250=INDEX(Matches!$G$2:$G$201,MATCH($A250&amp;"-8",Matches!$J$2:$J$201,0)),S250=INDEX(Matches!$H$2:$H$201,MATCH($A250&amp;"-8",Matches!$J$2:$J$201,0))),5,IF(SIGN(R250-S250)&lt;&gt;SIGN(INDEX(Matches!$G$2:$G$201,MATCH($A250&amp;"-8",Matches!$J$2:$J$201,0))-INDEX(Matches!$H$2:$H$201,MATCH($A250&amp;"-8",Matches!$J$2:$J$201,0))),0,IF(R250-S250=INDEX(Matches!$G$2:$G$201,MATCH($A250&amp;"-8",Matches!$J$2:$J$201,0))-INDEX(Matches!$H$2:$H$201,MATCH($A250&amp;"-8",Matches!$J$2:$J$201,0)),3,2))))),""))</f>
        <v/>
      </c>
      <c r="AF250" s="12" t="str">
        <f aca="false">IF(OR($B250="",T250="",U250=""),"",IFERROR(IF(OR(INDEX(Matches!$I$2:$I$201,MATCH($A250&amp;"-9",Matches!$J$2:$J$201,0))="Void",INDEX(Matches!$G$2:$G$201,MATCH($A250&amp;"-9",Matches!$J$2:$J$201,0))="",INDEX(Matches!$H$2:$H$201,MATCH($A250&amp;"-9",Matches!$J$2:$J$201,0))=""),"",IF(AND($C250&lt;&gt;"",INDEX(Matches!$F$2:$F$201,MATCH($A250&amp;"-9",Matches!$J$2:$J$201,0))&lt;&gt;"",$C250&gt;=INDEX(Matches!$F$2:$F$201,MATCH($A250&amp;"-9",Matches!$J$2:$J$201,0))),"",IF(AND(T250=INDEX(Matches!$G$2:$G$201,MATCH($A250&amp;"-9",Matches!$J$2:$J$201,0)),U250=INDEX(Matches!$H$2:$H$201,MATCH($A250&amp;"-9",Matches!$J$2:$J$201,0))),5,IF(SIGN(T250-U250)&lt;&gt;SIGN(INDEX(Matches!$G$2:$G$201,MATCH($A250&amp;"-9",Matches!$J$2:$J$201,0))-INDEX(Matches!$H$2:$H$201,MATCH($A250&amp;"-9",Matches!$J$2:$J$201,0))),0,IF(T250-U250=INDEX(Matches!$G$2:$G$201,MATCH($A250&amp;"-9",Matches!$J$2:$J$201,0))-INDEX(Matches!$H$2:$H$201,MATCH($A250&amp;"-9",Matches!$J$2:$J$201,0)),3,2))))),""))</f>
        <v/>
      </c>
      <c r="AG250" s="12" t="str">
        <f aca="false">IF(OR($B250="",V250="",W250=""),"",IFERROR(IF(OR(INDEX(Matches!$I$2:$I$201,MATCH($A250&amp;"-10",Matches!$J$2:$J$201,0))="Void",INDEX(Matches!$G$2:$G$201,MATCH($A250&amp;"-10",Matches!$J$2:$J$201,0))="",INDEX(Matches!$H$2:$H$201,MATCH($A250&amp;"-10",Matches!$J$2:$J$201,0))=""),"",IF(AND($C250&lt;&gt;"",INDEX(Matches!$F$2:$F$201,MATCH($A250&amp;"-10",Matches!$J$2:$J$201,0))&lt;&gt;"",$C250&gt;=INDEX(Matches!$F$2:$F$201,MATCH($A250&amp;"-10",Matches!$J$2:$J$201,0))),"",IF(AND(V250=INDEX(Matches!$G$2:$G$201,MATCH($A250&amp;"-10",Matches!$J$2:$J$201,0)),W250=INDEX(Matches!$H$2:$H$201,MATCH($A250&amp;"-10",Matches!$J$2:$J$201,0))),5,IF(SIGN(V250-W250)&lt;&gt;SIGN(INDEX(Matches!$G$2:$G$201,MATCH($A250&amp;"-10",Matches!$J$2:$J$201,0))-INDEX(Matches!$H$2:$H$201,MATCH($A250&amp;"-10",Matches!$J$2:$J$201,0))),0,IF(V250-W250=INDEX(Matches!$G$2:$G$201,MATCH($A250&amp;"-10",Matches!$J$2:$J$201,0))-INDEX(Matches!$H$2:$H$201,MATCH($A250&amp;"-10",Matches!$J$2:$J$201,0)),3,2))))),""))</f>
        <v/>
      </c>
      <c r="AH250" s="13" t="str">
        <f aca="false">IF($B250="","",SUM(X250:AG250))</f>
        <v/>
      </c>
      <c r="AI250" s="12" t="str">
        <f aca="false">IF($B250="","",COUNTIF(X250:AG250,5))</f>
        <v/>
      </c>
      <c r="AJ250" s="12" t="str">
        <f aca="false">IF($B250="","",COUNTIF(X250:AG250,"&gt;=2"))</f>
        <v/>
      </c>
      <c r="AK250" s="12" t="str">
        <f aca="false">IF($B250="","",COUNT(X250:AG250))</f>
        <v/>
      </c>
    </row>
    <row r="251" customFormat="false" ht="15" hidden="false" customHeight="false" outlineLevel="0" collapsed="false">
      <c r="A251" s="7"/>
      <c r="B251" s="7"/>
      <c r="C251" s="11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12" t="str">
        <f aca="false">IF(OR($B251="",D251="",E251=""),"",IFERROR(IF(OR(INDEX(Matches!$I$2:$I$201,MATCH($A251&amp;"-1",Matches!$J$2:$J$201,0))="Void",INDEX(Matches!$G$2:$G$201,MATCH($A251&amp;"-1",Matches!$J$2:$J$201,0))="",INDEX(Matches!$H$2:$H$201,MATCH($A251&amp;"-1",Matches!$J$2:$J$201,0))=""),"",IF(AND($C251&lt;&gt;"",INDEX(Matches!$F$2:$F$201,MATCH($A251&amp;"-1",Matches!$J$2:$J$201,0))&lt;&gt;"",$C251&gt;=INDEX(Matches!$F$2:$F$201,MATCH($A251&amp;"-1",Matches!$J$2:$J$201,0))),"",IF(AND(D251=INDEX(Matches!$G$2:$G$201,MATCH($A251&amp;"-1",Matches!$J$2:$J$201,0)),E251=INDEX(Matches!$H$2:$H$201,MATCH($A251&amp;"-1",Matches!$J$2:$J$201,0))),5,IF(SIGN(D251-E251)&lt;&gt;SIGN(INDEX(Matches!$G$2:$G$201,MATCH($A251&amp;"-1",Matches!$J$2:$J$201,0))-INDEX(Matches!$H$2:$H$201,MATCH($A251&amp;"-1",Matches!$J$2:$J$201,0))),0,IF(D251-E251=INDEX(Matches!$G$2:$G$201,MATCH($A251&amp;"-1",Matches!$J$2:$J$201,0))-INDEX(Matches!$H$2:$H$201,MATCH($A251&amp;"-1",Matches!$J$2:$J$201,0)),3,2))))),""))</f>
        <v/>
      </c>
      <c r="Y251" s="12" t="str">
        <f aca="false">IF(OR($B251="",F251="",G251=""),"",IFERROR(IF(OR(INDEX(Matches!$I$2:$I$201,MATCH($A251&amp;"-2",Matches!$J$2:$J$201,0))="Void",INDEX(Matches!$G$2:$G$201,MATCH($A251&amp;"-2",Matches!$J$2:$J$201,0))="",INDEX(Matches!$H$2:$H$201,MATCH($A251&amp;"-2",Matches!$J$2:$J$201,0))=""),"",IF(AND($C251&lt;&gt;"",INDEX(Matches!$F$2:$F$201,MATCH($A251&amp;"-2",Matches!$J$2:$J$201,0))&lt;&gt;"",$C251&gt;=INDEX(Matches!$F$2:$F$201,MATCH($A251&amp;"-2",Matches!$J$2:$J$201,0))),"",IF(AND(F251=INDEX(Matches!$G$2:$G$201,MATCH($A251&amp;"-2",Matches!$J$2:$J$201,0)),G251=INDEX(Matches!$H$2:$H$201,MATCH($A251&amp;"-2",Matches!$J$2:$J$201,0))),5,IF(SIGN(F251-G251)&lt;&gt;SIGN(INDEX(Matches!$G$2:$G$201,MATCH($A251&amp;"-2",Matches!$J$2:$J$201,0))-INDEX(Matches!$H$2:$H$201,MATCH($A251&amp;"-2",Matches!$J$2:$J$201,0))),0,IF(F251-G251=INDEX(Matches!$G$2:$G$201,MATCH($A251&amp;"-2",Matches!$J$2:$J$201,0))-INDEX(Matches!$H$2:$H$201,MATCH($A251&amp;"-2",Matches!$J$2:$J$201,0)),3,2))))),""))</f>
        <v/>
      </c>
      <c r="Z251" s="12" t="str">
        <f aca="false">IF(OR($B251="",H251="",I251=""),"",IFERROR(IF(OR(INDEX(Matches!$I$2:$I$201,MATCH($A251&amp;"-3",Matches!$J$2:$J$201,0))="Void",INDEX(Matches!$G$2:$G$201,MATCH($A251&amp;"-3",Matches!$J$2:$J$201,0))="",INDEX(Matches!$H$2:$H$201,MATCH($A251&amp;"-3",Matches!$J$2:$J$201,0))=""),"",IF(AND($C251&lt;&gt;"",INDEX(Matches!$F$2:$F$201,MATCH($A251&amp;"-3",Matches!$J$2:$J$201,0))&lt;&gt;"",$C251&gt;=INDEX(Matches!$F$2:$F$201,MATCH($A251&amp;"-3",Matches!$J$2:$J$201,0))),"",IF(AND(H251=INDEX(Matches!$G$2:$G$201,MATCH($A251&amp;"-3",Matches!$J$2:$J$201,0)),I251=INDEX(Matches!$H$2:$H$201,MATCH($A251&amp;"-3",Matches!$J$2:$J$201,0))),5,IF(SIGN(H251-I251)&lt;&gt;SIGN(INDEX(Matches!$G$2:$G$201,MATCH($A251&amp;"-3",Matches!$J$2:$J$201,0))-INDEX(Matches!$H$2:$H$201,MATCH($A251&amp;"-3",Matches!$J$2:$J$201,0))),0,IF(H251-I251=INDEX(Matches!$G$2:$G$201,MATCH($A251&amp;"-3",Matches!$J$2:$J$201,0))-INDEX(Matches!$H$2:$H$201,MATCH($A251&amp;"-3",Matches!$J$2:$J$201,0)),3,2))))),""))</f>
        <v/>
      </c>
      <c r="AA251" s="12" t="str">
        <f aca="false">IF(OR($B251="",J251="",K251=""),"",IFERROR(IF(OR(INDEX(Matches!$I$2:$I$201,MATCH($A251&amp;"-4",Matches!$J$2:$J$201,0))="Void",INDEX(Matches!$G$2:$G$201,MATCH($A251&amp;"-4",Matches!$J$2:$J$201,0))="",INDEX(Matches!$H$2:$H$201,MATCH($A251&amp;"-4",Matches!$J$2:$J$201,0))=""),"",IF(AND($C251&lt;&gt;"",INDEX(Matches!$F$2:$F$201,MATCH($A251&amp;"-4",Matches!$J$2:$J$201,0))&lt;&gt;"",$C251&gt;=INDEX(Matches!$F$2:$F$201,MATCH($A251&amp;"-4",Matches!$J$2:$J$201,0))),"",IF(AND(J251=INDEX(Matches!$G$2:$G$201,MATCH($A251&amp;"-4",Matches!$J$2:$J$201,0)),K251=INDEX(Matches!$H$2:$H$201,MATCH($A251&amp;"-4",Matches!$J$2:$J$201,0))),5,IF(SIGN(J251-K251)&lt;&gt;SIGN(INDEX(Matches!$G$2:$G$201,MATCH($A251&amp;"-4",Matches!$J$2:$J$201,0))-INDEX(Matches!$H$2:$H$201,MATCH($A251&amp;"-4",Matches!$J$2:$J$201,0))),0,IF(J251-K251=INDEX(Matches!$G$2:$G$201,MATCH($A251&amp;"-4",Matches!$J$2:$J$201,0))-INDEX(Matches!$H$2:$H$201,MATCH($A251&amp;"-4",Matches!$J$2:$J$201,0)),3,2))))),""))</f>
        <v/>
      </c>
      <c r="AB251" s="12" t="str">
        <f aca="false">IF(OR($B251="",L251="",M251=""),"",IFERROR(IF(OR(INDEX(Matches!$I$2:$I$201,MATCH($A251&amp;"-5",Matches!$J$2:$J$201,0))="Void",INDEX(Matches!$G$2:$G$201,MATCH($A251&amp;"-5",Matches!$J$2:$J$201,0))="",INDEX(Matches!$H$2:$H$201,MATCH($A251&amp;"-5",Matches!$J$2:$J$201,0))=""),"",IF(AND($C251&lt;&gt;"",INDEX(Matches!$F$2:$F$201,MATCH($A251&amp;"-5",Matches!$J$2:$J$201,0))&lt;&gt;"",$C251&gt;=INDEX(Matches!$F$2:$F$201,MATCH($A251&amp;"-5",Matches!$J$2:$J$201,0))),"",IF(AND(L251=INDEX(Matches!$G$2:$G$201,MATCH($A251&amp;"-5",Matches!$J$2:$J$201,0)),M251=INDEX(Matches!$H$2:$H$201,MATCH($A251&amp;"-5",Matches!$J$2:$J$201,0))),5,IF(SIGN(L251-M251)&lt;&gt;SIGN(INDEX(Matches!$G$2:$G$201,MATCH($A251&amp;"-5",Matches!$J$2:$J$201,0))-INDEX(Matches!$H$2:$H$201,MATCH($A251&amp;"-5",Matches!$J$2:$J$201,0))),0,IF(L251-M251=INDEX(Matches!$G$2:$G$201,MATCH($A251&amp;"-5",Matches!$J$2:$J$201,0))-INDEX(Matches!$H$2:$H$201,MATCH($A251&amp;"-5",Matches!$J$2:$J$201,0)),3,2))))),""))</f>
        <v/>
      </c>
      <c r="AC251" s="12" t="str">
        <f aca="false">IF(OR($B251="",N251="",O251=""),"",IFERROR(IF(OR(INDEX(Matches!$I$2:$I$201,MATCH($A251&amp;"-6",Matches!$J$2:$J$201,0))="Void",INDEX(Matches!$G$2:$G$201,MATCH($A251&amp;"-6",Matches!$J$2:$J$201,0))="",INDEX(Matches!$H$2:$H$201,MATCH($A251&amp;"-6",Matches!$J$2:$J$201,0))=""),"",IF(AND($C251&lt;&gt;"",INDEX(Matches!$F$2:$F$201,MATCH($A251&amp;"-6",Matches!$J$2:$J$201,0))&lt;&gt;"",$C251&gt;=INDEX(Matches!$F$2:$F$201,MATCH($A251&amp;"-6",Matches!$J$2:$J$201,0))),"",IF(AND(N251=INDEX(Matches!$G$2:$G$201,MATCH($A251&amp;"-6",Matches!$J$2:$J$201,0)),O251=INDEX(Matches!$H$2:$H$201,MATCH($A251&amp;"-6",Matches!$J$2:$J$201,0))),5,IF(SIGN(N251-O251)&lt;&gt;SIGN(INDEX(Matches!$G$2:$G$201,MATCH($A251&amp;"-6",Matches!$J$2:$J$201,0))-INDEX(Matches!$H$2:$H$201,MATCH($A251&amp;"-6",Matches!$J$2:$J$201,0))),0,IF(N251-O251=INDEX(Matches!$G$2:$G$201,MATCH($A251&amp;"-6",Matches!$J$2:$J$201,0))-INDEX(Matches!$H$2:$H$201,MATCH($A251&amp;"-6",Matches!$J$2:$J$201,0)),3,2))))),""))</f>
        <v/>
      </c>
      <c r="AD251" s="12" t="str">
        <f aca="false">IF(OR($B251="",P251="",Q251=""),"",IFERROR(IF(OR(INDEX(Matches!$I$2:$I$201,MATCH($A251&amp;"-7",Matches!$J$2:$J$201,0))="Void",INDEX(Matches!$G$2:$G$201,MATCH($A251&amp;"-7",Matches!$J$2:$J$201,0))="",INDEX(Matches!$H$2:$H$201,MATCH($A251&amp;"-7",Matches!$J$2:$J$201,0))=""),"",IF(AND($C251&lt;&gt;"",INDEX(Matches!$F$2:$F$201,MATCH($A251&amp;"-7",Matches!$J$2:$J$201,0))&lt;&gt;"",$C251&gt;=INDEX(Matches!$F$2:$F$201,MATCH($A251&amp;"-7",Matches!$J$2:$J$201,0))),"",IF(AND(P251=INDEX(Matches!$G$2:$G$201,MATCH($A251&amp;"-7",Matches!$J$2:$J$201,0)),Q251=INDEX(Matches!$H$2:$H$201,MATCH($A251&amp;"-7",Matches!$J$2:$J$201,0))),5,IF(SIGN(P251-Q251)&lt;&gt;SIGN(INDEX(Matches!$G$2:$G$201,MATCH($A251&amp;"-7",Matches!$J$2:$J$201,0))-INDEX(Matches!$H$2:$H$201,MATCH($A251&amp;"-7",Matches!$J$2:$J$201,0))),0,IF(P251-Q251=INDEX(Matches!$G$2:$G$201,MATCH($A251&amp;"-7",Matches!$J$2:$J$201,0))-INDEX(Matches!$H$2:$H$201,MATCH($A251&amp;"-7",Matches!$J$2:$J$201,0)),3,2))))),""))</f>
        <v/>
      </c>
      <c r="AE251" s="12" t="str">
        <f aca="false">IF(OR($B251="",R251="",S251=""),"",IFERROR(IF(OR(INDEX(Matches!$I$2:$I$201,MATCH($A251&amp;"-8",Matches!$J$2:$J$201,0))="Void",INDEX(Matches!$G$2:$G$201,MATCH($A251&amp;"-8",Matches!$J$2:$J$201,0))="",INDEX(Matches!$H$2:$H$201,MATCH($A251&amp;"-8",Matches!$J$2:$J$201,0))=""),"",IF(AND($C251&lt;&gt;"",INDEX(Matches!$F$2:$F$201,MATCH($A251&amp;"-8",Matches!$J$2:$J$201,0))&lt;&gt;"",$C251&gt;=INDEX(Matches!$F$2:$F$201,MATCH($A251&amp;"-8",Matches!$J$2:$J$201,0))),"",IF(AND(R251=INDEX(Matches!$G$2:$G$201,MATCH($A251&amp;"-8",Matches!$J$2:$J$201,0)),S251=INDEX(Matches!$H$2:$H$201,MATCH($A251&amp;"-8",Matches!$J$2:$J$201,0))),5,IF(SIGN(R251-S251)&lt;&gt;SIGN(INDEX(Matches!$G$2:$G$201,MATCH($A251&amp;"-8",Matches!$J$2:$J$201,0))-INDEX(Matches!$H$2:$H$201,MATCH($A251&amp;"-8",Matches!$J$2:$J$201,0))),0,IF(R251-S251=INDEX(Matches!$G$2:$G$201,MATCH($A251&amp;"-8",Matches!$J$2:$J$201,0))-INDEX(Matches!$H$2:$H$201,MATCH($A251&amp;"-8",Matches!$J$2:$J$201,0)),3,2))))),""))</f>
        <v/>
      </c>
      <c r="AF251" s="12" t="str">
        <f aca="false">IF(OR($B251="",T251="",U251=""),"",IFERROR(IF(OR(INDEX(Matches!$I$2:$I$201,MATCH($A251&amp;"-9",Matches!$J$2:$J$201,0))="Void",INDEX(Matches!$G$2:$G$201,MATCH($A251&amp;"-9",Matches!$J$2:$J$201,0))="",INDEX(Matches!$H$2:$H$201,MATCH($A251&amp;"-9",Matches!$J$2:$J$201,0))=""),"",IF(AND($C251&lt;&gt;"",INDEX(Matches!$F$2:$F$201,MATCH($A251&amp;"-9",Matches!$J$2:$J$201,0))&lt;&gt;"",$C251&gt;=INDEX(Matches!$F$2:$F$201,MATCH($A251&amp;"-9",Matches!$J$2:$J$201,0))),"",IF(AND(T251=INDEX(Matches!$G$2:$G$201,MATCH($A251&amp;"-9",Matches!$J$2:$J$201,0)),U251=INDEX(Matches!$H$2:$H$201,MATCH($A251&amp;"-9",Matches!$J$2:$J$201,0))),5,IF(SIGN(T251-U251)&lt;&gt;SIGN(INDEX(Matches!$G$2:$G$201,MATCH($A251&amp;"-9",Matches!$J$2:$J$201,0))-INDEX(Matches!$H$2:$H$201,MATCH($A251&amp;"-9",Matches!$J$2:$J$201,0))),0,IF(T251-U251=INDEX(Matches!$G$2:$G$201,MATCH($A251&amp;"-9",Matches!$J$2:$J$201,0))-INDEX(Matches!$H$2:$H$201,MATCH($A251&amp;"-9",Matches!$J$2:$J$201,0)),3,2))))),""))</f>
        <v/>
      </c>
      <c r="AG251" s="12" t="str">
        <f aca="false">IF(OR($B251="",V251="",W251=""),"",IFERROR(IF(OR(INDEX(Matches!$I$2:$I$201,MATCH($A251&amp;"-10",Matches!$J$2:$J$201,0))="Void",INDEX(Matches!$G$2:$G$201,MATCH($A251&amp;"-10",Matches!$J$2:$J$201,0))="",INDEX(Matches!$H$2:$H$201,MATCH($A251&amp;"-10",Matches!$J$2:$J$201,0))=""),"",IF(AND($C251&lt;&gt;"",INDEX(Matches!$F$2:$F$201,MATCH($A251&amp;"-10",Matches!$J$2:$J$201,0))&lt;&gt;"",$C251&gt;=INDEX(Matches!$F$2:$F$201,MATCH($A251&amp;"-10",Matches!$J$2:$J$201,0))),"",IF(AND(V251=INDEX(Matches!$G$2:$G$201,MATCH($A251&amp;"-10",Matches!$J$2:$J$201,0)),W251=INDEX(Matches!$H$2:$H$201,MATCH($A251&amp;"-10",Matches!$J$2:$J$201,0))),5,IF(SIGN(V251-W251)&lt;&gt;SIGN(INDEX(Matches!$G$2:$G$201,MATCH($A251&amp;"-10",Matches!$J$2:$J$201,0))-INDEX(Matches!$H$2:$H$201,MATCH($A251&amp;"-10",Matches!$J$2:$J$201,0))),0,IF(V251-W251=INDEX(Matches!$G$2:$G$201,MATCH($A251&amp;"-10",Matches!$J$2:$J$201,0))-INDEX(Matches!$H$2:$H$201,MATCH($A251&amp;"-10",Matches!$J$2:$J$201,0)),3,2))))),""))</f>
        <v/>
      </c>
      <c r="AH251" s="13" t="str">
        <f aca="false">IF($B251="","",SUM(X251:AG251))</f>
        <v/>
      </c>
      <c r="AI251" s="12" t="str">
        <f aca="false">IF($B251="","",COUNTIF(X251:AG251,5))</f>
        <v/>
      </c>
      <c r="AJ251" s="12" t="str">
        <f aca="false">IF($B251="","",COUNTIF(X251:AG251,"&gt;=2"))</f>
        <v/>
      </c>
      <c r="AK251" s="12" t="str">
        <f aca="false">IF($B251="","",COUNT(X251:AG251))</f>
        <v/>
      </c>
    </row>
    <row r="252" customFormat="false" ht="15" hidden="false" customHeight="false" outlineLevel="0" collapsed="false">
      <c r="A252" s="7"/>
      <c r="B252" s="7"/>
      <c r="C252" s="11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12" t="str">
        <f aca="false">IF(OR($B252="",D252="",E252=""),"",IFERROR(IF(OR(INDEX(Matches!$I$2:$I$201,MATCH($A252&amp;"-1",Matches!$J$2:$J$201,0))="Void",INDEX(Matches!$G$2:$G$201,MATCH($A252&amp;"-1",Matches!$J$2:$J$201,0))="",INDEX(Matches!$H$2:$H$201,MATCH($A252&amp;"-1",Matches!$J$2:$J$201,0))=""),"",IF(AND($C252&lt;&gt;"",INDEX(Matches!$F$2:$F$201,MATCH($A252&amp;"-1",Matches!$J$2:$J$201,0))&lt;&gt;"",$C252&gt;=INDEX(Matches!$F$2:$F$201,MATCH($A252&amp;"-1",Matches!$J$2:$J$201,0))),"",IF(AND(D252=INDEX(Matches!$G$2:$G$201,MATCH($A252&amp;"-1",Matches!$J$2:$J$201,0)),E252=INDEX(Matches!$H$2:$H$201,MATCH($A252&amp;"-1",Matches!$J$2:$J$201,0))),5,IF(SIGN(D252-E252)&lt;&gt;SIGN(INDEX(Matches!$G$2:$G$201,MATCH($A252&amp;"-1",Matches!$J$2:$J$201,0))-INDEX(Matches!$H$2:$H$201,MATCH($A252&amp;"-1",Matches!$J$2:$J$201,0))),0,IF(D252-E252=INDEX(Matches!$G$2:$G$201,MATCH($A252&amp;"-1",Matches!$J$2:$J$201,0))-INDEX(Matches!$H$2:$H$201,MATCH($A252&amp;"-1",Matches!$J$2:$J$201,0)),3,2))))),""))</f>
        <v/>
      </c>
      <c r="Y252" s="12" t="str">
        <f aca="false">IF(OR($B252="",F252="",G252=""),"",IFERROR(IF(OR(INDEX(Matches!$I$2:$I$201,MATCH($A252&amp;"-2",Matches!$J$2:$J$201,0))="Void",INDEX(Matches!$G$2:$G$201,MATCH($A252&amp;"-2",Matches!$J$2:$J$201,0))="",INDEX(Matches!$H$2:$H$201,MATCH($A252&amp;"-2",Matches!$J$2:$J$201,0))=""),"",IF(AND($C252&lt;&gt;"",INDEX(Matches!$F$2:$F$201,MATCH($A252&amp;"-2",Matches!$J$2:$J$201,0))&lt;&gt;"",$C252&gt;=INDEX(Matches!$F$2:$F$201,MATCH($A252&amp;"-2",Matches!$J$2:$J$201,0))),"",IF(AND(F252=INDEX(Matches!$G$2:$G$201,MATCH($A252&amp;"-2",Matches!$J$2:$J$201,0)),G252=INDEX(Matches!$H$2:$H$201,MATCH($A252&amp;"-2",Matches!$J$2:$J$201,0))),5,IF(SIGN(F252-G252)&lt;&gt;SIGN(INDEX(Matches!$G$2:$G$201,MATCH($A252&amp;"-2",Matches!$J$2:$J$201,0))-INDEX(Matches!$H$2:$H$201,MATCH($A252&amp;"-2",Matches!$J$2:$J$201,0))),0,IF(F252-G252=INDEX(Matches!$G$2:$G$201,MATCH($A252&amp;"-2",Matches!$J$2:$J$201,0))-INDEX(Matches!$H$2:$H$201,MATCH($A252&amp;"-2",Matches!$J$2:$J$201,0)),3,2))))),""))</f>
        <v/>
      </c>
      <c r="Z252" s="12" t="str">
        <f aca="false">IF(OR($B252="",H252="",I252=""),"",IFERROR(IF(OR(INDEX(Matches!$I$2:$I$201,MATCH($A252&amp;"-3",Matches!$J$2:$J$201,0))="Void",INDEX(Matches!$G$2:$G$201,MATCH($A252&amp;"-3",Matches!$J$2:$J$201,0))="",INDEX(Matches!$H$2:$H$201,MATCH($A252&amp;"-3",Matches!$J$2:$J$201,0))=""),"",IF(AND($C252&lt;&gt;"",INDEX(Matches!$F$2:$F$201,MATCH($A252&amp;"-3",Matches!$J$2:$J$201,0))&lt;&gt;"",$C252&gt;=INDEX(Matches!$F$2:$F$201,MATCH($A252&amp;"-3",Matches!$J$2:$J$201,0))),"",IF(AND(H252=INDEX(Matches!$G$2:$G$201,MATCH($A252&amp;"-3",Matches!$J$2:$J$201,0)),I252=INDEX(Matches!$H$2:$H$201,MATCH($A252&amp;"-3",Matches!$J$2:$J$201,0))),5,IF(SIGN(H252-I252)&lt;&gt;SIGN(INDEX(Matches!$G$2:$G$201,MATCH($A252&amp;"-3",Matches!$J$2:$J$201,0))-INDEX(Matches!$H$2:$H$201,MATCH($A252&amp;"-3",Matches!$J$2:$J$201,0))),0,IF(H252-I252=INDEX(Matches!$G$2:$G$201,MATCH($A252&amp;"-3",Matches!$J$2:$J$201,0))-INDEX(Matches!$H$2:$H$201,MATCH($A252&amp;"-3",Matches!$J$2:$J$201,0)),3,2))))),""))</f>
        <v/>
      </c>
      <c r="AA252" s="12" t="str">
        <f aca="false">IF(OR($B252="",J252="",K252=""),"",IFERROR(IF(OR(INDEX(Matches!$I$2:$I$201,MATCH($A252&amp;"-4",Matches!$J$2:$J$201,0))="Void",INDEX(Matches!$G$2:$G$201,MATCH($A252&amp;"-4",Matches!$J$2:$J$201,0))="",INDEX(Matches!$H$2:$H$201,MATCH($A252&amp;"-4",Matches!$J$2:$J$201,0))=""),"",IF(AND($C252&lt;&gt;"",INDEX(Matches!$F$2:$F$201,MATCH($A252&amp;"-4",Matches!$J$2:$J$201,0))&lt;&gt;"",$C252&gt;=INDEX(Matches!$F$2:$F$201,MATCH($A252&amp;"-4",Matches!$J$2:$J$201,0))),"",IF(AND(J252=INDEX(Matches!$G$2:$G$201,MATCH($A252&amp;"-4",Matches!$J$2:$J$201,0)),K252=INDEX(Matches!$H$2:$H$201,MATCH($A252&amp;"-4",Matches!$J$2:$J$201,0))),5,IF(SIGN(J252-K252)&lt;&gt;SIGN(INDEX(Matches!$G$2:$G$201,MATCH($A252&amp;"-4",Matches!$J$2:$J$201,0))-INDEX(Matches!$H$2:$H$201,MATCH($A252&amp;"-4",Matches!$J$2:$J$201,0))),0,IF(J252-K252=INDEX(Matches!$G$2:$G$201,MATCH($A252&amp;"-4",Matches!$J$2:$J$201,0))-INDEX(Matches!$H$2:$H$201,MATCH($A252&amp;"-4",Matches!$J$2:$J$201,0)),3,2))))),""))</f>
        <v/>
      </c>
      <c r="AB252" s="12" t="str">
        <f aca="false">IF(OR($B252="",L252="",M252=""),"",IFERROR(IF(OR(INDEX(Matches!$I$2:$I$201,MATCH($A252&amp;"-5",Matches!$J$2:$J$201,0))="Void",INDEX(Matches!$G$2:$G$201,MATCH($A252&amp;"-5",Matches!$J$2:$J$201,0))="",INDEX(Matches!$H$2:$H$201,MATCH($A252&amp;"-5",Matches!$J$2:$J$201,0))=""),"",IF(AND($C252&lt;&gt;"",INDEX(Matches!$F$2:$F$201,MATCH($A252&amp;"-5",Matches!$J$2:$J$201,0))&lt;&gt;"",$C252&gt;=INDEX(Matches!$F$2:$F$201,MATCH($A252&amp;"-5",Matches!$J$2:$J$201,0))),"",IF(AND(L252=INDEX(Matches!$G$2:$G$201,MATCH($A252&amp;"-5",Matches!$J$2:$J$201,0)),M252=INDEX(Matches!$H$2:$H$201,MATCH($A252&amp;"-5",Matches!$J$2:$J$201,0))),5,IF(SIGN(L252-M252)&lt;&gt;SIGN(INDEX(Matches!$G$2:$G$201,MATCH($A252&amp;"-5",Matches!$J$2:$J$201,0))-INDEX(Matches!$H$2:$H$201,MATCH($A252&amp;"-5",Matches!$J$2:$J$201,0))),0,IF(L252-M252=INDEX(Matches!$G$2:$G$201,MATCH($A252&amp;"-5",Matches!$J$2:$J$201,0))-INDEX(Matches!$H$2:$H$201,MATCH($A252&amp;"-5",Matches!$J$2:$J$201,0)),3,2))))),""))</f>
        <v/>
      </c>
      <c r="AC252" s="12" t="str">
        <f aca="false">IF(OR($B252="",N252="",O252=""),"",IFERROR(IF(OR(INDEX(Matches!$I$2:$I$201,MATCH($A252&amp;"-6",Matches!$J$2:$J$201,0))="Void",INDEX(Matches!$G$2:$G$201,MATCH($A252&amp;"-6",Matches!$J$2:$J$201,0))="",INDEX(Matches!$H$2:$H$201,MATCH($A252&amp;"-6",Matches!$J$2:$J$201,0))=""),"",IF(AND($C252&lt;&gt;"",INDEX(Matches!$F$2:$F$201,MATCH($A252&amp;"-6",Matches!$J$2:$J$201,0))&lt;&gt;"",$C252&gt;=INDEX(Matches!$F$2:$F$201,MATCH($A252&amp;"-6",Matches!$J$2:$J$201,0))),"",IF(AND(N252=INDEX(Matches!$G$2:$G$201,MATCH($A252&amp;"-6",Matches!$J$2:$J$201,0)),O252=INDEX(Matches!$H$2:$H$201,MATCH($A252&amp;"-6",Matches!$J$2:$J$201,0))),5,IF(SIGN(N252-O252)&lt;&gt;SIGN(INDEX(Matches!$G$2:$G$201,MATCH($A252&amp;"-6",Matches!$J$2:$J$201,0))-INDEX(Matches!$H$2:$H$201,MATCH($A252&amp;"-6",Matches!$J$2:$J$201,0))),0,IF(N252-O252=INDEX(Matches!$G$2:$G$201,MATCH($A252&amp;"-6",Matches!$J$2:$J$201,0))-INDEX(Matches!$H$2:$H$201,MATCH($A252&amp;"-6",Matches!$J$2:$J$201,0)),3,2))))),""))</f>
        <v/>
      </c>
      <c r="AD252" s="12" t="str">
        <f aca="false">IF(OR($B252="",P252="",Q252=""),"",IFERROR(IF(OR(INDEX(Matches!$I$2:$I$201,MATCH($A252&amp;"-7",Matches!$J$2:$J$201,0))="Void",INDEX(Matches!$G$2:$G$201,MATCH($A252&amp;"-7",Matches!$J$2:$J$201,0))="",INDEX(Matches!$H$2:$H$201,MATCH($A252&amp;"-7",Matches!$J$2:$J$201,0))=""),"",IF(AND($C252&lt;&gt;"",INDEX(Matches!$F$2:$F$201,MATCH($A252&amp;"-7",Matches!$J$2:$J$201,0))&lt;&gt;"",$C252&gt;=INDEX(Matches!$F$2:$F$201,MATCH($A252&amp;"-7",Matches!$J$2:$J$201,0))),"",IF(AND(P252=INDEX(Matches!$G$2:$G$201,MATCH($A252&amp;"-7",Matches!$J$2:$J$201,0)),Q252=INDEX(Matches!$H$2:$H$201,MATCH($A252&amp;"-7",Matches!$J$2:$J$201,0))),5,IF(SIGN(P252-Q252)&lt;&gt;SIGN(INDEX(Matches!$G$2:$G$201,MATCH($A252&amp;"-7",Matches!$J$2:$J$201,0))-INDEX(Matches!$H$2:$H$201,MATCH($A252&amp;"-7",Matches!$J$2:$J$201,0))),0,IF(P252-Q252=INDEX(Matches!$G$2:$G$201,MATCH($A252&amp;"-7",Matches!$J$2:$J$201,0))-INDEX(Matches!$H$2:$H$201,MATCH($A252&amp;"-7",Matches!$J$2:$J$201,0)),3,2))))),""))</f>
        <v/>
      </c>
      <c r="AE252" s="12" t="str">
        <f aca="false">IF(OR($B252="",R252="",S252=""),"",IFERROR(IF(OR(INDEX(Matches!$I$2:$I$201,MATCH($A252&amp;"-8",Matches!$J$2:$J$201,0))="Void",INDEX(Matches!$G$2:$G$201,MATCH($A252&amp;"-8",Matches!$J$2:$J$201,0))="",INDEX(Matches!$H$2:$H$201,MATCH($A252&amp;"-8",Matches!$J$2:$J$201,0))=""),"",IF(AND($C252&lt;&gt;"",INDEX(Matches!$F$2:$F$201,MATCH($A252&amp;"-8",Matches!$J$2:$J$201,0))&lt;&gt;"",$C252&gt;=INDEX(Matches!$F$2:$F$201,MATCH($A252&amp;"-8",Matches!$J$2:$J$201,0))),"",IF(AND(R252=INDEX(Matches!$G$2:$G$201,MATCH($A252&amp;"-8",Matches!$J$2:$J$201,0)),S252=INDEX(Matches!$H$2:$H$201,MATCH($A252&amp;"-8",Matches!$J$2:$J$201,0))),5,IF(SIGN(R252-S252)&lt;&gt;SIGN(INDEX(Matches!$G$2:$G$201,MATCH($A252&amp;"-8",Matches!$J$2:$J$201,0))-INDEX(Matches!$H$2:$H$201,MATCH($A252&amp;"-8",Matches!$J$2:$J$201,0))),0,IF(R252-S252=INDEX(Matches!$G$2:$G$201,MATCH($A252&amp;"-8",Matches!$J$2:$J$201,0))-INDEX(Matches!$H$2:$H$201,MATCH($A252&amp;"-8",Matches!$J$2:$J$201,0)),3,2))))),""))</f>
        <v/>
      </c>
      <c r="AF252" s="12" t="str">
        <f aca="false">IF(OR($B252="",T252="",U252=""),"",IFERROR(IF(OR(INDEX(Matches!$I$2:$I$201,MATCH($A252&amp;"-9",Matches!$J$2:$J$201,0))="Void",INDEX(Matches!$G$2:$G$201,MATCH($A252&amp;"-9",Matches!$J$2:$J$201,0))="",INDEX(Matches!$H$2:$H$201,MATCH($A252&amp;"-9",Matches!$J$2:$J$201,0))=""),"",IF(AND($C252&lt;&gt;"",INDEX(Matches!$F$2:$F$201,MATCH($A252&amp;"-9",Matches!$J$2:$J$201,0))&lt;&gt;"",$C252&gt;=INDEX(Matches!$F$2:$F$201,MATCH($A252&amp;"-9",Matches!$J$2:$J$201,0))),"",IF(AND(T252=INDEX(Matches!$G$2:$G$201,MATCH($A252&amp;"-9",Matches!$J$2:$J$201,0)),U252=INDEX(Matches!$H$2:$H$201,MATCH($A252&amp;"-9",Matches!$J$2:$J$201,0))),5,IF(SIGN(T252-U252)&lt;&gt;SIGN(INDEX(Matches!$G$2:$G$201,MATCH($A252&amp;"-9",Matches!$J$2:$J$201,0))-INDEX(Matches!$H$2:$H$201,MATCH($A252&amp;"-9",Matches!$J$2:$J$201,0))),0,IF(T252-U252=INDEX(Matches!$G$2:$G$201,MATCH($A252&amp;"-9",Matches!$J$2:$J$201,0))-INDEX(Matches!$H$2:$H$201,MATCH($A252&amp;"-9",Matches!$J$2:$J$201,0)),3,2))))),""))</f>
        <v/>
      </c>
      <c r="AG252" s="12" t="str">
        <f aca="false">IF(OR($B252="",V252="",W252=""),"",IFERROR(IF(OR(INDEX(Matches!$I$2:$I$201,MATCH($A252&amp;"-10",Matches!$J$2:$J$201,0))="Void",INDEX(Matches!$G$2:$G$201,MATCH($A252&amp;"-10",Matches!$J$2:$J$201,0))="",INDEX(Matches!$H$2:$H$201,MATCH($A252&amp;"-10",Matches!$J$2:$J$201,0))=""),"",IF(AND($C252&lt;&gt;"",INDEX(Matches!$F$2:$F$201,MATCH($A252&amp;"-10",Matches!$J$2:$J$201,0))&lt;&gt;"",$C252&gt;=INDEX(Matches!$F$2:$F$201,MATCH($A252&amp;"-10",Matches!$J$2:$J$201,0))),"",IF(AND(V252=INDEX(Matches!$G$2:$G$201,MATCH($A252&amp;"-10",Matches!$J$2:$J$201,0)),W252=INDEX(Matches!$H$2:$H$201,MATCH($A252&amp;"-10",Matches!$J$2:$J$201,0))),5,IF(SIGN(V252-W252)&lt;&gt;SIGN(INDEX(Matches!$G$2:$G$201,MATCH($A252&amp;"-10",Matches!$J$2:$J$201,0))-INDEX(Matches!$H$2:$H$201,MATCH($A252&amp;"-10",Matches!$J$2:$J$201,0))),0,IF(V252-W252=INDEX(Matches!$G$2:$G$201,MATCH($A252&amp;"-10",Matches!$J$2:$J$201,0))-INDEX(Matches!$H$2:$H$201,MATCH($A252&amp;"-10",Matches!$J$2:$J$201,0)),3,2))))),""))</f>
        <v/>
      </c>
      <c r="AH252" s="13" t="str">
        <f aca="false">IF($B252="","",SUM(X252:AG252))</f>
        <v/>
      </c>
      <c r="AI252" s="12" t="str">
        <f aca="false">IF($B252="","",COUNTIF(X252:AG252,5))</f>
        <v/>
      </c>
      <c r="AJ252" s="12" t="str">
        <f aca="false">IF($B252="","",COUNTIF(X252:AG252,"&gt;=2"))</f>
        <v/>
      </c>
      <c r="AK252" s="12" t="str">
        <f aca="false">IF($B252="","",COUNT(X252:AG252))</f>
        <v/>
      </c>
    </row>
    <row r="253" customFormat="false" ht="15" hidden="false" customHeight="false" outlineLevel="0" collapsed="false">
      <c r="A253" s="7"/>
      <c r="B253" s="7"/>
      <c r="C253" s="1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12" t="str">
        <f aca="false">IF(OR($B253="",D253="",E253=""),"",IFERROR(IF(OR(INDEX(Matches!$I$2:$I$201,MATCH($A253&amp;"-1",Matches!$J$2:$J$201,0))="Void",INDEX(Matches!$G$2:$G$201,MATCH($A253&amp;"-1",Matches!$J$2:$J$201,0))="",INDEX(Matches!$H$2:$H$201,MATCH($A253&amp;"-1",Matches!$J$2:$J$201,0))=""),"",IF(AND($C253&lt;&gt;"",INDEX(Matches!$F$2:$F$201,MATCH($A253&amp;"-1",Matches!$J$2:$J$201,0))&lt;&gt;"",$C253&gt;=INDEX(Matches!$F$2:$F$201,MATCH($A253&amp;"-1",Matches!$J$2:$J$201,0))),"",IF(AND(D253=INDEX(Matches!$G$2:$G$201,MATCH($A253&amp;"-1",Matches!$J$2:$J$201,0)),E253=INDEX(Matches!$H$2:$H$201,MATCH($A253&amp;"-1",Matches!$J$2:$J$201,0))),5,IF(SIGN(D253-E253)&lt;&gt;SIGN(INDEX(Matches!$G$2:$G$201,MATCH($A253&amp;"-1",Matches!$J$2:$J$201,0))-INDEX(Matches!$H$2:$H$201,MATCH($A253&amp;"-1",Matches!$J$2:$J$201,0))),0,IF(D253-E253=INDEX(Matches!$G$2:$G$201,MATCH($A253&amp;"-1",Matches!$J$2:$J$201,0))-INDEX(Matches!$H$2:$H$201,MATCH($A253&amp;"-1",Matches!$J$2:$J$201,0)),3,2))))),""))</f>
        <v/>
      </c>
      <c r="Y253" s="12" t="str">
        <f aca="false">IF(OR($B253="",F253="",G253=""),"",IFERROR(IF(OR(INDEX(Matches!$I$2:$I$201,MATCH($A253&amp;"-2",Matches!$J$2:$J$201,0))="Void",INDEX(Matches!$G$2:$G$201,MATCH($A253&amp;"-2",Matches!$J$2:$J$201,0))="",INDEX(Matches!$H$2:$H$201,MATCH($A253&amp;"-2",Matches!$J$2:$J$201,0))=""),"",IF(AND($C253&lt;&gt;"",INDEX(Matches!$F$2:$F$201,MATCH($A253&amp;"-2",Matches!$J$2:$J$201,0))&lt;&gt;"",$C253&gt;=INDEX(Matches!$F$2:$F$201,MATCH($A253&amp;"-2",Matches!$J$2:$J$201,0))),"",IF(AND(F253=INDEX(Matches!$G$2:$G$201,MATCH($A253&amp;"-2",Matches!$J$2:$J$201,0)),G253=INDEX(Matches!$H$2:$H$201,MATCH($A253&amp;"-2",Matches!$J$2:$J$201,0))),5,IF(SIGN(F253-G253)&lt;&gt;SIGN(INDEX(Matches!$G$2:$G$201,MATCH($A253&amp;"-2",Matches!$J$2:$J$201,0))-INDEX(Matches!$H$2:$H$201,MATCH($A253&amp;"-2",Matches!$J$2:$J$201,0))),0,IF(F253-G253=INDEX(Matches!$G$2:$G$201,MATCH($A253&amp;"-2",Matches!$J$2:$J$201,0))-INDEX(Matches!$H$2:$H$201,MATCH($A253&amp;"-2",Matches!$J$2:$J$201,0)),3,2))))),""))</f>
        <v/>
      </c>
      <c r="Z253" s="12" t="str">
        <f aca="false">IF(OR($B253="",H253="",I253=""),"",IFERROR(IF(OR(INDEX(Matches!$I$2:$I$201,MATCH($A253&amp;"-3",Matches!$J$2:$J$201,0))="Void",INDEX(Matches!$G$2:$G$201,MATCH($A253&amp;"-3",Matches!$J$2:$J$201,0))="",INDEX(Matches!$H$2:$H$201,MATCH($A253&amp;"-3",Matches!$J$2:$J$201,0))=""),"",IF(AND($C253&lt;&gt;"",INDEX(Matches!$F$2:$F$201,MATCH($A253&amp;"-3",Matches!$J$2:$J$201,0))&lt;&gt;"",$C253&gt;=INDEX(Matches!$F$2:$F$201,MATCH($A253&amp;"-3",Matches!$J$2:$J$201,0))),"",IF(AND(H253=INDEX(Matches!$G$2:$G$201,MATCH($A253&amp;"-3",Matches!$J$2:$J$201,0)),I253=INDEX(Matches!$H$2:$H$201,MATCH($A253&amp;"-3",Matches!$J$2:$J$201,0))),5,IF(SIGN(H253-I253)&lt;&gt;SIGN(INDEX(Matches!$G$2:$G$201,MATCH($A253&amp;"-3",Matches!$J$2:$J$201,0))-INDEX(Matches!$H$2:$H$201,MATCH($A253&amp;"-3",Matches!$J$2:$J$201,0))),0,IF(H253-I253=INDEX(Matches!$G$2:$G$201,MATCH($A253&amp;"-3",Matches!$J$2:$J$201,0))-INDEX(Matches!$H$2:$H$201,MATCH($A253&amp;"-3",Matches!$J$2:$J$201,0)),3,2))))),""))</f>
        <v/>
      </c>
      <c r="AA253" s="12" t="str">
        <f aca="false">IF(OR($B253="",J253="",K253=""),"",IFERROR(IF(OR(INDEX(Matches!$I$2:$I$201,MATCH($A253&amp;"-4",Matches!$J$2:$J$201,0))="Void",INDEX(Matches!$G$2:$G$201,MATCH($A253&amp;"-4",Matches!$J$2:$J$201,0))="",INDEX(Matches!$H$2:$H$201,MATCH($A253&amp;"-4",Matches!$J$2:$J$201,0))=""),"",IF(AND($C253&lt;&gt;"",INDEX(Matches!$F$2:$F$201,MATCH($A253&amp;"-4",Matches!$J$2:$J$201,0))&lt;&gt;"",$C253&gt;=INDEX(Matches!$F$2:$F$201,MATCH($A253&amp;"-4",Matches!$J$2:$J$201,0))),"",IF(AND(J253=INDEX(Matches!$G$2:$G$201,MATCH($A253&amp;"-4",Matches!$J$2:$J$201,0)),K253=INDEX(Matches!$H$2:$H$201,MATCH($A253&amp;"-4",Matches!$J$2:$J$201,0))),5,IF(SIGN(J253-K253)&lt;&gt;SIGN(INDEX(Matches!$G$2:$G$201,MATCH($A253&amp;"-4",Matches!$J$2:$J$201,0))-INDEX(Matches!$H$2:$H$201,MATCH($A253&amp;"-4",Matches!$J$2:$J$201,0))),0,IF(J253-K253=INDEX(Matches!$G$2:$G$201,MATCH($A253&amp;"-4",Matches!$J$2:$J$201,0))-INDEX(Matches!$H$2:$H$201,MATCH($A253&amp;"-4",Matches!$J$2:$J$201,0)),3,2))))),""))</f>
        <v/>
      </c>
      <c r="AB253" s="12" t="str">
        <f aca="false">IF(OR($B253="",L253="",M253=""),"",IFERROR(IF(OR(INDEX(Matches!$I$2:$I$201,MATCH($A253&amp;"-5",Matches!$J$2:$J$201,0))="Void",INDEX(Matches!$G$2:$G$201,MATCH($A253&amp;"-5",Matches!$J$2:$J$201,0))="",INDEX(Matches!$H$2:$H$201,MATCH($A253&amp;"-5",Matches!$J$2:$J$201,0))=""),"",IF(AND($C253&lt;&gt;"",INDEX(Matches!$F$2:$F$201,MATCH($A253&amp;"-5",Matches!$J$2:$J$201,0))&lt;&gt;"",$C253&gt;=INDEX(Matches!$F$2:$F$201,MATCH($A253&amp;"-5",Matches!$J$2:$J$201,0))),"",IF(AND(L253=INDEX(Matches!$G$2:$G$201,MATCH($A253&amp;"-5",Matches!$J$2:$J$201,0)),M253=INDEX(Matches!$H$2:$H$201,MATCH($A253&amp;"-5",Matches!$J$2:$J$201,0))),5,IF(SIGN(L253-M253)&lt;&gt;SIGN(INDEX(Matches!$G$2:$G$201,MATCH($A253&amp;"-5",Matches!$J$2:$J$201,0))-INDEX(Matches!$H$2:$H$201,MATCH($A253&amp;"-5",Matches!$J$2:$J$201,0))),0,IF(L253-M253=INDEX(Matches!$G$2:$G$201,MATCH($A253&amp;"-5",Matches!$J$2:$J$201,0))-INDEX(Matches!$H$2:$H$201,MATCH($A253&amp;"-5",Matches!$J$2:$J$201,0)),3,2))))),""))</f>
        <v/>
      </c>
      <c r="AC253" s="12" t="str">
        <f aca="false">IF(OR($B253="",N253="",O253=""),"",IFERROR(IF(OR(INDEX(Matches!$I$2:$I$201,MATCH($A253&amp;"-6",Matches!$J$2:$J$201,0))="Void",INDEX(Matches!$G$2:$G$201,MATCH($A253&amp;"-6",Matches!$J$2:$J$201,0))="",INDEX(Matches!$H$2:$H$201,MATCH($A253&amp;"-6",Matches!$J$2:$J$201,0))=""),"",IF(AND($C253&lt;&gt;"",INDEX(Matches!$F$2:$F$201,MATCH($A253&amp;"-6",Matches!$J$2:$J$201,0))&lt;&gt;"",$C253&gt;=INDEX(Matches!$F$2:$F$201,MATCH($A253&amp;"-6",Matches!$J$2:$J$201,0))),"",IF(AND(N253=INDEX(Matches!$G$2:$G$201,MATCH($A253&amp;"-6",Matches!$J$2:$J$201,0)),O253=INDEX(Matches!$H$2:$H$201,MATCH($A253&amp;"-6",Matches!$J$2:$J$201,0))),5,IF(SIGN(N253-O253)&lt;&gt;SIGN(INDEX(Matches!$G$2:$G$201,MATCH($A253&amp;"-6",Matches!$J$2:$J$201,0))-INDEX(Matches!$H$2:$H$201,MATCH($A253&amp;"-6",Matches!$J$2:$J$201,0))),0,IF(N253-O253=INDEX(Matches!$G$2:$G$201,MATCH($A253&amp;"-6",Matches!$J$2:$J$201,0))-INDEX(Matches!$H$2:$H$201,MATCH($A253&amp;"-6",Matches!$J$2:$J$201,0)),3,2))))),""))</f>
        <v/>
      </c>
      <c r="AD253" s="12" t="str">
        <f aca="false">IF(OR($B253="",P253="",Q253=""),"",IFERROR(IF(OR(INDEX(Matches!$I$2:$I$201,MATCH($A253&amp;"-7",Matches!$J$2:$J$201,0))="Void",INDEX(Matches!$G$2:$G$201,MATCH($A253&amp;"-7",Matches!$J$2:$J$201,0))="",INDEX(Matches!$H$2:$H$201,MATCH($A253&amp;"-7",Matches!$J$2:$J$201,0))=""),"",IF(AND($C253&lt;&gt;"",INDEX(Matches!$F$2:$F$201,MATCH($A253&amp;"-7",Matches!$J$2:$J$201,0))&lt;&gt;"",$C253&gt;=INDEX(Matches!$F$2:$F$201,MATCH($A253&amp;"-7",Matches!$J$2:$J$201,0))),"",IF(AND(P253=INDEX(Matches!$G$2:$G$201,MATCH($A253&amp;"-7",Matches!$J$2:$J$201,0)),Q253=INDEX(Matches!$H$2:$H$201,MATCH($A253&amp;"-7",Matches!$J$2:$J$201,0))),5,IF(SIGN(P253-Q253)&lt;&gt;SIGN(INDEX(Matches!$G$2:$G$201,MATCH($A253&amp;"-7",Matches!$J$2:$J$201,0))-INDEX(Matches!$H$2:$H$201,MATCH($A253&amp;"-7",Matches!$J$2:$J$201,0))),0,IF(P253-Q253=INDEX(Matches!$G$2:$G$201,MATCH($A253&amp;"-7",Matches!$J$2:$J$201,0))-INDEX(Matches!$H$2:$H$201,MATCH($A253&amp;"-7",Matches!$J$2:$J$201,0)),3,2))))),""))</f>
        <v/>
      </c>
      <c r="AE253" s="12" t="str">
        <f aca="false">IF(OR($B253="",R253="",S253=""),"",IFERROR(IF(OR(INDEX(Matches!$I$2:$I$201,MATCH($A253&amp;"-8",Matches!$J$2:$J$201,0))="Void",INDEX(Matches!$G$2:$G$201,MATCH($A253&amp;"-8",Matches!$J$2:$J$201,0))="",INDEX(Matches!$H$2:$H$201,MATCH($A253&amp;"-8",Matches!$J$2:$J$201,0))=""),"",IF(AND($C253&lt;&gt;"",INDEX(Matches!$F$2:$F$201,MATCH($A253&amp;"-8",Matches!$J$2:$J$201,0))&lt;&gt;"",$C253&gt;=INDEX(Matches!$F$2:$F$201,MATCH($A253&amp;"-8",Matches!$J$2:$J$201,0))),"",IF(AND(R253=INDEX(Matches!$G$2:$G$201,MATCH($A253&amp;"-8",Matches!$J$2:$J$201,0)),S253=INDEX(Matches!$H$2:$H$201,MATCH($A253&amp;"-8",Matches!$J$2:$J$201,0))),5,IF(SIGN(R253-S253)&lt;&gt;SIGN(INDEX(Matches!$G$2:$G$201,MATCH($A253&amp;"-8",Matches!$J$2:$J$201,0))-INDEX(Matches!$H$2:$H$201,MATCH($A253&amp;"-8",Matches!$J$2:$J$201,0))),0,IF(R253-S253=INDEX(Matches!$G$2:$G$201,MATCH($A253&amp;"-8",Matches!$J$2:$J$201,0))-INDEX(Matches!$H$2:$H$201,MATCH($A253&amp;"-8",Matches!$J$2:$J$201,0)),3,2))))),""))</f>
        <v/>
      </c>
      <c r="AF253" s="12" t="str">
        <f aca="false">IF(OR($B253="",T253="",U253=""),"",IFERROR(IF(OR(INDEX(Matches!$I$2:$I$201,MATCH($A253&amp;"-9",Matches!$J$2:$J$201,0))="Void",INDEX(Matches!$G$2:$G$201,MATCH($A253&amp;"-9",Matches!$J$2:$J$201,0))="",INDEX(Matches!$H$2:$H$201,MATCH($A253&amp;"-9",Matches!$J$2:$J$201,0))=""),"",IF(AND($C253&lt;&gt;"",INDEX(Matches!$F$2:$F$201,MATCH($A253&amp;"-9",Matches!$J$2:$J$201,0))&lt;&gt;"",$C253&gt;=INDEX(Matches!$F$2:$F$201,MATCH($A253&amp;"-9",Matches!$J$2:$J$201,0))),"",IF(AND(T253=INDEX(Matches!$G$2:$G$201,MATCH($A253&amp;"-9",Matches!$J$2:$J$201,0)),U253=INDEX(Matches!$H$2:$H$201,MATCH($A253&amp;"-9",Matches!$J$2:$J$201,0))),5,IF(SIGN(T253-U253)&lt;&gt;SIGN(INDEX(Matches!$G$2:$G$201,MATCH($A253&amp;"-9",Matches!$J$2:$J$201,0))-INDEX(Matches!$H$2:$H$201,MATCH($A253&amp;"-9",Matches!$J$2:$J$201,0))),0,IF(T253-U253=INDEX(Matches!$G$2:$G$201,MATCH($A253&amp;"-9",Matches!$J$2:$J$201,0))-INDEX(Matches!$H$2:$H$201,MATCH($A253&amp;"-9",Matches!$J$2:$J$201,0)),3,2))))),""))</f>
        <v/>
      </c>
      <c r="AG253" s="12" t="str">
        <f aca="false">IF(OR($B253="",V253="",W253=""),"",IFERROR(IF(OR(INDEX(Matches!$I$2:$I$201,MATCH($A253&amp;"-10",Matches!$J$2:$J$201,0))="Void",INDEX(Matches!$G$2:$G$201,MATCH($A253&amp;"-10",Matches!$J$2:$J$201,0))="",INDEX(Matches!$H$2:$H$201,MATCH($A253&amp;"-10",Matches!$J$2:$J$201,0))=""),"",IF(AND($C253&lt;&gt;"",INDEX(Matches!$F$2:$F$201,MATCH($A253&amp;"-10",Matches!$J$2:$J$201,0))&lt;&gt;"",$C253&gt;=INDEX(Matches!$F$2:$F$201,MATCH($A253&amp;"-10",Matches!$J$2:$J$201,0))),"",IF(AND(V253=INDEX(Matches!$G$2:$G$201,MATCH($A253&amp;"-10",Matches!$J$2:$J$201,0)),W253=INDEX(Matches!$H$2:$H$201,MATCH($A253&amp;"-10",Matches!$J$2:$J$201,0))),5,IF(SIGN(V253-W253)&lt;&gt;SIGN(INDEX(Matches!$G$2:$G$201,MATCH($A253&amp;"-10",Matches!$J$2:$J$201,0))-INDEX(Matches!$H$2:$H$201,MATCH($A253&amp;"-10",Matches!$J$2:$J$201,0))),0,IF(V253-W253=INDEX(Matches!$G$2:$G$201,MATCH($A253&amp;"-10",Matches!$J$2:$J$201,0))-INDEX(Matches!$H$2:$H$201,MATCH($A253&amp;"-10",Matches!$J$2:$J$201,0)),3,2))))),""))</f>
        <v/>
      </c>
      <c r="AH253" s="13" t="str">
        <f aca="false">IF($B253="","",SUM(X253:AG253))</f>
        <v/>
      </c>
      <c r="AI253" s="12" t="str">
        <f aca="false">IF($B253="","",COUNTIF(X253:AG253,5))</f>
        <v/>
      </c>
      <c r="AJ253" s="12" t="str">
        <f aca="false">IF($B253="","",COUNTIF(X253:AG253,"&gt;=2"))</f>
        <v/>
      </c>
      <c r="AK253" s="12" t="str">
        <f aca="false">IF($B253="","",COUNT(X253:AG253))</f>
        <v/>
      </c>
    </row>
    <row r="254" customFormat="false" ht="15" hidden="false" customHeight="false" outlineLevel="0" collapsed="false">
      <c r="A254" s="7"/>
      <c r="B254" s="7"/>
      <c r="C254" s="11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12" t="str">
        <f aca="false">IF(OR($B254="",D254="",E254=""),"",IFERROR(IF(OR(INDEX(Matches!$I$2:$I$201,MATCH($A254&amp;"-1",Matches!$J$2:$J$201,0))="Void",INDEX(Matches!$G$2:$G$201,MATCH($A254&amp;"-1",Matches!$J$2:$J$201,0))="",INDEX(Matches!$H$2:$H$201,MATCH($A254&amp;"-1",Matches!$J$2:$J$201,0))=""),"",IF(AND($C254&lt;&gt;"",INDEX(Matches!$F$2:$F$201,MATCH($A254&amp;"-1",Matches!$J$2:$J$201,0))&lt;&gt;"",$C254&gt;=INDEX(Matches!$F$2:$F$201,MATCH($A254&amp;"-1",Matches!$J$2:$J$201,0))),"",IF(AND(D254=INDEX(Matches!$G$2:$G$201,MATCH($A254&amp;"-1",Matches!$J$2:$J$201,0)),E254=INDEX(Matches!$H$2:$H$201,MATCH($A254&amp;"-1",Matches!$J$2:$J$201,0))),5,IF(SIGN(D254-E254)&lt;&gt;SIGN(INDEX(Matches!$G$2:$G$201,MATCH($A254&amp;"-1",Matches!$J$2:$J$201,0))-INDEX(Matches!$H$2:$H$201,MATCH($A254&amp;"-1",Matches!$J$2:$J$201,0))),0,IF(D254-E254=INDEX(Matches!$G$2:$G$201,MATCH($A254&amp;"-1",Matches!$J$2:$J$201,0))-INDEX(Matches!$H$2:$H$201,MATCH($A254&amp;"-1",Matches!$J$2:$J$201,0)),3,2))))),""))</f>
        <v/>
      </c>
      <c r="Y254" s="12" t="str">
        <f aca="false">IF(OR($B254="",F254="",G254=""),"",IFERROR(IF(OR(INDEX(Matches!$I$2:$I$201,MATCH($A254&amp;"-2",Matches!$J$2:$J$201,0))="Void",INDEX(Matches!$G$2:$G$201,MATCH($A254&amp;"-2",Matches!$J$2:$J$201,0))="",INDEX(Matches!$H$2:$H$201,MATCH($A254&amp;"-2",Matches!$J$2:$J$201,0))=""),"",IF(AND($C254&lt;&gt;"",INDEX(Matches!$F$2:$F$201,MATCH($A254&amp;"-2",Matches!$J$2:$J$201,0))&lt;&gt;"",$C254&gt;=INDEX(Matches!$F$2:$F$201,MATCH($A254&amp;"-2",Matches!$J$2:$J$201,0))),"",IF(AND(F254=INDEX(Matches!$G$2:$G$201,MATCH($A254&amp;"-2",Matches!$J$2:$J$201,0)),G254=INDEX(Matches!$H$2:$H$201,MATCH($A254&amp;"-2",Matches!$J$2:$J$201,0))),5,IF(SIGN(F254-G254)&lt;&gt;SIGN(INDEX(Matches!$G$2:$G$201,MATCH($A254&amp;"-2",Matches!$J$2:$J$201,0))-INDEX(Matches!$H$2:$H$201,MATCH($A254&amp;"-2",Matches!$J$2:$J$201,0))),0,IF(F254-G254=INDEX(Matches!$G$2:$G$201,MATCH($A254&amp;"-2",Matches!$J$2:$J$201,0))-INDEX(Matches!$H$2:$H$201,MATCH($A254&amp;"-2",Matches!$J$2:$J$201,0)),3,2))))),""))</f>
        <v/>
      </c>
      <c r="Z254" s="12" t="str">
        <f aca="false">IF(OR($B254="",H254="",I254=""),"",IFERROR(IF(OR(INDEX(Matches!$I$2:$I$201,MATCH($A254&amp;"-3",Matches!$J$2:$J$201,0))="Void",INDEX(Matches!$G$2:$G$201,MATCH($A254&amp;"-3",Matches!$J$2:$J$201,0))="",INDEX(Matches!$H$2:$H$201,MATCH($A254&amp;"-3",Matches!$J$2:$J$201,0))=""),"",IF(AND($C254&lt;&gt;"",INDEX(Matches!$F$2:$F$201,MATCH($A254&amp;"-3",Matches!$J$2:$J$201,0))&lt;&gt;"",$C254&gt;=INDEX(Matches!$F$2:$F$201,MATCH($A254&amp;"-3",Matches!$J$2:$J$201,0))),"",IF(AND(H254=INDEX(Matches!$G$2:$G$201,MATCH($A254&amp;"-3",Matches!$J$2:$J$201,0)),I254=INDEX(Matches!$H$2:$H$201,MATCH($A254&amp;"-3",Matches!$J$2:$J$201,0))),5,IF(SIGN(H254-I254)&lt;&gt;SIGN(INDEX(Matches!$G$2:$G$201,MATCH($A254&amp;"-3",Matches!$J$2:$J$201,0))-INDEX(Matches!$H$2:$H$201,MATCH($A254&amp;"-3",Matches!$J$2:$J$201,0))),0,IF(H254-I254=INDEX(Matches!$G$2:$G$201,MATCH($A254&amp;"-3",Matches!$J$2:$J$201,0))-INDEX(Matches!$H$2:$H$201,MATCH($A254&amp;"-3",Matches!$J$2:$J$201,0)),3,2))))),""))</f>
        <v/>
      </c>
      <c r="AA254" s="12" t="str">
        <f aca="false">IF(OR($B254="",J254="",K254=""),"",IFERROR(IF(OR(INDEX(Matches!$I$2:$I$201,MATCH($A254&amp;"-4",Matches!$J$2:$J$201,0))="Void",INDEX(Matches!$G$2:$G$201,MATCH($A254&amp;"-4",Matches!$J$2:$J$201,0))="",INDEX(Matches!$H$2:$H$201,MATCH($A254&amp;"-4",Matches!$J$2:$J$201,0))=""),"",IF(AND($C254&lt;&gt;"",INDEX(Matches!$F$2:$F$201,MATCH($A254&amp;"-4",Matches!$J$2:$J$201,0))&lt;&gt;"",$C254&gt;=INDEX(Matches!$F$2:$F$201,MATCH($A254&amp;"-4",Matches!$J$2:$J$201,0))),"",IF(AND(J254=INDEX(Matches!$G$2:$G$201,MATCH($A254&amp;"-4",Matches!$J$2:$J$201,0)),K254=INDEX(Matches!$H$2:$H$201,MATCH($A254&amp;"-4",Matches!$J$2:$J$201,0))),5,IF(SIGN(J254-K254)&lt;&gt;SIGN(INDEX(Matches!$G$2:$G$201,MATCH($A254&amp;"-4",Matches!$J$2:$J$201,0))-INDEX(Matches!$H$2:$H$201,MATCH($A254&amp;"-4",Matches!$J$2:$J$201,0))),0,IF(J254-K254=INDEX(Matches!$G$2:$G$201,MATCH($A254&amp;"-4",Matches!$J$2:$J$201,0))-INDEX(Matches!$H$2:$H$201,MATCH($A254&amp;"-4",Matches!$J$2:$J$201,0)),3,2))))),""))</f>
        <v/>
      </c>
      <c r="AB254" s="12" t="str">
        <f aca="false">IF(OR($B254="",L254="",M254=""),"",IFERROR(IF(OR(INDEX(Matches!$I$2:$I$201,MATCH($A254&amp;"-5",Matches!$J$2:$J$201,0))="Void",INDEX(Matches!$G$2:$G$201,MATCH($A254&amp;"-5",Matches!$J$2:$J$201,0))="",INDEX(Matches!$H$2:$H$201,MATCH($A254&amp;"-5",Matches!$J$2:$J$201,0))=""),"",IF(AND($C254&lt;&gt;"",INDEX(Matches!$F$2:$F$201,MATCH($A254&amp;"-5",Matches!$J$2:$J$201,0))&lt;&gt;"",$C254&gt;=INDEX(Matches!$F$2:$F$201,MATCH($A254&amp;"-5",Matches!$J$2:$J$201,0))),"",IF(AND(L254=INDEX(Matches!$G$2:$G$201,MATCH($A254&amp;"-5",Matches!$J$2:$J$201,0)),M254=INDEX(Matches!$H$2:$H$201,MATCH($A254&amp;"-5",Matches!$J$2:$J$201,0))),5,IF(SIGN(L254-M254)&lt;&gt;SIGN(INDEX(Matches!$G$2:$G$201,MATCH($A254&amp;"-5",Matches!$J$2:$J$201,0))-INDEX(Matches!$H$2:$H$201,MATCH($A254&amp;"-5",Matches!$J$2:$J$201,0))),0,IF(L254-M254=INDEX(Matches!$G$2:$G$201,MATCH($A254&amp;"-5",Matches!$J$2:$J$201,0))-INDEX(Matches!$H$2:$H$201,MATCH($A254&amp;"-5",Matches!$J$2:$J$201,0)),3,2))))),""))</f>
        <v/>
      </c>
      <c r="AC254" s="12" t="str">
        <f aca="false">IF(OR($B254="",N254="",O254=""),"",IFERROR(IF(OR(INDEX(Matches!$I$2:$I$201,MATCH($A254&amp;"-6",Matches!$J$2:$J$201,0))="Void",INDEX(Matches!$G$2:$G$201,MATCH($A254&amp;"-6",Matches!$J$2:$J$201,0))="",INDEX(Matches!$H$2:$H$201,MATCH($A254&amp;"-6",Matches!$J$2:$J$201,0))=""),"",IF(AND($C254&lt;&gt;"",INDEX(Matches!$F$2:$F$201,MATCH($A254&amp;"-6",Matches!$J$2:$J$201,0))&lt;&gt;"",$C254&gt;=INDEX(Matches!$F$2:$F$201,MATCH($A254&amp;"-6",Matches!$J$2:$J$201,0))),"",IF(AND(N254=INDEX(Matches!$G$2:$G$201,MATCH($A254&amp;"-6",Matches!$J$2:$J$201,0)),O254=INDEX(Matches!$H$2:$H$201,MATCH($A254&amp;"-6",Matches!$J$2:$J$201,0))),5,IF(SIGN(N254-O254)&lt;&gt;SIGN(INDEX(Matches!$G$2:$G$201,MATCH($A254&amp;"-6",Matches!$J$2:$J$201,0))-INDEX(Matches!$H$2:$H$201,MATCH($A254&amp;"-6",Matches!$J$2:$J$201,0))),0,IF(N254-O254=INDEX(Matches!$G$2:$G$201,MATCH($A254&amp;"-6",Matches!$J$2:$J$201,0))-INDEX(Matches!$H$2:$H$201,MATCH($A254&amp;"-6",Matches!$J$2:$J$201,0)),3,2))))),""))</f>
        <v/>
      </c>
      <c r="AD254" s="12" t="str">
        <f aca="false">IF(OR($B254="",P254="",Q254=""),"",IFERROR(IF(OR(INDEX(Matches!$I$2:$I$201,MATCH($A254&amp;"-7",Matches!$J$2:$J$201,0))="Void",INDEX(Matches!$G$2:$G$201,MATCH($A254&amp;"-7",Matches!$J$2:$J$201,0))="",INDEX(Matches!$H$2:$H$201,MATCH($A254&amp;"-7",Matches!$J$2:$J$201,0))=""),"",IF(AND($C254&lt;&gt;"",INDEX(Matches!$F$2:$F$201,MATCH($A254&amp;"-7",Matches!$J$2:$J$201,0))&lt;&gt;"",$C254&gt;=INDEX(Matches!$F$2:$F$201,MATCH($A254&amp;"-7",Matches!$J$2:$J$201,0))),"",IF(AND(P254=INDEX(Matches!$G$2:$G$201,MATCH($A254&amp;"-7",Matches!$J$2:$J$201,0)),Q254=INDEX(Matches!$H$2:$H$201,MATCH($A254&amp;"-7",Matches!$J$2:$J$201,0))),5,IF(SIGN(P254-Q254)&lt;&gt;SIGN(INDEX(Matches!$G$2:$G$201,MATCH($A254&amp;"-7",Matches!$J$2:$J$201,0))-INDEX(Matches!$H$2:$H$201,MATCH($A254&amp;"-7",Matches!$J$2:$J$201,0))),0,IF(P254-Q254=INDEX(Matches!$G$2:$G$201,MATCH($A254&amp;"-7",Matches!$J$2:$J$201,0))-INDEX(Matches!$H$2:$H$201,MATCH($A254&amp;"-7",Matches!$J$2:$J$201,0)),3,2))))),""))</f>
        <v/>
      </c>
      <c r="AE254" s="12" t="str">
        <f aca="false">IF(OR($B254="",R254="",S254=""),"",IFERROR(IF(OR(INDEX(Matches!$I$2:$I$201,MATCH($A254&amp;"-8",Matches!$J$2:$J$201,0))="Void",INDEX(Matches!$G$2:$G$201,MATCH($A254&amp;"-8",Matches!$J$2:$J$201,0))="",INDEX(Matches!$H$2:$H$201,MATCH($A254&amp;"-8",Matches!$J$2:$J$201,0))=""),"",IF(AND($C254&lt;&gt;"",INDEX(Matches!$F$2:$F$201,MATCH($A254&amp;"-8",Matches!$J$2:$J$201,0))&lt;&gt;"",$C254&gt;=INDEX(Matches!$F$2:$F$201,MATCH($A254&amp;"-8",Matches!$J$2:$J$201,0))),"",IF(AND(R254=INDEX(Matches!$G$2:$G$201,MATCH($A254&amp;"-8",Matches!$J$2:$J$201,0)),S254=INDEX(Matches!$H$2:$H$201,MATCH($A254&amp;"-8",Matches!$J$2:$J$201,0))),5,IF(SIGN(R254-S254)&lt;&gt;SIGN(INDEX(Matches!$G$2:$G$201,MATCH($A254&amp;"-8",Matches!$J$2:$J$201,0))-INDEX(Matches!$H$2:$H$201,MATCH($A254&amp;"-8",Matches!$J$2:$J$201,0))),0,IF(R254-S254=INDEX(Matches!$G$2:$G$201,MATCH($A254&amp;"-8",Matches!$J$2:$J$201,0))-INDEX(Matches!$H$2:$H$201,MATCH($A254&amp;"-8",Matches!$J$2:$J$201,0)),3,2))))),""))</f>
        <v/>
      </c>
      <c r="AF254" s="12" t="str">
        <f aca="false">IF(OR($B254="",T254="",U254=""),"",IFERROR(IF(OR(INDEX(Matches!$I$2:$I$201,MATCH($A254&amp;"-9",Matches!$J$2:$J$201,0))="Void",INDEX(Matches!$G$2:$G$201,MATCH($A254&amp;"-9",Matches!$J$2:$J$201,0))="",INDEX(Matches!$H$2:$H$201,MATCH($A254&amp;"-9",Matches!$J$2:$J$201,0))=""),"",IF(AND($C254&lt;&gt;"",INDEX(Matches!$F$2:$F$201,MATCH($A254&amp;"-9",Matches!$J$2:$J$201,0))&lt;&gt;"",$C254&gt;=INDEX(Matches!$F$2:$F$201,MATCH($A254&amp;"-9",Matches!$J$2:$J$201,0))),"",IF(AND(T254=INDEX(Matches!$G$2:$G$201,MATCH($A254&amp;"-9",Matches!$J$2:$J$201,0)),U254=INDEX(Matches!$H$2:$H$201,MATCH($A254&amp;"-9",Matches!$J$2:$J$201,0))),5,IF(SIGN(T254-U254)&lt;&gt;SIGN(INDEX(Matches!$G$2:$G$201,MATCH($A254&amp;"-9",Matches!$J$2:$J$201,0))-INDEX(Matches!$H$2:$H$201,MATCH($A254&amp;"-9",Matches!$J$2:$J$201,0))),0,IF(T254-U254=INDEX(Matches!$G$2:$G$201,MATCH($A254&amp;"-9",Matches!$J$2:$J$201,0))-INDEX(Matches!$H$2:$H$201,MATCH($A254&amp;"-9",Matches!$J$2:$J$201,0)),3,2))))),""))</f>
        <v/>
      </c>
      <c r="AG254" s="12" t="str">
        <f aca="false">IF(OR($B254="",V254="",W254=""),"",IFERROR(IF(OR(INDEX(Matches!$I$2:$I$201,MATCH($A254&amp;"-10",Matches!$J$2:$J$201,0))="Void",INDEX(Matches!$G$2:$G$201,MATCH($A254&amp;"-10",Matches!$J$2:$J$201,0))="",INDEX(Matches!$H$2:$H$201,MATCH($A254&amp;"-10",Matches!$J$2:$J$201,0))=""),"",IF(AND($C254&lt;&gt;"",INDEX(Matches!$F$2:$F$201,MATCH($A254&amp;"-10",Matches!$J$2:$J$201,0))&lt;&gt;"",$C254&gt;=INDEX(Matches!$F$2:$F$201,MATCH($A254&amp;"-10",Matches!$J$2:$J$201,0))),"",IF(AND(V254=INDEX(Matches!$G$2:$G$201,MATCH($A254&amp;"-10",Matches!$J$2:$J$201,0)),W254=INDEX(Matches!$H$2:$H$201,MATCH($A254&amp;"-10",Matches!$J$2:$J$201,0))),5,IF(SIGN(V254-W254)&lt;&gt;SIGN(INDEX(Matches!$G$2:$G$201,MATCH($A254&amp;"-10",Matches!$J$2:$J$201,0))-INDEX(Matches!$H$2:$H$201,MATCH($A254&amp;"-10",Matches!$J$2:$J$201,0))),0,IF(V254-W254=INDEX(Matches!$G$2:$G$201,MATCH($A254&amp;"-10",Matches!$J$2:$J$201,0))-INDEX(Matches!$H$2:$H$201,MATCH($A254&amp;"-10",Matches!$J$2:$J$201,0)),3,2))))),""))</f>
        <v/>
      </c>
      <c r="AH254" s="13" t="str">
        <f aca="false">IF($B254="","",SUM(X254:AG254))</f>
        <v/>
      </c>
      <c r="AI254" s="12" t="str">
        <f aca="false">IF($B254="","",COUNTIF(X254:AG254,5))</f>
        <v/>
      </c>
      <c r="AJ254" s="12" t="str">
        <f aca="false">IF($B254="","",COUNTIF(X254:AG254,"&gt;=2"))</f>
        <v/>
      </c>
      <c r="AK254" s="12" t="str">
        <f aca="false">IF($B254="","",COUNT(X254:AG254))</f>
        <v/>
      </c>
    </row>
    <row r="255" customFormat="false" ht="15" hidden="false" customHeight="false" outlineLevel="0" collapsed="false">
      <c r="A255" s="7"/>
      <c r="B255" s="7"/>
      <c r="C255" s="1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12" t="str">
        <f aca="false">IF(OR($B255="",D255="",E255=""),"",IFERROR(IF(OR(INDEX(Matches!$I$2:$I$201,MATCH($A255&amp;"-1",Matches!$J$2:$J$201,0))="Void",INDEX(Matches!$G$2:$G$201,MATCH($A255&amp;"-1",Matches!$J$2:$J$201,0))="",INDEX(Matches!$H$2:$H$201,MATCH($A255&amp;"-1",Matches!$J$2:$J$201,0))=""),"",IF(AND($C255&lt;&gt;"",INDEX(Matches!$F$2:$F$201,MATCH($A255&amp;"-1",Matches!$J$2:$J$201,0))&lt;&gt;"",$C255&gt;=INDEX(Matches!$F$2:$F$201,MATCH($A255&amp;"-1",Matches!$J$2:$J$201,0))),"",IF(AND(D255=INDEX(Matches!$G$2:$G$201,MATCH($A255&amp;"-1",Matches!$J$2:$J$201,0)),E255=INDEX(Matches!$H$2:$H$201,MATCH($A255&amp;"-1",Matches!$J$2:$J$201,0))),5,IF(SIGN(D255-E255)&lt;&gt;SIGN(INDEX(Matches!$G$2:$G$201,MATCH($A255&amp;"-1",Matches!$J$2:$J$201,0))-INDEX(Matches!$H$2:$H$201,MATCH($A255&amp;"-1",Matches!$J$2:$J$201,0))),0,IF(D255-E255=INDEX(Matches!$G$2:$G$201,MATCH($A255&amp;"-1",Matches!$J$2:$J$201,0))-INDEX(Matches!$H$2:$H$201,MATCH($A255&amp;"-1",Matches!$J$2:$J$201,0)),3,2))))),""))</f>
        <v/>
      </c>
      <c r="Y255" s="12" t="str">
        <f aca="false">IF(OR($B255="",F255="",G255=""),"",IFERROR(IF(OR(INDEX(Matches!$I$2:$I$201,MATCH($A255&amp;"-2",Matches!$J$2:$J$201,0))="Void",INDEX(Matches!$G$2:$G$201,MATCH($A255&amp;"-2",Matches!$J$2:$J$201,0))="",INDEX(Matches!$H$2:$H$201,MATCH($A255&amp;"-2",Matches!$J$2:$J$201,0))=""),"",IF(AND($C255&lt;&gt;"",INDEX(Matches!$F$2:$F$201,MATCH($A255&amp;"-2",Matches!$J$2:$J$201,0))&lt;&gt;"",$C255&gt;=INDEX(Matches!$F$2:$F$201,MATCH($A255&amp;"-2",Matches!$J$2:$J$201,0))),"",IF(AND(F255=INDEX(Matches!$G$2:$G$201,MATCH($A255&amp;"-2",Matches!$J$2:$J$201,0)),G255=INDEX(Matches!$H$2:$H$201,MATCH($A255&amp;"-2",Matches!$J$2:$J$201,0))),5,IF(SIGN(F255-G255)&lt;&gt;SIGN(INDEX(Matches!$G$2:$G$201,MATCH($A255&amp;"-2",Matches!$J$2:$J$201,0))-INDEX(Matches!$H$2:$H$201,MATCH($A255&amp;"-2",Matches!$J$2:$J$201,0))),0,IF(F255-G255=INDEX(Matches!$G$2:$G$201,MATCH($A255&amp;"-2",Matches!$J$2:$J$201,0))-INDEX(Matches!$H$2:$H$201,MATCH($A255&amp;"-2",Matches!$J$2:$J$201,0)),3,2))))),""))</f>
        <v/>
      </c>
      <c r="Z255" s="12" t="str">
        <f aca="false">IF(OR($B255="",H255="",I255=""),"",IFERROR(IF(OR(INDEX(Matches!$I$2:$I$201,MATCH($A255&amp;"-3",Matches!$J$2:$J$201,0))="Void",INDEX(Matches!$G$2:$G$201,MATCH($A255&amp;"-3",Matches!$J$2:$J$201,0))="",INDEX(Matches!$H$2:$H$201,MATCH($A255&amp;"-3",Matches!$J$2:$J$201,0))=""),"",IF(AND($C255&lt;&gt;"",INDEX(Matches!$F$2:$F$201,MATCH($A255&amp;"-3",Matches!$J$2:$J$201,0))&lt;&gt;"",$C255&gt;=INDEX(Matches!$F$2:$F$201,MATCH($A255&amp;"-3",Matches!$J$2:$J$201,0))),"",IF(AND(H255=INDEX(Matches!$G$2:$G$201,MATCH($A255&amp;"-3",Matches!$J$2:$J$201,0)),I255=INDEX(Matches!$H$2:$H$201,MATCH($A255&amp;"-3",Matches!$J$2:$J$201,0))),5,IF(SIGN(H255-I255)&lt;&gt;SIGN(INDEX(Matches!$G$2:$G$201,MATCH($A255&amp;"-3",Matches!$J$2:$J$201,0))-INDEX(Matches!$H$2:$H$201,MATCH($A255&amp;"-3",Matches!$J$2:$J$201,0))),0,IF(H255-I255=INDEX(Matches!$G$2:$G$201,MATCH($A255&amp;"-3",Matches!$J$2:$J$201,0))-INDEX(Matches!$H$2:$H$201,MATCH($A255&amp;"-3",Matches!$J$2:$J$201,0)),3,2))))),""))</f>
        <v/>
      </c>
      <c r="AA255" s="12" t="str">
        <f aca="false">IF(OR($B255="",J255="",K255=""),"",IFERROR(IF(OR(INDEX(Matches!$I$2:$I$201,MATCH($A255&amp;"-4",Matches!$J$2:$J$201,0))="Void",INDEX(Matches!$G$2:$G$201,MATCH($A255&amp;"-4",Matches!$J$2:$J$201,0))="",INDEX(Matches!$H$2:$H$201,MATCH($A255&amp;"-4",Matches!$J$2:$J$201,0))=""),"",IF(AND($C255&lt;&gt;"",INDEX(Matches!$F$2:$F$201,MATCH($A255&amp;"-4",Matches!$J$2:$J$201,0))&lt;&gt;"",$C255&gt;=INDEX(Matches!$F$2:$F$201,MATCH($A255&amp;"-4",Matches!$J$2:$J$201,0))),"",IF(AND(J255=INDEX(Matches!$G$2:$G$201,MATCH($A255&amp;"-4",Matches!$J$2:$J$201,0)),K255=INDEX(Matches!$H$2:$H$201,MATCH($A255&amp;"-4",Matches!$J$2:$J$201,0))),5,IF(SIGN(J255-K255)&lt;&gt;SIGN(INDEX(Matches!$G$2:$G$201,MATCH($A255&amp;"-4",Matches!$J$2:$J$201,0))-INDEX(Matches!$H$2:$H$201,MATCH($A255&amp;"-4",Matches!$J$2:$J$201,0))),0,IF(J255-K255=INDEX(Matches!$G$2:$G$201,MATCH($A255&amp;"-4",Matches!$J$2:$J$201,0))-INDEX(Matches!$H$2:$H$201,MATCH($A255&amp;"-4",Matches!$J$2:$J$201,0)),3,2))))),""))</f>
        <v/>
      </c>
      <c r="AB255" s="12" t="str">
        <f aca="false">IF(OR($B255="",L255="",M255=""),"",IFERROR(IF(OR(INDEX(Matches!$I$2:$I$201,MATCH($A255&amp;"-5",Matches!$J$2:$J$201,0))="Void",INDEX(Matches!$G$2:$G$201,MATCH($A255&amp;"-5",Matches!$J$2:$J$201,0))="",INDEX(Matches!$H$2:$H$201,MATCH($A255&amp;"-5",Matches!$J$2:$J$201,0))=""),"",IF(AND($C255&lt;&gt;"",INDEX(Matches!$F$2:$F$201,MATCH($A255&amp;"-5",Matches!$J$2:$J$201,0))&lt;&gt;"",$C255&gt;=INDEX(Matches!$F$2:$F$201,MATCH($A255&amp;"-5",Matches!$J$2:$J$201,0))),"",IF(AND(L255=INDEX(Matches!$G$2:$G$201,MATCH($A255&amp;"-5",Matches!$J$2:$J$201,0)),M255=INDEX(Matches!$H$2:$H$201,MATCH($A255&amp;"-5",Matches!$J$2:$J$201,0))),5,IF(SIGN(L255-M255)&lt;&gt;SIGN(INDEX(Matches!$G$2:$G$201,MATCH($A255&amp;"-5",Matches!$J$2:$J$201,0))-INDEX(Matches!$H$2:$H$201,MATCH($A255&amp;"-5",Matches!$J$2:$J$201,0))),0,IF(L255-M255=INDEX(Matches!$G$2:$G$201,MATCH($A255&amp;"-5",Matches!$J$2:$J$201,0))-INDEX(Matches!$H$2:$H$201,MATCH($A255&amp;"-5",Matches!$J$2:$J$201,0)),3,2))))),""))</f>
        <v/>
      </c>
      <c r="AC255" s="12" t="str">
        <f aca="false">IF(OR($B255="",N255="",O255=""),"",IFERROR(IF(OR(INDEX(Matches!$I$2:$I$201,MATCH($A255&amp;"-6",Matches!$J$2:$J$201,0))="Void",INDEX(Matches!$G$2:$G$201,MATCH($A255&amp;"-6",Matches!$J$2:$J$201,0))="",INDEX(Matches!$H$2:$H$201,MATCH($A255&amp;"-6",Matches!$J$2:$J$201,0))=""),"",IF(AND($C255&lt;&gt;"",INDEX(Matches!$F$2:$F$201,MATCH($A255&amp;"-6",Matches!$J$2:$J$201,0))&lt;&gt;"",$C255&gt;=INDEX(Matches!$F$2:$F$201,MATCH($A255&amp;"-6",Matches!$J$2:$J$201,0))),"",IF(AND(N255=INDEX(Matches!$G$2:$G$201,MATCH($A255&amp;"-6",Matches!$J$2:$J$201,0)),O255=INDEX(Matches!$H$2:$H$201,MATCH($A255&amp;"-6",Matches!$J$2:$J$201,0))),5,IF(SIGN(N255-O255)&lt;&gt;SIGN(INDEX(Matches!$G$2:$G$201,MATCH($A255&amp;"-6",Matches!$J$2:$J$201,0))-INDEX(Matches!$H$2:$H$201,MATCH($A255&amp;"-6",Matches!$J$2:$J$201,0))),0,IF(N255-O255=INDEX(Matches!$G$2:$G$201,MATCH($A255&amp;"-6",Matches!$J$2:$J$201,0))-INDEX(Matches!$H$2:$H$201,MATCH($A255&amp;"-6",Matches!$J$2:$J$201,0)),3,2))))),""))</f>
        <v/>
      </c>
      <c r="AD255" s="12" t="str">
        <f aca="false">IF(OR($B255="",P255="",Q255=""),"",IFERROR(IF(OR(INDEX(Matches!$I$2:$I$201,MATCH($A255&amp;"-7",Matches!$J$2:$J$201,0))="Void",INDEX(Matches!$G$2:$G$201,MATCH($A255&amp;"-7",Matches!$J$2:$J$201,0))="",INDEX(Matches!$H$2:$H$201,MATCH($A255&amp;"-7",Matches!$J$2:$J$201,0))=""),"",IF(AND($C255&lt;&gt;"",INDEX(Matches!$F$2:$F$201,MATCH($A255&amp;"-7",Matches!$J$2:$J$201,0))&lt;&gt;"",$C255&gt;=INDEX(Matches!$F$2:$F$201,MATCH($A255&amp;"-7",Matches!$J$2:$J$201,0))),"",IF(AND(P255=INDEX(Matches!$G$2:$G$201,MATCH($A255&amp;"-7",Matches!$J$2:$J$201,0)),Q255=INDEX(Matches!$H$2:$H$201,MATCH($A255&amp;"-7",Matches!$J$2:$J$201,0))),5,IF(SIGN(P255-Q255)&lt;&gt;SIGN(INDEX(Matches!$G$2:$G$201,MATCH($A255&amp;"-7",Matches!$J$2:$J$201,0))-INDEX(Matches!$H$2:$H$201,MATCH($A255&amp;"-7",Matches!$J$2:$J$201,0))),0,IF(P255-Q255=INDEX(Matches!$G$2:$G$201,MATCH($A255&amp;"-7",Matches!$J$2:$J$201,0))-INDEX(Matches!$H$2:$H$201,MATCH($A255&amp;"-7",Matches!$J$2:$J$201,0)),3,2))))),""))</f>
        <v/>
      </c>
      <c r="AE255" s="12" t="str">
        <f aca="false">IF(OR($B255="",R255="",S255=""),"",IFERROR(IF(OR(INDEX(Matches!$I$2:$I$201,MATCH($A255&amp;"-8",Matches!$J$2:$J$201,0))="Void",INDEX(Matches!$G$2:$G$201,MATCH($A255&amp;"-8",Matches!$J$2:$J$201,0))="",INDEX(Matches!$H$2:$H$201,MATCH($A255&amp;"-8",Matches!$J$2:$J$201,0))=""),"",IF(AND($C255&lt;&gt;"",INDEX(Matches!$F$2:$F$201,MATCH($A255&amp;"-8",Matches!$J$2:$J$201,0))&lt;&gt;"",$C255&gt;=INDEX(Matches!$F$2:$F$201,MATCH($A255&amp;"-8",Matches!$J$2:$J$201,0))),"",IF(AND(R255=INDEX(Matches!$G$2:$G$201,MATCH($A255&amp;"-8",Matches!$J$2:$J$201,0)),S255=INDEX(Matches!$H$2:$H$201,MATCH($A255&amp;"-8",Matches!$J$2:$J$201,0))),5,IF(SIGN(R255-S255)&lt;&gt;SIGN(INDEX(Matches!$G$2:$G$201,MATCH($A255&amp;"-8",Matches!$J$2:$J$201,0))-INDEX(Matches!$H$2:$H$201,MATCH($A255&amp;"-8",Matches!$J$2:$J$201,0))),0,IF(R255-S255=INDEX(Matches!$G$2:$G$201,MATCH($A255&amp;"-8",Matches!$J$2:$J$201,0))-INDEX(Matches!$H$2:$H$201,MATCH($A255&amp;"-8",Matches!$J$2:$J$201,0)),3,2))))),""))</f>
        <v/>
      </c>
      <c r="AF255" s="12" t="str">
        <f aca="false">IF(OR($B255="",T255="",U255=""),"",IFERROR(IF(OR(INDEX(Matches!$I$2:$I$201,MATCH($A255&amp;"-9",Matches!$J$2:$J$201,0))="Void",INDEX(Matches!$G$2:$G$201,MATCH($A255&amp;"-9",Matches!$J$2:$J$201,0))="",INDEX(Matches!$H$2:$H$201,MATCH($A255&amp;"-9",Matches!$J$2:$J$201,0))=""),"",IF(AND($C255&lt;&gt;"",INDEX(Matches!$F$2:$F$201,MATCH($A255&amp;"-9",Matches!$J$2:$J$201,0))&lt;&gt;"",$C255&gt;=INDEX(Matches!$F$2:$F$201,MATCH($A255&amp;"-9",Matches!$J$2:$J$201,0))),"",IF(AND(T255=INDEX(Matches!$G$2:$G$201,MATCH($A255&amp;"-9",Matches!$J$2:$J$201,0)),U255=INDEX(Matches!$H$2:$H$201,MATCH($A255&amp;"-9",Matches!$J$2:$J$201,0))),5,IF(SIGN(T255-U255)&lt;&gt;SIGN(INDEX(Matches!$G$2:$G$201,MATCH($A255&amp;"-9",Matches!$J$2:$J$201,0))-INDEX(Matches!$H$2:$H$201,MATCH($A255&amp;"-9",Matches!$J$2:$J$201,0))),0,IF(T255-U255=INDEX(Matches!$G$2:$G$201,MATCH($A255&amp;"-9",Matches!$J$2:$J$201,0))-INDEX(Matches!$H$2:$H$201,MATCH($A255&amp;"-9",Matches!$J$2:$J$201,0)),3,2))))),""))</f>
        <v/>
      </c>
      <c r="AG255" s="12" t="str">
        <f aca="false">IF(OR($B255="",V255="",W255=""),"",IFERROR(IF(OR(INDEX(Matches!$I$2:$I$201,MATCH($A255&amp;"-10",Matches!$J$2:$J$201,0))="Void",INDEX(Matches!$G$2:$G$201,MATCH($A255&amp;"-10",Matches!$J$2:$J$201,0))="",INDEX(Matches!$H$2:$H$201,MATCH($A255&amp;"-10",Matches!$J$2:$J$201,0))=""),"",IF(AND($C255&lt;&gt;"",INDEX(Matches!$F$2:$F$201,MATCH($A255&amp;"-10",Matches!$J$2:$J$201,0))&lt;&gt;"",$C255&gt;=INDEX(Matches!$F$2:$F$201,MATCH($A255&amp;"-10",Matches!$J$2:$J$201,0))),"",IF(AND(V255=INDEX(Matches!$G$2:$G$201,MATCH($A255&amp;"-10",Matches!$J$2:$J$201,0)),W255=INDEX(Matches!$H$2:$H$201,MATCH($A255&amp;"-10",Matches!$J$2:$J$201,0))),5,IF(SIGN(V255-W255)&lt;&gt;SIGN(INDEX(Matches!$G$2:$G$201,MATCH($A255&amp;"-10",Matches!$J$2:$J$201,0))-INDEX(Matches!$H$2:$H$201,MATCH($A255&amp;"-10",Matches!$J$2:$J$201,0))),0,IF(V255-W255=INDEX(Matches!$G$2:$G$201,MATCH($A255&amp;"-10",Matches!$J$2:$J$201,0))-INDEX(Matches!$H$2:$H$201,MATCH($A255&amp;"-10",Matches!$J$2:$J$201,0)),3,2))))),""))</f>
        <v/>
      </c>
      <c r="AH255" s="13" t="str">
        <f aca="false">IF($B255="","",SUM(X255:AG255))</f>
        <v/>
      </c>
      <c r="AI255" s="12" t="str">
        <f aca="false">IF($B255="","",COUNTIF(X255:AG255,5))</f>
        <v/>
      </c>
      <c r="AJ255" s="12" t="str">
        <f aca="false">IF($B255="","",COUNTIF(X255:AG255,"&gt;=2"))</f>
        <v/>
      </c>
      <c r="AK255" s="12" t="str">
        <f aca="false">IF($B255="","",COUNT(X255:AG255))</f>
        <v/>
      </c>
    </row>
    <row r="256" customFormat="false" ht="15" hidden="false" customHeight="false" outlineLevel="0" collapsed="false">
      <c r="A256" s="7"/>
      <c r="B256" s="7"/>
      <c r="C256" s="1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12" t="str">
        <f aca="false">IF(OR($B256="",D256="",E256=""),"",IFERROR(IF(OR(INDEX(Matches!$I$2:$I$201,MATCH($A256&amp;"-1",Matches!$J$2:$J$201,0))="Void",INDEX(Matches!$G$2:$G$201,MATCH($A256&amp;"-1",Matches!$J$2:$J$201,0))="",INDEX(Matches!$H$2:$H$201,MATCH($A256&amp;"-1",Matches!$J$2:$J$201,0))=""),"",IF(AND($C256&lt;&gt;"",INDEX(Matches!$F$2:$F$201,MATCH($A256&amp;"-1",Matches!$J$2:$J$201,0))&lt;&gt;"",$C256&gt;=INDEX(Matches!$F$2:$F$201,MATCH($A256&amp;"-1",Matches!$J$2:$J$201,0))),"",IF(AND(D256=INDEX(Matches!$G$2:$G$201,MATCH($A256&amp;"-1",Matches!$J$2:$J$201,0)),E256=INDEX(Matches!$H$2:$H$201,MATCH($A256&amp;"-1",Matches!$J$2:$J$201,0))),5,IF(SIGN(D256-E256)&lt;&gt;SIGN(INDEX(Matches!$G$2:$G$201,MATCH($A256&amp;"-1",Matches!$J$2:$J$201,0))-INDEX(Matches!$H$2:$H$201,MATCH($A256&amp;"-1",Matches!$J$2:$J$201,0))),0,IF(D256-E256=INDEX(Matches!$G$2:$G$201,MATCH($A256&amp;"-1",Matches!$J$2:$J$201,0))-INDEX(Matches!$H$2:$H$201,MATCH($A256&amp;"-1",Matches!$J$2:$J$201,0)),3,2))))),""))</f>
        <v/>
      </c>
      <c r="Y256" s="12" t="str">
        <f aca="false">IF(OR($B256="",F256="",G256=""),"",IFERROR(IF(OR(INDEX(Matches!$I$2:$I$201,MATCH($A256&amp;"-2",Matches!$J$2:$J$201,0))="Void",INDEX(Matches!$G$2:$G$201,MATCH($A256&amp;"-2",Matches!$J$2:$J$201,0))="",INDEX(Matches!$H$2:$H$201,MATCH($A256&amp;"-2",Matches!$J$2:$J$201,0))=""),"",IF(AND($C256&lt;&gt;"",INDEX(Matches!$F$2:$F$201,MATCH($A256&amp;"-2",Matches!$J$2:$J$201,0))&lt;&gt;"",$C256&gt;=INDEX(Matches!$F$2:$F$201,MATCH($A256&amp;"-2",Matches!$J$2:$J$201,0))),"",IF(AND(F256=INDEX(Matches!$G$2:$G$201,MATCH($A256&amp;"-2",Matches!$J$2:$J$201,0)),G256=INDEX(Matches!$H$2:$H$201,MATCH($A256&amp;"-2",Matches!$J$2:$J$201,0))),5,IF(SIGN(F256-G256)&lt;&gt;SIGN(INDEX(Matches!$G$2:$G$201,MATCH($A256&amp;"-2",Matches!$J$2:$J$201,0))-INDEX(Matches!$H$2:$H$201,MATCH($A256&amp;"-2",Matches!$J$2:$J$201,0))),0,IF(F256-G256=INDEX(Matches!$G$2:$G$201,MATCH($A256&amp;"-2",Matches!$J$2:$J$201,0))-INDEX(Matches!$H$2:$H$201,MATCH($A256&amp;"-2",Matches!$J$2:$J$201,0)),3,2))))),""))</f>
        <v/>
      </c>
      <c r="Z256" s="12" t="str">
        <f aca="false">IF(OR($B256="",H256="",I256=""),"",IFERROR(IF(OR(INDEX(Matches!$I$2:$I$201,MATCH($A256&amp;"-3",Matches!$J$2:$J$201,0))="Void",INDEX(Matches!$G$2:$G$201,MATCH($A256&amp;"-3",Matches!$J$2:$J$201,0))="",INDEX(Matches!$H$2:$H$201,MATCH($A256&amp;"-3",Matches!$J$2:$J$201,0))=""),"",IF(AND($C256&lt;&gt;"",INDEX(Matches!$F$2:$F$201,MATCH($A256&amp;"-3",Matches!$J$2:$J$201,0))&lt;&gt;"",$C256&gt;=INDEX(Matches!$F$2:$F$201,MATCH($A256&amp;"-3",Matches!$J$2:$J$201,0))),"",IF(AND(H256=INDEX(Matches!$G$2:$G$201,MATCH($A256&amp;"-3",Matches!$J$2:$J$201,0)),I256=INDEX(Matches!$H$2:$H$201,MATCH($A256&amp;"-3",Matches!$J$2:$J$201,0))),5,IF(SIGN(H256-I256)&lt;&gt;SIGN(INDEX(Matches!$G$2:$G$201,MATCH($A256&amp;"-3",Matches!$J$2:$J$201,0))-INDEX(Matches!$H$2:$H$201,MATCH($A256&amp;"-3",Matches!$J$2:$J$201,0))),0,IF(H256-I256=INDEX(Matches!$G$2:$G$201,MATCH($A256&amp;"-3",Matches!$J$2:$J$201,0))-INDEX(Matches!$H$2:$H$201,MATCH($A256&amp;"-3",Matches!$J$2:$J$201,0)),3,2))))),""))</f>
        <v/>
      </c>
      <c r="AA256" s="12" t="str">
        <f aca="false">IF(OR($B256="",J256="",K256=""),"",IFERROR(IF(OR(INDEX(Matches!$I$2:$I$201,MATCH($A256&amp;"-4",Matches!$J$2:$J$201,0))="Void",INDEX(Matches!$G$2:$G$201,MATCH($A256&amp;"-4",Matches!$J$2:$J$201,0))="",INDEX(Matches!$H$2:$H$201,MATCH($A256&amp;"-4",Matches!$J$2:$J$201,0))=""),"",IF(AND($C256&lt;&gt;"",INDEX(Matches!$F$2:$F$201,MATCH($A256&amp;"-4",Matches!$J$2:$J$201,0))&lt;&gt;"",$C256&gt;=INDEX(Matches!$F$2:$F$201,MATCH($A256&amp;"-4",Matches!$J$2:$J$201,0))),"",IF(AND(J256=INDEX(Matches!$G$2:$G$201,MATCH($A256&amp;"-4",Matches!$J$2:$J$201,0)),K256=INDEX(Matches!$H$2:$H$201,MATCH($A256&amp;"-4",Matches!$J$2:$J$201,0))),5,IF(SIGN(J256-K256)&lt;&gt;SIGN(INDEX(Matches!$G$2:$G$201,MATCH($A256&amp;"-4",Matches!$J$2:$J$201,0))-INDEX(Matches!$H$2:$H$201,MATCH($A256&amp;"-4",Matches!$J$2:$J$201,0))),0,IF(J256-K256=INDEX(Matches!$G$2:$G$201,MATCH($A256&amp;"-4",Matches!$J$2:$J$201,0))-INDEX(Matches!$H$2:$H$201,MATCH($A256&amp;"-4",Matches!$J$2:$J$201,0)),3,2))))),""))</f>
        <v/>
      </c>
      <c r="AB256" s="12" t="str">
        <f aca="false">IF(OR($B256="",L256="",M256=""),"",IFERROR(IF(OR(INDEX(Matches!$I$2:$I$201,MATCH($A256&amp;"-5",Matches!$J$2:$J$201,0))="Void",INDEX(Matches!$G$2:$G$201,MATCH($A256&amp;"-5",Matches!$J$2:$J$201,0))="",INDEX(Matches!$H$2:$H$201,MATCH($A256&amp;"-5",Matches!$J$2:$J$201,0))=""),"",IF(AND($C256&lt;&gt;"",INDEX(Matches!$F$2:$F$201,MATCH($A256&amp;"-5",Matches!$J$2:$J$201,0))&lt;&gt;"",$C256&gt;=INDEX(Matches!$F$2:$F$201,MATCH($A256&amp;"-5",Matches!$J$2:$J$201,0))),"",IF(AND(L256=INDEX(Matches!$G$2:$G$201,MATCH($A256&amp;"-5",Matches!$J$2:$J$201,0)),M256=INDEX(Matches!$H$2:$H$201,MATCH($A256&amp;"-5",Matches!$J$2:$J$201,0))),5,IF(SIGN(L256-M256)&lt;&gt;SIGN(INDEX(Matches!$G$2:$G$201,MATCH($A256&amp;"-5",Matches!$J$2:$J$201,0))-INDEX(Matches!$H$2:$H$201,MATCH($A256&amp;"-5",Matches!$J$2:$J$201,0))),0,IF(L256-M256=INDEX(Matches!$G$2:$G$201,MATCH($A256&amp;"-5",Matches!$J$2:$J$201,0))-INDEX(Matches!$H$2:$H$201,MATCH($A256&amp;"-5",Matches!$J$2:$J$201,0)),3,2))))),""))</f>
        <v/>
      </c>
      <c r="AC256" s="12" t="str">
        <f aca="false">IF(OR($B256="",N256="",O256=""),"",IFERROR(IF(OR(INDEX(Matches!$I$2:$I$201,MATCH($A256&amp;"-6",Matches!$J$2:$J$201,0))="Void",INDEX(Matches!$G$2:$G$201,MATCH($A256&amp;"-6",Matches!$J$2:$J$201,0))="",INDEX(Matches!$H$2:$H$201,MATCH($A256&amp;"-6",Matches!$J$2:$J$201,0))=""),"",IF(AND($C256&lt;&gt;"",INDEX(Matches!$F$2:$F$201,MATCH($A256&amp;"-6",Matches!$J$2:$J$201,0))&lt;&gt;"",$C256&gt;=INDEX(Matches!$F$2:$F$201,MATCH($A256&amp;"-6",Matches!$J$2:$J$201,0))),"",IF(AND(N256=INDEX(Matches!$G$2:$G$201,MATCH($A256&amp;"-6",Matches!$J$2:$J$201,0)),O256=INDEX(Matches!$H$2:$H$201,MATCH($A256&amp;"-6",Matches!$J$2:$J$201,0))),5,IF(SIGN(N256-O256)&lt;&gt;SIGN(INDEX(Matches!$G$2:$G$201,MATCH($A256&amp;"-6",Matches!$J$2:$J$201,0))-INDEX(Matches!$H$2:$H$201,MATCH($A256&amp;"-6",Matches!$J$2:$J$201,0))),0,IF(N256-O256=INDEX(Matches!$G$2:$G$201,MATCH($A256&amp;"-6",Matches!$J$2:$J$201,0))-INDEX(Matches!$H$2:$H$201,MATCH($A256&amp;"-6",Matches!$J$2:$J$201,0)),3,2))))),""))</f>
        <v/>
      </c>
      <c r="AD256" s="12" t="str">
        <f aca="false">IF(OR($B256="",P256="",Q256=""),"",IFERROR(IF(OR(INDEX(Matches!$I$2:$I$201,MATCH($A256&amp;"-7",Matches!$J$2:$J$201,0))="Void",INDEX(Matches!$G$2:$G$201,MATCH($A256&amp;"-7",Matches!$J$2:$J$201,0))="",INDEX(Matches!$H$2:$H$201,MATCH($A256&amp;"-7",Matches!$J$2:$J$201,0))=""),"",IF(AND($C256&lt;&gt;"",INDEX(Matches!$F$2:$F$201,MATCH($A256&amp;"-7",Matches!$J$2:$J$201,0))&lt;&gt;"",$C256&gt;=INDEX(Matches!$F$2:$F$201,MATCH($A256&amp;"-7",Matches!$J$2:$J$201,0))),"",IF(AND(P256=INDEX(Matches!$G$2:$G$201,MATCH($A256&amp;"-7",Matches!$J$2:$J$201,0)),Q256=INDEX(Matches!$H$2:$H$201,MATCH($A256&amp;"-7",Matches!$J$2:$J$201,0))),5,IF(SIGN(P256-Q256)&lt;&gt;SIGN(INDEX(Matches!$G$2:$G$201,MATCH($A256&amp;"-7",Matches!$J$2:$J$201,0))-INDEX(Matches!$H$2:$H$201,MATCH($A256&amp;"-7",Matches!$J$2:$J$201,0))),0,IF(P256-Q256=INDEX(Matches!$G$2:$G$201,MATCH($A256&amp;"-7",Matches!$J$2:$J$201,0))-INDEX(Matches!$H$2:$H$201,MATCH($A256&amp;"-7",Matches!$J$2:$J$201,0)),3,2))))),""))</f>
        <v/>
      </c>
      <c r="AE256" s="12" t="str">
        <f aca="false">IF(OR($B256="",R256="",S256=""),"",IFERROR(IF(OR(INDEX(Matches!$I$2:$I$201,MATCH($A256&amp;"-8",Matches!$J$2:$J$201,0))="Void",INDEX(Matches!$G$2:$G$201,MATCH($A256&amp;"-8",Matches!$J$2:$J$201,0))="",INDEX(Matches!$H$2:$H$201,MATCH($A256&amp;"-8",Matches!$J$2:$J$201,0))=""),"",IF(AND($C256&lt;&gt;"",INDEX(Matches!$F$2:$F$201,MATCH($A256&amp;"-8",Matches!$J$2:$J$201,0))&lt;&gt;"",$C256&gt;=INDEX(Matches!$F$2:$F$201,MATCH($A256&amp;"-8",Matches!$J$2:$J$201,0))),"",IF(AND(R256=INDEX(Matches!$G$2:$G$201,MATCH($A256&amp;"-8",Matches!$J$2:$J$201,0)),S256=INDEX(Matches!$H$2:$H$201,MATCH($A256&amp;"-8",Matches!$J$2:$J$201,0))),5,IF(SIGN(R256-S256)&lt;&gt;SIGN(INDEX(Matches!$G$2:$G$201,MATCH($A256&amp;"-8",Matches!$J$2:$J$201,0))-INDEX(Matches!$H$2:$H$201,MATCH($A256&amp;"-8",Matches!$J$2:$J$201,0))),0,IF(R256-S256=INDEX(Matches!$G$2:$G$201,MATCH($A256&amp;"-8",Matches!$J$2:$J$201,0))-INDEX(Matches!$H$2:$H$201,MATCH($A256&amp;"-8",Matches!$J$2:$J$201,0)),3,2))))),""))</f>
        <v/>
      </c>
      <c r="AF256" s="12" t="str">
        <f aca="false">IF(OR($B256="",T256="",U256=""),"",IFERROR(IF(OR(INDEX(Matches!$I$2:$I$201,MATCH($A256&amp;"-9",Matches!$J$2:$J$201,0))="Void",INDEX(Matches!$G$2:$G$201,MATCH($A256&amp;"-9",Matches!$J$2:$J$201,0))="",INDEX(Matches!$H$2:$H$201,MATCH($A256&amp;"-9",Matches!$J$2:$J$201,0))=""),"",IF(AND($C256&lt;&gt;"",INDEX(Matches!$F$2:$F$201,MATCH($A256&amp;"-9",Matches!$J$2:$J$201,0))&lt;&gt;"",$C256&gt;=INDEX(Matches!$F$2:$F$201,MATCH($A256&amp;"-9",Matches!$J$2:$J$201,0))),"",IF(AND(T256=INDEX(Matches!$G$2:$G$201,MATCH($A256&amp;"-9",Matches!$J$2:$J$201,0)),U256=INDEX(Matches!$H$2:$H$201,MATCH($A256&amp;"-9",Matches!$J$2:$J$201,0))),5,IF(SIGN(T256-U256)&lt;&gt;SIGN(INDEX(Matches!$G$2:$G$201,MATCH($A256&amp;"-9",Matches!$J$2:$J$201,0))-INDEX(Matches!$H$2:$H$201,MATCH($A256&amp;"-9",Matches!$J$2:$J$201,0))),0,IF(T256-U256=INDEX(Matches!$G$2:$G$201,MATCH($A256&amp;"-9",Matches!$J$2:$J$201,0))-INDEX(Matches!$H$2:$H$201,MATCH($A256&amp;"-9",Matches!$J$2:$J$201,0)),3,2))))),""))</f>
        <v/>
      </c>
      <c r="AG256" s="12" t="str">
        <f aca="false">IF(OR($B256="",V256="",W256=""),"",IFERROR(IF(OR(INDEX(Matches!$I$2:$I$201,MATCH($A256&amp;"-10",Matches!$J$2:$J$201,0))="Void",INDEX(Matches!$G$2:$G$201,MATCH($A256&amp;"-10",Matches!$J$2:$J$201,0))="",INDEX(Matches!$H$2:$H$201,MATCH($A256&amp;"-10",Matches!$J$2:$J$201,0))=""),"",IF(AND($C256&lt;&gt;"",INDEX(Matches!$F$2:$F$201,MATCH($A256&amp;"-10",Matches!$J$2:$J$201,0))&lt;&gt;"",$C256&gt;=INDEX(Matches!$F$2:$F$201,MATCH($A256&amp;"-10",Matches!$J$2:$J$201,0))),"",IF(AND(V256=INDEX(Matches!$G$2:$G$201,MATCH($A256&amp;"-10",Matches!$J$2:$J$201,0)),W256=INDEX(Matches!$H$2:$H$201,MATCH($A256&amp;"-10",Matches!$J$2:$J$201,0))),5,IF(SIGN(V256-W256)&lt;&gt;SIGN(INDEX(Matches!$G$2:$G$201,MATCH($A256&amp;"-10",Matches!$J$2:$J$201,0))-INDEX(Matches!$H$2:$H$201,MATCH($A256&amp;"-10",Matches!$J$2:$J$201,0))),0,IF(V256-W256=INDEX(Matches!$G$2:$G$201,MATCH($A256&amp;"-10",Matches!$J$2:$J$201,0))-INDEX(Matches!$H$2:$H$201,MATCH($A256&amp;"-10",Matches!$J$2:$J$201,0)),3,2))))),""))</f>
        <v/>
      </c>
      <c r="AH256" s="13" t="str">
        <f aca="false">IF($B256="","",SUM(X256:AG256))</f>
        <v/>
      </c>
      <c r="AI256" s="12" t="str">
        <f aca="false">IF($B256="","",COUNTIF(X256:AG256,5))</f>
        <v/>
      </c>
      <c r="AJ256" s="12" t="str">
        <f aca="false">IF($B256="","",COUNTIF(X256:AG256,"&gt;=2"))</f>
        <v/>
      </c>
      <c r="AK256" s="12" t="str">
        <f aca="false">IF($B256="","",COUNT(X256:AG256))</f>
        <v/>
      </c>
    </row>
    <row r="257" customFormat="false" ht="15" hidden="false" customHeight="false" outlineLevel="0" collapsed="false">
      <c r="A257" s="7"/>
      <c r="B257" s="7"/>
      <c r="C257" s="1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12" t="str">
        <f aca="false">IF(OR($B257="",D257="",E257=""),"",IFERROR(IF(OR(INDEX(Matches!$I$2:$I$201,MATCH($A257&amp;"-1",Matches!$J$2:$J$201,0))="Void",INDEX(Matches!$G$2:$G$201,MATCH($A257&amp;"-1",Matches!$J$2:$J$201,0))="",INDEX(Matches!$H$2:$H$201,MATCH($A257&amp;"-1",Matches!$J$2:$J$201,0))=""),"",IF(AND($C257&lt;&gt;"",INDEX(Matches!$F$2:$F$201,MATCH($A257&amp;"-1",Matches!$J$2:$J$201,0))&lt;&gt;"",$C257&gt;=INDEX(Matches!$F$2:$F$201,MATCH($A257&amp;"-1",Matches!$J$2:$J$201,0))),"",IF(AND(D257=INDEX(Matches!$G$2:$G$201,MATCH($A257&amp;"-1",Matches!$J$2:$J$201,0)),E257=INDEX(Matches!$H$2:$H$201,MATCH($A257&amp;"-1",Matches!$J$2:$J$201,0))),5,IF(SIGN(D257-E257)&lt;&gt;SIGN(INDEX(Matches!$G$2:$G$201,MATCH($A257&amp;"-1",Matches!$J$2:$J$201,0))-INDEX(Matches!$H$2:$H$201,MATCH($A257&amp;"-1",Matches!$J$2:$J$201,0))),0,IF(D257-E257=INDEX(Matches!$G$2:$G$201,MATCH($A257&amp;"-1",Matches!$J$2:$J$201,0))-INDEX(Matches!$H$2:$H$201,MATCH($A257&amp;"-1",Matches!$J$2:$J$201,0)),3,2))))),""))</f>
        <v/>
      </c>
      <c r="Y257" s="12" t="str">
        <f aca="false">IF(OR($B257="",F257="",G257=""),"",IFERROR(IF(OR(INDEX(Matches!$I$2:$I$201,MATCH($A257&amp;"-2",Matches!$J$2:$J$201,0))="Void",INDEX(Matches!$G$2:$G$201,MATCH($A257&amp;"-2",Matches!$J$2:$J$201,0))="",INDEX(Matches!$H$2:$H$201,MATCH($A257&amp;"-2",Matches!$J$2:$J$201,0))=""),"",IF(AND($C257&lt;&gt;"",INDEX(Matches!$F$2:$F$201,MATCH($A257&amp;"-2",Matches!$J$2:$J$201,0))&lt;&gt;"",$C257&gt;=INDEX(Matches!$F$2:$F$201,MATCH($A257&amp;"-2",Matches!$J$2:$J$201,0))),"",IF(AND(F257=INDEX(Matches!$G$2:$G$201,MATCH($A257&amp;"-2",Matches!$J$2:$J$201,0)),G257=INDEX(Matches!$H$2:$H$201,MATCH($A257&amp;"-2",Matches!$J$2:$J$201,0))),5,IF(SIGN(F257-G257)&lt;&gt;SIGN(INDEX(Matches!$G$2:$G$201,MATCH($A257&amp;"-2",Matches!$J$2:$J$201,0))-INDEX(Matches!$H$2:$H$201,MATCH($A257&amp;"-2",Matches!$J$2:$J$201,0))),0,IF(F257-G257=INDEX(Matches!$G$2:$G$201,MATCH($A257&amp;"-2",Matches!$J$2:$J$201,0))-INDEX(Matches!$H$2:$H$201,MATCH($A257&amp;"-2",Matches!$J$2:$J$201,0)),3,2))))),""))</f>
        <v/>
      </c>
      <c r="Z257" s="12" t="str">
        <f aca="false">IF(OR($B257="",H257="",I257=""),"",IFERROR(IF(OR(INDEX(Matches!$I$2:$I$201,MATCH($A257&amp;"-3",Matches!$J$2:$J$201,0))="Void",INDEX(Matches!$G$2:$G$201,MATCH($A257&amp;"-3",Matches!$J$2:$J$201,0))="",INDEX(Matches!$H$2:$H$201,MATCH($A257&amp;"-3",Matches!$J$2:$J$201,0))=""),"",IF(AND($C257&lt;&gt;"",INDEX(Matches!$F$2:$F$201,MATCH($A257&amp;"-3",Matches!$J$2:$J$201,0))&lt;&gt;"",$C257&gt;=INDEX(Matches!$F$2:$F$201,MATCH($A257&amp;"-3",Matches!$J$2:$J$201,0))),"",IF(AND(H257=INDEX(Matches!$G$2:$G$201,MATCH($A257&amp;"-3",Matches!$J$2:$J$201,0)),I257=INDEX(Matches!$H$2:$H$201,MATCH($A257&amp;"-3",Matches!$J$2:$J$201,0))),5,IF(SIGN(H257-I257)&lt;&gt;SIGN(INDEX(Matches!$G$2:$G$201,MATCH($A257&amp;"-3",Matches!$J$2:$J$201,0))-INDEX(Matches!$H$2:$H$201,MATCH($A257&amp;"-3",Matches!$J$2:$J$201,0))),0,IF(H257-I257=INDEX(Matches!$G$2:$G$201,MATCH($A257&amp;"-3",Matches!$J$2:$J$201,0))-INDEX(Matches!$H$2:$H$201,MATCH($A257&amp;"-3",Matches!$J$2:$J$201,0)),3,2))))),""))</f>
        <v/>
      </c>
      <c r="AA257" s="12" t="str">
        <f aca="false">IF(OR($B257="",J257="",K257=""),"",IFERROR(IF(OR(INDEX(Matches!$I$2:$I$201,MATCH($A257&amp;"-4",Matches!$J$2:$J$201,0))="Void",INDEX(Matches!$G$2:$G$201,MATCH($A257&amp;"-4",Matches!$J$2:$J$201,0))="",INDEX(Matches!$H$2:$H$201,MATCH($A257&amp;"-4",Matches!$J$2:$J$201,0))=""),"",IF(AND($C257&lt;&gt;"",INDEX(Matches!$F$2:$F$201,MATCH($A257&amp;"-4",Matches!$J$2:$J$201,0))&lt;&gt;"",$C257&gt;=INDEX(Matches!$F$2:$F$201,MATCH($A257&amp;"-4",Matches!$J$2:$J$201,0))),"",IF(AND(J257=INDEX(Matches!$G$2:$G$201,MATCH($A257&amp;"-4",Matches!$J$2:$J$201,0)),K257=INDEX(Matches!$H$2:$H$201,MATCH($A257&amp;"-4",Matches!$J$2:$J$201,0))),5,IF(SIGN(J257-K257)&lt;&gt;SIGN(INDEX(Matches!$G$2:$G$201,MATCH($A257&amp;"-4",Matches!$J$2:$J$201,0))-INDEX(Matches!$H$2:$H$201,MATCH($A257&amp;"-4",Matches!$J$2:$J$201,0))),0,IF(J257-K257=INDEX(Matches!$G$2:$G$201,MATCH($A257&amp;"-4",Matches!$J$2:$J$201,0))-INDEX(Matches!$H$2:$H$201,MATCH($A257&amp;"-4",Matches!$J$2:$J$201,0)),3,2))))),""))</f>
        <v/>
      </c>
      <c r="AB257" s="12" t="str">
        <f aca="false">IF(OR($B257="",L257="",M257=""),"",IFERROR(IF(OR(INDEX(Matches!$I$2:$I$201,MATCH($A257&amp;"-5",Matches!$J$2:$J$201,0))="Void",INDEX(Matches!$G$2:$G$201,MATCH($A257&amp;"-5",Matches!$J$2:$J$201,0))="",INDEX(Matches!$H$2:$H$201,MATCH($A257&amp;"-5",Matches!$J$2:$J$201,0))=""),"",IF(AND($C257&lt;&gt;"",INDEX(Matches!$F$2:$F$201,MATCH($A257&amp;"-5",Matches!$J$2:$J$201,0))&lt;&gt;"",$C257&gt;=INDEX(Matches!$F$2:$F$201,MATCH($A257&amp;"-5",Matches!$J$2:$J$201,0))),"",IF(AND(L257=INDEX(Matches!$G$2:$G$201,MATCH($A257&amp;"-5",Matches!$J$2:$J$201,0)),M257=INDEX(Matches!$H$2:$H$201,MATCH($A257&amp;"-5",Matches!$J$2:$J$201,0))),5,IF(SIGN(L257-M257)&lt;&gt;SIGN(INDEX(Matches!$G$2:$G$201,MATCH($A257&amp;"-5",Matches!$J$2:$J$201,0))-INDEX(Matches!$H$2:$H$201,MATCH($A257&amp;"-5",Matches!$J$2:$J$201,0))),0,IF(L257-M257=INDEX(Matches!$G$2:$G$201,MATCH($A257&amp;"-5",Matches!$J$2:$J$201,0))-INDEX(Matches!$H$2:$H$201,MATCH($A257&amp;"-5",Matches!$J$2:$J$201,0)),3,2))))),""))</f>
        <v/>
      </c>
      <c r="AC257" s="12" t="str">
        <f aca="false">IF(OR($B257="",N257="",O257=""),"",IFERROR(IF(OR(INDEX(Matches!$I$2:$I$201,MATCH($A257&amp;"-6",Matches!$J$2:$J$201,0))="Void",INDEX(Matches!$G$2:$G$201,MATCH($A257&amp;"-6",Matches!$J$2:$J$201,0))="",INDEX(Matches!$H$2:$H$201,MATCH($A257&amp;"-6",Matches!$J$2:$J$201,0))=""),"",IF(AND($C257&lt;&gt;"",INDEX(Matches!$F$2:$F$201,MATCH($A257&amp;"-6",Matches!$J$2:$J$201,0))&lt;&gt;"",$C257&gt;=INDEX(Matches!$F$2:$F$201,MATCH($A257&amp;"-6",Matches!$J$2:$J$201,0))),"",IF(AND(N257=INDEX(Matches!$G$2:$G$201,MATCH($A257&amp;"-6",Matches!$J$2:$J$201,0)),O257=INDEX(Matches!$H$2:$H$201,MATCH($A257&amp;"-6",Matches!$J$2:$J$201,0))),5,IF(SIGN(N257-O257)&lt;&gt;SIGN(INDEX(Matches!$G$2:$G$201,MATCH($A257&amp;"-6",Matches!$J$2:$J$201,0))-INDEX(Matches!$H$2:$H$201,MATCH($A257&amp;"-6",Matches!$J$2:$J$201,0))),0,IF(N257-O257=INDEX(Matches!$G$2:$G$201,MATCH($A257&amp;"-6",Matches!$J$2:$J$201,0))-INDEX(Matches!$H$2:$H$201,MATCH($A257&amp;"-6",Matches!$J$2:$J$201,0)),3,2))))),""))</f>
        <v/>
      </c>
      <c r="AD257" s="12" t="str">
        <f aca="false">IF(OR($B257="",P257="",Q257=""),"",IFERROR(IF(OR(INDEX(Matches!$I$2:$I$201,MATCH($A257&amp;"-7",Matches!$J$2:$J$201,0))="Void",INDEX(Matches!$G$2:$G$201,MATCH($A257&amp;"-7",Matches!$J$2:$J$201,0))="",INDEX(Matches!$H$2:$H$201,MATCH($A257&amp;"-7",Matches!$J$2:$J$201,0))=""),"",IF(AND($C257&lt;&gt;"",INDEX(Matches!$F$2:$F$201,MATCH($A257&amp;"-7",Matches!$J$2:$J$201,0))&lt;&gt;"",$C257&gt;=INDEX(Matches!$F$2:$F$201,MATCH($A257&amp;"-7",Matches!$J$2:$J$201,0))),"",IF(AND(P257=INDEX(Matches!$G$2:$G$201,MATCH($A257&amp;"-7",Matches!$J$2:$J$201,0)),Q257=INDEX(Matches!$H$2:$H$201,MATCH($A257&amp;"-7",Matches!$J$2:$J$201,0))),5,IF(SIGN(P257-Q257)&lt;&gt;SIGN(INDEX(Matches!$G$2:$G$201,MATCH($A257&amp;"-7",Matches!$J$2:$J$201,0))-INDEX(Matches!$H$2:$H$201,MATCH($A257&amp;"-7",Matches!$J$2:$J$201,0))),0,IF(P257-Q257=INDEX(Matches!$G$2:$G$201,MATCH($A257&amp;"-7",Matches!$J$2:$J$201,0))-INDEX(Matches!$H$2:$H$201,MATCH($A257&amp;"-7",Matches!$J$2:$J$201,0)),3,2))))),""))</f>
        <v/>
      </c>
      <c r="AE257" s="12" t="str">
        <f aca="false">IF(OR($B257="",R257="",S257=""),"",IFERROR(IF(OR(INDEX(Matches!$I$2:$I$201,MATCH($A257&amp;"-8",Matches!$J$2:$J$201,0))="Void",INDEX(Matches!$G$2:$G$201,MATCH($A257&amp;"-8",Matches!$J$2:$J$201,0))="",INDEX(Matches!$H$2:$H$201,MATCH($A257&amp;"-8",Matches!$J$2:$J$201,0))=""),"",IF(AND($C257&lt;&gt;"",INDEX(Matches!$F$2:$F$201,MATCH($A257&amp;"-8",Matches!$J$2:$J$201,0))&lt;&gt;"",$C257&gt;=INDEX(Matches!$F$2:$F$201,MATCH($A257&amp;"-8",Matches!$J$2:$J$201,0))),"",IF(AND(R257=INDEX(Matches!$G$2:$G$201,MATCH($A257&amp;"-8",Matches!$J$2:$J$201,0)),S257=INDEX(Matches!$H$2:$H$201,MATCH($A257&amp;"-8",Matches!$J$2:$J$201,0))),5,IF(SIGN(R257-S257)&lt;&gt;SIGN(INDEX(Matches!$G$2:$G$201,MATCH($A257&amp;"-8",Matches!$J$2:$J$201,0))-INDEX(Matches!$H$2:$H$201,MATCH($A257&amp;"-8",Matches!$J$2:$J$201,0))),0,IF(R257-S257=INDEX(Matches!$G$2:$G$201,MATCH($A257&amp;"-8",Matches!$J$2:$J$201,0))-INDEX(Matches!$H$2:$H$201,MATCH($A257&amp;"-8",Matches!$J$2:$J$201,0)),3,2))))),""))</f>
        <v/>
      </c>
      <c r="AF257" s="12" t="str">
        <f aca="false">IF(OR($B257="",T257="",U257=""),"",IFERROR(IF(OR(INDEX(Matches!$I$2:$I$201,MATCH($A257&amp;"-9",Matches!$J$2:$J$201,0))="Void",INDEX(Matches!$G$2:$G$201,MATCH($A257&amp;"-9",Matches!$J$2:$J$201,0))="",INDEX(Matches!$H$2:$H$201,MATCH($A257&amp;"-9",Matches!$J$2:$J$201,0))=""),"",IF(AND($C257&lt;&gt;"",INDEX(Matches!$F$2:$F$201,MATCH($A257&amp;"-9",Matches!$J$2:$J$201,0))&lt;&gt;"",$C257&gt;=INDEX(Matches!$F$2:$F$201,MATCH($A257&amp;"-9",Matches!$J$2:$J$201,0))),"",IF(AND(T257=INDEX(Matches!$G$2:$G$201,MATCH($A257&amp;"-9",Matches!$J$2:$J$201,0)),U257=INDEX(Matches!$H$2:$H$201,MATCH($A257&amp;"-9",Matches!$J$2:$J$201,0))),5,IF(SIGN(T257-U257)&lt;&gt;SIGN(INDEX(Matches!$G$2:$G$201,MATCH($A257&amp;"-9",Matches!$J$2:$J$201,0))-INDEX(Matches!$H$2:$H$201,MATCH($A257&amp;"-9",Matches!$J$2:$J$201,0))),0,IF(T257-U257=INDEX(Matches!$G$2:$G$201,MATCH($A257&amp;"-9",Matches!$J$2:$J$201,0))-INDEX(Matches!$H$2:$H$201,MATCH($A257&amp;"-9",Matches!$J$2:$J$201,0)),3,2))))),""))</f>
        <v/>
      </c>
      <c r="AG257" s="12" t="str">
        <f aca="false">IF(OR($B257="",V257="",W257=""),"",IFERROR(IF(OR(INDEX(Matches!$I$2:$I$201,MATCH($A257&amp;"-10",Matches!$J$2:$J$201,0))="Void",INDEX(Matches!$G$2:$G$201,MATCH($A257&amp;"-10",Matches!$J$2:$J$201,0))="",INDEX(Matches!$H$2:$H$201,MATCH($A257&amp;"-10",Matches!$J$2:$J$201,0))=""),"",IF(AND($C257&lt;&gt;"",INDEX(Matches!$F$2:$F$201,MATCH($A257&amp;"-10",Matches!$J$2:$J$201,0))&lt;&gt;"",$C257&gt;=INDEX(Matches!$F$2:$F$201,MATCH($A257&amp;"-10",Matches!$J$2:$J$201,0))),"",IF(AND(V257=INDEX(Matches!$G$2:$G$201,MATCH($A257&amp;"-10",Matches!$J$2:$J$201,0)),W257=INDEX(Matches!$H$2:$H$201,MATCH($A257&amp;"-10",Matches!$J$2:$J$201,0))),5,IF(SIGN(V257-W257)&lt;&gt;SIGN(INDEX(Matches!$G$2:$G$201,MATCH($A257&amp;"-10",Matches!$J$2:$J$201,0))-INDEX(Matches!$H$2:$H$201,MATCH($A257&amp;"-10",Matches!$J$2:$J$201,0))),0,IF(V257-W257=INDEX(Matches!$G$2:$G$201,MATCH($A257&amp;"-10",Matches!$J$2:$J$201,0))-INDEX(Matches!$H$2:$H$201,MATCH($A257&amp;"-10",Matches!$J$2:$J$201,0)),3,2))))),""))</f>
        <v/>
      </c>
      <c r="AH257" s="13" t="str">
        <f aca="false">IF($B257="","",SUM(X257:AG257))</f>
        <v/>
      </c>
      <c r="AI257" s="12" t="str">
        <f aca="false">IF($B257="","",COUNTIF(X257:AG257,5))</f>
        <v/>
      </c>
      <c r="AJ257" s="12" t="str">
        <f aca="false">IF($B257="","",COUNTIF(X257:AG257,"&gt;=2"))</f>
        <v/>
      </c>
      <c r="AK257" s="12" t="str">
        <f aca="false">IF($B257="","",COUNT(X257:AG257))</f>
        <v/>
      </c>
    </row>
    <row r="258" customFormat="false" ht="15" hidden="false" customHeight="false" outlineLevel="0" collapsed="false">
      <c r="A258" s="7"/>
      <c r="B258" s="7"/>
      <c r="C258" s="1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12" t="str">
        <f aca="false">IF(OR($B258="",D258="",E258=""),"",IFERROR(IF(OR(INDEX(Matches!$I$2:$I$201,MATCH($A258&amp;"-1",Matches!$J$2:$J$201,0))="Void",INDEX(Matches!$G$2:$G$201,MATCH($A258&amp;"-1",Matches!$J$2:$J$201,0))="",INDEX(Matches!$H$2:$H$201,MATCH($A258&amp;"-1",Matches!$J$2:$J$201,0))=""),"",IF(AND($C258&lt;&gt;"",INDEX(Matches!$F$2:$F$201,MATCH($A258&amp;"-1",Matches!$J$2:$J$201,0))&lt;&gt;"",$C258&gt;=INDEX(Matches!$F$2:$F$201,MATCH($A258&amp;"-1",Matches!$J$2:$J$201,0))),"",IF(AND(D258=INDEX(Matches!$G$2:$G$201,MATCH($A258&amp;"-1",Matches!$J$2:$J$201,0)),E258=INDEX(Matches!$H$2:$H$201,MATCH($A258&amp;"-1",Matches!$J$2:$J$201,0))),5,IF(SIGN(D258-E258)&lt;&gt;SIGN(INDEX(Matches!$G$2:$G$201,MATCH($A258&amp;"-1",Matches!$J$2:$J$201,0))-INDEX(Matches!$H$2:$H$201,MATCH($A258&amp;"-1",Matches!$J$2:$J$201,0))),0,IF(D258-E258=INDEX(Matches!$G$2:$G$201,MATCH($A258&amp;"-1",Matches!$J$2:$J$201,0))-INDEX(Matches!$H$2:$H$201,MATCH($A258&amp;"-1",Matches!$J$2:$J$201,0)),3,2))))),""))</f>
        <v/>
      </c>
      <c r="Y258" s="12" t="str">
        <f aca="false">IF(OR($B258="",F258="",G258=""),"",IFERROR(IF(OR(INDEX(Matches!$I$2:$I$201,MATCH($A258&amp;"-2",Matches!$J$2:$J$201,0))="Void",INDEX(Matches!$G$2:$G$201,MATCH($A258&amp;"-2",Matches!$J$2:$J$201,0))="",INDEX(Matches!$H$2:$H$201,MATCH($A258&amp;"-2",Matches!$J$2:$J$201,0))=""),"",IF(AND($C258&lt;&gt;"",INDEX(Matches!$F$2:$F$201,MATCH($A258&amp;"-2",Matches!$J$2:$J$201,0))&lt;&gt;"",$C258&gt;=INDEX(Matches!$F$2:$F$201,MATCH($A258&amp;"-2",Matches!$J$2:$J$201,0))),"",IF(AND(F258=INDEX(Matches!$G$2:$G$201,MATCH($A258&amp;"-2",Matches!$J$2:$J$201,0)),G258=INDEX(Matches!$H$2:$H$201,MATCH($A258&amp;"-2",Matches!$J$2:$J$201,0))),5,IF(SIGN(F258-G258)&lt;&gt;SIGN(INDEX(Matches!$G$2:$G$201,MATCH($A258&amp;"-2",Matches!$J$2:$J$201,0))-INDEX(Matches!$H$2:$H$201,MATCH($A258&amp;"-2",Matches!$J$2:$J$201,0))),0,IF(F258-G258=INDEX(Matches!$G$2:$G$201,MATCH($A258&amp;"-2",Matches!$J$2:$J$201,0))-INDEX(Matches!$H$2:$H$201,MATCH($A258&amp;"-2",Matches!$J$2:$J$201,0)),3,2))))),""))</f>
        <v/>
      </c>
      <c r="Z258" s="12" t="str">
        <f aca="false">IF(OR($B258="",H258="",I258=""),"",IFERROR(IF(OR(INDEX(Matches!$I$2:$I$201,MATCH($A258&amp;"-3",Matches!$J$2:$J$201,0))="Void",INDEX(Matches!$G$2:$G$201,MATCH($A258&amp;"-3",Matches!$J$2:$J$201,0))="",INDEX(Matches!$H$2:$H$201,MATCH($A258&amp;"-3",Matches!$J$2:$J$201,0))=""),"",IF(AND($C258&lt;&gt;"",INDEX(Matches!$F$2:$F$201,MATCH($A258&amp;"-3",Matches!$J$2:$J$201,0))&lt;&gt;"",$C258&gt;=INDEX(Matches!$F$2:$F$201,MATCH($A258&amp;"-3",Matches!$J$2:$J$201,0))),"",IF(AND(H258=INDEX(Matches!$G$2:$G$201,MATCH($A258&amp;"-3",Matches!$J$2:$J$201,0)),I258=INDEX(Matches!$H$2:$H$201,MATCH($A258&amp;"-3",Matches!$J$2:$J$201,0))),5,IF(SIGN(H258-I258)&lt;&gt;SIGN(INDEX(Matches!$G$2:$G$201,MATCH($A258&amp;"-3",Matches!$J$2:$J$201,0))-INDEX(Matches!$H$2:$H$201,MATCH($A258&amp;"-3",Matches!$J$2:$J$201,0))),0,IF(H258-I258=INDEX(Matches!$G$2:$G$201,MATCH($A258&amp;"-3",Matches!$J$2:$J$201,0))-INDEX(Matches!$H$2:$H$201,MATCH($A258&amp;"-3",Matches!$J$2:$J$201,0)),3,2))))),""))</f>
        <v/>
      </c>
      <c r="AA258" s="12" t="str">
        <f aca="false">IF(OR($B258="",J258="",K258=""),"",IFERROR(IF(OR(INDEX(Matches!$I$2:$I$201,MATCH($A258&amp;"-4",Matches!$J$2:$J$201,0))="Void",INDEX(Matches!$G$2:$G$201,MATCH($A258&amp;"-4",Matches!$J$2:$J$201,0))="",INDEX(Matches!$H$2:$H$201,MATCH($A258&amp;"-4",Matches!$J$2:$J$201,0))=""),"",IF(AND($C258&lt;&gt;"",INDEX(Matches!$F$2:$F$201,MATCH($A258&amp;"-4",Matches!$J$2:$J$201,0))&lt;&gt;"",$C258&gt;=INDEX(Matches!$F$2:$F$201,MATCH($A258&amp;"-4",Matches!$J$2:$J$201,0))),"",IF(AND(J258=INDEX(Matches!$G$2:$G$201,MATCH($A258&amp;"-4",Matches!$J$2:$J$201,0)),K258=INDEX(Matches!$H$2:$H$201,MATCH($A258&amp;"-4",Matches!$J$2:$J$201,0))),5,IF(SIGN(J258-K258)&lt;&gt;SIGN(INDEX(Matches!$G$2:$G$201,MATCH($A258&amp;"-4",Matches!$J$2:$J$201,0))-INDEX(Matches!$H$2:$H$201,MATCH($A258&amp;"-4",Matches!$J$2:$J$201,0))),0,IF(J258-K258=INDEX(Matches!$G$2:$G$201,MATCH($A258&amp;"-4",Matches!$J$2:$J$201,0))-INDEX(Matches!$H$2:$H$201,MATCH($A258&amp;"-4",Matches!$J$2:$J$201,0)),3,2))))),""))</f>
        <v/>
      </c>
      <c r="AB258" s="12" t="str">
        <f aca="false">IF(OR($B258="",L258="",M258=""),"",IFERROR(IF(OR(INDEX(Matches!$I$2:$I$201,MATCH($A258&amp;"-5",Matches!$J$2:$J$201,0))="Void",INDEX(Matches!$G$2:$G$201,MATCH($A258&amp;"-5",Matches!$J$2:$J$201,0))="",INDEX(Matches!$H$2:$H$201,MATCH($A258&amp;"-5",Matches!$J$2:$J$201,0))=""),"",IF(AND($C258&lt;&gt;"",INDEX(Matches!$F$2:$F$201,MATCH($A258&amp;"-5",Matches!$J$2:$J$201,0))&lt;&gt;"",$C258&gt;=INDEX(Matches!$F$2:$F$201,MATCH($A258&amp;"-5",Matches!$J$2:$J$201,0))),"",IF(AND(L258=INDEX(Matches!$G$2:$G$201,MATCH($A258&amp;"-5",Matches!$J$2:$J$201,0)),M258=INDEX(Matches!$H$2:$H$201,MATCH($A258&amp;"-5",Matches!$J$2:$J$201,0))),5,IF(SIGN(L258-M258)&lt;&gt;SIGN(INDEX(Matches!$G$2:$G$201,MATCH($A258&amp;"-5",Matches!$J$2:$J$201,0))-INDEX(Matches!$H$2:$H$201,MATCH($A258&amp;"-5",Matches!$J$2:$J$201,0))),0,IF(L258-M258=INDEX(Matches!$G$2:$G$201,MATCH($A258&amp;"-5",Matches!$J$2:$J$201,0))-INDEX(Matches!$H$2:$H$201,MATCH($A258&amp;"-5",Matches!$J$2:$J$201,0)),3,2))))),""))</f>
        <v/>
      </c>
      <c r="AC258" s="12" t="str">
        <f aca="false">IF(OR($B258="",N258="",O258=""),"",IFERROR(IF(OR(INDEX(Matches!$I$2:$I$201,MATCH($A258&amp;"-6",Matches!$J$2:$J$201,0))="Void",INDEX(Matches!$G$2:$G$201,MATCH($A258&amp;"-6",Matches!$J$2:$J$201,0))="",INDEX(Matches!$H$2:$H$201,MATCH($A258&amp;"-6",Matches!$J$2:$J$201,0))=""),"",IF(AND($C258&lt;&gt;"",INDEX(Matches!$F$2:$F$201,MATCH($A258&amp;"-6",Matches!$J$2:$J$201,0))&lt;&gt;"",$C258&gt;=INDEX(Matches!$F$2:$F$201,MATCH($A258&amp;"-6",Matches!$J$2:$J$201,0))),"",IF(AND(N258=INDEX(Matches!$G$2:$G$201,MATCH($A258&amp;"-6",Matches!$J$2:$J$201,0)),O258=INDEX(Matches!$H$2:$H$201,MATCH($A258&amp;"-6",Matches!$J$2:$J$201,0))),5,IF(SIGN(N258-O258)&lt;&gt;SIGN(INDEX(Matches!$G$2:$G$201,MATCH($A258&amp;"-6",Matches!$J$2:$J$201,0))-INDEX(Matches!$H$2:$H$201,MATCH($A258&amp;"-6",Matches!$J$2:$J$201,0))),0,IF(N258-O258=INDEX(Matches!$G$2:$G$201,MATCH($A258&amp;"-6",Matches!$J$2:$J$201,0))-INDEX(Matches!$H$2:$H$201,MATCH($A258&amp;"-6",Matches!$J$2:$J$201,0)),3,2))))),""))</f>
        <v/>
      </c>
      <c r="AD258" s="12" t="str">
        <f aca="false">IF(OR($B258="",P258="",Q258=""),"",IFERROR(IF(OR(INDEX(Matches!$I$2:$I$201,MATCH($A258&amp;"-7",Matches!$J$2:$J$201,0))="Void",INDEX(Matches!$G$2:$G$201,MATCH($A258&amp;"-7",Matches!$J$2:$J$201,0))="",INDEX(Matches!$H$2:$H$201,MATCH($A258&amp;"-7",Matches!$J$2:$J$201,0))=""),"",IF(AND($C258&lt;&gt;"",INDEX(Matches!$F$2:$F$201,MATCH($A258&amp;"-7",Matches!$J$2:$J$201,0))&lt;&gt;"",$C258&gt;=INDEX(Matches!$F$2:$F$201,MATCH($A258&amp;"-7",Matches!$J$2:$J$201,0))),"",IF(AND(P258=INDEX(Matches!$G$2:$G$201,MATCH($A258&amp;"-7",Matches!$J$2:$J$201,0)),Q258=INDEX(Matches!$H$2:$H$201,MATCH($A258&amp;"-7",Matches!$J$2:$J$201,0))),5,IF(SIGN(P258-Q258)&lt;&gt;SIGN(INDEX(Matches!$G$2:$G$201,MATCH($A258&amp;"-7",Matches!$J$2:$J$201,0))-INDEX(Matches!$H$2:$H$201,MATCH($A258&amp;"-7",Matches!$J$2:$J$201,0))),0,IF(P258-Q258=INDEX(Matches!$G$2:$G$201,MATCH($A258&amp;"-7",Matches!$J$2:$J$201,0))-INDEX(Matches!$H$2:$H$201,MATCH($A258&amp;"-7",Matches!$J$2:$J$201,0)),3,2))))),""))</f>
        <v/>
      </c>
      <c r="AE258" s="12" t="str">
        <f aca="false">IF(OR($B258="",R258="",S258=""),"",IFERROR(IF(OR(INDEX(Matches!$I$2:$I$201,MATCH($A258&amp;"-8",Matches!$J$2:$J$201,0))="Void",INDEX(Matches!$G$2:$G$201,MATCH($A258&amp;"-8",Matches!$J$2:$J$201,0))="",INDEX(Matches!$H$2:$H$201,MATCH($A258&amp;"-8",Matches!$J$2:$J$201,0))=""),"",IF(AND($C258&lt;&gt;"",INDEX(Matches!$F$2:$F$201,MATCH($A258&amp;"-8",Matches!$J$2:$J$201,0))&lt;&gt;"",$C258&gt;=INDEX(Matches!$F$2:$F$201,MATCH($A258&amp;"-8",Matches!$J$2:$J$201,0))),"",IF(AND(R258=INDEX(Matches!$G$2:$G$201,MATCH($A258&amp;"-8",Matches!$J$2:$J$201,0)),S258=INDEX(Matches!$H$2:$H$201,MATCH($A258&amp;"-8",Matches!$J$2:$J$201,0))),5,IF(SIGN(R258-S258)&lt;&gt;SIGN(INDEX(Matches!$G$2:$G$201,MATCH($A258&amp;"-8",Matches!$J$2:$J$201,0))-INDEX(Matches!$H$2:$H$201,MATCH($A258&amp;"-8",Matches!$J$2:$J$201,0))),0,IF(R258-S258=INDEX(Matches!$G$2:$G$201,MATCH($A258&amp;"-8",Matches!$J$2:$J$201,0))-INDEX(Matches!$H$2:$H$201,MATCH($A258&amp;"-8",Matches!$J$2:$J$201,0)),3,2))))),""))</f>
        <v/>
      </c>
      <c r="AF258" s="12" t="str">
        <f aca="false">IF(OR($B258="",T258="",U258=""),"",IFERROR(IF(OR(INDEX(Matches!$I$2:$I$201,MATCH($A258&amp;"-9",Matches!$J$2:$J$201,0))="Void",INDEX(Matches!$G$2:$G$201,MATCH($A258&amp;"-9",Matches!$J$2:$J$201,0))="",INDEX(Matches!$H$2:$H$201,MATCH($A258&amp;"-9",Matches!$J$2:$J$201,0))=""),"",IF(AND($C258&lt;&gt;"",INDEX(Matches!$F$2:$F$201,MATCH($A258&amp;"-9",Matches!$J$2:$J$201,0))&lt;&gt;"",$C258&gt;=INDEX(Matches!$F$2:$F$201,MATCH($A258&amp;"-9",Matches!$J$2:$J$201,0))),"",IF(AND(T258=INDEX(Matches!$G$2:$G$201,MATCH($A258&amp;"-9",Matches!$J$2:$J$201,0)),U258=INDEX(Matches!$H$2:$H$201,MATCH($A258&amp;"-9",Matches!$J$2:$J$201,0))),5,IF(SIGN(T258-U258)&lt;&gt;SIGN(INDEX(Matches!$G$2:$G$201,MATCH($A258&amp;"-9",Matches!$J$2:$J$201,0))-INDEX(Matches!$H$2:$H$201,MATCH($A258&amp;"-9",Matches!$J$2:$J$201,0))),0,IF(T258-U258=INDEX(Matches!$G$2:$G$201,MATCH($A258&amp;"-9",Matches!$J$2:$J$201,0))-INDEX(Matches!$H$2:$H$201,MATCH($A258&amp;"-9",Matches!$J$2:$J$201,0)),3,2))))),""))</f>
        <v/>
      </c>
      <c r="AG258" s="12" t="str">
        <f aca="false">IF(OR($B258="",V258="",W258=""),"",IFERROR(IF(OR(INDEX(Matches!$I$2:$I$201,MATCH($A258&amp;"-10",Matches!$J$2:$J$201,0))="Void",INDEX(Matches!$G$2:$G$201,MATCH($A258&amp;"-10",Matches!$J$2:$J$201,0))="",INDEX(Matches!$H$2:$H$201,MATCH($A258&amp;"-10",Matches!$J$2:$J$201,0))=""),"",IF(AND($C258&lt;&gt;"",INDEX(Matches!$F$2:$F$201,MATCH($A258&amp;"-10",Matches!$J$2:$J$201,0))&lt;&gt;"",$C258&gt;=INDEX(Matches!$F$2:$F$201,MATCH($A258&amp;"-10",Matches!$J$2:$J$201,0))),"",IF(AND(V258=INDEX(Matches!$G$2:$G$201,MATCH($A258&amp;"-10",Matches!$J$2:$J$201,0)),W258=INDEX(Matches!$H$2:$H$201,MATCH($A258&amp;"-10",Matches!$J$2:$J$201,0))),5,IF(SIGN(V258-W258)&lt;&gt;SIGN(INDEX(Matches!$G$2:$G$201,MATCH($A258&amp;"-10",Matches!$J$2:$J$201,0))-INDEX(Matches!$H$2:$H$201,MATCH($A258&amp;"-10",Matches!$J$2:$J$201,0))),0,IF(V258-W258=INDEX(Matches!$G$2:$G$201,MATCH($A258&amp;"-10",Matches!$J$2:$J$201,0))-INDEX(Matches!$H$2:$H$201,MATCH($A258&amp;"-10",Matches!$J$2:$J$201,0)),3,2))))),""))</f>
        <v/>
      </c>
      <c r="AH258" s="13" t="str">
        <f aca="false">IF($B258="","",SUM(X258:AG258))</f>
        <v/>
      </c>
      <c r="AI258" s="12" t="str">
        <f aca="false">IF($B258="","",COUNTIF(X258:AG258,5))</f>
        <v/>
      </c>
      <c r="AJ258" s="12" t="str">
        <f aca="false">IF($B258="","",COUNTIF(X258:AG258,"&gt;=2"))</f>
        <v/>
      </c>
      <c r="AK258" s="12" t="str">
        <f aca="false">IF($B258="","",COUNT(X258:AG258))</f>
        <v/>
      </c>
    </row>
    <row r="259" customFormat="false" ht="15" hidden="false" customHeight="false" outlineLevel="0" collapsed="false">
      <c r="A259" s="7"/>
      <c r="B259" s="7"/>
      <c r="C259" s="1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12" t="str">
        <f aca="false">IF(OR($B259="",D259="",E259=""),"",IFERROR(IF(OR(INDEX(Matches!$I$2:$I$201,MATCH($A259&amp;"-1",Matches!$J$2:$J$201,0))="Void",INDEX(Matches!$G$2:$G$201,MATCH($A259&amp;"-1",Matches!$J$2:$J$201,0))="",INDEX(Matches!$H$2:$H$201,MATCH($A259&amp;"-1",Matches!$J$2:$J$201,0))=""),"",IF(AND($C259&lt;&gt;"",INDEX(Matches!$F$2:$F$201,MATCH($A259&amp;"-1",Matches!$J$2:$J$201,0))&lt;&gt;"",$C259&gt;=INDEX(Matches!$F$2:$F$201,MATCH($A259&amp;"-1",Matches!$J$2:$J$201,0))),"",IF(AND(D259=INDEX(Matches!$G$2:$G$201,MATCH($A259&amp;"-1",Matches!$J$2:$J$201,0)),E259=INDEX(Matches!$H$2:$H$201,MATCH($A259&amp;"-1",Matches!$J$2:$J$201,0))),5,IF(SIGN(D259-E259)&lt;&gt;SIGN(INDEX(Matches!$G$2:$G$201,MATCH($A259&amp;"-1",Matches!$J$2:$J$201,0))-INDEX(Matches!$H$2:$H$201,MATCH($A259&amp;"-1",Matches!$J$2:$J$201,0))),0,IF(D259-E259=INDEX(Matches!$G$2:$G$201,MATCH($A259&amp;"-1",Matches!$J$2:$J$201,0))-INDEX(Matches!$H$2:$H$201,MATCH($A259&amp;"-1",Matches!$J$2:$J$201,0)),3,2))))),""))</f>
        <v/>
      </c>
      <c r="Y259" s="12" t="str">
        <f aca="false">IF(OR($B259="",F259="",G259=""),"",IFERROR(IF(OR(INDEX(Matches!$I$2:$I$201,MATCH($A259&amp;"-2",Matches!$J$2:$J$201,0))="Void",INDEX(Matches!$G$2:$G$201,MATCH($A259&amp;"-2",Matches!$J$2:$J$201,0))="",INDEX(Matches!$H$2:$H$201,MATCH($A259&amp;"-2",Matches!$J$2:$J$201,0))=""),"",IF(AND($C259&lt;&gt;"",INDEX(Matches!$F$2:$F$201,MATCH($A259&amp;"-2",Matches!$J$2:$J$201,0))&lt;&gt;"",$C259&gt;=INDEX(Matches!$F$2:$F$201,MATCH($A259&amp;"-2",Matches!$J$2:$J$201,0))),"",IF(AND(F259=INDEX(Matches!$G$2:$G$201,MATCH($A259&amp;"-2",Matches!$J$2:$J$201,0)),G259=INDEX(Matches!$H$2:$H$201,MATCH($A259&amp;"-2",Matches!$J$2:$J$201,0))),5,IF(SIGN(F259-G259)&lt;&gt;SIGN(INDEX(Matches!$G$2:$G$201,MATCH($A259&amp;"-2",Matches!$J$2:$J$201,0))-INDEX(Matches!$H$2:$H$201,MATCH($A259&amp;"-2",Matches!$J$2:$J$201,0))),0,IF(F259-G259=INDEX(Matches!$G$2:$G$201,MATCH($A259&amp;"-2",Matches!$J$2:$J$201,0))-INDEX(Matches!$H$2:$H$201,MATCH($A259&amp;"-2",Matches!$J$2:$J$201,0)),3,2))))),""))</f>
        <v/>
      </c>
      <c r="Z259" s="12" t="str">
        <f aca="false">IF(OR($B259="",H259="",I259=""),"",IFERROR(IF(OR(INDEX(Matches!$I$2:$I$201,MATCH($A259&amp;"-3",Matches!$J$2:$J$201,0))="Void",INDEX(Matches!$G$2:$G$201,MATCH($A259&amp;"-3",Matches!$J$2:$J$201,0))="",INDEX(Matches!$H$2:$H$201,MATCH($A259&amp;"-3",Matches!$J$2:$J$201,0))=""),"",IF(AND($C259&lt;&gt;"",INDEX(Matches!$F$2:$F$201,MATCH($A259&amp;"-3",Matches!$J$2:$J$201,0))&lt;&gt;"",$C259&gt;=INDEX(Matches!$F$2:$F$201,MATCH($A259&amp;"-3",Matches!$J$2:$J$201,0))),"",IF(AND(H259=INDEX(Matches!$G$2:$G$201,MATCH($A259&amp;"-3",Matches!$J$2:$J$201,0)),I259=INDEX(Matches!$H$2:$H$201,MATCH($A259&amp;"-3",Matches!$J$2:$J$201,0))),5,IF(SIGN(H259-I259)&lt;&gt;SIGN(INDEX(Matches!$G$2:$G$201,MATCH($A259&amp;"-3",Matches!$J$2:$J$201,0))-INDEX(Matches!$H$2:$H$201,MATCH($A259&amp;"-3",Matches!$J$2:$J$201,0))),0,IF(H259-I259=INDEX(Matches!$G$2:$G$201,MATCH($A259&amp;"-3",Matches!$J$2:$J$201,0))-INDEX(Matches!$H$2:$H$201,MATCH($A259&amp;"-3",Matches!$J$2:$J$201,0)),3,2))))),""))</f>
        <v/>
      </c>
      <c r="AA259" s="12" t="str">
        <f aca="false">IF(OR($B259="",J259="",K259=""),"",IFERROR(IF(OR(INDEX(Matches!$I$2:$I$201,MATCH($A259&amp;"-4",Matches!$J$2:$J$201,0))="Void",INDEX(Matches!$G$2:$G$201,MATCH($A259&amp;"-4",Matches!$J$2:$J$201,0))="",INDEX(Matches!$H$2:$H$201,MATCH($A259&amp;"-4",Matches!$J$2:$J$201,0))=""),"",IF(AND($C259&lt;&gt;"",INDEX(Matches!$F$2:$F$201,MATCH($A259&amp;"-4",Matches!$J$2:$J$201,0))&lt;&gt;"",$C259&gt;=INDEX(Matches!$F$2:$F$201,MATCH($A259&amp;"-4",Matches!$J$2:$J$201,0))),"",IF(AND(J259=INDEX(Matches!$G$2:$G$201,MATCH($A259&amp;"-4",Matches!$J$2:$J$201,0)),K259=INDEX(Matches!$H$2:$H$201,MATCH($A259&amp;"-4",Matches!$J$2:$J$201,0))),5,IF(SIGN(J259-K259)&lt;&gt;SIGN(INDEX(Matches!$G$2:$G$201,MATCH($A259&amp;"-4",Matches!$J$2:$J$201,0))-INDEX(Matches!$H$2:$H$201,MATCH($A259&amp;"-4",Matches!$J$2:$J$201,0))),0,IF(J259-K259=INDEX(Matches!$G$2:$G$201,MATCH($A259&amp;"-4",Matches!$J$2:$J$201,0))-INDEX(Matches!$H$2:$H$201,MATCH($A259&amp;"-4",Matches!$J$2:$J$201,0)),3,2))))),""))</f>
        <v/>
      </c>
      <c r="AB259" s="12" t="str">
        <f aca="false">IF(OR($B259="",L259="",M259=""),"",IFERROR(IF(OR(INDEX(Matches!$I$2:$I$201,MATCH($A259&amp;"-5",Matches!$J$2:$J$201,0))="Void",INDEX(Matches!$G$2:$G$201,MATCH($A259&amp;"-5",Matches!$J$2:$J$201,0))="",INDEX(Matches!$H$2:$H$201,MATCH($A259&amp;"-5",Matches!$J$2:$J$201,0))=""),"",IF(AND($C259&lt;&gt;"",INDEX(Matches!$F$2:$F$201,MATCH($A259&amp;"-5",Matches!$J$2:$J$201,0))&lt;&gt;"",$C259&gt;=INDEX(Matches!$F$2:$F$201,MATCH($A259&amp;"-5",Matches!$J$2:$J$201,0))),"",IF(AND(L259=INDEX(Matches!$G$2:$G$201,MATCH($A259&amp;"-5",Matches!$J$2:$J$201,0)),M259=INDEX(Matches!$H$2:$H$201,MATCH($A259&amp;"-5",Matches!$J$2:$J$201,0))),5,IF(SIGN(L259-M259)&lt;&gt;SIGN(INDEX(Matches!$G$2:$G$201,MATCH($A259&amp;"-5",Matches!$J$2:$J$201,0))-INDEX(Matches!$H$2:$H$201,MATCH($A259&amp;"-5",Matches!$J$2:$J$201,0))),0,IF(L259-M259=INDEX(Matches!$G$2:$G$201,MATCH($A259&amp;"-5",Matches!$J$2:$J$201,0))-INDEX(Matches!$H$2:$H$201,MATCH($A259&amp;"-5",Matches!$J$2:$J$201,0)),3,2))))),""))</f>
        <v/>
      </c>
      <c r="AC259" s="12" t="str">
        <f aca="false">IF(OR($B259="",N259="",O259=""),"",IFERROR(IF(OR(INDEX(Matches!$I$2:$I$201,MATCH($A259&amp;"-6",Matches!$J$2:$J$201,0))="Void",INDEX(Matches!$G$2:$G$201,MATCH($A259&amp;"-6",Matches!$J$2:$J$201,0))="",INDEX(Matches!$H$2:$H$201,MATCH($A259&amp;"-6",Matches!$J$2:$J$201,0))=""),"",IF(AND($C259&lt;&gt;"",INDEX(Matches!$F$2:$F$201,MATCH($A259&amp;"-6",Matches!$J$2:$J$201,0))&lt;&gt;"",$C259&gt;=INDEX(Matches!$F$2:$F$201,MATCH($A259&amp;"-6",Matches!$J$2:$J$201,0))),"",IF(AND(N259=INDEX(Matches!$G$2:$G$201,MATCH($A259&amp;"-6",Matches!$J$2:$J$201,0)),O259=INDEX(Matches!$H$2:$H$201,MATCH($A259&amp;"-6",Matches!$J$2:$J$201,0))),5,IF(SIGN(N259-O259)&lt;&gt;SIGN(INDEX(Matches!$G$2:$G$201,MATCH($A259&amp;"-6",Matches!$J$2:$J$201,0))-INDEX(Matches!$H$2:$H$201,MATCH($A259&amp;"-6",Matches!$J$2:$J$201,0))),0,IF(N259-O259=INDEX(Matches!$G$2:$G$201,MATCH($A259&amp;"-6",Matches!$J$2:$J$201,0))-INDEX(Matches!$H$2:$H$201,MATCH($A259&amp;"-6",Matches!$J$2:$J$201,0)),3,2))))),""))</f>
        <v/>
      </c>
      <c r="AD259" s="12" t="str">
        <f aca="false">IF(OR($B259="",P259="",Q259=""),"",IFERROR(IF(OR(INDEX(Matches!$I$2:$I$201,MATCH($A259&amp;"-7",Matches!$J$2:$J$201,0))="Void",INDEX(Matches!$G$2:$G$201,MATCH($A259&amp;"-7",Matches!$J$2:$J$201,0))="",INDEX(Matches!$H$2:$H$201,MATCH($A259&amp;"-7",Matches!$J$2:$J$201,0))=""),"",IF(AND($C259&lt;&gt;"",INDEX(Matches!$F$2:$F$201,MATCH($A259&amp;"-7",Matches!$J$2:$J$201,0))&lt;&gt;"",$C259&gt;=INDEX(Matches!$F$2:$F$201,MATCH($A259&amp;"-7",Matches!$J$2:$J$201,0))),"",IF(AND(P259=INDEX(Matches!$G$2:$G$201,MATCH($A259&amp;"-7",Matches!$J$2:$J$201,0)),Q259=INDEX(Matches!$H$2:$H$201,MATCH($A259&amp;"-7",Matches!$J$2:$J$201,0))),5,IF(SIGN(P259-Q259)&lt;&gt;SIGN(INDEX(Matches!$G$2:$G$201,MATCH($A259&amp;"-7",Matches!$J$2:$J$201,0))-INDEX(Matches!$H$2:$H$201,MATCH($A259&amp;"-7",Matches!$J$2:$J$201,0))),0,IF(P259-Q259=INDEX(Matches!$G$2:$G$201,MATCH($A259&amp;"-7",Matches!$J$2:$J$201,0))-INDEX(Matches!$H$2:$H$201,MATCH($A259&amp;"-7",Matches!$J$2:$J$201,0)),3,2))))),""))</f>
        <v/>
      </c>
      <c r="AE259" s="12" t="str">
        <f aca="false">IF(OR($B259="",R259="",S259=""),"",IFERROR(IF(OR(INDEX(Matches!$I$2:$I$201,MATCH($A259&amp;"-8",Matches!$J$2:$J$201,0))="Void",INDEX(Matches!$G$2:$G$201,MATCH($A259&amp;"-8",Matches!$J$2:$J$201,0))="",INDEX(Matches!$H$2:$H$201,MATCH($A259&amp;"-8",Matches!$J$2:$J$201,0))=""),"",IF(AND($C259&lt;&gt;"",INDEX(Matches!$F$2:$F$201,MATCH($A259&amp;"-8",Matches!$J$2:$J$201,0))&lt;&gt;"",$C259&gt;=INDEX(Matches!$F$2:$F$201,MATCH($A259&amp;"-8",Matches!$J$2:$J$201,0))),"",IF(AND(R259=INDEX(Matches!$G$2:$G$201,MATCH($A259&amp;"-8",Matches!$J$2:$J$201,0)),S259=INDEX(Matches!$H$2:$H$201,MATCH($A259&amp;"-8",Matches!$J$2:$J$201,0))),5,IF(SIGN(R259-S259)&lt;&gt;SIGN(INDEX(Matches!$G$2:$G$201,MATCH($A259&amp;"-8",Matches!$J$2:$J$201,0))-INDEX(Matches!$H$2:$H$201,MATCH($A259&amp;"-8",Matches!$J$2:$J$201,0))),0,IF(R259-S259=INDEX(Matches!$G$2:$G$201,MATCH($A259&amp;"-8",Matches!$J$2:$J$201,0))-INDEX(Matches!$H$2:$H$201,MATCH($A259&amp;"-8",Matches!$J$2:$J$201,0)),3,2))))),""))</f>
        <v/>
      </c>
      <c r="AF259" s="12" t="str">
        <f aca="false">IF(OR($B259="",T259="",U259=""),"",IFERROR(IF(OR(INDEX(Matches!$I$2:$I$201,MATCH($A259&amp;"-9",Matches!$J$2:$J$201,0))="Void",INDEX(Matches!$G$2:$G$201,MATCH($A259&amp;"-9",Matches!$J$2:$J$201,0))="",INDEX(Matches!$H$2:$H$201,MATCH($A259&amp;"-9",Matches!$J$2:$J$201,0))=""),"",IF(AND($C259&lt;&gt;"",INDEX(Matches!$F$2:$F$201,MATCH($A259&amp;"-9",Matches!$J$2:$J$201,0))&lt;&gt;"",$C259&gt;=INDEX(Matches!$F$2:$F$201,MATCH($A259&amp;"-9",Matches!$J$2:$J$201,0))),"",IF(AND(T259=INDEX(Matches!$G$2:$G$201,MATCH($A259&amp;"-9",Matches!$J$2:$J$201,0)),U259=INDEX(Matches!$H$2:$H$201,MATCH($A259&amp;"-9",Matches!$J$2:$J$201,0))),5,IF(SIGN(T259-U259)&lt;&gt;SIGN(INDEX(Matches!$G$2:$G$201,MATCH($A259&amp;"-9",Matches!$J$2:$J$201,0))-INDEX(Matches!$H$2:$H$201,MATCH($A259&amp;"-9",Matches!$J$2:$J$201,0))),0,IF(T259-U259=INDEX(Matches!$G$2:$G$201,MATCH($A259&amp;"-9",Matches!$J$2:$J$201,0))-INDEX(Matches!$H$2:$H$201,MATCH($A259&amp;"-9",Matches!$J$2:$J$201,0)),3,2))))),""))</f>
        <v/>
      </c>
      <c r="AG259" s="12" t="str">
        <f aca="false">IF(OR($B259="",V259="",W259=""),"",IFERROR(IF(OR(INDEX(Matches!$I$2:$I$201,MATCH($A259&amp;"-10",Matches!$J$2:$J$201,0))="Void",INDEX(Matches!$G$2:$G$201,MATCH($A259&amp;"-10",Matches!$J$2:$J$201,0))="",INDEX(Matches!$H$2:$H$201,MATCH($A259&amp;"-10",Matches!$J$2:$J$201,0))=""),"",IF(AND($C259&lt;&gt;"",INDEX(Matches!$F$2:$F$201,MATCH($A259&amp;"-10",Matches!$J$2:$J$201,0))&lt;&gt;"",$C259&gt;=INDEX(Matches!$F$2:$F$201,MATCH($A259&amp;"-10",Matches!$J$2:$J$201,0))),"",IF(AND(V259=INDEX(Matches!$G$2:$G$201,MATCH($A259&amp;"-10",Matches!$J$2:$J$201,0)),W259=INDEX(Matches!$H$2:$H$201,MATCH($A259&amp;"-10",Matches!$J$2:$J$201,0))),5,IF(SIGN(V259-W259)&lt;&gt;SIGN(INDEX(Matches!$G$2:$G$201,MATCH($A259&amp;"-10",Matches!$J$2:$J$201,0))-INDEX(Matches!$H$2:$H$201,MATCH($A259&amp;"-10",Matches!$J$2:$J$201,0))),0,IF(V259-W259=INDEX(Matches!$G$2:$G$201,MATCH($A259&amp;"-10",Matches!$J$2:$J$201,0))-INDEX(Matches!$H$2:$H$201,MATCH($A259&amp;"-10",Matches!$J$2:$J$201,0)),3,2))))),""))</f>
        <v/>
      </c>
      <c r="AH259" s="13" t="str">
        <f aca="false">IF($B259="","",SUM(X259:AG259))</f>
        <v/>
      </c>
      <c r="AI259" s="12" t="str">
        <f aca="false">IF($B259="","",COUNTIF(X259:AG259,5))</f>
        <v/>
      </c>
      <c r="AJ259" s="12" t="str">
        <f aca="false">IF($B259="","",COUNTIF(X259:AG259,"&gt;=2"))</f>
        <v/>
      </c>
      <c r="AK259" s="12" t="str">
        <f aca="false">IF($B259="","",COUNT(X259:AG259))</f>
        <v/>
      </c>
    </row>
    <row r="260" customFormat="false" ht="15" hidden="false" customHeight="false" outlineLevel="0" collapsed="false">
      <c r="A260" s="7"/>
      <c r="B260" s="7"/>
      <c r="C260" s="1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12" t="str">
        <f aca="false">IF(OR($B260="",D260="",E260=""),"",IFERROR(IF(OR(INDEX(Matches!$I$2:$I$201,MATCH($A260&amp;"-1",Matches!$J$2:$J$201,0))="Void",INDEX(Matches!$G$2:$G$201,MATCH($A260&amp;"-1",Matches!$J$2:$J$201,0))="",INDEX(Matches!$H$2:$H$201,MATCH($A260&amp;"-1",Matches!$J$2:$J$201,0))=""),"",IF(AND($C260&lt;&gt;"",INDEX(Matches!$F$2:$F$201,MATCH($A260&amp;"-1",Matches!$J$2:$J$201,0))&lt;&gt;"",$C260&gt;=INDEX(Matches!$F$2:$F$201,MATCH($A260&amp;"-1",Matches!$J$2:$J$201,0))),"",IF(AND(D260=INDEX(Matches!$G$2:$G$201,MATCH($A260&amp;"-1",Matches!$J$2:$J$201,0)),E260=INDEX(Matches!$H$2:$H$201,MATCH($A260&amp;"-1",Matches!$J$2:$J$201,0))),5,IF(SIGN(D260-E260)&lt;&gt;SIGN(INDEX(Matches!$G$2:$G$201,MATCH($A260&amp;"-1",Matches!$J$2:$J$201,0))-INDEX(Matches!$H$2:$H$201,MATCH($A260&amp;"-1",Matches!$J$2:$J$201,0))),0,IF(D260-E260=INDEX(Matches!$G$2:$G$201,MATCH($A260&amp;"-1",Matches!$J$2:$J$201,0))-INDEX(Matches!$H$2:$H$201,MATCH($A260&amp;"-1",Matches!$J$2:$J$201,0)),3,2))))),""))</f>
        <v/>
      </c>
      <c r="Y260" s="12" t="str">
        <f aca="false">IF(OR($B260="",F260="",G260=""),"",IFERROR(IF(OR(INDEX(Matches!$I$2:$I$201,MATCH($A260&amp;"-2",Matches!$J$2:$J$201,0))="Void",INDEX(Matches!$G$2:$G$201,MATCH($A260&amp;"-2",Matches!$J$2:$J$201,0))="",INDEX(Matches!$H$2:$H$201,MATCH($A260&amp;"-2",Matches!$J$2:$J$201,0))=""),"",IF(AND($C260&lt;&gt;"",INDEX(Matches!$F$2:$F$201,MATCH($A260&amp;"-2",Matches!$J$2:$J$201,0))&lt;&gt;"",$C260&gt;=INDEX(Matches!$F$2:$F$201,MATCH($A260&amp;"-2",Matches!$J$2:$J$201,0))),"",IF(AND(F260=INDEX(Matches!$G$2:$G$201,MATCH($A260&amp;"-2",Matches!$J$2:$J$201,0)),G260=INDEX(Matches!$H$2:$H$201,MATCH($A260&amp;"-2",Matches!$J$2:$J$201,0))),5,IF(SIGN(F260-G260)&lt;&gt;SIGN(INDEX(Matches!$G$2:$G$201,MATCH($A260&amp;"-2",Matches!$J$2:$J$201,0))-INDEX(Matches!$H$2:$H$201,MATCH($A260&amp;"-2",Matches!$J$2:$J$201,0))),0,IF(F260-G260=INDEX(Matches!$G$2:$G$201,MATCH($A260&amp;"-2",Matches!$J$2:$J$201,0))-INDEX(Matches!$H$2:$H$201,MATCH($A260&amp;"-2",Matches!$J$2:$J$201,0)),3,2))))),""))</f>
        <v/>
      </c>
      <c r="Z260" s="12" t="str">
        <f aca="false">IF(OR($B260="",H260="",I260=""),"",IFERROR(IF(OR(INDEX(Matches!$I$2:$I$201,MATCH($A260&amp;"-3",Matches!$J$2:$J$201,0))="Void",INDEX(Matches!$G$2:$G$201,MATCH($A260&amp;"-3",Matches!$J$2:$J$201,0))="",INDEX(Matches!$H$2:$H$201,MATCH($A260&amp;"-3",Matches!$J$2:$J$201,0))=""),"",IF(AND($C260&lt;&gt;"",INDEX(Matches!$F$2:$F$201,MATCH($A260&amp;"-3",Matches!$J$2:$J$201,0))&lt;&gt;"",$C260&gt;=INDEX(Matches!$F$2:$F$201,MATCH($A260&amp;"-3",Matches!$J$2:$J$201,0))),"",IF(AND(H260=INDEX(Matches!$G$2:$G$201,MATCH($A260&amp;"-3",Matches!$J$2:$J$201,0)),I260=INDEX(Matches!$H$2:$H$201,MATCH($A260&amp;"-3",Matches!$J$2:$J$201,0))),5,IF(SIGN(H260-I260)&lt;&gt;SIGN(INDEX(Matches!$G$2:$G$201,MATCH($A260&amp;"-3",Matches!$J$2:$J$201,0))-INDEX(Matches!$H$2:$H$201,MATCH($A260&amp;"-3",Matches!$J$2:$J$201,0))),0,IF(H260-I260=INDEX(Matches!$G$2:$G$201,MATCH($A260&amp;"-3",Matches!$J$2:$J$201,0))-INDEX(Matches!$H$2:$H$201,MATCH($A260&amp;"-3",Matches!$J$2:$J$201,0)),3,2))))),""))</f>
        <v/>
      </c>
      <c r="AA260" s="12" t="str">
        <f aca="false">IF(OR($B260="",J260="",K260=""),"",IFERROR(IF(OR(INDEX(Matches!$I$2:$I$201,MATCH($A260&amp;"-4",Matches!$J$2:$J$201,0))="Void",INDEX(Matches!$G$2:$G$201,MATCH($A260&amp;"-4",Matches!$J$2:$J$201,0))="",INDEX(Matches!$H$2:$H$201,MATCH($A260&amp;"-4",Matches!$J$2:$J$201,0))=""),"",IF(AND($C260&lt;&gt;"",INDEX(Matches!$F$2:$F$201,MATCH($A260&amp;"-4",Matches!$J$2:$J$201,0))&lt;&gt;"",$C260&gt;=INDEX(Matches!$F$2:$F$201,MATCH($A260&amp;"-4",Matches!$J$2:$J$201,0))),"",IF(AND(J260=INDEX(Matches!$G$2:$G$201,MATCH($A260&amp;"-4",Matches!$J$2:$J$201,0)),K260=INDEX(Matches!$H$2:$H$201,MATCH($A260&amp;"-4",Matches!$J$2:$J$201,0))),5,IF(SIGN(J260-K260)&lt;&gt;SIGN(INDEX(Matches!$G$2:$G$201,MATCH($A260&amp;"-4",Matches!$J$2:$J$201,0))-INDEX(Matches!$H$2:$H$201,MATCH($A260&amp;"-4",Matches!$J$2:$J$201,0))),0,IF(J260-K260=INDEX(Matches!$G$2:$G$201,MATCH($A260&amp;"-4",Matches!$J$2:$J$201,0))-INDEX(Matches!$H$2:$H$201,MATCH($A260&amp;"-4",Matches!$J$2:$J$201,0)),3,2))))),""))</f>
        <v/>
      </c>
      <c r="AB260" s="12" t="str">
        <f aca="false">IF(OR($B260="",L260="",M260=""),"",IFERROR(IF(OR(INDEX(Matches!$I$2:$I$201,MATCH($A260&amp;"-5",Matches!$J$2:$J$201,0))="Void",INDEX(Matches!$G$2:$G$201,MATCH($A260&amp;"-5",Matches!$J$2:$J$201,0))="",INDEX(Matches!$H$2:$H$201,MATCH($A260&amp;"-5",Matches!$J$2:$J$201,0))=""),"",IF(AND($C260&lt;&gt;"",INDEX(Matches!$F$2:$F$201,MATCH($A260&amp;"-5",Matches!$J$2:$J$201,0))&lt;&gt;"",$C260&gt;=INDEX(Matches!$F$2:$F$201,MATCH($A260&amp;"-5",Matches!$J$2:$J$201,0))),"",IF(AND(L260=INDEX(Matches!$G$2:$G$201,MATCH($A260&amp;"-5",Matches!$J$2:$J$201,0)),M260=INDEX(Matches!$H$2:$H$201,MATCH($A260&amp;"-5",Matches!$J$2:$J$201,0))),5,IF(SIGN(L260-M260)&lt;&gt;SIGN(INDEX(Matches!$G$2:$G$201,MATCH($A260&amp;"-5",Matches!$J$2:$J$201,0))-INDEX(Matches!$H$2:$H$201,MATCH($A260&amp;"-5",Matches!$J$2:$J$201,0))),0,IF(L260-M260=INDEX(Matches!$G$2:$G$201,MATCH($A260&amp;"-5",Matches!$J$2:$J$201,0))-INDEX(Matches!$H$2:$H$201,MATCH($A260&amp;"-5",Matches!$J$2:$J$201,0)),3,2))))),""))</f>
        <v/>
      </c>
      <c r="AC260" s="12" t="str">
        <f aca="false">IF(OR($B260="",N260="",O260=""),"",IFERROR(IF(OR(INDEX(Matches!$I$2:$I$201,MATCH($A260&amp;"-6",Matches!$J$2:$J$201,0))="Void",INDEX(Matches!$G$2:$G$201,MATCH($A260&amp;"-6",Matches!$J$2:$J$201,0))="",INDEX(Matches!$H$2:$H$201,MATCH($A260&amp;"-6",Matches!$J$2:$J$201,0))=""),"",IF(AND($C260&lt;&gt;"",INDEX(Matches!$F$2:$F$201,MATCH($A260&amp;"-6",Matches!$J$2:$J$201,0))&lt;&gt;"",$C260&gt;=INDEX(Matches!$F$2:$F$201,MATCH($A260&amp;"-6",Matches!$J$2:$J$201,0))),"",IF(AND(N260=INDEX(Matches!$G$2:$G$201,MATCH($A260&amp;"-6",Matches!$J$2:$J$201,0)),O260=INDEX(Matches!$H$2:$H$201,MATCH($A260&amp;"-6",Matches!$J$2:$J$201,0))),5,IF(SIGN(N260-O260)&lt;&gt;SIGN(INDEX(Matches!$G$2:$G$201,MATCH($A260&amp;"-6",Matches!$J$2:$J$201,0))-INDEX(Matches!$H$2:$H$201,MATCH($A260&amp;"-6",Matches!$J$2:$J$201,0))),0,IF(N260-O260=INDEX(Matches!$G$2:$G$201,MATCH($A260&amp;"-6",Matches!$J$2:$J$201,0))-INDEX(Matches!$H$2:$H$201,MATCH($A260&amp;"-6",Matches!$J$2:$J$201,0)),3,2))))),""))</f>
        <v/>
      </c>
      <c r="AD260" s="12" t="str">
        <f aca="false">IF(OR($B260="",P260="",Q260=""),"",IFERROR(IF(OR(INDEX(Matches!$I$2:$I$201,MATCH($A260&amp;"-7",Matches!$J$2:$J$201,0))="Void",INDEX(Matches!$G$2:$G$201,MATCH($A260&amp;"-7",Matches!$J$2:$J$201,0))="",INDEX(Matches!$H$2:$H$201,MATCH($A260&amp;"-7",Matches!$J$2:$J$201,0))=""),"",IF(AND($C260&lt;&gt;"",INDEX(Matches!$F$2:$F$201,MATCH($A260&amp;"-7",Matches!$J$2:$J$201,0))&lt;&gt;"",$C260&gt;=INDEX(Matches!$F$2:$F$201,MATCH($A260&amp;"-7",Matches!$J$2:$J$201,0))),"",IF(AND(P260=INDEX(Matches!$G$2:$G$201,MATCH($A260&amp;"-7",Matches!$J$2:$J$201,0)),Q260=INDEX(Matches!$H$2:$H$201,MATCH($A260&amp;"-7",Matches!$J$2:$J$201,0))),5,IF(SIGN(P260-Q260)&lt;&gt;SIGN(INDEX(Matches!$G$2:$G$201,MATCH($A260&amp;"-7",Matches!$J$2:$J$201,0))-INDEX(Matches!$H$2:$H$201,MATCH($A260&amp;"-7",Matches!$J$2:$J$201,0))),0,IF(P260-Q260=INDEX(Matches!$G$2:$G$201,MATCH($A260&amp;"-7",Matches!$J$2:$J$201,0))-INDEX(Matches!$H$2:$H$201,MATCH($A260&amp;"-7",Matches!$J$2:$J$201,0)),3,2))))),""))</f>
        <v/>
      </c>
      <c r="AE260" s="12" t="str">
        <f aca="false">IF(OR($B260="",R260="",S260=""),"",IFERROR(IF(OR(INDEX(Matches!$I$2:$I$201,MATCH($A260&amp;"-8",Matches!$J$2:$J$201,0))="Void",INDEX(Matches!$G$2:$G$201,MATCH($A260&amp;"-8",Matches!$J$2:$J$201,0))="",INDEX(Matches!$H$2:$H$201,MATCH($A260&amp;"-8",Matches!$J$2:$J$201,0))=""),"",IF(AND($C260&lt;&gt;"",INDEX(Matches!$F$2:$F$201,MATCH($A260&amp;"-8",Matches!$J$2:$J$201,0))&lt;&gt;"",$C260&gt;=INDEX(Matches!$F$2:$F$201,MATCH($A260&amp;"-8",Matches!$J$2:$J$201,0))),"",IF(AND(R260=INDEX(Matches!$G$2:$G$201,MATCH($A260&amp;"-8",Matches!$J$2:$J$201,0)),S260=INDEX(Matches!$H$2:$H$201,MATCH($A260&amp;"-8",Matches!$J$2:$J$201,0))),5,IF(SIGN(R260-S260)&lt;&gt;SIGN(INDEX(Matches!$G$2:$G$201,MATCH($A260&amp;"-8",Matches!$J$2:$J$201,0))-INDEX(Matches!$H$2:$H$201,MATCH($A260&amp;"-8",Matches!$J$2:$J$201,0))),0,IF(R260-S260=INDEX(Matches!$G$2:$G$201,MATCH($A260&amp;"-8",Matches!$J$2:$J$201,0))-INDEX(Matches!$H$2:$H$201,MATCH($A260&amp;"-8",Matches!$J$2:$J$201,0)),3,2))))),""))</f>
        <v/>
      </c>
      <c r="AF260" s="12" t="str">
        <f aca="false">IF(OR($B260="",T260="",U260=""),"",IFERROR(IF(OR(INDEX(Matches!$I$2:$I$201,MATCH($A260&amp;"-9",Matches!$J$2:$J$201,0))="Void",INDEX(Matches!$G$2:$G$201,MATCH($A260&amp;"-9",Matches!$J$2:$J$201,0))="",INDEX(Matches!$H$2:$H$201,MATCH($A260&amp;"-9",Matches!$J$2:$J$201,0))=""),"",IF(AND($C260&lt;&gt;"",INDEX(Matches!$F$2:$F$201,MATCH($A260&amp;"-9",Matches!$J$2:$J$201,0))&lt;&gt;"",$C260&gt;=INDEX(Matches!$F$2:$F$201,MATCH($A260&amp;"-9",Matches!$J$2:$J$201,0))),"",IF(AND(T260=INDEX(Matches!$G$2:$G$201,MATCH($A260&amp;"-9",Matches!$J$2:$J$201,0)),U260=INDEX(Matches!$H$2:$H$201,MATCH($A260&amp;"-9",Matches!$J$2:$J$201,0))),5,IF(SIGN(T260-U260)&lt;&gt;SIGN(INDEX(Matches!$G$2:$G$201,MATCH($A260&amp;"-9",Matches!$J$2:$J$201,0))-INDEX(Matches!$H$2:$H$201,MATCH($A260&amp;"-9",Matches!$J$2:$J$201,0))),0,IF(T260-U260=INDEX(Matches!$G$2:$G$201,MATCH($A260&amp;"-9",Matches!$J$2:$J$201,0))-INDEX(Matches!$H$2:$H$201,MATCH($A260&amp;"-9",Matches!$J$2:$J$201,0)),3,2))))),""))</f>
        <v/>
      </c>
      <c r="AG260" s="12" t="str">
        <f aca="false">IF(OR($B260="",V260="",W260=""),"",IFERROR(IF(OR(INDEX(Matches!$I$2:$I$201,MATCH($A260&amp;"-10",Matches!$J$2:$J$201,0))="Void",INDEX(Matches!$G$2:$G$201,MATCH($A260&amp;"-10",Matches!$J$2:$J$201,0))="",INDEX(Matches!$H$2:$H$201,MATCH($A260&amp;"-10",Matches!$J$2:$J$201,0))=""),"",IF(AND($C260&lt;&gt;"",INDEX(Matches!$F$2:$F$201,MATCH($A260&amp;"-10",Matches!$J$2:$J$201,0))&lt;&gt;"",$C260&gt;=INDEX(Matches!$F$2:$F$201,MATCH($A260&amp;"-10",Matches!$J$2:$J$201,0))),"",IF(AND(V260=INDEX(Matches!$G$2:$G$201,MATCH($A260&amp;"-10",Matches!$J$2:$J$201,0)),W260=INDEX(Matches!$H$2:$H$201,MATCH($A260&amp;"-10",Matches!$J$2:$J$201,0))),5,IF(SIGN(V260-W260)&lt;&gt;SIGN(INDEX(Matches!$G$2:$G$201,MATCH($A260&amp;"-10",Matches!$J$2:$J$201,0))-INDEX(Matches!$H$2:$H$201,MATCH($A260&amp;"-10",Matches!$J$2:$J$201,0))),0,IF(V260-W260=INDEX(Matches!$G$2:$G$201,MATCH($A260&amp;"-10",Matches!$J$2:$J$201,0))-INDEX(Matches!$H$2:$H$201,MATCH($A260&amp;"-10",Matches!$J$2:$J$201,0)),3,2))))),""))</f>
        <v/>
      </c>
      <c r="AH260" s="13" t="str">
        <f aca="false">IF($B260="","",SUM(X260:AG260))</f>
        <v/>
      </c>
      <c r="AI260" s="12" t="str">
        <f aca="false">IF($B260="","",COUNTIF(X260:AG260,5))</f>
        <v/>
      </c>
      <c r="AJ260" s="12" t="str">
        <f aca="false">IF($B260="","",COUNTIF(X260:AG260,"&gt;=2"))</f>
        <v/>
      </c>
      <c r="AK260" s="12" t="str">
        <f aca="false">IF($B260="","",COUNT(X260:AG260))</f>
        <v/>
      </c>
    </row>
    <row r="261" customFormat="false" ht="15" hidden="false" customHeight="false" outlineLevel="0" collapsed="false">
      <c r="A261" s="7"/>
      <c r="B261" s="7"/>
      <c r="C261" s="1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12" t="str">
        <f aca="false">IF(OR($B261="",D261="",E261=""),"",IFERROR(IF(OR(INDEX(Matches!$I$2:$I$201,MATCH($A261&amp;"-1",Matches!$J$2:$J$201,0))="Void",INDEX(Matches!$G$2:$G$201,MATCH($A261&amp;"-1",Matches!$J$2:$J$201,0))="",INDEX(Matches!$H$2:$H$201,MATCH($A261&amp;"-1",Matches!$J$2:$J$201,0))=""),"",IF(AND($C261&lt;&gt;"",INDEX(Matches!$F$2:$F$201,MATCH($A261&amp;"-1",Matches!$J$2:$J$201,0))&lt;&gt;"",$C261&gt;=INDEX(Matches!$F$2:$F$201,MATCH($A261&amp;"-1",Matches!$J$2:$J$201,0))),"",IF(AND(D261=INDEX(Matches!$G$2:$G$201,MATCH($A261&amp;"-1",Matches!$J$2:$J$201,0)),E261=INDEX(Matches!$H$2:$H$201,MATCH($A261&amp;"-1",Matches!$J$2:$J$201,0))),5,IF(SIGN(D261-E261)&lt;&gt;SIGN(INDEX(Matches!$G$2:$G$201,MATCH($A261&amp;"-1",Matches!$J$2:$J$201,0))-INDEX(Matches!$H$2:$H$201,MATCH($A261&amp;"-1",Matches!$J$2:$J$201,0))),0,IF(D261-E261=INDEX(Matches!$G$2:$G$201,MATCH($A261&amp;"-1",Matches!$J$2:$J$201,0))-INDEX(Matches!$H$2:$H$201,MATCH($A261&amp;"-1",Matches!$J$2:$J$201,0)),3,2))))),""))</f>
        <v/>
      </c>
      <c r="Y261" s="12" t="str">
        <f aca="false">IF(OR($B261="",F261="",G261=""),"",IFERROR(IF(OR(INDEX(Matches!$I$2:$I$201,MATCH($A261&amp;"-2",Matches!$J$2:$J$201,0))="Void",INDEX(Matches!$G$2:$G$201,MATCH($A261&amp;"-2",Matches!$J$2:$J$201,0))="",INDEX(Matches!$H$2:$H$201,MATCH($A261&amp;"-2",Matches!$J$2:$J$201,0))=""),"",IF(AND($C261&lt;&gt;"",INDEX(Matches!$F$2:$F$201,MATCH($A261&amp;"-2",Matches!$J$2:$J$201,0))&lt;&gt;"",$C261&gt;=INDEX(Matches!$F$2:$F$201,MATCH($A261&amp;"-2",Matches!$J$2:$J$201,0))),"",IF(AND(F261=INDEX(Matches!$G$2:$G$201,MATCH($A261&amp;"-2",Matches!$J$2:$J$201,0)),G261=INDEX(Matches!$H$2:$H$201,MATCH($A261&amp;"-2",Matches!$J$2:$J$201,0))),5,IF(SIGN(F261-G261)&lt;&gt;SIGN(INDEX(Matches!$G$2:$G$201,MATCH($A261&amp;"-2",Matches!$J$2:$J$201,0))-INDEX(Matches!$H$2:$H$201,MATCH($A261&amp;"-2",Matches!$J$2:$J$201,0))),0,IF(F261-G261=INDEX(Matches!$G$2:$G$201,MATCH($A261&amp;"-2",Matches!$J$2:$J$201,0))-INDEX(Matches!$H$2:$H$201,MATCH($A261&amp;"-2",Matches!$J$2:$J$201,0)),3,2))))),""))</f>
        <v/>
      </c>
      <c r="Z261" s="12" t="str">
        <f aca="false">IF(OR($B261="",H261="",I261=""),"",IFERROR(IF(OR(INDEX(Matches!$I$2:$I$201,MATCH($A261&amp;"-3",Matches!$J$2:$J$201,0))="Void",INDEX(Matches!$G$2:$G$201,MATCH($A261&amp;"-3",Matches!$J$2:$J$201,0))="",INDEX(Matches!$H$2:$H$201,MATCH($A261&amp;"-3",Matches!$J$2:$J$201,0))=""),"",IF(AND($C261&lt;&gt;"",INDEX(Matches!$F$2:$F$201,MATCH($A261&amp;"-3",Matches!$J$2:$J$201,0))&lt;&gt;"",$C261&gt;=INDEX(Matches!$F$2:$F$201,MATCH($A261&amp;"-3",Matches!$J$2:$J$201,0))),"",IF(AND(H261=INDEX(Matches!$G$2:$G$201,MATCH($A261&amp;"-3",Matches!$J$2:$J$201,0)),I261=INDEX(Matches!$H$2:$H$201,MATCH($A261&amp;"-3",Matches!$J$2:$J$201,0))),5,IF(SIGN(H261-I261)&lt;&gt;SIGN(INDEX(Matches!$G$2:$G$201,MATCH($A261&amp;"-3",Matches!$J$2:$J$201,0))-INDEX(Matches!$H$2:$H$201,MATCH($A261&amp;"-3",Matches!$J$2:$J$201,0))),0,IF(H261-I261=INDEX(Matches!$G$2:$G$201,MATCH($A261&amp;"-3",Matches!$J$2:$J$201,0))-INDEX(Matches!$H$2:$H$201,MATCH($A261&amp;"-3",Matches!$J$2:$J$201,0)),3,2))))),""))</f>
        <v/>
      </c>
      <c r="AA261" s="12" t="str">
        <f aca="false">IF(OR($B261="",J261="",K261=""),"",IFERROR(IF(OR(INDEX(Matches!$I$2:$I$201,MATCH($A261&amp;"-4",Matches!$J$2:$J$201,0))="Void",INDEX(Matches!$G$2:$G$201,MATCH($A261&amp;"-4",Matches!$J$2:$J$201,0))="",INDEX(Matches!$H$2:$H$201,MATCH($A261&amp;"-4",Matches!$J$2:$J$201,0))=""),"",IF(AND($C261&lt;&gt;"",INDEX(Matches!$F$2:$F$201,MATCH($A261&amp;"-4",Matches!$J$2:$J$201,0))&lt;&gt;"",$C261&gt;=INDEX(Matches!$F$2:$F$201,MATCH($A261&amp;"-4",Matches!$J$2:$J$201,0))),"",IF(AND(J261=INDEX(Matches!$G$2:$G$201,MATCH($A261&amp;"-4",Matches!$J$2:$J$201,0)),K261=INDEX(Matches!$H$2:$H$201,MATCH($A261&amp;"-4",Matches!$J$2:$J$201,0))),5,IF(SIGN(J261-K261)&lt;&gt;SIGN(INDEX(Matches!$G$2:$G$201,MATCH($A261&amp;"-4",Matches!$J$2:$J$201,0))-INDEX(Matches!$H$2:$H$201,MATCH($A261&amp;"-4",Matches!$J$2:$J$201,0))),0,IF(J261-K261=INDEX(Matches!$G$2:$G$201,MATCH($A261&amp;"-4",Matches!$J$2:$J$201,0))-INDEX(Matches!$H$2:$H$201,MATCH($A261&amp;"-4",Matches!$J$2:$J$201,0)),3,2))))),""))</f>
        <v/>
      </c>
      <c r="AB261" s="12" t="str">
        <f aca="false">IF(OR($B261="",L261="",M261=""),"",IFERROR(IF(OR(INDEX(Matches!$I$2:$I$201,MATCH($A261&amp;"-5",Matches!$J$2:$J$201,0))="Void",INDEX(Matches!$G$2:$G$201,MATCH($A261&amp;"-5",Matches!$J$2:$J$201,0))="",INDEX(Matches!$H$2:$H$201,MATCH($A261&amp;"-5",Matches!$J$2:$J$201,0))=""),"",IF(AND($C261&lt;&gt;"",INDEX(Matches!$F$2:$F$201,MATCH($A261&amp;"-5",Matches!$J$2:$J$201,0))&lt;&gt;"",$C261&gt;=INDEX(Matches!$F$2:$F$201,MATCH($A261&amp;"-5",Matches!$J$2:$J$201,0))),"",IF(AND(L261=INDEX(Matches!$G$2:$G$201,MATCH($A261&amp;"-5",Matches!$J$2:$J$201,0)),M261=INDEX(Matches!$H$2:$H$201,MATCH($A261&amp;"-5",Matches!$J$2:$J$201,0))),5,IF(SIGN(L261-M261)&lt;&gt;SIGN(INDEX(Matches!$G$2:$G$201,MATCH($A261&amp;"-5",Matches!$J$2:$J$201,0))-INDEX(Matches!$H$2:$H$201,MATCH($A261&amp;"-5",Matches!$J$2:$J$201,0))),0,IF(L261-M261=INDEX(Matches!$G$2:$G$201,MATCH($A261&amp;"-5",Matches!$J$2:$J$201,0))-INDEX(Matches!$H$2:$H$201,MATCH($A261&amp;"-5",Matches!$J$2:$J$201,0)),3,2))))),""))</f>
        <v/>
      </c>
      <c r="AC261" s="12" t="str">
        <f aca="false">IF(OR($B261="",N261="",O261=""),"",IFERROR(IF(OR(INDEX(Matches!$I$2:$I$201,MATCH($A261&amp;"-6",Matches!$J$2:$J$201,0))="Void",INDEX(Matches!$G$2:$G$201,MATCH($A261&amp;"-6",Matches!$J$2:$J$201,0))="",INDEX(Matches!$H$2:$H$201,MATCH($A261&amp;"-6",Matches!$J$2:$J$201,0))=""),"",IF(AND($C261&lt;&gt;"",INDEX(Matches!$F$2:$F$201,MATCH($A261&amp;"-6",Matches!$J$2:$J$201,0))&lt;&gt;"",$C261&gt;=INDEX(Matches!$F$2:$F$201,MATCH($A261&amp;"-6",Matches!$J$2:$J$201,0))),"",IF(AND(N261=INDEX(Matches!$G$2:$G$201,MATCH($A261&amp;"-6",Matches!$J$2:$J$201,0)),O261=INDEX(Matches!$H$2:$H$201,MATCH($A261&amp;"-6",Matches!$J$2:$J$201,0))),5,IF(SIGN(N261-O261)&lt;&gt;SIGN(INDEX(Matches!$G$2:$G$201,MATCH($A261&amp;"-6",Matches!$J$2:$J$201,0))-INDEX(Matches!$H$2:$H$201,MATCH($A261&amp;"-6",Matches!$J$2:$J$201,0))),0,IF(N261-O261=INDEX(Matches!$G$2:$G$201,MATCH($A261&amp;"-6",Matches!$J$2:$J$201,0))-INDEX(Matches!$H$2:$H$201,MATCH($A261&amp;"-6",Matches!$J$2:$J$201,0)),3,2))))),""))</f>
        <v/>
      </c>
      <c r="AD261" s="12" t="str">
        <f aca="false">IF(OR($B261="",P261="",Q261=""),"",IFERROR(IF(OR(INDEX(Matches!$I$2:$I$201,MATCH($A261&amp;"-7",Matches!$J$2:$J$201,0))="Void",INDEX(Matches!$G$2:$G$201,MATCH($A261&amp;"-7",Matches!$J$2:$J$201,0))="",INDEX(Matches!$H$2:$H$201,MATCH($A261&amp;"-7",Matches!$J$2:$J$201,0))=""),"",IF(AND($C261&lt;&gt;"",INDEX(Matches!$F$2:$F$201,MATCH($A261&amp;"-7",Matches!$J$2:$J$201,0))&lt;&gt;"",$C261&gt;=INDEX(Matches!$F$2:$F$201,MATCH($A261&amp;"-7",Matches!$J$2:$J$201,0))),"",IF(AND(P261=INDEX(Matches!$G$2:$G$201,MATCH($A261&amp;"-7",Matches!$J$2:$J$201,0)),Q261=INDEX(Matches!$H$2:$H$201,MATCH($A261&amp;"-7",Matches!$J$2:$J$201,0))),5,IF(SIGN(P261-Q261)&lt;&gt;SIGN(INDEX(Matches!$G$2:$G$201,MATCH($A261&amp;"-7",Matches!$J$2:$J$201,0))-INDEX(Matches!$H$2:$H$201,MATCH($A261&amp;"-7",Matches!$J$2:$J$201,0))),0,IF(P261-Q261=INDEX(Matches!$G$2:$G$201,MATCH($A261&amp;"-7",Matches!$J$2:$J$201,0))-INDEX(Matches!$H$2:$H$201,MATCH($A261&amp;"-7",Matches!$J$2:$J$201,0)),3,2))))),""))</f>
        <v/>
      </c>
      <c r="AE261" s="12" t="str">
        <f aca="false">IF(OR($B261="",R261="",S261=""),"",IFERROR(IF(OR(INDEX(Matches!$I$2:$I$201,MATCH($A261&amp;"-8",Matches!$J$2:$J$201,0))="Void",INDEX(Matches!$G$2:$G$201,MATCH($A261&amp;"-8",Matches!$J$2:$J$201,0))="",INDEX(Matches!$H$2:$H$201,MATCH($A261&amp;"-8",Matches!$J$2:$J$201,0))=""),"",IF(AND($C261&lt;&gt;"",INDEX(Matches!$F$2:$F$201,MATCH($A261&amp;"-8",Matches!$J$2:$J$201,0))&lt;&gt;"",$C261&gt;=INDEX(Matches!$F$2:$F$201,MATCH($A261&amp;"-8",Matches!$J$2:$J$201,0))),"",IF(AND(R261=INDEX(Matches!$G$2:$G$201,MATCH($A261&amp;"-8",Matches!$J$2:$J$201,0)),S261=INDEX(Matches!$H$2:$H$201,MATCH($A261&amp;"-8",Matches!$J$2:$J$201,0))),5,IF(SIGN(R261-S261)&lt;&gt;SIGN(INDEX(Matches!$G$2:$G$201,MATCH($A261&amp;"-8",Matches!$J$2:$J$201,0))-INDEX(Matches!$H$2:$H$201,MATCH($A261&amp;"-8",Matches!$J$2:$J$201,0))),0,IF(R261-S261=INDEX(Matches!$G$2:$G$201,MATCH($A261&amp;"-8",Matches!$J$2:$J$201,0))-INDEX(Matches!$H$2:$H$201,MATCH($A261&amp;"-8",Matches!$J$2:$J$201,0)),3,2))))),""))</f>
        <v/>
      </c>
      <c r="AF261" s="12" t="str">
        <f aca="false">IF(OR($B261="",T261="",U261=""),"",IFERROR(IF(OR(INDEX(Matches!$I$2:$I$201,MATCH($A261&amp;"-9",Matches!$J$2:$J$201,0))="Void",INDEX(Matches!$G$2:$G$201,MATCH($A261&amp;"-9",Matches!$J$2:$J$201,0))="",INDEX(Matches!$H$2:$H$201,MATCH($A261&amp;"-9",Matches!$J$2:$J$201,0))=""),"",IF(AND($C261&lt;&gt;"",INDEX(Matches!$F$2:$F$201,MATCH($A261&amp;"-9",Matches!$J$2:$J$201,0))&lt;&gt;"",$C261&gt;=INDEX(Matches!$F$2:$F$201,MATCH($A261&amp;"-9",Matches!$J$2:$J$201,0))),"",IF(AND(T261=INDEX(Matches!$G$2:$G$201,MATCH($A261&amp;"-9",Matches!$J$2:$J$201,0)),U261=INDEX(Matches!$H$2:$H$201,MATCH($A261&amp;"-9",Matches!$J$2:$J$201,0))),5,IF(SIGN(T261-U261)&lt;&gt;SIGN(INDEX(Matches!$G$2:$G$201,MATCH($A261&amp;"-9",Matches!$J$2:$J$201,0))-INDEX(Matches!$H$2:$H$201,MATCH($A261&amp;"-9",Matches!$J$2:$J$201,0))),0,IF(T261-U261=INDEX(Matches!$G$2:$G$201,MATCH($A261&amp;"-9",Matches!$J$2:$J$201,0))-INDEX(Matches!$H$2:$H$201,MATCH($A261&amp;"-9",Matches!$J$2:$J$201,0)),3,2))))),""))</f>
        <v/>
      </c>
      <c r="AG261" s="12" t="str">
        <f aca="false">IF(OR($B261="",V261="",W261=""),"",IFERROR(IF(OR(INDEX(Matches!$I$2:$I$201,MATCH($A261&amp;"-10",Matches!$J$2:$J$201,0))="Void",INDEX(Matches!$G$2:$G$201,MATCH($A261&amp;"-10",Matches!$J$2:$J$201,0))="",INDEX(Matches!$H$2:$H$201,MATCH($A261&amp;"-10",Matches!$J$2:$J$201,0))=""),"",IF(AND($C261&lt;&gt;"",INDEX(Matches!$F$2:$F$201,MATCH($A261&amp;"-10",Matches!$J$2:$J$201,0))&lt;&gt;"",$C261&gt;=INDEX(Matches!$F$2:$F$201,MATCH($A261&amp;"-10",Matches!$J$2:$J$201,0))),"",IF(AND(V261=INDEX(Matches!$G$2:$G$201,MATCH($A261&amp;"-10",Matches!$J$2:$J$201,0)),W261=INDEX(Matches!$H$2:$H$201,MATCH($A261&amp;"-10",Matches!$J$2:$J$201,0))),5,IF(SIGN(V261-W261)&lt;&gt;SIGN(INDEX(Matches!$G$2:$G$201,MATCH($A261&amp;"-10",Matches!$J$2:$J$201,0))-INDEX(Matches!$H$2:$H$201,MATCH($A261&amp;"-10",Matches!$J$2:$J$201,0))),0,IF(V261-W261=INDEX(Matches!$G$2:$G$201,MATCH($A261&amp;"-10",Matches!$J$2:$J$201,0))-INDEX(Matches!$H$2:$H$201,MATCH($A261&amp;"-10",Matches!$J$2:$J$201,0)),3,2))))),""))</f>
        <v/>
      </c>
      <c r="AH261" s="13" t="str">
        <f aca="false">IF($B261="","",SUM(X261:AG261))</f>
        <v/>
      </c>
      <c r="AI261" s="12" t="str">
        <f aca="false">IF($B261="","",COUNTIF(X261:AG261,5))</f>
        <v/>
      </c>
      <c r="AJ261" s="12" t="str">
        <f aca="false">IF($B261="","",COUNTIF(X261:AG261,"&gt;=2"))</f>
        <v/>
      </c>
      <c r="AK261" s="12" t="str">
        <f aca="false">IF($B261="","",COUNT(X261:AG261))</f>
        <v/>
      </c>
    </row>
    <row r="262" customFormat="false" ht="15" hidden="false" customHeight="false" outlineLevel="0" collapsed="false">
      <c r="A262" s="7"/>
      <c r="B262" s="7"/>
      <c r="C262" s="1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12" t="str">
        <f aca="false">IF(OR($B262="",D262="",E262=""),"",IFERROR(IF(OR(INDEX(Matches!$I$2:$I$201,MATCH($A262&amp;"-1",Matches!$J$2:$J$201,0))="Void",INDEX(Matches!$G$2:$G$201,MATCH($A262&amp;"-1",Matches!$J$2:$J$201,0))="",INDEX(Matches!$H$2:$H$201,MATCH($A262&amp;"-1",Matches!$J$2:$J$201,0))=""),"",IF(AND($C262&lt;&gt;"",INDEX(Matches!$F$2:$F$201,MATCH($A262&amp;"-1",Matches!$J$2:$J$201,0))&lt;&gt;"",$C262&gt;=INDEX(Matches!$F$2:$F$201,MATCH($A262&amp;"-1",Matches!$J$2:$J$201,0))),"",IF(AND(D262=INDEX(Matches!$G$2:$G$201,MATCH($A262&amp;"-1",Matches!$J$2:$J$201,0)),E262=INDEX(Matches!$H$2:$H$201,MATCH($A262&amp;"-1",Matches!$J$2:$J$201,0))),5,IF(SIGN(D262-E262)&lt;&gt;SIGN(INDEX(Matches!$G$2:$G$201,MATCH($A262&amp;"-1",Matches!$J$2:$J$201,0))-INDEX(Matches!$H$2:$H$201,MATCH($A262&amp;"-1",Matches!$J$2:$J$201,0))),0,IF(D262-E262=INDEX(Matches!$G$2:$G$201,MATCH($A262&amp;"-1",Matches!$J$2:$J$201,0))-INDEX(Matches!$H$2:$H$201,MATCH($A262&amp;"-1",Matches!$J$2:$J$201,0)),3,2))))),""))</f>
        <v/>
      </c>
      <c r="Y262" s="12" t="str">
        <f aca="false">IF(OR($B262="",F262="",G262=""),"",IFERROR(IF(OR(INDEX(Matches!$I$2:$I$201,MATCH($A262&amp;"-2",Matches!$J$2:$J$201,0))="Void",INDEX(Matches!$G$2:$G$201,MATCH($A262&amp;"-2",Matches!$J$2:$J$201,0))="",INDEX(Matches!$H$2:$H$201,MATCH($A262&amp;"-2",Matches!$J$2:$J$201,0))=""),"",IF(AND($C262&lt;&gt;"",INDEX(Matches!$F$2:$F$201,MATCH($A262&amp;"-2",Matches!$J$2:$J$201,0))&lt;&gt;"",$C262&gt;=INDEX(Matches!$F$2:$F$201,MATCH($A262&amp;"-2",Matches!$J$2:$J$201,0))),"",IF(AND(F262=INDEX(Matches!$G$2:$G$201,MATCH($A262&amp;"-2",Matches!$J$2:$J$201,0)),G262=INDEX(Matches!$H$2:$H$201,MATCH($A262&amp;"-2",Matches!$J$2:$J$201,0))),5,IF(SIGN(F262-G262)&lt;&gt;SIGN(INDEX(Matches!$G$2:$G$201,MATCH($A262&amp;"-2",Matches!$J$2:$J$201,0))-INDEX(Matches!$H$2:$H$201,MATCH($A262&amp;"-2",Matches!$J$2:$J$201,0))),0,IF(F262-G262=INDEX(Matches!$G$2:$G$201,MATCH($A262&amp;"-2",Matches!$J$2:$J$201,0))-INDEX(Matches!$H$2:$H$201,MATCH($A262&amp;"-2",Matches!$J$2:$J$201,0)),3,2))))),""))</f>
        <v/>
      </c>
      <c r="Z262" s="12" t="str">
        <f aca="false">IF(OR($B262="",H262="",I262=""),"",IFERROR(IF(OR(INDEX(Matches!$I$2:$I$201,MATCH($A262&amp;"-3",Matches!$J$2:$J$201,0))="Void",INDEX(Matches!$G$2:$G$201,MATCH($A262&amp;"-3",Matches!$J$2:$J$201,0))="",INDEX(Matches!$H$2:$H$201,MATCH($A262&amp;"-3",Matches!$J$2:$J$201,0))=""),"",IF(AND($C262&lt;&gt;"",INDEX(Matches!$F$2:$F$201,MATCH($A262&amp;"-3",Matches!$J$2:$J$201,0))&lt;&gt;"",$C262&gt;=INDEX(Matches!$F$2:$F$201,MATCH($A262&amp;"-3",Matches!$J$2:$J$201,0))),"",IF(AND(H262=INDEX(Matches!$G$2:$G$201,MATCH($A262&amp;"-3",Matches!$J$2:$J$201,0)),I262=INDEX(Matches!$H$2:$H$201,MATCH($A262&amp;"-3",Matches!$J$2:$J$201,0))),5,IF(SIGN(H262-I262)&lt;&gt;SIGN(INDEX(Matches!$G$2:$G$201,MATCH($A262&amp;"-3",Matches!$J$2:$J$201,0))-INDEX(Matches!$H$2:$H$201,MATCH($A262&amp;"-3",Matches!$J$2:$J$201,0))),0,IF(H262-I262=INDEX(Matches!$G$2:$G$201,MATCH($A262&amp;"-3",Matches!$J$2:$J$201,0))-INDEX(Matches!$H$2:$H$201,MATCH($A262&amp;"-3",Matches!$J$2:$J$201,0)),3,2))))),""))</f>
        <v/>
      </c>
      <c r="AA262" s="12" t="str">
        <f aca="false">IF(OR($B262="",J262="",K262=""),"",IFERROR(IF(OR(INDEX(Matches!$I$2:$I$201,MATCH($A262&amp;"-4",Matches!$J$2:$J$201,0))="Void",INDEX(Matches!$G$2:$G$201,MATCH($A262&amp;"-4",Matches!$J$2:$J$201,0))="",INDEX(Matches!$H$2:$H$201,MATCH($A262&amp;"-4",Matches!$J$2:$J$201,0))=""),"",IF(AND($C262&lt;&gt;"",INDEX(Matches!$F$2:$F$201,MATCH($A262&amp;"-4",Matches!$J$2:$J$201,0))&lt;&gt;"",$C262&gt;=INDEX(Matches!$F$2:$F$201,MATCH($A262&amp;"-4",Matches!$J$2:$J$201,0))),"",IF(AND(J262=INDEX(Matches!$G$2:$G$201,MATCH($A262&amp;"-4",Matches!$J$2:$J$201,0)),K262=INDEX(Matches!$H$2:$H$201,MATCH($A262&amp;"-4",Matches!$J$2:$J$201,0))),5,IF(SIGN(J262-K262)&lt;&gt;SIGN(INDEX(Matches!$G$2:$G$201,MATCH($A262&amp;"-4",Matches!$J$2:$J$201,0))-INDEX(Matches!$H$2:$H$201,MATCH($A262&amp;"-4",Matches!$J$2:$J$201,0))),0,IF(J262-K262=INDEX(Matches!$G$2:$G$201,MATCH($A262&amp;"-4",Matches!$J$2:$J$201,0))-INDEX(Matches!$H$2:$H$201,MATCH($A262&amp;"-4",Matches!$J$2:$J$201,0)),3,2))))),""))</f>
        <v/>
      </c>
      <c r="AB262" s="12" t="str">
        <f aca="false">IF(OR($B262="",L262="",M262=""),"",IFERROR(IF(OR(INDEX(Matches!$I$2:$I$201,MATCH($A262&amp;"-5",Matches!$J$2:$J$201,0))="Void",INDEX(Matches!$G$2:$G$201,MATCH($A262&amp;"-5",Matches!$J$2:$J$201,0))="",INDEX(Matches!$H$2:$H$201,MATCH($A262&amp;"-5",Matches!$J$2:$J$201,0))=""),"",IF(AND($C262&lt;&gt;"",INDEX(Matches!$F$2:$F$201,MATCH($A262&amp;"-5",Matches!$J$2:$J$201,0))&lt;&gt;"",$C262&gt;=INDEX(Matches!$F$2:$F$201,MATCH($A262&amp;"-5",Matches!$J$2:$J$201,0))),"",IF(AND(L262=INDEX(Matches!$G$2:$G$201,MATCH($A262&amp;"-5",Matches!$J$2:$J$201,0)),M262=INDEX(Matches!$H$2:$H$201,MATCH($A262&amp;"-5",Matches!$J$2:$J$201,0))),5,IF(SIGN(L262-M262)&lt;&gt;SIGN(INDEX(Matches!$G$2:$G$201,MATCH($A262&amp;"-5",Matches!$J$2:$J$201,0))-INDEX(Matches!$H$2:$H$201,MATCH($A262&amp;"-5",Matches!$J$2:$J$201,0))),0,IF(L262-M262=INDEX(Matches!$G$2:$G$201,MATCH($A262&amp;"-5",Matches!$J$2:$J$201,0))-INDEX(Matches!$H$2:$H$201,MATCH($A262&amp;"-5",Matches!$J$2:$J$201,0)),3,2))))),""))</f>
        <v/>
      </c>
      <c r="AC262" s="12" t="str">
        <f aca="false">IF(OR($B262="",N262="",O262=""),"",IFERROR(IF(OR(INDEX(Matches!$I$2:$I$201,MATCH($A262&amp;"-6",Matches!$J$2:$J$201,0))="Void",INDEX(Matches!$G$2:$G$201,MATCH($A262&amp;"-6",Matches!$J$2:$J$201,0))="",INDEX(Matches!$H$2:$H$201,MATCH($A262&amp;"-6",Matches!$J$2:$J$201,0))=""),"",IF(AND($C262&lt;&gt;"",INDEX(Matches!$F$2:$F$201,MATCH($A262&amp;"-6",Matches!$J$2:$J$201,0))&lt;&gt;"",$C262&gt;=INDEX(Matches!$F$2:$F$201,MATCH($A262&amp;"-6",Matches!$J$2:$J$201,0))),"",IF(AND(N262=INDEX(Matches!$G$2:$G$201,MATCH($A262&amp;"-6",Matches!$J$2:$J$201,0)),O262=INDEX(Matches!$H$2:$H$201,MATCH($A262&amp;"-6",Matches!$J$2:$J$201,0))),5,IF(SIGN(N262-O262)&lt;&gt;SIGN(INDEX(Matches!$G$2:$G$201,MATCH($A262&amp;"-6",Matches!$J$2:$J$201,0))-INDEX(Matches!$H$2:$H$201,MATCH($A262&amp;"-6",Matches!$J$2:$J$201,0))),0,IF(N262-O262=INDEX(Matches!$G$2:$G$201,MATCH($A262&amp;"-6",Matches!$J$2:$J$201,0))-INDEX(Matches!$H$2:$H$201,MATCH($A262&amp;"-6",Matches!$J$2:$J$201,0)),3,2))))),""))</f>
        <v/>
      </c>
      <c r="AD262" s="12" t="str">
        <f aca="false">IF(OR($B262="",P262="",Q262=""),"",IFERROR(IF(OR(INDEX(Matches!$I$2:$I$201,MATCH($A262&amp;"-7",Matches!$J$2:$J$201,0))="Void",INDEX(Matches!$G$2:$G$201,MATCH($A262&amp;"-7",Matches!$J$2:$J$201,0))="",INDEX(Matches!$H$2:$H$201,MATCH($A262&amp;"-7",Matches!$J$2:$J$201,0))=""),"",IF(AND($C262&lt;&gt;"",INDEX(Matches!$F$2:$F$201,MATCH($A262&amp;"-7",Matches!$J$2:$J$201,0))&lt;&gt;"",$C262&gt;=INDEX(Matches!$F$2:$F$201,MATCH($A262&amp;"-7",Matches!$J$2:$J$201,0))),"",IF(AND(P262=INDEX(Matches!$G$2:$G$201,MATCH($A262&amp;"-7",Matches!$J$2:$J$201,0)),Q262=INDEX(Matches!$H$2:$H$201,MATCH($A262&amp;"-7",Matches!$J$2:$J$201,0))),5,IF(SIGN(P262-Q262)&lt;&gt;SIGN(INDEX(Matches!$G$2:$G$201,MATCH($A262&amp;"-7",Matches!$J$2:$J$201,0))-INDEX(Matches!$H$2:$H$201,MATCH($A262&amp;"-7",Matches!$J$2:$J$201,0))),0,IF(P262-Q262=INDEX(Matches!$G$2:$G$201,MATCH($A262&amp;"-7",Matches!$J$2:$J$201,0))-INDEX(Matches!$H$2:$H$201,MATCH($A262&amp;"-7",Matches!$J$2:$J$201,0)),3,2))))),""))</f>
        <v/>
      </c>
      <c r="AE262" s="12" t="str">
        <f aca="false">IF(OR($B262="",R262="",S262=""),"",IFERROR(IF(OR(INDEX(Matches!$I$2:$I$201,MATCH($A262&amp;"-8",Matches!$J$2:$J$201,0))="Void",INDEX(Matches!$G$2:$G$201,MATCH($A262&amp;"-8",Matches!$J$2:$J$201,0))="",INDEX(Matches!$H$2:$H$201,MATCH($A262&amp;"-8",Matches!$J$2:$J$201,0))=""),"",IF(AND($C262&lt;&gt;"",INDEX(Matches!$F$2:$F$201,MATCH($A262&amp;"-8",Matches!$J$2:$J$201,0))&lt;&gt;"",$C262&gt;=INDEX(Matches!$F$2:$F$201,MATCH($A262&amp;"-8",Matches!$J$2:$J$201,0))),"",IF(AND(R262=INDEX(Matches!$G$2:$G$201,MATCH($A262&amp;"-8",Matches!$J$2:$J$201,0)),S262=INDEX(Matches!$H$2:$H$201,MATCH($A262&amp;"-8",Matches!$J$2:$J$201,0))),5,IF(SIGN(R262-S262)&lt;&gt;SIGN(INDEX(Matches!$G$2:$G$201,MATCH($A262&amp;"-8",Matches!$J$2:$J$201,0))-INDEX(Matches!$H$2:$H$201,MATCH($A262&amp;"-8",Matches!$J$2:$J$201,0))),0,IF(R262-S262=INDEX(Matches!$G$2:$G$201,MATCH($A262&amp;"-8",Matches!$J$2:$J$201,0))-INDEX(Matches!$H$2:$H$201,MATCH($A262&amp;"-8",Matches!$J$2:$J$201,0)),3,2))))),""))</f>
        <v/>
      </c>
      <c r="AF262" s="12" t="str">
        <f aca="false">IF(OR($B262="",T262="",U262=""),"",IFERROR(IF(OR(INDEX(Matches!$I$2:$I$201,MATCH($A262&amp;"-9",Matches!$J$2:$J$201,0))="Void",INDEX(Matches!$G$2:$G$201,MATCH($A262&amp;"-9",Matches!$J$2:$J$201,0))="",INDEX(Matches!$H$2:$H$201,MATCH($A262&amp;"-9",Matches!$J$2:$J$201,0))=""),"",IF(AND($C262&lt;&gt;"",INDEX(Matches!$F$2:$F$201,MATCH($A262&amp;"-9",Matches!$J$2:$J$201,0))&lt;&gt;"",$C262&gt;=INDEX(Matches!$F$2:$F$201,MATCH($A262&amp;"-9",Matches!$J$2:$J$201,0))),"",IF(AND(T262=INDEX(Matches!$G$2:$G$201,MATCH($A262&amp;"-9",Matches!$J$2:$J$201,0)),U262=INDEX(Matches!$H$2:$H$201,MATCH($A262&amp;"-9",Matches!$J$2:$J$201,0))),5,IF(SIGN(T262-U262)&lt;&gt;SIGN(INDEX(Matches!$G$2:$G$201,MATCH($A262&amp;"-9",Matches!$J$2:$J$201,0))-INDEX(Matches!$H$2:$H$201,MATCH($A262&amp;"-9",Matches!$J$2:$J$201,0))),0,IF(T262-U262=INDEX(Matches!$G$2:$G$201,MATCH($A262&amp;"-9",Matches!$J$2:$J$201,0))-INDEX(Matches!$H$2:$H$201,MATCH($A262&amp;"-9",Matches!$J$2:$J$201,0)),3,2))))),""))</f>
        <v/>
      </c>
      <c r="AG262" s="12" t="str">
        <f aca="false">IF(OR($B262="",V262="",W262=""),"",IFERROR(IF(OR(INDEX(Matches!$I$2:$I$201,MATCH($A262&amp;"-10",Matches!$J$2:$J$201,0))="Void",INDEX(Matches!$G$2:$G$201,MATCH($A262&amp;"-10",Matches!$J$2:$J$201,0))="",INDEX(Matches!$H$2:$H$201,MATCH($A262&amp;"-10",Matches!$J$2:$J$201,0))=""),"",IF(AND($C262&lt;&gt;"",INDEX(Matches!$F$2:$F$201,MATCH($A262&amp;"-10",Matches!$J$2:$J$201,0))&lt;&gt;"",$C262&gt;=INDEX(Matches!$F$2:$F$201,MATCH($A262&amp;"-10",Matches!$J$2:$J$201,0))),"",IF(AND(V262=INDEX(Matches!$G$2:$G$201,MATCH($A262&amp;"-10",Matches!$J$2:$J$201,0)),W262=INDEX(Matches!$H$2:$H$201,MATCH($A262&amp;"-10",Matches!$J$2:$J$201,0))),5,IF(SIGN(V262-W262)&lt;&gt;SIGN(INDEX(Matches!$G$2:$G$201,MATCH($A262&amp;"-10",Matches!$J$2:$J$201,0))-INDEX(Matches!$H$2:$H$201,MATCH($A262&amp;"-10",Matches!$J$2:$J$201,0))),0,IF(V262-W262=INDEX(Matches!$G$2:$G$201,MATCH($A262&amp;"-10",Matches!$J$2:$J$201,0))-INDEX(Matches!$H$2:$H$201,MATCH($A262&amp;"-10",Matches!$J$2:$J$201,0)),3,2))))),""))</f>
        <v/>
      </c>
      <c r="AH262" s="13" t="str">
        <f aca="false">IF($B262="","",SUM(X262:AG262))</f>
        <v/>
      </c>
      <c r="AI262" s="12" t="str">
        <f aca="false">IF($B262="","",COUNTIF(X262:AG262,5))</f>
        <v/>
      </c>
      <c r="AJ262" s="12" t="str">
        <f aca="false">IF($B262="","",COUNTIF(X262:AG262,"&gt;=2"))</f>
        <v/>
      </c>
      <c r="AK262" s="12" t="str">
        <f aca="false">IF($B262="","",COUNT(X262:AG262))</f>
        <v/>
      </c>
    </row>
    <row r="263" customFormat="false" ht="15" hidden="false" customHeight="false" outlineLevel="0" collapsed="false">
      <c r="A263" s="7"/>
      <c r="B263" s="7"/>
      <c r="C263" s="1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12" t="str">
        <f aca="false">IF(OR($B263="",D263="",E263=""),"",IFERROR(IF(OR(INDEX(Matches!$I$2:$I$201,MATCH($A263&amp;"-1",Matches!$J$2:$J$201,0))="Void",INDEX(Matches!$G$2:$G$201,MATCH($A263&amp;"-1",Matches!$J$2:$J$201,0))="",INDEX(Matches!$H$2:$H$201,MATCH($A263&amp;"-1",Matches!$J$2:$J$201,0))=""),"",IF(AND($C263&lt;&gt;"",INDEX(Matches!$F$2:$F$201,MATCH($A263&amp;"-1",Matches!$J$2:$J$201,0))&lt;&gt;"",$C263&gt;=INDEX(Matches!$F$2:$F$201,MATCH($A263&amp;"-1",Matches!$J$2:$J$201,0))),"",IF(AND(D263=INDEX(Matches!$G$2:$G$201,MATCH($A263&amp;"-1",Matches!$J$2:$J$201,0)),E263=INDEX(Matches!$H$2:$H$201,MATCH($A263&amp;"-1",Matches!$J$2:$J$201,0))),5,IF(SIGN(D263-E263)&lt;&gt;SIGN(INDEX(Matches!$G$2:$G$201,MATCH($A263&amp;"-1",Matches!$J$2:$J$201,0))-INDEX(Matches!$H$2:$H$201,MATCH($A263&amp;"-1",Matches!$J$2:$J$201,0))),0,IF(D263-E263=INDEX(Matches!$G$2:$G$201,MATCH($A263&amp;"-1",Matches!$J$2:$J$201,0))-INDEX(Matches!$H$2:$H$201,MATCH($A263&amp;"-1",Matches!$J$2:$J$201,0)),3,2))))),""))</f>
        <v/>
      </c>
      <c r="Y263" s="12" t="str">
        <f aca="false">IF(OR($B263="",F263="",G263=""),"",IFERROR(IF(OR(INDEX(Matches!$I$2:$I$201,MATCH($A263&amp;"-2",Matches!$J$2:$J$201,0))="Void",INDEX(Matches!$G$2:$G$201,MATCH($A263&amp;"-2",Matches!$J$2:$J$201,0))="",INDEX(Matches!$H$2:$H$201,MATCH($A263&amp;"-2",Matches!$J$2:$J$201,0))=""),"",IF(AND($C263&lt;&gt;"",INDEX(Matches!$F$2:$F$201,MATCH($A263&amp;"-2",Matches!$J$2:$J$201,0))&lt;&gt;"",$C263&gt;=INDEX(Matches!$F$2:$F$201,MATCH($A263&amp;"-2",Matches!$J$2:$J$201,0))),"",IF(AND(F263=INDEX(Matches!$G$2:$G$201,MATCH($A263&amp;"-2",Matches!$J$2:$J$201,0)),G263=INDEX(Matches!$H$2:$H$201,MATCH($A263&amp;"-2",Matches!$J$2:$J$201,0))),5,IF(SIGN(F263-G263)&lt;&gt;SIGN(INDEX(Matches!$G$2:$G$201,MATCH($A263&amp;"-2",Matches!$J$2:$J$201,0))-INDEX(Matches!$H$2:$H$201,MATCH($A263&amp;"-2",Matches!$J$2:$J$201,0))),0,IF(F263-G263=INDEX(Matches!$G$2:$G$201,MATCH($A263&amp;"-2",Matches!$J$2:$J$201,0))-INDEX(Matches!$H$2:$H$201,MATCH($A263&amp;"-2",Matches!$J$2:$J$201,0)),3,2))))),""))</f>
        <v/>
      </c>
      <c r="Z263" s="12" t="str">
        <f aca="false">IF(OR($B263="",H263="",I263=""),"",IFERROR(IF(OR(INDEX(Matches!$I$2:$I$201,MATCH($A263&amp;"-3",Matches!$J$2:$J$201,0))="Void",INDEX(Matches!$G$2:$G$201,MATCH($A263&amp;"-3",Matches!$J$2:$J$201,0))="",INDEX(Matches!$H$2:$H$201,MATCH($A263&amp;"-3",Matches!$J$2:$J$201,0))=""),"",IF(AND($C263&lt;&gt;"",INDEX(Matches!$F$2:$F$201,MATCH($A263&amp;"-3",Matches!$J$2:$J$201,0))&lt;&gt;"",$C263&gt;=INDEX(Matches!$F$2:$F$201,MATCH($A263&amp;"-3",Matches!$J$2:$J$201,0))),"",IF(AND(H263=INDEX(Matches!$G$2:$G$201,MATCH($A263&amp;"-3",Matches!$J$2:$J$201,0)),I263=INDEX(Matches!$H$2:$H$201,MATCH($A263&amp;"-3",Matches!$J$2:$J$201,0))),5,IF(SIGN(H263-I263)&lt;&gt;SIGN(INDEX(Matches!$G$2:$G$201,MATCH($A263&amp;"-3",Matches!$J$2:$J$201,0))-INDEX(Matches!$H$2:$H$201,MATCH($A263&amp;"-3",Matches!$J$2:$J$201,0))),0,IF(H263-I263=INDEX(Matches!$G$2:$G$201,MATCH($A263&amp;"-3",Matches!$J$2:$J$201,0))-INDEX(Matches!$H$2:$H$201,MATCH($A263&amp;"-3",Matches!$J$2:$J$201,0)),3,2))))),""))</f>
        <v/>
      </c>
      <c r="AA263" s="12" t="str">
        <f aca="false">IF(OR($B263="",J263="",K263=""),"",IFERROR(IF(OR(INDEX(Matches!$I$2:$I$201,MATCH($A263&amp;"-4",Matches!$J$2:$J$201,0))="Void",INDEX(Matches!$G$2:$G$201,MATCH($A263&amp;"-4",Matches!$J$2:$J$201,0))="",INDEX(Matches!$H$2:$H$201,MATCH($A263&amp;"-4",Matches!$J$2:$J$201,0))=""),"",IF(AND($C263&lt;&gt;"",INDEX(Matches!$F$2:$F$201,MATCH($A263&amp;"-4",Matches!$J$2:$J$201,0))&lt;&gt;"",$C263&gt;=INDEX(Matches!$F$2:$F$201,MATCH($A263&amp;"-4",Matches!$J$2:$J$201,0))),"",IF(AND(J263=INDEX(Matches!$G$2:$G$201,MATCH($A263&amp;"-4",Matches!$J$2:$J$201,0)),K263=INDEX(Matches!$H$2:$H$201,MATCH($A263&amp;"-4",Matches!$J$2:$J$201,0))),5,IF(SIGN(J263-K263)&lt;&gt;SIGN(INDEX(Matches!$G$2:$G$201,MATCH($A263&amp;"-4",Matches!$J$2:$J$201,0))-INDEX(Matches!$H$2:$H$201,MATCH($A263&amp;"-4",Matches!$J$2:$J$201,0))),0,IF(J263-K263=INDEX(Matches!$G$2:$G$201,MATCH($A263&amp;"-4",Matches!$J$2:$J$201,0))-INDEX(Matches!$H$2:$H$201,MATCH($A263&amp;"-4",Matches!$J$2:$J$201,0)),3,2))))),""))</f>
        <v/>
      </c>
      <c r="AB263" s="12" t="str">
        <f aca="false">IF(OR($B263="",L263="",M263=""),"",IFERROR(IF(OR(INDEX(Matches!$I$2:$I$201,MATCH($A263&amp;"-5",Matches!$J$2:$J$201,0))="Void",INDEX(Matches!$G$2:$G$201,MATCH($A263&amp;"-5",Matches!$J$2:$J$201,0))="",INDEX(Matches!$H$2:$H$201,MATCH($A263&amp;"-5",Matches!$J$2:$J$201,0))=""),"",IF(AND($C263&lt;&gt;"",INDEX(Matches!$F$2:$F$201,MATCH($A263&amp;"-5",Matches!$J$2:$J$201,0))&lt;&gt;"",$C263&gt;=INDEX(Matches!$F$2:$F$201,MATCH($A263&amp;"-5",Matches!$J$2:$J$201,0))),"",IF(AND(L263=INDEX(Matches!$G$2:$G$201,MATCH($A263&amp;"-5",Matches!$J$2:$J$201,0)),M263=INDEX(Matches!$H$2:$H$201,MATCH($A263&amp;"-5",Matches!$J$2:$J$201,0))),5,IF(SIGN(L263-M263)&lt;&gt;SIGN(INDEX(Matches!$G$2:$G$201,MATCH($A263&amp;"-5",Matches!$J$2:$J$201,0))-INDEX(Matches!$H$2:$H$201,MATCH($A263&amp;"-5",Matches!$J$2:$J$201,0))),0,IF(L263-M263=INDEX(Matches!$G$2:$G$201,MATCH($A263&amp;"-5",Matches!$J$2:$J$201,0))-INDEX(Matches!$H$2:$H$201,MATCH($A263&amp;"-5",Matches!$J$2:$J$201,0)),3,2))))),""))</f>
        <v/>
      </c>
      <c r="AC263" s="12" t="str">
        <f aca="false">IF(OR($B263="",N263="",O263=""),"",IFERROR(IF(OR(INDEX(Matches!$I$2:$I$201,MATCH($A263&amp;"-6",Matches!$J$2:$J$201,0))="Void",INDEX(Matches!$G$2:$G$201,MATCH($A263&amp;"-6",Matches!$J$2:$J$201,0))="",INDEX(Matches!$H$2:$H$201,MATCH($A263&amp;"-6",Matches!$J$2:$J$201,0))=""),"",IF(AND($C263&lt;&gt;"",INDEX(Matches!$F$2:$F$201,MATCH($A263&amp;"-6",Matches!$J$2:$J$201,0))&lt;&gt;"",$C263&gt;=INDEX(Matches!$F$2:$F$201,MATCH($A263&amp;"-6",Matches!$J$2:$J$201,0))),"",IF(AND(N263=INDEX(Matches!$G$2:$G$201,MATCH($A263&amp;"-6",Matches!$J$2:$J$201,0)),O263=INDEX(Matches!$H$2:$H$201,MATCH($A263&amp;"-6",Matches!$J$2:$J$201,0))),5,IF(SIGN(N263-O263)&lt;&gt;SIGN(INDEX(Matches!$G$2:$G$201,MATCH($A263&amp;"-6",Matches!$J$2:$J$201,0))-INDEX(Matches!$H$2:$H$201,MATCH($A263&amp;"-6",Matches!$J$2:$J$201,0))),0,IF(N263-O263=INDEX(Matches!$G$2:$G$201,MATCH($A263&amp;"-6",Matches!$J$2:$J$201,0))-INDEX(Matches!$H$2:$H$201,MATCH($A263&amp;"-6",Matches!$J$2:$J$201,0)),3,2))))),""))</f>
        <v/>
      </c>
      <c r="AD263" s="12" t="str">
        <f aca="false">IF(OR($B263="",P263="",Q263=""),"",IFERROR(IF(OR(INDEX(Matches!$I$2:$I$201,MATCH($A263&amp;"-7",Matches!$J$2:$J$201,0))="Void",INDEX(Matches!$G$2:$G$201,MATCH($A263&amp;"-7",Matches!$J$2:$J$201,0))="",INDEX(Matches!$H$2:$H$201,MATCH($A263&amp;"-7",Matches!$J$2:$J$201,0))=""),"",IF(AND($C263&lt;&gt;"",INDEX(Matches!$F$2:$F$201,MATCH($A263&amp;"-7",Matches!$J$2:$J$201,0))&lt;&gt;"",$C263&gt;=INDEX(Matches!$F$2:$F$201,MATCH($A263&amp;"-7",Matches!$J$2:$J$201,0))),"",IF(AND(P263=INDEX(Matches!$G$2:$G$201,MATCH($A263&amp;"-7",Matches!$J$2:$J$201,0)),Q263=INDEX(Matches!$H$2:$H$201,MATCH($A263&amp;"-7",Matches!$J$2:$J$201,0))),5,IF(SIGN(P263-Q263)&lt;&gt;SIGN(INDEX(Matches!$G$2:$G$201,MATCH($A263&amp;"-7",Matches!$J$2:$J$201,0))-INDEX(Matches!$H$2:$H$201,MATCH($A263&amp;"-7",Matches!$J$2:$J$201,0))),0,IF(P263-Q263=INDEX(Matches!$G$2:$G$201,MATCH($A263&amp;"-7",Matches!$J$2:$J$201,0))-INDEX(Matches!$H$2:$H$201,MATCH($A263&amp;"-7",Matches!$J$2:$J$201,0)),3,2))))),""))</f>
        <v/>
      </c>
      <c r="AE263" s="12" t="str">
        <f aca="false">IF(OR($B263="",R263="",S263=""),"",IFERROR(IF(OR(INDEX(Matches!$I$2:$I$201,MATCH($A263&amp;"-8",Matches!$J$2:$J$201,0))="Void",INDEX(Matches!$G$2:$G$201,MATCH($A263&amp;"-8",Matches!$J$2:$J$201,0))="",INDEX(Matches!$H$2:$H$201,MATCH($A263&amp;"-8",Matches!$J$2:$J$201,0))=""),"",IF(AND($C263&lt;&gt;"",INDEX(Matches!$F$2:$F$201,MATCH($A263&amp;"-8",Matches!$J$2:$J$201,0))&lt;&gt;"",$C263&gt;=INDEX(Matches!$F$2:$F$201,MATCH($A263&amp;"-8",Matches!$J$2:$J$201,0))),"",IF(AND(R263=INDEX(Matches!$G$2:$G$201,MATCH($A263&amp;"-8",Matches!$J$2:$J$201,0)),S263=INDEX(Matches!$H$2:$H$201,MATCH($A263&amp;"-8",Matches!$J$2:$J$201,0))),5,IF(SIGN(R263-S263)&lt;&gt;SIGN(INDEX(Matches!$G$2:$G$201,MATCH($A263&amp;"-8",Matches!$J$2:$J$201,0))-INDEX(Matches!$H$2:$H$201,MATCH($A263&amp;"-8",Matches!$J$2:$J$201,0))),0,IF(R263-S263=INDEX(Matches!$G$2:$G$201,MATCH($A263&amp;"-8",Matches!$J$2:$J$201,0))-INDEX(Matches!$H$2:$H$201,MATCH($A263&amp;"-8",Matches!$J$2:$J$201,0)),3,2))))),""))</f>
        <v/>
      </c>
      <c r="AF263" s="12" t="str">
        <f aca="false">IF(OR($B263="",T263="",U263=""),"",IFERROR(IF(OR(INDEX(Matches!$I$2:$I$201,MATCH($A263&amp;"-9",Matches!$J$2:$J$201,0))="Void",INDEX(Matches!$G$2:$G$201,MATCH($A263&amp;"-9",Matches!$J$2:$J$201,0))="",INDEX(Matches!$H$2:$H$201,MATCH($A263&amp;"-9",Matches!$J$2:$J$201,0))=""),"",IF(AND($C263&lt;&gt;"",INDEX(Matches!$F$2:$F$201,MATCH($A263&amp;"-9",Matches!$J$2:$J$201,0))&lt;&gt;"",$C263&gt;=INDEX(Matches!$F$2:$F$201,MATCH($A263&amp;"-9",Matches!$J$2:$J$201,0))),"",IF(AND(T263=INDEX(Matches!$G$2:$G$201,MATCH($A263&amp;"-9",Matches!$J$2:$J$201,0)),U263=INDEX(Matches!$H$2:$H$201,MATCH($A263&amp;"-9",Matches!$J$2:$J$201,0))),5,IF(SIGN(T263-U263)&lt;&gt;SIGN(INDEX(Matches!$G$2:$G$201,MATCH($A263&amp;"-9",Matches!$J$2:$J$201,0))-INDEX(Matches!$H$2:$H$201,MATCH($A263&amp;"-9",Matches!$J$2:$J$201,0))),0,IF(T263-U263=INDEX(Matches!$G$2:$G$201,MATCH($A263&amp;"-9",Matches!$J$2:$J$201,0))-INDEX(Matches!$H$2:$H$201,MATCH($A263&amp;"-9",Matches!$J$2:$J$201,0)),3,2))))),""))</f>
        <v/>
      </c>
      <c r="AG263" s="12" t="str">
        <f aca="false">IF(OR($B263="",V263="",W263=""),"",IFERROR(IF(OR(INDEX(Matches!$I$2:$I$201,MATCH($A263&amp;"-10",Matches!$J$2:$J$201,0))="Void",INDEX(Matches!$G$2:$G$201,MATCH($A263&amp;"-10",Matches!$J$2:$J$201,0))="",INDEX(Matches!$H$2:$H$201,MATCH($A263&amp;"-10",Matches!$J$2:$J$201,0))=""),"",IF(AND($C263&lt;&gt;"",INDEX(Matches!$F$2:$F$201,MATCH($A263&amp;"-10",Matches!$J$2:$J$201,0))&lt;&gt;"",$C263&gt;=INDEX(Matches!$F$2:$F$201,MATCH($A263&amp;"-10",Matches!$J$2:$J$201,0))),"",IF(AND(V263=INDEX(Matches!$G$2:$G$201,MATCH($A263&amp;"-10",Matches!$J$2:$J$201,0)),W263=INDEX(Matches!$H$2:$H$201,MATCH($A263&amp;"-10",Matches!$J$2:$J$201,0))),5,IF(SIGN(V263-W263)&lt;&gt;SIGN(INDEX(Matches!$G$2:$G$201,MATCH($A263&amp;"-10",Matches!$J$2:$J$201,0))-INDEX(Matches!$H$2:$H$201,MATCH($A263&amp;"-10",Matches!$J$2:$J$201,0))),0,IF(V263-W263=INDEX(Matches!$G$2:$G$201,MATCH($A263&amp;"-10",Matches!$J$2:$J$201,0))-INDEX(Matches!$H$2:$H$201,MATCH($A263&amp;"-10",Matches!$J$2:$J$201,0)),3,2))))),""))</f>
        <v/>
      </c>
      <c r="AH263" s="13" t="str">
        <f aca="false">IF($B263="","",SUM(X263:AG263))</f>
        <v/>
      </c>
      <c r="AI263" s="12" t="str">
        <f aca="false">IF($B263="","",COUNTIF(X263:AG263,5))</f>
        <v/>
      </c>
      <c r="AJ263" s="12" t="str">
        <f aca="false">IF($B263="","",COUNTIF(X263:AG263,"&gt;=2"))</f>
        <v/>
      </c>
      <c r="AK263" s="12" t="str">
        <f aca="false">IF($B263="","",COUNT(X263:AG263))</f>
        <v/>
      </c>
    </row>
    <row r="264" customFormat="false" ht="15" hidden="false" customHeight="false" outlineLevel="0" collapsed="false">
      <c r="A264" s="7"/>
      <c r="B264" s="7"/>
      <c r="C264" s="1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12" t="str">
        <f aca="false">IF(OR($B264="",D264="",E264=""),"",IFERROR(IF(OR(INDEX(Matches!$I$2:$I$201,MATCH($A264&amp;"-1",Matches!$J$2:$J$201,0))="Void",INDEX(Matches!$G$2:$G$201,MATCH($A264&amp;"-1",Matches!$J$2:$J$201,0))="",INDEX(Matches!$H$2:$H$201,MATCH($A264&amp;"-1",Matches!$J$2:$J$201,0))=""),"",IF(AND($C264&lt;&gt;"",INDEX(Matches!$F$2:$F$201,MATCH($A264&amp;"-1",Matches!$J$2:$J$201,0))&lt;&gt;"",$C264&gt;=INDEX(Matches!$F$2:$F$201,MATCH($A264&amp;"-1",Matches!$J$2:$J$201,0))),"",IF(AND(D264=INDEX(Matches!$G$2:$G$201,MATCH($A264&amp;"-1",Matches!$J$2:$J$201,0)),E264=INDEX(Matches!$H$2:$H$201,MATCH($A264&amp;"-1",Matches!$J$2:$J$201,0))),5,IF(SIGN(D264-E264)&lt;&gt;SIGN(INDEX(Matches!$G$2:$G$201,MATCH($A264&amp;"-1",Matches!$J$2:$J$201,0))-INDEX(Matches!$H$2:$H$201,MATCH($A264&amp;"-1",Matches!$J$2:$J$201,0))),0,IF(D264-E264=INDEX(Matches!$G$2:$G$201,MATCH($A264&amp;"-1",Matches!$J$2:$J$201,0))-INDEX(Matches!$H$2:$H$201,MATCH($A264&amp;"-1",Matches!$J$2:$J$201,0)),3,2))))),""))</f>
        <v/>
      </c>
      <c r="Y264" s="12" t="str">
        <f aca="false">IF(OR($B264="",F264="",G264=""),"",IFERROR(IF(OR(INDEX(Matches!$I$2:$I$201,MATCH($A264&amp;"-2",Matches!$J$2:$J$201,0))="Void",INDEX(Matches!$G$2:$G$201,MATCH($A264&amp;"-2",Matches!$J$2:$J$201,0))="",INDEX(Matches!$H$2:$H$201,MATCH($A264&amp;"-2",Matches!$J$2:$J$201,0))=""),"",IF(AND($C264&lt;&gt;"",INDEX(Matches!$F$2:$F$201,MATCH($A264&amp;"-2",Matches!$J$2:$J$201,0))&lt;&gt;"",$C264&gt;=INDEX(Matches!$F$2:$F$201,MATCH($A264&amp;"-2",Matches!$J$2:$J$201,0))),"",IF(AND(F264=INDEX(Matches!$G$2:$G$201,MATCH($A264&amp;"-2",Matches!$J$2:$J$201,0)),G264=INDEX(Matches!$H$2:$H$201,MATCH($A264&amp;"-2",Matches!$J$2:$J$201,0))),5,IF(SIGN(F264-G264)&lt;&gt;SIGN(INDEX(Matches!$G$2:$G$201,MATCH($A264&amp;"-2",Matches!$J$2:$J$201,0))-INDEX(Matches!$H$2:$H$201,MATCH($A264&amp;"-2",Matches!$J$2:$J$201,0))),0,IF(F264-G264=INDEX(Matches!$G$2:$G$201,MATCH($A264&amp;"-2",Matches!$J$2:$J$201,0))-INDEX(Matches!$H$2:$H$201,MATCH($A264&amp;"-2",Matches!$J$2:$J$201,0)),3,2))))),""))</f>
        <v/>
      </c>
      <c r="Z264" s="12" t="str">
        <f aca="false">IF(OR($B264="",H264="",I264=""),"",IFERROR(IF(OR(INDEX(Matches!$I$2:$I$201,MATCH($A264&amp;"-3",Matches!$J$2:$J$201,0))="Void",INDEX(Matches!$G$2:$G$201,MATCH($A264&amp;"-3",Matches!$J$2:$J$201,0))="",INDEX(Matches!$H$2:$H$201,MATCH($A264&amp;"-3",Matches!$J$2:$J$201,0))=""),"",IF(AND($C264&lt;&gt;"",INDEX(Matches!$F$2:$F$201,MATCH($A264&amp;"-3",Matches!$J$2:$J$201,0))&lt;&gt;"",$C264&gt;=INDEX(Matches!$F$2:$F$201,MATCH($A264&amp;"-3",Matches!$J$2:$J$201,0))),"",IF(AND(H264=INDEX(Matches!$G$2:$G$201,MATCH($A264&amp;"-3",Matches!$J$2:$J$201,0)),I264=INDEX(Matches!$H$2:$H$201,MATCH($A264&amp;"-3",Matches!$J$2:$J$201,0))),5,IF(SIGN(H264-I264)&lt;&gt;SIGN(INDEX(Matches!$G$2:$G$201,MATCH($A264&amp;"-3",Matches!$J$2:$J$201,0))-INDEX(Matches!$H$2:$H$201,MATCH($A264&amp;"-3",Matches!$J$2:$J$201,0))),0,IF(H264-I264=INDEX(Matches!$G$2:$G$201,MATCH($A264&amp;"-3",Matches!$J$2:$J$201,0))-INDEX(Matches!$H$2:$H$201,MATCH($A264&amp;"-3",Matches!$J$2:$J$201,0)),3,2))))),""))</f>
        <v/>
      </c>
      <c r="AA264" s="12" t="str">
        <f aca="false">IF(OR($B264="",J264="",K264=""),"",IFERROR(IF(OR(INDEX(Matches!$I$2:$I$201,MATCH($A264&amp;"-4",Matches!$J$2:$J$201,0))="Void",INDEX(Matches!$G$2:$G$201,MATCH($A264&amp;"-4",Matches!$J$2:$J$201,0))="",INDEX(Matches!$H$2:$H$201,MATCH($A264&amp;"-4",Matches!$J$2:$J$201,0))=""),"",IF(AND($C264&lt;&gt;"",INDEX(Matches!$F$2:$F$201,MATCH($A264&amp;"-4",Matches!$J$2:$J$201,0))&lt;&gt;"",$C264&gt;=INDEX(Matches!$F$2:$F$201,MATCH($A264&amp;"-4",Matches!$J$2:$J$201,0))),"",IF(AND(J264=INDEX(Matches!$G$2:$G$201,MATCH($A264&amp;"-4",Matches!$J$2:$J$201,0)),K264=INDEX(Matches!$H$2:$H$201,MATCH($A264&amp;"-4",Matches!$J$2:$J$201,0))),5,IF(SIGN(J264-K264)&lt;&gt;SIGN(INDEX(Matches!$G$2:$G$201,MATCH($A264&amp;"-4",Matches!$J$2:$J$201,0))-INDEX(Matches!$H$2:$H$201,MATCH($A264&amp;"-4",Matches!$J$2:$J$201,0))),0,IF(J264-K264=INDEX(Matches!$G$2:$G$201,MATCH($A264&amp;"-4",Matches!$J$2:$J$201,0))-INDEX(Matches!$H$2:$H$201,MATCH($A264&amp;"-4",Matches!$J$2:$J$201,0)),3,2))))),""))</f>
        <v/>
      </c>
      <c r="AB264" s="12" t="str">
        <f aca="false">IF(OR($B264="",L264="",M264=""),"",IFERROR(IF(OR(INDEX(Matches!$I$2:$I$201,MATCH($A264&amp;"-5",Matches!$J$2:$J$201,0))="Void",INDEX(Matches!$G$2:$G$201,MATCH($A264&amp;"-5",Matches!$J$2:$J$201,0))="",INDEX(Matches!$H$2:$H$201,MATCH($A264&amp;"-5",Matches!$J$2:$J$201,0))=""),"",IF(AND($C264&lt;&gt;"",INDEX(Matches!$F$2:$F$201,MATCH($A264&amp;"-5",Matches!$J$2:$J$201,0))&lt;&gt;"",$C264&gt;=INDEX(Matches!$F$2:$F$201,MATCH($A264&amp;"-5",Matches!$J$2:$J$201,0))),"",IF(AND(L264=INDEX(Matches!$G$2:$G$201,MATCH($A264&amp;"-5",Matches!$J$2:$J$201,0)),M264=INDEX(Matches!$H$2:$H$201,MATCH($A264&amp;"-5",Matches!$J$2:$J$201,0))),5,IF(SIGN(L264-M264)&lt;&gt;SIGN(INDEX(Matches!$G$2:$G$201,MATCH($A264&amp;"-5",Matches!$J$2:$J$201,0))-INDEX(Matches!$H$2:$H$201,MATCH($A264&amp;"-5",Matches!$J$2:$J$201,0))),0,IF(L264-M264=INDEX(Matches!$G$2:$G$201,MATCH($A264&amp;"-5",Matches!$J$2:$J$201,0))-INDEX(Matches!$H$2:$H$201,MATCH($A264&amp;"-5",Matches!$J$2:$J$201,0)),3,2))))),""))</f>
        <v/>
      </c>
      <c r="AC264" s="12" t="str">
        <f aca="false">IF(OR($B264="",N264="",O264=""),"",IFERROR(IF(OR(INDEX(Matches!$I$2:$I$201,MATCH($A264&amp;"-6",Matches!$J$2:$J$201,0))="Void",INDEX(Matches!$G$2:$G$201,MATCH($A264&amp;"-6",Matches!$J$2:$J$201,0))="",INDEX(Matches!$H$2:$H$201,MATCH($A264&amp;"-6",Matches!$J$2:$J$201,0))=""),"",IF(AND($C264&lt;&gt;"",INDEX(Matches!$F$2:$F$201,MATCH($A264&amp;"-6",Matches!$J$2:$J$201,0))&lt;&gt;"",$C264&gt;=INDEX(Matches!$F$2:$F$201,MATCH($A264&amp;"-6",Matches!$J$2:$J$201,0))),"",IF(AND(N264=INDEX(Matches!$G$2:$G$201,MATCH($A264&amp;"-6",Matches!$J$2:$J$201,0)),O264=INDEX(Matches!$H$2:$H$201,MATCH($A264&amp;"-6",Matches!$J$2:$J$201,0))),5,IF(SIGN(N264-O264)&lt;&gt;SIGN(INDEX(Matches!$G$2:$G$201,MATCH($A264&amp;"-6",Matches!$J$2:$J$201,0))-INDEX(Matches!$H$2:$H$201,MATCH($A264&amp;"-6",Matches!$J$2:$J$201,0))),0,IF(N264-O264=INDEX(Matches!$G$2:$G$201,MATCH($A264&amp;"-6",Matches!$J$2:$J$201,0))-INDEX(Matches!$H$2:$H$201,MATCH($A264&amp;"-6",Matches!$J$2:$J$201,0)),3,2))))),""))</f>
        <v/>
      </c>
      <c r="AD264" s="12" t="str">
        <f aca="false">IF(OR($B264="",P264="",Q264=""),"",IFERROR(IF(OR(INDEX(Matches!$I$2:$I$201,MATCH($A264&amp;"-7",Matches!$J$2:$J$201,0))="Void",INDEX(Matches!$G$2:$G$201,MATCH($A264&amp;"-7",Matches!$J$2:$J$201,0))="",INDEX(Matches!$H$2:$H$201,MATCH($A264&amp;"-7",Matches!$J$2:$J$201,0))=""),"",IF(AND($C264&lt;&gt;"",INDEX(Matches!$F$2:$F$201,MATCH($A264&amp;"-7",Matches!$J$2:$J$201,0))&lt;&gt;"",$C264&gt;=INDEX(Matches!$F$2:$F$201,MATCH($A264&amp;"-7",Matches!$J$2:$J$201,0))),"",IF(AND(P264=INDEX(Matches!$G$2:$G$201,MATCH($A264&amp;"-7",Matches!$J$2:$J$201,0)),Q264=INDEX(Matches!$H$2:$H$201,MATCH($A264&amp;"-7",Matches!$J$2:$J$201,0))),5,IF(SIGN(P264-Q264)&lt;&gt;SIGN(INDEX(Matches!$G$2:$G$201,MATCH($A264&amp;"-7",Matches!$J$2:$J$201,0))-INDEX(Matches!$H$2:$H$201,MATCH($A264&amp;"-7",Matches!$J$2:$J$201,0))),0,IF(P264-Q264=INDEX(Matches!$G$2:$G$201,MATCH($A264&amp;"-7",Matches!$J$2:$J$201,0))-INDEX(Matches!$H$2:$H$201,MATCH($A264&amp;"-7",Matches!$J$2:$J$201,0)),3,2))))),""))</f>
        <v/>
      </c>
      <c r="AE264" s="12" t="str">
        <f aca="false">IF(OR($B264="",R264="",S264=""),"",IFERROR(IF(OR(INDEX(Matches!$I$2:$I$201,MATCH($A264&amp;"-8",Matches!$J$2:$J$201,0))="Void",INDEX(Matches!$G$2:$G$201,MATCH($A264&amp;"-8",Matches!$J$2:$J$201,0))="",INDEX(Matches!$H$2:$H$201,MATCH($A264&amp;"-8",Matches!$J$2:$J$201,0))=""),"",IF(AND($C264&lt;&gt;"",INDEX(Matches!$F$2:$F$201,MATCH($A264&amp;"-8",Matches!$J$2:$J$201,0))&lt;&gt;"",$C264&gt;=INDEX(Matches!$F$2:$F$201,MATCH($A264&amp;"-8",Matches!$J$2:$J$201,0))),"",IF(AND(R264=INDEX(Matches!$G$2:$G$201,MATCH($A264&amp;"-8",Matches!$J$2:$J$201,0)),S264=INDEX(Matches!$H$2:$H$201,MATCH($A264&amp;"-8",Matches!$J$2:$J$201,0))),5,IF(SIGN(R264-S264)&lt;&gt;SIGN(INDEX(Matches!$G$2:$G$201,MATCH($A264&amp;"-8",Matches!$J$2:$J$201,0))-INDEX(Matches!$H$2:$H$201,MATCH($A264&amp;"-8",Matches!$J$2:$J$201,0))),0,IF(R264-S264=INDEX(Matches!$G$2:$G$201,MATCH($A264&amp;"-8",Matches!$J$2:$J$201,0))-INDEX(Matches!$H$2:$H$201,MATCH($A264&amp;"-8",Matches!$J$2:$J$201,0)),3,2))))),""))</f>
        <v/>
      </c>
      <c r="AF264" s="12" t="str">
        <f aca="false">IF(OR($B264="",T264="",U264=""),"",IFERROR(IF(OR(INDEX(Matches!$I$2:$I$201,MATCH($A264&amp;"-9",Matches!$J$2:$J$201,0))="Void",INDEX(Matches!$G$2:$G$201,MATCH($A264&amp;"-9",Matches!$J$2:$J$201,0))="",INDEX(Matches!$H$2:$H$201,MATCH($A264&amp;"-9",Matches!$J$2:$J$201,0))=""),"",IF(AND($C264&lt;&gt;"",INDEX(Matches!$F$2:$F$201,MATCH($A264&amp;"-9",Matches!$J$2:$J$201,0))&lt;&gt;"",$C264&gt;=INDEX(Matches!$F$2:$F$201,MATCH($A264&amp;"-9",Matches!$J$2:$J$201,0))),"",IF(AND(T264=INDEX(Matches!$G$2:$G$201,MATCH($A264&amp;"-9",Matches!$J$2:$J$201,0)),U264=INDEX(Matches!$H$2:$H$201,MATCH($A264&amp;"-9",Matches!$J$2:$J$201,0))),5,IF(SIGN(T264-U264)&lt;&gt;SIGN(INDEX(Matches!$G$2:$G$201,MATCH($A264&amp;"-9",Matches!$J$2:$J$201,0))-INDEX(Matches!$H$2:$H$201,MATCH($A264&amp;"-9",Matches!$J$2:$J$201,0))),0,IF(T264-U264=INDEX(Matches!$G$2:$G$201,MATCH($A264&amp;"-9",Matches!$J$2:$J$201,0))-INDEX(Matches!$H$2:$H$201,MATCH($A264&amp;"-9",Matches!$J$2:$J$201,0)),3,2))))),""))</f>
        <v/>
      </c>
      <c r="AG264" s="12" t="str">
        <f aca="false">IF(OR($B264="",V264="",W264=""),"",IFERROR(IF(OR(INDEX(Matches!$I$2:$I$201,MATCH($A264&amp;"-10",Matches!$J$2:$J$201,0))="Void",INDEX(Matches!$G$2:$G$201,MATCH($A264&amp;"-10",Matches!$J$2:$J$201,0))="",INDEX(Matches!$H$2:$H$201,MATCH($A264&amp;"-10",Matches!$J$2:$J$201,0))=""),"",IF(AND($C264&lt;&gt;"",INDEX(Matches!$F$2:$F$201,MATCH($A264&amp;"-10",Matches!$J$2:$J$201,0))&lt;&gt;"",$C264&gt;=INDEX(Matches!$F$2:$F$201,MATCH($A264&amp;"-10",Matches!$J$2:$J$201,0))),"",IF(AND(V264=INDEX(Matches!$G$2:$G$201,MATCH($A264&amp;"-10",Matches!$J$2:$J$201,0)),W264=INDEX(Matches!$H$2:$H$201,MATCH($A264&amp;"-10",Matches!$J$2:$J$201,0))),5,IF(SIGN(V264-W264)&lt;&gt;SIGN(INDEX(Matches!$G$2:$G$201,MATCH($A264&amp;"-10",Matches!$J$2:$J$201,0))-INDEX(Matches!$H$2:$H$201,MATCH($A264&amp;"-10",Matches!$J$2:$J$201,0))),0,IF(V264-W264=INDEX(Matches!$G$2:$G$201,MATCH($A264&amp;"-10",Matches!$J$2:$J$201,0))-INDEX(Matches!$H$2:$H$201,MATCH($A264&amp;"-10",Matches!$J$2:$J$201,0)),3,2))))),""))</f>
        <v/>
      </c>
      <c r="AH264" s="13" t="str">
        <f aca="false">IF($B264="","",SUM(X264:AG264))</f>
        <v/>
      </c>
      <c r="AI264" s="12" t="str">
        <f aca="false">IF($B264="","",COUNTIF(X264:AG264,5))</f>
        <v/>
      </c>
      <c r="AJ264" s="12" t="str">
        <f aca="false">IF($B264="","",COUNTIF(X264:AG264,"&gt;=2"))</f>
        <v/>
      </c>
      <c r="AK264" s="12" t="str">
        <f aca="false">IF($B264="","",COUNT(X264:AG264))</f>
        <v/>
      </c>
    </row>
    <row r="265" customFormat="false" ht="15" hidden="false" customHeight="false" outlineLevel="0" collapsed="false">
      <c r="A265" s="7"/>
      <c r="B265" s="7"/>
      <c r="C265" s="1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12" t="str">
        <f aca="false">IF(OR($B265="",D265="",E265=""),"",IFERROR(IF(OR(INDEX(Matches!$I$2:$I$201,MATCH($A265&amp;"-1",Matches!$J$2:$J$201,0))="Void",INDEX(Matches!$G$2:$G$201,MATCH($A265&amp;"-1",Matches!$J$2:$J$201,0))="",INDEX(Matches!$H$2:$H$201,MATCH($A265&amp;"-1",Matches!$J$2:$J$201,0))=""),"",IF(AND($C265&lt;&gt;"",INDEX(Matches!$F$2:$F$201,MATCH($A265&amp;"-1",Matches!$J$2:$J$201,0))&lt;&gt;"",$C265&gt;=INDEX(Matches!$F$2:$F$201,MATCH($A265&amp;"-1",Matches!$J$2:$J$201,0))),"",IF(AND(D265=INDEX(Matches!$G$2:$G$201,MATCH($A265&amp;"-1",Matches!$J$2:$J$201,0)),E265=INDEX(Matches!$H$2:$H$201,MATCH($A265&amp;"-1",Matches!$J$2:$J$201,0))),5,IF(SIGN(D265-E265)&lt;&gt;SIGN(INDEX(Matches!$G$2:$G$201,MATCH($A265&amp;"-1",Matches!$J$2:$J$201,0))-INDEX(Matches!$H$2:$H$201,MATCH($A265&amp;"-1",Matches!$J$2:$J$201,0))),0,IF(D265-E265=INDEX(Matches!$G$2:$G$201,MATCH($A265&amp;"-1",Matches!$J$2:$J$201,0))-INDEX(Matches!$H$2:$H$201,MATCH($A265&amp;"-1",Matches!$J$2:$J$201,0)),3,2))))),""))</f>
        <v/>
      </c>
      <c r="Y265" s="12" t="str">
        <f aca="false">IF(OR($B265="",F265="",G265=""),"",IFERROR(IF(OR(INDEX(Matches!$I$2:$I$201,MATCH($A265&amp;"-2",Matches!$J$2:$J$201,0))="Void",INDEX(Matches!$G$2:$G$201,MATCH($A265&amp;"-2",Matches!$J$2:$J$201,0))="",INDEX(Matches!$H$2:$H$201,MATCH($A265&amp;"-2",Matches!$J$2:$J$201,0))=""),"",IF(AND($C265&lt;&gt;"",INDEX(Matches!$F$2:$F$201,MATCH($A265&amp;"-2",Matches!$J$2:$J$201,0))&lt;&gt;"",$C265&gt;=INDEX(Matches!$F$2:$F$201,MATCH($A265&amp;"-2",Matches!$J$2:$J$201,0))),"",IF(AND(F265=INDEX(Matches!$G$2:$G$201,MATCH($A265&amp;"-2",Matches!$J$2:$J$201,0)),G265=INDEX(Matches!$H$2:$H$201,MATCH($A265&amp;"-2",Matches!$J$2:$J$201,0))),5,IF(SIGN(F265-G265)&lt;&gt;SIGN(INDEX(Matches!$G$2:$G$201,MATCH($A265&amp;"-2",Matches!$J$2:$J$201,0))-INDEX(Matches!$H$2:$H$201,MATCH($A265&amp;"-2",Matches!$J$2:$J$201,0))),0,IF(F265-G265=INDEX(Matches!$G$2:$G$201,MATCH($A265&amp;"-2",Matches!$J$2:$J$201,0))-INDEX(Matches!$H$2:$H$201,MATCH($A265&amp;"-2",Matches!$J$2:$J$201,0)),3,2))))),""))</f>
        <v/>
      </c>
      <c r="Z265" s="12" t="str">
        <f aca="false">IF(OR($B265="",H265="",I265=""),"",IFERROR(IF(OR(INDEX(Matches!$I$2:$I$201,MATCH($A265&amp;"-3",Matches!$J$2:$J$201,0))="Void",INDEX(Matches!$G$2:$G$201,MATCH($A265&amp;"-3",Matches!$J$2:$J$201,0))="",INDEX(Matches!$H$2:$H$201,MATCH($A265&amp;"-3",Matches!$J$2:$J$201,0))=""),"",IF(AND($C265&lt;&gt;"",INDEX(Matches!$F$2:$F$201,MATCH($A265&amp;"-3",Matches!$J$2:$J$201,0))&lt;&gt;"",$C265&gt;=INDEX(Matches!$F$2:$F$201,MATCH($A265&amp;"-3",Matches!$J$2:$J$201,0))),"",IF(AND(H265=INDEX(Matches!$G$2:$G$201,MATCH($A265&amp;"-3",Matches!$J$2:$J$201,0)),I265=INDEX(Matches!$H$2:$H$201,MATCH($A265&amp;"-3",Matches!$J$2:$J$201,0))),5,IF(SIGN(H265-I265)&lt;&gt;SIGN(INDEX(Matches!$G$2:$G$201,MATCH($A265&amp;"-3",Matches!$J$2:$J$201,0))-INDEX(Matches!$H$2:$H$201,MATCH($A265&amp;"-3",Matches!$J$2:$J$201,0))),0,IF(H265-I265=INDEX(Matches!$G$2:$G$201,MATCH($A265&amp;"-3",Matches!$J$2:$J$201,0))-INDEX(Matches!$H$2:$H$201,MATCH($A265&amp;"-3",Matches!$J$2:$J$201,0)),3,2))))),""))</f>
        <v/>
      </c>
      <c r="AA265" s="12" t="str">
        <f aca="false">IF(OR($B265="",J265="",K265=""),"",IFERROR(IF(OR(INDEX(Matches!$I$2:$I$201,MATCH($A265&amp;"-4",Matches!$J$2:$J$201,0))="Void",INDEX(Matches!$G$2:$G$201,MATCH($A265&amp;"-4",Matches!$J$2:$J$201,0))="",INDEX(Matches!$H$2:$H$201,MATCH($A265&amp;"-4",Matches!$J$2:$J$201,0))=""),"",IF(AND($C265&lt;&gt;"",INDEX(Matches!$F$2:$F$201,MATCH($A265&amp;"-4",Matches!$J$2:$J$201,0))&lt;&gt;"",$C265&gt;=INDEX(Matches!$F$2:$F$201,MATCH($A265&amp;"-4",Matches!$J$2:$J$201,0))),"",IF(AND(J265=INDEX(Matches!$G$2:$G$201,MATCH($A265&amp;"-4",Matches!$J$2:$J$201,0)),K265=INDEX(Matches!$H$2:$H$201,MATCH($A265&amp;"-4",Matches!$J$2:$J$201,0))),5,IF(SIGN(J265-K265)&lt;&gt;SIGN(INDEX(Matches!$G$2:$G$201,MATCH($A265&amp;"-4",Matches!$J$2:$J$201,0))-INDEX(Matches!$H$2:$H$201,MATCH($A265&amp;"-4",Matches!$J$2:$J$201,0))),0,IF(J265-K265=INDEX(Matches!$G$2:$G$201,MATCH($A265&amp;"-4",Matches!$J$2:$J$201,0))-INDEX(Matches!$H$2:$H$201,MATCH($A265&amp;"-4",Matches!$J$2:$J$201,0)),3,2))))),""))</f>
        <v/>
      </c>
      <c r="AB265" s="12" t="str">
        <f aca="false">IF(OR($B265="",L265="",M265=""),"",IFERROR(IF(OR(INDEX(Matches!$I$2:$I$201,MATCH($A265&amp;"-5",Matches!$J$2:$J$201,0))="Void",INDEX(Matches!$G$2:$G$201,MATCH($A265&amp;"-5",Matches!$J$2:$J$201,0))="",INDEX(Matches!$H$2:$H$201,MATCH($A265&amp;"-5",Matches!$J$2:$J$201,0))=""),"",IF(AND($C265&lt;&gt;"",INDEX(Matches!$F$2:$F$201,MATCH($A265&amp;"-5",Matches!$J$2:$J$201,0))&lt;&gt;"",$C265&gt;=INDEX(Matches!$F$2:$F$201,MATCH($A265&amp;"-5",Matches!$J$2:$J$201,0))),"",IF(AND(L265=INDEX(Matches!$G$2:$G$201,MATCH($A265&amp;"-5",Matches!$J$2:$J$201,0)),M265=INDEX(Matches!$H$2:$H$201,MATCH($A265&amp;"-5",Matches!$J$2:$J$201,0))),5,IF(SIGN(L265-M265)&lt;&gt;SIGN(INDEX(Matches!$G$2:$G$201,MATCH($A265&amp;"-5",Matches!$J$2:$J$201,0))-INDEX(Matches!$H$2:$H$201,MATCH($A265&amp;"-5",Matches!$J$2:$J$201,0))),0,IF(L265-M265=INDEX(Matches!$G$2:$G$201,MATCH($A265&amp;"-5",Matches!$J$2:$J$201,0))-INDEX(Matches!$H$2:$H$201,MATCH($A265&amp;"-5",Matches!$J$2:$J$201,0)),3,2))))),""))</f>
        <v/>
      </c>
      <c r="AC265" s="12" t="str">
        <f aca="false">IF(OR($B265="",N265="",O265=""),"",IFERROR(IF(OR(INDEX(Matches!$I$2:$I$201,MATCH($A265&amp;"-6",Matches!$J$2:$J$201,0))="Void",INDEX(Matches!$G$2:$G$201,MATCH($A265&amp;"-6",Matches!$J$2:$J$201,0))="",INDEX(Matches!$H$2:$H$201,MATCH($A265&amp;"-6",Matches!$J$2:$J$201,0))=""),"",IF(AND($C265&lt;&gt;"",INDEX(Matches!$F$2:$F$201,MATCH($A265&amp;"-6",Matches!$J$2:$J$201,0))&lt;&gt;"",$C265&gt;=INDEX(Matches!$F$2:$F$201,MATCH($A265&amp;"-6",Matches!$J$2:$J$201,0))),"",IF(AND(N265=INDEX(Matches!$G$2:$G$201,MATCH($A265&amp;"-6",Matches!$J$2:$J$201,0)),O265=INDEX(Matches!$H$2:$H$201,MATCH($A265&amp;"-6",Matches!$J$2:$J$201,0))),5,IF(SIGN(N265-O265)&lt;&gt;SIGN(INDEX(Matches!$G$2:$G$201,MATCH($A265&amp;"-6",Matches!$J$2:$J$201,0))-INDEX(Matches!$H$2:$H$201,MATCH($A265&amp;"-6",Matches!$J$2:$J$201,0))),0,IF(N265-O265=INDEX(Matches!$G$2:$G$201,MATCH($A265&amp;"-6",Matches!$J$2:$J$201,0))-INDEX(Matches!$H$2:$H$201,MATCH($A265&amp;"-6",Matches!$J$2:$J$201,0)),3,2))))),""))</f>
        <v/>
      </c>
      <c r="AD265" s="12" t="str">
        <f aca="false">IF(OR($B265="",P265="",Q265=""),"",IFERROR(IF(OR(INDEX(Matches!$I$2:$I$201,MATCH($A265&amp;"-7",Matches!$J$2:$J$201,0))="Void",INDEX(Matches!$G$2:$G$201,MATCH($A265&amp;"-7",Matches!$J$2:$J$201,0))="",INDEX(Matches!$H$2:$H$201,MATCH($A265&amp;"-7",Matches!$J$2:$J$201,0))=""),"",IF(AND($C265&lt;&gt;"",INDEX(Matches!$F$2:$F$201,MATCH($A265&amp;"-7",Matches!$J$2:$J$201,0))&lt;&gt;"",$C265&gt;=INDEX(Matches!$F$2:$F$201,MATCH($A265&amp;"-7",Matches!$J$2:$J$201,0))),"",IF(AND(P265=INDEX(Matches!$G$2:$G$201,MATCH($A265&amp;"-7",Matches!$J$2:$J$201,0)),Q265=INDEX(Matches!$H$2:$H$201,MATCH($A265&amp;"-7",Matches!$J$2:$J$201,0))),5,IF(SIGN(P265-Q265)&lt;&gt;SIGN(INDEX(Matches!$G$2:$G$201,MATCH($A265&amp;"-7",Matches!$J$2:$J$201,0))-INDEX(Matches!$H$2:$H$201,MATCH($A265&amp;"-7",Matches!$J$2:$J$201,0))),0,IF(P265-Q265=INDEX(Matches!$G$2:$G$201,MATCH($A265&amp;"-7",Matches!$J$2:$J$201,0))-INDEX(Matches!$H$2:$H$201,MATCH($A265&amp;"-7",Matches!$J$2:$J$201,0)),3,2))))),""))</f>
        <v/>
      </c>
      <c r="AE265" s="12" t="str">
        <f aca="false">IF(OR($B265="",R265="",S265=""),"",IFERROR(IF(OR(INDEX(Matches!$I$2:$I$201,MATCH($A265&amp;"-8",Matches!$J$2:$J$201,0))="Void",INDEX(Matches!$G$2:$G$201,MATCH($A265&amp;"-8",Matches!$J$2:$J$201,0))="",INDEX(Matches!$H$2:$H$201,MATCH($A265&amp;"-8",Matches!$J$2:$J$201,0))=""),"",IF(AND($C265&lt;&gt;"",INDEX(Matches!$F$2:$F$201,MATCH($A265&amp;"-8",Matches!$J$2:$J$201,0))&lt;&gt;"",$C265&gt;=INDEX(Matches!$F$2:$F$201,MATCH($A265&amp;"-8",Matches!$J$2:$J$201,0))),"",IF(AND(R265=INDEX(Matches!$G$2:$G$201,MATCH($A265&amp;"-8",Matches!$J$2:$J$201,0)),S265=INDEX(Matches!$H$2:$H$201,MATCH($A265&amp;"-8",Matches!$J$2:$J$201,0))),5,IF(SIGN(R265-S265)&lt;&gt;SIGN(INDEX(Matches!$G$2:$G$201,MATCH($A265&amp;"-8",Matches!$J$2:$J$201,0))-INDEX(Matches!$H$2:$H$201,MATCH($A265&amp;"-8",Matches!$J$2:$J$201,0))),0,IF(R265-S265=INDEX(Matches!$G$2:$G$201,MATCH($A265&amp;"-8",Matches!$J$2:$J$201,0))-INDEX(Matches!$H$2:$H$201,MATCH($A265&amp;"-8",Matches!$J$2:$J$201,0)),3,2))))),""))</f>
        <v/>
      </c>
      <c r="AF265" s="12" t="str">
        <f aca="false">IF(OR($B265="",T265="",U265=""),"",IFERROR(IF(OR(INDEX(Matches!$I$2:$I$201,MATCH($A265&amp;"-9",Matches!$J$2:$J$201,0))="Void",INDEX(Matches!$G$2:$G$201,MATCH($A265&amp;"-9",Matches!$J$2:$J$201,0))="",INDEX(Matches!$H$2:$H$201,MATCH($A265&amp;"-9",Matches!$J$2:$J$201,0))=""),"",IF(AND($C265&lt;&gt;"",INDEX(Matches!$F$2:$F$201,MATCH($A265&amp;"-9",Matches!$J$2:$J$201,0))&lt;&gt;"",$C265&gt;=INDEX(Matches!$F$2:$F$201,MATCH($A265&amp;"-9",Matches!$J$2:$J$201,0))),"",IF(AND(T265=INDEX(Matches!$G$2:$G$201,MATCH($A265&amp;"-9",Matches!$J$2:$J$201,0)),U265=INDEX(Matches!$H$2:$H$201,MATCH($A265&amp;"-9",Matches!$J$2:$J$201,0))),5,IF(SIGN(T265-U265)&lt;&gt;SIGN(INDEX(Matches!$G$2:$G$201,MATCH($A265&amp;"-9",Matches!$J$2:$J$201,0))-INDEX(Matches!$H$2:$H$201,MATCH($A265&amp;"-9",Matches!$J$2:$J$201,0))),0,IF(T265-U265=INDEX(Matches!$G$2:$G$201,MATCH($A265&amp;"-9",Matches!$J$2:$J$201,0))-INDEX(Matches!$H$2:$H$201,MATCH($A265&amp;"-9",Matches!$J$2:$J$201,0)),3,2))))),""))</f>
        <v/>
      </c>
      <c r="AG265" s="12" t="str">
        <f aca="false">IF(OR($B265="",V265="",W265=""),"",IFERROR(IF(OR(INDEX(Matches!$I$2:$I$201,MATCH($A265&amp;"-10",Matches!$J$2:$J$201,0))="Void",INDEX(Matches!$G$2:$G$201,MATCH($A265&amp;"-10",Matches!$J$2:$J$201,0))="",INDEX(Matches!$H$2:$H$201,MATCH($A265&amp;"-10",Matches!$J$2:$J$201,0))=""),"",IF(AND($C265&lt;&gt;"",INDEX(Matches!$F$2:$F$201,MATCH($A265&amp;"-10",Matches!$J$2:$J$201,0))&lt;&gt;"",$C265&gt;=INDEX(Matches!$F$2:$F$201,MATCH($A265&amp;"-10",Matches!$J$2:$J$201,0))),"",IF(AND(V265=INDEX(Matches!$G$2:$G$201,MATCH($A265&amp;"-10",Matches!$J$2:$J$201,0)),W265=INDEX(Matches!$H$2:$H$201,MATCH($A265&amp;"-10",Matches!$J$2:$J$201,0))),5,IF(SIGN(V265-W265)&lt;&gt;SIGN(INDEX(Matches!$G$2:$G$201,MATCH($A265&amp;"-10",Matches!$J$2:$J$201,0))-INDEX(Matches!$H$2:$H$201,MATCH($A265&amp;"-10",Matches!$J$2:$J$201,0))),0,IF(V265-W265=INDEX(Matches!$G$2:$G$201,MATCH($A265&amp;"-10",Matches!$J$2:$J$201,0))-INDEX(Matches!$H$2:$H$201,MATCH($A265&amp;"-10",Matches!$J$2:$J$201,0)),3,2))))),""))</f>
        <v/>
      </c>
      <c r="AH265" s="13" t="str">
        <f aca="false">IF($B265="","",SUM(X265:AG265))</f>
        <v/>
      </c>
      <c r="AI265" s="12" t="str">
        <f aca="false">IF($B265="","",COUNTIF(X265:AG265,5))</f>
        <v/>
      </c>
      <c r="AJ265" s="12" t="str">
        <f aca="false">IF($B265="","",COUNTIF(X265:AG265,"&gt;=2"))</f>
        <v/>
      </c>
      <c r="AK265" s="12" t="str">
        <f aca="false">IF($B265="","",COUNT(X265:AG265))</f>
        <v/>
      </c>
    </row>
    <row r="266" customFormat="false" ht="15" hidden="false" customHeight="false" outlineLevel="0" collapsed="false">
      <c r="A266" s="7"/>
      <c r="B266" s="7"/>
      <c r="C266" s="1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12" t="str">
        <f aca="false">IF(OR($B266="",D266="",E266=""),"",IFERROR(IF(OR(INDEX(Matches!$I$2:$I$201,MATCH($A266&amp;"-1",Matches!$J$2:$J$201,0))="Void",INDEX(Matches!$G$2:$G$201,MATCH($A266&amp;"-1",Matches!$J$2:$J$201,0))="",INDEX(Matches!$H$2:$H$201,MATCH($A266&amp;"-1",Matches!$J$2:$J$201,0))=""),"",IF(AND($C266&lt;&gt;"",INDEX(Matches!$F$2:$F$201,MATCH($A266&amp;"-1",Matches!$J$2:$J$201,0))&lt;&gt;"",$C266&gt;=INDEX(Matches!$F$2:$F$201,MATCH($A266&amp;"-1",Matches!$J$2:$J$201,0))),"",IF(AND(D266=INDEX(Matches!$G$2:$G$201,MATCH($A266&amp;"-1",Matches!$J$2:$J$201,0)),E266=INDEX(Matches!$H$2:$H$201,MATCH($A266&amp;"-1",Matches!$J$2:$J$201,0))),5,IF(SIGN(D266-E266)&lt;&gt;SIGN(INDEX(Matches!$G$2:$G$201,MATCH($A266&amp;"-1",Matches!$J$2:$J$201,0))-INDEX(Matches!$H$2:$H$201,MATCH($A266&amp;"-1",Matches!$J$2:$J$201,0))),0,IF(D266-E266=INDEX(Matches!$G$2:$G$201,MATCH($A266&amp;"-1",Matches!$J$2:$J$201,0))-INDEX(Matches!$H$2:$H$201,MATCH($A266&amp;"-1",Matches!$J$2:$J$201,0)),3,2))))),""))</f>
        <v/>
      </c>
      <c r="Y266" s="12" t="str">
        <f aca="false">IF(OR($B266="",F266="",G266=""),"",IFERROR(IF(OR(INDEX(Matches!$I$2:$I$201,MATCH($A266&amp;"-2",Matches!$J$2:$J$201,0))="Void",INDEX(Matches!$G$2:$G$201,MATCH($A266&amp;"-2",Matches!$J$2:$J$201,0))="",INDEX(Matches!$H$2:$H$201,MATCH($A266&amp;"-2",Matches!$J$2:$J$201,0))=""),"",IF(AND($C266&lt;&gt;"",INDEX(Matches!$F$2:$F$201,MATCH($A266&amp;"-2",Matches!$J$2:$J$201,0))&lt;&gt;"",$C266&gt;=INDEX(Matches!$F$2:$F$201,MATCH($A266&amp;"-2",Matches!$J$2:$J$201,0))),"",IF(AND(F266=INDEX(Matches!$G$2:$G$201,MATCH($A266&amp;"-2",Matches!$J$2:$J$201,0)),G266=INDEX(Matches!$H$2:$H$201,MATCH($A266&amp;"-2",Matches!$J$2:$J$201,0))),5,IF(SIGN(F266-G266)&lt;&gt;SIGN(INDEX(Matches!$G$2:$G$201,MATCH($A266&amp;"-2",Matches!$J$2:$J$201,0))-INDEX(Matches!$H$2:$H$201,MATCH($A266&amp;"-2",Matches!$J$2:$J$201,0))),0,IF(F266-G266=INDEX(Matches!$G$2:$G$201,MATCH($A266&amp;"-2",Matches!$J$2:$J$201,0))-INDEX(Matches!$H$2:$H$201,MATCH($A266&amp;"-2",Matches!$J$2:$J$201,0)),3,2))))),""))</f>
        <v/>
      </c>
      <c r="Z266" s="12" t="str">
        <f aca="false">IF(OR($B266="",H266="",I266=""),"",IFERROR(IF(OR(INDEX(Matches!$I$2:$I$201,MATCH($A266&amp;"-3",Matches!$J$2:$J$201,0))="Void",INDEX(Matches!$G$2:$G$201,MATCH($A266&amp;"-3",Matches!$J$2:$J$201,0))="",INDEX(Matches!$H$2:$H$201,MATCH($A266&amp;"-3",Matches!$J$2:$J$201,0))=""),"",IF(AND($C266&lt;&gt;"",INDEX(Matches!$F$2:$F$201,MATCH($A266&amp;"-3",Matches!$J$2:$J$201,0))&lt;&gt;"",$C266&gt;=INDEX(Matches!$F$2:$F$201,MATCH($A266&amp;"-3",Matches!$J$2:$J$201,0))),"",IF(AND(H266=INDEX(Matches!$G$2:$G$201,MATCH($A266&amp;"-3",Matches!$J$2:$J$201,0)),I266=INDEX(Matches!$H$2:$H$201,MATCH($A266&amp;"-3",Matches!$J$2:$J$201,0))),5,IF(SIGN(H266-I266)&lt;&gt;SIGN(INDEX(Matches!$G$2:$G$201,MATCH($A266&amp;"-3",Matches!$J$2:$J$201,0))-INDEX(Matches!$H$2:$H$201,MATCH($A266&amp;"-3",Matches!$J$2:$J$201,0))),0,IF(H266-I266=INDEX(Matches!$G$2:$G$201,MATCH($A266&amp;"-3",Matches!$J$2:$J$201,0))-INDEX(Matches!$H$2:$H$201,MATCH($A266&amp;"-3",Matches!$J$2:$J$201,0)),3,2))))),""))</f>
        <v/>
      </c>
      <c r="AA266" s="12" t="str">
        <f aca="false">IF(OR($B266="",J266="",K266=""),"",IFERROR(IF(OR(INDEX(Matches!$I$2:$I$201,MATCH($A266&amp;"-4",Matches!$J$2:$J$201,0))="Void",INDEX(Matches!$G$2:$G$201,MATCH($A266&amp;"-4",Matches!$J$2:$J$201,0))="",INDEX(Matches!$H$2:$H$201,MATCH($A266&amp;"-4",Matches!$J$2:$J$201,0))=""),"",IF(AND($C266&lt;&gt;"",INDEX(Matches!$F$2:$F$201,MATCH($A266&amp;"-4",Matches!$J$2:$J$201,0))&lt;&gt;"",$C266&gt;=INDEX(Matches!$F$2:$F$201,MATCH($A266&amp;"-4",Matches!$J$2:$J$201,0))),"",IF(AND(J266=INDEX(Matches!$G$2:$G$201,MATCH($A266&amp;"-4",Matches!$J$2:$J$201,0)),K266=INDEX(Matches!$H$2:$H$201,MATCH($A266&amp;"-4",Matches!$J$2:$J$201,0))),5,IF(SIGN(J266-K266)&lt;&gt;SIGN(INDEX(Matches!$G$2:$G$201,MATCH($A266&amp;"-4",Matches!$J$2:$J$201,0))-INDEX(Matches!$H$2:$H$201,MATCH($A266&amp;"-4",Matches!$J$2:$J$201,0))),0,IF(J266-K266=INDEX(Matches!$G$2:$G$201,MATCH($A266&amp;"-4",Matches!$J$2:$J$201,0))-INDEX(Matches!$H$2:$H$201,MATCH($A266&amp;"-4",Matches!$J$2:$J$201,0)),3,2))))),""))</f>
        <v/>
      </c>
      <c r="AB266" s="12" t="str">
        <f aca="false">IF(OR($B266="",L266="",M266=""),"",IFERROR(IF(OR(INDEX(Matches!$I$2:$I$201,MATCH($A266&amp;"-5",Matches!$J$2:$J$201,0))="Void",INDEX(Matches!$G$2:$G$201,MATCH($A266&amp;"-5",Matches!$J$2:$J$201,0))="",INDEX(Matches!$H$2:$H$201,MATCH($A266&amp;"-5",Matches!$J$2:$J$201,0))=""),"",IF(AND($C266&lt;&gt;"",INDEX(Matches!$F$2:$F$201,MATCH($A266&amp;"-5",Matches!$J$2:$J$201,0))&lt;&gt;"",$C266&gt;=INDEX(Matches!$F$2:$F$201,MATCH($A266&amp;"-5",Matches!$J$2:$J$201,0))),"",IF(AND(L266=INDEX(Matches!$G$2:$G$201,MATCH($A266&amp;"-5",Matches!$J$2:$J$201,0)),M266=INDEX(Matches!$H$2:$H$201,MATCH($A266&amp;"-5",Matches!$J$2:$J$201,0))),5,IF(SIGN(L266-M266)&lt;&gt;SIGN(INDEX(Matches!$G$2:$G$201,MATCH($A266&amp;"-5",Matches!$J$2:$J$201,0))-INDEX(Matches!$H$2:$H$201,MATCH($A266&amp;"-5",Matches!$J$2:$J$201,0))),0,IF(L266-M266=INDEX(Matches!$G$2:$G$201,MATCH($A266&amp;"-5",Matches!$J$2:$J$201,0))-INDEX(Matches!$H$2:$H$201,MATCH($A266&amp;"-5",Matches!$J$2:$J$201,0)),3,2))))),""))</f>
        <v/>
      </c>
      <c r="AC266" s="12" t="str">
        <f aca="false">IF(OR($B266="",N266="",O266=""),"",IFERROR(IF(OR(INDEX(Matches!$I$2:$I$201,MATCH($A266&amp;"-6",Matches!$J$2:$J$201,0))="Void",INDEX(Matches!$G$2:$G$201,MATCH($A266&amp;"-6",Matches!$J$2:$J$201,0))="",INDEX(Matches!$H$2:$H$201,MATCH($A266&amp;"-6",Matches!$J$2:$J$201,0))=""),"",IF(AND($C266&lt;&gt;"",INDEX(Matches!$F$2:$F$201,MATCH($A266&amp;"-6",Matches!$J$2:$J$201,0))&lt;&gt;"",$C266&gt;=INDEX(Matches!$F$2:$F$201,MATCH($A266&amp;"-6",Matches!$J$2:$J$201,0))),"",IF(AND(N266=INDEX(Matches!$G$2:$G$201,MATCH($A266&amp;"-6",Matches!$J$2:$J$201,0)),O266=INDEX(Matches!$H$2:$H$201,MATCH($A266&amp;"-6",Matches!$J$2:$J$201,0))),5,IF(SIGN(N266-O266)&lt;&gt;SIGN(INDEX(Matches!$G$2:$G$201,MATCH($A266&amp;"-6",Matches!$J$2:$J$201,0))-INDEX(Matches!$H$2:$H$201,MATCH($A266&amp;"-6",Matches!$J$2:$J$201,0))),0,IF(N266-O266=INDEX(Matches!$G$2:$G$201,MATCH($A266&amp;"-6",Matches!$J$2:$J$201,0))-INDEX(Matches!$H$2:$H$201,MATCH($A266&amp;"-6",Matches!$J$2:$J$201,0)),3,2))))),""))</f>
        <v/>
      </c>
      <c r="AD266" s="12" t="str">
        <f aca="false">IF(OR($B266="",P266="",Q266=""),"",IFERROR(IF(OR(INDEX(Matches!$I$2:$I$201,MATCH($A266&amp;"-7",Matches!$J$2:$J$201,0))="Void",INDEX(Matches!$G$2:$G$201,MATCH($A266&amp;"-7",Matches!$J$2:$J$201,0))="",INDEX(Matches!$H$2:$H$201,MATCH($A266&amp;"-7",Matches!$J$2:$J$201,0))=""),"",IF(AND($C266&lt;&gt;"",INDEX(Matches!$F$2:$F$201,MATCH($A266&amp;"-7",Matches!$J$2:$J$201,0))&lt;&gt;"",$C266&gt;=INDEX(Matches!$F$2:$F$201,MATCH($A266&amp;"-7",Matches!$J$2:$J$201,0))),"",IF(AND(P266=INDEX(Matches!$G$2:$G$201,MATCH($A266&amp;"-7",Matches!$J$2:$J$201,0)),Q266=INDEX(Matches!$H$2:$H$201,MATCH($A266&amp;"-7",Matches!$J$2:$J$201,0))),5,IF(SIGN(P266-Q266)&lt;&gt;SIGN(INDEX(Matches!$G$2:$G$201,MATCH($A266&amp;"-7",Matches!$J$2:$J$201,0))-INDEX(Matches!$H$2:$H$201,MATCH($A266&amp;"-7",Matches!$J$2:$J$201,0))),0,IF(P266-Q266=INDEX(Matches!$G$2:$G$201,MATCH($A266&amp;"-7",Matches!$J$2:$J$201,0))-INDEX(Matches!$H$2:$H$201,MATCH($A266&amp;"-7",Matches!$J$2:$J$201,0)),3,2))))),""))</f>
        <v/>
      </c>
      <c r="AE266" s="12" t="str">
        <f aca="false">IF(OR($B266="",R266="",S266=""),"",IFERROR(IF(OR(INDEX(Matches!$I$2:$I$201,MATCH($A266&amp;"-8",Matches!$J$2:$J$201,0))="Void",INDEX(Matches!$G$2:$G$201,MATCH($A266&amp;"-8",Matches!$J$2:$J$201,0))="",INDEX(Matches!$H$2:$H$201,MATCH($A266&amp;"-8",Matches!$J$2:$J$201,0))=""),"",IF(AND($C266&lt;&gt;"",INDEX(Matches!$F$2:$F$201,MATCH($A266&amp;"-8",Matches!$J$2:$J$201,0))&lt;&gt;"",$C266&gt;=INDEX(Matches!$F$2:$F$201,MATCH($A266&amp;"-8",Matches!$J$2:$J$201,0))),"",IF(AND(R266=INDEX(Matches!$G$2:$G$201,MATCH($A266&amp;"-8",Matches!$J$2:$J$201,0)),S266=INDEX(Matches!$H$2:$H$201,MATCH($A266&amp;"-8",Matches!$J$2:$J$201,0))),5,IF(SIGN(R266-S266)&lt;&gt;SIGN(INDEX(Matches!$G$2:$G$201,MATCH($A266&amp;"-8",Matches!$J$2:$J$201,0))-INDEX(Matches!$H$2:$H$201,MATCH($A266&amp;"-8",Matches!$J$2:$J$201,0))),0,IF(R266-S266=INDEX(Matches!$G$2:$G$201,MATCH($A266&amp;"-8",Matches!$J$2:$J$201,0))-INDEX(Matches!$H$2:$H$201,MATCH($A266&amp;"-8",Matches!$J$2:$J$201,0)),3,2))))),""))</f>
        <v/>
      </c>
      <c r="AF266" s="12" t="str">
        <f aca="false">IF(OR($B266="",T266="",U266=""),"",IFERROR(IF(OR(INDEX(Matches!$I$2:$I$201,MATCH($A266&amp;"-9",Matches!$J$2:$J$201,0))="Void",INDEX(Matches!$G$2:$G$201,MATCH($A266&amp;"-9",Matches!$J$2:$J$201,0))="",INDEX(Matches!$H$2:$H$201,MATCH($A266&amp;"-9",Matches!$J$2:$J$201,0))=""),"",IF(AND($C266&lt;&gt;"",INDEX(Matches!$F$2:$F$201,MATCH($A266&amp;"-9",Matches!$J$2:$J$201,0))&lt;&gt;"",$C266&gt;=INDEX(Matches!$F$2:$F$201,MATCH($A266&amp;"-9",Matches!$J$2:$J$201,0))),"",IF(AND(T266=INDEX(Matches!$G$2:$G$201,MATCH($A266&amp;"-9",Matches!$J$2:$J$201,0)),U266=INDEX(Matches!$H$2:$H$201,MATCH($A266&amp;"-9",Matches!$J$2:$J$201,0))),5,IF(SIGN(T266-U266)&lt;&gt;SIGN(INDEX(Matches!$G$2:$G$201,MATCH($A266&amp;"-9",Matches!$J$2:$J$201,0))-INDEX(Matches!$H$2:$H$201,MATCH($A266&amp;"-9",Matches!$J$2:$J$201,0))),0,IF(T266-U266=INDEX(Matches!$G$2:$G$201,MATCH($A266&amp;"-9",Matches!$J$2:$J$201,0))-INDEX(Matches!$H$2:$H$201,MATCH($A266&amp;"-9",Matches!$J$2:$J$201,0)),3,2))))),""))</f>
        <v/>
      </c>
      <c r="AG266" s="12" t="str">
        <f aca="false">IF(OR($B266="",V266="",W266=""),"",IFERROR(IF(OR(INDEX(Matches!$I$2:$I$201,MATCH($A266&amp;"-10",Matches!$J$2:$J$201,0))="Void",INDEX(Matches!$G$2:$G$201,MATCH($A266&amp;"-10",Matches!$J$2:$J$201,0))="",INDEX(Matches!$H$2:$H$201,MATCH($A266&amp;"-10",Matches!$J$2:$J$201,0))=""),"",IF(AND($C266&lt;&gt;"",INDEX(Matches!$F$2:$F$201,MATCH($A266&amp;"-10",Matches!$J$2:$J$201,0))&lt;&gt;"",$C266&gt;=INDEX(Matches!$F$2:$F$201,MATCH($A266&amp;"-10",Matches!$J$2:$J$201,0))),"",IF(AND(V266=INDEX(Matches!$G$2:$G$201,MATCH($A266&amp;"-10",Matches!$J$2:$J$201,0)),W266=INDEX(Matches!$H$2:$H$201,MATCH($A266&amp;"-10",Matches!$J$2:$J$201,0))),5,IF(SIGN(V266-W266)&lt;&gt;SIGN(INDEX(Matches!$G$2:$G$201,MATCH($A266&amp;"-10",Matches!$J$2:$J$201,0))-INDEX(Matches!$H$2:$H$201,MATCH($A266&amp;"-10",Matches!$J$2:$J$201,0))),0,IF(V266-W266=INDEX(Matches!$G$2:$G$201,MATCH($A266&amp;"-10",Matches!$J$2:$J$201,0))-INDEX(Matches!$H$2:$H$201,MATCH($A266&amp;"-10",Matches!$J$2:$J$201,0)),3,2))))),""))</f>
        <v/>
      </c>
      <c r="AH266" s="13" t="str">
        <f aca="false">IF($B266="","",SUM(X266:AG266))</f>
        <v/>
      </c>
      <c r="AI266" s="12" t="str">
        <f aca="false">IF($B266="","",COUNTIF(X266:AG266,5))</f>
        <v/>
      </c>
      <c r="AJ266" s="12" t="str">
        <f aca="false">IF($B266="","",COUNTIF(X266:AG266,"&gt;=2"))</f>
        <v/>
      </c>
      <c r="AK266" s="12" t="str">
        <f aca="false">IF($B266="","",COUNT(X266:AG266))</f>
        <v/>
      </c>
    </row>
    <row r="267" customFormat="false" ht="15" hidden="false" customHeight="false" outlineLevel="0" collapsed="false">
      <c r="A267" s="7"/>
      <c r="B267" s="7"/>
      <c r="C267" s="1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12" t="str">
        <f aca="false">IF(OR($B267="",D267="",E267=""),"",IFERROR(IF(OR(INDEX(Matches!$I$2:$I$201,MATCH($A267&amp;"-1",Matches!$J$2:$J$201,0))="Void",INDEX(Matches!$G$2:$G$201,MATCH($A267&amp;"-1",Matches!$J$2:$J$201,0))="",INDEX(Matches!$H$2:$H$201,MATCH($A267&amp;"-1",Matches!$J$2:$J$201,0))=""),"",IF(AND($C267&lt;&gt;"",INDEX(Matches!$F$2:$F$201,MATCH($A267&amp;"-1",Matches!$J$2:$J$201,0))&lt;&gt;"",$C267&gt;=INDEX(Matches!$F$2:$F$201,MATCH($A267&amp;"-1",Matches!$J$2:$J$201,0))),"",IF(AND(D267=INDEX(Matches!$G$2:$G$201,MATCH($A267&amp;"-1",Matches!$J$2:$J$201,0)),E267=INDEX(Matches!$H$2:$H$201,MATCH($A267&amp;"-1",Matches!$J$2:$J$201,0))),5,IF(SIGN(D267-E267)&lt;&gt;SIGN(INDEX(Matches!$G$2:$G$201,MATCH($A267&amp;"-1",Matches!$J$2:$J$201,0))-INDEX(Matches!$H$2:$H$201,MATCH($A267&amp;"-1",Matches!$J$2:$J$201,0))),0,IF(D267-E267=INDEX(Matches!$G$2:$G$201,MATCH($A267&amp;"-1",Matches!$J$2:$J$201,0))-INDEX(Matches!$H$2:$H$201,MATCH($A267&amp;"-1",Matches!$J$2:$J$201,0)),3,2))))),""))</f>
        <v/>
      </c>
      <c r="Y267" s="12" t="str">
        <f aca="false">IF(OR($B267="",F267="",G267=""),"",IFERROR(IF(OR(INDEX(Matches!$I$2:$I$201,MATCH($A267&amp;"-2",Matches!$J$2:$J$201,0))="Void",INDEX(Matches!$G$2:$G$201,MATCH($A267&amp;"-2",Matches!$J$2:$J$201,0))="",INDEX(Matches!$H$2:$H$201,MATCH($A267&amp;"-2",Matches!$J$2:$J$201,0))=""),"",IF(AND($C267&lt;&gt;"",INDEX(Matches!$F$2:$F$201,MATCH($A267&amp;"-2",Matches!$J$2:$J$201,0))&lt;&gt;"",$C267&gt;=INDEX(Matches!$F$2:$F$201,MATCH($A267&amp;"-2",Matches!$J$2:$J$201,0))),"",IF(AND(F267=INDEX(Matches!$G$2:$G$201,MATCH($A267&amp;"-2",Matches!$J$2:$J$201,0)),G267=INDEX(Matches!$H$2:$H$201,MATCH($A267&amp;"-2",Matches!$J$2:$J$201,0))),5,IF(SIGN(F267-G267)&lt;&gt;SIGN(INDEX(Matches!$G$2:$G$201,MATCH($A267&amp;"-2",Matches!$J$2:$J$201,0))-INDEX(Matches!$H$2:$H$201,MATCH($A267&amp;"-2",Matches!$J$2:$J$201,0))),0,IF(F267-G267=INDEX(Matches!$G$2:$G$201,MATCH($A267&amp;"-2",Matches!$J$2:$J$201,0))-INDEX(Matches!$H$2:$H$201,MATCH($A267&amp;"-2",Matches!$J$2:$J$201,0)),3,2))))),""))</f>
        <v/>
      </c>
      <c r="Z267" s="12" t="str">
        <f aca="false">IF(OR($B267="",H267="",I267=""),"",IFERROR(IF(OR(INDEX(Matches!$I$2:$I$201,MATCH($A267&amp;"-3",Matches!$J$2:$J$201,0))="Void",INDEX(Matches!$G$2:$G$201,MATCH($A267&amp;"-3",Matches!$J$2:$J$201,0))="",INDEX(Matches!$H$2:$H$201,MATCH($A267&amp;"-3",Matches!$J$2:$J$201,0))=""),"",IF(AND($C267&lt;&gt;"",INDEX(Matches!$F$2:$F$201,MATCH($A267&amp;"-3",Matches!$J$2:$J$201,0))&lt;&gt;"",$C267&gt;=INDEX(Matches!$F$2:$F$201,MATCH($A267&amp;"-3",Matches!$J$2:$J$201,0))),"",IF(AND(H267=INDEX(Matches!$G$2:$G$201,MATCH($A267&amp;"-3",Matches!$J$2:$J$201,0)),I267=INDEX(Matches!$H$2:$H$201,MATCH($A267&amp;"-3",Matches!$J$2:$J$201,0))),5,IF(SIGN(H267-I267)&lt;&gt;SIGN(INDEX(Matches!$G$2:$G$201,MATCH($A267&amp;"-3",Matches!$J$2:$J$201,0))-INDEX(Matches!$H$2:$H$201,MATCH($A267&amp;"-3",Matches!$J$2:$J$201,0))),0,IF(H267-I267=INDEX(Matches!$G$2:$G$201,MATCH($A267&amp;"-3",Matches!$J$2:$J$201,0))-INDEX(Matches!$H$2:$H$201,MATCH($A267&amp;"-3",Matches!$J$2:$J$201,0)),3,2))))),""))</f>
        <v/>
      </c>
      <c r="AA267" s="12" t="str">
        <f aca="false">IF(OR($B267="",J267="",K267=""),"",IFERROR(IF(OR(INDEX(Matches!$I$2:$I$201,MATCH($A267&amp;"-4",Matches!$J$2:$J$201,0))="Void",INDEX(Matches!$G$2:$G$201,MATCH($A267&amp;"-4",Matches!$J$2:$J$201,0))="",INDEX(Matches!$H$2:$H$201,MATCH($A267&amp;"-4",Matches!$J$2:$J$201,0))=""),"",IF(AND($C267&lt;&gt;"",INDEX(Matches!$F$2:$F$201,MATCH($A267&amp;"-4",Matches!$J$2:$J$201,0))&lt;&gt;"",$C267&gt;=INDEX(Matches!$F$2:$F$201,MATCH($A267&amp;"-4",Matches!$J$2:$J$201,0))),"",IF(AND(J267=INDEX(Matches!$G$2:$G$201,MATCH($A267&amp;"-4",Matches!$J$2:$J$201,0)),K267=INDEX(Matches!$H$2:$H$201,MATCH($A267&amp;"-4",Matches!$J$2:$J$201,0))),5,IF(SIGN(J267-K267)&lt;&gt;SIGN(INDEX(Matches!$G$2:$G$201,MATCH($A267&amp;"-4",Matches!$J$2:$J$201,0))-INDEX(Matches!$H$2:$H$201,MATCH($A267&amp;"-4",Matches!$J$2:$J$201,0))),0,IF(J267-K267=INDEX(Matches!$G$2:$G$201,MATCH($A267&amp;"-4",Matches!$J$2:$J$201,0))-INDEX(Matches!$H$2:$H$201,MATCH($A267&amp;"-4",Matches!$J$2:$J$201,0)),3,2))))),""))</f>
        <v/>
      </c>
      <c r="AB267" s="12" t="str">
        <f aca="false">IF(OR($B267="",L267="",M267=""),"",IFERROR(IF(OR(INDEX(Matches!$I$2:$I$201,MATCH($A267&amp;"-5",Matches!$J$2:$J$201,0))="Void",INDEX(Matches!$G$2:$G$201,MATCH($A267&amp;"-5",Matches!$J$2:$J$201,0))="",INDEX(Matches!$H$2:$H$201,MATCH($A267&amp;"-5",Matches!$J$2:$J$201,0))=""),"",IF(AND($C267&lt;&gt;"",INDEX(Matches!$F$2:$F$201,MATCH($A267&amp;"-5",Matches!$J$2:$J$201,0))&lt;&gt;"",$C267&gt;=INDEX(Matches!$F$2:$F$201,MATCH($A267&amp;"-5",Matches!$J$2:$J$201,0))),"",IF(AND(L267=INDEX(Matches!$G$2:$G$201,MATCH($A267&amp;"-5",Matches!$J$2:$J$201,0)),M267=INDEX(Matches!$H$2:$H$201,MATCH($A267&amp;"-5",Matches!$J$2:$J$201,0))),5,IF(SIGN(L267-M267)&lt;&gt;SIGN(INDEX(Matches!$G$2:$G$201,MATCH($A267&amp;"-5",Matches!$J$2:$J$201,0))-INDEX(Matches!$H$2:$H$201,MATCH($A267&amp;"-5",Matches!$J$2:$J$201,0))),0,IF(L267-M267=INDEX(Matches!$G$2:$G$201,MATCH($A267&amp;"-5",Matches!$J$2:$J$201,0))-INDEX(Matches!$H$2:$H$201,MATCH($A267&amp;"-5",Matches!$J$2:$J$201,0)),3,2))))),""))</f>
        <v/>
      </c>
      <c r="AC267" s="12" t="str">
        <f aca="false">IF(OR($B267="",N267="",O267=""),"",IFERROR(IF(OR(INDEX(Matches!$I$2:$I$201,MATCH($A267&amp;"-6",Matches!$J$2:$J$201,0))="Void",INDEX(Matches!$G$2:$G$201,MATCH($A267&amp;"-6",Matches!$J$2:$J$201,0))="",INDEX(Matches!$H$2:$H$201,MATCH($A267&amp;"-6",Matches!$J$2:$J$201,0))=""),"",IF(AND($C267&lt;&gt;"",INDEX(Matches!$F$2:$F$201,MATCH($A267&amp;"-6",Matches!$J$2:$J$201,0))&lt;&gt;"",$C267&gt;=INDEX(Matches!$F$2:$F$201,MATCH($A267&amp;"-6",Matches!$J$2:$J$201,0))),"",IF(AND(N267=INDEX(Matches!$G$2:$G$201,MATCH($A267&amp;"-6",Matches!$J$2:$J$201,0)),O267=INDEX(Matches!$H$2:$H$201,MATCH($A267&amp;"-6",Matches!$J$2:$J$201,0))),5,IF(SIGN(N267-O267)&lt;&gt;SIGN(INDEX(Matches!$G$2:$G$201,MATCH($A267&amp;"-6",Matches!$J$2:$J$201,0))-INDEX(Matches!$H$2:$H$201,MATCH($A267&amp;"-6",Matches!$J$2:$J$201,0))),0,IF(N267-O267=INDEX(Matches!$G$2:$G$201,MATCH($A267&amp;"-6",Matches!$J$2:$J$201,0))-INDEX(Matches!$H$2:$H$201,MATCH($A267&amp;"-6",Matches!$J$2:$J$201,0)),3,2))))),""))</f>
        <v/>
      </c>
      <c r="AD267" s="12" t="str">
        <f aca="false">IF(OR($B267="",P267="",Q267=""),"",IFERROR(IF(OR(INDEX(Matches!$I$2:$I$201,MATCH($A267&amp;"-7",Matches!$J$2:$J$201,0))="Void",INDEX(Matches!$G$2:$G$201,MATCH($A267&amp;"-7",Matches!$J$2:$J$201,0))="",INDEX(Matches!$H$2:$H$201,MATCH($A267&amp;"-7",Matches!$J$2:$J$201,0))=""),"",IF(AND($C267&lt;&gt;"",INDEX(Matches!$F$2:$F$201,MATCH($A267&amp;"-7",Matches!$J$2:$J$201,0))&lt;&gt;"",$C267&gt;=INDEX(Matches!$F$2:$F$201,MATCH($A267&amp;"-7",Matches!$J$2:$J$201,0))),"",IF(AND(P267=INDEX(Matches!$G$2:$G$201,MATCH($A267&amp;"-7",Matches!$J$2:$J$201,0)),Q267=INDEX(Matches!$H$2:$H$201,MATCH($A267&amp;"-7",Matches!$J$2:$J$201,0))),5,IF(SIGN(P267-Q267)&lt;&gt;SIGN(INDEX(Matches!$G$2:$G$201,MATCH($A267&amp;"-7",Matches!$J$2:$J$201,0))-INDEX(Matches!$H$2:$H$201,MATCH($A267&amp;"-7",Matches!$J$2:$J$201,0))),0,IF(P267-Q267=INDEX(Matches!$G$2:$G$201,MATCH($A267&amp;"-7",Matches!$J$2:$J$201,0))-INDEX(Matches!$H$2:$H$201,MATCH($A267&amp;"-7",Matches!$J$2:$J$201,0)),3,2))))),""))</f>
        <v/>
      </c>
      <c r="AE267" s="12" t="str">
        <f aca="false">IF(OR($B267="",R267="",S267=""),"",IFERROR(IF(OR(INDEX(Matches!$I$2:$I$201,MATCH($A267&amp;"-8",Matches!$J$2:$J$201,0))="Void",INDEX(Matches!$G$2:$G$201,MATCH($A267&amp;"-8",Matches!$J$2:$J$201,0))="",INDEX(Matches!$H$2:$H$201,MATCH($A267&amp;"-8",Matches!$J$2:$J$201,0))=""),"",IF(AND($C267&lt;&gt;"",INDEX(Matches!$F$2:$F$201,MATCH($A267&amp;"-8",Matches!$J$2:$J$201,0))&lt;&gt;"",$C267&gt;=INDEX(Matches!$F$2:$F$201,MATCH($A267&amp;"-8",Matches!$J$2:$J$201,0))),"",IF(AND(R267=INDEX(Matches!$G$2:$G$201,MATCH($A267&amp;"-8",Matches!$J$2:$J$201,0)),S267=INDEX(Matches!$H$2:$H$201,MATCH($A267&amp;"-8",Matches!$J$2:$J$201,0))),5,IF(SIGN(R267-S267)&lt;&gt;SIGN(INDEX(Matches!$G$2:$G$201,MATCH($A267&amp;"-8",Matches!$J$2:$J$201,0))-INDEX(Matches!$H$2:$H$201,MATCH($A267&amp;"-8",Matches!$J$2:$J$201,0))),0,IF(R267-S267=INDEX(Matches!$G$2:$G$201,MATCH($A267&amp;"-8",Matches!$J$2:$J$201,0))-INDEX(Matches!$H$2:$H$201,MATCH($A267&amp;"-8",Matches!$J$2:$J$201,0)),3,2))))),""))</f>
        <v/>
      </c>
      <c r="AF267" s="12" t="str">
        <f aca="false">IF(OR($B267="",T267="",U267=""),"",IFERROR(IF(OR(INDEX(Matches!$I$2:$I$201,MATCH($A267&amp;"-9",Matches!$J$2:$J$201,0))="Void",INDEX(Matches!$G$2:$G$201,MATCH($A267&amp;"-9",Matches!$J$2:$J$201,0))="",INDEX(Matches!$H$2:$H$201,MATCH($A267&amp;"-9",Matches!$J$2:$J$201,0))=""),"",IF(AND($C267&lt;&gt;"",INDEX(Matches!$F$2:$F$201,MATCH($A267&amp;"-9",Matches!$J$2:$J$201,0))&lt;&gt;"",$C267&gt;=INDEX(Matches!$F$2:$F$201,MATCH($A267&amp;"-9",Matches!$J$2:$J$201,0))),"",IF(AND(T267=INDEX(Matches!$G$2:$G$201,MATCH($A267&amp;"-9",Matches!$J$2:$J$201,0)),U267=INDEX(Matches!$H$2:$H$201,MATCH($A267&amp;"-9",Matches!$J$2:$J$201,0))),5,IF(SIGN(T267-U267)&lt;&gt;SIGN(INDEX(Matches!$G$2:$G$201,MATCH($A267&amp;"-9",Matches!$J$2:$J$201,0))-INDEX(Matches!$H$2:$H$201,MATCH($A267&amp;"-9",Matches!$J$2:$J$201,0))),0,IF(T267-U267=INDEX(Matches!$G$2:$G$201,MATCH($A267&amp;"-9",Matches!$J$2:$J$201,0))-INDEX(Matches!$H$2:$H$201,MATCH($A267&amp;"-9",Matches!$J$2:$J$201,0)),3,2))))),""))</f>
        <v/>
      </c>
      <c r="AG267" s="12" t="str">
        <f aca="false">IF(OR($B267="",V267="",W267=""),"",IFERROR(IF(OR(INDEX(Matches!$I$2:$I$201,MATCH($A267&amp;"-10",Matches!$J$2:$J$201,0))="Void",INDEX(Matches!$G$2:$G$201,MATCH($A267&amp;"-10",Matches!$J$2:$J$201,0))="",INDEX(Matches!$H$2:$H$201,MATCH($A267&amp;"-10",Matches!$J$2:$J$201,0))=""),"",IF(AND($C267&lt;&gt;"",INDEX(Matches!$F$2:$F$201,MATCH($A267&amp;"-10",Matches!$J$2:$J$201,0))&lt;&gt;"",$C267&gt;=INDEX(Matches!$F$2:$F$201,MATCH($A267&amp;"-10",Matches!$J$2:$J$201,0))),"",IF(AND(V267=INDEX(Matches!$G$2:$G$201,MATCH($A267&amp;"-10",Matches!$J$2:$J$201,0)),W267=INDEX(Matches!$H$2:$H$201,MATCH($A267&amp;"-10",Matches!$J$2:$J$201,0))),5,IF(SIGN(V267-W267)&lt;&gt;SIGN(INDEX(Matches!$G$2:$G$201,MATCH($A267&amp;"-10",Matches!$J$2:$J$201,0))-INDEX(Matches!$H$2:$H$201,MATCH($A267&amp;"-10",Matches!$J$2:$J$201,0))),0,IF(V267-W267=INDEX(Matches!$G$2:$G$201,MATCH($A267&amp;"-10",Matches!$J$2:$J$201,0))-INDEX(Matches!$H$2:$H$201,MATCH($A267&amp;"-10",Matches!$J$2:$J$201,0)),3,2))))),""))</f>
        <v/>
      </c>
      <c r="AH267" s="13" t="str">
        <f aca="false">IF($B267="","",SUM(X267:AG267))</f>
        <v/>
      </c>
      <c r="AI267" s="12" t="str">
        <f aca="false">IF($B267="","",COUNTIF(X267:AG267,5))</f>
        <v/>
      </c>
      <c r="AJ267" s="12" t="str">
        <f aca="false">IF($B267="","",COUNTIF(X267:AG267,"&gt;=2"))</f>
        <v/>
      </c>
      <c r="AK267" s="12" t="str">
        <f aca="false">IF($B267="","",COUNT(X267:AG267))</f>
        <v/>
      </c>
    </row>
    <row r="268" customFormat="false" ht="15" hidden="false" customHeight="false" outlineLevel="0" collapsed="false">
      <c r="A268" s="7"/>
      <c r="B268" s="7"/>
      <c r="C268" s="1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12" t="str">
        <f aca="false">IF(OR($B268="",D268="",E268=""),"",IFERROR(IF(OR(INDEX(Matches!$I$2:$I$201,MATCH($A268&amp;"-1",Matches!$J$2:$J$201,0))="Void",INDEX(Matches!$G$2:$G$201,MATCH($A268&amp;"-1",Matches!$J$2:$J$201,0))="",INDEX(Matches!$H$2:$H$201,MATCH($A268&amp;"-1",Matches!$J$2:$J$201,0))=""),"",IF(AND($C268&lt;&gt;"",INDEX(Matches!$F$2:$F$201,MATCH($A268&amp;"-1",Matches!$J$2:$J$201,0))&lt;&gt;"",$C268&gt;=INDEX(Matches!$F$2:$F$201,MATCH($A268&amp;"-1",Matches!$J$2:$J$201,0))),"",IF(AND(D268=INDEX(Matches!$G$2:$G$201,MATCH($A268&amp;"-1",Matches!$J$2:$J$201,0)),E268=INDEX(Matches!$H$2:$H$201,MATCH($A268&amp;"-1",Matches!$J$2:$J$201,0))),5,IF(SIGN(D268-E268)&lt;&gt;SIGN(INDEX(Matches!$G$2:$G$201,MATCH($A268&amp;"-1",Matches!$J$2:$J$201,0))-INDEX(Matches!$H$2:$H$201,MATCH($A268&amp;"-1",Matches!$J$2:$J$201,0))),0,IF(D268-E268=INDEX(Matches!$G$2:$G$201,MATCH($A268&amp;"-1",Matches!$J$2:$J$201,0))-INDEX(Matches!$H$2:$H$201,MATCH($A268&amp;"-1",Matches!$J$2:$J$201,0)),3,2))))),""))</f>
        <v/>
      </c>
      <c r="Y268" s="12" t="str">
        <f aca="false">IF(OR($B268="",F268="",G268=""),"",IFERROR(IF(OR(INDEX(Matches!$I$2:$I$201,MATCH($A268&amp;"-2",Matches!$J$2:$J$201,0))="Void",INDEX(Matches!$G$2:$G$201,MATCH($A268&amp;"-2",Matches!$J$2:$J$201,0))="",INDEX(Matches!$H$2:$H$201,MATCH($A268&amp;"-2",Matches!$J$2:$J$201,0))=""),"",IF(AND($C268&lt;&gt;"",INDEX(Matches!$F$2:$F$201,MATCH($A268&amp;"-2",Matches!$J$2:$J$201,0))&lt;&gt;"",$C268&gt;=INDEX(Matches!$F$2:$F$201,MATCH($A268&amp;"-2",Matches!$J$2:$J$201,0))),"",IF(AND(F268=INDEX(Matches!$G$2:$G$201,MATCH($A268&amp;"-2",Matches!$J$2:$J$201,0)),G268=INDEX(Matches!$H$2:$H$201,MATCH($A268&amp;"-2",Matches!$J$2:$J$201,0))),5,IF(SIGN(F268-G268)&lt;&gt;SIGN(INDEX(Matches!$G$2:$G$201,MATCH($A268&amp;"-2",Matches!$J$2:$J$201,0))-INDEX(Matches!$H$2:$H$201,MATCH($A268&amp;"-2",Matches!$J$2:$J$201,0))),0,IF(F268-G268=INDEX(Matches!$G$2:$G$201,MATCH($A268&amp;"-2",Matches!$J$2:$J$201,0))-INDEX(Matches!$H$2:$H$201,MATCH($A268&amp;"-2",Matches!$J$2:$J$201,0)),3,2))))),""))</f>
        <v/>
      </c>
      <c r="Z268" s="12" t="str">
        <f aca="false">IF(OR($B268="",H268="",I268=""),"",IFERROR(IF(OR(INDEX(Matches!$I$2:$I$201,MATCH($A268&amp;"-3",Matches!$J$2:$J$201,0))="Void",INDEX(Matches!$G$2:$G$201,MATCH($A268&amp;"-3",Matches!$J$2:$J$201,0))="",INDEX(Matches!$H$2:$H$201,MATCH($A268&amp;"-3",Matches!$J$2:$J$201,0))=""),"",IF(AND($C268&lt;&gt;"",INDEX(Matches!$F$2:$F$201,MATCH($A268&amp;"-3",Matches!$J$2:$J$201,0))&lt;&gt;"",$C268&gt;=INDEX(Matches!$F$2:$F$201,MATCH($A268&amp;"-3",Matches!$J$2:$J$201,0))),"",IF(AND(H268=INDEX(Matches!$G$2:$G$201,MATCH($A268&amp;"-3",Matches!$J$2:$J$201,0)),I268=INDEX(Matches!$H$2:$H$201,MATCH($A268&amp;"-3",Matches!$J$2:$J$201,0))),5,IF(SIGN(H268-I268)&lt;&gt;SIGN(INDEX(Matches!$G$2:$G$201,MATCH($A268&amp;"-3",Matches!$J$2:$J$201,0))-INDEX(Matches!$H$2:$H$201,MATCH($A268&amp;"-3",Matches!$J$2:$J$201,0))),0,IF(H268-I268=INDEX(Matches!$G$2:$G$201,MATCH($A268&amp;"-3",Matches!$J$2:$J$201,0))-INDEX(Matches!$H$2:$H$201,MATCH($A268&amp;"-3",Matches!$J$2:$J$201,0)),3,2))))),""))</f>
        <v/>
      </c>
      <c r="AA268" s="12" t="str">
        <f aca="false">IF(OR($B268="",J268="",K268=""),"",IFERROR(IF(OR(INDEX(Matches!$I$2:$I$201,MATCH($A268&amp;"-4",Matches!$J$2:$J$201,0))="Void",INDEX(Matches!$G$2:$G$201,MATCH($A268&amp;"-4",Matches!$J$2:$J$201,0))="",INDEX(Matches!$H$2:$H$201,MATCH($A268&amp;"-4",Matches!$J$2:$J$201,0))=""),"",IF(AND($C268&lt;&gt;"",INDEX(Matches!$F$2:$F$201,MATCH($A268&amp;"-4",Matches!$J$2:$J$201,0))&lt;&gt;"",$C268&gt;=INDEX(Matches!$F$2:$F$201,MATCH($A268&amp;"-4",Matches!$J$2:$J$201,0))),"",IF(AND(J268=INDEX(Matches!$G$2:$G$201,MATCH($A268&amp;"-4",Matches!$J$2:$J$201,0)),K268=INDEX(Matches!$H$2:$H$201,MATCH($A268&amp;"-4",Matches!$J$2:$J$201,0))),5,IF(SIGN(J268-K268)&lt;&gt;SIGN(INDEX(Matches!$G$2:$G$201,MATCH($A268&amp;"-4",Matches!$J$2:$J$201,0))-INDEX(Matches!$H$2:$H$201,MATCH($A268&amp;"-4",Matches!$J$2:$J$201,0))),0,IF(J268-K268=INDEX(Matches!$G$2:$G$201,MATCH($A268&amp;"-4",Matches!$J$2:$J$201,0))-INDEX(Matches!$H$2:$H$201,MATCH($A268&amp;"-4",Matches!$J$2:$J$201,0)),3,2))))),""))</f>
        <v/>
      </c>
      <c r="AB268" s="12" t="str">
        <f aca="false">IF(OR($B268="",L268="",M268=""),"",IFERROR(IF(OR(INDEX(Matches!$I$2:$I$201,MATCH($A268&amp;"-5",Matches!$J$2:$J$201,0))="Void",INDEX(Matches!$G$2:$G$201,MATCH($A268&amp;"-5",Matches!$J$2:$J$201,0))="",INDEX(Matches!$H$2:$H$201,MATCH($A268&amp;"-5",Matches!$J$2:$J$201,0))=""),"",IF(AND($C268&lt;&gt;"",INDEX(Matches!$F$2:$F$201,MATCH($A268&amp;"-5",Matches!$J$2:$J$201,0))&lt;&gt;"",$C268&gt;=INDEX(Matches!$F$2:$F$201,MATCH($A268&amp;"-5",Matches!$J$2:$J$201,0))),"",IF(AND(L268=INDEX(Matches!$G$2:$G$201,MATCH($A268&amp;"-5",Matches!$J$2:$J$201,0)),M268=INDEX(Matches!$H$2:$H$201,MATCH($A268&amp;"-5",Matches!$J$2:$J$201,0))),5,IF(SIGN(L268-M268)&lt;&gt;SIGN(INDEX(Matches!$G$2:$G$201,MATCH($A268&amp;"-5",Matches!$J$2:$J$201,0))-INDEX(Matches!$H$2:$H$201,MATCH($A268&amp;"-5",Matches!$J$2:$J$201,0))),0,IF(L268-M268=INDEX(Matches!$G$2:$G$201,MATCH($A268&amp;"-5",Matches!$J$2:$J$201,0))-INDEX(Matches!$H$2:$H$201,MATCH($A268&amp;"-5",Matches!$J$2:$J$201,0)),3,2))))),""))</f>
        <v/>
      </c>
      <c r="AC268" s="12" t="str">
        <f aca="false">IF(OR($B268="",N268="",O268=""),"",IFERROR(IF(OR(INDEX(Matches!$I$2:$I$201,MATCH($A268&amp;"-6",Matches!$J$2:$J$201,0))="Void",INDEX(Matches!$G$2:$G$201,MATCH($A268&amp;"-6",Matches!$J$2:$J$201,0))="",INDEX(Matches!$H$2:$H$201,MATCH($A268&amp;"-6",Matches!$J$2:$J$201,0))=""),"",IF(AND($C268&lt;&gt;"",INDEX(Matches!$F$2:$F$201,MATCH($A268&amp;"-6",Matches!$J$2:$J$201,0))&lt;&gt;"",$C268&gt;=INDEX(Matches!$F$2:$F$201,MATCH($A268&amp;"-6",Matches!$J$2:$J$201,0))),"",IF(AND(N268=INDEX(Matches!$G$2:$G$201,MATCH($A268&amp;"-6",Matches!$J$2:$J$201,0)),O268=INDEX(Matches!$H$2:$H$201,MATCH($A268&amp;"-6",Matches!$J$2:$J$201,0))),5,IF(SIGN(N268-O268)&lt;&gt;SIGN(INDEX(Matches!$G$2:$G$201,MATCH($A268&amp;"-6",Matches!$J$2:$J$201,0))-INDEX(Matches!$H$2:$H$201,MATCH($A268&amp;"-6",Matches!$J$2:$J$201,0))),0,IF(N268-O268=INDEX(Matches!$G$2:$G$201,MATCH($A268&amp;"-6",Matches!$J$2:$J$201,0))-INDEX(Matches!$H$2:$H$201,MATCH($A268&amp;"-6",Matches!$J$2:$J$201,0)),3,2))))),""))</f>
        <v/>
      </c>
      <c r="AD268" s="12" t="str">
        <f aca="false">IF(OR($B268="",P268="",Q268=""),"",IFERROR(IF(OR(INDEX(Matches!$I$2:$I$201,MATCH($A268&amp;"-7",Matches!$J$2:$J$201,0))="Void",INDEX(Matches!$G$2:$G$201,MATCH($A268&amp;"-7",Matches!$J$2:$J$201,0))="",INDEX(Matches!$H$2:$H$201,MATCH($A268&amp;"-7",Matches!$J$2:$J$201,0))=""),"",IF(AND($C268&lt;&gt;"",INDEX(Matches!$F$2:$F$201,MATCH($A268&amp;"-7",Matches!$J$2:$J$201,0))&lt;&gt;"",$C268&gt;=INDEX(Matches!$F$2:$F$201,MATCH($A268&amp;"-7",Matches!$J$2:$J$201,0))),"",IF(AND(P268=INDEX(Matches!$G$2:$G$201,MATCH($A268&amp;"-7",Matches!$J$2:$J$201,0)),Q268=INDEX(Matches!$H$2:$H$201,MATCH($A268&amp;"-7",Matches!$J$2:$J$201,0))),5,IF(SIGN(P268-Q268)&lt;&gt;SIGN(INDEX(Matches!$G$2:$G$201,MATCH($A268&amp;"-7",Matches!$J$2:$J$201,0))-INDEX(Matches!$H$2:$H$201,MATCH($A268&amp;"-7",Matches!$J$2:$J$201,0))),0,IF(P268-Q268=INDEX(Matches!$G$2:$G$201,MATCH($A268&amp;"-7",Matches!$J$2:$J$201,0))-INDEX(Matches!$H$2:$H$201,MATCH($A268&amp;"-7",Matches!$J$2:$J$201,0)),3,2))))),""))</f>
        <v/>
      </c>
      <c r="AE268" s="12" t="str">
        <f aca="false">IF(OR($B268="",R268="",S268=""),"",IFERROR(IF(OR(INDEX(Matches!$I$2:$I$201,MATCH($A268&amp;"-8",Matches!$J$2:$J$201,0))="Void",INDEX(Matches!$G$2:$G$201,MATCH($A268&amp;"-8",Matches!$J$2:$J$201,0))="",INDEX(Matches!$H$2:$H$201,MATCH($A268&amp;"-8",Matches!$J$2:$J$201,0))=""),"",IF(AND($C268&lt;&gt;"",INDEX(Matches!$F$2:$F$201,MATCH($A268&amp;"-8",Matches!$J$2:$J$201,0))&lt;&gt;"",$C268&gt;=INDEX(Matches!$F$2:$F$201,MATCH($A268&amp;"-8",Matches!$J$2:$J$201,0))),"",IF(AND(R268=INDEX(Matches!$G$2:$G$201,MATCH($A268&amp;"-8",Matches!$J$2:$J$201,0)),S268=INDEX(Matches!$H$2:$H$201,MATCH($A268&amp;"-8",Matches!$J$2:$J$201,0))),5,IF(SIGN(R268-S268)&lt;&gt;SIGN(INDEX(Matches!$G$2:$G$201,MATCH($A268&amp;"-8",Matches!$J$2:$J$201,0))-INDEX(Matches!$H$2:$H$201,MATCH($A268&amp;"-8",Matches!$J$2:$J$201,0))),0,IF(R268-S268=INDEX(Matches!$G$2:$G$201,MATCH($A268&amp;"-8",Matches!$J$2:$J$201,0))-INDEX(Matches!$H$2:$H$201,MATCH($A268&amp;"-8",Matches!$J$2:$J$201,0)),3,2))))),""))</f>
        <v/>
      </c>
      <c r="AF268" s="12" t="str">
        <f aca="false">IF(OR($B268="",T268="",U268=""),"",IFERROR(IF(OR(INDEX(Matches!$I$2:$I$201,MATCH($A268&amp;"-9",Matches!$J$2:$J$201,0))="Void",INDEX(Matches!$G$2:$G$201,MATCH($A268&amp;"-9",Matches!$J$2:$J$201,0))="",INDEX(Matches!$H$2:$H$201,MATCH($A268&amp;"-9",Matches!$J$2:$J$201,0))=""),"",IF(AND($C268&lt;&gt;"",INDEX(Matches!$F$2:$F$201,MATCH($A268&amp;"-9",Matches!$J$2:$J$201,0))&lt;&gt;"",$C268&gt;=INDEX(Matches!$F$2:$F$201,MATCH($A268&amp;"-9",Matches!$J$2:$J$201,0))),"",IF(AND(T268=INDEX(Matches!$G$2:$G$201,MATCH($A268&amp;"-9",Matches!$J$2:$J$201,0)),U268=INDEX(Matches!$H$2:$H$201,MATCH($A268&amp;"-9",Matches!$J$2:$J$201,0))),5,IF(SIGN(T268-U268)&lt;&gt;SIGN(INDEX(Matches!$G$2:$G$201,MATCH($A268&amp;"-9",Matches!$J$2:$J$201,0))-INDEX(Matches!$H$2:$H$201,MATCH($A268&amp;"-9",Matches!$J$2:$J$201,0))),0,IF(T268-U268=INDEX(Matches!$G$2:$G$201,MATCH($A268&amp;"-9",Matches!$J$2:$J$201,0))-INDEX(Matches!$H$2:$H$201,MATCH($A268&amp;"-9",Matches!$J$2:$J$201,0)),3,2))))),""))</f>
        <v/>
      </c>
      <c r="AG268" s="12" t="str">
        <f aca="false">IF(OR($B268="",V268="",W268=""),"",IFERROR(IF(OR(INDEX(Matches!$I$2:$I$201,MATCH($A268&amp;"-10",Matches!$J$2:$J$201,0))="Void",INDEX(Matches!$G$2:$G$201,MATCH($A268&amp;"-10",Matches!$J$2:$J$201,0))="",INDEX(Matches!$H$2:$H$201,MATCH($A268&amp;"-10",Matches!$J$2:$J$201,0))=""),"",IF(AND($C268&lt;&gt;"",INDEX(Matches!$F$2:$F$201,MATCH($A268&amp;"-10",Matches!$J$2:$J$201,0))&lt;&gt;"",$C268&gt;=INDEX(Matches!$F$2:$F$201,MATCH($A268&amp;"-10",Matches!$J$2:$J$201,0))),"",IF(AND(V268=INDEX(Matches!$G$2:$G$201,MATCH($A268&amp;"-10",Matches!$J$2:$J$201,0)),W268=INDEX(Matches!$H$2:$H$201,MATCH($A268&amp;"-10",Matches!$J$2:$J$201,0))),5,IF(SIGN(V268-W268)&lt;&gt;SIGN(INDEX(Matches!$G$2:$G$201,MATCH($A268&amp;"-10",Matches!$J$2:$J$201,0))-INDEX(Matches!$H$2:$H$201,MATCH($A268&amp;"-10",Matches!$J$2:$J$201,0))),0,IF(V268-W268=INDEX(Matches!$G$2:$G$201,MATCH($A268&amp;"-10",Matches!$J$2:$J$201,0))-INDEX(Matches!$H$2:$H$201,MATCH($A268&amp;"-10",Matches!$J$2:$J$201,0)),3,2))))),""))</f>
        <v/>
      </c>
      <c r="AH268" s="13" t="str">
        <f aca="false">IF($B268="","",SUM(X268:AG268))</f>
        <v/>
      </c>
      <c r="AI268" s="12" t="str">
        <f aca="false">IF($B268="","",COUNTIF(X268:AG268,5))</f>
        <v/>
      </c>
      <c r="AJ268" s="12" t="str">
        <f aca="false">IF($B268="","",COUNTIF(X268:AG268,"&gt;=2"))</f>
        <v/>
      </c>
      <c r="AK268" s="12" t="str">
        <f aca="false">IF($B268="","",COUNT(X268:AG268))</f>
        <v/>
      </c>
    </row>
    <row r="269" customFormat="false" ht="15" hidden="false" customHeight="false" outlineLevel="0" collapsed="false">
      <c r="A269" s="7"/>
      <c r="B269" s="7"/>
      <c r="C269" s="1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12" t="str">
        <f aca="false">IF(OR($B269="",D269="",E269=""),"",IFERROR(IF(OR(INDEX(Matches!$I$2:$I$201,MATCH($A269&amp;"-1",Matches!$J$2:$J$201,0))="Void",INDEX(Matches!$G$2:$G$201,MATCH($A269&amp;"-1",Matches!$J$2:$J$201,0))="",INDEX(Matches!$H$2:$H$201,MATCH($A269&amp;"-1",Matches!$J$2:$J$201,0))=""),"",IF(AND($C269&lt;&gt;"",INDEX(Matches!$F$2:$F$201,MATCH($A269&amp;"-1",Matches!$J$2:$J$201,0))&lt;&gt;"",$C269&gt;=INDEX(Matches!$F$2:$F$201,MATCH($A269&amp;"-1",Matches!$J$2:$J$201,0))),"",IF(AND(D269=INDEX(Matches!$G$2:$G$201,MATCH($A269&amp;"-1",Matches!$J$2:$J$201,0)),E269=INDEX(Matches!$H$2:$H$201,MATCH($A269&amp;"-1",Matches!$J$2:$J$201,0))),5,IF(SIGN(D269-E269)&lt;&gt;SIGN(INDEX(Matches!$G$2:$G$201,MATCH($A269&amp;"-1",Matches!$J$2:$J$201,0))-INDEX(Matches!$H$2:$H$201,MATCH($A269&amp;"-1",Matches!$J$2:$J$201,0))),0,IF(D269-E269=INDEX(Matches!$G$2:$G$201,MATCH($A269&amp;"-1",Matches!$J$2:$J$201,0))-INDEX(Matches!$H$2:$H$201,MATCH($A269&amp;"-1",Matches!$J$2:$J$201,0)),3,2))))),""))</f>
        <v/>
      </c>
      <c r="Y269" s="12" t="str">
        <f aca="false">IF(OR($B269="",F269="",G269=""),"",IFERROR(IF(OR(INDEX(Matches!$I$2:$I$201,MATCH($A269&amp;"-2",Matches!$J$2:$J$201,0))="Void",INDEX(Matches!$G$2:$G$201,MATCH($A269&amp;"-2",Matches!$J$2:$J$201,0))="",INDEX(Matches!$H$2:$H$201,MATCH($A269&amp;"-2",Matches!$J$2:$J$201,0))=""),"",IF(AND($C269&lt;&gt;"",INDEX(Matches!$F$2:$F$201,MATCH($A269&amp;"-2",Matches!$J$2:$J$201,0))&lt;&gt;"",$C269&gt;=INDEX(Matches!$F$2:$F$201,MATCH($A269&amp;"-2",Matches!$J$2:$J$201,0))),"",IF(AND(F269=INDEX(Matches!$G$2:$G$201,MATCH($A269&amp;"-2",Matches!$J$2:$J$201,0)),G269=INDEX(Matches!$H$2:$H$201,MATCH($A269&amp;"-2",Matches!$J$2:$J$201,0))),5,IF(SIGN(F269-G269)&lt;&gt;SIGN(INDEX(Matches!$G$2:$G$201,MATCH($A269&amp;"-2",Matches!$J$2:$J$201,0))-INDEX(Matches!$H$2:$H$201,MATCH($A269&amp;"-2",Matches!$J$2:$J$201,0))),0,IF(F269-G269=INDEX(Matches!$G$2:$G$201,MATCH($A269&amp;"-2",Matches!$J$2:$J$201,0))-INDEX(Matches!$H$2:$H$201,MATCH($A269&amp;"-2",Matches!$J$2:$J$201,0)),3,2))))),""))</f>
        <v/>
      </c>
      <c r="Z269" s="12" t="str">
        <f aca="false">IF(OR($B269="",H269="",I269=""),"",IFERROR(IF(OR(INDEX(Matches!$I$2:$I$201,MATCH($A269&amp;"-3",Matches!$J$2:$J$201,0))="Void",INDEX(Matches!$G$2:$G$201,MATCH($A269&amp;"-3",Matches!$J$2:$J$201,0))="",INDEX(Matches!$H$2:$H$201,MATCH($A269&amp;"-3",Matches!$J$2:$J$201,0))=""),"",IF(AND($C269&lt;&gt;"",INDEX(Matches!$F$2:$F$201,MATCH($A269&amp;"-3",Matches!$J$2:$J$201,0))&lt;&gt;"",$C269&gt;=INDEX(Matches!$F$2:$F$201,MATCH($A269&amp;"-3",Matches!$J$2:$J$201,0))),"",IF(AND(H269=INDEX(Matches!$G$2:$G$201,MATCH($A269&amp;"-3",Matches!$J$2:$J$201,0)),I269=INDEX(Matches!$H$2:$H$201,MATCH($A269&amp;"-3",Matches!$J$2:$J$201,0))),5,IF(SIGN(H269-I269)&lt;&gt;SIGN(INDEX(Matches!$G$2:$G$201,MATCH($A269&amp;"-3",Matches!$J$2:$J$201,0))-INDEX(Matches!$H$2:$H$201,MATCH($A269&amp;"-3",Matches!$J$2:$J$201,0))),0,IF(H269-I269=INDEX(Matches!$G$2:$G$201,MATCH($A269&amp;"-3",Matches!$J$2:$J$201,0))-INDEX(Matches!$H$2:$H$201,MATCH($A269&amp;"-3",Matches!$J$2:$J$201,0)),3,2))))),""))</f>
        <v/>
      </c>
      <c r="AA269" s="12" t="str">
        <f aca="false">IF(OR($B269="",J269="",K269=""),"",IFERROR(IF(OR(INDEX(Matches!$I$2:$I$201,MATCH($A269&amp;"-4",Matches!$J$2:$J$201,0))="Void",INDEX(Matches!$G$2:$G$201,MATCH($A269&amp;"-4",Matches!$J$2:$J$201,0))="",INDEX(Matches!$H$2:$H$201,MATCH($A269&amp;"-4",Matches!$J$2:$J$201,0))=""),"",IF(AND($C269&lt;&gt;"",INDEX(Matches!$F$2:$F$201,MATCH($A269&amp;"-4",Matches!$J$2:$J$201,0))&lt;&gt;"",$C269&gt;=INDEX(Matches!$F$2:$F$201,MATCH($A269&amp;"-4",Matches!$J$2:$J$201,0))),"",IF(AND(J269=INDEX(Matches!$G$2:$G$201,MATCH($A269&amp;"-4",Matches!$J$2:$J$201,0)),K269=INDEX(Matches!$H$2:$H$201,MATCH($A269&amp;"-4",Matches!$J$2:$J$201,0))),5,IF(SIGN(J269-K269)&lt;&gt;SIGN(INDEX(Matches!$G$2:$G$201,MATCH($A269&amp;"-4",Matches!$J$2:$J$201,0))-INDEX(Matches!$H$2:$H$201,MATCH($A269&amp;"-4",Matches!$J$2:$J$201,0))),0,IF(J269-K269=INDEX(Matches!$G$2:$G$201,MATCH($A269&amp;"-4",Matches!$J$2:$J$201,0))-INDEX(Matches!$H$2:$H$201,MATCH($A269&amp;"-4",Matches!$J$2:$J$201,0)),3,2))))),""))</f>
        <v/>
      </c>
      <c r="AB269" s="12" t="str">
        <f aca="false">IF(OR($B269="",L269="",M269=""),"",IFERROR(IF(OR(INDEX(Matches!$I$2:$I$201,MATCH($A269&amp;"-5",Matches!$J$2:$J$201,0))="Void",INDEX(Matches!$G$2:$G$201,MATCH($A269&amp;"-5",Matches!$J$2:$J$201,0))="",INDEX(Matches!$H$2:$H$201,MATCH($A269&amp;"-5",Matches!$J$2:$J$201,0))=""),"",IF(AND($C269&lt;&gt;"",INDEX(Matches!$F$2:$F$201,MATCH($A269&amp;"-5",Matches!$J$2:$J$201,0))&lt;&gt;"",$C269&gt;=INDEX(Matches!$F$2:$F$201,MATCH($A269&amp;"-5",Matches!$J$2:$J$201,0))),"",IF(AND(L269=INDEX(Matches!$G$2:$G$201,MATCH($A269&amp;"-5",Matches!$J$2:$J$201,0)),M269=INDEX(Matches!$H$2:$H$201,MATCH($A269&amp;"-5",Matches!$J$2:$J$201,0))),5,IF(SIGN(L269-M269)&lt;&gt;SIGN(INDEX(Matches!$G$2:$G$201,MATCH($A269&amp;"-5",Matches!$J$2:$J$201,0))-INDEX(Matches!$H$2:$H$201,MATCH($A269&amp;"-5",Matches!$J$2:$J$201,0))),0,IF(L269-M269=INDEX(Matches!$G$2:$G$201,MATCH($A269&amp;"-5",Matches!$J$2:$J$201,0))-INDEX(Matches!$H$2:$H$201,MATCH($A269&amp;"-5",Matches!$J$2:$J$201,0)),3,2))))),""))</f>
        <v/>
      </c>
      <c r="AC269" s="12" t="str">
        <f aca="false">IF(OR($B269="",N269="",O269=""),"",IFERROR(IF(OR(INDEX(Matches!$I$2:$I$201,MATCH($A269&amp;"-6",Matches!$J$2:$J$201,0))="Void",INDEX(Matches!$G$2:$G$201,MATCH($A269&amp;"-6",Matches!$J$2:$J$201,0))="",INDEX(Matches!$H$2:$H$201,MATCH($A269&amp;"-6",Matches!$J$2:$J$201,0))=""),"",IF(AND($C269&lt;&gt;"",INDEX(Matches!$F$2:$F$201,MATCH($A269&amp;"-6",Matches!$J$2:$J$201,0))&lt;&gt;"",$C269&gt;=INDEX(Matches!$F$2:$F$201,MATCH($A269&amp;"-6",Matches!$J$2:$J$201,0))),"",IF(AND(N269=INDEX(Matches!$G$2:$G$201,MATCH($A269&amp;"-6",Matches!$J$2:$J$201,0)),O269=INDEX(Matches!$H$2:$H$201,MATCH($A269&amp;"-6",Matches!$J$2:$J$201,0))),5,IF(SIGN(N269-O269)&lt;&gt;SIGN(INDEX(Matches!$G$2:$G$201,MATCH($A269&amp;"-6",Matches!$J$2:$J$201,0))-INDEX(Matches!$H$2:$H$201,MATCH($A269&amp;"-6",Matches!$J$2:$J$201,0))),0,IF(N269-O269=INDEX(Matches!$G$2:$G$201,MATCH($A269&amp;"-6",Matches!$J$2:$J$201,0))-INDEX(Matches!$H$2:$H$201,MATCH($A269&amp;"-6",Matches!$J$2:$J$201,0)),3,2))))),""))</f>
        <v/>
      </c>
      <c r="AD269" s="12" t="str">
        <f aca="false">IF(OR($B269="",P269="",Q269=""),"",IFERROR(IF(OR(INDEX(Matches!$I$2:$I$201,MATCH($A269&amp;"-7",Matches!$J$2:$J$201,0))="Void",INDEX(Matches!$G$2:$G$201,MATCH($A269&amp;"-7",Matches!$J$2:$J$201,0))="",INDEX(Matches!$H$2:$H$201,MATCH($A269&amp;"-7",Matches!$J$2:$J$201,0))=""),"",IF(AND($C269&lt;&gt;"",INDEX(Matches!$F$2:$F$201,MATCH($A269&amp;"-7",Matches!$J$2:$J$201,0))&lt;&gt;"",$C269&gt;=INDEX(Matches!$F$2:$F$201,MATCH($A269&amp;"-7",Matches!$J$2:$J$201,0))),"",IF(AND(P269=INDEX(Matches!$G$2:$G$201,MATCH($A269&amp;"-7",Matches!$J$2:$J$201,0)),Q269=INDEX(Matches!$H$2:$H$201,MATCH($A269&amp;"-7",Matches!$J$2:$J$201,0))),5,IF(SIGN(P269-Q269)&lt;&gt;SIGN(INDEX(Matches!$G$2:$G$201,MATCH($A269&amp;"-7",Matches!$J$2:$J$201,0))-INDEX(Matches!$H$2:$H$201,MATCH($A269&amp;"-7",Matches!$J$2:$J$201,0))),0,IF(P269-Q269=INDEX(Matches!$G$2:$G$201,MATCH($A269&amp;"-7",Matches!$J$2:$J$201,0))-INDEX(Matches!$H$2:$H$201,MATCH($A269&amp;"-7",Matches!$J$2:$J$201,0)),3,2))))),""))</f>
        <v/>
      </c>
      <c r="AE269" s="12" t="str">
        <f aca="false">IF(OR($B269="",R269="",S269=""),"",IFERROR(IF(OR(INDEX(Matches!$I$2:$I$201,MATCH($A269&amp;"-8",Matches!$J$2:$J$201,0))="Void",INDEX(Matches!$G$2:$G$201,MATCH($A269&amp;"-8",Matches!$J$2:$J$201,0))="",INDEX(Matches!$H$2:$H$201,MATCH($A269&amp;"-8",Matches!$J$2:$J$201,0))=""),"",IF(AND($C269&lt;&gt;"",INDEX(Matches!$F$2:$F$201,MATCH($A269&amp;"-8",Matches!$J$2:$J$201,0))&lt;&gt;"",$C269&gt;=INDEX(Matches!$F$2:$F$201,MATCH($A269&amp;"-8",Matches!$J$2:$J$201,0))),"",IF(AND(R269=INDEX(Matches!$G$2:$G$201,MATCH($A269&amp;"-8",Matches!$J$2:$J$201,0)),S269=INDEX(Matches!$H$2:$H$201,MATCH($A269&amp;"-8",Matches!$J$2:$J$201,0))),5,IF(SIGN(R269-S269)&lt;&gt;SIGN(INDEX(Matches!$G$2:$G$201,MATCH($A269&amp;"-8",Matches!$J$2:$J$201,0))-INDEX(Matches!$H$2:$H$201,MATCH($A269&amp;"-8",Matches!$J$2:$J$201,0))),0,IF(R269-S269=INDEX(Matches!$G$2:$G$201,MATCH($A269&amp;"-8",Matches!$J$2:$J$201,0))-INDEX(Matches!$H$2:$H$201,MATCH($A269&amp;"-8",Matches!$J$2:$J$201,0)),3,2))))),""))</f>
        <v/>
      </c>
      <c r="AF269" s="12" t="str">
        <f aca="false">IF(OR($B269="",T269="",U269=""),"",IFERROR(IF(OR(INDEX(Matches!$I$2:$I$201,MATCH($A269&amp;"-9",Matches!$J$2:$J$201,0))="Void",INDEX(Matches!$G$2:$G$201,MATCH($A269&amp;"-9",Matches!$J$2:$J$201,0))="",INDEX(Matches!$H$2:$H$201,MATCH($A269&amp;"-9",Matches!$J$2:$J$201,0))=""),"",IF(AND($C269&lt;&gt;"",INDEX(Matches!$F$2:$F$201,MATCH($A269&amp;"-9",Matches!$J$2:$J$201,0))&lt;&gt;"",$C269&gt;=INDEX(Matches!$F$2:$F$201,MATCH($A269&amp;"-9",Matches!$J$2:$J$201,0))),"",IF(AND(T269=INDEX(Matches!$G$2:$G$201,MATCH($A269&amp;"-9",Matches!$J$2:$J$201,0)),U269=INDEX(Matches!$H$2:$H$201,MATCH($A269&amp;"-9",Matches!$J$2:$J$201,0))),5,IF(SIGN(T269-U269)&lt;&gt;SIGN(INDEX(Matches!$G$2:$G$201,MATCH($A269&amp;"-9",Matches!$J$2:$J$201,0))-INDEX(Matches!$H$2:$H$201,MATCH($A269&amp;"-9",Matches!$J$2:$J$201,0))),0,IF(T269-U269=INDEX(Matches!$G$2:$G$201,MATCH($A269&amp;"-9",Matches!$J$2:$J$201,0))-INDEX(Matches!$H$2:$H$201,MATCH($A269&amp;"-9",Matches!$J$2:$J$201,0)),3,2))))),""))</f>
        <v/>
      </c>
      <c r="AG269" s="12" t="str">
        <f aca="false">IF(OR($B269="",V269="",W269=""),"",IFERROR(IF(OR(INDEX(Matches!$I$2:$I$201,MATCH($A269&amp;"-10",Matches!$J$2:$J$201,0))="Void",INDEX(Matches!$G$2:$G$201,MATCH($A269&amp;"-10",Matches!$J$2:$J$201,0))="",INDEX(Matches!$H$2:$H$201,MATCH($A269&amp;"-10",Matches!$J$2:$J$201,0))=""),"",IF(AND($C269&lt;&gt;"",INDEX(Matches!$F$2:$F$201,MATCH($A269&amp;"-10",Matches!$J$2:$J$201,0))&lt;&gt;"",$C269&gt;=INDEX(Matches!$F$2:$F$201,MATCH($A269&amp;"-10",Matches!$J$2:$J$201,0))),"",IF(AND(V269=INDEX(Matches!$G$2:$G$201,MATCH($A269&amp;"-10",Matches!$J$2:$J$201,0)),W269=INDEX(Matches!$H$2:$H$201,MATCH($A269&amp;"-10",Matches!$J$2:$J$201,0))),5,IF(SIGN(V269-W269)&lt;&gt;SIGN(INDEX(Matches!$G$2:$G$201,MATCH($A269&amp;"-10",Matches!$J$2:$J$201,0))-INDEX(Matches!$H$2:$H$201,MATCH($A269&amp;"-10",Matches!$J$2:$J$201,0))),0,IF(V269-W269=INDEX(Matches!$G$2:$G$201,MATCH($A269&amp;"-10",Matches!$J$2:$J$201,0))-INDEX(Matches!$H$2:$H$201,MATCH($A269&amp;"-10",Matches!$J$2:$J$201,0)),3,2))))),""))</f>
        <v/>
      </c>
      <c r="AH269" s="13" t="str">
        <f aca="false">IF($B269="","",SUM(X269:AG269))</f>
        <v/>
      </c>
      <c r="AI269" s="12" t="str">
        <f aca="false">IF($B269="","",COUNTIF(X269:AG269,5))</f>
        <v/>
      </c>
      <c r="AJ269" s="12" t="str">
        <f aca="false">IF($B269="","",COUNTIF(X269:AG269,"&gt;=2"))</f>
        <v/>
      </c>
      <c r="AK269" s="12" t="str">
        <f aca="false">IF($B269="","",COUNT(X269:AG269))</f>
        <v/>
      </c>
    </row>
    <row r="270" customFormat="false" ht="15" hidden="false" customHeight="false" outlineLevel="0" collapsed="false">
      <c r="A270" s="7"/>
      <c r="B270" s="7"/>
      <c r="C270" s="1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12" t="str">
        <f aca="false">IF(OR($B270="",D270="",E270=""),"",IFERROR(IF(OR(INDEX(Matches!$I$2:$I$201,MATCH($A270&amp;"-1",Matches!$J$2:$J$201,0))="Void",INDEX(Matches!$G$2:$G$201,MATCH($A270&amp;"-1",Matches!$J$2:$J$201,0))="",INDEX(Matches!$H$2:$H$201,MATCH($A270&amp;"-1",Matches!$J$2:$J$201,0))=""),"",IF(AND($C270&lt;&gt;"",INDEX(Matches!$F$2:$F$201,MATCH($A270&amp;"-1",Matches!$J$2:$J$201,0))&lt;&gt;"",$C270&gt;=INDEX(Matches!$F$2:$F$201,MATCH($A270&amp;"-1",Matches!$J$2:$J$201,0))),"",IF(AND(D270=INDEX(Matches!$G$2:$G$201,MATCH($A270&amp;"-1",Matches!$J$2:$J$201,0)),E270=INDEX(Matches!$H$2:$H$201,MATCH($A270&amp;"-1",Matches!$J$2:$J$201,0))),5,IF(SIGN(D270-E270)&lt;&gt;SIGN(INDEX(Matches!$G$2:$G$201,MATCH($A270&amp;"-1",Matches!$J$2:$J$201,0))-INDEX(Matches!$H$2:$H$201,MATCH($A270&amp;"-1",Matches!$J$2:$J$201,0))),0,IF(D270-E270=INDEX(Matches!$G$2:$G$201,MATCH($A270&amp;"-1",Matches!$J$2:$J$201,0))-INDEX(Matches!$H$2:$H$201,MATCH($A270&amp;"-1",Matches!$J$2:$J$201,0)),3,2))))),""))</f>
        <v/>
      </c>
      <c r="Y270" s="12" t="str">
        <f aca="false">IF(OR($B270="",F270="",G270=""),"",IFERROR(IF(OR(INDEX(Matches!$I$2:$I$201,MATCH($A270&amp;"-2",Matches!$J$2:$J$201,0))="Void",INDEX(Matches!$G$2:$G$201,MATCH($A270&amp;"-2",Matches!$J$2:$J$201,0))="",INDEX(Matches!$H$2:$H$201,MATCH($A270&amp;"-2",Matches!$J$2:$J$201,0))=""),"",IF(AND($C270&lt;&gt;"",INDEX(Matches!$F$2:$F$201,MATCH($A270&amp;"-2",Matches!$J$2:$J$201,0))&lt;&gt;"",$C270&gt;=INDEX(Matches!$F$2:$F$201,MATCH($A270&amp;"-2",Matches!$J$2:$J$201,0))),"",IF(AND(F270=INDEX(Matches!$G$2:$G$201,MATCH($A270&amp;"-2",Matches!$J$2:$J$201,0)),G270=INDEX(Matches!$H$2:$H$201,MATCH($A270&amp;"-2",Matches!$J$2:$J$201,0))),5,IF(SIGN(F270-G270)&lt;&gt;SIGN(INDEX(Matches!$G$2:$G$201,MATCH($A270&amp;"-2",Matches!$J$2:$J$201,0))-INDEX(Matches!$H$2:$H$201,MATCH($A270&amp;"-2",Matches!$J$2:$J$201,0))),0,IF(F270-G270=INDEX(Matches!$G$2:$G$201,MATCH($A270&amp;"-2",Matches!$J$2:$J$201,0))-INDEX(Matches!$H$2:$H$201,MATCH($A270&amp;"-2",Matches!$J$2:$J$201,0)),3,2))))),""))</f>
        <v/>
      </c>
      <c r="Z270" s="12" t="str">
        <f aca="false">IF(OR($B270="",H270="",I270=""),"",IFERROR(IF(OR(INDEX(Matches!$I$2:$I$201,MATCH($A270&amp;"-3",Matches!$J$2:$J$201,0))="Void",INDEX(Matches!$G$2:$G$201,MATCH($A270&amp;"-3",Matches!$J$2:$J$201,0))="",INDEX(Matches!$H$2:$H$201,MATCH($A270&amp;"-3",Matches!$J$2:$J$201,0))=""),"",IF(AND($C270&lt;&gt;"",INDEX(Matches!$F$2:$F$201,MATCH($A270&amp;"-3",Matches!$J$2:$J$201,0))&lt;&gt;"",$C270&gt;=INDEX(Matches!$F$2:$F$201,MATCH($A270&amp;"-3",Matches!$J$2:$J$201,0))),"",IF(AND(H270=INDEX(Matches!$G$2:$G$201,MATCH($A270&amp;"-3",Matches!$J$2:$J$201,0)),I270=INDEX(Matches!$H$2:$H$201,MATCH($A270&amp;"-3",Matches!$J$2:$J$201,0))),5,IF(SIGN(H270-I270)&lt;&gt;SIGN(INDEX(Matches!$G$2:$G$201,MATCH($A270&amp;"-3",Matches!$J$2:$J$201,0))-INDEX(Matches!$H$2:$H$201,MATCH($A270&amp;"-3",Matches!$J$2:$J$201,0))),0,IF(H270-I270=INDEX(Matches!$G$2:$G$201,MATCH($A270&amp;"-3",Matches!$J$2:$J$201,0))-INDEX(Matches!$H$2:$H$201,MATCH($A270&amp;"-3",Matches!$J$2:$J$201,0)),3,2))))),""))</f>
        <v/>
      </c>
      <c r="AA270" s="12" t="str">
        <f aca="false">IF(OR($B270="",J270="",K270=""),"",IFERROR(IF(OR(INDEX(Matches!$I$2:$I$201,MATCH($A270&amp;"-4",Matches!$J$2:$J$201,0))="Void",INDEX(Matches!$G$2:$G$201,MATCH($A270&amp;"-4",Matches!$J$2:$J$201,0))="",INDEX(Matches!$H$2:$H$201,MATCH($A270&amp;"-4",Matches!$J$2:$J$201,0))=""),"",IF(AND($C270&lt;&gt;"",INDEX(Matches!$F$2:$F$201,MATCH($A270&amp;"-4",Matches!$J$2:$J$201,0))&lt;&gt;"",$C270&gt;=INDEX(Matches!$F$2:$F$201,MATCH($A270&amp;"-4",Matches!$J$2:$J$201,0))),"",IF(AND(J270=INDEX(Matches!$G$2:$G$201,MATCH($A270&amp;"-4",Matches!$J$2:$J$201,0)),K270=INDEX(Matches!$H$2:$H$201,MATCH($A270&amp;"-4",Matches!$J$2:$J$201,0))),5,IF(SIGN(J270-K270)&lt;&gt;SIGN(INDEX(Matches!$G$2:$G$201,MATCH($A270&amp;"-4",Matches!$J$2:$J$201,0))-INDEX(Matches!$H$2:$H$201,MATCH($A270&amp;"-4",Matches!$J$2:$J$201,0))),0,IF(J270-K270=INDEX(Matches!$G$2:$G$201,MATCH($A270&amp;"-4",Matches!$J$2:$J$201,0))-INDEX(Matches!$H$2:$H$201,MATCH($A270&amp;"-4",Matches!$J$2:$J$201,0)),3,2))))),""))</f>
        <v/>
      </c>
      <c r="AB270" s="12" t="str">
        <f aca="false">IF(OR($B270="",L270="",M270=""),"",IFERROR(IF(OR(INDEX(Matches!$I$2:$I$201,MATCH($A270&amp;"-5",Matches!$J$2:$J$201,0))="Void",INDEX(Matches!$G$2:$G$201,MATCH($A270&amp;"-5",Matches!$J$2:$J$201,0))="",INDEX(Matches!$H$2:$H$201,MATCH($A270&amp;"-5",Matches!$J$2:$J$201,0))=""),"",IF(AND($C270&lt;&gt;"",INDEX(Matches!$F$2:$F$201,MATCH($A270&amp;"-5",Matches!$J$2:$J$201,0))&lt;&gt;"",$C270&gt;=INDEX(Matches!$F$2:$F$201,MATCH($A270&amp;"-5",Matches!$J$2:$J$201,0))),"",IF(AND(L270=INDEX(Matches!$G$2:$G$201,MATCH($A270&amp;"-5",Matches!$J$2:$J$201,0)),M270=INDEX(Matches!$H$2:$H$201,MATCH($A270&amp;"-5",Matches!$J$2:$J$201,0))),5,IF(SIGN(L270-M270)&lt;&gt;SIGN(INDEX(Matches!$G$2:$G$201,MATCH($A270&amp;"-5",Matches!$J$2:$J$201,0))-INDEX(Matches!$H$2:$H$201,MATCH($A270&amp;"-5",Matches!$J$2:$J$201,0))),0,IF(L270-M270=INDEX(Matches!$G$2:$G$201,MATCH($A270&amp;"-5",Matches!$J$2:$J$201,0))-INDEX(Matches!$H$2:$H$201,MATCH($A270&amp;"-5",Matches!$J$2:$J$201,0)),3,2))))),""))</f>
        <v/>
      </c>
      <c r="AC270" s="12" t="str">
        <f aca="false">IF(OR($B270="",N270="",O270=""),"",IFERROR(IF(OR(INDEX(Matches!$I$2:$I$201,MATCH($A270&amp;"-6",Matches!$J$2:$J$201,0))="Void",INDEX(Matches!$G$2:$G$201,MATCH($A270&amp;"-6",Matches!$J$2:$J$201,0))="",INDEX(Matches!$H$2:$H$201,MATCH($A270&amp;"-6",Matches!$J$2:$J$201,0))=""),"",IF(AND($C270&lt;&gt;"",INDEX(Matches!$F$2:$F$201,MATCH($A270&amp;"-6",Matches!$J$2:$J$201,0))&lt;&gt;"",$C270&gt;=INDEX(Matches!$F$2:$F$201,MATCH($A270&amp;"-6",Matches!$J$2:$J$201,0))),"",IF(AND(N270=INDEX(Matches!$G$2:$G$201,MATCH($A270&amp;"-6",Matches!$J$2:$J$201,0)),O270=INDEX(Matches!$H$2:$H$201,MATCH($A270&amp;"-6",Matches!$J$2:$J$201,0))),5,IF(SIGN(N270-O270)&lt;&gt;SIGN(INDEX(Matches!$G$2:$G$201,MATCH($A270&amp;"-6",Matches!$J$2:$J$201,0))-INDEX(Matches!$H$2:$H$201,MATCH($A270&amp;"-6",Matches!$J$2:$J$201,0))),0,IF(N270-O270=INDEX(Matches!$G$2:$G$201,MATCH($A270&amp;"-6",Matches!$J$2:$J$201,0))-INDEX(Matches!$H$2:$H$201,MATCH($A270&amp;"-6",Matches!$J$2:$J$201,0)),3,2))))),""))</f>
        <v/>
      </c>
      <c r="AD270" s="12" t="str">
        <f aca="false">IF(OR($B270="",P270="",Q270=""),"",IFERROR(IF(OR(INDEX(Matches!$I$2:$I$201,MATCH($A270&amp;"-7",Matches!$J$2:$J$201,0))="Void",INDEX(Matches!$G$2:$G$201,MATCH($A270&amp;"-7",Matches!$J$2:$J$201,0))="",INDEX(Matches!$H$2:$H$201,MATCH($A270&amp;"-7",Matches!$J$2:$J$201,0))=""),"",IF(AND($C270&lt;&gt;"",INDEX(Matches!$F$2:$F$201,MATCH($A270&amp;"-7",Matches!$J$2:$J$201,0))&lt;&gt;"",$C270&gt;=INDEX(Matches!$F$2:$F$201,MATCH($A270&amp;"-7",Matches!$J$2:$J$201,0))),"",IF(AND(P270=INDEX(Matches!$G$2:$G$201,MATCH($A270&amp;"-7",Matches!$J$2:$J$201,0)),Q270=INDEX(Matches!$H$2:$H$201,MATCH($A270&amp;"-7",Matches!$J$2:$J$201,0))),5,IF(SIGN(P270-Q270)&lt;&gt;SIGN(INDEX(Matches!$G$2:$G$201,MATCH($A270&amp;"-7",Matches!$J$2:$J$201,0))-INDEX(Matches!$H$2:$H$201,MATCH($A270&amp;"-7",Matches!$J$2:$J$201,0))),0,IF(P270-Q270=INDEX(Matches!$G$2:$G$201,MATCH($A270&amp;"-7",Matches!$J$2:$J$201,0))-INDEX(Matches!$H$2:$H$201,MATCH($A270&amp;"-7",Matches!$J$2:$J$201,0)),3,2))))),""))</f>
        <v/>
      </c>
      <c r="AE270" s="12" t="str">
        <f aca="false">IF(OR($B270="",R270="",S270=""),"",IFERROR(IF(OR(INDEX(Matches!$I$2:$I$201,MATCH($A270&amp;"-8",Matches!$J$2:$J$201,0))="Void",INDEX(Matches!$G$2:$G$201,MATCH($A270&amp;"-8",Matches!$J$2:$J$201,0))="",INDEX(Matches!$H$2:$H$201,MATCH($A270&amp;"-8",Matches!$J$2:$J$201,0))=""),"",IF(AND($C270&lt;&gt;"",INDEX(Matches!$F$2:$F$201,MATCH($A270&amp;"-8",Matches!$J$2:$J$201,0))&lt;&gt;"",$C270&gt;=INDEX(Matches!$F$2:$F$201,MATCH($A270&amp;"-8",Matches!$J$2:$J$201,0))),"",IF(AND(R270=INDEX(Matches!$G$2:$G$201,MATCH($A270&amp;"-8",Matches!$J$2:$J$201,0)),S270=INDEX(Matches!$H$2:$H$201,MATCH($A270&amp;"-8",Matches!$J$2:$J$201,0))),5,IF(SIGN(R270-S270)&lt;&gt;SIGN(INDEX(Matches!$G$2:$G$201,MATCH($A270&amp;"-8",Matches!$J$2:$J$201,0))-INDEX(Matches!$H$2:$H$201,MATCH($A270&amp;"-8",Matches!$J$2:$J$201,0))),0,IF(R270-S270=INDEX(Matches!$G$2:$G$201,MATCH($A270&amp;"-8",Matches!$J$2:$J$201,0))-INDEX(Matches!$H$2:$H$201,MATCH($A270&amp;"-8",Matches!$J$2:$J$201,0)),3,2))))),""))</f>
        <v/>
      </c>
      <c r="AF270" s="12" t="str">
        <f aca="false">IF(OR($B270="",T270="",U270=""),"",IFERROR(IF(OR(INDEX(Matches!$I$2:$I$201,MATCH($A270&amp;"-9",Matches!$J$2:$J$201,0))="Void",INDEX(Matches!$G$2:$G$201,MATCH($A270&amp;"-9",Matches!$J$2:$J$201,0))="",INDEX(Matches!$H$2:$H$201,MATCH($A270&amp;"-9",Matches!$J$2:$J$201,0))=""),"",IF(AND($C270&lt;&gt;"",INDEX(Matches!$F$2:$F$201,MATCH($A270&amp;"-9",Matches!$J$2:$J$201,0))&lt;&gt;"",$C270&gt;=INDEX(Matches!$F$2:$F$201,MATCH($A270&amp;"-9",Matches!$J$2:$J$201,0))),"",IF(AND(T270=INDEX(Matches!$G$2:$G$201,MATCH($A270&amp;"-9",Matches!$J$2:$J$201,0)),U270=INDEX(Matches!$H$2:$H$201,MATCH($A270&amp;"-9",Matches!$J$2:$J$201,0))),5,IF(SIGN(T270-U270)&lt;&gt;SIGN(INDEX(Matches!$G$2:$G$201,MATCH($A270&amp;"-9",Matches!$J$2:$J$201,0))-INDEX(Matches!$H$2:$H$201,MATCH($A270&amp;"-9",Matches!$J$2:$J$201,0))),0,IF(T270-U270=INDEX(Matches!$G$2:$G$201,MATCH($A270&amp;"-9",Matches!$J$2:$J$201,0))-INDEX(Matches!$H$2:$H$201,MATCH($A270&amp;"-9",Matches!$J$2:$J$201,0)),3,2))))),""))</f>
        <v/>
      </c>
      <c r="AG270" s="12" t="str">
        <f aca="false">IF(OR($B270="",V270="",W270=""),"",IFERROR(IF(OR(INDEX(Matches!$I$2:$I$201,MATCH($A270&amp;"-10",Matches!$J$2:$J$201,0))="Void",INDEX(Matches!$G$2:$G$201,MATCH($A270&amp;"-10",Matches!$J$2:$J$201,0))="",INDEX(Matches!$H$2:$H$201,MATCH($A270&amp;"-10",Matches!$J$2:$J$201,0))=""),"",IF(AND($C270&lt;&gt;"",INDEX(Matches!$F$2:$F$201,MATCH($A270&amp;"-10",Matches!$J$2:$J$201,0))&lt;&gt;"",$C270&gt;=INDEX(Matches!$F$2:$F$201,MATCH($A270&amp;"-10",Matches!$J$2:$J$201,0))),"",IF(AND(V270=INDEX(Matches!$G$2:$G$201,MATCH($A270&amp;"-10",Matches!$J$2:$J$201,0)),W270=INDEX(Matches!$H$2:$H$201,MATCH($A270&amp;"-10",Matches!$J$2:$J$201,0))),5,IF(SIGN(V270-W270)&lt;&gt;SIGN(INDEX(Matches!$G$2:$G$201,MATCH($A270&amp;"-10",Matches!$J$2:$J$201,0))-INDEX(Matches!$H$2:$H$201,MATCH($A270&amp;"-10",Matches!$J$2:$J$201,0))),0,IF(V270-W270=INDEX(Matches!$G$2:$G$201,MATCH($A270&amp;"-10",Matches!$J$2:$J$201,0))-INDEX(Matches!$H$2:$H$201,MATCH($A270&amp;"-10",Matches!$J$2:$J$201,0)),3,2))))),""))</f>
        <v/>
      </c>
      <c r="AH270" s="13" t="str">
        <f aca="false">IF($B270="","",SUM(X270:AG270))</f>
        <v/>
      </c>
      <c r="AI270" s="12" t="str">
        <f aca="false">IF($B270="","",COUNTIF(X270:AG270,5))</f>
        <v/>
      </c>
      <c r="AJ270" s="12" t="str">
        <f aca="false">IF($B270="","",COUNTIF(X270:AG270,"&gt;=2"))</f>
        <v/>
      </c>
      <c r="AK270" s="12" t="str">
        <f aca="false">IF($B270="","",COUNT(X270:AG270))</f>
        <v/>
      </c>
    </row>
    <row r="271" customFormat="false" ht="15" hidden="false" customHeight="false" outlineLevel="0" collapsed="false">
      <c r="A271" s="7"/>
      <c r="B271" s="7"/>
      <c r="C271" s="1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12" t="str">
        <f aca="false">IF(OR($B271="",D271="",E271=""),"",IFERROR(IF(OR(INDEX(Matches!$I$2:$I$201,MATCH($A271&amp;"-1",Matches!$J$2:$J$201,0))="Void",INDEX(Matches!$G$2:$G$201,MATCH($A271&amp;"-1",Matches!$J$2:$J$201,0))="",INDEX(Matches!$H$2:$H$201,MATCH($A271&amp;"-1",Matches!$J$2:$J$201,0))=""),"",IF(AND($C271&lt;&gt;"",INDEX(Matches!$F$2:$F$201,MATCH($A271&amp;"-1",Matches!$J$2:$J$201,0))&lt;&gt;"",$C271&gt;=INDEX(Matches!$F$2:$F$201,MATCH($A271&amp;"-1",Matches!$J$2:$J$201,0))),"",IF(AND(D271=INDEX(Matches!$G$2:$G$201,MATCH($A271&amp;"-1",Matches!$J$2:$J$201,0)),E271=INDEX(Matches!$H$2:$H$201,MATCH($A271&amp;"-1",Matches!$J$2:$J$201,0))),5,IF(SIGN(D271-E271)&lt;&gt;SIGN(INDEX(Matches!$G$2:$G$201,MATCH($A271&amp;"-1",Matches!$J$2:$J$201,0))-INDEX(Matches!$H$2:$H$201,MATCH($A271&amp;"-1",Matches!$J$2:$J$201,0))),0,IF(D271-E271=INDEX(Matches!$G$2:$G$201,MATCH($A271&amp;"-1",Matches!$J$2:$J$201,0))-INDEX(Matches!$H$2:$H$201,MATCH($A271&amp;"-1",Matches!$J$2:$J$201,0)),3,2))))),""))</f>
        <v/>
      </c>
      <c r="Y271" s="12" t="str">
        <f aca="false">IF(OR($B271="",F271="",G271=""),"",IFERROR(IF(OR(INDEX(Matches!$I$2:$I$201,MATCH($A271&amp;"-2",Matches!$J$2:$J$201,0))="Void",INDEX(Matches!$G$2:$G$201,MATCH($A271&amp;"-2",Matches!$J$2:$J$201,0))="",INDEX(Matches!$H$2:$H$201,MATCH($A271&amp;"-2",Matches!$J$2:$J$201,0))=""),"",IF(AND($C271&lt;&gt;"",INDEX(Matches!$F$2:$F$201,MATCH($A271&amp;"-2",Matches!$J$2:$J$201,0))&lt;&gt;"",$C271&gt;=INDEX(Matches!$F$2:$F$201,MATCH($A271&amp;"-2",Matches!$J$2:$J$201,0))),"",IF(AND(F271=INDEX(Matches!$G$2:$G$201,MATCH($A271&amp;"-2",Matches!$J$2:$J$201,0)),G271=INDEX(Matches!$H$2:$H$201,MATCH($A271&amp;"-2",Matches!$J$2:$J$201,0))),5,IF(SIGN(F271-G271)&lt;&gt;SIGN(INDEX(Matches!$G$2:$G$201,MATCH($A271&amp;"-2",Matches!$J$2:$J$201,0))-INDEX(Matches!$H$2:$H$201,MATCH($A271&amp;"-2",Matches!$J$2:$J$201,0))),0,IF(F271-G271=INDEX(Matches!$G$2:$G$201,MATCH($A271&amp;"-2",Matches!$J$2:$J$201,0))-INDEX(Matches!$H$2:$H$201,MATCH($A271&amp;"-2",Matches!$J$2:$J$201,0)),3,2))))),""))</f>
        <v/>
      </c>
      <c r="Z271" s="12" t="str">
        <f aca="false">IF(OR($B271="",H271="",I271=""),"",IFERROR(IF(OR(INDEX(Matches!$I$2:$I$201,MATCH($A271&amp;"-3",Matches!$J$2:$J$201,0))="Void",INDEX(Matches!$G$2:$G$201,MATCH($A271&amp;"-3",Matches!$J$2:$J$201,0))="",INDEX(Matches!$H$2:$H$201,MATCH($A271&amp;"-3",Matches!$J$2:$J$201,0))=""),"",IF(AND($C271&lt;&gt;"",INDEX(Matches!$F$2:$F$201,MATCH($A271&amp;"-3",Matches!$J$2:$J$201,0))&lt;&gt;"",$C271&gt;=INDEX(Matches!$F$2:$F$201,MATCH($A271&amp;"-3",Matches!$J$2:$J$201,0))),"",IF(AND(H271=INDEX(Matches!$G$2:$G$201,MATCH($A271&amp;"-3",Matches!$J$2:$J$201,0)),I271=INDEX(Matches!$H$2:$H$201,MATCH($A271&amp;"-3",Matches!$J$2:$J$201,0))),5,IF(SIGN(H271-I271)&lt;&gt;SIGN(INDEX(Matches!$G$2:$G$201,MATCH($A271&amp;"-3",Matches!$J$2:$J$201,0))-INDEX(Matches!$H$2:$H$201,MATCH($A271&amp;"-3",Matches!$J$2:$J$201,0))),0,IF(H271-I271=INDEX(Matches!$G$2:$G$201,MATCH($A271&amp;"-3",Matches!$J$2:$J$201,0))-INDEX(Matches!$H$2:$H$201,MATCH($A271&amp;"-3",Matches!$J$2:$J$201,0)),3,2))))),""))</f>
        <v/>
      </c>
      <c r="AA271" s="12" t="str">
        <f aca="false">IF(OR($B271="",J271="",K271=""),"",IFERROR(IF(OR(INDEX(Matches!$I$2:$I$201,MATCH($A271&amp;"-4",Matches!$J$2:$J$201,0))="Void",INDEX(Matches!$G$2:$G$201,MATCH($A271&amp;"-4",Matches!$J$2:$J$201,0))="",INDEX(Matches!$H$2:$H$201,MATCH($A271&amp;"-4",Matches!$J$2:$J$201,0))=""),"",IF(AND($C271&lt;&gt;"",INDEX(Matches!$F$2:$F$201,MATCH($A271&amp;"-4",Matches!$J$2:$J$201,0))&lt;&gt;"",$C271&gt;=INDEX(Matches!$F$2:$F$201,MATCH($A271&amp;"-4",Matches!$J$2:$J$201,0))),"",IF(AND(J271=INDEX(Matches!$G$2:$G$201,MATCH($A271&amp;"-4",Matches!$J$2:$J$201,0)),K271=INDEX(Matches!$H$2:$H$201,MATCH($A271&amp;"-4",Matches!$J$2:$J$201,0))),5,IF(SIGN(J271-K271)&lt;&gt;SIGN(INDEX(Matches!$G$2:$G$201,MATCH($A271&amp;"-4",Matches!$J$2:$J$201,0))-INDEX(Matches!$H$2:$H$201,MATCH($A271&amp;"-4",Matches!$J$2:$J$201,0))),0,IF(J271-K271=INDEX(Matches!$G$2:$G$201,MATCH($A271&amp;"-4",Matches!$J$2:$J$201,0))-INDEX(Matches!$H$2:$H$201,MATCH($A271&amp;"-4",Matches!$J$2:$J$201,0)),3,2))))),""))</f>
        <v/>
      </c>
      <c r="AB271" s="12" t="str">
        <f aca="false">IF(OR($B271="",L271="",M271=""),"",IFERROR(IF(OR(INDEX(Matches!$I$2:$I$201,MATCH($A271&amp;"-5",Matches!$J$2:$J$201,0))="Void",INDEX(Matches!$G$2:$G$201,MATCH($A271&amp;"-5",Matches!$J$2:$J$201,0))="",INDEX(Matches!$H$2:$H$201,MATCH($A271&amp;"-5",Matches!$J$2:$J$201,0))=""),"",IF(AND($C271&lt;&gt;"",INDEX(Matches!$F$2:$F$201,MATCH($A271&amp;"-5",Matches!$J$2:$J$201,0))&lt;&gt;"",$C271&gt;=INDEX(Matches!$F$2:$F$201,MATCH($A271&amp;"-5",Matches!$J$2:$J$201,0))),"",IF(AND(L271=INDEX(Matches!$G$2:$G$201,MATCH($A271&amp;"-5",Matches!$J$2:$J$201,0)),M271=INDEX(Matches!$H$2:$H$201,MATCH($A271&amp;"-5",Matches!$J$2:$J$201,0))),5,IF(SIGN(L271-M271)&lt;&gt;SIGN(INDEX(Matches!$G$2:$G$201,MATCH($A271&amp;"-5",Matches!$J$2:$J$201,0))-INDEX(Matches!$H$2:$H$201,MATCH($A271&amp;"-5",Matches!$J$2:$J$201,0))),0,IF(L271-M271=INDEX(Matches!$G$2:$G$201,MATCH($A271&amp;"-5",Matches!$J$2:$J$201,0))-INDEX(Matches!$H$2:$H$201,MATCH($A271&amp;"-5",Matches!$J$2:$J$201,0)),3,2))))),""))</f>
        <v/>
      </c>
      <c r="AC271" s="12" t="str">
        <f aca="false">IF(OR($B271="",N271="",O271=""),"",IFERROR(IF(OR(INDEX(Matches!$I$2:$I$201,MATCH($A271&amp;"-6",Matches!$J$2:$J$201,0))="Void",INDEX(Matches!$G$2:$G$201,MATCH($A271&amp;"-6",Matches!$J$2:$J$201,0))="",INDEX(Matches!$H$2:$H$201,MATCH($A271&amp;"-6",Matches!$J$2:$J$201,0))=""),"",IF(AND($C271&lt;&gt;"",INDEX(Matches!$F$2:$F$201,MATCH($A271&amp;"-6",Matches!$J$2:$J$201,0))&lt;&gt;"",$C271&gt;=INDEX(Matches!$F$2:$F$201,MATCH($A271&amp;"-6",Matches!$J$2:$J$201,0))),"",IF(AND(N271=INDEX(Matches!$G$2:$G$201,MATCH($A271&amp;"-6",Matches!$J$2:$J$201,0)),O271=INDEX(Matches!$H$2:$H$201,MATCH($A271&amp;"-6",Matches!$J$2:$J$201,0))),5,IF(SIGN(N271-O271)&lt;&gt;SIGN(INDEX(Matches!$G$2:$G$201,MATCH($A271&amp;"-6",Matches!$J$2:$J$201,0))-INDEX(Matches!$H$2:$H$201,MATCH($A271&amp;"-6",Matches!$J$2:$J$201,0))),0,IF(N271-O271=INDEX(Matches!$G$2:$G$201,MATCH($A271&amp;"-6",Matches!$J$2:$J$201,0))-INDEX(Matches!$H$2:$H$201,MATCH($A271&amp;"-6",Matches!$J$2:$J$201,0)),3,2))))),""))</f>
        <v/>
      </c>
      <c r="AD271" s="12" t="str">
        <f aca="false">IF(OR($B271="",P271="",Q271=""),"",IFERROR(IF(OR(INDEX(Matches!$I$2:$I$201,MATCH($A271&amp;"-7",Matches!$J$2:$J$201,0))="Void",INDEX(Matches!$G$2:$G$201,MATCH($A271&amp;"-7",Matches!$J$2:$J$201,0))="",INDEX(Matches!$H$2:$H$201,MATCH($A271&amp;"-7",Matches!$J$2:$J$201,0))=""),"",IF(AND($C271&lt;&gt;"",INDEX(Matches!$F$2:$F$201,MATCH($A271&amp;"-7",Matches!$J$2:$J$201,0))&lt;&gt;"",$C271&gt;=INDEX(Matches!$F$2:$F$201,MATCH($A271&amp;"-7",Matches!$J$2:$J$201,0))),"",IF(AND(P271=INDEX(Matches!$G$2:$G$201,MATCH($A271&amp;"-7",Matches!$J$2:$J$201,0)),Q271=INDEX(Matches!$H$2:$H$201,MATCH($A271&amp;"-7",Matches!$J$2:$J$201,0))),5,IF(SIGN(P271-Q271)&lt;&gt;SIGN(INDEX(Matches!$G$2:$G$201,MATCH($A271&amp;"-7",Matches!$J$2:$J$201,0))-INDEX(Matches!$H$2:$H$201,MATCH($A271&amp;"-7",Matches!$J$2:$J$201,0))),0,IF(P271-Q271=INDEX(Matches!$G$2:$G$201,MATCH($A271&amp;"-7",Matches!$J$2:$J$201,0))-INDEX(Matches!$H$2:$H$201,MATCH($A271&amp;"-7",Matches!$J$2:$J$201,0)),3,2))))),""))</f>
        <v/>
      </c>
      <c r="AE271" s="12" t="str">
        <f aca="false">IF(OR($B271="",R271="",S271=""),"",IFERROR(IF(OR(INDEX(Matches!$I$2:$I$201,MATCH($A271&amp;"-8",Matches!$J$2:$J$201,0))="Void",INDEX(Matches!$G$2:$G$201,MATCH($A271&amp;"-8",Matches!$J$2:$J$201,0))="",INDEX(Matches!$H$2:$H$201,MATCH($A271&amp;"-8",Matches!$J$2:$J$201,0))=""),"",IF(AND($C271&lt;&gt;"",INDEX(Matches!$F$2:$F$201,MATCH($A271&amp;"-8",Matches!$J$2:$J$201,0))&lt;&gt;"",$C271&gt;=INDEX(Matches!$F$2:$F$201,MATCH($A271&amp;"-8",Matches!$J$2:$J$201,0))),"",IF(AND(R271=INDEX(Matches!$G$2:$G$201,MATCH($A271&amp;"-8",Matches!$J$2:$J$201,0)),S271=INDEX(Matches!$H$2:$H$201,MATCH($A271&amp;"-8",Matches!$J$2:$J$201,0))),5,IF(SIGN(R271-S271)&lt;&gt;SIGN(INDEX(Matches!$G$2:$G$201,MATCH($A271&amp;"-8",Matches!$J$2:$J$201,0))-INDEX(Matches!$H$2:$H$201,MATCH($A271&amp;"-8",Matches!$J$2:$J$201,0))),0,IF(R271-S271=INDEX(Matches!$G$2:$G$201,MATCH($A271&amp;"-8",Matches!$J$2:$J$201,0))-INDEX(Matches!$H$2:$H$201,MATCH($A271&amp;"-8",Matches!$J$2:$J$201,0)),3,2))))),""))</f>
        <v/>
      </c>
      <c r="AF271" s="12" t="str">
        <f aca="false">IF(OR($B271="",T271="",U271=""),"",IFERROR(IF(OR(INDEX(Matches!$I$2:$I$201,MATCH($A271&amp;"-9",Matches!$J$2:$J$201,0))="Void",INDEX(Matches!$G$2:$G$201,MATCH($A271&amp;"-9",Matches!$J$2:$J$201,0))="",INDEX(Matches!$H$2:$H$201,MATCH($A271&amp;"-9",Matches!$J$2:$J$201,0))=""),"",IF(AND($C271&lt;&gt;"",INDEX(Matches!$F$2:$F$201,MATCH($A271&amp;"-9",Matches!$J$2:$J$201,0))&lt;&gt;"",$C271&gt;=INDEX(Matches!$F$2:$F$201,MATCH($A271&amp;"-9",Matches!$J$2:$J$201,0))),"",IF(AND(T271=INDEX(Matches!$G$2:$G$201,MATCH($A271&amp;"-9",Matches!$J$2:$J$201,0)),U271=INDEX(Matches!$H$2:$H$201,MATCH($A271&amp;"-9",Matches!$J$2:$J$201,0))),5,IF(SIGN(T271-U271)&lt;&gt;SIGN(INDEX(Matches!$G$2:$G$201,MATCH($A271&amp;"-9",Matches!$J$2:$J$201,0))-INDEX(Matches!$H$2:$H$201,MATCH($A271&amp;"-9",Matches!$J$2:$J$201,0))),0,IF(T271-U271=INDEX(Matches!$G$2:$G$201,MATCH($A271&amp;"-9",Matches!$J$2:$J$201,0))-INDEX(Matches!$H$2:$H$201,MATCH($A271&amp;"-9",Matches!$J$2:$J$201,0)),3,2))))),""))</f>
        <v/>
      </c>
      <c r="AG271" s="12" t="str">
        <f aca="false">IF(OR($B271="",V271="",W271=""),"",IFERROR(IF(OR(INDEX(Matches!$I$2:$I$201,MATCH($A271&amp;"-10",Matches!$J$2:$J$201,0))="Void",INDEX(Matches!$G$2:$G$201,MATCH($A271&amp;"-10",Matches!$J$2:$J$201,0))="",INDEX(Matches!$H$2:$H$201,MATCH($A271&amp;"-10",Matches!$J$2:$J$201,0))=""),"",IF(AND($C271&lt;&gt;"",INDEX(Matches!$F$2:$F$201,MATCH($A271&amp;"-10",Matches!$J$2:$J$201,0))&lt;&gt;"",$C271&gt;=INDEX(Matches!$F$2:$F$201,MATCH($A271&amp;"-10",Matches!$J$2:$J$201,0))),"",IF(AND(V271=INDEX(Matches!$G$2:$G$201,MATCH($A271&amp;"-10",Matches!$J$2:$J$201,0)),W271=INDEX(Matches!$H$2:$H$201,MATCH($A271&amp;"-10",Matches!$J$2:$J$201,0))),5,IF(SIGN(V271-W271)&lt;&gt;SIGN(INDEX(Matches!$G$2:$G$201,MATCH($A271&amp;"-10",Matches!$J$2:$J$201,0))-INDEX(Matches!$H$2:$H$201,MATCH($A271&amp;"-10",Matches!$J$2:$J$201,0))),0,IF(V271-W271=INDEX(Matches!$G$2:$G$201,MATCH($A271&amp;"-10",Matches!$J$2:$J$201,0))-INDEX(Matches!$H$2:$H$201,MATCH($A271&amp;"-10",Matches!$J$2:$J$201,0)),3,2))))),""))</f>
        <v/>
      </c>
      <c r="AH271" s="13" t="str">
        <f aca="false">IF($B271="","",SUM(X271:AG271))</f>
        <v/>
      </c>
      <c r="AI271" s="12" t="str">
        <f aca="false">IF($B271="","",COUNTIF(X271:AG271,5))</f>
        <v/>
      </c>
      <c r="AJ271" s="12" t="str">
        <f aca="false">IF($B271="","",COUNTIF(X271:AG271,"&gt;=2"))</f>
        <v/>
      </c>
      <c r="AK271" s="12" t="str">
        <f aca="false">IF($B271="","",COUNT(X271:AG271))</f>
        <v/>
      </c>
    </row>
    <row r="272" customFormat="false" ht="15" hidden="false" customHeight="false" outlineLevel="0" collapsed="false">
      <c r="A272" s="7"/>
      <c r="B272" s="7"/>
      <c r="C272" s="1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12" t="str">
        <f aca="false">IF(OR($B272="",D272="",E272=""),"",IFERROR(IF(OR(INDEX(Matches!$I$2:$I$201,MATCH($A272&amp;"-1",Matches!$J$2:$J$201,0))="Void",INDEX(Matches!$G$2:$G$201,MATCH($A272&amp;"-1",Matches!$J$2:$J$201,0))="",INDEX(Matches!$H$2:$H$201,MATCH($A272&amp;"-1",Matches!$J$2:$J$201,0))=""),"",IF(AND($C272&lt;&gt;"",INDEX(Matches!$F$2:$F$201,MATCH($A272&amp;"-1",Matches!$J$2:$J$201,0))&lt;&gt;"",$C272&gt;=INDEX(Matches!$F$2:$F$201,MATCH($A272&amp;"-1",Matches!$J$2:$J$201,0))),"",IF(AND(D272=INDEX(Matches!$G$2:$G$201,MATCH($A272&amp;"-1",Matches!$J$2:$J$201,0)),E272=INDEX(Matches!$H$2:$H$201,MATCH($A272&amp;"-1",Matches!$J$2:$J$201,0))),5,IF(SIGN(D272-E272)&lt;&gt;SIGN(INDEX(Matches!$G$2:$G$201,MATCH($A272&amp;"-1",Matches!$J$2:$J$201,0))-INDEX(Matches!$H$2:$H$201,MATCH($A272&amp;"-1",Matches!$J$2:$J$201,0))),0,IF(D272-E272=INDEX(Matches!$G$2:$G$201,MATCH($A272&amp;"-1",Matches!$J$2:$J$201,0))-INDEX(Matches!$H$2:$H$201,MATCH($A272&amp;"-1",Matches!$J$2:$J$201,0)),3,2))))),""))</f>
        <v/>
      </c>
      <c r="Y272" s="12" t="str">
        <f aca="false">IF(OR($B272="",F272="",G272=""),"",IFERROR(IF(OR(INDEX(Matches!$I$2:$I$201,MATCH($A272&amp;"-2",Matches!$J$2:$J$201,0))="Void",INDEX(Matches!$G$2:$G$201,MATCH($A272&amp;"-2",Matches!$J$2:$J$201,0))="",INDEX(Matches!$H$2:$H$201,MATCH($A272&amp;"-2",Matches!$J$2:$J$201,0))=""),"",IF(AND($C272&lt;&gt;"",INDEX(Matches!$F$2:$F$201,MATCH($A272&amp;"-2",Matches!$J$2:$J$201,0))&lt;&gt;"",$C272&gt;=INDEX(Matches!$F$2:$F$201,MATCH($A272&amp;"-2",Matches!$J$2:$J$201,0))),"",IF(AND(F272=INDEX(Matches!$G$2:$G$201,MATCH($A272&amp;"-2",Matches!$J$2:$J$201,0)),G272=INDEX(Matches!$H$2:$H$201,MATCH($A272&amp;"-2",Matches!$J$2:$J$201,0))),5,IF(SIGN(F272-G272)&lt;&gt;SIGN(INDEX(Matches!$G$2:$G$201,MATCH($A272&amp;"-2",Matches!$J$2:$J$201,0))-INDEX(Matches!$H$2:$H$201,MATCH($A272&amp;"-2",Matches!$J$2:$J$201,0))),0,IF(F272-G272=INDEX(Matches!$G$2:$G$201,MATCH($A272&amp;"-2",Matches!$J$2:$J$201,0))-INDEX(Matches!$H$2:$H$201,MATCH($A272&amp;"-2",Matches!$J$2:$J$201,0)),3,2))))),""))</f>
        <v/>
      </c>
      <c r="Z272" s="12" t="str">
        <f aca="false">IF(OR($B272="",H272="",I272=""),"",IFERROR(IF(OR(INDEX(Matches!$I$2:$I$201,MATCH($A272&amp;"-3",Matches!$J$2:$J$201,0))="Void",INDEX(Matches!$G$2:$G$201,MATCH($A272&amp;"-3",Matches!$J$2:$J$201,0))="",INDEX(Matches!$H$2:$H$201,MATCH($A272&amp;"-3",Matches!$J$2:$J$201,0))=""),"",IF(AND($C272&lt;&gt;"",INDEX(Matches!$F$2:$F$201,MATCH($A272&amp;"-3",Matches!$J$2:$J$201,0))&lt;&gt;"",$C272&gt;=INDEX(Matches!$F$2:$F$201,MATCH($A272&amp;"-3",Matches!$J$2:$J$201,0))),"",IF(AND(H272=INDEX(Matches!$G$2:$G$201,MATCH($A272&amp;"-3",Matches!$J$2:$J$201,0)),I272=INDEX(Matches!$H$2:$H$201,MATCH($A272&amp;"-3",Matches!$J$2:$J$201,0))),5,IF(SIGN(H272-I272)&lt;&gt;SIGN(INDEX(Matches!$G$2:$G$201,MATCH($A272&amp;"-3",Matches!$J$2:$J$201,0))-INDEX(Matches!$H$2:$H$201,MATCH($A272&amp;"-3",Matches!$J$2:$J$201,0))),0,IF(H272-I272=INDEX(Matches!$G$2:$G$201,MATCH($A272&amp;"-3",Matches!$J$2:$J$201,0))-INDEX(Matches!$H$2:$H$201,MATCH($A272&amp;"-3",Matches!$J$2:$J$201,0)),3,2))))),""))</f>
        <v/>
      </c>
      <c r="AA272" s="12" t="str">
        <f aca="false">IF(OR($B272="",J272="",K272=""),"",IFERROR(IF(OR(INDEX(Matches!$I$2:$I$201,MATCH($A272&amp;"-4",Matches!$J$2:$J$201,0))="Void",INDEX(Matches!$G$2:$G$201,MATCH($A272&amp;"-4",Matches!$J$2:$J$201,0))="",INDEX(Matches!$H$2:$H$201,MATCH($A272&amp;"-4",Matches!$J$2:$J$201,0))=""),"",IF(AND($C272&lt;&gt;"",INDEX(Matches!$F$2:$F$201,MATCH($A272&amp;"-4",Matches!$J$2:$J$201,0))&lt;&gt;"",$C272&gt;=INDEX(Matches!$F$2:$F$201,MATCH($A272&amp;"-4",Matches!$J$2:$J$201,0))),"",IF(AND(J272=INDEX(Matches!$G$2:$G$201,MATCH($A272&amp;"-4",Matches!$J$2:$J$201,0)),K272=INDEX(Matches!$H$2:$H$201,MATCH($A272&amp;"-4",Matches!$J$2:$J$201,0))),5,IF(SIGN(J272-K272)&lt;&gt;SIGN(INDEX(Matches!$G$2:$G$201,MATCH($A272&amp;"-4",Matches!$J$2:$J$201,0))-INDEX(Matches!$H$2:$H$201,MATCH($A272&amp;"-4",Matches!$J$2:$J$201,0))),0,IF(J272-K272=INDEX(Matches!$G$2:$G$201,MATCH($A272&amp;"-4",Matches!$J$2:$J$201,0))-INDEX(Matches!$H$2:$H$201,MATCH($A272&amp;"-4",Matches!$J$2:$J$201,0)),3,2))))),""))</f>
        <v/>
      </c>
      <c r="AB272" s="12" t="str">
        <f aca="false">IF(OR($B272="",L272="",M272=""),"",IFERROR(IF(OR(INDEX(Matches!$I$2:$I$201,MATCH($A272&amp;"-5",Matches!$J$2:$J$201,0))="Void",INDEX(Matches!$G$2:$G$201,MATCH($A272&amp;"-5",Matches!$J$2:$J$201,0))="",INDEX(Matches!$H$2:$H$201,MATCH($A272&amp;"-5",Matches!$J$2:$J$201,0))=""),"",IF(AND($C272&lt;&gt;"",INDEX(Matches!$F$2:$F$201,MATCH($A272&amp;"-5",Matches!$J$2:$J$201,0))&lt;&gt;"",$C272&gt;=INDEX(Matches!$F$2:$F$201,MATCH($A272&amp;"-5",Matches!$J$2:$J$201,0))),"",IF(AND(L272=INDEX(Matches!$G$2:$G$201,MATCH($A272&amp;"-5",Matches!$J$2:$J$201,0)),M272=INDEX(Matches!$H$2:$H$201,MATCH($A272&amp;"-5",Matches!$J$2:$J$201,0))),5,IF(SIGN(L272-M272)&lt;&gt;SIGN(INDEX(Matches!$G$2:$G$201,MATCH($A272&amp;"-5",Matches!$J$2:$J$201,0))-INDEX(Matches!$H$2:$H$201,MATCH($A272&amp;"-5",Matches!$J$2:$J$201,0))),0,IF(L272-M272=INDEX(Matches!$G$2:$G$201,MATCH($A272&amp;"-5",Matches!$J$2:$J$201,0))-INDEX(Matches!$H$2:$H$201,MATCH($A272&amp;"-5",Matches!$J$2:$J$201,0)),3,2))))),""))</f>
        <v/>
      </c>
      <c r="AC272" s="12" t="str">
        <f aca="false">IF(OR($B272="",N272="",O272=""),"",IFERROR(IF(OR(INDEX(Matches!$I$2:$I$201,MATCH($A272&amp;"-6",Matches!$J$2:$J$201,0))="Void",INDEX(Matches!$G$2:$G$201,MATCH($A272&amp;"-6",Matches!$J$2:$J$201,0))="",INDEX(Matches!$H$2:$H$201,MATCH($A272&amp;"-6",Matches!$J$2:$J$201,0))=""),"",IF(AND($C272&lt;&gt;"",INDEX(Matches!$F$2:$F$201,MATCH($A272&amp;"-6",Matches!$J$2:$J$201,0))&lt;&gt;"",$C272&gt;=INDEX(Matches!$F$2:$F$201,MATCH($A272&amp;"-6",Matches!$J$2:$J$201,0))),"",IF(AND(N272=INDEX(Matches!$G$2:$G$201,MATCH($A272&amp;"-6",Matches!$J$2:$J$201,0)),O272=INDEX(Matches!$H$2:$H$201,MATCH($A272&amp;"-6",Matches!$J$2:$J$201,0))),5,IF(SIGN(N272-O272)&lt;&gt;SIGN(INDEX(Matches!$G$2:$G$201,MATCH($A272&amp;"-6",Matches!$J$2:$J$201,0))-INDEX(Matches!$H$2:$H$201,MATCH($A272&amp;"-6",Matches!$J$2:$J$201,0))),0,IF(N272-O272=INDEX(Matches!$G$2:$G$201,MATCH($A272&amp;"-6",Matches!$J$2:$J$201,0))-INDEX(Matches!$H$2:$H$201,MATCH($A272&amp;"-6",Matches!$J$2:$J$201,0)),3,2))))),""))</f>
        <v/>
      </c>
      <c r="AD272" s="12" t="str">
        <f aca="false">IF(OR($B272="",P272="",Q272=""),"",IFERROR(IF(OR(INDEX(Matches!$I$2:$I$201,MATCH($A272&amp;"-7",Matches!$J$2:$J$201,0))="Void",INDEX(Matches!$G$2:$G$201,MATCH($A272&amp;"-7",Matches!$J$2:$J$201,0))="",INDEX(Matches!$H$2:$H$201,MATCH($A272&amp;"-7",Matches!$J$2:$J$201,0))=""),"",IF(AND($C272&lt;&gt;"",INDEX(Matches!$F$2:$F$201,MATCH($A272&amp;"-7",Matches!$J$2:$J$201,0))&lt;&gt;"",$C272&gt;=INDEX(Matches!$F$2:$F$201,MATCH($A272&amp;"-7",Matches!$J$2:$J$201,0))),"",IF(AND(P272=INDEX(Matches!$G$2:$G$201,MATCH($A272&amp;"-7",Matches!$J$2:$J$201,0)),Q272=INDEX(Matches!$H$2:$H$201,MATCH($A272&amp;"-7",Matches!$J$2:$J$201,0))),5,IF(SIGN(P272-Q272)&lt;&gt;SIGN(INDEX(Matches!$G$2:$G$201,MATCH($A272&amp;"-7",Matches!$J$2:$J$201,0))-INDEX(Matches!$H$2:$H$201,MATCH($A272&amp;"-7",Matches!$J$2:$J$201,0))),0,IF(P272-Q272=INDEX(Matches!$G$2:$G$201,MATCH($A272&amp;"-7",Matches!$J$2:$J$201,0))-INDEX(Matches!$H$2:$H$201,MATCH($A272&amp;"-7",Matches!$J$2:$J$201,0)),3,2))))),""))</f>
        <v/>
      </c>
      <c r="AE272" s="12" t="str">
        <f aca="false">IF(OR($B272="",R272="",S272=""),"",IFERROR(IF(OR(INDEX(Matches!$I$2:$I$201,MATCH($A272&amp;"-8",Matches!$J$2:$J$201,0))="Void",INDEX(Matches!$G$2:$G$201,MATCH($A272&amp;"-8",Matches!$J$2:$J$201,0))="",INDEX(Matches!$H$2:$H$201,MATCH($A272&amp;"-8",Matches!$J$2:$J$201,0))=""),"",IF(AND($C272&lt;&gt;"",INDEX(Matches!$F$2:$F$201,MATCH($A272&amp;"-8",Matches!$J$2:$J$201,0))&lt;&gt;"",$C272&gt;=INDEX(Matches!$F$2:$F$201,MATCH($A272&amp;"-8",Matches!$J$2:$J$201,0))),"",IF(AND(R272=INDEX(Matches!$G$2:$G$201,MATCH($A272&amp;"-8",Matches!$J$2:$J$201,0)),S272=INDEX(Matches!$H$2:$H$201,MATCH($A272&amp;"-8",Matches!$J$2:$J$201,0))),5,IF(SIGN(R272-S272)&lt;&gt;SIGN(INDEX(Matches!$G$2:$G$201,MATCH($A272&amp;"-8",Matches!$J$2:$J$201,0))-INDEX(Matches!$H$2:$H$201,MATCH($A272&amp;"-8",Matches!$J$2:$J$201,0))),0,IF(R272-S272=INDEX(Matches!$G$2:$G$201,MATCH($A272&amp;"-8",Matches!$J$2:$J$201,0))-INDEX(Matches!$H$2:$H$201,MATCH($A272&amp;"-8",Matches!$J$2:$J$201,0)),3,2))))),""))</f>
        <v/>
      </c>
      <c r="AF272" s="12" t="str">
        <f aca="false">IF(OR($B272="",T272="",U272=""),"",IFERROR(IF(OR(INDEX(Matches!$I$2:$I$201,MATCH($A272&amp;"-9",Matches!$J$2:$J$201,0))="Void",INDEX(Matches!$G$2:$G$201,MATCH($A272&amp;"-9",Matches!$J$2:$J$201,0))="",INDEX(Matches!$H$2:$H$201,MATCH($A272&amp;"-9",Matches!$J$2:$J$201,0))=""),"",IF(AND($C272&lt;&gt;"",INDEX(Matches!$F$2:$F$201,MATCH($A272&amp;"-9",Matches!$J$2:$J$201,0))&lt;&gt;"",$C272&gt;=INDEX(Matches!$F$2:$F$201,MATCH($A272&amp;"-9",Matches!$J$2:$J$201,0))),"",IF(AND(T272=INDEX(Matches!$G$2:$G$201,MATCH($A272&amp;"-9",Matches!$J$2:$J$201,0)),U272=INDEX(Matches!$H$2:$H$201,MATCH($A272&amp;"-9",Matches!$J$2:$J$201,0))),5,IF(SIGN(T272-U272)&lt;&gt;SIGN(INDEX(Matches!$G$2:$G$201,MATCH($A272&amp;"-9",Matches!$J$2:$J$201,0))-INDEX(Matches!$H$2:$H$201,MATCH($A272&amp;"-9",Matches!$J$2:$J$201,0))),0,IF(T272-U272=INDEX(Matches!$G$2:$G$201,MATCH($A272&amp;"-9",Matches!$J$2:$J$201,0))-INDEX(Matches!$H$2:$H$201,MATCH($A272&amp;"-9",Matches!$J$2:$J$201,0)),3,2))))),""))</f>
        <v/>
      </c>
      <c r="AG272" s="12" t="str">
        <f aca="false">IF(OR($B272="",V272="",W272=""),"",IFERROR(IF(OR(INDEX(Matches!$I$2:$I$201,MATCH($A272&amp;"-10",Matches!$J$2:$J$201,0))="Void",INDEX(Matches!$G$2:$G$201,MATCH($A272&amp;"-10",Matches!$J$2:$J$201,0))="",INDEX(Matches!$H$2:$H$201,MATCH($A272&amp;"-10",Matches!$J$2:$J$201,0))=""),"",IF(AND($C272&lt;&gt;"",INDEX(Matches!$F$2:$F$201,MATCH($A272&amp;"-10",Matches!$J$2:$J$201,0))&lt;&gt;"",$C272&gt;=INDEX(Matches!$F$2:$F$201,MATCH($A272&amp;"-10",Matches!$J$2:$J$201,0))),"",IF(AND(V272=INDEX(Matches!$G$2:$G$201,MATCH($A272&amp;"-10",Matches!$J$2:$J$201,0)),W272=INDEX(Matches!$H$2:$H$201,MATCH($A272&amp;"-10",Matches!$J$2:$J$201,0))),5,IF(SIGN(V272-W272)&lt;&gt;SIGN(INDEX(Matches!$G$2:$G$201,MATCH($A272&amp;"-10",Matches!$J$2:$J$201,0))-INDEX(Matches!$H$2:$H$201,MATCH($A272&amp;"-10",Matches!$J$2:$J$201,0))),0,IF(V272-W272=INDEX(Matches!$G$2:$G$201,MATCH($A272&amp;"-10",Matches!$J$2:$J$201,0))-INDEX(Matches!$H$2:$H$201,MATCH($A272&amp;"-10",Matches!$J$2:$J$201,0)),3,2))))),""))</f>
        <v/>
      </c>
      <c r="AH272" s="13" t="str">
        <f aca="false">IF($B272="","",SUM(X272:AG272))</f>
        <v/>
      </c>
      <c r="AI272" s="12" t="str">
        <f aca="false">IF($B272="","",COUNTIF(X272:AG272,5))</f>
        <v/>
      </c>
      <c r="AJ272" s="12" t="str">
        <f aca="false">IF($B272="","",COUNTIF(X272:AG272,"&gt;=2"))</f>
        <v/>
      </c>
      <c r="AK272" s="12" t="str">
        <f aca="false">IF($B272="","",COUNT(X272:AG272))</f>
        <v/>
      </c>
    </row>
    <row r="273" customFormat="false" ht="15" hidden="false" customHeight="false" outlineLevel="0" collapsed="false">
      <c r="A273" s="7"/>
      <c r="B273" s="7"/>
      <c r="C273" s="1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12" t="str">
        <f aca="false">IF(OR($B273="",D273="",E273=""),"",IFERROR(IF(OR(INDEX(Matches!$I$2:$I$201,MATCH($A273&amp;"-1",Matches!$J$2:$J$201,0))="Void",INDEX(Matches!$G$2:$G$201,MATCH($A273&amp;"-1",Matches!$J$2:$J$201,0))="",INDEX(Matches!$H$2:$H$201,MATCH($A273&amp;"-1",Matches!$J$2:$J$201,0))=""),"",IF(AND($C273&lt;&gt;"",INDEX(Matches!$F$2:$F$201,MATCH($A273&amp;"-1",Matches!$J$2:$J$201,0))&lt;&gt;"",$C273&gt;=INDEX(Matches!$F$2:$F$201,MATCH($A273&amp;"-1",Matches!$J$2:$J$201,0))),"",IF(AND(D273=INDEX(Matches!$G$2:$G$201,MATCH($A273&amp;"-1",Matches!$J$2:$J$201,0)),E273=INDEX(Matches!$H$2:$H$201,MATCH($A273&amp;"-1",Matches!$J$2:$J$201,0))),5,IF(SIGN(D273-E273)&lt;&gt;SIGN(INDEX(Matches!$G$2:$G$201,MATCH($A273&amp;"-1",Matches!$J$2:$J$201,0))-INDEX(Matches!$H$2:$H$201,MATCH($A273&amp;"-1",Matches!$J$2:$J$201,0))),0,IF(D273-E273=INDEX(Matches!$G$2:$G$201,MATCH($A273&amp;"-1",Matches!$J$2:$J$201,0))-INDEX(Matches!$H$2:$H$201,MATCH($A273&amp;"-1",Matches!$J$2:$J$201,0)),3,2))))),""))</f>
        <v/>
      </c>
      <c r="Y273" s="12" t="str">
        <f aca="false">IF(OR($B273="",F273="",G273=""),"",IFERROR(IF(OR(INDEX(Matches!$I$2:$I$201,MATCH($A273&amp;"-2",Matches!$J$2:$J$201,0))="Void",INDEX(Matches!$G$2:$G$201,MATCH($A273&amp;"-2",Matches!$J$2:$J$201,0))="",INDEX(Matches!$H$2:$H$201,MATCH($A273&amp;"-2",Matches!$J$2:$J$201,0))=""),"",IF(AND($C273&lt;&gt;"",INDEX(Matches!$F$2:$F$201,MATCH($A273&amp;"-2",Matches!$J$2:$J$201,0))&lt;&gt;"",$C273&gt;=INDEX(Matches!$F$2:$F$201,MATCH($A273&amp;"-2",Matches!$J$2:$J$201,0))),"",IF(AND(F273=INDEX(Matches!$G$2:$G$201,MATCH($A273&amp;"-2",Matches!$J$2:$J$201,0)),G273=INDEX(Matches!$H$2:$H$201,MATCH($A273&amp;"-2",Matches!$J$2:$J$201,0))),5,IF(SIGN(F273-G273)&lt;&gt;SIGN(INDEX(Matches!$G$2:$G$201,MATCH($A273&amp;"-2",Matches!$J$2:$J$201,0))-INDEX(Matches!$H$2:$H$201,MATCH($A273&amp;"-2",Matches!$J$2:$J$201,0))),0,IF(F273-G273=INDEX(Matches!$G$2:$G$201,MATCH($A273&amp;"-2",Matches!$J$2:$J$201,0))-INDEX(Matches!$H$2:$H$201,MATCH($A273&amp;"-2",Matches!$J$2:$J$201,0)),3,2))))),""))</f>
        <v/>
      </c>
      <c r="Z273" s="12" t="str">
        <f aca="false">IF(OR($B273="",H273="",I273=""),"",IFERROR(IF(OR(INDEX(Matches!$I$2:$I$201,MATCH($A273&amp;"-3",Matches!$J$2:$J$201,0))="Void",INDEX(Matches!$G$2:$G$201,MATCH($A273&amp;"-3",Matches!$J$2:$J$201,0))="",INDEX(Matches!$H$2:$H$201,MATCH($A273&amp;"-3",Matches!$J$2:$J$201,0))=""),"",IF(AND($C273&lt;&gt;"",INDEX(Matches!$F$2:$F$201,MATCH($A273&amp;"-3",Matches!$J$2:$J$201,0))&lt;&gt;"",$C273&gt;=INDEX(Matches!$F$2:$F$201,MATCH($A273&amp;"-3",Matches!$J$2:$J$201,0))),"",IF(AND(H273=INDEX(Matches!$G$2:$G$201,MATCH($A273&amp;"-3",Matches!$J$2:$J$201,0)),I273=INDEX(Matches!$H$2:$H$201,MATCH($A273&amp;"-3",Matches!$J$2:$J$201,0))),5,IF(SIGN(H273-I273)&lt;&gt;SIGN(INDEX(Matches!$G$2:$G$201,MATCH($A273&amp;"-3",Matches!$J$2:$J$201,0))-INDEX(Matches!$H$2:$H$201,MATCH($A273&amp;"-3",Matches!$J$2:$J$201,0))),0,IF(H273-I273=INDEX(Matches!$G$2:$G$201,MATCH($A273&amp;"-3",Matches!$J$2:$J$201,0))-INDEX(Matches!$H$2:$H$201,MATCH($A273&amp;"-3",Matches!$J$2:$J$201,0)),3,2))))),""))</f>
        <v/>
      </c>
      <c r="AA273" s="12" t="str">
        <f aca="false">IF(OR($B273="",J273="",K273=""),"",IFERROR(IF(OR(INDEX(Matches!$I$2:$I$201,MATCH($A273&amp;"-4",Matches!$J$2:$J$201,0))="Void",INDEX(Matches!$G$2:$G$201,MATCH($A273&amp;"-4",Matches!$J$2:$J$201,0))="",INDEX(Matches!$H$2:$H$201,MATCH($A273&amp;"-4",Matches!$J$2:$J$201,0))=""),"",IF(AND($C273&lt;&gt;"",INDEX(Matches!$F$2:$F$201,MATCH($A273&amp;"-4",Matches!$J$2:$J$201,0))&lt;&gt;"",$C273&gt;=INDEX(Matches!$F$2:$F$201,MATCH($A273&amp;"-4",Matches!$J$2:$J$201,0))),"",IF(AND(J273=INDEX(Matches!$G$2:$G$201,MATCH($A273&amp;"-4",Matches!$J$2:$J$201,0)),K273=INDEX(Matches!$H$2:$H$201,MATCH($A273&amp;"-4",Matches!$J$2:$J$201,0))),5,IF(SIGN(J273-K273)&lt;&gt;SIGN(INDEX(Matches!$G$2:$G$201,MATCH($A273&amp;"-4",Matches!$J$2:$J$201,0))-INDEX(Matches!$H$2:$H$201,MATCH($A273&amp;"-4",Matches!$J$2:$J$201,0))),0,IF(J273-K273=INDEX(Matches!$G$2:$G$201,MATCH($A273&amp;"-4",Matches!$J$2:$J$201,0))-INDEX(Matches!$H$2:$H$201,MATCH($A273&amp;"-4",Matches!$J$2:$J$201,0)),3,2))))),""))</f>
        <v/>
      </c>
      <c r="AB273" s="12" t="str">
        <f aca="false">IF(OR($B273="",L273="",M273=""),"",IFERROR(IF(OR(INDEX(Matches!$I$2:$I$201,MATCH($A273&amp;"-5",Matches!$J$2:$J$201,0))="Void",INDEX(Matches!$G$2:$G$201,MATCH($A273&amp;"-5",Matches!$J$2:$J$201,0))="",INDEX(Matches!$H$2:$H$201,MATCH($A273&amp;"-5",Matches!$J$2:$J$201,0))=""),"",IF(AND($C273&lt;&gt;"",INDEX(Matches!$F$2:$F$201,MATCH($A273&amp;"-5",Matches!$J$2:$J$201,0))&lt;&gt;"",$C273&gt;=INDEX(Matches!$F$2:$F$201,MATCH($A273&amp;"-5",Matches!$J$2:$J$201,0))),"",IF(AND(L273=INDEX(Matches!$G$2:$G$201,MATCH($A273&amp;"-5",Matches!$J$2:$J$201,0)),M273=INDEX(Matches!$H$2:$H$201,MATCH($A273&amp;"-5",Matches!$J$2:$J$201,0))),5,IF(SIGN(L273-M273)&lt;&gt;SIGN(INDEX(Matches!$G$2:$G$201,MATCH($A273&amp;"-5",Matches!$J$2:$J$201,0))-INDEX(Matches!$H$2:$H$201,MATCH($A273&amp;"-5",Matches!$J$2:$J$201,0))),0,IF(L273-M273=INDEX(Matches!$G$2:$G$201,MATCH($A273&amp;"-5",Matches!$J$2:$J$201,0))-INDEX(Matches!$H$2:$H$201,MATCH($A273&amp;"-5",Matches!$J$2:$J$201,0)),3,2))))),""))</f>
        <v/>
      </c>
      <c r="AC273" s="12" t="str">
        <f aca="false">IF(OR($B273="",N273="",O273=""),"",IFERROR(IF(OR(INDEX(Matches!$I$2:$I$201,MATCH($A273&amp;"-6",Matches!$J$2:$J$201,0))="Void",INDEX(Matches!$G$2:$G$201,MATCH($A273&amp;"-6",Matches!$J$2:$J$201,0))="",INDEX(Matches!$H$2:$H$201,MATCH($A273&amp;"-6",Matches!$J$2:$J$201,0))=""),"",IF(AND($C273&lt;&gt;"",INDEX(Matches!$F$2:$F$201,MATCH($A273&amp;"-6",Matches!$J$2:$J$201,0))&lt;&gt;"",$C273&gt;=INDEX(Matches!$F$2:$F$201,MATCH($A273&amp;"-6",Matches!$J$2:$J$201,0))),"",IF(AND(N273=INDEX(Matches!$G$2:$G$201,MATCH($A273&amp;"-6",Matches!$J$2:$J$201,0)),O273=INDEX(Matches!$H$2:$H$201,MATCH($A273&amp;"-6",Matches!$J$2:$J$201,0))),5,IF(SIGN(N273-O273)&lt;&gt;SIGN(INDEX(Matches!$G$2:$G$201,MATCH($A273&amp;"-6",Matches!$J$2:$J$201,0))-INDEX(Matches!$H$2:$H$201,MATCH($A273&amp;"-6",Matches!$J$2:$J$201,0))),0,IF(N273-O273=INDEX(Matches!$G$2:$G$201,MATCH($A273&amp;"-6",Matches!$J$2:$J$201,0))-INDEX(Matches!$H$2:$H$201,MATCH($A273&amp;"-6",Matches!$J$2:$J$201,0)),3,2))))),""))</f>
        <v/>
      </c>
      <c r="AD273" s="12" t="str">
        <f aca="false">IF(OR($B273="",P273="",Q273=""),"",IFERROR(IF(OR(INDEX(Matches!$I$2:$I$201,MATCH($A273&amp;"-7",Matches!$J$2:$J$201,0))="Void",INDEX(Matches!$G$2:$G$201,MATCH($A273&amp;"-7",Matches!$J$2:$J$201,0))="",INDEX(Matches!$H$2:$H$201,MATCH($A273&amp;"-7",Matches!$J$2:$J$201,0))=""),"",IF(AND($C273&lt;&gt;"",INDEX(Matches!$F$2:$F$201,MATCH($A273&amp;"-7",Matches!$J$2:$J$201,0))&lt;&gt;"",$C273&gt;=INDEX(Matches!$F$2:$F$201,MATCH($A273&amp;"-7",Matches!$J$2:$J$201,0))),"",IF(AND(P273=INDEX(Matches!$G$2:$G$201,MATCH($A273&amp;"-7",Matches!$J$2:$J$201,0)),Q273=INDEX(Matches!$H$2:$H$201,MATCH($A273&amp;"-7",Matches!$J$2:$J$201,0))),5,IF(SIGN(P273-Q273)&lt;&gt;SIGN(INDEX(Matches!$G$2:$G$201,MATCH($A273&amp;"-7",Matches!$J$2:$J$201,0))-INDEX(Matches!$H$2:$H$201,MATCH($A273&amp;"-7",Matches!$J$2:$J$201,0))),0,IF(P273-Q273=INDEX(Matches!$G$2:$G$201,MATCH($A273&amp;"-7",Matches!$J$2:$J$201,0))-INDEX(Matches!$H$2:$H$201,MATCH($A273&amp;"-7",Matches!$J$2:$J$201,0)),3,2))))),""))</f>
        <v/>
      </c>
      <c r="AE273" s="12" t="str">
        <f aca="false">IF(OR($B273="",R273="",S273=""),"",IFERROR(IF(OR(INDEX(Matches!$I$2:$I$201,MATCH($A273&amp;"-8",Matches!$J$2:$J$201,0))="Void",INDEX(Matches!$G$2:$G$201,MATCH($A273&amp;"-8",Matches!$J$2:$J$201,0))="",INDEX(Matches!$H$2:$H$201,MATCH($A273&amp;"-8",Matches!$J$2:$J$201,0))=""),"",IF(AND($C273&lt;&gt;"",INDEX(Matches!$F$2:$F$201,MATCH($A273&amp;"-8",Matches!$J$2:$J$201,0))&lt;&gt;"",$C273&gt;=INDEX(Matches!$F$2:$F$201,MATCH($A273&amp;"-8",Matches!$J$2:$J$201,0))),"",IF(AND(R273=INDEX(Matches!$G$2:$G$201,MATCH($A273&amp;"-8",Matches!$J$2:$J$201,0)),S273=INDEX(Matches!$H$2:$H$201,MATCH($A273&amp;"-8",Matches!$J$2:$J$201,0))),5,IF(SIGN(R273-S273)&lt;&gt;SIGN(INDEX(Matches!$G$2:$G$201,MATCH($A273&amp;"-8",Matches!$J$2:$J$201,0))-INDEX(Matches!$H$2:$H$201,MATCH($A273&amp;"-8",Matches!$J$2:$J$201,0))),0,IF(R273-S273=INDEX(Matches!$G$2:$G$201,MATCH($A273&amp;"-8",Matches!$J$2:$J$201,0))-INDEX(Matches!$H$2:$H$201,MATCH($A273&amp;"-8",Matches!$J$2:$J$201,0)),3,2))))),""))</f>
        <v/>
      </c>
      <c r="AF273" s="12" t="str">
        <f aca="false">IF(OR($B273="",T273="",U273=""),"",IFERROR(IF(OR(INDEX(Matches!$I$2:$I$201,MATCH($A273&amp;"-9",Matches!$J$2:$J$201,0))="Void",INDEX(Matches!$G$2:$G$201,MATCH($A273&amp;"-9",Matches!$J$2:$J$201,0))="",INDEX(Matches!$H$2:$H$201,MATCH($A273&amp;"-9",Matches!$J$2:$J$201,0))=""),"",IF(AND($C273&lt;&gt;"",INDEX(Matches!$F$2:$F$201,MATCH($A273&amp;"-9",Matches!$J$2:$J$201,0))&lt;&gt;"",$C273&gt;=INDEX(Matches!$F$2:$F$201,MATCH($A273&amp;"-9",Matches!$J$2:$J$201,0))),"",IF(AND(T273=INDEX(Matches!$G$2:$G$201,MATCH($A273&amp;"-9",Matches!$J$2:$J$201,0)),U273=INDEX(Matches!$H$2:$H$201,MATCH($A273&amp;"-9",Matches!$J$2:$J$201,0))),5,IF(SIGN(T273-U273)&lt;&gt;SIGN(INDEX(Matches!$G$2:$G$201,MATCH($A273&amp;"-9",Matches!$J$2:$J$201,0))-INDEX(Matches!$H$2:$H$201,MATCH($A273&amp;"-9",Matches!$J$2:$J$201,0))),0,IF(T273-U273=INDEX(Matches!$G$2:$G$201,MATCH($A273&amp;"-9",Matches!$J$2:$J$201,0))-INDEX(Matches!$H$2:$H$201,MATCH($A273&amp;"-9",Matches!$J$2:$J$201,0)),3,2))))),""))</f>
        <v/>
      </c>
      <c r="AG273" s="12" t="str">
        <f aca="false">IF(OR($B273="",V273="",W273=""),"",IFERROR(IF(OR(INDEX(Matches!$I$2:$I$201,MATCH($A273&amp;"-10",Matches!$J$2:$J$201,0))="Void",INDEX(Matches!$G$2:$G$201,MATCH($A273&amp;"-10",Matches!$J$2:$J$201,0))="",INDEX(Matches!$H$2:$H$201,MATCH($A273&amp;"-10",Matches!$J$2:$J$201,0))=""),"",IF(AND($C273&lt;&gt;"",INDEX(Matches!$F$2:$F$201,MATCH($A273&amp;"-10",Matches!$J$2:$J$201,0))&lt;&gt;"",$C273&gt;=INDEX(Matches!$F$2:$F$201,MATCH($A273&amp;"-10",Matches!$J$2:$J$201,0))),"",IF(AND(V273=INDEX(Matches!$G$2:$G$201,MATCH($A273&amp;"-10",Matches!$J$2:$J$201,0)),W273=INDEX(Matches!$H$2:$H$201,MATCH($A273&amp;"-10",Matches!$J$2:$J$201,0))),5,IF(SIGN(V273-W273)&lt;&gt;SIGN(INDEX(Matches!$G$2:$G$201,MATCH($A273&amp;"-10",Matches!$J$2:$J$201,0))-INDEX(Matches!$H$2:$H$201,MATCH($A273&amp;"-10",Matches!$J$2:$J$201,0))),0,IF(V273-W273=INDEX(Matches!$G$2:$G$201,MATCH($A273&amp;"-10",Matches!$J$2:$J$201,0))-INDEX(Matches!$H$2:$H$201,MATCH($A273&amp;"-10",Matches!$J$2:$J$201,0)),3,2))))),""))</f>
        <v/>
      </c>
      <c r="AH273" s="13" t="str">
        <f aca="false">IF($B273="","",SUM(X273:AG273))</f>
        <v/>
      </c>
      <c r="AI273" s="12" t="str">
        <f aca="false">IF($B273="","",COUNTIF(X273:AG273,5))</f>
        <v/>
      </c>
      <c r="AJ273" s="12" t="str">
        <f aca="false">IF($B273="","",COUNTIF(X273:AG273,"&gt;=2"))</f>
        <v/>
      </c>
      <c r="AK273" s="12" t="str">
        <f aca="false">IF($B273="","",COUNT(X273:AG273))</f>
        <v/>
      </c>
    </row>
    <row r="274" customFormat="false" ht="15" hidden="false" customHeight="false" outlineLevel="0" collapsed="false">
      <c r="A274" s="7"/>
      <c r="B274" s="7"/>
      <c r="C274" s="1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12" t="str">
        <f aca="false">IF(OR($B274="",D274="",E274=""),"",IFERROR(IF(OR(INDEX(Matches!$I$2:$I$201,MATCH($A274&amp;"-1",Matches!$J$2:$J$201,0))="Void",INDEX(Matches!$G$2:$G$201,MATCH($A274&amp;"-1",Matches!$J$2:$J$201,0))="",INDEX(Matches!$H$2:$H$201,MATCH($A274&amp;"-1",Matches!$J$2:$J$201,0))=""),"",IF(AND($C274&lt;&gt;"",INDEX(Matches!$F$2:$F$201,MATCH($A274&amp;"-1",Matches!$J$2:$J$201,0))&lt;&gt;"",$C274&gt;=INDEX(Matches!$F$2:$F$201,MATCH($A274&amp;"-1",Matches!$J$2:$J$201,0))),"",IF(AND(D274=INDEX(Matches!$G$2:$G$201,MATCH($A274&amp;"-1",Matches!$J$2:$J$201,0)),E274=INDEX(Matches!$H$2:$H$201,MATCH($A274&amp;"-1",Matches!$J$2:$J$201,0))),5,IF(SIGN(D274-E274)&lt;&gt;SIGN(INDEX(Matches!$G$2:$G$201,MATCH($A274&amp;"-1",Matches!$J$2:$J$201,0))-INDEX(Matches!$H$2:$H$201,MATCH($A274&amp;"-1",Matches!$J$2:$J$201,0))),0,IF(D274-E274=INDEX(Matches!$G$2:$G$201,MATCH($A274&amp;"-1",Matches!$J$2:$J$201,0))-INDEX(Matches!$H$2:$H$201,MATCH($A274&amp;"-1",Matches!$J$2:$J$201,0)),3,2))))),""))</f>
        <v/>
      </c>
      <c r="Y274" s="12" t="str">
        <f aca="false">IF(OR($B274="",F274="",G274=""),"",IFERROR(IF(OR(INDEX(Matches!$I$2:$I$201,MATCH($A274&amp;"-2",Matches!$J$2:$J$201,0))="Void",INDEX(Matches!$G$2:$G$201,MATCH($A274&amp;"-2",Matches!$J$2:$J$201,0))="",INDEX(Matches!$H$2:$H$201,MATCH($A274&amp;"-2",Matches!$J$2:$J$201,0))=""),"",IF(AND($C274&lt;&gt;"",INDEX(Matches!$F$2:$F$201,MATCH($A274&amp;"-2",Matches!$J$2:$J$201,0))&lt;&gt;"",$C274&gt;=INDEX(Matches!$F$2:$F$201,MATCH($A274&amp;"-2",Matches!$J$2:$J$201,0))),"",IF(AND(F274=INDEX(Matches!$G$2:$G$201,MATCH($A274&amp;"-2",Matches!$J$2:$J$201,0)),G274=INDEX(Matches!$H$2:$H$201,MATCH($A274&amp;"-2",Matches!$J$2:$J$201,0))),5,IF(SIGN(F274-G274)&lt;&gt;SIGN(INDEX(Matches!$G$2:$G$201,MATCH($A274&amp;"-2",Matches!$J$2:$J$201,0))-INDEX(Matches!$H$2:$H$201,MATCH($A274&amp;"-2",Matches!$J$2:$J$201,0))),0,IF(F274-G274=INDEX(Matches!$G$2:$G$201,MATCH($A274&amp;"-2",Matches!$J$2:$J$201,0))-INDEX(Matches!$H$2:$H$201,MATCH($A274&amp;"-2",Matches!$J$2:$J$201,0)),3,2))))),""))</f>
        <v/>
      </c>
      <c r="Z274" s="12" t="str">
        <f aca="false">IF(OR($B274="",H274="",I274=""),"",IFERROR(IF(OR(INDEX(Matches!$I$2:$I$201,MATCH($A274&amp;"-3",Matches!$J$2:$J$201,0))="Void",INDEX(Matches!$G$2:$G$201,MATCH($A274&amp;"-3",Matches!$J$2:$J$201,0))="",INDEX(Matches!$H$2:$H$201,MATCH($A274&amp;"-3",Matches!$J$2:$J$201,0))=""),"",IF(AND($C274&lt;&gt;"",INDEX(Matches!$F$2:$F$201,MATCH($A274&amp;"-3",Matches!$J$2:$J$201,0))&lt;&gt;"",$C274&gt;=INDEX(Matches!$F$2:$F$201,MATCH($A274&amp;"-3",Matches!$J$2:$J$201,0))),"",IF(AND(H274=INDEX(Matches!$G$2:$G$201,MATCH($A274&amp;"-3",Matches!$J$2:$J$201,0)),I274=INDEX(Matches!$H$2:$H$201,MATCH($A274&amp;"-3",Matches!$J$2:$J$201,0))),5,IF(SIGN(H274-I274)&lt;&gt;SIGN(INDEX(Matches!$G$2:$G$201,MATCH($A274&amp;"-3",Matches!$J$2:$J$201,0))-INDEX(Matches!$H$2:$H$201,MATCH($A274&amp;"-3",Matches!$J$2:$J$201,0))),0,IF(H274-I274=INDEX(Matches!$G$2:$G$201,MATCH($A274&amp;"-3",Matches!$J$2:$J$201,0))-INDEX(Matches!$H$2:$H$201,MATCH($A274&amp;"-3",Matches!$J$2:$J$201,0)),3,2))))),""))</f>
        <v/>
      </c>
      <c r="AA274" s="12" t="str">
        <f aca="false">IF(OR($B274="",J274="",K274=""),"",IFERROR(IF(OR(INDEX(Matches!$I$2:$I$201,MATCH($A274&amp;"-4",Matches!$J$2:$J$201,0))="Void",INDEX(Matches!$G$2:$G$201,MATCH($A274&amp;"-4",Matches!$J$2:$J$201,0))="",INDEX(Matches!$H$2:$H$201,MATCH($A274&amp;"-4",Matches!$J$2:$J$201,0))=""),"",IF(AND($C274&lt;&gt;"",INDEX(Matches!$F$2:$F$201,MATCH($A274&amp;"-4",Matches!$J$2:$J$201,0))&lt;&gt;"",$C274&gt;=INDEX(Matches!$F$2:$F$201,MATCH($A274&amp;"-4",Matches!$J$2:$J$201,0))),"",IF(AND(J274=INDEX(Matches!$G$2:$G$201,MATCH($A274&amp;"-4",Matches!$J$2:$J$201,0)),K274=INDEX(Matches!$H$2:$H$201,MATCH($A274&amp;"-4",Matches!$J$2:$J$201,0))),5,IF(SIGN(J274-K274)&lt;&gt;SIGN(INDEX(Matches!$G$2:$G$201,MATCH($A274&amp;"-4",Matches!$J$2:$J$201,0))-INDEX(Matches!$H$2:$H$201,MATCH($A274&amp;"-4",Matches!$J$2:$J$201,0))),0,IF(J274-K274=INDEX(Matches!$G$2:$G$201,MATCH($A274&amp;"-4",Matches!$J$2:$J$201,0))-INDEX(Matches!$H$2:$H$201,MATCH($A274&amp;"-4",Matches!$J$2:$J$201,0)),3,2))))),""))</f>
        <v/>
      </c>
      <c r="AB274" s="12" t="str">
        <f aca="false">IF(OR($B274="",L274="",M274=""),"",IFERROR(IF(OR(INDEX(Matches!$I$2:$I$201,MATCH($A274&amp;"-5",Matches!$J$2:$J$201,0))="Void",INDEX(Matches!$G$2:$G$201,MATCH($A274&amp;"-5",Matches!$J$2:$J$201,0))="",INDEX(Matches!$H$2:$H$201,MATCH($A274&amp;"-5",Matches!$J$2:$J$201,0))=""),"",IF(AND($C274&lt;&gt;"",INDEX(Matches!$F$2:$F$201,MATCH($A274&amp;"-5",Matches!$J$2:$J$201,0))&lt;&gt;"",$C274&gt;=INDEX(Matches!$F$2:$F$201,MATCH($A274&amp;"-5",Matches!$J$2:$J$201,0))),"",IF(AND(L274=INDEX(Matches!$G$2:$G$201,MATCH($A274&amp;"-5",Matches!$J$2:$J$201,0)),M274=INDEX(Matches!$H$2:$H$201,MATCH($A274&amp;"-5",Matches!$J$2:$J$201,0))),5,IF(SIGN(L274-M274)&lt;&gt;SIGN(INDEX(Matches!$G$2:$G$201,MATCH($A274&amp;"-5",Matches!$J$2:$J$201,0))-INDEX(Matches!$H$2:$H$201,MATCH($A274&amp;"-5",Matches!$J$2:$J$201,0))),0,IF(L274-M274=INDEX(Matches!$G$2:$G$201,MATCH($A274&amp;"-5",Matches!$J$2:$J$201,0))-INDEX(Matches!$H$2:$H$201,MATCH($A274&amp;"-5",Matches!$J$2:$J$201,0)),3,2))))),""))</f>
        <v/>
      </c>
      <c r="AC274" s="12" t="str">
        <f aca="false">IF(OR($B274="",N274="",O274=""),"",IFERROR(IF(OR(INDEX(Matches!$I$2:$I$201,MATCH($A274&amp;"-6",Matches!$J$2:$J$201,0))="Void",INDEX(Matches!$G$2:$G$201,MATCH($A274&amp;"-6",Matches!$J$2:$J$201,0))="",INDEX(Matches!$H$2:$H$201,MATCH($A274&amp;"-6",Matches!$J$2:$J$201,0))=""),"",IF(AND($C274&lt;&gt;"",INDEX(Matches!$F$2:$F$201,MATCH($A274&amp;"-6",Matches!$J$2:$J$201,0))&lt;&gt;"",$C274&gt;=INDEX(Matches!$F$2:$F$201,MATCH($A274&amp;"-6",Matches!$J$2:$J$201,0))),"",IF(AND(N274=INDEX(Matches!$G$2:$G$201,MATCH($A274&amp;"-6",Matches!$J$2:$J$201,0)),O274=INDEX(Matches!$H$2:$H$201,MATCH($A274&amp;"-6",Matches!$J$2:$J$201,0))),5,IF(SIGN(N274-O274)&lt;&gt;SIGN(INDEX(Matches!$G$2:$G$201,MATCH($A274&amp;"-6",Matches!$J$2:$J$201,0))-INDEX(Matches!$H$2:$H$201,MATCH($A274&amp;"-6",Matches!$J$2:$J$201,0))),0,IF(N274-O274=INDEX(Matches!$G$2:$G$201,MATCH($A274&amp;"-6",Matches!$J$2:$J$201,0))-INDEX(Matches!$H$2:$H$201,MATCH($A274&amp;"-6",Matches!$J$2:$J$201,0)),3,2))))),""))</f>
        <v/>
      </c>
      <c r="AD274" s="12" t="str">
        <f aca="false">IF(OR($B274="",P274="",Q274=""),"",IFERROR(IF(OR(INDEX(Matches!$I$2:$I$201,MATCH($A274&amp;"-7",Matches!$J$2:$J$201,0))="Void",INDEX(Matches!$G$2:$G$201,MATCH($A274&amp;"-7",Matches!$J$2:$J$201,0))="",INDEX(Matches!$H$2:$H$201,MATCH($A274&amp;"-7",Matches!$J$2:$J$201,0))=""),"",IF(AND($C274&lt;&gt;"",INDEX(Matches!$F$2:$F$201,MATCH($A274&amp;"-7",Matches!$J$2:$J$201,0))&lt;&gt;"",$C274&gt;=INDEX(Matches!$F$2:$F$201,MATCH($A274&amp;"-7",Matches!$J$2:$J$201,0))),"",IF(AND(P274=INDEX(Matches!$G$2:$G$201,MATCH($A274&amp;"-7",Matches!$J$2:$J$201,0)),Q274=INDEX(Matches!$H$2:$H$201,MATCH($A274&amp;"-7",Matches!$J$2:$J$201,0))),5,IF(SIGN(P274-Q274)&lt;&gt;SIGN(INDEX(Matches!$G$2:$G$201,MATCH($A274&amp;"-7",Matches!$J$2:$J$201,0))-INDEX(Matches!$H$2:$H$201,MATCH($A274&amp;"-7",Matches!$J$2:$J$201,0))),0,IF(P274-Q274=INDEX(Matches!$G$2:$G$201,MATCH($A274&amp;"-7",Matches!$J$2:$J$201,0))-INDEX(Matches!$H$2:$H$201,MATCH($A274&amp;"-7",Matches!$J$2:$J$201,0)),3,2))))),""))</f>
        <v/>
      </c>
      <c r="AE274" s="12" t="str">
        <f aca="false">IF(OR($B274="",R274="",S274=""),"",IFERROR(IF(OR(INDEX(Matches!$I$2:$I$201,MATCH($A274&amp;"-8",Matches!$J$2:$J$201,0))="Void",INDEX(Matches!$G$2:$G$201,MATCH($A274&amp;"-8",Matches!$J$2:$J$201,0))="",INDEX(Matches!$H$2:$H$201,MATCH($A274&amp;"-8",Matches!$J$2:$J$201,0))=""),"",IF(AND($C274&lt;&gt;"",INDEX(Matches!$F$2:$F$201,MATCH($A274&amp;"-8",Matches!$J$2:$J$201,0))&lt;&gt;"",$C274&gt;=INDEX(Matches!$F$2:$F$201,MATCH($A274&amp;"-8",Matches!$J$2:$J$201,0))),"",IF(AND(R274=INDEX(Matches!$G$2:$G$201,MATCH($A274&amp;"-8",Matches!$J$2:$J$201,0)),S274=INDEX(Matches!$H$2:$H$201,MATCH($A274&amp;"-8",Matches!$J$2:$J$201,0))),5,IF(SIGN(R274-S274)&lt;&gt;SIGN(INDEX(Matches!$G$2:$G$201,MATCH($A274&amp;"-8",Matches!$J$2:$J$201,0))-INDEX(Matches!$H$2:$H$201,MATCH($A274&amp;"-8",Matches!$J$2:$J$201,0))),0,IF(R274-S274=INDEX(Matches!$G$2:$G$201,MATCH($A274&amp;"-8",Matches!$J$2:$J$201,0))-INDEX(Matches!$H$2:$H$201,MATCH($A274&amp;"-8",Matches!$J$2:$J$201,0)),3,2))))),""))</f>
        <v/>
      </c>
      <c r="AF274" s="12" t="str">
        <f aca="false">IF(OR($B274="",T274="",U274=""),"",IFERROR(IF(OR(INDEX(Matches!$I$2:$I$201,MATCH($A274&amp;"-9",Matches!$J$2:$J$201,0))="Void",INDEX(Matches!$G$2:$G$201,MATCH($A274&amp;"-9",Matches!$J$2:$J$201,0))="",INDEX(Matches!$H$2:$H$201,MATCH($A274&amp;"-9",Matches!$J$2:$J$201,0))=""),"",IF(AND($C274&lt;&gt;"",INDEX(Matches!$F$2:$F$201,MATCH($A274&amp;"-9",Matches!$J$2:$J$201,0))&lt;&gt;"",$C274&gt;=INDEX(Matches!$F$2:$F$201,MATCH($A274&amp;"-9",Matches!$J$2:$J$201,0))),"",IF(AND(T274=INDEX(Matches!$G$2:$G$201,MATCH($A274&amp;"-9",Matches!$J$2:$J$201,0)),U274=INDEX(Matches!$H$2:$H$201,MATCH($A274&amp;"-9",Matches!$J$2:$J$201,0))),5,IF(SIGN(T274-U274)&lt;&gt;SIGN(INDEX(Matches!$G$2:$G$201,MATCH($A274&amp;"-9",Matches!$J$2:$J$201,0))-INDEX(Matches!$H$2:$H$201,MATCH($A274&amp;"-9",Matches!$J$2:$J$201,0))),0,IF(T274-U274=INDEX(Matches!$G$2:$G$201,MATCH($A274&amp;"-9",Matches!$J$2:$J$201,0))-INDEX(Matches!$H$2:$H$201,MATCH($A274&amp;"-9",Matches!$J$2:$J$201,0)),3,2))))),""))</f>
        <v/>
      </c>
      <c r="AG274" s="12" t="str">
        <f aca="false">IF(OR($B274="",V274="",W274=""),"",IFERROR(IF(OR(INDEX(Matches!$I$2:$I$201,MATCH($A274&amp;"-10",Matches!$J$2:$J$201,0))="Void",INDEX(Matches!$G$2:$G$201,MATCH($A274&amp;"-10",Matches!$J$2:$J$201,0))="",INDEX(Matches!$H$2:$H$201,MATCH($A274&amp;"-10",Matches!$J$2:$J$201,0))=""),"",IF(AND($C274&lt;&gt;"",INDEX(Matches!$F$2:$F$201,MATCH($A274&amp;"-10",Matches!$J$2:$J$201,0))&lt;&gt;"",$C274&gt;=INDEX(Matches!$F$2:$F$201,MATCH($A274&amp;"-10",Matches!$J$2:$J$201,0))),"",IF(AND(V274=INDEX(Matches!$G$2:$G$201,MATCH($A274&amp;"-10",Matches!$J$2:$J$201,0)),W274=INDEX(Matches!$H$2:$H$201,MATCH($A274&amp;"-10",Matches!$J$2:$J$201,0))),5,IF(SIGN(V274-W274)&lt;&gt;SIGN(INDEX(Matches!$G$2:$G$201,MATCH($A274&amp;"-10",Matches!$J$2:$J$201,0))-INDEX(Matches!$H$2:$H$201,MATCH($A274&amp;"-10",Matches!$J$2:$J$201,0))),0,IF(V274-W274=INDEX(Matches!$G$2:$G$201,MATCH($A274&amp;"-10",Matches!$J$2:$J$201,0))-INDEX(Matches!$H$2:$H$201,MATCH($A274&amp;"-10",Matches!$J$2:$J$201,0)),3,2))))),""))</f>
        <v/>
      </c>
      <c r="AH274" s="13" t="str">
        <f aca="false">IF($B274="","",SUM(X274:AG274))</f>
        <v/>
      </c>
      <c r="AI274" s="12" t="str">
        <f aca="false">IF($B274="","",COUNTIF(X274:AG274,5))</f>
        <v/>
      </c>
      <c r="AJ274" s="12" t="str">
        <f aca="false">IF($B274="","",COUNTIF(X274:AG274,"&gt;=2"))</f>
        <v/>
      </c>
      <c r="AK274" s="12" t="str">
        <f aca="false">IF($B274="","",COUNT(X274:AG274))</f>
        <v/>
      </c>
    </row>
    <row r="275" customFormat="false" ht="15" hidden="false" customHeight="false" outlineLevel="0" collapsed="false">
      <c r="A275" s="7"/>
      <c r="B275" s="7"/>
      <c r="C275" s="1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12" t="str">
        <f aca="false">IF(OR($B275="",D275="",E275=""),"",IFERROR(IF(OR(INDEX(Matches!$I$2:$I$201,MATCH($A275&amp;"-1",Matches!$J$2:$J$201,0))="Void",INDEX(Matches!$G$2:$G$201,MATCH($A275&amp;"-1",Matches!$J$2:$J$201,0))="",INDEX(Matches!$H$2:$H$201,MATCH($A275&amp;"-1",Matches!$J$2:$J$201,0))=""),"",IF(AND($C275&lt;&gt;"",INDEX(Matches!$F$2:$F$201,MATCH($A275&amp;"-1",Matches!$J$2:$J$201,0))&lt;&gt;"",$C275&gt;=INDEX(Matches!$F$2:$F$201,MATCH($A275&amp;"-1",Matches!$J$2:$J$201,0))),"",IF(AND(D275=INDEX(Matches!$G$2:$G$201,MATCH($A275&amp;"-1",Matches!$J$2:$J$201,0)),E275=INDEX(Matches!$H$2:$H$201,MATCH($A275&amp;"-1",Matches!$J$2:$J$201,0))),5,IF(SIGN(D275-E275)&lt;&gt;SIGN(INDEX(Matches!$G$2:$G$201,MATCH($A275&amp;"-1",Matches!$J$2:$J$201,0))-INDEX(Matches!$H$2:$H$201,MATCH($A275&amp;"-1",Matches!$J$2:$J$201,0))),0,IF(D275-E275=INDEX(Matches!$G$2:$G$201,MATCH($A275&amp;"-1",Matches!$J$2:$J$201,0))-INDEX(Matches!$H$2:$H$201,MATCH($A275&amp;"-1",Matches!$J$2:$J$201,0)),3,2))))),""))</f>
        <v/>
      </c>
      <c r="Y275" s="12" t="str">
        <f aca="false">IF(OR($B275="",F275="",G275=""),"",IFERROR(IF(OR(INDEX(Matches!$I$2:$I$201,MATCH($A275&amp;"-2",Matches!$J$2:$J$201,0))="Void",INDEX(Matches!$G$2:$G$201,MATCH($A275&amp;"-2",Matches!$J$2:$J$201,0))="",INDEX(Matches!$H$2:$H$201,MATCH($A275&amp;"-2",Matches!$J$2:$J$201,0))=""),"",IF(AND($C275&lt;&gt;"",INDEX(Matches!$F$2:$F$201,MATCH($A275&amp;"-2",Matches!$J$2:$J$201,0))&lt;&gt;"",$C275&gt;=INDEX(Matches!$F$2:$F$201,MATCH($A275&amp;"-2",Matches!$J$2:$J$201,0))),"",IF(AND(F275=INDEX(Matches!$G$2:$G$201,MATCH($A275&amp;"-2",Matches!$J$2:$J$201,0)),G275=INDEX(Matches!$H$2:$H$201,MATCH($A275&amp;"-2",Matches!$J$2:$J$201,0))),5,IF(SIGN(F275-G275)&lt;&gt;SIGN(INDEX(Matches!$G$2:$G$201,MATCH($A275&amp;"-2",Matches!$J$2:$J$201,0))-INDEX(Matches!$H$2:$H$201,MATCH($A275&amp;"-2",Matches!$J$2:$J$201,0))),0,IF(F275-G275=INDEX(Matches!$G$2:$G$201,MATCH($A275&amp;"-2",Matches!$J$2:$J$201,0))-INDEX(Matches!$H$2:$H$201,MATCH($A275&amp;"-2",Matches!$J$2:$J$201,0)),3,2))))),""))</f>
        <v/>
      </c>
      <c r="Z275" s="12" t="str">
        <f aca="false">IF(OR($B275="",H275="",I275=""),"",IFERROR(IF(OR(INDEX(Matches!$I$2:$I$201,MATCH($A275&amp;"-3",Matches!$J$2:$J$201,0))="Void",INDEX(Matches!$G$2:$G$201,MATCH($A275&amp;"-3",Matches!$J$2:$J$201,0))="",INDEX(Matches!$H$2:$H$201,MATCH($A275&amp;"-3",Matches!$J$2:$J$201,0))=""),"",IF(AND($C275&lt;&gt;"",INDEX(Matches!$F$2:$F$201,MATCH($A275&amp;"-3",Matches!$J$2:$J$201,0))&lt;&gt;"",$C275&gt;=INDEX(Matches!$F$2:$F$201,MATCH($A275&amp;"-3",Matches!$J$2:$J$201,0))),"",IF(AND(H275=INDEX(Matches!$G$2:$G$201,MATCH($A275&amp;"-3",Matches!$J$2:$J$201,0)),I275=INDEX(Matches!$H$2:$H$201,MATCH($A275&amp;"-3",Matches!$J$2:$J$201,0))),5,IF(SIGN(H275-I275)&lt;&gt;SIGN(INDEX(Matches!$G$2:$G$201,MATCH($A275&amp;"-3",Matches!$J$2:$J$201,0))-INDEX(Matches!$H$2:$H$201,MATCH($A275&amp;"-3",Matches!$J$2:$J$201,0))),0,IF(H275-I275=INDEX(Matches!$G$2:$G$201,MATCH($A275&amp;"-3",Matches!$J$2:$J$201,0))-INDEX(Matches!$H$2:$H$201,MATCH($A275&amp;"-3",Matches!$J$2:$J$201,0)),3,2))))),""))</f>
        <v/>
      </c>
      <c r="AA275" s="12" t="str">
        <f aca="false">IF(OR($B275="",J275="",K275=""),"",IFERROR(IF(OR(INDEX(Matches!$I$2:$I$201,MATCH($A275&amp;"-4",Matches!$J$2:$J$201,0))="Void",INDEX(Matches!$G$2:$G$201,MATCH($A275&amp;"-4",Matches!$J$2:$J$201,0))="",INDEX(Matches!$H$2:$H$201,MATCH($A275&amp;"-4",Matches!$J$2:$J$201,0))=""),"",IF(AND($C275&lt;&gt;"",INDEX(Matches!$F$2:$F$201,MATCH($A275&amp;"-4",Matches!$J$2:$J$201,0))&lt;&gt;"",$C275&gt;=INDEX(Matches!$F$2:$F$201,MATCH($A275&amp;"-4",Matches!$J$2:$J$201,0))),"",IF(AND(J275=INDEX(Matches!$G$2:$G$201,MATCH($A275&amp;"-4",Matches!$J$2:$J$201,0)),K275=INDEX(Matches!$H$2:$H$201,MATCH($A275&amp;"-4",Matches!$J$2:$J$201,0))),5,IF(SIGN(J275-K275)&lt;&gt;SIGN(INDEX(Matches!$G$2:$G$201,MATCH($A275&amp;"-4",Matches!$J$2:$J$201,0))-INDEX(Matches!$H$2:$H$201,MATCH($A275&amp;"-4",Matches!$J$2:$J$201,0))),0,IF(J275-K275=INDEX(Matches!$G$2:$G$201,MATCH($A275&amp;"-4",Matches!$J$2:$J$201,0))-INDEX(Matches!$H$2:$H$201,MATCH($A275&amp;"-4",Matches!$J$2:$J$201,0)),3,2))))),""))</f>
        <v/>
      </c>
      <c r="AB275" s="12" t="str">
        <f aca="false">IF(OR($B275="",L275="",M275=""),"",IFERROR(IF(OR(INDEX(Matches!$I$2:$I$201,MATCH($A275&amp;"-5",Matches!$J$2:$J$201,0))="Void",INDEX(Matches!$G$2:$G$201,MATCH($A275&amp;"-5",Matches!$J$2:$J$201,0))="",INDEX(Matches!$H$2:$H$201,MATCH($A275&amp;"-5",Matches!$J$2:$J$201,0))=""),"",IF(AND($C275&lt;&gt;"",INDEX(Matches!$F$2:$F$201,MATCH($A275&amp;"-5",Matches!$J$2:$J$201,0))&lt;&gt;"",$C275&gt;=INDEX(Matches!$F$2:$F$201,MATCH($A275&amp;"-5",Matches!$J$2:$J$201,0))),"",IF(AND(L275=INDEX(Matches!$G$2:$G$201,MATCH($A275&amp;"-5",Matches!$J$2:$J$201,0)),M275=INDEX(Matches!$H$2:$H$201,MATCH($A275&amp;"-5",Matches!$J$2:$J$201,0))),5,IF(SIGN(L275-M275)&lt;&gt;SIGN(INDEX(Matches!$G$2:$G$201,MATCH($A275&amp;"-5",Matches!$J$2:$J$201,0))-INDEX(Matches!$H$2:$H$201,MATCH($A275&amp;"-5",Matches!$J$2:$J$201,0))),0,IF(L275-M275=INDEX(Matches!$G$2:$G$201,MATCH($A275&amp;"-5",Matches!$J$2:$J$201,0))-INDEX(Matches!$H$2:$H$201,MATCH($A275&amp;"-5",Matches!$J$2:$J$201,0)),3,2))))),""))</f>
        <v/>
      </c>
      <c r="AC275" s="12" t="str">
        <f aca="false">IF(OR($B275="",N275="",O275=""),"",IFERROR(IF(OR(INDEX(Matches!$I$2:$I$201,MATCH($A275&amp;"-6",Matches!$J$2:$J$201,0))="Void",INDEX(Matches!$G$2:$G$201,MATCH($A275&amp;"-6",Matches!$J$2:$J$201,0))="",INDEX(Matches!$H$2:$H$201,MATCH($A275&amp;"-6",Matches!$J$2:$J$201,0))=""),"",IF(AND($C275&lt;&gt;"",INDEX(Matches!$F$2:$F$201,MATCH($A275&amp;"-6",Matches!$J$2:$J$201,0))&lt;&gt;"",$C275&gt;=INDEX(Matches!$F$2:$F$201,MATCH($A275&amp;"-6",Matches!$J$2:$J$201,0))),"",IF(AND(N275=INDEX(Matches!$G$2:$G$201,MATCH($A275&amp;"-6",Matches!$J$2:$J$201,0)),O275=INDEX(Matches!$H$2:$H$201,MATCH($A275&amp;"-6",Matches!$J$2:$J$201,0))),5,IF(SIGN(N275-O275)&lt;&gt;SIGN(INDEX(Matches!$G$2:$G$201,MATCH($A275&amp;"-6",Matches!$J$2:$J$201,0))-INDEX(Matches!$H$2:$H$201,MATCH($A275&amp;"-6",Matches!$J$2:$J$201,0))),0,IF(N275-O275=INDEX(Matches!$G$2:$G$201,MATCH($A275&amp;"-6",Matches!$J$2:$J$201,0))-INDEX(Matches!$H$2:$H$201,MATCH($A275&amp;"-6",Matches!$J$2:$J$201,0)),3,2))))),""))</f>
        <v/>
      </c>
      <c r="AD275" s="12" t="str">
        <f aca="false">IF(OR($B275="",P275="",Q275=""),"",IFERROR(IF(OR(INDEX(Matches!$I$2:$I$201,MATCH($A275&amp;"-7",Matches!$J$2:$J$201,0))="Void",INDEX(Matches!$G$2:$G$201,MATCH($A275&amp;"-7",Matches!$J$2:$J$201,0))="",INDEX(Matches!$H$2:$H$201,MATCH($A275&amp;"-7",Matches!$J$2:$J$201,0))=""),"",IF(AND($C275&lt;&gt;"",INDEX(Matches!$F$2:$F$201,MATCH($A275&amp;"-7",Matches!$J$2:$J$201,0))&lt;&gt;"",$C275&gt;=INDEX(Matches!$F$2:$F$201,MATCH($A275&amp;"-7",Matches!$J$2:$J$201,0))),"",IF(AND(P275=INDEX(Matches!$G$2:$G$201,MATCH($A275&amp;"-7",Matches!$J$2:$J$201,0)),Q275=INDEX(Matches!$H$2:$H$201,MATCH($A275&amp;"-7",Matches!$J$2:$J$201,0))),5,IF(SIGN(P275-Q275)&lt;&gt;SIGN(INDEX(Matches!$G$2:$G$201,MATCH($A275&amp;"-7",Matches!$J$2:$J$201,0))-INDEX(Matches!$H$2:$H$201,MATCH($A275&amp;"-7",Matches!$J$2:$J$201,0))),0,IF(P275-Q275=INDEX(Matches!$G$2:$G$201,MATCH($A275&amp;"-7",Matches!$J$2:$J$201,0))-INDEX(Matches!$H$2:$H$201,MATCH($A275&amp;"-7",Matches!$J$2:$J$201,0)),3,2))))),""))</f>
        <v/>
      </c>
      <c r="AE275" s="12" t="str">
        <f aca="false">IF(OR($B275="",R275="",S275=""),"",IFERROR(IF(OR(INDEX(Matches!$I$2:$I$201,MATCH($A275&amp;"-8",Matches!$J$2:$J$201,0))="Void",INDEX(Matches!$G$2:$G$201,MATCH($A275&amp;"-8",Matches!$J$2:$J$201,0))="",INDEX(Matches!$H$2:$H$201,MATCH($A275&amp;"-8",Matches!$J$2:$J$201,0))=""),"",IF(AND($C275&lt;&gt;"",INDEX(Matches!$F$2:$F$201,MATCH($A275&amp;"-8",Matches!$J$2:$J$201,0))&lt;&gt;"",$C275&gt;=INDEX(Matches!$F$2:$F$201,MATCH($A275&amp;"-8",Matches!$J$2:$J$201,0))),"",IF(AND(R275=INDEX(Matches!$G$2:$G$201,MATCH($A275&amp;"-8",Matches!$J$2:$J$201,0)),S275=INDEX(Matches!$H$2:$H$201,MATCH($A275&amp;"-8",Matches!$J$2:$J$201,0))),5,IF(SIGN(R275-S275)&lt;&gt;SIGN(INDEX(Matches!$G$2:$G$201,MATCH($A275&amp;"-8",Matches!$J$2:$J$201,0))-INDEX(Matches!$H$2:$H$201,MATCH($A275&amp;"-8",Matches!$J$2:$J$201,0))),0,IF(R275-S275=INDEX(Matches!$G$2:$G$201,MATCH($A275&amp;"-8",Matches!$J$2:$J$201,0))-INDEX(Matches!$H$2:$H$201,MATCH($A275&amp;"-8",Matches!$J$2:$J$201,0)),3,2))))),""))</f>
        <v/>
      </c>
      <c r="AF275" s="12" t="str">
        <f aca="false">IF(OR($B275="",T275="",U275=""),"",IFERROR(IF(OR(INDEX(Matches!$I$2:$I$201,MATCH($A275&amp;"-9",Matches!$J$2:$J$201,0))="Void",INDEX(Matches!$G$2:$G$201,MATCH($A275&amp;"-9",Matches!$J$2:$J$201,0))="",INDEX(Matches!$H$2:$H$201,MATCH($A275&amp;"-9",Matches!$J$2:$J$201,0))=""),"",IF(AND($C275&lt;&gt;"",INDEX(Matches!$F$2:$F$201,MATCH($A275&amp;"-9",Matches!$J$2:$J$201,0))&lt;&gt;"",$C275&gt;=INDEX(Matches!$F$2:$F$201,MATCH($A275&amp;"-9",Matches!$J$2:$J$201,0))),"",IF(AND(T275=INDEX(Matches!$G$2:$G$201,MATCH($A275&amp;"-9",Matches!$J$2:$J$201,0)),U275=INDEX(Matches!$H$2:$H$201,MATCH($A275&amp;"-9",Matches!$J$2:$J$201,0))),5,IF(SIGN(T275-U275)&lt;&gt;SIGN(INDEX(Matches!$G$2:$G$201,MATCH($A275&amp;"-9",Matches!$J$2:$J$201,0))-INDEX(Matches!$H$2:$H$201,MATCH($A275&amp;"-9",Matches!$J$2:$J$201,0))),0,IF(T275-U275=INDEX(Matches!$G$2:$G$201,MATCH($A275&amp;"-9",Matches!$J$2:$J$201,0))-INDEX(Matches!$H$2:$H$201,MATCH($A275&amp;"-9",Matches!$J$2:$J$201,0)),3,2))))),""))</f>
        <v/>
      </c>
      <c r="AG275" s="12" t="str">
        <f aca="false">IF(OR($B275="",V275="",W275=""),"",IFERROR(IF(OR(INDEX(Matches!$I$2:$I$201,MATCH($A275&amp;"-10",Matches!$J$2:$J$201,0))="Void",INDEX(Matches!$G$2:$G$201,MATCH($A275&amp;"-10",Matches!$J$2:$J$201,0))="",INDEX(Matches!$H$2:$H$201,MATCH($A275&amp;"-10",Matches!$J$2:$J$201,0))=""),"",IF(AND($C275&lt;&gt;"",INDEX(Matches!$F$2:$F$201,MATCH($A275&amp;"-10",Matches!$J$2:$J$201,0))&lt;&gt;"",$C275&gt;=INDEX(Matches!$F$2:$F$201,MATCH($A275&amp;"-10",Matches!$J$2:$J$201,0))),"",IF(AND(V275=INDEX(Matches!$G$2:$G$201,MATCH($A275&amp;"-10",Matches!$J$2:$J$201,0)),W275=INDEX(Matches!$H$2:$H$201,MATCH($A275&amp;"-10",Matches!$J$2:$J$201,0))),5,IF(SIGN(V275-W275)&lt;&gt;SIGN(INDEX(Matches!$G$2:$G$201,MATCH($A275&amp;"-10",Matches!$J$2:$J$201,0))-INDEX(Matches!$H$2:$H$201,MATCH($A275&amp;"-10",Matches!$J$2:$J$201,0))),0,IF(V275-W275=INDEX(Matches!$G$2:$G$201,MATCH($A275&amp;"-10",Matches!$J$2:$J$201,0))-INDEX(Matches!$H$2:$H$201,MATCH($A275&amp;"-10",Matches!$J$2:$J$201,0)),3,2))))),""))</f>
        <v/>
      </c>
      <c r="AH275" s="13" t="str">
        <f aca="false">IF($B275="","",SUM(X275:AG275))</f>
        <v/>
      </c>
      <c r="AI275" s="12" t="str">
        <f aca="false">IF($B275="","",COUNTIF(X275:AG275,5))</f>
        <v/>
      </c>
      <c r="AJ275" s="12" t="str">
        <f aca="false">IF($B275="","",COUNTIF(X275:AG275,"&gt;=2"))</f>
        <v/>
      </c>
      <c r="AK275" s="12" t="str">
        <f aca="false">IF($B275="","",COUNT(X275:AG275))</f>
        <v/>
      </c>
    </row>
    <row r="276" customFormat="false" ht="15" hidden="false" customHeight="false" outlineLevel="0" collapsed="false">
      <c r="A276" s="7"/>
      <c r="B276" s="7"/>
      <c r="C276" s="1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12" t="str">
        <f aca="false">IF(OR($B276="",D276="",E276=""),"",IFERROR(IF(OR(INDEX(Matches!$I$2:$I$201,MATCH($A276&amp;"-1",Matches!$J$2:$J$201,0))="Void",INDEX(Matches!$G$2:$G$201,MATCH($A276&amp;"-1",Matches!$J$2:$J$201,0))="",INDEX(Matches!$H$2:$H$201,MATCH($A276&amp;"-1",Matches!$J$2:$J$201,0))=""),"",IF(AND($C276&lt;&gt;"",INDEX(Matches!$F$2:$F$201,MATCH($A276&amp;"-1",Matches!$J$2:$J$201,0))&lt;&gt;"",$C276&gt;=INDEX(Matches!$F$2:$F$201,MATCH($A276&amp;"-1",Matches!$J$2:$J$201,0))),"",IF(AND(D276=INDEX(Matches!$G$2:$G$201,MATCH($A276&amp;"-1",Matches!$J$2:$J$201,0)),E276=INDEX(Matches!$H$2:$H$201,MATCH($A276&amp;"-1",Matches!$J$2:$J$201,0))),5,IF(SIGN(D276-E276)&lt;&gt;SIGN(INDEX(Matches!$G$2:$G$201,MATCH($A276&amp;"-1",Matches!$J$2:$J$201,0))-INDEX(Matches!$H$2:$H$201,MATCH($A276&amp;"-1",Matches!$J$2:$J$201,0))),0,IF(D276-E276=INDEX(Matches!$G$2:$G$201,MATCH($A276&amp;"-1",Matches!$J$2:$J$201,0))-INDEX(Matches!$H$2:$H$201,MATCH($A276&amp;"-1",Matches!$J$2:$J$201,0)),3,2))))),""))</f>
        <v/>
      </c>
      <c r="Y276" s="12" t="str">
        <f aca="false">IF(OR($B276="",F276="",G276=""),"",IFERROR(IF(OR(INDEX(Matches!$I$2:$I$201,MATCH($A276&amp;"-2",Matches!$J$2:$J$201,0))="Void",INDEX(Matches!$G$2:$G$201,MATCH($A276&amp;"-2",Matches!$J$2:$J$201,0))="",INDEX(Matches!$H$2:$H$201,MATCH($A276&amp;"-2",Matches!$J$2:$J$201,0))=""),"",IF(AND($C276&lt;&gt;"",INDEX(Matches!$F$2:$F$201,MATCH($A276&amp;"-2",Matches!$J$2:$J$201,0))&lt;&gt;"",$C276&gt;=INDEX(Matches!$F$2:$F$201,MATCH($A276&amp;"-2",Matches!$J$2:$J$201,0))),"",IF(AND(F276=INDEX(Matches!$G$2:$G$201,MATCH($A276&amp;"-2",Matches!$J$2:$J$201,0)),G276=INDEX(Matches!$H$2:$H$201,MATCH($A276&amp;"-2",Matches!$J$2:$J$201,0))),5,IF(SIGN(F276-G276)&lt;&gt;SIGN(INDEX(Matches!$G$2:$G$201,MATCH($A276&amp;"-2",Matches!$J$2:$J$201,0))-INDEX(Matches!$H$2:$H$201,MATCH($A276&amp;"-2",Matches!$J$2:$J$201,0))),0,IF(F276-G276=INDEX(Matches!$G$2:$G$201,MATCH($A276&amp;"-2",Matches!$J$2:$J$201,0))-INDEX(Matches!$H$2:$H$201,MATCH($A276&amp;"-2",Matches!$J$2:$J$201,0)),3,2))))),""))</f>
        <v/>
      </c>
      <c r="Z276" s="12" t="str">
        <f aca="false">IF(OR($B276="",H276="",I276=""),"",IFERROR(IF(OR(INDEX(Matches!$I$2:$I$201,MATCH($A276&amp;"-3",Matches!$J$2:$J$201,0))="Void",INDEX(Matches!$G$2:$G$201,MATCH($A276&amp;"-3",Matches!$J$2:$J$201,0))="",INDEX(Matches!$H$2:$H$201,MATCH($A276&amp;"-3",Matches!$J$2:$J$201,0))=""),"",IF(AND($C276&lt;&gt;"",INDEX(Matches!$F$2:$F$201,MATCH($A276&amp;"-3",Matches!$J$2:$J$201,0))&lt;&gt;"",$C276&gt;=INDEX(Matches!$F$2:$F$201,MATCH($A276&amp;"-3",Matches!$J$2:$J$201,0))),"",IF(AND(H276=INDEX(Matches!$G$2:$G$201,MATCH($A276&amp;"-3",Matches!$J$2:$J$201,0)),I276=INDEX(Matches!$H$2:$H$201,MATCH($A276&amp;"-3",Matches!$J$2:$J$201,0))),5,IF(SIGN(H276-I276)&lt;&gt;SIGN(INDEX(Matches!$G$2:$G$201,MATCH($A276&amp;"-3",Matches!$J$2:$J$201,0))-INDEX(Matches!$H$2:$H$201,MATCH($A276&amp;"-3",Matches!$J$2:$J$201,0))),0,IF(H276-I276=INDEX(Matches!$G$2:$G$201,MATCH($A276&amp;"-3",Matches!$J$2:$J$201,0))-INDEX(Matches!$H$2:$H$201,MATCH($A276&amp;"-3",Matches!$J$2:$J$201,0)),3,2))))),""))</f>
        <v/>
      </c>
      <c r="AA276" s="12" t="str">
        <f aca="false">IF(OR($B276="",J276="",K276=""),"",IFERROR(IF(OR(INDEX(Matches!$I$2:$I$201,MATCH($A276&amp;"-4",Matches!$J$2:$J$201,0))="Void",INDEX(Matches!$G$2:$G$201,MATCH($A276&amp;"-4",Matches!$J$2:$J$201,0))="",INDEX(Matches!$H$2:$H$201,MATCH($A276&amp;"-4",Matches!$J$2:$J$201,0))=""),"",IF(AND($C276&lt;&gt;"",INDEX(Matches!$F$2:$F$201,MATCH($A276&amp;"-4",Matches!$J$2:$J$201,0))&lt;&gt;"",$C276&gt;=INDEX(Matches!$F$2:$F$201,MATCH($A276&amp;"-4",Matches!$J$2:$J$201,0))),"",IF(AND(J276=INDEX(Matches!$G$2:$G$201,MATCH($A276&amp;"-4",Matches!$J$2:$J$201,0)),K276=INDEX(Matches!$H$2:$H$201,MATCH($A276&amp;"-4",Matches!$J$2:$J$201,0))),5,IF(SIGN(J276-K276)&lt;&gt;SIGN(INDEX(Matches!$G$2:$G$201,MATCH($A276&amp;"-4",Matches!$J$2:$J$201,0))-INDEX(Matches!$H$2:$H$201,MATCH($A276&amp;"-4",Matches!$J$2:$J$201,0))),0,IF(J276-K276=INDEX(Matches!$G$2:$G$201,MATCH($A276&amp;"-4",Matches!$J$2:$J$201,0))-INDEX(Matches!$H$2:$H$201,MATCH($A276&amp;"-4",Matches!$J$2:$J$201,0)),3,2))))),""))</f>
        <v/>
      </c>
      <c r="AB276" s="12" t="str">
        <f aca="false">IF(OR($B276="",L276="",M276=""),"",IFERROR(IF(OR(INDEX(Matches!$I$2:$I$201,MATCH($A276&amp;"-5",Matches!$J$2:$J$201,0))="Void",INDEX(Matches!$G$2:$G$201,MATCH($A276&amp;"-5",Matches!$J$2:$J$201,0))="",INDEX(Matches!$H$2:$H$201,MATCH($A276&amp;"-5",Matches!$J$2:$J$201,0))=""),"",IF(AND($C276&lt;&gt;"",INDEX(Matches!$F$2:$F$201,MATCH($A276&amp;"-5",Matches!$J$2:$J$201,0))&lt;&gt;"",$C276&gt;=INDEX(Matches!$F$2:$F$201,MATCH($A276&amp;"-5",Matches!$J$2:$J$201,0))),"",IF(AND(L276=INDEX(Matches!$G$2:$G$201,MATCH($A276&amp;"-5",Matches!$J$2:$J$201,0)),M276=INDEX(Matches!$H$2:$H$201,MATCH($A276&amp;"-5",Matches!$J$2:$J$201,0))),5,IF(SIGN(L276-M276)&lt;&gt;SIGN(INDEX(Matches!$G$2:$G$201,MATCH($A276&amp;"-5",Matches!$J$2:$J$201,0))-INDEX(Matches!$H$2:$H$201,MATCH($A276&amp;"-5",Matches!$J$2:$J$201,0))),0,IF(L276-M276=INDEX(Matches!$G$2:$G$201,MATCH($A276&amp;"-5",Matches!$J$2:$J$201,0))-INDEX(Matches!$H$2:$H$201,MATCH($A276&amp;"-5",Matches!$J$2:$J$201,0)),3,2))))),""))</f>
        <v/>
      </c>
      <c r="AC276" s="12" t="str">
        <f aca="false">IF(OR($B276="",N276="",O276=""),"",IFERROR(IF(OR(INDEX(Matches!$I$2:$I$201,MATCH($A276&amp;"-6",Matches!$J$2:$J$201,0))="Void",INDEX(Matches!$G$2:$G$201,MATCH($A276&amp;"-6",Matches!$J$2:$J$201,0))="",INDEX(Matches!$H$2:$H$201,MATCH($A276&amp;"-6",Matches!$J$2:$J$201,0))=""),"",IF(AND($C276&lt;&gt;"",INDEX(Matches!$F$2:$F$201,MATCH($A276&amp;"-6",Matches!$J$2:$J$201,0))&lt;&gt;"",$C276&gt;=INDEX(Matches!$F$2:$F$201,MATCH($A276&amp;"-6",Matches!$J$2:$J$201,0))),"",IF(AND(N276=INDEX(Matches!$G$2:$G$201,MATCH($A276&amp;"-6",Matches!$J$2:$J$201,0)),O276=INDEX(Matches!$H$2:$H$201,MATCH($A276&amp;"-6",Matches!$J$2:$J$201,0))),5,IF(SIGN(N276-O276)&lt;&gt;SIGN(INDEX(Matches!$G$2:$G$201,MATCH($A276&amp;"-6",Matches!$J$2:$J$201,0))-INDEX(Matches!$H$2:$H$201,MATCH($A276&amp;"-6",Matches!$J$2:$J$201,0))),0,IF(N276-O276=INDEX(Matches!$G$2:$G$201,MATCH($A276&amp;"-6",Matches!$J$2:$J$201,0))-INDEX(Matches!$H$2:$H$201,MATCH($A276&amp;"-6",Matches!$J$2:$J$201,0)),3,2))))),""))</f>
        <v/>
      </c>
      <c r="AD276" s="12" t="str">
        <f aca="false">IF(OR($B276="",P276="",Q276=""),"",IFERROR(IF(OR(INDEX(Matches!$I$2:$I$201,MATCH($A276&amp;"-7",Matches!$J$2:$J$201,0))="Void",INDEX(Matches!$G$2:$G$201,MATCH($A276&amp;"-7",Matches!$J$2:$J$201,0))="",INDEX(Matches!$H$2:$H$201,MATCH($A276&amp;"-7",Matches!$J$2:$J$201,0))=""),"",IF(AND($C276&lt;&gt;"",INDEX(Matches!$F$2:$F$201,MATCH($A276&amp;"-7",Matches!$J$2:$J$201,0))&lt;&gt;"",$C276&gt;=INDEX(Matches!$F$2:$F$201,MATCH($A276&amp;"-7",Matches!$J$2:$J$201,0))),"",IF(AND(P276=INDEX(Matches!$G$2:$G$201,MATCH($A276&amp;"-7",Matches!$J$2:$J$201,0)),Q276=INDEX(Matches!$H$2:$H$201,MATCH($A276&amp;"-7",Matches!$J$2:$J$201,0))),5,IF(SIGN(P276-Q276)&lt;&gt;SIGN(INDEX(Matches!$G$2:$G$201,MATCH($A276&amp;"-7",Matches!$J$2:$J$201,0))-INDEX(Matches!$H$2:$H$201,MATCH($A276&amp;"-7",Matches!$J$2:$J$201,0))),0,IF(P276-Q276=INDEX(Matches!$G$2:$G$201,MATCH($A276&amp;"-7",Matches!$J$2:$J$201,0))-INDEX(Matches!$H$2:$H$201,MATCH($A276&amp;"-7",Matches!$J$2:$J$201,0)),3,2))))),""))</f>
        <v/>
      </c>
      <c r="AE276" s="12" t="str">
        <f aca="false">IF(OR($B276="",R276="",S276=""),"",IFERROR(IF(OR(INDEX(Matches!$I$2:$I$201,MATCH($A276&amp;"-8",Matches!$J$2:$J$201,0))="Void",INDEX(Matches!$G$2:$G$201,MATCH($A276&amp;"-8",Matches!$J$2:$J$201,0))="",INDEX(Matches!$H$2:$H$201,MATCH($A276&amp;"-8",Matches!$J$2:$J$201,0))=""),"",IF(AND($C276&lt;&gt;"",INDEX(Matches!$F$2:$F$201,MATCH($A276&amp;"-8",Matches!$J$2:$J$201,0))&lt;&gt;"",$C276&gt;=INDEX(Matches!$F$2:$F$201,MATCH($A276&amp;"-8",Matches!$J$2:$J$201,0))),"",IF(AND(R276=INDEX(Matches!$G$2:$G$201,MATCH($A276&amp;"-8",Matches!$J$2:$J$201,0)),S276=INDEX(Matches!$H$2:$H$201,MATCH($A276&amp;"-8",Matches!$J$2:$J$201,0))),5,IF(SIGN(R276-S276)&lt;&gt;SIGN(INDEX(Matches!$G$2:$G$201,MATCH($A276&amp;"-8",Matches!$J$2:$J$201,0))-INDEX(Matches!$H$2:$H$201,MATCH($A276&amp;"-8",Matches!$J$2:$J$201,0))),0,IF(R276-S276=INDEX(Matches!$G$2:$G$201,MATCH($A276&amp;"-8",Matches!$J$2:$J$201,0))-INDEX(Matches!$H$2:$H$201,MATCH($A276&amp;"-8",Matches!$J$2:$J$201,0)),3,2))))),""))</f>
        <v/>
      </c>
      <c r="AF276" s="12" t="str">
        <f aca="false">IF(OR($B276="",T276="",U276=""),"",IFERROR(IF(OR(INDEX(Matches!$I$2:$I$201,MATCH($A276&amp;"-9",Matches!$J$2:$J$201,0))="Void",INDEX(Matches!$G$2:$G$201,MATCH($A276&amp;"-9",Matches!$J$2:$J$201,0))="",INDEX(Matches!$H$2:$H$201,MATCH($A276&amp;"-9",Matches!$J$2:$J$201,0))=""),"",IF(AND($C276&lt;&gt;"",INDEX(Matches!$F$2:$F$201,MATCH($A276&amp;"-9",Matches!$J$2:$J$201,0))&lt;&gt;"",$C276&gt;=INDEX(Matches!$F$2:$F$201,MATCH($A276&amp;"-9",Matches!$J$2:$J$201,0))),"",IF(AND(T276=INDEX(Matches!$G$2:$G$201,MATCH($A276&amp;"-9",Matches!$J$2:$J$201,0)),U276=INDEX(Matches!$H$2:$H$201,MATCH($A276&amp;"-9",Matches!$J$2:$J$201,0))),5,IF(SIGN(T276-U276)&lt;&gt;SIGN(INDEX(Matches!$G$2:$G$201,MATCH($A276&amp;"-9",Matches!$J$2:$J$201,0))-INDEX(Matches!$H$2:$H$201,MATCH($A276&amp;"-9",Matches!$J$2:$J$201,0))),0,IF(T276-U276=INDEX(Matches!$G$2:$G$201,MATCH($A276&amp;"-9",Matches!$J$2:$J$201,0))-INDEX(Matches!$H$2:$H$201,MATCH($A276&amp;"-9",Matches!$J$2:$J$201,0)),3,2))))),""))</f>
        <v/>
      </c>
      <c r="AG276" s="12" t="str">
        <f aca="false">IF(OR($B276="",V276="",W276=""),"",IFERROR(IF(OR(INDEX(Matches!$I$2:$I$201,MATCH($A276&amp;"-10",Matches!$J$2:$J$201,0))="Void",INDEX(Matches!$G$2:$G$201,MATCH($A276&amp;"-10",Matches!$J$2:$J$201,0))="",INDEX(Matches!$H$2:$H$201,MATCH($A276&amp;"-10",Matches!$J$2:$J$201,0))=""),"",IF(AND($C276&lt;&gt;"",INDEX(Matches!$F$2:$F$201,MATCH($A276&amp;"-10",Matches!$J$2:$J$201,0))&lt;&gt;"",$C276&gt;=INDEX(Matches!$F$2:$F$201,MATCH($A276&amp;"-10",Matches!$J$2:$J$201,0))),"",IF(AND(V276=INDEX(Matches!$G$2:$G$201,MATCH($A276&amp;"-10",Matches!$J$2:$J$201,0)),W276=INDEX(Matches!$H$2:$H$201,MATCH($A276&amp;"-10",Matches!$J$2:$J$201,0))),5,IF(SIGN(V276-W276)&lt;&gt;SIGN(INDEX(Matches!$G$2:$G$201,MATCH($A276&amp;"-10",Matches!$J$2:$J$201,0))-INDEX(Matches!$H$2:$H$201,MATCH($A276&amp;"-10",Matches!$J$2:$J$201,0))),0,IF(V276-W276=INDEX(Matches!$G$2:$G$201,MATCH($A276&amp;"-10",Matches!$J$2:$J$201,0))-INDEX(Matches!$H$2:$H$201,MATCH($A276&amp;"-10",Matches!$J$2:$J$201,0)),3,2))))),""))</f>
        <v/>
      </c>
      <c r="AH276" s="13" t="str">
        <f aca="false">IF($B276="","",SUM(X276:AG276))</f>
        <v/>
      </c>
      <c r="AI276" s="12" t="str">
        <f aca="false">IF($B276="","",COUNTIF(X276:AG276,5))</f>
        <v/>
      </c>
      <c r="AJ276" s="12" t="str">
        <f aca="false">IF($B276="","",COUNTIF(X276:AG276,"&gt;=2"))</f>
        <v/>
      </c>
      <c r="AK276" s="12" t="str">
        <f aca="false">IF($B276="","",COUNT(X276:AG276))</f>
        <v/>
      </c>
    </row>
    <row r="277" customFormat="false" ht="15" hidden="false" customHeight="false" outlineLevel="0" collapsed="false">
      <c r="A277" s="7"/>
      <c r="B277" s="7"/>
      <c r="C277" s="1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12" t="str">
        <f aca="false">IF(OR($B277="",D277="",E277=""),"",IFERROR(IF(OR(INDEX(Matches!$I$2:$I$201,MATCH($A277&amp;"-1",Matches!$J$2:$J$201,0))="Void",INDEX(Matches!$G$2:$G$201,MATCH($A277&amp;"-1",Matches!$J$2:$J$201,0))="",INDEX(Matches!$H$2:$H$201,MATCH($A277&amp;"-1",Matches!$J$2:$J$201,0))=""),"",IF(AND($C277&lt;&gt;"",INDEX(Matches!$F$2:$F$201,MATCH($A277&amp;"-1",Matches!$J$2:$J$201,0))&lt;&gt;"",$C277&gt;=INDEX(Matches!$F$2:$F$201,MATCH($A277&amp;"-1",Matches!$J$2:$J$201,0))),"",IF(AND(D277=INDEX(Matches!$G$2:$G$201,MATCH($A277&amp;"-1",Matches!$J$2:$J$201,0)),E277=INDEX(Matches!$H$2:$H$201,MATCH($A277&amp;"-1",Matches!$J$2:$J$201,0))),5,IF(SIGN(D277-E277)&lt;&gt;SIGN(INDEX(Matches!$G$2:$G$201,MATCH($A277&amp;"-1",Matches!$J$2:$J$201,0))-INDEX(Matches!$H$2:$H$201,MATCH($A277&amp;"-1",Matches!$J$2:$J$201,0))),0,IF(D277-E277=INDEX(Matches!$G$2:$G$201,MATCH($A277&amp;"-1",Matches!$J$2:$J$201,0))-INDEX(Matches!$H$2:$H$201,MATCH($A277&amp;"-1",Matches!$J$2:$J$201,0)),3,2))))),""))</f>
        <v/>
      </c>
      <c r="Y277" s="12" t="str">
        <f aca="false">IF(OR($B277="",F277="",G277=""),"",IFERROR(IF(OR(INDEX(Matches!$I$2:$I$201,MATCH($A277&amp;"-2",Matches!$J$2:$J$201,0))="Void",INDEX(Matches!$G$2:$G$201,MATCH($A277&amp;"-2",Matches!$J$2:$J$201,0))="",INDEX(Matches!$H$2:$H$201,MATCH($A277&amp;"-2",Matches!$J$2:$J$201,0))=""),"",IF(AND($C277&lt;&gt;"",INDEX(Matches!$F$2:$F$201,MATCH($A277&amp;"-2",Matches!$J$2:$J$201,0))&lt;&gt;"",$C277&gt;=INDEX(Matches!$F$2:$F$201,MATCH($A277&amp;"-2",Matches!$J$2:$J$201,0))),"",IF(AND(F277=INDEX(Matches!$G$2:$G$201,MATCH($A277&amp;"-2",Matches!$J$2:$J$201,0)),G277=INDEX(Matches!$H$2:$H$201,MATCH($A277&amp;"-2",Matches!$J$2:$J$201,0))),5,IF(SIGN(F277-G277)&lt;&gt;SIGN(INDEX(Matches!$G$2:$G$201,MATCH($A277&amp;"-2",Matches!$J$2:$J$201,0))-INDEX(Matches!$H$2:$H$201,MATCH($A277&amp;"-2",Matches!$J$2:$J$201,0))),0,IF(F277-G277=INDEX(Matches!$G$2:$G$201,MATCH($A277&amp;"-2",Matches!$J$2:$J$201,0))-INDEX(Matches!$H$2:$H$201,MATCH($A277&amp;"-2",Matches!$J$2:$J$201,0)),3,2))))),""))</f>
        <v/>
      </c>
      <c r="Z277" s="12" t="str">
        <f aca="false">IF(OR($B277="",H277="",I277=""),"",IFERROR(IF(OR(INDEX(Matches!$I$2:$I$201,MATCH($A277&amp;"-3",Matches!$J$2:$J$201,0))="Void",INDEX(Matches!$G$2:$G$201,MATCH($A277&amp;"-3",Matches!$J$2:$J$201,0))="",INDEX(Matches!$H$2:$H$201,MATCH($A277&amp;"-3",Matches!$J$2:$J$201,0))=""),"",IF(AND($C277&lt;&gt;"",INDEX(Matches!$F$2:$F$201,MATCH($A277&amp;"-3",Matches!$J$2:$J$201,0))&lt;&gt;"",$C277&gt;=INDEX(Matches!$F$2:$F$201,MATCH($A277&amp;"-3",Matches!$J$2:$J$201,0))),"",IF(AND(H277=INDEX(Matches!$G$2:$G$201,MATCH($A277&amp;"-3",Matches!$J$2:$J$201,0)),I277=INDEX(Matches!$H$2:$H$201,MATCH($A277&amp;"-3",Matches!$J$2:$J$201,0))),5,IF(SIGN(H277-I277)&lt;&gt;SIGN(INDEX(Matches!$G$2:$G$201,MATCH($A277&amp;"-3",Matches!$J$2:$J$201,0))-INDEX(Matches!$H$2:$H$201,MATCH($A277&amp;"-3",Matches!$J$2:$J$201,0))),0,IF(H277-I277=INDEX(Matches!$G$2:$G$201,MATCH($A277&amp;"-3",Matches!$J$2:$J$201,0))-INDEX(Matches!$H$2:$H$201,MATCH($A277&amp;"-3",Matches!$J$2:$J$201,0)),3,2))))),""))</f>
        <v/>
      </c>
      <c r="AA277" s="12" t="str">
        <f aca="false">IF(OR($B277="",J277="",K277=""),"",IFERROR(IF(OR(INDEX(Matches!$I$2:$I$201,MATCH($A277&amp;"-4",Matches!$J$2:$J$201,0))="Void",INDEX(Matches!$G$2:$G$201,MATCH($A277&amp;"-4",Matches!$J$2:$J$201,0))="",INDEX(Matches!$H$2:$H$201,MATCH($A277&amp;"-4",Matches!$J$2:$J$201,0))=""),"",IF(AND($C277&lt;&gt;"",INDEX(Matches!$F$2:$F$201,MATCH($A277&amp;"-4",Matches!$J$2:$J$201,0))&lt;&gt;"",$C277&gt;=INDEX(Matches!$F$2:$F$201,MATCH($A277&amp;"-4",Matches!$J$2:$J$201,0))),"",IF(AND(J277=INDEX(Matches!$G$2:$G$201,MATCH($A277&amp;"-4",Matches!$J$2:$J$201,0)),K277=INDEX(Matches!$H$2:$H$201,MATCH($A277&amp;"-4",Matches!$J$2:$J$201,0))),5,IF(SIGN(J277-K277)&lt;&gt;SIGN(INDEX(Matches!$G$2:$G$201,MATCH($A277&amp;"-4",Matches!$J$2:$J$201,0))-INDEX(Matches!$H$2:$H$201,MATCH($A277&amp;"-4",Matches!$J$2:$J$201,0))),0,IF(J277-K277=INDEX(Matches!$G$2:$G$201,MATCH($A277&amp;"-4",Matches!$J$2:$J$201,0))-INDEX(Matches!$H$2:$H$201,MATCH($A277&amp;"-4",Matches!$J$2:$J$201,0)),3,2))))),""))</f>
        <v/>
      </c>
      <c r="AB277" s="12" t="str">
        <f aca="false">IF(OR($B277="",L277="",M277=""),"",IFERROR(IF(OR(INDEX(Matches!$I$2:$I$201,MATCH($A277&amp;"-5",Matches!$J$2:$J$201,0))="Void",INDEX(Matches!$G$2:$G$201,MATCH($A277&amp;"-5",Matches!$J$2:$J$201,0))="",INDEX(Matches!$H$2:$H$201,MATCH($A277&amp;"-5",Matches!$J$2:$J$201,0))=""),"",IF(AND($C277&lt;&gt;"",INDEX(Matches!$F$2:$F$201,MATCH($A277&amp;"-5",Matches!$J$2:$J$201,0))&lt;&gt;"",$C277&gt;=INDEX(Matches!$F$2:$F$201,MATCH($A277&amp;"-5",Matches!$J$2:$J$201,0))),"",IF(AND(L277=INDEX(Matches!$G$2:$G$201,MATCH($A277&amp;"-5",Matches!$J$2:$J$201,0)),M277=INDEX(Matches!$H$2:$H$201,MATCH($A277&amp;"-5",Matches!$J$2:$J$201,0))),5,IF(SIGN(L277-M277)&lt;&gt;SIGN(INDEX(Matches!$G$2:$G$201,MATCH($A277&amp;"-5",Matches!$J$2:$J$201,0))-INDEX(Matches!$H$2:$H$201,MATCH($A277&amp;"-5",Matches!$J$2:$J$201,0))),0,IF(L277-M277=INDEX(Matches!$G$2:$G$201,MATCH($A277&amp;"-5",Matches!$J$2:$J$201,0))-INDEX(Matches!$H$2:$H$201,MATCH($A277&amp;"-5",Matches!$J$2:$J$201,0)),3,2))))),""))</f>
        <v/>
      </c>
      <c r="AC277" s="12" t="str">
        <f aca="false">IF(OR($B277="",N277="",O277=""),"",IFERROR(IF(OR(INDEX(Matches!$I$2:$I$201,MATCH($A277&amp;"-6",Matches!$J$2:$J$201,0))="Void",INDEX(Matches!$G$2:$G$201,MATCH($A277&amp;"-6",Matches!$J$2:$J$201,0))="",INDEX(Matches!$H$2:$H$201,MATCH($A277&amp;"-6",Matches!$J$2:$J$201,0))=""),"",IF(AND($C277&lt;&gt;"",INDEX(Matches!$F$2:$F$201,MATCH($A277&amp;"-6",Matches!$J$2:$J$201,0))&lt;&gt;"",$C277&gt;=INDEX(Matches!$F$2:$F$201,MATCH($A277&amp;"-6",Matches!$J$2:$J$201,0))),"",IF(AND(N277=INDEX(Matches!$G$2:$G$201,MATCH($A277&amp;"-6",Matches!$J$2:$J$201,0)),O277=INDEX(Matches!$H$2:$H$201,MATCH($A277&amp;"-6",Matches!$J$2:$J$201,0))),5,IF(SIGN(N277-O277)&lt;&gt;SIGN(INDEX(Matches!$G$2:$G$201,MATCH($A277&amp;"-6",Matches!$J$2:$J$201,0))-INDEX(Matches!$H$2:$H$201,MATCH($A277&amp;"-6",Matches!$J$2:$J$201,0))),0,IF(N277-O277=INDEX(Matches!$G$2:$G$201,MATCH($A277&amp;"-6",Matches!$J$2:$J$201,0))-INDEX(Matches!$H$2:$H$201,MATCH($A277&amp;"-6",Matches!$J$2:$J$201,0)),3,2))))),""))</f>
        <v/>
      </c>
      <c r="AD277" s="12" t="str">
        <f aca="false">IF(OR($B277="",P277="",Q277=""),"",IFERROR(IF(OR(INDEX(Matches!$I$2:$I$201,MATCH($A277&amp;"-7",Matches!$J$2:$J$201,0))="Void",INDEX(Matches!$G$2:$G$201,MATCH($A277&amp;"-7",Matches!$J$2:$J$201,0))="",INDEX(Matches!$H$2:$H$201,MATCH($A277&amp;"-7",Matches!$J$2:$J$201,0))=""),"",IF(AND($C277&lt;&gt;"",INDEX(Matches!$F$2:$F$201,MATCH($A277&amp;"-7",Matches!$J$2:$J$201,0))&lt;&gt;"",$C277&gt;=INDEX(Matches!$F$2:$F$201,MATCH($A277&amp;"-7",Matches!$J$2:$J$201,0))),"",IF(AND(P277=INDEX(Matches!$G$2:$G$201,MATCH($A277&amp;"-7",Matches!$J$2:$J$201,0)),Q277=INDEX(Matches!$H$2:$H$201,MATCH($A277&amp;"-7",Matches!$J$2:$J$201,0))),5,IF(SIGN(P277-Q277)&lt;&gt;SIGN(INDEX(Matches!$G$2:$G$201,MATCH($A277&amp;"-7",Matches!$J$2:$J$201,0))-INDEX(Matches!$H$2:$H$201,MATCH($A277&amp;"-7",Matches!$J$2:$J$201,0))),0,IF(P277-Q277=INDEX(Matches!$G$2:$G$201,MATCH($A277&amp;"-7",Matches!$J$2:$J$201,0))-INDEX(Matches!$H$2:$H$201,MATCH($A277&amp;"-7",Matches!$J$2:$J$201,0)),3,2))))),""))</f>
        <v/>
      </c>
      <c r="AE277" s="12" t="str">
        <f aca="false">IF(OR($B277="",R277="",S277=""),"",IFERROR(IF(OR(INDEX(Matches!$I$2:$I$201,MATCH($A277&amp;"-8",Matches!$J$2:$J$201,0))="Void",INDEX(Matches!$G$2:$G$201,MATCH($A277&amp;"-8",Matches!$J$2:$J$201,0))="",INDEX(Matches!$H$2:$H$201,MATCH($A277&amp;"-8",Matches!$J$2:$J$201,0))=""),"",IF(AND($C277&lt;&gt;"",INDEX(Matches!$F$2:$F$201,MATCH($A277&amp;"-8",Matches!$J$2:$J$201,0))&lt;&gt;"",$C277&gt;=INDEX(Matches!$F$2:$F$201,MATCH($A277&amp;"-8",Matches!$J$2:$J$201,0))),"",IF(AND(R277=INDEX(Matches!$G$2:$G$201,MATCH($A277&amp;"-8",Matches!$J$2:$J$201,0)),S277=INDEX(Matches!$H$2:$H$201,MATCH($A277&amp;"-8",Matches!$J$2:$J$201,0))),5,IF(SIGN(R277-S277)&lt;&gt;SIGN(INDEX(Matches!$G$2:$G$201,MATCH($A277&amp;"-8",Matches!$J$2:$J$201,0))-INDEX(Matches!$H$2:$H$201,MATCH($A277&amp;"-8",Matches!$J$2:$J$201,0))),0,IF(R277-S277=INDEX(Matches!$G$2:$G$201,MATCH($A277&amp;"-8",Matches!$J$2:$J$201,0))-INDEX(Matches!$H$2:$H$201,MATCH($A277&amp;"-8",Matches!$J$2:$J$201,0)),3,2))))),""))</f>
        <v/>
      </c>
      <c r="AF277" s="12" t="str">
        <f aca="false">IF(OR($B277="",T277="",U277=""),"",IFERROR(IF(OR(INDEX(Matches!$I$2:$I$201,MATCH($A277&amp;"-9",Matches!$J$2:$J$201,0))="Void",INDEX(Matches!$G$2:$G$201,MATCH($A277&amp;"-9",Matches!$J$2:$J$201,0))="",INDEX(Matches!$H$2:$H$201,MATCH($A277&amp;"-9",Matches!$J$2:$J$201,0))=""),"",IF(AND($C277&lt;&gt;"",INDEX(Matches!$F$2:$F$201,MATCH($A277&amp;"-9",Matches!$J$2:$J$201,0))&lt;&gt;"",$C277&gt;=INDEX(Matches!$F$2:$F$201,MATCH($A277&amp;"-9",Matches!$J$2:$J$201,0))),"",IF(AND(T277=INDEX(Matches!$G$2:$G$201,MATCH($A277&amp;"-9",Matches!$J$2:$J$201,0)),U277=INDEX(Matches!$H$2:$H$201,MATCH($A277&amp;"-9",Matches!$J$2:$J$201,0))),5,IF(SIGN(T277-U277)&lt;&gt;SIGN(INDEX(Matches!$G$2:$G$201,MATCH($A277&amp;"-9",Matches!$J$2:$J$201,0))-INDEX(Matches!$H$2:$H$201,MATCH($A277&amp;"-9",Matches!$J$2:$J$201,0))),0,IF(T277-U277=INDEX(Matches!$G$2:$G$201,MATCH($A277&amp;"-9",Matches!$J$2:$J$201,0))-INDEX(Matches!$H$2:$H$201,MATCH($A277&amp;"-9",Matches!$J$2:$J$201,0)),3,2))))),""))</f>
        <v/>
      </c>
      <c r="AG277" s="12" t="str">
        <f aca="false">IF(OR($B277="",V277="",W277=""),"",IFERROR(IF(OR(INDEX(Matches!$I$2:$I$201,MATCH($A277&amp;"-10",Matches!$J$2:$J$201,0))="Void",INDEX(Matches!$G$2:$G$201,MATCH($A277&amp;"-10",Matches!$J$2:$J$201,0))="",INDEX(Matches!$H$2:$H$201,MATCH($A277&amp;"-10",Matches!$J$2:$J$201,0))=""),"",IF(AND($C277&lt;&gt;"",INDEX(Matches!$F$2:$F$201,MATCH($A277&amp;"-10",Matches!$J$2:$J$201,0))&lt;&gt;"",$C277&gt;=INDEX(Matches!$F$2:$F$201,MATCH($A277&amp;"-10",Matches!$J$2:$J$201,0))),"",IF(AND(V277=INDEX(Matches!$G$2:$G$201,MATCH($A277&amp;"-10",Matches!$J$2:$J$201,0)),W277=INDEX(Matches!$H$2:$H$201,MATCH($A277&amp;"-10",Matches!$J$2:$J$201,0))),5,IF(SIGN(V277-W277)&lt;&gt;SIGN(INDEX(Matches!$G$2:$G$201,MATCH($A277&amp;"-10",Matches!$J$2:$J$201,0))-INDEX(Matches!$H$2:$H$201,MATCH($A277&amp;"-10",Matches!$J$2:$J$201,0))),0,IF(V277-W277=INDEX(Matches!$G$2:$G$201,MATCH($A277&amp;"-10",Matches!$J$2:$J$201,0))-INDEX(Matches!$H$2:$H$201,MATCH($A277&amp;"-10",Matches!$J$2:$J$201,0)),3,2))))),""))</f>
        <v/>
      </c>
      <c r="AH277" s="13" t="str">
        <f aca="false">IF($B277="","",SUM(X277:AG277))</f>
        <v/>
      </c>
      <c r="AI277" s="12" t="str">
        <f aca="false">IF($B277="","",COUNTIF(X277:AG277,5))</f>
        <v/>
      </c>
      <c r="AJ277" s="12" t="str">
        <f aca="false">IF($B277="","",COUNTIF(X277:AG277,"&gt;=2"))</f>
        <v/>
      </c>
      <c r="AK277" s="12" t="str">
        <f aca="false">IF($B277="","",COUNT(X277:AG277))</f>
        <v/>
      </c>
    </row>
    <row r="278" customFormat="false" ht="15" hidden="false" customHeight="false" outlineLevel="0" collapsed="false">
      <c r="A278" s="7"/>
      <c r="B278" s="7"/>
      <c r="C278" s="1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12" t="str">
        <f aca="false">IF(OR($B278="",D278="",E278=""),"",IFERROR(IF(OR(INDEX(Matches!$I$2:$I$201,MATCH($A278&amp;"-1",Matches!$J$2:$J$201,0))="Void",INDEX(Matches!$G$2:$G$201,MATCH($A278&amp;"-1",Matches!$J$2:$J$201,0))="",INDEX(Matches!$H$2:$H$201,MATCH($A278&amp;"-1",Matches!$J$2:$J$201,0))=""),"",IF(AND($C278&lt;&gt;"",INDEX(Matches!$F$2:$F$201,MATCH($A278&amp;"-1",Matches!$J$2:$J$201,0))&lt;&gt;"",$C278&gt;=INDEX(Matches!$F$2:$F$201,MATCH($A278&amp;"-1",Matches!$J$2:$J$201,0))),"",IF(AND(D278=INDEX(Matches!$G$2:$G$201,MATCH($A278&amp;"-1",Matches!$J$2:$J$201,0)),E278=INDEX(Matches!$H$2:$H$201,MATCH($A278&amp;"-1",Matches!$J$2:$J$201,0))),5,IF(SIGN(D278-E278)&lt;&gt;SIGN(INDEX(Matches!$G$2:$G$201,MATCH($A278&amp;"-1",Matches!$J$2:$J$201,0))-INDEX(Matches!$H$2:$H$201,MATCH($A278&amp;"-1",Matches!$J$2:$J$201,0))),0,IF(D278-E278=INDEX(Matches!$G$2:$G$201,MATCH($A278&amp;"-1",Matches!$J$2:$J$201,0))-INDEX(Matches!$H$2:$H$201,MATCH($A278&amp;"-1",Matches!$J$2:$J$201,0)),3,2))))),""))</f>
        <v/>
      </c>
      <c r="Y278" s="12" t="str">
        <f aca="false">IF(OR($B278="",F278="",G278=""),"",IFERROR(IF(OR(INDEX(Matches!$I$2:$I$201,MATCH($A278&amp;"-2",Matches!$J$2:$J$201,0))="Void",INDEX(Matches!$G$2:$G$201,MATCH($A278&amp;"-2",Matches!$J$2:$J$201,0))="",INDEX(Matches!$H$2:$H$201,MATCH($A278&amp;"-2",Matches!$J$2:$J$201,0))=""),"",IF(AND($C278&lt;&gt;"",INDEX(Matches!$F$2:$F$201,MATCH($A278&amp;"-2",Matches!$J$2:$J$201,0))&lt;&gt;"",$C278&gt;=INDEX(Matches!$F$2:$F$201,MATCH($A278&amp;"-2",Matches!$J$2:$J$201,0))),"",IF(AND(F278=INDEX(Matches!$G$2:$G$201,MATCH($A278&amp;"-2",Matches!$J$2:$J$201,0)),G278=INDEX(Matches!$H$2:$H$201,MATCH($A278&amp;"-2",Matches!$J$2:$J$201,0))),5,IF(SIGN(F278-G278)&lt;&gt;SIGN(INDEX(Matches!$G$2:$G$201,MATCH($A278&amp;"-2",Matches!$J$2:$J$201,0))-INDEX(Matches!$H$2:$H$201,MATCH($A278&amp;"-2",Matches!$J$2:$J$201,0))),0,IF(F278-G278=INDEX(Matches!$G$2:$G$201,MATCH($A278&amp;"-2",Matches!$J$2:$J$201,0))-INDEX(Matches!$H$2:$H$201,MATCH($A278&amp;"-2",Matches!$J$2:$J$201,0)),3,2))))),""))</f>
        <v/>
      </c>
      <c r="Z278" s="12" t="str">
        <f aca="false">IF(OR($B278="",H278="",I278=""),"",IFERROR(IF(OR(INDEX(Matches!$I$2:$I$201,MATCH($A278&amp;"-3",Matches!$J$2:$J$201,0))="Void",INDEX(Matches!$G$2:$G$201,MATCH($A278&amp;"-3",Matches!$J$2:$J$201,0))="",INDEX(Matches!$H$2:$H$201,MATCH($A278&amp;"-3",Matches!$J$2:$J$201,0))=""),"",IF(AND($C278&lt;&gt;"",INDEX(Matches!$F$2:$F$201,MATCH($A278&amp;"-3",Matches!$J$2:$J$201,0))&lt;&gt;"",$C278&gt;=INDEX(Matches!$F$2:$F$201,MATCH($A278&amp;"-3",Matches!$J$2:$J$201,0))),"",IF(AND(H278=INDEX(Matches!$G$2:$G$201,MATCH($A278&amp;"-3",Matches!$J$2:$J$201,0)),I278=INDEX(Matches!$H$2:$H$201,MATCH($A278&amp;"-3",Matches!$J$2:$J$201,0))),5,IF(SIGN(H278-I278)&lt;&gt;SIGN(INDEX(Matches!$G$2:$G$201,MATCH($A278&amp;"-3",Matches!$J$2:$J$201,0))-INDEX(Matches!$H$2:$H$201,MATCH($A278&amp;"-3",Matches!$J$2:$J$201,0))),0,IF(H278-I278=INDEX(Matches!$G$2:$G$201,MATCH($A278&amp;"-3",Matches!$J$2:$J$201,0))-INDEX(Matches!$H$2:$H$201,MATCH($A278&amp;"-3",Matches!$J$2:$J$201,0)),3,2))))),""))</f>
        <v/>
      </c>
      <c r="AA278" s="12" t="str">
        <f aca="false">IF(OR($B278="",J278="",K278=""),"",IFERROR(IF(OR(INDEX(Matches!$I$2:$I$201,MATCH($A278&amp;"-4",Matches!$J$2:$J$201,0))="Void",INDEX(Matches!$G$2:$G$201,MATCH($A278&amp;"-4",Matches!$J$2:$J$201,0))="",INDEX(Matches!$H$2:$H$201,MATCH($A278&amp;"-4",Matches!$J$2:$J$201,0))=""),"",IF(AND($C278&lt;&gt;"",INDEX(Matches!$F$2:$F$201,MATCH($A278&amp;"-4",Matches!$J$2:$J$201,0))&lt;&gt;"",$C278&gt;=INDEX(Matches!$F$2:$F$201,MATCH($A278&amp;"-4",Matches!$J$2:$J$201,0))),"",IF(AND(J278=INDEX(Matches!$G$2:$G$201,MATCH($A278&amp;"-4",Matches!$J$2:$J$201,0)),K278=INDEX(Matches!$H$2:$H$201,MATCH($A278&amp;"-4",Matches!$J$2:$J$201,0))),5,IF(SIGN(J278-K278)&lt;&gt;SIGN(INDEX(Matches!$G$2:$G$201,MATCH($A278&amp;"-4",Matches!$J$2:$J$201,0))-INDEX(Matches!$H$2:$H$201,MATCH($A278&amp;"-4",Matches!$J$2:$J$201,0))),0,IF(J278-K278=INDEX(Matches!$G$2:$G$201,MATCH($A278&amp;"-4",Matches!$J$2:$J$201,0))-INDEX(Matches!$H$2:$H$201,MATCH($A278&amp;"-4",Matches!$J$2:$J$201,0)),3,2))))),""))</f>
        <v/>
      </c>
      <c r="AB278" s="12" t="str">
        <f aca="false">IF(OR($B278="",L278="",M278=""),"",IFERROR(IF(OR(INDEX(Matches!$I$2:$I$201,MATCH($A278&amp;"-5",Matches!$J$2:$J$201,0))="Void",INDEX(Matches!$G$2:$G$201,MATCH($A278&amp;"-5",Matches!$J$2:$J$201,0))="",INDEX(Matches!$H$2:$H$201,MATCH($A278&amp;"-5",Matches!$J$2:$J$201,0))=""),"",IF(AND($C278&lt;&gt;"",INDEX(Matches!$F$2:$F$201,MATCH($A278&amp;"-5",Matches!$J$2:$J$201,0))&lt;&gt;"",$C278&gt;=INDEX(Matches!$F$2:$F$201,MATCH($A278&amp;"-5",Matches!$J$2:$J$201,0))),"",IF(AND(L278=INDEX(Matches!$G$2:$G$201,MATCH($A278&amp;"-5",Matches!$J$2:$J$201,0)),M278=INDEX(Matches!$H$2:$H$201,MATCH($A278&amp;"-5",Matches!$J$2:$J$201,0))),5,IF(SIGN(L278-M278)&lt;&gt;SIGN(INDEX(Matches!$G$2:$G$201,MATCH($A278&amp;"-5",Matches!$J$2:$J$201,0))-INDEX(Matches!$H$2:$H$201,MATCH($A278&amp;"-5",Matches!$J$2:$J$201,0))),0,IF(L278-M278=INDEX(Matches!$G$2:$G$201,MATCH($A278&amp;"-5",Matches!$J$2:$J$201,0))-INDEX(Matches!$H$2:$H$201,MATCH($A278&amp;"-5",Matches!$J$2:$J$201,0)),3,2))))),""))</f>
        <v/>
      </c>
      <c r="AC278" s="12" t="str">
        <f aca="false">IF(OR($B278="",N278="",O278=""),"",IFERROR(IF(OR(INDEX(Matches!$I$2:$I$201,MATCH($A278&amp;"-6",Matches!$J$2:$J$201,0))="Void",INDEX(Matches!$G$2:$G$201,MATCH($A278&amp;"-6",Matches!$J$2:$J$201,0))="",INDEX(Matches!$H$2:$H$201,MATCH($A278&amp;"-6",Matches!$J$2:$J$201,0))=""),"",IF(AND($C278&lt;&gt;"",INDEX(Matches!$F$2:$F$201,MATCH($A278&amp;"-6",Matches!$J$2:$J$201,0))&lt;&gt;"",$C278&gt;=INDEX(Matches!$F$2:$F$201,MATCH($A278&amp;"-6",Matches!$J$2:$J$201,0))),"",IF(AND(N278=INDEX(Matches!$G$2:$G$201,MATCH($A278&amp;"-6",Matches!$J$2:$J$201,0)),O278=INDEX(Matches!$H$2:$H$201,MATCH($A278&amp;"-6",Matches!$J$2:$J$201,0))),5,IF(SIGN(N278-O278)&lt;&gt;SIGN(INDEX(Matches!$G$2:$G$201,MATCH($A278&amp;"-6",Matches!$J$2:$J$201,0))-INDEX(Matches!$H$2:$H$201,MATCH($A278&amp;"-6",Matches!$J$2:$J$201,0))),0,IF(N278-O278=INDEX(Matches!$G$2:$G$201,MATCH($A278&amp;"-6",Matches!$J$2:$J$201,0))-INDEX(Matches!$H$2:$H$201,MATCH($A278&amp;"-6",Matches!$J$2:$J$201,0)),3,2))))),""))</f>
        <v/>
      </c>
      <c r="AD278" s="12" t="str">
        <f aca="false">IF(OR($B278="",P278="",Q278=""),"",IFERROR(IF(OR(INDEX(Matches!$I$2:$I$201,MATCH($A278&amp;"-7",Matches!$J$2:$J$201,0))="Void",INDEX(Matches!$G$2:$G$201,MATCH($A278&amp;"-7",Matches!$J$2:$J$201,0))="",INDEX(Matches!$H$2:$H$201,MATCH($A278&amp;"-7",Matches!$J$2:$J$201,0))=""),"",IF(AND($C278&lt;&gt;"",INDEX(Matches!$F$2:$F$201,MATCH($A278&amp;"-7",Matches!$J$2:$J$201,0))&lt;&gt;"",$C278&gt;=INDEX(Matches!$F$2:$F$201,MATCH($A278&amp;"-7",Matches!$J$2:$J$201,0))),"",IF(AND(P278=INDEX(Matches!$G$2:$G$201,MATCH($A278&amp;"-7",Matches!$J$2:$J$201,0)),Q278=INDEX(Matches!$H$2:$H$201,MATCH($A278&amp;"-7",Matches!$J$2:$J$201,0))),5,IF(SIGN(P278-Q278)&lt;&gt;SIGN(INDEX(Matches!$G$2:$G$201,MATCH($A278&amp;"-7",Matches!$J$2:$J$201,0))-INDEX(Matches!$H$2:$H$201,MATCH($A278&amp;"-7",Matches!$J$2:$J$201,0))),0,IF(P278-Q278=INDEX(Matches!$G$2:$G$201,MATCH($A278&amp;"-7",Matches!$J$2:$J$201,0))-INDEX(Matches!$H$2:$H$201,MATCH($A278&amp;"-7",Matches!$J$2:$J$201,0)),3,2))))),""))</f>
        <v/>
      </c>
      <c r="AE278" s="12" t="str">
        <f aca="false">IF(OR($B278="",R278="",S278=""),"",IFERROR(IF(OR(INDEX(Matches!$I$2:$I$201,MATCH($A278&amp;"-8",Matches!$J$2:$J$201,0))="Void",INDEX(Matches!$G$2:$G$201,MATCH($A278&amp;"-8",Matches!$J$2:$J$201,0))="",INDEX(Matches!$H$2:$H$201,MATCH($A278&amp;"-8",Matches!$J$2:$J$201,0))=""),"",IF(AND($C278&lt;&gt;"",INDEX(Matches!$F$2:$F$201,MATCH($A278&amp;"-8",Matches!$J$2:$J$201,0))&lt;&gt;"",$C278&gt;=INDEX(Matches!$F$2:$F$201,MATCH($A278&amp;"-8",Matches!$J$2:$J$201,0))),"",IF(AND(R278=INDEX(Matches!$G$2:$G$201,MATCH($A278&amp;"-8",Matches!$J$2:$J$201,0)),S278=INDEX(Matches!$H$2:$H$201,MATCH($A278&amp;"-8",Matches!$J$2:$J$201,0))),5,IF(SIGN(R278-S278)&lt;&gt;SIGN(INDEX(Matches!$G$2:$G$201,MATCH($A278&amp;"-8",Matches!$J$2:$J$201,0))-INDEX(Matches!$H$2:$H$201,MATCH($A278&amp;"-8",Matches!$J$2:$J$201,0))),0,IF(R278-S278=INDEX(Matches!$G$2:$G$201,MATCH($A278&amp;"-8",Matches!$J$2:$J$201,0))-INDEX(Matches!$H$2:$H$201,MATCH($A278&amp;"-8",Matches!$J$2:$J$201,0)),3,2))))),""))</f>
        <v/>
      </c>
      <c r="AF278" s="12" t="str">
        <f aca="false">IF(OR($B278="",T278="",U278=""),"",IFERROR(IF(OR(INDEX(Matches!$I$2:$I$201,MATCH($A278&amp;"-9",Matches!$J$2:$J$201,0))="Void",INDEX(Matches!$G$2:$G$201,MATCH($A278&amp;"-9",Matches!$J$2:$J$201,0))="",INDEX(Matches!$H$2:$H$201,MATCH($A278&amp;"-9",Matches!$J$2:$J$201,0))=""),"",IF(AND($C278&lt;&gt;"",INDEX(Matches!$F$2:$F$201,MATCH($A278&amp;"-9",Matches!$J$2:$J$201,0))&lt;&gt;"",$C278&gt;=INDEX(Matches!$F$2:$F$201,MATCH($A278&amp;"-9",Matches!$J$2:$J$201,0))),"",IF(AND(T278=INDEX(Matches!$G$2:$G$201,MATCH($A278&amp;"-9",Matches!$J$2:$J$201,0)),U278=INDEX(Matches!$H$2:$H$201,MATCH($A278&amp;"-9",Matches!$J$2:$J$201,0))),5,IF(SIGN(T278-U278)&lt;&gt;SIGN(INDEX(Matches!$G$2:$G$201,MATCH($A278&amp;"-9",Matches!$J$2:$J$201,0))-INDEX(Matches!$H$2:$H$201,MATCH($A278&amp;"-9",Matches!$J$2:$J$201,0))),0,IF(T278-U278=INDEX(Matches!$G$2:$G$201,MATCH($A278&amp;"-9",Matches!$J$2:$J$201,0))-INDEX(Matches!$H$2:$H$201,MATCH($A278&amp;"-9",Matches!$J$2:$J$201,0)),3,2))))),""))</f>
        <v/>
      </c>
      <c r="AG278" s="12" t="str">
        <f aca="false">IF(OR($B278="",V278="",W278=""),"",IFERROR(IF(OR(INDEX(Matches!$I$2:$I$201,MATCH($A278&amp;"-10",Matches!$J$2:$J$201,0))="Void",INDEX(Matches!$G$2:$G$201,MATCH($A278&amp;"-10",Matches!$J$2:$J$201,0))="",INDEX(Matches!$H$2:$H$201,MATCH($A278&amp;"-10",Matches!$J$2:$J$201,0))=""),"",IF(AND($C278&lt;&gt;"",INDEX(Matches!$F$2:$F$201,MATCH($A278&amp;"-10",Matches!$J$2:$J$201,0))&lt;&gt;"",$C278&gt;=INDEX(Matches!$F$2:$F$201,MATCH($A278&amp;"-10",Matches!$J$2:$J$201,0))),"",IF(AND(V278=INDEX(Matches!$G$2:$G$201,MATCH($A278&amp;"-10",Matches!$J$2:$J$201,0)),W278=INDEX(Matches!$H$2:$H$201,MATCH($A278&amp;"-10",Matches!$J$2:$J$201,0))),5,IF(SIGN(V278-W278)&lt;&gt;SIGN(INDEX(Matches!$G$2:$G$201,MATCH($A278&amp;"-10",Matches!$J$2:$J$201,0))-INDEX(Matches!$H$2:$H$201,MATCH($A278&amp;"-10",Matches!$J$2:$J$201,0))),0,IF(V278-W278=INDEX(Matches!$G$2:$G$201,MATCH($A278&amp;"-10",Matches!$J$2:$J$201,0))-INDEX(Matches!$H$2:$H$201,MATCH($A278&amp;"-10",Matches!$J$2:$J$201,0)),3,2))))),""))</f>
        <v/>
      </c>
      <c r="AH278" s="13" t="str">
        <f aca="false">IF($B278="","",SUM(X278:AG278))</f>
        <v/>
      </c>
      <c r="AI278" s="12" t="str">
        <f aca="false">IF($B278="","",COUNTIF(X278:AG278,5))</f>
        <v/>
      </c>
      <c r="AJ278" s="12" t="str">
        <f aca="false">IF($B278="","",COUNTIF(X278:AG278,"&gt;=2"))</f>
        <v/>
      </c>
      <c r="AK278" s="12" t="str">
        <f aca="false">IF($B278="","",COUNT(X278:AG278))</f>
        <v/>
      </c>
    </row>
    <row r="279" customFormat="false" ht="15" hidden="false" customHeight="false" outlineLevel="0" collapsed="false">
      <c r="A279" s="7"/>
      <c r="B279" s="7"/>
      <c r="C279" s="1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12" t="str">
        <f aca="false">IF(OR($B279="",D279="",E279=""),"",IFERROR(IF(OR(INDEX(Matches!$I$2:$I$201,MATCH($A279&amp;"-1",Matches!$J$2:$J$201,0))="Void",INDEX(Matches!$G$2:$G$201,MATCH($A279&amp;"-1",Matches!$J$2:$J$201,0))="",INDEX(Matches!$H$2:$H$201,MATCH($A279&amp;"-1",Matches!$J$2:$J$201,0))=""),"",IF(AND($C279&lt;&gt;"",INDEX(Matches!$F$2:$F$201,MATCH($A279&amp;"-1",Matches!$J$2:$J$201,0))&lt;&gt;"",$C279&gt;=INDEX(Matches!$F$2:$F$201,MATCH($A279&amp;"-1",Matches!$J$2:$J$201,0))),"",IF(AND(D279=INDEX(Matches!$G$2:$G$201,MATCH($A279&amp;"-1",Matches!$J$2:$J$201,0)),E279=INDEX(Matches!$H$2:$H$201,MATCH($A279&amp;"-1",Matches!$J$2:$J$201,0))),5,IF(SIGN(D279-E279)&lt;&gt;SIGN(INDEX(Matches!$G$2:$G$201,MATCH($A279&amp;"-1",Matches!$J$2:$J$201,0))-INDEX(Matches!$H$2:$H$201,MATCH($A279&amp;"-1",Matches!$J$2:$J$201,0))),0,IF(D279-E279=INDEX(Matches!$G$2:$G$201,MATCH($A279&amp;"-1",Matches!$J$2:$J$201,0))-INDEX(Matches!$H$2:$H$201,MATCH($A279&amp;"-1",Matches!$J$2:$J$201,0)),3,2))))),""))</f>
        <v/>
      </c>
      <c r="Y279" s="12" t="str">
        <f aca="false">IF(OR($B279="",F279="",G279=""),"",IFERROR(IF(OR(INDEX(Matches!$I$2:$I$201,MATCH($A279&amp;"-2",Matches!$J$2:$J$201,0))="Void",INDEX(Matches!$G$2:$G$201,MATCH($A279&amp;"-2",Matches!$J$2:$J$201,0))="",INDEX(Matches!$H$2:$H$201,MATCH($A279&amp;"-2",Matches!$J$2:$J$201,0))=""),"",IF(AND($C279&lt;&gt;"",INDEX(Matches!$F$2:$F$201,MATCH($A279&amp;"-2",Matches!$J$2:$J$201,0))&lt;&gt;"",$C279&gt;=INDEX(Matches!$F$2:$F$201,MATCH($A279&amp;"-2",Matches!$J$2:$J$201,0))),"",IF(AND(F279=INDEX(Matches!$G$2:$G$201,MATCH($A279&amp;"-2",Matches!$J$2:$J$201,0)),G279=INDEX(Matches!$H$2:$H$201,MATCH($A279&amp;"-2",Matches!$J$2:$J$201,0))),5,IF(SIGN(F279-G279)&lt;&gt;SIGN(INDEX(Matches!$G$2:$G$201,MATCH($A279&amp;"-2",Matches!$J$2:$J$201,0))-INDEX(Matches!$H$2:$H$201,MATCH($A279&amp;"-2",Matches!$J$2:$J$201,0))),0,IF(F279-G279=INDEX(Matches!$G$2:$G$201,MATCH($A279&amp;"-2",Matches!$J$2:$J$201,0))-INDEX(Matches!$H$2:$H$201,MATCH($A279&amp;"-2",Matches!$J$2:$J$201,0)),3,2))))),""))</f>
        <v/>
      </c>
      <c r="Z279" s="12" t="str">
        <f aca="false">IF(OR($B279="",H279="",I279=""),"",IFERROR(IF(OR(INDEX(Matches!$I$2:$I$201,MATCH($A279&amp;"-3",Matches!$J$2:$J$201,0))="Void",INDEX(Matches!$G$2:$G$201,MATCH($A279&amp;"-3",Matches!$J$2:$J$201,0))="",INDEX(Matches!$H$2:$H$201,MATCH($A279&amp;"-3",Matches!$J$2:$J$201,0))=""),"",IF(AND($C279&lt;&gt;"",INDEX(Matches!$F$2:$F$201,MATCH($A279&amp;"-3",Matches!$J$2:$J$201,0))&lt;&gt;"",$C279&gt;=INDEX(Matches!$F$2:$F$201,MATCH($A279&amp;"-3",Matches!$J$2:$J$201,0))),"",IF(AND(H279=INDEX(Matches!$G$2:$G$201,MATCH($A279&amp;"-3",Matches!$J$2:$J$201,0)),I279=INDEX(Matches!$H$2:$H$201,MATCH($A279&amp;"-3",Matches!$J$2:$J$201,0))),5,IF(SIGN(H279-I279)&lt;&gt;SIGN(INDEX(Matches!$G$2:$G$201,MATCH($A279&amp;"-3",Matches!$J$2:$J$201,0))-INDEX(Matches!$H$2:$H$201,MATCH($A279&amp;"-3",Matches!$J$2:$J$201,0))),0,IF(H279-I279=INDEX(Matches!$G$2:$G$201,MATCH($A279&amp;"-3",Matches!$J$2:$J$201,0))-INDEX(Matches!$H$2:$H$201,MATCH($A279&amp;"-3",Matches!$J$2:$J$201,0)),3,2))))),""))</f>
        <v/>
      </c>
      <c r="AA279" s="12" t="str">
        <f aca="false">IF(OR($B279="",J279="",K279=""),"",IFERROR(IF(OR(INDEX(Matches!$I$2:$I$201,MATCH($A279&amp;"-4",Matches!$J$2:$J$201,0))="Void",INDEX(Matches!$G$2:$G$201,MATCH($A279&amp;"-4",Matches!$J$2:$J$201,0))="",INDEX(Matches!$H$2:$H$201,MATCH($A279&amp;"-4",Matches!$J$2:$J$201,0))=""),"",IF(AND($C279&lt;&gt;"",INDEX(Matches!$F$2:$F$201,MATCH($A279&amp;"-4",Matches!$J$2:$J$201,0))&lt;&gt;"",$C279&gt;=INDEX(Matches!$F$2:$F$201,MATCH($A279&amp;"-4",Matches!$J$2:$J$201,0))),"",IF(AND(J279=INDEX(Matches!$G$2:$G$201,MATCH($A279&amp;"-4",Matches!$J$2:$J$201,0)),K279=INDEX(Matches!$H$2:$H$201,MATCH($A279&amp;"-4",Matches!$J$2:$J$201,0))),5,IF(SIGN(J279-K279)&lt;&gt;SIGN(INDEX(Matches!$G$2:$G$201,MATCH($A279&amp;"-4",Matches!$J$2:$J$201,0))-INDEX(Matches!$H$2:$H$201,MATCH($A279&amp;"-4",Matches!$J$2:$J$201,0))),0,IF(J279-K279=INDEX(Matches!$G$2:$G$201,MATCH($A279&amp;"-4",Matches!$J$2:$J$201,0))-INDEX(Matches!$H$2:$H$201,MATCH($A279&amp;"-4",Matches!$J$2:$J$201,0)),3,2))))),""))</f>
        <v/>
      </c>
      <c r="AB279" s="12" t="str">
        <f aca="false">IF(OR($B279="",L279="",M279=""),"",IFERROR(IF(OR(INDEX(Matches!$I$2:$I$201,MATCH($A279&amp;"-5",Matches!$J$2:$J$201,0))="Void",INDEX(Matches!$G$2:$G$201,MATCH($A279&amp;"-5",Matches!$J$2:$J$201,0))="",INDEX(Matches!$H$2:$H$201,MATCH($A279&amp;"-5",Matches!$J$2:$J$201,0))=""),"",IF(AND($C279&lt;&gt;"",INDEX(Matches!$F$2:$F$201,MATCH($A279&amp;"-5",Matches!$J$2:$J$201,0))&lt;&gt;"",$C279&gt;=INDEX(Matches!$F$2:$F$201,MATCH($A279&amp;"-5",Matches!$J$2:$J$201,0))),"",IF(AND(L279=INDEX(Matches!$G$2:$G$201,MATCH($A279&amp;"-5",Matches!$J$2:$J$201,0)),M279=INDEX(Matches!$H$2:$H$201,MATCH($A279&amp;"-5",Matches!$J$2:$J$201,0))),5,IF(SIGN(L279-M279)&lt;&gt;SIGN(INDEX(Matches!$G$2:$G$201,MATCH($A279&amp;"-5",Matches!$J$2:$J$201,0))-INDEX(Matches!$H$2:$H$201,MATCH($A279&amp;"-5",Matches!$J$2:$J$201,0))),0,IF(L279-M279=INDEX(Matches!$G$2:$G$201,MATCH($A279&amp;"-5",Matches!$J$2:$J$201,0))-INDEX(Matches!$H$2:$H$201,MATCH($A279&amp;"-5",Matches!$J$2:$J$201,0)),3,2))))),""))</f>
        <v/>
      </c>
      <c r="AC279" s="12" t="str">
        <f aca="false">IF(OR($B279="",N279="",O279=""),"",IFERROR(IF(OR(INDEX(Matches!$I$2:$I$201,MATCH($A279&amp;"-6",Matches!$J$2:$J$201,0))="Void",INDEX(Matches!$G$2:$G$201,MATCH($A279&amp;"-6",Matches!$J$2:$J$201,0))="",INDEX(Matches!$H$2:$H$201,MATCH($A279&amp;"-6",Matches!$J$2:$J$201,0))=""),"",IF(AND($C279&lt;&gt;"",INDEX(Matches!$F$2:$F$201,MATCH($A279&amp;"-6",Matches!$J$2:$J$201,0))&lt;&gt;"",$C279&gt;=INDEX(Matches!$F$2:$F$201,MATCH($A279&amp;"-6",Matches!$J$2:$J$201,0))),"",IF(AND(N279=INDEX(Matches!$G$2:$G$201,MATCH($A279&amp;"-6",Matches!$J$2:$J$201,0)),O279=INDEX(Matches!$H$2:$H$201,MATCH($A279&amp;"-6",Matches!$J$2:$J$201,0))),5,IF(SIGN(N279-O279)&lt;&gt;SIGN(INDEX(Matches!$G$2:$G$201,MATCH($A279&amp;"-6",Matches!$J$2:$J$201,0))-INDEX(Matches!$H$2:$H$201,MATCH($A279&amp;"-6",Matches!$J$2:$J$201,0))),0,IF(N279-O279=INDEX(Matches!$G$2:$G$201,MATCH($A279&amp;"-6",Matches!$J$2:$J$201,0))-INDEX(Matches!$H$2:$H$201,MATCH($A279&amp;"-6",Matches!$J$2:$J$201,0)),3,2))))),""))</f>
        <v/>
      </c>
      <c r="AD279" s="12" t="str">
        <f aca="false">IF(OR($B279="",P279="",Q279=""),"",IFERROR(IF(OR(INDEX(Matches!$I$2:$I$201,MATCH($A279&amp;"-7",Matches!$J$2:$J$201,0))="Void",INDEX(Matches!$G$2:$G$201,MATCH($A279&amp;"-7",Matches!$J$2:$J$201,0))="",INDEX(Matches!$H$2:$H$201,MATCH($A279&amp;"-7",Matches!$J$2:$J$201,0))=""),"",IF(AND($C279&lt;&gt;"",INDEX(Matches!$F$2:$F$201,MATCH($A279&amp;"-7",Matches!$J$2:$J$201,0))&lt;&gt;"",$C279&gt;=INDEX(Matches!$F$2:$F$201,MATCH($A279&amp;"-7",Matches!$J$2:$J$201,0))),"",IF(AND(P279=INDEX(Matches!$G$2:$G$201,MATCH($A279&amp;"-7",Matches!$J$2:$J$201,0)),Q279=INDEX(Matches!$H$2:$H$201,MATCH($A279&amp;"-7",Matches!$J$2:$J$201,0))),5,IF(SIGN(P279-Q279)&lt;&gt;SIGN(INDEX(Matches!$G$2:$G$201,MATCH($A279&amp;"-7",Matches!$J$2:$J$201,0))-INDEX(Matches!$H$2:$H$201,MATCH($A279&amp;"-7",Matches!$J$2:$J$201,0))),0,IF(P279-Q279=INDEX(Matches!$G$2:$G$201,MATCH($A279&amp;"-7",Matches!$J$2:$J$201,0))-INDEX(Matches!$H$2:$H$201,MATCH($A279&amp;"-7",Matches!$J$2:$J$201,0)),3,2))))),""))</f>
        <v/>
      </c>
      <c r="AE279" s="12" t="str">
        <f aca="false">IF(OR($B279="",R279="",S279=""),"",IFERROR(IF(OR(INDEX(Matches!$I$2:$I$201,MATCH($A279&amp;"-8",Matches!$J$2:$J$201,0))="Void",INDEX(Matches!$G$2:$G$201,MATCH($A279&amp;"-8",Matches!$J$2:$J$201,0))="",INDEX(Matches!$H$2:$H$201,MATCH($A279&amp;"-8",Matches!$J$2:$J$201,0))=""),"",IF(AND($C279&lt;&gt;"",INDEX(Matches!$F$2:$F$201,MATCH($A279&amp;"-8",Matches!$J$2:$J$201,0))&lt;&gt;"",$C279&gt;=INDEX(Matches!$F$2:$F$201,MATCH($A279&amp;"-8",Matches!$J$2:$J$201,0))),"",IF(AND(R279=INDEX(Matches!$G$2:$G$201,MATCH($A279&amp;"-8",Matches!$J$2:$J$201,0)),S279=INDEX(Matches!$H$2:$H$201,MATCH($A279&amp;"-8",Matches!$J$2:$J$201,0))),5,IF(SIGN(R279-S279)&lt;&gt;SIGN(INDEX(Matches!$G$2:$G$201,MATCH($A279&amp;"-8",Matches!$J$2:$J$201,0))-INDEX(Matches!$H$2:$H$201,MATCH($A279&amp;"-8",Matches!$J$2:$J$201,0))),0,IF(R279-S279=INDEX(Matches!$G$2:$G$201,MATCH($A279&amp;"-8",Matches!$J$2:$J$201,0))-INDEX(Matches!$H$2:$H$201,MATCH($A279&amp;"-8",Matches!$J$2:$J$201,0)),3,2))))),""))</f>
        <v/>
      </c>
      <c r="AF279" s="12" t="str">
        <f aca="false">IF(OR($B279="",T279="",U279=""),"",IFERROR(IF(OR(INDEX(Matches!$I$2:$I$201,MATCH($A279&amp;"-9",Matches!$J$2:$J$201,0))="Void",INDEX(Matches!$G$2:$G$201,MATCH($A279&amp;"-9",Matches!$J$2:$J$201,0))="",INDEX(Matches!$H$2:$H$201,MATCH($A279&amp;"-9",Matches!$J$2:$J$201,0))=""),"",IF(AND($C279&lt;&gt;"",INDEX(Matches!$F$2:$F$201,MATCH($A279&amp;"-9",Matches!$J$2:$J$201,0))&lt;&gt;"",$C279&gt;=INDEX(Matches!$F$2:$F$201,MATCH($A279&amp;"-9",Matches!$J$2:$J$201,0))),"",IF(AND(T279=INDEX(Matches!$G$2:$G$201,MATCH($A279&amp;"-9",Matches!$J$2:$J$201,0)),U279=INDEX(Matches!$H$2:$H$201,MATCH($A279&amp;"-9",Matches!$J$2:$J$201,0))),5,IF(SIGN(T279-U279)&lt;&gt;SIGN(INDEX(Matches!$G$2:$G$201,MATCH($A279&amp;"-9",Matches!$J$2:$J$201,0))-INDEX(Matches!$H$2:$H$201,MATCH($A279&amp;"-9",Matches!$J$2:$J$201,0))),0,IF(T279-U279=INDEX(Matches!$G$2:$G$201,MATCH($A279&amp;"-9",Matches!$J$2:$J$201,0))-INDEX(Matches!$H$2:$H$201,MATCH($A279&amp;"-9",Matches!$J$2:$J$201,0)),3,2))))),""))</f>
        <v/>
      </c>
      <c r="AG279" s="12" t="str">
        <f aca="false">IF(OR($B279="",V279="",W279=""),"",IFERROR(IF(OR(INDEX(Matches!$I$2:$I$201,MATCH($A279&amp;"-10",Matches!$J$2:$J$201,0))="Void",INDEX(Matches!$G$2:$G$201,MATCH($A279&amp;"-10",Matches!$J$2:$J$201,0))="",INDEX(Matches!$H$2:$H$201,MATCH($A279&amp;"-10",Matches!$J$2:$J$201,0))=""),"",IF(AND($C279&lt;&gt;"",INDEX(Matches!$F$2:$F$201,MATCH($A279&amp;"-10",Matches!$J$2:$J$201,0))&lt;&gt;"",$C279&gt;=INDEX(Matches!$F$2:$F$201,MATCH($A279&amp;"-10",Matches!$J$2:$J$201,0))),"",IF(AND(V279=INDEX(Matches!$G$2:$G$201,MATCH($A279&amp;"-10",Matches!$J$2:$J$201,0)),W279=INDEX(Matches!$H$2:$H$201,MATCH($A279&amp;"-10",Matches!$J$2:$J$201,0))),5,IF(SIGN(V279-W279)&lt;&gt;SIGN(INDEX(Matches!$G$2:$G$201,MATCH($A279&amp;"-10",Matches!$J$2:$J$201,0))-INDEX(Matches!$H$2:$H$201,MATCH($A279&amp;"-10",Matches!$J$2:$J$201,0))),0,IF(V279-W279=INDEX(Matches!$G$2:$G$201,MATCH($A279&amp;"-10",Matches!$J$2:$J$201,0))-INDEX(Matches!$H$2:$H$201,MATCH($A279&amp;"-10",Matches!$J$2:$J$201,0)),3,2))))),""))</f>
        <v/>
      </c>
      <c r="AH279" s="13" t="str">
        <f aca="false">IF($B279="","",SUM(X279:AG279))</f>
        <v/>
      </c>
      <c r="AI279" s="12" t="str">
        <f aca="false">IF($B279="","",COUNTIF(X279:AG279,5))</f>
        <v/>
      </c>
      <c r="AJ279" s="12" t="str">
        <f aca="false">IF($B279="","",COUNTIF(X279:AG279,"&gt;=2"))</f>
        <v/>
      </c>
      <c r="AK279" s="12" t="str">
        <f aca="false">IF($B279="","",COUNT(X279:AG279))</f>
        <v/>
      </c>
    </row>
    <row r="280" customFormat="false" ht="15" hidden="false" customHeight="false" outlineLevel="0" collapsed="false">
      <c r="A280" s="7"/>
      <c r="B280" s="7"/>
      <c r="C280" s="1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12" t="str">
        <f aca="false">IF(OR($B280="",D280="",E280=""),"",IFERROR(IF(OR(INDEX(Matches!$I$2:$I$201,MATCH($A280&amp;"-1",Matches!$J$2:$J$201,0))="Void",INDEX(Matches!$G$2:$G$201,MATCH($A280&amp;"-1",Matches!$J$2:$J$201,0))="",INDEX(Matches!$H$2:$H$201,MATCH($A280&amp;"-1",Matches!$J$2:$J$201,0))=""),"",IF(AND($C280&lt;&gt;"",INDEX(Matches!$F$2:$F$201,MATCH($A280&amp;"-1",Matches!$J$2:$J$201,0))&lt;&gt;"",$C280&gt;=INDEX(Matches!$F$2:$F$201,MATCH($A280&amp;"-1",Matches!$J$2:$J$201,0))),"",IF(AND(D280=INDEX(Matches!$G$2:$G$201,MATCH($A280&amp;"-1",Matches!$J$2:$J$201,0)),E280=INDEX(Matches!$H$2:$H$201,MATCH($A280&amp;"-1",Matches!$J$2:$J$201,0))),5,IF(SIGN(D280-E280)&lt;&gt;SIGN(INDEX(Matches!$G$2:$G$201,MATCH($A280&amp;"-1",Matches!$J$2:$J$201,0))-INDEX(Matches!$H$2:$H$201,MATCH($A280&amp;"-1",Matches!$J$2:$J$201,0))),0,IF(D280-E280=INDEX(Matches!$G$2:$G$201,MATCH($A280&amp;"-1",Matches!$J$2:$J$201,0))-INDEX(Matches!$H$2:$H$201,MATCH($A280&amp;"-1",Matches!$J$2:$J$201,0)),3,2))))),""))</f>
        <v/>
      </c>
      <c r="Y280" s="12" t="str">
        <f aca="false">IF(OR($B280="",F280="",G280=""),"",IFERROR(IF(OR(INDEX(Matches!$I$2:$I$201,MATCH($A280&amp;"-2",Matches!$J$2:$J$201,0))="Void",INDEX(Matches!$G$2:$G$201,MATCH($A280&amp;"-2",Matches!$J$2:$J$201,0))="",INDEX(Matches!$H$2:$H$201,MATCH($A280&amp;"-2",Matches!$J$2:$J$201,0))=""),"",IF(AND($C280&lt;&gt;"",INDEX(Matches!$F$2:$F$201,MATCH($A280&amp;"-2",Matches!$J$2:$J$201,0))&lt;&gt;"",$C280&gt;=INDEX(Matches!$F$2:$F$201,MATCH($A280&amp;"-2",Matches!$J$2:$J$201,0))),"",IF(AND(F280=INDEX(Matches!$G$2:$G$201,MATCH($A280&amp;"-2",Matches!$J$2:$J$201,0)),G280=INDEX(Matches!$H$2:$H$201,MATCH($A280&amp;"-2",Matches!$J$2:$J$201,0))),5,IF(SIGN(F280-G280)&lt;&gt;SIGN(INDEX(Matches!$G$2:$G$201,MATCH($A280&amp;"-2",Matches!$J$2:$J$201,0))-INDEX(Matches!$H$2:$H$201,MATCH($A280&amp;"-2",Matches!$J$2:$J$201,0))),0,IF(F280-G280=INDEX(Matches!$G$2:$G$201,MATCH($A280&amp;"-2",Matches!$J$2:$J$201,0))-INDEX(Matches!$H$2:$H$201,MATCH($A280&amp;"-2",Matches!$J$2:$J$201,0)),3,2))))),""))</f>
        <v/>
      </c>
      <c r="Z280" s="12" t="str">
        <f aca="false">IF(OR($B280="",H280="",I280=""),"",IFERROR(IF(OR(INDEX(Matches!$I$2:$I$201,MATCH($A280&amp;"-3",Matches!$J$2:$J$201,0))="Void",INDEX(Matches!$G$2:$G$201,MATCH($A280&amp;"-3",Matches!$J$2:$J$201,0))="",INDEX(Matches!$H$2:$H$201,MATCH($A280&amp;"-3",Matches!$J$2:$J$201,0))=""),"",IF(AND($C280&lt;&gt;"",INDEX(Matches!$F$2:$F$201,MATCH($A280&amp;"-3",Matches!$J$2:$J$201,0))&lt;&gt;"",$C280&gt;=INDEX(Matches!$F$2:$F$201,MATCH($A280&amp;"-3",Matches!$J$2:$J$201,0))),"",IF(AND(H280=INDEX(Matches!$G$2:$G$201,MATCH($A280&amp;"-3",Matches!$J$2:$J$201,0)),I280=INDEX(Matches!$H$2:$H$201,MATCH($A280&amp;"-3",Matches!$J$2:$J$201,0))),5,IF(SIGN(H280-I280)&lt;&gt;SIGN(INDEX(Matches!$G$2:$G$201,MATCH($A280&amp;"-3",Matches!$J$2:$J$201,0))-INDEX(Matches!$H$2:$H$201,MATCH($A280&amp;"-3",Matches!$J$2:$J$201,0))),0,IF(H280-I280=INDEX(Matches!$G$2:$G$201,MATCH($A280&amp;"-3",Matches!$J$2:$J$201,0))-INDEX(Matches!$H$2:$H$201,MATCH($A280&amp;"-3",Matches!$J$2:$J$201,0)),3,2))))),""))</f>
        <v/>
      </c>
      <c r="AA280" s="12" t="str">
        <f aca="false">IF(OR($B280="",J280="",K280=""),"",IFERROR(IF(OR(INDEX(Matches!$I$2:$I$201,MATCH($A280&amp;"-4",Matches!$J$2:$J$201,0))="Void",INDEX(Matches!$G$2:$G$201,MATCH($A280&amp;"-4",Matches!$J$2:$J$201,0))="",INDEX(Matches!$H$2:$H$201,MATCH($A280&amp;"-4",Matches!$J$2:$J$201,0))=""),"",IF(AND($C280&lt;&gt;"",INDEX(Matches!$F$2:$F$201,MATCH($A280&amp;"-4",Matches!$J$2:$J$201,0))&lt;&gt;"",$C280&gt;=INDEX(Matches!$F$2:$F$201,MATCH($A280&amp;"-4",Matches!$J$2:$J$201,0))),"",IF(AND(J280=INDEX(Matches!$G$2:$G$201,MATCH($A280&amp;"-4",Matches!$J$2:$J$201,0)),K280=INDEX(Matches!$H$2:$H$201,MATCH($A280&amp;"-4",Matches!$J$2:$J$201,0))),5,IF(SIGN(J280-K280)&lt;&gt;SIGN(INDEX(Matches!$G$2:$G$201,MATCH($A280&amp;"-4",Matches!$J$2:$J$201,0))-INDEX(Matches!$H$2:$H$201,MATCH($A280&amp;"-4",Matches!$J$2:$J$201,0))),0,IF(J280-K280=INDEX(Matches!$G$2:$G$201,MATCH($A280&amp;"-4",Matches!$J$2:$J$201,0))-INDEX(Matches!$H$2:$H$201,MATCH($A280&amp;"-4",Matches!$J$2:$J$201,0)),3,2))))),""))</f>
        <v/>
      </c>
      <c r="AB280" s="12" t="str">
        <f aca="false">IF(OR($B280="",L280="",M280=""),"",IFERROR(IF(OR(INDEX(Matches!$I$2:$I$201,MATCH($A280&amp;"-5",Matches!$J$2:$J$201,0))="Void",INDEX(Matches!$G$2:$G$201,MATCH($A280&amp;"-5",Matches!$J$2:$J$201,0))="",INDEX(Matches!$H$2:$H$201,MATCH($A280&amp;"-5",Matches!$J$2:$J$201,0))=""),"",IF(AND($C280&lt;&gt;"",INDEX(Matches!$F$2:$F$201,MATCH($A280&amp;"-5",Matches!$J$2:$J$201,0))&lt;&gt;"",$C280&gt;=INDEX(Matches!$F$2:$F$201,MATCH($A280&amp;"-5",Matches!$J$2:$J$201,0))),"",IF(AND(L280=INDEX(Matches!$G$2:$G$201,MATCH($A280&amp;"-5",Matches!$J$2:$J$201,0)),M280=INDEX(Matches!$H$2:$H$201,MATCH($A280&amp;"-5",Matches!$J$2:$J$201,0))),5,IF(SIGN(L280-M280)&lt;&gt;SIGN(INDEX(Matches!$G$2:$G$201,MATCH($A280&amp;"-5",Matches!$J$2:$J$201,0))-INDEX(Matches!$H$2:$H$201,MATCH($A280&amp;"-5",Matches!$J$2:$J$201,0))),0,IF(L280-M280=INDEX(Matches!$G$2:$G$201,MATCH($A280&amp;"-5",Matches!$J$2:$J$201,0))-INDEX(Matches!$H$2:$H$201,MATCH($A280&amp;"-5",Matches!$J$2:$J$201,0)),3,2))))),""))</f>
        <v/>
      </c>
      <c r="AC280" s="12" t="str">
        <f aca="false">IF(OR($B280="",N280="",O280=""),"",IFERROR(IF(OR(INDEX(Matches!$I$2:$I$201,MATCH($A280&amp;"-6",Matches!$J$2:$J$201,0))="Void",INDEX(Matches!$G$2:$G$201,MATCH($A280&amp;"-6",Matches!$J$2:$J$201,0))="",INDEX(Matches!$H$2:$H$201,MATCH($A280&amp;"-6",Matches!$J$2:$J$201,0))=""),"",IF(AND($C280&lt;&gt;"",INDEX(Matches!$F$2:$F$201,MATCH($A280&amp;"-6",Matches!$J$2:$J$201,0))&lt;&gt;"",$C280&gt;=INDEX(Matches!$F$2:$F$201,MATCH($A280&amp;"-6",Matches!$J$2:$J$201,0))),"",IF(AND(N280=INDEX(Matches!$G$2:$G$201,MATCH($A280&amp;"-6",Matches!$J$2:$J$201,0)),O280=INDEX(Matches!$H$2:$H$201,MATCH($A280&amp;"-6",Matches!$J$2:$J$201,0))),5,IF(SIGN(N280-O280)&lt;&gt;SIGN(INDEX(Matches!$G$2:$G$201,MATCH($A280&amp;"-6",Matches!$J$2:$J$201,0))-INDEX(Matches!$H$2:$H$201,MATCH($A280&amp;"-6",Matches!$J$2:$J$201,0))),0,IF(N280-O280=INDEX(Matches!$G$2:$G$201,MATCH($A280&amp;"-6",Matches!$J$2:$J$201,0))-INDEX(Matches!$H$2:$H$201,MATCH($A280&amp;"-6",Matches!$J$2:$J$201,0)),3,2))))),""))</f>
        <v/>
      </c>
      <c r="AD280" s="12" t="str">
        <f aca="false">IF(OR($B280="",P280="",Q280=""),"",IFERROR(IF(OR(INDEX(Matches!$I$2:$I$201,MATCH($A280&amp;"-7",Matches!$J$2:$J$201,0))="Void",INDEX(Matches!$G$2:$G$201,MATCH($A280&amp;"-7",Matches!$J$2:$J$201,0))="",INDEX(Matches!$H$2:$H$201,MATCH($A280&amp;"-7",Matches!$J$2:$J$201,0))=""),"",IF(AND($C280&lt;&gt;"",INDEX(Matches!$F$2:$F$201,MATCH($A280&amp;"-7",Matches!$J$2:$J$201,0))&lt;&gt;"",$C280&gt;=INDEX(Matches!$F$2:$F$201,MATCH($A280&amp;"-7",Matches!$J$2:$J$201,0))),"",IF(AND(P280=INDEX(Matches!$G$2:$G$201,MATCH($A280&amp;"-7",Matches!$J$2:$J$201,0)),Q280=INDEX(Matches!$H$2:$H$201,MATCH($A280&amp;"-7",Matches!$J$2:$J$201,0))),5,IF(SIGN(P280-Q280)&lt;&gt;SIGN(INDEX(Matches!$G$2:$G$201,MATCH($A280&amp;"-7",Matches!$J$2:$J$201,0))-INDEX(Matches!$H$2:$H$201,MATCH($A280&amp;"-7",Matches!$J$2:$J$201,0))),0,IF(P280-Q280=INDEX(Matches!$G$2:$G$201,MATCH($A280&amp;"-7",Matches!$J$2:$J$201,0))-INDEX(Matches!$H$2:$H$201,MATCH($A280&amp;"-7",Matches!$J$2:$J$201,0)),3,2))))),""))</f>
        <v/>
      </c>
      <c r="AE280" s="12" t="str">
        <f aca="false">IF(OR($B280="",R280="",S280=""),"",IFERROR(IF(OR(INDEX(Matches!$I$2:$I$201,MATCH($A280&amp;"-8",Matches!$J$2:$J$201,0))="Void",INDEX(Matches!$G$2:$G$201,MATCH($A280&amp;"-8",Matches!$J$2:$J$201,0))="",INDEX(Matches!$H$2:$H$201,MATCH($A280&amp;"-8",Matches!$J$2:$J$201,0))=""),"",IF(AND($C280&lt;&gt;"",INDEX(Matches!$F$2:$F$201,MATCH($A280&amp;"-8",Matches!$J$2:$J$201,0))&lt;&gt;"",$C280&gt;=INDEX(Matches!$F$2:$F$201,MATCH($A280&amp;"-8",Matches!$J$2:$J$201,0))),"",IF(AND(R280=INDEX(Matches!$G$2:$G$201,MATCH($A280&amp;"-8",Matches!$J$2:$J$201,0)),S280=INDEX(Matches!$H$2:$H$201,MATCH($A280&amp;"-8",Matches!$J$2:$J$201,0))),5,IF(SIGN(R280-S280)&lt;&gt;SIGN(INDEX(Matches!$G$2:$G$201,MATCH($A280&amp;"-8",Matches!$J$2:$J$201,0))-INDEX(Matches!$H$2:$H$201,MATCH($A280&amp;"-8",Matches!$J$2:$J$201,0))),0,IF(R280-S280=INDEX(Matches!$G$2:$G$201,MATCH($A280&amp;"-8",Matches!$J$2:$J$201,0))-INDEX(Matches!$H$2:$H$201,MATCH($A280&amp;"-8",Matches!$J$2:$J$201,0)),3,2))))),""))</f>
        <v/>
      </c>
      <c r="AF280" s="12" t="str">
        <f aca="false">IF(OR($B280="",T280="",U280=""),"",IFERROR(IF(OR(INDEX(Matches!$I$2:$I$201,MATCH($A280&amp;"-9",Matches!$J$2:$J$201,0))="Void",INDEX(Matches!$G$2:$G$201,MATCH($A280&amp;"-9",Matches!$J$2:$J$201,0))="",INDEX(Matches!$H$2:$H$201,MATCH($A280&amp;"-9",Matches!$J$2:$J$201,0))=""),"",IF(AND($C280&lt;&gt;"",INDEX(Matches!$F$2:$F$201,MATCH($A280&amp;"-9",Matches!$J$2:$J$201,0))&lt;&gt;"",$C280&gt;=INDEX(Matches!$F$2:$F$201,MATCH($A280&amp;"-9",Matches!$J$2:$J$201,0))),"",IF(AND(T280=INDEX(Matches!$G$2:$G$201,MATCH($A280&amp;"-9",Matches!$J$2:$J$201,0)),U280=INDEX(Matches!$H$2:$H$201,MATCH($A280&amp;"-9",Matches!$J$2:$J$201,0))),5,IF(SIGN(T280-U280)&lt;&gt;SIGN(INDEX(Matches!$G$2:$G$201,MATCH($A280&amp;"-9",Matches!$J$2:$J$201,0))-INDEX(Matches!$H$2:$H$201,MATCH($A280&amp;"-9",Matches!$J$2:$J$201,0))),0,IF(T280-U280=INDEX(Matches!$G$2:$G$201,MATCH($A280&amp;"-9",Matches!$J$2:$J$201,0))-INDEX(Matches!$H$2:$H$201,MATCH($A280&amp;"-9",Matches!$J$2:$J$201,0)),3,2))))),""))</f>
        <v/>
      </c>
      <c r="AG280" s="12" t="str">
        <f aca="false">IF(OR($B280="",V280="",W280=""),"",IFERROR(IF(OR(INDEX(Matches!$I$2:$I$201,MATCH($A280&amp;"-10",Matches!$J$2:$J$201,0))="Void",INDEX(Matches!$G$2:$G$201,MATCH($A280&amp;"-10",Matches!$J$2:$J$201,0))="",INDEX(Matches!$H$2:$H$201,MATCH($A280&amp;"-10",Matches!$J$2:$J$201,0))=""),"",IF(AND($C280&lt;&gt;"",INDEX(Matches!$F$2:$F$201,MATCH($A280&amp;"-10",Matches!$J$2:$J$201,0))&lt;&gt;"",$C280&gt;=INDEX(Matches!$F$2:$F$201,MATCH($A280&amp;"-10",Matches!$J$2:$J$201,0))),"",IF(AND(V280=INDEX(Matches!$G$2:$G$201,MATCH($A280&amp;"-10",Matches!$J$2:$J$201,0)),W280=INDEX(Matches!$H$2:$H$201,MATCH($A280&amp;"-10",Matches!$J$2:$J$201,0))),5,IF(SIGN(V280-W280)&lt;&gt;SIGN(INDEX(Matches!$G$2:$G$201,MATCH($A280&amp;"-10",Matches!$J$2:$J$201,0))-INDEX(Matches!$H$2:$H$201,MATCH($A280&amp;"-10",Matches!$J$2:$J$201,0))),0,IF(V280-W280=INDEX(Matches!$G$2:$G$201,MATCH($A280&amp;"-10",Matches!$J$2:$J$201,0))-INDEX(Matches!$H$2:$H$201,MATCH($A280&amp;"-10",Matches!$J$2:$J$201,0)),3,2))))),""))</f>
        <v/>
      </c>
      <c r="AH280" s="13" t="str">
        <f aca="false">IF($B280="","",SUM(X280:AG280))</f>
        <v/>
      </c>
      <c r="AI280" s="12" t="str">
        <f aca="false">IF($B280="","",COUNTIF(X280:AG280,5))</f>
        <v/>
      </c>
      <c r="AJ280" s="12" t="str">
        <f aca="false">IF($B280="","",COUNTIF(X280:AG280,"&gt;=2"))</f>
        <v/>
      </c>
      <c r="AK280" s="12" t="str">
        <f aca="false">IF($B280="","",COUNT(X280:AG280))</f>
        <v/>
      </c>
    </row>
    <row r="281" customFormat="false" ht="15" hidden="false" customHeight="false" outlineLevel="0" collapsed="false">
      <c r="A281" s="7"/>
      <c r="B281" s="7"/>
      <c r="C281" s="1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12" t="str">
        <f aca="false">IF(OR($B281="",D281="",E281=""),"",IFERROR(IF(OR(INDEX(Matches!$I$2:$I$201,MATCH($A281&amp;"-1",Matches!$J$2:$J$201,0))="Void",INDEX(Matches!$G$2:$G$201,MATCH($A281&amp;"-1",Matches!$J$2:$J$201,0))="",INDEX(Matches!$H$2:$H$201,MATCH($A281&amp;"-1",Matches!$J$2:$J$201,0))=""),"",IF(AND($C281&lt;&gt;"",INDEX(Matches!$F$2:$F$201,MATCH($A281&amp;"-1",Matches!$J$2:$J$201,0))&lt;&gt;"",$C281&gt;=INDEX(Matches!$F$2:$F$201,MATCH($A281&amp;"-1",Matches!$J$2:$J$201,0))),"",IF(AND(D281=INDEX(Matches!$G$2:$G$201,MATCH($A281&amp;"-1",Matches!$J$2:$J$201,0)),E281=INDEX(Matches!$H$2:$H$201,MATCH($A281&amp;"-1",Matches!$J$2:$J$201,0))),5,IF(SIGN(D281-E281)&lt;&gt;SIGN(INDEX(Matches!$G$2:$G$201,MATCH($A281&amp;"-1",Matches!$J$2:$J$201,0))-INDEX(Matches!$H$2:$H$201,MATCH($A281&amp;"-1",Matches!$J$2:$J$201,0))),0,IF(D281-E281=INDEX(Matches!$G$2:$G$201,MATCH($A281&amp;"-1",Matches!$J$2:$J$201,0))-INDEX(Matches!$H$2:$H$201,MATCH($A281&amp;"-1",Matches!$J$2:$J$201,0)),3,2))))),""))</f>
        <v/>
      </c>
      <c r="Y281" s="12" t="str">
        <f aca="false">IF(OR($B281="",F281="",G281=""),"",IFERROR(IF(OR(INDEX(Matches!$I$2:$I$201,MATCH($A281&amp;"-2",Matches!$J$2:$J$201,0))="Void",INDEX(Matches!$G$2:$G$201,MATCH($A281&amp;"-2",Matches!$J$2:$J$201,0))="",INDEX(Matches!$H$2:$H$201,MATCH($A281&amp;"-2",Matches!$J$2:$J$201,0))=""),"",IF(AND($C281&lt;&gt;"",INDEX(Matches!$F$2:$F$201,MATCH($A281&amp;"-2",Matches!$J$2:$J$201,0))&lt;&gt;"",$C281&gt;=INDEX(Matches!$F$2:$F$201,MATCH($A281&amp;"-2",Matches!$J$2:$J$201,0))),"",IF(AND(F281=INDEX(Matches!$G$2:$G$201,MATCH($A281&amp;"-2",Matches!$J$2:$J$201,0)),G281=INDEX(Matches!$H$2:$H$201,MATCH($A281&amp;"-2",Matches!$J$2:$J$201,0))),5,IF(SIGN(F281-G281)&lt;&gt;SIGN(INDEX(Matches!$G$2:$G$201,MATCH($A281&amp;"-2",Matches!$J$2:$J$201,0))-INDEX(Matches!$H$2:$H$201,MATCH($A281&amp;"-2",Matches!$J$2:$J$201,0))),0,IF(F281-G281=INDEX(Matches!$G$2:$G$201,MATCH($A281&amp;"-2",Matches!$J$2:$J$201,0))-INDEX(Matches!$H$2:$H$201,MATCH($A281&amp;"-2",Matches!$J$2:$J$201,0)),3,2))))),""))</f>
        <v/>
      </c>
      <c r="Z281" s="12" t="str">
        <f aca="false">IF(OR($B281="",H281="",I281=""),"",IFERROR(IF(OR(INDEX(Matches!$I$2:$I$201,MATCH($A281&amp;"-3",Matches!$J$2:$J$201,0))="Void",INDEX(Matches!$G$2:$G$201,MATCH($A281&amp;"-3",Matches!$J$2:$J$201,0))="",INDEX(Matches!$H$2:$H$201,MATCH($A281&amp;"-3",Matches!$J$2:$J$201,0))=""),"",IF(AND($C281&lt;&gt;"",INDEX(Matches!$F$2:$F$201,MATCH($A281&amp;"-3",Matches!$J$2:$J$201,0))&lt;&gt;"",$C281&gt;=INDEX(Matches!$F$2:$F$201,MATCH($A281&amp;"-3",Matches!$J$2:$J$201,0))),"",IF(AND(H281=INDEX(Matches!$G$2:$G$201,MATCH($A281&amp;"-3",Matches!$J$2:$J$201,0)),I281=INDEX(Matches!$H$2:$H$201,MATCH($A281&amp;"-3",Matches!$J$2:$J$201,0))),5,IF(SIGN(H281-I281)&lt;&gt;SIGN(INDEX(Matches!$G$2:$G$201,MATCH($A281&amp;"-3",Matches!$J$2:$J$201,0))-INDEX(Matches!$H$2:$H$201,MATCH($A281&amp;"-3",Matches!$J$2:$J$201,0))),0,IF(H281-I281=INDEX(Matches!$G$2:$G$201,MATCH($A281&amp;"-3",Matches!$J$2:$J$201,0))-INDEX(Matches!$H$2:$H$201,MATCH($A281&amp;"-3",Matches!$J$2:$J$201,0)),3,2))))),""))</f>
        <v/>
      </c>
      <c r="AA281" s="12" t="str">
        <f aca="false">IF(OR($B281="",J281="",K281=""),"",IFERROR(IF(OR(INDEX(Matches!$I$2:$I$201,MATCH($A281&amp;"-4",Matches!$J$2:$J$201,0))="Void",INDEX(Matches!$G$2:$G$201,MATCH($A281&amp;"-4",Matches!$J$2:$J$201,0))="",INDEX(Matches!$H$2:$H$201,MATCH($A281&amp;"-4",Matches!$J$2:$J$201,0))=""),"",IF(AND($C281&lt;&gt;"",INDEX(Matches!$F$2:$F$201,MATCH($A281&amp;"-4",Matches!$J$2:$J$201,0))&lt;&gt;"",$C281&gt;=INDEX(Matches!$F$2:$F$201,MATCH($A281&amp;"-4",Matches!$J$2:$J$201,0))),"",IF(AND(J281=INDEX(Matches!$G$2:$G$201,MATCH($A281&amp;"-4",Matches!$J$2:$J$201,0)),K281=INDEX(Matches!$H$2:$H$201,MATCH($A281&amp;"-4",Matches!$J$2:$J$201,0))),5,IF(SIGN(J281-K281)&lt;&gt;SIGN(INDEX(Matches!$G$2:$G$201,MATCH($A281&amp;"-4",Matches!$J$2:$J$201,0))-INDEX(Matches!$H$2:$H$201,MATCH($A281&amp;"-4",Matches!$J$2:$J$201,0))),0,IF(J281-K281=INDEX(Matches!$G$2:$G$201,MATCH($A281&amp;"-4",Matches!$J$2:$J$201,0))-INDEX(Matches!$H$2:$H$201,MATCH($A281&amp;"-4",Matches!$J$2:$J$201,0)),3,2))))),""))</f>
        <v/>
      </c>
      <c r="AB281" s="12" t="str">
        <f aca="false">IF(OR($B281="",L281="",M281=""),"",IFERROR(IF(OR(INDEX(Matches!$I$2:$I$201,MATCH($A281&amp;"-5",Matches!$J$2:$J$201,0))="Void",INDEX(Matches!$G$2:$G$201,MATCH($A281&amp;"-5",Matches!$J$2:$J$201,0))="",INDEX(Matches!$H$2:$H$201,MATCH($A281&amp;"-5",Matches!$J$2:$J$201,0))=""),"",IF(AND($C281&lt;&gt;"",INDEX(Matches!$F$2:$F$201,MATCH($A281&amp;"-5",Matches!$J$2:$J$201,0))&lt;&gt;"",$C281&gt;=INDEX(Matches!$F$2:$F$201,MATCH($A281&amp;"-5",Matches!$J$2:$J$201,0))),"",IF(AND(L281=INDEX(Matches!$G$2:$G$201,MATCH($A281&amp;"-5",Matches!$J$2:$J$201,0)),M281=INDEX(Matches!$H$2:$H$201,MATCH($A281&amp;"-5",Matches!$J$2:$J$201,0))),5,IF(SIGN(L281-M281)&lt;&gt;SIGN(INDEX(Matches!$G$2:$G$201,MATCH($A281&amp;"-5",Matches!$J$2:$J$201,0))-INDEX(Matches!$H$2:$H$201,MATCH($A281&amp;"-5",Matches!$J$2:$J$201,0))),0,IF(L281-M281=INDEX(Matches!$G$2:$G$201,MATCH($A281&amp;"-5",Matches!$J$2:$J$201,0))-INDEX(Matches!$H$2:$H$201,MATCH($A281&amp;"-5",Matches!$J$2:$J$201,0)),3,2))))),""))</f>
        <v/>
      </c>
      <c r="AC281" s="12" t="str">
        <f aca="false">IF(OR($B281="",N281="",O281=""),"",IFERROR(IF(OR(INDEX(Matches!$I$2:$I$201,MATCH($A281&amp;"-6",Matches!$J$2:$J$201,0))="Void",INDEX(Matches!$G$2:$G$201,MATCH($A281&amp;"-6",Matches!$J$2:$J$201,0))="",INDEX(Matches!$H$2:$H$201,MATCH($A281&amp;"-6",Matches!$J$2:$J$201,0))=""),"",IF(AND($C281&lt;&gt;"",INDEX(Matches!$F$2:$F$201,MATCH($A281&amp;"-6",Matches!$J$2:$J$201,0))&lt;&gt;"",$C281&gt;=INDEX(Matches!$F$2:$F$201,MATCH($A281&amp;"-6",Matches!$J$2:$J$201,0))),"",IF(AND(N281=INDEX(Matches!$G$2:$G$201,MATCH($A281&amp;"-6",Matches!$J$2:$J$201,0)),O281=INDEX(Matches!$H$2:$H$201,MATCH($A281&amp;"-6",Matches!$J$2:$J$201,0))),5,IF(SIGN(N281-O281)&lt;&gt;SIGN(INDEX(Matches!$G$2:$G$201,MATCH($A281&amp;"-6",Matches!$J$2:$J$201,0))-INDEX(Matches!$H$2:$H$201,MATCH($A281&amp;"-6",Matches!$J$2:$J$201,0))),0,IF(N281-O281=INDEX(Matches!$G$2:$G$201,MATCH($A281&amp;"-6",Matches!$J$2:$J$201,0))-INDEX(Matches!$H$2:$H$201,MATCH($A281&amp;"-6",Matches!$J$2:$J$201,0)),3,2))))),""))</f>
        <v/>
      </c>
      <c r="AD281" s="12" t="str">
        <f aca="false">IF(OR($B281="",P281="",Q281=""),"",IFERROR(IF(OR(INDEX(Matches!$I$2:$I$201,MATCH($A281&amp;"-7",Matches!$J$2:$J$201,0))="Void",INDEX(Matches!$G$2:$G$201,MATCH($A281&amp;"-7",Matches!$J$2:$J$201,0))="",INDEX(Matches!$H$2:$H$201,MATCH($A281&amp;"-7",Matches!$J$2:$J$201,0))=""),"",IF(AND($C281&lt;&gt;"",INDEX(Matches!$F$2:$F$201,MATCH($A281&amp;"-7",Matches!$J$2:$J$201,0))&lt;&gt;"",$C281&gt;=INDEX(Matches!$F$2:$F$201,MATCH($A281&amp;"-7",Matches!$J$2:$J$201,0))),"",IF(AND(P281=INDEX(Matches!$G$2:$G$201,MATCH($A281&amp;"-7",Matches!$J$2:$J$201,0)),Q281=INDEX(Matches!$H$2:$H$201,MATCH($A281&amp;"-7",Matches!$J$2:$J$201,0))),5,IF(SIGN(P281-Q281)&lt;&gt;SIGN(INDEX(Matches!$G$2:$G$201,MATCH($A281&amp;"-7",Matches!$J$2:$J$201,0))-INDEX(Matches!$H$2:$H$201,MATCH($A281&amp;"-7",Matches!$J$2:$J$201,0))),0,IF(P281-Q281=INDEX(Matches!$G$2:$G$201,MATCH($A281&amp;"-7",Matches!$J$2:$J$201,0))-INDEX(Matches!$H$2:$H$201,MATCH($A281&amp;"-7",Matches!$J$2:$J$201,0)),3,2))))),""))</f>
        <v/>
      </c>
      <c r="AE281" s="12" t="str">
        <f aca="false">IF(OR($B281="",R281="",S281=""),"",IFERROR(IF(OR(INDEX(Matches!$I$2:$I$201,MATCH($A281&amp;"-8",Matches!$J$2:$J$201,0))="Void",INDEX(Matches!$G$2:$G$201,MATCH($A281&amp;"-8",Matches!$J$2:$J$201,0))="",INDEX(Matches!$H$2:$H$201,MATCH($A281&amp;"-8",Matches!$J$2:$J$201,0))=""),"",IF(AND($C281&lt;&gt;"",INDEX(Matches!$F$2:$F$201,MATCH($A281&amp;"-8",Matches!$J$2:$J$201,0))&lt;&gt;"",$C281&gt;=INDEX(Matches!$F$2:$F$201,MATCH($A281&amp;"-8",Matches!$J$2:$J$201,0))),"",IF(AND(R281=INDEX(Matches!$G$2:$G$201,MATCH($A281&amp;"-8",Matches!$J$2:$J$201,0)),S281=INDEX(Matches!$H$2:$H$201,MATCH($A281&amp;"-8",Matches!$J$2:$J$201,0))),5,IF(SIGN(R281-S281)&lt;&gt;SIGN(INDEX(Matches!$G$2:$G$201,MATCH($A281&amp;"-8",Matches!$J$2:$J$201,0))-INDEX(Matches!$H$2:$H$201,MATCH($A281&amp;"-8",Matches!$J$2:$J$201,0))),0,IF(R281-S281=INDEX(Matches!$G$2:$G$201,MATCH($A281&amp;"-8",Matches!$J$2:$J$201,0))-INDEX(Matches!$H$2:$H$201,MATCH($A281&amp;"-8",Matches!$J$2:$J$201,0)),3,2))))),""))</f>
        <v/>
      </c>
      <c r="AF281" s="12" t="str">
        <f aca="false">IF(OR($B281="",T281="",U281=""),"",IFERROR(IF(OR(INDEX(Matches!$I$2:$I$201,MATCH($A281&amp;"-9",Matches!$J$2:$J$201,0))="Void",INDEX(Matches!$G$2:$G$201,MATCH($A281&amp;"-9",Matches!$J$2:$J$201,0))="",INDEX(Matches!$H$2:$H$201,MATCH($A281&amp;"-9",Matches!$J$2:$J$201,0))=""),"",IF(AND($C281&lt;&gt;"",INDEX(Matches!$F$2:$F$201,MATCH($A281&amp;"-9",Matches!$J$2:$J$201,0))&lt;&gt;"",$C281&gt;=INDEX(Matches!$F$2:$F$201,MATCH($A281&amp;"-9",Matches!$J$2:$J$201,0))),"",IF(AND(T281=INDEX(Matches!$G$2:$G$201,MATCH($A281&amp;"-9",Matches!$J$2:$J$201,0)),U281=INDEX(Matches!$H$2:$H$201,MATCH($A281&amp;"-9",Matches!$J$2:$J$201,0))),5,IF(SIGN(T281-U281)&lt;&gt;SIGN(INDEX(Matches!$G$2:$G$201,MATCH($A281&amp;"-9",Matches!$J$2:$J$201,0))-INDEX(Matches!$H$2:$H$201,MATCH($A281&amp;"-9",Matches!$J$2:$J$201,0))),0,IF(T281-U281=INDEX(Matches!$G$2:$G$201,MATCH($A281&amp;"-9",Matches!$J$2:$J$201,0))-INDEX(Matches!$H$2:$H$201,MATCH($A281&amp;"-9",Matches!$J$2:$J$201,0)),3,2))))),""))</f>
        <v/>
      </c>
      <c r="AG281" s="12" t="str">
        <f aca="false">IF(OR($B281="",V281="",W281=""),"",IFERROR(IF(OR(INDEX(Matches!$I$2:$I$201,MATCH($A281&amp;"-10",Matches!$J$2:$J$201,0))="Void",INDEX(Matches!$G$2:$G$201,MATCH($A281&amp;"-10",Matches!$J$2:$J$201,0))="",INDEX(Matches!$H$2:$H$201,MATCH($A281&amp;"-10",Matches!$J$2:$J$201,0))=""),"",IF(AND($C281&lt;&gt;"",INDEX(Matches!$F$2:$F$201,MATCH($A281&amp;"-10",Matches!$J$2:$J$201,0))&lt;&gt;"",$C281&gt;=INDEX(Matches!$F$2:$F$201,MATCH($A281&amp;"-10",Matches!$J$2:$J$201,0))),"",IF(AND(V281=INDEX(Matches!$G$2:$G$201,MATCH($A281&amp;"-10",Matches!$J$2:$J$201,0)),W281=INDEX(Matches!$H$2:$H$201,MATCH($A281&amp;"-10",Matches!$J$2:$J$201,0))),5,IF(SIGN(V281-W281)&lt;&gt;SIGN(INDEX(Matches!$G$2:$G$201,MATCH($A281&amp;"-10",Matches!$J$2:$J$201,0))-INDEX(Matches!$H$2:$H$201,MATCH($A281&amp;"-10",Matches!$J$2:$J$201,0))),0,IF(V281-W281=INDEX(Matches!$G$2:$G$201,MATCH($A281&amp;"-10",Matches!$J$2:$J$201,0))-INDEX(Matches!$H$2:$H$201,MATCH($A281&amp;"-10",Matches!$J$2:$J$201,0)),3,2))))),""))</f>
        <v/>
      </c>
      <c r="AH281" s="13" t="str">
        <f aca="false">IF($B281="","",SUM(X281:AG281))</f>
        <v/>
      </c>
      <c r="AI281" s="12" t="str">
        <f aca="false">IF($B281="","",COUNTIF(X281:AG281,5))</f>
        <v/>
      </c>
      <c r="AJ281" s="12" t="str">
        <f aca="false">IF($B281="","",COUNTIF(X281:AG281,"&gt;=2"))</f>
        <v/>
      </c>
      <c r="AK281" s="12" t="str">
        <f aca="false">IF($B281="","",COUNT(X281:AG281))</f>
        <v/>
      </c>
    </row>
    <row r="282" customFormat="false" ht="15" hidden="false" customHeight="false" outlineLevel="0" collapsed="false">
      <c r="A282" s="7"/>
      <c r="B282" s="7"/>
      <c r="C282" s="1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12" t="str">
        <f aca="false">IF(OR($B282="",D282="",E282=""),"",IFERROR(IF(OR(INDEX(Matches!$I$2:$I$201,MATCH($A282&amp;"-1",Matches!$J$2:$J$201,0))="Void",INDEX(Matches!$G$2:$G$201,MATCH($A282&amp;"-1",Matches!$J$2:$J$201,0))="",INDEX(Matches!$H$2:$H$201,MATCH($A282&amp;"-1",Matches!$J$2:$J$201,0))=""),"",IF(AND($C282&lt;&gt;"",INDEX(Matches!$F$2:$F$201,MATCH($A282&amp;"-1",Matches!$J$2:$J$201,0))&lt;&gt;"",$C282&gt;=INDEX(Matches!$F$2:$F$201,MATCH($A282&amp;"-1",Matches!$J$2:$J$201,0))),"",IF(AND(D282=INDEX(Matches!$G$2:$G$201,MATCH($A282&amp;"-1",Matches!$J$2:$J$201,0)),E282=INDEX(Matches!$H$2:$H$201,MATCH($A282&amp;"-1",Matches!$J$2:$J$201,0))),5,IF(SIGN(D282-E282)&lt;&gt;SIGN(INDEX(Matches!$G$2:$G$201,MATCH($A282&amp;"-1",Matches!$J$2:$J$201,0))-INDEX(Matches!$H$2:$H$201,MATCH($A282&amp;"-1",Matches!$J$2:$J$201,0))),0,IF(D282-E282=INDEX(Matches!$G$2:$G$201,MATCH($A282&amp;"-1",Matches!$J$2:$J$201,0))-INDEX(Matches!$H$2:$H$201,MATCH($A282&amp;"-1",Matches!$J$2:$J$201,0)),3,2))))),""))</f>
        <v/>
      </c>
      <c r="Y282" s="12" t="str">
        <f aca="false">IF(OR($B282="",F282="",G282=""),"",IFERROR(IF(OR(INDEX(Matches!$I$2:$I$201,MATCH($A282&amp;"-2",Matches!$J$2:$J$201,0))="Void",INDEX(Matches!$G$2:$G$201,MATCH($A282&amp;"-2",Matches!$J$2:$J$201,0))="",INDEX(Matches!$H$2:$H$201,MATCH($A282&amp;"-2",Matches!$J$2:$J$201,0))=""),"",IF(AND($C282&lt;&gt;"",INDEX(Matches!$F$2:$F$201,MATCH($A282&amp;"-2",Matches!$J$2:$J$201,0))&lt;&gt;"",$C282&gt;=INDEX(Matches!$F$2:$F$201,MATCH($A282&amp;"-2",Matches!$J$2:$J$201,0))),"",IF(AND(F282=INDEX(Matches!$G$2:$G$201,MATCH($A282&amp;"-2",Matches!$J$2:$J$201,0)),G282=INDEX(Matches!$H$2:$H$201,MATCH($A282&amp;"-2",Matches!$J$2:$J$201,0))),5,IF(SIGN(F282-G282)&lt;&gt;SIGN(INDEX(Matches!$G$2:$G$201,MATCH($A282&amp;"-2",Matches!$J$2:$J$201,0))-INDEX(Matches!$H$2:$H$201,MATCH($A282&amp;"-2",Matches!$J$2:$J$201,0))),0,IF(F282-G282=INDEX(Matches!$G$2:$G$201,MATCH($A282&amp;"-2",Matches!$J$2:$J$201,0))-INDEX(Matches!$H$2:$H$201,MATCH($A282&amp;"-2",Matches!$J$2:$J$201,0)),3,2))))),""))</f>
        <v/>
      </c>
      <c r="Z282" s="12" t="str">
        <f aca="false">IF(OR($B282="",H282="",I282=""),"",IFERROR(IF(OR(INDEX(Matches!$I$2:$I$201,MATCH($A282&amp;"-3",Matches!$J$2:$J$201,0))="Void",INDEX(Matches!$G$2:$G$201,MATCH($A282&amp;"-3",Matches!$J$2:$J$201,0))="",INDEX(Matches!$H$2:$H$201,MATCH($A282&amp;"-3",Matches!$J$2:$J$201,0))=""),"",IF(AND($C282&lt;&gt;"",INDEX(Matches!$F$2:$F$201,MATCH($A282&amp;"-3",Matches!$J$2:$J$201,0))&lt;&gt;"",$C282&gt;=INDEX(Matches!$F$2:$F$201,MATCH($A282&amp;"-3",Matches!$J$2:$J$201,0))),"",IF(AND(H282=INDEX(Matches!$G$2:$G$201,MATCH($A282&amp;"-3",Matches!$J$2:$J$201,0)),I282=INDEX(Matches!$H$2:$H$201,MATCH($A282&amp;"-3",Matches!$J$2:$J$201,0))),5,IF(SIGN(H282-I282)&lt;&gt;SIGN(INDEX(Matches!$G$2:$G$201,MATCH($A282&amp;"-3",Matches!$J$2:$J$201,0))-INDEX(Matches!$H$2:$H$201,MATCH($A282&amp;"-3",Matches!$J$2:$J$201,0))),0,IF(H282-I282=INDEX(Matches!$G$2:$G$201,MATCH($A282&amp;"-3",Matches!$J$2:$J$201,0))-INDEX(Matches!$H$2:$H$201,MATCH($A282&amp;"-3",Matches!$J$2:$J$201,0)),3,2))))),""))</f>
        <v/>
      </c>
      <c r="AA282" s="12" t="str">
        <f aca="false">IF(OR($B282="",J282="",K282=""),"",IFERROR(IF(OR(INDEX(Matches!$I$2:$I$201,MATCH($A282&amp;"-4",Matches!$J$2:$J$201,0))="Void",INDEX(Matches!$G$2:$G$201,MATCH($A282&amp;"-4",Matches!$J$2:$J$201,0))="",INDEX(Matches!$H$2:$H$201,MATCH($A282&amp;"-4",Matches!$J$2:$J$201,0))=""),"",IF(AND($C282&lt;&gt;"",INDEX(Matches!$F$2:$F$201,MATCH($A282&amp;"-4",Matches!$J$2:$J$201,0))&lt;&gt;"",$C282&gt;=INDEX(Matches!$F$2:$F$201,MATCH($A282&amp;"-4",Matches!$J$2:$J$201,0))),"",IF(AND(J282=INDEX(Matches!$G$2:$G$201,MATCH($A282&amp;"-4",Matches!$J$2:$J$201,0)),K282=INDEX(Matches!$H$2:$H$201,MATCH($A282&amp;"-4",Matches!$J$2:$J$201,0))),5,IF(SIGN(J282-K282)&lt;&gt;SIGN(INDEX(Matches!$G$2:$G$201,MATCH($A282&amp;"-4",Matches!$J$2:$J$201,0))-INDEX(Matches!$H$2:$H$201,MATCH($A282&amp;"-4",Matches!$J$2:$J$201,0))),0,IF(J282-K282=INDEX(Matches!$G$2:$G$201,MATCH($A282&amp;"-4",Matches!$J$2:$J$201,0))-INDEX(Matches!$H$2:$H$201,MATCH($A282&amp;"-4",Matches!$J$2:$J$201,0)),3,2))))),""))</f>
        <v/>
      </c>
      <c r="AB282" s="12" t="str">
        <f aca="false">IF(OR($B282="",L282="",M282=""),"",IFERROR(IF(OR(INDEX(Matches!$I$2:$I$201,MATCH($A282&amp;"-5",Matches!$J$2:$J$201,0))="Void",INDEX(Matches!$G$2:$G$201,MATCH($A282&amp;"-5",Matches!$J$2:$J$201,0))="",INDEX(Matches!$H$2:$H$201,MATCH($A282&amp;"-5",Matches!$J$2:$J$201,0))=""),"",IF(AND($C282&lt;&gt;"",INDEX(Matches!$F$2:$F$201,MATCH($A282&amp;"-5",Matches!$J$2:$J$201,0))&lt;&gt;"",$C282&gt;=INDEX(Matches!$F$2:$F$201,MATCH($A282&amp;"-5",Matches!$J$2:$J$201,0))),"",IF(AND(L282=INDEX(Matches!$G$2:$G$201,MATCH($A282&amp;"-5",Matches!$J$2:$J$201,0)),M282=INDEX(Matches!$H$2:$H$201,MATCH($A282&amp;"-5",Matches!$J$2:$J$201,0))),5,IF(SIGN(L282-M282)&lt;&gt;SIGN(INDEX(Matches!$G$2:$G$201,MATCH($A282&amp;"-5",Matches!$J$2:$J$201,0))-INDEX(Matches!$H$2:$H$201,MATCH($A282&amp;"-5",Matches!$J$2:$J$201,0))),0,IF(L282-M282=INDEX(Matches!$G$2:$G$201,MATCH($A282&amp;"-5",Matches!$J$2:$J$201,0))-INDEX(Matches!$H$2:$H$201,MATCH($A282&amp;"-5",Matches!$J$2:$J$201,0)),3,2))))),""))</f>
        <v/>
      </c>
      <c r="AC282" s="12" t="str">
        <f aca="false">IF(OR($B282="",N282="",O282=""),"",IFERROR(IF(OR(INDEX(Matches!$I$2:$I$201,MATCH($A282&amp;"-6",Matches!$J$2:$J$201,0))="Void",INDEX(Matches!$G$2:$G$201,MATCH($A282&amp;"-6",Matches!$J$2:$J$201,0))="",INDEX(Matches!$H$2:$H$201,MATCH($A282&amp;"-6",Matches!$J$2:$J$201,0))=""),"",IF(AND($C282&lt;&gt;"",INDEX(Matches!$F$2:$F$201,MATCH($A282&amp;"-6",Matches!$J$2:$J$201,0))&lt;&gt;"",$C282&gt;=INDEX(Matches!$F$2:$F$201,MATCH($A282&amp;"-6",Matches!$J$2:$J$201,0))),"",IF(AND(N282=INDEX(Matches!$G$2:$G$201,MATCH($A282&amp;"-6",Matches!$J$2:$J$201,0)),O282=INDEX(Matches!$H$2:$H$201,MATCH($A282&amp;"-6",Matches!$J$2:$J$201,0))),5,IF(SIGN(N282-O282)&lt;&gt;SIGN(INDEX(Matches!$G$2:$G$201,MATCH($A282&amp;"-6",Matches!$J$2:$J$201,0))-INDEX(Matches!$H$2:$H$201,MATCH($A282&amp;"-6",Matches!$J$2:$J$201,0))),0,IF(N282-O282=INDEX(Matches!$G$2:$G$201,MATCH($A282&amp;"-6",Matches!$J$2:$J$201,0))-INDEX(Matches!$H$2:$H$201,MATCH($A282&amp;"-6",Matches!$J$2:$J$201,0)),3,2))))),""))</f>
        <v/>
      </c>
      <c r="AD282" s="12" t="str">
        <f aca="false">IF(OR($B282="",P282="",Q282=""),"",IFERROR(IF(OR(INDEX(Matches!$I$2:$I$201,MATCH($A282&amp;"-7",Matches!$J$2:$J$201,0))="Void",INDEX(Matches!$G$2:$G$201,MATCH($A282&amp;"-7",Matches!$J$2:$J$201,0))="",INDEX(Matches!$H$2:$H$201,MATCH($A282&amp;"-7",Matches!$J$2:$J$201,0))=""),"",IF(AND($C282&lt;&gt;"",INDEX(Matches!$F$2:$F$201,MATCH($A282&amp;"-7",Matches!$J$2:$J$201,0))&lt;&gt;"",$C282&gt;=INDEX(Matches!$F$2:$F$201,MATCH($A282&amp;"-7",Matches!$J$2:$J$201,0))),"",IF(AND(P282=INDEX(Matches!$G$2:$G$201,MATCH($A282&amp;"-7",Matches!$J$2:$J$201,0)),Q282=INDEX(Matches!$H$2:$H$201,MATCH($A282&amp;"-7",Matches!$J$2:$J$201,0))),5,IF(SIGN(P282-Q282)&lt;&gt;SIGN(INDEX(Matches!$G$2:$G$201,MATCH($A282&amp;"-7",Matches!$J$2:$J$201,0))-INDEX(Matches!$H$2:$H$201,MATCH($A282&amp;"-7",Matches!$J$2:$J$201,0))),0,IF(P282-Q282=INDEX(Matches!$G$2:$G$201,MATCH($A282&amp;"-7",Matches!$J$2:$J$201,0))-INDEX(Matches!$H$2:$H$201,MATCH($A282&amp;"-7",Matches!$J$2:$J$201,0)),3,2))))),""))</f>
        <v/>
      </c>
      <c r="AE282" s="12" t="str">
        <f aca="false">IF(OR($B282="",R282="",S282=""),"",IFERROR(IF(OR(INDEX(Matches!$I$2:$I$201,MATCH($A282&amp;"-8",Matches!$J$2:$J$201,0))="Void",INDEX(Matches!$G$2:$G$201,MATCH($A282&amp;"-8",Matches!$J$2:$J$201,0))="",INDEX(Matches!$H$2:$H$201,MATCH($A282&amp;"-8",Matches!$J$2:$J$201,0))=""),"",IF(AND($C282&lt;&gt;"",INDEX(Matches!$F$2:$F$201,MATCH($A282&amp;"-8",Matches!$J$2:$J$201,0))&lt;&gt;"",$C282&gt;=INDEX(Matches!$F$2:$F$201,MATCH($A282&amp;"-8",Matches!$J$2:$J$201,0))),"",IF(AND(R282=INDEX(Matches!$G$2:$G$201,MATCH($A282&amp;"-8",Matches!$J$2:$J$201,0)),S282=INDEX(Matches!$H$2:$H$201,MATCH($A282&amp;"-8",Matches!$J$2:$J$201,0))),5,IF(SIGN(R282-S282)&lt;&gt;SIGN(INDEX(Matches!$G$2:$G$201,MATCH($A282&amp;"-8",Matches!$J$2:$J$201,0))-INDEX(Matches!$H$2:$H$201,MATCH($A282&amp;"-8",Matches!$J$2:$J$201,0))),0,IF(R282-S282=INDEX(Matches!$G$2:$G$201,MATCH($A282&amp;"-8",Matches!$J$2:$J$201,0))-INDEX(Matches!$H$2:$H$201,MATCH($A282&amp;"-8",Matches!$J$2:$J$201,0)),3,2))))),""))</f>
        <v/>
      </c>
      <c r="AF282" s="12" t="str">
        <f aca="false">IF(OR($B282="",T282="",U282=""),"",IFERROR(IF(OR(INDEX(Matches!$I$2:$I$201,MATCH($A282&amp;"-9",Matches!$J$2:$J$201,0))="Void",INDEX(Matches!$G$2:$G$201,MATCH($A282&amp;"-9",Matches!$J$2:$J$201,0))="",INDEX(Matches!$H$2:$H$201,MATCH($A282&amp;"-9",Matches!$J$2:$J$201,0))=""),"",IF(AND($C282&lt;&gt;"",INDEX(Matches!$F$2:$F$201,MATCH($A282&amp;"-9",Matches!$J$2:$J$201,0))&lt;&gt;"",$C282&gt;=INDEX(Matches!$F$2:$F$201,MATCH($A282&amp;"-9",Matches!$J$2:$J$201,0))),"",IF(AND(T282=INDEX(Matches!$G$2:$G$201,MATCH($A282&amp;"-9",Matches!$J$2:$J$201,0)),U282=INDEX(Matches!$H$2:$H$201,MATCH($A282&amp;"-9",Matches!$J$2:$J$201,0))),5,IF(SIGN(T282-U282)&lt;&gt;SIGN(INDEX(Matches!$G$2:$G$201,MATCH($A282&amp;"-9",Matches!$J$2:$J$201,0))-INDEX(Matches!$H$2:$H$201,MATCH($A282&amp;"-9",Matches!$J$2:$J$201,0))),0,IF(T282-U282=INDEX(Matches!$G$2:$G$201,MATCH($A282&amp;"-9",Matches!$J$2:$J$201,0))-INDEX(Matches!$H$2:$H$201,MATCH($A282&amp;"-9",Matches!$J$2:$J$201,0)),3,2))))),""))</f>
        <v/>
      </c>
      <c r="AG282" s="12" t="str">
        <f aca="false">IF(OR($B282="",V282="",W282=""),"",IFERROR(IF(OR(INDEX(Matches!$I$2:$I$201,MATCH($A282&amp;"-10",Matches!$J$2:$J$201,0))="Void",INDEX(Matches!$G$2:$G$201,MATCH($A282&amp;"-10",Matches!$J$2:$J$201,0))="",INDEX(Matches!$H$2:$H$201,MATCH($A282&amp;"-10",Matches!$J$2:$J$201,0))=""),"",IF(AND($C282&lt;&gt;"",INDEX(Matches!$F$2:$F$201,MATCH($A282&amp;"-10",Matches!$J$2:$J$201,0))&lt;&gt;"",$C282&gt;=INDEX(Matches!$F$2:$F$201,MATCH($A282&amp;"-10",Matches!$J$2:$J$201,0))),"",IF(AND(V282=INDEX(Matches!$G$2:$G$201,MATCH($A282&amp;"-10",Matches!$J$2:$J$201,0)),W282=INDEX(Matches!$H$2:$H$201,MATCH($A282&amp;"-10",Matches!$J$2:$J$201,0))),5,IF(SIGN(V282-W282)&lt;&gt;SIGN(INDEX(Matches!$G$2:$G$201,MATCH($A282&amp;"-10",Matches!$J$2:$J$201,0))-INDEX(Matches!$H$2:$H$201,MATCH($A282&amp;"-10",Matches!$J$2:$J$201,0))),0,IF(V282-W282=INDEX(Matches!$G$2:$G$201,MATCH($A282&amp;"-10",Matches!$J$2:$J$201,0))-INDEX(Matches!$H$2:$H$201,MATCH($A282&amp;"-10",Matches!$J$2:$J$201,0)),3,2))))),""))</f>
        <v/>
      </c>
      <c r="AH282" s="13" t="str">
        <f aca="false">IF($B282="","",SUM(X282:AG282))</f>
        <v/>
      </c>
      <c r="AI282" s="12" t="str">
        <f aca="false">IF($B282="","",COUNTIF(X282:AG282,5))</f>
        <v/>
      </c>
      <c r="AJ282" s="12" t="str">
        <f aca="false">IF($B282="","",COUNTIF(X282:AG282,"&gt;=2"))</f>
        <v/>
      </c>
      <c r="AK282" s="12" t="str">
        <f aca="false">IF($B282="","",COUNT(X282:AG282))</f>
        <v/>
      </c>
    </row>
    <row r="283" customFormat="false" ht="15" hidden="false" customHeight="false" outlineLevel="0" collapsed="false">
      <c r="A283" s="7"/>
      <c r="B283" s="7"/>
      <c r="C283" s="1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12" t="str">
        <f aca="false">IF(OR($B283="",D283="",E283=""),"",IFERROR(IF(OR(INDEX(Matches!$I$2:$I$201,MATCH($A283&amp;"-1",Matches!$J$2:$J$201,0))="Void",INDEX(Matches!$G$2:$G$201,MATCH($A283&amp;"-1",Matches!$J$2:$J$201,0))="",INDEX(Matches!$H$2:$H$201,MATCH($A283&amp;"-1",Matches!$J$2:$J$201,0))=""),"",IF(AND($C283&lt;&gt;"",INDEX(Matches!$F$2:$F$201,MATCH($A283&amp;"-1",Matches!$J$2:$J$201,0))&lt;&gt;"",$C283&gt;=INDEX(Matches!$F$2:$F$201,MATCH($A283&amp;"-1",Matches!$J$2:$J$201,0))),"",IF(AND(D283=INDEX(Matches!$G$2:$G$201,MATCH($A283&amp;"-1",Matches!$J$2:$J$201,0)),E283=INDEX(Matches!$H$2:$H$201,MATCH($A283&amp;"-1",Matches!$J$2:$J$201,0))),5,IF(SIGN(D283-E283)&lt;&gt;SIGN(INDEX(Matches!$G$2:$G$201,MATCH($A283&amp;"-1",Matches!$J$2:$J$201,0))-INDEX(Matches!$H$2:$H$201,MATCH($A283&amp;"-1",Matches!$J$2:$J$201,0))),0,IF(D283-E283=INDEX(Matches!$G$2:$G$201,MATCH($A283&amp;"-1",Matches!$J$2:$J$201,0))-INDEX(Matches!$H$2:$H$201,MATCH($A283&amp;"-1",Matches!$J$2:$J$201,0)),3,2))))),""))</f>
        <v/>
      </c>
      <c r="Y283" s="12" t="str">
        <f aca="false">IF(OR($B283="",F283="",G283=""),"",IFERROR(IF(OR(INDEX(Matches!$I$2:$I$201,MATCH($A283&amp;"-2",Matches!$J$2:$J$201,0))="Void",INDEX(Matches!$G$2:$G$201,MATCH($A283&amp;"-2",Matches!$J$2:$J$201,0))="",INDEX(Matches!$H$2:$H$201,MATCH($A283&amp;"-2",Matches!$J$2:$J$201,0))=""),"",IF(AND($C283&lt;&gt;"",INDEX(Matches!$F$2:$F$201,MATCH($A283&amp;"-2",Matches!$J$2:$J$201,0))&lt;&gt;"",$C283&gt;=INDEX(Matches!$F$2:$F$201,MATCH($A283&amp;"-2",Matches!$J$2:$J$201,0))),"",IF(AND(F283=INDEX(Matches!$G$2:$G$201,MATCH($A283&amp;"-2",Matches!$J$2:$J$201,0)),G283=INDEX(Matches!$H$2:$H$201,MATCH($A283&amp;"-2",Matches!$J$2:$J$201,0))),5,IF(SIGN(F283-G283)&lt;&gt;SIGN(INDEX(Matches!$G$2:$G$201,MATCH($A283&amp;"-2",Matches!$J$2:$J$201,0))-INDEX(Matches!$H$2:$H$201,MATCH($A283&amp;"-2",Matches!$J$2:$J$201,0))),0,IF(F283-G283=INDEX(Matches!$G$2:$G$201,MATCH($A283&amp;"-2",Matches!$J$2:$J$201,0))-INDEX(Matches!$H$2:$H$201,MATCH($A283&amp;"-2",Matches!$J$2:$J$201,0)),3,2))))),""))</f>
        <v/>
      </c>
      <c r="Z283" s="12" t="str">
        <f aca="false">IF(OR($B283="",H283="",I283=""),"",IFERROR(IF(OR(INDEX(Matches!$I$2:$I$201,MATCH($A283&amp;"-3",Matches!$J$2:$J$201,0))="Void",INDEX(Matches!$G$2:$G$201,MATCH($A283&amp;"-3",Matches!$J$2:$J$201,0))="",INDEX(Matches!$H$2:$H$201,MATCH($A283&amp;"-3",Matches!$J$2:$J$201,0))=""),"",IF(AND($C283&lt;&gt;"",INDEX(Matches!$F$2:$F$201,MATCH($A283&amp;"-3",Matches!$J$2:$J$201,0))&lt;&gt;"",$C283&gt;=INDEX(Matches!$F$2:$F$201,MATCH($A283&amp;"-3",Matches!$J$2:$J$201,0))),"",IF(AND(H283=INDEX(Matches!$G$2:$G$201,MATCH($A283&amp;"-3",Matches!$J$2:$J$201,0)),I283=INDEX(Matches!$H$2:$H$201,MATCH($A283&amp;"-3",Matches!$J$2:$J$201,0))),5,IF(SIGN(H283-I283)&lt;&gt;SIGN(INDEX(Matches!$G$2:$G$201,MATCH($A283&amp;"-3",Matches!$J$2:$J$201,0))-INDEX(Matches!$H$2:$H$201,MATCH($A283&amp;"-3",Matches!$J$2:$J$201,0))),0,IF(H283-I283=INDEX(Matches!$G$2:$G$201,MATCH($A283&amp;"-3",Matches!$J$2:$J$201,0))-INDEX(Matches!$H$2:$H$201,MATCH($A283&amp;"-3",Matches!$J$2:$J$201,0)),3,2))))),""))</f>
        <v/>
      </c>
      <c r="AA283" s="12" t="str">
        <f aca="false">IF(OR($B283="",J283="",K283=""),"",IFERROR(IF(OR(INDEX(Matches!$I$2:$I$201,MATCH($A283&amp;"-4",Matches!$J$2:$J$201,0))="Void",INDEX(Matches!$G$2:$G$201,MATCH($A283&amp;"-4",Matches!$J$2:$J$201,0))="",INDEX(Matches!$H$2:$H$201,MATCH($A283&amp;"-4",Matches!$J$2:$J$201,0))=""),"",IF(AND($C283&lt;&gt;"",INDEX(Matches!$F$2:$F$201,MATCH($A283&amp;"-4",Matches!$J$2:$J$201,0))&lt;&gt;"",$C283&gt;=INDEX(Matches!$F$2:$F$201,MATCH($A283&amp;"-4",Matches!$J$2:$J$201,0))),"",IF(AND(J283=INDEX(Matches!$G$2:$G$201,MATCH($A283&amp;"-4",Matches!$J$2:$J$201,0)),K283=INDEX(Matches!$H$2:$H$201,MATCH($A283&amp;"-4",Matches!$J$2:$J$201,0))),5,IF(SIGN(J283-K283)&lt;&gt;SIGN(INDEX(Matches!$G$2:$G$201,MATCH($A283&amp;"-4",Matches!$J$2:$J$201,0))-INDEX(Matches!$H$2:$H$201,MATCH($A283&amp;"-4",Matches!$J$2:$J$201,0))),0,IF(J283-K283=INDEX(Matches!$G$2:$G$201,MATCH($A283&amp;"-4",Matches!$J$2:$J$201,0))-INDEX(Matches!$H$2:$H$201,MATCH($A283&amp;"-4",Matches!$J$2:$J$201,0)),3,2))))),""))</f>
        <v/>
      </c>
      <c r="AB283" s="12" t="str">
        <f aca="false">IF(OR($B283="",L283="",M283=""),"",IFERROR(IF(OR(INDEX(Matches!$I$2:$I$201,MATCH($A283&amp;"-5",Matches!$J$2:$J$201,0))="Void",INDEX(Matches!$G$2:$G$201,MATCH($A283&amp;"-5",Matches!$J$2:$J$201,0))="",INDEX(Matches!$H$2:$H$201,MATCH($A283&amp;"-5",Matches!$J$2:$J$201,0))=""),"",IF(AND($C283&lt;&gt;"",INDEX(Matches!$F$2:$F$201,MATCH($A283&amp;"-5",Matches!$J$2:$J$201,0))&lt;&gt;"",$C283&gt;=INDEX(Matches!$F$2:$F$201,MATCH($A283&amp;"-5",Matches!$J$2:$J$201,0))),"",IF(AND(L283=INDEX(Matches!$G$2:$G$201,MATCH($A283&amp;"-5",Matches!$J$2:$J$201,0)),M283=INDEX(Matches!$H$2:$H$201,MATCH($A283&amp;"-5",Matches!$J$2:$J$201,0))),5,IF(SIGN(L283-M283)&lt;&gt;SIGN(INDEX(Matches!$G$2:$G$201,MATCH($A283&amp;"-5",Matches!$J$2:$J$201,0))-INDEX(Matches!$H$2:$H$201,MATCH($A283&amp;"-5",Matches!$J$2:$J$201,0))),0,IF(L283-M283=INDEX(Matches!$G$2:$G$201,MATCH($A283&amp;"-5",Matches!$J$2:$J$201,0))-INDEX(Matches!$H$2:$H$201,MATCH($A283&amp;"-5",Matches!$J$2:$J$201,0)),3,2))))),""))</f>
        <v/>
      </c>
      <c r="AC283" s="12" t="str">
        <f aca="false">IF(OR($B283="",N283="",O283=""),"",IFERROR(IF(OR(INDEX(Matches!$I$2:$I$201,MATCH($A283&amp;"-6",Matches!$J$2:$J$201,0))="Void",INDEX(Matches!$G$2:$G$201,MATCH($A283&amp;"-6",Matches!$J$2:$J$201,0))="",INDEX(Matches!$H$2:$H$201,MATCH($A283&amp;"-6",Matches!$J$2:$J$201,0))=""),"",IF(AND($C283&lt;&gt;"",INDEX(Matches!$F$2:$F$201,MATCH($A283&amp;"-6",Matches!$J$2:$J$201,0))&lt;&gt;"",$C283&gt;=INDEX(Matches!$F$2:$F$201,MATCH($A283&amp;"-6",Matches!$J$2:$J$201,0))),"",IF(AND(N283=INDEX(Matches!$G$2:$G$201,MATCH($A283&amp;"-6",Matches!$J$2:$J$201,0)),O283=INDEX(Matches!$H$2:$H$201,MATCH($A283&amp;"-6",Matches!$J$2:$J$201,0))),5,IF(SIGN(N283-O283)&lt;&gt;SIGN(INDEX(Matches!$G$2:$G$201,MATCH($A283&amp;"-6",Matches!$J$2:$J$201,0))-INDEX(Matches!$H$2:$H$201,MATCH($A283&amp;"-6",Matches!$J$2:$J$201,0))),0,IF(N283-O283=INDEX(Matches!$G$2:$G$201,MATCH($A283&amp;"-6",Matches!$J$2:$J$201,0))-INDEX(Matches!$H$2:$H$201,MATCH($A283&amp;"-6",Matches!$J$2:$J$201,0)),3,2))))),""))</f>
        <v/>
      </c>
      <c r="AD283" s="12" t="str">
        <f aca="false">IF(OR($B283="",P283="",Q283=""),"",IFERROR(IF(OR(INDEX(Matches!$I$2:$I$201,MATCH($A283&amp;"-7",Matches!$J$2:$J$201,0))="Void",INDEX(Matches!$G$2:$G$201,MATCH($A283&amp;"-7",Matches!$J$2:$J$201,0))="",INDEX(Matches!$H$2:$H$201,MATCH($A283&amp;"-7",Matches!$J$2:$J$201,0))=""),"",IF(AND($C283&lt;&gt;"",INDEX(Matches!$F$2:$F$201,MATCH($A283&amp;"-7",Matches!$J$2:$J$201,0))&lt;&gt;"",$C283&gt;=INDEX(Matches!$F$2:$F$201,MATCH($A283&amp;"-7",Matches!$J$2:$J$201,0))),"",IF(AND(P283=INDEX(Matches!$G$2:$G$201,MATCH($A283&amp;"-7",Matches!$J$2:$J$201,0)),Q283=INDEX(Matches!$H$2:$H$201,MATCH($A283&amp;"-7",Matches!$J$2:$J$201,0))),5,IF(SIGN(P283-Q283)&lt;&gt;SIGN(INDEX(Matches!$G$2:$G$201,MATCH($A283&amp;"-7",Matches!$J$2:$J$201,0))-INDEX(Matches!$H$2:$H$201,MATCH($A283&amp;"-7",Matches!$J$2:$J$201,0))),0,IF(P283-Q283=INDEX(Matches!$G$2:$G$201,MATCH($A283&amp;"-7",Matches!$J$2:$J$201,0))-INDEX(Matches!$H$2:$H$201,MATCH($A283&amp;"-7",Matches!$J$2:$J$201,0)),3,2))))),""))</f>
        <v/>
      </c>
      <c r="AE283" s="12" t="str">
        <f aca="false">IF(OR($B283="",R283="",S283=""),"",IFERROR(IF(OR(INDEX(Matches!$I$2:$I$201,MATCH($A283&amp;"-8",Matches!$J$2:$J$201,0))="Void",INDEX(Matches!$G$2:$G$201,MATCH($A283&amp;"-8",Matches!$J$2:$J$201,0))="",INDEX(Matches!$H$2:$H$201,MATCH($A283&amp;"-8",Matches!$J$2:$J$201,0))=""),"",IF(AND($C283&lt;&gt;"",INDEX(Matches!$F$2:$F$201,MATCH($A283&amp;"-8",Matches!$J$2:$J$201,0))&lt;&gt;"",$C283&gt;=INDEX(Matches!$F$2:$F$201,MATCH($A283&amp;"-8",Matches!$J$2:$J$201,0))),"",IF(AND(R283=INDEX(Matches!$G$2:$G$201,MATCH($A283&amp;"-8",Matches!$J$2:$J$201,0)),S283=INDEX(Matches!$H$2:$H$201,MATCH($A283&amp;"-8",Matches!$J$2:$J$201,0))),5,IF(SIGN(R283-S283)&lt;&gt;SIGN(INDEX(Matches!$G$2:$G$201,MATCH($A283&amp;"-8",Matches!$J$2:$J$201,0))-INDEX(Matches!$H$2:$H$201,MATCH($A283&amp;"-8",Matches!$J$2:$J$201,0))),0,IF(R283-S283=INDEX(Matches!$G$2:$G$201,MATCH($A283&amp;"-8",Matches!$J$2:$J$201,0))-INDEX(Matches!$H$2:$H$201,MATCH($A283&amp;"-8",Matches!$J$2:$J$201,0)),3,2))))),""))</f>
        <v/>
      </c>
      <c r="AF283" s="12" t="str">
        <f aca="false">IF(OR($B283="",T283="",U283=""),"",IFERROR(IF(OR(INDEX(Matches!$I$2:$I$201,MATCH($A283&amp;"-9",Matches!$J$2:$J$201,0))="Void",INDEX(Matches!$G$2:$G$201,MATCH($A283&amp;"-9",Matches!$J$2:$J$201,0))="",INDEX(Matches!$H$2:$H$201,MATCH($A283&amp;"-9",Matches!$J$2:$J$201,0))=""),"",IF(AND($C283&lt;&gt;"",INDEX(Matches!$F$2:$F$201,MATCH($A283&amp;"-9",Matches!$J$2:$J$201,0))&lt;&gt;"",$C283&gt;=INDEX(Matches!$F$2:$F$201,MATCH($A283&amp;"-9",Matches!$J$2:$J$201,0))),"",IF(AND(T283=INDEX(Matches!$G$2:$G$201,MATCH($A283&amp;"-9",Matches!$J$2:$J$201,0)),U283=INDEX(Matches!$H$2:$H$201,MATCH($A283&amp;"-9",Matches!$J$2:$J$201,0))),5,IF(SIGN(T283-U283)&lt;&gt;SIGN(INDEX(Matches!$G$2:$G$201,MATCH($A283&amp;"-9",Matches!$J$2:$J$201,0))-INDEX(Matches!$H$2:$H$201,MATCH($A283&amp;"-9",Matches!$J$2:$J$201,0))),0,IF(T283-U283=INDEX(Matches!$G$2:$G$201,MATCH($A283&amp;"-9",Matches!$J$2:$J$201,0))-INDEX(Matches!$H$2:$H$201,MATCH($A283&amp;"-9",Matches!$J$2:$J$201,0)),3,2))))),""))</f>
        <v/>
      </c>
      <c r="AG283" s="12" t="str">
        <f aca="false">IF(OR($B283="",V283="",W283=""),"",IFERROR(IF(OR(INDEX(Matches!$I$2:$I$201,MATCH($A283&amp;"-10",Matches!$J$2:$J$201,0))="Void",INDEX(Matches!$G$2:$G$201,MATCH($A283&amp;"-10",Matches!$J$2:$J$201,0))="",INDEX(Matches!$H$2:$H$201,MATCH($A283&amp;"-10",Matches!$J$2:$J$201,0))=""),"",IF(AND($C283&lt;&gt;"",INDEX(Matches!$F$2:$F$201,MATCH($A283&amp;"-10",Matches!$J$2:$J$201,0))&lt;&gt;"",$C283&gt;=INDEX(Matches!$F$2:$F$201,MATCH($A283&amp;"-10",Matches!$J$2:$J$201,0))),"",IF(AND(V283=INDEX(Matches!$G$2:$G$201,MATCH($A283&amp;"-10",Matches!$J$2:$J$201,0)),W283=INDEX(Matches!$H$2:$H$201,MATCH($A283&amp;"-10",Matches!$J$2:$J$201,0))),5,IF(SIGN(V283-W283)&lt;&gt;SIGN(INDEX(Matches!$G$2:$G$201,MATCH($A283&amp;"-10",Matches!$J$2:$J$201,0))-INDEX(Matches!$H$2:$H$201,MATCH($A283&amp;"-10",Matches!$J$2:$J$201,0))),0,IF(V283-W283=INDEX(Matches!$G$2:$G$201,MATCH($A283&amp;"-10",Matches!$J$2:$J$201,0))-INDEX(Matches!$H$2:$H$201,MATCH($A283&amp;"-10",Matches!$J$2:$J$201,0)),3,2))))),""))</f>
        <v/>
      </c>
      <c r="AH283" s="13" t="str">
        <f aca="false">IF($B283="","",SUM(X283:AG283))</f>
        <v/>
      </c>
      <c r="AI283" s="12" t="str">
        <f aca="false">IF($B283="","",COUNTIF(X283:AG283,5))</f>
        <v/>
      </c>
      <c r="AJ283" s="12" t="str">
        <f aca="false">IF($B283="","",COUNTIF(X283:AG283,"&gt;=2"))</f>
        <v/>
      </c>
      <c r="AK283" s="12" t="str">
        <f aca="false">IF($B283="","",COUNT(X283:AG283))</f>
        <v/>
      </c>
    </row>
    <row r="284" customFormat="false" ht="15" hidden="false" customHeight="false" outlineLevel="0" collapsed="false">
      <c r="A284" s="7"/>
      <c r="B284" s="7"/>
      <c r="C284" s="1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12" t="str">
        <f aca="false">IF(OR($B284="",D284="",E284=""),"",IFERROR(IF(OR(INDEX(Matches!$I$2:$I$201,MATCH($A284&amp;"-1",Matches!$J$2:$J$201,0))="Void",INDEX(Matches!$G$2:$G$201,MATCH($A284&amp;"-1",Matches!$J$2:$J$201,0))="",INDEX(Matches!$H$2:$H$201,MATCH($A284&amp;"-1",Matches!$J$2:$J$201,0))=""),"",IF(AND($C284&lt;&gt;"",INDEX(Matches!$F$2:$F$201,MATCH($A284&amp;"-1",Matches!$J$2:$J$201,0))&lt;&gt;"",$C284&gt;=INDEX(Matches!$F$2:$F$201,MATCH($A284&amp;"-1",Matches!$J$2:$J$201,0))),"",IF(AND(D284=INDEX(Matches!$G$2:$G$201,MATCH($A284&amp;"-1",Matches!$J$2:$J$201,0)),E284=INDEX(Matches!$H$2:$H$201,MATCH($A284&amp;"-1",Matches!$J$2:$J$201,0))),5,IF(SIGN(D284-E284)&lt;&gt;SIGN(INDEX(Matches!$G$2:$G$201,MATCH($A284&amp;"-1",Matches!$J$2:$J$201,0))-INDEX(Matches!$H$2:$H$201,MATCH($A284&amp;"-1",Matches!$J$2:$J$201,0))),0,IF(D284-E284=INDEX(Matches!$G$2:$G$201,MATCH($A284&amp;"-1",Matches!$J$2:$J$201,0))-INDEX(Matches!$H$2:$H$201,MATCH($A284&amp;"-1",Matches!$J$2:$J$201,0)),3,2))))),""))</f>
        <v/>
      </c>
      <c r="Y284" s="12" t="str">
        <f aca="false">IF(OR($B284="",F284="",G284=""),"",IFERROR(IF(OR(INDEX(Matches!$I$2:$I$201,MATCH($A284&amp;"-2",Matches!$J$2:$J$201,0))="Void",INDEX(Matches!$G$2:$G$201,MATCH($A284&amp;"-2",Matches!$J$2:$J$201,0))="",INDEX(Matches!$H$2:$H$201,MATCH($A284&amp;"-2",Matches!$J$2:$J$201,0))=""),"",IF(AND($C284&lt;&gt;"",INDEX(Matches!$F$2:$F$201,MATCH($A284&amp;"-2",Matches!$J$2:$J$201,0))&lt;&gt;"",$C284&gt;=INDEX(Matches!$F$2:$F$201,MATCH($A284&amp;"-2",Matches!$J$2:$J$201,0))),"",IF(AND(F284=INDEX(Matches!$G$2:$G$201,MATCH($A284&amp;"-2",Matches!$J$2:$J$201,0)),G284=INDEX(Matches!$H$2:$H$201,MATCH($A284&amp;"-2",Matches!$J$2:$J$201,0))),5,IF(SIGN(F284-G284)&lt;&gt;SIGN(INDEX(Matches!$G$2:$G$201,MATCH($A284&amp;"-2",Matches!$J$2:$J$201,0))-INDEX(Matches!$H$2:$H$201,MATCH($A284&amp;"-2",Matches!$J$2:$J$201,0))),0,IF(F284-G284=INDEX(Matches!$G$2:$G$201,MATCH($A284&amp;"-2",Matches!$J$2:$J$201,0))-INDEX(Matches!$H$2:$H$201,MATCH($A284&amp;"-2",Matches!$J$2:$J$201,0)),3,2))))),""))</f>
        <v/>
      </c>
      <c r="Z284" s="12" t="str">
        <f aca="false">IF(OR($B284="",H284="",I284=""),"",IFERROR(IF(OR(INDEX(Matches!$I$2:$I$201,MATCH($A284&amp;"-3",Matches!$J$2:$J$201,0))="Void",INDEX(Matches!$G$2:$G$201,MATCH($A284&amp;"-3",Matches!$J$2:$J$201,0))="",INDEX(Matches!$H$2:$H$201,MATCH($A284&amp;"-3",Matches!$J$2:$J$201,0))=""),"",IF(AND($C284&lt;&gt;"",INDEX(Matches!$F$2:$F$201,MATCH($A284&amp;"-3",Matches!$J$2:$J$201,0))&lt;&gt;"",$C284&gt;=INDEX(Matches!$F$2:$F$201,MATCH($A284&amp;"-3",Matches!$J$2:$J$201,0))),"",IF(AND(H284=INDEX(Matches!$G$2:$G$201,MATCH($A284&amp;"-3",Matches!$J$2:$J$201,0)),I284=INDEX(Matches!$H$2:$H$201,MATCH($A284&amp;"-3",Matches!$J$2:$J$201,0))),5,IF(SIGN(H284-I284)&lt;&gt;SIGN(INDEX(Matches!$G$2:$G$201,MATCH($A284&amp;"-3",Matches!$J$2:$J$201,0))-INDEX(Matches!$H$2:$H$201,MATCH($A284&amp;"-3",Matches!$J$2:$J$201,0))),0,IF(H284-I284=INDEX(Matches!$G$2:$G$201,MATCH($A284&amp;"-3",Matches!$J$2:$J$201,0))-INDEX(Matches!$H$2:$H$201,MATCH($A284&amp;"-3",Matches!$J$2:$J$201,0)),3,2))))),""))</f>
        <v/>
      </c>
      <c r="AA284" s="12" t="str">
        <f aca="false">IF(OR($B284="",J284="",K284=""),"",IFERROR(IF(OR(INDEX(Matches!$I$2:$I$201,MATCH($A284&amp;"-4",Matches!$J$2:$J$201,0))="Void",INDEX(Matches!$G$2:$G$201,MATCH($A284&amp;"-4",Matches!$J$2:$J$201,0))="",INDEX(Matches!$H$2:$H$201,MATCH($A284&amp;"-4",Matches!$J$2:$J$201,0))=""),"",IF(AND($C284&lt;&gt;"",INDEX(Matches!$F$2:$F$201,MATCH($A284&amp;"-4",Matches!$J$2:$J$201,0))&lt;&gt;"",$C284&gt;=INDEX(Matches!$F$2:$F$201,MATCH($A284&amp;"-4",Matches!$J$2:$J$201,0))),"",IF(AND(J284=INDEX(Matches!$G$2:$G$201,MATCH($A284&amp;"-4",Matches!$J$2:$J$201,0)),K284=INDEX(Matches!$H$2:$H$201,MATCH($A284&amp;"-4",Matches!$J$2:$J$201,0))),5,IF(SIGN(J284-K284)&lt;&gt;SIGN(INDEX(Matches!$G$2:$G$201,MATCH($A284&amp;"-4",Matches!$J$2:$J$201,0))-INDEX(Matches!$H$2:$H$201,MATCH($A284&amp;"-4",Matches!$J$2:$J$201,0))),0,IF(J284-K284=INDEX(Matches!$G$2:$G$201,MATCH($A284&amp;"-4",Matches!$J$2:$J$201,0))-INDEX(Matches!$H$2:$H$201,MATCH($A284&amp;"-4",Matches!$J$2:$J$201,0)),3,2))))),""))</f>
        <v/>
      </c>
      <c r="AB284" s="12" t="str">
        <f aca="false">IF(OR($B284="",L284="",M284=""),"",IFERROR(IF(OR(INDEX(Matches!$I$2:$I$201,MATCH($A284&amp;"-5",Matches!$J$2:$J$201,0))="Void",INDEX(Matches!$G$2:$G$201,MATCH($A284&amp;"-5",Matches!$J$2:$J$201,0))="",INDEX(Matches!$H$2:$H$201,MATCH($A284&amp;"-5",Matches!$J$2:$J$201,0))=""),"",IF(AND($C284&lt;&gt;"",INDEX(Matches!$F$2:$F$201,MATCH($A284&amp;"-5",Matches!$J$2:$J$201,0))&lt;&gt;"",$C284&gt;=INDEX(Matches!$F$2:$F$201,MATCH($A284&amp;"-5",Matches!$J$2:$J$201,0))),"",IF(AND(L284=INDEX(Matches!$G$2:$G$201,MATCH($A284&amp;"-5",Matches!$J$2:$J$201,0)),M284=INDEX(Matches!$H$2:$H$201,MATCH($A284&amp;"-5",Matches!$J$2:$J$201,0))),5,IF(SIGN(L284-M284)&lt;&gt;SIGN(INDEX(Matches!$G$2:$G$201,MATCH($A284&amp;"-5",Matches!$J$2:$J$201,0))-INDEX(Matches!$H$2:$H$201,MATCH($A284&amp;"-5",Matches!$J$2:$J$201,0))),0,IF(L284-M284=INDEX(Matches!$G$2:$G$201,MATCH($A284&amp;"-5",Matches!$J$2:$J$201,0))-INDEX(Matches!$H$2:$H$201,MATCH($A284&amp;"-5",Matches!$J$2:$J$201,0)),3,2))))),""))</f>
        <v/>
      </c>
      <c r="AC284" s="12" t="str">
        <f aca="false">IF(OR($B284="",N284="",O284=""),"",IFERROR(IF(OR(INDEX(Matches!$I$2:$I$201,MATCH($A284&amp;"-6",Matches!$J$2:$J$201,0))="Void",INDEX(Matches!$G$2:$G$201,MATCH($A284&amp;"-6",Matches!$J$2:$J$201,0))="",INDEX(Matches!$H$2:$H$201,MATCH($A284&amp;"-6",Matches!$J$2:$J$201,0))=""),"",IF(AND($C284&lt;&gt;"",INDEX(Matches!$F$2:$F$201,MATCH($A284&amp;"-6",Matches!$J$2:$J$201,0))&lt;&gt;"",$C284&gt;=INDEX(Matches!$F$2:$F$201,MATCH($A284&amp;"-6",Matches!$J$2:$J$201,0))),"",IF(AND(N284=INDEX(Matches!$G$2:$G$201,MATCH($A284&amp;"-6",Matches!$J$2:$J$201,0)),O284=INDEX(Matches!$H$2:$H$201,MATCH($A284&amp;"-6",Matches!$J$2:$J$201,0))),5,IF(SIGN(N284-O284)&lt;&gt;SIGN(INDEX(Matches!$G$2:$G$201,MATCH($A284&amp;"-6",Matches!$J$2:$J$201,0))-INDEX(Matches!$H$2:$H$201,MATCH($A284&amp;"-6",Matches!$J$2:$J$201,0))),0,IF(N284-O284=INDEX(Matches!$G$2:$G$201,MATCH($A284&amp;"-6",Matches!$J$2:$J$201,0))-INDEX(Matches!$H$2:$H$201,MATCH($A284&amp;"-6",Matches!$J$2:$J$201,0)),3,2))))),""))</f>
        <v/>
      </c>
      <c r="AD284" s="12" t="str">
        <f aca="false">IF(OR($B284="",P284="",Q284=""),"",IFERROR(IF(OR(INDEX(Matches!$I$2:$I$201,MATCH($A284&amp;"-7",Matches!$J$2:$J$201,0))="Void",INDEX(Matches!$G$2:$G$201,MATCH($A284&amp;"-7",Matches!$J$2:$J$201,0))="",INDEX(Matches!$H$2:$H$201,MATCH($A284&amp;"-7",Matches!$J$2:$J$201,0))=""),"",IF(AND($C284&lt;&gt;"",INDEX(Matches!$F$2:$F$201,MATCH($A284&amp;"-7",Matches!$J$2:$J$201,0))&lt;&gt;"",$C284&gt;=INDEX(Matches!$F$2:$F$201,MATCH($A284&amp;"-7",Matches!$J$2:$J$201,0))),"",IF(AND(P284=INDEX(Matches!$G$2:$G$201,MATCH($A284&amp;"-7",Matches!$J$2:$J$201,0)),Q284=INDEX(Matches!$H$2:$H$201,MATCH($A284&amp;"-7",Matches!$J$2:$J$201,0))),5,IF(SIGN(P284-Q284)&lt;&gt;SIGN(INDEX(Matches!$G$2:$G$201,MATCH($A284&amp;"-7",Matches!$J$2:$J$201,0))-INDEX(Matches!$H$2:$H$201,MATCH($A284&amp;"-7",Matches!$J$2:$J$201,0))),0,IF(P284-Q284=INDEX(Matches!$G$2:$G$201,MATCH($A284&amp;"-7",Matches!$J$2:$J$201,0))-INDEX(Matches!$H$2:$H$201,MATCH($A284&amp;"-7",Matches!$J$2:$J$201,0)),3,2))))),""))</f>
        <v/>
      </c>
      <c r="AE284" s="12" t="str">
        <f aca="false">IF(OR($B284="",R284="",S284=""),"",IFERROR(IF(OR(INDEX(Matches!$I$2:$I$201,MATCH($A284&amp;"-8",Matches!$J$2:$J$201,0))="Void",INDEX(Matches!$G$2:$G$201,MATCH($A284&amp;"-8",Matches!$J$2:$J$201,0))="",INDEX(Matches!$H$2:$H$201,MATCH($A284&amp;"-8",Matches!$J$2:$J$201,0))=""),"",IF(AND($C284&lt;&gt;"",INDEX(Matches!$F$2:$F$201,MATCH($A284&amp;"-8",Matches!$J$2:$J$201,0))&lt;&gt;"",$C284&gt;=INDEX(Matches!$F$2:$F$201,MATCH($A284&amp;"-8",Matches!$J$2:$J$201,0))),"",IF(AND(R284=INDEX(Matches!$G$2:$G$201,MATCH($A284&amp;"-8",Matches!$J$2:$J$201,0)),S284=INDEX(Matches!$H$2:$H$201,MATCH($A284&amp;"-8",Matches!$J$2:$J$201,0))),5,IF(SIGN(R284-S284)&lt;&gt;SIGN(INDEX(Matches!$G$2:$G$201,MATCH($A284&amp;"-8",Matches!$J$2:$J$201,0))-INDEX(Matches!$H$2:$H$201,MATCH($A284&amp;"-8",Matches!$J$2:$J$201,0))),0,IF(R284-S284=INDEX(Matches!$G$2:$G$201,MATCH($A284&amp;"-8",Matches!$J$2:$J$201,0))-INDEX(Matches!$H$2:$H$201,MATCH($A284&amp;"-8",Matches!$J$2:$J$201,0)),3,2))))),""))</f>
        <v/>
      </c>
      <c r="AF284" s="12" t="str">
        <f aca="false">IF(OR($B284="",T284="",U284=""),"",IFERROR(IF(OR(INDEX(Matches!$I$2:$I$201,MATCH($A284&amp;"-9",Matches!$J$2:$J$201,0))="Void",INDEX(Matches!$G$2:$G$201,MATCH($A284&amp;"-9",Matches!$J$2:$J$201,0))="",INDEX(Matches!$H$2:$H$201,MATCH($A284&amp;"-9",Matches!$J$2:$J$201,0))=""),"",IF(AND($C284&lt;&gt;"",INDEX(Matches!$F$2:$F$201,MATCH($A284&amp;"-9",Matches!$J$2:$J$201,0))&lt;&gt;"",$C284&gt;=INDEX(Matches!$F$2:$F$201,MATCH($A284&amp;"-9",Matches!$J$2:$J$201,0))),"",IF(AND(T284=INDEX(Matches!$G$2:$G$201,MATCH($A284&amp;"-9",Matches!$J$2:$J$201,0)),U284=INDEX(Matches!$H$2:$H$201,MATCH($A284&amp;"-9",Matches!$J$2:$J$201,0))),5,IF(SIGN(T284-U284)&lt;&gt;SIGN(INDEX(Matches!$G$2:$G$201,MATCH($A284&amp;"-9",Matches!$J$2:$J$201,0))-INDEX(Matches!$H$2:$H$201,MATCH($A284&amp;"-9",Matches!$J$2:$J$201,0))),0,IF(T284-U284=INDEX(Matches!$G$2:$G$201,MATCH($A284&amp;"-9",Matches!$J$2:$J$201,0))-INDEX(Matches!$H$2:$H$201,MATCH($A284&amp;"-9",Matches!$J$2:$J$201,0)),3,2))))),""))</f>
        <v/>
      </c>
      <c r="AG284" s="12" t="str">
        <f aca="false">IF(OR($B284="",V284="",W284=""),"",IFERROR(IF(OR(INDEX(Matches!$I$2:$I$201,MATCH($A284&amp;"-10",Matches!$J$2:$J$201,0))="Void",INDEX(Matches!$G$2:$G$201,MATCH($A284&amp;"-10",Matches!$J$2:$J$201,0))="",INDEX(Matches!$H$2:$H$201,MATCH($A284&amp;"-10",Matches!$J$2:$J$201,0))=""),"",IF(AND($C284&lt;&gt;"",INDEX(Matches!$F$2:$F$201,MATCH($A284&amp;"-10",Matches!$J$2:$J$201,0))&lt;&gt;"",$C284&gt;=INDEX(Matches!$F$2:$F$201,MATCH($A284&amp;"-10",Matches!$J$2:$J$201,0))),"",IF(AND(V284=INDEX(Matches!$G$2:$G$201,MATCH($A284&amp;"-10",Matches!$J$2:$J$201,0)),W284=INDEX(Matches!$H$2:$H$201,MATCH($A284&amp;"-10",Matches!$J$2:$J$201,0))),5,IF(SIGN(V284-W284)&lt;&gt;SIGN(INDEX(Matches!$G$2:$G$201,MATCH($A284&amp;"-10",Matches!$J$2:$J$201,0))-INDEX(Matches!$H$2:$H$201,MATCH($A284&amp;"-10",Matches!$J$2:$J$201,0))),0,IF(V284-W284=INDEX(Matches!$G$2:$G$201,MATCH($A284&amp;"-10",Matches!$J$2:$J$201,0))-INDEX(Matches!$H$2:$H$201,MATCH($A284&amp;"-10",Matches!$J$2:$J$201,0)),3,2))))),""))</f>
        <v/>
      </c>
      <c r="AH284" s="13" t="str">
        <f aca="false">IF($B284="","",SUM(X284:AG284))</f>
        <v/>
      </c>
      <c r="AI284" s="12" t="str">
        <f aca="false">IF($B284="","",COUNTIF(X284:AG284,5))</f>
        <v/>
      </c>
      <c r="AJ284" s="12" t="str">
        <f aca="false">IF($B284="","",COUNTIF(X284:AG284,"&gt;=2"))</f>
        <v/>
      </c>
      <c r="AK284" s="12" t="str">
        <f aca="false">IF($B284="","",COUNT(X284:AG284))</f>
        <v/>
      </c>
    </row>
    <row r="285" customFormat="false" ht="15" hidden="false" customHeight="false" outlineLevel="0" collapsed="false">
      <c r="A285" s="7"/>
      <c r="B285" s="7"/>
      <c r="C285" s="1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12" t="str">
        <f aca="false">IF(OR($B285="",D285="",E285=""),"",IFERROR(IF(OR(INDEX(Matches!$I$2:$I$201,MATCH($A285&amp;"-1",Matches!$J$2:$J$201,0))="Void",INDEX(Matches!$G$2:$G$201,MATCH($A285&amp;"-1",Matches!$J$2:$J$201,0))="",INDEX(Matches!$H$2:$H$201,MATCH($A285&amp;"-1",Matches!$J$2:$J$201,0))=""),"",IF(AND($C285&lt;&gt;"",INDEX(Matches!$F$2:$F$201,MATCH($A285&amp;"-1",Matches!$J$2:$J$201,0))&lt;&gt;"",$C285&gt;=INDEX(Matches!$F$2:$F$201,MATCH($A285&amp;"-1",Matches!$J$2:$J$201,0))),"",IF(AND(D285=INDEX(Matches!$G$2:$G$201,MATCH($A285&amp;"-1",Matches!$J$2:$J$201,0)),E285=INDEX(Matches!$H$2:$H$201,MATCH($A285&amp;"-1",Matches!$J$2:$J$201,0))),5,IF(SIGN(D285-E285)&lt;&gt;SIGN(INDEX(Matches!$G$2:$G$201,MATCH($A285&amp;"-1",Matches!$J$2:$J$201,0))-INDEX(Matches!$H$2:$H$201,MATCH($A285&amp;"-1",Matches!$J$2:$J$201,0))),0,IF(D285-E285=INDEX(Matches!$G$2:$G$201,MATCH($A285&amp;"-1",Matches!$J$2:$J$201,0))-INDEX(Matches!$H$2:$H$201,MATCH($A285&amp;"-1",Matches!$J$2:$J$201,0)),3,2))))),""))</f>
        <v/>
      </c>
      <c r="Y285" s="12" t="str">
        <f aca="false">IF(OR($B285="",F285="",G285=""),"",IFERROR(IF(OR(INDEX(Matches!$I$2:$I$201,MATCH($A285&amp;"-2",Matches!$J$2:$J$201,0))="Void",INDEX(Matches!$G$2:$G$201,MATCH($A285&amp;"-2",Matches!$J$2:$J$201,0))="",INDEX(Matches!$H$2:$H$201,MATCH($A285&amp;"-2",Matches!$J$2:$J$201,0))=""),"",IF(AND($C285&lt;&gt;"",INDEX(Matches!$F$2:$F$201,MATCH($A285&amp;"-2",Matches!$J$2:$J$201,0))&lt;&gt;"",$C285&gt;=INDEX(Matches!$F$2:$F$201,MATCH($A285&amp;"-2",Matches!$J$2:$J$201,0))),"",IF(AND(F285=INDEX(Matches!$G$2:$G$201,MATCH($A285&amp;"-2",Matches!$J$2:$J$201,0)),G285=INDEX(Matches!$H$2:$H$201,MATCH($A285&amp;"-2",Matches!$J$2:$J$201,0))),5,IF(SIGN(F285-G285)&lt;&gt;SIGN(INDEX(Matches!$G$2:$G$201,MATCH($A285&amp;"-2",Matches!$J$2:$J$201,0))-INDEX(Matches!$H$2:$H$201,MATCH($A285&amp;"-2",Matches!$J$2:$J$201,0))),0,IF(F285-G285=INDEX(Matches!$G$2:$G$201,MATCH($A285&amp;"-2",Matches!$J$2:$J$201,0))-INDEX(Matches!$H$2:$H$201,MATCH($A285&amp;"-2",Matches!$J$2:$J$201,0)),3,2))))),""))</f>
        <v/>
      </c>
      <c r="Z285" s="12" t="str">
        <f aca="false">IF(OR($B285="",H285="",I285=""),"",IFERROR(IF(OR(INDEX(Matches!$I$2:$I$201,MATCH($A285&amp;"-3",Matches!$J$2:$J$201,0))="Void",INDEX(Matches!$G$2:$G$201,MATCH($A285&amp;"-3",Matches!$J$2:$J$201,0))="",INDEX(Matches!$H$2:$H$201,MATCH($A285&amp;"-3",Matches!$J$2:$J$201,0))=""),"",IF(AND($C285&lt;&gt;"",INDEX(Matches!$F$2:$F$201,MATCH($A285&amp;"-3",Matches!$J$2:$J$201,0))&lt;&gt;"",$C285&gt;=INDEX(Matches!$F$2:$F$201,MATCH($A285&amp;"-3",Matches!$J$2:$J$201,0))),"",IF(AND(H285=INDEX(Matches!$G$2:$G$201,MATCH($A285&amp;"-3",Matches!$J$2:$J$201,0)),I285=INDEX(Matches!$H$2:$H$201,MATCH($A285&amp;"-3",Matches!$J$2:$J$201,0))),5,IF(SIGN(H285-I285)&lt;&gt;SIGN(INDEX(Matches!$G$2:$G$201,MATCH($A285&amp;"-3",Matches!$J$2:$J$201,0))-INDEX(Matches!$H$2:$H$201,MATCH($A285&amp;"-3",Matches!$J$2:$J$201,0))),0,IF(H285-I285=INDEX(Matches!$G$2:$G$201,MATCH($A285&amp;"-3",Matches!$J$2:$J$201,0))-INDEX(Matches!$H$2:$H$201,MATCH($A285&amp;"-3",Matches!$J$2:$J$201,0)),3,2))))),""))</f>
        <v/>
      </c>
      <c r="AA285" s="12" t="str">
        <f aca="false">IF(OR($B285="",J285="",K285=""),"",IFERROR(IF(OR(INDEX(Matches!$I$2:$I$201,MATCH($A285&amp;"-4",Matches!$J$2:$J$201,0))="Void",INDEX(Matches!$G$2:$G$201,MATCH($A285&amp;"-4",Matches!$J$2:$J$201,0))="",INDEX(Matches!$H$2:$H$201,MATCH($A285&amp;"-4",Matches!$J$2:$J$201,0))=""),"",IF(AND($C285&lt;&gt;"",INDEX(Matches!$F$2:$F$201,MATCH($A285&amp;"-4",Matches!$J$2:$J$201,0))&lt;&gt;"",$C285&gt;=INDEX(Matches!$F$2:$F$201,MATCH($A285&amp;"-4",Matches!$J$2:$J$201,0))),"",IF(AND(J285=INDEX(Matches!$G$2:$G$201,MATCH($A285&amp;"-4",Matches!$J$2:$J$201,0)),K285=INDEX(Matches!$H$2:$H$201,MATCH($A285&amp;"-4",Matches!$J$2:$J$201,0))),5,IF(SIGN(J285-K285)&lt;&gt;SIGN(INDEX(Matches!$G$2:$G$201,MATCH($A285&amp;"-4",Matches!$J$2:$J$201,0))-INDEX(Matches!$H$2:$H$201,MATCH($A285&amp;"-4",Matches!$J$2:$J$201,0))),0,IF(J285-K285=INDEX(Matches!$G$2:$G$201,MATCH($A285&amp;"-4",Matches!$J$2:$J$201,0))-INDEX(Matches!$H$2:$H$201,MATCH($A285&amp;"-4",Matches!$J$2:$J$201,0)),3,2))))),""))</f>
        <v/>
      </c>
      <c r="AB285" s="12" t="str">
        <f aca="false">IF(OR($B285="",L285="",M285=""),"",IFERROR(IF(OR(INDEX(Matches!$I$2:$I$201,MATCH($A285&amp;"-5",Matches!$J$2:$J$201,0))="Void",INDEX(Matches!$G$2:$G$201,MATCH($A285&amp;"-5",Matches!$J$2:$J$201,0))="",INDEX(Matches!$H$2:$H$201,MATCH($A285&amp;"-5",Matches!$J$2:$J$201,0))=""),"",IF(AND($C285&lt;&gt;"",INDEX(Matches!$F$2:$F$201,MATCH($A285&amp;"-5",Matches!$J$2:$J$201,0))&lt;&gt;"",$C285&gt;=INDEX(Matches!$F$2:$F$201,MATCH($A285&amp;"-5",Matches!$J$2:$J$201,0))),"",IF(AND(L285=INDEX(Matches!$G$2:$G$201,MATCH($A285&amp;"-5",Matches!$J$2:$J$201,0)),M285=INDEX(Matches!$H$2:$H$201,MATCH($A285&amp;"-5",Matches!$J$2:$J$201,0))),5,IF(SIGN(L285-M285)&lt;&gt;SIGN(INDEX(Matches!$G$2:$G$201,MATCH($A285&amp;"-5",Matches!$J$2:$J$201,0))-INDEX(Matches!$H$2:$H$201,MATCH($A285&amp;"-5",Matches!$J$2:$J$201,0))),0,IF(L285-M285=INDEX(Matches!$G$2:$G$201,MATCH($A285&amp;"-5",Matches!$J$2:$J$201,0))-INDEX(Matches!$H$2:$H$201,MATCH($A285&amp;"-5",Matches!$J$2:$J$201,0)),3,2))))),""))</f>
        <v/>
      </c>
      <c r="AC285" s="12" t="str">
        <f aca="false">IF(OR($B285="",N285="",O285=""),"",IFERROR(IF(OR(INDEX(Matches!$I$2:$I$201,MATCH($A285&amp;"-6",Matches!$J$2:$J$201,0))="Void",INDEX(Matches!$G$2:$G$201,MATCH($A285&amp;"-6",Matches!$J$2:$J$201,0))="",INDEX(Matches!$H$2:$H$201,MATCH($A285&amp;"-6",Matches!$J$2:$J$201,0))=""),"",IF(AND($C285&lt;&gt;"",INDEX(Matches!$F$2:$F$201,MATCH($A285&amp;"-6",Matches!$J$2:$J$201,0))&lt;&gt;"",$C285&gt;=INDEX(Matches!$F$2:$F$201,MATCH($A285&amp;"-6",Matches!$J$2:$J$201,0))),"",IF(AND(N285=INDEX(Matches!$G$2:$G$201,MATCH($A285&amp;"-6",Matches!$J$2:$J$201,0)),O285=INDEX(Matches!$H$2:$H$201,MATCH($A285&amp;"-6",Matches!$J$2:$J$201,0))),5,IF(SIGN(N285-O285)&lt;&gt;SIGN(INDEX(Matches!$G$2:$G$201,MATCH($A285&amp;"-6",Matches!$J$2:$J$201,0))-INDEX(Matches!$H$2:$H$201,MATCH($A285&amp;"-6",Matches!$J$2:$J$201,0))),0,IF(N285-O285=INDEX(Matches!$G$2:$G$201,MATCH($A285&amp;"-6",Matches!$J$2:$J$201,0))-INDEX(Matches!$H$2:$H$201,MATCH($A285&amp;"-6",Matches!$J$2:$J$201,0)),3,2))))),""))</f>
        <v/>
      </c>
      <c r="AD285" s="12" t="str">
        <f aca="false">IF(OR($B285="",P285="",Q285=""),"",IFERROR(IF(OR(INDEX(Matches!$I$2:$I$201,MATCH($A285&amp;"-7",Matches!$J$2:$J$201,0))="Void",INDEX(Matches!$G$2:$G$201,MATCH($A285&amp;"-7",Matches!$J$2:$J$201,0))="",INDEX(Matches!$H$2:$H$201,MATCH($A285&amp;"-7",Matches!$J$2:$J$201,0))=""),"",IF(AND($C285&lt;&gt;"",INDEX(Matches!$F$2:$F$201,MATCH($A285&amp;"-7",Matches!$J$2:$J$201,0))&lt;&gt;"",$C285&gt;=INDEX(Matches!$F$2:$F$201,MATCH($A285&amp;"-7",Matches!$J$2:$J$201,0))),"",IF(AND(P285=INDEX(Matches!$G$2:$G$201,MATCH($A285&amp;"-7",Matches!$J$2:$J$201,0)),Q285=INDEX(Matches!$H$2:$H$201,MATCH($A285&amp;"-7",Matches!$J$2:$J$201,0))),5,IF(SIGN(P285-Q285)&lt;&gt;SIGN(INDEX(Matches!$G$2:$G$201,MATCH($A285&amp;"-7",Matches!$J$2:$J$201,0))-INDEX(Matches!$H$2:$H$201,MATCH($A285&amp;"-7",Matches!$J$2:$J$201,0))),0,IF(P285-Q285=INDEX(Matches!$G$2:$G$201,MATCH($A285&amp;"-7",Matches!$J$2:$J$201,0))-INDEX(Matches!$H$2:$H$201,MATCH($A285&amp;"-7",Matches!$J$2:$J$201,0)),3,2))))),""))</f>
        <v/>
      </c>
      <c r="AE285" s="12" t="str">
        <f aca="false">IF(OR($B285="",R285="",S285=""),"",IFERROR(IF(OR(INDEX(Matches!$I$2:$I$201,MATCH($A285&amp;"-8",Matches!$J$2:$J$201,0))="Void",INDEX(Matches!$G$2:$G$201,MATCH($A285&amp;"-8",Matches!$J$2:$J$201,0))="",INDEX(Matches!$H$2:$H$201,MATCH($A285&amp;"-8",Matches!$J$2:$J$201,0))=""),"",IF(AND($C285&lt;&gt;"",INDEX(Matches!$F$2:$F$201,MATCH($A285&amp;"-8",Matches!$J$2:$J$201,0))&lt;&gt;"",$C285&gt;=INDEX(Matches!$F$2:$F$201,MATCH($A285&amp;"-8",Matches!$J$2:$J$201,0))),"",IF(AND(R285=INDEX(Matches!$G$2:$G$201,MATCH($A285&amp;"-8",Matches!$J$2:$J$201,0)),S285=INDEX(Matches!$H$2:$H$201,MATCH($A285&amp;"-8",Matches!$J$2:$J$201,0))),5,IF(SIGN(R285-S285)&lt;&gt;SIGN(INDEX(Matches!$G$2:$G$201,MATCH($A285&amp;"-8",Matches!$J$2:$J$201,0))-INDEX(Matches!$H$2:$H$201,MATCH($A285&amp;"-8",Matches!$J$2:$J$201,0))),0,IF(R285-S285=INDEX(Matches!$G$2:$G$201,MATCH($A285&amp;"-8",Matches!$J$2:$J$201,0))-INDEX(Matches!$H$2:$H$201,MATCH($A285&amp;"-8",Matches!$J$2:$J$201,0)),3,2))))),""))</f>
        <v/>
      </c>
      <c r="AF285" s="12" t="str">
        <f aca="false">IF(OR($B285="",T285="",U285=""),"",IFERROR(IF(OR(INDEX(Matches!$I$2:$I$201,MATCH($A285&amp;"-9",Matches!$J$2:$J$201,0))="Void",INDEX(Matches!$G$2:$G$201,MATCH($A285&amp;"-9",Matches!$J$2:$J$201,0))="",INDEX(Matches!$H$2:$H$201,MATCH($A285&amp;"-9",Matches!$J$2:$J$201,0))=""),"",IF(AND($C285&lt;&gt;"",INDEX(Matches!$F$2:$F$201,MATCH($A285&amp;"-9",Matches!$J$2:$J$201,0))&lt;&gt;"",$C285&gt;=INDEX(Matches!$F$2:$F$201,MATCH($A285&amp;"-9",Matches!$J$2:$J$201,0))),"",IF(AND(T285=INDEX(Matches!$G$2:$G$201,MATCH($A285&amp;"-9",Matches!$J$2:$J$201,0)),U285=INDEX(Matches!$H$2:$H$201,MATCH($A285&amp;"-9",Matches!$J$2:$J$201,0))),5,IF(SIGN(T285-U285)&lt;&gt;SIGN(INDEX(Matches!$G$2:$G$201,MATCH($A285&amp;"-9",Matches!$J$2:$J$201,0))-INDEX(Matches!$H$2:$H$201,MATCH($A285&amp;"-9",Matches!$J$2:$J$201,0))),0,IF(T285-U285=INDEX(Matches!$G$2:$G$201,MATCH($A285&amp;"-9",Matches!$J$2:$J$201,0))-INDEX(Matches!$H$2:$H$201,MATCH($A285&amp;"-9",Matches!$J$2:$J$201,0)),3,2))))),""))</f>
        <v/>
      </c>
      <c r="AG285" s="12" t="str">
        <f aca="false">IF(OR($B285="",V285="",W285=""),"",IFERROR(IF(OR(INDEX(Matches!$I$2:$I$201,MATCH($A285&amp;"-10",Matches!$J$2:$J$201,0))="Void",INDEX(Matches!$G$2:$G$201,MATCH($A285&amp;"-10",Matches!$J$2:$J$201,0))="",INDEX(Matches!$H$2:$H$201,MATCH($A285&amp;"-10",Matches!$J$2:$J$201,0))=""),"",IF(AND($C285&lt;&gt;"",INDEX(Matches!$F$2:$F$201,MATCH($A285&amp;"-10",Matches!$J$2:$J$201,0))&lt;&gt;"",$C285&gt;=INDEX(Matches!$F$2:$F$201,MATCH($A285&amp;"-10",Matches!$J$2:$J$201,0))),"",IF(AND(V285=INDEX(Matches!$G$2:$G$201,MATCH($A285&amp;"-10",Matches!$J$2:$J$201,0)),W285=INDEX(Matches!$H$2:$H$201,MATCH($A285&amp;"-10",Matches!$J$2:$J$201,0))),5,IF(SIGN(V285-W285)&lt;&gt;SIGN(INDEX(Matches!$G$2:$G$201,MATCH($A285&amp;"-10",Matches!$J$2:$J$201,0))-INDEX(Matches!$H$2:$H$201,MATCH($A285&amp;"-10",Matches!$J$2:$J$201,0))),0,IF(V285-W285=INDEX(Matches!$G$2:$G$201,MATCH($A285&amp;"-10",Matches!$J$2:$J$201,0))-INDEX(Matches!$H$2:$H$201,MATCH($A285&amp;"-10",Matches!$J$2:$J$201,0)),3,2))))),""))</f>
        <v/>
      </c>
      <c r="AH285" s="13" t="str">
        <f aca="false">IF($B285="","",SUM(X285:AG285))</f>
        <v/>
      </c>
      <c r="AI285" s="12" t="str">
        <f aca="false">IF($B285="","",COUNTIF(X285:AG285,5))</f>
        <v/>
      </c>
      <c r="AJ285" s="12" t="str">
        <f aca="false">IF($B285="","",COUNTIF(X285:AG285,"&gt;=2"))</f>
        <v/>
      </c>
      <c r="AK285" s="12" t="str">
        <f aca="false">IF($B285="","",COUNT(X285:AG285))</f>
        <v/>
      </c>
    </row>
    <row r="286" customFormat="false" ht="15" hidden="false" customHeight="false" outlineLevel="0" collapsed="false">
      <c r="A286" s="7"/>
      <c r="B286" s="7"/>
      <c r="C286" s="1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12" t="str">
        <f aca="false">IF(OR($B286="",D286="",E286=""),"",IFERROR(IF(OR(INDEX(Matches!$I$2:$I$201,MATCH($A286&amp;"-1",Matches!$J$2:$J$201,0))="Void",INDEX(Matches!$G$2:$G$201,MATCH($A286&amp;"-1",Matches!$J$2:$J$201,0))="",INDEX(Matches!$H$2:$H$201,MATCH($A286&amp;"-1",Matches!$J$2:$J$201,0))=""),"",IF(AND($C286&lt;&gt;"",INDEX(Matches!$F$2:$F$201,MATCH($A286&amp;"-1",Matches!$J$2:$J$201,0))&lt;&gt;"",$C286&gt;=INDEX(Matches!$F$2:$F$201,MATCH($A286&amp;"-1",Matches!$J$2:$J$201,0))),"",IF(AND(D286=INDEX(Matches!$G$2:$G$201,MATCH($A286&amp;"-1",Matches!$J$2:$J$201,0)),E286=INDEX(Matches!$H$2:$H$201,MATCH($A286&amp;"-1",Matches!$J$2:$J$201,0))),5,IF(SIGN(D286-E286)&lt;&gt;SIGN(INDEX(Matches!$G$2:$G$201,MATCH($A286&amp;"-1",Matches!$J$2:$J$201,0))-INDEX(Matches!$H$2:$H$201,MATCH($A286&amp;"-1",Matches!$J$2:$J$201,0))),0,IF(D286-E286=INDEX(Matches!$G$2:$G$201,MATCH($A286&amp;"-1",Matches!$J$2:$J$201,0))-INDEX(Matches!$H$2:$H$201,MATCH($A286&amp;"-1",Matches!$J$2:$J$201,0)),3,2))))),""))</f>
        <v/>
      </c>
      <c r="Y286" s="12" t="str">
        <f aca="false">IF(OR($B286="",F286="",G286=""),"",IFERROR(IF(OR(INDEX(Matches!$I$2:$I$201,MATCH($A286&amp;"-2",Matches!$J$2:$J$201,0))="Void",INDEX(Matches!$G$2:$G$201,MATCH($A286&amp;"-2",Matches!$J$2:$J$201,0))="",INDEX(Matches!$H$2:$H$201,MATCH($A286&amp;"-2",Matches!$J$2:$J$201,0))=""),"",IF(AND($C286&lt;&gt;"",INDEX(Matches!$F$2:$F$201,MATCH($A286&amp;"-2",Matches!$J$2:$J$201,0))&lt;&gt;"",$C286&gt;=INDEX(Matches!$F$2:$F$201,MATCH($A286&amp;"-2",Matches!$J$2:$J$201,0))),"",IF(AND(F286=INDEX(Matches!$G$2:$G$201,MATCH($A286&amp;"-2",Matches!$J$2:$J$201,0)),G286=INDEX(Matches!$H$2:$H$201,MATCH($A286&amp;"-2",Matches!$J$2:$J$201,0))),5,IF(SIGN(F286-G286)&lt;&gt;SIGN(INDEX(Matches!$G$2:$G$201,MATCH($A286&amp;"-2",Matches!$J$2:$J$201,0))-INDEX(Matches!$H$2:$H$201,MATCH($A286&amp;"-2",Matches!$J$2:$J$201,0))),0,IF(F286-G286=INDEX(Matches!$G$2:$G$201,MATCH($A286&amp;"-2",Matches!$J$2:$J$201,0))-INDEX(Matches!$H$2:$H$201,MATCH($A286&amp;"-2",Matches!$J$2:$J$201,0)),3,2))))),""))</f>
        <v/>
      </c>
      <c r="Z286" s="12" t="str">
        <f aca="false">IF(OR($B286="",H286="",I286=""),"",IFERROR(IF(OR(INDEX(Matches!$I$2:$I$201,MATCH($A286&amp;"-3",Matches!$J$2:$J$201,0))="Void",INDEX(Matches!$G$2:$G$201,MATCH($A286&amp;"-3",Matches!$J$2:$J$201,0))="",INDEX(Matches!$H$2:$H$201,MATCH($A286&amp;"-3",Matches!$J$2:$J$201,0))=""),"",IF(AND($C286&lt;&gt;"",INDEX(Matches!$F$2:$F$201,MATCH($A286&amp;"-3",Matches!$J$2:$J$201,0))&lt;&gt;"",$C286&gt;=INDEX(Matches!$F$2:$F$201,MATCH($A286&amp;"-3",Matches!$J$2:$J$201,0))),"",IF(AND(H286=INDEX(Matches!$G$2:$G$201,MATCH($A286&amp;"-3",Matches!$J$2:$J$201,0)),I286=INDEX(Matches!$H$2:$H$201,MATCH($A286&amp;"-3",Matches!$J$2:$J$201,0))),5,IF(SIGN(H286-I286)&lt;&gt;SIGN(INDEX(Matches!$G$2:$G$201,MATCH($A286&amp;"-3",Matches!$J$2:$J$201,0))-INDEX(Matches!$H$2:$H$201,MATCH($A286&amp;"-3",Matches!$J$2:$J$201,0))),0,IF(H286-I286=INDEX(Matches!$G$2:$G$201,MATCH($A286&amp;"-3",Matches!$J$2:$J$201,0))-INDEX(Matches!$H$2:$H$201,MATCH($A286&amp;"-3",Matches!$J$2:$J$201,0)),3,2))))),""))</f>
        <v/>
      </c>
      <c r="AA286" s="12" t="str">
        <f aca="false">IF(OR($B286="",J286="",K286=""),"",IFERROR(IF(OR(INDEX(Matches!$I$2:$I$201,MATCH($A286&amp;"-4",Matches!$J$2:$J$201,0))="Void",INDEX(Matches!$G$2:$G$201,MATCH($A286&amp;"-4",Matches!$J$2:$J$201,0))="",INDEX(Matches!$H$2:$H$201,MATCH($A286&amp;"-4",Matches!$J$2:$J$201,0))=""),"",IF(AND($C286&lt;&gt;"",INDEX(Matches!$F$2:$F$201,MATCH($A286&amp;"-4",Matches!$J$2:$J$201,0))&lt;&gt;"",$C286&gt;=INDEX(Matches!$F$2:$F$201,MATCH($A286&amp;"-4",Matches!$J$2:$J$201,0))),"",IF(AND(J286=INDEX(Matches!$G$2:$G$201,MATCH($A286&amp;"-4",Matches!$J$2:$J$201,0)),K286=INDEX(Matches!$H$2:$H$201,MATCH($A286&amp;"-4",Matches!$J$2:$J$201,0))),5,IF(SIGN(J286-K286)&lt;&gt;SIGN(INDEX(Matches!$G$2:$G$201,MATCH($A286&amp;"-4",Matches!$J$2:$J$201,0))-INDEX(Matches!$H$2:$H$201,MATCH($A286&amp;"-4",Matches!$J$2:$J$201,0))),0,IF(J286-K286=INDEX(Matches!$G$2:$G$201,MATCH($A286&amp;"-4",Matches!$J$2:$J$201,0))-INDEX(Matches!$H$2:$H$201,MATCH($A286&amp;"-4",Matches!$J$2:$J$201,0)),3,2))))),""))</f>
        <v/>
      </c>
      <c r="AB286" s="12" t="str">
        <f aca="false">IF(OR($B286="",L286="",M286=""),"",IFERROR(IF(OR(INDEX(Matches!$I$2:$I$201,MATCH($A286&amp;"-5",Matches!$J$2:$J$201,0))="Void",INDEX(Matches!$G$2:$G$201,MATCH($A286&amp;"-5",Matches!$J$2:$J$201,0))="",INDEX(Matches!$H$2:$H$201,MATCH($A286&amp;"-5",Matches!$J$2:$J$201,0))=""),"",IF(AND($C286&lt;&gt;"",INDEX(Matches!$F$2:$F$201,MATCH($A286&amp;"-5",Matches!$J$2:$J$201,0))&lt;&gt;"",$C286&gt;=INDEX(Matches!$F$2:$F$201,MATCH($A286&amp;"-5",Matches!$J$2:$J$201,0))),"",IF(AND(L286=INDEX(Matches!$G$2:$G$201,MATCH($A286&amp;"-5",Matches!$J$2:$J$201,0)),M286=INDEX(Matches!$H$2:$H$201,MATCH($A286&amp;"-5",Matches!$J$2:$J$201,0))),5,IF(SIGN(L286-M286)&lt;&gt;SIGN(INDEX(Matches!$G$2:$G$201,MATCH($A286&amp;"-5",Matches!$J$2:$J$201,0))-INDEX(Matches!$H$2:$H$201,MATCH($A286&amp;"-5",Matches!$J$2:$J$201,0))),0,IF(L286-M286=INDEX(Matches!$G$2:$G$201,MATCH($A286&amp;"-5",Matches!$J$2:$J$201,0))-INDEX(Matches!$H$2:$H$201,MATCH($A286&amp;"-5",Matches!$J$2:$J$201,0)),3,2))))),""))</f>
        <v/>
      </c>
      <c r="AC286" s="12" t="str">
        <f aca="false">IF(OR($B286="",N286="",O286=""),"",IFERROR(IF(OR(INDEX(Matches!$I$2:$I$201,MATCH($A286&amp;"-6",Matches!$J$2:$J$201,0))="Void",INDEX(Matches!$G$2:$G$201,MATCH($A286&amp;"-6",Matches!$J$2:$J$201,0))="",INDEX(Matches!$H$2:$H$201,MATCH($A286&amp;"-6",Matches!$J$2:$J$201,0))=""),"",IF(AND($C286&lt;&gt;"",INDEX(Matches!$F$2:$F$201,MATCH($A286&amp;"-6",Matches!$J$2:$J$201,0))&lt;&gt;"",$C286&gt;=INDEX(Matches!$F$2:$F$201,MATCH($A286&amp;"-6",Matches!$J$2:$J$201,0))),"",IF(AND(N286=INDEX(Matches!$G$2:$G$201,MATCH($A286&amp;"-6",Matches!$J$2:$J$201,0)),O286=INDEX(Matches!$H$2:$H$201,MATCH($A286&amp;"-6",Matches!$J$2:$J$201,0))),5,IF(SIGN(N286-O286)&lt;&gt;SIGN(INDEX(Matches!$G$2:$G$201,MATCH($A286&amp;"-6",Matches!$J$2:$J$201,0))-INDEX(Matches!$H$2:$H$201,MATCH($A286&amp;"-6",Matches!$J$2:$J$201,0))),0,IF(N286-O286=INDEX(Matches!$G$2:$G$201,MATCH($A286&amp;"-6",Matches!$J$2:$J$201,0))-INDEX(Matches!$H$2:$H$201,MATCH($A286&amp;"-6",Matches!$J$2:$J$201,0)),3,2))))),""))</f>
        <v/>
      </c>
      <c r="AD286" s="12" t="str">
        <f aca="false">IF(OR($B286="",P286="",Q286=""),"",IFERROR(IF(OR(INDEX(Matches!$I$2:$I$201,MATCH($A286&amp;"-7",Matches!$J$2:$J$201,0))="Void",INDEX(Matches!$G$2:$G$201,MATCH($A286&amp;"-7",Matches!$J$2:$J$201,0))="",INDEX(Matches!$H$2:$H$201,MATCH($A286&amp;"-7",Matches!$J$2:$J$201,0))=""),"",IF(AND($C286&lt;&gt;"",INDEX(Matches!$F$2:$F$201,MATCH($A286&amp;"-7",Matches!$J$2:$J$201,0))&lt;&gt;"",$C286&gt;=INDEX(Matches!$F$2:$F$201,MATCH($A286&amp;"-7",Matches!$J$2:$J$201,0))),"",IF(AND(P286=INDEX(Matches!$G$2:$G$201,MATCH($A286&amp;"-7",Matches!$J$2:$J$201,0)),Q286=INDEX(Matches!$H$2:$H$201,MATCH($A286&amp;"-7",Matches!$J$2:$J$201,0))),5,IF(SIGN(P286-Q286)&lt;&gt;SIGN(INDEX(Matches!$G$2:$G$201,MATCH($A286&amp;"-7",Matches!$J$2:$J$201,0))-INDEX(Matches!$H$2:$H$201,MATCH($A286&amp;"-7",Matches!$J$2:$J$201,0))),0,IF(P286-Q286=INDEX(Matches!$G$2:$G$201,MATCH($A286&amp;"-7",Matches!$J$2:$J$201,0))-INDEX(Matches!$H$2:$H$201,MATCH($A286&amp;"-7",Matches!$J$2:$J$201,0)),3,2))))),""))</f>
        <v/>
      </c>
      <c r="AE286" s="12" t="str">
        <f aca="false">IF(OR($B286="",R286="",S286=""),"",IFERROR(IF(OR(INDEX(Matches!$I$2:$I$201,MATCH($A286&amp;"-8",Matches!$J$2:$J$201,0))="Void",INDEX(Matches!$G$2:$G$201,MATCH($A286&amp;"-8",Matches!$J$2:$J$201,0))="",INDEX(Matches!$H$2:$H$201,MATCH($A286&amp;"-8",Matches!$J$2:$J$201,0))=""),"",IF(AND($C286&lt;&gt;"",INDEX(Matches!$F$2:$F$201,MATCH($A286&amp;"-8",Matches!$J$2:$J$201,0))&lt;&gt;"",$C286&gt;=INDEX(Matches!$F$2:$F$201,MATCH($A286&amp;"-8",Matches!$J$2:$J$201,0))),"",IF(AND(R286=INDEX(Matches!$G$2:$G$201,MATCH($A286&amp;"-8",Matches!$J$2:$J$201,0)),S286=INDEX(Matches!$H$2:$H$201,MATCH($A286&amp;"-8",Matches!$J$2:$J$201,0))),5,IF(SIGN(R286-S286)&lt;&gt;SIGN(INDEX(Matches!$G$2:$G$201,MATCH($A286&amp;"-8",Matches!$J$2:$J$201,0))-INDEX(Matches!$H$2:$H$201,MATCH($A286&amp;"-8",Matches!$J$2:$J$201,0))),0,IF(R286-S286=INDEX(Matches!$G$2:$G$201,MATCH($A286&amp;"-8",Matches!$J$2:$J$201,0))-INDEX(Matches!$H$2:$H$201,MATCH($A286&amp;"-8",Matches!$J$2:$J$201,0)),3,2))))),""))</f>
        <v/>
      </c>
      <c r="AF286" s="12" t="str">
        <f aca="false">IF(OR($B286="",T286="",U286=""),"",IFERROR(IF(OR(INDEX(Matches!$I$2:$I$201,MATCH($A286&amp;"-9",Matches!$J$2:$J$201,0))="Void",INDEX(Matches!$G$2:$G$201,MATCH($A286&amp;"-9",Matches!$J$2:$J$201,0))="",INDEX(Matches!$H$2:$H$201,MATCH($A286&amp;"-9",Matches!$J$2:$J$201,0))=""),"",IF(AND($C286&lt;&gt;"",INDEX(Matches!$F$2:$F$201,MATCH($A286&amp;"-9",Matches!$J$2:$J$201,0))&lt;&gt;"",$C286&gt;=INDEX(Matches!$F$2:$F$201,MATCH($A286&amp;"-9",Matches!$J$2:$J$201,0))),"",IF(AND(T286=INDEX(Matches!$G$2:$G$201,MATCH($A286&amp;"-9",Matches!$J$2:$J$201,0)),U286=INDEX(Matches!$H$2:$H$201,MATCH($A286&amp;"-9",Matches!$J$2:$J$201,0))),5,IF(SIGN(T286-U286)&lt;&gt;SIGN(INDEX(Matches!$G$2:$G$201,MATCH($A286&amp;"-9",Matches!$J$2:$J$201,0))-INDEX(Matches!$H$2:$H$201,MATCH($A286&amp;"-9",Matches!$J$2:$J$201,0))),0,IF(T286-U286=INDEX(Matches!$G$2:$G$201,MATCH($A286&amp;"-9",Matches!$J$2:$J$201,0))-INDEX(Matches!$H$2:$H$201,MATCH($A286&amp;"-9",Matches!$J$2:$J$201,0)),3,2))))),""))</f>
        <v/>
      </c>
      <c r="AG286" s="12" t="str">
        <f aca="false">IF(OR($B286="",V286="",W286=""),"",IFERROR(IF(OR(INDEX(Matches!$I$2:$I$201,MATCH($A286&amp;"-10",Matches!$J$2:$J$201,0))="Void",INDEX(Matches!$G$2:$G$201,MATCH($A286&amp;"-10",Matches!$J$2:$J$201,0))="",INDEX(Matches!$H$2:$H$201,MATCH($A286&amp;"-10",Matches!$J$2:$J$201,0))=""),"",IF(AND($C286&lt;&gt;"",INDEX(Matches!$F$2:$F$201,MATCH($A286&amp;"-10",Matches!$J$2:$J$201,0))&lt;&gt;"",$C286&gt;=INDEX(Matches!$F$2:$F$201,MATCH($A286&amp;"-10",Matches!$J$2:$J$201,0))),"",IF(AND(V286=INDEX(Matches!$G$2:$G$201,MATCH($A286&amp;"-10",Matches!$J$2:$J$201,0)),W286=INDEX(Matches!$H$2:$H$201,MATCH($A286&amp;"-10",Matches!$J$2:$J$201,0))),5,IF(SIGN(V286-W286)&lt;&gt;SIGN(INDEX(Matches!$G$2:$G$201,MATCH($A286&amp;"-10",Matches!$J$2:$J$201,0))-INDEX(Matches!$H$2:$H$201,MATCH($A286&amp;"-10",Matches!$J$2:$J$201,0))),0,IF(V286-W286=INDEX(Matches!$G$2:$G$201,MATCH($A286&amp;"-10",Matches!$J$2:$J$201,0))-INDEX(Matches!$H$2:$H$201,MATCH($A286&amp;"-10",Matches!$J$2:$J$201,0)),3,2))))),""))</f>
        <v/>
      </c>
      <c r="AH286" s="13" t="str">
        <f aca="false">IF($B286="","",SUM(X286:AG286))</f>
        <v/>
      </c>
      <c r="AI286" s="12" t="str">
        <f aca="false">IF($B286="","",COUNTIF(X286:AG286,5))</f>
        <v/>
      </c>
      <c r="AJ286" s="12" t="str">
        <f aca="false">IF($B286="","",COUNTIF(X286:AG286,"&gt;=2"))</f>
        <v/>
      </c>
      <c r="AK286" s="12" t="str">
        <f aca="false">IF($B286="","",COUNT(X286:AG286))</f>
        <v/>
      </c>
    </row>
    <row r="287" customFormat="false" ht="15" hidden="false" customHeight="false" outlineLevel="0" collapsed="false">
      <c r="A287" s="7"/>
      <c r="B287" s="7"/>
      <c r="C287" s="1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12" t="str">
        <f aca="false">IF(OR($B287="",D287="",E287=""),"",IFERROR(IF(OR(INDEX(Matches!$I$2:$I$201,MATCH($A287&amp;"-1",Matches!$J$2:$J$201,0))="Void",INDEX(Matches!$G$2:$G$201,MATCH($A287&amp;"-1",Matches!$J$2:$J$201,0))="",INDEX(Matches!$H$2:$H$201,MATCH($A287&amp;"-1",Matches!$J$2:$J$201,0))=""),"",IF(AND($C287&lt;&gt;"",INDEX(Matches!$F$2:$F$201,MATCH($A287&amp;"-1",Matches!$J$2:$J$201,0))&lt;&gt;"",$C287&gt;=INDEX(Matches!$F$2:$F$201,MATCH($A287&amp;"-1",Matches!$J$2:$J$201,0))),"",IF(AND(D287=INDEX(Matches!$G$2:$G$201,MATCH($A287&amp;"-1",Matches!$J$2:$J$201,0)),E287=INDEX(Matches!$H$2:$H$201,MATCH($A287&amp;"-1",Matches!$J$2:$J$201,0))),5,IF(SIGN(D287-E287)&lt;&gt;SIGN(INDEX(Matches!$G$2:$G$201,MATCH($A287&amp;"-1",Matches!$J$2:$J$201,0))-INDEX(Matches!$H$2:$H$201,MATCH($A287&amp;"-1",Matches!$J$2:$J$201,0))),0,IF(D287-E287=INDEX(Matches!$G$2:$G$201,MATCH($A287&amp;"-1",Matches!$J$2:$J$201,0))-INDEX(Matches!$H$2:$H$201,MATCH($A287&amp;"-1",Matches!$J$2:$J$201,0)),3,2))))),""))</f>
        <v/>
      </c>
      <c r="Y287" s="12" t="str">
        <f aca="false">IF(OR($B287="",F287="",G287=""),"",IFERROR(IF(OR(INDEX(Matches!$I$2:$I$201,MATCH($A287&amp;"-2",Matches!$J$2:$J$201,0))="Void",INDEX(Matches!$G$2:$G$201,MATCH($A287&amp;"-2",Matches!$J$2:$J$201,0))="",INDEX(Matches!$H$2:$H$201,MATCH($A287&amp;"-2",Matches!$J$2:$J$201,0))=""),"",IF(AND($C287&lt;&gt;"",INDEX(Matches!$F$2:$F$201,MATCH($A287&amp;"-2",Matches!$J$2:$J$201,0))&lt;&gt;"",$C287&gt;=INDEX(Matches!$F$2:$F$201,MATCH($A287&amp;"-2",Matches!$J$2:$J$201,0))),"",IF(AND(F287=INDEX(Matches!$G$2:$G$201,MATCH($A287&amp;"-2",Matches!$J$2:$J$201,0)),G287=INDEX(Matches!$H$2:$H$201,MATCH($A287&amp;"-2",Matches!$J$2:$J$201,0))),5,IF(SIGN(F287-G287)&lt;&gt;SIGN(INDEX(Matches!$G$2:$G$201,MATCH($A287&amp;"-2",Matches!$J$2:$J$201,0))-INDEX(Matches!$H$2:$H$201,MATCH($A287&amp;"-2",Matches!$J$2:$J$201,0))),0,IF(F287-G287=INDEX(Matches!$G$2:$G$201,MATCH($A287&amp;"-2",Matches!$J$2:$J$201,0))-INDEX(Matches!$H$2:$H$201,MATCH($A287&amp;"-2",Matches!$J$2:$J$201,0)),3,2))))),""))</f>
        <v/>
      </c>
      <c r="Z287" s="12" t="str">
        <f aca="false">IF(OR($B287="",H287="",I287=""),"",IFERROR(IF(OR(INDEX(Matches!$I$2:$I$201,MATCH($A287&amp;"-3",Matches!$J$2:$J$201,0))="Void",INDEX(Matches!$G$2:$G$201,MATCH($A287&amp;"-3",Matches!$J$2:$J$201,0))="",INDEX(Matches!$H$2:$H$201,MATCH($A287&amp;"-3",Matches!$J$2:$J$201,0))=""),"",IF(AND($C287&lt;&gt;"",INDEX(Matches!$F$2:$F$201,MATCH($A287&amp;"-3",Matches!$J$2:$J$201,0))&lt;&gt;"",$C287&gt;=INDEX(Matches!$F$2:$F$201,MATCH($A287&amp;"-3",Matches!$J$2:$J$201,0))),"",IF(AND(H287=INDEX(Matches!$G$2:$G$201,MATCH($A287&amp;"-3",Matches!$J$2:$J$201,0)),I287=INDEX(Matches!$H$2:$H$201,MATCH($A287&amp;"-3",Matches!$J$2:$J$201,0))),5,IF(SIGN(H287-I287)&lt;&gt;SIGN(INDEX(Matches!$G$2:$G$201,MATCH($A287&amp;"-3",Matches!$J$2:$J$201,0))-INDEX(Matches!$H$2:$H$201,MATCH($A287&amp;"-3",Matches!$J$2:$J$201,0))),0,IF(H287-I287=INDEX(Matches!$G$2:$G$201,MATCH($A287&amp;"-3",Matches!$J$2:$J$201,0))-INDEX(Matches!$H$2:$H$201,MATCH($A287&amp;"-3",Matches!$J$2:$J$201,0)),3,2))))),""))</f>
        <v/>
      </c>
      <c r="AA287" s="12" t="str">
        <f aca="false">IF(OR($B287="",J287="",K287=""),"",IFERROR(IF(OR(INDEX(Matches!$I$2:$I$201,MATCH($A287&amp;"-4",Matches!$J$2:$J$201,0))="Void",INDEX(Matches!$G$2:$G$201,MATCH($A287&amp;"-4",Matches!$J$2:$J$201,0))="",INDEX(Matches!$H$2:$H$201,MATCH($A287&amp;"-4",Matches!$J$2:$J$201,0))=""),"",IF(AND($C287&lt;&gt;"",INDEX(Matches!$F$2:$F$201,MATCH($A287&amp;"-4",Matches!$J$2:$J$201,0))&lt;&gt;"",$C287&gt;=INDEX(Matches!$F$2:$F$201,MATCH($A287&amp;"-4",Matches!$J$2:$J$201,0))),"",IF(AND(J287=INDEX(Matches!$G$2:$G$201,MATCH($A287&amp;"-4",Matches!$J$2:$J$201,0)),K287=INDEX(Matches!$H$2:$H$201,MATCH($A287&amp;"-4",Matches!$J$2:$J$201,0))),5,IF(SIGN(J287-K287)&lt;&gt;SIGN(INDEX(Matches!$G$2:$G$201,MATCH($A287&amp;"-4",Matches!$J$2:$J$201,0))-INDEX(Matches!$H$2:$H$201,MATCH($A287&amp;"-4",Matches!$J$2:$J$201,0))),0,IF(J287-K287=INDEX(Matches!$G$2:$G$201,MATCH($A287&amp;"-4",Matches!$J$2:$J$201,0))-INDEX(Matches!$H$2:$H$201,MATCH($A287&amp;"-4",Matches!$J$2:$J$201,0)),3,2))))),""))</f>
        <v/>
      </c>
      <c r="AB287" s="12" t="str">
        <f aca="false">IF(OR($B287="",L287="",M287=""),"",IFERROR(IF(OR(INDEX(Matches!$I$2:$I$201,MATCH($A287&amp;"-5",Matches!$J$2:$J$201,0))="Void",INDEX(Matches!$G$2:$G$201,MATCH($A287&amp;"-5",Matches!$J$2:$J$201,0))="",INDEX(Matches!$H$2:$H$201,MATCH($A287&amp;"-5",Matches!$J$2:$J$201,0))=""),"",IF(AND($C287&lt;&gt;"",INDEX(Matches!$F$2:$F$201,MATCH($A287&amp;"-5",Matches!$J$2:$J$201,0))&lt;&gt;"",$C287&gt;=INDEX(Matches!$F$2:$F$201,MATCH($A287&amp;"-5",Matches!$J$2:$J$201,0))),"",IF(AND(L287=INDEX(Matches!$G$2:$G$201,MATCH($A287&amp;"-5",Matches!$J$2:$J$201,0)),M287=INDEX(Matches!$H$2:$H$201,MATCH($A287&amp;"-5",Matches!$J$2:$J$201,0))),5,IF(SIGN(L287-M287)&lt;&gt;SIGN(INDEX(Matches!$G$2:$G$201,MATCH($A287&amp;"-5",Matches!$J$2:$J$201,0))-INDEX(Matches!$H$2:$H$201,MATCH($A287&amp;"-5",Matches!$J$2:$J$201,0))),0,IF(L287-M287=INDEX(Matches!$G$2:$G$201,MATCH($A287&amp;"-5",Matches!$J$2:$J$201,0))-INDEX(Matches!$H$2:$H$201,MATCH($A287&amp;"-5",Matches!$J$2:$J$201,0)),3,2))))),""))</f>
        <v/>
      </c>
      <c r="AC287" s="12" t="str">
        <f aca="false">IF(OR($B287="",N287="",O287=""),"",IFERROR(IF(OR(INDEX(Matches!$I$2:$I$201,MATCH($A287&amp;"-6",Matches!$J$2:$J$201,0))="Void",INDEX(Matches!$G$2:$G$201,MATCH($A287&amp;"-6",Matches!$J$2:$J$201,0))="",INDEX(Matches!$H$2:$H$201,MATCH($A287&amp;"-6",Matches!$J$2:$J$201,0))=""),"",IF(AND($C287&lt;&gt;"",INDEX(Matches!$F$2:$F$201,MATCH($A287&amp;"-6",Matches!$J$2:$J$201,0))&lt;&gt;"",$C287&gt;=INDEX(Matches!$F$2:$F$201,MATCH($A287&amp;"-6",Matches!$J$2:$J$201,0))),"",IF(AND(N287=INDEX(Matches!$G$2:$G$201,MATCH($A287&amp;"-6",Matches!$J$2:$J$201,0)),O287=INDEX(Matches!$H$2:$H$201,MATCH($A287&amp;"-6",Matches!$J$2:$J$201,0))),5,IF(SIGN(N287-O287)&lt;&gt;SIGN(INDEX(Matches!$G$2:$G$201,MATCH($A287&amp;"-6",Matches!$J$2:$J$201,0))-INDEX(Matches!$H$2:$H$201,MATCH($A287&amp;"-6",Matches!$J$2:$J$201,0))),0,IF(N287-O287=INDEX(Matches!$G$2:$G$201,MATCH($A287&amp;"-6",Matches!$J$2:$J$201,0))-INDEX(Matches!$H$2:$H$201,MATCH($A287&amp;"-6",Matches!$J$2:$J$201,0)),3,2))))),""))</f>
        <v/>
      </c>
      <c r="AD287" s="12" t="str">
        <f aca="false">IF(OR($B287="",P287="",Q287=""),"",IFERROR(IF(OR(INDEX(Matches!$I$2:$I$201,MATCH($A287&amp;"-7",Matches!$J$2:$J$201,0))="Void",INDEX(Matches!$G$2:$G$201,MATCH($A287&amp;"-7",Matches!$J$2:$J$201,0))="",INDEX(Matches!$H$2:$H$201,MATCH($A287&amp;"-7",Matches!$J$2:$J$201,0))=""),"",IF(AND($C287&lt;&gt;"",INDEX(Matches!$F$2:$F$201,MATCH($A287&amp;"-7",Matches!$J$2:$J$201,0))&lt;&gt;"",$C287&gt;=INDEX(Matches!$F$2:$F$201,MATCH($A287&amp;"-7",Matches!$J$2:$J$201,0))),"",IF(AND(P287=INDEX(Matches!$G$2:$G$201,MATCH($A287&amp;"-7",Matches!$J$2:$J$201,0)),Q287=INDEX(Matches!$H$2:$H$201,MATCH($A287&amp;"-7",Matches!$J$2:$J$201,0))),5,IF(SIGN(P287-Q287)&lt;&gt;SIGN(INDEX(Matches!$G$2:$G$201,MATCH($A287&amp;"-7",Matches!$J$2:$J$201,0))-INDEX(Matches!$H$2:$H$201,MATCH($A287&amp;"-7",Matches!$J$2:$J$201,0))),0,IF(P287-Q287=INDEX(Matches!$G$2:$G$201,MATCH($A287&amp;"-7",Matches!$J$2:$J$201,0))-INDEX(Matches!$H$2:$H$201,MATCH($A287&amp;"-7",Matches!$J$2:$J$201,0)),3,2))))),""))</f>
        <v/>
      </c>
      <c r="AE287" s="12" t="str">
        <f aca="false">IF(OR($B287="",R287="",S287=""),"",IFERROR(IF(OR(INDEX(Matches!$I$2:$I$201,MATCH($A287&amp;"-8",Matches!$J$2:$J$201,0))="Void",INDEX(Matches!$G$2:$G$201,MATCH($A287&amp;"-8",Matches!$J$2:$J$201,0))="",INDEX(Matches!$H$2:$H$201,MATCH($A287&amp;"-8",Matches!$J$2:$J$201,0))=""),"",IF(AND($C287&lt;&gt;"",INDEX(Matches!$F$2:$F$201,MATCH($A287&amp;"-8",Matches!$J$2:$J$201,0))&lt;&gt;"",$C287&gt;=INDEX(Matches!$F$2:$F$201,MATCH($A287&amp;"-8",Matches!$J$2:$J$201,0))),"",IF(AND(R287=INDEX(Matches!$G$2:$G$201,MATCH($A287&amp;"-8",Matches!$J$2:$J$201,0)),S287=INDEX(Matches!$H$2:$H$201,MATCH($A287&amp;"-8",Matches!$J$2:$J$201,0))),5,IF(SIGN(R287-S287)&lt;&gt;SIGN(INDEX(Matches!$G$2:$G$201,MATCH($A287&amp;"-8",Matches!$J$2:$J$201,0))-INDEX(Matches!$H$2:$H$201,MATCH($A287&amp;"-8",Matches!$J$2:$J$201,0))),0,IF(R287-S287=INDEX(Matches!$G$2:$G$201,MATCH($A287&amp;"-8",Matches!$J$2:$J$201,0))-INDEX(Matches!$H$2:$H$201,MATCH($A287&amp;"-8",Matches!$J$2:$J$201,0)),3,2))))),""))</f>
        <v/>
      </c>
      <c r="AF287" s="12" t="str">
        <f aca="false">IF(OR($B287="",T287="",U287=""),"",IFERROR(IF(OR(INDEX(Matches!$I$2:$I$201,MATCH($A287&amp;"-9",Matches!$J$2:$J$201,0))="Void",INDEX(Matches!$G$2:$G$201,MATCH($A287&amp;"-9",Matches!$J$2:$J$201,0))="",INDEX(Matches!$H$2:$H$201,MATCH($A287&amp;"-9",Matches!$J$2:$J$201,0))=""),"",IF(AND($C287&lt;&gt;"",INDEX(Matches!$F$2:$F$201,MATCH($A287&amp;"-9",Matches!$J$2:$J$201,0))&lt;&gt;"",$C287&gt;=INDEX(Matches!$F$2:$F$201,MATCH($A287&amp;"-9",Matches!$J$2:$J$201,0))),"",IF(AND(T287=INDEX(Matches!$G$2:$G$201,MATCH($A287&amp;"-9",Matches!$J$2:$J$201,0)),U287=INDEX(Matches!$H$2:$H$201,MATCH($A287&amp;"-9",Matches!$J$2:$J$201,0))),5,IF(SIGN(T287-U287)&lt;&gt;SIGN(INDEX(Matches!$G$2:$G$201,MATCH($A287&amp;"-9",Matches!$J$2:$J$201,0))-INDEX(Matches!$H$2:$H$201,MATCH($A287&amp;"-9",Matches!$J$2:$J$201,0))),0,IF(T287-U287=INDEX(Matches!$G$2:$G$201,MATCH($A287&amp;"-9",Matches!$J$2:$J$201,0))-INDEX(Matches!$H$2:$H$201,MATCH($A287&amp;"-9",Matches!$J$2:$J$201,0)),3,2))))),""))</f>
        <v/>
      </c>
      <c r="AG287" s="12" t="str">
        <f aca="false">IF(OR($B287="",V287="",W287=""),"",IFERROR(IF(OR(INDEX(Matches!$I$2:$I$201,MATCH($A287&amp;"-10",Matches!$J$2:$J$201,0))="Void",INDEX(Matches!$G$2:$G$201,MATCH($A287&amp;"-10",Matches!$J$2:$J$201,0))="",INDEX(Matches!$H$2:$H$201,MATCH($A287&amp;"-10",Matches!$J$2:$J$201,0))=""),"",IF(AND($C287&lt;&gt;"",INDEX(Matches!$F$2:$F$201,MATCH($A287&amp;"-10",Matches!$J$2:$J$201,0))&lt;&gt;"",$C287&gt;=INDEX(Matches!$F$2:$F$201,MATCH($A287&amp;"-10",Matches!$J$2:$J$201,0))),"",IF(AND(V287=INDEX(Matches!$G$2:$G$201,MATCH($A287&amp;"-10",Matches!$J$2:$J$201,0)),W287=INDEX(Matches!$H$2:$H$201,MATCH($A287&amp;"-10",Matches!$J$2:$J$201,0))),5,IF(SIGN(V287-W287)&lt;&gt;SIGN(INDEX(Matches!$G$2:$G$201,MATCH($A287&amp;"-10",Matches!$J$2:$J$201,0))-INDEX(Matches!$H$2:$H$201,MATCH($A287&amp;"-10",Matches!$J$2:$J$201,0))),0,IF(V287-W287=INDEX(Matches!$G$2:$G$201,MATCH($A287&amp;"-10",Matches!$J$2:$J$201,0))-INDEX(Matches!$H$2:$H$201,MATCH($A287&amp;"-10",Matches!$J$2:$J$201,0)),3,2))))),""))</f>
        <v/>
      </c>
      <c r="AH287" s="13" t="str">
        <f aca="false">IF($B287="","",SUM(X287:AG287))</f>
        <v/>
      </c>
      <c r="AI287" s="12" t="str">
        <f aca="false">IF($B287="","",COUNTIF(X287:AG287,5))</f>
        <v/>
      </c>
      <c r="AJ287" s="12" t="str">
        <f aca="false">IF($B287="","",COUNTIF(X287:AG287,"&gt;=2"))</f>
        <v/>
      </c>
      <c r="AK287" s="12" t="str">
        <f aca="false">IF($B287="","",COUNT(X287:AG287))</f>
        <v/>
      </c>
    </row>
    <row r="288" customFormat="false" ht="15" hidden="false" customHeight="false" outlineLevel="0" collapsed="false">
      <c r="A288" s="7"/>
      <c r="B288" s="7"/>
      <c r="C288" s="1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12" t="str">
        <f aca="false">IF(OR($B288="",D288="",E288=""),"",IFERROR(IF(OR(INDEX(Matches!$I$2:$I$201,MATCH($A288&amp;"-1",Matches!$J$2:$J$201,0))="Void",INDEX(Matches!$G$2:$G$201,MATCH($A288&amp;"-1",Matches!$J$2:$J$201,0))="",INDEX(Matches!$H$2:$H$201,MATCH($A288&amp;"-1",Matches!$J$2:$J$201,0))=""),"",IF(AND($C288&lt;&gt;"",INDEX(Matches!$F$2:$F$201,MATCH($A288&amp;"-1",Matches!$J$2:$J$201,0))&lt;&gt;"",$C288&gt;=INDEX(Matches!$F$2:$F$201,MATCH($A288&amp;"-1",Matches!$J$2:$J$201,0))),"",IF(AND(D288=INDEX(Matches!$G$2:$G$201,MATCH($A288&amp;"-1",Matches!$J$2:$J$201,0)),E288=INDEX(Matches!$H$2:$H$201,MATCH($A288&amp;"-1",Matches!$J$2:$J$201,0))),5,IF(SIGN(D288-E288)&lt;&gt;SIGN(INDEX(Matches!$G$2:$G$201,MATCH($A288&amp;"-1",Matches!$J$2:$J$201,0))-INDEX(Matches!$H$2:$H$201,MATCH($A288&amp;"-1",Matches!$J$2:$J$201,0))),0,IF(D288-E288=INDEX(Matches!$G$2:$G$201,MATCH($A288&amp;"-1",Matches!$J$2:$J$201,0))-INDEX(Matches!$H$2:$H$201,MATCH($A288&amp;"-1",Matches!$J$2:$J$201,0)),3,2))))),""))</f>
        <v/>
      </c>
      <c r="Y288" s="12" t="str">
        <f aca="false">IF(OR($B288="",F288="",G288=""),"",IFERROR(IF(OR(INDEX(Matches!$I$2:$I$201,MATCH($A288&amp;"-2",Matches!$J$2:$J$201,0))="Void",INDEX(Matches!$G$2:$G$201,MATCH($A288&amp;"-2",Matches!$J$2:$J$201,0))="",INDEX(Matches!$H$2:$H$201,MATCH($A288&amp;"-2",Matches!$J$2:$J$201,0))=""),"",IF(AND($C288&lt;&gt;"",INDEX(Matches!$F$2:$F$201,MATCH($A288&amp;"-2",Matches!$J$2:$J$201,0))&lt;&gt;"",$C288&gt;=INDEX(Matches!$F$2:$F$201,MATCH($A288&amp;"-2",Matches!$J$2:$J$201,0))),"",IF(AND(F288=INDEX(Matches!$G$2:$G$201,MATCH($A288&amp;"-2",Matches!$J$2:$J$201,0)),G288=INDEX(Matches!$H$2:$H$201,MATCH($A288&amp;"-2",Matches!$J$2:$J$201,0))),5,IF(SIGN(F288-G288)&lt;&gt;SIGN(INDEX(Matches!$G$2:$G$201,MATCH($A288&amp;"-2",Matches!$J$2:$J$201,0))-INDEX(Matches!$H$2:$H$201,MATCH($A288&amp;"-2",Matches!$J$2:$J$201,0))),0,IF(F288-G288=INDEX(Matches!$G$2:$G$201,MATCH($A288&amp;"-2",Matches!$J$2:$J$201,0))-INDEX(Matches!$H$2:$H$201,MATCH($A288&amp;"-2",Matches!$J$2:$J$201,0)),3,2))))),""))</f>
        <v/>
      </c>
      <c r="Z288" s="12" t="str">
        <f aca="false">IF(OR($B288="",H288="",I288=""),"",IFERROR(IF(OR(INDEX(Matches!$I$2:$I$201,MATCH($A288&amp;"-3",Matches!$J$2:$J$201,0))="Void",INDEX(Matches!$G$2:$G$201,MATCH($A288&amp;"-3",Matches!$J$2:$J$201,0))="",INDEX(Matches!$H$2:$H$201,MATCH($A288&amp;"-3",Matches!$J$2:$J$201,0))=""),"",IF(AND($C288&lt;&gt;"",INDEX(Matches!$F$2:$F$201,MATCH($A288&amp;"-3",Matches!$J$2:$J$201,0))&lt;&gt;"",$C288&gt;=INDEX(Matches!$F$2:$F$201,MATCH($A288&amp;"-3",Matches!$J$2:$J$201,0))),"",IF(AND(H288=INDEX(Matches!$G$2:$G$201,MATCH($A288&amp;"-3",Matches!$J$2:$J$201,0)),I288=INDEX(Matches!$H$2:$H$201,MATCH($A288&amp;"-3",Matches!$J$2:$J$201,0))),5,IF(SIGN(H288-I288)&lt;&gt;SIGN(INDEX(Matches!$G$2:$G$201,MATCH($A288&amp;"-3",Matches!$J$2:$J$201,0))-INDEX(Matches!$H$2:$H$201,MATCH($A288&amp;"-3",Matches!$J$2:$J$201,0))),0,IF(H288-I288=INDEX(Matches!$G$2:$G$201,MATCH($A288&amp;"-3",Matches!$J$2:$J$201,0))-INDEX(Matches!$H$2:$H$201,MATCH($A288&amp;"-3",Matches!$J$2:$J$201,0)),3,2))))),""))</f>
        <v/>
      </c>
      <c r="AA288" s="12" t="str">
        <f aca="false">IF(OR($B288="",J288="",K288=""),"",IFERROR(IF(OR(INDEX(Matches!$I$2:$I$201,MATCH($A288&amp;"-4",Matches!$J$2:$J$201,0))="Void",INDEX(Matches!$G$2:$G$201,MATCH($A288&amp;"-4",Matches!$J$2:$J$201,0))="",INDEX(Matches!$H$2:$H$201,MATCH($A288&amp;"-4",Matches!$J$2:$J$201,0))=""),"",IF(AND($C288&lt;&gt;"",INDEX(Matches!$F$2:$F$201,MATCH($A288&amp;"-4",Matches!$J$2:$J$201,0))&lt;&gt;"",$C288&gt;=INDEX(Matches!$F$2:$F$201,MATCH($A288&amp;"-4",Matches!$J$2:$J$201,0))),"",IF(AND(J288=INDEX(Matches!$G$2:$G$201,MATCH($A288&amp;"-4",Matches!$J$2:$J$201,0)),K288=INDEX(Matches!$H$2:$H$201,MATCH($A288&amp;"-4",Matches!$J$2:$J$201,0))),5,IF(SIGN(J288-K288)&lt;&gt;SIGN(INDEX(Matches!$G$2:$G$201,MATCH($A288&amp;"-4",Matches!$J$2:$J$201,0))-INDEX(Matches!$H$2:$H$201,MATCH($A288&amp;"-4",Matches!$J$2:$J$201,0))),0,IF(J288-K288=INDEX(Matches!$G$2:$G$201,MATCH($A288&amp;"-4",Matches!$J$2:$J$201,0))-INDEX(Matches!$H$2:$H$201,MATCH($A288&amp;"-4",Matches!$J$2:$J$201,0)),3,2))))),""))</f>
        <v/>
      </c>
      <c r="AB288" s="12" t="str">
        <f aca="false">IF(OR($B288="",L288="",M288=""),"",IFERROR(IF(OR(INDEX(Matches!$I$2:$I$201,MATCH($A288&amp;"-5",Matches!$J$2:$J$201,0))="Void",INDEX(Matches!$G$2:$G$201,MATCH($A288&amp;"-5",Matches!$J$2:$J$201,0))="",INDEX(Matches!$H$2:$H$201,MATCH($A288&amp;"-5",Matches!$J$2:$J$201,0))=""),"",IF(AND($C288&lt;&gt;"",INDEX(Matches!$F$2:$F$201,MATCH($A288&amp;"-5",Matches!$J$2:$J$201,0))&lt;&gt;"",$C288&gt;=INDEX(Matches!$F$2:$F$201,MATCH($A288&amp;"-5",Matches!$J$2:$J$201,0))),"",IF(AND(L288=INDEX(Matches!$G$2:$G$201,MATCH($A288&amp;"-5",Matches!$J$2:$J$201,0)),M288=INDEX(Matches!$H$2:$H$201,MATCH($A288&amp;"-5",Matches!$J$2:$J$201,0))),5,IF(SIGN(L288-M288)&lt;&gt;SIGN(INDEX(Matches!$G$2:$G$201,MATCH($A288&amp;"-5",Matches!$J$2:$J$201,0))-INDEX(Matches!$H$2:$H$201,MATCH($A288&amp;"-5",Matches!$J$2:$J$201,0))),0,IF(L288-M288=INDEX(Matches!$G$2:$G$201,MATCH($A288&amp;"-5",Matches!$J$2:$J$201,0))-INDEX(Matches!$H$2:$H$201,MATCH($A288&amp;"-5",Matches!$J$2:$J$201,0)),3,2))))),""))</f>
        <v/>
      </c>
      <c r="AC288" s="12" t="str">
        <f aca="false">IF(OR($B288="",N288="",O288=""),"",IFERROR(IF(OR(INDEX(Matches!$I$2:$I$201,MATCH($A288&amp;"-6",Matches!$J$2:$J$201,0))="Void",INDEX(Matches!$G$2:$G$201,MATCH($A288&amp;"-6",Matches!$J$2:$J$201,0))="",INDEX(Matches!$H$2:$H$201,MATCH($A288&amp;"-6",Matches!$J$2:$J$201,0))=""),"",IF(AND($C288&lt;&gt;"",INDEX(Matches!$F$2:$F$201,MATCH($A288&amp;"-6",Matches!$J$2:$J$201,0))&lt;&gt;"",$C288&gt;=INDEX(Matches!$F$2:$F$201,MATCH($A288&amp;"-6",Matches!$J$2:$J$201,0))),"",IF(AND(N288=INDEX(Matches!$G$2:$G$201,MATCH($A288&amp;"-6",Matches!$J$2:$J$201,0)),O288=INDEX(Matches!$H$2:$H$201,MATCH($A288&amp;"-6",Matches!$J$2:$J$201,0))),5,IF(SIGN(N288-O288)&lt;&gt;SIGN(INDEX(Matches!$G$2:$G$201,MATCH($A288&amp;"-6",Matches!$J$2:$J$201,0))-INDEX(Matches!$H$2:$H$201,MATCH($A288&amp;"-6",Matches!$J$2:$J$201,0))),0,IF(N288-O288=INDEX(Matches!$G$2:$G$201,MATCH($A288&amp;"-6",Matches!$J$2:$J$201,0))-INDEX(Matches!$H$2:$H$201,MATCH($A288&amp;"-6",Matches!$J$2:$J$201,0)),3,2))))),""))</f>
        <v/>
      </c>
      <c r="AD288" s="12" t="str">
        <f aca="false">IF(OR($B288="",P288="",Q288=""),"",IFERROR(IF(OR(INDEX(Matches!$I$2:$I$201,MATCH($A288&amp;"-7",Matches!$J$2:$J$201,0))="Void",INDEX(Matches!$G$2:$G$201,MATCH($A288&amp;"-7",Matches!$J$2:$J$201,0))="",INDEX(Matches!$H$2:$H$201,MATCH($A288&amp;"-7",Matches!$J$2:$J$201,0))=""),"",IF(AND($C288&lt;&gt;"",INDEX(Matches!$F$2:$F$201,MATCH($A288&amp;"-7",Matches!$J$2:$J$201,0))&lt;&gt;"",$C288&gt;=INDEX(Matches!$F$2:$F$201,MATCH($A288&amp;"-7",Matches!$J$2:$J$201,0))),"",IF(AND(P288=INDEX(Matches!$G$2:$G$201,MATCH($A288&amp;"-7",Matches!$J$2:$J$201,0)),Q288=INDEX(Matches!$H$2:$H$201,MATCH($A288&amp;"-7",Matches!$J$2:$J$201,0))),5,IF(SIGN(P288-Q288)&lt;&gt;SIGN(INDEX(Matches!$G$2:$G$201,MATCH($A288&amp;"-7",Matches!$J$2:$J$201,0))-INDEX(Matches!$H$2:$H$201,MATCH($A288&amp;"-7",Matches!$J$2:$J$201,0))),0,IF(P288-Q288=INDEX(Matches!$G$2:$G$201,MATCH($A288&amp;"-7",Matches!$J$2:$J$201,0))-INDEX(Matches!$H$2:$H$201,MATCH($A288&amp;"-7",Matches!$J$2:$J$201,0)),3,2))))),""))</f>
        <v/>
      </c>
      <c r="AE288" s="12" t="str">
        <f aca="false">IF(OR($B288="",R288="",S288=""),"",IFERROR(IF(OR(INDEX(Matches!$I$2:$I$201,MATCH($A288&amp;"-8",Matches!$J$2:$J$201,0))="Void",INDEX(Matches!$G$2:$G$201,MATCH($A288&amp;"-8",Matches!$J$2:$J$201,0))="",INDEX(Matches!$H$2:$H$201,MATCH($A288&amp;"-8",Matches!$J$2:$J$201,0))=""),"",IF(AND($C288&lt;&gt;"",INDEX(Matches!$F$2:$F$201,MATCH($A288&amp;"-8",Matches!$J$2:$J$201,0))&lt;&gt;"",$C288&gt;=INDEX(Matches!$F$2:$F$201,MATCH($A288&amp;"-8",Matches!$J$2:$J$201,0))),"",IF(AND(R288=INDEX(Matches!$G$2:$G$201,MATCH($A288&amp;"-8",Matches!$J$2:$J$201,0)),S288=INDEX(Matches!$H$2:$H$201,MATCH($A288&amp;"-8",Matches!$J$2:$J$201,0))),5,IF(SIGN(R288-S288)&lt;&gt;SIGN(INDEX(Matches!$G$2:$G$201,MATCH($A288&amp;"-8",Matches!$J$2:$J$201,0))-INDEX(Matches!$H$2:$H$201,MATCH($A288&amp;"-8",Matches!$J$2:$J$201,0))),0,IF(R288-S288=INDEX(Matches!$G$2:$G$201,MATCH($A288&amp;"-8",Matches!$J$2:$J$201,0))-INDEX(Matches!$H$2:$H$201,MATCH($A288&amp;"-8",Matches!$J$2:$J$201,0)),3,2))))),""))</f>
        <v/>
      </c>
      <c r="AF288" s="12" t="str">
        <f aca="false">IF(OR($B288="",T288="",U288=""),"",IFERROR(IF(OR(INDEX(Matches!$I$2:$I$201,MATCH($A288&amp;"-9",Matches!$J$2:$J$201,0))="Void",INDEX(Matches!$G$2:$G$201,MATCH($A288&amp;"-9",Matches!$J$2:$J$201,0))="",INDEX(Matches!$H$2:$H$201,MATCH($A288&amp;"-9",Matches!$J$2:$J$201,0))=""),"",IF(AND($C288&lt;&gt;"",INDEX(Matches!$F$2:$F$201,MATCH($A288&amp;"-9",Matches!$J$2:$J$201,0))&lt;&gt;"",$C288&gt;=INDEX(Matches!$F$2:$F$201,MATCH($A288&amp;"-9",Matches!$J$2:$J$201,0))),"",IF(AND(T288=INDEX(Matches!$G$2:$G$201,MATCH($A288&amp;"-9",Matches!$J$2:$J$201,0)),U288=INDEX(Matches!$H$2:$H$201,MATCH($A288&amp;"-9",Matches!$J$2:$J$201,0))),5,IF(SIGN(T288-U288)&lt;&gt;SIGN(INDEX(Matches!$G$2:$G$201,MATCH($A288&amp;"-9",Matches!$J$2:$J$201,0))-INDEX(Matches!$H$2:$H$201,MATCH($A288&amp;"-9",Matches!$J$2:$J$201,0))),0,IF(T288-U288=INDEX(Matches!$G$2:$G$201,MATCH($A288&amp;"-9",Matches!$J$2:$J$201,0))-INDEX(Matches!$H$2:$H$201,MATCH($A288&amp;"-9",Matches!$J$2:$J$201,0)),3,2))))),""))</f>
        <v/>
      </c>
      <c r="AG288" s="12" t="str">
        <f aca="false">IF(OR($B288="",V288="",W288=""),"",IFERROR(IF(OR(INDEX(Matches!$I$2:$I$201,MATCH($A288&amp;"-10",Matches!$J$2:$J$201,0))="Void",INDEX(Matches!$G$2:$G$201,MATCH($A288&amp;"-10",Matches!$J$2:$J$201,0))="",INDEX(Matches!$H$2:$H$201,MATCH($A288&amp;"-10",Matches!$J$2:$J$201,0))=""),"",IF(AND($C288&lt;&gt;"",INDEX(Matches!$F$2:$F$201,MATCH($A288&amp;"-10",Matches!$J$2:$J$201,0))&lt;&gt;"",$C288&gt;=INDEX(Matches!$F$2:$F$201,MATCH($A288&amp;"-10",Matches!$J$2:$J$201,0))),"",IF(AND(V288=INDEX(Matches!$G$2:$G$201,MATCH($A288&amp;"-10",Matches!$J$2:$J$201,0)),W288=INDEX(Matches!$H$2:$H$201,MATCH($A288&amp;"-10",Matches!$J$2:$J$201,0))),5,IF(SIGN(V288-W288)&lt;&gt;SIGN(INDEX(Matches!$G$2:$G$201,MATCH($A288&amp;"-10",Matches!$J$2:$J$201,0))-INDEX(Matches!$H$2:$H$201,MATCH($A288&amp;"-10",Matches!$J$2:$J$201,0))),0,IF(V288-W288=INDEX(Matches!$G$2:$G$201,MATCH($A288&amp;"-10",Matches!$J$2:$J$201,0))-INDEX(Matches!$H$2:$H$201,MATCH($A288&amp;"-10",Matches!$J$2:$J$201,0)),3,2))))),""))</f>
        <v/>
      </c>
      <c r="AH288" s="13" t="str">
        <f aca="false">IF($B288="","",SUM(X288:AG288))</f>
        <v/>
      </c>
      <c r="AI288" s="12" t="str">
        <f aca="false">IF($B288="","",COUNTIF(X288:AG288,5))</f>
        <v/>
      </c>
      <c r="AJ288" s="12" t="str">
        <f aca="false">IF($B288="","",COUNTIF(X288:AG288,"&gt;=2"))</f>
        <v/>
      </c>
      <c r="AK288" s="12" t="str">
        <f aca="false">IF($B288="","",COUNT(X288:AG288))</f>
        <v/>
      </c>
    </row>
    <row r="289" customFormat="false" ht="15" hidden="false" customHeight="false" outlineLevel="0" collapsed="false">
      <c r="A289" s="7"/>
      <c r="B289" s="7"/>
      <c r="C289" s="1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12" t="str">
        <f aca="false">IF(OR($B289="",D289="",E289=""),"",IFERROR(IF(OR(INDEX(Matches!$I$2:$I$201,MATCH($A289&amp;"-1",Matches!$J$2:$J$201,0))="Void",INDEX(Matches!$G$2:$G$201,MATCH($A289&amp;"-1",Matches!$J$2:$J$201,0))="",INDEX(Matches!$H$2:$H$201,MATCH($A289&amp;"-1",Matches!$J$2:$J$201,0))=""),"",IF(AND($C289&lt;&gt;"",INDEX(Matches!$F$2:$F$201,MATCH($A289&amp;"-1",Matches!$J$2:$J$201,0))&lt;&gt;"",$C289&gt;=INDEX(Matches!$F$2:$F$201,MATCH($A289&amp;"-1",Matches!$J$2:$J$201,0))),"",IF(AND(D289=INDEX(Matches!$G$2:$G$201,MATCH($A289&amp;"-1",Matches!$J$2:$J$201,0)),E289=INDEX(Matches!$H$2:$H$201,MATCH($A289&amp;"-1",Matches!$J$2:$J$201,0))),5,IF(SIGN(D289-E289)&lt;&gt;SIGN(INDEX(Matches!$G$2:$G$201,MATCH($A289&amp;"-1",Matches!$J$2:$J$201,0))-INDEX(Matches!$H$2:$H$201,MATCH($A289&amp;"-1",Matches!$J$2:$J$201,0))),0,IF(D289-E289=INDEX(Matches!$G$2:$G$201,MATCH($A289&amp;"-1",Matches!$J$2:$J$201,0))-INDEX(Matches!$H$2:$H$201,MATCH($A289&amp;"-1",Matches!$J$2:$J$201,0)),3,2))))),""))</f>
        <v/>
      </c>
      <c r="Y289" s="12" t="str">
        <f aca="false">IF(OR($B289="",F289="",G289=""),"",IFERROR(IF(OR(INDEX(Matches!$I$2:$I$201,MATCH($A289&amp;"-2",Matches!$J$2:$J$201,0))="Void",INDEX(Matches!$G$2:$G$201,MATCH($A289&amp;"-2",Matches!$J$2:$J$201,0))="",INDEX(Matches!$H$2:$H$201,MATCH($A289&amp;"-2",Matches!$J$2:$J$201,0))=""),"",IF(AND($C289&lt;&gt;"",INDEX(Matches!$F$2:$F$201,MATCH($A289&amp;"-2",Matches!$J$2:$J$201,0))&lt;&gt;"",$C289&gt;=INDEX(Matches!$F$2:$F$201,MATCH($A289&amp;"-2",Matches!$J$2:$J$201,0))),"",IF(AND(F289=INDEX(Matches!$G$2:$G$201,MATCH($A289&amp;"-2",Matches!$J$2:$J$201,0)),G289=INDEX(Matches!$H$2:$H$201,MATCH($A289&amp;"-2",Matches!$J$2:$J$201,0))),5,IF(SIGN(F289-G289)&lt;&gt;SIGN(INDEX(Matches!$G$2:$G$201,MATCH($A289&amp;"-2",Matches!$J$2:$J$201,0))-INDEX(Matches!$H$2:$H$201,MATCH($A289&amp;"-2",Matches!$J$2:$J$201,0))),0,IF(F289-G289=INDEX(Matches!$G$2:$G$201,MATCH($A289&amp;"-2",Matches!$J$2:$J$201,0))-INDEX(Matches!$H$2:$H$201,MATCH($A289&amp;"-2",Matches!$J$2:$J$201,0)),3,2))))),""))</f>
        <v/>
      </c>
      <c r="Z289" s="12" t="str">
        <f aca="false">IF(OR($B289="",H289="",I289=""),"",IFERROR(IF(OR(INDEX(Matches!$I$2:$I$201,MATCH($A289&amp;"-3",Matches!$J$2:$J$201,0))="Void",INDEX(Matches!$G$2:$G$201,MATCH($A289&amp;"-3",Matches!$J$2:$J$201,0))="",INDEX(Matches!$H$2:$H$201,MATCH($A289&amp;"-3",Matches!$J$2:$J$201,0))=""),"",IF(AND($C289&lt;&gt;"",INDEX(Matches!$F$2:$F$201,MATCH($A289&amp;"-3",Matches!$J$2:$J$201,0))&lt;&gt;"",$C289&gt;=INDEX(Matches!$F$2:$F$201,MATCH($A289&amp;"-3",Matches!$J$2:$J$201,0))),"",IF(AND(H289=INDEX(Matches!$G$2:$G$201,MATCH($A289&amp;"-3",Matches!$J$2:$J$201,0)),I289=INDEX(Matches!$H$2:$H$201,MATCH($A289&amp;"-3",Matches!$J$2:$J$201,0))),5,IF(SIGN(H289-I289)&lt;&gt;SIGN(INDEX(Matches!$G$2:$G$201,MATCH($A289&amp;"-3",Matches!$J$2:$J$201,0))-INDEX(Matches!$H$2:$H$201,MATCH($A289&amp;"-3",Matches!$J$2:$J$201,0))),0,IF(H289-I289=INDEX(Matches!$G$2:$G$201,MATCH($A289&amp;"-3",Matches!$J$2:$J$201,0))-INDEX(Matches!$H$2:$H$201,MATCH($A289&amp;"-3",Matches!$J$2:$J$201,0)),3,2))))),""))</f>
        <v/>
      </c>
      <c r="AA289" s="12" t="str">
        <f aca="false">IF(OR($B289="",J289="",K289=""),"",IFERROR(IF(OR(INDEX(Matches!$I$2:$I$201,MATCH($A289&amp;"-4",Matches!$J$2:$J$201,0))="Void",INDEX(Matches!$G$2:$G$201,MATCH($A289&amp;"-4",Matches!$J$2:$J$201,0))="",INDEX(Matches!$H$2:$H$201,MATCH($A289&amp;"-4",Matches!$J$2:$J$201,0))=""),"",IF(AND($C289&lt;&gt;"",INDEX(Matches!$F$2:$F$201,MATCH($A289&amp;"-4",Matches!$J$2:$J$201,0))&lt;&gt;"",$C289&gt;=INDEX(Matches!$F$2:$F$201,MATCH($A289&amp;"-4",Matches!$J$2:$J$201,0))),"",IF(AND(J289=INDEX(Matches!$G$2:$G$201,MATCH($A289&amp;"-4",Matches!$J$2:$J$201,0)),K289=INDEX(Matches!$H$2:$H$201,MATCH($A289&amp;"-4",Matches!$J$2:$J$201,0))),5,IF(SIGN(J289-K289)&lt;&gt;SIGN(INDEX(Matches!$G$2:$G$201,MATCH($A289&amp;"-4",Matches!$J$2:$J$201,0))-INDEX(Matches!$H$2:$H$201,MATCH($A289&amp;"-4",Matches!$J$2:$J$201,0))),0,IF(J289-K289=INDEX(Matches!$G$2:$G$201,MATCH($A289&amp;"-4",Matches!$J$2:$J$201,0))-INDEX(Matches!$H$2:$H$201,MATCH($A289&amp;"-4",Matches!$J$2:$J$201,0)),3,2))))),""))</f>
        <v/>
      </c>
      <c r="AB289" s="12" t="str">
        <f aca="false">IF(OR($B289="",L289="",M289=""),"",IFERROR(IF(OR(INDEX(Matches!$I$2:$I$201,MATCH($A289&amp;"-5",Matches!$J$2:$J$201,0))="Void",INDEX(Matches!$G$2:$G$201,MATCH($A289&amp;"-5",Matches!$J$2:$J$201,0))="",INDEX(Matches!$H$2:$H$201,MATCH($A289&amp;"-5",Matches!$J$2:$J$201,0))=""),"",IF(AND($C289&lt;&gt;"",INDEX(Matches!$F$2:$F$201,MATCH($A289&amp;"-5",Matches!$J$2:$J$201,0))&lt;&gt;"",$C289&gt;=INDEX(Matches!$F$2:$F$201,MATCH($A289&amp;"-5",Matches!$J$2:$J$201,0))),"",IF(AND(L289=INDEX(Matches!$G$2:$G$201,MATCH($A289&amp;"-5",Matches!$J$2:$J$201,0)),M289=INDEX(Matches!$H$2:$H$201,MATCH($A289&amp;"-5",Matches!$J$2:$J$201,0))),5,IF(SIGN(L289-M289)&lt;&gt;SIGN(INDEX(Matches!$G$2:$G$201,MATCH($A289&amp;"-5",Matches!$J$2:$J$201,0))-INDEX(Matches!$H$2:$H$201,MATCH($A289&amp;"-5",Matches!$J$2:$J$201,0))),0,IF(L289-M289=INDEX(Matches!$G$2:$G$201,MATCH($A289&amp;"-5",Matches!$J$2:$J$201,0))-INDEX(Matches!$H$2:$H$201,MATCH($A289&amp;"-5",Matches!$J$2:$J$201,0)),3,2))))),""))</f>
        <v/>
      </c>
      <c r="AC289" s="12" t="str">
        <f aca="false">IF(OR($B289="",N289="",O289=""),"",IFERROR(IF(OR(INDEX(Matches!$I$2:$I$201,MATCH($A289&amp;"-6",Matches!$J$2:$J$201,0))="Void",INDEX(Matches!$G$2:$G$201,MATCH($A289&amp;"-6",Matches!$J$2:$J$201,0))="",INDEX(Matches!$H$2:$H$201,MATCH($A289&amp;"-6",Matches!$J$2:$J$201,0))=""),"",IF(AND($C289&lt;&gt;"",INDEX(Matches!$F$2:$F$201,MATCH($A289&amp;"-6",Matches!$J$2:$J$201,0))&lt;&gt;"",$C289&gt;=INDEX(Matches!$F$2:$F$201,MATCH($A289&amp;"-6",Matches!$J$2:$J$201,0))),"",IF(AND(N289=INDEX(Matches!$G$2:$G$201,MATCH($A289&amp;"-6",Matches!$J$2:$J$201,0)),O289=INDEX(Matches!$H$2:$H$201,MATCH($A289&amp;"-6",Matches!$J$2:$J$201,0))),5,IF(SIGN(N289-O289)&lt;&gt;SIGN(INDEX(Matches!$G$2:$G$201,MATCH($A289&amp;"-6",Matches!$J$2:$J$201,0))-INDEX(Matches!$H$2:$H$201,MATCH($A289&amp;"-6",Matches!$J$2:$J$201,0))),0,IF(N289-O289=INDEX(Matches!$G$2:$G$201,MATCH($A289&amp;"-6",Matches!$J$2:$J$201,0))-INDEX(Matches!$H$2:$H$201,MATCH($A289&amp;"-6",Matches!$J$2:$J$201,0)),3,2))))),""))</f>
        <v/>
      </c>
      <c r="AD289" s="12" t="str">
        <f aca="false">IF(OR($B289="",P289="",Q289=""),"",IFERROR(IF(OR(INDEX(Matches!$I$2:$I$201,MATCH($A289&amp;"-7",Matches!$J$2:$J$201,0))="Void",INDEX(Matches!$G$2:$G$201,MATCH($A289&amp;"-7",Matches!$J$2:$J$201,0))="",INDEX(Matches!$H$2:$H$201,MATCH($A289&amp;"-7",Matches!$J$2:$J$201,0))=""),"",IF(AND($C289&lt;&gt;"",INDEX(Matches!$F$2:$F$201,MATCH($A289&amp;"-7",Matches!$J$2:$J$201,0))&lt;&gt;"",$C289&gt;=INDEX(Matches!$F$2:$F$201,MATCH($A289&amp;"-7",Matches!$J$2:$J$201,0))),"",IF(AND(P289=INDEX(Matches!$G$2:$G$201,MATCH($A289&amp;"-7",Matches!$J$2:$J$201,0)),Q289=INDEX(Matches!$H$2:$H$201,MATCH($A289&amp;"-7",Matches!$J$2:$J$201,0))),5,IF(SIGN(P289-Q289)&lt;&gt;SIGN(INDEX(Matches!$G$2:$G$201,MATCH($A289&amp;"-7",Matches!$J$2:$J$201,0))-INDEX(Matches!$H$2:$H$201,MATCH($A289&amp;"-7",Matches!$J$2:$J$201,0))),0,IF(P289-Q289=INDEX(Matches!$G$2:$G$201,MATCH($A289&amp;"-7",Matches!$J$2:$J$201,0))-INDEX(Matches!$H$2:$H$201,MATCH($A289&amp;"-7",Matches!$J$2:$J$201,0)),3,2))))),""))</f>
        <v/>
      </c>
      <c r="AE289" s="12" t="str">
        <f aca="false">IF(OR($B289="",R289="",S289=""),"",IFERROR(IF(OR(INDEX(Matches!$I$2:$I$201,MATCH($A289&amp;"-8",Matches!$J$2:$J$201,0))="Void",INDEX(Matches!$G$2:$G$201,MATCH($A289&amp;"-8",Matches!$J$2:$J$201,0))="",INDEX(Matches!$H$2:$H$201,MATCH($A289&amp;"-8",Matches!$J$2:$J$201,0))=""),"",IF(AND($C289&lt;&gt;"",INDEX(Matches!$F$2:$F$201,MATCH($A289&amp;"-8",Matches!$J$2:$J$201,0))&lt;&gt;"",$C289&gt;=INDEX(Matches!$F$2:$F$201,MATCH($A289&amp;"-8",Matches!$J$2:$J$201,0))),"",IF(AND(R289=INDEX(Matches!$G$2:$G$201,MATCH($A289&amp;"-8",Matches!$J$2:$J$201,0)),S289=INDEX(Matches!$H$2:$H$201,MATCH($A289&amp;"-8",Matches!$J$2:$J$201,0))),5,IF(SIGN(R289-S289)&lt;&gt;SIGN(INDEX(Matches!$G$2:$G$201,MATCH($A289&amp;"-8",Matches!$J$2:$J$201,0))-INDEX(Matches!$H$2:$H$201,MATCH($A289&amp;"-8",Matches!$J$2:$J$201,0))),0,IF(R289-S289=INDEX(Matches!$G$2:$G$201,MATCH($A289&amp;"-8",Matches!$J$2:$J$201,0))-INDEX(Matches!$H$2:$H$201,MATCH($A289&amp;"-8",Matches!$J$2:$J$201,0)),3,2))))),""))</f>
        <v/>
      </c>
      <c r="AF289" s="12" t="str">
        <f aca="false">IF(OR($B289="",T289="",U289=""),"",IFERROR(IF(OR(INDEX(Matches!$I$2:$I$201,MATCH($A289&amp;"-9",Matches!$J$2:$J$201,0))="Void",INDEX(Matches!$G$2:$G$201,MATCH($A289&amp;"-9",Matches!$J$2:$J$201,0))="",INDEX(Matches!$H$2:$H$201,MATCH($A289&amp;"-9",Matches!$J$2:$J$201,0))=""),"",IF(AND($C289&lt;&gt;"",INDEX(Matches!$F$2:$F$201,MATCH($A289&amp;"-9",Matches!$J$2:$J$201,0))&lt;&gt;"",$C289&gt;=INDEX(Matches!$F$2:$F$201,MATCH($A289&amp;"-9",Matches!$J$2:$J$201,0))),"",IF(AND(T289=INDEX(Matches!$G$2:$G$201,MATCH($A289&amp;"-9",Matches!$J$2:$J$201,0)),U289=INDEX(Matches!$H$2:$H$201,MATCH($A289&amp;"-9",Matches!$J$2:$J$201,0))),5,IF(SIGN(T289-U289)&lt;&gt;SIGN(INDEX(Matches!$G$2:$G$201,MATCH($A289&amp;"-9",Matches!$J$2:$J$201,0))-INDEX(Matches!$H$2:$H$201,MATCH($A289&amp;"-9",Matches!$J$2:$J$201,0))),0,IF(T289-U289=INDEX(Matches!$G$2:$G$201,MATCH($A289&amp;"-9",Matches!$J$2:$J$201,0))-INDEX(Matches!$H$2:$H$201,MATCH($A289&amp;"-9",Matches!$J$2:$J$201,0)),3,2))))),""))</f>
        <v/>
      </c>
      <c r="AG289" s="12" t="str">
        <f aca="false">IF(OR($B289="",V289="",W289=""),"",IFERROR(IF(OR(INDEX(Matches!$I$2:$I$201,MATCH($A289&amp;"-10",Matches!$J$2:$J$201,0))="Void",INDEX(Matches!$G$2:$G$201,MATCH($A289&amp;"-10",Matches!$J$2:$J$201,0))="",INDEX(Matches!$H$2:$H$201,MATCH($A289&amp;"-10",Matches!$J$2:$J$201,0))=""),"",IF(AND($C289&lt;&gt;"",INDEX(Matches!$F$2:$F$201,MATCH($A289&amp;"-10",Matches!$J$2:$J$201,0))&lt;&gt;"",$C289&gt;=INDEX(Matches!$F$2:$F$201,MATCH($A289&amp;"-10",Matches!$J$2:$J$201,0))),"",IF(AND(V289=INDEX(Matches!$G$2:$G$201,MATCH($A289&amp;"-10",Matches!$J$2:$J$201,0)),W289=INDEX(Matches!$H$2:$H$201,MATCH($A289&amp;"-10",Matches!$J$2:$J$201,0))),5,IF(SIGN(V289-W289)&lt;&gt;SIGN(INDEX(Matches!$G$2:$G$201,MATCH($A289&amp;"-10",Matches!$J$2:$J$201,0))-INDEX(Matches!$H$2:$H$201,MATCH($A289&amp;"-10",Matches!$J$2:$J$201,0))),0,IF(V289-W289=INDEX(Matches!$G$2:$G$201,MATCH($A289&amp;"-10",Matches!$J$2:$J$201,0))-INDEX(Matches!$H$2:$H$201,MATCH($A289&amp;"-10",Matches!$J$2:$J$201,0)),3,2))))),""))</f>
        <v/>
      </c>
      <c r="AH289" s="13" t="str">
        <f aca="false">IF($B289="","",SUM(X289:AG289))</f>
        <v/>
      </c>
      <c r="AI289" s="12" t="str">
        <f aca="false">IF($B289="","",COUNTIF(X289:AG289,5))</f>
        <v/>
      </c>
      <c r="AJ289" s="12" t="str">
        <f aca="false">IF($B289="","",COUNTIF(X289:AG289,"&gt;=2"))</f>
        <v/>
      </c>
      <c r="AK289" s="12" t="str">
        <f aca="false">IF($B289="","",COUNT(X289:AG289))</f>
        <v/>
      </c>
    </row>
    <row r="290" customFormat="false" ht="15" hidden="false" customHeight="false" outlineLevel="0" collapsed="false">
      <c r="A290" s="7"/>
      <c r="B290" s="7"/>
      <c r="C290" s="1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12" t="str">
        <f aca="false">IF(OR($B290="",D290="",E290=""),"",IFERROR(IF(OR(INDEX(Matches!$I$2:$I$201,MATCH($A290&amp;"-1",Matches!$J$2:$J$201,0))="Void",INDEX(Matches!$G$2:$G$201,MATCH($A290&amp;"-1",Matches!$J$2:$J$201,0))="",INDEX(Matches!$H$2:$H$201,MATCH($A290&amp;"-1",Matches!$J$2:$J$201,0))=""),"",IF(AND($C290&lt;&gt;"",INDEX(Matches!$F$2:$F$201,MATCH($A290&amp;"-1",Matches!$J$2:$J$201,0))&lt;&gt;"",$C290&gt;=INDEX(Matches!$F$2:$F$201,MATCH($A290&amp;"-1",Matches!$J$2:$J$201,0))),"",IF(AND(D290=INDEX(Matches!$G$2:$G$201,MATCH($A290&amp;"-1",Matches!$J$2:$J$201,0)),E290=INDEX(Matches!$H$2:$H$201,MATCH($A290&amp;"-1",Matches!$J$2:$J$201,0))),5,IF(SIGN(D290-E290)&lt;&gt;SIGN(INDEX(Matches!$G$2:$G$201,MATCH($A290&amp;"-1",Matches!$J$2:$J$201,0))-INDEX(Matches!$H$2:$H$201,MATCH($A290&amp;"-1",Matches!$J$2:$J$201,0))),0,IF(D290-E290=INDEX(Matches!$G$2:$G$201,MATCH($A290&amp;"-1",Matches!$J$2:$J$201,0))-INDEX(Matches!$H$2:$H$201,MATCH($A290&amp;"-1",Matches!$J$2:$J$201,0)),3,2))))),""))</f>
        <v/>
      </c>
      <c r="Y290" s="12" t="str">
        <f aca="false">IF(OR($B290="",F290="",G290=""),"",IFERROR(IF(OR(INDEX(Matches!$I$2:$I$201,MATCH($A290&amp;"-2",Matches!$J$2:$J$201,0))="Void",INDEX(Matches!$G$2:$G$201,MATCH($A290&amp;"-2",Matches!$J$2:$J$201,0))="",INDEX(Matches!$H$2:$H$201,MATCH($A290&amp;"-2",Matches!$J$2:$J$201,0))=""),"",IF(AND($C290&lt;&gt;"",INDEX(Matches!$F$2:$F$201,MATCH($A290&amp;"-2",Matches!$J$2:$J$201,0))&lt;&gt;"",$C290&gt;=INDEX(Matches!$F$2:$F$201,MATCH($A290&amp;"-2",Matches!$J$2:$J$201,0))),"",IF(AND(F290=INDEX(Matches!$G$2:$G$201,MATCH($A290&amp;"-2",Matches!$J$2:$J$201,0)),G290=INDEX(Matches!$H$2:$H$201,MATCH($A290&amp;"-2",Matches!$J$2:$J$201,0))),5,IF(SIGN(F290-G290)&lt;&gt;SIGN(INDEX(Matches!$G$2:$G$201,MATCH($A290&amp;"-2",Matches!$J$2:$J$201,0))-INDEX(Matches!$H$2:$H$201,MATCH($A290&amp;"-2",Matches!$J$2:$J$201,0))),0,IF(F290-G290=INDEX(Matches!$G$2:$G$201,MATCH($A290&amp;"-2",Matches!$J$2:$J$201,0))-INDEX(Matches!$H$2:$H$201,MATCH($A290&amp;"-2",Matches!$J$2:$J$201,0)),3,2))))),""))</f>
        <v/>
      </c>
      <c r="Z290" s="12" t="str">
        <f aca="false">IF(OR($B290="",H290="",I290=""),"",IFERROR(IF(OR(INDEX(Matches!$I$2:$I$201,MATCH($A290&amp;"-3",Matches!$J$2:$J$201,0))="Void",INDEX(Matches!$G$2:$G$201,MATCH($A290&amp;"-3",Matches!$J$2:$J$201,0))="",INDEX(Matches!$H$2:$H$201,MATCH($A290&amp;"-3",Matches!$J$2:$J$201,0))=""),"",IF(AND($C290&lt;&gt;"",INDEX(Matches!$F$2:$F$201,MATCH($A290&amp;"-3",Matches!$J$2:$J$201,0))&lt;&gt;"",$C290&gt;=INDEX(Matches!$F$2:$F$201,MATCH($A290&amp;"-3",Matches!$J$2:$J$201,0))),"",IF(AND(H290=INDEX(Matches!$G$2:$G$201,MATCH($A290&amp;"-3",Matches!$J$2:$J$201,0)),I290=INDEX(Matches!$H$2:$H$201,MATCH($A290&amp;"-3",Matches!$J$2:$J$201,0))),5,IF(SIGN(H290-I290)&lt;&gt;SIGN(INDEX(Matches!$G$2:$G$201,MATCH($A290&amp;"-3",Matches!$J$2:$J$201,0))-INDEX(Matches!$H$2:$H$201,MATCH($A290&amp;"-3",Matches!$J$2:$J$201,0))),0,IF(H290-I290=INDEX(Matches!$G$2:$G$201,MATCH($A290&amp;"-3",Matches!$J$2:$J$201,0))-INDEX(Matches!$H$2:$H$201,MATCH($A290&amp;"-3",Matches!$J$2:$J$201,0)),3,2))))),""))</f>
        <v/>
      </c>
      <c r="AA290" s="12" t="str">
        <f aca="false">IF(OR($B290="",J290="",K290=""),"",IFERROR(IF(OR(INDEX(Matches!$I$2:$I$201,MATCH($A290&amp;"-4",Matches!$J$2:$J$201,0))="Void",INDEX(Matches!$G$2:$G$201,MATCH($A290&amp;"-4",Matches!$J$2:$J$201,0))="",INDEX(Matches!$H$2:$H$201,MATCH($A290&amp;"-4",Matches!$J$2:$J$201,0))=""),"",IF(AND($C290&lt;&gt;"",INDEX(Matches!$F$2:$F$201,MATCH($A290&amp;"-4",Matches!$J$2:$J$201,0))&lt;&gt;"",$C290&gt;=INDEX(Matches!$F$2:$F$201,MATCH($A290&amp;"-4",Matches!$J$2:$J$201,0))),"",IF(AND(J290=INDEX(Matches!$G$2:$G$201,MATCH($A290&amp;"-4",Matches!$J$2:$J$201,0)),K290=INDEX(Matches!$H$2:$H$201,MATCH($A290&amp;"-4",Matches!$J$2:$J$201,0))),5,IF(SIGN(J290-K290)&lt;&gt;SIGN(INDEX(Matches!$G$2:$G$201,MATCH($A290&amp;"-4",Matches!$J$2:$J$201,0))-INDEX(Matches!$H$2:$H$201,MATCH($A290&amp;"-4",Matches!$J$2:$J$201,0))),0,IF(J290-K290=INDEX(Matches!$G$2:$G$201,MATCH($A290&amp;"-4",Matches!$J$2:$J$201,0))-INDEX(Matches!$H$2:$H$201,MATCH($A290&amp;"-4",Matches!$J$2:$J$201,0)),3,2))))),""))</f>
        <v/>
      </c>
      <c r="AB290" s="12" t="str">
        <f aca="false">IF(OR($B290="",L290="",M290=""),"",IFERROR(IF(OR(INDEX(Matches!$I$2:$I$201,MATCH($A290&amp;"-5",Matches!$J$2:$J$201,0))="Void",INDEX(Matches!$G$2:$G$201,MATCH($A290&amp;"-5",Matches!$J$2:$J$201,0))="",INDEX(Matches!$H$2:$H$201,MATCH($A290&amp;"-5",Matches!$J$2:$J$201,0))=""),"",IF(AND($C290&lt;&gt;"",INDEX(Matches!$F$2:$F$201,MATCH($A290&amp;"-5",Matches!$J$2:$J$201,0))&lt;&gt;"",$C290&gt;=INDEX(Matches!$F$2:$F$201,MATCH($A290&amp;"-5",Matches!$J$2:$J$201,0))),"",IF(AND(L290=INDEX(Matches!$G$2:$G$201,MATCH($A290&amp;"-5",Matches!$J$2:$J$201,0)),M290=INDEX(Matches!$H$2:$H$201,MATCH($A290&amp;"-5",Matches!$J$2:$J$201,0))),5,IF(SIGN(L290-M290)&lt;&gt;SIGN(INDEX(Matches!$G$2:$G$201,MATCH($A290&amp;"-5",Matches!$J$2:$J$201,0))-INDEX(Matches!$H$2:$H$201,MATCH($A290&amp;"-5",Matches!$J$2:$J$201,0))),0,IF(L290-M290=INDEX(Matches!$G$2:$G$201,MATCH($A290&amp;"-5",Matches!$J$2:$J$201,0))-INDEX(Matches!$H$2:$H$201,MATCH($A290&amp;"-5",Matches!$J$2:$J$201,0)),3,2))))),""))</f>
        <v/>
      </c>
      <c r="AC290" s="12" t="str">
        <f aca="false">IF(OR($B290="",N290="",O290=""),"",IFERROR(IF(OR(INDEX(Matches!$I$2:$I$201,MATCH($A290&amp;"-6",Matches!$J$2:$J$201,0))="Void",INDEX(Matches!$G$2:$G$201,MATCH($A290&amp;"-6",Matches!$J$2:$J$201,0))="",INDEX(Matches!$H$2:$H$201,MATCH($A290&amp;"-6",Matches!$J$2:$J$201,0))=""),"",IF(AND($C290&lt;&gt;"",INDEX(Matches!$F$2:$F$201,MATCH($A290&amp;"-6",Matches!$J$2:$J$201,0))&lt;&gt;"",$C290&gt;=INDEX(Matches!$F$2:$F$201,MATCH($A290&amp;"-6",Matches!$J$2:$J$201,0))),"",IF(AND(N290=INDEX(Matches!$G$2:$G$201,MATCH($A290&amp;"-6",Matches!$J$2:$J$201,0)),O290=INDEX(Matches!$H$2:$H$201,MATCH($A290&amp;"-6",Matches!$J$2:$J$201,0))),5,IF(SIGN(N290-O290)&lt;&gt;SIGN(INDEX(Matches!$G$2:$G$201,MATCH($A290&amp;"-6",Matches!$J$2:$J$201,0))-INDEX(Matches!$H$2:$H$201,MATCH($A290&amp;"-6",Matches!$J$2:$J$201,0))),0,IF(N290-O290=INDEX(Matches!$G$2:$G$201,MATCH($A290&amp;"-6",Matches!$J$2:$J$201,0))-INDEX(Matches!$H$2:$H$201,MATCH($A290&amp;"-6",Matches!$J$2:$J$201,0)),3,2))))),""))</f>
        <v/>
      </c>
      <c r="AD290" s="12" t="str">
        <f aca="false">IF(OR($B290="",P290="",Q290=""),"",IFERROR(IF(OR(INDEX(Matches!$I$2:$I$201,MATCH($A290&amp;"-7",Matches!$J$2:$J$201,0))="Void",INDEX(Matches!$G$2:$G$201,MATCH($A290&amp;"-7",Matches!$J$2:$J$201,0))="",INDEX(Matches!$H$2:$H$201,MATCH($A290&amp;"-7",Matches!$J$2:$J$201,0))=""),"",IF(AND($C290&lt;&gt;"",INDEX(Matches!$F$2:$F$201,MATCH($A290&amp;"-7",Matches!$J$2:$J$201,0))&lt;&gt;"",$C290&gt;=INDEX(Matches!$F$2:$F$201,MATCH($A290&amp;"-7",Matches!$J$2:$J$201,0))),"",IF(AND(P290=INDEX(Matches!$G$2:$G$201,MATCH($A290&amp;"-7",Matches!$J$2:$J$201,0)),Q290=INDEX(Matches!$H$2:$H$201,MATCH($A290&amp;"-7",Matches!$J$2:$J$201,0))),5,IF(SIGN(P290-Q290)&lt;&gt;SIGN(INDEX(Matches!$G$2:$G$201,MATCH($A290&amp;"-7",Matches!$J$2:$J$201,0))-INDEX(Matches!$H$2:$H$201,MATCH($A290&amp;"-7",Matches!$J$2:$J$201,0))),0,IF(P290-Q290=INDEX(Matches!$G$2:$G$201,MATCH($A290&amp;"-7",Matches!$J$2:$J$201,0))-INDEX(Matches!$H$2:$H$201,MATCH($A290&amp;"-7",Matches!$J$2:$J$201,0)),3,2))))),""))</f>
        <v/>
      </c>
      <c r="AE290" s="12" t="str">
        <f aca="false">IF(OR($B290="",R290="",S290=""),"",IFERROR(IF(OR(INDEX(Matches!$I$2:$I$201,MATCH($A290&amp;"-8",Matches!$J$2:$J$201,0))="Void",INDEX(Matches!$G$2:$G$201,MATCH($A290&amp;"-8",Matches!$J$2:$J$201,0))="",INDEX(Matches!$H$2:$H$201,MATCH($A290&amp;"-8",Matches!$J$2:$J$201,0))=""),"",IF(AND($C290&lt;&gt;"",INDEX(Matches!$F$2:$F$201,MATCH($A290&amp;"-8",Matches!$J$2:$J$201,0))&lt;&gt;"",$C290&gt;=INDEX(Matches!$F$2:$F$201,MATCH($A290&amp;"-8",Matches!$J$2:$J$201,0))),"",IF(AND(R290=INDEX(Matches!$G$2:$G$201,MATCH($A290&amp;"-8",Matches!$J$2:$J$201,0)),S290=INDEX(Matches!$H$2:$H$201,MATCH($A290&amp;"-8",Matches!$J$2:$J$201,0))),5,IF(SIGN(R290-S290)&lt;&gt;SIGN(INDEX(Matches!$G$2:$G$201,MATCH($A290&amp;"-8",Matches!$J$2:$J$201,0))-INDEX(Matches!$H$2:$H$201,MATCH($A290&amp;"-8",Matches!$J$2:$J$201,0))),0,IF(R290-S290=INDEX(Matches!$G$2:$G$201,MATCH($A290&amp;"-8",Matches!$J$2:$J$201,0))-INDEX(Matches!$H$2:$H$201,MATCH($A290&amp;"-8",Matches!$J$2:$J$201,0)),3,2))))),""))</f>
        <v/>
      </c>
      <c r="AF290" s="12" t="str">
        <f aca="false">IF(OR($B290="",T290="",U290=""),"",IFERROR(IF(OR(INDEX(Matches!$I$2:$I$201,MATCH($A290&amp;"-9",Matches!$J$2:$J$201,0))="Void",INDEX(Matches!$G$2:$G$201,MATCH($A290&amp;"-9",Matches!$J$2:$J$201,0))="",INDEX(Matches!$H$2:$H$201,MATCH($A290&amp;"-9",Matches!$J$2:$J$201,0))=""),"",IF(AND($C290&lt;&gt;"",INDEX(Matches!$F$2:$F$201,MATCH($A290&amp;"-9",Matches!$J$2:$J$201,0))&lt;&gt;"",$C290&gt;=INDEX(Matches!$F$2:$F$201,MATCH($A290&amp;"-9",Matches!$J$2:$J$201,0))),"",IF(AND(T290=INDEX(Matches!$G$2:$G$201,MATCH($A290&amp;"-9",Matches!$J$2:$J$201,0)),U290=INDEX(Matches!$H$2:$H$201,MATCH($A290&amp;"-9",Matches!$J$2:$J$201,0))),5,IF(SIGN(T290-U290)&lt;&gt;SIGN(INDEX(Matches!$G$2:$G$201,MATCH($A290&amp;"-9",Matches!$J$2:$J$201,0))-INDEX(Matches!$H$2:$H$201,MATCH($A290&amp;"-9",Matches!$J$2:$J$201,0))),0,IF(T290-U290=INDEX(Matches!$G$2:$G$201,MATCH($A290&amp;"-9",Matches!$J$2:$J$201,0))-INDEX(Matches!$H$2:$H$201,MATCH($A290&amp;"-9",Matches!$J$2:$J$201,0)),3,2))))),""))</f>
        <v/>
      </c>
      <c r="AG290" s="12" t="str">
        <f aca="false">IF(OR($B290="",V290="",W290=""),"",IFERROR(IF(OR(INDEX(Matches!$I$2:$I$201,MATCH($A290&amp;"-10",Matches!$J$2:$J$201,0))="Void",INDEX(Matches!$G$2:$G$201,MATCH($A290&amp;"-10",Matches!$J$2:$J$201,0))="",INDEX(Matches!$H$2:$H$201,MATCH($A290&amp;"-10",Matches!$J$2:$J$201,0))=""),"",IF(AND($C290&lt;&gt;"",INDEX(Matches!$F$2:$F$201,MATCH($A290&amp;"-10",Matches!$J$2:$J$201,0))&lt;&gt;"",$C290&gt;=INDEX(Matches!$F$2:$F$201,MATCH($A290&amp;"-10",Matches!$J$2:$J$201,0))),"",IF(AND(V290=INDEX(Matches!$G$2:$G$201,MATCH($A290&amp;"-10",Matches!$J$2:$J$201,0)),W290=INDEX(Matches!$H$2:$H$201,MATCH($A290&amp;"-10",Matches!$J$2:$J$201,0))),5,IF(SIGN(V290-W290)&lt;&gt;SIGN(INDEX(Matches!$G$2:$G$201,MATCH($A290&amp;"-10",Matches!$J$2:$J$201,0))-INDEX(Matches!$H$2:$H$201,MATCH($A290&amp;"-10",Matches!$J$2:$J$201,0))),0,IF(V290-W290=INDEX(Matches!$G$2:$G$201,MATCH($A290&amp;"-10",Matches!$J$2:$J$201,0))-INDEX(Matches!$H$2:$H$201,MATCH($A290&amp;"-10",Matches!$J$2:$J$201,0)),3,2))))),""))</f>
        <v/>
      </c>
      <c r="AH290" s="13" t="str">
        <f aca="false">IF($B290="","",SUM(X290:AG290))</f>
        <v/>
      </c>
      <c r="AI290" s="12" t="str">
        <f aca="false">IF($B290="","",COUNTIF(X290:AG290,5))</f>
        <v/>
      </c>
      <c r="AJ290" s="12" t="str">
        <f aca="false">IF($B290="","",COUNTIF(X290:AG290,"&gt;=2"))</f>
        <v/>
      </c>
      <c r="AK290" s="12" t="str">
        <f aca="false">IF($B290="","",COUNT(X290:AG290))</f>
        <v/>
      </c>
    </row>
    <row r="291" customFormat="false" ht="15" hidden="false" customHeight="false" outlineLevel="0" collapsed="false">
      <c r="A291" s="7"/>
      <c r="B291" s="7"/>
      <c r="C291" s="1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12" t="str">
        <f aca="false">IF(OR($B291="",D291="",E291=""),"",IFERROR(IF(OR(INDEX(Matches!$I$2:$I$201,MATCH($A291&amp;"-1",Matches!$J$2:$J$201,0))="Void",INDEX(Matches!$G$2:$G$201,MATCH($A291&amp;"-1",Matches!$J$2:$J$201,0))="",INDEX(Matches!$H$2:$H$201,MATCH($A291&amp;"-1",Matches!$J$2:$J$201,0))=""),"",IF(AND($C291&lt;&gt;"",INDEX(Matches!$F$2:$F$201,MATCH($A291&amp;"-1",Matches!$J$2:$J$201,0))&lt;&gt;"",$C291&gt;=INDEX(Matches!$F$2:$F$201,MATCH($A291&amp;"-1",Matches!$J$2:$J$201,0))),"",IF(AND(D291=INDEX(Matches!$G$2:$G$201,MATCH($A291&amp;"-1",Matches!$J$2:$J$201,0)),E291=INDEX(Matches!$H$2:$H$201,MATCH($A291&amp;"-1",Matches!$J$2:$J$201,0))),5,IF(SIGN(D291-E291)&lt;&gt;SIGN(INDEX(Matches!$G$2:$G$201,MATCH($A291&amp;"-1",Matches!$J$2:$J$201,0))-INDEX(Matches!$H$2:$H$201,MATCH($A291&amp;"-1",Matches!$J$2:$J$201,0))),0,IF(D291-E291=INDEX(Matches!$G$2:$G$201,MATCH($A291&amp;"-1",Matches!$J$2:$J$201,0))-INDEX(Matches!$H$2:$H$201,MATCH($A291&amp;"-1",Matches!$J$2:$J$201,0)),3,2))))),""))</f>
        <v/>
      </c>
      <c r="Y291" s="12" t="str">
        <f aca="false">IF(OR($B291="",F291="",G291=""),"",IFERROR(IF(OR(INDEX(Matches!$I$2:$I$201,MATCH($A291&amp;"-2",Matches!$J$2:$J$201,0))="Void",INDEX(Matches!$G$2:$G$201,MATCH($A291&amp;"-2",Matches!$J$2:$J$201,0))="",INDEX(Matches!$H$2:$H$201,MATCH($A291&amp;"-2",Matches!$J$2:$J$201,0))=""),"",IF(AND($C291&lt;&gt;"",INDEX(Matches!$F$2:$F$201,MATCH($A291&amp;"-2",Matches!$J$2:$J$201,0))&lt;&gt;"",$C291&gt;=INDEX(Matches!$F$2:$F$201,MATCH($A291&amp;"-2",Matches!$J$2:$J$201,0))),"",IF(AND(F291=INDEX(Matches!$G$2:$G$201,MATCH($A291&amp;"-2",Matches!$J$2:$J$201,0)),G291=INDEX(Matches!$H$2:$H$201,MATCH($A291&amp;"-2",Matches!$J$2:$J$201,0))),5,IF(SIGN(F291-G291)&lt;&gt;SIGN(INDEX(Matches!$G$2:$G$201,MATCH($A291&amp;"-2",Matches!$J$2:$J$201,0))-INDEX(Matches!$H$2:$H$201,MATCH($A291&amp;"-2",Matches!$J$2:$J$201,0))),0,IF(F291-G291=INDEX(Matches!$G$2:$G$201,MATCH($A291&amp;"-2",Matches!$J$2:$J$201,0))-INDEX(Matches!$H$2:$H$201,MATCH($A291&amp;"-2",Matches!$J$2:$J$201,0)),3,2))))),""))</f>
        <v/>
      </c>
      <c r="Z291" s="12" t="str">
        <f aca="false">IF(OR($B291="",H291="",I291=""),"",IFERROR(IF(OR(INDEX(Matches!$I$2:$I$201,MATCH($A291&amp;"-3",Matches!$J$2:$J$201,0))="Void",INDEX(Matches!$G$2:$G$201,MATCH($A291&amp;"-3",Matches!$J$2:$J$201,0))="",INDEX(Matches!$H$2:$H$201,MATCH($A291&amp;"-3",Matches!$J$2:$J$201,0))=""),"",IF(AND($C291&lt;&gt;"",INDEX(Matches!$F$2:$F$201,MATCH($A291&amp;"-3",Matches!$J$2:$J$201,0))&lt;&gt;"",$C291&gt;=INDEX(Matches!$F$2:$F$201,MATCH($A291&amp;"-3",Matches!$J$2:$J$201,0))),"",IF(AND(H291=INDEX(Matches!$G$2:$G$201,MATCH($A291&amp;"-3",Matches!$J$2:$J$201,0)),I291=INDEX(Matches!$H$2:$H$201,MATCH($A291&amp;"-3",Matches!$J$2:$J$201,0))),5,IF(SIGN(H291-I291)&lt;&gt;SIGN(INDEX(Matches!$G$2:$G$201,MATCH($A291&amp;"-3",Matches!$J$2:$J$201,0))-INDEX(Matches!$H$2:$H$201,MATCH($A291&amp;"-3",Matches!$J$2:$J$201,0))),0,IF(H291-I291=INDEX(Matches!$G$2:$G$201,MATCH($A291&amp;"-3",Matches!$J$2:$J$201,0))-INDEX(Matches!$H$2:$H$201,MATCH($A291&amp;"-3",Matches!$J$2:$J$201,0)),3,2))))),""))</f>
        <v/>
      </c>
      <c r="AA291" s="12" t="str">
        <f aca="false">IF(OR($B291="",J291="",K291=""),"",IFERROR(IF(OR(INDEX(Matches!$I$2:$I$201,MATCH($A291&amp;"-4",Matches!$J$2:$J$201,0))="Void",INDEX(Matches!$G$2:$G$201,MATCH($A291&amp;"-4",Matches!$J$2:$J$201,0))="",INDEX(Matches!$H$2:$H$201,MATCH($A291&amp;"-4",Matches!$J$2:$J$201,0))=""),"",IF(AND($C291&lt;&gt;"",INDEX(Matches!$F$2:$F$201,MATCH($A291&amp;"-4",Matches!$J$2:$J$201,0))&lt;&gt;"",$C291&gt;=INDEX(Matches!$F$2:$F$201,MATCH($A291&amp;"-4",Matches!$J$2:$J$201,0))),"",IF(AND(J291=INDEX(Matches!$G$2:$G$201,MATCH($A291&amp;"-4",Matches!$J$2:$J$201,0)),K291=INDEX(Matches!$H$2:$H$201,MATCH($A291&amp;"-4",Matches!$J$2:$J$201,0))),5,IF(SIGN(J291-K291)&lt;&gt;SIGN(INDEX(Matches!$G$2:$G$201,MATCH($A291&amp;"-4",Matches!$J$2:$J$201,0))-INDEX(Matches!$H$2:$H$201,MATCH($A291&amp;"-4",Matches!$J$2:$J$201,0))),0,IF(J291-K291=INDEX(Matches!$G$2:$G$201,MATCH($A291&amp;"-4",Matches!$J$2:$J$201,0))-INDEX(Matches!$H$2:$H$201,MATCH($A291&amp;"-4",Matches!$J$2:$J$201,0)),3,2))))),""))</f>
        <v/>
      </c>
      <c r="AB291" s="12" t="str">
        <f aca="false">IF(OR($B291="",L291="",M291=""),"",IFERROR(IF(OR(INDEX(Matches!$I$2:$I$201,MATCH($A291&amp;"-5",Matches!$J$2:$J$201,0))="Void",INDEX(Matches!$G$2:$G$201,MATCH($A291&amp;"-5",Matches!$J$2:$J$201,0))="",INDEX(Matches!$H$2:$H$201,MATCH($A291&amp;"-5",Matches!$J$2:$J$201,0))=""),"",IF(AND($C291&lt;&gt;"",INDEX(Matches!$F$2:$F$201,MATCH($A291&amp;"-5",Matches!$J$2:$J$201,0))&lt;&gt;"",$C291&gt;=INDEX(Matches!$F$2:$F$201,MATCH($A291&amp;"-5",Matches!$J$2:$J$201,0))),"",IF(AND(L291=INDEX(Matches!$G$2:$G$201,MATCH($A291&amp;"-5",Matches!$J$2:$J$201,0)),M291=INDEX(Matches!$H$2:$H$201,MATCH($A291&amp;"-5",Matches!$J$2:$J$201,0))),5,IF(SIGN(L291-M291)&lt;&gt;SIGN(INDEX(Matches!$G$2:$G$201,MATCH($A291&amp;"-5",Matches!$J$2:$J$201,0))-INDEX(Matches!$H$2:$H$201,MATCH($A291&amp;"-5",Matches!$J$2:$J$201,0))),0,IF(L291-M291=INDEX(Matches!$G$2:$G$201,MATCH($A291&amp;"-5",Matches!$J$2:$J$201,0))-INDEX(Matches!$H$2:$H$201,MATCH($A291&amp;"-5",Matches!$J$2:$J$201,0)),3,2))))),""))</f>
        <v/>
      </c>
      <c r="AC291" s="12" t="str">
        <f aca="false">IF(OR($B291="",N291="",O291=""),"",IFERROR(IF(OR(INDEX(Matches!$I$2:$I$201,MATCH($A291&amp;"-6",Matches!$J$2:$J$201,0))="Void",INDEX(Matches!$G$2:$G$201,MATCH($A291&amp;"-6",Matches!$J$2:$J$201,0))="",INDEX(Matches!$H$2:$H$201,MATCH($A291&amp;"-6",Matches!$J$2:$J$201,0))=""),"",IF(AND($C291&lt;&gt;"",INDEX(Matches!$F$2:$F$201,MATCH($A291&amp;"-6",Matches!$J$2:$J$201,0))&lt;&gt;"",$C291&gt;=INDEX(Matches!$F$2:$F$201,MATCH($A291&amp;"-6",Matches!$J$2:$J$201,0))),"",IF(AND(N291=INDEX(Matches!$G$2:$G$201,MATCH($A291&amp;"-6",Matches!$J$2:$J$201,0)),O291=INDEX(Matches!$H$2:$H$201,MATCH($A291&amp;"-6",Matches!$J$2:$J$201,0))),5,IF(SIGN(N291-O291)&lt;&gt;SIGN(INDEX(Matches!$G$2:$G$201,MATCH($A291&amp;"-6",Matches!$J$2:$J$201,0))-INDEX(Matches!$H$2:$H$201,MATCH($A291&amp;"-6",Matches!$J$2:$J$201,0))),0,IF(N291-O291=INDEX(Matches!$G$2:$G$201,MATCH($A291&amp;"-6",Matches!$J$2:$J$201,0))-INDEX(Matches!$H$2:$H$201,MATCH($A291&amp;"-6",Matches!$J$2:$J$201,0)),3,2))))),""))</f>
        <v/>
      </c>
      <c r="AD291" s="12" t="str">
        <f aca="false">IF(OR($B291="",P291="",Q291=""),"",IFERROR(IF(OR(INDEX(Matches!$I$2:$I$201,MATCH($A291&amp;"-7",Matches!$J$2:$J$201,0))="Void",INDEX(Matches!$G$2:$G$201,MATCH($A291&amp;"-7",Matches!$J$2:$J$201,0))="",INDEX(Matches!$H$2:$H$201,MATCH($A291&amp;"-7",Matches!$J$2:$J$201,0))=""),"",IF(AND($C291&lt;&gt;"",INDEX(Matches!$F$2:$F$201,MATCH($A291&amp;"-7",Matches!$J$2:$J$201,0))&lt;&gt;"",$C291&gt;=INDEX(Matches!$F$2:$F$201,MATCH($A291&amp;"-7",Matches!$J$2:$J$201,0))),"",IF(AND(P291=INDEX(Matches!$G$2:$G$201,MATCH($A291&amp;"-7",Matches!$J$2:$J$201,0)),Q291=INDEX(Matches!$H$2:$H$201,MATCH($A291&amp;"-7",Matches!$J$2:$J$201,0))),5,IF(SIGN(P291-Q291)&lt;&gt;SIGN(INDEX(Matches!$G$2:$G$201,MATCH($A291&amp;"-7",Matches!$J$2:$J$201,0))-INDEX(Matches!$H$2:$H$201,MATCH($A291&amp;"-7",Matches!$J$2:$J$201,0))),0,IF(P291-Q291=INDEX(Matches!$G$2:$G$201,MATCH($A291&amp;"-7",Matches!$J$2:$J$201,0))-INDEX(Matches!$H$2:$H$201,MATCH($A291&amp;"-7",Matches!$J$2:$J$201,0)),3,2))))),""))</f>
        <v/>
      </c>
      <c r="AE291" s="12" t="str">
        <f aca="false">IF(OR($B291="",R291="",S291=""),"",IFERROR(IF(OR(INDEX(Matches!$I$2:$I$201,MATCH($A291&amp;"-8",Matches!$J$2:$J$201,0))="Void",INDEX(Matches!$G$2:$G$201,MATCH($A291&amp;"-8",Matches!$J$2:$J$201,0))="",INDEX(Matches!$H$2:$H$201,MATCH($A291&amp;"-8",Matches!$J$2:$J$201,0))=""),"",IF(AND($C291&lt;&gt;"",INDEX(Matches!$F$2:$F$201,MATCH($A291&amp;"-8",Matches!$J$2:$J$201,0))&lt;&gt;"",$C291&gt;=INDEX(Matches!$F$2:$F$201,MATCH($A291&amp;"-8",Matches!$J$2:$J$201,0))),"",IF(AND(R291=INDEX(Matches!$G$2:$G$201,MATCH($A291&amp;"-8",Matches!$J$2:$J$201,0)),S291=INDEX(Matches!$H$2:$H$201,MATCH($A291&amp;"-8",Matches!$J$2:$J$201,0))),5,IF(SIGN(R291-S291)&lt;&gt;SIGN(INDEX(Matches!$G$2:$G$201,MATCH($A291&amp;"-8",Matches!$J$2:$J$201,0))-INDEX(Matches!$H$2:$H$201,MATCH($A291&amp;"-8",Matches!$J$2:$J$201,0))),0,IF(R291-S291=INDEX(Matches!$G$2:$G$201,MATCH($A291&amp;"-8",Matches!$J$2:$J$201,0))-INDEX(Matches!$H$2:$H$201,MATCH($A291&amp;"-8",Matches!$J$2:$J$201,0)),3,2))))),""))</f>
        <v/>
      </c>
      <c r="AF291" s="12" t="str">
        <f aca="false">IF(OR($B291="",T291="",U291=""),"",IFERROR(IF(OR(INDEX(Matches!$I$2:$I$201,MATCH($A291&amp;"-9",Matches!$J$2:$J$201,0))="Void",INDEX(Matches!$G$2:$G$201,MATCH($A291&amp;"-9",Matches!$J$2:$J$201,0))="",INDEX(Matches!$H$2:$H$201,MATCH($A291&amp;"-9",Matches!$J$2:$J$201,0))=""),"",IF(AND($C291&lt;&gt;"",INDEX(Matches!$F$2:$F$201,MATCH($A291&amp;"-9",Matches!$J$2:$J$201,0))&lt;&gt;"",$C291&gt;=INDEX(Matches!$F$2:$F$201,MATCH($A291&amp;"-9",Matches!$J$2:$J$201,0))),"",IF(AND(T291=INDEX(Matches!$G$2:$G$201,MATCH($A291&amp;"-9",Matches!$J$2:$J$201,0)),U291=INDEX(Matches!$H$2:$H$201,MATCH($A291&amp;"-9",Matches!$J$2:$J$201,0))),5,IF(SIGN(T291-U291)&lt;&gt;SIGN(INDEX(Matches!$G$2:$G$201,MATCH($A291&amp;"-9",Matches!$J$2:$J$201,0))-INDEX(Matches!$H$2:$H$201,MATCH($A291&amp;"-9",Matches!$J$2:$J$201,0))),0,IF(T291-U291=INDEX(Matches!$G$2:$G$201,MATCH($A291&amp;"-9",Matches!$J$2:$J$201,0))-INDEX(Matches!$H$2:$H$201,MATCH($A291&amp;"-9",Matches!$J$2:$J$201,0)),3,2))))),""))</f>
        <v/>
      </c>
      <c r="AG291" s="12" t="str">
        <f aca="false">IF(OR($B291="",V291="",W291=""),"",IFERROR(IF(OR(INDEX(Matches!$I$2:$I$201,MATCH($A291&amp;"-10",Matches!$J$2:$J$201,0))="Void",INDEX(Matches!$G$2:$G$201,MATCH($A291&amp;"-10",Matches!$J$2:$J$201,0))="",INDEX(Matches!$H$2:$H$201,MATCH($A291&amp;"-10",Matches!$J$2:$J$201,0))=""),"",IF(AND($C291&lt;&gt;"",INDEX(Matches!$F$2:$F$201,MATCH($A291&amp;"-10",Matches!$J$2:$J$201,0))&lt;&gt;"",$C291&gt;=INDEX(Matches!$F$2:$F$201,MATCH($A291&amp;"-10",Matches!$J$2:$J$201,0))),"",IF(AND(V291=INDEX(Matches!$G$2:$G$201,MATCH($A291&amp;"-10",Matches!$J$2:$J$201,0)),W291=INDEX(Matches!$H$2:$H$201,MATCH($A291&amp;"-10",Matches!$J$2:$J$201,0))),5,IF(SIGN(V291-W291)&lt;&gt;SIGN(INDEX(Matches!$G$2:$G$201,MATCH($A291&amp;"-10",Matches!$J$2:$J$201,0))-INDEX(Matches!$H$2:$H$201,MATCH($A291&amp;"-10",Matches!$J$2:$J$201,0))),0,IF(V291-W291=INDEX(Matches!$G$2:$G$201,MATCH($A291&amp;"-10",Matches!$J$2:$J$201,0))-INDEX(Matches!$H$2:$H$201,MATCH($A291&amp;"-10",Matches!$J$2:$J$201,0)),3,2))))),""))</f>
        <v/>
      </c>
      <c r="AH291" s="13" t="str">
        <f aca="false">IF($B291="","",SUM(X291:AG291))</f>
        <v/>
      </c>
      <c r="AI291" s="12" t="str">
        <f aca="false">IF($B291="","",COUNTIF(X291:AG291,5))</f>
        <v/>
      </c>
      <c r="AJ291" s="12" t="str">
        <f aca="false">IF($B291="","",COUNTIF(X291:AG291,"&gt;=2"))</f>
        <v/>
      </c>
      <c r="AK291" s="12" t="str">
        <f aca="false">IF($B291="","",COUNT(X291:AG291))</f>
        <v/>
      </c>
    </row>
    <row r="292" customFormat="false" ht="15" hidden="false" customHeight="false" outlineLevel="0" collapsed="false">
      <c r="A292" s="7"/>
      <c r="B292" s="7"/>
      <c r="C292" s="1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12" t="str">
        <f aca="false">IF(OR($B292="",D292="",E292=""),"",IFERROR(IF(OR(INDEX(Matches!$I$2:$I$201,MATCH($A292&amp;"-1",Matches!$J$2:$J$201,0))="Void",INDEX(Matches!$G$2:$G$201,MATCH($A292&amp;"-1",Matches!$J$2:$J$201,0))="",INDEX(Matches!$H$2:$H$201,MATCH($A292&amp;"-1",Matches!$J$2:$J$201,0))=""),"",IF(AND($C292&lt;&gt;"",INDEX(Matches!$F$2:$F$201,MATCH($A292&amp;"-1",Matches!$J$2:$J$201,0))&lt;&gt;"",$C292&gt;=INDEX(Matches!$F$2:$F$201,MATCH($A292&amp;"-1",Matches!$J$2:$J$201,0))),"",IF(AND(D292=INDEX(Matches!$G$2:$G$201,MATCH($A292&amp;"-1",Matches!$J$2:$J$201,0)),E292=INDEX(Matches!$H$2:$H$201,MATCH($A292&amp;"-1",Matches!$J$2:$J$201,0))),5,IF(SIGN(D292-E292)&lt;&gt;SIGN(INDEX(Matches!$G$2:$G$201,MATCH($A292&amp;"-1",Matches!$J$2:$J$201,0))-INDEX(Matches!$H$2:$H$201,MATCH($A292&amp;"-1",Matches!$J$2:$J$201,0))),0,IF(D292-E292=INDEX(Matches!$G$2:$G$201,MATCH($A292&amp;"-1",Matches!$J$2:$J$201,0))-INDEX(Matches!$H$2:$H$201,MATCH($A292&amp;"-1",Matches!$J$2:$J$201,0)),3,2))))),""))</f>
        <v/>
      </c>
      <c r="Y292" s="12" t="str">
        <f aca="false">IF(OR($B292="",F292="",G292=""),"",IFERROR(IF(OR(INDEX(Matches!$I$2:$I$201,MATCH($A292&amp;"-2",Matches!$J$2:$J$201,0))="Void",INDEX(Matches!$G$2:$G$201,MATCH($A292&amp;"-2",Matches!$J$2:$J$201,0))="",INDEX(Matches!$H$2:$H$201,MATCH($A292&amp;"-2",Matches!$J$2:$J$201,0))=""),"",IF(AND($C292&lt;&gt;"",INDEX(Matches!$F$2:$F$201,MATCH($A292&amp;"-2",Matches!$J$2:$J$201,0))&lt;&gt;"",$C292&gt;=INDEX(Matches!$F$2:$F$201,MATCH($A292&amp;"-2",Matches!$J$2:$J$201,0))),"",IF(AND(F292=INDEX(Matches!$G$2:$G$201,MATCH($A292&amp;"-2",Matches!$J$2:$J$201,0)),G292=INDEX(Matches!$H$2:$H$201,MATCH($A292&amp;"-2",Matches!$J$2:$J$201,0))),5,IF(SIGN(F292-G292)&lt;&gt;SIGN(INDEX(Matches!$G$2:$G$201,MATCH($A292&amp;"-2",Matches!$J$2:$J$201,0))-INDEX(Matches!$H$2:$H$201,MATCH($A292&amp;"-2",Matches!$J$2:$J$201,0))),0,IF(F292-G292=INDEX(Matches!$G$2:$G$201,MATCH($A292&amp;"-2",Matches!$J$2:$J$201,0))-INDEX(Matches!$H$2:$H$201,MATCH($A292&amp;"-2",Matches!$J$2:$J$201,0)),3,2))))),""))</f>
        <v/>
      </c>
      <c r="Z292" s="12" t="str">
        <f aca="false">IF(OR($B292="",H292="",I292=""),"",IFERROR(IF(OR(INDEX(Matches!$I$2:$I$201,MATCH($A292&amp;"-3",Matches!$J$2:$J$201,0))="Void",INDEX(Matches!$G$2:$G$201,MATCH($A292&amp;"-3",Matches!$J$2:$J$201,0))="",INDEX(Matches!$H$2:$H$201,MATCH($A292&amp;"-3",Matches!$J$2:$J$201,0))=""),"",IF(AND($C292&lt;&gt;"",INDEX(Matches!$F$2:$F$201,MATCH($A292&amp;"-3",Matches!$J$2:$J$201,0))&lt;&gt;"",$C292&gt;=INDEX(Matches!$F$2:$F$201,MATCH($A292&amp;"-3",Matches!$J$2:$J$201,0))),"",IF(AND(H292=INDEX(Matches!$G$2:$G$201,MATCH($A292&amp;"-3",Matches!$J$2:$J$201,0)),I292=INDEX(Matches!$H$2:$H$201,MATCH($A292&amp;"-3",Matches!$J$2:$J$201,0))),5,IF(SIGN(H292-I292)&lt;&gt;SIGN(INDEX(Matches!$G$2:$G$201,MATCH($A292&amp;"-3",Matches!$J$2:$J$201,0))-INDEX(Matches!$H$2:$H$201,MATCH($A292&amp;"-3",Matches!$J$2:$J$201,0))),0,IF(H292-I292=INDEX(Matches!$G$2:$G$201,MATCH($A292&amp;"-3",Matches!$J$2:$J$201,0))-INDEX(Matches!$H$2:$H$201,MATCH($A292&amp;"-3",Matches!$J$2:$J$201,0)),3,2))))),""))</f>
        <v/>
      </c>
      <c r="AA292" s="12" t="str">
        <f aca="false">IF(OR($B292="",J292="",K292=""),"",IFERROR(IF(OR(INDEX(Matches!$I$2:$I$201,MATCH($A292&amp;"-4",Matches!$J$2:$J$201,0))="Void",INDEX(Matches!$G$2:$G$201,MATCH($A292&amp;"-4",Matches!$J$2:$J$201,0))="",INDEX(Matches!$H$2:$H$201,MATCH($A292&amp;"-4",Matches!$J$2:$J$201,0))=""),"",IF(AND($C292&lt;&gt;"",INDEX(Matches!$F$2:$F$201,MATCH($A292&amp;"-4",Matches!$J$2:$J$201,0))&lt;&gt;"",$C292&gt;=INDEX(Matches!$F$2:$F$201,MATCH($A292&amp;"-4",Matches!$J$2:$J$201,0))),"",IF(AND(J292=INDEX(Matches!$G$2:$G$201,MATCH($A292&amp;"-4",Matches!$J$2:$J$201,0)),K292=INDEX(Matches!$H$2:$H$201,MATCH($A292&amp;"-4",Matches!$J$2:$J$201,0))),5,IF(SIGN(J292-K292)&lt;&gt;SIGN(INDEX(Matches!$G$2:$G$201,MATCH($A292&amp;"-4",Matches!$J$2:$J$201,0))-INDEX(Matches!$H$2:$H$201,MATCH($A292&amp;"-4",Matches!$J$2:$J$201,0))),0,IF(J292-K292=INDEX(Matches!$G$2:$G$201,MATCH($A292&amp;"-4",Matches!$J$2:$J$201,0))-INDEX(Matches!$H$2:$H$201,MATCH($A292&amp;"-4",Matches!$J$2:$J$201,0)),3,2))))),""))</f>
        <v/>
      </c>
      <c r="AB292" s="12" t="str">
        <f aca="false">IF(OR($B292="",L292="",M292=""),"",IFERROR(IF(OR(INDEX(Matches!$I$2:$I$201,MATCH($A292&amp;"-5",Matches!$J$2:$J$201,0))="Void",INDEX(Matches!$G$2:$G$201,MATCH($A292&amp;"-5",Matches!$J$2:$J$201,0))="",INDEX(Matches!$H$2:$H$201,MATCH($A292&amp;"-5",Matches!$J$2:$J$201,0))=""),"",IF(AND($C292&lt;&gt;"",INDEX(Matches!$F$2:$F$201,MATCH($A292&amp;"-5",Matches!$J$2:$J$201,0))&lt;&gt;"",$C292&gt;=INDEX(Matches!$F$2:$F$201,MATCH($A292&amp;"-5",Matches!$J$2:$J$201,0))),"",IF(AND(L292=INDEX(Matches!$G$2:$G$201,MATCH($A292&amp;"-5",Matches!$J$2:$J$201,0)),M292=INDEX(Matches!$H$2:$H$201,MATCH($A292&amp;"-5",Matches!$J$2:$J$201,0))),5,IF(SIGN(L292-M292)&lt;&gt;SIGN(INDEX(Matches!$G$2:$G$201,MATCH($A292&amp;"-5",Matches!$J$2:$J$201,0))-INDEX(Matches!$H$2:$H$201,MATCH($A292&amp;"-5",Matches!$J$2:$J$201,0))),0,IF(L292-M292=INDEX(Matches!$G$2:$G$201,MATCH($A292&amp;"-5",Matches!$J$2:$J$201,0))-INDEX(Matches!$H$2:$H$201,MATCH($A292&amp;"-5",Matches!$J$2:$J$201,0)),3,2))))),""))</f>
        <v/>
      </c>
      <c r="AC292" s="12" t="str">
        <f aca="false">IF(OR($B292="",N292="",O292=""),"",IFERROR(IF(OR(INDEX(Matches!$I$2:$I$201,MATCH($A292&amp;"-6",Matches!$J$2:$J$201,0))="Void",INDEX(Matches!$G$2:$G$201,MATCH($A292&amp;"-6",Matches!$J$2:$J$201,0))="",INDEX(Matches!$H$2:$H$201,MATCH($A292&amp;"-6",Matches!$J$2:$J$201,0))=""),"",IF(AND($C292&lt;&gt;"",INDEX(Matches!$F$2:$F$201,MATCH($A292&amp;"-6",Matches!$J$2:$J$201,0))&lt;&gt;"",$C292&gt;=INDEX(Matches!$F$2:$F$201,MATCH($A292&amp;"-6",Matches!$J$2:$J$201,0))),"",IF(AND(N292=INDEX(Matches!$G$2:$G$201,MATCH($A292&amp;"-6",Matches!$J$2:$J$201,0)),O292=INDEX(Matches!$H$2:$H$201,MATCH($A292&amp;"-6",Matches!$J$2:$J$201,0))),5,IF(SIGN(N292-O292)&lt;&gt;SIGN(INDEX(Matches!$G$2:$G$201,MATCH($A292&amp;"-6",Matches!$J$2:$J$201,0))-INDEX(Matches!$H$2:$H$201,MATCH($A292&amp;"-6",Matches!$J$2:$J$201,0))),0,IF(N292-O292=INDEX(Matches!$G$2:$G$201,MATCH($A292&amp;"-6",Matches!$J$2:$J$201,0))-INDEX(Matches!$H$2:$H$201,MATCH($A292&amp;"-6",Matches!$J$2:$J$201,0)),3,2))))),""))</f>
        <v/>
      </c>
      <c r="AD292" s="12" t="str">
        <f aca="false">IF(OR($B292="",P292="",Q292=""),"",IFERROR(IF(OR(INDEX(Matches!$I$2:$I$201,MATCH($A292&amp;"-7",Matches!$J$2:$J$201,0))="Void",INDEX(Matches!$G$2:$G$201,MATCH($A292&amp;"-7",Matches!$J$2:$J$201,0))="",INDEX(Matches!$H$2:$H$201,MATCH($A292&amp;"-7",Matches!$J$2:$J$201,0))=""),"",IF(AND($C292&lt;&gt;"",INDEX(Matches!$F$2:$F$201,MATCH($A292&amp;"-7",Matches!$J$2:$J$201,0))&lt;&gt;"",$C292&gt;=INDEX(Matches!$F$2:$F$201,MATCH($A292&amp;"-7",Matches!$J$2:$J$201,0))),"",IF(AND(P292=INDEX(Matches!$G$2:$G$201,MATCH($A292&amp;"-7",Matches!$J$2:$J$201,0)),Q292=INDEX(Matches!$H$2:$H$201,MATCH($A292&amp;"-7",Matches!$J$2:$J$201,0))),5,IF(SIGN(P292-Q292)&lt;&gt;SIGN(INDEX(Matches!$G$2:$G$201,MATCH($A292&amp;"-7",Matches!$J$2:$J$201,0))-INDEX(Matches!$H$2:$H$201,MATCH($A292&amp;"-7",Matches!$J$2:$J$201,0))),0,IF(P292-Q292=INDEX(Matches!$G$2:$G$201,MATCH($A292&amp;"-7",Matches!$J$2:$J$201,0))-INDEX(Matches!$H$2:$H$201,MATCH($A292&amp;"-7",Matches!$J$2:$J$201,0)),3,2))))),""))</f>
        <v/>
      </c>
      <c r="AE292" s="12" t="str">
        <f aca="false">IF(OR($B292="",R292="",S292=""),"",IFERROR(IF(OR(INDEX(Matches!$I$2:$I$201,MATCH($A292&amp;"-8",Matches!$J$2:$J$201,0))="Void",INDEX(Matches!$G$2:$G$201,MATCH($A292&amp;"-8",Matches!$J$2:$J$201,0))="",INDEX(Matches!$H$2:$H$201,MATCH($A292&amp;"-8",Matches!$J$2:$J$201,0))=""),"",IF(AND($C292&lt;&gt;"",INDEX(Matches!$F$2:$F$201,MATCH($A292&amp;"-8",Matches!$J$2:$J$201,0))&lt;&gt;"",$C292&gt;=INDEX(Matches!$F$2:$F$201,MATCH($A292&amp;"-8",Matches!$J$2:$J$201,0))),"",IF(AND(R292=INDEX(Matches!$G$2:$G$201,MATCH($A292&amp;"-8",Matches!$J$2:$J$201,0)),S292=INDEX(Matches!$H$2:$H$201,MATCH($A292&amp;"-8",Matches!$J$2:$J$201,0))),5,IF(SIGN(R292-S292)&lt;&gt;SIGN(INDEX(Matches!$G$2:$G$201,MATCH($A292&amp;"-8",Matches!$J$2:$J$201,0))-INDEX(Matches!$H$2:$H$201,MATCH($A292&amp;"-8",Matches!$J$2:$J$201,0))),0,IF(R292-S292=INDEX(Matches!$G$2:$G$201,MATCH($A292&amp;"-8",Matches!$J$2:$J$201,0))-INDEX(Matches!$H$2:$H$201,MATCH($A292&amp;"-8",Matches!$J$2:$J$201,0)),3,2))))),""))</f>
        <v/>
      </c>
      <c r="AF292" s="12" t="str">
        <f aca="false">IF(OR($B292="",T292="",U292=""),"",IFERROR(IF(OR(INDEX(Matches!$I$2:$I$201,MATCH($A292&amp;"-9",Matches!$J$2:$J$201,0))="Void",INDEX(Matches!$G$2:$G$201,MATCH($A292&amp;"-9",Matches!$J$2:$J$201,0))="",INDEX(Matches!$H$2:$H$201,MATCH($A292&amp;"-9",Matches!$J$2:$J$201,0))=""),"",IF(AND($C292&lt;&gt;"",INDEX(Matches!$F$2:$F$201,MATCH($A292&amp;"-9",Matches!$J$2:$J$201,0))&lt;&gt;"",$C292&gt;=INDEX(Matches!$F$2:$F$201,MATCH($A292&amp;"-9",Matches!$J$2:$J$201,0))),"",IF(AND(T292=INDEX(Matches!$G$2:$G$201,MATCH($A292&amp;"-9",Matches!$J$2:$J$201,0)),U292=INDEX(Matches!$H$2:$H$201,MATCH($A292&amp;"-9",Matches!$J$2:$J$201,0))),5,IF(SIGN(T292-U292)&lt;&gt;SIGN(INDEX(Matches!$G$2:$G$201,MATCH($A292&amp;"-9",Matches!$J$2:$J$201,0))-INDEX(Matches!$H$2:$H$201,MATCH($A292&amp;"-9",Matches!$J$2:$J$201,0))),0,IF(T292-U292=INDEX(Matches!$G$2:$G$201,MATCH($A292&amp;"-9",Matches!$J$2:$J$201,0))-INDEX(Matches!$H$2:$H$201,MATCH($A292&amp;"-9",Matches!$J$2:$J$201,0)),3,2))))),""))</f>
        <v/>
      </c>
      <c r="AG292" s="12" t="str">
        <f aca="false">IF(OR($B292="",V292="",W292=""),"",IFERROR(IF(OR(INDEX(Matches!$I$2:$I$201,MATCH($A292&amp;"-10",Matches!$J$2:$J$201,0))="Void",INDEX(Matches!$G$2:$G$201,MATCH($A292&amp;"-10",Matches!$J$2:$J$201,0))="",INDEX(Matches!$H$2:$H$201,MATCH($A292&amp;"-10",Matches!$J$2:$J$201,0))=""),"",IF(AND($C292&lt;&gt;"",INDEX(Matches!$F$2:$F$201,MATCH($A292&amp;"-10",Matches!$J$2:$J$201,0))&lt;&gt;"",$C292&gt;=INDEX(Matches!$F$2:$F$201,MATCH($A292&amp;"-10",Matches!$J$2:$J$201,0))),"",IF(AND(V292=INDEX(Matches!$G$2:$G$201,MATCH($A292&amp;"-10",Matches!$J$2:$J$201,0)),W292=INDEX(Matches!$H$2:$H$201,MATCH($A292&amp;"-10",Matches!$J$2:$J$201,0))),5,IF(SIGN(V292-W292)&lt;&gt;SIGN(INDEX(Matches!$G$2:$G$201,MATCH($A292&amp;"-10",Matches!$J$2:$J$201,0))-INDEX(Matches!$H$2:$H$201,MATCH($A292&amp;"-10",Matches!$J$2:$J$201,0))),0,IF(V292-W292=INDEX(Matches!$G$2:$G$201,MATCH($A292&amp;"-10",Matches!$J$2:$J$201,0))-INDEX(Matches!$H$2:$H$201,MATCH($A292&amp;"-10",Matches!$J$2:$J$201,0)),3,2))))),""))</f>
        <v/>
      </c>
      <c r="AH292" s="13" t="str">
        <f aca="false">IF($B292="","",SUM(X292:AG292))</f>
        <v/>
      </c>
      <c r="AI292" s="12" t="str">
        <f aca="false">IF($B292="","",COUNTIF(X292:AG292,5))</f>
        <v/>
      </c>
      <c r="AJ292" s="12" t="str">
        <f aca="false">IF($B292="","",COUNTIF(X292:AG292,"&gt;=2"))</f>
        <v/>
      </c>
      <c r="AK292" s="12" t="str">
        <f aca="false">IF($B292="","",COUNT(X292:AG292))</f>
        <v/>
      </c>
    </row>
    <row r="293" customFormat="false" ht="15" hidden="false" customHeight="false" outlineLevel="0" collapsed="false">
      <c r="A293" s="7"/>
      <c r="B293" s="7"/>
      <c r="C293" s="1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12" t="str">
        <f aca="false">IF(OR($B293="",D293="",E293=""),"",IFERROR(IF(OR(INDEX(Matches!$I$2:$I$201,MATCH($A293&amp;"-1",Matches!$J$2:$J$201,0))="Void",INDEX(Matches!$G$2:$G$201,MATCH($A293&amp;"-1",Matches!$J$2:$J$201,0))="",INDEX(Matches!$H$2:$H$201,MATCH($A293&amp;"-1",Matches!$J$2:$J$201,0))=""),"",IF(AND($C293&lt;&gt;"",INDEX(Matches!$F$2:$F$201,MATCH($A293&amp;"-1",Matches!$J$2:$J$201,0))&lt;&gt;"",$C293&gt;=INDEX(Matches!$F$2:$F$201,MATCH($A293&amp;"-1",Matches!$J$2:$J$201,0))),"",IF(AND(D293=INDEX(Matches!$G$2:$G$201,MATCH($A293&amp;"-1",Matches!$J$2:$J$201,0)),E293=INDEX(Matches!$H$2:$H$201,MATCH($A293&amp;"-1",Matches!$J$2:$J$201,0))),5,IF(SIGN(D293-E293)&lt;&gt;SIGN(INDEX(Matches!$G$2:$G$201,MATCH($A293&amp;"-1",Matches!$J$2:$J$201,0))-INDEX(Matches!$H$2:$H$201,MATCH($A293&amp;"-1",Matches!$J$2:$J$201,0))),0,IF(D293-E293=INDEX(Matches!$G$2:$G$201,MATCH($A293&amp;"-1",Matches!$J$2:$J$201,0))-INDEX(Matches!$H$2:$H$201,MATCH($A293&amp;"-1",Matches!$J$2:$J$201,0)),3,2))))),""))</f>
        <v/>
      </c>
      <c r="Y293" s="12" t="str">
        <f aca="false">IF(OR($B293="",F293="",G293=""),"",IFERROR(IF(OR(INDEX(Matches!$I$2:$I$201,MATCH($A293&amp;"-2",Matches!$J$2:$J$201,0))="Void",INDEX(Matches!$G$2:$G$201,MATCH($A293&amp;"-2",Matches!$J$2:$J$201,0))="",INDEX(Matches!$H$2:$H$201,MATCH($A293&amp;"-2",Matches!$J$2:$J$201,0))=""),"",IF(AND($C293&lt;&gt;"",INDEX(Matches!$F$2:$F$201,MATCH($A293&amp;"-2",Matches!$J$2:$J$201,0))&lt;&gt;"",$C293&gt;=INDEX(Matches!$F$2:$F$201,MATCH($A293&amp;"-2",Matches!$J$2:$J$201,0))),"",IF(AND(F293=INDEX(Matches!$G$2:$G$201,MATCH($A293&amp;"-2",Matches!$J$2:$J$201,0)),G293=INDEX(Matches!$H$2:$H$201,MATCH($A293&amp;"-2",Matches!$J$2:$J$201,0))),5,IF(SIGN(F293-G293)&lt;&gt;SIGN(INDEX(Matches!$G$2:$G$201,MATCH($A293&amp;"-2",Matches!$J$2:$J$201,0))-INDEX(Matches!$H$2:$H$201,MATCH($A293&amp;"-2",Matches!$J$2:$J$201,0))),0,IF(F293-G293=INDEX(Matches!$G$2:$G$201,MATCH($A293&amp;"-2",Matches!$J$2:$J$201,0))-INDEX(Matches!$H$2:$H$201,MATCH($A293&amp;"-2",Matches!$J$2:$J$201,0)),3,2))))),""))</f>
        <v/>
      </c>
      <c r="Z293" s="12" t="str">
        <f aca="false">IF(OR($B293="",H293="",I293=""),"",IFERROR(IF(OR(INDEX(Matches!$I$2:$I$201,MATCH($A293&amp;"-3",Matches!$J$2:$J$201,0))="Void",INDEX(Matches!$G$2:$G$201,MATCH($A293&amp;"-3",Matches!$J$2:$J$201,0))="",INDEX(Matches!$H$2:$H$201,MATCH($A293&amp;"-3",Matches!$J$2:$J$201,0))=""),"",IF(AND($C293&lt;&gt;"",INDEX(Matches!$F$2:$F$201,MATCH($A293&amp;"-3",Matches!$J$2:$J$201,0))&lt;&gt;"",$C293&gt;=INDEX(Matches!$F$2:$F$201,MATCH($A293&amp;"-3",Matches!$J$2:$J$201,0))),"",IF(AND(H293=INDEX(Matches!$G$2:$G$201,MATCH($A293&amp;"-3",Matches!$J$2:$J$201,0)),I293=INDEX(Matches!$H$2:$H$201,MATCH($A293&amp;"-3",Matches!$J$2:$J$201,0))),5,IF(SIGN(H293-I293)&lt;&gt;SIGN(INDEX(Matches!$G$2:$G$201,MATCH($A293&amp;"-3",Matches!$J$2:$J$201,0))-INDEX(Matches!$H$2:$H$201,MATCH($A293&amp;"-3",Matches!$J$2:$J$201,0))),0,IF(H293-I293=INDEX(Matches!$G$2:$G$201,MATCH($A293&amp;"-3",Matches!$J$2:$J$201,0))-INDEX(Matches!$H$2:$H$201,MATCH($A293&amp;"-3",Matches!$J$2:$J$201,0)),3,2))))),""))</f>
        <v/>
      </c>
      <c r="AA293" s="12" t="str">
        <f aca="false">IF(OR($B293="",J293="",K293=""),"",IFERROR(IF(OR(INDEX(Matches!$I$2:$I$201,MATCH($A293&amp;"-4",Matches!$J$2:$J$201,0))="Void",INDEX(Matches!$G$2:$G$201,MATCH($A293&amp;"-4",Matches!$J$2:$J$201,0))="",INDEX(Matches!$H$2:$H$201,MATCH($A293&amp;"-4",Matches!$J$2:$J$201,0))=""),"",IF(AND($C293&lt;&gt;"",INDEX(Matches!$F$2:$F$201,MATCH($A293&amp;"-4",Matches!$J$2:$J$201,0))&lt;&gt;"",$C293&gt;=INDEX(Matches!$F$2:$F$201,MATCH($A293&amp;"-4",Matches!$J$2:$J$201,0))),"",IF(AND(J293=INDEX(Matches!$G$2:$G$201,MATCH($A293&amp;"-4",Matches!$J$2:$J$201,0)),K293=INDEX(Matches!$H$2:$H$201,MATCH($A293&amp;"-4",Matches!$J$2:$J$201,0))),5,IF(SIGN(J293-K293)&lt;&gt;SIGN(INDEX(Matches!$G$2:$G$201,MATCH($A293&amp;"-4",Matches!$J$2:$J$201,0))-INDEX(Matches!$H$2:$H$201,MATCH($A293&amp;"-4",Matches!$J$2:$J$201,0))),0,IF(J293-K293=INDEX(Matches!$G$2:$G$201,MATCH($A293&amp;"-4",Matches!$J$2:$J$201,0))-INDEX(Matches!$H$2:$H$201,MATCH($A293&amp;"-4",Matches!$J$2:$J$201,0)),3,2))))),""))</f>
        <v/>
      </c>
      <c r="AB293" s="12" t="str">
        <f aca="false">IF(OR($B293="",L293="",M293=""),"",IFERROR(IF(OR(INDEX(Matches!$I$2:$I$201,MATCH($A293&amp;"-5",Matches!$J$2:$J$201,0))="Void",INDEX(Matches!$G$2:$G$201,MATCH($A293&amp;"-5",Matches!$J$2:$J$201,0))="",INDEX(Matches!$H$2:$H$201,MATCH($A293&amp;"-5",Matches!$J$2:$J$201,0))=""),"",IF(AND($C293&lt;&gt;"",INDEX(Matches!$F$2:$F$201,MATCH($A293&amp;"-5",Matches!$J$2:$J$201,0))&lt;&gt;"",$C293&gt;=INDEX(Matches!$F$2:$F$201,MATCH($A293&amp;"-5",Matches!$J$2:$J$201,0))),"",IF(AND(L293=INDEX(Matches!$G$2:$G$201,MATCH($A293&amp;"-5",Matches!$J$2:$J$201,0)),M293=INDEX(Matches!$H$2:$H$201,MATCH($A293&amp;"-5",Matches!$J$2:$J$201,0))),5,IF(SIGN(L293-M293)&lt;&gt;SIGN(INDEX(Matches!$G$2:$G$201,MATCH($A293&amp;"-5",Matches!$J$2:$J$201,0))-INDEX(Matches!$H$2:$H$201,MATCH($A293&amp;"-5",Matches!$J$2:$J$201,0))),0,IF(L293-M293=INDEX(Matches!$G$2:$G$201,MATCH($A293&amp;"-5",Matches!$J$2:$J$201,0))-INDEX(Matches!$H$2:$H$201,MATCH($A293&amp;"-5",Matches!$J$2:$J$201,0)),3,2))))),""))</f>
        <v/>
      </c>
      <c r="AC293" s="12" t="str">
        <f aca="false">IF(OR($B293="",N293="",O293=""),"",IFERROR(IF(OR(INDEX(Matches!$I$2:$I$201,MATCH($A293&amp;"-6",Matches!$J$2:$J$201,0))="Void",INDEX(Matches!$G$2:$G$201,MATCH($A293&amp;"-6",Matches!$J$2:$J$201,0))="",INDEX(Matches!$H$2:$H$201,MATCH($A293&amp;"-6",Matches!$J$2:$J$201,0))=""),"",IF(AND($C293&lt;&gt;"",INDEX(Matches!$F$2:$F$201,MATCH($A293&amp;"-6",Matches!$J$2:$J$201,0))&lt;&gt;"",$C293&gt;=INDEX(Matches!$F$2:$F$201,MATCH($A293&amp;"-6",Matches!$J$2:$J$201,0))),"",IF(AND(N293=INDEX(Matches!$G$2:$G$201,MATCH($A293&amp;"-6",Matches!$J$2:$J$201,0)),O293=INDEX(Matches!$H$2:$H$201,MATCH($A293&amp;"-6",Matches!$J$2:$J$201,0))),5,IF(SIGN(N293-O293)&lt;&gt;SIGN(INDEX(Matches!$G$2:$G$201,MATCH($A293&amp;"-6",Matches!$J$2:$J$201,0))-INDEX(Matches!$H$2:$H$201,MATCH($A293&amp;"-6",Matches!$J$2:$J$201,0))),0,IF(N293-O293=INDEX(Matches!$G$2:$G$201,MATCH($A293&amp;"-6",Matches!$J$2:$J$201,0))-INDEX(Matches!$H$2:$H$201,MATCH($A293&amp;"-6",Matches!$J$2:$J$201,0)),3,2))))),""))</f>
        <v/>
      </c>
      <c r="AD293" s="12" t="str">
        <f aca="false">IF(OR($B293="",P293="",Q293=""),"",IFERROR(IF(OR(INDEX(Matches!$I$2:$I$201,MATCH($A293&amp;"-7",Matches!$J$2:$J$201,0))="Void",INDEX(Matches!$G$2:$G$201,MATCH($A293&amp;"-7",Matches!$J$2:$J$201,0))="",INDEX(Matches!$H$2:$H$201,MATCH($A293&amp;"-7",Matches!$J$2:$J$201,0))=""),"",IF(AND($C293&lt;&gt;"",INDEX(Matches!$F$2:$F$201,MATCH($A293&amp;"-7",Matches!$J$2:$J$201,0))&lt;&gt;"",$C293&gt;=INDEX(Matches!$F$2:$F$201,MATCH($A293&amp;"-7",Matches!$J$2:$J$201,0))),"",IF(AND(P293=INDEX(Matches!$G$2:$G$201,MATCH($A293&amp;"-7",Matches!$J$2:$J$201,0)),Q293=INDEX(Matches!$H$2:$H$201,MATCH($A293&amp;"-7",Matches!$J$2:$J$201,0))),5,IF(SIGN(P293-Q293)&lt;&gt;SIGN(INDEX(Matches!$G$2:$G$201,MATCH($A293&amp;"-7",Matches!$J$2:$J$201,0))-INDEX(Matches!$H$2:$H$201,MATCH($A293&amp;"-7",Matches!$J$2:$J$201,0))),0,IF(P293-Q293=INDEX(Matches!$G$2:$G$201,MATCH($A293&amp;"-7",Matches!$J$2:$J$201,0))-INDEX(Matches!$H$2:$H$201,MATCH($A293&amp;"-7",Matches!$J$2:$J$201,0)),3,2))))),""))</f>
        <v/>
      </c>
      <c r="AE293" s="12" t="str">
        <f aca="false">IF(OR($B293="",R293="",S293=""),"",IFERROR(IF(OR(INDEX(Matches!$I$2:$I$201,MATCH($A293&amp;"-8",Matches!$J$2:$J$201,0))="Void",INDEX(Matches!$G$2:$G$201,MATCH($A293&amp;"-8",Matches!$J$2:$J$201,0))="",INDEX(Matches!$H$2:$H$201,MATCH($A293&amp;"-8",Matches!$J$2:$J$201,0))=""),"",IF(AND($C293&lt;&gt;"",INDEX(Matches!$F$2:$F$201,MATCH($A293&amp;"-8",Matches!$J$2:$J$201,0))&lt;&gt;"",$C293&gt;=INDEX(Matches!$F$2:$F$201,MATCH($A293&amp;"-8",Matches!$J$2:$J$201,0))),"",IF(AND(R293=INDEX(Matches!$G$2:$G$201,MATCH($A293&amp;"-8",Matches!$J$2:$J$201,0)),S293=INDEX(Matches!$H$2:$H$201,MATCH($A293&amp;"-8",Matches!$J$2:$J$201,0))),5,IF(SIGN(R293-S293)&lt;&gt;SIGN(INDEX(Matches!$G$2:$G$201,MATCH($A293&amp;"-8",Matches!$J$2:$J$201,0))-INDEX(Matches!$H$2:$H$201,MATCH($A293&amp;"-8",Matches!$J$2:$J$201,0))),0,IF(R293-S293=INDEX(Matches!$G$2:$G$201,MATCH($A293&amp;"-8",Matches!$J$2:$J$201,0))-INDEX(Matches!$H$2:$H$201,MATCH($A293&amp;"-8",Matches!$J$2:$J$201,0)),3,2))))),""))</f>
        <v/>
      </c>
      <c r="AF293" s="12" t="str">
        <f aca="false">IF(OR($B293="",T293="",U293=""),"",IFERROR(IF(OR(INDEX(Matches!$I$2:$I$201,MATCH($A293&amp;"-9",Matches!$J$2:$J$201,0))="Void",INDEX(Matches!$G$2:$G$201,MATCH($A293&amp;"-9",Matches!$J$2:$J$201,0))="",INDEX(Matches!$H$2:$H$201,MATCH($A293&amp;"-9",Matches!$J$2:$J$201,0))=""),"",IF(AND($C293&lt;&gt;"",INDEX(Matches!$F$2:$F$201,MATCH($A293&amp;"-9",Matches!$J$2:$J$201,0))&lt;&gt;"",$C293&gt;=INDEX(Matches!$F$2:$F$201,MATCH($A293&amp;"-9",Matches!$J$2:$J$201,0))),"",IF(AND(T293=INDEX(Matches!$G$2:$G$201,MATCH($A293&amp;"-9",Matches!$J$2:$J$201,0)),U293=INDEX(Matches!$H$2:$H$201,MATCH($A293&amp;"-9",Matches!$J$2:$J$201,0))),5,IF(SIGN(T293-U293)&lt;&gt;SIGN(INDEX(Matches!$G$2:$G$201,MATCH($A293&amp;"-9",Matches!$J$2:$J$201,0))-INDEX(Matches!$H$2:$H$201,MATCH($A293&amp;"-9",Matches!$J$2:$J$201,0))),0,IF(T293-U293=INDEX(Matches!$G$2:$G$201,MATCH($A293&amp;"-9",Matches!$J$2:$J$201,0))-INDEX(Matches!$H$2:$H$201,MATCH($A293&amp;"-9",Matches!$J$2:$J$201,0)),3,2))))),""))</f>
        <v/>
      </c>
      <c r="AG293" s="12" t="str">
        <f aca="false">IF(OR($B293="",V293="",W293=""),"",IFERROR(IF(OR(INDEX(Matches!$I$2:$I$201,MATCH($A293&amp;"-10",Matches!$J$2:$J$201,0))="Void",INDEX(Matches!$G$2:$G$201,MATCH($A293&amp;"-10",Matches!$J$2:$J$201,0))="",INDEX(Matches!$H$2:$H$201,MATCH($A293&amp;"-10",Matches!$J$2:$J$201,0))=""),"",IF(AND($C293&lt;&gt;"",INDEX(Matches!$F$2:$F$201,MATCH($A293&amp;"-10",Matches!$J$2:$J$201,0))&lt;&gt;"",$C293&gt;=INDEX(Matches!$F$2:$F$201,MATCH($A293&amp;"-10",Matches!$J$2:$J$201,0))),"",IF(AND(V293=INDEX(Matches!$G$2:$G$201,MATCH($A293&amp;"-10",Matches!$J$2:$J$201,0)),W293=INDEX(Matches!$H$2:$H$201,MATCH($A293&amp;"-10",Matches!$J$2:$J$201,0))),5,IF(SIGN(V293-W293)&lt;&gt;SIGN(INDEX(Matches!$G$2:$G$201,MATCH($A293&amp;"-10",Matches!$J$2:$J$201,0))-INDEX(Matches!$H$2:$H$201,MATCH($A293&amp;"-10",Matches!$J$2:$J$201,0))),0,IF(V293-W293=INDEX(Matches!$G$2:$G$201,MATCH($A293&amp;"-10",Matches!$J$2:$J$201,0))-INDEX(Matches!$H$2:$H$201,MATCH($A293&amp;"-10",Matches!$J$2:$J$201,0)),3,2))))),""))</f>
        <v/>
      </c>
      <c r="AH293" s="13" t="str">
        <f aca="false">IF($B293="","",SUM(X293:AG293))</f>
        <v/>
      </c>
      <c r="AI293" s="12" t="str">
        <f aca="false">IF($B293="","",COUNTIF(X293:AG293,5))</f>
        <v/>
      </c>
      <c r="AJ293" s="12" t="str">
        <f aca="false">IF($B293="","",COUNTIF(X293:AG293,"&gt;=2"))</f>
        <v/>
      </c>
      <c r="AK293" s="12" t="str">
        <f aca="false">IF($B293="","",COUNT(X293:AG293))</f>
        <v/>
      </c>
    </row>
    <row r="294" customFormat="false" ht="15" hidden="false" customHeight="false" outlineLevel="0" collapsed="false">
      <c r="A294" s="7"/>
      <c r="B294" s="7"/>
      <c r="C294" s="1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12" t="str">
        <f aca="false">IF(OR($B294="",D294="",E294=""),"",IFERROR(IF(OR(INDEX(Matches!$I$2:$I$201,MATCH($A294&amp;"-1",Matches!$J$2:$J$201,0))="Void",INDEX(Matches!$G$2:$G$201,MATCH($A294&amp;"-1",Matches!$J$2:$J$201,0))="",INDEX(Matches!$H$2:$H$201,MATCH($A294&amp;"-1",Matches!$J$2:$J$201,0))=""),"",IF(AND($C294&lt;&gt;"",INDEX(Matches!$F$2:$F$201,MATCH($A294&amp;"-1",Matches!$J$2:$J$201,0))&lt;&gt;"",$C294&gt;=INDEX(Matches!$F$2:$F$201,MATCH($A294&amp;"-1",Matches!$J$2:$J$201,0))),"",IF(AND(D294=INDEX(Matches!$G$2:$G$201,MATCH($A294&amp;"-1",Matches!$J$2:$J$201,0)),E294=INDEX(Matches!$H$2:$H$201,MATCH($A294&amp;"-1",Matches!$J$2:$J$201,0))),5,IF(SIGN(D294-E294)&lt;&gt;SIGN(INDEX(Matches!$G$2:$G$201,MATCH($A294&amp;"-1",Matches!$J$2:$J$201,0))-INDEX(Matches!$H$2:$H$201,MATCH($A294&amp;"-1",Matches!$J$2:$J$201,0))),0,IF(D294-E294=INDEX(Matches!$G$2:$G$201,MATCH($A294&amp;"-1",Matches!$J$2:$J$201,0))-INDEX(Matches!$H$2:$H$201,MATCH($A294&amp;"-1",Matches!$J$2:$J$201,0)),3,2))))),""))</f>
        <v/>
      </c>
      <c r="Y294" s="12" t="str">
        <f aca="false">IF(OR($B294="",F294="",G294=""),"",IFERROR(IF(OR(INDEX(Matches!$I$2:$I$201,MATCH($A294&amp;"-2",Matches!$J$2:$J$201,0))="Void",INDEX(Matches!$G$2:$G$201,MATCH($A294&amp;"-2",Matches!$J$2:$J$201,0))="",INDEX(Matches!$H$2:$H$201,MATCH($A294&amp;"-2",Matches!$J$2:$J$201,0))=""),"",IF(AND($C294&lt;&gt;"",INDEX(Matches!$F$2:$F$201,MATCH($A294&amp;"-2",Matches!$J$2:$J$201,0))&lt;&gt;"",$C294&gt;=INDEX(Matches!$F$2:$F$201,MATCH($A294&amp;"-2",Matches!$J$2:$J$201,0))),"",IF(AND(F294=INDEX(Matches!$G$2:$G$201,MATCH($A294&amp;"-2",Matches!$J$2:$J$201,0)),G294=INDEX(Matches!$H$2:$H$201,MATCH($A294&amp;"-2",Matches!$J$2:$J$201,0))),5,IF(SIGN(F294-G294)&lt;&gt;SIGN(INDEX(Matches!$G$2:$G$201,MATCH($A294&amp;"-2",Matches!$J$2:$J$201,0))-INDEX(Matches!$H$2:$H$201,MATCH($A294&amp;"-2",Matches!$J$2:$J$201,0))),0,IF(F294-G294=INDEX(Matches!$G$2:$G$201,MATCH($A294&amp;"-2",Matches!$J$2:$J$201,0))-INDEX(Matches!$H$2:$H$201,MATCH($A294&amp;"-2",Matches!$J$2:$J$201,0)),3,2))))),""))</f>
        <v/>
      </c>
      <c r="Z294" s="12" t="str">
        <f aca="false">IF(OR($B294="",H294="",I294=""),"",IFERROR(IF(OR(INDEX(Matches!$I$2:$I$201,MATCH($A294&amp;"-3",Matches!$J$2:$J$201,0))="Void",INDEX(Matches!$G$2:$G$201,MATCH($A294&amp;"-3",Matches!$J$2:$J$201,0))="",INDEX(Matches!$H$2:$H$201,MATCH($A294&amp;"-3",Matches!$J$2:$J$201,0))=""),"",IF(AND($C294&lt;&gt;"",INDEX(Matches!$F$2:$F$201,MATCH($A294&amp;"-3",Matches!$J$2:$J$201,0))&lt;&gt;"",$C294&gt;=INDEX(Matches!$F$2:$F$201,MATCH($A294&amp;"-3",Matches!$J$2:$J$201,0))),"",IF(AND(H294=INDEX(Matches!$G$2:$G$201,MATCH($A294&amp;"-3",Matches!$J$2:$J$201,0)),I294=INDEX(Matches!$H$2:$H$201,MATCH($A294&amp;"-3",Matches!$J$2:$J$201,0))),5,IF(SIGN(H294-I294)&lt;&gt;SIGN(INDEX(Matches!$G$2:$G$201,MATCH($A294&amp;"-3",Matches!$J$2:$J$201,0))-INDEX(Matches!$H$2:$H$201,MATCH($A294&amp;"-3",Matches!$J$2:$J$201,0))),0,IF(H294-I294=INDEX(Matches!$G$2:$G$201,MATCH($A294&amp;"-3",Matches!$J$2:$J$201,0))-INDEX(Matches!$H$2:$H$201,MATCH($A294&amp;"-3",Matches!$J$2:$J$201,0)),3,2))))),""))</f>
        <v/>
      </c>
      <c r="AA294" s="12" t="str">
        <f aca="false">IF(OR($B294="",J294="",K294=""),"",IFERROR(IF(OR(INDEX(Matches!$I$2:$I$201,MATCH($A294&amp;"-4",Matches!$J$2:$J$201,0))="Void",INDEX(Matches!$G$2:$G$201,MATCH($A294&amp;"-4",Matches!$J$2:$J$201,0))="",INDEX(Matches!$H$2:$H$201,MATCH($A294&amp;"-4",Matches!$J$2:$J$201,0))=""),"",IF(AND($C294&lt;&gt;"",INDEX(Matches!$F$2:$F$201,MATCH($A294&amp;"-4",Matches!$J$2:$J$201,0))&lt;&gt;"",$C294&gt;=INDEX(Matches!$F$2:$F$201,MATCH($A294&amp;"-4",Matches!$J$2:$J$201,0))),"",IF(AND(J294=INDEX(Matches!$G$2:$G$201,MATCH($A294&amp;"-4",Matches!$J$2:$J$201,0)),K294=INDEX(Matches!$H$2:$H$201,MATCH($A294&amp;"-4",Matches!$J$2:$J$201,0))),5,IF(SIGN(J294-K294)&lt;&gt;SIGN(INDEX(Matches!$G$2:$G$201,MATCH($A294&amp;"-4",Matches!$J$2:$J$201,0))-INDEX(Matches!$H$2:$H$201,MATCH($A294&amp;"-4",Matches!$J$2:$J$201,0))),0,IF(J294-K294=INDEX(Matches!$G$2:$G$201,MATCH($A294&amp;"-4",Matches!$J$2:$J$201,0))-INDEX(Matches!$H$2:$H$201,MATCH($A294&amp;"-4",Matches!$J$2:$J$201,0)),3,2))))),""))</f>
        <v/>
      </c>
      <c r="AB294" s="12" t="str">
        <f aca="false">IF(OR($B294="",L294="",M294=""),"",IFERROR(IF(OR(INDEX(Matches!$I$2:$I$201,MATCH($A294&amp;"-5",Matches!$J$2:$J$201,0))="Void",INDEX(Matches!$G$2:$G$201,MATCH($A294&amp;"-5",Matches!$J$2:$J$201,0))="",INDEX(Matches!$H$2:$H$201,MATCH($A294&amp;"-5",Matches!$J$2:$J$201,0))=""),"",IF(AND($C294&lt;&gt;"",INDEX(Matches!$F$2:$F$201,MATCH($A294&amp;"-5",Matches!$J$2:$J$201,0))&lt;&gt;"",$C294&gt;=INDEX(Matches!$F$2:$F$201,MATCH($A294&amp;"-5",Matches!$J$2:$J$201,0))),"",IF(AND(L294=INDEX(Matches!$G$2:$G$201,MATCH($A294&amp;"-5",Matches!$J$2:$J$201,0)),M294=INDEX(Matches!$H$2:$H$201,MATCH($A294&amp;"-5",Matches!$J$2:$J$201,0))),5,IF(SIGN(L294-M294)&lt;&gt;SIGN(INDEX(Matches!$G$2:$G$201,MATCH($A294&amp;"-5",Matches!$J$2:$J$201,0))-INDEX(Matches!$H$2:$H$201,MATCH($A294&amp;"-5",Matches!$J$2:$J$201,0))),0,IF(L294-M294=INDEX(Matches!$G$2:$G$201,MATCH($A294&amp;"-5",Matches!$J$2:$J$201,0))-INDEX(Matches!$H$2:$H$201,MATCH($A294&amp;"-5",Matches!$J$2:$J$201,0)),3,2))))),""))</f>
        <v/>
      </c>
      <c r="AC294" s="12" t="str">
        <f aca="false">IF(OR($B294="",N294="",O294=""),"",IFERROR(IF(OR(INDEX(Matches!$I$2:$I$201,MATCH($A294&amp;"-6",Matches!$J$2:$J$201,0))="Void",INDEX(Matches!$G$2:$G$201,MATCH($A294&amp;"-6",Matches!$J$2:$J$201,0))="",INDEX(Matches!$H$2:$H$201,MATCH($A294&amp;"-6",Matches!$J$2:$J$201,0))=""),"",IF(AND($C294&lt;&gt;"",INDEX(Matches!$F$2:$F$201,MATCH($A294&amp;"-6",Matches!$J$2:$J$201,0))&lt;&gt;"",$C294&gt;=INDEX(Matches!$F$2:$F$201,MATCH($A294&amp;"-6",Matches!$J$2:$J$201,0))),"",IF(AND(N294=INDEX(Matches!$G$2:$G$201,MATCH($A294&amp;"-6",Matches!$J$2:$J$201,0)),O294=INDEX(Matches!$H$2:$H$201,MATCH($A294&amp;"-6",Matches!$J$2:$J$201,0))),5,IF(SIGN(N294-O294)&lt;&gt;SIGN(INDEX(Matches!$G$2:$G$201,MATCH($A294&amp;"-6",Matches!$J$2:$J$201,0))-INDEX(Matches!$H$2:$H$201,MATCH($A294&amp;"-6",Matches!$J$2:$J$201,0))),0,IF(N294-O294=INDEX(Matches!$G$2:$G$201,MATCH($A294&amp;"-6",Matches!$J$2:$J$201,0))-INDEX(Matches!$H$2:$H$201,MATCH($A294&amp;"-6",Matches!$J$2:$J$201,0)),3,2))))),""))</f>
        <v/>
      </c>
      <c r="AD294" s="12" t="str">
        <f aca="false">IF(OR($B294="",P294="",Q294=""),"",IFERROR(IF(OR(INDEX(Matches!$I$2:$I$201,MATCH($A294&amp;"-7",Matches!$J$2:$J$201,0))="Void",INDEX(Matches!$G$2:$G$201,MATCH($A294&amp;"-7",Matches!$J$2:$J$201,0))="",INDEX(Matches!$H$2:$H$201,MATCH($A294&amp;"-7",Matches!$J$2:$J$201,0))=""),"",IF(AND($C294&lt;&gt;"",INDEX(Matches!$F$2:$F$201,MATCH($A294&amp;"-7",Matches!$J$2:$J$201,0))&lt;&gt;"",$C294&gt;=INDEX(Matches!$F$2:$F$201,MATCH($A294&amp;"-7",Matches!$J$2:$J$201,0))),"",IF(AND(P294=INDEX(Matches!$G$2:$G$201,MATCH($A294&amp;"-7",Matches!$J$2:$J$201,0)),Q294=INDEX(Matches!$H$2:$H$201,MATCH($A294&amp;"-7",Matches!$J$2:$J$201,0))),5,IF(SIGN(P294-Q294)&lt;&gt;SIGN(INDEX(Matches!$G$2:$G$201,MATCH($A294&amp;"-7",Matches!$J$2:$J$201,0))-INDEX(Matches!$H$2:$H$201,MATCH($A294&amp;"-7",Matches!$J$2:$J$201,0))),0,IF(P294-Q294=INDEX(Matches!$G$2:$G$201,MATCH($A294&amp;"-7",Matches!$J$2:$J$201,0))-INDEX(Matches!$H$2:$H$201,MATCH($A294&amp;"-7",Matches!$J$2:$J$201,0)),3,2))))),""))</f>
        <v/>
      </c>
      <c r="AE294" s="12" t="str">
        <f aca="false">IF(OR($B294="",R294="",S294=""),"",IFERROR(IF(OR(INDEX(Matches!$I$2:$I$201,MATCH($A294&amp;"-8",Matches!$J$2:$J$201,0))="Void",INDEX(Matches!$G$2:$G$201,MATCH($A294&amp;"-8",Matches!$J$2:$J$201,0))="",INDEX(Matches!$H$2:$H$201,MATCH($A294&amp;"-8",Matches!$J$2:$J$201,0))=""),"",IF(AND($C294&lt;&gt;"",INDEX(Matches!$F$2:$F$201,MATCH($A294&amp;"-8",Matches!$J$2:$J$201,0))&lt;&gt;"",$C294&gt;=INDEX(Matches!$F$2:$F$201,MATCH($A294&amp;"-8",Matches!$J$2:$J$201,0))),"",IF(AND(R294=INDEX(Matches!$G$2:$G$201,MATCH($A294&amp;"-8",Matches!$J$2:$J$201,0)),S294=INDEX(Matches!$H$2:$H$201,MATCH($A294&amp;"-8",Matches!$J$2:$J$201,0))),5,IF(SIGN(R294-S294)&lt;&gt;SIGN(INDEX(Matches!$G$2:$G$201,MATCH($A294&amp;"-8",Matches!$J$2:$J$201,0))-INDEX(Matches!$H$2:$H$201,MATCH($A294&amp;"-8",Matches!$J$2:$J$201,0))),0,IF(R294-S294=INDEX(Matches!$G$2:$G$201,MATCH($A294&amp;"-8",Matches!$J$2:$J$201,0))-INDEX(Matches!$H$2:$H$201,MATCH($A294&amp;"-8",Matches!$J$2:$J$201,0)),3,2))))),""))</f>
        <v/>
      </c>
      <c r="AF294" s="12" t="str">
        <f aca="false">IF(OR($B294="",T294="",U294=""),"",IFERROR(IF(OR(INDEX(Matches!$I$2:$I$201,MATCH($A294&amp;"-9",Matches!$J$2:$J$201,0))="Void",INDEX(Matches!$G$2:$G$201,MATCH($A294&amp;"-9",Matches!$J$2:$J$201,0))="",INDEX(Matches!$H$2:$H$201,MATCH($A294&amp;"-9",Matches!$J$2:$J$201,0))=""),"",IF(AND($C294&lt;&gt;"",INDEX(Matches!$F$2:$F$201,MATCH($A294&amp;"-9",Matches!$J$2:$J$201,0))&lt;&gt;"",$C294&gt;=INDEX(Matches!$F$2:$F$201,MATCH($A294&amp;"-9",Matches!$J$2:$J$201,0))),"",IF(AND(T294=INDEX(Matches!$G$2:$G$201,MATCH($A294&amp;"-9",Matches!$J$2:$J$201,0)),U294=INDEX(Matches!$H$2:$H$201,MATCH($A294&amp;"-9",Matches!$J$2:$J$201,0))),5,IF(SIGN(T294-U294)&lt;&gt;SIGN(INDEX(Matches!$G$2:$G$201,MATCH($A294&amp;"-9",Matches!$J$2:$J$201,0))-INDEX(Matches!$H$2:$H$201,MATCH($A294&amp;"-9",Matches!$J$2:$J$201,0))),0,IF(T294-U294=INDEX(Matches!$G$2:$G$201,MATCH($A294&amp;"-9",Matches!$J$2:$J$201,0))-INDEX(Matches!$H$2:$H$201,MATCH($A294&amp;"-9",Matches!$J$2:$J$201,0)),3,2))))),""))</f>
        <v/>
      </c>
      <c r="AG294" s="12" t="str">
        <f aca="false">IF(OR($B294="",V294="",W294=""),"",IFERROR(IF(OR(INDEX(Matches!$I$2:$I$201,MATCH($A294&amp;"-10",Matches!$J$2:$J$201,0))="Void",INDEX(Matches!$G$2:$G$201,MATCH($A294&amp;"-10",Matches!$J$2:$J$201,0))="",INDEX(Matches!$H$2:$H$201,MATCH($A294&amp;"-10",Matches!$J$2:$J$201,0))=""),"",IF(AND($C294&lt;&gt;"",INDEX(Matches!$F$2:$F$201,MATCH($A294&amp;"-10",Matches!$J$2:$J$201,0))&lt;&gt;"",$C294&gt;=INDEX(Matches!$F$2:$F$201,MATCH($A294&amp;"-10",Matches!$J$2:$J$201,0))),"",IF(AND(V294=INDEX(Matches!$G$2:$G$201,MATCH($A294&amp;"-10",Matches!$J$2:$J$201,0)),W294=INDEX(Matches!$H$2:$H$201,MATCH($A294&amp;"-10",Matches!$J$2:$J$201,0))),5,IF(SIGN(V294-W294)&lt;&gt;SIGN(INDEX(Matches!$G$2:$G$201,MATCH($A294&amp;"-10",Matches!$J$2:$J$201,0))-INDEX(Matches!$H$2:$H$201,MATCH($A294&amp;"-10",Matches!$J$2:$J$201,0))),0,IF(V294-W294=INDEX(Matches!$G$2:$G$201,MATCH($A294&amp;"-10",Matches!$J$2:$J$201,0))-INDEX(Matches!$H$2:$H$201,MATCH($A294&amp;"-10",Matches!$J$2:$J$201,0)),3,2))))),""))</f>
        <v/>
      </c>
      <c r="AH294" s="13" t="str">
        <f aca="false">IF($B294="","",SUM(X294:AG294))</f>
        <v/>
      </c>
      <c r="AI294" s="12" t="str">
        <f aca="false">IF($B294="","",COUNTIF(X294:AG294,5))</f>
        <v/>
      </c>
      <c r="AJ294" s="12" t="str">
        <f aca="false">IF($B294="","",COUNTIF(X294:AG294,"&gt;=2"))</f>
        <v/>
      </c>
      <c r="AK294" s="12" t="str">
        <f aca="false">IF($B294="","",COUNT(X294:AG294))</f>
        <v/>
      </c>
    </row>
    <row r="295" customFormat="false" ht="15" hidden="false" customHeight="false" outlineLevel="0" collapsed="false">
      <c r="A295" s="7"/>
      <c r="B295" s="7"/>
      <c r="C295" s="1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12" t="str">
        <f aca="false">IF(OR($B295="",D295="",E295=""),"",IFERROR(IF(OR(INDEX(Matches!$I$2:$I$201,MATCH($A295&amp;"-1",Matches!$J$2:$J$201,0))="Void",INDEX(Matches!$G$2:$G$201,MATCH($A295&amp;"-1",Matches!$J$2:$J$201,0))="",INDEX(Matches!$H$2:$H$201,MATCH($A295&amp;"-1",Matches!$J$2:$J$201,0))=""),"",IF(AND($C295&lt;&gt;"",INDEX(Matches!$F$2:$F$201,MATCH($A295&amp;"-1",Matches!$J$2:$J$201,0))&lt;&gt;"",$C295&gt;=INDEX(Matches!$F$2:$F$201,MATCH($A295&amp;"-1",Matches!$J$2:$J$201,0))),"",IF(AND(D295=INDEX(Matches!$G$2:$G$201,MATCH($A295&amp;"-1",Matches!$J$2:$J$201,0)),E295=INDEX(Matches!$H$2:$H$201,MATCH($A295&amp;"-1",Matches!$J$2:$J$201,0))),5,IF(SIGN(D295-E295)&lt;&gt;SIGN(INDEX(Matches!$G$2:$G$201,MATCH($A295&amp;"-1",Matches!$J$2:$J$201,0))-INDEX(Matches!$H$2:$H$201,MATCH($A295&amp;"-1",Matches!$J$2:$J$201,0))),0,IF(D295-E295=INDEX(Matches!$G$2:$G$201,MATCH($A295&amp;"-1",Matches!$J$2:$J$201,0))-INDEX(Matches!$H$2:$H$201,MATCH($A295&amp;"-1",Matches!$J$2:$J$201,0)),3,2))))),""))</f>
        <v/>
      </c>
      <c r="Y295" s="12" t="str">
        <f aca="false">IF(OR($B295="",F295="",G295=""),"",IFERROR(IF(OR(INDEX(Matches!$I$2:$I$201,MATCH($A295&amp;"-2",Matches!$J$2:$J$201,0))="Void",INDEX(Matches!$G$2:$G$201,MATCH($A295&amp;"-2",Matches!$J$2:$J$201,0))="",INDEX(Matches!$H$2:$H$201,MATCH($A295&amp;"-2",Matches!$J$2:$J$201,0))=""),"",IF(AND($C295&lt;&gt;"",INDEX(Matches!$F$2:$F$201,MATCH($A295&amp;"-2",Matches!$J$2:$J$201,0))&lt;&gt;"",$C295&gt;=INDEX(Matches!$F$2:$F$201,MATCH($A295&amp;"-2",Matches!$J$2:$J$201,0))),"",IF(AND(F295=INDEX(Matches!$G$2:$G$201,MATCH($A295&amp;"-2",Matches!$J$2:$J$201,0)),G295=INDEX(Matches!$H$2:$H$201,MATCH($A295&amp;"-2",Matches!$J$2:$J$201,0))),5,IF(SIGN(F295-G295)&lt;&gt;SIGN(INDEX(Matches!$G$2:$G$201,MATCH($A295&amp;"-2",Matches!$J$2:$J$201,0))-INDEX(Matches!$H$2:$H$201,MATCH($A295&amp;"-2",Matches!$J$2:$J$201,0))),0,IF(F295-G295=INDEX(Matches!$G$2:$G$201,MATCH($A295&amp;"-2",Matches!$J$2:$J$201,0))-INDEX(Matches!$H$2:$H$201,MATCH($A295&amp;"-2",Matches!$J$2:$J$201,0)),3,2))))),""))</f>
        <v/>
      </c>
      <c r="Z295" s="12" t="str">
        <f aca="false">IF(OR($B295="",H295="",I295=""),"",IFERROR(IF(OR(INDEX(Matches!$I$2:$I$201,MATCH($A295&amp;"-3",Matches!$J$2:$J$201,0))="Void",INDEX(Matches!$G$2:$G$201,MATCH($A295&amp;"-3",Matches!$J$2:$J$201,0))="",INDEX(Matches!$H$2:$H$201,MATCH($A295&amp;"-3",Matches!$J$2:$J$201,0))=""),"",IF(AND($C295&lt;&gt;"",INDEX(Matches!$F$2:$F$201,MATCH($A295&amp;"-3",Matches!$J$2:$J$201,0))&lt;&gt;"",$C295&gt;=INDEX(Matches!$F$2:$F$201,MATCH($A295&amp;"-3",Matches!$J$2:$J$201,0))),"",IF(AND(H295=INDEX(Matches!$G$2:$G$201,MATCH($A295&amp;"-3",Matches!$J$2:$J$201,0)),I295=INDEX(Matches!$H$2:$H$201,MATCH($A295&amp;"-3",Matches!$J$2:$J$201,0))),5,IF(SIGN(H295-I295)&lt;&gt;SIGN(INDEX(Matches!$G$2:$G$201,MATCH($A295&amp;"-3",Matches!$J$2:$J$201,0))-INDEX(Matches!$H$2:$H$201,MATCH($A295&amp;"-3",Matches!$J$2:$J$201,0))),0,IF(H295-I295=INDEX(Matches!$G$2:$G$201,MATCH($A295&amp;"-3",Matches!$J$2:$J$201,0))-INDEX(Matches!$H$2:$H$201,MATCH($A295&amp;"-3",Matches!$J$2:$J$201,0)),3,2))))),""))</f>
        <v/>
      </c>
      <c r="AA295" s="12" t="str">
        <f aca="false">IF(OR($B295="",J295="",K295=""),"",IFERROR(IF(OR(INDEX(Matches!$I$2:$I$201,MATCH($A295&amp;"-4",Matches!$J$2:$J$201,0))="Void",INDEX(Matches!$G$2:$G$201,MATCH($A295&amp;"-4",Matches!$J$2:$J$201,0))="",INDEX(Matches!$H$2:$H$201,MATCH($A295&amp;"-4",Matches!$J$2:$J$201,0))=""),"",IF(AND($C295&lt;&gt;"",INDEX(Matches!$F$2:$F$201,MATCH($A295&amp;"-4",Matches!$J$2:$J$201,0))&lt;&gt;"",$C295&gt;=INDEX(Matches!$F$2:$F$201,MATCH($A295&amp;"-4",Matches!$J$2:$J$201,0))),"",IF(AND(J295=INDEX(Matches!$G$2:$G$201,MATCH($A295&amp;"-4",Matches!$J$2:$J$201,0)),K295=INDEX(Matches!$H$2:$H$201,MATCH($A295&amp;"-4",Matches!$J$2:$J$201,0))),5,IF(SIGN(J295-K295)&lt;&gt;SIGN(INDEX(Matches!$G$2:$G$201,MATCH($A295&amp;"-4",Matches!$J$2:$J$201,0))-INDEX(Matches!$H$2:$H$201,MATCH($A295&amp;"-4",Matches!$J$2:$J$201,0))),0,IF(J295-K295=INDEX(Matches!$G$2:$G$201,MATCH($A295&amp;"-4",Matches!$J$2:$J$201,0))-INDEX(Matches!$H$2:$H$201,MATCH($A295&amp;"-4",Matches!$J$2:$J$201,0)),3,2))))),""))</f>
        <v/>
      </c>
      <c r="AB295" s="12" t="str">
        <f aca="false">IF(OR($B295="",L295="",M295=""),"",IFERROR(IF(OR(INDEX(Matches!$I$2:$I$201,MATCH($A295&amp;"-5",Matches!$J$2:$J$201,0))="Void",INDEX(Matches!$G$2:$G$201,MATCH($A295&amp;"-5",Matches!$J$2:$J$201,0))="",INDEX(Matches!$H$2:$H$201,MATCH($A295&amp;"-5",Matches!$J$2:$J$201,0))=""),"",IF(AND($C295&lt;&gt;"",INDEX(Matches!$F$2:$F$201,MATCH($A295&amp;"-5",Matches!$J$2:$J$201,0))&lt;&gt;"",$C295&gt;=INDEX(Matches!$F$2:$F$201,MATCH($A295&amp;"-5",Matches!$J$2:$J$201,0))),"",IF(AND(L295=INDEX(Matches!$G$2:$G$201,MATCH($A295&amp;"-5",Matches!$J$2:$J$201,0)),M295=INDEX(Matches!$H$2:$H$201,MATCH($A295&amp;"-5",Matches!$J$2:$J$201,0))),5,IF(SIGN(L295-M295)&lt;&gt;SIGN(INDEX(Matches!$G$2:$G$201,MATCH($A295&amp;"-5",Matches!$J$2:$J$201,0))-INDEX(Matches!$H$2:$H$201,MATCH($A295&amp;"-5",Matches!$J$2:$J$201,0))),0,IF(L295-M295=INDEX(Matches!$G$2:$G$201,MATCH($A295&amp;"-5",Matches!$J$2:$J$201,0))-INDEX(Matches!$H$2:$H$201,MATCH($A295&amp;"-5",Matches!$J$2:$J$201,0)),3,2))))),""))</f>
        <v/>
      </c>
      <c r="AC295" s="12" t="str">
        <f aca="false">IF(OR($B295="",N295="",O295=""),"",IFERROR(IF(OR(INDEX(Matches!$I$2:$I$201,MATCH($A295&amp;"-6",Matches!$J$2:$J$201,0))="Void",INDEX(Matches!$G$2:$G$201,MATCH($A295&amp;"-6",Matches!$J$2:$J$201,0))="",INDEX(Matches!$H$2:$H$201,MATCH($A295&amp;"-6",Matches!$J$2:$J$201,0))=""),"",IF(AND($C295&lt;&gt;"",INDEX(Matches!$F$2:$F$201,MATCH($A295&amp;"-6",Matches!$J$2:$J$201,0))&lt;&gt;"",$C295&gt;=INDEX(Matches!$F$2:$F$201,MATCH($A295&amp;"-6",Matches!$J$2:$J$201,0))),"",IF(AND(N295=INDEX(Matches!$G$2:$G$201,MATCH($A295&amp;"-6",Matches!$J$2:$J$201,0)),O295=INDEX(Matches!$H$2:$H$201,MATCH($A295&amp;"-6",Matches!$J$2:$J$201,0))),5,IF(SIGN(N295-O295)&lt;&gt;SIGN(INDEX(Matches!$G$2:$G$201,MATCH($A295&amp;"-6",Matches!$J$2:$J$201,0))-INDEX(Matches!$H$2:$H$201,MATCH($A295&amp;"-6",Matches!$J$2:$J$201,0))),0,IF(N295-O295=INDEX(Matches!$G$2:$G$201,MATCH($A295&amp;"-6",Matches!$J$2:$J$201,0))-INDEX(Matches!$H$2:$H$201,MATCH($A295&amp;"-6",Matches!$J$2:$J$201,0)),3,2))))),""))</f>
        <v/>
      </c>
      <c r="AD295" s="12" t="str">
        <f aca="false">IF(OR($B295="",P295="",Q295=""),"",IFERROR(IF(OR(INDEX(Matches!$I$2:$I$201,MATCH($A295&amp;"-7",Matches!$J$2:$J$201,0))="Void",INDEX(Matches!$G$2:$G$201,MATCH($A295&amp;"-7",Matches!$J$2:$J$201,0))="",INDEX(Matches!$H$2:$H$201,MATCH($A295&amp;"-7",Matches!$J$2:$J$201,0))=""),"",IF(AND($C295&lt;&gt;"",INDEX(Matches!$F$2:$F$201,MATCH($A295&amp;"-7",Matches!$J$2:$J$201,0))&lt;&gt;"",$C295&gt;=INDEX(Matches!$F$2:$F$201,MATCH($A295&amp;"-7",Matches!$J$2:$J$201,0))),"",IF(AND(P295=INDEX(Matches!$G$2:$G$201,MATCH($A295&amp;"-7",Matches!$J$2:$J$201,0)),Q295=INDEX(Matches!$H$2:$H$201,MATCH($A295&amp;"-7",Matches!$J$2:$J$201,0))),5,IF(SIGN(P295-Q295)&lt;&gt;SIGN(INDEX(Matches!$G$2:$G$201,MATCH($A295&amp;"-7",Matches!$J$2:$J$201,0))-INDEX(Matches!$H$2:$H$201,MATCH($A295&amp;"-7",Matches!$J$2:$J$201,0))),0,IF(P295-Q295=INDEX(Matches!$G$2:$G$201,MATCH($A295&amp;"-7",Matches!$J$2:$J$201,0))-INDEX(Matches!$H$2:$H$201,MATCH($A295&amp;"-7",Matches!$J$2:$J$201,0)),3,2))))),""))</f>
        <v/>
      </c>
      <c r="AE295" s="12" t="str">
        <f aca="false">IF(OR($B295="",R295="",S295=""),"",IFERROR(IF(OR(INDEX(Matches!$I$2:$I$201,MATCH($A295&amp;"-8",Matches!$J$2:$J$201,0))="Void",INDEX(Matches!$G$2:$G$201,MATCH($A295&amp;"-8",Matches!$J$2:$J$201,0))="",INDEX(Matches!$H$2:$H$201,MATCH($A295&amp;"-8",Matches!$J$2:$J$201,0))=""),"",IF(AND($C295&lt;&gt;"",INDEX(Matches!$F$2:$F$201,MATCH($A295&amp;"-8",Matches!$J$2:$J$201,0))&lt;&gt;"",$C295&gt;=INDEX(Matches!$F$2:$F$201,MATCH($A295&amp;"-8",Matches!$J$2:$J$201,0))),"",IF(AND(R295=INDEX(Matches!$G$2:$G$201,MATCH($A295&amp;"-8",Matches!$J$2:$J$201,0)),S295=INDEX(Matches!$H$2:$H$201,MATCH($A295&amp;"-8",Matches!$J$2:$J$201,0))),5,IF(SIGN(R295-S295)&lt;&gt;SIGN(INDEX(Matches!$G$2:$G$201,MATCH($A295&amp;"-8",Matches!$J$2:$J$201,0))-INDEX(Matches!$H$2:$H$201,MATCH($A295&amp;"-8",Matches!$J$2:$J$201,0))),0,IF(R295-S295=INDEX(Matches!$G$2:$G$201,MATCH($A295&amp;"-8",Matches!$J$2:$J$201,0))-INDEX(Matches!$H$2:$H$201,MATCH($A295&amp;"-8",Matches!$J$2:$J$201,0)),3,2))))),""))</f>
        <v/>
      </c>
      <c r="AF295" s="12" t="str">
        <f aca="false">IF(OR($B295="",T295="",U295=""),"",IFERROR(IF(OR(INDEX(Matches!$I$2:$I$201,MATCH($A295&amp;"-9",Matches!$J$2:$J$201,0))="Void",INDEX(Matches!$G$2:$G$201,MATCH($A295&amp;"-9",Matches!$J$2:$J$201,0))="",INDEX(Matches!$H$2:$H$201,MATCH($A295&amp;"-9",Matches!$J$2:$J$201,0))=""),"",IF(AND($C295&lt;&gt;"",INDEX(Matches!$F$2:$F$201,MATCH($A295&amp;"-9",Matches!$J$2:$J$201,0))&lt;&gt;"",$C295&gt;=INDEX(Matches!$F$2:$F$201,MATCH($A295&amp;"-9",Matches!$J$2:$J$201,0))),"",IF(AND(T295=INDEX(Matches!$G$2:$G$201,MATCH($A295&amp;"-9",Matches!$J$2:$J$201,0)),U295=INDEX(Matches!$H$2:$H$201,MATCH($A295&amp;"-9",Matches!$J$2:$J$201,0))),5,IF(SIGN(T295-U295)&lt;&gt;SIGN(INDEX(Matches!$G$2:$G$201,MATCH($A295&amp;"-9",Matches!$J$2:$J$201,0))-INDEX(Matches!$H$2:$H$201,MATCH($A295&amp;"-9",Matches!$J$2:$J$201,0))),0,IF(T295-U295=INDEX(Matches!$G$2:$G$201,MATCH($A295&amp;"-9",Matches!$J$2:$J$201,0))-INDEX(Matches!$H$2:$H$201,MATCH($A295&amp;"-9",Matches!$J$2:$J$201,0)),3,2))))),""))</f>
        <v/>
      </c>
      <c r="AG295" s="12" t="str">
        <f aca="false">IF(OR($B295="",V295="",W295=""),"",IFERROR(IF(OR(INDEX(Matches!$I$2:$I$201,MATCH($A295&amp;"-10",Matches!$J$2:$J$201,0))="Void",INDEX(Matches!$G$2:$G$201,MATCH($A295&amp;"-10",Matches!$J$2:$J$201,0))="",INDEX(Matches!$H$2:$H$201,MATCH($A295&amp;"-10",Matches!$J$2:$J$201,0))=""),"",IF(AND($C295&lt;&gt;"",INDEX(Matches!$F$2:$F$201,MATCH($A295&amp;"-10",Matches!$J$2:$J$201,0))&lt;&gt;"",$C295&gt;=INDEX(Matches!$F$2:$F$201,MATCH($A295&amp;"-10",Matches!$J$2:$J$201,0))),"",IF(AND(V295=INDEX(Matches!$G$2:$G$201,MATCH($A295&amp;"-10",Matches!$J$2:$J$201,0)),W295=INDEX(Matches!$H$2:$H$201,MATCH($A295&amp;"-10",Matches!$J$2:$J$201,0))),5,IF(SIGN(V295-W295)&lt;&gt;SIGN(INDEX(Matches!$G$2:$G$201,MATCH($A295&amp;"-10",Matches!$J$2:$J$201,0))-INDEX(Matches!$H$2:$H$201,MATCH($A295&amp;"-10",Matches!$J$2:$J$201,0))),0,IF(V295-W295=INDEX(Matches!$G$2:$G$201,MATCH($A295&amp;"-10",Matches!$J$2:$J$201,0))-INDEX(Matches!$H$2:$H$201,MATCH($A295&amp;"-10",Matches!$J$2:$J$201,0)),3,2))))),""))</f>
        <v/>
      </c>
      <c r="AH295" s="13" t="str">
        <f aca="false">IF($B295="","",SUM(X295:AG295))</f>
        <v/>
      </c>
      <c r="AI295" s="12" t="str">
        <f aca="false">IF($B295="","",COUNTIF(X295:AG295,5))</f>
        <v/>
      </c>
      <c r="AJ295" s="12" t="str">
        <f aca="false">IF($B295="","",COUNTIF(X295:AG295,"&gt;=2"))</f>
        <v/>
      </c>
      <c r="AK295" s="12" t="str">
        <f aca="false">IF($B295="","",COUNT(X295:AG295))</f>
        <v/>
      </c>
    </row>
    <row r="296" customFormat="false" ht="15" hidden="false" customHeight="false" outlineLevel="0" collapsed="false">
      <c r="A296" s="7"/>
      <c r="B296" s="7"/>
      <c r="C296" s="1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12" t="str">
        <f aca="false">IF(OR($B296="",D296="",E296=""),"",IFERROR(IF(OR(INDEX(Matches!$I$2:$I$201,MATCH($A296&amp;"-1",Matches!$J$2:$J$201,0))="Void",INDEX(Matches!$G$2:$G$201,MATCH($A296&amp;"-1",Matches!$J$2:$J$201,0))="",INDEX(Matches!$H$2:$H$201,MATCH($A296&amp;"-1",Matches!$J$2:$J$201,0))=""),"",IF(AND($C296&lt;&gt;"",INDEX(Matches!$F$2:$F$201,MATCH($A296&amp;"-1",Matches!$J$2:$J$201,0))&lt;&gt;"",$C296&gt;=INDEX(Matches!$F$2:$F$201,MATCH($A296&amp;"-1",Matches!$J$2:$J$201,0))),"",IF(AND(D296=INDEX(Matches!$G$2:$G$201,MATCH($A296&amp;"-1",Matches!$J$2:$J$201,0)),E296=INDEX(Matches!$H$2:$H$201,MATCH($A296&amp;"-1",Matches!$J$2:$J$201,0))),5,IF(SIGN(D296-E296)&lt;&gt;SIGN(INDEX(Matches!$G$2:$G$201,MATCH($A296&amp;"-1",Matches!$J$2:$J$201,0))-INDEX(Matches!$H$2:$H$201,MATCH($A296&amp;"-1",Matches!$J$2:$J$201,0))),0,IF(D296-E296=INDEX(Matches!$G$2:$G$201,MATCH($A296&amp;"-1",Matches!$J$2:$J$201,0))-INDEX(Matches!$H$2:$H$201,MATCH($A296&amp;"-1",Matches!$J$2:$J$201,0)),3,2))))),""))</f>
        <v/>
      </c>
      <c r="Y296" s="12" t="str">
        <f aca="false">IF(OR($B296="",F296="",G296=""),"",IFERROR(IF(OR(INDEX(Matches!$I$2:$I$201,MATCH($A296&amp;"-2",Matches!$J$2:$J$201,0))="Void",INDEX(Matches!$G$2:$G$201,MATCH($A296&amp;"-2",Matches!$J$2:$J$201,0))="",INDEX(Matches!$H$2:$H$201,MATCH($A296&amp;"-2",Matches!$J$2:$J$201,0))=""),"",IF(AND($C296&lt;&gt;"",INDEX(Matches!$F$2:$F$201,MATCH($A296&amp;"-2",Matches!$J$2:$J$201,0))&lt;&gt;"",$C296&gt;=INDEX(Matches!$F$2:$F$201,MATCH($A296&amp;"-2",Matches!$J$2:$J$201,0))),"",IF(AND(F296=INDEX(Matches!$G$2:$G$201,MATCH($A296&amp;"-2",Matches!$J$2:$J$201,0)),G296=INDEX(Matches!$H$2:$H$201,MATCH($A296&amp;"-2",Matches!$J$2:$J$201,0))),5,IF(SIGN(F296-G296)&lt;&gt;SIGN(INDEX(Matches!$G$2:$G$201,MATCH($A296&amp;"-2",Matches!$J$2:$J$201,0))-INDEX(Matches!$H$2:$H$201,MATCH($A296&amp;"-2",Matches!$J$2:$J$201,0))),0,IF(F296-G296=INDEX(Matches!$G$2:$G$201,MATCH($A296&amp;"-2",Matches!$J$2:$J$201,0))-INDEX(Matches!$H$2:$H$201,MATCH($A296&amp;"-2",Matches!$J$2:$J$201,0)),3,2))))),""))</f>
        <v/>
      </c>
      <c r="Z296" s="12" t="str">
        <f aca="false">IF(OR($B296="",H296="",I296=""),"",IFERROR(IF(OR(INDEX(Matches!$I$2:$I$201,MATCH($A296&amp;"-3",Matches!$J$2:$J$201,0))="Void",INDEX(Matches!$G$2:$G$201,MATCH($A296&amp;"-3",Matches!$J$2:$J$201,0))="",INDEX(Matches!$H$2:$H$201,MATCH($A296&amp;"-3",Matches!$J$2:$J$201,0))=""),"",IF(AND($C296&lt;&gt;"",INDEX(Matches!$F$2:$F$201,MATCH($A296&amp;"-3",Matches!$J$2:$J$201,0))&lt;&gt;"",$C296&gt;=INDEX(Matches!$F$2:$F$201,MATCH($A296&amp;"-3",Matches!$J$2:$J$201,0))),"",IF(AND(H296=INDEX(Matches!$G$2:$G$201,MATCH($A296&amp;"-3",Matches!$J$2:$J$201,0)),I296=INDEX(Matches!$H$2:$H$201,MATCH($A296&amp;"-3",Matches!$J$2:$J$201,0))),5,IF(SIGN(H296-I296)&lt;&gt;SIGN(INDEX(Matches!$G$2:$G$201,MATCH($A296&amp;"-3",Matches!$J$2:$J$201,0))-INDEX(Matches!$H$2:$H$201,MATCH($A296&amp;"-3",Matches!$J$2:$J$201,0))),0,IF(H296-I296=INDEX(Matches!$G$2:$G$201,MATCH($A296&amp;"-3",Matches!$J$2:$J$201,0))-INDEX(Matches!$H$2:$H$201,MATCH($A296&amp;"-3",Matches!$J$2:$J$201,0)),3,2))))),""))</f>
        <v/>
      </c>
      <c r="AA296" s="12" t="str">
        <f aca="false">IF(OR($B296="",J296="",K296=""),"",IFERROR(IF(OR(INDEX(Matches!$I$2:$I$201,MATCH($A296&amp;"-4",Matches!$J$2:$J$201,0))="Void",INDEX(Matches!$G$2:$G$201,MATCH($A296&amp;"-4",Matches!$J$2:$J$201,0))="",INDEX(Matches!$H$2:$H$201,MATCH($A296&amp;"-4",Matches!$J$2:$J$201,0))=""),"",IF(AND($C296&lt;&gt;"",INDEX(Matches!$F$2:$F$201,MATCH($A296&amp;"-4",Matches!$J$2:$J$201,0))&lt;&gt;"",$C296&gt;=INDEX(Matches!$F$2:$F$201,MATCH($A296&amp;"-4",Matches!$J$2:$J$201,0))),"",IF(AND(J296=INDEX(Matches!$G$2:$G$201,MATCH($A296&amp;"-4",Matches!$J$2:$J$201,0)),K296=INDEX(Matches!$H$2:$H$201,MATCH($A296&amp;"-4",Matches!$J$2:$J$201,0))),5,IF(SIGN(J296-K296)&lt;&gt;SIGN(INDEX(Matches!$G$2:$G$201,MATCH($A296&amp;"-4",Matches!$J$2:$J$201,0))-INDEX(Matches!$H$2:$H$201,MATCH($A296&amp;"-4",Matches!$J$2:$J$201,0))),0,IF(J296-K296=INDEX(Matches!$G$2:$G$201,MATCH($A296&amp;"-4",Matches!$J$2:$J$201,0))-INDEX(Matches!$H$2:$H$201,MATCH($A296&amp;"-4",Matches!$J$2:$J$201,0)),3,2))))),""))</f>
        <v/>
      </c>
      <c r="AB296" s="12" t="str">
        <f aca="false">IF(OR($B296="",L296="",M296=""),"",IFERROR(IF(OR(INDEX(Matches!$I$2:$I$201,MATCH($A296&amp;"-5",Matches!$J$2:$J$201,0))="Void",INDEX(Matches!$G$2:$G$201,MATCH($A296&amp;"-5",Matches!$J$2:$J$201,0))="",INDEX(Matches!$H$2:$H$201,MATCH($A296&amp;"-5",Matches!$J$2:$J$201,0))=""),"",IF(AND($C296&lt;&gt;"",INDEX(Matches!$F$2:$F$201,MATCH($A296&amp;"-5",Matches!$J$2:$J$201,0))&lt;&gt;"",$C296&gt;=INDEX(Matches!$F$2:$F$201,MATCH($A296&amp;"-5",Matches!$J$2:$J$201,0))),"",IF(AND(L296=INDEX(Matches!$G$2:$G$201,MATCH($A296&amp;"-5",Matches!$J$2:$J$201,0)),M296=INDEX(Matches!$H$2:$H$201,MATCH($A296&amp;"-5",Matches!$J$2:$J$201,0))),5,IF(SIGN(L296-M296)&lt;&gt;SIGN(INDEX(Matches!$G$2:$G$201,MATCH($A296&amp;"-5",Matches!$J$2:$J$201,0))-INDEX(Matches!$H$2:$H$201,MATCH($A296&amp;"-5",Matches!$J$2:$J$201,0))),0,IF(L296-M296=INDEX(Matches!$G$2:$G$201,MATCH($A296&amp;"-5",Matches!$J$2:$J$201,0))-INDEX(Matches!$H$2:$H$201,MATCH($A296&amp;"-5",Matches!$J$2:$J$201,0)),3,2))))),""))</f>
        <v/>
      </c>
      <c r="AC296" s="12" t="str">
        <f aca="false">IF(OR($B296="",N296="",O296=""),"",IFERROR(IF(OR(INDEX(Matches!$I$2:$I$201,MATCH($A296&amp;"-6",Matches!$J$2:$J$201,0))="Void",INDEX(Matches!$G$2:$G$201,MATCH($A296&amp;"-6",Matches!$J$2:$J$201,0))="",INDEX(Matches!$H$2:$H$201,MATCH($A296&amp;"-6",Matches!$J$2:$J$201,0))=""),"",IF(AND($C296&lt;&gt;"",INDEX(Matches!$F$2:$F$201,MATCH($A296&amp;"-6",Matches!$J$2:$J$201,0))&lt;&gt;"",$C296&gt;=INDEX(Matches!$F$2:$F$201,MATCH($A296&amp;"-6",Matches!$J$2:$J$201,0))),"",IF(AND(N296=INDEX(Matches!$G$2:$G$201,MATCH($A296&amp;"-6",Matches!$J$2:$J$201,0)),O296=INDEX(Matches!$H$2:$H$201,MATCH($A296&amp;"-6",Matches!$J$2:$J$201,0))),5,IF(SIGN(N296-O296)&lt;&gt;SIGN(INDEX(Matches!$G$2:$G$201,MATCH($A296&amp;"-6",Matches!$J$2:$J$201,0))-INDEX(Matches!$H$2:$H$201,MATCH($A296&amp;"-6",Matches!$J$2:$J$201,0))),0,IF(N296-O296=INDEX(Matches!$G$2:$G$201,MATCH($A296&amp;"-6",Matches!$J$2:$J$201,0))-INDEX(Matches!$H$2:$H$201,MATCH($A296&amp;"-6",Matches!$J$2:$J$201,0)),3,2))))),""))</f>
        <v/>
      </c>
      <c r="AD296" s="12" t="str">
        <f aca="false">IF(OR($B296="",P296="",Q296=""),"",IFERROR(IF(OR(INDEX(Matches!$I$2:$I$201,MATCH($A296&amp;"-7",Matches!$J$2:$J$201,0))="Void",INDEX(Matches!$G$2:$G$201,MATCH($A296&amp;"-7",Matches!$J$2:$J$201,0))="",INDEX(Matches!$H$2:$H$201,MATCH($A296&amp;"-7",Matches!$J$2:$J$201,0))=""),"",IF(AND($C296&lt;&gt;"",INDEX(Matches!$F$2:$F$201,MATCH($A296&amp;"-7",Matches!$J$2:$J$201,0))&lt;&gt;"",$C296&gt;=INDEX(Matches!$F$2:$F$201,MATCH($A296&amp;"-7",Matches!$J$2:$J$201,0))),"",IF(AND(P296=INDEX(Matches!$G$2:$G$201,MATCH($A296&amp;"-7",Matches!$J$2:$J$201,0)),Q296=INDEX(Matches!$H$2:$H$201,MATCH($A296&amp;"-7",Matches!$J$2:$J$201,0))),5,IF(SIGN(P296-Q296)&lt;&gt;SIGN(INDEX(Matches!$G$2:$G$201,MATCH($A296&amp;"-7",Matches!$J$2:$J$201,0))-INDEX(Matches!$H$2:$H$201,MATCH($A296&amp;"-7",Matches!$J$2:$J$201,0))),0,IF(P296-Q296=INDEX(Matches!$G$2:$G$201,MATCH($A296&amp;"-7",Matches!$J$2:$J$201,0))-INDEX(Matches!$H$2:$H$201,MATCH($A296&amp;"-7",Matches!$J$2:$J$201,0)),3,2))))),""))</f>
        <v/>
      </c>
      <c r="AE296" s="12" t="str">
        <f aca="false">IF(OR($B296="",R296="",S296=""),"",IFERROR(IF(OR(INDEX(Matches!$I$2:$I$201,MATCH($A296&amp;"-8",Matches!$J$2:$J$201,0))="Void",INDEX(Matches!$G$2:$G$201,MATCH($A296&amp;"-8",Matches!$J$2:$J$201,0))="",INDEX(Matches!$H$2:$H$201,MATCH($A296&amp;"-8",Matches!$J$2:$J$201,0))=""),"",IF(AND($C296&lt;&gt;"",INDEX(Matches!$F$2:$F$201,MATCH($A296&amp;"-8",Matches!$J$2:$J$201,0))&lt;&gt;"",$C296&gt;=INDEX(Matches!$F$2:$F$201,MATCH($A296&amp;"-8",Matches!$J$2:$J$201,0))),"",IF(AND(R296=INDEX(Matches!$G$2:$G$201,MATCH($A296&amp;"-8",Matches!$J$2:$J$201,0)),S296=INDEX(Matches!$H$2:$H$201,MATCH($A296&amp;"-8",Matches!$J$2:$J$201,0))),5,IF(SIGN(R296-S296)&lt;&gt;SIGN(INDEX(Matches!$G$2:$G$201,MATCH($A296&amp;"-8",Matches!$J$2:$J$201,0))-INDEX(Matches!$H$2:$H$201,MATCH($A296&amp;"-8",Matches!$J$2:$J$201,0))),0,IF(R296-S296=INDEX(Matches!$G$2:$G$201,MATCH($A296&amp;"-8",Matches!$J$2:$J$201,0))-INDEX(Matches!$H$2:$H$201,MATCH($A296&amp;"-8",Matches!$J$2:$J$201,0)),3,2))))),""))</f>
        <v/>
      </c>
      <c r="AF296" s="12" t="str">
        <f aca="false">IF(OR($B296="",T296="",U296=""),"",IFERROR(IF(OR(INDEX(Matches!$I$2:$I$201,MATCH($A296&amp;"-9",Matches!$J$2:$J$201,0))="Void",INDEX(Matches!$G$2:$G$201,MATCH($A296&amp;"-9",Matches!$J$2:$J$201,0))="",INDEX(Matches!$H$2:$H$201,MATCH($A296&amp;"-9",Matches!$J$2:$J$201,0))=""),"",IF(AND($C296&lt;&gt;"",INDEX(Matches!$F$2:$F$201,MATCH($A296&amp;"-9",Matches!$J$2:$J$201,0))&lt;&gt;"",$C296&gt;=INDEX(Matches!$F$2:$F$201,MATCH($A296&amp;"-9",Matches!$J$2:$J$201,0))),"",IF(AND(T296=INDEX(Matches!$G$2:$G$201,MATCH($A296&amp;"-9",Matches!$J$2:$J$201,0)),U296=INDEX(Matches!$H$2:$H$201,MATCH($A296&amp;"-9",Matches!$J$2:$J$201,0))),5,IF(SIGN(T296-U296)&lt;&gt;SIGN(INDEX(Matches!$G$2:$G$201,MATCH($A296&amp;"-9",Matches!$J$2:$J$201,0))-INDEX(Matches!$H$2:$H$201,MATCH($A296&amp;"-9",Matches!$J$2:$J$201,0))),0,IF(T296-U296=INDEX(Matches!$G$2:$G$201,MATCH($A296&amp;"-9",Matches!$J$2:$J$201,0))-INDEX(Matches!$H$2:$H$201,MATCH($A296&amp;"-9",Matches!$J$2:$J$201,0)),3,2))))),""))</f>
        <v/>
      </c>
      <c r="AG296" s="12" t="str">
        <f aca="false">IF(OR($B296="",V296="",W296=""),"",IFERROR(IF(OR(INDEX(Matches!$I$2:$I$201,MATCH($A296&amp;"-10",Matches!$J$2:$J$201,0))="Void",INDEX(Matches!$G$2:$G$201,MATCH($A296&amp;"-10",Matches!$J$2:$J$201,0))="",INDEX(Matches!$H$2:$H$201,MATCH($A296&amp;"-10",Matches!$J$2:$J$201,0))=""),"",IF(AND($C296&lt;&gt;"",INDEX(Matches!$F$2:$F$201,MATCH($A296&amp;"-10",Matches!$J$2:$J$201,0))&lt;&gt;"",$C296&gt;=INDEX(Matches!$F$2:$F$201,MATCH($A296&amp;"-10",Matches!$J$2:$J$201,0))),"",IF(AND(V296=INDEX(Matches!$G$2:$G$201,MATCH($A296&amp;"-10",Matches!$J$2:$J$201,0)),W296=INDEX(Matches!$H$2:$H$201,MATCH($A296&amp;"-10",Matches!$J$2:$J$201,0))),5,IF(SIGN(V296-W296)&lt;&gt;SIGN(INDEX(Matches!$G$2:$G$201,MATCH($A296&amp;"-10",Matches!$J$2:$J$201,0))-INDEX(Matches!$H$2:$H$201,MATCH($A296&amp;"-10",Matches!$J$2:$J$201,0))),0,IF(V296-W296=INDEX(Matches!$G$2:$G$201,MATCH($A296&amp;"-10",Matches!$J$2:$J$201,0))-INDEX(Matches!$H$2:$H$201,MATCH($A296&amp;"-10",Matches!$J$2:$J$201,0)),3,2))))),""))</f>
        <v/>
      </c>
      <c r="AH296" s="13" t="str">
        <f aca="false">IF($B296="","",SUM(X296:AG296))</f>
        <v/>
      </c>
      <c r="AI296" s="12" t="str">
        <f aca="false">IF($B296="","",COUNTIF(X296:AG296,5))</f>
        <v/>
      </c>
      <c r="AJ296" s="12" t="str">
        <f aca="false">IF($B296="","",COUNTIF(X296:AG296,"&gt;=2"))</f>
        <v/>
      </c>
      <c r="AK296" s="12" t="str">
        <f aca="false">IF($B296="","",COUNT(X296:AG296))</f>
        <v/>
      </c>
    </row>
    <row r="297" customFormat="false" ht="15" hidden="false" customHeight="false" outlineLevel="0" collapsed="false">
      <c r="A297" s="7"/>
      <c r="B297" s="7"/>
      <c r="C297" s="1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12" t="str">
        <f aca="false">IF(OR($B297="",D297="",E297=""),"",IFERROR(IF(OR(INDEX(Matches!$I$2:$I$201,MATCH($A297&amp;"-1",Matches!$J$2:$J$201,0))="Void",INDEX(Matches!$G$2:$G$201,MATCH($A297&amp;"-1",Matches!$J$2:$J$201,0))="",INDEX(Matches!$H$2:$H$201,MATCH($A297&amp;"-1",Matches!$J$2:$J$201,0))=""),"",IF(AND($C297&lt;&gt;"",INDEX(Matches!$F$2:$F$201,MATCH($A297&amp;"-1",Matches!$J$2:$J$201,0))&lt;&gt;"",$C297&gt;=INDEX(Matches!$F$2:$F$201,MATCH($A297&amp;"-1",Matches!$J$2:$J$201,0))),"",IF(AND(D297=INDEX(Matches!$G$2:$G$201,MATCH($A297&amp;"-1",Matches!$J$2:$J$201,0)),E297=INDEX(Matches!$H$2:$H$201,MATCH($A297&amp;"-1",Matches!$J$2:$J$201,0))),5,IF(SIGN(D297-E297)&lt;&gt;SIGN(INDEX(Matches!$G$2:$G$201,MATCH($A297&amp;"-1",Matches!$J$2:$J$201,0))-INDEX(Matches!$H$2:$H$201,MATCH($A297&amp;"-1",Matches!$J$2:$J$201,0))),0,IF(D297-E297=INDEX(Matches!$G$2:$G$201,MATCH($A297&amp;"-1",Matches!$J$2:$J$201,0))-INDEX(Matches!$H$2:$H$201,MATCH($A297&amp;"-1",Matches!$J$2:$J$201,0)),3,2))))),""))</f>
        <v/>
      </c>
      <c r="Y297" s="12" t="str">
        <f aca="false">IF(OR($B297="",F297="",G297=""),"",IFERROR(IF(OR(INDEX(Matches!$I$2:$I$201,MATCH($A297&amp;"-2",Matches!$J$2:$J$201,0))="Void",INDEX(Matches!$G$2:$G$201,MATCH($A297&amp;"-2",Matches!$J$2:$J$201,0))="",INDEX(Matches!$H$2:$H$201,MATCH($A297&amp;"-2",Matches!$J$2:$J$201,0))=""),"",IF(AND($C297&lt;&gt;"",INDEX(Matches!$F$2:$F$201,MATCH($A297&amp;"-2",Matches!$J$2:$J$201,0))&lt;&gt;"",$C297&gt;=INDEX(Matches!$F$2:$F$201,MATCH($A297&amp;"-2",Matches!$J$2:$J$201,0))),"",IF(AND(F297=INDEX(Matches!$G$2:$G$201,MATCH($A297&amp;"-2",Matches!$J$2:$J$201,0)),G297=INDEX(Matches!$H$2:$H$201,MATCH($A297&amp;"-2",Matches!$J$2:$J$201,0))),5,IF(SIGN(F297-G297)&lt;&gt;SIGN(INDEX(Matches!$G$2:$G$201,MATCH($A297&amp;"-2",Matches!$J$2:$J$201,0))-INDEX(Matches!$H$2:$H$201,MATCH($A297&amp;"-2",Matches!$J$2:$J$201,0))),0,IF(F297-G297=INDEX(Matches!$G$2:$G$201,MATCH($A297&amp;"-2",Matches!$J$2:$J$201,0))-INDEX(Matches!$H$2:$H$201,MATCH($A297&amp;"-2",Matches!$J$2:$J$201,0)),3,2))))),""))</f>
        <v/>
      </c>
      <c r="Z297" s="12" t="str">
        <f aca="false">IF(OR($B297="",H297="",I297=""),"",IFERROR(IF(OR(INDEX(Matches!$I$2:$I$201,MATCH($A297&amp;"-3",Matches!$J$2:$J$201,0))="Void",INDEX(Matches!$G$2:$G$201,MATCH($A297&amp;"-3",Matches!$J$2:$J$201,0))="",INDEX(Matches!$H$2:$H$201,MATCH($A297&amp;"-3",Matches!$J$2:$J$201,0))=""),"",IF(AND($C297&lt;&gt;"",INDEX(Matches!$F$2:$F$201,MATCH($A297&amp;"-3",Matches!$J$2:$J$201,0))&lt;&gt;"",$C297&gt;=INDEX(Matches!$F$2:$F$201,MATCH($A297&amp;"-3",Matches!$J$2:$J$201,0))),"",IF(AND(H297=INDEX(Matches!$G$2:$G$201,MATCH($A297&amp;"-3",Matches!$J$2:$J$201,0)),I297=INDEX(Matches!$H$2:$H$201,MATCH($A297&amp;"-3",Matches!$J$2:$J$201,0))),5,IF(SIGN(H297-I297)&lt;&gt;SIGN(INDEX(Matches!$G$2:$G$201,MATCH($A297&amp;"-3",Matches!$J$2:$J$201,0))-INDEX(Matches!$H$2:$H$201,MATCH($A297&amp;"-3",Matches!$J$2:$J$201,0))),0,IF(H297-I297=INDEX(Matches!$G$2:$G$201,MATCH($A297&amp;"-3",Matches!$J$2:$J$201,0))-INDEX(Matches!$H$2:$H$201,MATCH($A297&amp;"-3",Matches!$J$2:$J$201,0)),3,2))))),""))</f>
        <v/>
      </c>
      <c r="AA297" s="12" t="str">
        <f aca="false">IF(OR($B297="",J297="",K297=""),"",IFERROR(IF(OR(INDEX(Matches!$I$2:$I$201,MATCH($A297&amp;"-4",Matches!$J$2:$J$201,0))="Void",INDEX(Matches!$G$2:$G$201,MATCH($A297&amp;"-4",Matches!$J$2:$J$201,0))="",INDEX(Matches!$H$2:$H$201,MATCH($A297&amp;"-4",Matches!$J$2:$J$201,0))=""),"",IF(AND($C297&lt;&gt;"",INDEX(Matches!$F$2:$F$201,MATCH($A297&amp;"-4",Matches!$J$2:$J$201,0))&lt;&gt;"",$C297&gt;=INDEX(Matches!$F$2:$F$201,MATCH($A297&amp;"-4",Matches!$J$2:$J$201,0))),"",IF(AND(J297=INDEX(Matches!$G$2:$G$201,MATCH($A297&amp;"-4",Matches!$J$2:$J$201,0)),K297=INDEX(Matches!$H$2:$H$201,MATCH($A297&amp;"-4",Matches!$J$2:$J$201,0))),5,IF(SIGN(J297-K297)&lt;&gt;SIGN(INDEX(Matches!$G$2:$G$201,MATCH($A297&amp;"-4",Matches!$J$2:$J$201,0))-INDEX(Matches!$H$2:$H$201,MATCH($A297&amp;"-4",Matches!$J$2:$J$201,0))),0,IF(J297-K297=INDEX(Matches!$G$2:$G$201,MATCH($A297&amp;"-4",Matches!$J$2:$J$201,0))-INDEX(Matches!$H$2:$H$201,MATCH($A297&amp;"-4",Matches!$J$2:$J$201,0)),3,2))))),""))</f>
        <v/>
      </c>
      <c r="AB297" s="12" t="str">
        <f aca="false">IF(OR($B297="",L297="",M297=""),"",IFERROR(IF(OR(INDEX(Matches!$I$2:$I$201,MATCH($A297&amp;"-5",Matches!$J$2:$J$201,0))="Void",INDEX(Matches!$G$2:$G$201,MATCH($A297&amp;"-5",Matches!$J$2:$J$201,0))="",INDEX(Matches!$H$2:$H$201,MATCH($A297&amp;"-5",Matches!$J$2:$J$201,0))=""),"",IF(AND($C297&lt;&gt;"",INDEX(Matches!$F$2:$F$201,MATCH($A297&amp;"-5",Matches!$J$2:$J$201,0))&lt;&gt;"",$C297&gt;=INDEX(Matches!$F$2:$F$201,MATCH($A297&amp;"-5",Matches!$J$2:$J$201,0))),"",IF(AND(L297=INDEX(Matches!$G$2:$G$201,MATCH($A297&amp;"-5",Matches!$J$2:$J$201,0)),M297=INDEX(Matches!$H$2:$H$201,MATCH($A297&amp;"-5",Matches!$J$2:$J$201,0))),5,IF(SIGN(L297-M297)&lt;&gt;SIGN(INDEX(Matches!$G$2:$G$201,MATCH($A297&amp;"-5",Matches!$J$2:$J$201,0))-INDEX(Matches!$H$2:$H$201,MATCH($A297&amp;"-5",Matches!$J$2:$J$201,0))),0,IF(L297-M297=INDEX(Matches!$G$2:$G$201,MATCH($A297&amp;"-5",Matches!$J$2:$J$201,0))-INDEX(Matches!$H$2:$H$201,MATCH($A297&amp;"-5",Matches!$J$2:$J$201,0)),3,2))))),""))</f>
        <v/>
      </c>
      <c r="AC297" s="12" t="str">
        <f aca="false">IF(OR($B297="",N297="",O297=""),"",IFERROR(IF(OR(INDEX(Matches!$I$2:$I$201,MATCH($A297&amp;"-6",Matches!$J$2:$J$201,0))="Void",INDEX(Matches!$G$2:$G$201,MATCH($A297&amp;"-6",Matches!$J$2:$J$201,0))="",INDEX(Matches!$H$2:$H$201,MATCH($A297&amp;"-6",Matches!$J$2:$J$201,0))=""),"",IF(AND($C297&lt;&gt;"",INDEX(Matches!$F$2:$F$201,MATCH($A297&amp;"-6",Matches!$J$2:$J$201,0))&lt;&gt;"",$C297&gt;=INDEX(Matches!$F$2:$F$201,MATCH($A297&amp;"-6",Matches!$J$2:$J$201,0))),"",IF(AND(N297=INDEX(Matches!$G$2:$G$201,MATCH($A297&amp;"-6",Matches!$J$2:$J$201,0)),O297=INDEX(Matches!$H$2:$H$201,MATCH($A297&amp;"-6",Matches!$J$2:$J$201,0))),5,IF(SIGN(N297-O297)&lt;&gt;SIGN(INDEX(Matches!$G$2:$G$201,MATCH($A297&amp;"-6",Matches!$J$2:$J$201,0))-INDEX(Matches!$H$2:$H$201,MATCH($A297&amp;"-6",Matches!$J$2:$J$201,0))),0,IF(N297-O297=INDEX(Matches!$G$2:$G$201,MATCH($A297&amp;"-6",Matches!$J$2:$J$201,0))-INDEX(Matches!$H$2:$H$201,MATCH($A297&amp;"-6",Matches!$J$2:$J$201,0)),3,2))))),""))</f>
        <v/>
      </c>
      <c r="AD297" s="12" t="str">
        <f aca="false">IF(OR($B297="",P297="",Q297=""),"",IFERROR(IF(OR(INDEX(Matches!$I$2:$I$201,MATCH($A297&amp;"-7",Matches!$J$2:$J$201,0))="Void",INDEX(Matches!$G$2:$G$201,MATCH($A297&amp;"-7",Matches!$J$2:$J$201,0))="",INDEX(Matches!$H$2:$H$201,MATCH($A297&amp;"-7",Matches!$J$2:$J$201,0))=""),"",IF(AND($C297&lt;&gt;"",INDEX(Matches!$F$2:$F$201,MATCH($A297&amp;"-7",Matches!$J$2:$J$201,0))&lt;&gt;"",$C297&gt;=INDEX(Matches!$F$2:$F$201,MATCH($A297&amp;"-7",Matches!$J$2:$J$201,0))),"",IF(AND(P297=INDEX(Matches!$G$2:$G$201,MATCH($A297&amp;"-7",Matches!$J$2:$J$201,0)),Q297=INDEX(Matches!$H$2:$H$201,MATCH($A297&amp;"-7",Matches!$J$2:$J$201,0))),5,IF(SIGN(P297-Q297)&lt;&gt;SIGN(INDEX(Matches!$G$2:$G$201,MATCH($A297&amp;"-7",Matches!$J$2:$J$201,0))-INDEX(Matches!$H$2:$H$201,MATCH($A297&amp;"-7",Matches!$J$2:$J$201,0))),0,IF(P297-Q297=INDEX(Matches!$G$2:$G$201,MATCH($A297&amp;"-7",Matches!$J$2:$J$201,0))-INDEX(Matches!$H$2:$H$201,MATCH($A297&amp;"-7",Matches!$J$2:$J$201,0)),3,2))))),""))</f>
        <v/>
      </c>
      <c r="AE297" s="12" t="str">
        <f aca="false">IF(OR($B297="",R297="",S297=""),"",IFERROR(IF(OR(INDEX(Matches!$I$2:$I$201,MATCH($A297&amp;"-8",Matches!$J$2:$J$201,0))="Void",INDEX(Matches!$G$2:$G$201,MATCH($A297&amp;"-8",Matches!$J$2:$J$201,0))="",INDEX(Matches!$H$2:$H$201,MATCH($A297&amp;"-8",Matches!$J$2:$J$201,0))=""),"",IF(AND($C297&lt;&gt;"",INDEX(Matches!$F$2:$F$201,MATCH($A297&amp;"-8",Matches!$J$2:$J$201,0))&lt;&gt;"",$C297&gt;=INDEX(Matches!$F$2:$F$201,MATCH($A297&amp;"-8",Matches!$J$2:$J$201,0))),"",IF(AND(R297=INDEX(Matches!$G$2:$G$201,MATCH($A297&amp;"-8",Matches!$J$2:$J$201,0)),S297=INDEX(Matches!$H$2:$H$201,MATCH($A297&amp;"-8",Matches!$J$2:$J$201,0))),5,IF(SIGN(R297-S297)&lt;&gt;SIGN(INDEX(Matches!$G$2:$G$201,MATCH($A297&amp;"-8",Matches!$J$2:$J$201,0))-INDEX(Matches!$H$2:$H$201,MATCH($A297&amp;"-8",Matches!$J$2:$J$201,0))),0,IF(R297-S297=INDEX(Matches!$G$2:$G$201,MATCH($A297&amp;"-8",Matches!$J$2:$J$201,0))-INDEX(Matches!$H$2:$H$201,MATCH($A297&amp;"-8",Matches!$J$2:$J$201,0)),3,2))))),""))</f>
        <v/>
      </c>
      <c r="AF297" s="12" t="str">
        <f aca="false">IF(OR($B297="",T297="",U297=""),"",IFERROR(IF(OR(INDEX(Matches!$I$2:$I$201,MATCH($A297&amp;"-9",Matches!$J$2:$J$201,0))="Void",INDEX(Matches!$G$2:$G$201,MATCH($A297&amp;"-9",Matches!$J$2:$J$201,0))="",INDEX(Matches!$H$2:$H$201,MATCH($A297&amp;"-9",Matches!$J$2:$J$201,0))=""),"",IF(AND($C297&lt;&gt;"",INDEX(Matches!$F$2:$F$201,MATCH($A297&amp;"-9",Matches!$J$2:$J$201,0))&lt;&gt;"",$C297&gt;=INDEX(Matches!$F$2:$F$201,MATCH($A297&amp;"-9",Matches!$J$2:$J$201,0))),"",IF(AND(T297=INDEX(Matches!$G$2:$G$201,MATCH($A297&amp;"-9",Matches!$J$2:$J$201,0)),U297=INDEX(Matches!$H$2:$H$201,MATCH($A297&amp;"-9",Matches!$J$2:$J$201,0))),5,IF(SIGN(T297-U297)&lt;&gt;SIGN(INDEX(Matches!$G$2:$G$201,MATCH($A297&amp;"-9",Matches!$J$2:$J$201,0))-INDEX(Matches!$H$2:$H$201,MATCH($A297&amp;"-9",Matches!$J$2:$J$201,0))),0,IF(T297-U297=INDEX(Matches!$G$2:$G$201,MATCH($A297&amp;"-9",Matches!$J$2:$J$201,0))-INDEX(Matches!$H$2:$H$201,MATCH($A297&amp;"-9",Matches!$J$2:$J$201,0)),3,2))))),""))</f>
        <v/>
      </c>
      <c r="AG297" s="12" t="str">
        <f aca="false">IF(OR($B297="",V297="",W297=""),"",IFERROR(IF(OR(INDEX(Matches!$I$2:$I$201,MATCH($A297&amp;"-10",Matches!$J$2:$J$201,0))="Void",INDEX(Matches!$G$2:$G$201,MATCH($A297&amp;"-10",Matches!$J$2:$J$201,0))="",INDEX(Matches!$H$2:$H$201,MATCH($A297&amp;"-10",Matches!$J$2:$J$201,0))=""),"",IF(AND($C297&lt;&gt;"",INDEX(Matches!$F$2:$F$201,MATCH($A297&amp;"-10",Matches!$J$2:$J$201,0))&lt;&gt;"",$C297&gt;=INDEX(Matches!$F$2:$F$201,MATCH($A297&amp;"-10",Matches!$J$2:$J$201,0))),"",IF(AND(V297=INDEX(Matches!$G$2:$G$201,MATCH($A297&amp;"-10",Matches!$J$2:$J$201,0)),W297=INDEX(Matches!$H$2:$H$201,MATCH($A297&amp;"-10",Matches!$J$2:$J$201,0))),5,IF(SIGN(V297-W297)&lt;&gt;SIGN(INDEX(Matches!$G$2:$G$201,MATCH($A297&amp;"-10",Matches!$J$2:$J$201,0))-INDEX(Matches!$H$2:$H$201,MATCH($A297&amp;"-10",Matches!$J$2:$J$201,0))),0,IF(V297-W297=INDEX(Matches!$G$2:$G$201,MATCH($A297&amp;"-10",Matches!$J$2:$J$201,0))-INDEX(Matches!$H$2:$H$201,MATCH($A297&amp;"-10",Matches!$J$2:$J$201,0)),3,2))))),""))</f>
        <v/>
      </c>
      <c r="AH297" s="13" t="str">
        <f aca="false">IF($B297="","",SUM(X297:AG297))</f>
        <v/>
      </c>
      <c r="AI297" s="12" t="str">
        <f aca="false">IF($B297="","",COUNTIF(X297:AG297,5))</f>
        <v/>
      </c>
      <c r="AJ297" s="12" t="str">
        <f aca="false">IF($B297="","",COUNTIF(X297:AG297,"&gt;=2"))</f>
        <v/>
      </c>
      <c r="AK297" s="12" t="str">
        <f aca="false">IF($B297="","",COUNT(X297:AG297))</f>
        <v/>
      </c>
    </row>
    <row r="298" customFormat="false" ht="15" hidden="false" customHeight="false" outlineLevel="0" collapsed="false">
      <c r="A298" s="7"/>
      <c r="B298" s="7"/>
      <c r="C298" s="1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12" t="str">
        <f aca="false">IF(OR($B298="",D298="",E298=""),"",IFERROR(IF(OR(INDEX(Matches!$I$2:$I$201,MATCH($A298&amp;"-1",Matches!$J$2:$J$201,0))="Void",INDEX(Matches!$G$2:$G$201,MATCH($A298&amp;"-1",Matches!$J$2:$J$201,0))="",INDEX(Matches!$H$2:$H$201,MATCH($A298&amp;"-1",Matches!$J$2:$J$201,0))=""),"",IF(AND($C298&lt;&gt;"",INDEX(Matches!$F$2:$F$201,MATCH($A298&amp;"-1",Matches!$J$2:$J$201,0))&lt;&gt;"",$C298&gt;=INDEX(Matches!$F$2:$F$201,MATCH($A298&amp;"-1",Matches!$J$2:$J$201,0))),"",IF(AND(D298=INDEX(Matches!$G$2:$G$201,MATCH($A298&amp;"-1",Matches!$J$2:$J$201,0)),E298=INDEX(Matches!$H$2:$H$201,MATCH($A298&amp;"-1",Matches!$J$2:$J$201,0))),5,IF(SIGN(D298-E298)&lt;&gt;SIGN(INDEX(Matches!$G$2:$G$201,MATCH($A298&amp;"-1",Matches!$J$2:$J$201,0))-INDEX(Matches!$H$2:$H$201,MATCH($A298&amp;"-1",Matches!$J$2:$J$201,0))),0,IF(D298-E298=INDEX(Matches!$G$2:$G$201,MATCH($A298&amp;"-1",Matches!$J$2:$J$201,0))-INDEX(Matches!$H$2:$H$201,MATCH($A298&amp;"-1",Matches!$J$2:$J$201,0)),3,2))))),""))</f>
        <v/>
      </c>
      <c r="Y298" s="12" t="str">
        <f aca="false">IF(OR($B298="",F298="",G298=""),"",IFERROR(IF(OR(INDEX(Matches!$I$2:$I$201,MATCH($A298&amp;"-2",Matches!$J$2:$J$201,0))="Void",INDEX(Matches!$G$2:$G$201,MATCH($A298&amp;"-2",Matches!$J$2:$J$201,0))="",INDEX(Matches!$H$2:$H$201,MATCH($A298&amp;"-2",Matches!$J$2:$J$201,0))=""),"",IF(AND($C298&lt;&gt;"",INDEX(Matches!$F$2:$F$201,MATCH($A298&amp;"-2",Matches!$J$2:$J$201,0))&lt;&gt;"",$C298&gt;=INDEX(Matches!$F$2:$F$201,MATCH($A298&amp;"-2",Matches!$J$2:$J$201,0))),"",IF(AND(F298=INDEX(Matches!$G$2:$G$201,MATCH($A298&amp;"-2",Matches!$J$2:$J$201,0)),G298=INDEX(Matches!$H$2:$H$201,MATCH($A298&amp;"-2",Matches!$J$2:$J$201,0))),5,IF(SIGN(F298-G298)&lt;&gt;SIGN(INDEX(Matches!$G$2:$G$201,MATCH($A298&amp;"-2",Matches!$J$2:$J$201,0))-INDEX(Matches!$H$2:$H$201,MATCH($A298&amp;"-2",Matches!$J$2:$J$201,0))),0,IF(F298-G298=INDEX(Matches!$G$2:$G$201,MATCH($A298&amp;"-2",Matches!$J$2:$J$201,0))-INDEX(Matches!$H$2:$H$201,MATCH($A298&amp;"-2",Matches!$J$2:$J$201,0)),3,2))))),""))</f>
        <v/>
      </c>
      <c r="Z298" s="12" t="str">
        <f aca="false">IF(OR($B298="",H298="",I298=""),"",IFERROR(IF(OR(INDEX(Matches!$I$2:$I$201,MATCH($A298&amp;"-3",Matches!$J$2:$J$201,0))="Void",INDEX(Matches!$G$2:$G$201,MATCH($A298&amp;"-3",Matches!$J$2:$J$201,0))="",INDEX(Matches!$H$2:$H$201,MATCH($A298&amp;"-3",Matches!$J$2:$J$201,0))=""),"",IF(AND($C298&lt;&gt;"",INDEX(Matches!$F$2:$F$201,MATCH($A298&amp;"-3",Matches!$J$2:$J$201,0))&lt;&gt;"",$C298&gt;=INDEX(Matches!$F$2:$F$201,MATCH($A298&amp;"-3",Matches!$J$2:$J$201,0))),"",IF(AND(H298=INDEX(Matches!$G$2:$G$201,MATCH($A298&amp;"-3",Matches!$J$2:$J$201,0)),I298=INDEX(Matches!$H$2:$H$201,MATCH($A298&amp;"-3",Matches!$J$2:$J$201,0))),5,IF(SIGN(H298-I298)&lt;&gt;SIGN(INDEX(Matches!$G$2:$G$201,MATCH($A298&amp;"-3",Matches!$J$2:$J$201,0))-INDEX(Matches!$H$2:$H$201,MATCH($A298&amp;"-3",Matches!$J$2:$J$201,0))),0,IF(H298-I298=INDEX(Matches!$G$2:$G$201,MATCH($A298&amp;"-3",Matches!$J$2:$J$201,0))-INDEX(Matches!$H$2:$H$201,MATCH($A298&amp;"-3",Matches!$J$2:$J$201,0)),3,2))))),""))</f>
        <v/>
      </c>
      <c r="AA298" s="12" t="str">
        <f aca="false">IF(OR($B298="",J298="",K298=""),"",IFERROR(IF(OR(INDEX(Matches!$I$2:$I$201,MATCH($A298&amp;"-4",Matches!$J$2:$J$201,0))="Void",INDEX(Matches!$G$2:$G$201,MATCH($A298&amp;"-4",Matches!$J$2:$J$201,0))="",INDEX(Matches!$H$2:$H$201,MATCH($A298&amp;"-4",Matches!$J$2:$J$201,0))=""),"",IF(AND($C298&lt;&gt;"",INDEX(Matches!$F$2:$F$201,MATCH($A298&amp;"-4",Matches!$J$2:$J$201,0))&lt;&gt;"",$C298&gt;=INDEX(Matches!$F$2:$F$201,MATCH($A298&amp;"-4",Matches!$J$2:$J$201,0))),"",IF(AND(J298=INDEX(Matches!$G$2:$G$201,MATCH($A298&amp;"-4",Matches!$J$2:$J$201,0)),K298=INDEX(Matches!$H$2:$H$201,MATCH($A298&amp;"-4",Matches!$J$2:$J$201,0))),5,IF(SIGN(J298-K298)&lt;&gt;SIGN(INDEX(Matches!$G$2:$G$201,MATCH($A298&amp;"-4",Matches!$J$2:$J$201,0))-INDEX(Matches!$H$2:$H$201,MATCH($A298&amp;"-4",Matches!$J$2:$J$201,0))),0,IF(J298-K298=INDEX(Matches!$G$2:$G$201,MATCH($A298&amp;"-4",Matches!$J$2:$J$201,0))-INDEX(Matches!$H$2:$H$201,MATCH($A298&amp;"-4",Matches!$J$2:$J$201,0)),3,2))))),""))</f>
        <v/>
      </c>
      <c r="AB298" s="12" t="str">
        <f aca="false">IF(OR($B298="",L298="",M298=""),"",IFERROR(IF(OR(INDEX(Matches!$I$2:$I$201,MATCH($A298&amp;"-5",Matches!$J$2:$J$201,0))="Void",INDEX(Matches!$G$2:$G$201,MATCH($A298&amp;"-5",Matches!$J$2:$J$201,0))="",INDEX(Matches!$H$2:$H$201,MATCH($A298&amp;"-5",Matches!$J$2:$J$201,0))=""),"",IF(AND($C298&lt;&gt;"",INDEX(Matches!$F$2:$F$201,MATCH($A298&amp;"-5",Matches!$J$2:$J$201,0))&lt;&gt;"",$C298&gt;=INDEX(Matches!$F$2:$F$201,MATCH($A298&amp;"-5",Matches!$J$2:$J$201,0))),"",IF(AND(L298=INDEX(Matches!$G$2:$G$201,MATCH($A298&amp;"-5",Matches!$J$2:$J$201,0)),M298=INDEX(Matches!$H$2:$H$201,MATCH($A298&amp;"-5",Matches!$J$2:$J$201,0))),5,IF(SIGN(L298-M298)&lt;&gt;SIGN(INDEX(Matches!$G$2:$G$201,MATCH($A298&amp;"-5",Matches!$J$2:$J$201,0))-INDEX(Matches!$H$2:$H$201,MATCH($A298&amp;"-5",Matches!$J$2:$J$201,0))),0,IF(L298-M298=INDEX(Matches!$G$2:$G$201,MATCH($A298&amp;"-5",Matches!$J$2:$J$201,0))-INDEX(Matches!$H$2:$H$201,MATCH($A298&amp;"-5",Matches!$J$2:$J$201,0)),3,2))))),""))</f>
        <v/>
      </c>
      <c r="AC298" s="12" t="str">
        <f aca="false">IF(OR($B298="",N298="",O298=""),"",IFERROR(IF(OR(INDEX(Matches!$I$2:$I$201,MATCH($A298&amp;"-6",Matches!$J$2:$J$201,0))="Void",INDEX(Matches!$G$2:$G$201,MATCH($A298&amp;"-6",Matches!$J$2:$J$201,0))="",INDEX(Matches!$H$2:$H$201,MATCH($A298&amp;"-6",Matches!$J$2:$J$201,0))=""),"",IF(AND($C298&lt;&gt;"",INDEX(Matches!$F$2:$F$201,MATCH($A298&amp;"-6",Matches!$J$2:$J$201,0))&lt;&gt;"",$C298&gt;=INDEX(Matches!$F$2:$F$201,MATCH($A298&amp;"-6",Matches!$J$2:$J$201,0))),"",IF(AND(N298=INDEX(Matches!$G$2:$G$201,MATCH($A298&amp;"-6",Matches!$J$2:$J$201,0)),O298=INDEX(Matches!$H$2:$H$201,MATCH($A298&amp;"-6",Matches!$J$2:$J$201,0))),5,IF(SIGN(N298-O298)&lt;&gt;SIGN(INDEX(Matches!$G$2:$G$201,MATCH($A298&amp;"-6",Matches!$J$2:$J$201,0))-INDEX(Matches!$H$2:$H$201,MATCH($A298&amp;"-6",Matches!$J$2:$J$201,0))),0,IF(N298-O298=INDEX(Matches!$G$2:$G$201,MATCH($A298&amp;"-6",Matches!$J$2:$J$201,0))-INDEX(Matches!$H$2:$H$201,MATCH($A298&amp;"-6",Matches!$J$2:$J$201,0)),3,2))))),""))</f>
        <v/>
      </c>
      <c r="AD298" s="12" t="str">
        <f aca="false">IF(OR($B298="",P298="",Q298=""),"",IFERROR(IF(OR(INDEX(Matches!$I$2:$I$201,MATCH($A298&amp;"-7",Matches!$J$2:$J$201,0))="Void",INDEX(Matches!$G$2:$G$201,MATCH($A298&amp;"-7",Matches!$J$2:$J$201,0))="",INDEX(Matches!$H$2:$H$201,MATCH($A298&amp;"-7",Matches!$J$2:$J$201,0))=""),"",IF(AND($C298&lt;&gt;"",INDEX(Matches!$F$2:$F$201,MATCH($A298&amp;"-7",Matches!$J$2:$J$201,0))&lt;&gt;"",$C298&gt;=INDEX(Matches!$F$2:$F$201,MATCH($A298&amp;"-7",Matches!$J$2:$J$201,0))),"",IF(AND(P298=INDEX(Matches!$G$2:$G$201,MATCH($A298&amp;"-7",Matches!$J$2:$J$201,0)),Q298=INDEX(Matches!$H$2:$H$201,MATCH($A298&amp;"-7",Matches!$J$2:$J$201,0))),5,IF(SIGN(P298-Q298)&lt;&gt;SIGN(INDEX(Matches!$G$2:$G$201,MATCH($A298&amp;"-7",Matches!$J$2:$J$201,0))-INDEX(Matches!$H$2:$H$201,MATCH($A298&amp;"-7",Matches!$J$2:$J$201,0))),0,IF(P298-Q298=INDEX(Matches!$G$2:$G$201,MATCH($A298&amp;"-7",Matches!$J$2:$J$201,0))-INDEX(Matches!$H$2:$H$201,MATCH($A298&amp;"-7",Matches!$J$2:$J$201,0)),3,2))))),""))</f>
        <v/>
      </c>
      <c r="AE298" s="12" t="str">
        <f aca="false">IF(OR($B298="",R298="",S298=""),"",IFERROR(IF(OR(INDEX(Matches!$I$2:$I$201,MATCH($A298&amp;"-8",Matches!$J$2:$J$201,0))="Void",INDEX(Matches!$G$2:$G$201,MATCH($A298&amp;"-8",Matches!$J$2:$J$201,0))="",INDEX(Matches!$H$2:$H$201,MATCH($A298&amp;"-8",Matches!$J$2:$J$201,0))=""),"",IF(AND($C298&lt;&gt;"",INDEX(Matches!$F$2:$F$201,MATCH($A298&amp;"-8",Matches!$J$2:$J$201,0))&lt;&gt;"",$C298&gt;=INDEX(Matches!$F$2:$F$201,MATCH($A298&amp;"-8",Matches!$J$2:$J$201,0))),"",IF(AND(R298=INDEX(Matches!$G$2:$G$201,MATCH($A298&amp;"-8",Matches!$J$2:$J$201,0)),S298=INDEX(Matches!$H$2:$H$201,MATCH($A298&amp;"-8",Matches!$J$2:$J$201,0))),5,IF(SIGN(R298-S298)&lt;&gt;SIGN(INDEX(Matches!$G$2:$G$201,MATCH($A298&amp;"-8",Matches!$J$2:$J$201,0))-INDEX(Matches!$H$2:$H$201,MATCH($A298&amp;"-8",Matches!$J$2:$J$201,0))),0,IF(R298-S298=INDEX(Matches!$G$2:$G$201,MATCH($A298&amp;"-8",Matches!$J$2:$J$201,0))-INDEX(Matches!$H$2:$H$201,MATCH($A298&amp;"-8",Matches!$J$2:$J$201,0)),3,2))))),""))</f>
        <v/>
      </c>
      <c r="AF298" s="12" t="str">
        <f aca="false">IF(OR($B298="",T298="",U298=""),"",IFERROR(IF(OR(INDEX(Matches!$I$2:$I$201,MATCH($A298&amp;"-9",Matches!$J$2:$J$201,0))="Void",INDEX(Matches!$G$2:$G$201,MATCH($A298&amp;"-9",Matches!$J$2:$J$201,0))="",INDEX(Matches!$H$2:$H$201,MATCH($A298&amp;"-9",Matches!$J$2:$J$201,0))=""),"",IF(AND($C298&lt;&gt;"",INDEX(Matches!$F$2:$F$201,MATCH($A298&amp;"-9",Matches!$J$2:$J$201,0))&lt;&gt;"",$C298&gt;=INDEX(Matches!$F$2:$F$201,MATCH($A298&amp;"-9",Matches!$J$2:$J$201,0))),"",IF(AND(T298=INDEX(Matches!$G$2:$G$201,MATCH($A298&amp;"-9",Matches!$J$2:$J$201,0)),U298=INDEX(Matches!$H$2:$H$201,MATCH($A298&amp;"-9",Matches!$J$2:$J$201,0))),5,IF(SIGN(T298-U298)&lt;&gt;SIGN(INDEX(Matches!$G$2:$G$201,MATCH($A298&amp;"-9",Matches!$J$2:$J$201,0))-INDEX(Matches!$H$2:$H$201,MATCH($A298&amp;"-9",Matches!$J$2:$J$201,0))),0,IF(T298-U298=INDEX(Matches!$G$2:$G$201,MATCH($A298&amp;"-9",Matches!$J$2:$J$201,0))-INDEX(Matches!$H$2:$H$201,MATCH($A298&amp;"-9",Matches!$J$2:$J$201,0)),3,2))))),""))</f>
        <v/>
      </c>
      <c r="AG298" s="12" t="str">
        <f aca="false">IF(OR($B298="",V298="",W298=""),"",IFERROR(IF(OR(INDEX(Matches!$I$2:$I$201,MATCH($A298&amp;"-10",Matches!$J$2:$J$201,0))="Void",INDEX(Matches!$G$2:$G$201,MATCH($A298&amp;"-10",Matches!$J$2:$J$201,0))="",INDEX(Matches!$H$2:$H$201,MATCH($A298&amp;"-10",Matches!$J$2:$J$201,0))=""),"",IF(AND($C298&lt;&gt;"",INDEX(Matches!$F$2:$F$201,MATCH($A298&amp;"-10",Matches!$J$2:$J$201,0))&lt;&gt;"",$C298&gt;=INDEX(Matches!$F$2:$F$201,MATCH($A298&amp;"-10",Matches!$J$2:$J$201,0))),"",IF(AND(V298=INDEX(Matches!$G$2:$G$201,MATCH($A298&amp;"-10",Matches!$J$2:$J$201,0)),W298=INDEX(Matches!$H$2:$H$201,MATCH($A298&amp;"-10",Matches!$J$2:$J$201,0))),5,IF(SIGN(V298-W298)&lt;&gt;SIGN(INDEX(Matches!$G$2:$G$201,MATCH($A298&amp;"-10",Matches!$J$2:$J$201,0))-INDEX(Matches!$H$2:$H$201,MATCH($A298&amp;"-10",Matches!$J$2:$J$201,0))),0,IF(V298-W298=INDEX(Matches!$G$2:$G$201,MATCH($A298&amp;"-10",Matches!$J$2:$J$201,0))-INDEX(Matches!$H$2:$H$201,MATCH($A298&amp;"-10",Matches!$J$2:$J$201,0)),3,2))))),""))</f>
        <v/>
      </c>
      <c r="AH298" s="13" t="str">
        <f aca="false">IF($B298="","",SUM(X298:AG298))</f>
        <v/>
      </c>
      <c r="AI298" s="12" t="str">
        <f aca="false">IF($B298="","",COUNTIF(X298:AG298,5))</f>
        <v/>
      </c>
      <c r="AJ298" s="12" t="str">
        <f aca="false">IF($B298="","",COUNTIF(X298:AG298,"&gt;=2"))</f>
        <v/>
      </c>
      <c r="AK298" s="12" t="str">
        <f aca="false">IF($B298="","",COUNT(X298:AG298))</f>
        <v/>
      </c>
    </row>
    <row r="299" customFormat="false" ht="15" hidden="false" customHeight="false" outlineLevel="0" collapsed="false">
      <c r="A299" s="7"/>
      <c r="B299" s="7"/>
      <c r="C299" s="1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12" t="str">
        <f aca="false">IF(OR($B299="",D299="",E299=""),"",IFERROR(IF(OR(INDEX(Matches!$I$2:$I$201,MATCH($A299&amp;"-1",Matches!$J$2:$J$201,0))="Void",INDEX(Matches!$G$2:$G$201,MATCH($A299&amp;"-1",Matches!$J$2:$J$201,0))="",INDEX(Matches!$H$2:$H$201,MATCH($A299&amp;"-1",Matches!$J$2:$J$201,0))=""),"",IF(AND($C299&lt;&gt;"",INDEX(Matches!$F$2:$F$201,MATCH($A299&amp;"-1",Matches!$J$2:$J$201,0))&lt;&gt;"",$C299&gt;=INDEX(Matches!$F$2:$F$201,MATCH($A299&amp;"-1",Matches!$J$2:$J$201,0))),"",IF(AND(D299=INDEX(Matches!$G$2:$G$201,MATCH($A299&amp;"-1",Matches!$J$2:$J$201,0)),E299=INDEX(Matches!$H$2:$H$201,MATCH($A299&amp;"-1",Matches!$J$2:$J$201,0))),5,IF(SIGN(D299-E299)&lt;&gt;SIGN(INDEX(Matches!$G$2:$G$201,MATCH($A299&amp;"-1",Matches!$J$2:$J$201,0))-INDEX(Matches!$H$2:$H$201,MATCH($A299&amp;"-1",Matches!$J$2:$J$201,0))),0,IF(D299-E299=INDEX(Matches!$G$2:$G$201,MATCH($A299&amp;"-1",Matches!$J$2:$J$201,0))-INDEX(Matches!$H$2:$H$201,MATCH($A299&amp;"-1",Matches!$J$2:$J$201,0)),3,2))))),""))</f>
        <v/>
      </c>
      <c r="Y299" s="12" t="str">
        <f aca="false">IF(OR($B299="",F299="",G299=""),"",IFERROR(IF(OR(INDEX(Matches!$I$2:$I$201,MATCH($A299&amp;"-2",Matches!$J$2:$J$201,0))="Void",INDEX(Matches!$G$2:$G$201,MATCH($A299&amp;"-2",Matches!$J$2:$J$201,0))="",INDEX(Matches!$H$2:$H$201,MATCH($A299&amp;"-2",Matches!$J$2:$J$201,0))=""),"",IF(AND($C299&lt;&gt;"",INDEX(Matches!$F$2:$F$201,MATCH($A299&amp;"-2",Matches!$J$2:$J$201,0))&lt;&gt;"",$C299&gt;=INDEX(Matches!$F$2:$F$201,MATCH($A299&amp;"-2",Matches!$J$2:$J$201,0))),"",IF(AND(F299=INDEX(Matches!$G$2:$G$201,MATCH($A299&amp;"-2",Matches!$J$2:$J$201,0)),G299=INDEX(Matches!$H$2:$H$201,MATCH($A299&amp;"-2",Matches!$J$2:$J$201,0))),5,IF(SIGN(F299-G299)&lt;&gt;SIGN(INDEX(Matches!$G$2:$G$201,MATCH($A299&amp;"-2",Matches!$J$2:$J$201,0))-INDEX(Matches!$H$2:$H$201,MATCH($A299&amp;"-2",Matches!$J$2:$J$201,0))),0,IF(F299-G299=INDEX(Matches!$G$2:$G$201,MATCH($A299&amp;"-2",Matches!$J$2:$J$201,0))-INDEX(Matches!$H$2:$H$201,MATCH($A299&amp;"-2",Matches!$J$2:$J$201,0)),3,2))))),""))</f>
        <v/>
      </c>
      <c r="Z299" s="12" t="str">
        <f aca="false">IF(OR($B299="",H299="",I299=""),"",IFERROR(IF(OR(INDEX(Matches!$I$2:$I$201,MATCH($A299&amp;"-3",Matches!$J$2:$J$201,0))="Void",INDEX(Matches!$G$2:$G$201,MATCH($A299&amp;"-3",Matches!$J$2:$J$201,0))="",INDEX(Matches!$H$2:$H$201,MATCH($A299&amp;"-3",Matches!$J$2:$J$201,0))=""),"",IF(AND($C299&lt;&gt;"",INDEX(Matches!$F$2:$F$201,MATCH($A299&amp;"-3",Matches!$J$2:$J$201,0))&lt;&gt;"",$C299&gt;=INDEX(Matches!$F$2:$F$201,MATCH($A299&amp;"-3",Matches!$J$2:$J$201,0))),"",IF(AND(H299=INDEX(Matches!$G$2:$G$201,MATCH($A299&amp;"-3",Matches!$J$2:$J$201,0)),I299=INDEX(Matches!$H$2:$H$201,MATCH($A299&amp;"-3",Matches!$J$2:$J$201,0))),5,IF(SIGN(H299-I299)&lt;&gt;SIGN(INDEX(Matches!$G$2:$G$201,MATCH($A299&amp;"-3",Matches!$J$2:$J$201,0))-INDEX(Matches!$H$2:$H$201,MATCH($A299&amp;"-3",Matches!$J$2:$J$201,0))),0,IF(H299-I299=INDEX(Matches!$G$2:$G$201,MATCH($A299&amp;"-3",Matches!$J$2:$J$201,0))-INDEX(Matches!$H$2:$H$201,MATCH($A299&amp;"-3",Matches!$J$2:$J$201,0)),3,2))))),""))</f>
        <v/>
      </c>
      <c r="AA299" s="12" t="str">
        <f aca="false">IF(OR($B299="",J299="",K299=""),"",IFERROR(IF(OR(INDEX(Matches!$I$2:$I$201,MATCH($A299&amp;"-4",Matches!$J$2:$J$201,0))="Void",INDEX(Matches!$G$2:$G$201,MATCH($A299&amp;"-4",Matches!$J$2:$J$201,0))="",INDEX(Matches!$H$2:$H$201,MATCH($A299&amp;"-4",Matches!$J$2:$J$201,0))=""),"",IF(AND($C299&lt;&gt;"",INDEX(Matches!$F$2:$F$201,MATCH($A299&amp;"-4",Matches!$J$2:$J$201,0))&lt;&gt;"",$C299&gt;=INDEX(Matches!$F$2:$F$201,MATCH($A299&amp;"-4",Matches!$J$2:$J$201,0))),"",IF(AND(J299=INDEX(Matches!$G$2:$G$201,MATCH($A299&amp;"-4",Matches!$J$2:$J$201,0)),K299=INDEX(Matches!$H$2:$H$201,MATCH($A299&amp;"-4",Matches!$J$2:$J$201,0))),5,IF(SIGN(J299-K299)&lt;&gt;SIGN(INDEX(Matches!$G$2:$G$201,MATCH($A299&amp;"-4",Matches!$J$2:$J$201,0))-INDEX(Matches!$H$2:$H$201,MATCH($A299&amp;"-4",Matches!$J$2:$J$201,0))),0,IF(J299-K299=INDEX(Matches!$G$2:$G$201,MATCH($A299&amp;"-4",Matches!$J$2:$J$201,0))-INDEX(Matches!$H$2:$H$201,MATCH($A299&amp;"-4",Matches!$J$2:$J$201,0)),3,2))))),""))</f>
        <v/>
      </c>
      <c r="AB299" s="12" t="str">
        <f aca="false">IF(OR($B299="",L299="",M299=""),"",IFERROR(IF(OR(INDEX(Matches!$I$2:$I$201,MATCH($A299&amp;"-5",Matches!$J$2:$J$201,0))="Void",INDEX(Matches!$G$2:$G$201,MATCH($A299&amp;"-5",Matches!$J$2:$J$201,0))="",INDEX(Matches!$H$2:$H$201,MATCH($A299&amp;"-5",Matches!$J$2:$J$201,0))=""),"",IF(AND($C299&lt;&gt;"",INDEX(Matches!$F$2:$F$201,MATCH($A299&amp;"-5",Matches!$J$2:$J$201,0))&lt;&gt;"",$C299&gt;=INDEX(Matches!$F$2:$F$201,MATCH($A299&amp;"-5",Matches!$J$2:$J$201,0))),"",IF(AND(L299=INDEX(Matches!$G$2:$G$201,MATCH($A299&amp;"-5",Matches!$J$2:$J$201,0)),M299=INDEX(Matches!$H$2:$H$201,MATCH($A299&amp;"-5",Matches!$J$2:$J$201,0))),5,IF(SIGN(L299-M299)&lt;&gt;SIGN(INDEX(Matches!$G$2:$G$201,MATCH($A299&amp;"-5",Matches!$J$2:$J$201,0))-INDEX(Matches!$H$2:$H$201,MATCH($A299&amp;"-5",Matches!$J$2:$J$201,0))),0,IF(L299-M299=INDEX(Matches!$G$2:$G$201,MATCH($A299&amp;"-5",Matches!$J$2:$J$201,0))-INDEX(Matches!$H$2:$H$201,MATCH($A299&amp;"-5",Matches!$J$2:$J$201,0)),3,2))))),""))</f>
        <v/>
      </c>
      <c r="AC299" s="12" t="str">
        <f aca="false">IF(OR($B299="",N299="",O299=""),"",IFERROR(IF(OR(INDEX(Matches!$I$2:$I$201,MATCH($A299&amp;"-6",Matches!$J$2:$J$201,0))="Void",INDEX(Matches!$G$2:$G$201,MATCH($A299&amp;"-6",Matches!$J$2:$J$201,0))="",INDEX(Matches!$H$2:$H$201,MATCH($A299&amp;"-6",Matches!$J$2:$J$201,0))=""),"",IF(AND($C299&lt;&gt;"",INDEX(Matches!$F$2:$F$201,MATCH($A299&amp;"-6",Matches!$J$2:$J$201,0))&lt;&gt;"",$C299&gt;=INDEX(Matches!$F$2:$F$201,MATCH($A299&amp;"-6",Matches!$J$2:$J$201,0))),"",IF(AND(N299=INDEX(Matches!$G$2:$G$201,MATCH($A299&amp;"-6",Matches!$J$2:$J$201,0)),O299=INDEX(Matches!$H$2:$H$201,MATCH($A299&amp;"-6",Matches!$J$2:$J$201,0))),5,IF(SIGN(N299-O299)&lt;&gt;SIGN(INDEX(Matches!$G$2:$G$201,MATCH($A299&amp;"-6",Matches!$J$2:$J$201,0))-INDEX(Matches!$H$2:$H$201,MATCH($A299&amp;"-6",Matches!$J$2:$J$201,0))),0,IF(N299-O299=INDEX(Matches!$G$2:$G$201,MATCH($A299&amp;"-6",Matches!$J$2:$J$201,0))-INDEX(Matches!$H$2:$H$201,MATCH($A299&amp;"-6",Matches!$J$2:$J$201,0)),3,2))))),""))</f>
        <v/>
      </c>
      <c r="AD299" s="12" t="str">
        <f aca="false">IF(OR($B299="",P299="",Q299=""),"",IFERROR(IF(OR(INDEX(Matches!$I$2:$I$201,MATCH($A299&amp;"-7",Matches!$J$2:$J$201,0))="Void",INDEX(Matches!$G$2:$G$201,MATCH($A299&amp;"-7",Matches!$J$2:$J$201,0))="",INDEX(Matches!$H$2:$H$201,MATCH($A299&amp;"-7",Matches!$J$2:$J$201,0))=""),"",IF(AND($C299&lt;&gt;"",INDEX(Matches!$F$2:$F$201,MATCH($A299&amp;"-7",Matches!$J$2:$J$201,0))&lt;&gt;"",$C299&gt;=INDEX(Matches!$F$2:$F$201,MATCH($A299&amp;"-7",Matches!$J$2:$J$201,0))),"",IF(AND(P299=INDEX(Matches!$G$2:$G$201,MATCH($A299&amp;"-7",Matches!$J$2:$J$201,0)),Q299=INDEX(Matches!$H$2:$H$201,MATCH($A299&amp;"-7",Matches!$J$2:$J$201,0))),5,IF(SIGN(P299-Q299)&lt;&gt;SIGN(INDEX(Matches!$G$2:$G$201,MATCH($A299&amp;"-7",Matches!$J$2:$J$201,0))-INDEX(Matches!$H$2:$H$201,MATCH($A299&amp;"-7",Matches!$J$2:$J$201,0))),0,IF(P299-Q299=INDEX(Matches!$G$2:$G$201,MATCH($A299&amp;"-7",Matches!$J$2:$J$201,0))-INDEX(Matches!$H$2:$H$201,MATCH($A299&amp;"-7",Matches!$J$2:$J$201,0)),3,2))))),""))</f>
        <v/>
      </c>
      <c r="AE299" s="12" t="str">
        <f aca="false">IF(OR($B299="",R299="",S299=""),"",IFERROR(IF(OR(INDEX(Matches!$I$2:$I$201,MATCH($A299&amp;"-8",Matches!$J$2:$J$201,0))="Void",INDEX(Matches!$G$2:$G$201,MATCH($A299&amp;"-8",Matches!$J$2:$J$201,0))="",INDEX(Matches!$H$2:$H$201,MATCH($A299&amp;"-8",Matches!$J$2:$J$201,0))=""),"",IF(AND($C299&lt;&gt;"",INDEX(Matches!$F$2:$F$201,MATCH($A299&amp;"-8",Matches!$J$2:$J$201,0))&lt;&gt;"",$C299&gt;=INDEX(Matches!$F$2:$F$201,MATCH($A299&amp;"-8",Matches!$J$2:$J$201,0))),"",IF(AND(R299=INDEX(Matches!$G$2:$G$201,MATCH($A299&amp;"-8",Matches!$J$2:$J$201,0)),S299=INDEX(Matches!$H$2:$H$201,MATCH($A299&amp;"-8",Matches!$J$2:$J$201,0))),5,IF(SIGN(R299-S299)&lt;&gt;SIGN(INDEX(Matches!$G$2:$G$201,MATCH($A299&amp;"-8",Matches!$J$2:$J$201,0))-INDEX(Matches!$H$2:$H$201,MATCH($A299&amp;"-8",Matches!$J$2:$J$201,0))),0,IF(R299-S299=INDEX(Matches!$G$2:$G$201,MATCH($A299&amp;"-8",Matches!$J$2:$J$201,0))-INDEX(Matches!$H$2:$H$201,MATCH($A299&amp;"-8",Matches!$J$2:$J$201,0)),3,2))))),""))</f>
        <v/>
      </c>
      <c r="AF299" s="12" t="str">
        <f aca="false">IF(OR($B299="",T299="",U299=""),"",IFERROR(IF(OR(INDEX(Matches!$I$2:$I$201,MATCH($A299&amp;"-9",Matches!$J$2:$J$201,0))="Void",INDEX(Matches!$G$2:$G$201,MATCH($A299&amp;"-9",Matches!$J$2:$J$201,0))="",INDEX(Matches!$H$2:$H$201,MATCH($A299&amp;"-9",Matches!$J$2:$J$201,0))=""),"",IF(AND($C299&lt;&gt;"",INDEX(Matches!$F$2:$F$201,MATCH($A299&amp;"-9",Matches!$J$2:$J$201,0))&lt;&gt;"",$C299&gt;=INDEX(Matches!$F$2:$F$201,MATCH($A299&amp;"-9",Matches!$J$2:$J$201,0))),"",IF(AND(T299=INDEX(Matches!$G$2:$G$201,MATCH($A299&amp;"-9",Matches!$J$2:$J$201,0)),U299=INDEX(Matches!$H$2:$H$201,MATCH($A299&amp;"-9",Matches!$J$2:$J$201,0))),5,IF(SIGN(T299-U299)&lt;&gt;SIGN(INDEX(Matches!$G$2:$G$201,MATCH($A299&amp;"-9",Matches!$J$2:$J$201,0))-INDEX(Matches!$H$2:$H$201,MATCH($A299&amp;"-9",Matches!$J$2:$J$201,0))),0,IF(T299-U299=INDEX(Matches!$G$2:$G$201,MATCH($A299&amp;"-9",Matches!$J$2:$J$201,0))-INDEX(Matches!$H$2:$H$201,MATCH($A299&amp;"-9",Matches!$J$2:$J$201,0)),3,2))))),""))</f>
        <v/>
      </c>
      <c r="AG299" s="12" t="str">
        <f aca="false">IF(OR($B299="",V299="",W299=""),"",IFERROR(IF(OR(INDEX(Matches!$I$2:$I$201,MATCH($A299&amp;"-10",Matches!$J$2:$J$201,0))="Void",INDEX(Matches!$G$2:$G$201,MATCH($A299&amp;"-10",Matches!$J$2:$J$201,0))="",INDEX(Matches!$H$2:$H$201,MATCH($A299&amp;"-10",Matches!$J$2:$J$201,0))=""),"",IF(AND($C299&lt;&gt;"",INDEX(Matches!$F$2:$F$201,MATCH($A299&amp;"-10",Matches!$J$2:$J$201,0))&lt;&gt;"",$C299&gt;=INDEX(Matches!$F$2:$F$201,MATCH($A299&amp;"-10",Matches!$J$2:$J$201,0))),"",IF(AND(V299=INDEX(Matches!$G$2:$G$201,MATCH($A299&amp;"-10",Matches!$J$2:$J$201,0)),W299=INDEX(Matches!$H$2:$H$201,MATCH($A299&amp;"-10",Matches!$J$2:$J$201,0))),5,IF(SIGN(V299-W299)&lt;&gt;SIGN(INDEX(Matches!$G$2:$G$201,MATCH($A299&amp;"-10",Matches!$J$2:$J$201,0))-INDEX(Matches!$H$2:$H$201,MATCH($A299&amp;"-10",Matches!$J$2:$J$201,0))),0,IF(V299-W299=INDEX(Matches!$G$2:$G$201,MATCH($A299&amp;"-10",Matches!$J$2:$J$201,0))-INDEX(Matches!$H$2:$H$201,MATCH($A299&amp;"-10",Matches!$J$2:$J$201,0)),3,2))))),""))</f>
        <v/>
      </c>
      <c r="AH299" s="13" t="str">
        <f aca="false">IF($B299="","",SUM(X299:AG299))</f>
        <v/>
      </c>
      <c r="AI299" s="12" t="str">
        <f aca="false">IF($B299="","",COUNTIF(X299:AG299,5))</f>
        <v/>
      </c>
      <c r="AJ299" s="12" t="str">
        <f aca="false">IF($B299="","",COUNTIF(X299:AG299,"&gt;=2"))</f>
        <v/>
      </c>
      <c r="AK299" s="12" t="str">
        <f aca="false">IF($B299="","",COUNT(X299:AG299))</f>
        <v/>
      </c>
    </row>
    <row r="300" customFormat="false" ht="15" hidden="false" customHeight="false" outlineLevel="0" collapsed="false">
      <c r="A300" s="7"/>
      <c r="B300" s="7"/>
      <c r="C300" s="1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12" t="str">
        <f aca="false">IF(OR($B300="",D300="",E300=""),"",IFERROR(IF(OR(INDEX(Matches!$I$2:$I$201,MATCH($A300&amp;"-1",Matches!$J$2:$J$201,0))="Void",INDEX(Matches!$G$2:$G$201,MATCH($A300&amp;"-1",Matches!$J$2:$J$201,0))="",INDEX(Matches!$H$2:$H$201,MATCH($A300&amp;"-1",Matches!$J$2:$J$201,0))=""),"",IF(AND($C300&lt;&gt;"",INDEX(Matches!$F$2:$F$201,MATCH($A300&amp;"-1",Matches!$J$2:$J$201,0))&lt;&gt;"",$C300&gt;=INDEX(Matches!$F$2:$F$201,MATCH($A300&amp;"-1",Matches!$J$2:$J$201,0))),"",IF(AND(D300=INDEX(Matches!$G$2:$G$201,MATCH($A300&amp;"-1",Matches!$J$2:$J$201,0)),E300=INDEX(Matches!$H$2:$H$201,MATCH($A300&amp;"-1",Matches!$J$2:$J$201,0))),5,IF(SIGN(D300-E300)&lt;&gt;SIGN(INDEX(Matches!$G$2:$G$201,MATCH($A300&amp;"-1",Matches!$J$2:$J$201,0))-INDEX(Matches!$H$2:$H$201,MATCH($A300&amp;"-1",Matches!$J$2:$J$201,0))),0,IF(D300-E300=INDEX(Matches!$G$2:$G$201,MATCH($A300&amp;"-1",Matches!$J$2:$J$201,0))-INDEX(Matches!$H$2:$H$201,MATCH($A300&amp;"-1",Matches!$J$2:$J$201,0)),3,2))))),""))</f>
        <v/>
      </c>
      <c r="Y300" s="12" t="str">
        <f aca="false">IF(OR($B300="",F300="",G300=""),"",IFERROR(IF(OR(INDEX(Matches!$I$2:$I$201,MATCH($A300&amp;"-2",Matches!$J$2:$J$201,0))="Void",INDEX(Matches!$G$2:$G$201,MATCH($A300&amp;"-2",Matches!$J$2:$J$201,0))="",INDEX(Matches!$H$2:$H$201,MATCH($A300&amp;"-2",Matches!$J$2:$J$201,0))=""),"",IF(AND($C300&lt;&gt;"",INDEX(Matches!$F$2:$F$201,MATCH($A300&amp;"-2",Matches!$J$2:$J$201,0))&lt;&gt;"",$C300&gt;=INDEX(Matches!$F$2:$F$201,MATCH($A300&amp;"-2",Matches!$J$2:$J$201,0))),"",IF(AND(F300=INDEX(Matches!$G$2:$G$201,MATCH($A300&amp;"-2",Matches!$J$2:$J$201,0)),G300=INDEX(Matches!$H$2:$H$201,MATCH($A300&amp;"-2",Matches!$J$2:$J$201,0))),5,IF(SIGN(F300-G300)&lt;&gt;SIGN(INDEX(Matches!$G$2:$G$201,MATCH($A300&amp;"-2",Matches!$J$2:$J$201,0))-INDEX(Matches!$H$2:$H$201,MATCH($A300&amp;"-2",Matches!$J$2:$J$201,0))),0,IF(F300-G300=INDEX(Matches!$G$2:$G$201,MATCH($A300&amp;"-2",Matches!$J$2:$J$201,0))-INDEX(Matches!$H$2:$H$201,MATCH($A300&amp;"-2",Matches!$J$2:$J$201,0)),3,2))))),""))</f>
        <v/>
      </c>
      <c r="Z300" s="12" t="str">
        <f aca="false">IF(OR($B300="",H300="",I300=""),"",IFERROR(IF(OR(INDEX(Matches!$I$2:$I$201,MATCH($A300&amp;"-3",Matches!$J$2:$J$201,0))="Void",INDEX(Matches!$G$2:$G$201,MATCH($A300&amp;"-3",Matches!$J$2:$J$201,0))="",INDEX(Matches!$H$2:$H$201,MATCH($A300&amp;"-3",Matches!$J$2:$J$201,0))=""),"",IF(AND($C300&lt;&gt;"",INDEX(Matches!$F$2:$F$201,MATCH($A300&amp;"-3",Matches!$J$2:$J$201,0))&lt;&gt;"",$C300&gt;=INDEX(Matches!$F$2:$F$201,MATCH($A300&amp;"-3",Matches!$J$2:$J$201,0))),"",IF(AND(H300=INDEX(Matches!$G$2:$G$201,MATCH($A300&amp;"-3",Matches!$J$2:$J$201,0)),I300=INDEX(Matches!$H$2:$H$201,MATCH($A300&amp;"-3",Matches!$J$2:$J$201,0))),5,IF(SIGN(H300-I300)&lt;&gt;SIGN(INDEX(Matches!$G$2:$G$201,MATCH($A300&amp;"-3",Matches!$J$2:$J$201,0))-INDEX(Matches!$H$2:$H$201,MATCH($A300&amp;"-3",Matches!$J$2:$J$201,0))),0,IF(H300-I300=INDEX(Matches!$G$2:$G$201,MATCH($A300&amp;"-3",Matches!$J$2:$J$201,0))-INDEX(Matches!$H$2:$H$201,MATCH($A300&amp;"-3",Matches!$J$2:$J$201,0)),3,2))))),""))</f>
        <v/>
      </c>
      <c r="AA300" s="12" t="str">
        <f aca="false">IF(OR($B300="",J300="",K300=""),"",IFERROR(IF(OR(INDEX(Matches!$I$2:$I$201,MATCH($A300&amp;"-4",Matches!$J$2:$J$201,0))="Void",INDEX(Matches!$G$2:$G$201,MATCH($A300&amp;"-4",Matches!$J$2:$J$201,0))="",INDEX(Matches!$H$2:$H$201,MATCH($A300&amp;"-4",Matches!$J$2:$J$201,0))=""),"",IF(AND($C300&lt;&gt;"",INDEX(Matches!$F$2:$F$201,MATCH($A300&amp;"-4",Matches!$J$2:$J$201,0))&lt;&gt;"",$C300&gt;=INDEX(Matches!$F$2:$F$201,MATCH($A300&amp;"-4",Matches!$J$2:$J$201,0))),"",IF(AND(J300=INDEX(Matches!$G$2:$G$201,MATCH($A300&amp;"-4",Matches!$J$2:$J$201,0)),K300=INDEX(Matches!$H$2:$H$201,MATCH($A300&amp;"-4",Matches!$J$2:$J$201,0))),5,IF(SIGN(J300-K300)&lt;&gt;SIGN(INDEX(Matches!$G$2:$G$201,MATCH($A300&amp;"-4",Matches!$J$2:$J$201,0))-INDEX(Matches!$H$2:$H$201,MATCH($A300&amp;"-4",Matches!$J$2:$J$201,0))),0,IF(J300-K300=INDEX(Matches!$G$2:$G$201,MATCH($A300&amp;"-4",Matches!$J$2:$J$201,0))-INDEX(Matches!$H$2:$H$201,MATCH($A300&amp;"-4",Matches!$J$2:$J$201,0)),3,2))))),""))</f>
        <v/>
      </c>
      <c r="AB300" s="12" t="str">
        <f aca="false">IF(OR($B300="",L300="",M300=""),"",IFERROR(IF(OR(INDEX(Matches!$I$2:$I$201,MATCH($A300&amp;"-5",Matches!$J$2:$J$201,0))="Void",INDEX(Matches!$G$2:$G$201,MATCH($A300&amp;"-5",Matches!$J$2:$J$201,0))="",INDEX(Matches!$H$2:$H$201,MATCH($A300&amp;"-5",Matches!$J$2:$J$201,0))=""),"",IF(AND($C300&lt;&gt;"",INDEX(Matches!$F$2:$F$201,MATCH($A300&amp;"-5",Matches!$J$2:$J$201,0))&lt;&gt;"",$C300&gt;=INDEX(Matches!$F$2:$F$201,MATCH($A300&amp;"-5",Matches!$J$2:$J$201,0))),"",IF(AND(L300=INDEX(Matches!$G$2:$G$201,MATCH($A300&amp;"-5",Matches!$J$2:$J$201,0)),M300=INDEX(Matches!$H$2:$H$201,MATCH($A300&amp;"-5",Matches!$J$2:$J$201,0))),5,IF(SIGN(L300-M300)&lt;&gt;SIGN(INDEX(Matches!$G$2:$G$201,MATCH($A300&amp;"-5",Matches!$J$2:$J$201,0))-INDEX(Matches!$H$2:$H$201,MATCH($A300&amp;"-5",Matches!$J$2:$J$201,0))),0,IF(L300-M300=INDEX(Matches!$G$2:$G$201,MATCH($A300&amp;"-5",Matches!$J$2:$J$201,0))-INDEX(Matches!$H$2:$H$201,MATCH($A300&amp;"-5",Matches!$J$2:$J$201,0)),3,2))))),""))</f>
        <v/>
      </c>
      <c r="AC300" s="12" t="str">
        <f aca="false">IF(OR($B300="",N300="",O300=""),"",IFERROR(IF(OR(INDEX(Matches!$I$2:$I$201,MATCH($A300&amp;"-6",Matches!$J$2:$J$201,0))="Void",INDEX(Matches!$G$2:$G$201,MATCH($A300&amp;"-6",Matches!$J$2:$J$201,0))="",INDEX(Matches!$H$2:$H$201,MATCH($A300&amp;"-6",Matches!$J$2:$J$201,0))=""),"",IF(AND($C300&lt;&gt;"",INDEX(Matches!$F$2:$F$201,MATCH($A300&amp;"-6",Matches!$J$2:$J$201,0))&lt;&gt;"",$C300&gt;=INDEX(Matches!$F$2:$F$201,MATCH($A300&amp;"-6",Matches!$J$2:$J$201,0))),"",IF(AND(N300=INDEX(Matches!$G$2:$G$201,MATCH($A300&amp;"-6",Matches!$J$2:$J$201,0)),O300=INDEX(Matches!$H$2:$H$201,MATCH($A300&amp;"-6",Matches!$J$2:$J$201,0))),5,IF(SIGN(N300-O300)&lt;&gt;SIGN(INDEX(Matches!$G$2:$G$201,MATCH($A300&amp;"-6",Matches!$J$2:$J$201,0))-INDEX(Matches!$H$2:$H$201,MATCH($A300&amp;"-6",Matches!$J$2:$J$201,0))),0,IF(N300-O300=INDEX(Matches!$G$2:$G$201,MATCH($A300&amp;"-6",Matches!$J$2:$J$201,0))-INDEX(Matches!$H$2:$H$201,MATCH($A300&amp;"-6",Matches!$J$2:$J$201,0)),3,2))))),""))</f>
        <v/>
      </c>
      <c r="AD300" s="12" t="str">
        <f aca="false">IF(OR($B300="",P300="",Q300=""),"",IFERROR(IF(OR(INDEX(Matches!$I$2:$I$201,MATCH($A300&amp;"-7",Matches!$J$2:$J$201,0))="Void",INDEX(Matches!$G$2:$G$201,MATCH($A300&amp;"-7",Matches!$J$2:$J$201,0))="",INDEX(Matches!$H$2:$H$201,MATCH($A300&amp;"-7",Matches!$J$2:$J$201,0))=""),"",IF(AND($C300&lt;&gt;"",INDEX(Matches!$F$2:$F$201,MATCH($A300&amp;"-7",Matches!$J$2:$J$201,0))&lt;&gt;"",$C300&gt;=INDEX(Matches!$F$2:$F$201,MATCH($A300&amp;"-7",Matches!$J$2:$J$201,0))),"",IF(AND(P300=INDEX(Matches!$G$2:$G$201,MATCH($A300&amp;"-7",Matches!$J$2:$J$201,0)),Q300=INDEX(Matches!$H$2:$H$201,MATCH($A300&amp;"-7",Matches!$J$2:$J$201,0))),5,IF(SIGN(P300-Q300)&lt;&gt;SIGN(INDEX(Matches!$G$2:$G$201,MATCH($A300&amp;"-7",Matches!$J$2:$J$201,0))-INDEX(Matches!$H$2:$H$201,MATCH($A300&amp;"-7",Matches!$J$2:$J$201,0))),0,IF(P300-Q300=INDEX(Matches!$G$2:$G$201,MATCH($A300&amp;"-7",Matches!$J$2:$J$201,0))-INDEX(Matches!$H$2:$H$201,MATCH($A300&amp;"-7",Matches!$J$2:$J$201,0)),3,2))))),""))</f>
        <v/>
      </c>
      <c r="AE300" s="12" t="str">
        <f aca="false">IF(OR($B300="",R300="",S300=""),"",IFERROR(IF(OR(INDEX(Matches!$I$2:$I$201,MATCH($A300&amp;"-8",Matches!$J$2:$J$201,0))="Void",INDEX(Matches!$G$2:$G$201,MATCH($A300&amp;"-8",Matches!$J$2:$J$201,0))="",INDEX(Matches!$H$2:$H$201,MATCH($A300&amp;"-8",Matches!$J$2:$J$201,0))=""),"",IF(AND($C300&lt;&gt;"",INDEX(Matches!$F$2:$F$201,MATCH($A300&amp;"-8",Matches!$J$2:$J$201,0))&lt;&gt;"",$C300&gt;=INDEX(Matches!$F$2:$F$201,MATCH($A300&amp;"-8",Matches!$J$2:$J$201,0))),"",IF(AND(R300=INDEX(Matches!$G$2:$G$201,MATCH($A300&amp;"-8",Matches!$J$2:$J$201,0)),S300=INDEX(Matches!$H$2:$H$201,MATCH($A300&amp;"-8",Matches!$J$2:$J$201,0))),5,IF(SIGN(R300-S300)&lt;&gt;SIGN(INDEX(Matches!$G$2:$G$201,MATCH($A300&amp;"-8",Matches!$J$2:$J$201,0))-INDEX(Matches!$H$2:$H$201,MATCH($A300&amp;"-8",Matches!$J$2:$J$201,0))),0,IF(R300-S300=INDEX(Matches!$G$2:$G$201,MATCH($A300&amp;"-8",Matches!$J$2:$J$201,0))-INDEX(Matches!$H$2:$H$201,MATCH($A300&amp;"-8",Matches!$J$2:$J$201,0)),3,2))))),""))</f>
        <v/>
      </c>
      <c r="AF300" s="12" t="str">
        <f aca="false">IF(OR($B300="",T300="",U300=""),"",IFERROR(IF(OR(INDEX(Matches!$I$2:$I$201,MATCH($A300&amp;"-9",Matches!$J$2:$J$201,0))="Void",INDEX(Matches!$G$2:$G$201,MATCH($A300&amp;"-9",Matches!$J$2:$J$201,0))="",INDEX(Matches!$H$2:$H$201,MATCH($A300&amp;"-9",Matches!$J$2:$J$201,0))=""),"",IF(AND($C300&lt;&gt;"",INDEX(Matches!$F$2:$F$201,MATCH($A300&amp;"-9",Matches!$J$2:$J$201,0))&lt;&gt;"",$C300&gt;=INDEX(Matches!$F$2:$F$201,MATCH($A300&amp;"-9",Matches!$J$2:$J$201,0))),"",IF(AND(T300=INDEX(Matches!$G$2:$G$201,MATCH($A300&amp;"-9",Matches!$J$2:$J$201,0)),U300=INDEX(Matches!$H$2:$H$201,MATCH($A300&amp;"-9",Matches!$J$2:$J$201,0))),5,IF(SIGN(T300-U300)&lt;&gt;SIGN(INDEX(Matches!$G$2:$G$201,MATCH($A300&amp;"-9",Matches!$J$2:$J$201,0))-INDEX(Matches!$H$2:$H$201,MATCH($A300&amp;"-9",Matches!$J$2:$J$201,0))),0,IF(T300-U300=INDEX(Matches!$G$2:$G$201,MATCH($A300&amp;"-9",Matches!$J$2:$J$201,0))-INDEX(Matches!$H$2:$H$201,MATCH($A300&amp;"-9",Matches!$J$2:$J$201,0)),3,2))))),""))</f>
        <v/>
      </c>
      <c r="AG300" s="12" t="str">
        <f aca="false">IF(OR($B300="",V300="",W300=""),"",IFERROR(IF(OR(INDEX(Matches!$I$2:$I$201,MATCH($A300&amp;"-10",Matches!$J$2:$J$201,0))="Void",INDEX(Matches!$G$2:$G$201,MATCH($A300&amp;"-10",Matches!$J$2:$J$201,0))="",INDEX(Matches!$H$2:$H$201,MATCH($A300&amp;"-10",Matches!$J$2:$J$201,0))=""),"",IF(AND($C300&lt;&gt;"",INDEX(Matches!$F$2:$F$201,MATCH($A300&amp;"-10",Matches!$J$2:$J$201,0))&lt;&gt;"",$C300&gt;=INDEX(Matches!$F$2:$F$201,MATCH($A300&amp;"-10",Matches!$J$2:$J$201,0))),"",IF(AND(V300=INDEX(Matches!$G$2:$G$201,MATCH($A300&amp;"-10",Matches!$J$2:$J$201,0)),W300=INDEX(Matches!$H$2:$H$201,MATCH($A300&amp;"-10",Matches!$J$2:$J$201,0))),5,IF(SIGN(V300-W300)&lt;&gt;SIGN(INDEX(Matches!$G$2:$G$201,MATCH($A300&amp;"-10",Matches!$J$2:$J$201,0))-INDEX(Matches!$H$2:$H$201,MATCH($A300&amp;"-10",Matches!$J$2:$J$201,0))),0,IF(V300-W300=INDEX(Matches!$G$2:$G$201,MATCH($A300&amp;"-10",Matches!$J$2:$J$201,0))-INDEX(Matches!$H$2:$H$201,MATCH($A300&amp;"-10",Matches!$J$2:$J$201,0)),3,2))))),""))</f>
        <v/>
      </c>
      <c r="AH300" s="13" t="str">
        <f aca="false">IF($B300="","",SUM(X300:AG300))</f>
        <v/>
      </c>
      <c r="AI300" s="12" t="str">
        <f aca="false">IF($B300="","",COUNTIF(X300:AG300,5))</f>
        <v/>
      </c>
      <c r="AJ300" s="12" t="str">
        <f aca="false">IF($B300="","",COUNTIF(X300:AG300,"&gt;=2"))</f>
        <v/>
      </c>
      <c r="AK300" s="12" t="str">
        <f aca="false">IF($B300="","",COUNT(X300:AG300))</f>
        <v/>
      </c>
    </row>
    <row r="301" customFormat="false" ht="15" hidden="false" customHeight="false" outlineLevel="0" collapsed="false">
      <c r="A301" s="7"/>
      <c r="B301" s="7"/>
      <c r="C301" s="1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12" t="str">
        <f aca="false">IF(OR($B301="",D301="",E301=""),"",IFERROR(IF(OR(INDEX(Matches!$I$2:$I$201,MATCH($A301&amp;"-1",Matches!$J$2:$J$201,0))="Void",INDEX(Matches!$G$2:$G$201,MATCH($A301&amp;"-1",Matches!$J$2:$J$201,0))="",INDEX(Matches!$H$2:$H$201,MATCH($A301&amp;"-1",Matches!$J$2:$J$201,0))=""),"",IF(AND($C301&lt;&gt;"",INDEX(Matches!$F$2:$F$201,MATCH($A301&amp;"-1",Matches!$J$2:$J$201,0))&lt;&gt;"",$C301&gt;=INDEX(Matches!$F$2:$F$201,MATCH($A301&amp;"-1",Matches!$J$2:$J$201,0))),"",IF(AND(D301=INDEX(Matches!$G$2:$G$201,MATCH($A301&amp;"-1",Matches!$J$2:$J$201,0)),E301=INDEX(Matches!$H$2:$H$201,MATCH($A301&amp;"-1",Matches!$J$2:$J$201,0))),5,IF(SIGN(D301-E301)&lt;&gt;SIGN(INDEX(Matches!$G$2:$G$201,MATCH($A301&amp;"-1",Matches!$J$2:$J$201,0))-INDEX(Matches!$H$2:$H$201,MATCH($A301&amp;"-1",Matches!$J$2:$J$201,0))),0,IF(D301-E301=INDEX(Matches!$G$2:$G$201,MATCH($A301&amp;"-1",Matches!$J$2:$J$201,0))-INDEX(Matches!$H$2:$H$201,MATCH($A301&amp;"-1",Matches!$J$2:$J$201,0)),3,2))))),""))</f>
        <v/>
      </c>
      <c r="Y301" s="12" t="str">
        <f aca="false">IF(OR($B301="",F301="",G301=""),"",IFERROR(IF(OR(INDEX(Matches!$I$2:$I$201,MATCH($A301&amp;"-2",Matches!$J$2:$J$201,0))="Void",INDEX(Matches!$G$2:$G$201,MATCH($A301&amp;"-2",Matches!$J$2:$J$201,0))="",INDEX(Matches!$H$2:$H$201,MATCH($A301&amp;"-2",Matches!$J$2:$J$201,0))=""),"",IF(AND($C301&lt;&gt;"",INDEX(Matches!$F$2:$F$201,MATCH($A301&amp;"-2",Matches!$J$2:$J$201,0))&lt;&gt;"",$C301&gt;=INDEX(Matches!$F$2:$F$201,MATCH($A301&amp;"-2",Matches!$J$2:$J$201,0))),"",IF(AND(F301=INDEX(Matches!$G$2:$G$201,MATCH($A301&amp;"-2",Matches!$J$2:$J$201,0)),G301=INDEX(Matches!$H$2:$H$201,MATCH($A301&amp;"-2",Matches!$J$2:$J$201,0))),5,IF(SIGN(F301-G301)&lt;&gt;SIGN(INDEX(Matches!$G$2:$G$201,MATCH($A301&amp;"-2",Matches!$J$2:$J$201,0))-INDEX(Matches!$H$2:$H$201,MATCH($A301&amp;"-2",Matches!$J$2:$J$201,0))),0,IF(F301-G301=INDEX(Matches!$G$2:$G$201,MATCH($A301&amp;"-2",Matches!$J$2:$J$201,0))-INDEX(Matches!$H$2:$H$201,MATCH($A301&amp;"-2",Matches!$J$2:$J$201,0)),3,2))))),""))</f>
        <v/>
      </c>
      <c r="Z301" s="12" t="str">
        <f aca="false">IF(OR($B301="",H301="",I301=""),"",IFERROR(IF(OR(INDEX(Matches!$I$2:$I$201,MATCH($A301&amp;"-3",Matches!$J$2:$J$201,0))="Void",INDEX(Matches!$G$2:$G$201,MATCH($A301&amp;"-3",Matches!$J$2:$J$201,0))="",INDEX(Matches!$H$2:$H$201,MATCH($A301&amp;"-3",Matches!$J$2:$J$201,0))=""),"",IF(AND($C301&lt;&gt;"",INDEX(Matches!$F$2:$F$201,MATCH($A301&amp;"-3",Matches!$J$2:$J$201,0))&lt;&gt;"",$C301&gt;=INDEX(Matches!$F$2:$F$201,MATCH($A301&amp;"-3",Matches!$J$2:$J$201,0))),"",IF(AND(H301=INDEX(Matches!$G$2:$G$201,MATCH($A301&amp;"-3",Matches!$J$2:$J$201,0)),I301=INDEX(Matches!$H$2:$H$201,MATCH($A301&amp;"-3",Matches!$J$2:$J$201,0))),5,IF(SIGN(H301-I301)&lt;&gt;SIGN(INDEX(Matches!$G$2:$G$201,MATCH($A301&amp;"-3",Matches!$J$2:$J$201,0))-INDEX(Matches!$H$2:$H$201,MATCH($A301&amp;"-3",Matches!$J$2:$J$201,0))),0,IF(H301-I301=INDEX(Matches!$G$2:$G$201,MATCH($A301&amp;"-3",Matches!$J$2:$J$201,0))-INDEX(Matches!$H$2:$H$201,MATCH($A301&amp;"-3",Matches!$J$2:$J$201,0)),3,2))))),""))</f>
        <v/>
      </c>
      <c r="AA301" s="12" t="str">
        <f aca="false">IF(OR($B301="",J301="",K301=""),"",IFERROR(IF(OR(INDEX(Matches!$I$2:$I$201,MATCH($A301&amp;"-4",Matches!$J$2:$J$201,0))="Void",INDEX(Matches!$G$2:$G$201,MATCH($A301&amp;"-4",Matches!$J$2:$J$201,0))="",INDEX(Matches!$H$2:$H$201,MATCH($A301&amp;"-4",Matches!$J$2:$J$201,0))=""),"",IF(AND($C301&lt;&gt;"",INDEX(Matches!$F$2:$F$201,MATCH($A301&amp;"-4",Matches!$J$2:$J$201,0))&lt;&gt;"",$C301&gt;=INDEX(Matches!$F$2:$F$201,MATCH($A301&amp;"-4",Matches!$J$2:$J$201,0))),"",IF(AND(J301=INDEX(Matches!$G$2:$G$201,MATCH($A301&amp;"-4",Matches!$J$2:$J$201,0)),K301=INDEX(Matches!$H$2:$H$201,MATCH($A301&amp;"-4",Matches!$J$2:$J$201,0))),5,IF(SIGN(J301-K301)&lt;&gt;SIGN(INDEX(Matches!$G$2:$G$201,MATCH($A301&amp;"-4",Matches!$J$2:$J$201,0))-INDEX(Matches!$H$2:$H$201,MATCH($A301&amp;"-4",Matches!$J$2:$J$201,0))),0,IF(J301-K301=INDEX(Matches!$G$2:$G$201,MATCH($A301&amp;"-4",Matches!$J$2:$J$201,0))-INDEX(Matches!$H$2:$H$201,MATCH($A301&amp;"-4",Matches!$J$2:$J$201,0)),3,2))))),""))</f>
        <v/>
      </c>
      <c r="AB301" s="12" t="str">
        <f aca="false">IF(OR($B301="",L301="",M301=""),"",IFERROR(IF(OR(INDEX(Matches!$I$2:$I$201,MATCH($A301&amp;"-5",Matches!$J$2:$J$201,0))="Void",INDEX(Matches!$G$2:$G$201,MATCH($A301&amp;"-5",Matches!$J$2:$J$201,0))="",INDEX(Matches!$H$2:$H$201,MATCH($A301&amp;"-5",Matches!$J$2:$J$201,0))=""),"",IF(AND($C301&lt;&gt;"",INDEX(Matches!$F$2:$F$201,MATCH($A301&amp;"-5",Matches!$J$2:$J$201,0))&lt;&gt;"",$C301&gt;=INDEX(Matches!$F$2:$F$201,MATCH($A301&amp;"-5",Matches!$J$2:$J$201,0))),"",IF(AND(L301=INDEX(Matches!$G$2:$G$201,MATCH($A301&amp;"-5",Matches!$J$2:$J$201,0)),M301=INDEX(Matches!$H$2:$H$201,MATCH($A301&amp;"-5",Matches!$J$2:$J$201,0))),5,IF(SIGN(L301-M301)&lt;&gt;SIGN(INDEX(Matches!$G$2:$G$201,MATCH($A301&amp;"-5",Matches!$J$2:$J$201,0))-INDEX(Matches!$H$2:$H$201,MATCH($A301&amp;"-5",Matches!$J$2:$J$201,0))),0,IF(L301-M301=INDEX(Matches!$G$2:$G$201,MATCH($A301&amp;"-5",Matches!$J$2:$J$201,0))-INDEX(Matches!$H$2:$H$201,MATCH($A301&amp;"-5",Matches!$J$2:$J$201,0)),3,2))))),""))</f>
        <v/>
      </c>
      <c r="AC301" s="12" t="str">
        <f aca="false">IF(OR($B301="",N301="",O301=""),"",IFERROR(IF(OR(INDEX(Matches!$I$2:$I$201,MATCH($A301&amp;"-6",Matches!$J$2:$J$201,0))="Void",INDEX(Matches!$G$2:$G$201,MATCH($A301&amp;"-6",Matches!$J$2:$J$201,0))="",INDEX(Matches!$H$2:$H$201,MATCH($A301&amp;"-6",Matches!$J$2:$J$201,0))=""),"",IF(AND($C301&lt;&gt;"",INDEX(Matches!$F$2:$F$201,MATCH($A301&amp;"-6",Matches!$J$2:$J$201,0))&lt;&gt;"",$C301&gt;=INDEX(Matches!$F$2:$F$201,MATCH($A301&amp;"-6",Matches!$J$2:$J$201,0))),"",IF(AND(N301=INDEX(Matches!$G$2:$G$201,MATCH($A301&amp;"-6",Matches!$J$2:$J$201,0)),O301=INDEX(Matches!$H$2:$H$201,MATCH($A301&amp;"-6",Matches!$J$2:$J$201,0))),5,IF(SIGN(N301-O301)&lt;&gt;SIGN(INDEX(Matches!$G$2:$G$201,MATCH($A301&amp;"-6",Matches!$J$2:$J$201,0))-INDEX(Matches!$H$2:$H$201,MATCH($A301&amp;"-6",Matches!$J$2:$J$201,0))),0,IF(N301-O301=INDEX(Matches!$G$2:$G$201,MATCH($A301&amp;"-6",Matches!$J$2:$J$201,0))-INDEX(Matches!$H$2:$H$201,MATCH($A301&amp;"-6",Matches!$J$2:$J$201,0)),3,2))))),""))</f>
        <v/>
      </c>
      <c r="AD301" s="12" t="str">
        <f aca="false">IF(OR($B301="",P301="",Q301=""),"",IFERROR(IF(OR(INDEX(Matches!$I$2:$I$201,MATCH($A301&amp;"-7",Matches!$J$2:$J$201,0))="Void",INDEX(Matches!$G$2:$G$201,MATCH($A301&amp;"-7",Matches!$J$2:$J$201,0))="",INDEX(Matches!$H$2:$H$201,MATCH($A301&amp;"-7",Matches!$J$2:$J$201,0))=""),"",IF(AND($C301&lt;&gt;"",INDEX(Matches!$F$2:$F$201,MATCH($A301&amp;"-7",Matches!$J$2:$J$201,0))&lt;&gt;"",$C301&gt;=INDEX(Matches!$F$2:$F$201,MATCH($A301&amp;"-7",Matches!$J$2:$J$201,0))),"",IF(AND(P301=INDEX(Matches!$G$2:$G$201,MATCH($A301&amp;"-7",Matches!$J$2:$J$201,0)),Q301=INDEX(Matches!$H$2:$H$201,MATCH($A301&amp;"-7",Matches!$J$2:$J$201,0))),5,IF(SIGN(P301-Q301)&lt;&gt;SIGN(INDEX(Matches!$G$2:$G$201,MATCH($A301&amp;"-7",Matches!$J$2:$J$201,0))-INDEX(Matches!$H$2:$H$201,MATCH($A301&amp;"-7",Matches!$J$2:$J$201,0))),0,IF(P301-Q301=INDEX(Matches!$G$2:$G$201,MATCH($A301&amp;"-7",Matches!$J$2:$J$201,0))-INDEX(Matches!$H$2:$H$201,MATCH($A301&amp;"-7",Matches!$J$2:$J$201,0)),3,2))))),""))</f>
        <v/>
      </c>
      <c r="AE301" s="12" t="str">
        <f aca="false">IF(OR($B301="",R301="",S301=""),"",IFERROR(IF(OR(INDEX(Matches!$I$2:$I$201,MATCH($A301&amp;"-8",Matches!$J$2:$J$201,0))="Void",INDEX(Matches!$G$2:$G$201,MATCH($A301&amp;"-8",Matches!$J$2:$J$201,0))="",INDEX(Matches!$H$2:$H$201,MATCH($A301&amp;"-8",Matches!$J$2:$J$201,0))=""),"",IF(AND($C301&lt;&gt;"",INDEX(Matches!$F$2:$F$201,MATCH($A301&amp;"-8",Matches!$J$2:$J$201,0))&lt;&gt;"",$C301&gt;=INDEX(Matches!$F$2:$F$201,MATCH($A301&amp;"-8",Matches!$J$2:$J$201,0))),"",IF(AND(R301=INDEX(Matches!$G$2:$G$201,MATCH($A301&amp;"-8",Matches!$J$2:$J$201,0)),S301=INDEX(Matches!$H$2:$H$201,MATCH($A301&amp;"-8",Matches!$J$2:$J$201,0))),5,IF(SIGN(R301-S301)&lt;&gt;SIGN(INDEX(Matches!$G$2:$G$201,MATCH($A301&amp;"-8",Matches!$J$2:$J$201,0))-INDEX(Matches!$H$2:$H$201,MATCH($A301&amp;"-8",Matches!$J$2:$J$201,0))),0,IF(R301-S301=INDEX(Matches!$G$2:$G$201,MATCH($A301&amp;"-8",Matches!$J$2:$J$201,0))-INDEX(Matches!$H$2:$H$201,MATCH($A301&amp;"-8",Matches!$J$2:$J$201,0)),3,2))))),""))</f>
        <v/>
      </c>
      <c r="AF301" s="12" t="str">
        <f aca="false">IF(OR($B301="",T301="",U301=""),"",IFERROR(IF(OR(INDEX(Matches!$I$2:$I$201,MATCH($A301&amp;"-9",Matches!$J$2:$J$201,0))="Void",INDEX(Matches!$G$2:$G$201,MATCH($A301&amp;"-9",Matches!$J$2:$J$201,0))="",INDEX(Matches!$H$2:$H$201,MATCH($A301&amp;"-9",Matches!$J$2:$J$201,0))=""),"",IF(AND($C301&lt;&gt;"",INDEX(Matches!$F$2:$F$201,MATCH($A301&amp;"-9",Matches!$J$2:$J$201,0))&lt;&gt;"",$C301&gt;=INDEX(Matches!$F$2:$F$201,MATCH($A301&amp;"-9",Matches!$J$2:$J$201,0))),"",IF(AND(T301=INDEX(Matches!$G$2:$G$201,MATCH($A301&amp;"-9",Matches!$J$2:$J$201,0)),U301=INDEX(Matches!$H$2:$H$201,MATCH($A301&amp;"-9",Matches!$J$2:$J$201,0))),5,IF(SIGN(T301-U301)&lt;&gt;SIGN(INDEX(Matches!$G$2:$G$201,MATCH($A301&amp;"-9",Matches!$J$2:$J$201,0))-INDEX(Matches!$H$2:$H$201,MATCH($A301&amp;"-9",Matches!$J$2:$J$201,0))),0,IF(T301-U301=INDEX(Matches!$G$2:$G$201,MATCH($A301&amp;"-9",Matches!$J$2:$J$201,0))-INDEX(Matches!$H$2:$H$201,MATCH($A301&amp;"-9",Matches!$J$2:$J$201,0)),3,2))))),""))</f>
        <v/>
      </c>
      <c r="AG301" s="12" t="str">
        <f aca="false">IF(OR($B301="",V301="",W301=""),"",IFERROR(IF(OR(INDEX(Matches!$I$2:$I$201,MATCH($A301&amp;"-10",Matches!$J$2:$J$201,0))="Void",INDEX(Matches!$G$2:$G$201,MATCH($A301&amp;"-10",Matches!$J$2:$J$201,0))="",INDEX(Matches!$H$2:$H$201,MATCH($A301&amp;"-10",Matches!$J$2:$J$201,0))=""),"",IF(AND($C301&lt;&gt;"",INDEX(Matches!$F$2:$F$201,MATCH($A301&amp;"-10",Matches!$J$2:$J$201,0))&lt;&gt;"",$C301&gt;=INDEX(Matches!$F$2:$F$201,MATCH($A301&amp;"-10",Matches!$J$2:$J$201,0))),"",IF(AND(V301=INDEX(Matches!$G$2:$G$201,MATCH($A301&amp;"-10",Matches!$J$2:$J$201,0)),W301=INDEX(Matches!$H$2:$H$201,MATCH($A301&amp;"-10",Matches!$J$2:$J$201,0))),5,IF(SIGN(V301-W301)&lt;&gt;SIGN(INDEX(Matches!$G$2:$G$201,MATCH($A301&amp;"-10",Matches!$J$2:$J$201,0))-INDEX(Matches!$H$2:$H$201,MATCH($A301&amp;"-10",Matches!$J$2:$J$201,0))),0,IF(V301-W301=INDEX(Matches!$G$2:$G$201,MATCH($A301&amp;"-10",Matches!$J$2:$J$201,0))-INDEX(Matches!$H$2:$H$201,MATCH($A301&amp;"-10",Matches!$J$2:$J$201,0)),3,2))))),""))</f>
        <v/>
      </c>
      <c r="AH301" s="13" t="str">
        <f aca="false">IF($B301="","",SUM(X301:AG301))</f>
        <v/>
      </c>
      <c r="AI301" s="12" t="str">
        <f aca="false">IF($B301="","",COUNTIF(X301:AG301,5))</f>
        <v/>
      </c>
      <c r="AJ301" s="12" t="str">
        <f aca="false">IF($B301="","",COUNTIF(X301:AG301,"&gt;=2"))</f>
        <v/>
      </c>
      <c r="AK301" s="12" t="str">
        <f aca="false">IF($B301="","",COUNT(X301:AG301))</f>
        <v/>
      </c>
    </row>
    <row r="302" customFormat="false" ht="15" hidden="false" customHeight="false" outlineLevel="0" collapsed="false">
      <c r="A302" s="7"/>
      <c r="B302" s="7"/>
      <c r="C302" s="1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12" t="str">
        <f aca="false">IF(OR($B302="",D302="",E302=""),"",IFERROR(IF(OR(INDEX(Matches!$I$2:$I$201,MATCH($A302&amp;"-1",Matches!$J$2:$J$201,0))="Void",INDEX(Matches!$G$2:$G$201,MATCH($A302&amp;"-1",Matches!$J$2:$J$201,0))="",INDEX(Matches!$H$2:$H$201,MATCH($A302&amp;"-1",Matches!$J$2:$J$201,0))=""),"",IF(AND($C302&lt;&gt;"",INDEX(Matches!$F$2:$F$201,MATCH($A302&amp;"-1",Matches!$J$2:$J$201,0))&lt;&gt;"",$C302&gt;=INDEX(Matches!$F$2:$F$201,MATCH($A302&amp;"-1",Matches!$J$2:$J$201,0))),"",IF(AND(D302=INDEX(Matches!$G$2:$G$201,MATCH($A302&amp;"-1",Matches!$J$2:$J$201,0)),E302=INDEX(Matches!$H$2:$H$201,MATCH($A302&amp;"-1",Matches!$J$2:$J$201,0))),5,IF(SIGN(D302-E302)&lt;&gt;SIGN(INDEX(Matches!$G$2:$G$201,MATCH($A302&amp;"-1",Matches!$J$2:$J$201,0))-INDEX(Matches!$H$2:$H$201,MATCH($A302&amp;"-1",Matches!$J$2:$J$201,0))),0,IF(D302-E302=INDEX(Matches!$G$2:$G$201,MATCH($A302&amp;"-1",Matches!$J$2:$J$201,0))-INDEX(Matches!$H$2:$H$201,MATCH($A302&amp;"-1",Matches!$J$2:$J$201,0)),3,2))))),""))</f>
        <v/>
      </c>
      <c r="Y302" s="12" t="str">
        <f aca="false">IF(OR($B302="",F302="",G302=""),"",IFERROR(IF(OR(INDEX(Matches!$I$2:$I$201,MATCH($A302&amp;"-2",Matches!$J$2:$J$201,0))="Void",INDEX(Matches!$G$2:$G$201,MATCH($A302&amp;"-2",Matches!$J$2:$J$201,0))="",INDEX(Matches!$H$2:$H$201,MATCH($A302&amp;"-2",Matches!$J$2:$J$201,0))=""),"",IF(AND($C302&lt;&gt;"",INDEX(Matches!$F$2:$F$201,MATCH($A302&amp;"-2",Matches!$J$2:$J$201,0))&lt;&gt;"",$C302&gt;=INDEX(Matches!$F$2:$F$201,MATCH($A302&amp;"-2",Matches!$J$2:$J$201,0))),"",IF(AND(F302=INDEX(Matches!$G$2:$G$201,MATCH($A302&amp;"-2",Matches!$J$2:$J$201,0)),G302=INDEX(Matches!$H$2:$H$201,MATCH($A302&amp;"-2",Matches!$J$2:$J$201,0))),5,IF(SIGN(F302-G302)&lt;&gt;SIGN(INDEX(Matches!$G$2:$G$201,MATCH($A302&amp;"-2",Matches!$J$2:$J$201,0))-INDEX(Matches!$H$2:$H$201,MATCH($A302&amp;"-2",Matches!$J$2:$J$201,0))),0,IF(F302-G302=INDEX(Matches!$G$2:$G$201,MATCH($A302&amp;"-2",Matches!$J$2:$J$201,0))-INDEX(Matches!$H$2:$H$201,MATCH($A302&amp;"-2",Matches!$J$2:$J$201,0)),3,2))))),""))</f>
        <v/>
      </c>
      <c r="Z302" s="12" t="str">
        <f aca="false">IF(OR($B302="",H302="",I302=""),"",IFERROR(IF(OR(INDEX(Matches!$I$2:$I$201,MATCH($A302&amp;"-3",Matches!$J$2:$J$201,0))="Void",INDEX(Matches!$G$2:$G$201,MATCH($A302&amp;"-3",Matches!$J$2:$J$201,0))="",INDEX(Matches!$H$2:$H$201,MATCH($A302&amp;"-3",Matches!$J$2:$J$201,0))=""),"",IF(AND($C302&lt;&gt;"",INDEX(Matches!$F$2:$F$201,MATCH($A302&amp;"-3",Matches!$J$2:$J$201,0))&lt;&gt;"",$C302&gt;=INDEX(Matches!$F$2:$F$201,MATCH($A302&amp;"-3",Matches!$J$2:$J$201,0))),"",IF(AND(H302=INDEX(Matches!$G$2:$G$201,MATCH($A302&amp;"-3",Matches!$J$2:$J$201,0)),I302=INDEX(Matches!$H$2:$H$201,MATCH($A302&amp;"-3",Matches!$J$2:$J$201,0))),5,IF(SIGN(H302-I302)&lt;&gt;SIGN(INDEX(Matches!$G$2:$G$201,MATCH($A302&amp;"-3",Matches!$J$2:$J$201,0))-INDEX(Matches!$H$2:$H$201,MATCH($A302&amp;"-3",Matches!$J$2:$J$201,0))),0,IF(H302-I302=INDEX(Matches!$G$2:$G$201,MATCH($A302&amp;"-3",Matches!$J$2:$J$201,0))-INDEX(Matches!$H$2:$H$201,MATCH($A302&amp;"-3",Matches!$J$2:$J$201,0)),3,2))))),""))</f>
        <v/>
      </c>
      <c r="AA302" s="12" t="str">
        <f aca="false">IF(OR($B302="",J302="",K302=""),"",IFERROR(IF(OR(INDEX(Matches!$I$2:$I$201,MATCH($A302&amp;"-4",Matches!$J$2:$J$201,0))="Void",INDEX(Matches!$G$2:$G$201,MATCH($A302&amp;"-4",Matches!$J$2:$J$201,0))="",INDEX(Matches!$H$2:$H$201,MATCH($A302&amp;"-4",Matches!$J$2:$J$201,0))=""),"",IF(AND($C302&lt;&gt;"",INDEX(Matches!$F$2:$F$201,MATCH($A302&amp;"-4",Matches!$J$2:$J$201,0))&lt;&gt;"",$C302&gt;=INDEX(Matches!$F$2:$F$201,MATCH($A302&amp;"-4",Matches!$J$2:$J$201,0))),"",IF(AND(J302=INDEX(Matches!$G$2:$G$201,MATCH($A302&amp;"-4",Matches!$J$2:$J$201,0)),K302=INDEX(Matches!$H$2:$H$201,MATCH($A302&amp;"-4",Matches!$J$2:$J$201,0))),5,IF(SIGN(J302-K302)&lt;&gt;SIGN(INDEX(Matches!$G$2:$G$201,MATCH($A302&amp;"-4",Matches!$J$2:$J$201,0))-INDEX(Matches!$H$2:$H$201,MATCH($A302&amp;"-4",Matches!$J$2:$J$201,0))),0,IF(J302-K302=INDEX(Matches!$G$2:$G$201,MATCH($A302&amp;"-4",Matches!$J$2:$J$201,0))-INDEX(Matches!$H$2:$H$201,MATCH($A302&amp;"-4",Matches!$J$2:$J$201,0)),3,2))))),""))</f>
        <v/>
      </c>
      <c r="AB302" s="12" t="str">
        <f aca="false">IF(OR($B302="",L302="",M302=""),"",IFERROR(IF(OR(INDEX(Matches!$I$2:$I$201,MATCH($A302&amp;"-5",Matches!$J$2:$J$201,0))="Void",INDEX(Matches!$G$2:$G$201,MATCH($A302&amp;"-5",Matches!$J$2:$J$201,0))="",INDEX(Matches!$H$2:$H$201,MATCH($A302&amp;"-5",Matches!$J$2:$J$201,0))=""),"",IF(AND($C302&lt;&gt;"",INDEX(Matches!$F$2:$F$201,MATCH($A302&amp;"-5",Matches!$J$2:$J$201,0))&lt;&gt;"",$C302&gt;=INDEX(Matches!$F$2:$F$201,MATCH($A302&amp;"-5",Matches!$J$2:$J$201,0))),"",IF(AND(L302=INDEX(Matches!$G$2:$G$201,MATCH($A302&amp;"-5",Matches!$J$2:$J$201,0)),M302=INDEX(Matches!$H$2:$H$201,MATCH($A302&amp;"-5",Matches!$J$2:$J$201,0))),5,IF(SIGN(L302-M302)&lt;&gt;SIGN(INDEX(Matches!$G$2:$G$201,MATCH($A302&amp;"-5",Matches!$J$2:$J$201,0))-INDEX(Matches!$H$2:$H$201,MATCH($A302&amp;"-5",Matches!$J$2:$J$201,0))),0,IF(L302-M302=INDEX(Matches!$G$2:$G$201,MATCH($A302&amp;"-5",Matches!$J$2:$J$201,0))-INDEX(Matches!$H$2:$H$201,MATCH($A302&amp;"-5",Matches!$J$2:$J$201,0)),3,2))))),""))</f>
        <v/>
      </c>
      <c r="AC302" s="12" t="str">
        <f aca="false">IF(OR($B302="",N302="",O302=""),"",IFERROR(IF(OR(INDEX(Matches!$I$2:$I$201,MATCH($A302&amp;"-6",Matches!$J$2:$J$201,0))="Void",INDEX(Matches!$G$2:$G$201,MATCH($A302&amp;"-6",Matches!$J$2:$J$201,0))="",INDEX(Matches!$H$2:$H$201,MATCH($A302&amp;"-6",Matches!$J$2:$J$201,0))=""),"",IF(AND($C302&lt;&gt;"",INDEX(Matches!$F$2:$F$201,MATCH($A302&amp;"-6",Matches!$J$2:$J$201,0))&lt;&gt;"",$C302&gt;=INDEX(Matches!$F$2:$F$201,MATCH($A302&amp;"-6",Matches!$J$2:$J$201,0))),"",IF(AND(N302=INDEX(Matches!$G$2:$G$201,MATCH($A302&amp;"-6",Matches!$J$2:$J$201,0)),O302=INDEX(Matches!$H$2:$H$201,MATCH($A302&amp;"-6",Matches!$J$2:$J$201,0))),5,IF(SIGN(N302-O302)&lt;&gt;SIGN(INDEX(Matches!$G$2:$G$201,MATCH($A302&amp;"-6",Matches!$J$2:$J$201,0))-INDEX(Matches!$H$2:$H$201,MATCH($A302&amp;"-6",Matches!$J$2:$J$201,0))),0,IF(N302-O302=INDEX(Matches!$G$2:$G$201,MATCH($A302&amp;"-6",Matches!$J$2:$J$201,0))-INDEX(Matches!$H$2:$H$201,MATCH($A302&amp;"-6",Matches!$J$2:$J$201,0)),3,2))))),""))</f>
        <v/>
      </c>
      <c r="AD302" s="12" t="str">
        <f aca="false">IF(OR($B302="",P302="",Q302=""),"",IFERROR(IF(OR(INDEX(Matches!$I$2:$I$201,MATCH($A302&amp;"-7",Matches!$J$2:$J$201,0))="Void",INDEX(Matches!$G$2:$G$201,MATCH($A302&amp;"-7",Matches!$J$2:$J$201,0))="",INDEX(Matches!$H$2:$H$201,MATCH($A302&amp;"-7",Matches!$J$2:$J$201,0))=""),"",IF(AND($C302&lt;&gt;"",INDEX(Matches!$F$2:$F$201,MATCH($A302&amp;"-7",Matches!$J$2:$J$201,0))&lt;&gt;"",$C302&gt;=INDEX(Matches!$F$2:$F$201,MATCH($A302&amp;"-7",Matches!$J$2:$J$201,0))),"",IF(AND(P302=INDEX(Matches!$G$2:$G$201,MATCH($A302&amp;"-7",Matches!$J$2:$J$201,0)),Q302=INDEX(Matches!$H$2:$H$201,MATCH($A302&amp;"-7",Matches!$J$2:$J$201,0))),5,IF(SIGN(P302-Q302)&lt;&gt;SIGN(INDEX(Matches!$G$2:$G$201,MATCH($A302&amp;"-7",Matches!$J$2:$J$201,0))-INDEX(Matches!$H$2:$H$201,MATCH($A302&amp;"-7",Matches!$J$2:$J$201,0))),0,IF(P302-Q302=INDEX(Matches!$G$2:$G$201,MATCH($A302&amp;"-7",Matches!$J$2:$J$201,0))-INDEX(Matches!$H$2:$H$201,MATCH($A302&amp;"-7",Matches!$J$2:$J$201,0)),3,2))))),""))</f>
        <v/>
      </c>
      <c r="AE302" s="12" t="str">
        <f aca="false">IF(OR($B302="",R302="",S302=""),"",IFERROR(IF(OR(INDEX(Matches!$I$2:$I$201,MATCH($A302&amp;"-8",Matches!$J$2:$J$201,0))="Void",INDEX(Matches!$G$2:$G$201,MATCH($A302&amp;"-8",Matches!$J$2:$J$201,0))="",INDEX(Matches!$H$2:$H$201,MATCH($A302&amp;"-8",Matches!$J$2:$J$201,0))=""),"",IF(AND($C302&lt;&gt;"",INDEX(Matches!$F$2:$F$201,MATCH($A302&amp;"-8",Matches!$J$2:$J$201,0))&lt;&gt;"",$C302&gt;=INDEX(Matches!$F$2:$F$201,MATCH($A302&amp;"-8",Matches!$J$2:$J$201,0))),"",IF(AND(R302=INDEX(Matches!$G$2:$G$201,MATCH($A302&amp;"-8",Matches!$J$2:$J$201,0)),S302=INDEX(Matches!$H$2:$H$201,MATCH($A302&amp;"-8",Matches!$J$2:$J$201,0))),5,IF(SIGN(R302-S302)&lt;&gt;SIGN(INDEX(Matches!$G$2:$G$201,MATCH($A302&amp;"-8",Matches!$J$2:$J$201,0))-INDEX(Matches!$H$2:$H$201,MATCH($A302&amp;"-8",Matches!$J$2:$J$201,0))),0,IF(R302-S302=INDEX(Matches!$G$2:$G$201,MATCH($A302&amp;"-8",Matches!$J$2:$J$201,0))-INDEX(Matches!$H$2:$H$201,MATCH($A302&amp;"-8",Matches!$J$2:$J$201,0)),3,2))))),""))</f>
        <v/>
      </c>
      <c r="AF302" s="12" t="str">
        <f aca="false">IF(OR($B302="",T302="",U302=""),"",IFERROR(IF(OR(INDEX(Matches!$I$2:$I$201,MATCH($A302&amp;"-9",Matches!$J$2:$J$201,0))="Void",INDEX(Matches!$G$2:$G$201,MATCH($A302&amp;"-9",Matches!$J$2:$J$201,0))="",INDEX(Matches!$H$2:$H$201,MATCH($A302&amp;"-9",Matches!$J$2:$J$201,0))=""),"",IF(AND($C302&lt;&gt;"",INDEX(Matches!$F$2:$F$201,MATCH($A302&amp;"-9",Matches!$J$2:$J$201,0))&lt;&gt;"",$C302&gt;=INDEX(Matches!$F$2:$F$201,MATCH($A302&amp;"-9",Matches!$J$2:$J$201,0))),"",IF(AND(T302=INDEX(Matches!$G$2:$G$201,MATCH($A302&amp;"-9",Matches!$J$2:$J$201,0)),U302=INDEX(Matches!$H$2:$H$201,MATCH($A302&amp;"-9",Matches!$J$2:$J$201,0))),5,IF(SIGN(T302-U302)&lt;&gt;SIGN(INDEX(Matches!$G$2:$G$201,MATCH($A302&amp;"-9",Matches!$J$2:$J$201,0))-INDEX(Matches!$H$2:$H$201,MATCH($A302&amp;"-9",Matches!$J$2:$J$201,0))),0,IF(T302-U302=INDEX(Matches!$G$2:$G$201,MATCH($A302&amp;"-9",Matches!$J$2:$J$201,0))-INDEX(Matches!$H$2:$H$201,MATCH($A302&amp;"-9",Matches!$J$2:$J$201,0)),3,2))))),""))</f>
        <v/>
      </c>
      <c r="AG302" s="12" t="str">
        <f aca="false">IF(OR($B302="",V302="",W302=""),"",IFERROR(IF(OR(INDEX(Matches!$I$2:$I$201,MATCH($A302&amp;"-10",Matches!$J$2:$J$201,0))="Void",INDEX(Matches!$G$2:$G$201,MATCH($A302&amp;"-10",Matches!$J$2:$J$201,0))="",INDEX(Matches!$H$2:$H$201,MATCH($A302&amp;"-10",Matches!$J$2:$J$201,0))=""),"",IF(AND($C302&lt;&gt;"",INDEX(Matches!$F$2:$F$201,MATCH($A302&amp;"-10",Matches!$J$2:$J$201,0))&lt;&gt;"",$C302&gt;=INDEX(Matches!$F$2:$F$201,MATCH($A302&amp;"-10",Matches!$J$2:$J$201,0))),"",IF(AND(V302=INDEX(Matches!$G$2:$G$201,MATCH($A302&amp;"-10",Matches!$J$2:$J$201,0)),W302=INDEX(Matches!$H$2:$H$201,MATCH($A302&amp;"-10",Matches!$J$2:$J$201,0))),5,IF(SIGN(V302-W302)&lt;&gt;SIGN(INDEX(Matches!$G$2:$G$201,MATCH($A302&amp;"-10",Matches!$J$2:$J$201,0))-INDEX(Matches!$H$2:$H$201,MATCH($A302&amp;"-10",Matches!$J$2:$J$201,0))),0,IF(V302-W302=INDEX(Matches!$G$2:$G$201,MATCH($A302&amp;"-10",Matches!$J$2:$J$201,0))-INDEX(Matches!$H$2:$H$201,MATCH($A302&amp;"-10",Matches!$J$2:$J$201,0)),3,2))))),""))</f>
        <v/>
      </c>
      <c r="AH302" s="13" t="str">
        <f aca="false">IF($B302="","",SUM(X302:AG302))</f>
        <v/>
      </c>
      <c r="AI302" s="12" t="str">
        <f aca="false">IF($B302="","",COUNTIF(X302:AG302,5))</f>
        <v/>
      </c>
      <c r="AJ302" s="12" t="str">
        <f aca="false">IF($B302="","",COUNTIF(X302:AG302,"&gt;=2"))</f>
        <v/>
      </c>
      <c r="AK302" s="12" t="str">
        <f aca="false">IF($B302="","",COUNT(X302:AG302))</f>
        <v/>
      </c>
    </row>
    <row r="303" customFormat="false" ht="15" hidden="false" customHeight="false" outlineLevel="0" collapsed="false">
      <c r="A303" s="7"/>
      <c r="B303" s="7"/>
      <c r="C303" s="1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12" t="str">
        <f aca="false">IF(OR($B303="",D303="",E303=""),"",IFERROR(IF(OR(INDEX(Matches!$I$2:$I$201,MATCH($A303&amp;"-1",Matches!$J$2:$J$201,0))="Void",INDEX(Matches!$G$2:$G$201,MATCH($A303&amp;"-1",Matches!$J$2:$J$201,0))="",INDEX(Matches!$H$2:$H$201,MATCH($A303&amp;"-1",Matches!$J$2:$J$201,0))=""),"",IF(AND($C303&lt;&gt;"",INDEX(Matches!$F$2:$F$201,MATCH($A303&amp;"-1",Matches!$J$2:$J$201,0))&lt;&gt;"",$C303&gt;=INDEX(Matches!$F$2:$F$201,MATCH($A303&amp;"-1",Matches!$J$2:$J$201,0))),"",IF(AND(D303=INDEX(Matches!$G$2:$G$201,MATCH($A303&amp;"-1",Matches!$J$2:$J$201,0)),E303=INDEX(Matches!$H$2:$H$201,MATCH($A303&amp;"-1",Matches!$J$2:$J$201,0))),5,IF(SIGN(D303-E303)&lt;&gt;SIGN(INDEX(Matches!$G$2:$G$201,MATCH($A303&amp;"-1",Matches!$J$2:$J$201,0))-INDEX(Matches!$H$2:$H$201,MATCH($A303&amp;"-1",Matches!$J$2:$J$201,0))),0,IF(D303-E303=INDEX(Matches!$G$2:$G$201,MATCH($A303&amp;"-1",Matches!$J$2:$J$201,0))-INDEX(Matches!$H$2:$H$201,MATCH($A303&amp;"-1",Matches!$J$2:$J$201,0)),3,2))))),""))</f>
        <v/>
      </c>
      <c r="Y303" s="12" t="str">
        <f aca="false">IF(OR($B303="",F303="",G303=""),"",IFERROR(IF(OR(INDEX(Matches!$I$2:$I$201,MATCH($A303&amp;"-2",Matches!$J$2:$J$201,0))="Void",INDEX(Matches!$G$2:$G$201,MATCH($A303&amp;"-2",Matches!$J$2:$J$201,0))="",INDEX(Matches!$H$2:$H$201,MATCH($A303&amp;"-2",Matches!$J$2:$J$201,0))=""),"",IF(AND($C303&lt;&gt;"",INDEX(Matches!$F$2:$F$201,MATCH($A303&amp;"-2",Matches!$J$2:$J$201,0))&lt;&gt;"",$C303&gt;=INDEX(Matches!$F$2:$F$201,MATCH($A303&amp;"-2",Matches!$J$2:$J$201,0))),"",IF(AND(F303=INDEX(Matches!$G$2:$G$201,MATCH($A303&amp;"-2",Matches!$J$2:$J$201,0)),G303=INDEX(Matches!$H$2:$H$201,MATCH($A303&amp;"-2",Matches!$J$2:$J$201,0))),5,IF(SIGN(F303-G303)&lt;&gt;SIGN(INDEX(Matches!$G$2:$G$201,MATCH($A303&amp;"-2",Matches!$J$2:$J$201,0))-INDEX(Matches!$H$2:$H$201,MATCH($A303&amp;"-2",Matches!$J$2:$J$201,0))),0,IF(F303-G303=INDEX(Matches!$G$2:$G$201,MATCH($A303&amp;"-2",Matches!$J$2:$J$201,0))-INDEX(Matches!$H$2:$H$201,MATCH($A303&amp;"-2",Matches!$J$2:$J$201,0)),3,2))))),""))</f>
        <v/>
      </c>
      <c r="Z303" s="12" t="str">
        <f aca="false">IF(OR($B303="",H303="",I303=""),"",IFERROR(IF(OR(INDEX(Matches!$I$2:$I$201,MATCH($A303&amp;"-3",Matches!$J$2:$J$201,0))="Void",INDEX(Matches!$G$2:$G$201,MATCH($A303&amp;"-3",Matches!$J$2:$J$201,0))="",INDEX(Matches!$H$2:$H$201,MATCH($A303&amp;"-3",Matches!$J$2:$J$201,0))=""),"",IF(AND($C303&lt;&gt;"",INDEX(Matches!$F$2:$F$201,MATCH($A303&amp;"-3",Matches!$J$2:$J$201,0))&lt;&gt;"",$C303&gt;=INDEX(Matches!$F$2:$F$201,MATCH($A303&amp;"-3",Matches!$J$2:$J$201,0))),"",IF(AND(H303=INDEX(Matches!$G$2:$G$201,MATCH($A303&amp;"-3",Matches!$J$2:$J$201,0)),I303=INDEX(Matches!$H$2:$H$201,MATCH($A303&amp;"-3",Matches!$J$2:$J$201,0))),5,IF(SIGN(H303-I303)&lt;&gt;SIGN(INDEX(Matches!$G$2:$G$201,MATCH($A303&amp;"-3",Matches!$J$2:$J$201,0))-INDEX(Matches!$H$2:$H$201,MATCH($A303&amp;"-3",Matches!$J$2:$J$201,0))),0,IF(H303-I303=INDEX(Matches!$G$2:$G$201,MATCH($A303&amp;"-3",Matches!$J$2:$J$201,0))-INDEX(Matches!$H$2:$H$201,MATCH($A303&amp;"-3",Matches!$J$2:$J$201,0)),3,2))))),""))</f>
        <v/>
      </c>
      <c r="AA303" s="12" t="str">
        <f aca="false">IF(OR($B303="",J303="",K303=""),"",IFERROR(IF(OR(INDEX(Matches!$I$2:$I$201,MATCH($A303&amp;"-4",Matches!$J$2:$J$201,0))="Void",INDEX(Matches!$G$2:$G$201,MATCH($A303&amp;"-4",Matches!$J$2:$J$201,0))="",INDEX(Matches!$H$2:$H$201,MATCH($A303&amp;"-4",Matches!$J$2:$J$201,0))=""),"",IF(AND($C303&lt;&gt;"",INDEX(Matches!$F$2:$F$201,MATCH($A303&amp;"-4",Matches!$J$2:$J$201,0))&lt;&gt;"",$C303&gt;=INDEX(Matches!$F$2:$F$201,MATCH($A303&amp;"-4",Matches!$J$2:$J$201,0))),"",IF(AND(J303=INDEX(Matches!$G$2:$G$201,MATCH($A303&amp;"-4",Matches!$J$2:$J$201,0)),K303=INDEX(Matches!$H$2:$H$201,MATCH($A303&amp;"-4",Matches!$J$2:$J$201,0))),5,IF(SIGN(J303-K303)&lt;&gt;SIGN(INDEX(Matches!$G$2:$G$201,MATCH($A303&amp;"-4",Matches!$J$2:$J$201,0))-INDEX(Matches!$H$2:$H$201,MATCH($A303&amp;"-4",Matches!$J$2:$J$201,0))),0,IF(J303-K303=INDEX(Matches!$G$2:$G$201,MATCH($A303&amp;"-4",Matches!$J$2:$J$201,0))-INDEX(Matches!$H$2:$H$201,MATCH($A303&amp;"-4",Matches!$J$2:$J$201,0)),3,2))))),""))</f>
        <v/>
      </c>
      <c r="AB303" s="12" t="str">
        <f aca="false">IF(OR($B303="",L303="",M303=""),"",IFERROR(IF(OR(INDEX(Matches!$I$2:$I$201,MATCH($A303&amp;"-5",Matches!$J$2:$J$201,0))="Void",INDEX(Matches!$G$2:$G$201,MATCH($A303&amp;"-5",Matches!$J$2:$J$201,0))="",INDEX(Matches!$H$2:$H$201,MATCH($A303&amp;"-5",Matches!$J$2:$J$201,0))=""),"",IF(AND($C303&lt;&gt;"",INDEX(Matches!$F$2:$F$201,MATCH($A303&amp;"-5",Matches!$J$2:$J$201,0))&lt;&gt;"",$C303&gt;=INDEX(Matches!$F$2:$F$201,MATCH($A303&amp;"-5",Matches!$J$2:$J$201,0))),"",IF(AND(L303=INDEX(Matches!$G$2:$G$201,MATCH($A303&amp;"-5",Matches!$J$2:$J$201,0)),M303=INDEX(Matches!$H$2:$H$201,MATCH($A303&amp;"-5",Matches!$J$2:$J$201,0))),5,IF(SIGN(L303-M303)&lt;&gt;SIGN(INDEX(Matches!$G$2:$G$201,MATCH($A303&amp;"-5",Matches!$J$2:$J$201,0))-INDEX(Matches!$H$2:$H$201,MATCH($A303&amp;"-5",Matches!$J$2:$J$201,0))),0,IF(L303-M303=INDEX(Matches!$G$2:$G$201,MATCH($A303&amp;"-5",Matches!$J$2:$J$201,0))-INDEX(Matches!$H$2:$H$201,MATCH($A303&amp;"-5",Matches!$J$2:$J$201,0)),3,2))))),""))</f>
        <v/>
      </c>
      <c r="AC303" s="12" t="str">
        <f aca="false">IF(OR($B303="",N303="",O303=""),"",IFERROR(IF(OR(INDEX(Matches!$I$2:$I$201,MATCH($A303&amp;"-6",Matches!$J$2:$J$201,0))="Void",INDEX(Matches!$G$2:$G$201,MATCH($A303&amp;"-6",Matches!$J$2:$J$201,0))="",INDEX(Matches!$H$2:$H$201,MATCH($A303&amp;"-6",Matches!$J$2:$J$201,0))=""),"",IF(AND($C303&lt;&gt;"",INDEX(Matches!$F$2:$F$201,MATCH($A303&amp;"-6",Matches!$J$2:$J$201,0))&lt;&gt;"",$C303&gt;=INDEX(Matches!$F$2:$F$201,MATCH($A303&amp;"-6",Matches!$J$2:$J$201,0))),"",IF(AND(N303=INDEX(Matches!$G$2:$G$201,MATCH($A303&amp;"-6",Matches!$J$2:$J$201,0)),O303=INDEX(Matches!$H$2:$H$201,MATCH($A303&amp;"-6",Matches!$J$2:$J$201,0))),5,IF(SIGN(N303-O303)&lt;&gt;SIGN(INDEX(Matches!$G$2:$G$201,MATCH($A303&amp;"-6",Matches!$J$2:$J$201,0))-INDEX(Matches!$H$2:$H$201,MATCH($A303&amp;"-6",Matches!$J$2:$J$201,0))),0,IF(N303-O303=INDEX(Matches!$G$2:$G$201,MATCH($A303&amp;"-6",Matches!$J$2:$J$201,0))-INDEX(Matches!$H$2:$H$201,MATCH($A303&amp;"-6",Matches!$J$2:$J$201,0)),3,2))))),""))</f>
        <v/>
      </c>
      <c r="AD303" s="12" t="str">
        <f aca="false">IF(OR($B303="",P303="",Q303=""),"",IFERROR(IF(OR(INDEX(Matches!$I$2:$I$201,MATCH($A303&amp;"-7",Matches!$J$2:$J$201,0))="Void",INDEX(Matches!$G$2:$G$201,MATCH($A303&amp;"-7",Matches!$J$2:$J$201,0))="",INDEX(Matches!$H$2:$H$201,MATCH($A303&amp;"-7",Matches!$J$2:$J$201,0))=""),"",IF(AND($C303&lt;&gt;"",INDEX(Matches!$F$2:$F$201,MATCH($A303&amp;"-7",Matches!$J$2:$J$201,0))&lt;&gt;"",$C303&gt;=INDEX(Matches!$F$2:$F$201,MATCH($A303&amp;"-7",Matches!$J$2:$J$201,0))),"",IF(AND(P303=INDEX(Matches!$G$2:$G$201,MATCH($A303&amp;"-7",Matches!$J$2:$J$201,0)),Q303=INDEX(Matches!$H$2:$H$201,MATCH($A303&amp;"-7",Matches!$J$2:$J$201,0))),5,IF(SIGN(P303-Q303)&lt;&gt;SIGN(INDEX(Matches!$G$2:$G$201,MATCH($A303&amp;"-7",Matches!$J$2:$J$201,0))-INDEX(Matches!$H$2:$H$201,MATCH($A303&amp;"-7",Matches!$J$2:$J$201,0))),0,IF(P303-Q303=INDEX(Matches!$G$2:$G$201,MATCH($A303&amp;"-7",Matches!$J$2:$J$201,0))-INDEX(Matches!$H$2:$H$201,MATCH($A303&amp;"-7",Matches!$J$2:$J$201,0)),3,2))))),""))</f>
        <v/>
      </c>
      <c r="AE303" s="12" t="str">
        <f aca="false">IF(OR($B303="",R303="",S303=""),"",IFERROR(IF(OR(INDEX(Matches!$I$2:$I$201,MATCH($A303&amp;"-8",Matches!$J$2:$J$201,0))="Void",INDEX(Matches!$G$2:$G$201,MATCH($A303&amp;"-8",Matches!$J$2:$J$201,0))="",INDEX(Matches!$H$2:$H$201,MATCH($A303&amp;"-8",Matches!$J$2:$J$201,0))=""),"",IF(AND($C303&lt;&gt;"",INDEX(Matches!$F$2:$F$201,MATCH($A303&amp;"-8",Matches!$J$2:$J$201,0))&lt;&gt;"",$C303&gt;=INDEX(Matches!$F$2:$F$201,MATCH($A303&amp;"-8",Matches!$J$2:$J$201,0))),"",IF(AND(R303=INDEX(Matches!$G$2:$G$201,MATCH($A303&amp;"-8",Matches!$J$2:$J$201,0)),S303=INDEX(Matches!$H$2:$H$201,MATCH($A303&amp;"-8",Matches!$J$2:$J$201,0))),5,IF(SIGN(R303-S303)&lt;&gt;SIGN(INDEX(Matches!$G$2:$G$201,MATCH($A303&amp;"-8",Matches!$J$2:$J$201,0))-INDEX(Matches!$H$2:$H$201,MATCH($A303&amp;"-8",Matches!$J$2:$J$201,0))),0,IF(R303-S303=INDEX(Matches!$G$2:$G$201,MATCH($A303&amp;"-8",Matches!$J$2:$J$201,0))-INDEX(Matches!$H$2:$H$201,MATCH($A303&amp;"-8",Matches!$J$2:$J$201,0)),3,2))))),""))</f>
        <v/>
      </c>
      <c r="AF303" s="12" t="str">
        <f aca="false">IF(OR($B303="",T303="",U303=""),"",IFERROR(IF(OR(INDEX(Matches!$I$2:$I$201,MATCH($A303&amp;"-9",Matches!$J$2:$J$201,0))="Void",INDEX(Matches!$G$2:$G$201,MATCH($A303&amp;"-9",Matches!$J$2:$J$201,0))="",INDEX(Matches!$H$2:$H$201,MATCH($A303&amp;"-9",Matches!$J$2:$J$201,0))=""),"",IF(AND($C303&lt;&gt;"",INDEX(Matches!$F$2:$F$201,MATCH($A303&amp;"-9",Matches!$J$2:$J$201,0))&lt;&gt;"",$C303&gt;=INDEX(Matches!$F$2:$F$201,MATCH($A303&amp;"-9",Matches!$J$2:$J$201,0))),"",IF(AND(T303=INDEX(Matches!$G$2:$G$201,MATCH($A303&amp;"-9",Matches!$J$2:$J$201,0)),U303=INDEX(Matches!$H$2:$H$201,MATCH($A303&amp;"-9",Matches!$J$2:$J$201,0))),5,IF(SIGN(T303-U303)&lt;&gt;SIGN(INDEX(Matches!$G$2:$G$201,MATCH($A303&amp;"-9",Matches!$J$2:$J$201,0))-INDEX(Matches!$H$2:$H$201,MATCH($A303&amp;"-9",Matches!$J$2:$J$201,0))),0,IF(T303-U303=INDEX(Matches!$G$2:$G$201,MATCH($A303&amp;"-9",Matches!$J$2:$J$201,0))-INDEX(Matches!$H$2:$H$201,MATCH($A303&amp;"-9",Matches!$J$2:$J$201,0)),3,2))))),""))</f>
        <v/>
      </c>
      <c r="AG303" s="12" t="str">
        <f aca="false">IF(OR($B303="",V303="",W303=""),"",IFERROR(IF(OR(INDEX(Matches!$I$2:$I$201,MATCH($A303&amp;"-10",Matches!$J$2:$J$201,0))="Void",INDEX(Matches!$G$2:$G$201,MATCH($A303&amp;"-10",Matches!$J$2:$J$201,0))="",INDEX(Matches!$H$2:$H$201,MATCH($A303&amp;"-10",Matches!$J$2:$J$201,0))=""),"",IF(AND($C303&lt;&gt;"",INDEX(Matches!$F$2:$F$201,MATCH($A303&amp;"-10",Matches!$J$2:$J$201,0))&lt;&gt;"",$C303&gt;=INDEX(Matches!$F$2:$F$201,MATCH($A303&amp;"-10",Matches!$J$2:$J$201,0))),"",IF(AND(V303=INDEX(Matches!$G$2:$G$201,MATCH($A303&amp;"-10",Matches!$J$2:$J$201,0)),W303=INDEX(Matches!$H$2:$H$201,MATCH($A303&amp;"-10",Matches!$J$2:$J$201,0))),5,IF(SIGN(V303-W303)&lt;&gt;SIGN(INDEX(Matches!$G$2:$G$201,MATCH($A303&amp;"-10",Matches!$J$2:$J$201,0))-INDEX(Matches!$H$2:$H$201,MATCH($A303&amp;"-10",Matches!$J$2:$J$201,0))),0,IF(V303-W303=INDEX(Matches!$G$2:$G$201,MATCH($A303&amp;"-10",Matches!$J$2:$J$201,0))-INDEX(Matches!$H$2:$H$201,MATCH($A303&amp;"-10",Matches!$J$2:$J$201,0)),3,2))))),""))</f>
        <v/>
      </c>
      <c r="AH303" s="13" t="str">
        <f aca="false">IF($B303="","",SUM(X303:AG303))</f>
        <v/>
      </c>
      <c r="AI303" s="12" t="str">
        <f aca="false">IF($B303="","",COUNTIF(X303:AG303,5))</f>
        <v/>
      </c>
      <c r="AJ303" s="12" t="str">
        <f aca="false">IF($B303="","",COUNTIF(X303:AG303,"&gt;=2"))</f>
        <v/>
      </c>
      <c r="AK303" s="12" t="str">
        <f aca="false">IF($B303="","",COUNT(X303:AG303))</f>
        <v/>
      </c>
    </row>
    <row r="304" customFormat="false" ht="15" hidden="false" customHeight="false" outlineLevel="0" collapsed="false">
      <c r="A304" s="7"/>
      <c r="B304" s="7"/>
      <c r="C304" s="1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12" t="str">
        <f aca="false">IF(OR($B304="",D304="",E304=""),"",IFERROR(IF(OR(INDEX(Matches!$I$2:$I$201,MATCH($A304&amp;"-1",Matches!$J$2:$J$201,0))="Void",INDEX(Matches!$G$2:$G$201,MATCH($A304&amp;"-1",Matches!$J$2:$J$201,0))="",INDEX(Matches!$H$2:$H$201,MATCH($A304&amp;"-1",Matches!$J$2:$J$201,0))=""),"",IF(AND($C304&lt;&gt;"",INDEX(Matches!$F$2:$F$201,MATCH($A304&amp;"-1",Matches!$J$2:$J$201,0))&lt;&gt;"",$C304&gt;=INDEX(Matches!$F$2:$F$201,MATCH($A304&amp;"-1",Matches!$J$2:$J$201,0))),"",IF(AND(D304=INDEX(Matches!$G$2:$G$201,MATCH($A304&amp;"-1",Matches!$J$2:$J$201,0)),E304=INDEX(Matches!$H$2:$H$201,MATCH($A304&amp;"-1",Matches!$J$2:$J$201,0))),5,IF(SIGN(D304-E304)&lt;&gt;SIGN(INDEX(Matches!$G$2:$G$201,MATCH($A304&amp;"-1",Matches!$J$2:$J$201,0))-INDEX(Matches!$H$2:$H$201,MATCH($A304&amp;"-1",Matches!$J$2:$J$201,0))),0,IF(D304-E304=INDEX(Matches!$G$2:$G$201,MATCH($A304&amp;"-1",Matches!$J$2:$J$201,0))-INDEX(Matches!$H$2:$H$201,MATCH($A304&amp;"-1",Matches!$J$2:$J$201,0)),3,2))))),""))</f>
        <v/>
      </c>
      <c r="Y304" s="12" t="str">
        <f aca="false">IF(OR($B304="",F304="",G304=""),"",IFERROR(IF(OR(INDEX(Matches!$I$2:$I$201,MATCH($A304&amp;"-2",Matches!$J$2:$J$201,0))="Void",INDEX(Matches!$G$2:$G$201,MATCH($A304&amp;"-2",Matches!$J$2:$J$201,0))="",INDEX(Matches!$H$2:$H$201,MATCH($A304&amp;"-2",Matches!$J$2:$J$201,0))=""),"",IF(AND($C304&lt;&gt;"",INDEX(Matches!$F$2:$F$201,MATCH($A304&amp;"-2",Matches!$J$2:$J$201,0))&lt;&gt;"",$C304&gt;=INDEX(Matches!$F$2:$F$201,MATCH($A304&amp;"-2",Matches!$J$2:$J$201,0))),"",IF(AND(F304=INDEX(Matches!$G$2:$G$201,MATCH($A304&amp;"-2",Matches!$J$2:$J$201,0)),G304=INDEX(Matches!$H$2:$H$201,MATCH($A304&amp;"-2",Matches!$J$2:$J$201,0))),5,IF(SIGN(F304-G304)&lt;&gt;SIGN(INDEX(Matches!$G$2:$G$201,MATCH($A304&amp;"-2",Matches!$J$2:$J$201,0))-INDEX(Matches!$H$2:$H$201,MATCH($A304&amp;"-2",Matches!$J$2:$J$201,0))),0,IF(F304-G304=INDEX(Matches!$G$2:$G$201,MATCH($A304&amp;"-2",Matches!$J$2:$J$201,0))-INDEX(Matches!$H$2:$H$201,MATCH($A304&amp;"-2",Matches!$J$2:$J$201,0)),3,2))))),""))</f>
        <v/>
      </c>
      <c r="Z304" s="12" t="str">
        <f aca="false">IF(OR($B304="",H304="",I304=""),"",IFERROR(IF(OR(INDEX(Matches!$I$2:$I$201,MATCH($A304&amp;"-3",Matches!$J$2:$J$201,0))="Void",INDEX(Matches!$G$2:$G$201,MATCH($A304&amp;"-3",Matches!$J$2:$J$201,0))="",INDEX(Matches!$H$2:$H$201,MATCH($A304&amp;"-3",Matches!$J$2:$J$201,0))=""),"",IF(AND($C304&lt;&gt;"",INDEX(Matches!$F$2:$F$201,MATCH($A304&amp;"-3",Matches!$J$2:$J$201,0))&lt;&gt;"",$C304&gt;=INDEX(Matches!$F$2:$F$201,MATCH($A304&amp;"-3",Matches!$J$2:$J$201,0))),"",IF(AND(H304=INDEX(Matches!$G$2:$G$201,MATCH($A304&amp;"-3",Matches!$J$2:$J$201,0)),I304=INDEX(Matches!$H$2:$H$201,MATCH($A304&amp;"-3",Matches!$J$2:$J$201,0))),5,IF(SIGN(H304-I304)&lt;&gt;SIGN(INDEX(Matches!$G$2:$G$201,MATCH($A304&amp;"-3",Matches!$J$2:$J$201,0))-INDEX(Matches!$H$2:$H$201,MATCH($A304&amp;"-3",Matches!$J$2:$J$201,0))),0,IF(H304-I304=INDEX(Matches!$G$2:$G$201,MATCH($A304&amp;"-3",Matches!$J$2:$J$201,0))-INDEX(Matches!$H$2:$H$201,MATCH($A304&amp;"-3",Matches!$J$2:$J$201,0)),3,2))))),""))</f>
        <v/>
      </c>
      <c r="AA304" s="12" t="str">
        <f aca="false">IF(OR($B304="",J304="",K304=""),"",IFERROR(IF(OR(INDEX(Matches!$I$2:$I$201,MATCH($A304&amp;"-4",Matches!$J$2:$J$201,0))="Void",INDEX(Matches!$G$2:$G$201,MATCH($A304&amp;"-4",Matches!$J$2:$J$201,0))="",INDEX(Matches!$H$2:$H$201,MATCH($A304&amp;"-4",Matches!$J$2:$J$201,0))=""),"",IF(AND($C304&lt;&gt;"",INDEX(Matches!$F$2:$F$201,MATCH($A304&amp;"-4",Matches!$J$2:$J$201,0))&lt;&gt;"",$C304&gt;=INDEX(Matches!$F$2:$F$201,MATCH($A304&amp;"-4",Matches!$J$2:$J$201,0))),"",IF(AND(J304=INDEX(Matches!$G$2:$G$201,MATCH($A304&amp;"-4",Matches!$J$2:$J$201,0)),K304=INDEX(Matches!$H$2:$H$201,MATCH($A304&amp;"-4",Matches!$J$2:$J$201,0))),5,IF(SIGN(J304-K304)&lt;&gt;SIGN(INDEX(Matches!$G$2:$G$201,MATCH($A304&amp;"-4",Matches!$J$2:$J$201,0))-INDEX(Matches!$H$2:$H$201,MATCH($A304&amp;"-4",Matches!$J$2:$J$201,0))),0,IF(J304-K304=INDEX(Matches!$G$2:$G$201,MATCH($A304&amp;"-4",Matches!$J$2:$J$201,0))-INDEX(Matches!$H$2:$H$201,MATCH($A304&amp;"-4",Matches!$J$2:$J$201,0)),3,2))))),""))</f>
        <v/>
      </c>
      <c r="AB304" s="12" t="str">
        <f aca="false">IF(OR($B304="",L304="",M304=""),"",IFERROR(IF(OR(INDEX(Matches!$I$2:$I$201,MATCH($A304&amp;"-5",Matches!$J$2:$J$201,0))="Void",INDEX(Matches!$G$2:$G$201,MATCH($A304&amp;"-5",Matches!$J$2:$J$201,0))="",INDEX(Matches!$H$2:$H$201,MATCH($A304&amp;"-5",Matches!$J$2:$J$201,0))=""),"",IF(AND($C304&lt;&gt;"",INDEX(Matches!$F$2:$F$201,MATCH($A304&amp;"-5",Matches!$J$2:$J$201,0))&lt;&gt;"",$C304&gt;=INDEX(Matches!$F$2:$F$201,MATCH($A304&amp;"-5",Matches!$J$2:$J$201,0))),"",IF(AND(L304=INDEX(Matches!$G$2:$G$201,MATCH($A304&amp;"-5",Matches!$J$2:$J$201,0)),M304=INDEX(Matches!$H$2:$H$201,MATCH($A304&amp;"-5",Matches!$J$2:$J$201,0))),5,IF(SIGN(L304-M304)&lt;&gt;SIGN(INDEX(Matches!$G$2:$G$201,MATCH($A304&amp;"-5",Matches!$J$2:$J$201,0))-INDEX(Matches!$H$2:$H$201,MATCH($A304&amp;"-5",Matches!$J$2:$J$201,0))),0,IF(L304-M304=INDEX(Matches!$G$2:$G$201,MATCH($A304&amp;"-5",Matches!$J$2:$J$201,0))-INDEX(Matches!$H$2:$H$201,MATCH($A304&amp;"-5",Matches!$J$2:$J$201,0)),3,2))))),""))</f>
        <v/>
      </c>
      <c r="AC304" s="12" t="str">
        <f aca="false">IF(OR($B304="",N304="",O304=""),"",IFERROR(IF(OR(INDEX(Matches!$I$2:$I$201,MATCH($A304&amp;"-6",Matches!$J$2:$J$201,0))="Void",INDEX(Matches!$G$2:$G$201,MATCH($A304&amp;"-6",Matches!$J$2:$J$201,0))="",INDEX(Matches!$H$2:$H$201,MATCH($A304&amp;"-6",Matches!$J$2:$J$201,0))=""),"",IF(AND($C304&lt;&gt;"",INDEX(Matches!$F$2:$F$201,MATCH($A304&amp;"-6",Matches!$J$2:$J$201,0))&lt;&gt;"",$C304&gt;=INDEX(Matches!$F$2:$F$201,MATCH($A304&amp;"-6",Matches!$J$2:$J$201,0))),"",IF(AND(N304=INDEX(Matches!$G$2:$G$201,MATCH($A304&amp;"-6",Matches!$J$2:$J$201,0)),O304=INDEX(Matches!$H$2:$H$201,MATCH($A304&amp;"-6",Matches!$J$2:$J$201,0))),5,IF(SIGN(N304-O304)&lt;&gt;SIGN(INDEX(Matches!$G$2:$G$201,MATCH($A304&amp;"-6",Matches!$J$2:$J$201,0))-INDEX(Matches!$H$2:$H$201,MATCH($A304&amp;"-6",Matches!$J$2:$J$201,0))),0,IF(N304-O304=INDEX(Matches!$G$2:$G$201,MATCH($A304&amp;"-6",Matches!$J$2:$J$201,0))-INDEX(Matches!$H$2:$H$201,MATCH($A304&amp;"-6",Matches!$J$2:$J$201,0)),3,2))))),""))</f>
        <v/>
      </c>
      <c r="AD304" s="12" t="str">
        <f aca="false">IF(OR($B304="",P304="",Q304=""),"",IFERROR(IF(OR(INDEX(Matches!$I$2:$I$201,MATCH($A304&amp;"-7",Matches!$J$2:$J$201,0))="Void",INDEX(Matches!$G$2:$G$201,MATCH($A304&amp;"-7",Matches!$J$2:$J$201,0))="",INDEX(Matches!$H$2:$H$201,MATCH($A304&amp;"-7",Matches!$J$2:$J$201,0))=""),"",IF(AND($C304&lt;&gt;"",INDEX(Matches!$F$2:$F$201,MATCH($A304&amp;"-7",Matches!$J$2:$J$201,0))&lt;&gt;"",$C304&gt;=INDEX(Matches!$F$2:$F$201,MATCH($A304&amp;"-7",Matches!$J$2:$J$201,0))),"",IF(AND(P304=INDEX(Matches!$G$2:$G$201,MATCH($A304&amp;"-7",Matches!$J$2:$J$201,0)),Q304=INDEX(Matches!$H$2:$H$201,MATCH($A304&amp;"-7",Matches!$J$2:$J$201,0))),5,IF(SIGN(P304-Q304)&lt;&gt;SIGN(INDEX(Matches!$G$2:$G$201,MATCH($A304&amp;"-7",Matches!$J$2:$J$201,0))-INDEX(Matches!$H$2:$H$201,MATCH($A304&amp;"-7",Matches!$J$2:$J$201,0))),0,IF(P304-Q304=INDEX(Matches!$G$2:$G$201,MATCH($A304&amp;"-7",Matches!$J$2:$J$201,0))-INDEX(Matches!$H$2:$H$201,MATCH($A304&amp;"-7",Matches!$J$2:$J$201,0)),3,2))))),""))</f>
        <v/>
      </c>
      <c r="AE304" s="12" t="str">
        <f aca="false">IF(OR($B304="",R304="",S304=""),"",IFERROR(IF(OR(INDEX(Matches!$I$2:$I$201,MATCH($A304&amp;"-8",Matches!$J$2:$J$201,0))="Void",INDEX(Matches!$G$2:$G$201,MATCH($A304&amp;"-8",Matches!$J$2:$J$201,0))="",INDEX(Matches!$H$2:$H$201,MATCH($A304&amp;"-8",Matches!$J$2:$J$201,0))=""),"",IF(AND($C304&lt;&gt;"",INDEX(Matches!$F$2:$F$201,MATCH($A304&amp;"-8",Matches!$J$2:$J$201,0))&lt;&gt;"",$C304&gt;=INDEX(Matches!$F$2:$F$201,MATCH($A304&amp;"-8",Matches!$J$2:$J$201,0))),"",IF(AND(R304=INDEX(Matches!$G$2:$G$201,MATCH($A304&amp;"-8",Matches!$J$2:$J$201,0)),S304=INDEX(Matches!$H$2:$H$201,MATCH($A304&amp;"-8",Matches!$J$2:$J$201,0))),5,IF(SIGN(R304-S304)&lt;&gt;SIGN(INDEX(Matches!$G$2:$G$201,MATCH($A304&amp;"-8",Matches!$J$2:$J$201,0))-INDEX(Matches!$H$2:$H$201,MATCH($A304&amp;"-8",Matches!$J$2:$J$201,0))),0,IF(R304-S304=INDEX(Matches!$G$2:$G$201,MATCH($A304&amp;"-8",Matches!$J$2:$J$201,0))-INDEX(Matches!$H$2:$H$201,MATCH($A304&amp;"-8",Matches!$J$2:$J$201,0)),3,2))))),""))</f>
        <v/>
      </c>
      <c r="AF304" s="12" t="str">
        <f aca="false">IF(OR($B304="",T304="",U304=""),"",IFERROR(IF(OR(INDEX(Matches!$I$2:$I$201,MATCH($A304&amp;"-9",Matches!$J$2:$J$201,0))="Void",INDEX(Matches!$G$2:$G$201,MATCH($A304&amp;"-9",Matches!$J$2:$J$201,0))="",INDEX(Matches!$H$2:$H$201,MATCH($A304&amp;"-9",Matches!$J$2:$J$201,0))=""),"",IF(AND($C304&lt;&gt;"",INDEX(Matches!$F$2:$F$201,MATCH($A304&amp;"-9",Matches!$J$2:$J$201,0))&lt;&gt;"",$C304&gt;=INDEX(Matches!$F$2:$F$201,MATCH($A304&amp;"-9",Matches!$J$2:$J$201,0))),"",IF(AND(T304=INDEX(Matches!$G$2:$G$201,MATCH($A304&amp;"-9",Matches!$J$2:$J$201,0)),U304=INDEX(Matches!$H$2:$H$201,MATCH($A304&amp;"-9",Matches!$J$2:$J$201,0))),5,IF(SIGN(T304-U304)&lt;&gt;SIGN(INDEX(Matches!$G$2:$G$201,MATCH($A304&amp;"-9",Matches!$J$2:$J$201,0))-INDEX(Matches!$H$2:$H$201,MATCH($A304&amp;"-9",Matches!$J$2:$J$201,0))),0,IF(T304-U304=INDEX(Matches!$G$2:$G$201,MATCH($A304&amp;"-9",Matches!$J$2:$J$201,0))-INDEX(Matches!$H$2:$H$201,MATCH($A304&amp;"-9",Matches!$J$2:$J$201,0)),3,2))))),""))</f>
        <v/>
      </c>
      <c r="AG304" s="12" t="str">
        <f aca="false">IF(OR($B304="",V304="",W304=""),"",IFERROR(IF(OR(INDEX(Matches!$I$2:$I$201,MATCH($A304&amp;"-10",Matches!$J$2:$J$201,0))="Void",INDEX(Matches!$G$2:$G$201,MATCH($A304&amp;"-10",Matches!$J$2:$J$201,0))="",INDEX(Matches!$H$2:$H$201,MATCH($A304&amp;"-10",Matches!$J$2:$J$201,0))=""),"",IF(AND($C304&lt;&gt;"",INDEX(Matches!$F$2:$F$201,MATCH($A304&amp;"-10",Matches!$J$2:$J$201,0))&lt;&gt;"",$C304&gt;=INDEX(Matches!$F$2:$F$201,MATCH($A304&amp;"-10",Matches!$J$2:$J$201,0))),"",IF(AND(V304=INDEX(Matches!$G$2:$G$201,MATCH($A304&amp;"-10",Matches!$J$2:$J$201,0)),W304=INDEX(Matches!$H$2:$H$201,MATCH($A304&amp;"-10",Matches!$J$2:$J$201,0))),5,IF(SIGN(V304-W304)&lt;&gt;SIGN(INDEX(Matches!$G$2:$G$201,MATCH($A304&amp;"-10",Matches!$J$2:$J$201,0))-INDEX(Matches!$H$2:$H$201,MATCH($A304&amp;"-10",Matches!$J$2:$J$201,0))),0,IF(V304-W304=INDEX(Matches!$G$2:$G$201,MATCH($A304&amp;"-10",Matches!$J$2:$J$201,0))-INDEX(Matches!$H$2:$H$201,MATCH($A304&amp;"-10",Matches!$J$2:$J$201,0)),3,2))))),""))</f>
        <v/>
      </c>
      <c r="AH304" s="13" t="str">
        <f aca="false">IF($B304="","",SUM(X304:AG304))</f>
        <v/>
      </c>
      <c r="AI304" s="12" t="str">
        <f aca="false">IF($B304="","",COUNTIF(X304:AG304,5))</f>
        <v/>
      </c>
      <c r="AJ304" s="12" t="str">
        <f aca="false">IF($B304="","",COUNTIF(X304:AG304,"&gt;=2"))</f>
        <v/>
      </c>
      <c r="AK304" s="12" t="str">
        <f aca="false">IF($B304="","",COUNT(X304:AG304))</f>
        <v/>
      </c>
    </row>
    <row r="305" customFormat="false" ht="15" hidden="false" customHeight="false" outlineLevel="0" collapsed="false">
      <c r="A305" s="7"/>
      <c r="B305" s="7"/>
      <c r="C305" s="1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12" t="str">
        <f aca="false">IF(OR($B305="",D305="",E305=""),"",IFERROR(IF(OR(INDEX(Matches!$I$2:$I$201,MATCH($A305&amp;"-1",Matches!$J$2:$J$201,0))="Void",INDEX(Matches!$G$2:$G$201,MATCH($A305&amp;"-1",Matches!$J$2:$J$201,0))="",INDEX(Matches!$H$2:$H$201,MATCH($A305&amp;"-1",Matches!$J$2:$J$201,0))=""),"",IF(AND($C305&lt;&gt;"",INDEX(Matches!$F$2:$F$201,MATCH($A305&amp;"-1",Matches!$J$2:$J$201,0))&lt;&gt;"",$C305&gt;=INDEX(Matches!$F$2:$F$201,MATCH($A305&amp;"-1",Matches!$J$2:$J$201,0))),"",IF(AND(D305=INDEX(Matches!$G$2:$G$201,MATCH($A305&amp;"-1",Matches!$J$2:$J$201,0)),E305=INDEX(Matches!$H$2:$H$201,MATCH($A305&amp;"-1",Matches!$J$2:$J$201,0))),5,IF(SIGN(D305-E305)&lt;&gt;SIGN(INDEX(Matches!$G$2:$G$201,MATCH($A305&amp;"-1",Matches!$J$2:$J$201,0))-INDEX(Matches!$H$2:$H$201,MATCH($A305&amp;"-1",Matches!$J$2:$J$201,0))),0,IF(D305-E305=INDEX(Matches!$G$2:$G$201,MATCH($A305&amp;"-1",Matches!$J$2:$J$201,0))-INDEX(Matches!$H$2:$H$201,MATCH($A305&amp;"-1",Matches!$J$2:$J$201,0)),3,2))))),""))</f>
        <v/>
      </c>
      <c r="Y305" s="12" t="str">
        <f aca="false">IF(OR($B305="",F305="",G305=""),"",IFERROR(IF(OR(INDEX(Matches!$I$2:$I$201,MATCH($A305&amp;"-2",Matches!$J$2:$J$201,0))="Void",INDEX(Matches!$G$2:$G$201,MATCH($A305&amp;"-2",Matches!$J$2:$J$201,0))="",INDEX(Matches!$H$2:$H$201,MATCH($A305&amp;"-2",Matches!$J$2:$J$201,0))=""),"",IF(AND($C305&lt;&gt;"",INDEX(Matches!$F$2:$F$201,MATCH($A305&amp;"-2",Matches!$J$2:$J$201,0))&lt;&gt;"",$C305&gt;=INDEX(Matches!$F$2:$F$201,MATCH($A305&amp;"-2",Matches!$J$2:$J$201,0))),"",IF(AND(F305=INDEX(Matches!$G$2:$G$201,MATCH($A305&amp;"-2",Matches!$J$2:$J$201,0)),G305=INDEX(Matches!$H$2:$H$201,MATCH($A305&amp;"-2",Matches!$J$2:$J$201,0))),5,IF(SIGN(F305-G305)&lt;&gt;SIGN(INDEX(Matches!$G$2:$G$201,MATCH($A305&amp;"-2",Matches!$J$2:$J$201,0))-INDEX(Matches!$H$2:$H$201,MATCH($A305&amp;"-2",Matches!$J$2:$J$201,0))),0,IF(F305-G305=INDEX(Matches!$G$2:$G$201,MATCH($A305&amp;"-2",Matches!$J$2:$J$201,0))-INDEX(Matches!$H$2:$H$201,MATCH($A305&amp;"-2",Matches!$J$2:$J$201,0)),3,2))))),""))</f>
        <v/>
      </c>
      <c r="Z305" s="12" t="str">
        <f aca="false">IF(OR($B305="",H305="",I305=""),"",IFERROR(IF(OR(INDEX(Matches!$I$2:$I$201,MATCH($A305&amp;"-3",Matches!$J$2:$J$201,0))="Void",INDEX(Matches!$G$2:$G$201,MATCH($A305&amp;"-3",Matches!$J$2:$J$201,0))="",INDEX(Matches!$H$2:$H$201,MATCH($A305&amp;"-3",Matches!$J$2:$J$201,0))=""),"",IF(AND($C305&lt;&gt;"",INDEX(Matches!$F$2:$F$201,MATCH($A305&amp;"-3",Matches!$J$2:$J$201,0))&lt;&gt;"",$C305&gt;=INDEX(Matches!$F$2:$F$201,MATCH($A305&amp;"-3",Matches!$J$2:$J$201,0))),"",IF(AND(H305=INDEX(Matches!$G$2:$G$201,MATCH($A305&amp;"-3",Matches!$J$2:$J$201,0)),I305=INDEX(Matches!$H$2:$H$201,MATCH($A305&amp;"-3",Matches!$J$2:$J$201,0))),5,IF(SIGN(H305-I305)&lt;&gt;SIGN(INDEX(Matches!$G$2:$G$201,MATCH($A305&amp;"-3",Matches!$J$2:$J$201,0))-INDEX(Matches!$H$2:$H$201,MATCH($A305&amp;"-3",Matches!$J$2:$J$201,0))),0,IF(H305-I305=INDEX(Matches!$G$2:$G$201,MATCH($A305&amp;"-3",Matches!$J$2:$J$201,0))-INDEX(Matches!$H$2:$H$201,MATCH($A305&amp;"-3",Matches!$J$2:$J$201,0)),3,2))))),""))</f>
        <v/>
      </c>
      <c r="AA305" s="12" t="str">
        <f aca="false">IF(OR($B305="",J305="",K305=""),"",IFERROR(IF(OR(INDEX(Matches!$I$2:$I$201,MATCH($A305&amp;"-4",Matches!$J$2:$J$201,0))="Void",INDEX(Matches!$G$2:$G$201,MATCH($A305&amp;"-4",Matches!$J$2:$J$201,0))="",INDEX(Matches!$H$2:$H$201,MATCH($A305&amp;"-4",Matches!$J$2:$J$201,0))=""),"",IF(AND($C305&lt;&gt;"",INDEX(Matches!$F$2:$F$201,MATCH($A305&amp;"-4",Matches!$J$2:$J$201,0))&lt;&gt;"",$C305&gt;=INDEX(Matches!$F$2:$F$201,MATCH($A305&amp;"-4",Matches!$J$2:$J$201,0))),"",IF(AND(J305=INDEX(Matches!$G$2:$G$201,MATCH($A305&amp;"-4",Matches!$J$2:$J$201,0)),K305=INDEX(Matches!$H$2:$H$201,MATCH($A305&amp;"-4",Matches!$J$2:$J$201,0))),5,IF(SIGN(J305-K305)&lt;&gt;SIGN(INDEX(Matches!$G$2:$G$201,MATCH($A305&amp;"-4",Matches!$J$2:$J$201,0))-INDEX(Matches!$H$2:$H$201,MATCH($A305&amp;"-4",Matches!$J$2:$J$201,0))),0,IF(J305-K305=INDEX(Matches!$G$2:$G$201,MATCH($A305&amp;"-4",Matches!$J$2:$J$201,0))-INDEX(Matches!$H$2:$H$201,MATCH($A305&amp;"-4",Matches!$J$2:$J$201,0)),3,2))))),""))</f>
        <v/>
      </c>
      <c r="AB305" s="12" t="str">
        <f aca="false">IF(OR($B305="",L305="",M305=""),"",IFERROR(IF(OR(INDEX(Matches!$I$2:$I$201,MATCH($A305&amp;"-5",Matches!$J$2:$J$201,0))="Void",INDEX(Matches!$G$2:$G$201,MATCH($A305&amp;"-5",Matches!$J$2:$J$201,0))="",INDEX(Matches!$H$2:$H$201,MATCH($A305&amp;"-5",Matches!$J$2:$J$201,0))=""),"",IF(AND($C305&lt;&gt;"",INDEX(Matches!$F$2:$F$201,MATCH($A305&amp;"-5",Matches!$J$2:$J$201,0))&lt;&gt;"",$C305&gt;=INDEX(Matches!$F$2:$F$201,MATCH($A305&amp;"-5",Matches!$J$2:$J$201,0))),"",IF(AND(L305=INDEX(Matches!$G$2:$G$201,MATCH($A305&amp;"-5",Matches!$J$2:$J$201,0)),M305=INDEX(Matches!$H$2:$H$201,MATCH($A305&amp;"-5",Matches!$J$2:$J$201,0))),5,IF(SIGN(L305-M305)&lt;&gt;SIGN(INDEX(Matches!$G$2:$G$201,MATCH($A305&amp;"-5",Matches!$J$2:$J$201,0))-INDEX(Matches!$H$2:$H$201,MATCH($A305&amp;"-5",Matches!$J$2:$J$201,0))),0,IF(L305-M305=INDEX(Matches!$G$2:$G$201,MATCH($A305&amp;"-5",Matches!$J$2:$J$201,0))-INDEX(Matches!$H$2:$H$201,MATCH($A305&amp;"-5",Matches!$J$2:$J$201,0)),3,2))))),""))</f>
        <v/>
      </c>
      <c r="AC305" s="12" t="str">
        <f aca="false">IF(OR($B305="",N305="",O305=""),"",IFERROR(IF(OR(INDEX(Matches!$I$2:$I$201,MATCH($A305&amp;"-6",Matches!$J$2:$J$201,0))="Void",INDEX(Matches!$G$2:$G$201,MATCH($A305&amp;"-6",Matches!$J$2:$J$201,0))="",INDEX(Matches!$H$2:$H$201,MATCH($A305&amp;"-6",Matches!$J$2:$J$201,0))=""),"",IF(AND($C305&lt;&gt;"",INDEX(Matches!$F$2:$F$201,MATCH($A305&amp;"-6",Matches!$J$2:$J$201,0))&lt;&gt;"",$C305&gt;=INDEX(Matches!$F$2:$F$201,MATCH($A305&amp;"-6",Matches!$J$2:$J$201,0))),"",IF(AND(N305=INDEX(Matches!$G$2:$G$201,MATCH($A305&amp;"-6",Matches!$J$2:$J$201,0)),O305=INDEX(Matches!$H$2:$H$201,MATCH($A305&amp;"-6",Matches!$J$2:$J$201,0))),5,IF(SIGN(N305-O305)&lt;&gt;SIGN(INDEX(Matches!$G$2:$G$201,MATCH($A305&amp;"-6",Matches!$J$2:$J$201,0))-INDEX(Matches!$H$2:$H$201,MATCH($A305&amp;"-6",Matches!$J$2:$J$201,0))),0,IF(N305-O305=INDEX(Matches!$G$2:$G$201,MATCH($A305&amp;"-6",Matches!$J$2:$J$201,0))-INDEX(Matches!$H$2:$H$201,MATCH($A305&amp;"-6",Matches!$J$2:$J$201,0)),3,2))))),""))</f>
        <v/>
      </c>
      <c r="AD305" s="12" t="str">
        <f aca="false">IF(OR($B305="",P305="",Q305=""),"",IFERROR(IF(OR(INDEX(Matches!$I$2:$I$201,MATCH($A305&amp;"-7",Matches!$J$2:$J$201,0))="Void",INDEX(Matches!$G$2:$G$201,MATCH($A305&amp;"-7",Matches!$J$2:$J$201,0))="",INDEX(Matches!$H$2:$H$201,MATCH($A305&amp;"-7",Matches!$J$2:$J$201,0))=""),"",IF(AND($C305&lt;&gt;"",INDEX(Matches!$F$2:$F$201,MATCH($A305&amp;"-7",Matches!$J$2:$J$201,0))&lt;&gt;"",$C305&gt;=INDEX(Matches!$F$2:$F$201,MATCH($A305&amp;"-7",Matches!$J$2:$J$201,0))),"",IF(AND(P305=INDEX(Matches!$G$2:$G$201,MATCH($A305&amp;"-7",Matches!$J$2:$J$201,0)),Q305=INDEX(Matches!$H$2:$H$201,MATCH($A305&amp;"-7",Matches!$J$2:$J$201,0))),5,IF(SIGN(P305-Q305)&lt;&gt;SIGN(INDEX(Matches!$G$2:$G$201,MATCH($A305&amp;"-7",Matches!$J$2:$J$201,0))-INDEX(Matches!$H$2:$H$201,MATCH($A305&amp;"-7",Matches!$J$2:$J$201,0))),0,IF(P305-Q305=INDEX(Matches!$G$2:$G$201,MATCH($A305&amp;"-7",Matches!$J$2:$J$201,0))-INDEX(Matches!$H$2:$H$201,MATCH($A305&amp;"-7",Matches!$J$2:$J$201,0)),3,2))))),""))</f>
        <v/>
      </c>
      <c r="AE305" s="12" t="str">
        <f aca="false">IF(OR($B305="",R305="",S305=""),"",IFERROR(IF(OR(INDEX(Matches!$I$2:$I$201,MATCH($A305&amp;"-8",Matches!$J$2:$J$201,0))="Void",INDEX(Matches!$G$2:$G$201,MATCH($A305&amp;"-8",Matches!$J$2:$J$201,0))="",INDEX(Matches!$H$2:$H$201,MATCH($A305&amp;"-8",Matches!$J$2:$J$201,0))=""),"",IF(AND($C305&lt;&gt;"",INDEX(Matches!$F$2:$F$201,MATCH($A305&amp;"-8",Matches!$J$2:$J$201,0))&lt;&gt;"",$C305&gt;=INDEX(Matches!$F$2:$F$201,MATCH($A305&amp;"-8",Matches!$J$2:$J$201,0))),"",IF(AND(R305=INDEX(Matches!$G$2:$G$201,MATCH($A305&amp;"-8",Matches!$J$2:$J$201,0)),S305=INDEX(Matches!$H$2:$H$201,MATCH($A305&amp;"-8",Matches!$J$2:$J$201,0))),5,IF(SIGN(R305-S305)&lt;&gt;SIGN(INDEX(Matches!$G$2:$G$201,MATCH($A305&amp;"-8",Matches!$J$2:$J$201,0))-INDEX(Matches!$H$2:$H$201,MATCH($A305&amp;"-8",Matches!$J$2:$J$201,0))),0,IF(R305-S305=INDEX(Matches!$G$2:$G$201,MATCH($A305&amp;"-8",Matches!$J$2:$J$201,0))-INDEX(Matches!$H$2:$H$201,MATCH($A305&amp;"-8",Matches!$J$2:$J$201,0)),3,2))))),""))</f>
        <v/>
      </c>
      <c r="AF305" s="12" t="str">
        <f aca="false">IF(OR($B305="",T305="",U305=""),"",IFERROR(IF(OR(INDEX(Matches!$I$2:$I$201,MATCH($A305&amp;"-9",Matches!$J$2:$J$201,0))="Void",INDEX(Matches!$G$2:$G$201,MATCH($A305&amp;"-9",Matches!$J$2:$J$201,0))="",INDEX(Matches!$H$2:$H$201,MATCH($A305&amp;"-9",Matches!$J$2:$J$201,0))=""),"",IF(AND($C305&lt;&gt;"",INDEX(Matches!$F$2:$F$201,MATCH($A305&amp;"-9",Matches!$J$2:$J$201,0))&lt;&gt;"",$C305&gt;=INDEX(Matches!$F$2:$F$201,MATCH($A305&amp;"-9",Matches!$J$2:$J$201,0))),"",IF(AND(T305=INDEX(Matches!$G$2:$G$201,MATCH($A305&amp;"-9",Matches!$J$2:$J$201,0)),U305=INDEX(Matches!$H$2:$H$201,MATCH($A305&amp;"-9",Matches!$J$2:$J$201,0))),5,IF(SIGN(T305-U305)&lt;&gt;SIGN(INDEX(Matches!$G$2:$G$201,MATCH($A305&amp;"-9",Matches!$J$2:$J$201,0))-INDEX(Matches!$H$2:$H$201,MATCH($A305&amp;"-9",Matches!$J$2:$J$201,0))),0,IF(T305-U305=INDEX(Matches!$G$2:$G$201,MATCH($A305&amp;"-9",Matches!$J$2:$J$201,0))-INDEX(Matches!$H$2:$H$201,MATCH($A305&amp;"-9",Matches!$J$2:$J$201,0)),3,2))))),""))</f>
        <v/>
      </c>
      <c r="AG305" s="12" t="str">
        <f aca="false">IF(OR($B305="",V305="",W305=""),"",IFERROR(IF(OR(INDEX(Matches!$I$2:$I$201,MATCH($A305&amp;"-10",Matches!$J$2:$J$201,0))="Void",INDEX(Matches!$G$2:$G$201,MATCH($A305&amp;"-10",Matches!$J$2:$J$201,0))="",INDEX(Matches!$H$2:$H$201,MATCH($A305&amp;"-10",Matches!$J$2:$J$201,0))=""),"",IF(AND($C305&lt;&gt;"",INDEX(Matches!$F$2:$F$201,MATCH($A305&amp;"-10",Matches!$J$2:$J$201,0))&lt;&gt;"",$C305&gt;=INDEX(Matches!$F$2:$F$201,MATCH($A305&amp;"-10",Matches!$J$2:$J$201,0))),"",IF(AND(V305=INDEX(Matches!$G$2:$G$201,MATCH($A305&amp;"-10",Matches!$J$2:$J$201,0)),W305=INDEX(Matches!$H$2:$H$201,MATCH($A305&amp;"-10",Matches!$J$2:$J$201,0))),5,IF(SIGN(V305-W305)&lt;&gt;SIGN(INDEX(Matches!$G$2:$G$201,MATCH($A305&amp;"-10",Matches!$J$2:$J$201,0))-INDEX(Matches!$H$2:$H$201,MATCH($A305&amp;"-10",Matches!$J$2:$J$201,0))),0,IF(V305-W305=INDEX(Matches!$G$2:$G$201,MATCH($A305&amp;"-10",Matches!$J$2:$J$201,0))-INDEX(Matches!$H$2:$H$201,MATCH($A305&amp;"-10",Matches!$J$2:$J$201,0)),3,2))))),""))</f>
        <v/>
      </c>
      <c r="AH305" s="13" t="str">
        <f aca="false">IF($B305="","",SUM(X305:AG305))</f>
        <v/>
      </c>
      <c r="AI305" s="12" t="str">
        <f aca="false">IF($B305="","",COUNTIF(X305:AG305,5))</f>
        <v/>
      </c>
      <c r="AJ305" s="12" t="str">
        <f aca="false">IF($B305="","",COUNTIF(X305:AG305,"&gt;=2"))</f>
        <v/>
      </c>
      <c r="AK305" s="12" t="str">
        <f aca="false">IF($B305="","",COUNT(X305:AG305))</f>
        <v/>
      </c>
    </row>
    <row r="306" customFormat="false" ht="15" hidden="false" customHeight="false" outlineLevel="0" collapsed="false">
      <c r="A306" s="7"/>
      <c r="B306" s="7"/>
      <c r="C306" s="1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12" t="str">
        <f aca="false">IF(OR($B306="",D306="",E306=""),"",IFERROR(IF(OR(INDEX(Matches!$I$2:$I$201,MATCH($A306&amp;"-1",Matches!$J$2:$J$201,0))="Void",INDEX(Matches!$G$2:$G$201,MATCH($A306&amp;"-1",Matches!$J$2:$J$201,0))="",INDEX(Matches!$H$2:$H$201,MATCH($A306&amp;"-1",Matches!$J$2:$J$201,0))=""),"",IF(AND($C306&lt;&gt;"",INDEX(Matches!$F$2:$F$201,MATCH($A306&amp;"-1",Matches!$J$2:$J$201,0))&lt;&gt;"",$C306&gt;=INDEX(Matches!$F$2:$F$201,MATCH($A306&amp;"-1",Matches!$J$2:$J$201,0))),"",IF(AND(D306=INDEX(Matches!$G$2:$G$201,MATCH($A306&amp;"-1",Matches!$J$2:$J$201,0)),E306=INDEX(Matches!$H$2:$H$201,MATCH($A306&amp;"-1",Matches!$J$2:$J$201,0))),5,IF(SIGN(D306-E306)&lt;&gt;SIGN(INDEX(Matches!$G$2:$G$201,MATCH($A306&amp;"-1",Matches!$J$2:$J$201,0))-INDEX(Matches!$H$2:$H$201,MATCH($A306&amp;"-1",Matches!$J$2:$J$201,0))),0,IF(D306-E306=INDEX(Matches!$G$2:$G$201,MATCH($A306&amp;"-1",Matches!$J$2:$J$201,0))-INDEX(Matches!$H$2:$H$201,MATCH($A306&amp;"-1",Matches!$J$2:$J$201,0)),3,2))))),""))</f>
        <v/>
      </c>
      <c r="Y306" s="12" t="str">
        <f aca="false">IF(OR($B306="",F306="",G306=""),"",IFERROR(IF(OR(INDEX(Matches!$I$2:$I$201,MATCH($A306&amp;"-2",Matches!$J$2:$J$201,0))="Void",INDEX(Matches!$G$2:$G$201,MATCH($A306&amp;"-2",Matches!$J$2:$J$201,0))="",INDEX(Matches!$H$2:$H$201,MATCH($A306&amp;"-2",Matches!$J$2:$J$201,0))=""),"",IF(AND($C306&lt;&gt;"",INDEX(Matches!$F$2:$F$201,MATCH($A306&amp;"-2",Matches!$J$2:$J$201,0))&lt;&gt;"",$C306&gt;=INDEX(Matches!$F$2:$F$201,MATCH($A306&amp;"-2",Matches!$J$2:$J$201,0))),"",IF(AND(F306=INDEX(Matches!$G$2:$G$201,MATCH($A306&amp;"-2",Matches!$J$2:$J$201,0)),G306=INDEX(Matches!$H$2:$H$201,MATCH($A306&amp;"-2",Matches!$J$2:$J$201,0))),5,IF(SIGN(F306-G306)&lt;&gt;SIGN(INDEX(Matches!$G$2:$G$201,MATCH($A306&amp;"-2",Matches!$J$2:$J$201,0))-INDEX(Matches!$H$2:$H$201,MATCH($A306&amp;"-2",Matches!$J$2:$J$201,0))),0,IF(F306-G306=INDEX(Matches!$G$2:$G$201,MATCH($A306&amp;"-2",Matches!$J$2:$J$201,0))-INDEX(Matches!$H$2:$H$201,MATCH($A306&amp;"-2",Matches!$J$2:$J$201,0)),3,2))))),""))</f>
        <v/>
      </c>
      <c r="Z306" s="12" t="str">
        <f aca="false">IF(OR($B306="",H306="",I306=""),"",IFERROR(IF(OR(INDEX(Matches!$I$2:$I$201,MATCH($A306&amp;"-3",Matches!$J$2:$J$201,0))="Void",INDEX(Matches!$G$2:$G$201,MATCH($A306&amp;"-3",Matches!$J$2:$J$201,0))="",INDEX(Matches!$H$2:$H$201,MATCH($A306&amp;"-3",Matches!$J$2:$J$201,0))=""),"",IF(AND($C306&lt;&gt;"",INDEX(Matches!$F$2:$F$201,MATCH($A306&amp;"-3",Matches!$J$2:$J$201,0))&lt;&gt;"",$C306&gt;=INDEX(Matches!$F$2:$F$201,MATCH($A306&amp;"-3",Matches!$J$2:$J$201,0))),"",IF(AND(H306=INDEX(Matches!$G$2:$G$201,MATCH($A306&amp;"-3",Matches!$J$2:$J$201,0)),I306=INDEX(Matches!$H$2:$H$201,MATCH($A306&amp;"-3",Matches!$J$2:$J$201,0))),5,IF(SIGN(H306-I306)&lt;&gt;SIGN(INDEX(Matches!$G$2:$G$201,MATCH($A306&amp;"-3",Matches!$J$2:$J$201,0))-INDEX(Matches!$H$2:$H$201,MATCH($A306&amp;"-3",Matches!$J$2:$J$201,0))),0,IF(H306-I306=INDEX(Matches!$G$2:$G$201,MATCH($A306&amp;"-3",Matches!$J$2:$J$201,0))-INDEX(Matches!$H$2:$H$201,MATCH($A306&amp;"-3",Matches!$J$2:$J$201,0)),3,2))))),""))</f>
        <v/>
      </c>
      <c r="AA306" s="12" t="str">
        <f aca="false">IF(OR($B306="",J306="",K306=""),"",IFERROR(IF(OR(INDEX(Matches!$I$2:$I$201,MATCH($A306&amp;"-4",Matches!$J$2:$J$201,0))="Void",INDEX(Matches!$G$2:$G$201,MATCH($A306&amp;"-4",Matches!$J$2:$J$201,0))="",INDEX(Matches!$H$2:$H$201,MATCH($A306&amp;"-4",Matches!$J$2:$J$201,0))=""),"",IF(AND($C306&lt;&gt;"",INDEX(Matches!$F$2:$F$201,MATCH($A306&amp;"-4",Matches!$J$2:$J$201,0))&lt;&gt;"",$C306&gt;=INDEX(Matches!$F$2:$F$201,MATCH($A306&amp;"-4",Matches!$J$2:$J$201,0))),"",IF(AND(J306=INDEX(Matches!$G$2:$G$201,MATCH($A306&amp;"-4",Matches!$J$2:$J$201,0)),K306=INDEX(Matches!$H$2:$H$201,MATCH($A306&amp;"-4",Matches!$J$2:$J$201,0))),5,IF(SIGN(J306-K306)&lt;&gt;SIGN(INDEX(Matches!$G$2:$G$201,MATCH($A306&amp;"-4",Matches!$J$2:$J$201,0))-INDEX(Matches!$H$2:$H$201,MATCH($A306&amp;"-4",Matches!$J$2:$J$201,0))),0,IF(J306-K306=INDEX(Matches!$G$2:$G$201,MATCH($A306&amp;"-4",Matches!$J$2:$J$201,0))-INDEX(Matches!$H$2:$H$201,MATCH($A306&amp;"-4",Matches!$J$2:$J$201,0)),3,2))))),""))</f>
        <v/>
      </c>
      <c r="AB306" s="12" t="str">
        <f aca="false">IF(OR($B306="",L306="",M306=""),"",IFERROR(IF(OR(INDEX(Matches!$I$2:$I$201,MATCH($A306&amp;"-5",Matches!$J$2:$J$201,0))="Void",INDEX(Matches!$G$2:$G$201,MATCH($A306&amp;"-5",Matches!$J$2:$J$201,0))="",INDEX(Matches!$H$2:$H$201,MATCH($A306&amp;"-5",Matches!$J$2:$J$201,0))=""),"",IF(AND($C306&lt;&gt;"",INDEX(Matches!$F$2:$F$201,MATCH($A306&amp;"-5",Matches!$J$2:$J$201,0))&lt;&gt;"",$C306&gt;=INDEX(Matches!$F$2:$F$201,MATCH($A306&amp;"-5",Matches!$J$2:$J$201,0))),"",IF(AND(L306=INDEX(Matches!$G$2:$G$201,MATCH($A306&amp;"-5",Matches!$J$2:$J$201,0)),M306=INDEX(Matches!$H$2:$H$201,MATCH($A306&amp;"-5",Matches!$J$2:$J$201,0))),5,IF(SIGN(L306-M306)&lt;&gt;SIGN(INDEX(Matches!$G$2:$G$201,MATCH($A306&amp;"-5",Matches!$J$2:$J$201,0))-INDEX(Matches!$H$2:$H$201,MATCH($A306&amp;"-5",Matches!$J$2:$J$201,0))),0,IF(L306-M306=INDEX(Matches!$G$2:$G$201,MATCH($A306&amp;"-5",Matches!$J$2:$J$201,0))-INDEX(Matches!$H$2:$H$201,MATCH($A306&amp;"-5",Matches!$J$2:$J$201,0)),3,2))))),""))</f>
        <v/>
      </c>
      <c r="AC306" s="12" t="str">
        <f aca="false">IF(OR($B306="",N306="",O306=""),"",IFERROR(IF(OR(INDEX(Matches!$I$2:$I$201,MATCH($A306&amp;"-6",Matches!$J$2:$J$201,0))="Void",INDEX(Matches!$G$2:$G$201,MATCH($A306&amp;"-6",Matches!$J$2:$J$201,0))="",INDEX(Matches!$H$2:$H$201,MATCH($A306&amp;"-6",Matches!$J$2:$J$201,0))=""),"",IF(AND($C306&lt;&gt;"",INDEX(Matches!$F$2:$F$201,MATCH($A306&amp;"-6",Matches!$J$2:$J$201,0))&lt;&gt;"",$C306&gt;=INDEX(Matches!$F$2:$F$201,MATCH($A306&amp;"-6",Matches!$J$2:$J$201,0))),"",IF(AND(N306=INDEX(Matches!$G$2:$G$201,MATCH($A306&amp;"-6",Matches!$J$2:$J$201,0)),O306=INDEX(Matches!$H$2:$H$201,MATCH($A306&amp;"-6",Matches!$J$2:$J$201,0))),5,IF(SIGN(N306-O306)&lt;&gt;SIGN(INDEX(Matches!$G$2:$G$201,MATCH($A306&amp;"-6",Matches!$J$2:$J$201,0))-INDEX(Matches!$H$2:$H$201,MATCH($A306&amp;"-6",Matches!$J$2:$J$201,0))),0,IF(N306-O306=INDEX(Matches!$G$2:$G$201,MATCH($A306&amp;"-6",Matches!$J$2:$J$201,0))-INDEX(Matches!$H$2:$H$201,MATCH($A306&amp;"-6",Matches!$J$2:$J$201,0)),3,2))))),""))</f>
        <v/>
      </c>
      <c r="AD306" s="12" t="str">
        <f aca="false">IF(OR($B306="",P306="",Q306=""),"",IFERROR(IF(OR(INDEX(Matches!$I$2:$I$201,MATCH($A306&amp;"-7",Matches!$J$2:$J$201,0))="Void",INDEX(Matches!$G$2:$G$201,MATCH($A306&amp;"-7",Matches!$J$2:$J$201,0))="",INDEX(Matches!$H$2:$H$201,MATCH($A306&amp;"-7",Matches!$J$2:$J$201,0))=""),"",IF(AND($C306&lt;&gt;"",INDEX(Matches!$F$2:$F$201,MATCH($A306&amp;"-7",Matches!$J$2:$J$201,0))&lt;&gt;"",$C306&gt;=INDEX(Matches!$F$2:$F$201,MATCH($A306&amp;"-7",Matches!$J$2:$J$201,0))),"",IF(AND(P306=INDEX(Matches!$G$2:$G$201,MATCH($A306&amp;"-7",Matches!$J$2:$J$201,0)),Q306=INDEX(Matches!$H$2:$H$201,MATCH($A306&amp;"-7",Matches!$J$2:$J$201,0))),5,IF(SIGN(P306-Q306)&lt;&gt;SIGN(INDEX(Matches!$G$2:$G$201,MATCH($A306&amp;"-7",Matches!$J$2:$J$201,0))-INDEX(Matches!$H$2:$H$201,MATCH($A306&amp;"-7",Matches!$J$2:$J$201,0))),0,IF(P306-Q306=INDEX(Matches!$G$2:$G$201,MATCH($A306&amp;"-7",Matches!$J$2:$J$201,0))-INDEX(Matches!$H$2:$H$201,MATCH($A306&amp;"-7",Matches!$J$2:$J$201,0)),3,2))))),""))</f>
        <v/>
      </c>
      <c r="AE306" s="12" t="str">
        <f aca="false">IF(OR($B306="",R306="",S306=""),"",IFERROR(IF(OR(INDEX(Matches!$I$2:$I$201,MATCH($A306&amp;"-8",Matches!$J$2:$J$201,0))="Void",INDEX(Matches!$G$2:$G$201,MATCH($A306&amp;"-8",Matches!$J$2:$J$201,0))="",INDEX(Matches!$H$2:$H$201,MATCH($A306&amp;"-8",Matches!$J$2:$J$201,0))=""),"",IF(AND($C306&lt;&gt;"",INDEX(Matches!$F$2:$F$201,MATCH($A306&amp;"-8",Matches!$J$2:$J$201,0))&lt;&gt;"",$C306&gt;=INDEX(Matches!$F$2:$F$201,MATCH($A306&amp;"-8",Matches!$J$2:$J$201,0))),"",IF(AND(R306=INDEX(Matches!$G$2:$G$201,MATCH($A306&amp;"-8",Matches!$J$2:$J$201,0)),S306=INDEX(Matches!$H$2:$H$201,MATCH($A306&amp;"-8",Matches!$J$2:$J$201,0))),5,IF(SIGN(R306-S306)&lt;&gt;SIGN(INDEX(Matches!$G$2:$G$201,MATCH($A306&amp;"-8",Matches!$J$2:$J$201,0))-INDEX(Matches!$H$2:$H$201,MATCH($A306&amp;"-8",Matches!$J$2:$J$201,0))),0,IF(R306-S306=INDEX(Matches!$G$2:$G$201,MATCH($A306&amp;"-8",Matches!$J$2:$J$201,0))-INDEX(Matches!$H$2:$H$201,MATCH($A306&amp;"-8",Matches!$J$2:$J$201,0)),3,2))))),""))</f>
        <v/>
      </c>
      <c r="AF306" s="12" t="str">
        <f aca="false">IF(OR($B306="",T306="",U306=""),"",IFERROR(IF(OR(INDEX(Matches!$I$2:$I$201,MATCH($A306&amp;"-9",Matches!$J$2:$J$201,0))="Void",INDEX(Matches!$G$2:$G$201,MATCH($A306&amp;"-9",Matches!$J$2:$J$201,0))="",INDEX(Matches!$H$2:$H$201,MATCH($A306&amp;"-9",Matches!$J$2:$J$201,0))=""),"",IF(AND($C306&lt;&gt;"",INDEX(Matches!$F$2:$F$201,MATCH($A306&amp;"-9",Matches!$J$2:$J$201,0))&lt;&gt;"",$C306&gt;=INDEX(Matches!$F$2:$F$201,MATCH($A306&amp;"-9",Matches!$J$2:$J$201,0))),"",IF(AND(T306=INDEX(Matches!$G$2:$G$201,MATCH($A306&amp;"-9",Matches!$J$2:$J$201,0)),U306=INDEX(Matches!$H$2:$H$201,MATCH($A306&amp;"-9",Matches!$J$2:$J$201,0))),5,IF(SIGN(T306-U306)&lt;&gt;SIGN(INDEX(Matches!$G$2:$G$201,MATCH($A306&amp;"-9",Matches!$J$2:$J$201,0))-INDEX(Matches!$H$2:$H$201,MATCH($A306&amp;"-9",Matches!$J$2:$J$201,0))),0,IF(T306-U306=INDEX(Matches!$G$2:$G$201,MATCH($A306&amp;"-9",Matches!$J$2:$J$201,0))-INDEX(Matches!$H$2:$H$201,MATCH($A306&amp;"-9",Matches!$J$2:$J$201,0)),3,2))))),""))</f>
        <v/>
      </c>
      <c r="AG306" s="12" t="str">
        <f aca="false">IF(OR($B306="",V306="",W306=""),"",IFERROR(IF(OR(INDEX(Matches!$I$2:$I$201,MATCH($A306&amp;"-10",Matches!$J$2:$J$201,0))="Void",INDEX(Matches!$G$2:$G$201,MATCH($A306&amp;"-10",Matches!$J$2:$J$201,0))="",INDEX(Matches!$H$2:$H$201,MATCH($A306&amp;"-10",Matches!$J$2:$J$201,0))=""),"",IF(AND($C306&lt;&gt;"",INDEX(Matches!$F$2:$F$201,MATCH($A306&amp;"-10",Matches!$J$2:$J$201,0))&lt;&gt;"",$C306&gt;=INDEX(Matches!$F$2:$F$201,MATCH($A306&amp;"-10",Matches!$J$2:$J$201,0))),"",IF(AND(V306=INDEX(Matches!$G$2:$G$201,MATCH($A306&amp;"-10",Matches!$J$2:$J$201,0)),W306=INDEX(Matches!$H$2:$H$201,MATCH($A306&amp;"-10",Matches!$J$2:$J$201,0))),5,IF(SIGN(V306-W306)&lt;&gt;SIGN(INDEX(Matches!$G$2:$G$201,MATCH($A306&amp;"-10",Matches!$J$2:$J$201,0))-INDEX(Matches!$H$2:$H$201,MATCH($A306&amp;"-10",Matches!$J$2:$J$201,0))),0,IF(V306-W306=INDEX(Matches!$G$2:$G$201,MATCH($A306&amp;"-10",Matches!$J$2:$J$201,0))-INDEX(Matches!$H$2:$H$201,MATCH($A306&amp;"-10",Matches!$J$2:$J$201,0)),3,2))))),""))</f>
        <v/>
      </c>
      <c r="AH306" s="13" t="str">
        <f aca="false">IF($B306="","",SUM(X306:AG306))</f>
        <v/>
      </c>
      <c r="AI306" s="12" t="str">
        <f aca="false">IF($B306="","",COUNTIF(X306:AG306,5))</f>
        <v/>
      </c>
      <c r="AJ306" s="12" t="str">
        <f aca="false">IF($B306="","",COUNTIF(X306:AG306,"&gt;=2"))</f>
        <v/>
      </c>
      <c r="AK306" s="12" t="str">
        <f aca="false">IF($B306="","",COUNT(X306:AG306))</f>
        <v/>
      </c>
    </row>
    <row r="307" customFormat="false" ht="15" hidden="false" customHeight="false" outlineLevel="0" collapsed="false">
      <c r="A307" s="7"/>
      <c r="B307" s="7"/>
      <c r="C307" s="1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12" t="str">
        <f aca="false">IF(OR($B307="",D307="",E307=""),"",IFERROR(IF(OR(INDEX(Matches!$I$2:$I$201,MATCH($A307&amp;"-1",Matches!$J$2:$J$201,0))="Void",INDEX(Matches!$G$2:$G$201,MATCH($A307&amp;"-1",Matches!$J$2:$J$201,0))="",INDEX(Matches!$H$2:$H$201,MATCH($A307&amp;"-1",Matches!$J$2:$J$201,0))=""),"",IF(AND($C307&lt;&gt;"",INDEX(Matches!$F$2:$F$201,MATCH($A307&amp;"-1",Matches!$J$2:$J$201,0))&lt;&gt;"",$C307&gt;=INDEX(Matches!$F$2:$F$201,MATCH($A307&amp;"-1",Matches!$J$2:$J$201,0))),"",IF(AND(D307=INDEX(Matches!$G$2:$G$201,MATCH($A307&amp;"-1",Matches!$J$2:$J$201,0)),E307=INDEX(Matches!$H$2:$H$201,MATCH($A307&amp;"-1",Matches!$J$2:$J$201,0))),5,IF(SIGN(D307-E307)&lt;&gt;SIGN(INDEX(Matches!$G$2:$G$201,MATCH($A307&amp;"-1",Matches!$J$2:$J$201,0))-INDEX(Matches!$H$2:$H$201,MATCH($A307&amp;"-1",Matches!$J$2:$J$201,0))),0,IF(D307-E307=INDEX(Matches!$G$2:$G$201,MATCH($A307&amp;"-1",Matches!$J$2:$J$201,0))-INDEX(Matches!$H$2:$H$201,MATCH($A307&amp;"-1",Matches!$J$2:$J$201,0)),3,2))))),""))</f>
        <v/>
      </c>
      <c r="Y307" s="12" t="str">
        <f aca="false">IF(OR($B307="",F307="",G307=""),"",IFERROR(IF(OR(INDEX(Matches!$I$2:$I$201,MATCH($A307&amp;"-2",Matches!$J$2:$J$201,0))="Void",INDEX(Matches!$G$2:$G$201,MATCH($A307&amp;"-2",Matches!$J$2:$J$201,0))="",INDEX(Matches!$H$2:$H$201,MATCH($A307&amp;"-2",Matches!$J$2:$J$201,0))=""),"",IF(AND($C307&lt;&gt;"",INDEX(Matches!$F$2:$F$201,MATCH($A307&amp;"-2",Matches!$J$2:$J$201,0))&lt;&gt;"",$C307&gt;=INDEX(Matches!$F$2:$F$201,MATCH($A307&amp;"-2",Matches!$J$2:$J$201,0))),"",IF(AND(F307=INDEX(Matches!$G$2:$G$201,MATCH($A307&amp;"-2",Matches!$J$2:$J$201,0)),G307=INDEX(Matches!$H$2:$H$201,MATCH($A307&amp;"-2",Matches!$J$2:$J$201,0))),5,IF(SIGN(F307-G307)&lt;&gt;SIGN(INDEX(Matches!$G$2:$G$201,MATCH($A307&amp;"-2",Matches!$J$2:$J$201,0))-INDEX(Matches!$H$2:$H$201,MATCH($A307&amp;"-2",Matches!$J$2:$J$201,0))),0,IF(F307-G307=INDEX(Matches!$G$2:$G$201,MATCH($A307&amp;"-2",Matches!$J$2:$J$201,0))-INDEX(Matches!$H$2:$H$201,MATCH($A307&amp;"-2",Matches!$J$2:$J$201,0)),3,2))))),""))</f>
        <v/>
      </c>
      <c r="Z307" s="12" t="str">
        <f aca="false">IF(OR($B307="",H307="",I307=""),"",IFERROR(IF(OR(INDEX(Matches!$I$2:$I$201,MATCH($A307&amp;"-3",Matches!$J$2:$J$201,0))="Void",INDEX(Matches!$G$2:$G$201,MATCH($A307&amp;"-3",Matches!$J$2:$J$201,0))="",INDEX(Matches!$H$2:$H$201,MATCH($A307&amp;"-3",Matches!$J$2:$J$201,0))=""),"",IF(AND($C307&lt;&gt;"",INDEX(Matches!$F$2:$F$201,MATCH($A307&amp;"-3",Matches!$J$2:$J$201,0))&lt;&gt;"",$C307&gt;=INDEX(Matches!$F$2:$F$201,MATCH($A307&amp;"-3",Matches!$J$2:$J$201,0))),"",IF(AND(H307=INDEX(Matches!$G$2:$G$201,MATCH($A307&amp;"-3",Matches!$J$2:$J$201,0)),I307=INDEX(Matches!$H$2:$H$201,MATCH($A307&amp;"-3",Matches!$J$2:$J$201,0))),5,IF(SIGN(H307-I307)&lt;&gt;SIGN(INDEX(Matches!$G$2:$G$201,MATCH($A307&amp;"-3",Matches!$J$2:$J$201,0))-INDEX(Matches!$H$2:$H$201,MATCH($A307&amp;"-3",Matches!$J$2:$J$201,0))),0,IF(H307-I307=INDEX(Matches!$G$2:$G$201,MATCH($A307&amp;"-3",Matches!$J$2:$J$201,0))-INDEX(Matches!$H$2:$H$201,MATCH($A307&amp;"-3",Matches!$J$2:$J$201,0)),3,2))))),""))</f>
        <v/>
      </c>
      <c r="AA307" s="12" t="str">
        <f aca="false">IF(OR($B307="",J307="",K307=""),"",IFERROR(IF(OR(INDEX(Matches!$I$2:$I$201,MATCH($A307&amp;"-4",Matches!$J$2:$J$201,0))="Void",INDEX(Matches!$G$2:$G$201,MATCH($A307&amp;"-4",Matches!$J$2:$J$201,0))="",INDEX(Matches!$H$2:$H$201,MATCH($A307&amp;"-4",Matches!$J$2:$J$201,0))=""),"",IF(AND($C307&lt;&gt;"",INDEX(Matches!$F$2:$F$201,MATCH($A307&amp;"-4",Matches!$J$2:$J$201,0))&lt;&gt;"",$C307&gt;=INDEX(Matches!$F$2:$F$201,MATCH($A307&amp;"-4",Matches!$J$2:$J$201,0))),"",IF(AND(J307=INDEX(Matches!$G$2:$G$201,MATCH($A307&amp;"-4",Matches!$J$2:$J$201,0)),K307=INDEX(Matches!$H$2:$H$201,MATCH($A307&amp;"-4",Matches!$J$2:$J$201,0))),5,IF(SIGN(J307-K307)&lt;&gt;SIGN(INDEX(Matches!$G$2:$G$201,MATCH($A307&amp;"-4",Matches!$J$2:$J$201,0))-INDEX(Matches!$H$2:$H$201,MATCH($A307&amp;"-4",Matches!$J$2:$J$201,0))),0,IF(J307-K307=INDEX(Matches!$G$2:$G$201,MATCH($A307&amp;"-4",Matches!$J$2:$J$201,0))-INDEX(Matches!$H$2:$H$201,MATCH($A307&amp;"-4",Matches!$J$2:$J$201,0)),3,2))))),""))</f>
        <v/>
      </c>
      <c r="AB307" s="12" t="str">
        <f aca="false">IF(OR($B307="",L307="",M307=""),"",IFERROR(IF(OR(INDEX(Matches!$I$2:$I$201,MATCH($A307&amp;"-5",Matches!$J$2:$J$201,0))="Void",INDEX(Matches!$G$2:$G$201,MATCH($A307&amp;"-5",Matches!$J$2:$J$201,0))="",INDEX(Matches!$H$2:$H$201,MATCH($A307&amp;"-5",Matches!$J$2:$J$201,0))=""),"",IF(AND($C307&lt;&gt;"",INDEX(Matches!$F$2:$F$201,MATCH($A307&amp;"-5",Matches!$J$2:$J$201,0))&lt;&gt;"",$C307&gt;=INDEX(Matches!$F$2:$F$201,MATCH($A307&amp;"-5",Matches!$J$2:$J$201,0))),"",IF(AND(L307=INDEX(Matches!$G$2:$G$201,MATCH($A307&amp;"-5",Matches!$J$2:$J$201,0)),M307=INDEX(Matches!$H$2:$H$201,MATCH($A307&amp;"-5",Matches!$J$2:$J$201,0))),5,IF(SIGN(L307-M307)&lt;&gt;SIGN(INDEX(Matches!$G$2:$G$201,MATCH($A307&amp;"-5",Matches!$J$2:$J$201,0))-INDEX(Matches!$H$2:$H$201,MATCH($A307&amp;"-5",Matches!$J$2:$J$201,0))),0,IF(L307-M307=INDEX(Matches!$G$2:$G$201,MATCH($A307&amp;"-5",Matches!$J$2:$J$201,0))-INDEX(Matches!$H$2:$H$201,MATCH($A307&amp;"-5",Matches!$J$2:$J$201,0)),3,2))))),""))</f>
        <v/>
      </c>
      <c r="AC307" s="12" t="str">
        <f aca="false">IF(OR($B307="",N307="",O307=""),"",IFERROR(IF(OR(INDEX(Matches!$I$2:$I$201,MATCH($A307&amp;"-6",Matches!$J$2:$J$201,0))="Void",INDEX(Matches!$G$2:$G$201,MATCH($A307&amp;"-6",Matches!$J$2:$J$201,0))="",INDEX(Matches!$H$2:$H$201,MATCH($A307&amp;"-6",Matches!$J$2:$J$201,0))=""),"",IF(AND($C307&lt;&gt;"",INDEX(Matches!$F$2:$F$201,MATCH($A307&amp;"-6",Matches!$J$2:$J$201,0))&lt;&gt;"",$C307&gt;=INDEX(Matches!$F$2:$F$201,MATCH($A307&amp;"-6",Matches!$J$2:$J$201,0))),"",IF(AND(N307=INDEX(Matches!$G$2:$G$201,MATCH($A307&amp;"-6",Matches!$J$2:$J$201,0)),O307=INDEX(Matches!$H$2:$H$201,MATCH($A307&amp;"-6",Matches!$J$2:$J$201,0))),5,IF(SIGN(N307-O307)&lt;&gt;SIGN(INDEX(Matches!$G$2:$G$201,MATCH($A307&amp;"-6",Matches!$J$2:$J$201,0))-INDEX(Matches!$H$2:$H$201,MATCH($A307&amp;"-6",Matches!$J$2:$J$201,0))),0,IF(N307-O307=INDEX(Matches!$G$2:$G$201,MATCH($A307&amp;"-6",Matches!$J$2:$J$201,0))-INDEX(Matches!$H$2:$H$201,MATCH($A307&amp;"-6",Matches!$J$2:$J$201,0)),3,2))))),""))</f>
        <v/>
      </c>
      <c r="AD307" s="12" t="str">
        <f aca="false">IF(OR($B307="",P307="",Q307=""),"",IFERROR(IF(OR(INDEX(Matches!$I$2:$I$201,MATCH($A307&amp;"-7",Matches!$J$2:$J$201,0))="Void",INDEX(Matches!$G$2:$G$201,MATCH($A307&amp;"-7",Matches!$J$2:$J$201,0))="",INDEX(Matches!$H$2:$H$201,MATCH($A307&amp;"-7",Matches!$J$2:$J$201,0))=""),"",IF(AND($C307&lt;&gt;"",INDEX(Matches!$F$2:$F$201,MATCH($A307&amp;"-7",Matches!$J$2:$J$201,0))&lt;&gt;"",$C307&gt;=INDEX(Matches!$F$2:$F$201,MATCH($A307&amp;"-7",Matches!$J$2:$J$201,0))),"",IF(AND(P307=INDEX(Matches!$G$2:$G$201,MATCH($A307&amp;"-7",Matches!$J$2:$J$201,0)),Q307=INDEX(Matches!$H$2:$H$201,MATCH($A307&amp;"-7",Matches!$J$2:$J$201,0))),5,IF(SIGN(P307-Q307)&lt;&gt;SIGN(INDEX(Matches!$G$2:$G$201,MATCH($A307&amp;"-7",Matches!$J$2:$J$201,0))-INDEX(Matches!$H$2:$H$201,MATCH($A307&amp;"-7",Matches!$J$2:$J$201,0))),0,IF(P307-Q307=INDEX(Matches!$G$2:$G$201,MATCH($A307&amp;"-7",Matches!$J$2:$J$201,0))-INDEX(Matches!$H$2:$H$201,MATCH($A307&amp;"-7",Matches!$J$2:$J$201,0)),3,2))))),""))</f>
        <v/>
      </c>
      <c r="AE307" s="12" t="str">
        <f aca="false">IF(OR($B307="",R307="",S307=""),"",IFERROR(IF(OR(INDEX(Matches!$I$2:$I$201,MATCH($A307&amp;"-8",Matches!$J$2:$J$201,0))="Void",INDEX(Matches!$G$2:$G$201,MATCH($A307&amp;"-8",Matches!$J$2:$J$201,0))="",INDEX(Matches!$H$2:$H$201,MATCH($A307&amp;"-8",Matches!$J$2:$J$201,0))=""),"",IF(AND($C307&lt;&gt;"",INDEX(Matches!$F$2:$F$201,MATCH($A307&amp;"-8",Matches!$J$2:$J$201,0))&lt;&gt;"",$C307&gt;=INDEX(Matches!$F$2:$F$201,MATCH($A307&amp;"-8",Matches!$J$2:$J$201,0))),"",IF(AND(R307=INDEX(Matches!$G$2:$G$201,MATCH($A307&amp;"-8",Matches!$J$2:$J$201,0)),S307=INDEX(Matches!$H$2:$H$201,MATCH($A307&amp;"-8",Matches!$J$2:$J$201,0))),5,IF(SIGN(R307-S307)&lt;&gt;SIGN(INDEX(Matches!$G$2:$G$201,MATCH($A307&amp;"-8",Matches!$J$2:$J$201,0))-INDEX(Matches!$H$2:$H$201,MATCH($A307&amp;"-8",Matches!$J$2:$J$201,0))),0,IF(R307-S307=INDEX(Matches!$G$2:$G$201,MATCH($A307&amp;"-8",Matches!$J$2:$J$201,0))-INDEX(Matches!$H$2:$H$201,MATCH($A307&amp;"-8",Matches!$J$2:$J$201,0)),3,2))))),""))</f>
        <v/>
      </c>
      <c r="AF307" s="12" t="str">
        <f aca="false">IF(OR($B307="",T307="",U307=""),"",IFERROR(IF(OR(INDEX(Matches!$I$2:$I$201,MATCH($A307&amp;"-9",Matches!$J$2:$J$201,0))="Void",INDEX(Matches!$G$2:$G$201,MATCH($A307&amp;"-9",Matches!$J$2:$J$201,0))="",INDEX(Matches!$H$2:$H$201,MATCH($A307&amp;"-9",Matches!$J$2:$J$201,0))=""),"",IF(AND($C307&lt;&gt;"",INDEX(Matches!$F$2:$F$201,MATCH($A307&amp;"-9",Matches!$J$2:$J$201,0))&lt;&gt;"",$C307&gt;=INDEX(Matches!$F$2:$F$201,MATCH($A307&amp;"-9",Matches!$J$2:$J$201,0))),"",IF(AND(T307=INDEX(Matches!$G$2:$G$201,MATCH($A307&amp;"-9",Matches!$J$2:$J$201,0)),U307=INDEX(Matches!$H$2:$H$201,MATCH($A307&amp;"-9",Matches!$J$2:$J$201,0))),5,IF(SIGN(T307-U307)&lt;&gt;SIGN(INDEX(Matches!$G$2:$G$201,MATCH($A307&amp;"-9",Matches!$J$2:$J$201,0))-INDEX(Matches!$H$2:$H$201,MATCH($A307&amp;"-9",Matches!$J$2:$J$201,0))),0,IF(T307-U307=INDEX(Matches!$G$2:$G$201,MATCH($A307&amp;"-9",Matches!$J$2:$J$201,0))-INDEX(Matches!$H$2:$H$201,MATCH($A307&amp;"-9",Matches!$J$2:$J$201,0)),3,2))))),""))</f>
        <v/>
      </c>
      <c r="AG307" s="12" t="str">
        <f aca="false">IF(OR($B307="",V307="",W307=""),"",IFERROR(IF(OR(INDEX(Matches!$I$2:$I$201,MATCH($A307&amp;"-10",Matches!$J$2:$J$201,0))="Void",INDEX(Matches!$G$2:$G$201,MATCH($A307&amp;"-10",Matches!$J$2:$J$201,0))="",INDEX(Matches!$H$2:$H$201,MATCH($A307&amp;"-10",Matches!$J$2:$J$201,0))=""),"",IF(AND($C307&lt;&gt;"",INDEX(Matches!$F$2:$F$201,MATCH($A307&amp;"-10",Matches!$J$2:$J$201,0))&lt;&gt;"",$C307&gt;=INDEX(Matches!$F$2:$F$201,MATCH($A307&amp;"-10",Matches!$J$2:$J$201,0))),"",IF(AND(V307=INDEX(Matches!$G$2:$G$201,MATCH($A307&amp;"-10",Matches!$J$2:$J$201,0)),W307=INDEX(Matches!$H$2:$H$201,MATCH($A307&amp;"-10",Matches!$J$2:$J$201,0))),5,IF(SIGN(V307-W307)&lt;&gt;SIGN(INDEX(Matches!$G$2:$G$201,MATCH($A307&amp;"-10",Matches!$J$2:$J$201,0))-INDEX(Matches!$H$2:$H$201,MATCH($A307&amp;"-10",Matches!$J$2:$J$201,0))),0,IF(V307-W307=INDEX(Matches!$G$2:$G$201,MATCH($A307&amp;"-10",Matches!$J$2:$J$201,0))-INDEX(Matches!$H$2:$H$201,MATCH($A307&amp;"-10",Matches!$J$2:$J$201,0)),3,2))))),""))</f>
        <v/>
      </c>
      <c r="AH307" s="13" t="str">
        <f aca="false">IF($B307="","",SUM(X307:AG307))</f>
        <v/>
      </c>
      <c r="AI307" s="12" t="str">
        <f aca="false">IF($B307="","",COUNTIF(X307:AG307,5))</f>
        <v/>
      </c>
      <c r="AJ307" s="12" t="str">
        <f aca="false">IF($B307="","",COUNTIF(X307:AG307,"&gt;=2"))</f>
        <v/>
      </c>
      <c r="AK307" s="12" t="str">
        <f aca="false">IF($B307="","",COUNT(X307:AG307))</f>
        <v/>
      </c>
    </row>
    <row r="308" customFormat="false" ht="15" hidden="false" customHeight="false" outlineLevel="0" collapsed="false">
      <c r="A308" s="7"/>
      <c r="B308" s="7"/>
      <c r="C308" s="1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12" t="str">
        <f aca="false">IF(OR($B308="",D308="",E308=""),"",IFERROR(IF(OR(INDEX(Matches!$I$2:$I$201,MATCH($A308&amp;"-1",Matches!$J$2:$J$201,0))="Void",INDEX(Matches!$G$2:$G$201,MATCH($A308&amp;"-1",Matches!$J$2:$J$201,0))="",INDEX(Matches!$H$2:$H$201,MATCH($A308&amp;"-1",Matches!$J$2:$J$201,0))=""),"",IF(AND($C308&lt;&gt;"",INDEX(Matches!$F$2:$F$201,MATCH($A308&amp;"-1",Matches!$J$2:$J$201,0))&lt;&gt;"",$C308&gt;=INDEX(Matches!$F$2:$F$201,MATCH($A308&amp;"-1",Matches!$J$2:$J$201,0))),"",IF(AND(D308=INDEX(Matches!$G$2:$G$201,MATCH($A308&amp;"-1",Matches!$J$2:$J$201,0)),E308=INDEX(Matches!$H$2:$H$201,MATCH($A308&amp;"-1",Matches!$J$2:$J$201,0))),5,IF(SIGN(D308-E308)&lt;&gt;SIGN(INDEX(Matches!$G$2:$G$201,MATCH($A308&amp;"-1",Matches!$J$2:$J$201,0))-INDEX(Matches!$H$2:$H$201,MATCH($A308&amp;"-1",Matches!$J$2:$J$201,0))),0,IF(D308-E308=INDEX(Matches!$G$2:$G$201,MATCH($A308&amp;"-1",Matches!$J$2:$J$201,0))-INDEX(Matches!$H$2:$H$201,MATCH($A308&amp;"-1",Matches!$J$2:$J$201,0)),3,2))))),""))</f>
        <v/>
      </c>
      <c r="Y308" s="12" t="str">
        <f aca="false">IF(OR($B308="",F308="",G308=""),"",IFERROR(IF(OR(INDEX(Matches!$I$2:$I$201,MATCH($A308&amp;"-2",Matches!$J$2:$J$201,0))="Void",INDEX(Matches!$G$2:$G$201,MATCH($A308&amp;"-2",Matches!$J$2:$J$201,0))="",INDEX(Matches!$H$2:$H$201,MATCH($A308&amp;"-2",Matches!$J$2:$J$201,0))=""),"",IF(AND($C308&lt;&gt;"",INDEX(Matches!$F$2:$F$201,MATCH($A308&amp;"-2",Matches!$J$2:$J$201,0))&lt;&gt;"",$C308&gt;=INDEX(Matches!$F$2:$F$201,MATCH($A308&amp;"-2",Matches!$J$2:$J$201,0))),"",IF(AND(F308=INDEX(Matches!$G$2:$G$201,MATCH($A308&amp;"-2",Matches!$J$2:$J$201,0)),G308=INDEX(Matches!$H$2:$H$201,MATCH($A308&amp;"-2",Matches!$J$2:$J$201,0))),5,IF(SIGN(F308-G308)&lt;&gt;SIGN(INDEX(Matches!$G$2:$G$201,MATCH($A308&amp;"-2",Matches!$J$2:$J$201,0))-INDEX(Matches!$H$2:$H$201,MATCH($A308&amp;"-2",Matches!$J$2:$J$201,0))),0,IF(F308-G308=INDEX(Matches!$G$2:$G$201,MATCH($A308&amp;"-2",Matches!$J$2:$J$201,0))-INDEX(Matches!$H$2:$H$201,MATCH($A308&amp;"-2",Matches!$J$2:$J$201,0)),3,2))))),""))</f>
        <v/>
      </c>
      <c r="Z308" s="12" t="str">
        <f aca="false">IF(OR($B308="",H308="",I308=""),"",IFERROR(IF(OR(INDEX(Matches!$I$2:$I$201,MATCH($A308&amp;"-3",Matches!$J$2:$J$201,0))="Void",INDEX(Matches!$G$2:$G$201,MATCH($A308&amp;"-3",Matches!$J$2:$J$201,0))="",INDEX(Matches!$H$2:$H$201,MATCH($A308&amp;"-3",Matches!$J$2:$J$201,0))=""),"",IF(AND($C308&lt;&gt;"",INDEX(Matches!$F$2:$F$201,MATCH($A308&amp;"-3",Matches!$J$2:$J$201,0))&lt;&gt;"",$C308&gt;=INDEX(Matches!$F$2:$F$201,MATCH($A308&amp;"-3",Matches!$J$2:$J$201,0))),"",IF(AND(H308=INDEX(Matches!$G$2:$G$201,MATCH($A308&amp;"-3",Matches!$J$2:$J$201,0)),I308=INDEX(Matches!$H$2:$H$201,MATCH($A308&amp;"-3",Matches!$J$2:$J$201,0))),5,IF(SIGN(H308-I308)&lt;&gt;SIGN(INDEX(Matches!$G$2:$G$201,MATCH($A308&amp;"-3",Matches!$J$2:$J$201,0))-INDEX(Matches!$H$2:$H$201,MATCH($A308&amp;"-3",Matches!$J$2:$J$201,0))),0,IF(H308-I308=INDEX(Matches!$G$2:$G$201,MATCH($A308&amp;"-3",Matches!$J$2:$J$201,0))-INDEX(Matches!$H$2:$H$201,MATCH($A308&amp;"-3",Matches!$J$2:$J$201,0)),3,2))))),""))</f>
        <v/>
      </c>
      <c r="AA308" s="12" t="str">
        <f aca="false">IF(OR($B308="",J308="",K308=""),"",IFERROR(IF(OR(INDEX(Matches!$I$2:$I$201,MATCH($A308&amp;"-4",Matches!$J$2:$J$201,0))="Void",INDEX(Matches!$G$2:$G$201,MATCH($A308&amp;"-4",Matches!$J$2:$J$201,0))="",INDEX(Matches!$H$2:$H$201,MATCH($A308&amp;"-4",Matches!$J$2:$J$201,0))=""),"",IF(AND($C308&lt;&gt;"",INDEX(Matches!$F$2:$F$201,MATCH($A308&amp;"-4",Matches!$J$2:$J$201,0))&lt;&gt;"",$C308&gt;=INDEX(Matches!$F$2:$F$201,MATCH($A308&amp;"-4",Matches!$J$2:$J$201,0))),"",IF(AND(J308=INDEX(Matches!$G$2:$G$201,MATCH($A308&amp;"-4",Matches!$J$2:$J$201,0)),K308=INDEX(Matches!$H$2:$H$201,MATCH($A308&amp;"-4",Matches!$J$2:$J$201,0))),5,IF(SIGN(J308-K308)&lt;&gt;SIGN(INDEX(Matches!$G$2:$G$201,MATCH($A308&amp;"-4",Matches!$J$2:$J$201,0))-INDEX(Matches!$H$2:$H$201,MATCH($A308&amp;"-4",Matches!$J$2:$J$201,0))),0,IF(J308-K308=INDEX(Matches!$G$2:$G$201,MATCH($A308&amp;"-4",Matches!$J$2:$J$201,0))-INDEX(Matches!$H$2:$H$201,MATCH($A308&amp;"-4",Matches!$J$2:$J$201,0)),3,2))))),""))</f>
        <v/>
      </c>
      <c r="AB308" s="12" t="str">
        <f aca="false">IF(OR($B308="",L308="",M308=""),"",IFERROR(IF(OR(INDEX(Matches!$I$2:$I$201,MATCH($A308&amp;"-5",Matches!$J$2:$J$201,0))="Void",INDEX(Matches!$G$2:$G$201,MATCH($A308&amp;"-5",Matches!$J$2:$J$201,0))="",INDEX(Matches!$H$2:$H$201,MATCH($A308&amp;"-5",Matches!$J$2:$J$201,0))=""),"",IF(AND($C308&lt;&gt;"",INDEX(Matches!$F$2:$F$201,MATCH($A308&amp;"-5",Matches!$J$2:$J$201,0))&lt;&gt;"",$C308&gt;=INDEX(Matches!$F$2:$F$201,MATCH($A308&amp;"-5",Matches!$J$2:$J$201,0))),"",IF(AND(L308=INDEX(Matches!$G$2:$G$201,MATCH($A308&amp;"-5",Matches!$J$2:$J$201,0)),M308=INDEX(Matches!$H$2:$H$201,MATCH($A308&amp;"-5",Matches!$J$2:$J$201,0))),5,IF(SIGN(L308-M308)&lt;&gt;SIGN(INDEX(Matches!$G$2:$G$201,MATCH($A308&amp;"-5",Matches!$J$2:$J$201,0))-INDEX(Matches!$H$2:$H$201,MATCH($A308&amp;"-5",Matches!$J$2:$J$201,0))),0,IF(L308-M308=INDEX(Matches!$G$2:$G$201,MATCH($A308&amp;"-5",Matches!$J$2:$J$201,0))-INDEX(Matches!$H$2:$H$201,MATCH($A308&amp;"-5",Matches!$J$2:$J$201,0)),3,2))))),""))</f>
        <v/>
      </c>
      <c r="AC308" s="12" t="str">
        <f aca="false">IF(OR($B308="",N308="",O308=""),"",IFERROR(IF(OR(INDEX(Matches!$I$2:$I$201,MATCH($A308&amp;"-6",Matches!$J$2:$J$201,0))="Void",INDEX(Matches!$G$2:$G$201,MATCH($A308&amp;"-6",Matches!$J$2:$J$201,0))="",INDEX(Matches!$H$2:$H$201,MATCH($A308&amp;"-6",Matches!$J$2:$J$201,0))=""),"",IF(AND($C308&lt;&gt;"",INDEX(Matches!$F$2:$F$201,MATCH($A308&amp;"-6",Matches!$J$2:$J$201,0))&lt;&gt;"",$C308&gt;=INDEX(Matches!$F$2:$F$201,MATCH($A308&amp;"-6",Matches!$J$2:$J$201,0))),"",IF(AND(N308=INDEX(Matches!$G$2:$G$201,MATCH($A308&amp;"-6",Matches!$J$2:$J$201,0)),O308=INDEX(Matches!$H$2:$H$201,MATCH($A308&amp;"-6",Matches!$J$2:$J$201,0))),5,IF(SIGN(N308-O308)&lt;&gt;SIGN(INDEX(Matches!$G$2:$G$201,MATCH($A308&amp;"-6",Matches!$J$2:$J$201,0))-INDEX(Matches!$H$2:$H$201,MATCH($A308&amp;"-6",Matches!$J$2:$J$201,0))),0,IF(N308-O308=INDEX(Matches!$G$2:$G$201,MATCH($A308&amp;"-6",Matches!$J$2:$J$201,0))-INDEX(Matches!$H$2:$H$201,MATCH($A308&amp;"-6",Matches!$J$2:$J$201,0)),3,2))))),""))</f>
        <v/>
      </c>
      <c r="AD308" s="12" t="str">
        <f aca="false">IF(OR($B308="",P308="",Q308=""),"",IFERROR(IF(OR(INDEX(Matches!$I$2:$I$201,MATCH($A308&amp;"-7",Matches!$J$2:$J$201,0))="Void",INDEX(Matches!$G$2:$G$201,MATCH($A308&amp;"-7",Matches!$J$2:$J$201,0))="",INDEX(Matches!$H$2:$H$201,MATCH($A308&amp;"-7",Matches!$J$2:$J$201,0))=""),"",IF(AND($C308&lt;&gt;"",INDEX(Matches!$F$2:$F$201,MATCH($A308&amp;"-7",Matches!$J$2:$J$201,0))&lt;&gt;"",$C308&gt;=INDEX(Matches!$F$2:$F$201,MATCH($A308&amp;"-7",Matches!$J$2:$J$201,0))),"",IF(AND(P308=INDEX(Matches!$G$2:$G$201,MATCH($A308&amp;"-7",Matches!$J$2:$J$201,0)),Q308=INDEX(Matches!$H$2:$H$201,MATCH($A308&amp;"-7",Matches!$J$2:$J$201,0))),5,IF(SIGN(P308-Q308)&lt;&gt;SIGN(INDEX(Matches!$G$2:$G$201,MATCH($A308&amp;"-7",Matches!$J$2:$J$201,0))-INDEX(Matches!$H$2:$H$201,MATCH($A308&amp;"-7",Matches!$J$2:$J$201,0))),0,IF(P308-Q308=INDEX(Matches!$G$2:$G$201,MATCH($A308&amp;"-7",Matches!$J$2:$J$201,0))-INDEX(Matches!$H$2:$H$201,MATCH($A308&amp;"-7",Matches!$J$2:$J$201,0)),3,2))))),""))</f>
        <v/>
      </c>
      <c r="AE308" s="12" t="str">
        <f aca="false">IF(OR($B308="",R308="",S308=""),"",IFERROR(IF(OR(INDEX(Matches!$I$2:$I$201,MATCH($A308&amp;"-8",Matches!$J$2:$J$201,0))="Void",INDEX(Matches!$G$2:$G$201,MATCH($A308&amp;"-8",Matches!$J$2:$J$201,0))="",INDEX(Matches!$H$2:$H$201,MATCH($A308&amp;"-8",Matches!$J$2:$J$201,0))=""),"",IF(AND($C308&lt;&gt;"",INDEX(Matches!$F$2:$F$201,MATCH($A308&amp;"-8",Matches!$J$2:$J$201,0))&lt;&gt;"",$C308&gt;=INDEX(Matches!$F$2:$F$201,MATCH($A308&amp;"-8",Matches!$J$2:$J$201,0))),"",IF(AND(R308=INDEX(Matches!$G$2:$G$201,MATCH($A308&amp;"-8",Matches!$J$2:$J$201,0)),S308=INDEX(Matches!$H$2:$H$201,MATCH($A308&amp;"-8",Matches!$J$2:$J$201,0))),5,IF(SIGN(R308-S308)&lt;&gt;SIGN(INDEX(Matches!$G$2:$G$201,MATCH($A308&amp;"-8",Matches!$J$2:$J$201,0))-INDEX(Matches!$H$2:$H$201,MATCH($A308&amp;"-8",Matches!$J$2:$J$201,0))),0,IF(R308-S308=INDEX(Matches!$G$2:$G$201,MATCH($A308&amp;"-8",Matches!$J$2:$J$201,0))-INDEX(Matches!$H$2:$H$201,MATCH($A308&amp;"-8",Matches!$J$2:$J$201,0)),3,2))))),""))</f>
        <v/>
      </c>
      <c r="AF308" s="12" t="str">
        <f aca="false">IF(OR($B308="",T308="",U308=""),"",IFERROR(IF(OR(INDEX(Matches!$I$2:$I$201,MATCH($A308&amp;"-9",Matches!$J$2:$J$201,0))="Void",INDEX(Matches!$G$2:$G$201,MATCH($A308&amp;"-9",Matches!$J$2:$J$201,0))="",INDEX(Matches!$H$2:$H$201,MATCH($A308&amp;"-9",Matches!$J$2:$J$201,0))=""),"",IF(AND($C308&lt;&gt;"",INDEX(Matches!$F$2:$F$201,MATCH($A308&amp;"-9",Matches!$J$2:$J$201,0))&lt;&gt;"",$C308&gt;=INDEX(Matches!$F$2:$F$201,MATCH($A308&amp;"-9",Matches!$J$2:$J$201,0))),"",IF(AND(T308=INDEX(Matches!$G$2:$G$201,MATCH($A308&amp;"-9",Matches!$J$2:$J$201,0)),U308=INDEX(Matches!$H$2:$H$201,MATCH($A308&amp;"-9",Matches!$J$2:$J$201,0))),5,IF(SIGN(T308-U308)&lt;&gt;SIGN(INDEX(Matches!$G$2:$G$201,MATCH($A308&amp;"-9",Matches!$J$2:$J$201,0))-INDEX(Matches!$H$2:$H$201,MATCH($A308&amp;"-9",Matches!$J$2:$J$201,0))),0,IF(T308-U308=INDEX(Matches!$G$2:$G$201,MATCH($A308&amp;"-9",Matches!$J$2:$J$201,0))-INDEX(Matches!$H$2:$H$201,MATCH($A308&amp;"-9",Matches!$J$2:$J$201,0)),3,2))))),""))</f>
        <v/>
      </c>
      <c r="AG308" s="12" t="str">
        <f aca="false">IF(OR($B308="",V308="",W308=""),"",IFERROR(IF(OR(INDEX(Matches!$I$2:$I$201,MATCH($A308&amp;"-10",Matches!$J$2:$J$201,0))="Void",INDEX(Matches!$G$2:$G$201,MATCH($A308&amp;"-10",Matches!$J$2:$J$201,0))="",INDEX(Matches!$H$2:$H$201,MATCH($A308&amp;"-10",Matches!$J$2:$J$201,0))=""),"",IF(AND($C308&lt;&gt;"",INDEX(Matches!$F$2:$F$201,MATCH($A308&amp;"-10",Matches!$J$2:$J$201,0))&lt;&gt;"",$C308&gt;=INDEX(Matches!$F$2:$F$201,MATCH($A308&amp;"-10",Matches!$J$2:$J$201,0))),"",IF(AND(V308=INDEX(Matches!$G$2:$G$201,MATCH($A308&amp;"-10",Matches!$J$2:$J$201,0)),W308=INDEX(Matches!$H$2:$H$201,MATCH($A308&amp;"-10",Matches!$J$2:$J$201,0))),5,IF(SIGN(V308-W308)&lt;&gt;SIGN(INDEX(Matches!$G$2:$G$201,MATCH($A308&amp;"-10",Matches!$J$2:$J$201,0))-INDEX(Matches!$H$2:$H$201,MATCH($A308&amp;"-10",Matches!$J$2:$J$201,0))),0,IF(V308-W308=INDEX(Matches!$G$2:$G$201,MATCH($A308&amp;"-10",Matches!$J$2:$J$201,0))-INDEX(Matches!$H$2:$H$201,MATCH($A308&amp;"-10",Matches!$J$2:$J$201,0)),3,2))))),""))</f>
        <v/>
      </c>
      <c r="AH308" s="13" t="str">
        <f aca="false">IF($B308="","",SUM(X308:AG308))</f>
        <v/>
      </c>
      <c r="AI308" s="12" t="str">
        <f aca="false">IF($B308="","",COUNTIF(X308:AG308,5))</f>
        <v/>
      </c>
      <c r="AJ308" s="12" t="str">
        <f aca="false">IF($B308="","",COUNTIF(X308:AG308,"&gt;=2"))</f>
        <v/>
      </c>
      <c r="AK308" s="12" t="str">
        <f aca="false">IF($B308="","",COUNT(X308:AG308))</f>
        <v/>
      </c>
    </row>
    <row r="309" customFormat="false" ht="15" hidden="false" customHeight="false" outlineLevel="0" collapsed="false">
      <c r="A309" s="7"/>
      <c r="B309" s="7"/>
      <c r="C309" s="1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12" t="str">
        <f aca="false">IF(OR($B309="",D309="",E309=""),"",IFERROR(IF(OR(INDEX(Matches!$I$2:$I$201,MATCH($A309&amp;"-1",Matches!$J$2:$J$201,0))="Void",INDEX(Matches!$G$2:$G$201,MATCH($A309&amp;"-1",Matches!$J$2:$J$201,0))="",INDEX(Matches!$H$2:$H$201,MATCH($A309&amp;"-1",Matches!$J$2:$J$201,0))=""),"",IF(AND($C309&lt;&gt;"",INDEX(Matches!$F$2:$F$201,MATCH($A309&amp;"-1",Matches!$J$2:$J$201,0))&lt;&gt;"",$C309&gt;=INDEX(Matches!$F$2:$F$201,MATCH($A309&amp;"-1",Matches!$J$2:$J$201,0))),"",IF(AND(D309=INDEX(Matches!$G$2:$G$201,MATCH($A309&amp;"-1",Matches!$J$2:$J$201,0)),E309=INDEX(Matches!$H$2:$H$201,MATCH($A309&amp;"-1",Matches!$J$2:$J$201,0))),5,IF(SIGN(D309-E309)&lt;&gt;SIGN(INDEX(Matches!$G$2:$G$201,MATCH($A309&amp;"-1",Matches!$J$2:$J$201,0))-INDEX(Matches!$H$2:$H$201,MATCH($A309&amp;"-1",Matches!$J$2:$J$201,0))),0,IF(D309-E309=INDEX(Matches!$G$2:$G$201,MATCH($A309&amp;"-1",Matches!$J$2:$J$201,0))-INDEX(Matches!$H$2:$H$201,MATCH($A309&amp;"-1",Matches!$J$2:$J$201,0)),3,2))))),""))</f>
        <v/>
      </c>
      <c r="Y309" s="12" t="str">
        <f aca="false">IF(OR($B309="",F309="",G309=""),"",IFERROR(IF(OR(INDEX(Matches!$I$2:$I$201,MATCH($A309&amp;"-2",Matches!$J$2:$J$201,0))="Void",INDEX(Matches!$G$2:$G$201,MATCH($A309&amp;"-2",Matches!$J$2:$J$201,0))="",INDEX(Matches!$H$2:$H$201,MATCH($A309&amp;"-2",Matches!$J$2:$J$201,0))=""),"",IF(AND($C309&lt;&gt;"",INDEX(Matches!$F$2:$F$201,MATCH($A309&amp;"-2",Matches!$J$2:$J$201,0))&lt;&gt;"",$C309&gt;=INDEX(Matches!$F$2:$F$201,MATCH($A309&amp;"-2",Matches!$J$2:$J$201,0))),"",IF(AND(F309=INDEX(Matches!$G$2:$G$201,MATCH($A309&amp;"-2",Matches!$J$2:$J$201,0)),G309=INDEX(Matches!$H$2:$H$201,MATCH($A309&amp;"-2",Matches!$J$2:$J$201,0))),5,IF(SIGN(F309-G309)&lt;&gt;SIGN(INDEX(Matches!$G$2:$G$201,MATCH($A309&amp;"-2",Matches!$J$2:$J$201,0))-INDEX(Matches!$H$2:$H$201,MATCH($A309&amp;"-2",Matches!$J$2:$J$201,0))),0,IF(F309-G309=INDEX(Matches!$G$2:$G$201,MATCH($A309&amp;"-2",Matches!$J$2:$J$201,0))-INDEX(Matches!$H$2:$H$201,MATCH($A309&amp;"-2",Matches!$J$2:$J$201,0)),3,2))))),""))</f>
        <v/>
      </c>
      <c r="Z309" s="12" t="str">
        <f aca="false">IF(OR($B309="",H309="",I309=""),"",IFERROR(IF(OR(INDEX(Matches!$I$2:$I$201,MATCH($A309&amp;"-3",Matches!$J$2:$J$201,0))="Void",INDEX(Matches!$G$2:$G$201,MATCH($A309&amp;"-3",Matches!$J$2:$J$201,0))="",INDEX(Matches!$H$2:$H$201,MATCH($A309&amp;"-3",Matches!$J$2:$J$201,0))=""),"",IF(AND($C309&lt;&gt;"",INDEX(Matches!$F$2:$F$201,MATCH($A309&amp;"-3",Matches!$J$2:$J$201,0))&lt;&gt;"",$C309&gt;=INDEX(Matches!$F$2:$F$201,MATCH($A309&amp;"-3",Matches!$J$2:$J$201,0))),"",IF(AND(H309=INDEX(Matches!$G$2:$G$201,MATCH($A309&amp;"-3",Matches!$J$2:$J$201,0)),I309=INDEX(Matches!$H$2:$H$201,MATCH($A309&amp;"-3",Matches!$J$2:$J$201,0))),5,IF(SIGN(H309-I309)&lt;&gt;SIGN(INDEX(Matches!$G$2:$G$201,MATCH($A309&amp;"-3",Matches!$J$2:$J$201,0))-INDEX(Matches!$H$2:$H$201,MATCH($A309&amp;"-3",Matches!$J$2:$J$201,0))),0,IF(H309-I309=INDEX(Matches!$G$2:$G$201,MATCH($A309&amp;"-3",Matches!$J$2:$J$201,0))-INDEX(Matches!$H$2:$H$201,MATCH($A309&amp;"-3",Matches!$J$2:$J$201,0)),3,2))))),""))</f>
        <v/>
      </c>
      <c r="AA309" s="12" t="str">
        <f aca="false">IF(OR($B309="",J309="",K309=""),"",IFERROR(IF(OR(INDEX(Matches!$I$2:$I$201,MATCH($A309&amp;"-4",Matches!$J$2:$J$201,0))="Void",INDEX(Matches!$G$2:$G$201,MATCH($A309&amp;"-4",Matches!$J$2:$J$201,0))="",INDEX(Matches!$H$2:$H$201,MATCH($A309&amp;"-4",Matches!$J$2:$J$201,0))=""),"",IF(AND($C309&lt;&gt;"",INDEX(Matches!$F$2:$F$201,MATCH($A309&amp;"-4",Matches!$J$2:$J$201,0))&lt;&gt;"",$C309&gt;=INDEX(Matches!$F$2:$F$201,MATCH($A309&amp;"-4",Matches!$J$2:$J$201,0))),"",IF(AND(J309=INDEX(Matches!$G$2:$G$201,MATCH($A309&amp;"-4",Matches!$J$2:$J$201,0)),K309=INDEX(Matches!$H$2:$H$201,MATCH($A309&amp;"-4",Matches!$J$2:$J$201,0))),5,IF(SIGN(J309-K309)&lt;&gt;SIGN(INDEX(Matches!$G$2:$G$201,MATCH($A309&amp;"-4",Matches!$J$2:$J$201,0))-INDEX(Matches!$H$2:$H$201,MATCH($A309&amp;"-4",Matches!$J$2:$J$201,0))),0,IF(J309-K309=INDEX(Matches!$G$2:$G$201,MATCH($A309&amp;"-4",Matches!$J$2:$J$201,0))-INDEX(Matches!$H$2:$H$201,MATCH($A309&amp;"-4",Matches!$J$2:$J$201,0)),3,2))))),""))</f>
        <v/>
      </c>
      <c r="AB309" s="12" t="str">
        <f aca="false">IF(OR($B309="",L309="",M309=""),"",IFERROR(IF(OR(INDEX(Matches!$I$2:$I$201,MATCH($A309&amp;"-5",Matches!$J$2:$J$201,0))="Void",INDEX(Matches!$G$2:$G$201,MATCH($A309&amp;"-5",Matches!$J$2:$J$201,0))="",INDEX(Matches!$H$2:$H$201,MATCH($A309&amp;"-5",Matches!$J$2:$J$201,0))=""),"",IF(AND($C309&lt;&gt;"",INDEX(Matches!$F$2:$F$201,MATCH($A309&amp;"-5",Matches!$J$2:$J$201,0))&lt;&gt;"",$C309&gt;=INDEX(Matches!$F$2:$F$201,MATCH($A309&amp;"-5",Matches!$J$2:$J$201,0))),"",IF(AND(L309=INDEX(Matches!$G$2:$G$201,MATCH($A309&amp;"-5",Matches!$J$2:$J$201,0)),M309=INDEX(Matches!$H$2:$H$201,MATCH($A309&amp;"-5",Matches!$J$2:$J$201,0))),5,IF(SIGN(L309-M309)&lt;&gt;SIGN(INDEX(Matches!$G$2:$G$201,MATCH($A309&amp;"-5",Matches!$J$2:$J$201,0))-INDEX(Matches!$H$2:$H$201,MATCH($A309&amp;"-5",Matches!$J$2:$J$201,0))),0,IF(L309-M309=INDEX(Matches!$G$2:$G$201,MATCH($A309&amp;"-5",Matches!$J$2:$J$201,0))-INDEX(Matches!$H$2:$H$201,MATCH($A309&amp;"-5",Matches!$J$2:$J$201,0)),3,2))))),""))</f>
        <v/>
      </c>
      <c r="AC309" s="12" t="str">
        <f aca="false">IF(OR($B309="",N309="",O309=""),"",IFERROR(IF(OR(INDEX(Matches!$I$2:$I$201,MATCH($A309&amp;"-6",Matches!$J$2:$J$201,0))="Void",INDEX(Matches!$G$2:$G$201,MATCH($A309&amp;"-6",Matches!$J$2:$J$201,0))="",INDEX(Matches!$H$2:$H$201,MATCH($A309&amp;"-6",Matches!$J$2:$J$201,0))=""),"",IF(AND($C309&lt;&gt;"",INDEX(Matches!$F$2:$F$201,MATCH($A309&amp;"-6",Matches!$J$2:$J$201,0))&lt;&gt;"",$C309&gt;=INDEX(Matches!$F$2:$F$201,MATCH($A309&amp;"-6",Matches!$J$2:$J$201,0))),"",IF(AND(N309=INDEX(Matches!$G$2:$G$201,MATCH($A309&amp;"-6",Matches!$J$2:$J$201,0)),O309=INDEX(Matches!$H$2:$H$201,MATCH($A309&amp;"-6",Matches!$J$2:$J$201,0))),5,IF(SIGN(N309-O309)&lt;&gt;SIGN(INDEX(Matches!$G$2:$G$201,MATCH($A309&amp;"-6",Matches!$J$2:$J$201,0))-INDEX(Matches!$H$2:$H$201,MATCH($A309&amp;"-6",Matches!$J$2:$J$201,0))),0,IF(N309-O309=INDEX(Matches!$G$2:$G$201,MATCH($A309&amp;"-6",Matches!$J$2:$J$201,0))-INDEX(Matches!$H$2:$H$201,MATCH($A309&amp;"-6",Matches!$J$2:$J$201,0)),3,2))))),""))</f>
        <v/>
      </c>
      <c r="AD309" s="12" t="str">
        <f aca="false">IF(OR($B309="",P309="",Q309=""),"",IFERROR(IF(OR(INDEX(Matches!$I$2:$I$201,MATCH($A309&amp;"-7",Matches!$J$2:$J$201,0))="Void",INDEX(Matches!$G$2:$G$201,MATCH($A309&amp;"-7",Matches!$J$2:$J$201,0))="",INDEX(Matches!$H$2:$H$201,MATCH($A309&amp;"-7",Matches!$J$2:$J$201,0))=""),"",IF(AND($C309&lt;&gt;"",INDEX(Matches!$F$2:$F$201,MATCH($A309&amp;"-7",Matches!$J$2:$J$201,0))&lt;&gt;"",$C309&gt;=INDEX(Matches!$F$2:$F$201,MATCH($A309&amp;"-7",Matches!$J$2:$J$201,0))),"",IF(AND(P309=INDEX(Matches!$G$2:$G$201,MATCH($A309&amp;"-7",Matches!$J$2:$J$201,0)),Q309=INDEX(Matches!$H$2:$H$201,MATCH($A309&amp;"-7",Matches!$J$2:$J$201,0))),5,IF(SIGN(P309-Q309)&lt;&gt;SIGN(INDEX(Matches!$G$2:$G$201,MATCH($A309&amp;"-7",Matches!$J$2:$J$201,0))-INDEX(Matches!$H$2:$H$201,MATCH($A309&amp;"-7",Matches!$J$2:$J$201,0))),0,IF(P309-Q309=INDEX(Matches!$G$2:$G$201,MATCH($A309&amp;"-7",Matches!$J$2:$J$201,0))-INDEX(Matches!$H$2:$H$201,MATCH($A309&amp;"-7",Matches!$J$2:$J$201,0)),3,2))))),""))</f>
        <v/>
      </c>
      <c r="AE309" s="12" t="str">
        <f aca="false">IF(OR($B309="",R309="",S309=""),"",IFERROR(IF(OR(INDEX(Matches!$I$2:$I$201,MATCH($A309&amp;"-8",Matches!$J$2:$J$201,0))="Void",INDEX(Matches!$G$2:$G$201,MATCH($A309&amp;"-8",Matches!$J$2:$J$201,0))="",INDEX(Matches!$H$2:$H$201,MATCH($A309&amp;"-8",Matches!$J$2:$J$201,0))=""),"",IF(AND($C309&lt;&gt;"",INDEX(Matches!$F$2:$F$201,MATCH($A309&amp;"-8",Matches!$J$2:$J$201,0))&lt;&gt;"",$C309&gt;=INDEX(Matches!$F$2:$F$201,MATCH($A309&amp;"-8",Matches!$J$2:$J$201,0))),"",IF(AND(R309=INDEX(Matches!$G$2:$G$201,MATCH($A309&amp;"-8",Matches!$J$2:$J$201,0)),S309=INDEX(Matches!$H$2:$H$201,MATCH($A309&amp;"-8",Matches!$J$2:$J$201,0))),5,IF(SIGN(R309-S309)&lt;&gt;SIGN(INDEX(Matches!$G$2:$G$201,MATCH($A309&amp;"-8",Matches!$J$2:$J$201,0))-INDEX(Matches!$H$2:$H$201,MATCH($A309&amp;"-8",Matches!$J$2:$J$201,0))),0,IF(R309-S309=INDEX(Matches!$G$2:$G$201,MATCH($A309&amp;"-8",Matches!$J$2:$J$201,0))-INDEX(Matches!$H$2:$H$201,MATCH($A309&amp;"-8",Matches!$J$2:$J$201,0)),3,2))))),""))</f>
        <v/>
      </c>
      <c r="AF309" s="12" t="str">
        <f aca="false">IF(OR($B309="",T309="",U309=""),"",IFERROR(IF(OR(INDEX(Matches!$I$2:$I$201,MATCH($A309&amp;"-9",Matches!$J$2:$J$201,0))="Void",INDEX(Matches!$G$2:$G$201,MATCH($A309&amp;"-9",Matches!$J$2:$J$201,0))="",INDEX(Matches!$H$2:$H$201,MATCH($A309&amp;"-9",Matches!$J$2:$J$201,0))=""),"",IF(AND($C309&lt;&gt;"",INDEX(Matches!$F$2:$F$201,MATCH($A309&amp;"-9",Matches!$J$2:$J$201,0))&lt;&gt;"",$C309&gt;=INDEX(Matches!$F$2:$F$201,MATCH($A309&amp;"-9",Matches!$J$2:$J$201,0))),"",IF(AND(T309=INDEX(Matches!$G$2:$G$201,MATCH($A309&amp;"-9",Matches!$J$2:$J$201,0)),U309=INDEX(Matches!$H$2:$H$201,MATCH($A309&amp;"-9",Matches!$J$2:$J$201,0))),5,IF(SIGN(T309-U309)&lt;&gt;SIGN(INDEX(Matches!$G$2:$G$201,MATCH($A309&amp;"-9",Matches!$J$2:$J$201,0))-INDEX(Matches!$H$2:$H$201,MATCH($A309&amp;"-9",Matches!$J$2:$J$201,0))),0,IF(T309-U309=INDEX(Matches!$G$2:$G$201,MATCH($A309&amp;"-9",Matches!$J$2:$J$201,0))-INDEX(Matches!$H$2:$H$201,MATCH($A309&amp;"-9",Matches!$J$2:$J$201,0)),3,2))))),""))</f>
        <v/>
      </c>
      <c r="AG309" s="12" t="str">
        <f aca="false">IF(OR($B309="",V309="",W309=""),"",IFERROR(IF(OR(INDEX(Matches!$I$2:$I$201,MATCH($A309&amp;"-10",Matches!$J$2:$J$201,0))="Void",INDEX(Matches!$G$2:$G$201,MATCH($A309&amp;"-10",Matches!$J$2:$J$201,0))="",INDEX(Matches!$H$2:$H$201,MATCH($A309&amp;"-10",Matches!$J$2:$J$201,0))=""),"",IF(AND($C309&lt;&gt;"",INDEX(Matches!$F$2:$F$201,MATCH($A309&amp;"-10",Matches!$J$2:$J$201,0))&lt;&gt;"",$C309&gt;=INDEX(Matches!$F$2:$F$201,MATCH($A309&amp;"-10",Matches!$J$2:$J$201,0))),"",IF(AND(V309=INDEX(Matches!$G$2:$G$201,MATCH($A309&amp;"-10",Matches!$J$2:$J$201,0)),W309=INDEX(Matches!$H$2:$H$201,MATCH($A309&amp;"-10",Matches!$J$2:$J$201,0))),5,IF(SIGN(V309-W309)&lt;&gt;SIGN(INDEX(Matches!$G$2:$G$201,MATCH($A309&amp;"-10",Matches!$J$2:$J$201,0))-INDEX(Matches!$H$2:$H$201,MATCH($A309&amp;"-10",Matches!$J$2:$J$201,0))),0,IF(V309-W309=INDEX(Matches!$G$2:$G$201,MATCH($A309&amp;"-10",Matches!$J$2:$J$201,0))-INDEX(Matches!$H$2:$H$201,MATCH($A309&amp;"-10",Matches!$J$2:$J$201,0)),3,2))))),""))</f>
        <v/>
      </c>
      <c r="AH309" s="13" t="str">
        <f aca="false">IF($B309="","",SUM(X309:AG309))</f>
        <v/>
      </c>
      <c r="AI309" s="12" t="str">
        <f aca="false">IF($B309="","",COUNTIF(X309:AG309,5))</f>
        <v/>
      </c>
      <c r="AJ309" s="12" t="str">
        <f aca="false">IF($B309="","",COUNTIF(X309:AG309,"&gt;=2"))</f>
        <v/>
      </c>
      <c r="AK309" s="12" t="str">
        <f aca="false">IF($B309="","",COUNT(X309:AG309))</f>
        <v/>
      </c>
    </row>
    <row r="310" customFormat="false" ht="15" hidden="false" customHeight="false" outlineLevel="0" collapsed="false">
      <c r="A310" s="7"/>
      <c r="B310" s="7"/>
      <c r="C310" s="1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12" t="str">
        <f aca="false">IF(OR($B310="",D310="",E310=""),"",IFERROR(IF(OR(INDEX(Matches!$I$2:$I$201,MATCH($A310&amp;"-1",Matches!$J$2:$J$201,0))="Void",INDEX(Matches!$G$2:$G$201,MATCH($A310&amp;"-1",Matches!$J$2:$J$201,0))="",INDEX(Matches!$H$2:$H$201,MATCH($A310&amp;"-1",Matches!$J$2:$J$201,0))=""),"",IF(AND($C310&lt;&gt;"",INDEX(Matches!$F$2:$F$201,MATCH($A310&amp;"-1",Matches!$J$2:$J$201,0))&lt;&gt;"",$C310&gt;=INDEX(Matches!$F$2:$F$201,MATCH($A310&amp;"-1",Matches!$J$2:$J$201,0))),"",IF(AND(D310=INDEX(Matches!$G$2:$G$201,MATCH($A310&amp;"-1",Matches!$J$2:$J$201,0)),E310=INDEX(Matches!$H$2:$H$201,MATCH($A310&amp;"-1",Matches!$J$2:$J$201,0))),5,IF(SIGN(D310-E310)&lt;&gt;SIGN(INDEX(Matches!$G$2:$G$201,MATCH($A310&amp;"-1",Matches!$J$2:$J$201,0))-INDEX(Matches!$H$2:$H$201,MATCH($A310&amp;"-1",Matches!$J$2:$J$201,0))),0,IF(D310-E310=INDEX(Matches!$G$2:$G$201,MATCH($A310&amp;"-1",Matches!$J$2:$J$201,0))-INDEX(Matches!$H$2:$H$201,MATCH($A310&amp;"-1",Matches!$J$2:$J$201,0)),3,2))))),""))</f>
        <v/>
      </c>
      <c r="Y310" s="12" t="str">
        <f aca="false">IF(OR($B310="",F310="",G310=""),"",IFERROR(IF(OR(INDEX(Matches!$I$2:$I$201,MATCH($A310&amp;"-2",Matches!$J$2:$J$201,0))="Void",INDEX(Matches!$G$2:$G$201,MATCH($A310&amp;"-2",Matches!$J$2:$J$201,0))="",INDEX(Matches!$H$2:$H$201,MATCH($A310&amp;"-2",Matches!$J$2:$J$201,0))=""),"",IF(AND($C310&lt;&gt;"",INDEX(Matches!$F$2:$F$201,MATCH($A310&amp;"-2",Matches!$J$2:$J$201,0))&lt;&gt;"",$C310&gt;=INDEX(Matches!$F$2:$F$201,MATCH($A310&amp;"-2",Matches!$J$2:$J$201,0))),"",IF(AND(F310=INDEX(Matches!$G$2:$G$201,MATCH($A310&amp;"-2",Matches!$J$2:$J$201,0)),G310=INDEX(Matches!$H$2:$H$201,MATCH($A310&amp;"-2",Matches!$J$2:$J$201,0))),5,IF(SIGN(F310-G310)&lt;&gt;SIGN(INDEX(Matches!$G$2:$G$201,MATCH($A310&amp;"-2",Matches!$J$2:$J$201,0))-INDEX(Matches!$H$2:$H$201,MATCH($A310&amp;"-2",Matches!$J$2:$J$201,0))),0,IF(F310-G310=INDEX(Matches!$G$2:$G$201,MATCH($A310&amp;"-2",Matches!$J$2:$J$201,0))-INDEX(Matches!$H$2:$H$201,MATCH($A310&amp;"-2",Matches!$J$2:$J$201,0)),3,2))))),""))</f>
        <v/>
      </c>
      <c r="Z310" s="12" t="str">
        <f aca="false">IF(OR($B310="",H310="",I310=""),"",IFERROR(IF(OR(INDEX(Matches!$I$2:$I$201,MATCH($A310&amp;"-3",Matches!$J$2:$J$201,0))="Void",INDEX(Matches!$G$2:$G$201,MATCH($A310&amp;"-3",Matches!$J$2:$J$201,0))="",INDEX(Matches!$H$2:$H$201,MATCH($A310&amp;"-3",Matches!$J$2:$J$201,0))=""),"",IF(AND($C310&lt;&gt;"",INDEX(Matches!$F$2:$F$201,MATCH($A310&amp;"-3",Matches!$J$2:$J$201,0))&lt;&gt;"",$C310&gt;=INDEX(Matches!$F$2:$F$201,MATCH($A310&amp;"-3",Matches!$J$2:$J$201,0))),"",IF(AND(H310=INDEX(Matches!$G$2:$G$201,MATCH($A310&amp;"-3",Matches!$J$2:$J$201,0)),I310=INDEX(Matches!$H$2:$H$201,MATCH($A310&amp;"-3",Matches!$J$2:$J$201,0))),5,IF(SIGN(H310-I310)&lt;&gt;SIGN(INDEX(Matches!$G$2:$G$201,MATCH($A310&amp;"-3",Matches!$J$2:$J$201,0))-INDEX(Matches!$H$2:$H$201,MATCH($A310&amp;"-3",Matches!$J$2:$J$201,0))),0,IF(H310-I310=INDEX(Matches!$G$2:$G$201,MATCH($A310&amp;"-3",Matches!$J$2:$J$201,0))-INDEX(Matches!$H$2:$H$201,MATCH($A310&amp;"-3",Matches!$J$2:$J$201,0)),3,2))))),""))</f>
        <v/>
      </c>
      <c r="AA310" s="12" t="str">
        <f aca="false">IF(OR($B310="",J310="",K310=""),"",IFERROR(IF(OR(INDEX(Matches!$I$2:$I$201,MATCH($A310&amp;"-4",Matches!$J$2:$J$201,0))="Void",INDEX(Matches!$G$2:$G$201,MATCH($A310&amp;"-4",Matches!$J$2:$J$201,0))="",INDEX(Matches!$H$2:$H$201,MATCH($A310&amp;"-4",Matches!$J$2:$J$201,0))=""),"",IF(AND($C310&lt;&gt;"",INDEX(Matches!$F$2:$F$201,MATCH($A310&amp;"-4",Matches!$J$2:$J$201,0))&lt;&gt;"",$C310&gt;=INDEX(Matches!$F$2:$F$201,MATCH($A310&amp;"-4",Matches!$J$2:$J$201,0))),"",IF(AND(J310=INDEX(Matches!$G$2:$G$201,MATCH($A310&amp;"-4",Matches!$J$2:$J$201,0)),K310=INDEX(Matches!$H$2:$H$201,MATCH($A310&amp;"-4",Matches!$J$2:$J$201,0))),5,IF(SIGN(J310-K310)&lt;&gt;SIGN(INDEX(Matches!$G$2:$G$201,MATCH($A310&amp;"-4",Matches!$J$2:$J$201,0))-INDEX(Matches!$H$2:$H$201,MATCH($A310&amp;"-4",Matches!$J$2:$J$201,0))),0,IF(J310-K310=INDEX(Matches!$G$2:$G$201,MATCH($A310&amp;"-4",Matches!$J$2:$J$201,0))-INDEX(Matches!$H$2:$H$201,MATCH($A310&amp;"-4",Matches!$J$2:$J$201,0)),3,2))))),""))</f>
        <v/>
      </c>
      <c r="AB310" s="12" t="str">
        <f aca="false">IF(OR($B310="",L310="",M310=""),"",IFERROR(IF(OR(INDEX(Matches!$I$2:$I$201,MATCH($A310&amp;"-5",Matches!$J$2:$J$201,0))="Void",INDEX(Matches!$G$2:$G$201,MATCH($A310&amp;"-5",Matches!$J$2:$J$201,0))="",INDEX(Matches!$H$2:$H$201,MATCH($A310&amp;"-5",Matches!$J$2:$J$201,0))=""),"",IF(AND($C310&lt;&gt;"",INDEX(Matches!$F$2:$F$201,MATCH($A310&amp;"-5",Matches!$J$2:$J$201,0))&lt;&gt;"",$C310&gt;=INDEX(Matches!$F$2:$F$201,MATCH($A310&amp;"-5",Matches!$J$2:$J$201,0))),"",IF(AND(L310=INDEX(Matches!$G$2:$G$201,MATCH($A310&amp;"-5",Matches!$J$2:$J$201,0)),M310=INDEX(Matches!$H$2:$H$201,MATCH($A310&amp;"-5",Matches!$J$2:$J$201,0))),5,IF(SIGN(L310-M310)&lt;&gt;SIGN(INDEX(Matches!$G$2:$G$201,MATCH($A310&amp;"-5",Matches!$J$2:$J$201,0))-INDEX(Matches!$H$2:$H$201,MATCH($A310&amp;"-5",Matches!$J$2:$J$201,0))),0,IF(L310-M310=INDEX(Matches!$G$2:$G$201,MATCH($A310&amp;"-5",Matches!$J$2:$J$201,0))-INDEX(Matches!$H$2:$H$201,MATCH($A310&amp;"-5",Matches!$J$2:$J$201,0)),3,2))))),""))</f>
        <v/>
      </c>
      <c r="AC310" s="12" t="str">
        <f aca="false">IF(OR($B310="",N310="",O310=""),"",IFERROR(IF(OR(INDEX(Matches!$I$2:$I$201,MATCH($A310&amp;"-6",Matches!$J$2:$J$201,0))="Void",INDEX(Matches!$G$2:$G$201,MATCH($A310&amp;"-6",Matches!$J$2:$J$201,0))="",INDEX(Matches!$H$2:$H$201,MATCH($A310&amp;"-6",Matches!$J$2:$J$201,0))=""),"",IF(AND($C310&lt;&gt;"",INDEX(Matches!$F$2:$F$201,MATCH($A310&amp;"-6",Matches!$J$2:$J$201,0))&lt;&gt;"",$C310&gt;=INDEX(Matches!$F$2:$F$201,MATCH($A310&amp;"-6",Matches!$J$2:$J$201,0))),"",IF(AND(N310=INDEX(Matches!$G$2:$G$201,MATCH($A310&amp;"-6",Matches!$J$2:$J$201,0)),O310=INDEX(Matches!$H$2:$H$201,MATCH($A310&amp;"-6",Matches!$J$2:$J$201,0))),5,IF(SIGN(N310-O310)&lt;&gt;SIGN(INDEX(Matches!$G$2:$G$201,MATCH($A310&amp;"-6",Matches!$J$2:$J$201,0))-INDEX(Matches!$H$2:$H$201,MATCH($A310&amp;"-6",Matches!$J$2:$J$201,0))),0,IF(N310-O310=INDEX(Matches!$G$2:$G$201,MATCH($A310&amp;"-6",Matches!$J$2:$J$201,0))-INDEX(Matches!$H$2:$H$201,MATCH($A310&amp;"-6",Matches!$J$2:$J$201,0)),3,2))))),""))</f>
        <v/>
      </c>
      <c r="AD310" s="12" t="str">
        <f aca="false">IF(OR($B310="",P310="",Q310=""),"",IFERROR(IF(OR(INDEX(Matches!$I$2:$I$201,MATCH($A310&amp;"-7",Matches!$J$2:$J$201,0))="Void",INDEX(Matches!$G$2:$G$201,MATCH($A310&amp;"-7",Matches!$J$2:$J$201,0))="",INDEX(Matches!$H$2:$H$201,MATCH($A310&amp;"-7",Matches!$J$2:$J$201,0))=""),"",IF(AND($C310&lt;&gt;"",INDEX(Matches!$F$2:$F$201,MATCH($A310&amp;"-7",Matches!$J$2:$J$201,0))&lt;&gt;"",$C310&gt;=INDEX(Matches!$F$2:$F$201,MATCH($A310&amp;"-7",Matches!$J$2:$J$201,0))),"",IF(AND(P310=INDEX(Matches!$G$2:$G$201,MATCH($A310&amp;"-7",Matches!$J$2:$J$201,0)),Q310=INDEX(Matches!$H$2:$H$201,MATCH($A310&amp;"-7",Matches!$J$2:$J$201,0))),5,IF(SIGN(P310-Q310)&lt;&gt;SIGN(INDEX(Matches!$G$2:$G$201,MATCH($A310&amp;"-7",Matches!$J$2:$J$201,0))-INDEX(Matches!$H$2:$H$201,MATCH($A310&amp;"-7",Matches!$J$2:$J$201,0))),0,IF(P310-Q310=INDEX(Matches!$G$2:$G$201,MATCH($A310&amp;"-7",Matches!$J$2:$J$201,0))-INDEX(Matches!$H$2:$H$201,MATCH($A310&amp;"-7",Matches!$J$2:$J$201,0)),3,2))))),""))</f>
        <v/>
      </c>
      <c r="AE310" s="12" t="str">
        <f aca="false">IF(OR($B310="",R310="",S310=""),"",IFERROR(IF(OR(INDEX(Matches!$I$2:$I$201,MATCH($A310&amp;"-8",Matches!$J$2:$J$201,0))="Void",INDEX(Matches!$G$2:$G$201,MATCH($A310&amp;"-8",Matches!$J$2:$J$201,0))="",INDEX(Matches!$H$2:$H$201,MATCH($A310&amp;"-8",Matches!$J$2:$J$201,0))=""),"",IF(AND($C310&lt;&gt;"",INDEX(Matches!$F$2:$F$201,MATCH($A310&amp;"-8",Matches!$J$2:$J$201,0))&lt;&gt;"",$C310&gt;=INDEX(Matches!$F$2:$F$201,MATCH($A310&amp;"-8",Matches!$J$2:$J$201,0))),"",IF(AND(R310=INDEX(Matches!$G$2:$G$201,MATCH($A310&amp;"-8",Matches!$J$2:$J$201,0)),S310=INDEX(Matches!$H$2:$H$201,MATCH($A310&amp;"-8",Matches!$J$2:$J$201,0))),5,IF(SIGN(R310-S310)&lt;&gt;SIGN(INDEX(Matches!$G$2:$G$201,MATCH($A310&amp;"-8",Matches!$J$2:$J$201,0))-INDEX(Matches!$H$2:$H$201,MATCH($A310&amp;"-8",Matches!$J$2:$J$201,0))),0,IF(R310-S310=INDEX(Matches!$G$2:$G$201,MATCH($A310&amp;"-8",Matches!$J$2:$J$201,0))-INDEX(Matches!$H$2:$H$201,MATCH($A310&amp;"-8",Matches!$J$2:$J$201,0)),3,2))))),""))</f>
        <v/>
      </c>
      <c r="AF310" s="12" t="str">
        <f aca="false">IF(OR($B310="",T310="",U310=""),"",IFERROR(IF(OR(INDEX(Matches!$I$2:$I$201,MATCH($A310&amp;"-9",Matches!$J$2:$J$201,0))="Void",INDEX(Matches!$G$2:$G$201,MATCH($A310&amp;"-9",Matches!$J$2:$J$201,0))="",INDEX(Matches!$H$2:$H$201,MATCH($A310&amp;"-9",Matches!$J$2:$J$201,0))=""),"",IF(AND($C310&lt;&gt;"",INDEX(Matches!$F$2:$F$201,MATCH($A310&amp;"-9",Matches!$J$2:$J$201,0))&lt;&gt;"",$C310&gt;=INDEX(Matches!$F$2:$F$201,MATCH($A310&amp;"-9",Matches!$J$2:$J$201,0))),"",IF(AND(T310=INDEX(Matches!$G$2:$G$201,MATCH($A310&amp;"-9",Matches!$J$2:$J$201,0)),U310=INDEX(Matches!$H$2:$H$201,MATCH($A310&amp;"-9",Matches!$J$2:$J$201,0))),5,IF(SIGN(T310-U310)&lt;&gt;SIGN(INDEX(Matches!$G$2:$G$201,MATCH($A310&amp;"-9",Matches!$J$2:$J$201,0))-INDEX(Matches!$H$2:$H$201,MATCH($A310&amp;"-9",Matches!$J$2:$J$201,0))),0,IF(T310-U310=INDEX(Matches!$G$2:$G$201,MATCH($A310&amp;"-9",Matches!$J$2:$J$201,0))-INDEX(Matches!$H$2:$H$201,MATCH($A310&amp;"-9",Matches!$J$2:$J$201,0)),3,2))))),""))</f>
        <v/>
      </c>
      <c r="AG310" s="12" t="str">
        <f aca="false">IF(OR($B310="",V310="",W310=""),"",IFERROR(IF(OR(INDEX(Matches!$I$2:$I$201,MATCH($A310&amp;"-10",Matches!$J$2:$J$201,0))="Void",INDEX(Matches!$G$2:$G$201,MATCH($A310&amp;"-10",Matches!$J$2:$J$201,0))="",INDEX(Matches!$H$2:$H$201,MATCH($A310&amp;"-10",Matches!$J$2:$J$201,0))=""),"",IF(AND($C310&lt;&gt;"",INDEX(Matches!$F$2:$F$201,MATCH($A310&amp;"-10",Matches!$J$2:$J$201,0))&lt;&gt;"",$C310&gt;=INDEX(Matches!$F$2:$F$201,MATCH($A310&amp;"-10",Matches!$J$2:$J$201,0))),"",IF(AND(V310=INDEX(Matches!$G$2:$G$201,MATCH($A310&amp;"-10",Matches!$J$2:$J$201,0)),W310=INDEX(Matches!$H$2:$H$201,MATCH($A310&amp;"-10",Matches!$J$2:$J$201,0))),5,IF(SIGN(V310-W310)&lt;&gt;SIGN(INDEX(Matches!$G$2:$G$201,MATCH($A310&amp;"-10",Matches!$J$2:$J$201,0))-INDEX(Matches!$H$2:$H$201,MATCH($A310&amp;"-10",Matches!$J$2:$J$201,0))),0,IF(V310-W310=INDEX(Matches!$G$2:$G$201,MATCH($A310&amp;"-10",Matches!$J$2:$J$201,0))-INDEX(Matches!$H$2:$H$201,MATCH($A310&amp;"-10",Matches!$J$2:$J$201,0)),3,2))))),""))</f>
        <v/>
      </c>
      <c r="AH310" s="13" t="str">
        <f aca="false">IF($B310="","",SUM(X310:AG310))</f>
        <v/>
      </c>
      <c r="AI310" s="12" t="str">
        <f aca="false">IF($B310="","",COUNTIF(X310:AG310,5))</f>
        <v/>
      </c>
      <c r="AJ310" s="12" t="str">
        <f aca="false">IF($B310="","",COUNTIF(X310:AG310,"&gt;=2"))</f>
        <v/>
      </c>
      <c r="AK310" s="12" t="str">
        <f aca="false">IF($B310="","",COUNT(X310:AG310))</f>
        <v/>
      </c>
    </row>
    <row r="311" customFormat="false" ht="15" hidden="false" customHeight="false" outlineLevel="0" collapsed="false">
      <c r="A311" s="7"/>
      <c r="B311" s="7"/>
      <c r="C311" s="1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12" t="str">
        <f aca="false">IF(OR($B311="",D311="",E311=""),"",IFERROR(IF(OR(INDEX(Matches!$I$2:$I$201,MATCH($A311&amp;"-1",Matches!$J$2:$J$201,0))="Void",INDEX(Matches!$G$2:$G$201,MATCH($A311&amp;"-1",Matches!$J$2:$J$201,0))="",INDEX(Matches!$H$2:$H$201,MATCH($A311&amp;"-1",Matches!$J$2:$J$201,0))=""),"",IF(AND($C311&lt;&gt;"",INDEX(Matches!$F$2:$F$201,MATCH($A311&amp;"-1",Matches!$J$2:$J$201,0))&lt;&gt;"",$C311&gt;=INDEX(Matches!$F$2:$F$201,MATCH($A311&amp;"-1",Matches!$J$2:$J$201,0))),"",IF(AND(D311=INDEX(Matches!$G$2:$G$201,MATCH($A311&amp;"-1",Matches!$J$2:$J$201,0)),E311=INDEX(Matches!$H$2:$H$201,MATCH($A311&amp;"-1",Matches!$J$2:$J$201,0))),5,IF(SIGN(D311-E311)&lt;&gt;SIGN(INDEX(Matches!$G$2:$G$201,MATCH($A311&amp;"-1",Matches!$J$2:$J$201,0))-INDEX(Matches!$H$2:$H$201,MATCH($A311&amp;"-1",Matches!$J$2:$J$201,0))),0,IF(D311-E311=INDEX(Matches!$G$2:$G$201,MATCH($A311&amp;"-1",Matches!$J$2:$J$201,0))-INDEX(Matches!$H$2:$H$201,MATCH($A311&amp;"-1",Matches!$J$2:$J$201,0)),3,2))))),""))</f>
        <v/>
      </c>
      <c r="Y311" s="12" t="str">
        <f aca="false">IF(OR($B311="",F311="",G311=""),"",IFERROR(IF(OR(INDEX(Matches!$I$2:$I$201,MATCH($A311&amp;"-2",Matches!$J$2:$J$201,0))="Void",INDEX(Matches!$G$2:$G$201,MATCH($A311&amp;"-2",Matches!$J$2:$J$201,0))="",INDEX(Matches!$H$2:$H$201,MATCH($A311&amp;"-2",Matches!$J$2:$J$201,0))=""),"",IF(AND($C311&lt;&gt;"",INDEX(Matches!$F$2:$F$201,MATCH($A311&amp;"-2",Matches!$J$2:$J$201,0))&lt;&gt;"",$C311&gt;=INDEX(Matches!$F$2:$F$201,MATCH($A311&amp;"-2",Matches!$J$2:$J$201,0))),"",IF(AND(F311=INDEX(Matches!$G$2:$G$201,MATCH($A311&amp;"-2",Matches!$J$2:$J$201,0)),G311=INDEX(Matches!$H$2:$H$201,MATCH($A311&amp;"-2",Matches!$J$2:$J$201,0))),5,IF(SIGN(F311-G311)&lt;&gt;SIGN(INDEX(Matches!$G$2:$G$201,MATCH($A311&amp;"-2",Matches!$J$2:$J$201,0))-INDEX(Matches!$H$2:$H$201,MATCH($A311&amp;"-2",Matches!$J$2:$J$201,0))),0,IF(F311-G311=INDEX(Matches!$G$2:$G$201,MATCH($A311&amp;"-2",Matches!$J$2:$J$201,0))-INDEX(Matches!$H$2:$H$201,MATCH($A311&amp;"-2",Matches!$J$2:$J$201,0)),3,2))))),""))</f>
        <v/>
      </c>
      <c r="Z311" s="12" t="str">
        <f aca="false">IF(OR($B311="",H311="",I311=""),"",IFERROR(IF(OR(INDEX(Matches!$I$2:$I$201,MATCH($A311&amp;"-3",Matches!$J$2:$J$201,0))="Void",INDEX(Matches!$G$2:$G$201,MATCH($A311&amp;"-3",Matches!$J$2:$J$201,0))="",INDEX(Matches!$H$2:$H$201,MATCH($A311&amp;"-3",Matches!$J$2:$J$201,0))=""),"",IF(AND($C311&lt;&gt;"",INDEX(Matches!$F$2:$F$201,MATCH($A311&amp;"-3",Matches!$J$2:$J$201,0))&lt;&gt;"",$C311&gt;=INDEX(Matches!$F$2:$F$201,MATCH($A311&amp;"-3",Matches!$J$2:$J$201,0))),"",IF(AND(H311=INDEX(Matches!$G$2:$G$201,MATCH($A311&amp;"-3",Matches!$J$2:$J$201,0)),I311=INDEX(Matches!$H$2:$H$201,MATCH($A311&amp;"-3",Matches!$J$2:$J$201,0))),5,IF(SIGN(H311-I311)&lt;&gt;SIGN(INDEX(Matches!$G$2:$G$201,MATCH($A311&amp;"-3",Matches!$J$2:$J$201,0))-INDEX(Matches!$H$2:$H$201,MATCH($A311&amp;"-3",Matches!$J$2:$J$201,0))),0,IF(H311-I311=INDEX(Matches!$G$2:$G$201,MATCH($A311&amp;"-3",Matches!$J$2:$J$201,0))-INDEX(Matches!$H$2:$H$201,MATCH($A311&amp;"-3",Matches!$J$2:$J$201,0)),3,2))))),""))</f>
        <v/>
      </c>
      <c r="AA311" s="12" t="str">
        <f aca="false">IF(OR($B311="",J311="",K311=""),"",IFERROR(IF(OR(INDEX(Matches!$I$2:$I$201,MATCH($A311&amp;"-4",Matches!$J$2:$J$201,0))="Void",INDEX(Matches!$G$2:$G$201,MATCH($A311&amp;"-4",Matches!$J$2:$J$201,0))="",INDEX(Matches!$H$2:$H$201,MATCH($A311&amp;"-4",Matches!$J$2:$J$201,0))=""),"",IF(AND($C311&lt;&gt;"",INDEX(Matches!$F$2:$F$201,MATCH($A311&amp;"-4",Matches!$J$2:$J$201,0))&lt;&gt;"",$C311&gt;=INDEX(Matches!$F$2:$F$201,MATCH($A311&amp;"-4",Matches!$J$2:$J$201,0))),"",IF(AND(J311=INDEX(Matches!$G$2:$G$201,MATCH($A311&amp;"-4",Matches!$J$2:$J$201,0)),K311=INDEX(Matches!$H$2:$H$201,MATCH($A311&amp;"-4",Matches!$J$2:$J$201,0))),5,IF(SIGN(J311-K311)&lt;&gt;SIGN(INDEX(Matches!$G$2:$G$201,MATCH($A311&amp;"-4",Matches!$J$2:$J$201,0))-INDEX(Matches!$H$2:$H$201,MATCH($A311&amp;"-4",Matches!$J$2:$J$201,0))),0,IF(J311-K311=INDEX(Matches!$G$2:$G$201,MATCH($A311&amp;"-4",Matches!$J$2:$J$201,0))-INDEX(Matches!$H$2:$H$201,MATCH($A311&amp;"-4",Matches!$J$2:$J$201,0)),3,2))))),""))</f>
        <v/>
      </c>
      <c r="AB311" s="12" t="str">
        <f aca="false">IF(OR($B311="",L311="",M311=""),"",IFERROR(IF(OR(INDEX(Matches!$I$2:$I$201,MATCH($A311&amp;"-5",Matches!$J$2:$J$201,0))="Void",INDEX(Matches!$G$2:$G$201,MATCH($A311&amp;"-5",Matches!$J$2:$J$201,0))="",INDEX(Matches!$H$2:$H$201,MATCH($A311&amp;"-5",Matches!$J$2:$J$201,0))=""),"",IF(AND($C311&lt;&gt;"",INDEX(Matches!$F$2:$F$201,MATCH($A311&amp;"-5",Matches!$J$2:$J$201,0))&lt;&gt;"",$C311&gt;=INDEX(Matches!$F$2:$F$201,MATCH($A311&amp;"-5",Matches!$J$2:$J$201,0))),"",IF(AND(L311=INDEX(Matches!$G$2:$G$201,MATCH($A311&amp;"-5",Matches!$J$2:$J$201,0)),M311=INDEX(Matches!$H$2:$H$201,MATCH($A311&amp;"-5",Matches!$J$2:$J$201,0))),5,IF(SIGN(L311-M311)&lt;&gt;SIGN(INDEX(Matches!$G$2:$G$201,MATCH($A311&amp;"-5",Matches!$J$2:$J$201,0))-INDEX(Matches!$H$2:$H$201,MATCH($A311&amp;"-5",Matches!$J$2:$J$201,0))),0,IF(L311-M311=INDEX(Matches!$G$2:$G$201,MATCH($A311&amp;"-5",Matches!$J$2:$J$201,0))-INDEX(Matches!$H$2:$H$201,MATCH($A311&amp;"-5",Matches!$J$2:$J$201,0)),3,2))))),""))</f>
        <v/>
      </c>
      <c r="AC311" s="12" t="str">
        <f aca="false">IF(OR($B311="",N311="",O311=""),"",IFERROR(IF(OR(INDEX(Matches!$I$2:$I$201,MATCH($A311&amp;"-6",Matches!$J$2:$J$201,0))="Void",INDEX(Matches!$G$2:$G$201,MATCH($A311&amp;"-6",Matches!$J$2:$J$201,0))="",INDEX(Matches!$H$2:$H$201,MATCH($A311&amp;"-6",Matches!$J$2:$J$201,0))=""),"",IF(AND($C311&lt;&gt;"",INDEX(Matches!$F$2:$F$201,MATCH($A311&amp;"-6",Matches!$J$2:$J$201,0))&lt;&gt;"",$C311&gt;=INDEX(Matches!$F$2:$F$201,MATCH($A311&amp;"-6",Matches!$J$2:$J$201,0))),"",IF(AND(N311=INDEX(Matches!$G$2:$G$201,MATCH($A311&amp;"-6",Matches!$J$2:$J$201,0)),O311=INDEX(Matches!$H$2:$H$201,MATCH($A311&amp;"-6",Matches!$J$2:$J$201,0))),5,IF(SIGN(N311-O311)&lt;&gt;SIGN(INDEX(Matches!$G$2:$G$201,MATCH($A311&amp;"-6",Matches!$J$2:$J$201,0))-INDEX(Matches!$H$2:$H$201,MATCH($A311&amp;"-6",Matches!$J$2:$J$201,0))),0,IF(N311-O311=INDEX(Matches!$G$2:$G$201,MATCH($A311&amp;"-6",Matches!$J$2:$J$201,0))-INDEX(Matches!$H$2:$H$201,MATCH($A311&amp;"-6",Matches!$J$2:$J$201,0)),3,2))))),""))</f>
        <v/>
      </c>
      <c r="AD311" s="12" t="str">
        <f aca="false">IF(OR($B311="",P311="",Q311=""),"",IFERROR(IF(OR(INDEX(Matches!$I$2:$I$201,MATCH($A311&amp;"-7",Matches!$J$2:$J$201,0))="Void",INDEX(Matches!$G$2:$G$201,MATCH($A311&amp;"-7",Matches!$J$2:$J$201,0))="",INDEX(Matches!$H$2:$H$201,MATCH($A311&amp;"-7",Matches!$J$2:$J$201,0))=""),"",IF(AND($C311&lt;&gt;"",INDEX(Matches!$F$2:$F$201,MATCH($A311&amp;"-7",Matches!$J$2:$J$201,0))&lt;&gt;"",$C311&gt;=INDEX(Matches!$F$2:$F$201,MATCH($A311&amp;"-7",Matches!$J$2:$J$201,0))),"",IF(AND(P311=INDEX(Matches!$G$2:$G$201,MATCH($A311&amp;"-7",Matches!$J$2:$J$201,0)),Q311=INDEX(Matches!$H$2:$H$201,MATCH($A311&amp;"-7",Matches!$J$2:$J$201,0))),5,IF(SIGN(P311-Q311)&lt;&gt;SIGN(INDEX(Matches!$G$2:$G$201,MATCH($A311&amp;"-7",Matches!$J$2:$J$201,0))-INDEX(Matches!$H$2:$H$201,MATCH($A311&amp;"-7",Matches!$J$2:$J$201,0))),0,IF(P311-Q311=INDEX(Matches!$G$2:$G$201,MATCH($A311&amp;"-7",Matches!$J$2:$J$201,0))-INDEX(Matches!$H$2:$H$201,MATCH($A311&amp;"-7",Matches!$J$2:$J$201,0)),3,2))))),""))</f>
        <v/>
      </c>
      <c r="AE311" s="12" t="str">
        <f aca="false">IF(OR($B311="",R311="",S311=""),"",IFERROR(IF(OR(INDEX(Matches!$I$2:$I$201,MATCH($A311&amp;"-8",Matches!$J$2:$J$201,0))="Void",INDEX(Matches!$G$2:$G$201,MATCH($A311&amp;"-8",Matches!$J$2:$J$201,0))="",INDEX(Matches!$H$2:$H$201,MATCH($A311&amp;"-8",Matches!$J$2:$J$201,0))=""),"",IF(AND($C311&lt;&gt;"",INDEX(Matches!$F$2:$F$201,MATCH($A311&amp;"-8",Matches!$J$2:$J$201,0))&lt;&gt;"",$C311&gt;=INDEX(Matches!$F$2:$F$201,MATCH($A311&amp;"-8",Matches!$J$2:$J$201,0))),"",IF(AND(R311=INDEX(Matches!$G$2:$G$201,MATCH($A311&amp;"-8",Matches!$J$2:$J$201,0)),S311=INDEX(Matches!$H$2:$H$201,MATCH($A311&amp;"-8",Matches!$J$2:$J$201,0))),5,IF(SIGN(R311-S311)&lt;&gt;SIGN(INDEX(Matches!$G$2:$G$201,MATCH($A311&amp;"-8",Matches!$J$2:$J$201,0))-INDEX(Matches!$H$2:$H$201,MATCH($A311&amp;"-8",Matches!$J$2:$J$201,0))),0,IF(R311-S311=INDEX(Matches!$G$2:$G$201,MATCH($A311&amp;"-8",Matches!$J$2:$J$201,0))-INDEX(Matches!$H$2:$H$201,MATCH($A311&amp;"-8",Matches!$J$2:$J$201,0)),3,2))))),""))</f>
        <v/>
      </c>
      <c r="AF311" s="12" t="str">
        <f aca="false">IF(OR($B311="",T311="",U311=""),"",IFERROR(IF(OR(INDEX(Matches!$I$2:$I$201,MATCH($A311&amp;"-9",Matches!$J$2:$J$201,0))="Void",INDEX(Matches!$G$2:$G$201,MATCH($A311&amp;"-9",Matches!$J$2:$J$201,0))="",INDEX(Matches!$H$2:$H$201,MATCH($A311&amp;"-9",Matches!$J$2:$J$201,0))=""),"",IF(AND($C311&lt;&gt;"",INDEX(Matches!$F$2:$F$201,MATCH($A311&amp;"-9",Matches!$J$2:$J$201,0))&lt;&gt;"",$C311&gt;=INDEX(Matches!$F$2:$F$201,MATCH($A311&amp;"-9",Matches!$J$2:$J$201,0))),"",IF(AND(T311=INDEX(Matches!$G$2:$G$201,MATCH($A311&amp;"-9",Matches!$J$2:$J$201,0)),U311=INDEX(Matches!$H$2:$H$201,MATCH($A311&amp;"-9",Matches!$J$2:$J$201,0))),5,IF(SIGN(T311-U311)&lt;&gt;SIGN(INDEX(Matches!$G$2:$G$201,MATCH($A311&amp;"-9",Matches!$J$2:$J$201,0))-INDEX(Matches!$H$2:$H$201,MATCH($A311&amp;"-9",Matches!$J$2:$J$201,0))),0,IF(T311-U311=INDEX(Matches!$G$2:$G$201,MATCH($A311&amp;"-9",Matches!$J$2:$J$201,0))-INDEX(Matches!$H$2:$H$201,MATCH($A311&amp;"-9",Matches!$J$2:$J$201,0)),3,2))))),""))</f>
        <v/>
      </c>
      <c r="AG311" s="12" t="str">
        <f aca="false">IF(OR($B311="",V311="",W311=""),"",IFERROR(IF(OR(INDEX(Matches!$I$2:$I$201,MATCH($A311&amp;"-10",Matches!$J$2:$J$201,0))="Void",INDEX(Matches!$G$2:$G$201,MATCH($A311&amp;"-10",Matches!$J$2:$J$201,0))="",INDEX(Matches!$H$2:$H$201,MATCH($A311&amp;"-10",Matches!$J$2:$J$201,0))=""),"",IF(AND($C311&lt;&gt;"",INDEX(Matches!$F$2:$F$201,MATCH($A311&amp;"-10",Matches!$J$2:$J$201,0))&lt;&gt;"",$C311&gt;=INDEX(Matches!$F$2:$F$201,MATCH($A311&amp;"-10",Matches!$J$2:$J$201,0))),"",IF(AND(V311=INDEX(Matches!$G$2:$G$201,MATCH($A311&amp;"-10",Matches!$J$2:$J$201,0)),W311=INDEX(Matches!$H$2:$H$201,MATCH($A311&amp;"-10",Matches!$J$2:$J$201,0))),5,IF(SIGN(V311-W311)&lt;&gt;SIGN(INDEX(Matches!$G$2:$G$201,MATCH($A311&amp;"-10",Matches!$J$2:$J$201,0))-INDEX(Matches!$H$2:$H$201,MATCH($A311&amp;"-10",Matches!$J$2:$J$201,0))),0,IF(V311-W311=INDEX(Matches!$G$2:$G$201,MATCH($A311&amp;"-10",Matches!$J$2:$J$201,0))-INDEX(Matches!$H$2:$H$201,MATCH($A311&amp;"-10",Matches!$J$2:$J$201,0)),3,2))))),""))</f>
        <v/>
      </c>
      <c r="AH311" s="13" t="str">
        <f aca="false">IF($B311="","",SUM(X311:AG311))</f>
        <v/>
      </c>
      <c r="AI311" s="12" t="str">
        <f aca="false">IF($B311="","",COUNTIF(X311:AG311,5))</f>
        <v/>
      </c>
      <c r="AJ311" s="12" t="str">
        <f aca="false">IF($B311="","",COUNTIF(X311:AG311,"&gt;=2"))</f>
        <v/>
      </c>
      <c r="AK311" s="12" t="str">
        <f aca="false">IF($B311="","",COUNT(X311:AG311))</f>
        <v/>
      </c>
    </row>
    <row r="312" customFormat="false" ht="15" hidden="false" customHeight="false" outlineLevel="0" collapsed="false">
      <c r="A312" s="7"/>
      <c r="B312" s="7"/>
      <c r="C312" s="1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12" t="str">
        <f aca="false">IF(OR($B312="",D312="",E312=""),"",IFERROR(IF(OR(INDEX(Matches!$I$2:$I$201,MATCH($A312&amp;"-1",Matches!$J$2:$J$201,0))="Void",INDEX(Matches!$G$2:$G$201,MATCH($A312&amp;"-1",Matches!$J$2:$J$201,0))="",INDEX(Matches!$H$2:$H$201,MATCH($A312&amp;"-1",Matches!$J$2:$J$201,0))=""),"",IF(AND($C312&lt;&gt;"",INDEX(Matches!$F$2:$F$201,MATCH($A312&amp;"-1",Matches!$J$2:$J$201,0))&lt;&gt;"",$C312&gt;=INDEX(Matches!$F$2:$F$201,MATCH($A312&amp;"-1",Matches!$J$2:$J$201,0))),"",IF(AND(D312=INDEX(Matches!$G$2:$G$201,MATCH($A312&amp;"-1",Matches!$J$2:$J$201,0)),E312=INDEX(Matches!$H$2:$H$201,MATCH($A312&amp;"-1",Matches!$J$2:$J$201,0))),5,IF(SIGN(D312-E312)&lt;&gt;SIGN(INDEX(Matches!$G$2:$G$201,MATCH($A312&amp;"-1",Matches!$J$2:$J$201,0))-INDEX(Matches!$H$2:$H$201,MATCH($A312&amp;"-1",Matches!$J$2:$J$201,0))),0,IF(D312-E312=INDEX(Matches!$G$2:$G$201,MATCH($A312&amp;"-1",Matches!$J$2:$J$201,0))-INDEX(Matches!$H$2:$H$201,MATCH($A312&amp;"-1",Matches!$J$2:$J$201,0)),3,2))))),""))</f>
        <v/>
      </c>
      <c r="Y312" s="12" t="str">
        <f aca="false">IF(OR($B312="",F312="",G312=""),"",IFERROR(IF(OR(INDEX(Matches!$I$2:$I$201,MATCH($A312&amp;"-2",Matches!$J$2:$J$201,0))="Void",INDEX(Matches!$G$2:$G$201,MATCH($A312&amp;"-2",Matches!$J$2:$J$201,0))="",INDEX(Matches!$H$2:$H$201,MATCH($A312&amp;"-2",Matches!$J$2:$J$201,0))=""),"",IF(AND($C312&lt;&gt;"",INDEX(Matches!$F$2:$F$201,MATCH($A312&amp;"-2",Matches!$J$2:$J$201,0))&lt;&gt;"",$C312&gt;=INDEX(Matches!$F$2:$F$201,MATCH($A312&amp;"-2",Matches!$J$2:$J$201,0))),"",IF(AND(F312=INDEX(Matches!$G$2:$G$201,MATCH($A312&amp;"-2",Matches!$J$2:$J$201,0)),G312=INDEX(Matches!$H$2:$H$201,MATCH($A312&amp;"-2",Matches!$J$2:$J$201,0))),5,IF(SIGN(F312-G312)&lt;&gt;SIGN(INDEX(Matches!$G$2:$G$201,MATCH($A312&amp;"-2",Matches!$J$2:$J$201,0))-INDEX(Matches!$H$2:$H$201,MATCH($A312&amp;"-2",Matches!$J$2:$J$201,0))),0,IF(F312-G312=INDEX(Matches!$G$2:$G$201,MATCH($A312&amp;"-2",Matches!$J$2:$J$201,0))-INDEX(Matches!$H$2:$H$201,MATCH($A312&amp;"-2",Matches!$J$2:$J$201,0)),3,2))))),""))</f>
        <v/>
      </c>
      <c r="Z312" s="12" t="str">
        <f aca="false">IF(OR($B312="",H312="",I312=""),"",IFERROR(IF(OR(INDEX(Matches!$I$2:$I$201,MATCH($A312&amp;"-3",Matches!$J$2:$J$201,0))="Void",INDEX(Matches!$G$2:$G$201,MATCH($A312&amp;"-3",Matches!$J$2:$J$201,0))="",INDEX(Matches!$H$2:$H$201,MATCH($A312&amp;"-3",Matches!$J$2:$J$201,0))=""),"",IF(AND($C312&lt;&gt;"",INDEX(Matches!$F$2:$F$201,MATCH($A312&amp;"-3",Matches!$J$2:$J$201,0))&lt;&gt;"",$C312&gt;=INDEX(Matches!$F$2:$F$201,MATCH($A312&amp;"-3",Matches!$J$2:$J$201,0))),"",IF(AND(H312=INDEX(Matches!$G$2:$G$201,MATCH($A312&amp;"-3",Matches!$J$2:$J$201,0)),I312=INDEX(Matches!$H$2:$H$201,MATCH($A312&amp;"-3",Matches!$J$2:$J$201,0))),5,IF(SIGN(H312-I312)&lt;&gt;SIGN(INDEX(Matches!$G$2:$G$201,MATCH($A312&amp;"-3",Matches!$J$2:$J$201,0))-INDEX(Matches!$H$2:$H$201,MATCH($A312&amp;"-3",Matches!$J$2:$J$201,0))),0,IF(H312-I312=INDEX(Matches!$G$2:$G$201,MATCH($A312&amp;"-3",Matches!$J$2:$J$201,0))-INDEX(Matches!$H$2:$H$201,MATCH($A312&amp;"-3",Matches!$J$2:$J$201,0)),3,2))))),""))</f>
        <v/>
      </c>
      <c r="AA312" s="12" t="str">
        <f aca="false">IF(OR($B312="",J312="",K312=""),"",IFERROR(IF(OR(INDEX(Matches!$I$2:$I$201,MATCH($A312&amp;"-4",Matches!$J$2:$J$201,0))="Void",INDEX(Matches!$G$2:$G$201,MATCH($A312&amp;"-4",Matches!$J$2:$J$201,0))="",INDEX(Matches!$H$2:$H$201,MATCH($A312&amp;"-4",Matches!$J$2:$J$201,0))=""),"",IF(AND($C312&lt;&gt;"",INDEX(Matches!$F$2:$F$201,MATCH($A312&amp;"-4",Matches!$J$2:$J$201,0))&lt;&gt;"",$C312&gt;=INDEX(Matches!$F$2:$F$201,MATCH($A312&amp;"-4",Matches!$J$2:$J$201,0))),"",IF(AND(J312=INDEX(Matches!$G$2:$G$201,MATCH($A312&amp;"-4",Matches!$J$2:$J$201,0)),K312=INDEX(Matches!$H$2:$H$201,MATCH($A312&amp;"-4",Matches!$J$2:$J$201,0))),5,IF(SIGN(J312-K312)&lt;&gt;SIGN(INDEX(Matches!$G$2:$G$201,MATCH($A312&amp;"-4",Matches!$J$2:$J$201,0))-INDEX(Matches!$H$2:$H$201,MATCH($A312&amp;"-4",Matches!$J$2:$J$201,0))),0,IF(J312-K312=INDEX(Matches!$G$2:$G$201,MATCH($A312&amp;"-4",Matches!$J$2:$J$201,0))-INDEX(Matches!$H$2:$H$201,MATCH($A312&amp;"-4",Matches!$J$2:$J$201,0)),3,2))))),""))</f>
        <v/>
      </c>
      <c r="AB312" s="12" t="str">
        <f aca="false">IF(OR($B312="",L312="",M312=""),"",IFERROR(IF(OR(INDEX(Matches!$I$2:$I$201,MATCH($A312&amp;"-5",Matches!$J$2:$J$201,0))="Void",INDEX(Matches!$G$2:$G$201,MATCH($A312&amp;"-5",Matches!$J$2:$J$201,0))="",INDEX(Matches!$H$2:$H$201,MATCH($A312&amp;"-5",Matches!$J$2:$J$201,0))=""),"",IF(AND($C312&lt;&gt;"",INDEX(Matches!$F$2:$F$201,MATCH($A312&amp;"-5",Matches!$J$2:$J$201,0))&lt;&gt;"",$C312&gt;=INDEX(Matches!$F$2:$F$201,MATCH($A312&amp;"-5",Matches!$J$2:$J$201,0))),"",IF(AND(L312=INDEX(Matches!$G$2:$G$201,MATCH($A312&amp;"-5",Matches!$J$2:$J$201,0)),M312=INDEX(Matches!$H$2:$H$201,MATCH($A312&amp;"-5",Matches!$J$2:$J$201,0))),5,IF(SIGN(L312-M312)&lt;&gt;SIGN(INDEX(Matches!$G$2:$G$201,MATCH($A312&amp;"-5",Matches!$J$2:$J$201,0))-INDEX(Matches!$H$2:$H$201,MATCH($A312&amp;"-5",Matches!$J$2:$J$201,0))),0,IF(L312-M312=INDEX(Matches!$G$2:$G$201,MATCH($A312&amp;"-5",Matches!$J$2:$J$201,0))-INDEX(Matches!$H$2:$H$201,MATCH($A312&amp;"-5",Matches!$J$2:$J$201,0)),3,2))))),""))</f>
        <v/>
      </c>
      <c r="AC312" s="12" t="str">
        <f aca="false">IF(OR($B312="",N312="",O312=""),"",IFERROR(IF(OR(INDEX(Matches!$I$2:$I$201,MATCH($A312&amp;"-6",Matches!$J$2:$J$201,0))="Void",INDEX(Matches!$G$2:$G$201,MATCH($A312&amp;"-6",Matches!$J$2:$J$201,0))="",INDEX(Matches!$H$2:$H$201,MATCH($A312&amp;"-6",Matches!$J$2:$J$201,0))=""),"",IF(AND($C312&lt;&gt;"",INDEX(Matches!$F$2:$F$201,MATCH($A312&amp;"-6",Matches!$J$2:$J$201,0))&lt;&gt;"",$C312&gt;=INDEX(Matches!$F$2:$F$201,MATCH($A312&amp;"-6",Matches!$J$2:$J$201,0))),"",IF(AND(N312=INDEX(Matches!$G$2:$G$201,MATCH($A312&amp;"-6",Matches!$J$2:$J$201,0)),O312=INDEX(Matches!$H$2:$H$201,MATCH($A312&amp;"-6",Matches!$J$2:$J$201,0))),5,IF(SIGN(N312-O312)&lt;&gt;SIGN(INDEX(Matches!$G$2:$G$201,MATCH($A312&amp;"-6",Matches!$J$2:$J$201,0))-INDEX(Matches!$H$2:$H$201,MATCH($A312&amp;"-6",Matches!$J$2:$J$201,0))),0,IF(N312-O312=INDEX(Matches!$G$2:$G$201,MATCH($A312&amp;"-6",Matches!$J$2:$J$201,0))-INDEX(Matches!$H$2:$H$201,MATCH($A312&amp;"-6",Matches!$J$2:$J$201,0)),3,2))))),""))</f>
        <v/>
      </c>
      <c r="AD312" s="12" t="str">
        <f aca="false">IF(OR($B312="",P312="",Q312=""),"",IFERROR(IF(OR(INDEX(Matches!$I$2:$I$201,MATCH($A312&amp;"-7",Matches!$J$2:$J$201,0))="Void",INDEX(Matches!$G$2:$G$201,MATCH($A312&amp;"-7",Matches!$J$2:$J$201,0))="",INDEX(Matches!$H$2:$H$201,MATCH($A312&amp;"-7",Matches!$J$2:$J$201,0))=""),"",IF(AND($C312&lt;&gt;"",INDEX(Matches!$F$2:$F$201,MATCH($A312&amp;"-7",Matches!$J$2:$J$201,0))&lt;&gt;"",$C312&gt;=INDEX(Matches!$F$2:$F$201,MATCH($A312&amp;"-7",Matches!$J$2:$J$201,0))),"",IF(AND(P312=INDEX(Matches!$G$2:$G$201,MATCH($A312&amp;"-7",Matches!$J$2:$J$201,0)),Q312=INDEX(Matches!$H$2:$H$201,MATCH($A312&amp;"-7",Matches!$J$2:$J$201,0))),5,IF(SIGN(P312-Q312)&lt;&gt;SIGN(INDEX(Matches!$G$2:$G$201,MATCH($A312&amp;"-7",Matches!$J$2:$J$201,0))-INDEX(Matches!$H$2:$H$201,MATCH($A312&amp;"-7",Matches!$J$2:$J$201,0))),0,IF(P312-Q312=INDEX(Matches!$G$2:$G$201,MATCH($A312&amp;"-7",Matches!$J$2:$J$201,0))-INDEX(Matches!$H$2:$H$201,MATCH($A312&amp;"-7",Matches!$J$2:$J$201,0)),3,2))))),""))</f>
        <v/>
      </c>
      <c r="AE312" s="12" t="str">
        <f aca="false">IF(OR($B312="",R312="",S312=""),"",IFERROR(IF(OR(INDEX(Matches!$I$2:$I$201,MATCH($A312&amp;"-8",Matches!$J$2:$J$201,0))="Void",INDEX(Matches!$G$2:$G$201,MATCH($A312&amp;"-8",Matches!$J$2:$J$201,0))="",INDEX(Matches!$H$2:$H$201,MATCH($A312&amp;"-8",Matches!$J$2:$J$201,0))=""),"",IF(AND($C312&lt;&gt;"",INDEX(Matches!$F$2:$F$201,MATCH($A312&amp;"-8",Matches!$J$2:$J$201,0))&lt;&gt;"",$C312&gt;=INDEX(Matches!$F$2:$F$201,MATCH($A312&amp;"-8",Matches!$J$2:$J$201,0))),"",IF(AND(R312=INDEX(Matches!$G$2:$G$201,MATCH($A312&amp;"-8",Matches!$J$2:$J$201,0)),S312=INDEX(Matches!$H$2:$H$201,MATCH($A312&amp;"-8",Matches!$J$2:$J$201,0))),5,IF(SIGN(R312-S312)&lt;&gt;SIGN(INDEX(Matches!$G$2:$G$201,MATCH($A312&amp;"-8",Matches!$J$2:$J$201,0))-INDEX(Matches!$H$2:$H$201,MATCH($A312&amp;"-8",Matches!$J$2:$J$201,0))),0,IF(R312-S312=INDEX(Matches!$G$2:$G$201,MATCH($A312&amp;"-8",Matches!$J$2:$J$201,0))-INDEX(Matches!$H$2:$H$201,MATCH($A312&amp;"-8",Matches!$J$2:$J$201,0)),3,2))))),""))</f>
        <v/>
      </c>
      <c r="AF312" s="12" t="str">
        <f aca="false">IF(OR($B312="",T312="",U312=""),"",IFERROR(IF(OR(INDEX(Matches!$I$2:$I$201,MATCH($A312&amp;"-9",Matches!$J$2:$J$201,0))="Void",INDEX(Matches!$G$2:$G$201,MATCH($A312&amp;"-9",Matches!$J$2:$J$201,0))="",INDEX(Matches!$H$2:$H$201,MATCH($A312&amp;"-9",Matches!$J$2:$J$201,0))=""),"",IF(AND($C312&lt;&gt;"",INDEX(Matches!$F$2:$F$201,MATCH($A312&amp;"-9",Matches!$J$2:$J$201,0))&lt;&gt;"",$C312&gt;=INDEX(Matches!$F$2:$F$201,MATCH($A312&amp;"-9",Matches!$J$2:$J$201,0))),"",IF(AND(T312=INDEX(Matches!$G$2:$G$201,MATCH($A312&amp;"-9",Matches!$J$2:$J$201,0)),U312=INDEX(Matches!$H$2:$H$201,MATCH($A312&amp;"-9",Matches!$J$2:$J$201,0))),5,IF(SIGN(T312-U312)&lt;&gt;SIGN(INDEX(Matches!$G$2:$G$201,MATCH($A312&amp;"-9",Matches!$J$2:$J$201,0))-INDEX(Matches!$H$2:$H$201,MATCH($A312&amp;"-9",Matches!$J$2:$J$201,0))),0,IF(T312-U312=INDEX(Matches!$G$2:$G$201,MATCH($A312&amp;"-9",Matches!$J$2:$J$201,0))-INDEX(Matches!$H$2:$H$201,MATCH($A312&amp;"-9",Matches!$J$2:$J$201,0)),3,2))))),""))</f>
        <v/>
      </c>
      <c r="AG312" s="12" t="str">
        <f aca="false">IF(OR($B312="",V312="",W312=""),"",IFERROR(IF(OR(INDEX(Matches!$I$2:$I$201,MATCH($A312&amp;"-10",Matches!$J$2:$J$201,0))="Void",INDEX(Matches!$G$2:$G$201,MATCH($A312&amp;"-10",Matches!$J$2:$J$201,0))="",INDEX(Matches!$H$2:$H$201,MATCH($A312&amp;"-10",Matches!$J$2:$J$201,0))=""),"",IF(AND($C312&lt;&gt;"",INDEX(Matches!$F$2:$F$201,MATCH($A312&amp;"-10",Matches!$J$2:$J$201,0))&lt;&gt;"",$C312&gt;=INDEX(Matches!$F$2:$F$201,MATCH($A312&amp;"-10",Matches!$J$2:$J$201,0))),"",IF(AND(V312=INDEX(Matches!$G$2:$G$201,MATCH($A312&amp;"-10",Matches!$J$2:$J$201,0)),W312=INDEX(Matches!$H$2:$H$201,MATCH($A312&amp;"-10",Matches!$J$2:$J$201,0))),5,IF(SIGN(V312-W312)&lt;&gt;SIGN(INDEX(Matches!$G$2:$G$201,MATCH($A312&amp;"-10",Matches!$J$2:$J$201,0))-INDEX(Matches!$H$2:$H$201,MATCH($A312&amp;"-10",Matches!$J$2:$J$201,0))),0,IF(V312-W312=INDEX(Matches!$G$2:$G$201,MATCH($A312&amp;"-10",Matches!$J$2:$J$201,0))-INDEX(Matches!$H$2:$H$201,MATCH($A312&amp;"-10",Matches!$J$2:$J$201,0)),3,2))))),""))</f>
        <v/>
      </c>
      <c r="AH312" s="13" t="str">
        <f aca="false">IF($B312="","",SUM(X312:AG312))</f>
        <v/>
      </c>
      <c r="AI312" s="12" t="str">
        <f aca="false">IF($B312="","",COUNTIF(X312:AG312,5))</f>
        <v/>
      </c>
      <c r="AJ312" s="12" t="str">
        <f aca="false">IF($B312="","",COUNTIF(X312:AG312,"&gt;=2"))</f>
        <v/>
      </c>
      <c r="AK312" s="12" t="str">
        <f aca="false">IF($B312="","",COUNT(X312:AG312))</f>
        <v/>
      </c>
    </row>
    <row r="313" customFormat="false" ht="15" hidden="false" customHeight="false" outlineLevel="0" collapsed="false">
      <c r="A313" s="7"/>
      <c r="B313" s="7"/>
      <c r="C313" s="1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12" t="str">
        <f aca="false">IF(OR($B313="",D313="",E313=""),"",IFERROR(IF(OR(INDEX(Matches!$I$2:$I$201,MATCH($A313&amp;"-1",Matches!$J$2:$J$201,0))="Void",INDEX(Matches!$G$2:$G$201,MATCH($A313&amp;"-1",Matches!$J$2:$J$201,0))="",INDEX(Matches!$H$2:$H$201,MATCH($A313&amp;"-1",Matches!$J$2:$J$201,0))=""),"",IF(AND($C313&lt;&gt;"",INDEX(Matches!$F$2:$F$201,MATCH($A313&amp;"-1",Matches!$J$2:$J$201,0))&lt;&gt;"",$C313&gt;=INDEX(Matches!$F$2:$F$201,MATCH($A313&amp;"-1",Matches!$J$2:$J$201,0))),"",IF(AND(D313=INDEX(Matches!$G$2:$G$201,MATCH($A313&amp;"-1",Matches!$J$2:$J$201,0)),E313=INDEX(Matches!$H$2:$H$201,MATCH($A313&amp;"-1",Matches!$J$2:$J$201,0))),5,IF(SIGN(D313-E313)&lt;&gt;SIGN(INDEX(Matches!$G$2:$G$201,MATCH($A313&amp;"-1",Matches!$J$2:$J$201,0))-INDEX(Matches!$H$2:$H$201,MATCH($A313&amp;"-1",Matches!$J$2:$J$201,0))),0,IF(D313-E313=INDEX(Matches!$G$2:$G$201,MATCH($A313&amp;"-1",Matches!$J$2:$J$201,0))-INDEX(Matches!$H$2:$H$201,MATCH($A313&amp;"-1",Matches!$J$2:$J$201,0)),3,2))))),""))</f>
        <v/>
      </c>
      <c r="Y313" s="12" t="str">
        <f aca="false">IF(OR($B313="",F313="",G313=""),"",IFERROR(IF(OR(INDEX(Matches!$I$2:$I$201,MATCH($A313&amp;"-2",Matches!$J$2:$J$201,0))="Void",INDEX(Matches!$G$2:$G$201,MATCH($A313&amp;"-2",Matches!$J$2:$J$201,0))="",INDEX(Matches!$H$2:$H$201,MATCH($A313&amp;"-2",Matches!$J$2:$J$201,0))=""),"",IF(AND($C313&lt;&gt;"",INDEX(Matches!$F$2:$F$201,MATCH($A313&amp;"-2",Matches!$J$2:$J$201,0))&lt;&gt;"",$C313&gt;=INDEX(Matches!$F$2:$F$201,MATCH($A313&amp;"-2",Matches!$J$2:$J$201,0))),"",IF(AND(F313=INDEX(Matches!$G$2:$G$201,MATCH($A313&amp;"-2",Matches!$J$2:$J$201,0)),G313=INDEX(Matches!$H$2:$H$201,MATCH($A313&amp;"-2",Matches!$J$2:$J$201,0))),5,IF(SIGN(F313-G313)&lt;&gt;SIGN(INDEX(Matches!$G$2:$G$201,MATCH($A313&amp;"-2",Matches!$J$2:$J$201,0))-INDEX(Matches!$H$2:$H$201,MATCH($A313&amp;"-2",Matches!$J$2:$J$201,0))),0,IF(F313-G313=INDEX(Matches!$G$2:$G$201,MATCH($A313&amp;"-2",Matches!$J$2:$J$201,0))-INDEX(Matches!$H$2:$H$201,MATCH($A313&amp;"-2",Matches!$J$2:$J$201,0)),3,2))))),""))</f>
        <v/>
      </c>
      <c r="Z313" s="12" t="str">
        <f aca="false">IF(OR($B313="",H313="",I313=""),"",IFERROR(IF(OR(INDEX(Matches!$I$2:$I$201,MATCH($A313&amp;"-3",Matches!$J$2:$J$201,0))="Void",INDEX(Matches!$G$2:$G$201,MATCH($A313&amp;"-3",Matches!$J$2:$J$201,0))="",INDEX(Matches!$H$2:$H$201,MATCH($A313&amp;"-3",Matches!$J$2:$J$201,0))=""),"",IF(AND($C313&lt;&gt;"",INDEX(Matches!$F$2:$F$201,MATCH($A313&amp;"-3",Matches!$J$2:$J$201,0))&lt;&gt;"",$C313&gt;=INDEX(Matches!$F$2:$F$201,MATCH($A313&amp;"-3",Matches!$J$2:$J$201,0))),"",IF(AND(H313=INDEX(Matches!$G$2:$G$201,MATCH($A313&amp;"-3",Matches!$J$2:$J$201,0)),I313=INDEX(Matches!$H$2:$H$201,MATCH($A313&amp;"-3",Matches!$J$2:$J$201,0))),5,IF(SIGN(H313-I313)&lt;&gt;SIGN(INDEX(Matches!$G$2:$G$201,MATCH($A313&amp;"-3",Matches!$J$2:$J$201,0))-INDEX(Matches!$H$2:$H$201,MATCH($A313&amp;"-3",Matches!$J$2:$J$201,0))),0,IF(H313-I313=INDEX(Matches!$G$2:$G$201,MATCH($A313&amp;"-3",Matches!$J$2:$J$201,0))-INDEX(Matches!$H$2:$H$201,MATCH($A313&amp;"-3",Matches!$J$2:$J$201,0)),3,2))))),""))</f>
        <v/>
      </c>
      <c r="AA313" s="12" t="str">
        <f aca="false">IF(OR($B313="",J313="",K313=""),"",IFERROR(IF(OR(INDEX(Matches!$I$2:$I$201,MATCH($A313&amp;"-4",Matches!$J$2:$J$201,0))="Void",INDEX(Matches!$G$2:$G$201,MATCH($A313&amp;"-4",Matches!$J$2:$J$201,0))="",INDEX(Matches!$H$2:$H$201,MATCH($A313&amp;"-4",Matches!$J$2:$J$201,0))=""),"",IF(AND($C313&lt;&gt;"",INDEX(Matches!$F$2:$F$201,MATCH($A313&amp;"-4",Matches!$J$2:$J$201,0))&lt;&gt;"",$C313&gt;=INDEX(Matches!$F$2:$F$201,MATCH($A313&amp;"-4",Matches!$J$2:$J$201,0))),"",IF(AND(J313=INDEX(Matches!$G$2:$G$201,MATCH($A313&amp;"-4",Matches!$J$2:$J$201,0)),K313=INDEX(Matches!$H$2:$H$201,MATCH($A313&amp;"-4",Matches!$J$2:$J$201,0))),5,IF(SIGN(J313-K313)&lt;&gt;SIGN(INDEX(Matches!$G$2:$G$201,MATCH($A313&amp;"-4",Matches!$J$2:$J$201,0))-INDEX(Matches!$H$2:$H$201,MATCH($A313&amp;"-4",Matches!$J$2:$J$201,0))),0,IF(J313-K313=INDEX(Matches!$G$2:$G$201,MATCH($A313&amp;"-4",Matches!$J$2:$J$201,0))-INDEX(Matches!$H$2:$H$201,MATCH($A313&amp;"-4",Matches!$J$2:$J$201,0)),3,2))))),""))</f>
        <v/>
      </c>
      <c r="AB313" s="12" t="str">
        <f aca="false">IF(OR($B313="",L313="",M313=""),"",IFERROR(IF(OR(INDEX(Matches!$I$2:$I$201,MATCH($A313&amp;"-5",Matches!$J$2:$J$201,0))="Void",INDEX(Matches!$G$2:$G$201,MATCH($A313&amp;"-5",Matches!$J$2:$J$201,0))="",INDEX(Matches!$H$2:$H$201,MATCH($A313&amp;"-5",Matches!$J$2:$J$201,0))=""),"",IF(AND($C313&lt;&gt;"",INDEX(Matches!$F$2:$F$201,MATCH($A313&amp;"-5",Matches!$J$2:$J$201,0))&lt;&gt;"",$C313&gt;=INDEX(Matches!$F$2:$F$201,MATCH($A313&amp;"-5",Matches!$J$2:$J$201,0))),"",IF(AND(L313=INDEX(Matches!$G$2:$G$201,MATCH($A313&amp;"-5",Matches!$J$2:$J$201,0)),M313=INDEX(Matches!$H$2:$H$201,MATCH($A313&amp;"-5",Matches!$J$2:$J$201,0))),5,IF(SIGN(L313-M313)&lt;&gt;SIGN(INDEX(Matches!$G$2:$G$201,MATCH($A313&amp;"-5",Matches!$J$2:$J$201,0))-INDEX(Matches!$H$2:$H$201,MATCH($A313&amp;"-5",Matches!$J$2:$J$201,0))),0,IF(L313-M313=INDEX(Matches!$G$2:$G$201,MATCH($A313&amp;"-5",Matches!$J$2:$J$201,0))-INDEX(Matches!$H$2:$H$201,MATCH($A313&amp;"-5",Matches!$J$2:$J$201,0)),3,2))))),""))</f>
        <v/>
      </c>
      <c r="AC313" s="12" t="str">
        <f aca="false">IF(OR($B313="",N313="",O313=""),"",IFERROR(IF(OR(INDEX(Matches!$I$2:$I$201,MATCH($A313&amp;"-6",Matches!$J$2:$J$201,0))="Void",INDEX(Matches!$G$2:$G$201,MATCH($A313&amp;"-6",Matches!$J$2:$J$201,0))="",INDEX(Matches!$H$2:$H$201,MATCH($A313&amp;"-6",Matches!$J$2:$J$201,0))=""),"",IF(AND($C313&lt;&gt;"",INDEX(Matches!$F$2:$F$201,MATCH($A313&amp;"-6",Matches!$J$2:$J$201,0))&lt;&gt;"",$C313&gt;=INDEX(Matches!$F$2:$F$201,MATCH($A313&amp;"-6",Matches!$J$2:$J$201,0))),"",IF(AND(N313=INDEX(Matches!$G$2:$G$201,MATCH($A313&amp;"-6",Matches!$J$2:$J$201,0)),O313=INDEX(Matches!$H$2:$H$201,MATCH($A313&amp;"-6",Matches!$J$2:$J$201,0))),5,IF(SIGN(N313-O313)&lt;&gt;SIGN(INDEX(Matches!$G$2:$G$201,MATCH($A313&amp;"-6",Matches!$J$2:$J$201,0))-INDEX(Matches!$H$2:$H$201,MATCH($A313&amp;"-6",Matches!$J$2:$J$201,0))),0,IF(N313-O313=INDEX(Matches!$G$2:$G$201,MATCH($A313&amp;"-6",Matches!$J$2:$J$201,0))-INDEX(Matches!$H$2:$H$201,MATCH($A313&amp;"-6",Matches!$J$2:$J$201,0)),3,2))))),""))</f>
        <v/>
      </c>
      <c r="AD313" s="12" t="str">
        <f aca="false">IF(OR($B313="",P313="",Q313=""),"",IFERROR(IF(OR(INDEX(Matches!$I$2:$I$201,MATCH($A313&amp;"-7",Matches!$J$2:$J$201,0))="Void",INDEX(Matches!$G$2:$G$201,MATCH($A313&amp;"-7",Matches!$J$2:$J$201,0))="",INDEX(Matches!$H$2:$H$201,MATCH($A313&amp;"-7",Matches!$J$2:$J$201,0))=""),"",IF(AND($C313&lt;&gt;"",INDEX(Matches!$F$2:$F$201,MATCH($A313&amp;"-7",Matches!$J$2:$J$201,0))&lt;&gt;"",$C313&gt;=INDEX(Matches!$F$2:$F$201,MATCH($A313&amp;"-7",Matches!$J$2:$J$201,0))),"",IF(AND(P313=INDEX(Matches!$G$2:$G$201,MATCH($A313&amp;"-7",Matches!$J$2:$J$201,0)),Q313=INDEX(Matches!$H$2:$H$201,MATCH($A313&amp;"-7",Matches!$J$2:$J$201,0))),5,IF(SIGN(P313-Q313)&lt;&gt;SIGN(INDEX(Matches!$G$2:$G$201,MATCH($A313&amp;"-7",Matches!$J$2:$J$201,0))-INDEX(Matches!$H$2:$H$201,MATCH($A313&amp;"-7",Matches!$J$2:$J$201,0))),0,IF(P313-Q313=INDEX(Matches!$G$2:$G$201,MATCH($A313&amp;"-7",Matches!$J$2:$J$201,0))-INDEX(Matches!$H$2:$H$201,MATCH($A313&amp;"-7",Matches!$J$2:$J$201,0)),3,2))))),""))</f>
        <v/>
      </c>
      <c r="AE313" s="12" t="str">
        <f aca="false">IF(OR($B313="",R313="",S313=""),"",IFERROR(IF(OR(INDEX(Matches!$I$2:$I$201,MATCH($A313&amp;"-8",Matches!$J$2:$J$201,0))="Void",INDEX(Matches!$G$2:$G$201,MATCH($A313&amp;"-8",Matches!$J$2:$J$201,0))="",INDEX(Matches!$H$2:$H$201,MATCH($A313&amp;"-8",Matches!$J$2:$J$201,0))=""),"",IF(AND($C313&lt;&gt;"",INDEX(Matches!$F$2:$F$201,MATCH($A313&amp;"-8",Matches!$J$2:$J$201,0))&lt;&gt;"",$C313&gt;=INDEX(Matches!$F$2:$F$201,MATCH($A313&amp;"-8",Matches!$J$2:$J$201,0))),"",IF(AND(R313=INDEX(Matches!$G$2:$G$201,MATCH($A313&amp;"-8",Matches!$J$2:$J$201,0)),S313=INDEX(Matches!$H$2:$H$201,MATCH($A313&amp;"-8",Matches!$J$2:$J$201,0))),5,IF(SIGN(R313-S313)&lt;&gt;SIGN(INDEX(Matches!$G$2:$G$201,MATCH($A313&amp;"-8",Matches!$J$2:$J$201,0))-INDEX(Matches!$H$2:$H$201,MATCH($A313&amp;"-8",Matches!$J$2:$J$201,0))),0,IF(R313-S313=INDEX(Matches!$G$2:$G$201,MATCH($A313&amp;"-8",Matches!$J$2:$J$201,0))-INDEX(Matches!$H$2:$H$201,MATCH($A313&amp;"-8",Matches!$J$2:$J$201,0)),3,2))))),""))</f>
        <v/>
      </c>
      <c r="AF313" s="12" t="str">
        <f aca="false">IF(OR($B313="",T313="",U313=""),"",IFERROR(IF(OR(INDEX(Matches!$I$2:$I$201,MATCH($A313&amp;"-9",Matches!$J$2:$J$201,0))="Void",INDEX(Matches!$G$2:$G$201,MATCH($A313&amp;"-9",Matches!$J$2:$J$201,0))="",INDEX(Matches!$H$2:$H$201,MATCH($A313&amp;"-9",Matches!$J$2:$J$201,0))=""),"",IF(AND($C313&lt;&gt;"",INDEX(Matches!$F$2:$F$201,MATCH($A313&amp;"-9",Matches!$J$2:$J$201,0))&lt;&gt;"",$C313&gt;=INDEX(Matches!$F$2:$F$201,MATCH($A313&amp;"-9",Matches!$J$2:$J$201,0))),"",IF(AND(T313=INDEX(Matches!$G$2:$G$201,MATCH($A313&amp;"-9",Matches!$J$2:$J$201,0)),U313=INDEX(Matches!$H$2:$H$201,MATCH($A313&amp;"-9",Matches!$J$2:$J$201,0))),5,IF(SIGN(T313-U313)&lt;&gt;SIGN(INDEX(Matches!$G$2:$G$201,MATCH($A313&amp;"-9",Matches!$J$2:$J$201,0))-INDEX(Matches!$H$2:$H$201,MATCH($A313&amp;"-9",Matches!$J$2:$J$201,0))),0,IF(T313-U313=INDEX(Matches!$G$2:$G$201,MATCH($A313&amp;"-9",Matches!$J$2:$J$201,0))-INDEX(Matches!$H$2:$H$201,MATCH($A313&amp;"-9",Matches!$J$2:$J$201,0)),3,2))))),""))</f>
        <v/>
      </c>
      <c r="AG313" s="12" t="str">
        <f aca="false">IF(OR($B313="",V313="",W313=""),"",IFERROR(IF(OR(INDEX(Matches!$I$2:$I$201,MATCH($A313&amp;"-10",Matches!$J$2:$J$201,0))="Void",INDEX(Matches!$G$2:$G$201,MATCH($A313&amp;"-10",Matches!$J$2:$J$201,0))="",INDEX(Matches!$H$2:$H$201,MATCH($A313&amp;"-10",Matches!$J$2:$J$201,0))=""),"",IF(AND($C313&lt;&gt;"",INDEX(Matches!$F$2:$F$201,MATCH($A313&amp;"-10",Matches!$J$2:$J$201,0))&lt;&gt;"",$C313&gt;=INDEX(Matches!$F$2:$F$201,MATCH($A313&amp;"-10",Matches!$J$2:$J$201,0))),"",IF(AND(V313=INDEX(Matches!$G$2:$G$201,MATCH($A313&amp;"-10",Matches!$J$2:$J$201,0)),W313=INDEX(Matches!$H$2:$H$201,MATCH($A313&amp;"-10",Matches!$J$2:$J$201,0))),5,IF(SIGN(V313-W313)&lt;&gt;SIGN(INDEX(Matches!$G$2:$G$201,MATCH($A313&amp;"-10",Matches!$J$2:$J$201,0))-INDEX(Matches!$H$2:$H$201,MATCH($A313&amp;"-10",Matches!$J$2:$J$201,0))),0,IF(V313-W313=INDEX(Matches!$G$2:$G$201,MATCH($A313&amp;"-10",Matches!$J$2:$J$201,0))-INDEX(Matches!$H$2:$H$201,MATCH($A313&amp;"-10",Matches!$J$2:$J$201,0)),3,2))))),""))</f>
        <v/>
      </c>
      <c r="AH313" s="13" t="str">
        <f aca="false">IF($B313="","",SUM(X313:AG313))</f>
        <v/>
      </c>
      <c r="AI313" s="12" t="str">
        <f aca="false">IF($B313="","",COUNTIF(X313:AG313,5))</f>
        <v/>
      </c>
      <c r="AJ313" s="12" t="str">
        <f aca="false">IF($B313="","",COUNTIF(X313:AG313,"&gt;=2"))</f>
        <v/>
      </c>
      <c r="AK313" s="12" t="str">
        <f aca="false">IF($B313="","",COUNT(X313:AG313))</f>
        <v/>
      </c>
    </row>
    <row r="314" customFormat="false" ht="15" hidden="false" customHeight="false" outlineLevel="0" collapsed="false">
      <c r="A314" s="7"/>
      <c r="B314" s="7"/>
      <c r="C314" s="1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12" t="str">
        <f aca="false">IF(OR($B314="",D314="",E314=""),"",IFERROR(IF(OR(INDEX(Matches!$I$2:$I$201,MATCH($A314&amp;"-1",Matches!$J$2:$J$201,0))="Void",INDEX(Matches!$G$2:$G$201,MATCH($A314&amp;"-1",Matches!$J$2:$J$201,0))="",INDEX(Matches!$H$2:$H$201,MATCH($A314&amp;"-1",Matches!$J$2:$J$201,0))=""),"",IF(AND($C314&lt;&gt;"",INDEX(Matches!$F$2:$F$201,MATCH($A314&amp;"-1",Matches!$J$2:$J$201,0))&lt;&gt;"",$C314&gt;=INDEX(Matches!$F$2:$F$201,MATCH($A314&amp;"-1",Matches!$J$2:$J$201,0))),"",IF(AND(D314=INDEX(Matches!$G$2:$G$201,MATCH($A314&amp;"-1",Matches!$J$2:$J$201,0)),E314=INDEX(Matches!$H$2:$H$201,MATCH($A314&amp;"-1",Matches!$J$2:$J$201,0))),5,IF(SIGN(D314-E314)&lt;&gt;SIGN(INDEX(Matches!$G$2:$G$201,MATCH($A314&amp;"-1",Matches!$J$2:$J$201,0))-INDEX(Matches!$H$2:$H$201,MATCH($A314&amp;"-1",Matches!$J$2:$J$201,0))),0,IF(D314-E314=INDEX(Matches!$G$2:$G$201,MATCH($A314&amp;"-1",Matches!$J$2:$J$201,0))-INDEX(Matches!$H$2:$H$201,MATCH($A314&amp;"-1",Matches!$J$2:$J$201,0)),3,2))))),""))</f>
        <v/>
      </c>
      <c r="Y314" s="12" t="str">
        <f aca="false">IF(OR($B314="",F314="",G314=""),"",IFERROR(IF(OR(INDEX(Matches!$I$2:$I$201,MATCH($A314&amp;"-2",Matches!$J$2:$J$201,0))="Void",INDEX(Matches!$G$2:$G$201,MATCH($A314&amp;"-2",Matches!$J$2:$J$201,0))="",INDEX(Matches!$H$2:$H$201,MATCH($A314&amp;"-2",Matches!$J$2:$J$201,0))=""),"",IF(AND($C314&lt;&gt;"",INDEX(Matches!$F$2:$F$201,MATCH($A314&amp;"-2",Matches!$J$2:$J$201,0))&lt;&gt;"",$C314&gt;=INDEX(Matches!$F$2:$F$201,MATCH($A314&amp;"-2",Matches!$J$2:$J$201,0))),"",IF(AND(F314=INDEX(Matches!$G$2:$G$201,MATCH($A314&amp;"-2",Matches!$J$2:$J$201,0)),G314=INDEX(Matches!$H$2:$H$201,MATCH($A314&amp;"-2",Matches!$J$2:$J$201,0))),5,IF(SIGN(F314-G314)&lt;&gt;SIGN(INDEX(Matches!$G$2:$G$201,MATCH($A314&amp;"-2",Matches!$J$2:$J$201,0))-INDEX(Matches!$H$2:$H$201,MATCH($A314&amp;"-2",Matches!$J$2:$J$201,0))),0,IF(F314-G314=INDEX(Matches!$G$2:$G$201,MATCH($A314&amp;"-2",Matches!$J$2:$J$201,0))-INDEX(Matches!$H$2:$H$201,MATCH($A314&amp;"-2",Matches!$J$2:$J$201,0)),3,2))))),""))</f>
        <v/>
      </c>
      <c r="Z314" s="12" t="str">
        <f aca="false">IF(OR($B314="",H314="",I314=""),"",IFERROR(IF(OR(INDEX(Matches!$I$2:$I$201,MATCH($A314&amp;"-3",Matches!$J$2:$J$201,0))="Void",INDEX(Matches!$G$2:$G$201,MATCH($A314&amp;"-3",Matches!$J$2:$J$201,0))="",INDEX(Matches!$H$2:$H$201,MATCH($A314&amp;"-3",Matches!$J$2:$J$201,0))=""),"",IF(AND($C314&lt;&gt;"",INDEX(Matches!$F$2:$F$201,MATCH($A314&amp;"-3",Matches!$J$2:$J$201,0))&lt;&gt;"",$C314&gt;=INDEX(Matches!$F$2:$F$201,MATCH($A314&amp;"-3",Matches!$J$2:$J$201,0))),"",IF(AND(H314=INDEX(Matches!$G$2:$G$201,MATCH($A314&amp;"-3",Matches!$J$2:$J$201,0)),I314=INDEX(Matches!$H$2:$H$201,MATCH($A314&amp;"-3",Matches!$J$2:$J$201,0))),5,IF(SIGN(H314-I314)&lt;&gt;SIGN(INDEX(Matches!$G$2:$G$201,MATCH($A314&amp;"-3",Matches!$J$2:$J$201,0))-INDEX(Matches!$H$2:$H$201,MATCH($A314&amp;"-3",Matches!$J$2:$J$201,0))),0,IF(H314-I314=INDEX(Matches!$G$2:$G$201,MATCH($A314&amp;"-3",Matches!$J$2:$J$201,0))-INDEX(Matches!$H$2:$H$201,MATCH($A314&amp;"-3",Matches!$J$2:$J$201,0)),3,2))))),""))</f>
        <v/>
      </c>
      <c r="AA314" s="12" t="str">
        <f aca="false">IF(OR($B314="",J314="",K314=""),"",IFERROR(IF(OR(INDEX(Matches!$I$2:$I$201,MATCH($A314&amp;"-4",Matches!$J$2:$J$201,0))="Void",INDEX(Matches!$G$2:$G$201,MATCH($A314&amp;"-4",Matches!$J$2:$J$201,0))="",INDEX(Matches!$H$2:$H$201,MATCH($A314&amp;"-4",Matches!$J$2:$J$201,0))=""),"",IF(AND($C314&lt;&gt;"",INDEX(Matches!$F$2:$F$201,MATCH($A314&amp;"-4",Matches!$J$2:$J$201,0))&lt;&gt;"",$C314&gt;=INDEX(Matches!$F$2:$F$201,MATCH($A314&amp;"-4",Matches!$J$2:$J$201,0))),"",IF(AND(J314=INDEX(Matches!$G$2:$G$201,MATCH($A314&amp;"-4",Matches!$J$2:$J$201,0)),K314=INDEX(Matches!$H$2:$H$201,MATCH($A314&amp;"-4",Matches!$J$2:$J$201,0))),5,IF(SIGN(J314-K314)&lt;&gt;SIGN(INDEX(Matches!$G$2:$G$201,MATCH($A314&amp;"-4",Matches!$J$2:$J$201,0))-INDEX(Matches!$H$2:$H$201,MATCH($A314&amp;"-4",Matches!$J$2:$J$201,0))),0,IF(J314-K314=INDEX(Matches!$G$2:$G$201,MATCH($A314&amp;"-4",Matches!$J$2:$J$201,0))-INDEX(Matches!$H$2:$H$201,MATCH($A314&amp;"-4",Matches!$J$2:$J$201,0)),3,2))))),""))</f>
        <v/>
      </c>
      <c r="AB314" s="12" t="str">
        <f aca="false">IF(OR($B314="",L314="",M314=""),"",IFERROR(IF(OR(INDEX(Matches!$I$2:$I$201,MATCH($A314&amp;"-5",Matches!$J$2:$J$201,0))="Void",INDEX(Matches!$G$2:$G$201,MATCH($A314&amp;"-5",Matches!$J$2:$J$201,0))="",INDEX(Matches!$H$2:$H$201,MATCH($A314&amp;"-5",Matches!$J$2:$J$201,0))=""),"",IF(AND($C314&lt;&gt;"",INDEX(Matches!$F$2:$F$201,MATCH($A314&amp;"-5",Matches!$J$2:$J$201,0))&lt;&gt;"",$C314&gt;=INDEX(Matches!$F$2:$F$201,MATCH($A314&amp;"-5",Matches!$J$2:$J$201,0))),"",IF(AND(L314=INDEX(Matches!$G$2:$G$201,MATCH($A314&amp;"-5",Matches!$J$2:$J$201,0)),M314=INDEX(Matches!$H$2:$H$201,MATCH($A314&amp;"-5",Matches!$J$2:$J$201,0))),5,IF(SIGN(L314-M314)&lt;&gt;SIGN(INDEX(Matches!$G$2:$G$201,MATCH($A314&amp;"-5",Matches!$J$2:$J$201,0))-INDEX(Matches!$H$2:$H$201,MATCH($A314&amp;"-5",Matches!$J$2:$J$201,0))),0,IF(L314-M314=INDEX(Matches!$G$2:$G$201,MATCH($A314&amp;"-5",Matches!$J$2:$J$201,0))-INDEX(Matches!$H$2:$H$201,MATCH($A314&amp;"-5",Matches!$J$2:$J$201,0)),3,2))))),""))</f>
        <v/>
      </c>
      <c r="AC314" s="12" t="str">
        <f aca="false">IF(OR($B314="",N314="",O314=""),"",IFERROR(IF(OR(INDEX(Matches!$I$2:$I$201,MATCH($A314&amp;"-6",Matches!$J$2:$J$201,0))="Void",INDEX(Matches!$G$2:$G$201,MATCH($A314&amp;"-6",Matches!$J$2:$J$201,0))="",INDEX(Matches!$H$2:$H$201,MATCH($A314&amp;"-6",Matches!$J$2:$J$201,0))=""),"",IF(AND($C314&lt;&gt;"",INDEX(Matches!$F$2:$F$201,MATCH($A314&amp;"-6",Matches!$J$2:$J$201,0))&lt;&gt;"",$C314&gt;=INDEX(Matches!$F$2:$F$201,MATCH($A314&amp;"-6",Matches!$J$2:$J$201,0))),"",IF(AND(N314=INDEX(Matches!$G$2:$G$201,MATCH($A314&amp;"-6",Matches!$J$2:$J$201,0)),O314=INDEX(Matches!$H$2:$H$201,MATCH($A314&amp;"-6",Matches!$J$2:$J$201,0))),5,IF(SIGN(N314-O314)&lt;&gt;SIGN(INDEX(Matches!$G$2:$G$201,MATCH($A314&amp;"-6",Matches!$J$2:$J$201,0))-INDEX(Matches!$H$2:$H$201,MATCH($A314&amp;"-6",Matches!$J$2:$J$201,0))),0,IF(N314-O314=INDEX(Matches!$G$2:$G$201,MATCH($A314&amp;"-6",Matches!$J$2:$J$201,0))-INDEX(Matches!$H$2:$H$201,MATCH($A314&amp;"-6",Matches!$J$2:$J$201,0)),3,2))))),""))</f>
        <v/>
      </c>
      <c r="AD314" s="12" t="str">
        <f aca="false">IF(OR($B314="",P314="",Q314=""),"",IFERROR(IF(OR(INDEX(Matches!$I$2:$I$201,MATCH($A314&amp;"-7",Matches!$J$2:$J$201,0))="Void",INDEX(Matches!$G$2:$G$201,MATCH($A314&amp;"-7",Matches!$J$2:$J$201,0))="",INDEX(Matches!$H$2:$H$201,MATCH($A314&amp;"-7",Matches!$J$2:$J$201,0))=""),"",IF(AND($C314&lt;&gt;"",INDEX(Matches!$F$2:$F$201,MATCH($A314&amp;"-7",Matches!$J$2:$J$201,0))&lt;&gt;"",$C314&gt;=INDEX(Matches!$F$2:$F$201,MATCH($A314&amp;"-7",Matches!$J$2:$J$201,0))),"",IF(AND(P314=INDEX(Matches!$G$2:$G$201,MATCH($A314&amp;"-7",Matches!$J$2:$J$201,0)),Q314=INDEX(Matches!$H$2:$H$201,MATCH($A314&amp;"-7",Matches!$J$2:$J$201,0))),5,IF(SIGN(P314-Q314)&lt;&gt;SIGN(INDEX(Matches!$G$2:$G$201,MATCH($A314&amp;"-7",Matches!$J$2:$J$201,0))-INDEX(Matches!$H$2:$H$201,MATCH($A314&amp;"-7",Matches!$J$2:$J$201,0))),0,IF(P314-Q314=INDEX(Matches!$G$2:$G$201,MATCH($A314&amp;"-7",Matches!$J$2:$J$201,0))-INDEX(Matches!$H$2:$H$201,MATCH($A314&amp;"-7",Matches!$J$2:$J$201,0)),3,2))))),""))</f>
        <v/>
      </c>
      <c r="AE314" s="12" t="str">
        <f aca="false">IF(OR($B314="",R314="",S314=""),"",IFERROR(IF(OR(INDEX(Matches!$I$2:$I$201,MATCH($A314&amp;"-8",Matches!$J$2:$J$201,0))="Void",INDEX(Matches!$G$2:$G$201,MATCH($A314&amp;"-8",Matches!$J$2:$J$201,0))="",INDEX(Matches!$H$2:$H$201,MATCH($A314&amp;"-8",Matches!$J$2:$J$201,0))=""),"",IF(AND($C314&lt;&gt;"",INDEX(Matches!$F$2:$F$201,MATCH($A314&amp;"-8",Matches!$J$2:$J$201,0))&lt;&gt;"",$C314&gt;=INDEX(Matches!$F$2:$F$201,MATCH($A314&amp;"-8",Matches!$J$2:$J$201,0))),"",IF(AND(R314=INDEX(Matches!$G$2:$G$201,MATCH($A314&amp;"-8",Matches!$J$2:$J$201,0)),S314=INDEX(Matches!$H$2:$H$201,MATCH($A314&amp;"-8",Matches!$J$2:$J$201,0))),5,IF(SIGN(R314-S314)&lt;&gt;SIGN(INDEX(Matches!$G$2:$G$201,MATCH($A314&amp;"-8",Matches!$J$2:$J$201,0))-INDEX(Matches!$H$2:$H$201,MATCH($A314&amp;"-8",Matches!$J$2:$J$201,0))),0,IF(R314-S314=INDEX(Matches!$G$2:$G$201,MATCH($A314&amp;"-8",Matches!$J$2:$J$201,0))-INDEX(Matches!$H$2:$H$201,MATCH($A314&amp;"-8",Matches!$J$2:$J$201,0)),3,2))))),""))</f>
        <v/>
      </c>
      <c r="AF314" s="12" t="str">
        <f aca="false">IF(OR($B314="",T314="",U314=""),"",IFERROR(IF(OR(INDEX(Matches!$I$2:$I$201,MATCH($A314&amp;"-9",Matches!$J$2:$J$201,0))="Void",INDEX(Matches!$G$2:$G$201,MATCH($A314&amp;"-9",Matches!$J$2:$J$201,0))="",INDEX(Matches!$H$2:$H$201,MATCH($A314&amp;"-9",Matches!$J$2:$J$201,0))=""),"",IF(AND($C314&lt;&gt;"",INDEX(Matches!$F$2:$F$201,MATCH($A314&amp;"-9",Matches!$J$2:$J$201,0))&lt;&gt;"",$C314&gt;=INDEX(Matches!$F$2:$F$201,MATCH($A314&amp;"-9",Matches!$J$2:$J$201,0))),"",IF(AND(T314=INDEX(Matches!$G$2:$G$201,MATCH($A314&amp;"-9",Matches!$J$2:$J$201,0)),U314=INDEX(Matches!$H$2:$H$201,MATCH($A314&amp;"-9",Matches!$J$2:$J$201,0))),5,IF(SIGN(T314-U314)&lt;&gt;SIGN(INDEX(Matches!$G$2:$G$201,MATCH($A314&amp;"-9",Matches!$J$2:$J$201,0))-INDEX(Matches!$H$2:$H$201,MATCH($A314&amp;"-9",Matches!$J$2:$J$201,0))),0,IF(T314-U314=INDEX(Matches!$G$2:$G$201,MATCH($A314&amp;"-9",Matches!$J$2:$J$201,0))-INDEX(Matches!$H$2:$H$201,MATCH($A314&amp;"-9",Matches!$J$2:$J$201,0)),3,2))))),""))</f>
        <v/>
      </c>
      <c r="AG314" s="12" t="str">
        <f aca="false">IF(OR($B314="",V314="",W314=""),"",IFERROR(IF(OR(INDEX(Matches!$I$2:$I$201,MATCH($A314&amp;"-10",Matches!$J$2:$J$201,0))="Void",INDEX(Matches!$G$2:$G$201,MATCH($A314&amp;"-10",Matches!$J$2:$J$201,0))="",INDEX(Matches!$H$2:$H$201,MATCH($A314&amp;"-10",Matches!$J$2:$J$201,0))=""),"",IF(AND($C314&lt;&gt;"",INDEX(Matches!$F$2:$F$201,MATCH($A314&amp;"-10",Matches!$J$2:$J$201,0))&lt;&gt;"",$C314&gt;=INDEX(Matches!$F$2:$F$201,MATCH($A314&amp;"-10",Matches!$J$2:$J$201,0))),"",IF(AND(V314=INDEX(Matches!$G$2:$G$201,MATCH($A314&amp;"-10",Matches!$J$2:$J$201,0)),W314=INDEX(Matches!$H$2:$H$201,MATCH($A314&amp;"-10",Matches!$J$2:$J$201,0))),5,IF(SIGN(V314-W314)&lt;&gt;SIGN(INDEX(Matches!$G$2:$G$201,MATCH($A314&amp;"-10",Matches!$J$2:$J$201,0))-INDEX(Matches!$H$2:$H$201,MATCH($A314&amp;"-10",Matches!$J$2:$J$201,0))),0,IF(V314-W314=INDEX(Matches!$G$2:$G$201,MATCH($A314&amp;"-10",Matches!$J$2:$J$201,0))-INDEX(Matches!$H$2:$H$201,MATCH($A314&amp;"-10",Matches!$J$2:$J$201,0)),3,2))))),""))</f>
        <v/>
      </c>
      <c r="AH314" s="13" t="str">
        <f aca="false">IF($B314="","",SUM(X314:AG314))</f>
        <v/>
      </c>
      <c r="AI314" s="12" t="str">
        <f aca="false">IF($B314="","",COUNTIF(X314:AG314,5))</f>
        <v/>
      </c>
      <c r="AJ314" s="12" t="str">
        <f aca="false">IF($B314="","",COUNTIF(X314:AG314,"&gt;=2"))</f>
        <v/>
      </c>
      <c r="AK314" s="12" t="str">
        <f aca="false">IF($B314="","",COUNT(X314:AG314))</f>
        <v/>
      </c>
    </row>
    <row r="315" customFormat="false" ht="15" hidden="false" customHeight="false" outlineLevel="0" collapsed="false">
      <c r="A315" s="7"/>
      <c r="B315" s="7"/>
      <c r="C315" s="1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12" t="str">
        <f aca="false">IF(OR($B315="",D315="",E315=""),"",IFERROR(IF(OR(INDEX(Matches!$I$2:$I$201,MATCH($A315&amp;"-1",Matches!$J$2:$J$201,0))="Void",INDEX(Matches!$G$2:$G$201,MATCH($A315&amp;"-1",Matches!$J$2:$J$201,0))="",INDEX(Matches!$H$2:$H$201,MATCH($A315&amp;"-1",Matches!$J$2:$J$201,0))=""),"",IF(AND($C315&lt;&gt;"",INDEX(Matches!$F$2:$F$201,MATCH($A315&amp;"-1",Matches!$J$2:$J$201,0))&lt;&gt;"",$C315&gt;=INDEX(Matches!$F$2:$F$201,MATCH($A315&amp;"-1",Matches!$J$2:$J$201,0))),"",IF(AND(D315=INDEX(Matches!$G$2:$G$201,MATCH($A315&amp;"-1",Matches!$J$2:$J$201,0)),E315=INDEX(Matches!$H$2:$H$201,MATCH($A315&amp;"-1",Matches!$J$2:$J$201,0))),5,IF(SIGN(D315-E315)&lt;&gt;SIGN(INDEX(Matches!$G$2:$G$201,MATCH($A315&amp;"-1",Matches!$J$2:$J$201,0))-INDEX(Matches!$H$2:$H$201,MATCH($A315&amp;"-1",Matches!$J$2:$J$201,0))),0,IF(D315-E315=INDEX(Matches!$G$2:$G$201,MATCH($A315&amp;"-1",Matches!$J$2:$J$201,0))-INDEX(Matches!$H$2:$H$201,MATCH($A315&amp;"-1",Matches!$J$2:$J$201,0)),3,2))))),""))</f>
        <v/>
      </c>
      <c r="Y315" s="12" t="str">
        <f aca="false">IF(OR($B315="",F315="",G315=""),"",IFERROR(IF(OR(INDEX(Matches!$I$2:$I$201,MATCH($A315&amp;"-2",Matches!$J$2:$J$201,0))="Void",INDEX(Matches!$G$2:$G$201,MATCH($A315&amp;"-2",Matches!$J$2:$J$201,0))="",INDEX(Matches!$H$2:$H$201,MATCH($A315&amp;"-2",Matches!$J$2:$J$201,0))=""),"",IF(AND($C315&lt;&gt;"",INDEX(Matches!$F$2:$F$201,MATCH($A315&amp;"-2",Matches!$J$2:$J$201,0))&lt;&gt;"",$C315&gt;=INDEX(Matches!$F$2:$F$201,MATCH($A315&amp;"-2",Matches!$J$2:$J$201,0))),"",IF(AND(F315=INDEX(Matches!$G$2:$G$201,MATCH($A315&amp;"-2",Matches!$J$2:$J$201,0)),G315=INDEX(Matches!$H$2:$H$201,MATCH($A315&amp;"-2",Matches!$J$2:$J$201,0))),5,IF(SIGN(F315-G315)&lt;&gt;SIGN(INDEX(Matches!$G$2:$G$201,MATCH($A315&amp;"-2",Matches!$J$2:$J$201,0))-INDEX(Matches!$H$2:$H$201,MATCH($A315&amp;"-2",Matches!$J$2:$J$201,0))),0,IF(F315-G315=INDEX(Matches!$G$2:$G$201,MATCH($A315&amp;"-2",Matches!$J$2:$J$201,0))-INDEX(Matches!$H$2:$H$201,MATCH($A315&amp;"-2",Matches!$J$2:$J$201,0)),3,2))))),""))</f>
        <v/>
      </c>
      <c r="Z315" s="12" t="str">
        <f aca="false">IF(OR($B315="",H315="",I315=""),"",IFERROR(IF(OR(INDEX(Matches!$I$2:$I$201,MATCH($A315&amp;"-3",Matches!$J$2:$J$201,0))="Void",INDEX(Matches!$G$2:$G$201,MATCH($A315&amp;"-3",Matches!$J$2:$J$201,0))="",INDEX(Matches!$H$2:$H$201,MATCH($A315&amp;"-3",Matches!$J$2:$J$201,0))=""),"",IF(AND($C315&lt;&gt;"",INDEX(Matches!$F$2:$F$201,MATCH($A315&amp;"-3",Matches!$J$2:$J$201,0))&lt;&gt;"",$C315&gt;=INDEX(Matches!$F$2:$F$201,MATCH($A315&amp;"-3",Matches!$J$2:$J$201,0))),"",IF(AND(H315=INDEX(Matches!$G$2:$G$201,MATCH($A315&amp;"-3",Matches!$J$2:$J$201,0)),I315=INDEX(Matches!$H$2:$H$201,MATCH($A315&amp;"-3",Matches!$J$2:$J$201,0))),5,IF(SIGN(H315-I315)&lt;&gt;SIGN(INDEX(Matches!$G$2:$G$201,MATCH($A315&amp;"-3",Matches!$J$2:$J$201,0))-INDEX(Matches!$H$2:$H$201,MATCH($A315&amp;"-3",Matches!$J$2:$J$201,0))),0,IF(H315-I315=INDEX(Matches!$G$2:$G$201,MATCH($A315&amp;"-3",Matches!$J$2:$J$201,0))-INDEX(Matches!$H$2:$H$201,MATCH($A315&amp;"-3",Matches!$J$2:$J$201,0)),3,2))))),""))</f>
        <v/>
      </c>
      <c r="AA315" s="12" t="str">
        <f aca="false">IF(OR($B315="",J315="",K315=""),"",IFERROR(IF(OR(INDEX(Matches!$I$2:$I$201,MATCH($A315&amp;"-4",Matches!$J$2:$J$201,0))="Void",INDEX(Matches!$G$2:$G$201,MATCH($A315&amp;"-4",Matches!$J$2:$J$201,0))="",INDEX(Matches!$H$2:$H$201,MATCH($A315&amp;"-4",Matches!$J$2:$J$201,0))=""),"",IF(AND($C315&lt;&gt;"",INDEX(Matches!$F$2:$F$201,MATCH($A315&amp;"-4",Matches!$J$2:$J$201,0))&lt;&gt;"",$C315&gt;=INDEX(Matches!$F$2:$F$201,MATCH($A315&amp;"-4",Matches!$J$2:$J$201,0))),"",IF(AND(J315=INDEX(Matches!$G$2:$G$201,MATCH($A315&amp;"-4",Matches!$J$2:$J$201,0)),K315=INDEX(Matches!$H$2:$H$201,MATCH($A315&amp;"-4",Matches!$J$2:$J$201,0))),5,IF(SIGN(J315-K315)&lt;&gt;SIGN(INDEX(Matches!$G$2:$G$201,MATCH($A315&amp;"-4",Matches!$J$2:$J$201,0))-INDEX(Matches!$H$2:$H$201,MATCH($A315&amp;"-4",Matches!$J$2:$J$201,0))),0,IF(J315-K315=INDEX(Matches!$G$2:$G$201,MATCH($A315&amp;"-4",Matches!$J$2:$J$201,0))-INDEX(Matches!$H$2:$H$201,MATCH($A315&amp;"-4",Matches!$J$2:$J$201,0)),3,2))))),""))</f>
        <v/>
      </c>
      <c r="AB315" s="12" t="str">
        <f aca="false">IF(OR($B315="",L315="",M315=""),"",IFERROR(IF(OR(INDEX(Matches!$I$2:$I$201,MATCH($A315&amp;"-5",Matches!$J$2:$J$201,0))="Void",INDEX(Matches!$G$2:$G$201,MATCH($A315&amp;"-5",Matches!$J$2:$J$201,0))="",INDEX(Matches!$H$2:$H$201,MATCH($A315&amp;"-5",Matches!$J$2:$J$201,0))=""),"",IF(AND($C315&lt;&gt;"",INDEX(Matches!$F$2:$F$201,MATCH($A315&amp;"-5",Matches!$J$2:$J$201,0))&lt;&gt;"",$C315&gt;=INDEX(Matches!$F$2:$F$201,MATCH($A315&amp;"-5",Matches!$J$2:$J$201,0))),"",IF(AND(L315=INDEX(Matches!$G$2:$G$201,MATCH($A315&amp;"-5",Matches!$J$2:$J$201,0)),M315=INDEX(Matches!$H$2:$H$201,MATCH($A315&amp;"-5",Matches!$J$2:$J$201,0))),5,IF(SIGN(L315-M315)&lt;&gt;SIGN(INDEX(Matches!$G$2:$G$201,MATCH($A315&amp;"-5",Matches!$J$2:$J$201,0))-INDEX(Matches!$H$2:$H$201,MATCH($A315&amp;"-5",Matches!$J$2:$J$201,0))),0,IF(L315-M315=INDEX(Matches!$G$2:$G$201,MATCH($A315&amp;"-5",Matches!$J$2:$J$201,0))-INDEX(Matches!$H$2:$H$201,MATCH($A315&amp;"-5",Matches!$J$2:$J$201,0)),3,2))))),""))</f>
        <v/>
      </c>
      <c r="AC315" s="12" t="str">
        <f aca="false">IF(OR($B315="",N315="",O315=""),"",IFERROR(IF(OR(INDEX(Matches!$I$2:$I$201,MATCH($A315&amp;"-6",Matches!$J$2:$J$201,0))="Void",INDEX(Matches!$G$2:$G$201,MATCH($A315&amp;"-6",Matches!$J$2:$J$201,0))="",INDEX(Matches!$H$2:$H$201,MATCH($A315&amp;"-6",Matches!$J$2:$J$201,0))=""),"",IF(AND($C315&lt;&gt;"",INDEX(Matches!$F$2:$F$201,MATCH($A315&amp;"-6",Matches!$J$2:$J$201,0))&lt;&gt;"",$C315&gt;=INDEX(Matches!$F$2:$F$201,MATCH($A315&amp;"-6",Matches!$J$2:$J$201,0))),"",IF(AND(N315=INDEX(Matches!$G$2:$G$201,MATCH($A315&amp;"-6",Matches!$J$2:$J$201,0)),O315=INDEX(Matches!$H$2:$H$201,MATCH($A315&amp;"-6",Matches!$J$2:$J$201,0))),5,IF(SIGN(N315-O315)&lt;&gt;SIGN(INDEX(Matches!$G$2:$G$201,MATCH($A315&amp;"-6",Matches!$J$2:$J$201,0))-INDEX(Matches!$H$2:$H$201,MATCH($A315&amp;"-6",Matches!$J$2:$J$201,0))),0,IF(N315-O315=INDEX(Matches!$G$2:$G$201,MATCH($A315&amp;"-6",Matches!$J$2:$J$201,0))-INDEX(Matches!$H$2:$H$201,MATCH($A315&amp;"-6",Matches!$J$2:$J$201,0)),3,2))))),""))</f>
        <v/>
      </c>
      <c r="AD315" s="12" t="str">
        <f aca="false">IF(OR($B315="",P315="",Q315=""),"",IFERROR(IF(OR(INDEX(Matches!$I$2:$I$201,MATCH($A315&amp;"-7",Matches!$J$2:$J$201,0))="Void",INDEX(Matches!$G$2:$G$201,MATCH($A315&amp;"-7",Matches!$J$2:$J$201,0))="",INDEX(Matches!$H$2:$H$201,MATCH($A315&amp;"-7",Matches!$J$2:$J$201,0))=""),"",IF(AND($C315&lt;&gt;"",INDEX(Matches!$F$2:$F$201,MATCH($A315&amp;"-7",Matches!$J$2:$J$201,0))&lt;&gt;"",$C315&gt;=INDEX(Matches!$F$2:$F$201,MATCH($A315&amp;"-7",Matches!$J$2:$J$201,0))),"",IF(AND(P315=INDEX(Matches!$G$2:$G$201,MATCH($A315&amp;"-7",Matches!$J$2:$J$201,0)),Q315=INDEX(Matches!$H$2:$H$201,MATCH($A315&amp;"-7",Matches!$J$2:$J$201,0))),5,IF(SIGN(P315-Q315)&lt;&gt;SIGN(INDEX(Matches!$G$2:$G$201,MATCH($A315&amp;"-7",Matches!$J$2:$J$201,0))-INDEX(Matches!$H$2:$H$201,MATCH($A315&amp;"-7",Matches!$J$2:$J$201,0))),0,IF(P315-Q315=INDEX(Matches!$G$2:$G$201,MATCH($A315&amp;"-7",Matches!$J$2:$J$201,0))-INDEX(Matches!$H$2:$H$201,MATCH($A315&amp;"-7",Matches!$J$2:$J$201,0)),3,2))))),""))</f>
        <v/>
      </c>
      <c r="AE315" s="12" t="str">
        <f aca="false">IF(OR($B315="",R315="",S315=""),"",IFERROR(IF(OR(INDEX(Matches!$I$2:$I$201,MATCH($A315&amp;"-8",Matches!$J$2:$J$201,0))="Void",INDEX(Matches!$G$2:$G$201,MATCH($A315&amp;"-8",Matches!$J$2:$J$201,0))="",INDEX(Matches!$H$2:$H$201,MATCH($A315&amp;"-8",Matches!$J$2:$J$201,0))=""),"",IF(AND($C315&lt;&gt;"",INDEX(Matches!$F$2:$F$201,MATCH($A315&amp;"-8",Matches!$J$2:$J$201,0))&lt;&gt;"",$C315&gt;=INDEX(Matches!$F$2:$F$201,MATCH($A315&amp;"-8",Matches!$J$2:$J$201,0))),"",IF(AND(R315=INDEX(Matches!$G$2:$G$201,MATCH($A315&amp;"-8",Matches!$J$2:$J$201,0)),S315=INDEX(Matches!$H$2:$H$201,MATCH($A315&amp;"-8",Matches!$J$2:$J$201,0))),5,IF(SIGN(R315-S315)&lt;&gt;SIGN(INDEX(Matches!$G$2:$G$201,MATCH($A315&amp;"-8",Matches!$J$2:$J$201,0))-INDEX(Matches!$H$2:$H$201,MATCH($A315&amp;"-8",Matches!$J$2:$J$201,0))),0,IF(R315-S315=INDEX(Matches!$G$2:$G$201,MATCH($A315&amp;"-8",Matches!$J$2:$J$201,0))-INDEX(Matches!$H$2:$H$201,MATCH($A315&amp;"-8",Matches!$J$2:$J$201,0)),3,2))))),""))</f>
        <v/>
      </c>
      <c r="AF315" s="12" t="str">
        <f aca="false">IF(OR($B315="",T315="",U315=""),"",IFERROR(IF(OR(INDEX(Matches!$I$2:$I$201,MATCH($A315&amp;"-9",Matches!$J$2:$J$201,0))="Void",INDEX(Matches!$G$2:$G$201,MATCH($A315&amp;"-9",Matches!$J$2:$J$201,0))="",INDEX(Matches!$H$2:$H$201,MATCH($A315&amp;"-9",Matches!$J$2:$J$201,0))=""),"",IF(AND($C315&lt;&gt;"",INDEX(Matches!$F$2:$F$201,MATCH($A315&amp;"-9",Matches!$J$2:$J$201,0))&lt;&gt;"",$C315&gt;=INDEX(Matches!$F$2:$F$201,MATCH($A315&amp;"-9",Matches!$J$2:$J$201,0))),"",IF(AND(T315=INDEX(Matches!$G$2:$G$201,MATCH($A315&amp;"-9",Matches!$J$2:$J$201,0)),U315=INDEX(Matches!$H$2:$H$201,MATCH($A315&amp;"-9",Matches!$J$2:$J$201,0))),5,IF(SIGN(T315-U315)&lt;&gt;SIGN(INDEX(Matches!$G$2:$G$201,MATCH($A315&amp;"-9",Matches!$J$2:$J$201,0))-INDEX(Matches!$H$2:$H$201,MATCH($A315&amp;"-9",Matches!$J$2:$J$201,0))),0,IF(T315-U315=INDEX(Matches!$G$2:$G$201,MATCH($A315&amp;"-9",Matches!$J$2:$J$201,0))-INDEX(Matches!$H$2:$H$201,MATCH($A315&amp;"-9",Matches!$J$2:$J$201,0)),3,2))))),""))</f>
        <v/>
      </c>
      <c r="AG315" s="12" t="str">
        <f aca="false">IF(OR($B315="",V315="",W315=""),"",IFERROR(IF(OR(INDEX(Matches!$I$2:$I$201,MATCH($A315&amp;"-10",Matches!$J$2:$J$201,0))="Void",INDEX(Matches!$G$2:$G$201,MATCH($A315&amp;"-10",Matches!$J$2:$J$201,0))="",INDEX(Matches!$H$2:$H$201,MATCH($A315&amp;"-10",Matches!$J$2:$J$201,0))=""),"",IF(AND($C315&lt;&gt;"",INDEX(Matches!$F$2:$F$201,MATCH($A315&amp;"-10",Matches!$J$2:$J$201,0))&lt;&gt;"",$C315&gt;=INDEX(Matches!$F$2:$F$201,MATCH($A315&amp;"-10",Matches!$J$2:$J$201,0))),"",IF(AND(V315=INDEX(Matches!$G$2:$G$201,MATCH($A315&amp;"-10",Matches!$J$2:$J$201,0)),W315=INDEX(Matches!$H$2:$H$201,MATCH($A315&amp;"-10",Matches!$J$2:$J$201,0))),5,IF(SIGN(V315-W315)&lt;&gt;SIGN(INDEX(Matches!$G$2:$G$201,MATCH($A315&amp;"-10",Matches!$J$2:$J$201,0))-INDEX(Matches!$H$2:$H$201,MATCH($A315&amp;"-10",Matches!$J$2:$J$201,0))),0,IF(V315-W315=INDEX(Matches!$G$2:$G$201,MATCH($A315&amp;"-10",Matches!$J$2:$J$201,0))-INDEX(Matches!$H$2:$H$201,MATCH($A315&amp;"-10",Matches!$J$2:$J$201,0)),3,2))))),""))</f>
        <v/>
      </c>
      <c r="AH315" s="13" t="str">
        <f aca="false">IF($B315="","",SUM(X315:AG315))</f>
        <v/>
      </c>
      <c r="AI315" s="12" t="str">
        <f aca="false">IF($B315="","",COUNTIF(X315:AG315,5))</f>
        <v/>
      </c>
      <c r="AJ315" s="12" t="str">
        <f aca="false">IF($B315="","",COUNTIF(X315:AG315,"&gt;=2"))</f>
        <v/>
      </c>
      <c r="AK315" s="12" t="str">
        <f aca="false">IF($B315="","",COUNT(X315:AG315))</f>
        <v/>
      </c>
    </row>
    <row r="316" customFormat="false" ht="15" hidden="false" customHeight="false" outlineLevel="0" collapsed="false">
      <c r="A316" s="7"/>
      <c r="B316" s="7"/>
      <c r="C316" s="1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12" t="str">
        <f aca="false">IF(OR($B316="",D316="",E316=""),"",IFERROR(IF(OR(INDEX(Matches!$I$2:$I$201,MATCH($A316&amp;"-1",Matches!$J$2:$J$201,0))="Void",INDEX(Matches!$G$2:$G$201,MATCH($A316&amp;"-1",Matches!$J$2:$J$201,0))="",INDEX(Matches!$H$2:$H$201,MATCH($A316&amp;"-1",Matches!$J$2:$J$201,0))=""),"",IF(AND($C316&lt;&gt;"",INDEX(Matches!$F$2:$F$201,MATCH($A316&amp;"-1",Matches!$J$2:$J$201,0))&lt;&gt;"",$C316&gt;=INDEX(Matches!$F$2:$F$201,MATCH($A316&amp;"-1",Matches!$J$2:$J$201,0))),"",IF(AND(D316=INDEX(Matches!$G$2:$G$201,MATCH($A316&amp;"-1",Matches!$J$2:$J$201,0)),E316=INDEX(Matches!$H$2:$H$201,MATCH($A316&amp;"-1",Matches!$J$2:$J$201,0))),5,IF(SIGN(D316-E316)&lt;&gt;SIGN(INDEX(Matches!$G$2:$G$201,MATCH($A316&amp;"-1",Matches!$J$2:$J$201,0))-INDEX(Matches!$H$2:$H$201,MATCH($A316&amp;"-1",Matches!$J$2:$J$201,0))),0,IF(D316-E316=INDEX(Matches!$G$2:$G$201,MATCH($A316&amp;"-1",Matches!$J$2:$J$201,0))-INDEX(Matches!$H$2:$H$201,MATCH($A316&amp;"-1",Matches!$J$2:$J$201,0)),3,2))))),""))</f>
        <v/>
      </c>
      <c r="Y316" s="12" t="str">
        <f aca="false">IF(OR($B316="",F316="",G316=""),"",IFERROR(IF(OR(INDEX(Matches!$I$2:$I$201,MATCH($A316&amp;"-2",Matches!$J$2:$J$201,0))="Void",INDEX(Matches!$G$2:$G$201,MATCH($A316&amp;"-2",Matches!$J$2:$J$201,0))="",INDEX(Matches!$H$2:$H$201,MATCH($A316&amp;"-2",Matches!$J$2:$J$201,0))=""),"",IF(AND($C316&lt;&gt;"",INDEX(Matches!$F$2:$F$201,MATCH($A316&amp;"-2",Matches!$J$2:$J$201,0))&lt;&gt;"",$C316&gt;=INDEX(Matches!$F$2:$F$201,MATCH($A316&amp;"-2",Matches!$J$2:$J$201,0))),"",IF(AND(F316=INDEX(Matches!$G$2:$G$201,MATCH($A316&amp;"-2",Matches!$J$2:$J$201,0)),G316=INDEX(Matches!$H$2:$H$201,MATCH($A316&amp;"-2",Matches!$J$2:$J$201,0))),5,IF(SIGN(F316-G316)&lt;&gt;SIGN(INDEX(Matches!$G$2:$G$201,MATCH($A316&amp;"-2",Matches!$J$2:$J$201,0))-INDEX(Matches!$H$2:$H$201,MATCH($A316&amp;"-2",Matches!$J$2:$J$201,0))),0,IF(F316-G316=INDEX(Matches!$G$2:$G$201,MATCH($A316&amp;"-2",Matches!$J$2:$J$201,0))-INDEX(Matches!$H$2:$H$201,MATCH($A316&amp;"-2",Matches!$J$2:$J$201,0)),3,2))))),""))</f>
        <v/>
      </c>
      <c r="Z316" s="12" t="str">
        <f aca="false">IF(OR($B316="",H316="",I316=""),"",IFERROR(IF(OR(INDEX(Matches!$I$2:$I$201,MATCH($A316&amp;"-3",Matches!$J$2:$J$201,0))="Void",INDEX(Matches!$G$2:$G$201,MATCH($A316&amp;"-3",Matches!$J$2:$J$201,0))="",INDEX(Matches!$H$2:$H$201,MATCH($A316&amp;"-3",Matches!$J$2:$J$201,0))=""),"",IF(AND($C316&lt;&gt;"",INDEX(Matches!$F$2:$F$201,MATCH($A316&amp;"-3",Matches!$J$2:$J$201,0))&lt;&gt;"",$C316&gt;=INDEX(Matches!$F$2:$F$201,MATCH($A316&amp;"-3",Matches!$J$2:$J$201,0))),"",IF(AND(H316=INDEX(Matches!$G$2:$G$201,MATCH($A316&amp;"-3",Matches!$J$2:$J$201,0)),I316=INDEX(Matches!$H$2:$H$201,MATCH($A316&amp;"-3",Matches!$J$2:$J$201,0))),5,IF(SIGN(H316-I316)&lt;&gt;SIGN(INDEX(Matches!$G$2:$G$201,MATCH($A316&amp;"-3",Matches!$J$2:$J$201,0))-INDEX(Matches!$H$2:$H$201,MATCH($A316&amp;"-3",Matches!$J$2:$J$201,0))),0,IF(H316-I316=INDEX(Matches!$G$2:$G$201,MATCH($A316&amp;"-3",Matches!$J$2:$J$201,0))-INDEX(Matches!$H$2:$H$201,MATCH($A316&amp;"-3",Matches!$J$2:$J$201,0)),3,2))))),""))</f>
        <v/>
      </c>
      <c r="AA316" s="12" t="str">
        <f aca="false">IF(OR($B316="",J316="",K316=""),"",IFERROR(IF(OR(INDEX(Matches!$I$2:$I$201,MATCH($A316&amp;"-4",Matches!$J$2:$J$201,0))="Void",INDEX(Matches!$G$2:$G$201,MATCH($A316&amp;"-4",Matches!$J$2:$J$201,0))="",INDEX(Matches!$H$2:$H$201,MATCH($A316&amp;"-4",Matches!$J$2:$J$201,0))=""),"",IF(AND($C316&lt;&gt;"",INDEX(Matches!$F$2:$F$201,MATCH($A316&amp;"-4",Matches!$J$2:$J$201,0))&lt;&gt;"",$C316&gt;=INDEX(Matches!$F$2:$F$201,MATCH($A316&amp;"-4",Matches!$J$2:$J$201,0))),"",IF(AND(J316=INDEX(Matches!$G$2:$G$201,MATCH($A316&amp;"-4",Matches!$J$2:$J$201,0)),K316=INDEX(Matches!$H$2:$H$201,MATCH($A316&amp;"-4",Matches!$J$2:$J$201,0))),5,IF(SIGN(J316-K316)&lt;&gt;SIGN(INDEX(Matches!$G$2:$G$201,MATCH($A316&amp;"-4",Matches!$J$2:$J$201,0))-INDEX(Matches!$H$2:$H$201,MATCH($A316&amp;"-4",Matches!$J$2:$J$201,0))),0,IF(J316-K316=INDEX(Matches!$G$2:$G$201,MATCH($A316&amp;"-4",Matches!$J$2:$J$201,0))-INDEX(Matches!$H$2:$H$201,MATCH($A316&amp;"-4",Matches!$J$2:$J$201,0)),3,2))))),""))</f>
        <v/>
      </c>
      <c r="AB316" s="12" t="str">
        <f aca="false">IF(OR($B316="",L316="",M316=""),"",IFERROR(IF(OR(INDEX(Matches!$I$2:$I$201,MATCH($A316&amp;"-5",Matches!$J$2:$J$201,0))="Void",INDEX(Matches!$G$2:$G$201,MATCH($A316&amp;"-5",Matches!$J$2:$J$201,0))="",INDEX(Matches!$H$2:$H$201,MATCH($A316&amp;"-5",Matches!$J$2:$J$201,0))=""),"",IF(AND($C316&lt;&gt;"",INDEX(Matches!$F$2:$F$201,MATCH($A316&amp;"-5",Matches!$J$2:$J$201,0))&lt;&gt;"",$C316&gt;=INDEX(Matches!$F$2:$F$201,MATCH($A316&amp;"-5",Matches!$J$2:$J$201,0))),"",IF(AND(L316=INDEX(Matches!$G$2:$G$201,MATCH($A316&amp;"-5",Matches!$J$2:$J$201,0)),M316=INDEX(Matches!$H$2:$H$201,MATCH($A316&amp;"-5",Matches!$J$2:$J$201,0))),5,IF(SIGN(L316-M316)&lt;&gt;SIGN(INDEX(Matches!$G$2:$G$201,MATCH($A316&amp;"-5",Matches!$J$2:$J$201,0))-INDEX(Matches!$H$2:$H$201,MATCH($A316&amp;"-5",Matches!$J$2:$J$201,0))),0,IF(L316-M316=INDEX(Matches!$G$2:$G$201,MATCH($A316&amp;"-5",Matches!$J$2:$J$201,0))-INDEX(Matches!$H$2:$H$201,MATCH($A316&amp;"-5",Matches!$J$2:$J$201,0)),3,2))))),""))</f>
        <v/>
      </c>
      <c r="AC316" s="12" t="str">
        <f aca="false">IF(OR($B316="",N316="",O316=""),"",IFERROR(IF(OR(INDEX(Matches!$I$2:$I$201,MATCH($A316&amp;"-6",Matches!$J$2:$J$201,0))="Void",INDEX(Matches!$G$2:$G$201,MATCH($A316&amp;"-6",Matches!$J$2:$J$201,0))="",INDEX(Matches!$H$2:$H$201,MATCH($A316&amp;"-6",Matches!$J$2:$J$201,0))=""),"",IF(AND($C316&lt;&gt;"",INDEX(Matches!$F$2:$F$201,MATCH($A316&amp;"-6",Matches!$J$2:$J$201,0))&lt;&gt;"",$C316&gt;=INDEX(Matches!$F$2:$F$201,MATCH($A316&amp;"-6",Matches!$J$2:$J$201,0))),"",IF(AND(N316=INDEX(Matches!$G$2:$G$201,MATCH($A316&amp;"-6",Matches!$J$2:$J$201,0)),O316=INDEX(Matches!$H$2:$H$201,MATCH($A316&amp;"-6",Matches!$J$2:$J$201,0))),5,IF(SIGN(N316-O316)&lt;&gt;SIGN(INDEX(Matches!$G$2:$G$201,MATCH($A316&amp;"-6",Matches!$J$2:$J$201,0))-INDEX(Matches!$H$2:$H$201,MATCH($A316&amp;"-6",Matches!$J$2:$J$201,0))),0,IF(N316-O316=INDEX(Matches!$G$2:$G$201,MATCH($A316&amp;"-6",Matches!$J$2:$J$201,0))-INDEX(Matches!$H$2:$H$201,MATCH($A316&amp;"-6",Matches!$J$2:$J$201,0)),3,2))))),""))</f>
        <v/>
      </c>
      <c r="AD316" s="12" t="str">
        <f aca="false">IF(OR($B316="",P316="",Q316=""),"",IFERROR(IF(OR(INDEX(Matches!$I$2:$I$201,MATCH($A316&amp;"-7",Matches!$J$2:$J$201,0))="Void",INDEX(Matches!$G$2:$G$201,MATCH($A316&amp;"-7",Matches!$J$2:$J$201,0))="",INDEX(Matches!$H$2:$H$201,MATCH($A316&amp;"-7",Matches!$J$2:$J$201,0))=""),"",IF(AND($C316&lt;&gt;"",INDEX(Matches!$F$2:$F$201,MATCH($A316&amp;"-7",Matches!$J$2:$J$201,0))&lt;&gt;"",$C316&gt;=INDEX(Matches!$F$2:$F$201,MATCH($A316&amp;"-7",Matches!$J$2:$J$201,0))),"",IF(AND(P316=INDEX(Matches!$G$2:$G$201,MATCH($A316&amp;"-7",Matches!$J$2:$J$201,0)),Q316=INDEX(Matches!$H$2:$H$201,MATCH($A316&amp;"-7",Matches!$J$2:$J$201,0))),5,IF(SIGN(P316-Q316)&lt;&gt;SIGN(INDEX(Matches!$G$2:$G$201,MATCH($A316&amp;"-7",Matches!$J$2:$J$201,0))-INDEX(Matches!$H$2:$H$201,MATCH($A316&amp;"-7",Matches!$J$2:$J$201,0))),0,IF(P316-Q316=INDEX(Matches!$G$2:$G$201,MATCH($A316&amp;"-7",Matches!$J$2:$J$201,0))-INDEX(Matches!$H$2:$H$201,MATCH($A316&amp;"-7",Matches!$J$2:$J$201,0)),3,2))))),""))</f>
        <v/>
      </c>
      <c r="AE316" s="12" t="str">
        <f aca="false">IF(OR($B316="",R316="",S316=""),"",IFERROR(IF(OR(INDEX(Matches!$I$2:$I$201,MATCH($A316&amp;"-8",Matches!$J$2:$J$201,0))="Void",INDEX(Matches!$G$2:$G$201,MATCH($A316&amp;"-8",Matches!$J$2:$J$201,0))="",INDEX(Matches!$H$2:$H$201,MATCH($A316&amp;"-8",Matches!$J$2:$J$201,0))=""),"",IF(AND($C316&lt;&gt;"",INDEX(Matches!$F$2:$F$201,MATCH($A316&amp;"-8",Matches!$J$2:$J$201,0))&lt;&gt;"",$C316&gt;=INDEX(Matches!$F$2:$F$201,MATCH($A316&amp;"-8",Matches!$J$2:$J$201,0))),"",IF(AND(R316=INDEX(Matches!$G$2:$G$201,MATCH($A316&amp;"-8",Matches!$J$2:$J$201,0)),S316=INDEX(Matches!$H$2:$H$201,MATCH($A316&amp;"-8",Matches!$J$2:$J$201,0))),5,IF(SIGN(R316-S316)&lt;&gt;SIGN(INDEX(Matches!$G$2:$G$201,MATCH($A316&amp;"-8",Matches!$J$2:$J$201,0))-INDEX(Matches!$H$2:$H$201,MATCH($A316&amp;"-8",Matches!$J$2:$J$201,0))),0,IF(R316-S316=INDEX(Matches!$G$2:$G$201,MATCH($A316&amp;"-8",Matches!$J$2:$J$201,0))-INDEX(Matches!$H$2:$H$201,MATCH($A316&amp;"-8",Matches!$J$2:$J$201,0)),3,2))))),""))</f>
        <v/>
      </c>
      <c r="AF316" s="12" t="str">
        <f aca="false">IF(OR($B316="",T316="",U316=""),"",IFERROR(IF(OR(INDEX(Matches!$I$2:$I$201,MATCH($A316&amp;"-9",Matches!$J$2:$J$201,0))="Void",INDEX(Matches!$G$2:$G$201,MATCH($A316&amp;"-9",Matches!$J$2:$J$201,0))="",INDEX(Matches!$H$2:$H$201,MATCH($A316&amp;"-9",Matches!$J$2:$J$201,0))=""),"",IF(AND($C316&lt;&gt;"",INDEX(Matches!$F$2:$F$201,MATCH($A316&amp;"-9",Matches!$J$2:$J$201,0))&lt;&gt;"",$C316&gt;=INDEX(Matches!$F$2:$F$201,MATCH($A316&amp;"-9",Matches!$J$2:$J$201,0))),"",IF(AND(T316=INDEX(Matches!$G$2:$G$201,MATCH($A316&amp;"-9",Matches!$J$2:$J$201,0)),U316=INDEX(Matches!$H$2:$H$201,MATCH($A316&amp;"-9",Matches!$J$2:$J$201,0))),5,IF(SIGN(T316-U316)&lt;&gt;SIGN(INDEX(Matches!$G$2:$G$201,MATCH($A316&amp;"-9",Matches!$J$2:$J$201,0))-INDEX(Matches!$H$2:$H$201,MATCH($A316&amp;"-9",Matches!$J$2:$J$201,0))),0,IF(T316-U316=INDEX(Matches!$G$2:$G$201,MATCH($A316&amp;"-9",Matches!$J$2:$J$201,0))-INDEX(Matches!$H$2:$H$201,MATCH($A316&amp;"-9",Matches!$J$2:$J$201,0)),3,2))))),""))</f>
        <v/>
      </c>
      <c r="AG316" s="12" t="str">
        <f aca="false">IF(OR($B316="",V316="",W316=""),"",IFERROR(IF(OR(INDEX(Matches!$I$2:$I$201,MATCH($A316&amp;"-10",Matches!$J$2:$J$201,0))="Void",INDEX(Matches!$G$2:$G$201,MATCH($A316&amp;"-10",Matches!$J$2:$J$201,0))="",INDEX(Matches!$H$2:$H$201,MATCH($A316&amp;"-10",Matches!$J$2:$J$201,0))=""),"",IF(AND($C316&lt;&gt;"",INDEX(Matches!$F$2:$F$201,MATCH($A316&amp;"-10",Matches!$J$2:$J$201,0))&lt;&gt;"",$C316&gt;=INDEX(Matches!$F$2:$F$201,MATCH($A316&amp;"-10",Matches!$J$2:$J$201,0))),"",IF(AND(V316=INDEX(Matches!$G$2:$G$201,MATCH($A316&amp;"-10",Matches!$J$2:$J$201,0)),W316=INDEX(Matches!$H$2:$H$201,MATCH($A316&amp;"-10",Matches!$J$2:$J$201,0))),5,IF(SIGN(V316-W316)&lt;&gt;SIGN(INDEX(Matches!$G$2:$G$201,MATCH($A316&amp;"-10",Matches!$J$2:$J$201,0))-INDEX(Matches!$H$2:$H$201,MATCH($A316&amp;"-10",Matches!$J$2:$J$201,0))),0,IF(V316-W316=INDEX(Matches!$G$2:$G$201,MATCH($A316&amp;"-10",Matches!$J$2:$J$201,0))-INDEX(Matches!$H$2:$H$201,MATCH($A316&amp;"-10",Matches!$J$2:$J$201,0)),3,2))))),""))</f>
        <v/>
      </c>
      <c r="AH316" s="13" t="str">
        <f aca="false">IF($B316="","",SUM(X316:AG316))</f>
        <v/>
      </c>
      <c r="AI316" s="12" t="str">
        <f aca="false">IF($B316="","",COUNTIF(X316:AG316,5))</f>
        <v/>
      </c>
      <c r="AJ316" s="12" t="str">
        <f aca="false">IF($B316="","",COUNTIF(X316:AG316,"&gt;=2"))</f>
        <v/>
      </c>
      <c r="AK316" s="12" t="str">
        <f aca="false">IF($B316="","",COUNT(X316:AG316))</f>
        <v/>
      </c>
    </row>
    <row r="317" customFormat="false" ht="15" hidden="false" customHeight="false" outlineLevel="0" collapsed="false">
      <c r="A317" s="7"/>
      <c r="B317" s="7"/>
      <c r="C317" s="1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12" t="str">
        <f aca="false">IF(OR($B317="",D317="",E317=""),"",IFERROR(IF(OR(INDEX(Matches!$I$2:$I$201,MATCH($A317&amp;"-1",Matches!$J$2:$J$201,0))="Void",INDEX(Matches!$G$2:$G$201,MATCH($A317&amp;"-1",Matches!$J$2:$J$201,0))="",INDEX(Matches!$H$2:$H$201,MATCH($A317&amp;"-1",Matches!$J$2:$J$201,0))=""),"",IF(AND($C317&lt;&gt;"",INDEX(Matches!$F$2:$F$201,MATCH($A317&amp;"-1",Matches!$J$2:$J$201,0))&lt;&gt;"",$C317&gt;=INDEX(Matches!$F$2:$F$201,MATCH($A317&amp;"-1",Matches!$J$2:$J$201,0))),"",IF(AND(D317=INDEX(Matches!$G$2:$G$201,MATCH($A317&amp;"-1",Matches!$J$2:$J$201,0)),E317=INDEX(Matches!$H$2:$H$201,MATCH($A317&amp;"-1",Matches!$J$2:$J$201,0))),5,IF(SIGN(D317-E317)&lt;&gt;SIGN(INDEX(Matches!$G$2:$G$201,MATCH($A317&amp;"-1",Matches!$J$2:$J$201,0))-INDEX(Matches!$H$2:$H$201,MATCH($A317&amp;"-1",Matches!$J$2:$J$201,0))),0,IF(D317-E317=INDEX(Matches!$G$2:$G$201,MATCH($A317&amp;"-1",Matches!$J$2:$J$201,0))-INDEX(Matches!$H$2:$H$201,MATCH($A317&amp;"-1",Matches!$J$2:$J$201,0)),3,2))))),""))</f>
        <v/>
      </c>
      <c r="Y317" s="12" t="str">
        <f aca="false">IF(OR($B317="",F317="",G317=""),"",IFERROR(IF(OR(INDEX(Matches!$I$2:$I$201,MATCH($A317&amp;"-2",Matches!$J$2:$J$201,0))="Void",INDEX(Matches!$G$2:$G$201,MATCH($A317&amp;"-2",Matches!$J$2:$J$201,0))="",INDEX(Matches!$H$2:$H$201,MATCH($A317&amp;"-2",Matches!$J$2:$J$201,0))=""),"",IF(AND($C317&lt;&gt;"",INDEX(Matches!$F$2:$F$201,MATCH($A317&amp;"-2",Matches!$J$2:$J$201,0))&lt;&gt;"",$C317&gt;=INDEX(Matches!$F$2:$F$201,MATCH($A317&amp;"-2",Matches!$J$2:$J$201,0))),"",IF(AND(F317=INDEX(Matches!$G$2:$G$201,MATCH($A317&amp;"-2",Matches!$J$2:$J$201,0)),G317=INDEX(Matches!$H$2:$H$201,MATCH($A317&amp;"-2",Matches!$J$2:$J$201,0))),5,IF(SIGN(F317-G317)&lt;&gt;SIGN(INDEX(Matches!$G$2:$G$201,MATCH($A317&amp;"-2",Matches!$J$2:$J$201,0))-INDEX(Matches!$H$2:$H$201,MATCH($A317&amp;"-2",Matches!$J$2:$J$201,0))),0,IF(F317-G317=INDEX(Matches!$G$2:$G$201,MATCH($A317&amp;"-2",Matches!$J$2:$J$201,0))-INDEX(Matches!$H$2:$H$201,MATCH($A317&amp;"-2",Matches!$J$2:$J$201,0)),3,2))))),""))</f>
        <v/>
      </c>
      <c r="Z317" s="12" t="str">
        <f aca="false">IF(OR($B317="",H317="",I317=""),"",IFERROR(IF(OR(INDEX(Matches!$I$2:$I$201,MATCH($A317&amp;"-3",Matches!$J$2:$J$201,0))="Void",INDEX(Matches!$G$2:$G$201,MATCH($A317&amp;"-3",Matches!$J$2:$J$201,0))="",INDEX(Matches!$H$2:$H$201,MATCH($A317&amp;"-3",Matches!$J$2:$J$201,0))=""),"",IF(AND($C317&lt;&gt;"",INDEX(Matches!$F$2:$F$201,MATCH($A317&amp;"-3",Matches!$J$2:$J$201,0))&lt;&gt;"",$C317&gt;=INDEX(Matches!$F$2:$F$201,MATCH($A317&amp;"-3",Matches!$J$2:$J$201,0))),"",IF(AND(H317=INDEX(Matches!$G$2:$G$201,MATCH($A317&amp;"-3",Matches!$J$2:$J$201,0)),I317=INDEX(Matches!$H$2:$H$201,MATCH($A317&amp;"-3",Matches!$J$2:$J$201,0))),5,IF(SIGN(H317-I317)&lt;&gt;SIGN(INDEX(Matches!$G$2:$G$201,MATCH($A317&amp;"-3",Matches!$J$2:$J$201,0))-INDEX(Matches!$H$2:$H$201,MATCH($A317&amp;"-3",Matches!$J$2:$J$201,0))),0,IF(H317-I317=INDEX(Matches!$G$2:$G$201,MATCH($A317&amp;"-3",Matches!$J$2:$J$201,0))-INDEX(Matches!$H$2:$H$201,MATCH($A317&amp;"-3",Matches!$J$2:$J$201,0)),3,2))))),""))</f>
        <v/>
      </c>
      <c r="AA317" s="12" t="str">
        <f aca="false">IF(OR($B317="",J317="",K317=""),"",IFERROR(IF(OR(INDEX(Matches!$I$2:$I$201,MATCH($A317&amp;"-4",Matches!$J$2:$J$201,0))="Void",INDEX(Matches!$G$2:$G$201,MATCH($A317&amp;"-4",Matches!$J$2:$J$201,0))="",INDEX(Matches!$H$2:$H$201,MATCH($A317&amp;"-4",Matches!$J$2:$J$201,0))=""),"",IF(AND($C317&lt;&gt;"",INDEX(Matches!$F$2:$F$201,MATCH($A317&amp;"-4",Matches!$J$2:$J$201,0))&lt;&gt;"",$C317&gt;=INDEX(Matches!$F$2:$F$201,MATCH($A317&amp;"-4",Matches!$J$2:$J$201,0))),"",IF(AND(J317=INDEX(Matches!$G$2:$G$201,MATCH($A317&amp;"-4",Matches!$J$2:$J$201,0)),K317=INDEX(Matches!$H$2:$H$201,MATCH($A317&amp;"-4",Matches!$J$2:$J$201,0))),5,IF(SIGN(J317-K317)&lt;&gt;SIGN(INDEX(Matches!$G$2:$G$201,MATCH($A317&amp;"-4",Matches!$J$2:$J$201,0))-INDEX(Matches!$H$2:$H$201,MATCH($A317&amp;"-4",Matches!$J$2:$J$201,0))),0,IF(J317-K317=INDEX(Matches!$G$2:$G$201,MATCH($A317&amp;"-4",Matches!$J$2:$J$201,0))-INDEX(Matches!$H$2:$H$201,MATCH($A317&amp;"-4",Matches!$J$2:$J$201,0)),3,2))))),""))</f>
        <v/>
      </c>
      <c r="AB317" s="12" t="str">
        <f aca="false">IF(OR($B317="",L317="",M317=""),"",IFERROR(IF(OR(INDEX(Matches!$I$2:$I$201,MATCH($A317&amp;"-5",Matches!$J$2:$J$201,0))="Void",INDEX(Matches!$G$2:$G$201,MATCH($A317&amp;"-5",Matches!$J$2:$J$201,0))="",INDEX(Matches!$H$2:$H$201,MATCH($A317&amp;"-5",Matches!$J$2:$J$201,0))=""),"",IF(AND($C317&lt;&gt;"",INDEX(Matches!$F$2:$F$201,MATCH($A317&amp;"-5",Matches!$J$2:$J$201,0))&lt;&gt;"",$C317&gt;=INDEX(Matches!$F$2:$F$201,MATCH($A317&amp;"-5",Matches!$J$2:$J$201,0))),"",IF(AND(L317=INDEX(Matches!$G$2:$G$201,MATCH($A317&amp;"-5",Matches!$J$2:$J$201,0)),M317=INDEX(Matches!$H$2:$H$201,MATCH($A317&amp;"-5",Matches!$J$2:$J$201,0))),5,IF(SIGN(L317-M317)&lt;&gt;SIGN(INDEX(Matches!$G$2:$G$201,MATCH($A317&amp;"-5",Matches!$J$2:$J$201,0))-INDEX(Matches!$H$2:$H$201,MATCH($A317&amp;"-5",Matches!$J$2:$J$201,0))),0,IF(L317-M317=INDEX(Matches!$G$2:$G$201,MATCH($A317&amp;"-5",Matches!$J$2:$J$201,0))-INDEX(Matches!$H$2:$H$201,MATCH($A317&amp;"-5",Matches!$J$2:$J$201,0)),3,2))))),""))</f>
        <v/>
      </c>
      <c r="AC317" s="12" t="str">
        <f aca="false">IF(OR($B317="",N317="",O317=""),"",IFERROR(IF(OR(INDEX(Matches!$I$2:$I$201,MATCH($A317&amp;"-6",Matches!$J$2:$J$201,0))="Void",INDEX(Matches!$G$2:$G$201,MATCH($A317&amp;"-6",Matches!$J$2:$J$201,0))="",INDEX(Matches!$H$2:$H$201,MATCH($A317&amp;"-6",Matches!$J$2:$J$201,0))=""),"",IF(AND($C317&lt;&gt;"",INDEX(Matches!$F$2:$F$201,MATCH($A317&amp;"-6",Matches!$J$2:$J$201,0))&lt;&gt;"",$C317&gt;=INDEX(Matches!$F$2:$F$201,MATCH($A317&amp;"-6",Matches!$J$2:$J$201,0))),"",IF(AND(N317=INDEX(Matches!$G$2:$G$201,MATCH($A317&amp;"-6",Matches!$J$2:$J$201,0)),O317=INDEX(Matches!$H$2:$H$201,MATCH($A317&amp;"-6",Matches!$J$2:$J$201,0))),5,IF(SIGN(N317-O317)&lt;&gt;SIGN(INDEX(Matches!$G$2:$G$201,MATCH($A317&amp;"-6",Matches!$J$2:$J$201,0))-INDEX(Matches!$H$2:$H$201,MATCH($A317&amp;"-6",Matches!$J$2:$J$201,0))),0,IF(N317-O317=INDEX(Matches!$G$2:$G$201,MATCH($A317&amp;"-6",Matches!$J$2:$J$201,0))-INDEX(Matches!$H$2:$H$201,MATCH($A317&amp;"-6",Matches!$J$2:$J$201,0)),3,2))))),""))</f>
        <v/>
      </c>
      <c r="AD317" s="12" t="str">
        <f aca="false">IF(OR($B317="",P317="",Q317=""),"",IFERROR(IF(OR(INDEX(Matches!$I$2:$I$201,MATCH($A317&amp;"-7",Matches!$J$2:$J$201,0))="Void",INDEX(Matches!$G$2:$G$201,MATCH($A317&amp;"-7",Matches!$J$2:$J$201,0))="",INDEX(Matches!$H$2:$H$201,MATCH($A317&amp;"-7",Matches!$J$2:$J$201,0))=""),"",IF(AND($C317&lt;&gt;"",INDEX(Matches!$F$2:$F$201,MATCH($A317&amp;"-7",Matches!$J$2:$J$201,0))&lt;&gt;"",$C317&gt;=INDEX(Matches!$F$2:$F$201,MATCH($A317&amp;"-7",Matches!$J$2:$J$201,0))),"",IF(AND(P317=INDEX(Matches!$G$2:$G$201,MATCH($A317&amp;"-7",Matches!$J$2:$J$201,0)),Q317=INDEX(Matches!$H$2:$H$201,MATCH($A317&amp;"-7",Matches!$J$2:$J$201,0))),5,IF(SIGN(P317-Q317)&lt;&gt;SIGN(INDEX(Matches!$G$2:$G$201,MATCH($A317&amp;"-7",Matches!$J$2:$J$201,0))-INDEX(Matches!$H$2:$H$201,MATCH($A317&amp;"-7",Matches!$J$2:$J$201,0))),0,IF(P317-Q317=INDEX(Matches!$G$2:$G$201,MATCH($A317&amp;"-7",Matches!$J$2:$J$201,0))-INDEX(Matches!$H$2:$H$201,MATCH($A317&amp;"-7",Matches!$J$2:$J$201,0)),3,2))))),""))</f>
        <v/>
      </c>
      <c r="AE317" s="12" t="str">
        <f aca="false">IF(OR($B317="",R317="",S317=""),"",IFERROR(IF(OR(INDEX(Matches!$I$2:$I$201,MATCH($A317&amp;"-8",Matches!$J$2:$J$201,0))="Void",INDEX(Matches!$G$2:$G$201,MATCH($A317&amp;"-8",Matches!$J$2:$J$201,0))="",INDEX(Matches!$H$2:$H$201,MATCH($A317&amp;"-8",Matches!$J$2:$J$201,0))=""),"",IF(AND($C317&lt;&gt;"",INDEX(Matches!$F$2:$F$201,MATCH($A317&amp;"-8",Matches!$J$2:$J$201,0))&lt;&gt;"",$C317&gt;=INDEX(Matches!$F$2:$F$201,MATCH($A317&amp;"-8",Matches!$J$2:$J$201,0))),"",IF(AND(R317=INDEX(Matches!$G$2:$G$201,MATCH($A317&amp;"-8",Matches!$J$2:$J$201,0)),S317=INDEX(Matches!$H$2:$H$201,MATCH($A317&amp;"-8",Matches!$J$2:$J$201,0))),5,IF(SIGN(R317-S317)&lt;&gt;SIGN(INDEX(Matches!$G$2:$G$201,MATCH($A317&amp;"-8",Matches!$J$2:$J$201,0))-INDEX(Matches!$H$2:$H$201,MATCH($A317&amp;"-8",Matches!$J$2:$J$201,0))),0,IF(R317-S317=INDEX(Matches!$G$2:$G$201,MATCH($A317&amp;"-8",Matches!$J$2:$J$201,0))-INDEX(Matches!$H$2:$H$201,MATCH($A317&amp;"-8",Matches!$J$2:$J$201,0)),3,2))))),""))</f>
        <v/>
      </c>
      <c r="AF317" s="12" t="str">
        <f aca="false">IF(OR($B317="",T317="",U317=""),"",IFERROR(IF(OR(INDEX(Matches!$I$2:$I$201,MATCH($A317&amp;"-9",Matches!$J$2:$J$201,0))="Void",INDEX(Matches!$G$2:$G$201,MATCH($A317&amp;"-9",Matches!$J$2:$J$201,0))="",INDEX(Matches!$H$2:$H$201,MATCH($A317&amp;"-9",Matches!$J$2:$J$201,0))=""),"",IF(AND($C317&lt;&gt;"",INDEX(Matches!$F$2:$F$201,MATCH($A317&amp;"-9",Matches!$J$2:$J$201,0))&lt;&gt;"",$C317&gt;=INDEX(Matches!$F$2:$F$201,MATCH($A317&amp;"-9",Matches!$J$2:$J$201,0))),"",IF(AND(T317=INDEX(Matches!$G$2:$G$201,MATCH($A317&amp;"-9",Matches!$J$2:$J$201,0)),U317=INDEX(Matches!$H$2:$H$201,MATCH($A317&amp;"-9",Matches!$J$2:$J$201,0))),5,IF(SIGN(T317-U317)&lt;&gt;SIGN(INDEX(Matches!$G$2:$G$201,MATCH($A317&amp;"-9",Matches!$J$2:$J$201,0))-INDEX(Matches!$H$2:$H$201,MATCH($A317&amp;"-9",Matches!$J$2:$J$201,0))),0,IF(T317-U317=INDEX(Matches!$G$2:$G$201,MATCH($A317&amp;"-9",Matches!$J$2:$J$201,0))-INDEX(Matches!$H$2:$H$201,MATCH($A317&amp;"-9",Matches!$J$2:$J$201,0)),3,2))))),""))</f>
        <v/>
      </c>
      <c r="AG317" s="12" t="str">
        <f aca="false">IF(OR($B317="",V317="",W317=""),"",IFERROR(IF(OR(INDEX(Matches!$I$2:$I$201,MATCH($A317&amp;"-10",Matches!$J$2:$J$201,0))="Void",INDEX(Matches!$G$2:$G$201,MATCH($A317&amp;"-10",Matches!$J$2:$J$201,0))="",INDEX(Matches!$H$2:$H$201,MATCH($A317&amp;"-10",Matches!$J$2:$J$201,0))=""),"",IF(AND($C317&lt;&gt;"",INDEX(Matches!$F$2:$F$201,MATCH($A317&amp;"-10",Matches!$J$2:$J$201,0))&lt;&gt;"",$C317&gt;=INDEX(Matches!$F$2:$F$201,MATCH($A317&amp;"-10",Matches!$J$2:$J$201,0))),"",IF(AND(V317=INDEX(Matches!$G$2:$G$201,MATCH($A317&amp;"-10",Matches!$J$2:$J$201,0)),W317=INDEX(Matches!$H$2:$H$201,MATCH($A317&amp;"-10",Matches!$J$2:$J$201,0))),5,IF(SIGN(V317-W317)&lt;&gt;SIGN(INDEX(Matches!$G$2:$G$201,MATCH($A317&amp;"-10",Matches!$J$2:$J$201,0))-INDEX(Matches!$H$2:$H$201,MATCH($A317&amp;"-10",Matches!$J$2:$J$201,0))),0,IF(V317-W317=INDEX(Matches!$G$2:$G$201,MATCH($A317&amp;"-10",Matches!$J$2:$J$201,0))-INDEX(Matches!$H$2:$H$201,MATCH($A317&amp;"-10",Matches!$J$2:$J$201,0)),3,2))))),""))</f>
        <v/>
      </c>
      <c r="AH317" s="13" t="str">
        <f aca="false">IF($B317="","",SUM(X317:AG317))</f>
        <v/>
      </c>
      <c r="AI317" s="12" t="str">
        <f aca="false">IF($B317="","",COUNTIF(X317:AG317,5))</f>
        <v/>
      </c>
      <c r="AJ317" s="12" t="str">
        <f aca="false">IF($B317="","",COUNTIF(X317:AG317,"&gt;=2"))</f>
        <v/>
      </c>
      <c r="AK317" s="12" t="str">
        <f aca="false">IF($B317="","",COUNT(X317:AG317))</f>
        <v/>
      </c>
    </row>
    <row r="318" customFormat="false" ht="15" hidden="false" customHeight="false" outlineLevel="0" collapsed="false">
      <c r="A318" s="7"/>
      <c r="B318" s="7"/>
      <c r="C318" s="1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12" t="str">
        <f aca="false">IF(OR($B318="",D318="",E318=""),"",IFERROR(IF(OR(INDEX(Matches!$I$2:$I$201,MATCH($A318&amp;"-1",Matches!$J$2:$J$201,0))="Void",INDEX(Matches!$G$2:$G$201,MATCH($A318&amp;"-1",Matches!$J$2:$J$201,0))="",INDEX(Matches!$H$2:$H$201,MATCH($A318&amp;"-1",Matches!$J$2:$J$201,0))=""),"",IF(AND($C318&lt;&gt;"",INDEX(Matches!$F$2:$F$201,MATCH($A318&amp;"-1",Matches!$J$2:$J$201,0))&lt;&gt;"",$C318&gt;=INDEX(Matches!$F$2:$F$201,MATCH($A318&amp;"-1",Matches!$J$2:$J$201,0))),"",IF(AND(D318=INDEX(Matches!$G$2:$G$201,MATCH($A318&amp;"-1",Matches!$J$2:$J$201,0)),E318=INDEX(Matches!$H$2:$H$201,MATCH($A318&amp;"-1",Matches!$J$2:$J$201,0))),5,IF(SIGN(D318-E318)&lt;&gt;SIGN(INDEX(Matches!$G$2:$G$201,MATCH($A318&amp;"-1",Matches!$J$2:$J$201,0))-INDEX(Matches!$H$2:$H$201,MATCH($A318&amp;"-1",Matches!$J$2:$J$201,0))),0,IF(D318-E318=INDEX(Matches!$G$2:$G$201,MATCH($A318&amp;"-1",Matches!$J$2:$J$201,0))-INDEX(Matches!$H$2:$H$201,MATCH($A318&amp;"-1",Matches!$J$2:$J$201,0)),3,2))))),""))</f>
        <v/>
      </c>
      <c r="Y318" s="12" t="str">
        <f aca="false">IF(OR($B318="",F318="",G318=""),"",IFERROR(IF(OR(INDEX(Matches!$I$2:$I$201,MATCH($A318&amp;"-2",Matches!$J$2:$J$201,0))="Void",INDEX(Matches!$G$2:$G$201,MATCH($A318&amp;"-2",Matches!$J$2:$J$201,0))="",INDEX(Matches!$H$2:$H$201,MATCH($A318&amp;"-2",Matches!$J$2:$J$201,0))=""),"",IF(AND($C318&lt;&gt;"",INDEX(Matches!$F$2:$F$201,MATCH($A318&amp;"-2",Matches!$J$2:$J$201,0))&lt;&gt;"",$C318&gt;=INDEX(Matches!$F$2:$F$201,MATCH($A318&amp;"-2",Matches!$J$2:$J$201,0))),"",IF(AND(F318=INDEX(Matches!$G$2:$G$201,MATCH($A318&amp;"-2",Matches!$J$2:$J$201,0)),G318=INDEX(Matches!$H$2:$H$201,MATCH($A318&amp;"-2",Matches!$J$2:$J$201,0))),5,IF(SIGN(F318-G318)&lt;&gt;SIGN(INDEX(Matches!$G$2:$G$201,MATCH($A318&amp;"-2",Matches!$J$2:$J$201,0))-INDEX(Matches!$H$2:$H$201,MATCH($A318&amp;"-2",Matches!$J$2:$J$201,0))),0,IF(F318-G318=INDEX(Matches!$G$2:$G$201,MATCH($A318&amp;"-2",Matches!$J$2:$J$201,0))-INDEX(Matches!$H$2:$H$201,MATCH($A318&amp;"-2",Matches!$J$2:$J$201,0)),3,2))))),""))</f>
        <v/>
      </c>
      <c r="Z318" s="12" t="str">
        <f aca="false">IF(OR($B318="",H318="",I318=""),"",IFERROR(IF(OR(INDEX(Matches!$I$2:$I$201,MATCH($A318&amp;"-3",Matches!$J$2:$J$201,0))="Void",INDEX(Matches!$G$2:$G$201,MATCH($A318&amp;"-3",Matches!$J$2:$J$201,0))="",INDEX(Matches!$H$2:$H$201,MATCH($A318&amp;"-3",Matches!$J$2:$J$201,0))=""),"",IF(AND($C318&lt;&gt;"",INDEX(Matches!$F$2:$F$201,MATCH($A318&amp;"-3",Matches!$J$2:$J$201,0))&lt;&gt;"",$C318&gt;=INDEX(Matches!$F$2:$F$201,MATCH($A318&amp;"-3",Matches!$J$2:$J$201,0))),"",IF(AND(H318=INDEX(Matches!$G$2:$G$201,MATCH($A318&amp;"-3",Matches!$J$2:$J$201,0)),I318=INDEX(Matches!$H$2:$H$201,MATCH($A318&amp;"-3",Matches!$J$2:$J$201,0))),5,IF(SIGN(H318-I318)&lt;&gt;SIGN(INDEX(Matches!$G$2:$G$201,MATCH($A318&amp;"-3",Matches!$J$2:$J$201,0))-INDEX(Matches!$H$2:$H$201,MATCH($A318&amp;"-3",Matches!$J$2:$J$201,0))),0,IF(H318-I318=INDEX(Matches!$G$2:$G$201,MATCH($A318&amp;"-3",Matches!$J$2:$J$201,0))-INDEX(Matches!$H$2:$H$201,MATCH($A318&amp;"-3",Matches!$J$2:$J$201,0)),3,2))))),""))</f>
        <v/>
      </c>
      <c r="AA318" s="12" t="str">
        <f aca="false">IF(OR($B318="",J318="",K318=""),"",IFERROR(IF(OR(INDEX(Matches!$I$2:$I$201,MATCH($A318&amp;"-4",Matches!$J$2:$J$201,0))="Void",INDEX(Matches!$G$2:$G$201,MATCH($A318&amp;"-4",Matches!$J$2:$J$201,0))="",INDEX(Matches!$H$2:$H$201,MATCH($A318&amp;"-4",Matches!$J$2:$J$201,0))=""),"",IF(AND($C318&lt;&gt;"",INDEX(Matches!$F$2:$F$201,MATCH($A318&amp;"-4",Matches!$J$2:$J$201,0))&lt;&gt;"",$C318&gt;=INDEX(Matches!$F$2:$F$201,MATCH($A318&amp;"-4",Matches!$J$2:$J$201,0))),"",IF(AND(J318=INDEX(Matches!$G$2:$G$201,MATCH($A318&amp;"-4",Matches!$J$2:$J$201,0)),K318=INDEX(Matches!$H$2:$H$201,MATCH($A318&amp;"-4",Matches!$J$2:$J$201,0))),5,IF(SIGN(J318-K318)&lt;&gt;SIGN(INDEX(Matches!$G$2:$G$201,MATCH($A318&amp;"-4",Matches!$J$2:$J$201,0))-INDEX(Matches!$H$2:$H$201,MATCH($A318&amp;"-4",Matches!$J$2:$J$201,0))),0,IF(J318-K318=INDEX(Matches!$G$2:$G$201,MATCH($A318&amp;"-4",Matches!$J$2:$J$201,0))-INDEX(Matches!$H$2:$H$201,MATCH($A318&amp;"-4",Matches!$J$2:$J$201,0)),3,2))))),""))</f>
        <v/>
      </c>
      <c r="AB318" s="12" t="str">
        <f aca="false">IF(OR($B318="",L318="",M318=""),"",IFERROR(IF(OR(INDEX(Matches!$I$2:$I$201,MATCH($A318&amp;"-5",Matches!$J$2:$J$201,0))="Void",INDEX(Matches!$G$2:$G$201,MATCH($A318&amp;"-5",Matches!$J$2:$J$201,0))="",INDEX(Matches!$H$2:$H$201,MATCH($A318&amp;"-5",Matches!$J$2:$J$201,0))=""),"",IF(AND($C318&lt;&gt;"",INDEX(Matches!$F$2:$F$201,MATCH($A318&amp;"-5",Matches!$J$2:$J$201,0))&lt;&gt;"",$C318&gt;=INDEX(Matches!$F$2:$F$201,MATCH($A318&amp;"-5",Matches!$J$2:$J$201,0))),"",IF(AND(L318=INDEX(Matches!$G$2:$G$201,MATCH($A318&amp;"-5",Matches!$J$2:$J$201,0)),M318=INDEX(Matches!$H$2:$H$201,MATCH($A318&amp;"-5",Matches!$J$2:$J$201,0))),5,IF(SIGN(L318-M318)&lt;&gt;SIGN(INDEX(Matches!$G$2:$G$201,MATCH($A318&amp;"-5",Matches!$J$2:$J$201,0))-INDEX(Matches!$H$2:$H$201,MATCH($A318&amp;"-5",Matches!$J$2:$J$201,0))),0,IF(L318-M318=INDEX(Matches!$G$2:$G$201,MATCH($A318&amp;"-5",Matches!$J$2:$J$201,0))-INDEX(Matches!$H$2:$H$201,MATCH($A318&amp;"-5",Matches!$J$2:$J$201,0)),3,2))))),""))</f>
        <v/>
      </c>
      <c r="AC318" s="12" t="str">
        <f aca="false">IF(OR($B318="",N318="",O318=""),"",IFERROR(IF(OR(INDEX(Matches!$I$2:$I$201,MATCH($A318&amp;"-6",Matches!$J$2:$J$201,0))="Void",INDEX(Matches!$G$2:$G$201,MATCH($A318&amp;"-6",Matches!$J$2:$J$201,0))="",INDEX(Matches!$H$2:$H$201,MATCH($A318&amp;"-6",Matches!$J$2:$J$201,0))=""),"",IF(AND($C318&lt;&gt;"",INDEX(Matches!$F$2:$F$201,MATCH($A318&amp;"-6",Matches!$J$2:$J$201,0))&lt;&gt;"",$C318&gt;=INDEX(Matches!$F$2:$F$201,MATCH($A318&amp;"-6",Matches!$J$2:$J$201,0))),"",IF(AND(N318=INDEX(Matches!$G$2:$G$201,MATCH($A318&amp;"-6",Matches!$J$2:$J$201,0)),O318=INDEX(Matches!$H$2:$H$201,MATCH($A318&amp;"-6",Matches!$J$2:$J$201,0))),5,IF(SIGN(N318-O318)&lt;&gt;SIGN(INDEX(Matches!$G$2:$G$201,MATCH($A318&amp;"-6",Matches!$J$2:$J$201,0))-INDEX(Matches!$H$2:$H$201,MATCH($A318&amp;"-6",Matches!$J$2:$J$201,0))),0,IF(N318-O318=INDEX(Matches!$G$2:$G$201,MATCH($A318&amp;"-6",Matches!$J$2:$J$201,0))-INDEX(Matches!$H$2:$H$201,MATCH($A318&amp;"-6",Matches!$J$2:$J$201,0)),3,2))))),""))</f>
        <v/>
      </c>
      <c r="AD318" s="12" t="str">
        <f aca="false">IF(OR($B318="",P318="",Q318=""),"",IFERROR(IF(OR(INDEX(Matches!$I$2:$I$201,MATCH($A318&amp;"-7",Matches!$J$2:$J$201,0))="Void",INDEX(Matches!$G$2:$G$201,MATCH($A318&amp;"-7",Matches!$J$2:$J$201,0))="",INDEX(Matches!$H$2:$H$201,MATCH($A318&amp;"-7",Matches!$J$2:$J$201,0))=""),"",IF(AND($C318&lt;&gt;"",INDEX(Matches!$F$2:$F$201,MATCH($A318&amp;"-7",Matches!$J$2:$J$201,0))&lt;&gt;"",$C318&gt;=INDEX(Matches!$F$2:$F$201,MATCH($A318&amp;"-7",Matches!$J$2:$J$201,0))),"",IF(AND(P318=INDEX(Matches!$G$2:$G$201,MATCH($A318&amp;"-7",Matches!$J$2:$J$201,0)),Q318=INDEX(Matches!$H$2:$H$201,MATCH($A318&amp;"-7",Matches!$J$2:$J$201,0))),5,IF(SIGN(P318-Q318)&lt;&gt;SIGN(INDEX(Matches!$G$2:$G$201,MATCH($A318&amp;"-7",Matches!$J$2:$J$201,0))-INDEX(Matches!$H$2:$H$201,MATCH($A318&amp;"-7",Matches!$J$2:$J$201,0))),0,IF(P318-Q318=INDEX(Matches!$G$2:$G$201,MATCH($A318&amp;"-7",Matches!$J$2:$J$201,0))-INDEX(Matches!$H$2:$H$201,MATCH($A318&amp;"-7",Matches!$J$2:$J$201,0)),3,2))))),""))</f>
        <v/>
      </c>
      <c r="AE318" s="12" t="str">
        <f aca="false">IF(OR($B318="",R318="",S318=""),"",IFERROR(IF(OR(INDEX(Matches!$I$2:$I$201,MATCH($A318&amp;"-8",Matches!$J$2:$J$201,0))="Void",INDEX(Matches!$G$2:$G$201,MATCH($A318&amp;"-8",Matches!$J$2:$J$201,0))="",INDEX(Matches!$H$2:$H$201,MATCH($A318&amp;"-8",Matches!$J$2:$J$201,0))=""),"",IF(AND($C318&lt;&gt;"",INDEX(Matches!$F$2:$F$201,MATCH($A318&amp;"-8",Matches!$J$2:$J$201,0))&lt;&gt;"",$C318&gt;=INDEX(Matches!$F$2:$F$201,MATCH($A318&amp;"-8",Matches!$J$2:$J$201,0))),"",IF(AND(R318=INDEX(Matches!$G$2:$G$201,MATCH($A318&amp;"-8",Matches!$J$2:$J$201,0)),S318=INDEX(Matches!$H$2:$H$201,MATCH($A318&amp;"-8",Matches!$J$2:$J$201,0))),5,IF(SIGN(R318-S318)&lt;&gt;SIGN(INDEX(Matches!$G$2:$G$201,MATCH($A318&amp;"-8",Matches!$J$2:$J$201,0))-INDEX(Matches!$H$2:$H$201,MATCH($A318&amp;"-8",Matches!$J$2:$J$201,0))),0,IF(R318-S318=INDEX(Matches!$G$2:$G$201,MATCH($A318&amp;"-8",Matches!$J$2:$J$201,0))-INDEX(Matches!$H$2:$H$201,MATCH($A318&amp;"-8",Matches!$J$2:$J$201,0)),3,2))))),""))</f>
        <v/>
      </c>
      <c r="AF318" s="12" t="str">
        <f aca="false">IF(OR($B318="",T318="",U318=""),"",IFERROR(IF(OR(INDEX(Matches!$I$2:$I$201,MATCH($A318&amp;"-9",Matches!$J$2:$J$201,0))="Void",INDEX(Matches!$G$2:$G$201,MATCH($A318&amp;"-9",Matches!$J$2:$J$201,0))="",INDEX(Matches!$H$2:$H$201,MATCH($A318&amp;"-9",Matches!$J$2:$J$201,0))=""),"",IF(AND($C318&lt;&gt;"",INDEX(Matches!$F$2:$F$201,MATCH($A318&amp;"-9",Matches!$J$2:$J$201,0))&lt;&gt;"",$C318&gt;=INDEX(Matches!$F$2:$F$201,MATCH($A318&amp;"-9",Matches!$J$2:$J$201,0))),"",IF(AND(T318=INDEX(Matches!$G$2:$G$201,MATCH($A318&amp;"-9",Matches!$J$2:$J$201,0)),U318=INDEX(Matches!$H$2:$H$201,MATCH($A318&amp;"-9",Matches!$J$2:$J$201,0))),5,IF(SIGN(T318-U318)&lt;&gt;SIGN(INDEX(Matches!$G$2:$G$201,MATCH($A318&amp;"-9",Matches!$J$2:$J$201,0))-INDEX(Matches!$H$2:$H$201,MATCH($A318&amp;"-9",Matches!$J$2:$J$201,0))),0,IF(T318-U318=INDEX(Matches!$G$2:$G$201,MATCH($A318&amp;"-9",Matches!$J$2:$J$201,0))-INDEX(Matches!$H$2:$H$201,MATCH($A318&amp;"-9",Matches!$J$2:$J$201,0)),3,2))))),""))</f>
        <v/>
      </c>
      <c r="AG318" s="12" t="str">
        <f aca="false">IF(OR($B318="",V318="",W318=""),"",IFERROR(IF(OR(INDEX(Matches!$I$2:$I$201,MATCH($A318&amp;"-10",Matches!$J$2:$J$201,0))="Void",INDEX(Matches!$G$2:$G$201,MATCH($A318&amp;"-10",Matches!$J$2:$J$201,0))="",INDEX(Matches!$H$2:$H$201,MATCH($A318&amp;"-10",Matches!$J$2:$J$201,0))=""),"",IF(AND($C318&lt;&gt;"",INDEX(Matches!$F$2:$F$201,MATCH($A318&amp;"-10",Matches!$J$2:$J$201,0))&lt;&gt;"",$C318&gt;=INDEX(Matches!$F$2:$F$201,MATCH($A318&amp;"-10",Matches!$J$2:$J$201,0))),"",IF(AND(V318=INDEX(Matches!$G$2:$G$201,MATCH($A318&amp;"-10",Matches!$J$2:$J$201,0)),W318=INDEX(Matches!$H$2:$H$201,MATCH($A318&amp;"-10",Matches!$J$2:$J$201,0))),5,IF(SIGN(V318-W318)&lt;&gt;SIGN(INDEX(Matches!$G$2:$G$201,MATCH($A318&amp;"-10",Matches!$J$2:$J$201,0))-INDEX(Matches!$H$2:$H$201,MATCH($A318&amp;"-10",Matches!$J$2:$J$201,0))),0,IF(V318-W318=INDEX(Matches!$G$2:$G$201,MATCH($A318&amp;"-10",Matches!$J$2:$J$201,0))-INDEX(Matches!$H$2:$H$201,MATCH($A318&amp;"-10",Matches!$J$2:$J$201,0)),3,2))))),""))</f>
        <v/>
      </c>
      <c r="AH318" s="13" t="str">
        <f aca="false">IF($B318="","",SUM(X318:AG318))</f>
        <v/>
      </c>
      <c r="AI318" s="12" t="str">
        <f aca="false">IF($B318="","",COUNTIF(X318:AG318,5))</f>
        <v/>
      </c>
      <c r="AJ318" s="12" t="str">
        <f aca="false">IF($B318="","",COUNTIF(X318:AG318,"&gt;=2"))</f>
        <v/>
      </c>
      <c r="AK318" s="12" t="str">
        <f aca="false">IF($B318="","",COUNT(X318:AG318))</f>
        <v/>
      </c>
    </row>
    <row r="319" customFormat="false" ht="15" hidden="false" customHeight="false" outlineLevel="0" collapsed="false">
      <c r="A319" s="7"/>
      <c r="B319" s="7"/>
      <c r="C319" s="1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12" t="str">
        <f aca="false">IF(OR($B319="",D319="",E319=""),"",IFERROR(IF(OR(INDEX(Matches!$I$2:$I$201,MATCH($A319&amp;"-1",Matches!$J$2:$J$201,0))="Void",INDEX(Matches!$G$2:$G$201,MATCH($A319&amp;"-1",Matches!$J$2:$J$201,0))="",INDEX(Matches!$H$2:$H$201,MATCH($A319&amp;"-1",Matches!$J$2:$J$201,0))=""),"",IF(AND($C319&lt;&gt;"",INDEX(Matches!$F$2:$F$201,MATCH($A319&amp;"-1",Matches!$J$2:$J$201,0))&lt;&gt;"",$C319&gt;=INDEX(Matches!$F$2:$F$201,MATCH($A319&amp;"-1",Matches!$J$2:$J$201,0))),"",IF(AND(D319=INDEX(Matches!$G$2:$G$201,MATCH($A319&amp;"-1",Matches!$J$2:$J$201,0)),E319=INDEX(Matches!$H$2:$H$201,MATCH($A319&amp;"-1",Matches!$J$2:$J$201,0))),5,IF(SIGN(D319-E319)&lt;&gt;SIGN(INDEX(Matches!$G$2:$G$201,MATCH($A319&amp;"-1",Matches!$J$2:$J$201,0))-INDEX(Matches!$H$2:$H$201,MATCH($A319&amp;"-1",Matches!$J$2:$J$201,0))),0,IF(D319-E319=INDEX(Matches!$G$2:$G$201,MATCH($A319&amp;"-1",Matches!$J$2:$J$201,0))-INDEX(Matches!$H$2:$H$201,MATCH($A319&amp;"-1",Matches!$J$2:$J$201,0)),3,2))))),""))</f>
        <v/>
      </c>
      <c r="Y319" s="12" t="str">
        <f aca="false">IF(OR($B319="",F319="",G319=""),"",IFERROR(IF(OR(INDEX(Matches!$I$2:$I$201,MATCH($A319&amp;"-2",Matches!$J$2:$J$201,0))="Void",INDEX(Matches!$G$2:$G$201,MATCH($A319&amp;"-2",Matches!$J$2:$J$201,0))="",INDEX(Matches!$H$2:$H$201,MATCH($A319&amp;"-2",Matches!$J$2:$J$201,0))=""),"",IF(AND($C319&lt;&gt;"",INDEX(Matches!$F$2:$F$201,MATCH($A319&amp;"-2",Matches!$J$2:$J$201,0))&lt;&gt;"",$C319&gt;=INDEX(Matches!$F$2:$F$201,MATCH($A319&amp;"-2",Matches!$J$2:$J$201,0))),"",IF(AND(F319=INDEX(Matches!$G$2:$G$201,MATCH($A319&amp;"-2",Matches!$J$2:$J$201,0)),G319=INDEX(Matches!$H$2:$H$201,MATCH($A319&amp;"-2",Matches!$J$2:$J$201,0))),5,IF(SIGN(F319-G319)&lt;&gt;SIGN(INDEX(Matches!$G$2:$G$201,MATCH($A319&amp;"-2",Matches!$J$2:$J$201,0))-INDEX(Matches!$H$2:$H$201,MATCH($A319&amp;"-2",Matches!$J$2:$J$201,0))),0,IF(F319-G319=INDEX(Matches!$G$2:$G$201,MATCH($A319&amp;"-2",Matches!$J$2:$J$201,0))-INDEX(Matches!$H$2:$H$201,MATCH($A319&amp;"-2",Matches!$J$2:$J$201,0)),3,2))))),""))</f>
        <v/>
      </c>
      <c r="Z319" s="12" t="str">
        <f aca="false">IF(OR($B319="",H319="",I319=""),"",IFERROR(IF(OR(INDEX(Matches!$I$2:$I$201,MATCH($A319&amp;"-3",Matches!$J$2:$J$201,0))="Void",INDEX(Matches!$G$2:$G$201,MATCH($A319&amp;"-3",Matches!$J$2:$J$201,0))="",INDEX(Matches!$H$2:$H$201,MATCH($A319&amp;"-3",Matches!$J$2:$J$201,0))=""),"",IF(AND($C319&lt;&gt;"",INDEX(Matches!$F$2:$F$201,MATCH($A319&amp;"-3",Matches!$J$2:$J$201,0))&lt;&gt;"",$C319&gt;=INDEX(Matches!$F$2:$F$201,MATCH($A319&amp;"-3",Matches!$J$2:$J$201,0))),"",IF(AND(H319=INDEX(Matches!$G$2:$G$201,MATCH($A319&amp;"-3",Matches!$J$2:$J$201,0)),I319=INDEX(Matches!$H$2:$H$201,MATCH($A319&amp;"-3",Matches!$J$2:$J$201,0))),5,IF(SIGN(H319-I319)&lt;&gt;SIGN(INDEX(Matches!$G$2:$G$201,MATCH($A319&amp;"-3",Matches!$J$2:$J$201,0))-INDEX(Matches!$H$2:$H$201,MATCH($A319&amp;"-3",Matches!$J$2:$J$201,0))),0,IF(H319-I319=INDEX(Matches!$G$2:$G$201,MATCH($A319&amp;"-3",Matches!$J$2:$J$201,0))-INDEX(Matches!$H$2:$H$201,MATCH($A319&amp;"-3",Matches!$J$2:$J$201,0)),3,2))))),""))</f>
        <v/>
      </c>
      <c r="AA319" s="12" t="str">
        <f aca="false">IF(OR($B319="",J319="",K319=""),"",IFERROR(IF(OR(INDEX(Matches!$I$2:$I$201,MATCH($A319&amp;"-4",Matches!$J$2:$J$201,0))="Void",INDEX(Matches!$G$2:$G$201,MATCH($A319&amp;"-4",Matches!$J$2:$J$201,0))="",INDEX(Matches!$H$2:$H$201,MATCH($A319&amp;"-4",Matches!$J$2:$J$201,0))=""),"",IF(AND($C319&lt;&gt;"",INDEX(Matches!$F$2:$F$201,MATCH($A319&amp;"-4",Matches!$J$2:$J$201,0))&lt;&gt;"",$C319&gt;=INDEX(Matches!$F$2:$F$201,MATCH($A319&amp;"-4",Matches!$J$2:$J$201,0))),"",IF(AND(J319=INDEX(Matches!$G$2:$G$201,MATCH($A319&amp;"-4",Matches!$J$2:$J$201,0)),K319=INDEX(Matches!$H$2:$H$201,MATCH($A319&amp;"-4",Matches!$J$2:$J$201,0))),5,IF(SIGN(J319-K319)&lt;&gt;SIGN(INDEX(Matches!$G$2:$G$201,MATCH($A319&amp;"-4",Matches!$J$2:$J$201,0))-INDEX(Matches!$H$2:$H$201,MATCH($A319&amp;"-4",Matches!$J$2:$J$201,0))),0,IF(J319-K319=INDEX(Matches!$G$2:$G$201,MATCH($A319&amp;"-4",Matches!$J$2:$J$201,0))-INDEX(Matches!$H$2:$H$201,MATCH($A319&amp;"-4",Matches!$J$2:$J$201,0)),3,2))))),""))</f>
        <v/>
      </c>
      <c r="AB319" s="12" t="str">
        <f aca="false">IF(OR($B319="",L319="",M319=""),"",IFERROR(IF(OR(INDEX(Matches!$I$2:$I$201,MATCH($A319&amp;"-5",Matches!$J$2:$J$201,0))="Void",INDEX(Matches!$G$2:$G$201,MATCH($A319&amp;"-5",Matches!$J$2:$J$201,0))="",INDEX(Matches!$H$2:$H$201,MATCH($A319&amp;"-5",Matches!$J$2:$J$201,0))=""),"",IF(AND($C319&lt;&gt;"",INDEX(Matches!$F$2:$F$201,MATCH($A319&amp;"-5",Matches!$J$2:$J$201,0))&lt;&gt;"",$C319&gt;=INDEX(Matches!$F$2:$F$201,MATCH($A319&amp;"-5",Matches!$J$2:$J$201,0))),"",IF(AND(L319=INDEX(Matches!$G$2:$G$201,MATCH($A319&amp;"-5",Matches!$J$2:$J$201,0)),M319=INDEX(Matches!$H$2:$H$201,MATCH($A319&amp;"-5",Matches!$J$2:$J$201,0))),5,IF(SIGN(L319-M319)&lt;&gt;SIGN(INDEX(Matches!$G$2:$G$201,MATCH($A319&amp;"-5",Matches!$J$2:$J$201,0))-INDEX(Matches!$H$2:$H$201,MATCH($A319&amp;"-5",Matches!$J$2:$J$201,0))),0,IF(L319-M319=INDEX(Matches!$G$2:$G$201,MATCH($A319&amp;"-5",Matches!$J$2:$J$201,0))-INDEX(Matches!$H$2:$H$201,MATCH($A319&amp;"-5",Matches!$J$2:$J$201,0)),3,2))))),""))</f>
        <v/>
      </c>
      <c r="AC319" s="12" t="str">
        <f aca="false">IF(OR($B319="",N319="",O319=""),"",IFERROR(IF(OR(INDEX(Matches!$I$2:$I$201,MATCH($A319&amp;"-6",Matches!$J$2:$J$201,0))="Void",INDEX(Matches!$G$2:$G$201,MATCH($A319&amp;"-6",Matches!$J$2:$J$201,0))="",INDEX(Matches!$H$2:$H$201,MATCH($A319&amp;"-6",Matches!$J$2:$J$201,0))=""),"",IF(AND($C319&lt;&gt;"",INDEX(Matches!$F$2:$F$201,MATCH($A319&amp;"-6",Matches!$J$2:$J$201,0))&lt;&gt;"",$C319&gt;=INDEX(Matches!$F$2:$F$201,MATCH($A319&amp;"-6",Matches!$J$2:$J$201,0))),"",IF(AND(N319=INDEX(Matches!$G$2:$G$201,MATCH($A319&amp;"-6",Matches!$J$2:$J$201,0)),O319=INDEX(Matches!$H$2:$H$201,MATCH($A319&amp;"-6",Matches!$J$2:$J$201,0))),5,IF(SIGN(N319-O319)&lt;&gt;SIGN(INDEX(Matches!$G$2:$G$201,MATCH($A319&amp;"-6",Matches!$J$2:$J$201,0))-INDEX(Matches!$H$2:$H$201,MATCH($A319&amp;"-6",Matches!$J$2:$J$201,0))),0,IF(N319-O319=INDEX(Matches!$G$2:$G$201,MATCH($A319&amp;"-6",Matches!$J$2:$J$201,0))-INDEX(Matches!$H$2:$H$201,MATCH($A319&amp;"-6",Matches!$J$2:$J$201,0)),3,2))))),""))</f>
        <v/>
      </c>
      <c r="AD319" s="12" t="str">
        <f aca="false">IF(OR($B319="",P319="",Q319=""),"",IFERROR(IF(OR(INDEX(Matches!$I$2:$I$201,MATCH($A319&amp;"-7",Matches!$J$2:$J$201,0))="Void",INDEX(Matches!$G$2:$G$201,MATCH($A319&amp;"-7",Matches!$J$2:$J$201,0))="",INDEX(Matches!$H$2:$H$201,MATCH($A319&amp;"-7",Matches!$J$2:$J$201,0))=""),"",IF(AND($C319&lt;&gt;"",INDEX(Matches!$F$2:$F$201,MATCH($A319&amp;"-7",Matches!$J$2:$J$201,0))&lt;&gt;"",$C319&gt;=INDEX(Matches!$F$2:$F$201,MATCH($A319&amp;"-7",Matches!$J$2:$J$201,0))),"",IF(AND(P319=INDEX(Matches!$G$2:$G$201,MATCH($A319&amp;"-7",Matches!$J$2:$J$201,0)),Q319=INDEX(Matches!$H$2:$H$201,MATCH($A319&amp;"-7",Matches!$J$2:$J$201,0))),5,IF(SIGN(P319-Q319)&lt;&gt;SIGN(INDEX(Matches!$G$2:$G$201,MATCH($A319&amp;"-7",Matches!$J$2:$J$201,0))-INDEX(Matches!$H$2:$H$201,MATCH($A319&amp;"-7",Matches!$J$2:$J$201,0))),0,IF(P319-Q319=INDEX(Matches!$G$2:$G$201,MATCH($A319&amp;"-7",Matches!$J$2:$J$201,0))-INDEX(Matches!$H$2:$H$201,MATCH($A319&amp;"-7",Matches!$J$2:$J$201,0)),3,2))))),""))</f>
        <v/>
      </c>
      <c r="AE319" s="12" t="str">
        <f aca="false">IF(OR($B319="",R319="",S319=""),"",IFERROR(IF(OR(INDEX(Matches!$I$2:$I$201,MATCH($A319&amp;"-8",Matches!$J$2:$J$201,0))="Void",INDEX(Matches!$G$2:$G$201,MATCH($A319&amp;"-8",Matches!$J$2:$J$201,0))="",INDEX(Matches!$H$2:$H$201,MATCH($A319&amp;"-8",Matches!$J$2:$J$201,0))=""),"",IF(AND($C319&lt;&gt;"",INDEX(Matches!$F$2:$F$201,MATCH($A319&amp;"-8",Matches!$J$2:$J$201,0))&lt;&gt;"",$C319&gt;=INDEX(Matches!$F$2:$F$201,MATCH($A319&amp;"-8",Matches!$J$2:$J$201,0))),"",IF(AND(R319=INDEX(Matches!$G$2:$G$201,MATCH($A319&amp;"-8",Matches!$J$2:$J$201,0)),S319=INDEX(Matches!$H$2:$H$201,MATCH($A319&amp;"-8",Matches!$J$2:$J$201,0))),5,IF(SIGN(R319-S319)&lt;&gt;SIGN(INDEX(Matches!$G$2:$G$201,MATCH($A319&amp;"-8",Matches!$J$2:$J$201,0))-INDEX(Matches!$H$2:$H$201,MATCH($A319&amp;"-8",Matches!$J$2:$J$201,0))),0,IF(R319-S319=INDEX(Matches!$G$2:$G$201,MATCH($A319&amp;"-8",Matches!$J$2:$J$201,0))-INDEX(Matches!$H$2:$H$201,MATCH($A319&amp;"-8",Matches!$J$2:$J$201,0)),3,2))))),""))</f>
        <v/>
      </c>
      <c r="AF319" s="12" t="str">
        <f aca="false">IF(OR($B319="",T319="",U319=""),"",IFERROR(IF(OR(INDEX(Matches!$I$2:$I$201,MATCH($A319&amp;"-9",Matches!$J$2:$J$201,0))="Void",INDEX(Matches!$G$2:$G$201,MATCH($A319&amp;"-9",Matches!$J$2:$J$201,0))="",INDEX(Matches!$H$2:$H$201,MATCH($A319&amp;"-9",Matches!$J$2:$J$201,0))=""),"",IF(AND($C319&lt;&gt;"",INDEX(Matches!$F$2:$F$201,MATCH($A319&amp;"-9",Matches!$J$2:$J$201,0))&lt;&gt;"",$C319&gt;=INDEX(Matches!$F$2:$F$201,MATCH($A319&amp;"-9",Matches!$J$2:$J$201,0))),"",IF(AND(T319=INDEX(Matches!$G$2:$G$201,MATCH($A319&amp;"-9",Matches!$J$2:$J$201,0)),U319=INDEX(Matches!$H$2:$H$201,MATCH($A319&amp;"-9",Matches!$J$2:$J$201,0))),5,IF(SIGN(T319-U319)&lt;&gt;SIGN(INDEX(Matches!$G$2:$G$201,MATCH($A319&amp;"-9",Matches!$J$2:$J$201,0))-INDEX(Matches!$H$2:$H$201,MATCH($A319&amp;"-9",Matches!$J$2:$J$201,0))),0,IF(T319-U319=INDEX(Matches!$G$2:$G$201,MATCH($A319&amp;"-9",Matches!$J$2:$J$201,0))-INDEX(Matches!$H$2:$H$201,MATCH($A319&amp;"-9",Matches!$J$2:$J$201,0)),3,2))))),""))</f>
        <v/>
      </c>
      <c r="AG319" s="12" t="str">
        <f aca="false">IF(OR($B319="",V319="",W319=""),"",IFERROR(IF(OR(INDEX(Matches!$I$2:$I$201,MATCH($A319&amp;"-10",Matches!$J$2:$J$201,0))="Void",INDEX(Matches!$G$2:$G$201,MATCH($A319&amp;"-10",Matches!$J$2:$J$201,0))="",INDEX(Matches!$H$2:$H$201,MATCH($A319&amp;"-10",Matches!$J$2:$J$201,0))=""),"",IF(AND($C319&lt;&gt;"",INDEX(Matches!$F$2:$F$201,MATCH($A319&amp;"-10",Matches!$J$2:$J$201,0))&lt;&gt;"",$C319&gt;=INDEX(Matches!$F$2:$F$201,MATCH($A319&amp;"-10",Matches!$J$2:$J$201,0))),"",IF(AND(V319=INDEX(Matches!$G$2:$G$201,MATCH($A319&amp;"-10",Matches!$J$2:$J$201,0)),W319=INDEX(Matches!$H$2:$H$201,MATCH($A319&amp;"-10",Matches!$J$2:$J$201,0))),5,IF(SIGN(V319-W319)&lt;&gt;SIGN(INDEX(Matches!$G$2:$G$201,MATCH($A319&amp;"-10",Matches!$J$2:$J$201,0))-INDEX(Matches!$H$2:$H$201,MATCH($A319&amp;"-10",Matches!$J$2:$J$201,0))),0,IF(V319-W319=INDEX(Matches!$G$2:$G$201,MATCH($A319&amp;"-10",Matches!$J$2:$J$201,0))-INDEX(Matches!$H$2:$H$201,MATCH($A319&amp;"-10",Matches!$J$2:$J$201,0)),3,2))))),""))</f>
        <v/>
      </c>
      <c r="AH319" s="13" t="str">
        <f aca="false">IF($B319="","",SUM(X319:AG319))</f>
        <v/>
      </c>
      <c r="AI319" s="12" t="str">
        <f aca="false">IF($B319="","",COUNTIF(X319:AG319,5))</f>
        <v/>
      </c>
      <c r="AJ319" s="12" t="str">
        <f aca="false">IF($B319="","",COUNTIF(X319:AG319,"&gt;=2"))</f>
        <v/>
      </c>
      <c r="AK319" s="12" t="str">
        <f aca="false">IF($B319="","",COUNT(X319:AG319))</f>
        <v/>
      </c>
    </row>
    <row r="320" customFormat="false" ht="15" hidden="false" customHeight="false" outlineLevel="0" collapsed="false">
      <c r="A320" s="7"/>
      <c r="B320" s="7"/>
      <c r="C320" s="1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12" t="str">
        <f aca="false">IF(OR($B320="",D320="",E320=""),"",IFERROR(IF(OR(INDEX(Matches!$I$2:$I$201,MATCH($A320&amp;"-1",Matches!$J$2:$J$201,0))="Void",INDEX(Matches!$G$2:$G$201,MATCH($A320&amp;"-1",Matches!$J$2:$J$201,0))="",INDEX(Matches!$H$2:$H$201,MATCH($A320&amp;"-1",Matches!$J$2:$J$201,0))=""),"",IF(AND($C320&lt;&gt;"",INDEX(Matches!$F$2:$F$201,MATCH($A320&amp;"-1",Matches!$J$2:$J$201,0))&lt;&gt;"",$C320&gt;=INDEX(Matches!$F$2:$F$201,MATCH($A320&amp;"-1",Matches!$J$2:$J$201,0))),"",IF(AND(D320=INDEX(Matches!$G$2:$G$201,MATCH($A320&amp;"-1",Matches!$J$2:$J$201,0)),E320=INDEX(Matches!$H$2:$H$201,MATCH($A320&amp;"-1",Matches!$J$2:$J$201,0))),5,IF(SIGN(D320-E320)&lt;&gt;SIGN(INDEX(Matches!$G$2:$G$201,MATCH($A320&amp;"-1",Matches!$J$2:$J$201,0))-INDEX(Matches!$H$2:$H$201,MATCH($A320&amp;"-1",Matches!$J$2:$J$201,0))),0,IF(D320-E320=INDEX(Matches!$G$2:$G$201,MATCH($A320&amp;"-1",Matches!$J$2:$J$201,0))-INDEX(Matches!$H$2:$H$201,MATCH($A320&amp;"-1",Matches!$J$2:$J$201,0)),3,2))))),""))</f>
        <v/>
      </c>
      <c r="Y320" s="12" t="str">
        <f aca="false">IF(OR($B320="",F320="",G320=""),"",IFERROR(IF(OR(INDEX(Matches!$I$2:$I$201,MATCH($A320&amp;"-2",Matches!$J$2:$J$201,0))="Void",INDEX(Matches!$G$2:$G$201,MATCH($A320&amp;"-2",Matches!$J$2:$J$201,0))="",INDEX(Matches!$H$2:$H$201,MATCH($A320&amp;"-2",Matches!$J$2:$J$201,0))=""),"",IF(AND($C320&lt;&gt;"",INDEX(Matches!$F$2:$F$201,MATCH($A320&amp;"-2",Matches!$J$2:$J$201,0))&lt;&gt;"",$C320&gt;=INDEX(Matches!$F$2:$F$201,MATCH($A320&amp;"-2",Matches!$J$2:$J$201,0))),"",IF(AND(F320=INDEX(Matches!$G$2:$G$201,MATCH($A320&amp;"-2",Matches!$J$2:$J$201,0)),G320=INDEX(Matches!$H$2:$H$201,MATCH($A320&amp;"-2",Matches!$J$2:$J$201,0))),5,IF(SIGN(F320-G320)&lt;&gt;SIGN(INDEX(Matches!$G$2:$G$201,MATCH($A320&amp;"-2",Matches!$J$2:$J$201,0))-INDEX(Matches!$H$2:$H$201,MATCH($A320&amp;"-2",Matches!$J$2:$J$201,0))),0,IF(F320-G320=INDEX(Matches!$G$2:$G$201,MATCH($A320&amp;"-2",Matches!$J$2:$J$201,0))-INDEX(Matches!$H$2:$H$201,MATCH($A320&amp;"-2",Matches!$J$2:$J$201,0)),3,2))))),""))</f>
        <v/>
      </c>
      <c r="Z320" s="12" t="str">
        <f aca="false">IF(OR($B320="",H320="",I320=""),"",IFERROR(IF(OR(INDEX(Matches!$I$2:$I$201,MATCH($A320&amp;"-3",Matches!$J$2:$J$201,0))="Void",INDEX(Matches!$G$2:$G$201,MATCH($A320&amp;"-3",Matches!$J$2:$J$201,0))="",INDEX(Matches!$H$2:$H$201,MATCH($A320&amp;"-3",Matches!$J$2:$J$201,0))=""),"",IF(AND($C320&lt;&gt;"",INDEX(Matches!$F$2:$F$201,MATCH($A320&amp;"-3",Matches!$J$2:$J$201,0))&lt;&gt;"",$C320&gt;=INDEX(Matches!$F$2:$F$201,MATCH($A320&amp;"-3",Matches!$J$2:$J$201,0))),"",IF(AND(H320=INDEX(Matches!$G$2:$G$201,MATCH($A320&amp;"-3",Matches!$J$2:$J$201,0)),I320=INDEX(Matches!$H$2:$H$201,MATCH($A320&amp;"-3",Matches!$J$2:$J$201,0))),5,IF(SIGN(H320-I320)&lt;&gt;SIGN(INDEX(Matches!$G$2:$G$201,MATCH($A320&amp;"-3",Matches!$J$2:$J$201,0))-INDEX(Matches!$H$2:$H$201,MATCH($A320&amp;"-3",Matches!$J$2:$J$201,0))),0,IF(H320-I320=INDEX(Matches!$G$2:$G$201,MATCH($A320&amp;"-3",Matches!$J$2:$J$201,0))-INDEX(Matches!$H$2:$H$201,MATCH($A320&amp;"-3",Matches!$J$2:$J$201,0)),3,2))))),""))</f>
        <v/>
      </c>
      <c r="AA320" s="12" t="str">
        <f aca="false">IF(OR($B320="",J320="",K320=""),"",IFERROR(IF(OR(INDEX(Matches!$I$2:$I$201,MATCH($A320&amp;"-4",Matches!$J$2:$J$201,0))="Void",INDEX(Matches!$G$2:$G$201,MATCH($A320&amp;"-4",Matches!$J$2:$J$201,0))="",INDEX(Matches!$H$2:$H$201,MATCH($A320&amp;"-4",Matches!$J$2:$J$201,0))=""),"",IF(AND($C320&lt;&gt;"",INDEX(Matches!$F$2:$F$201,MATCH($A320&amp;"-4",Matches!$J$2:$J$201,0))&lt;&gt;"",$C320&gt;=INDEX(Matches!$F$2:$F$201,MATCH($A320&amp;"-4",Matches!$J$2:$J$201,0))),"",IF(AND(J320=INDEX(Matches!$G$2:$G$201,MATCH($A320&amp;"-4",Matches!$J$2:$J$201,0)),K320=INDEX(Matches!$H$2:$H$201,MATCH($A320&amp;"-4",Matches!$J$2:$J$201,0))),5,IF(SIGN(J320-K320)&lt;&gt;SIGN(INDEX(Matches!$G$2:$G$201,MATCH($A320&amp;"-4",Matches!$J$2:$J$201,0))-INDEX(Matches!$H$2:$H$201,MATCH($A320&amp;"-4",Matches!$J$2:$J$201,0))),0,IF(J320-K320=INDEX(Matches!$G$2:$G$201,MATCH($A320&amp;"-4",Matches!$J$2:$J$201,0))-INDEX(Matches!$H$2:$H$201,MATCH($A320&amp;"-4",Matches!$J$2:$J$201,0)),3,2))))),""))</f>
        <v/>
      </c>
      <c r="AB320" s="12" t="str">
        <f aca="false">IF(OR($B320="",L320="",M320=""),"",IFERROR(IF(OR(INDEX(Matches!$I$2:$I$201,MATCH($A320&amp;"-5",Matches!$J$2:$J$201,0))="Void",INDEX(Matches!$G$2:$G$201,MATCH($A320&amp;"-5",Matches!$J$2:$J$201,0))="",INDEX(Matches!$H$2:$H$201,MATCH($A320&amp;"-5",Matches!$J$2:$J$201,0))=""),"",IF(AND($C320&lt;&gt;"",INDEX(Matches!$F$2:$F$201,MATCH($A320&amp;"-5",Matches!$J$2:$J$201,0))&lt;&gt;"",$C320&gt;=INDEX(Matches!$F$2:$F$201,MATCH($A320&amp;"-5",Matches!$J$2:$J$201,0))),"",IF(AND(L320=INDEX(Matches!$G$2:$G$201,MATCH($A320&amp;"-5",Matches!$J$2:$J$201,0)),M320=INDEX(Matches!$H$2:$H$201,MATCH($A320&amp;"-5",Matches!$J$2:$J$201,0))),5,IF(SIGN(L320-M320)&lt;&gt;SIGN(INDEX(Matches!$G$2:$G$201,MATCH($A320&amp;"-5",Matches!$J$2:$J$201,0))-INDEX(Matches!$H$2:$H$201,MATCH($A320&amp;"-5",Matches!$J$2:$J$201,0))),0,IF(L320-M320=INDEX(Matches!$G$2:$G$201,MATCH($A320&amp;"-5",Matches!$J$2:$J$201,0))-INDEX(Matches!$H$2:$H$201,MATCH($A320&amp;"-5",Matches!$J$2:$J$201,0)),3,2))))),""))</f>
        <v/>
      </c>
      <c r="AC320" s="12" t="str">
        <f aca="false">IF(OR($B320="",N320="",O320=""),"",IFERROR(IF(OR(INDEX(Matches!$I$2:$I$201,MATCH($A320&amp;"-6",Matches!$J$2:$J$201,0))="Void",INDEX(Matches!$G$2:$G$201,MATCH($A320&amp;"-6",Matches!$J$2:$J$201,0))="",INDEX(Matches!$H$2:$H$201,MATCH($A320&amp;"-6",Matches!$J$2:$J$201,0))=""),"",IF(AND($C320&lt;&gt;"",INDEX(Matches!$F$2:$F$201,MATCH($A320&amp;"-6",Matches!$J$2:$J$201,0))&lt;&gt;"",$C320&gt;=INDEX(Matches!$F$2:$F$201,MATCH($A320&amp;"-6",Matches!$J$2:$J$201,0))),"",IF(AND(N320=INDEX(Matches!$G$2:$G$201,MATCH($A320&amp;"-6",Matches!$J$2:$J$201,0)),O320=INDEX(Matches!$H$2:$H$201,MATCH($A320&amp;"-6",Matches!$J$2:$J$201,0))),5,IF(SIGN(N320-O320)&lt;&gt;SIGN(INDEX(Matches!$G$2:$G$201,MATCH($A320&amp;"-6",Matches!$J$2:$J$201,0))-INDEX(Matches!$H$2:$H$201,MATCH($A320&amp;"-6",Matches!$J$2:$J$201,0))),0,IF(N320-O320=INDEX(Matches!$G$2:$G$201,MATCH($A320&amp;"-6",Matches!$J$2:$J$201,0))-INDEX(Matches!$H$2:$H$201,MATCH($A320&amp;"-6",Matches!$J$2:$J$201,0)),3,2))))),""))</f>
        <v/>
      </c>
      <c r="AD320" s="12" t="str">
        <f aca="false">IF(OR($B320="",P320="",Q320=""),"",IFERROR(IF(OR(INDEX(Matches!$I$2:$I$201,MATCH($A320&amp;"-7",Matches!$J$2:$J$201,0))="Void",INDEX(Matches!$G$2:$G$201,MATCH($A320&amp;"-7",Matches!$J$2:$J$201,0))="",INDEX(Matches!$H$2:$H$201,MATCH($A320&amp;"-7",Matches!$J$2:$J$201,0))=""),"",IF(AND($C320&lt;&gt;"",INDEX(Matches!$F$2:$F$201,MATCH($A320&amp;"-7",Matches!$J$2:$J$201,0))&lt;&gt;"",$C320&gt;=INDEX(Matches!$F$2:$F$201,MATCH($A320&amp;"-7",Matches!$J$2:$J$201,0))),"",IF(AND(P320=INDEX(Matches!$G$2:$G$201,MATCH($A320&amp;"-7",Matches!$J$2:$J$201,0)),Q320=INDEX(Matches!$H$2:$H$201,MATCH($A320&amp;"-7",Matches!$J$2:$J$201,0))),5,IF(SIGN(P320-Q320)&lt;&gt;SIGN(INDEX(Matches!$G$2:$G$201,MATCH($A320&amp;"-7",Matches!$J$2:$J$201,0))-INDEX(Matches!$H$2:$H$201,MATCH($A320&amp;"-7",Matches!$J$2:$J$201,0))),0,IF(P320-Q320=INDEX(Matches!$G$2:$G$201,MATCH($A320&amp;"-7",Matches!$J$2:$J$201,0))-INDEX(Matches!$H$2:$H$201,MATCH($A320&amp;"-7",Matches!$J$2:$J$201,0)),3,2))))),""))</f>
        <v/>
      </c>
      <c r="AE320" s="12" t="str">
        <f aca="false">IF(OR($B320="",R320="",S320=""),"",IFERROR(IF(OR(INDEX(Matches!$I$2:$I$201,MATCH($A320&amp;"-8",Matches!$J$2:$J$201,0))="Void",INDEX(Matches!$G$2:$G$201,MATCH($A320&amp;"-8",Matches!$J$2:$J$201,0))="",INDEX(Matches!$H$2:$H$201,MATCH($A320&amp;"-8",Matches!$J$2:$J$201,0))=""),"",IF(AND($C320&lt;&gt;"",INDEX(Matches!$F$2:$F$201,MATCH($A320&amp;"-8",Matches!$J$2:$J$201,0))&lt;&gt;"",$C320&gt;=INDEX(Matches!$F$2:$F$201,MATCH($A320&amp;"-8",Matches!$J$2:$J$201,0))),"",IF(AND(R320=INDEX(Matches!$G$2:$G$201,MATCH($A320&amp;"-8",Matches!$J$2:$J$201,0)),S320=INDEX(Matches!$H$2:$H$201,MATCH($A320&amp;"-8",Matches!$J$2:$J$201,0))),5,IF(SIGN(R320-S320)&lt;&gt;SIGN(INDEX(Matches!$G$2:$G$201,MATCH($A320&amp;"-8",Matches!$J$2:$J$201,0))-INDEX(Matches!$H$2:$H$201,MATCH($A320&amp;"-8",Matches!$J$2:$J$201,0))),0,IF(R320-S320=INDEX(Matches!$G$2:$G$201,MATCH($A320&amp;"-8",Matches!$J$2:$J$201,0))-INDEX(Matches!$H$2:$H$201,MATCH($A320&amp;"-8",Matches!$J$2:$J$201,0)),3,2))))),""))</f>
        <v/>
      </c>
      <c r="AF320" s="12" t="str">
        <f aca="false">IF(OR($B320="",T320="",U320=""),"",IFERROR(IF(OR(INDEX(Matches!$I$2:$I$201,MATCH($A320&amp;"-9",Matches!$J$2:$J$201,0))="Void",INDEX(Matches!$G$2:$G$201,MATCH($A320&amp;"-9",Matches!$J$2:$J$201,0))="",INDEX(Matches!$H$2:$H$201,MATCH($A320&amp;"-9",Matches!$J$2:$J$201,0))=""),"",IF(AND($C320&lt;&gt;"",INDEX(Matches!$F$2:$F$201,MATCH($A320&amp;"-9",Matches!$J$2:$J$201,0))&lt;&gt;"",$C320&gt;=INDEX(Matches!$F$2:$F$201,MATCH($A320&amp;"-9",Matches!$J$2:$J$201,0))),"",IF(AND(T320=INDEX(Matches!$G$2:$G$201,MATCH($A320&amp;"-9",Matches!$J$2:$J$201,0)),U320=INDEX(Matches!$H$2:$H$201,MATCH($A320&amp;"-9",Matches!$J$2:$J$201,0))),5,IF(SIGN(T320-U320)&lt;&gt;SIGN(INDEX(Matches!$G$2:$G$201,MATCH($A320&amp;"-9",Matches!$J$2:$J$201,0))-INDEX(Matches!$H$2:$H$201,MATCH($A320&amp;"-9",Matches!$J$2:$J$201,0))),0,IF(T320-U320=INDEX(Matches!$G$2:$G$201,MATCH($A320&amp;"-9",Matches!$J$2:$J$201,0))-INDEX(Matches!$H$2:$H$201,MATCH($A320&amp;"-9",Matches!$J$2:$J$201,0)),3,2))))),""))</f>
        <v/>
      </c>
      <c r="AG320" s="12" t="str">
        <f aca="false">IF(OR($B320="",V320="",W320=""),"",IFERROR(IF(OR(INDEX(Matches!$I$2:$I$201,MATCH($A320&amp;"-10",Matches!$J$2:$J$201,0))="Void",INDEX(Matches!$G$2:$G$201,MATCH($A320&amp;"-10",Matches!$J$2:$J$201,0))="",INDEX(Matches!$H$2:$H$201,MATCH($A320&amp;"-10",Matches!$J$2:$J$201,0))=""),"",IF(AND($C320&lt;&gt;"",INDEX(Matches!$F$2:$F$201,MATCH($A320&amp;"-10",Matches!$J$2:$J$201,0))&lt;&gt;"",$C320&gt;=INDEX(Matches!$F$2:$F$201,MATCH($A320&amp;"-10",Matches!$J$2:$J$201,0))),"",IF(AND(V320=INDEX(Matches!$G$2:$G$201,MATCH($A320&amp;"-10",Matches!$J$2:$J$201,0)),W320=INDEX(Matches!$H$2:$H$201,MATCH($A320&amp;"-10",Matches!$J$2:$J$201,0))),5,IF(SIGN(V320-W320)&lt;&gt;SIGN(INDEX(Matches!$G$2:$G$201,MATCH($A320&amp;"-10",Matches!$J$2:$J$201,0))-INDEX(Matches!$H$2:$H$201,MATCH($A320&amp;"-10",Matches!$J$2:$J$201,0))),0,IF(V320-W320=INDEX(Matches!$G$2:$G$201,MATCH($A320&amp;"-10",Matches!$J$2:$J$201,0))-INDEX(Matches!$H$2:$H$201,MATCH($A320&amp;"-10",Matches!$J$2:$J$201,0)),3,2))))),""))</f>
        <v/>
      </c>
      <c r="AH320" s="13" t="str">
        <f aca="false">IF($B320="","",SUM(X320:AG320))</f>
        <v/>
      </c>
      <c r="AI320" s="12" t="str">
        <f aca="false">IF($B320="","",COUNTIF(X320:AG320,5))</f>
        <v/>
      </c>
      <c r="AJ320" s="12" t="str">
        <f aca="false">IF($B320="","",COUNTIF(X320:AG320,"&gt;=2"))</f>
        <v/>
      </c>
      <c r="AK320" s="12" t="str">
        <f aca="false">IF($B320="","",COUNT(X320:AG320))</f>
        <v/>
      </c>
    </row>
    <row r="321" customFormat="false" ht="15" hidden="false" customHeight="false" outlineLevel="0" collapsed="false">
      <c r="A321" s="7"/>
      <c r="B321" s="7"/>
      <c r="C321" s="1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12" t="str">
        <f aca="false">IF(OR($B321="",D321="",E321=""),"",IFERROR(IF(OR(INDEX(Matches!$I$2:$I$201,MATCH($A321&amp;"-1",Matches!$J$2:$J$201,0))="Void",INDEX(Matches!$G$2:$G$201,MATCH($A321&amp;"-1",Matches!$J$2:$J$201,0))="",INDEX(Matches!$H$2:$H$201,MATCH($A321&amp;"-1",Matches!$J$2:$J$201,0))=""),"",IF(AND($C321&lt;&gt;"",INDEX(Matches!$F$2:$F$201,MATCH($A321&amp;"-1",Matches!$J$2:$J$201,0))&lt;&gt;"",$C321&gt;=INDEX(Matches!$F$2:$F$201,MATCH($A321&amp;"-1",Matches!$J$2:$J$201,0))),"",IF(AND(D321=INDEX(Matches!$G$2:$G$201,MATCH($A321&amp;"-1",Matches!$J$2:$J$201,0)),E321=INDEX(Matches!$H$2:$H$201,MATCH($A321&amp;"-1",Matches!$J$2:$J$201,0))),5,IF(SIGN(D321-E321)&lt;&gt;SIGN(INDEX(Matches!$G$2:$G$201,MATCH($A321&amp;"-1",Matches!$J$2:$J$201,0))-INDEX(Matches!$H$2:$H$201,MATCH($A321&amp;"-1",Matches!$J$2:$J$201,0))),0,IF(D321-E321=INDEX(Matches!$G$2:$G$201,MATCH($A321&amp;"-1",Matches!$J$2:$J$201,0))-INDEX(Matches!$H$2:$H$201,MATCH($A321&amp;"-1",Matches!$J$2:$J$201,0)),3,2))))),""))</f>
        <v/>
      </c>
      <c r="Y321" s="12" t="str">
        <f aca="false">IF(OR($B321="",F321="",G321=""),"",IFERROR(IF(OR(INDEX(Matches!$I$2:$I$201,MATCH($A321&amp;"-2",Matches!$J$2:$J$201,0))="Void",INDEX(Matches!$G$2:$G$201,MATCH($A321&amp;"-2",Matches!$J$2:$J$201,0))="",INDEX(Matches!$H$2:$H$201,MATCH($A321&amp;"-2",Matches!$J$2:$J$201,0))=""),"",IF(AND($C321&lt;&gt;"",INDEX(Matches!$F$2:$F$201,MATCH($A321&amp;"-2",Matches!$J$2:$J$201,0))&lt;&gt;"",$C321&gt;=INDEX(Matches!$F$2:$F$201,MATCH($A321&amp;"-2",Matches!$J$2:$J$201,0))),"",IF(AND(F321=INDEX(Matches!$G$2:$G$201,MATCH($A321&amp;"-2",Matches!$J$2:$J$201,0)),G321=INDEX(Matches!$H$2:$H$201,MATCH($A321&amp;"-2",Matches!$J$2:$J$201,0))),5,IF(SIGN(F321-G321)&lt;&gt;SIGN(INDEX(Matches!$G$2:$G$201,MATCH($A321&amp;"-2",Matches!$J$2:$J$201,0))-INDEX(Matches!$H$2:$H$201,MATCH($A321&amp;"-2",Matches!$J$2:$J$201,0))),0,IF(F321-G321=INDEX(Matches!$G$2:$G$201,MATCH($A321&amp;"-2",Matches!$J$2:$J$201,0))-INDEX(Matches!$H$2:$H$201,MATCH($A321&amp;"-2",Matches!$J$2:$J$201,0)),3,2))))),""))</f>
        <v/>
      </c>
      <c r="Z321" s="12" t="str">
        <f aca="false">IF(OR($B321="",H321="",I321=""),"",IFERROR(IF(OR(INDEX(Matches!$I$2:$I$201,MATCH($A321&amp;"-3",Matches!$J$2:$J$201,0))="Void",INDEX(Matches!$G$2:$G$201,MATCH($A321&amp;"-3",Matches!$J$2:$J$201,0))="",INDEX(Matches!$H$2:$H$201,MATCH($A321&amp;"-3",Matches!$J$2:$J$201,0))=""),"",IF(AND($C321&lt;&gt;"",INDEX(Matches!$F$2:$F$201,MATCH($A321&amp;"-3",Matches!$J$2:$J$201,0))&lt;&gt;"",$C321&gt;=INDEX(Matches!$F$2:$F$201,MATCH($A321&amp;"-3",Matches!$J$2:$J$201,0))),"",IF(AND(H321=INDEX(Matches!$G$2:$G$201,MATCH($A321&amp;"-3",Matches!$J$2:$J$201,0)),I321=INDEX(Matches!$H$2:$H$201,MATCH($A321&amp;"-3",Matches!$J$2:$J$201,0))),5,IF(SIGN(H321-I321)&lt;&gt;SIGN(INDEX(Matches!$G$2:$G$201,MATCH($A321&amp;"-3",Matches!$J$2:$J$201,0))-INDEX(Matches!$H$2:$H$201,MATCH($A321&amp;"-3",Matches!$J$2:$J$201,0))),0,IF(H321-I321=INDEX(Matches!$G$2:$G$201,MATCH($A321&amp;"-3",Matches!$J$2:$J$201,0))-INDEX(Matches!$H$2:$H$201,MATCH($A321&amp;"-3",Matches!$J$2:$J$201,0)),3,2))))),""))</f>
        <v/>
      </c>
      <c r="AA321" s="12" t="str">
        <f aca="false">IF(OR($B321="",J321="",K321=""),"",IFERROR(IF(OR(INDEX(Matches!$I$2:$I$201,MATCH($A321&amp;"-4",Matches!$J$2:$J$201,0))="Void",INDEX(Matches!$G$2:$G$201,MATCH($A321&amp;"-4",Matches!$J$2:$J$201,0))="",INDEX(Matches!$H$2:$H$201,MATCH($A321&amp;"-4",Matches!$J$2:$J$201,0))=""),"",IF(AND($C321&lt;&gt;"",INDEX(Matches!$F$2:$F$201,MATCH($A321&amp;"-4",Matches!$J$2:$J$201,0))&lt;&gt;"",$C321&gt;=INDEX(Matches!$F$2:$F$201,MATCH($A321&amp;"-4",Matches!$J$2:$J$201,0))),"",IF(AND(J321=INDEX(Matches!$G$2:$G$201,MATCH($A321&amp;"-4",Matches!$J$2:$J$201,0)),K321=INDEX(Matches!$H$2:$H$201,MATCH($A321&amp;"-4",Matches!$J$2:$J$201,0))),5,IF(SIGN(J321-K321)&lt;&gt;SIGN(INDEX(Matches!$G$2:$G$201,MATCH($A321&amp;"-4",Matches!$J$2:$J$201,0))-INDEX(Matches!$H$2:$H$201,MATCH($A321&amp;"-4",Matches!$J$2:$J$201,0))),0,IF(J321-K321=INDEX(Matches!$G$2:$G$201,MATCH($A321&amp;"-4",Matches!$J$2:$J$201,0))-INDEX(Matches!$H$2:$H$201,MATCH($A321&amp;"-4",Matches!$J$2:$J$201,0)),3,2))))),""))</f>
        <v/>
      </c>
      <c r="AB321" s="12" t="str">
        <f aca="false">IF(OR($B321="",L321="",M321=""),"",IFERROR(IF(OR(INDEX(Matches!$I$2:$I$201,MATCH($A321&amp;"-5",Matches!$J$2:$J$201,0))="Void",INDEX(Matches!$G$2:$G$201,MATCH($A321&amp;"-5",Matches!$J$2:$J$201,0))="",INDEX(Matches!$H$2:$H$201,MATCH($A321&amp;"-5",Matches!$J$2:$J$201,0))=""),"",IF(AND($C321&lt;&gt;"",INDEX(Matches!$F$2:$F$201,MATCH($A321&amp;"-5",Matches!$J$2:$J$201,0))&lt;&gt;"",$C321&gt;=INDEX(Matches!$F$2:$F$201,MATCH($A321&amp;"-5",Matches!$J$2:$J$201,0))),"",IF(AND(L321=INDEX(Matches!$G$2:$G$201,MATCH($A321&amp;"-5",Matches!$J$2:$J$201,0)),M321=INDEX(Matches!$H$2:$H$201,MATCH($A321&amp;"-5",Matches!$J$2:$J$201,0))),5,IF(SIGN(L321-M321)&lt;&gt;SIGN(INDEX(Matches!$G$2:$G$201,MATCH($A321&amp;"-5",Matches!$J$2:$J$201,0))-INDEX(Matches!$H$2:$H$201,MATCH($A321&amp;"-5",Matches!$J$2:$J$201,0))),0,IF(L321-M321=INDEX(Matches!$G$2:$G$201,MATCH($A321&amp;"-5",Matches!$J$2:$J$201,0))-INDEX(Matches!$H$2:$H$201,MATCH($A321&amp;"-5",Matches!$J$2:$J$201,0)),3,2))))),""))</f>
        <v/>
      </c>
      <c r="AC321" s="12" t="str">
        <f aca="false">IF(OR($B321="",N321="",O321=""),"",IFERROR(IF(OR(INDEX(Matches!$I$2:$I$201,MATCH($A321&amp;"-6",Matches!$J$2:$J$201,0))="Void",INDEX(Matches!$G$2:$G$201,MATCH($A321&amp;"-6",Matches!$J$2:$J$201,0))="",INDEX(Matches!$H$2:$H$201,MATCH($A321&amp;"-6",Matches!$J$2:$J$201,0))=""),"",IF(AND($C321&lt;&gt;"",INDEX(Matches!$F$2:$F$201,MATCH($A321&amp;"-6",Matches!$J$2:$J$201,0))&lt;&gt;"",$C321&gt;=INDEX(Matches!$F$2:$F$201,MATCH($A321&amp;"-6",Matches!$J$2:$J$201,0))),"",IF(AND(N321=INDEX(Matches!$G$2:$G$201,MATCH($A321&amp;"-6",Matches!$J$2:$J$201,0)),O321=INDEX(Matches!$H$2:$H$201,MATCH($A321&amp;"-6",Matches!$J$2:$J$201,0))),5,IF(SIGN(N321-O321)&lt;&gt;SIGN(INDEX(Matches!$G$2:$G$201,MATCH($A321&amp;"-6",Matches!$J$2:$J$201,0))-INDEX(Matches!$H$2:$H$201,MATCH($A321&amp;"-6",Matches!$J$2:$J$201,0))),0,IF(N321-O321=INDEX(Matches!$G$2:$G$201,MATCH($A321&amp;"-6",Matches!$J$2:$J$201,0))-INDEX(Matches!$H$2:$H$201,MATCH($A321&amp;"-6",Matches!$J$2:$J$201,0)),3,2))))),""))</f>
        <v/>
      </c>
      <c r="AD321" s="12" t="str">
        <f aca="false">IF(OR($B321="",P321="",Q321=""),"",IFERROR(IF(OR(INDEX(Matches!$I$2:$I$201,MATCH($A321&amp;"-7",Matches!$J$2:$J$201,0))="Void",INDEX(Matches!$G$2:$G$201,MATCH($A321&amp;"-7",Matches!$J$2:$J$201,0))="",INDEX(Matches!$H$2:$H$201,MATCH($A321&amp;"-7",Matches!$J$2:$J$201,0))=""),"",IF(AND($C321&lt;&gt;"",INDEX(Matches!$F$2:$F$201,MATCH($A321&amp;"-7",Matches!$J$2:$J$201,0))&lt;&gt;"",$C321&gt;=INDEX(Matches!$F$2:$F$201,MATCH($A321&amp;"-7",Matches!$J$2:$J$201,0))),"",IF(AND(P321=INDEX(Matches!$G$2:$G$201,MATCH($A321&amp;"-7",Matches!$J$2:$J$201,0)),Q321=INDEX(Matches!$H$2:$H$201,MATCH($A321&amp;"-7",Matches!$J$2:$J$201,0))),5,IF(SIGN(P321-Q321)&lt;&gt;SIGN(INDEX(Matches!$G$2:$G$201,MATCH($A321&amp;"-7",Matches!$J$2:$J$201,0))-INDEX(Matches!$H$2:$H$201,MATCH($A321&amp;"-7",Matches!$J$2:$J$201,0))),0,IF(P321-Q321=INDEX(Matches!$G$2:$G$201,MATCH($A321&amp;"-7",Matches!$J$2:$J$201,0))-INDEX(Matches!$H$2:$H$201,MATCH($A321&amp;"-7",Matches!$J$2:$J$201,0)),3,2))))),""))</f>
        <v/>
      </c>
      <c r="AE321" s="12" t="str">
        <f aca="false">IF(OR($B321="",R321="",S321=""),"",IFERROR(IF(OR(INDEX(Matches!$I$2:$I$201,MATCH($A321&amp;"-8",Matches!$J$2:$J$201,0))="Void",INDEX(Matches!$G$2:$G$201,MATCH($A321&amp;"-8",Matches!$J$2:$J$201,0))="",INDEX(Matches!$H$2:$H$201,MATCH($A321&amp;"-8",Matches!$J$2:$J$201,0))=""),"",IF(AND($C321&lt;&gt;"",INDEX(Matches!$F$2:$F$201,MATCH($A321&amp;"-8",Matches!$J$2:$J$201,0))&lt;&gt;"",$C321&gt;=INDEX(Matches!$F$2:$F$201,MATCH($A321&amp;"-8",Matches!$J$2:$J$201,0))),"",IF(AND(R321=INDEX(Matches!$G$2:$G$201,MATCH($A321&amp;"-8",Matches!$J$2:$J$201,0)),S321=INDEX(Matches!$H$2:$H$201,MATCH($A321&amp;"-8",Matches!$J$2:$J$201,0))),5,IF(SIGN(R321-S321)&lt;&gt;SIGN(INDEX(Matches!$G$2:$G$201,MATCH($A321&amp;"-8",Matches!$J$2:$J$201,0))-INDEX(Matches!$H$2:$H$201,MATCH($A321&amp;"-8",Matches!$J$2:$J$201,0))),0,IF(R321-S321=INDEX(Matches!$G$2:$G$201,MATCH($A321&amp;"-8",Matches!$J$2:$J$201,0))-INDEX(Matches!$H$2:$H$201,MATCH($A321&amp;"-8",Matches!$J$2:$J$201,0)),3,2))))),""))</f>
        <v/>
      </c>
      <c r="AF321" s="12" t="str">
        <f aca="false">IF(OR($B321="",T321="",U321=""),"",IFERROR(IF(OR(INDEX(Matches!$I$2:$I$201,MATCH($A321&amp;"-9",Matches!$J$2:$J$201,0))="Void",INDEX(Matches!$G$2:$G$201,MATCH($A321&amp;"-9",Matches!$J$2:$J$201,0))="",INDEX(Matches!$H$2:$H$201,MATCH($A321&amp;"-9",Matches!$J$2:$J$201,0))=""),"",IF(AND($C321&lt;&gt;"",INDEX(Matches!$F$2:$F$201,MATCH($A321&amp;"-9",Matches!$J$2:$J$201,0))&lt;&gt;"",$C321&gt;=INDEX(Matches!$F$2:$F$201,MATCH($A321&amp;"-9",Matches!$J$2:$J$201,0))),"",IF(AND(T321=INDEX(Matches!$G$2:$G$201,MATCH($A321&amp;"-9",Matches!$J$2:$J$201,0)),U321=INDEX(Matches!$H$2:$H$201,MATCH($A321&amp;"-9",Matches!$J$2:$J$201,0))),5,IF(SIGN(T321-U321)&lt;&gt;SIGN(INDEX(Matches!$G$2:$G$201,MATCH($A321&amp;"-9",Matches!$J$2:$J$201,0))-INDEX(Matches!$H$2:$H$201,MATCH($A321&amp;"-9",Matches!$J$2:$J$201,0))),0,IF(T321-U321=INDEX(Matches!$G$2:$G$201,MATCH($A321&amp;"-9",Matches!$J$2:$J$201,0))-INDEX(Matches!$H$2:$H$201,MATCH($A321&amp;"-9",Matches!$J$2:$J$201,0)),3,2))))),""))</f>
        <v/>
      </c>
      <c r="AG321" s="12" t="str">
        <f aca="false">IF(OR($B321="",V321="",W321=""),"",IFERROR(IF(OR(INDEX(Matches!$I$2:$I$201,MATCH($A321&amp;"-10",Matches!$J$2:$J$201,0))="Void",INDEX(Matches!$G$2:$G$201,MATCH($A321&amp;"-10",Matches!$J$2:$J$201,0))="",INDEX(Matches!$H$2:$H$201,MATCH($A321&amp;"-10",Matches!$J$2:$J$201,0))=""),"",IF(AND($C321&lt;&gt;"",INDEX(Matches!$F$2:$F$201,MATCH($A321&amp;"-10",Matches!$J$2:$J$201,0))&lt;&gt;"",$C321&gt;=INDEX(Matches!$F$2:$F$201,MATCH($A321&amp;"-10",Matches!$J$2:$J$201,0))),"",IF(AND(V321=INDEX(Matches!$G$2:$G$201,MATCH($A321&amp;"-10",Matches!$J$2:$J$201,0)),W321=INDEX(Matches!$H$2:$H$201,MATCH($A321&amp;"-10",Matches!$J$2:$J$201,0))),5,IF(SIGN(V321-W321)&lt;&gt;SIGN(INDEX(Matches!$G$2:$G$201,MATCH($A321&amp;"-10",Matches!$J$2:$J$201,0))-INDEX(Matches!$H$2:$H$201,MATCH($A321&amp;"-10",Matches!$J$2:$J$201,0))),0,IF(V321-W321=INDEX(Matches!$G$2:$G$201,MATCH($A321&amp;"-10",Matches!$J$2:$J$201,0))-INDEX(Matches!$H$2:$H$201,MATCH($A321&amp;"-10",Matches!$J$2:$J$201,0)),3,2))))),""))</f>
        <v/>
      </c>
      <c r="AH321" s="13" t="str">
        <f aca="false">IF($B321="","",SUM(X321:AG321))</f>
        <v/>
      </c>
      <c r="AI321" s="12" t="str">
        <f aca="false">IF($B321="","",COUNTIF(X321:AG321,5))</f>
        <v/>
      </c>
      <c r="AJ321" s="12" t="str">
        <f aca="false">IF($B321="","",COUNTIF(X321:AG321,"&gt;=2"))</f>
        <v/>
      </c>
      <c r="AK321" s="12" t="str">
        <f aca="false">IF($B321="","",COUNT(X321:AG321))</f>
        <v/>
      </c>
    </row>
    <row r="322" customFormat="false" ht="15" hidden="false" customHeight="false" outlineLevel="0" collapsed="false">
      <c r="A322" s="7"/>
      <c r="B322" s="7"/>
      <c r="C322" s="1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12" t="str">
        <f aca="false">IF(OR($B322="",D322="",E322=""),"",IFERROR(IF(OR(INDEX(Matches!$I$2:$I$201,MATCH($A322&amp;"-1",Matches!$J$2:$J$201,0))="Void",INDEX(Matches!$G$2:$G$201,MATCH($A322&amp;"-1",Matches!$J$2:$J$201,0))="",INDEX(Matches!$H$2:$H$201,MATCH($A322&amp;"-1",Matches!$J$2:$J$201,0))=""),"",IF(AND($C322&lt;&gt;"",INDEX(Matches!$F$2:$F$201,MATCH($A322&amp;"-1",Matches!$J$2:$J$201,0))&lt;&gt;"",$C322&gt;=INDEX(Matches!$F$2:$F$201,MATCH($A322&amp;"-1",Matches!$J$2:$J$201,0))),"",IF(AND(D322=INDEX(Matches!$G$2:$G$201,MATCH($A322&amp;"-1",Matches!$J$2:$J$201,0)),E322=INDEX(Matches!$H$2:$H$201,MATCH($A322&amp;"-1",Matches!$J$2:$J$201,0))),5,IF(SIGN(D322-E322)&lt;&gt;SIGN(INDEX(Matches!$G$2:$G$201,MATCH($A322&amp;"-1",Matches!$J$2:$J$201,0))-INDEX(Matches!$H$2:$H$201,MATCH($A322&amp;"-1",Matches!$J$2:$J$201,0))),0,IF(D322-E322=INDEX(Matches!$G$2:$G$201,MATCH($A322&amp;"-1",Matches!$J$2:$J$201,0))-INDEX(Matches!$H$2:$H$201,MATCH($A322&amp;"-1",Matches!$J$2:$J$201,0)),3,2))))),""))</f>
        <v/>
      </c>
      <c r="Y322" s="12" t="str">
        <f aca="false">IF(OR($B322="",F322="",G322=""),"",IFERROR(IF(OR(INDEX(Matches!$I$2:$I$201,MATCH($A322&amp;"-2",Matches!$J$2:$J$201,0))="Void",INDEX(Matches!$G$2:$G$201,MATCH($A322&amp;"-2",Matches!$J$2:$J$201,0))="",INDEX(Matches!$H$2:$H$201,MATCH($A322&amp;"-2",Matches!$J$2:$J$201,0))=""),"",IF(AND($C322&lt;&gt;"",INDEX(Matches!$F$2:$F$201,MATCH($A322&amp;"-2",Matches!$J$2:$J$201,0))&lt;&gt;"",$C322&gt;=INDEX(Matches!$F$2:$F$201,MATCH($A322&amp;"-2",Matches!$J$2:$J$201,0))),"",IF(AND(F322=INDEX(Matches!$G$2:$G$201,MATCH($A322&amp;"-2",Matches!$J$2:$J$201,0)),G322=INDEX(Matches!$H$2:$H$201,MATCH($A322&amp;"-2",Matches!$J$2:$J$201,0))),5,IF(SIGN(F322-G322)&lt;&gt;SIGN(INDEX(Matches!$G$2:$G$201,MATCH($A322&amp;"-2",Matches!$J$2:$J$201,0))-INDEX(Matches!$H$2:$H$201,MATCH($A322&amp;"-2",Matches!$J$2:$J$201,0))),0,IF(F322-G322=INDEX(Matches!$G$2:$G$201,MATCH($A322&amp;"-2",Matches!$J$2:$J$201,0))-INDEX(Matches!$H$2:$H$201,MATCH($A322&amp;"-2",Matches!$J$2:$J$201,0)),3,2))))),""))</f>
        <v/>
      </c>
      <c r="Z322" s="12" t="str">
        <f aca="false">IF(OR($B322="",H322="",I322=""),"",IFERROR(IF(OR(INDEX(Matches!$I$2:$I$201,MATCH($A322&amp;"-3",Matches!$J$2:$J$201,0))="Void",INDEX(Matches!$G$2:$G$201,MATCH($A322&amp;"-3",Matches!$J$2:$J$201,0))="",INDEX(Matches!$H$2:$H$201,MATCH($A322&amp;"-3",Matches!$J$2:$J$201,0))=""),"",IF(AND($C322&lt;&gt;"",INDEX(Matches!$F$2:$F$201,MATCH($A322&amp;"-3",Matches!$J$2:$J$201,0))&lt;&gt;"",$C322&gt;=INDEX(Matches!$F$2:$F$201,MATCH($A322&amp;"-3",Matches!$J$2:$J$201,0))),"",IF(AND(H322=INDEX(Matches!$G$2:$G$201,MATCH($A322&amp;"-3",Matches!$J$2:$J$201,0)),I322=INDEX(Matches!$H$2:$H$201,MATCH($A322&amp;"-3",Matches!$J$2:$J$201,0))),5,IF(SIGN(H322-I322)&lt;&gt;SIGN(INDEX(Matches!$G$2:$G$201,MATCH($A322&amp;"-3",Matches!$J$2:$J$201,0))-INDEX(Matches!$H$2:$H$201,MATCH($A322&amp;"-3",Matches!$J$2:$J$201,0))),0,IF(H322-I322=INDEX(Matches!$G$2:$G$201,MATCH($A322&amp;"-3",Matches!$J$2:$J$201,0))-INDEX(Matches!$H$2:$H$201,MATCH($A322&amp;"-3",Matches!$J$2:$J$201,0)),3,2))))),""))</f>
        <v/>
      </c>
      <c r="AA322" s="12" t="str">
        <f aca="false">IF(OR($B322="",J322="",K322=""),"",IFERROR(IF(OR(INDEX(Matches!$I$2:$I$201,MATCH($A322&amp;"-4",Matches!$J$2:$J$201,0))="Void",INDEX(Matches!$G$2:$G$201,MATCH($A322&amp;"-4",Matches!$J$2:$J$201,0))="",INDEX(Matches!$H$2:$H$201,MATCH($A322&amp;"-4",Matches!$J$2:$J$201,0))=""),"",IF(AND($C322&lt;&gt;"",INDEX(Matches!$F$2:$F$201,MATCH($A322&amp;"-4",Matches!$J$2:$J$201,0))&lt;&gt;"",$C322&gt;=INDEX(Matches!$F$2:$F$201,MATCH($A322&amp;"-4",Matches!$J$2:$J$201,0))),"",IF(AND(J322=INDEX(Matches!$G$2:$G$201,MATCH($A322&amp;"-4",Matches!$J$2:$J$201,0)),K322=INDEX(Matches!$H$2:$H$201,MATCH($A322&amp;"-4",Matches!$J$2:$J$201,0))),5,IF(SIGN(J322-K322)&lt;&gt;SIGN(INDEX(Matches!$G$2:$G$201,MATCH($A322&amp;"-4",Matches!$J$2:$J$201,0))-INDEX(Matches!$H$2:$H$201,MATCH($A322&amp;"-4",Matches!$J$2:$J$201,0))),0,IF(J322-K322=INDEX(Matches!$G$2:$G$201,MATCH($A322&amp;"-4",Matches!$J$2:$J$201,0))-INDEX(Matches!$H$2:$H$201,MATCH($A322&amp;"-4",Matches!$J$2:$J$201,0)),3,2))))),""))</f>
        <v/>
      </c>
      <c r="AB322" s="12" t="str">
        <f aca="false">IF(OR($B322="",L322="",M322=""),"",IFERROR(IF(OR(INDEX(Matches!$I$2:$I$201,MATCH($A322&amp;"-5",Matches!$J$2:$J$201,0))="Void",INDEX(Matches!$G$2:$G$201,MATCH($A322&amp;"-5",Matches!$J$2:$J$201,0))="",INDEX(Matches!$H$2:$H$201,MATCH($A322&amp;"-5",Matches!$J$2:$J$201,0))=""),"",IF(AND($C322&lt;&gt;"",INDEX(Matches!$F$2:$F$201,MATCH($A322&amp;"-5",Matches!$J$2:$J$201,0))&lt;&gt;"",$C322&gt;=INDEX(Matches!$F$2:$F$201,MATCH($A322&amp;"-5",Matches!$J$2:$J$201,0))),"",IF(AND(L322=INDEX(Matches!$G$2:$G$201,MATCH($A322&amp;"-5",Matches!$J$2:$J$201,0)),M322=INDEX(Matches!$H$2:$H$201,MATCH($A322&amp;"-5",Matches!$J$2:$J$201,0))),5,IF(SIGN(L322-M322)&lt;&gt;SIGN(INDEX(Matches!$G$2:$G$201,MATCH($A322&amp;"-5",Matches!$J$2:$J$201,0))-INDEX(Matches!$H$2:$H$201,MATCH($A322&amp;"-5",Matches!$J$2:$J$201,0))),0,IF(L322-M322=INDEX(Matches!$G$2:$G$201,MATCH($A322&amp;"-5",Matches!$J$2:$J$201,0))-INDEX(Matches!$H$2:$H$201,MATCH($A322&amp;"-5",Matches!$J$2:$J$201,0)),3,2))))),""))</f>
        <v/>
      </c>
      <c r="AC322" s="12" t="str">
        <f aca="false">IF(OR($B322="",N322="",O322=""),"",IFERROR(IF(OR(INDEX(Matches!$I$2:$I$201,MATCH($A322&amp;"-6",Matches!$J$2:$J$201,0))="Void",INDEX(Matches!$G$2:$G$201,MATCH($A322&amp;"-6",Matches!$J$2:$J$201,0))="",INDEX(Matches!$H$2:$H$201,MATCH($A322&amp;"-6",Matches!$J$2:$J$201,0))=""),"",IF(AND($C322&lt;&gt;"",INDEX(Matches!$F$2:$F$201,MATCH($A322&amp;"-6",Matches!$J$2:$J$201,0))&lt;&gt;"",$C322&gt;=INDEX(Matches!$F$2:$F$201,MATCH($A322&amp;"-6",Matches!$J$2:$J$201,0))),"",IF(AND(N322=INDEX(Matches!$G$2:$G$201,MATCH($A322&amp;"-6",Matches!$J$2:$J$201,0)),O322=INDEX(Matches!$H$2:$H$201,MATCH($A322&amp;"-6",Matches!$J$2:$J$201,0))),5,IF(SIGN(N322-O322)&lt;&gt;SIGN(INDEX(Matches!$G$2:$G$201,MATCH($A322&amp;"-6",Matches!$J$2:$J$201,0))-INDEX(Matches!$H$2:$H$201,MATCH($A322&amp;"-6",Matches!$J$2:$J$201,0))),0,IF(N322-O322=INDEX(Matches!$G$2:$G$201,MATCH($A322&amp;"-6",Matches!$J$2:$J$201,0))-INDEX(Matches!$H$2:$H$201,MATCH($A322&amp;"-6",Matches!$J$2:$J$201,0)),3,2))))),""))</f>
        <v/>
      </c>
      <c r="AD322" s="12" t="str">
        <f aca="false">IF(OR($B322="",P322="",Q322=""),"",IFERROR(IF(OR(INDEX(Matches!$I$2:$I$201,MATCH($A322&amp;"-7",Matches!$J$2:$J$201,0))="Void",INDEX(Matches!$G$2:$G$201,MATCH($A322&amp;"-7",Matches!$J$2:$J$201,0))="",INDEX(Matches!$H$2:$H$201,MATCH($A322&amp;"-7",Matches!$J$2:$J$201,0))=""),"",IF(AND($C322&lt;&gt;"",INDEX(Matches!$F$2:$F$201,MATCH($A322&amp;"-7",Matches!$J$2:$J$201,0))&lt;&gt;"",$C322&gt;=INDEX(Matches!$F$2:$F$201,MATCH($A322&amp;"-7",Matches!$J$2:$J$201,0))),"",IF(AND(P322=INDEX(Matches!$G$2:$G$201,MATCH($A322&amp;"-7",Matches!$J$2:$J$201,0)),Q322=INDEX(Matches!$H$2:$H$201,MATCH($A322&amp;"-7",Matches!$J$2:$J$201,0))),5,IF(SIGN(P322-Q322)&lt;&gt;SIGN(INDEX(Matches!$G$2:$G$201,MATCH($A322&amp;"-7",Matches!$J$2:$J$201,0))-INDEX(Matches!$H$2:$H$201,MATCH($A322&amp;"-7",Matches!$J$2:$J$201,0))),0,IF(P322-Q322=INDEX(Matches!$G$2:$G$201,MATCH($A322&amp;"-7",Matches!$J$2:$J$201,0))-INDEX(Matches!$H$2:$H$201,MATCH($A322&amp;"-7",Matches!$J$2:$J$201,0)),3,2))))),""))</f>
        <v/>
      </c>
      <c r="AE322" s="12" t="str">
        <f aca="false">IF(OR($B322="",R322="",S322=""),"",IFERROR(IF(OR(INDEX(Matches!$I$2:$I$201,MATCH($A322&amp;"-8",Matches!$J$2:$J$201,0))="Void",INDEX(Matches!$G$2:$G$201,MATCH($A322&amp;"-8",Matches!$J$2:$J$201,0))="",INDEX(Matches!$H$2:$H$201,MATCH($A322&amp;"-8",Matches!$J$2:$J$201,0))=""),"",IF(AND($C322&lt;&gt;"",INDEX(Matches!$F$2:$F$201,MATCH($A322&amp;"-8",Matches!$J$2:$J$201,0))&lt;&gt;"",$C322&gt;=INDEX(Matches!$F$2:$F$201,MATCH($A322&amp;"-8",Matches!$J$2:$J$201,0))),"",IF(AND(R322=INDEX(Matches!$G$2:$G$201,MATCH($A322&amp;"-8",Matches!$J$2:$J$201,0)),S322=INDEX(Matches!$H$2:$H$201,MATCH($A322&amp;"-8",Matches!$J$2:$J$201,0))),5,IF(SIGN(R322-S322)&lt;&gt;SIGN(INDEX(Matches!$G$2:$G$201,MATCH($A322&amp;"-8",Matches!$J$2:$J$201,0))-INDEX(Matches!$H$2:$H$201,MATCH($A322&amp;"-8",Matches!$J$2:$J$201,0))),0,IF(R322-S322=INDEX(Matches!$G$2:$G$201,MATCH($A322&amp;"-8",Matches!$J$2:$J$201,0))-INDEX(Matches!$H$2:$H$201,MATCH($A322&amp;"-8",Matches!$J$2:$J$201,0)),3,2))))),""))</f>
        <v/>
      </c>
      <c r="AF322" s="12" t="str">
        <f aca="false">IF(OR($B322="",T322="",U322=""),"",IFERROR(IF(OR(INDEX(Matches!$I$2:$I$201,MATCH($A322&amp;"-9",Matches!$J$2:$J$201,0))="Void",INDEX(Matches!$G$2:$G$201,MATCH($A322&amp;"-9",Matches!$J$2:$J$201,0))="",INDEX(Matches!$H$2:$H$201,MATCH($A322&amp;"-9",Matches!$J$2:$J$201,0))=""),"",IF(AND($C322&lt;&gt;"",INDEX(Matches!$F$2:$F$201,MATCH($A322&amp;"-9",Matches!$J$2:$J$201,0))&lt;&gt;"",$C322&gt;=INDEX(Matches!$F$2:$F$201,MATCH($A322&amp;"-9",Matches!$J$2:$J$201,0))),"",IF(AND(T322=INDEX(Matches!$G$2:$G$201,MATCH($A322&amp;"-9",Matches!$J$2:$J$201,0)),U322=INDEX(Matches!$H$2:$H$201,MATCH($A322&amp;"-9",Matches!$J$2:$J$201,0))),5,IF(SIGN(T322-U322)&lt;&gt;SIGN(INDEX(Matches!$G$2:$G$201,MATCH($A322&amp;"-9",Matches!$J$2:$J$201,0))-INDEX(Matches!$H$2:$H$201,MATCH($A322&amp;"-9",Matches!$J$2:$J$201,0))),0,IF(T322-U322=INDEX(Matches!$G$2:$G$201,MATCH($A322&amp;"-9",Matches!$J$2:$J$201,0))-INDEX(Matches!$H$2:$H$201,MATCH($A322&amp;"-9",Matches!$J$2:$J$201,0)),3,2))))),""))</f>
        <v/>
      </c>
      <c r="AG322" s="12" t="str">
        <f aca="false">IF(OR($B322="",V322="",W322=""),"",IFERROR(IF(OR(INDEX(Matches!$I$2:$I$201,MATCH($A322&amp;"-10",Matches!$J$2:$J$201,0))="Void",INDEX(Matches!$G$2:$G$201,MATCH($A322&amp;"-10",Matches!$J$2:$J$201,0))="",INDEX(Matches!$H$2:$H$201,MATCH($A322&amp;"-10",Matches!$J$2:$J$201,0))=""),"",IF(AND($C322&lt;&gt;"",INDEX(Matches!$F$2:$F$201,MATCH($A322&amp;"-10",Matches!$J$2:$J$201,0))&lt;&gt;"",$C322&gt;=INDEX(Matches!$F$2:$F$201,MATCH($A322&amp;"-10",Matches!$J$2:$J$201,0))),"",IF(AND(V322=INDEX(Matches!$G$2:$G$201,MATCH($A322&amp;"-10",Matches!$J$2:$J$201,0)),W322=INDEX(Matches!$H$2:$H$201,MATCH($A322&amp;"-10",Matches!$J$2:$J$201,0))),5,IF(SIGN(V322-W322)&lt;&gt;SIGN(INDEX(Matches!$G$2:$G$201,MATCH($A322&amp;"-10",Matches!$J$2:$J$201,0))-INDEX(Matches!$H$2:$H$201,MATCH($A322&amp;"-10",Matches!$J$2:$J$201,0))),0,IF(V322-W322=INDEX(Matches!$G$2:$G$201,MATCH($A322&amp;"-10",Matches!$J$2:$J$201,0))-INDEX(Matches!$H$2:$H$201,MATCH($A322&amp;"-10",Matches!$J$2:$J$201,0)),3,2))))),""))</f>
        <v/>
      </c>
      <c r="AH322" s="13" t="str">
        <f aca="false">IF($B322="","",SUM(X322:AG322))</f>
        <v/>
      </c>
      <c r="AI322" s="12" t="str">
        <f aca="false">IF($B322="","",COUNTIF(X322:AG322,5))</f>
        <v/>
      </c>
      <c r="AJ322" s="12" t="str">
        <f aca="false">IF($B322="","",COUNTIF(X322:AG322,"&gt;=2"))</f>
        <v/>
      </c>
      <c r="AK322" s="12" t="str">
        <f aca="false">IF($B322="","",COUNT(X322:AG322))</f>
        <v/>
      </c>
    </row>
    <row r="323" customFormat="false" ht="15" hidden="false" customHeight="false" outlineLevel="0" collapsed="false">
      <c r="A323" s="7"/>
      <c r="B323" s="7"/>
      <c r="C323" s="1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12" t="str">
        <f aca="false">IF(OR($B323="",D323="",E323=""),"",IFERROR(IF(OR(INDEX(Matches!$I$2:$I$201,MATCH($A323&amp;"-1",Matches!$J$2:$J$201,0))="Void",INDEX(Matches!$G$2:$G$201,MATCH($A323&amp;"-1",Matches!$J$2:$J$201,0))="",INDEX(Matches!$H$2:$H$201,MATCH($A323&amp;"-1",Matches!$J$2:$J$201,0))=""),"",IF(AND($C323&lt;&gt;"",INDEX(Matches!$F$2:$F$201,MATCH($A323&amp;"-1",Matches!$J$2:$J$201,0))&lt;&gt;"",$C323&gt;=INDEX(Matches!$F$2:$F$201,MATCH($A323&amp;"-1",Matches!$J$2:$J$201,0))),"",IF(AND(D323=INDEX(Matches!$G$2:$G$201,MATCH($A323&amp;"-1",Matches!$J$2:$J$201,0)),E323=INDEX(Matches!$H$2:$H$201,MATCH($A323&amp;"-1",Matches!$J$2:$J$201,0))),5,IF(SIGN(D323-E323)&lt;&gt;SIGN(INDEX(Matches!$G$2:$G$201,MATCH($A323&amp;"-1",Matches!$J$2:$J$201,0))-INDEX(Matches!$H$2:$H$201,MATCH($A323&amp;"-1",Matches!$J$2:$J$201,0))),0,IF(D323-E323=INDEX(Matches!$G$2:$G$201,MATCH($A323&amp;"-1",Matches!$J$2:$J$201,0))-INDEX(Matches!$H$2:$H$201,MATCH($A323&amp;"-1",Matches!$J$2:$J$201,0)),3,2))))),""))</f>
        <v/>
      </c>
      <c r="Y323" s="12" t="str">
        <f aca="false">IF(OR($B323="",F323="",G323=""),"",IFERROR(IF(OR(INDEX(Matches!$I$2:$I$201,MATCH($A323&amp;"-2",Matches!$J$2:$J$201,0))="Void",INDEX(Matches!$G$2:$G$201,MATCH($A323&amp;"-2",Matches!$J$2:$J$201,0))="",INDEX(Matches!$H$2:$H$201,MATCH($A323&amp;"-2",Matches!$J$2:$J$201,0))=""),"",IF(AND($C323&lt;&gt;"",INDEX(Matches!$F$2:$F$201,MATCH($A323&amp;"-2",Matches!$J$2:$J$201,0))&lt;&gt;"",$C323&gt;=INDEX(Matches!$F$2:$F$201,MATCH($A323&amp;"-2",Matches!$J$2:$J$201,0))),"",IF(AND(F323=INDEX(Matches!$G$2:$G$201,MATCH($A323&amp;"-2",Matches!$J$2:$J$201,0)),G323=INDEX(Matches!$H$2:$H$201,MATCH($A323&amp;"-2",Matches!$J$2:$J$201,0))),5,IF(SIGN(F323-G323)&lt;&gt;SIGN(INDEX(Matches!$G$2:$G$201,MATCH($A323&amp;"-2",Matches!$J$2:$J$201,0))-INDEX(Matches!$H$2:$H$201,MATCH($A323&amp;"-2",Matches!$J$2:$J$201,0))),0,IF(F323-G323=INDEX(Matches!$G$2:$G$201,MATCH($A323&amp;"-2",Matches!$J$2:$J$201,0))-INDEX(Matches!$H$2:$H$201,MATCH($A323&amp;"-2",Matches!$J$2:$J$201,0)),3,2))))),""))</f>
        <v/>
      </c>
      <c r="Z323" s="12" t="str">
        <f aca="false">IF(OR($B323="",H323="",I323=""),"",IFERROR(IF(OR(INDEX(Matches!$I$2:$I$201,MATCH($A323&amp;"-3",Matches!$J$2:$J$201,0))="Void",INDEX(Matches!$G$2:$G$201,MATCH($A323&amp;"-3",Matches!$J$2:$J$201,0))="",INDEX(Matches!$H$2:$H$201,MATCH($A323&amp;"-3",Matches!$J$2:$J$201,0))=""),"",IF(AND($C323&lt;&gt;"",INDEX(Matches!$F$2:$F$201,MATCH($A323&amp;"-3",Matches!$J$2:$J$201,0))&lt;&gt;"",$C323&gt;=INDEX(Matches!$F$2:$F$201,MATCH($A323&amp;"-3",Matches!$J$2:$J$201,0))),"",IF(AND(H323=INDEX(Matches!$G$2:$G$201,MATCH($A323&amp;"-3",Matches!$J$2:$J$201,0)),I323=INDEX(Matches!$H$2:$H$201,MATCH($A323&amp;"-3",Matches!$J$2:$J$201,0))),5,IF(SIGN(H323-I323)&lt;&gt;SIGN(INDEX(Matches!$G$2:$G$201,MATCH($A323&amp;"-3",Matches!$J$2:$J$201,0))-INDEX(Matches!$H$2:$H$201,MATCH($A323&amp;"-3",Matches!$J$2:$J$201,0))),0,IF(H323-I323=INDEX(Matches!$G$2:$G$201,MATCH($A323&amp;"-3",Matches!$J$2:$J$201,0))-INDEX(Matches!$H$2:$H$201,MATCH($A323&amp;"-3",Matches!$J$2:$J$201,0)),3,2))))),""))</f>
        <v/>
      </c>
      <c r="AA323" s="12" t="str">
        <f aca="false">IF(OR($B323="",J323="",K323=""),"",IFERROR(IF(OR(INDEX(Matches!$I$2:$I$201,MATCH($A323&amp;"-4",Matches!$J$2:$J$201,0))="Void",INDEX(Matches!$G$2:$G$201,MATCH($A323&amp;"-4",Matches!$J$2:$J$201,0))="",INDEX(Matches!$H$2:$H$201,MATCH($A323&amp;"-4",Matches!$J$2:$J$201,0))=""),"",IF(AND($C323&lt;&gt;"",INDEX(Matches!$F$2:$F$201,MATCH($A323&amp;"-4",Matches!$J$2:$J$201,0))&lt;&gt;"",$C323&gt;=INDEX(Matches!$F$2:$F$201,MATCH($A323&amp;"-4",Matches!$J$2:$J$201,0))),"",IF(AND(J323=INDEX(Matches!$G$2:$G$201,MATCH($A323&amp;"-4",Matches!$J$2:$J$201,0)),K323=INDEX(Matches!$H$2:$H$201,MATCH($A323&amp;"-4",Matches!$J$2:$J$201,0))),5,IF(SIGN(J323-K323)&lt;&gt;SIGN(INDEX(Matches!$G$2:$G$201,MATCH($A323&amp;"-4",Matches!$J$2:$J$201,0))-INDEX(Matches!$H$2:$H$201,MATCH($A323&amp;"-4",Matches!$J$2:$J$201,0))),0,IF(J323-K323=INDEX(Matches!$G$2:$G$201,MATCH($A323&amp;"-4",Matches!$J$2:$J$201,0))-INDEX(Matches!$H$2:$H$201,MATCH($A323&amp;"-4",Matches!$J$2:$J$201,0)),3,2))))),""))</f>
        <v/>
      </c>
      <c r="AB323" s="12" t="str">
        <f aca="false">IF(OR($B323="",L323="",M323=""),"",IFERROR(IF(OR(INDEX(Matches!$I$2:$I$201,MATCH($A323&amp;"-5",Matches!$J$2:$J$201,0))="Void",INDEX(Matches!$G$2:$G$201,MATCH($A323&amp;"-5",Matches!$J$2:$J$201,0))="",INDEX(Matches!$H$2:$H$201,MATCH($A323&amp;"-5",Matches!$J$2:$J$201,0))=""),"",IF(AND($C323&lt;&gt;"",INDEX(Matches!$F$2:$F$201,MATCH($A323&amp;"-5",Matches!$J$2:$J$201,0))&lt;&gt;"",$C323&gt;=INDEX(Matches!$F$2:$F$201,MATCH($A323&amp;"-5",Matches!$J$2:$J$201,0))),"",IF(AND(L323=INDEX(Matches!$G$2:$G$201,MATCH($A323&amp;"-5",Matches!$J$2:$J$201,0)),M323=INDEX(Matches!$H$2:$H$201,MATCH($A323&amp;"-5",Matches!$J$2:$J$201,0))),5,IF(SIGN(L323-M323)&lt;&gt;SIGN(INDEX(Matches!$G$2:$G$201,MATCH($A323&amp;"-5",Matches!$J$2:$J$201,0))-INDEX(Matches!$H$2:$H$201,MATCH($A323&amp;"-5",Matches!$J$2:$J$201,0))),0,IF(L323-M323=INDEX(Matches!$G$2:$G$201,MATCH($A323&amp;"-5",Matches!$J$2:$J$201,0))-INDEX(Matches!$H$2:$H$201,MATCH($A323&amp;"-5",Matches!$J$2:$J$201,0)),3,2))))),""))</f>
        <v/>
      </c>
      <c r="AC323" s="12" t="str">
        <f aca="false">IF(OR($B323="",N323="",O323=""),"",IFERROR(IF(OR(INDEX(Matches!$I$2:$I$201,MATCH($A323&amp;"-6",Matches!$J$2:$J$201,0))="Void",INDEX(Matches!$G$2:$G$201,MATCH($A323&amp;"-6",Matches!$J$2:$J$201,0))="",INDEX(Matches!$H$2:$H$201,MATCH($A323&amp;"-6",Matches!$J$2:$J$201,0))=""),"",IF(AND($C323&lt;&gt;"",INDEX(Matches!$F$2:$F$201,MATCH($A323&amp;"-6",Matches!$J$2:$J$201,0))&lt;&gt;"",$C323&gt;=INDEX(Matches!$F$2:$F$201,MATCH($A323&amp;"-6",Matches!$J$2:$J$201,0))),"",IF(AND(N323=INDEX(Matches!$G$2:$G$201,MATCH($A323&amp;"-6",Matches!$J$2:$J$201,0)),O323=INDEX(Matches!$H$2:$H$201,MATCH($A323&amp;"-6",Matches!$J$2:$J$201,0))),5,IF(SIGN(N323-O323)&lt;&gt;SIGN(INDEX(Matches!$G$2:$G$201,MATCH($A323&amp;"-6",Matches!$J$2:$J$201,0))-INDEX(Matches!$H$2:$H$201,MATCH($A323&amp;"-6",Matches!$J$2:$J$201,0))),0,IF(N323-O323=INDEX(Matches!$G$2:$G$201,MATCH($A323&amp;"-6",Matches!$J$2:$J$201,0))-INDEX(Matches!$H$2:$H$201,MATCH($A323&amp;"-6",Matches!$J$2:$J$201,0)),3,2))))),""))</f>
        <v/>
      </c>
      <c r="AD323" s="12" t="str">
        <f aca="false">IF(OR($B323="",P323="",Q323=""),"",IFERROR(IF(OR(INDEX(Matches!$I$2:$I$201,MATCH($A323&amp;"-7",Matches!$J$2:$J$201,0))="Void",INDEX(Matches!$G$2:$G$201,MATCH($A323&amp;"-7",Matches!$J$2:$J$201,0))="",INDEX(Matches!$H$2:$H$201,MATCH($A323&amp;"-7",Matches!$J$2:$J$201,0))=""),"",IF(AND($C323&lt;&gt;"",INDEX(Matches!$F$2:$F$201,MATCH($A323&amp;"-7",Matches!$J$2:$J$201,0))&lt;&gt;"",$C323&gt;=INDEX(Matches!$F$2:$F$201,MATCH($A323&amp;"-7",Matches!$J$2:$J$201,0))),"",IF(AND(P323=INDEX(Matches!$G$2:$G$201,MATCH($A323&amp;"-7",Matches!$J$2:$J$201,0)),Q323=INDEX(Matches!$H$2:$H$201,MATCH($A323&amp;"-7",Matches!$J$2:$J$201,0))),5,IF(SIGN(P323-Q323)&lt;&gt;SIGN(INDEX(Matches!$G$2:$G$201,MATCH($A323&amp;"-7",Matches!$J$2:$J$201,0))-INDEX(Matches!$H$2:$H$201,MATCH($A323&amp;"-7",Matches!$J$2:$J$201,0))),0,IF(P323-Q323=INDEX(Matches!$G$2:$G$201,MATCH($A323&amp;"-7",Matches!$J$2:$J$201,0))-INDEX(Matches!$H$2:$H$201,MATCH($A323&amp;"-7",Matches!$J$2:$J$201,0)),3,2))))),""))</f>
        <v/>
      </c>
      <c r="AE323" s="12" t="str">
        <f aca="false">IF(OR($B323="",R323="",S323=""),"",IFERROR(IF(OR(INDEX(Matches!$I$2:$I$201,MATCH($A323&amp;"-8",Matches!$J$2:$J$201,0))="Void",INDEX(Matches!$G$2:$G$201,MATCH($A323&amp;"-8",Matches!$J$2:$J$201,0))="",INDEX(Matches!$H$2:$H$201,MATCH($A323&amp;"-8",Matches!$J$2:$J$201,0))=""),"",IF(AND($C323&lt;&gt;"",INDEX(Matches!$F$2:$F$201,MATCH($A323&amp;"-8",Matches!$J$2:$J$201,0))&lt;&gt;"",$C323&gt;=INDEX(Matches!$F$2:$F$201,MATCH($A323&amp;"-8",Matches!$J$2:$J$201,0))),"",IF(AND(R323=INDEX(Matches!$G$2:$G$201,MATCH($A323&amp;"-8",Matches!$J$2:$J$201,0)),S323=INDEX(Matches!$H$2:$H$201,MATCH($A323&amp;"-8",Matches!$J$2:$J$201,0))),5,IF(SIGN(R323-S323)&lt;&gt;SIGN(INDEX(Matches!$G$2:$G$201,MATCH($A323&amp;"-8",Matches!$J$2:$J$201,0))-INDEX(Matches!$H$2:$H$201,MATCH($A323&amp;"-8",Matches!$J$2:$J$201,0))),0,IF(R323-S323=INDEX(Matches!$G$2:$G$201,MATCH($A323&amp;"-8",Matches!$J$2:$J$201,0))-INDEX(Matches!$H$2:$H$201,MATCH($A323&amp;"-8",Matches!$J$2:$J$201,0)),3,2))))),""))</f>
        <v/>
      </c>
      <c r="AF323" s="12" t="str">
        <f aca="false">IF(OR($B323="",T323="",U323=""),"",IFERROR(IF(OR(INDEX(Matches!$I$2:$I$201,MATCH($A323&amp;"-9",Matches!$J$2:$J$201,0))="Void",INDEX(Matches!$G$2:$G$201,MATCH($A323&amp;"-9",Matches!$J$2:$J$201,0))="",INDEX(Matches!$H$2:$H$201,MATCH($A323&amp;"-9",Matches!$J$2:$J$201,0))=""),"",IF(AND($C323&lt;&gt;"",INDEX(Matches!$F$2:$F$201,MATCH($A323&amp;"-9",Matches!$J$2:$J$201,0))&lt;&gt;"",$C323&gt;=INDEX(Matches!$F$2:$F$201,MATCH($A323&amp;"-9",Matches!$J$2:$J$201,0))),"",IF(AND(T323=INDEX(Matches!$G$2:$G$201,MATCH($A323&amp;"-9",Matches!$J$2:$J$201,0)),U323=INDEX(Matches!$H$2:$H$201,MATCH($A323&amp;"-9",Matches!$J$2:$J$201,0))),5,IF(SIGN(T323-U323)&lt;&gt;SIGN(INDEX(Matches!$G$2:$G$201,MATCH($A323&amp;"-9",Matches!$J$2:$J$201,0))-INDEX(Matches!$H$2:$H$201,MATCH($A323&amp;"-9",Matches!$J$2:$J$201,0))),0,IF(T323-U323=INDEX(Matches!$G$2:$G$201,MATCH($A323&amp;"-9",Matches!$J$2:$J$201,0))-INDEX(Matches!$H$2:$H$201,MATCH($A323&amp;"-9",Matches!$J$2:$J$201,0)),3,2))))),""))</f>
        <v/>
      </c>
      <c r="AG323" s="12" t="str">
        <f aca="false">IF(OR($B323="",V323="",W323=""),"",IFERROR(IF(OR(INDEX(Matches!$I$2:$I$201,MATCH($A323&amp;"-10",Matches!$J$2:$J$201,0))="Void",INDEX(Matches!$G$2:$G$201,MATCH($A323&amp;"-10",Matches!$J$2:$J$201,0))="",INDEX(Matches!$H$2:$H$201,MATCH($A323&amp;"-10",Matches!$J$2:$J$201,0))=""),"",IF(AND($C323&lt;&gt;"",INDEX(Matches!$F$2:$F$201,MATCH($A323&amp;"-10",Matches!$J$2:$J$201,0))&lt;&gt;"",$C323&gt;=INDEX(Matches!$F$2:$F$201,MATCH($A323&amp;"-10",Matches!$J$2:$J$201,0))),"",IF(AND(V323=INDEX(Matches!$G$2:$G$201,MATCH($A323&amp;"-10",Matches!$J$2:$J$201,0)),W323=INDEX(Matches!$H$2:$H$201,MATCH($A323&amp;"-10",Matches!$J$2:$J$201,0))),5,IF(SIGN(V323-W323)&lt;&gt;SIGN(INDEX(Matches!$G$2:$G$201,MATCH($A323&amp;"-10",Matches!$J$2:$J$201,0))-INDEX(Matches!$H$2:$H$201,MATCH($A323&amp;"-10",Matches!$J$2:$J$201,0))),0,IF(V323-W323=INDEX(Matches!$G$2:$G$201,MATCH($A323&amp;"-10",Matches!$J$2:$J$201,0))-INDEX(Matches!$H$2:$H$201,MATCH($A323&amp;"-10",Matches!$J$2:$J$201,0)),3,2))))),""))</f>
        <v/>
      </c>
      <c r="AH323" s="13" t="str">
        <f aca="false">IF($B323="","",SUM(X323:AG323))</f>
        <v/>
      </c>
      <c r="AI323" s="12" t="str">
        <f aca="false">IF($B323="","",COUNTIF(X323:AG323,5))</f>
        <v/>
      </c>
      <c r="AJ323" s="12" t="str">
        <f aca="false">IF($B323="","",COUNTIF(X323:AG323,"&gt;=2"))</f>
        <v/>
      </c>
      <c r="AK323" s="12" t="str">
        <f aca="false">IF($B323="","",COUNT(X323:AG323))</f>
        <v/>
      </c>
    </row>
    <row r="324" customFormat="false" ht="15" hidden="false" customHeight="false" outlineLevel="0" collapsed="false">
      <c r="A324" s="7"/>
      <c r="B324" s="7"/>
      <c r="C324" s="1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12" t="str">
        <f aca="false">IF(OR($B324="",D324="",E324=""),"",IFERROR(IF(OR(INDEX(Matches!$I$2:$I$201,MATCH($A324&amp;"-1",Matches!$J$2:$J$201,0))="Void",INDEX(Matches!$G$2:$G$201,MATCH($A324&amp;"-1",Matches!$J$2:$J$201,0))="",INDEX(Matches!$H$2:$H$201,MATCH($A324&amp;"-1",Matches!$J$2:$J$201,0))=""),"",IF(AND($C324&lt;&gt;"",INDEX(Matches!$F$2:$F$201,MATCH($A324&amp;"-1",Matches!$J$2:$J$201,0))&lt;&gt;"",$C324&gt;=INDEX(Matches!$F$2:$F$201,MATCH($A324&amp;"-1",Matches!$J$2:$J$201,0))),"",IF(AND(D324=INDEX(Matches!$G$2:$G$201,MATCH($A324&amp;"-1",Matches!$J$2:$J$201,0)),E324=INDEX(Matches!$H$2:$H$201,MATCH($A324&amp;"-1",Matches!$J$2:$J$201,0))),5,IF(SIGN(D324-E324)&lt;&gt;SIGN(INDEX(Matches!$G$2:$G$201,MATCH($A324&amp;"-1",Matches!$J$2:$J$201,0))-INDEX(Matches!$H$2:$H$201,MATCH($A324&amp;"-1",Matches!$J$2:$J$201,0))),0,IF(D324-E324=INDEX(Matches!$G$2:$G$201,MATCH($A324&amp;"-1",Matches!$J$2:$J$201,0))-INDEX(Matches!$H$2:$H$201,MATCH($A324&amp;"-1",Matches!$J$2:$J$201,0)),3,2))))),""))</f>
        <v/>
      </c>
      <c r="Y324" s="12" t="str">
        <f aca="false">IF(OR($B324="",F324="",G324=""),"",IFERROR(IF(OR(INDEX(Matches!$I$2:$I$201,MATCH($A324&amp;"-2",Matches!$J$2:$J$201,0))="Void",INDEX(Matches!$G$2:$G$201,MATCH($A324&amp;"-2",Matches!$J$2:$J$201,0))="",INDEX(Matches!$H$2:$H$201,MATCH($A324&amp;"-2",Matches!$J$2:$J$201,0))=""),"",IF(AND($C324&lt;&gt;"",INDEX(Matches!$F$2:$F$201,MATCH($A324&amp;"-2",Matches!$J$2:$J$201,0))&lt;&gt;"",$C324&gt;=INDEX(Matches!$F$2:$F$201,MATCH($A324&amp;"-2",Matches!$J$2:$J$201,0))),"",IF(AND(F324=INDEX(Matches!$G$2:$G$201,MATCH($A324&amp;"-2",Matches!$J$2:$J$201,0)),G324=INDEX(Matches!$H$2:$H$201,MATCH($A324&amp;"-2",Matches!$J$2:$J$201,0))),5,IF(SIGN(F324-G324)&lt;&gt;SIGN(INDEX(Matches!$G$2:$G$201,MATCH($A324&amp;"-2",Matches!$J$2:$J$201,0))-INDEX(Matches!$H$2:$H$201,MATCH($A324&amp;"-2",Matches!$J$2:$J$201,0))),0,IF(F324-G324=INDEX(Matches!$G$2:$G$201,MATCH($A324&amp;"-2",Matches!$J$2:$J$201,0))-INDEX(Matches!$H$2:$H$201,MATCH($A324&amp;"-2",Matches!$J$2:$J$201,0)),3,2))))),""))</f>
        <v/>
      </c>
      <c r="Z324" s="12" t="str">
        <f aca="false">IF(OR($B324="",H324="",I324=""),"",IFERROR(IF(OR(INDEX(Matches!$I$2:$I$201,MATCH($A324&amp;"-3",Matches!$J$2:$J$201,0))="Void",INDEX(Matches!$G$2:$G$201,MATCH($A324&amp;"-3",Matches!$J$2:$J$201,0))="",INDEX(Matches!$H$2:$H$201,MATCH($A324&amp;"-3",Matches!$J$2:$J$201,0))=""),"",IF(AND($C324&lt;&gt;"",INDEX(Matches!$F$2:$F$201,MATCH($A324&amp;"-3",Matches!$J$2:$J$201,0))&lt;&gt;"",$C324&gt;=INDEX(Matches!$F$2:$F$201,MATCH($A324&amp;"-3",Matches!$J$2:$J$201,0))),"",IF(AND(H324=INDEX(Matches!$G$2:$G$201,MATCH($A324&amp;"-3",Matches!$J$2:$J$201,0)),I324=INDEX(Matches!$H$2:$H$201,MATCH($A324&amp;"-3",Matches!$J$2:$J$201,0))),5,IF(SIGN(H324-I324)&lt;&gt;SIGN(INDEX(Matches!$G$2:$G$201,MATCH($A324&amp;"-3",Matches!$J$2:$J$201,0))-INDEX(Matches!$H$2:$H$201,MATCH($A324&amp;"-3",Matches!$J$2:$J$201,0))),0,IF(H324-I324=INDEX(Matches!$G$2:$G$201,MATCH($A324&amp;"-3",Matches!$J$2:$J$201,0))-INDEX(Matches!$H$2:$H$201,MATCH($A324&amp;"-3",Matches!$J$2:$J$201,0)),3,2))))),""))</f>
        <v/>
      </c>
      <c r="AA324" s="12" t="str">
        <f aca="false">IF(OR($B324="",J324="",K324=""),"",IFERROR(IF(OR(INDEX(Matches!$I$2:$I$201,MATCH($A324&amp;"-4",Matches!$J$2:$J$201,0))="Void",INDEX(Matches!$G$2:$G$201,MATCH($A324&amp;"-4",Matches!$J$2:$J$201,0))="",INDEX(Matches!$H$2:$H$201,MATCH($A324&amp;"-4",Matches!$J$2:$J$201,0))=""),"",IF(AND($C324&lt;&gt;"",INDEX(Matches!$F$2:$F$201,MATCH($A324&amp;"-4",Matches!$J$2:$J$201,0))&lt;&gt;"",$C324&gt;=INDEX(Matches!$F$2:$F$201,MATCH($A324&amp;"-4",Matches!$J$2:$J$201,0))),"",IF(AND(J324=INDEX(Matches!$G$2:$G$201,MATCH($A324&amp;"-4",Matches!$J$2:$J$201,0)),K324=INDEX(Matches!$H$2:$H$201,MATCH($A324&amp;"-4",Matches!$J$2:$J$201,0))),5,IF(SIGN(J324-K324)&lt;&gt;SIGN(INDEX(Matches!$G$2:$G$201,MATCH($A324&amp;"-4",Matches!$J$2:$J$201,0))-INDEX(Matches!$H$2:$H$201,MATCH($A324&amp;"-4",Matches!$J$2:$J$201,0))),0,IF(J324-K324=INDEX(Matches!$G$2:$G$201,MATCH($A324&amp;"-4",Matches!$J$2:$J$201,0))-INDEX(Matches!$H$2:$H$201,MATCH($A324&amp;"-4",Matches!$J$2:$J$201,0)),3,2))))),""))</f>
        <v/>
      </c>
      <c r="AB324" s="12" t="str">
        <f aca="false">IF(OR($B324="",L324="",M324=""),"",IFERROR(IF(OR(INDEX(Matches!$I$2:$I$201,MATCH($A324&amp;"-5",Matches!$J$2:$J$201,0))="Void",INDEX(Matches!$G$2:$G$201,MATCH($A324&amp;"-5",Matches!$J$2:$J$201,0))="",INDEX(Matches!$H$2:$H$201,MATCH($A324&amp;"-5",Matches!$J$2:$J$201,0))=""),"",IF(AND($C324&lt;&gt;"",INDEX(Matches!$F$2:$F$201,MATCH($A324&amp;"-5",Matches!$J$2:$J$201,0))&lt;&gt;"",$C324&gt;=INDEX(Matches!$F$2:$F$201,MATCH($A324&amp;"-5",Matches!$J$2:$J$201,0))),"",IF(AND(L324=INDEX(Matches!$G$2:$G$201,MATCH($A324&amp;"-5",Matches!$J$2:$J$201,0)),M324=INDEX(Matches!$H$2:$H$201,MATCH($A324&amp;"-5",Matches!$J$2:$J$201,0))),5,IF(SIGN(L324-M324)&lt;&gt;SIGN(INDEX(Matches!$G$2:$G$201,MATCH($A324&amp;"-5",Matches!$J$2:$J$201,0))-INDEX(Matches!$H$2:$H$201,MATCH($A324&amp;"-5",Matches!$J$2:$J$201,0))),0,IF(L324-M324=INDEX(Matches!$G$2:$G$201,MATCH($A324&amp;"-5",Matches!$J$2:$J$201,0))-INDEX(Matches!$H$2:$H$201,MATCH($A324&amp;"-5",Matches!$J$2:$J$201,0)),3,2))))),""))</f>
        <v/>
      </c>
      <c r="AC324" s="12" t="str">
        <f aca="false">IF(OR($B324="",N324="",O324=""),"",IFERROR(IF(OR(INDEX(Matches!$I$2:$I$201,MATCH($A324&amp;"-6",Matches!$J$2:$J$201,0))="Void",INDEX(Matches!$G$2:$G$201,MATCH($A324&amp;"-6",Matches!$J$2:$J$201,0))="",INDEX(Matches!$H$2:$H$201,MATCH($A324&amp;"-6",Matches!$J$2:$J$201,0))=""),"",IF(AND($C324&lt;&gt;"",INDEX(Matches!$F$2:$F$201,MATCH($A324&amp;"-6",Matches!$J$2:$J$201,0))&lt;&gt;"",$C324&gt;=INDEX(Matches!$F$2:$F$201,MATCH($A324&amp;"-6",Matches!$J$2:$J$201,0))),"",IF(AND(N324=INDEX(Matches!$G$2:$G$201,MATCH($A324&amp;"-6",Matches!$J$2:$J$201,0)),O324=INDEX(Matches!$H$2:$H$201,MATCH($A324&amp;"-6",Matches!$J$2:$J$201,0))),5,IF(SIGN(N324-O324)&lt;&gt;SIGN(INDEX(Matches!$G$2:$G$201,MATCH($A324&amp;"-6",Matches!$J$2:$J$201,0))-INDEX(Matches!$H$2:$H$201,MATCH($A324&amp;"-6",Matches!$J$2:$J$201,0))),0,IF(N324-O324=INDEX(Matches!$G$2:$G$201,MATCH($A324&amp;"-6",Matches!$J$2:$J$201,0))-INDEX(Matches!$H$2:$H$201,MATCH($A324&amp;"-6",Matches!$J$2:$J$201,0)),3,2))))),""))</f>
        <v/>
      </c>
      <c r="AD324" s="12" t="str">
        <f aca="false">IF(OR($B324="",P324="",Q324=""),"",IFERROR(IF(OR(INDEX(Matches!$I$2:$I$201,MATCH($A324&amp;"-7",Matches!$J$2:$J$201,0))="Void",INDEX(Matches!$G$2:$G$201,MATCH($A324&amp;"-7",Matches!$J$2:$J$201,0))="",INDEX(Matches!$H$2:$H$201,MATCH($A324&amp;"-7",Matches!$J$2:$J$201,0))=""),"",IF(AND($C324&lt;&gt;"",INDEX(Matches!$F$2:$F$201,MATCH($A324&amp;"-7",Matches!$J$2:$J$201,0))&lt;&gt;"",$C324&gt;=INDEX(Matches!$F$2:$F$201,MATCH($A324&amp;"-7",Matches!$J$2:$J$201,0))),"",IF(AND(P324=INDEX(Matches!$G$2:$G$201,MATCH($A324&amp;"-7",Matches!$J$2:$J$201,0)),Q324=INDEX(Matches!$H$2:$H$201,MATCH($A324&amp;"-7",Matches!$J$2:$J$201,0))),5,IF(SIGN(P324-Q324)&lt;&gt;SIGN(INDEX(Matches!$G$2:$G$201,MATCH($A324&amp;"-7",Matches!$J$2:$J$201,0))-INDEX(Matches!$H$2:$H$201,MATCH($A324&amp;"-7",Matches!$J$2:$J$201,0))),0,IF(P324-Q324=INDEX(Matches!$G$2:$G$201,MATCH($A324&amp;"-7",Matches!$J$2:$J$201,0))-INDEX(Matches!$H$2:$H$201,MATCH($A324&amp;"-7",Matches!$J$2:$J$201,0)),3,2))))),""))</f>
        <v/>
      </c>
      <c r="AE324" s="12" t="str">
        <f aca="false">IF(OR($B324="",R324="",S324=""),"",IFERROR(IF(OR(INDEX(Matches!$I$2:$I$201,MATCH($A324&amp;"-8",Matches!$J$2:$J$201,0))="Void",INDEX(Matches!$G$2:$G$201,MATCH($A324&amp;"-8",Matches!$J$2:$J$201,0))="",INDEX(Matches!$H$2:$H$201,MATCH($A324&amp;"-8",Matches!$J$2:$J$201,0))=""),"",IF(AND($C324&lt;&gt;"",INDEX(Matches!$F$2:$F$201,MATCH($A324&amp;"-8",Matches!$J$2:$J$201,0))&lt;&gt;"",$C324&gt;=INDEX(Matches!$F$2:$F$201,MATCH($A324&amp;"-8",Matches!$J$2:$J$201,0))),"",IF(AND(R324=INDEX(Matches!$G$2:$G$201,MATCH($A324&amp;"-8",Matches!$J$2:$J$201,0)),S324=INDEX(Matches!$H$2:$H$201,MATCH($A324&amp;"-8",Matches!$J$2:$J$201,0))),5,IF(SIGN(R324-S324)&lt;&gt;SIGN(INDEX(Matches!$G$2:$G$201,MATCH($A324&amp;"-8",Matches!$J$2:$J$201,0))-INDEX(Matches!$H$2:$H$201,MATCH($A324&amp;"-8",Matches!$J$2:$J$201,0))),0,IF(R324-S324=INDEX(Matches!$G$2:$G$201,MATCH($A324&amp;"-8",Matches!$J$2:$J$201,0))-INDEX(Matches!$H$2:$H$201,MATCH($A324&amp;"-8",Matches!$J$2:$J$201,0)),3,2))))),""))</f>
        <v/>
      </c>
      <c r="AF324" s="12" t="str">
        <f aca="false">IF(OR($B324="",T324="",U324=""),"",IFERROR(IF(OR(INDEX(Matches!$I$2:$I$201,MATCH($A324&amp;"-9",Matches!$J$2:$J$201,0))="Void",INDEX(Matches!$G$2:$G$201,MATCH($A324&amp;"-9",Matches!$J$2:$J$201,0))="",INDEX(Matches!$H$2:$H$201,MATCH($A324&amp;"-9",Matches!$J$2:$J$201,0))=""),"",IF(AND($C324&lt;&gt;"",INDEX(Matches!$F$2:$F$201,MATCH($A324&amp;"-9",Matches!$J$2:$J$201,0))&lt;&gt;"",$C324&gt;=INDEX(Matches!$F$2:$F$201,MATCH($A324&amp;"-9",Matches!$J$2:$J$201,0))),"",IF(AND(T324=INDEX(Matches!$G$2:$G$201,MATCH($A324&amp;"-9",Matches!$J$2:$J$201,0)),U324=INDEX(Matches!$H$2:$H$201,MATCH($A324&amp;"-9",Matches!$J$2:$J$201,0))),5,IF(SIGN(T324-U324)&lt;&gt;SIGN(INDEX(Matches!$G$2:$G$201,MATCH($A324&amp;"-9",Matches!$J$2:$J$201,0))-INDEX(Matches!$H$2:$H$201,MATCH($A324&amp;"-9",Matches!$J$2:$J$201,0))),0,IF(T324-U324=INDEX(Matches!$G$2:$G$201,MATCH($A324&amp;"-9",Matches!$J$2:$J$201,0))-INDEX(Matches!$H$2:$H$201,MATCH($A324&amp;"-9",Matches!$J$2:$J$201,0)),3,2))))),""))</f>
        <v/>
      </c>
      <c r="AG324" s="12" t="str">
        <f aca="false">IF(OR($B324="",V324="",W324=""),"",IFERROR(IF(OR(INDEX(Matches!$I$2:$I$201,MATCH($A324&amp;"-10",Matches!$J$2:$J$201,0))="Void",INDEX(Matches!$G$2:$G$201,MATCH($A324&amp;"-10",Matches!$J$2:$J$201,0))="",INDEX(Matches!$H$2:$H$201,MATCH($A324&amp;"-10",Matches!$J$2:$J$201,0))=""),"",IF(AND($C324&lt;&gt;"",INDEX(Matches!$F$2:$F$201,MATCH($A324&amp;"-10",Matches!$J$2:$J$201,0))&lt;&gt;"",$C324&gt;=INDEX(Matches!$F$2:$F$201,MATCH($A324&amp;"-10",Matches!$J$2:$J$201,0))),"",IF(AND(V324=INDEX(Matches!$G$2:$G$201,MATCH($A324&amp;"-10",Matches!$J$2:$J$201,0)),W324=INDEX(Matches!$H$2:$H$201,MATCH($A324&amp;"-10",Matches!$J$2:$J$201,0))),5,IF(SIGN(V324-W324)&lt;&gt;SIGN(INDEX(Matches!$G$2:$G$201,MATCH($A324&amp;"-10",Matches!$J$2:$J$201,0))-INDEX(Matches!$H$2:$H$201,MATCH($A324&amp;"-10",Matches!$J$2:$J$201,0))),0,IF(V324-W324=INDEX(Matches!$G$2:$G$201,MATCH($A324&amp;"-10",Matches!$J$2:$J$201,0))-INDEX(Matches!$H$2:$H$201,MATCH($A324&amp;"-10",Matches!$J$2:$J$201,0)),3,2))))),""))</f>
        <v/>
      </c>
      <c r="AH324" s="13" t="str">
        <f aca="false">IF($B324="","",SUM(X324:AG324))</f>
        <v/>
      </c>
      <c r="AI324" s="12" t="str">
        <f aca="false">IF($B324="","",COUNTIF(X324:AG324,5))</f>
        <v/>
      </c>
      <c r="AJ324" s="12" t="str">
        <f aca="false">IF($B324="","",COUNTIF(X324:AG324,"&gt;=2"))</f>
        <v/>
      </c>
      <c r="AK324" s="12" t="str">
        <f aca="false">IF($B324="","",COUNT(X324:AG324))</f>
        <v/>
      </c>
    </row>
    <row r="325" customFormat="false" ht="15" hidden="false" customHeight="false" outlineLevel="0" collapsed="false">
      <c r="A325" s="7"/>
      <c r="B325" s="7"/>
      <c r="C325" s="1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12" t="str">
        <f aca="false">IF(OR($B325="",D325="",E325=""),"",IFERROR(IF(OR(INDEX(Matches!$I$2:$I$201,MATCH($A325&amp;"-1",Matches!$J$2:$J$201,0))="Void",INDEX(Matches!$G$2:$G$201,MATCH($A325&amp;"-1",Matches!$J$2:$J$201,0))="",INDEX(Matches!$H$2:$H$201,MATCH($A325&amp;"-1",Matches!$J$2:$J$201,0))=""),"",IF(AND($C325&lt;&gt;"",INDEX(Matches!$F$2:$F$201,MATCH($A325&amp;"-1",Matches!$J$2:$J$201,0))&lt;&gt;"",$C325&gt;=INDEX(Matches!$F$2:$F$201,MATCH($A325&amp;"-1",Matches!$J$2:$J$201,0))),"",IF(AND(D325=INDEX(Matches!$G$2:$G$201,MATCH($A325&amp;"-1",Matches!$J$2:$J$201,0)),E325=INDEX(Matches!$H$2:$H$201,MATCH($A325&amp;"-1",Matches!$J$2:$J$201,0))),5,IF(SIGN(D325-E325)&lt;&gt;SIGN(INDEX(Matches!$G$2:$G$201,MATCH($A325&amp;"-1",Matches!$J$2:$J$201,0))-INDEX(Matches!$H$2:$H$201,MATCH($A325&amp;"-1",Matches!$J$2:$J$201,0))),0,IF(D325-E325=INDEX(Matches!$G$2:$G$201,MATCH($A325&amp;"-1",Matches!$J$2:$J$201,0))-INDEX(Matches!$H$2:$H$201,MATCH($A325&amp;"-1",Matches!$J$2:$J$201,0)),3,2))))),""))</f>
        <v/>
      </c>
      <c r="Y325" s="12" t="str">
        <f aca="false">IF(OR($B325="",F325="",G325=""),"",IFERROR(IF(OR(INDEX(Matches!$I$2:$I$201,MATCH($A325&amp;"-2",Matches!$J$2:$J$201,0))="Void",INDEX(Matches!$G$2:$G$201,MATCH($A325&amp;"-2",Matches!$J$2:$J$201,0))="",INDEX(Matches!$H$2:$H$201,MATCH($A325&amp;"-2",Matches!$J$2:$J$201,0))=""),"",IF(AND($C325&lt;&gt;"",INDEX(Matches!$F$2:$F$201,MATCH($A325&amp;"-2",Matches!$J$2:$J$201,0))&lt;&gt;"",$C325&gt;=INDEX(Matches!$F$2:$F$201,MATCH($A325&amp;"-2",Matches!$J$2:$J$201,0))),"",IF(AND(F325=INDEX(Matches!$G$2:$G$201,MATCH($A325&amp;"-2",Matches!$J$2:$J$201,0)),G325=INDEX(Matches!$H$2:$H$201,MATCH($A325&amp;"-2",Matches!$J$2:$J$201,0))),5,IF(SIGN(F325-G325)&lt;&gt;SIGN(INDEX(Matches!$G$2:$G$201,MATCH($A325&amp;"-2",Matches!$J$2:$J$201,0))-INDEX(Matches!$H$2:$H$201,MATCH($A325&amp;"-2",Matches!$J$2:$J$201,0))),0,IF(F325-G325=INDEX(Matches!$G$2:$G$201,MATCH($A325&amp;"-2",Matches!$J$2:$J$201,0))-INDEX(Matches!$H$2:$H$201,MATCH($A325&amp;"-2",Matches!$J$2:$J$201,0)),3,2))))),""))</f>
        <v/>
      </c>
      <c r="Z325" s="12" t="str">
        <f aca="false">IF(OR($B325="",H325="",I325=""),"",IFERROR(IF(OR(INDEX(Matches!$I$2:$I$201,MATCH($A325&amp;"-3",Matches!$J$2:$J$201,0))="Void",INDEX(Matches!$G$2:$G$201,MATCH($A325&amp;"-3",Matches!$J$2:$J$201,0))="",INDEX(Matches!$H$2:$H$201,MATCH($A325&amp;"-3",Matches!$J$2:$J$201,0))=""),"",IF(AND($C325&lt;&gt;"",INDEX(Matches!$F$2:$F$201,MATCH($A325&amp;"-3",Matches!$J$2:$J$201,0))&lt;&gt;"",$C325&gt;=INDEX(Matches!$F$2:$F$201,MATCH($A325&amp;"-3",Matches!$J$2:$J$201,0))),"",IF(AND(H325=INDEX(Matches!$G$2:$G$201,MATCH($A325&amp;"-3",Matches!$J$2:$J$201,0)),I325=INDEX(Matches!$H$2:$H$201,MATCH($A325&amp;"-3",Matches!$J$2:$J$201,0))),5,IF(SIGN(H325-I325)&lt;&gt;SIGN(INDEX(Matches!$G$2:$G$201,MATCH($A325&amp;"-3",Matches!$J$2:$J$201,0))-INDEX(Matches!$H$2:$H$201,MATCH($A325&amp;"-3",Matches!$J$2:$J$201,0))),0,IF(H325-I325=INDEX(Matches!$G$2:$G$201,MATCH($A325&amp;"-3",Matches!$J$2:$J$201,0))-INDEX(Matches!$H$2:$H$201,MATCH($A325&amp;"-3",Matches!$J$2:$J$201,0)),3,2))))),""))</f>
        <v/>
      </c>
      <c r="AA325" s="12" t="str">
        <f aca="false">IF(OR($B325="",J325="",K325=""),"",IFERROR(IF(OR(INDEX(Matches!$I$2:$I$201,MATCH($A325&amp;"-4",Matches!$J$2:$J$201,0))="Void",INDEX(Matches!$G$2:$G$201,MATCH($A325&amp;"-4",Matches!$J$2:$J$201,0))="",INDEX(Matches!$H$2:$H$201,MATCH($A325&amp;"-4",Matches!$J$2:$J$201,0))=""),"",IF(AND($C325&lt;&gt;"",INDEX(Matches!$F$2:$F$201,MATCH($A325&amp;"-4",Matches!$J$2:$J$201,0))&lt;&gt;"",$C325&gt;=INDEX(Matches!$F$2:$F$201,MATCH($A325&amp;"-4",Matches!$J$2:$J$201,0))),"",IF(AND(J325=INDEX(Matches!$G$2:$G$201,MATCH($A325&amp;"-4",Matches!$J$2:$J$201,0)),K325=INDEX(Matches!$H$2:$H$201,MATCH($A325&amp;"-4",Matches!$J$2:$J$201,0))),5,IF(SIGN(J325-K325)&lt;&gt;SIGN(INDEX(Matches!$G$2:$G$201,MATCH($A325&amp;"-4",Matches!$J$2:$J$201,0))-INDEX(Matches!$H$2:$H$201,MATCH($A325&amp;"-4",Matches!$J$2:$J$201,0))),0,IF(J325-K325=INDEX(Matches!$G$2:$G$201,MATCH($A325&amp;"-4",Matches!$J$2:$J$201,0))-INDEX(Matches!$H$2:$H$201,MATCH($A325&amp;"-4",Matches!$J$2:$J$201,0)),3,2))))),""))</f>
        <v/>
      </c>
      <c r="AB325" s="12" t="str">
        <f aca="false">IF(OR($B325="",L325="",M325=""),"",IFERROR(IF(OR(INDEX(Matches!$I$2:$I$201,MATCH($A325&amp;"-5",Matches!$J$2:$J$201,0))="Void",INDEX(Matches!$G$2:$G$201,MATCH($A325&amp;"-5",Matches!$J$2:$J$201,0))="",INDEX(Matches!$H$2:$H$201,MATCH($A325&amp;"-5",Matches!$J$2:$J$201,0))=""),"",IF(AND($C325&lt;&gt;"",INDEX(Matches!$F$2:$F$201,MATCH($A325&amp;"-5",Matches!$J$2:$J$201,0))&lt;&gt;"",$C325&gt;=INDEX(Matches!$F$2:$F$201,MATCH($A325&amp;"-5",Matches!$J$2:$J$201,0))),"",IF(AND(L325=INDEX(Matches!$G$2:$G$201,MATCH($A325&amp;"-5",Matches!$J$2:$J$201,0)),M325=INDEX(Matches!$H$2:$H$201,MATCH($A325&amp;"-5",Matches!$J$2:$J$201,0))),5,IF(SIGN(L325-M325)&lt;&gt;SIGN(INDEX(Matches!$G$2:$G$201,MATCH($A325&amp;"-5",Matches!$J$2:$J$201,0))-INDEX(Matches!$H$2:$H$201,MATCH($A325&amp;"-5",Matches!$J$2:$J$201,0))),0,IF(L325-M325=INDEX(Matches!$G$2:$G$201,MATCH($A325&amp;"-5",Matches!$J$2:$J$201,0))-INDEX(Matches!$H$2:$H$201,MATCH($A325&amp;"-5",Matches!$J$2:$J$201,0)),3,2))))),""))</f>
        <v/>
      </c>
      <c r="AC325" s="12" t="str">
        <f aca="false">IF(OR($B325="",N325="",O325=""),"",IFERROR(IF(OR(INDEX(Matches!$I$2:$I$201,MATCH($A325&amp;"-6",Matches!$J$2:$J$201,0))="Void",INDEX(Matches!$G$2:$G$201,MATCH($A325&amp;"-6",Matches!$J$2:$J$201,0))="",INDEX(Matches!$H$2:$H$201,MATCH($A325&amp;"-6",Matches!$J$2:$J$201,0))=""),"",IF(AND($C325&lt;&gt;"",INDEX(Matches!$F$2:$F$201,MATCH($A325&amp;"-6",Matches!$J$2:$J$201,0))&lt;&gt;"",$C325&gt;=INDEX(Matches!$F$2:$F$201,MATCH($A325&amp;"-6",Matches!$J$2:$J$201,0))),"",IF(AND(N325=INDEX(Matches!$G$2:$G$201,MATCH($A325&amp;"-6",Matches!$J$2:$J$201,0)),O325=INDEX(Matches!$H$2:$H$201,MATCH($A325&amp;"-6",Matches!$J$2:$J$201,0))),5,IF(SIGN(N325-O325)&lt;&gt;SIGN(INDEX(Matches!$G$2:$G$201,MATCH($A325&amp;"-6",Matches!$J$2:$J$201,0))-INDEX(Matches!$H$2:$H$201,MATCH($A325&amp;"-6",Matches!$J$2:$J$201,0))),0,IF(N325-O325=INDEX(Matches!$G$2:$G$201,MATCH($A325&amp;"-6",Matches!$J$2:$J$201,0))-INDEX(Matches!$H$2:$H$201,MATCH($A325&amp;"-6",Matches!$J$2:$J$201,0)),3,2))))),""))</f>
        <v/>
      </c>
      <c r="AD325" s="12" t="str">
        <f aca="false">IF(OR($B325="",P325="",Q325=""),"",IFERROR(IF(OR(INDEX(Matches!$I$2:$I$201,MATCH($A325&amp;"-7",Matches!$J$2:$J$201,0))="Void",INDEX(Matches!$G$2:$G$201,MATCH($A325&amp;"-7",Matches!$J$2:$J$201,0))="",INDEX(Matches!$H$2:$H$201,MATCH($A325&amp;"-7",Matches!$J$2:$J$201,0))=""),"",IF(AND($C325&lt;&gt;"",INDEX(Matches!$F$2:$F$201,MATCH($A325&amp;"-7",Matches!$J$2:$J$201,0))&lt;&gt;"",$C325&gt;=INDEX(Matches!$F$2:$F$201,MATCH($A325&amp;"-7",Matches!$J$2:$J$201,0))),"",IF(AND(P325=INDEX(Matches!$G$2:$G$201,MATCH($A325&amp;"-7",Matches!$J$2:$J$201,0)),Q325=INDEX(Matches!$H$2:$H$201,MATCH($A325&amp;"-7",Matches!$J$2:$J$201,0))),5,IF(SIGN(P325-Q325)&lt;&gt;SIGN(INDEX(Matches!$G$2:$G$201,MATCH($A325&amp;"-7",Matches!$J$2:$J$201,0))-INDEX(Matches!$H$2:$H$201,MATCH($A325&amp;"-7",Matches!$J$2:$J$201,0))),0,IF(P325-Q325=INDEX(Matches!$G$2:$G$201,MATCH($A325&amp;"-7",Matches!$J$2:$J$201,0))-INDEX(Matches!$H$2:$H$201,MATCH($A325&amp;"-7",Matches!$J$2:$J$201,0)),3,2))))),""))</f>
        <v/>
      </c>
      <c r="AE325" s="12" t="str">
        <f aca="false">IF(OR($B325="",R325="",S325=""),"",IFERROR(IF(OR(INDEX(Matches!$I$2:$I$201,MATCH($A325&amp;"-8",Matches!$J$2:$J$201,0))="Void",INDEX(Matches!$G$2:$G$201,MATCH($A325&amp;"-8",Matches!$J$2:$J$201,0))="",INDEX(Matches!$H$2:$H$201,MATCH($A325&amp;"-8",Matches!$J$2:$J$201,0))=""),"",IF(AND($C325&lt;&gt;"",INDEX(Matches!$F$2:$F$201,MATCH($A325&amp;"-8",Matches!$J$2:$J$201,0))&lt;&gt;"",$C325&gt;=INDEX(Matches!$F$2:$F$201,MATCH($A325&amp;"-8",Matches!$J$2:$J$201,0))),"",IF(AND(R325=INDEX(Matches!$G$2:$G$201,MATCH($A325&amp;"-8",Matches!$J$2:$J$201,0)),S325=INDEX(Matches!$H$2:$H$201,MATCH($A325&amp;"-8",Matches!$J$2:$J$201,0))),5,IF(SIGN(R325-S325)&lt;&gt;SIGN(INDEX(Matches!$G$2:$G$201,MATCH($A325&amp;"-8",Matches!$J$2:$J$201,0))-INDEX(Matches!$H$2:$H$201,MATCH($A325&amp;"-8",Matches!$J$2:$J$201,0))),0,IF(R325-S325=INDEX(Matches!$G$2:$G$201,MATCH($A325&amp;"-8",Matches!$J$2:$J$201,0))-INDEX(Matches!$H$2:$H$201,MATCH($A325&amp;"-8",Matches!$J$2:$J$201,0)),3,2))))),""))</f>
        <v/>
      </c>
      <c r="AF325" s="12" t="str">
        <f aca="false">IF(OR($B325="",T325="",U325=""),"",IFERROR(IF(OR(INDEX(Matches!$I$2:$I$201,MATCH($A325&amp;"-9",Matches!$J$2:$J$201,0))="Void",INDEX(Matches!$G$2:$G$201,MATCH($A325&amp;"-9",Matches!$J$2:$J$201,0))="",INDEX(Matches!$H$2:$H$201,MATCH($A325&amp;"-9",Matches!$J$2:$J$201,0))=""),"",IF(AND($C325&lt;&gt;"",INDEX(Matches!$F$2:$F$201,MATCH($A325&amp;"-9",Matches!$J$2:$J$201,0))&lt;&gt;"",$C325&gt;=INDEX(Matches!$F$2:$F$201,MATCH($A325&amp;"-9",Matches!$J$2:$J$201,0))),"",IF(AND(T325=INDEX(Matches!$G$2:$G$201,MATCH($A325&amp;"-9",Matches!$J$2:$J$201,0)),U325=INDEX(Matches!$H$2:$H$201,MATCH($A325&amp;"-9",Matches!$J$2:$J$201,0))),5,IF(SIGN(T325-U325)&lt;&gt;SIGN(INDEX(Matches!$G$2:$G$201,MATCH($A325&amp;"-9",Matches!$J$2:$J$201,0))-INDEX(Matches!$H$2:$H$201,MATCH($A325&amp;"-9",Matches!$J$2:$J$201,0))),0,IF(T325-U325=INDEX(Matches!$G$2:$G$201,MATCH($A325&amp;"-9",Matches!$J$2:$J$201,0))-INDEX(Matches!$H$2:$H$201,MATCH($A325&amp;"-9",Matches!$J$2:$J$201,0)),3,2))))),""))</f>
        <v/>
      </c>
      <c r="AG325" s="12" t="str">
        <f aca="false">IF(OR($B325="",V325="",W325=""),"",IFERROR(IF(OR(INDEX(Matches!$I$2:$I$201,MATCH($A325&amp;"-10",Matches!$J$2:$J$201,0))="Void",INDEX(Matches!$G$2:$G$201,MATCH($A325&amp;"-10",Matches!$J$2:$J$201,0))="",INDEX(Matches!$H$2:$H$201,MATCH($A325&amp;"-10",Matches!$J$2:$J$201,0))=""),"",IF(AND($C325&lt;&gt;"",INDEX(Matches!$F$2:$F$201,MATCH($A325&amp;"-10",Matches!$J$2:$J$201,0))&lt;&gt;"",$C325&gt;=INDEX(Matches!$F$2:$F$201,MATCH($A325&amp;"-10",Matches!$J$2:$J$201,0))),"",IF(AND(V325=INDEX(Matches!$G$2:$G$201,MATCH($A325&amp;"-10",Matches!$J$2:$J$201,0)),W325=INDEX(Matches!$H$2:$H$201,MATCH($A325&amp;"-10",Matches!$J$2:$J$201,0))),5,IF(SIGN(V325-W325)&lt;&gt;SIGN(INDEX(Matches!$G$2:$G$201,MATCH($A325&amp;"-10",Matches!$J$2:$J$201,0))-INDEX(Matches!$H$2:$H$201,MATCH($A325&amp;"-10",Matches!$J$2:$J$201,0))),0,IF(V325-W325=INDEX(Matches!$G$2:$G$201,MATCH($A325&amp;"-10",Matches!$J$2:$J$201,0))-INDEX(Matches!$H$2:$H$201,MATCH($A325&amp;"-10",Matches!$J$2:$J$201,0)),3,2))))),""))</f>
        <v/>
      </c>
      <c r="AH325" s="13" t="str">
        <f aca="false">IF($B325="","",SUM(X325:AG325))</f>
        <v/>
      </c>
      <c r="AI325" s="12" t="str">
        <f aca="false">IF($B325="","",COUNTIF(X325:AG325,5))</f>
        <v/>
      </c>
      <c r="AJ325" s="12" t="str">
        <f aca="false">IF($B325="","",COUNTIF(X325:AG325,"&gt;=2"))</f>
        <v/>
      </c>
      <c r="AK325" s="12" t="str">
        <f aca="false">IF($B325="","",COUNT(X325:AG325))</f>
        <v/>
      </c>
    </row>
    <row r="326" customFormat="false" ht="15" hidden="false" customHeight="false" outlineLevel="0" collapsed="false">
      <c r="A326" s="7"/>
      <c r="B326" s="7"/>
      <c r="C326" s="1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12" t="str">
        <f aca="false">IF(OR($B326="",D326="",E326=""),"",IFERROR(IF(OR(INDEX(Matches!$I$2:$I$201,MATCH($A326&amp;"-1",Matches!$J$2:$J$201,0))="Void",INDEX(Matches!$G$2:$G$201,MATCH($A326&amp;"-1",Matches!$J$2:$J$201,0))="",INDEX(Matches!$H$2:$H$201,MATCH($A326&amp;"-1",Matches!$J$2:$J$201,0))=""),"",IF(AND($C326&lt;&gt;"",INDEX(Matches!$F$2:$F$201,MATCH($A326&amp;"-1",Matches!$J$2:$J$201,0))&lt;&gt;"",$C326&gt;=INDEX(Matches!$F$2:$F$201,MATCH($A326&amp;"-1",Matches!$J$2:$J$201,0))),"",IF(AND(D326=INDEX(Matches!$G$2:$G$201,MATCH($A326&amp;"-1",Matches!$J$2:$J$201,0)),E326=INDEX(Matches!$H$2:$H$201,MATCH($A326&amp;"-1",Matches!$J$2:$J$201,0))),5,IF(SIGN(D326-E326)&lt;&gt;SIGN(INDEX(Matches!$G$2:$G$201,MATCH($A326&amp;"-1",Matches!$J$2:$J$201,0))-INDEX(Matches!$H$2:$H$201,MATCH($A326&amp;"-1",Matches!$J$2:$J$201,0))),0,IF(D326-E326=INDEX(Matches!$G$2:$G$201,MATCH($A326&amp;"-1",Matches!$J$2:$J$201,0))-INDEX(Matches!$H$2:$H$201,MATCH($A326&amp;"-1",Matches!$J$2:$J$201,0)),3,2))))),""))</f>
        <v/>
      </c>
      <c r="Y326" s="12" t="str">
        <f aca="false">IF(OR($B326="",F326="",G326=""),"",IFERROR(IF(OR(INDEX(Matches!$I$2:$I$201,MATCH($A326&amp;"-2",Matches!$J$2:$J$201,0))="Void",INDEX(Matches!$G$2:$G$201,MATCH($A326&amp;"-2",Matches!$J$2:$J$201,0))="",INDEX(Matches!$H$2:$H$201,MATCH($A326&amp;"-2",Matches!$J$2:$J$201,0))=""),"",IF(AND($C326&lt;&gt;"",INDEX(Matches!$F$2:$F$201,MATCH($A326&amp;"-2",Matches!$J$2:$J$201,0))&lt;&gt;"",$C326&gt;=INDEX(Matches!$F$2:$F$201,MATCH($A326&amp;"-2",Matches!$J$2:$J$201,0))),"",IF(AND(F326=INDEX(Matches!$G$2:$G$201,MATCH($A326&amp;"-2",Matches!$J$2:$J$201,0)),G326=INDEX(Matches!$H$2:$H$201,MATCH($A326&amp;"-2",Matches!$J$2:$J$201,0))),5,IF(SIGN(F326-G326)&lt;&gt;SIGN(INDEX(Matches!$G$2:$G$201,MATCH($A326&amp;"-2",Matches!$J$2:$J$201,0))-INDEX(Matches!$H$2:$H$201,MATCH($A326&amp;"-2",Matches!$J$2:$J$201,0))),0,IF(F326-G326=INDEX(Matches!$G$2:$G$201,MATCH($A326&amp;"-2",Matches!$J$2:$J$201,0))-INDEX(Matches!$H$2:$H$201,MATCH($A326&amp;"-2",Matches!$J$2:$J$201,0)),3,2))))),""))</f>
        <v/>
      </c>
      <c r="Z326" s="12" t="str">
        <f aca="false">IF(OR($B326="",H326="",I326=""),"",IFERROR(IF(OR(INDEX(Matches!$I$2:$I$201,MATCH($A326&amp;"-3",Matches!$J$2:$J$201,0))="Void",INDEX(Matches!$G$2:$G$201,MATCH($A326&amp;"-3",Matches!$J$2:$J$201,0))="",INDEX(Matches!$H$2:$H$201,MATCH($A326&amp;"-3",Matches!$J$2:$J$201,0))=""),"",IF(AND($C326&lt;&gt;"",INDEX(Matches!$F$2:$F$201,MATCH($A326&amp;"-3",Matches!$J$2:$J$201,0))&lt;&gt;"",$C326&gt;=INDEX(Matches!$F$2:$F$201,MATCH($A326&amp;"-3",Matches!$J$2:$J$201,0))),"",IF(AND(H326=INDEX(Matches!$G$2:$G$201,MATCH($A326&amp;"-3",Matches!$J$2:$J$201,0)),I326=INDEX(Matches!$H$2:$H$201,MATCH($A326&amp;"-3",Matches!$J$2:$J$201,0))),5,IF(SIGN(H326-I326)&lt;&gt;SIGN(INDEX(Matches!$G$2:$G$201,MATCH($A326&amp;"-3",Matches!$J$2:$J$201,0))-INDEX(Matches!$H$2:$H$201,MATCH($A326&amp;"-3",Matches!$J$2:$J$201,0))),0,IF(H326-I326=INDEX(Matches!$G$2:$G$201,MATCH($A326&amp;"-3",Matches!$J$2:$J$201,0))-INDEX(Matches!$H$2:$H$201,MATCH($A326&amp;"-3",Matches!$J$2:$J$201,0)),3,2))))),""))</f>
        <v/>
      </c>
      <c r="AA326" s="12" t="str">
        <f aca="false">IF(OR($B326="",J326="",K326=""),"",IFERROR(IF(OR(INDEX(Matches!$I$2:$I$201,MATCH($A326&amp;"-4",Matches!$J$2:$J$201,0))="Void",INDEX(Matches!$G$2:$G$201,MATCH($A326&amp;"-4",Matches!$J$2:$J$201,0))="",INDEX(Matches!$H$2:$H$201,MATCH($A326&amp;"-4",Matches!$J$2:$J$201,0))=""),"",IF(AND($C326&lt;&gt;"",INDEX(Matches!$F$2:$F$201,MATCH($A326&amp;"-4",Matches!$J$2:$J$201,0))&lt;&gt;"",$C326&gt;=INDEX(Matches!$F$2:$F$201,MATCH($A326&amp;"-4",Matches!$J$2:$J$201,0))),"",IF(AND(J326=INDEX(Matches!$G$2:$G$201,MATCH($A326&amp;"-4",Matches!$J$2:$J$201,0)),K326=INDEX(Matches!$H$2:$H$201,MATCH($A326&amp;"-4",Matches!$J$2:$J$201,0))),5,IF(SIGN(J326-K326)&lt;&gt;SIGN(INDEX(Matches!$G$2:$G$201,MATCH($A326&amp;"-4",Matches!$J$2:$J$201,0))-INDEX(Matches!$H$2:$H$201,MATCH($A326&amp;"-4",Matches!$J$2:$J$201,0))),0,IF(J326-K326=INDEX(Matches!$G$2:$G$201,MATCH($A326&amp;"-4",Matches!$J$2:$J$201,0))-INDEX(Matches!$H$2:$H$201,MATCH($A326&amp;"-4",Matches!$J$2:$J$201,0)),3,2))))),""))</f>
        <v/>
      </c>
      <c r="AB326" s="12" t="str">
        <f aca="false">IF(OR($B326="",L326="",M326=""),"",IFERROR(IF(OR(INDEX(Matches!$I$2:$I$201,MATCH($A326&amp;"-5",Matches!$J$2:$J$201,0))="Void",INDEX(Matches!$G$2:$G$201,MATCH($A326&amp;"-5",Matches!$J$2:$J$201,0))="",INDEX(Matches!$H$2:$H$201,MATCH($A326&amp;"-5",Matches!$J$2:$J$201,0))=""),"",IF(AND($C326&lt;&gt;"",INDEX(Matches!$F$2:$F$201,MATCH($A326&amp;"-5",Matches!$J$2:$J$201,0))&lt;&gt;"",$C326&gt;=INDEX(Matches!$F$2:$F$201,MATCH($A326&amp;"-5",Matches!$J$2:$J$201,0))),"",IF(AND(L326=INDEX(Matches!$G$2:$G$201,MATCH($A326&amp;"-5",Matches!$J$2:$J$201,0)),M326=INDEX(Matches!$H$2:$H$201,MATCH($A326&amp;"-5",Matches!$J$2:$J$201,0))),5,IF(SIGN(L326-M326)&lt;&gt;SIGN(INDEX(Matches!$G$2:$G$201,MATCH($A326&amp;"-5",Matches!$J$2:$J$201,0))-INDEX(Matches!$H$2:$H$201,MATCH($A326&amp;"-5",Matches!$J$2:$J$201,0))),0,IF(L326-M326=INDEX(Matches!$G$2:$G$201,MATCH($A326&amp;"-5",Matches!$J$2:$J$201,0))-INDEX(Matches!$H$2:$H$201,MATCH($A326&amp;"-5",Matches!$J$2:$J$201,0)),3,2))))),""))</f>
        <v/>
      </c>
      <c r="AC326" s="12" t="str">
        <f aca="false">IF(OR($B326="",N326="",O326=""),"",IFERROR(IF(OR(INDEX(Matches!$I$2:$I$201,MATCH($A326&amp;"-6",Matches!$J$2:$J$201,0))="Void",INDEX(Matches!$G$2:$G$201,MATCH($A326&amp;"-6",Matches!$J$2:$J$201,0))="",INDEX(Matches!$H$2:$H$201,MATCH($A326&amp;"-6",Matches!$J$2:$J$201,0))=""),"",IF(AND($C326&lt;&gt;"",INDEX(Matches!$F$2:$F$201,MATCH($A326&amp;"-6",Matches!$J$2:$J$201,0))&lt;&gt;"",$C326&gt;=INDEX(Matches!$F$2:$F$201,MATCH($A326&amp;"-6",Matches!$J$2:$J$201,0))),"",IF(AND(N326=INDEX(Matches!$G$2:$G$201,MATCH($A326&amp;"-6",Matches!$J$2:$J$201,0)),O326=INDEX(Matches!$H$2:$H$201,MATCH($A326&amp;"-6",Matches!$J$2:$J$201,0))),5,IF(SIGN(N326-O326)&lt;&gt;SIGN(INDEX(Matches!$G$2:$G$201,MATCH($A326&amp;"-6",Matches!$J$2:$J$201,0))-INDEX(Matches!$H$2:$H$201,MATCH($A326&amp;"-6",Matches!$J$2:$J$201,0))),0,IF(N326-O326=INDEX(Matches!$G$2:$G$201,MATCH($A326&amp;"-6",Matches!$J$2:$J$201,0))-INDEX(Matches!$H$2:$H$201,MATCH($A326&amp;"-6",Matches!$J$2:$J$201,0)),3,2))))),""))</f>
        <v/>
      </c>
      <c r="AD326" s="12" t="str">
        <f aca="false">IF(OR($B326="",P326="",Q326=""),"",IFERROR(IF(OR(INDEX(Matches!$I$2:$I$201,MATCH($A326&amp;"-7",Matches!$J$2:$J$201,0))="Void",INDEX(Matches!$G$2:$G$201,MATCH($A326&amp;"-7",Matches!$J$2:$J$201,0))="",INDEX(Matches!$H$2:$H$201,MATCH($A326&amp;"-7",Matches!$J$2:$J$201,0))=""),"",IF(AND($C326&lt;&gt;"",INDEX(Matches!$F$2:$F$201,MATCH($A326&amp;"-7",Matches!$J$2:$J$201,0))&lt;&gt;"",$C326&gt;=INDEX(Matches!$F$2:$F$201,MATCH($A326&amp;"-7",Matches!$J$2:$J$201,0))),"",IF(AND(P326=INDEX(Matches!$G$2:$G$201,MATCH($A326&amp;"-7",Matches!$J$2:$J$201,0)),Q326=INDEX(Matches!$H$2:$H$201,MATCH($A326&amp;"-7",Matches!$J$2:$J$201,0))),5,IF(SIGN(P326-Q326)&lt;&gt;SIGN(INDEX(Matches!$G$2:$G$201,MATCH($A326&amp;"-7",Matches!$J$2:$J$201,0))-INDEX(Matches!$H$2:$H$201,MATCH($A326&amp;"-7",Matches!$J$2:$J$201,0))),0,IF(P326-Q326=INDEX(Matches!$G$2:$G$201,MATCH($A326&amp;"-7",Matches!$J$2:$J$201,0))-INDEX(Matches!$H$2:$H$201,MATCH($A326&amp;"-7",Matches!$J$2:$J$201,0)),3,2))))),""))</f>
        <v/>
      </c>
      <c r="AE326" s="12" t="str">
        <f aca="false">IF(OR($B326="",R326="",S326=""),"",IFERROR(IF(OR(INDEX(Matches!$I$2:$I$201,MATCH($A326&amp;"-8",Matches!$J$2:$J$201,0))="Void",INDEX(Matches!$G$2:$G$201,MATCH($A326&amp;"-8",Matches!$J$2:$J$201,0))="",INDEX(Matches!$H$2:$H$201,MATCH($A326&amp;"-8",Matches!$J$2:$J$201,0))=""),"",IF(AND($C326&lt;&gt;"",INDEX(Matches!$F$2:$F$201,MATCH($A326&amp;"-8",Matches!$J$2:$J$201,0))&lt;&gt;"",$C326&gt;=INDEX(Matches!$F$2:$F$201,MATCH($A326&amp;"-8",Matches!$J$2:$J$201,0))),"",IF(AND(R326=INDEX(Matches!$G$2:$G$201,MATCH($A326&amp;"-8",Matches!$J$2:$J$201,0)),S326=INDEX(Matches!$H$2:$H$201,MATCH($A326&amp;"-8",Matches!$J$2:$J$201,0))),5,IF(SIGN(R326-S326)&lt;&gt;SIGN(INDEX(Matches!$G$2:$G$201,MATCH($A326&amp;"-8",Matches!$J$2:$J$201,0))-INDEX(Matches!$H$2:$H$201,MATCH($A326&amp;"-8",Matches!$J$2:$J$201,0))),0,IF(R326-S326=INDEX(Matches!$G$2:$G$201,MATCH($A326&amp;"-8",Matches!$J$2:$J$201,0))-INDEX(Matches!$H$2:$H$201,MATCH($A326&amp;"-8",Matches!$J$2:$J$201,0)),3,2))))),""))</f>
        <v/>
      </c>
      <c r="AF326" s="12" t="str">
        <f aca="false">IF(OR($B326="",T326="",U326=""),"",IFERROR(IF(OR(INDEX(Matches!$I$2:$I$201,MATCH($A326&amp;"-9",Matches!$J$2:$J$201,0))="Void",INDEX(Matches!$G$2:$G$201,MATCH($A326&amp;"-9",Matches!$J$2:$J$201,0))="",INDEX(Matches!$H$2:$H$201,MATCH($A326&amp;"-9",Matches!$J$2:$J$201,0))=""),"",IF(AND($C326&lt;&gt;"",INDEX(Matches!$F$2:$F$201,MATCH($A326&amp;"-9",Matches!$J$2:$J$201,0))&lt;&gt;"",$C326&gt;=INDEX(Matches!$F$2:$F$201,MATCH($A326&amp;"-9",Matches!$J$2:$J$201,0))),"",IF(AND(T326=INDEX(Matches!$G$2:$G$201,MATCH($A326&amp;"-9",Matches!$J$2:$J$201,0)),U326=INDEX(Matches!$H$2:$H$201,MATCH($A326&amp;"-9",Matches!$J$2:$J$201,0))),5,IF(SIGN(T326-U326)&lt;&gt;SIGN(INDEX(Matches!$G$2:$G$201,MATCH($A326&amp;"-9",Matches!$J$2:$J$201,0))-INDEX(Matches!$H$2:$H$201,MATCH($A326&amp;"-9",Matches!$J$2:$J$201,0))),0,IF(T326-U326=INDEX(Matches!$G$2:$G$201,MATCH($A326&amp;"-9",Matches!$J$2:$J$201,0))-INDEX(Matches!$H$2:$H$201,MATCH($A326&amp;"-9",Matches!$J$2:$J$201,0)),3,2))))),""))</f>
        <v/>
      </c>
      <c r="AG326" s="12" t="str">
        <f aca="false">IF(OR($B326="",V326="",W326=""),"",IFERROR(IF(OR(INDEX(Matches!$I$2:$I$201,MATCH($A326&amp;"-10",Matches!$J$2:$J$201,0))="Void",INDEX(Matches!$G$2:$G$201,MATCH($A326&amp;"-10",Matches!$J$2:$J$201,0))="",INDEX(Matches!$H$2:$H$201,MATCH($A326&amp;"-10",Matches!$J$2:$J$201,0))=""),"",IF(AND($C326&lt;&gt;"",INDEX(Matches!$F$2:$F$201,MATCH($A326&amp;"-10",Matches!$J$2:$J$201,0))&lt;&gt;"",$C326&gt;=INDEX(Matches!$F$2:$F$201,MATCH($A326&amp;"-10",Matches!$J$2:$J$201,0))),"",IF(AND(V326=INDEX(Matches!$G$2:$G$201,MATCH($A326&amp;"-10",Matches!$J$2:$J$201,0)),W326=INDEX(Matches!$H$2:$H$201,MATCH($A326&amp;"-10",Matches!$J$2:$J$201,0))),5,IF(SIGN(V326-W326)&lt;&gt;SIGN(INDEX(Matches!$G$2:$G$201,MATCH($A326&amp;"-10",Matches!$J$2:$J$201,0))-INDEX(Matches!$H$2:$H$201,MATCH($A326&amp;"-10",Matches!$J$2:$J$201,0))),0,IF(V326-W326=INDEX(Matches!$G$2:$G$201,MATCH($A326&amp;"-10",Matches!$J$2:$J$201,0))-INDEX(Matches!$H$2:$H$201,MATCH($A326&amp;"-10",Matches!$J$2:$J$201,0)),3,2))))),""))</f>
        <v/>
      </c>
      <c r="AH326" s="13" t="str">
        <f aca="false">IF($B326="","",SUM(X326:AG326))</f>
        <v/>
      </c>
      <c r="AI326" s="12" t="str">
        <f aca="false">IF($B326="","",COUNTIF(X326:AG326,5))</f>
        <v/>
      </c>
      <c r="AJ326" s="12" t="str">
        <f aca="false">IF($B326="","",COUNTIF(X326:AG326,"&gt;=2"))</f>
        <v/>
      </c>
      <c r="AK326" s="12" t="str">
        <f aca="false">IF($B326="","",COUNT(X326:AG326))</f>
        <v/>
      </c>
    </row>
    <row r="327" customFormat="false" ht="15" hidden="false" customHeight="false" outlineLevel="0" collapsed="false">
      <c r="A327" s="7"/>
      <c r="B327" s="7"/>
      <c r="C327" s="1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12" t="str">
        <f aca="false">IF(OR($B327="",D327="",E327=""),"",IFERROR(IF(OR(INDEX(Matches!$I$2:$I$201,MATCH($A327&amp;"-1",Matches!$J$2:$J$201,0))="Void",INDEX(Matches!$G$2:$G$201,MATCH($A327&amp;"-1",Matches!$J$2:$J$201,0))="",INDEX(Matches!$H$2:$H$201,MATCH($A327&amp;"-1",Matches!$J$2:$J$201,0))=""),"",IF(AND($C327&lt;&gt;"",INDEX(Matches!$F$2:$F$201,MATCH($A327&amp;"-1",Matches!$J$2:$J$201,0))&lt;&gt;"",$C327&gt;=INDEX(Matches!$F$2:$F$201,MATCH($A327&amp;"-1",Matches!$J$2:$J$201,0))),"",IF(AND(D327=INDEX(Matches!$G$2:$G$201,MATCH($A327&amp;"-1",Matches!$J$2:$J$201,0)),E327=INDEX(Matches!$H$2:$H$201,MATCH($A327&amp;"-1",Matches!$J$2:$J$201,0))),5,IF(SIGN(D327-E327)&lt;&gt;SIGN(INDEX(Matches!$G$2:$G$201,MATCH($A327&amp;"-1",Matches!$J$2:$J$201,0))-INDEX(Matches!$H$2:$H$201,MATCH($A327&amp;"-1",Matches!$J$2:$J$201,0))),0,IF(D327-E327=INDEX(Matches!$G$2:$G$201,MATCH($A327&amp;"-1",Matches!$J$2:$J$201,0))-INDEX(Matches!$H$2:$H$201,MATCH($A327&amp;"-1",Matches!$J$2:$J$201,0)),3,2))))),""))</f>
        <v/>
      </c>
      <c r="Y327" s="12" t="str">
        <f aca="false">IF(OR($B327="",F327="",G327=""),"",IFERROR(IF(OR(INDEX(Matches!$I$2:$I$201,MATCH($A327&amp;"-2",Matches!$J$2:$J$201,0))="Void",INDEX(Matches!$G$2:$G$201,MATCH($A327&amp;"-2",Matches!$J$2:$J$201,0))="",INDEX(Matches!$H$2:$H$201,MATCH($A327&amp;"-2",Matches!$J$2:$J$201,0))=""),"",IF(AND($C327&lt;&gt;"",INDEX(Matches!$F$2:$F$201,MATCH($A327&amp;"-2",Matches!$J$2:$J$201,0))&lt;&gt;"",$C327&gt;=INDEX(Matches!$F$2:$F$201,MATCH($A327&amp;"-2",Matches!$J$2:$J$201,0))),"",IF(AND(F327=INDEX(Matches!$G$2:$G$201,MATCH($A327&amp;"-2",Matches!$J$2:$J$201,0)),G327=INDEX(Matches!$H$2:$H$201,MATCH($A327&amp;"-2",Matches!$J$2:$J$201,0))),5,IF(SIGN(F327-G327)&lt;&gt;SIGN(INDEX(Matches!$G$2:$G$201,MATCH($A327&amp;"-2",Matches!$J$2:$J$201,0))-INDEX(Matches!$H$2:$H$201,MATCH($A327&amp;"-2",Matches!$J$2:$J$201,0))),0,IF(F327-G327=INDEX(Matches!$G$2:$G$201,MATCH($A327&amp;"-2",Matches!$J$2:$J$201,0))-INDEX(Matches!$H$2:$H$201,MATCH($A327&amp;"-2",Matches!$J$2:$J$201,0)),3,2))))),""))</f>
        <v/>
      </c>
      <c r="Z327" s="12" t="str">
        <f aca="false">IF(OR($B327="",H327="",I327=""),"",IFERROR(IF(OR(INDEX(Matches!$I$2:$I$201,MATCH($A327&amp;"-3",Matches!$J$2:$J$201,0))="Void",INDEX(Matches!$G$2:$G$201,MATCH($A327&amp;"-3",Matches!$J$2:$J$201,0))="",INDEX(Matches!$H$2:$H$201,MATCH($A327&amp;"-3",Matches!$J$2:$J$201,0))=""),"",IF(AND($C327&lt;&gt;"",INDEX(Matches!$F$2:$F$201,MATCH($A327&amp;"-3",Matches!$J$2:$J$201,0))&lt;&gt;"",$C327&gt;=INDEX(Matches!$F$2:$F$201,MATCH($A327&amp;"-3",Matches!$J$2:$J$201,0))),"",IF(AND(H327=INDEX(Matches!$G$2:$G$201,MATCH($A327&amp;"-3",Matches!$J$2:$J$201,0)),I327=INDEX(Matches!$H$2:$H$201,MATCH($A327&amp;"-3",Matches!$J$2:$J$201,0))),5,IF(SIGN(H327-I327)&lt;&gt;SIGN(INDEX(Matches!$G$2:$G$201,MATCH($A327&amp;"-3",Matches!$J$2:$J$201,0))-INDEX(Matches!$H$2:$H$201,MATCH($A327&amp;"-3",Matches!$J$2:$J$201,0))),0,IF(H327-I327=INDEX(Matches!$G$2:$G$201,MATCH($A327&amp;"-3",Matches!$J$2:$J$201,0))-INDEX(Matches!$H$2:$H$201,MATCH($A327&amp;"-3",Matches!$J$2:$J$201,0)),3,2))))),""))</f>
        <v/>
      </c>
      <c r="AA327" s="12" t="str">
        <f aca="false">IF(OR($B327="",J327="",K327=""),"",IFERROR(IF(OR(INDEX(Matches!$I$2:$I$201,MATCH($A327&amp;"-4",Matches!$J$2:$J$201,0))="Void",INDEX(Matches!$G$2:$G$201,MATCH($A327&amp;"-4",Matches!$J$2:$J$201,0))="",INDEX(Matches!$H$2:$H$201,MATCH($A327&amp;"-4",Matches!$J$2:$J$201,0))=""),"",IF(AND($C327&lt;&gt;"",INDEX(Matches!$F$2:$F$201,MATCH($A327&amp;"-4",Matches!$J$2:$J$201,0))&lt;&gt;"",$C327&gt;=INDEX(Matches!$F$2:$F$201,MATCH($A327&amp;"-4",Matches!$J$2:$J$201,0))),"",IF(AND(J327=INDEX(Matches!$G$2:$G$201,MATCH($A327&amp;"-4",Matches!$J$2:$J$201,0)),K327=INDEX(Matches!$H$2:$H$201,MATCH($A327&amp;"-4",Matches!$J$2:$J$201,0))),5,IF(SIGN(J327-K327)&lt;&gt;SIGN(INDEX(Matches!$G$2:$G$201,MATCH($A327&amp;"-4",Matches!$J$2:$J$201,0))-INDEX(Matches!$H$2:$H$201,MATCH($A327&amp;"-4",Matches!$J$2:$J$201,0))),0,IF(J327-K327=INDEX(Matches!$G$2:$G$201,MATCH($A327&amp;"-4",Matches!$J$2:$J$201,0))-INDEX(Matches!$H$2:$H$201,MATCH($A327&amp;"-4",Matches!$J$2:$J$201,0)),3,2))))),""))</f>
        <v/>
      </c>
      <c r="AB327" s="12" t="str">
        <f aca="false">IF(OR($B327="",L327="",M327=""),"",IFERROR(IF(OR(INDEX(Matches!$I$2:$I$201,MATCH($A327&amp;"-5",Matches!$J$2:$J$201,0))="Void",INDEX(Matches!$G$2:$G$201,MATCH($A327&amp;"-5",Matches!$J$2:$J$201,0))="",INDEX(Matches!$H$2:$H$201,MATCH($A327&amp;"-5",Matches!$J$2:$J$201,0))=""),"",IF(AND($C327&lt;&gt;"",INDEX(Matches!$F$2:$F$201,MATCH($A327&amp;"-5",Matches!$J$2:$J$201,0))&lt;&gt;"",$C327&gt;=INDEX(Matches!$F$2:$F$201,MATCH($A327&amp;"-5",Matches!$J$2:$J$201,0))),"",IF(AND(L327=INDEX(Matches!$G$2:$G$201,MATCH($A327&amp;"-5",Matches!$J$2:$J$201,0)),M327=INDEX(Matches!$H$2:$H$201,MATCH($A327&amp;"-5",Matches!$J$2:$J$201,0))),5,IF(SIGN(L327-M327)&lt;&gt;SIGN(INDEX(Matches!$G$2:$G$201,MATCH($A327&amp;"-5",Matches!$J$2:$J$201,0))-INDEX(Matches!$H$2:$H$201,MATCH($A327&amp;"-5",Matches!$J$2:$J$201,0))),0,IF(L327-M327=INDEX(Matches!$G$2:$G$201,MATCH($A327&amp;"-5",Matches!$J$2:$J$201,0))-INDEX(Matches!$H$2:$H$201,MATCH($A327&amp;"-5",Matches!$J$2:$J$201,0)),3,2))))),""))</f>
        <v/>
      </c>
      <c r="AC327" s="12" t="str">
        <f aca="false">IF(OR($B327="",N327="",O327=""),"",IFERROR(IF(OR(INDEX(Matches!$I$2:$I$201,MATCH($A327&amp;"-6",Matches!$J$2:$J$201,0))="Void",INDEX(Matches!$G$2:$G$201,MATCH($A327&amp;"-6",Matches!$J$2:$J$201,0))="",INDEX(Matches!$H$2:$H$201,MATCH($A327&amp;"-6",Matches!$J$2:$J$201,0))=""),"",IF(AND($C327&lt;&gt;"",INDEX(Matches!$F$2:$F$201,MATCH($A327&amp;"-6",Matches!$J$2:$J$201,0))&lt;&gt;"",$C327&gt;=INDEX(Matches!$F$2:$F$201,MATCH($A327&amp;"-6",Matches!$J$2:$J$201,0))),"",IF(AND(N327=INDEX(Matches!$G$2:$G$201,MATCH($A327&amp;"-6",Matches!$J$2:$J$201,0)),O327=INDEX(Matches!$H$2:$H$201,MATCH($A327&amp;"-6",Matches!$J$2:$J$201,0))),5,IF(SIGN(N327-O327)&lt;&gt;SIGN(INDEX(Matches!$G$2:$G$201,MATCH($A327&amp;"-6",Matches!$J$2:$J$201,0))-INDEX(Matches!$H$2:$H$201,MATCH($A327&amp;"-6",Matches!$J$2:$J$201,0))),0,IF(N327-O327=INDEX(Matches!$G$2:$G$201,MATCH($A327&amp;"-6",Matches!$J$2:$J$201,0))-INDEX(Matches!$H$2:$H$201,MATCH($A327&amp;"-6",Matches!$J$2:$J$201,0)),3,2))))),""))</f>
        <v/>
      </c>
      <c r="AD327" s="12" t="str">
        <f aca="false">IF(OR($B327="",P327="",Q327=""),"",IFERROR(IF(OR(INDEX(Matches!$I$2:$I$201,MATCH($A327&amp;"-7",Matches!$J$2:$J$201,0))="Void",INDEX(Matches!$G$2:$G$201,MATCH($A327&amp;"-7",Matches!$J$2:$J$201,0))="",INDEX(Matches!$H$2:$H$201,MATCH($A327&amp;"-7",Matches!$J$2:$J$201,0))=""),"",IF(AND($C327&lt;&gt;"",INDEX(Matches!$F$2:$F$201,MATCH($A327&amp;"-7",Matches!$J$2:$J$201,0))&lt;&gt;"",$C327&gt;=INDEX(Matches!$F$2:$F$201,MATCH($A327&amp;"-7",Matches!$J$2:$J$201,0))),"",IF(AND(P327=INDEX(Matches!$G$2:$G$201,MATCH($A327&amp;"-7",Matches!$J$2:$J$201,0)),Q327=INDEX(Matches!$H$2:$H$201,MATCH($A327&amp;"-7",Matches!$J$2:$J$201,0))),5,IF(SIGN(P327-Q327)&lt;&gt;SIGN(INDEX(Matches!$G$2:$G$201,MATCH($A327&amp;"-7",Matches!$J$2:$J$201,0))-INDEX(Matches!$H$2:$H$201,MATCH($A327&amp;"-7",Matches!$J$2:$J$201,0))),0,IF(P327-Q327=INDEX(Matches!$G$2:$G$201,MATCH($A327&amp;"-7",Matches!$J$2:$J$201,0))-INDEX(Matches!$H$2:$H$201,MATCH($A327&amp;"-7",Matches!$J$2:$J$201,0)),3,2))))),""))</f>
        <v/>
      </c>
      <c r="AE327" s="12" t="str">
        <f aca="false">IF(OR($B327="",R327="",S327=""),"",IFERROR(IF(OR(INDEX(Matches!$I$2:$I$201,MATCH($A327&amp;"-8",Matches!$J$2:$J$201,0))="Void",INDEX(Matches!$G$2:$G$201,MATCH($A327&amp;"-8",Matches!$J$2:$J$201,0))="",INDEX(Matches!$H$2:$H$201,MATCH($A327&amp;"-8",Matches!$J$2:$J$201,0))=""),"",IF(AND($C327&lt;&gt;"",INDEX(Matches!$F$2:$F$201,MATCH($A327&amp;"-8",Matches!$J$2:$J$201,0))&lt;&gt;"",$C327&gt;=INDEX(Matches!$F$2:$F$201,MATCH($A327&amp;"-8",Matches!$J$2:$J$201,0))),"",IF(AND(R327=INDEX(Matches!$G$2:$G$201,MATCH($A327&amp;"-8",Matches!$J$2:$J$201,0)),S327=INDEX(Matches!$H$2:$H$201,MATCH($A327&amp;"-8",Matches!$J$2:$J$201,0))),5,IF(SIGN(R327-S327)&lt;&gt;SIGN(INDEX(Matches!$G$2:$G$201,MATCH($A327&amp;"-8",Matches!$J$2:$J$201,0))-INDEX(Matches!$H$2:$H$201,MATCH($A327&amp;"-8",Matches!$J$2:$J$201,0))),0,IF(R327-S327=INDEX(Matches!$G$2:$G$201,MATCH($A327&amp;"-8",Matches!$J$2:$J$201,0))-INDEX(Matches!$H$2:$H$201,MATCH($A327&amp;"-8",Matches!$J$2:$J$201,0)),3,2))))),""))</f>
        <v/>
      </c>
      <c r="AF327" s="12" t="str">
        <f aca="false">IF(OR($B327="",T327="",U327=""),"",IFERROR(IF(OR(INDEX(Matches!$I$2:$I$201,MATCH($A327&amp;"-9",Matches!$J$2:$J$201,0))="Void",INDEX(Matches!$G$2:$G$201,MATCH($A327&amp;"-9",Matches!$J$2:$J$201,0))="",INDEX(Matches!$H$2:$H$201,MATCH($A327&amp;"-9",Matches!$J$2:$J$201,0))=""),"",IF(AND($C327&lt;&gt;"",INDEX(Matches!$F$2:$F$201,MATCH($A327&amp;"-9",Matches!$J$2:$J$201,0))&lt;&gt;"",$C327&gt;=INDEX(Matches!$F$2:$F$201,MATCH($A327&amp;"-9",Matches!$J$2:$J$201,0))),"",IF(AND(T327=INDEX(Matches!$G$2:$G$201,MATCH($A327&amp;"-9",Matches!$J$2:$J$201,0)),U327=INDEX(Matches!$H$2:$H$201,MATCH($A327&amp;"-9",Matches!$J$2:$J$201,0))),5,IF(SIGN(T327-U327)&lt;&gt;SIGN(INDEX(Matches!$G$2:$G$201,MATCH($A327&amp;"-9",Matches!$J$2:$J$201,0))-INDEX(Matches!$H$2:$H$201,MATCH($A327&amp;"-9",Matches!$J$2:$J$201,0))),0,IF(T327-U327=INDEX(Matches!$G$2:$G$201,MATCH($A327&amp;"-9",Matches!$J$2:$J$201,0))-INDEX(Matches!$H$2:$H$201,MATCH($A327&amp;"-9",Matches!$J$2:$J$201,0)),3,2))))),""))</f>
        <v/>
      </c>
      <c r="AG327" s="12" t="str">
        <f aca="false">IF(OR($B327="",V327="",W327=""),"",IFERROR(IF(OR(INDEX(Matches!$I$2:$I$201,MATCH($A327&amp;"-10",Matches!$J$2:$J$201,0))="Void",INDEX(Matches!$G$2:$G$201,MATCH($A327&amp;"-10",Matches!$J$2:$J$201,0))="",INDEX(Matches!$H$2:$H$201,MATCH($A327&amp;"-10",Matches!$J$2:$J$201,0))=""),"",IF(AND($C327&lt;&gt;"",INDEX(Matches!$F$2:$F$201,MATCH($A327&amp;"-10",Matches!$J$2:$J$201,0))&lt;&gt;"",$C327&gt;=INDEX(Matches!$F$2:$F$201,MATCH($A327&amp;"-10",Matches!$J$2:$J$201,0))),"",IF(AND(V327=INDEX(Matches!$G$2:$G$201,MATCH($A327&amp;"-10",Matches!$J$2:$J$201,0)),W327=INDEX(Matches!$H$2:$H$201,MATCH($A327&amp;"-10",Matches!$J$2:$J$201,0))),5,IF(SIGN(V327-W327)&lt;&gt;SIGN(INDEX(Matches!$G$2:$G$201,MATCH($A327&amp;"-10",Matches!$J$2:$J$201,0))-INDEX(Matches!$H$2:$H$201,MATCH($A327&amp;"-10",Matches!$J$2:$J$201,0))),0,IF(V327-W327=INDEX(Matches!$G$2:$G$201,MATCH($A327&amp;"-10",Matches!$J$2:$J$201,0))-INDEX(Matches!$H$2:$H$201,MATCH($A327&amp;"-10",Matches!$J$2:$J$201,0)),3,2))))),""))</f>
        <v/>
      </c>
      <c r="AH327" s="13" t="str">
        <f aca="false">IF($B327="","",SUM(X327:AG327))</f>
        <v/>
      </c>
      <c r="AI327" s="12" t="str">
        <f aca="false">IF($B327="","",COUNTIF(X327:AG327,5))</f>
        <v/>
      </c>
      <c r="AJ327" s="12" t="str">
        <f aca="false">IF($B327="","",COUNTIF(X327:AG327,"&gt;=2"))</f>
        <v/>
      </c>
      <c r="AK327" s="12" t="str">
        <f aca="false">IF($B327="","",COUNT(X327:AG327))</f>
        <v/>
      </c>
    </row>
    <row r="328" customFormat="false" ht="15" hidden="false" customHeight="false" outlineLevel="0" collapsed="false">
      <c r="A328" s="7"/>
      <c r="B328" s="7"/>
      <c r="C328" s="1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12" t="str">
        <f aca="false">IF(OR($B328="",D328="",E328=""),"",IFERROR(IF(OR(INDEX(Matches!$I$2:$I$201,MATCH($A328&amp;"-1",Matches!$J$2:$J$201,0))="Void",INDEX(Matches!$G$2:$G$201,MATCH($A328&amp;"-1",Matches!$J$2:$J$201,0))="",INDEX(Matches!$H$2:$H$201,MATCH($A328&amp;"-1",Matches!$J$2:$J$201,0))=""),"",IF(AND($C328&lt;&gt;"",INDEX(Matches!$F$2:$F$201,MATCH($A328&amp;"-1",Matches!$J$2:$J$201,0))&lt;&gt;"",$C328&gt;=INDEX(Matches!$F$2:$F$201,MATCH($A328&amp;"-1",Matches!$J$2:$J$201,0))),"",IF(AND(D328=INDEX(Matches!$G$2:$G$201,MATCH($A328&amp;"-1",Matches!$J$2:$J$201,0)),E328=INDEX(Matches!$H$2:$H$201,MATCH($A328&amp;"-1",Matches!$J$2:$J$201,0))),5,IF(SIGN(D328-E328)&lt;&gt;SIGN(INDEX(Matches!$G$2:$G$201,MATCH($A328&amp;"-1",Matches!$J$2:$J$201,0))-INDEX(Matches!$H$2:$H$201,MATCH($A328&amp;"-1",Matches!$J$2:$J$201,0))),0,IF(D328-E328=INDEX(Matches!$G$2:$G$201,MATCH($A328&amp;"-1",Matches!$J$2:$J$201,0))-INDEX(Matches!$H$2:$H$201,MATCH($A328&amp;"-1",Matches!$J$2:$J$201,0)),3,2))))),""))</f>
        <v/>
      </c>
      <c r="Y328" s="12" t="str">
        <f aca="false">IF(OR($B328="",F328="",G328=""),"",IFERROR(IF(OR(INDEX(Matches!$I$2:$I$201,MATCH($A328&amp;"-2",Matches!$J$2:$J$201,0))="Void",INDEX(Matches!$G$2:$G$201,MATCH($A328&amp;"-2",Matches!$J$2:$J$201,0))="",INDEX(Matches!$H$2:$H$201,MATCH($A328&amp;"-2",Matches!$J$2:$J$201,0))=""),"",IF(AND($C328&lt;&gt;"",INDEX(Matches!$F$2:$F$201,MATCH($A328&amp;"-2",Matches!$J$2:$J$201,0))&lt;&gt;"",$C328&gt;=INDEX(Matches!$F$2:$F$201,MATCH($A328&amp;"-2",Matches!$J$2:$J$201,0))),"",IF(AND(F328=INDEX(Matches!$G$2:$G$201,MATCH($A328&amp;"-2",Matches!$J$2:$J$201,0)),G328=INDEX(Matches!$H$2:$H$201,MATCH($A328&amp;"-2",Matches!$J$2:$J$201,0))),5,IF(SIGN(F328-G328)&lt;&gt;SIGN(INDEX(Matches!$G$2:$G$201,MATCH($A328&amp;"-2",Matches!$J$2:$J$201,0))-INDEX(Matches!$H$2:$H$201,MATCH($A328&amp;"-2",Matches!$J$2:$J$201,0))),0,IF(F328-G328=INDEX(Matches!$G$2:$G$201,MATCH($A328&amp;"-2",Matches!$J$2:$J$201,0))-INDEX(Matches!$H$2:$H$201,MATCH($A328&amp;"-2",Matches!$J$2:$J$201,0)),3,2))))),""))</f>
        <v/>
      </c>
      <c r="Z328" s="12" t="str">
        <f aca="false">IF(OR($B328="",H328="",I328=""),"",IFERROR(IF(OR(INDEX(Matches!$I$2:$I$201,MATCH($A328&amp;"-3",Matches!$J$2:$J$201,0))="Void",INDEX(Matches!$G$2:$G$201,MATCH($A328&amp;"-3",Matches!$J$2:$J$201,0))="",INDEX(Matches!$H$2:$H$201,MATCH($A328&amp;"-3",Matches!$J$2:$J$201,0))=""),"",IF(AND($C328&lt;&gt;"",INDEX(Matches!$F$2:$F$201,MATCH($A328&amp;"-3",Matches!$J$2:$J$201,0))&lt;&gt;"",$C328&gt;=INDEX(Matches!$F$2:$F$201,MATCH($A328&amp;"-3",Matches!$J$2:$J$201,0))),"",IF(AND(H328=INDEX(Matches!$G$2:$G$201,MATCH($A328&amp;"-3",Matches!$J$2:$J$201,0)),I328=INDEX(Matches!$H$2:$H$201,MATCH($A328&amp;"-3",Matches!$J$2:$J$201,0))),5,IF(SIGN(H328-I328)&lt;&gt;SIGN(INDEX(Matches!$G$2:$G$201,MATCH($A328&amp;"-3",Matches!$J$2:$J$201,0))-INDEX(Matches!$H$2:$H$201,MATCH($A328&amp;"-3",Matches!$J$2:$J$201,0))),0,IF(H328-I328=INDEX(Matches!$G$2:$G$201,MATCH($A328&amp;"-3",Matches!$J$2:$J$201,0))-INDEX(Matches!$H$2:$H$201,MATCH($A328&amp;"-3",Matches!$J$2:$J$201,0)),3,2))))),""))</f>
        <v/>
      </c>
      <c r="AA328" s="12" t="str">
        <f aca="false">IF(OR($B328="",J328="",K328=""),"",IFERROR(IF(OR(INDEX(Matches!$I$2:$I$201,MATCH($A328&amp;"-4",Matches!$J$2:$J$201,0))="Void",INDEX(Matches!$G$2:$G$201,MATCH($A328&amp;"-4",Matches!$J$2:$J$201,0))="",INDEX(Matches!$H$2:$H$201,MATCH($A328&amp;"-4",Matches!$J$2:$J$201,0))=""),"",IF(AND($C328&lt;&gt;"",INDEX(Matches!$F$2:$F$201,MATCH($A328&amp;"-4",Matches!$J$2:$J$201,0))&lt;&gt;"",$C328&gt;=INDEX(Matches!$F$2:$F$201,MATCH($A328&amp;"-4",Matches!$J$2:$J$201,0))),"",IF(AND(J328=INDEX(Matches!$G$2:$G$201,MATCH($A328&amp;"-4",Matches!$J$2:$J$201,0)),K328=INDEX(Matches!$H$2:$H$201,MATCH($A328&amp;"-4",Matches!$J$2:$J$201,0))),5,IF(SIGN(J328-K328)&lt;&gt;SIGN(INDEX(Matches!$G$2:$G$201,MATCH($A328&amp;"-4",Matches!$J$2:$J$201,0))-INDEX(Matches!$H$2:$H$201,MATCH($A328&amp;"-4",Matches!$J$2:$J$201,0))),0,IF(J328-K328=INDEX(Matches!$G$2:$G$201,MATCH($A328&amp;"-4",Matches!$J$2:$J$201,0))-INDEX(Matches!$H$2:$H$201,MATCH($A328&amp;"-4",Matches!$J$2:$J$201,0)),3,2))))),""))</f>
        <v/>
      </c>
      <c r="AB328" s="12" t="str">
        <f aca="false">IF(OR($B328="",L328="",M328=""),"",IFERROR(IF(OR(INDEX(Matches!$I$2:$I$201,MATCH($A328&amp;"-5",Matches!$J$2:$J$201,0))="Void",INDEX(Matches!$G$2:$G$201,MATCH($A328&amp;"-5",Matches!$J$2:$J$201,0))="",INDEX(Matches!$H$2:$H$201,MATCH($A328&amp;"-5",Matches!$J$2:$J$201,0))=""),"",IF(AND($C328&lt;&gt;"",INDEX(Matches!$F$2:$F$201,MATCH($A328&amp;"-5",Matches!$J$2:$J$201,0))&lt;&gt;"",$C328&gt;=INDEX(Matches!$F$2:$F$201,MATCH($A328&amp;"-5",Matches!$J$2:$J$201,0))),"",IF(AND(L328=INDEX(Matches!$G$2:$G$201,MATCH($A328&amp;"-5",Matches!$J$2:$J$201,0)),M328=INDEX(Matches!$H$2:$H$201,MATCH($A328&amp;"-5",Matches!$J$2:$J$201,0))),5,IF(SIGN(L328-M328)&lt;&gt;SIGN(INDEX(Matches!$G$2:$G$201,MATCH($A328&amp;"-5",Matches!$J$2:$J$201,0))-INDEX(Matches!$H$2:$H$201,MATCH($A328&amp;"-5",Matches!$J$2:$J$201,0))),0,IF(L328-M328=INDEX(Matches!$G$2:$G$201,MATCH($A328&amp;"-5",Matches!$J$2:$J$201,0))-INDEX(Matches!$H$2:$H$201,MATCH($A328&amp;"-5",Matches!$J$2:$J$201,0)),3,2))))),""))</f>
        <v/>
      </c>
      <c r="AC328" s="12" t="str">
        <f aca="false">IF(OR($B328="",N328="",O328=""),"",IFERROR(IF(OR(INDEX(Matches!$I$2:$I$201,MATCH($A328&amp;"-6",Matches!$J$2:$J$201,0))="Void",INDEX(Matches!$G$2:$G$201,MATCH($A328&amp;"-6",Matches!$J$2:$J$201,0))="",INDEX(Matches!$H$2:$H$201,MATCH($A328&amp;"-6",Matches!$J$2:$J$201,0))=""),"",IF(AND($C328&lt;&gt;"",INDEX(Matches!$F$2:$F$201,MATCH($A328&amp;"-6",Matches!$J$2:$J$201,0))&lt;&gt;"",$C328&gt;=INDEX(Matches!$F$2:$F$201,MATCH($A328&amp;"-6",Matches!$J$2:$J$201,0))),"",IF(AND(N328=INDEX(Matches!$G$2:$G$201,MATCH($A328&amp;"-6",Matches!$J$2:$J$201,0)),O328=INDEX(Matches!$H$2:$H$201,MATCH($A328&amp;"-6",Matches!$J$2:$J$201,0))),5,IF(SIGN(N328-O328)&lt;&gt;SIGN(INDEX(Matches!$G$2:$G$201,MATCH($A328&amp;"-6",Matches!$J$2:$J$201,0))-INDEX(Matches!$H$2:$H$201,MATCH($A328&amp;"-6",Matches!$J$2:$J$201,0))),0,IF(N328-O328=INDEX(Matches!$G$2:$G$201,MATCH($A328&amp;"-6",Matches!$J$2:$J$201,0))-INDEX(Matches!$H$2:$H$201,MATCH($A328&amp;"-6",Matches!$J$2:$J$201,0)),3,2))))),""))</f>
        <v/>
      </c>
      <c r="AD328" s="12" t="str">
        <f aca="false">IF(OR($B328="",P328="",Q328=""),"",IFERROR(IF(OR(INDEX(Matches!$I$2:$I$201,MATCH($A328&amp;"-7",Matches!$J$2:$J$201,0))="Void",INDEX(Matches!$G$2:$G$201,MATCH($A328&amp;"-7",Matches!$J$2:$J$201,0))="",INDEX(Matches!$H$2:$H$201,MATCH($A328&amp;"-7",Matches!$J$2:$J$201,0))=""),"",IF(AND($C328&lt;&gt;"",INDEX(Matches!$F$2:$F$201,MATCH($A328&amp;"-7",Matches!$J$2:$J$201,0))&lt;&gt;"",$C328&gt;=INDEX(Matches!$F$2:$F$201,MATCH($A328&amp;"-7",Matches!$J$2:$J$201,0))),"",IF(AND(P328=INDEX(Matches!$G$2:$G$201,MATCH($A328&amp;"-7",Matches!$J$2:$J$201,0)),Q328=INDEX(Matches!$H$2:$H$201,MATCH($A328&amp;"-7",Matches!$J$2:$J$201,0))),5,IF(SIGN(P328-Q328)&lt;&gt;SIGN(INDEX(Matches!$G$2:$G$201,MATCH($A328&amp;"-7",Matches!$J$2:$J$201,0))-INDEX(Matches!$H$2:$H$201,MATCH($A328&amp;"-7",Matches!$J$2:$J$201,0))),0,IF(P328-Q328=INDEX(Matches!$G$2:$G$201,MATCH($A328&amp;"-7",Matches!$J$2:$J$201,0))-INDEX(Matches!$H$2:$H$201,MATCH($A328&amp;"-7",Matches!$J$2:$J$201,0)),3,2))))),""))</f>
        <v/>
      </c>
      <c r="AE328" s="12" t="str">
        <f aca="false">IF(OR($B328="",R328="",S328=""),"",IFERROR(IF(OR(INDEX(Matches!$I$2:$I$201,MATCH($A328&amp;"-8",Matches!$J$2:$J$201,0))="Void",INDEX(Matches!$G$2:$G$201,MATCH($A328&amp;"-8",Matches!$J$2:$J$201,0))="",INDEX(Matches!$H$2:$H$201,MATCH($A328&amp;"-8",Matches!$J$2:$J$201,0))=""),"",IF(AND($C328&lt;&gt;"",INDEX(Matches!$F$2:$F$201,MATCH($A328&amp;"-8",Matches!$J$2:$J$201,0))&lt;&gt;"",$C328&gt;=INDEX(Matches!$F$2:$F$201,MATCH($A328&amp;"-8",Matches!$J$2:$J$201,0))),"",IF(AND(R328=INDEX(Matches!$G$2:$G$201,MATCH($A328&amp;"-8",Matches!$J$2:$J$201,0)),S328=INDEX(Matches!$H$2:$H$201,MATCH($A328&amp;"-8",Matches!$J$2:$J$201,0))),5,IF(SIGN(R328-S328)&lt;&gt;SIGN(INDEX(Matches!$G$2:$G$201,MATCH($A328&amp;"-8",Matches!$J$2:$J$201,0))-INDEX(Matches!$H$2:$H$201,MATCH($A328&amp;"-8",Matches!$J$2:$J$201,0))),0,IF(R328-S328=INDEX(Matches!$G$2:$G$201,MATCH($A328&amp;"-8",Matches!$J$2:$J$201,0))-INDEX(Matches!$H$2:$H$201,MATCH($A328&amp;"-8",Matches!$J$2:$J$201,0)),3,2))))),""))</f>
        <v/>
      </c>
      <c r="AF328" s="12" t="str">
        <f aca="false">IF(OR($B328="",T328="",U328=""),"",IFERROR(IF(OR(INDEX(Matches!$I$2:$I$201,MATCH($A328&amp;"-9",Matches!$J$2:$J$201,0))="Void",INDEX(Matches!$G$2:$G$201,MATCH($A328&amp;"-9",Matches!$J$2:$J$201,0))="",INDEX(Matches!$H$2:$H$201,MATCH($A328&amp;"-9",Matches!$J$2:$J$201,0))=""),"",IF(AND($C328&lt;&gt;"",INDEX(Matches!$F$2:$F$201,MATCH($A328&amp;"-9",Matches!$J$2:$J$201,0))&lt;&gt;"",$C328&gt;=INDEX(Matches!$F$2:$F$201,MATCH($A328&amp;"-9",Matches!$J$2:$J$201,0))),"",IF(AND(T328=INDEX(Matches!$G$2:$G$201,MATCH($A328&amp;"-9",Matches!$J$2:$J$201,0)),U328=INDEX(Matches!$H$2:$H$201,MATCH($A328&amp;"-9",Matches!$J$2:$J$201,0))),5,IF(SIGN(T328-U328)&lt;&gt;SIGN(INDEX(Matches!$G$2:$G$201,MATCH($A328&amp;"-9",Matches!$J$2:$J$201,0))-INDEX(Matches!$H$2:$H$201,MATCH($A328&amp;"-9",Matches!$J$2:$J$201,0))),0,IF(T328-U328=INDEX(Matches!$G$2:$G$201,MATCH($A328&amp;"-9",Matches!$J$2:$J$201,0))-INDEX(Matches!$H$2:$H$201,MATCH($A328&amp;"-9",Matches!$J$2:$J$201,0)),3,2))))),""))</f>
        <v/>
      </c>
      <c r="AG328" s="12" t="str">
        <f aca="false">IF(OR($B328="",V328="",W328=""),"",IFERROR(IF(OR(INDEX(Matches!$I$2:$I$201,MATCH($A328&amp;"-10",Matches!$J$2:$J$201,0))="Void",INDEX(Matches!$G$2:$G$201,MATCH($A328&amp;"-10",Matches!$J$2:$J$201,0))="",INDEX(Matches!$H$2:$H$201,MATCH($A328&amp;"-10",Matches!$J$2:$J$201,0))=""),"",IF(AND($C328&lt;&gt;"",INDEX(Matches!$F$2:$F$201,MATCH($A328&amp;"-10",Matches!$J$2:$J$201,0))&lt;&gt;"",$C328&gt;=INDEX(Matches!$F$2:$F$201,MATCH($A328&amp;"-10",Matches!$J$2:$J$201,0))),"",IF(AND(V328=INDEX(Matches!$G$2:$G$201,MATCH($A328&amp;"-10",Matches!$J$2:$J$201,0)),W328=INDEX(Matches!$H$2:$H$201,MATCH($A328&amp;"-10",Matches!$J$2:$J$201,0))),5,IF(SIGN(V328-W328)&lt;&gt;SIGN(INDEX(Matches!$G$2:$G$201,MATCH($A328&amp;"-10",Matches!$J$2:$J$201,0))-INDEX(Matches!$H$2:$H$201,MATCH($A328&amp;"-10",Matches!$J$2:$J$201,0))),0,IF(V328-W328=INDEX(Matches!$G$2:$G$201,MATCH($A328&amp;"-10",Matches!$J$2:$J$201,0))-INDEX(Matches!$H$2:$H$201,MATCH($A328&amp;"-10",Matches!$J$2:$J$201,0)),3,2))))),""))</f>
        <v/>
      </c>
      <c r="AH328" s="13" t="str">
        <f aca="false">IF($B328="","",SUM(X328:AG328))</f>
        <v/>
      </c>
      <c r="AI328" s="12" t="str">
        <f aca="false">IF($B328="","",COUNTIF(X328:AG328,5))</f>
        <v/>
      </c>
      <c r="AJ328" s="12" t="str">
        <f aca="false">IF($B328="","",COUNTIF(X328:AG328,"&gt;=2"))</f>
        <v/>
      </c>
      <c r="AK328" s="12" t="str">
        <f aca="false">IF($B328="","",COUNT(X328:AG328))</f>
        <v/>
      </c>
    </row>
    <row r="329" customFormat="false" ht="15" hidden="false" customHeight="false" outlineLevel="0" collapsed="false">
      <c r="A329" s="7"/>
      <c r="B329" s="7"/>
      <c r="C329" s="1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12" t="str">
        <f aca="false">IF(OR($B329="",D329="",E329=""),"",IFERROR(IF(OR(INDEX(Matches!$I$2:$I$201,MATCH($A329&amp;"-1",Matches!$J$2:$J$201,0))="Void",INDEX(Matches!$G$2:$G$201,MATCH($A329&amp;"-1",Matches!$J$2:$J$201,0))="",INDEX(Matches!$H$2:$H$201,MATCH($A329&amp;"-1",Matches!$J$2:$J$201,0))=""),"",IF(AND($C329&lt;&gt;"",INDEX(Matches!$F$2:$F$201,MATCH($A329&amp;"-1",Matches!$J$2:$J$201,0))&lt;&gt;"",$C329&gt;=INDEX(Matches!$F$2:$F$201,MATCH($A329&amp;"-1",Matches!$J$2:$J$201,0))),"",IF(AND(D329=INDEX(Matches!$G$2:$G$201,MATCH($A329&amp;"-1",Matches!$J$2:$J$201,0)),E329=INDEX(Matches!$H$2:$H$201,MATCH($A329&amp;"-1",Matches!$J$2:$J$201,0))),5,IF(SIGN(D329-E329)&lt;&gt;SIGN(INDEX(Matches!$G$2:$G$201,MATCH($A329&amp;"-1",Matches!$J$2:$J$201,0))-INDEX(Matches!$H$2:$H$201,MATCH($A329&amp;"-1",Matches!$J$2:$J$201,0))),0,IF(D329-E329=INDEX(Matches!$G$2:$G$201,MATCH($A329&amp;"-1",Matches!$J$2:$J$201,0))-INDEX(Matches!$H$2:$H$201,MATCH($A329&amp;"-1",Matches!$J$2:$J$201,0)),3,2))))),""))</f>
        <v/>
      </c>
      <c r="Y329" s="12" t="str">
        <f aca="false">IF(OR($B329="",F329="",G329=""),"",IFERROR(IF(OR(INDEX(Matches!$I$2:$I$201,MATCH($A329&amp;"-2",Matches!$J$2:$J$201,0))="Void",INDEX(Matches!$G$2:$G$201,MATCH($A329&amp;"-2",Matches!$J$2:$J$201,0))="",INDEX(Matches!$H$2:$H$201,MATCH($A329&amp;"-2",Matches!$J$2:$J$201,0))=""),"",IF(AND($C329&lt;&gt;"",INDEX(Matches!$F$2:$F$201,MATCH($A329&amp;"-2",Matches!$J$2:$J$201,0))&lt;&gt;"",$C329&gt;=INDEX(Matches!$F$2:$F$201,MATCH($A329&amp;"-2",Matches!$J$2:$J$201,0))),"",IF(AND(F329=INDEX(Matches!$G$2:$G$201,MATCH($A329&amp;"-2",Matches!$J$2:$J$201,0)),G329=INDEX(Matches!$H$2:$H$201,MATCH($A329&amp;"-2",Matches!$J$2:$J$201,0))),5,IF(SIGN(F329-G329)&lt;&gt;SIGN(INDEX(Matches!$G$2:$G$201,MATCH($A329&amp;"-2",Matches!$J$2:$J$201,0))-INDEX(Matches!$H$2:$H$201,MATCH($A329&amp;"-2",Matches!$J$2:$J$201,0))),0,IF(F329-G329=INDEX(Matches!$G$2:$G$201,MATCH($A329&amp;"-2",Matches!$J$2:$J$201,0))-INDEX(Matches!$H$2:$H$201,MATCH($A329&amp;"-2",Matches!$J$2:$J$201,0)),3,2))))),""))</f>
        <v/>
      </c>
      <c r="Z329" s="12" t="str">
        <f aca="false">IF(OR($B329="",H329="",I329=""),"",IFERROR(IF(OR(INDEX(Matches!$I$2:$I$201,MATCH($A329&amp;"-3",Matches!$J$2:$J$201,0))="Void",INDEX(Matches!$G$2:$G$201,MATCH($A329&amp;"-3",Matches!$J$2:$J$201,0))="",INDEX(Matches!$H$2:$H$201,MATCH($A329&amp;"-3",Matches!$J$2:$J$201,0))=""),"",IF(AND($C329&lt;&gt;"",INDEX(Matches!$F$2:$F$201,MATCH($A329&amp;"-3",Matches!$J$2:$J$201,0))&lt;&gt;"",$C329&gt;=INDEX(Matches!$F$2:$F$201,MATCH($A329&amp;"-3",Matches!$J$2:$J$201,0))),"",IF(AND(H329=INDEX(Matches!$G$2:$G$201,MATCH($A329&amp;"-3",Matches!$J$2:$J$201,0)),I329=INDEX(Matches!$H$2:$H$201,MATCH($A329&amp;"-3",Matches!$J$2:$J$201,0))),5,IF(SIGN(H329-I329)&lt;&gt;SIGN(INDEX(Matches!$G$2:$G$201,MATCH($A329&amp;"-3",Matches!$J$2:$J$201,0))-INDEX(Matches!$H$2:$H$201,MATCH($A329&amp;"-3",Matches!$J$2:$J$201,0))),0,IF(H329-I329=INDEX(Matches!$G$2:$G$201,MATCH($A329&amp;"-3",Matches!$J$2:$J$201,0))-INDEX(Matches!$H$2:$H$201,MATCH($A329&amp;"-3",Matches!$J$2:$J$201,0)),3,2))))),""))</f>
        <v/>
      </c>
      <c r="AA329" s="12" t="str">
        <f aca="false">IF(OR($B329="",J329="",K329=""),"",IFERROR(IF(OR(INDEX(Matches!$I$2:$I$201,MATCH($A329&amp;"-4",Matches!$J$2:$J$201,0))="Void",INDEX(Matches!$G$2:$G$201,MATCH($A329&amp;"-4",Matches!$J$2:$J$201,0))="",INDEX(Matches!$H$2:$H$201,MATCH($A329&amp;"-4",Matches!$J$2:$J$201,0))=""),"",IF(AND($C329&lt;&gt;"",INDEX(Matches!$F$2:$F$201,MATCH($A329&amp;"-4",Matches!$J$2:$J$201,0))&lt;&gt;"",$C329&gt;=INDEX(Matches!$F$2:$F$201,MATCH($A329&amp;"-4",Matches!$J$2:$J$201,0))),"",IF(AND(J329=INDEX(Matches!$G$2:$G$201,MATCH($A329&amp;"-4",Matches!$J$2:$J$201,0)),K329=INDEX(Matches!$H$2:$H$201,MATCH($A329&amp;"-4",Matches!$J$2:$J$201,0))),5,IF(SIGN(J329-K329)&lt;&gt;SIGN(INDEX(Matches!$G$2:$G$201,MATCH($A329&amp;"-4",Matches!$J$2:$J$201,0))-INDEX(Matches!$H$2:$H$201,MATCH($A329&amp;"-4",Matches!$J$2:$J$201,0))),0,IF(J329-K329=INDEX(Matches!$G$2:$G$201,MATCH($A329&amp;"-4",Matches!$J$2:$J$201,0))-INDEX(Matches!$H$2:$H$201,MATCH($A329&amp;"-4",Matches!$J$2:$J$201,0)),3,2))))),""))</f>
        <v/>
      </c>
      <c r="AB329" s="12" t="str">
        <f aca="false">IF(OR($B329="",L329="",M329=""),"",IFERROR(IF(OR(INDEX(Matches!$I$2:$I$201,MATCH($A329&amp;"-5",Matches!$J$2:$J$201,0))="Void",INDEX(Matches!$G$2:$G$201,MATCH($A329&amp;"-5",Matches!$J$2:$J$201,0))="",INDEX(Matches!$H$2:$H$201,MATCH($A329&amp;"-5",Matches!$J$2:$J$201,0))=""),"",IF(AND($C329&lt;&gt;"",INDEX(Matches!$F$2:$F$201,MATCH($A329&amp;"-5",Matches!$J$2:$J$201,0))&lt;&gt;"",$C329&gt;=INDEX(Matches!$F$2:$F$201,MATCH($A329&amp;"-5",Matches!$J$2:$J$201,0))),"",IF(AND(L329=INDEX(Matches!$G$2:$G$201,MATCH($A329&amp;"-5",Matches!$J$2:$J$201,0)),M329=INDEX(Matches!$H$2:$H$201,MATCH($A329&amp;"-5",Matches!$J$2:$J$201,0))),5,IF(SIGN(L329-M329)&lt;&gt;SIGN(INDEX(Matches!$G$2:$G$201,MATCH($A329&amp;"-5",Matches!$J$2:$J$201,0))-INDEX(Matches!$H$2:$H$201,MATCH($A329&amp;"-5",Matches!$J$2:$J$201,0))),0,IF(L329-M329=INDEX(Matches!$G$2:$G$201,MATCH($A329&amp;"-5",Matches!$J$2:$J$201,0))-INDEX(Matches!$H$2:$H$201,MATCH($A329&amp;"-5",Matches!$J$2:$J$201,0)),3,2))))),""))</f>
        <v/>
      </c>
      <c r="AC329" s="12" t="str">
        <f aca="false">IF(OR($B329="",N329="",O329=""),"",IFERROR(IF(OR(INDEX(Matches!$I$2:$I$201,MATCH($A329&amp;"-6",Matches!$J$2:$J$201,0))="Void",INDEX(Matches!$G$2:$G$201,MATCH($A329&amp;"-6",Matches!$J$2:$J$201,0))="",INDEX(Matches!$H$2:$H$201,MATCH($A329&amp;"-6",Matches!$J$2:$J$201,0))=""),"",IF(AND($C329&lt;&gt;"",INDEX(Matches!$F$2:$F$201,MATCH($A329&amp;"-6",Matches!$J$2:$J$201,0))&lt;&gt;"",$C329&gt;=INDEX(Matches!$F$2:$F$201,MATCH($A329&amp;"-6",Matches!$J$2:$J$201,0))),"",IF(AND(N329=INDEX(Matches!$G$2:$G$201,MATCH($A329&amp;"-6",Matches!$J$2:$J$201,0)),O329=INDEX(Matches!$H$2:$H$201,MATCH($A329&amp;"-6",Matches!$J$2:$J$201,0))),5,IF(SIGN(N329-O329)&lt;&gt;SIGN(INDEX(Matches!$G$2:$G$201,MATCH($A329&amp;"-6",Matches!$J$2:$J$201,0))-INDEX(Matches!$H$2:$H$201,MATCH($A329&amp;"-6",Matches!$J$2:$J$201,0))),0,IF(N329-O329=INDEX(Matches!$G$2:$G$201,MATCH($A329&amp;"-6",Matches!$J$2:$J$201,0))-INDEX(Matches!$H$2:$H$201,MATCH($A329&amp;"-6",Matches!$J$2:$J$201,0)),3,2))))),""))</f>
        <v/>
      </c>
      <c r="AD329" s="12" t="str">
        <f aca="false">IF(OR($B329="",P329="",Q329=""),"",IFERROR(IF(OR(INDEX(Matches!$I$2:$I$201,MATCH($A329&amp;"-7",Matches!$J$2:$J$201,0))="Void",INDEX(Matches!$G$2:$G$201,MATCH($A329&amp;"-7",Matches!$J$2:$J$201,0))="",INDEX(Matches!$H$2:$H$201,MATCH($A329&amp;"-7",Matches!$J$2:$J$201,0))=""),"",IF(AND($C329&lt;&gt;"",INDEX(Matches!$F$2:$F$201,MATCH($A329&amp;"-7",Matches!$J$2:$J$201,0))&lt;&gt;"",$C329&gt;=INDEX(Matches!$F$2:$F$201,MATCH($A329&amp;"-7",Matches!$J$2:$J$201,0))),"",IF(AND(P329=INDEX(Matches!$G$2:$G$201,MATCH($A329&amp;"-7",Matches!$J$2:$J$201,0)),Q329=INDEX(Matches!$H$2:$H$201,MATCH($A329&amp;"-7",Matches!$J$2:$J$201,0))),5,IF(SIGN(P329-Q329)&lt;&gt;SIGN(INDEX(Matches!$G$2:$G$201,MATCH($A329&amp;"-7",Matches!$J$2:$J$201,0))-INDEX(Matches!$H$2:$H$201,MATCH($A329&amp;"-7",Matches!$J$2:$J$201,0))),0,IF(P329-Q329=INDEX(Matches!$G$2:$G$201,MATCH($A329&amp;"-7",Matches!$J$2:$J$201,0))-INDEX(Matches!$H$2:$H$201,MATCH($A329&amp;"-7",Matches!$J$2:$J$201,0)),3,2))))),""))</f>
        <v/>
      </c>
      <c r="AE329" s="12" t="str">
        <f aca="false">IF(OR($B329="",R329="",S329=""),"",IFERROR(IF(OR(INDEX(Matches!$I$2:$I$201,MATCH($A329&amp;"-8",Matches!$J$2:$J$201,0))="Void",INDEX(Matches!$G$2:$G$201,MATCH($A329&amp;"-8",Matches!$J$2:$J$201,0))="",INDEX(Matches!$H$2:$H$201,MATCH($A329&amp;"-8",Matches!$J$2:$J$201,0))=""),"",IF(AND($C329&lt;&gt;"",INDEX(Matches!$F$2:$F$201,MATCH($A329&amp;"-8",Matches!$J$2:$J$201,0))&lt;&gt;"",$C329&gt;=INDEX(Matches!$F$2:$F$201,MATCH($A329&amp;"-8",Matches!$J$2:$J$201,0))),"",IF(AND(R329=INDEX(Matches!$G$2:$G$201,MATCH($A329&amp;"-8",Matches!$J$2:$J$201,0)),S329=INDEX(Matches!$H$2:$H$201,MATCH($A329&amp;"-8",Matches!$J$2:$J$201,0))),5,IF(SIGN(R329-S329)&lt;&gt;SIGN(INDEX(Matches!$G$2:$G$201,MATCH($A329&amp;"-8",Matches!$J$2:$J$201,0))-INDEX(Matches!$H$2:$H$201,MATCH($A329&amp;"-8",Matches!$J$2:$J$201,0))),0,IF(R329-S329=INDEX(Matches!$G$2:$G$201,MATCH($A329&amp;"-8",Matches!$J$2:$J$201,0))-INDEX(Matches!$H$2:$H$201,MATCH($A329&amp;"-8",Matches!$J$2:$J$201,0)),3,2))))),""))</f>
        <v/>
      </c>
      <c r="AF329" s="12" t="str">
        <f aca="false">IF(OR($B329="",T329="",U329=""),"",IFERROR(IF(OR(INDEX(Matches!$I$2:$I$201,MATCH($A329&amp;"-9",Matches!$J$2:$J$201,0))="Void",INDEX(Matches!$G$2:$G$201,MATCH($A329&amp;"-9",Matches!$J$2:$J$201,0))="",INDEX(Matches!$H$2:$H$201,MATCH($A329&amp;"-9",Matches!$J$2:$J$201,0))=""),"",IF(AND($C329&lt;&gt;"",INDEX(Matches!$F$2:$F$201,MATCH($A329&amp;"-9",Matches!$J$2:$J$201,0))&lt;&gt;"",$C329&gt;=INDEX(Matches!$F$2:$F$201,MATCH($A329&amp;"-9",Matches!$J$2:$J$201,0))),"",IF(AND(T329=INDEX(Matches!$G$2:$G$201,MATCH($A329&amp;"-9",Matches!$J$2:$J$201,0)),U329=INDEX(Matches!$H$2:$H$201,MATCH($A329&amp;"-9",Matches!$J$2:$J$201,0))),5,IF(SIGN(T329-U329)&lt;&gt;SIGN(INDEX(Matches!$G$2:$G$201,MATCH($A329&amp;"-9",Matches!$J$2:$J$201,0))-INDEX(Matches!$H$2:$H$201,MATCH($A329&amp;"-9",Matches!$J$2:$J$201,0))),0,IF(T329-U329=INDEX(Matches!$G$2:$G$201,MATCH($A329&amp;"-9",Matches!$J$2:$J$201,0))-INDEX(Matches!$H$2:$H$201,MATCH($A329&amp;"-9",Matches!$J$2:$J$201,0)),3,2))))),""))</f>
        <v/>
      </c>
      <c r="AG329" s="12" t="str">
        <f aca="false">IF(OR($B329="",V329="",W329=""),"",IFERROR(IF(OR(INDEX(Matches!$I$2:$I$201,MATCH($A329&amp;"-10",Matches!$J$2:$J$201,0))="Void",INDEX(Matches!$G$2:$G$201,MATCH($A329&amp;"-10",Matches!$J$2:$J$201,0))="",INDEX(Matches!$H$2:$H$201,MATCH($A329&amp;"-10",Matches!$J$2:$J$201,0))=""),"",IF(AND($C329&lt;&gt;"",INDEX(Matches!$F$2:$F$201,MATCH($A329&amp;"-10",Matches!$J$2:$J$201,0))&lt;&gt;"",$C329&gt;=INDEX(Matches!$F$2:$F$201,MATCH($A329&amp;"-10",Matches!$J$2:$J$201,0))),"",IF(AND(V329=INDEX(Matches!$G$2:$G$201,MATCH($A329&amp;"-10",Matches!$J$2:$J$201,0)),W329=INDEX(Matches!$H$2:$H$201,MATCH($A329&amp;"-10",Matches!$J$2:$J$201,0))),5,IF(SIGN(V329-W329)&lt;&gt;SIGN(INDEX(Matches!$G$2:$G$201,MATCH($A329&amp;"-10",Matches!$J$2:$J$201,0))-INDEX(Matches!$H$2:$H$201,MATCH($A329&amp;"-10",Matches!$J$2:$J$201,0))),0,IF(V329-W329=INDEX(Matches!$G$2:$G$201,MATCH($A329&amp;"-10",Matches!$J$2:$J$201,0))-INDEX(Matches!$H$2:$H$201,MATCH($A329&amp;"-10",Matches!$J$2:$J$201,0)),3,2))))),""))</f>
        <v/>
      </c>
      <c r="AH329" s="13" t="str">
        <f aca="false">IF($B329="","",SUM(X329:AG329))</f>
        <v/>
      </c>
      <c r="AI329" s="12" t="str">
        <f aca="false">IF($B329="","",COUNTIF(X329:AG329,5))</f>
        <v/>
      </c>
      <c r="AJ329" s="12" t="str">
        <f aca="false">IF($B329="","",COUNTIF(X329:AG329,"&gt;=2"))</f>
        <v/>
      </c>
      <c r="AK329" s="12" t="str">
        <f aca="false">IF($B329="","",COUNT(X329:AG329))</f>
        <v/>
      </c>
    </row>
    <row r="330" customFormat="false" ht="15" hidden="false" customHeight="false" outlineLevel="0" collapsed="false">
      <c r="A330" s="7"/>
      <c r="B330" s="7"/>
      <c r="C330" s="1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12" t="str">
        <f aca="false">IF(OR($B330="",D330="",E330=""),"",IFERROR(IF(OR(INDEX(Matches!$I$2:$I$201,MATCH($A330&amp;"-1",Matches!$J$2:$J$201,0))="Void",INDEX(Matches!$G$2:$G$201,MATCH($A330&amp;"-1",Matches!$J$2:$J$201,0))="",INDEX(Matches!$H$2:$H$201,MATCH($A330&amp;"-1",Matches!$J$2:$J$201,0))=""),"",IF(AND($C330&lt;&gt;"",INDEX(Matches!$F$2:$F$201,MATCH($A330&amp;"-1",Matches!$J$2:$J$201,0))&lt;&gt;"",$C330&gt;=INDEX(Matches!$F$2:$F$201,MATCH($A330&amp;"-1",Matches!$J$2:$J$201,0))),"",IF(AND(D330=INDEX(Matches!$G$2:$G$201,MATCH($A330&amp;"-1",Matches!$J$2:$J$201,0)),E330=INDEX(Matches!$H$2:$H$201,MATCH($A330&amp;"-1",Matches!$J$2:$J$201,0))),5,IF(SIGN(D330-E330)&lt;&gt;SIGN(INDEX(Matches!$G$2:$G$201,MATCH($A330&amp;"-1",Matches!$J$2:$J$201,0))-INDEX(Matches!$H$2:$H$201,MATCH($A330&amp;"-1",Matches!$J$2:$J$201,0))),0,IF(D330-E330=INDEX(Matches!$G$2:$G$201,MATCH($A330&amp;"-1",Matches!$J$2:$J$201,0))-INDEX(Matches!$H$2:$H$201,MATCH($A330&amp;"-1",Matches!$J$2:$J$201,0)),3,2))))),""))</f>
        <v/>
      </c>
      <c r="Y330" s="12" t="str">
        <f aca="false">IF(OR($B330="",F330="",G330=""),"",IFERROR(IF(OR(INDEX(Matches!$I$2:$I$201,MATCH($A330&amp;"-2",Matches!$J$2:$J$201,0))="Void",INDEX(Matches!$G$2:$G$201,MATCH($A330&amp;"-2",Matches!$J$2:$J$201,0))="",INDEX(Matches!$H$2:$H$201,MATCH($A330&amp;"-2",Matches!$J$2:$J$201,0))=""),"",IF(AND($C330&lt;&gt;"",INDEX(Matches!$F$2:$F$201,MATCH($A330&amp;"-2",Matches!$J$2:$J$201,0))&lt;&gt;"",$C330&gt;=INDEX(Matches!$F$2:$F$201,MATCH($A330&amp;"-2",Matches!$J$2:$J$201,0))),"",IF(AND(F330=INDEX(Matches!$G$2:$G$201,MATCH($A330&amp;"-2",Matches!$J$2:$J$201,0)),G330=INDEX(Matches!$H$2:$H$201,MATCH($A330&amp;"-2",Matches!$J$2:$J$201,0))),5,IF(SIGN(F330-G330)&lt;&gt;SIGN(INDEX(Matches!$G$2:$G$201,MATCH($A330&amp;"-2",Matches!$J$2:$J$201,0))-INDEX(Matches!$H$2:$H$201,MATCH($A330&amp;"-2",Matches!$J$2:$J$201,0))),0,IF(F330-G330=INDEX(Matches!$G$2:$G$201,MATCH($A330&amp;"-2",Matches!$J$2:$J$201,0))-INDEX(Matches!$H$2:$H$201,MATCH($A330&amp;"-2",Matches!$J$2:$J$201,0)),3,2))))),""))</f>
        <v/>
      </c>
      <c r="Z330" s="12" t="str">
        <f aca="false">IF(OR($B330="",H330="",I330=""),"",IFERROR(IF(OR(INDEX(Matches!$I$2:$I$201,MATCH($A330&amp;"-3",Matches!$J$2:$J$201,0))="Void",INDEX(Matches!$G$2:$G$201,MATCH($A330&amp;"-3",Matches!$J$2:$J$201,0))="",INDEX(Matches!$H$2:$H$201,MATCH($A330&amp;"-3",Matches!$J$2:$J$201,0))=""),"",IF(AND($C330&lt;&gt;"",INDEX(Matches!$F$2:$F$201,MATCH($A330&amp;"-3",Matches!$J$2:$J$201,0))&lt;&gt;"",$C330&gt;=INDEX(Matches!$F$2:$F$201,MATCH($A330&amp;"-3",Matches!$J$2:$J$201,0))),"",IF(AND(H330=INDEX(Matches!$G$2:$G$201,MATCH($A330&amp;"-3",Matches!$J$2:$J$201,0)),I330=INDEX(Matches!$H$2:$H$201,MATCH($A330&amp;"-3",Matches!$J$2:$J$201,0))),5,IF(SIGN(H330-I330)&lt;&gt;SIGN(INDEX(Matches!$G$2:$G$201,MATCH($A330&amp;"-3",Matches!$J$2:$J$201,0))-INDEX(Matches!$H$2:$H$201,MATCH($A330&amp;"-3",Matches!$J$2:$J$201,0))),0,IF(H330-I330=INDEX(Matches!$G$2:$G$201,MATCH($A330&amp;"-3",Matches!$J$2:$J$201,0))-INDEX(Matches!$H$2:$H$201,MATCH($A330&amp;"-3",Matches!$J$2:$J$201,0)),3,2))))),""))</f>
        <v/>
      </c>
      <c r="AA330" s="12" t="str">
        <f aca="false">IF(OR($B330="",J330="",K330=""),"",IFERROR(IF(OR(INDEX(Matches!$I$2:$I$201,MATCH($A330&amp;"-4",Matches!$J$2:$J$201,0))="Void",INDEX(Matches!$G$2:$G$201,MATCH($A330&amp;"-4",Matches!$J$2:$J$201,0))="",INDEX(Matches!$H$2:$H$201,MATCH($A330&amp;"-4",Matches!$J$2:$J$201,0))=""),"",IF(AND($C330&lt;&gt;"",INDEX(Matches!$F$2:$F$201,MATCH($A330&amp;"-4",Matches!$J$2:$J$201,0))&lt;&gt;"",$C330&gt;=INDEX(Matches!$F$2:$F$201,MATCH($A330&amp;"-4",Matches!$J$2:$J$201,0))),"",IF(AND(J330=INDEX(Matches!$G$2:$G$201,MATCH($A330&amp;"-4",Matches!$J$2:$J$201,0)),K330=INDEX(Matches!$H$2:$H$201,MATCH($A330&amp;"-4",Matches!$J$2:$J$201,0))),5,IF(SIGN(J330-K330)&lt;&gt;SIGN(INDEX(Matches!$G$2:$G$201,MATCH($A330&amp;"-4",Matches!$J$2:$J$201,0))-INDEX(Matches!$H$2:$H$201,MATCH($A330&amp;"-4",Matches!$J$2:$J$201,0))),0,IF(J330-K330=INDEX(Matches!$G$2:$G$201,MATCH($A330&amp;"-4",Matches!$J$2:$J$201,0))-INDEX(Matches!$H$2:$H$201,MATCH($A330&amp;"-4",Matches!$J$2:$J$201,0)),3,2))))),""))</f>
        <v/>
      </c>
      <c r="AB330" s="12" t="str">
        <f aca="false">IF(OR($B330="",L330="",M330=""),"",IFERROR(IF(OR(INDEX(Matches!$I$2:$I$201,MATCH($A330&amp;"-5",Matches!$J$2:$J$201,0))="Void",INDEX(Matches!$G$2:$G$201,MATCH($A330&amp;"-5",Matches!$J$2:$J$201,0))="",INDEX(Matches!$H$2:$H$201,MATCH($A330&amp;"-5",Matches!$J$2:$J$201,0))=""),"",IF(AND($C330&lt;&gt;"",INDEX(Matches!$F$2:$F$201,MATCH($A330&amp;"-5",Matches!$J$2:$J$201,0))&lt;&gt;"",$C330&gt;=INDEX(Matches!$F$2:$F$201,MATCH($A330&amp;"-5",Matches!$J$2:$J$201,0))),"",IF(AND(L330=INDEX(Matches!$G$2:$G$201,MATCH($A330&amp;"-5",Matches!$J$2:$J$201,0)),M330=INDEX(Matches!$H$2:$H$201,MATCH($A330&amp;"-5",Matches!$J$2:$J$201,0))),5,IF(SIGN(L330-M330)&lt;&gt;SIGN(INDEX(Matches!$G$2:$G$201,MATCH($A330&amp;"-5",Matches!$J$2:$J$201,0))-INDEX(Matches!$H$2:$H$201,MATCH($A330&amp;"-5",Matches!$J$2:$J$201,0))),0,IF(L330-M330=INDEX(Matches!$G$2:$G$201,MATCH($A330&amp;"-5",Matches!$J$2:$J$201,0))-INDEX(Matches!$H$2:$H$201,MATCH($A330&amp;"-5",Matches!$J$2:$J$201,0)),3,2))))),""))</f>
        <v/>
      </c>
      <c r="AC330" s="12" t="str">
        <f aca="false">IF(OR($B330="",N330="",O330=""),"",IFERROR(IF(OR(INDEX(Matches!$I$2:$I$201,MATCH($A330&amp;"-6",Matches!$J$2:$J$201,0))="Void",INDEX(Matches!$G$2:$G$201,MATCH($A330&amp;"-6",Matches!$J$2:$J$201,0))="",INDEX(Matches!$H$2:$H$201,MATCH($A330&amp;"-6",Matches!$J$2:$J$201,0))=""),"",IF(AND($C330&lt;&gt;"",INDEX(Matches!$F$2:$F$201,MATCH($A330&amp;"-6",Matches!$J$2:$J$201,0))&lt;&gt;"",$C330&gt;=INDEX(Matches!$F$2:$F$201,MATCH($A330&amp;"-6",Matches!$J$2:$J$201,0))),"",IF(AND(N330=INDEX(Matches!$G$2:$G$201,MATCH($A330&amp;"-6",Matches!$J$2:$J$201,0)),O330=INDEX(Matches!$H$2:$H$201,MATCH($A330&amp;"-6",Matches!$J$2:$J$201,0))),5,IF(SIGN(N330-O330)&lt;&gt;SIGN(INDEX(Matches!$G$2:$G$201,MATCH($A330&amp;"-6",Matches!$J$2:$J$201,0))-INDEX(Matches!$H$2:$H$201,MATCH($A330&amp;"-6",Matches!$J$2:$J$201,0))),0,IF(N330-O330=INDEX(Matches!$G$2:$G$201,MATCH($A330&amp;"-6",Matches!$J$2:$J$201,0))-INDEX(Matches!$H$2:$H$201,MATCH($A330&amp;"-6",Matches!$J$2:$J$201,0)),3,2))))),""))</f>
        <v/>
      </c>
      <c r="AD330" s="12" t="str">
        <f aca="false">IF(OR($B330="",P330="",Q330=""),"",IFERROR(IF(OR(INDEX(Matches!$I$2:$I$201,MATCH($A330&amp;"-7",Matches!$J$2:$J$201,0))="Void",INDEX(Matches!$G$2:$G$201,MATCH($A330&amp;"-7",Matches!$J$2:$J$201,0))="",INDEX(Matches!$H$2:$H$201,MATCH($A330&amp;"-7",Matches!$J$2:$J$201,0))=""),"",IF(AND($C330&lt;&gt;"",INDEX(Matches!$F$2:$F$201,MATCH($A330&amp;"-7",Matches!$J$2:$J$201,0))&lt;&gt;"",$C330&gt;=INDEX(Matches!$F$2:$F$201,MATCH($A330&amp;"-7",Matches!$J$2:$J$201,0))),"",IF(AND(P330=INDEX(Matches!$G$2:$G$201,MATCH($A330&amp;"-7",Matches!$J$2:$J$201,0)),Q330=INDEX(Matches!$H$2:$H$201,MATCH($A330&amp;"-7",Matches!$J$2:$J$201,0))),5,IF(SIGN(P330-Q330)&lt;&gt;SIGN(INDEX(Matches!$G$2:$G$201,MATCH($A330&amp;"-7",Matches!$J$2:$J$201,0))-INDEX(Matches!$H$2:$H$201,MATCH($A330&amp;"-7",Matches!$J$2:$J$201,0))),0,IF(P330-Q330=INDEX(Matches!$G$2:$G$201,MATCH($A330&amp;"-7",Matches!$J$2:$J$201,0))-INDEX(Matches!$H$2:$H$201,MATCH($A330&amp;"-7",Matches!$J$2:$J$201,0)),3,2))))),""))</f>
        <v/>
      </c>
      <c r="AE330" s="12" t="str">
        <f aca="false">IF(OR($B330="",R330="",S330=""),"",IFERROR(IF(OR(INDEX(Matches!$I$2:$I$201,MATCH($A330&amp;"-8",Matches!$J$2:$J$201,0))="Void",INDEX(Matches!$G$2:$G$201,MATCH($A330&amp;"-8",Matches!$J$2:$J$201,0))="",INDEX(Matches!$H$2:$H$201,MATCH($A330&amp;"-8",Matches!$J$2:$J$201,0))=""),"",IF(AND($C330&lt;&gt;"",INDEX(Matches!$F$2:$F$201,MATCH($A330&amp;"-8",Matches!$J$2:$J$201,0))&lt;&gt;"",$C330&gt;=INDEX(Matches!$F$2:$F$201,MATCH($A330&amp;"-8",Matches!$J$2:$J$201,0))),"",IF(AND(R330=INDEX(Matches!$G$2:$G$201,MATCH($A330&amp;"-8",Matches!$J$2:$J$201,0)),S330=INDEX(Matches!$H$2:$H$201,MATCH($A330&amp;"-8",Matches!$J$2:$J$201,0))),5,IF(SIGN(R330-S330)&lt;&gt;SIGN(INDEX(Matches!$G$2:$G$201,MATCH($A330&amp;"-8",Matches!$J$2:$J$201,0))-INDEX(Matches!$H$2:$H$201,MATCH($A330&amp;"-8",Matches!$J$2:$J$201,0))),0,IF(R330-S330=INDEX(Matches!$G$2:$G$201,MATCH($A330&amp;"-8",Matches!$J$2:$J$201,0))-INDEX(Matches!$H$2:$H$201,MATCH($A330&amp;"-8",Matches!$J$2:$J$201,0)),3,2))))),""))</f>
        <v/>
      </c>
      <c r="AF330" s="12" t="str">
        <f aca="false">IF(OR($B330="",T330="",U330=""),"",IFERROR(IF(OR(INDEX(Matches!$I$2:$I$201,MATCH($A330&amp;"-9",Matches!$J$2:$J$201,0))="Void",INDEX(Matches!$G$2:$G$201,MATCH($A330&amp;"-9",Matches!$J$2:$J$201,0))="",INDEX(Matches!$H$2:$H$201,MATCH($A330&amp;"-9",Matches!$J$2:$J$201,0))=""),"",IF(AND($C330&lt;&gt;"",INDEX(Matches!$F$2:$F$201,MATCH($A330&amp;"-9",Matches!$J$2:$J$201,0))&lt;&gt;"",$C330&gt;=INDEX(Matches!$F$2:$F$201,MATCH($A330&amp;"-9",Matches!$J$2:$J$201,0))),"",IF(AND(T330=INDEX(Matches!$G$2:$G$201,MATCH($A330&amp;"-9",Matches!$J$2:$J$201,0)),U330=INDEX(Matches!$H$2:$H$201,MATCH($A330&amp;"-9",Matches!$J$2:$J$201,0))),5,IF(SIGN(T330-U330)&lt;&gt;SIGN(INDEX(Matches!$G$2:$G$201,MATCH($A330&amp;"-9",Matches!$J$2:$J$201,0))-INDEX(Matches!$H$2:$H$201,MATCH($A330&amp;"-9",Matches!$J$2:$J$201,0))),0,IF(T330-U330=INDEX(Matches!$G$2:$G$201,MATCH($A330&amp;"-9",Matches!$J$2:$J$201,0))-INDEX(Matches!$H$2:$H$201,MATCH($A330&amp;"-9",Matches!$J$2:$J$201,0)),3,2))))),""))</f>
        <v/>
      </c>
      <c r="AG330" s="12" t="str">
        <f aca="false">IF(OR($B330="",V330="",W330=""),"",IFERROR(IF(OR(INDEX(Matches!$I$2:$I$201,MATCH($A330&amp;"-10",Matches!$J$2:$J$201,0))="Void",INDEX(Matches!$G$2:$G$201,MATCH($A330&amp;"-10",Matches!$J$2:$J$201,0))="",INDEX(Matches!$H$2:$H$201,MATCH($A330&amp;"-10",Matches!$J$2:$J$201,0))=""),"",IF(AND($C330&lt;&gt;"",INDEX(Matches!$F$2:$F$201,MATCH($A330&amp;"-10",Matches!$J$2:$J$201,0))&lt;&gt;"",$C330&gt;=INDEX(Matches!$F$2:$F$201,MATCH($A330&amp;"-10",Matches!$J$2:$J$201,0))),"",IF(AND(V330=INDEX(Matches!$G$2:$G$201,MATCH($A330&amp;"-10",Matches!$J$2:$J$201,0)),W330=INDEX(Matches!$H$2:$H$201,MATCH($A330&amp;"-10",Matches!$J$2:$J$201,0))),5,IF(SIGN(V330-W330)&lt;&gt;SIGN(INDEX(Matches!$G$2:$G$201,MATCH($A330&amp;"-10",Matches!$J$2:$J$201,0))-INDEX(Matches!$H$2:$H$201,MATCH($A330&amp;"-10",Matches!$J$2:$J$201,0))),0,IF(V330-W330=INDEX(Matches!$G$2:$G$201,MATCH($A330&amp;"-10",Matches!$J$2:$J$201,0))-INDEX(Matches!$H$2:$H$201,MATCH($A330&amp;"-10",Matches!$J$2:$J$201,0)),3,2))))),""))</f>
        <v/>
      </c>
      <c r="AH330" s="13" t="str">
        <f aca="false">IF($B330="","",SUM(X330:AG330))</f>
        <v/>
      </c>
      <c r="AI330" s="12" t="str">
        <f aca="false">IF($B330="","",COUNTIF(X330:AG330,5))</f>
        <v/>
      </c>
      <c r="AJ330" s="12" t="str">
        <f aca="false">IF($B330="","",COUNTIF(X330:AG330,"&gt;=2"))</f>
        <v/>
      </c>
      <c r="AK330" s="12" t="str">
        <f aca="false">IF($B330="","",COUNT(X330:AG330))</f>
        <v/>
      </c>
    </row>
    <row r="331" customFormat="false" ht="15" hidden="false" customHeight="false" outlineLevel="0" collapsed="false">
      <c r="A331" s="7"/>
      <c r="B331" s="7"/>
      <c r="C331" s="1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12" t="str">
        <f aca="false">IF(OR($B331="",D331="",E331=""),"",IFERROR(IF(OR(INDEX(Matches!$I$2:$I$201,MATCH($A331&amp;"-1",Matches!$J$2:$J$201,0))="Void",INDEX(Matches!$G$2:$G$201,MATCH($A331&amp;"-1",Matches!$J$2:$J$201,0))="",INDEX(Matches!$H$2:$H$201,MATCH($A331&amp;"-1",Matches!$J$2:$J$201,0))=""),"",IF(AND($C331&lt;&gt;"",INDEX(Matches!$F$2:$F$201,MATCH($A331&amp;"-1",Matches!$J$2:$J$201,0))&lt;&gt;"",$C331&gt;=INDEX(Matches!$F$2:$F$201,MATCH($A331&amp;"-1",Matches!$J$2:$J$201,0))),"",IF(AND(D331=INDEX(Matches!$G$2:$G$201,MATCH($A331&amp;"-1",Matches!$J$2:$J$201,0)),E331=INDEX(Matches!$H$2:$H$201,MATCH($A331&amp;"-1",Matches!$J$2:$J$201,0))),5,IF(SIGN(D331-E331)&lt;&gt;SIGN(INDEX(Matches!$G$2:$G$201,MATCH($A331&amp;"-1",Matches!$J$2:$J$201,0))-INDEX(Matches!$H$2:$H$201,MATCH($A331&amp;"-1",Matches!$J$2:$J$201,0))),0,IF(D331-E331=INDEX(Matches!$G$2:$G$201,MATCH($A331&amp;"-1",Matches!$J$2:$J$201,0))-INDEX(Matches!$H$2:$H$201,MATCH($A331&amp;"-1",Matches!$J$2:$J$201,0)),3,2))))),""))</f>
        <v/>
      </c>
      <c r="Y331" s="12" t="str">
        <f aca="false">IF(OR($B331="",F331="",G331=""),"",IFERROR(IF(OR(INDEX(Matches!$I$2:$I$201,MATCH($A331&amp;"-2",Matches!$J$2:$J$201,0))="Void",INDEX(Matches!$G$2:$G$201,MATCH($A331&amp;"-2",Matches!$J$2:$J$201,0))="",INDEX(Matches!$H$2:$H$201,MATCH($A331&amp;"-2",Matches!$J$2:$J$201,0))=""),"",IF(AND($C331&lt;&gt;"",INDEX(Matches!$F$2:$F$201,MATCH($A331&amp;"-2",Matches!$J$2:$J$201,0))&lt;&gt;"",$C331&gt;=INDEX(Matches!$F$2:$F$201,MATCH($A331&amp;"-2",Matches!$J$2:$J$201,0))),"",IF(AND(F331=INDEX(Matches!$G$2:$G$201,MATCH($A331&amp;"-2",Matches!$J$2:$J$201,0)),G331=INDEX(Matches!$H$2:$H$201,MATCH($A331&amp;"-2",Matches!$J$2:$J$201,0))),5,IF(SIGN(F331-G331)&lt;&gt;SIGN(INDEX(Matches!$G$2:$G$201,MATCH($A331&amp;"-2",Matches!$J$2:$J$201,0))-INDEX(Matches!$H$2:$H$201,MATCH($A331&amp;"-2",Matches!$J$2:$J$201,0))),0,IF(F331-G331=INDEX(Matches!$G$2:$G$201,MATCH($A331&amp;"-2",Matches!$J$2:$J$201,0))-INDEX(Matches!$H$2:$H$201,MATCH($A331&amp;"-2",Matches!$J$2:$J$201,0)),3,2))))),""))</f>
        <v/>
      </c>
      <c r="Z331" s="12" t="str">
        <f aca="false">IF(OR($B331="",H331="",I331=""),"",IFERROR(IF(OR(INDEX(Matches!$I$2:$I$201,MATCH($A331&amp;"-3",Matches!$J$2:$J$201,0))="Void",INDEX(Matches!$G$2:$G$201,MATCH($A331&amp;"-3",Matches!$J$2:$J$201,0))="",INDEX(Matches!$H$2:$H$201,MATCH($A331&amp;"-3",Matches!$J$2:$J$201,0))=""),"",IF(AND($C331&lt;&gt;"",INDEX(Matches!$F$2:$F$201,MATCH($A331&amp;"-3",Matches!$J$2:$J$201,0))&lt;&gt;"",$C331&gt;=INDEX(Matches!$F$2:$F$201,MATCH($A331&amp;"-3",Matches!$J$2:$J$201,0))),"",IF(AND(H331=INDEX(Matches!$G$2:$G$201,MATCH($A331&amp;"-3",Matches!$J$2:$J$201,0)),I331=INDEX(Matches!$H$2:$H$201,MATCH($A331&amp;"-3",Matches!$J$2:$J$201,0))),5,IF(SIGN(H331-I331)&lt;&gt;SIGN(INDEX(Matches!$G$2:$G$201,MATCH($A331&amp;"-3",Matches!$J$2:$J$201,0))-INDEX(Matches!$H$2:$H$201,MATCH($A331&amp;"-3",Matches!$J$2:$J$201,0))),0,IF(H331-I331=INDEX(Matches!$G$2:$G$201,MATCH($A331&amp;"-3",Matches!$J$2:$J$201,0))-INDEX(Matches!$H$2:$H$201,MATCH($A331&amp;"-3",Matches!$J$2:$J$201,0)),3,2))))),""))</f>
        <v/>
      </c>
      <c r="AA331" s="12" t="str">
        <f aca="false">IF(OR($B331="",J331="",K331=""),"",IFERROR(IF(OR(INDEX(Matches!$I$2:$I$201,MATCH($A331&amp;"-4",Matches!$J$2:$J$201,0))="Void",INDEX(Matches!$G$2:$G$201,MATCH($A331&amp;"-4",Matches!$J$2:$J$201,0))="",INDEX(Matches!$H$2:$H$201,MATCH($A331&amp;"-4",Matches!$J$2:$J$201,0))=""),"",IF(AND($C331&lt;&gt;"",INDEX(Matches!$F$2:$F$201,MATCH($A331&amp;"-4",Matches!$J$2:$J$201,0))&lt;&gt;"",$C331&gt;=INDEX(Matches!$F$2:$F$201,MATCH($A331&amp;"-4",Matches!$J$2:$J$201,0))),"",IF(AND(J331=INDEX(Matches!$G$2:$G$201,MATCH($A331&amp;"-4",Matches!$J$2:$J$201,0)),K331=INDEX(Matches!$H$2:$H$201,MATCH($A331&amp;"-4",Matches!$J$2:$J$201,0))),5,IF(SIGN(J331-K331)&lt;&gt;SIGN(INDEX(Matches!$G$2:$G$201,MATCH($A331&amp;"-4",Matches!$J$2:$J$201,0))-INDEX(Matches!$H$2:$H$201,MATCH($A331&amp;"-4",Matches!$J$2:$J$201,0))),0,IF(J331-K331=INDEX(Matches!$G$2:$G$201,MATCH($A331&amp;"-4",Matches!$J$2:$J$201,0))-INDEX(Matches!$H$2:$H$201,MATCH($A331&amp;"-4",Matches!$J$2:$J$201,0)),3,2))))),""))</f>
        <v/>
      </c>
      <c r="AB331" s="12" t="str">
        <f aca="false">IF(OR($B331="",L331="",M331=""),"",IFERROR(IF(OR(INDEX(Matches!$I$2:$I$201,MATCH($A331&amp;"-5",Matches!$J$2:$J$201,0))="Void",INDEX(Matches!$G$2:$G$201,MATCH($A331&amp;"-5",Matches!$J$2:$J$201,0))="",INDEX(Matches!$H$2:$H$201,MATCH($A331&amp;"-5",Matches!$J$2:$J$201,0))=""),"",IF(AND($C331&lt;&gt;"",INDEX(Matches!$F$2:$F$201,MATCH($A331&amp;"-5",Matches!$J$2:$J$201,0))&lt;&gt;"",$C331&gt;=INDEX(Matches!$F$2:$F$201,MATCH($A331&amp;"-5",Matches!$J$2:$J$201,0))),"",IF(AND(L331=INDEX(Matches!$G$2:$G$201,MATCH($A331&amp;"-5",Matches!$J$2:$J$201,0)),M331=INDEX(Matches!$H$2:$H$201,MATCH($A331&amp;"-5",Matches!$J$2:$J$201,0))),5,IF(SIGN(L331-M331)&lt;&gt;SIGN(INDEX(Matches!$G$2:$G$201,MATCH($A331&amp;"-5",Matches!$J$2:$J$201,0))-INDEX(Matches!$H$2:$H$201,MATCH($A331&amp;"-5",Matches!$J$2:$J$201,0))),0,IF(L331-M331=INDEX(Matches!$G$2:$G$201,MATCH($A331&amp;"-5",Matches!$J$2:$J$201,0))-INDEX(Matches!$H$2:$H$201,MATCH($A331&amp;"-5",Matches!$J$2:$J$201,0)),3,2))))),""))</f>
        <v/>
      </c>
      <c r="AC331" s="12" t="str">
        <f aca="false">IF(OR($B331="",N331="",O331=""),"",IFERROR(IF(OR(INDEX(Matches!$I$2:$I$201,MATCH($A331&amp;"-6",Matches!$J$2:$J$201,0))="Void",INDEX(Matches!$G$2:$G$201,MATCH($A331&amp;"-6",Matches!$J$2:$J$201,0))="",INDEX(Matches!$H$2:$H$201,MATCH($A331&amp;"-6",Matches!$J$2:$J$201,0))=""),"",IF(AND($C331&lt;&gt;"",INDEX(Matches!$F$2:$F$201,MATCH($A331&amp;"-6",Matches!$J$2:$J$201,0))&lt;&gt;"",$C331&gt;=INDEX(Matches!$F$2:$F$201,MATCH($A331&amp;"-6",Matches!$J$2:$J$201,0))),"",IF(AND(N331=INDEX(Matches!$G$2:$G$201,MATCH($A331&amp;"-6",Matches!$J$2:$J$201,0)),O331=INDEX(Matches!$H$2:$H$201,MATCH($A331&amp;"-6",Matches!$J$2:$J$201,0))),5,IF(SIGN(N331-O331)&lt;&gt;SIGN(INDEX(Matches!$G$2:$G$201,MATCH($A331&amp;"-6",Matches!$J$2:$J$201,0))-INDEX(Matches!$H$2:$H$201,MATCH($A331&amp;"-6",Matches!$J$2:$J$201,0))),0,IF(N331-O331=INDEX(Matches!$G$2:$G$201,MATCH($A331&amp;"-6",Matches!$J$2:$J$201,0))-INDEX(Matches!$H$2:$H$201,MATCH($A331&amp;"-6",Matches!$J$2:$J$201,0)),3,2))))),""))</f>
        <v/>
      </c>
      <c r="AD331" s="12" t="str">
        <f aca="false">IF(OR($B331="",P331="",Q331=""),"",IFERROR(IF(OR(INDEX(Matches!$I$2:$I$201,MATCH($A331&amp;"-7",Matches!$J$2:$J$201,0))="Void",INDEX(Matches!$G$2:$G$201,MATCH($A331&amp;"-7",Matches!$J$2:$J$201,0))="",INDEX(Matches!$H$2:$H$201,MATCH($A331&amp;"-7",Matches!$J$2:$J$201,0))=""),"",IF(AND($C331&lt;&gt;"",INDEX(Matches!$F$2:$F$201,MATCH($A331&amp;"-7",Matches!$J$2:$J$201,0))&lt;&gt;"",$C331&gt;=INDEX(Matches!$F$2:$F$201,MATCH($A331&amp;"-7",Matches!$J$2:$J$201,0))),"",IF(AND(P331=INDEX(Matches!$G$2:$G$201,MATCH($A331&amp;"-7",Matches!$J$2:$J$201,0)),Q331=INDEX(Matches!$H$2:$H$201,MATCH($A331&amp;"-7",Matches!$J$2:$J$201,0))),5,IF(SIGN(P331-Q331)&lt;&gt;SIGN(INDEX(Matches!$G$2:$G$201,MATCH($A331&amp;"-7",Matches!$J$2:$J$201,0))-INDEX(Matches!$H$2:$H$201,MATCH($A331&amp;"-7",Matches!$J$2:$J$201,0))),0,IF(P331-Q331=INDEX(Matches!$G$2:$G$201,MATCH($A331&amp;"-7",Matches!$J$2:$J$201,0))-INDEX(Matches!$H$2:$H$201,MATCH($A331&amp;"-7",Matches!$J$2:$J$201,0)),3,2))))),""))</f>
        <v/>
      </c>
      <c r="AE331" s="12" t="str">
        <f aca="false">IF(OR($B331="",R331="",S331=""),"",IFERROR(IF(OR(INDEX(Matches!$I$2:$I$201,MATCH($A331&amp;"-8",Matches!$J$2:$J$201,0))="Void",INDEX(Matches!$G$2:$G$201,MATCH($A331&amp;"-8",Matches!$J$2:$J$201,0))="",INDEX(Matches!$H$2:$H$201,MATCH($A331&amp;"-8",Matches!$J$2:$J$201,0))=""),"",IF(AND($C331&lt;&gt;"",INDEX(Matches!$F$2:$F$201,MATCH($A331&amp;"-8",Matches!$J$2:$J$201,0))&lt;&gt;"",$C331&gt;=INDEX(Matches!$F$2:$F$201,MATCH($A331&amp;"-8",Matches!$J$2:$J$201,0))),"",IF(AND(R331=INDEX(Matches!$G$2:$G$201,MATCH($A331&amp;"-8",Matches!$J$2:$J$201,0)),S331=INDEX(Matches!$H$2:$H$201,MATCH($A331&amp;"-8",Matches!$J$2:$J$201,0))),5,IF(SIGN(R331-S331)&lt;&gt;SIGN(INDEX(Matches!$G$2:$G$201,MATCH($A331&amp;"-8",Matches!$J$2:$J$201,0))-INDEX(Matches!$H$2:$H$201,MATCH($A331&amp;"-8",Matches!$J$2:$J$201,0))),0,IF(R331-S331=INDEX(Matches!$G$2:$G$201,MATCH($A331&amp;"-8",Matches!$J$2:$J$201,0))-INDEX(Matches!$H$2:$H$201,MATCH($A331&amp;"-8",Matches!$J$2:$J$201,0)),3,2))))),""))</f>
        <v/>
      </c>
      <c r="AF331" s="12" t="str">
        <f aca="false">IF(OR($B331="",T331="",U331=""),"",IFERROR(IF(OR(INDEX(Matches!$I$2:$I$201,MATCH($A331&amp;"-9",Matches!$J$2:$J$201,0))="Void",INDEX(Matches!$G$2:$G$201,MATCH($A331&amp;"-9",Matches!$J$2:$J$201,0))="",INDEX(Matches!$H$2:$H$201,MATCH($A331&amp;"-9",Matches!$J$2:$J$201,0))=""),"",IF(AND($C331&lt;&gt;"",INDEX(Matches!$F$2:$F$201,MATCH($A331&amp;"-9",Matches!$J$2:$J$201,0))&lt;&gt;"",$C331&gt;=INDEX(Matches!$F$2:$F$201,MATCH($A331&amp;"-9",Matches!$J$2:$J$201,0))),"",IF(AND(T331=INDEX(Matches!$G$2:$G$201,MATCH($A331&amp;"-9",Matches!$J$2:$J$201,0)),U331=INDEX(Matches!$H$2:$H$201,MATCH($A331&amp;"-9",Matches!$J$2:$J$201,0))),5,IF(SIGN(T331-U331)&lt;&gt;SIGN(INDEX(Matches!$G$2:$G$201,MATCH($A331&amp;"-9",Matches!$J$2:$J$201,0))-INDEX(Matches!$H$2:$H$201,MATCH($A331&amp;"-9",Matches!$J$2:$J$201,0))),0,IF(T331-U331=INDEX(Matches!$G$2:$G$201,MATCH($A331&amp;"-9",Matches!$J$2:$J$201,0))-INDEX(Matches!$H$2:$H$201,MATCH($A331&amp;"-9",Matches!$J$2:$J$201,0)),3,2))))),""))</f>
        <v/>
      </c>
      <c r="AG331" s="12" t="str">
        <f aca="false">IF(OR($B331="",V331="",W331=""),"",IFERROR(IF(OR(INDEX(Matches!$I$2:$I$201,MATCH($A331&amp;"-10",Matches!$J$2:$J$201,0))="Void",INDEX(Matches!$G$2:$G$201,MATCH($A331&amp;"-10",Matches!$J$2:$J$201,0))="",INDEX(Matches!$H$2:$H$201,MATCH($A331&amp;"-10",Matches!$J$2:$J$201,0))=""),"",IF(AND($C331&lt;&gt;"",INDEX(Matches!$F$2:$F$201,MATCH($A331&amp;"-10",Matches!$J$2:$J$201,0))&lt;&gt;"",$C331&gt;=INDEX(Matches!$F$2:$F$201,MATCH($A331&amp;"-10",Matches!$J$2:$J$201,0))),"",IF(AND(V331=INDEX(Matches!$G$2:$G$201,MATCH($A331&amp;"-10",Matches!$J$2:$J$201,0)),W331=INDEX(Matches!$H$2:$H$201,MATCH($A331&amp;"-10",Matches!$J$2:$J$201,0))),5,IF(SIGN(V331-W331)&lt;&gt;SIGN(INDEX(Matches!$G$2:$G$201,MATCH($A331&amp;"-10",Matches!$J$2:$J$201,0))-INDEX(Matches!$H$2:$H$201,MATCH($A331&amp;"-10",Matches!$J$2:$J$201,0))),0,IF(V331-W331=INDEX(Matches!$G$2:$G$201,MATCH($A331&amp;"-10",Matches!$J$2:$J$201,0))-INDEX(Matches!$H$2:$H$201,MATCH($A331&amp;"-10",Matches!$J$2:$J$201,0)),3,2))))),""))</f>
        <v/>
      </c>
      <c r="AH331" s="13" t="str">
        <f aca="false">IF($B331="","",SUM(X331:AG331))</f>
        <v/>
      </c>
      <c r="AI331" s="12" t="str">
        <f aca="false">IF($B331="","",COUNTIF(X331:AG331,5))</f>
        <v/>
      </c>
      <c r="AJ331" s="12" t="str">
        <f aca="false">IF($B331="","",COUNTIF(X331:AG331,"&gt;=2"))</f>
        <v/>
      </c>
      <c r="AK331" s="12" t="str">
        <f aca="false">IF($B331="","",COUNT(X331:AG331))</f>
        <v/>
      </c>
    </row>
    <row r="332" customFormat="false" ht="15" hidden="false" customHeight="false" outlineLevel="0" collapsed="false">
      <c r="A332" s="7"/>
      <c r="B332" s="7"/>
      <c r="C332" s="1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12" t="str">
        <f aca="false">IF(OR($B332="",D332="",E332=""),"",IFERROR(IF(OR(INDEX(Matches!$I$2:$I$201,MATCH($A332&amp;"-1",Matches!$J$2:$J$201,0))="Void",INDEX(Matches!$G$2:$G$201,MATCH($A332&amp;"-1",Matches!$J$2:$J$201,0))="",INDEX(Matches!$H$2:$H$201,MATCH($A332&amp;"-1",Matches!$J$2:$J$201,0))=""),"",IF(AND($C332&lt;&gt;"",INDEX(Matches!$F$2:$F$201,MATCH($A332&amp;"-1",Matches!$J$2:$J$201,0))&lt;&gt;"",$C332&gt;=INDEX(Matches!$F$2:$F$201,MATCH($A332&amp;"-1",Matches!$J$2:$J$201,0))),"",IF(AND(D332=INDEX(Matches!$G$2:$G$201,MATCH($A332&amp;"-1",Matches!$J$2:$J$201,0)),E332=INDEX(Matches!$H$2:$H$201,MATCH($A332&amp;"-1",Matches!$J$2:$J$201,0))),5,IF(SIGN(D332-E332)&lt;&gt;SIGN(INDEX(Matches!$G$2:$G$201,MATCH($A332&amp;"-1",Matches!$J$2:$J$201,0))-INDEX(Matches!$H$2:$H$201,MATCH($A332&amp;"-1",Matches!$J$2:$J$201,0))),0,IF(D332-E332=INDEX(Matches!$G$2:$G$201,MATCH($A332&amp;"-1",Matches!$J$2:$J$201,0))-INDEX(Matches!$H$2:$H$201,MATCH($A332&amp;"-1",Matches!$J$2:$J$201,0)),3,2))))),""))</f>
        <v/>
      </c>
      <c r="Y332" s="12" t="str">
        <f aca="false">IF(OR($B332="",F332="",G332=""),"",IFERROR(IF(OR(INDEX(Matches!$I$2:$I$201,MATCH($A332&amp;"-2",Matches!$J$2:$J$201,0))="Void",INDEX(Matches!$G$2:$G$201,MATCH($A332&amp;"-2",Matches!$J$2:$J$201,0))="",INDEX(Matches!$H$2:$H$201,MATCH($A332&amp;"-2",Matches!$J$2:$J$201,0))=""),"",IF(AND($C332&lt;&gt;"",INDEX(Matches!$F$2:$F$201,MATCH($A332&amp;"-2",Matches!$J$2:$J$201,0))&lt;&gt;"",$C332&gt;=INDEX(Matches!$F$2:$F$201,MATCH($A332&amp;"-2",Matches!$J$2:$J$201,0))),"",IF(AND(F332=INDEX(Matches!$G$2:$G$201,MATCH($A332&amp;"-2",Matches!$J$2:$J$201,0)),G332=INDEX(Matches!$H$2:$H$201,MATCH($A332&amp;"-2",Matches!$J$2:$J$201,0))),5,IF(SIGN(F332-G332)&lt;&gt;SIGN(INDEX(Matches!$G$2:$G$201,MATCH($A332&amp;"-2",Matches!$J$2:$J$201,0))-INDEX(Matches!$H$2:$H$201,MATCH($A332&amp;"-2",Matches!$J$2:$J$201,0))),0,IF(F332-G332=INDEX(Matches!$G$2:$G$201,MATCH($A332&amp;"-2",Matches!$J$2:$J$201,0))-INDEX(Matches!$H$2:$H$201,MATCH($A332&amp;"-2",Matches!$J$2:$J$201,0)),3,2))))),""))</f>
        <v/>
      </c>
      <c r="Z332" s="12" t="str">
        <f aca="false">IF(OR($B332="",H332="",I332=""),"",IFERROR(IF(OR(INDEX(Matches!$I$2:$I$201,MATCH($A332&amp;"-3",Matches!$J$2:$J$201,0))="Void",INDEX(Matches!$G$2:$G$201,MATCH($A332&amp;"-3",Matches!$J$2:$J$201,0))="",INDEX(Matches!$H$2:$H$201,MATCH($A332&amp;"-3",Matches!$J$2:$J$201,0))=""),"",IF(AND($C332&lt;&gt;"",INDEX(Matches!$F$2:$F$201,MATCH($A332&amp;"-3",Matches!$J$2:$J$201,0))&lt;&gt;"",$C332&gt;=INDEX(Matches!$F$2:$F$201,MATCH($A332&amp;"-3",Matches!$J$2:$J$201,0))),"",IF(AND(H332=INDEX(Matches!$G$2:$G$201,MATCH($A332&amp;"-3",Matches!$J$2:$J$201,0)),I332=INDEX(Matches!$H$2:$H$201,MATCH($A332&amp;"-3",Matches!$J$2:$J$201,0))),5,IF(SIGN(H332-I332)&lt;&gt;SIGN(INDEX(Matches!$G$2:$G$201,MATCH($A332&amp;"-3",Matches!$J$2:$J$201,0))-INDEX(Matches!$H$2:$H$201,MATCH($A332&amp;"-3",Matches!$J$2:$J$201,0))),0,IF(H332-I332=INDEX(Matches!$G$2:$G$201,MATCH($A332&amp;"-3",Matches!$J$2:$J$201,0))-INDEX(Matches!$H$2:$H$201,MATCH($A332&amp;"-3",Matches!$J$2:$J$201,0)),3,2))))),""))</f>
        <v/>
      </c>
      <c r="AA332" s="12" t="str">
        <f aca="false">IF(OR($B332="",J332="",K332=""),"",IFERROR(IF(OR(INDEX(Matches!$I$2:$I$201,MATCH($A332&amp;"-4",Matches!$J$2:$J$201,0))="Void",INDEX(Matches!$G$2:$G$201,MATCH($A332&amp;"-4",Matches!$J$2:$J$201,0))="",INDEX(Matches!$H$2:$H$201,MATCH($A332&amp;"-4",Matches!$J$2:$J$201,0))=""),"",IF(AND($C332&lt;&gt;"",INDEX(Matches!$F$2:$F$201,MATCH($A332&amp;"-4",Matches!$J$2:$J$201,0))&lt;&gt;"",$C332&gt;=INDEX(Matches!$F$2:$F$201,MATCH($A332&amp;"-4",Matches!$J$2:$J$201,0))),"",IF(AND(J332=INDEX(Matches!$G$2:$G$201,MATCH($A332&amp;"-4",Matches!$J$2:$J$201,0)),K332=INDEX(Matches!$H$2:$H$201,MATCH($A332&amp;"-4",Matches!$J$2:$J$201,0))),5,IF(SIGN(J332-K332)&lt;&gt;SIGN(INDEX(Matches!$G$2:$G$201,MATCH($A332&amp;"-4",Matches!$J$2:$J$201,0))-INDEX(Matches!$H$2:$H$201,MATCH($A332&amp;"-4",Matches!$J$2:$J$201,0))),0,IF(J332-K332=INDEX(Matches!$G$2:$G$201,MATCH($A332&amp;"-4",Matches!$J$2:$J$201,0))-INDEX(Matches!$H$2:$H$201,MATCH($A332&amp;"-4",Matches!$J$2:$J$201,0)),3,2))))),""))</f>
        <v/>
      </c>
      <c r="AB332" s="12" t="str">
        <f aca="false">IF(OR($B332="",L332="",M332=""),"",IFERROR(IF(OR(INDEX(Matches!$I$2:$I$201,MATCH($A332&amp;"-5",Matches!$J$2:$J$201,0))="Void",INDEX(Matches!$G$2:$G$201,MATCH($A332&amp;"-5",Matches!$J$2:$J$201,0))="",INDEX(Matches!$H$2:$H$201,MATCH($A332&amp;"-5",Matches!$J$2:$J$201,0))=""),"",IF(AND($C332&lt;&gt;"",INDEX(Matches!$F$2:$F$201,MATCH($A332&amp;"-5",Matches!$J$2:$J$201,0))&lt;&gt;"",$C332&gt;=INDEX(Matches!$F$2:$F$201,MATCH($A332&amp;"-5",Matches!$J$2:$J$201,0))),"",IF(AND(L332=INDEX(Matches!$G$2:$G$201,MATCH($A332&amp;"-5",Matches!$J$2:$J$201,0)),M332=INDEX(Matches!$H$2:$H$201,MATCH($A332&amp;"-5",Matches!$J$2:$J$201,0))),5,IF(SIGN(L332-M332)&lt;&gt;SIGN(INDEX(Matches!$G$2:$G$201,MATCH($A332&amp;"-5",Matches!$J$2:$J$201,0))-INDEX(Matches!$H$2:$H$201,MATCH($A332&amp;"-5",Matches!$J$2:$J$201,0))),0,IF(L332-M332=INDEX(Matches!$G$2:$G$201,MATCH($A332&amp;"-5",Matches!$J$2:$J$201,0))-INDEX(Matches!$H$2:$H$201,MATCH($A332&amp;"-5",Matches!$J$2:$J$201,0)),3,2))))),""))</f>
        <v/>
      </c>
      <c r="AC332" s="12" t="str">
        <f aca="false">IF(OR($B332="",N332="",O332=""),"",IFERROR(IF(OR(INDEX(Matches!$I$2:$I$201,MATCH($A332&amp;"-6",Matches!$J$2:$J$201,0))="Void",INDEX(Matches!$G$2:$G$201,MATCH($A332&amp;"-6",Matches!$J$2:$J$201,0))="",INDEX(Matches!$H$2:$H$201,MATCH($A332&amp;"-6",Matches!$J$2:$J$201,0))=""),"",IF(AND($C332&lt;&gt;"",INDEX(Matches!$F$2:$F$201,MATCH($A332&amp;"-6",Matches!$J$2:$J$201,0))&lt;&gt;"",$C332&gt;=INDEX(Matches!$F$2:$F$201,MATCH($A332&amp;"-6",Matches!$J$2:$J$201,0))),"",IF(AND(N332=INDEX(Matches!$G$2:$G$201,MATCH($A332&amp;"-6",Matches!$J$2:$J$201,0)),O332=INDEX(Matches!$H$2:$H$201,MATCH($A332&amp;"-6",Matches!$J$2:$J$201,0))),5,IF(SIGN(N332-O332)&lt;&gt;SIGN(INDEX(Matches!$G$2:$G$201,MATCH($A332&amp;"-6",Matches!$J$2:$J$201,0))-INDEX(Matches!$H$2:$H$201,MATCH($A332&amp;"-6",Matches!$J$2:$J$201,0))),0,IF(N332-O332=INDEX(Matches!$G$2:$G$201,MATCH($A332&amp;"-6",Matches!$J$2:$J$201,0))-INDEX(Matches!$H$2:$H$201,MATCH($A332&amp;"-6",Matches!$J$2:$J$201,0)),3,2))))),""))</f>
        <v/>
      </c>
      <c r="AD332" s="12" t="str">
        <f aca="false">IF(OR($B332="",P332="",Q332=""),"",IFERROR(IF(OR(INDEX(Matches!$I$2:$I$201,MATCH($A332&amp;"-7",Matches!$J$2:$J$201,0))="Void",INDEX(Matches!$G$2:$G$201,MATCH($A332&amp;"-7",Matches!$J$2:$J$201,0))="",INDEX(Matches!$H$2:$H$201,MATCH($A332&amp;"-7",Matches!$J$2:$J$201,0))=""),"",IF(AND($C332&lt;&gt;"",INDEX(Matches!$F$2:$F$201,MATCH($A332&amp;"-7",Matches!$J$2:$J$201,0))&lt;&gt;"",$C332&gt;=INDEX(Matches!$F$2:$F$201,MATCH($A332&amp;"-7",Matches!$J$2:$J$201,0))),"",IF(AND(P332=INDEX(Matches!$G$2:$G$201,MATCH($A332&amp;"-7",Matches!$J$2:$J$201,0)),Q332=INDEX(Matches!$H$2:$H$201,MATCH($A332&amp;"-7",Matches!$J$2:$J$201,0))),5,IF(SIGN(P332-Q332)&lt;&gt;SIGN(INDEX(Matches!$G$2:$G$201,MATCH($A332&amp;"-7",Matches!$J$2:$J$201,0))-INDEX(Matches!$H$2:$H$201,MATCH($A332&amp;"-7",Matches!$J$2:$J$201,0))),0,IF(P332-Q332=INDEX(Matches!$G$2:$G$201,MATCH($A332&amp;"-7",Matches!$J$2:$J$201,0))-INDEX(Matches!$H$2:$H$201,MATCH($A332&amp;"-7",Matches!$J$2:$J$201,0)),3,2))))),""))</f>
        <v/>
      </c>
      <c r="AE332" s="12" t="str">
        <f aca="false">IF(OR($B332="",R332="",S332=""),"",IFERROR(IF(OR(INDEX(Matches!$I$2:$I$201,MATCH($A332&amp;"-8",Matches!$J$2:$J$201,0))="Void",INDEX(Matches!$G$2:$G$201,MATCH($A332&amp;"-8",Matches!$J$2:$J$201,0))="",INDEX(Matches!$H$2:$H$201,MATCH($A332&amp;"-8",Matches!$J$2:$J$201,0))=""),"",IF(AND($C332&lt;&gt;"",INDEX(Matches!$F$2:$F$201,MATCH($A332&amp;"-8",Matches!$J$2:$J$201,0))&lt;&gt;"",$C332&gt;=INDEX(Matches!$F$2:$F$201,MATCH($A332&amp;"-8",Matches!$J$2:$J$201,0))),"",IF(AND(R332=INDEX(Matches!$G$2:$G$201,MATCH($A332&amp;"-8",Matches!$J$2:$J$201,0)),S332=INDEX(Matches!$H$2:$H$201,MATCH($A332&amp;"-8",Matches!$J$2:$J$201,0))),5,IF(SIGN(R332-S332)&lt;&gt;SIGN(INDEX(Matches!$G$2:$G$201,MATCH($A332&amp;"-8",Matches!$J$2:$J$201,0))-INDEX(Matches!$H$2:$H$201,MATCH($A332&amp;"-8",Matches!$J$2:$J$201,0))),0,IF(R332-S332=INDEX(Matches!$G$2:$G$201,MATCH($A332&amp;"-8",Matches!$J$2:$J$201,0))-INDEX(Matches!$H$2:$H$201,MATCH($A332&amp;"-8",Matches!$J$2:$J$201,0)),3,2))))),""))</f>
        <v/>
      </c>
      <c r="AF332" s="12" t="str">
        <f aca="false">IF(OR($B332="",T332="",U332=""),"",IFERROR(IF(OR(INDEX(Matches!$I$2:$I$201,MATCH($A332&amp;"-9",Matches!$J$2:$J$201,0))="Void",INDEX(Matches!$G$2:$G$201,MATCH($A332&amp;"-9",Matches!$J$2:$J$201,0))="",INDEX(Matches!$H$2:$H$201,MATCH($A332&amp;"-9",Matches!$J$2:$J$201,0))=""),"",IF(AND($C332&lt;&gt;"",INDEX(Matches!$F$2:$F$201,MATCH($A332&amp;"-9",Matches!$J$2:$J$201,0))&lt;&gt;"",$C332&gt;=INDEX(Matches!$F$2:$F$201,MATCH($A332&amp;"-9",Matches!$J$2:$J$201,0))),"",IF(AND(T332=INDEX(Matches!$G$2:$G$201,MATCH($A332&amp;"-9",Matches!$J$2:$J$201,0)),U332=INDEX(Matches!$H$2:$H$201,MATCH($A332&amp;"-9",Matches!$J$2:$J$201,0))),5,IF(SIGN(T332-U332)&lt;&gt;SIGN(INDEX(Matches!$G$2:$G$201,MATCH($A332&amp;"-9",Matches!$J$2:$J$201,0))-INDEX(Matches!$H$2:$H$201,MATCH($A332&amp;"-9",Matches!$J$2:$J$201,0))),0,IF(T332-U332=INDEX(Matches!$G$2:$G$201,MATCH($A332&amp;"-9",Matches!$J$2:$J$201,0))-INDEX(Matches!$H$2:$H$201,MATCH($A332&amp;"-9",Matches!$J$2:$J$201,0)),3,2))))),""))</f>
        <v/>
      </c>
      <c r="AG332" s="12" t="str">
        <f aca="false">IF(OR($B332="",V332="",W332=""),"",IFERROR(IF(OR(INDEX(Matches!$I$2:$I$201,MATCH($A332&amp;"-10",Matches!$J$2:$J$201,0))="Void",INDEX(Matches!$G$2:$G$201,MATCH($A332&amp;"-10",Matches!$J$2:$J$201,0))="",INDEX(Matches!$H$2:$H$201,MATCH($A332&amp;"-10",Matches!$J$2:$J$201,0))=""),"",IF(AND($C332&lt;&gt;"",INDEX(Matches!$F$2:$F$201,MATCH($A332&amp;"-10",Matches!$J$2:$J$201,0))&lt;&gt;"",$C332&gt;=INDEX(Matches!$F$2:$F$201,MATCH($A332&amp;"-10",Matches!$J$2:$J$201,0))),"",IF(AND(V332=INDEX(Matches!$G$2:$G$201,MATCH($A332&amp;"-10",Matches!$J$2:$J$201,0)),W332=INDEX(Matches!$H$2:$H$201,MATCH($A332&amp;"-10",Matches!$J$2:$J$201,0))),5,IF(SIGN(V332-W332)&lt;&gt;SIGN(INDEX(Matches!$G$2:$G$201,MATCH($A332&amp;"-10",Matches!$J$2:$J$201,0))-INDEX(Matches!$H$2:$H$201,MATCH($A332&amp;"-10",Matches!$J$2:$J$201,0))),0,IF(V332-W332=INDEX(Matches!$G$2:$G$201,MATCH($A332&amp;"-10",Matches!$J$2:$J$201,0))-INDEX(Matches!$H$2:$H$201,MATCH($A332&amp;"-10",Matches!$J$2:$J$201,0)),3,2))))),""))</f>
        <v/>
      </c>
      <c r="AH332" s="13" t="str">
        <f aca="false">IF($B332="","",SUM(X332:AG332))</f>
        <v/>
      </c>
      <c r="AI332" s="12" t="str">
        <f aca="false">IF($B332="","",COUNTIF(X332:AG332,5))</f>
        <v/>
      </c>
      <c r="AJ332" s="12" t="str">
        <f aca="false">IF($B332="","",COUNTIF(X332:AG332,"&gt;=2"))</f>
        <v/>
      </c>
      <c r="AK332" s="12" t="str">
        <f aca="false">IF($B332="","",COUNT(X332:AG332))</f>
        <v/>
      </c>
    </row>
    <row r="333" customFormat="false" ht="15" hidden="false" customHeight="false" outlineLevel="0" collapsed="false">
      <c r="A333" s="7"/>
      <c r="B333" s="7"/>
      <c r="C333" s="1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12" t="str">
        <f aca="false">IF(OR($B333="",D333="",E333=""),"",IFERROR(IF(OR(INDEX(Matches!$I$2:$I$201,MATCH($A333&amp;"-1",Matches!$J$2:$J$201,0))="Void",INDEX(Matches!$G$2:$G$201,MATCH($A333&amp;"-1",Matches!$J$2:$J$201,0))="",INDEX(Matches!$H$2:$H$201,MATCH($A333&amp;"-1",Matches!$J$2:$J$201,0))=""),"",IF(AND($C333&lt;&gt;"",INDEX(Matches!$F$2:$F$201,MATCH($A333&amp;"-1",Matches!$J$2:$J$201,0))&lt;&gt;"",$C333&gt;=INDEX(Matches!$F$2:$F$201,MATCH($A333&amp;"-1",Matches!$J$2:$J$201,0))),"",IF(AND(D333=INDEX(Matches!$G$2:$G$201,MATCH($A333&amp;"-1",Matches!$J$2:$J$201,0)),E333=INDEX(Matches!$H$2:$H$201,MATCH($A333&amp;"-1",Matches!$J$2:$J$201,0))),5,IF(SIGN(D333-E333)&lt;&gt;SIGN(INDEX(Matches!$G$2:$G$201,MATCH($A333&amp;"-1",Matches!$J$2:$J$201,0))-INDEX(Matches!$H$2:$H$201,MATCH($A333&amp;"-1",Matches!$J$2:$J$201,0))),0,IF(D333-E333=INDEX(Matches!$G$2:$G$201,MATCH($A333&amp;"-1",Matches!$J$2:$J$201,0))-INDEX(Matches!$H$2:$H$201,MATCH($A333&amp;"-1",Matches!$J$2:$J$201,0)),3,2))))),""))</f>
        <v/>
      </c>
      <c r="Y333" s="12" t="str">
        <f aca="false">IF(OR($B333="",F333="",G333=""),"",IFERROR(IF(OR(INDEX(Matches!$I$2:$I$201,MATCH($A333&amp;"-2",Matches!$J$2:$J$201,0))="Void",INDEX(Matches!$G$2:$G$201,MATCH($A333&amp;"-2",Matches!$J$2:$J$201,0))="",INDEX(Matches!$H$2:$H$201,MATCH($A333&amp;"-2",Matches!$J$2:$J$201,0))=""),"",IF(AND($C333&lt;&gt;"",INDEX(Matches!$F$2:$F$201,MATCH($A333&amp;"-2",Matches!$J$2:$J$201,0))&lt;&gt;"",$C333&gt;=INDEX(Matches!$F$2:$F$201,MATCH($A333&amp;"-2",Matches!$J$2:$J$201,0))),"",IF(AND(F333=INDEX(Matches!$G$2:$G$201,MATCH($A333&amp;"-2",Matches!$J$2:$J$201,0)),G333=INDEX(Matches!$H$2:$H$201,MATCH($A333&amp;"-2",Matches!$J$2:$J$201,0))),5,IF(SIGN(F333-G333)&lt;&gt;SIGN(INDEX(Matches!$G$2:$G$201,MATCH($A333&amp;"-2",Matches!$J$2:$J$201,0))-INDEX(Matches!$H$2:$H$201,MATCH($A333&amp;"-2",Matches!$J$2:$J$201,0))),0,IF(F333-G333=INDEX(Matches!$G$2:$G$201,MATCH($A333&amp;"-2",Matches!$J$2:$J$201,0))-INDEX(Matches!$H$2:$H$201,MATCH($A333&amp;"-2",Matches!$J$2:$J$201,0)),3,2))))),""))</f>
        <v/>
      </c>
      <c r="Z333" s="12" t="str">
        <f aca="false">IF(OR($B333="",H333="",I333=""),"",IFERROR(IF(OR(INDEX(Matches!$I$2:$I$201,MATCH($A333&amp;"-3",Matches!$J$2:$J$201,0))="Void",INDEX(Matches!$G$2:$G$201,MATCH($A333&amp;"-3",Matches!$J$2:$J$201,0))="",INDEX(Matches!$H$2:$H$201,MATCH($A333&amp;"-3",Matches!$J$2:$J$201,0))=""),"",IF(AND($C333&lt;&gt;"",INDEX(Matches!$F$2:$F$201,MATCH($A333&amp;"-3",Matches!$J$2:$J$201,0))&lt;&gt;"",$C333&gt;=INDEX(Matches!$F$2:$F$201,MATCH($A333&amp;"-3",Matches!$J$2:$J$201,0))),"",IF(AND(H333=INDEX(Matches!$G$2:$G$201,MATCH($A333&amp;"-3",Matches!$J$2:$J$201,0)),I333=INDEX(Matches!$H$2:$H$201,MATCH($A333&amp;"-3",Matches!$J$2:$J$201,0))),5,IF(SIGN(H333-I333)&lt;&gt;SIGN(INDEX(Matches!$G$2:$G$201,MATCH($A333&amp;"-3",Matches!$J$2:$J$201,0))-INDEX(Matches!$H$2:$H$201,MATCH($A333&amp;"-3",Matches!$J$2:$J$201,0))),0,IF(H333-I333=INDEX(Matches!$G$2:$G$201,MATCH($A333&amp;"-3",Matches!$J$2:$J$201,0))-INDEX(Matches!$H$2:$H$201,MATCH($A333&amp;"-3",Matches!$J$2:$J$201,0)),3,2))))),""))</f>
        <v/>
      </c>
      <c r="AA333" s="12" t="str">
        <f aca="false">IF(OR($B333="",J333="",K333=""),"",IFERROR(IF(OR(INDEX(Matches!$I$2:$I$201,MATCH($A333&amp;"-4",Matches!$J$2:$J$201,0))="Void",INDEX(Matches!$G$2:$G$201,MATCH($A333&amp;"-4",Matches!$J$2:$J$201,0))="",INDEX(Matches!$H$2:$H$201,MATCH($A333&amp;"-4",Matches!$J$2:$J$201,0))=""),"",IF(AND($C333&lt;&gt;"",INDEX(Matches!$F$2:$F$201,MATCH($A333&amp;"-4",Matches!$J$2:$J$201,0))&lt;&gt;"",$C333&gt;=INDEX(Matches!$F$2:$F$201,MATCH($A333&amp;"-4",Matches!$J$2:$J$201,0))),"",IF(AND(J333=INDEX(Matches!$G$2:$G$201,MATCH($A333&amp;"-4",Matches!$J$2:$J$201,0)),K333=INDEX(Matches!$H$2:$H$201,MATCH($A333&amp;"-4",Matches!$J$2:$J$201,0))),5,IF(SIGN(J333-K333)&lt;&gt;SIGN(INDEX(Matches!$G$2:$G$201,MATCH($A333&amp;"-4",Matches!$J$2:$J$201,0))-INDEX(Matches!$H$2:$H$201,MATCH($A333&amp;"-4",Matches!$J$2:$J$201,0))),0,IF(J333-K333=INDEX(Matches!$G$2:$G$201,MATCH($A333&amp;"-4",Matches!$J$2:$J$201,0))-INDEX(Matches!$H$2:$H$201,MATCH($A333&amp;"-4",Matches!$J$2:$J$201,0)),3,2))))),""))</f>
        <v/>
      </c>
      <c r="AB333" s="12" t="str">
        <f aca="false">IF(OR($B333="",L333="",M333=""),"",IFERROR(IF(OR(INDEX(Matches!$I$2:$I$201,MATCH($A333&amp;"-5",Matches!$J$2:$J$201,0))="Void",INDEX(Matches!$G$2:$G$201,MATCH($A333&amp;"-5",Matches!$J$2:$J$201,0))="",INDEX(Matches!$H$2:$H$201,MATCH($A333&amp;"-5",Matches!$J$2:$J$201,0))=""),"",IF(AND($C333&lt;&gt;"",INDEX(Matches!$F$2:$F$201,MATCH($A333&amp;"-5",Matches!$J$2:$J$201,0))&lt;&gt;"",$C333&gt;=INDEX(Matches!$F$2:$F$201,MATCH($A333&amp;"-5",Matches!$J$2:$J$201,0))),"",IF(AND(L333=INDEX(Matches!$G$2:$G$201,MATCH($A333&amp;"-5",Matches!$J$2:$J$201,0)),M333=INDEX(Matches!$H$2:$H$201,MATCH($A333&amp;"-5",Matches!$J$2:$J$201,0))),5,IF(SIGN(L333-M333)&lt;&gt;SIGN(INDEX(Matches!$G$2:$G$201,MATCH($A333&amp;"-5",Matches!$J$2:$J$201,0))-INDEX(Matches!$H$2:$H$201,MATCH($A333&amp;"-5",Matches!$J$2:$J$201,0))),0,IF(L333-M333=INDEX(Matches!$G$2:$G$201,MATCH($A333&amp;"-5",Matches!$J$2:$J$201,0))-INDEX(Matches!$H$2:$H$201,MATCH($A333&amp;"-5",Matches!$J$2:$J$201,0)),3,2))))),""))</f>
        <v/>
      </c>
      <c r="AC333" s="12" t="str">
        <f aca="false">IF(OR($B333="",N333="",O333=""),"",IFERROR(IF(OR(INDEX(Matches!$I$2:$I$201,MATCH($A333&amp;"-6",Matches!$J$2:$J$201,0))="Void",INDEX(Matches!$G$2:$G$201,MATCH($A333&amp;"-6",Matches!$J$2:$J$201,0))="",INDEX(Matches!$H$2:$H$201,MATCH($A333&amp;"-6",Matches!$J$2:$J$201,0))=""),"",IF(AND($C333&lt;&gt;"",INDEX(Matches!$F$2:$F$201,MATCH($A333&amp;"-6",Matches!$J$2:$J$201,0))&lt;&gt;"",$C333&gt;=INDEX(Matches!$F$2:$F$201,MATCH($A333&amp;"-6",Matches!$J$2:$J$201,0))),"",IF(AND(N333=INDEX(Matches!$G$2:$G$201,MATCH($A333&amp;"-6",Matches!$J$2:$J$201,0)),O333=INDEX(Matches!$H$2:$H$201,MATCH($A333&amp;"-6",Matches!$J$2:$J$201,0))),5,IF(SIGN(N333-O333)&lt;&gt;SIGN(INDEX(Matches!$G$2:$G$201,MATCH($A333&amp;"-6",Matches!$J$2:$J$201,0))-INDEX(Matches!$H$2:$H$201,MATCH($A333&amp;"-6",Matches!$J$2:$J$201,0))),0,IF(N333-O333=INDEX(Matches!$G$2:$G$201,MATCH($A333&amp;"-6",Matches!$J$2:$J$201,0))-INDEX(Matches!$H$2:$H$201,MATCH($A333&amp;"-6",Matches!$J$2:$J$201,0)),3,2))))),""))</f>
        <v/>
      </c>
      <c r="AD333" s="12" t="str">
        <f aca="false">IF(OR($B333="",P333="",Q333=""),"",IFERROR(IF(OR(INDEX(Matches!$I$2:$I$201,MATCH($A333&amp;"-7",Matches!$J$2:$J$201,0))="Void",INDEX(Matches!$G$2:$G$201,MATCH($A333&amp;"-7",Matches!$J$2:$J$201,0))="",INDEX(Matches!$H$2:$H$201,MATCH($A333&amp;"-7",Matches!$J$2:$J$201,0))=""),"",IF(AND($C333&lt;&gt;"",INDEX(Matches!$F$2:$F$201,MATCH($A333&amp;"-7",Matches!$J$2:$J$201,0))&lt;&gt;"",$C333&gt;=INDEX(Matches!$F$2:$F$201,MATCH($A333&amp;"-7",Matches!$J$2:$J$201,0))),"",IF(AND(P333=INDEX(Matches!$G$2:$G$201,MATCH($A333&amp;"-7",Matches!$J$2:$J$201,0)),Q333=INDEX(Matches!$H$2:$H$201,MATCH($A333&amp;"-7",Matches!$J$2:$J$201,0))),5,IF(SIGN(P333-Q333)&lt;&gt;SIGN(INDEX(Matches!$G$2:$G$201,MATCH($A333&amp;"-7",Matches!$J$2:$J$201,0))-INDEX(Matches!$H$2:$H$201,MATCH($A333&amp;"-7",Matches!$J$2:$J$201,0))),0,IF(P333-Q333=INDEX(Matches!$G$2:$G$201,MATCH($A333&amp;"-7",Matches!$J$2:$J$201,0))-INDEX(Matches!$H$2:$H$201,MATCH($A333&amp;"-7",Matches!$J$2:$J$201,0)),3,2))))),""))</f>
        <v/>
      </c>
      <c r="AE333" s="12" t="str">
        <f aca="false">IF(OR($B333="",R333="",S333=""),"",IFERROR(IF(OR(INDEX(Matches!$I$2:$I$201,MATCH($A333&amp;"-8",Matches!$J$2:$J$201,0))="Void",INDEX(Matches!$G$2:$G$201,MATCH($A333&amp;"-8",Matches!$J$2:$J$201,0))="",INDEX(Matches!$H$2:$H$201,MATCH($A333&amp;"-8",Matches!$J$2:$J$201,0))=""),"",IF(AND($C333&lt;&gt;"",INDEX(Matches!$F$2:$F$201,MATCH($A333&amp;"-8",Matches!$J$2:$J$201,0))&lt;&gt;"",$C333&gt;=INDEX(Matches!$F$2:$F$201,MATCH($A333&amp;"-8",Matches!$J$2:$J$201,0))),"",IF(AND(R333=INDEX(Matches!$G$2:$G$201,MATCH($A333&amp;"-8",Matches!$J$2:$J$201,0)),S333=INDEX(Matches!$H$2:$H$201,MATCH($A333&amp;"-8",Matches!$J$2:$J$201,0))),5,IF(SIGN(R333-S333)&lt;&gt;SIGN(INDEX(Matches!$G$2:$G$201,MATCH($A333&amp;"-8",Matches!$J$2:$J$201,0))-INDEX(Matches!$H$2:$H$201,MATCH($A333&amp;"-8",Matches!$J$2:$J$201,0))),0,IF(R333-S333=INDEX(Matches!$G$2:$G$201,MATCH($A333&amp;"-8",Matches!$J$2:$J$201,0))-INDEX(Matches!$H$2:$H$201,MATCH($A333&amp;"-8",Matches!$J$2:$J$201,0)),3,2))))),""))</f>
        <v/>
      </c>
      <c r="AF333" s="12" t="str">
        <f aca="false">IF(OR($B333="",T333="",U333=""),"",IFERROR(IF(OR(INDEX(Matches!$I$2:$I$201,MATCH($A333&amp;"-9",Matches!$J$2:$J$201,0))="Void",INDEX(Matches!$G$2:$G$201,MATCH($A333&amp;"-9",Matches!$J$2:$J$201,0))="",INDEX(Matches!$H$2:$H$201,MATCH($A333&amp;"-9",Matches!$J$2:$J$201,0))=""),"",IF(AND($C333&lt;&gt;"",INDEX(Matches!$F$2:$F$201,MATCH($A333&amp;"-9",Matches!$J$2:$J$201,0))&lt;&gt;"",$C333&gt;=INDEX(Matches!$F$2:$F$201,MATCH($A333&amp;"-9",Matches!$J$2:$J$201,0))),"",IF(AND(T333=INDEX(Matches!$G$2:$G$201,MATCH($A333&amp;"-9",Matches!$J$2:$J$201,0)),U333=INDEX(Matches!$H$2:$H$201,MATCH($A333&amp;"-9",Matches!$J$2:$J$201,0))),5,IF(SIGN(T333-U333)&lt;&gt;SIGN(INDEX(Matches!$G$2:$G$201,MATCH($A333&amp;"-9",Matches!$J$2:$J$201,0))-INDEX(Matches!$H$2:$H$201,MATCH($A333&amp;"-9",Matches!$J$2:$J$201,0))),0,IF(T333-U333=INDEX(Matches!$G$2:$G$201,MATCH($A333&amp;"-9",Matches!$J$2:$J$201,0))-INDEX(Matches!$H$2:$H$201,MATCH($A333&amp;"-9",Matches!$J$2:$J$201,0)),3,2))))),""))</f>
        <v/>
      </c>
      <c r="AG333" s="12" t="str">
        <f aca="false">IF(OR($B333="",V333="",W333=""),"",IFERROR(IF(OR(INDEX(Matches!$I$2:$I$201,MATCH($A333&amp;"-10",Matches!$J$2:$J$201,0))="Void",INDEX(Matches!$G$2:$G$201,MATCH($A333&amp;"-10",Matches!$J$2:$J$201,0))="",INDEX(Matches!$H$2:$H$201,MATCH($A333&amp;"-10",Matches!$J$2:$J$201,0))=""),"",IF(AND($C333&lt;&gt;"",INDEX(Matches!$F$2:$F$201,MATCH($A333&amp;"-10",Matches!$J$2:$J$201,0))&lt;&gt;"",$C333&gt;=INDEX(Matches!$F$2:$F$201,MATCH($A333&amp;"-10",Matches!$J$2:$J$201,0))),"",IF(AND(V333=INDEX(Matches!$G$2:$G$201,MATCH($A333&amp;"-10",Matches!$J$2:$J$201,0)),W333=INDEX(Matches!$H$2:$H$201,MATCH($A333&amp;"-10",Matches!$J$2:$J$201,0))),5,IF(SIGN(V333-W333)&lt;&gt;SIGN(INDEX(Matches!$G$2:$G$201,MATCH($A333&amp;"-10",Matches!$J$2:$J$201,0))-INDEX(Matches!$H$2:$H$201,MATCH($A333&amp;"-10",Matches!$J$2:$J$201,0))),0,IF(V333-W333=INDEX(Matches!$G$2:$G$201,MATCH($A333&amp;"-10",Matches!$J$2:$J$201,0))-INDEX(Matches!$H$2:$H$201,MATCH($A333&amp;"-10",Matches!$J$2:$J$201,0)),3,2))))),""))</f>
        <v/>
      </c>
      <c r="AH333" s="13" t="str">
        <f aca="false">IF($B333="","",SUM(X333:AG333))</f>
        <v/>
      </c>
      <c r="AI333" s="12" t="str">
        <f aca="false">IF($B333="","",COUNTIF(X333:AG333,5))</f>
        <v/>
      </c>
      <c r="AJ333" s="12" t="str">
        <f aca="false">IF($B333="","",COUNTIF(X333:AG333,"&gt;=2"))</f>
        <v/>
      </c>
      <c r="AK333" s="12" t="str">
        <f aca="false">IF($B333="","",COUNT(X333:AG333))</f>
        <v/>
      </c>
    </row>
    <row r="334" customFormat="false" ht="15" hidden="false" customHeight="false" outlineLevel="0" collapsed="false">
      <c r="A334" s="7"/>
      <c r="B334" s="7"/>
      <c r="C334" s="1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12" t="str">
        <f aca="false">IF(OR($B334="",D334="",E334=""),"",IFERROR(IF(OR(INDEX(Matches!$I$2:$I$201,MATCH($A334&amp;"-1",Matches!$J$2:$J$201,0))="Void",INDEX(Matches!$G$2:$G$201,MATCH($A334&amp;"-1",Matches!$J$2:$J$201,0))="",INDEX(Matches!$H$2:$H$201,MATCH($A334&amp;"-1",Matches!$J$2:$J$201,0))=""),"",IF(AND($C334&lt;&gt;"",INDEX(Matches!$F$2:$F$201,MATCH($A334&amp;"-1",Matches!$J$2:$J$201,0))&lt;&gt;"",$C334&gt;=INDEX(Matches!$F$2:$F$201,MATCH($A334&amp;"-1",Matches!$J$2:$J$201,0))),"",IF(AND(D334=INDEX(Matches!$G$2:$G$201,MATCH($A334&amp;"-1",Matches!$J$2:$J$201,0)),E334=INDEX(Matches!$H$2:$H$201,MATCH($A334&amp;"-1",Matches!$J$2:$J$201,0))),5,IF(SIGN(D334-E334)&lt;&gt;SIGN(INDEX(Matches!$G$2:$G$201,MATCH($A334&amp;"-1",Matches!$J$2:$J$201,0))-INDEX(Matches!$H$2:$H$201,MATCH($A334&amp;"-1",Matches!$J$2:$J$201,0))),0,IF(D334-E334=INDEX(Matches!$G$2:$G$201,MATCH($A334&amp;"-1",Matches!$J$2:$J$201,0))-INDEX(Matches!$H$2:$H$201,MATCH($A334&amp;"-1",Matches!$J$2:$J$201,0)),3,2))))),""))</f>
        <v/>
      </c>
      <c r="Y334" s="12" t="str">
        <f aca="false">IF(OR($B334="",F334="",G334=""),"",IFERROR(IF(OR(INDEX(Matches!$I$2:$I$201,MATCH($A334&amp;"-2",Matches!$J$2:$J$201,0))="Void",INDEX(Matches!$G$2:$G$201,MATCH($A334&amp;"-2",Matches!$J$2:$J$201,0))="",INDEX(Matches!$H$2:$H$201,MATCH($A334&amp;"-2",Matches!$J$2:$J$201,0))=""),"",IF(AND($C334&lt;&gt;"",INDEX(Matches!$F$2:$F$201,MATCH($A334&amp;"-2",Matches!$J$2:$J$201,0))&lt;&gt;"",$C334&gt;=INDEX(Matches!$F$2:$F$201,MATCH($A334&amp;"-2",Matches!$J$2:$J$201,0))),"",IF(AND(F334=INDEX(Matches!$G$2:$G$201,MATCH($A334&amp;"-2",Matches!$J$2:$J$201,0)),G334=INDEX(Matches!$H$2:$H$201,MATCH($A334&amp;"-2",Matches!$J$2:$J$201,0))),5,IF(SIGN(F334-G334)&lt;&gt;SIGN(INDEX(Matches!$G$2:$G$201,MATCH($A334&amp;"-2",Matches!$J$2:$J$201,0))-INDEX(Matches!$H$2:$H$201,MATCH($A334&amp;"-2",Matches!$J$2:$J$201,0))),0,IF(F334-G334=INDEX(Matches!$G$2:$G$201,MATCH($A334&amp;"-2",Matches!$J$2:$J$201,0))-INDEX(Matches!$H$2:$H$201,MATCH($A334&amp;"-2",Matches!$J$2:$J$201,0)),3,2))))),""))</f>
        <v/>
      </c>
      <c r="Z334" s="12" t="str">
        <f aca="false">IF(OR($B334="",H334="",I334=""),"",IFERROR(IF(OR(INDEX(Matches!$I$2:$I$201,MATCH($A334&amp;"-3",Matches!$J$2:$J$201,0))="Void",INDEX(Matches!$G$2:$G$201,MATCH($A334&amp;"-3",Matches!$J$2:$J$201,0))="",INDEX(Matches!$H$2:$H$201,MATCH($A334&amp;"-3",Matches!$J$2:$J$201,0))=""),"",IF(AND($C334&lt;&gt;"",INDEX(Matches!$F$2:$F$201,MATCH($A334&amp;"-3",Matches!$J$2:$J$201,0))&lt;&gt;"",$C334&gt;=INDEX(Matches!$F$2:$F$201,MATCH($A334&amp;"-3",Matches!$J$2:$J$201,0))),"",IF(AND(H334=INDEX(Matches!$G$2:$G$201,MATCH($A334&amp;"-3",Matches!$J$2:$J$201,0)),I334=INDEX(Matches!$H$2:$H$201,MATCH($A334&amp;"-3",Matches!$J$2:$J$201,0))),5,IF(SIGN(H334-I334)&lt;&gt;SIGN(INDEX(Matches!$G$2:$G$201,MATCH($A334&amp;"-3",Matches!$J$2:$J$201,0))-INDEX(Matches!$H$2:$H$201,MATCH($A334&amp;"-3",Matches!$J$2:$J$201,0))),0,IF(H334-I334=INDEX(Matches!$G$2:$G$201,MATCH($A334&amp;"-3",Matches!$J$2:$J$201,0))-INDEX(Matches!$H$2:$H$201,MATCH($A334&amp;"-3",Matches!$J$2:$J$201,0)),3,2))))),""))</f>
        <v/>
      </c>
      <c r="AA334" s="12" t="str">
        <f aca="false">IF(OR($B334="",J334="",K334=""),"",IFERROR(IF(OR(INDEX(Matches!$I$2:$I$201,MATCH($A334&amp;"-4",Matches!$J$2:$J$201,0))="Void",INDEX(Matches!$G$2:$G$201,MATCH($A334&amp;"-4",Matches!$J$2:$J$201,0))="",INDEX(Matches!$H$2:$H$201,MATCH($A334&amp;"-4",Matches!$J$2:$J$201,0))=""),"",IF(AND($C334&lt;&gt;"",INDEX(Matches!$F$2:$F$201,MATCH($A334&amp;"-4",Matches!$J$2:$J$201,0))&lt;&gt;"",$C334&gt;=INDEX(Matches!$F$2:$F$201,MATCH($A334&amp;"-4",Matches!$J$2:$J$201,0))),"",IF(AND(J334=INDEX(Matches!$G$2:$G$201,MATCH($A334&amp;"-4",Matches!$J$2:$J$201,0)),K334=INDEX(Matches!$H$2:$H$201,MATCH($A334&amp;"-4",Matches!$J$2:$J$201,0))),5,IF(SIGN(J334-K334)&lt;&gt;SIGN(INDEX(Matches!$G$2:$G$201,MATCH($A334&amp;"-4",Matches!$J$2:$J$201,0))-INDEX(Matches!$H$2:$H$201,MATCH($A334&amp;"-4",Matches!$J$2:$J$201,0))),0,IF(J334-K334=INDEX(Matches!$G$2:$G$201,MATCH($A334&amp;"-4",Matches!$J$2:$J$201,0))-INDEX(Matches!$H$2:$H$201,MATCH($A334&amp;"-4",Matches!$J$2:$J$201,0)),3,2))))),""))</f>
        <v/>
      </c>
      <c r="AB334" s="12" t="str">
        <f aca="false">IF(OR($B334="",L334="",M334=""),"",IFERROR(IF(OR(INDEX(Matches!$I$2:$I$201,MATCH($A334&amp;"-5",Matches!$J$2:$J$201,0))="Void",INDEX(Matches!$G$2:$G$201,MATCH($A334&amp;"-5",Matches!$J$2:$J$201,0))="",INDEX(Matches!$H$2:$H$201,MATCH($A334&amp;"-5",Matches!$J$2:$J$201,0))=""),"",IF(AND($C334&lt;&gt;"",INDEX(Matches!$F$2:$F$201,MATCH($A334&amp;"-5",Matches!$J$2:$J$201,0))&lt;&gt;"",$C334&gt;=INDEX(Matches!$F$2:$F$201,MATCH($A334&amp;"-5",Matches!$J$2:$J$201,0))),"",IF(AND(L334=INDEX(Matches!$G$2:$G$201,MATCH($A334&amp;"-5",Matches!$J$2:$J$201,0)),M334=INDEX(Matches!$H$2:$H$201,MATCH($A334&amp;"-5",Matches!$J$2:$J$201,0))),5,IF(SIGN(L334-M334)&lt;&gt;SIGN(INDEX(Matches!$G$2:$G$201,MATCH($A334&amp;"-5",Matches!$J$2:$J$201,0))-INDEX(Matches!$H$2:$H$201,MATCH($A334&amp;"-5",Matches!$J$2:$J$201,0))),0,IF(L334-M334=INDEX(Matches!$G$2:$G$201,MATCH($A334&amp;"-5",Matches!$J$2:$J$201,0))-INDEX(Matches!$H$2:$H$201,MATCH($A334&amp;"-5",Matches!$J$2:$J$201,0)),3,2))))),""))</f>
        <v/>
      </c>
      <c r="AC334" s="12" t="str">
        <f aca="false">IF(OR($B334="",N334="",O334=""),"",IFERROR(IF(OR(INDEX(Matches!$I$2:$I$201,MATCH($A334&amp;"-6",Matches!$J$2:$J$201,0))="Void",INDEX(Matches!$G$2:$G$201,MATCH($A334&amp;"-6",Matches!$J$2:$J$201,0))="",INDEX(Matches!$H$2:$H$201,MATCH($A334&amp;"-6",Matches!$J$2:$J$201,0))=""),"",IF(AND($C334&lt;&gt;"",INDEX(Matches!$F$2:$F$201,MATCH($A334&amp;"-6",Matches!$J$2:$J$201,0))&lt;&gt;"",$C334&gt;=INDEX(Matches!$F$2:$F$201,MATCH($A334&amp;"-6",Matches!$J$2:$J$201,0))),"",IF(AND(N334=INDEX(Matches!$G$2:$G$201,MATCH($A334&amp;"-6",Matches!$J$2:$J$201,0)),O334=INDEX(Matches!$H$2:$H$201,MATCH($A334&amp;"-6",Matches!$J$2:$J$201,0))),5,IF(SIGN(N334-O334)&lt;&gt;SIGN(INDEX(Matches!$G$2:$G$201,MATCH($A334&amp;"-6",Matches!$J$2:$J$201,0))-INDEX(Matches!$H$2:$H$201,MATCH($A334&amp;"-6",Matches!$J$2:$J$201,0))),0,IF(N334-O334=INDEX(Matches!$G$2:$G$201,MATCH($A334&amp;"-6",Matches!$J$2:$J$201,0))-INDEX(Matches!$H$2:$H$201,MATCH($A334&amp;"-6",Matches!$J$2:$J$201,0)),3,2))))),""))</f>
        <v/>
      </c>
      <c r="AD334" s="12" t="str">
        <f aca="false">IF(OR($B334="",P334="",Q334=""),"",IFERROR(IF(OR(INDEX(Matches!$I$2:$I$201,MATCH($A334&amp;"-7",Matches!$J$2:$J$201,0))="Void",INDEX(Matches!$G$2:$G$201,MATCH($A334&amp;"-7",Matches!$J$2:$J$201,0))="",INDEX(Matches!$H$2:$H$201,MATCH($A334&amp;"-7",Matches!$J$2:$J$201,0))=""),"",IF(AND($C334&lt;&gt;"",INDEX(Matches!$F$2:$F$201,MATCH($A334&amp;"-7",Matches!$J$2:$J$201,0))&lt;&gt;"",$C334&gt;=INDEX(Matches!$F$2:$F$201,MATCH($A334&amp;"-7",Matches!$J$2:$J$201,0))),"",IF(AND(P334=INDEX(Matches!$G$2:$G$201,MATCH($A334&amp;"-7",Matches!$J$2:$J$201,0)),Q334=INDEX(Matches!$H$2:$H$201,MATCH($A334&amp;"-7",Matches!$J$2:$J$201,0))),5,IF(SIGN(P334-Q334)&lt;&gt;SIGN(INDEX(Matches!$G$2:$G$201,MATCH($A334&amp;"-7",Matches!$J$2:$J$201,0))-INDEX(Matches!$H$2:$H$201,MATCH($A334&amp;"-7",Matches!$J$2:$J$201,0))),0,IF(P334-Q334=INDEX(Matches!$G$2:$G$201,MATCH($A334&amp;"-7",Matches!$J$2:$J$201,0))-INDEX(Matches!$H$2:$H$201,MATCH($A334&amp;"-7",Matches!$J$2:$J$201,0)),3,2))))),""))</f>
        <v/>
      </c>
      <c r="AE334" s="12" t="str">
        <f aca="false">IF(OR($B334="",R334="",S334=""),"",IFERROR(IF(OR(INDEX(Matches!$I$2:$I$201,MATCH($A334&amp;"-8",Matches!$J$2:$J$201,0))="Void",INDEX(Matches!$G$2:$G$201,MATCH($A334&amp;"-8",Matches!$J$2:$J$201,0))="",INDEX(Matches!$H$2:$H$201,MATCH($A334&amp;"-8",Matches!$J$2:$J$201,0))=""),"",IF(AND($C334&lt;&gt;"",INDEX(Matches!$F$2:$F$201,MATCH($A334&amp;"-8",Matches!$J$2:$J$201,0))&lt;&gt;"",$C334&gt;=INDEX(Matches!$F$2:$F$201,MATCH($A334&amp;"-8",Matches!$J$2:$J$201,0))),"",IF(AND(R334=INDEX(Matches!$G$2:$G$201,MATCH($A334&amp;"-8",Matches!$J$2:$J$201,0)),S334=INDEX(Matches!$H$2:$H$201,MATCH($A334&amp;"-8",Matches!$J$2:$J$201,0))),5,IF(SIGN(R334-S334)&lt;&gt;SIGN(INDEX(Matches!$G$2:$G$201,MATCH($A334&amp;"-8",Matches!$J$2:$J$201,0))-INDEX(Matches!$H$2:$H$201,MATCH($A334&amp;"-8",Matches!$J$2:$J$201,0))),0,IF(R334-S334=INDEX(Matches!$G$2:$G$201,MATCH($A334&amp;"-8",Matches!$J$2:$J$201,0))-INDEX(Matches!$H$2:$H$201,MATCH($A334&amp;"-8",Matches!$J$2:$J$201,0)),3,2))))),""))</f>
        <v/>
      </c>
      <c r="AF334" s="12" t="str">
        <f aca="false">IF(OR($B334="",T334="",U334=""),"",IFERROR(IF(OR(INDEX(Matches!$I$2:$I$201,MATCH($A334&amp;"-9",Matches!$J$2:$J$201,0))="Void",INDEX(Matches!$G$2:$G$201,MATCH($A334&amp;"-9",Matches!$J$2:$J$201,0))="",INDEX(Matches!$H$2:$H$201,MATCH($A334&amp;"-9",Matches!$J$2:$J$201,0))=""),"",IF(AND($C334&lt;&gt;"",INDEX(Matches!$F$2:$F$201,MATCH($A334&amp;"-9",Matches!$J$2:$J$201,0))&lt;&gt;"",$C334&gt;=INDEX(Matches!$F$2:$F$201,MATCH($A334&amp;"-9",Matches!$J$2:$J$201,0))),"",IF(AND(T334=INDEX(Matches!$G$2:$G$201,MATCH($A334&amp;"-9",Matches!$J$2:$J$201,0)),U334=INDEX(Matches!$H$2:$H$201,MATCH($A334&amp;"-9",Matches!$J$2:$J$201,0))),5,IF(SIGN(T334-U334)&lt;&gt;SIGN(INDEX(Matches!$G$2:$G$201,MATCH($A334&amp;"-9",Matches!$J$2:$J$201,0))-INDEX(Matches!$H$2:$H$201,MATCH($A334&amp;"-9",Matches!$J$2:$J$201,0))),0,IF(T334-U334=INDEX(Matches!$G$2:$G$201,MATCH($A334&amp;"-9",Matches!$J$2:$J$201,0))-INDEX(Matches!$H$2:$H$201,MATCH($A334&amp;"-9",Matches!$J$2:$J$201,0)),3,2))))),""))</f>
        <v/>
      </c>
      <c r="AG334" s="12" t="str">
        <f aca="false">IF(OR($B334="",V334="",W334=""),"",IFERROR(IF(OR(INDEX(Matches!$I$2:$I$201,MATCH($A334&amp;"-10",Matches!$J$2:$J$201,0))="Void",INDEX(Matches!$G$2:$G$201,MATCH($A334&amp;"-10",Matches!$J$2:$J$201,0))="",INDEX(Matches!$H$2:$H$201,MATCH($A334&amp;"-10",Matches!$J$2:$J$201,0))=""),"",IF(AND($C334&lt;&gt;"",INDEX(Matches!$F$2:$F$201,MATCH($A334&amp;"-10",Matches!$J$2:$J$201,0))&lt;&gt;"",$C334&gt;=INDEX(Matches!$F$2:$F$201,MATCH($A334&amp;"-10",Matches!$J$2:$J$201,0))),"",IF(AND(V334=INDEX(Matches!$G$2:$G$201,MATCH($A334&amp;"-10",Matches!$J$2:$J$201,0)),W334=INDEX(Matches!$H$2:$H$201,MATCH($A334&amp;"-10",Matches!$J$2:$J$201,0))),5,IF(SIGN(V334-W334)&lt;&gt;SIGN(INDEX(Matches!$G$2:$G$201,MATCH($A334&amp;"-10",Matches!$J$2:$J$201,0))-INDEX(Matches!$H$2:$H$201,MATCH($A334&amp;"-10",Matches!$J$2:$J$201,0))),0,IF(V334-W334=INDEX(Matches!$G$2:$G$201,MATCH($A334&amp;"-10",Matches!$J$2:$J$201,0))-INDEX(Matches!$H$2:$H$201,MATCH($A334&amp;"-10",Matches!$J$2:$J$201,0)),3,2))))),""))</f>
        <v/>
      </c>
      <c r="AH334" s="13" t="str">
        <f aca="false">IF($B334="","",SUM(X334:AG334))</f>
        <v/>
      </c>
      <c r="AI334" s="12" t="str">
        <f aca="false">IF($B334="","",COUNTIF(X334:AG334,5))</f>
        <v/>
      </c>
      <c r="AJ334" s="12" t="str">
        <f aca="false">IF($B334="","",COUNTIF(X334:AG334,"&gt;=2"))</f>
        <v/>
      </c>
      <c r="AK334" s="12" t="str">
        <f aca="false">IF($B334="","",COUNT(X334:AG334))</f>
        <v/>
      </c>
    </row>
    <row r="335" customFormat="false" ht="15" hidden="false" customHeight="false" outlineLevel="0" collapsed="false">
      <c r="A335" s="7"/>
      <c r="B335" s="7"/>
      <c r="C335" s="1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12" t="str">
        <f aca="false">IF(OR($B335="",D335="",E335=""),"",IFERROR(IF(OR(INDEX(Matches!$I$2:$I$201,MATCH($A335&amp;"-1",Matches!$J$2:$J$201,0))="Void",INDEX(Matches!$G$2:$G$201,MATCH($A335&amp;"-1",Matches!$J$2:$J$201,0))="",INDEX(Matches!$H$2:$H$201,MATCH($A335&amp;"-1",Matches!$J$2:$J$201,0))=""),"",IF(AND($C335&lt;&gt;"",INDEX(Matches!$F$2:$F$201,MATCH($A335&amp;"-1",Matches!$J$2:$J$201,0))&lt;&gt;"",$C335&gt;=INDEX(Matches!$F$2:$F$201,MATCH($A335&amp;"-1",Matches!$J$2:$J$201,0))),"",IF(AND(D335=INDEX(Matches!$G$2:$G$201,MATCH($A335&amp;"-1",Matches!$J$2:$J$201,0)),E335=INDEX(Matches!$H$2:$H$201,MATCH($A335&amp;"-1",Matches!$J$2:$J$201,0))),5,IF(SIGN(D335-E335)&lt;&gt;SIGN(INDEX(Matches!$G$2:$G$201,MATCH($A335&amp;"-1",Matches!$J$2:$J$201,0))-INDEX(Matches!$H$2:$H$201,MATCH($A335&amp;"-1",Matches!$J$2:$J$201,0))),0,IF(D335-E335=INDEX(Matches!$G$2:$G$201,MATCH($A335&amp;"-1",Matches!$J$2:$J$201,0))-INDEX(Matches!$H$2:$H$201,MATCH($A335&amp;"-1",Matches!$J$2:$J$201,0)),3,2))))),""))</f>
        <v/>
      </c>
      <c r="Y335" s="12" t="str">
        <f aca="false">IF(OR($B335="",F335="",G335=""),"",IFERROR(IF(OR(INDEX(Matches!$I$2:$I$201,MATCH($A335&amp;"-2",Matches!$J$2:$J$201,0))="Void",INDEX(Matches!$G$2:$G$201,MATCH($A335&amp;"-2",Matches!$J$2:$J$201,0))="",INDEX(Matches!$H$2:$H$201,MATCH($A335&amp;"-2",Matches!$J$2:$J$201,0))=""),"",IF(AND($C335&lt;&gt;"",INDEX(Matches!$F$2:$F$201,MATCH($A335&amp;"-2",Matches!$J$2:$J$201,0))&lt;&gt;"",$C335&gt;=INDEX(Matches!$F$2:$F$201,MATCH($A335&amp;"-2",Matches!$J$2:$J$201,0))),"",IF(AND(F335=INDEX(Matches!$G$2:$G$201,MATCH($A335&amp;"-2",Matches!$J$2:$J$201,0)),G335=INDEX(Matches!$H$2:$H$201,MATCH($A335&amp;"-2",Matches!$J$2:$J$201,0))),5,IF(SIGN(F335-G335)&lt;&gt;SIGN(INDEX(Matches!$G$2:$G$201,MATCH($A335&amp;"-2",Matches!$J$2:$J$201,0))-INDEX(Matches!$H$2:$H$201,MATCH($A335&amp;"-2",Matches!$J$2:$J$201,0))),0,IF(F335-G335=INDEX(Matches!$G$2:$G$201,MATCH($A335&amp;"-2",Matches!$J$2:$J$201,0))-INDEX(Matches!$H$2:$H$201,MATCH($A335&amp;"-2",Matches!$J$2:$J$201,0)),3,2))))),""))</f>
        <v/>
      </c>
      <c r="Z335" s="12" t="str">
        <f aca="false">IF(OR($B335="",H335="",I335=""),"",IFERROR(IF(OR(INDEX(Matches!$I$2:$I$201,MATCH($A335&amp;"-3",Matches!$J$2:$J$201,0))="Void",INDEX(Matches!$G$2:$G$201,MATCH($A335&amp;"-3",Matches!$J$2:$J$201,0))="",INDEX(Matches!$H$2:$H$201,MATCH($A335&amp;"-3",Matches!$J$2:$J$201,0))=""),"",IF(AND($C335&lt;&gt;"",INDEX(Matches!$F$2:$F$201,MATCH($A335&amp;"-3",Matches!$J$2:$J$201,0))&lt;&gt;"",$C335&gt;=INDEX(Matches!$F$2:$F$201,MATCH($A335&amp;"-3",Matches!$J$2:$J$201,0))),"",IF(AND(H335=INDEX(Matches!$G$2:$G$201,MATCH($A335&amp;"-3",Matches!$J$2:$J$201,0)),I335=INDEX(Matches!$H$2:$H$201,MATCH($A335&amp;"-3",Matches!$J$2:$J$201,0))),5,IF(SIGN(H335-I335)&lt;&gt;SIGN(INDEX(Matches!$G$2:$G$201,MATCH($A335&amp;"-3",Matches!$J$2:$J$201,0))-INDEX(Matches!$H$2:$H$201,MATCH($A335&amp;"-3",Matches!$J$2:$J$201,0))),0,IF(H335-I335=INDEX(Matches!$G$2:$G$201,MATCH($A335&amp;"-3",Matches!$J$2:$J$201,0))-INDEX(Matches!$H$2:$H$201,MATCH($A335&amp;"-3",Matches!$J$2:$J$201,0)),3,2))))),""))</f>
        <v/>
      </c>
      <c r="AA335" s="12" t="str">
        <f aca="false">IF(OR($B335="",J335="",K335=""),"",IFERROR(IF(OR(INDEX(Matches!$I$2:$I$201,MATCH($A335&amp;"-4",Matches!$J$2:$J$201,0))="Void",INDEX(Matches!$G$2:$G$201,MATCH($A335&amp;"-4",Matches!$J$2:$J$201,0))="",INDEX(Matches!$H$2:$H$201,MATCH($A335&amp;"-4",Matches!$J$2:$J$201,0))=""),"",IF(AND($C335&lt;&gt;"",INDEX(Matches!$F$2:$F$201,MATCH($A335&amp;"-4",Matches!$J$2:$J$201,0))&lt;&gt;"",$C335&gt;=INDEX(Matches!$F$2:$F$201,MATCH($A335&amp;"-4",Matches!$J$2:$J$201,0))),"",IF(AND(J335=INDEX(Matches!$G$2:$G$201,MATCH($A335&amp;"-4",Matches!$J$2:$J$201,0)),K335=INDEX(Matches!$H$2:$H$201,MATCH($A335&amp;"-4",Matches!$J$2:$J$201,0))),5,IF(SIGN(J335-K335)&lt;&gt;SIGN(INDEX(Matches!$G$2:$G$201,MATCH($A335&amp;"-4",Matches!$J$2:$J$201,0))-INDEX(Matches!$H$2:$H$201,MATCH($A335&amp;"-4",Matches!$J$2:$J$201,0))),0,IF(J335-K335=INDEX(Matches!$G$2:$G$201,MATCH($A335&amp;"-4",Matches!$J$2:$J$201,0))-INDEX(Matches!$H$2:$H$201,MATCH($A335&amp;"-4",Matches!$J$2:$J$201,0)),3,2))))),""))</f>
        <v/>
      </c>
      <c r="AB335" s="12" t="str">
        <f aca="false">IF(OR($B335="",L335="",M335=""),"",IFERROR(IF(OR(INDEX(Matches!$I$2:$I$201,MATCH($A335&amp;"-5",Matches!$J$2:$J$201,0))="Void",INDEX(Matches!$G$2:$G$201,MATCH($A335&amp;"-5",Matches!$J$2:$J$201,0))="",INDEX(Matches!$H$2:$H$201,MATCH($A335&amp;"-5",Matches!$J$2:$J$201,0))=""),"",IF(AND($C335&lt;&gt;"",INDEX(Matches!$F$2:$F$201,MATCH($A335&amp;"-5",Matches!$J$2:$J$201,0))&lt;&gt;"",$C335&gt;=INDEX(Matches!$F$2:$F$201,MATCH($A335&amp;"-5",Matches!$J$2:$J$201,0))),"",IF(AND(L335=INDEX(Matches!$G$2:$G$201,MATCH($A335&amp;"-5",Matches!$J$2:$J$201,0)),M335=INDEX(Matches!$H$2:$H$201,MATCH($A335&amp;"-5",Matches!$J$2:$J$201,0))),5,IF(SIGN(L335-M335)&lt;&gt;SIGN(INDEX(Matches!$G$2:$G$201,MATCH($A335&amp;"-5",Matches!$J$2:$J$201,0))-INDEX(Matches!$H$2:$H$201,MATCH($A335&amp;"-5",Matches!$J$2:$J$201,0))),0,IF(L335-M335=INDEX(Matches!$G$2:$G$201,MATCH($A335&amp;"-5",Matches!$J$2:$J$201,0))-INDEX(Matches!$H$2:$H$201,MATCH($A335&amp;"-5",Matches!$J$2:$J$201,0)),3,2))))),""))</f>
        <v/>
      </c>
      <c r="AC335" s="12" t="str">
        <f aca="false">IF(OR($B335="",N335="",O335=""),"",IFERROR(IF(OR(INDEX(Matches!$I$2:$I$201,MATCH($A335&amp;"-6",Matches!$J$2:$J$201,0))="Void",INDEX(Matches!$G$2:$G$201,MATCH($A335&amp;"-6",Matches!$J$2:$J$201,0))="",INDEX(Matches!$H$2:$H$201,MATCH($A335&amp;"-6",Matches!$J$2:$J$201,0))=""),"",IF(AND($C335&lt;&gt;"",INDEX(Matches!$F$2:$F$201,MATCH($A335&amp;"-6",Matches!$J$2:$J$201,0))&lt;&gt;"",$C335&gt;=INDEX(Matches!$F$2:$F$201,MATCH($A335&amp;"-6",Matches!$J$2:$J$201,0))),"",IF(AND(N335=INDEX(Matches!$G$2:$G$201,MATCH($A335&amp;"-6",Matches!$J$2:$J$201,0)),O335=INDEX(Matches!$H$2:$H$201,MATCH($A335&amp;"-6",Matches!$J$2:$J$201,0))),5,IF(SIGN(N335-O335)&lt;&gt;SIGN(INDEX(Matches!$G$2:$G$201,MATCH($A335&amp;"-6",Matches!$J$2:$J$201,0))-INDEX(Matches!$H$2:$H$201,MATCH($A335&amp;"-6",Matches!$J$2:$J$201,0))),0,IF(N335-O335=INDEX(Matches!$G$2:$G$201,MATCH($A335&amp;"-6",Matches!$J$2:$J$201,0))-INDEX(Matches!$H$2:$H$201,MATCH($A335&amp;"-6",Matches!$J$2:$J$201,0)),3,2))))),""))</f>
        <v/>
      </c>
      <c r="AD335" s="12" t="str">
        <f aca="false">IF(OR($B335="",P335="",Q335=""),"",IFERROR(IF(OR(INDEX(Matches!$I$2:$I$201,MATCH($A335&amp;"-7",Matches!$J$2:$J$201,0))="Void",INDEX(Matches!$G$2:$G$201,MATCH($A335&amp;"-7",Matches!$J$2:$J$201,0))="",INDEX(Matches!$H$2:$H$201,MATCH($A335&amp;"-7",Matches!$J$2:$J$201,0))=""),"",IF(AND($C335&lt;&gt;"",INDEX(Matches!$F$2:$F$201,MATCH($A335&amp;"-7",Matches!$J$2:$J$201,0))&lt;&gt;"",$C335&gt;=INDEX(Matches!$F$2:$F$201,MATCH($A335&amp;"-7",Matches!$J$2:$J$201,0))),"",IF(AND(P335=INDEX(Matches!$G$2:$G$201,MATCH($A335&amp;"-7",Matches!$J$2:$J$201,0)),Q335=INDEX(Matches!$H$2:$H$201,MATCH($A335&amp;"-7",Matches!$J$2:$J$201,0))),5,IF(SIGN(P335-Q335)&lt;&gt;SIGN(INDEX(Matches!$G$2:$G$201,MATCH($A335&amp;"-7",Matches!$J$2:$J$201,0))-INDEX(Matches!$H$2:$H$201,MATCH($A335&amp;"-7",Matches!$J$2:$J$201,0))),0,IF(P335-Q335=INDEX(Matches!$G$2:$G$201,MATCH($A335&amp;"-7",Matches!$J$2:$J$201,0))-INDEX(Matches!$H$2:$H$201,MATCH($A335&amp;"-7",Matches!$J$2:$J$201,0)),3,2))))),""))</f>
        <v/>
      </c>
      <c r="AE335" s="12" t="str">
        <f aca="false">IF(OR($B335="",R335="",S335=""),"",IFERROR(IF(OR(INDEX(Matches!$I$2:$I$201,MATCH($A335&amp;"-8",Matches!$J$2:$J$201,0))="Void",INDEX(Matches!$G$2:$G$201,MATCH($A335&amp;"-8",Matches!$J$2:$J$201,0))="",INDEX(Matches!$H$2:$H$201,MATCH($A335&amp;"-8",Matches!$J$2:$J$201,0))=""),"",IF(AND($C335&lt;&gt;"",INDEX(Matches!$F$2:$F$201,MATCH($A335&amp;"-8",Matches!$J$2:$J$201,0))&lt;&gt;"",$C335&gt;=INDEX(Matches!$F$2:$F$201,MATCH($A335&amp;"-8",Matches!$J$2:$J$201,0))),"",IF(AND(R335=INDEX(Matches!$G$2:$G$201,MATCH($A335&amp;"-8",Matches!$J$2:$J$201,0)),S335=INDEX(Matches!$H$2:$H$201,MATCH($A335&amp;"-8",Matches!$J$2:$J$201,0))),5,IF(SIGN(R335-S335)&lt;&gt;SIGN(INDEX(Matches!$G$2:$G$201,MATCH($A335&amp;"-8",Matches!$J$2:$J$201,0))-INDEX(Matches!$H$2:$H$201,MATCH($A335&amp;"-8",Matches!$J$2:$J$201,0))),0,IF(R335-S335=INDEX(Matches!$G$2:$G$201,MATCH($A335&amp;"-8",Matches!$J$2:$J$201,0))-INDEX(Matches!$H$2:$H$201,MATCH($A335&amp;"-8",Matches!$J$2:$J$201,0)),3,2))))),""))</f>
        <v/>
      </c>
      <c r="AF335" s="12" t="str">
        <f aca="false">IF(OR($B335="",T335="",U335=""),"",IFERROR(IF(OR(INDEX(Matches!$I$2:$I$201,MATCH($A335&amp;"-9",Matches!$J$2:$J$201,0))="Void",INDEX(Matches!$G$2:$G$201,MATCH($A335&amp;"-9",Matches!$J$2:$J$201,0))="",INDEX(Matches!$H$2:$H$201,MATCH($A335&amp;"-9",Matches!$J$2:$J$201,0))=""),"",IF(AND($C335&lt;&gt;"",INDEX(Matches!$F$2:$F$201,MATCH($A335&amp;"-9",Matches!$J$2:$J$201,0))&lt;&gt;"",$C335&gt;=INDEX(Matches!$F$2:$F$201,MATCH($A335&amp;"-9",Matches!$J$2:$J$201,0))),"",IF(AND(T335=INDEX(Matches!$G$2:$G$201,MATCH($A335&amp;"-9",Matches!$J$2:$J$201,0)),U335=INDEX(Matches!$H$2:$H$201,MATCH($A335&amp;"-9",Matches!$J$2:$J$201,0))),5,IF(SIGN(T335-U335)&lt;&gt;SIGN(INDEX(Matches!$G$2:$G$201,MATCH($A335&amp;"-9",Matches!$J$2:$J$201,0))-INDEX(Matches!$H$2:$H$201,MATCH($A335&amp;"-9",Matches!$J$2:$J$201,0))),0,IF(T335-U335=INDEX(Matches!$G$2:$G$201,MATCH($A335&amp;"-9",Matches!$J$2:$J$201,0))-INDEX(Matches!$H$2:$H$201,MATCH($A335&amp;"-9",Matches!$J$2:$J$201,0)),3,2))))),""))</f>
        <v/>
      </c>
      <c r="AG335" s="12" t="str">
        <f aca="false">IF(OR($B335="",V335="",W335=""),"",IFERROR(IF(OR(INDEX(Matches!$I$2:$I$201,MATCH($A335&amp;"-10",Matches!$J$2:$J$201,0))="Void",INDEX(Matches!$G$2:$G$201,MATCH($A335&amp;"-10",Matches!$J$2:$J$201,0))="",INDEX(Matches!$H$2:$H$201,MATCH($A335&amp;"-10",Matches!$J$2:$J$201,0))=""),"",IF(AND($C335&lt;&gt;"",INDEX(Matches!$F$2:$F$201,MATCH($A335&amp;"-10",Matches!$J$2:$J$201,0))&lt;&gt;"",$C335&gt;=INDEX(Matches!$F$2:$F$201,MATCH($A335&amp;"-10",Matches!$J$2:$J$201,0))),"",IF(AND(V335=INDEX(Matches!$G$2:$G$201,MATCH($A335&amp;"-10",Matches!$J$2:$J$201,0)),W335=INDEX(Matches!$H$2:$H$201,MATCH($A335&amp;"-10",Matches!$J$2:$J$201,0))),5,IF(SIGN(V335-W335)&lt;&gt;SIGN(INDEX(Matches!$G$2:$G$201,MATCH($A335&amp;"-10",Matches!$J$2:$J$201,0))-INDEX(Matches!$H$2:$H$201,MATCH($A335&amp;"-10",Matches!$J$2:$J$201,0))),0,IF(V335-W335=INDEX(Matches!$G$2:$G$201,MATCH($A335&amp;"-10",Matches!$J$2:$J$201,0))-INDEX(Matches!$H$2:$H$201,MATCH($A335&amp;"-10",Matches!$J$2:$J$201,0)),3,2))))),""))</f>
        <v/>
      </c>
      <c r="AH335" s="13" t="str">
        <f aca="false">IF($B335="","",SUM(X335:AG335))</f>
        <v/>
      </c>
      <c r="AI335" s="12" t="str">
        <f aca="false">IF($B335="","",COUNTIF(X335:AG335,5))</f>
        <v/>
      </c>
      <c r="AJ335" s="12" t="str">
        <f aca="false">IF($B335="","",COUNTIF(X335:AG335,"&gt;=2"))</f>
        <v/>
      </c>
      <c r="AK335" s="12" t="str">
        <f aca="false">IF($B335="","",COUNT(X335:AG335))</f>
        <v/>
      </c>
    </row>
    <row r="336" customFormat="false" ht="15" hidden="false" customHeight="false" outlineLevel="0" collapsed="false">
      <c r="A336" s="7"/>
      <c r="B336" s="7"/>
      <c r="C336" s="1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12" t="str">
        <f aca="false">IF(OR($B336="",D336="",E336=""),"",IFERROR(IF(OR(INDEX(Matches!$I$2:$I$201,MATCH($A336&amp;"-1",Matches!$J$2:$J$201,0))="Void",INDEX(Matches!$G$2:$G$201,MATCH($A336&amp;"-1",Matches!$J$2:$J$201,0))="",INDEX(Matches!$H$2:$H$201,MATCH($A336&amp;"-1",Matches!$J$2:$J$201,0))=""),"",IF(AND($C336&lt;&gt;"",INDEX(Matches!$F$2:$F$201,MATCH($A336&amp;"-1",Matches!$J$2:$J$201,0))&lt;&gt;"",$C336&gt;=INDEX(Matches!$F$2:$F$201,MATCH($A336&amp;"-1",Matches!$J$2:$J$201,0))),"",IF(AND(D336=INDEX(Matches!$G$2:$G$201,MATCH($A336&amp;"-1",Matches!$J$2:$J$201,0)),E336=INDEX(Matches!$H$2:$H$201,MATCH($A336&amp;"-1",Matches!$J$2:$J$201,0))),5,IF(SIGN(D336-E336)&lt;&gt;SIGN(INDEX(Matches!$G$2:$G$201,MATCH($A336&amp;"-1",Matches!$J$2:$J$201,0))-INDEX(Matches!$H$2:$H$201,MATCH($A336&amp;"-1",Matches!$J$2:$J$201,0))),0,IF(D336-E336=INDEX(Matches!$G$2:$G$201,MATCH($A336&amp;"-1",Matches!$J$2:$J$201,0))-INDEX(Matches!$H$2:$H$201,MATCH($A336&amp;"-1",Matches!$J$2:$J$201,0)),3,2))))),""))</f>
        <v/>
      </c>
      <c r="Y336" s="12" t="str">
        <f aca="false">IF(OR($B336="",F336="",G336=""),"",IFERROR(IF(OR(INDEX(Matches!$I$2:$I$201,MATCH($A336&amp;"-2",Matches!$J$2:$J$201,0))="Void",INDEX(Matches!$G$2:$G$201,MATCH($A336&amp;"-2",Matches!$J$2:$J$201,0))="",INDEX(Matches!$H$2:$H$201,MATCH($A336&amp;"-2",Matches!$J$2:$J$201,0))=""),"",IF(AND($C336&lt;&gt;"",INDEX(Matches!$F$2:$F$201,MATCH($A336&amp;"-2",Matches!$J$2:$J$201,0))&lt;&gt;"",$C336&gt;=INDEX(Matches!$F$2:$F$201,MATCH($A336&amp;"-2",Matches!$J$2:$J$201,0))),"",IF(AND(F336=INDEX(Matches!$G$2:$G$201,MATCH($A336&amp;"-2",Matches!$J$2:$J$201,0)),G336=INDEX(Matches!$H$2:$H$201,MATCH($A336&amp;"-2",Matches!$J$2:$J$201,0))),5,IF(SIGN(F336-G336)&lt;&gt;SIGN(INDEX(Matches!$G$2:$G$201,MATCH($A336&amp;"-2",Matches!$J$2:$J$201,0))-INDEX(Matches!$H$2:$H$201,MATCH($A336&amp;"-2",Matches!$J$2:$J$201,0))),0,IF(F336-G336=INDEX(Matches!$G$2:$G$201,MATCH($A336&amp;"-2",Matches!$J$2:$J$201,0))-INDEX(Matches!$H$2:$H$201,MATCH($A336&amp;"-2",Matches!$J$2:$J$201,0)),3,2))))),""))</f>
        <v/>
      </c>
      <c r="Z336" s="12" t="str">
        <f aca="false">IF(OR($B336="",H336="",I336=""),"",IFERROR(IF(OR(INDEX(Matches!$I$2:$I$201,MATCH($A336&amp;"-3",Matches!$J$2:$J$201,0))="Void",INDEX(Matches!$G$2:$G$201,MATCH($A336&amp;"-3",Matches!$J$2:$J$201,0))="",INDEX(Matches!$H$2:$H$201,MATCH($A336&amp;"-3",Matches!$J$2:$J$201,0))=""),"",IF(AND($C336&lt;&gt;"",INDEX(Matches!$F$2:$F$201,MATCH($A336&amp;"-3",Matches!$J$2:$J$201,0))&lt;&gt;"",$C336&gt;=INDEX(Matches!$F$2:$F$201,MATCH($A336&amp;"-3",Matches!$J$2:$J$201,0))),"",IF(AND(H336=INDEX(Matches!$G$2:$G$201,MATCH($A336&amp;"-3",Matches!$J$2:$J$201,0)),I336=INDEX(Matches!$H$2:$H$201,MATCH($A336&amp;"-3",Matches!$J$2:$J$201,0))),5,IF(SIGN(H336-I336)&lt;&gt;SIGN(INDEX(Matches!$G$2:$G$201,MATCH($A336&amp;"-3",Matches!$J$2:$J$201,0))-INDEX(Matches!$H$2:$H$201,MATCH($A336&amp;"-3",Matches!$J$2:$J$201,0))),0,IF(H336-I336=INDEX(Matches!$G$2:$G$201,MATCH($A336&amp;"-3",Matches!$J$2:$J$201,0))-INDEX(Matches!$H$2:$H$201,MATCH($A336&amp;"-3",Matches!$J$2:$J$201,0)),3,2))))),""))</f>
        <v/>
      </c>
      <c r="AA336" s="12" t="str">
        <f aca="false">IF(OR($B336="",J336="",K336=""),"",IFERROR(IF(OR(INDEX(Matches!$I$2:$I$201,MATCH($A336&amp;"-4",Matches!$J$2:$J$201,0))="Void",INDEX(Matches!$G$2:$G$201,MATCH($A336&amp;"-4",Matches!$J$2:$J$201,0))="",INDEX(Matches!$H$2:$H$201,MATCH($A336&amp;"-4",Matches!$J$2:$J$201,0))=""),"",IF(AND($C336&lt;&gt;"",INDEX(Matches!$F$2:$F$201,MATCH($A336&amp;"-4",Matches!$J$2:$J$201,0))&lt;&gt;"",$C336&gt;=INDEX(Matches!$F$2:$F$201,MATCH($A336&amp;"-4",Matches!$J$2:$J$201,0))),"",IF(AND(J336=INDEX(Matches!$G$2:$G$201,MATCH($A336&amp;"-4",Matches!$J$2:$J$201,0)),K336=INDEX(Matches!$H$2:$H$201,MATCH($A336&amp;"-4",Matches!$J$2:$J$201,0))),5,IF(SIGN(J336-K336)&lt;&gt;SIGN(INDEX(Matches!$G$2:$G$201,MATCH($A336&amp;"-4",Matches!$J$2:$J$201,0))-INDEX(Matches!$H$2:$H$201,MATCH($A336&amp;"-4",Matches!$J$2:$J$201,0))),0,IF(J336-K336=INDEX(Matches!$G$2:$G$201,MATCH($A336&amp;"-4",Matches!$J$2:$J$201,0))-INDEX(Matches!$H$2:$H$201,MATCH($A336&amp;"-4",Matches!$J$2:$J$201,0)),3,2))))),""))</f>
        <v/>
      </c>
      <c r="AB336" s="12" t="str">
        <f aca="false">IF(OR($B336="",L336="",M336=""),"",IFERROR(IF(OR(INDEX(Matches!$I$2:$I$201,MATCH($A336&amp;"-5",Matches!$J$2:$J$201,0))="Void",INDEX(Matches!$G$2:$G$201,MATCH($A336&amp;"-5",Matches!$J$2:$J$201,0))="",INDEX(Matches!$H$2:$H$201,MATCH($A336&amp;"-5",Matches!$J$2:$J$201,0))=""),"",IF(AND($C336&lt;&gt;"",INDEX(Matches!$F$2:$F$201,MATCH($A336&amp;"-5",Matches!$J$2:$J$201,0))&lt;&gt;"",$C336&gt;=INDEX(Matches!$F$2:$F$201,MATCH($A336&amp;"-5",Matches!$J$2:$J$201,0))),"",IF(AND(L336=INDEX(Matches!$G$2:$G$201,MATCH($A336&amp;"-5",Matches!$J$2:$J$201,0)),M336=INDEX(Matches!$H$2:$H$201,MATCH($A336&amp;"-5",Matches!$J$2:$J$201,0))),5,IF(SIGN(L336-M336)&lt;&gt;SIGN(INDEX(Matches!$G$2:$G$201,MATCH($A336&amp;"-5",Matches!$J$2:$J$201,0))-INDEX(Matches!$H$2:$H$201,MATCH($A336&amp;"-5",Matches!$J$2:$J$201,0))),0,IF(L336-M336=INDEX(Matches!$G$2:$G$201,MATCH($A336&amp;"-5",Matches!$J$2:$J$201,0))-INDEX(Matches!$H$2:$H$201,MATCH($A336&amp;"-5",Matches!$J$2:$J$201,0)),3,2))))),""))</f>
        <v/>
      </c>
      <c r="AC336" s="12" t="str">
        <f aca="false">IF(OR($B336="",N336="",O336=""),"",IFERROR(IF(OR(INDEX(Matches!$I$2:$I$201,MATCH($A336&amp;"-6",Matches!$J$2:$J$201,0))="Void",INDEX(Matches!$G$2:$G$201,MATCH($A336&amp;"-6",Matches!$J$2:$J$201,0))="",INDEX(Matches!$H$2:$H$201,MATCH($A336&amp;"-6",Matches!$J$2:$J$201,0))=""),"",IF(AND($C336&lt;&gt;"",INDEX(Matches!$F$2:$F$201,MATCH($A336&amp;"-6",Matches!$J$2:$J$201,0))&lt;&gt;"",$C336&gt;=INDEX(Matches!$F$2:$F$201,MATCH($A336&amp;"-6",Matches!$J$2:$J$201,0))),"",IF(AND(N336=INDEX(Matches!$G$2:$G$201,MATCH($A336&amp;"-6",Matches!$J$2:$J$201,0)),O336=INDEX(Matches!$H$2:$H$201,MATCH($A336&amp;"-6",Matches!$J$2:$J$201,0))),5,IF(SIGN(N336-O336)&lt;&gt;SIGN(INDEX(Matches!$G$2:$G$201,MATCH($A336&amp;"-6",Matches!$J$2:$J$201,0))-INDEX(Matches!$H$2:$H$201,MATCH($A336&amp;"-6",Matches!$J$2:$J$201,0))),0,IF(N336-O336=INDEX(Matches!$G$2:$G$201,MATCH($A336&amp;"-6",Matches!$J$2:$J$201,0))-INDEX(Matches!$H$2:$H$201,MATCH($A336&amp;"-6",Matches!$J$2:$J$201,0)),3,2))))),""))</f>
        <v/>
      </c>
      <c r="AD336" s="12" t="str">
        <f aca="false">IF(OR($B336="",P336="",Q336=""),"",IFERROR(IF(OR(INDEX(Matches!$I$2:$I$201,MATCH($A336&amp;"-7",Matches!$J$2:$J$201,0))="Void",INDEX(Matches!$G$2:$G$201,MATCH($A336&amp;"-7",Matches!$J$2:$J$201,0))="",INDEX(Matches!$H$2:$H$201,MATCH($A336&amp;"-7",Matches!$J$2:$J$201,0))=""),"",IF(AND($C336&lt;&gt;"",INDEX(Matches!$F$2:$F$201,MATCH($A336&amp;"-7",Matches!$J$2:$J$201,0))&lt;&gt;"",$C336&gt;=INDEX(Matches!$F$2:$F$201,MATCH($A336&amp;"-7",Matches!$J$2:$J$201,0))),"",IF(AND(P336=INDEX(Matches!$G$2:$G$201,MATCH($A336&amp;"-7",Matches!$J$2:$J$201,0)),Q336=INDEX(Matches!$H$2:$H$201,MATCH($A336&amp;"-7",Matches!$J$2:$J$201,0))),5,IF(SIGN(P336-Q336)&lt;&gt;SIGN(INDEX(Matches!$G$2:$G$201,MATCH($A336&amp;"-7",Matches!$J$2:$J$201,0))-INDEX(Matches!$H$2:$H$201,MATCH($A336&amp;"-7",Matches!$J$2:$J$201,0))),0,IF(P336-Q336=INDEX(Matches!$G$2:$G$201,MATCH($A336&amp;"-7",Matches!$J$2:$J$201,0))-INDEX(Matches!$H$2:$H$201,MATCH($A336&amp;"-7",Matches!$J$2:$J$201,0)),3,2))))),""))</f>
        <v/>
      </c>
      <c r="AE336" s="12" t="str">
        <f aca="false">IF(OR($B336="",R336="",S336=""),"",IFERROR(IF(OR(INDEX(Matches!$I$2:$I$201,MATCH($A336&amp;"-8",Matches!$J$2:$J$201,0))="Void",INDEX(Matches!$G$2:$G$201,MATCH($A336&amp;"-8",Matches!$J$2:$J$201,0))="",INDEX(Matches!$H$2:$H$201,MATCH($A336&amp;"-8",Matches!$J$2:$J$201,0))=""),"",IF(AND($C336&lt;&gt;"",INDEX(Matches!$F$2:$F$201,MATCH($A336&amp;"-8",Matches!$J$2:$J$201,0))&lt;&gt;"",$C336&gt;=INDEX(Matches!$F$2:$F$201,MATCH($A336&amp;"-8",Matches!$J$2:$J$201,0))),"",IF(AND(R336=INDEX(Matches!$G$2:$G$201,MATCH($A336&amp;"-8",Matches!$J$2:$J$201,0)),S336=INDEX(Matches!$H$2:$H$201,MATCH($A336&amp;"-8",Matches!$J$2:$J$201,0))),5,IF(SIGN(R336-S336)&lt;&gt;SIGN(INDEX(Matches!$G$2:$G$201,MATCH($A336&amp;"-8",Matches!$J$2:$J$201,0))-INDEX(Matches!$H$2:$H$201,MATCH($A336&amp;"-8",Matches!$J$2:$J$201,0))),0,IF(R336-S336=INDEX(Matches!$G$2:$G$201,MATCH($A336&amp;"-8",Matches!$J$2:$J$201,0))-INDEX(Matches!$H$2:$H$201,MATCH($A336&amp;"-8",Matches!$J$2:$J$201,0)),3,2))))),""))</f>
        <v/>
      </c>
      <c r="AF336" s="12" t="str">
        <f aca="false">IF(OR($B336="",T336="",U336=""),"",IFERROR(IF(OR(INDEX(Matches!$I$2:$I$201,MATCH($A336&amp;"-9",Matches!$J$2:$J$201,0))="Void",INDEX(Matches!$G$2:$G$201,MATCH($A336&amp;"-9",Matches!$J$2:$J$201,0))="",INDEX(Matches!$H$2:$H$201,MATCH($A336&amp;"-9",Matches!$J$2:$J$201,0))=""),"",IF(AND($C336&lt;&gt;"",INDEX(Matches!$F$2:$F$201,MATCH($A336&amp;"-9",Matches!$J$2:$J$201,0))&lt;&gt;"",$C336&gt;=INDEX(Matches!$F$2:$F$201,MATCH($A336&amp;"-9",Matches!$J$2:$J$201,0))),"",IF(AND(T336=INDEX(Matches!$G$2:$G$201,MATCH($A336&amp;"-9",Matches!$J$2:$J$201,0)),U336=INDEX(Matches!$H$2:$H$201,MATCH($A336&amp;"-9",Matches!$J$2:$J$201,0))),5,IF(SIGN(T336-U336)&lt;&gt;SIGN(INDEX(Matches!$G$2:$G$201,MATCH($A336&amp;"-9",Matches!$J$2:$J$201,0))-INDEX(Matches!$H$2:$H$201,MATCH($A336&amp;"-9",Matches!$J$2:$J$201,0))),0,IF(T336-U336=INDEX(Matches!$G$2:$G$201,MATCH($A336&amp;"-9",Matches!$J$2:$J$201,0))-INDEX(Matches!$H$2:$H$201,MATCH($A336&amp;"-9",Matches!$J$2:$J$201,0)),3,2))))),""))</f>
        <v/>
      </c>
      <c r="AG336" s="12" t="str">
        <f aca="false">IF(OR($B336="",V336="",W336=""),"",IFERROR(IF(OR(INDEX(Matches!$I$2:$I$201,MATCH($A336&amp;"-10",Matches!$J$2:$J$201,0))="Void",INDEX(Matches!$G$2:$G$201,MATCH($A336&amp;"-10",Matches!$J$2:$J$201,0))="",INDEX(Matches!$H$2:$H$201,MATCH($A336&amp;"-10",Matches!$J$2:$J$201,0))=""),"",IF(AND($C336&lt;&gt;"",INDEX(Matches!$F$2:$F$201,MATCH($A336&amp;"-10",Matches!$J$2:$J$201,0))&lt;&gt;"",$C336&gt;=INDEX(Matches!$F$2:$F$201,MATCH($A336&amp;"-10",Matches!$J$2:$J$201,0))),"",IF(AND(V336=INDEX(Matches!$G$2:$G$201,MATCH($A336&amp;"-10",Matches!$J$2:$J$201,0)),W336=INDEX(Matches!$H$2:$H$201,MATCH($A336&amp;"-10",Matches!$J$2:$J$201,0))),5,IF(SIGN(V336-W336)&lt;&gt;SIGN(INDEX(Matches!$G$2:$G$201,MATCH($A336&amp;"-10",Matches!$J$2:$J$201,0))-INDEX(Matches!$H$2:$H$201,MATCH($A336&amp;"-10",Matches!$J$2:$J$201,0))),0,IF(V336-W336=INDEX(Matches!$G$2:$G$201,MATCH($A336&amp;"-10",Matches!$J$2:$J$201,0))-INDEX(Matches!$H$2:$H$201,MATCH($A336&amp;"-10",Matches!$J$2:$J$201,0)),3,2))))),""))</f>
        <v/>
      </c>
      <c r="AH336" s="13" t="str">
        <f aca="false">IF($B336="","",SUM(X336:AG336))</f>
        <v/>
      </c>
      <c r="AI336" s="12" t="str">
        <f aca="false">IF($B336="","",COUNTIF(X336:AG336,5))</f>
        <v/>
      </c>
      <c r="AJ336" s="12" t="str">
        <f aca="false">IF($B336="","",COUNTIF(X336:AG336,"&gt;=2"))</f>
        <v/>
      </c>
      <c r="AK336" s="12" t="str">
        <f aca="false">IF($B336="","",COUNT(X336:AG336))</f>
        <v/>
      </c>
    </row>
    <row r="337" customFormat="false" ht="15" hidden="false" customHeight="false" outlineLevel="0" collapsed="false">
      <c r="A337" s="7"/>
      <c r="B337" s="7"/>
      <c r="C337" s="1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12" t="str">
        <f aca="false">IF(OR($B337="",D337="",E337=""),"",IFERROR(IF(OR(INDEX(Matches!$I$2:$I$201,MATCH($A337&amp;"-1",Matches!$J$2:$J$201,0))="Void",INDEX(Matches!$G$2:$G$201,MATCH($A337&amp;"-1",Matches!$J$2:$J$201,0))="",INDEX(Matches!$H$2:$H$201,MATCH($A337&amp;"-1",Matches!$J$2:$J$201,0))=""),"",IF(AND($C337&lt;&gt;"",INDEX(Matches!$F$2:$F$201,MATCH($A337&amp;"-1",Matches!$J$2:$J$201,0))&lt;&gt;"",$C337&gt;=INDEX(Matches!$F$2:$F$201,MATCH($A337&amp;"-1",Matches!$J$2:$J$201,0))),"",IF(AND(D337=INDEX(Matches!$G$2:$G$201,MATCH($A337&amp;"-1",Matches!$J$2:$J$201,0)),E337=INDEX(Matches!$H$2:$H$201,MATCH($A337&amp;"-1",Matches!$J$2:$J$201,0))),5,IF(SIGN(D337-E337)&lt;&gt;SIGN(INDEX(Matches!$G$2:$G$201,MATCH($A337&amp;"-1",Matches!$J$2:$J$201,0))-INDEX(Matches!$H$2:$H$201,MATCH($A337&amp;"-1",Matches!$J$2:$J$201,0))),0,IF(D337-E337=INDEX(Matches!$G$2:$G$201,MATCH($A337&amp;"-1",Matches!$J$2:$J$201,0))-INDEX(Matches!$H$2:$H$201,MATCH($A337&amp;"-1",Matches!$J$2:$J$201,0)),3,2))))),""))</f>
        <v/>
      </c>
      <c r="Y337" s="12" t="str">
        <f aca="false">IF(OR($B337="",F337="",G337=""),"",IFERROR(IF(OR(INDEX(Matches!$I$2:$I$201,MATCH($A337&amp;"-2",Matches!$J$2:$J$201,0))="Void",INDEX(Matches!$G$2:$G$201,MATCH($A337&amp;"-2",Matches!$J$2:$J$201,0))="",INDEX(Matches!$H$2:$H$201,MATCH($A337&amp;"-2",Matches!$J$2:$J$201,0))=""),"",IF(AND($C337&lt;&gt;"",INDEX(Matches!$F$2:$F$201,MATCH($A337&amp;"-2",Matches!$J$2:$J$201,0))&lt;&gt;"",$C337&gt;=INDEX(Matches!$F$2:$F$201,MATCH($A337&amp;"-2",Matches!$J$2:$J$201,0))),"",IF(AND(F337=INDEX(Matches!$G$2:$G$201,MATCH($A337&amp;"-2",Matches!$J$2:$J$201,0)),G337=INDEX(Matches!$H$2:$H$201,MATCH($A337&amp;"-2",Matches!$J$2:$J$201,0))),5,IF(SIGN(F337-G337)&lt;&gt;SIGN(INDEX(Matches!$G$2:$G$201,MATCH($A337&amp;"-2",Matches!$J$2:$J$201,0))-INDEX(Matches!$H$2:$H$201,MATCH($A337&amp;"-2",Matches!$J$2:$J$201,0))),0,IF(F337-G337=INDEX(Matches!$G$2:$G$201,MATCH($A337&amp;"-2",Matches!$J$2:$J$201,0))-INDEX(Matches!$H$2:$H$201,MATCH($A337&amp;"-2",Matches!$J$2:$J$201,0)),3,2))))),""))</f>
        <v/>
      </c>
      <c r="Z337" s="12" t="str">
        <f aca="false">IF(OR($B337="",H337="",I337=""),"",IFERROR(IF(OR(INDEX(Matches!$I$2:$I$201,MATCH($A337&amp;"-3",Matches!$J$2:$J$201,0))="Void",INDEX(Matches!$G$2:$G$201,MATCH($A337&amp;"-3",Matches!$J$2:$J$201,0))="",INDEX(Matches!$H$2:$H$201,MATCH($A337&amp;"-3",Matches!$J$2:$J$201,0))=""),"",IF(AND($C337&lt;&gt;"",INDEX(Matches!$F$2:$F$201,MATCH($A337&amp;"-3",Matches!$J$2:$J$201,0))&lt;&gt;"",$C337&gt;=INDEX(Matches!$F$2:$F$201,MATCH($A337&amp;"-3",Matches!$J$2:$J$201,0))),"",IF(AND(H337=INDEX(Matches!$G$2:$G$201,MATCH($A337&amp;"-3",Matches!$J$2:$J$201,0)),I337=INDEX(Matches!$H$2:$H$201,MATCH($A337&amp;"-3",Matches!$J$2:$J$201,0))),5,IF(SIGN(H337-I337)&lt;&gt;SIGN(INDEX(Matches!$G$2:$G$201,MATCH($A337&amp;"-3",Matches!$J$2:$J$201,0))-INDEX(Matches!$H$2:$H$201,MATCH($A337&amp;"-3",Matches!$J$2:$J$201,0))),0,IF(H337-I337=INDEX(Matches!$G$2:$G$201,MATCH($A337&amp;"-3",Matches!$J$2:$J$201,0))-INDEX(Matches!$H$2:$H$201,MATCH($A337&amp;"-3",Matches!$J$2:$J$201,0)),3,2))))),""))</f>
        <v/>
      </c>
      <c r="AA337" s="12" t="str">
        <f aca="false">IF(OR($B337="",J337="",K337=""),"",IFERROR(IF(OR(INDEX(Matches!$I$2:$I$201,MATCH($A337&amp;"-4",Matches!$J$2:$J$201,0))="Void",INDEX(Matches!$G$2:$G$201,MATCH($A337&amp;"-4",Matches!$J$2:$J$201,0))="",INDEX(Matches!$H$2:$H$201,MATCH($A337&amp;"-4",Matches!$J$2:$J$201,0))=""),"",IF(AND($C337&lt;&gt;"",INDEX(Matches!$F$2:$F$201,MATCH($A337&amp;"-4",Matches!$J$2:$J$201,0))&lt;&gt;"",$C337&gt;=INDEX(Matches!$F$2:$F$201,MATCH($A337&amp;"-4",Matches!$J$2:$J$201,0))),"",IF(AND(J337=INDEX(Matches!$G$2:$G$201,MATCH($A337&amp;"-4",Matches!$J$2:$J$201,0)),K337=INDEX(Matches!$H$2:$H$201,MATCH($A337&amp;"-4",Matches!$J$2:$J$201,0))),5,IF(SIGN(J337-K337)&lt;&gt;SIGN(INDEX(Matches!$G$2:$G$201,MATCH($A337&amp;"-4",Matches!$J$2:$J$201,0))-INDEX(Matches!$H$2:$H$201,MATCH($A337&amp;"-4",Matches!$J$2:$J$201,0))),0,IF(J337-K337=INDEX(Matches!$G$2:$G$201,MATCH($A337&amp;"-4",Matches!$J$2:$J$201,0))-INDEX(Matches!$H$2:$H$201,MATCH($A337&amp;"-4",Matches!$J$2:$J$201,0)),3,2))))),""))</f>
        <v/>
      </c>
      <c r="AB337" s="12" t="str">
        <f aca="false">IF(OR($B337="",L337="",M337=""),"",IFERROR(IF(OR(INDEX(Matches!$I$2:$I$201,MATCH($A337&amp;"-5",Matches!$J$2:$J$201,0))="Void",INDEX(Matches!$G$2:$G$201,MATCH($A337&amp;"-5",Matches!$J$2:$J$201,0))="",INDEX(Matches!$H$2:$H$201,MATCH($A337&amp;"-5",Matches!$J$2:$J$201,0))=""),"",IF(AND($C337&lt;&gt;"",INDEX(Matches!$F$2:$F$201,MATCH($A337&amp;"-5",Matches!$J$2:$J$201,0))&lt;&gt;"",$C337&gt;=INDEX(Matches!$F$2:$F$201,MATCH($A337&amp;"-5",Matches!$J$2:$J$201,0))),"",IF(AND(L337=INDEX(Matches!$G$2:$G$201,MATCH($A337&amp;"-5",Matches!$J$2:$J$201,0)),M337=INDEX(Matches!$H$2:$H$201,MATCH($A337&amp;"-5",Matches!$J$2:$J$201,0))),5,IF(SIGN(L337-M337)&lt;&gt;SIGN(INDEX(Matches!$G$2:$G$201,MATCH($A337&amp;"-5",Matches!$J$2:$J$201,0))-INDEX(Matches!$H$2:$H$201,MATCH($A337&amp;"-5",Matches!$J$2:$J$201,0))),0,IF(L337-M337=INDEX(Matches!$G$2:$G$201,MATCH($A337&amp;"-5",Matches!$J$2:$J$201,0))-INDEX(Matches!$H$2:$H$201,MATCH($A337&amp;"-5",Matches!$J$2:$J$201,0)),3,2))))),""))</f>
        <v/>
      </c>
      <c r="AC337" s="12" t="str">
        <f aca="false">IF(OR($B337="",N337="",O337=""),"",IFERROR(IF(OR(INDEX(Matches!$I$2:$I$201,MATCH($A337&amp;"-6",Matches!$J$2:$J$201,0))="Void",INDEX(Matches!$G$2:$G$201,MATCH($A337&amp;"-6",Matches!$J$2:$J$201,0))="",INDEX(Matches!$H$2:$H$201,MATCH($A337&amp;"-6",Matches!$J$2:$J$201,0))=""),"",IF(AND($C337&lt;&gt;"",INDEX(Matches!$F$2:$F$201,MATCH($A337&amp;"-6",Matches!$J$2:$J$201,0))&lt;&gt;"",$C337&gt;=INDEX(Matches!$F$2:$F$201,MATCH($A337&amp;"-6",Matches!$J$2:$J$201,0))),"",IF(AND(N337=INDEX(Matches!$G$2:$G$201,MATCH($A337&amp;"-6",Matches!$J$2:$J$201,0)),O337=INDEX(Matches!$H$2:$H$201,MATCH($A337&amp;"-6",Matches!$J$2:$J$201,0))),5,IF(SIGN(N337-O337)&lt;&gt;SIGN(INDEX(Matches!$G$2:$G$201,MATCH($A337&amp;"-6",Matches!$J$2:$J$201,0))-INDEX(Matches!$H$2:$H$201,MATCH($A337&amp;"-6",Matches!$J$2:$J$201,0))),0,IF(N337-O337=INDEX(Matches!$G$2:$G$201,MATCH($A337&amp;"-6",Matches!$J$2:$J$201,0))-INDEX(Matches!$H$2:$H$201,MATCH($A337&amp;"-6",Matches!$J$2:$J$201,0)),3,2))))),""))</f>
        <v/>
      </c>
      <c r="AD337" s="12" t="str">
        <f aca="false">IF(OR($B337="",P337="",Q337=""),"",IFERROR(IF(OR(INDEX(Matches!$I$2:$I$201,MATCH($A337&amp;"-7",Matches!$J$2:$J$201,0))="Void",INDEX(Matches!$G$2:$G$201,MATCH($A337&amp;"-7",Matches!$J$2:$J$201,0))="",INDEX(Matches!$H$2:$H$201,MATCH($A337&amp;"-7",Matches!$J$2:$J$201,0))=""),"",IF(AND($C337&lt;&gt;"",INDEX(Matches!$F$2:$F$201,MATCH($A337&amp;"-7",Matches!$J$2:$J$201,0))&lt;&gt;"",$C337&gt;=INDEX(Matches!$F$2:$F$201,MATCH($A337&amp;"-7",Matches!$J$2:$J$201,0))),"",IF(AND(P337=INDEX(Matches!$G$2:$G$201,MATCH($A337&amp;"-7",Matches!$J$2:$J$201,0)),Q337=INDEX(Matches!$H$2:$H$201,MATCH($A337&amp;"-7",Matches!$J$2:$J$201,0))),5,IF(SIGN(P337-Q337)&lt;&gt;SIGN(INDEX(Matches!$G$2:$G$201,MATCH($A337&amp;"-7",Matches!$J$2:$J$201,0))-INDEX(Matches!$H$2:$H$201,MATCH($A337&amp;"-7",Matches!$J$2:$J$201,0))),0,IF(P337-Q337=INDEX(Matches!$G$2:$G$201,MATCH($A337&amp;"-7",Matches!$J$2:$J$201,0))-INDEX(Matches!$H$2:$H$201,MATCH($A337&amp;"-7",Matches!$J$2:$J$201,0)),3,2))))),""))</f>
        <v/>
      </c>
      <c r="AE337" s="12" t="str">
        <f aca="false">IF(OR($B337="",R337="",S337=""),"",IFERROR(IF(OR(INDEX(Matches!$I$2:$I$201,MATCH($A337&amp;"-8",Matches!$J$2:$J$201,0))="Void",INDEX(Matches!$G$2:$G$201,MATCH($A337&amp;"-8",Matches!$J$2:$J$201,0))="",INDEX(Matches!$H$2:$H$201,MATCH($A337&amp;"-8",Matches!$J$2:$J$201,0))=""),"",IF(AND($C337&lt;&gt;"",INDEX(Matches!$F$2:$F$201,MATCH($A337&amp;"-8",Matches!$J$2:$J$201,0))&lt;&gt;"",$C337&gt;=INDEX(Matches!$F$2:$F$201,MATCH($A337&amp;"-8",Matches!$J$2:$J$201,0))),"",IF(AND(R337=INDEX(Matches!$G$2:$G$201,MATCH($A337&amp;"-8",Matches!$J$2:$J$201,0)),S337=INDEX(Matches!$H$2:$H$201,MATCH($A337&amp;"-8",Matches!$J$2:$J$201,0))),5,IF(SIGN(R337-S337)&lt;&gt;SIGN(INDEX(Matches!$G$2:$G$201,MATCH($A337&amp;"-8",Matches!$J$2:$J$201,0))-INDEX(Matches!$H$2:$H$201,MATCH($A337&amp;"-8",Matches!$J$2:$J$201,0))),0,IF(R337-S337=INDEX(Matches!$G$2:$G$201,MATCH($A337&amp;"-8",Matches!$J$2:$J$201,0))-INDEX(Matches!$H$2:$H$201,MATCH($A337&amp;"-8",Matches!$J$2:$J$201,0)),3,2))))),""))</f>
        <v/>
      </c>
      <c r="AF337" s="12" t="str">
        <f aca="false">IF(OR($B337="",T337="",U337=""),"",IFERROR(IF(OR(INDEX(Matches!$I$2:$I$201,MATCH($A337&amp;"-9",Matches!$J$2:$J$201,0))="Void",INDEX(Matches!$G$2:$G$201,MATCH($A337&amp;"-9",Matches!$J$2:$J$201,0))="",INDEX(Matches!$H$2:$H$201,MATCH($A337&amp;"-9",Matches!$J$2:$J$201,0))=""),"",IF(AND($C337&lt;&gt;"",INDEX(Matches!$F$2:$F$201,MATCH($A337&amp;"-9",Matches!$J$2:$J$201,0))&lt;&gt;"",$C337&gt;=INDEX(Matches!$F$2:$F$201,MATCH($A337&amp;"-9",Matches!$J$2:$J$201,0))),"",IF(AND(T337=INDEX(Matches!$G$2:$G$201,MATCH($A337&amp;"-9",Matches!$J$2:$J$201,0)),U337=INDEX(Matches!$H$2:$H$201,MATCH($A337&amp;"-9",Matches!$J$2:$J$201,0))),5,IF(SIGN(T337-U337)&lt;&gt;SIGN(INDEX(Matches!$G$2:$G$201,MATCH($A337&amp;"-9",Matches!$J$2:$J$201,0))-INDEX(Matches!$H$2:$H$201,MATCH($A337&amp;"-9",Matches!$J$2:$J$201,0))),0,IF(T337-U337=INDEX(Matches!$G$2:$G$201,MATCH($A337&amp;"-9",Matches!$J$2:$J$201,0))-INDEX(Matches!$H$2:$H$201,MATCH($A337&amp;"-9",Matches!$J$2:$J$201,0)),3,2))))),""))</f>
        <v/>
      </c>
      <c r="AG337" s="12" t="str">
        <f aca="false">IF(OR($B337="",V337="",W337=""),"",IFERROR(IF(OR(INDEX(Matches!$I$2:$I$201,MATCH($A337&amp;"-10",Matches!$J$2:$J$201,0))="Void",INDEX(Matches!$G$2:$G$201,MATCH($A337&amp;"-10",Matches!$J$2:$J$201,0))="",INDEX(Matches!$H$2:$H$201,MATCH($A337&amp;"-10",Matches!$J$2:$J$201,0))=""),"",IF(AND($C337&lt;&gt;"",INDEX(Matches!$F$2:$F$201,MATCH($A337&amp;"-10",Matches!$J$2:$J$201,0))&lt;&gt;"",$C337&gt;=INDEX(Matches!$F$2:$F$201,MATCH($A337&amp;"-10",Matches!$J$2:$J$201,0))),"",IF(AND(V337=INDEX(Matches!$G$2:$G$201,MATCH($A337&amp;"-10",Matches!$J$2:$J$201,0)),W337=INDEX(Matches!$H$2:$H$201,MATCH($A337&amp;"-10",Matches!$J$2:$J$201,0))),5,IF(SIGN(V337-W337)&lt;&gt;SIGN(INDEX(Matches!$G$2:$G$201,MATCH($A337&amp;"-10",Matches!$J$2:$J$201,0))-INDEX(Matches!$H$2:$H$201,MATCH($A337&amp;"-10",Matches!$J$2:$J$201,0))),0,IF(V337-W337=INDEX(Matches!$G$2:$G$201,MATCH($A337&amp;"-10",Matches!$J$2:$J$201,0))-INDEX(Matches!$H$2:$H$201,MATCH($A337&amp;"-10",Matches!$J$2:$J$201,0)),3,2))))),""))</f>
        <v/>
      </c>
      <c r="AH337" s="13" t="str">
        <f aca="false">IF($B337="","",SUM(X337:AG337))</f>
        <v/>
      </c>
      <c r="AI337" s="12" t="str">
        <f aca="false">IF($B337="","",COUNTIF(X337:AG337,5))</f>
        <v/>
      </c>
      <c r="AJ337" s="12" t="str">
        <f aca="false">IF($B337="","",COUNTIF(X337:AG337,"&gt;=2"))</f>
        <v/>
      </c>
      <c r="AK337" s="12" t="str">
        <f aca="false">IF($B337="","",COUNT(X337:AG337))</f>
        <v/>
      </c>
    </row>
    <row r="338" customFormat="false" ht="15" hidden="false" customHeight="false" outlineLevel="0" collapsed="false">
      <c r="A338" s="7"/>
      <c r="B338" s="7"/>
      <c r="C338" s="1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12" t="str">
        <f aca="false">IF(OR($B338="",D338="",E338=""),"",IFERROR(IF(OR(INDEX(Matches!$I$2:$I$201,MATCH($A338&amp;"-1",Matches!$J$2:$J$201,0))="Void",INDEX(Matches!$G$2:$G$201,MATCH($A338&amp;"-1",Matches!$J$2:$J$201,0))="",INDEX(Matches!$H$2:$H$201,MATCH($A338&amp;"-1",Matches!$J$2:$J$201,0))=""),"",IF(AND($C338&lt;&gt;"",INDEX(Matches!$F$2:$F$201,MATCH($A338&amp;"-1",Matches!$J$2:$J$201,0))&lt;&gt;"",$C338&gt;=INDEX(Matches!$F$2:$F$201,MATCH($A338&amp;"-1",Matches!$J$2:$J$201,0))),"",IF(AND(D338=INDEX(Matches!$G$2:$G$201,MATCH($A338&amp;"-1",Matches!$J$2:$J$201,0)),E338=INDEX(Matches!$H$2:$H$201,MATCH($A338&amp;"-1",Matches!$J$2:$J$201,0))),5,IF(SIGN(D338-E338)&lt;&gt;SIGN(INDEX(Matches!$G$2:$G$201,MATCH($A338&amp;"-1",Matches!$J$2:$J$201,0))-INDEX(Matches!$H$2:$H$201,MATCH($A338&amp;"-1",Matches!$J$2:$J$201,0))),0,IF(D338-E338=INDEX(Matches!$G$2:$G$201,MATCH($A338&amp;"-1",Matches!$J$2:$J$201,0))-INDEX(Matches!$H$2:$H$201,MATCH($A338&amp;"-1",Matches!$J$2:$J$201,0)),3,2))))),""))</f>
        <v/>
      </c>
      <c r="Y338" s="12" t="str">
        <f aca="false">IF(OR($B338="",F338="",G338=""),"",IFERROR(IF(OR(INDEX(Matches!$I$2:$I$201,MATCH($A338&amp;"-2",Matches!$J$2:$J$201,0))="Void",INDEX(Matches!$G$2:$G$201,MATCH($A338&amp;"-2",Matches!$J$2:$J$201,0))="",INDEX(Matches!$H$2:$H$201,MATCH($A338&amp;"-2",Matches!$J$2:$J$201,0))=""),"",IF(AND($C338&lt;&gt;"",INDEX(Matches!$F$2:$F$201,MATCH($A338&amp;"-2",Matches!$J$2:$J$201,0))&lt;&gt;"",$C338&gt;=INDEX(Matches!$F$2:$F$201,MATCH($A338&amp;"-2",Matches!$J$2:$J$201,0))),"",IF(AND(F338=INDEX(Matches!$G$2:$G$201,MATCH($A338&amp;"-2",Matches!$J$2:$J$201,0)),G338=INDEX(Matches!$H$2:$H$201,MATCH($A338&amp;"-2",Matches!$J$2:$J$201,0))),5,IF(SIGN(F338-G338)&lt;&gt;SIGN(INDEX(Matches!$G$2:$G$201,MATCH($A338&amp;"-2",Matches!$J$2:$J$201,0))-INDEX(Matches!$H$2:$H$201,MATCH($A338&amp;"-2",Matches!$J$2:$J$201,0))),0,IF(F338-G338=INDEX(Matches!$G$2:$G$201,MATCH($A338&amp;"-2",Matches!$J$2:$J$201,0))-INDEX(Matches!$H$2:$H$201,MATCH($A338&amp;"-2",Matches!$J$2:$J$201,0)),3,2))))),""))</f>
        <v/>
      </c>
      <c r="Z338" s="12" t="str">
        <f aca="false">IF(OR($B338="",H338="",I338=""),"",IFERROR(IF(OR(INDEX(Matches!$I$2:$I$201,MATCH($A338&amp;"-3",Matches!$J$2:$J$201,0))="Void",INDEX(Matches!$G$2:$G$201,MATCH($A338&amp;"-3",Matches!$J$2:$J$201,0))="",INDEX(Matches!$H$2:$H$201,MATCH($A338&amp;"-3",Matches!$J$2:$J$201,0))=""),"",IF(AND($C338&lt;&gt;"",INDEX(Matches!$F$2:$F$201,MATCH($A338&amp;"-3",Matches!$J$2:$J$201,0))&lt;&gt;"",$C338&gt;=INDEX(Matches!$F$2:$F$201,MATCH($A338&amp;"-3",Matches!$J$2:$J$201,0))),"",IF(AND(H338=INDEX(Matches!$G$2:$G$201,MATCH($A338&amp;"-3",Matches!$J$2:$J$201,0)),I338=INDEX(Matches!$H$2:$H$201,MATCH($A338&amp;"-3",Matches!$J$2:$J$201,0))),5,IF(SIGN(H338-I338)&lt;&gt;SIGN(INDEX(Matches!$G$2:$G$201,MATCH($A338&amp;"-3",Matches!$J$2:$J$201,0))-INDEX(Matches!$H$2:$H$201,MATCH($A338&amp;"-3",Matches!$J$2:$J$201,0))),0,IF(H338-I338=INDEX(Matches!$G$2:$G$201,MATCH($A338&amp;"-3",Matches!$J$2:$J$201,0))-INDEX(Matches!$H$2:$H$201,MATCH($A338&amp;"-3",Matches!$J$2:$J$201,0)),3,2))))),""))</f>
        <v/>
      </c>
      <c r="AA338" s="12" t="str">
        <f aca="false">IF(OR($B338="",J338="",K338=""),"",IFERROR(IF(OR(INDEX(Matches!$I$2:$I$201,MATCH($A338&amp;"-4",Matches!$J$2:$J$201,0))="Void",INDEX(Matches!$G$2:$G$201,MATCH($A338&amp;"-4",Matches!$J$2:$J$201,0))="",INDEX(Matches!$H$2:$H$201,MATCH($A338&amp;"-4",Matches!$J$2:$J$201,0))=""),"",IF(AND($C338&lt;&gt;"",INDEX(Matches!$F$2:$F$201,MATCH($A338&amp;"-4",Matches!$J$2:$J$201,0))&lt;&gt;"",$C338&gt;=INDEX(Matches!$F$2:$F$201,MATCH($A338&amp;"-4",Matches!$J$2:$J$201,0))),"",IF(AND(J338=INDEX(Matches!$G$2:$G$201,MATCH($A338&amp;"-4",Matches!$J$2:$J$201,0)),K338=INDEX(Matches!$H$2:$H$201,MATCH($A338&amp;"-4",Matches!$J$2:$J$201,0))),5,IF(SIGN(J338-K338)&lt;&gt;SIGN(INDEX(Matches!$G$2:$G$201,MATCH($A338&amp;"-4",Matches!$J$2:$J$201,0))-INDEX(Matches!$H$2:$H$201,MATCH($A338&amp;"-4",Matches!$J$2:$J$201,0))),0,IF(J338-K338=INDEX(Matches!$G$2:$G$201,MATCH($A338&amp;"-4",Matches!$J$2:$J$201,0))-INDEX(Matches!$H$2:$H$201,MATCH($A338&amp;"-4",Matches!$J$2:$J$201,0)),3,2))))),""))</f>
        <v/>
      </c>
      <c r="AB338" s="12" t="str">
        <f aca="false">IF(OR($B338="",L338="",M338=""),"",IFERROR(IF(OR(INDEX(Matches!$I$2:$I$201,MATCH($A338&amp;"-5",Matches!$J$2:$J$201,0))="Void",INDEX(Matches!$G$2:$G$201,MATCH($A338&amp;"-5",Matches!$J$2:$J$201,0))="",INDEX(Matches!$H$2:$H$201,MATCH($A338&amp;"-5",Matches!$J$2:$J$201,0))=""),"",IF(AND($C338&lt;&gt;"",INDEX(Matches!$F$2:$F$201,MATCH($A338&amp;"-5",Matches!$J$2:$J$201,0))&lt;&gt;"",$C338&gt;=INDEX(Matches!$F$2:$F$201,MATCH($A338&amp;"-5",Matches!$J$2:$J$201,0))),"",IF(AND(L338=INDEX(Matches!$G$2:$G$201,MATCH($A338&amp;"-5",Matches!$J$2:$J$201,0)),M338=INDEX(Matches!$H$2:$H$201,MATCH($A338&amp;"-5",Matches!$J$2:$J$201,0))),5,IF(SIGN(L338-M338)&lt;&gt;SIGN(INDEX(Matches!$G$2:$G$201,MATCH($A338&amp;"-5",Matches!$J$2:$J$201,0))-INDEX(Matches!$H$2:$H$201,MATCH($A338&amp;"-5",Matches!$J$2:$J$201,0))),0,IF(L338-M338=INDEX(Matches!$G$2:$G$201,MATCH($A338&amp;"-5",Matches!$J$2:$J$201,0))-INDEX(Matches!$H$2:$H$201,MATCH($A338&amp;"-5",Matches!$J$2:$J$201,0)),3,2))))),""))</f>
        <v/>
      </c>
      <c r="AC338" s="12" t="str">
        <f aca="false">IF(OR($B338="",N338="",O338=""),"",IFERROR(IF(OR(INDEX(Matches!$I$2:$I$201,MATCH($A338&amp;"-6",Matches!$J$2:$J$201,0))="Void",INDEX(Matches!$G$2:$G$201,MATCH($A338&amp;"-6",Matches!$J$2:$J$201,0))="",INDEX(Matches!$H$2:$H$201,MATCH($A338&amp;"-6",Matches!$J$2:$J$201,0))=""),"",IF(AND($C338&lt;&gt;"",INDEX(Matches!$F$2:$F$201,MATCH($A338&amp;"-6",Matches!$J$2:$J$201,0))&lt;&gt;"",$C338&gt;=INDEX(Matches!$F$2:$F$201,MATCH($A338&amp;"-6",Matches!$J$2:$J$201,0))),"",IF(AND(N338=INDEX(Matches!$G$2:$G$201,MATCH($A338&amp;"-6",Matches!$J$2:$J$201,0)),O338=INDEX(Matches!$H$2:$H$201,MATCH($A338&amp;"-6",Matches!$J$2:$J$201,0))),5,IF(SIGN(N338-O338)&lt;&gt;SIGN(INDEX(Matches!$G$2:$G$201,MATCH($A338&amp;"-6",Matches!$J$2:$J$201,0))-INDEX(Matches!$H$2:$H$201,MATCH($A338&amp;"-6",Matches!$J$2:$J$201,0))),0,IF(N338-O338=INDEX(Matches!$G$2:$G$201,MATCH($A338&amp;"-6",Matches!$J$2:$J$201,0))-INDEX(Matches!$H$2:$H$201,MATCH($A338&amp;"-6",Matches!$J$2:$J$201,0)),3,2))))),""))</f>
        <v/>
      </c>
      <c r="AD338" s="12" t="str">
        <f aca="false">IF(OR($B338="",P338="",Q338=""),"",IFERROR(IF(OR(INDEX(Matches!$I$2:$I$201,MATCH($A338&amp;"-7",Matches!$J$2:$J$201,0))="Void",INDEX(Matches!$G$2:$G$201,MATCH($A338&amp;"-7",Matches!$J$2:$J$201,0))="",INDEX(Matches!$H$2:$H$201,MATCH($A338&amp;"-7",Matches!$J$2:$J$201,0))=""),"",IF(AND($C338&lt;&gt;"",INDEX(Matches!$F$2:$F$201,MATCH($A338&amp;"-7",Matches!$J$2:$J$201,0))&lt;&gt;"",$C338&gt;=INDEX(Matches!$F$2:$F$201,MATCH($A338&amp;"-7",Matches!$J$2:$J$201,0))),"",IF(AND(P338=INDEX(Matches!$G$2:$G$201,MATCH($A338&amp;"-7",Matches!$J$2:$J$201,0)),Q338=INDEX(Matches!$H$2:$H$201,MATCH($A338&amp;"-7",Matches!$J$2:$J$201,0))),5,IF(SIGN(P338-Q338)&lt;&gt;SIGN(INDEX(Matches!$G$2:$G$201,MATCH($A338&amp;"-7",Matches!$J$2:$J$201,0))-INDEX(Matches!$H$2:$H$201,MATCH($A338&amp;"-7",Matches!$J$2:$J$201,0))),0,IF(P338-Q338=INDEX(Matches!$G$2:$G$201,MATCH($A338&amp;"-7",Matches!$J$2:$J$201,0))-INDEX(Matches!$H$2:$H$201,MATCH($A338&amp;"-7",Matches!$J$2:$J$201,0)),3,2))))),""))</f>
        <v/>
      </c>
      <c r="AE338" s="12" t="str">
        <f aca="false">IF(OR($B338="",R338="",S338=""),"",IFERROR(IF(OR(INDEX(Matches!$I$2:$I$201,MATCH($A338&amp;"-8",Matches!$J$2:$J$201,0))="Void",INDEX(Matches!$G$2:$G$201,MATCH($A338&amp;"-8",Matches!$J$2:$J$201,0))="",INDEX(Matches!$H$2:$H$201,MATCH($A338&amp;"-8",Matches!$J$2:$J$201,0))=""),"",IF(AND($C338&lt;&gt;"",INDEX(Matches!$F$2:$F$201,MATCH($A338&amp;"-8",Matches!$J$2:$J$201,0))&lt;&gt;"",$C338&gt;=INDEX(Matches!$F$2:$F$201,MATCH($A338&amp;"-8",Matches!$J$2:$J$201,0))),"",IF(AND(R338=INDEX(Matches!$G$2:$G$201,MATCH($A338&amp;"-8",Matches!$J$2:$J$201,0)),S338=INDEX(Matches!$H$2:$H$201,MATCH($A338&amp;"-8",Matches!$J$2:$J$201,0))),5,IF(SIGN(R338-S338)&lt;&gt;SIGN(INDEX(Matches!$G$2:$G$201,MATCH($A338&amp;"-8",Matches!$J$2:$J$201,0))-INDEX(Matches!$H$2:$H$201,MATCH($A338&amp;"-8",Matches!$J$2:$J$201,0))),0,IF(R338-S338=INDEX(Matches!$G$2:$G$201,MATCH($A338&amp;"-8",Matches!$J$2:$J$201,0))-INDEX(Matches!$H$2:$H$201,MATCH($A338&amp;"-8",Matches!$J$2:$J$201,0)),3,2))))),""))</f>
        <v/>
      </c>
      <c r="AF338" s="12" t="str">
        <f aca="false">IF(OR($B338="",T338="",U338=""),"",IFERROR(IF(OR(INDEX(Matches!$I$2:$I$201,MATCH($A338&amp;"-9",Matches!$J$2:$J$201,0))="Void",INDEX(Matches!$G$2:$G$201,MATCH($A338&amp;"-9",Matches!$J$2:$J$201,0))="",INDEX(Matches!$H$2:$H$201,MATCH($A338&amp;"-9",Matches!$J$2:$J$201,0))=""),"",IF(AND($C338&lt;&gt;"",INDEX(Matches!$F$2:$F$201,MATCH($A338&amp;"-9",Matches!$J$2:$J$201,0))&lt;&gt;"",$C338&gt;=INDEX(Matches!$F$2:$F$201,MATCH($A338&amp;"-9",Matches!$J$2:$J$201,0))),"",IF(AND(T338=INDEX(Matches!$G$2:$G$201,MATCH($A338&amp;"-9",Matches!$J$2:$J$201,0)),U338=INDEX(Matches!$H$2:$H$201,MATCH($A338&amp;"-9",Matches!$J$2:$J$201,0))),5,IF(SIGN(T338-U338)&lt;&gt;SIGN(INDEX(Matches!$G$2:$G$201,MATCH($A338&amp;"-9",Matches!$J$2:$J$201,0))-INDEX(Matches!$H$2:$H$201,MATCH($A338&amp;"-9",Matches!$J$2:$J$201,0))),0,IF(T338-U338=INDEX(Matches!$G$2:$G$201,MATCH($A338&amp;"-9",Matches!$J$2:$J$201,0))-INDEX(Matches!$H$2:$H$201,MATCH($A338&amp;"-9",Matches!$J$2:$J$201,0)),3,2))))),""))</f>
        <v/>
      </c>
      <c r="AG338" s="12" t="str">
        <f aca="false">IF(OR($B338="",V338="",W338=""),"",IFERROR(IF(OR(INDEX(Matches!$I$2:$I$201,MATCH($A338&amp;"-10",Matches!$J$2:$J$201,0))="Void",INDEX(Matches!$G$2:$G$201,MATCH($A338&amp;"-10",Matches!$J$2:$J$201,0))="",INDEX(Matches!$H$2:$H$201,MATCH($A338&amp;"-10",Matches!$J$2:$J$201,0))=""),"",IF(AND($C338&lt;&gt;"",INDEX(Matches!$F$2:$F$201,MATCH($A338&amp;"-10",Matches!$J$2:$J$201,0))&lt;&gt;"",$C338&gt;=INDEX(Matches!$F$2:$F$201,MATCH($A338&amp;"-10",Matches!$J$2:$J$201,0))),"",IF(AND(V338=INDEX(Matches!$G$2:$G$201,MATCH($A338&amp;"-10",Matches!$J$2:$J$201,0)),W338=INDEX(Matches!$H$2:$H$201,MATCH($A338&amp;"-10",Matches!$J$2:$J$201,0))),5,IF(SIGN(V338-W338)&lt;&gt;SIGN(INDEX(Matches!$G$2:$G$201,MATCH($A338&amp;"-10",Matches!$J$2:$J$201,0))-INDEX(Matches!$H$2:$H$201,MATCH($A338&amp;"-10",Matches!$J$2:$J$201,0))),0,IF(V338-W338=INDEX(Matches!$G$2:$G$201,MATCH($A338&amp;"-10",Matches!$J$2:$J$201,0))-INDEX(Matches!$H$2:$H$201,MATCH($A338&amp;"-10",Matches!$J$2:$J$201,0)),3,2))))),""))</f>
        <v/>
      </c>
      <c r="AH338" s="13" t="str">
        <f aca="false">IF($B338="","",SUM(X338:AG338))</f>
        <v/>
      </c>
      <c r="AI338" s="12" t="str">
        <f aca="false">IF($B338="","",COUNTIF(X338:AG338,5))</f>
        <v/>
      </c>
      <c r="AJ338" s="12" t="str">
        <f aca="false">IF($B338="","",COUNTIF(X338:AG338,"&gt;=2"))</f>
        <v/>
      </c>
      <c r="AK338" s="12" t="str">
        <f aca="false">IF($B338="","",COUNT(X338:AG338))</f>
        <v/>
      </c>
    </row>
    <row r="339" customFormat="false" ht="15" hidden="false" customHeight="false" outlineLevel="0" collapsed="false">
      <c r="A339" s="7"/>
      <c r="B339" s="7"/>
      <c r="C339" s="1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12" t="str">
        <f aca="false">IF(OR($B339="",D339="",E339=""),"",IFERROR(IF(OR(INDEX(Matches!$I$2:$I$201,MATCH($A339&amp;"-1",Matches!$J$2:$J$201,0))="Void",INDEX(Matches!$G$2:$G$201,MATCH($A339&amp;"-1",Matches!$J$2:$J$201,0))="",INDEX(Matches!$H$2:$H$201,MATCH($A339&amp;"-1",Matches!$J$2:$J$201,0))=""),"",IF(AND($C339&lt;&gt;"",INDEX(Matches!$F$2:$F$201,MATCH($A339&amp;"-1",Matches!$J$2:$J$201,0))&lt;&gt;"",$C339&gt;=INDEX(Matches!$F$2:$F$201,MATCH($A339&amp;"-1",Matches!$J$2:$J$201,0))),"",IF(AND(D339=INDEX(Matches!$G$2:$G$201,MATCH($A339&amp;"-1",Matches!$J$2:$J$201,0)),E339=INDEX(Matches!$H$2:$H$201,MATCH($A339&amp;"-1",Matches!$J$2:$J$201,0))),5,IF(SIGN(D339-E339)&lt;&gt;SIGN(INDEX(Matches!$G$2:$G$201,MATCH($A339&amp;"-1",Matches!$J$2:$J$201,0))-INDEX(Matches!$H$2:$H$201,MATCH($A339&amp;"-1",Matches!$J$2:$J$201,0))),0,IF(D339-E339=INDEX(Matches!$G$2:$G$201,MATCH($A339&amp;"-1",Matches!$J$2:$J$201,0))-INDEX(Matches!$H$2:$H$201,MATCH($A339&amp;"-1",Matches!$J$2:$J$201,0)),3,2))))),""))</f>
        <v/>
      </c>
      <c r="Y339" s="12" t="str">
        <f aca="false">IF(OR($B339="",F339="",G339=""),"",IFERROR(IF(OR(INDEX(Matches!$I$2:$I$201,MATCH($A339&amp;"-2",Matches!$J$2:$J$201,0))="Void",INDEX(Matches!$G$2:$G$201,MATCH($A339&amp;"-2",Matches!$J$2:$J$201,0))="",INDEX(Matches!$H$2:$H$201,MATCH($A339&amp;"-2",Matches!$J$2:$J$201,0))=""),"",IF(AND($C339&lt;&gt;"",INDEX(Matches!$F$2:$F$201,MATCH($A339&amp;"-2",Matches!$J$2:$J$201,0))&lt;&gt;"",$C339&gt;=INDEX(Matches!$F$2:$F$201,MATCH($A339&amp;"-2",Matches!$J$2:$J$201,0))),"",IF(AND(F339=INDEX(Matches!$G$2:$G$201,MATCH($A339&amp;"-2",Matches!$J$2:$J$201,0)),G339=INDEX(Matches!$H$2:$H$201,MATCH($A339&amp;"-2",Matches!$J$2:$J$201,0))),5,IF(SIGN(F339-G339)&lt;&gt;SIGN(INDEX(Matches!$G$2:$G$201,MATCH($A339&amp;"-2",Matches!$J$2:$J$201,0))-INDEX(Matches!$H$2:$H$201,MATCH($A339&amp;"-2",Matches!$J$2:$J$201,0))),0,IF(F339-G339=INDEX(Matches!$G$2:$G$201,MATCH($A339&amp;"-2",Matches!$J$2:$J$201,0))-INDEX(Matches!$H$2:$H$201,MATCH($A339&amp;"-2",Matches!$J$2:$J$201,0)),3,2))))),""))</f>
        <v/>
      </c>
      <c r="Z339" s="12" t="str">
        <f aca="false">IF(OR($B339="",H339="",I339=""),"",IFERROR(IF(OR(INDEX(Matches!$I$2:$I$201,MATCH($A339&amp;"-3",Matches!$J$2:$J$201,0))="Void",INDEX(Matches!$G$2:$G$201,MATCH($A339&amp;"-3",Matches!$J$2:$J$201,0))="",INDEX(Matches!$H$2:$H$201,MATCH($A339&amp;"-3",Matches!$J$2:$J$201,0))=""),"",IF(AND($C339&lt;&gt;"",INDEX(Matches!$F$2:$F$201,MATCH($A339&amp;"-3",Matches!$J$2:$J$201,0))&lt;&gt;"",$C339&gt;=INDEX(Matches!$F$2:$F$201,MATCH($A339&amp;"-3",Matches!$J$2:$J$201,0))),"",IF(AND(H339=INDEX(Matches!$G$2:$G$201,MATCH($A339&amp;"-3",Matches!$J$2:$J$201,0)),I339=INDEX(Matches!$H$2:$H$201,MATCH($A339&amp;"-3",Matches!$J$2:$J$201,0))),5,IF(SIGN(H339-I339)&lt;&gt;SIGN(INDEX(Matches!$G$2:$G$201,MATCH($A339&amp;"-3",Matches!$J$2:$J$201,0))-INDEX(Matches!$H$2:$H$201,MATCH($A339&amp;"-3",Matches!$J$2:$J$201,0))),0,IF(H339-I339=INDEX(Matches!$G$2:$G$201,MATCH($A339&amp;"-3",Matches!$J$2:$J$201,0))-INDEX(Matches!$H$2:$H$201,MATCH($A339&amp;"-3",Matches!$J$2:$J$201,0)),3,2))))),""))</f>
        <v/>
      </c>
      <c r="AA339" s="12" t="str">
        <f aca="false">IF(OR($B339="",J339="",K339=""),"",IFERROR(IF(OR(INDEX(Matches!$I$2:$I$201,MATCH($A339&amp;"-4",Matches!$J$2:$J$201,0))="Void",INDEX(Matches!$G$2:$G$201,MATCH($A339&amp;"-4",Matches!$J$2:$J$201,0))="",INDEX(Matches!$H$2:$H$201,MATCH($A339&amp;"-4",Matches!$J$2:$J$201,0))=""),"",IF(AND($C339&lt;&gt;"",INDEX(Matches!$F$2:$F$201,MATCH($A339&amp;"-4",Matches!$J$2:$J$201,0))&lt;&gt;"",$C339&gt;=INDEX(Matches!$F$2:$F$201,MATCH($A339&amp;"-4",Matches!$J$2:$J$201,0))),"",IF(AND(J339=INDEX(Matches!$G$2:$G$201,MATCH($A339&amp;"-4",Matches!$J$2:$J$201,0)),K339=INDEX(Matches!$H$2:$H$201,MATCH($A339&amp;"-4",Matches!$J$2:$J$201,0))),5,IF(SIGN(J339-K339)&lt;&gt;SIGN(INDEX(Matches!$G$2:$G$201,MATCH($A339&amp;"-4",Matches!$J$2:$J$201,0))-INDEX(Matches!$H$2:$H$201,MATCH($A339&amp;"-4",Matches!$J$2:$J$201,0))),0,IF(J339-K339=INDEX(Matches!$G$2:$G$201,MATCH($A339&amp;"-4",Matches!$J$2:$J$201,0))-INDEX(Matches!$H$2:$H$201,MATCH($A339&amp;"-4",Matches!$J$2:$J$201,0)),3,2))))),""))</f>
        <v/>
      </c>
      <c r="AB339" s="12" t="str">
        <f aca="false">IF(OR($B339="",L339="",M339=""),"",IFERROR(IF(OR(INDEX(Matches!$I$2:$I$201,MATCH($A339&amp;"-5",Matches!$J$2:$J$201,0))="Void",INDEX(Matches!$G$2:$G$201,MATCH($A339&amp;"-5",Matches!$J$2:$J$201,0))="",INDEX(Matches!$H$2:$H$201,MATCH($A339&amp;"-5",Matches!$J$2:$J$201,0))=""),"",IF(AND($C339&lt;&gt;"",INDEX(Matches!$F$2:$F$201,MATCH($A339&amp;"-5",Matches!$J$2:$J$201,0))&lt;&gt;"",$C339&gt;=INDEX(Matches!$F$2:$F$201,MATCH($A339&amp;"-5",Matches!$J$2:$J$201,0))),"",IF(AND(L339=INDEX(Matches!$G$2:$G$201,MATCH($A339&amp;"-5",Matches!$J$2:$J$201,0)),M339=INDEX(Matches!$H$2:$H$201,MATCH($A339&amp;"-5",Matches!$J$2:$J$201,0))),5,IF(SIGN(L339-M339)&lt;&gt;SIGN(INDEX(Matches!$G$2:$G$201,MATCH($A339&amp;"-5",Matches!$J$2:$J$201,0))-INDEX(Matches!$H$2:$H$201,MATCH($A339&amp;"-5",Matches!$J$2:$J$201,0))),0,IF(L339-M339=INDEX(Matches!$G$2:$G$201,MATCH($A339&amp;"-5",Matches!$J$2:$J$201,0))-INDEX(Matches!$H$2:$H$201,MATCH($A339&amp;"-5",Matches!$J$2:$J$201,0)),3,2))))),""))</f>
        <v/>
      </c>
      <c r="AC339" s="12" t="str">
        <f aca="false">IF(OR($B339="",N339="",O339=""),"",IFERROR(IF(OR(INDEX(Matches!$I$2:$I$201,MATCH($A339&amp;"-6",Matches!$J$2:$J$201,0))="Void",INDEX(Matches!$G$2:$G$201,MATCH($A339&amp;"-6",Matches!$J$2:$J$201,0))="",INDEX(Matches!$H$2:$H$201,MATCH($A339&amp;"-6",Matches!$J$2:$J$201,0))=""),"",IF(AND($C339&lt;&gt;"",INDEX(Matches!$F$2:$F$201,MATCH($A339&amp;"-6",Matches!$J$2:$J$201,0))&lt;&gt;"",$C339&gt;=INDEX(Matches!$F$2:$F$201,MATCH($A339&amp;"-6",Matches!$J$2:$J$201,0))),"",IF(AND(N339=INDEX(Matches!$G$2:$G$201,MATCH($A339&amp;"-6",Matches!$J$2:$J$201,0)),O339=INDEX(Matches!$H$2:$H$201,MATCH($A339&amp;"-6",Matches!$J$2:$J$201,0))),5,IF(SIGN(N339-O339)&lt;&gt;SIGN(INDEX(Matches!$G$2:$G$201,MATCH($A339&amp;"-6",Matches!$J$2:$J$201,0))-INDEX(Matches!$H$2:$H$201,MATCH($A339&amp;"-6",Matches!$J$2:$J$201,0))),0,IF(N339-O339=INDEX(Matches!$G$2:$G$201,MATCH($A339&amp;"-6",Matches!$J$2:$J$201,0))-INDEX(Matches!$H$2:$H$201,MATCH($A339&amp;"-6",Matches!$J$2:$J$201,0)),3,2))))),""))</f>
        <v/>
      </c>
      <c r="AD339" s="12" t="str">
        <f aca="false">IF(OR($B339="",P339="",Q339=""),"",IFERROR(IF(OR(INDEX(Matches!$I$2:$I$201,MATCH($A339&amp;"-7",Matches!$J$2:$J$201,0))="Void",INDEX(Matches!$G$2:$G$201,MATCH($A339&amp;"-7",Matches!$J$2:$J$201,0))="",INDEX(Matches!$H$2:$H$201,MATCH($A339&amp;"-7",Matches!$J$2:$J$201,0))=""),"",IF(AND($C339&lt;&gt;"",INDEX(Matches!$F$2:$F$201,MATCH($A339&amp;"-7",Matches!$J$2:$J$201,0))&lt;&gt;"",$C339&gt;=INDEX(Matches!$F$2:$F$201,MATCH($A339&amp;"-7",Matches!$J$2:$J$201,0))),"",IF(AND(P339=INDEX(Matches!$G$2:$G$201,MATCH($A339&amp;"-7",Matches!$J$2:$J$201,0)),Q339=INDEX(Matches!$H$2:$H$201,MATCH($A339&amp;"-7",Matches!$J$2:$J$201,0))),5,IF(SIGN(P339-Q339)&lt;&gt;SIGN(INDEX(Matches!$G$2:$G$201,MATCH($A339&amp;"-7",Matches!$J$2:$J$201,0))-INDEX(Matches!$H$2:$H$201,MATCH($A339&amp;"-7",Matches!$J$2:$J$201,0))),0,IF(P339-Q339=INDEX(Matches!$G$2:$G$201,MATCH($A339&amp;"-7",Matches!$J$2:$J$201,0))-INDEX(Matches!$H$2:$H$201,MATCH($A339&amp;"-7",Matches!$J$2:$J$201,0)),3,2))))),""))</f>
        <v/>
      </c>
      <c r="AE339" s="12" t="str">
        <f aca="false">IF(OR($B339="",R339="",S339=""),"",IFERROR(IF(OR(INDEX(Matches!$I$2:$I$201,MATCH($A339&amp;"-8",Matches!$J$2:$J$201,0))="Void",INDEX(Matches!$G$2:$G$201,MATCH($A339&amp;"-8",Matches!$J$2:$J$201,0))="",INDEX(Matches!$H$2:$H$201,MATCH($A339&amp;"-8",Matches!$J$2:$J$201,0))=""),"",IF(AND($C339&lt;&gt;"",INDEX(Matches!$F$2:$F$201,MATCH($A339&amp;"-8",Matches!$J$2:$J$201,0))&lt;&gt;"",$C339&gt;=INDEX(Matches!$F$2:$F$201,MATCH($A339&amp;"-8",Matches!$J$2:$J$201,0))),"",IF(AND(R339=INDEX(Matches!$G$2:$G$201,MATCH($A339&amp;"-8",Matches!$J$2:$J$201,0)),S339=INDEX(Matches!$H$2:$H$201,MATCH($A339&amp;"-8",Matches!$J$2:$J$201,0))),5,IF(SIGN(R339-S339)&lt;&gt;SIGN(INDEX(Matches!$G$2:$G$201,MATCH($A339&amp;"-8",Matches!$J$2:$J$201,0))-INDEX(Matches!$H$2:$H$201,MATCH($A339&amp;"-8",Matches!$J$2:$J$201,0))),0,IF(R339-S339=INDEX(Matches!$G$2:$G$201,MATCH($A339&amp;"-8",Matches!$J$2:$J$201,0))-INDEX(Matches!$H$2:$H$201,MATCH($A339&amp;"-8",Matches!$J$2:$J$201,0)),3,2))))),""))</f>
        <v/>
      </c>
      <c r="AF339" s="12" t="str">
        <f aca="false">IF(OR($B339="",T339="",U339=""),"",IFERROR(IF(OR(INDEX(Matches!$I$2:$I$201,MATCH($A339&amp;"-9",Matches!$J$2:$J$201,0))="Void",INDEX(Matches!$G$2:$G$201,MATCH($A339&amp;"-9",Matches!$J$2:$J$201,0))="",INDEX(Matches!$H$2:$H$201,MATCH($A339&amp;"-9",Matches!$J$2:$J$201,0))=""),"",IF(AND($C339&lt;&gt;"",INDEX(Matches!$F$2:$F$201,MATCH($A339&amp;"-9",Matches!$J$2:$J$201,0))&lt;&gt;"",$C339&gt;=INDEX(Matches!$F$2:$F$201,MATCH($A339&amp;"-9",Matches!$J$2:$J$201,0))),"",IF(AND(T339=INDEX(Matches!$G$2:$G$201,MATCH($A339&amp;"-9",Matches!$J$2:$J$201,0)),U339=INDEX(Matches!$H$2:$H$201,MATCH($A339&amp;"-9",Matches!$J$2:$J$201,0))),5,IF(SIGN(T339-U339)&lt;&gt;SIGN(INDEX(Matches!$G$2:$G$201,MATCH($A339&amp;"-9",Matches!$J$2:$J$201,0))-INDEX(Matches!$H$2:$H$201,MATCH($A339&amp;"-9",Matches!$J$2:$J$201,0))),0,IF(T339-U339=INDEX(Matches!$G$2:$G$201,MATCH($A339&amp;"-9",Matches!$J$2:$J$201,0))-INDEX(Matches!$H$2:$H$201,MATCH($A339&amp;"-9",Matches!$J$2:$J$201,0)),3,2))))),""))</f>
        <v/>
      </c>
      <c r="AG339" s="12" t="str">
        <f aca="false">IF(OR($B339="",V339="",W339=""),"",IFERROR(IF(OR(INDEX(Matches!$I$2:$I$201,MATCH($A339&amp;"-10",Matches!$J$2:$J$201,0))="Void",INDEX(Matches!$G$2:$G$201,MATCH($A339&amp;"-10",Matches!$J$2:$J$201,0))="",INDEX(Matches!$H$2:$H$201,MATCH($A339&amp;"-10",Matches!$J$2:$J$201,0))=""),"",IF(AND($C339&lt;&gt;"",INDEX(Matches!$F$2:$F$201,MATCH($A339&amp;"-10",Matches!$J$2:$J$201,0))&lt;&gt;"",$C339&gt;=INDEX(Matches!$F$2:$F$201,MATCH($A339&amp;"-10",Matches!$J$2:$J$201,0))),"",IF(AND(V339=INDEX(Matches!$G$2:$G$201,MATCH($A339&amp;"-10",Matches!$J$2:$J$201,0)),W339=INDEX(Matches!$H$2:$H$201,MATCH($A339&amp;"-10",Matches!$J$2:$J$201,0))),5,IF(SIGN(V339-W339)&lt;&gt;SIGN(INDEX(Matches!$G$2:$G$201,MATCH($A339&amp;"-10",Matches!$J$2:$J$201,0))-INDEX(Matches!$H$2:$H$201,MATCH($A339&amp;"-10",Matches!$J$2:$J$201,0))),0,IF(V339-W339=INDEX(Matches!$G$2:$G$201,MATCH($A339&amp;"-10",Matches!$J$2:$J$201,0))-INDEX(Matches!$H$2:$H$201,MATCH($A339&amp;"-10",Matches!$J$2:$J$201,0)),3,2))))),""))</f>
        <v/>
      </c>
      <c r="AH339" s="13" t="str">
        <f aca="false">IF($B339="","",SUM(X339:AG339))</f>
        <v/>
      </c>
      <c r="AI339" s="12" t="str">
        <f aca="false">IF($B339="","",COUNTIF(X339:AG339,5))</f>
        <v/>
      </c>
      <c r="AJ339" s="12" t="str">
        <f aca="false">IF($B339="","",COUNTIF(X339:AG339,"&gt;=2"))</f>
        <v/>
      </c>
      <c r="AK339" s="12" t="str">
        <f aca="false">IF($B339="","",COUNT(X339:AG339))</f>
        <v/>
      </c>
    </row>
    <row r="340" customFormat="false" ht="15" hidden="false" customHeight="false" outlineLevel="0" collapsed="false">
      <c r="A340" s="7"/>
      <c r="B340" s="7"/>
      <c r="C340" s="1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12" t="str">
        <f aca="false">IF(OR($B340="",D340="",E340=""),"",IFERROR(IF(OR(INDEX(Matches!$I$2:$I$201,MATCH($A340&amp;"-1",Matches!$J$2:$J$201,0))="Void",INDEX(Matches!$G$2:$G$201,MATCH($A340&amp;"-1",Matches!$J$2:$J$201,0))="",INDEX(Matches!$H$2:$H$201,MATCH($A340&amp;"-1",Matches!$J$2:$J$201,0))=""),"",IF(AND($C340&lt;&gt;"",INDEX(Matches!$F$2:$F$201,MATCH($A340&amp;"-1",Matches!$J$2:$J$201,0))&lt;&gt;"",$C340&gt;=INDEX(Matches!$F$2:$F$201,MATCH($A340&amp;"-1",Matches!$J$2:$J$201,0))),"",IF(AND(D340=INDEX(Matches!$G$2:$G$201,MATCH($A340&amp;"-1",Matches!$J$2:$J$201,0)),E340=INDEX(Matches!$H$2:$H$201,MATCH($A340&amp;"-1",Matches!$J$2:$J$201,0))),5,IF(SIGN(D340-E340)&lt;&gt;SIGN(INDEX(Matches!$G$2:$G$201,MATCH($A340&amp;"-1",Matches!$J$2:$J$201,0))-INDEX(Matches!$H$2:$H$201,MATCH($A340&amp;"-1",Matches!$J$2:$J$201,0))),0,IF(D340-E340=INDEX(Matches!$G$2:$G$201,MATCH($A340&amp;"-1",Matches!$J$2:$J$201,0))-INDEX(Matches!$H$2:$H$201,MATCH($A340&amp;"-1",Matches!$J$2:$J$201,0)),3,2))))),""))</f>
        <v/>
      </c>
      <c r="Y340" s="12" t="str">
        <f aca="false">IF(OR($B340="",F340="",G340=""),"",IFERROR(IF(OR(INDEX(Matches!$I$2:$I$201,MATCH($A340&amp;"-2",Matches!$J$2:$J$201,0))="Void",INDEX(Matches!$G$2:$G$201,MATCH($A340&amp;"-2",Matches!$J$2:$J$201,0))="",INDEX(Matches!$H$2:$H$201,MATCH($A340&amp;"-2",Matches!$J$2:$J$201,0))=""),"",IF(AND($C340&lt;&gt;"",INDEX(Matches!$F$2:$F$201,MATCH($A340&amp;"-2",Matches!$J$2:$J$201,0))&lt;&gt;"",$C340&gt;=INDEX(Matches!$F$2:$F$201,MATCH($A340&amp;"-2",Matches!$J$2:$J$201,0))),"",IF(AND(F340=INDEX(Matches!$G$2:$G$201,MATCH($A340&amp;"-2",Matches!$J$2:$J$201,0)),G340=INDEX(Matches!$H$2:$H$201,MATCH($A340&amp;"-2",Matches!$J$2:$J$201,0))),5,IF(SIGN(F340-G340)&lt;&gt;SIGN(INDEX(Matches!$G$2:$G$201,MATCH($A340&amp;"-2",Matches!$J$2:$J$201,0))-INDEX(Matches!$H$2:$H$201,MATCH($A340&amp;"-2",Matches!$J$2:$J$201,0))),0,IF(F340-G340=INDEX(Matches!$G$2:$G$201,MATCH($A340&amp;"-2",Matches!$J$2:$J$201,0))-INDEX(Matches!$H$2:$H$201,MATCH($A340&amp;"-2",Matches!$J$2:$J$201,0)),3,2))))),""))</f>
        <v/>
      </c>
      <c r="Z340" s="12" t="str">
        <f aca="false">IF(OR($B340="",H340="",I340=""),"",IFERROR(IF(OR(INDEX(Matches!$I$2:$I$201,MATCH($A340&amp;"-3",Matches!$J$2:$J$201,0))="Void",INDEX(Matches!$G$2:$G$201,MATCH($A340&amp;"-3",Matches!$J$2:$J$201,0))="",INDEX(Matches!$H$2:$H$201,MATCH($A340&amp;"-3",Matches!$J$2:$J$201,0))=""),"",IF(AND($C340&lt;&gt;"",INDEX(Matches!$F$2:$F$201,MATCH($A340&amp;"-3",Matches!$J$2:$J$201,0))&lt;&gt;"",$C340&gt;=INDEX(Matches!$F$2:$F$201,MATCH($A340&amp;"-3",Matches!$J$2:$J$201,0))),"",IF(AND(H340=INDEX(Matches!$G$2:$G$201,MATCH($A340&amp;"-3",Matches!$J$2:$J$201,0)),I340=INDEX(Matches!$H$2:$H$201,MATCH($A340&amp;"-3",Matches!$J$2:$J$201,0))),5,IF(SIGN(H340-I340)&lt;&gt;SIGN(INDEX(Matches!$G$2:$G$201,MATCH($A340&amp;"-3",Matches!$J$2:$J$201,0))-INDEX(Matches!$H$2:$H$201,MATCH($A340&amp;"-3",Matches!$J$2:$J$201,0))),0,IF(H340-I340=INDEX(Matches!$G$2:$G$201,MATCH($A340&amp;"-3",Matches!$J$2:$J$201,0))-INDEX(Matches!$H$2:$H$201,MATCH($A340&amp;"-3",Matches!$J$2:$J$201,0)),3,2))))),""))</f>
        <v/>
      </c>
      <c r="AA340" s="12" t="str">
        <f aca="false">IF(OR($B340="",J340="",K340=""),"",IFERROR(IF(OR(INDEX(Matches!$I$2:$I$201,MATCH($A340&amp;"-4",Matches!$J$2:$J$201,0))="Void",INDEX(Matches!$G$2:$G$201,MATCH($A340&amp;"-4",Matches!$J$2:$J$201,0))="",INDEX(Matches!$H$2:$H$201,MATCH($A340&amp;"-4",Matches!$J$2:$J$201,0))=""),"",IF(AND($C340&lt;&gt;"",INDEX(Matches!$F$2:$F$201,MATCH($A340&amp;"-4",Matches!$J$2:$J$201,0))&lt;&gt;"",$C340&gt;=INDEX(Matches!$F$2:$F$201,MATCH($A340&amp;"-4",Matches!$J$2:$J$201,0))),"",IF(AND(J340=INDEX(Matches!$G$2:$G$201,MATCH($A340&amp;"-4",Matches!$J$2:$J$201,0)),K340=INDEX(Matches!$H$2:$H$201,MATCH($A340&amp;"-4",Matches!$J$2:$J$201,0))),5,IF(SIGN(J340-K340)&lt;&gt;SIGN(INDEX(Matches!$G$2:$G$201,MATCH($A340&amp;"-4",Matches!$J$2:$J$201,0))-INDEX(Matches!$H$2:$H$201,MATCH($A340&amp;"-4",Matches!$J$2:$J$201,0))),0,IF(J340-K340=INDEX(Matches!$G$2:$G$201,MATCH($A340&amp;"-4",Matches!$J$2:$J$201,0))-INDEX(Matches!$H$2:$H$201,MATCH($A340&amp;"-4",Matches!$J$2:$J$201,0)),3,2))))),""))</f>
        <v/>
      </c>
      <c r="AB340" s="12" t="str">
        <f aca="false">IF(OR($B340="",L340="",M340=""),"",IFERROR(IF(OR(INDEX(Matches!$I$2:$I$201,MATCH($A340&amp;"-5",Matches!$J$2:$J$201,0))="Void",INDEX(Matches!$G$2:$G$201,MATCH($A340&amp;"-5",Matches!$J$2:$J$201,0))="",INDEX(Matches!$H$2:$H$201,MATCH($A340&amp;"-5",Matches!$J$2:$J$201,0))=""),"",IF(AND($C340&lt;&gt;"",INDEX(Matches!$F$2:$F$201,MATCH($A340&amp;"-5",Matches!$J$2:$J$201,0))&lt;&gt;"",$C340&gt;=INDEX(Matches!$F$2:$F$201,MATCH($A340&amp;"-5",Matches!$J$2:$J$201,0))),"",IF(AND(L340=INDEX(Matches!$G$2:$G$201,MATCH($A340&amp;"-5",Matches!$J$2:$J$201,0)),M340=INDEX(Matches!$H$2:$H$201,MATCH($A340&amp;"-5",Matches!$J$2:$J$201,0))),5,IF(SIGN(L340-M340)&lt;&gt;SIGN(INDEX(Matches!$G$2:$G$201,MATCH($A340&amp;"-5",Matches!$J$2:$J$201,0))-INDEX(Matches!$H$2:$H$201,MATCH($A340&amp;"-5",Matches!$J$2:$J$201,0))),0,IF(L340-M340=INDEX(Matches!$G$2:$G$201,MATCH($A340&amp;"-5",Matches!$J$2:$J$201,0))-INDEX(Matches!$H$2:$H$201,MATCH($A340&amp;"-5",Matches!$J$2:$J$201,0)),3,2))))),""))</f>
        <v/>
      </c>
      <c r="AC340" s="12" t="str">
        <f aca="false">IF(OR($B340="",N340="",O340=""),"",IFERROR(IF(OR(INDEX(Matches!$I$2:$I$201,MATCH($A340&amp;"-6",Matches!$J$2:$J$201,0))="Void",INDEX(Matches!$G$2:$G$201,MATCH($A340&amp;"-6",Matches!$J$2:$J$201,0))="",INDEX(Matches!$H$2:$H$201,MATCH($A340&amp;"-6",Matches!$J$2:$J$201,0))=""),"",IF(AND($C340&lt;&gt;"",INDEX(Matches!$F$2:$F$201,MATCH($A340&amp;"-6",Matches!$J$2:$J$201,0))&lt;&gt;"",$C340&gt;=INDEX(Matches!$F$2:$F$201,MATCH($A340&amp;"-6",Matches!$J$2:$J$201,0))),"",IF(AND(N340=INDEX(Matches!$G$2:$G$201,MATCH($A340&amp;"-6",Matches!$J$2:$J$201,0)),O340=INDEX(Matches!$H$2:$H$201,MATCH($A340&amp;"-6",Matches!$J$2:$J$201,0))),5,IF(SIGN(N340-O340)&lt;&gt;SIGN(INDEX(Matches!$G$2:$G$201,MATCH($A340&amp;"-6",Matches!$J$2:$J$201,0))-INDEX(Matches!$H$2:$H$201,MATCH($A340&amp;"-6",Matches!$J$2:$J$201,0))),0,IF(N340-O340=INDEX(Matches!$G$2:$G$201,MATCH($A340&amp;"-6",Matches!$J$2:$J$201,0))-INDEX(Matches!$H$2:$H$201,MATCH($A340&amp;"-6",Matches!$J$2:$J$201,0)),3,2))))),""))</f>
        <v/>
      </c>
      <c r="AD340" s="12" t="str">
        <f aca="false">IF(OR($B340="",P340="",Q340=""),"",IFERROR(IF(OR(INDEX(Matches!$I$2:$I$201,MATCH($A340&amp;"-7",Matches!$J$2:$J$201,0))="Void",INDEX(Matches!$G$2:$G$201,MATCH($A340&amp;"-7",Matches!$J$2:$J$201,0))="",INDEX(Matches!$H$2:$H$201,MATCH($A340&amp;"-7",Matches!$J$2:$J$201,0))=""),"",IF(AND($C340&lt;&gt;"",INDEX(Matches!$F$2:$F$201,MATCH($A340&amp;"-7",Matches!$J$2:$J$201,0))&lt;&gt;"",$C340&gt;=INDEX(Matches!$F$2:$F$201,MATCH($A340&amp;"-7",Matches!$J$2:$J$201,0))),"",IF(AND(P340=INDEX(Matches!$G$2:$G$201,MATCH($A340&amp;"-7",Matches!$J$2:$J$201,0)),Q340=INDEX(Matches!$H$2:$H$201,MATCH($A340&amp;"-7",Matches!$J$2:$J$201,0))),5,IF(SIGN(P340-Q340)&lt;&gt;SIGN(INDEX(Matches!$G$2:$G$201,MATCH($A340&amp;"-7",Matches!$J$2:$J$201,0))-INDEX(Matches!$H$2:$H$201,MATCH($A340&amp;"-7",Matches!$J$2:$J$201,0))),0,IF(P340-Q340=INDEX(Matches!$G$2:$G$201,MATCH($A340&amp;"-7",Matches!$J$2:$J$201,0))-INDEX(Matches!$H$2:$H$201,MATCH($A340&amp;"-7",Matches!$J$2:$J$201,0)),3,2))))),""))</f>
        <v/>
      </c>
      <c r="AE340" s="12" t="str">
        <f aca="false">IF(OR($B340="",R340="",S340=""),"",IFERROR(IF(OR(INDEX(Matches!$I$2:$I$201,MATCH($A340&amp;"-8",Matches!$J$2:$J$201,0))="Void",INDEX(Matches!$G$2:$G$201,MATCH($A340&amp;"-8",Matches!$J$2:$J$201,0))="",INDEX(Matches!$H$2:$H$201,MATCH($A340&amp;"-8",Matches!$J$2:$J$201,0))=""),"",IF(AND($C340&lt;&gt;"",INDEX(Matches!$F$2:$F$201,MATCH($A340&amp;"-8",Matches!$J$2:$J$201,0))&lt;&gt;"",$C340&gt;=INDEX(Matches!$F$2:$F$201,MATCH($A340&amp;"-8",Matches!$J$2:$J$201,0))),"",IF(AND(R340=INDEX(Matches!$G$2:$G$201,MATCH($A340&amp;"-8",Matches!$J$2:$J$201,0)),S340=INDEX(Matches!$H$2:$H$201,MATCH($A340&amp;"-8",Matches!$J$2:$J$201,0))),5,IF(SIGN(R340-S340)&lt;&gt;SIGN(INDEX(Matches!$G$2:$G$201,MATCH($A340&amp;"-8",Matches!$J$2:$J$201,0))-INDEX(Matches!$H$2:$H$201,MATCH($A340&amp;"-8",Matches!$J$2:$J$201,0))),0,IF(R340-S340=INDEX(Matches!$G$2:$G$201,MATCH($A340&amp;"-8",Matches!$J$2:$J$201,0))-INDEX(Matches!$H$2:$H$201,MATCH($A340&amp;"-8",Matches!$J$2:$J$201,0)),3,2))))),""))</f>
        <v/>
      </c>
      <c r="AF340" s="12" t="str">
        <f aca="false">IF(OR($B340="",T340="",U340=""),"",IFERROR(IF(OR(INDEX(Matches!$I$2:$I$201,MATCH($A340&amp;"-9",Matches!$J$2:$J$201,0))="Void",INDEX(Matches!$G$2:$G$201,MATCH($A340&amp;"-9",Matches!$J$2:$J$201,0))="",INDEX(Matches!$H$2:$H$201,MATCH($A340&amp;"-9",Matches!$J$2:$J$201,0))=""),"",IF(AND($C340&lt;&gt;"",INDEX(Matches!$F$2:$F$201,MATCH($A340&amp;"-9",Matches!$J$2:$J$201,0))&lt;&gt;"",$C340&gt;=INDEX(Matches!$F$2:$F$201,MATCH($A340&amp;"-9",Matches!$J$2:$J$201,0))),"",IF(AND(T340=INDEX(Matches!$G$2:$G$201,MATCH($A340&amp;"-9",Matches!$J$2:$J$201,0)),U340=INDEX(Matches!$H$2:$H$201,MATCH($A340&amp;"-9",Matches!$J$2:$J$201,0))),5,IF(SIGN(T340-U340)&lt;&gt;SIGN(INDEX(Matches!$G$2:$G$201,MATCH($A340&amp;"-9",Matches!$J$2:$J$201,0))-INDEX(Matches!$H$2:$H$201,MATCH($A340&amp;"-9",Matches!$J$2:$J$201,0))),0,IF(T340-U340=INDEX(Matches!$G$2:$G$201,MATCH($A340&amp;"-9",Matches!$J$2:$J$201,0))-INDEX(Matches!$H$2:$H$201,MATCH($A340&amp;"-9",Matches!$J$2:$J$201,0)),3,2))))),""))</f>
        <v/>
      </c>
      <c r="AG340" s="12" t="str">
        <f aca="false">IF(OR($B340="",V340="",W340=""),"",IFERROR(IF(OR(INDEX(Matches!$I$2:$I$201,MATCH($A340&amp;"-10",Matches!$J$2:$J$201,0))="Void",INDEX(Matches!$G$2:$G$201,MATCH($A340&amp;"-10",Matches!$J$2:$J$201,0))="",INDEX(Matches!$H$2:$H$201,MATCH($A340&amp;"-10",Matches!$J$2:$J$201,0))=""),"",IF(AND($C340&lt;&gt;"",INDEX(Matches!$F$2:$F$201,MATCH($A340&amp;"-10",Matches!$J$2:$J$201,0))&lt;&gt;"",$C340&gt;=INDEX(Matches!$F$2:$F$201,MATCH($A340&amp;"-10",Matches!$J$2:$J$201,0))),"",IF(AND(V340=INDEX(Matches!$G$2:$G$201,MATCH($A340&amp;"-10",Matches!$J$2:$J$201,0)),W340=INDEX(Matches!$H$2:$H$201,MATCH($A340&amp;"-10",Matches!$J$2:$J$201,0))),5,IF(SIGN(V340-W340)&lt;&gt;SIGN(INDEX(Matches!$G$2:$G$201,MATCH($A340&amp;"-10",Matches!$J$2:$J$201,0))-INDEX(Matches!$H$2:$H$201,MATCH($A340&amp;"-10",Matches!$J$2:$J$201,0))),0,IF(V340-W340=INDEX(Matches!$G$2:$G$201,MATCH($A340&amp;"-10",Matches!$J$2:$J$201,0))-INDEX(Matches!$H$2:$H$201,MATCH($A340&amp;"-10",Matches!$J$2:$J$201,0)),3,2))))),""))</f>
        <v/>
      </c>
      <c r="AH340" s="13" t="str">
        <f aca="false">IF($B340="","",SUM(X340:AG340))</f>
        <v/>
      </c>
      <c r="AI340" s="12" t="str">
        <f aca="false">IF($B340="","",COUNTIF(X340:AG340,5))</f>
        <v/>
      </c>
      <c r="AJ340" s="12" t="str">
        <f aca="false">IF($B340="","",COUNTIF(X340:AG340,"&gt;=2"))</f>
        <v/>
      </c>
      <c r="AK340" s="12" t="str">
        <f aca="false">IF($B340="","",COUNT(X340:AG340))</f>
        <v/>
      </c>
    </row>
    <row r="341" customFormat="false" ht="15" hidden="false" customHeight="false" outlineLevel="0" collapsed="false">
      <c r="A341" s="7"/>
      <c r="B341" s="7"/>
      <c r="C341" s="1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12" t="str">
        <f aca="false">IF(OR($B341="",D341="",E341=""),"",IFERROR(IF(OR(INDEX(Matches!$I$2:$I$201,MATCH($A341&amp;"-1",Matches!$J$2:$J$201,0))="Void",INDEX(Matches!$G$2:$G$201,MATCH($A341&amp;"-1",Matches!$J$2:$J$201,0))="",INDEX(Matches!$H$2:$H$201,MATCH($A341&amp;"-1",Matches!$J$2:$J$201,0))=""),"",IF(AND($C341&lt;&gt;"",INDEX(Matches!$F$2:$F$201,MATCH($A341&amp;"-1",Matches!$J$2:$J$201,0))&lt;&gt;"",$C341&gt;=INDEX(Matches!$F$2:$F$201,MATCH($A341&amp;"-1",Matches!$J$2:$J$201,0))),"",IF(AND(D341=INDEX(Matches!$G$2:$G$201,MATCH($A341&amp;"-1",Matches!$J$2:$J$201,0)),E341=INDEX(Matches!$H$2:$H$201,MATCH($A341&amp;"-1",Matches!$J$2:$J$201,0))),5,IF(SIGN(D341-E341)&lt;&gt;SIGN(INDEX(Matches!$G$2:$G$201,MATCH($A341&amp;"-1",Matches!$J$2:$J$201,0))-INDEX(Matches!$H$2:$H$201,MATCH($A341&amp;"-1",Matches!$J$2:$J$201,0))),0,IF(D341-E341=INDEX(Matches!$G$2:$G$201,MATCH($A341&amp;"-1",Matches!$J$2:$J$201,0))-INDEX(Matches!$H$2:$H$201,MATCH($A341&amp;"-1",Matches!$J$2:$J$201,0)),3,2))))),""))</f>
        <v/>
      </c>
      <c r="Y341" s="12" t="str">
        <f aca="false">IF(OR($B341="",F341="",G341=""),"",IFERROR(IF(OR(INDEX(Matches!$I$2:$I$201,MATCH($A341&amp;"-2",Matches!$J$2:$J$201,0))="Void",INDEX(Matches!$G$2:$G$201,MATCH($A341&amp;"-2",Matches!$J$2:$J$201,0))="",INDEX(Matches!$H$2:$H$201,MATCH($A341&amp;"-2",Matches!$J$2:$J$201,0))=""),"",IF(AND($C341&lt;&gt;"",INDEX(Matches!$F$2:$F$201,MATCH($A341&amp;"-2",Matches!$J$2:$J$201,0))&lt;&gt;"",$C341&gt;=INDEX(Matches!$F$2:$F$201,MATCH($A341&amp;"-2",Matches!$J$2:$J$201,0))),"",IF(AND(F341=INDEX(Matches!$G$2:$G$201,MATCH($A341&amp;"-2",Matches!$J$2:$J$201,0)),G341=INDEX(Matches!$H$2:$H$201,MATCH($A341&amp;"-2",Matches!$J$2:$J$201,0))),5,IF(SIGN(F341-G341)&lt;&gt;SIGN(INDEX(Matches!$G$2:$G$201,MATCH($A341&amp;"-2",Matches!$J$2:$J$201,0))-INDEX(Matches!$H$2:$H$201,MATCH($A341&amp;"-2",Matches!$J$2:$J$201,0))),0,IF(F341-G341=INDEX(Matches!$G$2:$G$201,MATCH($A341&amp;"-2",Matches!$J$2:$J$201,0))-INDEX(Matches!$H$2:$H$201,MATCH($A341&amp;"-2",Matches!$J$2:$J$201,0)),3,2))))),""))</f>
        <v/>
      </c>
      <c r="Z341" s="12" t="str">
        <f aca="false">IF(OR($B341="",H341="",I341=""),"",IFERROR(IF(OR(INDEX(Matches!$I$2:$I$201,MATCH($A341&amp;"-3",Matches!$J$2:$J$201,0))="Void",INDEX(Matches!$G$2:$G$201,MATCH($A341&amp;"-3",Matches!$J$2:$J$201,0))="",INDEX(Matches!$H$2:$H$201,MATCH($A341&amp;"-3",Matches!$J$2:$J$201,0))=""),"",IF(AND($C341&lt;&gt;"",INDEX(Matches!$F$2:$F$201,MATCH($A341&amp;"-3",Matches!$J$2:$J$201,0))&lt;&gt;"",$C341&gt;=INDEX(Matches!$F$2:$F$201,MATCH($A341&amp;"-3",Matches!$J$2:$J$201,0))),"",IF(AND(H341=INDEX(Matches!$G$2:$G$201,MATCH($A341&amp;"-3",Matches!$J$2:$J$201,0)),I341=INDEX(Matches!$H$2:$H$201,MATCH($A341&amp;"-3",Matches!$J$2:$J$201,0))),5,IF(SIGN(H341-I341)&lt;&gt;SIGN(INDEX(Matches!$G$2:$G$201,MATCH($A341&amp;"-3",Matches!$J$2:$J$201,0))-INDEX(Matches!$H$2:$H$201,MATCH($A341&amp;"-3",Matches!$J$2:$J$201,0))),0,IF(H341-I341=INDEX(Matches!$G$2:$G$201,MATCH($A341&amp;"-3",Matches!$J$2:$J$201,0))-INDEX(Matches!$H$2:$H$201,MATCH($A341&amp;"-3",Matches!$J$2:$J$201,0)),3,2))))),""))</f>
        <v/>
      </c>
      <c r="AA341" s="12" t="str">
        <f aca="false">IF(OR($B341="",J341="",K341=""),"",IFERROR(IF(OR(INDEX(Matches!$I$2:$I$201,MATCH($A341&amp;"-4",Matches!$J$2:$J$201,0))="Void",INDEX(Matches!$G$2:$G$201,MATCH($A341&amp;"-4",Matches!$J$2:$J$201,0))="",INDEX(Matches!$H$2:$H$201,MATCH($A341&amp;"-4",Matches!$J$2:$J$201,0))=""),"",IF(AND($C341&lt;&gt;"",INDEX(Matches!$F$2:$F$201,MATCH($A341&amp;"-4",Matches!$J$2:$J$201,0))&lt;&gt;"",$C341&gt;=INDEX(Matches!$F$2:$F$201,MATCH($A341&amp;"-4",Matches!$J$2:$J$201,0))),"",IF(AND(J341=INDEX(Matches!$G$2:$G$201,MATCH($A341&amp;"-4",Matches!$J$2:$J$201,0)),K341=INDEX(Matches!$H$2:$H$201,MATCH($A341&amp;"-4",Matches!$J$2:$J$201,0))),5,IF(SIGN(J341-K341)&lt;&gt;SIGN(INDEX(Matches!$G$2:$G$201,MATCH($A341&amp;"-4",Matches!$J$2:$J$201,0))-INDEX(Matches!$H$2:$H$201,MATCH($A341&amp;"-4",Matches!$J$2:$J$201,0))),0,IF(J341-K341=INDEX(Matches!$G$2:$G$201,MATCH($A341&amp;"-4",Matches!$J$2:$J$201,0))-INDEX(Matches!$H$2:$H$201,MATCH($A341&amp;"-4",Matches!$J$2:$J$201,0)),3,2))))),""))</f>
        <v/>
      </c>
      <c r="AB341" s="12" t="str">
        <f aca="false">IF(OR($B341="",L341="",M341=""),"",IFERROR(IF(OR(INDEX(Matches!$I$2:$I$201,MATCH($A341&amp;"-5",Matches!$J$2:$J$201,0))="Void",INDEX(Matches!$G$2:$G$201,MATCH($A341&amp;"-5",Matches!$J$2:$J$201,0))="",INDEX(Matches!$H$2:$H$201,MATCH($A341&amp;"-5",Matches!$J$2:$J$201,0))=""),"",IF(AND($C341&lt;&gt;"",INDEX(Matches!$F$2:$F$201,MATCH($A341&amp;"-5",Matches!$J$2:$J$201,0))&lt;&gt;"",$C341&gt;=INDEX(Matches!$F$2:$F$201,MATCH($A341&amp;"-5",Matches!$J$2:$J$201,0))),"",IF(AND(L341=INDEX(Matches!$G$2:$G$201,MATCH($A341&amp;"-5",Matches!$J$2:$J$201,0)),M341=INDEX(Matches!$H$2:$H$201,MATCH($A341&amp;"-5",Matches!$J$2:$J$201,0))),5,IF(SIGN(L341-M341)&lt;&gt;SIGN(INDEX(Matches!$G$2:$G$201,MATCH($A341&amp;"-5",Matches!$J$2:$J$201,0))-INDEX(Matches!$H$2:$H$201,MATCH($A341&amp;"-5",Matches!$J$2:$J$201,0))),0,IF(L341-M341=INDEX(Matches!$G$2:$G$201,MATCH($A341&amp;"-5",Matches!$J$2:$J$201,0))-INDEX(Matches!$H$2:$H$201,MATCH($A341&amp;"-5",Matches!$J$2:$J$201,0)),3,2))))),""))</f>
        <v/>
      </c>
      <c r="AC341" s="12" t="str">
        <f aca="false">IF(OR($B341="",N341="",O341=""),"",IFERROR(IF(OR(INDEX(Matches!$I$2:$I$201,MATCH($A341&amp;"-6",Matches!$J$2:$J$201,0))="Void",INDEX(Matches!$G$2:$G$201,MATCH($A341&amp;"-6",Matches!$J$2:$J$201,0))="",INDEX(Matches!$H$2:$H$201,MATCH($A341&amp;"-6",Matches!$J$2:$J$201,0))=""),"",IF(AND($C341&lt;&gt;"",INDEX(Matches!$F$2:$F$201,MATCH($A341&amp;"-6",Matches!$J$2:$J$201,0))&lt;&gt;"",$C341&gt;=INDEX(Matches!$F$2:$F$201,MATCH($A341&amp;"-6",Matches!$J$2:$J$201,0))),"",IF(AND(N341=INDEX(Matches!$G$2:$G$201,MATCH($A341&amp;"-6",Matches!$J$2:$J$201,0)),O341=INDEX(Matches!$H$2:$H$201,MATCH($A341&amp;"-6",Matches!$J$2:$J$201,0))),5,IF(SIGN(N341-O341)&lt;&gt;SIGN(INDEX(Matches!$G$2:$G$201,MATCH($A341&amp;"-6",Matches!$J$2:$J$201,0))-INDEX(Matches!$H$2:$H$201,MATCH($A341&amp;"-6",Matches!$J$2:$J$201,0))),0,IF(N341-O341=INDEX(Matches!$G$2:$G$201,MATCH($A341&amp;"-6",Matches!$J$2:$J$201,0))-INDEX(Matches!$H$2:$H$201,MATCH($A341&amp;"-6",Matches!$J$2:$J$201,0)),3,2))))),""))</f>
        <v/>
      </c>
      <c r="AD341" s="12" t="str">
        <f aca="false">IF(OR($B341="",P341="",Q341=""),"",IFERROR(IF(OR(INDEX(Matches!$I$2:$I$201,MATCH($A341&amp;"-7",Matches!$J$2:$J$201,0))="Void",INDEX(Matches!$G$2:$G$201,MATCH($A341&amp;"-7",Matches!$J$2:$J$201,0))="",INDEX(Matches!$H$2:$H$201,MATCH($A341&amp;"-7",Matches!$J$2:$J$201,0))=""),"",IF(AND($C341&lt;&gt;"",INDEX(Matches!$F$2:$F$201,MATCH($A341&amp;"-7",Matches!$J$2:$J$201,0))&lt;&gt;"",$C341&gt;=INDEX(Matches!$F$2:$F$201,MATCH($A341&amp;"-7",Matches!$J$2:$J$201,0))),"",IF(AND(P341=INDEX(Matches!$G$2:$G$201,MATCH($A341&amp;"-7",Matches!$J$2:$J$201,0)),Q341=INDEX(Matches!$H$2:$H$201,MATCH($A341&amp;"-7",Matches!$J$2:$J$201,0))),5,IF(SIGN(P341-Q341)&lt;&gt;SIGN(INDEX(Matches!$G$2:$G$201,MATCH($A341&amp;"-7",Matches!$J$2:$J$201,0))-INDEX(Matches!$H$2:$H$201,MATCH($A341&amp;"-7",Matches!$J$2:$J$201,0))),0,IF(P341-Q341=INDEX(Matches!$G$2:$G$201,MATCH($A341&amp;"-7",Matches!$J$2:$J$201,0))-INDEX(Matches!$H$2:$H$201,MATCH($A341&amp;"-7",Matches!$J$2:$J$201,0)),3,2))))),""))</f>
        <v/>
      </c>
      <c r="AE341" s="12" t="str">
        <f aca="false">IF(OR($B341="",R341="",S341=""),"",IFERROR(IF(OR(INDEX(Matches!$I$2:$I$201,MATCH($A341&amp;"-8",Matches!$J$2:$J$201,0))="Void",INDEX(Matches!$G$2:$G$201,MATCH($A341&amp;"-8",Matches!$J$2:$J$201,0))="",INDEX(Matches!$H$2:$H$201,MATCH($A341&amp;"-8",Matches!$J$2:$J$201,0))=""),"",IF(AND($C341&lt;&gt;"",INDEX(Matches!$F$2:$F$201,MATCH($A341&amp;"-8",Matches!$J$2:$J$201,0))&lt;&gt;"",$C341&gt;=INDEX(Matches!$F$2:$F$201,MATCH($A341&amp;"-8",Matches!$J$2:$J$201,0))),"",IF(AND(R341=INDEX(Matches!$G$2:$G$201,MATCH($A341&amp;"-8",Matches!$J$2:$J$201,0)),S341=INDEX(Matches!$H$2:$H$201,MATCH($A341&amp;"-8",Matches!$J$2:$J$201,0))),5,IF(SIGN(R341-S341)&lt;&gt;SIGN(INDEX(Matches!$G$2:$G$201,MATCH($A341&amp;"-8",Matches!$J$2:$J$201,0))-INDEX(Matches!$H$2:$H$201,MATCH($A341&amp;"-8",Matches!$J$2:$J$201,0))),0,IF(R341-S341=INDEX(Matches!$G$2:$G$201,MATCH($A341&amp;"-8",Matches!$J$2:$J$201,0))-INDEX(Matches!$H$2:$H$201,MATCH($A341&amp;"-8",Matches!$J$2:$J$201,0)),3,2))))),""))</f>
        <v/>
      </c>
      <c r="AF341" s="12" t="str">
        <f aca="false">IF(OR($B341="",T341="",U341=""),"",IFERROR(IF(OR(INDEX(Matches!$I$2:$I$201,MATCH($A341&amp;"-9",Matches!$J$2:$J$201,0))="Void",INDEX(Matches!$G$2:$G$201,MATCH($A341&amp;"-9",Matches!$J$2:$J$201,0))="",INDEX(Matches!$H$2:$H$201,MATCH($A341&amp;"-9",Matches!$J$2:$J$201,0))=""),"",IF(AND($C341&lt;&gt;"",INDEX(Matches!$F$2:$F$201,MATCH($A341&amp;"-9",Matches!$J$2:$J$201,0))&lt;&gt;"",$C341&gt;=INDEX(Matches!$F$2:$F$201,MATCH($A341&amp;"-9",Matches!$J$2:$J$201,0))),"",IF(AND(T341=INDEX(Matches!$G$2:$G$201,MATCH($A341&amp;"-9",Matches!$J$2:$J$201,0)),U341=INDEX(Matches!$H$2:$H$201,MATCH($A341&amp;"-9",Matches!$J$2:$J$201,0))),5,IF(SIGN(T341-U341)&lt;&gt;SIGN(INDEX(Matches!$G$2:$G$201,MATCH($A341&amp;"-9",Matches!$J$2:$J$201,0))-INDEX(Matches!$H$2:$H$201,MATCH($A341&amp;"-9",Matches!$J$2:$J$201,0))),0,IF(T341-U341=INDEX(Matches!$G$2:$G$201,MATCH($A341&amp;"-9",Matches!$J$2:$J$201,0))-INDEX(Matches!$H$2:$H$201,MATCH($A341&amp;"-9",Matches!$J$2:$J$201,0)),3,2))))),""))</f>
        <v/>
      </c>
      <c r="AG341" s="12" t="str">
        <f aca="false">IF(OR($B341="",V341="",W341=""),"",IFERROR(IF(OR(INDEX(Matches!$I$2:$I$201,MATCH($A341&amp;"-10",Matches!$J$2:$J$201,0))="Void",INDEX(Matches!$G$2:$G$201,MATCH($A341&amp;"-10",Matches!$J$2:$J$201,0))="",INDEX(Matches!$H$2:$H$201,MATCH($A341&amp;"-10",Matches!$J$2:$J$201,0))=""),"",IF(AND($C341&lt;&gt;"",INDEX(Matches!$F$2:$F$201,MATCH($A341&amp;"-10",Matches!$J$2:$J$201,0))&lt;&gt;"",$C341&gt;=INDEX(Matches!$F$2:$F$201,MATCH($A341&amp;"-10",Matches!$J$2:$J$201,0))),"",IF(AND(V341=INDEX(Matches!$G$2:$G$201,MATCH($A341&amp;"-10",Matches!$J$2:$J$201,0)),W341=INDEX(Matches!$H$2:$H$201,MATCH($A341&amp;"-10",Matches!$J$2:$J$201,0))),5,IF(SIGN(V341-W341)&lt;&gt;SIGN(INDEX(Matches!$G$2:$G$201,MATCH($A341&amp;"-10",Matches!$J$2:$J$201,0))-INDEX(Matches!$H$2:$H$201,MATCH($A341&amp;"-10",Matches!$J$2:$J$201,0))),0,IF(V341-W341=INDEX(Matches!$G$2:$G$201,MATCH($A341&amp;"-10",Matches!$J$2:$J$201,0))-INDEX(Matches!$H$2:$H$201,MATCH($A341&amp;"-10",Matches!$J$2:$J$201,0)),3,2))))),""))</f>
        <v/>
      </c>
      <c r="AH341" s="13" t="str">
        <f aca="false">IF($B341="","",SUM(X341:AG341))</f>
        <v/>
      </c>
      <c r="AI341" s="12" t="str">
        <f aca="false">IF($B341="","",COUNTIF(X341:AG341,5))</f>
        <v/>
      </c>
      <c r="AJ341" s="12" t="str">
        <f aca="false">IF($B341="","",COUNTIF(X341:AG341,"&gt;=2"))</f>
        <v/>
      </c>
      <c r="AK341" s="12" t="str">
        <f aca="false">IF($B341="","",COUNT(X341:AG341))</f>
        <v/>
      </c>
    </row>
    <row r="342" customFormat="false" ht="15" hidden="false" customHeight="false" outlineLevel="0" collapsed="false">
      <c r="A342" s="7"/>
      <c r="B342" s="7"/>
      <c r="C342" s="1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12" t="str">
        <f aca="false">IF(OR($B342="",D342="",E342=""),"",IFERROR(IF(OR(INDEX(Matches!$I$2:$I$201,MATCH($A342&amp;"-1",Matches!$J$2:$J$201,0))="Void",INDEX(Matches!$G$2:$G$201,MATCH($A342&amp;"-1",Matches!$J$2:$J$201,0))="",INDEX(Matches!$H$2:$H$201,MATCH($A342&amp;"-1",Matches!$J$2:$J$201,0))=""),"",IF(AND($C342&lt;&gt;"",INDEX(Matches!$F$2:$F$201,MATCH($A342&amp;"-1",Matches!$J$2:$J$201,0))&lt;&gt;"",$C342&gt;=INDEX(Matches!$F$2:$F$201,MATCH($A342&amp;"-1",Matches!$J$2:$J$201,0))),"",IF(AND(D342=INDEX(Matches!$G$2:$G$201,MATCH($A342&amp;"-1",Matches!$J$2:$J$201,0)),E342=INDEX(Matches!$H$2:$H$201,MATCH($A342&amp;"-1",Matches!$J$2:$J$201,0))),5,IF(SIGN(D342-E342)&lt;&gt;SIGN(INDEX(Matches!$G$2:$G$201,MATCH($A342&amp;"-1",Matches!$J$2:$J$201,0))-INDEX(Matches!$H$2:$H$201,MATCH($A342&amp;"-1",Matches!$J$2:$J$201,0))),0,IF(D342-E342=INDEX(Matches!$G$2:$G$201,MATCH($A342&amp;"-1",Matches!$J$2:$J$201,0))-INDEX(Matches!$H$2:$H$201,MATCH($A342&amp;"-1",Matches!$J$2:$J$201,0)),3,2))))),""))</f>
        <v/>
      </c>
      <c r="Y342" s="12" t="str">
        <f aca="false">IF(OR($B342="",F342="",G342=""),"",IFERROR(IF(OR(INDEX(Matches!$I$2:$I$201,MATCH($A342&amp;"-2",Matches!$J$2:$J$201,0))="Void",INDEX(Matches!$G$2:$G$201,MATCH($A342&amp;"-2",Matches!$J$2:$J$201,0))="",INDEX(Matches!$H$2:$H$201,MATCH($A342&amp;"-2",Matches!$J$2:$J$201,0))=""),"",IF(AND($C342&lt;&gt;"",INDEX(Matches!$F$2:$F$201,MATCH($A342&amp;"-2",Matches!$J$2:$J$201,0))&lt;&gt;"",$C342&gt;=INDEX(Matches!$F$2:$F$201,MATCH($A342&amp;"-2",Matches!$J$2:$J$201,0))),"",IF(AND(F342=INDEX(Matches!$G$2:$G$201,MATCH($A342&amp;"-2",Matches!$J$2:$J$201,0)),G342=INDEX(Matches!$H$2:$H$201,MATCH($A342&amp;"-2",Matches!$J$2:$J$201,0))),5,IF(SIGN(F342-G342)&lt;&gt;SIGN(INDEX(Matches!$G$2:$G$201,MATCH($A342&amp;"-2",Matches!$J$2:$J$201,0))-INDEX(Matches!$H$2:$H$201,MATCH($A342&amp;"-2",Matches!$J$2:$J$201,0))),0,IF(F342-G342=INDEX(Matches!$G$2:$G$201,MATCH($A342&amp;"-2",Matches!$J$2:$J$201,0))-INDEX(Matches!$H$2:$H$201,MATCH($A342&amp;"-2",Matches!$J$2:$J$201,0)),3,2))))),""))</f>
        <v/>
      </c>
      <c r="Z342" s="12" t="str">
        <f aca="false">IF(OR($B342="",H342="",I342=""),"",IFERROR(IF(OR(INDEX(Matches!$I$2:$I$201,MATCH($A342&amp;"-3",Matches!$J$2:$J$201,0))="Void",INDEX(Matches!$G$2:$G$201,MATCH($A342&amp;"-3",Matches!$J$2:$J$201,0))="",INDEX(Matches!$H$2:$H$201,MATCH($A342&amp;"-3",Matches!$J$2:$J$201,0))=""),"",IF(AND($C342&lt;&gt;"",INDEX(Matches!$F$2:$F$201,MATCH($A342&amp;"-3",Matches!$J$2:$J$201,0))&lt;&gt;"",$C342&gt;=INDEX(Matches!$F$2:$F$201,MATCH($A342&amp;"-3",Matches!$J$2:$J$201,0))),"",IF(AND(H342=INDEX(Matches!$G$2:$G$201,MATCH($A342&amp;"-3",Matches!$J$2:$J$201,0)),I342=INDEX(Matches!$H$2:$H$201,MATCH($A342&amp;"-3",Matches!$J$2:$J$201,0))),5,IF(SIGN(H342-I342)&lt;&gt;SIGN(INDEX(Matches!$G$2:$G$201,MATCH($A342&amp;"-3",Matches!$J$2:$J$201,0))-INDEX(Matches!$H$2:$H$201,MATCH($A342&amp;"-3",Matches!$J$2:$J$201,0))),0,IF(H342-I342=INDEX(Matches!$G$2:$G$201,MATCH($A342&amp;"-3",Matches!$J$2:$J$201,0))-INDEX(Matches!$H$2:$H$201,MATCH($A342&amp;"-3",Matches!$J$2:$J$201,0)),3,2))))),""))</f>
        <v/>
      </c>
      <c r="AA342" s="12" t="str">
        <f aca="false">IF(OR($B342="",J342="",K342=""),"",IFERROR(IF(OR(INDEX(Matches!$I$2:$I$201,MATCH($A342&amp;"-4",Matches!$J$2:$J$201,0))="Void",INDEX(Matches!$G$2:$G$201,MATCH($A342&amp;"-4",Matches!$J$2:$J$201,0))="",INDEX(Matches!$H$2:$H$201,MATCH($A342&amp;"-4",Matches!$J$2:$J$201,0))=""),"",IF(AND($C342&lt;&gt;"",INDEX(Matches!$F$2:$F$201,MATCH($A342&amp;"-4",Matches!$J$2:$J$201,0))&lt;&gt;"",$C342&gt;=INDEX(Matches!$F$2:$F$201,MATCH($A342&amp;"-4",Matches!$J$2:$J$201,0))),"",IF(AND(J342=INDEX(Matches!$G$2:$G$201,MATCH($A342&amp;"-4",Matches!$J$2:$J$201,0)),K342=INDEX(Matches!$H$2:$H$201,MATCH($A342&amp;"-4",Matches!$J$2:$J$201,0))),5,IF(SIGN(J342-K342)&lt;&gt;SIGN(INDEX(Matches!$G$2:$G$201,MATCH($A342&amp;"-4",Matches!$J$2:$J$201,0))-INDEX(Matches!$H$2:$H$201,MATCH($A342&amp;"-4",Matches!$J$2:$J$201,0))),0,IF(J342-K342=INDEX(Matches!$G$2:$G$201,MATCH($A342&amp;"-4",Matches!$J$2:$J$201,0))-INDEX(Matches!$H$2:$H$201,MATCH($A342&amp;"-4",Matches!$J$2:$J$201,0)),3,2))))),""))</f>
        <v/>
      </c>
      <c r="AB342" s="12" t="str">
        <f aca="false">IF(OR($B342="",L342="",M342=""),"",IFERROR(IF(OR(INDEX(Matches!$I$2:$I$201,MATCH($A342&amp;"-5",Matches!$J$2:$J$201,0))="Void",INDEX(Matches!$G$2:$G$201,MATCH($A342&amp;"-5",Matches!$J$2:$J$201,0))="",INDEX(Matches!$H$2:$H$201,MATCH($A342&amp;"-5",Matches!$J$2:$J$201,0))=""),"",IF(AND($C342&lt;&gt;"",INDEX(Matches!$F$2:$F$201,MATCH($A342&amp;"-5",Matches!$J$2:$J$201,0))&lt;&gt;"",$C342&gt;=INDEX(Matches!$F$2:$F$201,MATCH($A342&amp;"-5",Matches!$J$2:$J$201,0))),"",IF(AND(L342=INDEX(Matches!$G$2:$G$201,MATCH($A342&amp;"-5",Matches!$J$2:$J$201,0)),M342=INDEX(Matches!$H$2:$H$201,MATCH($A342&amp;"-5",Matches!$J$2:$J$201,0))),5,IF(SIGN(L342-M342)&lt;&gt;SIGN(INDEX(Matches!$G$2:$G$201,MATCH($A342&amp;"-5",Matches!$J$2:$J$201,0))-INDEX(Matches!$H$2:$H$201,MATCH($A342&amp;"-5",Matches!$J$2:$J$201,0))),0,IF(L342-M342=INDEX(Matches!$G$2:$G$201,MATCH($A342&amp;"-5",Matches!$J$2:$J$201,0))-INDEX(Matches!$H$2:$H$201,MATCH($A342&amp;"-5",Matches!$J$2:$J$201,0)),3,2))))),""))</f>
        <v/>
      </c>
      <c r="AC342" s="12" t="str">
        <f aca="false">IF(OR($B342="",N342="",O342=""),"",IFERROR(IF(OR(INDEX(Matches!$I$2:$I$201,MATCH($A342&amp;"-6",Matches!$J$2:$J$201,0))="Void",INDEX(Matches!$G$2:$G$201,MATCH($A342&amp;"-6",Matches!$J$2:$J$201,0))="",INDEX(Matches!$H$2:$H$201,MATCH($A342&amp;"-6",Matches!$J$2:$J$201,0))=""),"",IF(AND($C342&lt;&gt;"",INDEX(Matches!$F$2:$F$201,MATCH($A342&amp;"-6",Matches!$J$2:$J$201,0))&lt;&gt;"",$C342&gt;=INDEX(Matches!$F$2:$F$201,MATCH($A342&amp;"-6",Matches!$J$2:$J$201,0))),"",IF(AND(N342=INDEX(Matches!$G$2:$G$201,MATCH($A342&amp;"-6",Matches!$J$2:$J$201,0)),O342=INDEX(Matches!$H$2:$H$201,MATCH($A342&amp;"-6",Matches!$J$2:$J$201,0))),5,IF(SIGN(N342-O342)&lt;&gt;SIGN(INDEX(Matches!$G$2:$G$201,MATCH($A342&amp;"-6",Matches!$J$2:$J$201,0))-INDEX(Matches!$H$2:$H$201,MATCH($A342&amp;"-6",Matches!$J$2:$J$201,0))),0,IF(N342-O342=INDEX(Matches!$G$2:$G$201,MATCH($A342&amp;"-6",Matches!$J$2:$J$201,0))-INDEX(Matches!$H$2:$H$201,MATCH($A342&amp;"-6",Matches!$J$2:$J$201,0)),3,2))))),""))</f>
        <v/>
      </c>
      <c r="AD342" s="12" t="str">
        <f aca="false">IF(OR($B342="",P342="",Q342=""),"",IFERROR(IF(OR(INDEX(Matches!$I$2:$I$201,MATCH($A342&amp;"-7",Matches!$J$2:$J$201,0))="Void",INDEX(Matches!$G$2:$G$201,MATCH($A342&amp;"-7",Matches!$J$2:$J$201,0))="",INDEX(Matches!$H$2:$H$201,MATCH($A342&amp;"-7",Matches!$J$2:$J$201,0))=""),"",IF(AND($C342&lt;&gt;"",INDEX(Matches!$F$2:$F$201,MATCH($A342&amp;"-7",Matches!$J$2:$J$201,0))&lt;&gt;"",$C342&gt;=INDEX(Matches!$F$2:$F$201,MATCH($A342&amp;"-7",Matches!$J$2:$J$201,0))),"",IF(AND(P342=INDEX(Matches!$G$2:$G$201,MATCH($A342&amp;"-7",Matches!$J$2:$J$201,0)),Q342=INDEX(Matches!$H$2:$H$201,MATCH($A342&amp;"-7",Matches!$J$2:$J$201,0))),5,IF(SIGN(P342-Q342)&lt;&gt;SIGN(INDEX(Matches!$G$2:$G$201,MATCH($A342&amp;"-7",Matches!$J$2:$J$201,0))-INDEX(Matches!$H$2:$H$201,MATCH($A342&amp;"-7",Matches!$J$2:$J$201,0))),0,IF(P342-Q342=INDEX(Matches!$G$2:$G$201,MATCH($A342&amp;"-7",Matches!$J$2:$J$201,0))-INDEX(Matches!$H$2:$H$201,MATCH($A342&amp;"-7",Matches!$J$2:$J$201,0)),3,2))))),""))</f>
        <v/>
      </c>
      <c r="AE342" s="12" t="str">
        <f aca="false">IF(OR($B342="",R342="",S342=""),"",IFERROR(IF(OR(INDEX(Matches!$I$2:$I$201,MATCH($A342&amp;"-8",Matches!$J$2:$J$201,0))="Void",INDEX(Matches!$G$2:$G$201,MATCH($A342&amp;"-8",Matches!$J$2:$J$201,0))="",INDEX(Matches!$H$2:$H$201,MATCH($A342&amp;"-8",Matches!$J$2:$J$201,0))=""),"",IF(AND($C342&lt;&gt;"",INDEX(Matches!$F$2:$F$201,MATCH($A342&amp;"-8",Matches!$J$2:$J$201,0))&lt;&gt;"",$C342&gt;=INDEX(Matches!$F$2:$F$201,MATCH($A342&amp;"-8",Matches!$J$2:$J$201,0))),"",IF(AND(R342=INDEX(Matches!$G$2:$G$201,MATCH($A342&amp;"-8",Matches!$J$2:$J$201,0)),S342=INDEX(Matches!$H$2:$H$201,MATCH($A342&amp;"-8",Matches!$J$2:$J$201,0))),5,IF(SIGN(R342-S342)&lt;&gt;SIGN(INDEX(Matches!$G$2:$G$201,MATCH($A342&amp;"-8",Matches!$J$2:$J$201,0))-INDEX(Matches!$H$2:$H$201,MATCH($A342&amp;"-8",Matches!$J$2:$J$201,0))),0,IF(R342-S342=INDEX(Matches!$G$2:$G$201,MATCH($A342&amp;"-8",Matches!$J$2:$J$201,0))-INDEX(Matches!$H$2:$H$201,MATCH($A342&amp;"-8",Matches!$J$2:$J$201,0)),3,2))))),""))</f>
        <v/>
      </c>
      <c r="AF342" s="12" t="str">
        <f aca="false">IF(OR($B342="",T342="",U342=""),"",IFERROR(IF(OR(INDEX(Matches!$I$2:$I$201,MATCH($A342&amp;"-9",Matches!$J$2:$J$201,0))="Void",INDEX(Matches!$G$2:$G$201,MATCH($A342&amp;"-9",Matches!$J$2:$J$201,0))="",INDEX(Matches!$H$2:$H$201,MATCH($A342&amp;"-9",Matches!$J$2:$J$201,0))=""),"",IF(AND($C342&lt;&gt;"",INDEX(Matches!$F$2:$F$201,MATCH($A342&amp;"-9",Matches!$J$2:$J$201,0))&lt;&gt;"",$C342&gt;=INDEX(Matches!$F$2:$F$201,MATCH($A342&amp;"-9",Matches!$J$2:$J$201,0))),"",IF(AND(T342=INDEX(Matches!$G$2:$G$201,MATCH($A342&amp;"-9",Matches!$J$2:$J$201,0)),U342=INDEX(Matches!$H$2:$H$201,MATCH($A342&amp;"-9",Matches!$J$2:$J$201,0))),5,IF(SIGN(T342-U342)&lt;&gt;SIGN(INDEX(Matches!$G$2:$G$201,MATCH($A342&amp;"-9",Matches!$J$2:$J$201,0))-INDEX(Matches!$H$2:$H$201,MATCH($A342&amp;"-9",Matches!$J$2:$J$201,0))),0,IF(T342-U342=INDEX(Matches!$G$2:$G$201,MATCH($A342&amp;"-9",Matches!$J$2:$J$201,0))-INDEX(Matches!$H$2:$H$201,MATCH($A342&amp;"-9",Matches!$J$2:$J$201,0)),3,2))))),""))</f>
        <v/>
      </c>
      <c r="AG342" s="12" t="str">
        <f aca="false">IF(OR($B342="",V342="",W342=""),"",IFERROR(IF(OR(INDEX(Matches!$I$2:$I$201,MATCH($A342&amp;"-10",Matches!$J$2:$J$201,0))="Void",INDEX(Matches!$G$2:$G$201,MATCH($A342&amp;"-10",Matches!$J$2:$J$201,0))="",INDEX(Matches!$H$2:$H$201,MATCH($A342&amp;"-10",Matches!$J$2:$J$201,0))=""),"",IF(AND($C342&lt;&gt;"",INDEX(Matches!$F$2:$F$201,MATCH($A342&amp;"-10",Matches!$J$2:$J$201,0))&lt;&gt;"",$C342&gt;=INDEX(Matches!$F$2:$F$201,MATCH($A342&amp;"-10",Matches!$J$2:$J$201,0))),"",IF(AND(V342=INDEX(Matches!$G$2:$G$201,MATCH($A342&amp;"-10",Matches!$J$2:$J$201,0)),W342=INDEX(Matches!$H$2:$H$201,MATCH($A342&amp;"-10",Matches!$J$2:$J$201,0))),5,IF(SIGN(V342-W342)&lt;&gt;SIGN(INDEX(Matches!$G$2:$G$201,MATCH($A342&amp;"-10",Matches!$J$2:$J$201,0))-INDEX(Matches!$H$2:$H$201,MATCH($A342&amp;"-10",Matches!$J$2:$J$201,0))),0,IF(V342-W342=INDEX(Matches!$G$2:$G$201,MATCH($A342&amp;"-10",Matches!$J$2:$J$201,0))-INDEX(Matches!$H$2:$H$201,MATCH($A342&amp;"-10",Matches!$J$2:$J$201,0)),3,2))))),""))</f>
        <v/>
      </c>
      <c r="AH342" s="13" t="str">
        <f aca="false">IF($B342="","",SUM(X342:AG342))</f>
        <v/>
      </c>
      <c r="AI342" s="12" t="str">
        <f aca="false">IF($B342="","",COUNTIF(X342:AG342,5))</f>
        <v/>
      </c>
      <c r="AJ342" s="12" t="str">
        <f aca="false">IF($B342="","",COUNTIF(X342:AG342,"&gt;=2"))</f>
        <v/>
      </c>
      <c r="AK342" s="12" t="str">
        <f aca="false">IF($B342="","",COUNT(X342:AG342))</f>
        <v/>
      </c>
    </row>
    <row r="343" customFormat="false" ht="15" hidden="false" customHeight="false" outlineLevel="0" collapsed="false">
      <c r="A343" s="7"/>
      <c r="B343" s="7"/>
      <c r="C343" s="1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12" t="str">
        <f aca="false">IF(OR($B343="",D343="",E343=""),"",IFERROR(IF(OR(INDEX(Matches!$I$2:$I$201,MATCH($A343&amp;"-1",Matches!$J$2:$J$201,0))="Void",INDEX(Matches!$G$2:$G$201,MATCH($A343&amp;"-1",Matches!$J$2:$J$201,0))="",INDEX(Matches!$H$2:$H$201,MATCH($A343&amp;"-1",Matches!$J$2:$J$201,0))=""),"",IF(AND($C343&lt;&gt;"",INDEX(Matches!$F$2:$F$201,MATCH($A343&amp;"-1",Matches!$J$2:$J$201,0))&lt;&gt;"",$C343&gt;=INDEX(Matches!$F$2:$F$201,MATCH($A343&amp;"-1",Matches!$J$2:$J$201,0))),"",IF(AND(D343=INDEX(Matches!$G$2:$G$201,MATCH($A343&amp;"-1",Matches!$J$2:$J$201,0)),E343=INDEX(Matches!$H$2:$H$201,MATCH($A343&amp;"-1",Matches!$J$2:$J$201,0))),5,IF(SIGN(D343-E343)&lt;&gt;SIGN(INDEX(Matches!$G$2:$G$201,MATCH($A343&amp;"-1",Matches!$J$2:$J$201,0))-INDEX(Matches!$H$2:$H$201,MATCH($A343&amp;"-1",Matches!$J$2:$J$201,0))),0,IF(D343-E343=INDEX(Matches!$G$2:$G$201,MATCH($A343&amp;"-1",Matches!$J$2:$J$201,0))-INDEX(Matches!$H$2:$H$201,MATCH($A343&amp;"-1",Matches!$J$2:$J$201,0)),3,2))))),""))</f>
        <v/>
      </c>
      <c r="Y343" s="12" t="str">
        <f aca="false">IF(OR($B343="",F343="",G343=""),"",IFERROR(IF(OR(INDEX(Matches!$I$2:$I$201,MATCH($A343&amp;"-2",Matches!$J$2:$J$201,0))="Void",INDEX(Matches!$G$2:$G$201,MATCH($A343&amp;"-2",Matches!$J$2:$J$201,0))="",INDEX(Matches!$H$2:$H$201,MATCH($A343&amp;"-2",Matches!$J$2:$J$201,0))=""),"",IF(AND($C343&lt;&gt;"",INDEX(Matches!$F$2:$F$201,MATCH($A343&amp;"-2",Matches!$J$2:$J$201,0))&lt;&gt;"",$C343&gt;=INDEX(Matches!$F$2:$F$201,MATCH($A343&amp;"-2",Matches!$J$2:$J$201,0))),"",IF(AND(F343=INDEX(Matches!$G$2:$G$201,MATCH($A343&amp;"-2",Matches!$J$2:$J$201,0)),G343=INDEX(Matches!$H$2:$H$201,MATCH($A343&amp;"-2",Matches!$J$2:$J$201,0))),5,IF(SIGN(F343-G343)&lt;&gt;SIGN(INDEX(Matches!$G$2:$G$201,MATCH($A343&amp;"-2",Matches!$J$2:$J$201,0))-INDEX(Matches!$H$2:$H$201,MATCH($A343&amp;"-2",Matches!$J$2:$J$201,0))),0,IF(F343-G343=INDEX(Matches!$G$2:$G$201,MATCH($A343&amp;"-2",Matches!$J$2:$J$201,0))-INDEX(Matches!$H$2:$H$201,MATCH($A343&amp;"-2",Matches!$J$2:$J$201,0)),3,2))))),""))</f>
        <v/>
      </c>
      <c r="Z343" s="12" t="str">
        <f aca="false">IF(OR($B343="",H343="",I343=""),"",IFERROR(IF(OR(INDEX(Matches!$I$2:$I$201,MATCH($A343&amp;"-3",Matches!$J$2:$J$201,0))="Void",INDEX(Matches!$G$2:$G$201,MATCH($A343&amp;"-3",Matches!$J$2:$J$201,0))="",INDEX(Matches!$H$2:$H$201,MATCH($A343&amp;"-3",Matches!$J$2:$J$201,0))=""),"",IF(AND($C343&lt;&gt;"",INDEX(Matches!$F$2:$F$201,MATCH($A343&amp;"-3",Matches!$J$2:$J$201,0))&lt;&gt;"",$C343&gt;=INDEX(Matches!$F$2:$F$201,MATCH($A343&amp;"-3",Matches!$J$2:$J$201,0))),"",IF(AND(H343=INDEX(Matches!$G$2:$G$201,MATCH($A343&amp;"-3",Matches!$J$2:$J$201,0)),I343=INDEX(Matches!$H$2:$H$201,MATCH($A343&amp;"-3",Matches!$J$2:$J$201,0))),5,IF(SIGN(H343-I343)&lt;&gt;SIGN(INDEX(Matches!$G$2:$G$201,MATCH($A343&amp;"-3",Matches!$J$2:$J$201,0))-INDEX(Matches!$H$2:$H$201,MATCH($A343&amp;"-3",Matches!$J$2:$J$201,0))),0,IF(H343-I343=INDEX(Matches!$G$2:$G$201,MATCH($A343&amp;"-3",Matches!$J$2:$J$201,0))-INDEX(Matches!$H$2:$H$201,MATCH($A343&amp;"-3",Matches!$J$2:$J$201,0)),3,2))))),""))</f>
        <v/>
      </c>
      <c r="AA343" s="12" t="str">
        <f aca="false">IF(OR($B343="",J343="",K343=""),"",IFERROR(IF(OR(INDEX(Matches!$I$2:$I$201,MATCH($A343&amp;"-4",Matches!$J$2:$J$201,0))="Void",INDEX(Matches!$G$2:$G$201,MATCH($A343&amp;"-4",Matches!$J$2:$J$201,0))="",INDEX(Matches!$H$2:$H$201,MATCH($A343&amp;"-4",Matches!$J$2:$J$201,0))=""),"",IF(AND($C343&lt;&gt;"",INDEX(Matches!$F$2:$F$201,MATCH($A343&amp;"-4",Matches!$J$2:$J$201,0))&lt;&gt;"",$C343&gt;=INDEX(Matches!$F$2:$F$201,MATCH($A343&amp;"-4",Matches!$J$2:$J$201,0))),"",IF(AND(J343=INDEX(Matches!$G$2:$G$201,MATCH($A343&amp;"-4",Matches!$J$2:$J$201,0)),K343=INDEX(Matches!$H$2:$H$201,MATCH($A343&amp;"-4",Matches!$J$2:$J$201,0))),5,IF(SIGN(J343-K343)&lt;&gt;SIGN(INDEX(Matches!$G$2:$G$201,MATCH($A343&amp;"-4",Matches!$J$2:$J$201,0))-INDEX(Matches!$H$2:$H$201,MATCH($A343&amp;"-4",Matches!$J$2:$J$201,0))),0,IF(J343-K343=INDEX(Matches!$G$2:$G$201,MATCH($A343&amp;"-4",Matches!$J$2:$J$201,0))-INDEX(Matches!$H$2:$H$201,MATCH($A343&amp;"-4",Matches!$J$2:$J$201,0)),3,2))))),""))</f>
        <v/>
      </c>
      <c r="AB343" s="12" t="str">
        <f aca="false">IF(OR($B343="",L343="",M343=""),"",IFERROR(IF(OR(INDEX(Matches!$I$2:$I$201,MATCH($A343&amp;"-5",Matches!$J$2:$J$201,0))="Void",INDEX(Matches!$G$2:$G$201,MATCH($A343&amp;"-5",Matches!$J$2:$J$201,0))="",INDEX(Matches!$H$2:$H$201,MATCH($A343&amp;"-5",Matches!$J$2:$J$201,0))=""),"",IF(AND($C343&lt;&gt;"",INDEX(Matches!$F$2:$F$201,MATCH($A343&amp;"-5",Matches!$J$2:$J$201,0))&lt;&gt;"",$C343&gt;=INDEX(Matches!$F$2:$F$201,MATCH($A343&amp;"-5",Matches!$J$2:$J$201,0))),"",IF(AND(L343=INDEX(Matches!$G$2:$G$201,MATCH($A343&amp;"-5",Matches!$J$2:$J$201,0)),M343=INDEX(Matches!$H$2:$H$201,MATCH($A343&amp;"-5",Matches!$J$2:$J$201,0))),5,IF(SIGN(L343-M343)&lt;&gt;SIGN(INDEX(Matches!$G$2:$G$201,MATCH($A343&amp;"-5",Matches!$J$2:$J$201,0))-INDEX(Matches!$H$2:$H$201,MATCH($A343&amp;"-5",Matches!$J$2:$J$201,0))),0,IF(L343-M343=INDEX(Matches!$G$2:$G$201,MATCH($A343&amp;"-5",Matches!$J$2:$J$201,0))-INDEX(Matches!$H$2:$H$201,MATCH($A343&amp;"-5",Matches!$J$2:$J$201,0)),3,2))))),""))</f>
        <v/>
      </c>
      <c r="AC343" s="12" t="str">
        <f aca="false">IF(OR($B343="",N343="",O343=""),"",IFERROR(IF(OR(INDEX(Matches!$I$2:$I$201,MATCH($A343&amp;"-6",Matches!$J$2:$J$201,0))="Void",INDEX(Matches!$G$2:$G$201,MATCH($A343&amp;"-6",Matches!$J$2:$J$201,0))="",INDEX(Matches!$H$2:$H$201,MATCH($A343&amp;"-6",Matches!$J$2:$J$201,0))=""),"",IF(AND($C343&lt;&gt;"",INDEX(Matches!$F$2:$F$201,MATCH($A343&amp;"-6",Matches!$J$2:$J$201,0))&lt;&gt;"",$C343&gt;=INDEX(Matches!$F$2:$F$201,MATCH($A343&amp;"-6",Matches!$J$2:$J$201,0))),"",IF(AND(N343=INDEX(Matches!$G$2:$G$201,MATCH($A343&amp;"-6",Matches!$J$2:$J$201,0)),O343=INDEX(Matches!$H$2:$H$201,MATCH($A343&amp;"-6",Matches!$J$2:$J$201,0))),5,IF(SIGN(N343-O343)&lt;&gt;SIGN(INDEX(Matches!$G$2:$G$201,MATCH($A343&amp;"-6",Matches!$J$2:$J$201,0))-INDEX(Matches!$H$2:$H$201,MATCH($A343&amp;"-6",Matches!$J$2:$J$201,0))),0,IF(N343-O343=INDEX(Matches!$G$2:$G$201,MATCH($A343&amp;"-6",Matches!$J$2:$J$201,0))-INDEX(Matches!$H$2:$H$201,MATCH($A343&amp;"-6",Matches!$J$2:$J$201,0)),3,2))))),""))</f>
        <v/>
      </c>
      <c r="AD343" s="12" t="str">
        <f aca="false">IF(OR($B343="",P343="",Q343=""),"",IFERROR(IF(OR(INDEX(Matches!$I$2:$I$201,MATCH($A343&amp;"-7",Matches!$J$2:$J$201,0))="Void",INDEX(Matches!$G$2:$G$201,MATCH($A343&amp;"-7",Matches!$J$2:$J$201,0))="",INDEX(Matches!$H$2:$H$201,MATCH($A343&amp;"-7",Matches!$J$2:$J$201,0))=""),"",IF(AND($C343&lt;&gt;"",INDEX(Matches!$F$2:$F$201,MATCH($A343&amp;"-7",Matches!$J$2:$J$201,0))&lt;&gt;"",$C343&gt;=INDEX(Matches!$F$2:$F$201,MATCH($A343&amp;"-7",Matches!$J$2:$J$201,0))),"",IF(AND(P343=INDEX(Matches!$G$2:$G$201,MATCH($A343&amp;"-7",Matches!$J$2:$J$201,0)),Q343=INDEX(Matches!$H$2:$H$201,MATCH($A343&amp;"-7",Matches!$J$2:$J$201,0))),5,IF(SIGN(P343-Q343)&lt;&gt;SIGN(INDEX(Matches!$G$2:$G$201,MATCH($A343&amp;"-7",Matches!$J$2:$J$201,0))-INDEX(Matches!$H$2:$H$201,MATCH($A343&amp;"-7",Matches!$J$2:$J$201,0))),0,IF(P343-Q343=INDEX(Matches!$G$2:$G$201,MATCH($A343&amp;"-7",Matches!$J$2:$J$201,0))-INDEX(Matches!$H$2:$H$201,MATCH($A343&amp;"-7",Matches!$J$2:$J$201,0)),3,2))))),""))</f>
        <v/>
      </c>
      <c r="AE343" s="12" t="str">
        <f aca="false">IF(OR($B343="",R343="",S343=""),"",IFERROR(IF(OR(INDEX(Matches!$I$2:$I$201,MATCH($A343&amp;"-8",Matches!$J$2:$J$201,0))="Void",INDEX(Matches!$G$2:$G$201,MATCH($A343&amp;"-8",Matches!$J$2:$J$201,0))="",INDEX(Matches!$H$2:$H$201,MATCH($A343&amp;"-8",Matches!$J$2:$J$201,0))=""),"",IF(AND($C343&lt;&gt;"",INDEX(Matches!$F$2:$F$201,MATCH($A343&amp;"-8",Matches!$J$2:$J$201,0))&lt;&gt;"",$C343&gt;=INDEX(Matches!$F$2:$F$201,MATCH($A343&amp;"-8",Matches!$J$2:$J$201,0))),"",IF(AND(R343=INDEX(Matches!$G$2:$G$201,MATCH($A343&amp;"-8",Matches!$J$2:$J$201,0)),S343=INDEX(Matches!$H$2:$H$201,MATCH($A343&amp;"-8",Matches!$J$2:$J$201,0))),5,IF(SIGN(R343-S343)&lt;&gt;SIGN(INDEX(Matches!$G$2:$G$201,MATCH($A343&amp;"-8",Matches!$J$2:$J$201,0))-INDEX(Matches!$H$2:$H$201,MATCH($A343&amp;"-8",Matches!$J$2:$J$201,0))),0,IF(R343-S343=INDEX(Matches!$G$2:$G$201,MATCH($A343&amp;"-8",Matches!$J$2:$J$201,0))-INDEX(Matches!$H$2:$H$201,MATCH($A343&amp;"-8",Matches!$J$2:$J$201,0)),3,2))))),""))</f>
        <v/>
      </c>
      <c r="AF343" s="12" t="str">
        <f aca="false">IF(OR($B343="",T343="",U343=""),"",IFERROR(IF(OR(INDEX(Matches!$I$2:$I$201,MATCH($A343&amp;"-9",Matches!$J$2:$J$201,0))="Void",INDEX(Matches!$G$2:$G$201,MATCH($A343&amp;"-9",Matches!$J$2:$J$201,0))="",INDEX(Matches!$H$2:$H$201,MATCH($A343&amp;"-9",Matches!$J$2:$J$201,0))=""),"",IF(AND($C343&lt;&gt;"",INDEX(Matches!$F$2:$F$201,MATCH($A343&amp;"-9",Matches!$J$2:$J$201,0))&lt;&gt;"",$C343&gt;=INDEX(Matches!$F$2:$F$201,MATCH($A343&amp;"-9",Matches!$J$2:$J$201,0))),"",IF(AND(T343=INDEX(Matches!$G$2:$G$201,MATCH($A343&amp;"-9",Matches!$J$2:$J$201,0)),U343=INDEX(Matches!$H$2:$H$201,MATCH($A343&amp;"-9",Matches!$J$2:$J$201,0))),5,IF(SIGN(T343-U343)&lt;&gt;SIGN(INDEX(Matches!$G$2:$G$201,MATCH($A343&amp;"-9",Matches!$J$2:$J$201,0))-INDEX(Matches!$H$2:$H$201,MATCH($A343&amp;"-9",Matches!$J$2:$J$201,0))),0,IF(T343-U343=INDEX(Matches!$G$2:$G$201,MATCH($A343&amp;"-9",Matches!$J$2:$J$201,0))-INDEX(Matches!$H$2:$H$201,MATCH($A343&amp;"-9",Matches!$J$2:$J$201,0)),3,2))))),""))</f>
        <v/>
      </c>
      <c r="AG343" s="12" t="str">
        <f aca="false">IF(OR($B343="",V343="",W343=""),"",IFERROR(IF(OR(INDEX(Matches!$I$2:$I$201,MATCH($A343&amp;"-10",Matches!$J$2:$J$201,0))="Void",INDEX(Matches!$G$2:$G$201,MATCH($A343&amp;"-10",Matches!$J$2:$J$201,0))="",INDEX(Matches!$H$2:$H$201,MATCH($A343&amp;"-10",Matches!$J$2:$J$201,0))=""),"",IF(AND($C343&lt;&gt;"",INDEX(Matches!$F$2:$F$201,MATCH($A343&amp;"-10",Matches!$J$2:$J$201,0))&lt;&gt;"",$C343&gt;=INDEX(Matches!$F$2:$F$201,MATCH($A343&amp;"-10",Matches!$J$2:$J$201,0))),"",IF(AND(V343=INDEX(Matches!$G$2:$G$201,MATCH($A343&amp;"-10",Matches!$J$2:$J$201,0)),W343=INDEX(Matches!$H$2:$H$201,MATCH($A343&amp;"-10",Matches!$J$2:$J$201,0))),5,IF(SIGN(V343-W343)&lt;&gt;SIGN(INDEX(Matches!$G$2:$G$201,MATCH($A343&amp;"-10",Matches!$J$2:$J$201,0))-INDEX(Matches!$H$2:$H$201,MATCH($A343&amp;"-10",Matches!$J$2:$J$201,0))),0,IF(V343-W343=INDEX(Matches!$G$2:$G$201,MATCH($A343&amp;"-10",Matches!$J$2:$J$201,0))-INDEX(Matches!$H$2:$H$201,MATCH($A343&amp;"-10",Matches!$J$2:$J$201,0)),3,2))))),""))</f>
        <v/>
      </c>
      <c r="AH343" s="13" t="str">
        <f aca="false">IF($B343="","",SUM(X343:AG343))</f>
        <v/>
      </c>
      <c r="AI343" s="12" t="str">
        <f aca="false">IF($B343="","",COUNTIF(X343:AG343,5))</f>
        <v/>
      </c>
      <c r="AJ343" s="12" t="str">
        <f aca="false">IF($B343="","",COUNTIF(X343:AG343,"&gt;=2"))</f>
        <v/>
      </c>
      <c r="AK343" s="12" t="str">
        <f aca="false">IF($B343="","",COUNT(X343:AG343))</f>
        <v/>
      </c>
    </row>
    <row r="344" customFormat="false" ht="15" hidden="false" customHeight="false" outlineLevel="0" collapsed="false">
      <c r="A344" s="7"/>
      <c r="B344" s="7"/>
      <c r="C344" s="1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12" t="str">
        <f aca="false">IF(OR($B344="",D344="",E344=""),"",IFERROR(IF(OR(INDEX(Matches!$I$2:$I$201,MATCH($A344&amp;"-1",Matches!$J$2:$J$201,0))="Void",INDEX(Matches!$G$2:$G$201,MATCH($A344&amp;"-1",Matches!$J$2:$J$201,0))="",INDEX(Matches!$H$2:$H$201,MATCH($A344&amp;"-1",Matches!$J$2:$J$201,0))=""),"",IF(AND($C344&lt;&gt;"",INDEX(Matches!$F$2:$F$201,MATCH($A344&amp;"-1",Matches!$J$2:$J$201,0))&lt;&gt;"",$C344&gt;=INDEX(Matches!$F$2:$F$201,MATCH($A344&amp;"-1",Matches!$J$2:$J$201,0))),"",IF(AND(D344=INDEX(Matches!$G$2:$G$201,MATCH($A344&amp;"-1",Matches!$J$2:$J$201,0)),E344=INDEX(Matches!$H$2:$H$201,MATCH($A344&amp;"-1",Matches!$J$2:$J$201,0))),5,IF(SIGN(D344-E344)&lt;&gt;SIGN(INDEX(Matches!$G$2:$G$201,MATCH($A344&amp;"-1",Matches!$J$2:$J$201,0))-INDEX(Matches!$H$2:$H$201,MATCH($A344&amp;"-1",Matches!$J$2:$J$201,0))),0,IF(D344-E344=INDEX(Matches!$G$2:$G$201,MATCH($A344&amp;"-1",Matches!$J$2:$J$201,0))-INDEX(Matches!$H$2:$H$201,MATCH($A344&amp;"-1",Matches!$J$2:$J$201,0)),3,2))))),""))</f>
        <v/>
      </c>
      <c r="Y344" s="12" t="str">
        <f aca="false">IF(OR($B344="",F344="",G344=""),"",IFERROR(IF(OR(INDEX(Matches!$I$2:$I$201,MATCH($A344&amp;"-2",Matches!$J$2:$J$201,0))="Void",INDEX(Matches!$G$2:$G$201,MATCH($A344&amp;"-2",Matches!$J$2:$J$201,0))="",INDEX(Matches!$H$2:$H$201,MATCH($A344&amp;"-2",Matches!$J$2:$J$201,0))=""),"",IF(AND($C344&lt;&gt;"",INDEX(Matches!$F$2:$F$201,MATCH($A344&amp;"-2",Matches!$J$2:$J$201,0))&lt;&gt;"",$C344&gt;=INDEX(Matches!$F$2:$F$201,MATCH($A344&amp;"-2",Matches!$J$2:$J$201,0))),"",IF(AND(F344=INDEX(Matches!$G$2:$G$201,MATCH($A344&amp;"-2",Matches!$J$2:$J$201,0)),G344=INDEX(Matches!$H$2:$H$201,MATCH($A344&amp;"-2",Matches!$J$2:$J$201,0))),5,IF(SIGN(F344-G344)&lt;&gt;SIGN(INDEX(Matches!$G$2:$G$201,MATCH($A344&amp;"-2",Matches!$J$2:$J$201,0))-INDEX(Matches!$H$2:$H$201,MATCH($A344&amp;"-2",Matches!$J$2:$J$201,0))),0,IF(F344-G344=INDEX(Matches!$G$2:$G$201,MATCH($A344&amp;"-2",Matches!$J$2:$J$201,0))-INDEX(Matches!$H$2:$H$201,MATCH($A344&amp;"-2",Matches!$J$2:$J$201,0)),3,2))))),""))</f>
        <v/>
      </c>
      <c r="Z344" s="12" t="str">
        <f aca="false">IF(OR($B344="",H344="",I344=""),"",IFERROR(IF(OR(INDEX(Matches!$I$2:$I$201,MATCH($A344&amp;"-3",Matches!$J$2:$J$201,0))="Void",INDEX(Matches!$G$2:$G$201,MATCH($A344&amp;"-3",Matches!$J$2:$J$201,0))="",INDEX(Matches!$H$2:$H$201,MATCH($A344&amp;"-3",Matches!$J$2:$J$201,0))=""),"",IF(AND($C344&lt;&gt;"",INDEX(Matches!$F$2:$F$201,MATCH($A344&amp;"-3",Matches!$J$2:$J$201,0))&lt;&gt;"",$C344&gt;=INDEX(Matches!$F$2:$F$201,MATCH($A344&amp;"-3",Matches!$J$2:$J$201,0))),"",IF(AND(H344=INDEX(Matches!$G$2:$G$201,MATCH($A344&amp;"-3",Matches!$J$2:$J$201,0)),I344=INDEX(Matches!$H$2:$H$201,MATCH($A344&amp;"-3",Matches!$J$2:$J$201,0))),5,IF(SIGN(H344-I344)&lt;&gt;SIGN(INDEX(Matches!$G$2:$G$201,MATCH($A344&amp;"-3",Matches!$J$2:$J$201,0))-INDEX(Matches!$H$2:$H$201,MATCH($A344&amp;"-3",Matches!$J$2:$J$201,0))),0,IF(H344-I344=INDEX(Matches!$G$2:$G$201,MATCH($A344&amp;"-3",Matches!$J$2:$J$201,0))-INDEX(Matches!$H$2:$H$201,MATCH($A344&amp;"-3",Matches!$J$2:$J$201,0)),3,2))))),""))</f>
        <v/>
      </c>
      <c r="AA344" s="12" t="str">
        <f aca="false">IF(OR($B344="",J344="",K344=""),"",IFERROR(IF(OR(INDEX(Matches!$I$2:$I$201,MATCH($A344&amp;"-4",Matches!$J$2:$J$201,0))="Void",INDEX(Matches!$G$2:$G$201,MATCH($A344&amp;"-4",Matches!$J$2:$J$201,0))="",INDEX(Matches!$H$2:$H$201,MATCH($A344&amp;"-4",Matches!$J$2:$J$201,0))=""),"",IF(AND($C344&lt;&gt;"",INDEX(Matches!$F$2:$F$201,MATCH($A344&amp;"-4",Matches!$J$2:$J$201,0))&lt;&gt;"",$C344&gt;=INDEX(Matches!$F$2:$F$201,MATCH($A344&amp;"-4",Matches!$J$2:$J$201,0))),"",IF(AND(J344=INDEX(Matches!$G$2:$G$201,MATCH($A344&amp;"-4",Matches!$J$2:$J$201,0)),K344=INDEX(Matches!$H$2:$H$201,MATCH($A344&amp;"-4",Matches!$J$2:$J$201,0))),5,IF(SIGN(J344-K344)&lt;&gt;SIGN(INDEX(Matches!$G$2:$G$201,MATCH($A344&amp;"-4",Matches!$J$2:$J$201,0))-INDEX(Matches!$H$2:$H$201,MATCH($A344&amp;"-4",Matches!$J$2:$J$201,0))),0,IF(J344-K344=INDEX(Matches!$G$2:$G$201,MATCH($A344&amp;"-4",Matches!$J$2:$J$201,0))-INDEX(Matches!$H$2:$H$201,MATCH($A344&amp;"-4",Matches!$J$2:$J$201,0)),3,2))))),""))</f>
        <v/>
      </c>
      <c r="AB344" s="12" t="str">
        <f aca="false">IF(OR($B344="",L344="",M344=""),"",IFERROR(IF(OR(INDEX(Matches!$I$2:$I$201,MATCH($A344&amp;"-5",Matches!$J$2:$J$201,0))="Void",INDEX(Matches!$G$2:$G$201,MATCH($A344&amp;"-5",Matches!$J$2:$J$201,0))="",INDEX(Matches!$H$2:$H$201,MATCH($A344&amp;"-5",Matches!$J$2:$J$201,0))=""),"",IF(AND($C344&lt;&gt;"",INDEX(Matches!$F$2:$F$201,MATCH($A344&amp;"-5",Matches!$J$2:$J$201,0))&lt;&gt;"",$C344&gt;=INDEX(Matches!$F$2:$F$201,MATCH($A344&amp;"-5",Matches!$J$2:$J$201,0))),"",IF(AND(L344=INDEX(Matches!$G$2:$G$201,MATCH($A344&amp;"-5",Matches!$J$2:$J$201,0)),M344=INDEX(Matches!$H$2:$H$201,MATCH($A344&amp;"-5",Matches!$J$2:$J$201,0))),5,IF(SIGN(L344-M344)&lt;&gt;SIGN(INDEX(Matches!$G$2:$G$201,MATCH($A344&amp;"-5",Matches!$J$2:$J$201,0))-INDEX(Matches!$H$2:$H$201,MATCH($A344&amp;"-5",Matches!$J$2:$J$201,0))),0,IF(L344-M344=INDEX(Matches!$G$2:$G$201,MATCH($A344&amp;"-5",Matches!$J$2:$J$201,0))-INDEX(Matches!$H$2:$H$201,MATCH($A344&amp;"-5",Matches!$J$2:$J$201,0)),3,2))))),""))</f>
        <v/>
      </c>
      <c r="AC344" s="12" t="str">
        <f aca="false">IF(OR($B344="",N344="",O344=""),"",IFERROR(IF(OR(INDEX(Matches!$I$2:$I$201,MATCH($A344&amp;"-6",Matches!$J$2:$J$201,0))="Void",INDEX(Matches!$G$2:$G$201,MATCH($A344&amp;"-6",Matches!$J$2:$J$201,0))="",INDEX(Matches!$H$2:$H$201,MATCH($A344&amp;"-6",Matches!$J$2:$J$201,0))=""),"",IF(AND($C344&lt;&gt;"",INDEX(Matches!$F$2:$F$201,MATCH($A344&amp;"-6",Matches!$J$2:$J$201,0))&lt;&gt;"",$C344&gt;=INDEX(Matches!$F$2:$F$201,MATCH($A344&amp;"-6",Matches!$J$2:$J$201,0))),"",IF(AND(N344=INDEX(Matches!$G$2:$G$201,MATCH($A344&amp;"-6",Matches!$J$2:$J$201,0)),O344=INDEX(Matches!$H$2:$H$201,MATCH($A344&amp;"-6",Matches!$J$2:$J$201,0))),5,IF(SIGN(N344-O344)&lt;&gt;SIGN(INDEX(Matches!$G$2:$G$201,MATCH($A344&amp;"-6",Matches!$J$2:$J$201,0))-INDEX(Matches!$H$2:$H$201,MATCH($A344&amp;"-6",Matches!$J$2:$J$201,0))),0,IF(N344-O344=INDEX(Matches!$G$2:$G$201,MATCH($A344&amp;"-6",Matches!$J$2:$J$201,0))-INDEX(Matches!$H$2:$H$201,MATCH($A344&amp;"-6",Matches!$J$2:$J$201,0)),3,2))))),""))</f>
        <v/>
      </c>
      <c r="AD344" s="12" t="str">
        <f aca="false">IF(OR($B344="",P344="",Q344=""),"",IFERROR(IF(OR(INDEX(Matches!$I$2:$I$201,MATCH($A344&amp;"-7",Matches!$J$2:$J$201,0))="Void",INDEX(Matches!$G$2:$G$201,MATCH($A344&amp;"-7",Matches!$J$2:$J$201,0))="",INDEX(Matches!$H$2:$H$201,MATCH($A344&amp;"-7",Matches!$J$2:$J$201,0))=""),"",IF(AND($C344&lt;&gt;"",INDEX(Matches!$F$2:$F$201,MATCH($A344&amp;"-7",Matches!$J$2:$J$201,0))&lt;&gt;"",$C344&gt;=INDEX(Matches!$F$2:$F$201,MATCH($A344&amp;"-7",Matches!$J$2:$J$201,0))),"",IF(AND(P344=INDEX(Matches!$G$2:$G$201,MATCH($A344&amp;"-7",Matches!$J$2:$J$201,0)),Q344=INDEX(Matches!$H$2:$H$201,MATCH($A344&amp;"-7",Matches!$J$2:$J$201,0))),5,IF(SIGN(P344-Q344)&lt;&gt;SIGN(INDEX(Matches!$G$2:$G$201,MATCH($A344&amp;"-7",Matches!$J$2:$J$201,0))-INDEX(Matches!$H$2:$H$201,MATCH($A344&amp;"-7",Matches!$J$2:$J$201,0))),0,IF(P344-Q344=INDEX(Matches!$G$2:$G$201,MATCH($A344&amp;"-7",Matches!$J$2:$J$201,0))-INDEX(Matches!$H$2:$H$201,MATCH($A344&amp;"-7",Matches!$J$2:$J$201,0)),3,2))))),""))</f>
        <v/>
      </c>
      <c r="AE344" s="12" t="str">
        <f aca="false">IF(OR($B344="",R344="",S344=""),"",IFERROR(IF(OR(INDEX(Matches!$I$2:$I$201,MATCH($A344&amp;"-8",Matches!$J$2:$J$201,0))="Void",INDEX(Matches!$G$2:$G$201,MATCH($A344&amp;"-8",Matches!$J$2:$J$201,0))="",INDEX(Matches!$H$2:$H$201,MATCH($A344&amp;"-8",Matches!$J$2:$J$201,0))=""),"",IF(AND($C344&lt;&gt;"",INDEX(Matches!$F$2:$F$201,MATCH($A344&amp;"-8",Matches!$J$2:$J$201,0))&lt;&gt;"",$C344&gt;=INDEX(Matches!$F$2:$F$201,MATCH($A344&amp;"-8",Matches!$J$2:$J$201,0))),"",IF(AND(R344=INDEX(Matches!$G$2:$G$201,MATCH($A344&amp;"-8",Matches!$J$2:$J$201,0)),S344=INDEX(Matches!$H$2:$H$201,MATCH($A344&amp;"-8",Matches!$J$2:$J$201,0))),5,IF(SIGN(R344-S344)&lt;&gt;SIGN(INDEX(Matches!$G$2:$G$201,MATCH($A344&amp;"-8",Matches!$J$2:$J$201,0))-INDEX(Matches!$H$2:$H$201,MATCH($A344&amp;"-8",Matches!$J$2:$J$201,0))),0,IF(R344-S344=INDEX(Matches!$G$2:$G$201,MATCH($A344&amp;"-8",Matches!$J$2:$J$201,0))-INDEX(Matches!$H$2:$H$201,MATCH($A344&amp;"-8",Matches!$J$2:$J$201,0)),3,2))))),""))</f>
        <v/>
      </c>
      <c r="AF344" s="12" t="str">
        <f aca="false">IF(OR($B344="",T344="",U344=""),"",IFERROR(IF(OR(INDEX(Matches!$I$2:$I$201,MATCH($A344&amp;"-9",Matches!$J$2:$J$201,0))="Void",INDEX(Matches!$G$2:$G$201,MATCH($A344&amp;"-9",Matches!$J$2:$J$201,0))="",INDEX(Matches!$H$2:$H$201,MATCH($A344&amp;"-9",Matches!$J$2:$J$201,0))=""),"",IF(AND($C344&lt;&gt;"",INDEX(Matches!$F$2:$F$201,MATCH($A344&amp;"-9",Matches!$J$2:$J$201,0))&lt;&gt;"",$C344&gt;=INDEX(Matches!$F$2:$F$201,MATCH($A344&amp;"-9",Matches!$J$2:$J$201,0))),"",IF(AND(T344=INDEX(Matches!$G$2:$G$201,MATCH($A344&amp;"-9",Matches!$J$2:$J$201,0)),U344=INDEX(Matches!$H$2:$H$201,MATCH($A344&amp;"-9",Matches!$J$2:$J$201,0))),5,IF(SIGN(T344-U344)&lt;&gt;SIGN(INDEX(Matches!$G$2:$G$201,MATCH($A344&amp;"-9",Matches!$J$2:$J$201,0))-INDEX(Matches!$H$2:$H$201,MATCH($A344&amp;"-9",Matches!$J$2:$J$201,0))),0,IF(T344-U344=INDEX(Matches!$G$2:$G$201,MATCH($A344&amp;"-9",Matches!$J$2:$J$201,0))-INDEX(Matches!$H$2:$H$201,MATCH($A344&amp;"-9",Matches!$J$2:$J$201,0)),3,2))))),""))</f>
        <v/>
      </c>
      <c r="AG344" s="12" t="str">
        <f aca="false">IF(OR($B344="",V344="",W344=""),"",IFERROR(IF(OR(INDEX(Matches!$I$2:$I$201,MATCH($A344&amp;"-10",Matches!$J$2:$J$201,0))="Void",INDEX(Matches!$G$2:$G$201,MATCH($A344&amp;"-10",Matches!$J$2:$J$201,0))="",INDEX(Matches!$H$2:$H$201,MATCH($A344&amp;"-10",Matches!$J$2:$J$201,0))=""),"",IF(AND($C344&lt;&gt;"",INDEX(Matches!$F$2:$F$201,MATCH($A344&amp;"-10",Matches!$J$2:$J$201,0))&lt;&gt;"",$C344&gt;=INDEX(Matches!$F$2:$F$201,MATCH($A344&amp;"-10",Matches!$J$2:$J$201,0))),"",IF(AND(V344=INDEX(Matches!$G$2:$G$201,MATCH($A344&amp;"-10",Matches!$J$2:$J$201,0)),W344=INDEX(Matches!$H$2:$H$201,MATCH($A344&amp;"-10",Matches!$J$2:$J$201,0))),5,IF(SIGN(V344-W344)&lt;&gt;SIGN(INDEX(Matches!$G$2:$G$201,MATCH($A344&amp;"-10",Matches!$J$2:$J$201,0))-INDEX(Matches!$H$2:$H$201,MATCH($A344&amp;"-10",Matches!$J$2:$J$201,0))),0,IF(V344-W344=INDEX(Matches!$G$2:$G$201,MATCH($A344&amp;"-10",Matches!$J$2:$J$201,0))-INDEX(Matches!$H$2:$H$201,MATCH($A344&amp;"-10",Matches!$J$2:$J$201,0)),3,2))))),""))</f>
        <v/>
      </c>
      <c r="AH344" s="13" t="str">
        <f aca="false">IF($B344="","",SUM(X344:AG344))</f>
        <v/>
      </c>
      <c r="AI344" s="12" t="str">
        <f aca="false">IF($B344="","",COUNTIF(X344:AG344,5))</f>
        <v/>
      </c>
      <c r="AJ344" s="12" t="str">
        <f aca="false">IF($B344="","",COUNTIF(X344:AG344,"&gt;=2"))</f>
        <v/>
      </c>
      <c r="AK344" s="12" t="str">
        <f aca="false">IF($B344="","",COUNT(X344:AG344))</f>
        <v/>
      </c>
    </row>
    <row r="345" customFormat="false" ht="15" hidden="false" customHeight="false" outlineLevel="0" collapsed="false">
      <c r="A345" s="7"/>
      <c r="B345" s="7"/>
      <c r="C345" s="11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12" t="str">
        <f aca="false">IF(OR($B345="",D345="",E345=""),"",IFERROR(IF(OR(INDEX(Matches!$I$2:$I$201,MATCH($A345&amp;"-1",Matches!$J$2:$J$201,0))="Void",INDEX(Matches!$G$2:$G$201,MATCH($A345&amp;"-1",Matches!$J$2:$J$201,0))="",INDEX(Matches!$H$2:$H$201,MATCH($A345&amp;"-1",Matches!$J$2:$J$201,0))=""),"",IF(AND($C345&lt;&gt;"",INDEX(Matches!$F$2:$F$201,MATCH($A345&amp;"-1",Matches!$J$2:$J$201,0))&lt;&gt;"",$C345&gt;=INDEX(Matches!$F$2:$F$201,MATCH($A345&amp;"-1",Matches!$J$2:$J$201,0))),"",IF(AND(D345=INDEX(Matches!$G$2:$G$201,MATCH($A345&amp;"-1",Matches!$J$2:$J$201,0)),E345=INDEX(Matches!$H$2:$H$201,MATCH($A345&amp;"-1",Matches!$J$2:$J$201,0))),5,IF(SIGN(D345-E345)&lt;&gt;SIGN(INDEX(Matches!$G$2:$G$201,MATCH($A345&amp;"-1",Matches!$J$2:$J$201,0))-INDEX(Matches!$H$2:$H$201,MATCH($A345&amp;"-1",Matches!$J$2:$J$201,0))),0,IF(D345-E345=INDEX(Matches!$G$2:$G$201,MATCH($A345&amp;"-1",Matches!$J$2:$J$201,0))-INDEX(Matches!$H$2:$H$201,MATCH($A345&amp;"-1",Matches!$J$2:$J$201,0)),3,2))))),""))</f>
        <v/>
      </c>
      <c r="Y345" s="12" t="str">
        <f aca="false">IF(OR($B345="",F345="",G345=""),"",IFERROR(IF(OR(INDEX(Matches!$I$2:$I$201,MATCH($A345&amp;"-2",Matches!$J$2:$J$201,0))="Void",INDEX(Matches!$G$2:$G$201,MATCH($A345&amp;"-2",Matches!$J$2:$J$201,0))="",INDEX(Matches!$H$2:$H$201,MATCH($A345&amp;"-2",Matches!$J$2:$J$201,0))=""),"",IF(AND($C345&lt;&gt;"",INDEX(Matches!$F$2:$F$201,MATCH($A345&amp;"-2",Matches!$J$2:$J$201,0))&lt;&gt;"",$C345&gt;=INDEX(Matches!$F$2:$F$201,MATCH($A345&amp;"-2",Matches!$J$2:$J$201,0))),"",IF(AND(F345=INDEX(Matches!$G$2:$G$201,MATCH($A345&amp;"-2",Matches!$J$2:$J$201,0)),G345=INDEX(Matches!$H$2:$H$201,MATCH($A345&amp;"-2",Matches!$J$2:$J$201,0))),5,IF(SIGN(F345-G345)&lt;&gt;SIGN(INDEX(Matches!$G$2:$G$201,MATCH($A345&amp;"-2",Matches!$J$2:$J$201,0))-INDEX(Matches!$H$2:$H$201,MATCH($A345&amp;"-2",Matches!$J$2:$J$201,0))),0,IF(F345-G345=INDEX(Matches!$G$2:$G$201,MATCH($A345&amp;"-2",Matches!$J$2:$J$201,0))-INDEX(Matches!$H$2:$H$201,MATCH($A345&amp;"-2",Matches!$J$2:$J$201,0)),3,2))))),""))</f>
        <v/>
      </c>
      <c r="Z345" s="12" t="str">
        <f aca="false">IF(OR($B345="",H345="",I345=""),"",IFERROR(IF(OR(INDEX(Matches!$I$2:$I$201,MATCH($A345&amp;"-3",Matches!$J$2:$J$201,0))="Void",INDEX(Matches!$G$2:$G$201,MATCH($A345&amp;"-3",Matches!$J$2:$J$201,0))="",INDEX(Matches!$H$2:$H$201,MATCH($A345&amp;"-3",Matches!$J$2:$J$201,0))=""),"",IF(AND($C345&lt;&gt;"",INDEX(Matches!$F$2:$F$201,MATCH($A345&amp;"-3",Matches!$J$2:$J$201,0))&lt;&gt;"",$C345&gt;=INDEX(Matches!$F$2:$F$201,MATCH($A345&amp;"-3",Matches!$J$2:$J$201,0))),"",IF(AND(H345=INDEX(Matches!$G$2:$G$201,MATCH($A345&amp;"-3",Matches!$J$2:$J$201,0)),I345=INDEX(Matches!$H$2:$H$201,MATCH($A345&amp;"-3",Matches!$J$2:$J$201,0))),5,IF(SIGN(H345-I345)&lt;&gt;SIGN(INDEX(Matches!$G$2:$G$201,MATCH($A345&amp;"-3",Matches!$J$2:$J$201,0))-INDEX(Matches!$H$2:$H$201,MATCH($A345&amp;"-3",Matches!$J$2:$J$201,0))),0,IF(H345-I345=INDEX(Matches!$G$2:$G$201,MATCH($A345&amp;"-3",Matches!$J$2:$J$201,0))-INDEX(Matches!$H$2:$H$201,MATCH($A345&amp;"-3",Matches!$J$2:$J$201,0)),3,2))))),""))</f>
        <v/>
      </c>
      <c r="AA345" s="12" t="str">
        <f aca="false">IF(OR($B345="",J345="",K345=""),"",IFERROR(IF(OR(INDEX(Matches!$I$2:$I$201,MATCH($A345&amp;"-4",Matches!$J$2:$J$201,0))="Void",INDEX(Matches!$G$2:$G$201,MATCH($A345&amp;"-4",Matches!$J$2:$J$201,0))="",INDEX(Matches!$H$2:$H$201,MATCH($A345&amp;"-4",Matches!$J$2:$J$201,0))=""),"",IF(AND($C345&lt;&gt;"",INDEX(Matches!$F$2:$F$201,MATCH($A345&amp;"-4",Matches!$J$2:$J$201,0))&lt;&gt;"",$C345&gt;=INDEX(Matches!$F$2:$F$201,MATCH($A345&amp;"-4",Matches!$J$2:$J$201,0))),"",IF(AND(J345=INDEX(Matches!$G$2:$G$201,MATCH($A345&amp;"-4",Matches!$J$2:$J$201,0)),K345=INDEX(Matches!$H$2:$H$201,MATCH($A345&amp;"-4",Matches!$J$2:$J$201,0))),5,IF(SIGN(J345-K345)&lt;&gt;SIGN(INDEX(Matches!$G$2:$G$201,MATCH($A345&amp;"-4",Matches!$J$2:$J$201,0))-INDEX(Matches!$H$2:$H$201,MATCH($A345&amp;"-4",Matches!$J$2:$J$201,0))),0,IF(J345-K345=INDEX(Matches!$G$2:$G$201,MATCH($A345&amp;"-4",Matches!$J$2:$J$201,0))-INDEX(Matches!$H$2:$H$201,MATCH($A345&amp;"-4",Matches!$J$2:$J$201,0)),3,2))))),""))</f>
        <v/>
      </c>
      <c r="AB345" s="12" t="str">
        <f aca="false">IF(OR($B345="",L345="",M345=""),"",IFERROR(IF(OR(INDEX(Matches!$I$2:$I$201,MATCH($A345&amp;"-5",Matches!$J$2:$J$201,0))="Void",INDEX(Matches!$G$2:$G$201,MATCH($A345&amp;"-5",Matches!$J$2:$J$201,0))="",INDEX(Matches!$H$2:$H$201,MATCH($A345&amp;"-5",Matches!$J$2:$J$201,0))=""),"",IF(AND($C345&lt;&gt;"",INDEX(Matches!$F$2:$F$201,MATCH($A345&amp;"-5",Matches!$J$2:$J$201,0))&lt;&gt;"",$C345&gt;=INDEX(Matches!$F$2:$F$201,MATCH($A345&amp;"-5",Matches!$J$2:$J$201,0))),"",IF(AND(L345=INDEX(Matches!$G$2:$G$201,MATCH($A345&amp;"-5",Matches!$J$2:$J$201,0)),M345=INDEX(Matches!$H$2:$H$201,MATCH($A345&amp;"-5",Matches!$J$2:$J$201,0))),5,IF(SIGN(L345-M345)&lt;&gt;SIGN(INDEX(Matches!$G$2:$G$201,MATCH($A345&amp;"-5",Matches!$J$2:$J$201,0))-INDEX(Matches!$H$2:$H$201,MATCH($A345&amp;"-5",Matches!$J$2:$J$201,0))),0,IF(L345-M345=INDEX(Matches!$G$2:$G$201,MATCH($A345&amp;"-5",Matches!$J$2:$J$201,0))-INDEX(Matches!$H$2:$H$201,MATCH($A345&amp;"-5",Matches!$J$2:$J$201,0)),3,2))))),""))</f>
        <v/>
      </c>
      <c r="AC345" s="12" t="str">
        <f aca="false">IF(OR($B345="",N345="",O345=""),"",IFERROR(IF(OR(INDEX(Matches!$I$2:$I$201,MATCH($A345&amp;"-6",Matches!$J$2:$J$201,0))="Void",INDEX(Matches!$G$2:$G$201,MATCH($A345&amp;"-6",Matches!$J$2:$J$201,0))="",INDEX(Matches!$H$2:$H$201,MATCH($A345&amp;"-6",Matches!$J$2:$J$201,0))=""),"",IF(AND($C345&lt;&gt;"",INDEX(Matches!$F$2:$F$201,MATCH($A345&amp;"-6",Matches!$J$2:$J$201,0))&lt;&gt;"",$C345&gt;=INDEX(Matches!$F$2:$F$201,MATCH($A345&amp;"-6",Matches!$J$2:$J$201,0))),"",IF(AND(N345=INDEX(Matches!$G$2:$G$201,MATCH($A345&amp;"-6",Matches!$J$2:$J$201,0)),O345=INDEX(Matches!$H$2:$H$201,MATCH($A345&amp;"-6",Matches!$J$2:$J$201,0))),5,IF(SIGN(N345-O345)&lt;&gt;SIGN(INDEX(Matches!$G$2:$G$201,MATCH($A345&amp;"-6",Matches!$J$2:$J$201,0))-INDEX(Matches!$H$2:$H$201,MATCH($A345&amp;"-6",Matches!$J$2:$J$201,0))),0,IF(N345-O345=INDEX(Matches!$G$2:$G$201,MATCH($A345&amp;"-6",Matches!$J$2:$J$201,0))-INDEX(Matches!$H$2:$H$201,MATCH($A345&amp;"-6",Matches!$J$2:$J$201,0)),3,2))))),""))</f>
        <v/>
      </c>
      <c r="AD345" s="12" t="str">
        <f aca="false">IF(OR($B345="",P345="",Q345=""),"",IFERROR(IF(OR(INDEX(Matches!$I$2:$I$201,MATCH($A345&amp;"-7",Matches!$J$2:$J$201,0))="Void",INDEX(Matches!$G$2:$G$201,MATCH($A345&amp;"-7",Matches!$J$2:$J$201,0))="",INDEX(Matches!$H$2:$H$201,MATCH($A345&amp;"-7",Matches!$J$2:$J$201,0))=""),"",IF(AND($C345&lt;&gt;"",INDEX(Matches!$F$2:$F$201,MATCH($A345&amp;"-7",Matches!$J$2:$J$201,0))&lt;&gt;"",$C345&gt;=INDEX(Matches!$F$2:$F$201,MATCH($A345&amp;"-7",Matches!$J$2:$J$201,0))),"",IF(AND(P345=INDEX(Matches!$G$2:$G$201,MATCH($A345&amp;"-7",Matches!$J$2:$J$201,0)),Q345=INDEX(Matches!$H$2:$H$201,MATCH($A345&amp;"-7",Matches!$J$2:$J$201,0))),5,IF(SIGN(P345-Q345)&lt;&gt;SIGN(INDEX(Matches!$G$2:$G$201,MATCH($A345&amp;"-7",Matches!$J$2:$J$201,0))-INDEX(Matches!$H$2:$H$201,MATCH($A345&amp;"-7",Matches!$J$2:$J$201,0))),0,IF(P345-Q345=INDEX(Matches!$G$2:$G$201,MATCH($A345&amp;"-7",Matches!$J$2:$J$201,0))-INDEX(Matches!$H$2:$H$201,MATCH($A345&amp;"-7",Matches!$J$2:$J$201,0)),3,2))))),""))</f>
        <v/>
      </c>
      <c r="AE345" s="12" t="str">
        <f aca="false">IF(OR($B345="",R345="",S345=""),"",IFERROR(IF(OR(INDEX(Matches!$I$2:$I$201,MATCH($A345&amp;"-8",Matches!$J$2:$J$201,0))="Void",INDEX(Matches!$G$2:$G$201,MATCH($A345&amp;"-8",Matches!$J$2:$J$201,0))="",INDEX(Matches!$H$2:$H$201,MATCH($A345&amp;"-8",Matches!$J$2:$J$201,0))=""),"",IF(AND($C345&lt;&gt;"",INDEX(Matches!$F$2:$F$201,MATCH($A345&amp;"-8",Matches!$J$2:$J$201,0))&lt;&gt;"",$C345&gt;=INDEX(Matches!$F$2:$F$201,MATCH($A345&amp;"-8",Matches!$J$2:$J$201,0))),"",IF(AND(R345=INDEX(Matches!$G$2:$G$201,MATCH($A345&amp;"-8",Matches!$J$2:$J$201,0)),S345=INDEX(Matches!$H$2:$H$201,MATCH($A345&amp;"-8",Matches!$J$2:$J$201,0))),5,IF(SIGN(R345-S345)&lt;&gt;SIGN(INDEX(Matches!$G$2:$G$201,MATCH($A345&amp;"-8",Matches!$J$2:$J$201,0))-INDEX(Matches!$H$2:$H$201,MATCH($A345&amp;"-8",Matches!$J$2:$J$201,0))),0,IF(R345-S345=INDEX(Matches!$G$2:$G$201,MATCH($A345&amp;"-8",Matches!$J$2:$J$201,0))-INDEX(Matches!$H$2:$H$201,MATCH($A345&amp;"-8",Matches!$J$2:$J$201,0)),3,2))))),""))</f>
        <v/>
      </c>
      <c r="AF345" s="12" t="str">
        <f aca="false">IF(OR($B345="",T345="",U345=""),"",IFERROR(IF(OR(INDEX(Matches!$I$2:$I$201,MATCH($A345&amp;"-9",Matches!$J$2:$J$201,0))="Void",INDEX(Matches!$G$2:$G$201,MATCH($A345&amp;"-9",Matches!$J$2:$J$201,0))="",INDEX(Matches!$H$2:$H$201,MATCH($A345&amp;"-9",Matches!$J$2:$J$201,0))=""),"",IF(AND($C345&lt;&gt;"",INDEX(Matches!$F$2:$F$201,MATCH($A345&amp;"-9",Matches!$J$2:$J$201,0))&lt;&gt;"",$C345&gt;=INDEX(Matches!$F$2:$F$201,MATCH($A345&amp;"-9",Matches!$J$2:$J$201,0))),"",IF(AND(T345=INDEX(Matches!$G$2:$G$201,MATCH($A345&amp;"-9",Matches!$J$2:$J$201,0)),U345=INDEX(Matches!$H$2:$H$201,MATCH($A345&amp;"-9",Matches!$J$2:$J$201,0))),5,IF(SIGN(T345-U345)&lt;&gt;SIGN(INDEX(Matches!$G$2:$G$201,MATCH($A345&amp;"-9",Matches!$J$2:$J$201,0))-INDEX(Matches!$H$2:$H$201,MATCH($A345&amp;"-9",Matches!$J$2:$J$201,0))),0,IF(T345-U345=INDEX(Matches!$G$2:$G$201,MATCH($A345&amp;"-9",Matches!$J$2:$J$201,0))-INDEX(Matches!$H$2:$H$201,MATCH($A345&amp;"-9",Matches!$J$2:$J$201,0)),3,2))))),""))</f>
        <v/>
      </c>
      <c r="AG345" s="12" t="str">
        <f aca="false">IF(OR($B345="",V345="",W345=""),"",IFERROR(IF(OR(INDEX(Matches!$I$2:$I$201,MATCH($A345&amp;"-10",Matches!$J$2:$J$201,0))="Void",INDEX(Matches!$G$2:$G$201,MATCH($A345&amp;"-10",Matches!$J$2:$J$201,0))="",INDEX(Matches!$H$2:$H$201,MATCH($A345&amp;"-10",Matches!$J$2:$J$201,0))=""),"",IF(AND($C345&lt;&gt;"",INDEX(Matches!$F$2:$F$201,MATCH($A345&amp;"-10",Matches!$J$2:$J$201,0))&lt;&gt;"",$C345&gt;=INDEX(Matches!$F$2:$F$201,MATCH($A345&amp;"-10",Matches!$J$2:$J$201,0))),"",IF(AND(V345=INDEX(Matches!$G$2:$G$201,MATCH($A345&amp;"-10",Matches!$J$2:$J$201,0)),W345=INDEX(Matches!$H$2:$H$201,MATCH($A345&amp;"-10",Matches!$J$2:$J$201,0))),5,IF(SIGN(V345-W345)&lt;&gt;SIGN(INDEX(Matches!$G$2:$G$201,MATCH($A345&amp;"-10",Matches!$J$2:$J$201,0))-INDEX(Matches!$H$2:$H$201,MATCH($A345&amp;"-10",Matches!$J$2:$J$201,0))),0,IF(V345-W345=INDEX(Matches!$G$2:$G$201,MATCH($A345&amp;"-10",Matches!$J$2:$J$201,0))-INDEX(Matches!$H$2:$H$201,MATCH($A345&amp;"-10",Matches!$J$2:$J$201,0)),3,2))))),""))</f>
        <v/>
      </c>
      <c r="AH345" s="13" t="str">
        <f aca="false">IF($B345="","",SUM(X345:AG345))</f>
        <v/>
      </c>
      <c r="AI345" s="12" t="str">
        <f aca="false">IF($B345="","",COUNTIF(X345:AG345,5))</f>
        <v/>
      </c>
      <c r="AJ345" s="12" t="str">
        <f aca="false">IF($B345="","",COUNTIF(X345:AG345,"&gt;=2"))</f>
        <v/>
      </c>
      <c r="AK345" s="12" t="str">
        <f aca="false">IF($B345="","",COUNT(X345:AG345))</f>
        <v/>
      </c>
    </row>
    <row r="346" customFormat="false" ht="15" hidden="false" customHeight="false" outlineLevel="0" collapsed="false">
      <c r="A346" s="7"/>
      <c r="B346" s="7"/>
      <c r="C346" s="11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12" t="str">
        <f aca="false">IF(OR($B346="",D346="",E346=""),"",IFERROR(IF(OR(INDEX(Matches!$I$2:$I$201,MATCH($A346&amp;"-1",Matches!$J$2:$J$201,0))="Void",INDEX(Matches!$G$2:$G$201,MATCH($A346&amp;"-1",Matches!$J$2:$J$201,0))="",INDEX(Matches!$H$2:$H$201,MATCH($A346&amp;"-1",Matches!$J$2:$J$201,0))=""),"",IF(AND($C346&lt;&gt;"",INDEX(Matches!$F$2:$F$201,MATCH($A346&amp;"-1",Matches!$J$2:$J$201,0))&lt;&gt;"",$C346&gt;=INDEX(Matches!$F$2:$F$201,MATCH($A346&amp;"-1",Matches!$J$2:$J$201,0))),"",IF(AND(D346=INDEX(Matches!$G$2:$G$201,MATCH($A346&amp;"-1",Matches!$J$2:$J$201,0)),E346=INDEX(Matches!$H$2:$H$201,MATCH($A346&amp;"-1",Matches!$J$2:$J$201,0))),5,IF(SIGN(D346-E346)&lt;&gt;SIGN(INDEX(Matches!$G$2:$G$201,MATCH($A346&amp;"-1",Matches!$J$2:$J$201,0))-INDEX(Matches!$H$2:$H$201,MATCH($A346&amp;"-1",Matches!$J$2:$J$201,0))),0,IF(D346-E346=INDEX(Matches!$G$2:$G$201,MATCH($A346&amp;"-1",Matches!$J$2:$J$201,0))-INDEX(Matches!$H$2:$H$201,MATCH($A346&amp;"-1",Matches!$J$2:$J$201,0)),3,2))))),""))</f>
        <v/>
      </c>
      <c r="Y346" s="12" t="str">
        <f aca="false">IF(OR($B346="",F346="",G346=""),"",IFERROR(IF(OR(INDEX(Matches!$I$2:$I$201,MATCH($A346&amp;"-2",Matches!$J$2:$J$201,0))="Void",INDEX(Matches!$G$2:$G$201,MATCH($A346&amp;"-2",Matches!$J$2:$J$201,0))="",INDEX(Matches!$H$2:$H$201,MATCH($A346&amp;"-2",Matches!$J$2:$J$201,0))=""),"",IF(AND($C346&lt;&gt;"",INDEX(Matches!$F$2:$F$201,MATCH($A346&amp;"-2",Matches!$J$2:$J$201,0))&lt;&gt;"",$C346&gt;=INDEX(Matches!$F$2:$F$201,MATCH($A346&amp;"-2",Matches!$J$2:$J$201,0))),"",IF(AND(F346=INDEX(Matches!$G$2:$G$201,MATCH($A346&amp;"-2",Matches!$J$2:$J$201,0)),G346=INDEX(Matches!$H$2:$H$201,MATCH($A346&amp;"-2",Matches!$J$2:$J$201,0))),5,IF(SIGN(F346-G346)&lt;&gt;SIGN(INDEX(Matches!$G$2:$G$201,MATCH($A346&amp;"-2",Matches!$J$2:$J$201,0))-INDEX(Matches!$H$2:$H$201,MATCH($A346&amp;"-2",Matches!$J$2:$J$201,0))),0,IF(F346-G346=INDEX(Matches!$G$2:$G$201,MATCH($A346&amp;"-2",Matches!$J$2:$J$201,0))-INDEX(Matches!$H$2:$H$201,MATCH($A346&amp;"-2",Matches!$J$2:$J$201,0)),3,2))))),""))</f>
        <v/>
      </c>
      <c r="Z346" s="12" t="str">
        <f aca="false">IF(OR($B346="",H346="",I346=""),"",IFERROR(IF(OR(INDEX(Matches!$I$2:$I$201,MATCH($A346&amp;"-3",Matches!$J$2:$J$201,0))="Void",INDEX(Matches!$G$2:$G$201,MATCH($A346&amp;"-3",Matches!$J$2:$J$201,0))="",INDEX(Matches!$H$2:$H$201,MATCH($A346&amp;"-3",Matches!$J$2:$J$201,0))=""),"",IF(AND($C346&lt;&gt;"",INDEX(Matches!$F$2:$F$201,MATCH($A346&amp;"-3",Matches!$J$2:$J$201,0))&lt;&gt;"",$C346&gt;=INDEX(Matches!$F$2:$F$201,MATCH($A346&amp;"-3",Matches!$J$2:$J$201,0))),"",IF(AND(H346=INDEX(Matches!$G$2:$G$201,MATCH($A346&amp;"-3",Matches!$J$2:$J$201,0)),I346=INDEX(Matches!$H$2:$H$201,MATCH($A346&amp;"-3",Matches!$J$2:$J$201,0))),5,IF(SIGN(H346-I346)&lt;&gt;SIGN(INDEX(Matches!$G$2:$G$201,MATCH($A346&amp;"-3",Matches!$J$2:$J$201,0))-INDEX(Matches!$H$2:$H$201,MATCH($A346&amp;"-3",Matches!$J$2:$J$201,0))),0,IF(H346-I346=INDEX(Matches!$G$2:$G$201,MATCH($A346&amp;"-3",Matches!$J$2:$J$201,0))-INDEX(Matches!$H$2:$H$201,MATCH($A346&amp;"-3",Matches!$J$2:$J$201,0)),3,2))))),""))</f>
        <v/>
      </c>
      <c r="AA346" s="12" t="str">
        <f aca="false">IF(OR($B346="",J346="",K346=""),"",IFERROR(IF(OR(INDEX(Matches!$I$2:$I$201,MATCH($A346&amp;"-4",Matches!$J$2:$J$201,0))="Void",INDEX(Matches!$G$2:$G$201,MATCH($A346&amp;"-4",Matches!$J$2:$J$201,0))="",INDEX(Matches!$H$2:$H$201,MATCH($A346&amp;"-4",Matches!$J$2:$J$201,0))=""),"",IF(AND($C346&lt;&gt;"",INDEX(Matches!$F$2:$F$201,MATCH($A346&amp;"-4",Matches!$J$2:$J$201,0))&lt;&gt;"",$C346&gt;=INDEX(Matches!$F$2:$F$201,MATCH($A346&amp;"-4",Matches!$J$2:$J$201,0))),"",IF(AND(J346=INDEX(Matches!$G$2:$G$201,MATCH($A346&amp;"-4",Matches!$J$2:$J$201,0)),K346=INDEX(Matches!$H$2:$H$201,MATCH($A346&amp;"-4",Matches!$J$2:$J$201,0))),5,IF(SIGN(J346-K346)&lt;&gt;SIGN(INDEX(Matches!$G$2:$G$201,MATCH($A346&amp;"-4",Matches!$J$2:$J$201,0))-INDEX(Matches!$H$2:$H$201,MATCH($A346&amp;"-4",Matches!$J$2:$J$201,0))),0,IF(J346-K346=INDEX(Matches!$G$2:$G$201,MATCH($A346&amp;"-4",Matches!$J$2:$J$201,0))-INDEX(Matches!$H$2:$H$201,MATCH($A346&amp;"-4",Matches!$J$2:$J$201,0)),3,2))))),""))</f>
        <v/>
      </c>
      <c r="AB346" s="12" t="str">
        <f aca="false">IF(OR($B346="",L346="",M346=""),"",IFERROR(IF(OR(INDEX(Matches!$I$2:$I$201,MATCH($A346&amp;"-5",Matches!$J$2:$J$201,0))="Void",INDEX(Matches!$G$2:$G$201,MATCH($A346&amp;"-5",Matches!$J$2:$J$201,0))="",INDEX(Matches!$H$2:$H$201,MATCH($A346&amp;"-5",Matches!$J$2:$J$201,0))=""),"",IF(AND($C346&lt;&gt;"",INDEX(Matches!$F$2:$F$201,MATCH($A346&amp;"-5",Matches!$J$2:$J$201,0))&lt;&gt;"",$C346&gt;=INDEX(Matches!$F$2:$F$201,MATCH($A346&amp;"-5",Matches!$J$2:$J$201,0))),"",IF(AND(L346=INDEX(Matches!$G$2:$G$201,MATCH($A346&amp;"-5",Matches!$J$2:$J$201,0)),M346=INDEX(Matches!$H$2:$H$201,MATCH($A346&amp;"-5",Matches!$J$2:$J$201,0))),5,IF(SIGN(L346-M346)&lt;&gt;SIGN(INDEX(Matches!$G$2:$G$201,MATCH($A346&amp;"-5",Matches!$J$2:$J$201,0))-INDEX(Matches!$H$2:$H$201,MATCH($A346&amp;"-5",Matches!$J$2:$J$201,0))),0,IF(L346-M346=INDEX(Matches!$G$2:$G$201,MATCH($A346&amp;"-5",Matches!$J$2:$J$201,0))-INDEX(Matches!$H$2:$H$201,MATCH($A346&amp;"-5",Matches!$J$2:$J$201,0)),3,2))))),""))</f>
        <v/>
      </c>
      <c r="AC346" s="12" t="str">
        <f aca="false">IF(OR($B346="",N346="",O346=""),"",IFERROR(IF(OR(INDEX(Matches!$I$2:$I$201,MATCH($A346&amp;"-6",Matches!$J$2:$J$201,0))="Void",INDEX(Matches!$G$2:$G$201,MATCH($A346&amp;"-6",Matches!$J$2:$J$201,0))="",INDEX(Matches!$H$2:$H$201,MATCH($A346&amp;"-6",Matches!$J$2:$J$201,0))=""),"",IF(AND($C346&lt;&gt;"",INDEX(Matches!$F$2:$F$201,MATCH($A346&amp;"-6",Matches!$J$2:$J$201,0))&lt;&gt;"",$C346&gt;=INDEX(Matches!$F$2:$F$201,MATCH($A346&amp;"-6",Matches!$J$2:$J$201,0))),"",IF(AND(N346=INDEX(Matches!$G$2:$G$201,MATCH($A346&amp;"-6",Matches!$J$2:$J$201,0)),O346=INDEX(Matches!$H$2:$H$201,MATCH($A346&amp;"-6",Matches!$J$2:$J$201,0))),5,IF(SIGN(N346-O346)&lt;&gt;SIGN(INDEX(Matches!$G$2:$G$201,MATCH($A346&amp;"-6",Matches!$J$2:$J$201,0))-INDEX(Matches!$H$2:$H$201,MATCH($A346&amp;"-6",Matches!$J$2:$J$201,0))),0,IF(N346-O346=INDEX(Matches!$G$2:$G$201,MATCH($A346&amp;"-6",Matches!$J$2:$J$201,0))-INDEX(Matches!$H$2:$H$201,MATCH($A346&amp;"-6",Matches!$J$2:$J$201,0)),3,2))))),""))</f>
        <v/>
      </c>
      <c r="AD346" s="12" t="str">
        <f aca="false">IF(OR($B346="",P346="",Q346=""),"",IFERROR(IF(OR(INDEX(Matches!$I$2:$I$201,MATCH($A346&amp;"-7",Matches!$J$2:$J$201,0))="Void",INDEX(Matches!$G$2:$G$201,MATCH($A346&amp;"-7",Matches!$J$2:$J$201,0))="",INDEX(Matches!$H$2:$H$201,MATCH($A346&amp;"-7",Matches!$J$2:$J$201,0))=""),"",IF(AND($C346&lt;&gt;"",INDEX(Matches!$F$2:$F$201,MATCH($A346&amp;"-7",Matches!$J$2:$J$201,0))&lt;&gt;"",$C346&gt;=INDEX(Matches!$F$2:$F$201,MATCH($A346&amp;"-7",Matches!$J$2:$J$201,0))),"",IF(AND(P346=INDEX(Matches!$G$2:$G$201,MATCH($A346&amp;"-7",Matches!$J$2:$J$201,0)),Q346=INDEX(Matches!$H$2:$H$201,MATCH($A346&amp;"-7",Matches!$J$2:$J$201,0))),5,IF(SIGN(P346-Q346)&lt;&gt;SIGN(INDEX(Matches!$G$2:$G$201,MATCH($A346&amp;"-7",Matches!$J$2:$J$201,0))-INDEX(Matches!$H$2:$H$201,MATCH($A346&amp;"-7",Matches!$J$2:$J$201,0))),0,IF(P346-Q346=INDEX(Matches!$G$2:$G$201,MATCH($A346&amp;"-7",Matches!$J$2:$J$201,0))-INDEX(Matches!$H$2:$H$201,MATCH($A346&amp;"-7",Matches!$J$2:$J$201,0)),3,2))))),""))</f>
        <v/>
      </c>
      <c r="AE346" s="12" t="str">
        <f aca="false">IF(OR($B346="",R346="",S346=""),"",IFERROR(IF(OR(INDEX(Matches!$I$2:$I$201,MATCH($A346&amp;"-8",Matches!$J$2:$J$201,0))="Void",INDEX(Matches!$G$2:$G$201,MATCH($A346&amp;"-8",Matches!$J$2:$J$201,0))="",INDEX(Matches!$H$2:$H$201,MATCH($A346&amp;"-8",Matches!$J$2:$J$201,0))=""),"",IF(AND($C346&lt;&gt;"",INDEX(Matches!$F$2:$F$201,MATCH($A346&amp;"-8",Matches!$J$2:$J$201,0))&lt;&gt;"",$C346&gt;=INDEX(Matches!$F$2:$F$201,MATCH($A346&amp;"-8",Matches!$J$2:$J$201,0))),"",IF(AND(R346=INDEX(Matches!$G$2:$G$201,MATCH($A346&amp;"-8",Matches!$J$2:$J$201,0)),S346=INDEX(Matches!$H$2:$H$201,MATCH($A346&amp;"-8",Matches!$J$2:$J$201,0))),5,IF(SIGN(R346-S346)&lt;&gt;SIGN(INDEX(Matches!$G$2:$G$201,MATCH($A346&amp;"-8",Matches!$J$2:$J$201,0))-INDEX(Matches!$H$2:$H$201,MATCH($A346&amp;"-8",Matches!$J$2:$J$201,0))),0,IF(R346-S346=INDEX(Matches!$G$2:$G$201,MATCH($A346&amp;"-8",Matches!$J$2:$J$201,0))-INDEX(Matches!$H$2:$H$201,MATCH($A346&amp;"-8",Matches!$J$2:$J$201,0)),3,2))))),""))</f>
        <v/>
      </c>
      <c r="AF346" s="12" t="str">
        <f aca="false">IF(OR($B346="",T346="",U346=""),"",IFERROR(IF(OR(INDEX(Matches!$I$2:$I$201,MATCH($A346&amp;"-9",Matches!$J$2:$J$201,0))="Void",INDEX(Matches!$G$2:$G$201,MATCH($A346&amp;"-9",Matches!$J$2:$J$201,0))="",INDEX(Matches!$H$2:$H$201,MATCH($A346&amp;"-9",Matches!$J$2:$J$201,0))=""),"",IF(AND($C346&lt;&gt;"",INDEX(Matches!$F$2:$F$201,MATCH($A346&amp;"-9",Matches!$J$2:$J$201,0))&lt;&gt;"",$C346&gt;=INDEX(Matches!$F$2:$F$201,MATCH($A346&amp;"-9",Matches!$J$2:$J$201,0))),"",IF(AND(T346=INDEX(Matches!$G$2:$G$201,MATCH($A346&amp;"-9",Matches!$J$2:$J$201,0)),U346=INDEX(Matches!$H$2:$H$201,MATCH($A346&amp;"-9",Matches!$J$2:$J$201,0))),5,IF(SIGN(T346-U346)&lt;&gt;SIGN(INDEX(Matches!$G$2:$G$201,MATCH($A346&amp;"-9",Matches!$J$2:$J$201,0))-INDEX(Matches!$H$2:$H$201,MATCH($A346&amp;"-9",Matches!$J$2:$J$201,0))),0,IF(T346-U346=INDEX(Matches!$G$2:$G$201,MATCH($A346&amp;"-9",Matches!$J$2:$J$201,0))-INDEX(Matches!$H$2:$H$201,MATCH($A346&amp;"-9",Matches!$J$2:$J$201,0)),3,2))))),""))</f>
        <v/>
      </c>
      <c r="AG346" s="12" t="str">
        <f aca="false">IF(OR($B346="",V346="",W346=""),"",IFERROR(IF(OR(INDEX(Matches!$I$2:$I$201,MATCH($A346&amp;"-10",Matches!$J$2:$J$201,0))="Void",INDEX(Matches!$G$2:$G$201,MATCH($A346&amp;"-10",Matches!$J$2:$J$201,0))="",INDEX(Matches!$H$2:$H$201,MATCH($A346&amp;"-10",Matches!$J$2:$J$201,0))=""),"",IF(AND($C346&lt;&gt;"",INDEX(Matches!$F$2:$F$201,MATCH($A346&amp;"-10",Matches!$J$2:$J$201,0))&lt;&gt;"",$C346&gt;=INDEX(Matches!$F$2:$F$201,MATCH($A346&amp;"-10",Matches!$J$2:$J$201,0))),"",IF(AND(V346=INDEX(Matches!$G$2:$G$201,MATCH($A346&amp;"-10",Matches!$J$2:$J$201,0)),W346=INDEX(Matches!$H$2:$H$201,MATCH($A346&amp;"-10",Matches!$J$2:$J$201,0))),5,IF(SIGN(V346-W346)&lt;&gt;SIGN(INDEX(Matches!$G$2:$G$201,MATCH($A346&amp;"-10",Matches!$J$2:$J$201,0))-INDEX(Matches!$H$2:$H$201,MATCH($A346&amp;"-10",Matches!$J$2:$J$201,0))),0,IF(V346-W346=INDEX(Matches!$G$2:$G$201,MATCH($A346&amp;"-10",Matches!$J$2:$J$201,0))-INDEX(Matches!$H$2:$H$201,MATCH($A346&amp;"-10",Matches!$J$2:$J$201,0)),3,2))))),""))</f>
        <v/>
      </c>
      <c r="AH346" s="13" t="str">
        <f aca="false">IF($B346="","",SUM(X346:AG346))</f>
        <v/>
      </c>
      <c r="AI346" s="12" t="str">
        <f aca="false">IF($B346="","",COUNTIF(X346:AG346,5))</f>
        <v/>
      </c>
      <c r="AJ346" s="12" t="str">
        <f aca="false">IF($B346="","",COUNTIF(X346:AG346,"&gt;=2"))</f>
        <v/>
      </c>
      <c r="AK346" s="12" t="str">
        <f aca="false">IF($B346="","",COUNT(X346:AG346))</f>
        <v/>
      </c>
    </row>
    <row r="347" customFormat="false" ht="15" hidden="false" customHeight="false" outlineLevel="0" collapsed="false">
      <c r="A347" s="7"/>
      <c r="B347" s="7"/>
      <c r="C347" s="11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12" t="str">
        <f aca="false">IF(OR($B347="",D347="",E347=""),"",IFERROR(IF(OR(INDEX(Matches!$I$2:$I$201,MATCH($A347&amp;"-1",Matches!$J$2:$J$201,0))="Void",INDEX(Matches!$G$2:$G$201,MATCH($A347&amp;"-1",Matches!$J$2:$J$201,0))="",INDEX(Matches!$H$2:$H$201,MATCH($A347&amp;"-1",Matches!$J$2:$J$201,0))=""),"",IF(AND($C347&lt;&gt;"",INDEX(Matches!$F$2:$F$201,MATCH($A347&amp;"-1",Matches!$J$2:$J$201,0))&lt;&gt;"",$C347&gt;=INDEX(Matches!$F$2:$F$201,MATCH($A347&amp;"-1",Matches!$J$2:$J$201,0))),"",IF(AND(D347=INDEX(Matches!$G$2:$G$201,MATCH($A347&amp;"-1",Matches!$J$2:$J$201,0)),E347=INDEX(Matches!$H$2:$H$201,MATCH($A347&amp;"-1",Matches!$J$2:$J$201,0))),5,IF(SIGN(D347-E347)&lt;&gt;SIGN(INDEX(Matches!$G$2:$G$201,MATCH($A347&amp;"-1",Matches!$J$2:$J$201,0))-INDEX(Matches!$H$2:$H$201,MATCH($A347&amp;"-1",Matches!$J$2:$J$201,0))),0,IF(D347-E347=INDEX(Matches!$G$2:$G$201,MATCH($A347&amp;"-1",Matches!$J$2:$J$201,0))-INDEX(Matches!$H$2:$H$201,MATCH($A347&amp;"-1",Matches!$J$2:$J$201,0)),3,2))))),""))</f>
        <v/>
      </c>
      <c r="Y347" s="12" t="str">
        <f aca="false">IF(OR($B347="",F347="",G347=""),"",IFERROR(IF(OR(INDEX(Matches!$I$2:$I$201,MATCH($A347&amp;"-2",Matches!$J$2:$J$201,0))="Void",INDEX(Matches!$G$2:$G$201,MATCH($A347&amp;"-2",Matches!$J$2:$J$201,0))="",INDEX(Matches!$H$2:$H$201,MATCH($A347&amp;"-2",Matches!$J$2:$J$201,0))=""),"",IF(AND($C347&lt;&gt;"",INDEX(Matches!$F$2:$F$201,MATCH($A347&amp;"-2",Matches!$J$2:$J$201,0))&lt;&gt;"",$C347&gt;=INDEX(Matches!$F$2:$F$201,MATCH($A347&amp;"-2",Matches!$J$2:$J$201,0))),"",IF(AND(F347=INDEX(Matches!$G$2:$G$201,MATCH($A347&amp;"-2",Matches!$J$2:$J$201,0)),G347=INDEX(Matches!$H$2:$H$201,MATCH($A347&amp;"-2",Matches!$J$2:$J$201,0))),5,IF(SIGN(F347-G347)&lt;&gt;SIGN(INDEX(Matches!$G$2:$G$201,MATCH($A347&amp;"-2",Matches!$J$2:$J$201,0))-INDEX(Matches!$H$2:$H$201,MATCH($A347&amp;"-2",Matches!$J$2:$J$201,0))),0,IF(F347-G347=INDEX(Matches!$G$2:$G$201,MATCH($A347&amp;"-2",Matches!$J$2:$J$201,0))-INDEX(Matches!$H$2:$H$201,MATCH($A347&amp;"-2",Matches!$J$2:$J$201,0)),3,2))))),""))</f>
        <v/>
      </c>
      <c r="Z347" s="12" t="str">
        <f aca="false">IF(OR($B347="",H347="",I347=""),"",IFERROR(IF(OR(INDEX(Matches!$I$2:$I$201,MATCH($A347&amp;"-3",Matches!$J$2:$J$201,0))="Void",INDEX(Matches!$G$2:$G$201,MATCH($A347&amp;"-3",Matches!$J$2:$J$201,0))="",INDEX(Matches!$H$2:$H$201,MATCH($A347&amp;"-3",Matches!$J$2:$J$201,0))=""),"",IF(AND($C347&lt;&gt;"",INDEX(Matches!$F$2:$F$201,MATCH($A347&amp;"-3",Matches!$J$2:$J$201,0))&lt;&gt;"",$C347&gt;=INDEX(Matches!$F$2:$F$201,MATCH($A347&amp;"-3",Matches!$J$2:$J$201,0))),"",IF(AND(H347=INDEX(Matches!$G$2:$G$201,MATCH($A347&amp;"-3",Matches!$J$2:$J$201,0)),I347=INDEX(Matches!$H$2:$H$201,MATCH($A347&amp;"-3",Matches!$J$2:$J$201,0))),5,IF(SIGN(H347-I347)&lt;&gt;SIGN(INDEX(Matches!$G$2:$G$201,MATCH($A347&amp;"-3",Matches!$J$2:$J$201,0))-INDEX(Matches!$H$2:$H$201,MATCH($A347&amp;"-3",Matches!$J$2:$J$201,0))),0,IF(H347-I347=INDEX(Matches!$G$2:$G$201,MATCH($A347&amp;"-3",Matches!$J$2:$J$201,0))-INDEX(Matches!$H$2:$H$201,MATCH($A347&amp;"-3",Matches!$J$2:$J$201,0)),3,2))))),""))</f>
        <v/>
      </c>
      <c r="AA347" s="12" t="str">
        <f aca="false">IF(OR($B347="",J347="",K347=""),"",IFERROR(IF(OR(INDEX(Matches!$I$2:$I$201,MATCH($A347&amp;"-4",Matches!$J$2:$J$201,0))="Void",INDEX(Matches!$G$2:$G$201,MATCH($A347&amp;"-4",Matches!$J$2:$J$201,0))="",INDEX(Matches!$H$2:$H$201,MATCH($A347&amp;"-4",Matches!$J$2:$J$201,0))=""),"",IF(AND($C347&lt;&gt;"",INDEX(Matches!$F$2:$F$201,MATCH($A347&amp;"-4",Matches!$J$2:$J$201,0))&lt;&gt;"",$C347&gt;=INDEX(Matches!$F$2:$F$201,MATCH($A347&amp;"-4",Matches!$J$2:$J$201,0))),"",IF(AND(J347=INDEX(Matches!$G$2:$G$201,MATCH($A347&amp;"-4",Matches!$J$2:$J$201,0)),K347=INDEX(Matches!$H$2:$H$201,MATCH($A347&amp;"-4",Matches!$J$2:$J$201,0))),5,IF(SIGN(J347-K347)&lt;&gt;SIGN(INDEX(Matches!$G$2:$G$201,MATCH($A347&amp;"-4",Matches!$J$2:$J$201,0))-INDEX(Matches!$H$2:$H$201,MATCH($A347&amp;"-4",Matches!$J$2:$J$201,0))),0,IF(J347-K347=INDEX(Matches!$G$2:$G$201,MATCH($A347&amp;"-4",Matches!$J$2:$J$201,0))-INDEX(Matches!$H$2:$H$201,MATCH($A347&amp;"-4",Matches!$J$2:$J$201,0)),3,2))))),""))</f>
        <v/>
      </c>
      <c r="AB347" s="12" t="str">
        <f aca="false">IF(OR($B347="",L347="",M347=""),"",IFERROR(IF(OR(INDEX(Matches!$I$2:$I$201,MATCH($A347&amp;"-5",Matches!$J$2:$J$201,0))="Void",INDEX(Matches!$G$2:$G$201,MATCH($A347&amp;"-5",Matches!$J$2:$J$201,0))="",INDEX(Matches!$H$2:$H$201,MATCH($A347&amp;"-5",Matches!$J$2:$J$201,0))=""),"",IF(AND($C347&lt;&gt;"",INDEX(Matches!$F$2:$F$201,MATCH($A347&amp;"-5",Matches!$J$2:$J$201,0))&lt;&gt;"",$C347&gt;=INDEX(Matches!$F$2:$F$201,MATCH($A347&amp;"-5",Matches!$J$2:$J$201,0))),"",IF(AND(L347=INDEX(Matches!$G$2:$G$201,MATCH($A347&amp;"-5",Matches!$J$2:$J$201,0)),M347=INDEX(Matches!$H$2:$H$201,MATCH($A347&amp;"-5",Matches!$J$2:$J$201,0))),5,IF(SIGN(L347-M347)&lt;&gt;SIGN(INDEX(Matches!$G$2:$G$201,MATCH($A347&amp;"-5",Matches!$J$2:$J$201,0))-INDEX(Matches!$H$2:$H$201,MATCH($A347&amp;"-5",Matches!$J$2:$J$201,0))),0,IF(L347-M347=INDEX(Matches!$G$2:$G$201,MATCH($A347&amp;"-5",Matches!$J$2:$J$201,0))-INDEX(Matches!$H$2:$H$201,MATCH($A347&amp;"-5",Matches!$J$2:$J$201,0)),3,2))))),""))</f>
        <v/>
      </c>
      <c r="AC347" s="12" t="str">
        <f aca="false">IF(OR($B347="",N347="",O347=""),"",IFERROR(IF(OR(INDEX(Matches!$I$2:$I$201,MATCH($A347&amp;"-6",Matches!$J$2:$J$201,0))="Void",INDEX(Matches!$G$2:$G$201,MATCH($A347&amp;"-6",Matches!$J$2:$J$201,0))="",INDEX(Matches!$H$2:$H$201,MATCH($A347&amp;"-6",Matches!$J$2:$J$201,0))=""),"",IF(AND($C347&lt;&gt;"",INDEX(Matches!$F$2:$F$201,MATCH($A347&amp;"-6",Matches!$J$2:$J$201,0))&lt;&gt;"",$C347&gt;=INDEX(Matches!$F$2:$F$201,MATCH($A347&amp;"-6",Matches!$J$2:$J$201,0))),"",IF(AND(N347=INDEX(Matches!$G$2:$G$201,MATCH($A347&amp;"-6",Matches!$J$2:$J$201,0)),O347=INDEX(Matches!$H$2:$H$201,MATCH($A347&amp;"-6",Matches!$J$2:$J$201,0))),5,IF(SIGN(N347-O347)&lt;&gt;SIGN(INDEX(Matches!$G$2:$G$201,MATCH($A347&amp;"-6",Matches!$J$2:$J$201,0))-INDEX(Matches!$H$2:$H$201,MATCH($A347&amp;"-6",Matches!$J$2:$J$201,0))),0,IF(N347-O347=INDEX(Matches!$G$2:$G$201,MATCH($A347&amp;"-6",Matches!$J$2:$J$201,0))-INDEX(Matches!$H$2:$H$201,MATCH($A347&amp;"-6",Matches!$J$2:$J$201,0)),3,2))))),""))</f>
        <v/>
      </c>
      <c r="AD347" s="12" t="str">
        <f aca="false">IF(OR($B347="",P347="",Q347=""),"",IFERROR(IF(OR(INDEX(Matches!$I$2:$I$201,MATCH($A347&amp;"-7",Matches!$J$2:$J$201,0))="Void",INDEX(Matches!$G$2:$G$201,MATCH($A347&amp;"-7",Matches!$J$2:$J$201,0))="",INDEX(Matches!$H$2:$H$201,MATCH($A347&amp;"-7",Matches!$J$2:$J$201,0))=""),"",IF(AND($C347&lt;&gt;"",INDEX(Matches!$F$2:$F$201,MATCH($A347&amp;"-7",Matches!$J$2:$J$201,0))&lt;&gt;"",$C347&gt;=INDEX(Matches!$F$2:$F$201,MATCH($A347&amp;"-7",Matches!$J$2:$J$201,0))),"",IF(AND(P347=INDEX(Matches!$G$2:$G$201,MATCH($A347&amp;"-7",Matches!$J$2:$J$201,0)),Q347=INDEX(Matches!$H$2:$H$201,MATCH($A347&amp;"-7",Matches!$J$2:$J$201,0))),5,IF(SIGN(P347-Q347)&lt;&gt;SIGN(INDEX(Matches!$G$2:$G$201,MATCH($A347&amp;"-7",Matches!$J$2:$J$201,0))-INDEX(Matches!$H$2:$H$201,MATCH($A347&amp;"-7",Matches!$J$2:$J$201,0))),0,IF(P347-Q347=INDEX(Matches!$G$2:$G$201,MATCH($A347&amp;"-7",Matches!$J$2:$J$201,0))-INDEX(Matches!$H$2:$H$201,MATCH($A347&amp;"-7",Matches!$J$2:$J$201,0)),3,2))))),""))</f>
        <v/>
      </c>
      <c r="AE347" s="12" t="str">
        <f aca="false">IF(OR($B347="",R347="",S347=""),"",IFERROR(IF(OR(INDEX(Matches!$I$2:$I$201,MATCH($A347&amp;"-8",Matches!$J$2:$J$201,0))="Void",INDEX(Matches!$G$2:$G$201,MATCH($A347&amp;"-8",Matches!$J$2:$J$201,0))="",INDEX(Matches!$H$2:$H$201,MATCH($A347&amp;"-8",Matches!$J$2:$J$201,0))=""),"",IF(AND($C347&lt;&gt;"",INDEX(Matches!$F$2:$F$201,MATCH($A347&amp;"-8",Matches!$J$2:$J$201,0))&lt;&gt;"",$C347&gt;=INDEX(Matches!$F$2:$F$201,MATCH($A347&amp;"-8",Matches!$J$2:$J$201,0))),"",IF(AND(R347=INDEX(Matches!$G$2:$G$201,MATCH($A347&amp;"-8",Matches!$J$2:$J$201,0)),S347=INDEX(Matches!$H$2:$H$201,MATCH($A347&amp;"-8",Matches!$J$2:$J$201,0))),5,IF(SIGN(R347-S347)&lt;&gt;SIGN(INDEX(Matches!$G$2:$G$201,MATCH($A347&amp;"-8",Matches!$J$2:$J$201,0))-INDEX(Matches!$H$2:$H$201,MATCH($A347&amp;"-8",Matches!$J$2:$J$201,0))),0,IF(R347-S347=INDEX(Matches!$G$2:$G$201,MATCH($A347&amp;"-8",Matches!$J$2:$J$201,0))-INDEX(Matches!$H$2:$H$201,MATCH($A347&amp;"-8",Matches!$J$2:$J$201,0)),3,2))))),""))</f>
        <v/>
      </c>
      <c r="AF347" s="12" t="str">
        <f aca="false">IF(OR($B347="",T347="",U347=""),"",IFERROR(IF(OR(INDEX(Matches!$I$2:$I$201,MATCH($A347&amp;"-9",Matches!$J$2:$J$201,0))="Void",INDEX(Matches!$G$2:$G$201,MATCH($A347&amp;"-9",Matches!$J$2:$J$201,0))="",INDEX(Matches!$H$2:$H$201,MATCH($A347&amp;"-9",Matches!$J$2:$J$201,0))=""),"",IF(AND($C347&lt;&gt;"",INDEX(Matches!$F$2:$F$201,MATCH($A347&amp;"-9",Matches!$J$2:$J$201,0))&lt;&gt;"",$C347&gt;=INDEX(Matches!$F$2:$F$201,MATCH($A347&amp;"-9",Matches!$J$2:$J$201,0))),"",IF(AND(T347=INDEX(Matches!$G$2:$G$201,MATCH($A347&amp;"-9",Matches!$J$2:$J$201,0)),U347=INDEX(Matches!$H$2:$H$201,MATCH($A347&amp;"-9",Matches!$J$2:$J$201,0))),5,IF(SIGN(T347-U347)&lt;&gt;SIGN(INDEX(Matches!$G$2:$G$201,MATCH($A347&amp;"-9",Matches!$J$2:$J$201,0))-INDEX(Matches!$H$2:$H$201,MATCH($A347&amp;"-9",Matches!$J$2:$J$201,0))),0,IF(T347-U347=INDEX(Matches!$G$2:$G$201,MATCH($A347&amp;"-9",Matches!$J$2:$J$201,0))-INDEX(Matches!$H$2:$H$201,MATCH($A347&amp;"-9",Matches!$J$2:$J$201,0)),3,2))))),""))</f>
        <v/>
      </c>
      <c r="AG347" s="12" t="str">
        <f aca="false">IF(OR($B347="",V347="",W347=""),"",IFERROR(IF(OR(INDEX(Matches!$I$2:$I$201,MATCH($A347&amp;"-10",Matches!$J$2:$J$201,0))="Void",INDEX(Matches!$G$2:$G$201,MATCH($A347&amp;"-10",Matches!$J$2:$J$201,0))="",INDEX(Matches!$H$2:$H$201,MATCH($A347&amp;"-10",Matches!$J$2:$J$201,0))=""),"",IF(AND($C347&lt;&gt;"",INDEX(Matches!$F$2:$F$201,MATCH($A347&amp;"-10",Matches!$J$2:$J$201,0))&lt;&gt;"",$C347&gt;=INDEX(Matches!$F$2:$F$201,MATCH($A347&amp;"-10",Matches!$J$2:$J$201,0))),"",IF(AND(V347=INDEX(Matches!$G$2:$G$201,MATCH($A347&amp;"-10",Matches!$J$2:$J$201,0)),W347=INDEX(Matches!$H$2:$H$201,MATCH($A347&amp;"-10",Matches!$J$2:$J$201,0))),5,IF(SIGN(V347-W347)&lt;&gt;SIGN(INDEX(Matches!$G$2:$G$201,MATCH($A347&amp;"-10",Matches!$J$2:$J$201,0))-INDEX(Matches!$H$2:$H$201,MATCH($A347&amp;"-10",Matches!$J$2:$J$201,0))),0,IF(V347-W347=INDEX(Matches!$G$2:$G$201,MATCH($A347&amp;"-10",Matches!$J$2:$J$201,0))-INDEX(Matches!$H$2:$H$201,MATCH($A347&amp;"-10",Matches!$J$2:$J$201,0)),3,2))))),""))</f>
        <v/>
      </c>
      <c r="AH347" s="13" t="str">
        <f aca="false">IF($B347="","",SUM(X347:AG347))</f>
        <v/>
      </c>
      <c r="AI347" s="12" t="str">
        <f aca="false">IF($B347="","",COUNTIF(X347:AG347,5))</f>
        <v/>
      </c>
      <c r="AJ347" s="12" t="str">
        <f aca="false">IF($B347="","",COUNTIF(X347:AG347,"&gt;=2"))</f>
        <v/>
      </c>
      <c r="AK347" s="12" t="str">
        <f aca="false">IF($B347="","",COUNT(X347:AG347))</f>
        <v/>
      </c>
    </row>
    <row r="348" customFormat="false" ht="15" hidden="false" customHeight="false" outlineLevel="0" collapsed="false">
      <c r="A348" s="7"/>
      <c r="B348" s="7"/>
      <c r="C348" s="11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12" t="str">
        <f aca="false">IF(OR($B348="",D348="",E348=""),"",IFERROR(IF(OR(INDEX(Matches!$I$2:$I$201,MATCH($A348&amp;"-1",Matches!$J$2:$J$201,0))="Void",INDEX(Matches!$G$2:$G$201,MATCH($A348&amp;"-1",Matches!$J$2:$J$201,0))="",INDEX(Matches!$H$2:$H$201,MATCH($A348&amp;"-1",Matches!$J$2:$J$201,0))=""),"",IF(AND($C348&lt;&gt;"",INDEX(Matches!$F$2:$F$201,MATCH($A348&amp;"-1",Matches!$J$2:$J$201,0))&lt;&gt;"",$C348&gt;=INDEX(Matches!$F$2:$F$201,MATCH($A348&amp;"-1",Matches!$J$2:$J$201,0))),"",IF(AND(D348=INDEX(Matches!$G$2:$G$201,MATCH($A348&amp;"-1",Matches!$J$2:$J$201,0)),E348=INDEX(Matches!$H$2:$H$201,MATCH($A348&amp;"-1",Matches!$J$2:$J$201,0))),5,IF(SIGN(D348-E348)&lt;&gt;SIGN(INDEX(Matches!$G$2:$G$201,MATCH($A348&amp;"-1",Matches!$J$2:$J$201,0))-INDEX(Matches!$H$2:$H$201,MATCH($A348&amp;"-1",Matches!$J$2:$J$201,0))),0,IF(D348-E348=INDEX(Matches!$G$2:$G$201,MATCH($A348&amp;"-1",Matches!$J$2:$J$201,0))-INDEX(Matches!$H$2:$H$201,MATCH($A348&amp;"-1",Matches!$J$2:$J$201,0)),3,2))))),""))</f>
        <v/>
      </c>
      <c r="Y348" s="12" t="str">
        <f aca="false">IF(OR($B348="",F348="",G348=""),"",IFERROR(IF(OR(INDEX(Matches!$I$2:$I$201,MATCH($A348&amp;"-2",Matches!$J$2:$J$201,0))="Void",INDEX(Matches!$G$2:$G$201,MATCH($A348&amp;"-2",Matches!$J$2:$J$201,0))="",INDEX(Matches!$H$2:$H$201,MATCH($A348&amp;"-2",Matches!$J$2:$J$201,0))=""),"",IF(AND($C348&lt;&gt;"",INDEX(Matches!$F$2:$F$201,MATCH($A348&amp;"-2",Matches!$J$2:$J$201,0))&lt;&gt;"",$C348&gt;=INDEX(Matches!$F$2:$F$201,MATCH($A348&amp;"-2",Matches!$J$2:$J$201,0))),"",IF(AND(F348=INDEX(Matches!$G$2:$G$201,MATCH($A348&amp;"-2",Matches!$J$2:$J$201,0)),G348=INDEX(Matches!$H$2:$H$201,MATCH($A348&amp;"-2",Matches!$J$2:$J$201,0))),5,IF(SIGN(F348-G348)&lt;&gt;SIGN(INDEX(Matches!$G$2:$G$201,MATCH($A348&amp;"-2",Matches!$J$2:$J$201,0))-INDEX(Matches!$H$2:$H$201,MATCH($A348&amp;"-2",Matches!$J$2:$J$201,0))),0,IF(F348-G348=INDEX(Matches!$G$2:$G$201,MATCH($A348&amp;"-2",Matches!$J$2:$J$201,0))-INDEX(Matches!$H$2:$H$201,MATCH($A348&amp;"-2",Matches!$J$2:$J$201,0)),3,2))))),""))</f>
        <v/>
      </c>
      <c r="Z348" s="12" t="str">
        <f aca="false">IF(OR($B348="",H348="",I348=""),"",IFERROR(IF(OR(INDEX(Matches!$I$2:$I$201,MATCH($A348&amp;"-3",Matches!$J$2:$J$201,0))="Void",INDEX(Matches!$G$2:$G$201,MATCH($A348&amp;"-3",Matches!$J$2:$J$201,0))="",INDEX(Matches!$H$2:$H$201,MATCH($A348&amp;"-3",Matches!$J$2:$J$201,0))=""),"",IF(AND($C348&lt;&gt;"",INDEX(Matches!$F$2:$F$201,MATCH($A348&amp;"-3",Matches!$J$2:$J$201,0))&lt;&gt;"",$C348&gt;=INDEX(Matches!$F$2:$F$201,MATCH($A348&amp;"-3",Matches!$J$2:$J$201,0))),"",IF(AND(H348=INDEX(Matches!$G$2:$G$201,MATCH($A348&amp;"-3",Matches!$J$2:$J$201,0)),I348=INDEX(Matches!$H$2:$H$201,MATCH($A348&amp;"-3",Matches!$J$2:$J$201,0))),5,IF(SIGN(H348-I348)&lt;&gt;SIGN(INDEX(Matches!$G$2:$G$201,MATCH($A348&amp;"-3",Matches!$J$2:$J$201,0))-INDEX(Matches!$H$2:$H$201,MATCH($A348&amp;"-3",Matches!$J$2:$J$201,0))),0,IF(H348-I348=INDEX(Matches!$G$2:$G$201,MATCH($A348&amp;"-3",Matches!$J$2:$J$201,0))-INDEX(Matches!$H$2:$H$201,MATCH($A348&amp;"-3",Matches!$J$2:$J$201,0)),3,2))))),""))</f>
        <v/>
      </c>
      <c r="AA348" s="12" t="str">
        <f aca="false">IF(OR($B348="",J348="",K348=""),"",IFERROR(IF(OR(INDEX(Matches!$I$2:$I$201,MATCH($A348&amp;"-4",Matches!$J$2:$J$201,0))="Void",INDEX(Matches!$G$2:$G$201,MATCH($A348&amp;"-4",Matches!$J$2:$J$201,0))="",INDEX(Matches!$H$2:$H$201,MATCH($A348&amp;"-4",Matches!$J$2:$J$201,0))=""),"",IF(AND($C348&lt;&gt;"",INDEX(Matches!$F$2:$F$201,MATCH($A348&amp;"-4",Matches!$J$2:$J$201,0))&lt;&gt;"",$C348&gt;=INDEX(Matches!$F$2:$F$201,MATCH($A348&amp;"-4",Matches!$J$2:$J$201,0))),"",IF(AND(J348=INDEX(Matches!$G$2:$G$201,MATCH($A348&amp;"-4",Matches!$J$2:$J$201,0)),K348=INDEX(Matches!$H$2:$H$201,MATCH($A348&amp;"-4",Matches!$J$2:$J$201,0))),5,IF(SIGN(J348-K348)&lt;&gt;SIGN(INDEX(Matches!$G$2:$G$201,MATCH($A348&amp;"-4",Matches!$J$2:$J$201,0))-INDEX(Matches!$H$2:$H$201,MATCH($A348&amp;"-4",Matches!$J$2:$J$201,0))),0,IF(J348-K348=INDEX(Matches!$G$2:$G$201,MATCH($A348&amp;"-4",Matches!$J$2:$J$201,0))-INDEX(Matches!$H$2:$H$201,MATCH($A348&amp;"-4",Matches!$J$2:$J$201,0)),3,2))))),""))</f>
        <v/>
      </c>
      <c r="AB348" s="12" t="str">
        <f aca="false">IF(OR($B348="",L348="",M348=""),"",IFERROR(IF(OR(INDEX(Matches!$I$2:$I$201,MATCH($A348&amp;"-5",Matches!$J$2:$J$201,0))="Void",INDEX(Matches!$G$2:$G$201,MATCH($A348&amp;"-5",Matches!$J$2:$J$201,0))="",INDEX(Matches!$H$2:$H$201,MATCH($A348&amp;"-5",Matches!$J$2:$J$201,0))=""),"",IF(AND($C348&lt;&gt;"",INDEX(Matches!$F$2:$F$201,MATCH($A348&amp;"-5",Matches!$J$2:$J$201,0))&lt;&gt;"",$C348&gt;=INDEX(Matches!$F$2:$F$201,MATCH($A348&amp;"-5",Matches!$J$2:$J$201,0))),"",IF(AND(L348=INDEX(Matches!$G$2:$G$201,MATCH($A348&amp;"-5",Matches!$J$2:$J$201,0)),M348=INDEX(Matches!$H$2:$H$201,MATCH($A348&amp;"-5",Matches!$J$2:$J$201,0))),5,IF(SIGN(L348-M348)&lt;&gt;SIGN(INDEX(Matches!$G$2:$G$201,MATCH($A348&amp;"-5",Matches!$J$2:$J$201,0))-INDEX(Matches!$H$2:$H$201,MATCH($A348&amp;"-5",Matches!$J$2:$J$201,0))),0,IF(L348-M348=INDEX(Matches!$G$2:$G$201,MATCH($A348&amp;"-5",Matches!$J$2:$J$201,0))-INDEX(Matches!$H$2:$H$201,MATCH($A348&amp;"-5",Matches!$J$2:$J$201,0)),3,2))))),""))</f>
        <v/>
      </c>
      <c r="AC348" s="12" t="str">
        <f aca="false">IF(OR($B348="",N348="",O348=""),"",IFERROR(IF(OR(INDEX(Matches!$I$2:$I$201,MATCH($A348&amp;"-6",Matches!$J$2:$J$201,0))="Void",INDEX(Matches!$G$2:$G$201,MATCH($A348&amp;"-6",Matches!$J$2:$J$201,0))="",INDEX(Matches!$H$2:$H$201,MATCH($A348&amp;"-6",Matches!$J$2:$J$201,0))=""),"",IF(AND($C348&lt;&gt;"",INDEX(Matches!$F$2:$F$201,MATCH($A348&amp;"-6",Matches!$J$2:$J$201,0))&lt;&gt;"",$C348&gt;=INDEX(Matches!$F$2:$F$201,MATCH($A348&amp;"-6",Matches!$J$2:$J$201,0))),"",IF(AND(N348=INDEX(Matches!$G$2:$G$201,MATCH($A348&amp;"-6",Matches!$J$2:$J$201,0)),O348=INDEX(Matches!$H$2:$H$201,MATCH($A348&amp;"-6",Matches!$J$2:$J$201,0))),5,IF(SIGN(N348-O348)&lt;&gt;SIGN(INDEX(Matches!$G$2:$G$201,MATCH($A348&amp;"-6",Matches!$J$2:$J$201,0))-INDEX(Matches!$H$2:$H$201,MATCH($A348&amp;"-6",Matches!$J$2:$J$201,0))),0,IF(N348-O348=INDEX(Matches!$G$2:$G$201,MATCH($A348&amp;"-6",Matches!$J$2:$J$201,0))-INDEX(Matches!$H$2:$H$201,MATCH($A348&amp;"-6",Matches!$J$2:$J$201,0)),3,2))))),""))</f>
        <v/>
      </c>
      <c r="AD348" s="12" t="str">
        <f aca="false">IF(OR($B348="",P348="",Q348=""),"",IFERROR(IF(OR(INDEX(Matches!$I$2:$I$201,MATCH($A348&amp;"-7",Matches!$J$2:$J$201,0))="Void",INDEX(Matches!$G$2:$G$201,MATCH($A348&amp;"-7",Matches!$J$2:$J$201,0))="",INDEX(Matches!$H$2:$H$201,MATCH($A348&amp;"-7",Matches!$J$2:$J$201,0))=""),"",IF(AND($C348&lt;&gt;"",INDEX(Matches!$F$2:$F$201,MATCH($A348&amp;"-7",Matches!$J$2:$J$201,0))&lt;&gt;"",$C348&gt;=INDEX(Matches!$F$2:$F$201,MATCH($A348&amp;"-7",Matches!$J$2:$J$201,0))),"",IF(AND(P348=INDEX(Matches!$G$2:$G$201,MATCH($A348&amp;"-7",Matches!$J$2:$J$201,0)),Q348=INDEX(Matches!$H$2:$H$201,MATCH($A348&amp;"-7",Matches!$J$2:$J$201,0))),5,IF(SIGN(P348-Q348)&lt;&gt;SIGN(INDEX(Matches!$G$2:$G$201,MATCH($A348&amp;"-7",Matches!$J$2:$J$201,0))-INDEX(Matches!$H$2:$H$201,MATCH($A348&amp;"-7",Matches!$J$2:$J$201,0))),0,IF(P348-Q348=INDEX(Matches!$G$2:$G$201,MATCH($A348&amp;"-7",Matches!$J$2:$J$201,0))-INDEX(Matches!$H$2:$H$201,MATCH($A348&amp;"-7",Matches!$J$2:$J$201,0)),3,2))))),""))</f>
        <v/>
      </c>
      <c r="AE348" s="12" t="str">
        <f aca="false">IF(OR($B348="",R348="",S348=""),"",IFERROR(IF(OR(INDEX(Matches!$I$2:$I$201,MATCH($A348&amp;"-8",Matches!$J$2:$J$201,0))="Void",INDEX(Matches!$G$2:$G$201,MATCH($A348&amp;"-8",Matches!$J$2:$J$201,0))="",INDEX(Matches!$H$2:$H$201,MATCH($A348&amp;"-8",Matches!$J$2:$J$201,0))=""),"",IF(AND($C348&lt;&gt;"",INDEX(Matches!$F$2:$F$201,MATCH($A348&amp;"-8",Matches!$J$2:$J$201,0))&lt;&gt;"",$C348&gt;=INDEX(Matches!$F$2:$F$201,MATCH($A348&amp;"-8",Matches!$J$2:$J$201,0))),"",IF(AND(R348=INDEX(Matches!$G$2:$G$201,MATCH($A348&amp;"-8",Matches!$J$2:$J$201,0)),S348=INDEX(Matches!$H$2:$H$201,MATCH($A348&amp;"-8",Matches!$J$2:$J$201,0))),5,IF(SIGN(R348-S348)&lt;&gt;SIGN(INDEX(Matches!$G$2:$G$201,MATCH($A348&amp;"-8",Matches!$J$2:$J$201,0))-INDEX(Matches!$H$2:$H$201,MATCH($A348&amp;"-8",Matches!$J$2:$J$201,0))),0,IF(R348-S348=INDEX(Matches!$G$2:$G$201,MATCH($A348&amp;"-8",Matches!$J$2:$J$201,0))-INDEX(Matches!$H$2:$H$201,MATCH($A348&amp;"-8",Matches!$J$2:$J$201,0)),3,2))))),""))</f>
        <v/>
      </c>
      <c r="AF348" s="12" t="str">
        <f aca="false">IF(OR($B348="",T348="",U348=""),"",IFERROR(IF(OR(INDEX(Matches!$I$2:$I$201,MATCH($A348&amp;"-9",Matches!$J$2:$J$201,0))="Void",INDEX(Matches!$G$2:$G$201,MATCH($A348&amp;"-9",Matches!$J$2:$J$201,0))="",INDEX(Matches!$H$2:$H$201,MATCH($A348&amp;"-9",Matches!$J$2:$J$201,0))=""),"",IF(AND($C348&lt;&gt;"",INDEX(Matches!$F$2:$F$201,MATCH($A348&amp;"-9",Matches!$J$2:$J$201,0))&lt;&gt;"",$C348&gt;=INDEX(Matches!$F$2:$F$201,MATCH($A348&amp;"-9",Matches!$J$2:$J$201,0))),"",IF(AND(T348=INDEX(Matches!$G$2:$G$201,MATCH($A348&amp;"-9",Matches!$J$2:$J$201,0)),U348=INDEX(Matches!$H$2:$H$201,MATCH($A348&amp;"-9",Matches!$J$2:$J$201,0))),5,IF(SIGN(T348-U348)&lt;&gt;SIGN(INDEX(Matches!$G$2:$G$201,MATCH($A348&amp;"-9",Matches!$J$2:$J$201,0))-INDEX(Matches!$H$2:$H$201,MATCH($A348&amp;"-9",Matches!$J$2:$J$201,0))),0,IF(T348-U348=INDEX(Matches!$G$2:$G$201,MATCH($A348&amp;"-9",Matches!$J$2:$J$201,0))-INDEX(Matches!$H$2:$H$201,MATCH($A348&amp;"-9",Matches!$J$2:$J$201,0)),3,2))))),""))</f>
        <v/>
      </c>
      <c r="AG348" s="12" t="str">
        <f aca="false">IF(OR($B348="",V348="",W348=""),"",IFERROR(IF(OR(INDEX(Matches!$I$2:$I$201,MATCH($A348&amp;"-10",Matches!$J$2:$J$201,0))="Void",INDEX(Matches!$G$2:$G$201,MATCH($A348&amp;"-10",Matches!$J$2:$J$201,0))="",INDEX(Matches!$H$2:$H$201,MATCH($A348&amp;"-10",Matches!$J$2:$J$201,0))=""),"",IF(AND($C348&lt;&gt;"",INDEX(Matches!$F$2:$F$201,MATCH($A348&amp;"-10",Matches!$J$2:$J$201,0))&lt;&gt;"",$C348&gt;=INDEX(Matches!$F$2:$F$201,MATCH($A348&amp;"-10",Matches!$J$2:$J$201,0))),"",IF(AND(V348=INDEX(Matches!$G$2:$G$201,MATCH($A348&amp;"-10",Matches!$J$2:$J$201,0)),W348=INDEX(Matches!$H$2:$H$201,MATCH($A348&amp;"-10",Matches!$J$2:$J$201,0))),5,IF(SIGN(V348-W348)&lt;&gt;SIGN(INDEX(Matches!$G$2:$G$201,MATCH($A348&amp;"-10",Matches!$J$2:$J$201,0))-INDEX(Matches!$H$2:$H$201,MATCH($A348&amp;"-10",Matches!$J$2:$J$201,0))),0,IF(V348-W348=INDEX(Matches!$G$2:$G$201,MATCH($A348&amp;"-10",Matches!$J$2:$J$201,0))-INDEX(Matches!$H$2:$H$201,MATCH($A348&amp;"-10",Matches!$J$2:$J$201,0)),3,2))))),""))</f>
        <v/>
      </c>
      <c r="AH348" s="13" t="str">
        <f aca="false">IF($B348="","",SUM(X348:AG348))</f>
        <v/>
      </c>
      <c r="AI348" s="12" t="str">
        <f aca="false">IF($B348="","",COUNTIF(X348:AG348,5))</f>
        <v/>
      </c>
      <c r="AJ348" s="12" t="str">
        <f aca="false">IF($B348="","",COUNTIF(X348:AG348,"&gt;=2"))</f>
        <v/>
      </c>
      <c r="AK348" s="12" t="str">
        <f aca="false">IF($B348="","",COUNT(X348:AG348))</f>
        <v/>
      </c>
    </row>
    <row r="349" customFormat="false" ht="15" hidden="false" customHeight="false" outlineLevel="0" collapsed="false">
      <c r="A349" s="7"/>
      <c r="B349" s="7"/>
      <c r="C349" s="11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12" t="str">
        <f aca="false">IF(OR($B349="",D349="",E349=""),"",IFERROR(IF(OR(INDEX(Matches!$I$2:$I$201,MATCH($A349&amp;"-1",Matches!$J$2:$J$201,0))="Void",INDEX(Matches!$G$2:$G$201,MATCH($A349&amp;"-1",Matches!$J$2:$J$201,0))="",INDEX(Matches!$H$2:$H$201,MATCH($A349&amp;"-1",Matches!$J$2:$J$201,0))=""),"",IF(AND($C349&lt;&gt;"",INDEX(Matches!$F$2:$F$201,MATCH($A349&amp;"-1",Matches!$J$2:$J$201,0))&lt;&gt;"",$C349&gt;=INDEX(Matches!$F$2:$F$201,MATCH($A349&amp;"-1",Matches!$J$2:$J$201,0))),"",IF(AND(D349=INDEX(Matches!$G$2:$G$201,MATCH($A349&amp;"-1",Matches!$J$2:$J$201,0)),E349=INDEX(Matches!$H$2:$H$201,MATCH($A349&amp;"-1",Matches!$J$2:$J$201,0))),5,IF(SIGN(D349-E349)&lt;&gt;SIGN(INDEX(Matches!$G$2:$G$201,MATCH($A349&amp;"-1",Matches!$J$2:$J$201,0))-INDEX(Matches!$H$2:$H$201,MATCH($A349&amp;"-1",Matches!$J$2:$J$201,0))),0,IF(D349-E349=INDEX(Matches!$G$2:$G$201,MATCH($A349&amp;"-1",Matches!$J$2:$J$201,0))-INDEX(Matches!$H$2:$H$201,MATCH($A349&amp;"-1",Matches!$J$2:$J$201,0)),3,2))))),""))</f>
        <v/>
      </c>
      <c r="Y349" s="12" t="str">
        <f aca="false">IF(OR($B349="",F349="",G349=""),"",IFERROR(IF(OR(INDEX(Matches!$I$2:$I$201,MATCH($A349&amp;"-2",Matches!$J$2:$J$201,0))="Void",INDEX(Matches!$G$2:$G$201,MATCH($A349&amp;"-2",Matches!$J$2:$J$201,0))="",INDEX(Matches!$H$2:$H$201,MATCH($A349&amp;"-2",Matches!$J$2:$J$201,0))=""),"",IF(AND($C349&lt;&gt;"",INDEX(Matches!$F$2:$F$201,MATCH($A349&amp;"-2",Matches!$J$2:$J$201,0))&lt;&gt;"",$C349&gt;=INDEX(Matches!$F$2:$F$201,MATCH($A349&amp;"-2",Matches!$J$2:$J$201,0))),"",IF(AND(F349=INDEX(Matches!$G$2:$G$201,MATCH($A349&amp;"-2",Matches!$J$2:$J$201,0)),G349=INDEX(Matches!$H$2:$H$201,MATCH($A349&amp;"-2",Matches!$J$2:$J$201,0))),5,IF(SIGN(F349-G349)&lt;&gt;SIGN(INDEX(Matches!$G$2:$G$201,MATCH($A349&amp;"-2",Matches!$J$2:$J$201,0))-INDEX(Matches!$H$2:$H$201,MATCH($A349&amp;"-2",Matches!$J$2:$J$201,0))),0,IF(F349-G349=INDEX(Matches!$G$2:$G$201,MATCH($A349&amp;"-2",Matches!$J$2:$J$201,0))-INDEX(Matches!$H$2:$H$201,MATCH($A349&amp;"-2",Matches!$J$2:$J$201,0)),3,2))))),""))</f>
        <v/>
      </c>
      <c r="Z349" s="12" t="str">
        <f aca="false">IF(OR($B349="",H349="",I349=""),"",IFERROR(IF(OR(INDEX(Matches!$I$2:$I$201,MATCH($A349&amp;"-3",Matches!$J$2:$J$201,0))="Void",INDEX(Matches!$G$2:$G$201,MATCH($A349&amp;"-3",Matches!$J$2:$J$201,0))="",INDEX(Matches!$H$2:$H$201,MATCH($A349&amp;"-3",Matches!$J$2:$J$201,0))=""),"",IF(AND($C349&lt;&gt;"",INDEX(Matches!$F$2:$F$201,MATCH($A349&amp;"-3",Matches!$J$2:$J$201,0))&lt;&gt;"",$C349&gt;=INDEX(Matches!$F$2:$F$201,MATCH($A349&amp;"-3",Matches!$J$2:$J$201,0))),"",IF(AND(H349=INDEX(Matches!$G$2:$G$201,MATCH($A349&amp;"-3",Matches!$J$2:$J$201,0)),I349=INDEX(Matches!$H$2:$H$201,MATCH($A349&amp;"-3",Matches!$J$2:$J$201,0))),5,IF(SIGN(H349-I349)&lt;&gt;SIGN(INDEX(Matches!$G$2:$G$201,MATCH($A349&amp;"-3",Matches!$J$2:$J$201,0))-INDEX(Matches!$H$2:$H$201,MATCH($A349&amp;"-3",Matches!$J$2:$J$201,0))),0,IF(H349-I349=INDEX(Matches!$G$2:$G$201,MATCH($A349&amp;"-3",Matches!$J$2:$J$201,0))-INDEX(Matches!$H$2:$H$201,MATCH($A349&amp;"-3",Matches!$J$2:$J$201,0)),3,2))))),""))</f>
        <v/>
      </c>
      <c r="AA349" s="12" t="str">
        <f aca="false">IF(OR($B349="",J349="",K349=""),"",IFERROR(IF(OR(INDEX(Matches!$I$2:$I$201,MATCH($A349&amp;"-4",Matches!$J$2:$J$201,0))="Void",INDEX(Matches!$G$2:$G$201,MATCH($A349&amp;"-4",Matches!$J$2:$J$201,0))="",INDEX(Matches!$H$2:$H$201,MATCH($A349&amp;"-4",Matches!$J$2:$J$201,0))=""),"",IF(AND($C349&lt;&gt;"",INDEX(Matches!$F$2:$F$201,MATCH($A349&amp;"-4",Matches!$J$2:$J$201,0))&lt;&gt;"",$C349&gt;=INDEX(Matches!$F$2:$F$201,MATCH($A349&amp;"-4",Matches!$J$2:$J$201,0))),"",IF(AND(J349=INDEX(Matches!$G$2:$G$201,MATCH($A349&amp;"-4",Matches!$J$2:$J$201,0)),K349=INDEX(Matches!$H$2:$H$201,MATCH($A349&amp;"-4",Matches!$J$2:$J$201,0))),5,IF(SIGN(J349-K349)&lt;&gt;SIGN(INDEX(Matches!$G$2:$G$201,MATCH($A349&amp;"-4",Matches!$J$2:$J$201,0))-INDEX(Matches!$H$2:$H$201,MATCH($A349&amp;"-4",Matches!$J$2:$J$201,0))),0,IF(J349-K349=INDEX(Matches!$G$2:$G$201,MATCH($A349&amp;"-4",Matches!$J$2:$J$201,0))-INDEX(Matches!$H$2:$H$201,MATCH($A349&amp;"-4",Matches!$J$2:$J$201,0)),3,2))))),""))</f>
        <v/>
      </c>
      <c r="AB349" s="12" t="str">
        <f aca="false">IF(OR($B349="",L349="",M349=""),"",IFERROR(IF(OR(INDEX(Matches!$I$2:$I$201,MATCH($A349&amp;"-5",Matches!$J$2:$J$201,0))="Void",INDEX(Matches!$G$2:$G$201,MATCH($A349&amp;"-5",Matches!$J$2:$J$201,0))="",INDEX(Matches!$H$2:$H$201,MATCH($A349&amp;"-5",Matches!$J$2:$J$201,0))=""),"",IF(AND($C349&lt;&gt;"",INDEX(Matches!$F$2:$F$201,MATCH($A349&amp;"-5",Matches!$J$2:$J$201,0))&lt;&gt;"",$C349&gt;=INDEX(Matches!$F$2:$F$201,MATCH($A349&amp;"-5",Matches!$J$2:$J$201,0))),"",IF(AND(L349=INDEX(Matches!$G$2:$G$201,MATCH($A349&amp;"-5",Matches!$J$2:$J$201,0)),M349=INDEX(Matches!$H$2:$H$201,MATCH($A349&amp;"-5",Matches!$J$2:$J$201,0))),5,IF(SIGN(L349-M349)&lt;&gt;SIGN(INDEX(Matches!$G$2:$G$201,MATCH($A349&amp;"-5",Matches!$J$2:$J$201,0))-INDEX(Matches!$H$2:$H$201,MATCH($A349&amp;"-5",Matches!$J$2:$J$201,0))),0,IF(L349-M349=INDEX(Matches!$G$2:$G$201,MATCH($A349&amp;"-5",Matches!$J$2:$J$201,0))-INDEX(Matches!$H$2:$H$201,MATCH($A349&amp;"-5",Matches!$J$2:$J$201,0)),3,2))))),""))</f>
        <v/>
      </c>
      <c r="AC349" s="12" t="str">
        <f aca="false">IF(OR($B349="",N349="",O349=""),"",IFERROR(IF(OR(INDEX(Matches!$I$2:$I$201,MATCH($A349&amp;"-6",Matches!$J$2:$J$201,0))="Void",INDEX(Matches!$G$2:$G$201,MATCH($A349&amp;"-6",Matches!$J$2:$J$201,0))="",INDEX(Matches!$H$2:$H$201,MATCH($A349&amp;"-6",Matches!$J$2:$J$201,0))=""),"",IF(AND($C349&lt;&gt;"",INDEX(Matches!$F$2:$F$201,MATCH($A349&amp;"-6",Matches!$J$2:$J$201,0))&lt;&gt;"",$C349&gt;=INDEX(Matches!$F$2:$F$201,MATCH($A349&amp;"-6",Matches!$J$2:$J$201,0))),"",IF(AND(N349=INDEX(Matches!$G$2:$G$201,MATCH($A349&amp;"-6",Matches!$J$2:$J$201,0)),O349=INDEX(Matches!$H$2:$H$201,MATCH($A349&amp;"-6",Matches!$J$2:$J$201,0))),5,IF(SIGN(N349-O349)&lt;&gt;SIGN(INDEX(Matches!$G$2:$G$201,MATCH($A349&amp;"-6",Matches!$J$2:$J$201,0))-INDEX(Matches!$H$2:$H$201,MATCH($A349&amp;"-6",Matches!$J$2:$J$201,0))),0,IF(N349-O349=INDEX(Matches!$G$2:$G$201,MATCH($A349&amp;"-6",Matches!$J$2:$J$201,0))-INDEX(Matches!$H$2:$H$201,MATCH($A349&amp;"-6",Matches!$J$2:$J$201,0)),3,2))))),""))</f>
        <v/>
      </c>
      <c r="AD349" s="12" t="str">
        <f aca="false">IF(OR($B349="",P349="",Q349=""),"",IFERROR(IF(OR(INDEX(Matches!$I$2:$I$201,MATCH($A349&amp;"-7",Matches!$J$2:$J$201,0))="Void",INDEX(Matches!$G$2:$G$201,MATCH($A349&amp;"-7",Matches!$J$2:$J$201,0))="",INDEX(Matches!$H$2:$H$201,MATCH($A349&amp;"-7",Matches!$J$2:$J$201,0))=""),"",IF(AND($C349&lt;&gt;"",INDEX(Matches!$F$2:$F$201,MATCH($A349&amp;"-7",Matches!$J$2:$J$201,0))&lt;&gt;"",$C349&gt;=INDEX(Matches!$F$2:$F$201,MATCH($A349&amp;"-7",Matches!$J$2:$J$201,0))),"",IF(AND(P349=INDEX(Matches!$G$2:$G$201,MATCH($A349&amp;"-7",Matches!$J$2:$J$201,0)),Q349=INDEX(Matches!$H$2:$H$201,MATCH($A349&amp;"-7",Matches!$J$2:$J$201,0))),5,IF(SIGN(P349-Q349)&lt;&gt;SIGN(INDEX(Matches!$G$2:$G$201,MATCH($A349&amp;"-7",Matches!$J$2:$J$201,0))-INDEX(Matches!$H$2:$H$201,MATCH($A349&amp;"-7",Matches!$J$2:$J$201,0))),0,IF(P349-Q349=INDEX(Matches!$G$2:$G$201,MATCH($A349&amp;"-7",Matches!$J$2:$J$201,0))-INDEX(Matches!$H$2:$H$201,MATCH($A349&amp;"-7",Matches!$J$2:$J$201,0)),3,2))))),""))</f>
        <v/>
      </c>
      <c r="AE349" s="12" t="str">
        <f aca="false">IF(OR($B349="",R349="",S349=""),"",IFERROR(IF(OR(INDEX(Matches!$I$2:$I$201,MATCH($A349&amp;"-8",Matches!$J$2:$J$201,0))="Void",INDEX(Matches!$G$2:$G$201,MATCH($A349&amp;"-8",Matches!$J$2:$J$201,0))="",INDEX(Matches!$H$2:$H$201,MATCH($A349&amp;"-8",Matches!$J$2:$J$201,0))=""),"",IF(AND($C349&lt;&gt;"",INDEX(Matches!$F$2:$F$201,MATCH($A349&amp;"-8",Matches!$J$2:$J$201,0))&lt;&gt;"",$C349&gt;=INDEX(Matches!$F$2:$F$201,MATCH($A349&amp;"-8",Matches!$J$2:$J$201,0))),"",IF(AND(R349=INDEX(Matches!$G$2:$G$201,MATCH($A349&amp;"-8",Matches!$J$2:$J$201,0)),S349=INDEX(Matches!$H$2:$H$201,MATCH($A349&amp;"-8",Matches!$J$2:$J$201,0))),5,IF(SIGN(R349-S349)&lt;&gt;SIGN(INDEX(Matches!$G$2:$G$201,MATCH($A349&amp;"-8",Matches!$J$2:$J$201,0))-INDEX(Matches!$H$2:$H$201,MATCH($A349&amp;"-8",Matches!$J$2:$J$201,0))),0,IF(R349-S349=INDEX(Matches!$G$2:$G$201,MATCH($A349&amp;"-8",Matches!$J$2:$J$201,0))-INDEX(Matches!$H$2:$H$201,MATCH($A349&amp;"-8",Matches!$J$2:$J$201,0)),3,2))))),""))</f>
        <v/>
      </c>
      <c r="AF349" s="12" t="str">
        <f aca="false">IF(OR($B349="",T349="",U349=""),"",IFERROR(IF(OR(INDEX(Matches!$I$2:$I$201,MATCH($A349&amp;"-9",Matches!$J$2:$J$201,0))="Void",INDEX(Matches!$G$2:$G$201,MATCH($A349&amp;"-9",Matches!$J$2:$J$201,0))="",INDEX(Matches!$H$2:$H$201,MATCH($A349&amp;"-9",Matches!$J$2:$J$201,0))=""),"",IF(AND($C349&lt;&gt;"",INDEX(Matches!$F$2:$F$201,MATCH($A349&amp;"-9",Matches!$J$2:$J$201,0))&lt;&gt;"",$C349&gt;=INDEX(Matches!$F$2:$F$201,MATCH($A349&amp;"-9",Matches!$J$2:$J$201,0))),"",IF(AND(T349=INDEX(Matches!$G$2:$G$201,MATCH($A349&amp;"-9",Matches!$J$2:$J$201,0)),U349=INDEX(Matches!$H$2:$H$201,MATCH($A349&amp;"-9",Matches!$J$2:$J$201,0))),5,IF(SIGN(T349-U349)&lt;&gt;SIGN(INDEX(Matches!$G$2:$G$201,MATCH($A349&amp;"-9",Matches!$J$2:$J$201,0))-INDEX(Matches!$H$2:$H$201,MATCH($A349&amp;"-9",Matches!$J$2:$J$201,0))),0,IF(T349-U349=INDEX(Matches!$G$2:$G$201,MATCH($A349&amp;"-9",Matches!$J$2:$J$201,0))-INDEX(Matches!$H$2:$H$201,MATCH($A349&amp;"-9",Matches!$J$2:$J$201,0)),3,2))))),""))</f>
        <v/>
      </c>
      <c r="AG349" s="12" t="str">
        <f aca="false">IF(OR($B349="",V349="",W349=""),"",IFERROR(IF(OR(INDEX(Matches!$I$2:$I$201,MATCH($A349&amp;"-10",Matches!$J$2:$J$201,0))="Void",INDEX(Matches!$G$2:$G$201,MATCH($A349&amp;"-10",Matches!$J$2:$J$201,0))="",INDEX(Matches!$H$2:$H$201,MATCH($A349&amp;"-10",Matches!$J$2:$J$201,0))=""),"",IF(AND($C349&lt;&gt;"",INDEX(Matches!$F$2:$F$201,MATCH($A349&amp;"-10",Matches!$J$2:$J$201,0))&lt;&gt;"",$C349&gt;=INDEX(Matches!$F$2:$F$201,MATCH($A349&amp;"-10",Matches!$J$2:$J$201,0))),"",IF(AND(V349=INDEX(Matches!$G$2:$G$201,MATCH($A349&amp;"-10",Matches!$J$2:$J$201,0)),W349=INDEX(Matches!$H$2:$H$201,MATCH($A349&amp;"-10",Matches!$J$2:$J$201,0))),5,IF(SIGN(V349-W349)&lt;&gt;SIGN(INDEX(Matches!$G$2:$G$201,MATCH($A349&amp;"-10",Matches!$J$2:$J$201,0))-INDEX(Matches!$H$2:$H$201,MATCH($A349&amp;"-10",Matches!$J$2:$J$201,0))),0,IF(V349-W349=INDEX(Matches!$G$2:$G$201,MATCH($A349&amp;"-10",Matches!$J$2:$J$201,0))-INDEX(Matches!$H$2:$H$201,MATCH($A349&amp;"-10",Matches!$J$2:$J$201,0)),3,2))))),""))</f>
        <v/>
      </c>
      <c r="AH349" s="13" t="str">
        <f aca="false">IF($B349="","",SUM(X349:AG349))</f>
        <v/>
      </c>
      <c r="AI349" s="12" t="str">
        <f aca="false">IF($B349="","",COUNTIF(X349:AG349,5))</f>
        <v/>
      </c>
      <c r="AJ349" s="12" t="str">
        <f aca="false">IF($B349="","",COUNTIF(X349:AG349,"&gt;=2"))</f>
        <v/>
      </c>
      <c r="AK349" s="12" t="str">
        <f aca="false">IF($B349="","",COUNT(X349:AG349))</f>
        <v/>
      </c>
    </row>
    <row r="350" customFormat="false" ht="15" hidden="false" customHeight="false" outlineLevel="0" collapsed="false">
      <c r="A350" s="7"/>
      <c r="B350" s="7"/>
      <c r="C350" s="11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12" t="str">
        <f aca="false">IF(OR($B350="",D350="",E350=""),"",IFERROR(IF(OR(INDEX(Matches!$I$2:$I$201,MATCH($A350&amp;"-1",Matches!$J$2:$J$201,0))="Void",INDEX(Matches!$G$2:$G$201,MATCH($A350&amp;"-1",Matches!$J$2:$J$201,0))="",INDEX(Matches!$H$2:$H$201,MATCH($A350&amp;"-1",Matches!$J$2:$J$201,0))=""),"",IF(AND($C350&lt;&gt;"",INDEX(Matches!$F$2:$F$201,MATCH($A350&amp;"-1",Matches!$J$2:$J$201,0))&lt;&gt;"",$C350&gt;=INDEX(Matches!$F$2:$F$201,MATCH($A350&amp;"-1",Matches!$J$2:$J$201,0))),"",IF(AND(D350=INDEX(Matches!$G$2:$G$201,MATCH($A350&amp;"-1",Matches!$J$2:$J$201,0)),E350=INDEX(Matches!$H$2:$H$201,MATCH($A350&amp;"-1",Matches!$J$2:$J$201,0))),5,IF(SIGN(D350-E350)&lt;&gt;SIGN(INDEX(Matches!$G$2:$G$201,MATCH($A350&amp;"-1",Matches!$J$2:$J$201,0))-INDEX(Matches!$H$2:$H$201,MATCH($A350&amp;"-1",Matches!$J$2:$J$201,0))),0,IF(D350-E350=INDEX(Matches!$G$2:$G$201,MATCH($A350&amp;"-1",Matches!$J$2:$J$201,0))-INDEX(Matches!$H$2:$H$201,MATCH($A350&amp;"-1",Matches!$J$2:$J$201,0)),3,2))))),""))</f>
        <v/>
      </c>
      <c r="Y350" s="12" t="str">
        <f aca="false">IF(OR($B350="",F350="",G350=""),"",IFERROR(IF(OR(INDEX(Matches!$I$2:$I$201,MATCH($A350&amp;"-2",Matches!$J$2:$J$201,0))="Void",INDEX(Matches!$G$2:$G$201,MATCH($A350&amp;"-2",Matches!$J$2:$J$201,0))="",INDEX(Matches!$H$2:$H$201,MATCH($A350&amp;"-2",Matches!$J$2:$J$201,0))=""),"",IF(AND($C350&lt;&gt;"",INDEX(Matches!$F$2:$F$201,MATCH($A350&amp;"-2",Matches!$J$2:$J$201,0))&lt;&gt;"",$C350&gt;=INDEX(Matches!$F$2:$F$201,MATCH($A350&amp;"-2",Matches!$J$2:$J$201,0))),"",IF(AND(F350=INDEX(Matches!$G$2:$G$201,MATCH($A350&amp;"-2",Matches!$J$2:$J$201,0)),G350=INDEX(Matches!$H$2:$H$201,MATCH($A350&amp;"-2",Matches!$J$2:$J$201,0))),5,IF(SIGN(F350-G350)&lt;&gt;SIGN(INDEX(Matches!$G$2:$G$201,MATCH($A350&amp;"-2",Matches!$J$2:$J$201,0))-INDEX(Matches!$H$2:$H$201,MATCH($A350&amp;"-2",Matches!$J$2:$J$201,0))),0,IF(F350-G350=INDEX(Matches!$G$2:$G$201,MATCH($A350&amp;"-2",Matches!$J$2:$J$201,0))-INDEX(Matches!$H$2:$H$201,MATCH($A350&amp;"-2",Matches!$J$2:$J$201,0)),3,2))))),""))</f>
        <v/>
      </c>
      <c r="Z350" s="12" t="str">
        <f aca="false">IF(OR($B350="",H350="",I350=""),"",IFERROR(IF(OR(INDEX(Matches!$I$2:$I$201,MATCH($A350&amp;"-3",Matches!$J$2:$J$201,0))="Void",INDEX(Matches!$G$2:$G$201,MATCH($A350&amp;"-3",Matches!$J$2:$J$201,0))="",INDEX(Matches!$H$2:$H$201,MATCH($A350&amp;"-3",Matches!$J$2:$J$201,0))=""),"",IF(AND($C350&lt;&gt;"",INDEX(Matches!$F$2:$F$201,MATCH($A350&amp;"-3",Matches!$J$2:$J$201,0))&lt;&gt;"",$C350&gt;=INDEX(Matches!$F$2:$F$201,MATCH($A350&amp;"-3",Matches!$J$2:$J$201,0))),"",IF(AND(H350=INDEX(Matches!$G$2:$G$201,MATCH($A350&amp;"-3",Matches!$J$2:$J$201,0)),I350=INDEX(Matches!$H$2:$H$201,MATCH($A350&amp;"-3",Matches!$J$2:$J$201,0))),5,IF(SIGN(H350-I350)&lt;&gt;SIGN(INDEX(Matches!$G$2:$G$201,MATCH($A350&amp;"-3",Matches!$J$2:$J$201,0))-INDEX(Matches!$H$2:$H$201,MATCH($A350&amp;"-3",Matches!$J$2:$J$201,0))),0,IF(H350-I350=INDEX(Matches!$G$2:$G$201,MATCH($A350&amp;"-3",Matches!$J$2:$J$201,0))-INDEX(Matches!$H$2:$H$201,MATCH($A350&amp;"-3",Matches!$J$2:$J$201,0)),3,2))))),""))</f>
        <v/>
      </c>
      <c r="AA350" s="12" t="str">
        <f aca="false">IF(OR($B350="",J350="",K350=""),"",IFERROR(IF(OR(INDEX(Matches!$I$2:$I$201,MATCH($A350&amp;"-4",Matches!$J$2:$J$201,0))="Void",INDEX(Matches!$G$2:$G$201,MATCH($A350&amp;"-4",Matches!$J$2:$J$201,0))="",INDEX(Matches!$H$2:$H$201,MATCH($A350&amp;"-4",Matches!$J$2:$J$201,0))=""),"",IF(AND($C350&lt;&gt;"",INDEX(Matches!$F$2:$F$201,MATCH($A350&amp;"-4",Matches!$J$2:$J$201,0))&lt;&gt;"",$C350&gt;=INDEX(Matches!$F$2:$F$201,MATCH($A350&amp;"-4",Matches!$J$2:$J$201,0))),"",IF(AND(J350=INDEX(Matches!$G$2:$G$201,MATCH($A350&amp;"-4",Matches!$J$2:$J$201,0)),K350=INDEX(Matches!$H$2:$H$201,MATCH($A350&amp;"-4",Matches!$J$2:$J$201,0))),5,IF(SIGN(J350-K350)&lt;&gt;SIGN(INDEX(Matches!$G$2:$G$201,MATCH($A350&amp;"-4",Matches!$J$2:$J$201,0))-INDEX(Matches!$H$2:$H$201,MATCH($A350&amp;"-4",Matches!$J$2:$J$201,0))),0,IF(J350-K350=INDEX(Matches!$G$2:$G$201,MATCH($A350&amp;"-4",Matches!$J$2:$J$201,0))-INDEX(Matches!$H$2:$H$201,MATCH($A350&amp;"-4",Matches!$J$2:$J$201,0)),3,2))))),""))</f>
        <v/>
      </c>
      <c r="AB350" s="12" t="str">
        <f aca="false">IF(OR($B350="",L350="",M350=""),"",IFERROR(IF(OR(INDEX(Matches!$I$2:$I$201,MATCH($A350&amp;"-5",Matches!$J$2:$J$201,0))="Void",INDEX(Matches!$G$2:$G$201,MATCH($A350&amp;"-5",Matches!$J$2:$J$201,0))="",INDEX(Matches!$H$2:$H$201,MATCH($A350&amp;"-5",Matches!$J$2:$J$201,0))=""),"",IF(AND($C350&lt;&gt;"",INDEX(Matches!$F$2:$F$201,MATCH($A350&amp;"-5",Matches!$J$2:$J$201,0))&lt;&gt;"",$C350&gt;=INDEX(Matches!$F$2:$F$201,MATCH($A350&amp;"-5",Matches!$J$2:$J$201,0))),"",IF(AND(L350=INDEX(Matches!$G$2:$G$201,MATCH($A350&amp;"-5",Matches!$J$2:$J$201,0)),M350=INDEX(Matches!$H$2:$H$201,MATCH($A350&amp;"-5",Matches!$J$2:$J$201,0))),5,IF(SIGN(L350-M350)&lt;&gt;SIGN(INDEX(Matches!$G$2:$G$201,MATCH($A350&amp;"-5",Matches!$J$2:$J$201,0))-INDEX(Matches!$H$2:$H$201,MATCH($A350&amp;"-5",Matches!$J$2:$J$201,0))),0,IF(L350-M350=INDEX(Matches!$G$2:$G$201,MATCH($A350&amp;"-5",Matches!$J$2:$J$201,0))-INDEX(Matches!$H$2:$H$201,MATCH($A350&amp;"-5",Matches!$J$2:$J$201,0)),3,2))))),""))</f>
        <v/>
      </c>
      <c r="AC350" s="12" t="str">
        <f aca="false">IF(OR($B350="",N350="",O350=""),"",IFERROR(IF(OR(INDEX(Matches!$I$2:$I$201,MATCH($A350&amp;"-6",Matches!$J$2:$J$201,0))="Void",INDEX(Matches!$G$2:$G$201,MATCH($A350&amp;"-6",Matches!$J$2:$J$201,0))="",INDEX(Matches!$H$2:$H$201,MATCH($A350&amp;"-6",Matches!$J$2:$J$201,0))=""),"",IF(AND($C350&lt;&gt;"",INDEX(Matches!$F$2:$F$201,MATCH($A350&amp;"-6",Matches!$J$2:$J$201,0))&lt;&gt;"",$C350&gt;=INDEX(Matches!$F$2:$F$201,MATCH($A350&amp;"-6",Matches!$J$2:$J$201,0))),"",IF(AND(N350=INDEX(Matches!$G$2:$G$201,MATCH($A350&amp;"-6",Matches!$J$2:$J$201,0)),O350=INDEX(Matches!$H$2:$H$201,MATCH($A350&amp;"-6",Matches!$J$2:$J$201,0))),5,IF(SIGN(N350-O350)&lt;&gt;SIGN(INDEX(Matches!$G$2:$G$201,MATCH($A350&amp;"-6",Matches!$J$2:$J$201,0))-INDEX(Matches!$H$2:$H$201,MATCH($A350&amp;"-6",Matches!$J$2:$J$201,0))),0,IF(N350-O350=INDEX(Matches!$G$2:$G$201,MATCH($A350&amp;"-6",Matches!$J$2:$J$201,0))-INDEX(Matches!$H$2:$H$201,MATCH($A350&amp;"-6",Matches!$J$2:$J$201,0)),3,2))))),""))</f>
        <v/>
      </c>
      <c r="AD350" s="12" t="str">
        <f aca="false">IF(OR($B350="",P350="",Q350=""),"",IFERROR(IF(OR(INDEX(Matches!$I$2:$I$201,MATCH($A350&amp;"-7",Matches!$J$2:$J$201,0))="Void",INDEX(Matches!$G$2:$G$201,MATCH($A350&amp;"-7",Matches!$J$2:$J$201,0))="",INDEX(Matches!$H$2:$H$201,MATCH($A350&amp;"-7",Matches!$J$2:$J$201,0))=""),"",IF(AND($C350&lt;&gt;"",INDEX(Matches!$F$2:$F$201,MATCH($A350&amp;"-7",Matches!$J$2:$J$201,0))&lt;&gt;"",$C350&gt;=INDEX(Matches!$F$2:$F$201,MATCH($A350&amp;"-7",Matches!$J$2:$J$201,0))),"",IF(AND(P350=INDEX(Matches!$G$2:$G$201,MATCH($A350&amp;"-7",Matches!$J$2:$J$201,0)),Q350=INDEX(Matches!$H$2:$H$201,MATCH($A350&amp;"-7",Matches!$J$2:$J$201,0))),5,IF(SIGN(P350-Q350)&lt;&gt;SIGN(INDEX(Matches!$G$2:$G$201,MATCH($A350&amp;"-7",Matches!$J$2:$J$201,0))-INDEX(Matches!$H$2:$H$201,MATCH($A350&amp;"-7",Matches!$J$2:$J$201,0))),0,IF(P350-Q350=INDEX(Matches!$G$2:$G$201,MATCH($A350&amp;"-7",Matches!$J$2:$J$201,0))-INDEX(Matches!$H$2:$H$201,MATCH($A350&amp;"-7",Matches!$J$2:$J$201,0)),3,2))))),""))</f>
        <v/>
      </c>
      <c r="AE350" s="12" t="str">
        <f aca="false">IF(OR($B350="",R350="",S350=""),"",IFERROR(IF(OR(INDEX(Matches!$I$2:$I$201,MATCH($A350&amp;"-8",Matches!$J$2:$J$201,0))="Void",INDEX(Matches!$G$2:$G$201,MATCH($A350&amp;"-8",Matches!$J$2:$J$201,0))="",INDEX(Matches!$H$2:$H$201,MATCH($A350&amp;"-8",Matches!$J$2:$J$201,0))=""),"",IF(AND($C350&lt;&gt;"",INDEX(Matches!$F$2:$F$201,MATCH($A350&amp;"-8",Matches!$J$2:$J$201,0))&lt;&gt;"",$C350&gt;=INDEX(Matches!$F$2:$F$201,MATCH($A350&amp;"-8",Matches!$J$2:$J$201,0))),"",IF(AND(R350=INDEX(Matches!$G$2:$G$201,MATCH($A350&amp;"-8",Matches!$J$2:$J$201,0)),S350=INDEX(Matches!$H$2:$H$201,MATCH($A350&amp;"-8",Matches!$J$2:$J$201,0))),5,IF(SIGN(R350-S350)&lt;&gt;SIGN(INDEX(Matches!$G$2:$G$201,MATCH($A350&amp;"-8",Matches!$J$2:$J$201,0))-INDEX(Matches!$H$2:$H$201,MATCH($A350&amp;"-8",Matches!$J$2:$J$201,0))),0,IF(R350-S350=INDEX(Matches!$G$2:$G$201,MATCH($A350&amp;"-8",Matches!$J$2:$J$201,0))-INDEX(Matches!$H$2:$H$201,MATCH($A350&amp;"-8",Matches!$J$2:$J$201,0)),3,2))))),""))</f>
        <v/>
      </c>
      <c r="AF350" s="12" t="str">
        <f aca="false">IF(OR($B350="",T350="",U350=""),"",IFERROR(IF(OR(INDEX(Matches!$I$2:$I$201,MATCH($A350&amp;"-9",Matches!$J$2:$J$201,0))="Void",INDEX(Matches!$G$2:$G$201,MATCH($A350&amp;"-9",Matches!$J$2:$J$201,0))="",INDEX(Matches!$H$2:$H$201,MATCH($A350&amp;"-9",Matches!$J$2:$J$201,0))=""),"",IF(AND($C350&lt;&gt;"",INDEX(Matches!$F$2:$F$201,MATCH($A350&amp;"-9",Matches!$J$2:$J$201,0))&lt;&gt;"",$C350&gt;=INDEX(Matches!$F$2:$F$201,MATCH($A350&amp;"-9",Matches!$J$2:$J$201,0))),"",IF(AND(T350=INDEX(Matches!$G$2:$G$201,MATCH($A350&amp;"-9",Matches!$J$2:$J$201,0)),U350=INDEX(Matches!$H$2:$H$201,MATCH($A350&amp;"-9",Matches!$J$2:$J$201,0))),5,IF(SIGN(T350-U350)&lt;&gt;SIGN(INDEX(Matches!$G$2:$G$201,MATCH($A350&amp;"-9",Matches!$J$2:$J$201,0))-INDEX(Matches!$H$2:$H$201,MATCH($A350&amp;"-9",Matches!$J$2:$J$201,0))),0,IF(T350-U350=INDEX(Matches!$G$2:$G$201,MATCH($A350&amp;"-9",Matches!$J$2:$J$201,0))-INDEX(Matches!$H$2:$H$201,MATCH($A350&amp;"-9",Matches!$J$2:$J$201,0)),3,2))))),""))</f>
        <v/>
      </c>
      <c r="AG350" s="12" t="str">
        <f aca="false">IF(OR($B350="",V350="",W350=""),"",IFERROR(IF(OR(INDEX(Matches!$I$2:$I$201,MATCH($A350&amp;"-10",Matches!$J$2:$J$201,0))="Void",INDEX(Matches!$G$2:$G$201,MATCH($A350&amp;"-10",Matches!$J$2:$J$201,0))="",INDEX(Matches!$H$2:$H$201,MATCH($A350&amp;"-10",Matches!$J$2:$J$201,0))=""),"",IF(AND($C350&lt;&gt;"",INDEX(Matches!$F$2:$F$201,MATCH($A350&amp;"-10",Matches!$J$2:$J$201,0))&lt;&gt;"",$C350&gt;=INDEX(Matches!$F$2:$F$201,MATCH($A350&amp;"-10",Matches!$J$2:$J$201,0))),"",IF(AND(V350=INDEX(Matches!$G$2:$G$201,MATCH($A350&amp;"-10",Matches!$J$2:$J$201,0)),W350=INDEX(Matches!$H$2:$H$201,MATCH($A350&amp;"-10",Matches!$J$2:$J$201,0))),5,IF(SIGN(V350-W350)&lt;&gt;SIGN(INDEX(Matches!$G$2:$G$201,MATCH($A350&amp;"-10",Matches!$J$2:$J$201,0))-INDEX(Matches!$H$2:$H$201,MATCH($A350&amp;"-10",Matches!$J$2:$J$201,0))),0,IF(V350-W350=INDEX(Matches!$G$2:$G$201,MATCH($A350&amp;"-10",Matches!$J$2:$J$201,0))-INDEX(Matches!$H$2:$H$201,MATCH($A350&amp;"-10",Matches!$J$2:$J$201,0)),3,2))))),""))</f>
        <v/>
      </c>
      <c r="AH350" s="13" t="str">
        <f aca="false">IF($B350="","",SUM(X350:AG350))</f>
        <v/>
      </c>
      <c r="AI350" s="12" t="str">
        <f aca="false">IF($B350="","",COUNTIF(X350:AG350,5))</f>
        <v/>
      </c>
      <c r="AJ350" s="12" t="str">
        <f aca="false">IF($B350="","",COUNTIF(X350:AG350,"&gt;=2"))</f>
        <v/>
      </c>
      <c r="AK350" s="12" t="str">
        <f aca="false">IF($B350="","",COUNT(X350:AG350))</f>
        <v/>
      </c>
    </row>
    <row r="351" customFormat="false" ht="15" hidden="false" customHeight="false" outlineLevel="0" collapsed="false">
      <c r="A351" s="7"/>
      <c r="B351" s="7"/>
      <c r="C351" s="11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12" t="str">
        <f aca="false">IF(OR($B351="",D351="",E351=""),"",IFERROR(IF(OR(INDEX(Matches!$I$2:$I$201,MATCH($A351&amp;"-1",Matches!$J$2:$J$201,0))="Void",INDEX(Matches!$G$2:$G$201,MATCH($A351&amp;"-1",Matches!$J$2:$J$201,0))="",INDEX(Matches!$H$2:$H$201,MATCH($A351&amp;"-1",Matches!$J$2:$J$201,0))=""),"",IF(AND($C351&lt;&gt;"",INDEX(Matches!$F$2:$F$201,MATCH($A351&amp;"-1",Matches!$J$2:$J$201,0))&lt;&gt;"",$C351&gt;=INDEX(Matches!$F$2:$F$201,MATCH($A351&amp;"-1",Matches!$J$2:$J$201,0))),"",IF(AND(D351=INDEX(Matches!$G$2:$G$201,MATCH($A351&amp;"-1",Matches!$J$2:$J$201,0)),E351=INDEX(Matches!$H$2:$H$201,MATCH($A351&amp;"-1",Matches!$J$2:$J$201,0))),5,IF(SIGN(D351-E351)&lt;&gt;SIGN(INDEX(Matches!$G$2:$G$201,MATCH($A351&amp;"-1",Matches!$J$2:$J$201,0))-INDEX(Matches!$H$2:$H$201,MATCH($A351&amp;"-1",Matches!$J$2:$J$201,0))),0,IF(D351-E351=INDEX(Matches!$G$2:$G$201,MATCH($A351&amp;"-1",Matches!$J$2:$J$201,0))-INDEX(Matches!$H$2:$H$201,MATCH($A351&amp;"-1",Matches!$J$2:$J$201,0)),3,2))))),""))</f>
        <v/>
      </c>
      <c r="Y351" s="12" t="str">
        <f aca="false">IF(OR($B351="",F351="",G351=""),"",IFERROR(IF(OR(INDEX(Matches!$I$2:$I$201,MATCH($A351&amp;"-2",Matches!$J$2:$J$201,0))="Void",INDEX(Matches!$G$2:$G$201,MATCH($A351&amp;"-2",Matches!$J$2:$J$201,0))="",INDEX(Matches!$H$2:$H$201,MATCH($A351&amp;"-2",Matches!$J$2:$J$201,0))=""),"",IF(AND($C351&lt;&gt;"",INDEX(Matches!$F$2:$F$201,MATCH($A351&amp;"-2",Matches!$J$2:$J$201,0))&lt;&gt;"",$C351&gt;=INDEX(Matches!$F$2:$F$201,MATCH($A351&amp;"-2",Matches!$J$2:$J$201,0))),"",IF(AND(F351=INDEX(Matches!$G$2:$G$201,MATCH($A351&amp;"-2",Matches!$J$2:$J$201,0)),G351=INDEX(Matches!$H$2:$H$201,MATCH($A351&amp;"-2",Matches!$J$2:$J$201,0))),5,IF(SIGN(F351-G351)&lt;&gt;SIGN(INDEX(Matches!$G$2:$G$201,MATCH($A351&amp;"-2",Matches!$J$2:$J$201,0))-INDEX(Matches!$H$2:$H$201,MATCH($A351&amp;"-2",Matches!$J$2:$J$201,0))),0,IF(F351-G351=INDEX(Matches!$G$2:$G$201,MATCH($A351&amp;"-2",Matches!$J$2:$J$201,0))-INDEX(Matches!$H$2:$H$201,MATCH($A351&amp;"-2",Matches!$J$2:$J$201,0)),3,2))))),""))</f>
        <v/>
      </c>
      <c r="Z351" s="12" t="str">
        <f aca="false">IF(OR($B351="",H351="",I351=""),"",IFERROR(IF(OR(INDEX(Matches!$I$2:$I$201,MATCH($A351&amp;"-3",Matches!$J$2:$J$201,0))="Void",INDEX(Matches!$G$2:$G$201,MATCH($A351&amp;"-3",Matches!$J$2:$J$201,0))="",INDEX(Matches!$H$2:$H$201,MATCH($A351&amp;"-3",Matches!$J$2:$J$201,0))=""),"",IF(AND($C351&lt;&gt;"",INDEX(Matches!$F$2:$F$201,MATCH($A351&amp;"-3",Matches!$J$2:$J$201,0))&lt;&gt;"",$C351&gt;=INDEX(Matches!$F$2:$F$201,MATCH($A351&amp;"-3",Matches!$J$2:$J$201,0))),"",IF(AND(H351=INDEX(Matches!$G$2:$G$201,MATCH($A351&amp;"-3",Matches!$J$2:$J$201,0)),I351=INDEX(Matches!$H$2:$H$201,MATCH($A351&amp;"-3",Matches!$J$2:$J$201,0))),5,IF(SIGN(H351-I351)&lt;&gt;SIGN(INDEX(Matches!$G$2:$G$201,MATCH($A351&amp;"-3",Matches!$J$2:$J$201,0))-INDEX(Matches!$H$2:$H$201,MATCH($A351&amp;"-3",Matches!$J$2:$J$201,0))),0,IF(H351-I351=INDEX(Matches!$G$2:$G$201,MATCH($A351&amp;"-3",Matches!$J$2:$J$201,0))-INDEX(Matches!$H$2:$H$201,MATCH($A351&amp;"-3",Matches!$J$2:$J$201,0)),3,2))))),""))</f>
        <v/>
      </c>
      <c r="AA351" s="12" t="str">
        <f aca="false">IF(OR($B351="",J351="",K351=""),"",IFERROR(IF(OR(INDEX(Matches!$I$2:$I$201,MATCH($A351&amp;"-4",Matches!$J$2:$J$201,0))="Void",INDEX(Matches!$G$2:$G$201,MATCH($A351&amp;"-4",Matches!$J$2:$J$201,0))="",INDEX(Matches!$H$2:$H$201,MATCH($A351&amp;"-4",Matches!$J$2:$J$201,0))=""),"",IF(AND($C351&lt;&gt;"",INDEX(Matches!$F$2:$F$201,MATCH($A351&amp;"-4",Matches!$J$2:$J$201,0))&lt;&gt;"",$C351&gt;=INDEX(Matches!$F$2:$F$201,MATCH($A351&amp;"-4",Matches!$J$2:$J$201,0))),"",IF(AND(J351=INDEX(Matches!$G$2:$G$201,MATCH($A351&amp;"-4",Matches!$J$2:$J$201,0)),K351=INDEX(Matches!$H$2:$H$201,MATCH($A351&amp;"-4",Matches!$J$2:$J$201,0))),5,IF(SIGN(J351-K351)&lt;&gt;SIGN(INDEX(Matches!$G$2:$G$201,MATCH($A351&amp;"-4",Matches!$J$2:$J$201,0))-INDEX(Matches!$H$2:$H$201,MATCH($A351&amp;"-4",Matches!$J$2:$J$201,0))),0,IF(J351-K351=INDEX(Matches!$G$2:$G$201,MATCH($A351&amp;"-4",Matches!$J$2:$J$201,0))-INDEX(Matches!$H$2:$H$201,MATCH($A351&amp;"-4",Matches!$J$2:$J$201,0)),3,2))))),""))</f>
        <v/>
      </c>
      <c r="AB351" s="12" t="str">
        <f aca="false">IF(OR($B351="",L351="",M351=""),"",IFERROR(IF(OR(INDEX(Matches!$I$2:$I$201,MATCH($A351&amp;"-5",Matches!$J$2:$J$201,0))="Void",INDEX(Matches!$G$2:$G$201,MATCH($A351&amp;"-5",Matches!$J$2:$J$201,0))="",INDEX(Matches!$H$2:$H$201,MATCH($A351&amp;"-5",Matches!$J$2:$J$201,0))=""),"",IF(AND($C351&lt;&gt;"",INDEX(Matches!$F$2:$F$201,MATCH($A351&amp;"-5",Matches!$J$2:$J$201,0))&lt;&gt;"",$C351&gt;=INDEX(Matches!$F$2:$F$201,MATCH($A351&amp;"-5",Matches!$J$2:$J$201,0))),"",IF(AND(L351=INDEX(Matches!$G$2:$G$201,MATCH($A351&amp;"-5",Matches!$J$2:$J$201,0)),M351=INDEX(Matches!$H$2:$H$201,MATCH($A351&amp;"-5",Matches!$J$2:$J$201,0))),5,IF(SIGN(L351-M351)&lt;&gt;SIGN(INDEX(Matches!$G$2:$G$201,MATCH($A351&amp;"-5",Matches!$J$2:$J$201,0))-INDEX(Matches!$H$2:$H$201,MATCH($A351&amp;"-5",Matches!$J$2:$J$201,0))),0,IF(L351-M351=INDEX(Matches!$G$2:$G$201,MATCH($A351&amp;"-5",Matches!$J$2:$J$201,0))-INDEX(Matches!$H$2:$H$201,MATCH($A351&amp;"-5",Matches!$J$2:$J$201,0)),3,2))))),""))</f>
        <v/>
      </c>
      <c r="AC351" s="12" t="str">
        <f aca="false">IF(OR($B351="",N351="",O351=""),"",IFERROR(IF(OR(INDEX(Matches!$I$2:$I$201,MATCH($A351&amp;"-6",Matches!$J$2:$J$201,0))="Void",INDEX(Matches!$G$2:$G$201,MATCH($A351&amp;"-6",Matches!$J$2:$J$201,0))="",INDEX(Matches!$H$2:$H$201,MATCH($A351&amp;"-6",Matches!$J$2:$J$201,0))=""),"",IF(AND($C351&lt;&gt;"",INDEX(Matches!$F$2:$F$201,MATCH($A351&amp;"-6",Matches!$J$2:$J$201,0))&lt;&gt;"",$C351&gt;=INDEX(Matches!$F$2:$F$201,MATCH($A351&amp;"-6",Matches!$J$2:$J$201,0))),"",IF(AND(N351=INDEX(Matches!$G$2:$G$201,MATCH($A351&amp;"-6",Matches!$J$2:$J$201,0)),O351=INDEX(Matches!$H$2:$H$201,MATCH($A351&amp;"-6",Matches!$J$2:$J$201,0))),5,IF(SIGN(N351-O351)&lt;&gt;SIGN(INDEX(Matches!$G$2:$G$201,MATCH($A351&amp;"-6",Matches!$J$2:$J$201,0))-INDEX(Matches!$H$2:$H$201,MATCH($A351&amp;"-6",Matches!$J$2:$J$201,0))),0,IF(N351-O351=INDEX(Matches!$G$2:$G$201,MATCH($A351&amp;"-6",Matches!$J$2:$J$201,0))-INDEX(Matches!$H$2:$H$201,MATCH($A351&amp;"-6",Matches!$J$2:$J$201,0)),3,2))))),""))</f>
        <v/>
      </c>
      <c r="AD351" s="12" t="str">
        <f aca="false">IF(OR($B351="",P351="",Q351=""),"",IFERROR(IF(OR(INDEX(Matches!$I$2:$I$201,MATCH($A351&amp;"-7",Matches!$J$2:$J$201,0))="Void",INDEX(Matches!$G$2:$G$201,MATCH($A351&amp;"-7",Matches!$J$2:$J$201,0))="",INDEX(Matches!$H$2:$H$201,MATCH($A351&amp;"-7",Matches!$J$2:$J$201,0))=""),"",IF(AND($C351&lt;&gt;"",INDEX(Matches!$F$2:$F$201,MATCH($A351&amp;"-7",Matches!$J$2:$J$201,0))&lt;&gt;"",$C351&gt;=INDEX(Matches!$F$2:$F$201,MATCH($A351&amp;"-7",Matches!$J$2:$J$201,0))),"",IF(AND(P351=INDEX(Matches!$G$2:$G$201,MATCH($A351&amp;"-7",Matches!$J$2:$J$201,0)),Q351=INDEX(Matches!$H$2:$H$201,MATCH($A351&amp;"-7",Matches!$J$2:$J$201,0))),5,IF(SIGN(P351-Q351)&lt;&gt;SIGN(INDEX(Matches!$G$2:$G$201,MATCH($A351&amp;"-7",Matches!$J$2:$J$201,0))-INDEX(Matches!$H$2:$H$201,MATCH($A351&amp;"-7",Matches!$J$2:$J$201,0))),0,IF(P351-Q351=INDEX(Matches!$G$2:$G$201,MATCH($A351&amp;"-7",Matches!$J$2:$J$201,0))-INDEX(Matches!$H$2:$H$201,MATCH($A351&amp;"-7",Matches!$J$2:$J$201,0)),3,2))))),""))</f>
        <v/>
      </c>
      <c r="AE351" s="12" t="str">
        <f aca="false">IF(OR($B351="",R351="",S351=""),"",IFERROR(IF(OR(INDEX(Matches!$I$2:$I$201,MATCH($A351&amp;"-8",Matches!$J$2:$J$201,0))="Void",INDEX(Matches!$G$2:$G$201,MATCH($A351&amp;"-8",Matches!$J$2:$J$201,0))="",INDEX(Matches!$H$2:$H$201,MATCH($A351&amp;"-8",Matches!$J$2:$J$201,0))=""),"",IF(AND($C351&lt;&gt;"",INDEX(Matches!$F$2:$F$201,MATCH($A351&amp;"-8",Matches!$J$2:$J$201,0))&lt;&gt;"",$C351&gt;=INDEX(Matches!$F$2:$F$201,MATCH($A351&amp;"-8",Matches!$J$2:$J$201,0))),"",IF(AND(R351=INDEX(Matches!$G$2:$G$201,MATCH($A351&amp;"-8",Matches!$J$2:$J$201,0)),S351=INDEX(Matches!$H$2:$H$201,MATCH($A351&amp;"-8",Matches!$J$2:$J$201,0))),5,IF(SIGN(R351-S351)&lt;&gt;SIGN(INDEX(Matches!$G$2:$G$201,MATCH($A351&amp;"-8",Matches!$J$2:$J$201,0))-INDEX(Matches!$H$2:$H$201,MATCH($A351&amp;"-8",Matches!$J$2:$J$201,0))),0,IF(R351-S351=INDEX(Matches!$G$2:$G$201,MATCH($A351&amp;"-8",Matches!$J$2:$J$201,0))-INDEX(Matches!$H$2:$H$201,MATCH($A351&amp;"-8",Matches!$J$2:$J$201,0)),3,2))))),""))</f>
        <v/>
      </c>
      <c r="AF351" s="12" t="str">
        <f aca="false">IF(OR($B351="",T351="",U351=""),"",IFERROR(IF(OR(INDEX(Matches!$I$2:$I$201,MATCH($A351&amp;"-9",Matches!$J$2:$J$201,0))="Void",INDEX(Matches!$G$2:$G$201,MATCH($A351&amp;"-9",Matches!$J$2:$J$201,0))="",INDEX(Matches!$H$2:$H$201,MATCH($A351&amp;"-9",Matches!$J$2:$J$201,0))=""),"",IF(AND($C351&lt;&gt;"",INDEX(Matches!$F$2:$F$201,MATCH($A351&amp;"-9",Matches!$J$2:$J$201,0))&lt;&gt;"",$C351&gt;=INDEX(Matches!$F$2:$F$201,MATCH($A351&amp;"-9",Matches!$J$2:$J$201,0))),"",IF(AND(T351=INDEX(Matches!$G$2:$G$201,MATCH($A351&amp;"-9",Matches!$J$2:$J$201,0)),U351=INDEX(Matches!$H$2:$H$201,MATCH($A351&amp;"-9",Matches!$J$2:$J$201,0))),5,IF(SIGN(T351-U351)&lt;&gt;SIGN(INDEX(Matches!$G$2:$G$201,MATCH($A351&amp;"-9",Matches!$J$2:$J$201,0))-INDEX(Matches!$H$2:$H$201,MATCH($A351&amp;"-9",Matches!$J$2:$J$201,0))),0,IF(T351-U351=INDEX(Matches!$G$2:$G$201,MATCH($A351&amp;"-9",Matches!$J$2:$J$201,0))-INDEX(Matches!$H$2:$H$201,MATCH($A351&amp;"-9",Matches!$J$2:$J$201,0)),3,2))))),""))</f>
        <v/>
      </c>
      <c r="AG351" s="12" t="str">
        <f aca="false">IF(OR($B351="",V351="",W351=""),"",IFERROR(IF(OR(INDEX(Matches!$I$2:$I$201,MATCH($A351&amp;"-10",Matches!$J$2:$J$201,0))="Void",INDEX(Matches!$G$2:$G$201,MATCH($A351&amp;"-10",Matches!$J$2:$J$201,0))="",INDEX(Matches!$H$2:$H$201,MATCH($A351&amp;"-10",Matches!$J$2:$J$201,0))=""),"",IF(AND($C351&lt;&gt;"",INDEX(Matches!$F$2:$F$201,MATCH($A351&amp;"-10",Matches!$J$2:$J$201,0))&lt;&gt;"",$C351&gt;=INDEX(Matches!$F$2:$F$201,MATCH($A351&amp;"-10",Matches!$J$2:$J$201,0))),"",IF(AND(V351=INDEX(Matches!$G$2:$G$201,MATCH($A351&amp;"-10",Matches!$J$2:$J$201,0)),W351=INDEX(Matches!$H$2:$H$201,MATCH($A351&amp;"-10",Matches!$J$2:$J$201,0))),5,IF(SIGN(V351-W351)&lt;&gt;SIGN(INDEX(Matches!$G$2:$G$201,MATCH($A351&amp;"-10",Matches!$J$2:$J$201,0))-INDEX(Matches!$H$2:$H$201,MATCH($A351&amp;"-10",Matches!$J$2:$J$201,0))),0,IF(V351-W351=INDEX(Matches!$G$2:$G$201,MATCH($A351&amp;"-10",Matches!$J$2:$J$201,0))-INDEX(Matches!$H$2:$H$201,MATCH($A351&amp;"-10",Matches!$J$2:$J$201,0)),3,2))))),""))</f>
        <v/>
      </c>
      <c r="AH351" s="13" t="str">
        <f aca="false">IF($B351="","",SUM(X351:AG351))</f>
        <v/>
      </c>
      <c r="AI351" s="12" t="str">
        <f aca="false">IF($B351="","",COUNTIF(X351:AG351,5))</f>
        <v/>
      </c>
      <c r="AJ351" s="12" t="str">
        <f aca="false">IF($B351="","",COUNTIF(X351:AG351,"&gt;=2"))</f>
        <v/>
      </c>
      <c r="AK351" s="12" t="str">
        <f aca="false">IF($B351="","",COUNT(X351:AG351))</f>
        <v/>
      </c>
    </row>
    <row r="352" customFormat="false" ht="15" hidden="false" customHeight="false" outlineLevel="0" collapsed="false">
      <c r="A352" s="7"/>
      <c r="B352" s="7"/>
      <c r="C352" s="11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12" t="str">
        <f aca="false">IF(OR($B352="",D352="",E352=""),"",IFERROR(IF(OR(INDEX(Matches!$I$2:$I$201,MATCH($A352&amp;"-1",Matches!$J$2:$J$201,0))="Void",INDEX(Matches!$G$2:$G$201,MATCH($A352&amp;"-1",Matches!$J$2:$J$201,0))="",INDEX(Matches!$H$2:$H$201,MATCH($A352&amp;"-1",Matches!$J$2:$J$201,0))=""),"",IF(AND($C352&lt;&gt;"",INDEX(Matches!$F$2:$F$201,MATCH($A352&amp;"-1",Matches!$J$2:$J$201,0))&lt;&gt;"",$C352&gt;=INDEX(Matches!$F$2:$F$201,MATCH($A352&amp;"-1",Matches!$J$2:$J$201,0))),"",IF(AND(D352=INDEX(Matches!$G$2:$G$201,MATCH($A352&amp;"-1",Matches!$J$2:$J$201,0)),E352=INDEX(Matches!$H$2:$H$201,MATCH($A352&amp;"-1",Matches!$J$2:$J$201,0))),5,IF(SIGN(D352-E352)&lt;&gt;SIGN(INDEX(Matches!$G$2:$G$201,MATCH($A352&amp;"-1",Matches!$J$2:$J$201,0))-INDEX(Matches!$H$2:$H$201,MATCH($A352&amp;"-1",Matches!$J$2:$J$201,0))),0,IF(D352-E352=INDEX(Matches!$G$2:$G$201,MATCH($A352&amp;"-1",Matches!$J$2:$J$201,0))-INDEX(Matches!$H$2:$H$201,MATCH($A352&amp;"-1",Matches!$J$2:$J$201,0)),3,2))))),""))</f>
        <v/>
      </c>
      <c r="Y352" s="12" t="str">
        <f aca="false">IF(OR($B352="",F352="",G352=""),"",IFERROR(IF(OR(INDEX(Matches!$I$2:$I$201,MATCH($A352&amp;"-2",Matches!$J$2:$J$201,0))="Void",INDEX(Matches!$G$2:$G$201,MATCH($A352&amp;"-2",Matches!$J$2:$J$201,0))="",INDEX(Matches!$H$2:$H$201,MATCH($A352&amp;"-2",Matches!$J$2:$J$201,0))=""),"",IF(AND($C352&lt;&gt;"",INDEX(Matches!$F$2:$F$201,MATCH($A352&amp;"-2",Matches!$J$2:$J$201,0))&lt;&gt;"",$C352&gt;=INDEX(Matches!$F$2:$F$201,MATCH($A352&amp;"-2",Matches!$J$2:$J$201,0))),"",IF(AND(F352=INDEX(Matches!$G$2:$G$201,MATCH($A352&amp;"-2",Matches!$J$2:$J$201,0)),G352=INDEX(Matches!$H$2:$H$201,MATCH($A352&amp;"-2",Matches!$J$2:$J$201,0))),5,IF(SIGN(F352-G352)&lt;&gt;SIGN(INDEX(Matches!$G$2:$G$201,MATCH($A352&amp;"-2",Matches!$J$2:$J$201,0))-INDEX(Matches!$H$2:$H$201,MATCH($A352&amp;"-2",Matches!$J$2:$J$201,0))),0,IF(F352-G352=INDEX(Matches!$G$2:$G$201,MATCH($A352&amp;"-2",Matches!$J$2:$J$201,0))-INDEX(Matches!$H$2:$H$201,MATCH($A352&amp;"-2",Matches!$J$2:$J$201,0)),3,2))))),""))</f>
        <v/>
      </c>
      <c r="Z352" s="12" t="str">
        <f aca="false">IF(OR($B352="",H352="",I352=""),"",IFERROR(IF(OR(INDEX(Matches!$I$2:$I$201,MATCH($A352&amp;"-3",Matches!$J$2:$J$201,0))="Void",INDEX(Matches!$G$2:$G$201,MATCH($A352&amp;"-3",Matches!$J$2:$J$201,0))="",INDEX(Matches!$H$2:$H$201,MATCH($A352&amp;"-3",Matches!$J$2:$J$201,0))=""),"",IF(AND($C352&lt;&gt;"",INDEX(Matches!$F$2:$F$201,MATCH($A352&amp;"-3",Matches!$J$2:$J$201,0))&lt;&gt;"",$C352&gt;=INDEX(Matches!$F$2:$F$201,MATCH($A352&amp;"-3",Matches!$J$2:$J$201,0))),"",IF(AND(H352=INDEX(Matches!$G$2:$G$201,MATCH($A352&amp;"-3",Matches!$J$2:$J$201,0)),I352=INDEX(Matches!$H$2:$H$201,MATCH($A352&amp;"-3",Matches!$J$2:$J$201,0))),5,IF(SIGN(H352-I352)&lt;&gt;SIGN(INDEX(Matches!$G$2:$G$201,MATCH($A352&amp;"-3",Matches!$J$2:$J$201,0))-INDEX(Matches!$H$2:$H$201,MATCH($A352&amp;"-3",Matches!$J$2:$J$201,0))),0,IF(H352-I352=INDEX(Matches!$G$2:$G$201,MATCH($A352&amp;"-3",Matches!$J$2:$J$201,0))-INDEX(Matches!$H$2:$H$201,MATCH($A352&amp;"-3",Matches!$J$2:$J$201,0)),3,2))))),""))</f>
        <v/>
      </c>
      <c r="AA352" s="12" t="str">
        <f aca="false">IF(OR($B352="",J352="",K352=""),"",IFERROR(IF(OR(INDEX(Matches!$I$2:$I$201,MATCH($A352&amp;"-4",Matches!$J$2:$J$201,0))="Void",INDEX(Matches!$G$2:$G$201,MATCH($A352&amp;"-4",Matches!$J$2:$J$201,0))="",INDEX(Matches!$H$2:$H$201,MATCH($A352&amp;"-4",Matches!$J$2:$J$201,0))=""),"",IF(AND($C352&lt;&gt;"",INDEX(Matches!$F$2:$F$201,MATCH($A352&amp;"-4",Matches!$J$2:$J$201,0))&lt;&gt;"",$C352&gt;=INDEX(Matches!$F$2:$F$201,MATCH($A352&amp;"-4",Matches!$J$2:$J$201,0))),"",IF(AND(J352=INDEX(Matches!$G$2:$G$201,MATCH($A352&amp;"-4",Matches!$J$2:$J$201,0)),K352=INDEX(Matches!$H$2:$H$201,MATCH($A352&amp;"-4",Matches!$J$2:$J$201,0))),5,IF(SIGN(J352-K352)&lt;&gt;SIGN(INDEX(Matches!$G$2:$G$201,MATCH($A352&amp;"-4",Matches!$J$2:$J$201,0))-INDEX(Matches!$H$2:$H$201,MATCH($A352&amp;"-4",Matches!$J$2:$J$201,0))),0,IF(J352-K352=INDEX(Matches!$G$2:$G$201,MATCH($A352&amp;"-4",Matches!$J$2:$J$201,0))-INDEX(Matches!$H$2:$H$201,MATCH($A352&amp;"-4",Matches!$J$2:$J$201,0)),3,2))))),""))</f>
        <v/>
      </c>
      <c r="AB352" s="12" t="str">
        <f aca="false">IF(OR($B352="",L352="",M352=""),"",IFERROR(IF(OR(INDEX(Matches!$I$2:$I$201,MATCH($A352&amp;"-5",Matches!$J$2:$J$201,0))="Void",INDEX(Matches!$G$2:$G$201,MATCH($A352&amp;"-5",Matches!$J$2:$J$201,0))="",INDEX(Matches!$H$2:$H$201,MATCH($A352&amp;"-5",Matches!$J$2:$J$201,0))=""),"",IF(AND($C352&lt;&gt;"",INDEX(Matches!$F$2:$F$201,MATCH($A352&amp;"-5",Matches!$J$2:$J$201,0))&lt;&gt;"",$C352&gt;=INDEX(Matches!$F$2:$F$201,MATCH($A352&amp;"-5",Matches!$J$2:$J$201,0))),"",IF(AND(L352=INDEX(Matches!$G$2:$G$201,MATCH($A352&amp;"-5",Matches!$J$2:$J$201,0)),M352=INDEX(Matches!$H$2:$H$201,MATCH($A352&amp;"-5",Matches!$J$2:$J$201,0))),5,IF(SIGN(L352-M352)&lt;&gt;SIGN(INDEX(Matches!$G$2:$G$201,MATCH($A352&amp;"-5",Matches!$J$2:$J$201,0))-INDEX(Matches!$H$2:$H$201,MATCH($A352&amp;"-5",Matches!$J$2:$J$201,0))),0,IF(L352-M352=INDEX(Matches!$G$2:$G$201,MATCH($A352&amp;"-5",Matches!$J$2:$J$201,0))-INDEX(Matches!$H$2:$H$201,MATCH($A352&amp;"-5",Matches!$J$2:$J$201,0)),3,2))))),""))</f>
        <v/>
      </c>
      <c r="AC352" s="12" t="str">
        <f aca="false">IF(OR($B352="",N352="",O352=""),"",IFERROR(IF(OR(INDEX(Matches!$I$2:$I$201,MATCH($A352&amp;"-6",Matches!$J$2:$J$201,0))="Void",INDEX(Matches!$G$2:$G$201,MATCH($A352&amp;"-6",Matches!$J$2:$J$201,0))="",INDEX(Matches!$H$2:$H$201,MATCH($A352&amp;"-6",Matches!$J$2:$J$201,0))=""),"",IF(AND($C352&lt;&gt;"",INDEX(Matches!$F$2:$F$201,MATCH($A352&amp;"-6",Matches!$J$2:$J$201,0))&lt;&gt;"",$C352&gt;=INDEX(Matches!$F$2:$F$201,MATCH($A352&amp;"-6",Matches!$J$2:$J$201,0))),"",IF(AND(N352=INDEX(Matches!$G$2:$G$201,MATCH($A352&amp;"-6",Matches!$J$2:$J$201,0)),O352=INDEX(Matches!$H$2:$H$201,MATCH($A352&amp;"-6",Matches!$J$2:$J$201,0))),5,IF(SIGN(N352-O352)&lt;&gt;SIGN(INDEX(Matches!$G$2:$G$201,MATCH($A352&amp;"-6",Matches!$J$2:$J$201,0))-INDEX(Matches!$H$2:$H$201,MATCH($A352&amp;"-6",Matches!$J$2:$J$201,0))),0,IF(N352-O352=INDEX(Matches!$G$2:$G$201,MATCH($A352&amp;"-6",Matches!$J$2:$J$201,0))-INDEX(Matches!$H$2:$H$201,MATCH($A352&amp;"-6",Matches!$J$2:$J$201,0)),3,2))))),""))</f>
        <v/>
      </c>
      <c r="AD352" s="12" t="str">
        <f aca="false">IF(OR($B352="",P352="",Q352=""),"",IFERROR(IF(OR(INDEX(Matches!$I$2:$I$201,MATCH($A352&amp;"-7",Matches!$J$2:$J$201,0))="Void",INDEX(Matches!$G$2:$G$201,MATCH($A352&amp;"-7",Matches!$J$2:$J$201,0))="",INDEX(Matches!$H$2:$H$201,MATCH($A352&amp;"-7",Matches!$J$2:$J$201,0))=""),"",IF(AND($C352&lt;&gt;"",INDEX(Matches!$F$2:$F$201,MATCH($A352&amp;"-7",Matches!$J$2:$J$201,0))&lt;&gt;"",$C352&gt;=INDEX(Matches!$F$2:$F$201,MATCH($A352&amp;"-7",Matches!$J$2:$J$201,0))),"",IF(AND(P352=INDEX(Matches!$G$2:$G$201,MATCH($A352&amp;"-7",Matches!$J$2:$J$201,0)),Q352=INDEX(Matches!$H$2:$H$201,MATCH($A352&amp;"-7",Matches!$J$2:$J$201,0))),5,IF(SIGN(P352-Q352)&lt;&gt;SIGN(INDEX(Matches!$G$2:$G$201,MATCH($A352&amp;"-7",Matches!$J$2:$J$201,0))-INDEX(Matches!$H$2:$H$201,MATCH($A352&amp;"-7",Matches!$J$2:$J$201,0))),0,IF(P352-Q352=INDEX(Matches!$G$2:$G$201,MATCH($A352&amp;"-7",Matches!$J$2:$J$201,0))-INDEX(Matches!$H$2:$H$201,MATCH($A352&amp;"-7",Matches!$J$2:$J$201,0)),3,2))))),""))</f>
        <v/>
      </c>
      <c r="AE352" s="12" t="str">
        <f aca="false">IF(OR($B352="",R352="",S352=""),"",IFERROR(IF(OR(INDEX(Matches!$I$2:$I$201,MATCH($A352&amp;"-8",Matches!$J$2:$J$201,0))="Void",INDEX(Matches!$G$2:$G$201,MATCH($A352&amp;"-8",Matches!$J$2:$J$201,0))="",INDEX(Matches!$H$2:$H$201,MATCH($A352&amp;"-8",Matches!$J$2:$J$201,0))=""),"",IF(AND($C352&lt;&gt;"",INDEX(Matches!$F$2:$F$201,MATCH($A352&amp;"-8",Matches!$J$2:$J$201,0))&lt;&gt;"",$C352&gt;=INDEX(Matches!$F$2:$F$201,MATCH($A352&amp;"-8",Matches!$J$2:$J$201,0))),"",IF(AND(R352=INDEX(Matches!$G$2:$G$201,MATCH($A352&amp;"-8",Matches!$J$2:$J$201,0)),S352=INDEX(Matches!$H$2:$H$201,MATCH($A352&amp;"-8",Matches!$J$2:$J$201,0))),5,IF(SIGN(R352-S352)&lt;&gt;SIGN(INDEX(Matches!$G$2:$G$201,MATCH($A352&amp;"-8",Matches!$J$2:$J$201,0))-INDEX(Matches!$H$2:$H$201,MATCH($A352&amp;"-8",Matches!$J$2:$J$201,0))),0,IF(R352-S352=INDEX(Matches!$G$2:$G$201,MATCH($A352&amp;"-8",Matches!$J$2:$J$201,0))-INDEX(Matches!$H$2:$H$201,MATCH($A352&amp;"-8",Matches!$J$2:$J$201,0)),3,2))))),""))</f>
        <v/>
      </c>
      <c r="AF352" s="12" t="str">
        <f aca="false">IF(OR($B352="",T352="",U352=""),"",IFERROR(IF(OR(INDEX(Matches!$I$2:$I$201,MATCH($A352&amp;"-9",Matches!$J$2:$J$201,0))="Void",INDEX(Matches!$G$2:$G$201,MATCH($A352&amp;"-9",Matches!$J$2:$J$201,0))="",INDEX(Matches!$H$2:$H$201,MATCH($A352&amp;"-9",Matches!$J$2:$J$201,0))=""),"",IF(AND($C352&lt;&gt;"",INDEX(Matches!$F$2:$F$201,MATCH($A352&amp;"-9",Matches!$J$2:$J$201,0))&lt;&gt;"",$C352&gt;=INDEX(Matches!$F$2:$F$201,MATCH($A352&amp;"-9",Matches!$J$2:$J$201,0))),"",IF(AND(T352=INDEX(Matches!$G$2:$G$201,MATCH($A352&amp;"-9",Matches!$J$2:$J$201,0)),U352=INDEX(Matches!$H$2:$H$201,MATCH($A352&amp;"-9",Matches!$J$2:$J$201,0))),5,IF(SIGN(T352-U352)&lt;&gt;SIGN(INDEX(Matches!$G$2:$G$201,MATCH($A352&amp;"-9",Matches!$J$2:$J$201,0))-INDEX(Matches!$H$2:$H$201,MATCH($A352&amp;"-9",Matches!$J$2:$J$201,0))),0,IF(T352-U352=INDEX(Matches!$G$2:$G$201,MATCH($A352&amp;"-9",Matches!$J$2:$J$201,0))-INDEX(Matches!$H$2:$H$201,MATCH($A352&amp;"-9",Matches!$J$2:$J$201,0)),3,2))))),""))</f>
        <v/>
      </c>
      <c r="AG352" s="12" t="str">
        <f aca="false">IF(OR($B352="",V352="",W352=""),"",IFERROR(IF(OR(INDEX(Matches!$I$2:$I$201,MATCH($A352&amp;"-10",Matches!$J$2:$J$201,0))="Void",INDEX(Matches!$G$2:$G$201,MATCH($A352&amp;"-10",Matches!$J$2:$J$201,0))="",INDEX(Matches!$H$2:$H$201,MATCH($A352&amp;"-10",Matches!$J$2:$J$201,0))=""),"",IF(AND($C352&lt;&gt;"",INDEX(Matches!$F$2:$F$201,MATCH($A352&amp;"-10",Matches!$J$2:$J$201,0))&lt;&gt;"",$C352&gt;=INDEX(Matches!$F$2:$F$201,MATCH($A352&amp;"-10",Matches!$J$2:$J$201,0))),"",IF(AND(V352=INDEX(Matches!$G$2:$G$201,MATCH($A352&amp;"-10",Matches!$J$2:$J$201,0)),W352=INDEX(Matches!$H$2:$H$201,MATCH($A352&amp;"-10",Matches!$J$2:$J$201,0))),5,IF(SIGN(V352-W352)&lt;&gt;SIGN(INDEX(Matches!$G$2:$G$201,MATCH($A352&amp;"-10",Matches!$J$2:$J$201,0))-INDEX(Matches!$H$2:$H$201,MATCH($A352&amp;"-10",Matches!$J$2:$J$201,0))),0,IF(V352-W352=INDEX(Matches!$G$2:$G$201,MATCH($A352&amp;"-10",Matches!$J$2:$J$201,0))-INDEX(Matches!$H$2:$H$201,MATCH($A352&amp;"-10",Matches!$J$2:$J$201,0)),3,2))))),""))</f>
        <v/>
      </c>
      <c r="AH352" s="13" t="str">
        <f aca="false">IF($B352="","",SUM(X352:AG352))</f>
        <v/>
      </c>
      <c r="AI352" s="12" t="str">
        <f aca="false">IF($B352="","",COUNTIF(X352:AG352,5))</f>
        <v/>
      </c>
      <c r="AJ352" s="12" t="str">
        <f aca="false">IF($B352="","",COUNTIF(X352:AG352,"&gt;=2"))</f>
        <v/>
      </c>
      <c r="AK352" s="12" t="str">
        <f aca="false">IF($B352="","",COUNT(X352:AG352))</f>
        <v/>
      </c>
    </row>
    <row r="353" customFormat="false" ht="15" hidden="false" customHeight="false" outlineLevel="0" collapsed="false">
      <c r="A353" s="7"/>
      <c r="B353" s="7"/>
      <c r="C353" s="11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12" t="str">
        <f aca="false">IF(OR($B353="",D353="",E353=""),"",IFERROR(IF(OR(INDEX(Matches!$I$2:$I$201,MATCH($A353&amp;"-1",Matches!$J$2:$J$201,0))="Void",INDEX(Matches!$G$2:$G$201,MATCH($A353&amp;"-1",Matches!$J$2:$J$201,0))="",INDEX(Matches!$H$2:$H$201,MATCH($A353&amp;"-1",Matches!$J$2:$J$201,0))=""),"",IF(AND($C353&lt;&gt;"",INDEX(Matches!$F$2:$F$201,MATCH($A353&amp;"-1",Matches!$J$2:$J$201,0))&lt;&gt;"",$C353&gt;=INDEX(Matches!$F$2:$F$201,MATCH($A353&amp;"-1",Matches!$J$2:$J$201,0))),"",IF(AND(D353=INDEX(Matches!$G$2:$G$201,MATCH($A353&amp;"-1",Matches!$J$2:$J$201,0)),E353=INDEX(Matches!$H$2:$H$201,MATCH($A353&amp;"-1",Matches!$J$2:$J$201,0))),5,IF(SIGN(D353-E353)&lt;&gt;SIGN(INDEX(Matches!$G$2:$G$201,MATCH($A353&amp;"-1",Matches!$J$2:$J$201,0))-INDEX(Matches!$H$2:$H$201,MATCH($A353&amp;"-1",Matches!$J$2:$J$201,0))),0,IF(D353-E353=INDEX(Matches!$G$2:$G$201,MATCH($A353&amp;"-1",Matches!$J$2:$J$201,0))-INDEX(Matches!$H$2:$H$201,MATCH($A353&amp;"-1",Matches!$J$2:$J$201,0)),3,2))))),""))</f>
        <v/>
      </c>
      <c r="Y353" s="12" t="str">
        <f aca="false">IF(OR($B353="",F353="",G353=""),"",IFERROR(IF(OR(INDEX(Matches!$I$2:$I$201,MATCH($A353&amp;"-2",Matches!$J$2:$J$201,0))="Void",INDEX(Matches!$G$2:$G$201,MATCH($A353&amp;"-2",Matches!$J$2:$J$201,0))="",INDEX(Matches!$H$2:$H$201,MATCH($A353&amp;"-2",Matches!$J$2:$J$201,0))=""),"",IF(AND($C353&lt;&gt;"",INDEX(Matches!$F$2:$F$201,MATCH($A353&amp;"-2",Matches!$J$2:$J$201,0))&lt;&gt;"",$C353&gt;=INDEX(Matches!$F$2:$F$201,MATCH($A353&amp;"-2",Matches!$J$2:$J$201,0))),"",IF(AND(F353=INDEX(Matches!$G$2:$G$201,MATCH($A353&amp;"-2",Matches!$J$2:$J$201,0)),G353=INDEX(Matches!$H$2:$H$201,MATCH($A353&amp;"-2",Matches!$J$2:$J$201,0))),5,IF(SIGN(F353-G353)&lt;&gt;SIGN(INDEX(Matches!$G$2:$G$201,MATCH($A353&amp;"-2",Matches!$J$2:$J$201,0))-INDEX(Matches!$H$2:$H$201,MATCH($A353&amp;"-2",Matches!$J$2:$J$201,0))),0,IF(F353-G353=INDEX(Matches!$G$2:$G$201,MATCH($A353&amp;"-2",Matches!$J$2:$J$201,0))-INDEX(Matches!$H$2:$H$201,MATCH($A353&amp;"-2",Matches!$J$2:$J$201,0)),3,2))))),""))</f>
        <v/>
      </c>
      <c r="Z353" s="12" t="str">
        <f aca="false">IF(OR($B353="",H353="",I353=""),"",IFERROR(IF(OR(INDEX(Matches!$I$2:$I$201,MATCH($A353&amp;"-3",Matches!$J$2:$J$201,0))="Void",INDEX(Matches!$G$2:$G$201,MATCH($A353&amp;"-3",Matches!$J$2:$J$201,0))="",INDEX(Matches!$H$2:$H$201,MATCH($A353&amp;"-3",Matches!$J$2:$J$201,0))=""),"",IF(AND($C353&lt;&gt;"",INDEX(Matches!$F$2:$F$201,MATCH($A353&amp;"-3",Matches!$J$2:$J$201,0))&lt;&gt;"",$C353&gt;=INDEX(Matches!$F$2:$F$201,MATCH($A353&amp;"-3",Matches!$J$2:$J$201,0))),"",IF(AND(H353=INDEX(Matches!$G$2:$G$201,MATCH($A353&amp;"-3",Matches!$J$2:$J$201,0)),I353=INDEX(Matches!$H$2:$H$201,MATCH($A353&amp;"-3",Matches!$J$2:$J$201,0))),5,IF(SIGN(H353-I353)&lt;&gt;SIGN(INDEX(Matches!$G$2:$G$201,MATCH($A353&amp;"-3",Matches!$J$2:$J$201,0))-INDEX(Matches!$H$2:$H$201,MATCH($A353&amp;"-3",Matches!$J$2:$J$201,0))),0,IF(H353-I353=INDEX(Matches!$G$2:$G$201,MATCH($A353&amp;"-3",Matches!$J$2:$J$201,0))-INDEX(Matches!$H$2:$H$201,MATCH($A353&amp;"-3",Matches!$J$2:$J$201,0)),3,2))))),""))</f>
        <v/>
      </c>
      <c r="AA353" s="12" t="str">
        <f aca="false">IF(OR($B353="",J353="",K353=""),"",IFERROR(IF(OR(INDEX(Matches!$I$2:$I$201,MATCH($A353&amp;"-4",Matches!$J$2:$J$201,0))="Void",INDEX(Matches!$G$2:$G$201,MATCH($A353&amp;"-4",Matches!$J$2:$J$201,0))="",INDEX(Matches!$H$2:$H$201,MATCH($A353&amp;"-4",Matches!$J$2:$J$201,0))=""),"",IF(AND($C353&lt;&gt;"",INDEX(Matches!$F$2:$F$201,MATCH($A353&amp;"-4",Matches!$J$2:$J$201,0))&lt;&gt;"",$C353&gt;=INDEX(Matches!$F$2:$F$201,MATCH($A353&amp;"-4",Matches!$J$2:$J$201,0))),"",IF(AND(J353=INDEX(Matches!$G$2:$G$201,MATCH($A353&amp;"-4",Matches!$J$2:$J$201,0)),K353=INDEX(Matches!$H$2:$H$201,MATCH($A353&amp;"-4",Matches!$J$2:$J$201,0))),5,IF(SIGN(J353-K353)&lt;&gt;SIGN(INDEX(Matches!$G$2:$G$201,MATCH($A353&amp;"-4",Matches!$J$2:$J$201,0))-INDEX(Matches!$H$2:$H$201,MATCH($A353&amp;"-4",Matches!$J$2:$J$201,0))),0,IF(J353-K353=INDEX(Matches!$G$2:$G$201,MATCH($A353&amp;"-4",Matches!$J$2:$J$201,0))-INDEX(Matches!$H$2:$H$201,MATCH($A353&amp;"-4",Matches!$J$2:$J$201,0)),3,2))))),""))</f>
        <v/>
      </c>
      <c r="AB353" s="12" t="str">
        <f aca="false">IF(OR($B353="",L353="",M353=""),"",IFERROR(IF(OR(INDEX(Matches!$I$2:$I$201,MATCH($A353&amp;"-5",Matches!$J$2:$J$201,0))="Void",INDEX(Matches!$G$2:$G$201,MATCH($A353&amp;"-5",Matches!$J$2:$J$201,0))="",INDEX(Matches!$H$2:$H$201,MATCH($A353&amp;"-5",Matches!$J$2:$J$201,0))=""),"",IF(AND($C353&lt;&gt;"",INDEX(Matches!$F$2:$F$201,MATCH($A353&amp;"-5",Matches!$J$2:$J$201,0))&lt;&gt;"",$C353&gt;=INDEX(Matches!$F$2:$F$201,MATCH($A353&amp;"-5",Matches!$J$2:$J$201,0))),"",IF(AND(L353=INDEX(Matches!$G$2:$G$201,MATCH($A353&amp;"-5",Matches!$J$2:$J$201,0)),M353=INDEX(Matches!$H$2:$H$201,MATCH($A353&amp;"-5",Matches!$J$2:$J$201,0))),5,IF(SIGN(L353-M353)&lt;&gt;SIGN(INDEX(Matches!$G$2:$G$201,MATCH($A353&amp;"-5",Matches!$J$2:$J$201,0))-INDEX(Matches!$H$2:$H$201,MATCH($A353&amp;"-5",Matches!$J$2:$J$201,0))),0,IF(L353-M353=INDEX(Matches!$G$2:$G$201,MATCH($A353&amp;"-5",Matches!$J$2:$J$201,0))-INDEX(Matches!$H$2:$H$201,MATCH($A353&amp;"-5",Matches!$J$2:$J$201,0)),3,2))))),""))</f>
        <v/>
      </c>
      <c r="AC353" s="12" t="str">
        <f aca="false">IF(OR($B353="",N353="",O353=""),"",IFERROR(IF(OR(INDEX(Matches!$I$2:$I$201,MATCH($A353&amp;"-6",Matches!$J$2:$J$201,0))="Void",INDEX(Matches!$G$2:$G$201,MATCH($A353&amp;"-6",Matches!$J$2:$J$201,0))="",INDEX(Matches!$H$2:$H$201,MATCH($A353&amp;"-6",Matches!$J$2:$J$201,0))=""),"",IF(AND($C353&lt;&gt;"",INDEX(Matches!$F$2:$F$201,MATCH($A353&amp;"-6",Matches!$J$2:$J$201,0))&lt;&gt;"",$C353&gt;=INDEX(Matches!$F$2:$F$201,MATCH($A353&amp;"-6",Matches!$J$2:$J$201,0))),"",IF(AND(N353=INDEX(Matches!$G$2:$G$201,MATCH($A353&amp;"-6",Matches!$J$2:$J$201,0)),O353=INDEX(Matches!$H$2:$H$201,MATCH($A353&amp;"-6",Matches!$J$2:$J$201,0))),5,IF(SIGN(N353-O353)&lt;&gt;SIGN(INDEX(Matches!$G$2:$G$201,MATCH($A353&amp;"-6",Matches!$J$2:$J$201,0))-INDEX(Matches!$H$2:$H$201,MATCH($A353&amp;"-6",Matches!$J$2:$J$201,0))),0,IF(N353-O353=INDEX(Matches!$G$2:$G$201,MATCH($A353&amp;"-6",Matches!$J$2:$J$201,0))-INDEX(Matches!$H$2:$H$201,MATCH($A353&amp;"-6",Matches!$J$2:$J$201,0)),3,2))))),""))</f>
        <v/>
      </c>
      <c r="AD353" s="12" t="str">
        <f aca="false">IF(OR($B353="",P353="",Q353=""),"",IFERROR(IF(OR(INDEX(Matches!$I$2:$I$201,MATCH($A353&amp;"-7",Matches!$J$2:$J$201,0))="Void",INDEX(Matches!$G$2:$G$201,MATCH($A353&amp;"-7",Matches!$J$2:$J$201,0))="",INDEX(Matches!$H$2:$H$201,MATCH($A353&amp;"-7",Matches!$J$2:$J$201,0))=""),"",IF(AND($C353&lt;&gt;"",INDEX(Matches!$F$2:$F$201,MATCH($A353&amp;"-7",Matches!$J$2:$J$201,0))&lt;&gt;"",$C353&gt;=INDEX(Matches!$F$2:$F$201,MATCH($A353&amp;"-7",Matches!$J$2:$J$201,0))),"",IF(AND(P353=INDEX(Matches!$G$2:$G$201,MATCH($A353&amp;"-7",Matches!$J$2:$J$201,0)),Q353=INDEX(Matches!$H$2:$H$201,MATCH($A353&amp;"-7",Matches!$J$2:$J$201,0))),5,IF(SIGN(P353-Q353)&lt;&gt;SIGN(INDEX(Matches!$G$2:$G$201,MATCH($A353&amp;"-7",Matches!$J$2:$J$201,0))-INDEX(Matches!$H$2:$H$201,MATCH($A353&amp;"-7",Matches!$J$2:$J$201,0))),0,IF(P353-Q353=INDEX(Matches!$G$2:$G$201,MATCH($A353&amp;"-7",Matches!$J$2:$J$201,0))-INDEX(Matches!$H$2:$H$201,MATCH($A353&amp;"-7",Matches!$J$2:$J$201,0)),3,2))))),""))</f>
        <v/>
      </c>
      <c r="AE353" s="12" t="str">
        <f aca="false">IF(OR($B353="",R353="",S353=""),"",IFERROR(IF(OR(INDEX(Matches!$I$2:$I$201,MATCH($A353&amp;"-8",Matches!$J$2:$J$201,0))="Void",INDEX(Matches!$G$2:$G$201,MATCH($A353&amp;"-8",Matches!$J$2:$J$201,0))="",INDEX(Matches!$H$2:$H$201,MATCH($A353&amp;"-8",Matches!$J$2:$J$201,0))=""),"",IF(AND($C353&lt;&gt;"",INDEX(Matches!$F$2:$F$201,MATCH($A353&amp;"-8",Matches!$J$2:$J$201,0))&lt;&gt;"",$C353&gt;=INDEX(Matches!$F$2:$F$201,MATCH($A353&amp;"-8",Matches!$J$2:$J$201,0))),"",IF(AND(R353=INDEX(Matches!$G$2:$G$201,MATCH($A353&amp;"-8",Matches!$J$2:$J$201,0)),S353=INDEX(Matches!$H$2:$H$201,MATCH($A353&amp;"-8",Matches!$J$2:$J$201,0))),5,IF(SIGN(R353-S353)&lt;&gt;SIGN(INDEX(Matches!$G$2:$G$201,MATCH($A353&amp;"-8",Matches!$J$2:$J$201,0))-INDEX(Matches!$H$2:$H$201,MATCH($A353&amp;"-8",Matches!$J$2:$J$201,0))),0,IF(R353-S353=INDEX(Matches!$G$2:$G$201,MATCH($A353&amp;"-8",Matches!$J$2:$J$201,0))-INDEX(Matches!$H$2:$H$201,MATCH($A353&amp;"-8",Matches!$J$2:$J$201,0)),3,2))))),""))</f>
        <v/>
      </c>
      <c r="AF353" s="12" t="str">
        <f aca="false">IF(OR($B353="",T353="",U353=""),"",IFERROR(IF(OR(INDEX(Matches!$I$2:$I$201,MATCH($A353&amp;"-9",Matches!$J$2:$J$201,0))="Void",INDEX(Matches!$G$2:$G$201,MATCH($A353&amp;"-9",Matches!$J$2:$J$201,0))="",INDEX(Matches!$H$2:$H$201,MATCH($A353&amp;"-9",Matches!$J$2:$J$201,0))=""),"",IF(AND($C353&lt;&gt;"",INDEX(Matches!$F$2:$F$201,MATCH($A353&amp;"-9",Matches!$J$2:$J$201,0))&lt;&gt;"",$C353&gt;=INDEX(Matches!$F$2:$F$201,MATCH($A353&amp;"-9",Matches!$J$2:$J$201,0))),"",IF(AND(T353=INDEX(Matches!$G$2:$G$201,MATCH($A353&amp;"-9",Matches!$J$2:$J$201,0)),U353=INDEX(Matches!$H$2:$H$201,MATCH($A353&amp;"-9",Matches!$J$2:$J$201,0))),5,IF(SIGN(T353-U353)&lt;&gt;SIGN(INDEX(Matches!$G$2:$G$201,MATCH($A353&amp;"-9",Matches!$J$2:$J$201,0))-INDEX(Matches!$H$2:$H$201,MATCH($A353&amp;"-9",Matches!$J$2:$J$201,0))),0,IF(T353-U353=INDEX(Matches!$G$2:$G$201,MATCH($A353&amp;"-9",Matches!$J$2:$J$201,0))-INDEX(Matches!$H$2:$H$201,MATCH($A353&amp;"-9",Matches!$J$2:$J$201,0)),3,2))))),""))</f>
        <v/>
      </c>
      <c r="AG353" s="12" t="str">
        <f aca="false">IF(OR($B353="",V353="",W353=""),"",IFERROR(IF(OR(INDEX(Matches!$I$2:$I$201,MATCH($A353&amp;"-10",Matches!$J$2:$J$201,0))="Void",INDEX(Matches!$G$2:$G$201,MATCH($A353&amp;"-10",Matches!$J$2:$J$201,0))="",INDEX(Matches!$H$2:$H$201,MATCH($A353&amp;"-10",Matches!$J$2:$J$201,0))=""),"",IF(AND($C353&lt;&gt;"",INDEX(Matches!$F$2:$F$201,MATCH($A353&amp;"-10",Matches!$J$2:$J$201,0))&lt;&gt;"",$C353&gt;=INDEX(Matches!$F$2:$F$201,MATCH($A353&amp;"-10",Matches!$J$2:$J$201,0))),"",IF(AND(V353=INDEX(Matches!$G$2:$G$201,MATCH($A353&amp;"-10",Matches!$J$2:$J$201,0)),W353=INDEX(Matches!$H$2:$H$201,MATCH($A353&amp;"-10",Matches!$J$2:$J$201,0))),5,IF(SIGN(V353-W353)&lt;&gt;SIGN(INDEX(Matches!$G$2:$G$201,MATCH($A353&amp;"-10",Matches!$J$2:$J$201,0))-INDEX(Matches!$H$2:$H$201,MATCH($A353&amp;"-10",Matches!$J$2:$J$201,0))),0,IF(V353-W353=INDEX(Matches!$G$2:$G$201,MATCH($A353&amp;"-10",Matches!$J$2:$J$201,0))-INDEX(Matches!$H$2:$H$201,MATCH($A353&amp;"-10",Matches!$J$2:$J$201,0)),3,2))))),""))</f>
        <v/>
      </c>
      <c r="AH353" s="13" t="str">
        <f aca="false">IF($B353="","",SUM(X353:AG353))</f>
        <v/>
      </c>
      <c r="AI353" s="12" t="str">
        <f aca="false">IF($B353="","",COUNTIF(X353:AG353,5))</f>
        <v/>
      </c>
      <c r="AJ353" s="12" t="str">
        <f aca="false">IF($B353="","",COUNTIF(X353:AG353,"&gt;=2"))</f>
        <v/>
      </c>
      <c r="AK353" s="12" t="str">
        <f aca="false">IF($B353="","",COUNT(X353:AG353))</f>
        <v/>
      </c>
    </row>
    <row r="354" customFormat="false" ht="15" hidden="false" customHeight="false" outlineLevel="0" collapsed="false">
      <c r="A354" s="7"/>
      <c r="B354" s="7"/>
      <c r="C354" s="11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12" t="str">
        <f aca="false">IF(OR($B354="",D354="",E354=""),"",IFERROR(IF(OR(INDEX(Matches!$I$2:$I$201,MATCH($A354&amp;"-1",Matches!$J$2:$J$201,0))="Void",INDEX(Matches!$G$2:$G$201,MATCH($A354&amp;"-1",Matches!$J$2:$J$201,0))="",INDEX(Matches!$H$2:$H$201,MATCH($A354&amp;"-1",Matches!$J$2:$J$201,0))=""),"",IF(AND($C354&lt;&gt;"",INDEX(Matches!$F$2:$F$201,MATCH($A354&amp;"-1",Matches!$J$2:$J$201,0))&lt;&gt;"",$C354&gt;=INDEX(Matches!$F$2:$F$201,MATCH($A354&amp;"-1",Matches!$J$2:$J$201,0))),"",IF(AND(D354=INDEX(Matches!$G$2:$G$201,MATCH($A354&amp;"-1",Matches!$J$2:$J$201,0)),E354=INDEX(Matches!$H$2:$H$201,MATCH($A354&amp;"-1",Matches!$J$2:$J$201,0))),5,IF(SIGN(D354-E354)&lt;&gt;SIGN(INDEX(Matches!$G$2:$G$201,MATCH($A354&amp;"-1",Matches!$J$2:$J$201,0))-INDEX(Matches!$H$2:$H$201,MATCH($A354&amp;"-1",Matches!$J$2:$J$201,0))),0,IF(D354-E354=INDEX(Matches!$G$2:$G$201,MATCH($A354&amp;"-1",Matches!$J$2:$J$201,0))-INDEX(Matches!$H$2:$H$201,MATCH($A354&amp;"-1",Matches!$J$2:$J$201,0)),3,2))))),""))</f>
        <v/>
      </c>
      <c r="Y354" s="12" t="str">
        <f aca="false">IF(OR($B354="",F354="",G354=""),"",IFERROR(IF(OR(INDEX(Matches!$I$2:$I$201,MATCH($A354&amp;"-2",Matches!$J$2:$J$201,0))="Void",INDEX(Matches!$G$2:$G$201,MATCH($A354&amp;"-2",Matches!$J$2:$J$201,0))="",INDEX(Matches!$H$2:$H$201,MATCH($A354&amp;"-2",Matches!$J$2:$J$201,0))=""),"",IF(AND($C354&lt;&gt;"",INDEX(Matches!$F$2:$F$201,MATCH($A354&amp;"-2",Matches!$J$2:$J$201,0))&lt;&gt;"",$C354&gt;=INDEX(Matches!$F$2:$F$201,MATCH($A354&amp;"-2",Matches!$J$2:$J$201,0))),"",IF(AND(F354=INDEX(Matches!$G$2:$G$201,MATCH($A354&amp;"-2",Matches!$J$2:$J$201,0)),G354=INDEX(Matches!$H$2:$H$201,MATCH($A354&amp;"-2",Matches!$J$2:$J$201,0))),5,IF(SIGN(F354-G354)&lt;&gt;SIGN(INDEX(Matches!$G$2:$G$201,MATCH($A354&amp;"-2",Matches!$J$2:$J$201,0))-INDEX(Matches!$H$2:$H$201,MATCH($A354&amp;"-2",Matches!$J$2:$J$201,0))),0,IF(F354-G354=INDEX(Matches!$G$2:$G$201,MATCH($A354&amp;"-2",Matches!$J$2:$J$201,0))-INDEX(Matches!$H$2:$H$201,MATCH($A354&amp;"-2",Matches!$J$2:$J$201,0)),3,2))))),""))</f>
        <v/>
      </c>
      <c r="Z354" s="12" t="str">
        <f aca="false">IF(OR($B354="",H354="",I354=""),"",IFERROR(IF(OR(INDEX(Matches!$I$2:$I$201,MATCH($A354&amp;"-3",Matches!$J$2:$J$201,0))="Void",INDEX(Matches!$G$2:$G$201,MATCH($A354&amp;"-3",Matches!$J$2:$J$201,0))="",INDEX(Matches!$H$2:$H$201,MATCH($A354&amp;"-3",Matches!$J$2:$J$201,0))=""),"",IF(AND($C354&lt;&gt;"",INDEX(Matches!$F$2:$F$201,MATCH($A354&amp;"-3",Matches!$J$2:$J$201,0))&lt;&gt;"",$C354&gt;=INDEX(Matches!$F$2:$F$201,MATCH($A354&amp;"-3",Matches!$J$2:$J$201,0))),"",IF(AND(H354=INDEX(Matches!$G$2:$G$201,MATCH($A354&amp;"-3",Matches!$J$2:$J$201,0)),I354=INDEX(Matches!$H$2:$H$201,MATCH($A354&amp;"-3",Matches!$J$2:$J$201,0))),5,IF(SIGN(H354-I354)&lt;&gt;SIGN(INDEX(Matches!$G$2:$G$201,MATCH($A354&amp;"-3",Matches!$J$2:$J$201,0))-INDEX(Matches!$H$2:$H$201,MATCH($A354&amp;"-3",Matches!$J$2:$J$201,0))),0,IF(H354-I354=INDEX(Matches!$G$2:$G$201,MATCH($A354&amp;"-3",Matches!$J$2:$J$201,0))-INDEX(Matches!$H$2:$H$201,MATCH($A354&amp;"-3",Matches!$J$2:$J$201,0)),3,2))))),""))</f>
        <v/>
      </c>
      <c r="AA354" s="12" t="str">
        <f aca="false">IF(OR($B354="",J354="",K354=""),"",IFERROR(IF(OR(INDEX(Matches!$I$2:$I$201,MATCH($A354&amp;"-4",Matches!$J$2:$J$201,0))="Void",INDEX(Matches!$G$2:$G$201,MATCH($A354&amp;"-4",Matches!$J$2:$J$201,0))="",INDEX(Matches!$H$2:$H$201,MATCH($A354&amp;"-4",Matches!$J$2:$J$201,0))=""),"",IF(AND($C354&lt;&gt;"",INDEX(Matches!$F$2:$F$201,MATCH($A354&amp;"-4",Matches!$J$2:$J$201,0))&lt;&gt;"",$C354&gt;=INDEX(Matches!$F$2:$F$201,MATCH($A354&amp;"-4",Matches!$J$2:$J$201,0))),"",IF(AND(J354=INDEX(Matches!$G$2:$G$201,MATCH($A354&amp;"-4",Matches!$J$2:$J$201,0)),K354=INDEX(Matches!$H$2:$H$201,MATCH($A354&amp;"-4",Matches!$J$2:$J$201,0))),5,IF(SIGN(J354-K354)&lt;&gt;SIGN(INDEX(Matches!$G$2:$G$201,MATCH($A354&amp;"-4",Matches!$J$2:$J$201,0))-INDEX(Matches!$H$2:$H$201,MATCH($A354&amp;"-4",Matches!$J$2:$J$201,0))),0,IF(J354-K354=INDEX(Matches!$G$2:$G$201,MATCH($A354&amp;"-4",Matches!$J$2:$J$201,0))-INDEX(Matches!$H$2:$H$201,MATCH($A354&amp;"-4",Matches!$J$2:$J$201,0)),3,2))))),""))</f>
        <v/>
      </c>
      <c r="AB354" s="12" t="str">
        <f aca="false">IF(OR($B354="",L354="",M354=""),"",IFERROR(IF(OR(INDEX(Matches!$I$2:$I$201,MATCH($A354&amp;"-5",Matches!$J$2:$J$201,0))="Void",INDEX(Matches!$G$2:$G$201,MATCH($A354&amp;"-5",Matches!$J$2:$J$201,0))="",INDEX(Matches!$H$2:$H$201,MATCH($A354&amp;"-5",Matches!$J$2:$J$201,0))=""),"",IF(AND($C354&lt;&gt;"",INDEX(Matches!$F$2:$F$201,MATCH($A354&amp;"-5",Matches!$J$2:$J$201,0))&lt;&gt;"",$C354&gt;=INDEX(Matches!$F$2:$F$201,MATCH($A354&amp;"-5",Matches!$J$2:$J$201,0))),"",IF(AND(L354=INDEX(Matches!$G$2:$G$201,MATCH($A354&amp;"-5",Matches!$J$2:$J$201,0)),M354=INDEX(Matches!$H$2:$H$201,MATCH($A354&amp;"-5",Matches!$J$2:$J$201,0))),5,IF(SIGN(L354-M354)&lt;&gt;SIGN(INDEX(Matches!$G$2:$G$201,MATCH($A354&amp;"-5",Matches!$J$2:$J$201,0))-INDEX(Matches!$H$2:$H$201,MATCH($A354&amp;"-5",Matches!$J$2:$J$201,0))),0,IF(L354-M354=INDEX(Matches!$G$2:$G$201,MATCH($A354&amp;"-5",Matches!$J$2:$J$201,0))-INDEX(Matches!$H$2:$H$201,MATCH($A354&amp;"-5",Matches!$J$2:$J$201,0)),3,2))))),""))</f>
        <v/>
      </c>
      <c r="AC354" s="12" t="str">
        <f aca="false">IF(OR($B354="",N354="",O354=""),"",IFERROR(IF(OR(INDEX(Matches!$I$2:$I$201,MATCH($A354&amp;"-6",Matches!$J$2:$J$201,0))="Void",INDEX(Matches!$G$2:$G$201,MATCH($A354&amp;"-6",Matches!$J$2:$J$201,0))="",INDEX(Matches!$H$2:$H$201,MATCH($A354&amp;"-6",Matches!$J$2:$J$201,0))=""),"",IF(AND($C354&lt;&gt;"",INDEX(Matches!$F$2:$F$201,MATCH($A354&amp;"-6",Matches!$J$2:$J$201,0))&lt;&gt;"",$C354&gt;=INDEX(Matches!$F$2:$F$201,MATCH($A354&amp;"-6",Matches!$J$2:$J$201,0))),"",IF(AND(N354=INDEX(Matches!$G$2:$G$201,MATCH($A354&amp;"-6",Matches!$J$2:$J$201,0)),O354=INDEX(Matches!$H$2:$H$201,MATCH($A354&amp;"-6",Matches!$J$2:$J$201,0))),5,IF(SIGN(N354-O354)&lt;&gt;SIGN(INDEX(Matches!$G$2:$G$201,MATCH($A354&amp;"-6",Matches!$J$2:$J$201,0))-INDEX(Matches!$H$2:$H$201,MATCH($A354&amp;"-6",Matches!$J$2:$J$201,0))),0,IF(N354-O354=INDEX(Matches!$G$2:$G$201,MATCH($A354&amp;"-6",Matches!$J$2:$J$201,0))-INDEX(Matches!$H$2:$H$201,MATCH($A354&amp;"-6",Matches!$J$2:$J$201,0)),3,2))))),""))</f>
        <v/>
      </c>
      <c r="AD354" s="12" t="str">
        <f aca="false">IF(OR($B354="",P354="",Q354=""),"",IFERROR(IF(OR(INDEX(Matches!$I$2:$I$201,MATCH($A354&amp;"-7",Matches!$J$2:$J$201,0))="Void",INDEX(Matches!$G$2:$G$201,MATCH($A354&amp;"-7",Matches!$J$2:$J$201,0))="",INDEX(Matches!$H$2:$H$201,MATCH($A354&amp;"-7",Matches!$J$2:$J$201,0))=""),"",IF(AND($C354&lt;&gt;"",INDEX(Matches!$F$2:$F$201,MATCH($A354&amp;"-7",Matches!$J$2:$J$201,0))&lt;&gt;"",$C354&gt;=INDEX(Matches!$F$2:$F$201,MATCH($A354&amp;"-7",Matches!$J$2:$J$201,0))),"",IF(AND(P354=INDEX(Matches!$G$2:$G$201,MATCH($A354&amp;"-7",Matches!$J$2:$J$201,0)),Q354=INDEX(Matches!$H$2:$H$201,MATCH($A354&amp;"-7",Matches!$J$2:$J$201,0))),5,IF(SIGN(P354-Q354)&lt;&gt;SIGN(INDEX(Matches!$G$2:$G$201,MATCH($A354&amp;"-7",Matches!$J$2:$J$201,0))-INDEX(Matches!$H$2:$H$201,MATCH($A354&amp;"-7",Matches!$J$2:$J$201,0))),0,IF(P354-Q354=INDEX(Matches!$G$2:$G$201,MATCH($A354&amp;"-7",Matches!$J$2:$J$201,0))-INDEX(Matches!$H$2:$H$201,MATCH($A354&amp;"-7",Matches!$J$2:$J$201,0)),3,2))))),""))</f>
        <v/>
      </c>
      <c r="AE354" s="12" t="str">
        <f aca="false">IF(OR($B354="",R354="",S354=""),"",IFERROR(IF(OR(INDEX(Matches!$I$2:$I$201,MATCH($A354&amp;"-8",Matches!$J$2:$J$201,0))="Void",INDEX(Matches!$G$2:$G$201,MATCH($A354&amp;"-8",Matches!$J$2:$J$201,0))="",INDEX(Matches!$H$2:$H$201,MATCH($A354&amp;"-8",Matches!$J$2:$J$201,0))=""),"",IF(AND($C354&lt;&gt;"",INDEX(Matches!$F$2:$F$201,MATCH($A354&amp;"-8",Matches!$J$2:$J$201,0))&lt;&gt;"",$C354&gt;=INDEX(Matches!$F$2:$F$201,MATCH($A354&amp;"-8",Matches!$J$2:$J$201,0))),"",IF(AND(R354=INDEX(Matches!$G$2:$G$201,MATCH($A354&amp;"-8",Matches!$J$2:$J$201,0)),S354=INDEX(Matches!$H$2:$H$201,MATCH($A354&amp;"-8",Matches!$J$2:$J$201,0))),5,IF(SIGN(R354-S354)&lt;&gt;SIGN(INDEX(Matches!$G$2:$G$201,MATCH($A354&amp;"-8",Matches!$J$2:$J$201,0))-INDEX(Matches!$H$2:$H$201,MATCH($A354&amp;"-8",Matches!$J$2:$J$201,0))),0,IF(R354-S354=INDEX(Matches!$G$2:$G$201,MATCH($A354&amp;"-8",Matches!$J$2:$J$201,0))-INDEX(Matches!$H$2:$H$201,MATCH($A354&amp;"-8",Matches!$J$2:$J$201,0)),3,2))))),""))</f>
        <v/>
      </c>
      <c r="AF354" s="12" t="str">
        <f aca="false">IF(OR($B354="",T354="",U354=""),"",IFERROR(IF(OR(INDEX(Matches!$I$2:$I$201,MATCH($A354&amp;"-9",Matches!$J$2:$J$201,0))="Void",INDEX(Matches!$G$2:$G$201,MATCH($A354&amp;"-9",Matches!$J$2:$J$201,0))="",INDEX(Matches!$H$2:$H$201,MATCH($A354&amp;"-9",Matches!$J$2:$J$201,0))=""),"",IF(AND($C354&lt;&gt;"",INDEX(Matches!$F$2:$F$201,MATCH($A354&amp;"-9",Matches!$J$2:$J$201,0))&lt;&gt;"",$C354&gt;=INDEX(Matches!$F$2:$F$201,MATCH($A354&amp;"-9",Matches!$J$2:$J$201,0))),"",IF(AND(T354=INDEX(Matches!$G$2:$G$201,MATCH($A354&amp;"-9",Matches!$J$2:$J$201,0)),U354=INDEX(Matches!$H$2:$H$201,MATCH($A354&amp;"-9",Matches!$J$2:$J$201,0))),5,IF(SIGN(T354-U354)&lt;&gt;SIGN(INDEX(Matches!$G$2:$G$201,MATCH($A354&amp;"-9",Matches!$J$2:$J$201,0))-INDEX(Matches!$H$2:$H$201,MATCH($A354&amp;"-9",Matches!$J$2:$J$201,0))),0,IF(T354-U354=INDEX(Matches!$G$2:$G$201,MATCH($A354&amp;"-9",Matches!$J$2:$J$201,0))-INDEX(Matches!$H$2:$H$201,MATCH($A354&amp;"-9",Matches!$J$2:$J$201,0)),3,2))))),""))</f>
        <v/>
      </c>
      <c r="AG354" s="12" t="str">
        <f aca="false">IF(OR($B354="",V354="",W354=""),"",IFERROR(IF(OR(INDEX(Matches!$I$2:$I$201,MATCH($A354&amp;"-10",Matches!$J$2:$J$201,0))="Void",INDEX(Matches!$G$2:$G$201,MATCH($A354&amp;"-10",Matches!$J$2:$J$201,0))="",INDEX(Matches!$H$2:$H$201,MATCH($A354&amp;"-10",Matches!$J$2:$J$201,0))=""),"",IF(AND($C354&lt;&gt;"",INDEX(Matches!$F$2:$F$201,MATCH($A354&amp;"-10",Matches!$J$2:$J$201,0))&lt;&gt;"",$C354&gt;=INDEX(Matches!$F$2:$F$201,MATCH($A354&amp;"-10",Matches!$J$2:$J$201,0))),"",IF(AND(V354=INDEX(Matches!$G$2:$G$201,MATCH($A354&amp;"-10",Matches!$J$2:$J$201,0)),W354=INDEX(Matches!$H$2:$H$201,MATCH($A354&amp;"-10",Matches!$J$2:$J$201,0))),5,IF(SIGN(V354-W354)&lt;&gt;SIGN(INDEX(Matches!$G$2:$G$201,MATCH($A354&amp;"-10",Matches!$J$2:$J$201,0))-INDEX(Matches!$H$2:$H$201,MATCH($A354&amp;"-10",Matches!$J$2:$J$201,0))),0,IF(V354-W354=INDEX(Matches!$G$2:$G$201,MATCH($A354&amp;"-10",Matches!$J$2:$J$201,0))-INDEX(Matches!$H$2:$H$201,MATCH($A354&amp;"-10",Matches!$J$2:$J$201,0)),3,2))))),""))</f>
        <v/>
      </c>
      <c r="AH354" s="13" t="str">
        <f aca="false">IF($B354="","",SUM(X354:AG354))</f>
        <v/>
      </c>
      <c r="AI354" s="12" t="str">
        <f aca="false">IF($B354="","",COUNTIF(X354:AG354,5))</f>
        <v/>
      </c>
      <c r="AJ354" s="12" t="str">
        <f aca="false">IF($B354="","",COUNTIF(X354:AG354,"&gt;=2"))</f>
        <v/>
      </c>
      <c r="AK354" s="12" t="str">
        <f aca="false">IF($B354="","",COUNT(X354:AG354))</f>
        <v/>
      </c>
    </row>
    <row r="355" customFormat="false" ht="15" hidden="false" customHeight="false" outlineLevel="0" collapsed="false">
      <c r="A355" s="7"/>
      <c r="B355" s="7"/>
      <c r="C355" s="11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12" t="str">
        <f aca="false">IF(OR($B355="",D355="",E355=""),"",IFERROR(IF(OR(INDEX(Matches!$I$2:$I$201,MATCH($A355&amp;"-1",Matches!$J$2:$J$201,0))="Void",INDEX(Matches!$G$2:$G$201,MATCH($A355&amp;"-1",Matches!$J$2:$J$201,0))="",INDEX(Matches!$H$2:$H$201,MATCH($A355&amp;"-1",Matches!$J$2:$J$201,0))=""),"",IF(AND($C355&lt;&gt;"",INDEX(Matches!$F$2:$F$201,MATCH($A355&amp;"-1",Matches!$J$2:$J$201,0))&lt;&gt;"",$C355&gt;=INDEX(Matches!$F$2:$F$201,MATCH($A355&amp;"-1",Matches!$J$2:$J$201,0))),"",IF(AND(D355=INDEX(Matches!$G$2:$G$201,MATCH($A355&amp;"-1",Matches!$J$2:$J$201,0)),E355=INDEX(Matches!$H$2:$H$201,MATCH($A355&amp;"-1",Matches!$J$2:$J$201,0))),5,IF(SIGN(D355-E355)&lt;&gt;SIGN(INDEX(Matches!$G$2:$G$201,MATCH($A355&amp;"-1",Matches!$J$2:$J$201,0))-INDEX(Matches!$H$2:$H$201,MATCH($A355&amp;"-1",Matches!$J$2:$J$201,0))),0,IF(D355-E355=INDEX(Matches!$G$2:$G$201,MATCH($A355&amp;"-1",Matches!$J$2:$J$201,0))-INDEX(Matches!$H$2:$H$201,MATCH($A355&amp;"-1",Matches!$J$2:$J$201,0)),3,2))))),""))</f>
        <v/>
      </c>
      <c r="Y355" s="12" t="str">
        <f aca="false">IF(OR($B355="",F355="",G355=""),"",IFERROR(IF(OR(INDEX(Matches!$I$2:$I$201,MATCH($A355&amp;"-2",Matches!$J$2:$J$201,0))="Void",INDEX(Matches!$G$2:$G$201,MATCH($A355&amp;"-2",Matches!$J$2:$J$201,0))="",INDEX(Matches!$H$2:$H$201,MATCH($A355&amp;"-2",Matches!$J$2:$J$201,0))=""),"",IF(AND($C355&lt;&gt;"",INDEX(Matches!$F$2:$F$201,MATCH($A355&amp;"-2",Matches!$J$2:$J$201,0))&lt;&gt;"",$C355&gt;=INDEX(Matches!$F$2:$F$201,MATCH($A355&amp;"-2",Matches!$J$2:$J$201,0))),"",IF(AND(F355=INDEX(Matches!$G$2:$G$201,MATCH($A355&amp;"-2",Matches!$J$2:$J$201,0)),G355=INDEX(Matches!$H$2:$H$201,MATCH($A355&amp;"-2",Matches!$J$2:$J$201,0))),5,IF(SIGN(F355-G355)&lt;&gt;SIGN(INDEX(Matches!$G$2:$G$201,MATCH($A355&amp;"-2",Matches!$J$2:$J$201,0))-INDEX(Matches!$H$2:$H$201,MATCH($A355&amp;"-2",Matches!$J$2:$J$201,0))),0,IF(F355-G355=INDEX(Matches!$G$2:$G$201,MATCH($A355&amp;"-2",Matches!$J$2:$J$201,0))-INDEX(Matches!$H$2:$H$201,MATCH($A355&amp;"-2",Matches!$J$2:$J$201,0)),3,2))))),""))</f>
        <v/>
      </c>
      <c r="Z355" s="12" t="str">
        <f aca="false">IF(OR($B355="",H355="",I355=""),"",IFERROR(IF(OR(INDEX(Matches!$I$2:$I$201,MATCH($A355&amp;"-3",Matches!$J$2:$J$201,0))="Void",INDEX(Matches!$G$2:$G$201,MATCH($A355&amp;"-3",Matches!$J$2:$J$201,0))="",INDEX(Matches!$H$2:$H$201,MATCH($A355&amp;"-3",Matches!$J$2:$J$201,0))=""),"",IF(AND($C355&lt;&gt;"",INDEX(Matches!$F$2:$F$201,MATCH($A355&amp;"-3",Matches!$J$2:$J$201,0))&lt;&gt;"",$C355&gt;=INDEX(Matches!$F$2:$F$201,MATCH($A355&amp;"-3",Matches!$J$2:$J$201,0))),"",IF(AND(H355=INDEX(Matches!$G$2:$G$201,MATCH($A355&amp;"-3",Matches!$J$2:$J$201,0)),I355=INDEX(Matches!$H$2:$H$201,MATCH($A355&amp;"-3",Matches!$J$2:$J$201,0))),5,IF(SIGN(H355-I355)&lt;&gt;SIGN(INDEX(Matches!$G$2:$G$201,MATCH($A355&amp;"-3",Matches!$J$2:$J$201,0))-INDEX(Matches!$H$2:$H$201,MATCH($A355&amp;"-3",Matches!$J$2:$J$201,0))),0,IF(H355-I355=INDEX(Matches!$G$2:$G$201,MATCH($A355&amp;"-3",Matches!$J$2:$J$201,0))-INDEX(Matches!$H$2:$H$201,MATCH($A355&amp;"-3",Matches!$J$2:$J$201,0)),3,2))))),""))</f>
        <v/>
      </c>
      <c r="AA355" s="12" t="str">
        <f aca="false">IF(OR($B355="",J355="",K355=""),"",IFERROR(IF(OR(INDEX(Matches!$I$2:$I$201,MATCH($A355&amp;"-4",Matches!$J$2:$J$201,0))="Void",INDEX(Matches!$G$2:$G$201,MATCH($A355&amp;"-4",Matches!$J$2:$J$201,0))="",INDEX(Matches!$H$2:$H$201,MATCH($A355&amp;"-4",Matches!$J$2:$J$201,0))=""),"",IF(AND($C355&lt;&gt;"",INDEX(Matches!$F$2:$F$201,MATCH($A355&amp;"-4",Matches!$J$2:$J$201,0))&lt;&gt;"",$C355&gt;=INDEX(Matches!$F$2:$F$201,MATCH($A355&amp;"-4",Matches!$J$2:$J$201,0))),"",IF(AND(J355=INDEX(Matches!$G$2:$G$201,MATCH($A355&amp;"-4",Matches!$J$2:$J$201,0)),K355=INDEX(Matches!$H$2:$H$201,MATCH($A355&amp;"-4",Matches!$J$2:$J$201,0))),5,IF(SIGN(J355-K355)&lt;&gt;SIGN(INDEX(Matches!$G$2:$G$201,MATCH($A355&amp;"-4",Matches!$J$2:$J$201,0))-INDEX(Matches!$H$2:$H$201,MATCH($A355&amp;"-4",Matches!$J$2:$J$201,0))),0,IF(J355-K355=INDEX(Matches!$G$2:$G$201,MATCH($A355&amp;"-4",Matches!$J$2:$J$201,0))-INDEX(Matches!$H$2:$H$201,MATCH($A355&amp;"-4",Matches!$J$2:$J$201,0)),3,2))))),""))</f>
        <v/>
      </c>
      <c r="AB355" s="12" t="str">
        <f aca="false">IF(OR($B355="",L355="",M355=""),"",IFERROR(IF(OR(INDEX(Matches!$I$2:$I$201,MATCH($A355&amp;"-5",Matches!$J$2:$J$201,0))="Void",INDEX(Matches!$G$2:$G$201,MATCH($A355&amp;"-5",Matches!$J$2:$J$201,0))="",INDEX(Matches!$H$2:$H$201,MATCH($A355&amp;"-5",Matches!$J$2:$J$201,0))=""),"",IF(AND($C355&lt;&gt;"",INDEX(Matches!$F$2:$F$201,MATCH($A355&amp;"-5",Matches!$J$2:$J$201,0))&lt;&gt;"",$C355&gt;=INDEX(Matches!$F$2:$F$201,MATCH($A355&amp;"-5",Matches!$J$2:$J$201,0))),"",IF(AND(L355=INDEX(Matches!$G$2:$G$201,MATCH($A355&amp;"-5",Matches!$J$2:$J$201,0)),M355=INDEX(Matches!$H$2:$H$201,MATCH($A355&amp;"-5",Matches!$J$2:$J$201,0))),5,IF(SIGN(L355-M355)&lt;&gt;SIGN(INDEX(Matches!$G$2:$G$201,MATCH($A355&amp;"-5",Matches!$J$2:$J$201,0))-INDEX(Matches!$H$2:$H$201,MATCH($A355&amp;"-5",Matches!$J$2:$J$201,0))),0,IF(L355-M355=INDEX(Matches!$G$2:$G$201,MATCH($A355&amp;"-5",Matches!$J$2:$J$201,0))-INDEX(Matches!$H$2:$H$201,MATCH($A355&amp;"-5",Matches!$J$2:$J$201,0)),3,2))))),""))</f>
        <v/>
      </c>
      <c r="AC355" s="12" t="str">
        <f aca="false">IF(OR($B355="",N355="",O355=""),"",IFERROR(IF(OR(INDEX(Matches!$I$2:$I$201,MATCH($A355&amp;"-6",Matches!$J$2:$J$201,0))="Void",INDEX(Matches!$G$2:$G$201,MATCH($A355&amp;"-6",Matches!$J$2:$J$201,0))="",INDEX(Matches!$H$2:$H$201,MATCH($A355&amp;"-6",Matches!$J$2:$J$201,0))=""),"",IF(AND($C355&lt;&gt;"",INDEX(Matches!$F$2:$F$201,MATCH($A355&amp;"-6",Matches!$J$2:$J$201,0))&lt;&gt;"",$C355&gt;=INDEX(Matches!$F$2:$F$201,MATCH($A355&amp;"-6",Matches!$J$2:$J$201,0))),"",IF(AND(N355=INDEX(Matches!$G$2:$G$201,MATCH($A355&amp;"-6",Matches!$J$2:$J$201,0)),O355=INDEX(Matches!$H$2:$H$201,MATCH($A355&amp;"-6",Matches!$J$2:$J$201,0))),5,IF(SIGN(N355-O355)&lt;&gt;SIGN(INDEX(Matches!$G$2:$G$201,MATCH($A355&amp;"-6",Matches!$J$2:$J$201,0))-INDEX(Matches!$H$2:$H$201,MATCH($A355&amp;"-6",Matches!$J$2:$J$201,0))),0,IF(N355-O355=INDEX(Matches!$G$2:$G$201,MATCH($A355&amp;"-6",Matches!$J$2:$J$201,0))-INDEX(Matches!$H$2:$H$201,MATCH($A355&amp;"-6",Matches!$J$2:$J$201,0)),3,2))))),""))</f>
        <v/>
      </c>
      <c r="AD355" s="12" t="str">
        <f aca="false">IF(OR($B355="",P355="",Q355=""),"",IFERROR(IF(OR(INDEX(Matches!$I$2:$I$201,MATCH($A355&amp;"-7",Matches!$J$2:$J$201,0))="Void",INDEX(Matches!$G$2:$G$201,MATCH($A355&amp;"-7",Matches!$J$2:$J$201,0))="",INDEX(Matches!$H$2:$H$201,MATCH($A355&amp;"-7",Matches!$J$2:$J$201,0))=""),"",IF(AND($C355&lt;&gt;"",INDEX(Matches!$F$2:$F$201,MATCH($A355&amp;"-7",Matches!$J$2:$J$201,0))&lt;&gt;"",$C355&gt;=INDEX(Matches!$F$2:$F$201,MATCH($A355&amp;"-7",Matches!$J$2:$J$201,0))),"",IF(AND(P355=INDEX(Matches!$G$2:$G$201,MATCH($A355&amp;"-7",Matches!$J$2:$J$201,0)),Q355=INDEX(Matches!$H$2:$H$201,MATCH($A355&amp;"-7",Matches!$J$2:$J$201,0))),5,IF(SIGN(P355-Q355)&lt;&gt;SIGN(INDEX(Matches!$G$2:$G$201,MATCH($A355&amp;"-7",Matches!$J$2:$J$201,0))-INDEX(Matches!$H$2:$H$201,MATCH($A355&amp;"-7",Matches!$J$2:$J$201,0))),0,IF(P355-Q355=INDEX(Matches!$G$2:$G$201,MATCH($A355&amp;"-7",Matches!$J$2:$J$201,0))-INDEX(Matches!$H$2:$H$201,MATCH($A355&amp;"-7",Matches!$J$2:$J$201,0)),3,2))))),""))</f>
        <v/>
      </c>
      <c r="AE355" s="12" t="str">
        <f aca="false">IF(OR($B355="",R355="",S355=""),"",IFERROR(IF(OR(INDEX(Matches!$I$2:$I$201,MATCH($A355&amp;"-8",Matches!$J$2:$J$201,0))="Void",INDEX(Matches!$G$2:$G$201,MATCH($A355&amp;"-8",Matches!$J$2:$J$201,0))="",INDEX(Matches!$H$2:$H$201,MATCH($A355&amp;"-8",Matches!$J$2:$J$201,0))=""),"",IF(AND($C355&lt;&gt;"",INDEX(Matches!$F$2:$F$201,MATCH($A355&amp;"-8",Matches!$J$2:$J$201,0))&lt;&gt;"",$C355&gt;=INDEX(Matches!$F$2:$F$201,MATCH($A355&amp;"-8",Matches!$J$2:$J$201,0))),"",IF(AND(R355=INDEX(Matches!$G$2:$G$201,MATCH($A355&amp;"-8",Matches!$J$2:$J$201,0)),S355=INDEX(Matches!$H$2:$H$201,MATCH($A355&amp;"-8",Matches!$J$2:$J$201,0))),5,IF(SIGN(R355-S355)&lt;&gt;SIGN(INDEX(Matches!$G$2:$G$201,MATCH($A355&amp;"-8",Matches!$J$2:$J$201,0))-INDEX(Matches!$H$2:$H$201,MATCH($A355&amp;"-8",Matches!$J$2:$J$201,0))),0,IF(R355-S355=INDEX(Matches!$G$2:$G$201,MATCH($A355&amp;"-8",Matches!$J$2:$J$201,0))-INDEX(Matches!$H$2:$H$201,MATCH($A355&amp;"-8",Matches!$J$2:$J$201,0)),3,2))))),""))</f>
        <v/>
      </c>
      <c r="AF355" s="12" t="str">
        <f aca="false">IF(OR($B355="",T355="",U355=""),"",IFERROR(IF(OR(INDEX(Matches!$I$2:$I$201,MATCH($A355&amp;"-9",Matches!$J$2:$J$201,0))="Void",INDEX(Matches!$G$2:$G$201,MATCH($A355&amp;"-9",Matches!$J$2:$J$201,0))="",INDEX(Matches!$H$2:$H$201,MATCH($A355&amp;"-9",Matches!$J$2:$J$201,0))=""),"",IF(AND($C355&lt;&gt;"",INDEX(Matches!$F$2:$F$201,MATCH($A355&amp;"-9",Matches!$J$2:$J$201,0))&lt;&gt;"",$C355&gt;=INDEX(Matches!$F$2:$F$201,MATCH($A355&amp;"-9",Matches!$J$2:$J$201,0))),"",IF(AND(T355=INDEX(Matches!$G$2:$G$201,MATCH($A355&amp;"-9",Matches!$J$2:$J$201,0)),U355=INDEX(Matches!$H$2:$H$201,MATCH($A355&amp;"-9",Matches!$J$2:$J$201,0))),5,IF(SIGN(T355-U355)&lt;&gt;SIGN(INDEX(Matches!$G$2:$G$201,MATCH($A355&amp;"-9",Matches!$J$2:$J$201,0))-INDEX(Matches!$H$2:$H$201,MATCH($A355&amp;"-9",Matches!$J$2:$J$201,0))),0,IF(T355-U355=INDEX(Matches!$G$2:$G$201,MATCH($A355&amp;"-9",Matches!$J$2:$J$201,0))-INDEX(Matches!$H$2:$H$201,MATCH($A355&amp;"-9",Matches!$J$2:$J$201,0)),3,2))))),""))</f>
        <v/>
      </c>
      <c r="AG355" s="12" t="str">
        <f aca="false">IF(OR($B355="",V355="",W355=""),"",IFERROR(IF(OR(INDEX(Matches!$I$2:$I$201,MATCH($A355&amp;"-10",Matches!$J$2:$J$201,0))="Void",INDEX(Matches!$G$2:$G$201,MATCH($A355&amp;"-10",Matches!$J$2:$J$201,0))="",INDEX(Matches!$H$2:$H$201,MATCH($A355&amp;"-10",Matches!$J$2:$J$201,0))=""),"",IF(AND($C355&lt;&gt;"",INDEX(Matches!$F$2:$F$201,MATCH($A355&amp;"-10",Matches!$J$2:$J$201,0))&lt;&gt;"",$C355&gt;=INDEX(Matches!$F$2:$F$201,MATCH($A355&amp;"-10",Matches!$J$2:$J$201,0))),"",IF(AND(V355=INDEX(Matches!$G$2:$G$201,MATCH($A355&amp;"-10",Matches!$J$2:$J$201,0)),W355=INDEX(Matches!$H$2:$H$201,MATCH($A355&amp;"-10",Matches!$J$2:$J$201,0))),5,IF(SIGN(V355-W355)&lt;&gt;SIGN(INDEX(Matches!$G$2:$G$201,MATCH($A355&amp;"-10",Matches!$J$2:$J$201,0))-INDEX(Matches!$H$2:$H$201,MATCH($A355&amp;"-10",Matches!$J$2:$J$201,0))),0,IF(V355-W355=INDEX(Matches!$G$2:$G$201,MATCH($A355&amp;"-10",Matches!$J$2:$J$201,0))-INDEX(Matches!$H$2:$H$201,MATCH($A355&amp;"-10",Matches!$J$2:$J$201,0)),3,2))))),""))</f>
        <v/>
      </c>
      <c r="AH355" s="13" t="str">
        <f aca="false">IF($B355="","",SUM(X355:AG355))</f>
        <v/>
      </c>
      <c r="AI355" s="12" t="str">
        <f aca="false">IF($B355="","",COUNTIF(X355:AG355,5))</f>
        <v/>
      </c>
      <c r="AJ355" s="12" t="str">
        <f aca="false">IF($B355="","",COUNTIF(X355:AG355,"&gt;=2"))</f>
        <v/>
      </c>
      <c r="AK355" s="12" t="str">
        <f aca="false">IF($B355="","",COUNT(X355:AG355))</f>
        <v/>
      </c>
    </row>
    <row r="356" customFormat="false" ht="15" hidden="false" customHeight="false" outlineLevel="0" collapsed="false">
      <c r="A356" s="7"/>
      <c r="B356" s="7"/>
      <c r="C356" s="11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12" t="str">
        <f aca="false">IF(OR($B356="",D356="",E356=""),"",IFERROR(IF(OR(INDEX(Matches!$I$2:$I$201,MATCH($A356&amp;"-1",Matches!$J$2:$J$201,0))="Void",INDEX(Matches!$G$2:$G$201,MATCH($A356&amp;"-1",Matches!$J$2:$J$201,0))="",INDEX(Matches!$H$2:$H$201,MATCH($A356&amp;"-1",Matches!$J$2:$J$201,0))=""),"",IF(AND($C356&lt;&gt;"",INDEX(Matches!$F$2:$F$201,MATCH($A356&amp;"-1",Matches!$J$2:$J$201,0))&lt;&gt;"",$C356&gt;=INDEX(Matches!$F$2:$F$201,MATCH($A356&amp;"-1",Matches!$J$2:$J$201,0))),"",IF(AND(D356=INDEX(Matches!$G$2:$G$201,MATCH($A356&amp;"-1",Matches!$J$2:$J$201,0)),E356=INDEX(Matches!$H$2:$H$201,MATCH($A356&amp;"-1",Matches!$J$2:$J$201,0))),5,IF(SIGN(D356-E356)&lt;&gt;SIGN(INDEX(Matches!$G$2:$G$201,MATCH($A356&amp;"-1",Matches!$J$2:$J$201,0))-INDEX(Matches!$H$2:$H$201,MATCH($A356&amp;"-1",Matches!$J$2:$J$201,0))),0,IF(D356-E356=INDEX(Matches!$G$2:$G$201,MATCH($A356&amp;"-1",Matches!$J$2:$J$201,0))-INDEX(Matches!$H$2:$H$201,MATCH($A356&amp;"-1",Matches!$J$2:$J$201,0)),3,2))))),""))</f>
        <v/>
      </c>
      <c r="Y356" s="12" t="str">
        <f aca="false">IF(OR($B356="",F356="",G356=""),"",IFERROR(IF(OR(INDEX(Matches!$I$2:$I$201,MATCH($A356&amp;"-2",Matches!$J$2:$J$201,0))="Void",INDEX(Matches!$G$2:$G$201,MATCH($A356&amp;"-2",Matches!$J$2:$J$201,0))="",INDEX(Matches!$H$2:$H$201,MATCH($A356&amp;"-2",Matches!$J$2:$J$201,0))=""),"",IF(AND($C356&lt;&gt;"",INDEX(Matches!$F$2:$F$201,MATCH($A356&amp;"-2",Matches!$J$2:$J$201,0))&lt;&gt;"",$C356&gt;=INDEX(Matches!$F$2:$F$201,MATCH($A356&amp;"-2",Matches!$J$2:$J$201,0))),"",IF(AND(F356=INDEX(Matches!$G$2:$G$201,MATCH($A356&amp;"-2",Matches!$J$2:$J$201,0)),G356=INDEX(Matches!$H$2:$H$201,MATCH($A356&amp;"-2",Matches!$J$2:$J$201,0))),5,IF(SIGN(F356-G356)&lt;&gt;SIGN(INDEX(Matches!$G$2:$G$201,MATCH($A356&amp;"-2",Matches!$J$2:$J$201,0))-INDEX(Matches!$H$2:$H$201,MATCH($A356&amp;"-2",Matches!$J$2:$J$201,0))),0,IF(F356-G356=INDEX(Matches!$G$2:$G$201,MATCH($A356&amp;"-2",Matches!$J$2:$J$201,0))-INDEX(Matches!$H$2:$H$201,MATCH($A356&amp;"-2",Matches!$J$2:$J$201,0)),3,2))))),""))</f>
        <v/>
      </c>
      <c r="Z356" s="12" t="str">
        <f aca="false">IF(OR($B356="",H356="",I356=""),"",IFERROR(IF(OR(INDEX(Matches!$I$2:$I$201,MATCH($A356&amp;"-3",Matches!$J$2:$J$201,0))="Void",INDEX(Matches!$G$2:$G$201,MATCH($A356&amp;"-3",Matches!$J$2:$J$201,0))="",INDEX(Matches!$H$2:$H$201,MATCH($A356&amp;"-3",Matches!$J$2:$J$201,0))=""),"",IF(AND($C356&lt;&gt;"",INDEX(Matches!$F$2:$F$201,MATCH($A356&amp;"-3",Matches!$J$2:$J$201,0))&lt;&gt;"",$C356&gt;=INDEX(Matches!$F$2:$F$201,MATCH($A356&amp;"-3",Matches!$J$2:$J$201,0))),"",IF(AND(H356=INDEX(Matches!$G$2:$G$201,MATCH($A356&amp;"-3",Matches!$J$2:$J$201,0)),I356=INDEX(Matches!$H$2:$H$201,MATCH($A356&amp;"-3",Matches!$J$2:$J$201,0))),5,IF(SIGN(H356-I356)&lt;&gt;SIGN(INDEX(Matches!$G$2:$G$201,MATCH($A356&amp;"-3",Matches!$J$2:$J$201,0))-INDEX(Matches!$H$2:$H$201,MATCH($A356&amp;"-3",Matches!$J$2:$J$201,0))),0,IF(H356-I356=INDEX(Matches!$G$2:$G$201,MATCH($A356&amp;"-3",Matches!$J$2:$J$201,0))-INDEX(Matches!$H$2:$H$201,MATCH($A356&amp;"-3",Matches!$J$2:$J$201,0)),3,2))))),""))</f>
        <v/>
      </c>
      <c r="AA356" s="12" t="str">
        <f aca="false">IF(OR($B356="",J356="",K356=""),"",IFERROR(IF(OR(INDEX(Matches!$I$2:$I$201,MATCH($A356&amp;"-4",Matches!$J$2:$J$201,0))="Void",INDEX(Matches!$G$2:$G$201,MATCH($A356&amp;"-4",Matches!$J$2:$J$201,0))="",INDEX(Matches!$H$2:$H$201,MATCH($A356&amp;"-4",Matches!$J$2:$J$201,0))=""),"",IF(AND($C356&lt;&gt;"",INDEX(Matches!$F$2:$F$201,MATCH($A356&amp;"-4",Matches!$J$2:$J$201,0))&lt;&gt;"",$C356&gt;=INDEX(Matches!$F$2:$F$201,MATCH($A356&amp;"-4",Matches!$J$2:$J$201,0))),"",IF(AND(J356=INDEX(Matches!$G$2:$G$201,MATCH($A356&amp;"-4",Matches!$J$2:$J$201,0)),K356=INDEX(Matches!$H$2:$H$201,MATCH($A356&amp;"-4",Matches!$J$2:$J$201,0))),5,IF(SIGN(J356-K356)&lt;&gt;SIGN(INDEX(Matches!$G$2:$G$201,MATCH($A356&amp;"-4",Matches!$J$2:$J$201,0))-INDEX(Matches!$H$2:$H$201,MATCH($A356&amp;"-4",Matches!$J$2:$J$201,0))),0,IF(J356-K356=INDEX(Matches!$G$2:$G$201,MATCH($A356&amp;"-4",Matches!$J$2:$J$201,0))-INDEX(Matches!$H$2:$H$201,MATCH($A356&amp;"-4",Matches!$J$2:$J$201,0)),3,2))))),""))</f>
        <v/>
      </c>
      <c r="AB356" s="12" t="str">
        <f aca="false">IF(OR($B356="",L356="",M356=""),"",IFERROR(IF(OR(INDEX(Matches!$I$2:$I$201,MATCH($A356&amp;"-5",Matches!$J$2:$J$201,0))="Void",INDEX(Matches!$G$2:$G$201,MATCH($A356&amp;"-5",Matches!$J$2:$J$201,0))="",INDEX(Matches!$H$2:$H$201,MATCH($A356&amp;"-5",Matches!$J$2:$J$201,0))=""),"",IF(AND($C356&lt;&gt;"",INDEX(Matches!$F$2:$F$201,MATCH($A356&amp;"-5",Matches!$J$2:$J$201,0))&lt;&gt;"",$C356&gt;=INDEX(Matches!$F$2:$F$201,MATCH($A356&amp;"-5",Matches!$J$2:$J$201,0))),"",IF(AND(L356=INDEX(Matches!$G$2:$G$201,MATCH($A356&amp;"-5",Matches!$J$2:$J$201,0)),M356=INDEX(Matches!$H$2:$H$201,MATCH($A356&amp;"-5",Matches!$J$2:$J$201,0))),5,IF(SIGN(L356-M356)&lt;&gt;SIGN(INDEX(Matches!$G$2:$G$201,MATCH($A356&amp;"-5",Matches!$J$2:$J$201,0))-INDEX(Matches!$H$2:$H$201,MATCH($A356&amp;"-5",Matches!$J$2:$J$201,0))),0,IF(L356-M356=INDEX(Matches!$G$2:$G$201,MATCH($A356&amp;"-5",Matches!$J$2:$J$201,0))-INDEX(Matches!$H$2:$H$201,MATCH($A356&amp;"-5",Matches!$J$2:$J$201,0)),3,2))))),""))</f>
        <v/>
      </c>
      <c r="AC356" s="12" t="str">
        <f aca="false">IF(OR($B356="",N356="",O356=""),"",IFERROR(IF(OR(INDEX(Matches!$I$2:$I$201,MATCH($A356&amp;"-6",Matches!$J$2:$J$201,0))="Void",INDEX(Matches!$G$2:$G$201,MATCH($A356&amp;"-6",Matches!$J$2:$J$201,0))="",INDEX(Matches!$H$2:$H$201,MATCH($A356&amp;"-6",Matches!$J$2:$J$201,0))=""),"",IF(AND($C356&lt;&gt;"",INDEX(Matches!$F$2:$F$201,MATCH($A356&amp;"-6",Matches!$J$2:$J$201,0))&lt;&gt;"",$C356&gt;=INDEX(Matches!$F$2:$F$201,MATCH($A356&amp;"-6",Matches!$J$2:$J$201,0))),"",IF(AND(N356=INDEX(Matches!$G$2:$G$201,MATCH($A356&amp;"-6",Matches!$J$2:$J$201,0)),O356=INDEX(Matches!$H$2:$H$201,MATCH($A356&amp;"-6",Matches!$J$2:$J$201,0))),5,IF(SIGN(N356-O356)&lt;&gt;SIGN(INDEX(Matches!$G$2:$G$201,MATCH($A356&amp;"-6",Matches!$J$2:$J$201,0))-INDEX(Matches!$H$2:$H$201,MATCH($A356&amp;"-6",Matches!$J$2:$J$201,0))),0,IF(N356-O356=INDEX(Matches!$G$2:$G$201,MATCH($A356&amp;"-6",Matches!$J$2:$J$201,0))-INDEX(Matches!$H$2:$H$201,MATCH($A356&amp;"-6",Matches!$J$2:$J$201,0)),3,2))))),""))</f>
        <v/>
      </c>
      <c r="AD356" s="12" t="str">
        <f aca="false">IF(OR($B356="",P356="",Q356=""),"",IFERROR(IF(OR(INDEX(Matches!$I$2:$I$201,MATCH($A356&amp;"-7",Matches!$J$2:$J$201,0))="Void",INDEX(Matches!$G$2:$G$201,MATCH($A356&amp;"-7",Matches!$J$2:$J$201,0))="",INDEX(Matches!$H$2:$H$201,MATCH($A356&amp;"-7",Matches!$J$2:$J$201,0))=""),"",IF(AND($C356&lt;&gt;"",INDEX(Matches!$F$2:$F$201,MATCH($A356&amp;"-7",Matches!$J$2:$J$201,0))&lt;&gt;"",$C356&gt;=INDEX(Matches!$F$2:$F$201,MATCH($A356&amp;"-7",Matches!$J$2:$J$201,0))),"",IF(AND(P356=INDEX(Matches!$G$2:$G$201,MATCH($A356&amp;"-7",Matches!$J$2:$J$201,0)),Q356=INDEX(Matches!$H$2:$H$201,MATCH($A356&amp;"-7",Matches!$J$2:$J$201,0))),5,IF(SIGN(P356-Q356)&lt;&gt;SIGN(INDEX(Matches!$G$2:$G$201,MATCH($A356&amp;"-7",Matches!$J$2:$J$201,0))-INDEX(Matches!$H$2:$H$201,MATCH($A356&amp;"-7",Matches!$J$2:$J$201,0))),0,IF(P356-Q356=INDEX(Matches!$G$2:$G$201,MATCH($A356&amp;"-7",Matches!$J$2:$J$201,0))-INDEX(Matches!$H$2:$H$201,MATCH($A356&amp;"-7",Matches!$J$2:$J$201,0)),3,2))))),""))</f>
        <v/>
      </c>
      <c r="AE356" s="12" t="str">
        <f aca="false">IF(OR($B356="",R356="",S356=""),"",IFERROR(IF(OR(INDEX(Matches!$I$2:$I$201,MATCH($A356&amp;"-8",Matches!$J$2:$J$201,0))="Void",INDEX(Matches!$G$2:$G$201,MATCH($A356&amp;"-8",Matches!$J$2:$J$201,0))="",INDEX(Matches!$H$2:$H$201,MATCH($A356&amp;"-8",Matches!$J$2:$J$201,0))=""),"",IF(AND($C356&lt;&gt;"",INDEX(Matches!$F$2:$F$201,MATCH($A356&amp;"-8",Matches!$J$2:$J$201,0))&lt;&gt;"",$C356&gt;=INDEX(Matches!$F$2:$F$201,MATCH($A356&amp;"-8",Matches!$J$2:$J$201,0))),"",IF(AND(R356=INDEX(Matches!$G$2:$G$201,MATCH($A356&amp;"-8",Matches!$J$2:$J$201,0)),S356=INDEX(Matches!$H$2:$H$201,MATCH($A356&amp;"-8",Matches!$J$2:$J$201,0))),5,IF(SIGN(R356-S356)&lt;&gt;SIGN(INDEX(Matches!$G$2:$G$201,MATCH($A356&amp;"-8",Matches!$J$2:$J$201,0))-INDEX(Matches!$H$2:$H$201,MATCH($A356&amp;"-8",Matches!$J$2:$J$201,0))),0,IF(R356-S356=INDEX(Matches!$G$2:$G$201,MATCH($A356&amp;"-8",Matches!$J$2:$J$201,0))-INDEX(Matches!$H$2:$H$201,MATCH($A356&amp;"-8",Matches!$J$2:$J$201,0)),3,2))))),""))</f>
        <v/>
      </c>
      <c r="AF356" s="12" t="str">
        <f aca="false">IF(OR($B356="",T356="",U356=""),"",IFERROR(IF(OR(INDEX(Matches!$I$2:$I$201,MATCH($A356&amp;"-9",Matches!$J$2:$J$201,0))="Void",INDEX(Matches!$G$2:$G$201,MATCH($A356&amp;"-9",Matches!$J$2:$J$201,0))="",INDEX(Matches!$H$2:$H$201,MATCH($A356&amp;"-9",Matches!$J$2:$J$201,0))=""),"",IF(AND($C356&lt;&gt;"",INDEX(Matches!$F$2:$F$201,MATCH($A356&amp;"-9",Matches!$J$2:$J$201,0))&lt;&gt;"",$C356&gt;=INDEX(Matches!$F$2:$F$201,MATCH($A356&amp;"-9",Matches!$J$2:$J$201,0))),"",IF(AND(T356=INDEX(Matches!$G$2:$G$201,MATCH($A356&amp;"-9",Matches!$J$2:$J$201,0)),U356=INDEX(Matches!$H$2:$H$201,MATCH($A356&amp;"-9",Matches!$J$2:$J$201,0))),5,IF(SIGN(T356-U356)&lt;&gt;SIGN(INDEX(Matches!$G$2:$G$201,MATCH($A356&amp;"-9",Matches!$J$2:$J$201,0))-INDEX(Matches!$H$2:$H$201,MATCH($A356&amp;"-9",Matches!$J$2:$J$201,0))),0,IF(T356-U356=INDEX(Matches!$G$2:$G$201,MATCH($A356&amp;"-9",Matches!$J$2:$J$201,0))-INDEX(Matches!$H$2:$H$201,MATCH($A356&amp;"-9",Matches!$J$2:$J$201,0)),3,2))))),""))</f>
        <v/>
      </c>
      <c r="AG356" s="12" t="str">
        <f aca="false">IF(OR($B356="",V356="",W356=""),"",IFERROR(IF(OR(INDEX(Matches!$I$2:$I$201,MATCH($A356&amp;"-10",Matches!$J$2:$J$201,0))="Void",INDEX(Matches!$G$2:$G$201,MATCH($A356&amp;"-10",Matches!$J$2:$J$201,0))="",INDEX(Matches!$H$2:$H$201,MATCH($A356&amp;"-10",Matches!$J$2:$J$201,0))=""),"",IF(AND($C356&lt;&gt;"",INDEX(Matches!$F$2:$F$201,MATCH($A356&amp;"-10",Matches!$J$2:$J$201,0))&lt;&gt;"",$C356&gt;=INDEX(Matches!$F$2:$F$201,MATCH($A356&amp;"-10",Matches!$J$2:$J$201,0))),"",IF(AND(V356=INDEX(Matches!$G$2:$G$201,MATCH($A356&amp;"-10",Matches!$J$2:$J$201,0)),W356=INDEX(Matches!$H$2:$H$201,MATCH($A356&amp;"-10",Matches!$J$2:$J$201,0))),5,IF(SIGN(V356-W356)&lt;&gt;SIGN(INDEX(Matches!$G$2:$G$201,MATCH($A356&amp;"-10",Matches!$J$2:$J$201,0))-INDEX(Matches!$H$2:$H$201,MATCH($A356&amp;"-10",Matches!$J$2:$J$201,0))),0,IF(V356-W356=INDEX(Matches!$G$2:$G$201,MATCH($A356&amp;"-10",Matches!$J$2:$J$201,0))-INDEX(Matches!$H$2:$H$201,MATCH($A356&amp;"-10",Matches!$J$2:$J$201,0)),3,2))))),""))</f>
        <v/>
      </c>
      <c r="AH356" s="13" t="str">
        <f aca="false">IF($B356="","",SUM(X356:AG356))</f>
        <v/>
      </c>
      <c r="AI356" s="12" t="str">
        <f aca="false">IF($B356="","",COUNTIF(X356:AG356,5))</f>
        <v/>
      </c>
      <c r="AJ356" s="12" t="str">
        <f aca="false">IF($B356="","",COUNTIF(X356:AG356,"&gt;=2"))</f>
        <v/>
      </c>
      <c r="AK356" s="12" t="str">
        <f aca="false">IF($B356="","",COUNT(X356:AG356))</f>
        <v/>
      </c>
    </row>
    <row r="357" customFormat="false" ht="15" hidden="false" customHeight="false" outlineLevel="0" collapsed="false">
      <c r="A357" s="7"/>
      <c r="B357" s="7"/>
      <c r="C357" s="11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12" t="str">
        <f aca="false">IF(OR($B357="",D357="",E357=""),"",IFERROR(IF(OR(INDEX(Matches!$I$2:$I$201,MATCH($A357&amp;"-1",Matches!$J$2:$J$201,0))="Void",INDEX(Matches!$G$2:$G$201,MATCH($A357&amp;"-1",Matches!$J$2:$J$201,0))="",INDEX(Matches!$H$2:$H$201,MATCH($A357&amp;"-1",Matches!$J$2:$J$201,0))=""),"",IF(AND($C357&lt;&gt;"",INDEX(Matches!$F$2:$F$201,MATCH($A357&amp;"-1",Matches!$J$2:$J$201,0))&lt;&gt;"",$C357&gt;=INDEX(Matches!$F$2:$F$201,MATCH($A357&amp;"-1",Matches!$J$2:$J$201,0))),"",IF(AND(D357=INDEX(Matches!$G$2:$G$201,MATCH($A357&amp;"-1",Matches!$J$2:$J$201,0)),E357=INDEX(Matches!$H$2:$H$201,MATCH($A357&amp;"-1",Matches!$J$2:$J$201,0))),5,IF(SIGN(D357-E357)&lt;&gt;SIGN(INDEX(Matches!$G$2:$G$201,MATCH($A357&amp;"-1",Matches!$J$2:$J$201,0))-INDEX(Matches!$H$2:$H$201,MATCH($A357&amp;"-1",Matches!$J$2:$J$201,0))),0,IF(D357-E357=INDEX(Matches!$G$2:$G$201,MATCH($A357&amp;"-1",Matches!$J$2:$J$201,0))-INDEX(Matches!$H$2:$H$201,MATCH($A357&amp;"-1",Matches!$J$2:$J$201,0)),3,2))))),""))</f>
        <v/>
      </c>
      <c r="Y357" s="12" t="str">
        <f aca="false">IF(OR($B357="",F357="",G357=""),"",IFERROR(IF(OR(INDEX(Matches!$I$2:$I$201,MATCH($A357&amp;"-2",Matches!$J$2:$J$201,0))="Void",INDEX(Matches!$G$2:$G$201,MATCH($A357&amp;"-2",Matches!$J$2:$J$201,0))="",INDEX(Matches!$H$2:$H$201,MATCH($A357&amp;"-2",Matches!$J$2:$J$201,0))=""),"",IF(AND($C357&lt;&gt;"",INDEX(Matches!$F$2:$F$201,MATCH($A357&amp;"-2",Matches!$J$2:$J$201,0))&lt;&gt;"",$C357&gt;=INDEX(Matches!$F$2:$F$201,MATCH($A357&amp;"-2",Matches!$J$2:$J$201,0))),"",IF(AND(F357=INDEX(Matches!$G$2:$G$201,MATCH($A357&amp;"-2",Matches!$J$2:$J$201,0)),G357=INDEX(Matches!$H$2:$H$201,MATCH($A357&amp;"-2",Matches!$J$2:$J$201,0))),5,IF(SIGN(F357-G357)&lt;&gt;SIGN(INDEX(Matches!$G$2:$G$201,MATCH($A357&amp;"-2",Matches!$J$2:$J$201,0))-INDEX(Matches!$H$2:$H$201,MATCH($A357&amp;"-2",Matches!$J$2:$J$201,0))),0,IF(F357-G357=INDEX(Matches!$G$2:$G$201,MATCH($A357&amp;"-2",Matches!$J$2:$J$201,0))-INDEX(Matches!$H$2:$H$201,MATCH($A357&amp;"-2",Matches!$J$2:$J$201,0)),3,2))))),""))</f>
        <v/>
      </c>
      <c r="Z357" s="12" t="str">
        <f aca="false">IF(OR($B357="",H357="",I357=""),"",IFERROR(IF(OR(INDEX(Matches!$I$2:$I$201,MATCH($A357&amp;"-3",Matches!$J$2:$J$201,0))="Void",INDEX(Matches!$G$2:$G$201,MATCH($A357&amp;"-3",Matches!$J$2:$J$201,0))="",INDEX(Matches!$H$2:$H$201,MATCH($A357&amp;"-3",Matches!$J$2:$J$201,0))=""),"",IF(AND($C357&lt;&gt;"",INDEX(Matches!$F$2:$F$201,MATCH($A357&amp;"-3",Matches!$J$2:$J$201,0))&lt;&gt;"",$C357&gt;=INDEX(Matches!$F$2:$F$201,MATCH($A357&amp;"-3",Matches!$J$2:$J$201,0))),"",IF(AND(H357=INDEX(Matches!$G$2:$G$201,MATCH($A357&amp;"-3",Matches!$J$2:$J$201,0)),I357=INDEX(Matches!$H$2:$H$201,MATCH($A357&amp;"-3",Matches!$J$2:$J$201,0))),5,IF(SIGN(H357-I357)&lt;&gt;SIGN(INDEX(Matches!$G$2:$G$201,MATCH($A357&amp;"-3",Matches!$J$2:$J$201,0))-INDEX(Matches!$H$2:$H$201,MATCH($A357&amp;"-3",Matches!$J$2:$J$201,0))),0,IF(H357-I357=INDEX(Matches!$G$2:$G$201,MATCH($A357&amp;"-3",Matches!$J$2:$J$201,0))-INDEX(Matches!$H$2:$H$201,MATCH($A357&amp;"-3",Matches!$J$2:$J$201,0)),3,2))))),""))</f>
        <v/>
      </c>
      <c r="AA357" s="12" t="str">
        <f aca="false">IF(OR($B357="",J357="",K357=""),"",IFERROR(IF(OR(INDEX(Matches!$I$2:$I$201,MATCH($A357&amp;"-4",Matches!$J$2:$J$201,0))="Void",INDEX(Matches!$G$2:$G$201,MATCH($A357&amp;"-4",Matches!$J$2:$J$201,0))="",INDEX(Matches!$H$2:$H$201,MATCH($A357&amp;"-4",Matches!$J$2:$J$201,0))=""),"",IF(AND($C357&lt;&gt;"",INDEX(Matches!$F$2:$F$201,MATCH($A357&amp;"-4",Matches!$J$2:$J$201,0))&lt;&gt;"",$C357&gt;=INDEX(Matches!$F$2:$F$201,MATCH($A357&amp;"-4",Matches!$J$2:$J$201,0))),"",IF(AND(J357=INDEX(Matches!$G$2:$G$201,MATCH($A357&amp;"-4",Matches!$J$2:$J$201,0)),K357=INDEX(Matches!$H$2:$H$201,MATCH($A357&amp;"-4",Matches!$J$2:$J$201,0))),5,IF(SIGN(J357-K357)&lt;&gt;SIGN(INDEX(Matches!$G$2:$G$201,MATCH($A357&amp;"-4",Matches!$J$2:$J$201,0))-INDEX(Matches!$H$2:$H$201,MATCH($A357&amp;"-4",Matches!$J$2:$J$201,0))),0,IF(J357-K357=INDEX(Matches!$G$2:$G$201,MATCH($A357&amp;"-4",Matches!$J$2:$J$201,0))-INDEX(Matches!$H$2:$H$201,MATCH($A357&amp;"-4",Matches!$J$2:$J$201,0)),3,2))))),""))</f>
        <v/>
      </c>
      <c r="AB357" s="12" t="str">
        <f aca="false">IF(OR($B357="",L357="",M357=""),"",IFERROR(IF(OR(INDEX(Matches!$I$2:$I$201,MATCH($A357&amp;"-5",Matches!$J$2:$J$201,0))="Void",INDEX(Matches!$G$2:$G$201,MATCH($A357&amp;"-5",Matches!$J$2:$J$201,0))="",INDEX(Matches!$H$2:$H$201,MATCH($A357&amp;"-5",Matches!$J$2:$J$201,0))=""),"",IF(AND($C357&lt;&gt;"",INDEX(Matches!$F$2:$F$201,MATCH($A357&amp;"-5",Matches!$J$2:$J$201,0))&lt;&gt;"",$C357&gt;=INDEX(Matches!$F$2:$F$201,MATCH($A357&amp;"-5",Matches!$J$2:$J$201,0))),"",IF(AND(L357=INDEX(Matches!$G$2:$G$201,MATCH($A357&amp;"-5",Matches!$J$2:$J$201,0)),M357=INDEX(Matches!$H$2:$H$201,MATCH($A357&amp;"-5",Matches!$J$2:$J$201,0))),5,IF(SIGN(L357-M357)&lt;&gt;SIGN(INDEX(Matches!$G$2:$G$201,MATCH($A357&amp;"-5",Matches!$J$2:$J$201,0))-INDEX(Matches!$H$2:$H$201,MATCH($A357&amp;"-5",Matches!$J$2:$J$201,0))),0,IF(L357-M357=INDEX(Matches!$G$2:$G$201,MATCH($A357&amp;"-5",Matches!$J$2:$J$201,0))-INDEX(Matches!$H$2:$H$201,MATCH($A357&amp;"-5",Matches!$J$2:$J$201,0)),3,2))))),""))</f>
        <v/>
      </c>
      <c r="AC357" s="12" t="str">
        <f aca="false">IF(OR($B357="",N357="",O357=""),"",IFERROR(IF(OR(INDEX(Matches!$I$2:$I$201,MATCH($A357&amp;"-6",Matches!$J$2:$J$201,0))="Void",INDEX(Matches!$G$2:$G$201,MATCH($A357&amp;"-6",Matches!$J$2:$J$201,0))="",INDEX(Matches!$H$2:$H$201,MATCH($A357&amp;"-6",Matches!$J$2:$J$201,0))=""),"",IF(AND($C357&lt;&gt;"",INDEX(Matches!$F$2:$F$201,MATCH($A357&amp;"-6",Matches!$J$2:$J$201,0))&lt;&gt;"",$C357&gt;=INDEX(Matches!$F$2:$F$201,MATCH($A357&amp;"-6",Matches!$J$2:$J$201,0))),"",IF(AND(N357=INDEX(Matches!$G$2:$G$201,MATCH($A357&amp;"-6",Matches!$J$2:$J$201,0)),O357=INDEX(Matches!$H$2:$H$201,MATCH($A357&amp;"-6",Matches!$J$2:$J$201,0))),5,IF(SIGN(N357-O357)&lt;&gt;SIGN(INDEX(Matches!$G$2:$G$201,MATCH($A357&amp;"-6",Matches!$J$2:$J$201,0))-INDEX(Matches!$H$2:$H$201,MATCH($A357&amp;"-6",Matches!$J$2:$J$201,0))),0,IF(N357-O357=INDEX(Matches!$G$2:$G$201,MATCH($A357&amp;"-6",Matches!$J$2:$J$201,0))-INDEX(Matches!$H$2:$H$201,MATCH($A357&amp;"-6",Matches!$J$2:$J$201,0)),3,2))))),""))</f>
        <v/>
      </c>
      <c r="AD357" s="12" t="str">
        <f aca="false">IF(OR($B357="",P357="",Q357=""),"",IFERROR(IF(OR(INDEX(Matches!$I$2:$I$201,MATCH($A357&amp;"-7",Matches!$J$2:$J$201,0))="Void",INDEX(Matches!$G$2:$G$201,MATCH($A357&amp;"-7",Matches!$J$2:$J$201,0))="",INDEX(Matches!$H$2:$H$201,MATCH($A357&amp;"-7",Matches!$J$2:$J$201,0))=""),"",IF(AND($C357&lt;&gt;"",INDEX(Matches!$F$2:$F$201,MATCH($A357&amp;"-7",Matches!$J$2:$J$201,0))&lt;&gt;"",$C357&gt;=INDEX(Matches!$F$2:$F$201,MATCH($A357&amp;"-7",Matches!$J$2:$J$201,0))),"",IF(AND(P357=INDEX(Matches!$G$2:$G$201,MATCH($A357&amp;"-7",Matches!$J$2:$J$201,0)),Q357=INDEX(Matches!$H$2:$H$201,MATCH($A357&amp;"-7",Matches!$J$2:$J$201,0))),5,IF(SIGN(P357-Q357)&lt;&gt;SIGN(INDEX(Matches!$G$2:$G$201,MATCH($A357&amp;"-7",Matches!$J$2:$J$201,0))-INDEX(Matches!$H$2:$H$201,MATCH($A357&amp;"-7",Matches!$J$2:$J$201,0))),0,IF(P357-Q357=INDEX(Matches!$G$2:$G$201,MATCH($A357&amp;"-7",Matches!$J$2:$J$201,0))-INDEX(Matches!$H$2:$H$201,MATCH($A357&amp;"-7",Matches!$J$2:$J$201,0)),3,2))))),""))</f>
        <v/>
      </c>
      <c r="AE357" s="12" t="str">
        <f aca="false">IF(OR($B357="",R357="",S357=""),"",IFERROR(IF(OR(INDEX(Matches!$I$2:$I$201,MATCH($A357&amp;"-8",Matches!$J$2:$J$201,0))="Void",INDEX(Matches!$G$2:$G$201,MATCH($A357&amp;"-8",Matches!$J$2:$J$201,0))="",INDEX(Matches!$H$2:$H$201,MATCH($A357&amp;"-8",Matches!$J$2:$J$201,0))=""),"",IF(AND($C357&lt;&gt;"",INDEX(Matches!$F$2:$F$201,MATCH($A357&amp;"-8",Matches!$J$2:$J$201,0))&lt;&gt;"",$C357&gt;=INDEX(Matches!$F$2:$F$201,MATCH($A357&amp;"-8",Matches!$J$2:$J$201,0))),"",IF(AND(R357=INDEX(Matches!$G$2:$G$201,MATCH($A357&amp;"-8",Matches!$J$2:$J$201,0)),S357=INDEX(Matches!$H$2:$H$201,MATCH($A357&amp;"-8",Matches!$J$2:$J$201,0))),5,IF(SIGN(R357-S357)&lt;&gt;SIGN(INDEX(Matches!$G$2:$G$201,MATCH($A357&amp;"-8",Matches!$J$2:$J$201,0))-INDEX(Matches!$H$2:$H$201,MATCH($A357&amp;"-8",Matches!$J$2:$J$201,0))),0,IF(R357-S357=INDEX(Matches!$G$2:$G$201,MATCH($A357&amp;"-8",Matches!$J$2:$J$201,0))-INDEX(Matches!$H$2:$H$201,MATCH($A357&amp;"-8",Matches!$J$2:$J$201,0)),3,2))))),""))</f>
        <v/>
      </c>
      <c r="AF357" s="12" t="str">
        <f aca="false">IF(OR($B357="",T357="",U357=""),"",IFERROR(IF(OR(INDEX(Matches!$I$2:$I$201,MATCH($A357&amp;"-9",Matches!$J$2:$J$201,0))="Void",INDEX(Matches!$G$2:$G$201,MATCH($A357&amp;"-9",Matches!$J$2:$J$201,0))="",INDEX(Matches!$H$2:$H$201,MATCH($A357&amp;"-9",Matches!$J$2:$J$201,0))=""),"",IF(AND($C357&lt;&gt;"",INDEX(Matches!$F$2:$F$201,MATCH($A357&amp;"-9",Matches!$J$2:$J$201,0))&lt;&gt;"",$C357&gt;=INDEX(Matches!$F$2:$F$201,MATCH($A357&amp;"-9",Matches!$J$2:$J$201,0))),"",IF(AND(T357=INDEX(Matches!$G$2:$G$201,MATCH($A357&amp;"-9",Matches!$J$2:$J$201,0)),U357=INDEX(Matches!$H$2:$H$201,MATCH($A357&amp;"-9",Matches!$J$2:$J$201,0))),5,IF(SIGN(T357-U357)&lt;&gt;SIGN(INDEX(Matches!$G$2:$G$201,MATCH($A357&amp;"-9",Matches!$J$2:$J$201,0))-INDEX(Matches!$H$2:$H$201,MATCH($A357&amp;"-9",Matches!$J$2:$J$201,0))),0,IF(T357-U357=INDEX(Matches!$G$2:$G$201,MATCH($A357&amp;"-9",Matches!$J$2:$J$201,0))-INDEX(Matches!$H$2:$H$201,MATCH($A357&amp;"-9",Matches!$J$2:$J$201,0)),3,2))))),""))</f>
        <v/>
      </c>
      <c r="AG357" s="12" t="str">
        <f aca="false">IF(OR($B357="",V357="",W357=""),"",IFERROR(IF(OR(INDEX(Matches!$I$2:$I$201,MATCH($A357&amp;"-10",Matches!$J$2:$J$201,0))="Void",INDEX(Matches!$G$2:$G$201,MATCH($A357&amp;"-10",Matches!$J$2:$J$201,0))="",INDEX(Matches!$H$2:$H$201,MATCH($A357&amp;"-10",Matches!$J$2:$J$201,0))=""),"",IF(AND($C357&lt;&gt;"",INDEX(Matches!$F$2:$F$201,MATCH($A357&amp;"-10",Matches!$J$2:$J$201,0))&lt;&gt;"",$C357&gt;=INDEX(Matches!$F$2:$F$201,MATCH($A357&amp;"-10",Matches!$J$2:$J$201,0))),"",IF(AND(V357=INDEX(Matches!$G$2:$G$201,MATCH($A357&amp;"-10",Matches!$J$2:$J$201,0)),W357=INDEX(Matches!$H$2:$H$201,MATCH($A357&amp;"-10",Matches!$J$2:$J$201,0))),5,IF(SIGN(V357-W357)&lt;&gt;SIGN(INDEX(Matches!$G$2:$G$201,MATCH($A357&amp;"-10",Matches!$J$2:$J$201,0))-INDEX(Matches!$H$2:$H$201,MATCH($A357&amp;"-10",Matches!$J$2:$J$201,0))),0,IF(V357-W357=INDEX(Matches!$G$2:$G$201,MATCH($A357&amp;"-10",Matches!$J$2:$J$201,0))-INDEX(Matches!$H$2:$H$201,MATCH($A357&amp;"-10",Matches!$J$2:$J$201,0)),3,2))))),""))</f>
        <v/>
      </c>
      <c r="AH357" s="13" t="str">
        <f aca="false">IF($B357="","",SUM(X357:AG357))</f>
        <v/>
      </c>
      <c r="AI357" s="12" t="str">
        <f aca="false">IF($B357="","",COUNTIF(X357:AG357,5))</f>
        <v/>
      </c>
      <c r="AJ357" s="12" t="str">
        <f aca="false">IF($B357="","",COUNTIF(X357:AG357,"&gt;=2"))</f>
        <v/>
      </c>
      <c r="AK357" s="12" t="str">
        <f aca="false">IF($B357="","",COUNT(X357:AG357))</f>
        <v/>
      </c>
    </row>
    <row r="358" customFormat="false" ht="15" hidden="false" customHeight="false" outlineLevel="0" collapsed="false">
      <c r="A358" s="7"/>
      <c r="B358" s="7"/>
      <c r="C358" s="11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12" t="str">
        <f aca="false">IF(OR($B358="",D358="",E358=""),"",IFERROR(IF(OR(INDEX(Matches!$I$2:$I$201,MATCH($A358&amp;"-1",Matches!$J$2:$J$201,0))="Void",INDEX(Matches!$G$2:$G$201,MATCH($A358&amp;"-1",Matches!$J$2:$J$201,0))="",INDEX(Matches!$H$2:$H$201,MATCH($A358&amp;"-1",Matches!$J$2:$J$201,0))=""),"",IF(AND($C358&lt;&gt;"",INDEX(Matches!$F$2:$F$201,MATCH($A358&amp;"-1",Matches!$J$2:$J$201,0))&lt;&gt;"",$C358&gt;=INDEX(Matches!$F$2:$F$201,MATCH($A358&amp;"-1",Matches!$J$2:$J$201,0))),"",IF(AND(D358=INDEX(Matches!$G$2:$G$201,MATCH($A358&amp;"-1",Matches!$J$2:$J$201,0)),E358=INDEX(Matches!$H$2:$H$201,MATCH($A358&amp;"-1",Matches!$J$2:$J$201,0))),5,IF(SIGN(D358-E358)&lt;&gt;SIGN(INDEX(Matches!$G$2:$G$201,MATCH($A358&amp;"-1",Matches!$J$2:$J$201,0))-INDEX(Matches!$H$2:$H$201,MATCH($A358&amp;"-1",Matches!$J$2:$J$201,0))),0,IF(D358-E358=INDEX(Matches!$G$2:$G$201,MATCH($A358&amp;"-1",Matches!$J$2:$J$201,0))-INDEX(Matches!$H$2:$H$201,MATCH($A358&amp;"-1",Matches!$J$2:$J$201,0)),3,2))))),""))</f>
        <v/>
      </c>
      <c r="Y358" s="12" t="str">
        <f aca="false">IF(OR($B358="",F358="",G358=""),"",IFERROR(IF(OR(INDEX(Matches!$I$2:$I$201,MATCH($A358&amp;"-2",Matches!$J$2:$J$201,0))="Void",INDEX(Matches!$G$2:$G$201,MATCH($A358&amp;"-2",Matches!$J$2:$J$201,0))="",INDEX(Matches!$H$2:$H$201,MATCH($A358&amp;"-2",Matches!$J$2:$J$201,0))=""),"",IF(AND($C358&lt;&gt;"",INDEX(Matches!$F$2:$F$201,MATCH($A358&amp;"-2",Matches!$J$2:$J$201,0))&lt;&gt;"",$C358&gt;=INDEX(Matches!$F$2:$F$201,MATCH($A358&amp;"-2",Matches!$J$2:$J$201,0))),"",IF(AND(F358=INDEX(Matches!$G$2:$G$201,MATCH($A358&amp;"-2",Matches!$J$2:$J$201,0)),G358=INDEX(Matches!$H$2:$H$201,MATCH($A358&amp;"-2",Matches!$J$2:$J$201,0))),5,IF(SIGN(F358-G358)&lt;&gt;SIGN(INDEX(Matches!$G$2:$G$201,MATCH($A358&amp;"-2",Matches!$J$2:$J$201,0))-INDEX(Matches!$H$2:$H$201,MATCH($A358&amp;"-2",Matches!$J$2:$J$201,0))),0,IF(F358-G358=INDEX(Matches!$G$2:$G$201,MATCH($A358&amp;"-2",Matches!$J$2:$J$201,0))-INDEX(Matches!$H$2:$H$201,MATCH($A358&amp;"-2",Matches!$J$2:$J$201,0)),3,2))))),""))</f>
        <v/>
      </c>
      <c r="Z358" s="12" t="str">
        <f aca="false">IF(OR($B358="",H358="",I358=""),"",IFERROR(IF(OR(INDEX(Matches!$I$2:$I$201,MATCH($A358&amp;"-3",Matches!$J$2:$J$201,0))="Void",INDEX(Matches!$G$2:$G$201,MATCH($A358&amp;"-3",Matches!$J$2:$J$201,0))="",INDEX(Matches!$H$2:$H$201,MATCH($A358&amp;"-3",Matches!$J$2:$J$201,0))=""),"",IF(AND($C358&lt;&gt;"",INDEX(Matches!$F$2:$F$201,MATCH($A358&amp;"-3",Matches!$J$2:$J$201,0))&lt;&gt;"",$C358&gt;=INDEX(Matches!$F$2:$F$201,MATCH($A358&amp;"-3",Matches!$J$2:$J$201,0))),"",IF(AND(H358=INDEX(Matches!$G$2:$G$201,MATCH($A358&amp;"-3",Matches!$J$2:$J$201,0)),I358=INDEX(Matches!$H$2:$H$201,MATCH($A358&amp;"-3",Matches!$J$2:$J$201,0))),5,IF(SIGN(H358-I358)&lt;&gt;SIGN(INDEX(Matches!$G$2:$G$201,MATCH($A358&amp;"-3",Matches!$J$2:$J$201,0))-INDEX(Matches!$H$2:$H$201,MATCH($A358&amp;"-3",Matches!$J$2:$J$201,0))),0,IF(H358-I358=INDEX(Matches!$G$2:$G$201,MATCH($A358&amp;"-3",Matches!$J$2:$J$201,0))-INDEX(Matches!$H$2:$H$201,MATCH($A358&amp;"-3",Matches!$J$2:$J$201,0)),3,2))))),""))</f>
        <v/>
      </c>
      <c r="AA358" s="12" t="str">
        <f aca="false">IF(OR($B358="",J358="",K358=""),"",IFERROR(IF(OR(INDEX(Matches!$I$2:$I$201,MATCH($A358&amp;"-4",Matches!$J$2:$J$201,0))="Void",INDEX(Matches!$G$2:$G$201,MATCH($A358&amp;"-4",Matches!$J$2:$J$201,0))="",INDEX(Matches!$H$2:$H$201,MATCH($A358&amp;"-4",Matches!$J$2:$J$201,0))=""),"",IF(AND($C358&lt;&gt;"",INDEX(Matches!$F$2:$F$201,MATCH($A358&amp;"-4",Matches!$J$2:$J$201,0))&lt;&gt;"",$C358&gt;=INDEX(Matches!$F$2:$F$201,MATCH($A358&amp;"-4",Matches!$J$2:$J$201,0))),"",IF(AND(J358=INDEX(Matches!$G$2:$G$201,MATCH($A358&amp;"-4",Matches!$J$2:$J$201,0)),K358=INDEX(Matches!$H$2:$H$201,MATCH($A358&amp;"-4",Matches!$J$2:$J$201,0))),5,IF(SIGN(J358-K358)&lt;&gt;SIGN(INDEX(Matches!$G$2:$G$201,MATCH($A358&amp;"-4",Matches!$J$2:$J$201,0))-INDEX(Matches!$H$2:$H$201,MATCH($A358&amp;"-4",Matches!$J$2:$J$201,0))),0,IF(J358-K358=INDEX(Matches!$G$2:$G$201,MATCH($A358&amp;"-4",Matches!$J$2:$J$201,0))-INDEX(Matches!$H$2:$H$201,MATCH($A358&amp;"-4",Matches!$J$2:$J$201,0)),3,2))))),""))</f>
        <v/>
      </c>
      <c r="AB358" s="12" t="str">
        <f aca="false">IF(OR($B358="",L358="",M358=""),"",IFERROR(IF(OR(INDEX(Matches!$I$2:$I$201,MATCH($A358&amp;"-5",Matches!$J$2:$J$201,0))="Void",INDEX(Matches!$G$2:$G$201,MATCH($A358&amp;"-5",Matches!$J$2:$J$201,0))="",INDEX(Matches!$H$2:$H$201,MATCH($A358&amp;"-5",Matches!$J$2:$J$201,0))=""),"",IF(AND($C358&lt;&gt;"",INDEX(Matches!$F$2:$F$201,MATCH($A358&amp;"-5",Matches!$J$2:$J$201,0))&lt;&gt;"",$C358&gt;=INDEX(Matches!$F$2:$F$201,MATCH($A358&amp;"-5",Matches!$J$2:$J$201,0))),"",IF(AND(L358=INDEX(Matches!$G$2:$G$201,MATCH($A358&amp;"-5",Matches!$J$2:$J$201,0)),M358=INDEX(Matches!$H$2:$H$201,MATCH($A358&amp;"-5",Matches!$J$2:$J$201,0))),5,IF(SIGN(L358-M358)&lt;&gt;SIGN(INDEX(Matches!$G$2:$G$201,MATCH($A358&amp;"-5",Matches!$J$2:$J$201,0))-INDEX(Matches!$H$2:$H$201,MATCH($A358&amp;"-5",Matches!$J$2:$J$201,0))),0,IF(L358-M358=INDEX(Matches!$G$2:$G$201,MATCH($A358&amp;"-5",Matches!$J$2:$J$201,0))-INDEX(Matches!$H$2:$H$201,MATCH($A358&amp;"-5",Matches!$J$2:$J$201,0)),3,2))))),""))</f>
        <v/>
      </c>
      <c r="AC358" s="12" t="str">
        <f aca="false">IF(OR($B358="",N358="",O358=""),"",IFERROR(IF(OR(INDEX(Matches!$I$2:$I$201,MATCH($A358&amp;"-6",Matches!$J$2:$J$201,0))="Void",INDEX(Matches!$G$2:$G$201,MATCH($A358&amp;"-6",Matches!$J$2:$J$201,0))="",INDEX(Matches!$H$2:$H$201,MATCH($A358&amp;"-6",Matches!$J$2:$J$201,0))=""),"",IF(AND($C358&lt;&gt;"",INDEX(Matches!$F$2:$F$201,MATCH($A358&amp;"-6",Matches!$J$2:$J$201,0))&lt;&gt;"",$C358&gt;=INDEX(Matches!$F$2:$F$201,MATCH($A358&amp;"-6",Matches!$J$2:$J$201,0))),"",IF(AND(N358=INDEX(Matches!$G$2:$G$201,MATCH($A358&amp;"-6",Matches!$J$2:$J$201,0)),O358=INDEX(Matches!$H$2:$H$201,MATCH($A358&amp;"-6",Matches!$J$2:$J$201,0))),5,IF(SIGN(N358-O358)&lt;&gt;SIGN(INDEX(Matches!$G$2:$G$201,MATCH($A358&amp;"-6",Matches!$J$2:$J$201,0))-INDEX(Matches!$H$2:$H$201,MATCH($A358&amp;"-6",Matches!$J$2:$J$201,0))),0,IF(N358-O358=INDEX(Matches!$G$2:$G$201,MATCH($A358&amp;"-6",Matches!$J$2:$J$201,0))-INDEX(Matches!$H$2:$H$201,MATCH($A358&amp;"-6",Matches!$J$2:$J$201,0)),3,2))))),""))</f>
        <v/>
      </c>
      <c r="AD358" s="12" t="str">
        <f aca="false">IF(OR($B358="",P358="",Q358=""),"",IFERROR(IF(OR(INDEX(Matches!$I$2:$I$201,MATCH($A358&amp;"-7",Matches!$J$2:$J$201,0))="Void",INDEX(Matches!$G$2:$G$201,MATCH($A358&amp;"-7",Matches!$J$2:$J$201,0))="",INDEX(Matches!$H$2:$H$201,MATCH($A358&amp;"-7",Matches!$J$2:$J$201,0))=""),"",IF(AND($C358&lt;&gt;"",INDEX(Matches!$F$2:$F$201,MATCH($A358&amp;"-7",Matches!$J$2:$J$201,0))&lt;&gt;"",$C358&gt;=INDEX(Matches!$F$2:$F$201,MATCH($A358&amp;"-7",Matches!$J$2:$J$201,0))),"",IF(AND(P358=INDEX(Matches!$G$2:$G$201,MATCH($A358&amp;"-7",Matches!$J$2:$J$201,0)),Q358=INDEX(Matches!$H$2:$H$201,MATCH($A358&amp;"-7",Matches!$J$2:$J$201,0))),5,IF(SIGN(P358-Q358)&lt;&gt;SIGN(INDEX(Matches!$G$2:$G$201,MATCH($A358&amp;"-7",Matches!$J$2:$J$201,0))-INDEX(Matches!$H$2:$H$201,MATCH($A358&amp;"-7",Matches!$J$2:$J$201,0))),0,IF(P358-Q358=INDEX(Matches!$G$2:$G$201,MATCH($A358&amp;"-7",Matches!$J$2:$J$201,0))-INDEX(Matches!$H$2:$H$201,MATCH($A358&amp;"-7",Matches!$J$2:$J$201,0)),3,2))))),""))</f>
        <v/>
      </c>
      <c r="AE358" s="12" t="str">
        <f aca="false">IF(OR($B358="",R358="",S358=""),"",IFERROR(IF(OR(INDEX(Matches!$I$2:$I$201,MATCH($A358&amp;"-8",Matches!$J$2:$J$201,0))="Void",INDEX(Matches!$G$2:$G$201,MATCH($A358&amp;"-8",Matches!$J$2:$J$201,0))="",INDEX(Matches!$H$2:$H$201,MATCH($A358&amp;"-8",Matches!$J$2:$J$201,0))=""),"",IF(AND($C358&lt;&gt;"",INDEX(Matches!$F$2:$F$201,MATCH($A358&amp;"-8",Matches!$J$2:$J$201,0))&lt;&gt;"",$C358&gt;=INDEX(Matches!$F$2:$F$201,MATCH($A358&amp;"-8",Matches!$J$2:$J$201,0))),"",IF(AND(R358=INDEX(Matches!$G$2:$G$201,MATCH($A358&amp;"-8",Matches!$J$2:$J$201,0)),S358=INDEX(Matches!$H$2:$H$201,MATCH($A358&amp;"-8",Matches!$J$2:$J$201,0))),5,IF(SIGN(R358-S358)&lt;&gt;SIGN(INDEX(Matches!$G$2:$G$201,MATCH($A358&amp;"-8",Matches!$J$2:$J$201,0))-INDEX(Matches!$H$2:$H$201,MATCH($A358&amp;"-8",Matches!$J$2:$J$201,0))),0,IF(R358-S358=INDEX(Matches!$G$2:$G$201,MATCH($A358&amp;"-8",Matches!$J$2:$J$201,0))-INDEX(Matches!$H$2:$H$201,MATCH($A358&amp;"-8",Matches!$J$2:$J$201,0)),3,2))))),""))</f>
        <v/>
      </c>
      <c r="AF358" s="12" t="str">
        <f aca="false">IF(OR($B358="",T358="",U358=""),"",IFERROR(IF(OR(INDEX(Matches!$I$2:$I$201,MATCH($A358&amp;"-9",Matches!$J$2:$J$201,0))="Void",INDEX(Matches!$G$2:$G$201,MATCH($A358&amp;"-9",Matches!$J$2:$J$201,0))="",INDEX(Matches!$H$2:$H$201,MATCH($A358&amp;"-9",Matches!$J$2:$J$201,0))=""),"",IF(AND($C358&lt;&gt;"",INDEX(Matches!$F$2:$F$201,MATCH($A358&amp;"-9",Matches!$J$2:$J$201,0))&lt;&gt;"",$C358&gt;=INDEX(Matches!$F$2:$F$201,MATCH($A358&amp;"-9",Matches!$J$2:$J$201,0))),"",IF(AND(T358=INDEX(Matches!$G$2:$G$201,MATCH($A358&amp;"-9",Matches!$J$2:$J$201,0)),U358=INDEX(Matches!$H$2:$H$201,MATCH($A358&amp;"-9",Matches!$J$2:$J$201,0))),5,IF(SIGN(T358-U358)&lt;&gt;SIGN(INDEX(Matches!$G$2:$G$201,MATCH($A358&amp;"-9",Matches!$J$2:$J$201,0))-INDEX(Matches!$H$2:$H$201,MATCH($A358&amp;"-9",Matches!$J$2:$J$201,0))),0,IF(T358-U358=INDEX(Matches!$G$2:$G$201,MATCH($A358&amp;"-9",Matches!$J$2:$J$201,0))-INDEX(Matches!$H$2:$H$201,MATCH($A358&amp;"-9",Matches!$J$2:$J$201,0)),3,2))))),""))</f>
        <v/>
      </c>
      <c r="AG358" s="12" t="str">
        <f aca="false">IF(OR($B358="",V358="",W358=""),"",IFERROR(IF(OR(INDEX(Matches!$I$2:$I$201,MATCH($A358&amp;"-10",Matches!$J$2:$J$201,0))="Void",INDEX(Matches!$G$2:$G$201,MATCH($A358&amp;"-10",Matches!$J$2:$J$201,0))="",INDEX(Matches!$H$2:$H$201,MATCH($A358&amp;"-10",Matches!$J$2:$J$201,0))=""),"",IF(AND($C358&lt;&gt;"",INDEX(Matches!$F$2:$F$201,MATCH($A358&amp;"-10",Matches!$J$2:$J$201,0))&lt;&gt;"",$C358&gt;=INDEX(Matches!$F$2:$F$201,MATCH($A358&amp;"-10",Matches!$J$2:$J$201,0))),"",IF(AND(V358=INDEX(Matches!$G$2:$G$201,MATCH($A358&amp;"-10",Matches!$J$2:$J$201,0)),W358=INDEX(Matches!$H$2:$H$201,MATCH($A358&amp;"-10",Matches!$J$2:$J$201,0))),5,IF(SIGN(V358-W358)&lt;&gt;SIGN(INDEX(Matches!$G$2:$G$201,MATCH($A358&amp;"-10",Matches!$J$2:$J$201,0))-INDEX(Matches!$H$2:$H$201,MATCH($A358&amp;"-10",Matches!$J$2:$J$201,0))),0,IF(V358-W358=INDEX(Matches!$G$2:$G$201,MATCH($A358&amp;"-10",Matches!$J$2:$J$201,0))-INDEX(Matches!$H$2:$H$201,MATCH($A358&amp;"-10",Matches!$J$2:$J$201,0)),3,2))))),""))</f>
        <v/>
      </c>
      <c r="AH358" s="13" t="str">
        <f aca="false">IF($B358="","",SUM(X358:AG358))</f>
        <v/>
      </c>
      <c r="AI358" s="12" t="str">
        <f aca="false">IF($B358="","",COUNTIF(X358:AG358,5))</f>
        <v/>
      </c>
      <c r="AJ358" s="12" t="str">
        <f aca="false">IF($B358="","",COUNTIF(X358:AG358,"&gt;=2"))</f>
        <v/>
      </c>
      <c r="AK358" s="12" t="str">
        <f aca="false">IF($B358="","",COUNT(X358:AG358))</f>
        <v/>
      </c>
    </row>
    <row r="359" customFormat="false" ht="15" hidden="false" customHeight="false" outlineLevel="0" collapsed="false">
      <c r="A359" s="7"/>
      <c r="B359" s="7"/>
      <c r="C359" s="11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12" t="str">
        <f aca="false">IF(OR($B359="",D359="",E359=""),"",IFERROR(IF(OR(INDEX(Matches!$I$2:$I$201,MATCH($A359&amp;"-1",Matches!$J$2:$J$201,0))="Void",INDEX(Matches!$G$2:$G$201,MATCH($A359&amp;"-1",Matches!$J$2:$J$201,0))="",INDEX(Matches!$H$2:$H$201,MATCH($A359&amp;"-1",Matches!$J$2:$J$201,0))=""),"",IF(AND($C359&lt;&gt;"",INDEX(Matches!$F$2:$F$201,MATCH($A359&amp;"-1",Matches!$J$2:$J$201,0))&lt;&gt;"",$C359&gt;=INDEX(Matches!$F$2:$F$201,MATCH($A359&amp;"-1",Matches!$J$2:$J$201,0))),"",IF(AND(D359=INDEX(Matches!$G$2:$G$201,MATCH($A359&amp;"-1",Matches!$J$2:$J$201,0)),E359=INDEX(Matches!$H$2:$H$201,MATCH($A359&amp;"-1",Matches!$J$2:$J$201,0))),5,IF(SIGN(D359-E359)&lt;&gt;SIGN(INDEX(Matches!$G$2:$G$201,MATCH($A359&amp;"-1",Matches!$J$2:$J$201,0))-INDEX(Matches!$H$2:$H$201,MATCH($A359&amp;"-1",Matches!$J$2:$J$201,0))),0,IF(D359-E359=INDEX(Matches!$G$2:$G$201,MATCH($A359&amp;"-1",Matches!$J$2:$J$201,0))-INDEX(Matches!$H$2:$H$201,MATCH($A359&amp;"-1",Matches!$J$2:$J$201,0)),3,2))))),""))</f>
        <v/>
      </c>
      <c r="Y359" s="12" t="str">
        <f aca="false">IF(OR($B359="",F359="",G359=""),"",IFERROR(IF(OR(INDEX(Matches!$I$2:$I$201,MATCH($A359&amp;"-2",Matches!$J$2:$J$201,0))="Void",INDEX(Matches!$G$2:$G$201,MATCH($A359&amp;"-2",Matches!$J$2:$J$201,0))="",INDEX(Matches!$H$2:$H$201,MATCH($A359&amp;"-2",Matches!$J$2:$J$201,0))=""),"",IF(AND($C359&lt;&gt;"",INDEX(Matches!$F$2:$F$201,MATCH($A359&amp;"-2",Matches!$J$2:$J$201,0))&lt;&gt;"",$C359&gt;=INDEX(Matches!$F$2:$F$201,MATCH($A359&amp;"-2",Matches!$J$2:$J$201,0))),"",IF(AND(F359=INDEX(Matches!$G$2:$G$201,MATCH($A359&amp;"-2",Matches!$J$2:$J$201,0)),G359=INDEX(Matches!$H$2:$H$201,MATCH($A359&amp;"-2",Matches!$J$2:$J$201,0))),5,IF(SIGN(F359-G359)&lt;&gt;SIGN(INDEX(Matches!$G$2:$G$201,MATCH($A359&amp;"-2",Matches!$J$2:$J$201,0))-INDEX(Matches!$H$2:$H$201,MATCH($A359&amp;"-2",Matches!$J$2:$J$201,0))),0,IF(F359-G359=INDEX(Matches!$G$2:$G$201,MATCH($A359&amp;"-2",Matches!$J$2:$J$201,0))-INDEX(Matches!$H$2:$H$201,MATCH($A359&amp;"-2",Matches!$J$2:$J$201,0)),3,2))))),""))</f>
        <v/>
      </c>
      <c r="Z359" s="12" t="str">
        <f aca="false">IF(OR($B359="",H359="",I359=""),"",IFERROR(IF(OR(INDEX(Matches!$I$2:$I$201,MATCH($A359&amp;"-3",Matches!$J$2:$J$201,0))="Void",INDEX(Matches!$G$2:$G$201,MATCH($A359&amp;"-3",Matches!$J$2:$J$201,0))="",INDEX(Matches!$H$2:$H$201,MATCH($A359&amp;"-3",Matches!$J$2:$J$201,0))=""),"",IF(AND($C359&lt;&gt;"",INDEX(Matches!$F$2:$F$201,MATCH($A359&amp;"-3",Matches!$J$2:$J$201,0))&lt;&gt;"",$C359&gt;=INDEX(Matches!$F$2:$F$201,MATCH($A359&amp;"-3",Matches!$J$2:$J$201,0))),"",IF(AND(H359=INDEX(Matches!$G$2:$G$201,MATCH($A359&amp;"-3",Matches!$J$2:$J$201,0)),I359=INDEX(Matches!$H$2:$H$201,MATCH($A359&amp;"-3",Matches!$J$2:$J$201,0))),5,IF(SIGN(H359-I359)&lt;&gt;SIGN(INDEX(Matches!$G$2:$G$201,MATCH($A359&amp;"-3",Matches!$J$2:$J$201,0))-INDEX(Matches!$H$2:$H$201,MATCH($A359&amp;"-3",Matches!$J$2:$J$201,0))),0,IF(H359-I359=INDEX(Matches!$G$2:$G$201,MATCH($A359&amp;"-3",Matches!$J$2:$J$201,0))-INDEX(Matches!$H$2:$H$201,MATCH($A359&amp;"-3",Matches!$J$2:$J$201,0)),3,2))))),""))</f>
        <v/>
      </c>
      <c r="AA359" s="12" t="str">
        <f aca="false">IF(OR($B359="",J359="",K359=""),"",IFERROR(IF(OR(INDEX(Matches!$I$2:$I$201,MATCH($A359&amp;"-4",Matches!$J$2:$J$201,0))="Void",INDEX(Matches!$G$2:$G$201,MATCH($A359&amp;"-4",Matches!$J$2:$J$201,0))="",INDEX(Matches!$H$2:$H$201,MATCH($A359&amp;"-4",Matches!$J$2:$J$201,0))=""),"",IF(AND($C359&lt;&gt;"",INDEX(Matches!$F$2:$F$201,MATCH($A359&amp;"-4",Matches!$J$2:$J$201,0))&lt;&gt;"",$C359&gt;=INDEX(Matches!$F$2:$F$201,MATCH($A359&amp;"-4",Matches!$J$2:$J$201,0))),"",IF(AND(J359=INDEX(Matches!$G$2:$G$201,MATCH($A359&amp;"-4",Matches!$J$2:$J$201,0)),K359=INDEX(Matches!$H$2:$H$201,MATCH($A359&amp;"-4",Matches!$J$2:$J$201,0))),5,IF(SIGN(J359-K359)&lt;&gt;SIGN(INDEX(Matches!$G$2:$G$201,MATCH($A359&amp;"-4",Matches!$J$2:$J$201,0))-INDEX(Matches!$H$2:$H$201,MATCH($A359&amp;"-4",Matches!$J$2:$J$201,0))),0,IF(J359-K359=INDEX(Matches!$G$2:$G$201,MATCH($A359&amp;"-4",Matches!$J$2:$J$201,0))-INDEX(Matches!$H$2:$H$201,MATCH($A359&amp;"-4",Matches!$J$2:$J$201,0)),3,2))))),""))</f>
        <v/>
      </c>
      <c r="AB359" s="12" t="str">
        <f aca="false">IF(OR($B359="",L359="",M359=""),"",IFERROR(IF(OR(INDEX(Matches!$I$2:$I$201,MATCH($A359&amp;"-5",Matches!$J$2:$J$201,0))="Void",INDEX(Matches!$G$2:$G$201,MATCH($A359&amp;"-5",Matches!$J$2:$J$201,0))="",INDEX(Matches!$H$2:$H$201,MATCH($A359&amp;"-5",Matches!$J$2:$J$201,0))=""),"",IF(AND($C359&lt;&gt;"",INDEX(Matches!$F$2:$F$201,MATCH($A359&amp;"-5",Matches!$J$2:$J$201,0))&lt;&gt;"",$C359&gt;=INDEX(Matches!$F$2:$F$201,MATCH($A359&amp;"-5",Matches!$J$2:$J$201,0))),"",IF(AND(L359=INDEX(Matches!$G$2:$G$201,MATCH($A359&amp;"-5",Matches!$J$2:$J$201,0)),M359=INDEX(Matches!$H$2:$H$201,MATCH($A359&amp;"-5",Matches!$J$2:$J$201,0))),5,IF(SIGN(L359-M359)&lt;&gt;SIGN(INDEX(Matches!$G$2:$G$201,MATCH($A359&amp;"-5",Matches!$J$2:$J$201,0))-INDEX(Matches!$H$2:$H$201,MATCH($A359&amp;"-5",Matches!$J$2:$J$201,0))),0,IF(L359-M359=INDEX(Matches!$G$2:$G$201,MATCH($A359&amp;"-5",Matches!$J$2:$J$201,0))-INDEX(Matches!$H$2:$H$201,MATCH($A359&amp;"-5",Matches!$J$2:$J$201,0)),3,2))))),""))</f>
        <v/>
      </c>
      <c r="AC359" s="12" t="str">
        <f aca="false">IF(OR($B359="",N359="",O359=""),"",IFERROR(IF(OR(INDEX(Matches!$I$2:$I$201,MATCH($A359&amp;"-6",Matches!$J$2:$J$201,0))="Void",INDEX(Matches!$G$2:$G$201,MATCH($A359&amp;"-6",Matches!$J$2:$J$201,0))="",INDEX(Matches!$H$2:$H$201,MATCH($A359&amp;"-6",Matches!$J$2:$J$201,0))=""),"",IF(AND($C359&lt;&gt;"",INDEX(Matches!$F$2:$F$201,MATCH($A359&amp;"-6",Matches!$J$2:$J$201,0))&lt;&gt;"",$C359&gt;=INDEX(Matches!$F$2:$F$201,MATCH($A359&amp;"-6",Matches!$J$2:$J$201,0))),"",IF(AND(N359=INDEX(Matches!$G$2:$G$201,MATCH($A359&amp;"-6",Matches!$J$2:$J$201,0)),O359=INDEX(Matches!$H$2:$H$201,MATCH($A359&amp;"-6",Matches!$J$2:$J$201,0))),5,IF(SIGN(N359-O359)&lt;&gt;SIGN(INDEX(Matches!$G$2:$G$201,MATCH($A359&amp;"-6",Matches!$J$2:$J$201,0))-INDEX(Matches!$H$2:$H$201,MATCH($A359&amp;"-6",Matches!$J$2:$J$201,0))),0,IF(N359-O359=INDEX(Matches!$G$2:$G$201,MATCH($A359&amp;"-6",Matches!$J$2:$J$201,0))-INDEX(Matches!$H$2:$H$201,MATCH($A359&amp;"-6",Matches!$J$2:$J$201,0)),3,2))))),""))</f>
        <v/>
      </c>
      <c r="AD359" s="12" t="str">
        <f aca="false">IF(OR($B359="",P359="",Q359=""),"",IFERROR(IF(OR(INDEX(Matches!$I$2:$I$201,MATCH($A359&amp;"-7",Matches!$J$2:$J$201,0))="Void",INDEX(Matches!$G$2:$G$201,MATCH($A359&amp;"-7",Matches!$J$2:$J$201,0))="",INDEX(Matches!$H$2:$H$201,MATCH($A359&amp;"-7",Matches!$J$2:$J$201,0))=""),"",IF(AND($C359&lt;&gt;"",INDEX(Matches!$F$2:$F$201,MATCH($A359&amp;"-7",Matches!$J$2:$J$201,0))&lt;&gt;"",$C359&gt;=INDEX(Matches!$F$2:$F$201,MATCH($A359&amp;"-7",Matches!$J$2:$J$201,0))),"",IF(AND(P359=INDEX(Matches!$G$2:$G$201,MATCH($A359&amp;"-7",Matches!$J$2:$J$201,0)),Q359=INDEX(Matches!$H$2:$H$201,MATCH($A359&amp;"-7",Matches!$J$2:$J$201,0))),5,IF(SIGN(P359-Q359)&lt;&gt;SIGN(INDEX(Matches!$G$2:$G$201,MATCH($A359&amp;"-7",Matches!$J$2:$J$201,0))-INDEX(Matches!$H$2:$H$201,MATCH($A359&amp;"-7",Matches!$J$2:$J$201,0))),0,IF(P359-Q359=INDEX(Matches!$G$2:$G$201,MATCH($A359&amp;"-7",Matches!$J$2:$J$201,0))-INDEX(Matches!$H$2:$H$201,MATCH($A359&amp;"-7",Matches!$J$2:$J$201,0)),3,2))))),""))</f>
        <v/>
      </c>
      <c r="AE359" s="12" t="str">
        <f aca="false">IF(OR($B359="",R359="",S359=""),"",IFERROR(IF(OR(INDEX(Matches!$I$2:$I$201,MATCH($A359&amp;"-8",Matches!$J$2:$J$201,0))="Void",INDEX(Matches!$G$2:$G$201,MATCH($A359&amp;"-8",Matches!$J$2:$J$201,0))="",INDEX(Matches!$H$2:$H$201,MATCH($A359&amp;"-8",Matches!$J$2:$J$201,0))=""),"",IF(AND($C359&lt;&gt;"",INDEX(Matches!$F$2:$F$201,MATCH($A359&amp;"-8",Matches!$J$2:$J$201,0))&lt;&gt;"",$C359&gt;=INDEX(Matches!$F$2:$F$201,MATCH($A359&amp;"-8",Matches!$J$2:$J$201,0))),"",IF(AND(R359=INDEX(Matches!$G$2:$G$201,MATCH($A359&amp;"-8",Matches!$J$2:$J$201,0)),S359=INDEX(Matches!$H$2:$H$201,MATCH($A359&amp;"-8",Matches!$J$2:$J$201,0))),5,IF(SIGN(R359-S359)&lt;&gt;SIGN(INDEX(Matches!$G$2:$G$201,MATCH($A359&amp;"-8",Matches!$J$2:$J$201,0))-INDEX(Matches!$H$2:$H$201,MATCH($A359&amp;"-8",Matches!$J$2:$J$201,0))),0,IF(R359-S359=INDEX(Matches!$G$2:$G$201,MATCH($A359&amp;"-8",Matches!$J$2:$J$201,0))-INDEX(Matches!$H$2:$H$201,MATCH($A359&amp;"-8",Matches!$J$2:$J$201,0)),3,2))))),""))</f>
        <v/>
      </c>
      <c r="AF359" s="12" t="str">
        <f aca="false">IF(OR($B359="",T359="",U359=""),"",IFERROR(IF(OR(INDEX(Matches!$I$2:$I$201,MATCH($A359&amp;"-9",Matches!$J$2:$J$201,0))="Void",INDEX(Matches!$G$2:$G$201,MATCH($A359&amp;"-9",Matches!$J$2:$J$201,0))="",INDEX(Matches!$H$2:$H$201,MATCH($A359&amp;"-9",Matches!$J$2:$J$201,0))=""),"",IF(AND($C359&lt;&gt;"",INDEX(Matches!$F$2:$F$201,MATCH($A359&amp;"-9",Matches!$J$2:$J$201,0))&lt;&gt;"",$C359&gt;=INDEX(Matches!$F$2:$F$201,MATCH($A359&amp;"-9",Matches!$J$2:$J$201,0))),"",IF(AND(T359=INDEX(Matches!$G$2:$G$201,MATCH($A359&amp;"-9",Matches!$J$2:$J$201,0)),U359=INDEX(Matches!$H$2:$H$201,MATCH($A359&amp;"-9",Matches!$J$2:$J$201,0))),5,IF(SIGN(T359-U359)&lt;&gt;SIGN(INDEX(Matches!$G$2:$G$201,MATCH($A359&amp;"-9",Matches!$J$2:$J$201,0))-INDEX(Matches!$H$2:$H$201,MATCH($A359&amp;"-9",Matches!$J$2:$J$201,0))),0,IF(T359-U359=INDEX(Matches!$G$2:$G$201,MATCH($A359&amp;"-9",Matches!$J$2:$J$201,0))-INDEX(Matches!$H$2:$H$201,MATCH($A359&amp;"-9",Matches!$J$2:$J$201,0)),3,2))))),""))</f>
        <v/>
      </c>
      <c r="AG359" s="12" t="str">
        <f aca="false">IF(OR($B359="",V359="",W359=""),"",IFERROR(IF(OR(INDEX(Matches!$I$2:$I$201,MATCH($A359&amp;"-10",Matches!$J$2:$J$201,0))="Void",INDEX(Matches!$G$2:$G$201,MATCH($A359&amp;"-10",Matches!$J$2:$J$201,0))="",INDEX(Matches!$H$2:$H$201,MATCH($A359&amp;"-10",Matches!$J$2:$J$201,0))=""),"",IF(AND($C359&lt;&gt;"",INDEX(Matches!$F$2:$F$201,MATCH($A359&amp;"-10",Matches!$J$2:$J$201,0))&lt;&gt;"",$C359&gt;=INDEX(Matches!$F$2:$F$201,MATCH($A359&amp;"-10",Matches!$J$2:$J$201,0))),"",IF(AND(V359=INDEX(Matches!$G$2:$G$201,MATCH($A359&amp;"-10",Matches!$J$2:$J$201,0)),W359=INDEX(Matches!$H$2:$H$201,MATCH($A359&amp;"-10",Matches!$J$2:$J$201,0))),5,IF(SIGN(V359-W359)&lt;&gt;SIGN(INDEX(Matches!$G$2:$G$201,MATCH($A359&amp;"-10",Matches!$J$2:$J$201,0))-INDEX(Matches!$H$2:$H$201,MATCH($A359&amp;"-10",Matches!$J$2:$J$201,0))),0,IF(V359-W359=INDEX(Matches!$G$2:$G$201,MATCH($A359&amp;"-10",Matches!$J$2:$J$201,0))-INDEX(Matches!$H$2:$H$201,MATCH($A359&amp;"-10",Matches!$J$2:$J$201,0)),3,2))))),""))</f>
        <v/>
      </c>
      <c r="AH359" s="13" t="str">
        <f aca="false">IF($B359="","",SUM(X359:AG359))</f>
        <v/>
      </c>
      <c r="AI359" s="12" t="str">
        <f aca="false">IF($B359="","",COUNTIF(X359:AG359,5))</f>
        <v/>
      </c>
      <c r="AJ359" s="12" t="str">
        <f aca="false">IF($B359="","",COUNTIF(X359:AG359,"&gt;=2"))</f>
        <v/>
      </c>
      <c r="AK359" s="12" t="str">
        <f aca="false">IF($B359="","",COUNT(X359:AG359))</f>
        <v/>
      </c>
    </row>
    <row r="360" customFormat="false" ht="15" hidden="false" customHeight="false" outlineLevel="0" collapsed="false">
      <c r="A360" s="7"/>
      <c r="B360" s="7"/>
      <c r="C360" s="11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12" t="str">
        <f aca="false">IF(OR($B360="",D360="",E360=""),"",IFERROR(IF(OR(INDEX(Matches!$I$2:$I$201,MATCH($A360&amp;"-1",Matches!$J$2:$J$201,0))="Void",INDEX(Matches!$G$2:$G$201,MATCH($A360&amp;"-1",Matches!$J$2:$J$201,0))="",INDEX(Matches!$H$2:$H$201,MATCH($A360&amp;"-1",Matches!$J$2:$J$201,0))=""),"",IF(AND($C360&lt;&gt;"",INDEX(Matches!$F$2:$F$201,MATCH($A360&amp;"-1",Matches!$J$2:$J$201,0))&lt;&gt;"",$C360&gt;=INDEX(Matches!$F$2:$F$201,MATCH($A360&amp;"-1",Matches!$J$2:$J$201,0))),"",IF(AND(D360=INDEX(Matches!$G$2:$G$201,MATCH($A360&amp;"-1",Matches!$J$2:$J$201,0)),E360=INDEX(Matches!$H$2:$H$201,MATCH($A360&amp;"-1",Matches!$J$2:$J$201,0))),5,IF(SIGN(D360-E360)&lt;&gt;SIGN(INDEX(Matches!$G$2:$G$201,MATCH($A360&amp;"-1",Matches!$J$2:$J$201,0))-INDEX(Matches!$H$2:$H$201,MATCH($A360&amp;"-1",Matches!$J$2:$J$201,0))),0,IF(D360-E360=INDEX(Matches!$G$2:$G$201,MATCH($A360&amp;"-1",Matches!$J$2:$J$201,0))-INDEX(Matches!$H$2:$H$201,MATCH($A360&amp;"-1",Matches!$J$2:$J$201,0)),3,2))))),""))</f>
        <v/>
      </c>
      <c r="Y360" s="12" t="str">
        <f aca="false">IF(OR($B360="",F360="",G360=""),"",IFERROR(IF(OR(INDEX(Matches!$I$2:$I$201,MATCH($A360&amp;"-2",Matches!$J$2:$J$201,0))="Void",INDEX(Matches!$G$2:$G$201,MATCH($A360&amp;"-2",Matches!$J$2:$J$201,0))="",INDEX(Matches!$H$2:$H$201,MATCH($A360&amp;"-2",Matches!$J$2:$J$201,0))=""),"",IF(AND($C360&lt;&gt;"",INDEX(Matches!$F$2:$F$201,MATCH($A360&amp;"-2",Matches!$J$2:$J$201,0))&lt;&gt;"",$C360&gt;=INDEX(Matches!$F$2:$F$201,MATCH($A360&amp;"-2",Matches!$J$2:$J$201,0))),"",IF(AND(F360=INDEX(Matches!$G$2:$G$201,MATCH($A360&amp;"-2",Matches!$J$2:$J$201,0)),G360=INDEX(Matches!$H$2:$H$201,MATCH($A360&amp;"-2",Matches!$J$2:$J$201,0))),5,IF(SIGN(F360-G360)&lt;&gt;SIGN(INDEX(Matches!$G$2:$G$201,MATCH($A360&amp;"-2",Matches!$J$2:$J$201,0))-INDEX(Matches!$H$2:$H$201,MATCH($A360&amp;"-2",Matches!$J$2:$J$201,0))),0,IF(F360-G360=INDEX(Matches!$G$2:$G$201,MATCH($A360&amp;"-2",Matches!$J$2:$J$201,0))-INDEX(Matches!$H$2:$H$201,MATCH($A360&amp;"-2",Matches!$J$2:$J$201,0)),3,2))))),""))</f>
        <v/>
      </c>
      <c r="Z360" s="12" t="str">
        <f aca="false">IF(OR($B360="",H360="",I360=""),"",IFERROR(IF(OR(INDEX(Matches!$I$2:$I$201,MATCH($A360&amp;"-3",Matches!$J$2:$J$201,0))="Void",INDEX(Matches!$G$2:$G$201,MATCH($A360&amp;"-3",Matches!$J$2:$J$201,0))="",INDEX(Matches!$H$2:$H$201,MATCH($A360&amp;"-3",Matches!$J$2:$J$201,0))=""),"",IF(AND($C360&lt;&gt;"",INDEX(Matches!$F$2:$F$201,MATCH($A360&amp;"-3",Matches!$J$2:$J$201,0))&lt;&gt;"",$C360&gt;=INDEX(Matches!$F$2:$F$201,MATCH($A360&amp;"-3",Matches!$J$2:$J$201,0))),"",IF(AND(H360=INDEX(Matches!$G$2:$G$201,MATCH($A360&amp;"-3",Matches!$J$2:$J$201,0)),I360=INDEX(Matches!$H$2:$H$201,MATCH($A360&amp;"-3",Matches!$J$2:$J$201,0))),5,IF(SIGN(H360-I360)&lt;&gt;SIGN(INDEX(Matches!$G$2:$G$201,MATCH($A360&amp;"-3",Matches!$J$2:$J$201,0))-INDEX(Matches!$H$2:$H$201,MATCH($A360&amp;"-3",Matches!$J$2:$J$201,0))),0,IF(H360-I360=INDEX(Matches!$G$2:$G$201,MATCH($A360&amp;"-3",Matches!$J$2:$J$201,0))-INDEX(Matches!$H$2:$H$201,MATCH($A360&amp;"-3",Matches!$J$2:$J$201,0)),3,2))))),""))</f>
        <v/>
      </c>
      <c r="AA360" s="12" t="str">
        <f aca="false">IF(OR($B360="",J360="",K360=""),"",IFERROR(IF(OR(INDEX(Matches!$I$2:$I$201,MATCH($A360&amp;"-4",Matches!$J$2:$J$201,0))="Void",INDEX(Matches!$G$2:$G$201,MATCH($A360&amp;"-4",Matches!$J$2:$J$201,0))="",INDEX(Matches!$H$2:$H$201,MATCH($A360&amp;"-4",Matches!$J$2:$J$201,0))=""),"",IF(AND($C360&lt;&gt;"",INDEX(Matches!$F$2:$F$201,MATCH($A360&amp;"-4",Matches!$J$2:$J$201,0))&lt;&gt;"",$C360&gt;=INDEX(Matches!$F$2:$F$201,MATCH($A360&amp;"-4",Matches!$J$2:$J$201,0))),"",IF(AND(J360=INDEX(Matches!$G$2:$G$201,MATCH($A360&amp;"-4",Matches!$J$2:$J$201,0)),K360=INDEX(Matches!$H$2:$H$201,MATCH($A360&amp;"-4",Matches!$J$2:$J$201,0))),5,IF(SIGN(J360-K360)&lt;&gt;SIGN(INDEX(Matches!$G$2:$G$201,MATCH($A360&amp;"-4",Matches!$J$2:$J$201,0))-INDEX(Matches!$H$2:$H$201,MATCH($A360&amp;"-4",Matches!$J$2:$J$201,0))),0,IF(J360-K360=INDEX(Matches!$G$2:$G$201,MATCH($A360&amp;"-4",Matches!$J$2:$J$201,0))-INDEX(Matches!$H$2:$H$201,MATCH($A360&amp;"-4",Matches!$J$2:$J$201,0)),3,2))))),""))</f>
        <v/>
      </c>
      <c r="AB360" s="12" t="str">
        <f aca="false">IF(OR($B360="",L360="",M360=""),"",IFERROR(IF(OR(INDEX(Matches!$I$2:$I$201,MATCH($A360&amp;"-5",Matches!$J$2:$J$201,0))="Void",INDEX(Matches!$G$2:$G$201,MATCH($A360&amp;"-5",Matches!$J$2:$J$201,0))="",INDEX(Matches!$H$2:$H$201,MATCH($A360&amp;"-5",Matches!$J$2:$J$201,0))=""),"",IF(AND($C360&lt;&gt;"",INDEX(Matches!$F$2:$F$201,MATCH($A360&amp;"-5",Matches!$J$2:$J$201,0))&lt;&gt;"",$C360&gt;=INDEX(Matches!$F$2:$F$201,MATCH($A360&amp;"-5",Matches!$J$2:$J$201,0))),"",IF(AND(L360=INDEX(Matches!$G$2:$G$201,MATCH($A360&amp;"-5",Matches!$J$2:$J$201,0)),M360=INDEX(Matches!$H$2:$H$201,MATCH($A360&amp;"-5",Matches!$J$2:$J$201,0))),5,IF(SIGN(L360-M360)&lt;&gt;SIGN(INDEX(Matches!$G$2:$G$201,MATCH($A360&amp;"-5",Matches!$J$2:$J$201,0))-INDEX(Matches!$H$2:$H$201,MATCH($A360&amp;"-5",Matches!$J$2:$J$201,0))),0,IF(L360-M360=INDEX(Matches!$G$2:$G$201,MATCH($A360&amp;"-5",Matches!$J$2:$J$201,0))-INDEX(Matches!$H$2:$H$201,MATCH($A360&amp;"-5",Matches!$J$2:$J$201,0)),3,2))))),""))</f>
        <v/>
      </c>
      <c r="AC360" s="12" t="str">
        <f aca="false">IF(OR($B360="",N360="",O360=""),"",IFERROR(IF(OR(INDEX(Matches!$I$2:$I$201,MATCH($A360&amp;"-6",Matches!$J$2:$J$201,0))="Void",INDEX(Matches!$G$2:$G$201,MATCH($A360&amp;"-6",Matches!$J$2:$J$201,0))="",INDEX(Matches!$H$2:$H$201,MATCH($A360&amp;"-6",Matches!$J$2:$J$201,0))=""),"",IF(AND($C360&lt;&gt;"",INDEX(Matches!$F$2:$F$201,MATCH($A360&amp;"-6",Matches!$J$2:$J$201,0))&lt;&gt;"",$C360&gt;=INDEX(Matches!$F$2:$F$201,MATCH($A360&amp;"-6",Matches!$J$2:$J$201,0))),"",IF(AND(N360=INDEX(Matches!$G$2:$G$201,MATCH($A360&amp;"-6",Matches!$J$2:$J$201,0)),O360=INDEX(Matches!$H$2:$H$201,MATCH($A360&amp;"-6",Matches!$J$2:$J$201,0))),5,IF(SIGN(N360-O360)&lt;&gt;SIGN(INDEX(Matches!$G$2:$G$201,MATCH($A360&amp;"-6",Matches!$J$2:$J$201,0))-INDEX(Matches!$H$2:$H$201,MATCH($A360&amp;"-6",Matches!$J$2:$J$201,0))),0,IF(N360-O360=INDEX(Matches!$G$2:$G$201,MATCH($A360&amp;"-6",Matches!$J$2:$J$201,0))-INDEX(Matches!$H$2:$H$201,MATCH($A360&amp;"-6",Matches!$J$2:$J$201,0)),3,2))))),""))</f>
        <v/>
      </c>
      <c r="AD360" s="12" t="str">
        <f aca="false">IF(OR($B360="",P360="",Q360=""),"",IFERROR(IF(OR(INDEX(Matches!$I$2:$I$201,MATCH($A360&amp;"-7",Matches!$J$2:$J$201,0))="Void",INDEX(Matches!$G$2:$G$201,MATCH($A360&amp;"-7",Matches!$J$2:$J$201,0))="",INDEX(Matches!$H$2:$H$201,MATCH($A360&amp;"-7",Matches!$J$2:$J$201,0))=""),"",IF(AND($C360&lt;&gt;"",INDEX(Matches!$F$2:$F$201,MATCH($A360&amp;"-7",Matches!$J$2:$J$201,0))&lt;&gt;"",$C360&gt;=INDEX(Matches!$F$2:$F$201,MATCH($A360&amp;"-7",Matches!$J$2:$J$201,0))),"",IF(AND(P360=INDEX(Matches!$G$2:$G$201,MATCH($A360&amp;"-7",Matches!$J$2:$J$201,0)),Q360=INDEX(Matches!$H$2:$H$201,MATCH($A360&amp;"-7",Matches!$J$2:$J$201,0))),5,IF(SIGN(P360-Q360)&lt;&gt;SIGN(INDEX(Matches!$G$2:$G$201,MATCH($A360&amp;"-7",Matches!$J$2:$J$201,0))-INDEX(Matches!$H$2:$H$201,MATCH($A360&amp;"-7",Matches!$J$2:$J$201,0))),0,IF(P360-Q360=INDEX(Matches!$G$2:$G$201,MATCH($A360&amp;"-7",Matches!$J$2:$J$201,0))-INDEX(Matches!$H$2:$H$201,MATCH($A360&amp;"-7",Matches!$J$2:$J$201,0)),3,2))))),""))</f>
        <v/>
      </c>
      <c r="AE360" s="12" t="str">
        <f aca="false">IF(OR($B360="",R360="",S360=""),"",IFERROR(IF(OR(INDEX(Matches!$I$2:$I$201,MATCH($A360&amp;"-8",Matches!$J$2:$J$201,0))="Void",INDEX(Matches!$G$2:$G$201,MATCH($A360&amp;"-8",Matches!$J$2:$J$201,0))="",INDEX(Matches!$H$2:$H$201,MATCH($A360&amp;"-8",Matches!$J$2:$J$201,0))=""),"",IF(AND($C360&lt;&gt;"",INDEX(Matches!$F$2:$F$201,MATCH($A360&amp;"-8",Matches!$J$2:$J$201,0))&lt;&gt;"",$C360&gt;=INDEX(Matches!$F$2:$F$201,MATCH($A360&amp;"-8",Matches!$J$2:$J$201,0))),"",IF(AND(R360=INDEX(Matches!$G$2:$G$201,MATCH($A360&amp;"-8",Matches!$J$2:$J$201,0)),S360=INDEX(Matches!$H$2:$H$201,MATCH($A360&amp;"-8",Matches!$J$2:$J$201,0))),5,IF(SIGN(R360-S360)&lt;&gt;SIGN(INDEX(Matches!$G$2:$G$201,MATCH($A360&amp;"-8",Matches!$J$2:$J$201,0))-INDEX(Matches!$H$2:$H$201,MATCH($A360&amp;"-8",Matches!$J$2:$J$201,0))),0,IF(R360-S360=INDEX(Matches!$G$2:$G$201,MATCH($A360&amp;"-8",Matches!$J$2:$J$201,0))-INDEX(Matches!$H$2:$H$201,MATCH($A360&amp;"-8",Matches!$J$2:$J$201,0)),3,2))))),""))</f>
        <v/>
      </c>
      <c r="AF360" s="12" t="str">
        <f aca="false">IF(OR($B360="",T360="",U360=""),"",IFERROR(IF(OR(INDEX(Matches!$I$2:$I$201,MATCH($A360&amp;"-9",Matches!$J$2:$J$201,0))="Void",INDEX(Matches!$G$2:$G$201,MATCH($A360&amp;"-9",Matches!$J$2:$J$201,0))="",INDEX(Matches!$H$2:$H$201,MATCH($A360&amp;"-9",Matches!$J$2:$J$201,0))=""),"",IF(AND($C360&lt;&gt;"",INDEX(Matches!$F$2:$F$201,MATCH($A360&amp;"-9",Matches!$J$2:$J$201,0))&lt;&gt;"",$C360&gt;=INDEX(Matches!$F$2:$F$201,MATCH($A360&amp;"-9",Matches!$J$2:$J$201,0))),"",IF(AND(T360=INDEX(Matches!$G$2:$G$201,MATCH($A360&amp;"-9",Matches!$J$2:$J$201,0)),U360=INDEX(Matches!$H$2:$H$201,MATCH($A360&amp;"-9",Matches!$J$2:$J$201,0))),5,IF(SIGN(T360-U360)&lt;&gt;SIGN(INDEX(Matches!$G$2:$G$201,MATCH($A360&amp;"-9",Matches!$J$2:$J$201,0))-INDEX(Matches!$H$2:$H$201,MATCH($A360&amp;"-9",Matches!$J$2:$J$201,0))),0,IF(T360-U360=INDEX(Matches!$G$2:$G$201,MATCH($A360&amp;"-9",Matches!$J$2:$J$201,0))-INDEX(Matches!$H$2:$H$201,MATCH($A360&amp;"-9",Matches!$J$2:$J$201,0)),3,2))))),""))</f>
        <v/>
      </c>
      <c r="AG360" s="12" t="str">
        <f aca="false">IF(OR($B360="",V360="",W360=""),"",IFERROR(IF(OR(INDEX(Matches!$I$2:$I$201,MATCH($A360&amp;"-10",Matches!$J$2:$J$201,0))="Void",INDEX(Matches!$G$2:$G$201,MATCH($A360&amp;"-10",Matches!$J$2:$J$201,0))="",INDEX(Matches!$H$2:$H$201,MATCH($A360&amp;"-10",Matches!$J$2:$J$201,0))=""),"",IF(AND($C360&lt;&gt;"",INDEX(Matches!$F$2:$F$201,MATCH($A360&amp;"-10",Matches!$J$2:$J$201,0))&lt;&gt;"",$C360&gt;=INDEX(Matches!$F$2:$F$201,MATCH($A360&amp;"-10",Matches!$J$2:$J$201,0))),"",IF(AND(V360=INDEX(Matches!$G$2:$G$201,MATCH($A360&amp;"-10",Matches!$J$2:$J$201,0)),W360=INDEX(Matches!$H$2:$H$201,MATCH($A360&amp;"-10",Matches!$J$2:$J$201,0))),5,IF(SIGN(V360-W360)&lt;&gt;SIGN(INDEX(Matches!$G$2:$G$201,MATCH($A360&amp;"-10",Matches!$J$2:$J$201,0))-INDEX(Matches!$H$2:$H$201,MATCH($A360&amp;"-10",Matches!$J$2:$J$201,0))),0,IF(V360-W360=INDEX(Matches!$G$2:$G$201,MATCH($A360&amp;"-10",Matches!$J$2:$J$201,0))-INDEX(Matches!$H$2:$H$201,MATCH($A360&amp;"-10",Matches!$J$2:$J$201,0)),3,2))))),""))</f>
        <v/>
      </c>
      <c r="AH360" s="13" t="str">
        <f aca="false">IF($B360="","",SUM(X360:AG360))</f>
        <v/>
      </c>
      <c r="AI360" s="12" t="str">
        <f aca="false">IF($B360="","",COUNTIF(X360:AG360,5))</f>
        <v/>
      </c>
      <c r="AJ360" s="12" t="str">
        <f aca="false">IF($B360="","",COUNTIF(X360:AG360,"&gt;=2"))</f>
        <v/>
      </c>
      <c r="AK360" s="12" t="str">
        <f aca="false">IF($B360="","",COUNT(X360:AG360))</f>
        <v/>
      </c>
    </row>
    <row r="361" customFormat="false" ht="15" hidden="false" customHeight="false" outlineLevel="0" collapsed="false">
      <c r="A361" s="7"/>
      <c r="B361" s="7"/>
      <c r="C361" s="11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12" t="str">
        <f aca="false">IF(OR($B361="",D361="",E361=""),"",IFERROR(IF(OR(INDEX(Matches!$I$2:$I$201,MATCH($A361&amp;"-1",Matches!$J$2:$J$201,0))="Void",INDEX(Matches!$G$2:$G$201,MATCH($A361&amp;"-1",Matches!$J$2:$J$201,0))="",INDEX(Matches!$H$2:$H$201,MATCH($A361&amp;"-1",Matches!$J$2:$J$201,0))=""),"",IF(AND($C361&lt;&gt;"",INDEX(Matches!$F$2:$F$201,MATCH($A361&amp;"-1",Matches!$J$2:$J$201,0))&lt;&gt;"",$C361&gt;=INDEX(Matches!$F$2:$F$201,MATCH($A361&amp;"-1",Matches!$J$2:$J$201,0))),"",IF(AND(D361=INDEX(Matches!$G$2:$G$201,MATCH($A361&amp;"-1",Matches!$J$2:$J$201,0)),E361=INDEX(Matches!$H$2:$H$201,MATCH($A361&amp;"-1",Matches!$J$2:$J$201,0))),5,IF(SIGN(D361-E361)&lt;&gt;SIGN(INDEX(Matches!$G$2:$G$201,MATCH($A361&amp;"-1",Matches!$J$2:$J$201,0))-INDEX(Matches!$H$2:$H$201,MATCH($A361&amp;"-1",Matches!$J$2:$J$201,0))),0,IF(D361-E361=INDEX(Matches!$G$2:$G$201,MATCH($A361&amp;"-1",Matches!$J$2:$J$201,0))-INDEX(Matches!$H$2:$H$201,MATCH($A361&amp;"-1",Matches!$J$2:$J$201,0)),3,2))))),""))</f>
        <v/>
      </c>
      <c r="Y361" s="12" t="str">
        <f aca="false">IF(OR($B361="",F361="",G361=""),"",IFERROR(IF(OR(INDEX(Matches!$I$2:$I$201,MATCH($A361&amp;"-2",Matches!$J$2:$J$201,0))="Void",INDEX(Matches!$G$2:$G$201,MATCH($A361&amp;"-2",Matches!$J$2:$J$201,0))="",INDEX(Matches!$H$2:$H$201,MATCH($A361&amp;"-2",Matches!$J$2:$J$201,0))=""),"",IF(AND($C361&lt;&gt;"",INDEX(Matches!$F$2:$F$201,MATCH($A361&amp;"-2",Matches!$J$2:$J$201,0))&lt;&gt;"",$C361&gt;=INDEX(Matches!$F$2:$F$201,MATCH($A361&amp;"-2",Matches!$J$2:$J$201,0))),"",IF(AND(F361=INDEX(Matches!$G$2:$G$201,MATCH($A361&amp;"-2",Matches!$J$2:$J$201,0)),G361=INDEX(Matches!$H$2:$H$201,MATCH($A361&amp;"-2",Matches!$J$2:$J$201,0))),5,IF(SIGN(F361-G361)&lt;&gt;SIGN(INDEX(Matches!$G$2:$G$201,MATCH($A361&amp;"-2",Matches!$J$2:$J$201,0))-INDEX(Matches!$H$2:$H$201,MATCH($A361&amp;"-2",Matches!$J$2:$J$201,0))),0,IF(F361-G361=INDEX(Matches!$G$2:$G$201,MATCH($A361&amp;"-2",Matches!$J$2:$J$201,0))-INDEX(Matches!$H$2:$H$201,MATCH($A361&amp;"-2",Matches!$J$2:$J$201,0)),3,2))))),""))</f>
        <v/>
      </c>
      <c r="Z361" s="12" t="str">
        <f aca="false">IF(OR($B361="",H361="",I361=""),"",IFERROR(IF(OR(INDEX(Matches!$I$2:$I$201,MATCH($A361&amp;"-3",Matches!$J$2:$J$201,0))="Void",INDEX(Matches!$G$2:$G$201,MATCH($A361&amp;"-3",Matches!$J$2:$J$201,0))="",INDEX(Matches!$H$2:$H$201,MATCH($A361&amp;"-3",Matches!$J$2:$J$201,0))=""),"",IF(AND($C361&lt;&gt;"",INDEX(Matches!$F$2:$F$201,MATCH($A361&amp;"-3",Matches!$J$2:$J$201,0))&lt;&gt;"",$C361&gt;=INDEX(Matches!$F$2:$F$201,MATCH($A361&amp;"-3",Matches!$J$2:$J$201,0))),"",IF(AND(H361=INDEX(Matches!$G$2:$G$201,MATCH($A361&amp;"-3",Matches!$J$2:$J$201,0)),I361=INDEX(Matches!$H$2:$H$201,MATCH($A361&amp;"-3",Matches!$J$2:$J$201,0))),5,IF(SIGN(H361-I361)&lt;&gt;SIGN(INDEX(Matches!$G$2:$G$201,MATCH($A361&amp;"-3",Matches!$J$2:$J$201,0))-INDEX(Matches!$H$2:$H$201,MATCH($A361&amp;"-3",Matches!$J$2:$J$201,0))),0,IF(H361-I361=INDEX(Matches!$G$2:$G$201,MATCH($A361&amp;"-3",Matches!$J$2:$J$201,0))-INDEX(Matches!$H$2:$H$201,MATCH($A361&amp;"-3",Matches!$J$2:$J$201,0)),3,2))))),""))</f>
        <v/>
      </c>
      <c r="AA361" s="12" t="str">
        <f aca="false">IF(OR($B361="",J361="",K361=""),"",IFERROR(IF(OR(INDEX(Matches!$I$2:$I$201,MATCH($A361&amp;"-4",Matches!$J$2:$J$201,0))="Void",INDEX(Matches!$G$2:$G$201,MATCH($A361&amp;"-4",Matches!$J$2:$J$201,0))="",INDEX(Matches!$H$2:$H$201,MATCH($A361&amp;"-4",Matches!$J$2:$J$201,0))=""),"",IF(AND($C361&lt;&gt;"",INDEX(Matches!$F$2:$F$201,MATCH($A361&amp;"-4",Matches!$J$2:$J$201,0))&lt;&gt;"",$C361&gt;=INDEX(Matches!$F$2:$F$201,MATCH($A361&amp;"-4",Matches!$J$2:$J$201,0))),"",IF(AND(J361=INDEX(Matches!$G$2:$G$201,MATCH($A361&amp;"-4",Matches!$J$2:$J$201,0)),K361=INDEX(Matches!$H$2:$H$201,MATCH($A361&amp;"-4",Matches!$J$2:$J$201,0))),5,IF(SIGN(J361-K361)&lt;&gt;SIGN(INDEX(Matches!$G$2:$G$201,MATCH($A361&amp;"-4",Matches!$J$2:$J$201,0))-INDEX(Matches!$H$2:$H$201,MATCH($A361&amp;"-4",Matches!$J$2:$J$201,0))),0,IF(J361-K361=INDEX(Matches!$G$2:$G$201,MATCH($A361&amp;"-4",Matches!$J$2:$J$201,0))-INDEX(Matches!$H$2:$H$201,MATCH($A361&amp;"-4",Matches!$J$2:$J$201,0)),3,2))))),""))</f>
        <v/>
      </c>
      <c r="AB361" s="12" t="str">
        <f aca="false">IF(OR($B361="",L361="",M361=""),"",IFERROR(IF(OR(INDEX(Matches!$I$2:$I$201,MATCH($A361&amp;"-5",Matches!$J$2:$J$201,0))="Void",INDEX(Matches!$G$2:$G$201,MATCH($A361&amp;"-5",Matches!$J$2:$J$201,0))="",INDEX(Matches!$H$2:$H$201,MATCH($A361&amp;"-5",Matches!$J$2:$J$201,0))=""),"",IF(AND($C361&lt;&gt;"",INDEX(Matches!$F$2:$F$201,MATCH($A361&amp;"-5",Matches!$J$2:$J$201,0))&lt;&gt;"",$C361&gt;=INDEX(Matches!$F$2:$F$201,MATCH($A361&amp;"-5",Matches!$J$2:$J$201,0))),"",IF(AND(L361=INDEX(Matches!$G$2:$G$201,MATCH($A361&amp;"-5",Matches!$J$2:$J$201,0)),M361=INDEX(Matches!$H$2:$H$201,MATCH($A361&amp;"-5",Matches!$J$2:$J$201,0))),5,IF(SIGN(L361-M361)&lt;&gt;SIGN(INDEX(Matches!$G$2:$G$201,MATCH($A361&amp;"-5",Matches!$J$2:$J$201,0))-INDEX(Matches!$H$2:$H$201,MATCH($A361&amp;"-5",Matches!$J$2:$J$201,0))),0,IF(L361-M361=INDEX(Matches!$G$2:$G$201,MATCH($A361&amp;"-5",Matches!$J$2:$J$201,0))-INDEX(Matches!$H$2:$H$201,MATCH($A361&amp;"-5",Matches!$J$2:$J$201,0)),3,2))))),""))</f>
        <v/>
      </c>
      <c r="AC361" s="12" t="str">
        <f aca="false">IF(OR($B361="",N361="",O361=""),"",IFERROR(IF(OR(INDEX(Matches!$I$2:$I$201,MATCH($A361&amp;"-6",Matches!$J$2:$J$201,0))="Void",INDEX(Matches!$G$2:$G$201,MATCH($A361&amp;"-6",Matches!$J$2:$J$201,0))="",INDEX(Matches!$H$2:$H$201,MATCH($A361&amp;"-6",Matches!$J$2:$J$201,0))=""),"",IF(AND($C361&lt;&gt;"",INDEX(Matches!$F$2:$F$201,MATCH($A361&amp;"-6",Matches!$J$2:$J$201,0))&lt;&gt;"",$C361&gt;=INDEX(Matches!$F$2:$F$201,MATCH($A361&amp;"-6",Matches!$J$2:$J$201,0))),"",IF(AND(N361=INDEX(Matches!$G$2:$G$201,MATCH($A361&amp;"-6",Matches!$J$2:$J$201,0)),O361=INDEX(Matches!$H$2:$H$201,MATCH($A361&amp;"-6",Matches!$J$2:$J$201,0))),5,IF(SIGN(N361-O361)&lt;&gt;SIGN(INDEX(Matches!$G$2:$G$201,MATCH($A361&amp;"-6",Matches!$J$2:$J$201,0))-INDEX(Matches!$H$2:$H$201,MATCH($A361&amp;"-6",Matches!$J$2:$J$201,0))),0,IF(N361-O361=INDEX(Matches!$G$2:$G$201,MATCH($A361&amp;"-6",Matches!$J$2:$J$201,0))-INDEX(Matches!$H$2:$H$201,MATCH($A361&amp;"-6",Matches!$J$2:$J$201,0)),3,2))))),""))</f>
        <v/>
      </c>
      <c r="AD361" s="12" t="str">
        <f aca="false">IF(OR($B361="",P361="",Q361=""),"",IFERROR(IF(OR(INDEX(Matches!$I$2:$I$201,MATCH($A361&amp;"-7",Matches!$J$2:$J$201,0))="Void",INDEX(Matches!$G$2:$G$201,MATCH($A361&amp;"-7",Matches!$J$2:$J$201,0))="",INDEX(Matches!$H$2:$H$201,MATCH($A361&amp;"-7",Matches!$J$2:$J$201,0))=""),"",IF(AND($C361&lt;&gt;"",INDEX(Matches!$F$2:$F$201,MATCH($A361&amp;"-7",Matches!$J$2:$J$201,0))&lt;&gt;"",$C361&gt;=INDEX(Matches!$F$2:$F$201,MATCH($A361&amp;"-7",Matches!$J$2:$J$201,0))),"",IF(AND(P361=INDEX(Matches!$G$2:$G$201,MATCH($A361&amp;"-7",Matches!$J$2:$J$201,0)),Q361=INDEX(Matches!$H$2:$H$201,MATCH($A361&amp;"-7",Matches!$J$2:$J$201,0))),5,IF(SIGN(P361-Q361)&lt;&gt;SIGN(INDEX(Matches!$G$2:$G$201,MATCH($A361&amp;"-7",Matches!$J$2:$J$201,0))-INDEX(Matches!$H$2:$H$201,MATCH($A361&amp;"-7",Matches!$J$2:$J$201,0))),0,IF(P361-Q361=INDEX(Matches!$G$2:$G$201,MATCH($A361&amp;"-7",Matches!$J$2:$J$201,0))-INDEX(Matches!$H$2:$H$201,MATCH($A361&amp;"-7",Matches!$J$2:$J$201,0)),3,2))))),""))</f>
        <v/>
      </c>
      <c r="AE361" s="12" t="str">
        <f aca="false">IF(OR($B361="",R361="",S361=""),"",IFERROR(IF(OR(INDEX(Matches!$I$2:$I$201,MATCH($A361&amp;"-8",Matches!$J$2:$J$201,0))="Void",INDEX(Matches!$G$2:$G$201,MATCH($A361&amp;"-8",Matches!$J$2:$J$201,0))="",INDEX(Matches!$H$2:$H$201,MATCH($A361&amp;"-8",Matches!$J$2:$J$201,0))=""),"",IF(AND($C361&lt;&gt;"",INDEX(Matches!$F$2:$F$201,MATCH($A361&amp;"-8",Matches!$J$2:$J$201,0))&lt;&gt;"",$C361&gt;=INDEX(Matches!$F$2:$F$201,MATCH($A361&amp;"-8",Matches!$J$2:$J$201,0))),"",IF(AND(R361=INDEX(Matches!$G$2:$G$201,MATCH($A361&amp;"-8",Matches!$J$2:$J$201,0)),S361=INDEX(Matches!$H$2:$H$201,MATCH($A361&amp;"-8",Matches!$J$2:$J$201,0))),5,IF(SIGN(R361-S361)&lt;&gt;SIGN(INDEX(Matches!$G$2:$G$201,MATCH($A361&amp;"-8",Matches!$J$2:$J$201,0))-INDEX(Matches!$H$2:$H$201,MATCH($A361&amp;"-8",Matches!$J$2:$J$201,0))),0,IF(R361-S361=INDEX(Matches!$G$2:$G$201,MATCH($A361&amp;"-8",Matches!$J$2:$J$201,0))-INDEX(Matches!$H$2:$H$201,MATCH($A361&amp;"-8",Matches!$J$2:$J$201,0)),3,2))))),""))</f>
        <v/>
      </c>
      <c r="AF361" s="12" t="str">
        <f aca="false">IF(OR($B361="",T361="",U361=""),"",IFERROR(IF(OR(INDEX(Matches!$I$2:$I$201,MATCH($A361&amp;"-9",Matches!$J$2:$J$201,0))="Void",INDEX(Matches!$G$2:$G$201,MATCH($A361&amp;"-9",Matches!$J$2:$J$201,0))="",INDEX(Matches!$H$2:$H$201,MATCH($A361&amp;"-9",Matches!$J$2:$J$201,0))=""),"",IF(AND($C361&lt;&gt;"",INDEX(Matches!$F$2:$F$201,MATCH($A361&amp;"-9",Matches!$J$2:$J$201,0))&lt;&gt;"",$C361&gt;=INDEX(Matches!$F$2:$F$201,MATCH($A361&amp;"-9",Matches!$J$2:$J$201,0))),"",IF(AND(T361=INDEX(Matches!$G$2:$G$201,MATCH($A361&amp;"-9",Matches!$J$2:$J$201,0)),U361=INDEX(Matches!$H$2:$H$201,MATCH($A361&amp;"-9",Matches!$J$2:$J$201,0))),5,IF(SIGN(T361-U361)&lt;&gt;SIGN(INDEX(Matches!$G$2:$G$201,MATCH($A361&amp;"-9",Matches!$J$2:$J$201,0))-INDEX(Matches!$H$2:$H$201,MATCH($A361&amp;"-9",Matches!$J$2:$J$201,0))),0,IF(T361-U361=INDEX(Matches!$G$2:$G$201,MATCH($A361&amp;"-9",Matches!$J$2:$J$201,0))-INDEX(Matches!$H$2:$H$201,MATCH($A361&amp;"-9",Matches!$J$2:$J$201,0)),3,2))))),""))</f>
        <v/>
      </c>
      <c r="AG361" s="12" t="str">
        <f aca="false">IF(OR($B361="",V361="",W361=""),"",IFERROR(IF(OR(INDEX(Matches!$I$2:$I$201,MATCH($A361&amp;"-10",Matches!$J$2:$J$201,0))="Void",INDEX(Matches!$G$2:$G$201,MATCH($A361&amp;"-10",Matches!$J$2:$J$201,0))="",INDEX(Matches!$H$2:$H$201,MATCH($A361&amp;"-10",Matches!$J$2:$J$201,0))=""),"",IF(AND($C361&lt;&gt;"",INDEX(Matches!$F$2:$F$201,MATCH($A361&amp;"-10",Matches!$J$2:$J$201,0))&lt;&gt;"",$C361&gt;=INDEX(Matches!$F$2:$F$201,MATCH($A361&amp;"-10",Matches!$J$2:$J$201,0))),"",IF(AND(V361=INDEX(Matches!$G$2:$G$201,MATCH($A361&amp;"-10",Matches!$J$2:$J$201,0)),W361=INDEX(Matches!$H$2:$H$201,MATCH($A361&amp;"-10",Matches!$J$2:$J$201,0))),5,IF(SIGN(V361-W361)&lt;&gt;SIGN(INDEX(Matches!$G$2:$G$201,MATCH($A361&amp;"-10",Matches!$J$2:$J$201,0))-INDEX(Matches!$H$2:$H$201,MATCH($A361&amp;"-10",Matches!$J$2:$J$201,0))),0,IF(V361-W361=INDEX(Matches!$G$2:$G$201,MATCH($A361&amp;"-10",Matches!$J$2:$J$201,0))-INDEX(Matches!$H$2:$H$201,MATCH($A361&amp;"-10",Matches!$J$2:$J$201,0)),3,2))))),""))</f>
        <v/>
      </c>
      <c r="AH361" s="13" t="str">
        <f aca="false">IF($B361="","",SUM(X361:AG361))</f>
        <v/>
      </c>
      <c r="AI361" s="12" t="str">
        <f aca="false">IF($B361="","",COUNTIF(X361:AG361,5))</f>
        <v/>
      </c>
      <c r="AJ361" s="12" t="str">
        <f aca="false">IF($B361="","",COUNTIF(X361:AG361,"&gt;=2"))</f>
        <v/>
      </c>
      <c r="AK361" s="12" t="str">
        <f aca="false">IF($B361="","",COUNT(X361:AG361))</f>
        <v/>
      </c>
    </row>
    <row r="362" customFormat="false" ht="15" hidden="false" customHeight="false" outlineLevel="0" collapsed="false">
      <c r="A362" s="7"/>
      <c r="B362" s="7"/>
      <c r="C362" s="11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12" t="str">
        <f aca="false">IF(OR($B362="",D362="",E362=""),"",IFERROR(IF(OR(INDEX(Matches!$I$2:$I$201,MATCH($A362&amp;"-1",Matches!$J$2:$J$201,0))="Void",INDEX(Matches!$G$2:$G$201,MATCH($A362&amp;"-1",Matches!$J$2:$J$201,0))="",INDEX(Matches!$H$2:$H$201,MATCH($A362&amp;"-1",Matches!$J$2:$J$201,0))=""),"",IF(AND($C362&lt;&gt;"",INDEX(Matches!$F$2:$F$201,MATCH($A362&amp;"-1",Matches!$J$2:$J$201,0))&lt;&gt;"",$C362&gt;=INDEX(Matches!$F$2:$F$201,MATCH($A362&amp;"-1",Matches!$J$2:$J$201,0))),"",IF(AND(D362=INDEX(Matches!$G$2:$G$201,MATCH($A362&amp;"-1",Matches!$J$2:$J$201,0)),E362=INDEX(Matches!$H$2:$H$201,MATCH($A362&amp;"-1",Matches!$J$2:$J$201,0))),5,IF(SIGN(D362-E362)&lt;&gt;SIGN(INDEX(Matches!$G$2:$G$201,MATCH($A362&amp;"-1",Matches!$J$2:$J$201,0))-INDEX(Matches!$H$2:$H$201,MATCH($A362&amp;"-1",Matches!$J$2:$J$201,0))),0,IF(D362-E362=INDEX(Matches!$G$2:$G$201,MATCH($A362&amp;"-1",Matches!$J$2:$J$201,0))-INDEX(Matches!$H$2:$H$201,MATCH($A362&amp;"-1",Matches!$J$2:$J$201,0)),3,2))))),""))</f>
        <v/>
      </c>
      <c r="Y362" s="12" t="str">
        <f aca="false">IF(OR($B362="",F362="",G362=""),"",IFERROR(IF(OR(INDEX(Matches!$I$2:$I$201,MATCH($A362&amp;"-2",Matches!$J$2:$J$201,0))="Void",INDEX(Matches!$G$2:$G$201,MATCH($A362&amp;"-2",Matches!$J$2:$J$201,0))="",INDEX(Matches!$H$2:$H$201,MATCH($A362&amp;"-2",Matches!$J$2:$J$201,0))=""),"",IF(AND($C362&lt;&gt;"",INDEX(Matches!$F$2:$F$201,MATCH($A362&amp;"-2",Matches!$J$2:$J$201,0))&lt;&gt;"",$C362&gt;=INDEX(Matches!$F$2:$F$201,MATCH($A362&amp;"-2",Matches!$J$2:$J$201,0))),"",IF(AND(F362=INDEX(Matches!$G$2:$G$201,MATCH($A362&amp;"-2",Matches!$J$2:$J$201,0)),G362=INDEX(Matches!$H$2:$H$201,MATCH($A362&amp;"-2",Matches!$J$2:$J$201,0))),5,IF(SIGN(F362-G362)&lt;&gt;SIGN(INDEX(Matches!$G$2:$G$201,MATCH($A362&amp;"-2",Matches!$J$2:$J$201,0))-INDEX(Matches!$H$2:$H$201,MATCH($A362&amp;"-2",Matches!$J$2:$J$201,0))),0,IF(F362-G362=INDEX(Matches!$G$2:$G$201,MATCH($A362&amp;"-2",Matches!$J$2:$J$201,0))-INDEX(Matches!$H$2:$H$201,MATCH($A362&amp;"-2",Matches!$J$2:$J$201,0)),3,2))))),""))</f>
        <v/>
      </c>
      <c r="Z362" s="12" t="str">
        <f aca="false">IF(OR($B362="",H362="",I362=""),"",IFERROR(IF(OR(INDEX(Matches!$I$2:$I$201,MATCH($A362&amp;"-3",Matches!$J$2:$J$201,0))="Void",INDEX(Matches!$G$2:$G$201,MATCH($A362&amp;"-3",Matches!$J$2:$J$201,0))="",INDEX(Matches!$H$2:$H$201,MATCH($A362&amp;"-3",Matches!$J$2:$J$201,0))=""),"",IF(AND($C362&lt;&gt;"",INDEX(Matches!$F$2:$F$201,MATCH($A362&amp;"-3",Matches!$J$2:$J$201,0))&lt;&gt;"",$C362&gt;=INDEX(Matches!$F$2:$F$201,MATCH($A362&amp;"-3",Matches!$J$2:$J$201,0))),"",IF(AND(H362=INDEX(Matches!$G$2:$G$201,MATCH($A362&amp;"-3",Matches!$J$2:$J$201,0)),I362=INDEX(Matches!$H$2:$H$201,MATCH($A362&amp;"-3",Matches!$J$2:$J$201,0))),5,IF(SIGN(H362-I362)&lt;&gt;SIGN(INDEX(Matches!$G$2:$G$201,MATCH($A362&amp;"-3",Matches!$J$2:$J$201,0))-INDEX(Matches!$H$2:$H$201,MATCH($A362&amp;"-3",Matches!$J$2:$J$201,0))),0,IF(H362-I362=INDEX(Matches!$G$2:$G$201,MATCH($A362&amp;"-3",Matches!$J$2:$J$201,0))-INDEX(Matches!$H$2:$H$201,MATCH($A362&amp;"-3",Matches!$J$2:$J$201,0)),3,2))))),""))</f>
        <v/>
      </c>
      <c r="AA362" s="12" t="str">
        <f aca="false">IF(OR($B362="",J362="",K362=""),"",IFERROR(IF(OR(INDEX(Matches!$I$2:$I$201,MATCH($A362&amp;"-4",Matches!$J$2:$J$201,0))="Void",INDEX(Matches!$G$2:$G$201,MATCH($A362&amp;"-4",Matches!$J$2:$J$201,0))="",INDEX(Matches!$H$2:$H$201,MATCH($A362&amp;"-4",Matches!$J$2:$J$201,0))=""),"",IF(AND($C362&lt;&gt;"",INDEX(Matches!$F$2:$F$201,MATCH($A362&amp;"-4",Matches!$J$2:$J$201,0))&lt;&gt;"",$C362&gt;=INDEX(Matches!$F$2:$F$201,MATCH($A362&amp;"-4",Matches!$J$2:$J$201,0))),"",IF(AND(J362=INDEX(Matches!$G$2:$G$201,MATCH($A362&amp;"-4",Matches!$J$2:$J$201,0)),K362=INDEX(Matches!$H$2:$H$201,MATCH($A362&amp;"-4",Matches!$J$2:$J$201,0))),5,IF(SIGN(J362-K362)&lt;&gt;SIGN(INDEX(Matches!$G$2:$G$201,MATCH($A362&amp;"-4",Matches!$J$2:$J$201,0))-INDEX(Matches!$H$2:$H$201,MATCH($A362&amp;"-4",Matches!$J$2:$J$201,0))),0,IF(J362-K362=INDEX(Matches!$G$2:$G$201,MATCH($A362&amp;"-4",Matches!$J$2:$J$201,0))-INDEX(Matches!$H$2:$H$201,MATCH($A362&amp;"-4",Matches!$J$2:$J$201,0)),3,2))))),""))</f>
        <v/>
      </c>
      <c r="AB362" s="12" t="str">
        <f aca="false">IF(OR($B362="",L362="",M362=""),"",IFERROR(IF(OR(INDEX(Matches!$I$2:$I$201,MATCH($A362&amp;"-5",Matches!$J$2:$J$201,0))="Void",INDEX(Matches!$G$2:$G$201,MATCH($A362&amp;"-5",Matches!$J$2:$J$201,0))="",INDEX(Matches!$H$2:$H$201,MATCH($A362&amp;"-5",Matches!$J$2:$J$201,0))=""),"",IF(AND($C362&lt;&gt;"",INDEX(Matches!$F$2:$F$201,MATCH($A362&amp;"-5",Matches!$J$2:$J$201,0))&lt;&gt;"",$C362&gt;=INDEX(Matches!$F$2:$F$201,MATCH($A362&amp;"-5",Matches!$J$2:$J$201,0))),"",IF(AND(L362=INDEX(Matches!$G$2:$G$201,MATCH($A362&amp;"-5",Matches!$J$2:$J$201,0)),M362=INDEX(Matches!$H$2:$H$201,MATCH($A362&amp;"-5",Matches!$J$2:$J$201,0))),5,IF(SIGN(L362-M362)&lt;&gt;SIGN(INDEX(Matches!$G$2:$G$201,MATCH($A362&amp;"-5",Matches!$J$2:$J$201,0))-INDEX(Matches!$H$2:$H$201,MATCH($A362&amp;"-5",Matches!$J$2:$J$201,0))),0,IF(L362-M362=INDEX(Matches!$G$2:$G$201,MATCH($A362&amp;"-5",Matches!$J$2:$J$201,0))-INDEX(Matches!$H$2:$H$201,MATCH($A362&amp;"-5",Matches!$J$2:$J$201,0)),3,2))))),""))</f>
        <v/>
      </c>
      <c r="AC362" s="12" t="str">
        <f aca="false">IF(OR($B362="",N362="",O362=""),"",IFERROR(IF(OR(INDEX(Matches!$I$2:$I$201,MATCH($A362&amp;"-6",Matches!$J$2:$J$201,0))="Void",INDEX(Matches!$G$2:$G$201,MATCH($A362&amp;"-6",Matches!$J$2:$J$201,0))="",INDEX(Matches!$H$2:$H$201,MATCH($A362&amp;"-6",Matches!$J$2:$J$201,0))=""),"",IF(AND($C362&lt;&gt;"",INDEX(Matches!$F$2:$F$201,MATCH($A362&amp;"-6",Matches!$J$2:$J$201,0))&lt;&gt;"",$C362&gt;=INDEX(Matches!$F$2:$F$201,MATCH($A362&amp;"-6",Matches!$J$2:$J$201,0))),"",IF(AND(N362=INDEX(Matches!$G$2:$G$201,MATCH($A362&amp;"-6",Matches!$J$2:$J$201,0)),O362=INDEX(Matches!$H$2:$H$201,MATCH($A362&amp;"-6",Matches!$J$2:$J$201,0))),5,IF(SIGN(N362-O362)&lt;&gt;SIGN(INDEX(Matches!$G$2:$G$201,MATCH($A362&amp;"-6",Matches!$J$2:$J$201,0))-INDEX(Matches!$H$2:$H$201,MATCH($A362&amp;"-6",Matches!$J$2:$J$201,0))),0,IF(N362-O362=INDEX(Matches!$G$2:$G$201,MATCH($A362&amp;"-6",Matches!$J$2:$J$201,0))-INDEX(Matches!$H$2:$H$201,MATCH($A362&amp;"-6",Matches!$J$2:$J$201,0)),3,2))))),""))</f>
        <v/>
      </c>
      <c r="AD362" s="12" t="str">
        <f aca="false">IF(OR($B362="",P362="",Q362=""),"",IFERROR(IF(OR(INDEX(Matches!$I$2:$I$201,MATCH($A362&amp;"-7",Matches!$J$2:$J$201,0))="Void",INDEX(Matches!$G$2:$G$201,MATCH($A362&amp;"-7",Matches!$J$2:$J$201,0))="",INDEX(Matches!$H$2:$H$201,MATCH($A362&amp;"-7",Matches!$J$2:$J$201,0))=""),"",IF(AND($C362&lt;&gt;"",INDEX(Matches!$F$2:$F$201,MATCH($A362&amp;"-7",Matches!$J$2:$J$201,0))&lt;&gt;"",$C362&gt;=INDEX(Matches!$F$2:$F$201,MATCH($A362&amp;"-7",Matches!$J$2:$J$201,0))),"",IF(AND(P362=INDEX(Matches!$G$2:$G$201,MATCH($A362&amp;"-7",Matches!$J$2:$J$201,0)),Q362=INDEX(Matches!$H$2:$H$201,MATCH($A362&amp;"-7",Matches!$J$2:$J$201,0))),5,IF(SIGN(P362-Q362)&lt;&gt;SIGN(INDEX(Matches!$G$2:$G$201,MATCH($A362&amp;"-7",Matches!$J$2:$J$201,0))-INDEX(Matches!$H$2:$H$201,MATCH($A362&amp;"-7",Matches!$J$2:$J$201,0))),0,IF(P362-Q362=INDEX(Matches!$G$2:$G$201,MATCH($A362&amp;"-7",Matches!$J$2:$J$201,0))-INDEX(Matches!$H$2:$H$201,MATCH($A362&amp;"-7",Matches!$J$2:$J$201,0)),3,2))))),""))</f>
        <v/>
      </c>
      <c r="AE362" s="12" t="str">
        <f aca="false">IF(OR($B362="",R362="",S362=""),"",IFERROR(IF(OR(INDEX(Matches!$I$2:$I$201,MATCH($A362&amp;"-8",Matches!$J$2:$J$201,0))="Void",INDEX(Matches!$G$2:$G$201,MATCH($A362&amp;"-8",Matches!$J$2:$J$201,0))="",INDEX(Matches!$H$2:$H$201,MATCH($A362&amp;"-8",Matches!$J$2:$J$201,0))=""),"",IF(AND($C362&lt;&gt;"",INDEX(Matches!$F$2:$F$201,MATCH($A362&amp;"-8",Matches!$J$2:$J$201,0))&lt;&gt;"",$C362&gt;=INDEX(Matches!$F$2:$F$201,MATCH($A362&amp;"-8",Matches!$J$2:$J$201,0))),"",IF(AND(R362=INDEX(Matches!$G$2:$G$201,MATCH($A362&amp;"-8",Matches!$J$2:$J$201,0)),S362=INDEX(Matches!$H$2:$H$201,MATCH($A362&amp;"-8",Matches!$J$2:$J$201,0))),5,IF(SIGN(R362-S362)&lt;&gt;SIGN(INDEX(Matches!$G$2:$G$201,MATCH($A362&amp;"-8",Matches!$J$2:$J$201,0))-INDEX(Matches!$H$2:$H$201,MATCH($A362&amp;"-8",Matches!$J$2:$J$201,0))),0,IF(R362-S362=INDEX(Matches!$G$2:$G$201,MATCH($A362&amp;"-8",Matches!$J$2:$J$201,0))-INDEX(Matches!$H$2:$H$201,MATCH($A362&amp;"-8",Matches!$J$2:$J$201,0)),3,2))))),""))</f>
        <v/>
      </c>
      <c r="AF362" s="12" t="str">
        <f aca="false">IF(OR($B362="",T362="",U362=""),"",IFERROR(IF(OR(INDEX(Matches!$I$2:$I$201,MATCH($A362&amp;"-9",Matches!$J$2:$J$201,0))="Void",INDEX(Matches!$G$2:$G$201,MATCH($A362&amp;"-9",Matches!$J$2:$J$201,0))="",INDEX(Matches!$H$2:$H$201,MATCH($A362&amp;"-9",Matches!$J$2:$J$201,0))=""),"",IF(AND($C362&lt;&gt;"",INDEX(Matches!$F$2:$F$201,MATCH($A362&amp;"-9",Matches!$J$2:$J$201,0))&lt;&gt;"",$C362&gt;=INDEX(Matches!$F$2:$F$201,MATCH($A362&amp;"-9",Matches!$J$2:$J$201,0))),"",IF(AND(T362=INDEX(Matches!$G$2:$G$201,MATCH($A362&amp;"-9",Matches!$J$2:$J$201,0)),U362=INDEX(Matches!$H$2:$H$201,MATCH($A362&amp;"-9",Matches!$J$2:$J$201,0))),5,IF(SIGN(T362-U362)&lt;&gt;SIGN(INDEX(Matches!$G$2:$G$201,MATCH($A362&amp;"-9",Matches!$J$2:$J$201,0))-INDEX(Matches!$H$2:$H$201,MATCH($A362&amp;"-9",Matches!$J$2:$J$201,0))),0,IF(T362-U362=INDEX(Matches!$G$2:$G$201,MATCH($A362&amp;"-9",Matches!$J$2:$J$201,0))-INDEX(Matches!$H$2:$H$201,MATCH($A362&amp;"-9",Matches!$J$2:$J$201,0)),3,2))))),""))</f>
        <v/>
      </c>
      <c r="AG362" s="12" t="str">
        <f aca="false">IF(OR($B362="",V362="",W362=""),"",IFERROR(IF(OR(INDEX(Matches!$I$2:$I$201,MATCH($A362&amp;"-10",Matches!$J$2:$J$201,0))="Void",INDEX(Matches!$G$2:$G$201,MATCH($A362&amp;"-10",Matches!$J$2:$J$201,0))="",INDEX(Matches!$H$2:$H$201,MATCH($A362&amp;"-10",Matches!$J$2:$J$201,0))=""),"",IF(AND($C362&lt;&gt;"",INDEX(Matches!$F$2:$F$201,MATCH($A362&amp;"-10",Matches!$J$2:$J$201,0))&lt;&gt;"",$C362&gt;=INDEX(Matches!$F$2:$F$201,MATCH($A362&amp;"-10",Matches!$J$2:$J$201,0))),"",IF(AND(V362=INDEX(Matches!$G$2:$G$201,MATCH($A362&amp;"-10",Matches!$J$2:$J$201,0)),W362=INDEX(Matches!$H$2:$H$201,MATCH($A362&amp;"-10",Matches!$J$2:$J$201,0))),5,IF(SIGN(V362-W362)&lt;&gt;SIGN(INDEX(Matches!$G$2:$G$201,MATCH($A362&amp;"-10",Matches!$J$2:$J$201,0))-INDEX(Matches!$H$2:$H$201,MATCH($A362&amp;"-10",Matches!$J$2:$J$201,0))),0,IF(V362-W362=INDEX(Matches!$G$2:$G$201,MATCH($A362&amp;"-10",Matches!$J$2:$J$201,0))-INDEX(Matches!$H$2:$H$201,MATCH($A362&amp;"-10",Matches!$J$2:$J$201,0)),3,2))))),""))</f>
        <v/>
      </c>
      <c r="AH362" s="13" t="str">
        <f aca="false">IF($B362="","",SUM(X362:AG362))</f>
        <v/>
      </c>
      <c r="AI362" s="12" t="str">
        <f aca="false">IF($B362="","",COUNTIF(X362:AG362,5))</f>
        <v/>
      </c>
      <c r="AJ362" s="12" t="str">
        <f aca="false">IF($B362="","",COUNTIF(X362:AG362,"&gt;=2"))</f>
        <v/>
      </c>
      <c r="AK362" s="12" t="str">
        <f aca="false">IF($B362="","",COUNT(X362:AG362))</f>
        <v/>
      </c>
    </row>
    <row r="363" customFormat="false" ht="15" hidden="false" customHeight="false" outlineLevel="0" collapsed="false">
      <c r="A363" s="7"/>
      <c r="B363" s="7"/>
      <c r="C363" s="11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12" t="str">
        <f aca="false">IF(OR($B363="",D363="",E363=""),"",IFERROR(IF(OR(INDEX(Matches!$I$2:$I$201,MATCH($A363&amp;"-1",Matches!$J$2:$J$201,0))="Void",INDEX(Matches!$G$2:$G$201,MATCH($A363&amp;"-1",Matches!$J$2:$J$201,0))="",INDEX(Matches!$H$2:$H$201,MATCH($A363&amp;"-1",Matches!$J$2:$J$201,0))=""),"",IF(AND($C363&lt;&gt;"",INDEX(Matches!$F$2:$F$201,MATCH($A363&amp;"-1",Matches!$J$2:$J$201,0))&lt;&gt;"",$C363&gt;=INDEX(Matches!$F$2:$F$201,MATCH($A363&amp;"-1",Matches!$J$2:$J$201,0))),"",IF(AND(D363=INDEX(Matches!$G$2:$G$201,MATCH($A363&amp;"-1",Matches!$J$2:$J$201,0)),E363=INDEX(Matches!$H$2:$H$201,MATCH($A363&amp;"-1",Matches!$J$2:$J$201,0))),5,IF(SIGN(D363-E363)&lt;&gt;SIGN(INDEX(Matches!$G$2:$G$201,MATCH($A363&amp;"-1",Matches!$J$2:$J$201,0))-INDEX(Matches!$H$2:$H$201,MATCH($A363&amp;"-1",Matches!$J$2:$J$201,0))),0,IF(D363-E363=INDEX(Matches!$G$2:$G$201,MATCH($A363&amp;"-1",Matches!$J$2:$J$201,0))-INDEX(Matches!$H$2:$H$201,MATCH($A363&amp;"-1",Matches!$J$2:$J$201,0)),3,2))))),""))</f>
        <v/>
      </c>
      <c r="Y363" s="12" t="str">
        <f aca="false">IF(OR($B363="",F363="",G363=""),"",IFERROR(IF(OR(INDEX(Matches!$I$2:$I$201,MATCH($A363&amp;"-2",Matches!$J$2:$J$201,0))="Void",INDEX(Matches!$G$2:$G$201,MATCH($A363&amp;"-2",Matches!$J$2:$J$201,0))="",INDEX(Matches!$H$2:$H$201,MATCH($A363&amp;"-2",Matches!$J$2:$J$201,0))=""),"",IF(AND($C363&lt;&gt;"",INDEX(Matches!$F$2:$F$201,MATCH($A363&amp;"-2",Matches!$J$2:$J$201,0))&lt;&gt;"",$C363&gt;=INDEX(Matches!$F$2:$F$201,MATCH($A363&amp;"-2",Matches!$J$2:$J$201,0))),"",IF(AND(F363=INDEX(Matches!$G$2:$G$201,MATCH($A363&amp;"-2",Matches!$J$2:$J$201,0)),G363=INDEX(Matches!$H$2:$H$201,MATCH($A363&amp;"-2",Matches!$J$2:$J$201,0))),5,IF(SIGN(F363-G363)&lt;&gt;SIGN(INDEX(Matches!$G$2:$G$201,MATCH($A363&amp;"-2",Matches!$J$2:$J$201,0))-INDEX(Matches!$H$2:$H$201,MATCH($A363&amp;"-2",Matches!$J$2:$J$201,0))),0,IF(F363-G363=INDEX(Matches!$G$2:$G$201,MATCH($A363&amp;"-2",Matches!$J$2:$J$201,0))-INDEX(Matches!$H$2:$H$201,MATCH($A363&amp;"-2",Matches!$J$2:$J$201,0)),3,2))))),""))</f>
        <v/>
      </c>
      <c r="Z363" s="12" t="str">
        <f aca="false">IF(OR($B363="",H363="",I363=""),"",IFERROR(IF(OR(INDEX(Matches!$I$2:$I$201,MATCH($A363&amp;"-3",Matches!$J$2:$J$201,0))="Void",INDEX(Matches!$G$2:$G$201,MATCH($A363&amp;"-3",Matches!$J$2:$J$201,0))="",INDEX(Matches!$H$2:$H$201,MATCH($A363&amp;"-3",Matches!$J$2:$J$201,0))=""),"",IF(AND($C363&lt;&gt;"",INDEX(Matches!$F$2:$F$201,MATCH($A363&amp;"-3",Matches!$J$2:$J$201,0))&lt;&gt;"",$C363&gt;=INDEX(Matches!$F$2:$F$201,MATCH($A363&amp;"-3",Matches!$J$2:$J$201,0))),"",IF(AND(H363=INDEX(Matches!$G$2:$G$201,MATCH($A363&amp;"-3",Matches!$J$2:$J$201,0)),I363=INDEX(Matches!$H$2:$H$201,MATCH($A363&amp;"-3",Matches!$J$2:$J$201,0))),5,IF(SIGN(H363-I363)&lt;&gt;SIGN(INDEX(Matches!$G$2:$G$201,MATCH($A363&amp;"-3",Matches!$J$2:$J$201,0))-INDEX(Matches!$H$2:$H$201,MATCH($A363&amp;"-3",Matches!$J$2:$J$201,0))),0,IF(H363-I363=INDEX(Matches!$G$2:$G$201,MATCH($A363&amp;"-3",Matches!$J$2:$J$201,0))-INDEX(Matches!$H$2:$H$201,MATCH($A363&amp;"-3",Matches!$J$2:$J$201,0)),3,2))))),""))</f>
        <v/>
      </c>
      <c r="AA363" s="12" t="str">
        <f aca="false">IF(OR($B363="",J363="",K363=""),"",IFERROR(IF(OR(INDEX(Matches!$I$2:$I$201,MATCH($A363&amp;"-4",Matches!$J$2:$J$201,0))="Void",INDEX(Matches!$G$2:$G$201,MATCH($A363&amp;"-4",Matches!$J$2:$J$201,0))="",INDEX(Matches!$H$2:$H$201,MATCH($A363&amp;"-4",Matches!$J$2:$J$201,0))=""),"",IF(AND($C363&lt;&gt;"",INDEX(Matches!$F$2:$F$201,MATCH($A363&amp;"-4",Matches!$J$2:$J$201,0))&lt;&gt;"",$C363&gt;=INDEX(Matches!$F$2:$F$201,MATCH($A363&amp;"-4",Matches!$J$2:$J$201,0))),"",IF(AND(J363=INDEX(Matches!$G$2:$G$201,MATCH($A363&amp;"-4",Matches!$J$2:$J$201,0)),K363=INDEX(Matches!$H$2:$H$201,MATCH($A363&amp;"-4",Matches!$J$2:$J$201,0))),5,IF(SIGN(J363-K363)&lt;&gt;SIGN(INDEX(Matches!$G$2:$G$201,MATCH($A363&amp;"-4",Matches!$J$2:$J$201,0))-INDEX(Matches!$H$2:$H$201,MATCH($A363&amp;"-4",Matches!$J$2:$J$201,0))),0,IF(J363-K363=INDEX(Matches!$G$2:$G$201,MATCH($A363&amp;"-4",Matches!$J$2:$J$201,0))-INDEX(Matches!$H$2:$H$201,MATCH($A363&amp;"-4",Matches!$J$2:$J$201,0)),3,2))))),""))</f>
        <v/>
      </c>
      <c r="AB363" s="12" t="str">
        <f aca="false">IF(OR($B363="",L363="",M363=""),"",IFERROR(IF(OR(INDEX(Matches!$I$2:$I$201,MATCH($A363&amp;"-5",Matches!$J$2:$J$201,0))="Void",INDEX(Matches!$G$2:$G$201,MATCH($A363&amp;"-5",Matches!$J$2:$J$201,0))="",INDEX(Matches!$H$2:$H$201,MATCH($A363&amp;"-5",Matches!$J$2:$J$201,0))=""),"",IF(AND($C363&lt;&gt;"",INDEX(Matches!$F$2:$F$201,MATCH($A363&amp;"-5",Matches!$J$2:$J$201,0))&lt;&gt;"",$C363&gt;=INDEX(Matches!$F$2:$F$201,MATCH($A363&amp;"-5",Matches!$J$2:$J$201,0))),"",IF(AND(L363=INDEX(Matches!$G$2:$G$201,MATCH($A363&amp;"-5",Matches!$J$2:$J$201,0)),M363=INDEX(Matches!$H$2:$H$201,MATCH($A363&amp;"-5",Matches!$J$2:$J$201,0))),5,IF(SIGN(L363-M363)&lt;&gt;SIGN(INDEX(Matches!$G$2:$G$201,MATCH($A363&amp;"-5",Matches!$J$2:$J$201,0))-INDEX(Matches!$H$2:$H$201,MATCH($A363&amp;"-5",Matches!$J$2:$J$201,0))),0,IF(L363-M363=INDEX(Matches!$G$2:$G$201,MATCH($A363&amp;"-5",Matches!$J$2:$J$201,0))-INDEX(Matches!$H$2:$H$201,MATCH($A363&amp;"-5",Matches!$J$2:$J$201,0)),3,2))))),""))</f>
        <v/>
      </c>
      <c r="AC363" s="12" t="str">
        <f aca="false">IF(OR($B363="",N363="",O363=""),"",IFERROR(IF(OR(INDEX(Matches!$I$2:$I$201,MATCH($A363&amp;"-6",Matches!$J$2:$J$201,0))="Void",INDEX(Matches!$G$2:$G$201,MATCH($A363&amp;"-6",Matches!$J$2:$J$201,0))="",INDEX(Matches!$H$2:$H$201,MATCH($A363&amp;"-6",Matches!$J$2:$J$201,0))=""),"",IF(AND($C363&lt;&gt;"",INDEX(Matches!$F$2:$F$201,MATCH($A363&amp;"-6",Matches!$J$2:$J$201,0))&lt;&gt;"",$C363&gt;=INDEX(Matches!$F$2:$F$201,MATCH($A363&amp;"-6",Matches!$J$2:$J$201,0))),"",IF(AND(N363=INDEX(Matches!$G$2:$G$201,MATCH($A363&amp;"-6",Matches!$J$2:$J$201,0)),O363=INDEX(Matches!$H$2:$H$201,MATCH($A363&amp;"-6",Matches!$J$2:$J$201,0))),5,IF(SIGN(N363-O363)&lt;&gt;SIGN(INDEX(Matches!$G$2:$G$201,MATCH($A363&amp;"-6",Matches!$J$2:$J$201,0))-INDEX(Matches!$H$2:$H$201,MATCH($A363&amp;"-6",Matches!$J$2:$J$201,0))),0,IF(N363-O363=INDEX(Matches!$G$2:$G$201,MATCH($A363&amp;"-6",Matches!$J$2:$J$201,0))-INDEX(Matches!$H$2:$H$201,MATCH($A363&amp;"-6",Matches!$J$2:$J$201,0)),3,2))))),""))</f>
        <v/>
      </c>
      <c r="AD363" s="12" t="str">
        <f aca="false">IF(OR($B363="",P363="",Q363=""),"",IFERROR(IF(OR(INDEX(Matches!$I$2:$I$201,MATCH($A363&amp;"-7",Matches!$J$2:$J$201,0))="Void",INDEX(Matches!$G$2:$G$201,MATCH($A363&amp;"-7",Matches!$J$2:$J$201,0))="",INDEX(Matches!$H$2:$H$201,MATCH($A363&amp;"-7",Matches!$J$2:$J$201,0))=""),"",IF(AND($C363&lt;&gt;"",INDEX(Matches!$F$2:$F$201,MATCH($A363&amp;"-7",Matches!$J$2:$J$201,0))&lt;&gt;"",$C363&gt;=INDEX(Matches!$F$2:$F$201,MATCH($A363&amp;"-7",Matches!$J$2:$J$201,0))),"",IF(AND(P363=INDEX(Matches!$G$2:$G$201,MATCH($A363&amp;"-7",Matches!$J$2:$J$201,0)),Q363=INDEX(Matches!$H$2:$H$201,MATCH($A363&amp;"-7",Matches!$J$2:$J$201,0))),5,IF(SIGN(P363-Q363)&lt;&gt;SIGN(INDEX(Matches!$G$2:$G$201,MATCH($A363&amp;"-7",Matches!$J$2:$J$201,0))-INDEX(Matches!$H$2:$H$201,MATCH($A363&amp;"-7",Matches!$J$2:$J$201,0))),0,IF(P363-Q363=INDEX(Matches!$G$2:$G$201,MATCH($A363&amp;"-7",Matches!$J$2:$J$201,0))-INDEX(Matches!$H$2:$H$201,MATCH($A363&amp;"-7",Matches!$J$2:$J$201,0)),3,2))))),""))</f>
        <v/>
      </c>
      <c r="AE363" s="12" t="str">
        <f aca="false">IF(OR($B363="",R363="",S363=""),"",IFERROR(IF(OR(INDEX(Matches!$I$2:$I$201,MATCH($A363&amp;"-8",Matches!$J$2:$J$201,0))="Void",INDEX(Matches!$G$2:$G$201,MATCH($A363&amp;"-8",Matches!$J$2:$J$201,0))="",INDEX(Matches!$H$2:$H$201,MATCH($A363&amp;"-8",Matches!$J$2:$J$201,0))=""),"",IF(AND($C363&lt;&gt;"",INDEX(Matches!$F$2:$F$201,MATCH($A363&amp;"-8",Matches!$J$2:$J$201,0))&lt;&gt;"",$C363&gt;=INDEX(Matches!$F$2:$F$201,MATCH($A363&amp;"-8",Matches!$J$2:$J$201,0))),"",IF(AND(R363=INDEX(Matches!$G$2:$G$201,MATCH($A363&amp;"-8",Matches!$J$2:$J$201,0)),S363=INDEX(Matches!$H$2:$H$201,MATCH($A363&amp;"-8",Matches!$J$2:$J$201,0))),5,IF(SIGN(R363-S363)&lt;&gt;SIGN(INDEX(Matches!$G$2:$G$201,MATCH($A363&amp;"-8",Matches!$J$2:$J$201,0))-INDEX(Matches!$H$2:$H$201,MATCH($A363&amp;"-8",Matches!$J$2:$J$201,0))),0,IF(R363-S363=INDEX(Matches!$G$2:$G$201,MATCH($A363&amp;"-8",Matches!$J$2:$J$201,0))-INDEX(Matches!$H$2:$H$201,MATCH($A363&amp;"-8",Matches!$J$2:$J$201,0)),3,2))))),""))</f>
        <v/>
      </c>
      <c r="AF363" s="12" t="str">
        <f aca="false">IF(OR($B363="",T363="",U363=""),"",IFERROR(IF(OR(INDEX(Matches!$I$2:$I$201,MATCH($A363&amp;"-9",Matches!$J$2:$J$201,0))="Void",INDEX(Matches!$G$2:$G$201,MATCH($A363&amp;"-9",Matches!$J$2:$J$201,0))="",INDEX(Matches!$H$2:$H$201,MATCH($A363&amp;"-9",Matches!$J$2:$J$201,0))=""),"",IF(AND($C363&lt;&gt;"",INDEX(Matches!$F$2:$F$201,MATCH($A363&amp;"-9",Matches!$J$2:$J$201,0))&lt;&gt;"",$C363&gt;=INDEX(Matches!$F$2:$F$201,MATCH($A363&amp;"-9",Matches!$J$2:$J$201,0))),"",IF(AND(T363=INDEX(Matches!$G$2:$G$201,MATCH($A363&amp;"-9",Matches!$J$2:$J$201,0)),U363=INDEX(Matches!$H$2:$H$201,MATCH($A363&amp;"-9",Matches!$J$2:$J$201,0))),5,IF(SIGN(T363-U363)&lt;&gt;SIGN(INDEX(Matches!$G$2:$G$201,MATCH($A363&amp;"-9",Matches!$J$2:$J$201,0))-INDEX(Matches!$H$2:$H$201,MATCH($A363&amp;"-9",Matches!$J$2:$J$201,0))),0,IF(T363-U363=INDEX(Matches!$G$2:$G$201,MATCH($A363&amp;"-9",Matches!$J$2:$J$201,0))-INDEX(Matches!$H$2:$H$201,MATCH($A363&amp;"-9",Matches!$J$2:$J$201,0)),3,2))))),""))</f>
        <v/>
      </c>
      <c r="AG363" s="12" t="str">
        <f aca="false">IF(OR($B363="",V363="",W363=""),"",IFERROR(IF(OR(INDEX(Matches!$I$2:$I$201,MATCH($A363&amp;"-10",Matches!$J$2:$J$201,0))="Void",INDEX(Matches!$G$2:$G$201,MATCH($A363&amp;"-10",Matches!$J$2:$J$201,0))="",INDEX(Matches!$H$2:$H$201,MATCH($A363&amp;"-10",Matches!$J$2:$J$201,0))=""),"",IF(AND($C363&lt;&gt;"",INDEX(Matches!$F$2:$F$201,MATCH($A363&amp;"-10",Matches!$J$2:$J$201,0))&lt;&gt;"",$C363&gt;=INDEX(Matches!$F$2:$F$201,MATCH($A363&amp;"-10",Matches!$J$2:$J$201,0))),"",IF(AND(V363=INDEX(Matches!$G$2:$G$201,MATCH($A363&amp;"-10",Matches!$J$2:$J$201,0)),W363=INDEX(Matches!$H$2:$H$201,MATCH($A363&amp;"-10",Matches!$J$2:$J$201,0))),5,IF(SIGN(V363-W363)&lt;&gt;SIGN(INDEX(Matches!$G$2:$G$201,MATCH($A363&amp;"-10",Matches!$J$2:$J$201,0))-INDEX(Matches!$H$2:$H$201,MATCH($A363&amp;"-10",Matches!$J$2:$J$201,0))),0,IF(V363-W363=INDEX(Matches!$G$2:$G$201,MATCH($A363&amp;"-10",Matches!$J$2:$J$201,0))-INDEX(Matches!$H$2:$H$201,MATCH($A363&amp;"-10",Matches!$J$2:$J$201,0)),3,2))))),""))</f>
        <v/>
      </c>
      <c r="AH363" s="13" t="str">
        <f aca="false">IF($B363="","",SUM(X363:AG363))</f>
        <v/>
      </c>
      <c r="AI363" s="12" t="str">
        <f aca="false">IF($B363="","",COUNTIF(X363:AG363,5))</f>
        <v/>
      </c>
      <c r="AJ363" s="12" t="str">
        <f aca="false">IF($B363="","",COUNTIF(X363:AG363,"&gt;=2"))</f>
        <v/>
      </c>
      <c r="AK363" s="12" t="str">
        <f aca="false">IF($B363="","",COUNT(X363:AG363))</f>
        <v/>
      </c>
    </row>
    <row r="364" customFormat="false" ht="15" hidden="false" customHeight="false" outlineLevel="0" collapsed="false">
      <c r="A364" s="7"/>
      <c r="B364" s="7"/>
      <c r="C364" s="11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12" t="str">
        <f aca="false">IF(OR($B364="",D364="",E364=""),"",IFERROR(IF(OR(INDEX(Matches!$I$2:$I$201,MATCH($A364&amp;"-1",Matches!$J$2:$J$201,0))="Void",INDEX(Matches!$G$2:$G$201,MATCH($A364&amp;"-1",Matches!$J$2:$J$201,0))="",INDEX(Matches!$H$2:$H$201,MATCH($A364&amp;"-1",Matches!$J$2:$J$201,0))=""),"",IF(AND($C364&lt;&gt;"",INDEX(Matches!$F$2:$F$201,MATCH($A364&amp;"-1",Matches!$J$2:$J$201,0))&lt;&gt;"",$C364&gt;=INDEX(Matches!$F$2:$F$201,MATCH($A364&amp;"-1",Matches!$J$2:$J$201,0))),"",IF(AND(D364=INDEX(Matches!$G$2:$G$201,MATCH($A364&amp;"-1",Matches!$J$2:$J$201,0)),E364=INDEX(Matches!$H$2:$H$201,MATCH($A364&amp;"-1",Matches!$J$2:$J$201,0))),5,IF(SIGN(D364-E364)&lt;&gt;SIGN(INDEX(Matches!$G$2:$G$201,MATCH($A364&amp;"-1",Matches!$J$2:$J$201,0))-INDEX(Matches!$H$2:$H$201,MATCH($A364&amp;"-1",Matches!$J$2:$J$201,0))),0,IF(D364-E364=INDEX(Matches!$G$2:$G$201,MATCH($A364&amp;"-1",Matches!$J$2:$J$201,0))-INDEX(Matches!$H$2:$H$201,MATCH($A364&amp;"-1",Matches!$J$2:$J$201,0)),3,2))))),""))</f>
        <v/>
      </c>
      <c r="Y364" s="12" t="str">
        <f aca="false">IF(OR($B364="",F364="",G364=""),"",IFERROR(IF(OR(INDEX(Matches!$I$2:$I$201,MATCH($A364&amp;"-2",Matches!$J$2:$J$201,0))="Void",INDEX(Matches!$G$2:$G$201,MATCH($A364&amp;"-2",Matches!$J$2:$J$201,0))="",INDEX(Matches!$H$2:$H$201,MATCH($A364&amp;"-2",Matches!$J$2:$J$201,0))=""),"",IF(AND($C364&lt;&gt;"",INDEX(Matches!$F$2:$F$201,MATCH($A364&amp;"-2",Matches!$J$2:$J$201,0))&lt;&gt;"",$C364&gt;=INDEX(Matches!$F$2:$F$201,MATCH($A364&amp;"-2",Matches!$J$2:$J$201,0))),"",IF(AND(F364=INDEX(Matches!$G$2:$G$201,MATCH($A364&amp;"-2",Matches!$J$2:$J$201,0)),G364=INDEX(Matches!$H$2:$H$201,MATCH($A364&amp;"-2",Matches!$J$2:$J$201,0))),5,IF(SIGN(F364-G364)&lt;&gt;SIGN(INDEX(Matches!$G$2:$G$201,MATCH($A364&amp;"-2",Matches!$J$2:$J$201,0))-INDEX(Matches!$H$2:$H$201,MATCH($A364&amp;"-2",Matches!$J$2:$J$201,0))),0,IF(F364-G364=INDEX(Matches!$G$2:$G$201,MATCH($A364&amp;"-2",Matches!$J$2:$J$201,0))-INDEX(Matches!$H$2:$H$201,MATCH($A364&amp;"-2",Matches!$J$2:$J$201,0)),3,2))))),""))</f>
        <v/>
      </c>
      <c r="Z364" s="12" t="str">
        <f aca="false">IF(OR($B364="",H364="",I364=""),"",IFERROR(IF(OR(INDEX(Matches!$I$2:$I$201,MATCH($A364&amp;"-3",Matches!$J$2:$J$201,0))="Void",INDEX(Matches!$G$2:$G$201,MATCH($A364&amp;"-3",Matches!$J$2:$J$201,0))="",INDEX(Matches!$H$2:$H$201,MATCH($A364&amp;"-3",Matches!$J$2:$J$201,0))=""),"",IF(AND($C364&lt;&gt;"",INDEX(Matches!$F$2:$F$201,MATCH($A364&amp;"-3",Matches!$J$2:$J$201,0))&lt;&gt;"",$C364&gt;=INDEX(Matches!$F$2:$F$201,MATCH($A364&amp;"-3",Matches!$J$2:$J$201,0))),"",IF(AND(H364=INDEX(Matches!$G$2:$G$201,MATCH($A364&amp;"-3",Matches!$J$2:$J$201,0)),I364=INDEX(Matches!$H$2:$H$201,MATCH($A364&amp;"-3",Matches!$J$2:$J$201,0))),5,IF(SIGN(H364-I364)&lt;&gt;SIGN(INDEX(Matches!$G$2:$G$201,MATCH($A364&amp;"-3",Matches!$J$2:$J$201,0))-INDEX(Matches!$H$2:$H$201,MATCH($A364&amp;"-3",Matches!$J$2:$J$201,0))),0,IF(H364-I364=INDEX(Matches!$G$2:$G$201,MATCH($A364&amp;"-3",Matches!$J$2:$J$201,0))-INDEX(Matches!$H$2:$H$201,MATCH($A364&amp;"-3",Matches!$J$2:$J$201,0)),3,2))))),""))</f>
        <v/>
      </c>
      <c r="AA364" s="12" t="str">
        <f aca="false">IF(OR($B364="",J364="",K364=""),"",IFERROR(IF(OR(INDEX(Matches!$I$2:$I$201,MATCH($A364&amp;"-4",Matches!$J$2:$J$201,0))="Void",INDEX(Matches!$G$2:$G$201,MATCH($A364&amp;"-4",Matches!$J$2:$J$201,0))="",INDEX(Matches!$H$2:$H$201,MATCH($A364&amp;"-4",Matches!$J$2:$J$201,0))=""),"",IF(AND($C364&lt;&gt;"",INDEX(Matches!$F$2:$F$201,MATCH($A364&amp;"-4",Matches!$J$2:$J$201,0))&lt;&gt;"",$C364&gt;=INDEX(Matches!$F$2:$F$201,MATCH($A364&amp;"-4",Matches!$J$2:$J$201,0))),"",IF(AND(J364=INDEX(Matches!$G$2:$G$201,MATCH($A364&amp;"-4",Matches!$J$2:$J$201,0)),K364=INDEX(Matches!$H$2:$H$201,MATCH($A364&amp;"-4",Matches!$J$2:$J$201,0))),5,IF(SIGN(J364-K364)&lt;&gt;SIGN(INDEX(Matches!$G$2:$G$201,MATCH($A364&amp;"-4",Matches!$J$2:$J$201,0))-INDEX(Matches!$H$2:$H$201,MATCH($A364&amp;"-4",Matches!$J$2:$J$201,0))),0,IF(J364-K364=INDEX(Matches!$G$2:$G$201,MATCH($A364&amp;"-4",Matches!$J$2:$J$201,0))-INDEX(Matches!$H$2:$H$201,MATCH($A364&amp;"-4",Matches!$J$2:$J$201,0)),3,2))))),""))</f>
        <v/>
      </c>
      <c r="AB364" s="12" t="str">
        <f aca="false">IF(OR($B364="",L364="",M364=""),"",IFERROR(IF(OR(INDEX(Matches!$I$2:$I$201,MATCH($A364&amp;"-5",Matches!$J$2:$J$201,0))="Void",INDEX(Matches!$G$2:$G$201,MATCH($A364&amp;"-5",Matches!$J$2:$J$201,0))="",INDEX(Matches!$H$2:$H$201,MATCH($A364&amp;"-5",Matches!$J$2:$J$201,0))=""),"",IF(AND($C364&lt;&gt;"",INDEX(Matches!$F$2:$F$201,MATCH($A364&amp;"-5",Matches!$J$2:$J$201,0))&lt;&gt;"",$C364&gt;=INDEX(Matches!$F$2:$F$201,MATCH($A364&amp;"-5",Matches!$J$2:$J$201,0))),"",IF(AND(L364=INDEX(Matches!$G$2:$G$201,MATCH($A364&amp;"-5",Matches!$J$2:$J$201,0)),M364=INDEX(Matches!$H$2:$H$201,MATCH($A364&amp;"-5",Matches!$J$2:$J$201,0))),5,IF(SIGN(L364-M364)&lt;&gt;SIGN(INDEX(Matches!$G$2:$G$201,MATCH($A364&amp;"-5",Matches!$J$2:$J$201,0))-INDEX(Matches!$H$2:$H$201,MATCH($A364&amp;"-5",Matches!$J$2:$J$201,0))),0,IF(L364-M364=INDEX(Matches!$G$2:$G$201,MATCH($A364&amp;"-5",Matches!$J$2:$J$201,0))-INDEX(Matches!$H$2:$H$201,MATCH($A364&amp;"-5",Matches!$J$2:$J$201,0)),3,2))))),""))</f>
        <v/>
      </c>
      <c r="AC364" s="12" t="str">
        <f aca="false">IF(OR($B364="",N364="",O364=""),"",IFERROR(IF(OR(INDEX(Matches!$I$2:$I$201,MATCH($A364&amp;"-6",Matches!$J$2:$J$201,0))="Void",INDEX(Matches!$G$2:$G$201,MATCH($A364&amp;"-6",Matches!$J$2:$J$201,0))="",INDEX(Matches!$H$2:$H$201,MATCH($A364&amp;"-6",Matches!$J$2:$J$201,0))=""),"",IF(AND($C364&lt;&gt;"",INDEX(Matches!$F$2:$F$201,MATCH($A364&amp;"-6",Matches!$J$2:$J$201,0))&lt;&gt;"",$C364&gt;=INDEX(Matches!$F$2:$F$201,MATCH($A364&amp;"-6",Matches!$J$2:$J$201,0))),"",IF(AND(N364=INDEX(Matches!$G$2:$G$201,MATCH($A364&amp;"-6",Matches!$J$2:$J$201,0)),O364=INDEX(Matches!$H$2:$H$201,MATCH($A364&amp;"-6",Matches!$J$2:$J$201,0))),5,IF(SIGN(N364-O364)&lt;&gt;SIGN(INDEX(Matches!$G$2:$G$201,MATCH($A364&amp;"-6",Matches!$J$2:$J$201,0))-INDEX(Matches!$H$2:$H$201,MATCH($A364&amp;"-6",Matches!$J$2:$J$201,0))),0,IF(N364-O364=INDEX(Matches!$G$2:$G$201,MATCH($A364&amp;"-6",Matches!$J$2:$J$201,0))-INDEX(Matches!$H$2:$H$201,MATCH($A364&amp;"-6",Matches!$J$2:$J$201,0)),3,2))))),""))</f>
        <v/>
      </c>
      <c r="AD364" s="12" t="str">
        <f aca="false">IF(OR($B364="",P364="",Q364=""),"",IFERROR(IF(OR(INDEX(Matches!$I$2:$I$201,MATCH($A364&amp;"-7",Matches!$J$2:$J$201,0))="Void",INDEX(Matches!$G$2:$G$201,MATCH($A364&amp;"-7",Matches!$J$2:$J$201,0))="",INDEX(Matches!$H$2:$H$201,MATCH($A364&amp;"-7",Matches!$J$2:$J$201,0))=""),"",IF(AND($C364&lt;&gt;"",INDEX(Matches!$F$2:$F$201,MATCH($A364&amp;"-7",Matches!$J$2:$J$201,0))&lt;&gt;"",$C364&gt;=INDEX(Matches!$F$2:$F$201,MATCH($A364&amp;"-7",Matches!$J$2:$J$201,0))),"",IF(AND(P364=INDEX(Matches!$G$2:$G$201,MATCH($A364&amp;"-7",Matches!$J$2:$J$201,0)),Q364=INDEX(Matches!$H$2:$H$201,MATCH($A364&amp;"-7",Matches!$J$2:$J$201,0))),5,IF(SIGN(P364-Q364)&lt;&gt;SIGN(INDEX(Matches!$G$2:$G$201,MATCH($A364&amp;"-7",Matches!$J$2:$J$201,0))-INDEX(Matches!$H$2:$H$201,MATCH($A364&amp;"-7",Matches!$J$2:$J$201,0))),0,IF(P364-Q364=INDEX(Matches!$G$2:$G$201,MATCH($A364&amp;"-7",Matches!$J$2:$J$201,0))-INDEX(Matches!$H$2:$H$201,MATCH($A364&amp;"-7",Matches!$J$2:$J$201,0)),3,2))))),""))</f>
        <v/>
      </c>
      <c r="AE364" s="12" t="str">
        <f aca="false">IF(OR($B364="",R364="",S364=""),"",IFERROR(IF(OR(INDEX(Matches!$I$2:$I$201,MATCH($A364&amp;"-8",Matches!$J$2:$J$201,0))="Void",INDEX(Matches!$G$2:$G$201,MATCH($A364&amp;"-8",Matches!$J$2:$J$201,0))="",INDEX(Matches!$H$2:$H$201,MATCH($A364&amp;"-8",Matches!$J$2:$J$201,0))=""),"",IF(AND($C364&lt;&gt;"",INDEX(Matches!$F$2:$F$201,MATCH($A364&amp;"-8",Matches!$J$2:$J$201,0))&lt;&gt;"",$C364&gt;=INDEX(Matches!$F$2:$F$201,MATCH($A364&amp;"-8",Matches!$J$2:$J$201,0))),"",IF(AND(R364=INDEX(Matches!$G$2:$G$201,MATCH($A364&amp;"-8",Matches!$J$2:$J$201,0)),S364=INDEX(Matches!$H$2:$H$201,MATCH($A364&amp;"-8",Matches!$J$2:$J$201,0))),5,IF(SIGN(R364-S364)&lt;&gt;SIGN(INDEX(Matches!$G$2:$G$201,MATCH($A364&amp;"-8",Matches!$J$2:$J$201,0))-INDEX(Matches!$H$2:$H$201,MATCH($A364&amp;"-8",Matches!$J$2:$J$201,0))),0,IF(R364-S364=INDEX(Matches!$G$2:$G$201,MATCH($A364&amp;"-8",Matches!$J$2:$J$201,0))-INDEX(Matches!$H$2:$H$201,MATCH($A364&amp;"-8",Matches!$J$2:$J$201,0)),3,2))))),""))</f>
        <v/>
      </c>
      <c r="AF364" s="12" t="str">
        <f aca="false">IF(OR($B364="",T364="",U364=""),"",IFERROR(IF(OR(INDEX(Matches!$I$2:$I$201,MATCH($A364&amp;"-9",Matches!$J$2:$J$201,0))="Void",INDEX(Matches!$G$2:$G$201,MATCH($A364&amp;"-9",Matches!$J$2:$J$201,0))="",INDEX(Matches!$H$2:$H$201,MATCH($A364&amp;"-9",Matches!$J$2:$J$201,0))=""),"",IF(AND($C364&lt;&gt;"",INDEX(Matches!$F$2:$F$201,MATCH($A364&amp;"-9",Matches!$J$2:$J$201,0))&lt;&gt;"",$C364&gt;=INDEX(Matches!$F$2:$F$201,MATCH($A364&amp;"-9",Matches!$J$2:$J$201,0))),"",IF(AND(T364=INDEX(Matches!$G$2:$G$201,MATCH($A364&amp;"-9",Matches!$J$2:$J$201,0)),U364=INDEX(Matches!$H$2:$H$201,MATCH($A364&amp;"-9",Matches!$J$2:$J$201,0))),5,IF(SIGN(T364-U364)&lt;&gt;SIGN(INDEX(Matches!$G$2:$G$201,MATCH($A364&amp;"-9",Matches!$J$2:$J$201,0))-INDEX(Matches!$H$2:$H$201,MATCH($A364&amp;"-9",Matches!$J$2:$J$201,0))),0,IF(T364-U364=INDEX(Matches!$G$2:$G$201,MATCH($A364&amp;"-9",Matches!$J$2:$J$201,0))-INDEX(Matches!$H$2:$H$201,MATCH($A364&amp;"-9",Matches!$J$2:$J$201,0)),3,2))))),""))</f>
        <v/>
      </c>
      <c r="AG364" s="12" t="str">
        <f aca="false">IF(OR($B364="",V364="",W364=""),"",IFERROR(IF(OR(INDEX(Matches!$I$2:$I$201,MATCH($A364&amp;"-10",Matches!$J$2:$J$201,0))="Void",INDEX(Matches!$G$2:$G$201,MATCH($A364&amp;"-10",Matches!$J$2:$J$201,0))="",INDEX(Matches!$H$2:$H$201,MATCH($A364&amp;"-10",Matches!$J$2:$J$201,0))=""),"",IF(AND($C364&lt;&gt;"",INDEX(Matches!$F$2:$F$201,MATCH($A364&amp;"-10",Matches!$J$2:$J$201,0))&lt;&gt;"",$C364&gt;=INDEX(Matches!$F$2:$F$201,MATCH($A364&amp;"-10",Matches!$J$2:$J$201,0))),"",IF(AND(V364=INDEX(Matches!$G$2:$G$201,MATCH($A364&amp;"-10",Matches!$J$2:$J$201,0)),W364=INDEX(Matches!$H$2:$H$201,MATCH($A364&amp;"-10",Matches!$J$2:$J$201,0))),5,IF(SIGN(V364-W364)&lt;&gt;SIGN(INDEX(Matches!$G$2:$G$201,MATCH($A364&amp;"-10",Matches!$J$2:$J$201,0))-INDEX(Matches!$H$2:$H$201,MATCH($A364&amp;"-10",Matches!$J$2:$J$201,0))),0,IF(V364-W364=INDEX(Matches!$G$2:$G$201,MATCH($A364&amp;"-10",Matches!$J$2:$J$201,0))-INDEX(Matches!$H$2:$H$201,MATCH($A364&amp;"-10",Matches!$J$2:$J$201,0)),3,2))))),""))</f>
        <v/>
      </c>
      <c r="AH364" s="13" t="str">
        <f aca="false">IF($B364="","",SUM(X364:AG364))</f>
        <v/>
      </c>
      <c r="AI364" s="12" t="str">
        <f aca="false">IF($B364="","",COUNTIF(X364:AG364,5))</f>
        <v/>
      </c>
      <c r="AJ364" s="12" t="str">
        <f aca="false">IF($B364="","",COUNTIF(X364:AG364,"&gt;=2"))</f>
        <v/>
      </c>
      <c r="AK364" s="12" t="str">
        <f aca="false">IF($B364="","",COUNT(X364:AG364))</f>
        <v/>
      </c>
    </row>
    <row r="365" customFormat="false" ht="15" hidden="false" customHeight="false" outlineLevel="0" collapsed="false">
      <c r="A365" s="7"/>
      <c r="B365" s="7"/>
      <c r="C365" s="11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12" t="str">
        <f aca="false">IF(OR($B365="",D365="",E365=""),"",IFERROR(IF(OR(INDEX(Matches!$I$2:$I$201,MATCH($A365&amp;"-1",Matches!$J$2:$J$201,0))="Void",INDEX(Matches!$G$2:$G$201,MATCH($A365&amp;"-1",Matches!$J$2:$J$201,0))="",INDEX(Matches!$H$2:$H$201,MATCH($A365&amp;"-1",Matches!$J$2:$J$201,0))=""),"",IF(AND($C365&lt;&gt;"",INDEX(Matches!$F$2:$F$201,MATCH($A365&amp;"-1",Matches!$J$2:$J$201,0))&lt;&gt;"",$C365&gt;=INDEX(Matches!$F$2:$F$201,MATCH($A365&amp;"-1",Matches!$J$2:$J$201,0))),"",IF(AND(D365=INDEX(Matches!$G$2:$G$201,MATCH($A365&amp;"-1",Matches!$J$2:$J$201,0)),E365=INDEX(Matches!$H$2:$H$201,MATCH($A365&amp;"-1",Matches!$J$2:$J$201,0))),5,IF(SIGN(D365-E365)&lt;&gt;SIGN(INDEX(Matches!$G$2:$G$201,MATCH($A365&amp;"-1",Matches!$J$2:$J$201,0))-INDEX(Matches!$H$2:$H$201,MATCH($A365&amp;"-1",Matches!$J$2:$J$201,0))),0,IF(D365-E365=INDEX(Matches!$G$2:$G$201,MATCH($A365&amp;"-1",Matches!$J$2:$J$201,0))-INDEX(Matches!$H$2:$H$201,MATCH($A365&amp;"-1",Matches!$J$2:$J$201,0)),3,2))))),""))</f>
        <v/>
      </c>
      <c r="Y365" s="12" t="str">
        <f aca="false">IF(OR($B365="",F365="",G365=""),"",IFERROR(IF(OR(INDEX(Matches!$I$2:$I$201,MATCH($A365&amp;"-2",Matches!$J$2:$J$201,0))="Void",INDEX(Matches!$G$2:$G$201,MATCH($A365&amp;"-2",Matches!$J$2:$J$201,0))="",INDEX(Matches!$H$2:$H$201,MATCH($A365&amp;"-2",Matches!$J$2:$J$201,0))=""),"",IF(AND($C365&lt;&gt;"",INDEX(Matches!$F$2:$F$201,MATCH($A365&amp;"-2",Matches!$J$2:$J$201,0))&lt;&gt;"",$C365&gt;=INDEX(Matches!$F$2:$F$201,MATCH($A365&amp;"-2",Matches!$J$2:$J$201,0))),"",IF(AND(F365=INDEX(Matches!$G$2:$G$201,MATCH($A365&amp;"-2",Matches!$J$2:$J$201,0)),G365=INDEX(Matches!$H$2:$H$201,MATCH($A365&amp;"-2",Matches!$J$2:$J$201,0))),5,IF(SIGN(F365-G365)&lt;&gt;SIGN(INDEX(Matches!$G$2:$G$201,MATCH($A365&amp;"-2",Matches!$J$2:$J$201,0))-INDEX(Matches!$H$2:$H$201,MATCH($A365&amp;"-2",Matches!$J$2:$J$201,0))),0,IF(F365-G365=INDEX(Matches!$G$2:$G$201,MATCH($A365&amp;"-2",Matches!$J$2:$J$201,0))-INDEX(Matches!$H$2:$H$201,MATCH($A365&amp;"-2",Matches!$J$2:$J$201,0)),3,2))))),""))</f>
        <v/>
      </c>
      <c r="Z365" s="12" t="str">
        <f aca="false">IF(OR($B365="",H365="",I365=""),"",IFERROR(IF(OR(INDEX(Matches!$I$2:$I$201,MATCH($A365&amp;"-3",Matches!$J$2:$J$201,0))="Void",INDEX(Matches!$G$2:$G$201,MATCH($A365&amp;"-3",Matches!$J$2:$J$201,0))="",INDEX(Matches!$H$2:$H$201,MATCH($A365&amp;"-3",Matches!$J$2:$J$201,0))=""),"",IF(AND($C365&lt;&gt;"",INDEX(Matches!$F$2:$F$201,MATCH($A365&amp;"-3",Matches!$J$2:$J$201,0))&lt;&gt;"",$C365&gt;=INDEX(Matches!$F$2:$F$201,MATCH($A365&amp;"-3",Matches!$J$2:$J$201,0))),"",IF(AND(H365=INDEX(Matches!$G$2:$G$201,MATCH($A365&amp;"-3",Matches!$J$2:$J$201,0)),I365=INDEX(Matches!$H$2:$H$201,MATCH($A365&amp;"-3",Matches!$J$2:$J$201,0))),5,IF(SIGN(H365-I365)&lt;&gt;SIGN(INDEX(Matches!$G$2:$G$201,MATCH($A365&amp;"-3",Matches!$J$2:$J$201,0))-INDEX(Matches!$H$2:$H$201,MATCH($A365&amp;"-3",Matches!$J$2:$J$201,0))),0,IF(H365-I365=INDEX(Matches!$G$2:$G$201,MATCH($A365&amp;"-3",Matches!$J$2:$J$201,0))-INDEX(Matches!$H$2:$H$201,MATCH($A365&amp;"-3",Matches!$J$2:$J$201,0)),3,2))))),""))</f>
        <v/>
      </c>
      <c r="AA365" s="12" t="str">
        <f aca="false">IF(OR($B365="",J365="",K365=""),"",IFERROR(IF(OR(INDEX(Matches!$I$2:$I$201,MATCH($A365&amp;"-4",Matches!$J$2:$J$201,0))="Void",INDEX(Matches!$G$2:$G$201,MATCH($A365&amp;"-4",Matches!$J$2:$J$201,0))="",INDEX(Matches!$H$2:$H$201,MATCH($A365&amp;"-4",Matches!$J$2:$J$201,0))=""),"",IF(AND($C365&lt;&gt;"",INDEX(Matches!$F$2:$F$201,MATCH($A365&amp;"-4",Matches!$J$2:$J$201,0))&lt;&gt;"",$C365&gt;=INDEX(Matches!$F$2:$F$201,MATCH($A365&amp;"-4",Matches!$J$2:$J$201,0))),"",IF(AND(J365=INDEX(Matches!$G$2:$G$201,MATCH($A365&amp;"-4",Matches!$J$2:$J$201,0)),K365=INDEX(Matches!$H$2:$H$201,MATCH($A365&amp;"-4",Matches!$J$2:$J$201,0))),5,IF(SIGN(J365-K365)&lt;&gt;SIGN(INDEX(Matches!$G$2:$G$201,MATCH($A365&amp;"-4",Matches!$J$2:$J$201,0))-INDEX(Matches!$H$2:$H$201,MATCH($A365&amp;"-4",Matches!$J$2:$J$201,0))),0,IF(J365-K365=INDEX(Matches!$G$2:$G$201,MATCH($A365&amp;"-4",Matches!$J$2:$J$201,0))-INDEX(Matches!$H$2:$H$201,MATCH($A365&amp;"-4",Matches!$J$2:$J$201,0)),3,2))))),""))</f>
        <v/>
      </c>
      <c r="AB365" s="12" t="str">
        <f aca="false">IF(OR($B365="",L365="",M365=""),"",IFERROR(IF(OR(INDEX(Matches!$I$2:$I$201,MATCH($A365&amp;"-5",Matches!$J$2:$J$201,0))="Void",INDEX(Matches!$G$2:$G$201,MATCH($A365&amp;"-5",Matches!$J$2:$J$201,0))="",INDEX(Matches!$H$2:$H$201,MATCH($A365&amp;"-5",Matches!$J$2:$J$201,0))=""),"",IF(AND($C365&lt;&gt;"",INDEX(Matches!$F$2:$F$201,MATCH($A365&amp;"-5",Matches!$J$2:$J$201,0))&lt;&gt;"",$C365&gt;=INDEX(Matches!$F$2:$F$201,MATCH($A365&amp;"-5",Matches!$J$2:$J$201,0))),"",IF(AND(L365=INDEX(Matches!$G$2:$G$201,MATCH($A365&amp;"-5",Matches!$J$2:$J$201,0)),M365=INDEX(Matches!$H$2:$H$201,MATCH($A365&amp;"-5",Matches!$J$2:$J$201,0))),5,IF(SIGN(L365-M365)&lt;&gt;SIGN(INDEX(Matches!$G$2:$G$201,MATCH($A365&amp;"-5",Matches!$J$2:$J$201,0))-INDEX(Matches!$H$2:$H$201,MATCH($A365&amp;"-5",Matches!$J$2:$J$201,0))),0,IF(L365-M365=INDEX(Matches!$G$2:$G$201,MATCH($A365&amp;"-5",Matches!$J$2:$J$201,0))-INDEX(Matches!$H$2:$H$201,MATCH($A365&amp;"-5",Matches!$J$2:$J$201,0)),3,2))))),""))</f>
        <v/>
      </c>
      <c r="AC365" s="12" t="str">
        <f aca="false">IF(OR($B365="",N365="",O365=""),"",IFERROR(IF(OR(INDEX(Matches!$I$2:$I$201,MATCH($A365&amp;"-6",Matches!$J$2:$J$201,0))="Void",INDEX(Matches!$G$2:$G$201,MATCH($A365&amp;"-6",Matches!$J$2:$J$201,0))="",INDEX(Matches!$H$2:$H$201,MATCH($A365&amp;"-6",Matches!$J$2:$J$201,0))=""),"",IF(AND($C365&lt;&gt;"",INDEX(Matches!$F$2:$F$201,MATCH($A365&amp;"-6",Matches!$J$2:$J$201,0))&lt;&gt;"",$C365&gt;=INDEX(Matches!$F$2:$F$201,MATCH($A365&amp;"-6",Matches!$J$2:$J$201,0))),"",IF(AND(N365=INDEX(Matches!$G$2:$G$201,MATCH($A365&amp;"-6",Matches!$J$2:$J$201,0)),O365=INDEX(Matches!$H$2:$H$201,MATCH($A365&amp;"-6",Matches!$J$2:$J$201,0))),5,IF(SIGN(N365-O365)&lt;&gt;SIGN(INDEX(Matches!$G$2:$G$201,MATCH($A365&amp;"-6",Matches!$J$2:$J$201,0))-INDEX(Matches!$H$2:$H$201,MATCH($A365&amp;"-6",Matches!$J$2:$J$201,0))),0,IF(N365-O365=INDEX(Matches!$G$2:$G$201,MATCH($A365&amp;"-6",Matches!$J$2:$J$201,0))-INDEX(Matches!$H$2:$H$201,MATCH($A365&amp;"-6",Matches!$J$2:$J$201,0)),3,2))))),""))</f>
        <v/>
      </c>
      <c r="AD365" s="12" t="str">
        <f aca="false">IF(OR($B365="",P365="",Q365=""),"",IFERROR(IF(OR(INDEX(Matches!$I$2:$I$201,MATCH($A365&amp;"-7",Matches!$J$2:$J$201,0))="Void",INDEX(Matches!$G$2:$G$201,MATCH($A365&amp;"-7",Matches!$J$2:$J$201,0))="",INDEX(Matches!$H$2:$H$201,MATCH($A365&amp;"-7",Matches!$J$2:$J$201,0))=""),"",IF(AND($C365&lt;&gt;"",INDEX(Matches!$F$2:$F$201,MATCH($A365&amp;"-7",Matches!$J$2:$J$201,0))&lt;&gt;"",$C365&gt;=INDEX(Matches!$F$2:$F$201,MATCH($A365&amp;"-7",Matches!$J$2:$J$201,0))),"",IF(AND(P365=INDEX(Matches!$G$2:$G$201,MATCH($A365&amp;"-7",Matches!$J$2:$J$201,0)),Q365=INDEX(Matches!$H$2:$H$201,MATCH($A365&amp;"-7",Matches!$J$2:$J$201,0))),5,IF(SIGN(P365-Q365)&lt;&gt;SIGN(INDEX(Matches!$G$2:$G$201,MATCH($A365&amp;"-7",Matches!$J$2:$J$201,0))-INDEX(Matches!$H$2:$H$201,MATCH($A365&amp;"-7",Matches!$J$2:$J$201,0))),0,IF(P365-Q365=INDEX(Matches!$G$2:$G$201,MATCH($A365&amp;"-7",Matches!$J$2:$J$201,0))-INDEX(Matches!$H$2:$H$201,MATCH($A365&amp;"-7",Matches!$J$2:$J$201,0)),3,2))))),""))</f>
        <v/>
      </c>
      <c r="AE365" s="12" t="str">
        <f aca="false">IF(OR($B365="",R365="",S365=""),"",IFERROR(IF(OR(INDEX(Matches!$I$2:$I$201,MATCH($A365&amp;"-8",Matches!$J$2:$J$201,0))="Void",INDEX(Matches!$G$2:$G$201,MATCH($A365&amp;"-8",Matches!$J$2:$J$201,0))="",INDEX(Matches!$H$2:$H$201,MATCH($A365&amp;"-8",Matches!$J$2:$J$201,0))=""),"",IF(AND($C365&lt;&gt;"",INDEX(Matches!$F$2:$F$201,MATCH($A365&amp;"-8",Matches!$J$2:$J$201,0))&lt;&gt;"",$C365&gt;=INDEX(Matches!$F$2:$F$201,MATCH($A365&amp;"-8",Matches!$J$2:$J$201,0))),"",IF(AND(R365=INDEX(Matches!$G$2:$G$201,MATCH($A365&amp;"-8",Matches!$J$2:$J$201,0)),S365=INDEX(Matches!$H$2:$H$201,MATCH($A365&amp;"-8",Matches!$J$2:$J$201,0))),5,IF(SIGN(R365-S365)&lt;&gt;SIGN(INDEX(Matches!$G$2:$G$201,MATCH($A365&amp;"-8",Matches!$J$2:$J$201,0))-INDEX(Matches!$H$2:$H$201,MATCH($A365&amp;"-8",Matches!$J$2:$J$201,0))),0,IF(R365-S365=INDEX(Matches!$G$2:$G$201,MATCH($A365&amp;"-8",Matches!$J$2:$J$201,0))-INDEX(Matches!$H$2:$H$201,MATCH($A365&amp;"-8",Matches!$J$2:$J$201,0)),3,2))))),""))</f>
        <v/>
      </c>
      <c r="AF365" s="12" t="str">
        <f aca="false">IF(OR($B365="",T365="",U365=""),"",IFERROR(IF(OR(INDEX(Matches!$I$2:$I$201,MATCH($A365&amp;"-9",Matches!$J$2:$J$201,0))="Void",INDEX(Matches!$G$2:$G$201,MATCH($A365&amp;"-9",Matches!$J$2:$J$201,0))="",INDEX(Matches!$H$2:$H$201,MATCH($A365&amp;"-9",Matches!$J$2:$J$201,0))=""),"",IF(AND($C365&lt;&gt;"",INDEX(Matches!$F$2:$F$201,MATCH($A365&amp;"-9",Matches!$J$2:$J$201,0))&lt;&gt;"",$C365&gt;=INDEX(Matches!$F$2:$F$201,MATCH($A365&amp;"-9",Matches!$J$2:$J$201,0))),"",IF(AND(T365=INDEX(Matches!$G$2:$G$201,MATCH($A365&amp;"-9",Matches!$J$2:$J$201,0)),U365=INDEX(Matches!$H$2:$H$201,MATCH($A365&amp;"-9",Matches!$J$2:$J$201,0))),5,IF(SIGN(T365-U365)&lt;&gt;SIGN(INDEX(Matches!$G$2:$G$201,MATCH($A365&amp;"-9",Matches!$J$2:$J$201,0))-INDEX(Matches!$H$2:$H$201,MATCH($A365&amp;"-9",Matches!$J$2:$J$201,0))),0,IF(T365-U365=INDEX(Matches!$G$2:$G$201,MATCH($A365&amp;"-9",Matches!$J$2:$J$201,0))-INDEX(Matches!$H$2:$H$201,MATCH($A365&amp;"-9",Matches!$J$2:$J$201,0)),3,2))))),""))</f>
        <v/>
      </c>
      <c r="AG365" s="12" t="str">
        <f aca="false">IF(OR($B365="",V365="",W365=""),"",IFERROR(IF(OR(INDEX(Matches!$I$2:$I$201,MATCH($A365&amp;"-10",Matches!$J$2:$J$201,0))="Void",INDEX(Matches!$G$2:$G$201,MATCH($A365&amp;"-10",Matches!$J$2:$J$201,0))="",INDEX(Matches!$H$2:$H$201,MATCH($A365&amp;"-10",Matches!$J$2:$J$201,0))=""),"",IF(AND($C365&lt;&gt;"",INDEX(Matches!$F$2:$F$201,MATCH($A365&amp;"-10",Matches!$J$2:$J$201,0))&lt;&gt;"",$C365&gt;=INDEX(Matches!$F$2:$F$201,MATCH($A365&amp;"-10",Matches!$J$2:$J$201,0))),"",IF(AND(V365=INDEX(Matches!$G$2:$G$201,MATCH($A365&amp;"-10",Matches!$J$2:$J$201,0)),W365=INDEX(Matches!$H$2:$H$201,MATCH($A365&amp;"-10",Matches!$J$2:$J$201,0))),5,IF(SIGN(V365-W365)&lt;&gt;SIGN(INDEX(Matches!$G$2:$G$201,MATCH($A365&amp;"-10",Matches!$J$2:$J$201,0))-INDEX(Matches!$H$2:$H$201,MATCH($A365&amp;"-10",Matches!$J$2:$J$201,0))),0,IF(V365-W365=INDEX(Matches!$G$2:$G$201,MATCH($A365&amp;"-10",Matches!$J$2:$J$201,0))-INDEX(Matches!$H$2:$H$201,MATCH($A365&amp;"-10",Matches!$J$2:$J$201,0)),3,2))))),""))</f>
        <v/>
      </c>
      <c r="AH365" s="13" t="str">
        <f aca="false">IF($B365="","",SUM(X365:AG365))</f>
        <v/>
      </c>
      <c r="AI365" s="12" t="str">
        <f aca="false">IF($B365="","",COUNTIF(X365:AG365,5))</f>
        <v/>
      </c>
      <c r="AJ365" s="12" t="str">
        <f aca="false">IF($B365="","",COUNTIF(X365:AG365,"&gt;=2"))</f>
        <v/>
      </c>
      <c r="AK365" s="12" t="str">
        <f aca="false">IF($B365="","",COUNT(X365:AG365))</f>
        <v/>
      </c>
    </row>
    <row r="366" customFormat="false" ht="15" hidden="false" customHeight="false" outlineLevel="0" collapsed="false">
      <c r="A366" s="7"/>
      <c r="B366" s="7"/>
      <c r="C366" s="11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12" t="str">
        <f aca="false">IF(OR($B366="",D366="",E366=""),"",IFERROR(IF(OR(INDEX(Matches!$I$2:$I$201,MATCH($A366&amp;"-1",Matches!$J$2:$J$201,0))="Void",INDEX(Matches!$G$2:$G$201,MATCH($A366&amp;"-1",Matches!$J$2:$J$201,0))="",INDEX(Matches!$H$2:$H$201,MATCH($A366&amp;"-1",Matches!$J$2:$J$201,0))=""),"",IF(AND($C366&lt;&gt;"",INDEX(Matches!$F$2:$F$201,MATCH($A366&amp;"-1",Matches!$J$2:$J$201,0))&lt;&gt;"",$C366&gt;=INDEX(Matches!$F$2:$F$201,MATCH($A366&amp;"-1",Matches!$J$2:$J$201,0))),"",IF(AND(D366=INDEX(Matches!$G$2:$G$201,MATCH($A366&amp;"-1",Matches!$J$2:$J$201,0)),E366=INDEX(Matches!$H$2:$H$201,MATCH($A366&amp;"-1",Matches!$J$2:$J$201,0))),5,IF(SIGN(D366-E366)&lt;&gt;SIGN(INDEX(Matches!$G$2:$G$201,MATCH($A366&amp;"-1",Matches!$J$2:$J$201,0))-INDEX(Matches!$H$2:$H$201,MATCH($A366&amp;"-1",Matches!$J$2:$J$201,0))),0,IF(D366-E366=INDEX(Matches!$G$2:$G$201,MATCH($A366&amp;"-1",Matches!$J$2:$J$201,0))-INDEX(Matches!$H$2:$H$201,MATCH($A366&amp;"-1",Matches!$J$2:$J$201,0)),3,2))))),""))</f>
        <v/>
      </c>
      <c r="Y366" s="12" t="str">
        <f aca="false">IF(OR($B366="",F366="",G366=""),"",IFERROR(IF(OR(INDEX(Matches!$I$2:$I$201,MATCH($A366&amp;"-2",Matches!$J$2:$J$201,0))="Void",INDEX(Matches!$G$2:$G$201,MATCH($A366&amp;"-2",Matches!$J$2:$J$201,0))="",INDEX(Matches!$H$2:$H$201,MATCH($A366&amp;"-2",Matches!$J$2:$J$201,0))=""),"",IF(AND($C366&lt;&gt;"",INDEX(Matches!$F$2:$F$201,MATCH($A366&amp;"-2",Matches!$J$2:$J$201,0))&lt;&gt;"",$C366&gt;=INDEX(Matches!$F$2:$F$201,MATCH($A366&amp;"-2",Matches!$J$2:$J$201,0))),"",IF(AND(F366=INDEX(Matches!$G$2:$G$201,MATCH($A366&amp;"-2",Matches!$J$2:$J$201,0)),G366=INDEX(Matches!$H$2:$H$201,MATCH($A366&amp;"-2",Matches!$J$2:$J$201,0))),5,IF(SIGN(F366-G366)&lt;&gt;SIGN(INDEX(Matches!$G$2:$G$201,MATCH($A366&amp;"-2",Matches!$J$2:$J$201,0))-INDEX(Matches!$H$2:$H$201,MATCH($A366&amp;"-2",Matches!$J$2:$J$201,0))),0,IF(F366-G366=INDEX(Matches!$G$2:$G$201,MATCH($A366&amp;"-2",Matches!$J$2:$J$201,0))-INDEX(Matches!$H$2:$H$201,MATCH($A366&amp;"-2",Matches!$J$2:$J$201,0)),3,2))))),""))</f>
        <v/>
      </c>
      <c r="Z366" s="12" t="str">
        <f aca="false">IF(OR($B366="",H366="",I366=""),"",IFERROR(IF(OR(INDEX(Matches!$I$2:$I$201,MATCH($A366&amp;"-3",Matches!$J$2:$J$201,0))="Void",INDEX(Matches!$G$2:$G$201,MATCH($A366&amp;"-3",Matches!$J$2:$J$201,0))="",INDEX(Matches!$H$2:$H$201,MATCH($A366&amp;"-3",Matches!$J$2:$J$201,0))=""),"",IF(AND($C366&lt;&gt;"",INDEX(Matches!$F$2:$F$201,MATCH($A366&amp;"-3",Matches!$J$2:$J$201,0))&lt;&gt;"",$C366&gt;=INDEX(Matches!$F$2:$F$201,MATCH($A366&amp;"-3",Matches!$J$2:$J$201,0))),"",IF(AND(H366=INDEX(Matches!$G$2:$G$201,MATCH($A366&amp;"-3",Matches!$J$2:$J$201,0)),I366=INDEX(Matches!$H$2:$H$201,MATCH($A366&amp;"-3",Matches!$J$2:$J$201,0))),5,IF(SIGN(H366-I366)&lt;&gt;SIGN(INDEX(Matches!$G$2:$G$201,MATCH($A366&amp;"-3",Matches!$J$2:$J$201,0))-INDEX(Matches!$H$2:$H$201,MATCH($A366&amp;"-3",Matches!$J$2:$J$201,0))),0,IF(H366-I366=INDEX(Matches!$G$2:$G$201,MATCH($A366&amp;"-3",Matches!$J$2:$J$201,0))-INDEX(Matches!$H$2:$H$201,MATCH($A366&amp;"-3",Matches!$J$2:$J$201,0)),3,2))))),""))</f>
        <v/>
      </c>
      <c r="AA366" s="12" t="str">
        <f aca="false">IF(OR($B366="",J366="",K366=""),"",IFERROR(IF(OR(INDEX(Matches!$I$2:$I$201,MATCH($A366&amp;"-4",Matches!$J$2:$J$201,0))="Void",INDEX(Matches!$G$2:$G$201,MATCH($A366&amp;"-4",Matches!$J$2:$J$201,0))="",INDEX(Matches!$H$2:$H$201,MATCH($A366&amp;"-4",Matches!$J$2:$J$201,0))=""),"",IF(AND($C366&lt;&gt;"",INDEX(Matches!$F$2:$F$201,MATCH($A366&amp;"-4",Matches!$J$2:$J$201,0))&lt;&gt;"",$C366&gt;=INDEX(Matches!$F$2:$F$201,MATCH($A366&amp;"-4",Matches!$J$2:$J$201,0))),"",IF(AND(J366=INDEX(Matches!$G$2:$G$201,MATCH($A366&amp;"-4",Matches!$J$2:$J$201,0)),K366=INDEX(Matches!$H$2:$H$201,MATCH($A366&amp;"-4",Matches!$J$2:$J$201,0))),5,IF(SIGN(J366-K366)&lt;&gt;SIGN(INDEX(Matches!$G$2:$G$201,MATCH($A366&amp;"-4",Matches!$J$2:$J$201,0))-INDEX(Matches!$H$2:$H$201,MATCH($A366&amp;"-4",Matches!$J$2:$J$201,0))),0,IF(J366-K366=INDEX(Matches!$G$2:$G$201,MATCH($A366&amp;"-4",Matches!$J$2:$J$201,0))-INDEX(Matches!$H$2:$H$201,MATCH($A366&amp;"-4",Matches!$J$2:$J$201,0)),3,2))))),""))</f>
        <v/>
      </c>
      <c r="AB366" s="12" t="str">
        <f aca="false">IF(OR($B366="",L366="",M366=""),"",IFERROR(IF(OR(INDEX(Matches!$I$2:$I$201,MATCH($A366&amp;"-5",Matches!$J$2:$J$201,0))="Void",INDEX(Matches!$G$2:$G$201,MATCH($A366&amp;"-5",Matches!$J$2:$J$201,0))="",INDEX(Matches!$H$2:$H$201,MATCH($A366&amp;"-5",Matches!$J$2:$J$201,0))=""),"",IF(AND($C366&lt;&gt;"",INDEX(Matches!$F$2:$F$201,MATCH($A366&amp;"-5",Matches!$J$2:$J$201,0))&lt;&gt;"",$C366&gt;=INDEX(Matches!$F$2:$F$201,MATCH($A366&amp;"-5",Matches!$J$2:$J$201,0))),"",IF(AND(L366=INDEX(Matches!$G$2:$G$201,MATCH($A366&amp;"-5",Matches!$J$2:$J$201,0)),M366=INDEX(Matches!$H$2:$H$201,MATCH($A366&amp;"-5",Matches!$J$2:$J$201,0))),5,IF(SIGN(L366-M366)&lt;&gt;SIGN(INDEX(Matches!$G$2:$G$201,MATCH($A366&amp;"-5",Matches!$J$2:$J$201,0))-INDEX(Matches!$H$2:$H$201,MATCH($A366&amp;"-5",Matches!$J$2:$J$201,0))),0,IF(L366-M366=INDEX(Matches!$G$2:$G$201,MATCH($A366&amp;"-5",Matches!$J$2:$J$201,0))-INDEX(Matches!$H$2:$H$201,MATCH($A366&amp;"-5",Matches!$J$2:$J$201,0)),3,2))))),""))</f>
        <v/>
      </c>
      <c r="AC366" s="12" t="str">
        <f aca="false">IF(OR($B366="",N366="",O366=""),"",IFERROR(IF(OR(INDEX(Matches!$I$2:$I$201,MATCH($A366&amp;"-6",Matches!$J$2:$J$201,0))="Void",INDEX(Matches!$G$2:$G$201,MATCH($A366&amp;"-6",Matches!$J$2:$J$201,0))="",INDEX(Matches!$H$2:$H$201,MATCH($A366&amp;"-6",Matches!$J$2:$J$201,0))=""),"",IF(AND($C366&lt;&gt;"",INDEX(Matches!$F$2:$F$201,MATCH($A366&amp;"-6",Matches!$J$2:$J$201,0))&lt;&gt;"",$C366&gt;=INDEX(Matches!$F$2:$F$201,MATCH($A366&amp;"-6",Matches!$J$2:$J$201,0))),"",IF(AND(N366=INDEX(Matches!$G$2:$G$201,MATCH($A366&amp;"-6",Matches!$J$2:$J$201,0)),O366=INDEX(Matches!$H$2:$H$201,MATCH($A366&amp;"-6",Matches!$J$2:$J$201,0))),5,IF(SIGN(N366-O366)&lt;&gt;SIGN(INDEX(Matches!$G$2:$G$201,MATCH($A366&amp;"-6",Matches!$J$2:$J$201,0))-INDEX(Matches!$H$2:$H$201,MATCH($A366&amp;"-6",Matches!$J$2:$J$201,0))),0,IF(N366-O366=INDEX(Matches!$G$2:$G$201,MATCH($A366&amp;"-6",Matches!$J$2:$J$201,0))-INDEX(Matches!$H$2:$H$201,MATCH($A366&amp;"-6",Matches!$J$2:$J$201,0)),3,2))))),""))</f>
        <v/>
      </c>
      <c r="AD366" s="12" t="str">
        <f aca="false">IF(OR($B366="",P366="",Q366=""),"",IFERROR(IF(OR(INDEX(Matches!$I$2:$I$201,MATCH($A366&amp;"-7",Matches!$J$2:$J$201,0))="Void",INDEX(Matches!$G$2:$G$201,MATCH($A366&amp;"-7",Matches!$J$2:$J$201,0))="",INDEX(Matches!$H$2:$H$201,MATCH($A366&amp;"-7",Matches!$J$2:$J$201,0))=""),"",IF(AND($C366&lt;&gt;"",INDEX(Matches!$F$2:$F$201,MATCH($A366&amp;"-7",Matches!$J$2:$J$201,0))&lt;&gt;"",$C366&gt;=INDEX(Matches!$F$2:$F$201,MATCH($A366&amp;"-7",Matches!$J$2:$J$201,0))),"",IF(AND(P366=INDEX(Matches!$G$2:$G$201,MATCH($A366&amp;"-7",Matches!$J$2:$J$201,0)),Q366=INDEX(Matches!$H$2:$H$201,MATCH($A366&amp;"-7",Matches!$J$2:$J$201,0))),5,IF(SIGN(P366-Q366)&lt;&gt;SIGN(INDEX(Matches!$G$2:$G$201,MATCH($A366&amp;"-7",Matches!$J$2:$J$201,0))-INDEX(Matches!$H$2:$H$201,MATCH($A366&amp;"-7",Matches!$J$2:$J$201,0))),0,IF(P366-Q366=INDEX(Matches!$G$2:$G$201,MATCH($A366&amp;"-7",Matches!$J$2:$J$201,0))-INDEX(Matches!$H$2:$H$201,MATCH($A366&amp;"-7",Matches!$J$2:$J$201,0)),3,2))))),""))</f>
        <v/>
      </c>
      <c r="AE366" s="12" t="str">
        <f aca="false">IF(OR($B366="",R366="",S366=""),"",IFERROR(IF(OR(INDEX(Matches!$I$2:$I$201,MATCH($A366&amp;"-8",Matches!$J$2:$J$201,0))="Void",INDEX(Matches!$G$2:$G$201,MATCH($A366&amp;"-8",Matches!$J$2:$J$201,0))="",INDEX(Matches!$H$2:$H$201,MATCH($A366&amp;"-8",Matches!$J$2:$J$201,0))=""),"",IF(AND($C366&lt;&gt;"",INDEX(Matches!$F$2:$F$201,MATCH($A366&amp;"-8",Matches!$J$2:$J$201,0))&lt;&gt;"",$C366&gt;=INDEX(Matches!$F$2:$F$201,MATCH($A366&amp;"-8",Matches!$J$2:$J$201,0))),"",IF(AND(R366=INDEX(Matches!$G$2:$G$201,MATCH($A366&amp;"-8",Matches!$J$2:$J$201,0)),S366=INDEX(Matches!$H$2:$H$201,MATCH($A366&amp;"-8",Matches!$J$2:$J$201,0))),5,IF(SIGN(R366-S366)&lt;&gt;SIGN(INDEX(Matches!$G$2:$G$201,MATCH($A366&amp;"-8",Matches!$J$2:$J$201,0))-INDEX(Matches!$H$2:$H$201,MATCH($A366&amp;"-8",Matches!$J$2:$J$201,0))),0,IF(R366-S366=INDEX(Matches!$G$2:$G$201,MATCH($A366&amp;"-8",Matches!$J$2:$J$201,0))-INDEX(Matches!$H$2:$H$201,MATCH($A366&amp;"-8",Matches!$J$2:$J$201,0)),3,2))))),""))</f>
        <v/>
      </c>
      <c r="AF366" s="12" t="str">
        <f aca="false">IF(OR($B366="",T366="",U366=""),"",IFERROR(IF(OR(INDEX(Matches!$I$2:$I$201,MATCH($A366&amp;"-9",Matches!$J$2:$J$201,0))="Void",INDEX(Matches!$G$2:$G$201,MATCH($A366&amp;"-9",Matches!$J$2:$J$201,0))="",INDEX(Matches!$H$2:$H$201,MATCH($A366&amp;"-9",Matches!$J$2:$J$201,0))=""),"",IF(AND($C366&lt;&gt;"",INDEX(Matches!$F$2:$F$201,MATCH($A366&amp;"-9",Matches!$J$2:$J$201,0))&lt;&gt;"",$C366&gt;=INDEX(Matches!$F$2:$F$201,MATCH($A366&amp;"-9",Matches!$J$2:$J$201,0))),"",IF(AND(T366=INDEX(Matches!$G$2:$G$201,MATCH($A366&amp;"-9",Matches!$J$2:$J$201,0)),U366=INDEX(Matches!$H$2:$H$201,MATCH($A366&amp;"-9",Matches!$J$2:$J$201,0))),5,IF(SIGN(T366-U366)&lt;&gt;SIGN(INDEX(Matches!$G$2:$G$201,MATCH($A366&amp;"-9",Matches!$J$2:$J$201,0))-INDEX(Matches!$H$2:$H$201,MATCH($A366&amp;"-9",Matches!$J$2:$J$201,0))),0,IF(T366-U366=INDEX(Matches!$G$2:$G$201,MATCH($A366&amp;"-9",Matches!$J$2:$J$201,0))-INDEX(Matches!$H$2:$H$201,MATCH($A366&amp;"-9",Matches!$J$2:$J$201,0)),3,2))))),""))</f>
        <v/>
      </c>
      <c r="AG366" s="12" t="str">
        <f aca="false">IF(OR($B366="",V366="",W366=""),"",IFERROR(IF(OR(INDEX(Matches!$I$2:$I$201,MATCH($A366&amp;"-10",Matches!$J$2:$J$201,0))="Void",INDEX(Matches!$G$2:$G$201,MATCH($A366&amp;"-10",Matches!$J$2:$J$201,0))="",INDEX(Matches!$H$2:$H$201,MATCH($A366&amp;"-10",Matches!$J$2:$J$201,0))=""),"",IF(AND($C366&lt;&gt;"",INDEX(Matches!$F$2:$F$201,MATCH($A366&amp;"-10",Matches!$J$2:$J$201,0))&lt;&gt;"",$C366&gt;=INDEX(Matches!$F$2:$F$201,MATCH($A366&amp;"-10",Matches!$J$2:$J$201,0))),"",IF(AND(V366=INDEX(Matches!$G$2:$G$201,MATCH($A366&amp;"-10",Matches!$J$2:$J$201,0)),W366=INDEX(Matches!$H$2:$H$201,MATCH($A366&amp;"-10",Matches!$J$2:$J$201,0))),5,IF(SIGN(V366-W366)&lt;&gt;SIGN(INDEX(Matches!$G$2:$G$201,MATCH($A366&amp;"-10",Matches!$J$2:$J$201,0))-INDEX(Matches!$H$2:$H$201,MATCH($A366&amp;"-10",Matches!$J$2:$J$201,0))),0,IF(V366-W366=INDEX(Matches!$G$2:$G$201,MATCH($A366&amp;"-10",Matches!$J$2:$J$201,0))-INDEX(Matches!$H$2:$H$201,MATCH($A366&amp;"-10",Matches!$J$2:$J$201,0)),3,2))))),""))</f>
        <v/>
      </c>
      <c r="AH366" s="13" t="str">
        <f aca="false">IF($B366="","",SUM(X366:AG366))</f>
        <v/>
      </c>
      <c r="AI366" s="12" t="str">
        <f aca="false">IF($B366="","",COUNTIF(X366:AG366,5))</f>
        <v/>
      </c>
      <c r="AJ366" s="12" t="str">
        <f aca="false">IF($B366="","",COUNTIF(X366:AG366,"&gt;=2"))</f>
        <v/>
      </c>
      <c r="AK366" s="12" t="str">
        <f aca="false">IF($B366="","",COUNT(X366:AG366))</f>
        <v/>
      </c>
    </row>
    <row r="367" customFormat="false" ht="15" hidden="false" customHeight="false" outlineLevel="0" collapsed="false">
      <c r="A367" s="7"/>
      <c r="B367" s="7"/>
      <c r="C367" s="11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12" t="str">
        <f aca="false">IF(OR($B367="",D367="",E367=""),"",IFERROR(IF(OR(INDEX(Matches!$I$2:$I$201,MATCH($A367&amp;"-1",Matches!$J$2:$J$201,0))="Void",INDEX(Matches!$G$2:$G$201,MATCH($A367&amp;"-1",Matches!$J$2:$J$201,0))="",INDEX(Matches!$H$2:$H$201,MATCH($A367&amp;"-1",Matches!$J$2:$J$201,0))=""),"",IF(AND($C367&lt;&gt;"",INDEX(Matches!$F$2:$F$201,MATCH($A367&amp;"-1",Matches!$J$2:$J$201,0))&lt;&gt;"",$C367&gt;=INDEX(Matches!$F$2:$F$201,MATCH($A367&amp;"-1",Matches!$J$2:$J$201,0))),"",IF(AND(D367=INDEX(Matches!$G$2:$G$201,MATCH($A367&amp;"-1",Matches!$J$2:$J$201,0)),E367=INDEX(Matches!$H$2:$H$201,MATCH($A367&amp;"-1",Matches!$J$2:$J$201,0))),5,IF(SIGN(D367-E367)&lt;&gt;SIGN(INDEX(Matches!$G$2:$G$201,MATCH($A367&amp;"-1",Matches!$J$2:$J$201,0))-INDEX(Matches!$H$2:$H$201,MATCH($A367&amp;"-1",Matches!$J$2:$J$201,0))),0,IF(D367-E367=INDEX(Matches!$G$2:$G$201,MATCH($A367&amp;"-1",Matches!$J$2:$J$201,0))-INDEX(Matches!$H$2:$H$201,MATCH($A367&amp;"-1",Matches!$J$2:$J$201,0)),3,2))))),""))</f>
        <v/>
      </c>
      <c r="Y367" s="12" t="str">
        <f aca="false">IF(OR($B367="",F367="",G367=""),"",IFERROR(IF(OR(INDEX(Matches!$I$2:$I$201,MATCH($A367&amp;"-2",Matches!$J$2:$J$201,0))="Void",INDEX(Matches!$G$2:$G$201,MATCH($A367&amp;"-2",Matches!$J$2:$J$201,0))="",INDEX(Matches!$H$2:$H$201,MATCH($A367&amp;"-2",Matches!$J$2:$J$201,0))=""),"",IF(AND($C367&lt;&gt;"",INDEX(Matches!$F$2:$F$201,MATCH($A367&amp;"-2",Matches!$J$2:$J$201,0))&lt;&gt;"",$C367&gt;=INDEX(Matches!$F$2:$F$201,MATCH($A367&amp;"-2",Matches!$J$2:$J$201,0))),"",IF(AND(F367=INDEX(Matches!$G$2:$G$201,MATCH($A367&amp;"-2",Matches!$J$2:$J$201,0)),G367=INDEX(Matches!$H$2:$H$201,MATCH($A367&amp;"-2",Matches!$J$2:$J$201,0))),5,IF(SIGN(F367-G367)&lt;&gt;SIGN(INDEX(Matches!$G$2:$G$201,MATCH($A367&amp;"-2",Matches!$J$2:$J$201,0))-INDEX(Matches!$H$2:$H$201,MATCH($A367&amp;"-2",Matches!$J$2:$J$201,0))),0,IF(F367-G367=INDEX(Matches!$G$2:$G$201,MATCH($A367&amp;"-2",Matches!$J$2:$J$201,0))-INDEX(Matches!$H$2:$H$201,MATCH($A367&amp;"-2",Matches!$J$2:$J$201,0)),3,2))))),""))</f>
        <v/>
      </c>
      <c r="Z367" s="12" t="str">
        <f aca="false">IF(OR($B367="",H367="",I367=""),"",IFERROR(IF(OR(INDEX(Matches!$I$2:$I$201,MATCH($A367&amp;"-3",Matches!$J$2:$J$201,0))="Void",INDEX(Matches!$G$2:$G$201,MATCH($A367&amp;"-3",Matches!$J$2:$J$201,0))="",INDEX(Matches!$H$2:$H$201,MATCH($A367&amp;"-3",Matches!$J$2:$J$201,0))=""),"",IF(AND($C367&lt;&gt;"",INDEX(Matches!$F$2:$F$201,MATCH($A367&amp;"-3",Matches!$J$2:$J$201,0))&lt;&gt;"",$C367&gt;=INDEX(Matches!$F$2:$F$201,MATCH($A367&amp;"-3",Matches!$J$2:$J$201,0))),"",IF(AND(H367=INDEX(Matches!$G$2:$G$201,MATCH($A367&amp;"-3",Matches!$J$2:$J$201,0)),I367=INDEX(Matches!$H$2:$H$201,MATCH($A367&amp;"-3",Matches!$J$2:$J$201,0))),5,IF(SIGN(H367-I367)&lt;&gt;SIGN(INDEX(Matches!$G$2:$G$201,MATCH($A367&amp;"-3",Matches!$J$2:$J$201,0))-INDEX(Matches!$H$2:$H$201,MATCH($A367&amp;"-3",Matches!$J$2:$J$201,0))),0,IF(H367-I367=INDEX(Matches!$G$2:$G$201,MATCH($A367&amp;"-3",Matches!$J$2:$J$201,0))-INDEX(Matches!$H$2:$H$201,MATCH($A367&amp;"-3",Matches!$J$2:$J$201,0)),3,2))))),""))</f>
        <v/>
      </c>
      <c r="AA367" s="12" t="str">
        <f aca="false">IF(OR($B367="",J367="",K367=""),"",IFERROR(IF(OR(INDEX(Matches!$I$2:$I$201,MATCH($A367&amp;"-4",Matches!$J$2:$J$201,0))="Void",INDEX(Matches!$G$2:$G$201,MATCH($A367&amp;"-4",Matches!$J$2:$J$201,0))="",INDEX(Matches!$H$2:$H$201,MATCH($A367&amp;"-4",Matches!$J$2:$J$201,0))=""),"",IF(AND($C367&lt;&gt;"",INDEX(Matches!$F$2:$F$201,MATCH($A367&amp;"-4",Matches!$J$2:$J$201,0))&lt;&gt;"",$C367&gt;=INDEX(Matches!$F$2:$F$201,MATCH($A367&amp;"-4",Matches!$J$2:$J$201,0))),"",IF(AND(J367=INDEX(Matches!$G$2:$G$201,MATCH($A367&amp;"-4",Matches!$J$2:$J$201,0)),K367=INDEX(Matches!$H$2:$H$201,MATCH($A367&amp;"-4",Matches!$J$2:$J$201,0))),5,IF(SIGN(J367-K367)&lt;&gt;SIGN(INDEX(Matches!$G$2:$G$201,MATCH($A367&amp;"-4",Matches!$J$2:$J$201,0))-INDEX(Matches!$H$2:$H$201,MATCH($A367&amp;"-4",Matches!$J$2:$J$201,0))),0,IF(J367-K367=INDEX(Matches!$G$2:$G$201,MATCH($A367&amp;"-4",Matches!$J$2:$J$201,0))-INDEX(Matches!$H$2:$H$201,MATCH($A367&amp;"-4",Matches!$J$2:$J$201,0)),3,2))))),""))</f>
        <v/>
      </c>
      <c r="AB367" s="12" t="str">
        <f aca="false">IF(OR($B367="",L367="",M367=""),"",IFERROR(IF(OR(INDEX(Matches!$I$2:$I$201,MATCH($A367&amp;"-5",Matches!$J$2:$J$201,0))="Void",INDEX(Matches!$G$2:$G$201,MATCH($A367&amp;"-5",Matches!$J$2:$J$201,0))="",INDEX(Matches!$H$2:$H$201,MATCH($A367&amp;"-5",Matches!$J$2:$J$201,0))=""),"",IF(AND($C367&lt;&gt;"",INDEX(Matches!$F$2:$F$201,MATCH($A367&amp;"-5",Matches!$J$2:$J$201,0))&lt;&gt;"",$C367&gt;=INDEX(Matches!$F$2:$F$201,MATCH($A367&amp;"-5",Matches!$J$2:$J$201,0))),"",IF(AND(L367=INDEX(Matches!$G$2:$G$201,MATCH($A367&amp;"-5",Matches!$J$2:$J$201,0)),M367=INDEX(Matches!$H$2:$H$201,MATCH($A367&amp;"-5",Matches!$J$2:$J$201,0))),5,IF(SIGN(L367-M367)&lt;&gt;SIGN(INDEX(Matches!$G$2:$G$201,MATCH($A367&amp;"-5",Matches!$J$2:$J$201,0))-INDEX(Matches!$H$2:$H$201,MATCH($A367&amp;"-5",Matches!$J$2:$J$201,0))),0,IF(L367-M367=INDEX(Matches!$G$2:$G$201,MATCH($A367&amp;"-5",Matches!$J$2:$J$201,0))-INDEX(Matches!$H$2:$H$201,MATCH($A367&amp;"-5",Matches!$J$2:$J$201,0)),3,2))))),""))</f>
        <v/>
      </c>
      <c r="AC367" s="12" t="str">
        <f aca="false">IF(OR($B367="",N367="",O367=""),"",IFERROR(IF(OR(INDEX(Matches!$I$2:$I$201,MATCH($A367&amp;"-6",Matches!$J$2:$J$201,0))="Void",INDEX(Matches!$G$2:$G$201,MATCH($A367&amp;"-6",Matches!$J$2:$J$201,0))="",INDEX(Matches!$H$2:$H$201,MATCH($A367&amp;"-6",Matches!$J$2:$J$201,0))=""),"",IF(AND($C367&lt;&gt;"",INDEX(Matches!$F$2:$F$201,MATCH($A367&amp;"-6",Matches!$J$2:$J$201,0))&lt;&gt;"",$C367&gt;=INDEX(Matches!$F$2:$F$201,MATCH($A367&amp;"-6",Matches!$J$2:$J$201,0))),"",IF(AND(N367=INDEX(Matches!$G$2:$G$201,MATCH($A367&amp;"-6",Matches!$J$2:$J$201,0)),O367=INDEX(Matches!$H$2:$H$201,MATCH($A367&amp;"-6",Matches!$J$2:$J$201,0))),5,IF(SIGN(N367-O367)&lt;&gt;SIGN(INDEX(Matches!$G$2:$G$201,MATCH($A367&amp;"-6",Matches!$J$2:$J$201,0))-INDEX(Matches!$H$2:$H$201,MATCH($A367&amp;"-6",Matches!$J$2:$J$201,0))),0,IF(N367-O367=INDEX(Matches!$G$2:$G$201,MATCH($A367&amp;"-6",Matches!$J$2:$J$201,0))-INDEX(Matches!$H$2:$H$201,MATCH($A367&amp;"-6",Matches!$J$2:$J$201,0)),3,2))))),""))</f>
        <v/>
      </c>
      <c r="AD367" s="12" t="str">
        <f aca="false">IF(OR($B367="",P367="",Q367=""),"",IFERROR(IF(OR(INDEX(Matches!$I$2:$I$201,MATCH($A367&amp;"-7",Matches!$J$2:$J$201,0))="Void",INDEX(Matches!$G$2:$G$201,MATCH($A367&amp;"-7",Matches!$J$2:$J$201,0))="",INDEX(Matches!$H$2:$H$201,MATCH($A367&amp;"-7",Matches!$J$2:$J$201,0))=""),"",IF(AND($C367&lt;&gt;"",INDEX(Matches!$F$2:$F$201,MATCH($A367&amp;"-7",Matches!$J$2:$J$201,0))&lt;&gt;"",$C367&gt;=INDEX(Matches!$F$2:$F$201,MATCH($A367&amp;"-7",Matches!$J$2:$J$201,0))),"",IF(AND(P367=INDEX(Matches!$G$2:$G$201,MATCH($A367&amp;"-7",Matches!$J$2:$J$201,0)),Q367=INDEX(Matches!$H$2:$H$201,MATCH($A367&amp;"-7",Matches!$J$2:$J$201,0))),5,IF(SIGN(P367-Q367)&lt;&gt;SIGN(INDEX(Matches!$G$2:$G$201,MATCH($A367&amp;"-7",Matches!$J$2:$J$201,0))-INDEX(Matches!$H$2:$H$201,MATCH($A367&amp;"-7",Matches!$J$2:$J$201,0))),0,IF(P367-Q367=INDEX(Matches!$G$2:$G$201,MATCH($A367&amp;"-7",Matches!$J$2:$J$201,0))-INDEX(Matches!$H$2:$H$201,MATCH($A367&amp;"-7",Matches!$J$2:$J$201,0)),3,2))))),""))</f>
        <v/>
      </c>
      <c r="AE367" s="12" t="str">
        <f aca="false">IF(OR($B367="",R367="",S367=""),"",IFERROR(IF(OR(INDEX(Matches!$I$2:$I$201,MATCH($A367&amp;"-8",Matches!$J$2:$J$201,0))="Void",INDEX(Matches!$G$2:$G$201,MATCH($A367&amp;"-8",Matches!$J$2:$J$201,0))="",INDEX(Matches!$H$2:$H$201,MATCH($A367&amp;"-8",Matches!$J$2:$J$201,0))=""),"",IF(AND($C367&lt;&gt;"",INDEX(Matches!$F$2:$F$201,MATCH($A367&amp;"-8",Matches!$J$2:$J$201,0))&lt;&gt;"",$C367&gt;=INDEX(Matches!$F$2:$F$201,MATCH($A367&amp;"-8",Matches!$J$2:$J$201,0))),"",IF(AND(R367=INDEX(Matches!$G$2:$G$201,MATCH($A367&amp;"-8",Matches!$J$2:$J$201,0)),S367=INDEX(Matches!$H$2:$H$201,MATCH($A367&amp;"-8",Matches!$J$2:$J$201,0))),5,IF(SIGN(R367-S367)&lt;&gt;SIGN(INDEX(Matches!$G$2:$G$201,MATCH($A367&amp;"-8",Matches!$J$2:$J$201,0))-INDEX(Matches!$H$2:$H$201,MATCH($A367&amp;"-8",Matches!$J$2:$J$201,0))),0,IF(R367-S367=INDEX(Matches!$G$2:$G$201,MATCH($A367&amp;"-8",Matches!$J$2:$J$201,0))-INDEX(Matches!$H$2:$H$201,MATCH($A367&amp;"-8",Matches!$J$2:$J$201,0)),3,2))))),""))</f>
        <v/>
      </c>
      <c r="AF367" s="12" t="str">
        <f aca="false">IF(OR($B367="",T367="",U367=""),"",IFERROR(IF(OR(INDEX(Matches!$I$2:$I$201,MATCH($A367&amp;"-9",Matches!$J$2:$J$201,0))="Void",INDEX(Matches!$G$2:$G$201,MATCH($A367&amp;"-9",Matches!$J$2:$J$201,0))="",INDEX(Matches!$H$2:$H$201,MATCH($A367&amp;"-9",Matches!$J$2:$J$201,0))=""),"",IF(AND($C367&lt;&gt;"",INDEX(Matches!$F$2:$F$201,MATCH($A367&amp;"-9",Matches!$J$2:$J$201,0))&lt;&gt;"",$C367&gt;=INDEX(Matches!$F$2:$F$201,MATCH($A367&amp;"-9",Matches!$J$2:$J$201,0))),"",IF(AND(T367=INDEX(Matches!$G$2:$G$201,MATCH($A367&amp;"-9",Matches!$J$2:$J$201,0)),U367=INDEX(Matches!$H$2:$H$201,MATCH($A367&amp;"-9",Matches!$J$2:$J$201,0))),5,IF(SIGN(T367-U367)&lt;&gt;SIGN(INDEX(Matches!$G$2:$G$201,MATCH($A367&amp;"-9",Matches!$J$2:$J$201,0))-INDEX(Matches!$H$2:$H$201,MATCH($A367&amp;"-9",Matches!$J$2:$J$201,0))),0,IF(T367-U367=INDEX(Matches!$G$2:$G$201,MATCH($A367&amp;"-9",Matches!$J$2:$J$201,0))-INDEX(Matches!$H$2:$H$201,MATCH($A367&amp;"-9",Matches!$J$2:$J$201,0)),3,2))))),""))</f>
        <v/>
      </c>
      <c r="AG367" s="12" t="str">
        <f aca="false">IF(OR($B367="",V367="",W367=""),"",IFERROR(IF(OR(INDEX(Matches!$I$2:$I$201,MATCH($A367&amp;"-10",Matches!$J$2:$J$201,0))="Void",INDEX(Matches!$G$2:$G$201,MATCH($A367&amp;"-10",Matches!$J$2:$J$201,0))="",INDEX(Matches!$H$2:$H$201,MATCH($A367&amp;"-10",Matches!$J$2:$J$201,0))=""),"",IF(AND($C367&lt;&gt;"",INDEX(Matches!$F$2:$F$201,MATCH($A367&amp;"-10",Matches!$J$2:$J$201,0))&lt;&gt;"",$C367&gt;=INDEX(Matches!$F$2:$F$201,MATCH($A367&amp;"-10",Matches!$J$2:$J$201,0))),"",IF(AND(V367=INDEX(Matches!$G$2:$G$201,MATCH($A367&amp;"-10",Matches!$J$2:$J$201,0)),W367=INDEX(Matches!$H$2:$H$201,MATCH($A367&amp;"-10",Matches!$J$2:$J$201,0))),5,IF(SIGN(V367-W367)&lt;&gt;SIGN(INDEX(Matches!$G$2:$G$201,MATCH($A367&amp;"-10",Matches!$J$2:$J$201,0))-INDEX(Matches!$H$2:$H$201,MATCH($A367&amp;"-10",Matches!$J$2:$J$201,0))),0,IF(V367-W367=INDEX(Matches!$G$2:$G$201,MATCH($A367&amp;"-10",Matches!$J$2:$J$201,0))-INDEX(Matches!$H$2:$H$201,MATCH($A367&amp;"-10",Matches!$J$2:$J$201,0)),3,2))))),""))</f>
        <v/>
      </c>
      <c r="AH367" s="13" t="str">
        <f aca="false">IF($B367="","",SUM(X367:AG367))</f>
        <v/>
      </c>
      <c r="AI367" s="12" t="str">
        <f aca="false">IF($B367="","",COUNTIF(X367:AG367,5))</f>
        <v/>
      </c>
      <c r="AJ367" s="12" t="str">
        <f aca="false">IF($B367="","",COUNTIF(X367:AG367,"&gt;=2"))</f>
        <v/>
      </c>
      <c r="AK367" s="12" t="str">
        <f aca="false">IF($B367="","",COUNT(X367:AG367))</f>
        <v/>
      </c>
    </row>
    <row r="368" customFormat="false" ht="15" hidden="false" customHeight="false" outlineLevel="0" collapsed="false">
      <c r="A368" s="7"/>
      <c r="B368" s="7"/>
      <c r="C368" s="11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12" t="str">
        <f aca="false">IF(OR($B368="",D368="",E368=""),"",IFERROR(IF(OR(INDEX(Matches!$I$2:$I$201,MATCH($A368&amp;"-1",Matches!$J$2:$J$201,0))="Void",INDEX(Matches!$G$2:$G$201,MATCH($A368&amp;"-1",Matches!$J$2:$J$201,0))="",INDEX(Matches!$H$2:$H$201,MATCH($A368&amp;"-1",Matches!$J$2:$J$201,0))=""),"",IF(AND($C368&lt;&gt;"",INDEX(Matches!$F$2:$F$201,MATCH($A368&amp;"-1",Matches!$J$2:$J$201,0))&lt;&gt;"",$C368&gt;=INDEX(Matches!$F$2:$F$201,MATCH($A368&amp;"-1",Matches!$J$2:$J$201,0))),"",IF(AND(D368=INDEX(Matches!$G$2:$G$201,MATCH($A368&amp;"-1",Matches!$J$2:$J$201,0)),E368=INDEX(Matches!$H$2:$H$201,MATCH($A368&amp;"-1",Matches!$J$2:$J$201,0))),5,IF(SIGN(D368-E368)&lt;&gt;SIGN(INDEX(Matches!$G$2:$G$201,MATCH($A368&amp;"-1",Matches!$J$2:$J$201,0))-INDEX(Matches!$H$2:$H$201,MATCH($A368&amp;"-1",Matches!$J$2:$J$201,0))),0,IF(D368-E368=INDEX(Matches!$G$2:$G$201,MATCH($A368&amp;"-1",Matches!$J$2:$J$201,0))-INDEX(Matches!$H$2:$H$201,MATCH($A368&amp;"-1",Matches!$J$2:$J$201,0)),3,2))))),""))</f>
        <v/>
      </c>
      <c r="Y368" s="12" t="str">
        <f aca="false">IF(OR($B368="",F368="",G368=""),"",IFERROR(IF(OR(INDEX(Matches!$I$2:$I$201,MATCH($A368&amp;"-2",Matches!$J$2:$J$201,0))="Void",INDEX(Matches!$G$2:$G$201,MATCH($A368&amp;"-2",Matches!$J$2:$J$201,0))="",INDEX(Matches!$H$2:$H$201,MATCH($A368&amp;"-2",Matches!$J$2:$J$201,0))=""),"",IF(AND($C368&lt;&gt;"",INDEX(Matches!$F$2:$F$201,MATCH($A368&amp;"-2",Matches!$J$2:$J$201,0))&lt;&gt;"",$C368&gt;=INDEX(Matches!$F$2:$F$201,MATCH($A368&amp;"-2",Matches!$J$2:$J$201,0))),"",IF(AND(F368=INDEX(Matches!$G$2:$G$201,MATCH($A368&amp;"-2",Matches!$J$2:$J$201,0)),G368=INDEX(Matches!$H$2:$H$201,MATCH($A368&amp;"-2",Matches!$J$2:$J$201,0))),5,IF(SIGN(F368-G368)&lt;&gt;SIGN(INDEX(Matches!$G$2:$G$201,MATCH($A368&amp;"-2",Matches!$J$2:$J$201,0))-INDEX(Matches!$H$2:$H$201,MATCH($A368&amp;"-2",Matches!$J$2:$J$201,0))),0,IF(F368-G368=INDEX(Matches!$G$2:$G$201,MATCH($A368&amp;"-2",Matches!$J$2:$J$201,0))-INDEX(Matches!$H$2:$H$201,MATCH($A368&amp;"-2",Matches!$J$2:$J$201,0)),3,2))))),""))</f>
        <v/>
      </c>
      <c r="Z368" s="12" t="str">
        <f aca="false">IF(OR($B368="",H368="",I368=""),"",IFERROR(IF(OR(INDEX(Matches!$I$2:$I$201,MATCH($A368&amp;"-3",Matches!$J$2:$J$201,0))="Void",INDEX(Matches!$G$2:$G$201,MATCH($A368&amp;"-3",Matches!$J$2:$J$201,0))="",INDEX(Matches!$H$2:$H$201,MATCH($A368&amp;"-3",Matches!$J$2:$J$201,0))=""),"",IF(AND($C368&lt;&gt;"",INDEX(Matches!$F$2:$F$201,MATCH($A368&amp;"-3",Matches!$J$2:$J$201,0))&lt;&gt;"",$C368&gt;=INDEX(Matches!$F$2:$F$201,MATCH($A368&amp;"-3",Matches!$J$2:$J$201,0))),"",IF(AND(H368=INDEX(Matches!$G$2:$G$201,MATCH($A368&amp;"-3",Matches!$J$2:$J$201,0)),I368=INDEX(Matches!$H$2:$H$201,MATCH($A368&amp;"-3",Matches!$J$2:$J$201,0))),5,IF(SIGN(H368-I368)&lt;&gt;SIGN(INDEX(Matches!$G$2:$G$201,MATCH($A368&amp;"-3",Matches!$J$2:$J$201,0))-INDEX(Matches!$H$2:$H$201,MATCH($A368&amp;"-3",Matches!$J$2:$J$201,0))),0,IF(H368-I368=INDEX(Matches!$G$2:$G$201,MATCH($A368&amp;"-3",Matches!$J$2:$J$201,0))-INDEX(Matches!$H$2:$H$201,MATCH($A368&amp;"-3",Matches!$J$2:$J$201,0)),3,2))))),""))</f>
        <v/>
      </c>
      <c r="AA368" s="12" t="str">
        <f aca="false">IF(OR($B368="",J368="",K368=""),"",IFERROR(IF(OR(INDEX(Matches!$I$2:$I$201,MATCH($A368&amp;"-4",Matches!$J$2:$J$201,0))="Void",INDEX(Matches!$G$2:$G$201,MATCH($A368&amp;"-4",Matches!$J$2:$J$201,0))="",INDEX(Matches!$H$2:$H$201,MATCH($A368&amp;"-4",Matches!$J$2:$J$201,0))=""),"",IF(AND($C368&lt;&gt;"",INDEX(Matches!$F$2:$F$201,MATCH($A368&amp;"-4",Matches!$J$2:$J$201,0))&lt;&gt;"",$C368&gt;=INDEX(Matches!$F$2:$F$201,MATCH($A368&amp;"-4",Matches!$J$2:$J$201,0))),"",IF(AND(J368=INDEX(Matches!$G$2:$G$201,MATCH($A368&amp;"-4",Matches!$J$2:$J$201,0)),K368=INDEX(Matches!$H$2:$H$201,MATCH($A368&amp;"-4",Matches!$J$2:$J$201,0))),5,IF(SIGN(J368-K368)&lt;&gt;SIGN(INDEX(Matches!$G$2:$G$201,MATCH($A368&amp;"-4",Matches!$J$2:$J$201,0))-INDEX(Matches!$H$2:$H$201,MATCH($A368&amp;"-4",Matches!$J$2:$J$201,0))),0,IF(J368-K368=INDEX(Matches!$G$2:$G$201,MATCH($A368&amp;"-4",Matches!$J$2:$J$201,0))-INDEX(Matches!$H$2:$H$201,MATCH($A368&amp;"-4",Matches!$J$2:$J$201,0)),3,2))))),""))</f>
        <v/>
      </c>
      <c r="AB368" s="12" t="str">
        <f aca="false">IF(OR($B368="",L368="",M368=""),"",IFERROR(IF(OR(INDEX(Matches!$I$2:$I$201,MATCH($A368&amp;"-5",Matches!$J$2:$J$201,0))="Void",INDEX(Matches!$G$2:$G$201,MATCH($A368&amp;"-5",Matches!$J$2:$J$201,0))="",INDEX(Matches!$H$2:$H$201,MATCH($A368&amp;"-5",Matches!$J$2:$J$201,0))=""),"",IF(AND($C368&lt;&gt;"",INDEX(Matches!$F$2:$F$201,MATCH($A368&amp;"-5",Matches!$J$2:$J$201,0))&lt;&gt;"",$C368&gt;=INDEX(Matches!$F$2:$F$201,MATCH($A368&amp;"-5",Matches!$J$2:$J$201,0))),"",IF(AND(L368=INDEX(Matches!$G$2:$G$201,MATCH($A368&amp;"-5",Matches!$J$2:$J$201,0)),M368=INDEX(Matches!$H$2:$H$201,MATCH($A368&amp;"-5",Matches!$J$2:$J$201,0))),5,IF(SIGN(L368-M368)&lt;&gt;SIGN(INDEX(Matches!$G$2:$G$201,MATCH($A368&amp;"-5",Matches!$J$2:$J$201,0))-INDEX(Matches!$H$2:$H$201,MATCH($A368&amp;"-5",Matches!$J$2:$J$201,0))),0,IF(L368-M368=INDEX(Matches!$G$2:$G$201,MATCH($A368&amp;"-5",Matches!$J$2:$J$201,0))-INDEX(Matches!$H$2:$H$201,MATCH($A368&amp;"-5",Matches!$J$2:$J$201,0)),3,2))))),""))</f>
        <v/>
      </c>
      <c r="AC368" s="12" t="str">
        <f aca="false">IF(OR($B368="",N368="",O368=""),"",IFERROR(IF(OR(INDEX(Matches!$I$2:$I$201,MATCH($A368&amp;"-6",Matches!$J$2:$J$201,0))="Void",INDEX(Matches!$G$2:$G$201,MATCH($A368&amp;"-6",Matches!$J$2:$J$201,0))="",INDEX(Matches!$H$2:$H$201,MATCH($A368&amp;"-6",Matches!$J$2:$J$201,0))=""),"",IF(AND($C368&lt;&gt;"",INDEX(Matches!$F$2:$F$201,MATCH($A368&amp;"-6",Matches!$J$2:$J$201,0))&lt;&gt;"",$C368&gt;=INDEX(Matches!$F$2:$F$201,MATCH($A368&amp;"-6",Matches!$J$2:$J$201,0))),"",IF(AND(N368=INDEX(Matches!$G$2:$G$201,MATCH($A368&amp;"-6",Matches!$J$2:$J$201,0)),O368=INDEX(Matches!$H$2:$H$201,MATCH($A368&amp;"-6",Matches!$J$2:$J$201,0))),5,IF(SIGN(N368-O368)&lt;&gt;SIGN(INDEX(Matches!$G$2:$G$201,MATCH($A368&amp;"-6",Matches!$J$2:$J$201,0))-INDEX(Matches!$H$2:$H$201,MATCH($A368&amp;"-6",Matches!$J$2:$J$201,0))),0,IF(N368-O368=INDEX(Matches!$G$2:$G$201,MATCH($A368&amp;"-6",Matches!$J$2:$J$201,0))-INDEX(Matches!$H$2:$H$201,MATCH($A368&amp;"-6",Matches!$J$2:$J$201,0)),3,2))))),""))</f>
        <v/>
      </c>
      <c r="AD368" s="12" t="str">
        <f aca="false">IF(OR($B368="",P368="",Q368=""),"",IFERROR(IF(OR(INDEX(Matches!$I$2:$I$201,MATCH($A368&amp;"-7",Matches!$J$2:$J$201,0))="Void",INDEX(Matches!$G$2:$G$201,MATCH($A368&amp;"-7",Matches!$J$2:$J$201,0))="",INDEX(Matches!$H$2:$H$201,MATCH($A368&amp;"-7",Matches!$J$2:$J$201,0))=""),"",IF(AND($C368&lt;&gt;"",INDEX(Matches!$F$2:$F$201,MATCH($A368&amp;"-7",Matches!$J$2:$J$201,0))&lt;&gt;"",$C368&gt;=INDEX(Matches!$F$2:$F$201,MATCH($A368&amp;"-7",Matches!$J$2:$J$201,0))),"",IF(AND(P368=INDEX(Matches!$G$2:$G$201,MATCH($A368&amp;"-7",Matches!$J$2:$J$201,0)),Q368=INDEX(Matches!$H$2:$H$201,MATCH($A368&amp;"-7",Matches!$J$2:$J$201,0))),5,IF(SIGN(P368-Q368)&lt;&gt;SIGN(INDEX(Matches!$G$2:$G$201,MATCH($A368&amp;"-7",Matches!$J$2:$J$201,0))-INDEX(Matches!$H$2:$H$201,MATCH($A368&amp;"-7",Matches!$J$2:$J$201,0))),0,IF(P368-Q368=INDEX(Matches!$G$2:$G$201,MATCH($A368&amp;"-7",Matches!$J$2:$J$201,0))-INDEX(Matches!$H$2:$H$201,MATCH($A368&amp;"-7",Matches!$J$2:$J$201,0)),3,2))))),""))</f>
        <v/>
      </c>
      <c r="AE368" s="12" t="str">
        <f aca="false">IF(OR($B368="",R368="",S368=""),"",IFERROR(IF(OR(INDEX(Matches!$I$2:$I$201,MATCH($A368&amp;"-8",Matches!$J$2:$J$201,0))="Void",INDEX(Matches!$G$2:$G$201,MATCH($A368&amp;"-8",Matches!$J$2:$J$201,0))="",INDEX(Matches!$H$2:$H$201,MATCH($A368&amp;"-8",Matches!$J$2:$J$201,0))=""),"",IF(AND($C368&lt;&gt;"",INDEX(Matches!$F$2:$F$201,MATCH($A368&amp;"-8",Matches!$J$2:$J$201,0))&lt;&gt;"",$C368&gt;=INDEX(Matches!$F$2:$F$201,MATCH($A368&amp;"-8",Matches!$J$2:$J$201,0))),"",IF(AND(R368=INDEX(Matches!$G$2:$G$201,MATCH($A368&amp;"-8",Matches!$J$2:$J$201,0)),S368=INDEX(Matches!$H$2:$H$201,MATCH($A368&amp;"-8",Matches!$J$2:$J$201,0))),5,IF(SIGN(R368-S368)&lt;&gt;SIGN(INDEX(Matches!$G$2:$G$201,MATCH($A368&amp;"-8",Matches!$J$2:$J$201,0))-INDEX(Matches!$H$2:$H$201,MATCH($A368&amp;"-8",Matches!$J$2:$J$201,0))),0,IF(R368-S368=INDEX(Matches!$G$2:$G$201,MATCH($A368&amp;"-8",Matches!$J$2:$J$201,0))-INDEX(Matches!$H$2:$H$201,MATCH($A368&amp;"-8",Matches!$J$2:$J$201,0)),3,2))))),""))</f>
        <v/>
      </c>
      <c r="AF368" s="12" t="str">
        <f aca="false">IF(OR($B368="",T368="",U368=""),"",IFERROR(IF(OR(INDEX(Matches!$I$2:$I$201,MATCH($A368&amp;"-9",Matches!$J$2:$J$201,0))="Void",INDEX(Matches!$G$2:$G$201,MATCH($A368&amp;"-9",Matches!$J$2:$J$201,0))="",INDEX(Matches!$H$2:$H$201,MATCH($A368&amp;"-9",Matches!$J$2:$J$201,0))=""),"",IF(AND($C368&lt;&gt;"",INDEX(Matches!$F$2:$F$201,MATCH($A368&amp;"-9",Matches!$J$2:$J$201,0))&lt;&gt;"",$C368&gt;=INDEX(Matches!$F$2:$F$201,MATCH($A368&amp;"-9",Matches!$J$2:$J$201,0))),"",IF(AND(T368=INDEX(Matches!$G$2:$G$201,MATCH($A368&amp;"-9",Matches!$J$2:$J$201,0)),U368=INDEX(Matches!$H$2:$H$201,MATCH($A368&amp;"-9",Matches!$J$2:$J$201,0))),5,IF(SIGN(T368-U368)&lt;&gt;SIGN(INDEX(Matches!$G$2:$G$201,MATCH($A368&amp;"-9",Matches!$J$2:$J$201,0))-INDEX(Matches!$H$2:$H$201,MATCH($A368&amp;"-9",Matches!$J$2:$J$201,0))),0,IF(T368-U368=INDEX(Matches!$G$2:$G$201,MATCH($A368&amp;"-9",Matches!$J$2:$J$201,0))-INDEX(Matches!$H$2:$H$201,MATCH($A368&amp;"-9",Matches!$J$2:$J$201,0)),3,2))))),""))</f>
        <v/>
      </c>
      <c r="AG368" s="12" t="str">
        <f aca="false">IF(OR($B368="",V368="",W368=""),"",IFERROR(IF(OR(INDEX(Matches!$I$2:$I$201,MATCH($A368&amp;"-10",Matches!$J$2:$J$201,0))="Void",INDEX(Matches!$G$2:$G$201,MATCH($A368&amp;"-10",Matches!$J$2:$J$201,0))="",INDEX(Matches!$H$2:$H$201,MATCH($A368&amp;"-10",Matches!$J$2:$J$201,0))=""),"",IF(AND($C368&lt;&gt;"",INDEX(Matches!$F$2:$F$201,MATCH($A368&amp;"-10",Matches!$J$2:$J$201,0))&lt;&gt;"",$C368&gt;=INDEX(Matches!$F$2:$F$201,MATCH($A368&amp;"-10",Matches!$J$2:$J$201,0))),"",IF(AND(V368=INDEX(Matches!$G$2:$G$201,MATCH($A368&amp;"-10",Matches!$J$2:$J$201,0)),W368=INDEX(Matches!$H$2:$H$201,MATCH($A368&amp;"-10",Matches!$J$2:$J$201,0))),5,IF(SIGN(V368-W368)&lt;&gt;SIGN(INDEX(Matches!$G$2:$G$201,MATCH($A368&amp;"-10",Matches!$J$2:$J$201,0))-INDEX(Matches!$H$2:$H$201,MATCH($A368&amp;"-10",Matches!$J$2:$J$201,0))),0,IF(V368-W368=INDEX(Matches!$G$2:$G$201,MATCH($A368&amp;"-10",Matches!$J$2:$J$201,0))-INDEX(Matches!$H$2:$H$201,MATCH($A368&amp;"-10",Matches!$J$2:$J$201,0)),3,2))))),""))</f>
        <v/>
      </c>
      <c r="AH368" s="13" t="str">
        <f aca="false">IF($B368="","",SUM(X368:AG368))</f>
        <v/>
      </c>
      <c r="AI368" s="12" t="str">
        <f aca="false">IF($B368="","",COUNTIF(X368:AG368,5))</f>
        <v/>
      </c>
      <c r="AJ368" s="12" t="str">
        <f aca="false">IF($B368="","",COUNTIF(X368:AG368,"&gt;=2"))</f>
        <v/>
      </c>
      <c r="AK368" s="12" t="str">
        <f aca="false">IF($B368="","",COUNT(X368:AG368))</f>
        <v/>
      </c>
    </row>
    <row r="369" customFormat="false" ht="15" hidden="false" customHeight="false" outlineLevel="0" collapsed="false">
      <c r="A369" s="7"/>
      <c r="B369" s="7"/>
      <c r="C369" s="11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12" t="str">
        <f aca="false">IF(OR($B369="",D369="",E369=""),"",IFERROR(IF(OR(INDEX(Matches!$I$2:$I$201,MATCH($A369&amp;"-1",Matches!$J$2:$J$201,0))="Void",INDEX(Matches!$G$2:$G$201,MATCH($A369&amp;"-1",Matches!$J$2:$J$201,0))="",INDEX(Matches!$H$2:$H$201,MATCH($A369&amp;"-1",Matches!$J$2:$J$201,0))=""),"",IF(AND($C369&lt;&gt;"",INDEX(Matches!$F$2:$F$201,MATCH($A369&amp;"-1",Matches!$J$2:$J$201,0))&lt;&gt;"",$C369&gt;=INDEX(Matches!$F$2:$F$201,MATCH($A369&amp;"-1",Matches!$J$2:$J$201,0))),"",IF(AND(D369=INDEX(Matches!$G$2:$G$201,MATCH($A369&amp;"-1",Matches!$J$2:$J$201,0)),E369=INDEX(Matches!$H$2:$H$201,MATCH($A369&amp;"-1",Matches!$J$2:$J$201,0))),5,IF(SIGN(D369-E369)&lt;&gt;SIGN(INDEX(Matches!$G$2:$G$201,MATCH($A369&amp;"-1",Matches!$J$2:$J$201,0))-INDEX(Matches!$H$2:$H$201,MATCH($A369&amp;"-1",Matches!$J$2:$J$201,0))),0,IF(D369-E369=INDEX(Matches!$G$2:$G$201,MATCH($A369&amp;"-1",Matches!$J$2:$J$201,0))-INDEX(Matches!$H$2:$H$201,MATCH($A369&amp;"-1",Matches!$J$2:$J$201,0)),3,2))))),""))</f>
        <v/>
      </c>
      <c r="Y369" s="12" t="str">
        <f aca="false">IF(OR($B369="",F369="",G369=""),"",IFERROR(IF(OR(INDEX(Matches!$I$2:$I$201,MATCH($A369&amp;"-2",Matches!$J$2:$J$201,0))="Void",INDEX(Matches!$G$2:$G$201,MATCH($A369&amp;"-2",Matches!$J$2:$J$201,0))="",INDEX(Matches!$H$2:$H$201,MATCH($A369&amp;"-2",Matches!$J$2:$J$201,0))=""),"",IF(AND($C369&lt;&gt;"",INDEX(Matches!$F$2:$F$201,MATCH($A369&amp;"-2",Matches!$J$2:$J$201,0))&lt;&gt;"",$C369&gt;=INDEX(Matches!$F$2:$F$201,MATCH($A369&amp;"-2",Matches!$J$2:$J$201,0))),"",IF(AND(F369=INDEX(Matches!$G$2:$G$201,MATCH($A369&amp;"-2",Matches!$J$2:$J$201,0)),G369=INDEX(Matches!$H$2:$H$201,MATCH($A369&amp;"-2",Matches!$J$2:$J$201,0))),5,IF(SIGN(F369-G369)&lt;&gt;SIGN(INDEX(Matches!$G$2:$G$201,MATCH($A369&amp;"-2",Matches!$J$2:$J$201,0))-INDEX(Matches!$H$2:$H$201,MATCH($A369&amp;"-2",Matches!$J$2:$J$201,0))),0,IF(F369-G369=INDEX(Matches!$G$2:$G$201,MATCH($A369&amp;"-2",Matches!$J$2:$J$201,0))-INDEX(Matches!$H$2:$H$201,MATCH($A369&amp;"-2",Matches!$J$2:$J$201,0)),3,2))))),""))</f>
        <v/>
      </c>
      <c r="Z369" s="12" t="str">
        <f aca="false">IF(OR($B369="",H369="",I369=""),"",IFERROR(IF(OR(INDEX(Matches!$I$2:$I$201,MATCH($A369&amp;"-3",Matches!$J$2:$J$201,0))="Void",INDEX(Matches!$G$2:$G$201,MATCH($A369&amp;"-3",Matches!$J$2:$J$201,0))="",INDEX(Matches!$H$2:$H$201,MATCH($A369&amp;"-3",Matches!$J$2:$J$201,0))=""),"",IF(AND($C369&lt;&gt;"",INDEX(Matches!$F$2:$F$201,MATCH($A369&amp;"-3",Matches!$J$2:$J$201,0))&lt;&gt;"",$C369&gt;=INDEX(Matches!$F$2:$F$201,MATCH($A369&amp;"-3",Matches!$J$2:$J$201,0))),"",IF(AND(H369=INDEX(Matches!$G$2:$G$201,MATCH($A369&amp;"-3",Matches!$J$2:$J$201,0)),I369=INDEX(Matches!$H$2:$H$201,MATCH($A369&amp;"-3",Matches!$J$2:$J$201,0))),5,IF(SIGN(H369-I369)&lt;&gt;SIGN(INDEX(Matches!$G$2:$G$201,MATCH($A369&amp;"-3",Matches!$J$2:$J$201,0))-INDEX(Matches!$H$2:$H$201,MATCH($A369&amp;"-3",Matches!$J$2:$J$201,0))),0,IF(H369-I369=INDEX(Matches!$G$2:$G$201,MATCH($A369&amp;"-3",Matches!$J$2:$J$201,0))-INDEX(Matches!$H$2:$H$201,MATCH($A369&amp;"-3",Matches!$J$2:$J$201,0)),3,2))))),""))</f>
        <v/>
      </c>
      <c r="AA369" s="12" t="str">
        <f aca="false">IF(OR($B369="",J369="",K369=""),"",IFERROR(IF(OR(INDEX(Matches!$I$2:$I$201,MATCH($A369&amp;"-4",Matches!$J$2:$J$201,0))="Void",INDEX(Matches!$G$2:$G$201,MATCH($A369&amp;"-4",Matches!$J$2:$J$201,0))="",INDEX(Matches!$H$2:$H$201,MATCH($A369&amp;"-4",Matches!$J$2:$J$201,0))=""),"",IF(AND($C369&lt;&gt;"",INDEX(Matches!$F$2:$F$201,MATCH($A369&amp;"-4",Matches!$J$2:$J$201,0))&lt;&gt;"",$C369&gt;=INDEX(Matches!$F$2:$F$201,MATCH($A369&amp;"-4",Matches!$J$2:$J$201,0))),"",IF(AND(J369=INDEX(Matches!$G$2:$G$201,MATCH($A369&amp;"-4",Matches!$J$2:$J$201,0)),K369=INDEX(Matches!$H$2:$H$201,MATCH($A369&amp;"-4",Matches!$J$2:$J$201,0))),5,IF(SIGN(J369-K369)&lt;&gt;SIGN(INDEX(Matches!$G$2:$G$201,MATCH($A369&amp;"-4",Matches!$J$2:$J$201,0))-INDEX(Matches!$H$2:$H$201,MATCH($A369&amp;"-4",Matches!$J$2:$J$201,0))),0,IF(J369-K369=INDEX(Matches!$G$2:$G$201,MATCH($A369&amp;"-4",Matches!$J$2:$J$201,0))-INDEX(Matches!$H$2:$H$201,MATCH($A369&amp;"-4",Matches!$J$2:$J$201,0)),3,2))))),""))</f>
        <v/>
      </c>
      <c r="AB369" s="12" t="str">
        <f aca="false">IF(OR($B369="",L369="",M369=""),"",IFERROR(IF(OR(INDEX(Matches!$I$2:$I$201,MATCH($A369&amp;"-5",Matches!$J$2:$J$201,0))="Void",INDEX(Matches!$G$2:$G$201,MATCH($A369&amp;"-5",Matches!$J$2:$J$201,0))="",INDEX(Matches!$H$2:$H$201,MATCH($A369&amp;"-5",Matches!$J$2:$J$201,0))=""),"",IF(AND($C369&lt;&gt;"",INDEX(Matches!$F$2:$F$201,MATCH($A369&amp;"-5",Matches!$J$2:$J$201,0))&lt;&gt;"",$C369&gt;=INDEX(Matches!$F$2:$F$201,MATCH($A369&amp;"-5",Matches!$J$2:$J$201,0))),"",IF(AND(L369=INDEX(Matches!$G$2:$G$201,MATCH($A369&amp;"-5",Matches!$J$2:$J$201,0)),M369=INDEX(Matches!$H$2:$H$201,MATCH($A369&amp;"-5",Matches!$J$2:$J$201,0))),5,IF(SIGN(L369-M369)&lt;&gt;SIGN(INDEX(Matches!$G$2:$G$201,MATCH($A369&amp;"-5",Matches!$J$2:$J$201,0))-INDEX(Matches!$H$2:$H$201,MATCH($A369&amp;"-5",Matches!$J$2:$J$201,0))),0,IF(L369-M369=INDEX(Matches!$G$2:$G$201,MATCH($A369&amp;"-5",Matches!$J$2:$J$201,0))-INDEX(Matches!$H$2:$H$201,MATCH($A369&amp;"-5",Matches!$J$2:$J$201,0)),3,2))))),""))</f>
        <v/>
      </c>
      <c r="AC369" s="12" t="str">
        <f aca="false">IF(OR($B369="",N369="",O369=""),"",IFERROR(IF(OR(INDEX(Matches!$I$2:$I$201,MATCH($A369&amp;"-6",Matches!$J$2:$J$201,0))="Void",INDEX(Matches!$G$2:$G$201,MATCH($A369&amp;"-6",Matches!$J$2:$J$201,0))="",INDEX(Matches!$H$2:$H$201,MATCH($A369&amp;"-6",Matches!$J$2:$J$201,0))=""),"",IF(AND($C369&lt;&gt;"",INDEX(Matches!$F$2:$F$201,MATCH($A369&amp;"-6",Matches!$J$2:$J$201,0))&lt;&gt;"",$C369&gt;=INDEX(Matches!$F$2:$F$201,MATCH($A369&amp;"-6",Matches!$J$2:$J$201,0))),"",IF(AND(N369=INDEX(Matches!$G$2:$G$201,MATCH($A369&amp;"-6",Matches!$J$2:$J$201,0)),O369=INDEX(Matches!$H$2:$H$201,MATCH($A369&amp;"-6",Matches!$J$2:$J$201,0))),5,IF(SIGN(N369-O369)&lt;&gt;SIGN(INDEX(Matches!$G$2:$G$201,MATCH($A369&amp;"-6",Matches!$J$2:$J$201,0))-INDEX(Matches!$H$2:$H$201,MATCH($A369&amp;"-6",Matches!$J$2:$J$201,0))),0,IF(N369-O369=INDEX(Matches!$G$2:$G$201,MATCH($A369&amp;"-6",Matches!$J$2:$J$201,0))-INDEX(Matches!$H$2:$H$201,MATCH($A369&amp;"-6",Matches!$J$2:$J$201,0)),3,2))))),""))</f>
        <v/>
      </c>
      <c r="AD369" s="12" t="str">
        <f aca="false">IF(OR($B369="",P369="",Q369=""),"",IFERROR(IF(OR(INDEX(Matches!$I$2:$I$201,MATCH($A369&amp;"-7",Matches!$J$2:$J$201,0))="Void",INDEX(Matches!$G$2:$G$201,MATCH($A369&amp;"-7",Matches!$J$2:$J$201,0))="",INDEX(Matches!$H$2:$H$201,MATCH($A369&amp;"-7",Matches!$J$2:$J$201,0))=""),"",IF(AND($C369&lt;&gt;"",INDEX(Matches!$F$2:$F$201,MATCH($A369&amp;"-7",Matches!$J$2:$J$201,0))&lt;&gt;"",$C369&gt;=INDEX(Matches!$F$2:$F$201,MATCH($A369&amp;"-7",Matches!$J$2:$J$201,0))),"",IF(AND(P369=INDEX(Matches!$G$2:$G$201,MATCH($A369&amp;"-7",Matches!$J$2:$J$201,0)),Q369=INDEX(Matches!$H$2:$H$201,MATCH($A369&amp;"-7",Matches!$J$2:$J$201,0))),5,IF(SIGN(P369-Q369)&lt;&gt;SIGN(INDEX(Matches!$G$2:$G$201,MATCH($A369&amp;"-7",Matches!$J$2:$J$201,0))-INDEX(Matches!$H$2:$H$201,MATCH($A369&amp;"-7",Matches!$J$2:$J$201,0))),0,IF(P369-Q369=INDEX(Matches!$G$2:$G$201,MATCH($A369&amp;"-7",Matches!$J$2:$J$201,0))-INDEX(Matches!$H$2:$H$201,MATCH($A369&amp;"-7",Matches!$J$2:$J$201,0)),3,2))))),""))</f>
        <v/>
      </c>
      <c r="AE369" s="12" t="str">
        <f aca="false">IF(OR($B369="",R369="",S369=""),"",IFERROR(IF(OR(INDEX(Matches!$I$2:$I$201,MATCH($A369&amp;"-8",Matches!$J$2:$J$201,0))="Void",INDEX(Matches!$G$2:$G$201,MATCH($A369&amp;"-8",Matches!$J$2:$J$201,0))="",INDEX(Matches!$H$2:$H$201,MATCH($A369&amp;"-8",Matches!$J$2:$J$201,0))=""),"",IF(AND($C369&lt;&gt;"",INDEX(Matches!$F$2:$F$201,MATCH($A369&amp;"-8",Matches!$J$2:$J$201,0))&lt;&gt;"",$C369&gt;=INDEX(Matches!$F$2:$F$201,MATCH($A369&amp;"-8",Matches!$J$2:$J$201,0))),"",IF(AND(R369=INDEX(Matches!$G$2:$G$201,MATCH($A369&amp;"-8",Matches!$J$2:$J$201,0)),S369=INDEX(Matches!$H$2:$H$201,MATCH($A369&amp;"-8",Matches!$J$2:$J$201,0))),5,IF(SIGN(R369-S369)&lt;&gt;SIGN(INDEX(Matches!$G$2:$G$201,MATCH($A369&amp;"-8",Matches!$J$2:$J$201,0))-INDEX(Matches!$H$2:$H$201,MATCH($A369&amp;"-8",Matches!$J$2:$J$201,0))),0,IF(R369-S369=INDEX(Matches!$G$2:$G$201,MATCH($A369&amp;"-8",Matches!$J$2:$J$201,0))-INDEX(Matches!$H$2:$H$201,MATCH($A369&amp;"-8",Matches!$J$2:$J$201,0)),3,2))))),""))</f>
        <v/>
      </c>
      <c r="AF369" s="12" t="str">
        <f aca="false">IF(OR($B369="",T369="",U369=""),"",IFERROR(IF(OR(INDEX(Matches!$I$2:$I$201,MATCH($A369&amp;"-9",Matches!$J$2:$J$201,0))="Void",INDEX(Matches!$G$2:$G$201,MATCH($A369&amp;"-9",Matches!$J$2:$J$201,0))="",INDEX(Matches!$H$2:$H$201,MATCH($A369&amp;"-9",Matches!$J$2:$J$201,0))=""),"",IF(AND($C369&lt;&gt;"",INDEX(Matches!$F$2:$F$201,MATCH($A369&amp;"-9",Matches!$J$2:$J$201,0))&lt;&gt;"",$C369&gt;=INDEX(Matches!$F$2:$F$201,MATCH($A369&amp;"-9",Matches!$J$2:$J$201,0))),"",IF(AND(T369=INDEX(Matches!$G$2:$G$201,MATCH($A369&amp;"-9",Matches!$J$2:$J$201,0)),U369=INDEX(Matches!$H$2:$H$201,MATCH($A369&amp;"-9",Matches!$J$2:$J$201,0))),5,IF(SIGN(T369-U369)&lt;&gt;SIGN(INDEX(Matches!$G$2:$G$201,MATCH($A369&amp;"-9",Matches!$J$2:$J$201,0))-INDEX(Matches!$H$2:$H$201,MATCH($A369&amp;"-9",Matches!$J$2:$J$201,0))),0,IF(T369-U369=INDEX(Matches!$G$2:$G$201,MATCH($A369&amp;"-9",Matches!$J$2:$J$201,0))-INDEX(Matches!$H$2:$H$201,MATCH($A369&amp;"-9",Matches!$J$2:$J$201,0)),3,2))))),""))</f>
        <v/>
      </c>
      <c r="AG369" s="12" t="str">
        <f aca="false">IF(OR($B369="",V369="",W369=""),"",IFERROR(IF(OR(INDEX(Matches!$I$2:$I$201,MATCH($A369&amp;"-10",Matches!$J$2:$J$201,0))="Void",INDEX(Matches!$G$2:$G$201,MATCH($A369&amp;"-10",Matches!$J$2:$J$201,0))="",INDEX(Matches!$H$2:$H$201,MATCH($A369&amp;"-10",Matches!$J$2:$J$201,0))=""),"",IF(AND($C369&lt;&gt;"",INDEX(Matches!$F$2:$F$201,MATCH($A369&amp;"-10",Matches!$J$2:$J$201,0))&lt;&gt;"",$C369&gt;=INDEX(Matches!$F$2:$F$201,MATCH($A369&amp;"-10",Matches!$J$2:$J$201,0))),"",IF(AND(V369=INDEX(Matches!$G$2:$G$201,MATCH($A369&amp;"-10",Matches!$J$2:$J$201,0)),W369=INDEX(Matches!$H$2:$H$201,MATCH($A369&amp;"-10",Matches!$J$2:$J$201,0))),5,IF(SIGN(V369-W369)&lt;&gt;SIGN(INDEX(Matches!$G$2:$G$201,MATCH($A369&amp;"-10",Matches!$J$2:$J$201,0))-INDEX(Matches!$H$2:$H$201,MATCH($A369&amp;"-10",Matches!$J$2:$J$201,0))),0,IF(V369-W369=INDEX(Matches!$G$2:$G$201,MATCH($A369&amp;"-10",Matches!$J$2:$J$201,0))-INDEX(Matches!$H$2:$H$201,MATCH($A369&amp;"-10",Matches!$J$2:$J$201,0)),3,2))))),""))</f>
        <v/>
      </c>
      <c r="AH369" s="13" t="str">
        <f aca="false">IF($B369="","",SUM(X369:AG369))</f>
        <v/>
      </c>
      <c r="AI369" s="12" t="str">
        <f aca="false">IF($B369="","",COUNTIF(X369:AG369,5))</f>
        <v/>
      </c>
      <c r="AJ369" s="12" t="str">
        <f aca="false">IF($B369="","",COUNTIF(X369:AG369,"&gt;=2"))</f>
        <v/>
      </c>
      <c r="AK369" s="12" t="str">
        <f aca="false">IF($B369="","",COUNT(X369:AG369))</f>
        <v/>
      </c>
    </row>
    <row r="370" customFormat="false" ht="15" hidden="false" customHeight="false" outlineLevel="0" collapsed="false">
      <c r="A370" s="7"/>
      <c r="B370" s="7"/>
      <c r="C370" s="11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12" t="str">
        <f aca="false">IF(OR($B370="",D370="",E370=""),"",IFERROR(IF(OR(INDEX(Matches!$I$2:$I$201,MATCH($A370&amp;"-1",Matches!$J$2:$J$201,0))="Void",INDEX(Matches!$G$2:$G$201,MATCH($A370&amp;"-1",Matches!$J$2:$J$201,0))="",INDEX(Matches!$H$2:$H$201,MATCH($A370&amp;"-1",Matches!$J$2:$J$201,0))=""),"",IF(AND($C370&lt;&gt;"",INDEX(Matches!$F$2:$F$201,MATCH($A370&amp;"-1",Matches!$J$2:$J$201,0))&lt;&gt;"",$C370&gt;=INDEX(Matches!$F$2:$F$201,MATCH($A370&amp;"-1",Matches!$J$2:$J$201,0))),"",IF(AND(D370=INDEX(Matches!$G$2:$G$201,MATCH($A370&amp;"-1",Matches!$J$2:$J$201,0)),E370=INDEX(Matches!$H$2:$H$201,MATCH($A370&amp;"-1",Matches!$J$2:$J$201,0))),5,IF(SIGN(D370-E370)&lt;&gt;SIGN(INDEX(Matches!$G$2:$G$201,MATCH($A370&amp;"-1",Matches!$J$2:$J$201,0))-INDEX(Matches!$H$2:$H$201,MATCH($A370&amp;"-1",Matches!$J$2:$J$201,0))),0,IF(D370-E370=INDEX(Matches!$G$2:$G$201,MATCH($A370&amp;"-1",Matches!$J$2:$J$201,0))-INDEX(Matches!$H$2:$H$201,MATCH($A370&amp;"-1",Matches!$J$2:$J$201,0)),3,2))))),""))</f>
        <v/>
      </c>
      <c r="Y370" s="12" t="str">
        <f aca="false">IF(OR($B370="",F370="",G370=""),"",IFERROR(IF(OR(INDEX(Matches!$I$2:$I$201,MATCH($A370&amp;"-2",Matches!$J$2:$J$201,0))="Void",INDEX(Matches!$G$2:$G$201,MATCH($A370&amp;"-2",Matches!$J$2:$J$201,0))="",INDEX(Matches!$H$2:$H$201,MATCH($A370&amp;"-2",Matches!$J$2:$J$201,0))=""),"",IF(AND($C370&lt;&gt;"",INDEX(Matches!$F$2:$F$201,MATCH($A370&amp;"-2",Matches!$J$2:$J$201,0))&lt;&gt;"",$C370&gt;=INDEX(Matches!$F$2:$F$201,MATCH($A370&amp;"-2",Matches!$J$2:$J$201,0))),"",IF(AND(F370=INDEX(Matches!$G$2:$G$201,MATCH($A370&amp;"-2",Matches!$J$2:$J$201,0)),G370=INDEX(Matches!$H$2:$H$201,MATCH($A370&amp;"-2",Matches!$J$2:$J$201,0))),5,IF(SIGN(F370-G370)&lt;&gt;SIGN(INDEX(Matches!$G$2:$G$201,MATCH($A370&amp;"-2",Matches!$J$2:$J$201,0))-INDEX(Matches!$H$2:$H$201,MATCH($A370&amp;"-2",Matches!$J$2:$J$201,0))),0,IF(F370-G370=INDEX(Matches!$G$2:$G$201,MATCH($A370&amp;"-2",Matches!$J$2:$J$201,0))-INDEX(Matches!$H$2:$H$201,MATCH($A370&amp;"-2",Matches!$J$2:$J$201,0)),3,2))))),""))</f>
        <v/>
      </c>
      <c r="Z370" s="12" t="str">
        <f aca="false">IF(OR($B370="",H370="",I370=""),"",IFERROR(IF(OR(INDEX(Matches!$I$2:$I$201,MATCH($A370&amp;"-3",Matches!$J$2:$J$201,0))="Void",INDEX(Matches!$G$2:$G$201,MATCH($A370&amp;"-3",Matches!$J$2:$J$201,0))="",INDEX(Matches!$H$2:$H$201,MATCH($A370&amp;"-3",Matches!$J$2:$J$201,0))=""),"",IF(AND($C370&lt;&gt;"",INDEX(Matches!$F$2:$F$201,MATCH($A370&amp;"-3",Matches!$J$2:$J$201,0))&lt;&gt;"",$C370&gt;=INDEX(Matches!$F$2:$F$201,MATCH($A370&amp;"-3",Matches!$J$2:$J$201,0))),"",IF(AND(H370=INDEX(Matches!$G$2:$G$201,MATCH($A370&amp;"-3",Matches!$J$2:$J$201,0)),I370=INDEX(Matches!$H$2:$H$201,MATCH($A370&amp;"-3",Matches!$J$2:$J$201,0))),5,IF(SIGN(H370-I370)&lt;&gt;SIGN(INDEX(Matches!$G$2:$G$201,MATCH($A370&amp;"-3",Matches!$J$2:$J$201,0))-INDEX(Matches!$H$2:$H$201,MATCH($A370&amp;"-3",Matches!$J$2:$J$201,0))),0,IF(H370-I370=INDEX(Matches!$G$2:$G$201,MATCH($A370&amp;"-3",Matches!$J$2:$J$201,0))-INDEX(Matches!$H$2:$H$201,MATCH($A370&amp;"-3",Matches!$J$2:$J$201,0)),3,2))))),""))</f>
        <v/>
      </c>
      <c r="AA370" s="12" t="str">
        <f aca="false">IF(OR($B370="",J370="",K370=""),"",IFERROR(IF(OR(INDEX(Matches!$I$2:$I$201,MATCH($A370&amp;"-4",Matches!$J$2:$J$201,0))="Void",INDEX(Matches!$G$2:$G$201,MATCH($A370&amp;"-4",Matches!$J$2:$J$201,0))="",INDEX(Matches!$H$2:$H$201,MATCH($A370&amp;"-4",Matches!$J$2:$J$201,0))=""),"",IF(AND($C370&lt;&gt;"",INDEX(Matches!$F$2:$F$201,MATCH($A370&amp;"-4",Matches!$J$2:$J$201,0))&lt;&gt;"",$C370&gt;=INDEX(Matches!$F$2:$F$201,MATCH($A370&amp;"-4",Matches!$J$2:$J$201,0))),"",IF(AND(J370=INDEX(Matches!$G$2:$G$201,MATCH($A370&amp;"-4",Matches!$J$2:$J$201,0)),K370=INDEX(Matches!$H$2:$H$201,MATCH($A370&amp;"-4",Matches!$J$2:$J$201,0))),5,IF(SIGN(J370-K370)&lt;&gt;SIGN(INDEX(Matches!$G$2:$G$201,MATCH($A370&amp;"-4",Matches!$J$2:$J$201,0))-INDEX(Matches!$H$2:$H$201,MATCH($A370&amp;"-4",Matches!$J$2:$J$201,0))),0,IF(J370-K370=INDEX(Matches!$G$2:$G$201,MATCH($A370&amp;"-4",Matches!$J$2:$J$201,0))-INDEX(Matches!$H$2:$H$201,MATCH($A370&amp;"-4",Matches!$J$2:$J$201,0)),3,2))))),""))</f>
        <v/>
      </c>
      <c r="AB370" s="12" t="str">
        <f aca="false">IF(OR($B370="",L370="",M370=""),"",IFERROR(IF(OR(INDEX(Matches!$I$2:$I$201,MATCH($A370&amp;"-5",Matches!$J$2:$J$201,0))="Void",INDEX(Matches!$G$2:$G$201,MATCH($A370&amp;"-5",Matches!$J$2:$J$201,0))="",INDEX(Matches!$H$2:$H$201,MATCH($A370&amp;"-5",Matches!$J$2:$J$201,0))=""),"",IF(AND($C370&lt;&gt;"",INDEX(Matches!$F$2:$F$201,MATCH($A370&amp;"-5",Matches!$J$2:$J$201,0))&lt;&gt;"",$C370&gt;=INDEX(Matches!$F$2:$F$201,MATCH($A370&amp;"-5",Matches!$J$2:$J$201,0))),"",IF(AND(L370=INDEX(Matches!$G$2:$G$201,MATCH($A370&amp;"-5",Matches!$J$2:$J$201,0)),M370=INDEX(Matches!$H$2:$H$201,MATCH($A370&amp;"-5",Matches!$J$2:$J$201,0))),5,IF(SIGN(L370-M370)&lt;&gt;SIGN(INDEX(Matches!$G$2:$G$201,MATCH($A370&amp;"-5",Matches!$J$2:$J$201,0))-INDEX(Matches!$H$2:$H$201,MATCH($A370&amp;"-5",Matches!$J$2:$J$201,0))),0,IF(L370-M370=INDEX(Matches!$G$2:$G$201,MATCH($A370&amp;"-5",Matches!$J$2:$J$201,0))-INDEX(Matches!$H$2:$H$201,MATCH($A370&amp;"-5",Matches!$J$2:$J$201,0)),3,2))))),""))</f>
        <v/>
      </c>
      <c r="AC370" s="12" t="str">
        <f aca="false">IF(OR($B370="",N370="",O370=""),"",IFERROR(IF(OR(INDEX(Matches!$I$2:$I$201,MATCH($A370&amp;"-6",Matches!$J$2:$J$201,0))="Void",INDEX(Matches!$G$2:$G$201,MATCH($A370&amp;"-6",Matches!$J$2:$J$201,0))="",INDEX(Matches!$H$2:$H$201,MATCH($A370&amp;"-6",Matches!$J$2:$J$201,0))=""),"",IF(AND($C370&lt;&gt;"",INDEX(Matches!$F$2:$F$201,MATCH($A370&amp;"-6",Matches!$J$2:$J$201,0))&lt;&gt;"",$C370&gt;=INDEX(Matches!$F$2:$F$201,MATCH($A370&amp;"-6",Matches!$J$2:$J$201,0))),"",IF(AND(N370=INDEX(Matches!$G$2:$G$201,MATCH($A370&amp;"-6",Matches!$J$2:$J$201,0)),O370=INDEX(Matches!$H$2:$H$201,MATCH($A370&amp;"-6",Matches!$J$2:$J$201,0))),5,IF(SIGN(N370-O370)&lt;&gt;SIGN(INDEX(Matches!$G$2:$G$201,MATCH($A370&amp;"-6",Matches!$J$2:$J$201,0))-INDEX(Matches!$H$2:$H$201,MATCH($A370&amp;"-6",Matches!$J$2:$J$201,0))),0,IF(N370-O370=INDEX(Matches!$G$2:$G$201,MATCH($A370&amp;"-6",Matches!$J$2:$J$201,0))-INDEX(Matches!$H$2:$H$201,MATCH($A370&amp;"-6",Matches!$J$2:$J$201,0)),3,2))))),""))</f>
        <v/>
      </c>
      <c r="AD370" s="12" t="str">
        <f aca="false">IF(OR($B370="",P370="",Q370=""),"",IFERROR(IF(OR(INDEX(Matches!$I$2:$I$201,MATCH($A370&amp;"-7",Matches!$J$2:$J$201,0))="Void",INDEX(Matches!$G$2:$G$201,MATCH($A370&amp;"-7",Matches!$J$2:$J$201,0))="",INDEX(Matches!$H$2:$H$201,MATCH($A370&amp;"-7",Matches!$J$2:$J$201,0))=""),"",IF(AND($C370&lt;&gt;"",INDEX(Matches!$F$2:$F$201,MATCH($A370&amp;"-7",Matches!$J$2:$J$201,0))&lt;&gt;"",$C370&gt;=INDEX(Matches!$F$2:$F$201,MATCH($A370&amp;"-7",Matches!$J$2:$J$201,0))),"",IF(AND(P370=INDEX(Matches!$G$2:$G$201,MATCH($A370&amp;"-7",Matches!$J$2:$J$201,0)),Q370=INDEX(Matches!$H$2:$H$201,MATCH($A370&amp;"-7",Matches!$J$2:$J$201,0))),5,IF(SIGN(P370-Q370)&lt;&gt;SIGN(INDEX(Matches!$G$2:$G$201,MATCH($A370&amp;"-7",Matches!$J$2:$J$201,0))-INDEX(Matches!$H$2:$H$201,MATCH($A370&amp;"-7",Matches!$J$2:$J$201,0))),0,IF(P370-Q370=INDEX(Matches!$G$2:$G$201,MATCH($A370&amp;"-7",Matches!$J$2:$J$201,0))-INDEX(Matches!$H$2:$H$201,MATCH($A370&amp;"-7",Matches!$J$2:$J$201,0)),3,2))))),""))</f>
        <v/>
      </c>
      <c r="AE370" s="12" t="str">
        <f aca="false">IF(OR($B370="",R370="",S370=""),"",IFERROR(IF(OR(INDEX(Matches!$I$2:$I$201,MATCH($A370&amp;"-8",Matches!$J$2:$J$201,0))="Void",INDEX(Matches!$G$2:$G$201,MATCH($A370&amp;"-8",Matches!$J$2:$J$201,0))="",INDEX(Matches!$H$2:$H$201,MATCH($A370&amp;"-8",Matches!$J$2:$J$201,0))=""),"",IF(AND($C370&lt;&gt;"",INDEX(Matches!$F$2:$F$201,MATCH($A370&amp;"-8",Matches!$J$2:$J$201,0))&lt;&gt;"",$C370&gt;=INDEX(Matches!$F$2:$F$201,MATCH($A370&amp;"-8",Matches!$J$2:$J$201,0))),"",IF(AND(R370=INDEX(Matches!$G$2:$G$201,MATCH($A370&amp;"-8",Matches!$J$2:$J$201,0)),S370=INDEX(Matches!$H$2:$H$201,MATCH($A370&amp;"-8",Matches!$J$2:$J$201,0))),5,IF(SIGN(R370-S370)&lt;&gt;SIGN(INDEX(Matches!$G$2:$G$201,MATCH($A370&amp;"-8",Matches!$J$2:$J$201,0))-INDEX(Matches!$H$2:$H$201,MATCH($A370&amp;"-8",Matches!$J$2:$J$201,0))),0,IF(R370-S370=INDEX(Matches!$G$2:$G$201,MATCH($A370&amp;"-8",Matches!$J$2:$J$201,0))-INDEX(Matches!$H$2:$H$201,MATCH($A370&amp;"-8",Matches!$J$2:$J$201,0)),3,2))))),""))</f>
        <v/>
      </c>
      <c r="AF370" s="12" t="str">
        <f aca="false">IF(OR($B370="",T370="",U370=""),"",IFERROR(IF(OR(INDEX(Matches!$I$2:$I$201,MATCH($A370&amp;"-9",Matches!$J$2:$J$201,0))="Void",INDEX(Matches!$G$2:$G$201,MATCH($A370&amp;"-9",Matches!$J$2:$J$201,0))="",INDEX(Matches!$H$2:$H$201,MATCH($A370&amp;"-9",Matches!$J$2:$J$201,0))=""),"",IF(AND($C370&lt;&gt;"",INDEX(Matches!$F$2:$F$201,MATCH($A370&amp;"-9",Matches!$J$2:$J$201,0))&lt;&gt;"",$C370&gt;=INDEX(Matches!$F$2:$F$201,MATCH($A370&amp;"-9",Matches!$J$2:$J$201,0))),"",IF(AND(T370=INDEX(Matches!$G$2:$G$201,MATCH($A370&amp;"-9",Matches!$J$2:$J$201,0)),U370=INDEX(Matches!$H$2:$H$201,MATCH($A370&amp;"-9",Matches!$J$2:$J$201,0))),5,IF(SIGN(T370-U370)&lt;&gt;SIGN(INDEX(Matches!$G$2:$G$201,MATCH($A370&amp;"-9",Matches!$J$2:$J$201,0))-INDEX(Matches!$H$2:$H$201,MATCH($A370&amp;"-9",Matches!$J$2:$J$201,0))),0,IF(T370-U370=INDEX(Matches!$G$2:$G$201,MATCH($A370&amp;"-9",Matches!$J$2:$J$201,0))-INDEX(Matches!$H$2:$H$201,MATCH($A370&amp;"-9",Matches!$J$2:$J$201,0)),3,2))))),""))</f>
        <v/>
      </c>
      <c r="AG370" s="12" t="str">
        <f aca="false">IF(OR($B370="",V370="",W370=""),"",IFERROR(IF(OR(INDEX(Matches!$I$2:$I$201,MATCH($A370&amp;"-10",Matches!$J$2:$J$201,0))="Void",INDEX(Matches!$G$2:$G$201,MATCH($A370&amp;"-10",Matches!$J$2:$J$201,0))="",INDEX(Matches!$H$2:$H$201,MATCH($A370&amp;"-10",Matches!$J$2:$J$201,0))=""),"",IF(AND($C370&lt;&gt;"",INDEX(Matches!$F$2:$F$201,MATCH($A370&amp;"-10",Matches!$J$2:$J$201,0))&lt;&gt;"",$C370&gt;=INDEX(Matches!$F$2:$F$201,MATCH($A370&amp;"-10",Matches!$J$2:$J$201,0))),"",IF(AND(V370=INDEX(Matches!$G$2:$G$201,MATCH($A370&amp;"-10",Matches!$J$2:$J$201,0)),W370=INDEX(Matches!$H$2:$H$201,MATCH($A370&amp;"-10",Matches!$J$2:$J$201,0))),5,IF(SIGN(V370-W370)&lt;&gt;SIGN(INDEX(Matches!$G$2:$G$201,MATCH($A370&amp;"-10",Matches!$J$2:$J$201,0))-INDEX(Matches!$H$2:$H$201,MATCH($A370&amp;"-10",Matches!$J$2:$J$201,0))),0,IF(V370-W370=INDEX(Matches!$G$2:$G$201,MATCH($A370&amp;"-10",Matches!$J$2:$J$201,0))-INDEX(Matches!$H$2:$H$201,MATCH($A370&amp;"-10",Matches!$J$2:$J$201,0)),3,2))))),""))</f>
        <v/>
      </c>
      <c r="AH370" s="13" t="str">
        <f aca="false">IF($B370="","",SUM(X370:AG370))</f>
        <v/>
      </c>
      <c r="AI370" s="12" t="str">
        <f aca="false">IF($B370="","",COUNTIF(X370:AG370,5))</f>
        <v/>
      </c>
      <c r="AJ370" s="12" t="str">
        <f aca="false">IF($B370="","",COUNTIF(X370:AG370,"&gt;=2"))</f>
        <v/>
      </c>
      <c r="AK370" s="12" t="str">
        <f aca="false">IF($B370="","",COUNT(X370:AG370))</f>
        <v/>
      </c>
    </row>
    <row r="371" customFormat="false" ht="15" hidden="false" customHeight="false" outlineLevel="0" collapsed="false">
      <c r="A371" s="7"/>
      <c r="B371" s="7"/>
      <c r="C371" s="11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12" t="str">
        <f aca="false">IF(OR($B371="",D371="",E371=""),"",IFERROR(IF(OR(INDEX(Matches!$I$2:$I$201,MATCH($A371&amp;"-1",Matches!$J$2:$J$201,0))="Void",INDEX(Matches!$G$2:$G$201,MATCH($A371&amp;"-1",Matches!$J$2:$J$201,0))="",INDEX(Matches!$H$2:$H$201,MATCH($A371&amp;"-1",Matches!$J$2:$J$201,0))=""),"",IF(AND($C371&lt;&gt;"",INDEX(Matches!$F$2:$F$201,MATCH($A371&amp;"-1",Matches!$J$2:$J$201,0))&lt;&gt;"",$C371&gt;=INDEX(Matches!$F$2:$F$201,MATCH($A371&amp;"-1",Matches!$J$2:$J$201,0))),"",IF(AND(D371=INDEX(Matches!$G$2:$G$201,MATCH($A371&amp;"-1",Matches!$J$2:$J$201,0)),E371=INDEX(Matches!$H$2:$H$201,MATCH($A371&amp;"-1",Matches!$J$2:$J$201,0))),5,IF(SIGN(D371-E371)&lt;&gt;SIGN(INDEX(Matches!$G$2:$G$201,MATCH($A371&amp;"-1",Matches!$J$2:$J$201,0))-INDEX(Matches!$H$2:$H$201,MATCH($A371&amp;"-1",Matches!$J$2:$J$201,0))),0,IF(D371-E371=INDEX(Matches!$G$2:$G$201,MATCH($A371&amp;"-1",Matches!$J$2:$J$201,0))-INDEX(Matches!$H$2:$H$201,MATCH($A371&amp;"-1",Matches!$J$2:$J$201,0)),3,2))))),""))</f>
        <v/>
      </c>
      <c r="Y371" s="12" t="str">
        <f aca="false">IF(OR($B371="",F371="",G371=""),"",IFERROR(IF(OR(INDEX(Matches!$I$2:$I$201,MATCH($A371&amp;"-2",Matches!$J$2:$J$201,0))="Void",INDEX(Matches!$G$2:$G$201,MATCH($A371&amp;"-2",Matches!$J$2:$J$201,0))="",INDEX(Matches!$H$2:$H$201,MATCH($A371&amp;"-2",Matches!$J$2:$J$201,0))=""),"",IF(AND($C371&lt;&gt;"",INDEX(Matches!$F$2:$F$201,MATCH($A371&amp;"-2",Matches!$J$2:$J$201,0))&lt;&gt;"",$C371&gt;=INDEX(Matches!$F$2:$F$201,MATCH($A371&amp;"-2",Matches!$J$2:$J$201,0))),"",IF(AND(F371=INDEX(Matches!$G$2:$G$201,MATCH($A371&amp;"-2",Matches!$J$2:$J$201,0)),G371=INDEX(Matches!$H$2:$H$201,MATCH($A371&amp;"-2",Matches!$J$2:$J$201,0))),5,IF(SIGN(F371-G371)&lt;&gt;SIGN(INDEX(Matches!$G$2:$G$201,MATCH($A371&amp;"-2",Matches!$J$2:$J$201,0))-INDEX(Matches!$H$2:$H$201,MATCH($A371&amp;"-2",Matches!$J$2:$J$201,0))),0,IF(F371-G371=INDEX(Matches!$G$2:$G$201,MATCH($A371&amp;"-2",Matches!$J$2:$J$201,0))-INDEX(Matches!$H$2:$H$201,MATCH($A371&amp;"-2",Matches!$J$2:$J$201,0)),3,2))))),""))</f>
        <v/>
      </c>
      <c r="Z371" s="12" t="str">
        <f aca="false">IF(OR($B371="",H371="",I371=""),"",IFERROR(IF(OR(INDEX(Matches!$I$2:$I$201,MATCH($A371&amp;"-3",Matches!$J$2:$J$201,0))="Void",INDEX(Matches!$G$2:$G$201,MATCH($A371&amp;"-3",Matches!$J$2:$J$201,0))="",INDEX(Matches!$H$2:$H$201,MATCH($A371&amp;"-3",Matches!$J$2:$J$201,0))=""),"",IF(AND($C371&lt;&gt;"",INDEX(Matches!$F$2:$F$201,MATCH($A371&amp;"-3",Matches!$J$2:$J$201,0))&lt;&gt;"",$C371&gt;=INDEX(Matches!$F$2:$F$201,MATCH($A371&amp;"-3",Matches!$J$2:$J$201,0))),"",IF(AND(H371=INDEX(Matches!$G$2:$G$201,MATCH($A371&amp;"-3",Matches!$J$2:$J$201,0)),I371=INDEX(Matches!$H$2:$H$201,MATCH($A371&amp;"-3",Matches!$J$2:$J$201,0))),5,IF(SIGN(H371-I371)&lt;&gt;SIGN(INDEX(Matches!$G$2:$G$201,MATCH($A371&amp;"-3",Matches!$J$2:$J$201,0))-INDEX(Matches!$H$2:$H$201,MATCH($A371&amp;"-3",Matches!$J$2:$J$201,0))),0,IF(H371-I371=INDEX(Matches!$G$2:$G$201,MATCH($A371&amp;"-3",Matches!$J$2:$J$201,0))-INDEX(Matches!$H$2:$H$201,MATCH($A371&amp;"-3",Matches!$J$2:$J$201,0)),3,2))))),""))</f>
        <v/>
      </c>
      <c r="AA371" s="12" t="str">
        <f aca="false">IF(OR($B371="",J371="",K371=""),"",IFERROR(IF(OR(INDEX(Matches!$I$2:$I$201,MATCH($A371&amp;"-4",Matches!$J$2:$J$201,0))="Void",INDEX(Matches!$G$2:$G$201,MATCH($A371&amp;"-4",Matches!$J$2:$J$201,0))="",INDEX(Matches!$H$2:$H$201,MATCH($A371&amp;"-4",Matches!$J$2:$J$201,0))=""),"",IF(AND($C371&lt;&gt;"",INDEX(Matches!$F$2:$F$201,MATCH($A371&amp;"-4",Matches!$J$2:$J$201,0))&lt;&gt;"",$C371&gt;=INDEX(Matches!$F$2:$F$201,MATCH($A371&amp;"-4",Matches!$J$2:$J$201,0))),"",IF(AND(J371=INDEX(Matches!$G$2:$G$201,MATCH($A371&amp;"-4",Matches!$J$2:$J$201,0)),K371=INDEX(Matches!$H$2:$H$201,MATCH($A371&amp;"-4",Matches!$J$2:$J$201,0))),5,IF(SIGN(J371-K371)&lt;&gt;SIGN(INDEX(Matches!$G$2:$G$201,MATCH($A371&amp;"-4",Matches!$J$2:$J$201,0))-INDEX(Matches!$H$2:$H$201,MATCH($A371&amp;"-4",Matches!$J$2:$J$201,0))),0,IF(J371-K371=INDEX(Matches!$G$2:$G$201,MATCH($A371&amp;"-4",Matches!$J$2:$J$201,0))-INDEX(Matches!$H$2:$H$201,MATCH($A371&amp;"-4",Matches!$J$2:$J$201,0)),3,2))))),""))</f>
        <v/>
      </c>
      <c r="AB371" s="12" t="str">
        <f aca="false">IF(OR($B371="",L371="",M371=""),"",IFERROR(IF(OR(INDEX(Matches!$I$2:$I$201,MATCH($A371&amp;"-5",Matches!$J$2:$J$201,0))="Void",INDEX(Matches!$G$2:$G$201,MATCH($A371&amp;"-5",Matches!$J$2:$J$201,0))="",INDEX(Matches!$H$2:$H$201,MATCH($A371&amp;"-5",Matches!$J$2:$J$201,0))=""),"",IF(AND($C371&lt;&gt;"",INDEX(Matches!$F$2:$F$201,MATCH($A371&amp;"-5",Matches!$J$2:$J$201,0))&lt;&gt;"",$C371&gt;=INDEX(Matches!$F$2:$F$201,MATCH($A371&amp;"-5",Matches!$J$2:$J$201,0))),"",IF(AND(L371=INDEX(Matches!$G$2:$G$201,MATCH($A371&amp;"-5",Matches!$J$2:$J$201,0)),M371=INDEX(Matches!$H$2:$H$201,MATCH($A371&amp;"-5",Matches!$J$2:$J$201,0))),5,IF(SIGN(L371-M371)&lt;&gt;SIGN(INDEX(Matches!$G$2:$G$201,MATCH($A371&amp;"-5",Matches!$J$2:$J$201,0))-INDEX(Matches!$H$2:$H$201,MATCH($A371&amp;"-5",Matches!$J$2:$J$201,0))),0,IF(L371-M371=INDEX(Matches!$G$2:$G$201,MATCH($A371&amp;"-5",Matches!$J$2:$J$201,0))-INDEX(Matches!$H$2:$H$201,MATCH($A371&amp;"-5",Matches!$J$2:$J$201,0)),3,2))))),""))</f>
        <v/>
      </c>
      <c r="AC371" s="12" t="str">
        <f aca="false">IF(OR($B371="",N371="",O371=""),"",IFERROR(IF(OR(INDEX(Matches!$I$2:$I$201,MATCH($A371&amp;"-6",Matches!$J$2:$J$201,0))="Void",INDEX(Matches!$G$2:$G$201,MATCH($A371&amp;"-6",Matches!$J$2:$J$201,0))="",INDEX(Matches!$H$2:$H$201,MATCH($A371&amp;"-6",Matches!$J$2:$J$201,0))=""),"",IF(AND($C371&lt;&gt;"",INDEX(Matches!$F$2:$F$201,MATCH($A371&amp;"-6",Matches!$J$2:$J$201,0))&lt;&gt;"",$C371&gt;=INDEX(Matches!$F$2:$F$201,MATCH($A371&amp;"-6",Matches!$J$2:$J$201,0))),"",IF(AND(N371=INDEX(Matches!$G$2:$G$201,MATCH($A371&amp;"-6",Matches!$J$2:$J$201,0)),O371=INDEX(Matches!$H$2:$H$201,MATCH($A371&amp;"-6",Matches!$J$2:$J$201,0))),5,IF(SIGN(N371-O371)&lt;&gt;SIGN(INDEX(Matches!$G$2:$G$201,MATCH($A371&amp;"-6",Matches!$J$2:$J$201,0))-INDEX(Matches!$H$2:$H$201,MATCH($A371&amp;"-6",Matches!$J$2:$J$201,0))),0,IF(N371-O371=INDEX(Matches!$G$2:$G$201,MATCH($A371&amp;"-6",Matches!$J$2:$J$201,0))-INDEX(Matches!$H$2:$H$201,MATCH($A371&amp;"-6",Matches!$J$2:$J$201,0)),3,2))))),""))</f>
        <v/>
      </c>
      <c r="AD371" s="12" t="str">
        <f aca="false">IF(OR($B371="",P371="",Q371=""),"",IFERROR(IF(OR(INDEX(Matches!$I$2:$I$201,MATCH($A371&amp;"-7",Matches!$J$2:$J$201,0))="Void",INDEX(Matches!$G$2:$G$201,MATCH($A371&amp;"-7",Matches!$J$2:$J$201,0))="",INDEX(Matches!$H$2:$H$201,MATCH($A371&amp;"-7",Matches!$J$2:$J$201,0))=""),"",IF(AND($C371&lt;&gt;"",INDEX(Matches!$F$2:$F$201,MATCH($A371&amp;"-7",Matches!$J$2:$J$201,0))&lt;&gt;"",$C371&gt;=INDEX(Matches!$F$2:$F$201,MATCH($A371&amp;"-7",Matches!$J$2:$J$201,0))),"",IF(AND(P371=INDEX(Matches!$G$2:$G$201,MATCH($A371&amp;"-7",Matches!$J$2:$J$201,0)),Q371=INDEX(Matches!$H$2:$H$201,MATCH($A371&amp;"-7",Matches!$J$2:$J$201,0))),5,IF(SIGN(P371-Q371)&lt;&gt;SIGN(INDEX(Matches!$G$2:$G$201,MATCH($A371&amp;"-7",Matches!$J$2:$J$201,0))-INDEX(Matches!$H$2:$H$201,MATCH($A371&amp;"-7",Matches!$J$2:$J$201,0))),0,IF(P371-Q371=INDEX(Matches!$G$2:$G$201,MATCH($A371&amp;"-7",Matches!$J$2:$J$201,0))-INDEX(Matches!$H$2:$H$201,MATCH($A371&amp;"-7",Matches!$J$2:$J$201,0)),3,2))))),""))</f>
        <v/>
      </c>
      <c r="AE371" s="12" t="str">
        <f aca="false">IF(OR($B371="",R371="",S371=""),"",IFERROR(IF(OR(INDEX(Matches!$I$2:$I$201,MATCH($A371&amp;"-8",Matches!$J$2:$J$201,0))="Void",INDEX(Matches!$G$2:$G$201,MATCH($A371&amp;"-8",Matches!$J$2:$J$201,0))="",INDEX(Matches!$H$2:$H$201,MATCH($A371&amp;"-8",Matches!$J$2:$J$201,0))=""),"",IF(AND($C371&lt;&gt;"",INDEX(Matches!$F$2:$F$201,MATCH($A371&amp;"-8",Matches!$J$2:$J$201,0))&lt;&gt;"",$C371&gt;=INDEX(Matches!$F$2:$F$201,MATCH($A371&amp;"-8",Matches!$J$2:$J$201,0))),"",IF(AND(R371=INDEX(Matches!$G$2:$G$201,MATCH($A371&amp;"-8",Matches!$J$2:$J$201,0)),S371=INDEX(Matches!$H$2:$H$201,MATCH($A371&amp;"-8",Matches!$J$2:$J$201,0))),5,IF(SIGN(R371-S371)&lt;&gt;SIGN(INDEX(Matches!$G$2:$G$201,MATCH($A371&amp;"-8",Matches!$J$2:$J$201,0))-INDEX(Matches!$H$2:$H$201,MATCH($A371&amp;"-8",Matches!$J$2:$J$201,0))),0,IF(R371-S371=INDEX(Matches!$G$2:$G$201,MATCH($A371&amp;"-8",Matches!$J$2:$J$201,0))-INDEX(Matches!$H$2:$H$201,MATCH($A371&amp;"-8",Matches!$J$2:$J$201,0)),3,2))))),""))</f>
        <v/>
      </c>
      <c r="AF371" s="12" t="str">
        <f aca="false">IF(OR($B371="",T371="",U371=""),"",IFERROR(IF(OR(INDEX(Matches!$I$2:$I$201,MATCH($A371&amp;"-9",Matches!$J$2:$J$201,0))="Void",INDEX(Matches!$G$2:$G$201,MATCH($A371&amp;"-9",Matches!$J$2:$J$201,0))="",INDEX(Matches!$H$2:$H$201,MATCH($A371&amp;"-9",Matches!$J$2:$J$201,0))=""),"",IF(AND($C371&lt;&gt;"",INDEX(Matches!$F$2:$F$201,MATCH($A371&amp;"-9",Matches!$J$2:$J$201,0))&lt;&gt;"",$C371&gt;=INDEX(Matches!$F$2:$F$201,MATCH($A371&amp;"-9",Matches!$J$2:$J$201,0))),"",IF(AND(T371=INDEX(Matches!$G$2:$G$201,MATCH($A371&amp;"-9",Matches!$J$2:$J$201,0)),U371=INDEX(Matches!$H$2:$H$201,MATCH($A371&amp;"-9",Matches!$J$2:$J$201,0))),5,IF(SIGN(T371-U371)&lt;&gt;SIGN(INDEX(Matches!$G$2:$G$201,MATCH($A371&amp;"-9",Matches!$J$2:$J$201,0))-INDEX(Matches!$H$2:$H$201,MATCH($A371&amp;"-9",Matches!$J$2:$J$201,0))),0,IF(T371-U371=INDEX(Matches!$G$2:$G$201,MATCH($A371&amp;"-9",Matches!$J$2:$J$201,0))-INDEX(Matches!$H$2:$H$201,MATCH($A371&amp;"-9",Matches!$J$2:$J$201,0)),3,2))))),""))</f>
        <v/>
      </c>
      <c r="AG371" s="12" t="str">
        <f aca="false">IF(OR($B371="",V371="",W371=""),"",IFERROR(IF(OR(INDEX(Matches!$I$2:$I$201,MATCH($A371&amp;"-10",Matches!$J$2:$J$201,0))="Void",INDEX(Matches!$G$2:$G$201,MATCH($A371&amp;"-10",Matches!$J$2:$J$201,0))="",INDEX(Matches!$H$2:$H$201,MATCH($A371&amp;"-10",Matches!$J$2:$J$201,0))=""),"",IF(AND($C371&lt;&gt;"",INDEX(Matches!$F$2:$F$201,MATCH($A371&amp;"-10",Matches!$J$2:$J$201,0))&lt;&gt;"",$C371&gt;=INDEX(Matches!$F$2:$F$201,MATCH($A371&amp;"-10",Matches!$J$2:$J$201,0))),"",IF(AND(V371=INDEX(Matches!$G$2:$G$201,MATCH($A371&amp;"-10",Matches!$J$2:$J$201,0)),W371=INDEX(Matches!$H$2:$H$201,MATCH($A371&amp;"-10",Matches!$J$2:$J$201,0))),5,IF(SIGN(V371-W371)&lt;&gt;SIGN(INDEX(Matches!$G$2:$G$201,MATCH($A371&amp;"-10",Matches!$J$2:$J$201,0))-INDEX(Matches!$H$2:$H$201,MATCH($A371&amp;"-10",Matches!$J$2:$J$201,0))),0,IF(V371-W371=INDEX(Matches!$G$2:$G$201,MATCH($A371&amp;"-10",Matches!$J$2:$J$201,0))-INDEX(Matches!$H$2:$H$201,MATCH($A371&amp;"-10",Matches!$J$2:$J$201,0)),3,2))))),""))</f>
        <v/>
      </c>
      <c r="AH371" s="13" t="str">
        <f aca="false">IF($B371="","",SUM(X371:AG371))</f>
        <v/>
      </c>
      <c r="AI371" s="12" t="str">
        <f aca="false">IF($B371="","",COUNTIF(X371:AG371,5))</f>
        <v/>
      </c>
      <c r="AJ371" s="12" t="str">
        <f aca="false">IF($B371="","",COUNTIF(X371:AG371,"&gt;=2"))</f>
        <v/>
      </c>
      <c r="AK371" s="12" t="str">
        <f aca="false">IF($B371="","",COUNT(X371:AG371))</f>
        <v/>
      </c>
    </row>
    <row r="372" customFormat="false" ht="15" hidden="false" customHeight="false" outlineLevel="0" collapsed="false">
      <c r="A372" s="7"/>
      <c r="B372" s="7"/>
      <c r="C372" s="11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12" t="str">
        <f aca="false">IF(OR($B372="",D372="",E372=""),"",IFERROR(IF(OR(INDEX(Matches!$I$2:$I$201,MATCH($A372&amp;"-1",Matches!$J$2:$J$201,0))="Void",INDEX(Matches!$G$2:$G$201,MATCH($A372&amp;"-1",Matches!$J$2:$J$201,0))="",INDEX(Matches!$H$2:$H$201,MATCH($A372&amp;"-1",Matches!$J$2:$J$201,0))=""),"",IF(AND($C372&lt;&gt;"",INDEX(Matches!$F$2:$F$201,MATCH($A372&amp;"-1",Matches!$J$2:$J$201,0))&lt;&gt;"",$C372&gt;=INDEX(Matches!$F$2:$F$201,MATCH($A372&amp;"-1",Matches!$J$2:$J$201,0))),"",IF(AND(D372=INDEX(Matches!$G$2:$G$201,MATCH($A372&amp;"-1",Matches!$J$2:$J$201,0)),E372=INDEX(Matches!$H$2:$H$201,MATCH($A372&amp;"-1",Matches!$J$2:$J$201,0))),5,IF(SIGN(D372-E372)&lt;&gt;SIGN(INDEX(Matches!$G$2:$G$201,MATCH($A372&amp;"-1",Matches!$J$2:$J$201,0))-INDEX(Matches!$H$2:$H$201,MATCH($A372&amp;"-1",Matches!$J$2:$J$201,0))),0,IF(D372-E372=INDEX(Matches!$G$2:$G$201,MATCH($A372&amp;"-1",Matches!$J$2:$J$201,0))-INDEX(Matches!$H$2:$H$201,MATCH($A372&amp;"-1",Matches!$J$2:$J$201,0)),3,2))))),""))</f>
        <v/>
      </c>
      <c r="Y372" s="12" t="str">
        <f aca="false">IF(OR($B372="",F372="",G372=""),"",IFERROR(IF(OR(INDEX(Matches!$I$2:$I$201,MATCH($A372&amp;"-2",Matches!$J$2:$J$201,0))="Void",INDEX(Matches!$G$2:$G$201,MATCH($A372&amp;"-2",Matches!$J$2:$J$201,0))="",INDEX(Matches!$H$2:$H$201,MATCH($A372&amp;"-2",Matches!$J$2:$J$201,0))=""),"",IF(AND($C372&lt;&gt;"",INDEX(Matches!$F$2:$F$201,MATCH($A372&amp;"-2",Matches!$J$2:$J$201,0))&lt;&gt;"",$C372&gt;=INDEX(Matches!$F$2:$F$201,MATCH($A372&amp;"-2",Matches!$J$2:$J$201,0))),"",IF(AND(F372=INDEX(Matches!$G$2:$G$201,MATCH($A372&amp;"-2",Matches!$J$2:$J$201,0)),G372=INDEX(Matches!$H$2:$H$201,MATCH($A372&amp;"-2",Matches!$J$2:$J$201,0))),5,IF(SIGN(F372-G372)&lt;&gt;SIGN(INDEX(Matches!$G$2:$G$201,MATCH($A372&amp;"-2",Matches!$J$2:$J$201,0))-INDEX(Matches!$H$2:$H$201,MATCH($A372&amp;"-2",Matches!$J$2:$J$201,0))),0,IF(F372-G372=INDEX(Matches!$G$2:$G$201,MATCH($A372&amp;"-2",Matches!$J$2:$J$201,0))-INDEX(Matches!$H$2:$H$201,MATCH($A372&amp;"-2",Matches!$J$2:$J$201,0)),3,2))))),""))</f>
        <v/>
      </c>
      <c r="Z372" s="12" t="str">
        <f aca="false">IF(OR($B372="",H372="",I372=""),"",IFERROR(IF(OR(INDEX(Matches!$I$2:$I$201,MATCH($A372&amp;"-3",Matches!$J$2:$J$201,0))="Void",INDEX(Matches!$G$2:$G$201,MATCH($A372&amp;"-3",Matches!$J$2:$J$201,0))="",INDEX(Matches!$H$2:$H$201,MATCH($A372&amp;"-3",Matches!$J$2:$J$201,0))=""),"",IF(AND($C372&lt;&gt;"",INDEX(Matches!$F$2:$F$201,MATCH($A372&amp;"-3",Matches!$J$2:$J$201,0))&lt;&gt;"",$C372&gt;=INDEX(Matches!$F$2:$F$201,MATCH($A372&amp;"-3",Matches!$J$2:$J$201,0))),"",IF(AND(H372=INDEX(Matches!$G$2:$G$201,MATCH($A372&amp;"-3",Matches!$J$2:$J$201,0)),I372=INDEX(Matches!$H$2:$H$201,MATCH($A372&amp;"-3",Matches!$J$2:$J$201,0))),5,IF(SIGN(H372-I372)&lt;&gt;SIGN(INDEX(Matches!$G$2:$G$201,MATCH($A372&amp;"-3",Matches!$J$2:$J$201,0))-INDEX(Matches!$H$2:$H$201,MATCH($A372&amp;"-3",Matches!$J$2:$J$201,0))),0,IF(H372-I372=INDEX(Matches!$G$2:$G$201,MATCH($A372&amp;"-3",Matches!$J$2:$J$201,0))-INDEX(Matches!$H$2:$H$201,MATCH($A372&amp;"-3",Matches!$J$2:$J$201,0)),3,2))))),""))</f>
        <v/>
      </c>
      <c r="AA372" s="12" t="str">
        <f aca="false">IF(OR($B372="",J372="",K372=""),"",IFERROR(IF(OR(INDEX(Matches!$I$2:$I$201,MATCH($A372&amp;"-4",Matches!$J$2:$J$201,0))="Void",INDEX(Matches!$G$2:$G$201,MATCH($A372&amp;"-4",Matches!$J$2:$J$201,0))="",INDEX(Matches!$H$2:$H$201,MATCH($A372&amp;"-4",Matches!$J$2:$J$201,0))=""),"",IF(AND($C372&lt;&gt;"",INDEX(Matches!$F$2:$F$201,MATCH($A372&amp;"-4",Matches!$J$2:$J$201,0))&lt;&gt;"",$C372&gt;=INDEX(Matches!$F$2:$F$201,MATCH($A372&amp;"-4",Matches!$J$2:$J$201,0))),"",IF(AND(J372=INDEX(Matches!$G$2:$G$201,MATCH($A372&amp;"-4",Matches!$J$2:$J$201,0)),K372=INDEX(Matches!$H$2:$H$201,MATCH($A372&amp;"-4",Matches!$J$2:$J$201,0))),5,IF(SIGN(J372-K372)&lt;&gt;SIGN(INDEX(Matches!$G$2:$G$201,MATCH($A372&amp;"-4",Matches!$J$2:$J$201,0))-INDEX(Matches!$H$2:$H$201,MATCH($A372&amp;"-4",Matches!$J$2:$J$201,0))),0,IF(J372-K372=INDEX(Matches!$G$2:$G$201,MATCH($A372&amp;"-4",Matches!$J$2:$J$201,0))-INDEX(Matches!$H$2:$H$201,MATCH($A372&amp;"-4",Matches!$J$2:$J$201,0)),3,2))))),""))</f>
        <v/>
      </c>
      <c r="AB372" s="12" t="str">
        <f aca="false">IF(OR($B372="",L372="",M372=""),"",IFERROR(IF(OR(INDEX(Matches!$I$2:$I$201,MATCH($A372&amp;"-5",Matches!$J$2:$J$201,0))="Void",INDEX(Matches!$G$2:$G$201,MATCH($A372&amp;"-5",Matches!$J$2:$J$201,0))="",INDEX(Matches!$H$2:$H$201,MATCH($A372&amp;"-5",Matches!$J$2:$J$201,0))=""),"",IF(AND($C372&lt;&gt;"",INDEX(Matches!$F$2:$F$201,MATCH($A372&amp;"-5",Matches!$J$2:$J$201,0))&lt;&gt;"",$C372&gt;=INDEX(Matches!$F$2:$F$201,MATCH($A372&amp;"-5",Matches!$J$2:$J$201,0))),"",IF(AND(L372=INDEX(Matches!$G$2:$G$201,MATCH($A372&amp;"-5",Matches!$J$2:$J$201,0)),M372=INDEX(Matches!$H$2:$H$201,MATCH($A372&amp;"-5",Matches!$J$2:$J$201,0))),5,IF(SIGN(L372-M372)&lt;&gt;SIGN(INDEX(Matches!$G$2:$G$201,MATCH($A372&amp;"-5",Matches!$J$2:$J$201,0))-INDEX(Matches!$H$2:$H$201,MATCH($A372&amp;"-5",Matches!$J$2:$J$201,0))),0,IF(L372-M372=INDEX(Matches!$G$2:$G$201,MATCH($A372&amp;"-5",Matches!$J$2:$J$201,0))-INDEX(Matches!$H$2:$H$201,MATCH($A372&amp;"-5",Matches!$J$2:$J$201,0)),3,2))))),""))</f>
        <v/>
      </c>
      <c r="AC372" s="12" t="str">
        <f aca="false">IF(OR($B372="",N372="",O372=""),"",IFERROR(IF(OR(INDEX(Matches!$I$2:$I$201,MATCH($A372&amp;"-6",Matches!$J$2:$J$201,0))="Void",INDEX(Matches!$G$2:$G$201,MATCH($A372&amp;"-6",Matches!$J$2:$J$201,0))="",INDEX(Matches!$H$2:$H$201,MATCH($A372&amp;"-6",Matches!$J$2:$J$201,0))=""),"",IF(AND($C372&lt;&gt;"",INDEX(Matches!$F$2:$F$201,MATCH($A372&amp;"-6",Matches!$J$2:$J$201,0))&lt;&gt;"",$C372&gt;=INDEX(Matches!$F$2:$F$201,MATCH($A372&amp;"-6",Matches!$J$2:$J$201,0))),"",IF(AND(N372=INDEX(Matches!$G$2:$G$201,MATCH($A372&amp;"-6",Matches!$J$2:$J$201,0)),O372=INDEX(Matches!$H$2:$H$201,MATCH($A372&amp;"-6",Matches!$J$2:$J$201,0))),5,IF(SIGN(N372-O372)&lt;&gt;SIGN(INDEX(Matches!$G$2:$G$201,MATCH($A372&amp;"-6",Matches!$J$2:$J$201,0))-INDEX(Matches!$H$2:$H$201,MATCH($A372&amp;"-6",Matches!$J$2:$J$201,0))),0,IF(N372-O372=INDEX(Matches!$G$2:$G$201,MATCH($A372&amp;"-6",Matches!$J$2:$J$201,0))-INDEX(Matches!$H$2:$H$201,MATCH($A372&amp;"-6",Matches!$J$2:$J$201,0)),3,2))))),""))</f>
        <v/>
      </c>
      <c r="AD372" s="12" t="str">
        <f aca="false">IF(OR($B372="",P372="",Q372=""),"",IFERROR(IF(OR(INDEX(Matches!$I$2:$I$201,MATCH($A372&amp;"-7",Matches!$J$2:$J$201,0))="Void",INDEX(Matches!$G$2:$G$201,MATCH($A372&amp;"-7",Matches!$J$2:$J$201,0))="",INDEX(Matches!$H$2:$H$201,MATCH($A372&amp;"-7",Matches!$J$2:$J$201,0))=""),"",IF(AND($C372&lt;&gt;"",INDEX(Matches!$F$2:$F$201,MATCH($A372&amp;"-7",Matches!$J$2:$J$201,0))&lt;&gt;"",$C372&gt;=INDEX(Matches!$F$2:$F$201,MATCH($A372&amp;"-7",Matches!$J$2:$J$201,0))),"",IF(AND(P372=INDEX(Matches!$G$2:$G$201,MATCH($A372&amp;"-7",Matches!$J$2:$J$201,0)),Q372=INDEX(Matches!$H$2:$H$201,MATCH($A372&amp;"-7",Matches!$J$2:$J$201,0))),5,IF(SIGN(P372-Q372)&lt;&gt;SIGN(INDEX(Matches!$G$2:$G$201,MATCH($A372&amp;"-7",Matches!$J$2:$J$201,0))-INDEX(Matches!$H$2:$H$201,MATCH($A372&amp;"-7",Matches!$J$2:$J$201,0))),0,IF(P372-Q372=INDEX(Matches!$G$2:$G$201,MATCH($A372&amp;"-7",Matches!$J$2:$J$201,0))-INDEX(Matches!$H$2:$H$201,MATCH($A372&amp;"-7",Matches!$J$2:$J$201,0)),3,2))))),""))</f>
        <v/>
      </c>
      <c r="AE372" s="12" t="str">
        <f aca="false">IF(OR($B372="",R372="",S372=""),"",IFERROR(IF(OR(INDEX(Matches!$I$2:$I$201,MATCH($A372&amp;"-8",Matches!$J$2:$J$201,0))="Void",INDEX(Matches!$G$2:$G$201,MATCH($A372&amp;"-8",Matches!$J$2:$J$201,0))="",INDEX(Matches!$H$2:$H$201,MATCH($A372&amp;"-8",Matches!$J$2:$J$201,0))=""),"",IF(AND($C372&lt;&gt;"",INDEX(Matches!$F$2:$F$201,MATCH($A372&amp;"-8",Matches!$J$2:$J$201,0))&lt;&gt;"",$C372&gt;=INDEX(Matches!$F$2:$F$201,MATCH($A372&amp;"-8",Matches!$J$2:$J$201,0))),"",IF(AND(R372=INDEX(Matches!$G$2:$G$201,MATCH($A372&amp;"-8",Matches!$J$2:$J$201,0)),S372=INDEX(Matches!$H$2:$H$201,MATCH($A372&amp;"-8",Matches!$J$2:$J$201,0))),5,IF(SIGN(R372-S372)&lt;&gt;SIGN(INDEX(Matches!$G$2:$G$201,MATCH($A372&amp;"-8",Matches!$J$2:$J$201,0))-INDEX(Matches!$H$2:$H$201,MATCH($A372&amp;"-8",Matches!$J$2:$J$201,0))),0,IF(R372-S372=INDEX(Matches!$G$2:$G$201,MATCH($A372&amp;"-8",Matches!$J$2:$J$201,0))-INDEX(Matches!$H$2:$H$201,MATCH($A372&amp;"-8",Matches!$J$2:$J$201,0)),3,2))))),""))</f>
        <v/>
      </c>
      <c r="AF372" s="12" t="str">
        <f aca="false">IF(OR($B372="",T372="",U372=""),"",IFERROR(IF(OR(INDEX(Matches!$I$2:$I$201,MATCH($A372&amp;"-9",Matches!$J$2:$J$201,0))="Void",INDEX(Matches!$G$2:$G$201,MATCH($A372&amp;"-9",Matches!$J$2:$J$201,0))="",INDEX(Matches!$H$2:$H$201,MATCH($A372&amp;"-9",Matches!$J$2:$J$201,0))=""),"",IF(AND($C372&lt;&gt;"",INDEX(Matches!$F$2:$F$201,MATCH($A372&amp;"-9",Matches!$J$2:$J$201,0))&lt;&gt;"",$C372&gt;=INDEX(Matches!$F$2:$F$201,MATCH($A372&amp;"-9",Matches!$J$2:$J$201,0))),"",IF(AND(T372=INDEX(Matches!$G$2:$G$201,MATCH($A372&amp;"-9",Matches!$J$2:$J$201,0)),U372=INDEX(Matches!$H$2:$H$201,MATCH($A372&amp;"-9",Matches!$J$2:$J$201,0))),5,IF(SIGN(T372-U372)&lt;&gt;SIGN(INDEX(Matches!$G$2:$G$201,MATCH($A372&amp;"-9",Matches!$J$2:$J$201,0))-INDEX(Matches!$H$2:$H$201,MATCH($A372&amp;"-9",Matches!$J$2:$J$201,0))),0,IF(T372-U372=INDEX(Matches!$G$2:$G$201,MATCH($A372&amp;"-9",Matches!$J$2:$J$201,0))-INDEX(Matches!$H$2:$H$201,MATCH($A372&amp;"-9",Matches!$J$2:$J$201,0)),3,2))))),""))</f>
        <v/>
      </c>
      <c r="AG372" s="12" t="str">
        <f aca="false">IF(OR($B372="",V372="",W372=""),"",IFERROR(IF(OR(INDEX(Matches!$I$2:$I$201,MATCH($A372&amp;"-10",Matches!$J$2:$J$201,0))="Void",INDEX(Matches!$G$2:$G$201,MATCH($A372&amp;"-10",Matches!$J$2:$J$201,0))="",INDEX(Matches!$H$2:$H$201,MATCH($A372&amp;"-10",Matches!$J$2:$J$201,0))=""),"",IF(AND($C372&lt;&gt;"",INDEX(Matches!$F$2:$F$201,MATCH($A372&amp;"-10",Matches!$J$2:$J$201,0))&lt;&gt;"",$C372&gt;=INDEX(Matches!$F$2:$F$201,MATCH($A372&amp;"-10",Matches!$J$2:$J$201,0))),"",IF(AND(V372=INDEX(Matches!$G$2:$G$201,MATCH($A372&amp;"-10",Matches!$J$2:$J$201,0)),W372=INDEX(Matches!$H$2:$H$201,MATCH($A372&amp;"-10",Matches!$J$2:$J$201,0))),5,IF(SIGN(V372-W372)&lt;&gt;SIGN(INDEX(Matches!$G$2:$G$201,MATCH($A372&amp;"-10",Matches!$J$2:$J$201,0))-INDEX(Matches!$H$2:$H$201,MATCH($A372&amp;"-10",Matches!$J$2:$J$201,0))),0,IF(V372-W372=INDEX(Matches!$G$2:$G$201,MATCH($A372&amp;"-10",Matches!$J$2:$J$201,0))-INDEX(Matches!$H$2:$H$201,MATCH($A372&amp;"-10",Matches!$J$2:$J$201,0)),3,2))))),""))</f>
        <v/>
      </c>
      <c r="AH372" s="13" t="str">
        <f aca="false">IF($B372="","",SUM(X372:AG372))</f>
        <v/>
      </c>
      <c r="AI372" s="12" t="str">
        <f aca="false">IF($B372="","",COUNTIF(X372:AG372,5))</f>
        <v/>
      </c>
      <c r="AJ372" s="12" t="str">
        <f aca="false">IF($B372="","",COUNTIF(X372:AG372,"&gt;=2"))</f>
        <v/>
      </c>
      <c r="AK372" s="12" t="str">
        <f aca="false">IF($B372="","",COUNT(X372:AG372))</f>
        <v/>
      </c>
    </row>
    <row r="373" customFormat="false" ht="15" hidden="false" customHeight="false" outlineLevel="0" collapsed="false">
      <c r="A373" s="7"/>
      <c r="B373" s="7"/>
      <c r="C373" s="11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12" t="str">
        <f aca="false">IF(OR($B373="",D373="",E373=""),"",IFERROR(IF(OR(INDEX(Matches!$I$2:$I$201,MATCH($A373&amp;"-1",Matches!$J$2:$J$201,0))="Void",INDEX(Matches!$G$2:$G$201,MATCH($A373&amp;"-1",Matches!$J$2:$J$201,0))="",INDEX(Matches!$H$2:$H$201,MATCH($A373&amp;"-1",Matches!$J$2:$J$201,0))=""),"",IF(AND($C373&lt;&gt;"",INDEX(Matches!$F$2:$F$201,MATCH($A373&amp;"-1",Matches!$J$2:$J$201,0))&lt;&gt;"",$C373&gt;=INDEX(Matches!$F$2:$F$201,MATCH($A373&amp;"-1",Matches!$J$2:$J$201,0))),"",IF(AND(D373=INDEX(Matches!$G$2:$G$201,MATCH($A373&amp;"-1",Matches!$J$2:$J$201,0)),E373=INDEX(Matches!$H$2:$H$201,MATCH($A373&amp;"-1",Matches!$J$2:$J$201,0))),5,IF(SIGN(D373-E373)&lt;&gt;SIGN(INDEX(Matches!$G$2:$G$201,MATCH($A373&amp;"-1",Matches!$J$2:$J$201,0))-INDEX(Matches!$H$2:$H$201,MATCH($A373&amp;"-1",Matches!$J$2:$J$201,0))),0,IF(D373-E373=INDEX(Matches!$G$2:$G$201,MATCH($A373&amp;"-1",Matches!$J$2:$J$201,0))-INDEX(Matches!$H$2:$H$201,MATCH($A373&amp;"-1",Matches!$J$2:$J$201,0)),3,2))))),""))</f>
        <v/>
      </c>
      <c r="Y373" s="12" t="str">
        <f aca="false">IF(OR($B373="",F373="",G373=""),"",IFERROR(IF(OR(INDEX(Matches!$I$2:$I$201,MATCH($A373&amp;"-2",Matches!$J$2:$J$201,0))="Void",INDEX(Matches!$G$2:$G$201,MATCH($A373&amp;"-2",Matches!$J$2:$J$201,0))="",INDEX(Matches!$H$2:$H$201,MATCH($A373&amp;"-2",Matches!$J$2:$J$201,0))=""),"",IF(AND($C373&lt;&gt;"",INDEX(Matches!$F$2:$F$201,MATCH($A373&amp;"-2",Matches!$J$2:$J$201,0))&lt;&gt;"",$C373&gt;=INDEX(Matches!$F$2:$F$201,MATCH($A373&amp;"-2",Matches!$J$2:$J$201,0))),"",IF(AND(F373=INDEX(Matches!$G$2:$G$201,MATCH($A373&amp;"-2",Matches!$J$2:$J$201,0)),G373=INDEX(Matches!$H$2:$H$201,MATCH($A373&amp;"-2",Matches!$J$2:$J$201,0))),5,IF(SIGN(F373-G373)&lt;&gt;SIGN(INDEX(Matches!$G$2:$G$201,MATCH($A373&amp;"-2",Matches!$J$2:$J$201,0))-INDEX(Matches!$H$2:$H$201,MATCH($A373&amp;"-2",Matches!$J$2:$J$201,0))),0,IF(F373-G373=INDEX(Matches!$G$2:$G$201,MATCH($A373&amp;"-2",Matches!$J$2:$J$201,0))-INDEX(Matches!$H$2:$H$201,MATCH($A373&amp;"-2",Matches!$J$2:$J$201,0)),3,2))))),""))</f>
        <v/>
      </c>
      <c r="Z373" s="12" t="str">
        <f aca="false">IF(OR($B373="",H373="",I373=""),"",IFERROR(IF(OR(INDEX(Matches!$I$2:$I$201,MATCH($A373&amp;"-3",Matches!$J$2:$J$201,0))="Void",INDEX(Matches!$G$2:$G$201,MATCH($A373&amp;"-3",Matches!$J$2:$J$201,0))="",INDEX(Matches!$H$2:$H$201,MATCH($A373&amp;"-3",Matches!$J$2:$J$201,0))=""),"",IF(AND($C373&lt;&gt;"",INDEX(Matches!$F$2:$F$201,MATCH($A373&amp;"-3",Matches!$J$2:$J$201,0))&lt;&gt;"",$C373&gt;=INDEX(Matches!$F$2:$F$201,MATCH($A373&amp;"-3",Matches!$J$2:$J$201,0))),"",IF(AND(H373=INDEX(Matches!$G$2:$G$201,MATCH($A373&amp;"-3",Matches!$J$2:$J$201,0)),I373=INDEX(Matches!$H$2:$H$201,MATCH($A373&amp;"-3",Matches!$J$2:$J$201,0))),5,IF(SIGN(H373-I373)&lt;&gt;SIGN(INDEX(Matches!$G$2:$G$201,MATCH($A373&amp;"-3",Matches!$J$2:$J$201,0))-INDEX(Matches!$H$2:$H$201,MATCH($A373&amp;"-3",Matches!$J$2:$J$201,0))),0,IF(H373-I373=INDEX(Matches!$G$2:$G$201,MATCH($A373&amp;"-3",Matches!$J$2:$J$201,0))-INDEX(Matches!$H$2:$H$201,MATCH($A373&amp;"-3",Matches!$J$2:$J$201,0)),3,2))))),""))</f>
        <v/>
      </c>
      <c r="AA373" s="12" t="str">
        <f aca="false">IF(OR($B373="",J373="",K373=""),"",IFERROR(IF(OR(INDEX(Matches!$I$2:$I$201,MATCH($A373&amp;"-4",Matches!$J$2:$J$201,0))="Void",INDEX(Matches!$G$2:$G$201,MATCH($A373&amp;"-4",Matches!$J$2:$J$201,0))="",INDEX(Matches!$H$2:$H$201,MATCH($A373&amp;"-4",Matches!$J$2:$J$201,0))=""),"",IF(AND($C373&lt;&gt;"",INDEX(Matches!$F$2:$F$201,MATCH($A373&amp;"-4",Matches!$J$2:$J$201,0))&lt;&gt;"",$C373&gt;=INDEX(Matches!$F$2:$F$201,MATCH($A373&amp;"-4",Matches!$J$2:$J$201,0))),"",IF(AND(J373=INDEX(Matches!$G$2:$G$201,MATCH($A373&amp;"-4",Matches!$J$2:$J$201,0)),K373=INDEX(Matches!$H$2:$H$201,MATCH($A373&amp;"-4",Matches!$J$2:$J$201,0))),5,IF(SIGN(J373-K373)&lt;&gt;SIGN(INDEX(Matches!$G$2:$G$201,MATCH($A373&amp;"-4",Matches!$J$2:$J$201,0))-INDEX(Matches!$H$2:$H$201,MATCH($A373&amp;"-4",Matches!$J$2:$J$201,0))),0,IF(J373-K373=INDEX(Matches!$G$2:$G$201,MATCH($A373&amp;"-4",Matches!$J$2:$J$201,0))-INDEX(Matches!$H$2:$H$201,MATCH($A373&amp;"-4",Matches!$J$2:$J$201,0)),3,2))))),""))</f>
        <v/>
      </c>
      <c r="AB373" s="12" t="str">
        <f aca="false">IF(OR($B373="",L373="",M373=""),"",IFERROR(IF(OR(INDEX(Matches!$I$2:$I$201,MATCH($A373&amp;"-5",Matches!$J$2:$J$201,0))="Void",INDEX(Matches!$G$2:$G$201,MATCH($A373&amp;"-5",Matches!$J$2:$J$201,0))="",INDEX(Matches!$H$2:$H$201,MATCH($A373&amp;"-5",Matches!$J$2:$J$201,0))=""),"",IF(AND($C373&lt;&gt;"",INDEX(Matches!$F$2:$F$201,MATCH($A373&amp;"-5",Matches!$J$2:$J$201,0))&lt;&gt;"",$C373&gt;=INDEX(Matches!$F$2:$F$201,MATCH($A373&amp;"-5",Matches!$J$2:$J$201,0))),"",IF(AND(L373=INDEX(Matches!$G$2:$G$201,MATCH($A373&amp;"-5",Matches!$J$2:$J$201,0)),M373=INDEX(Matches!$H$2:$H$201,MATCH($A373&amp;"-5",Matches!$J$2:$J$201,0))),5,IF(SIGN(L373-M373)&lt;&gt;SIGN(INDEX(Matches!$G$2:$G$201,MATCH($A373&amp;"-5",Matches!$J$2:$J$201,0))-INDEX(Matches!$H$2:$H$201,MATCH($A373&amp;"-5",Matches!$J$2:$J$201,0))),0,IF(L373-M373=INDEX(Matches!$G$2:$G$201,MATCH($A373&amp;"-5",Matches!$J$2:$J$201,0))-INDEX(Matches!$H$2:$H$201,MATCH($A373&amp;"-5",Matches!$J$2:$J$201,0)),3,2))))),""))</f>
        <v/>
      </c>
      <c r="AC373" s="12" t="str">
        <f aca="false">IF(OR($B373="",N373="",O373=""),"",IFERROR(IF(OR(INDEX(Matches!$I$2:$I$201,MATCH($A373&amp;"-6",Matches!$J$2:$J$201,0))="Void",INDEX(Matches!$G$2:$G$201,MATCH($A373&amp;"-6",Matches!$J$2:$J$201,0))="",INDEX(Matches!$H$2:$H$201,MATCH($A373&amp;"-6",Matches!$J$2:$J$201,0))=""),"",IF(AND($C373&lt;&gt;"",INDEX(Matches!$F$2:$F$201,MATCH($A373&amp;"-6",Matches!$J$2:$J$201,0))&lt;&gt;"",$C373&gt;=INDEX(Matches!$F$2:$F$201,MATCH($A373&amp;"-6",Matches!$J$2:$J$201,0))),"",IF(AND(N373=INDEX(Matches!$G$2:$G$201,MATCH($A373&amp;"-6",Matches!$J$2:$J$201,0)),O373=INDEX(Matches!$H$2:$H$201,MATCH($A373&amp;"-6",Matches!$J$2:$J$201,0))),5,IF(SIGN(N373-O373)&lt;&gt;SIGN(INDEX(Matches!$G$2:$G$201,MATCH($A373&amp;"-6",Matches!$J$2:$J$201,0))-INDEX(Matches!$H$2:$H$201,MATCH($A373&amp;"-6",Matches!$J$2:$J$201,0))),0,IF(N373-O373=INDEX(Matches!$G$2:$G$201,MATCH($A373&amp;"-6",Matches!$J$2:$J$201,0))-INDEX(Matches!$H$2:$H$201,MATCH($A373&amp;"-6",Matches!$J$2:$J$201,0)),3,2))))),""))</f>
        <v/>
      </c>
      <c r="AD373" s="12" t="str">
        <f aca="false">IF(OR($B373="",P373="",Q373=""),"",IFERROR(IF(OR(INDEX(Matches!$I$2:$I$201,MATCH($A373&amp;"-7",Matches!$J$2:$J$201,0))="Void",INDEX(Matches!$G$2:$G$201,MATCH($A373&amp;"-7",Matches!$J$2:$J$201,0))="",INDEX(Matches!$H$2:$H$201,MATCH($A373&amp;"-7",Matches!$J$2:$J$201,0))=""),"",IF(AND($C373&lt;&gt;"",INDEX(Matches!$F$2:$F$201,MATCH($A373&amp;"-7",Matches!$J$2:$J$201,0))&lt;&gt;"",$C373&gt;=INDEX(Matches!$F$2:$F$201,MATCH($A373&amp;"-7",Matches!$J$2:$J$201,0))),"",IF(AND(P373=INDEX(Matches!$G$2:$G$201,MATCH($A373&amp;"-7",Matches!$J$2:$J$201,0)),Q373=INDEX(Matches!$H$2:$H$201,MATCH($A373&amp;"-7",Matches!$J$2:$J$201,0))),5,IF(SIGN(P373-Q373)&lt;&gt;SIGN(INDEX(Matches!$G$2:$G$201,MATCH($A373&amp;"-7",Matches!$J$2:$J$201,0))-INDEX(Matches!$H$2:$H$201,MATCH($A373&amp;"-7",Matches!$J$2:$J$201,0))),0,IF(P373-Q373=INDEX(Matches!$G$2:$G$201,MATCH($A373&amp;"-7",Matches!$J$2:$J$201,0))-INDEX(Matches!$H$2:$H$201,MATCH($A373&amp;"-7",Matches!$J$2:$J$201,0)),3,2))))),""))</f>
        <v/>
      </c>
      <c r="AE373" s="12" t="str">
        <f aca="false">IF(OR($B373="",R373="",S373=""),"",IFERROR(IF(OR(INDEX(Matches!$I$2:$I$201,MATCH($A373&amp;"-8",Matches!$J$2:$J$201,0))="Void",INDEX(Matches!$G$2:$G$201,MATCH($A373&amp;"-8",Matches!$J$2:$J$201,0))="",INDEX(Matches!$H$2:$H$201,MATCH($A373&amp;"-8",Matches!$J$2:$J$201,0))=""),"",IF(AND($C373&lt;&gt;"",INDEX(Matches!$F$2:$F$201,MATCH($A373&amp;"-8",Matches!$J$2:$J$201,0))&lt;&gt;"",$C373&gt;=INDEX(Matches!$F$2:$F$201,MATCH($A373&amp;"-8",Matches!$J$2:$J$201,0))),"",IF(AND(R373=INDEX(Matches!$G$2:$G$201,MATCH($A373&amp;"-8",Matches!$J$2:$J$201,0)),S373=INDEX(Matches!$H$2:$H$201,MATCH($A373&amp;"-8",Matches!$J$2:$J$201,0))),5,IF(SIGN(R373-S373)&lt;&gt;SIGN(INDEX(Matches!$G$2:$G$201,MATCH($A373&amp;"-8",Matches!$J$2:$J$201,0))-INDEX(Matches!$H$2:$H$201,MATCH($A373&amp;"-8",Matches!$J$2:$J$201,0))),0,IF(R373-S373=INDEX(Matches!$G$2:$G$201,MATCH($A373&amp;"-8",Matches!$J$2:$J$201,0))-INDEX(Matches!$H$2:$H$201,MATCH($A373&amp;"-8",Matches!$J$2:$J$201,0)),3,2))))),""))</f>
        <v/>
      </c>
      <c r="AF373" s="12" t="str">
        <f aca="false">IF(OR($B373="",T373="",U373=""),"",IFERROR(IF(OR(INDEX(Matches!$I$2:$I$201,MATCH($A373&amp;"-9",Matches!$J$2:$J$201,0))="Void",INDEX(Matches!$G$2:$G$201,MATCH($A373&amp;"-9",Matches!$J$2:$J$201,0))="",INDEX(Matches!$H$2:$H$201,MATCH($A373&amp;"-9",Matches!$J$2:$J$201,0))=""),"",IF(AND($C373&lt;&gt;"",INDEX(Matches!$F$2:$F$201,MATCH($A373&amp;"-9",Matches!$J$2:$J$201,0))&lt;&gt;"",$C373&gt;=INDEX(Matches!$F$2:$F$201,MATCH($A373&amp;"-9",Matches!$J$2:$J$201,0))),"",IF(AND(T373=INDEX(Matches!$G$2:$G$201,MATCH($A373&amp;"-9",Matches!$J$2:$J$201,0)),U373=INDEX(Matches!$H$2:$H$201,MATCH($A373&amp;"-9",Matches!$J$2:$J$201,0))),5,IF(SIGN(T373-U373)&lt;&gt;SIGN(INDEX(Matches!$G$2:$G$201,MATCH($A373&amp;"-9",Matches!$J$2:$J$201,0))-INDEX(Matches!$H$2:$H$201,MATCH($A373&amp;"-9",Matches!$J$2:$J$201,0))),0,IF(T373-U373=INDEX(Matches!$G$2:$G$201,MATCH($A373&amp;"-9",Matches!$J$2:$J$201,0))-INDEX(Matches!$H$2:$H$201,MATCH($A373&amp;"-9",Matches!$J$2:$J$201,0)),3,2))))),""))</f>
        <v/>
      </c>
      <c r="AG373" s="12" t="str">
        <f aca="false">IF(OR($B373="",V373="",W373=""),"",IFERROR(IF(OR(INDEX(Matches!$I$2:$I$201,MATCH($A373&amp;"-10",Matches!$J$2:$J$201,0))="Void",INDEX(Matches!$G$2:$G$201,MATCH($A373&amp;"-10",Matches!$J$2:$J$201,0))="",INDEX(Matches!$H$2:$H$201,MATCH($A373&amp;"-10",Matches!$J$2:$J$201,0))=""),"",IF(AND($C373&lt;&gt;"",INDEX(Matches!$F$2:$F$201,MATCH($A373&amp;"-10",Matches!$J$2:$J$201,0))&lt;&gt;"",$C373&gt;=INDEX(Matches!$F$2:$F$201,MATCH($A373&amp;"-10",Matches!$J$2:$J$201,0))),"",IF(AND(V373=INDEX(Matches!$G$2:$G$201,MATCH($A373&amp;"-10",Matches!$J$2:$J$201,0)),W373=INDEX(Matches!$H$2:$H$201,MATCH($A373&amp;"-10",Matches!$J$2:$J$201,0))),5,IF(SIGN(V373-W373)&lt;&gt;SIGN(INDEX(Matches!$G$2:$G$201,MATCH($A373&amp;"-10",Matches!$J$2:$J$201,0))-INDEX(Matches!$H$2:$H$201,MATCH($A373&amp;"-10",Matches!$J$2:$J$201,0))),0,IF(V373-W373=INDEX(Matches!$G$2:$G$201,MATCH($A373&amp;"-10",Matches!$J$2:$J$201,0))-INDEX(Matches!$H$2:$H$201,MATCH($A373&amp;"-10",Matches!$J$2:$J$201,0)),3,2))))),""))</f>
        <v/>
      </c>
      <c r="AH373" s="13" t="str">
        <f aca="false">IF($B373="","",SUM(X373:AG373))</f>
        <v/>
      </c>
      <c r="AI373" s="12" t="str">
        <f aca="false">IF($B373="","",COUNTIF(X373:AG373,5))</f>
        <v/>
      </c>
      <c r="AJ373" s="12" t="str">
        <f aca="false">IF($B373="","",COUNTIF(X373:AG373,"&gt;=2"))</f>
        <v/>
      </c>
      <c r="AK373" s="12" t="str">
        <f aca="false">IF($B373="","",COUNT(X373:AG373))</f>
        <v/>
      </c>
    </row>
    <row r="374" customFormat="false" ht="15" hidden="false" customHeight="false" outlineLevel="0" collapsed="false">
      <c r="A374" s="7"/>
      <c r="B374" s="7"/>
      <c r="C374" s="11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12" t="str">
        <f aca="false">IF(OR($B374="",D374="",E374=""),"",IFERROR(IF(OR(INDEX(Matches!$I$2:$I$201,MATCH($A374&amp;"-1",Matches!$J$2:$J$201,0))="Void",INDEX(Matches!$G$2:$G$201,MATCH($A374&amp;"-1",Matches!$J$2:$J$201,0))="",INDEX(Matches!$H$2:$H$201,MATCH($A374&amp;"-1",Matches!$J$2:$J$201,0))=""),"",IF(AND($C374&lt;&gt;"",INDEX(Matches!$F$2:$F$201,MATCH($A374&amp;"-1",Matches!$J$2:$J$201,0))&lt;&gt;"",$C374&gt;=INDEX(Matches!$F$2:$F$201,MATCH($A374&amp;"-1",Matches!$J$2:$J$201,0))),"",IF(AND(D374=INDEX(Matches!$G$2:$G$201,MATCH($A374&amp;"-1",Matches!$J$2:$J$201,0)),E374=INDEX(Matches!$H$2:$H$201,MATCH($A374&amp;"-1",Matches!$J$2:$J$201,0))),5,IF(SIGN(D374-E374)&lt;&gt;SIGN(INDEX(Matches!$G$2:$G$201,MATCH($A374&amp;"-1",Matches!$J$2:$J$201,0))-INDEX(Matches!$H$2:$H$201,MATCH($A374&amp;"-1",Matches!$J$2:$J$201,0))),0,IF(D374-E374=INDEX(Matches!$G$2:$G$201,MATCH($A374&amp;"-1",Matches!$J$2:$J$201,0))-INDEX(Matches!$H$2:$H$201,MATCH($A374&amp;"-1",Matches!$J$2:$J$201,0)),3,2))))),""))</f>
        <v/>
      </c>
      <c r="Y374" s="12" t="str">
        <f aca="false">IF(OR($B374="",F374="",G374=""),"",IFERROR(IF(OR(INDEX(Matches!$I$2:$I$201,MATCH($A374&amp;"-2",Matches!$J$2:$J$201,0))="Void",INDEX(Matches!$G$2:$G$201,MATCH($A374&amp;"-2",Matches!$J$2:$J$201,0))="",INDEX(Matches!$H$2:$H$201,MATCH($A374&amp;"-2",Matches!$J$2:$J$201,0))=""),"",IF(AND($C374&lt;&gt;"",INDEX(Matches!$F$2:$F$201,MATCH($A374&amp;"-2",Matches!$J$2:$J$201,0))&lt;&gt;"",$C374&gt;=INDEX(Matches!$F$2:$F$201,MATCH($A374&amp;"-2",Matches!$J$2:$J$201,0))),"",IF(AND(F374=INDEX(Matches!$G$2:$G$201,MATCH($A374&amp;"-2",Matches!$J$2:$J$201,0)),G374=INDEX(Matches!$H$2:$H$201,MATCH($A374&amp;"-2",Matches!$J$2:$J$201,0))),5,IF(SIGN(F374-G374)&lt;&gt;SIGN(INDEX(Matches!$G$2:$G$201,MATCH($A374&amp;"-2",Matches!$J$2:$J$201,0))-INDEX(Matches!$H$2:$H$201,MATCH($A374&amp;"-2",Matches!$J$2:$J$201,0))),0,IF(F374-G374=INDEX(Matches!$G$2:$G$201,MATCH($A374&amp;"-2",Matches!$J$2:$J$201,0))-INDEX(Matches!$H$2:$H$201,MATCH($A374&amp;"-2",Matches!$J$2:$J$201,0)),3,2))))),""))</f>
        <v/>
      </c>
      <c r="Z374" s="12" t="str">
        <f aca="false">IF(OR($B374="",H374="",I374=""),"",IFERROR(IF(OR(INDEX(Matches!$I$2:$I$201,MATCH($A374&amp;"-3",Matches!$J$2:$J$201,0))="Void",INDEX(Matches!$G$2:$G$201,MATCH($A374&amp;"-3",Matches!$J$2:$J$201,0))="",INDEX(Matches!$H$2:$H$201,MATCH($A374&amp;"-3",Matches!$J$2:$J$201,0))=""),"",IF(AND($C374&lt;&gt;"",INDEX(Matches!$F$2:$F$201,MATCH($A374&amp;"-3",Matches!$J$2:$J$201,0))&lt;&gt;"",$C374&gt;=INDEX(Matches!$F$2:$F$201,MATCH($A374&amp;"-3",Matches!$J$2:$J$201,0))),"",IF(AND(H374=INDEX(Matches!$G$2:$G$201,MATCH($A374&amp;"-3",Matches!$J$2:$J$201,0)),I374=INDEX(Matches!$H$2:$H$201,MATCH($A374&amp;"-3",Matches!$J$2:$J$201,0))),5,IF(SIGN(H374-I374)&lt;&gt;SIGN(INDEX(Matches!$G$2:$G$201,MATCH($A374&amp;"-3",Matches!$J$2:$J$201,0))-INDEX(Matches!$H$2:$H$201,MATCH($A374&amp;"-3",Matches!$J$2:$J$201,0))),0,IF(H374-I374=INDEX(Matches!$G$2:$G$201,MATCH($A374&amp;"-3",Matches!$J$2:$J$201,0))-INDEX(Matches!$H$2:$H$201,MATCH($A374&amp;"-3",Matches!$J$2:$J$201,0)),3,2))))),""))</f>
        <v/>
      </c>
      <c r="AA374" s="12" t="str">
        <f aca="false">IF(OR($B374="",J374="",K374=""),"",IFERROR(IF(OR(INDEX(Matches!$I$2:$I$201,MATCH($A374&amp;"-4",Matches!$J$2:$J$201,0))="Void",INDEX(Matches!$G$2:$G$201,MATCH($A374&amp;"-4",Matches!$J$2:$J$201,0))="",INDEX(Matches!$H$2:$H$201,MATCH($A374&amp;"-4",Matches!$J$2:$J$201,0))=""),"",IF(AND($C374&lt;&gt;"",INDEX(Matches!$F$2:$F$201,MATCH($A374&amp;"-4",Matches!$J$2:$J$201,0))&lt;&gt;"",$C374&gt;=INDEX(Matches!$F$2:$F$201,MATCH($A374&amp;"-4",Matches!$J$2:$J$201,0))),"",IF(AND(J374=INDEX(Matches!$G$2:$G$201,MATCH($A374&amp;"-4",Matches!$J$2:$J$201,0)),K374=INDEX(Matches!$H$2:$H$201,MATCH($A374&amp;"-4",Matches!$J$2:$J$201,0))),5,IF(SIGN(J374-K374)&lt;&gt;SIGN(INDEX(Matches!$G$2:$G$201,MATCH($A374&amp;"-4",Matches!$J$2:$J$201,0))-INDEX(Matches!$H$2:$H$201,MATCH($A374&amp;"-4",Matches!$J$2:$J$201,0))),0,IF(J374-K374=INDEX(Matches!$G$2:$G$201,MATCH($A374&amp;"-4",Matches!$J$2:$J$201,0))-INDEX(Matches!$H$2:$H$201,MATCH($A374&amp;"-4",Matches!$J$2:$J$201,0)),3,2))))),""))</f>
        <v/>
      </c>
      <c r="AB374" s="12" t="str">
        <f aca="false">IF(OR($B374="",L374="",M374=""),"",IFERROR(IF(OR(INDEX(Matches!$I$2:$I$201,MATCH($A374&amp;"-5",Matches!$J$2:$J$201,0))="Void",INDEX(Matches!$G$2:$G$201,MATCH($A374&amp;"-5",Matches!$J$2:$J$201,0))="",INDEX(Matches!$H$2:$H$201,MATCH($A374&amp;"-5",Matches!$J$2:$J$201,0))=""),"",IF(AND($C374&lt;&gt;"",INDEX(Matches!$F$2:$F$201,MATCH($A374&amp;"-5",Matches!$J$2:$J$201,0))&lt;&gt;"",$C374&gt;=INDEX(Matches!$F$2:$F$201,MATCH($A374&amp;"-5",Matches!$J$2:$J$201,0))),"",IF(AND(L374=INDEX(Matches!$G$2:$G$201,MATCH($A374&amp;"-5",Matches!$J$2:$J$201,0)),M374=INDEX(Matches!$H$2:$H$201,MATCH($A374&amp;"-5",Matches!$J$2:$J$201,0))),5,IF(SIGN(L374-M374)&lt;&gt;SIGN(INDEX(Matches!$G$2:$G$201,MATCH($A374&amp;"-5",Matches!$J$2:$J$201,0))-INDEX(Matches!$H$2:$H$201,MATCH($A374&amp;"-5",Matches!$J$2:$J$201,0))),0,IF(L374-M374=INDEX(Matches!$G$2:$G$201,MATCH($A374&amp;"-5",Matches!$J$2:$J$201,0))-INDEX(Matches!$H$2:$H$201,MATCH($A374&amp;"-5",Matches!$J$2:$J$201,0)),3,2))))),""))</f>
        <v/>
      </c>
      <c r="AC374" s="12" t="str">
        <f aca="false">IF(OR($B374="",N374="",O374=""),"",IFERROR(IF(OR(INDEX(Matches!$I$2:$I$201,MATCH($A374&amp;"-6",Matches!$J$2:$J$201,0))="Void",INDEX(Matches!$G$2:$G$201,MATCH($A374&amp;"-6",Matches!$J$2:$J$201,0))="",INDEX(Matches!$H$2:$H$201,MATCH($A374&amp;"-6",Matches!$J$2:$J$201,0))=""),"",IF(AND($C374&lt;&gt;"",INDEX(Matches!$F$2:$F$201,MATCH($A374&amp;"-6",Matches!$J$2:$J$201,0))&lt;&gt;"",$C374&gt;=INDEX(Matches!$F$2:$F$201,MATCH($A374&amp;"-6",Matches!$J$2:$J$201,0))),"",IF(AND(N374=INDEX(Matches!$G$2:$G$201,MATCH($A374&amp;"-6",Matches!$J$2:$J$201,0)),O374=INDEX(Matches!$H$2:$H$201,MATCH($A374&amp;"-6",Matches!$J$2:$J$201,0))),5,IF(SIGN(N374-O374)&lt;&gt;SIGN(INDEX(Matches!$G$2:$G$201,MATCH($A374&amp;"-6",Matches!$J$2:$J$201,0))-INDEX(Matches!$H$2:$H$201,MATCH($A374&amp;"-6",Matches!$J$2:$J$201,0))),0,IF(N374-O374=INDEX(Matches!$G$2:$G$201,MATCH($A374&amp;"-6",Matches!$J$2:$J$201,0))-INDEX(Matches!$H$2:$H$201,MATCH($A374&amp;"-6",Matches!$J$2:$J$201,0)),3,2))))),""))</f>
        <v/>
      </c>
      <c r="AD374" s="12" t="str">
        <f aca="false">IF(OR($B374="",P374="",Q374=""),"",IFERROR(IF(OR(INDEX(Matches!$I$2:$I$201,MATCH($A374&amp;"-7",Matches!$J$2:$J$201,0))="Void",INDEX(Matches!$G$2:$G$201,MATCH($A374&amp;"-7",Matches!$J$2:$J$201,0))="",INDEX(Matches!$H$2:$H$201,MATCH($A374&amp;"-7",Matches!$J$2:$J$201,0))=""),"",IF(AND($C374&lt;&gt;"",INDEX(Matches!$F$2:$F$201,MATCH($A374&amp;"-7",Matches!$J$2:$J$201,0))&lt;&gt;"",$C374&gt;=INDEX(Matches!$F$2:$F$201,MATCH($A374&amp;"-7",Matches!$J$2:$J$201,0))),"",IF(AND(P374=INDEX(Matches!$G$2:$G$201,MATCH($A374&amp;"-7",Matches!$J$2:$J$201,0)),Q374=INDEX(Matches!$H$2:$H$201,MATCH($A374&amp;"-7",Matches!$J$2:$J$201,0))),5,IF(SIGN(P374-Q374)&lt;&gt;SIGN(INDEX(Matches!$G$2:$G$201,MATCH($A374&amp;"-7",Matches!$J$2:$J$201,0))-INDEX(Matches!$H$2:$H$201,MATCH($A374&amp;"-7",Matches!$J$2:$J$201,0))),0,IF(P374-Q374=INDEX(Matches!$G$2:$G$201,MATCH($A374&amp;"-7",Matches!$J$2:$J$201,0))-INDEX(Matches!$H$2:$H$201,MATCH($A374&amp;"-7",Matches!$J$2:$J$201,0)),3,2))))),""))</f>
        <v/>
      </c>
      <c r="AE374" s="12" t="str">
        <f aca="false">IF(OR($B374="",R374="",S374=""),"",IFERROR(IF(OR(INDEX(Matches!$I$2:$I$201,MATCH($A374&amp;"-8",Matches!$J$2:$J$201,0))="Void",INDEX(Matches!$G$2:$G$201,MATCH($A374&amp;"-8",Matches!$J$2:$J$201,0))="",INDEX(Matches!$H$2:$H$201,MATCH($A374&amp;"-8",Matches!$J$2:$J$201,0))=""),"",IF(AND($C374&lt;&gt;"",INDEX(Matches!$F$2:$F$201,MATCH($A374&amp;"-8",Matches!$J$2:$J$201,0))&lt;&gt;"",$C374&gt;=INDEX(Matches!$F$2:$F$201,MATCH($A374&amp;"-8",Matches!$J$2:$J$201,0))),"",IF(AND(R374=INDEX(Matches!$G$2:$G$201,MATCH($A374&amp;"-8",Matches!$J$2:$J$201,0)),S374=INDEX(Matches!$H$2:$H$201,MATCH($A374&amp;"-8",Matches!$J$2:$J$201,0))),5,IF(SIGN(R374-S374)&lt;&gt;SIGN(INDEX(Matches!$G$2:$G$201,MATCH($A374&amp;"-8",Matches!$J$2:$J$201,0))-INDEX(Matches!$H$2:$H$201,MATCH($A374&amp;"-8",Matches!$J$2:$J$201,0))),0,IF(R374-S374=INDEX(Matches!$G$2:$G$201,MATCH($A374&amp;"-8",Matches!$J$2:$J$201,0))-INDEX(Matches!$H$2:$H$201,MATCH($A374&amp;"-8",Matches!$J$2:$J$201,0)),3,2))))),""))</f>
        <v/>
      </c>
      <c r="AF374" s="12" t="str">
        <f aca="false">IF(OR($B374="",T374="",U374=""),"",IFERROR(IF(OR(INDEX(Matches!$I$2:$I$201,MATCH($A374&amp;"-9",Matches!$J$2:$J$201,0))="Void",INDEX(Matches!$G$2:$G$201,MATCH($A374&amp;"-9",Matches!$J$2:$J$201,0))="",INDEX(Matches!$H$2:$H$201,MATCH($A374&amp;"-9",Matches!$J$2:$J$201,0))=""),"",IF(AND($C374&lt;&gt;"",INDEX(Matches!$F$2:$F$201,MATCH($A374&amp;"-9",Matches!$J$2:$J$201,0))&lt;&gt;"",$C374&gt;=INDEX(Matches!$F$2:$F$201,MATCH($A374&amp;"-9",Matches!$J$2:$J$201,0))),"",IF(AND(T374=INDEX(Matches!$G$2:$G$201,MATCH($A374&amp;"-9",Matches!$J$2:$J$201,0)),U374=INDEX(Matches!$H$2:$H$201,MATCH($A374&amp;"-9",Matches!$J$2:$J$201,0))),5,IF(SIGN(T374-U374)&lt;&gt;SIGN(INDEX(Matches!$G$2:$G$201,MATCH($A374&amp;"-9",Matches!$J$2:$J$201,0))-INDEX(Matches!$H$2:$H$201,MATCH($A374&amp;"-9",Matches!$J$2:$J$201,0))),0,IF(T374-U374=INDEX(Matches!$G$2:$G$201,MATCH($A374&amp;"-9",Matches!$J$2:$J$201,0))-INDEX(Matches!$H$2:$H$201,MATCH($A374&amp;"-9",Matches!$J$2:$J$201,0)),3,2))))),""))</f>
        <v/>
      </c>
      <c r="AG374" s="12" t="str">
        <f aca="false">IF(OR($B374="",V374="",W374=""),"",IFERROR(IF(OR(INDEX(Matches!$I$2:$I$201,MATCH($A374&amp;"-10",Matches!$J$2:$J$201,0))="Void",INDEX(Matches!$G$2:$G$201,MATCH($A374&amp;"-10",Matches!$J$2:$J$201,0))="",INDEX(Matches!$H$2:$H$201,MATCH($A374&amp;"-10",Matches!$J$2:$J$201,0))=""),"",IF(AND($C374&lt;&gt;"",INDEX(Matches!$F$2:$F$201,MATCH($A374&amp;"-10",Matches!$J$2:$J$201,0))&lt;&gt;"",$C374&gt;=INDEX(Matches!$F$2:$F$201,MATCH($A374&amp;"-10",Matches!$J$2:$J$201,0))),"",IF(AND(V374=INDEX(Matches!$G$2:$G$201,MATCH($A374&amp;"-10",Matches!$J$2:$J$201,0)),W374=INDEX(Matches!$H$2:$H$201,MATCH($A374&amp;"-10",Matches!$J$2:$J$201,0))),5,IF(SIGN(V374-W374)&lt;&gt;SIGN(INDEX(Matches!$G$2:$G$201,MATCH($A374&amp;"-10",Matches!$J$2:$J$201,0))-INDEX(Matches!$H$2:$H$201,MATCH($A374&amp;"-10",Matches!$J$2:$J$201,0))),0,IF(V374-W374=INDEX(Matches!$G$2:$G$201,MATCH($A374&amp;"-10",Matches!$J$2:$J$201,0))-INDEX(Matches!$H$2:$H$201,MATCH($A374&amp;"-10",Matches!$J$2:$J$201,0)),3,2))))),""))</f>
        <v/>
      </c>
      <c r="AH374" s="13" t="str">
        <f aca="false">IF($B374="","",SUM(X374:AG374))</f>
        <v/>
      </c>
      <c r="AI374" s="12" t="str">
        <f aca="false">IF($B374="","",COUNTIF(X374:AG374,5))</f>
        <v/>
      </c>
      <c r="AJ374" s="12" t="str">
        <f aca="false">IF($B374="","",COUNTIF(X374:AG374,"&gt;=2"))</f>
        <v/>
      </c>
      <c r="AK374" s="12" t="str">
        <f aca="false">IF($B374="","",COUNT(X374:AG374))</f>
        <v/>
      </c>
    </row>
    <row r="375" customFormat="false" ht="15" hidden="false" customHeight="false" outlineLevel="0" collapsed="false">
      <c r="A375" s="7"/>
      <c r="B375" s="7"/>
      <c r="C375" s="11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12" t="str">
        <f aca="false">IF(OR($B375="",D375="",E375=""),"",IFERROR(IF(OR(INDEX(Matches!$I$2:$I$201,MATCH($A375&amp;"-1",Matches!$J$2:$J$201,0))="Void",INDEX(Matches!$G$2:$G$201,MATCH($A375&amp;"-1",Matches!$J$2:$J$201,0))="",INDEX(Matches!$H$2:$H$201,MATCH($A375&amp;"-1",Matches!$J$2:$J$201,0))=""),"",IF(AND($C375&lt;&gt;"",INDEX(Matches!$F$2:$F$201,MATCH($A375&amp;"-1",Matches!$J$2:$J$201,0))&lt;&gt;"",$C375&gt;=INDEX(Matches!$F$2:$F$201,MATCH($A375&amp;"-1",Matches!$J$2:$J$201,0))),"",IF(AND(D375=INDEX(Matches!$G$2:$G$201,MATCH($A375&amp;"-1",Matches!$J$2:$J$201,0)),E375=INDEX(Matches!$H$2:$H$201,MATCH($A375&amp;"-1",Matches!$J$2:$J$201,0))),5,IF(SIGN(D375-E375)&lt;&gt;SIGN(INDEX(Matches!$G$2:$G$201,MATCH($A375&amp;"-1",Matches!$J$2:$J$201,0))-INDEX(Matches!$H$2:$H$201,MATCH($A375&amp;"-1",Matches!$J$2:$J$201,0))),0,IF(D375-E375=INDEX(Matches!$G$2:$G$201,MATCH($A375&amp;"-1",Matches!$J$2:$J$201,0))-INDEX(Matches!$H$2:$H$201,MATCH($A375&amp;"-1",Matches!$J$2:$J$201,0)),3,2))))),""))</f>
        <v/>
      </c>
      <c r="Y375" s="12" t="str">
        <f aca="false">IF(OR($B375="",F375="",G375=""),"",IFERROR(IF(OR(INDEX(Matches!$I$2:$I$201,MATCH($A375&amp;"-2",Matches!$J$2:$J$201,0))="Void",INDEX(Matches!$G$2:$G$201,MATCH($A375&amp;"-2",Matches!$J$2:$J$201,0))="",INDEX(Matches!$H$2:$H$201,MATCH($A375&amp;"-2",Matches!$J$2:$J$201,0))=""),"",IF(AND($C375&lt;&gt;"",INDEX(Matches!$F$2:$F$201,MATCH($A375&amp;"-2",Matches!$J$2:$J$201,0))&lt;&gt;"",$C375&gt;=INDEX(Matches!$F$2:$F$201,MATCH($A375&amp;"-2",Matches!$J$2:$J$201,0))),"",IF(AND(F375=INDEX(Matches!$G$2:$G$201,MATCH($A375&amp;"-2",Matches!$J$2:$J$201,0)),G375=INDEX(Matches!$H$2:$H$201,MATCH($A375&amp;"-2",Matches!$J$2:$J$201,0))),5,IF(SIGN(F375-G375)&lt;&gt;SIGN(INDEX(Matches!$G$2:$G$201,MATCH($A375&amp;"-2",Matches!$J$2:$J$201,0))-INDEX(Matches!$H$2:$H$201,MATCH($A375&amp;"-2",Matches!$J$2:$J$201,0))),0,IF(F375-G375=INDEX(Matches!$G$2:$G$201,MATCH($A375&amp;"-2",Matches!$J$2:$J$201,0))-INDEX(Matches!$H$2:$H$201,MATCH($A375&amp;"-2",Matches!$J$2:$J$201,0)),3,2))))),""))</f>
        <v/>
      </c>
      <c r="Z375" s="12" t="str">
        <f aca="false">IF(OR($B375="",H375="",I375=""),"",IFERROR(IF(OR(INDEX(Matches!$I$2:$I$201,MATCH($A375&amp;"-3",Matches!$J$2:$J$201,0))="Void",INDEX(Matches!$G$2:$G$201,MATCH($A375&amp;"-3",Matches!$J$2:$J$201,0))="",INDEX(Matches!$H$2:$H$201,MATCH($A375&amp;"-3",Matches!$J$2:$J$201,0))=""),"",IF(AND($C375&lt;&gt;"",INDEX(Matches!$F$2:$F$201,MATCH($A375&amp;"-3",Matches!$J$2:$J$201,0))&lt;&gt;"",$C375&gt;=INDEX(Matches!$F$2:$F$201,MATCH($A375&amp;"-3",Matches!$J$2:$J$201,0))),"",IF(AND(H375=INDEX(Matches!$G$2:$G$201,MATCH($A375&amp;"-3",Matches!$J$2:$J$201,0)),I375=INDEX(Matches!$H$2:$H$201,MATCH($A375&amp;"-3",Matches!$J$2:$J$201,0))),5,IF(SIGN(H375-I375)&lt;&gt;SIGN(INDEX(Matches!$G$2:$G$201,MATCH($A375&amp;"-3",Matches!$J$2:$J$201,0))-INDEX(Matches!$H$2:$H$201,MATCH($A375&amp;"-3",Matches!$J$2:$J$201,0))),0,IF(H375-I375=INDEX(Matches!$G$2:$G$201,MATCH($A375&amp;"-3",Matches!$J$2:$J$201,0))-INDEX(Matches!$H$2:$H$201,MATCH($A375&amp;"-3",Matches!$J$2:$J$201,0)),3,2))))),""))</f>
        <v/>
      </c>
      <c r="AA375" s="12" t="str">
        <f aca="false">IF(OR($B375="",J375="",K375=""),"",IFERROR(IF(OR(INDEX(Matches!$I$2:$I$201,MATCH($A375&amp;"-4",Matches!$J$2:$J$201,0))="Void",INDEX(Matches!$G$2:$G$201,MATCH($A375&amp;"-4",Matches!$J$2:$J$201,0))="",INDEX(Matches!$H$2:$H$201,MATCH($A375&amp;"-4",Matches!$J$2:$J$201,0))=""),"",IF(AND($C375&lt;&gt;"",INDEX(Matches!$F$2:$F$201,MATCH($A375&amp;"-4",Matches!$J$2:$J$201,0))&lt;&gt;"",$C375&gt;=INDEX(Matches!$F$2:$F$201,MATCH($A375&amp;"-4",Matches!$J$2:$J$201,0))),"",IF(AND(J375=INDEX(Matches!$G$2:$G$201,MATCH($A375&amp;"-4",Matches!$J$2:$J$201,0)),K375=INDEX(Matches!$H$2:$H$201,MATCH($A375&amp;"-4",Matches!$J$2:$J$201,0))),5,IF(SIGN(J375-K375)&lt;&gt;SIGN(INDEX(Matches!$G$2:$G$201,MATCH($A375&amp;"-4",Matches!$J$2:$J$201,0))-INDEX(Matches!$H$2:$H$201,MATCH($A375&amp;"-4",Matches!$J$2:$J$201,0))),0,IF(J375-K375=INDEX(Matches!$G$2:$G$201,MATCH($A375&amp;"-4",Matches!$J$2:$J$201,0))-INDEX(Matches!$H$2:$H$201,MATCH($A375&amp;"-4",Matches!$J$2:$J$201,0)),3,2))))),""))</f>
        <v/>
      </c>
      <c r="AB375" s="12" t="str">
        <f aca="false">IF(OR($B375="",L375="",M375=""),"",IFERROR(IF(OR(INDEX(Matches!$I$2:$I$201,MATCH($A375&amp;"-5",Matches!$J$2:$J$201,0))="Void",INDEX(Matches!$G$2:$G$201,MATCH($A375&amp;"-5",Matches!$J$2:$J$201,0))="",INDEX(Matches!$H$2:$H$201,MATCH($A375&amp;"-5",Matches!$J$2:$J$201,0))=""),"",IF(AND($C375&lt;&gt;"",INDEX(Matches!$F$2:$F$201,MATCH($A375&amp;"-5",Matches!$J$2:$J$201,0))&lt;&gt;"",$C375&gt;=INDEX(Matches!$F$2:$F$201,MATCH($A375&amp;"-5",Matches!$J$2:$J$201,0))),"",IF(AND(L375=INDEX(Matches!$G$2:$G$201,MATCH($A375&amp;"-5",Matches!$J$2:$J$201,0)),M375=INDEX(Matches!$H$2:$H$201,MATCH($A375&amp;"-5",Matches!$J$2:$J$201,0))),5,IF(SIGN(L375-M375)&lt;&gt;SIGN(INDEX(Matches!$G$2:$G$201,MATCH($A375&amp;"-5",Matches!$J$2:$J$201,0))-INDEX(Matches!$H$2:$H$201,MATCH($A375&amp;"-5",Matches!$J$2:$J$201,0))),0,IF(L375-M375=INDEX(Matches!$G$2:$G$201,MATCH($A375&amp;"-5",Matches!$J$2:$J$201,0))-INDEX(Matches!$H$2:$H$201,MATCH($A375&amp;"-5",Matches!$J$2:$J$201,0)),3,2))))),""))</f>
        <v/>
      </c>
      <c r="AC375" s="12" t="str">
        <f aca="false">IF(OR($B375="",N375="",O375=""),"",IFERROR(IF(OR(INDEX(Matches!$I$2:$I$201,MATCH($A375&amp;"-6",Matches!$J$2:$J$201,0))="Void",INDEX(Matches!$G$2:$G$201,MATCH($A375&amp;"-6",Matches!$J$2:$J$201,0))="",INDEX(Matches!$H$2:$H$201,MATCH($A375&amp;"-6",Matches!$J$2:$J$201,0))=""),"",IF(AND($C375&lt;&gt;"",INDEX(Matches!$F$2:$F$201,MATCH($A375&amp;"-6",Matches!$J$2:$J$201,0))&lt;&gt;"",$C375&gt;=INDEX(Matches!$F$2:$F$201,MATCH($A375&amp;"-6",Matches!$J$2:$J$201,0))),"",IF(AND(N375=INDEX(Matches!$G$2:$G$201,MATCH($A375&amp;"-6",Matches!$J$2:$J$201,0)),O375=INDEX(Matches!$H$2:$H$201,MATCH($A375&amp;"-6",Matches!$J$2:$J$201,0))),5,IF(SIGN(N375-O375)&lt;&gt;SIGN(INDEX(Matches!$G$2:$G$201,MATCH($A375&amp;"-6",Matches!$J$2:$J$201,0))-INDEX(Matches!$H$2:$H$201,MATCH($A375&amp;"-6",Matches!$J$2:$J$201,0))),0,IF(N375-O375=INDEX(Matches!$G$2:$G$201,MATCH($A375&amp;"-6",Matches!$J$2:$J$201,0))-INDEX(Matches!$H$2:$H$201,MATCH($A375&amp;"-6",Matches!$J$2:$J$201,0)),3,2))))),""))</f>
        <v/>
      </c>
      <c r="AD375" s="12" t="str">
        <f aca="false">IF(OR($B375="",P375="",Q375=""),"",IFERROR(IF(OR(INDEX(Matches!$I$2:$I$201,MATCH($A375&amp;"-7",Matches!$J$2:$J$201,0))="Void",INDEX(Matches!$G$2:$G$201,MATCH($A375&amp;"-7",Matches!$J$2:$J$201,0))="",INDEX(Matches!$H$2:$H$201,MATCH($A375&amp;"-7",Matches!$J$2:$J$201,0))=""),"",IF(AND($C375&lt;&gt;"",INDEX(Matches!$F$2:$F$201,MATCH($A375&amp;"-7",Matches!$J$2:$J$201,0))&lt;&gt;"",$C375&gt;=INDEX(Matches!$F$2:$F$201,MATCH($A375&amp;"-7",Matches!$J$2:$J$201,0))),"",IF(AND(P375=INDEX(Matches!$G$2:$G$201,MATCH($A375&amp;"-7",Matches!$J$2:$J$201,0)),Q375=INDEX(Matches!$H$2:$H$201,MATCH($A375&amp;"-7",Matches!$J$2:$J$201,0))),5,IF(SIGN(P375-Q375)&lt;&gt;SIGN(INDEX(Matches!$G$2:$G$201,MATCH($A375&amp;"-7",Matches!$J$2:$J$201,0))-INDEX(Matches!$H$2:$H$201,MATCH($A375&amp;"-7",Matches!$J$2:$J$201,0))),0,IF(P375-Q375=INDEX(Matches!$G$2:$G$201,MATCH($A375&amp;"-7",Matches!$J$2:$J$201,0))-INDEX(Matches!$H$2:$H$201,MATCH($A375&amp;"-7",Matches!$J$2:$J$201,0)),3,2))))),""))</f>
        <v/>
      </c>
      <c r="AE375" s="12" t="str">
        <f aca="false">IF(OR($B375="",R375="",S375=""),"",IFERROR(IF(OR(INDEX(Matches!$I$2:$I$201,MATCH($A375&amp;"-8",Matches!$J$2:$J$201,0))="Void",INDEX(Matches!$G$2:$G$201,MATCH($A375&amp;"-8",Matches!$J$2:$J$201,0))="",INDEX(Matches!$H$2:$H$201,MATCH($A375&amp;"-8",Matches!$J$2:$J$201,0))=""),"",IF(AND($C375&lt;&gt;"",INDEX(Matches!$F$2:$F$201,MATCH($A375&amp;"-8",Matches!$J$2:$J$201,0))&lt;&gt;"",$C375&gt;=INDEX(Matches!$F$2:$F$201,MATCH($A375&amp;"-8",Matches!$J$2:$J$201,0))),"",IF(AND(R375=INDEX(Matches!$G$2:$G$201,MATCH($A375&amp;"-8",Matches!$J$2:$J$201,0)),S375=INDEX(Matches!$H$2:$H$201,MATCH($A375&amp;"-8",Matches!$J$2:$J$201,0))),5,IF(SIGN(R375-S375)&lt;&gt;SIGN(INDEX(Matches!$G$2:$G$201,MATCH($A375&amp;"-8",Matches!$J$2:$J$201,0))-INDEX(Matches!$H$2:$H$201,MATCH($A375&amp;"-8",Matches!$J$2:$J$201,0))),0,IF(R375-S375=INDEX(Matches!$G$2:$G$201,MATCH($A375&amp;"-8",Matches!$J$2:$J$201,0))-INDEX(Matches!$H$2:$H$201,MATCH($A375&amp;"-8",Matches!$J$2:$J$201,0)),3,2))))),""))</f>
        <v/>
      </c>
      <c r="AF375" s="12" t="str">
        <f aca="false">IF(OR($B375="",T375="",U375=""),"",IFERROR(IF(OR(INDEX(Matches!$I$2:$I$201,MATCH($A375&amp;"-9",Matches!$J$2:$J$201,0))="Void",INDEX(Matches!$G$2:$G$201,MATCH($A375&amp;"-9",Matches!$J$2:$J$201,0))="",INDEX(Matches!$H$2:$H$201,MATCH($A375&amp;"-9",Matches!$J$2:$J$201,0))=""),"",IF(AND($C375&lt;&gt;"",INDEX(Matches!$F$2:$F$201,MATCH($A375&amp;"-9",Matches!$J$2:$J$201,0))&lt;&gt;"",$C375&gt;=INDEX(Matches!$F$2:$F$201,MATCH($A375&amp;"-9",Matches!$J$2:$J$201,0))),"",IF(AND(T375=INDEX(Matches!$G$2:$G$201,MATCH($A375&amp;"-9",Matches!$J$2:$J$201,0)),U375=INDEX(Matches!$H$2:$H$201,MATCH($A375&amp;"-9",Matches!$J$2:$J$201,0))),5,IF(SIGN(T375-U375)&lt;&gt;SIGN(INDEX(Matches!$G$2:$G$201,MATCH($A375&amp;"-9",Matches!$J$2:$J$201,0))-INDEX(Matches!$H$2:$H$201,MATCH($A375&amp;"-9",Matches!$J$2:$J$201,0))),0,IF(T375-U375=INDEX(Matches!$G$2:$G$201,MATCH($A375&amp;"-9",Matches!$J$2:$J$201,0))-INDEX(Matches!$H$2:$H$201,MATCH($A375&amp;"-9",Matches!$J$2:$J$201,0)),3,2))))),""))</f>
        <v/>
      </c>
      <c r="AG375" s="12" t="str">
        <f aca="false">IF(OR($B375="",V375="",W375=""),"",IFERROR(IF(OR(INDEX(Matches!$I$2:$I$201,MATCH($A375&amp;"-10",Matches!$J$2:$J$201,0))="Void",INDEX(Matches!$G$2:$G$201,MATCH($A375&amp;"-10",Matches!$J$2:$J$201,0))="",INDEX(Matches!$H$2:$H$201,MATCH($A375&amp;"-10",Matches!$J$2:$J$201,0))=""),"",IF(AND($C375&lt;&gt;"",INDEX(Matches!$F$2:$F$201,MATCH($A375&amp;"-10",Matches!$J$2:$J$201,0))&lt;&gt;"",$C375&gt;=INDEX(Matches!$F$2:$F$201,MATCH($A375&amp;"-10",Matches!$J$2:$J$201,0))),"",IF(AND(V375=INDEX(Matches!$G$2:$G$201,MATCH($A375&amp;"-10",Matches!$J$2:$J$201,0)),W375=INDEX(Matches!$H$2:$H$201,MATCH($A375&amp;"-10",Matches!$J$2:$J$201,0))),5,IF(SIGN(V375-W375)&lt;&gt;SIGN(INDEX(Matches!$G$2:$G$201,MATCH($A375&amp;"-10",Matches!$J$2:$J$201,0))-INDEX(Matches!$H$2:$H$201,MATCH($A375&amp;"-10",Matches!$J$2:$J$201,0))),0,IF(V375-W375=INDEX(Matches!$G$2:$G$201,MATCH($A375&amp;"-10",Matches!$J$2:$J$201,0))-INDEX(Matches!$H$2:$H$201,MATCH($A375&amp;"-10",Matches!$J$2:$J$201,0)),3,2))))),""))</f>
        <v/>
      </c>
      <c r="AH375" s="13" t="str">
        <f aca="false">IF($B375="","",SUM(X375:AG375))</f>
        <v/>
      </c>
      <c r="AI375" s="12" t="str">
        <f aca="false">IF($B375="","",COUNTIF(X375:AG375,5))</f>
        <v/>
      </c>
      <c r="AJ375" s="12" t="str">
        <f aca="false">IF($B375="","",COUNTIF(X375:AG375,"&gt;=2"))</f>
        <v/>
      </c>
      <c r="AK375" s="12" t="str">
        <f aca="false">IF($B375="","",COUNT(X375:AG375))</f>
        <v/>
      </c>
    </row>
    <row r="376" customFormat="false" ht="15" hidden="false" customHeight="false" outlineLevel="0" collapsed="false">
      <c r="A376" s="7"/>
      <c r="B376" s="7"/>
      <c r="C376" s="11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12" t="str">
        <f aca="false">IF(OR($B376="",D376="",E376=""),"",IFERROR(IF(OR(INDEX(Matches!$I$2:$I$201,MATCH($A376&amp;"-1",Matches!$J$2:$J$201,0))="Void",INDEX(Matches!$G$2:$G$201,MATCH($A376&amp;"-1",Matches!$J$2:$J$201,0))="",INDEX(Matches!$H$2:$H$201,MATCH($A376&amp;"-1",Matches!$J$2:$J$201,0))=""),"",IF(AND($C376&lt;&gt;"",INDEX(Matches!$F$2:$F$201,MATCH($A376&amp;"-1",Matches!$J$2:$J$201,0))&lt;&gt;"",$C376&gt;=INDEX(Matches!$F$2:$F$201,MATCH($A376&amp;"-1",Matches!$J$2:$J$201,0))),"",IF(AND(D376=INDEX(Matches!$G$2:$G$201,MATCH($A376&amp;"-1",Matches!$J$2:$J$201,0)),E376=INDEX(Matches!$H$2:$H$201,MATCH($A376&amp;"-1",Matches!$J$2:$J$201,0))),5,IF(SIGN(D376-E376)&lt;&gt;SIGN(INDEX(Matches!$G$2:$G$201,MATCH($A376&amp;"-1",Matches!$J$2:$J$201,0))-INDEX(Matches!$H$2:$H$201,MATCH($A376&amp;"-1",Matches!$J$2:$J$201,0))),0,IF(D376-E376=INDEX(Matches!$G$2:$G$201,MATCH($A376&amp;"-1",Matches!$J$2:$J$201,0))-INDEX(Matches!$H$2:$H$201,MATCH($A376&amp;"-1",Matches!$J$2:$J$201,0)),3,2))))),""))</f>
        <v/>
      </c>
      <c r="Y376" s="12" t="str">
        <f aca="false">IF(OR($B376="",F376="",G376=""),"",IFERROR(IF(OR(INDEX(Matches!$I$2:$I$201,MATCH($A376&amp;"-2",Matches!$J$2:$J$201,0))="Void",INDEX(Matches!$G$2:$G$201,MATCH($A376&amp;"-2",Matches!$J$2:$J$201,0))="",INDEX(Matches!$H$2:$H$201,MATCH($A376&amp;"-2",Matches!$J$2:$J$201,0))=""),"",IF(AND($C376&lt;&gt;"",INDEX(Matches!$F$2:$F$201,MATCH($A376&amp;"-2",Matches!$J$2:$J$201,0))&lt;&gt;"",$C376&gt;=INDEX(Matches!$F$2:$F$201,MATCH($A376&amp;"-2",Matches!$J$2:$J$201,0))),"",IF(AND(F376=INDEX(Matches!$G$2:$G$201,MATCH($A376&amp;"-2",Matches!$J$2:$J$201,0)),G376=INDEX(Matches!$H$2:$H$201,MATCH($A376&amp;"-2",Matches!$J$2:$J$201,0))),5,IF(SIGN(F376-G376)&lt;&gt;SIGN(INDEX(Matches!$G$2:$G$201,MATCH($A376&amp;"-2",Matches!$J$2:$J$201,0))-INDEX(Matches!$H$2:$H$201,MATCH($A376&amp;"-2",Matches!$J$2:$J$201,0))),0,IF(F376-G376=INDEX(Matches!$G$2:$G$201,MATCH($A376&amp;"-2",Matches!$J$2:$J$201,0))-INDEX(Matches!$H$2:$H$201,MATCH($A376&amp;"-2",Matches!$J$2:$J$201,0)),3,2))))),""))</f>
        <v/>
      </c>
      <c r="Z376" s="12" t="str">
        <f aca="false">IF(OR($B376="",H376="",I376=""),"",IFERROR(IF(OR(INDEX(Matches!$I$2:$I$201,MATCH($A376&amp;"-3",Matches!$J$2:$J$201,0))="Void",INDEX(Matches!$G$2:$G$201,MATCH($A376&amp;"-3",Matches!$J$2:$J$201,0))="",INDEX(Matches!$H$2:$H$201,MATCH($A376&amp;"-3",Matches!$J$2:$J$201,0))=""),"",IF(AND($C376&lt;&gt;"",INDEX(Matches!$F$2:$F$201,MATCH($A376&amp;"-3",Matches!$J$2:$J$201,0))&lt;&gt;"",$C376&gt;=INDEX(Matches!$F$2:$F$201,MATCH($A376&amp;"-3",Matches!$J$2:$J$201,0))),"",IF(AND(H376=INDEX(Matches!$G$2:$G$201,MATCH($A376&amp;"-3",Matches!$J$2:$J$201,0)),I376=INDEX(Matches!$H$2:$H$201,MATCH($A376&amp;"-3",Matches!$J$2:$J$201,0))),5,IF(SIGN(H376-I376)&lt;&gt;SIGN(INDEX(Matches!$G$2:$G$201,MATCH($A376&amp;"-3",Matches!$J$2:$J$201,0))-INDEX(Matches!$H$2:$H$201,MATCH($A376&amp;"-3",Matches!$J$2:$J$201,0))),0,IF(H376-I376=INDEX(Matches!$G$2:$G$201,MATCH($A376&amp;"-3",Matches!$J$2:$J$201,0))-INDEX(Matches!$H$2:$H$201,MATCH($A376&amp;"-3",Matches!$J$2:$J$201,0)),3,2))))),""))</f>
        <v/>
      </c>
      <c r="AA376" s="12" t="str">
        <f aca="false">IF(OR($B376="",J376="",K376=""),"",IFERROR(IF(OR(INDEX(Matches!$I$2:$I$201,MATCH($A376&amp;"-4",Matches!$J$2:$J$201,0))="Void",INDEX(Matches!$G$2:$G$201,MATCH($A376&amp;"-4",Matches!$J$2:$J$201,0))="",INDEX(Matches!$H$2:$H$201,MATCH($A376&amp;"-4",Matches!$J$2:$J$201,0))=""),"",IF(AND($C376&lt;&gt;"",INDEX(Matches!$F$2:$F$201,MATCH($A376&amp;"-4",Matches!$J$2:$J$201,0))&lt;&gt;"",$C376&gt;=INDEX(Matches!$F$2:$F$201,MATCH($A376&amp;"-4",Matches!$J$2:$J$201,0))),"",IF(AND(J376=INDEX(Matches!$G$2:$G$201,MATCH($A376&amp;"-4",Matches!$J$2:$J$201,0)),K376=INDEX(Matches!$H$2:$H$201,MATCH($A376&amp;"-4",Matches!$J$2:$J$201,0))),5,IF(SIGN(J376-K376)&lt;&gt;SIGN(INDEX(Matches!$G$2:$G$201,MATCH($A376&amp;"-4",Matches!$J$2:$J$201,0))-INDEX(Matches!$H$2:$H$201,MATCH($A376&amp;"-4",Matches!$J$2:$J$201,0))),0,IF(J376-K376=INDEX(Matches!$G$2:$G$201,MATCH($A376&amp;"-4",Matches!$J$2:$J$201,0))-INDEX(Matches!$H$2:$H$201,MATCH($A376&amp;"-4",Matches!$J$2:$J$201,0)),3,2))))),""))</f>
        <v/>
      </c>
      <c r="AB376" s="12" t="str">
        <f aca="false">IF(OR($B376="",L376="",M376=""),"",IFERROR(IF(OR(INDEX(Matches!$I$2:$I$201,MATCH($A376&amp;"-5",Matches!$J$2:$J$201,0))="Void",INDEX(Matches!$G$2:$G$201,MATCH($A376&amp;"-5",Matches!$J$2:$J$201,0))="",INDEX(Matches!$H$2:$H$201,MATCH($A376&amp;"-5",Matches!$J$2:$J$201,0))=""),"",IF(AND($C376&lt;&gt;"",INDEX(Matches!$F$2:$F$201,MATCH($A376&amp;"-5",Matches!$J$2:$J$201,0))&lt;&gt;"",$C376&gt;=INDEX(Matches!$F$2:$F$201,MATCH($A376&amp;"-5",Matches!$J$2:$J$201,0))),"",IF(AND(L376=INDEX(Matches!$G$2:$G$201,MATCH($A376&amp;"-5",Matches!$J$2:$J$201,0)),M376=INDEX(Matches!$H$2:$H$201,MATCH($A376&amp;"-5",Matches!$J$2:$J$201,0))),5,IF(SIGN(L376-M376)&lt;&gt;SIGN(INDEX(Matches!$G$2:$G$201,MATCH($A376&amp;"-5",Matches!$J$2:$J$201,0))-INDEX(Matches!$H$2:$H$201,MATCH($A376&amp;"-5",Matches!$J$2:$J$201,0))),0,IF(L376-M376=INDEX(Matches!$G$2:$G$201,MATCH($A376&amp;"-5",Matches!$J$2:$J$201,0))-INDEX(Matches!$H$2:$H$201,MATCH($A376&amp;"-5",Matches!$J$2:$J$201,0)),3,2))))),""))</f>
        <v/>
      </c>
      <c r="AC376" s="12" t="str">
        <f aca="false">IF(OR($B376="",N376="",O376=""),"",IFERROR(IF(OR(INDEX(Matches!$I$2:$I$201,MATCH($A376&amp;"-6",Matches!$J$2:$J$201,0))="Void",INDEX(Matches!$G$2:$G$201,MATCH($A376&amp;"-6",Matches!$J$2:$J$201,0))="",INDEX(Matches!$H$2:$H$201,MATCH($A376&amp;"-6",Matches!$J$2:$J$201,0))=""),"",IF(AND($C376&lt;&gt;"",INDEX(Matches!$F$2:$F$201,MATCH($A376&amp;"-6",Matches!$J$2:$J$201,0))&lt;&gt;"",$C376&gt;=INDEX(Matches!$F$2:$F$201,MATCH($A376&amp;"-6",Matches!$J$2:$J$201,0))),"",IF(AND(N376=INDEX(Matches!$G$2:$G$201,MATCH($A376&amp;"-6",Matches!$J$2:$J$201,0)),O376=INDEX(Matches!$H$2:$H$201,MATCH($A376&amp;"-6",Matches!$J$2:$J$201,0))),5,IF(SIGN(N376-O376)&lt;&gt;SIGN(INDEX(Matches!$G$2:$G$201,MATCH($A376&amp;"-6",Matches!$J$2:$J$201,0))-INDEX(Matches!$H$2:$H$201,MATCH($A376&amp;"-6",Matches!$J$2:$J$201,0))),0,IF(N376-O376=INDEX(Matches!$G$2:$G$201,MATCH($A376&amp;"-6",Matches!$J$2:$J$201,0))-INDEX(Matches!$H$2:$H$201,MATCH($A376&amp;"-6",Matches!$J$2:$J$201,0)),3,2))))),""))</f>
        <v/>
      </c>
      <c r="AD376" s="12" t="str">
        <f aca="false">IF(OR($B376="",P376="",Q376=""),"",IFERROR(IF(OR(INDEX(Matches!$I$2:$I$201,MATCH($A376&amp;"-7",Matches!$J$2:$J$201,0))="Void",INDEX(Matches!$G$2:$G$201,MATCH($A376&amp;"-7",Matches!$J$2:$J$201,0))="",INDEX(Matches!$H$2:$H$201,MATCH($A376&amp;"-7",Matches!$J$2:$J$201,0))=""),"",IF(AND($C376&lt;&gt;"",INDEX(Matches!$F$2:$F$201,MATCH($A376&amp;"-7",Matches!$J$2:$J$201,0))&lt;&gt;"",$C376&gt;=INDEX(Matches!$F$2:$F$201,MATCH($A376&amp;"-7",Matches!$J$2:$J$201,0))),"",IF(AND(P376=INDEX(Matches!$G$2:$G$201,MATCH($A376&amp;"-7",Matches!$J$2:$J$201,0)),Q376=INDEX(Matches!$H$2:$H$201,MATCH($A376&amp;"-7",Matches!$J$2:$J$201,0))),5,IF(SIGN(P376-Q376)&lt;&gt;SIGN(INDEX(Matches!$G$2:$G$201,MATCH($A376&amp;"-7",Matches!$J$2:$J$201,0))-INDEX(Matches!$H$2:$H$201,MATCH($A376&amp;"-7",Matches!$J$2:$J$201,0))),0,IF(P376-Q376=INDEX(Matches!$G$2:$G$201,MATCH($A376&amp;"-7",Matches!$J$2:$J$201,0))-INDEX(Matches!$H$2:$H$201,MATCH($A376&amp;"-7",Matches!$J$2:$J$201,0)),3,2))))),""))</f>
        <v/>
      </c>
      <c r="AE376" s="12" t="str">
        <f aca="false">IF(OR($B376="",R376="",S376=""),"",IFERROR(IF(OR(INDEX(Matches!$I$2:$I$201,MATCH($A376&amp;"-8",Matches!$J$2:$J$201,0))="Void",INDEX(Matches!$G$2:$G$201,MATCH($A376&amp;"-8",Matches!$J$2:$J$201,0))="",INDEX(Matches!$H$2:$H$201,MATCH($A376&amp;"-8",Matches!$J$2:$J$201,0))=""),"",IF(AND($C376&lt;&gt;"",INDEX(Matches!$F$2:$F$201,MATCH($A376&amp;"-8",Matches!$J$2:$J$201,0))&lt;&gt;"",$C376&gt;=INDEX(Matches!$F$2:$F$201,MATCH($A376&amp;"-8",Matches!$J$2:$J$201,0))),"",IF(AND(R376=INDEX(Matches!$G$2:$G$201,MATCH($A376&amp;"-8",Matches!$J$2:$J$201,0)),S376=INDEX(Matches!$H$2:$H$201,MATCH($A376&amp;"-8",Matches!$J$2:$J$201,0))),5,IF(SIGN(R376-S376)&lt;&gt;SIGN(INDEX(Matches!$G$2:$G$201,MATCH($A376&amp;"-8",Matches!$J$2:$J$201,0))-INDEX(Matches!$H$2:$H$201,MATCH($A376&amp;"-8",Matches!$J$2:$J$201,0))),0,IF(R376-S376=INDEX(Matches!$G$2:$G$201,MATCH($A376&amp;"-8",Matches!$J$2:$J$201,0))-INDEX(Matches!$H$2:$H$201,MATCH($A376&amp;"-8",Matches!$J$2:$J$201,0)),3,2))))),""))</f>
        <v/>
      </c>
      <c r="AF376" s="12" t="str">
        <f aca="false">IF(OR($B376="",T376="",U376=""),"",IFERROR(IF(OR(INDEX(Matches!$I$2:$I$201,MATCH($A376&amp;"-9",Matches!$J$2:$J$201,0))="Void",INDEX(Matches!$G$2:$G$201,MATCH($A376&amp;"-9",Matches!$J$2:$J$201,0))="",INDEX(Matches!$H$2:$H$201,MATCH($A376&amp;"-9",Matches!$J$2:$J$201,0))=""),"",IF(AND($C376&lt;&gt;"",INDEX(Matches!$F$2:$F$201,MATCH($A376&amp;"-9",Matches!$J$2:$J$201,0))&lt;&gt;"",$C376&gt;=INDEX(Matches!$F$2:$F$201,MATCH($A376&amp;"-9",Matches!$J$2:$J$201,0))),"",IF(AND(T376=INDEX(Matches!$G$2:$G$201,MATCH($A376&amp;"-9",Matches!$J$2:$J$201,0)),U376=INDEX(Matches!$H$2:$H$201,MATCH($A376&amp;"-9",Matches!$J$2:$J$201,0))),5,IF(SIGN(T376-U376)&lt;&gt;SIGN(INDEX(Matches!$G$2:$G$201,MATCH($A376&amp;"-9",Matches!$J$2:$J$201,0))-INDEX(Matches!$H$2:$H$201,MATCH($A376&amp;"-9",Matches!$J$2:$J$201,0))),0,IF(T376-U376=INDEX(Matches!$G$2:$G$201,MATCH($A376&amp;"-9",Matches!$J$2:$J$201,0))-INDEX(Matches!$H$2:$H$201,MATCH($A376&amp;"-9",Matches!$J$2:$J$201,0)),3,2))))),""))</f>
        <v/>
      </c>
      <c r="AG376" s="12" t="str">
        <f aca="false">IF(OR($B376="",V376="",W376=""),"",IFERROR(IF(OR(INDEX(Matches!$I$2:$I$201,MATCH($A376&amp;"-10",Matches!$J$2:$J$201,0))="Void",INDEX(Matches!$G$2:$G$201,MATCH($A376&amp;"-10",Matches!$J$2:$J$201,0))="",INDEX(Matches!$H$2:$H$201,MATCH($A376&amp;"-10",Matches!$J$2:$J$201,0))=""),"",IF(AND($C376&lt;&gt;"",INDEX(Matches!$F$2:$F$201,MATCH($A376&amp;"-10",Matches!$J$2:$J$201,0))&lt;&gt;"",$C376&gt;=INDEX(Matches!$F$2:$F$201,MATCH($A376&amp;"-10",Matches!$J$2:$J$201,0))),"",IF(AND(V376=INDEX(Matches!$G$2:$G$201,MATCH($A376&amp;"-10",Matches!$J$2:$J$201,0)),W376=INDEX(Matches!$H$2:$H$201,MATCH($A376&amp;"-10",Matches!$J$2:$J$201,0))),5,IF(SIGN(V376-W376)&lt;&gt;SIGN(INDEX(Matches!$G$2:$G$201,MATCH($A376&amp;"-10",Matches!$J$2:$J$201,0))-INDEX(Matches!$H$2:$H$201,MATCH($A376&amp;"-10",Matches!$J$2:$J$201,0))),0,IF(V376-W376=INDEX(Matches!$G$2:$G$201,MATCH($A376&amp;"-10",Matches!$J$2:$J$201,0))-INDEX(Matches!$H$2:$H$201,MATCH($A376&amp;"-10",Matches!$J$2:$J$201,0)),3,2))))),""))</f>
        <v/>
      </c>
      <c r="AH376" s="13" t="str">
        <f aca="false">IF($B376="","",SUM(X376:AG376))</f>
        <v/>
      </c>
      <c r="AI376" s="12" t="str">
        <f aca="false">IF($B376="","",COUNTIF(X376:AG376,5))</f>
        <v/>
      </c>
      <c r="AJ376" s="12" t="str">
        <f aca="false">IF($B376="","",COUNTIF(X376:AG376,"&gt;=2"))</f>
        <v/>
      </c>
      <c r="AK376" s="12" t="str">
        <f aca="false">IF($B376="","",COUNT(X376:AG376))</f>
        <v/>
      </c>
    </row>
    <row r="377" customFormat="false" ht="15" hidden="false" customHeight="false" outlineLevel="0" collapsed="false">
      <c r="A377" s="7"/>
      <c r="B377" s="7"/>
      <c r="C377" s="11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12" t="str">
        <f aca="false">IF(OR($B377="",D377="",E377=""),"",IFERROR(IF(OR(INDEX(Matches!$I$2:$I$201,MATCH($A377&amp;"-1",Matches!$J$2:$J$201,0))="Void",INDEX(Matches!$G$2:$G$201,MATCH($A377&amp;"-1",Matches!$J$2:$J$201,0))="",INDEX(Matches!$H$2:$H$201,MATCH($A377&amp;"-1",Matches!$J$2:$J$201,0))=""),"",IF(AND($C377&lt;&gt;"",INDEX(Matches!$F$2:$F$201,MATCH($A377&amp;"-1",Matches!$J$2:$J$201,0))&lt;&gt;"",$C377&gt;=INDEX(Matches!$F$2:$F$201,MATCH($A377&amp;"-1",Matches!$J$2:$J$201,0))),"",IF(AND(D377=INDEX(Matches!$G$2:$G$201,MATCH($A377&amp;"-1",Matches!$J$2:$J$201,0)),E377=INDEX(Matches!$H$2:$H$201,MATCH($A377&amp;"-1",Matches!$J$2:$J$201,0))),5,IF(SIGN(D377-E377)&lt;&gt;SIGN(INDEX(Matches!$G$2:$G$201,MATCH($A377&amp;"-1",Matches!$J$2:$J$201,0))-INDEX(Matches!$H$2:$H$201,MATCH($A377&amp;"-1",Matches!$J$2:$J$201,0))),0,IF(D377-E377=INDEX(Matches!$G$2:$G$201,MATCH($A377&amp;"-1",Matches!$J$2:$J$201,0))-INDEX(Matches!$H$2:$H$201,MATCH($A377&amp;"-1",Matches!$J$2:$J$201,0)),3,2))))),""))</f>
        <v/>
      </c>
      <c r="Y377" s="12" t="str">
        <f aca="false">IF(OR($B377="",F377="",G377=""),"",IFERROR(IF(OR(INDEX(Matches!$I$2:$I$201,MATCH($A377&amp;"-2",Matches!$J$2:$J$201,0))="Void",INDEX(Matches!$G$2:$G$201,MATCH($A377&amp;"-2",Matches!$J$2:$J$201,0))="",INDEX(Matches!$H$2:$H$201,MATCH($A377&amp;"-2",Matches!$J$2:$J$201,0))=""),"",IF(AND($C377&lt;&gt;"",INDEX(Matches!$F$2:$F$201,MATCH($A377&amp;"-2",Matches!$J$2:$J$201,0))&lt;&gt;"",$C377&gt;=INDEX(Matches!$F$2:$F$201,MATCH($A377&amp;"-2",Matches!$J$2:$J$201,0))),"",IF(AND(F377=INDEX(Matches!$G$2:$G$201,MATCH($A377&amp;"-2",Matches!$J$2:$J$201,0)),G377=INDEX(Matches!$H$2:$H$201,MATCH($A377&amp;"-2",Matches!$J$2:$J$201,0))),5,IF(SIGN(F377-G377)&lt;&gt;SIGN(INDEX(Matches!$G$2:$G$201,MATCH($A377&amp;"-2",Matches!$J$2:$J$201,0))-INDEX(Matches!$H$2:$H$201,MATCH($A377&amp;"-2",Matches!$J$2:$J$201,0))),0,IF(F377-G377=INDEX(Matches!$G$2:$G$201,MATCH($A377&amp;"-2",Matches!$J$2:$J$201,0))-INDEX(Matches!$H$2:$H$201,MATCH($A377&amp;"-2",Matches!$J$2:$J$201,0)),3,2))))),""))</f>
        <v/>
      </c>
      <c r="Z377" s="12" t="str">
        <f aca="false">IF(OR($B377="",H377="",I377=""),"",IFERROR(IF(OR(INDEX(Matches!$I$2:$I$201,MATCH($A377&amp;"-3",Matches!$J$2:$J$201,0))="Void",INDEX(Matches!$G$2:$G$201,MATCH($A377&amp;"-3",Matches!$J$2:$J$201,0))="",INDEX(Matches!$H$2:$H$201,MATCH($A377&amp;"-3",Matches!$J$2:$J$201,0))=""),"",IF(AND($C377&lt;&gt;"",INDEX(Matches!$F$2:$F$201,MATCH($A377&amp;"-3",Matches!$J$2:$J$201,0))&lt;&gt;"",$C377&gt;=INDEX(Matches!$F$2:$F$201,MATCH($A377&amp;"-3",Matches!$J$2:$J$201,0))),"",IF(AND(H377=INDEX(Matches!$G$2:$G$201,MATCH($A377&amp;"-3",Matches!$J$2:$J$201,0)),I377=INDEX(Matches!$H$2:$H$201,MATCH($A377&amp;"-3",Matches!$J$2:$J$201,0))),5,IF(SIGN(H377-I377)&lt;&gt;SIGN(INDEX(Matches!$G$2:$G$201,MATCH($A377&amp;"-3",Matches!$J$2:$J$201,0))-INDEX(Matches!$H$2:$H$201,MATCH($A377&amp;"-3",Matches!$J$2:$J$201,0))),0,IF(H377-I377=INDEX(Matches!$G$2:$G$201,MATCH($A377&amp;"-3",Matches!$J$2:$J$201,0))-INDEX(Matches!$H$2:$H$201,MATCH($A377&amp;"-3",Matches!$J$2:$J$201,0)),3,2))))),""))</f>
        <v/>
      </c>
      <c r="AA377" s="12" t="str">
        <f aca="false">IF(OR($B377="",J377="",K377=""),"",IFERROR(IF(OR(INDEX(Matches!$I$2:$I$201,MATCH($A377&amp;"-4",Matches!$J$2:$J$201,0))="Void",INDEX(Matches!$G$2:$G$201,MATCH($A377&amp;"-4",Matches!$J$2:$J$201,0))="",INDEX(Matches!$H$2:$H$201,MATCH($A377&amp;"-4",Matches!$J$2:$J$201,0))=""),"",IF(AND($C377&lt;&gt;"",INDEX(Matches!$F$2:$F$201,MATCH($A377&amp;"-4",Matches!$J$2:$J$201,0))&lt;&gt;"",$C377&gt;=INDEX(Matches!$F$2:$F$201,MATCH($A377&amp;"-4",Matches!$J$2:$J$201,0))),"",IF(AND(J377=INDEX(Matches!$G$2:$G$201,MATCH($A377&amp;"-4",Matches!$J$2:$J$201,0)),K377=INDEX(Matches!$H$2:$H$201,MATCH($A377&amp;"-4",Matches!$J$2:$J$201,0))),5,IF(SIGN(J377-K377)&lt;&gt;SIGN(INDEX(Matches!$G$2:$G$201,MATCH($A377&amp;"-4",Matches!$J$2:$J$201,0))-INDEX(Matches!$H$2:$H$201,MATCH($A377&amp;"-4",Matches!$J$2:$J$201,0))),0,IF(J377-K377=INDEX(Matches!$G$2:$G$201,MATCH($A377&amp;"-4",Matches!$J$2:$J$201,0))-INDEX(Matches!$H$2:$H$201,MATCH($A377&amp;"-4",Matches!$J$2:$J$201,0)),3,2))))),""))</f>
        <v/>
      </c>
      <c r="AB377" s="12" t="str">
        <f aca="false">IF(OR($B377="",L377="",M377=""),"",IFERROR(IF(OR(INDEX(Matches!$I$2:$I$201,MATCH($A377&amp;"-5",Matches!$J$2:$J$201,0))="Void",INDEX(Matches!$G$2:$G$201,MATCH($A377&amp;"-5",Matches!$J$2:$J$201,0))="",INDEX(Matches!$H$2:$H$201,MATCH($A377&amp;"-5",Matches!$J$2:$J$201,0))=""),"",IF(AND($C377&lt;&gt;"",INDEX(Matches!$F$2:$F$201,MATCH($A377&amp;"-5",Matches!$J$2:$J$201,0))&lt;&gt;"",$C377&gt;=INDEX(Matches!$F$2:$F$201,MATCH($A377&amp;"-5",Matches!$J$2:$J$201,0))),"",IF(AND(L377=INDEX(Matches!$G$2:$G$201,MATCH($A377&amp;"-5",Matches!$J$2:$J$201,0)),M377=INDEX(Matches!$H$2:$H$201,MATCH($A377&amp;"-5",Matches!$J$2:$J$201,0))),5,IF(SIGN(L377-M377)&lt;&gt;SIGN(INDEX(Matches!$G$2:$G$201,MATCH($A377&amp;"-5",Matches!$J$2:$J$201,0))-INDEX(Matches!$H$2:$H$201,MATCH($A377&amp;"-5",Matches!$J$2:$J$201,0))),0,IF(L377-M377=INDEX(Matches!$G$2:$G$201,MATCH($A377&amp;"-5",Matches!$J$2:$J$201,0))-INDEX(Matches!$H$2:$H$201,MATCH($A377&amp;"-5",Matches!$J$2:$J$201,0)),3,2))))),""))</f>
        <v/>
      </c>
      <c r="AC377" s="12" t="str">
        <f aca="false">IF(OR($B377="",N377="",O377=""),"",IFERROR(IF(OR(INDEX(Matches!$I$2:$I$201,MATCH($A377&amp;"-6",Matches!$J$2:$J$201,0))="Void",INDEX(Matches!$G$2:$G$201,MATCH($A377&amp;"-6",Matches!$J$2:$J$201,0))="",INDEX(Matches!$H$2:$H$201,MATCH($A377&amp;"-6",Matches!$J$2:$J$201,0))=""),"",IF(AND($C377&lt;&gt;"",INDEX(Matches!$F$2:$F$201,MATCH($A377&amp;"-6",Matches!$J$2:$J$201,0))&lt;&gt;"",$C377&gt;=INDEX(Matches!$F$2:$F$201,MATCH($A377&amp;"-6",Matches!$J$2:$J$201,0))),"",IF(AND(N377=INDEX(Matches!$G$2:$G$201,MATCH($A377&amp;"-6",Matches!$J$2:$J$201,0)),O377=INDEX(Matches!$H$2:$H$201,MATCH($A377&amp;"-6",Matches!$J$2:$J$201,0))),5,IF(SIGN(N377-O377)&lt;&gt;SIGN(INDEX(Matches!$G$2:$G$201,MATCH($A377&amp;"-6",Matches!$J$2:$J$201,0))-INDEX(Matches!$H$2:$H$201,MATCH($A377&amp;"-6",Matches!$J$2:$J$201,0))),0,IF(N377-O377=INDEX(Matches!$G$2:$G$201,MATCH($A377&amp;"-6",Matches!$J$2:$J$201,0))-INDEX(Matches!$H$2:$H$201,MATCH($A377&amp;"-6",Matches!$J$2:$J$201,0)),3,2))))),""))</f>
        <v/>
      </c>
      <c r="AD377" s="12" t="str">
        <f aca="false">IF(OR($B377="",P377="",Q377=""),"",IFERROR(IF(OR(INDEX(Matches!$I$2:$I$201,MATCH($A377&amp;"-7",Matches!$J$2:$J$201,0))="Void",INDEX(Matches!$G$2:$G$201,MATCH($A377&amp;"-7",Matches!$J$2:$J$201,0))="",INDEX(Matches!$H$2:$H$201,MATCH($A377&amp;"-7",Matches!$J$2:$J$201,0))=""),"",IF(AND($C377&lt;&gt;"",INDEX(Matches!$F$2:$F$201,MATCH($A377&amp;"-7",Matches!$J$2:$J$201,0))&lt;&gt;"",$C377&gt;=INDEX(Matches!$F$2:$F$201,MATCH($A377&amp;"-7",Matches!$J$2:$J$201,0))),"",IF(AND(P377=INDEX(Matches!$G$2:$G$201,MATCH($A377&amp;"-7",Matches!$J$2:$J$201,0)),Q377=INDEX(Matches!$H$2:$H$201,MATCH($A377&amp;"-7",Matches!$J$2:$J$201,0))),5,IF(SIGN(P377-Q377)&lt;&gt;SIGN(INDEX(Matches!$G$2:$G$201,MATCH($A377&amp;"-7",Matches!$J$2:$J$201,0))-INDEX(Matches!$H$2:$H$201,MATCH($A377&amp;"-7",Matches!$J$2:$J$201,0))),0,IF(P377-Q377=INDEX(Matches!$G$2:$G$201,MATCH($A377&amp;"-7",Matches!$J$2:$J$201,0))-INDEX(Matches!$H$2:$H$201,MATCH($A377&amp;"-7",Matches!$J$2:$J$201,0)),3,2))))),""))</f>
        <v/>
      </c>
      <c r="AE377" s="12" t="str">
        <f aca="false">IF(OR($B377="",R377="",S377=""),"",IFERROR(IF(OR(INDEX(Matches!$I$2:$I$201,MATCH($A377&amp;"-8",Matches!$J$2:$J$201,0))="Void",INDEX(Matches!$G$2:$G$201,MATCH($A377&amp;"-8",Matches!$J$2:$J$201,0))="",INDEX(Matches!$H$2:$H$201,MATCH($A377&amp;"-8",Matches!$J$2:$J$201,0))=""),"",IF(AND($C377&lt;&gt;"",INDEX(Matches!$F$2:$F$201,MATCH($A377&amp;"-8",Matches!$J$2:$J$201,0))&lt;&gt;"",$C377&gt;=INDEX(Matches!$F$2:$F$201,MATCH($A377&amp;"-8",Matches!$J$2:$J$201,0))),"",IF(AND(R377=INDEX(Matches!$G$2:$G$201,MATCH($A377&amp;"-8",Matches!$J$2:$J$201,0)),S377=INDEX(Matches!$H$2:$H$201,MATCH($A377&amp;"-8",Matches!$J$2:$J$201,0))),5,IF(SIGN(R377-S377)&lt;&gt;SIGN(INDEX(Matches!$G$2:$G$201,MATCH($A377&amp;"-8",Matches!$J$2:$J$201,0))-INDEX(Matches!$H$2:$H$201,MATCH($A377&amp;"-8",Matches!$J$2:$J$201,0))),0,IF(R377-S377=INDEX(Matches!$G$2:$G$201,MATCH($A377&amp;"-8",Matches!$J$2:$J$201,0))-INDEX(Matches!$H$2:$H$201,MATCH($A377&amp;"-8",Matches!$J$2:$J$201,0)),3,2))))),""))</f>
        <v/>
      </c>
      <c r="AF377" s="12" t="str">
        <f aca="false">IF(OR($B377="",T377="",U377=""),"",IFERROR(IF(OR(INDEX(Matches!$I$2:$I$201,MATCH($A377&amp;"-9",Matches!$J$2:$J$201,0))="Void",INDEX(Matches!$G$2:$G$201,MATCH($A377&amp;"-9",Matches!$J$2:$J$201,0))="",INDEX(Matches!$H$2:$H$201,MATCH($A377&amp;"-9",Matches!$J$2:$J$201,0))=""),"",IF(AND($C377&lt;&gt;"",INDEX(Matches!$F$2:$F$201,MATCH($A377&amp;"-9",Matches!$J$2:$J$201,0))&lt;&gt;"",$C377&gt;=INDEX(Matches!$F$2:$F$201,MATCH($A377&amp;"-9",Matches!$J$2:$J$201,0))),"",IF(AND(T377=INDEX(Matches!$G$2:$G$201,MATCH($A377&amp;"-9",Matches!$J$2:$J$201,0)),U377=INDEX(Matches!$H$2:$H$201,MATCH($A377&amp;"-9",Matches!$J$2:$J$201,0))),5,IF(SIGN(T377-U377)&lt;&gt;SIGN(INDEX(Matches!$G$2:$G$201,MATCH($A377&amp;"-9",Matches!$J$2:$J$201,0))-INDEX(Matches!$H$2:$H$201,MATCH($A377&amp;"-9",Matches!$J$2:$J$201,0))),0,IF(T377-U377=INDEX(Matches!$G$2:$G$201,MATCH($A377&amp;"-9",Matches!$J$2:$J$201,0))-INDEX(Matches!$H$2:$H$201,MATCH($A377&amp;"-9",Matches!$J$2:$J$201,0)),3,2))))),""))</f>
        <v/>
      </c>
      <c r="AG377" s="12" t="str">
        <f aca="false">IF(OR($B377="",V377="",W377=""),"",IFERROR(IF(OR(INDEX(Matches!$I$2:$I$201,MATCH($A377&amp;"-10",Matches!$J$2:$J$201,0))="Void",INDEX(Matches!$G$2:$G$201,MATCH($A377&amp;"-10",Matches!$J$2:$J$201,0))="",INDEX(Matches!$H$2:$H$201,MATCH($A377&amp;"-10",Matches!$J$2:$J$201,0))=""),"",IF(AND($C377&lt;&gt;"",INDEX(Matches!$F$2:$F$201,MATCH($A377&amp;"-10",Matches!$J$2:$J$201,0))&lt;&gt;"",$C377&gt;=INDEX(Matches!$F$2:$F$201,MATCH($A377&amp;"-10",Matches!$J$2:$J$201,0))),"",IF(AND(V377=INDEX(Matches!$G$2:$G$201,MATCH($A377&amp;"-10",Matches!$J$2:$J$201,0)),W377=INDEX(Matches!$H$2:$H$201,MATCH($A377&amp;"-10",Matches!$J$2:$J$201,0))),5,IF(SIGN(V377-W377)&lt;&gt;SIGN(INDEX(Matches!$G$2:$G$201,MATCH($A377&amp;"-10",Matches!$J$2:$J$201,0))-INDEX(Matches!$H$2:$H$201,MATCH($A377&amp;"-10",Matches!$J$2:$J$201,0))),0,IF(V377-W377=INDEX(Matches!$G$2:$G$201,MATCH($A377&amp;"-10",Matches!$J$2:$J$201,0))-INDEX(Matches!$H$2:$H$201,MATCH($A377&amp;"-10",Matches!$J$2:$J$201,0)),3,2))))),""))</f>
        <v/>
      </c>
      <c r="AH377" s="13" t="str">
        <f aca="false">IF($B377="","",SUM(X377:AG377))</f>
        <v/>
      </c>
      <c r="AI377" s="12" t="str">
        <f aca="false">IF($B377="","",COUNTIF(X377:AG377,5))</f>
        <v/>
      </c>
      <c r="AJ377" s="12" t="str">
        <f aca="false">IF($B377="","",COUNTIF(X377:AG377,"&gt;=2"))</f>
        <v/>
      </c>
      <c r="AK377" s="12" t="str">
        <f aca="false">IF($B377="","",COUNT(X377:AG377))</f>
        <v/>
      </c>
    </row>
    <row r="378" customFormat="false" ht="15" hidden="false" customHeight="false" outlineLevel="0" collapsed="false">
      <c r="A378" s="7"/>
      <c r="B378" s="7"/>
      <c r="C378" s="11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12" t="str">
        <f aca="false">IF(OR($B378="",D378="",E378=""),"",IFERROR(IF(OR(INDEX(Matches!$I$2:$I$201,MATCH($A378&amp;"-1",Matches!$J$2:$J$201,0))="Void",INDEX(Matches!$G$2:$G$201,MATCH($A378&amp;"-1",Matches!$J$2:$J$201,0))="",INDEX(Matches!$H$2:$H$201,MATCH($A378&amp;"-1",Matches!$J$2:$J$201,0))=""),"",IF(AND($C378&lt;&gt;"",INDEX(Matches!$F$2:$F$201,MATCH($A378&amp;"-1",Matches!$J$2:$J$201,0))&lt;&gt;"",$C378&gt;=INDEX(Matches!$F$2:$F$201,MATCH($A378&amp;"-1",Matches!$J$2:$J$201,0))),"",IF(AND(D378=INDEX(Matches!$G$2:$G$201,MATCH($A378&amp;"-1",Matches!$J$2:$J$201,0)),E378=INDEX(Matches!$H$2:$H$201,MATCH($A378&amp;"-1",Matches!$J$2:$J$201,0))),5,IF(SIGN(D378-E378)&lt;&gt;SIGN(INDEX(Matches!$G$2:$G$201,MATCH($A378&amp;"-1",Matches!$J$2:$J$201,0))-INDEX(Matches!$H$2:$H$201,MATCH($A378&amp;"-1",Matches!$J$2:$J$201,0))),0,IF(D378-E378=INDEX(Matches!$G$2:$G$201,MATCH($A378&amp;"-1",Matches!$J$2:$J$201,0))-INDEX(Matches!$H$2:$H$201,MATCH($A378&amp;"-1",Matches!$J$2:$J$201,0)),3,2))))),""))</f>
        <v/>
      </c>
      <c r="Y378" s="12" t="str">
        <f aca="false">IF(OR($B378="",F378="",G378=""),"",IFERROR(IF(OR(INDEX(Matches!$I$2:$I$201,MATCH($A378&amp;"-2",Matches!$J$2:$J$201,0))="Void",INDEX(Matches!$G$2:$G$201,MATCH($A378&amp;"-2",Matches!$J$2:$J$201,0))="",INDEX(Matches!$H$2:$H$201,MATCH($A378&amp;"-2",Matches!$J$2:$J$201,0))=""),"",IF(AND($C378&lt;&gt;"",INDEX(Matches!$F$2:$F$201,MATCH($A378&amp;"-2",Matches!$J$2:$J$201,0))&lt;&gt;"",$C378&gt;=INDEX(Matches!$F$2:$F$201,MATCH($A378&amp;"-2",Matches!$J$2:$J$201,0))),"",IF(AND(F378=INDEX(Matches!$G$2:$G$201,MATCH($A378&amp;"-2",Matches!$J$2:$J$201,0)),G378=INDEX(Matches!$H$2:$H$201,MATCH($A378&amp;"-2",Matches!$J$2:$J$201,0))),5,IF(SIGN(F378-G378)&lt;&gt;SIGN(INDEX(Matches!$G$2:$G$201,MATCH($A378&amp;"-2",Matches!$J$2:$J$201,0))-INDEX(Matches!$H$2:$H$201,MATCH($A378&amp;"-2",Matches!$J$2:$J$201,0))),0,IF(F378-G378=INDEX(Matches!$G$2:$G$201,MATCH($A378&amp;"-2",Matches!$J$2:$J$201,0))-INDEX(Matches!$H$2:$H$201,MATCH($A378&amp;"-2",Matches!$J$2:$J$201,0)),3,2))))),""))</f>
        <v/>
      </c>
      <c r="Z378" s="12" t="str">
        <f aca="false">IF(OR($B378="",H378="",I378=""),"",IFERROR(IF(OR(INDEX(Matches!$I$2:$I$201,MATCH($A378&amp;"-3",Matches!$J$2:$J$201,0))="Void",INDEX(Matches!$G$2:$G$201,MATCH($A378&amp;"-3",Matches!$J$2:$J$201,0))="",INDEX(Matches!$H$2:$H$201,MATCH($A378&amp;"-3",Matches!$J$2:$J$201,0))=""),"",IF(AND($C378&lt;&gt;"",INDEX(Matches!$F$2:$F$201,MATCH($A378&amp;"-3",Matches!$J$2:$J$201,0))&lt;&gt;"",$C378&gt;=INDEX(Matches!$F$2:$F$201,MATCH($A378&amp;"-3",Matches!$J$2:$J$201,0))),"",IF(AND(H378=INDEX(Matches!$G$2:$G$201,MATCH($A378&amp;"-3",Matches!$J$2:$J$201,0)),I378=INDEX(Matches!$H$2:$H$201,MATCH($A378&amp;"-3",Matches!$J$2:$J$201,0))),5,IF(SIGN(H378-I378)&lt;&gt;SIGN(INDEX(Matches!$G$2:$G$201,MATCH($A378&amp;"-3",Matches!$J$2:$J$201,0))-INDEX(Matches!$H$2:$H$201,MATCH($A378&amp;"-3",Matches!$J$2:$J$201,0))),0,IF(H378-I378=INDEX(Matches!$G$2:$G$201,MATCH($A378&amp;"-3",Matches!$J$2:$J$201,0))-INDEX(Matches!$H$2:$H$201,MATCH($A378&amp;"-3",Matches!$J$2:$J$201,0)),3,2))))),""))</f>
        <v/>
      </c>
      <c r="AA378" s="12" t="str">
        <f aca="false">IF(OR($B378="",J378="",K378=""),"",IFERROR(IF(OR(INDEX(Matches!$I$2:$I$201,MATCH($A378&amp;"-4",Matches!$J$2:$J$201,0))="Void",INDEX(Matches!$G$2:$G$201,MATCH($A378&amp;"-4",Matches!$J$2:$J$201,0))="",INDEX(Matches!$H$2:$H$201,MATCH($A378&amp;"-4",Matches!$J$2:$J$201,0))=""),"",IF(AND($C378&lt;&gt;"",INDEX(Matches!$F$2:$F$201,MATCH($A378&amp;"-4",Matches!$J$2:$J$201,0))&lt;&gt;"",$C378&gt;=INDEX(Matches!$F$2:$F$201,MATCH($A378&amp;"-4",Matches!$J$2:$J$201,0))),"",IF(AND(J378=INDEX(Matches!$G$2:$G$201,MATCH($A378&amp;"-4",Matches!$J$2:$J$201,0)),K378=INDEX(Matches!$H$2:$H$201,MATCH($A378&amp;"-4",Matches!$J$2:$J$201,0))),5,IF(SIGN(J378-K378)&lt;&gt;SIGN(INDEX(Matches!$G$2:$G$201,MATCH($A378&amp;"-4",Matches!$J$2:$J$201,0))-INDEX(Matches!$H$2:$H$201,MATCH($A378&amp;"-4",Matches!$J$2:$J$201,0))),0,IF(J378-K378=INDEX(Matches!$G$2:$G$201,MATCH($A378&amp;"-4",Matches!$J$2:$J$201,0))-INDEX(Matches!$H$2:$H$201,MATCH($A378&amp;"-4",Matches!$J$2:$J$201,0)),3,2))))),""))</f>
        <v/>
      </c>
      <c r="AB378" s="12" t="str">
        <f aca="false">IF(OR($B378="",L378="",M378=""),"",IFERROR(IF(OR(INDEX(Matches!$I$2:$I$201,MATCH($A378&amp;"-5",Matches!$J$2:$J$201,0))="Void",INDEX(Matches!$G$2:$G$201,MATCH($A378&amp;"-5",Matches!$J$2:$J$201,0))="",INDEX(Matches!$H$2:$H$201,MATCH($A378&amp;"-5",Matches!$J$2:$J$201,0))=""),"",IF(AND($C378&lt;&gt;"",INDEX(Matches!$F$2:$F$201,MATCH($A378&amp;"-5",Matches!$J$2:$J$201,0))&lt;&gt;"",$C378&gt;=INDEX(Matches!$F$2:$F$201,MATCH($A378&amp;"-5",Matches!$J$2:$J$201,0))),"",IF(AND(L378=INDEX(Matches!$G$2:$G$201,MATCH($A378&amp;"-5",Matches!$J$2:$J$201,0)),M378=INDEX(Matches!$H$2:$H$201,MATCH($A378&amp;"-5",Matches!$J$2:$J$201,0))),5,IF(SIGN(L378-M378)&lt;&gt;SIGN(INDEX(Matches!$G$2:$G$201,MATCH($A378&amp;"-5",Matches!$J$2:$J$201,0))-INDEX(Matches!$H$2:$H$201,MATCH($A378&amp;"-5",Matches!$J$2:$J$201,0))),0,IF(L378-M378=INDEX(Matches!$G$2:$G$201,MATCH($A378&amp;"-5",Matches!$J$2:$J$201,0))-INDEX(Matches!$H$2:$H$201,MATCH($A378&amp;"-5",Matches!$J$2:$J$201,0)),3,2))))),""))</f>
        <v/>
      </c>
      <c r="AC378" s="12" t="str">
        <f aca="false">IF(OR($B378="",N378="",O378=""),"",IFERROR(IF(OR(INDEX(Matches!$I$2:$I$201,MATCH($A378&amp;"-6",Matches!$J$2:$J$201,0))="Void",INDEX(Matches!$G$2:$G$201,MATCH($A378&amp;"-6",Matches!$J$2:$J$201,0))="",INDEX(Matches!$H$2:$H$201,MATCH($A378&amp;"-6",Matches!$J$2:$J$201,0))=""),"",IF(AND($C378&lt;&gt;"",INDEX(Matches!$F$2:$F$201,MATCH($A378&amp;"-6",Matches!$J$2:$J$201,0))&lt;&gt;"",$C378&gt;=INDEX(Matches!$F$2:$F$201,MATCH($A378&amp;"-6",Matches!$J$2:$J$201,0))),"",IF(AND(N378=INDEX(Matches!$G$2:$G$201,MATCH($A378&amp;"-6",Matches!$J$2:$J$201,0)),O378=INDEX(Matches!$H$2:$H$201,MATCH($A378&amp;"-6",Matches!$J$2:$J$201,0))),5,IF(SIGN(N378-O378)&lt;&gt;SIGN(INDEX(Matches!$G$2:$G$201,MATCH($A378&amp;"-6",Matches!$J$2:$J$201,0))-INDEX(Matches!$H$2:$H$201,MATCH($A378&amp;"-6",Matches!$J$2:$J$201,0))),0,IF(N378-O378=INDEX(Matches!$G$2:$G$201,MATCH($A378&amp;"-6",Matches!$J$2:$J$201,0))-INDEX(Matches!$H$2:$H$201,MATCH($A378&amp;"-6",Matches!$J$2:$J$201,0)),3,2))))),""))</f>
        <v/>
      </c>
      <c r="AD378" s="12" t="str">
        <f aca="false">IF(OR($B378="",P378="",Q378=""),"",IFERROR(IF(OR(INDEX(Matches!$I$2:$I$201,MATCH($A378&amp;"-7",Matches!$J$2:$J$201,0))="Void",INDEX(Matches!$G$2:$G$201,MATCH($A378&amp;"-7",Matches!$J$2:$J$201,0))="",INDEX(Matches!$H$2:$H$201,MATCH($A378&amp;"-7",Matches!$J$2:$J$201,0))=""),"",IF(AND($C378&lt;&gt;"",INDEX(Matches!$F$2:$F$201,MATCH($A378&amp;"-7",Matches!$J$2:$J$201,0))&lt;&gt;"",$C378&gt;=INDEX(Matches!$F$2:$F$201,MATCH($A378&amp;"-7",Matches!$J$2:$J$201,0))),"",IF(AND(P378=INDEX(Matches!$G$2:$G$201,MATCH($A378&amp;"-7",Matches!$J$2:$J$201,0)),Q378=INDEX(Matches!$H$2:$H$201,MATCH($A378&amp;"-7",Matches!$J$2:$J$201,0))),5,IF(SIGN(P378-Q378)&lt;&gt;SIGN(INDEX(Matches!$G$2:$G$201,MATCH($A378&amp;"-7",Matches!$J$2:$J$201,0))-INDEX(Matches!$H$2:$H$201,MATCH($A378&amp;"-7",Matches!$J$2:$J$201,0))),0,IF(P378-Q378=INDEX(Matches!$G$2:$G$201,MATCH($A378&amp;"-7",Matches!$J$2:$J$201,0))-INDEX(Matches!$H$2:$H$201,MATCH($A378&amp;"-7",Matches!$J$2:$J$201,0)),3,2))))),""))</f>
        <v/>
      </c>
      <c r="AE378" s="12" t="str">
        <f aca="false">IF(OR($B378="",R378="",S378=""),"",IFERROR(IF(OR(INDEX(Matches!$I$2:$I$201,MATCH($A378&amp;"-8",Matches!$J$2:$J$201,0))="Void",INDEX(Matches!$G$2:$G$201,MATCH($A378&amp;"-8",Matches!$J$2:$J$201,0))="",INDEX(Matches!$H$2:$H$201,MATCH($A378&amp;"-8",Matches!$J$2:$J$201,0))=""),"",IF(AND($C378&lt;&gt;"",INDEX(Matches!$F$2:$F$201,MATCH($A378&amp;"-8",Matches!$J$2:$J$201,0))&lt;&gt;"",$C378&gt;=INDEX(Matches!$F$2:$F$201,MATCH($A378&amp;"-8",Matches!$J$2:$J$201,0))),"",IF(AND(R378=INDEX(Matches!$G$2:$G$201,MATCH($A378&amp;"-8",Matches!$J$2:$J$201,0)),S378=INDEX(Matches!$H$2:$H$201,MATCH($A378&amp;"-8",Matches!$J$2:$J$201,0))),5,IF(SIGN(R378-S378)&lt;&gt;SIGN(INDEX(Matches!$G$2:$G$201,MATCH($A378&amp;"-8",Matches!$J$2:$J$201,0))-INDEX(Matches!$H$2:$H$201,MATCH($A378&amp;"-8",Matches!$J$2:$J$201,0))),0,IF(R378-S378=INDEX(Matches!$G$2:$G$201,MATCH($A378&amp;"-8",Matches!$J$2:$J$201,0))-INDEX(Matches!$H$2:$H$201,MATCH($A378&amp;"-8",Matches!$J$2:$J$201,0)),3,2))))),""))</f>
        <v/>
      </c>
      <c r="AF378" s="12" t="str">
        <f aca="false">IF(OR($B378="",T378="",U378=""),"",IFERROR(IF(OR(INDEX(Matches!$I$2:$I$201,MATCH($A378&amp;"-9",Matches!$J$2:$J$201,0))="Void",INDEX(Matches!$G$2:$G$201,MATCH($A378&amp;"-9",Matches!$J$2:$J$201,0))="",INDEX(Matches!$H$2:$H$201,MATCH($A378&amp;"-9",Matches!$J$2:$J$201,0))=""),"",IF(AND($C378&lt;&gt;"",INDEX(Matches!$F$2:$F$201,MATCH($A378&amp;"-9",Matches!$J$2:$J$201,0))&lt;&gt;"",$C378&gt;=INDEX(Matches!$F$2:$F$201,MATCH($A378&amp;"-9",Matches!$J$2:$J$201,0))),"",IF(AND(T378=INDEX(Matches!$G$2:$G$201,MATCH($A378&amp;"-9",Matches!$J$2:$J$201,0)),U378=INDEX(Matches!$H$2:$H$201,MATCH($A378&amp;"-9",Matches!$J$2:$J$201,0))),5,IF(SIGN(T378-U378)&lt;&gt;SIGN(INDEX(Matches!$G$2:$G$201,MATCH($A378&amp;"-9",Matches!$J$2:$J$201,0))-INDEX(Matches!$H$2:$H$201,MATCH($A378&amp;"-9",Matches!$J$2:$J$201,0))),0,IF(T378-U378=INDEX(Matches!$G$2:$G$201,MATCH($A378&amp;"-9",Matches!$J$2:$J$201,0))-INDEX(Matches!$H$2:$H$201,MATCH($A378&amp;"-9",Matches!$J$2:$J$201,0)),3,2))))),""))</f>
        <v/>
      </c>
      <c r="AG378" s="12" t="str">
        <f aca="false">IF(OR($B378="",V378="",W378=""),"",IFERROR(IF(OR(INDEX(Matches!$I$2:$I$201,MATCH($A378&amp;"-10",Matches!$J$2:$J$201,0))="Void",INDEX(Matches!$G$2:$G$201,MATCH($A378&amp;"-10",Matches!$J$2:$J$201,0))="",INDEX(Matches!$H$2:$H$201,MATCH($A378&amp;"-10",Matches!$J$2:$J$201,0))=""),"",IF(AND($C378&lt;&gt;"",INDEX(Matches!$F$2:$F$201,MATCH($A378&amp;"-10",Matches!$J$2:$J$201,0))&lt;&gt;"",$C378&gt;=INDEX(Matches!$F$2:$F$201,MATCH($A378&amp;"-10",Matches!$J$2:$J$201,0))),"",IF(AND(V378=INDEX(Matches!$G$2:$G$201,MATCH($A378&amp;"-10",Matches!$J$2:$J$201,0)),W378=INDEX(Matches!$H$2:$H$201,MATCH($A378&amp;"-10",Matches!$J$2:$J$201,0))),5,IF(SIGN(V378-W378)&lt;&gt;SIGN(INDEX(Matches!$G$2:$G$201,MATCH($A378&amp;"-10",Matches!$J$2:$J$201,0))-INDEX(Matches!$H$2:$H$201,MATCH($A378&amp;"-10",Matches!$J$2:$J$201,0))),0,IF(V378-W378=INDEX(Matches!$G$2:$G$201,MATCH($A378&amp;"-10",Matches!$J$2:$J$201,0))-INDEX(Matches!$H$2:$H$201,MATCH($A378&amp;"-10",Matches!$J$2:$J$201,0)),3,2))))),""))</f>
        <v/>
      </c>
      <c r="AH378" s="13" t="str">
        <f aca="false">IF($B378="","",SUM(X378:AG378))</f>
        <v/>
      </c>
      <c r="AI378" s="12" t="str">
        <f aca="false">IF($B378="","",COUNTIF(X378:AG378,5))</f>
        <v/>
      </c>
      <c r="AJ378" s="12" t="str">
        <f aca="false">IF($B378="","",COUNTIF(X378:AG378,"&gt;=2"))</f>
        <v/>
      </c>
      <c r="AK378" s="12" t="str">
        <f aca="false">IF($B378="","",COUNT(X378:AG378))</f>
        <v/>
      </c>
    </row>
    <row r="379" customFormat="false" ht="15" hidden="false" customHeight="false" outlineLevel="0" collapsed="false">
      <c r="A379" s="7"/>
      <c r="B379" s="7"/>
      <c r="C379" s="11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12" t="str">
        <f aca="false">IF(OR($B379="",D379="",E379=""),"",IFERROR(IF(OR(INDEX(Matches!$I$2:$I$201,MATCH($A379&amp;"-1",Matches!$J$2:$J$201,0))="Void",INDEX(Matches!$G$2:$G$201,MATCH($A379&amp;"-1",Matches!$J$2:$J$201,0))="",INDEX(Matches!$H$2:$H$201,MATCH($A379&amp;"-1",Matches!$J$2:$J$201,0))=""),"",IF(AND($C379&lt;&gt;"",INDEX(Matches!$F$2:$F$201,MATCH($A379&amp;"-1",Matches!$J$2:$J$201,0))&lt;&gt;"",$C379&gt;=INDEX(Matches!$F$2:$F$201,MATCH($A379&amp;"-1",Matches!$J$2:$J$201,0))),"",IF(AND(D379=INDEX(Matches!$G$2:$G$201,MATCH($A379&amp;"-1",Matches!$J$2:$J$201,0)),E379=INDEX(Matches!$H$2:$H$201,MATCH($A379&amp;"-1",Matches!$J$2:$J$201,0))),5,IF(SIGN(D379-E379)&lt;&gt;SIGN(INDEX(Matches!$G$2:$G$201,MATCH($A379&amp;"-1",Matches!$J$2:$J$201,0))-INDEX(Matches!$H$2:$H$201,MATCH($A379&amp;"-1",Matches!$J$2:$J$201,0))),0,IF(D379-E379=INDEX(Matches!$G$2:$G$201,MATCH($A379&amp;"-1",Matches!$J$2:$J$201,0))-INDEX(Matches!$H$2:$H$201,MATCH($A379&amp;"-1",Matches!$J$2:$J$201,0)),3,2))))),""))</f>
        <v/>
      </c>
      <c r="Y379" s="12" t="str">
        <f aca="false">IF(OR($B379="",F379="",G379=""),"",IFERROR(IF(OR(INDEX(Matches!$I$2:$I$201,MATCH($A379&amp;"-2",Matches!$J$2:$J$201,0))="Void",INDEX(Matches!$G$2:$G$201,MATCH($A379&amp;"-2",Matches!$J$2:$J$201,0))="",INDEX(Matches!$H$2:$H$201,MATCH($A379&amp;"-2",Matches!$J$2:$J$201,0))=""),"",IF(AND($C379&lt;&gt;"",INDEX(Matches!$F$2:$F$201,MATCH($A379&amp;"-2",Matches!$J$2:$J$201,0))&lt;&gt;"",$C379&gt;=INDEX(Matches!$F$2:$F$201,MATCH($A379&amp;"-2",Matches!$J$2:$J$201,0))),"",IF(AND(F379=INDEX(Matches!$G$2:$G$201,MATCH($A379&amp;"-2",Matches!$J$2:$J$201,0)),G379=INDEX(Matches!$H$2:$H$201,MATCH($A379&amp;"-2",Matches!$J$2:$J$201,0))),5,IF(SIGN(F379-G379)&lt;&gt;SIGN(INDEX(Matches!$G$2:$G$201,MATCH($A379&amp;"-2",Matches!$J$2:$J$201,0))-INDEX(Matches!$H$2:$H$201,MATCH($A379&amp;"-2",Matches!$J$2:$J$201,0))),0,IF(F379-G379=INDEX(Matches!$G$2:$G$201,MATCH($A379&amp;"-2",Matches!$J$2:$J$201,0))-INDEX(Matches!$H$2:$H$201,MATCH($A379&amp;"-2",Matches!$J$2:$J$201,0)),3,2))))),""))</f>
        <v/>
      </c>
      <c r="Z379" s="12" t="str">
        <f aca="false">IF(OR($B379="",H379="",I379=""),"",IFERROR(IF(OR(INDEX(Matches!$I$2:$I$201,MATCH($A379&amp;"-3",Matches!$J$2:$J$201,0))="Void",INDEX(Matches!$G$2:$G$201,MATCH($A379&amp;"-3",Matches!$J$2:$J$201,0))="",INDEX(Matches!$H$2:$H$201,MATCH($A379&amp;"-3",Matches!$J$2:$J$201,0))=""),"",IF(AND($C379&lt;&gt;"",INDEX(Matches!$F$2:$F$201,MATCH($A379&amp;"-3",Matches!$J$2:$J$201,0))&lt;&gt;"",$C379&gt;=INDEX(Matches!$F$2:$F$201,MATCH($A379&amp;"-3",Matches!$J$2:$J$201,0))),"",IF(AND(H379=INDEX(Matches!$G$2:$G$201,MATCH($A379&amp;"-3",Matches!$J$2:$J$201,0)),I379=INDEX(Matches!$H$2:$H$201,MATCH($A379&amp;"-3",Matches!$J$2:$J$201,0))),5,IF(SIGN(H379-I379)&lt;&gt;SIGN(INDEX(Matches!$G$2:$G$201,MATCH($A379&amp;"-3",Matches!$J$2:$J$201,0))-INDEX(Matches!$H$2:$H$201,MATCH($A379&amp;"-3",Matches!$J$2:$J$201,0))),0,IF(H379-I379=INDEX(Matches!$G$2:$G$201,MATCH($A379&amp;"-3",Matches!$J$2:$J$201,0))-INDEX(Matches!$H$2:$H$201,MATCH($A379&amp;"-3",Matches!$J$2:$J$201,0)),3,2))))),""))</f>
        <v/>
      </c>
      <c r="AA379" s="12" t="str">
        <f aca="false">IF(OR($B379="",J379="",K379=""),"",IFERROR(IF(OR(INDEX(Matches!$I$2:$I$201,MATCH($A379&amp;"-4",Matches!$J$2:$J$201,0))="Void",INDEX(Matches!$G$2:$G$201,MATCH($A379&amp;"-4",Matches!$J$2:$J$201,0))="",INDEX(Matches!$H$2:$H$201,MATCH($A379&amp;"-4",Matches!$J$2:$J$201,0))=""),"",IF(AND($C379&lt;&gt;"",INDEX(Matches!$F$2:$F$201,MATCH($A379&amp;"-4",Matches!$J$2:$J$201,0))&lt;&gt;"",$C379&gt;=INDEX(Matches!$F$2:$F$201,MATCH($A379&amp;"-4",Matches!$J$2:$J$201,0))),"",IF(AND(J379=INDEX(Matches!$G$2:$G$201,MATCH($A379&amp;"-4",Matches!$J$2:$J$201,0)),K379=INDEX(Matches!$H$2:$H$201,MATCH($A379&amp;"-4",Matches!$J$2:$J$201,0))),5,IF(SIGN(J379-K379)&lt;&gt;SIGN(INDEX(Matches!$G$2:$G$201,MATCH($A379&amp;"-4",Matches!$J$2:$J$201,0))-INDEX(Matches!$H$2:$H$201,MATCH($A379&amp;"-4",Matches!$J$2:$J$201,0))),0,IF(J379-K379=INDEX(Matches!$G$2:$G$201,MATCH($A379&amp;"-4",Matches!$J$2:$J$201,0))-INDEX(Matches!$H$2:$H$201,MATCH($A379&amp;"-4",Matches!$J$2:$J$201,0)),3,2))))),""))</f>
        <v/>
      </c>
      <c r="AB379" s="12" t="str">
        <f aca="false">IF(OR($B379="",L379="",M379=""),"",IFERROR(IF(OR(INDEX(Matches!$I$2:$I$201,MATCH($A379&amp;"-5",Matches!$J$2:$J$201,0))="Void",INDEX(Matches!$G$2:$G$201,MATCH($A379&amp;"-5",Matches!$J$2:$J$201,0))="",INDEX(Matches!$H$2:$H$201,MATCH($A379&amp;"-5",Matches!$J$2:$J$201,0))=""),"",IF(AND($C379&lt;&gt;"",INDEX(Matches!$F$2:$F$201,MATCH($A379&amp;"-5",Matches!$J$2:$J$201,0))&lt;&gt;"",$C379&gt;=INDEX(Matches!$F$2:$F$201,MATCH($A379&amp;"-5",Matches!$J$2:$J$201,0))),"",IF(AND(L379=INDEX(Matches!$G$2:$G$201,MATCH($A379&amp;"-5",Matches!$J$2:$J$201,0)),M379=INDEX(Matches!$H$2:$H$201,MATCH($A379&amp;"-5",Matches!$J$2:$J$201,0))),5,IF(SIGN(L379-M379)&lt;&gt;SIGN(INDEX(Matches!$G$2:$G$201,MATCH($A379&amp;"-5",Matches!$J$2:$J$201,0))-INDEX(Matches!$H$2:$H$201,MATCH($A379&amp;"-5",Matches!$J$2:$J$201,0))),0,IF(L379-M379=INDEX(Matches!$G$2:$G$201,MATCH($A379&amp;"-5",Matches!$J$2:$J$201,0))-INDEX(Matches!$H$2:$H$201,MATCH($A379&amp;"-5",Matches!$J$2:$J$201,0)),3,2))))),""))</f>
        <v/>
      </c>
      <c r="AC379" s="12" t="str">
        <f aca="false">IF(OR($B379="",N379="",O379=""),"",IFERROR(IF(OR(INDEX(Matches!$I$2:$I$201,MATCH($A379&amp;"-6",Matches!$J$2:$J$201,0))="Void",INDEX(Matches!$G$2:$G$201,MATCH($A379&amp;"-6",Matches!$J$2:$J$201,0))="",INDEX(Matches!$H$2:$H$201,MATCH($A379&amp;"-6",Matches!$J$2:$J$201,0))=""),"",IF(AND($C379&lt;&gt;"",INDEX(Matches!$F$2:$F$201,MATCH($A379&amp;"-6",Matches!$J$2:$J$201,0))&lt;&gt;"",$C379&gt;=INDEX(Matches!$F$2:$F$201,MATCH($A379&amp;"-6",Matches!$J$2:$J$201,0))),"",IF(AND(N379=INDEX(Matches!$G$2:$G$201,MATCH($A379&amp;"-6",Matches!$J$2:$J$201,0)),O379=INDEX(Matches!$H$2:$H$201,MATCH($A379&amp;"-6",Matches!$J$2:$J$201,0))),5,IF(SIGN(N379-O379)&lt;&gt;SIGN(INDEX(Matches!$G$2:$G$201,MATCH($A379&amp;"-6",Matches!$J$2:$J$201,0))-INDEX(Matches!$H$2:$H$201,MATCH($A379&amp;"-6",Matches!$J$2:$J$201,0))),0,IF(N379-O379=INDEX(Matches!$G$2:$G$201,MATCH($A379&amp;"-6",Matches!$J$2:$J$201,0))-INDEX(Matches!$H$2:$H$201,MATCH($A379&amp;"-6",Matches!$J$2:$J$201,0)),3,2))))),""))</f>
        <v/>
      </c>
      <c r="AD379" s="12" t="str">
        <f aca="false">IF(OR($B379="",P379="",Q379=""),"",IFERROR(IF(OR(INDEX(Matches!$I$2:$I$201,MATCH($A379&amp;"-7",Matches!$J$2:$J$201,0))="Void",INDEX(Matches!$G$2:$G$201,MATCH($A379&amp;"-7",Matches!$J$2:$J$201,0))="",INDEX(Matches!$H$2:$H$201,MATCH($A379&amp;"-7",Matches!$J$2:$J$201,0))=""),"",IF(AND($C379&lt;&gt;"",INDEX(Matches!$F$2:$F$201,MATCH($A379&amp;"-7",Matches!$J$2:$J$201,0))&lt;&gt;"",$C379&gt;=INDEX(Matches!$F$2:$F$201,MATCH($A379&amp;"-7",Matches!$J$2:$J$201,0))),"",IF(AND(P379=INDEX(Matches!$G$2:$G$201,MATCH($A379&amp;"-7",Matches!$J$2:$J$201,0)),Q379=INDEX(Matches!$H$2:$H$201,MATCH($A379&amp;"-7",Matches!$J$2:$J$201,0))),5,IF(SIGN(P379-Q379)&lt;&gt;SIGN(INDEX(Matches!$G$2:$G$201,MATCH($A379&amp;"-7",Matches!$J$2:$J$201,0))-INDEX(Matches!$H$2:$H$201,MATCH($A379&amp;"-7",Matches!$J$2:$J$201,0))),0,IF(P379-Q379=INDEX(Matches!$G$2:$G$201,MATCH($A379&amp;"-7",Matches!$J$2:$J$201,0))-INDEX(Matches!$H$2:$H$201,MATCH($A379&amp;"-7",Matches!$J$2:$J$201,0)),3,2))))),""))</f>
        <v/>
      </c>
      <c r="AE379" s="12" t="str">
        <f aca="false">IF(OR($B379="",R379="",S379=""),"",IFERROR(IF(OR(INDEX(Matches!$I$2:$I$201,MATCH($A379&amp;"-8",Matches!$J$2:$J$201,0))="Void",INDEX(Matches!$G$2:$G$201,MATCH($A379&amp;"-8",Matches!$J$2:$J$201,0))="",INDEX(Matches!$H$2:$H$201,MATCH($A379&amp;"-8",Matches!$J$2:$J$201,0))=""),"",IF(AND($C379&lt;&gt;"",INDEX(Matches!$F$2:$F$201,MATCH($A379&amp;"-8",Matches!$J$2:$J$201,0))&lt;&gt;"",$C379&gt;=INDEX(Matches!$F$2:$F$201,MATCH($A379&amp;"-8",Matches!$J$2:$J$201,0))),"",IF(AND(R379=INDEX(Matches!$G$2:$G$201,MATCH($A379&amp;"-8",Matches!$J$2:$J$201,0)),S379=INDEX(Matches!$H$2:$H$201,MATCH($A379&amp;"-8",Matches!$J$2:$J$201,0))),5,IF(SIGN(R379-S379)&lt;&gt;SIGN(INDEX(Matches!$G$2:$G$201,MATCH($A379&amp;"-8",Matches!$J$2:$J$201,0))-INDEX(Matches!$H$2:$H$201,MATCH($A379&amp;"-8",Matches!$J$2:$J$201,0))),0,IF(R379-S379=INDEX(Matches!$G$2:$G$201,MATCH($A379&amp;"-8",Matches!$J$2:$J$201,0))-INDEX(Matches!$H$2:$H$201,MATCH($A379&amp;"-8",Matches!$J$2:$J$201,0)),3,2))))),""))</f>
        <v/>
      </c>
      <c r="AF379" s="12" t="str">
        <f aca="false">IF(OR($B379="",T379="",U379=""),"",IFERROR(IF(OR(INDEX(Matches!$I$2:$I$201,MATCH($A379&amp;"-9",Matches!$J$2:$J$201,0))="Void",INDEX(Matches!$G$2:$G$201,MATCH($A379&amp;"-9",Matches!$J$2:$J$201,0))="",INDEX(Matches!$H$2:$H$201,MATCH($A379&amp;"-9",Matches!$J$2:$J$201,0))=""),"",IF(AND($C379&lt;&gt;"",INDEX(Matches!$F$2:$F$201,MATCH($A379&amp;"-9",Matches!$J$2:$J$201,0))&lt;&gt;"",$C379&gt;=INDEX(Matches!$F$2:$F$201,MATCH($A379&amp;"-9",Matches!$J$2:$J$201,0))),"",IF(AND(T379=INDEX(Matches!$G$2:$G$201,MATCH($A379&amp;"-9",Matches!$J$2:$J$201,0)),U379=INDEX(Matches!$H$2:$H$201,MATCH($A379&amp;"-9",Matches!$J$2:$J$201,0))),5,IF(SIGN(T379-U379)&lt;&gt;SIGN(INDEX(Matches!$G$2:$G$201,MATCH($A379&amp;"-9",Matches!$J$2:$J$201,0))-INDEX(Matches!$H$2:$H$201,MATCH($A379&amp;"-9",Matches!$J$2:$J$201,0))),0,IF(T379-U379=INDEX(Matches!$G$2:$G$201,MATCH($A379&amp;"-9",Matches!$J$2:$J$201,0))-INDEX(Matches!$H$2:$H$201,MATCH($A379&amp;"-9",Matches!$J$2:$J$201,0)),3,2))))),""))</f>
        <v/>
      </c>
      <c r="AG379" s="12" t="str">
        <f aca="false">IF(OR($B379="",V379="",W379=""),"",IFERROR(IF(OR(INDEX(Matches!$I$2:$I$201,MATCH($A379&amp;"-10",Matches!$J$2:$J$201,0))="Void",INDEX(Matches!$G$2:$G$201,MATCH($A379&amp;"-10",Matches!$J$2:$J$201,0))="",INDEX(Matches!$H$2:$H$201,MATCH($A379&amp;"-10",Matches!$J$2:$J$201,0))=""),"",IF(AND($C379&lt;&gt;"",INDEX(Matches!$F$2:$F$201,MATCH($A379&amp;"-10",Matches!$J$2:$J$201,0))&lt;&gt;"",$C379&gt;=INDEX(Matches!$F$2:$F$201,MATCH($A379&amp;"-10",Matches!$J$2:$J$201,0))),"",IF(AND(V379=INDEX(Matches!$G$2:$G$201,MATCH($A379&amp;"-10",Matches!$J$2:$J$201,0)),W379=INDEX(Matches!$H$2:$H$201,MATCH($A379&amp;"-10",Matches!$J$2:$J$201,0))),5,IF(SIGN(V379-W379)&lt;&gt;SIGN(INDEX(Matches!$G$2:$G$201,MATCH($A379&amp;"-10",Matches!$J$2:$J$201,0))-INDEX(Matches!$H$2:$H$201,MATCH($A379&amp;"-10",Matches!$J$2:$J$201,0))),0,IF(V379-W379=INDEX(Matches!$G$2:$G$201,MATCH($A379&amp;"-10",Matches!$J$2:$J$201,0))-INDEX(Matches!$H$2:$H$201,MATCH($A379&amp;"-10",Matches!$J$2:$J$201,0)),3,2))))),""))</f>
        <v/>
      </c>
      <c r="AH379" s="13" t="str">
        <f aca="false">IF($B379="","",SUM(X379:AG379))</f>
        <v/>
      </c>
      <c r="AI379" s="12" t="str">
        <f aca="false">IF($B379="","",COUNTIF(X379:AG379,5))</f>
        <v/>
      </c>
      <c r="AJ379" s="12" t="str">
        <f aca="false">IF($B379="","",COUNTIF(X379:AG379,"&gt;=2"))</f>
        <v/>
      </c>
      <c r="AK379" s="12" t="str">
        <f aca="false">IF($B379="","",COUNT(X379:AG379))</f>
        <v/>
      </c>
    </row>
    <row r="380" customFormat="false" ht="15" hidden="false" customHeight="false" outlineLevel="0" collapsed="false">
      <c r="A380" s="7"/>
      <c r="B380" s="7"/>
      <c r="C380" s="11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12" t="str">
        <f aca="false">IF(OR($B380="",D380="",E380=""),"",IFERROR(IF(OR(INDEX(Matches!$I$2:$I$201,MATCH($A380&amp;"-1",Matches!$J$2:$J$201,0))="Void",INDEX(Matches!$G$2:$G$201,MATCH($A380&amp;"-1",Matches!$J$2:$J$201,0))="",INDEX(Matches!$H$2:$H$201,MATCH($A380&amp;"-1",Matches!$J$2:$J$201,0))=""),"",IF(AND($C380&lt;&gt;"",INDEX(Matches!$F$2:$F$201,MATCH($A380&amp;"-1",Matches!$J$2:$J$201,0))&lt;&gt;"",$C380&gt;=INDEX(Matches!$F$2:$F$201,MATCH($A380&amp;"-1",Matches!$J$2:$J$201,0))),"",IF(AND(D380=INDEX(Matches!$G$2:$G$201,MATCH($A380&amp;"-1",Matches!$J$2:$J$201,0)),E380=INDEX(Matches!$H$2:$H$201,MATCH($A380&amp;"-1",Matches!$J$2:$J$201,0))),5,IF(SIGN(D380-E380)&lt;&gt;SIGN(INDEX(Matches!$G$2:$G$201,MATCH($A380&amp;"-1",Matches!$J$2:$J$201,0))-INDEX(Matches!$H$2:$H$201,MATCH($A380&amp;"-1",Matches!$J$2:$J$201,0))),0,IF(D380-E380=INDEX(Matches!$G$2:$G$201,MATCH($A380&amp;"-1",Matches!$J$2:$J$201,0))-INDEX(Matches!$H$2:$H$201,MATCH($A380&amp;"-1",Matches!$J$2:$J$201,0)),3,2))))),""))</f>
        <v/>
      </c>
      <c r="Y380" s="12" t="str">
        <f aca="false">IF(OR($B380="",F380="",G380=""),"",IFERROR(IF(OR(INDEX(Matches!$I$2:$I$201,MATCH($A380&amp;"-2",Matches!$J$2:$J$201,0))="Void",INDEX(Matches!$G$2:$G$201,MATCH($A380&amp;"-2",Matches!$J$2:$J$201,0))="",INDEX(Matches!$H$2:$H$201,MATCH($A380&amp;"-2",Matches!$J$2:$J$201,0))=""),"",IF(AND($C380&lt;&gt;"",INDEX(Matches!$F$2:$F$201,MATCH($A380&amp;"-2",Matches!$J$2:$J$201,0))&lt;&gt;"",$C380&gt;=INDEX(Matches!$F$2:$F$201,MATCH($A380&amp;"-2",Matches!$J$2:$J$201,0))),"",IF(AND(F380=INDEX(Matches!$G$2:$G$201,MATCH($A380&amp;"-2",Matches!$J$2:$J$201,0)),G380=INDEX(Matches!$H$2:$H$201,MATCH($A380&amp;"-2",Matches!$J$2:$J$201,0))),5,IF(SIGN(F380-G380)&lt;&gt;SIGN(INDEX(Matches!$G$2:$G$201,MATCH($A380&amp;"-2",Matches!$J$2:$J$201,0))-INDEX(Matches!$H$2:$H$201,MATCH($A380&amp;"-2",Matches!$J$2:$J$201,0))),0,IF(F380-G380=INDEX(Matches!$G$2:$G$201,MATCH($A380&amp;"-2",Matches!$J$2:$J$201,0))-INDEX(Matches!$H$2:$H$201,MATCH($A380&amp;"-2",Matches!$J$2:$J$201,0)),3,2))))),""))</f>
        <v/>
      </c>
      <c r="Z380" s="12" t="str">
        <f aca="false">IF(OR($B380="",H380="",I380=""),"",IFERROR(IF(OR(INDEX(Matches!$I$2:$I$201,MATCH($A380&amp;"-3",Matches!$J$2:$J$201,0))="Void",INDEX(Matches!$G$2:$G$201,MATCH($A380&amp;"-3",Matches!$J$2:$J$201,0))="",INDEX(Matches!$H$2:$H$201,MATCH($A380&amp;"-3",Matches!$J$2:$J$201,0))=""),"",IF(AND($C380&lt;&gt;"",INDEX(Matches!$F$2:$F$201,MATCH($A380&amp;"-3",Matches!$J$2:$J$201,0))&lt;&gt;"",$C380&gt;=INDEX(Matches!$F$2:$F$201,MATCH($A380&amp;"-3",Matches!$J$2:$J$201,0))),"",IF(AND(H380=INDEX(Matches!$G$2:$G$201,MATCH($A380&amp;"-3",Matches!$J$2:$J$201,0)),I380=INDEX(Matches!$H$2:$H$201,MATCH($A380&amp;"-3",Matches!$J$2:$J$201,0))),5,IF(SIGN(H380-I380)&lt;&gt;SIGN(INDEX(Matches!$G$2:$G$201,MATCH($A380&amp;"-3",Matches!$J$2:$J$201,0))-INDEX(Matches!$H$2:$H$201,MATCH($A380&amp;"-3",Matches!$J$2:$J$201,0))),0,IF(H380-I380=INDEX(Matches!$G$2:$G$201,MATCH($A380&amp;"-3",Matches!$J$2:$J$201,0))-INDEX(Matches!$H$2:$H$201,MATCH($A380&amp;"-3",Matches!$J$2:$J$201,0)),3,2))))),""))</f>
        <v/>
      </c>
      <c r="AA380" s="12" t="str">
        <f aca="false">IF(OR($B380="",J380="",K380=""),"",IFERROR(IF(OR(INDEX(Matches!$I$2:$I$201,MATCH($A380&amp;"-4",Matches!$J$2:$J$201,0))="Void",INDEX(Matches!$G$2:$G$201,MATCH($A380&amp;"-4",Matches!$J$2:$J$201,0))="",INDEX(Matches!$H$2:$H$201,MATCH($A380&amp;"-4",Matches!$J$2:$J$201,0))=""),"",IF(AND($C380&lt;&gt;"",INDEX(Matches!$F$2:$F$201,MATCH($A380&amp;"-4",Matches!$J$2:$J$201,0))&lt;&gt;"",$C380&gt;=INDEX(Matches!$F$2:$F$201,MATCH($A380&amp;"-4",Matches!$J$2:$J$201,0))),"",IF(AND(J380=INDEX(Matches!$G$2:$G$201,MATCH($A380&amp;"-4",Matches!$J$2:$J$201,0)),K380=INDEX(Matches!$H$2:$H$201,MATCH($A380&amp;"-4",Matches!$J$2:$J$201,0))),5,IF(SIGN(J380-K380)&lt;&gt;SIGN(INDEX(Matches!$G$2:$G$201,MATCH($A380&amp;"-4",Matches!$J$2:$J$201,0))-INDEX(Matches!$H$2:$H$201,MATCH($A380&amp;"-4",Matches!$J$2:$J$201,0))),0,IF(J380-K380=INDEX(Matches!$G$2:$G$201,MATCH($A380&amp;"-4",Matches!$J$2:$J$201,0))-INDEX(Matches!$H$2:$H$201,MATCH($A380&amp;"-4",Matches!$J$2:$J$201,0)),3,2))))),""))</f>
        <v/>
      </c>
      <c r="AB380" s="12" t="str">
        <f aca="false">IF(OR($B380="",L380="",M380=""),"",IFERROR(IF(OR(INDEX(Matches!$I$2:$I$201,MATCH($A380&amp;"-5",Matches!$J$2:$J$201,0))="Void",INDEX(Matches!$G$2:$G$201,MATCH($A380&amp;"-5",Matches!$J$2:$J$201,0))="",INDEX(Matches!$H$2:$H$201,MATCH($A380&amp;"-5",Matches!$J$2:$J$201,0))=""),"",IF(AND($C380&lt;&gt;"",INDEX(Matches!$F$2:$F$201,MATCH($A380&amp;"-5",Matches!$J$2:$J$201,0))&lt;&gt;"",$C380&gt;=INDEX(Matches!$F$2:$F$201,MATCH($A380&amp;"-5",Matches!$J$2:$J$201,0))),"",IF(AND(L380=INDEX(Matches!$G$2:$G$201,MATCH($A380&amp;"-5",Matches!$J$2:$J$201,0)),M380=INDEX(Matches!$H$2:$H$201,MATCH($A380&amp;"-5",Matches!$J$2:$J$201,0))),5,IF(SIGN(L380-M380)&lt;&gt;SIGN(INDEX(Matches!$G$2:$G$201,MATCH($A380&amp;"-5",Matches!$J$2:$J$201,0))-INDEX(Matches!$H$2:$H$201,MATCH($A380&amp;"-5",Matches!$J$2:$J$201,0))),0,IF(L380-M380=INDEX(Matches!$G$2:$G$201,MATCH($A380&amp;"-5",Matches!$J$2:$J$201,0))-INDEX(Matches!$H$2:$H$201,MATCH($A380&amp;"-5",Matches!$J$2:$J$201,0)),3,2))))),""))</f>
        <v/>
      </c>
      <c r="AC380" s="12" t="str">
        <f aca="false">IF(OR($B380="",N380="",O380=""),"",IFERROR(IF(OR(INDEX(Matches!$I$2:$I$201,MATCH($A380&amp;"-6",Matches!$J$2:$J$201,0))="Void",INDEX(Matches!$G$2:$G$201,MATCH($A380&amp;"-6",Matches!$J$2:$J$201,0))="",INDEX(Matches!$H$2:$H$201,MATCH($A380&amp;"-6",Matches!$J$2:$J$201,0))=""),"",IF(AND($C380&lt;&gt;"",INDEX(Matches!$F$2:$F$201,MATCH($A380&amp;"-6",Matches!$J$2:$J$201,0))&lt;&gt;"",$C380&gt;=INDEX(Matches!$F$2:$F$201,MATCH($A380&amp;"-6",Matches!$J$2:$J$201,0))),"",IF(AND(N380=INDEX(Matches!$G$2:$G$201,MATCH($A380&amp;"-6",Matches!$J$2:$J$201,0)),O380=INDEX(Matches!$H$2:$H$201,MATCH($A380&amp;"-6",Matches!$J$2:$J$201,0))),5,IF(SIGN(N380-O380)&lt;&gt;SIGN(INDEX(Matches!$G$2:$G$201,MATCH($A380&amp;"-6",Matches!$J$2:$J$201,0))-INDEX(Matches!$H$2:$H$201,MATCH($A380&amp;"-6",Matches!$J$2:$J$201,0))),0,IF(N380-O380=INDEX(Matches!$G$2:$G$201,MATCH($A380&amp;"-6",Matches!$J$2:$J$201,0))-INDEX(Matches!$H$2:$H$201,MATCH($A380&amp;"-6",Matches!$J$2:$J$201,0)),3,2))))),""))</f>
        <v/>
      </c>
      <c r="AD380" s="12" t="str">
        <f aca="false">IF(OR($B380="",P380="",Q380=""),"",IFERROR(IF(OR(INDEX(Matches!$I$2:$I$201,MATCH($A380&amp;"-7",Matches!$J$2:$J$201,0))="Void",INDEX(Matches!$G$2:$G$201,MATCH($A380&amp;"-7",Matches!$J$2:$J$201,0))="",INDEX(Matches!$H$2:$H$201,MATCH($A380&amp;"-7",Matches!$J$2:$J$201,0))=""),"",IF(AND($C380&lt;&gt;"",INDEX(Matches!$F$2:$F$201,MATCH($A380&amp;"-7",Matches!$J$2:$J$201,0))&lt;&gt;"",$C380&gt;=INDEX(Matches!$F$2:$F$201,MATCH($A380&amp;"-7",Matches!$J$2:$J$201,0))),"",IF(AND(P380=INDEX(Matches!$G$2:$G$201,MATCH($A380&amp;"-7",Matches!$J$2:$J$201,0)),Q380=INDEX(Matches!$H$2:$H$201,MATCH($A380&amp;"-7",Matches!$J$2:$J$201,0))),5,IF(SIGN(P380-Q380)&lt;&gt;SIGN(INDEX(Matches!$G$2:$G$201,MATCH($A380&amp;"-7",Matches!$J$2:$J$201,0))-INDEX(Matches!$H$2:$H$201,MATCH($A380&amp;"-7",Matches!$J$2:$J$201,0))),0,IF(P380-Q380=INDEX(Matches!$G$2:$G$201,MATCH($A380&amp;"-7",Matches!$J$2:$J$201,0))-INDEX(Matches!$H$2:$H$201,MATCH($A380&amp;"-7",Matches!$J$2:$J$201,0)),3,2))))),""))</f>
        <v/>
      </c>
      <c r="AE380" s="12" t="str">
        <f aca="false">IF(OR($B380="",R380="",S380=""),"",IFERROR(IF(OR(INDEX(Matches!$I$2:$I$201,MATCH($A380&amp;"-8",Matches!$J$2:$J$201,0))="Void",INDEX(Matches!$G$2:$G$201,MATCH($A380&amp;"-8",Matches!$J$2:$J$201,0))="",INDEX(Matches!$H$2:$H$201,MATCH($A380&amp;"-8",Matches!$J$2:$J$201,0))=""),"",IF(AND($C380&lt;&gt;"",INDEX(Matches!$F$2:$F$201,MATCH($A380&amp;"-8",Matches!$J$2:$J$201,0))&lt;&gt;"",$C380&gt;=INDEX(Matches!$F$2:$F$201,MATCH($A380&amp;"-8",Matches!$J$2:$J$201,0))),"",IF(AND(R380=INDEX(Matches!$G$2:$G$201,MATCH($A380&amp;"-8",Matches!$J$2:$J$201,0)),S380=INDEX(Matches!$H$2:$H$201,MATCH($A380&amp;"-8",Matches!$J$2:$J$201,0))),5,IF(SIGN(R380-S380)&lt;&gt;SIGN(INDEX(Matches!$G$2:$G$201,MATCH($A380&amp;"-8",Matches!$J$2:$J$201,0))-INDEX(Matches!$H$2:$H$201,MATCH($A380&amp;"-8",Matches!$J$2:$J$201,0))),0,IF(R380-S380=INDEX(Matches!$G$2:$G$201,MATCH($A380&amp;"-8",Matches!$J$2:$J$201,0))-INDEX(Matches!$H$2:$H$201,MATCH($A380&amp;"-8",Matches!$J$2:$J$201,0)),3,2))))),""))</f>
        <v/>
      </c>
      <c r="AF380" s="12" t="str">
        <f aca="false">IF(OR($B380="",T380="",U380=""),"",IFERROR(IF(OR(INDEX(Matches!$I$2:$I$201,MATCH($A380&amp;"-9",Matches!$J$2:$J$201,0))="Void",INDEX(Matches!$G$2:$G$201,MATCH($A380&amp;"-9",Matches!$J$2:$J$201,0))="",INDEX(Matches!$H$2:$H$201,MATCH($A380&amp;"-9",Matches!$J$2:$J$201,0))=""),"",IF(AND($C380&lt;&gt;"",INDEX(Matches!$F$2:$F$201,MATCH($A380&amp;"-9",Matches!$J$2:$J$201,0))&lt;&gt;"",$C380&gt;=INDEX(Matches!$F$2:$F$201,MATCH($A380&amp;"-9",Matches!$J$2:$J$201,0))),"",IF(AND(T380=INDEX(Matches!$G$2:$G$201,MATCH($A380&amp;"-9",Matches!$J$2:$J$201,0)),U380=INDEX(Matches!$H$2:$H$201,MATCH($A380&amp;"-9",Matches!$J$2:$J$201,0))),5,IF(SIGN(T380-U380)&lt;&gt;SIGN(INDEX(Matches!$G$2:$G$201,MATCH($A380&amp;"-9",Matches!$J$2:$J$201,0))-INDEX(Matches!$H$2:$H$201,MATCH($A380&amp;"-9",Matches!$J$2:$J$201,0))),0,IF(T380-U380=INDEX(Matches!$G$2:$G$201,MATCH($A380&amp;"-9",Matches!$J$2:$J$201,0))-INDEX(Matches!$H$2:$H$201,MATCH($A380&amp;"-9",Matches!$J$2:$J$201,0)),3,2))))),""))</f>
        <v/>
      </c>
      <c r="AG380" s="12" t="str">
        <f aca="false">IF(OR($B380="",V380="",W380=""),"",IFERROR(IF(OR(INDEX(Matches!$I$2:$I$201,MATCH($A380&amp;"-10",Matches!$J$2:$J$201,0))="Void",INDEX(Matches!$G$2:$G$201,MATCH($A380&amp;"-10",Matches!$J$2:$J$201,0))="",INDEX(Matches!$H$2:$H$201,MATCH($A380&amp;"-10",Matches!$J$2:$J$201,0))=""),"",IF(AND($C380&lt;&gt;"",INDEX(Matches!$F$2:$F$201,MATCH($A380&amp;"-10",Matches!$J$2:$J$201,0))&lt;&gt;"",$C380&gt;=INDEX(Matches!$F$2:$F$201,MATCH($A380&amp;"-10",Matches!$J$2:$J$201,0))),"",IF(AND(V380=INDEX(Matches!$G$2:$G$201,MATCH($A380&amp;"-10",Matches!$J$2:$J$201,0)),W380=INDEX(Matches!$H$2:$H$201,MATCH($A380&amp;"-10",Matches!$J$2:$J$201,0))),5,IF(SIGN(V380-W380)&lt;&gt;SIGN(INDEX(Matches!$G$2:$G$201,MATCH($A380&amp;"-10",Matches!$J$2:$J$201,0))-INDEX(Matches!$H$2:$H$201,MATCH($A380&amp;"-10",Matches!$J$2:$J$201,0))),0,IF(V380-W380=INDEX(Matches!$G$2:$G$201,MATCH($A380&amp;"-10",Matches!$J$2:$J$201,0))-INDEX(Matches!$H$2:$H$201,MATCH($A380&amp;"-10",Matches!$J$2:$J$201,0)),3,2))))),""))</f>
        <v/>
      </c>
      <c r="AH380" s="13" t="str">
        <f aca="false">IF($B380="","",SUM(X380:AG380))</f>
        <v/>
      </c>
      <c r="AI380" s="12" t="str">
        <f aca="false">IF($B380="","",COUNTIF(X380:AG380,5))</f>
        <v/>
      </c>
      <c r="AJ380" s="12" t="str">
        <f aca="false">IF($B380="","",COUNTIF(X380:AG380,"&gt;=2"))</f>
        <v/>
      </c>
      <c r="AK380" s="12" t="str">
        <f aca="false">IF($B380="","",COUNT(X380:AG380))</f>
        <v/>
      </c>
    </row>
    <row r="381" customFormat="false" ht="15" hidden="false" customHeight="false" outlineLevel="0" collapsed="false">
      <c r="A381" s="7"/>
      <c r="B381" s="7"/>
      <c r="C381" s="11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12" t="str">
        <f aca="false">IF(OR($B381="",D381="",E381=""),"",IFERROR(IF(OR(INDEX(Matches!$I$2:$I$201,MATCH($A381&amp;"-1",Matches!$J$2:$J$201,0))="Void",INDEX(Matches!$G$2:$G$201,MATCH($A381&amp;"-1",Matches!$J$2:$J$201,0))="",INDEX(Matches!$H$2:$H$201,MATCH($A381&amp;"-1",Matches!$J$2:$J$201,0))=""),"",IF(AND($C381&lt;&gt;"",INDEX(Matches!$F$2:$F$201,MATCH($A381&amp;"-1",Matches!$J$2:$J$201,0))&lt;&gt;"",$C381&gt;=INDEX(Matches!$F$2:$F$201,MATCH($A381&amp;"-1",Matches!$J$2:$J$201,0))),"",IF(AND(D381=INDEX(Matches!$G$2:$G$201,MATCH($A381&amp;"-1",Matches!$J$2:$J$201,0)),E381=INDEX(Matches!$H$2:$H$201,MATCH($A381&amp;"-1",Matches!$J$2:$J$201,0))),5,IF(SIGN(D381-E381)&lt;&gt;SIGN(INDEX(Matches!$G$2:$G$201,MATCH($A381&amp;"-1",Matches!$J$2:$J$201,0))-INDEX(Matches!$H$2:$H$201,MATCH($A381&amp;"-1",Matches!$J$2:$J$201,0))),0,IF(D381-E381=INDEX(Matches!$G$2:$G$201,MATCH($A381&amp;"-1",Matches!$J$2:$J$201,0))-INDEX(Matches!$H$2:$H$201,MATCH($A381&amp;"-1",Matches!$J$2:$J$201,0)),3,2))))),""))</f>
        <v/>
      </c>
      <c r="Y381" s="12" t="str">
        <f aca="false">IF(OR($B381="",F381="",G381=""),"",IFERROR(IF(OR(INDEX(Matches!$I$2:$I$201,MATCH($A381&amp;"-2",Matches!$J$2:$J$201,0))="Void",INDEX(Matches!$G$2:$G$201,MATCH($A381&amp;"-2",Matches!$J$2:$J$201,0))="",INDEX(Matches!$H$2:$H$201,MATCH($A381&amp;"-2",Matches!$J$2:$J$201,0))=""),"",IF(AND($C381&lt;&gt;"",INDEX(Matches!$F$2:$F$201,MATCH($A381&amp;"-2",Matches!$J$2:$J$201,0))&lt;&gt;"",$C381&gt;=INDEX(Matches!$F$2:$F$201,MATCH($A381&amp;"-2",Matches!$J$2:$J$201,0))),"",IF(AND(F381=INDEX(Matches!$G$2:$G$201,MATCH($A381&amp;"-2",Matches!$J$2:$J$201,0)),G381=INDEX(Matches!$H$2:$H$201,MATCH($A381&amp;"-2",Matches!$J$2:$J$201,0))),5,IF(SIGN(F381-G381)&lt;&gt;SIGN(INDEX(Matches!$G$2:$G$201,MATCH($A381&amp;"-2",Matches!$J$2:$J$201,0))-INDEX(Matches!$H$2:$H$201,MATCH($A381&amp;"-2",Matches!$J$2:$J$201,0))),0,IF(F381-G381=INDEX(Matches!$G$2:$G$201,MATCH($A381&amp;"-2",Matches!$J$2:$J$201,0))-INDEX(Matches!$H$2:$H$201,MATCH($A381&amp;"-2",Matches!$J$2:$J$201,0)),3,2))))),""))</f>
        <v/>
      </c>
      <c r="Z381" s="12" t="str">
        <f aca="false">IF(OR($B381="",H381="",I381=""),"",IFERROR(IF(OR(INDEX(Matches!$I$2:$I$201,MATCH($A381&amp;"-3",Matches!$J$2:$J$201,0))="Void",INDEX(Matches!$G$2:$G$201,MATCH($A381&amp;"-3",Matches!$J$2:$J$201,0))="",INDEX(Matches!$H$2:$H$201,MATCH($A381&amp;"-3",Matches!$J$2:$J$201,0))=""),"",IF(AND($C381&lt;&gt;"",INDEX(Matches!$F$2:$F$201,MATCH($A381&amp;"-3",Matches!$J$2:$J$201,0))&lt;&gt;"",$C381&gt;=INDEX(Matches!$F$2:$F$201,MATCH($A381&amp;"-3",Matches!$J$2:$J$201,0))),"",IF(AND(H381=INDEX(Matches!$G$2:$G$201,MATCH($A381&amp;"-3",Matches!$J$2:$J$201,0)),I381=INDEX(Matches!$H$2:$H$201,MATCH($A381&amp;"-3",Matches!$J$2:$J$201,0))),5,IF(SIGN(H381-I381)&lt;&gt;SIGN(INDEX(Matches!$G$2:$G$201,MATCH($A381&amp;"-3",Matches!$J$2:$J$201,0))-INDEX(Matches!$H$2:$H$201,MATCH($A381&amp;"-3",Matches!$J$2:$J$201,0))),0,IF(H381-I381=INDEX(Matches!$G$2:$G$201,MATCH($A381&amp;"-3",Matches!$J$2:$J$201,0))-INDEX(Matches!$H$2:$H$201,MATCH($A381&amp;"-3",Matches!$J$2:$J$201,0)),3,2))))),""))</f>
        <v/>
      </c>
      <c r="AA381" s="12" t="str">
        <f aca="false">IF(OR($B381="",J381="",K381=""),"",IFERROR(IF(OR(INDEX(Matches!$I$2:$I$201,MATCH($A381&amp;"-4",Matches!$J$2:$J$201,0))="Void",INDEX(Matches!$G$2:$G$201,MATCH($A381&amp;"-4",Matches!$J$2:$J$201,0))="",INDEX(Matches!$H$2:$H$201,MATCH($A381&amp;"-4",Matches!$J$2:$J$201,0))=""),"",IF(AND($C381&lt;&gt;"",INDEX(Matches!$F$2:$F$201,MATCH($A381&amp;"-4",Matches!$J$2:$J$201,0))&lt;&gt;"",$C381&gt;=INDEX(Matches!$F$2:$F$201,MATCH($A381&amp;"-4",Matches!$J$2:$J$201,0))),"",IF(AND(J381=INDEX(Matches!$G$2:$G$201,MATCH($A381&amp;"-4",Matches!$J$2:$J$201,0)),K381=INDEX(Matches!$H$2:$H$201,MATCH($A381&amp;"-4",Matches!$J$2:$J$201,0))),5,IF(SIGN(J381-K381)&lt;&gt;SIGN(INDEX(Matches!$G$2:$G$201,MATCH($A381&amp;"-4",Matches!$J$2:$J$201,0))-INDEX(Matches!$H$2:$H$201,MATCH($A381&amp;"-4",Matches!$J$2:$J$201,0))),0,IF(J381-K381=INDEX(Matches!$G$2:$G$201,MATCH($A381&amp;"-4",Matches!$J$2:$J$201,0))-INDEX(Matches!$H$2:$H$201,MATCH($A381&amp;"-4",Matches!$J$2:$J$201,0)),3,2))))),""))</f>
        <v/>
      </c>
      <c r="AB381" s="12" t="str">
        <f aca="false">IF(OR($B381="",L381="",M381=""),"",IFERROR(IF(OR(INDEX(Matches!$I$2:$I$201,MATCH($A381&amp;"-5",Matches!$J$2:$J$201,0))="Void",INDEX(Matches!$G$2:$G$201,MATCH($A381&amp;"-5",Matches!$J$2:$J$201,0))="",INDEX(Matches!$H$2:$H$201,MATCH($A381&amp;"-5",Matches!$J$2:$J$201,0))=""),"",IF(AND($C381&lt;&gt;"",INDEX(Matches!$F$2:$F$201,MATCH($A381&amp;"-5",Matches!$J$2:$J$201,0))&lt;&gt;"",$C381&gt;=INDEX(Matches!$F$2:$F$201,MATCH($A381&amp;"-5",Matches!$J$2:$J$201,0))),"",IF(AND(L381=INDEX(Matches!$G$2:$G$201,MATCH($A381&amp;"-5",Matches!$J$2:$J$201,0)),M381=INDEX(Matches!$H$2:$H$201,MATCH($A381&amp;"-5",Matches!$J$2:$J$201,0))),5,IF(SIGN(L381-M381)&lt;&gt;SIGN(INDEX(Matches!$G$2:$G$201,MATCH($A381&amp;"-5",Matches!$J$2:$J$201,0))-INDEX(Matches!$H$2:$H$201,MATCH($A381&amp;"-5",Matches!$J$2:$J$201,0))),0,IF(L381-M381=INDEX(Matches!$G$2:$G$201,MATCH($A381&amp;"-5",Matches!$J$2:$J$201,0))-INDEX(Matches!$H$2:$H$201,MATCH($A381&amp;"-5",Matches!$J$2:$J$201,0)),3,2))))),""))</f>
        <v/>
      </c>
      <c r="AC381" s="12" t="str">
        <f aca="false">IF(OR($B381="",N381="",O381=""),"",IFERROR(IF(OR(INDEX(Matches!$I$2:$I$201,MATCH($A381&amp;"-6",Matches!$J$2:$J$201,0))="Void",INDEX(Matches!$G$2:$G$201,MATCH($A381&amp;"-6",Matches!$J$2:$J$201,0))="",INDEX(Matches!$H$2:$H$201,MATCH($A381&amp;"-6",Matches!$J$2:$J$201,0))=""),"",IF(AND($C381&lt;&gt;"",INDEX(Matches!$F$2:$F$201,MATCH($A381&amp;"-6",Matches!$J$2:$J$201,0))&lt;&gt;"",$C381&gt;=INDEX(Matches!$F$2:$F$201,MATCH($A381&amp;"-6",Matches!$J$2:$J$201,0))),"",IF(AND(N381=INDEX(Matches!$G$2:$G$201,MATCH($A381&amp;"-6",Matches!$J$2:$J$201,0)),O381=INDEX(Matches!$H$2:$H$201,MATCH($A381&amp;"-6",Matches!$J$2:$J$201,0))),5,IF(SIGN(N381-O381)&lt;&gt;SIGN(INDEX(Matches!$G$2:$G$201,MATCH($A381&amp;"-6",Matches!$J$2:$J$201,0))-INDEX(Matches!$H$2:$H$201,MATCH($A381&amp;"-6",Matches!$J$2:$J$201,0))),0,IF(N381-O381=INDEX(Matches!$G$2:$G$201,MATCH($A381&amp;"-6",Matches!$J$2:$J$201,0))-INDEX(Matches!$H$2:$H$201,MATCH($A381&amp;"-6",Matches!$J$2:$J$201,0)),3,2))))),""))</f>
        <v/>
      </c>
      <c r="AD381" s="12" t="str">
        <f aca="false">IF(OR($B381="",P381="",Q381=""),"",IFERROR(IF(OR(INDEX(Matches!$I$2:$I$201,MATCH($A381&amp;"-7",Matches!$J$2:$J$201,0))="Void",INDEX(Matches!$G$2:$G$201,MATCH($A381&amp;"-7",Matches!$J$2:$J$201,0))="",INDEX(Matches!$H$2:$H$201,MATCH($A381&amp;"-7",Matches!$J$2:$J$201,0))=""),"",IF(AND($C381&lt;&gt;"",INDEX(Matches!$F$2:$F$201,MATCH($A381&amp;"-7",Matches!$J$2:$J$201,0))&lt;&gt;"",$C381&gt;=INDEX(Matches!$F$2:$F$201,MATCH($A381&amp;"-7",Matches!$J$2:$J$201,0))),"",IF(AND(P381=INDEX(Matches!$G$2:$G$201,MATCH($A381&amp;"-7",Matches!$J$2:$J$201,0)),Q381=INDEX(Matches!$H$2:$H$201,MATCH($A381&amp;"-7",Matches!$J$2:$J$201,0))),5,IF(SIGN(P381-Q381)&lt;&gt;SIGN(INDEX(Matches!$G$2:$G$201,MATCH($A381&amp;"-7",Matches!$J$2:$J$201,0))-INDEX(Matches!$H$2:$H$201,MATCH($A381&amp;"-7",Matches!$J$2:$J$201,0))),0,IF(P381-Q381=INDEX(Matches!$G$2:$G$201,MATCH($A381&amp;"-7",Matches!$J$2:$J$201,0))-INDEX(Matches!$H$2:$H$201,MATCH($A381&amp;"-7",Matches!$J$2:$J$201,0)),3,2))))),""))</f>
        <v/>
      </c>
      <c r="AE381" s="12" t="str">
        <f aca="false">IF(OR($B381="",R381="",S381=""),"",IFERROR(IF(OR(INDEX(Matches!$I$2:$I$201,MATCH($A381&amp;"-8",Matches!$J$2:$J$201,0))="Void",INDEX(Matches!$G$2:$G$201,MATCH($A381&amp;"-8",Matches!$J$2:$J$201,0))="",INDEX(Matches!$H$2:$H$201,MATCH($A381&amp;"-8",Matches!$J$2:$J$201,0))=""),"",IF(AND($C381&lt;&gt;"",INDEX(Matches!$F$2:$F$201,MATCH($A381&amp;"-8",Matches!$J$2:$J$201,0))&lt;&gt;"",$C381&gt;=INDEX(Matches!$F$2:$F$201,MATCH($A381&amp;"-8",Matches!$J$2:$J$201,0))),"",IF(AND(R381=INDEX(Matches!$G$2:$G$201,MATCH($A381&amp;"-8",Matches!$J$2:$J$201,0)),S381=INDEX(Matches!$H$2:$H$201,MATCH($A381&amp;"-8",Matches!$J$2:$J$201,0))),5,IF(SIGN(R381-S381)&lt;&gt;SIGN(INDEX(Matches!$G$2:$G$201,MATCH($A381&amp;"-8",Matches!$J$2:$J$201,0))-INDEX(Matches!$H$2:$H$201,MATCH($A381&amp;"-8",Matches!$J$2:$J$201,0))),0,IF(R381-S381=INDEX(Matches!$G$2:$G$201,MATCH($A381&amp;"-8",Matches!$J$2:$J$201,0))-INDEX(Matches!$H$2:$H$201,MATCH($A381&amp;"-8",Matches!$J$2:$J$201,0)),3,2))))),""))</f>
        <v/>
      </c>
      <c r="AF381" s="12" t="str">
        <f aca="false">IF(OR($B381="",T381="",U381=""),"",IFERROR(IF(OR(INDEX(Matches!$I$2:$I$201,MATCH($A381&amp;"-9",Matches!$J$2:$J$201,0))="Void",INDEX(Matches!$G$2:$G$201,MATCH($A381&amp;"-9",Matches!$J$2:$J$201,0))="",INDEX(Matches!$H$2:$H$201,MATCH($A381&amp;"-9",Matches!$J$2:$J$201,0))=""),"",IF(AND($C381&lt;&gt;"",INDEX(Matches!$F$2:$F$201,MATCH($A381&amp;"-9",Matches!$J$2:$J$201,0))&lt;&gt;"",$C381&gt;=INDEX(Matches!$F$2:$F$201,MATCH($A381&amp;"-9",Matches!$J$2:$J$201,0))),"",IF(AND(T381=INDEX(Matches!$G$2:$G$201,MATCH($A381&amp;"-9",Matches!$J$2:$J$201,0)),U381=INDEX(Matches!$H$2:$H$201,MATCH($A381&amp;"-9",Matches!$J$2:$J$201,0))),5,IF(SIGN(T381-U381)&lt;&gt;SIGN(INDEX(Matches!$G$2:$G$201,MATCH($A381&amp;"-9",Matches!$J$2:$J$201,0))-INDEX(Matches!$H$2:$H$201,MATCH($A381&amp;"-9",Matches!$J$2:$J$201,0))),0,IF(T381-U381=INDEX(Matches!$G$2:$G$201,MATCH($A381&amp;"-9",Matches!$J$2:$J$201,0))-INDEX(Matches!$H$2:$H$201,MATCH($A381&amp;"-9",Matches!$J$2:$J$201,0)),3,2))))),""))</f>
        <v/>
      </c>
      <c r="AG381" s="12" t="str">
        <f aca="false">IF(OR($B381="",V381="",W381=""),"",IFERROR(IF(OR(INDEX(Matches!$I$2:$I$201,MATCH($A381&amp;"-10",Matches!$J$2:$J$201,0))="Void",INDEX(Matches!$G$2:$G$201,MATCH($A381&amp;"-10",Matches!$J$2:$J$201,0))="",INDEX(Matches!$H$2:$H$201,MATCH($A381&amp;"-10",Matches!$J$2:$J$201,0))=""),"",IF(AND($C381&lt;&gt;"",INDEX(Matches!$F$2:$F$201,MATCH($A381&amp;"-10",Matches!$J$2:$J$201,0))&lt;&gt;"",$C381&gt;=INDEX(Matches!$F$2:$F$201,MATCH($A381&amp;"-10",Matches!$J$2:$J$201,0))),"",IF(AND(V381=INDEX(Matches!$G$2:$G$201,MATCH($A381&amp;"-10",Matches!$J$2:$J$201,0)),W381=INDEX(Matches!$H$2:$H$201,MATCH($A381&amp;"-10",Matches!$J$2:$J$201,0))),5,IF(SIGN(V381-W381)&lt;&gt;SIGN(INDEX(Matches!$G$2:$G$201,MATCH($A381&amp;"-10",Matches!$J$2:$J$201,0))-INDEX(Matches!$H$2:$H$201,MATCH($A381&amp;"-10",Matches!$J$2:$J$201,0))),0,IF(V381-W381=INDEX(Matches!$G$2:$G$201,MATCH($A381&amp;"-10",Matches!$J$2:$J$201,0))-INDEX(Matches!$H$2:$H$201,MATCH($A381&amp;"-10",Matches!$J$2:$J$201,0)),3,2))))),""))</f>
        <v/>
      </c>
      <c r="AH381" s="13" t="str">
        <f aca="false">IF($B381="","",SUM(X381:AG381))</f>
        <v/>
      </c>
      <c r="AI381" s="12" t="str">
        <f aca="false">IF($B381="","",COUNTIF(X381:AG381,5))</f>
        <v/>
      </c>
      <c r="AJ381" s="12" t="str">
        <f aca="false">IF($B381="","",COUNTIF(X381:AG381,"&gt;=2"))</f>
        <v/>
      </c>
      <c r="AK381" s="12" t="str">
        <f aca="false">IF($B381="","",COUNT(X381:AG381))</f>
        <v/>
      </c>
    </row>
    <row r="382" customFormat="false" ht="15" hidden="false" customHeight="false" outlineLevel="0" collapsed="false">
      <c r="A382" s="7"/>
      <c r="B382" s="7"/>
      <c r="C382" s="11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12" t="str">
        <f aca="false">IF(OR($B382="",D382="",E382=""),"",IFERROR(IF(OR(INDEX(Matches!$I$2:$I$201,MATCH($A382&amp;"-1",Matches!$J$2:$J$201,0))="Void",INDEX(Matches!$G$2:$G$201,MATCH($A382&amp;"-1",Matches!$J$2:$J$201,0))="",INDEX(Matches!$H$2:$H$201,MATCH($A382&amp;"-1",Matches!$J$2:$J$201,0))=""),"",IF(AND($C382&lt;&gt;"",INDEX(Matches!$F$2:$F$201,MATCH($A382&amp;"-1",Matches!$J$2:$J$201,0))&lt;&gt;"",$C382&gt;=INDEX(Matches!$F$2:$F$201,MATCH($A382&amp;"-1",Matches!$J$2:$J$201,0))),"",IF(AND(D382=INDEX(Matches!$G$2:$G$201,MATCH($A382&amp;"-1",Matches!$J$2:$J$201,0)),E382=INDEX(Matches!$H$2:$H$201,MATCH($A382&amp;"-1",Matches!$J$2:$J$201,0))),5,IF(SIGN(D382-E382)&lt;&gt;SIGN(INDEX(Matches!$G$2:$G$201,MATCH($A382&amp;"-1",Matches!$J$2:$J$201,0))-INDEX(Matches!$H$2:$H$201,MATCH($A382&amp;"-1",Matches!$J$2:$J$201,0))),0,IF(D382-E382=INDEX(Matches!$G$2:$G$201,MATCH($A382&amp;"-1",Matches!$J$2:$J$201,0))-INDEX(Matches!$H$2:$H$201,MATCH($A382&amp;"-1",Matches!$J$2:$J$201,0)),3,2))))),""))</f>
        <v/>
      </c>
      <c r="Y382" s="12" t="str">
        <f aca="false">IF(OR($B382="",F382="",G382=""),"",IFERROR(IF(OR(INDEX(Matches!$I$2:$I$201,MATCH($A382&amp;"-2",Matches!$J$2:$J$201,0))="Void",INDEX(Matches!$G$2:$G$201,MATCH($A382&amp;"-2",Matches!$J$2:$J$201,0))="",INDEX(Matches!$H$2:$H$201,MATCH($A382&amp;"-2",Matches!$J$2:$J$201,0))=""),"",IF(AND($C382&lt;&gt;"",INDEX(Matches!$F$2:$F$201,MATCH($A382&amp;"-2",Matches!$J$2:$J$201,0))&lt;&gt;"",$C382&gt;=INDEX(Matches!$F$2:$F$201,MATCH($A382&amp;"-2",Matches!$J$2:$J$201,0))),"",IF(AND(F382=INDEX(Matches!$G$2:$G$201,MATCH($A382&amp;"-2",Matches!$J$2:$J$201,0)),G382=INDEX(Matches!$H$2:$H$201,MATCH($A382&amp;"-2",Matches!$J$2:$J$201,0))),5,IF(SIGN(F382-G382)&lt;&gt;SIGN(INDEX(Matches!$G$2:$G$201,MATCH($A382&amp;"-2",Matches!$J$2:$J$201,0))-INDEX(Matches!$H$2:$H$201,MATCH($A382&amp;"-2",Matches!$J$2:$J$201,0))),0,IF(F382-G382=INDEX(Matches!$G$2:$G$201,MATCH($A382&amp;"-2",Matches!$J$2:$J$201,0))-INDEX(Matches!$H$2:$H$201,MATCH($A382&amp;"-2",Matches!$J$2:$J$201,0)),3,2))))),""))</f>
        <v/>
      </c>
      <c r="Z382" s="12" t="str">
        <f aca="false">IF(OR($B382="",H382="",I382=""),"",IFERROR(IF(OR(INDEX(Matches!$I$2:$I$201,MATCH($A382&amp;"-3",Matches!$J$2:$J$201,0))="Void",INDEX(Matches!$G$2:$G$201,MATCH($A382&amp;"-3",Matches!$J$2:$J$201,0))="",INDEX(Matches!$H$2:$H$201,MATCH($A382&amp;"-3",Matches!$J$2:$J$201,0))=""),"",IF(AND($C382&lt;&gt;"",INDEX(Matches!$F$2:$F$201,MATCH($A382&amp;"-3",Matches!$J$2:$J$201,0))&lt;&gt;"",$C382&gt;=INDEX(Matches!$F$2:$F$201,MATCH($A382&amp;"-3",Matches!$J$2:$J$201,0))),"",IF(AND(H382=INDEX(Matches!$G$2:$G$201,MATCH($A382&amp;"-3",Matches!$J$2:$J$201,0)),I382=INDEX(Matches!$H$2:$H$201,MATCH($A382&amp;"-3",Matches!$J$2:$J$201,0))),5,IF(SIGN(H382-I382)&lt;&gt;SIGN(INDEX(Matches!$G$2:$G$201,MATCH($A382&amp;"-3",Matches!$J$2:$J$201,0))-INDEX(Matches!$H$2:$H$201,MATCH($A382&amp;"-3",Matches!$J$2:$J$201,0))),0,IF(H382-I382=INDEX(Matches!$G$2:$G$201,MATCH($A382&amp;"-3",Matches!$J$2:$J$201,0))-INDEX(Matches!$H$2:$H$201,MATCH($A382&amp;"-3",Matches!$J$2:$J$201,0)),3,2))))),""))</f>
        <v/>
      </c>
      <c r="AA382" s="12" t="str">
        <f aca="false">IF(OR($B382="",J382="",K382=""),"",IFERROR(IF(OR(INDEX(Matches!$I$2:$I$201,MATCH($A382&amp;"-4",Matches!$J$2:$J$201,0))="Void",INDEX(Matches!$G$2:$G$201,MATCH($A382&amp;"-4",Matches!$J$2:$J$201,0))="",INDEX(Matches!$H$2:$H$201,MATCH($A382&amp;"-4",Matches!$J$2:$J$201,0))=""),"",IF(AND($C382&lt;&gt;"",INDEX(Matches!$F$2:$F$201,MATCH($A382&amp;"-4",Matches!$J$2:$J$201,0))&lt;&gt;"",$C382&gt;=INDEX(Matches!$F$2:$F$201,MATCH($A382&amp;"-4",Matches!$J$2:$J$201,0))),"",IF(AND(J382=INDEX(Matches!$G$2:$G$201,MATCH($A382&amp;"-4",Matches!$J$2:$J$201,0)),K382=INDEX(Matches!$H$2:$H$201,MATCH($A382&amp;"-4",Matches!$J$2:$J$201,0))),5,IF(SIGN(J382-K382)&lt;&gt;SIGN(INDEX(Matches!$G$2:$G$201,MATCH($A382&amp;"-4",Matches!$J$2:$J$201,0))-INDEX(Matches!$H$2:$H$201,MATCH($A382&amp;"-4",Matches!$J$2:$J$201,0))),0,IF(J382-K382=INDEX(Matches!$G$2:$G$201,MATCH($A382&amp;"-4",Matches!$J$2:$J$201,0))-INDEX(Matches!$H$2:$H$201,MATCH($A382&amp;"-4",Matches!$J$2:$J$201,0)),3,2))))),""))</f>
        <v/>
      </c>
      <c r="AB382" s="12" t="str">
        <f aca="false">IF(OR($B382="",L382="",M382=""),"",IFERROR(IF(OR(INDEX(Matches!$I$2:$I$201,MATCH($A382&amp;"-5",Matches!$J$2:$J$201,0))="Void",INDEX(Matches!$G$2:$G$201,MATCH($A382&amp;"-5",Matches!$J$2:$J$201,0))="",INDEX(Matches!$H$2:$H$201,MATCH($A382&amp;"-5",Matches!$J$2:$J$201,0))=""),"",IF(AND($C382&lt;&gt;"",INDEX(Matches!$F$2:$F$201,MATCH($A382&amp;"-5",Matches!$J$2:$J$201,0))&lt;&gt;"",$C382&gt;=INDEX(Matches!$F$2:$F$201,MATCH($A382&amp;"-5",Matches!$J$2:$J$201,0))),"",IF(AND(L382=INDEX(Matches!$G$2:$G$201,MATCH($A382&amp;"-5",Matches!$J$2:$J$201,0)),M382=INDEX(Matches!$H$2:$H$201,MATCH($A382&amp;"-5",Matches!$J$2:$J$201,0))),5,IF(SIGN(L382-M382)&lt;&gt;SIGN(INDEX(Matches!$G$2:$G$201,MATCH($A382&amp;"-5",Matches!$J$2:$J$201,0))-INDEX(Matches!$H$2:$H$201,MATCH($A382&amp;"-5",Matches!$J$2:$J$201,0))),0,IF(L382-M382=INDEX(Matches!$G$2:$G$201,MATCH($A382&amp;"-5",Matches!$J$2:$J$201,0))-INDEX(Matches!$H$2:$H$201,MATCH($A382&amp;"-5",Matches!$J$2:$J$201,0)),3,2))))),""))</f>
        <v/>
      </c>
      <c r="AC382" s="12" t="str">
        <f aca="false">IF(OR($B382="",N382="",O382=""),"",IFERROR(IF(OR(INDEX(Matches!$I$2:$I$201,MATCH($A382&amp;"-6",Matches!$J$2:$J$201,0))="Void",INDEX(Matches!$G$2:$G$201,MATCH($A382&amp;"-6",Matches!$J$2:$J$201,0))="",INDEX(Matches!$H$2:$H$201,MATCH($A382&amp;"-6",Matches!$J$2:$J$201,0))=""),"",IF(AND($C382&lt;&gt;"",INDEX(Matches!$F$2:$F$201,MATCH($A382&amp;"-6",Matches!$J$2:$J$201,0))&lt;&gt;"",$C382&gt;=INDEX(Matches!$F$2:$F$201,MATCH($A382&amp;"-6",Matches!$J$2:$J$201,0))),"",IF(AND(N382=INDEX(Matches!$G$2:$G$201,MATCH($A382&amp;"-6",Matches!$J$2:$J$201,0)),O382=INDEX(Matches!$H$2:$H$201,MATCH($A382&amp;"-6",Matches!$J$2:$J$201,0))),5,IF(SIGN(N382-O382)&lt;&gt;SIGN(INDEX(Matches!$G$2:$G$201,MATCH($A382&amp;"-6",Matches!$J$2:$J$201,0))-INDEX(Matches!$H$2:$H$201,MATCH($A382&amp;"-6",Matches!$J$2:$J$201,0))),0,IF(N382-O382=INDEX(Matches!$G$2:$G$201,MATCH($A382&amp;"-6",Matches!$J$2:$J$201,0))-INDEX(Matches!$H$2:$H$201,MATCH($A382&amp;"-6",Matches!$J$2:$J$201,0)),3,2))))),""))</f>
        <v/>
      </c>
      <c r="AD382" s="12" t="str">
        <f aca="false">IF(OR($B382="",P382="",Q382=""),"",IFERROR(IF(OR(INDEX(Matches!$I$2:$I$201,MATCH($A382&amp;"-7",Matches!$J$2:$J$201,0))="Void",INDEX(Matches!$G$2:$G$201,MATCH($A382&amp;"-7",Matches!$J$2:$J$201,0))="",INDEX(Matches!$H$2:$H$201,MATCH($A382&amp;"-7",Matches!$J$2:$J$201,0))=""),"",IF(AND($C382&lt;&gt;"",INDEX(Matches!$F$2:$F$201,MATCH($A382&amp;"-7",Matches!$J$2:$J$201,0))&lt;&gt;"",$C382&gt;=INDEX(Matches!$F$2:$F$201,MATCH($A382&amp;"-7",Matches!$J$2:$J$201,0))),"",IF(AND(P382=INDEX(Matches!$G$2:$G$201,MATCH($A382&amp;"-7",Matches!$J$2:$J$201,0)),Q382=INDEX(Matches!$H$2:$H$201,MATCH($A382&amp;"-7",Matches!$J$2:$J$201,0))),5,IF(SIGN(P382-Q382)&lt;&gt;SIGN(INDEX(Matches!$G$2:$G$201,MATCH($A382&amp;"-7",Matches!$J$2:$J$201,0))-INDEX(Matches!$H$2:$H$201,MATCH($A382&amp;"-7",Matches!$J$2:$J$201,0))),0,IF(P382-Q382=INDEX(Matches!$G$2:$G$201,MATCH($A382&amp;"-7",Matches!$J$2:$J$201,0))-INDEX(Matches!$H$2:$H$201,MATCH($A382&amp;"-7",Matches!$J$2:$J$201,0)),3,2))))),""))</f>
        <v/>
      </c>
      <c r="AE382" s="12" t="str">
        <f aca="false">IF(OR($B382="",R382="",S382=""),"",IFERROR(IF(OR(INDEX(Matches!$I$2:$I$201,MATCH($A382&amp;"-8",Matches!$J$2:$J$201,0))="Void",INDEX(Matches!$G$2:$G$201,MATCH($A382&amp;"-8",Matches!$J$2:$J$201,0))="",INDEX(Matches!$H$2:$H$201,MATCH($A382&amp;"-8",Matches!$J$2:$J$201,0))=""),"",IF(AND($C382&lt;&gt;"",INDEX(Matches!$F$2:$F$201,MATCH($A382&amp;"-8",Matches!$J$2:$J$201,0))&lt;&gt;"",$C382&gt;=INDEX(Matches!$F$2:$F$201,MATCH($A382&amp;"-8",Matches!$J$2:$J$201,0))),"",IF(AND(R382=INDEX(Matches!$G$2:$G$201,MATCH($A382&amp;"-8",Matches!$J$2:$J$201,0)),S382=INDEX(Matches!$H$2:$H$201,MATCH($A382&amp;"-8",Matches!$J$2:$J$201,0))),5,IF(SIGN(R382-S382)&lt;&gt;SIGN(INDEX(Matches!$G$2:$G$201,MATCH($A382&amp;"-8",Matches!$J$2:$J$201,0))-INDEX(Matches!$H$2:$H$201,MATCH($A382&amp;"-8",Matches!$J$2:$J$201,0))),0,IF(R382-S382=INDEX(Matches!$G$2:$G$201,MATCH($A382&amp;"-8",Matches!$J$2:$J$201,0))-INDEX(Matches!$H$2:$H$201,MATCH($A382&amp;"-8",Matches!$J$2:$J$201,0)),3,2))))),""))</f>
        <v/>
      </c>
      <c r="AF382" s="12" t="str">
        <f aca="false">IF(OR($B382="",T382="",U382=""),"",IFERROR(IF(OR(INDEX(Matches!$I$2:$I$201,MATCH($A382&amp;"-9",Matches!$J$2:$J$201,0))="Void",INDEX(Matches!$G$2:$G$201,MATCH($A382&amp;"-9",Matches!$J$2:$J$201,0))="",INDEX(Matches!$H$2:$H$201,MATCH($A382&amp;"-9",Matches!$J$2:$J$201,0))=""),"",IF(AND($C382&lt;&gt;"",INDEX(Matches!$F$2:$F$201,MATCH($A382&amp;"-9",Matches!$J$2:$J$201,0))&lt;&gt;"",$C382&gt;=INDEX(Matches!$F$2:$F$201,MATCH($A382&amp;"-9",Matches!$J$2:$J$201,0))),"",IF(AND(T382=INDEX(Matches!$G$2:$G$201,MATCH($A382&amp;"-9",Matches!$J$2:$J$201,0)),U382=INDEX(Matches!$H$2:$H$201,MATCH($A382&amp;"-9",Matches!$J$2:$J$201,0))),5,IF(SIGN(T382-U382)&lt;&gt;SIGN(INDEX(Matches!$G$2:$G$201,MATCH($A382&amp;"-9",Matches!$J$2:$J$201,0))-INDEX(Matches!$H$2:$H$201,MATCH($A382&amp;"-9",Matches!$J$2:$J$201,0))),0,IF(T382-U382=INDEX(Matches!$G$2:$G$201,MATCH($A382&amp;"-9",Matches!$J$2:$J$201,0))-INDEX(Matches!$H$2:$H$201,MATCH($A382&amp;"-9",Matches!$J$2:$J$201,0)),3,2))))),""))</f>
        <v/>
      </c>
      <c r="AG382" s="12" t="str">
        <f aca="false">IF(OR($B382="",V382="",W382=""),"",IFERROR(IF(OR(INDEX(Matches!$I$2:$I$201,MATCH($A382&amp;"-10",Matches!$J$2:$J$201,0))="Void",INDEX(Matches!$G$2:$G$201,MATCH($A382&amp;"-10",Matches!$J$2:$J$201,0))="",INDEX(Matches!$H$2:$H$201,MATCH($A382&amp;"-10",Matches!$J$2:$J$201,0))=""),"",IF(AND($C382&lt;&gt;"",INDEX(Matches!$F$2:$F$201,MATCH($A382&amp;"-10",Matches!$J$2:$J$201,0))&lt;&gt;"",$C382&gt;=INDEX(Matches!$F$2:$F$201,MATCH($A382&amp;"-10",Matches!$J$2:$J$201,0))),"",IF(AND(V382=INDEX(Matches!$G$2:$G$201,MATCH($A382&amp;"-10",Matches!$J$2:$J$201,0)),W382=INDEX(Matches!$H$2:$H$201,MATCH($A382&amp;"-10",Matches!$J$2:$J$201,0))),5,IF(SIGN(V382-W382)&lt;&gt;SIGN(INDEX(Matches!$G$2:$G$201,MATCH($A382&amp;"-10",Matches!$J$2:$J$201,0))-INDEX(Matches!$H$2:$H$201,MATCH($A382&amp;"-10",Matches!$J$2:$J$201,0))),0,IF(V382-W382=INDEX(Matches!$G$2:$G$201,MATCH($A382&amp;"-10",Matches!$J$2:$J$201,0))-INDEX(Matches!$H$2:$H$201,MATCH($A382&amp;"-10",Matches!$J$2:$J$201,0)),3,2))))),""))</f>
        <v/>
      </c>
      <c r="AH382" s="13" t="str">
        <f aca="false">IF($B382="","",SUM(X382:AG382))</f>
        <v/>
      </c>
      <c r="AI382" s="12" t="str">
        <f aca="false">IF($B382="","",COUNTIF(X382:AG382,5))</f>
        <v/>
      </c>
      <c r="AJ382" s="12" t="str">
        <f aca="false">IF($B382="","",COUNTIF(X382:AG382,"&gt;=2"))</f>
        <v/>
      </c>
      <c r="AK382" s="12" t="str">
        <f aca="false">IF($B382="","",COUNT(X382:AG382))</f>
        <v/>
      </c>
    </row>
    <row r="383" customFormat="false" ht="15" hidden="false" customHeight="false" outlineLevel="0" collapsed="false">
      <c r="A383" s="7"/>
      <c r="B383" s="7"/>
      <c r="C383" s="11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12" t="str">
        <f aca="false">IF(OR($B383="",D383="",E383=""),"",IFERROR(IF(OR(INDEX(Matches!$I$2:$I$201,MATCH($A383&amp;"-1",Matches!$J$2:$J$201,0))="Void",INDEX(Matches!$G$2:$G$201,MATCH($A383&amp;"-1",Matches!$J$2:$J$201,0))="",INDEX(Matches!$H$2:$H$201,MATCH($A383&amp;"-1",Matches!$J$2:$J$201,0))=""),"",IF(AND($C383&lt;&gt;"",INDEX(Matches!$F$2:$F$201,MATCH($A383&amp;"-1",Matches!$J$2:$J$201,0))&lt;&gt;"",$C383&gt;=INDEX(Matches!$F$2:$F$201,MATCH($A383&amp;"-1",Matches!$J$2:$J$201,0))),"",IF(AND(D383=INDEX(Matches!$G$2:$G$201,MATCH($A383&amp;"-1",Matches!$J$2:$J$201,0)),E383=INDEX(Matches!$H$2:$H$201,MATCH($A383&amp;"-1",Matches!$J$2:$J$201,0))),5,IF(SIGN(D383-E383)&lt;&gt;SIGN(INDEX(Matches!$G$2:$G$201,MATCH($A383&amp;"-1",Matches!$J$2:$J$201,0))-INDEX(Matches!$H$2:$H$201,MATCH($A383&amp;"-1",Matches!$J$2:$J$201,0))),0,IF(D383-E383=INDEX(Matches!$G$2:$G$201,MATCH($A383&amp;"-1",Matches!$J$2:$J$201,0))-INDEX(Matches!$H$2:$H$201,MATCH($A383&amp;"-1",Matches!$J$2:$J$201,0)),3,2))))),""))</f>
        <v/>
      </c>
      <c r="Y383" s="12" t="str">
        <f aca="false">IF(OR($B383="",F383="",G383=""),"",IFERROR(IF(OR(INDEX(Matches!$I$2:$I$201,MATCH($A383&amp;"-2",Matches!$J$2:$J$201,0))="Void",INDEX(Matches!$G$2:$G$201,MATCH($A383&amp;"-2",Matches!$J$2:$J$201,0))="",INDEX(Matches!$H$2:$H$201,MATCH($A383&amp;"-2",Matches!$J$2:$J$201,0))=""),"",IF(AND($C383&lt;&gt;"",INDEX(Matches!$F$2:$F$201,MATCH($A383&amp;"-2",Matches!$J$2:$J$201,0))&lt;&gt;"",$C383&gt;=INDEX(Matches!$F$2:$F$201,MATCH($A383&amp;"-2",Matches!$J$2:$J$201,0))),"",IF(AND(F383=INDEX(Matches!$G$2:$G$201,MATCH($A383&amp;"-2",Matches!$J$2:$J$201,0)),G383=INDEX(Matches!$H$2:$H$201,MATCH($A383&amp;"-2",Matches!$J$2:$J$201,0))),5,IF(SIGN(F383-G383)&lt;&gt;SIGN(INDEX(Matches!$G$2:$G$201,MATCH($A383&amp;"-2",Matches!$J$2:$J$201,0))-INDEX(Matches!$H$2:$H$201,MATCH($A383&amp;"-2",Matches!$J$2:$J$201,0))),0,IF(F383-G383=INDEX(Matches!$G$2:$G$201,MATCH($A383&amp;"-2",Matches!$J$2:$J$201,0))-INDEX(Matches!$H$2:$H$201,MATCH($A383&amp;"-2",Matches!$J$2:$J$201,0)),3,2))))),""))</f>
        <v/>
      </c>
      <c r="Z383" s="12" t="str">
        <f aca="false">IF(OR($B383="",H383="",I383=""),"",IFERROR(IF(OR(INDEX(Matches!$I$2:$I$201,MATCH($A383&amp;"-3",Matches!$J$2:$J$201,0))="Void",INDEX(Matches!$G$2:$G$201,MATCH($A383&amp;"-3",Matches!$J$2:$J$201,0))="",INDEX(Matches!$H$2:$H$201,MATCH($A383&amp;"-3",Matches!$J$2:$J$201,0))=""),"",IF(AND($C383&lt;&gt;"",INDEX(Matches!$F$2:$F$201,MATCH($A383&amp;"-3",Matches!$J$2:$J$201,0))&lt;&gt;"",$C383&gt;=INDEX(Matches!$F$2:$F$201,MATCH($A383&amp;"-3",Matches!$J$2:$J$201,0))),"",IF(AND(H383=INDEX(Matches!$G$2:$G$201,MATCH($A383&amp;"-3",Matches!$J$2:$J$201,0)),I383=INDEX(Matches!$H$2:$H$201,MATCH($A383&amp;"-3",Matches!$J$2:$J$201,0))),5,IF(SIGN(H383-I383)&lt;&gt;SIGN(INDEX(Matches!$G$2:$G$201,MATCH($A383&amp;"-3",Matches!$J$2:$J$201,0))-INDEX(Matches!$H$2:$H$201,MATCH($A383&amp;"-3",Matches!$J$2:$J$201,0))),0,IF(H383-I383=INDEX(Matches!$G$2:$G$201,MATCH($A383&amp;"-3",Matches!$J$2:$J$201,0))-INDEX(Matches!$H$2:$H$201,MATCH($A383&amp;"-3",Matches!$J$2:$J$201,0)),3,2))))),""))</f>
        <v/>
      </c>
      <c r="AA383" s="12" t="str">
        <f aca="false">IF(OR($B383="",J383="",K383=""),"",IFERROR(IF(OR(INDEX(Matches!$I$2:$I$201,MATCH($A383&amp;"-4",Matches!$J$2:$J$201,0))="Void",INDEX(Matches!$G$2:$G$201,MATCH($A383&amp;"-4",Matches!$J$2:$J$201,0))="",INDEX(Matches!$H$2:$H$201,MATCH($A383&amp;"-4",Matches!$J$2:$J$201,0))=""),"",IF(AND($C383&lt;&gt;"",INDEX(Matches!$F$2:$F$201,MATCH($A383&amp;"-4",Matches!$J$2:$J$201,0))&lt;&gt;"",$C383&gt;=INDEX(Matches!$F$2:$F$201,MATCH($A383&amp;"-4",Matches!$J$2:$J$201,0))),"",IF(AND(J383=INDEX(Matches!$G$2:$G$201,MATCH($A383&amp;"-4",Matches!$J$2:$J$201,0)),K383=INDEX(Matches!$H$2:$H$201,MATCH($A383&amp;"-4",Matches!$J$2:$J$201,0))),5,IF(SIGN(J383-K383)&lt;&gt;SIGN(INDEX(Matches!$G$2:$G$201,MATCH($A383&amp;"-4",Matches!$J$2:$J$201,0))-INDEX(Matches!$H$2:$H$201,MATCH($A383&amp;"-4",Matches!$J$2:$J$201,0))),0,IF(J383-K383=INDEX(Matches!$G$2:$G$201,MATCH($A383&amp;"-4",Matches!$J$2:$J$201,0))-INDEX(Matches!$H$2:$H$201,MATCH($A383&amp;"-4",Matches!$J$2:$J$201,0)),3,2))))),""))</f>
        <v/>
      </c>
      <c r="AB383" s="12" t="str">
        <f aca="false">IF(OR($B383="",L383="",M383=""),"",IFERROR(IF(OR(INDEX(Matches!$I$2:$I$201,MATCH($A383&amp;"-5",Matches!$J$2:$J$201,0))="Void",INDEX(Matches!$G$2:$G$201,MATCH($A383&amp;"-5",Matches!$J$2:$J$201,0))="",INDEX(Matches!$H$2:$H$201,MATCH($A383&amp;"-5",Matches!$J$2:$J$201,0))=""),"",IF(AND($C383&lt;&gt;"",INDEX(Matches!$F$2:$F$201,MATCH($A383&amp;"-5",Matches!$J$2:$J$201,0))&lt;&gt;"",$C383&gt;=INDEX(Matches!$F$2:$F$201,MATCH($A383&amp;"-5",Matches!$J$2:$J$201,0))),"",IF(AND(L383=INDEX(Matches!$G$2:$G$201,MATCH($A383&amp;"-5",Matches!$J$2:$J$201,0)),M383=INDEX(Matches!$H$2:$H$201,MATCH($A383&amp;"-5",Matches!$J$2:$J$201,0))),5,IF(SIGN(L383-M383)&lt;&gt;SIGN(INDEX(Matches!$G$2:$G$201,MATCH($A383&amp;"-5",Matches!$J$2:$J$201,0))-INDEX(Matches!$H$2:$H$201,MATCH($A383&amp;"-5",Matches!$J$2:$J$201,0))),0,IF(L383-M383=INDEX(Matches!$G$2:$G$201,MATCH($A383&amp;"-5",Matches!$J$2:$J$201,0))-INDEX(Matches!$H$2:$H$201,MATCH($A383&amp;"-5",Matches!$J$2:$J$201,0)),3,2))))),""))</f>
        <v/>
      </c>
      <c r="AC383" s="12" t="str">
        <f aca="false">IF(OR($B383="",N383="",O383=""),"",IFERROR(IF(OR(INDEX(Matches!$I$2:$I$201,MATCH($A383&amp;"-6",Matches!$J$2:$J$201,0))="Void",INDEX(Matches!$G$2:$G$201,MATCH($A383&amp;"-6",Matches!$J$2:$J$201,0))="",INDEX(Matches!$H$2:$H$201,MATCH($A383&amp;"-6",Matches!$J$2:$J$201,0))=""),"",IF(AND($C383&lt;&gt;"",INDEX(Matches!$F$2:$F$201,MATCH($A383&amp;"-6",Matches!$J$2:$J$201,0))&lt;&gt;"",$C383&gt;=INDEX(Matches!$F$2:$F$201,MATCH($A383&amp;"-6",Matches!$J$2:$J$201,0))),"",IF(AND(N383=INDEX(Matches!$G$2:$G$201,MATCH($A383&amp;"-6",Matches!$J$2:$J$201,0)),O383=INDEX(Matches!$H$2:$H$201,MATCH($A383&amp;"-6",Matches!$J$2:$J$201,0))),5,IF(SIGN(N383-O383)&lt;&gt;SIGN(INDEX(Matches!$G$2:$G$201,MATCH($A383&amp;"-6",Matches!$J$2:$J$201,0))-INDEX(Matches!$H$2:$H$201,MATCH($A383&amp;"-6",Matches!$J$2:$J$201,0))),0,IF(N383-O383=INDEX(Matches!$G$2:$G$201,MATCH($A383&amp;"-6",Matches!$J$2:$J$201,0))-INDEX(Matches!$H$2:$H$201,MATCH($A383&amp;"-6",Matches!$J$2:$J$201,0)),3,2))))),""))</f>
        <v/>
      </c>
      <c r="AD383" s="12" t="str">
        <f aca="false">IF(OR($B383="",P383="",Q383=""),"",IFERROR(IF(OR(INDEX(Matches!$I$2:$I$201,MATCH($A383&amp;"-7",Matches!$J$2:$J$201,0))="Void",INDEX(Matches!$G$2:$G$201,MATCH($A383&amp;"-7",Matches!$J$2:$J$201,0))="",INDEX(Matches!$H$2:$H$201,MATCH($A383&amp;"-7",Matches!$J$2:$J$201,0))=""),"",IF(AND($C383&lt;&gt;"",INDEX(Matches!$F$2:$F$201,MATCH($A383&amp;"-7",Matches!$J$2:$J$201,0))&lt;&gt;"",$C383&gt;=INDEX(Matches!$F$2:$F$201,MATCH($A383&amp;"-7",Matches!$J$2:$J$201,0))),"",IF(AND(P383=INDEX(Matches!$G$2:$G$201,MATCH($A383&amp;"-7",Matches!$J$2:$J$201,0)),Q383=INDEX(Matches!$H$2:$H$201,MATCH($A383&amp;"-7",Matches!$J$2:$J$201,0))),5,IF(SIGN(P383-Q383)&lt;&gt;SIGN(INDEX(Matches!$G$2:$G$201,MATCH($A383&amp;"-7",Matches!$J$2:$J$201,0))-INDEX(Matches!$H$2:$H$201,MATCH($A383&amp;"-7",Matches!$J$2:$J$201,0))),0,IF(P383-Q383=INDEX(Matches!$G$2:$G$201,MATCH($A383&amp;"-7",Matches!$J$2:$J$201,0))-INDEX(Matches!$H$2:$H$201,MATCH($A383&amp;"-7",Matches!$J$2:$J$201,0)),3,2))))),""))</f>
        <v/>
      </c>
      <c r="AE383" s="12" t="str">
        <f aca="false">IF(OR($B383="",R383="",S383=""),"",IFERROR(IF(OR(INDEX(Matches!$I$2:$I$201,MATCH($A383&amp;"-8",Matches!$J$2:$J$201,0))="Void",INDEX(Matches!$G$2:$G$201,MATCH($A383&amp;"-8",Matches!$J$2:$J$201,0))="",INDEX(Matches!$H$2:$H$201,MATCH($A383&amp;"-8",Matches!$J$2:$J$201,0))=""),"",IF(AND($C383&lt;&gt;"",INDEX(Matches!$F$2:$F$201,MATCH($A383&amp;"-8",Matches!$J$2:$J$201,0))&lt;&gt;"",$C383&gt;=INDEX(Matches!$F$2:$F$201,MATCH($A383&amp;"-8",Matches!$J$2:$J$201,0))),"",IF(AND(R383=INDEX(Matches!$G$2:$G$201,MATCH($A383&amp;"-8",Matches!$J$2:$J$201,0)),S383=INDEX(Matches!$H$2:$H$201,MATCH($A383&amp;"-8",Matches!$J$2:$J$201,0))),5,IF(SIGN(R383-S383)&lt;&gt;SIGN(INDEX(Matches!$G$2:$G$201,MATCH($A383&amp;"-8",Matches!$J$2:$J$201,0))-INDEX(Matches!$H$2:$H$201,MATCH($A383&amp;"-8",Matches!$J$2:$J$201,0))),0,IF(R383-S383=INDEX(Matches!$G$2:$G$201,MATCH($A383&amp;"-8",Matches!$J$2:$J$201,0))-INDEX(Matches!$H$2:$H$201,MATCH($A383&amp;"-8",Matches!$J$2:$J$201,0)),3,2))))),""))</f>
        <v/>
      </c>
      <c r="AF383" s="12" t="str">
        <f aca="false">IF(OR($B383="",T383="",U383=""),"",IFERROR(IF(OR(INDEX(Matches!$I$2:$I$201,MATCH($A383&amp;"-9",Matches!$J$2:$J$201,0))="Void",INDEX(Matches!$G$2:$G$201,MATCH($A383&amp;"-9",Matches!$J$2:$J$201,0))="",INDEX(Matches!$H$2:$H$201,MATCH($A383&amp;"-9",Matches!$J$2:$J$201,0))=""),"",IF(AND($C383&lt;&gt;"",INDEX(Matches!$F$2:$F$201,MATCH($A383&amp;"-9",Matches!$J$2:$J$201,0))&lt;&gt;"",$C383&gt;=INDEX(Matches!$F$2:$F$201,MATCH($A383&amp;"-9",Matches!$J$2:$J$201,0))),"",IF(AND(T383=INDEX(Matches!$G$2:$G$201,MATCH($A383&amp;"-9",Matches!$J$2:$J$201,0)),U383=INDEX(Matches!$H$2:$H$201,MATCH($A383&amp;"-9",Matches!$J$2:$J$201,0))),5,IF(SIGN(T383-U383)&lt;&gt;SIGN(INDEX(Matches!$G$2:$G$201,MATCH($A383&amp;"-9",Matches!$J$2:$J$201,0))-INDEX(Matches!$H$2:$H$201,MATCH($A383&amp;"-9",Matches!$J$2:$J$201,0))),0,IF(T383-U383=INDEX(Matches!$G$2:$G$201,MATCH($A383&amp;"-9",Matches!$J$2:$J$201,0))-INDEX(Matches!$H$2:$H$201,MATCH($A383&amp;"-9",Matches!$J$2:$J$201,0)),3,2))))),""))</f>
        <v/>
      </c>
      <c r="AG383" s="12" t="str">
        <f aca="false">IF(OR($B383="",V383="",W383=""),"",IFERROR(IF(OR(INDEX(Matches!$I$2:$I$201,MATCH($A383&amp;"-10",Matches!$J$2:$J$201,0))="Void",INDEX(Matches!$G$2:$G$201,MATCH($A383&amp;"-10",Matches!$J$2:$J$201,0))="",INDEX(Matches!$H$2:$H$201,MATCH($A383&amp;"-10",Matches!$J$2:$J$201,0))=""),"",IF(AND($C383&lt;&gt;"",INDEX(Matches!$F$2:$F$201,MATCH($A383&amp;"-10",Matches!$J$2:$J$201,0))&lt;&gt;"",$C383&gt;=INDEX(Matches!$F$2:$F$201,MATCH($A383&amp;"-10",Matches!$J$2:$J$201,0))),"",IF(AND(V383=INDEX(Matches!$G$2:$G$201,MATCH($A383&amp;"-10",Matches!$J$2:$J$201,0)),W383=INDEX(Matches!$H$2:$H$201,MATCH($A383&amp;"-10",Matches!$J$2:$J$201,0))),5,IF(SIGN(V383-W383)&lt;&gt;SIGN(INDEX(Matches!$G$2:$G$201,MATCH($A383&amp;"-10",Matches!$J$2:$J$201,0))-INDEX(Matches!$H$2:$H$201,MATCH($A383&amp;"-10",Matches!$J$2:$J$201,0))),0,IF(V383-W383=INDEX(Matches!$G$2:$G$201,MATCH($A383&amp;"-10",Matches!$J$2:$J$201,0))-INDEX(Matches!$H$2:$H$201,MATCH($A383&amp;"-10",Matches!$J$2:$J$201,0)),3,2))))),""))</f>
        <v/>
      </c>
      <c r="AH383" s="13" t="str">
        <f aca="false">IF($B383="","",SUM(X383:AG383))</f>
        <v/>
      </c>
      <c r="AI383" s="12" t="str">
        <f aca="false">IF($B383="","",COUNTIF(X383:AG383,5))</f>
        <v/>
      </c>
      <c r="AJ383" s="12" t="str">
        <f aca="false">IF($B383="","",COUNTIF(X383:AG383,"&gt;=2"))</f>
        <v/>
      </c>
      <c r="AK383" s="12" t="str">
        <f aca="false">IF($B383="","",COUNT(X383:AG383))</f>
        <v/>
      </c>
    </row>
    <row r="384" customFormat="false" ht="15" hidden="false" customHeight="false" outlineLevel="0" collapsed="false">
      <c r="A384" s="7"/>
      <c r="B384" s="7"/>
      <c r="C384" s="11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12" t="str">
        <f aca="false">IF(OR($B384="",D384="",E384=""),"",IFERROR(IF(OR(INDEX(Matches!$I$2:$I$201,MATCH($A384&amp;"-1",Matches!$J$2:$J$201,0))="Void",INDEX(Matches!$G$2:$G$201,MATCH($A384&amp;"-1",Matches!$J$2:$J$201,0))="",INDEX(Matches!$H$2:$H$201,MATCH($A384&amp;"-1",Matches!$J$2:$J$201,0))=""),"",IF(AND($C384&lt;&gt;"",INDEX(Matches!$F$2:$F$201,MATCH($A384&amp;"-1",Matches!$J$2:$J$201,0))&lt;&gt;"",$C384&gt;=INDEX(Matches!$F$2:$F$201,MATCH($A384&amp;"-1",Matches!$J$2:$J$201,0))),"",IF(AND(D384=INDEX(Matches!$G$2:$G$201,MATCH($A384&amp;"-1",Matches!$J$2:$J$201,0)),E384=INDEX(Matches!$H$2:$H$201,MATCH($A384&amp;"-1",Matches!$J$2:$J$201,0))),5,IF(SIGN(D384-E384)&lt;&gt;SIGN(INDEX(Matches!$G$2:$G$201,MATCH($A384&amp;"-1",Matches!$J$2:$J$201,0))-INDEX(Matches!$H$2:$H$201,MATCH($A384&amp;"-1",Matches!$J$2:$J$201,0))),0,IF(D384-E384=INDEX(Matches!$G$2:$G$201,MATCH($A384&amp;"-1",Matches!$J$2:$J$201,0))-INDEX(Matches!$H$2:$H$201,MATCH($A384&amp;"-1",Matches!$J$2:$J$201,0)),3,2))))),""))</f>
        <v/>
      </c>
      <c r="Y384" s="12" t="str">
        <f aca="false">IF(OR($B384="",F384="",G384=""),"",IFERROR(IF(OR(INDEX(Matches!$I$2:$I$201,MATCH($A384&amp;"-2",Matches!$J$2:$J$201,0))="Void",INDEX(Matches!$G$2:$G$201,MATCH($A384&amp;"-2",Matches!$J$2:$J$201,0))="",INDEX(Matches!$H$2:$H$201,MATCH($A384&amp;"-2",Matches!$J$2:$J$201,0))=""),"",IF(AND($C384&lt;&gt;"",INDEX(Matches!$F$2:$F$201,MATCH($A384&amp;"-2",Matches!$J$2:$J$201,0))&lt;&gt;"",$C384&gt;=INDEX(Matches!$F$2:$F$201,MATCH($A384&amp;"-2",Matches!$J$2:$J$201,0))),"",IF(AND(F384=INDEX(Matches!$G$2:$G$201,MATCH($A384&amp;"-2",Matches!$J$2:$J$201,0)),G384=INDEX(Matches!$H$2:$H$201,MATCH($A384&amp;"-2",Matches!$J$2:$J$201,0))),5,IF(SIGN(F384-G384)&lt;&gt;SIGN(INDEX(Matches!$G$2:$G$201,MATCH($A384&amp;"-2",Matches!$J$2:$J$201,0))-INDEX(Matches!$H$2:$H$201,MATCH($A384&amp;"-2",Matches!$J$2:$J$201,0))),0,IF(F384-G384=INDEX(Matches!$G$2:$G$201,MATCH($A384&amp;"-2",Matches!$J$2:$J$201,0))-INDEX(Matches!$H$2:$H$201,MATCH($A384&amp;"-2",Matches!$J$2:$J$201,0)),3,2))))),""))</f>
        <v/>
      </c>
      <c r="Z384" s="12" t="str">
        <f aca="false">IF(OR($B384="",H384="",I384=""),"",IFERROR(IF(OR(INDEX(Matches!$I$2:$I$201,MATCH($A384&amp;"-3",Matches!$J$2:$J$201,0))="Void",INDEX(Matches!$G$2:$G$201,MATCH($A384&amp;"-3",Matches!$J$2:$J$201,0))="",INDEX(Matches!$H$2:$H$201,MATCH($A384&amp;"-3",Matches!$J$2:$J$201,0))=""),"",IF(AND($C384&lt;&gt;"",INDEX(Matches!$F$2:$F$201,MATCH($A384&amp;"-3",Matches!$J$2:$J$201,0))&lt;&gt;"",$C384&gt;=INDEX(Matches!$F$2:$F$201,MATCH($A384&amp;"-3",Matches!$J$2:$J$201,0))),"",IF(AND(H384=INDEX(Matches!$G$2:$G$201,MATCH($A384&amp;"-3",Matches!$J$2:$J$201,0)),I384=INDEX(Matches!$H$2:$H$201,MATCH($A384&amp;"-3",Matches!$J$2:$J$201,0))),5,IF(SIGN(H384-I384)&lt;&gt;SIGN(INDEX(Matches!$G$2:$G$201,MATCH($A384&amp;"-3",Matches!$J$2:$J$201,0))-INDEX(Matches!$H$2:$H$201,MATCH($A384&amp;"-3",Matches!$J$2:$J$201,0))),0,IF(H384-I384=INDEX(Matches!$G$2:$G$201,MATCH($A384&amp;"-3",Matches!$J$2:$J$201,0))-INDEX(Matches!$H$2:$H$201,MATCH($A384&amp;"-3",Matches!$J$2:$J$201,0)),3,2))))),""))</f>
        <v/>
      </c>
      <c r="AA384" s="12" t="str">
        <f aca="false">IF(OR($B384="",J384="",K384=""),"",IFERROR(IF(OR(INDEX(Matches!$I$2:$I$201,MATCH($A384&amp;"-4",Matches!$J$2:$J$201,0))="Void",INDEX(Matches!$G$2:$G$201,MATCH($A384&amp;"-4",Matches!$J$2:$J$201,0))="",INDEX(Matches!$H$2:$H$201,MATCH($A384&amp;"-4",Matches!$J$2:$J$201,0))=""),"",IF(AND($C384&lt;&gt;"",INDEX(Matches!$F$2:$F$201,MATCH($A384&amp;"-4",Matches!$J$2:$J$201,0))&lt;&gt;"",$C384&gt;=INDEX(Matches!$F$2:$F$201,MATCH($A384&amp;"-4",Matches!$J$2:$J$201,0))),"",IF(AND(J384=INDEX(Matches!$G$2:$G$201,MATCH($A384&amp;"-4",Matches!$J$2:$J$201,0)),K384=INDEX(Matches!$H$2:$H$201,MATCH($A384&amp;"-4",Matches!$J$2:$J$201,0))),5,IF(SIGN(J384-K384)&lt;&gt;SIGN(INDEX(Matches!$G$2:$G$201,MATCH($A384&amp;"-4",Matches!$J$2:$J$201,0))-INDEX(Matches!$H$2:$H$201,MATCH($A384&amp;"-4",Matches!$J$2:$J$201,0))),0,IF(J384-K384=INDEX(Matches!$G$2:$G$201,MATCH($A384&amp;"-4",Matches!$J$2:$J$201,0))-INDEX(Matches!$H$2:$H$201,MATCH($A384&amp;"-4",Matches!$J$2:$J$201,0)),3,2))))),""))</f>
        <v/>
      </c>
      <c r="AB384" s="12" t="str">
        <f aca="false">IF(OR($B384="",L384="",M384=""),"",IFERROR(IF(OR(INDEX(Matches!$I$2:$I$201,MATCH($A384&amp;"-5",Matches!$J$2:$J$201,0))="Void",INDEX(Matches!$G$2:$G$201,MATCH($A384&amp;"-5",Matches!$J$2:$J$201,0))="",INDEX(Matches!$H$2:$H$201,MATCH($A384&amp;"-5",Matches!$J$2:$J$201,0))=""),"",IF(AND($C384&lt;&gt;"",INDEX(Matches!$F$2:$F$201,MATCH($A384&amp;"-5",Matches!$J$2:$J$201,0))&lt;&gt;"",$C384&gt;=INDEX(Matches!$F$2:$F$201,MATCH($A384&amp;"-5",Matches!$J$2:$J$201,0))),"",IF(AND(L384=INDEX(Matches!$G$2:$G$201,MATCH($A384&amp;"-5",Matches!$J$2:$J$201,0)),M384=INDEX(Matches!$H$2:$H$201,MATCH($A384&amp;"-5",Matches!$J$2:$J$201,0))),5,IF(SIGN(L384-M384)&lt;&gt;SIGN(INDEX(Matches!$G$2:$G$201,MATCH($A384&amp;"-5",Matches!$J$2:$J$201,0))-INDEX(Matches!$H$2:$H$201,MATCH($A384&amp;"-5",Matches!$J$2:$J$201,0))),0,IF(L384-M384=INDEX(Matches!$G$2:$G$201,MATCH($A384&amp;"-5",Matches!$J$2:$J$201,0))-INDEX(Matches!$H$2:$H$201,MATCH($A384&amp;"-5",Matches!$J$2:$J$201,0)),3,2))))),""))</f>
        <v/>
      </c>
      <c r="AC384" s="12" t="str">
        <f aca="false">IF(OR($B384="",N384="",O384=""),"",IFERROR(IF(OR(INDEX(Matches!$I$2:$I$201,MATCH($A384&amp;"-6",Matches!$J$2:$J$201,0))="Void",INDEX(Matches!$G$2:$G$201,MATCH($A384&amp;"-6",Matches!$J$2:$J$201,0))="",INDEX(Matches!$H$2:$H$201,MATCH($A384&amp;"-6",Matches!$J$2:$J$201,0))=""),"",IF(AND($C384&lt;&gt;"",INDEX(Matches!$F$2:$F$201,MATCH($A384&amp;"-6",Matches!$J$2:$J$201,0))&lt;&gt;"",$C384&gt;=INDEX(Matches!$F$2:$F$201,MATCH($A384&amp;"-6",Matches!$J$2:$J$201,0))),"",IF(AND(N384=INDEX(Matches!$G$2:$G$201,MATCH($A384&amp;"-6",Matches!$J$2:$J$201,0)),O384=INDEX(Matches!$H$2:$H$201,MATCH($A384&amp;"-6",Matches!$J$2:$J$201,0))),5,IF(SIGN(N384-O384)&lt;&gt;SIGN(INDEX(Matches!$G$2:$G$201,MATCH($A384&amp;"-6",Matches!$J$2:$J$201,0))-INDEX(Matches!$H$2:$H$201,MATCH($A384&amp;"-6",Matches!$J$2:$J$201,0))),0,IF(N384-O384=INDEX(Matches!$G$2:$G$201,MATCH($A384&amp;"-6",Matches!$J$2:$J$201,0))-INDEX(Matches!$H$2:$H$201,MATCH($A384&amp;"-6",Matches!$J$2:$J$201,0)),3,2))))),""))</f>
        <v/>
      </c>
      <c r="AD384" s="12" t="str">
        <f aca="false">IF(OR($B384="",P384="",Q384=""),"",IFERROR(IF(OR(INDEX(Matches!$I$2:$I$201,MATCH($A384&amp;"-7",Matches!$J$2:$J$201,0))="Void",INDEX(Matches!$G$2:$G$201,MATCH($A384&amp;"-7",Matches!$J$2:$J$201,0))="",INDEX(Matches!$H$2:$H$201,MATCH($A384&amp;"-7",Matches!$J$2:$J$201,0))=""),"",IF(AND($C384&lt;&gt;"",INDEX(Matches!$F$2:$F$201,MATCH($A384&amp;"-7",Matches!$J$2:$J$201,0))&lt;&gt;"",$C384&gt;=INDEX(Matches!$F$2:$F$201,MATCH($A384&amp;"-7",Matches!$J$2:$J$201,0))),"",IF(AND(P384=INDEX(Matches!$G$2:$G$201,MATCH($A384&amp;"-7",Matches!$J$2:$J$201,0)),Q384=INDEX(Matches!$H$2:$H$201,MATCH($A384&amp;"-7",Matches!$J$2:$J$201,0))),5,IF(SIGN(P384-Q384)&lt;&gt;SIGN(INDEX(Matches!$G$2:$G$201,MATCH($A384&amp;"-7",Matches!$J$2:$J$201,0))-INDEX(Matches!$H$2:$H$201,MATCH($A384&amp;"-7",Matches!$J$2:$J$201,0))),0,IF(P384-Q384=INDEX(Matches!$G$2:$G$201,MATCH($A384&amp;"-7",Matches!$J$2:$J$201,0))-INDEX(Matches!$H$2:$H$201,MATCH($A384&amp;"-7",Matches!$J$2:$J$201,0)),3,2))))),""))</f>
        <v/>
      </c>
      <c r="AE384" s="12" t="str">
        <f aca="false">IF(OR($B384="",R384="",S384=""),"",IFERROR(IF(OR(INDEX(Matches!$I$2:$I$201,MATCH($A384&amp;"-8",Matches!$J$2:$J$201,0))="Void",INDEX(Matches!$G$2:$G$201,MATCH($A384&amp;"-8",Matches!$J$2:$J$201,0))="",INDEX(Matches!$H$2:$H$201,MATCH($A384&amp;"-8",Matches!$J$2:$J$201,0))=""),"",IF(AND($C384&lt;&gt;"",INDEX(Matches!$F$2:$F$201,MATCH($A384&amp;"-8",Matches!$J$2:$J$201,0))&lt;&gt;"",$C384&gt;=INDEX(Matches!$F$2:$F$201,MATCH($A384&amp;"-8",Matches!$J$2:$J$201,0))),"",IF(AND(R384=INDEX(Matches!$G$2:$G$201,MATCH($A384&amp;"-8",Matches!$J$2:$J$201,0)),S384=INDEX(Matches!$H$2:$H$201,MATCH($A384&amp;"-8",Matches!$J$2:$J$201,0))),5,IF(SIGN(R384-S384)&lt;&gt;SIGN(INDEX(Matches!$G$2:$G$201,MATCH($A384&amp;"-8",Matches!$J$2:$J$201,0))-INDEX(Matches!$H$2:$H$201,MATCH($A384&amp;"-8",Matches!$J$2:$J$201,0))),0,IF(R384-S384=INDEX(Matches!$G$2:$G$201,MATCH($A384&amp;"-8",Matches!$J$2:$J$201,0))-INDEX(Matches!$H$2:$H$201,MATCH($A384&amp;"-8",Matches!$J$2:$J$201,0)),3,2))))),""))</f>
        <v/>
      </c>
      <c r="AF384" s="12" t="str">
        <f aca="false">IF(OR($B384="",T384="",U384=""),"",IFERROR(IF(OR(INDEX(Matches!$I$2:$I$201,MATCH($A384&amp;"-9",Matches!$J$2:$J$201,0))="Void",INDEX(Matches!$G$2:$G$201,MATCH($A384&amp;"-9",Matches!$J$2:$J$201,0))="",INDEX(Matches!$H$2:$H$201,MATCH($A384&amp;"-9",Matches!$J$2:$J$201,0))=""),"",IF(AND($C384&lt;&gt;"",INDEX(Matches!$F$2:$F$201,MATCH($A384&amp;"-9",Matches!$J$2:$J$201,0))&lt;&gt;"",$C384&gt;=INDEX(Matches!$F$2:$F$201,MATCH($A384&amp;"-9",Matches!$J$2:$J$201,0))),"",IF(AND(T384=INDEX(Matches!$G$2:$G$201,MATCH($A384&amp;"-9",Matches!$J$2:$J$201,0)),U384=INDEX(Matches!$H$2:$H$201,MATCH($A384&amp;"-9",Matches!$J$2:$J$201,0))),5,IF(SIGN(T384-U384)&lt;&gt;SIGN(INDEX(Matches!$G$2:$G$201,MATCH($A384&amp;"-9",Matches!$J$2:$J$201,0))-INDEX(Matches!$H$2:$H$201,MATCH($A384&amp;"-9",Matches!$J$2:$J$201,0))),0,IF(T384-U384=INDEX(Matches!$G$2:$G$201,MATCH($A384&amp;"-9",Matches!$J$2:$J$201,0))-INDEX(Matches!$H$2:$H$201,MATCH($A384&amp;"-9",Matches!$J$2:$J$201,0)),3,2))))),""))</f>
        <v/>
      </c>
      <c r="AG384" s="12" t="str">
        <f aca="false">IF(OR($B384="",V384="",W384=""),"",IFERROR(IF(OR(INDEX(Matches!$I$2:$I$201,MATCH($A384&amp;"-10",Matches!$J$2:$J$201,0))="Void",INDEX(Matches!$G$2:$G$201,MATCH($A384&amp;"-10",Matches!$J$2:$J$201,0))="",INDEX(Matches!$H$2:$H$201,MATCH($A384&amp;"-10",Matches!$J$2:$J$201,0))=""),"",IF(AND($C384&lt;&gt;"",INDEX(Matches!$F$2:$F$201,MATCH($A384&amp;"-10",Matches!$J$2:$J$201,0))&lt;&gt;"",$C384&gt;=INDEX(Matches!$F$2:$F$201,MATCH($A384&amp;"-10",Matches!$J$2:$J$201,0))),"",IF(AND(V384=INDEX(Matches!$G$2:$G$201,MATCH($A384&amp;"-10",Matches!$J$2:$J$201,0)),W384=INDEX(Matches!$H$2:$H$201,MATCH($A384&amp;"-10",Matches!$J$2:$J$201,0))),5,IF(SIGN(V384-W384)&lt;&gt;SIGN(INDEX(Matches!$G$2:$G$201,MATCH($A384&amp;"-10",Matches!$J$2:$J$201,0))-INDEX(Matches!$H$2:$H$201,MATCH($A384&amp;"-10",Matches!$J$2:$J$201,0))),0,IF(V384-W384=INDEX(Matches!$G$2:$G$201,MATCH($A384&amp;"-10",Matches!$J$2:$J$201,0))-INDEX(Matches!$H$2:$H$201,MATCH($A384&amp;"-10",Matches!$J$2:$J$201,0)),3,2))))),""))</f>
        <v/>
      </c>
      <c r="AH384" s="13" t="str">
        <f aca="false">IF($B384="","",SUM(X384:AG384))</f>
        <v/>
      </c>
      <c r="AI384" s="12" t="str">
        <f aca="false">IF($B384="","",COUNTIF(X384:AG384,5))</f>
        <v/>
      </c>
      <c r="AJ384" s="12" t="str">
        <f aca="false">IF($B384="","",COUNTIF(X384:AG384,"&gt;=2"))</f>
        <v/>
      </c>
      <c r="AK384" s="12" t="str">
        <f aca="false">IF($B384="","",COUNT(X384:AG384))</f>
        <v/>
      </c>
    </row>
    <row r="385" customFormat="false" ht="15" hidden="false" customHeight="false" outlineLevel="0" collapsed="false">
      <c r="A385" s="7"/>
      <c r="B385" s="7"/>
      <c r="C385" s="11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12" t="str">
        <f aca="false">IF(OR($B385="",D385="",E385=""),"",IFERROR(IF(OR(INDEX(Matches!$I$2:$I$201,MATCH($A385&amp;"-1",Matches!$J$2:$J$201,0))="Void",INDEX(Matches!$G$2:$G$201,MATCH($A385&amp;"-1",Matches!$J$2:$J$201,0))="",INDEX(Matches!$H$2:$H$201,MATCH($A385&amp;"-1",Matches!$J$2:$J$201,0))=""),"",IF(AND($C385&lt;&gt;"",INDEX(Matches!$F$2:$F$201,MATCH($A385&amp;"-1",Matches!$J$2:$J$201,0))&lt;&gt;"",$C385&gt;=INDEX(Matches!$F$2:$F$201,MATCH($A385&amp;"-1",Matches!$J$2:$J$201,0))),"",IF(AND(D385=INDEX(Matches!$G$2:$G$201,MATCH($A385&amp;"-1",Matches!$J$2:$J$201,0)),E385=INDEX(Matches!$H$2:$H$201,MATCH($A385&amp;"-1",Matches!$J$2:$J$201,0))),5,IF(SIGN(D385-E385)&lt;&gt;SIGN(INDEX(Matches!$G$2:$G$201,MATCH($A385&amp;"-1",Matches!$J$2:$J$201,0))-INDEX(Matches!$H$2:$H$201,MATCH($A385&amp;"-1",Matches!$J$2:$J$201,0))),0,IF(D385-E385=INDEX(Matches!$G$2:$G$201,MATCH($A385&amp;"-1",Matches!$J$2:$J$201,0))-INDEX(Matches!$H$2:$H$201,MATCH($A385&amp;"-1",Matches!$J$2:$J$201,0)),3,2))))),""))</f>
        <v/>
      </c>
      <c r="Y385" s="12" t="str">
        <f aca="false">IF(OR($B385="",F385="",G385=""),"",IFERROR(IF(OR(INDEX(Matches!$I$2:$I$201,MATCH($A385&amp;"-2",Matches!$J$2:$J$201,0))="Void",INDEX(Matches!$G$2:$G$201,MATCH($A385&amp;"-2",Matches!$J$2:$J$201,0))="",INDEX(Matches!$H$2:$H$201,MATCH($A385&amp;"-2",Matches!$J$2:$J$201,0))=""),"",IF(AND($C385&lt;&gt;"",INDEX(Matches!$F$2:$F$201,MATCH($A385&amp;"-2",Matches!$J$2:$J$201,0))&lt;&gt;"",$C385&gt;=INDEX(Matches!$F$2:$F$201,MATCH($A385&amp;"-2",Matches!$J$2:$J$201,0))),"",IF(AND(F385=INDEX(Matches!$G$2:$G$201,MATCH($A385&amp;"-2",Matches!$J$2:$J$201,0)),G385=INDEX(Matches!$H$2:$H$201,MATCH($A385&amp;"-2",Matches!$J$2:$J$201,0))),5,IF(SIGN(F385-G385)&lt;&gt;SIGN(INDEX(Matches!$G$2:$G$201,MATCH($A385&amp;"-2",Matches!$J$2:$J$201,0))-INDEX(Matches!$H$2:$H$201,MATCH($A385&amp;"-2",Matches!$J$2:$J$201,0))),0,IF(F385-G385=INDEX(Matches!$G$2:$G$201,MATCH($A385&amp;"-2",Matches!$J$2:$J$201,0))-INDEX(Matches!$H$2:$H$201,MATCH($A385&amp;"-2",Matches!$J$2:$J$201,0)),3,2))))),""))</f>
        <v/>
      </c>
      <c r="Z385" s="12" t="str">
        <f aca="false">IF(OR($B385="",H385="",I385=""),"",IFERROR(IF(OR(INDEX(Matches!$I$2:$I$201,MATCH($A385&amp;"-3",Matches!$J$2:$J$201,0))="Void",INDEX(Matches!$G$2:$G$201,MATCH($A385&amp;"-3",Matches!$J$2:$J$201,0))="",INDEX(Matches!$H$2:$H$201,MATCH($A385&amp;"-3",Matches!$J$2:$J$201,0))=""),"",IF(AND($C385&lt;&gt;"",INDEX(Matches!$F$2:$F$201,MATCH($A385&amp;"-3",Matches!$J$2:$J$201,0))&lt;&gt;"",$C385&gt;=INDEX(Matches!$F$2:$F$201,MATCH($A385&amp;"-3",Matches!$J$2:$J$201,0))),"",IF(AND(H385=INDEX(Matches!$G$2:$G$201,MATCH($A385&amp;"-3",Matches!$J$2:$J$201,0)),I385=INDEX(Matches!$H$2:$H$201,MATCH($A385&amp;"-3",Matches!$J$2:$J$201,0))),5,IF(SIGN(H385-I385)&lt;&gt;SIGN(INDEX(Matches!$G$2:$G$201,MATCH($A385&amp;"-3",Matches!$J$2:$J$201,0))-INDEX(Matches!$H$2:$H$201,MATCH($A385&amp;"-3",Matches!$J$2:$J$201,0))),0,IF(H385-I385=INDEX(Matches!$G$2:$G$201,MATCH($A385&amp;"-3",Matches!$J$2:$J$201,0))-INDEX(Matches!$H$2:$H$201,MATCH($A385&amp;"-3",Matches!$J$2:$J$201,0)),3,2))))),""))</f>
        <v/>
      </c>
      <c r="AA385" s="12" t="str">
        <f aca="false">IF(OR($B385="",J385="",K385=""),"",IFERROR(IF(OR(INDEX(Matches!$I$2:$I$201,MATCH($A385&amp;"-4",Matches!$J$2:$J$201,0))="Void",INDEX(Matches!$G$2:$G$201,MATCH($A385&amp;"-4",Matches!$J$2:$J$201,0))="",INDEX(Matches!$H$2:$H$201,MATCH($A385&amp;"-4",Matches!$J$2:$J$201,0))=""),"",IF(AND($C385&lt;&gt;"",INDEX(Matches!$F$2:$F$201,MATCH($A385&amp;"-4",Matches!$J$2:$J$201,0))&lt;&gt;"",$C385&gt;=INDEX(Matches!$F$2:$F$201,MATCH($A385&amp;"-4",Matches!$J$2:$J$201,0))),"",IF(AND(J385=INDEX(Matches!$G$2:$G$201,MATCH($A385&amp;"-4",Matches!$J$2:$J$201,0)),K385=INDEX(Matches!$H$2:$H$201,MATCH($A385&amp;"-4",Matches!$J$2:$J$201,0))),5,IF(SIGN(J385-K385)&lt;&gt;SIGN(INDEX(Matches!$G$2:$G$201,MATCH($A385&amp;"-4",Matches!$J$2:$J$201,0))-INDEX(Matches!$H$2:$H$201,MATCH($A385&amp;"-4",Matches!$J$2:$J$201,0))),0,IF(J385-K385=INDEX(Matches!$G$2:$G$201,MATCH($A385&amp;"-4",Matches!$J$2:$J$201,0))-INDEX(Matches!$H$2:$H$201,MATCH($A385&amp;"-4",Matches!$J$2:$J$201,0)),3,2))))),""))</f>
        <v/>
      </c>
      <c r="AB385" s="12" t="str">
        <f aca="false">IF(OR($B385="",L385="",M385=""),"",IFERROR(IF(OR(INDEX(Matches!$I$2:$I$201,MATCH($A385&amp;"-5",Matches!$J$2:$J$201,0))="Void",INDEX(Matches!$G$2:$G$201,MATCH($A385&amp;"-5",Matches!$J$2:$J$201,0))="",INDEX(Matches!$H$2:$H$201,MATCH($A385&amp;"-5",Matches!$J$2:$J$201,0))=""),"",IF(AND($C385&lt;&gt;"",INDEX(Matches!$F$2:$F$201,MATCH($A385&amp;"-5",Matches!$J$2:$J$201,0))&lt;&gt;"",$C385&gt;=INDEX(Matches!$F$2:$F$201,MATCH($A385&amp;"-5",Matches!$J$2:$J$201,0))),"",IF(AND(L385=INDEX(Matches!$G$2:$G$201,MATCH($A385&amp;"-5",Matches!$J$2:$J$201,0)),M385=INDEX(Matches!$H$2:$H$201,MATCH($A385&amp;"-5",Matches!$J$2:$J$201,0))),5,IF(SIGN(L385-M385)&lt;&gt;SIGN(INDEX(Matches!$G$2:$G$201,MATCH($A385&amp;"-5",Matches!$J$2:$J$201,0))-INDEX(Matches!$H$2:$H$201,MATCH($A385&amp;"-5",Matches!$J$2:$J$201,0))),0,IF(L385-M385=INDEX(Matches!$G$2:$G$201,MATCH($A385&amp;"-5",Matches!$J$2:$J$201,0))-INDEX(Matches!$H$2:$H$201,MATCH($A385&amp;"-5",Matches!$J$2:$J$201,0)),3,2))))),""))</f>
        <v/>
      </c>
      <c r="AC385" s="12" t="str">
        <f aca="false">IF(OR($B385="",N385="",O385=""),"",IFERROR(IF(OR(INDEX(Matches!$I$2:$I$201,MATCH($A385&amp;"-6",Matches!$J$2:$J$201,0))="Void",INDEX(Matches!$G$2:$G$201,MATCH($A385&amp;"-6",Matches!$J$2:$J$201,0))="",INDEX(Matches!$H$2:$H$201,MATCH($A385&amp;"-6",Matches!$J$2:$J$201,0))=""),"",IF(AND($C385&lt;&gt;"",INDEX(Matches!$F$2:$F$201,MATCH($A385&amp;"-6",Matches!$J$2:$J$201,0))&lt;&gt;"",$C385&gt;=INDEX(Matches!$F$2:$F$201,MATCH($A385&amp;"-6",Matches!$J$2:$J$201,0))),"",IF(AND(N385=INDEX(Matches!$G$2:$G$201,MATCH($A385&amp;"-6",Matches!$J$2:$J$201,0)),O385=INDEX(Matches!$H$2:$H$201,MATCH($A385&amp;"-6",Matches!$J$2:$J$201,0))),5,IF(SIGN(N385-O385)&lt;&gt;SIGN(INDEX(Matches!$G$2:$G$201,MATCH($A385&amp;"-6",Matches!$J$2:$J$201,0))-INDEX(Matches!$H$2:$H$201,MATCH($A385&amp;"-6",Matches!$J$2:$J$201,0))),0,IF(N385-O385=INDEX(Matches!$G$2:$G$201,MATCH($A385&amp;"-6",Matches!$J$2:$J$201,0))-INDEX(Matches!$H$2:$H$201,MATCH($A385&amp;"-6",Matches!$J$2:$J$201,0)),3,2))))),""))</f>
        <v/>
      </c>
      <c r="AD385" s="12" t="str">
        <f aca="false">IF(OR($B385="",P385="",Q385=""),"",IFERROR(IF(OR(INDEX(Matches!$I$2:$I$201,MATCH($A385&amp;"-7",Matches!$J$2:$J$201,0))="Void",INDEX(Matches!$G$2:$G$201,MATCH($A385&amp;"-7",Matches!$J$2:$J$201,0))="",INDEX(Matches!$H$2:$H$201,MATCH($A385&amp;"-7",Matches!$J$2:$J$201,0))=""),"",IF(AND($C385&lt;&gt;"",INDEX(Matches!$F$2:$F$201,MATCH($A385&amp;"-7",Matches!$J$2:$J$201,0))&lt;&gt;"",$C385&gt;=INDEX(Matches!$F$2:$F$201,MATCH($A385&amp;"-7",Matches!$J$2:$J$201,0))),"",IF(AND(P385=INDEX(Matches!$G$2:$G$201,MATCH($A385&amp;"-7",Matches!$J$2:$J$201,0)),Q385=INDEX(Matches!$H$2:$H$201,MATCH($A385&amp;"-7",Matches!$J$2:$J$201,0))),5,IF(SIGN(P385-Q385)&lt;&gt;SIGN(INDEX(Matches!$G$2:$G$201,MATCH($A385&amp;"-7",Matches!$J$2:$J$201,0))-INDEX(Matches!$H$2:$H$201,MATCH($A385&amp;"-7",Matches!$J$2:$J$201,0))),0,IF(P385-Q385=INDEX(Matches!$G$2:$G$201,MATCH($A385&amp;"-7",Matches!$J$2:$J$201,0))-INDEX(Matches!$H$2:$H$201,MATCH($A385&amp;"-7",Matches!$J$2:$J$201,0)),3,2))))),""))</f>
        <v/>
      </c>
      <c r="AE385" s="12" t="str">
        <f aca="false">IF(OR($B385="",R385="",S385=""),"",IFERROR(IF(OR(INDEX(Matches!$I$2:$I$201,MATCH($A385&amp;"-8",Matches!$J$2:$J$201,0))="Void",INDEX(Matches!$G$2:$G$201,MATCH($A385&amp;"-8",Matches!$J$2:$J$201,0))="",INDEX(Matches!$H$2:$H$201,MATCH($A385&amp;"-8",Matches!$J$2:$J$201,0))=""),"",IF(AND($C385&lt;&gt;"",INDEX(Matches!$F$2:$F$201,MATCH($A385&amp;"-8",Matches!$J$2:$J$201,0))&lt;&gt;"",$C385&gt;=INDEX(Matches!$F$2:$F$201,MATCH($A385&amp;"-8",Matches!$J$2:$J$201,0))),"",IF(AND(R385=INDEX(Matches!$G$2:$G$201,MATCH($A385&amp;"-8",Matches!$J$2:$J$201,0)),S385=INDEX(Matches!$H$2:$H$201,MATCH($A385&amp;"-8",Matches!$J$2:$J$201,0))),5,IF(SIGN(R385-S385)&lt;&gt;SIGN(INDEX(Matches!$G$2:$G$201,MATCH($A385&amp;"-8",Matches!$J$2:$J$201,0))-INDEX(Matches!$H$2:$H$201,MATCH($A385&amp;"-8",Matches!$J$2:$J$201,0))),0,IF(R385-S385=INDEX(Matches!$G$2:$G$201,MATCH($A385&amp;"-8",Matches!$J$2:$J$201,0))-INDEX(Matches!$H$2:$H$201,MATCH($A385&amp;"-8",Matches!$J$2:$J$201,0)),3,2))))),""))</f>
        <v/>
      </c>
      <c r="AF385" s="12" t="str">
        <f aca="false">IF(OR($B385="",T385="",U385=""),"",IFERROR(IF(OR(INDEX(Matches!$I$2:$I$201,MATCH($A385&amp;"-9",Matches!$J$2:$J$201,0))="Void",INDEX(Matches!$G$2:$G$201,MATCH($A385&amp;"-9",Matches!$J$2:$J$201,0))="",INDEX(Matches!$H$2:$H$201,MATCH($A385&amp;"-9",Matches!$J$2:$J$201,0))=""),"",IF(AND($C385&lt;&gt;"",INDEX(Matches!$F$2:$F$201,MATCH($A385&amp;"-9",Matches!$J$2:$J$201,0))&lt;&gt;"",$C385&gt;=INDEX(Matches!$F$2:$F$201,MATCH($A385&amp;"-9",Matches!$J$2:$J$201,0))),"",IF(AND(T385=INDEX(Matches!$G$2:$G$201,MATCH($A385&amp;"-9",Matches!$J$2:$J$201,0)),U385=INDEX(Matches!$H$2:$H$201,MATCH($A385&amp;"-9",Matches!$J$2:$J$201,0))),5,IF(SIGN(T385-U385)&lt;&gt;SIGN(INDEX(Matches!$G$2:$G$201,MATCH($A385&amp;"-9",Matches!$J$2:$J$201,0))-INDEX(Matches!$H$2:$H$201,MATCH($A385&amp;"-9",Matches!$J$2:$J$201,0))),0,IF(T385-U385=INDEX(Matches!$G$2:$G$201,MATCH($A385&amp;"-9",Matches!$J$2:$J$201,0))-INDEX(Matches!$H$2:$H$201,MATCH($A385&amp;"-9",Matches!$J$2:$J$201,0)),3,2))))),""))</f>
        <v/>
      </c>
      <c r="AG385" s="12" t="str">
        <f aca="false">IF(OR($B385="",V385="",W385=""),"",IFERROR(IF(OR(INDEX(Matches!$I$2:$I$201,MATCH($A385&amp;"-10",Matches!$J$2:$J$201,0))="Void",INDEX(Matches!$G$2:$G$201,MATCH($A385&amp;"-10",Matches!$J$2:$J$201,0))="",INDEX(Matches!$H$2:$H$201,MATCH($A385&amp;"-10",Matches!$J$2:$J$201,0))=""),"",IF(AND($C385&lt;&gt;"",INDEX(Matches!$F$2:$F$201,MATCH($A385&amp;"-10",Matches!$J$2:$J$201,0))&lt;&gt;"",$C385&gt;=INDEX(Matches!$F$2:$F$201,MATCH($A385&amp;"-10",Matches!$J$2:$J$201,0))),"",IF(AND(V385=INDEX(Matches!$G$2:$G$201,MATCH($A385&amp;"-10",Matches!$J$2:$J$201,0)),W385=INDEX(Matches!$H$2:$H$201,MATCH($A385&amp;"-10",Matches!$J$2:$J$201,0))),5,IF(SIGN(V385-W385)&lt;&gt;SIGN(INDEX(Matches!$G$2:$G$201,MATCH($A385&amp;"-10",Matches!$J$2:$J$201,0))-INDEX(Matches!$H$2:$H$201,MATCH($A385&amp;"-10",Matches!$J$2:$J$201,0))),0,IF(V385-W385=INDEX(Matches!$G$2:$G$201,MATCH($A385&amp;"-10",Matches!$J$2:$J$201,0))-INDEX(Matches!$H$2:$H$201,MATCH($A385&amp;"-10",Matches!$J$2:$J$201,0)),3,2))))),""))</f>
        <v/>
      </c>
      <c r="AH385" s="13" t="str">
        <f aca="false">IF($B385="","",SUM(X385:AG385))</f>
        <v/>
      </c>
      <c r="AI385" s="12" t="str">
        <f aca="false">IF($B385="","",COUNTIF(X385:AG385,5))</f>
        <v/>
      </c>
      <c r="AJ385" s="12" t="str">
        <f aca="false">IF($B385="","",COUNTIF(X385:AG385,"&gt;=2"))</f>
        <v/>
      </c>
      <c r="AK385" s="12" t="str">
        <f aca="false">IF($B385="","",COUNT(X385:AG385))</f>
        <v/>
      </c>
    </row>
    <row r="386" customFormat="false" ht="15" hidden="false" customHeight="false" outlineLevel="0" collapsed="false">
      <c r="A386" s="7"/>
      <c r="B386" s="7"/>
      <c r="C386" s="11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12" t="str">
        <f aca="false">IF(OR($B386="",D386="",E386=""),"",IFERROR(IF(OR(INDEX(Matches!$I$2:$I$201,MATCH($A386&amp;"-1",Matches!$J$2:$J$201,0))="Void",INDEX(Matches!$G$2:$G$201,MATCH($A386&amp;"-1",Matches!$J$2:$J$201,0))="",INDEX(Matches!$H$2:$H$201,MATCH($A386&amp;"-1",Matches!$J$2:$J$201,0))=""),"",IF(AND($C386&lt;&gt;"",INDEX(Matches!$F$2:$F$201,MATCH($A386&amp;"-1",Matches!$J$2:$J$201,0))&lt;&gt;"",$C386&gt;=INDEX(Matches!$F$2:$F$201,MATCH($A386&amp;"-1",Matches!$J$2:$J$201,0))),"",IF(AND(D386=INDEX(Matches!$G$2:$G$201,MATCH($A386&amp;"-1",Matches!$J$2:$J$201,0)),E386=INDEX(Matches!$H$2:$H$201,MATCH($A386&amp;"-1",Matches!$J$2:$J$201,0))),5,IF(SIGN(D386-E386)&lt;&gt;SIGN(INDEX(Matches!$G$2:$G$201,MATCH($A386&amp;"-1",Matches!$J$2:$J$201,0))-INDEX(Matches!$H$2:$H$201,MATCH($A386&amp;"-1",Matches!$J$2:$J$201,0))),0,IF(D386-E386=INDEX(Matches!$G$2:$G$201,MATCH($A386&amp;"-1",Matches!$J$2:$J$201,0))-INDEX(Matches!$H$2:$H$201,MATCH($A386&amp;"-1",Matches!$J$2:$J$201,0)),3,2))))),""))</f>
        <v/>
      </c>
      <c r="Y386" s="12" t="str">
        <f aca="false">IF(OR($B386="",F386="",G386=""),"",IFERROR(IF(OR(INDEX(Matches!$I$2:$I$201,MATCH($A386&amp;"-2",Matches!$J$2:$J$201,0))="Void",INDEX(Matches!$G$2:$G$201,MATCH($A386&amp;"-2",Matches!$J$2:$J$201,0))="",INDEX(Matches!$H$2:$H$201,MATCH($A386&amp;"-2",Matches!$J$2:$J$201,0))=""),"",IF(AND($C386&lt;&gt;"",INDEX(Matches!$F$2:$F$201,MATCH($A386&amp;"-2",Matches!$J$2:$J$201,0))&lt;&gt;"",$C386&gt;=INDEX(Matches!$F$2:$F$201,MATCH($A386&amp;"-2",Matches!$J$2:$J$201,0))),"",IF(AND(F386=INDEX(Matches!$G$2:$G$201,MATCH($A386&amp;"-2",Matches!$J$2:$J$201,0)),G386=INDEX(Matches!$H$2:$H$201,MATCH($A386&amp;"-2",Matches!$J$2:$J$201,0))),5,IF(SIGN(F386-G386)&lt;&gt;SIGN(INDEX(Matches!$G$2:$G$201,MATCH($A386&amp;"-2",Matches!$J$2:$J$201,0))-INDEX(Matches!$H$2:$H$201,MATCH($A386&amp;"-2",Matches!$J$2:$J$201,0))),0,IF(F386-G386=INDEX(Matches!$G$2:$G$201,MATCH($A386&amp;"-2",Matches!$J$2:$J$201,0))-INDEX(Matches!$H$2:$H$201,MATCH($A386&amp;"-2",Matches!$J$2:$J$201,0)),3,2))))),""))</f>
        <v/>
      </c>
      <c r="Z386" s="12" t="str">
        <f aca="false">IF(OR($B386="",H386="",I386=""),"",IFERROR(IF(OR(INDEX(Matches!$I$2:$I$201,MATCH($A386&amp;"-3",Matches!$J$2:$J$201,0))="Void",INDEX(Matches!$G$2:$G$201,MATCH($A386&amp;"-3",Matches!$J$2:$J$201,0))="",INDEX(Matches!$H$2:$H$201,MATCH($A386&amp;"-3",Matches!$J$2:$J$201,0))=""),"",IF(AND($C386&lt;&gt;"",INDEX(Matches!$F$2:$F$201,MATCH($A386&amp;"-3",Matches!$J$2:$J$201,0))&lt;&gt;"",$C386&gt;=INDEX(Matches!$F$2:$F$201,MATCH($A386&amp;"-3",Matches!$J$2:$J$201,0))),"",IF(AND(H386=INDEX(Matches!$G$2:$G$201,MATCH($A386&amp;"-3",Matches!$J$2:$J$201,0)),I386=INDEX(Matches!$H$2:$H$201,MATCH($A386&amp;"-3",Matches!$J$2:$J$201,0))),5,IF(SIGN(H386-I386)&lt;&gt;SIGN(INDEX(Matches!$G$2:$G$201,MATCH($A386&amp;"-3",Matches!$J$2:$J$201,0))-INDEX(Matches!$H$2:$H$201,MATCH($A386&amp;"-3",Matches!$J$2:$J$201,0))),0,IF(H386-I386=INDEX(Matches!$G$2:$G$201,MATCH($A386&amp;"-3",Matches!$J$2:$J$201,0))-INDEX(Matches!$H$2:$H$201,MATCH($A386&amp;"-3",Matches!$J$2:$J$201,0)),3,2))))),""))</f>
        <v/>
      </c>
      <c r="AA386" s="12" t="str">
        <f aca="false">IF(OR($B386="",J386="",K386=""),"",IFERROR(IF(OR(INDEX(Matches!$I$2:$I$201,MATCH($A386&amp;"-4",Matches!$J$2:$J$201,0))="Void",INDEX(Matches!$G$2:$G$201,MATCH($A386&amp;"-4",Matches!$J$2:$J$201,0))="",INDEX(Matches!$H$2:$H$201,MATCH($A386&amp;"-4",Matches!$J$2:$J$201,0))=""),"",IF(AND($C386&lt;&gt;"",INDEX(Matches!$F$2:$F$201,MATCH($A386&amp;"-4",Matches!$J$2:$J$201,0))&lt;&gt;"",$C386&gt;=INDEX(Matches!$F$2:$F$201,MATCH($A386&amp;"-4",Matches!$J$2:$J$201,0))),"",IF(AND(J386=INDEX(Matches!$G$2:$G$201,MATCH($A386&amp;"-4",Matches!$J$2:$J$201,0)),K386=INDEX(Matches!$H$2:$H$201,MATCH($A386&amp;"-4",Matches!$J$2:$J$201,0))),5,IF(SIGN(J386-K386)&lt;&gt;SIGN(INDEX(Matches!$G$2:$G$201,MATCH($A386&amp;"-4",Matches!$J$2:$J$201,0))-INDEX(Matches!$H$2:$H$201,MATCH($A386&amp;"-4",Matches!$J$2:$J$201,0))),0,IF(J386-K386=INDEX(Matches!$G$2:$G$201,MATCH($A386&amp;"-4",Matches!$J$2:$J$201,0))-INDEX(Matches!$H$2:$H$201,MATCH($A386&amp;"-4",Matches!$J$2:$J$201,0)),3,2))))),""))</f>
        <v/>
      </c>
      <c r="AB386" s="12" t="str">
        <f aca="false">IF(OR($B386="",L386="",M386=""),"",IFERROR(IF(OR(INDEX(Matches!$I$2:$I$201,MATCH($A386&amp;"-5",Matches!$J$2:$J$201,0))="Void",INDEX(Matches!$G$2:$G$201,MATCH($A386&amp;"-5",Matches!$J$2:$J$201,0))="",INDEX(Matches!$H$2:$H$201,MATCH($A386&amp;"-5",Matches!$J$2:$J$201,0))=""),"",IF(AND($C386&lt;&gt;"",INDEX(Matches!$F$2:$F$201,MATCH($A386&amp;"-5",Matches!$J$2:$J$201,0))&lt;&gt;"",$C386&gt;=INDEX(Matches!$F$2:$F$201,MATCH($A386&amp;"-5",Matches!$J$2:$J$201,0))),"",IF(AND(L386=INDEX(Matches!$G$2:$G$201,MATCH($A386&amp;"-5",Matches!$J$2:$J$201,0)),M386=INDEX(Matches!$H$2:$H$201,MATCH($A386&amp;"-5",Matches!$J$2:$J$201,0))),5,IF(SIGN(L386-M386)&lt;&gt;SIGN(INDEX(Matches!$G$2:$G$201,MATCH($A386&amp;"-5",Matches!$J$2:$J$201,0))-INDEX(Matches!$H$2:$H$201,MATCH($A386&amp;"-5",Matches!$J$2:$J$201,0))),0,IF(L386-M386=INDEX(Matches!$G$2:$G$201,MATCH($A386&amp;"-5",Matches!$J$2:$J$201,0))-INDEX(Matches!$H$2:$H$201,MATCH($A386&amp;"-5",Matches!$J$2:$J$201,0)),3,2))))),""))</f>
        <v/>
      </c>
      <c r="AC386" s="12" t="str">
        <f aca="false">IF(OR($B386="",N386="",O386=""),"",IFERROR(IF(OR(INDEX(Matches!$I$2:$I$201,MATCH($A386&amp;"-6",Matches!$J$2:$J$201,0))="Void",INDEX(Matches!$G$2:$G$201,MATCH($A386&amp;"-6",Matches!$J$2:$J$201,0))="",INDEX(Matches!$H$2:$H$201,MATCH($A386&amp;"-6",Matches!$J$2:$J$201,0))=""),"",IF(AND($C386&lt;&gt;"",INDEX(Matches!$F$2:$F$201,MATCH($A386&amp;"-6",Matches!$J$2:$J$201,0))&lt;&gt;"",$C386&gt;=INDEX(Matches!$F$2:$F$201,MATCH($A386&amp;"-6",Matches!$J$2:$J$201,0))),"",IF(AND(N386=INDEX(Matches!$G$2:$G$201,MATCH($A386&amp;"-6",Matches!$J$2:$J$201,0)),O386=INDEX(Matches!$H$2:$H$201,MATCH($A386&amp;"-6",Matches!$J$2:$J$201,0))),5,IF(SIGN(N386-O386)&lt;&gt;SIGN(INDEX(Matches!$G$2:$G$201,MATCH($A386&amp;"-6",Matches!$J$2:$J$201,0))-INDEX(Matches!$H$2:$H$201,MATCH($A386&amp;"-6",Matches!$J$2:$J$201,0))),0,IF(N386-O386=INDEX(Matches!$G$2:$G$201,MATCH($A386&amp;"-6",Matches!$J$2:$J$201,0))-INDEX(Matches!$H$2:$H$201,MATCH($A386&amp;"-6",Matches!$J$2:$J$201,0)),3,2))))),""))</f>
        <v/>
      </c>
      <c r="AD386" s="12" t="str">
        <f aca="false">IF(OR($B386="",P386="",Q386=""),"",IFERROR(IF(OR(INDEX(Matches!$I$2:$I$201,MATCH($A386&amp;"-7",Matches!$J$2:$J$201,0))="Void",INDEX(Matches!$G$2:$G$201,MATCH($A386&amp;"-7",Matches!$J$2:$J$201,0))="",INDEX(Matches!$H$2:$H$201,MATCH($A386&amp;"-7",Matches!$J$2:$J$201,0))=""),"",IF(AND($C386&lt;&gt;"",INDEX(Matches!$F$2:$F$201,MATCH($A386&amp;"-7",Matches!$J$2:$J$201,0))&lt;&gt;"",$C386&gt;=INDEX(Matches!$F$2:$F$201,MATCH($A386&amp;"-7",Matches!$J$2:$J$201,0))),"",IF(AND(P386=INDEX(Matches!$G$2:$G$201,MATCH($A386&amp;"-7",Matches!$J$2:$J$201,0)),Q386=INDEX(Matches!$H$2:$H$201,MATCH($A386&amp;"-7",Matches!$J$2:$J$201,0))),5,IF(SIGN(P386-Q386)&lt;&gt;SIGN(INDEX(Matches!$G$2:$G$201,MATCH($A386&amp;"-7",Matches!$J$2:$J$201,0))-INDEX(Matches!$H$2:$H$201,MATCH($A386&amp;"-7",Matches!$J$2:$J$201,0))),0,IF(P386-Q386=INDEX(Matches!$G$2:$G$201,MATCH($A386&amp;"-7",Matches!$J$2:$J$201,0))-INDEX(Matches!$H$2:$H$201,MATCH($A386&amp;"-7",Matches!$J$2:$J$201,0)),3,2))))),""))</f>
        <v/>
      </c>
      <c r="AE386" s="12" t="str">
        <f aca="false">IF(OR($B386="",R386="",S386=""),"",IFERROR(IF(OR(INDEX(Matches!$I$2:$I$201,MATCH($A386&amp;"-8",Matches!$J$2:$J$201,0))="Void",INDEX(Matches!$G$2:$G$201,MATCH($A386&amp;"-8",Matches!$J$2:$J$201,0))="",INDEX(Matches!$H$2:$H$201,MATCH($A386&amp;"-8",Matches!$J$2:$J$201,0))=""),"",IF(AND($C386&lt;&gt;"",INDEX(Matches!$F$2:$F$201,MATCH($A386&amp;"-8",Matches!$J$2:$J$201,0))&lt;&gt;"",$C386&gt;=INDEX(Matches!$F$2:$F$201,MATCH($A386&amp;"-8",Matches!$J$2:$J$201,0))),"",IF(AND(R386=INDEX(Matches!$G$2:$G$201,MATCH($A386&amp;"-8",Matches!$J$2:$J$201,0)),S386=INDEX(Matches!$H$2:$H$201,MATCH($A386&amp;"-8",Matches!$J$2:$J$201,0))),5,IF(SIGN(R386-S386)&lt;&gt;SIGN(INDEX(Matches!$G$2:$G$201,MATCH($A386&amp;"-8",Matches!$J$2:$J$201,0))-INDEX(Matches!$H$2:$H$201,MATCH($A386&amp;"-8",Matches!$J$2:$J$201,0))),0,IF(R386-S386=INDEX(Matches!$G$2:$G$201,MATCH($A386&amp;"-8",Matches!$J$2:$J$201,0))-INDEX(Matches!$H$2:$H$201,MATCH($A386&amp;"-8",Matches!$J$2:$J$201,0)),3,2))))),""))</f>
        <v/>
      </c>
      <c r="AF386" s="12" t="str">
        <f aca="false">IF(OR($B386="",T386="",U386=""),"",IFERROR(IF(OR(INDEX(Matches!$I$2:$I$201,MATCH($A386&amp;"-9",Matches!$J$2:$J$201,0))="Void",INDEX(Matches!$G$2:$G$201,MATCH($A386&amp;"-9",Matches!$J$2:$J$201,0))="",INDEX(Matches!$H$2:$H$201,MATCH($A386&amp;"-9",Matches!$J$2:$J$201,0))=""),"",IF(AND($C386&lt;&gt;"",INDEX(Matches!$F$2:$F$201,MATCH($A386&amp;"-9",Matches!$J$2:$J$201,0))&lt;&gt;"",$C386&gt;=INDEX(Matches!$F$2:$F$201,MATCH($A386&amp;"-9",Matches!$J$2:$J$201,0))),"",IF(AND(T386=INDEX(Matches!$G$2:$G$201,MATCH($A386&amp;"-9",Matches!$J$2:$J$201,0)),U386=INDEX(Matches!$H$2:$H$201,MATCH($A386&amp;"-9",Matches!$J$2:$J$201,0))),5,IF(SIGN(T386-U386)&lt;&gt;SIGN(INDEX(Matches!$G$2:$G$201,MATCH($A386&amp;"-9",Matches!$J$2:$J$201,0))-INDEX(Matches!$H$2:$H$201,MATCH($A386&amp;"-9",Matches!$J$2:$J$201,0))),0,IF(T386-U386=INDEX(Matches!$G$2:$G$201,MATCH($A386&amp;"-9",Matches!$J$2:$J$201,0))-INDEX(Matches!$H$2:$H$201,MATCH($A386&amp;"-9",Matches!$J$2:$J$201,0)),3,2))))),""))</f>
        <v/>
      </c>
      <c r="AG386" s="12" t="str">
        <f aca="false">IF(OR($B386="",V386="",W386=""),"",IFERROR(IF(OR(INDEX(Matches!$I$2:$I$201,MATCH($A386&amp;"-10",Matches!$J$2:$J$201,0))="Void",INDEX(Matches!$G$2:$G$201,MATCH($A386&amp;"-10",Matches!$J$2:$J$201,0))="",INDEX(Matches!$H$2:$H$201,MATCH($A386&amp;"-10",Matches!$J$2:$J$201,0))=""),"",IF(AND($C386&lt;&gt;"",INDEX(Matches!$F$2:$F$201,MATCH($A386&amp;"-10",Matches!$J$2:$J$201,0))&lt;&gt;"",$C386&gt;=INDEX(Matches!$F$2:$F$201,MATCH($A386&amp;"-10",Matches!$J$2:$J$201,0))),"",IF(AND(V386=INDEX(Matches!$G$2:$G$201,MATCH($A386&amp;"-10",Matches!$J$2:$J$201,0)),W386=INDEX(Matches!$H$2:$H$201,MATCH($A386&amp;"-10",Matches!$J$2:$J$201,0))),5,IF(SIGN(V386-W386)&lt;&gt;SIGN(INDEX(Matches!$G$2:$G$201,MATCH($A386&amp;"-10",Matches!$J$2:$J$201,0))-INDEX(Matches!$H$2:$H$201,MATCH($A386&amp;"-10",Matches!$J$2:$J$201,0))),0,IF(V386-W386=INDEX(Matches!$G$2:$G$201,MATCH($A386&amp;"-10",Matches!$J$2:$J$201,0))-INDEX(Matches!$H$2:$H$201,MATCH($A386&amp;"-10",Matches!$J$2:$J$201,0)),3,2))))),""))</f>
        <v/>
      </c>
      <c r="AH386" s="13" t="str">
        <f aca="false">IF($B386="","",SUM(X386:AG386))</f>
        <v/>
      </c>
      <c r="AI386" s="12" t="str">
        <f aca="false">IF($B386="","",COUNTIF(X386:AG386,5))</f>
        <v/>
      </c>
      <c r="AJ386" s="12" t="str">
        <f aca="false">IF($B386="","",COUNTIF(X386:AG386,"&gt;=2"))</f>
        <v/>
      </c>
      <c r="AK386" s="12" t="str">
        <f aca="false">IF($B386="","",COUNT(X386:AG386))</f>
        <v/>
      </c>
    </row>
    <row r="387" customFormat="false" ht="15" hidden="false" customHeight="false" outlineLevel="0" collapsed="false">
      <c r="A387" s="7"/>
      <c r="B387" s="7"/>
      <c r="C387" s="11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12" t="str">
        <f aca="false">IF(OR($B387="",D387="",E387=""),"",IFERROR(IF(OR(INDEX(Matches!$I$2:$I$201,MATCH($A387&amp;"-1",Matches!$J$2:$J$201,0))="Void",INDEX(Matches!$G$2:$G$201,MATCH($A387&amp;"-1",Matches!$J$2:$J$201,0))="",INDEX(Matches!$H$2:$H$201,MATCH($A387&amp;"-1",Matches!$J$2:$J$201,0))=""),"",IF(AND($C387&lt;&gt;"",INDEX(Matches!$F$2:$F$201,MATCH($A387&amp;"-1",Matches!$J$2:$J$201,0))&lt;&gt;"",$C387&gt;=INDEX(Matches!$F$2:$F$201,MATCH($A387&amp;"-1",Matches!$J$2:$J$201,0))),"",IF(AND(D387=INDEX(Matches!$G$2:$G$201,MATCH($A387&amp;"-1",Matches!$J$2:$J$201,0)),E387=INDEX(Matches!$H$2:$H$201,MATCH($A387&amp;"-1",Matches!$J$2:$J$201,0))),5,IF(SIGN(D387-E387)&lt;&gt;SIGN(INDEX(Matches!$G$2:$G$201,MATCH($A387&amp;"-1",Matches!$J$2:$J$201,0))-INDEX(Matches!$H$2:$H$201,MATCH($A387&amp;"-1",Matches!$J$2:$J$201,0))),0,IF(D387-E387=INDEX(Matches!$G$2:$G$201,MATCH($A387&amp;"-1",Matches!$J$2:$J$201,0))-INDEX(Matches!$H$2:$H$201,MATCH($A387&amp;"-1",Matches!$J$2:$J$201,0)),3,2))))),""))</f>
        <v/>
      </c>
      <c r="Y387" s="12" t="str">
        <f aca="false">IF(OR($B387="",F387="",G387=""),"",IFERROR(IF(OR(INDEX(Matches!$I$2:$I$201,MATCH($A387&amp;"-2",Matches!$J$2:$J$201,0))="Void",INDEX(Matches!$G$2:$G$201,MATCH($A387&amp;"-2",Matches!$J$2:$J$201,0))="",INDEX(Matches!$H$2:$H$201,MATCH($A387&amp;"-2",Matches!$J$2:$J$201,0))=""),"",IF(AND($C387&lt;&gt;"",INDEX(Matches!$F$2:$F$201,MATCH($A387&amp;"-2",Matches!$J$2:$J$201,0))&lt;&gt;"",$C387&gt;=INDEX(Matches!$F$2:$F$201,MATCH($A387&amp;"-2",Matches!$J$2:$J$201,0))),"",IF(AND(F387=INDEX(Matches!$G$2:$G$201,MATCH($A387&amp;"-2",Matches!$J$2:$J$201,0)),G387=INDEX(Matches!$H$2:$H$201,MATCH($A387&amp;"-2",Matches!$J$2:$J$201,0))),5,IF(SIGN(F387-G387)&lt;&gt;SIGN(INDEX(Matches!$G$2:$G$201,MATCH($A387&amp;"-2",Matches!$J$2:$J$201,0))-INDEX(Matches!$H$2:$H$201,MATCH($A387&amp;"-2",Matches!$J$2:$J$201,0))),0,IF(F387-G387=INDEX(Matches!$G$2:$G$201,MATCH($A387&amp;"-2",Matches!$J$2:$J$201,0))-INDEX(Matches!$H$2:$H$201,MATCH($A387&amp;"-2",Matches!$J$2:$J$201,0)),3,2))))),""))</f>
        <v/>
      </c>
      <c r="Z387" s="12" t="str">
        <f aca="false">IF(OR($B387="",H387="",I387=""),"",IFERROR(IF(OR(INDEX(Matches!$I$2:$I$201,MATCH($A387&amp;"-3",Matches!$J$2:$J$201,0))="Void",INDEX(Matches!$G$2:$G$201,MATCH($A387&amp;"-3",Matches!$J$2:$J$201,0))="",INDEX(Matches!$H$2:$H$201,MATCH($A387&amp;"-3",Matches!$J$2:$J$201,0))=""),"",IF(AND($C387&lt;&gt;"",INDEX(Matches!$F$2:$F$201,MATCH($A387&amp;"-3",Matches!$J$2:$J$201,0))&lt;&gt;"",$C387&gt;=INDEX(Matches!$F$2:$F$201,MATCH($A387&amp;"-3",Matches!$J$2:$J$201,0))),"",IF(AND(H387=INDEX(Matches!$G$2:$G$201,MATCH($A387&amp;"-3",Matches!$J$2:$J$201,0)),I387=INDEX(Matches!$H$2:$H$201,MATCH($A387&amp;"-3",Matches!$J$2:$J$201,0))),5,IF(SIGN(H387-I387)&lt;&gt;SIGN(INDEX(Matches!$G$2:$G$201,MATCH($A387&amp;"-3",Matches!$J$2:$J$201,0))-INDEX(Matches!$H$2:$H$201,MATCH($A387&amp;"-3",Matches!$J$2:$J$201,0))),0,IF(H387-I387=INDEX(Matches!$G$2:$G$201,MATCH($A387&amp;"-3",Matches!$J$2:$J$201,0))-INDEX(Matches!$H$2:$H$201,MATCH($A387&amp;"-3",Matches!$J$2:$J$201,0)),3,2))))),""))</f>
        <v/>
      </c>
      <c r="AA387" s="12" t="str">
        <f aca="false">IF(OR($B387="",J387="",K387=""),"",IFERROR(IF(OR(INDEX(Matches!$I$2:$I$201,MATCH($A387&amp;"-4",Matches!$J$2:$J$201,0))="Void",INDEX(Matches!$G$2:$G$201,MATCH($A387&amp;"-4",Matches!$J$2:$J$201,0))="",INDEX(Matches!$H$2:$H$201,MATCH($A387&amp;"-4",Matches!$J$2:$J$201,0))=""),"",IF(AND($C387&lt;&gt;"",INDEX(Matches!$F$2:$F$201,MATCH($A387&amp;"-4",Matches!$J$2:$J$201,0))&lt;&gt;"",$C387&gt;=INDEX(Matches!$F$2:$F$201,MATCH($A387&amp;"-4",Matches!$J$2:$J$201,0))),"",IF(AND(J387=INDEX(Matches!$G$2:$G$201,MATCH($A387&amp;"-4",Matches!$J$2:$J$201,0)),K387=INDEX(Matches!$H$2:$H$201,MATCH($A387&amp;"-4",Matches!$J$2:$J$201,0))),5,IF(SIGN(J387-K387)&lt;&gt;SIGN(INDEX(Matches!$G$2:$G$201,MATCH($A387&amp;"-4",Matches!$J$2:$J$201,0))-INDEX(Matches!$H$2:$H$201,MATCH($A387&amp;"-4",Matches!$J$2:$J$201,0))),0,IF(J387-K387=INDEX(Matches!$G$2:$G$201,MATCH($A387&amp;"-4",Matches!$J$2:$J$201,0))-INDEX(Matches!$H$2:$H$201,MATCH($A387&amp;"-4",Matches!$J$2:$J$201,0)),3,2))))),""))</f>
        <v/>
      </c>
      <c r="AB387" s="12" t="str">
        <f aca="false">IF(OR($B387="",L387="",M387=""),"",IFERROR(IF(OR(INDEX(Matches!$I$2:$I$201,MATCH($A387&amp;"-5",Matches!$J$2:$J$201,0))="Void",INDEX(Matches!$G$2:$G$201,MATCH($A387&amp;"-5",Matches!$J$2:$J$201,0))="",INDEX(Matches!$H$2:$H$201,MATCH($A387&amp;"-5",Matches!$J$2:$J$201,0))=""),"",IF(AND($C387&lt;&gt;"",INDEX(Matches!$F$2:$F$201,MATCH($A387&amp;"-5",Matches!$J$2:$J$201,0))&lt;&gt;"",$C387&gt;=INDEX(Matches!$F$2:$F$201,MATCH($A387&amp;"-5",Matches!$J$2:$J$201,0))),"",IF(AND(L387=INDEX(Matches!$G$2:$G$201,MATCH($A387&amp;"-5",Matches!$J$2:$J$201,0)),M387=INDEX(Matches!$H$2:$H$201,MATCH($A387&amp;"-5",Matches!$J$2:$J$201,0))),5,IF(SIGN(L387-M387)&lt;&gt;SIGN(INDEX(Matches!$G$2:$G$201,MATCH($A387&amp;"-5",Matches!$J$2:$J$201,0))-INDEX(Matches!$H$2:$H$201,MATCH($A387&amp;"-5",Matches!$J$2:$J$201,0))),0,IF(L387-M387=INDEX(Matches!$G$2:$G$201,MATCH($A387&amp;"-5",Matches!$J$2:$J$201,0))-INDEX(Matches!$H$2:$H$201,MATCH($A387&amp;"-5",Matches!$J$2:$J$201,0)),3,2))))),""))</f>
        <v/>
      </c>
      <c r="AC387" s="12" t="str">
        <f aca="false">IF(OR($B387="",N387="",O387=""),"",IFERROR(IF(OR(INDEX(Matches!$I$2:$I$201,MATCH($A387&amp;"-6",Matches!$J$2:$J$201,0))="Void",INDEX(Matches!$G$2:$G$201,MATCH($A387&amp;"-6",Matches!$J$2:$J$201,0))="",INDEX(Matches!$H$2:$H$201,MATCH($A387&amp;"-6",Matches!$J$2:$J$201,0))=""),"",IF(AND($C387&lt;&gt;"",INDEX(Matches!$F$2:$F$201,MATCH($A387&amp;"-6",Matches!$J$2:$J$201,0))&lt;&gt;"",$C387&gt;=INDEX(Matches!$F$2:$F$201,MATCH($A387&amp;"-6",Matches!$J$2:$J$201,0))),"",IF(AND(N387=INDEX(Matches!$G$2:$G$201,MATCH($A387&amp;"-6",Matches!$J$2:$J$201,0)),O387=INDEX(Matches!$H$2:$H$201,MATCH($A387&amp;"-6",Matches!$J$2:$J$201,0))),5,IF(SIGN(N387-O387)&lt;&gt;SIGN(INDEX(Matches!$G$2:$G$201,MATCH($A387&amp;"-6",Matches!$J$2:$J$201,0))-INDEX(Matches!$H$2:$H$201,MATCH($A387&amp;"-6",Matches!$J$2:$J$201,0))),0,IF(N387-O387=INDEX(Matches!$G$2:$G$201,MATCH($A387&amp;"-6",Matches!$J$2:$J$201,0))-INDEX(Matches!$H$2:$H$201,MATCH($A387&amp;"-6",Matches!$J$2:$J$201,0)),3,2))))),""))</f>
        <v/>
      </c>
      <c r="AD387" s="12" t="str">
        <f aca="false">IF(OR($B387="",P387="",Q387=""),"",IFERROR(IF(OR(INDEX(Matches!$I$2:$I$201,MATCH($A387&amp;"-7",Matches!$J$2:$J$201,0))="Void",INDEX(Matches!$G$2:$G$201,MATCH($A387&amp;"-7",Matches!$J$2:$J$201,0))="",INDEX(Matches!$H$2:$H$201,MATCH($A387&amp;"-7",Matches!$J$2:$J$201,0))=""),"",IF(AND($C387&lt;&gt;"",INDEX(Matches!$F$2:$F$201,MATCH($A387&amp;"-7",Matches!$J$2:$J$201,0))&lt;&gt;"",$C387&gt;=INDEX(Matches!$F$2:$F$201,MATCH($A387&amp;"-7",Matches!$J$2:$J$201,0))),"",IF(AND(P387=INDEX(Matches!$G$2:$G$201,MATCH($A387&amp;"-7",Matches!$J$2:$J$201,0)),Q387=INDEX(Matches!$H$2:$H$201,MATCH($A387&amp;"-7",Matches!$J$2:$J$201,0))),5,IF(SIGN(P387-Q387)&lt;&gt;SIGN(INDEX(Matches!$G$2:$G$201,MATCH($A387&amp;"-7",Matches!$J$2:$J$201,0))-INDEX(Matches!$H$2:$H$201,MATCH($A387&amp;"-7",Matches!$J$2:$J$201,0))),0,IF(P387-Q387=INDEX(Matches!$G$2:$G$201,MATCH($A387&amp;"-7",Matches!$J$2:$J$201,0))-INDEX(Matches!$H$2:$H$201,MATCH($A387&amp;"-7",Matches!$J$2:$J$201,0)),3,2))))),""))</f>
        <v/>
      </c>
      <c r="AE387" s="12" t="str">
        <f aca="false">IF(OR($B387="",R387="",S387=""),"",IFERROR(IF(OR(INDEX(Matches!$I$2:$I$201,MATCH($A387&amp;"-8",Matches!$J$2:$J$201,0))="Void",INDEX(Matches!$G$2:$G$201,MATCH($A387&amp;"-8",Matches!$J$2:$J$201,0))="",INDEX(Matches!$H$2:$H$201,MATCH($A387&amp;"-8",Matches!$J$2:$J$201,0))=""),"",IF(AND($C387&lt;&gt;"",INDEX(Matches!$F$2:$F$201,MATCH($A387&amp;"-8",Matches!$J$2:$J$201,0))&lt;&gt;"",$C387&gt;=INDEX(Matches!$F$2:$F$201,MATCH($A387&amp;"-8",Matches!$J$2:$J$201,0))),"",IF(AND(R387=INDEX(Matches!$G$2:$G$201,MATCH($A387&amp;"-8",Matches!$J$2:$J$201,0)),S387=INDEX(Matches!$H$2:$H$201,MATCH($A387&amp;"-8",Matches!$J$2:$J$201,0))),5,IF(SIGN(R387-S387)&lt;&gt;SIGN(INDEX(Matches!$G$2:$G$201,MATCH($A387&amp;"-8",Matches!$J$2:$J$201,0))-INDEX(Matches!$H$2:$H$201,MATCH($A387&amp;"-8",Matches!$J$2:$J$201,0))),0,IF(R387-S387=INDEX(Matches!$G$2:$G$201,MATCH($A387&amp;"-8",Matches!$J$2:$J$201,0))-INDEX(Matches!$H$2:$H$201,MATCH($A387&amp;"-8",Matches!$J$2:$J$201,0)),3,2))))),""))</f>
        <v/>
      </c>
      <c r="AF387" s="12" t="str">
        <f aca="false">IF(OR($B387="",T387="",U387=""),"",IFERROR(IF(OR(INDEX(Matches!$I$2:$I$201,MATCH($A387&amp;"-9",Matches!$J$2:$J$201,0))="Void",INDEX(Matches!$G$2:$G$201,MATCH($A387&amp;"-9",Matches!$J$2:$J$201,0))="",INDEX(Matches!$H$2:$H$201,MATCH($A387&amp;"-9",Matches!$J$2:$J$201,0))=""),"",IF(AND($C387&lt;&gt;"",INDEX(Matches!$F$2:$F$201,MATCH($A387&amp;"-9",Matches!$J$2:$J$201,0))&lt;&gt;"",$C387&gt;=INDEX(Matches!$F$2:$F$201,MATCH($A387&amp;"-9",Matches!$J$2:$J$201,0))),"",IF(AND(T387=INDEX(Matches!$G$2:$G$201,MATCH($A387&amp;"-9",Matches!$J$2:$J$201,0)),U387=INDEX(Matches!$H$2:$H$201,MATCH($A387&amp;"-9",Matches!$J$2:$J$201,0))),5,IF(SIGN(T387-U387)&lt;&gt;SIGN(INDEX(Matches!$G$2:$G$201,MATCH($A387&amp;"-9",Matches!$J$2:$J$201,0))-INDEX(Matches!$H$2:$H$201,MATCH($A387&amp;"-9",Matches!$J$2:$J$201,0))),0,IF(T387-U387=INDEX(Matches!$G$2:$G$201,MATCH($A387&amp;"-9",Matches!$J$2:$J$201,0))-INDEX(Matches!$H$2:$H$201,MATCH($A387&amp;"-9",Matches!$J$2:$J$201,0)),3,2))))),""))</f>
        <v/>
      </c>
      <c r="AG387" s="12" t="str">
        <f aca="false">IF(OR($B387="",V387="",W387=""),"",IFERROR(IF(OR(INDEX(Matches!$I$2:$I$201,MATCH($A387&amp;"-10",Matches!$J$2:$J$201,0))="Void",INDEX(Matches!$G$2:$G$201,MATCH($A387&amp;"-10",Matches!$J$2:$J$201,0))="",INDEX(Matches!$H$2:$H$201,MATCH($A387&amp;"-10",Matches!$J$2:$J$201,0))=""),"",IF(AND($C387&lt;&gt;"",INDEX(Matches!$F$2:$F$201,MATCH($A387&amp;"-10",Matches!$J$2:$J$201,0))&lt;&gt;"",$C387&gt;=INDEX(Matches!$F$2:$F$201,MATCH($A387&amp;"-10",Matches!$J$2:$J$201,0))),"",IF(AND(V387=INDEX(Matches!$G$2:$G$201,MATCH($A387&amp;"-10",Matches!$J$2:$J$201,0)),W387=INDEX(Matches!$H$2:$H$201,MATCH($A387&amp;"-10",Matches!$J$2:$J$201,0))),5,IF(SIGN(V387-W387)&lt;&gt;SIGN(INDEX(Matches!$G$2:$G$201,MATCH($A387&amp;"-10",Matches!$J$2:$J$201,0))-INDEX(Matches!$H$2:$H$201,MATCH($A387&amp;"-10",Matches!$J$2:$J$201,0))),0,IF(V387-W387=INDEX(Matches!$G$2:$G$201,MATCH($A387&amp;"-10",Matches!$J$2:$J$201,0))-INDEX(Matches!$H$2:$H$201,MATCH($A387&amp;"-10",Matches!$J$2:$J$201,0)),3,2))))),""))</f>
        <v/>
      </c>
      <c r="AH387" s="13" t="str">
        <f aca="false">IF($B387="","",SUM(X387:AG387))</f>
        <v/>
      </c>
      <c r="AI387" s="12" t="str">
        <f aca="false">IF($B387="","",COUNTIF(X387:AG387,5))</f>
        <v/>
      </c>
      <c r="AJ387" s="12" t="str">
        <f aca="false">IF($B387="","",COUNTIF(X387:AG387,"&gt;=2"))</f>
        <v/>
      </c>
      <c r="AK387" s="12" t="str">
        <f aca="false">IF($B387="","",COUNT(X387:AG387))</f>
        <v/>
      </c>
    </row>
    <row r="388" customFormat="false" ht="15" hidden="false" customHeight="false" outlineLevel="0" collapsed="false">
      <c r="A388" s="7"/>
      <c r="B388" s="7"/>
      <c r="C388" s="11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12" t="str">
        <f aca="false">IF(OR($B388="",D388="",E388=""),"",IFERROR(IF(OR(INDEX(Matches!$I$2:$I$201,MATCH($A388&amp;"-1",Matches!$J$2:$J$201,0))="Void",INDEX(Matches!$G$2:$G$201,MATCH($A388&amp;"-1",Matches!$J$2:$J$201,0))="",INDEX(Matches!$H$2:$H$201,MATCH($A388&amp;"-1",Matches!$J$2:$J$201,0))=""),"",IF(AND($C388&lt;&gt;"",INDEX(Matches!$F$2:$F$201,MATCH($A388&amp;"-1",Matches!$J$2:$J$201,0))&lt;&gt;"",$C388&gt;=INDEX(Matches!$F$2:$F$201,MATCH($A388&amp;"-1",Matches!$J$2:$J$201,0))),"",IF(AND(D388=INDEX(Matches!$G$2:$G$201,MATCH($A388&amp;"-1",Matches!$J$2:$J$201,0)),E388=INDEX(Matches!$H$2:$H$201,MATCH($A388&amp;"-1",Matches!$J$2:$J$201,0))),5,IF(SIGN(D388-E388)&lt;&gt;SIGN(INDEX(Matches!$G$2:$G$201,MATCH($A388&amp;"-1",Matches!$J$2:$J$201,0))-INDEX(Matches!$H$2:$H$201,MATCH($A388&amp;"-1",Matches!$J$2:$J$201,0))),0,IF(D388-E388=INDEX(Matches!$G$2:$G$201,MATCH($A388&amp;"-1",Matches!$J$2:$J$201,0))-INDEX(Matches!$H$2:$H$201,MATCH($A388&amp;"-1",Matches!$J$2:$J$201,0)),3,2))))),""))</f>
        <v/>
      </c>
      <c r="Y388" s="12" t="str">
        <f aca="false">IF(OR($B388="",F388="",G388=""),"",IFERROR(IF(OR(INDEX(Matches!$I$2:$I$201,MATCH($A388&amp;"-2",Matches!$J$2:$J$201,0))="Void",INDEX(Matches!$G$2:$G$201,MATCH($A388&amp;"-2",Matches!$J$2:$J$201,0))="",INDEX(Matches!$H$2:$H$201,MATCH($A388&amp;"-2",Matches!$J$2:$J$201,0))=""),"",IF(AND($C388&lt;&gt;"",INDEX(Matches!$F$2:$F$201,MATCH($A388&amp;"-2",Matches!$J$2:$J$201,0))&lt;&gt;"",$C388&gt;=INDEX(Matches!$F$2:$F$201,MATCH($A388&amp;"-2",Matches!$J$2:$J$201,0))),"",IF(AND(F388=INDEX(Matches!$G$2:$G$201,MATCH($A388&amp;"-2",Matches!$J$2:$J$201,0)),G388=INDEX(Matches!$H$2:$H$201,MATCH($A388&amp;"-2",Matches!$J$2:$J$201,0))),5,IF(SIGN(F388-G388)&lt;&gt;SIGN(INDEX(Matches!$G$2:$G$201,MATCH($A388&amp;"-2",Matches!$J$2:$J$201,0))-INDEX(Matches!$H$2:$H$201,MATCH($A388&amp;"-2",Matches!$J$2:$J$201,0))),0,IF(F388-G388=INDEX(Matches!$G$2:$G$201,MATCH($A388&amp;"-2",Matches!$J$2:$J$201,0))-INDEX(Matches!$H$2:$H$201,MATCH($A388&amp;"-2",Matches!$J$2:$J$201,0)),3,2))))),""))</f>
        <v/>
      </c>
      <c r="Z388" s="12" t="str">
        <f aca="false">IF(OR($B388="",H388="",I388=""),"",IFERROR(IF(OR(INDEX(Matches!$I$2:$I$201,MATCH($A388&amp;"-3",Matches!$J$2:$J$201,0))="Void",INDEX(Matches!$G$2:$G$201,MATCH($A388&amp;"-3",Matches!$J$2:$J$201,0))="",INDEX(Matches!$H$2:$H$201,MATCH($A388&amp;"-3",Matches!$J$2:$J$201,0))=""),"",IF(AND($C388&lt;&gt;"",INDEX(Matches!$F$2:$F$201,MATCH($A388&amp;"-3",Matches!$J$2:$J$201,0))&lt;&gt;"",$C388&gt;=INDEX(Matches!$F$2:$F$201,MATCH($A388&amp;"-3",Matches!$J$2:$J$201,0))),"",IF(AND(H388=INDEX(Matches!$G$2:$G$201,MATCH($A388&amp;"-3",Matches!$J$2:$J$201,0)),I388=INDEX(Matches!$H$2:$H$201,MATCH($A388&amp;"-3",Matches!$J$2:$J$201,0))),5,IF(SIGN(H388-I388)&lt;&gt;SIGN(INDEX(Matches!$G$2:$G$201,MATCH($A388&amp;"-3",Matches!$J$2:$J$201,0))-INDEX(Matches!$H$2:$H$201,MATCH($A388&amp;"-3",Matches!$J$2:$J$201,0))),0,IF(H388-I388=INDEX(Matches!$G$2:$G$201,MATCH($A388&amp;"-3",Matches!$J$2:$J$201,0))-INDEX(Matches!$H$2:$H$201,MATCH($A388&amp;"-3",Matches!$J$2:$J$201,0)),3,2))))),""))</f>
        <v/>
      </c>
      <c r="AA388" s="12" t="str">
        <f aca="false">IF(OR($B388="",J388="",K388=""),"",IFERROR(IF(OR(INDEX(Matches!$I$2:$I$201,MATCH($A388&amp;"-4",Matches!$J$2:$J$201,0))="Void",INDEX(Matches!$G$2:$G$201,MATCH($A388&amp;"-4",Matches!$J$2:$J$201,0))="",INDEX(Matches!$H$2:$H$201,MATCH($A388&amp;"-4",Matches!$J$2:$J$201,0))=""),"",IF(AND($C388&lt;&gt;"",INDEX(Matches!$F$2:$F$201,MATCH($A388&amp;"-4",Matches!$J$2:$J$201,0))&lt;&gt;"",$C388&gt;=INDEX(Matches!$F$2:$F$201,MATCH($A388&amp;"-4",Matches!$J$2:$J$201,0))),"",IF(AND(J388=INDEX(Matches!$G$2:$G$201,MATCH($A388&amp;"-4",Matches!$J$2:$J$201,0)),K388=INDEX(Matches!$H$2:$H$201,MATCH($A388&amp;"-4",Matches!$J$2:$J$201,0))),5,IF(SIGN(J388-K388)&lt;&gt;SIGN(INDEX(Matches!$G$2:$G$201,MATCH($A388&amp;"-4",Matches!$J$2:$J$201,0))-INDEX(Matches!$H$2:$H$201,MATCH($A388&amp;"-4",Matches!$J$2:$J$201,0))),0,IF(J388-K388=INDEX(Matches!$G$2:$G$201,MATCH($A388&amp;"-4",Matches!$J$2:$J$201,0))-INDEX(Matches!$H$2:$H$201,MATCH($A388&amp;"-4",Matches!$J$2:$J$201,0)),3,2))))),""))</f>
        <v/>
      </c>
      <c r="AB388" s="12" t="str">
        <f aca="false">IF(OR($B388="",L388="",M388=""),"",IFERROR(IF(OR(INDEX(Matches!$I$2:$I$201,MATCH($A388&amp;"-5",Matches!$J$2:$J$201,0))="Void",INDEX(Matches!$G$2:$G$201,MATCH($A388&amp;"-5",Matches!$J$2:$J$201,0))="",INDEX(Matches!$H$2:$H$201,MATCH($A388&amp;"-5",Matches!$J$2:$J$201,0))=""),"",IF(AND($C388&lt;&gt;"",INDEX(Matches!$F$2:$F$201,MATCH($A388&amp;"-5",Matches!$J$2:$J$201,0))&lt;&gt;"",$C388&gt;=INDEX(Matches!$F$2:$F$201,MATCH($A388&amp;"-5",Matches!$J$2:$J$201,0))),"",IF(AND(L388=INDEX(Matches!$G$2:$G$201,MATCH($A388&amp;"-5",Matches!$J$2:$J$201,0)),M388=INDEX(Matches!$H$2:$H$201,MATCH($A388&amp;"-5",Matches!$J$2:$J$201,0))),5,IF(SIGN(L388-M388)&lt;&gt;SIGN(INDEX(Matches!$G$2:$G$201,MATCH($A388&amp;"-5",Matches!$J$2:$J$201,0))-INDEX(Matches!$H$2:$H$201,MATCH($A388&amp;"-5",Matches!$J$2:$J$201,0))),0,IF(L388-M388=INDEX(Matches!$G$2:$G$201,MATCH($A388&amp;"-5",Matches!$J$2:$J$201,0))-INDEX(Matches!$H$2:$H$201,MATCH($A388&amp;"-5",Matches!$J$2:$J$201,0)),3,2))))),""))</f>
        <v/>
      </c>
      <c r="AC388" s="12" t="str">
        <f aca="false">IF(OR($B388="",N388="",O388=""),"",IFERROR(IF(OR(INDEX(Matches!$I$2:$I$201,MATCH($A388&amp;"-6",Matches!$J$2:$J$201,0))="Void",INDEX(Matches!$G$2:$G$201,MATCH($A388&amp;"-6",Matches!$J$2:$J$201,0))="",INDEX(Matches!$H$2:$H$201,MATCH($A388&amp;"-6",Matches!$J$2:$J$201,0))=""),"",IF(AND($C388&lt;&gt;"",INDEX(Matches!$F$2:$F$201,MATCH($A388&amp;"-6",Matches!$J$2:$J$201,0))&lt;&gt;"",$C388&gt;=INDEX(Matches!$F$2:$F$201,MATCH($A388&amp;"-6",Matches!$J$2:$J$201,0))),"",IF(AND(N388=INDEX(Matches!$G$2:$G$201,MATCH($A388&amp;"-6",Matches!$J$2:$J$201,0)),O388=INDEX(Matches!$H$2:$H$201,MATCH($A388&amp;"-6",Matches!$J$2:$J$201,0))),5,IF(SIGN(N388-O388)&lt;&gt;SIGN(INDEX(Matches!$G$2:$G$201,MATCH($A388&amp;"-6",Matches!$J$2:$J$201,0))-INDEX(Matches!$H$2:$H$201,MATCH($A388&amp;"-6",Matches!$J$2:$J$201,0))),0,IF(N388-O388=INDEX(Matches!$G$2:$G$201,MATCH($A388&amp;"-6",Matches!$J$2:$J$201,0))-INDEX(Matches!$H$2:$H$201,MATCH($A388&amp;"-6",Matches!$J$2:$J$201,0)),3,2))))),""))</f>
        <v/>
      </c>
      <c r="AD388" s="12" t="str">
        <f aca="false">IF(OR($B388="",P388="",Q388=""),"",IFERROR(IF(OR(INDEX(Matches!$I$2:$I$201,MATCH($A388&amp;"-7",Matches!$J$2:$J$201,0))="Void",INDEX(Matches!$G$2:$G$201,MATCH($A388&amp;"-7",Matches!$J$2:$J$201,0))="",INDEX(Matches!$H$2:$H$201,MATCH($A388&amp;"-7",Matches!$J$2:$J$201,0))=""),"",IF(AND($C388&lt;&gt;"",INDEX(Matches!$F$2:$F$201,MATCH($A388&amp;"-7",Matches!$J$2:$J$201,0))&lt;&gt;"",$C388&gt;=INDEX(Matches!$F$2:$F$201,MATCH($A388&amp;"-7",Matches!$J$2:$J$201,0))),"",IF(AND(P388=INDEX(Matches!$G$2:$G$201,MATCH($A388&amp;"-7",Matches!$J$2:$J$201,0)),Q388=INDEX(Matches!$H$2:$H$201,MATCH($A388&amp;"-7",Matches!$J$2:$J$201,0))),5,IF(SIGN(P388-Q388)&lt;&gt;SIGN(INDEX(Matches!$G$2:$G$201,MATCH($A388&amp;"-7",Matches!$J$2:$J$201,0))-INDEX(Matches!$H$2:$H$201,MATCH($A388&amp;"-7",Matches!$J$2:$J$201,0))),0,IF(P388-Q388=INDEX(Matches!$G$2:$G$201,MATCH($A388&amp;"-7",Matches!$J$2:$J$201,0))-INDEX(Matches!$H$2:$H$201,MATCH($A388&amp;"-7",Matches!$J$2:$J$201,0)),3,2))))),""))</f>
        <v/>
      </c>
      <c r="AE388" s="12" t="str">
        <f aca="false">IF(OR($B388="",R388="",S388=""),"",IFERROR(IF(OR(INDEX(Matches!$I$2:$I$201,MATCH($A388&amp;"-8",Matches!$J$2:$J$201,0))="Void",INDEX(Matches!$G$2:$G$201,MATCH($A388&amp;"-8",Matches!$J$2:$J$201,0))="",INDEX(Matches!$H$2:$H$201,MATCH($A388&amp;"-8",Matches!$J$2:$J$201,0))=""),"",IF(AND($C388&lt;&gt;"",INDEX(Matches!$F$2:$F$201,MATCH($A388&amp;"-8",Matches!$J$2:$J$201,0))&lt;&gt;"",$C388&gt;=INDEX(Matches!$F$2:$F$201,MATCH($A388&amp;"-8",Matches!$J$2:$J$201,0))),"",IF(AND(R388=INDEX(Matches!$G$2:$G$201,MATCH($A388&amp;"-8",Matches!$J$2:$J$201,0)),S388=INDEX(Matches!$H$2:$H$201,MATCH($A388&amp;"-8",Matches!$J$2:$J$201,0))),5,IF(SIGN(R388-S388)&lt;&gt;SIGN(INDEX(Matches!$G$2:$G$201,MATCH($A388&amp;"-8",Matches!$J$2:$J$201,0))-INDEX(Matches!$H$2:$H$201,MATCH($A388&amp;"-8",Matches!$J$2:$J$201,0))),0,IF(R388-S388=INDEX(Matches!$G$2:$G$201,MATCH($A388&amp;"-8",Matches!$J$2:$J$201,0))-INDEX(Matches!$H$2:$H$201,MATCH($A388&amp;"-8",Matches!$J$2:$J$201,0)),3,2))))),""))</f>
        <v/>
      </c>
      <c r="AF388" s="12" t="str">
        <f aca="false">IF(OR($B388="",T388="",U388=""),"",IFERROR(IF(OR(INDEX(Matches!$I$2:$I$201,MATCH($A388&amp;"-9",Matches!$J$2:$J$201,0))="Void",INDEX(Matches!$G$2:$G$201,MATCH($A388&amp;"-9",Matches!$J$2:$J$201,0))="",INDEX(Matches!$H$2:$H$201,MATCH($A388&amp;"-9",Matches!$J$2:$J$201,0))=""),"",IF(AND($C388&lt;&gt;"",INDEX(Matches!$F$2:$F$201,MATCH($A388&amp;"-9",Matches!$J$2:$J$201,0))&lt;&gt;"",$C388&gt;=INDEX(Matches!$F$2:$F$201,MATCH($A388&amp;"-9",Matches!$J$2:$J$201,0))),"",IF(AND(T388=INDEX(Matches!$G$2:$G$201,MATCH($A388&amp;"-9",Matches!$J$2:$J$201,0)),U388=INDEX(Matches!$H$2:$H$201,MATCH($A388&amp;"-9",Matches!$J$2:$J$201,0))),5,IF(SIGN(T388-U388)&lt;&gt;SIGN(INDEX(Matches!$G$2:$G$201,MATCH($A388&amp;"-9",Matches!$J$2:$J$201,0))-INDEX(Matches!$H$2:$H$201,MATCH($A388&amp;"-9",Matches!$J$2:$J$201,0))),0,IF(T388-U388=INDEX(Matches!$G$2:$G$201,MATCH($A388&amp;"-9",Matches!$J$2:$J$201,0))-INDEX(Matches!$H$2:$H$201,MATCH($A388&amp;"-9",Matches!$J$2:$J$201,0)),3,2))))),""))</f>
        <v/>
      </c>
      <c r="AG388" s="12" t="str">
        <f aca="false">IF(OR($B388="",V388="",W388=""),"",IFERROR(IF(OR(INDEX(Matches!$I$2:$I$201,MATCH($A388&amp;"-10",Matches!$J$2:$J$201,0))="Void",INDEX(Matches!$G$2:$G$201,MATCH($A388&amp;"-10",Matches!$J$2:$J$201,0))="",INDEX(Matches!$H$2:$H$201,MATCH($A388&amp;"-10",Matches!$J$2:$J$201,0))=""),"",IF(AND($C388&lt;&gt;"",INDEX(Matches!$F$2:$F$201,MATCH($A388&amp;"-10",Matches!$J$2:$J$201,0))&lt;&gt;"",$C388&gt;=INDEX(Matches!$F$2:$F$201,MATCH($A388&amp;"-10",Matches!$J$2:$J$201,0))),"",IF(AND(V388=INDEX(Matches!$G$2:$G$201,MATCH($A388&amp;"-10",Matches!$J$2:$J$201,0)),W388=INDEX(Matches!$H$2:$H$201,MATCH($A388&amp;"-10",Matches!$J$2:$J$201,0))),5,IF(SIGN(V388-W388)&lt;&gt;SIGN(INDEX(Matches!$G$2:$G$201,MATCH($A388&amp;"-10",Matches!$J$2:$J$201,0))-INDEX(Matches!$H$2:$H$201,MATCH($A388&amp;"-10",Matches!$J$2:$J$201,0))),0,IF(V388-W388=INDEX(Matches!$G$2:$G$201,MATCH($A388&amp;"-10",Matches!$J$2:$J$201,0))-INDEX(Matches!$H$2:$H$201,MATCH($A388&amp;"-10",Matches!$J$2:$J$201,0)),3,2))))),""))</f>
        <v/>
      </c>
      <c r="AH388" s="13" t="str">
        <f aca="false">IF($B388="","",SUM(X388:AG388))</f>
        <v/>
      </c>
      <c r="AI388" s="12" t="str">
        <f aca="false">IF($B388="","",COUNTIF(X388:AG388,5))</f>
        <v/>
      </c>
      <c r="AJ388" s="12" t="str">
        <f aca="false">IF($B388="","",COUNTIF(X388:AG388,"&gt;=2"))</f>
        <v/>
      </c>
      <c r="AK388" s="12" t="str">
        <f aca="false">IF($B388="","",COUNT(X388:AG388))</f>
        <v/>
      </c>
    </row>
    <row r="389" customFormat="false" ht="15" hidden="false" customHeight="false" outlineLevel="0" collapsed="false">
      <c r="A389" s="7"/>
      <c r="B389" s="7"/>
      <c r="C389" s="11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12" t="str">
        <f aca="false">IF(OR($B389="",D389="",E389=""),"",IFERROR(IF(OR(INDEX(Matches!$I$2:$I$201,MATCH($A389&amp;"-1",Matches!$J$2:$J$201,0))="Void",INDEX(Matches!$G$2:$G$201,MATCH($A389&amp;"-1",Matches!$J$2:$J$201,0))="",INDEX(Matches!$H$2:$H$201,MATCH($A389&amp;"-1",Matches!$J$2:$J$201,0))=""),"",IF(AND($C389&lt;&gt;"",INDEX(Matches!$F$2:$F$201,MATCH($A389&amp;"-1",Matches!$J$2:$J$201,0))&lt;&gt;"",$C389&gt;=INDEX(Matches!$F$2:$F$201,MATCH($A389&amp;"-1",Matches!$J$2:$J$201,0))),"",IF(AND(D389=INDEX(Matches!$G$2:$G$201,MATCH($A389&amp;"-1",Matches!$J$2:$J$201,0)),E389=INDEX(Matches!$H$2:$H$201,MATCH($A389&amp;"-1",Matches!$J$2:$J$201,0))),5,IF(SIGN(D389-E389)&lt;&gt;SIGN(INDEX(Matches!$G$2:$G$201,MATCH($A389&amp;"-1",Matches!$J$2:$J$201,0))-INDEX(Matches!$H$2:$H$201,MATCH($A389&amp;"-1",Matches!$J$2:$J$201,0))),0,IF(D389-E389=INDEX(Matches!$G$2:$G$201,MATCH($A389&amp;"-1",Matches!$J$2:$J$201,0))-INDEX(Matches!$H$2:$H$201,MATCH($A389&amp;"-1",Matches!$J$2:$J$201,0)),3,2))))),""))</f>
        <v/>
      </c>
      <c r="Y389" s="12" t="str">
        <f aca="false">IF(OR($B389="",F389="",G389=""),"",IFERROR(IF(OR(INDEX(Matches!$I$2:$I$201,MATCH($A389&amp;"-2",Matches!$J$2:$J$201,0))="Void",INDEX(Matches!$G$2:$G$201,MATCH($A389&amp;"-2",Matches!$J$2:$J$201,0))="",INDEX(Matches!$H$2:$H$201,MATCH($A389&amp;"-2",Matches!$J$2:$J$201,0))=""),"",IF(AND($C389&lt;&gt;"",INDEX(Matches!$F$2:$F$201,MATCH($A389&amp;"-2",Matches!$J$2:$J$201,0))&lt;&gt;"",$C389&gt;=INDEX(Matches!$F$2:$F$201,MATCH($A389&amp;"-2",Matches!$J$2:$J$201,0))),"",IF(AND(F389=INDEX(Matches!$G$2:$G$201,MATCH($A389&amp;"-2",Matches!$J$2:$J$201,0)),G389=INDEX(Matches!$H$2:$H$201,MATCH($A389&amp;"-2",Matches!$J$2:$J$201,0))),5,IF(SIGN(F389-G389)&lt;&gt;SIGN(INDEX(Matches!$G$2:$G$201,MATCH($A389&amp;"-2",Matches!$J$2:$J$201,0))-INDEX(Matches!$H$2:$H$201,MATCH($A389&amp;"-2",Matches!$J$2:$J$201,0))),0,IF(F389-G389=INDEX(Matches!$G$2:$G$201,MATCH($A389&amp;"-2",Matches!$J$2:$J$201,0))-INDEX(Matches!$H$2:$H$201,MATCH($A389&amp;"-2",Matches!$J$2:$J$201,0)),3,2))))),""))</f>
        <v/>
      </c>
      <c r="Z389" s="12" t="str">
        <f aca="false">IF(OR($B389="",H389="",I389=""),"",IFERROR(IF(OR(INDEX(Matches!$I$2:$I$201,MATCH($A389&amp;"-3",Matches!$J$2:$J$201,0))="Void",INDEX(Matches!$G$2:$G$201,MATCH($A389&amp;"-3",Matches!$J$2:$J$201,0))="",INDEX(Matches!$H$2:$H$201,MATCH($A389&amp;"-3",Matches!$J$2:$J$201,0))=""),"",IF(AND($C389&lt;&gt;"",INDEX(Matches!$F$2:$F$201,MATCH($A389&amp;"-3",Matches!$J$2:$J$201,0))&lt;&gt;"",$C389&gt;=INDEX(Matches!$F$2:$F$201,MATCH($A389&amp;"-3",Matches!$J$2:$J$201,0))),"",IF(AND(H389=INDEX(Matches!$G$2:$G$201,MATCH($A389&amp;"-3",Matches!$J$2:$J$201,0)),I389=INDEX(Matches!$H$2:$H$201,MATCH($A389&amp;"-3",Matches!$J$2:$J$201,0))),5,IF(SIGN(H389-I389)&lt;&gt;SIGN(INDEX(Matches!$G$2:$G$201,MATCH($A389&amp;"-3",Matches!$J$2:$J$201,0))-INDEX(Matches!$H$2:$H$201,MATCH($A389&amp;"-3",Matches!$J$2:$J$201,0))),0,IF(H389-I389=INDEX(Matches!$G$2:$G$201,MATCH($A389&amp;"-3",Matches!$J$2:$J$201,0))-INDEX(Matches!$H$2:$H$201,MATCH($A389&amp;"-3",Matches!$J$2:$J$201,0)),3,2))))),""))</f>
        <v/>
      </c>
      <c r="AA389" s="12" t="str">
        <f aca="false">IF(OR($B389="",J389="",K389=""),"",IFERROR(IF(OR(INDEX(Matches!$I$2:$I$201,MATCH($A389&amp;"-4",Matches!$J$2:$J$201,0))="Void",INDEX(Matches!$G$2:$G$201,MATCH($A389&amp;"-4",Matches!$J$2:$J$201,0))="",INDEX(Matches!$H$2:$H$201,MATCH($A389&amp;"-4",Matches!$J$2:$J$201,0))=""),"",IF(AND($C389&lt;&gt;"",INDEX(Matches!$F$2:$F$201,MATCH($A389&amp;"-4",Matches!$J$2:$J$201,0))&lt;&gt;"",$C389&gt;=INDEX(Matches!$F$2:$F$201,MATCH($A389&amp;"-4",Matches!$J$2:$J$201,0))),"",IF(AND(J389=INDEX(Matches!$G$2:$G$201,MATCH($A389&amp;"-4",Matches!$J$2:$J$201,0)),K389=INDEX(Matches!$H$2:$H$201,MATCH($A389&amp;"-4",Matches!$J$2:$J$201,0))),5,IF(SIGN(J389-K389)&lt;&gt;SIGN(INDEX(Matches!$G$2:$G$201,MATCH($A389&amp;"-4",Matches!$J$2:$J$201,0))-INDEX(Matches!$H$2:$H$201,MATCH($A389&amp;"-4",Matches!$J$2:$J$201,0))),0,IF(J389-K389=INDEX(Matches!$G$2:$G$201,MATCH($A389&amp;"-4",Matches!$J$2:$J$201,0))-INDEX(Matches!$H$2:$H$201,MATCH($A389&amp;"-4",Matches!$J$2:$J$201,0)),3,2))))),""))</f>
        <v/>
      </c>
      <c r="AB389" s="12" t="str">
        <f aca="false">IF(OR($B389="",L389="",M389=""),"",IFERROR(IF(OR(INDEX(Matches!$I$2:$I$201,MATCH($A389&amp;"-5",Matches!$J$2:$J$201,0))="Void",INDEX(Matches!$G$2:$G$201,MATCH($A389&amp;"-5",Matches!$J$2:$J$201,0))="",INDEX(Matches!$H$2:$H$201,MATCH($A389&amp;"-5",Matches!$J$2:$J$201,0))=""),"",IF(AND($C389&lt;&gt;"",INDEX(Matches!$F$2:$F$201,MATCH($A389&amp;"-5",Matches!$J$2:$J$201,0))&lt;&gt;"",$C389&gt;=INDEX(Matches!$F$2:$F$201,MATCH($A389&amp;"-5",Matches!$J$2:$J$201,0))),"",IF(AND(L389=INDEX(Matches!$G$2:$G$201,MATCH($A389&amp;"-5",Matches!$J$2:$J$201,0)),M389=INDEX(Matches!$H$2:$H$201,MATCH($A389&amp;"-5",Matches!$J$2:$J$201,0))),5,IF(SIGN(L389-M389)&lt;&gt;SIGN(INDEX(Matches!$G$2:$G$201,MATCH($A389&amp;"-5",Matches!$J$2:$J$201,0))-INDEX(Matches!$H$2:$H$201,MATCH($A389&amp;"-5",Matches!$J$2:$J$201,0))),0,IF(L389-M389=INDEX(Matches!$G$2:$G$201,MATCH($A389&amp;"-5",Matches!$J$2:$J$201,0))-INDEX(Matches!$H$2:$H$201,MATCH($A389&amp;"-5",Matches!$J$2:$J$201,0)),3,2))))),""))</f>
        <v/>
      </c>
      <c r="AC389" s="12" t="str">
        <f aca="false">IF(OR($B389="",N389="",O389=""),"",IFERROR(IF(OR(INDEX(Matches!$I$2:$I$201,MATCH($A389&amp;"-6",Matches!$J$2:$J$201,0))="Void",INDEX(Matches!$G$2:$G$201,MATCH($A389&amp;"-6",Matches!$J$2:$J$201,0))="",INDEX(Matches!$H$2:$H$201,MATCH($A389&amp;"-6",Matches!$J$2:$J$201,0))=""),"",IF(AND($C389&lt;&gt;"",INDEX(Matches!$F$2:$F$201,MATCH($A389&amp;"-6",Matches!$J$2:$J$201,0))&lt;&gt;"",$C389&gt;=INDEX(Matches!$F$2:$F$201,MATCH($A389&amp;"-6",Matches!$J$2:$J$201,0))),"",IF(AND(N389=INDEX(Matches!$G$2:$G$201,MATCH($A389&amp;"-6",Matches!$J$2:$J$201,0)),O389=INDEX(Matches!$H$2:$H$201,MATCH($A389&amp;"-6",Matches!$J$2:$J$201,0))),5,IF(SIGN(N389-O389)&lt;&gt;SIGN(INDEX(Matches!$G$2:$G$201,MATCH($A389&amp;"-6",Matches!$J$2:$J$201,0))-INDEX(Matches!$H$2:$H$201,MATCH($A389&amp;"-6",Matches!$J$2:$J$201,0))),0,IF(N389-O389=INDEX(Matches!$G$2:$G$201,MATCH($A389&amp;"-6",Matches!$J$2:$J$201,0))-INDEX(Matches!$H$2:$H$201,MATCH($A389&amp;"-6",Matches!$J$2:$J$201,0)),3,2))))),""))</f>
        <v/>
      </c>
      <c r="AD389" s="12" t="str">
        <f aca="false">IF(OR($B389="",P389="",Q389=""),"",IFERROR(IF(OR(INDEX(Matches!$I$2:$I$201,MATCH($A389&amp;"-7",Matches!$J$2:$J$201,0))="Void",INDEX(Matches!$G$2:$G$201,MATCH($A389&amp;"-7",Matches!$J$2:$J$201,0))="",INDEX(Matches!$H$2:$H$201,MATCH($A389&amp;"-7",Matches!$J$2:$J$201,0))=""),"",IF(AND($C389&lt;&gt;"",INDEX(Matches!$F$2:$F$201,MATCH($A389&amp;"-7",Matches!$J$2:$J$201,0))&lt;&gt;"",$C389&gt;=INDEX(Matches!$F$2:$F$201,MATCH($A389&amp;"-7",Matches!$J$2:$J$201,0))),"",IF(AND(P389=INDEX(Matches!$G$2:$G$201,MATCH($A389&amp;"-7",Matches!$J$2:$J$201,0)),Q389=INDEX(Matches!$H$2:$H$201,MATCH($A389&amp;"-7",Matches!$J$2:$J$201,0))),5,IF(SIGN(P389-Q389)&lt;&gt;SIGN(INDEX(Matches!$G$2:$G$201,MATCH($A389&amp;"-7",Matches!$J$2:$J$201,0))-INDEX(Matches!$H$2:$H$201,MATCH($A389&amp;"-7",Matches!$J$2:$J$201,0))),0,IF(P389-Q389=INDEX(Matches!$G$2:$G$201,MATCH($A389&amp;"-7",Matches!$J$2:$J$201,0))-INDEX(Matches!$H$2:$H$201,MATCH($A389&amp;"-7",Matches!$J$2:$J$201,0)),3,2))))),""))</f>
        <v/>
      </c>
      <c r="AE389" s="12" t="str">
        <f aca="false">IF(OR($B389="",R389="",S389=""),"",IFERROR(IF(OR(INDEX(Matches!$I$2:$I$201,MATCH($A389&amp;"-8",Matches!$J$2:$J$201,0))="Void",INDEX(Matches!$G$2:$G$201,MATCH($A389&amp;"-8",Matches!$J$2:$J$201,0))="",INDEX(Matches!$H$2:$H$201,MATCH($A389&amp;"-8",Matches!$J$2:$J$201,0))=""),"",IF(AND($C389&lt;&gt;"",INDEX(Matches!$F$2:$F$201,MATCH($A389&amp;"-8",Matches!$J$2:$J$201,0))&lt;&gt;"",$C389&gt;=INDEX(Matches!$F$2:$F$201,MATCH($A389&amp;"-8",Matches!$J$2:$J$201,0))),"",IF(AND(R389=INDEX(Matches!$G$2:$G$201,MATCH($A389&amp;"-8",Matches!$J$2:$J$201,0)),S389=INDEX(Matches!$H$2:$H$201,MATCH($A389&amp;"-8",Matches!$J$2:$J$201,0))),5,IF(SIGN(R389-S389)&lt;&gt;SIGN(INDEX(Matches!$G$2:$G$201,MATCH($A389&amp;"-8",Matches!$J$2:$J$201,0))-INDEX(Matches!$H$2:$H$201,MATCH($A389&amp;"-8",Matches!$J$2:$J$201,0))),0,IF(R389-S389=INDEX(Matches!$G$2:$G$201,MATCH($A389&amp;"-8",Matches!$J$2:$J$201,0))-INDEX(Matches!$H$2:$H$201,MATCH($A389&amp;"-8",Matches!$J$2:$J$201,0)),3,2))))),""))</f>
        <v/>
      </c>
      <c r="AF389" s="12" t="str">
        <f aca="false">IF(OR($B389="",T389="",U389=""),"",IFERROR(IF(OR(INDEX(Matches!$I$2:$I$201,MATCH($A389&amp;"-9",Matches!$J$2:$J$201,0))="Void",INDEX(Matches!$G$2:$G$201,MATCH($A389&amp;"-9",Matches!$J$2:$J$201,0))="",INDEX(Matches!$H$2:$H$201,MATCH($A389&amp;"-9",Matches!$J$2:$J$201,0))=""),"",IF(AND($C389&lt;&gt;"",INDEX(Matches!$F$2:$F$201,MATCH($A389&amp;"-9",Matches!$J$2:$J$201,0))&lt;&gt;"",$C389&gt;=INDEX(Matches!$F$2:$F$201,MATCH($A389&amp;"-9",Matches!$J$2:$J$201,0))),"",IF(AND(T389=INDEX(Matches!$G$2:$G$201,MATCH($A389&amp;"-9",Matches!$J$2:$J$201,0)),U389=INDEX(Matches!$H$2:$H$201,MATCH($A389&amp;"-9",Matches!$J$2:$J$201,0))),5,IF(SIGN(T389-U389)&lt;&gt;SIGN(INDEX(Matches!$G$2:$G$201,MATCH($A389&amp;"-9",Matches!$J$2:$J$201,0))-INDEX(Matches!$H$2:$H$201,MATCH($A389&amp;"-9",Matches!$J$2:$J$201,0))),0,IF(T389-U389=INDEX(Matches!$G$2:$G$201,MATCH($A389&amp;"-9",Matches!$J$2:$J$201,0))-INDEX(Matches!$H$2:$H$201,MATCH($A389&amp;"-9",Matches!$J$2:$J$201,0)),3,2))))),""))</f>
        <v/>
      </c>
      <c r="AG389" s="12" t="str">
        <f aca="false">IF(OR($B389="",V389="",W389=""),"",IFERROR(IF(OR(INDEX(Matches!$I$2:$I$201,MATCH($A389&amp;"-10",Matches!$J$2:$J$201,0))="Void",INDEX(Matches!$G$2:$G$201,MATCH($A389&amp;"-10",Matches!$J$2:$J$201,0))="",INDEX(Matches!$H$2:$H$201,MATCH($A389&amp;"-10",Matches!$J$2:$J$201,0))=""),"",IF(AND($C389&lt;&gt;"",INDEX(Matches!$F$2:$F$201,MATCH($A389&amp;"-10",Matches!$J$2:$J$201,0))&lt;&gt;"",$C389&gt;=INDEX(Matches!$F$2:$F$201,MATCH($A389&amp;"-10",Matches!$J$2:$J$201,0))),"",IF(AND(V389=INDEX(Matches!$G$2:$G$201,MATCH($A389&amp;"-10",Matches!$J$2:$J$201,0)),W389=INDEX(Matches!$H$2:$H$201,MATCH($A389&amp;"-10",Matches!$J$2:$J$201,0))),5,IF(SIGN(V389-W389)&lt;&gt;SIGN(INDEX(Matches!$G$2:$G$201,MATCH($A389&amp;"-10",Matches!$J$2:$J$201,0))-INDEX(Matches!$H$2:$H$201,MATCH($A389&amp;"-10",Matches!$J$2:$J$201,0))),0,IF(V389-W389=INDEX(Matches!$G$2:$G$201,MATCH($A389&amp;"-10",Matches!$J$2:$J$201,0))-INDEX(Matches!$H$2:$H$201,MATCH($A389&amp;"-10",Matches!$J$2:$J$201,0)),3,2))))),""))</f>
        <v/>
      </c>
      <c r="AH389" s="13" t="str">
        <f aca="false">IF($B389="","",SUM(X389:AG389))</f>
        <v/>
      </c>
      <c r="AI389" s="12" t="str">
        <f aca="false">IF($B389="","",COUNTIF(X389:AG389,5))</f>
        <v/>
      </c>
      <c r="AJ389" s="12" t="str">
        <f aca="false">IF($B389="","",COUNTIF(X389:AG389,"&gt;=2"))</f>
        <v/>
      </c>
      <c r="AK389" s="12" t="str">
        <f aca="false">IF($B389="","",COUNT(X389:AG389))</f>
        <v/>
      </c>
    </row>
    <row r="390" customFormat="false" ht="15" hidden="false" customHeight="false" outlineLevel="0" collapsed="false">
      <c r="A390" s="7"/>
      <c r="B390" s="7"/>
      <c r="C390" s="11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12" t="str">
        <f aca="false">IF(OR($B390="",D390="",E390=""),"",IFERROR(IF(OR(INDEX(Matches!$I$2:$I$201,MATCH($A390&amp;"-1",Matches!$J$2:$J$201,0))="Void",INDEX(Matches!$G$2:$G$201,MATCH($A390&amp;"-1",Matches!$J$2:$J$201,0))="",INDEX(Matches!$H$2:$H$201,MATCH($A390&amp;"-1",Matches!$J$2:$J$201,0))=""),"",IF(AND($C390&lt;&gt;"",INDEX(Matches!$F$2:$F$201,MATCH($A390&amp;"-1",Matches!$J$2:$J$201,0))&lt;&gt;"",$C390&gt;=INDEX(Matches!$F$2:$F$201,MATCH($A390&amp;"-1",Matches!$J$2:$J$201,0))),"",IF(AND(D390=INDEX(Matches!$G$2:$G$201,MATCH($A390&amp;"-1",Matches!$J$2:$J$201,0)),E390=INDEX(Matches!$H$2:$H$201,MATCH($A390&amp;"-1",Matches!$J$2:$J$201,0))),5,IF(SIGN(D390-E390)&lt;&gt;SIGN(INDEX(Matches!$G$2:$G$201,MATCH($A390&amp;"-1",Matches!$J$2:$J$201,0))-INDEX(Matches!$H$2:$H$201,MATCH($A390&amp;"-1",Matches!$J$2:$J$201,0))),0,IF(D390-E390=INDEX(Matches!$G$2:$G$201,MATCH($A390&amp;"-1",Matches!$J$2:$J$201,0))-INDEX(Matches!$H$2:$H$201,MATCH($A390&amp;"-1",Matches!$J$2:$J$201,0)),3,2))))),""))</f>
        <v/>
      </c>
      <c r="Y390" s="12" t="str">
        <f aca="false">IF(OR($B390="",F390="",G390=""),"",IFERROR(IF(OR(INDEX(Matches!$I$2:$I$201,MATCH($A390&amp;"-2",Matches!$J$2:$J$201,0))="Void",INDEX(Matches!$G$2:$G$201,MATCH($A390&amp;"-2",Matches!$J$2:$J$201,0))="",INDEX(Matches!$H$2:$H$201,MATCH($A390&amp;"-2",Matches!$J$2:$J$201,0))=""),"",IF(AND($C390&lt;&gt;"",INDEX(Matches!$F$2:$F$201,MATCH($A390&amp;"-2",Matches!$J$2:$J$201,0))&lt;&gt;"",$C390&gt;=INDEX(Matches!$F$2:$F$201,MATCH($A390&amp;"-2",Matches!$J$2:$J$201,0))),"",IF(AND(F390=INDEX(Matches!$G$2:$G$201,MATCH($A390&amp;"-2",Matches!$J$2:$J$201,0)),G390=INDEX(Matches!$H$2:$H$201,MATCH($A390&amp;"-2",Matches!$J$2:$J$201,0))),5,IF(SIGN(F390-G390)&lt;&gt;SIGN(INDEX(Matches!$G$2:$G$201,MATCH($A390&amp;"-2",Matches!$J$2:$J$201,0))-INDEX(Matches!$H$2:$H$201,MATCH($A390&amp;"-2",Matches!$J$2:$J$201,0))),0,IF(F390-G390=INDEX(Matches!$G$2:$G$201,MATCH($A390&amp;"-2",Matches!$J$2:$J$201,0))-INDEX(Matches!$H$2:$H$201,MATCH($A390&amp;"-2",Matches!$J$2:$J$201,0)),3,2))))),""))</f>
        <v/>
      </c>
      <c r="Z390" s="12" t="str">
        <f aca="false">IF(OR($B390="",H390="",I390=""),"",IFERROR(IF(OR(INDEX(Matches!$I$2:$I$201,MATCH($A390&amp;"-3",Matches!$J$2:$J$201,0))="Void",INDEX(Matches!$G$2:$G$201,MATCH($A390&amp;"-3",Matches!$J$2:$J$201,0))="",INDEX(Matches!$H$2:$H$201,MATCH($A390&amp;"-3",Matches!$J$2:$J$201,0))=""),"",IF(AND($C390&lt;&gt;"",INDEX(Matches!$F$2:$F$201,MATCH($A390&amp;"-3",Matches!$J$2:$J$201,0))&lt;&gt;"",$C390&gt;=INDEX(Matches!$F$2:$F$201,MATCH($A390&amp;"-3",Matches!$J$2:$J$201,0))),"",IF(AND(H390=INDEX(Matches!$G$2:$G$201,MATCH($A390&amp;"-3",Matches!$J$2:$J$201,0)),I390=INDEX(Matches!$H$2:$H$201,MATCH($A390&amp;"-3",Matches!$J$2:$J$201,0))),5,IF(SIGN(H390-I390)&lt;&gt;SIGN(INDEX(Matches!$G$2:$G$201,MATCH($A390&amp;"-3",Matches!$J$2:$J$201,0))-INDEX(Matches!$H$2:$H$201,MATCH($A390&amp;"-3",Matches!$J$2:$J$201,0))),0,IF(H390-I390=INDEX(Matches!$G$2:$G$201,MATCH($A390&amp;"-3",Matches!$J$2:$J$201,0))-INDEX(Matches!$H$2:$H$201,MATCH($A390&amp;"-3",Matches!$J$2:$J$201,0)),3,2))))),""))</f>
        <v/>
      </c>
      <c r="AA390" s="12" t="str">
        <f aca="false">IF(OR($B390="",J390="",K390=""),"",IFERROR(IF(OR(INDEX(Matches!$I$2:$I$201,MATCH($A390&amp;"-4",Matches!$J$2:$J$201,0))="Void",INDEX(Matches!$G$2:$G$201,MATCH($A390&amp;"-4",Matches!$J$2:$J$201,0))="",INDEX(Matches!$H$2:$H$201,MATCH($A390&amp;"-4",Matches!$J$2:$J$201,0))=""),"",IF(AND($C390&lt;&gt;"",INDEX(Matches!$F$2:$F$201,MATCH($A390&amp;"-4",Matches!$J$2:$J$201,0))&lt;&gt;"",$C390&gt;=INDEX(Matches!$F$2:$F$201,MATCH($A390&amp;"-4",Matches!$J$2:$J$201,0))),"",IF(AND(J390=INDEX(Matches!$G$2:$G$201,MATCH($A390&amp;"-4",Matches!$J$2:$J$201,0)),K390=INDEX(Matches!$H$2:$H$201,MATCH($A390&amp;"-4",Matches!$J$2:$J$201,0))),5,IF(SIGN(J390-K390)&lt;&gt;SIGN(INDEX(Matches!$G$2:$G$201,MATCH($A390&amp;"-4",Matches!$J$2:$J$201,0))-INDEX(Matches!$H$2:$H$201,MATCH($A390&amp;"-4",Matches!$J$2:$J$201,0))),0,IF(J390-K390=INDEX(Matches!$G$2:$G$201,MATCH($A390&amp;"-4",Matches!$J$2:$J$201,0))-INDEX(Matches!$H$2:$H$201,MATCH($A390&amp;"-4",Matches!$J$2:$J$201,0)),3,2))))),""))</f>
        <v/>
      </c>
      <c r="AB390" s="12" t="str">
        <f aca="false">IF(OR($B390="",L390="",M390=""),"",IFERROR(IF(OR(INDEX(Matches!$I$2:$I$201,MATCH($A390&amp;"-5",Matches!$J$2:$J$201,0))="Void",INDEX(Matches!$G$2:$G$201,MATCH($A390&amp;"-5",Matches!$J$2:$J$201,0))="",INDEX(Matches!$H$2:$H$201,MATCH($A390&amp;"-5",Matches!$J$2:$J$201,0))=""),"",IF(AND($C390&lt;&gt;"",INDEX(Matches!$F$2:$F$201,MATCH($A390&amp;"-5",Matches!$J$2:$J$201,0))&lt;&gt;"",$C390&gt;=INDEX(Matches!$F$2:$F$201,MATCH($A390&amp;"-5",Matches!$J$2:$J$201,0))),"",IF(AND(L390=INDEX(Matches!$G$2:$G$201,MATCH($A390&amp;"-5",Matches!$J$2:$J$201,0)),M390=INDEX(Matches!$H$2:$H$201,MATCH($A390&amp;"-5",Matches!$J$2:$J$201,0))),5,IF(SIGN(L390-M390)&lt;&gt;SIGN(INDEX(Matches!$G$2:$G$201,MATCH($A390&amp;"-5",Matches!$J$2:$J$201,0))-INDEX(Matches!$H$2:$H$201,MATCH($A390&amp;"-5",Matches!$J$2:$J$201,0))),0,IF(L390-M390=INDEX(Matches!$G$2:$G$201,MATCH($A390&amp;"-5",Matches!$J$2:$J$201,0))-INDEX(Matches!$H$2:$H$201,MATCH($A390&amp;"-5",Matches!$J$2:$J$201,0)),3,2))))),""))</f>
        <v/>
      </c>
      <c r="AC390" s="12" t="str">
        <f aca="false">IF(OR($B390="",N390="",O390=""),"",IFERROR(IF(OR(INDEX(Matches!$I$2:$I$201,MATCH($A390&amp;"-6",Matches!$J$2:$J$201,0))="Void",INDEX(Matches!$G$2:$G$201,MATCH($A390&amp;"-6",Matches!$J$2:$J$201,0))="",INDEX(Matches!$H$2:$H$201,MATCH($A390&amp;"-6",Matches!$J$2:$J$201,0))=""),"",IF(AND($C390&lt;&gt;"",INDEX(Matches!$F$2:$F$201,MATCH($A390&amp;"-6",Matches!$J$2:$J$201,0))&lt;&gt;"",$C390&gt;=INDEX(Matches!$F$2:$F$201,MATCH($A390&amp;"-6",Matches!$J$2:$J$201,0))),"",IF(AND(N390=INDEX(Matches!$G$2:$G$201,MATCH($A390&amp;"-6",Matches!$J$2:$J$201,0)),O390=INDEX(Matches!$H$2:$H$201,MATCH($A390&amp;"-6",Matches!$J$2:$J$201,0))),5,IF(SIGN(N390-O390)&lt;&gt;SIGN(INDEX(Matches!$G$2:$G$201,MATCH($A390&amp;"-6",Matches!$J$2:$J$201,0))-INDEX(Matches!$H$2:$H$201,MATCH($A390&amp;"-6",Matches!$J$2:$J$201,0))),0,IF(N390-O390=INDEX(Matches!$G$2:$G$201,MATCH($A390&amp;"-6",Matches!$J$2:$J$201,0))-INDEX(Matches!$H$2:$H$201,MATCH($A390&amp;"-6",Matches!$J$2:$J$201,0)),3,2))))),""))</f>
        <v/>
      </c>
      <c r="AD390" s="12" t="str">
        <f aca="false">IF(OR($B390="",P390="",Q390=""),"",IFERROR(IF(OR(INDEX(Matches!$I$2:$I$201,MATCH($A390&amp;"-7",Matches!$J$2:$J$201,0))="Void",INDEX(Matches!$G$2:$G$201,MATCH($A390&amp;"-7",Matches!$J$2:$J$201,0))="",INDEX(Matches!$H$2:$H$201,MATCH($A390&amp;"-7",Matches!$J$2:$J$201,0))=""),"",IF(AND($C390&lt;&gt;"",INDEX(Matches!$F$2:$F$201,MATCH($A390&amp;"-7",Matches!$J$2:$J$201,0))&lt;&gt;"",$C390&gt;=INDEX(Matches!$F$2:$F$201,MATCH($A390&amp;"-7",Matches!$J$2:$J$201,0))),"",IF(AND(P390=INDEX(Matches!$G$2:$G$201,MATCH($A390&amp;"-7",Matches!$J$2:$J$201,0)),Q390=INDEX(Matches!$H$2:$H$201,MATCH($A390&amp;"-7",Matches!$J$2:$J$201,0))),5,IF(SIGN(P390-Q390)&lt;&gt;SIGN(INDEX(Matches!$G$2:$G$201,MATCH($A390&amp;"-7",Matches!$J$2:$J$201,0))-INDEX(Matches!$H$2:$H$201,MATCH($A390&amp;"-7",Matches!$J$2:$J$201,0))),0,IF(P390-Q390=INDEX(Matches!$G$2:$G$201,MATCH($A390&amp;"-7",Matches!$J$2:$J$201,0))-INDEX(Matches!$H$2:$H$201,MATCH($A390&amp;"-7",Matches!$J$2:$J$201,0)),3,2))))),""))</f>
        <v/>
      </c>
      <c r="AE390" s="12" t="str">
        <f aca="false">IF(OR($B390="",R390="",S390=""),"",IFERROR(IF(OR(INDEX(Matches!$I$2:$I$201,MATCH($A390&amp;"-8",Matches!$J$2:$J$201,0))="Void",INDEX(Matches!$G$2:$G$201,MATCH($A390&amp;"-8",Matches!$J$2:$J$201,0))="",INDEX(Matches!$H$2:$H$201,MATCH($A390&amp;"-8",Matches!$J$2:$J$201,0))=""),"",IF(AND($C390&lt;&gt;"",INDEX(Matches!$F$2:$F$201,MATCH($A390&amp;"-8",Matches!$J$2:$J$201,0))&lt;&gt;"",$C390&gt;=INDEX(Matches!$F$2:$F$201,MATCH($A390&amp;"-8",Matches!$J$2:$J$201,0))),"",IF(AND(R390=INDEX(Matches!$G$2:$G$201,MATCH($A390&amp;"-8",Matches!$J$2:$J$201,0)),S390=INDEX(Matches!$H$2:$H$201,MATCH($A390&amp;"-8",Matches!$J$2:$J$201,0))),5,IF(SIGN(R390-S390)&lt;&gt;SIGN(INDEX(Matches!$G$2:$G$201,MATCH($A390&amp;"-8",Matches!$J$2:$J$201,0))-INDEX(Matches!$H$2:$H$201,MATCH($A390&amp;"-8",Matches!$J$2:$J$201,0))),0,IF(R390-S390=INDEX(Matches!$G$2:$G$201,MATCH($A390&amp;"-8",Matches!$J$2:$J$201,0))-INDEX(Matches!$H$2:$H$201,MATCH($A390&amp;"-8",Matches!$J$2:$J$201,0)),3,2))))),""))</f>
        <v/>
      </c>
      <c r="AF390" s="12" t="str">
        <f aca="false">IF(OR($B390="",T390="",U390=""),"",IFERROR(IF(OR(INDEX(Matches!$I$2:$I$201,MATCH($A390&amp;"-9",Matches!$J$2:$J$201,0))="Void",INDEX(Matches!$G$2:$G$201,MATCH($A390&amp;"-9",Matches!$J$2:$J$201,0))="",INDEX(Matches!$H$2:$H$201,MATCH($A390&amp;"-9",Matches!$J$2:$J$201,0))=""),"",IF(AND($C390&lt;&gt;"",INDEX(Matches!$F$2:$F$201,MATCH($A390&amp;"-9",Matches!$J$2:$J$201,0))&lt;&gt;"",$C390&gt;=INDEX(Matches!$F$2:$F$201,MATCH($A390&amp;"-9",Matches!$J$2:$J$201,0))),"",IF(AND(T390=INDEX(Matches!$G$2:$G$201,MATCH($A390&amp;"-9",Matches!$J$2:$J$201,0)),U390=INDEX(Matches!$H$2:$H$201,MATCH($A390&amp;"-9",Matches!$J$2:$J$201,0))),5,IF(SIGN(T390-U390)&lt;&gt;SIGN(INDEX(Matches!$G$2:$G$201,MATCH($A390&amp;"-9",Matches!$J$2:$J$201,0))-INDEX(Matches!$H$2:$H$201,MATCH($A390&amp;"-9",Matches!$J$2:$J$201,0))),0,IF(T390-U390=INDEX(Matches!$G$2:$G$201,MATCH($A390&amp;"-9",Matches!$J$2:$J$201,0))-INDEX(Matches!$H$2:$H$201,MATCH($A390&amp;"-9",Matches!$J$2:$J$201,0)),3,2))))),""))</f>
        <v/>
      </c>
      <c r="AG390" s="12" t="str">
        <f aca="false">IF(OR($B390="",V390="",W390=""),"",IFERROR(IF(OR(INDEX(Matches!$I$2:$I$201,MATCH($A390&amp;"-10",Matches!$J$2:$J$201,0))="Void",INDEX(Matches!$G$2:$G$201,MATCH($A390&amp;"-10",Matches!$J$2:$J$201,0))="",INDEX(Matches!$H$2:$H$201,MATCH($A390&amp;"-10",Matches!$J$2:$J$201,0))=""),"",IF(AND($C390&lt;&gt;"",INDEX(Matches!$F$2:$F$201,MATCH($A390&amp;"-10",Matches!$J$2:$J$201,0))&lt;&gt;"",$C390&gt;=INDEX(Matches!$F$2:$F$201,MATCH($A390&amp;"-10",Matches!$J$2:$J$201,0))),"",IF(AND(V390=INDEX(Matches!$G$2:$G$201,MATCH($A390&amp;"-10",Matches!$J$2:$J$201,0)),W390=INDEX(Matches!$H$2:$H$201,MATCH($A390&amp;"-10",Matches!$J$2:$J$201,0))),5,IF(SIGN(V390-W390)&lt;&gt;SIGN(INDEX(Matches!$G$2:$G$201,MATCH($A390&amp;"-10",Matches!$J$2:$J$201,0))-INDEX(Matches!$H$2:$H$201,MATCH($A390&amp;"-10",Matches!$J$2:$J$201,0))),0,IF(V390-W390=INDEX(Matches!$G$2:$G$201,MATCH($A390&amp;"-10",Matches!$J$2:$J$201,0))-INDEX(Matches!$H$2:$H$201,MATCH($A390&amp;"-10",Matches!$J$2:$J$201,0)),3,2))))),""))</f>
        <v/>
      </c>
      <c r="AH390" s="13" t="str">
        <f aca="false">IF($B390="","",SUM(X390:AG390))</f>
        <v/>
      </c>
      <c r="AI390" s="12" t="str">
        <f aca="false">IF($B390="","",COUNTIF(X390:AG390,5))</f>
        <v/>
      </c>
      <c r="AJ390" s="12" t="str">
        <f aca="false">IF($B390="","",COUNTIF(X390:AG390,"&gt;=2"))</f>
        <v/>
      </c>
      <c r="AK390" s="12" t="str">
        <f aca="false">IF($B390="","",COUNT(X390:AG390))</f>
        <v/>
      </c>
    </row>
    <row r="391" customFormat="false" ht="15" hidden="false" customHeight="false" outlineLevel="0" collapsed="false">
      <c r="A391" s="7"/>
      <c r="B391" s="7"/>
      <c r="C391" s="11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12" t="str">
        <f aca="false">IF(OR($B391="",D391="",E391=""),"",IFERROR(IF(OR(INDEX(Matches!$I$2:$I$201,MATCH($A391&amp;"-1",Matches!$J$2:$J$201,0))="Void",INDEX(Matches!$G$2:$G$201,MATCH($A391&amp;"-1",Matches!$J$2:$J$201,0))="",INDEX(Matches!$H$2:$H$201,MATCH($A391&amp;"-1",Matches!$J$2:$J$201,0))=""),"",IF(AND($C391&lt;&gt;"",INDEX(Matches!$F$2:$F$201,MATCH($A391&amp;"-1",Matches!$J$2:$J$201,0))&lt;&gt;"",$C391&gt;=INDEX(Matches!$F$2:$F$201,MATCH($A391&amp;"-1",Matches!$J$2:$J$201,0))),"",IF(AND(D391=INDEX(Matches!$G$2:$G$201,MATCH($A391&amp;"-1",Matches!$J$2:$J$201,0)),E391=INDEX(Matches!$H$2:$H$201,MATCH($A391&amp;"-1",Matches!$J$2:$J$201,0))),5,IF(SIGN(D391-E391)&lt;&gt;SIGN(INDEX(Matches!$G$2:$G$201,MATCH($A391&amp;"-1",Matches!$J$2:$J$201,0))-INDEX(Matches!$H$2:$H$201,MATCH($A391&amp;"-1",Matches!$J$2:$J$201,0))),0,IF(D391-E391=INDEX(Matches!$G$2:$G$201,MATCH($A391&amp;"-1",Matches!$J$2:$J$201,0))-INDEX(Matches!$H$2:$H$201,MATCH($A391&amp;"-1",Matches!$J$2:$J$201,0)),3,2))))),""))</f>
        <v/>
      </c>
      <c r="Y391" s="12" t="str">
        <f aca="false">IF(OR($B391="",F391="",G391=""),"",IFERROR(IF(OR(INDEX(Matches!$I$2:$I$201,MATCH($A391&amp;"-2",Matches!$J$2:$J$201,0))="Void",INDEX(Matches!$G$2:$G$201,MATCH($A391&amp;"-2",Matches!$J$2:$J$201,0))="",INDEX(Matches!$H$2:$H$201,MATCH($A391&amp;"-2",Matches!$J$2:$J$201,0))=""),"",IF(AND($C391&lt;&gt;"",INDEX(Matches!$F$2:$F$201,MATCH($A391&amp;"-2",Matches!$J$2:$J$201,0))&lt;&gt;"",$C391&gt;=INDEX(Matches!$F$2:$F$201,MATCH($A391&amp;"-2",Matches!$J$2:$J$201,0))),"",IF(AND(F391=INDEX(Matches!$G$2:$G$201,MATCH($A391&amp;"-2",Matches!$J$2:$J$201,0)),G391=INDEX(Matches!$H$2:$H$201,MATCH($A391&amp;"-2",Matches!$J$2:$J$201,0))),5,IF(SIGN(F391-G391)&lt;&gt;SIGN(INDEX(Matches!$G$2:$G$201,MATCH($A391&amp;"-2",Matches!$J$2:$J$201,0))-INDEX(Matches!$H$2:$H$201,MATCH($A391&amp;"-2",Matches!$J$2:$J$201,0))),0,IF(F391-G391=INDEX(Matches!$G$2:$G$201,MATCH($A391&amp;"-2",Matches!$J$2:$J$201,0))-INDEX(Matches!$H$2:$H$201,MATCH($A391&amp;"-2",Matches!$J$2:$J$201,0)),3,2))))),""))</f>
        <v/>
      </c>
      <c r="Z391" s="12" t="str">
        <f aca="false">IF(OR($B391="",H391="",I391=""),"",IFERROR(IF(OR(INDEX(Matches!$I$2:$I$201,MATCH($A391&amp;"-3",Matches!$J$2:$J$201,0))="Void",INDEX(Matches!$G$2:$G$201,MATCH($A391&amp;"-3",Matches!$J$2:$J$201,0))="",INDEX(Matches!$H$2:$H$201,MATCH($A391&amp;"-3",Matches!$J$2:$J$201,0))=""),"",IF(AND($C391&lt;&gt;"",INDEX(Matches!$F$2:$F$201,MATCH($A391&amp;"-3",Matches!$J$2:$J$201,0))&lt;&gt;"",$C391&gt;=INDEX(Matches!$F$2:$F$201,MATCH($A391&amp;"-3",Matches!$J$2:$J$201,0))),"",IF(AND(H391=INDEX(Matches!$G$2:$G$201,MATCH($A391&amp;"-3",Matches!$J$2:$J$201,0)),I391=INDEX(Matches!$H$2:$H$201,MATCH($A391&amp;"-3",Matches!$J$2:$J$201,0))),5,IF(SIGN(H391-I391)&lt;&gt;SIGN(INDEX(Matches!$G$2:$G$201,MATCH($A391&amp;"-3",Matches!$J$2:$J$201,0))-INDEX(Matches!$H$2:$H$201,MATCH($A391&amp;"-3",Matches!$J$2:$J$201,0))),0,IF(H391-I391=INDEX(Matches!$G$2:$G$201,MATCH($A391&amp;"-3",Matches!$J$2:$J$201,0))-INDEX(Matches!$H$2:$H$201,MATCH($A391&amp;"-3",Matches!$J$2:$J$201,0)),3,2))))),""))</f>
        <v/>
      </c>
      <c r="AA391" s="12" t="str">
        <f aca="false">IF(OR($B391="",J391="",K391=""),"",IFERROR(IF(OR(INDEX(Matches!$I$2:$I$201,MATCH($A391&amp;"-4",Matches!$J$2:$J$201,0))="Void",INDEX(Matches!$G$2:$G$201,MATCH($A391&amp;"-4",Matches!$J$2:$J$201,0))="",INDEX(Matches!$H$2:$H$201,MATCH($A391&amp;"-4",Matches!$J$2:$J$201,0))=""),"",IF(AND($C391&lt;&gt;"",INDEX(Matches!$F$2:$F$201,MATCH($A391&amp;"-4",Matches!$J$2:$J$201,0))&lt;&gt;"",$C391&gt;=INDEX(Matches!$F$2:$F$201,MATCH($A391&amp;"-4",Matches!$J$2:$J$201,0))),"",IF(AND(J391=INDEX(Matches!$G$2:$G$201,MATCH($A391&amp;"-4",Matches!$J$2:$J$201,0)),K391=INDEX(Matches!$H$2:$H$201,MATCH($A391&amp;"-4",Matches!$J$2:$J$201,0))),5,IF(SIGN(J391-K391)&lt;&gt;SIGN(INDEX(Matches!$G$2:$G$201,MATCH($A391&amp;"-4",Matches!$J$2:$J$201,0))-INDEX(Matches!$H$2:$H$201,MATCH($A391&amp;"-4",Matches!$J$2:$J$201,0))),0,IF(J391-K391=INDEX(Matches!$G$2:$G$201,MATCH($A391&amp;"-4",Matches!$J$2:$J$201,0))-INDEX(Matches!$H$2:$H$201,MATCH($A391&amp;"-4",Matches!$J$2:$J$201,0)),3,2))))),""))</f>
        <v/>
      </c>
      <c r="AB391" s="12" t="str">
        <f aca="false">IF(OR($B391="",L391="",M391=""),"",IFERROR(IF(OR(INDEX(Matches!$I$2:$I$201,MATCH($A391&amp;"-5",Matches!$J$2:$J$201,0))="Void",INDEX(Matches!$G$2:$G$201,MATCH($A391&amp;"-5",Matches!$J$2:$J$201,0))="",INDEX(Matches!$H$2:$H$201,MATCH($A391&amp;"-5",Matches!$J$2:$J$201,0))=""),"",IF(AND($C391&lt;&gt;"",INDEX(Matches!$F$2:$F$201,MATCH($A391&amp;"-5",Matches!$J$2:$J$201,0))&lt;&gt;"",$C391&gt;=INDEX(Matches!$F$2:$F$201,MATCH($A391&amp;"-5",Matches!$J$2:$J$201,0))),"",IF(AND(L391=INDEX(Matches!$G$2:$G$201,MATCH($A391&amp;"-5",Matches!$J$2:$J$201,0)),M391=INDEX(Matches!$H$2:$H$201,MATCH($A391&amp;"-5",Matches!$J$2:$J$201,0))),5,IF(SIGN(L391-M391)&lt;&gt;SIGN(INDEX(Matches!$G$2:$G$201,MATCH($A391&amp;"-5",Matches!$J$2:$J$201,0))-INDEX(Matches!$H$2:$H$201,MATCH($A391&amp;"-5",Matches!$J$2:$J$201,0))),0,IF(L391-M391=INDEX(Matches!$G$2:$G$201,MATCH($A391&amp;"-5",Matches!$J$2:$J$201,0))-INDEX(Matches!$H$2:$H$201,MATCH($A391&amp;"-5",Matches!$J$2:$J$201,0)),3,2))))),""))</f>
        <v/>
      </c>
      <c r="AC391" s="12" t="str">
        <f aca="false">IF(OR($B391="",N391="",O391=""),"",IFERROR(IF(OR(INDEX(Matches!$I$2:$I$201,MATCH($A391&amp;"-6",Matches!$J$2:$J$201,0))="Void",INDEX(Matches!$G$2:$G$201,MATCH($A391&amp;"-6",Matches!$J$2:$J$201,0))="",INDEX(Matches!$H$2:$H$201,MATCH($A391&amp;"-6",Matches!$J$2:$J$201,0))=""),"",IF(AND($C391&lt;&gt;"",INDEX(Matches!$F$2:$F$201,MATCH($A391&amp;"-6",Matches!$J$2:$J$201,0))&lt;&gt;"",$C391&gt;=INDEX(Matches!$F$2:$F$201,MATCH($A391&amp;"-6",Matches!$J$2:$J$201,0))),"",IF(AND(N391=INDEX(Matches!$G$2:$G$201,MATCH($A391&amp;"-6",Matches!$J$2:$J$201,0)),O391=INDEX(Matches!$H$2:$H$201,MATCH($A391&amp;"-6",Matches!$J$2:$J$201,0))),5,IF(SIGN(N391-O391)&lt;&gt;SIGN(INDEX(Matches!$G$2:$G$201,MATCH($A391&amp;"-6",Matches!$J$2:$J$201,0))-INDEX(Matches!$H$2:$H$201,MATCH($A391&amp;"-6",Matches!$J$2:$J$201,0))),0,IF(N391-O391=INDEX(Matches!$G$2:$G$201,MATCH($A391&amp;"-6",Matches!$J$2:$J$201,0))-INDEX(Matches!$H$2:$H$201,MATCH($A391&amp;"-6",Matches!$J$2:$J$201,0)),3,2))))),""))</f>
        <v/>
      </c>
      <c r="AD391" s="12" t="str">
        <f aca="false">IF(OR($B391="",P391="",Q391=""),"",IFERROR(IF(OR(INDEX(Matches!$I$2:$I$201,MATCH($A391&amp;"-7",Matches!$J$2:$J$201,0))="Void",INDEX(Matches!$G$2:$G$201,MATCH($A391&amp;"-7",Matches!$J$2:$J$201,0))="",INDEX(Matches!$H$2:$H$201,MATCH($A391&amp;"-7",Matches!$J$2:$J$201,0))=""),"",IF(AND($C391&lt;&gt;"",INDEX(Matches!$F$2:$F$201,MATCH($A391&amp;"-7",Matches!$J$2:$J$201,0))&lt;&gt;"",$C391&gt;=INDEX(Matches!$F$2:$F$201,MATCH($A391&amp;"-7",Matches!$J$2:$J$201,0))),"",IF(AND(P391=INDEX(Matches!$G$2:$G$201,MATCH($A391&amp;"-7",Matches!$J$2:$J$201,0)),Q391=INDEX(Matches!$H$2:$H$201,MATCH($A391&amp;"-7",Matches!$J$2:$J$201,0))),5,IF(SIGN(P391-Q391)&lt;&gt;SIGN(INDEX(Matches!$G$2:$G$201,MATCH($A391&amp;"-7",Matches!$J$2:$J$201,0))-INDEX(Matches!$H$2:$H$201,MATCH($A391&amp;"-7",Matches!$J$2:$J$201,0))),0,IF(P391-Q391=INDEX(Matches!$G$2:$G$201,MATCH($A391&amp;"-7",Matches!$J$2:$J$201,0))-INDEX(Matches!$H$2:$H$201,MATCH($A391&amp;"-7",Matches!$J$2:$J$201,0)),3,2))))),""))</f>
        <v/>
      </c>
      <c r="AE391" s="12" t="str">
        <f aca="false">IF(OR($B391="",R391="",S391=""),"",IFERROR(IF(OR(INDEX(Matches!$I$2:$I$201,MATCH($A391&amp;"-8",Matches!$J$2:$J$201,0))="Void",INDEX(Matches!$G$2:$G$201,MATCH($A391&amp;"-8",Matches!$J$2:$J$201,0))="",INDEX(Matches!$H$2:$H$201,MATCH($A391&amp;"-8",Matches!$J$2:$J$201,0))=""),"",IF(AND($C391&lt;&gt;"",INDEX(Matches!$F$2:$F$201,MATCH($A391&amp;"-8",Matches!$J$2:$J$201,0))&lt;&gt;"",$C391&gt;=INDEX(Matches!$F$2:$F$201,MATCH($A391&amp;"-8",Matches!$J$2:$J$201,0))),"",IF(AND(R391=INDEX(Matches!$G$2:$G$201,MATCH($A391&amp;"-8",Matches!$J$2:$J$201,0)),S391=INDEX(Matches!$H$2:$H$201,MATCH($A391&amp;"-8",Matches!$J$2:$J$201,0))),5,IF(SIGN(R391-S391)&lt;&gt;SIGN(INDEX(Matches!$G$2:$G$201,MATCH($A391&amp;"-8",Matches!$J$2:$J$201,0))-INDEX(Matches!$H$2:$H$201,MATCH($A391&amp;"-8",Matches!$J$2:$J$201,0))),0,IF(R391-S391=INDEX(Matches!$G$2:$G$201,MATCH($A391&amp;"-8",Matches!$J$2:$J$201,0))-INDEX(Matches!$H$2:$H$201,MATCH($A391&amp;"-8",Matches!$J$2:$J$201,0)),3,2))))),""))</f>
        <v/>
      </c>
      <c r="AF391" s="12" t="str">
        <f aca="false">IF(OR($B391="",T391="",U391=""),"",IFERROR(IF(OR(INDEX(Matches!$I$2:$I$201,MATCH($A391&amp;"-9",Matches!$J$2:$J$201,0))="Void",INDEX(Matches!$G$2:$G$201,MATCH($A391&amp;"-9",Matches!$J$2:$J$201,0))="",INDEX(Matches!$H$2:$H$201,MATCH($A391&amp;"-9",Matches!$J$2:$J$201,0))=""),"",IF(AND($C391&lt;&gt;"",INDEX(Matches!$F$2:$F$201,MATCH($A391&amp;"-9",Matches!$J$2:$J$201,0))&lt;&gt;"",$C391&gt;=INDEX(Matches!$F$2:$F$201,MATCH($A391&amp;"-9",Matches!$J$2:$J$201,0))),"",IF(AND(T391=INDEX(Matches!$G$2:$G$201,MATCH($A391&amp;"-9",Matches!$J$2:$J$201,0)),U391=INDEX(Matches!$H$2:$H$201,MATCH($A391&amp;"-9",Matches!$J$2:$J$201,0))),5,IF(SIGN(T391-U391)&lt;&gt;SIGN(INDEX(Matches!$G$2:$G$201,MATCH($A391&amp;"-9",Matches!$J$2:$J$201,0))-INDEX(Matches!$H$2:$H$201,MATCH($A391&amp;"-9",Matches!$J$2:$J$201,0))),0,IF(T391-U391=INDEX(Matches!$G$2:$G$201,MATCH($A391&amp;"-9",Matches!$J$2:$J$201,0))-INDEX(Matches!$H$2:$H$201,MATCH($A391&amp;"-9",Matches!$J$2:$J$201,0)),3,2))))),""))</f>
        <v/>
      </c>
      <c r="AG391" s="12" t="str">
        <f aca="false">IF(OR($B391="",V391="",W391=""),"",IFERROR(IF(OR(INDEX(Matches!$I$2:$I$201,MATCH($A391&amp;"-10",Matches!$J$2:$J$201,0))="Void",INDEX(Matches!$G$2:$G$201,MATCH($A391&amp;"-10",Matches!$J$2:$J$201,0))="",INDEX(Matches!$H$2:$H$201,MATCH($A391&amp;"-10",Matches!$J$2:$J$201,0))=""),"",IF(AND($C391&lt;&gt;"",INDEX(Matches!$F$2:$F$201,MATCH($A391&amp;"-10",Matches!$J$2:$J$201,0))&lt;&gt;"",$C391&gt;=INDEX(Matches!$F$2:$F$201,MATCH($A391&amp;"-10",Matches!$J$2:$J$201,0))),"",IF(AND(V391=INDEX(Matches!$G$2:$G$201,MATCH($A391&amp;"-10",Matches!$J$2:$J$201,0)),W391=INDEX(Matches!$H$2:$H$201,MATCH($A391&amp;"-10",Matches!$J$2:$J$201,0))),5,IF(SIGN(V391-W391)&lt;&gt;SIGN(INDEX(Matches!$G$2:$G$201,MATCH($A391&amp;"-10",Matches!$J$2:$J$201,0))-INDEX(Matches!$H$2:$H$201,MATCH($A391&amp;"-10",Matches!$J$2:$J$201,0))),0,IF(V391-W391=INDEX(Matches!$G$2:$G$201,MATCH($A391&amp;"-10",Matches!$J$2:$J$201,0))-INDEX(Matches!$H$2:$H$201,MATCH($A391&amp;"-10",Matches!$J$2:$J$201,0)),3,2))))),""))</f>
        <v/>
      </c>
      <c r="AH391" s="13" t="str">
        <f aca="false">IF($B391="","",SUM(X391:AG391))</f>
        <v/>
      </c>
      <c r="AI391" s="12" t="str">
        <f aca="false">IF($B391="","",COUNTIF(X391:AG391,5))</f>
        <v/>
      </c>
      <c r="AJ391" s="12" t="str">
        <f aca="false">IF($B391="","",COUNTIF(X391:AG391,"&gt;=2"))</f>
        <v/>
      </c>
      <c r="AK391" s="12" t="str">
        <f aca="false">IF($B391="","",COUNT(X391:AG391))</f>
        <v/>
      </c>
    </row>
    <row r="392" customFormat="false" ht="15" hidden="false" customHeight="false" outlineLevel="0" collapsed="false">
      <c r="A392" s="7"/>
      <c r="B392" s="7"/>
      <c r="C392" s="11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12" t="str">
        <f aca="false">IF(OR($B392="",D392="",E392=""),"",IFERROR(IF(OR(INDEX(Matches!$I$2:$I$201,MATCH($A392&amp;"-1",Matches!$J$2:$J$201,0))="Void",INDEX(Matches!$G$2:$G$201,MATCH($A392&amp;"-1",Matches!$J$2:$J$201,0))="",INDEX(Matches!$H$2:$H$201,MATCH($A392&amp;"-1",Matches!$J$2:$J$201,0))=""),"",IF(AND($C392&lt;&gt;"",INDEX(Matches!$F$2:$F$201,MATCH($A392&amp;"-1",Matches!$J$2:$J$201,0))&lt;&gt;"",$C392&gt;=INDEX(Matches!$F$2:$F$201,MATCH($A392&amp;"-1",Matches!$J$2:$J$201,0))),"",IF(AND(D392=INDEX(Matches!$G$2:$G$201,MATCH($A392&amp;"-1",Matches!$J$2:$J$201,0)),E392=INDEX(Matches!$H$2:$H$201,MATCH($A392&amp;"-1",Matches!$J$2:$J$201,0))),5,IF(SIGN(D392-E392)&lt;&gt;SIGN(INDEX(Matches!$G$2:$G$201,MATCH($A392&amp;"-1",Matches!$J$2:$J$201,0))-INDEX(Matches!$H$2:$H$201,MATCH($A392&amp;"-1",Matches!$J$2:$J$201,0))),0,IF(D392-E392=INDEX(Matches!$G$2:$G$201,MATCH($A392&amp;"-1",Matches!$J$2:$J$201,0))-INDEX(Matches!$H$2:$H$201,MATCH($A392&amp;"-1",Matches!$J$2:$J$201,0)),3,2))))),""))</f>
        <v/>
      </c>
      <c r="Y392" s="12" t="str">
        <f aca="false">IF(OR($B392="",F392="",G392=""),"",IFERROR(IF(OR(INDEX(Matches!$I$2:$I$201,MATCH($A392&amp;"-2",Matches!$J$2:$J$201,0))="Void",INDEX(Matches!$G$2:$G$201,MATCH($A392&amp;"-2",Matches!$J$2:$J$201,0))="",INDEX(Matches!$H$2:$H$201,MATCH($A392&amp;"-2",Matches!$J$2:$J$201,0))=""),"",IF(AND($C392&lt;&gt;"",INDEX(Matches!$F$2:$F$201,MATCH($A392&amp;"-2",Matches!$J$2:$J$201,0))&lt;&gt;"",$C392&gt;=INDEX(Matches!$F$2:$F$201,MATCH($A392&amp;"-2",Matches!$J$2:$J$201,0))),"",IF(AND(F392=INDEX(Matches!$G$2:$G$201,MATCH($A392&amp;"-2",Matches!$J$2:$J$201,0)),G392=INDEX(Matches!$H$2:$H$201,MATCH($A392&amp;"-2",Matches!$J$2:$J$201,0))),5,IF(SIGN(F392-G392)&lt;&gt;SIGN(INDEX(Matches!$G$2:$G$201,MATCH($A392&amp;"-2",Matches!$J$2:$J$201,0))-INDEX(Matches!$H$2:$H$201,MATCH($A392&amp;"-2",Matches!$J$2:$J$201,0))),0,IF(F392-G392=INDEX(Matches!$G$2:$G$201,MATCH($A392&amp;"-2",Matches!$J$2:$J$201,0))-INDEX(Matches!$H$2:$H$201,MATCH($A392&amp;"-2",Matches!$J$2:$J$201,0)),3,2))))),""))</f>
        <v/>
      </c>
      <c r="Z392" s="12" t="str">
        <f aca="false">IF(OR($B392="",H392="",I392=""),"",IFERROR(IF(OR(INDEX(Matches!$I$2:$I$201,MATCH($A392&amp;"-3",Matches!$J$2:$J$201,0))="Void",INDEX(Matches!$G$2:$G$201,MATCH($A392&amp;"-3",Matches!$J$2:$J$201,0))="",INDEX(Matches!$H$2:$H$201,MATCH($A392&amp;"-3",Matches!$J$2:$J$201,0))=""),"",IF(AND($C392&lt;&gt;"",INDEX(Matches!$F$2:$F$201,MATCH($A392&amp;"-3",Matches!$J$2:$J$201,0))&lt;&gt;"",$C392&gt;=INDEX(Matches!$F$2:$F$201,MATCH($A392&amp;"-3",Matches!$J$2:$J$201,0))),"",IF(AND(H392=INDEX(Matches!$G$2:$G$201,MATCH($A392&amp;"-3",Matches!$J$2:$J$201,0)),I392=INDEX(Matches!$H$2:$H$201,MATCH($A392&amp;"-3",Matches!$J$2:$J$201,0))),5,IF(SIGN(H392-I392)&lt;&gt;SIGN(INDEX(Matches!$G$2:$G$201,MATCH($A392&amp;"-3",Matches!$J$2:$J$201,0))-INDEX(Matches!$H$2:$H$201,MATCH($A392&amp;"-3",Matches!$J$2:$J$201,0))),0,IF(H392-I392=INDEX(Matches!$G$2:$G$201,MATCH($A392&amp;"-3",Matches!$J$2:$J$201,0))-INDEX(Matches!$H$2:$H$201,MATCH($A392&amp;"-3",Matches!$J$2:$J$201,0)),3,2))))),""))</f>
        <v/>
      </c>
      <c r="AA392" s="12" t="str">
        <f aca="false">IF(OR($B392="",J392="",K392=""),"",IFERROR(IF(OR(INDEX(Matches!$I$2:$I$201,MATCH($A392&amp;"-4",Matches!$J$2:$J$201,0))="Void",INDEX(Matches!$G$2:$G$201,MATCH($A392&amp;"-4",Matches!$J$2:$J$201,0))="",INDEX(Matches!$H$2:$H$201,MATCH($A392&amp;"-4",Matches!$J$2:$J$201,0))=""),"",IF(AND($C392&lt;&gt;"",INDEX(Matches!$F$2:$F$201,MATCH($A392&amp;"-4",Matches!$J$2:$J$201,0))&lt;&gt;"",$C392&gt;=INDEX(Matches!$F$2:$F$201,MATCH($A392&amp;"-4",Matches!$J$2:$J$201,0))),"",IF(AND(J392=INDEX(Matches!$G$2:$G$201,MATCH($A392&amp;"-4",Matches!$J$2:$J$201,0)),K392=INDEX(Matches!$H$2:$H$201,MATCH($A392&amp;"-4",Matches!$J$2:$J$201,0))),5,IF(SIGN(J392-K392)&lt;&gt;SIGN(INDEX(Matches!$G$2:$G$201,MATCH($A392&amp;"-4",Matches!$J$2:$J$201,0))-INDEX(Matches!$H$2:$H$201,MATCH($A392&amp;"-4",Matches!$J$2:$J$201,0))),0,IF(J392-K392=INDEX(Matches!$G$2:$G$201,MATCH($A392&amp;"-4",Matches!$J$2:$J$201,0))-INDEX(Matches!$H$2:$H$201,MATCH($A392&amp;"-4",Matches!$J$2:$J$201,0)),3,2))))),""))</f>
        <v/>
      </c>
      <c r="AB392" s="12" t="str">
        <f aca="false">IF(OR($B392="",L392="",M392=""),"",IFERROR(IF(OR(INDEX(Matches!$I$2:$I$201,MATCH($A392&amp;"-5",Matches!$J$2:$J$201,0))="Void",INDEX(Matches!$G$2:$G$201,MATCH($A392&amp;"-5",Matches!$J$2:$J$201,0))="",INDEX(Matches!$H$2:$H$201,MATCH($A392&amp;"-5",Matches!$J$2:$J$201,0))=""),"",IF(AND($C392&lt;&gt;"",INDEX(Matches!$F$2:$F$201,MATCH($A392&amp;"-5",Matches!$J$2:$J$201,0))&lt;&gt;"",$C392&gt;=INDEX(Matches!$F$2:$F$201,MATCH($A392&amp;"-5",Matches!$J$2:$J$201,0))),"",IF(AND(L392=INDEX(Matches!$G$2:$G$201,MATCH($A392&amp;"-5",Matches!$J$2:$J$201,0)),M392=INDEX(Matches!$H$2:$H$201,MATCH($A392&amp;"-5",Matches!$J$2:$J$201,0))),5,IF(SIGN(L392-M392)&lt;&gt;SIGN(INDEX(Matches!$G$2:$G$201,MATCH($A392&amp;"-5",Matches!$J$2:$J$201,0))-INDEX(Matches!$H$2:$H$201,MATCH($A392&amp;"-5",Matches!$J$2:$J$201,0))),0,IF(L392-M392=INDEX(Matches!$G$2:$G$201,MATCH($A392&amp;"-5",Matches!$J$2:$J$201,0))-INDEX(Matches!$H$2:$H$201,MATCH($A392&amp;"-5",Matches!$J$2:$J$201,0)),3,2))))),""))</f>
        <v/>
      </c>
      <c r="AC392" s="12" t="str">
        <f aca="false">IF(OR($B392="",N392="",O392=""),"",IFERROR(IF(OR(INDEX(Matches!$I$2:$I$201,MATCH($A392&amp;"-6",Matches!$J$2:$J$201,0))="Void",INDEX(Matches!$G$2:$G$201,MATCH($A392&amp;"-6",Matches!$J$2:$J$201,0))="",INDEX(Matches!$H$2:$H$201,MATCH($A392&amp;"-6",Matches!$J$2:$J$201,0))=""),"",IF(AND($C392&lt;&gt;"",INDEX(Matches!$F$2:$F$201,MATCH($A392&amp;"-6",Matches!$J$2:$J$201,0))&lt;&gt;"",$C392&gt;=INDEX(Matches!$F$2:$F$201,MATCH($A392&amp;"-6",Matches!$J$2:$J$201,0))),"",IF(AND(N392=INDEX(Matches!$G$2:$G$201,MATCH($A392&amp;"-6",Matches!$J$2:$J$201,0)),O392=INDEX(Matches!$H$2:$H$201,MATCH($A392&amp;"-6",Matches!$J$2:$J$201,0))),5,IF(SIGN(N392-O392)&lt;&gt;SIGN(INDEX(Matches!$G$2:$G$201,MATCH($A392&amp;"-6",Matches!$J$2:$J$201,0))-INDEX(Matches!$H$2:$H$201,MATCH($A392&amp;"-6",Matches!$J$2:$J$201,0))),0,IF(N392-O392=INDEX(Matches!$G$2:$G$201,MATCH($A392&amp;"-6",Matches!$J$2:$J$201,0))-INDEX(Matches!$H$2:$H$201,MATCH($A392&amp;"-6",Matches!$J$2:$J$201,0)),3,2))))),""))</f>
        <v/>
      </c>
      <c r="AD392" s="12" t="str">
        <f aca="false">IF(OR($B392="",P392="",Q392=""),"",IFERROR(IF(OR(INDEX(Matches!$I$2:$I$201,MATCH($A392&amp;"-7",Matches!$J$2:$J$201,0))="Void",INDEX(Matches!$G$2:$G$201,MATCH($A392&amp;"-7",Matches!$J$2:$J$201,0))="",INDEX(Matches!$H$2:$H$201,MATCH($A392&amp;"-7",Matches!$J$2:$J$201,0))=""),"",IF(AND($C392&lt;&gt;"",INDEX(Matches!$F$2:$F$201,MATCH($A392&amp;"-7",Matches!$J$2:$J$201,0))&lt;&gt;"",$C392&gt;=INDEX(Matches!$F$2:$F$201,MATCH($A392&amp;"-7",Matches!$J$2:$J$201,0))),"",IF(AND(P392=INDEX(Matches!$G$2:$G$201,MATCH($A392&amp;"-7",Matches!$J$2:$J$201,0)),Q392=INDEX(Matches!$H$2:$H$201,MATCH($A392&amp;"-7",Matches!$J$2:$J$201,0))),5,IF(SIGN(P392-Q392)&lt;&gt;SIGN(INDEX(Matches!$G$2:$G$201,MATCH($A392&amp;"-7",Matches!$J$2:$J$201,0))-INDEX(Matches!$H$2:$H$201,MATCH($A392&amp;"-7",Matches!$J$2:$J$201,0))),0,IF(P392-Q392=INDEX(Matches!$G$2:$G$201,MATCH($A392&amp;"-7",Matches!$J$2:$J$201,0))-INDEX(Matches!$H$2:$H$201,MATCH($A392&amp;"-7",Matches!$J$2:$J$201,0)),3,2))))),""))</f>
        <v/>
      </c>
      <c r="AE392" s="12" t="str">
        <f aca="false">IF(OR($B392="",R392="",S392=""),"",IFERROR(IF(OR(INDEX(Matches!$I$2:$I$201,MATCH($A392&amp;"-8",Matches!$J$2:$J$201,0))="Void",INDEX(Matches!$G$2:$G$201,MATCH($A392&amp;"-8",Matches!$J$2:$J$201,0))="",INDEX(Matches!$H$2:$H$201,MATCH($A392&amp;"-8",Matches!$J$2:$J$201,0))=""),"",IF(AND($C392&lt;&gt;"",INDEX(Matches!$F$2:$F$201,MATCH($A392&amp;"-8",Matches!$J$2:$J$201,0))&lt;&gt;"",$C392&gt;=INDEX(Matches!$F$2:$F$201,MATCH($A392&amp;"-8",Matches!$J$2:$J$201,0))),"",IF(AND(R392=INDEX(Matches!$G$2:$G$201,MATCH($A392&amp;"-8",Matches!$J$2:$J$201,0)),S392=INDEX(Matches!$H$2:$H$201,MATCH($A392&amp;"-8",Matches!$J$2:$J$201,0))),5,IF(SIGN(R392-S392)&lt;&gt;SIGN(INDEX(Matches!$G$2:$G$201,MATCH($A392&amp;"-8",Matches!$J$2:$J$201,0))-INDEX(Matches!$H$2:$H$201,MATCH($A392&amp;"-8",Matches!$J$2:$J$201,0))),0,IF(R392-S392=INDEX(Matches!$G$2:$G$201,MATCH($A392&amp;"-8",Matches!$J$2:$J$201,0))-INDEX(Matches!$H$2:$H$201,MATCH($A392&amp;"-8",Matches!$J$2:$J$201,0)),3,2))))),""))</f>
        <v/>
      </c>
      <c r="AF392" s="12" t="str">
        <f aca="false">IF(OR($B392="",T392="",U392=""),"",IFERROR(IF(OR(INDEX(Matches!$I$2:$I$201,MATCH($A392&amp;"-9",Matches!$J$2:$J$201,0))="Void",INDEX(Matches!$G$2:$G$201,MATCH($A392&amp;"-9",Matches!$J$2:$J$201,0))="",INDEX(Matches!$H$2:$H$201,MATCH($A392&amp;"-9",Matches!$J$2:$J$201,0))=""),"",IF(AND($C392&lt;&gt;"",INDEX(Matches!$F$2:$F$201,MATCH($A392&amp;"-9",Matches!$J$2:$J$201,0))&lt;&gt;"",$C392&gt;=INDEX(Matches!$F$2:$F$201,MATCH($A392&amp;"-9",Matches!$J$2:$J$201,0))),"",IF(AND(T392=INDEX(Matches!$G$2:$G$201,MATCH($A392&amp;"-9",Matches!$J$2:$J$201,0)),U392=INDEX(Matches!$H$2:$H$201,MATCH($A392&amp;"-9",Matches!$J$2:$J$201,0))),5,IF(SIGN(T392-U392)&lt;&gt;SIGN(INDEX(Matches!$G$2:$G$201,MATCH($A392&amp;"-9",Matches!$J$2:$J$201,0))-INDEX(Matches!$H$2:$H$201,MATCH($A392&amp;"-9",Matches!$J$2:$J$201,0))),0,IF(T392-U392=INDEX(Matches!$G$2:$G$201,MATCH($A392&amp;"-9",Matches!$J$2:$J$201,0))-INDEX(Matches!$H$2:$H$201,MATCH($A392&amp;"-9",Matches!$J$2:$J$201,0)),3,2))))),""))</f>
        <v/>
      </c>
      <c r="AG392" s="12" t="str">
        <f aca="false">IF(OR($B392="",V392="",W392=""),"",IFERROR(IF(OR(INDEX(Matches!$I$2:$I$201,MATCH($A392&amp;"-10",Matches!$J$2:$J$201,0))="Void",INDEX(Matches!$G$2:$G$201,MATCH($A392&amp;"-10",Matches!$J$2:$J$201,0))="",INDEX(Matches!$H$2:$H$201,MATCH($A392&amp;"-10",Matches!$J$2:$J$201,0))=""),"",IF(AND($C392&lt;&gt;"",INDEX(Matches!$F$2:$F$201,MATCH($A392&amp;"-10",Matches!$J$2:$J$201,0))&lt;&gt;"",$C392&gt;=INDEX(Matches!$F$2:$F$201,MATCH($A392&amp;"-10",Matches!$J$2:$J$201,0))),"",IF(AND(V392=INDEX(Matches!$G$2:$G$201,MATCH($A392&amp;"-10",Matches!$J$2:$J$201,0)),W392=INDEX(Matches!$H$2:$H$201,MATCH($A392&amp;"-10",Matches!$J$2:$J$201,0))),5,IF(SIGN(V392-W392)&lt;&gt;SIGN(INDEX(Matches!$G$2:$G$201,MATCH($A392&amp;"-10",Matches!$J$2:$J$201,0))-INDEX(Matches!$H$2:$H$201,MATCH($A392&amp;"-10",Matches!$J$2:$J$201,0))),0,IF(V392-W392=INDEX(Matches!$G$2:$G$201,MATCH($A392&amp;"-10",Matches!$J$2:$J$201,0))-INDEX(Matches!$H$2:$H$201,MATCH($A392&amp;"-10",Matches!$J$2:$J$201,0)),3,2))))),""))</f>
        <v/>
      </c>
      <c r="AH392" s="13" t="str">
        <f aca="false">IF($B392="","",SUM(X392:AG392))</f>
        <v/>
      </c>
      <c r="AI392" s="12" t="str">
        <f aca="false">IF($B392="","",COUNTIF(X392:AG392,5))</f>
        <v/>
      </c>
      <c r="AJ392" s="12" t="str">
        <f aca="false">IF($B392="","",COUNTIF(X392:AG392,"&gt;=2"))</f>
        <v/>
      </c>
      <c r="AK392" s="12" t="str">
        <f aca="false">IF($B392="","",COUNT(X392:AG392))</f>
        <v/>
      </c>
    </row>
    <row r="393" customFormat="false" ht="15" hidden="false" customHeight="false" outlineLevel="0" collapsed="false">
      <c r="A393" s="7"/>
      <c r="B393" s="7"/>
      <c r="C393" s="11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12" t="str">
        <f aca="false">IF(OR($B393="",D393="",E393=""),"",IFERROR(IF(OR(INDEX(Matches!$I$2:$I$201,MATCH($A393&amp;"-1",Matches!$J$2:$J$201,0))="Void",INDEX(Matches!$G$2:$G$201,MATCH($A393&amp;"-1",Matches!$J$2:$J$201,0))="",INDEX(Matches!$H$2:$H$201,MATCH($A393&amp;"-1",Matches!$J$2:$J$201,0))=""),"",IF(AND($C393&lt;&gt;"",INDEX(Matches!$F$2:$F$201,MATCH($A393&amp;"-1",Matches!$J$2:$J$201,0))&lt;&gt;"",$C393&gt;=INDEX(Matches!$F$2:$F$201,MATCH($A393&amp;"-1",Matches!$J$2:$J$201,0))),"",IF(AND(D393=INDEX(Matches!$G$2:$G$201,MATCH($A393&amp;"-1",Matches!$J$2:$J$201,0)),E393=INDEX(Matches!$H$2:$H$201,MATCH($A393&amp;"-1",Matches!$J$2:$J$201,0))),5,IF(SIGN(D393-E393)&lt;&gt;SIGN(INDEX(Matches!$G$2:$G$201,MATCH($A393&amp;"-1",Matches!$J$2:$J$201,0))-INDEX(Matches!$H$2:$H$201,MATCH($A393&amp;"-1",Matches!$J$2:$J$201,0))),0,IF(D393-E393=INDEX(Matches!$G$2:$G$201,MATCH($A393&amp;"-1",Matches!$J$2:$J$201,0))-INDEX(Matches!$H$2:$H$201,MATCH($A393&amp;"-1",Matches!$J$2:$J$201,0)),3,2))))),""))</f>
        <v/>
      </c>
      <c r="Y393" s="12" t="str">
        <f aca="false">IF(OR($B393="",F393="",G393=""),"",IFERROR(IF(OR(INDEX(Matches!$I$2:$I$201,MATCH($A393&amp;"-2",Matches!$J$2:$J$201,0))="Void",INDEX(Matches!$G$2:$G$201,MATCH($A393&amp;"-2",Matches!$J$2:$J$201,0))="",INDEX(Matches!$H$2:$H$201,MATCH($A393&amp;"-2",Matches!$J$2:$J$201,0))=""),"",IF(AND($C393&lt;&gt;"",INDEX(Matches!$F$2:$F$201,MATCH($A393&amp;"-2",Matches!$J$2:$J$201,0))&lt;&gt;"",$C393&gt;=INDEX(Matches!$F$2:$F$201,MATCH($A393&amp;"-2",Matches!$J$2:$J$201,0))),"",IF(AND(F393=INDEX(Matches!$G$2:$G$201,MATCH($A393&amp;"-2",Matches!$J$2:$J$201,0)),G393=INDEX(Matches!$H$2:$H$201,MATCH($A393&amp;"-2",Matches!$J$2:$J$201,0))),5,IF(SIGN(F393-G393)&lt;&gt;SIGN(INDEX(Matches!$G$2:$G$201,MATCH($A393&amp;"-2",Matches!$J$2:$J$201,0))-INDEX(Matches!$H$2:$H$201,MATCH($A393&amp;"-2",Matches!$J$2:$J$201,0))),0,IF(F393-G393=INDEX(Matches!$G$2:$G$201,MATCH($A393&amp;"-2",Matches!$J$2:$J$201,0))-INDEX(Matches!$H$2:$H$201,MATCH($A393&amp;"-2",Matches!$J$2:$J$201,0)),3,2))))),""))</f>
        <v/>
      </c>
      <c r="Z393" s="12" t="str">
        <f aca="false">IF(OR($B393="",H393="",I393=""),"",IFERROR(IF(OR(INDEX(Matches!$I$2:$I$201,MATCH($A393&amp;"-3",Matches!$J$2:$J$201,0))="Void",INDEX(Matches!$G$2:$G$201,MATCH($A393&amp;"-3",Matches!$J$2:$J$201,0))="",INDEX(Matches!$H$2:$H$201,MATCH($A393&amp;"-3",Matches!$J$2:$J$201,0))=""),"",IF(AND($C393&lt;&gt;"",INDEX(Matches!$F$2:$F$201,MATCH($A393&amp;"-3",Matches!$J$2:$J$201,0))&lt;&gt;"",$C393&gt;=INDEX(Matches!$F$2:$F$201,MATCH($A393&amp;"-3",Matches!$J$2:$J$201,0))),"",IF(AND(H393=INDEX(Matches!$G$2:$G$201,MATCH($A393&amp;"-3",Matches!$J$2:$J$201,0)),I393=INDEX(Matches!$H$2:$H$201,MATCH($A393&amp;"-3",Matches!$J$2:$J$201,0))),5,IF(SIGN(H393-I393)&lt;&gt;SIGN(INDEX(Matches!$G$2:$G$201,MATCH($A393&amp;"-3",Matches!$J$2:$J$201,0))-INDEX(Matches!$H$2:$H$201,MATCH($A393&amp;"-3",Matches!$J$2:$J$201,0))),0,IF(H393-I393=INDEX(Matches!$G$2:$G$201,MATCH($A393&amp;"-3",Matches!$J$2:$J$201,0))-INDEX(Matches!$H$2:$H$201,MATCH($A393&amp;"-3",Matches!$J$2:$J$201,0)),3,2))))),""))</f>
        <v/>
      </c>
      <c r="AA393" s="12" t="str">
        <f aca="false">IF(OR($B393="",J393="",K393=""),"",IFERROR(IF(OR(INDEX(Matches!$I$2:$I$201,MATCH($A393&amp;"-4",Matches!$J$2:$J$201,0))="Void",INDEX(Matches!$G$2:$G$201,MATCH($A393&amp;"-4",Matches!$J$2:$J$201,0))="",INDEX(Matches!$H$2:$H$201,MATCH($A393&amp;"-4",Matches!$J$2:$J$201,0))=""),"",IF(AND($C393&lt;&gt;"",INDEX(Matches!$F$2:$F$201,MATCH($A393&amp;"-4",Matches!$J$2:$J$201,0))&lt;&gt;"",$C393&gt;=INDEX(Matches!$F$2:$F$201,MATCH($A393&amp;"-4",Matches!$J$2:$J$201,0))),"",IF(AND(J393=INDEX(Matches!$G$2:$G$201,MATCH($A393&amp;"-4",Matches!$J$2:$J$201,0)),K393=INDEX(Matches!$H$2:$H$201,MATCH($A393&amp;"-4",Matches!$J$2:$J$201,0))),5,IF(SIGN(J393-K393)&lt;&gt;SIGN(INDEX(Matches!$G$2:$G$201,MATCH($A393&amp;"-4",Matches!$J$2:$J$201,0))-INDEX(Matches!$H$2:$H$201,MATCH($A393&amp;"-4",Matches!$J$2:$J$201,0))),0,IF(J393-K393=INDEX(Matches!$G$2:$G$201,MATCH($A393&amp;"-4",Matches!$J$2:$J$201,0))-INDEX(Matches!$H$2:$H$201,MATCH($A393&amp;"-4",Matches!$J$2:$J$201,0)),3,2))))),""))</f>
        <v/>
      </c>
      <c r="AB393" s="12" t="str">
        <f aca="false">IF(OR($B393="",L393="",M393=""),"",IFERROR(IF(OR(INDEX(Matches!$I$2:$I$201,MATCH($A393&amp;"-5",Matches!$J$2:$J$201,0))="Void",INDEX(Matches!$G$2:$G$201,MATCH($A393&amp;"-5",Matches!$J$2:$J$201,0))="",INDEX(Matches!$H$2:$H$201,MATCH($A393&amp;"-5",Matches!$J$2:$J$201,0))=""),"",IF(AND($C393&lt;&gt;"",INDEX(Matches!$F$2:$F$201,MATCH($A393&amp;"-5",Matches!$J$2:$J$201,0))&lt;&gt;"",$C393&gt;=INDEX(Matches!$F$2:$F$201,MATCH($A393&amp;"-5",Matches!$J$2:$J$201,0))),"",IF(AND(L393=INDEX(Matches!$G$2:$G$201,MATCH($A393&amp;"-5",Matches!$J$2:$J$201,0)),M393=INDEX(Matches!$H$2:$H$201,MATCH($A393&amp;"-5",Matches!$J$2:$J$201,0))),5,IF(SIGN(L393-M393)&lt;&gt;SIGN(INDEX(Matches!$G$2:$G$201,MATCH($A393&amp;"-5",Matches!$J$2:$J$201,0))-INDEX(Matches!$H$2:$H$201,MATCH($A393&amp;"-5",Matches!$J$2:$J$201,0))),0,IF(L393-M393=INDEX(Matches!$G$2:$G$201,MATCH($A393&amp;"-5",Matches!$J$2:$J$201,0))-INDEX(Matches!$H$2:$H$201,MATCH($A393&amp;"-5",Matches!$J$2:$J$201,0)),3,2))))),""))</f>
        <v/>
      </c>
      <c r="AC393" s="12" t="str">
        <f aca="false">IF(OR($B393="",N393="",O393=""),"",IFERROR(IF(OR(INDEX(Matches!$I$2:$I$201,MATCH($A393&amp;"-6",Matches!$J$2:$J$201,0))="Void",INDEX(Matches!$G$2:$G$201,MATCH($A393&amp;"-6",Matches!$J$2:$J$201,0))="",INDEX(Matches!$H$2:$H$201,MATCH($A393&amp;"-6",Matches!$J$2:$J$201,0))=""),"",IF(AND($C393&lt;&gt;"",INDEX(Matches!$F$2:$F$201,MATCH($A393&amp;"-6",Matches!$J$2:$J$201,0))&lt;&gt;"",$C393&gt;=INDEX(Matches!$F$2:$F$201,MATCH($A393&amp;"-6",Matches!$J$2:$J$201,0))),"",IF(AND(N393=INDEX(Matches!$G$2:$G$201,MATCH($A393&amp;"-6",Matches!$J$2:$J$201,0)),O393=INDEX(Matches!$H$2:$H$201,MATCH($A393&amp;"-6",Matches!$J$2:$J$201,0))),5,IF(SIGN(N393-O393)&lt;&gt;SIGN(INDEX(Matches!$G$2:$G$201,MATCH($A393&amp;"-6",Matches!$J$2:$J$201,0))-INDEX(Matches!$H$2:$H$201,MATCH($A393&amp;"-6",Matches!$J$2:$J$201,0))),0,IF(N393-O393=INDEX(Matches!$G$2:$G$201,MATCH($A393&amp;"-6",Matches!$J$2:$J$201,0))-INDEX(Matches!$H$2:$H$201,MATCH($A393&amp;"-6",Matches!$J$2:$J$201,0)),3,2))))),""))</f>
        <v/>
      </c>
      <c r="AD393" s="12" t="str">
        <f aca="false">IF(OR($B393="",P393="",Q393=""),"",IFERROR(IF(OR(INDEX(Matches!$I$2:$I$201,MATCH($A393&amp;"-7",Matches!$J$2:$J$201,0))="Void",INDEX(Matches!$G$2:$G$201,MATCH($A393&amp;"-7",Matches!$J$2:$J$201,0))="",INDEX(Matches!$H$2:$H$201,MATCH($A393&amp;"-7",Matches!$J$2:$J$201,0))=""),"",IF(AND($C393&lt;&gt;"",INDEX(Matches!$F$2:$F$201,MATCH($A393&amp;"-7",Matches!$J$2:$J$201,0))&lt;&gt;"",$C393&gt;=INDEX(Matches!$F$2:$F$201,MATCH($A393&amp;"-7",Matches!$J$2:$J$201,0))),"",IF(AND(P393=INDEX(Matches!$G$2:$G$201,MATCH($A393&amp;"-7",Matches!$J$2:$J$201,0)),Q393=INDEX(Matches!$H$2:$H$201,MATCH($A393&amp;"-7",Matches!$J$2:$J$201,0))),5,IF(SIGN(P393-Q393)&lt;&gt;SIGN(INDEX(Matches!$G$2:$G$201,MATCH($A393&amp;"-7",Matches!$J$2:$J$201,0))-INDEX(Matches!$H$2:$H$201,MATCH($A393&amp;"-7",Matches!$J$2:$J$201,0))),0,IF(P393-Q393=INDEX(Matches!$G$2:$G$201,MATCH($A393&amp;"-7",Matches!$J$2:$J$201,0))-INDEX(Matches!$H$2:$H$201,MATCH($A393&amp;"-7",Matches!$J$2:$J$201,0)),3,2))))),""))</f>
        <v/>
      </c>
      <c r="AE393" s="12" t="str">
        <f aca="false">IF(OR($B393="",R393="",S393=""),"",IFERROR(IF(OR(INDEX(Matches!$I$2:$I$201,MATCH($A393&amp;"-8",Matches!$J$2:$J$201,0))="Void",INDEX(Matches!$G$2:$G$201,MATCH($A393&amp;"-8",Matches!$J$2:$J$201,0))="",INDEX(Matches!$H$2:$H$201,MATCH($A393&amp;"-8",Matches!$J$2:$J$201,0))=""),"",IF(AND($C393&lt;&gt;"",INDEX(Matches!$F$2:$F$201,MATCH($A393&amp;"-8",Matches!$J$2:$J$201,0))&lt;&gt;"",$C393&gt;=INDEX(Matches!$F$2:$F$201,MATCH($A393&amp;"-8",Matches!$J$2:$J$201,0))),"",IF(AND(R393=INDEX(Matches!$G$2:$G$201,MATCH($A393&amp;"-8",Matches!$J$2:$J$201,0)),S393=INDEX(Matches!$H$2:$H$201,MATCH($A393&amp;"-8",Matches!$J$2:$J$201,0))),5,IF(SIGN(R393-S393)&lt;&gt;SIGN(INDEX(Matches!$G$2:$G$201,MATCH($A393&amp;"-8",Matches!$J$2:$J$201,0))-INDEX(Matches!$H$2:$H$201,MATCH($A393&amp;"-8",Matches!$J$2:$J$201,0))),0,IF(R393-S393=INDEX(Matches!$G$2:$G$201,MATCH($A393&amp;"-8",Matches!$J$2:$J$201,0))-INDEX(Matches!$H$2:$H$201,MATCH($A393&amp;"-8",Matches!$J$2:$J$201,0)),3,2))))),""))</f>
        <v/>
      </c>
      <c r="AF393" s="12" t="str">
        <f aca="false">IF(OR($B393="",T393="",U393=""),"",IFERROR(IF(OR(INDEX(Matches!$I$2:$I$201,MATCH($A393&amp;"-9",Matches!$J$2:$J$201,0))="Void",INDEX(Matches!$G$2:$G$201,MATCH($A393&amp;"-9",Matches!$J$2:$J$201,0))="",INDEX(Matches!$H$2:$H$201,MATCH($A393&amp;"-9",Matches!$J$2:$J$201,0))=""),"",IF(AND($C393&lt;&gt;"",INDEX(Matches!$F$2:$F$201,MATCH($A393&amp;"-9",Matches!$J$2:$J$201,0))&lt;&gt;"",$C393&gt;=INDEX(Matches!$F$2:$F$201,MATCH($A393&amp;"-9",Matches!$J$2:$J$201,0))),"",IF(AND(T393=INDEX(Matches!$G$2:$G$201,MATCH($A393&amp;"-9",Matches!$J$2:$J$201,0)),U393=INDEX(Matches!$H$2:$H$201,MATCH($A393&amp;"-9",Matches!$J$2:$J$201,0))),5,IF(SIGN(T393-U393)&lt;&gt;SIGN(INDEX(Matches!$G$2:$G$201,MATCH($A393&amp;"-9",Matches!$J$2:$J$201,0))-INDEX(Matches!$H$2:$H$201,MATCH($A393&amp;"-9",Matches!$J$2:$J$201,0))),0,IF(T393-U393=INDEX(Matches!$G$2:$G$201,MATCH($A393&amp;"-9",Matches!$J$2:$J$201,0))-INDEX(Matches!$H$2:$H$201,MATCH($A393&amp;"-9",Matches!$J$2:$J$201,0)),3,2))))),""))</f>
        <v/>
      </c>
      <c r="AG393" s="12" t="str">
        <f aca="false">IF(OR($B393="",V393="",W393=""),"",IFERROR(IF(OR(INDEX(Matches!$I$2:$I$201,MATCH($A393&amp;"-10",Matches!$J$2:$J$201,0))="Void",INDEX(Matches!$G$2:$G$201,MATCH($A393&amp;"-10",Matches!$J$2:$J$201,0))="",INDEX(Matches!$H$2:$H$201,MATCH($A393&amp;"-10",Matches!$J$2:$J$201,0))=""),"",IF(AND($C393&lt;&gt;"",INDEX(Matches!$F$2:$F$201,MATCH($A393&amp;"-10",Matches!$J$2:$J$201,0))&lt;&gt;"",$C393&gt;=INDEX(Matches!$F$2:$F$201,MATCH($A393&amp;"-10",Matches!$J$2:$J$201,0))),"",IF(AND(V393=INDEX(Matches!$G$2:$G$201,MATCH($A393&amp;"-10",Matches!$J$2:$J$201,0)),W393=INDEX(Matches!$H$2:$H$201,MATCH($A393&amp;"-10",Matches!$J$2:$J$201,0))),5,IF(SIGN(V393-W393)&lt;&gt;SIGN(INDEX(Matches!$G$2:$G$201,MATCH($A393&amp;"-10",Matches!$J$2:$J$201,0))-INDEX(Matches!$H$2:$H$201,MATCH($A393&amp;"-10",Matches!$J$2:$J$201,0))),0,IF(V393-W393=INDEX(Matches!$G$2:$G$201,MATCH($A393&amp;"-10",Matches!$J$2:$J$201,0))-INDEX(Matches!$H$2:$H$201,MATCH($A393&amp;"-10",Matches!$J$2:$J$201,0)),3,2))))),""))</f>
        <v/>
      </c>
      <c r="AH393" s="13" t="str">
        <f aca="false">IF($B393="","",SUM(X393:AG393))</f>
        <v/>
      </c>
      <c r="AI393" s="12" t="str">
        <f aca="false">IF($B393="","",COUNTIF(X393:AG393,5))</f>
        <v/>
      </c>
      <c r="AJ393" s="12" t="str">
        <f aca="false">IF($B393="","",COUNTIF(X393:AG393,"&gt;=2"))</f>
        <v/>
      </c>
      <c r="AK393" s="12" t="str">
        <f aca="false">IF($B393="","",COUNT(X393:AG393))</f>
        <v/>
      </c>
    </row>
    <row r="394" customFormat="false" ht="15" hidden="false" customHeight="false" outlineLevel="0" collapsed="false">
      <c r="A394" s="7"/>
      <c r="B394" s="7"/>
      <c r="C394" s="11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12" t="str">
        <f aca="false">IF(OR($B394="",D394="",E394=""),"",IFERROR(IF(OR(INDEX(Matches!$I$2:$I$201,MATCH($A394&amp;"-1",Matches!$J$2:$J$201,0))="Void",INDEX(Matches!$G$2:$G$201,MATCH($A394&amp;"-1",Matches!$J$2:$J$201,0))="",INDEX(Matches!$H$2:$H$201,MATCH($A394&amp;"-1",Matches!$J$2:$J$201,0))=""),"",IF(AND($C394&lt;&gt;"",INDEX(Matches!$F$2:$F$201,MATCH($A394&amp;"-1",Matches!$J$2:$J$201,0))&lt;&gt;"",$C394&gt;=INDEX(Matches!$F$2:$F$201,MATCH($A394&amp;"-1",Matches!$J$2:$J$201,0))),"",IF(AND(D394=INDEX(Matches!$G$2:$G$201,MATCH($A394&amp;"-1",Matches!$J$2:$J$201,0)),E394=INDEX(Matches!$H$2:$H$201,MATCH($A394&amp;"-1",Matches!$J$2:$J$201,0))),5,IF(SIGN(D394-E394)&lt;&gt;SIGN(INDEX(Matches!$G$2:$G$201,MATCH($A394&amp;"-1",Matches!$J$2:$J$201,0))-INDEX(Matches!$H$2:$H$201,MATCH($A394&amp;"-1",Matches!$J$2:$J$201,0))),0,IF(D394-E394=INDEX(Matches!$G$2:$G$201,MATCH($A394&amp;"-1",Matches!$J$2:$J$201,0))-INDEX(Matches!$H$2:$H$201,MATCH($A394&amp;"-1",Matches!$J$2:$J$201,0)),3,2))))),""))</f>
        <v/>
      </c>
      <c r="Y394" s="12" t="str">
        <f aca="false">IF(OR($B394="",F394="",G394=""),"",IFERROR(IF(OR(INDEX(Matches!$I$2:$I$201,MATCH($A394&amp;"-2",Matches!$J$2:$J$201,0))="Void",INDEX(Matches!$G$2:$G$201,MATCH($A394&amp;"-2",Matches!$J$2:$J$201,0))="",INDEX(Matches!$H$2:$H$201,MATCH($A394&amp;"-2",Matches!$J$2:$J$201,0))=""),"",IF(AND($C394&lt;&gt;"",INDEX(Matches!$F$2:$F$201,MATCH($A394&amp;"-2",Matches!$J$2:$J$201,0))&lt;&gt;"",$C394&gt;=INDEX(Matches!$F$2:$F$201,MATCH($A394&amp;"-2",Matches!$J$2:$J$201,0))),"",IF(AND(F394=INDEX(Matches!$G$2:$G$201,MATCH($A394&amp;"-2",Matches!$J$2:$J$201,0)),G394=INDEX(Matches!$H$2:$H$201,MATCH($A394&amp;"-2",Matches!$J$2:$J$201,0))),5,IF(SIGN(F394-G394)&lt;&gt;SIGN(INDEX(Matches!$G$2:$G$201,MATCH($A394&amp;"-2",Matches!$J$2:$J$201,0))-INDEX(Matches!$H$2:$H$201,MATCH($A394&amp;"-2",Matches!$J$2:$J$201,0))),0,IF(F394-G394=INDEX(Matches!$G$2:$G$201,MATCH($A394&amp;"-2",Matches!$J$2:$J$201,0))-INDEX(Matches!$H$2:$H$201,MATCH($A394&amp;"-2",Matches!$J$2:$J$201,0)),3,2))))),""))</f>
        <v/>
      </c>
      <c r="Z394" s="12" t="str">
        <f aca="false">IF(OR($B394="",H394="",I394=""),"",IFERROR(IF(OR(INDEX(Matches!$I$2:$I$201,MATCH($A394&amp;"-3",Matches!$J$2:$J$201,0))="Void",INDEX(Matches!$G$2:$G$201,MATCH($A394&amp;"-3",Matches!$J$2:$J$201,0))="",INDEX(Matches!$H$2:$H$201,MATCH($A394&amp;"-3",Matches!$J$2:$J$201,0))=""),"",IF(AND($C394&lt;&gt;"",INDEX(Matches!$F$2:$F$201,MATCH($A394&amp;"-3",Matches!$J$2:$J$201,0))&lt;&gt;"",$C394&gt;=INDEX(Matches!$F$2:$F$201,MATCH($A394&amp;"-3",Matches!$J$2:$J$201,0))),"",IF(AND(H394=INDEX(Matches!$G$2:$G$201,MATCH($A394&amp;"-3",Matches!$J$2:$J$201,0)),I394=INDEX(Matches!$H$2:$H$201,MATCH($A394&amp;"-3",Matches!$J$2:$J$201,0))),5,IF(SIGN(H394-I394)&lt;&gt;SIGN(INDEX(Matches!$G$2:$G$201,MATCH($A394&amp;"-3",Matches!$J$2:$J$201,0))-INDEX(Matches!$H$2:$H$201,MATCH($A394&amp;"-3",Matches!$J$2:$J$201,0))),0,IF(H394-I394=INDEX(Matches!$G$2:$G$201,MATCH($A394&amp;"-3",Matches!$J$2:$J$201,0))-INDEX(Matches!$H$2:$H$201,MATCH($A394&amp;"-3",Matches!$J$2:$J$201,0)),3,2))))),""))</f>
        <v/>
      </c>
      <c r="AA394" s="12" t="str">
        <f aca="false">IF(OR($B394="",J394="",K394=""),"",IFERROR(IF(OR(INDEX(Matches!$I$2:$I$201,MATCH($A394&amp;"-4",Matches!$J$2:$J$201,0))="Void",INDEX(Matches!$G$2:$G$201,MATCH($A394&amp;"-4",Matches!$J$2:$J$201,0))="",INDEX(Matches!$H$2:$H$201,MATCH($A394&amp;"-4",Matches!$J$2:$J$201,0))=""),"",IF(AND($C394&lt;&gt;"",INDEX(Matches!$F$2:$F$201,MATCH($A394&amp;"-4",Matches!$J$2:$J$201,0))&lt;&gt;"",$C394&gt;=INDEX(Matches!$F$2:$F$201,MATCH($A394&amp;"-4",Matches!$J$2:$J$201,0))),"",IF(AND(J394=INDEX(Matches!$G$2:$G$201,MATCH($A394&amp;"-4",Matches!$J$2:$J$201,0)),K394=INDEX(Matches!$H$2:$H$201,MATCH($A394&amp;"-4",Matches!$J$2:$J$201,0))),5,IF(SIGN(J394-K394)&lt;&gt;SIGN(INDEX(Matches!$G$2:$G$201,MATCH($A394&amp;"-4",Matches!$J$2:$J$201,0))-INDEX(Matches!$H$2:$H$201,MATCH($A394&amp;"-4",Matches!$J$2:$J$201,0))),0,IF(J394-K394=INDEX(Matches!$G$2:$G$201,MATCH($A394&amp;"-4",Matches!$J$2:$J$201,0))-INDEX(Matches!$H$2:$H$201,MATCH($A394&amp;"-4",Matches!$J$2:$J$201,0)),3,2))))),""))</f>
        <v/>
      </c>
      <c r="AB394" s="12" t="str">
        <f aca="false">IF(OR($B394="",L394="",M394=""),"",IFERROR(IF(OR(INDEX(Matches!$I$2:$I$201,MATCH($A394&amp;"-5",Matches!$J$2:$J$201,0))="Void",INDEX(Matches!$G$2:$G$201,MATCH($A394&amp;"-5",Matches!$J$2:$J$201,0))="",INDEX(Matches!$H$2:$H$201,MATCH($A394&amp;"-5",Matches!$J$2:$J$201,0))=""),"",IF(AND($C394&lt;&gt;"",INDEX(Matches!$F$2:$F$201,MATCH($A394&amp;"-5",Matches!$J$2:$J$201,0))&lt;&gt;"",$C394&gt;=INDEX(Matches!$F$2:$F$201,MATCH($A394&amp;"-5",Matches!$J$2:$J$201,0))),"",IF(AND(L394=INDEX(Matches!$G$2:$G$201,MATCH($A394&amp;"-5",Matches!$J$2:$J$201,0)),M394=INDEX(Matches!$H$2:$H$201,MATCH($A394&amp;"-5",Matches!$J$2:$J$201,0))),5,IF(SIGN(L394-M394)&lt;&gt;SIGN(INDEX(Matches!$G$2:$G$201,MATCH($A394&amp;"-5",Matches!$J$2:$J$201,0))-INDEX(Matches!$H$2:$H$201,MATCH($A394&amp;"-5",Matches!$J$2:$J$201,0))),0,IF(L394-M394=INDEX(Matches!$G$2:$G$201,MATCH($A394&amp;"-5",Matches!$J$2:$J$201,0))-INDEX(Matches!$H$2:$H$201,MATCH($A394&amp;"-5",Matches!$J$2:$J$201,0)),3,2))))),""))</f>
        <v/>
      </c>
      <c r="AC394" s="12" t="str">
        <f aca="false">IF(OR($B394="",N394="",O394=""),"",IFERROR(IF(OR(INDEX(Matches!$I$2:$I$201,MATCH($A394&amp;"-6",Matches!$J$2:$J$201,0))="Void",INDEX(Matches!$G$2:$G$201,MATCH($A394&amp;"-6",Matches!$J$2:$J$201,0))="",INDEX(Matches!$H$2:$H$201,MATCH($A394&amp;"-6",Matches!$J$2:$J$201,0))=""),"",IF(AND($C394&lt;&gt;"",INDEX(Matches!$F$2:$F$201,MATCH($A394&amp;"-6",Matches!$J$2:$J$201,0))&lt;&gt;"",$C394&gt;=INDEX(Matches!$F$2:$F$201,MATCH($A394&amp;"-6",Matches!$J$2:$J$201,0))),"",IF(AND(N394=INDEX(Matches!$G$2:$G$201,MATCH($A394&amp;"-6",Matches!$J$2:$J$201,0)),O394=INDEX(Matches!$H$2:$H$201,MATCH($A394&amp;"-6",Matches!$J$2:$J$201,0))),5,IF(SIGN(N394-O394)&lt;&gt;SIGN(INDEX(Matches!$G$2:$G$201,MATCH($A394&amp;"-6",Matches!$J$2:$J$201,0))-INDEX(Matches!$H$2:$H$201,MATCH($A394&amp;"-6",Matches!$J$2:$J$201,0))),0,IF(N394-O394=INDEX(Matches!$G$2:$G$201,MATCH($A394&amp;"-6",Matches!$J$2:$J$201,0))-INDEX(Matches!$H$2:$H$201,MATCH($A394&amp;"-6",Matches!$J$2:$J$201,0)),3,2))))),""))</f>
        <v/>
      </c>
      <c r="AD394" s="12" t="str">
        <f aca="false">IF(OR($B394="",P394="",Q394=""),"",IFERROR(IF(OR(INDEX(Matches!$I$2:$I$201,MATCH($A394&amp;"-7",Matches!$J$2:$J$201,0))="Void",INDEX(Matches!$G$2:$G$201,MATCH($A394&amp;"-7",Matches!$J$2:$J$201,0))="",INDEX(Matches!$H$2:$H$201,MATCH($A394&amp;"-7",Matches!$J$2:$J$201,0))=""),"",IF(AND($C394&lt;&gt;"",INDEX(Matches!$F$2:$F$201,MATCH($A394&amp;"-7",Matches!$J$2:$J$201,0))&lt;&gt;"",$C394&gt;=INDEX(Matches!$F$2:$F$201,MATCH($A394&amp;"-7",Matches!$J$2:$J$201,0))),"",IF(AND(P394=INDEX(Matches!$G$2:$G$201,MATCH($A394&amp;"-7",Matches!$J$2:$J$201,0)),Q394=INDEX(Matches!$H$2:$H$201,MATCH($A394&amp;"-7",Matches!$J$2:$J$201,0))),5,IF(SIGN(P394-Q394)&lt;&gt;SIGN(INDEX(Matches!$G$2:$G$201,MATCH($A394&amp;"-7",Matches!$J$2:$J$201,0))-INDEX(Matches!$H$2:$H$201,MATCH($A394&amp;"-7",Matches!$J$2:$J$201,0))),0,IF(P394-Q394=INDEX(Matches!$G$2:$G$201,MATCH($A394&amp;"-7",Matches!$J$2:$J$201,0))-INDEX(Matches!$H$2:$H$201,MATCH($A394&amp;"-7",Matches!$J$2:$J$201,0)),3,2))))),""))</f>
        <v/>
      </c>
      <c r="AE394" s="12" t="str">
        <f aca="false">IF(OR($B394="",R394="",S394=""),"",IFERROR(IF(OR(INDEX(Matches!$I$2:$I$201,MATCH($A394&amp;"-8",Matches!$J$2:$J$201,0))="Void",INDEX(Matches!$G$2:$G$201,MATCH($A394&amp;"-8",Matches!$J$2:$J$201,0))="",INDEX(Matches!$H$2:$H$201,MATCH($A394&amp;"-8",Matches!$J$2:$J$201,0))=""),"",IF(AND($C394&lt;&gt;"",INDEX(Matches!$F$2:$F$201,MATCH($A394&amp;"-8",Matches!$J$2:$J$201,0))&lt;&gt;"",$C394&gt;=INDEX(Matches!$F$2:$F$201,MATCH($A394&amp;"-8",Matches!$J$2:$J$201,0))),"",IF(AND(R394=INDEX(Matches!$G$2:$G$201,MATCH($A394&amp;"-8",Matches!$J$2:$J$201,0)),S394=INDEX(Matches!$H$2:$H$201,MATCH($A394&amp;"-8",Matches!$J$2:$J$201,0))),5,IF(SIGN(R394-S394)&lt;&gt;SIGN(INDEX(Matches!$G$2:$G$201,MATCH($A394&amp;"-8",Matches!$J$2:$J$201,0))-INDEX(Matches!$H$2:$H$201,MATCH($A394&amp;"-8",Matches!$J$2:$J$201,0))),0,IF(R394-S394=INDEX(Matches!$G$2:$G$201,MATCH($A394&amp;"-8",Matches!$J$2:$J$201,0))-INDEX(Matches!$H$2:$H$201,MATCH($A394&amp;"-8",Matches!$J$2:$J$201,0)),3,2))))),""))</f>
        <v/>
      </c>
      <c r="AF394" s="12" t="str">
        <f aca="false">IF(OR($B394="",T394="",U394=""),"",IFERROR(IF(OR(INDEX(Matches!$I$2:$I$201,MATCH($A394&amp;"-9",Matches!$J$2:$J$201,0))="Void",INDEX(Matches!$G$2:$G$201,MATCH($A394&amp;"-9",Matches!$J$2:$J$201,0))="",INDEX(Matches!$H$2:$H$201,MATCH($A394&amp;"-9",Matches!$J$2:$J$201,0))=""),"",IF(AND($C394&lt;&gt;"",INDEX(Matches!$F$2:$F$201,MATCH($A394&amp;"-9",Matches!$J$2:$J$201,0))&lt;&gt;"",$C394&gt;=INDEX(Matches!$F$2:$F$201,MATCH($A394&amp;"-9",Matches!$J$2:$J$201,0))),"",IF(AND(T394=INDEX(Matches!$G$2:$G$201,MATCH($A394&amp;"-9",Matches!$J$2:$J$201,0)),U394=INDEX(Matches!$H$2:$H$201,MATCH($A394&amp;"-9",Matches!$J$2:$J$201,0))),5,IF(SIGN(T394-U394)&lt;&gt;SIGN(INDEX(Matches!$G$2:$G$201,MATCH($A394&amp;"-9",Matches!$J$2:$J$201,0))-INDEX(Matches!$H$2:$H$201,MATCH($A394&amp;"-9",Matches!$J$2:$J$201,0))),0,IF(T394-U394=INDEX(Matches!$G$2:$G$201,MATCH($A394&amp;"-9",Matches!$J$2:$J$201,0))-INDEX(Matches!$H$2:$H$201,MATCH($A394&amp;"-9",Matches!$J$2:$J$201,0)),3,2))))),""))</f>
        <v/>
      </c>
      <c r="AG394" s="12" t="str">
        <f aca="false">IF(OR($B394="",V394="",W394=""),"",IFERROR(IF(OR(INDEX(Matches!$I$2:$I$201,MATCH($A394&amp;"-10",Matches!$J$2:$J$201,0))="Void",INDEX(Matches!$G$2:$G$201,MATCH($A394&amp;"-10",Matches!$J$2:$J$201,0))="",INDEX(Matches!$H$2:$H$201,MATCH($A394&amp;"-10",Matches!$J$2:$J$201,0))=""),"",IF(AND($C394&lt;&gt;"",INDEX(Matches!$F$2:$F$201,MATCH($A394&amp;"-10",Matches!$J$2:$J$201,0))&lt;&gt;"",$C394&gt;=INDEX(Matches!$F$2:$F$201,MATCH($A394&amp;"-10",Matches!$J$2:$J$201,0))),"",IF(AND(V394=INDEX(Matches!$G$2:$G$201,MATCH($A394&amp;"-10",Matches!$J$2:$J$201,0)),W394=INDEX(Matches!$H$2:$H$201,MATCH($A394&amp;"-10",Matches!$J$2:$J$201,0))),5,IF(SIGN(V394-W394)&lt;&gt;SIGN(INDEX(Matches!$G$2:$G$201,MATCH($A394&amp;"-10",Matches!$J$2:$J$201,0))-INDEX(Matches!$H$2:$H$201,MATCH($A394&amp;"-10",Matches!$J$2:$J$201,0))),0,IF(V394-W394=INDEX(Matches!$G$2:$G$201,MATCH($A394&amp;"-10",Matches!$J$2:$J$201,0))-INDEX(Matches!$H$2:$H$201,MATCH($A394&amp;"-10",Matches!$J$2:$J$201,0)),3,2))))),""))</f>
        <v/>
      </c>
      <c r="AH394" s="13" t="str">
        <f aca="false">IF($B394="","",SUM(X394:AG394))</f>
        <v/>
      </c>
      <c r="AI394" s="12" t="str">
        <f aca="false">IF($B394="","",COUNTIF(X394:AG394,5))</f>
        <v/>
      </c>
      <c r="AJ394" s="12" t="str">
        <f aca="false">IF($B394="","",COUNTIF(X394:AG394,"&gt;=2"))</f>
        <v/>
      </c>
      <c r="AK394" s="12" t="str">
        <f aca="false">IF($B394="","",COUNT(X394:AG394))</f>
        <v/>
      </c>
    </row>
    <row r="395" customFormat="false" ht="15" hidden="false" customHeight="false" outlineLevel="0" collapsed="false">
      <c r="A395" s="7"/>
      <c r="B395" s="7"/>
      <c r="C395" s="11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12" t="str">
        <f aca="false">IF(OR($B395="",D395="",E395=""),"",IFERROR(IF(OR(INDEX(Matches!$I$2:$I$201,MATCH($A395&amp;"-1",Matches!$J$2:$J$201,0))="Void",INDEX(Matches!$G$2:$G$201,MATCH($A395&amp;"-1",Matches!$J$2:$J$201,0))="",INDEX(Matches!$H$2:$H$201,MATCH($A395&amp;"-1",Matches!$J$2:$J$201,0))=""),"",IF(AND($C395&lt;&gt;"",INDEX(Matches!$F$2:$F$201,MATCH($A395&amp;"-1",Matches!$J$2:$J$201,0))&lt;&gt;"",$C395&gt;=INDEX(Matches!$F$2:$F$201,MATCH($A395&amp;"-1",Matches!$J$2:$J$201,0))),"",IF(AND(D395=INDEX(Matches!$G$2:$G$201,MATCH($A395&amp;"-1",Matches!$J$2:$J$201,0)),E395=INDEX(Matches!$H$2:$H$201,MATCH($A395&amp;"-1",Matches!$J$2:$J$201,0))),5,IF(SIGN(D395-E395)&lt;&gt;SIGN(INDEX(Matches!$G$2:$G$201,MATCH($A395&amp;"-1",Matches!$J$2:$J$201,0))-INDEX(Matches!$H$2:$H$201,MATCH($A395&amp;"-1",Matches!$J$2:$J$201,0))),0,IF(D395-E395=INDEX(Matches!$G$2:$G$201,MATCH($A395&amp;"-1",Matches!$J$2:$J$201,0))-INDEX(Matches!$H$2:$H$201,MATCH($A395&amp;"-1",Matches!$J$2:$J$201,0)),3,2))))),""))</f>
        <v/>
      </c>
      <c r="Y395" s="12" t="str">
        <f aca="false">IF(OR($B395="",F395="",G395=""),"",IFERROR(IF(OR(INDEX(Matches!$I$2:$I$201,MATCH($A395&amp;"-2",Matches!$J$2:$J$201,0))="Void",INDEX(Matches!$G$2:$G$201,MATCH($A395&amp;"-2",Matches!$J$2:$J$201,0))="",INDEX(Matches!$H$2:$H$201,MATCH($A395&amp;"-2",Matches!$J$2:$J$201,0))=""),"",IF(AND($C395&lt;&gt;"",INDEX(Matches!$F$2:$F$201,MATCH($A395&amp;"-2",Matches!$J$2:$J$201,0))&lt;&gt;"",$C395&gt;=INDEX(Matches!$F$2:$F$201,MATCH($A395&amp;"-2",Matches!$J$2:$J$201,0))),"",IF(AND(F395=INDEX(Matches!$G$2:$G$201,MATCH($A395&amp;"-2",Matches!$J$2:$J$201,0)),G395=INDEX(Matches!$H$2:$H$201,MATCH($A395&amp;"-2",Matches!$J$2:$J$201,0))),5,IF(SIGN(F395-G395)&lt;&gt;SIGN(INDEX(Matches!$G$2:$G$201,MATCH($A395&amp;"-2",Matches!$J$2:$J$201,0))-INDEX(Matches!$H$2:$H$201,MATCH($A395&amp;"-2",Matches!$J$2:$J$201,0))),0,IF(F395-G395=INDEX(Matches!$G$2:$G$201,MATCH($A395&amp;"-2",Matches!$J$2:$J$201,0))-INDEX(Matches!$H$2:$H$201,MATCH($A395&amp;"-2",Matches!$J$2:$J$201,0)),3,2))))),""))</f>
        <v/>
      </c>
      <c r="Z395" s="12" t="str">
        <f aca="false">IF(OR($B395="",H395="",I395=""),"",IFERROR(IF(OR(INDEX(Matches!$I$2:$I$201,MATCH($A395&amp;"-3",Matches!$J$2:$J$201,0))="Void",INDEX(Matches!$G$2:$G$201,MATCH($A395&amp;"-3",Matches!$J$2:$J$201,0))="",INDEX(Matches!$H$2:$H$201,MATCH($A395&amp;"-3",Matches!$J$2:$J$201,0))=""),"",IF(AND($C395&lt;&gt;"",INDEX(Matches!$F$2:$F$201,MATCH($A395&amp;"-3",Matches!$J$2:$J$201,0))&lt;&gt;"",$C395&gt;=INDEX(Matches!$F$2:$F$201,MATCH($A395&amp;"-3",Matches!$J$2:$J$201,0))),"",IF(AND(H395=INDEX(Matches!$G$2:$G$201,MATCH($A395&amp;"-3",Matches!$J$2:$J$201,0)),I395=INDEX(Matches!$H$2:$H$201,MATCH($A395&amp;"-3",Matches!$J$2:$J$201,0))),5,IF(SIGN(H395-I395)&lt;&gt;SIGN(INDEX(Matches!$G$2:$G$201,MATCH($A395&amp;"-3",Matches!$J$2:$J$201,0))-INDEX(Matches!$H$2:$H$201,MATCH($A395&amp;"-3",Matches!$J$2:$J$201,0))),0,IF(H395-I395=INDEX(Matches!$G$2:$G$201,MATCH($A395&amp;"-3",Matches!$J$2:$J$201,0))-INDEX(Matches!$H$2:$H$201,MATCH($A395&amp;"-3",Matches!$J$2:$J$201,0)),3,2))))),""))</f>
        <v/>
      </c>
      <c r="AA395" s="12" t="str">
        <f aca="false">IF(OR($B395="",J395="",K395=""),"",IFERROR(IF(OR(INDEX(Matches!$I$2:$I$201,MATCH($A395&amp;"-4",Matches!$J$2:$J$201,0))="Void",INDEX(Matches!$G$2:$G$201,MATCH($A395&amp;"-4",Matches!$J$2:$J$201,0))="",INDEX(Matches!$H$2:$H$201,MATCH($A395&amp;"-4",Matches!$J$2:$J$201,0))=""),"",IF(AND($C395&lt;&gt;"",INDEX(Matches!$F$2:$F$201,MATCH($A395&amp;"-4",Matches!$J$2:$J$201,0))&lt;&gt;"",$C395&gt;=INDEX(Matches!$F$2:$F$201,MATCH($A395&amp;"-4",Matches!$J$2:$J$201,0))),"",IF(AND(J395=INDEX(Matches!$G$2:$G$201,MATCH($A395&amp;"-4",Matches!$J$2:$J$201,0)),K395=INDEX(Matches!$H$2:$H$201,MATCH($A395&amp;"-4",Matches!$J$2:$J$201,0))),5,IF(SIGN(J395-K395)&lt;&gt;SIGN(INDEX(Matches!$G$2:$G$201,MATCH($A395&amp;"-4",Matches!$J$2:$J$201,0))-INDEX(Matches!$H$2:$H$201,MATCH($A395&amp;"-4",Matches!$J$2:$J$201,0))),0,IF(J395-K395=INDEX(Matches!$G$2:$G$201,MATCH($A395&amp;"-4",Matches!$J$2:$J$201,0))-INDEX(Matches!$H$2:$H$201,MATCH($A395&amp;"-4",Matches!$J$2:$J$201,0)),3,2))))),""))</f>
        <v/>
      </c>
      <c r="AB395" s="12" t="str">
        <f aca="false">IF(OR($B395="",L395="",M395=""),"",IFERROR(IF(OR(INDEX(Matches!$I$2:$I$201,MATCH($A395&amp;"-5",Matches!$J$2:$J$201,0))="Void",INDEX(Matches!$G$2:$G$201,MATCH($A395&amp;"-5",Matches!$J$2:$J$201,0))="",INDEX(Matches!$H$2:$H$201,MATCH($A395&amp;"-5",Matches!$J$2:$J$201,0))=""),"",IF(AND($C395&lt;&gt;"",INDEX(Matches!$F$2:$F$201,MATCH($A395&amp;"-5",Matches!$J$2:$J$201,0))&lt;&gt;"",$C395&gt;=INDEX(Matches!$F$2:$F$201,MATCH($A395&amp;"-5",Matches!$J$2:$J$201,0))),"",IF(AND(L395=INDEX(Matches!$G$2:$G$201,MATCH($A395&amp;"-5",Matches!$J$2:$J$201,0)),M395=INDEX(Matches!$H$2:$H$201,MATCH($A395&amp;"-5",Matches!$J$2:$J$201,0))),5,IF(SIGN(L395-M395)&lt;&gt;SIGN(INDEX(Matches!$G$2:$G$201,MATCH($A395&amp;"-5",Matches!$J$2:$J$201,0))-INDEX(Matches!$H$2:$H$201,MATCH($A395&amp;"-5",Matches!$J$2:$J$201,0))),0,IF(L395-M395=INDEX(Matches!$G$2:$G$201,MATCH($A395&amp;"-5",Matches!$J$2:$J$201,0))-INDEX(Matches!$H$2:$H$201,MATCH($A395&amp;"-5",Matches!$J$2:$J$201,0)),3,2))))),""))</f>
        <v/>
      </c>
      <c r="AC395" s="12" t="str">
        <f aca="false">IF(OR($B395="",N395="",O395=""),"",IFERROR(IF(OR(INDEX(Matches!$I$2:$I$201,MATCH($A395&amp;"-6",Matches!$J$2:$J$201,0))="Void",INDEX(Matches!$G$2:$G$201,MATCH($A395&amp;"-6",Matches!$J$2:$J$201,0))="",INDEX(Matches!$H$2:$H$201,MATCH($A395&amp;"-6",Matches!$J$2:$J$201,0))=""),"",IF(AND($C395&lt;&gt;"",INDEX(Matches!$F$2:$F$201,MATCH($A395&amp;"-6",Matches!$J$2:$J$201,0))&lt;&gt;"",$C395&gt;=INDEX(Matches!$F$2:$F$201,MATCH($A395&amp;"-6",Matches!$J$2:$J$201,0))),"",IF(AND(N395=INDEX(Matches!$G$2:$G$201,MATCH($A395&amp;"-6",Matches!$J$2:$J$201,0)),O395=INDEX(Matches!$H$2:$H$201,MATCH($A395&amp;"-6",Matches!$J$2:$J$201,0))),5,IF(SIGN(N395-O395)&lt;&gt;SIGN(INDEX(Matches!$G$2:$G$201,MATCH($A395&amp;"-6",Matches!$J$2:$J$201,0))-INDEX(Matches!$H$2:$H$201,MATCH($A395&amp;"-6",Matches!$J$2:$J$201,0))),0,IF(N395-O395=INDEX(Matches!$G$2:$G$201,MATCH($A395&amp;"-6",Matches!$J$2:$J$201,0))-INDEX(Matches!$H$2:$H$201,MATCH($A395&amp;"-6",Matches!$J$2:$J$201,0)),3,2))))),""))</f>
        <v/>
      </c>
      <c r="AD395" s="12" t="str">
        <f aca="false">IF(OR($B395="",P395="",Q395=""),"",IFERROR(IF(OR(INDEX(Matches!$I$2:$I$201,MATCH($A395&amp;"-7",Matches!$J$2:$J$201,0))="Void",INDEX(Matches!$G$2:$G$201,MATCH($A395&amp;"-7",Matches!$J$2:$J$201,0))="",INDEX(Matches!$H$2:$H$201,MATCH($A395&amp;"-7",Matches!$J$2:$J$201,0))=""),"",IF(AND($C395&lt;&gt;"",INDEX(Matches!$F$2:$F$201,MATCH($A395&amp;"-7",Matches!$J$2:$J$201,0))&lt;&gt;"",$C395&gt;=INDEX(Matches!$F$2:$F$201,MATCH($A395&amp;"-7",Matches!$J$2:$J$201,0))),"",IF(AND(P395=INDEX(Matches!$G$2:$G$201,MATCH($A395&amp;"-7",Matches!$J$2:$J$201,0)),Q395=INDEX(Matches!$H$2:$H$201,MATCH($A395&amp;"-7",Matches!$J$2:$J$201,0))),5,IF(SIGN(P395-Q395)&lt;&gt;SIGN(INDEX(Matches!$G$2:$G$201,MATCH($A395&amp;"-7",Matches!$J$2:$J$201,0))-INDEX(Matches!$H$2:$H$201,MATCH($A395&amp;"-7",Matches!$J$2:$J$201,0))),0,IF(P395-Q395=INDEX(Matches!$G$2:$G$201,MATCH($A395&amp;"-7",Matches!$J$2:$J$201,0))-INDEX(Matches!$H$2:$H$201,MATCH($A395&amp;"-7",Matches!$J$2:$J$201,0)),3,2))))),""))</f>
        <v/>
      </c>
      <c r="AE395" s="12" t="str">
        <f aca="false">IF(OR($B395="",R395="",S395=""),"",IFERROR(IF(OR(INDEX(Matches!$I$2:$I$201,MATCH($A395&amp;"-8",Matches!$J$2:$J$201,0))="Void",INDEX(Matches!$G$2:$G$201,MATCH($A395&amp;"-8",Matches!$J$2:$J$201,0))="",INDEX(Matches!$H$2:$H$201,MATCH($A395&amp;"-8",Matches!$J$2:$J$201,0))=""),"",IF(AND($C395&lt;&gt;"",INDEX(Matches!$F$2:$F$201,MATCH($A395&amp;"-8",Matches!$J$2:$J$201,0))&lt;&gt;"",$C395&gt;=INDEX(Matches!$F$2:$F$201,MATCH($A395&amp;"-8",Matches!$J$2:$J$201,0))),"",IF(AND(R395=INDEX(Matches!$G$2:$G$201,MATCH($A395&amp;"-8",Matches!$J$2:$J$201,0)),S395=INDEX(Matches!$H$2:$H$201,MATCH($A395&amp;"-8",Matches!$J$2:$J$201,0))),5,IF(SIGN(R395-S395)&lt;&gt;SIGN(INDEX(Matches!$G$2:$G$201,MATCH($A395&amp;"-8",Matches!$J$2:$J$201,0))-INDEX(Matches!$H$2:$H$201,MATCH($A395&amp;"-8",Matches!$J$2:$J$201,0))),0,IF(R395-S395=INDEX(Matches!$G$2:$G$201,MATCH($A395&amp;"-8",Matches!$J$2:$J$201,0))-INDEX(Matches!$H$2:$H$201,MATCH($A395&amp;"-8",Matches!$J$2:$J$201,0)),3,2))))),""))</f>
        <v/>
      </c>
      <c r="AF395" s="12" t="str">
        <f aca="false">IF(OR($B395="",T395="",U395=""),"",IFERROR(IF(OR(INDEX(Matches!$I$2:$I$201,MATCH($A395&amp;"-9",Matches!$J$2:$J$201,0))="Void",INDEX(Matches!$G$2:$G$201,MATCH($A395&amp;"-9",Matches!$J$2:$J$201,0))="",INDEX(Matches!$H$2:$H$201,MATCH($A395&amp;"-9",Matches!$J$2:$J$201,0))=""),"",IF(AND($C395&lt;&gt;"",INDEX(Matches!$F$2:$F$201,MATCH($A395&amp;"-9",Matches!$J$2:$J$201,0))&lt;&gt;"",$C395&gt;=INDEX(Matches!$F$2:$F$201,MATCH($A395&amp;"-9",Matches!$J$2:$J$201,0))),"",IF(AND(T395=INDEX(Matches!$G$2:$G$201,MATCH($A395&amp;"-9",Matches!$J$2:$J$201,0)),U395=INDEX(Matches!$H$2:$H$201,MATCH($A395&amp;"-9",Matches!$J$2:$J$201,0))),5,IF(SIGN(T395-U395)&lt;&gt;SIGN(INDEX(Matches!$G$2:$G$201,MATCH($A395&amp;"-9",Matches!$J$2:$J$201,0))-INDEX(Matches!$H$2:$H$201,MATCH($A395&amp;"-9",Matches!$J$2:$J$201,0))),0,IF(T395-U395=INDEX(Matches!$G$2:$G$201,MATCH($A395&amp;"-9",Matches!$J$2:$J$201,0))-INDEX(Matches!$H$2:$H$201,MATCH($A395&amp;"-9",Matches!$J$2:$J$201,0)),3,2))))),""))</f>
        <v/>
      </c>
      <c r="AG395" s="12" t="str">
        <f aca="false">IF(OR($B395="",V395="",W395=""),"",IFERROR(IF(OR(INDEX(Matches!$I$2:$I$201,MATCH($A395&amp;"-10",Matches!$J$2:$J$201,0))="Void",INDEX(Matches!$G$2:$G$201,MATCH($A395&amp;"-10",Matches!$J$2:$J$201,0))="",INDEX(Matches!$H$2:$H$201,MATCH($A395&amp;"-10",Matches!$J$2:$J$201,0))=""),"",IF(AND($C395&lt;&gt;"",INDEX(Matches!$F$2:$F$201,MATCH($A395&amp;"-10",Matches!$J$2:$J$201,0))&lt;&gt;"",$C395&gt;=INDEX(Matches!$F$2:$F$201,MATCH($A395&amp;"-10",Matches!$J$2:$J$201,0))),"",IF(AND(V395=INDEX(Matches!$G$2:$G$201,MATCH($A395&amp;"-10",Matches!$J$2:$J$201,0)),W395=INDEX(Matches!$H$2:$H$201,MATCH($A395&amp;"-10",Matches!$J$2:$J$201,0))),5,IF(SIGN(V395-W395)&lt;&gt;SIGN(INDEX(Matches!$G$2:$G$201,MATCH($A395&amp;"-10",Matches!$J$2:$J$201,0))-INDEX(Matches!$H$2:$H$201,MATCH($A395&amp;"-10",Matches!$J$2:$J$201,0))),0,IF(V395-W395=INDEX(Matches!$G$2:$G$201,MATCH($A395&amp;"-10",Matches!$J$2:$J$201,0))-INDEX(Matches!$H$2:$H$201,MATCH($A395&amp;"-10",Matches!$J$2:$J$201,0)),3,2))))),""))</f>
        <v/>
      </c>
      <c r="AH395" s="13" t="str">
        <f aca="false">IF($B395="","",SUM(X395:AG395))</f>
        <v/>
      </c>
      <c r="AI395" s="12" t="str">
        <f aca="false">IF($B395="","",COUNTIF(X395:AG395,5))</f>
        <v/>
      </c>
      <c r="AJ395" s="12" t="str">
        <f aca="false">IF($B395="","",COUNTIF(X395:AG395,"&gt;=2"))</f>
        <v/>
      </c>
      <c r="AK395" s="12" t="str">
        <f aca="false">IF($B395="","",COUNT(X395:AG395))</f>
        <v/>
      </c>
    </row>
    <row r="396" customFormat="false" ht="15" hidden="false" customHeight="false" outlineLevel="0" collapsed="false">
      <c r="A396" s="7"/>
      <c r="B396" s="7"/>
      <c r="C396" s="11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12" t="str">
        <f aca="false">IF(OR($B396="",D396="",E396=""),"",IFERROR(IF(OR(INDEX(Matches!$I$2:$I$201,MATCH($A396&amp;"-1",Matches!$J$2:$J$201,0))="Void",INDEX(Matches!$G$2:$G$201,MATCH($A396&amp;"-1",Matches!$J$2:$J$201,0))="",INDEX(Matches!$H$2:$H$201,MATCH($A396&amp;"-1",Matches!$J$2:$J$201,0))=""),"",IF(AND($C396&lt;&gt;"",INDEX(Matches!$F$2:$F$201,MATCH($A396&amp;"-1",Matches!$J$2:$J$201,0))&lt;&gt;"",$C396&gt;=INDEX(Matches!$F$2:$F$201,MATCH($A396&amp;"-1",Matches!$J$2:$J$201,0))),"",IF(AND(D396=INDEX(Matches!$G$2:$G$201,MATCH($A396&amp;"-1",Matches!$J$2:$J$201,0)),E396=INDEX(Matches!$H$2:$H$201,MATCH($A396&amp;"-1",Matches!$J$2:$J$201,0))),5,IF(SIGN(D396-E396)&lt;&gt;SIGN(INDEX(Matches!$G$2:$G$201,MATCH($A396&amp;"-1",Matches!$J$2:$J$201,0))-INDEX(Matches!$H$2:$H$201,MATCH($A396&amp;"-1",Matches!$J$2:$J$201,0))),0,IF(D396-E396=INDEX(Matches!$G$2:$G$201,MATCH($A396&amp;"-1",Matches!$J$2:$J$201,0))-INDEX(Matches!$H$2:$H$201,MATCH($A396&amp;"-1",Matches!$J$2:$J$201,0)),3,2))))),""))</f>
        <v/>
      </c>
      <c r="Y396" s="12" t="str">
        <f aca="false">IF(OR($B396="",F396="",G396=""),"",IFERROR(IF(OR(INDEX(Matches!$I$2:$I$201,MATCH($A396&amp;"-2",Matches!$J$2:$J$201,0))="Void",INDEX(Matches!$G$2:$G$201,MATCH($A396&amp;"-2",Matches!$J$2:$J$201,0))="",INDEX(Matches!$H$2:$H$201,MATCH($A396&amp;"-2",Matches!$J$2:$J$201,0))=""),"",IF(AND($C396&lt;&gt;"",INDEX(Matches!$F$2:$F$201,MATCH($A396&amp;"-2",Matches!$J$2:$J$201,0))&lt;&gt;"",$C396&gt;=INDEX(Matches!$F$2:$F$201,MATCH($A396&amp;"-2",Matches!$J$2:$J$201,0))),"",IF(AND(F396=INDEX(Matches!$G$2:$G$201,MATCH($A396&amp;"-2",Matches!$J$2:$J$201,0)),G396=INDEX(Matches!$H$2:$H$201,MATCH($A396&amp;"-2",Matches!$J$2:$J$201,0))),5,IF(SIGN(F396-G396)&lt;&gt;SIGN(INDEX(Matches!$G$2:$G$201,MATCH($A396&amp;"-2",Matches!$J$2:$J$201,0))-INDEX(Matches!$H$2:$H$201,MATCH($A396&amp;"-2",Matches!$J$2:$J$201,0))),0,IF(F396-G396=INDEX(Matches!$G$2:$G$201,MATCH($A396&amp;"-2",Matches!$J$2:$J$201,0))-INDEX(Matches!$H$2:$H$201,MATCH($A396&amp;"-2",Matches!$J$2:$J$201,0)),3,2))))),""))</f>
        <v/>
      </c>
      <c r="Z396" s="12" t="str">
        <f aca="false">IF(OR($B396="",H396="",I396=""),"",IFERROR(IF(OR(INDEX(Matches!$I$2:$I$201,MATCH($A396&amp;"-3",Matches!$J$2:$J$201,0))="Void",INDEX(Matches!$G$2:$G$201,MATCH($A396&amp;"-3",Matches!$J$2:$J$201,0))="",INDEX(Matches!$H$2:$H$201,MATCH($A396&amp;"-3",Matches!$J$2:$J$201,0))=""),"",IF(AND($C396&lt;&gt;"",INDEX(Matches!$F$2:$F$201,MATCH($A396&amp;"-3",Matches!$J$2:$J$201,0))&lt;&gt;"",$C396&gt;=INDEX(Matches!$F$2:$F$201,MATCH($A396&amp;"-3",Matches!$J$2:$J$201,0))),"",IF(AND(H396=INDEX(Matches!$G$2:$G$201,MATCH($A396&amp;"-3",Matches!$J$2:$J$201,0)),I396=INDEX(Matches!$H$2:$H$201,MATCH($A396&amp;"-3",Matches!$J$2:$J$201,0))),5,IF(SIGN(H396-I396)&lt;&gt;SIGN(INDEX(Matches!$G$2:$G$201,MATCH($A396&amp;"-3",Matches!$J$2:$J$201,0))-INDEX(Matches!$H$2:$H$201,MATCH($A396&amp;"-3",Matches!$J$2:$J$201,0))),0,IF(H396-I396=INDEX(Matches!$G$2:$G$201,MATCH($A396&amp;"-3",Matches!$J$2:$J$201,0))-INDEX(Matches!$H$2:$H$201,MATCH($A396&amp;"-3",Matches!$J$2:$J$201,0)),3,2))))),""))</f>
        <v/>
      </c>
      <c r="AA396" s="12" t="str">
        <f aca="false">IF(OR($B396="",J396="",K396=""),"",IFERROR(IF(OR(INDEX(Matches!$I$2:$I$201,MATCH($A396&amp;"-4",Matches!$J$2:$J$201,0))="Void",INDEX(Matches!$G$2:$G$201,MATCH($A396&amp;"-4",Matches!$J$2:$J$201,0))="",INDEX(Matches!$H$2:$H$201,MATCH($A396&amp;"-4",Matches!$J$2:$J$201,0))=""),"",IF(AND($C396&lt;&gt;"",INDEX(Matches!$F$2:$F$201,MATCH($A396&amp;"-4",Matches!$J$2:$J$201,0))&lt;&gt;"",$C396&gt;=INDEX(Matches!$F$2:$F$201,MATCH($A396&amp;"-4",Matches!$J$2:$J$201,0))),"",IF(AND(J396=INDEX(Matches!$G$2:$G$201,MATCH($A396&amp;"-4",Matches!$J$2:$J$201,0)),K396=INDEX(Matches!$H$2:$H$201,MATCH($A396&amp;"-4",Matches!$J$2:$J$201,0))),5,IF(SIGN(J396-K396)&lt;&gt;SIGN(INDEX(Matches!$G$2:$G$201,MATCH($A396&amp;"-4",Matches!$J$2:$J$201,0))-INDEX(Matches!$H$2:$H$201,MATCH($A396&amp;"-4",Matches!$J$2:$J$201,0))),0,IF(J396-K396=INDEX(Matches!$G$2:$G$201,MATCH($A396&amp;"-4",Matches!$J$2:$J$201,0))-INDEX(Matches!$H$2:$H$201,MATCH($A396&amp;"-4",Matches!$J$2:$J$201,0)),3,2))))),""))</f>
        <v/>
      </c>
      <c r="AB396" s="12" t="str">
        <f aca="false">IF(OR($B396="",L396="",M396=""),"",IFERROR(IF(OR(INDEX(Matches!$I$2:$I$201,MATCH($A396&amp;"-5",Matches!$J$2:$J$201,0))="Void",INDEX(Matches!$G$2:$G$201,MATCH($A396&amp;"-5",Matches!$J$2:$J$201,0))="",INDEX(Matches!$H$2:$H$201,MATCH($A396&amp;"-5",Matches!$J$2:$J$201,0))=""),"",IF(AND($C396&lt;&gt;"",INDEX(Matches!$F$2:$F$201,MATCH($A396&amp;"-5",Matches!$J$2:$J$201,0))&lt;&gt;"",$C396&gt;=INDEX(Matches!$F$2:$F$201,MATCH($A396&amp;"-5",Matches!$J$2:$J$201,0))),"",IF(AND(L396=INDEX(Matches!$G$2:$G$201,MATCH($A396&amp;"-5",Matches!$J$2:$J$201,0)),M396=INDEX(Matches!$H$2:$H$201,MATCH($A396&amp;"-5",Matches!$J$2:$J$201,0))),5,IF(SIGN(L396-M396)&lt;&gt;SIGN(INDEX(Matches!$G$2:$G$201,MATCH($A396&amp;"-5",Matches!$J$2:$J$201,0))-INDEX(Matches!$H$2:$H$201,MATCH($A396&amp;"-5",Matches!$J$2:$J$201,0))),0,IF(L396-M396=INDEX(Matches!$G$2:$G$201,MATCH($A396&amp;"-5",Matches!$J$2:$J$201,0))-INDEX(Matches!$H$2:$H$201,MATCH($A396&amp;"-5",Matches!$J$2:$J$201,0)),3,2))))),""))</f>
        <v/>
      </c>
      <c r="AC396" s="12" t="str">
        <f aca="false">IF(OR($B396="",N396="",O396=""),"",IFERROR(IF(OR(INDEX(Matches!$I$2:$I$201,MATCH($A396&amp;"-6",Matches!$J$2:$J$201,0))="Void",INDEX(Matches!$G$2:$G$201,MATCH($A396&amp;"-6",Matches!$J$2:$J$201,0))="",INDEX(Matches!$H$2:$H$201,MATCH($A396&amp;"-6",Matches!$J$2:$J$201,0))=""),"",IF(AND($C396&lt;&gt;"",INDEX(Matches!$F$2:$F$201,MATCH($A396&amp;"-6",Matches!$J$2:$J$201,0))&lt;&gt;"",$C396&gt;=INDEX(Matches!$F$2:$F$201,MATCH($A396&amp;"-6",Matches!$J$2:$J$201,0))),"",IF(AND(N396=INDEX(Matches!$G$2:$G$201,MATCH($A396&amp;"-6",Matches!$J$2:$J$201,0)),O396=INDEX(Matches!$H$2:$H$201,MATCH($A396&amp;"-6",Matches!$J$2:$J$201,0))),5,IF(SIGN(N396-O396)&lt;&gt;SIGN(INDEX(Matches!$G$2:$G$201,MATCH($A396&amp;"-6",Matches!$J$2:$J$201,0))-INDEX(Matches!$H$2:$H$201,MATCH($A396&amp;"-6",Matches!$J$2:$J$201,0))),0,IF(N396-O396=INDEX(Matches!$G$2:$G$201,MATCH($A396&amp;"-6",Matches!$J$2:$J$201,0))-INDEX(Matches!$H$2:$H$201,MATCH($A396&amp;"-6",Matches!$J$2:$J$201,0)),3,2))))),""))</f>
        <v/>
      </c>
      <c r="AD396" s="12" t="str">
        <f aca="false">IF(OR($B396="",P396="",Q396=""),"",IFERROR(IF(OR(INDEX(Matches!$I$2:$I$201,MATCH($A396&amp;"-7",Matches!$J$2:$J$201,0))="Void",INDEX(Matches!$G$2:$G$201,MATCH($A396&amp;"-7",Matches!$J$2:$J$201,0))="",INDEX(Matches!$H$2:$H$201,MATCH($A396&amp;"-7",Matches!$J$2:$J$201,0))=""),"",IF(AND($C396&lt;&gt;"",INDEX(Matches!$F$2:$F$201,MATCH($A396&amp;"-7",Matches!$J$2:$J$201,0))&lt;&gt;"",$C396&gt;=INDEX(Matches!$F$2:$F$201,MATCH($A396&amp;"-7",Matches!$J$2:$J$201,0))),"",IF(AND(P396=INDEX(Matches!$G$2:$G$201,MATCH($A396&amp;"-7",Matches!$J$2:$J$201,0)),Q396=INDEX(Matches!$H$2:$H$201,MATCH($A396&amp;"-7",Matches!$J$2:$J$201,0))),5,IF(SIGN(P396-Q396)&lt;&gt;SIGN(INDEX(Matches!$G$2:$G$201,MATCH($A396&amp;"-7",Matches!$J$2:$J$201,0))-INDEX(Matches!$H$2:$H$201,MATCH($A396&amp;"-7",Matches!$J$2:$J$201,0))),0,IF(P396-Q396=INDEX(Matches!$G$2:$G$201,MATCH($A396&amp;"-7",Matches!$J$2:$J$201,0))-INDEX(Matches!$H$2:$H$201,MATCH($A396&amp;"-7",Matches!$J$2:$J$201,0)),3,2))))),""))</f>
        <v/>
      </c>
      <c r="AE396" s="12" t="str">
        <f aca="false">IF(OR($B396="",R396="",S396=""),"",IFERROR(IF(OR(INDEX(Matches!$I$2:$I$201,MATCH($A396&amp;"-8",Matches!$J$2:$J$201,0))="Void",INDEX(Matches!$G$2:$G$201,MATCH($A396&amp;"-8",Matches!$J$2:$J$201,0))="",INDEX(Matches!$H$2:$H$201,MATCH($A396&amp;"-8",Matches!$J$2:$J$201,0))=""),"",IF(AND($C396&lt;&gt;"",INDEX(Matches!$F$2:$F$201,MATCH($A396&amp;"-8",Matches!$J$2:$J$201,0))&lt;&gt;"",$C396&gt;=INDEX(Matches!$F$2:$F$201,MATCH($A396&amp;"-8",Matches!$J$2:$J$201,0))),"",IF(AND(R396=INDEX(Matches!$G$2:$G$201,MATCH($A396&amp;"-8",Matches!$J$2:$J$201,0)),S396=INDEX(Matches!$H$2:$H$201,MATCH($A396&amp;"-8",Matches!$J$2:$J$201,0))),5,IF(SIGN(R396-S396)&lt;&gt;SIGN(INDEX(Matches!$G$2:$G$201,MATCH($A396&amp;"-8",Matches!$J$2:$J$201,0))-INDEX(Matches!$H$2:$H$201,MATCH($A396&amp;"-8",Matches!$J$2:$J$201,0))),0,IF(R396-S396=INDEX(Matches!$G$2:$G$201,MATCH($A396&amp;"-8",Matches!$J$2:$J$201,0))-INDEX(Matches!$H$2:$H$201,MATCH($A396&amp;"-8",Matches!$J$2:$J$201,0)),3,2))))),""))</f>
        <v/>
      </c>
      <c r="AF396" s="12" t="str">
        <f aca="false">IF(OR($B396="",T396="",U396=""),"",IFERROR(IF(OR(INDEX(Matches!$I$2:$I$201,MATCH($A396&amp;"-9",Matches!$J$2:$J$201,0))="Void",INDEX(Matches!$G$2:$G$201,MATCH($A396&amp;"-9",Matches!$J$2:$J$201,0))="",INDEX(Matches!$H$2:$H$201,MATCH($A396&amp;"-9",Matches!$J$2:$J$201,0))=""),"",IF(AND($C396&lt;&gt;"",INDEX(Matches!$F$2:$F$201,MATCH($A396&amp;"-9",Matches!$J$2:$J$201,0))&lt;&gt;"",$C396&gt;=INDEX(Matches!$F$2:$F$201,MATCH($A396&amp;"-9",Matches!$J$2:$J$201,0))),"",IF(AND(T396=INDEX(Matches!$G$2:$G$201,MATCH($A396&amp;"-9",Matches!$J$2:$J$201,0)),U396=INDEX(Matches!$H$2:$H$201,MATCH($A396&amp;"-9",Matches!$J$2:$J$201,0))),5,IF(SIGN(T396-U396)&lt;&gt;SIGN(INDEX(Matches!$G$2:$G$201,MATCH($A396&amp;"-9",Matches!$J$2:$J$201,0))-INDEX(Matches!$H$2:$H$201,MATCH($A396&amp;"-9",Matches!$J$2:$J$201,0))),0,IF(T396-U396=INDEX(Matches!$G$2:$G$201,MATCH($A396&amp;"-9",Matches!$J$2:$J$201,0))-INDEX(Matches!$H$2:$H$201,MATCH($A396&amp;"-9",Matches!$J$2:$J$201,0)),3,2))))),""))</f>
        <v/>
      </c>
      <c r="AG396" s="12" t="str">
        <f aca="false">IF(OR($B396="",V396="",W396=""),"",IFERROR(IF(OR(INDEX(Matches!$I$2:$I$201,MATCH($A396&amp;"-10",Matches!$J$2:$J$201,0))="Void",INDEX(Matches!$G$2:$G$201,MATCH($A396&amp;"-10",Matches!$J$2:$J$201,0))="",INDEX(Matches!$H$2:$H$201,MATCH($A396&amp;"-10",Matches!$J$2:$J$201,0))=""),"",IF(AND($C396&lt;&gt;"",INDEX(Matches!$F$2:$F$201,MATCH($A396&amp;"-10",Matches!$J$2:$J$201,0))&lt;&gt;"",$C396&gt;=INDEX(Matches!$F$2:$F$201,MATCH($A396&amp;"-10",Matches!$J$2:$J$201,0))),"",IF(AND(V396=INDEX(Matches!$G$2:$G$201,MATCH($A396&amp;"-10",Matches!$J$2:$J$201,0)),W396=INDEX(Matches!$H$2:$H$201,MATCH($A396&amp;"-10",Matches!$J$2:$J$201,0))),5,IF(SIGN(V396-W396)&lt;&gt;SIGN(INDEX(Matches!$G$2:$G$201,MATCH($A396&amp;"-10",Matches!$J$2:$J$201,0))-INDEX(Matches!$H$2:$H$201,MATCH($A396&amp;"-10",Matches!$J$2:$J$201,0))),0,IF(V396-W396=INDEX(Matches!$G$2:$G$201,MATCH($A396&amp;"-10",Matches!$J$2:$J$201,0))-INDEX(Matches!$H$2:$H$201,MATCH($A396&amp;"-10",Matches!$J$2:$J$201,0)),3,2))))),""))</f>
        <v/>
      </c>
      <c r="AH396" s="13" t="str">
        <f aca="false">IF($B396="","",SUM(X396:AG396))</f>
        <v/>
      </c>
      <c r="AI396" s="12" t="str">
        <f aca="false">IF($B396="","",COUNTIF(X396:AG396,5))</f>
        <v/>
      </c>
      <c r="AJ396" s="12" t="str">
        <f aca="false">IF($B396="","",COUNTIF(X396:AG396,"&gt;=2"))</f>
        <v/>
      </c>
      <c r="AK396" s="12" t="str">
        <f aca="false">IF($B396="","",COUNT(X396:AG396))</f>
        <v/>
      </c>
    </row>
    <row r="397" customFormat="false" ht="15" hidden="false" customHeight="false" outlineLevel="0" collapsed="false">
      <c r="A397" s="7"/>
      <c r="B397" s="7"/>
      <c r="C397" s="11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12" t="str">
        <f aca="false">IF(OR($B397="",D397="",E397=""),"",IFERROR(IF(OR(INDEX(Matches!$I$2:$I$201,MATCH($A397&amp;"-1",Matches!$J$2:$J$201,0))="Void",INDEX(Matches!$G$2:$G$201,MATCH($A397&amp;"-1",Matches!$J$2:$J$201,0))="",INDEX(Matches!$H$2:$H$201,MATCH($A397&amp;"-1",Matches!$J$2:$J$201,0))=""),"",IF(AND($C397&lt;&gt;"",INDEX(Matches!$F$2:$F$201,MATCH($A397&amp;"-1",Matches!$J$2:$J$201,0))&lt;&gt;"",$C397&gt;=INDEX(Matches!$F$2:$F$201,MATCH($A397&amp;"-1",Matches!$J$2:$J$201,0))),"",IF(AND(D397=INDEX(Matches!$G$2:$G$201,MATCH($A397&amp;"-1",Matches!$J$2:$J$201,0)),E397=INDEX(Matches!$H$2:$H$201,MATCH($A397&amp;"-1",Matches!$J$2:$J$201,0))),5,IF(SIGN(D397-E397)&lt;&gt;SIGN(INDEX(Matches!$G$2:$G$201,MATCH($A397&amp;"-1",Matches!$J$2:$J$201,0))-INDEX(Matches!$H$2:$H$201,MATCH($A397&amp;"-1",Matches!$J$2:$J$201,0))),0,IF(D397-E397=INDEX(Matches!$G$2:$G$201,MATCH($A397&amp;"-1",Matches!$J$2:$J$201,0))-INDEX(Matches!$H$2:$H$201,MATCH($A397&amp;"-1",Matches!$J$2:$J$201,0)),3,2))))),""))</f>
        <v/>
      </c>
      <c r="Y397" s="12" t="str">
        <f aca="false">IF(OR($B397="",F397="",G397=""),"",IFERROR(IF(OR(INDEX(Matches!$I$2:$I$201,MATCH($A397&amp;"-2",Matches!$J$2:$J$201,0))="Void",INDEX(Matches!$G$2:$G$201,MATCH($A397&amp;"-2",Matches!$J$2:$J$201,0))="",INDEX(Matches!$H$2:$H$201,MATCH($A397&amp;"-2",Matches!$J$2:$J$201,0))=""),"",IF(AND($C397&lt;&gt;"",INDEX(Matches!$F$2:$F$201,MATCH($A397&amp;"-2",Matches!$J$2:$J$201,0))&lt;&gt;"",$C397&gt;=INDEX(Matches!$F$2:$F$201,MATCH($A397&amp;"-2",Matches!$J$2:$J$201,0))),"",IF(AND(F397=INDEX(Matches!$G$2:$G$201,MATCH($A397&amp;"-2",Matches!$J$2:$J$201,0)),G397=INDEX(Matches!$H$2:$H$201,MATCH($A397&amp;"-2",Matches!$J$2:$J$201,0))),5,IF(SIGN(F397-G397)&lt;&gt;SIGN(INDEX(Matches!$G$2:$G$201,MATCH($A397&amp;"-2",Matches!$J$2:$J$201,0))-INDEX(Matches!$H$2:$H$201,MATCH($A397&amp;"-2",Matches!$J$2:$J$201,0))),0,IF(F397-G397=INDEX(Matches!$G$2:$G$201,MATCH($A397&amp;"-2",Matches!$J$2:$J$201,0))-INDEX(Matches!$H$2:$H$201,MATCH($A397&amp;"-2",Matches!$J$2:$J$201,0)),3,2))))),""))</f>
        <v/>
      </c>
      <c r="Z397" s="12" t="str">
        <f aca="false">IF(OR($B397="",H397="",I397=""),"",IFERROR(IF(OR(INDEX(Matches!$I$2:$I$201,MATCH($A397&amp;"-3",Matches!$J$2:$J$201,0))="Void",INDEX(Matches!$G$2:$G$201,MATCH($A397&amp;"-3",Matches!$J$2:$J$201,0))="",INDEX(Matches!$H$2:$H$201,MATCH($A397&amp;"-3",Matches!$J$2:$J$201,0))=""),"",IF(AND($C397&lt;&gt;"",INDEX(Matches!$F$2:$F$201,MATCH($A397&amp;"-3",Matches!$J$2:$J$201,0))&lt;&gt;"",$C397&gt;=INDEX(Matches!$F$2:$F$201,MATCH($A397&amp;"-3",Matches!$J$2:$J$201,0))),"",IF(AND(H397=INDEX(Matches!$G$2:$G$201,MATCH($A397&amp;"-3",Matches!$J$2:$J$201,0)),I397=INDEX(Matches!$H$2:$H$201,MATCH($A397&amp;"-3",Matches!$J$2:$J$201,0))),5,IF(SIGN(H397-I397)&lt;&gt;SIGN(INDEX(Matches!$G$2:$G$201,MATCH($A397&amp;"-3",Matches!$J$2:$J$201,0))-INDEX(Matches!$H$2:$H$201,MATCH($A397&amp;"-3",Matches!$J$2:$J$201,0))),0,IF(H397-I397=INDEX(Matches!$G$2:$G$201,MATCH($A397&amp;"-3",Matches!$J$2:$J$201,0))-INDEX(Matches!$H$2:$H$201,MATCH($A397&amp;"-3",Matches!$J$2:$J$201,0)),3,2))))),""))</f>
        <v/>
      </c>
      <c r="AA397" s="12" t="str">
        <f aca="false">IF(OR($B397="",J397="",K397=""),"",IFERROR(IF(OR(INDEX(Matches!$I$2:$I$201,MATCH($A397&amp;"-4",Matches!$J$2:$J$201,0))="Void",INDEX(Matches!$G$2:$G$201,MATCH($A397&amp;"-4",Matches!$J$2:$J$201,0))="",INDEX(Matches!$H$2:$H$201,MATCH($A397&amp;"-4",Matches!$J$2:$J$201,0))=""),"",IF(AND($C397&lt;&gt;"",INDEX(Matches!$F$2:$F$201,MATCH($A397&amp;"-4",Matches!$J$2:$J$201,0))&lt;&gt;"",$C397&gt;=INDEX(Matches!$F$2:$F$201,MATCH($A397&amp;"-4",Matches!$J$2:$J$201,0))),"",IF(AND(J397=INDEX(Matches!$G$2:$G$201,MATCH($A397&amp;"-4",Matches!$J$2:$J$201,0)),K397=INDEX(Matches!$H$2:$H$201,MATCH($A397&amp;"-4",Matches!$J$2:$J$201,0))),5,IF(SIGN(J397-K397)&lt;&gt;SIGN(INDEX(Matches!$G$2:$G$201,MATCH($A397&amp;"-4",Matches!$J$2:$J$201,0))-INDEX(Matches!$H$2:$H$201,MATCH($A397&amp;"-4",Matches!$J$2:$J$201,0))),0,IF(J397-K397=INDEX(Matches!$G$2:$G$201,MATCH($A397&amp;"-4",Matches!$J$2:$J$201,0))-INDEX(Matches!$H$2:$H$201,MATCH($A397&amp;"-4",Matches!$J$2:$J$201,0)),3,2))))),""))</f>
        <v/>
      </c>
      <c r="AB397" s="12" t="str">
        <f aca="false">IF(OR($B397="",L397="",M397=""),"",IFERROR(IF(OR(INDEX(Matches!$I$2:$I$201,MATCH($A397&amp;"-5",Matches!$J$2:$J$201,0))="Void",INDEX(Matches!$G$2:$G$201,MATCH($A397&amp;"-5",Matches!$J$2:$J$201,0))="",INDEX(Matches!$H$2:$H$201,MATCH($A397&amp;"-5",Matches!$J$2:$J$201,0))=""),"",IF(AND($C397&lt;&gt;"",INDEX(Matches!$F$2:$F$201,MATCH($A397&amp;"-5",Matches!$J$2:$J$201,0))&lt;&gt;"",$C397&gt;=INDEX(Matches!$F$2:$F$201,MATCH($A397&amp;"-5",Matches!$J$2:$J$201,0))),"",IF(AND(L397=INDEX(Matches!$G$2:$G$201,MATCH($A397&amp;"-5",Matches!$J$2:$J$201,0)),M397=INDEX(Matches!$H$2:$H$201,MATCH($A397&amp;"-5",Matches!$J$2:$J$201,0))),5,IF(SIGN(L397-M397)&lt;&gt;SIGN(INDEX(Matches!$G$2:$G$201,MATCH($A397&amp;"-5",Matches!$J$2:$J$201,0))-INDEX(Matches!$H$2:$H$201,MATCH($A397&amp;"-5",Matches!$J$2:$J$201,0))),0,IF(L397-M397=INDEX(Matches!$G$2:$G$201,MATCH($A397&amp;"-5",Matches!$J$2:$J$201,0))-INDEX(Matches!$H$2:$H$201,MATCH($A397&amp;"-5",Matches!$J$2:$J$201,0)),3,2))))),""))</f>
        <v/>
      </c>
      <c r="AC397" s="12" t="str">
        <f aca="false">IF(OR($B397="",N397="",O397=""),"",IFERROR(IF(OR(INDEX(Matches!$I$2:$I$201,MATCH($A397&amp;"-6",Matches!$J$2:$J$201,0))="Void",INDEX(Matches!$G$2:$G$201,MATCH($A397&amp;"-6",Matches!$J$2:$J$201,0))="",INDEX(Matches!$H$2:$H$201,MATCH($A397&amp;"-6",Matches!$J$2:$J$201,0))=""),"",IF(AND($C397&lt;&gt;"",INDEX(Matches!$F$2:$F$201,MATCH($A397&amp;"-6",Matches!$J$2:$J$201,0))&lt;&gt;"",$C397&gt;=INDEX(Matches!$F$2:$F$201,MATCH($A397&amp;"-6",Matches!$J$2:$J$201,0))),"",IF(AND(N397=INDEX(Matches!$G$2:$G$201,MATCH($A397&amp;"-6",Matches!$J$2:$J$201,0)),O397=INDEX(Matches!$H$2:$H$201,MATCH($A397&amp;"-6",Matches!$J$2:$J$201,0))),5,IF(SIGN(N397-O397)&lt;&gt;SIGN(INDEX(Matches!$G$2:$G$201,MATCH($A397&amp;"-6",Matches!$J$2:$J$201,0))-INDEX(Matches!$H$2:$H$201,MATCH($A397&amp;"-6",Matches!$J$2:$J$201,0))),0,IF(N397-O397=INDEX(Matches!$G$2:$G$201,MATCH($A397&amp;"-6",Matches!$J$2:$J$201,0))-INDEX(Matches!$H$2:$H$201,MATCH($A397&amp;"-6",Matches!$J$2:$J$201,0)),3,2))))),""))</f>
        <v/>
      </c>
      <c r="AD397" s="12" t="str">
        <f aca="false">IF(OR($B397="",P397="",Q397=""),"",IFERROR(IF(OR(INDEX(Matches!$I$2:$I$201,MATCH($A397&amp;"-7",Matches!$J$2:$J$201,0))="Void",INDEX(Matches!$G$2:$G$201,MATCH($A397&amp;"-7",Matches!$J$2:$J$201,0))="",INDEX(Matches!$H$2:$H$201,MATCH($A397&amp;"-7",Matches!$J$2:$J$201,0))=""),"",IF(AND($C397&lt;&gt;"",INDEX(Matches!$F$2:$F$201,MATCH($A397&amp;"-7",Matches!$J$2:$J$201,0))&lt;&gt;"",$C397&gt;=INDEX(Matches!$F$2:$F$201,MATCH($A397&amp;"-7",Matches!$J$2:$J$201,0))),"",IF(AND(P397=INDEX(Matches!$G$2:$G$201,MATCH($A397&amp;"-7",Matches!$J$2:$J$201,0)),Q397=INDEX(Matches!$H$2:$H$201,MATCH($A397&amp;"-7",Matches!$J$2:$J$201,0))),5,IF(SIGN(P397-Q397)&lt;&gt;SIGN(INDEX(Matches!$G$2:$G$201,MATCH($A397&amp;"-7",Matches!$J$2:$J$201,0))-INDEX(Matches!$H$2:$H$201,MATCH($A397&amp;"-7",Matches!$J$2:$J$201,0))),0,IF(P397-Q397=INDEX(Matches!$G$2:$G$201,MATCH($A397&amp;"-7",Matches!$J$2:$J$201,0))-INDEX(Matches!$H$2:$H$201,MATCH($A397&amp;"-7",Matches!$J$2:$J$201,0)),3,2))))),""))</f>
        <v/>
      </c>
      <c r="AE397" s="12" t="str">
        <f aca="false">IF(OR($B397="",R397="",S397=""),"",IFERROR(IF(OR(INDEX(Matches!$I$2:$I$201,MATCH($A397&amp;"-8",Matches!$J$2:$J$201,0))="Void",INDEX(Matches!$G$2:$G$201,MATCH($A397&amp;"-8",Matches!$J$2:$J$201,0))="",INDEX(Matches!$H$2:$H$201,MATCH($A397&amp;"-8",Matches!$J$2:$J$201,0))=""),"",IF(AND($C397&lt;&gt;"",INDEX(Matches!$F$2:$F$201,MATCH($A397&amp;"-8",Matches!$J$2:$J$201,0))&lt;&gt;"",$C397&gt;=INDEX(Matches!$F$2:$F$201,MATCH($A397&amp;"-8",Matches!$J$2:$J$201,0))),"",IF(AND(R397=INDEX(Matches!$G$2:$G$201,MATCH($A397&amp;"-8",Matches!$J$2:$J$201,0)),S397=INDEX(Matches!$H$2:$H$201,MATCH($A397&amp;"-8",Matches!$J$2:$J$201,0))),5,IF(SIGN(R397-S397)&lt;&gt;SIGN(INDEX(Matches!$G$2:$G$201,MATCH($A397&amp;"-8",Matches!$J$2:$J$201,0))-INDEX(Matches!$H$2:$H$201,MATCH($A397&amp;"-8",Matches!$J$2:$J$201,0))),0,IF(R397-S397=INDEX(Matches!$G$2:$G$201,MATCH($A397&amp;"-8",Matches!$J$2:$J$201,0))-INDEX(Matches!$H$2:$H$201,MATCH($A397&amp;"-8",Matches!$J$2:$J$201,0)),3,2))))),""))</f>
        <v/>
      </c>
      <c r="AF397" s="12" t="str">
        <f aca="false">IF(OR($B397="",T397="",U397=""),"",IFERROR(IF(OR(INDEX(Matches!$I$2:$I$201,MATCH($A397&amp;"-9",Matches!$J$2:$J$201,0))="Void",INDEX(Matches!$G$2:$G$201,MATCH($A397&amp;"-9",Matches!$J$2:$J$201,0))="",INDEX(Matches!$H$2:$H$201,MATCH($A397&amp;"-9",Matches!$J$2:$J$201,0))=""),"",IF(AND($C397&lt;&gt;"",INDEX(Matches!$F$2:$F$201,MATCH($A397&amp;"-9",Matches!$J$2:$J$201,0))&lt;&gt;"",$C397&gt;=INDEX(Matches!$F$2:$F$201,MATCH($A397&amp;"-9",Matches!$J$2:$J$201,0))),"",IF(AND(T397=INDEX(Matches!$G$2:$G$201,MATCH($A397&amp;"-9",Matches!$J$2:$J$201,0)),U397=INDEX(Matches!$H$2:$H$201,MATCH($A397&amp;"-9",Matches!$J$2:$J$201,0))),5,IF(SIGN(T397-U397)&lt;&gt;SIGN(INDEX(Matches!$G$2:$G$201,MATCH($A397&amp;"-9",Matches!$J$2:$J$201,0))-INDEX(Matches!$H$2:$H$201,MATCH($A397&amp;"-9",Matches!$J$2:$J$201,0))),0,IF(T397-U397=INDEX(Matches!$G$2:$G$201,MATCH($A397&amp;"-9",Matches!$J$2:$J$201,0))-INDEX(Matches!$H$2:$H$201,MATCH($A397&amp;"-9",Matches!$J$2:$J$201,0)),3,2))))),""))</f>
        <v/>
      </c>
      <c r="AG397" s="12" t="str">
        <f aca="false">IF(OR($B397="",V397="",W397=""),"",IFERROR(IF(OR(INDEX(Matches!$I$2:$I$201,MATCH($A397&amp;"-10",Matches!$J$2:$J$201,0))="Void",INDEX(Matches!$G$2:$G$201,MATCH($A397&amp;"-10",Matches!$J$2:$J$201,0))="",INDEX(Matches!$H$2:$H$201,MATCH($A397&amp;"-10",Matches!$J$2:$J$201,0))=""),"",IF(AND($C397&lt;&gt;"",INDEX(Matches!$F$2:$F$201,MATCH($A397&amp;"-10",Matches!$J$2:$J$201,0))&lt;&gt;"",$C397&gt;=INDEX(Matches!$F$2:$F$201,MATCH($A397&amp;"-10",Matches!$J$2:$J$201,0))),"",IF(AND(V397=INDEX(Matches!$G$2:$G$201,MATCH($A397&amp;"-10",Matches!$J$2:$J$201,0)),W397=INDEX(Matches!$H$2:$H$201,MATCH($A397&amp;"-10",Matches!$J$2:$J$201,0))),5,IF(SIGN(V397-W397)&lt;&gt;SIGN(INDEX(Matches!$G$2:$G$201,MATCH($A397&amp;"-10",Matches!$J$2:$J$201,0))-INDEX(Matches!$H$2:$H$201,MATCH($A397&amp;"-10",Matches!$J$2:$J$201,0))),0,IF(V397-W397=INDEX(Matches!$G$2:$G$201,MATCH($A397&amp;"-10",Matches!$J$2:$J$201,0))-INDEX(Matches!$H$2:$H$201,MATCH($A397&amp;"-10",Matches!$J$2:$J$201,0)),3,2))))),""))</f>
        <v/>
      </c>
      <c r="AH397" s="13" t="str">
        <f aca="false">IF($B397="","",SUM(X397:AG397))</f>
        <v/>
      </c>
      <c r="AI397" s="12" t="str">
        <f aca="false">IF($B397="","",COUNTIF(X397:AG397,5))</f>
        <v/>
      </c>
      <c r="AJ397" s="12" t="str">
        <f aca="false">IF($B397="","",COUNTIF(X397:AG397,"&gt;=2"))</f>
        <v/>
      </c>
      <c r="AK397" s="12" t="str">
        <f aca="false">IF($B397="","",COUNT(X397:AG397))</f>
        <v/>
      </c>
    </row>
    <row r="398" customFormat="false" ht="15" hidden="false" customHeight="false" outlineLevel="0" collapsed="false">
      <c r="A398" s="7"/>
      <c r="B398" s="7"/>
      <c r="C398" s="11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12" t="str">
        <f aca="false">IF(OR($B398="",D398="",E398=""),"",IFERROR(IF(OR(INDEX(Matches!$I$2:$I$201,MATCH($A398&amp;"-1",Matches!$J$2:$J$201,0))="Void",INDEX(Matches!$G$2:$G$201,MATCH($A398&amp;"-1",Matches!$J$2:$J$201,0))="",INDEX(Matches!$H$2:$H$201,MATCH($A398&amp;"-1",Matches!$J$2:$J$201,0))=""),"",IF(AND($C398&lt;&gt;"",INDEX(Matches!$F$2:$F$201,MATCH($A398&amp;"-1",Matches!$J$2:$J$201,0))&lt;&gt;"",$C398&gt;=INDEX(Matches!$F$2:$F$201,MATCH($A398&amp;"-1",Matches!$J$2:$J$201,0))),"",IF(AND(D398=INDEX(Matches!$G$2:$G$201,MATCH($A398&amp;"-1",Matches!$J$2:$J$201,0)),E398=INDEX(Matches!$H$2:$H$201,MATCH($A398&amp;"-1",Matches!$J$2:$J$201,0))),5,IF(SIGN(D398-E398)&lt;&gt;SIGN(INDEX(Matches!$G$2:$G$201,MATCH($A398&amp;"-1",Matches!$J$2:$J$201,0))-INDEX(Matches!$H$2:$H$201,MATCH($A398&amp;"-1",Matches!$J$2:$J$201,0))),0,IF(D398-E398=INDEX(Matches!$G$2:$G$201,MATCH($A398&amp;"-1",Matches!$J$2:$J$201,0))-INDEX(Matches!$H$2:$H$201,MATCH($A398&amp;"-1",Matches!$J$2:$J$201,0)),3,2))))),""))</f>
        <v/>
      </c>
      <c r="Y398" s="12" t="str">
        <f aca="false">IF(OR($B398="",F398="",G398=""),"",IFERROR(IF(OR(INDEX(Matches!$I$2:$I$201,MATCH($A398&amp;"-2",Matches!$J$2:$J$201,0))="Void",INDEX(Matches!$G$2:$G$201,MATCH($A398&amp;"-2",Matches!$J$2:$J$201,0))="",INDEX(Matches!$H$2:$H$201,MATCH($A398&amp;"-2",Matches!$J$2:$J$201,0))=""),"",IF(AND($C398&lt;&gt;"",INDEX(Matches!$F$2:$F$201,MATCH($A398&amp;"-2",Matches!$J$2:$J$201,0))&lt;&gt;"",$C398&gt;=INDEX(Matches!$F$2:$F$201,MATCH($A398&amp;"-2",Matches!$J$2:$J$201,0))),"",IF(AND(F398=INDEX(Matches!$G$2:$G$201,MATCH($A398&amp;"-2",Matches!$J$2:$J$201,0)),G398=INDEX(Matches!$H$2:$H$201,MATCH($A398&amp;"-2",Matches!$J$2:$J$201,0))),5,IF(SIGN(F398-G398)&lt;&gt;SIGN(INDEX(Matches!$G$2:$G$201,MATCH($A398&amp;"-2",Matches!$J$2:$J$201,0))-INDEX(Matches!$H$2:$H$201,MATCH($A398&amp;"-2",Matches!$J$2:$J$201,0))),0,IF(F398-G398=INDEX(Matches!$G$2:$G$201,MATCH($A398&amp;"-2",Matches!$J$2:$J$201,0))-INDEX(Matches!$H$2:$H$201,MATCH($A398&amp;"-2",Matches!$J$2:$J$201,0)),3,2))))),""))</f>
        <v/>
      </c>
      <c r="Z398" s="12" t="str">
        <f aca="false">IF(OR($B398="",H398="",I398=""),"",IFERROR(IF(OR(INDEX(Matches!$I$2:$I$201,MATCH($A398&amp;"-3",Matches!$J$2:$J$201,0))="Void",INDEX(Matches!$G$2:$G$201,MATCH($A398&amp;"-3",Matches!$J$2:$J$201,0))="",INDEX(Matches!$H$2:$H$201,MATCH($A398&amp;"-3",Matches!$J$2:$J$201,0))=""),"",IF(AND($C398&lt;&gt;"",INDEX(Matches!$F$2:$F$201,MATCH($A398&amp;"-3",Matches!$J$2:$J$201,0))&lt;&gt;"",$C398&gt;=INDEX(Matches!$F$2:$F$201,MATCH($A398&amp;"-3",Matches!$J$2:$J$201,0))),"",IF(AND(H398=INDEX(Matches!$G$2:$G$201,MATCH($A398&amp;"-3",Matches!$J$2:$J$201,0)),I398=INDEX(Matches!$H$2:$H$201,MATCH($A398&amp;"-3",Matches!$J$2:$J$201,0))),5,IF(SIGN(H398-I398)&lt;&gt;SIGN(INDEX(Matches!$G$2:$G$201,MATCH($A398&amp;"-3",Matches!$J$2:$J$201,0))-INDEX(Matches!$H$2:$H$201,MATCH($A398&amp;"-3",Matches!$J$2:$J$201,0))),0,IF(H398-I398=INDEX(Matches!$G$2:$G$201,MATCH($A398&amp;"-3",Matches!$J$2:$J$201,0))-INDEX(Matches!$H$2:$H$201,MATCH($A398&amp;"-3",Matches!$J$2:$J$201,0)),3,2))))),""))</f>
        <v/>
      </c>
      <c r="AA398" s="12" t="str">
        <f aca="false">IF(OR($B398="",J398="",K398=""),"",IFERROR(IF(OR(INDEX(Matches!$I$2:$I$201,MATCH($A398&amp;"-4",Matches!$J$2:$J$201,0))="Void",INDEX(Matches!$G$2:$G$201,MATCH($A398&amp;"-4",Matches!$J$2:$J$201,0))="",INDEX(Matches!$H$2:$H$201,MATCH($A398&amp;"-4",Matches!$J$2:$J$201,0))=""),"",IF(AND($C398&lt;&gt;"",INDEX(Matches!$F$2:$F$201,MATCH($A398&amp;"-4",Matches!$J$2:$J$201,0))&lt;&gt;"",$C398&gt;=INDEX(Matches!$F$2:$F$201,MATCH($A398&amp;"-4",Matches!$J$2:$J$201,0))),"",IF(AND(J398=INDEX(Matches!$G$2:$G$201,MATCH($A398&amp;"-4",Matches!$J$2:$J$201,0)),K398=INDEX(Matches!$H$2:$H$201,MATCH($A398&amp;"-4",Matches!$J$2:$J$201,0))),5,IF(SIGN(J398-K398)&lt;&gt;SIGN(INDEX(Matches!$G$2:$G$201,MATCH($A398&amp;"-4",Matches!$J$2:$J$201,0))-INDEX(Matches!$H$2:$H$201,MATCH($A398&amp;"-4",Matches!$J$2:$J$201,0))),0,IF(J398-K398=INDEX(Matches!$G$2:$G$201,MATCH($A398&amp;"-4",Matches!$J$2:$J$201,0))-INDEX(Matches!$H$2:$H$201,MATCH($A398&amp;"-4",Matches!$J$2:$J$201,0)),3,2))))),""))</f>
        <v/>
      </c>
      <c r="AB398" s="12" t="str">
        <f aca="false">IF(OR($B398="",L398="",M398=""),"",IFERROR(IF(OR(INDEX(Matches!$I$2:$I$201,MATCH($A398&amp;"-5",Matches!$J$2:$J$201,0))="Void",INDEX(Matches!$G$2:$G$201,MATCH($A398&amp;"-5",Matches!$J$2:$J$201,0))="",INDEX(Matches!$H$2:$H$201,MATCH($A398&amp;"-5",Matches!$J$2:$J$201,0))=""),"",IF(AND($C398&lt;&gt;"",INDEX(Matches!$F$2:$F$201,MATCH($A398&amp;"-5",Matches!$J$2:$J$201,0))&lt;&gt;"",$C398&gt;=INDEX(Matches!$F$2:$F$201,MATCH($A398&amp;"-5",Matches!$J$2:$J$201,0))),"",IF(AND(L398=INDEX(Matches!$G$2:$G$201,MATCH($A398&amp;"-5",Matches!$J$2:$J$201,0)),M398=INDEX(Matches!$H$2:$H$201,MATCH($A398&amp;"-5",Matches!$J$2:$J$201,0))),5,IF(SIGN(L398-M398)&lt;&gt;SIGN(INDEX(Matches!$G$2:$G$201,MATCH($A398&amp;"-5",Matches!$J$2:$J$201,0))-INDEX(Matches!$H$2:$H$201,MATCH($A398&amp;"-5",Matches!$J$2:$J$201,0))),0,IF(L398-M398=INDEX(Matches!$G$2:$G$201,MATCH($A398&amp;"-5",Matches!$J$2:$J$201,0))-INDEX(Matches!$H$2:$H$201,MATCH($A398&amp;"-5",Matches!$J$2:$J$201,0)),3,2))))),""))</f>
        <v/>
      </c>
      <c r="AC398" s="12" t="str">
        <f aca="false">IF(OR($B398="",N398="",O398=""),"",IFERROR(IF(OR(INDEX(Matches!$I$2:$I$201,MATCH($A398&amp;"-6",Matches!$J$2:$J$201,0))="Void",INDEX(Matches!$G$2:$G$201,MATCH($A398&amp;"-6",Matches!$J$2:$J$201,0))="",INDEX(Matches!$H$2:$H$201,MATCH($A398&amp;"-6",Matches!$J$2:$J$201,0))=""),"",IF(AND($C398&lt;&gt;"",INDEX(Matches!$F$2:$F$201,MATCH($A398&amp;"-6",Matches!$J$2:$J$201,0))&lt;&gt;"",$C398&gt;=INDEX(Matches!$F$2:$F$201,MATCH($A398&amp;"-6",Matches!$J$2:$J$201,0))),"",IF(AND(N398=INDEX(Matches!$G$2:$G$201,MATCH($A398&amp;"-6",Matches!$J$2:$J$201,0)),O398=INDEX(Matches!$H$2:$H$201,MATCH($A398&amp;"-6",Matches!$J$2:$J$201,0))),5,IF(SIGN(N398-O398)&lt;&gt;SIGN(INDEX(Matches!$G$2:$G$201,MATCH($A398&amp;"-6",Matches!$J$2:$J$201,0))-INDEX(Matches!$H$2:$H$201,MATCH($A398&amp;"-6",Matches!$J$2:$J$201,0))),0,IF(N398-O398=INDEX(Matches!$G$2:$G$201,MATCH($A398&amp;"-6",Matches!$J$2:$J$201,0))-INDEX(Matches!$H$2:$H$201,MATCH($A398&amp;"-6",Matches!$J$2:$J$201,0)),3,2))))),""))</f>
        <v/>
      </c>
      <c r="AD398" s="12" t="str">
        <f aca="false">IF(OR($B398="",P398="",Q398=""),"",IFERROR(IF(OR(INDEX(Matches!$I$2:$I$201,MATCH($A398&amp;"-7",Matches!$J$2:$J$201,0))="Void",INDEX(Matches!$G$2:$G$201,MATCH($A398&amp;"-7",Matches!$J$2:$J$201,0))="",INDEX(Matches!$H$2:$H$201,MATCH($A398&amp;"-7",Matches!$J$2:$J$201,0))=""),"",IF(AND($C398&lt;&gt;"",INDEX(Matches!$F$2:$F$201,MATCH($A398&amp;"-7",Matches!$J$2:$J$201,0))&lt;&gt;"",$C398&gt;=INDEX(Matches!$F$2:$F$201,MATCH($A398&amp;"-7",Matches!$J$2:$J$201,0))),"",IF(AND(P398=INDEX(Matches!$G$2:$G$201,MATCH($A398&amp;"-7",Matches!$J$2:$J$201,0)),Q398=INDEX(Matches!$H$2:$H$201,MATCH($A398&amp;"-7",Matches!$J$2:$J$201,0))),5,IF(SIGN(P398-Q398)&lt;&gt;SIGN(INDEX(Matches!$G$2:$G$201,MATCH($A398&amp;"-7",Matches!$J$2:$J$201,0))-INDEX(Matches!$H$2:$H$201,MATCH($A398&amp;"-7",Matches!$J$2:$J$201,0))),0,IF(P398-Q398=INDEX(Matches!$G$2:$G$201,MATCH($A398&amp;"-7",Matches!$J$2:$J$201,0))-INDEX(Matches!$H$2:$H$201,MATCH($A398&amp;"-7",Matches!$J$2:$J$201,0)),3,2))))),""))</f>
        <v/>
      </c>
      <c r="AE398" s="12" t="str">
        <f aca="false">IF(OR($B398="",R398="",S398=""),"",IFERROR(IF(OR(INDEX(Matches!$I$2:$I$201,MATCH($A398&amp;"-8",Matches!$J$2:$J$201,0))="Void",INDEX(Matches!$G$2:$G$201,MATCH($A398&amp;"-8",Matches!$J$2:$J$201,0))="",INDEX(Matches!$H$2:$H$201,MATCH($A398&amp;"-8",Matches!$J$2:$J$201,0))=""),"",IF(AND($C398&lt;&gt;"",INDEX(Matches!$F$2:$F$201,MATCH($A398&amp;"-8",Matches!$J$2:$J$201,0))&lt;&gt;"",$C398&gt;=INDEX(Matches!$F$2:$F$201,MATCH($A398&amp;"-8",Matches!$J$2:$J$201,0))),"",IF(AND(R398=INDEX(Matches!$G$2:$G$201,MATCH($A398&amp;"-8",Matches!$J$2:$J$201,0)),S398=INDEX(Matches!$H$2:$H$201,MATCH($A398&amp;"-8",Matches!$J$2:$J$201,0))),5,IF(SIGN(R398-S398)&lt;&gt;SIGN(INDEX(Matches!$G$2:$G$201,MATCH($A398&amp;"-8",Matches!$J$2:$J$201,0))-INDEX(Matches!$H$2:$H$201,MATCH($A398&amp;"-8",Matches!$J$2:$J$201,0))),0,IF(R398-S398=INDEX(Matches!$G$2:$G$201,MATCH($A398&amp;"-8",Matches!$J$2:$J$201,0))-INDEX(Matches!$H$2:$H$201,MATCH($A398&amp;"-8",Matches!$J$2:$J$201,0)),3,2))))),""))</f>
        <v/>
      </c>
      <c r="AF398" s="12" t="str">
        <f aca="false">IF(OR($B398="",T398="",U398=""),"",IFERROR(IF(OR(INDEX(Matches!$I$2:$I$201,MATCH($A398&amp;"-9",Matches!$J$2:$J$201,0))="Void",INDEX(Matches!$G$2:$G$201,MATCH($A398&amp;"-9",Matches!$J$2:$J$201,0))="",INDEX(Matches!$H$2:$H$201,MATCH($A398&amp;"-9",Matches!$J$2:$J$201,0))=""),"",IF(AND($C398&lt;&gt;"",INDEX(Matches!$F$2:$F$201,MATCH($A398&amp;"-9",Matches!$J$2:$J$201,0))&lt;&gt;"",$C398&gt;=INDEX(Matches!$F$2:$F$201,MATCH($A398&amp;"-9",Matches!$J$2:$J$201,0))),"",IF(AND(T398=INDEX(Matches!$G$2:$G$201,MATCH($A398&amp;"-9",Matches!$J$2:$J$201,0)),U398=INDEX(Matches!$H$2:$H$201,MATCH($A398&amp;"-9",Matches!$J$2:$J$201,0))),5,IF(SIGN(T398-U398)&lt;&gt;SIGN(INDEX(Matches!$G$2:$G$201,MATCH($A398&amp;"-9",Matches!$J$2:$J$201,0))-INDEX(Matches!$H$2:$H$201,MATCH($A398&amp;"-9",Matches!$J$2:$J$201,0))),0,IF(T398-U398=INDEX(Matches!$G$2:$G$201,MATCH($A398&amp;"-9",Matches!$J$2:$J$201,0))-INDEX(Matches!$H$2:$H$201,MATCH($A398&amp;"-9",Matches!$J$2:$J$201,0)),3,2))))),""))</f>
        <v/>
      </c>
      <c r="AG398" s="12" t="str">
        <f aca="false">IF(OR($B398="",V398="",W398=""),"",IFERROR(IF(OR(INDEX(Matches!$I$2:$I$201,MATCH($A398&amp;"-10",Matches!$J$2:$J$201,0))="Void",INDEX(Matches!$G$2:$G$201,MATCH($A398&amp;"-10",Matches!$J$2:$J$201,0))="",INDEX(Matches!$H$2:$H$201,MATCH($A398&amp;"-10",Matches!$J$2:$J$201,0))=""),"",IF(AND($C398&lt;&gt;"",INDEX(Matches!$F$2:$F$201,MATCH($A398&amp;"-10",Matches!$J$2:$J$201,0))&lt;&gt;"",$C398&gt;=INDEX(Matches!$F$2:$F$201,MATCH($A398&amp;"-10",Matches!$J$2:$J$201,0))),"",IF(AND(V398=INDEX(Matches!$G$2:$G$201,MATCH($A398&amp;"-10",Matches!$J$2:$J$201,0)),W398=INDEX(Matches!$H$2:$H$201,MATCH($A398&amp;"-10",Matches!$J$2:$J$201,0))),5,IF(SIGN(V398-W398)&lt;&gt;SIGN(INDEX(Matches!$G$2:$G$201,MATCH($A398&amp;"-10",Matches!$J$2:$J$201,0))-INDEX(Matches!$H$2:$H$201,MATCH($A398&amp;"-10",Matches!$J$2:$J$201,0))),0,IF(V398-W398=INDEX(Matches!$G$2:$G$201,MATCH($A398&amp;"-10",Matches!$J$2:$J$201,0))-INDEX(Matches!$H$2:$H$201,MATCH($A398&amp;"-10",Matches!$J$2:$J$201,0)),3,2))))),""))</f>
        <v/>
      </c>
      <c r="AH398" s="13" t="str">
        <f aca="false">IF($B398="","",SUM(X398:AG398))</f>
        <v/>
      </c>
      <c r="AI398" s="12" t="str">
        <f aca="false">IF($B398="","",COUNTIF(X398:AG398,5))</f>
        <v/>
      </c>
      <c r="AJ398" s="12" t="str">
        <f aca="false">IF($B398="","",COUNTIF(X398:AG398,"&gt;=2"))</f>
        <v/>
      </c>
      <c r="AK398" s="12" t="str">
        <f aca="false">IF($B398="","",COUNT(X398:AG398))</f>
        <v/>
      </c>
    </row>
    <row r="399" customFormat="false" ht="15" hidden="false" customHeight="false" outlineLevel="0" collapsed="false">
      <c r="A399" s="7"/>
      <c r="B399" s="7"/>
      <c r="C399" s="11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12" t="str">
        <f aca="false">IF(OR($B399="",D399="",E399=""),"",IFERROR(IF(OR(INDEX(Matches!$I$2:$I$201,MATCH($A399&amp;"-1",Matches!$J$2:$J$201,0))="Void",INDEX(Matches!$G$2:$G$201,MATCH($A399&amp;"-1",Matches!$J$2:$J$201,0))="",INDEX(Matches!$H$2:$H$201,MATCH($A399&amp;"-1",Matches!$J$2:$J$201,0))=""),"",IF(AND($C399&lt;&gt;"",INDEX(Matches!$F$2:$F$201,MATCH($A399&amp;"-1",Matches!$J$2:$J$201,0))&lt;&gt;"",$C399&gt;=INDEX(Matches!$F$2:$F$201,MATCH($A399&amp;"-1",Matches!$J$2:$J$201,0))),"",IF(AND(D399=INDEX(Matches!$G$2:$G$201,MATCH($A399&amp;"-1",Matches!$J$2:$J$201,0)),E399=INDEX(Matches!$H$2:$H$201,MATCH($A399&amp;"-1",Matches!$J$2:$J$201,0))),5,IF(SIGN(D399-E399)&lt;&gt;SIGN(INDEX(Matches!$G$2:$G$201,MATCH($A399&amp;"-1",Matches!$J$2:$J$201,0))-INDEX(Matches!$H$2:$H$201,MATCH($A399&amp;"-1",Matches!$J$2:$J$201,0))),0,IF(D399-E399=INDEX(Matches!$G$2:$G$201,MATCH($A399&amp;"-1",Matches!$J$2:$J$201,0))-INDEX(Matches!$H$2:$H$201,MATCH($A399&amp;"-1",Matches!$J$2:$J$201,0)),3,2))))),""))</f>
        <v/>
      </c>
      <c r="Y399" s="12" t="str">
        <f aca="false">IF(OR($B399="",F399="",G399=""),"",IFERROR(IF(OR(INDEX(Matches!$I$2:$I$201,MATCH($A399&amp;"-2",Matches!$J$2:$J$201,0))="Void",INDEX(Matches!$G$2:$G$201,MATCH($A399&amp;"-2",Matches!$J$2:$J$201,0))="",INDEX(Matches!$H$2:$H$201,MATCH($A399&amp;"-2",Matches!$J$2:$J$201,0))=""),"",IF(AND($C399&lt;&gt;"",INDEX(Matches!$F$2:$F$201,MATCH($A399&amp;"-2",Matches!$J$2:$J$201,0))&lt;&gt;"",$C399&gt;=INDEX(Matches!$F$2:$F$201,MATCH($A399&amp;"-2",Matches!$J$2:$J$201,0))),"",IF(AND(F399=INDEX(Matches!$G$2:$G$201,MATCH($A399&amp;"-2",Matches!$J$2:$J$201,0)),G399=INDEX(Matches!$H$2:$H$201,MATCH($A399&amp;"-2",Matches!$J$2:$J$201,0))),5,IF(SIGN(F399-G399)&lt;&gt;SIGN(INDEX(Matches!$G$2:$G$201,MATCH($A399&amp;"-2",Matches!$J$2:$J$201,0))-INDEX(Matches!$H$2:$H$201,MATCH($A399&amp;"-2",Matches!$J$2:$J$201,0))),0,IF(F399-G399=INDEX(Matches!$G$2:$G$201,MATCH($A399&amp;"-2",Matches!$J$2:$J$201,0))-INDEX(Matches!$H$2:$H$201,MATCH($A399&amp;"-2",Matches!$J$2:$J$201,0)),3,2))))),""))</f>
        <v/>
      </c>
      <c r="Z399" s="12" t="str">
        <f aca="false">IF(OR($B399="",H399="",I399=""),"",IFERROR(IF(OR(INDEX(Matches!$I$2:$I$201,MATCH($A399&amp;"-3",Matches!$J$2:$J$201,0))="Void",INDEX(Matches!$G$2:$G$201,MATCH($A399&amp;"-3",Matches!$J$2:$J$201,0))="",INDEX(Matches!$H$2:$H$201,MATCH($A399&amp;"-3",Matches!$J$2:$J$201,0))=""),"",IF(AND($C399&lt;&gt;"",INDEX(Matches!$F$2:$F$201,MATCH($A399&amp;"-3",Matches!$J$2:$J$201,0))&lt;&gt;"",$C399&gt;=INDEX(Matches!$F$2:$F$201,MATCH($A399&amp;"-3",Matches!$J$2:$J$201,0))),"",IF(AND(H399=INDEX(Matches!$G$2:$G$201,MATCH($A399&amp;"-3",Matches!$J$2:$J$201,0)),I399=INDEX(Matches!$H$2:$H$201,MATCH($A399&amp;"-3",Matches!$J$2:$J$201,0))),5,IF(SIGN(H399-I399)&lt;&gt;SIGN(INDEX(Matches!$G$2:$G$201,MATCH($A399&amp;"-3",Matches!$J$2:$J$201,0))-INDEX(Matches!$H$2:$H$201,MATCH($A399&amp;"-3",Matches!$J$2:$J$201,0))),0,IF(H399-I399=INDEX(Matches!$G$2:$G$201,MATCH($A399&amp;"-3",Matches!$J$2:$J$201,0))-INDEX(Matches!$H$2:$H$201,MATCH($A399&amp;"-3",Matches!$J$2:$J$201,0)),3,2))))),""))</f>
        <v/>
      </c>
      <c r="AA399" s="12" t="str">
        <f aca="false">IF(OR($B399="",J399="",K399=""),"",IFERROR(IF(OR(INDEX(Matches!$I$2:$I$201,MATCH($A399&amp;"-4",Matches!$J$2:$J$201,0))="Void",INDEX(Matches!$G$2:$G$201,MATCH($A399&amp;"-4",Matches!$J$2:$J$201,0))="",INDEX(Matches!$H$2:$H$201,MATCH($A399&amp;"-4",Matches!$J$2:$J$201,0))=""),"",IF(AND($C399&lt;&gt;"",INDEX(Matches!$F$2:$F$201,MATCH($A399&amp;"-4",Matches!$J$2:$J$201,0))&lt;&gt;"",$C399&gt;=INDEX(Matches!$F$2:$F$201,MATCH($A399&amp;"-4",Matches!$J$2:$J$201,0))),"",IF(AND(J399=INDEX(Matches!$G$2:$G$201,MATCH($A399&amp;"-4",Matches!$J$2:$J$201,0)),K399=INDEX(Matches!$H$2:$H$201,MATCH($A399&amp;"-4",Matches!$J$2:$J$201,0))),5,IF(SIGN(J399-K399)&lt;&gt;SIGN(INDEX(Matches!$G$2:$G$201,MATCH($A399&amp;"-4",Matches!$J$2:$J$201,0))-INDEX(Matches!$H$2:$H$201,MATCH($A399&amp;"-4",Matches!$J$2:$J$201,0))),0,IF(J399-K399=INDEX(Matches!$G$2:$G$201,MATCH($A399&amp;"-4",Matches!$J$2:$J$201,0))-INDEX(Matches!$H$2:$H$201,MATCH($A399&amp;"-4",Matches!$J$2:$J$201,0)),3,2))))),""))</f>
        <v/>
      </c>
      <c r="AB399" s="12" t="str">
        <f aca="false">IF(OR($B399="",L399="",M399=""),"",IFERROR(IF(OR(INDEX(Matches!$I$2:$I$201,MATCH($A399&amp;"-5",Matches!$J$2:$J$201,0))="Void",INDEX(Matches!$G$2:$G$201,MATCH($A399&amp;"-5",Matches!$J$2:$J$201,0))="",INDEX(Matches!$H$2:$H$201,MATCH($A399&amp;"-5",Matches!$J$2:$J$201,0))=""),"",IF(AND($C399&lt;&gt;"",INDEX(Matches!$F$2:$F$201,MATCH($A399&amp;"-5",Matches!$J$2:$J$201,0))&lt;&gt;"",$C399&gt;=INDEX(Matches!$F$2:$F$201,MATCH($A399&amp;"-5",Matches!$J$2:$J$201,0))),"",IF(AND(L399=INDEX(Matches!$G$2:$G$201,MATCH($A399&amp;"-5",Matches!$J$2:$J$201,0)),M399=INDEX(Matches!$H$2:$H$201,MATCH($A399&amp;"-5",Matches!$J$2:$J$201,0))),5,IF(SIGN(L399-M399)&lt;&gt;SIGN(INDEX(Matches!$G$2:$G$201,MATCH($A399&amp;"-5",Matches!$J$2:$J$201,0))-INDEX(Matches!$H$2:$H$201,MATCH($A399&amp;"-5",Matches!$J$2:$J$201,0))),0,IF(L399-M399=INDEX(Matches!$G$2:$G$201,MATCH($A399&amp;"-5",Matches!$J$2:$J$201,0))-INDEX(Matches!$H$2:$H$201,MATCH($A399&amp;"-5",Matches!$J$2:$J$201,0)),3,2))))),""))</f>
        <v/>
      </c>
      <c r="AC399" s="12" t="str">
        <f aca="false">IF(OR($B399="",N399="",O399=""),"",IFERROR(IF(OR(INDEX(Matches!$I$2:$I$201,MATCH($A399&amp;"-6",Matches!$J$2:$J$201,0))="Void",INDEX(Matches!$G$2:$G$201,MATCH($A399&amp;"-6",Matches!$J$2:$J$201,0))="",INDEX(Matches!$H$2:$H$201,MATCH($A399&amp;"-6",Matches!$J$2:$J$201,0))=""),"",IF(AND($C399&lt;&gt;"",INDEX(Matches!$F$2:$F$201,MATCH($A399&amp;"-6",Matches!$J$2:$J$201,0))&lt;&gt;"",$C399&gt;=INDEX(Matches!$F$2:$F$201,MATCH($A399&amp;"-6",Matches!$J$2:$J$201,0))),"",IF(AND(N399=INDEX(Matches!$G$2:$G$201,MATCH($A399&amp;"-6",Matches!$J$2:$J$201,0)),O399=INDEX(Matches!$H$2:$H$201,MATCH($A399&amp;"-6",Matches!$J$2:$J$201,0))),5,IF(SIGN(N399-O399)&lt;&gt;SIGN(INDEX(Matches!$G$2:$G$201,MATCH($A399&amp;"-6",Matches!$J$2:$J$201,0))-INDEX(Matches!$H$2:$H$201,MATCH($A399&amp;"-6",Matches!$J$2:$J$201,0))),0,IF(N399-O399=INDEX(Matches!$G$2:$G$201,MATCH($A399&amp;"-6",Matches!$J$2:$J$201,0))-INDEX(Matches!$H$2:$H$201,MATCH($A399&amp;"-6",Matches!$J$2:$J$201,0)),3,2))))),""))</f>
        <v/>
      </c>
      <c r="AD399" s="12" t="str">
        <f aca="false">IF(OR($B399="",P399="",Q399=""),"",IFERROR(IF(OR(INDEX(Matches!$I$2:$I$201,MATCH($A399&amp;"-7",Matches!$J$2:$J$201,0))="Void",INDEX(Matches!$G$2:$G$201,MATCH($A399&amp;"-7",Matches!$J$2:$J$201,0))="",INDEX(Matches!$H$2:$H$201,MATCH($A399&amp;"-7",Matches!$J$2:$J$201,0))=""),"",IF(AND($C399&lt;&gt;"",INDEX(Matches!$F$2:$F$201,MATCH($A399&amp;"-7",Matches!$J$2:$J$201,0))&lt;&gt;"",$C399&gt;=INDEX(Matches!$F$2:$F$201,MATCH($A399&amp;"-7",Matches!$J$2:$J$201,0))),"",IF(AND(P399=INDEX(Matches!$G$2:$G$201,MATCH($A399&amp;"-7",Matches!$J$2:$J$201,0)),Q399=INDEX(Matches!$H$2:$H$201,MATCH($A399&amp;"-7",Matches!$J$2:$J$201,0))),5,IF(SIGN(P399-Q399)&lt;&gt;SIGN(INDEX(Matches!$G$2:$G$201,MATCH($A399&amp;"-7",Matches!$J$2:$J$201,0))-INDEX(Matches!$H$2:$H$201,MATCH($A399&amp;"-7",Matches!$J$2:$J$201,0))),0,IF(P399-Q399=INDEX(Matches!$G$2:$G$201,MATCH($A399&amp;"-7",Matches!$J$2:$J$201,0))-INDEX(Matches!$H$2:$H$201,MATCH($A399&amp;"-7",Matches!$J$2:$J$201,0)),3,2))))),""))</f>
        <v/>
      </c>
      <c r="AE399" s="12" t="str">
        <f aca="false">IF(OR($B399="",R399="",S399=""),"",IFERROR(IF(OR(INDEX(Matches!$I$2:$I$201,MATCH($A399&amp;"-8",Matches!$J$2:$J$201,0))="Void",INDEX(Matches!$G$2:$G$201,MATCH($A399&amp;"-8",Matches!$J$2:$J$201,0))="",INDEX(Matches!$H$2:$H$201,MATCH($A399&amp;"-8",Matches!$J$2:$J$201,0))=""),"",IF(AND($C399&lt;&gt;"",INDEX(Matches!$F$2:$F$201,MATCH($A399&amp;"-8",Matches!$J$2:$J$201,0))&lt;&gt;"",$C399&gt;=INDEX(Matches!$F$2:$F$201,MATCH($A399&amp;"-8",Matches!$J$2:$J$201,0))),"",IF(AND(R399=INDEX(Matches!$G$2:$G$201,MATCH($A399&amp;"-8",Matches!$J$2:$J$201,0)),S399=INDEX(Matches!$H$2:$H$201,MATCH($A399&amp;"-8",Matches!$J$2:$J$201,0))),5,IF(SIGN(R399-S399)&lt;&gt;SIGN(INDEX(Matches!$G$2:$G$201,MATCH($A399&amp;"-8",Matches!$J$2:$J$201,0))-INDEX(Matches!$H$2:$H$201,MATCH($A399&amp;"-8",Matches!$J$2:$J$201,0))),0,IF(R399-S399=INDEX(Matches!$G$2:$G$201,MATCH($A399&amp;"-8",Matches!$J$2:$J$201,0))-INDEX(Matches!$H$2:$H$201,MATCH($A399&amp;"-8",Matches!$J$2:$J$201,0)),3,2))))),""))</f>
        <v/>
      </c>
      <c r="AF399" s="12" t="str">
        <f aca="false">IF(OR($B399="",T399="",U399=""),"",IFERROR(IF(OR(INDEX(Matches!$I$2:$I$201,MATCH($A399&amp;"-9",Matches!$J$2:$J$201,0))="Void",INDEX(Matches!$G$2:$G$201,MATCH($A399&amp;"-9",Matches!$J$2:$J$201,0))="",INDEX(Matches!$H$2:$H$201,MATCH($A399&amp;"-9",Matches!$J$2:$J$201,0))=""),"",IF(AND($C399&lt;&gt;"",INDEX(Matches!$F$2:$F$201,MATCH($A399&amp;"-9",Matches!$J$2:$J$201,0))&lt;&gt;"",$C399&gt;=INDEX(Matches!$F$2:$F$201,MATCH($A399&amp;"-9",Matches!$J$2:$J$201,0))),"",IF(AND(T399=INDEX(Matches!$G$2:$G$201,MATCH($A399&amp;"-9",Matches!$J$2:$J$201,0)),U399=INDEX(Matches!$H$2:$H$201,MATCH($A399&amp;"-9",Matches!$J$2:$J$201,0))),5,IF(SIGN(T399-U399)&lt;&gt;SIGN(INDEX(Matches!$G$2:$G$201,MATCH($A399&amp;"-9",Matches!$J$2:$J$201,0))-INDEX(Matches!$H$2:$H$201,MATCH($A399&amp;"-9",Matches!$J$2:$J$201,0))),0,IF(T399-U399=INDEX(Matches!$G$2:$G$201,MATCH($A399&amp;"-9",Matches!$J$2:$J$201,0))-INDEX(Matches!$H$2:$H$201,MATCH($A399&amp;"-9",Matches!$J$2:$J$201,0)),3,2))))),""))</f>
        <v/>
      </c>
      <c r="AG399" s="12" t="str">
        <f aca="false">IF(OR($B399="",V399="",W399=""),"",IFERROR(IF(OR(INDEX(Matches!$I$2:$I$201,MATCH($A399&amp;"-10",Matches!$J$2:$J$201,0))="Void",INDEX(Matches!$G$2:$G$201,MATCH($A399&amp;"-10",Matches!$J$2:$J$201,0))="",INDEX(Matches!$H$2:$H$201,MATCH($A399&amp;"-10",Matches!$J$2:$J$201,0))=""),"",IF(AND($C399&lt;&gt;"",INDEX(Matches!$F$2:$F$201,MATCH($A399&amp;"-10",Matches!$J$2:$J$201,0))&lt;&gt;"",$C399&gt;=INDEX(Matches!$F$2:$F$201,MATCH($A399&amp;"-10",Matches!$J$2:$J$201,0))),"",IF(AND(V399=INDEX(Matches!$G$2:$G$201,MATCH($A399&amp;"-10",Matches!$J$2:$J$201,0)),W399=INDEX(Matches!$H$2:$H$201,MATCH($A399&amp;"-10",Matches!$J$2:$J$201,0))),5,IF(SIGN(V399-W399)&lt;&gt;SIGN(INDEX(Matches!$G$2:$G$201,MATCH($A399&amp;"-10",Matches!$J$2:$J$201,0))-INDEX(Matches!$H$2:$H$201,MATCH($A399&amp;"-10",Matches!$J$2:$J$201,0))),0,IF(V399-W399=INDEX(Matches!$G$2:$G$201,MATCH($A399&amp;"-10",Matches!$J$2:$J$201,0))-INDEX(Matches!$H$2:$H$201,MATCH($A399&amp;"-10",Matches!$J$2:$J$201,0)),3,2))))),""))</f>
        <v/>
      </c>
      <c r="AH399" s="13" t="str">
        <f aca="false">IF($B399="","",SUM(X399:AG399))</f>
        <v/>
      </c>
      <c r="AI399" s="12" t="str">
        <f aca="false">IF($B399="","",COUNTIF(X399:AG399,5))</f>
        <v/>
      </c>
      <c r="AJ399" s="12" t="str">
        <f aca="false">IF($B399="","",COUNTIF(X399:AG399,"&gt;=2"))</f>
        <v/>
      </c>
      <c r="AK399" s="12" t="str">
        <f aca="false">IF($B399="","",COUNT(X399:AG399))</f>
        <v/>
      </c>
    </row>
    <row r="400" customFormat="false" ht="15" hidden="false" customHeight="false" outlineLevel="0" collapsed="false">
      <c r="A400" s="7"/>
      <c r="B400" s="7"/>
      <c r="C400" s="11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12" t="str">
        <f aca="false">IF(OR($B400="",D400="",E400=""),"",IFERROR(IF(OR(INDEX(Matches!$I$2:$I$201,MATCH($A400&amp;"-1",Matches!$J$2:$J$201,0))="Void",INDEX(Matches!$G$2:$G$201,MATCH($A400&amp;"-1",Matches!$J$2:$J$201,0))="",INDEX(Matches!$H$2:$H$201,MATCH($A400&amp;"-1",Matches!$J$2:$J$201,0))=""),"",IF(AND($C400&lt;&gt;"",INDEX(Matches!$F$2:$F$201,MATCH($A400&amp;"-1",Matches!$J$2:$J$201,0))&lt;&gt;"",$C400&gt;=INDEX(Matches!$F$2:$F$201,MATCH($A400&amp;"-1",Matches!$J$2:$J$201,0))),"",IF(AND(D400=INDEX(Matches!$G$2:$G$201,MATCH($A400&amp;"-1",Matches!$J$2:$J$201,0)),E400=INDEX(Matches!$H$2:$H$201,MATCH($A400&amp;"-1",Matches!$J$2:$J$201,0))),5,IF(SIGN(D400-E400)&lt;&gt;SIGN(INDEX(Matches!$G$2:$G$201,MATCH($A400&amp;"-1",Matches!$J$2:$J$201,0))-INDEX(Matches!$H$2:$H$201,MATCH($A400&amp;"-1",Matches!$J$2:$J$201,0))),0,IF(D400-E400=INDEX(Matches!$G$2:$G$201,MATCH($A400&amp;"-1",Matches!$J$2:$J$201,0))-INDEX(Matches!$H$2:$H$201,MATCH($A400&amp;"-1",Matches!$J$2:$J$201,0)),3,2))))),""))</f>
        <v/>
      </c>
      <c r="Y400" s="12" t="str">
        <f aca="false">IF(OR($B400="",F400="",G400=""),"",IFERROR(IF(OR(INDEX(Matches!$I$2:$I$201,MATCH($A400&amp;"-2",Matches!$J$2:$J$201,0))="Void",INDEX(Matches!$G$2:$G$201,MATCH($A400&amp;"-2",Matches!$J$2:$J$201,0))="",INDEX(Matches!$H$2:$H$201,MATCH($A400&amp;"-2",Matches!$J$2:$J$201,0))=""),"",IF(AND($C400&lt;&gt;"",INDEX(Matches!$F$2:$F$201,MATCH($A400&amp;"-2",Matches!$J$2:$J$201,0))&lt;&gt;"",$C400&gt;=INDEX(Matches!$F$2:$F$201,MATCH($A400&amp;"-2",Matches!$J$2:$J$201,0))),"",IF(AND(F400=INDEX(Matches!$G$2:$G$201,MATCH($A400&amp;"-2",Matches!$J$2:$J$201,0)),G400=INDEX(Matches!$H$2:$H$201,MATCH($A400&amp;"-2",Matches!$J$2:$J$201,0))),5,IF(SIGN(F400-G400)&lt;&gt;SIGN(INDEX(Matches!$G$2:$G$201,MATCH($A400&amp;"-2",Matches!$J$2:$J$201,0))-INDEX(Matches!$H$2:$H$201,MATCH($A400&amp;"-2",Matches!$J$2:$J$201,0))),0,IF(F400-G400=INDEX(Matches!$G$2:$G$201,MATCH($A400&amp;"-2",Matches!$J$2:$J$201,0))-INDEX(Matches!$H$2:$H$201,MATCH($A400&amp;"-2",Matches!$J$2:$J$201,0)),3,2))))),""))</f>
        <v/>
      </c>
      <c r="Z400" s="12" t="str">
        <f aca="false">IF(OR($B400="",H400="",I400=""),"",IFERROR(IF(OR(INDEX(Matches!$I$2:$I$201,MATCH($A400&amp;"-3",Matches!$J$2:$J$201,0))="Void",INDEX(Matches!$G$2:$G$201,MATCH($A400&amp;"-3",Matches!$J$2:$J$201,0))="",INDEX(Matches!$H$2:$H$201,MATCH($A400&amp;"-3",Matches!$J$2:$J$201,0))=""),"",IF(AND($C400&lt;&gt;"",INDEX(Matches!$F$2:$F$201,MATCH($A400&amp;"-3",Matches!$J$2:$J$201,0))&lt;&gt;"",$C400&gt;=INDEX(Matches!$F$2:$F$201,MATCH($A400&amp;"-3",Matches!$J$2:$J$201,0))),"",IF(AND(H400=INDEX(Matches!$G$2:$G$201,MATCH($A400&amp;"-3",Matches!$J$2:$J$201,0)),I400=INDEX(Matches!$H$2:$H$201,MATCH($A400&amp;"-3",Matches!$J$2:$J$201,0))),5,IF(SIGN(H400-I400)&lt;&gt;SIGN(INDEX(Matches!$G$2:$G$201,MATCH($A400&amp;"-3",Matches!$J$2:$J$201,0))-INDEX(Matches!$H$2:$H$201,MATCH($A400&amp;"-3",Matches!$J$2:$J$201,0))),0,IF(H400-I400=INDEX(Matches!$G$2:$G$201,MATCH($A400&amp;"-3",Matches!$J$2:$J$201,0))-INDEX(Matches!$H$2:$H$201,MATCH($A400&amp;"-3",Matches!$J$2:$J$201,0)),3,2))))),""))</f>
        <v/>
      </c>
      <c r="AA400" s="12" t="str">
        <f aca="false">IF(OR($B400="",J400="",K400=""),"",IFERROR(IF(OR(INDEX(Matches!$I$2:$I$201,MATCH($A400&amp;"-4",Matches!$J$2:$J$201,0))="Void",INDEX(Matches!$G$2:$G$201,MATCH($A400&amp;"-4",Matches!$J$2:$J$201,0))="",INDEX(Matches!$H$2:$H$201,MATCH($A400&amp;"-4",Matches!$J$2:$J$201,0))=""),"",IF(AND($C400&lt;&gt;"",INDEX(Matches!$F$2:$F$201,MATCH($A400&amp;"-4",Matches!$J$2:$J$201,0))&lt;&gt;"",$C400&gt;=INDEX(Matches!$F$2:$F$201,MATCH($A400&amp;"-4",Matches!$J$2:$J$201,0))),"",IF(AND(J400=INDEX(Matches!$G$2:$G$201,MATCH($A400&amp;"-4",Matches!$J$2:$J$201,0)),K400=INDEX(Matches!$H$2:$H$201,MATCH($A400&amp;"-4",Matches!$J$2:$J$201,0))),5,IF(SIGN(J400-K400)&lt;&gt;SIGN(INDEX(Matches!$G$2:$G$201,MATCH($A400&amp;"-4",Matches!$J$2:$J$201,0))-INDEX(Matches!$H$2:$H$201,MATCH($A400&amp;"-4",Matches!$J$2:$J$201,0))),0,IF(J400-K400=INDEX(Matches!$G$2:$G$201,MATCH($A400&amp;"-4",Matches!$J$2:$J$201,0))-INDEX(Matches!$H$2:$H$201,MATCH($A400&amp;"-4",Matches!$J$2:$J$201,0)),3,2))))),""))</f>
        <v/>
      </c>
      <c r="AB400" s="12" t="str">
        <f aca="false">IF(OR($B400="",L400="",M400=""),"",IFERROR(IF(OR(INDEX(Matches!$I$2:$I$201,MATCH($A400&amp;"-5",Matches!$J$2:$J$201,0))="Void",INDEX(Matches!$G$2:$G$201,MATCH($A400&amp;"-5",Matches!$J$2:$J$201,0))="",INDEX(Matches!$H$2:$H$201,MATCH($A400&amp;"-5",Matches!$J$2:$J$201,0))=""),"",IF(AND($C400&lt;&gt;"",INDEX(Matches!$F$2:$F$201,MATCH($A400&amp;"-5",Matches!$J$2:$J$201,0))&lt;&gt;"",$C400&gt;=INDEX(Matches!$F$2:$F$201,MATCH($A400&amp;"-5",Matches!$J$2:$J$201,0))),"",IF(AND(L400=INDEX(Matches!$G$2:$G$201,MATCH($A400&amp;"-5",Matches!$J$2:$J$201,0)),M400=INDEX(Matches!$H$2:$H$201,MATCH($A400&amp;"-5",Matches!$J$2:$J$201,0))),5,IF(SIGN(L400-M400)&lt;&gt;SIGN(INDEX(Matches!$G$2:$G$201,MATCH($A400&amp;"-5",Matches!$J$2:$J$201,0))-INDEX(Matches!$H$2:$H$201,MATCH($A400&amp;"-5",Matches!$J$2:$J$201,0))),0,IF(L400-M400=INDEX(Matches!$G$2:$G$201,MATCH($A400&amp;"-5",Matches!$J$2:$J$201,0))-INDEX(Matches!$H$2:$H$201,MATCH($A400&amp;"-5",Matches!$J$2:$J$201,0)),3,2))))),""))</f>
        <v/>
      </c>
      <c r="AC400" s="12" t="str">
        <f aca="false">IF(OR($B400="",N400="",O400=""),"",IFERROR(IF(OR(INDEX(Matches!$I$2:$I$201,MATCH($A400&amp;"-6",Matches!$J$2:$J$201,0))="Void",INDEX(Matches!$G$2:$G$201,MATCH($A400&amp;"-6",Matches!$J$2:$J$201,0))="",INDEX(Matches!$H$2:$H$201,MATCH($A400&amp;"-6",Matches!$J$2:$J$201,0))=""),"",IF(AND($C400&lt;&gt;"",INDEX(Matches!$F$2:$F$201,MATCH($A400&amp;"-6",Matches!$J$2:$J$201,0))&lt;&gt;"",$C400&gt;=INDEX(Matches!$F$2:$F$201,MATCH($A400&amp;"-6",Matches!$J$2:$J$201,0))),"",IF(AND(N400=INDEX(Matches!$G$2:$G$201,MATCH($A400&amp;"-6",Matches!$J$2:$J$201,0)),O400=INDEX(Matches!$H$2:$H$201,MATCH($A400&amp;"-6",Matches!$J$2:$J$201,0))),5,IF(SIGN(N400-O400)&lt;&gt;SIGN(INDEX(Matches!$G$2:$G$201,MATCH($A400&amp;"-6",Matches!$J$2:$J$201,0))-INDEX(Matches!$H$2:$H$201,MATCH($A400&amp;"-6",Matches!$J$2:$J$201,0))),0,IF(N400-O400=INDEX(Matches!$G$2:$G$201,MATCH($A400&amp;"-6",Matches!$J$2:$J$201,0))-INDEX(Matches!$H$2:$H$201,MATCH($A400&amp;"-6",Matches!$J$2:$J$201,0)),3,2))))),""))</f>
        <v/>
      </c>
      <c r="AD400" s="12" t="str">
        <f aca="false">IF(OR($B400="",P400="",Q400=""),"",IFERROR(IF(OR(INDEX(Matches!$I$2:$I$201,MATCH($A400&amp;"-7",Matches!$J$2:$J$201,0))="Void",INDEX(Matches!$G$2:$G$201,MATCH($A400&amp;"-7",Matches!$J$2:$J$201,0))="",INDEX(Matches!$H$2:$H$201,MATCH($A400&amp;"-7",Matches!$J$2:$J$201,0))=""),"",IF(AND($C400&lt;&gt;"",INDEX(Matches!$F$2:$F$201,MATCH($A400&amp;"-7",Matches!$J$2:$J$201,0))&lt;&gt;"",$C400&gt;=INDEX(Matches!$F$2:$F$201,MATCH($A400&amp;"-7",Matches!$J$2:$J$201,0))),"",IF(AND(P400=INDEX(Matches!$G$2:$G$201,MATCH($A400&amp;"-7",Matches!$J$2:$J$201,0)),Q400=INDEX(Matches!$H$2:$H$201,MATCH($A400&amp;"-7",Matches!$J$2:$J$201,0))),5,IF(SIGN(P400-Q400)&lt;&gt;SIGN(INDEX(Matches!$G$2:$G$201,MATCH($A400&amp;"-7",Matches!$J$2:$J$201,0))-INDEX(Matches!$H$2:$H$201,MATCH($A400&amp;"-7",Matches!$J$2:$J$201,0))),0,IF(P400-Q400=INDEX(Matches!$G$2:$G$201,MATCH($A400&amp;"-7",Matches!$J$2:$J$201,0))-INDEX(Matches!$H$2:$H$201,MATCH($A400&amp;"-7",Matches!$J$2:$J$201,0)),3,2))))),""))</f>
        <v/>
      </c>
      <c r="AE400" s="12" t="str">
        <f aca="false">IF(OR($B400="",R400="",S400=""),"",IFERROR(IF(OR(INDEX(Matches!$I$2:$I$201,MATCH($A400&amp;"-8",Matches!$J$2:$J$201,0))="Void",INDEX(Matches!$G$2:$G$201,MATCH($A400&amp;"-8",Matches!$J$2:$J$201,0))="",INDEX(Matches!$H$2:$H$201,MATCH($A400&amp;"-8",Matches!$J$2:$J$201,0))=""),"",IF(AND($C400&lt;&gt;"",INDEX(Matches!$F$2:$F$201,MATCH($A400&amp;"-8",Matches!$J$2:$J$201,0))&lt;&gt;"",$C400&gt;=INDEX(Matches!$F$2:$F$201,MATCH($A400&amp;"-8",Matches!$J$2:$J$201,0))),"",IF(AND(R400=INDEX(Matches!$G$2:$G$201,MATCH($A400&amp;"-8",Matches!$J$2:$J$201,0)),S400=INDEX(Matches!$H$2:$H$201,MATCH($A400&amp;"-8",Matches!$J$2:$J$201,0))),5,IF(SIGN(R400-S400)&lt;&gt;SIGN(INDEX(Matches!$G$2:$G$201,MATCH($A400&amp;"-8",Matches!$J$2:$J$201,0))-INDEX(Matches!$H$2:$H$201,MATCH($A400&amp;"-8",Matches!$J$2:$J$201,0))),0,IF(R400-S400=INDEX(Matches!$G$2:$G$201,MATCH($A400&amp;"-8",Matches!$J$2:$J$201,0))-INDEX(Matches!$H$2:$H$201,MATCH($A400&amp;"-8",Matches!$J$2:$J$201,0)),3,2))))),""))</f>
        <v/>
      </c>
      <c r="AF400" s="12" t="str">
        <f aca="false">IF(OR($B400="",T400="",U400=""),"",IFERROR(IF(OR(INDEX(Matches!$I$2:$I$201,MATCH($A400&amp;"-9",Matches!$J$2:$J$201,0))="Void",INDEX(Matches!$G$2:$G$201,MATCH($A400&amp;"-9",Matches!$J$2:$J$201,0))="",INDEX(Matches!$H$2:$H$201,MATCH($A400&amp;"-9",Matches!$J$2:$J$201,0))=""),"",IF(AND($C400&lt;&gt;"",INDEX(Matches!$F$2:$F$201,MATCH($A400&amp;"-9",Matches!$J$2:$J$201,0))&lt;&gt;"",$C400&gt;=INDEX(Matches!$F$2:$F$201,MATCH($A400&amp;"-9",Matches!$J$2:$J$201,0))),"",IF(AND(T400=INDEX(Matches!$G$2:$G$201,MATCH($A400&amp;"-9",Matches!$J$2:$J$201,0)),U400=INDEX(Matches!$H$2:$H$201,MATCH($A400&amp;"-9",Matches!$J$2:$J$201,0))),5,IF(SIGN(T400-U400)&lt;&gt;SIGN(INDEX(Matches!$G$2:$G$201,MATCH($A400&amp;"-9",Matches!$J$2:$J$201,0))-INDEX(Matches!$H$2:$H$201,MATCH($A400&amp;"-9",Matches!$J$2:$J$201,0))),0,IF(T400-U400=INDEX(Matches!$G$2:$G$201,MATCH($A400&amp;"-9",Matches!$J$2:$J$201,0))-INDEX(Matches!$H$2:$H$201,MATCH($A400&amp;"-9",Matches!$J$2:$J$201,0)),3,2))))),""))</f>
        <v/>
      </c>
      <c r="AG400" s="12" t="str">
        <f aca="false">IF(OR($B400="",V400="",W400=""),"",IFERROR(IF(OR(INDEX(Matches!$I$2:$I$201,MATCH($A400&amp;"-10",Matches!$J$2:$J$201,0))="Void",INDEX(Matches!$G$2:$G$201,MATCH($A400&amp;"-10",Matches!$J$2:$J$201,0))="",INDEX(Matches!$H$2:$H$201,MATCH($A400&amp;"-10",Matches!$J$2:$J$201,0))=""),"",IF(AND($C400&lt;&gt;"",INDEX(Matches!$F$2:$F$201,MATCH($A400&amp;"-10",Matches!$J$2:$J$201,0))&lt;&gt;"",$C400&gt;=INDEX(Matches!$F$2:$F$201,MATCH($A400&amp;"-10",Matches!$J$2:$J$201,0))),"",IF(AND(V400=INDEX(Matches!$G$2:$G$201,MATCH($A400&amp;"-10",Matches!$J$2:$J$201,0)),W400=INDEX(Matches!$H$2:$H$201,MATCH($A400&amp;"-10",Matches!$J$2:$J$201,0))),5,IF(SIGN(V400-W400)&lt;&gt;SIGN(INDEX(Matches!$G$2:$G$201,MATCH($A400&amp;"-10",Matches!$J$2:$J$201,0))-INDEX(Matches!$H$2:$H$201,MATCH($A400&amp;"-10",Matches!$J$2:$J$201,0))),0,IF(V400-W400=INDEX(Matches!$G$2:$G$201,MATCH($A400&amp;"-10",Matches!$J$2:$J$201,0))-INDEX(Matches!$H$2:$H$201,MATCH($A400&amp;"-10",Matches!$J$2:$J$201,0)),3,2))))),""))</f>
        <v/>
      </c>
      <c r="AH400" s="13" t="str">
        <f aca="false">IF($B400="","",SUM(X400:AG400))</f>
        <v/>
      </c>
      <c r="AI400" s="12" t="str">
        <f aca="false">IF($B400="","",COUNTIF(X400:AG400,5))</f>
        <v/>
      </c>
      <c r="AJ400" s="12" t="str">
        <f aca="false">IF($B400="","",COUNTIF(X400:AG400,"&gt;=2"))</f>
        <v/>
      </c>
      <c r="AK400" s="12" t="str">
        <f aca="false">IF($B400="","",COUNT(X400:AG400))</f>
        <v/>
      </c>
    </row>
    <row r="401" customFormat="false" ht="15" hidden="false" customHeight="false" outlineLevel="0" collapsed="false">
      <c r="A401" s="7"/>
      <c r="B401" s="7"/>
      <c r="C401" s="11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12" t="str">
        <f aca="false">IF(OR($B401="",D401="",E401=""),"",IFERROR(IF(OR(INDEX(Matches!$I$2:$I$201,MATCH($A401&amp;"-1",Matches!$J$2:$J$201,0))="Void",INDEX(Matches!$G$2:$G$201,MATCH($A401&amp;"-1",Matches!$J$2:$J$201,0))="",INDEX(Matches!$H$2:$H$201,MATCH($A401&amp;"-1",Matches!$J$2:$J$201,0))=""),"",IF(AND($C401&lt;&gt;"",INDEX(Matches!$F$2:$F$201,MATCH($A401&amp;"-1",Matches!$J$2:$J$201,0))&lt;&gt;"",$C401&gt;=INDEX(Matches!$F$2:$F$201,MATCH($A401&amp;"-1",Matches!$J$2:$J$201,0))),"",IF(AND(D401=INDEX(Matches!$G$2:$G$201,MATCH($A401&amp;"-1",Matches!$J$2:$J$201,0)),E401=INDEX(Matches!$H$2:$H$201,MATCH($A401&amp;"-1",Matches!$J$2:$J$201,0))),5,IF(SIGN(D401-E401)&lt;&gt;SIGN(INDEX(Matches!$G$2:$G$201,MATCH($A401&amp;"-1",Matches!$J$2:$J$201,0))-INDEX(Matches!$H$2:$H$201,MATCH($A401&amp;"-1",Matches!$J$2:$J$201,0))),0,IF(D401-E401=INDEX(Matches!$G$2:$G$201,MATCH($A401&amp;"-1",Matches!$J$2:$J$201,0))-INDEX(Matches!$H$2:$H$201,MATCH($A401&amp;"-1",Matches!$J$2:$J$201,0)),3,2))))),""))</f>
        <v/>
      </c>
      <c r="Y401" s="12" t="str">
        <f aca="false">IF(OR($B401="",F401="",G401=""),"",IFERROR(IF(OR(INDEX(Matches!$I$2:$I$201,MATCH($A401&amp;"-2",Matches!$J$2:$J$201,0))="Void",INDEX(Matches!$G$2:$G$201,MATCH($A401&amp;"-2",Matches!$J$2:$J$201,0))="",INDEX(Matches!$H$2:$H$201,MATCH($A401&amp;"-2",Matches!$J$2:$J$201,0))=""),"",IF(AND($C401&lt;&gt;"",INDEX(Matches!$F$2:$F$201,MATCH($A401&amp;"-2",Matches!$J$2:$J$201,0))&lt;&gt;"",$C401&gt;=INDEX(Matches!$F$2:$F$201,MATCH($A401&amp;"-2",Matches!$J$2:$J$201,0))),"",IF(AND(F401=INDEX(Matches!$G$2:$G$201,MATCH($A401&amp;"-2",Matches!$J$2:$J$201,0)),G401=INDEX(Matches!$H$2:$H$201,MATCH($A401&amp;"-2",Matches!$J$2:$J$201,0))),5,IF(SIGN(F401-G401)&lt;&gt;SIGN(INDEX(Matches!$G$2:$G$201,MATCH($A401&amp;"-2",Matches!$J$2:$J$201,0))-INDEX(Matches!$H$2:$H$201,MATCH($A401&amp;"-2",Matches!$J$2:$J$201,0))),0,IF(F401-G401=INDEX(Matches!$G$2:$G$201,MATCH($A401&amp;"-2",Matches!$J$2:$J$201,0))-INDEX(Matches!$H$2:$H$201,MATCH($A401&amp;"-2",Matches!$J$2:$J$201,0)),3,2))))),""))</f>
        <v/>
      </c>
      <c r="Z401" s="12" t="str">
        <f aca="false">IF(OR($B401="",H401="",I401=""),"",IFERROR(IF(OR(INDEX(Matches!$I$2:$I$201,MATCH($A401&amp;"-3",Matches!$J$2:$J$201,0))="Void",INDEX(Matches!$G$2:$G$201,MATCH($A401&amp;"-3",Matches!$J$2:$J$201,0))="",INDEX(Matches!$H$2:$H$201,MATCH($A401&amp;"-3",Matches!$J$2:$J$201,0))=""),"",IF(AND($C401&lt;&gt;"",INDEX(Matches!$F$2:$F$201,MATCH($A401&amp;"-3",Matches!$J$2:$J$201,0))&lt;&gt;"",$C401&gt;=INDEX(Matches!$F$2:$F$201,MATCH($A401&amp;"-3",Matches!$J$2:$J$201,0))),"",IF(AND(H401=INDEX(Matches!$G$2:$G$201,MATCH($A401&amp;"-3",Matches!$J$2:$J$201,0)),I401=INDEX(Matches!$H$2:$H$201,MATCH($A401&amp;"-3",Matches!$J$2:$J$201,0))),5,IF(SIGN(H401-I401)&lt;&gt;SIGN(INDEX(Matches!$G$2:$G$201,MATCH($A401&amp;"-3",Matches!$J$2:$J$201,0))-INDEX(Matches!$H$2:$H$201,MATCH($A401&amp;"-3",Matches!$J$2:$J$201,0))),0,IF(H401-I401=INDEX(Matches!$G$2:$G$201,MATCH($A401&amp;"-3",Matches!$J$2:$J$201,0))-INDEX(Matches!$H$2:$H$201,MATCH($A401&amp;"-3",Matches!$J$2:$J$201,0)),3,2))))),""))</f>
        <v/>
      </c>
      <c r="AA401" s="12" t="str">
        <f aca="false">IF(OR($B401="",J401="",K401=""),"",IFERROR(IF(OR(INDEX(Matches!$I$2:$I$201,MATCH($A401&amp;"-4",Matches!$J$2:$J$201,0))="Void",INDEX(Matches!$G$2:$G$201,MATCH($A401&amp;"-4",Matches!$J$2:$J$201,0))="",INDEX(Matches!$H$2:$H$201,MATCH($A401&amp;"-4",Matches!$J$2:$J$201,0))=""),"",IF(AND($C401&lt;&gt;"",INDEX(Matches!$F$2:$F$201,MATCH($A401&amp;"-4",Matches!$J$2:$J$201,0))&lt;&gt;"",$C401&gt;=INDEX(Matches!$F$2:$F$201,MATCH($A401&amp;"-4",Matches!$J$2:$J$201,0))),"",IF(AND(J401=INDEX(Matches!$G$2:$G$201,MATCH($A401&amp;"-4",Matches!$J$2:$J$201,0)),K401=INDEX(Matches!$H$2:$H$201,MATCH($A401&amp;"-4",Matches!$J$2:$J$201,0))),5,IF(SIGN(J401-K401)&lt;&gt;SIGN(INDEX(Matches!$G$2:$G$201,MATCH($A401&amp;"-4",Matches!$J$2:$J$201,0))-INDEX(Matches!$H$2:$H$201,MATCH($A401&amp;"-4",Matches!$J$2:$J$201,0))),0,IF(J401-K401=INDEX(Matches!$G$2:$G$201,MATCH($A401&amp;"-4",Matches!$J$2:$J$201,0))-INDEX(Matches!$H$2:$H$201,MATCH($A401&amp;"-4",Matches!$J$2:$J$201,0)),3,2))))),""))</f>
        <v/>
      </c>
      <c r="AB401" s="12" t="str">
        <f aca="false">IF(OR($B401="",L401="",M401=""),"",IFERROR(IF(OR(INDEX(Matches!$I$2:$I$201,MATCH($A401&amp;"-5",Matches!$J$2:$J$201,0))="Void",INDEX(Matches!$G$2:$G$201,MATCH($A401&amp;"-5",Matches!$J$2:$J$201,0))="",INDEX(Matches!$H$2:$H$201,MATCH($A401&amp;"-5",Matches!$J$2:$J$201,0))=""),"",IF(AND($C401&lt;&gt;"",INDEX(Matches!$F$2:$F$201,MATCH($A401&amp;"-5",Matches!$J$2:$J$201,0))&lt;&gt;"",$C401&gt;=INDEX(Matches!$F$2:$F$201,MATCH($A401&amp;"-5",Matches!$J$2:$J$201,0))),"",IF(AND(L401=INDEX(Matches!$G$2:$G$201,MATCH($A401&amp;"-5",Matches!$J$2:$J$201,0)),M401=INDEX(Matches!$H$2:$H$201,MATCH($A401&amp;"-5",Matches!$J$2:$J$201,0))),5,IF(SIGN(L401-M401)&lt;&gt;SIGN(INDEX(Matches!$G$2:$G$201,MATCH($A401&amp;"-5",Matches!$J$2:$J$201,0))-INDEX(Matches!$H$2:$H$201,MATCH($A401&amp;"-5",Matches!$J$2:$J$201,0))),0,IF(L401-M401=INDEX(Matches!$G$2:$G$201,MATCH($A401&amp;"-5",Matches!$J$2:$J$201,0))-INDEX(Matches!$H$2:$H$201,MATCH($A401&amp;"-5",Matches!$J$2:$J$201,0)),3,2))))),""))</f>
        <v/>
      </c>
      <c r="AC401" s="12" t="str">
        <f aca="false">IF(OR($B401="",N401="",O401=""),"",IFERROR(IF(OR(INDEX(Matches!$I$2:$I$201,MATCH($A401&amp;"-6",Matches!$J$2:$J$201,0))="Void",INDEX(Matches!$G$2:$G$201,MATCH($A401&amp;"-6",Matches!$J$2:$J$201,0))="",INDEX(Matches!$H$2:$H$201,MATCH($A401&amp;"-6",Matches!$J$2:$J$201,0))=""),"",IF(AND($C401&lt;&gt;"",INDEX(Matches!$F$2:$F$201,MATCH($A401&amp;"-6",Matches!$J$2:$J$201,0))&lt;&gt;"",$C401&gt;=INDEX(Matches!$F$2:$F$201,MATCH($A401&amp;"-6",Matches!$J$2:$J$201,0))),"",IF(AND(N401=INDEX(Matches!$G$2:$G$201,MATCH($A401&amp;"-6",Matches!$J$2:$J$201,0)),O401=INDEX(Matches!$H$2:$H$201,MATCH($A401&amp;"-6",Matches!$J$2:$J$201,0))),5,IF(SIGN(N401-O401)&lt;&gt;SIGN(INDEX(Matches!$G$2:$G$201,MATCH($A401&amp;"-6",Matches!$J$2:$J$201,0))-INDEX(Matches!$H$2:$H$201,MATCH($A401&amp;"-6",Matches!$J$2:$J$201,0))),0,IF(N401-O401=INDEX(Matches!$G$2:$G$201,MATCH($A401&amp;"-6",Matches!$J$2:$J$201,0))-INDEX(Matches!$H$2:$H$201,MATCH($A401&amp;"-6",Matches!$J$2:$J$201,0)),3,2))))),""))</f>
        <v/>
      </c>
      <c r="AD401" s="12" t="str">
        <f aca="false">IF(OR($B401="",P401="",Q401=""),"",IFERROR(IF(OR(INDEX(Matches!$I$2:$I$201,MATCH($A401&amp;"-7",Matches!$J$2:$J$201,0))="Void",INDEX(Matches!$G$2:$G$201,MATCH($A401&amp;"-7",Matches!$J$2:$J$201,0))="",INDEX(Matches!$H$2:$H$201,MATCH($A401&amp;"-7",Matches!$J$2:$J$201,0))=""),"",IF(AND($C401&lt;&gt;"",INDEX(Matches!$F$2:$F$201,MATCH($A401&amp;"-7",Matches!$J$2:$J$201,0))&lt;&gt;"",$C401&gt;=INDEX(Matches!$F$2:$F$201,MATCH($A401&amp;"-7",Matches!$J$2:$J$201,0))),"",IF(AND(P401=INDEX(Matches!$G$2:$G$201,MATCH($A401&amp;"-7",Matches!$J$2:$J$201,0)),Q401=INDEX(Matches!$H$2:$H$201,MATCH($A401&amp;"-7",Matches!$J$2:$J$201,0))),5,IF(SIGN(P401-Q401)&lt;&gt;SIGN(INDEX(Matches!$G$2:$G$201,MATCH($A401&amp;"-7",Matches!$J$2:$J$201,0))-INDEX(Matches!$H$2:$H$201,MATCH($A401&amp;"-7",Matches!$J$2:$J$201,0))),0,IF(P401-Q401=INDEX(Matches!$G$2:$G$201,MATCH($A401&amp;"-7",Matches!$J$2:$J$201,0))-INDEX(Matches!$H$2:$H$201,MATCH($A401&amp;"-7",Matches!$J$2:$J$201,0)),3,2))))),""))</f>
        <v/>
      </c>
      <c r="AE401" s="12" t="str">
        <f aca="false">IF(OR($B401="",R401="",S401=""),"",IFERROR(IF(OR(INDEX(Matches!$I$2:$I$201,MATCH($A401&amp;"-8",Matches!$J$2:$J$201,0))="Void",INDEX(Matches!$G$2:$G$201,MATCH($A401&amp;"-8",Matches!$J$2:$J$201,0))="",INDEX(Matches!$H$2:$H$201,MATCH($A401&amp;"-8",Matches!$J$2:$J$201,0))=""),"",IF(AND($C401&lt;&gt;"",INDEX(Matches!$F$2:$F$201,MATCH($A401&amp;"-8",Matches!$J$2:$J$201,0))&lt;&gt;"",$C401&gt;=INDEX(Matches!$F$2:$F$201,MATCH($A401&amp;"-8",Matches!$J$2:$J$201,0))),"",IF(AND(R401=INDEX(Matches!$G$2:$G$201,MATCH($A401&amp;"-8",Matches!$J$2:$J$201,0)),S401=INDEX(Matches!$H$2:$H$201,MATCH($A401&amp;"-8",Matches!$J$2:$J$201,0))),5,IF(SIGN(R401-S401)&lt;&gt;SIGN(INDEX(Matches!$G$2:$G$201,MATCH($A401&amp;"-8",Matches!$J$2:$J$201,0))-INDEX(Matches!$H$2:$H$201,MATCH($A401&amp;"-8",Matches!$J$2:$J$201,0))),0,IF(R401-S401=INDEX(Matches!$G$2:$G$201,MATCH($A401&amp;"-8",Matches!$J$2:$J$201,0))-INDEX(Matches!$H$2:$H$201,MATCH($A401&amp;"-8",Matches!$J$2:$J$201,0)),3,2))))),""))</f>
        <v/>
      </c>
      <c r="AF401" s="12" t="str">
        <f aca="false">IF(OR($B401="",T401="",U401=""),"",IFERROR(IF(OR(INDEX(Matches!$I$2:$I$201,MATCH($A401&amp;"-9",Matches!$J$2:$J$201,0))="Void",INDEX(Matches!$G$2:$G$201,MATCH($A401&amp;"-9",Matches!$J$2:$J$201,0))="",INDEX(Matches!$H$2:$H$201,MATCH($A401&amp;"-9",Matches!$J$2:$J$201,0))=""),"",IF(AND($C401&lt;&gt;"",INDEX(Matches!$F$2:$F$201,MATCH($A401&amp;"-9",Matches!$J$2:$J$201,0))&lt;&gt;"",$C401&gt;=INDEX(Matches!$F$2:$F$201,MATCH($A401&amp;"-9",Matches!$J$2:$J$201,0))),"",IF(AND(T401=INDEX(Matches!$G$2:$G$201,MATCH($A401&amp;"-9",Matches!$J$2:$J$201,0)),U401=INDEX(Matches!$H$2:$H$201,MATCH($A401&amp;"-9",Matches!$J$2:$J$201,0))),5,IF(SIGN(T401-U401)&lt;&gt;SIGN(INDEX(Matches!$G$2:$G$201,MATCH($A401&amp;"-9",Matches!$J$2:$J$201,0))-INDEX(Matches!$H$2:$H$201,MATCH($A401&amp;"-9",Matches!$J$2:$J$201,0))),0,IF(T401-U401=INDEX(Matches!$G$2:$G$201,MATCH($A401&amp;"-9",Matches!$J$2:$J$201,0))-INDEX(Matches!$H$2:$H$201,MATCH($A401&amp;"-9",Matches!$J$2:$J$201,0)),3,2))))),""))</f>
        <v/>
      </c>
      <c r="AG401" s="12" t="str">
        <f aca="false">IF(OR($B401="",V401="",W401=""),"",IFERROR(IF(OR(INDEX(Matches!$I$2:$I$201,MATCH($A401&amp;"-10",Matches!$J$2:$J$201,0))="Void",INDEX(Matches!$G$2:$G$201,MATCH($A401&amp;"-10",Matches!$J$2:$J$201,0))="",INDEX(Matches!$H$2:$H$201,MATCH($A401&amp;"-10",Matches!$J$2:$J$201,0))=""),"",IF(AND($C401&lt;&gt;"",INDEX(Matches!$F$2:$F$201,MATCH($A401&amp;"-10",Matches!$J$2:$J$201,0))&lt;&gt;"",$C401&gt;=INDEX(Matches!$F$2:$F$201,MATCH($A401&amp;"-10",Matches!$J$2:$J$201,0))),"",IF(AND(V401=INDEX(Matches!$G$2:$G$201,MATCH($A401&amp;"-10",Matches!$J$2:$J$201,0)),W401=INDEX(Matches!$H$2:$H$201,MATCH($A401&amp;"-10",Matches!$J$2:$J$201,0))),5,IF(SIGN(V401-W401)&lt;&gt;SIGN(INDEX(Matches!$G$2:$G$201,MATCH($A401&amp;"-10",Matches!$J$2:$J$201,0))-INDEX(Matches!$H$2:$H$201,MATCH($A401&amp;"-10",Matches!$J$2:$J$201,0))),0,IF(V401-W401=INDEX(Matches!$G$2:$G$201,MATCH($A401&amp;"-10",Matches!$J$2:$J$201,0))-INDEX(Matches!$H$2:$H$201,MATCH($A401&amp;"-10",Matches!$J$2:$J$201,0)),3,2))))),""))</f>
        <v/>
      </c>
      <c r="AH401" s="13" t="str">
        <f aca="false">IF($B401="","",SUM(X401:AG401))</f>
        <v/>
      </c>
      <c r="AI401" s="12" t="str">
        <f aca="false">IF($B401="","",COUNTIF(X401:AG401,5))</f>
        <v/>
      </c>
      <c r="AJ401" s="12" t="str">
        <f aca="false">IF($B401="","",COUNTIF(X401:AG401,"&gt;=2"))</f>
        <v/>
      </c>
      <c r="AK401" s="12" t="str">
        <f aca="false">IF($B401="","",COUNT(X401:AG401))</f>
        <v/>
      </c>
    </row>
    <row r="402" customFormat="false" ht="15" hidden="false" customHeight="false" outlineLevel="0" collapsed="false">
      <c r="A402" s="7"/>
      <c r="B402" s="7"/>
      <c r="C402" s="11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12" t="str">
        <f aca="false">IF(OR($B402="",D402="",E402=""),"",IFERROR(IF(OR(INDEX(Matches!$I$2:$I$201,MATCH($A402&amp;"-1",Matches!$J$2:$J$201,0))="Void",INDEX(Matches!$G$2:$G$201,MATCH($A402&amp;"-1",Matches!$J$2:$J$201,0))="",INDEX(Matches!$H$2:$H$201,MATCH($A402&amp;"-1",Matches!$J$2:$J$201,0))=""),"",IF(AND($C402&lt;&gt;"",INDEX(Matches!$F$2:$F$201,MATCH($A402&amp;"-1",Matches!$J$2:$J$201,0))&lt;&gt;"",$C402&gt;=INDEX(Matches!$F$2:$F$201,MATCH($A402&amp;"-1",Matches!$J$2:$J$201,0))),"",IF(AND(D402=INDEX(Matches!$G$2:$G$201,MATCH($A402&amp;"-1",Matches!$J$2:$J$201,0)),E402=INDEX(Matches!$H$2:$H$201,MATCH($A402&amp;"-1",Matches!$J$2:$J$201,0))),5,IF(SIGN(D402-E402)&lt;&gt;SIGN(INDEX(Matches!$G$2:$G$201,MATCH($A402&amp;"-1",Matches!$J$2:$J$201,0))-INDEX(Matches!$H$2:$H$201,MATCH($A402&amp;"-1",Matches!$J$2:$J$201,0))),0,IF(D402-E402=INDEX(Matches!$G$2:$G$201,MATCH($A402&amp;"-1",Matches!$J$2:$J$201,0))-INDEX(Matches!$H$2:$H$201,MATCH($A402&amp;"-1",Matches!$J$2:$J$201,0)),3,2))))),""))</f>
        <v/>
      </c>
      <c r="Y402" s="12" t="str">
        <f aca="false">IF(OR($B402="",F402="",G402=""),"",IFERROR(IF(OR(INDEX(Matches!$I$2:$I$201,MATCH($A402&amp;"-2",Matches!$J$2:$J$201,0))="Void",INDEX(Matches!$G$2:$G$201,MATCH($A402&amp;"-2",Matches!$J$2:$J$201,0))="",INDEX(Matches!$H$2:$H$201,MATCH($A402&amp;"-2",Matches!$J$2:$J$201,0))=""),"",IF(AND($C402&lt;&gt;"",INDEX(Matches!$F$2:$F$201,MATCH($A402&amp;"-2",Matches!$J$2:$J$201,0))&lt;&gt;"",$C402&gt;=INDEX(Matches!$F$2:$F$201,MATCH($A402&amp;"-2",Matches!$J$2:$J$201,0))),"",IF(AND(F402=INDEX(Matches!$G$2:$G$201,MATCH($A402&amp;"-2",Matches!$J$2:$J$201,0)),G402=INDEX(Matches!$H$2:$H$201,MATCH($A402&amp;"-2",Matches!$J$2:$J$201,0))),5,IF(SIGN(F402-G402)&lt;&gt;SIGN(INDEX(Matches!$G$2:$G$201,MATCH($A402&amp;"-2",Matches!$J$2:$J$201,0))-INDEX(Matches!$H$2:$H$201,MATCH($A402&amp;"-2",Matches!$J$2:$J$201,0))),0,IF(F402-G402=INDEX(Matches!$G$2:$G$201,MATCH($A402&amp;"-2",Matches!$J$2:$J$201,0))-INDEX(Matches!$H$2:$H$201,MATCH($A402&amp;"-2",Matches!$J$2:$J$201,0)),3,2))))),""))</f>
        <v/>
      </c>
      <c r="Z402" s="12" t="str">
        <f aca="false">IF(OR($B402="",H402="",I402=""),"",IFERROR(IF(OR(INDEX(Matches!$I$2:$I$201,MATCH($A402&amp;"-3",Matches!$J$2:$J$201,0))="Void",INDEX(Matches!$G$2:$G$201,MATCH($A402&amp;"-3",Matches!$J$2:$J$201,0))="",INDEX(Matches!$H$2:$H$201,MATCH($A402&amp;"-3",Matches!$J$2:$J$201,0))=""),"",IF(AND($C402&lt;&gt;"",INDEX(Matches!$F$2:$F$201,MATCH($A402&amp;"-3",Matches!$J$2:$J$201,0))&lt;&gt;"",$C402&gt;=INDEX(Matches!$F$2:$F$201,MATCH($A402&amp;"-3",Matches!$J$2:$J$201,0))),"",IF(AND(H402=INDEX(Matches!$G$2:$G$201,MATCH($A402&amp;"-3",Matches!$J$2:$J$201,0)),I402=INDEX(Matches!$H$2:$H$201,MATCH($A402&amp;"-3",Matches!$J$2:$J$201,0))),5,IF(SIGN(H402-I402)&lt;&gt;SIGN(INDEX(Matches!$G$2:$G$201,MATCH($A402&amp;"-3",Matches!$J$2:$J$201,0))-INDEX(Matches!$H$2:$H$201,MATCH($A402&amp;"-3",Matches!$J$2:$J$201,0))),0,IF(H402-I402=INDEX(Matches!$G$2:$G$201,MATCH($A402&amp;"-3",Matches!$J$2:$J$201,0))-INDEX(Matches!$H$2:$H$201,MATCH($A402&amp;"-3",Matches!$J$2:$J$201,0)),3,2))))),""))</f>
        <v/>
      </c>
      <c r="AA402" s="12" t="str">
        <f aca="false">IF(OR($B402="",J402="",K402=""),"",IFERROR(IF(OR(INDEX(Matches!$I$2:$I$201,MATCH($A402&amp;"-4",Matches!$J$2:$J$201,0))="Void",INDEX(Matches!$G$2:$G$201,MATCH($A402&amp;"-4",Matches!$J$2:$J$201,0))="",INDEX(Matches!$H$2:$H$201,MATCH($A402&amp;"-4",Matches!$J$2:$J$201,0))=""),"",IF(AND($C402&lt;&gt;"",INDEX(Matches!$F$2:$F$201,MATCH($A402&amp;"-4",Matches!$J$2:$J$201,0))&lt;&gt;"",$C402&gt;=INDEX(Matches!$F$2:$F$201,MATCH($A402&amp;"-4",Matches!$J$2:$J$201,0))),"",IF(AND(J402=INDEX(Matches!$G$2:$G$201,MATCH($A402&amp;"-4",Matches!$J$2:$J$201,0)),K402=INDEX(Matches!$H$2:$H$201,MATCH($A402&amp;"-4",Matches!$J$2:$J$201,0))),5,IF(SIGN(J402-K402)&lt;&gt;SIGN(INDEX(Matches!$G$2:$G$201,MATCH($A402&amp;"-4",Matches!$J$2:$J$201,0))-INDEX(Matches!$H$2:$H$201,MATCH($A402&amp;"-4",Matches!$J$2:$J$201,0))),0,IF(J402-K402=INDEX(Matches!$G$2:$G$201,MATCH($A402&amp;"-4",Matches!$J$2:$J$201,0))-INDEX(Matches!$H$2:$H$201,MATCH($A402&amp;"-4",Matches!$J$2:$J$201,0)),3,2))))),""))</f>
        <v/>
      </c>
      <c r="AB402" s="12" t="str">
        <f aca="false">IF(OR($B402="",L402="",M402=""),"",IFERROR(IF(OR(INDEX(Matches!$I$2:$I$201,MATCH($A402&amp;"-5",Matches!$J$2:$J$201,0))="Void",INDEX(Matches!$G$2:$G$201,MATCH($A402&amp;"-5",Matches!$J$2:$J$201,0))="",INDEX(Matches!$H$2:$H$201,MATCH($A402&amp;"-5",Matches!$J$2:$J$201,0))=""),"",IF(AND($C402&lt;&gt;"",INDEX(Matches!$F$2:$F$201,MATCH($A402&amp;"-5",Matches!$J$2:$J$201,0))&lt;&gt;"",$C402&gt;=INDEX(Matches!$F$2:$F$201,MATCH($A402&amp;"-5",Matches!$J$2:$J$201,0))),"",IF(AND(L402=INDEX(Matches!$G$2:$G$201,MATCH($A402&amp;"-5",Matches!$J$2:$J$201,0)),M402=INDEX(Matches!$H$2:$H$201,MATCH($A402&amp;"-5",Matches!$J$2:$J$201,0))),5,IF(SIGN(L402-M402)&lt;&gt;SIGN(INDEX(Matches!$G$2:$G$201,MATCH($A402&amp;"-5",Matches!$J$2:$J$201,0))-INDEX(Matches!$H$2:$H$201,MATCH($A402&amp;"-5",Matches!$J$2:$J$201,0))),0,IF(L402-M402=INDEX(Matches!$G$2:$G$201,MATCH($A402&amp;"-5",Matches!$J$2:$J$201,0))-INDEX(Matches!$H$2:$H$201,MATCH($A402&amp;"-5",Matches!$J$2:$J$201,0)),3,2))))),""))</f>
        <v/>
      </c>
      <c r="AC402" s="12" t="str">
        <f aca="false">IF(OR($B402="",N402="",O402=""),"",IFERROR(IF(OR(INDEX(Matches!$I$2:$I$201,MATCH($A402&amp;"-6",Matches!$J$2:$J$201,0))="Void",INDEX(Matches!$G$2:$G$201,MATCH($A402&amp;"-6",Matches!$J$2:$J$201,0))="",INDEX(Matches!$H$2:$H$201,MATCH($A402&amp;"-6",Matches!$J$2:$J$201,0))=""),"",IF(AND($C402&lt;&gt;"",INDEX(Matches!$F$2:$F$201,MATCH($A402&amp;"-6",Matches!$J$2:$J$201,0))&lt;&gt;"",$C402&gt;=INDEX(Matches!$F$2:$F$201,MATCH($A402&amp;"-6",Matches!$J$2:$J$201,0))),"",IF(AND(N402=INDEX(Matches!$G$2:$G$201,MATCH($A402&amp;"-6",Matches!$J$2:$J$201,0)),O402=INDEX(Matches!$H$2:$H$201,MATCH($A402&amp;"-6",Matches!$J$2:$J$201,0))),5,IF(SIGN(N402-O402)&lt;&gt;SIGN(INDEX(Matches!$G$2:$G$201,MATCH($A402&amp;"-6",Matches!$J$2:$J$201,0))-INDEX(Matches!$H$2:$H$201,MATCH($A402&amp;"-6",Matches!$J$2:$J$201,0))),0,IF(N402-O402=INDEX(Matches!$G$2:$G$201,MATCH($A402&amp;"-6",Matches!$J$2:$J$201,0))-INDEX(Matches!$H$2:$H$201,MATCH($A402&amp;"-6",Matches!$J$2:$J$201,0)),3,2))))),""))</f>
        <v/>
      </c>
      <c r="AD402" s="12" t="str">
        <f aca="false">IF(OR($B402="",P402="",Q402=""),"",IFERROR(IF(OR(INDEX(Matches!$I$2:$I$201,MATCH($A402&amp;"-7",Matches!$J$2:$J$201,0))="Void",INDEX(Matches!$G$2:$G$201,MATCH($A402&amp;"-7",Matches!$J$2:$J$201,0))="",INDEX(Matches!$H$2:$H$201,MATCH($A402&amp;"-7",Matches!$J$2:$J$201,0))=""),"",IF(AND($C402&lt;&gt;"",INDEX(Matches!$F$2:$F$201,MATCH($A402&amp;"-7",Matches!$J$2:$J$201,0))&lt;&gt;"",$C402&gt;=INDEX(Matches!$F$2:$F$201,MATCH($A402&amp;"-7",Matches!$J$2:$J$201,0))),"",IF(AND(P402=INDEX(Matches!$G$2:$G$201,MATCH($A402&amp;"-7",Matches!$J$2:$J$201,0)),Q402=INDEX(Matches!$H$2:$H$201,MATCH($A402&amp;"-7",Matches!$J$2:$J$201,0))),5,IF(SIGN(P402-Q402)&lt;&gt;SIGN(INDEX(Matches!$G$2:$G$201,MATCH($A402&amp;"-7",Matches!$J$2:$J$201,0))-INDEX(Matches!$H$2:$H$201,MATCH($A402&amp;"-7",Matches!$J$2:$J$201,0))),0,IF(P402-Q402=INDEX(Matches!$G$2:$G$201,MATCH($A402&amp;"-7",Matches!$J$2:$J$201,0))-INDEX(Matches!$H$2:$H$201,MATCH($A402&amp;"-7",Matches!$J$2:$J$201,0)),3,2))))),""))</f>
        <v/>
      </c>
      <c r="AE402" s="12" t="str">
        <f aca="false">IF(OR($B402="",R402="",S402=""),"",IFERROR(IF(OR(INDEX(Matches!$I$2:$I$201,MATCH($A402&amp;"-8",Matches!$J$2:$J$201,0))="Void",INDEX(Matches!$G$2:$G$201,MATCH($A402&amp;"-8",Matches!$J$2:$J$201,0))="",INDEX(Matches!$H$2:$H$201,MATCH($A402&amp;"-8",Matches!$J$2:$J$201,0))=""),"",IF(AND($C402&lt;&gt;"",INDEX(Matches!$F$2:$F$201,MATCH($A402&amp;"-8",Matches!$J$2:$J$201,0))&lt;&gt;"",$C402&gt;=INDEX(Matches!$F$2:$F$201,MATCH($A402&amp;"-8",Matches!$J$2:$J$201,0))),"",IF(AND(R402=INDEX(Matches!$G$2:$G$201,MATCH($A402&amp;"-8",Matches!$J$2:$J$201,0)),S402=INDEX(Matches!$H$2:$H$201,MATCH($A402&amp;"-8",Matches!$J$2:$J$201,0))),5,IF(SIGN(R402-S402)&lt;&gt;SIGN(INDEX(Matches!$G$2:$G$201,MATCH($A402&amp;"-8",Matches!$J$2:$J$201,0))-INDEX(Matches!$H$2:$H$201,MATCH($A402&amp;"-8",Matches!$J$2:$J$201,0))),0,IF(R402-S402=INDEX(Matches!$G$2:$G$201,MATCH($A402&amp;"-8",Matches!$J$2:$J$201,0))-INDEX(Matches!$H$2:$H$201,MATCH($A402&amp;"-8",Matches!$J$2:$J$201,0)),3,2))))),""))</f>
        <v/>
      </c>
      <c r="AF402" s="12" t="str">
        <f aca="false">IF(OR($B402="",T402="",U402=""),"",IFERROR(IF(OR(INDEX(Matches!$I$2:$I$201,MATCH($A402&amp;"-9",Matches!$J$2:$J$201,0))="Void",INDEX(Matches!$G$2:$G$201,MATCH($A402&amp;"-9",Matches!$J$2:$J$201,0))="",INDEX(Matches!$H$2:$H$201,MATCH($A402&amp;"-9",Matches!$J$2:$J$201,0))=""),"",IF(AND($C402&lt;&gt;"",INDEX(Matches!$F$2:$F$201,MATCH($A402&amp;"-9",Matches!$J$2:$J$201,0))&lt;&gt;"",$C402&gt;=INDEX(Matches!$F$2:$F$201,MATCH($A402&amp;"-9",Matches!$J$2:$J$201,0))),"",IF(AND(T402=INDEX(Matches!$G$2:$G$201,MATCH($A402&amp;"-9",Matches!$J$2:$J$201,0)),U402=INDEX(Matches!$H$2:$H$201,MATCH($A402&amp;"-9",Matches!$J$2:$J$201,0))),5,IF(SIGN(T402-U402)&lt;&gt;SIGN(INDEX(Matches!$G$2:$G$201,MATCH($A402&amp;"-9",Matches!$J$2:$J$201,0))-INDEX(Matches!$H$2:$H$201,MATCH($A402&amp;"-9",Matches!$J$2:$J$201,0))),0,IF(T402-U402=INDEX(Matches!$G$2:$G$201,MATCH($A402&amp;"-9",Matches!$J$2:$J$201,0))-INDEX(Matches!$H$2:$H$201,MATCH($A402&amp;"-9",Matches!$J$2:$J$201,0)),3,2))))),""))</f>
        <v/>
      </c>
      <c r="AG402" s="12" t="str">
        <f aca="false">IF(OR($B402="",V402="",W402=""),"",IFERROR(IF(OR(INDEX(Matches!$I$2:$I$201,MATCH($A402&amp;"-10",Matches!$J$2:$J$201,0))="Void",INDEX(Matches!$G$2:$G$201,MATCH($A402&amp;"-10",Matches!$J$2:$J$201,0))="",INDEX(Matches!$H$2:$H$201,MATCH($A402&amp;"-10",Matches!$J$2:$J$201,0))=""),"",IF(AND($C402&lt;&gt;"",INDEX(Matches!$F$2:$F$201,MATCH($A402&amp;"-10",Matches!$J$2:$J$201,0))&lt;&gt;"",$C402&gt;=INDEX(Matches!$F$2:$F$201,MATCH($A402&amp;"-10",Matches!$J$2:$J$201,0))),"",IF(AND(V402=INDEX(Matches!$G$2:$G$201,MATCH($A402&amp;"-10",Matches!$J$2:$J$201,0)),W402=INDEX(Matches!$H$2:$H$201,MATCH($A402&amp;"-10",Matches!$J$2:$J$201,0))),5,IF(SIGN(V402-W402)&lt;&gt;SIGN(INDEX(Matches!$G$2:$G$201,MATCH($A402&amp;"-10",Matches!$J$2:$J$201,0))-INDEX(Matches!$H$2:$H$201,MATCH($A402&amp;"-10",Matches!$J$2:$J$201,0))),0,IF(V402-W402=INDEX(Matches!$G$2:$G$201,MATCH($A402&amp;"-10",Matches!$J$2:$J$201,0))-INDEX(Matches!$H$2:$H$201,MATCH($A402&amp;"-10",Matches!$J$2:$J$201,0)),3,2))))),""))</f>
        <v/>
      </c>
      <c r="AH402" s="13" t="str">
        <f aca="false">IF($B402="","",SUM(X402:AG402))</f>
        <v/>
      </c>
      <c r="AI402" s="12" t="str">
        <f aca="false">IF($B402="","",COUNTIF(X402:AG402,5))</f>
        <v/>
      </c>
      <c r="AJ402" s="12" t="str">
        <f aca="false">IF($B402="","",COUNTIF(X402:AG402,"&gt;=2"))</f>
        <v/>
      </c>
      <c r="AK402" s="12" t="str">
        <f aca="false">IF($B402="","",COUNT(X402:AG402))</f>
        <v/>
      </c>
    </row>
    <row r="403" customFormat="false" ht="15" hidden="false" customHeight="false" outlineLevel="0" collapsed="false">
      <c r="A403" s="7"/>
      <c r="B403" s="7"/>
      <c r="C403" s="11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12" t="str">
        <f aca="false">IF(OR($B403="",D403="",E403=""),"",IFERROR(IF(OR(INDEX(Matches!$I$2:$I$201,MATCH($A403&amp;"-1",Matches!$J$2:$J$201,0))="Void",INDEX(Matches!$G$2:$G$201,MATCH($A403&amp;"-1",Matches!$J$2:$J$201,0))="",INDEX(Matches!$H$2:$H$201,MATCH($A403&amp;"-1",Matches!$J$2:$J$201,0))=""),"",IF(AND($C403&lt;&gt;"",INDEX(Matches!$F$2:$F$201,MATCH($A403&amp;"-1",Matches!$J$2:$J$201,0))&lt;&gt;"",$C403&gt;=INDEX(Matches!$F$2:$F$201,MATCH($A403&amp;"-1",Matches!$J$2:$J$201,0))),"",IF(AND(D403=INDEX(Matches!$G$2:$G$201,MATCH($A403&amp;"-1",Matches!$J$2:$J$201,0)),E403=INDEX(Matches!$H$2:$H$201,MATCH($A403&amp;"-1",Matches!$J$2:$J$201,0))),5,IF(SIGN(D403-E403)&lt;&gt;SIGN(INDEX(Matches!$G$2:$G$201,MATCH($A403&amp;"-1",Matches!$J$2:$J$201,0))-INDEX(Matches!$H$2:$H$201,MATCH($A403&amp;"-1",Matches!$J$2:$J$201,0))),0,IF(D403-E403=INDEX(Matches!$G$2:$G$201,MATCH($A403&amp;"-1",Matches!$J$2:$J$201,0))-INDEX(Matches!$H$2:$H$201,MATCH($A403&amp;"-1",Matches!$J$2:$J$201,0)),3,2))))),""))</f>
        <v/>
      </c>
      <c r="Y403" s="12" t="str">
        <f aca="false">IF(OR($B403="",F403="",G403=""),"",IFERROR(IF(OR(INDEX(Matches!$I$2:$I$201,MATCH($A403&amp;"-2",Matches!$J$2:$J$201,0))="Void",INDEX(Matches!$G$2:$G$201,MATCH($A403&amp;"-2",Matches!$J$2:$J$201,0))="",INDEX(Matches!$H$2:$H$201,MATCH($A403&amp;"-2",Matches!$J$2:$J$201,0))=""),"",IF(AND($C403&lt;&gt;"",INDEX(Matches!$F$2:$F$201,MATCH($A403&amp;"-2",Matches!$J$2:$J$201,0))&lt;&gt;"",$C403&gt;=INDEX(Matches!$F$2:$F$201,MATCH($A403&amp;"-2",Matches!$J$2:$J$201,0))),"",IF(AND(F403=INDEX(Matches!$G$2:$G$201,MATCH($A403&amp;"-2",Matches!$J$2:$J$201,0)),G403=INDEX(Matches!$H$2:$H$201,MATCH($A403&amp;"-2",Matches!$J$2:$J$201,0))),5,IF(SIGN(F403-G403)&lt;&gt;SIGN(INDEX(Matches!$G$2:$G$201,MATCH($A403&amp;"-2",Matches!$J$2:$J$201,0))-INDEX(Matches!$H$2:$H$201,MATCH($A403&amp;"-2",Matches!$J$2:$J$201,0))),0,IF(F403-G403=INDEX(Matches!$G$2:$G$201,MATCH($A403&amp;"-2",Matches!$J$2:$J$201,0))-INDEX(Matches!$H$2:$H$201,MATCH($A403&amp;"-2",Matches!$J$2:$J$201,0)),3,2))))),""))</f>
        <v/>
      </c>
      <c r="Z403" s="12" t="str">
        <f aca="false">IF(OR($B403="",H403="",I403=""),"",IFERROR(IF(OR(INDEX(Matches!$I$2:$I$201,MATCH($A403&amp;"-3",Matches!$J$2:$J$201,0))="Void",INDEX(Matches!$G$2:$G$201,MATCH($A403&amp;"-3",Matches!$J$2:$J$201,0))="",INDEX(Matches!$H$2:$H$201,MATCH($A403&amp;"-3",Matches!$J$2:$J$201,0))=""),"",IF(AND($C403&lt;&gt;"",INDEX(Matches!$F$2:$F$201,MATCH($A403&amp;"-3",Matches!$J$2:$J$201,0))&lt;&gt;"",$C403&gt;=INDEX(Matches!$F$2:$F$201,MATCH($A403&amp;"-3",Matches!$J$2:$J$201,0))),"",IF(AND(H403=INDEX(Matches!$G$2:$G$201,MATCH($A403&amp;"-3",Matches!$J$2:$J$201,0)),I403=INDEX(Matches!$H$2:$H$201,MATCH($A403&amp;"-3",Matches!$J$2:$J$201,0))),5,IF(SIGN(H403-I403)&lt;&gt;SIGN(INDEX(Matches!$G$2:$G$201,MATCH($A403&amp;"-3",Matches!$J$2:$J$201,0))-INDEX(Matches!$H$2:$H$201,MATCH($A403&amp;"-3",Matches!$J$2:$J$201,0))),0,IF(H403-I403=INDEX(Matches!$G$2:$G$201,MATCH($A403&amp;"-3",Matches!$J$2:$J$201,0))-INDEX(Matches!$H$2:$H$201,MATCH($A403&amp;"-3",Matches!$J$2:$J$201,0)),3,2))))),""))</f>
        <v/>
      </c>
      <c r="AA403" s="12" t="str">
        <f aca="false">IF(OR($B403="",J403="",K403=""),"",IFERROR(IF(OR(INDEX(Matches!$I$2:$I$201,MATCH($A403&amp;"-4",Matches!$J$2:$J$201,0))="Void",INDEX(Matches!$G$2:$G$201,MATCH($A403&amp;"-4",Matches!$J$2:$J$201,0))="",INDEX(Matches!$H$2:$H$201,MATCH($A403&amp;"-4",Matches!$J$2:$J$201,0))=""),"",IF(AND($C403&lt;&gt;"",INDEX(Matches!$F$2:$F$201,MATCH($A403&amp;"-4",Matches!$J$2:$J$201,0))&lt;&gt;"",$C403&gt;=INDEX(Matches!$F$2:$F$201,MATCH($A403&amp;"-4",Matches!$J$2:$J$201,0))),"",IF(AND(J403=INDEX(Matches!$G$2:$G$201,MATCH($A403&amp;"-4",Matches!$J$2:$J$201,0)),K403=INDEX(Matches!$H$2:$H$201,MATCH($A403&amp;"-4",Matches!$J$2:$J$201,0))),5,IF(SIGN(J403-K403)&lt;&gt;SIGN(INDEX(Matches!$G$2:$G$201,MATCH($A403&amp;"-4",Matches!$J$2:$J$201,0))-INDEX(Matches!$H$2:$H$201,MATCH($A403&amp;"-4",Matches!$J$2:$J$201,0))),0,IF(J403-K403=INDEX(Matches!$G$2:$G$201,MATCH($A403&amp;"-4",Matches!$J$2:$J$201,0))-INDEX(Matches!$H$2:$H$201,MATCH($A403&amp;"-4",Matches!$J$2:$J$201,0)),3,2))))),""))</f>
        <v/>
      </c>
      <c r="AB403" s="12" t="str">
        <f aca="false">IF(OR($B403="",L403="",M403=""),"",IFERROR(IF(OR(INDEX(Matches!$I$2:$I$201,MATCH($A403&amp;"-5",Matches!$J$2:$J$201,0))="Void",INDEX(Matches!$G$2:$G$201,MATCH($A403&amp;"-5",Matches!$J$2:$J$201,0))="",INDEX(Matches!$H$2:$H$201,MATCH($A403&amp;"-5",Matches!$J$2:$J$201,0))=""),"",IF(AND($C403&lt;&gt;"",INDEX(Matches!$F$2:$F$201,MATCH($A403&amp;"-5",Matches!$J$2:$J$201,0))&lt;&gt;"",$C403&gt;=INDEX(Matches!$F$2:$F$201,MATCH($A403&amp;"-5",Matches!$J$2:$J$201,0))),"",IF(AND(L403=INDEX(Matches!$G$2:$G$201,MATCH($A403&amp;"-5",Matches!$J$2:$J$201,0)),M403=INDEX(Matches!$H$2:$H$201,MATCH($A403&amp;"-5",Matches!$J$2:$J$201,0))),5,IF(SIGN(L403-M403)&lt;&gt;SIGN(INDEX(Matches!$G$2:$G$201,MATCH($A403&amp;"-5",Matches!$J$2:$J$201,0))-INDEX(Matches!$H$2:$H$201,MATCH($A403&amp;"-5",Matches!$J$2:$J$201,0))),0,IF(L403-M403=INDEX(Matches!$G$2:$G$201,MATCH($A403&amp;"-5",Matches!$J$2:$J$201,0))-INDEX(Matches!$H$2:$H$201,MATCH($A403&amp;"-5",Matches!$J$2:$J$201,0)),3,2))))),""))</f>
        <v/>
      </c>
      <c r="AC403" s="12" t="str">
        <f aca="false">IF(OR($B403="",N403="",O403=""),"",IFERROR(IF(OR(INDEX(Matches!$I$2:$I$201,MATCH($A403&amp;"-6",Matches!$J$2:$J$201,0))="Void",INDEX(Matches!$G$2:$G$201,MATCH($A403&amp;"-6",Matches!$J$2:$J$201,0))="",INDEX(Matches!$H$2:$H$201,MATCH($A403&amp;"-6",Matches!$J$2:$J$201,0))=""),"",IF(AND($C403&lt;&gt;"",INDEX(Matches!$F$2:$F$201,MATCH($A403&amp;"-6",Matches!$J$2:$J$201,0))&lt;&gt;"",$C403&gt;=INDEX(Matches!$F$2:$F$201,MATCH($A403&amp;"-6",Matches!$J$2:$J$201,0))),"",IF(AND(N403=INDEX(Matches!$G$2:$G$201,MATCH($A403&amp;"-6",Matches!$J$2:$J$201,0)),O403=INDEX(Matches!$H$2:$H$201,MATCH($A403&amp;"-6",Matches!$J$2:$J$201,0))),5,IF(SIGN(N403-O403)&lt;&gt;SIGN(INDEX(Matches!$G$2:$G$201,MATCH($A403&amp;"-6",Matches!$J$2:$J$201,0))-INDEX(Matches!$H$2:$H$201,MATCH($A403&amp;"-6",Matches!$J$2:$J$201,0))),0,IF(N403-O403=INDEX(Matches!$G$2:$G$201,MATCH($A403&amp;"-6",Matches!$J$2:$J$201,0))-INDEX(Matches!$H$2:$H$201,MATCH($A403&amp;"-6",Matches!$J$2:$J$201,0)),3,2))))),""))</f>
        <v/>
      </c>
      <c r="AD403" s="12" t="str">
        <f aca="false">IF(OR($B403="",P403="",Q403=""),"",IFERROR(IF(OR(INDEX(Matches!$I$2:$I$201,MATCH($A403&amp;"-7",Matches!$J$2:$J$201,0))="Void",INDEX(Matches!$G$2:$G$201,MATCH($A403&amp;"-7",Matches!$J$2:$J$201,0))="",INDEX(Matches!$H$2:$H$201,MATCH($A403&amp;"-7",Matches!$J$2:$J$201,0))=""),"",IF(AND($C403&lt;&gt;"",INDEX(Matches!$F$2:$F$201,MATCH($A403&amp;"-7",Matches!$J$2:$J$201,0))&lt;&gt;"",$C403&gt;=INDEX(Matches!$F$2:$F$201,MATCH($A403&amp;"-7",Matches!$J$2:$J$201,0))),"",IF(AND(P403=INDEX(Matches!$G$2:$G$201,MATCH($A403&amp;"-7",Matches!$J$2:$J$201,0)),Q403=INDEX(Matches!$H$2:$H$201,MATCH($A403&amp;"-7",Matches!$J$2:$J$201,0))),5,IF(SIGN(P403-Q403)&lt;&gt;SIGN(INDEX(Matches!$G$2:$G$201,MATCH($A403&amp;"-7",Matches!$J$2:$J$201,0))-INDEX(Matches!$H$2:$H$201,MATCH($A403&amp;"-7",Matches!$J$2:$J$201,0))),0,IF(P403-Q403=INDEX(Matches!$G$2:$G$201,MATCH($A403&amp;"-7",Matches!$J$2:$J$201,0))-INDEX(Matches!$H$2:$H$201,MATCH($A403&amp;"-7",Matches!$J$2:$J$201,0)),3,2))))),""))</f>
        <v/>
      </c>
      <c r="AE403" s="12" t="str">
        <f aca="false">IF(OR($B403="",R403="",S403=""),"",IFERROR(IF(OR(INDEX(Matches!$I$2:$I$201,MATCH($A403&amp;"-8",Matches!$J$2:$J$201,0))="Void",INDEX(Matches!$G$2:$G$201,MATCH($A403&amp;"-8",Matches!$J$2:$J$201,0))="",INDEX(Matches!$H$2:$H$201,MATCH($A403&amp;"-8",Matches!$J$2:$J$201,0))=""),"",IF(AND($C403&lt;&gt;"",INDEX(Matches!$F$2:$F$201,MATCH($A403&amp;"-8",Matches!$J$2:$J$201,0))&lt;&gt;"",$C403&gt;=INDEX(Matches!$F$2:$F$201,MATCH($A403&amp;"-8",Matches!$J$2:$J$201,0))),"",IF(AND(R403=INDEX(Matches!$G$2:$G$201,MATCH($A403&amp;"-8",Matches!$J$2:$J$201,0)),S403=INDEX(Matches!$H$2:$H$201,MATCH($A403&amp;"-8",Matches!$J$2:$J$201,0))),5,IF(SIGN(R403-S403)&lt;&gt;SIGN(INDEX(Matches!$G$2:$G$201,MATCH($A403&amp;"-8",Matches!$J$2:$J$201,0))-INDEX(Matches!$H$2:$H$201,MATCH($A403&amp;"-8",Matches!$J$2:$J$201,0))),0,IF(R403-S403=INDEX(Matches!$G$2:$G$201,MATCH($A403&amp;"-8",Matches!$J$2:$J$201,0))-INDEX(Matches!$H$2:$H$201,MATCH($A403&amp;"-8",Matches!$J$2:$J$201,0)),3,2))))),""))</f>
        <v/>
      </c>
      <c r="AF403" s="12" t="str">
        <f aca="false">IF(OR($B403="",T403="",U403=""),"",IFERROR(IF(OR(INDEX(Matches!$I$2:$I$201,MATCH($A403&amp;"-9",Matches!$J$2:$J$201,0))="Void",INDEX(Matches!$G$2:$G$201,MATCH($A403&amp;"-9",Matches!$J$2:$J$201,0))="",INDEX(Matches!$H$2:$H$201,MATCH($A403&amp;"-9",Matches!$J$2:$J$201,0))=""),"",IF(AND($C403&lt;&gt;"",INDEX(Matches!$F$2:$F$201,MATCH($A403&amp;"-9",Matches!$J$2:$J$201,0))&lt;&gt;"",$C403&gt;=INDEX(Matches!$F$2:$F$201,MATCH($A403&amp;"-9",Matches!$J$2:$J$201,0))),"",IF(AND(T403=INDEX(Matches!$G$2:$G$201,MATCH($A403&amp;"-9",Matches!$J$2:$J$201,0)),U403=INDEX(Matches!$H$2:$H$201,MATCH($A403&amp;"-9",Matches!$J$2:$J$201,0))),5,IF(SIGN(T403-U403)&lt;&gt;SIGN(INDEX(Matches!$G$2:$G$201,MATCH($A403&amp;"-9",Matches!$J$2:$J$201,0))-INDEX(Matches!$H$2:$H$201,MATCH($A403&amp;"-9",Matches!$J$2:$J$201,0))),0,IF(T403-U403=INDEX(Matches!$G$2:$G$201,MATCH($A403&amp;"-9",Matches!$J$2:$J$201,0))-INDEX(Matches!$H$2:$H$201,MATCH($A403&amp;"-9",Matches!$J$2:$J$201,0)),3,2))))),""))</f>
        <v/>
      </c>
      <c r="AG403" s="12" t="str">
        <f aca="false">IF(OR($B403="",V403="",W403=""),"",IFERROR(IF(OR(INDEX(Matches!$I$2:$I$201,MATCH($A403&amp;"-10",Matches!$J$2:$J$201,0))="Void",INDEX(Matches!$G$2:$G$201,MATCH($A403&amp;"-10",Matches!$J$2:$J$201,0))="",INDEX(Matches!$H$2:$H$201,MATCH($A403&amp;"-10",Matches!$J$2:$J$201,0))=""),"",IF(AND($C403&lt;&gt;"",INDEX(Matches!$F$2:$F$201,MATCH($A403&amp;"-10",Matches!$J$2:$J$201,0))&lt;&gt;"",$C403&gt;=INDEX(Matches!$F$2:$F$201,MATCH($A403&amp;"-10",Matches!$J$2:$J$201,0))),"",IF(AND(V403=INDEX(Matches!$G$2:$G$201,MATCH($A403&amp;"-10",Matches!$J$2:$J$201,0)),W403=INDEX(Matches!$H$2:$H$201,MATCH($A403&amp;"-10",Matches!$J$2:$J$201,0))),5,IF(SIGN(V403-W403)&lt;&gt;SIGN(INDEX(Matches!$G$2:$G$201,MATCH($A403&amp;"-10",Matches!$J$2:$J$201,0))-INDEX(Matches!$H$2:$H$201,MATCH($A403&amp;"-10",Matches!$J$2:$J$201,0))),0,IF(V403-W403=INDEX(Matches!$G$2:$G$201,MATCH($A403&amp;"-10",Matches!$J$2:$J$201,0))-INDEX(Matches!$H$2:$H$201,MATCH($A403&amp;"-10",Matches!$J$2:$J$201,0)),3,2))))),""))</f>
        <v/>
      </c>
      <c r="AH403" s="13" t="str">
        <f aca="false">IF($B403="","",SUM(X403:AG403))</f>
        <v/>
      </c>
      <c r="AI403" s="12" t="str">
        <f aca="false">IF($B403="","",COUNTIF(X403:AG403,5))</f>
        <v/>
      </c>
      <c r="AJ403" s="12" t="str">
        <f aca="false">IF($B403="","",COUNTIF(X403:AG403,"&gt;=2"))</f>
        <v/>
      </c>
      <c r="AK403" s="12" t="str">
        <f aca="false">IF($B403="","",COUNT(X403:AG403))</f>
        <v/>
      </c>
    </row>
    <row r="404" customFormat="false" ht="15" hidden="false" customHeight="false" outlineLevel="0" collapsed="false">
      <c r="A404" s="7"/>
      <c r="B404" s="7"/>
      <c r="C404" s="11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12" t="str">
        <f aca="false">IF(OR($B404="",D404="",E404=""),"",IFERROR(IF(OR(INDEX(Matches!$I$2:$I$201,MATCH($A404&amp;"-1",Matches!$J$2:$J$201,0))="Void",INDEX(Matches!$G$2:$G$201,MATCH($A404&amp;"-1",Matches!$J$2:$J$201,0))="",INDEX(Matches!$H$2:$H$201,MATCH($A404&amp;"-1",Matches!$J$2:$J$201,0))=""),"",IF(AND($C404&lt;&gt;"",INDEX(Matches!$F$2:$F$201,MATCH($A404&amp;"-1",Matches!$J$2:$J$201,0))&lt;&gt;"",$C404&gt;=INDEX(Matches!$F$2:$F$201,MATCH($A404&amp;"-1",Matches!$J$2:$J$201,0))),"",IF(AND(D404=INDEX(Matches!$G$2:$G$201,MATCH($A404&amp;"-1",Matches!$J$2:$J$201,0)),E404=INDEX(Matches!$H$2:$H$201,MATCH($A404&amp;"-1",Matches!$J$2:$J$201,0))),5,IF(SIGN(D404-E404)&lt;&gt;SIGN(INDEX(Matches!$G$2:$G$201,MATCH($A404&amp;"-1",Matches!$J$2:$J$201,0))-INDEX(Matches!$H$2:$H$201,MATCH($A404&amp;"-1",Matches!$J$2:$J$201,0))),0,IF(D404-E404=INDEX(Matches!$G$2:$G$201,MATCH($A404&amp;"-1",Matches!$J$2:$J$201,0))-INDEX(Matches!$H$2:$H$201,MATCH($A404&amp;"-1",Matches!$J$2:$J$201,0)),3,2))))),""))</f>
        <v/>
      </c>
      <c r="Y404" s="12" t="str">
        <f aca="false">IF(OR($B404="",F404="",G404=""),"",IFERROR(IF(OR(INDEX(Matches!$I$2:$I$201,MATCH($A404&amp;"-2",Matches!$J$2:$J$201,0))="Void",INDEX(Matches!$G$2:$G$201,MATCH($A404&amp;"-2",Matches!$J$2:$J$201,0))="",INDEX(Matches!$H$2:$H$201,MATCH($A404&amp;"-2",Matches!$J$2:$J$201,0))=""),"",IF(AND($C404&lt;&gt;"",INDEX(Matches!$F$2:$F$201,MATCH($A404&amp;"-2",Matches!$J$2:$J$201,0))&lt;&gt;"",$C404&gt;=INDEX(Matches!$F$2:$F$201,MATCH($A404&amp;"-2",Matches!$J$2:$J$201,0))),"",IF(AND(F404=INDEX(Matches!$G$2:$G$201,MATCH($A404&amp;"-2",Matches!$J$2:$J$201,0)),G404=INDEX(Matches!$H$2:$H$201,MATCH($A404&amp;"-2",Matches!$J$2:$J$201,0))),5,IF(SIGN(F404-G404)&lt;&gt;SIGN(INDEX(Matches!$G$2:$G$201,MATCH($A404&amp;"-2",Matches!$J$2:$J$201,0))-INDEX(Matches!$H$2:$H$201,MATCH($A404&amp;"-2",Matches!$J$2:$J$201,0))),0,IF(F404-G404=INDEX(Matches!$G$2:$G$201,MATCH($A404&amp;"-2",Matches!$J$2:$J$201,0))-INDEX(Matches!$H$2:$H$201,MATCH($A404&amp;"-2",Matches!$J$2:$J$201,0)),3,2))))),""))</f>
        <v/>
      </c>
      <c r="Z404" s="12" t="str">
        <f aca="false">IF(OR($B404="",H404="",I404=""),"",IFERROR(IF(OR(INDEX(Matches!$I$2:$I$201,MATCH($A404&amp;"-3",Matches!$J$2:$J$201,0))="Void",INDEX(Matches!$G$2:$G$201,MATCH($A404&amp;"-3",Matches!$J$2:$J$201,0))="",INDEX(Matches!$H$2:$H$201,MATCH($A404&amp;"-3",Matches!$J$2:$J$201,0))=""),"",IF(AND($C404&lt;&gt;"",INDEX(Matches!$F$2:$F$201,MATCH($A404&amp;"-3",Matches!$J$2:$J$201,0))&lt;&gt;"",$C404&gt;=INDEX(Matches!$F$2:$F$201,MATCH($A404&amp;"-3",Matches!$J$2:$J$201,0))),"",IF(AND(H404=INDEX(Matches!$G$2:$G$201,MATCH($A404&amp;"-3",Matches!$J$2:$J$201,0)),I404=INDEX(Matches!$H$2:$H$201,MATCH($A404&amp;"-3",Matches!$J$2:$J$201,0))),5,IF(SIGN(H404-I404)&lt;&gt;SIGN(INDEX(Matches!$G$2:$G$201,MATCH($A404&amp;"-3",Matches!$J$2:$J$201,0))-INDEX(Matches!$H$2:$H$201,MATCH($A404&amp;"-3",Matches!$J$2:$J$201,0))),0,IF(H404-I404=INDEX(Matches!$G$2:$G$201,MATCH($A404&amp;"-3",Matches!$J$2:$J$201,0))-INDEX(Matches!$H$2:$H$201,MATCH($A404&amp;"-3",Matches!$J$2:$J$201,0)),3,2))))),""))</f>
        <v/>
      </c>
      <c r="AA404" s="12" t="str">
        <f aca="false">IF(OR($B404="",J404="",K404=""),"",IFERROR(IF(OR(INDEX(Matches!$I$2:$I$201,MATCH($A404&amp;"-4",Matches!$J$2:$J$201,0))="Void",INDEX(Matches!$G$2:$G$201,MATCH($A404&amp;"-4",Matches!$J$2:$J$201,0))="",INDEX(Matches!$H$2:$H$201,MATCH($A404&amp;"-4",Matches!$J$2:$J$201,0))=""),"",IF(AND($C404&lt;&gt;"",INDEX(Matches!$F$2:$F$201,MATCH($A404&amp;"-4",Matches!$J$2:$J$201,0))&lt;&gt;"",$C404&gt;=INDEX(Matches!$F$2:$F$201,MATCH($A404&amp;"-4",Matches!$J$2:$J$201,0))),"",IF(AND(J404=INDEX(Matches!$G$2:$G$201,MATCH($A404&amp;"-4",Matches!$J$2:$J$201,0)),K404=INDEX(Matches!$H$2:$H$201,MATCH($A404&amp;"-4",Matches!$J$2:$J$201,0))),5,IF(SIGN(J404-K404)&lt;&gt;SIGN(INDEX(Matches!$G$2:$G$201,MATCH($A404&amp;"-4",Matches!$J$2:$J$201,0))-INDEX(Matches!$H$2:$H$201,MATCH($A404&amp;"-4",Matches!$J$2:$J$201,0))),0,IF(J404-K404=INDEX(Matches!$G$2:$G$201,MATCH($A404&amp;"-4",Matches!$J$2:$J$201,0))-INDEX(Matches!$H$2:$H$201,MATCH($A404&amp;"-4",Matches!$J$2:$J$201,0)),3,2))))),""))</f>
        <v/>
      </c>
      <c r="AB404" s="12" t="str">
        <f aca="false">IF(OR($B404="",L404="",M404=""),"",IFERROR(IF(OR(INDEX(Matches!$I$2:$I$201,MATCH($A404&amp;"-5",Matches!$J$2:$J$201,0))="Void",INDEX(Matches!$G$2:$G$201,MATCH($A404&amp;"-5",Matches!$J$2:$J$201,0))="",INDEX(Matches!$H$2:$H$201,MATCH($A404&amp;"-5",Matches!$J$2:$J$201,0))=""),"",IF(AND($C404&lt;&gt;"",INDEX(Matches!$F$2:$F$201,MATCH($A404&amp;"-5",Matches!$J$2:$J$201,0))&lt;&gt;"",$C404&gt;=INDEX(Matches!$F$2:$F$201,MATCH($A404&amp;"-5",Matches!$J$2:$J$201,0))),"",IF(AND(L404=INDEX(Matches!$G$2:$G$201,MATCH($A404&amp;"-5",Matches!$J$2:$J$201,0)),M404=INDEX(Matches!$H$2:$H$201,MATCH($A404&amp;"-5",Matches!$J$2:$J$201,0))),5,IF(SIGN(L404-M404)&lt;&gt;SIGN(INDEX(Matches!$G$2:$G$201,MATCH($A404&amp;"-5",Matches!$J$2:$J$201,0))-INDEX(Matches!$H$2:$H$201,MATCH($A404&amp;"-5",Matches!$J$2:$J$201,0))),0,IF(L404-M404=INDEX(Matches!$G$2:$G$201,MATCH($A404&amp;"-5",Matches!$J$2:$J$201,0))-INDEX(Matches!$H$2:$H$201,MATCH($A404&amp;"-5",Matches!$J$2:$J$201,0)),3,2))))),""))</f>
        <v/>
      </c>
      <c r="AC404" s="12" t="str">
        <f aca="false">IF(OR($B404="",N404="",O404=""),"",IFERROR(IF(OR(INDEX(Matches!$I$2:$I$201,MATCH($A404&amp;"-6",Matches!$J$2:$J$201,0))="Void",INDEX(Matches!$G$2:$G$201,MATCH($A404&amp;"-6",Matches!$J$2:$J$201,0))="",INDEX(Matches!$H$2:$H$201,MATCH($A404&amp;"-6",Matches!$J$2:$J$201,0))=""),"",IF(AND($C404&lt;&gt;"",INDEX(Matches!$F$2:$F$201,MATCH($A404&amp;"-6",Matches!$J$2:$J$201,0))&lt;&gt;"",$C404&gt;=INDEX(Matches!$F$2:$F$201,MATCH($A404&amp;"-6",Matches!$J$2:$J$201,0))),"",IF(AND(N404=INDEX(Matches!$G$2:$G$201,MATCH($A404&amp;"-6",Matches!$J$2:$J$201,0)),O404=INDEX(Matches!$H$2:$H$201,MATCH($A404&amp;"-6",Matches!$J$2:$J$201,0))),5,IF(SIGN(N404-O404)&lt;&gt;SIGN(INDEX(Matches!$G$2:$G$201,MATCH($A404&amp;"-6",Matches!$J$2:$J$201,0))-INDEX(Matches!$H$2:$H$201,MATCH($A404&amp;"-6",Matches!$J$2:$J$201,0))),0,IF(N404-O404=INDEX(Matches!$G$2:$G$201,MATCH($A404&amp;"-6",Matches!$J$2:$J$201,0))-INDEX(Matches!$H$2:$H$201,MATCH($A404&amp;"-6",Matches!$J$2:$J$201,0)),3,2))))),""))</f>
        <v/>
      </c>
      <c r="AD404" s="12" t="str">
        <f aca="false">IF(OR($B404="",P404="",Q404=""),"",IFERROR(IF(OR(INDEX(Matches!$I$2:$I$201,MATCH($A404&amp;"-7",Matches!$J$2:$J$201,0))="Void",INDEX(Matches!$G$2:$G$201,MATCH($A404&amp;"-7",Matches!$J$2:$J$201,0))="",INDEX(Matches!$H$2:$H$201,MATCH($A404&amp;"-7",Matches!$J$2:$J$201,0))=""),"",IF(AND($C404&lt;&gt;"",INDEX(Matches!$F$2:$F$201,MATCH($A404&amp;"-7",Matches!$J$2:$J$201,0))&lt;&gt;"",$C404&gt;=INDEX(Matches!$F$2:$F$201,MATCH($A404&amp;"-7",Matches!$J$2:$J$201,0))),"",IF(AND(P404=INDEX(Matches!$G$2:$G$201,MATCH($A404&amp;"-7",Matches!$J$2:$J$201,0)),Q404=INDEX(Matches!$H$2:$H$201,MATCH($A404&amp;"-7",Matches!$J$2:$J$201,0))),5,IF(SIGN(P404-Q404)&lt;&gt;SIGN(INDEX(Matches!$G$2:$G$201,MATCH($A404&amp;"-7",Matches!$J$2:$J$201,0))-INDEX(Matches!$H$2:$H$201,MATCH($A404&amp;"-7",Matches!$J$2:$J$201,0))),0,IF(P404-Q404=INDEX(Matches!$G$2:$G$201,MATCH($A404&amp;"-7",Matches!$J$2:$J$201,0))-INDEX(Matches!$H$2:$H$201,MATCH($A404&amp;"-7",Matches!$J$2:$J$201,0)),3,2))))),""))</f>
        <v/>
      </c>
      <c r="AE404" s="12" t="str">
        <f aca="false">IF(OR($B404="",R404="",S404=""),"",IFERROR(IF(OR(INDEX(Matches!$I$2:$I$201,MATCH($A404&amp;"-8",Matches!$J$2:$J$201,0))="Void",INDEX(Matches!$G$2:$G$201,MATCH($A404&amp;"-8",Matches!$J$2:$J$201,0))="",INDEX(Matches!$H$2:$H$201,MATCH($A404&amp;"-8",Matches!$J$2:$J$201,0))=""),"",IF(AND($C404&lt;&gt;"",INDEX(Matches!$F$2:$F$201,MATCH($A404&amp;"-8",Matches!$J$2:$J$201,0))&lt;&gt;"",$C404&gt;=INDEX(Matches!$F$2:$F$201,MATCH($A404&amp;"-8",Matches!$J$2:$J$201,0))),"",IF(AND(R404=INDEX(Matches!$G$2:$G$201,MATCH($A404&amp;"-8",Matches!$J$2:$J$201,0)),S404=INDEX(Matches!$H$2:$H$201,MATCH($A404&amp;"-8",Matches!$J$2:$J$201,0))),5,IF(SIGN(R404-S404)&lt;&gt;SIGN(INDEX(Matches!$G$2:$G$201,MATCH($A404&amp;"-8",Matches!$J$2:$J$201,0))-INDEX(Matches!$H$2:$H$201,MATCH($A404&amp;"-8",Matches!$J$2:$J$201,0))),0,IF(R404-S404=INDEX(Matches!$G$2:$G$201,MATCH($A404&amp;"-8",Matches!$J$2:$J$201,0))-INDEX(Matches!$H$2:$H$201,MATCH($A404&amp;"-8",Matches!$J$2:$J$201,0)),3,2))))),""))</f>
        <v/>
      </c>
      <c r="AF404" s="12" t="str">
        <f aca="false">IF(OR($B404="",T404="",U404=""),"",IFERROR(IF(OR(INDEX(Matches!$I$2:$I$201,MATCH($A404&amp;"-9",Matches!$J$2:$J$201,0))="Void",INDEX(Matches!$G$2:$G$201,MATCH($A404&amp;"-9",Matches!$J$2:$J$201,0))="",INDEX(Matches!$H$2:$H$201,MATCH($A404&amp;"-9",Matches!$J$2:$J$201,0))=""),"",IF(AND($C404&lt;&gt;"",INDEX(Matches!$F$2:$F$201,MATCH($A404&amp;"-9",Matches!$J$2:$J$201,0))&lt;&gt;"",$C404&gt;=INDEX(Matches!$F$2:$F$201,MATCH($A404&amp;"-9",Matches!$J$2:$J$201,0))),"",IF(AND(T404=INDEX(Matches!$G$2:$G$201,MATCH($A404&amp;"-9",Matches!$J$2:$J$201,0)),U404=INDEX(Matches!$H$2:$H$201,MATCH($A404&amp;"-9",Matches!$J$2:$J$201,0))),5,IF(SIGN(T404-U404)&lt;&gt;SIGN(INDEX(Matches!$G$2:$G$201,MATCH($A404&amp;"-9",Matches!$J$2:$J$201,0))-INDEX(Matches!$H$2:$H$201,MATCH($A404&amp;"-9",Matches!$J$2:$J$201,0))),0,IF(T404-U404=INDEX(Matches!$G$2:$G$201,MATCH($A404&amp;"-9",Matches!$J$2:$J$201,0))-INDEX(Matches!$H$2:$H$201,MATCH($A404&amp;"-9",Matches!$J$2:$J$201,0)),3,2))))),""))</f>
        <v/>
      </c>
      <c r="AG404" s="12" t="str">
        <f aca="false">IF(OR($B404="",V404="",W404=""),"",IFERROR(IF(OR(INDEX(Matches!$I$2:$I$201,MATCH($A404&amp;"-10",Matches!$J$2:$J$201,0))="Void",INDEX(Matches!$G$2:$G$201,MATCH($A404&amp;"-10",Matches!$J$2:$J$201,0))="",INDEX(Matches!$H$2:$H$201,MATCH($A404&amp;"-10",Matches!$J$2:$J$201,0))=""),"",IF(AND($C404&lt;&gt;"",INDEX(Matches!$F$2:$F$201,MATCH($A404&amp;"-10",Matches!$J$2:$J$201,0))&lt;&gt;"",$C404&gt;=INDEX(Matches!$F$2:$F$201,MATCH($A404&amp;"-10",Matches!$J$2:$J$201,0))),"",IF(AND(V404=INDEX(Matches!$G$2:$G$201,MATCH($A404&amp;"-10",Matches!$J$2:$J$201,0)),W404=INDEX(Matches!$H$2:$H$201,MATCH($A404&amp;"-10",Matches!$J$2:$J$201,0))),5,IF(SIGN(V404-W404)&lt;&gt;SIGN(INDEX(Matches!$G$2:$G$201,MATCH($A404&amp;"-10",Matches!$J$2:$J$201,0))-INDEX(Matches!$H$2:$H$201,MATCH($A404&amp;"-10",Matches!$J$2:$J$201,0))),0,IF(V404-W404=INDEX(Matches!$G$2:$G$201,MATCH($A404&amp;"-10",Matches!$J$2:$J$201,0))-INDEX(Matches!$H$2:$H$201,MATCH($A404&amp;"-10",Matches!$J$2:$J$201,0)),3,2))))),""))</f>
        <v/>
      </c>
      <c r="AH404" s="13" t="str">
        <f aca="false">IF($B404="","",SUM(X404:AG404))</f>
        <v/>
      </c>
      <c r="AI404" s="12" t="str">
        <f aca="false">IF($B404="","",COUNTIF(X404:AG404,5))</f>
        <v/>
      </c>
      <c r="AJ404" s="12" t="str">
        <f aca="false">IF($B404="","",COUNTIF(X404:AG404,"&gt;=2"))</f>
        <v/>
      </c>
      <c r="AK404" s="12" t="str">
        <f aca="false">IF($B404="","",COUNT(X404:AG404))</f>
        <v/>
      </c>
    </row>
    <row r="405" customFormat="false" ht="15" hidden="false" customHeight="false" outlineLevel="0" collapsed="false">
      <c r="A405" s="7"/>
      <c r="B405" s="7"/>
      <c r="C405" s="11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12" t="str">
        <f aca="false">IF(OR($B405="",D405="",E405=""),"",IFERROR(IF(OR(INDEX(Matches!$I$2:$I$201,MATCH($A405&amp;"-1",Matches!$J$2:$J$201,0))="Void",INDEX(Matches!$G$2:$G$201,MATCH($A405&amp;"-1",Matches!$J$2:$J$201,0))="",INDEX(Matches!$H$2:$H$201,MATCH($A405&amp;"-1",Matches!$J$2:$J$201,0))=""),"",IF(AND($C405&lt;&gt;"",INDEX(Matches!$F$2:$F$201,MATCH($A405&amp;"-1",Matches!$J$2:$J$201,0))&lt;&gt;"",$C405&gt;=INDEX(Matches!$F$2:$F$201,MATCH($A405&amp;"-1",Matches!$J$2:$J$201,0))),"",IF(AND(D405=INDEX(Matches!$G$2:$G$201,MATCH($A405&amp;"-1",Matches!$J$2:$J$201,0)),E405=INDEX(Matches!$H$2:$H$201,MATCH($A405&amp;"-1",Matches!$J$2:$J$201,0))),5,IF(SIGN(D405-E405)&lt;&gt;SIGN(INDEX(Matches!$G$2:$G$201,MATCH($A405&amp;"-1",Matches!$J$2:$J$201,0))-INDEX(Matches!$H$2:$H$201,MATCH($A405&amp;"-1",Matches!$J$2:$J$201,0))),0,IF(D405-E405=INDEX(Matches!$G$2:$G$201,MATCH($A405&amp;"-1",Matches!$J$2:$J$201,0))-INDEX(Matches!$H$2:$H$201,MATCH($A405&amp;"-1",Matches!$J$2:$J$201,0)),3,2))))),""))</f>
        <v/>
      </c>
      <c r="Y405" s="12" t="str">
        <f aca="false">IF(OR($B405="",F405="",G405=""),"",IFERROR(IF(OR(INDEX(Matches!$I$2:$I$201,MATCH($A405&amp;"-2",Matches!$J$2:$J$201,0))="Void",INDEX(Matches!$G$2:$G$201,MATCH($A405&amp;"-2",Matches!$J$2:$J$201,0))="",INDEX(Matches!$H$2:$H$201,MATCH($A405&amp;"-2",Matches!$J$2:$J$201,0))=""),"",IF(AND($C405&lt;&gt;"",INDEX(Matches!$F$2:$F$201,MATCH($A405&amp;"-2",Matches!$J$2:$J$201,0))&lt;&gt;"",$C405&gt;=INDEX(Matches!$F$2:$F$201,MATCH($A405&amp;"-2",Matches!$J$2:$J$201,0))),"",IF(AND(F405=INDEX(Matches!$G$2:$G$201,MATCH($A405&amp;"-2",Matches!$J$2:$J$201,0)),G405=INDEX(Matches!$H$2:$H$201,MATCH($A405&amp;"-2",Matches!$J$2:$J$201,0))),5,IF(SIGN(F405-G405)&lt;&gt;SIGN(INDEX(Matches!$G$2:$G$201,MATCH($A405&amp;"-2",Matches!$J$2:$J$201,0))-INDEX(Matches!$H$2:$H$201,MATCH($A405&amp;"-2",Matches!$J$2:$J$201,0))),0,IF(F405-G405=INDEX(Matches!$G$2:$G$201,MATCH($A405&amp;"-2",Matches!$J$2:$J$201,0))-INDEX(Matches!$H$2:$H$201,MATCH($A405&amp;"-2",Matches!$J$2:$J$201,0)),3,2))))),""))</f>
        <v/>
      </c>
      <c r="Z405" s="12" t="str">
        <f aca="false">IF(OR($B405="",H405="",I405=""),"",IFERROR(IF(OR(INDEX(Matches!$I$2:$I$201,MATCH($A405&amp;"-3",Matches!$J$2:$J$201,0))="Void",INDEX(Matches!$G$2:$G$201,MATCH($A405&amp;"-3",Matches!$J$2:$J$201,0))="",INDEX(Matches!$H$2:$H$201,MATCH($A405&amp;"-3",Matches!$J$2:$J$201,0))=""),"",IF(AND($C405&lt;&gt;"",INDEX(Matches!$F$2:$F$201,MATCH($A405&amp;"-3",Matches!$J$2:$J$201,0))&lt;&gt;"",$C405&gt;=INDEX(Matches!$F$2:$F$201,MATCH($A405&amp;"-3",Matches!$J$2:$J$201,0))),"",IF(AND(H405=INDEX(Matches!$G$2:$G$201,MATCH($A405&amp;"-3",Matches!$J$2:$J$201,0)),I405=INDEX(Matches!$H$2:$H$201,MATCH($A405&amp;"-3",Matches!$J$2:$J$201,0))),5,IF(SIGN(H405-I405)&lt;&gt;SIGN(INDEX(Matches!$G$2:$G$201,MATCH($A405&amp;"-3",Matches!$J$2:$J$201,0))-INDEX(Matches!$H$2:$H$201,MATCH($A405&amp;"-3",Matches!$J$2:$J$201,0))),0,IF(H405-I405=INDEX(Matches!$G$2:$G$201,MATCH($A405&amp;"-3",Matches!$J$2:$J$201,0))-INDEX(Matches!$H$2:$H$201,MATCH($A405&amp;"-3",Matches!$J$2:$J$201,0)),3,2))))),""))</f>
        <v/>
      </c>
      <c r="AA405" s="12" t="str">
        <f aca="false">IF(OR($B405="",J405="",K405=""),"",IFERROR(IF(OR(INDEX(Matches!$I$2:$I$201,MATCH($A405&amp;"-4",Matches!$J$2:$J$201,0))="Void",INDEX(Matches!$G$2:$G$201,MATCH($A405&amp;"-4",Matches!$J$2:$J$201,0))="",INDEX(Matches!$H$2:$H$201,MATCH($A405&amp;"-4",Matches!$J$2:$J$201,0))=""),"",IF(AND($C405&lt;&gt;"",INDEX(Matches!$F$2:$F$201,MATCH($A405&amp;"-4",Matches!$J$2:$J$201,0))&lt;&gt;"",$C405&gt;=INDEX(Matches!$F$2:$F$201,MATCH($A405&amp;"-4",Matches!$J$2:$J$201,0))),"",IF(AND(J405=INDEX(Matches!$G$2:$G$201,MATCH($A405&amp;"-4",Matches!$J$2:$J$201,0)),K405=INDEX(Matches!$H$2:$H$201,MATCH($A405&amp;"-4",Matches!$J$2:$J$201,0))),5,IF(SIGN(J405-K405)&lt;&gt;SIGN(INDEX(Matches!$G$2:$G$201,MATCH($A405&amp;"-4",Matches!$J$2:$J$201,0))-INDEX(Matches!$H$2:$H$201,MATCH($A405&amp;"-4",Matches!$J$2:$J$201,0))),0,IF(J405-K405=INDEX(Matches!$G$2:$G$201,MATCH($A405&amp;"-4",Matches!$J$2:$J$201,0))-INDEX(Matches!$H$2:$H$201,MATCH($A405&amp;"-4",Matches!$J$2:$J$201,0)),3,2))))),""))</f>
        <v/>
      </c>
      <c r="AB405" s="12" t="str">
        <f aca="false">IF(OR($B405="",L405="",M405=""),"",IFERROR(IF(OR(INDEX(Matches!$I$2:$I$201,MATCH($A405&amp;"-5",Matches!$J$2:$J$201,0))="Void",INDEX(Matches!$G$2:$G$201,MATCH($A405&amp;"-5",Matches!$J$2:$J$201,0))="",INDEX(Matches!$H$2:$H$201,MATCH($A405&amp;"-5",Matches!$J$2:$J$201,0))=""),"",IF(AND($C405&lt;&gt;"",INDEX(Matches!$F$2:$F$201,MATCH($A405&amp;"-5",Matches!$J$2:$J$201,0))&lt;&gt;"",$C405&gt;=INDEX(Matches!$F$2:$F$201,MATCH($A405&amp;"-5",Matches!$J$2:$J$201,0))),"",IF(AND(L405=INDEX(Matches!$G$2:$G$201,MATCH($A405&amp;"-5",Matches!$J$2:$J$201,0)),M405=INDEX(Matches!$H$2:$H$201,MATCH($A405&amp;"-5",Matches!$J$2:$J$201,0))),5,IF(SIGN(L405-M405)&lt;&gt;SIGN(INDEX(Matches!$G$2:$G$201,MATCH($A405&amp;"-5",Matches!$J$2:$J$201,0))-INDEX(Matches!$H$2:$H$201,MATCH($A405&amp;"-5",Matches!$J$2:$J$201,0))),0,IF(L405-M405=INDEX(Matches!$G$2:$G$201,MATCH($A405&amp;"-5",Matches!$J$2:$J$201,0))-INDEX(Matches!$H$2:$H$201,MATCH($A405&amp;"-5",Matches!$J$2:$J$201,0)),3,2))))),""))</f>
        <v/>
      </c>
      <c r="AC405" s="12" t="str">
        <f aca="false">IF(OR($B405="",N405="",O405=""),"",IFERROR(IF(OR(INDEX(Matches!$I$2:$I$201,MATCH($A405&amp;"-6",Matches!$J$2:$J$201,0))="Void",INDEX(Matches!$G$2:$G$201,MATCH($A405&amp;"-6",Matches!$J$2:$J$201,0))="",INDEX(Matches!$H$2:$H$201,MATCH($A405&amp;"-6",Matches!$J$2:$J$201,0))=""),"",IF(AND($C405&lt;&gt;"",INDEX(Matches!$F$2:$F$201,MATCH($A405&amp;"-6",Matches!$J$2:$J$201,0))&lt;&gt;"",$C405&gt;=INDEX(Matches!$F$2:$F$201,MATCH($A405&amp;"-6",Matches!$J$2:$J$201,0))),"",IF(AND(N405=INDEX(Matches!$G$2:$G$201,MATCH($A405&amp;"-6",Matches!$J$2:$J$201,0)),O405=INDEX(Matches!$H$2:$H$201,MATCH($A405&amp;"-6",Matches!$J$2:$J$201,0))),5,IF(SIGN(N405-O405)&lt;&gt;SIGN(INDEX(Matches!$G$2:$G$201,MATCH($A405&amp;"-6",Matches!$J$2:$J$201,0))-INDEX(Matches!$H$2:$H$201,MATCH($A405&amp;"-6",Matches!$J$2:$J$201,0))),0,IF(N405-O405=INDEX(Matches!$G$2:$G$201,MATCH($A405&amp;"-6",Matches!$J$2:$J$201,0))-INDEX(Matches!$H$2:$H$201,MATCH($A405&amp;"-6",Matches!$J$2:$J$201,0)),3,2))))),""))</f>
        <v/>
      </c>
      <c r="AD405" s="12" t="str">
        <f aca="false">IF(OR($B405="",P405="",Q405=""),"",IFERROR(IF(OR(INDEX(Matches!$I$2:$I$201,MATCH($A405&amp;"-7",Matches!$J$2:$J$201,0))="Void",INDEX(Matches!$G$2:$G$201,MATCH($A405&amp;"-7",Matches!$J$2:$J$201,0))="",INDEX(Matches!$H$2:$H$201,MATCH($A405&amp;"-7",Matches!$J$2:$J$201,0))=""),"",IF(AND($C405&lt;&gt;"",INDEX(Matches!$F$2:$F$201,MATCH($A405&amp;"-7",Matches!$J$2:$J$201,0))&lt;&gt;"",$C405&gt;=INDEX(Matches!$F$2:$F$201,MATCH($A405&amp;"-7",Matches!$J$2:$J$201,0))),"",IF(AND(P405=INDEX(Matches!$G$2:$G$201,MATCH($A405&amp;"-7",Matches!$J$2:$J$201,0)),Q405=INDEX(Matches!$H$2:$H$201,MATCH($A405&amp;"-7",Matches!$J$2:$J$201,0))),5,IF(SIGN(P405-Q405)&lt;&gt;SIGN(INDEX(Matches!$G$2:$G$201,MATCH($A405&amp;"-7",Matches!$J$2:$J$201,0))-INDEX(Matches!$H$2:$H$201,MATCH($A405&amp;"-7",Matches!$J$2:$J$201,0))),0,IF(P405-Q405=INDEX(Matches!$G$2:$G$201,MATCH($A405&amp;"-7",Matches!$J$2:$J$201,0))-INDEX(Matches!$H$2:$H$201,MATCH($A405&amp;"-7",Matches!$J$2:$J$201,0)),3,2))))),""))</f>
        <v/>
      </c>
      <c r="AE405" s="12" t="str">
        <f aca="false">IF(OR($B405="",R405="",S405=""),"",IFERROR(IF(OR(INDEX(Matches!$I$2:$I$201,MATCH($A405&amp;"-8",Matches!$J$2:$J$201,0))="Void",INDEX(Matches!$G$2:$G$201,MATCH($A405&amp;"-8",Matches!$J$2:$J$201,0))="",INDEX(Matches!$H$2:$H$201,MATCH($A405&amp;"-8",Matches!$J$2:$J$201,0))=""),"",IF(AND($C405&lt;&gt;"",INDEX(Matches!$F$2:$F$201,MATCH($A405&amp;"-8",Matches!$J$2:$J$201,0))&lt;&gt;"",$C405&gt;=INDEX(Matches!$F$2:$F$201,MATCH($A405&amp;"-8",Matches!$J$2:$J$201,0))),"",IF(AND(R405=INDEX(Matches!$G$2:$G$201,MATCH($A405&amp;"-8",Matches!$J$2:$J$201,0)),S405=INDEX(Matches!$H$2:$H$201,MATCH($A405&amp;"-8",Matches!$J$2:$J$201,0))),5,IF(SIGN(R405-S405)&lt;&gt;SIGN(INDEX(Matches!$G$2:$G$201,MATCH($A405&amp;"-8",Matches!$J$2:$J$201,0))-INDEX(Matches!$H$2:$H$201,MATCH($A405&amp;"-8",Matches!$J$2:$J$201,0))),0,IF(R405-S405=INDEX(Matches!$G$2:$G$201,MATCH($A405&amp;"-8",Matches!$J$2:$J$201,0))-INDEX(Matches!$H$2:$H$201,MATCH($A405&amp;"-8",Matches!$J$2:$J$201,0)),3,2))))),""))</f>
        <v/>
      </c>
      <c r="AF405" s="12" t="str">
        <f aca="false">IF(OR($B405="",T405="",U405=""),"",IFERROR(IF(OR(INDEX(Matches!$I$2:$I$201,MATCH($A405&amp;"-9",Matches!$J$2:$J$201,0))="Void",INDEX(Matches!$G$2:$G$201,MATCH($A405&amp;"-9",Matches!$J$2:$J$201,0))="",INDEX(Matches!$H$2:$H$201,MATCH($A405&amp;"-9",Matches!$J$2:$J$201,0))=""),"",IF(AND($C405&lt;&gt;"",INDEX(Matches!$F$2:$F$201,MATCH($A405&amp;"-9",Matches!$J$2:$J$201,0))&lt;&gt;"",$C405&gt;=INDEX(Matches!$F$2:$F$201,MATCH($A405&amp;"-9",Matches!$J$2:$J$201,0))),"",IF(AND(T405=INDEX(Matches!$G$2:$G$201,MATCH($A405&amp;"-9",Matches!$J$2:$J$201,0)),U405=INDEX(Matches!$H$2:$H$201,MATCH($A405&amp;"-9",Matches!$J$2:$J$201,0))),5,IF(SIGN(T405-U405)&lt;&gt;SIGN(INDEX(Matches!$G$2:$G$201,MATCH($A405&amp;"-9",Matches!$J$2:$J$201,0))-INDEX(Matches!$H$2:$H$201,MATCH($A405&amp;"-9",Matches!$J$2:$J$201,0))),0,IF(T405-U405=INDEX(Matches!$G$2:$G$201,MATCH($A405&amp;"-9",Matches!$J$2:$J$201,0))-INDEX(Matches!$H$2:$H$201,MATCH($A405&amp;"-9",Matches!$J$2:$J$201,0)),3,2))))),""))</f>
        <v/>
      </c>
      <c r="AG405" s="12" t="str">
        <f aca="false">IF(OR($B405="",V405="",W405=""),"",IFERROR(IF(OR(INDEX(Matches!$I$2:$I$201,MATCH($A405&amp;"-10",Matches!$J$2:$J$201,0))="Void",INDEX(Matches!$G$2:$G$201,MATCH($A405&amp;"-10",Matches!$J$2:$J$201,0))="",INDEX(Matches!$H$2:$H$201,MATCH($A405&amp;"-10",Matches!$J$2:$J$201,0))=""),"",IF(AND($C405&lt;&gt;"",INDEX(Matches!$F$2:$F$201,MATCH($A405&amp;"-10",Matches!$J$2:$J$201,0))&lt;&gt;"",$C405&gt;=INDEX(Matches!$F$2:$F$201,MATCH($A405&amp;"-10",Matches!$J$2:$J$201,0))),"",IF(AND(V405=INDEX(Matches!$G$2:$G$201,MATCH($A405&amp;"-10",Matches!$J$2:$J$201,0)),W405=INDEX(Matches!$H$2:$H$201,MATCH($A405&amp;"-10",Matches!$J$2:$J$201,0))),5,IF(SIGN(V405-W405)&lt;&gt;SIGN(INDEX(Matches!$G$2:$G$201,MATCH($A405&amp;"-10",Matches!$J$2:$J$201,0))-INDEX(Matches!$H$2:$H$201,MATCH($A405&amp;"-10",Matches!$J$2:$J$201,0))),0,IF(V405-W405=INDEX(Matches!$G$2:$G$201,MATCH($A405&amp;"-10",Matches!$J$2:$J$201,0))-INDEX(Matches!$H$2:$H$201,MATCH($A405&amp;"-10",Matches!$J$2:$J$201,0)),3,2))))),""))</f>
        <v/>
      </c>
      <c r="AH405" s="13" t="str">
        <f aca="false">IF($B405="","",SUM(X405:AG405))</f>
        <v/>
      </c>
      <c r="AI405" s="12" t="str">
        <f aca="false">IF($B405="","",COUNTIF(X405:AG405,5))</f>
        <v/>
      </c>
      <c r="AJ405" s="12" t="str">
        <f aca="false">IF($B405="","",COUNTIF(X405:AG405,"&gt;=2"))</f>
        <v/>
      </c>
      <c r="AK405" s="12" t="str">
        <f aca="false">IF($B405="","",COUNT(X405:AG405))</f>
        <v/>
      </c>
    </row>
    <row r="406" customFormat="false" ht="15" hidden="false" customHeight="false" outlineLevel="0" collapsed="false">
      <c r="A406" s="7"/>
      <c r="B406" s="7"/>
      <c r="C406" s="11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12" t="str">
        <f aca="false">IF(OR($B406="",D406="",E406=""),"",IFERROR(IF(OR(INDEX(Matches!$I$2:$I$201,MATCH($A406&amp;"-1",Matches!$J$2:$J$201,0))="Void",INDEX(Matches!$G$2:$G$201,MATCH($A406&amp;"-1",Matches!$J$2:$J$201,0))="",INDEX(Matches!$H$2:$H$201,MATCH($A406&amp;"-1",Matches!$J$2:$J$201,0))=""),"",IF(AND($C406&lt;&gt;"",INDEX(Matches!$F$2:$F$201,MATCH($A406&amp;"-1",Matches!$J$2:$J$201,0))&lt;&gt;"",$C406&gt;=INDEX(Matches!$F$2:$F$201,MATCH($A406&amp;"-1",Matches!$J$2:$J$201,0))),"",IF(AND(D406=INDEX(Matches!$G$2:$G$201,MATCH($A406&amp;"-1",Matches!$J$2:$J$201,0)),E406=INDEX(Matches!$H$2:$H$201,MATCH($A406&amp;"-1",Matches!$J$2:$J$201,0))),5,IF(SIGN(D406-E406)&lt;&gt;SIGN(INDEX(Matches!$G$2:$G$201,MATCH($A406&amp;"-1",Matches!$J$2:$J$201,0))-INDEX(Matches!$H$2:$H$201,MATCH($A406&amp;"-1",Matches!$J$2:$J$201,0))),0,IF(D406-E406=INDEX(Matches!$G$2:$G$201,MATCH($A406&amp;"-1",Matches!$J$2:$J$201,0))-INDEX(Matches!$H$2:$H$201,MATCH($A406&amp;"-1",Matches!$J$2:$J$201,0)),3,2))))),""))</f>
        <v/>
      </c>
      <c r="Y406" s="12" t="str">
        <f aca="false">IF(OR($B406="",F406="",G406=""),"",IFERROR(IF(OR(INDEX(Matches!$I$2:$I$201,MATCH($A406&amp;"-2",Matches!$J$2:$J$201,0))="Void",INDEX(Matches!$G$2:$G$201,MATCH($A406&amp;"-2",Matches!$J$2:$J$201,0))="",INDEX(Matches!$H$2:$H$201,MATCH($A406&amp;"-2",Matches!$J$2:$J$201,0))=""),"",IF(AND($C406&lt;&gt;"",INDEX(Matches!$F$2:$F$201,MATCH($A406&amp;"-2",Matches!$J$2:$J$201,0))&lt;&gt;"",$C406&gt;=INDEX(Matches!$F$2:$F$201,MATCH($A406&amp;"-2",Matches!$J$2:$J$201,0))),"",IF(AND(F406=INDEX(Matches!$G$2:$G$201,MATCH($A406&amp;"-2",Matches!$J$2:$J$201,0)),G406=INDEX(Matches!$H$2:$H$201,MATCH($A406&amp;"-2",Matches!$J$2:$J$201,0))),5,IF(SIGN(F406-G406)&lt;&gt;SIGN(INDEX(Matches!$G$2:$G$201,MATCH($A406&amp;"-2",Matches!$J$2:$J$201,0))-INDEX(Matches!$H$2:$H$201,MATCH($A406&amp;"-2",Matches!$J$2:$J$201,0))),0,IF(F406-G406=INDEX(Matches!$G$2:$G$201,MATCH($A406&amp;"-2",Matches!$J$2:$J$201,0))-INDEX(Matches!$H$2:$H$201,MATCH($A406&amp;"-2",Matches!$J$2:$J$201,0)),3,2))))),""))</f>
        <v/>
      </c>
      <c r="Z406" s="12" t="str">
        <f aca="false">IF(OR($B406="",H406="",I406=""),"",IFERROR(IF(OR(INDEX(Matches!$I$2:$I$201,MATCH($A406&amp;"-3",Matches!$J$2:$J$201,0))="Void",INDEX(Matches!$G$2:$G$201,MATCH($A406&amp;"-3",Matches!$J$2:$J$201,0))="",INDEX(Matches!$H$2:$H$201,MATCH($A406&amp;"-3",Matches!$J$2:$J$201,0))=""),"",IF(AND($C406&lt;&gt;"",INDEX(Matches!$F$2:$F$201,MATCH($A406&amp;"-3",Matches!$J$2:$J$201,0))&lt;&gt;"",$C406&gt;=INDEX(Matches!$F$2:$F$201,MATCH($A406&amp;"-3",Matches!$J$2:$J$201,0))),"",IF(AND(H406=INDEX(Matches!$G$2:$G$201,MATCH($A406&amp;"-3",Matches!$J$2:$J$201,0)),I406=INDEX(Matches!$H$2:$H$201,MATCH($A406&amp;"-3",Matches!$J$2:$J$201,0))),5,IF(SIGN(H406-I406)&lt;&gt;SIGN(INDEX(Matches!$G$2:$G$201,MATCH($A406&amp;"-3",Matches!$J$2:$J$201,0))-INDEX(Matches!$H$2:$H$201,MATCH($A406&amp;"-3",Matches!$J$2:$J$201,0))),0,IF(H406-I406=INDEX(Matches!$G$2:$G$201,MATCH($A406&amp;"-3",Matches!$J$2:$J$201,0))-INDEX(Matches!$H$2:$H$201,MATCH($A406&amp;"-3",Matches!$J$2:$J$201,0)),3,2))))),""))</f>
        <v/>
      </c>
      <c r="AA406" s="12" t="str">
        <f aca="false">IF(OR($B406="",J406="",K406=""),"",IFERROR(IF(OR(INDEX(Matches!$I$2:$I$201,MATCH($A406&amp;"-4",Matches!$J$2:$J$201,0))="Void",INDEX(Matches!$G$2:$G$201,MATCH($A406&amp;"-4",Matches!$J$2:$J$201,0))="",INDEX(Matches!$H$2:$H$201,MATCH($A406&amp;"-4",Matches!$J$2:$J$201,0))=""),"",IF(AND($C406&lt;&gt;"",INDEX(Matches!$F$2:$F$201,MATCH($A406&amp;"-4",Matches!$J$2:$J$201,0))&lt;&gt;"",$C406&gt;=INDEX(Matches!$F$2:$F$201,MATCH($A406&amp;"-4",Matches!$J$2:$J$201,0))),"",IF(AND(J406=INDEX(Matches!$G$2:$G$201,MATCH($A406&amp;"-4",Matches!$J$2:$J$201,0)),K406=INDEX(Matches!$H$2:$H$201,MATCH($A406&amp;"-4",Matches!$J$2:$J$201,0))),5,IF(SIGN(J406-K406)&lt;&gt;SIGN(INDEX(Matches!$G$2:$G$201,MATCH($A406&amp;"-4",Matches!$J$2:$J$201,0))-INDEX(Matches!$H$2:$H$201,MATCH($A406&amp;"-4",Matches!$J$2:$J$201,0))),0,IF(J406-K406=INDEX(Matches!$G$2:$G$201,MATCH($A406&amp;"-4",Matches!$J$2:$J$201,0))-INDEX(Matches!$H$2:$H$201,MATCH($A406&amp;"-4",Matches!$J$2:$J$201,0)),3,2))))),""))</f>
        <v/>
      </c>
      <c r="AB406" s="12" t="str">
        <f aca="false">IF(OR($B406="",L406="",M406=""),"",IFERROR(IF(OR(INDEX(Matches!$I$2:$I$201,MATCH($A406&amp;"-5",Matches!$J$2:$J$201,0))="Void",INDEX(Matches!$G$2:$G$201,MATCH($A406&amp;"-5",Matches!$J$2:$J$201,0))="",INDEX(Matches!$H$2:$H$201,MATCH($A406&amp;"-5",Matches!$J$2:$J$201,0))=""),"",IF(AND($C406&lt;&gt;"",INDEX(Matches!$F$2:$F$201,MATCH($A406&amp;"-5",Matches!$J$2:$J$201,0))&lt;&gt;"",$C406&gt;=INDEX(Matches!$F$2:$F$201,MATCH($A406&amp;"-5",Matches!$J$2:$J$201,0))),"",IF(AND(L406=INDEX(Matches!$G$2:$G$201,MATCH($A406&amp;"-5",Matches!$J$2:$J$201,0)),M406=INDEX(Matches!$H$2:$H$201,MATCH($A406&amp;"-5",Matches!$J$2:$J$201,0))),5,IF(SIGN(L406-M406)&lt;&gt;SIGN(INDEX(Matches!$G$2:$G$201,MATCH($A406&amp;"-5",Matches!$J$2:$J$201,0))-INDEX(Matches!$H$2:$H$201,MATCH($A406&amp;"-5",Matches!$J$2:$J$201,0))),0,IF(L406-M406=INDEX(Matches!$G$2:$G$201,MATCH($A406&amp;"-5",Matches!$J$2:$J$201,0))-INDEX(Matches!$H$2:$H$201,MATCH($A406&amp;"-5",Matches!$J$2:$J$201,0)),3,2))))),""))</f>
        <v/>
      </c>
      <c r="AC406" s="12" t="str">
        <f aca="false">IF(OR($B406="",N406="",O406=""),"",IFERROR(IF(OR(INDEX(Matches!$I$2:$I$201,MATCH($A406&amp;"-6",Matches!$J$2:$J$201,0))="Void",INDEX(Matches!$G$2:$G$201,MATCH($A406&amp;"-6",Matches!$J$2:$J$201,0))="",INDEX(Matches!$H$2:$H$201,MATCH($A406&amp;"-6",Matches!$J$2:$J$201,0))=""),"",IF(AND($C406&lt;&gt;"",INDEX(Matches!$F$2:$F$201,MATCH($A406&amp;"-6",Matches!$J$2:$J$201,0))&lt;&gt;"",$C406&gt;=INDEX(Matches!$F$2:$F$201,MATCH($A406&amp;"-6",Matches!$J$2:$J$201,0))),"",IF(AND(N406=INDEX(Matches!$G$2:$G$201,MATCH($A406&amp;"-6",Matches!$J$2:$J$201,0)),O406=INDEX(Matches!$H$2:$H$201,MATCH($A406&amp;"-6",Matches!$J$2:$J$201,0))),5,IF(SIGN(N406-O406)&lt;&gt;SIGN(INDEX(Matches!$G$2:$G$201,MATCH($A406&amp;"-6",Matches!$J$2:$J$201,0))-INDEX(Matches!$H$2:$H$201,MATCH($A406&amp;"-6",Matches!$J$2:$J$201,0))),0,IF(N406-O406=INDEX(Matches!$G$2:$G$201,MATCH($A406&amp;"-6",Matches!$J$2:$J$201,0))-INDEX(Matches!$H$2:$H$201,MATCH($A406&amp;"-6",Matches!$J$2:$J$201,0)),3,2))))),""))</f>
        <v/>
      </c>
      <c r="AD406" s="12" t="str">
        <f aca="false">IF(OR($B406="",P406="",Q406=""),"",IFERROR(IF(OR(INDEX(Matches!$I$2:$I$201,MATCH($A406&amp;"-7",Matches!$J$2:$J$201,0))="Void",INDEX(Matches!$G$2:$G$201,MATCH($A406&amp;"-7",Matches!$J$2:$J$201,0))="",INDEX(Matches!$H$2:$H$201,MATCH($A406&amp;"-7",Matches!$J$2:$J$201,0))=""),"",IF(AND($C406&lt;&gt;"",INDEX(Matches!$F$2:$F$201,MATCH($A406&amp;"-7",Matches!$J$2:$J$201,0))&lt;&gt;"",$C406&gt;=INDEX(Matches!$F$2:$F$201,MATCH($A406&amp;"-7",Matches!$J$2:$J$201,0))),"",IF(AND(P406=INDEX(Matches!$G$2:$G$201,MATCH($A406&amp;"-7",Matches!$J$2:$J$201,0)),Q406=INDEX(Matches!$H$2:$H$201,MATCH($A406&amp;"-7",Matches!$J$2:$J$201,0))),5,IF(SIGN(P406-Q406)&lt;&gt;SIGN(INDEX(Matches!$G$2:$G$201,MATCH($A406&amp;"-7",Matches!$J$2:$J$201,0))-INDEX(Matches!$H$2:$H$201,MATCH($A406&amp;"-7",Matches!$J$2:$J$201,0))),0,IF(P406-Q406=INDEX(Matches!$G$2:$G$201,MATCH($A406&amp;"-7",Matches!$J$2:$J$201,0))-INDEX(Matches!$H$2:$H$201,MATCH($A406&amp;"-7",Matches!$J$2:$J$201,0)),3,2))))),""))</f>
        <v/>
      </c>
      <c r="AE406" s="12" t="str">
        <f aca="false">IF(OR($B406="",R406="",S406=""),"",IFERROR(IF(OR(INDEX(Matches!$I$2:$I$201,MATCH($A406&amp;"-8",Matches!$J$2:$J$201,0))="Void",INDEX(Matches!$G$2:$G$201,MATCH($A406&amp;"-8",Matches!$J$2:$J$201,0))="",INDEX(Matches!$H$2:$H$201,MATCH($A406&amp;"-8",Matches!$J$2:$J$201,0))=""),"",IF(AND($C406&lt;&gt;"",INDEX(Matches!$F$2:$F$201,MATCH($A406&amp;"-8",Matches!$J$2:$J$201,0))&lt;&gt;"",$C406&gt;=INDEX(Matches!$F$2:$F$201,MATCH($A406&amp;"-8",Matches!$J$2:$J$201,0))),"",IF(AND(R406=INDEX(Matches!$G$2:$G$201,MATCH($A406&amp;"-8",Matches!$J$2:$J$201,0)),S406=INDEX(Matches!$H$2:$H$201,MATCH($A406&amp;"-8",Matches!$J$2:$J$201,0))),5,IF(SIGN(R406-S406)&lt;&gt;SIGN(INDEX(Matches!$G$2:$G$201,MATCH($A406&amp;"-8",Matches!$J$2:$J$201,0))-INDEX(Matches!$H$2:$H$201,MATCH($A406&amp;"-8",Matches!$J$2:$J$201,0))),0,IF(R406-S406=INDEX(Matches!$G$2:$G$201,MATCH($A406&amp;"-8",Matches!$J$2:$J$201,0))-INDEX(Matches!$H$2:$H$201,MATCH($A406&amp;"-8",Matches!$J$2:$J$201,0)),3,2))))),""))</f>
        <v/>
      </c>
      <c r="AF406" s="12" t="str">
        <f aca="false">IF(OR($B406="",T406="",U406=""),"",IFERROR(IF(OR(INDEX(Matches!$I$2:$I$201,MATCH($A406&amp;"-9",Matches!$J$2:$J$201,0))="Void",INDEX(Matches!$G$2:$G$201,MATCH($A406&amp;"-9",Matches!$J$2:$J$201,0))="",INDEX(Matches!$H$2:$H$201,MATCH($A406&amp;"-9",Matches!$J$2:$J$201,0))=""),"",IF(AND($C406&lt;&gt;"",INDEX(Matches!$F$2:$F$201,MATCH($A406&amp;"-9",Matches!$J$2:$J$201,0))&lt;&gt;"",$C406&gt;=INDEX(Matches!$F$2:$F$201,MATCH($A406&amp;"-9",Matches!$J$2:$J$201,0))),"",IF(AND(T406=INDEX(Matches!$G$2:$G$201,MATCH($A406&amp;"-9",Matches!$J$2:$J$201,0)),U406=INDEX(Matches!$H$2:$H$201,MATCH($A406&amp;"-9",Matches!$J$2:$J$201,0))),5,IF(SIGN(T406-U406)&lt;&gt;SIGN(INDEX(Matches!$G$2:$G$201,MATCH($A406&amp;"-9",Matches!$J$2:$J$201,0))-INDEX(Matches!$H$2:$H$201,MATCH($A406&amp;"-9",Matches!$J$2:$J$201,0))),0,IF(T406-U406=INDEX(Matches!$G$2:$G$201,MATCH($A406&amp;"-9",Matches!$J$2:$J$201,0))-INDEX(Matches!$H$2:$H$201,MATCH($A406&amp;"-9",Matches!$J$2:$J$201,0)),3,2))))),""))</f>
        <v/>
      </c>
      <c r="AG406" s="12" t="str">
        <f aca="false">IF(OR($B406="",V406="",W406=""),"",IFERROR(IF(OR(INDEX(Matches!$I$2:$I$201,MATCH($A406&amp;"-10",Matches!$J$2:$J$201,0))="Void",INDEX(Matches!$G$2:$G$201,MATCH($A406&amp;"-10",Matches!$J$2:$J$201,0))="",INDEX(Matches!$H$2:$H$201,MATCH($A406&amp;"-10",Matches!$J$2:$J$201,0))=""),"",IF(AND($C406&lt;&gt;"",INDEX(Matches!$F$2:$F$201,MATCH($A406&amp;"-10",Matches!$J$2:$J$201,0))&lt;&gt;"",$C406&gt;=INDEX(Matches!$F$2:$F$201,MATCH($A406&amp;"-10",Matches!$J$2:$J$201,0))),"",IF(AND(V406=INDEX(Matches!$G$2:$G$201,MATCH($A406&amp;"-10",Matches!$J$2:$J$201,0)),W406=INDEX(Matches!$H$2:$H$201,MATCH($A406&amp;"-10",Matches!$J$2:$J$201,0))),5,IF(SIGN(V406-W406)&lt;&gt;SIGN(INDEX(Matches!$G$2:$G$201,MATCH($A406&amp;"-10",Matches!$J$2:$J$201,0))-INDEX(Matches!$H$2:$H$201,MATCH($A406&amp;"-10",Matches!$J$2:$J$201,0))),0,IF(V406-W406=INDEX(Matches!$G$2:$G$201,MATCH($A406&amp;"-10",Matches!$J$2:$J$201,0))-INDEX(Matches!$H$2:$H$201,MATCH($A406&amp;"-10",Matches!$J$2:$J$201,0)),3,2))))),""))</f>
        <v/>
      </c>
      <c r="AH406" s="13" t="str">
        <f aca="false">IF($B406="","",SUM(X406:AG406))</f>
        <v/>
      </c>
      <c r="AI406" s="12" t="str">
        <f aca="false">IF($B406="","",COUNTIF(X406:AG406,5))</f>
        <v/>
      </c>
      <c r="AJ406" s="12" t="str">
        <f aca="false">IF($B406="","",COUNTIF(X406:AG406,"&gt;=2"))</f>
        <v/>
      </c>
      <c r="AK406" s="12" t="str">
        <f aca="false">IF($B406="","",COUNT(X406:AG406))</f>
        <v/>
      </c>
    </row>
    <row r="407" customFormat="false" ht="15" hidden="false" customHeight="false" outlineLevel="0" collapsed="false">
      <c r="A407" s="7"/>
      <c r="B407" s="7"/>
      <c r="C407" s="11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12" t="str">
        <f aca="false">IF(OR($B407="",D407="",E407=""),"",IFERROR(IF(OR(INDEX(Matches!$I$2:$I$201,MATCH($A407&amp;"-1",Matches!$J$2:$J$201,0))="Void",INDEX(Matches!$G$2:$G$201,MATCH($A407&amp;"-1",Matches!$J$2:$J$201,0))="",INDEX(Matches!$H$2:$H$201,MATCH($A407&amp;"-1",Matches!$J$2:$J$201,0))=""),"",IF(AND($C407&lt;&gt;"",INDEX(Matches!$F$2:$F$201,MATCH($A407&amp;"-1",Matches!$J$2:$J$201,0))&lt;&gt;"",$C407&gt;=INDEX(Matches!$F$2:$F$201,MATCH($A407&amp;"-1",Matches!$J$2:$J$201,0))),"",IF(AND(D407=INDEX(Matches!$G$2:$G$201,MATCH($A407&amp;"-1",Matches!$J$2:$J$201,0)),E407=INDEX(Matches!$H$2:$H$201,MATCH($A407&amp;"-1",Matches!$J$2:$J$201,0))),5,IF(SIGN(D407-E407)&lt;&gt;SIGN(INDEX(Matches!$G$2:$G$201,MATCH($A407&amp;"-1",Matches!$J$2:$J$201,0))-INDEX(Matches!$H$2:$H$201,MATCH($A407&amp;"-1",Matches!$J$2:$J$201,0))),0,IF(D407-E407=INDEX(Matches!$G$2:$G$201,MATCH($A407&amp;"-1",Matches!$J$2:$J$201,0))-INDEX(Matches!$H$2:$H$201,MATCH($A407&amp;"-1",Matches!$J$2:$J$201,0)),3,2))))),""))</f>
        <v/>
      </c>
      <c r="Y407" s="12" t="str">
        <f aca="false">IF(OR($B407="",F407="",G407=""),"",IFERROR(IF(OR(INDEX(Matches!$I$2:$I$201,MATCH($A407&amp;"-2",Matches!$J$2:$J$201,0))="Void",INDEX(Matches!$G$2:$G$201,MATCH($A407&amp;"-2",Matches!$J$2:$J$201,0))="",INDEX(Matches!$H$2:$H$201,MATCH($A407&amp;"-2",Matches!$J$2:$J$201,0))=""),"",IF(AND($C407&lt;&gt;"",INDEX(Matches!$F$2:$F$201,MATCH($A407&amp;"-2",Matches!$J$2:$J$201,0))&lt;&gt;"",$C407&gt;=INDEX(Matches!$F$2:$F$201,MATCH($A407&amp;"-2",Matches!$J$2:$J$201,0))),"",IF(AND(F407=INDEX(Matches!$G$2:$G$201,MATCH($A407&amp;"-2",Matches!$J$2:$J$201,0)),G407=INDEX(Matches!$H$2:$H$201,MATCH($A407&amp;"-2",Matches!$J$2:$J$201,0))),5,IF(SIGN(F407-G407)&lt;&gt;SIGN(INDEX(Matches!$G$2:$G$201,MATCH($A407&amp;"-2",Matches!$J$2:$J$201,0))-INDEX(Matches!$H$2:$H$201,MATCH($A407&amp;"-2",Matches!$J$2:$J$201,0))),0,IF(F407-G407=INDEX(Matches!$G$2:$G$201,MATCH($A407&amp;"-2",Matches!$J$2:$J$201,0))-INDEX(Matches!$H$2:$H$201,MATCH($A407&amp;"-2",Matches!$J$2:$J$201,0)),3,2))))),""))</f>
        <v/>
      </c>
      <c r="Z407" s="12" t="str">
        <f aca="false">IF(OR($B407="",H407="",I407=""),"",IFERROR(IF(OR(INDEX(Matches!$I$2:$I$201,MATCH($A407&amp;"-3",Matches!$J$2:$J$201,0))="Void",INDEX(Matches!$G$2:$G$201,MATCH($A407&amp;"-3",Matches!$J$2:$J$201,0))="",INDEX(Matches!$H$2:$H$201,MATCH($A407&amp;"-3",Matches!$J$2:$J$201,0))=""),"",IF(AND($C407&lt;&gt;"",INDEX(Matches!$F$2:$F$201,MATCH($A407&amp;"-3",Matches!$J$2:$J$201,0))&lt;&gt;"",$C407&gt;=INDEX(Matches!$F$2:$F$201,MATCH($A407&amp;"-3",Matches!$J$2:$J$201,0))),"",IF(AND(H407=INDEX(Matches!$G$2:$G$201,MATCH($A407&amp;"-3",Matches!$J$2:$J$201,0)),I407=INDEX(Matches!$H$2:$H$201,MATCH($A407&amp;"-3",Matches!$J$2:$J$201,0))),5,IF(SIGN(H407-I407)&lt;&gt;SIGN(INDEX(Matches!$G$2:$G$201,MATCH($A407&amp;"-3",Matches!$J$2:$J$201,0))-INDEX(Matches!$H$2:$H$201,MATCH($A407&amp;"-3",Matches!$J$2:$J$201,0))),0,IF(H407-I407=INDEX(Matches!$G$2:$G$201,MATCH($A407&amp;"-3",Matches!$J$2:$J$201,0))-INDEX(Matches!$H$2:$H$201,MATCH($A407&amp;"-3",Matches!$J$2:$J$201,0)),3,2))))),""))</f>
        <v/>
      </c>
      <c r="AA407" s="12" t="str">
        <f aca="false">IF(OR($B407="",J407="",K407=""),"",IFERROR(IF(OR(INDEX(Matches!$I$2:$I$201,MATCH($A407&amp;"-4",Matches!$J$2:$J$201,0))="Void",INDEX(Matches!$G$2:$G$201,MATCH($A407&amp;"-4",Matches!$J$2:$J$201,0))="",INDEX(Matches!$H$2:$H$201,MATCH($A407&amp;"-4",Matches!$J$2:$J$201,0))=""),"",IF(AND($C407&lt;&gt;"",INDEX(Matches!$F$2:$F$201,MATCH($A407&amp;"-4",Matches!$J$2:$J$201,0))&lt;&gt;"",$C407&gt;=INDEX(Matches!$F$2:$F$201,MATCH($A407&amp;"-4",Matches!$J$2:$J$201,0))),"",IF(AND(J407=INDEX(Matches!$G$2:$G$201,MATCH($A407&amp;"-4",Matches!$J$2:$J$201,0)),K407=INDEX(Matches!$H$2:$H$201,MATCH($A407&amp;"-4",Matches!$J$2:$J$201,0))),5,IF(SIGN(J407-K407)&lt;&gt;SIGN(INDEX(Matches!$G$2:$G$201,MATCH($A407&amp;"-4",Matches!$J$2:$J$201,0))-INDEX(Matches!$H$2:$H$201,MATCH($A407&amp;"-4",Matches!$J$2:$J$201,0))),0,IF(J407-K407=INDEX(Matches!$G$2:$G$201,MATCH($A407&amp;"-4",Matches!$J$2:$J$201,0))-INDEX(Matches!$H$2:$H$201,MATCH($A407&amp;"-4",Matches!$J$2:$J$201,0)),3,2))))),""))</f>
        <v/>
      </c>
      <c r="AB407" s="12" t="str">
        <f aca="false">IF(OR($B407="",L407="",M407=""),"",IFERROR(IF(OR(INDEX(Matches!$I$2:$I$201,MATCH($A407&amp;"-5",Matches!$J$2:$J$201,0))="Void",INDEX(Matches!$G$2:$G$201,MATCH($A407&amp;"-5",Matches!$J$2:$J$201,0))="",INDEX(Matches!$H$2:$H$201,MATCH($A407&amp;"-5",Matches!$J$2:$J$201,0))=""),"",IF(AND($C407&lt;&gt;"",INDEX(Matches!$F$2:$F$201,MATCH($A407&amp;"-5",Matches!$J$2:$J$201,0))&lt;&gt;"",$C407&gt;=INDEX(Matches!$F$2:$F$201,MATCH($A407&amp;"-5",Matches!$J$2:$J$201,0))),"",IF(AND(L407=INDEX(Matches!$G$2:$G$201,MATCH($A407&amp;"-5",Matches!$J$2:$J$201,0)),M407=INDEX(Matches!$H$2:$H$201,MATCH($A407&amp;"-5",Matches!$J$2:$J$201,0))),5,IF(SIGN(L407-M407)&lt;&gt;SIGN(INDEX(Matches!$G$2:$G$201,MATCH($A407&amp;"-5",Matches!$J$2:$J$201,0))-INDEX(Matches!$H$2:$H$201,MATCH($A407&amp;"-5",Matches!$J$2:$J$201,0))),0,IF(L407-M407=INDEX(Matches!$G$2:$G$201,MATCH($A407&amp;"-5",Matches!$J$2:$J$201,0))-INDEX(Matches!$H$2:$H$201,MATCH($A407&amp;"-5",Matches!$J$2:$J$201,0)),3,2))))),""))</f>
        <v/>
      </c>
      <c r="AC407" s="12" t="str">
        <f aca="false">IF(OR($B407="",N407="",O407=""),"",IFERROR(IF(OR(INDEX(Matches!$I$2:$I$201,MATCH($A407&amp;"-6",Matches!$J$2:$J$201,0))="Void",INDEX(Matches!$G$2:$G$201,MATCH($A407&amp;"-6",Matches!$J$2:$J$201,0))="",INDEX(Matches!$H$2:$H$201,MATCH($A407&amp;"-6",Matches!$J$2:$J$201,0))=""),"",IF(AND($C407&lt;&gt;"",INDEX(Matches!$F$2:$F$201,MATCH($A407&amp;"-6",Matches!$J$2:$J$201,0))&lt;&gt;"",$C407&gt;=INDEX(Matches!$F$2:$F$201,MATCH($A407&amp;"-6",Matches!$J$2:$J$201,0))),"",IF(AND(N407=INDEX(Matches!$G$2:$G$201,MATCH($A407&amp;"-6",Matches!$J$2:$J$201,0)),O407=INDEX(Matches!$H$2:$H$201,MATCH($A407&amp;"-6",Matches!$J$2:$J$201,0))),5,IF(SIGN(N407-O407)&lt;&gt;SIGN(INDEX(Matches!$G$2:$G$201,MATCH($A407&amp;"-6",Matches!$J$2:$J$201,0))-INDEX(Matches!$H$2:$H$201,MATCH($A407&amp;"-6",Matches!$J$2:$J$201,0))),0,IF(N407-O407=INDEX(Matches!$G$2:$G$201,MATCH($A407&amp;"-6",Matches!$J$2:$J$201,0))-INDEX(Matches!$H$2:$H$201,MATCH($A407&amp;"-6",Matches!$J$2:$J$201,0)),3,2))))),""))</f>
        <v/>
      </c>
      <c r="AD407" s="12" t="str">
        <f aca="false">IF(OR($B407="",P407="",Q407=""),"",IFERROR(IF(OR(INDEX(Matches!$I$2:$I$201,MATCH($A407&amp;"-7",Matches!$J$2:$J$201,0))="Void",INDEX(Matches!$G$2:$G$201,MATCH($A407&amp;"-7",Matches!$J$2:$J$201,0))="",INDEX(Matches!$H$2:$H$201,MATCH($A407&amp;"-7",Matches!$J$2:$J$201,0))=""),"",IF(AND($C407&lt;&gt;"",INDEX(Matches!$F$2:$F$201,MATCH($A407&amp;"-7",Matches!$J$2:$J$201,0))&lt;&gt;"",$C407&gt;=INDEX(Matches!$F$2:$F$201,MATCH($A407&amp;"-7",Matches!$J$2:$J$201,0))),"",IF(AND(P407=INDEX(Matches!$G$2:$G$201,MATCH($A407&amp;"-7",Matches!$J$2:$J$201,0)),Q407=INDEX(Matches!$H$2:$H$201,MATCH($A407&amp;"-7",Matches!$J$2:$J$201,0))),5,IF(SIGN(P407-Q407)&lt;&gt;SIGN(INDEX(Matches!$G$2:$G$201,MATCH($A407&amp;"-7",Matches!$J$2:$J$201,0))-INDEX(Matches!$H$2:$H$201,MATCH($A407&amp;"-7",Matches!$J$2:$J$201,0))),0,IF(P407-Q407=INDEX(Matches!$G$2:$G$201,MATCH($A407&amp;"-7",Matches!$J$2:$J$201,0))-INDEX(Matches!$H$2:$H$201,MATCH($A407&amp;"-7",Matches!$J$2:$J$201,0)),3,2))))),""))</f>
        <v/>
      </c>
      <c r="AE407" s="12" t="str">
        <f aca="false">IF(OR($B407="",R407="",S407=""),"",IFERROR(IF(OR(INDEX(Matches!$I$2:$I$201,MATCH($A407&amp;"-8",Matches!$J$2:$J$201,0))="Void",INDEX(Matches!$G$2:$G$201,MATCH($A407&amp;"-8",Matches!$J$2:$J$201,0))="",INDEX(Matches!$H$2:$H$201,MATCH($A407&amp;"-8",Matches!$J$2:$J$201,0))=""),"",IF(AND($C407&lt;&gt;"",INDEX(Matches!$F$2:$F$201,MATCH($A407&amp;"-8",Matches!$J$2:$J$201,0))&lt;&gt;"",$C407&gt;=INDEX(Matches!$F$2:$F$201,MATCH($A407&amp;"-8",Matches!$J$2:$J$201,0))),"",IF(AND(R407=INDEX(Matches!$G$2:$G$201,MATCH($A407&amp;"-8",Matches!$J$2:$J$201,0)),S407=INDEX(Matches!$H$2:$H$201,MATCH($A407&amp;"-8",Matches!$J$2:$J$201,0))),5,IF(SIGN(R407-S407)&lt;&gt;SIGN(INDEX(Matches!$G$2:$G$201,MATCH($A407&amp;"-8",Matches!$J$2:$J$201,0))-INDEX(Matches!$H$2:$H$201,MATCH($A407&amp;"-8",Matches!$J$2:$J$201,0))),0,IF(R407-S407=INDEX(Matches!$G$2:$G$201,MATCH($A407&amp;"-8",Matches!$J$2:$J$201,0))-INDEX(Matches!$H$2:$H$201,MATCH($A407&amp;"-8",Matches!$J$2:$J$201,0)),3,2))))),""))</f>
        <v/>
      </c>
      <c r="AF407" s="12" t="str">
        <f aca="false">IF(OR($B407="",T407="",U407=""),"",IFERROR(IF(OR(INDEX(Matches!$I$2:$I$201,MATCH($A407&amp;"-9",Matches!$J$2:$J$201,0))="Void",INDEX(Matches!$G$2:$G$201,MATCH($A407&amp;"-9",Matches!$J$2:$J$201,0))="",INDEX(Matches!$H$2:$H$201,MATCH($A407&amp;"-9",Matches!$J$2:$J$201,0))=""),"",IF(AND($C407&lt;&gt;"",INDEX(Matches!$F$2:$F$201,MATCH($A407&amp;"-9",Matches!$J$2:$J$201,0))&lt;&gt;"",$C407&gt;=INDEX(Matches!$F$2:$F$201,MATCH($A407&amp;"-9",Matches!$J$2:$J$201,0))),"",IF(AND(T407=INDEX(Matches!$G$2:$G$201,MATCH($A407&amp;"-9",Matches!$J$2:$J$201,0)),U407=INDEX(Matches!$H$2:$H$201,MATCH($A407&amp;"-9",Matches!$J$2:$J$201,0))),5,IF(SIGN(T407-U407)&lt;&gt;SIGN(INDEX(Matches!$G$2:$G$201,MATCH($A407&amp;"-9",Matches!$J$2:$J$201,0))-INDEX(Matches!$H$2:$H$201,MATCH($A407&amp;"-9",Matches!$J$2:$J$201,0))),0,IF(T407-U407=INDEX(Matches!$G$2:$G$201,MATCH($A407&amp;"-9",Matches!$J$2:$J$201,0))-INDEX(Matches!$H$2:$H$201,MATCH($A407&amp;"-9",Matches!$J$2:$J$201,0)),3,2))))),""))</f>
        <v/>
      </c>
      <c r="AG407" s="12" t="str">
        <f aca="false">IF(OR($B407="",V407="",W407=""),"",IFERROR(IF(OR(INDEX(Matches!$I$2:$I$201,MATCH($A407&amp;"-10",Matches!$J$2:$J$201,0))="Void",INDEX(Matches!$G$2:$G$201,MATCH($A407&amp;"-10",Matches!$J$2:$J$201,0))="",INDEX(Matches!$H$2:$H$201,MATCH($A407&amp;"-10",Matches!$J$2:$J$201,0))=""),"",IF(AND($C407&lt;&gt;"",INDEX(Matches!$F$2:$F$201,MATCH($A407&amp;"-10",Matches!$J$2:$J$201,0))&lt;&gt;"",$C407&gt;=INDEX(Matches!$F$2:$F$201,MATCH($A407&amp;"-10",Matches!$J$2:$J$201,0))),"",IF(AND(V407=INDEX(Matches!$G$2:$G$201,MATCH($A407&amp;"-10",Matches!$J$2:$J$201,0)),W407=INDEX(Matches!$H$2:$H$201,MATCH($A407&amp;"-10",Matches!$J$2:$J$201,0))),5,IF(SIGN(V407-W407)&lt;&gt;SIGN(INDEX(Matches!$G$2:$G$201,MATCH($A407&amp;"-10",Matches!$J$2:$J$201,0))-INDEX(Matches!$H$2:$H$201,MATCH($A407&amp;"-10",Matches!$J$2:$J$201,0))),0,IF(V407-W407=INDEX(Matches!$G$2:$G$201,MATCH($A407&amp;"-10",Matches!$J$2:$J$201,0))-INDEX(Matches!$H$2:$H$201,MATCH($A407&amp;"-10",Matches!$J$2:$J$201,0)),3,2))))),""))</f>
        <v/>
      </c>
      <c r="AH407" s="13" t="str">
        <f aca="false">IF($B407="","",SUM(X407:AG407))</f>
        <v/>
      </c>
      <c r="AI407" s="12" t="str">
        <f aca="false">IF($B407="","",COUNTIF(X407:AG407,5))</f>
        <v/>
      </c>
      <c r="AJ407" s="12" t="str">
        <f aca="false">IF($B407="","",COUNTIF(X407:AG407,"&gt;=2"))</f>
        <v/>
      </c>
      <c r="AK407" s="12" t="str">
        <f aca="false">IF($B407="","",COUNT(X407:AG407))</f>
        <v/>
      </c>
    </row>
    <row r="408" customFormat="false" ht="15" hidden="false" customHeight="false" outlineLevel="0" collapsed="false">
      <c r="A408" s="7"/>
      <c r="B408" s="7"/>
      <c r="C408" s="11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12" t="str">
        <f aca="false">IF(OR($B408="",D408="",E408=""),"",IFERROR(IF(OR(INDEX(Matches!$I$2:$I$201,MATCH($A408&amp;"-1",Matches!$J$2:$J$201,0))="Void",INDEX(Matches!$G$2:$G$201,MATCH($A408&amp;"-1",Matches!$J$2:$J$201,0))="",INDEX(Matches!$H$2:$H$201,MATCH($A408&amp;"-1",Matches!$J$2:$J$201,0))=""),"",IF(AND($C408&lt;&gt;"",INDEX(Matches!$F$2:$F$201,MATCH($A408&amp;"-1",Matches!$J$2:$J$201,0))&lt;&gt;"",$C408&gt;=INDEX(Matches!$F$2:$F$201,MATCH($A408&amp;"-1",Matches!$J$2:$J$201,0))),"",IF(AND(D408=INDEX(Matches!$G$2:$G$201,MATCH($A408&amp;"-1",Matches!$J$2:$J$201,0)),E408=INDEX(Matches!$H$2:$H$201,MATCH($A408&amp;"-1",Matches!$J$2:$J$201,0))),5,IF(SIGN(D408-E408)&lt;&gt;SIGN(INDEX(Matches!$G$2:$G$201,MATCH($A408&amp;"-1",Matches!$J$2:$J$201,0))-INDEX(Matches!$H$2:$H$201,MATCH($A408&amp;"-1",Matches!$J$2:$J$201,0))),0,IF(D408-E408=INDEX(Matches!$G$2:$G$201,MATCH($A408&amp;"-1",Matches!$J$2:$J$201,0))-INDEX(Matches!$H$2:$H$201,MATCH($A408&amp;"-1",Matches!$J$2:$J$201,0)),3,2))))),""))</f>
        <v/>
      </c>
      <c r="Y408" s="12" t="str">
        <f aca="false">IF(OR($B408="",F408="",G408=""),"",IFERROR(IF(OR(INDEX(Matches!$I$2:$I$201,MATCH($A408&amp;"-2",Matches!$J$2:$J$201,0))="Void",INDEX(Matches!$G$2:$G$201,MATCH($A408&amp;"-2",Matches!$J$2:$J$201,0))="",INDEX(Matches!$H$2:$H$201,MATCH($A408&amp;"-2",Matches!$J$2:$J$201,0))=""),"",IF(AND($C408&lt;&gt;"",INDEX(Matches!$F$2:$F$201,MATCH($A408&amp;"-2",Matches!$J$2:$J$201,0))&lt;&gt;"",$C408&gt;=INDEX(Matches!$F$2:$F$201,MATCH($A408&amp;"-2",Matches!$J$2:$J$201,0))),"",IF(AND(F408=INDEX(Matches!$G$2:$G$201,MATCH($A408&amp;"-2",Matches!$J$2:$J$201,0)),G408=INDEX(Matches!$H$2:$H$201,MATCH($A408&amp;"-2",Matches!$J$2:$J$201,0))),5,IF(SIGN(F408-G408)&lt;&gt;SIGN(INDEX(Matches!$G$2:$G$201,MATCH($A408&amp;"-2",Matches!$J$2:$J$201,0))-INDEX(Matches!$H$2:$H$201,MATCH($A408&amp;"-2",Matches!$J$2:$J$201,0))),0,IF(F408-G408=INDEX(Matches!$G$2:$G$201,MATCH($A408&amp;"-2",Matches!$J$2:$J$201,0))-INDEX(Matches!$H$2:$H$201,MATCH($A408&amp;"-2",Matches!$J$2:$J$201,0)),3,2))))),""))</f>
        <v/>
      </c>
      <c r="Z408" s="12" t="str">
        <f aca="false">IF(OR($B408="",H408="",I408=""),"",IFERROR(IF(OR(INDEX(Matches!$I$2:$I$201,MATCH($A408&amp;"-3",Matches!$J$2:$J$201,0))="Void",INDEX(Matches!$G$2:$G$201,MATCH($A408&amp;"-3",Matches!$J$2:$J$201,0))="",INDEX(Matches!$H$2:$H$201,MATCH($A408&amp;"-3",Matches!$J$2:$J$201,0))=""),"",IF(AND($C408&lt;&gt;"",INDEX(Matches!$F$2:$F$201,MATCH($A408&amp;"-3",Matches!$J$2:$J$201,0))&lt;&gt;"",$C408&gt;=INDEX(Matches!$F$2:$F$201,MATCH($A408&amp;"-3",Matches!$J$2:$J$201,0))),"",IF(AND(H408=INDEX(Matches!$G$2:$G$201,MATCH($A408&amp;"-3",Matches!$J$2:$J$201,0)),I408=INDEX(Matches!$H$2:$H$201,MATCH($A408&amp;"-3",Matches!$J$2:$J$201,0))),5,IF(SIGN(H408-I408)&lt;&gt;SIGN(INDEX(Matches!$G$2:$G$201,MATCH($A408&amp;"-3",Matches!$J$2:$J$201,0))-INDEX(Matches!$H$2:$H$201,MATCH($A408&amp;"-3",Matches!$J$2:$J$201,0))),0,IF(H408-I408=INDEX(Matches!$G$2:$G$201,MATCH($A408&amp;"-3",Matches!$J$2:$J$201,0))-INDEX(Matches!$H$2:$H$201,MATCH($A408&amp;"-3",Matches!$J$2:$J$201,0)),3,2))))),""))</f>
        <v/>
      </c>
      <c r="AA408" s="12" t="str">
        <f aca="false">IF(OR($B408="",J408="",K408=""),"",IFERROR(IF(OR(INDEX(Matches!$I$2:$I$201,MATCH($A408&amp;"-4",Matches!$J$2:$J$201,0))="Void",INDEX(Matches!$G$2:$G$201,MATCH($A408&amp;"-4",Matches!$J$2:$J$201,0))="",INDEX(Matches!$H$2:$H$201,MATCH($A408&amp;"-4",Matches!$J$2:$J$201,0))=""),"",IF(AND($C408&lt;&gt;"",INDEX(Matches!$F$2:$F$201,MATCH($A408&amp;"-4",Matches!$J$2:$J$201,0))&lt;&gt;"",$C408&gt;=INDEX(Matches!$F$2:$F$201,MATCH($A408&amp;"-4",Matches!$J$2:$J$201,0))),"",IF(AND(J408=INDEX(Matches!$G$2:$G$201,MATCH($A408&amp;"-4",Matches!$J$2:$J$201,0)),K408=INDEX(Matches!$H$2:$H$201,MATCH($A408&amp;"-4",Matches!$J$2:$J$201,0))),5,IF(SIGN(J408-K408)&lt;&gt;SIGN(INDEX(Matches!$G$2:$G$201,MATCH($A408&amp;"-4",Matches!$J$2:$J$201,0))-INDEX(Matches!$H$2:$H$201,MATCH($A408&amp;"-4",Matches!$J$2:$J$201,0))),0,IF(J408-K408=INDEX(Matches!$G$2:$G$201,MATCH($A408&amp;"-4",Matches!$J$2:$J$201,0))-INDEX(Matches!$H$2:$H$201,MATCH($A408&amp;"-4",Matches!$J$2:$J$201,0)),3,2))))),""))</f>
        <v/>
      </c>
      <c r="AB408" s="12" t="str">
        <f aca="false">IF(OR($B408="",L408="",M408=""),"",IFERROR(IF(OR(INDEX(Matches!$I$2:$I$201,MATCH($A408&amp;"-5",Matches!$J$2:$J$201,0))="Void",INDEX(Matches!$G$2:$G$201,MATCH($A408&amp;"-5",Matches!$J$2:$J$201,0))="",INDEX(Matches!$H$2:$H$201,MATCH($A408&amp;"-5",Matches!$J$2:$J$201,0))=""),"",IF(AND($C408&lt;&gt;"",INDEX(Matches!$F$2:$F$201,MATCH($A408&amp;"-5",Matches!$J$2:$J$201,0))&lt;&gt;"",$C408&gt;=INDEX(Matches!$F$2:$F$201,MATCH($A408&amp;"-5",Matches!$J$2:$J$201,0))),"",IF(AND(L408=INDEX(Matches!$G$2:$G$201,MATCH($A408&amp;"-5",Matches!$J$2:$J$201,0)),M408=INDEX(Matches!$H$2:$H$201,MATCH($A408&amp;"-5",Matches!$J$2:$J$201,0))),5,IF(SIGN(L408-M408)&lt;&gt;SIGN(INDEX(Matches!$G$2:$G$201,MATCH($A408&amp;"-5",Matches!$J$2:$J$201,0))-INDEX(Matches!$H$2:$H$201,MATCH($A408&amp;"-5",Matches!$J$2:$J$201,0))),0,IF(L408-M408=INDEX(Matches!$G$2:$G$201,MATCH($A408&amp;"-5",Matches!$J$2:$J$201,0))-INDEX(Matches!$H$2:$H$201,MATCH($A408&amp;"-5",Matches!$J$2:$J$201,0)),3,2))))),""))</f>
        <v/>
      </c>
      <c r="AC408" s="12" t="str">
        <f aca="false">IF(OR($B408="",N408="",O408=""),"",IFERROR(IF(OR(INDEX(Matches!$I$2:$I$201,MATCH($A408&amp;"-6",Matches!$J$2:$J$201,0))="Void",INDEX(Matches!$G$2:$G$201,MATCH($A408&amp;"-6",Matches!$J$2:$J$201,0))="",INDEX(Matches!$H$2:$H$201,MATCH($A408&amp;"-6",Matches!$J$2:$J$201,0))=""),"",IF(AND($C408&lt;&gt;"",INDEX(Matches!$F$2:$F$201,MATCH($A408&amp;"-6",Matches!$J$2:$J$201,0))&lt;&gt;"",$C408&gt;=INDEX(Matches!$F$2:$F$201,MATCH($A408&amp;"-6",Matches!$J$2:$J$201,0))),"",IF(AND(N408=INDEX(Matches!$G$2:$G$201,MATCH($A408&amp;"-6",Matches!$J$2:$J$201,0)),O408=INDEX(Matches!$H$2:$H$201,MATCH($A408&amp;"-6",Matches!$J$2:$J$201,0))),5,IF(SIGN(N408-O408)&lt;&gt;SIGN(INDEX(Matches!$G$2:$G$201,MATCH($A408&amp;"-6",Matches!$J$2:$J$201,0))-INDEX(Matches!$H$2:$H$201,MATCH($A408&amp;"-6",Matches!$J$2:$J$201,0))),0,IF(N408-O408=INDEX(Matches!$G$2:$G$201,MATCH($A408&amp;"-6",Matches!$J$2:$J$201,0))-INDEX(Matches!$H$2:$H$201,MATCH($A408&amp;"-6",Matches!$J$2:$J$201,0)),3,2))))),""))</f>
        <v/>
      </c>
      <c r="AD408" s="12" t="str">
        <f aca="false">IF(OR($B408="",P408="",Q408=""),"",IFERROR(IF(OR(INDEX(Matches!$I$2:$I$201,MATCH($A408&amp;"-7",Matches!$J$2:$J$201,0))="Void",INDEX(Matches!$G$2:$G$201,MATCH($A408&amp;"-7",Matches!$J$2:$J$201,0))="",INDEX(Matches!$H$2:$H$201,MATCH($A408&amp;"-7",Matches!$J$2:$J$201,0))=""),"",IF(AND($C408&lt;&gt;"",INDEX(Matches!$F$2:$F$201,MATCH($A408&amp;"-7",Matches!$J$2:$J$201,0))&lt;&gt;"",$C408&gt;=INDEX(Matches!$F$2:$F$201,MATCH($A408&amp;"-7",Matches!$J$2:$J$201,0))),"",IF(AND(P408=INDEX(Matches!$G$2:$G$201,MATCH($A408&amp;"-7",Matches!$J$2:$J$201,0)),Q408=INDEX(Matches!$H$2:$H$201,MATCH($A408&amp;"-7",Matches!$J$2:$J$201,0))),5,IF(SIGN(P408-Q408)&lt;&gt;SIGN(INDEX(Matches!$G$2:$G$201,MATCH($A408&amp;"-7",Matches!$J$2:$J$201,0))-INDEX(Matches!$H$2:$H$201,MATCH($A408&amp;"-7",Matches!$J$2:$J$201,0))),0,IF(P408-Q408=INDEX(Matches!$G$2:$G$201,MATCH($A408&amp;"-7",Matches!$J$2:$J$201,0))-INDEX(Matches!$H$2:$H$201,MATCH($A408&amp;"-7",Matches!$J$2:$J$201,0)),3,2))))),""))</f>
        <v/>
      </c>
      <c r="AE408" s="12" t="str">
        <f aca="false">IF(OR($B408="",R408="",S408=""),"",IFERROR(IF(OR(INDEX(Matches!$I$2:$I$201,MATCH($A408&amp;"-8",Matches!$J$2:$J$201,0))="Void",INDEX(Matches!$G$2:$G$201,MATCH($A408&amp;"-8",Matches!$J$2:$J$201,0))="",INDEX(Matches!$H$2:$H$201,MATCH($A408&amp;"-8",Matches!$J$2:$J$201,0))=""),"",IF(AND($C408&lt;&gt;"",INDEX(Matches!$F$2:$F$201,MATCH($A408&amp;"-8",Matches!$J$2:$J$201,0))&lt;&gt;"",$C408&gt;=INDEX(Matches!$F$2:$F$201,MATCH($A408&amp;"-8",Matches!$J$2:$J$201,0))),"",IF(AND(R408=INDEX(Matches!$G$2:$G$201,MATCH($A408&amp;"-8",Matches!$J$2:$J$201,0)),S408=INDEX(Matches!$H$2:$H$201,MATCH($A408&amp;"-8",Matches!$J$2:$J$201,0))),5,IF(SIGN(R408-S408)&lt;&gt;SIGN(INDEX(Matches!$G$2:$G$201,MATCH($A408&amp;"-8",Matches!$J$2:$J$201,0))-INDEX(Matches!$H$2:$H$201,MATCH($A408&amp;"-8",Matches!$J$2:$J$201,0))),0,IF(R408-S408=INDEX(Matches!$G$2:$G$201,MATCH($A408&amp;"-8",Matches!$J$2:$J$201,0))-INDEX(Matches!$H$2:$H$201,MATCH($A408&amp;"-8",Matches!$J$2:$J$201,0)),3,2))))),""))</f>
        <v/>
      </c>
      <c r="AF408" s="12" t="str">
        <f aca="false">IF(OR($B408="",T408="",U408=""),"",IFERROR(IF(OR(INDEX(Matches!$I$2:$I$201,MATCH($A408&amp;"-9",Matches!$J$2:$J$201,0))="Void",INDEX(Matches!$G$2:$G$201,MATCH($A408&amp;"-9",Matches!$J$2:$J$201,0))="",INDEX(Matches!$H$2:$H$201,MATCH($A408&amp;"-9",Matches!$J$2:$J$201,0))=""),"",IF(AND($C408&lt;&gt;"",INDEX(Matches!$F$2:$F$201,MATCH($A408&amp;"-9",Matches!$J$2:$J$201,0))&lt;&gt;"",$C408&gt;=INDEX(Matches!$F$2:$F$201,MATCH($A408&amp;"-9",Matches!$J$2:$J$201,0))),"",IF(AND(T408=INDEX(Matches!$G$2:$G$201,MATCH($A408&amp;"-9",Matches!$J$2:$J$201,0)),U408=INDEX(Matches!$H$2:$H$201,MATCH($A408&amp;"-9",Matches!$J$2:$J$201,0))),5,IF(SIGN(T408-U408)&lt;&gt;SIGN(INDEX(Matches!$G$2:$G$201,MATCH($A408&amp;"-9",Matches!$J$2:$J$201,0))-INDEX(Matches!$H$2:$H$201,MATCH($A408&amp;"-9",Matches!$J$2:$J$201,0))),0,IF(T408-U408=INDEX(Matches!$G$2:$G$201,MATCH($A408&amp;"-9",Matches!$J$2:$J$201,0))-INDEX(Matches!$H$2:$H$201,MATCH($A408&amp;"-9",Matches!$J$2:$J$201,0)),3,2))))),""))</f>
        <v/>
      </c>
      <c r="AG408" s="12" t="str">
        <f aca="false">IF(OR($B408="",V408="",W408=""),"",IFERROR(IF(OR(INDEX(Matches!$I$2:$I$201,MATCH($A408&amp;"-10",Matches!$J$2:$J$201,0))="Void",INDEX(Matches!$G$2:$G$201,MATCH($A408&amp;"-10",Matches!$J$2:$J$201,0))="",INDEX(Matches!$H$2:$H$201,MATCH($A408&amp;"-10",Matches!$J$2:$J$201,0))=""),"",IF(AND($C408&lt;&gt;"",INDEX(Matches!$F$2:$F$201,MATCH($A408&amp;"-10",Matches!$J$2:$J$201,0))&lt;&gt;"",$C408&gt;=INDEX(Matches!$F$2:$F$201,MATCH($A408&amp;"-10",Matches!$J$2:$J$201,0))),"",IF(AND(V408=INDEX(Matches!$G$2:$G$201,MATCH($A408&amp;"-10",Matches!$J$2:$J$201,0)),W408=INDEX(Matches!$H$2:$H$201,MATCH($A408&amp;"-10",Matches!$J$2:$J$201,0))),5,IF(SIGN(V408-W408)&lt;&gt;SIGN(INDEX(Matches!$G$2:$G$201,MATCH($A408&amp;"-10",Matches!$J$2:$J$201,0))-INDEX(Matches!$H$2:$H$201,MATCH($A408&amp;"-10",Matches!$J$2:$J$201,0))),0,IF(V408-W408=INDEX(Matches!$G$2:$G$201,MATCH($A408&amp;"-10",Matches!$J$2:$J$201,0))-INDEX(Matches!$H$2:$H$201,MATCH($A408&amp;"-10",Matches!$J$2:$J$201,0)),3,2))))),""))</f>
        <v/>
      </c>
      <c r="AH408" s="13" t="str">
        <f aca="false">IF($B408="","",SUM(X408:AG408))</f>
        <v/>
      </c>
      <c r="AI408" s="12" t="str">
        <f aca="false">IF($B408="","",COUNTIF(X408:AG408,5))</f>
        <v/>
      </c>
      <c r="AJ408" s="12" t="str">
        <f aca="false">IF($B408="","",COUNTIF(X408:AG408,"&gt;=2"))</f>
        <v/>
      </c>
      <c r="AK408" s="12" t="str">
        <f aca="false">IF($B408="","",COUNT(X408:AG408))</f>
        <v/>
      </c>
    </row>
    <row r="409" customFormat="false" ht="15" hidden="false" customHeight="false" outlineLevel="0" collapsed="false">
      <c r="A409" s="7"/>
      <c r="B409" s="7"/>
      <c r="C409" s="11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12" t="str">
        <f aca="false">IF(OR($B409="",D409="",E409=""),"",IFERROR(IF(OR(INDEX(Matches!$I$2:$I$201,MATCH($A409&amp;"-1",Matches!$J$2:$J$201,0))="Void",INDEX(Matches!$G$2:$G$201,MATCH($A409&amp;"-1",Matches!$J$2:$J$201,0))="",INDEX(Matches!$H$2:$H$201,MATCH($A409&amp;"-1",Matches!$J$2:$J$201,0))=""),"",IF(AND($C409&lt;&gt;"",INDEX(Matches!$F$2:$F$201,MATCH($A409&amp;"-1",Matches!$J$2:$J$201,0))&lt;&gt;"",$C409&gt;=INDEX(Matches!$F$2:$F$201,MATCH($A409&amp;"-1",Matches!$J$2:$J$201,0))),"",IF(AND(D409=INDEX(Matches!$G$2:$G$201,MATCH($A409&amp;"-1",Matches!$J$2:$J$201,0)),E409=INDEX(Matches!$H$2:$H$201,MATCH($A409&amp;"-1",Matches!$J$2:$J$201,0))),5,IF(SIGN(D409-E409)&lt;&gt;SIGN(INDEX(Matches!$G$2:$G$201,MATCH($A409&amp;"-1",Matches!$J$2:$J$201,0))-INDEX(Matches!$H$2:$H$201,MATCH($A409&amp;"-1",Matches!$J$2:$J$201,0))),0,IF(D409-E409=INDEX(Matches!$G$2:$G$201,MATCH($A409&amp;"-1",Matches!$J$2:$J$201,0))-INDEX(Matches!$H$2:$H$201,MATCH($A409&amp;"-1",Matches!$J$2:$J$201,0)),3,2))))),""))</f>
        <v/>
      </c>
      <c r="Y409" s="12" t="str">
        <f aca="false">IF(OR($B409="",F409="",G409=""),"",IFERROR(IF(OR(INDEX(Matches!$I$2:$I$201,MATCH($A409&amp;"-2",Matches!$J$2:$J$201,0))="Void",INDEX(Matches!$G$2:$G$201,MATCH($A409&amp;"-2",Matches!$J$2:$J$201,0))="",INDEX(Matches!$H$2:$H$201,MATCH($A409&amp;"-2",Matches!$J$2:$J$201,0))=""),"",IF(AND($C409&lt;&gt;"",INDEX(Matches!$F$2:$F$201,MATCH($A409&amp;"-2",Matches!$J$2:$J$201,0))&lt;&gt;"",$C409&gt;=INDEX(Matches!$F$2:$F$201,MATCH($A409&amp;"-2",Matches!$J$2:$J$201,0))),"",IF(AND(F409=INDEX(Matches!$G$2:$G$201,MATCH($A409&amp;"-2",Matches!$J$2:$J$201,0)),G409=INDEX(Matches!$H$2:$H$201,MATCH($A409&amp;"-2",Matches!$J$2:$J$201,0))),5,IF(SIGN(F409-G409)&lt;&gt;SIGN(INDEX(Matches!$G$2:$G$201,MATCH($A409&amp;"-2",Matches!$J$2:$J$201,0))-INDEX(Matches!$H$2:$H$201,MATCH($A409&amp;"-2",Matches!$J$2:$J$201,0))),0,IF(F409-G409=INDEX(Matches!$G$2:$G$201,MATCH($A409&amp;"-2",Matches!$J$2:$J$201,0))-INDEX(Matches!$H$2:$H$201,MATCH($A409&amp;"-2",Matches!$J$2:$J$201,0)),3,2))))),""))</f>
        <v/>
      </c>
      <c r="Z409" s="12" t="str">
        <f aca="false">IF(OR($B409="",H409="",I409=""),"",IFERROR(IF(OR(INDEX(Matches!$I$2:$I$201,MATCH($A409&amp;"-3",Matches!$J$2:$J$201,0))="Void",INDEX(Matches!$G$2:$G$201,MATCH($A409&amp;"-3",Matches!$J$2:$J$201,0))="",INDEX(Matches!$H$2:$H$201,MATCH($A409&amp;"-3",Matches!$J$2:$J$201,0))=""),"",IF(AND($C409&lt;&gt;"",INDEX(Matches!$F$2:$F$201,MATCH($A409&amp;"-3",Matches!$J$2:$J$201,0))&lt;&gt;"",$C409&gt;=INDEX(Matches!$F$2:$F$201,MATCH($A409&amp;"-3",Matches!$J$2:$J$201,0))),"",IF(AND(H409=INDEX(Matches!$G$2:$G$201,MATCH($A409&amp;"-3",Matches!$J$2:$J$201,0)),I409=INDEX(Matches!$H$2:$H$201,MATCH($A409&amp;"-3",Matches!$J$2:$J$201,0))),5,IF(SIGN(H409-I409)&lt;&gt;SIGN(INDEX(Matches!$G$2:$G$201,MATCH($A409&amp;"-3",Matches!$J$2:$J$201,0))-INDEX(Matches!$H$2:$H$201,MATCH($A409&amp;"-3",Matches!$J$2:$J$201,0))),0,IF(H409-I409=INDEX(Matches!$G$2:$G$201,MATCH($A409&amp;"-3",Matches!$J$2:$J$201,0))-INDEX(Matches!$H$2:$H$201,MATCH($A409&amp;"-3",Matches!$J$2:$J$201,0)),3,2))))),""))</f>
        <v/>
      </c>
      <c r="AA409" s="12" t="str">
        <f aca="false">IF(OR($B409="",J409="",K409=""),"",IFERROR(IF(OR(INDEX(Matches!$I$2:$I$201,MATCH($A409&amp;"-4",Matches!$J$2:$J$201,0))="Void",INDEX(Matches!$G$2:$G$201,MATCH($A409&amp;"-4",Matches!$J$2:$J$201,0))="",INDEX(Matches!$H$2:$H$201,MATCH($A409&amp;"-4",Matches!$J$2:$J$201,0))=""),"",IF(AND($C409&lt;&gt;"",INDEX(Matches!$F$2:$F$201,MATCH($A409&amp;"-4",Matches!$J$2:$J$201,0))&lt;&gt;"",$C409&gt;=INDEX(Matches!$F$2:$F$201,MATCH($A409&amp;"-4",Matches!$J$2:$J$201,0))),"",IF(AND(J409=INDEX(Matches!$G$2:$G$201,MATCH($A409&amp;"-4",Matches!$J$2:$J$201,0)),K409=INDEX(Matches!$H$2:$H$201,MATCH($A409&amp;"-4",Matches!$J$2:$J$201,0))),5,IF(SIGN(J409-K409)&lt;&gt;SIGN(INDEX(Matches!$G$2:$G$201,MATCH($A409&amp;"-4",Matches!$J$2:$J$201,0))-INDEX(Matches!$H$2:$H$201,MATCH($A409&amp;"-4",Matches!$J$2:$J$201,0))),0,IF(J409-K409=INDEX(Matches!$G$2:$G$201,MATCH($A409&amp;"-4",Matches!$J$2:$J$201,0))-INDEX(Matches!$H$2:$H$201,MATCH($A409&amp;"-4",Matches!$J$2:$J$201,0)),3,2))))),""))</f>
        <v/>
      </c>
      <c r="AB409" s="12" t="str">
        <f aca="false">IF(OR($B409="",L409="",M409=""),"",IFERROR(IF(OR(INDEX(Matches!$I$2:$I$201,MATCH($A409&amp;"-5",Matches!$J$2:$J$201,0))="Void",INDEX(Matches!$G$2:$G$201,MATCH($A409&amp;"-5",Matches!$J$2:$J$201,0))="",INDEX(Matches!$H$2:$H$201,MATCH($A409&amp;"-5",Matches!$J$2:$J$201,0))=""),"",IF(AND($C409&lt;&gt;"",INDEX(Matches!$F$2:$F$201,MATCH($A409&amp;"-5",Matches!$J$2:$J$201,0))&lt;&gt;"",$C409&gt;=INDEX(Matches!$F$2:$F$201,MATCH($A409&amp;"-5",Matches!$J$2:$J$201,0))),"",IF(AND(L409=INDEX(Matches!$G$2:$G$201,MATCH($A409&amp;"-5",Matches!$J$2:$J$201,0)),M409=INDEX(Matches!$H$2:$H$201,MATCH($A409&amp;"-5",Matches!$J$2:$J$201,0))),5,IF(SIGN(L409-M409)&lt;&gt;SIGN(INDEX(Matches!$G$2:$G$201,MATCH($A409&amp;"-5",Matches!$J$2:$J$201,0))-INDEX(Matches!$H$2:$H$201,MATCH($A409&amp;"-5",Matches!$J$2:$J$201,0))),0,IF(L409-M409=INDEX(Matches!$G$2:$G$201,MATCH($A409&amp;"-5",Matches!$J$2:$J$201,0))-INDEX(Matches!$H$2:$H$201,MATCH($A409&amp;"-5",Matches!$J$2:$J$201,0)),3,2))))),""))</f>
        <v/>
      </c>
      <c r="AC409" s="12" t="str">
        <f aca="false">IF(OR($B409="",N409="",O409=""),"",IFERROR(IF(OR(INDEX(Matches!$I$2:$I$201,MATCH($A409&amp;"-6",Matches!$J$2:$J$201,0))="Void",INDEX(Matches!$G$2:$G$201,MATCH($A409&amp;"-6",Matches!$J$2:$J$201,0))="",INDEX(Matches!$H$2:$H$201,MATCH($A409&amp;"-6",Matches!$J$2:$J$201,0))=""),"",IF(AND($C409&lt;&gt;"",INDEX(Matches!$F$2:$F$201,MATCH($A409&amp;"-6",Matches!$J$2:$J$201,0))&lt;&gt;"",$C409&gt;=INDEX(Matches!$F$2:$F$201,MATCH($A409&amp;"-6",Matches!$J$2:$J$201,0))),"",IF(AND(N409=INDEX(Matches!$G$2:$G$201,MATCH($A409&amp;"-6",Matches!$J$2:$J$201,0)),O409=INDEX(Matches!$H$2:$H$201,MATCH($A409&amp;"-6",Matches!$J$2:$J$201,0))),5,IF(SIGN(N409-O409)&lt;&gt;SIGN(INDEX(Matches!$G$2:$G$201,MATCH($A409&amp;"-6",Matches!$J$2:$J$201,0))-INDEX(Matches!$H$2:$H$201,MATCH($A409&amp;"-6",Matches!$J$2:$J$201,0))),0,IF(N409-O409=INDEX(Matches!$G$2:$G$201,MATCH($A409&amp;"-6",Matches!$J$2:$J$201,0))-INDEX(Matches!$H$2:$H$201,MATCH($A409&amp;"-6",Matches!$J$2:$J$201,0)),3,2))))),""))</f>
        <v/>
      </c>
      <c r="AD409" s="12" t="str">
        <f aca="false">IF(OR($B409="",P409="",Q409=""),"",IFERROR(IF(OR(INDEX(Matches!$I$2:$I$201,MATCH($A409&amp;"-7",Matches!$J$2:$J$201,0))="Void",INDEX(Matches!$G$2:$G$201,MATCH($A409&amp;"-7",Matches!$J$2:$J$201,0))="",INDEX(Matches!$H$2:$H$201,MATCH($A409&amp;"-7",Matches!$J$2:$J$201,0))=""),"",IF(AND($C409&lt;&gt;"",INDEX(Matches!$F$2:$F$201,MATCH($A409&amp;"-7",Matches!$J$2:$J$201,0))&lt;&gt;"",$C409&gt;=INDEX(Matches!$F$2:$F$201,MATCH($A409&amp;"-7",Matches!$J$2:$J$201,0))),"",IF(AND(P409=INDEX(Matches!$G$2:$G$201,MATCH($A409&amp;"-7",Matches!$J$2:$J$201,0)),Q409=INDEX(Matches!$H$2:$H$201,MATCH($A409&amp;"-7",Matches!$J$2:$J$201,0))),5,IF(SIGN(P409-Q409)&lt;&gt;SIGN(INDEX(Matches!$G$2:$G$201,MATCH($A409&amp;"-7",Matches!$J$2:$J$201,0))-INDEX(Matches!$H$2:$H$201,MATCH($A409&amp;"-7",Matches!$J$2:$J$201,0))),0,IF(P409-Q409=INDEX(Matches!$G$2:$G$201,MATCH($A409&amp;"-7",Matches!$J$2:$J$201,0))-INDEX(Matches!$H$2:$H$201,MATCH($A409&amp;"-7",Matches!$J$2:$J$201,0)),3,2))))),""))</f>
        <v/>
      </c>
      <c r="AE409" s="12" t="str">
        <f aca="false">IF(OR($B409="",R409="",S409=""),"",IFERROR(IF(OR(INDEX(Matches!$I$2:$I$201,MATCH($A409&amp;"-8",Matches!$J$2:$J$201,0))="Void",INDEX(Matches!$G$2:$G$201,MATCH($A409&amp;"-8",Matches!$J$2:$J$201,0))="",INDEX(Matches!$H$2:$H$201,MATCH($A409&amp;"-8",Matches!$J$2:$J$201,0))=""),"",IF(AND($C409&lt;&gt;"",INDEX(Matches!$F$2:$F$201,MATCH($A409&amp;"-8",Matches!$J$2:$J$201,0))&lt;&gt;"",$C409&gt;=INDEX(Matches!$F$2:$F$201,MATCH($A409&amp;"-8",Matches!$J$2:$J$201,0))),"",IF(AND(R409=INDEX(Matches!$G$2:$G$201,MATCH($A409&amp;"-8",Matches!$J$2:$J$201,0)),S409=INDEX(Matches!$H$2:$H$201,MATCH($A409&amp;"-8",Matches!$J$2:$J$201,0))),5,IF(SIGN(R409-S409)&lt;&gt;SIGN(INDEX(Matches!$G$2:$G$201,MATCH($A409&amp;"-8",Matches!$J$2:$J$201,0))-INDEX(Matches!$H$2:$H$201,MATCH($A409&amp;"-8",Matches!$J$2:$J$201,0))),0,IF(R409-S409=INDEX(Matches!$G$2:$G$201,MATCH($A409&amp;"-8",Matches!$J$2:$J$201,0))-INDEX(Matches!$H$2:$H$201,MATCH($A409&amp;"-8",Matches!$J$2:$J$201,0)),3,2))))),""))</f>
        <v/>
      </c>
      <c r="AF409" s="12" t="str">
        <f aca="false">IF(OR($B409="",T409="",U409=""),"",IFERROR(IF(OR(INDEX(Matches!$I$2:$I$201,MATCH($A409&amp;"-9",Matches!$J$2:$J$201,0))="Void",INDEX(Matches!$G$2:$G$201,MATCH($A409&amp;"-9",Matches!$J$2:$J$201,0))="",INDEX(Matches!$H$2:$H$201,MATCH($A409&amp;"-9",Matches!$J$2:$J$201,0))=""),"",IF(AND($C409&lt;&gt;"",INDEX(Matches!$F$2:$F$201,MATCH($A409&amp;"-9",Matches!$J$2:$J$201,0))&lt;&gt;"",$C409&gt;=INDEX(Matches!$F$2:$F$201,MATCH($A409&amp;"-9",Matches!$J$2:$J$201,0))),"",IF(AND(T409=INDEX(Matches!$G$2:$G$201,MATCH($A409&amp;"-9",Matches!$J$2:$J$201,0)),U409=INDEX(Matches!$H$2:$H$201,MATCH($A409&amp;"-9",Matches!$J$2:$J$201,0))),5,IF(SIGN(T409-U409)&lt;&gt;SIGN(INDEX(Matches!$G$2:$G$201,MATCH($A409&amp;"-9",Matches!$J$2:$J$201,0))-INDEX(Matches!$H$2:$H$201,MATCH($A409&amp;"-9",Matches!$J$2:$J$201,0))),0,IF(T409-U409=INDEX(Matches!$G$2:$G$201,MATCH($A409&amp;"-9",Matches!$J$2:$J$201,0))-INDEX(Matches!$H$2:$H$201,MATCH($A409&amp;"-9",Matches!$J$2:$J$201,0)),3,2))))),""))</f>
        <v/>
      </c>
      <c r="AG409" s="12" t="str">
        <f aca="false">IF(OR($B409="",V409="",W409=""),"",IFERROR(IF(OR(INDEX(Matches!$I$2:$I$201,MATCH($A409&amp;"-10",Matches!$J$2:$J$201,0))="Void",INDEX(Matches!$G$2:$G$201,MATCH($A409&amp;"-10",Matches!$J$2:$J$201,0))="",INDEX(Matches!$H$2:$H$201,MATCH($A409&amp;"-10",Matches!$J$2:$J$201,0))=""),"",IF(AND($C409&lt;&gt;"",INDEX(Matches!$F$2:$F$201,MATCH($A409&amp;"-10",Matches!$J$2:$J$201,0))&lt;&gt;"",$C409&gt;=INDEX(Matches!$F$2:$F$201,MATCH($A409&amp;"-10",Matches!$J$2:$J$201,0))),"",IF(AND(V409=INDEX(Matches!$G$2:$G$201,MATCH($A409&amp;"-10",Matches!$J$2:$J$201,0)),W409=INDEX(Matches!$H$2:$H$201,MATCH($A409&amp;"-10",Matches!$J$2:$J$201,0))),5,IF(SIGN(V409-W409)&lt;&gt;SIGN(INDEX(Matches!$G$2:$G$201,MATCH($A409&amp;"-10",Matches!$J$2:$J$201,0))-INDEX(Matches!$H$2:$H$201,MATCH($A409&amp;"-10",Matches!$J$2:$J$201,0))),0,IF(V409-W409=INDEX(Matches!$G$2:$G$201,MATCH($A409&amp;"-10",Matches!$J$2:$J$201,0))-INDEX(Matches!$H$2:$H$201,MATCH($A409&amp;"-10",Matches!$J$2:$J$201,0)),3,2))))),""))</f>
        <v/>
      </c>
      <c r="AH409" s="13" t="str">
        <f aca="false">IF($B409="","",SUM(X409:AG409))</f>
        <v/>
      </c>
      <c r="AI409" s="12" t="str">
        <f aca="false">IF($B409="","",COUNTIF(X409:AG409,5))</f>
        <v/>
      </c>
      <c r="AJ409" s="12" t="str">
        <f aca="false">IF($B409="","",COUNTIF(X409:AG409,"&gt;=2"))</f>
        <v/>
      </c>
      <c r="AK409" s="12" t="str">
        <f aca="false">IF($B409="","",COUNT(X409:AG409))</f>
        <v/>
      </c>
    </row>
    <row r="410" customFormat="false" ht="15" hidden="false" customHeight="false" outlineLevel="0" collapsed="false">
      <c r="A410" s="7"/>
      <c r="B410" s="7"/>
      <c r="C410" s="11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12" t="str">
        <f aca="false">IF(OR($B410="",D410="",E410=""),"",IFERROR(IF(OR(INDEX(Matches!$I$2:$I$201,MATCH($A410&amp;"-1",Matches!$J$2:$J$201,0))="Void",INDEX(Matches!$G$2:$G$201,MATCH($A410&amp;"-1",Matches!$J$2:$J$201,0))="",INDEX(Matches!$H$2:$H$201,MATCH($A410&amp;"-1",Matches!$J$2:$J$201,0))=""),"",IF(AND($C410&lt;&gt;"",INDEX(Matches!$F$2:$F$201,MATCH($A410&amp;"-1",Matches!$J$2:$J$201,0))&lt;&gt;"",$C410&gt;=INDEX(Matches!$F$2:$F$201,MATCH($A410&amp;"-1",Matches!$J$2:$J$201,0))),"",IF(AND(D410=INDEX(Matches!$G$2:$G$201,MATCH($A410&amp;"-1",Matches!$J$2:$J$201,0)),E410=INDEX(Matches!$H$2:$H$201,MATCH($A410&amp;"-1",Matches!$J$2:$J$201,0))),5,IF(SIGN(D410-E410)&lt;&gt;SIGN(INDEX(Matches!$G$2:$G$201,MATCH($A410&amp;"-1",Matches!$J$2:$J$201,0))-INDEX(Matches!$H$2:$H$201,MATCH($A410&amp;"-1",Matches!$J$2:$J$201,0))),0,IF(D410-E410=INDEX(Matches!$G$2:$G$201,MATCH($A410&amp;"-1",Matches!$J$2:$J$201,0))-INDEX(Matches!$H$2:$H$201,MATCH($A410&amp;"-1",Matches!$J$2:$J$201,0)),3,2))))),""))</f>
        <v/>
      </c>
      <c r="Y410" s="12" t="str">
        <f aca="false">IF(OR($B410="",F410="",G410=""),"",IFERROR(IF(OR(INDEX(Matches!$I$2:$I$201,MATCH($A410&amp;"-2",Matches!$J$2:$J$201,0))="Void",INDEX(Matches!$G$2:$G$201,MATCH($A410&amp;"-2",Matches!$J$2:$J$201,0))="",INDEX(Matches!$H$2:$H$201,MATCH($A410&amp;"-2",Matches!$J$2:$J$201,0))=""),"",IF(AND($C410&lt;&gt;"",INDEX(Matches!$F$2:$F$201,MATCH($A410&amp;"-2",Matches!$J$2:$J$201,0))&lt;&gt;"",$C410&gt;=INDEX(Matches!$F$2:$F$201,MATCH($A410&amp;"-2",Matches!$J$2:$J$201,0))),"",IF(AND(F410=INDEX(Matches!$G$2:$G$201,MATCH($A410&amp;"-2",Matches!$J$2:$J$201,0)),G410=INDEX(Matches!$H$2:$H$201,MATCH($A410&amp;"-2",Matches!$J$2:$J$201,0))),5,IF(SIGN(F410-G410)&lt;&gt;SIGN(INDEX(Matches!$G$2:$G$201,MATCH($A410&amp;"-2",Matches!$J$2:$J$201,0))-INDEX(Matches!$H$2:$H$201,MATCH($A410&amp;"-2",Matches!$J$2:$J$201,0))),0,IF(F410-G410=INDEX(Matches!$G$2:$G$201,MATCH($A410&amp;"-2",Matches!$J$2:$J$201,0))-INDEX(Matches!$H$2:$H$201,MATCH($A410&amp;"-2",Matches!$J$2:$J$201,0)),3,2))))),""))</f>
        <v/>
      </c>
      <c r="Z410" s="12" t="str">
        <f aca="false">IF(OR($B410="",H410="",I410=""),"",IFERROR(IF(OR(INDEX(Matches!$I$2:$I$201,MATCH($A410&amp;"-3",Matches!$J$2:$J$201,0))="Void",INDEX(Matches!$G$2:$G$201,MATCH($A410&amp;"-3",Matches!$J$2:$J$201,0))="",INDEX(Matches!$H$2:$H$201,MATCH($A410&amp;"-3",Matches!$J$2:$J$201,0))=""),"",IF(AND($C410&lt;&gt;"",INDEX(Matches!$F$2:$F$201,MATCH($A410&amp;"-3",Matches!$J$2:$J$201,0))&lt;&gt;"",$C410&gt;=INDEX(Matches!$F$2:$F$201,MATCH($A410&amp;"-3",Matches!$J$2:$J$201,0))),"",IF(AND(H410=INDEX(Matches!$G$2:$G$201,MATCH($A410&amp;"-3",Matches!$J$2:$J$201,0)),I410=INDEX(Matches!$H$2:$H$201,MATCH($A410&amp;"-3",Matches!$J$2:$J$201,0))),5,IF(SIGN(H410-I410)&lt;&gt;SIGN(INDEX(Matches!$G$2:$G$201,MATCH($A410&amp;"-3",Matches!$J$2:$J$201,0))-INDEX(Matches!$H$2:$H$201,MATCH($A410&amp;"-3",Matches!$J$2:$J$201,0))),0,IF(H410-I410=INDEX(Matches!$G$2:$G$201,MATCH($A410&amp;"-3",Matches!$J$2:$J$201,0))-INDEX(Matches!$H$2:$H$201,MATCH($A410&amp;"-3",Matches!$J$2:$J$201,0)),3,2))))),""))</f>
        <v/>
      </c>
      <c r="AA410" s="12" t="str">
        <f aca="false">IF(OR($B410="",J410="",K410=""),"",IFERROR(IF(OR(INDEX(Matches!$I$2:$I$201,MATCH($A410&amp;"-4",Matches!$J$2:$J$201,0))="Void",INDEX(Matches!$G$2:$G$201,MATCH($A410&amp;"-4",Matches!$J$2:$J$201,0))="",INDEX(Matches!$H$2:$H$201,MATCH($A410&amp;"-4",Matches!$J$2:$J$201,0))=""),"",IF(AND($C410&lt;&gt;"",INDEX(Matches!$F$2:$F$201,MATCH($A410&amp;"-4",Matches!$J$2:$J$201,0))&lt;&gt;"",$C410&gt;=INDEX(Matches!$F$2:$F$201,MATCH($A410&amp;"-4",Matches!$J$2:$J$201,0))),"",IF(AND(J410=INDEX(Matches!$G$2:$G$201,MATCH($A410&amp;"-4",Matches!$J$2:$J$201,0)),K410=INDEX(Matches!$H$2:$H$201,MATCH($A410&amp;"-4",Matches!$J$2:$J$201,0))),5,IF(SIGN(J410-K410)&lt;&gt;SIGN(INDEX(Matches!$G$2:$G$201,MATCH($A410&amp;"-4",Matches!$J$2:$J$201,0))-INDEX(Matches!$H$2:$H$201,MATCH($A410&amp;"-4",Matches!$J$2:$J$201,0))),0,IF(J410-K410=INDEX(Matches!$G$2:$G$201,MATCH($A410&amp;"-4",Matches!$J$2:$J$201,0))-INDEX(Matches!$H$2:$H$201,MATCH($A410&amp;"-4",Matches!$J$2:$J$201,0)),3,2))))),""))</f>
        <v/>
      </c>
      <c r="AB410" s="12" t="str">
        <f aca="false">IF(OR($B410="",L410="",M410=""),"",IFERROR(IF(OR(INDEX(Matches!$I$2:$I$201,MATCH($A410&amp;"-5",Matches!$J$2:$J$201,0))="Void",INDEX(Matches!$G$2:$G$201,MATCH($A410&amp;"-5",Matches!$J$2:$J$201,0))="",INDEX(Matches!$H$2:$H$201,MATCH($A410&amp;"-5",Matches!$J$2:$J$201,0))=""),"",IF(AND($C410&lt;&gt;"",INDEX(Matches!$F$2:$F$201,MATCH($A410&amp;"-5",Matches!$J$2:$J$201,0))&lt;&gt;"",$C410&gt;=INDEX(Matches!$F$2:$F$201,MATCH($A410&amp;"-5",Matches!$J$2:$J$201,0))),"",IF(AND(L410=INDEX(Matches!$G$2:$G$201,MATCH($A410&amp;"-5",Matches!$J$2:$J$201,0)),M410=INDEX(Matches!$H$2:$H$201,MATCH($A410&amp;"-5",Matches!$J$2:$J$201,0))),5,IF(SIGN(L410-M410)&lt;&gt;SIGN(INDEX(Matches!$G$2:$G$201,MATCH($A410&amp;"-5",Matches!$J$2:$J$201,0))-INDEX(Matches!$H$2:$H$201,MATCH($A410&amp;"-5",Matches!$J$2:$J$201,0))),0,IF(L410-M410=INDEX(Matches!$G$2:$G$201,MATCH($A410&amp;"-5",Matches!$J$2:$J$201,0))-INDEX(Matches!$H$2:$H$201,MATCH($A410&amp;"-5",Matches!$J$2:$J$201,0)),3,2))))),""))</f>
        <v/>
      </c>
      <c r="AC410" s="12" t="str">
        <f aca="false">IF(OR($B410="",N410="",O410=""),"",IFERROR(IF(OR(INDEX(Matches!$I$2:$I$201,MATCH($A410&amp;"-6",Matches!$J$2:$J$201,0))="Void",INDEX(Matches!$G$2:$G$201,MATCH($A410&amp;"-6",Matches!$J$2:$J$201,0))="",INDEX(Matches!$H$2:$H$201,MATCH($A410&amp;"-6",Matches!$J$2:$J$201,0))=""),"",IF(AND($C410&lt;&gt;"",INDEX(Matches!$F$2:$F$201,MATCH($A410&amp;"-6",Matches!$J$2:$J$201,0))&lt;&gt;"",$C410&gt;=INDEX(Matches!$F$2:$F$201,MATCH($A410&amp;"-6",Matches!$J$2:$J$201,0))),"",IF(AND(N410=INDEX(Matches!$G$2:$G$201,MATCH($A410&amp;"-6",Matches!$J$2:$J$201,0)),O410=INDEX(Matches!$H$2:$H$201,MATCH($A410&amp;"-6",Matches!$J$2:$J$201,0))),5,IF(SIGN(N410-O410)&lt;&gt;SIGN(INDEX(Matches!$G$2:$G$201,MATCH($A410&amp;"-6",Matches!$J$2:$J$201,0))-INDEX(Matches!$H$2:$H$201,MATCH($A410&amp;"-6",Matches!$J$2:$J$201,0))),0,IF(N410-O410=INDEX(Matches!$G$2:$G$201,MATCH($A410&amp;"-6",Matches!$J$2:$J$201,0))-INDEX(Matches!$H$2:$H$201,MATCH($A410&amp;"-6",Matches!$J$2:$J$201,0)),3,2))))),""))</f>
        <v/>
      </c>
      <c r="AD410" s="12" t="str">
        <f aca="false">IF(OR($B410="",P410="",Q410=""),"",IFERROR(IF(OR(INDEX(Matches!$I$2:$I$201,MATCH($A410&amp;"-7",Matches!$J$2:$J$201,0))="Void",INDEX(Matches!$G$2:$G$201,MATCH($A410&amp;"-7",Matches!$J$2:$J$201,0))="",INDEX(Matches!$H$2:$H$201,MATCH($A410&amp;"-7",Matches!$J$2:$J$201,0))=""),"",IF(AND($C410&lt;&gt;"",INDEX(Matches!$F$2:$F$201,MATCH($A410&amp;"-7",Matches!$J$2:$J$201,0))&lt;&gt;"",$C410&gt;=INDEX(Matches!$F$2:$F$201,MATCH($A410&amp;"-7",Matches!$J$2:$J$201,0))),"",IF(AND(P410=INDEX(Matches!$G$2:$G$201,MATCH($A410&amp;"-7",Matches!$J$2:$J$201,0)),Q410=INDEX(Matches!$H$2:$H$201,MATCH($A410&amp;"-7",Matches!$J$2:$J$201,0))),5,IF(SIGN(P410-Q410)&lt;&gt;SIGN(INDEX(Matches!$G$2:$G$201,MATCH($A410&amp;"-7",Matches!$J$2:$J$201,0))-INDEX(Matches!$H$2:$H$201,MATCH($A410&amp;"-7",Matches!$J$2:$J$201,0))),0,IF(P410-Q410=INDEX(Matches!$G$2:$G$201,MATCH($A410&amp;"-7",Matches!$J$2:$J$201,0))-INDEX(Matches!$H$2:$H$201,MATCH($A410&amp;"-7",Matches!$J$2:$J$201,0)),3,2))))),""))</f>
        <v/>
      </c>
      <c r="AE410" s="12" t="str">
        <f aca="false">IF(OR($B410="",R410="",S410=""),"",IFERROR(IF(OR(INDEX(Matches!$I$2:$I$201,MATCH($A410&amp;"-8",Matches!$J$2:$J$201,0))="Void",INDEX(Matches!$G$2:$G$201,MATCH($A410&amp;"-8",Matches!$J$2:$J$201,0))="",INDEX(Matches!$H$2:$H$201,MATCH($A410&amp;"-8",Matches!$J$2:$J$201,0))=""),"",IF(AND($C410&lt;&gt;"",INDEX(Matches!$F$2:$F$201,MATCH($A410&amp;"-8",Matches!$J$2:$J$201,0))&lt;&gt;"",$C410&gt;=INDEX(Matches!$F$2:$F$201,MATCH($A410&amp;"-8",Matches!$J$2:$J$201,0))),"",IF(AND(R410=INDEX(Matches!$G$2:$G$201,MATCH($A410&amp;"-8",Matches!$J$2:$J$201,0)),S410=INDEX(Matches!$H$2:$H$201,MATCH($A410&amp;"-8",Matches!$J$2:$J$201,0))),5,IF(SIGN(R410-S410)&lt;&gt;SIGN(INDEX(Matches!$G$2:$G$201,MATCH($A410&amp;"-8",Matches!$J$2:$J$201,0))-INDEX(Matches!$H$2:$H$201,MATCH($A410&amp;"-8",Matches!$J$2:$J$201,0))),0,IF(R410-S410=INDEX(Matches!$G$2:$G$201,MATCH($A410&amp;"-8",Matches!$J$2:$J$201,0))-INDEX(Matches!$H$2:$H$201,MATCH($A410&amp;"-8",Matches!$J$2:$J$201,0)),3,2))))),""))</f>
        <v/>
      </c>
      <c r="AF410" s="12" t="str">
        <f aca="false">IF(OR($B410="",T410="",U410=""),"",IFERROR(IF(OR(INDEX(Matches!$I$2:$I$201,MATCH($A410&amp;"-9",Matches!$J$2:$J$201,0))="Void",INDEX(Matches!$G$2:$G$201,MATCH($A410&amp;"-9",Matches!$J$2:$J$201,0))="",INDEX(Matches!$H$2:$H$201,MATCH($A410&amp;"-9",Matches!$J$2:$J$201,0))=""),"",IF(AND($C410&lt;&gt;"",INDEX(Matches!$F$2:$F$201,MATCH($A410&amp;"-9",Matches!$J$2:$J$201,0))&lt;&gt;"",$C410&gt;=INDEX(Matches!$F$2:$F$201,MATCH($A410&amp;"-9",Matches!$J$2:$J$201,0))),"",IF(AND(T410=INDEX(Matches!$G$2:$G$201,MATCH($A410&amp;"-9",Matches!$J$2:$J$201,0)),U410=INDEX(Matches!$H$2:$H$201,MATCH($A410&amp;"-9",Matches!$J$2:$J$201,0))),5,IF(SIGN(T410-U410)&lt;&gt;SIGN(INDEX(Matches!$G$2:$G$201,MATCH($A410&amp;"-9",Matches!$J$2:$J$201,0))-INDEX(Matches!$H$2:$H$201,MATCH($A410&amp;"-9",Matches!$J$2:$J$201,0))),0,IF(T410-U410=INDEX(Matches!$G$2:$G$201,MATCH($A410&amp;"-9",Matches!$J$2:$J$201,0))-INDEX(Matches!$H$2:$H$201,MATCH($A410&amp;"-9",Matches!$J$2:$J$201,0)),3,2))))),""))</f>
        <v/>
      </c>
      <c r="AG410" s="12" t="str">
        <f aca="false">IF(OR($B410="",V410="",W410=""),"",IFERROR(IF(OR(INDEX(Matches!$I$2:$I$201,MATCH($A410&amp;"-10",Matches!$J$2:$J$201,0))="Void",INDEX(Matches!$G$2:$G$201,MATCH($A410&amp;"-10",Matches!$J$2:$J$201,0))="",INDEX(Matches!$H$2:$H$201,MATCH($A410&amp;"-10",Matches!$J$2:$J$201,0))=""),"",IF(AND($C410&lt;&gt;"",INDEX(Matches!$F$2:$F$201,MATCH($A410&amp;"-10",Matches!$J$2:$J$201,0))&lt;&gt;"",$C410&gt;=INDEX(Matches!$F$2:$F$201,MATCH($A410&amp;"-10",Matches!$J$2:$J$201,0))),"",IF(AND(V410=INDEX(Matches!$G$2:$G$201,MATCH($A410&amp;"-10",Matches!$J$2:$J$201,0)),W410=INDEX(Matches!$H$2:$H$201,MATCH($A410&amp;"-10",Matches!$J$2:$J$201,0))),5,IF(SIGN(V410-W410)&lt;&gt;SIGN(INDEX(Matches!$G$2:$G$201,MATCH($A410&amp;"-10",Matches!$J$2:$J$201,0))-INDEX(Matches!$H$2:$H$201,MATCH($A410&amp;"-10",Matches!$J$2:$J$201,0))),0,IF(V410-W410=INDEX(Matches!$G$2:$G$201,MATCH($A410&amp;"-10",Matches!$J$2:$J$201,0))-INDEX(Matches!$H$2:$H$201,MATCH($A410&amp;"-10",Matches!$J$2:$J$201,0)),3,2))))),""))</f>
        <v/>
      </c>
      <c r="AH410" s="13" t="str">
        <f aca="false">IF($B410="","",SUM(X410:AG410))</f>
        <v/>
      </c>
      <c r="AI410" s="12" t="str">
        <f aca="false">IF($B410="","",COUNTIF(X410:AG410,5))</f>
        <v/>
      </c>
      <c r="AJ410" s="12" t="str">
        <f aca="false">IF($B410="","",COUNTIF(X410:AG410,"&gt;=2"))</f>
        <v/>
      </c>
      <c r="AK410" s="12" t="str">
        <f aca="false">IF($B410="","",COUNT(X410:AG410))</f>
        <v/>
      </c>
    </row>
    <row r="411" customFormat="false" ht="15" hidden="false" customHeight="false" outlineLevel="0" collapsed="false">
      <c r="A411" s="7"/>
      <c r="B411" s="7"/>
      <c r="C411" s="11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12" t="str">
        <f aca="false">IF(OR($B411="",D411="",E411=""),"",IFERROR(IF(OR(INDEX(Matches!$I$2:$I$201,MATCH($A411&amp;"-1",Matches!$J$2:$J$201,0))="Void",INDEX(Matches!$G$2:$G$201,MATCH($A411&amp;"-1",Matches!$J$2:$J$201,0))="",INDEX(Matches!$H$2:$H$201,MATCH($A411&amp;"-1",Matches!$J$2:$J$201,0))=""),"",IF(AND($C411&lt;&gt;"",INDEX(Matches!$F$2:$F$201,MATCH($A411&amp;"-1",Matches!$J$2:$J$201,0))&lt;&gt;"",$C411&gt;=INDEX(Matches!$F$2:$F$201,MATCH($A411&amp;"-1",Matches!$J$2:$J$201,0))),"",IF(AND(D411=INDEX(Matches!$G$2:$G$201,MATCH($A411&amp;"-1",Matches!$J$2:$J$201,0)),E411=INDEX(Matches!$H$2:$H$201,MATCH($A411&amp;"-1",Matches!$J$2:$J$201,0))),5,IF(SIGN(D411-E411)&lt;&gt;SIGN(INDEX(Matches!$G$2:$G$201,MATCH($A411&amp;"-1",Matches!$J$2:$J$201,0))-INDEX(Matches!$H$2:$H$201,MATCH($A411&amp;"-1",Matches!$J$2:$J$201,0))),0,IF(D411-E411=INDEX(Matches!$G$2:$G$201,MATCH($A411&amp;"-1",Matches!$J$2:$J$201,0))-INDEX(Matches!$H$2:$H$201,MATCH($A411&amp;"-1",Matches!$J$2:$J$201,0)),3,2))))),""))</f>
        <v/>
      </c>
      <c r="Y411" s="12" t="str">
        <f aca="false">IF(OR($B411="",F411="",G411=""),"",IFERROR(IF(OR(INDEX(Matches!$I$2:$I$201,MATCH($A411&amp;"-2",Matches!$J$2:$J$201,0))="Void",INDEX(Matches!$G$2:$G$201,MATCH($A411&amp;"-2",Matches!$J$2:$J$201,0))="",INDEX(Matches!$H$2:$H$201,MATCH($A411&amp;"-2",Matches!$J$2:$J$201,0))=""),"",IF(AND($C411&lt;&gt;"",INDEX(Matches!$F$2:$F$201,MATCH($A411&amp;"-2",Matches!$J$2:$J$201,0))&lt;&gt;"",$C411&gt;=INDEX(Matches!$F$2:$F$201,MATCH($A411&amp;"-2",Matches!$J$2:$J$201,0))),"",IF(AND(F411=INDEX(Matches!$G$2:$G$201,MATCH($A411&amp;"-2",Matches!$J$2:$J$201,0)),G411=INDEX(Matches!$H$2:$H$201,MATCH($A411&amp;"-2",Matches!$J$2:$J$201,0))),5,IF(SIGN(F411-G411)&lt;&gt;SIGN(INDEX(Matches!$G$2:$G$201,MATCH($A411&amp;"-2",Matches!$J$2:$J$201,0))-INDEX(Matches!$H$2:$H$201,MATCH($A411&amp;"-2",Matches!$J$2:$J$201,0))),0,IF(F411-G411=INDEX(Matches!$G$2:$G$201,MATCH($A411&amp;"-2",Matches!$J$2:$J$201,0))-INDEX(Matches!$H$2:$H$201,MATCH($A411&amp;"-2",Matches!$J$2:$J$201,0)),3,2))))),""))</f>
        <v/>
      </c>
      <c r="Z411" s="12" t="str">
        <f aca="false">IF(OR($B411="",H411="",I411=""),"",IFERROR(IF(OR(INDEX(Matches!$I$2:$I$201,MATCH($A411&amp;"-3",Matches!$J$2:$J$201,0))="Void",INDEX(Matches!$G$2:$G$201,MATCH($A411&amp;"-3",Matches!$J$2:$J$201,0))="",INDEX(Matches!$H$2:$H$201,MATCH($A411&amp;"-3",Matches!$J$2:$J$201,0))=""),"",IF(AND($C411&lt;&gt;"",INDEX(Matches!$F$2:$F$201,MATCH($A411&amp;"-3",Matches!$J$2:$J$201,0))&lt;&gt;"",$C411&gt;=INDEX(Matches!$F$2:$F$201,MATCH($A411&amp;"-3",Matches!$J$2:$J$201,0))),"",IF(AND(H411=INDEX(Matches!$G$2:$G$201,MATCH($A411&amp;"-3",Matches!$J$2:$J$201,0)),I411=INDEX(Matches!$H$2:$H$201,MATCH($A411&amp;"-3",Matches!$J$2:$J$201,0))),5,IF(SIGN(H411-I411)&lt;&gt;SIGN(INDEX(Matches!$G$2:$G$201,MATCH($A411&amp;"-3",Matches!$J$2:$J$201,0))-INDEX(Matches!$H$2:$H$201,MATCH($A411&amp;"-3",Matches!$J$2:$J$201,0))),0,IF(H411-I411=INDEX(Matches!$G$2:$G$201,MATCH($A411&amp;"-3",Matches!$J$2:$J$201,0))-INDEX(Matches!$H$2:$H$201,MATCH($A411&amp;"-3",Matches!$J$2:$J$201,0)),3,2))))),""))</f>
        <v/>
      </c>
      <c r="AA411" s="12" t="str">
        <f aca="false">IF(OR($B411="",J411="",K411=""),"",IFERROR(IF(OR(INDEX(Matches!$I$2:$I$201,MATCH($A411&amp;"-4",Matches!$J$2:$J$201,0))="Void",INDEX(Matches!$G$2:$G$201,MATCH($A411&amp;"-4",Matches!$J$2:$J$201,0))="",INDEX(Matches!$H$2:$H$201,MATCH($A411&amp;"-4",Matches!$J$2:$J$201,0))=""),"",IF(AND($C411&lt;&gt;"",INDEX(Matches!$F$2:$F$201,MATCH($A411&amp;"-4",Matches!$J$2:$J$201,0))&lt;&gt;"",$C411&gt;=INDEX(Matches!$F$2:$F$201,MATCH($A411&amp;"-4",Matches!$J$2:$J$201,0))),"",IF(AND(J411=INDEX(Matches!$G$2:$G$201,MATCH($A411&amp;"-4",Matches!$J$2:$J$201,0)),K411=INDEX(Matches!$H$2:$H$201,MATCH($A411&amp;"-4",Matches!$J$2:$J$201,0))),5,IF(SIGN(J411-K411)&lt;&gt;SIGN(INDEX(Matches!$G$2:$G$201,MATCH($A411&amp;"-4",Matches!$J$2:$J$201,0))-INDEX(Matches!$H$2:$H$201,MATCH($A411&amp;"-4",Matches!$J$2:$J$201,0))),0,IF(J411-K411=INDEX(Matches!$G$2:$G$201,MATCH($A411&amp;"-4",Matches!$J$2:$J$201,0))-INDEX(Matches!$H$2:$H$201,MATCH($A411&amp;"-4",Matches!$J$2:$J$201,0)),3,2))))),""))</f>
        <v/>
      </c>
      <c r="AB411" s="12" t="str">
        <f aca="false">IF(OR($B411="",L411="",M411=""),"",IFERROR(IF(OR(INDEX(Matches!$I$2:$I$201,MATCH($A411&amp;"-5",Matches!$J$2:$J$201,0))="Void",INDEX(Matches!$G$2:$G$201,MATCH($A411&amp;"-5",Matches!$J$2:$J$201,0))="",INDEX(Matches!$H$2:$H$201,MATCH($A411&amp;"-5",Matches!$J$2:$J$201,0))=""),"",IF(AND($C411&lt;&gt;"",INDEX(Matches!$F$2:$F$201,MATCH($A411&amp;"-5",Matches!$J$2:$J$201,0))&lt;&gt;"",$C411&gt;=INDEX(Matches!$F$2:$F$201,MATCH($A411&amp;"-5",Matches!$J$2:$J$201,0))),"",IF(AND(L411=INDEX(Matches!$G$2:$G$201,MATCH($A411&amp;"-5",Matches!$J$2:$J$201,0)),M411=INDEX(Matches!$H$2:$H$201,MATCH($A411&amp;"-5",Matches!$J$2:$J$201,0))),5,IF(SIGN(L411-M411)&lt;&gt;SIGN(INDEX(Matches!$G$2:$G$201,MATCH($A411&amp;"-5",Matches!$J$2:$J$201,0))-INDEX(Matches!$H$2:$H$201,MATCH($A411&amp;"-5",Matches!$J$2:$J$201,0))),0,IF(L411-M411=INDEX(Matches!$G$2:$G$201,MATCH($A411&amp;"-5",Matches!$J$2:$J$201,0))-INDEX(Matches!$H$2:$H$201,MATCH($A411&amp;"-5",Matches!$J$2:$J$201,0)),3,2))))),""))</f>
        <v/>
      </c>
      <c r="AC411" s="12" t="str">
        <f aca="false">IF(OR($B411="",N411="",O411=""),"",IFERROR(IF(OR(INDEX(Matches!$I$2:$I$201,MATCH($A411&amp;"-6",Matches!$J$2:$J$201,0))="Void",INDEX(Matches!$G$2:$G$201,MATCH($A411&amp;"-6",Matches!$J$2:$J$201,0))="",INDEX(Matches!$H$2:$H$201,MATCH($A411&amp;"-6",Matches!$J$2:$J$201,0))=""),"",IF(AND($C411&lt;&gt;"",INDEX(Matches!$F$2:$F$201,MATCH($A411&amp;"-6",Matches!$J$2:$J$201,0))&lt;&gt;"",$C411&gt;=INDEX(Matches!$F$2:$F$201,MATCH($A411&amp;"-6",Matches!$J$2:$J$201,0))),"",IF(AND(N411=INDEX(Matches!$G$2:$G$201,MATCH($A411&amp;"-6",Matches!$J$2:$J$201,0)),O411=INDEX(Matches!$H$2:$H$201,MATCH($A411&amp;"-6",Matches!$J$2:$J$201,0))),5,IF(SIGN(N411-O411)&lt;&gt;SIGN(INDEX(Matches!$G$2:$G$201,MATCH($A411&amp;"-6",Matches!$J$2:$J$201,0))-INDEX(Matches!$H$2:$H$201,MATCH($A411&amp;"-6",Matches!$J$2:$J$201,0))),0,IF(N411-O411=INDEX(Matches!$G$2:$G$201,MATCH($A411&amp;"-6",Matches!$J$2:$J$201,0))-INDEX(Matches!$H$2:$H$201,MATCH($A411&amp;"-6",Matches!$J$2:$J$201,0)),3,2))))),""))</f>
        <v/>
      </c>
      <c r="AD411" s="12" t="str">
        <f aca="false">IF(OR($B411="",P411="",Q411=""),"",IFERROR(IF(OR(INDEX(Matches!$I$2:$I$201,MATCH($A411&amp;"-7",Matches!$J$2:$J$201,0))="Void",INDEX(Matches!$G$2:$G$201,MATCH($A411&amp;"-7",Matches!$J$2:$J$201,0))="",INDEX(Matches!$H$2:$H$201,MATCH($A411&amp;"-7",Matches!$J$2:$J$201,0))=""),"",IF(AND($C411&lt;&gt;"",INDEX(Matches!$F$2:$F$201,MATCH($A411&amp;"-7",Matches!$J$2:$J$201,0))&lt;&gt;"",$C411&gt;=INDEX(Matches!$F$2:$F$201,MATCH($A411&amp;"-7",Matches!$J$2:$J$201,0))),"",IF(AND(P411=INDEX(Matches!$G$2:$G$201,MATCH($A411&amp;"-7",Matches!$J$2:$J$201,0)),Q411=INDEX(Matches!$H$2:$H$201,MATCH($A411&amp;"-7",Matches!$J$2:$J$201,0))),5,IF(SIGN(P411-Q411)&lt;&gt;SIGN(INDEX(Matches!$G$2:$G$201,MATCH($A411&amp;"-7",Matches!$J$2:$J$201,0))-INDEX(Matches!$H$2:$H$201,MATCH($A411&amp;"-7",Matches!$J$2:$J$201,0))),0,IF(P411-Q411=INDEX(Matches!$G$2:$G$201,MATCH($A411&amp;"-7",Matches!$J$2:$J$201,0))-INDEX(Matches!$H$2:$H$201,MATCH($A411&amp;"-7",Matches!$J$2:$J$201,0)),3,2))))),""))</f>
        <v/>
      </c>
      <c r="AE411" s="12" t="str">
        <f aca="false">IF(OR($B411="",R411="",S411=""),"",IFERROR(IF(OR(INDEX(Matches!$I$2:$I$201,MATCH($A411&amp;"-8",Matches!$J$2:$J$201,0))="Void",INDEX(Matches!$G$2:$G$201,MATCH($A411&amp;"-8",Matches!$J$2:$J$201,0))="",INDEX(Matches!$H$2:$H$201,MATCH($A411&amp;"-8",Matches!$J$2:$J$201,0))=""),"",IF(AND($C411&lt;&gt;"",INDEX(Matches!$F$2:$F$201,MATCH($A411&amp;"-8",Matches!$J$2:$J$201,0))&lt;&gt;"",$C411&gt;=INDEX(Matches!$F$2:$F$201,MATCH($A411&amp;"-8",Matches!$J$2:$J$201,0))),"",IF(AND(R411=INDEX(Matches!$G$2:$G$201,MATCH($A411&amp;"-8",Matches!$J$2:$J$201,0)),S411=INDEX(Matches!$H$2:$H$201,MATCH($A411&amp;"-8",Matches!$J$2:$J$201,0))),5,IF(SIGN(R411-S411)&lt;&gt;SIGN(INDEX(Matches!$G$2:$G$201,MATCH($A411&amp;"-8",Matches!$J$2:$J$201,0))-INDEX(Matches!$H$2:$H$201,MATCH($A411&amp;"-8",Matches!$J$2:$J$201,0))),0,IF(R411-S411=INDEX(Matches!$G$2:$G$201,MATCH($A411&amp;"-8",Matches!$J$2:$J$201,0))-INDEX(Matches!$H$2:$H$201,MATCH($A411&amp;"-8",Matches!$J$2:$J$201,0)),3,2))))),""))</f>
        <v/>
      </c>
      <c r="AF411" s="12" t="str">
        <f aca="false">IF(OR($B411="",T411="",U411=""),"",IFERROR(IF(OR(INDEX(Matches!$I$2:$I$201,MATCH($A411&amp;"-9",Matches!$J$2:$J$201,0))="Void",INDEX(Matches!$G$2:$G$201,MATCH($A411&amp;"-9",Matches!$J$2:$J$201,0))="",INDEX(Matches!$H$2:$H$201,MATCH($A411&amp;"-9",Matches!$J$2:$J$201,0))=""),"",IF(AND($C411&lt;&gt;"",INDEX(Matches!$F$2:$F$201,MATCH($A411&amp;"-9",Matches!$J$2:$J$201,0))&lt;&gt;"",$C411&gt;=INDEX(Matches!$F$2:$F$201,MATCH($A411&amp;"-9",Matches!$J$2:$J$201,0))),"",IF(AND(T411=INDEX(Matches!$G$2:$G$201,MATCH($A411&amp;"-9",Matches!$J$2:$J$201,0)),U411=INDEX(Matches!$H$2:$H$201,MATCH($A411&amp;"-9",Matches!$J$2:$J$201,0))),5,IF(SIGN(T411-U411)&lt;&gt;SIGN(INDEX(Matches!$G$2:$G$201,MATCH($A411&amp;"-9",Matches!$J$2:$J$201,0))-INDEX(Matches!$H$2:$H$201,MATCH($A411&amp;"-9",Matches!$J$2:$J$201,0))),0,IF(T411-U411=INDEX(Matches!$G$2:$G$201,MATCH($A411&amp;"-9",Matches!$J$2:$J$201,0))-INDEX(Matches!$H$2:$H$201,MATCH($A411&amp;"-9",Matches!$J$2:$J$201,0)),3,2))))),""))</f>
        <v/>
      </c>
      <c r="AG411" s="12" t="str">
        <f aca="false">IF(OR($B411="",V411="",W411=""),"",IFERROR(IF(OR(INDEX(Matches!$I$2:$I$201,MATCH($A411&amp;"-10",Matches!$J$2:$J$201,0))="Void",INDEX(Matches!$G$2:$G$201,MATCH($A411&amp;"-10",Matches!$J$2:$J$201,0))="",INDEX(Matches!$H$2:$H$201,MATCH($A411&amp;"-10",Matches!$J$2:$J$201,0))=""),"",IF(AND($C411&lt;&gt;"",INDEX(Matches!$F$2:$F$201,MATCH($A411&amp;"-10",Matches!$J$2:$J$201,0))&lt;&gt;"",$C411&gt;=INDEX(Matches!$F$2:$F$201,MATCH($A411&amp;"-10",Matches!$J$2:$J$201,0))),"",IF(AND(V411=INDEX(Matches!$G$2:$G$201,MATCH($A411&amp;"-10",Matches!$J$2:$J$201,0)),W411=INDEX(Matches!$H$2:$H$201,MATCH($A411&amp;"-10",Matches!$J$2:$J$201,0))),5,IF(SIGN(V411-W411)&lt;&gt;SIGN(INDEX(Matches!$G$2:$G$201,MATCH($A411&amp;"-10",Matches!$J$2:$J$201,0))-INDEX(Matches!$H$2:$H$201,MATCH($A411&amp;"-10",Matches!$J$2:$J$201,0))),0,IF(V411-W411=INDEX(Matches!$G$2:$G$201,MATCH($A411&amp;"-10",Matches!$J$2:$J$201,0))-INDEX(Matches!$H$2:$H$201,MATCH($A411&amp;"-10",Matches!$J$2:$J$201,0)),3,2))))),""))</f>
        <v/>
      </c>
      <c r="AH411" s="13" t="str">
        <f aca="false">IF($B411="","",SUM(X411:AG411))</f>
        <v/>
      </c>
      <c r="AI411" s="12" t="str">
        <f aca="false">IF($B411="","",COUNTIF(X411:AG411,5))</f>
        <v/>
      </c>
      <c r="AJ411" s="12" t="str">
        <f aca="false">IF($B411="","",COUNTIF(X411:AG411,"&gt;=2"))</f>
        <v/>
      </c>
      <c r="AK411" s="12" t="str">
        <f aca="false">IF($B411="","",COUNT(X411:AG411))</f>
        <v/>
      </c>
    </row>
    <row r="412" customFormat="false" ht="15" hidden="false" customHeight="false" outlineLevel="0" collapsed="false">
      <c r="A412" s="7"/>
      <c r="B412" s="7"/>
      <c r="C412" s="11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12" t="str">
        <f aca="false">IF(OR($B412="",D412="",E412=""),"",IFERROR(IF(OR(INDEX(Matches!$I$2:$I$201,MATCH($A412&amp;"-1",Matches!$J$2:$J$201,0))="Void",INDEX(Matches!$G$2:$G$201,MATCH($A412&amp;"-1",Matches!$J$2:$J$201,0))="",INDEX(Matches!$H$2:$H$201,MATCH($A412&amp;"-1",Matches!$J$2:$J$201,0))=""),"",IF(AND($C412&lt;&gt;"",INDEX(Matches!$F$2:$F$201,MATCH($A412&amp;"-1",Matches!$J$2:$J$201,0))&lt;&gt;"",$C412&gt;=INDEX(Matches!$F$2:$F$201,MATCH($A412&amp;"-1",Matches!$J$2:$J$201,0))),"",IF(AND(D412=INDEX(Matches!$G$2:$G$201,MATCH($A412&amp;"-1",Matches!$J$2:$J$201,0)),E412=INDEX(Matches!$H$2:$H$201,MATCH($A412&amp;"-1",Matches!$J$2:$J$201,0))),5,IF(SIGN(D412-E412)&lt;&gt;SIGN(INDEX(Matches!$G$2:$G$201,MATCH($A412&amp;"-1",Matches!$J$2:$J$201,0))-INDEX(Matches!$H$2:$H$201,MATCH($A412&amp;"-1",Matches!$J$2:$J$201,0))),0,IF(D412-E412=INDEX(Matches!$G$2:$G$201,MATCH($A412&amp;"-1",Matches!$J$2:$J$201,0))-INDEX(Matches!$H$2:$H$201,MATCH($A412&amp;"-1",Matches!$J$2:$J$201,0)),3,2))))),""))</f>
        <v/>
      </c>
      <c r="Y412" s="12" t="str">
        <f aca="false">IF(OR($B412="",F412="",G412=""),"",IFERROR(IF(OR(INDEX(Matches!$I$2:$I$201,MATCH($A412&amp;"-2",Matches!$J$2:$J$201,0))="Void",INDEX(Matches!$G$2:$G$201,MATCH($A412&amp;"-2",Matches!$J$2:$J$201,0))="",INDEX(Matches!$H$2:$H$201,MATCH($A412&amp;"-2",Matches!$J$2:$J$201,0))=""),"",IF(AND($C412&lt;&gt;"",INDEX(Matches!$F$2:$F$201,MATCH($A412&amp;"-2",Matches!$J$2:$J$201,0))&lt;&gt;"",$C412&gt;=INDEX(Matches!$F$2:$F$201,MATCH($A412&amp;"-2",Matches!$J$2:$J$201,0))),"",IF(AND(F412=INDEX(Matches!$G$2:$G$201,MATCH($A412&amp;"-2",Matches!$J$2:$J$201,0)),G412=INDEX(Matches!$H$2:$H$201,MATCH($A412&amp;"-2",Matches!$J$2:$J$201,0))),5,IF(SIGN(F412-G412)&lt;&gt;SIGN(INDEX(Matches!$G$2:$G$201,MATCH($A412&amp;"-2",Matches!$J$2:$J$201,0))-INDEX(Matches!$H$2:$H$201,MATCH($A412&amp;"-2",Matches!$J$2:$J$201,0))),0,IF(F412-G412=INDEX(Matches!$G$2:$G$201,MATCH($A412&amp;"-2",Matches!$J$2:$J$201,0))-INDEX(Matches!$H$2:$H$201,MATCH($A412&amp;"-2",Matches!$J$2:$J$201,0)),3,2))))),""))</f>
        <v/>
      </c>
      <c r="Z412" s="12" t="str">
        <f aca="false">IF(OR($B412="",H412="",I412=""),"",IFERROR(IF(OR(INDEX(Matches!$I$2:$I$201,MATCH($A412&amp;"-3",Matches!$J$2:$J$201,0))="Void",INDEX(Matches!$G$2:$G$201,MATCH($A412&amp;"-3",Matches!$J$2:$J$201,0))="",INDEX(Matches!$H$2:$H$201,MATCH($A412&amp;"-3",Matches!$J$2:$J$201,0))=""),"",IF(AND($C412&lt;&gt;"",INDEX(Matches!$F$2:$F$201,MATCH($A412&amp;"-3",Matches!$J$2:$J$201,0))&lt;&gt;"",$C412&gt;=INDEX(Matches!$F$2:$F$201,MATCH($A412&amp;"-3",Matches!$J$2:$J$201,0))),"",IF(AND(H412=INDEX(Matches!$G$2:$G$201,MATCH($A412&amp;"-3",Matches!$J$2:$J$201,0)),I412=INDEX(Matches!$H$2:$H$201,MATCH($A412&amp;"-3",Matches!$J$2:$J$201,0))),5,IF(SIGN(H412-I412)&lt;&gt;SIGN(INDEX(Matches!$G$2:$G$201,MATCH($A412&amp;"-3",Matches!$J$2:$J$201,0))-INDEX(Matches!$H$2:$H$201,MATCH($A412&amp;"-3",Matches!$J$2:$J$201,0))),0,IF(H412-I412=INDEX(Matches!$G$2:$G$201,MATCH($A412&amp;"-3",Matches!$J$2:$J$201,0))-INDEX(Matches!$H$2:$H$201,MATCH($A412&amp;"-3",Matches!$J$2:$J$201,0)),3,2))))),""))</f>
        <v/>
      </c>
      <c r="AA412" s="12" t="str">
        <f aca="false">IF(OR($B412="",J412="",K412=""),"",IFERROR(IF(OR(INDEX(Matches!$I$2:$I$201,MATCH($A412&amp;"-4",Matches!$J$2:$J$201,0))="Void",INDEX(Matches!$G$2:$G$201,MATCH($A412&amp;"-4",Matches!$J$2:$J$201,0))="",INDEX(Matches!$H$2:$H$201,MATCH($A412&amp;"-4",Matches!$J$2:$J$201,0))=""),"",IF(AND($C412&lt;&gt;"",INDEX(Matches!$F$2:$F$201,MATCH($A412&amp;"-4",Matches!$J$2:$J$201,0))&lt;&gt;"",$C412&gt;=INDEX(Matches!$F$2:$F$201,MATCH($A412&amp;"-4",Matches!$J$2:$J$201,0))),"",IF(AND(J412=INDEX(Matches!$G$2:$G$201,MATCH($A412&amp;"-4",Matches!$J$2:$J$201,0)),K412=INDEX(Matches!$H$2:$H$201,MATCH($A412&amp;"-4",Matches!$J$2:$J$201,0))),5,IF(SIGN(J412-K412)&lt;&gt;SIGN(INDEX(Matches!$G$2:$G$201,MATCH($A412&amp;"-4",Matches!$J$2:$J$201,0))-INDEX(Matches!$H$2:$H$201,MATCH($A412&amp;"-4",Matches!$J$2:$J$201,0))),0,IF(J412-K412=INDEX(Matches!$G$2:$G$201,MATCH($A412&amp;"-4",Matches!$J$2:$J$201,0))-INDEX(Matches!$H$2:$H$201,MATCH($A412&amp;"-4",Matches!$J$2:$J$201,0)),3,2))))),""))</f>
        <v/>
      </c>
      <c r="AB412" s="12" t="str">
        <f aca="false">IF(OR($B412="",L412="",M412=""),"",IFERROR(IF(OR(INDEX(Matches!$I$2:$I$201,MATCH($A412&amp;"-5",Matches!$J$2:$J$201,0))="Void",INDEX(Matches!$G$2:$G$201,MATCH($A412&amp;"-5",Matches!$J$2:$J$201,0))="",INDEX(Matches!$H$2:$H$201,MATCH($A412&amp;"-5",Matches!$J$2:$J$201,0))=""),"",IF(AND($C412&lt;&gt;"",INDEX(Matches!$F$2:$F$201,MATCH($A412&amp;"-5",Matches!$J$2:$J$201,0))&lt;&gt;"",$C412&gt;=INDEX(Matches!$F$2:$F$201,MATCH($A412&amp;"-5",Matches!$J$2:$J$201,0))),"",IF(AND(L412=INDEX(Matches!$G$2:$G$201,MATCH($A412&amp;"-5",Matches!$J$2:$J$201,0)),M412=INDEX(Matches!$H$2:$H$201,MATCH($A412&amp;"-5",Matches!$J$2:$J$201,0))),5,IF(SIGN(L412-M412)&lt;&gt;SIGN(INDEX(Matches!$G$2:$G$201,MATCH($A412&amp;"-5",Matches!$J$2:$J$201,0))-INDEX(Matches!$H$2:$H$201,MATCH($A412&amp;"-5",Matches!$J$2:$J$201,0))),0,IF(L412-M412=INDEX(Matches!$G$2:$G$201,MATCH($A412&amp;"-5",Matches!$J$2:$J$201,0))-INDEX(Matches!$H$2:$H$201,MATCH($A412&amp;"-5",Matches!$J$2:$J$201,0)),3,2))))),""))</f>
        <v/>
      </c>
      <c r="AC412" s="12" t="str">
        <f aca="false">IF(OR($B412="",N412="",O412=""),"",IFERROR(IF(OR(INDEX(Matches!$I$2:$I$201,MATCH($A412&amp;"-6",Matches!$J$2:$J$201,0))="Void",INDEX(Matches!$G$2:$G$201,MATCH($A412&amp;"-6",Matches!$J$2:$J$201,0))="",INDEX(Matches!$H$2:$H$201,MATCH($A412&amp;"-6",Matches!$J$2:$J$201,0))=""),"",IF(AND($C412&lt;&gt;"",INDEX(Matches!$F$2:$F$201,MATCH($A412&amp;"-6",Matches!$J$2:$J$201,0))&lt;&gt;"",$C412&gt;=INDEX(Matches!$F$2:$F$201,MATCH($A412&amp;"-6",Matches!$J$2:$J$201,0))),"",IF(AND(N412=INDEX(Matches!$G$2:$G$201,MATCH($A412&amp;"-6",Matches!$J$2:$J$201,0)),O412=INDEX(Matches!$H$2:$H$201,MATCH($A412&amp;"-6",Matches!$J$2:$J$201,0))),5,IF(SIGN(N412-O412)&lt;&gt;SIGN(INDEX(Matches!$G$2:$G$201,MATCH($A412&amp;"-6",Matches!$J$2:$J$201,0))-INDEX(Matches!$H$2:$H$201,MATCH($A412&amp;"-6",Matches!$J$2:$J$201,0))),0,IF(N412-O412=INDEX(Matches!$G$2:$G$201,MATCH($A412&amp;"-6",Matches!$J$2:$J$201,0))-INDEX(Matches!$H$2:$H$201,MATCH($A412&amp;"-6",Matches!$J$2:$J$201,0)),3,2))))),""))</f>
        <v/>
      </c>
      <c r="AD412" s="12" t="str">
        <f aca="false">IF(OR($B412="",P412="",Q412=""),"",IFERROR(IF(OR(INDEX(Matches!$I$2:$I$201,MATCH($A412&amp;"-7",Matches!$J$2:$J$201,0))="Void",INDEX(Matches!$G$2:$G$201,MATCH($A412&amp;"-7",Matches!$J$2:$J$201,0))="",INDEX(Matches!$H$2:$H$201,MATCH($A412&amp;"-7",Matches!$J$2:$J$201,0))=""),"",IF(AND($C412&lt;&gt;"",INDEX(Matches!$F$2:$F$201,MATCH($A412&amp;"-7",Matches!$J$2:$J$201,0))&lt;&gt;"",$C412&gt;=INDEX(Matches!$F$2:$F$201,MATCH($A412&amp;"-7",Matches!$J$2:$J$201,0))),"",IF(AND(P412=INDEX(Matches!$G$2:$G$201,MATCH($A412&amp;"-7",Matches!$J$2:$J$201,0)),Q412=INDEX(Matches!$H$2:$H$201,MATCH($A412&amp;"-7",Matches!$J$2:$J$201,0))),5,IF(SIGN(P412-Q412)&lt;&gt;SIGN(INDEX(Matches!$G$2:$G$201,MATCH($A412&amp;"-7",Matches!$J$2:$J$201,0))-INDEX(Matches!$H$2:$H$201,MATCH($A412&amp;"-7",Matches!$J$2:$J$201,0))),0,IF(P412-Q412=INDEX(Matches!$G$2:$G$201,MATCH($A412&amp;"-7",Matches!$J$2:$J$201,0))-INDEX(Matches!$H$2:$H$201,MATCH($A412&amp;"-7",Matches!$J$2:$J$201,0)),3,2))))),""))</f>
        <v/>
      </c>
      <c r="AE412" s="12" t="str">
        <f aca="false">IF(OR($B412="",R412="",S412=""),"",IFERROR(IF(OR(INDEX(Matches!$I$2:$I$201,MATCH($A412&amp;"-8",Matches!$J$2:$J$201,0))="Void",INDEX(Matches!$G$2:$G$201,MATCH($A412&amp;"-8",Matches!$J$2:$J$201,0))="",INDEX(Matches!$H$2:$H$201,MATCH($A412&amp;"-8",Matches!$J$2:$J$201,0))=""),"",IF(AND($C412&lt;&gt;"",INDEX(Matches!$F$2:$F$201,MATCH($A412&amp;"-8",Matches!$J$2:$J$201,0))&lt;&gt;"",$C412&gt;=INDEX(Matches!$F$2:$F$201,MATCH($A412&amp;"-8",Matches!$J$2:$J$201,0))),"",IF(AND(R412=INDEX(Matches!$G$2:$G$201,MATCH($A412&amp;"-8",Matches!$J$2:$J$201,0)),S412=INDEX(Matches!$H$2:$H$201,MATCH($A412&amp;"-8",Matches!$J$2:$J$201,0))),5,IF(SIGN(R412-S412)&lt;&gt;SIGN(INDEX(Matches!$G$2:$G$201,MATCH($A412&amp;"-8",Matches!$J$2:$J$201,0))-INDEX(Matches!$H$2:$H$201,MATCH($A412&amp;"-8",Matches!$J$2:$J$201,0))),0,IF(R412-S412=INDEX(Matches!$G$2:$G$201,MATCH($A412&amp;"-8",Matches!$J$2:$J$201,0))-INDEX(Matches!$H$2:$H$201,MATCH($A412&amp;"-8",Matches!$J$2:$J$201,0)),3,2))))),""))</f>
        <v/>
      </c>
      <c r="AF412" s="12" t="str">
        <f aca="false">IF(OR($B412="",T412="",U412=""),"",IFERROR(IF(OR(INDEX(Matches!$I$2:$I$201,MATCH($A412&amp;"-9",Matches!$J$2:$J$201,0))="Void",INDEX(Matches!$G$2:$G$201,MATCH($A412&amp;"-9",Matches!$J$2:$J$201,0))="",INDEX(Matches!$H$2:$H$201,MATCH($A412&amp;"-9",Matches!$J$2:$J$201,0))=""),"",IF(AND($C412&lt;&gt;"",INDEX(Matches!$F$2:$F$201,MATCH($A412&amp;"-9",Matches!$J$2:$J$201,0))&lt;&gt;"",$C412&gt;=INDEX(Matches!$F$2:$F$201,MATCH($A412&amp;"-9",Matches!$J$2:$J$201,0))),"",IF(AND(T412=INDEX(Matches!$G$2:$G$201,MATCH($A412&amp;"-9",Matches!$J$2:$J$201,0)),U412=INDEX(Matches!$H$2:$H$201,MATCH($A412&amp;"-9",Matches!$J$2:$J$201,0))),5,IF(SIGN(T412-U412)&lt;&gt;SIGN(INDEX(Matches!$G$2:$G$201,MATCH($A412&amp;"-9",Matches!$J$2:$J$201,0))-INDEX(Matches!$H$2:$H$201,MATCH($A412&amp;"-9",Matches!$J$2:$J$201,0))),0,IF(T412-U412=INDEX(Matches!$G$2:$G$201,MATCH($A412&amp;"-9",Matches!$J$2:$J$201,0))-INDEX(Matches!$H$2:$H$201,MATCH($A412&amp;"-9",Matches!$J$2:$J$201,0)),3,2))))),""))</f>
        <v/>
      </c>
      <c r="AG412" s="12" t="str">
        <f aca="false">IF(OR($B412="",V412="",W412=""),"",IFERROR(IF(OR(INDEX(Matches!$I$2:$I$201,MATCH($A412&amp;"-10",Matches!$J$2:$J$201,0))="Void",INDEX(Matches!$G$2:$G$201,MATCH($A412&amp;"-10",Matches!$J$2:$J$201,0))="",INDEX(Matches!$H$2:$H$201,MATCH($A412&amp;"-10",Matches!$J$2:$J$201,0))=""),"",IF(AND($C412&lt;&gt;"",INDEX(Matches!$F$2:$F$201,MATCH($A412&amp;"-10",Matches!$J$2:$J$201,0))&lt;&gt;"",$C412&gt;=INDEX(Matches!$F$2:$F$201,MATCH($A412&amp;"-10",Matches!$J$2:$J$201,0))),"",IF(AND(V412=INDEX(Matches!$G$2:$G$201,MATCH($A412&amp;"-10",Matches!$J$2:$J$201,0)),W412=INDEX(Matches!$H$2:$H$201,MATCH($A412&amp;"-10",Matches!$J$2:$J$201,0))),5,IF(SIGN(V412-W412)&lt;&gt;SIGN(INDEX(Matches!$G$2:$G$201,MATCH($A412&amp;"-10",Matches!$J$2:$J$201,0))-INDEX(Matches!$H$2:$H$201,MATCH($A412&amp;"-10",Matches!$J$2:$J$201,0))),0,IF(V412-W412=INDEX(Matches!$G$2:$G$201,MATCH($A412&amp;"-10",Matches!$J$2:$J$201,0))-INDEX(Matches!$H$2:$H$201,MATCH($A412&amp;"-10",Matches!$J$2:$J$201,0)),3,2))))),""))</f>
        <v/>
      </c>
      <c r="AH412" s="13" t="str">
        <f aca="false">IF($B412="","",SUM(X412:AG412))</f>
        <v/>
      </c>
      <c r="AI412" s="12" t="str">
        <f aca="false">IF($B412="","",COUNTIF(X412:AG412,5))</f>
        <v/>
      </c>
      <c r="AJ412" s="12" t="str">
        <f aca="false">IF($B412="","",COUNTIF(X412:AG412,"&gt;=2"))</f>
        <v/>
      </c>
      <c r="AK412" s="12" t="str">
        <f aca="false">IF($B412="","",COUNT(X412:AG412))</f>
        <v/>
      </c>
    </row>
    <row r="413" customFormat="false" ht="15" hidden="false" customHeight="false" outlineLevel="0" collapsed="false">
      <c r="A413" s="7"/>
      <c r="B413" s="7"/>
      <c r="C413" s="11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12" t="str">
        <f aca="false">IF(OR($B413="",D413="",E413=""),"",IFERROR(IF(OR(INDEX(Matches!$I$2:$I$201,MATCH($A413&amp;"-1",Matches!$J$2:$J$201,0))="Void",INDEX(Matches!$G$2:$G$201,MATCH($A413&amp;"-1",Matches!$J$2:$J$201,0))="",INDEX(Matches!$H$2:$H$201,MATCH($A413&amp;"-1",Matches!$J$2:$J$201,0))=""),"",IF(AND($C413&lt;&gt;"",INDEX(Matches!$F$2:$F$201,MATCH($A413&amp;"-1",Matches!$J$2:$J$201,0))&lt;&gt;"",$C413&gt;=INDEX(Matches!$F$2:$F$201,MATCH($A413&amp;"-1",Matches!$J$2:$J$201,0))),"",IF(AND(D413=INDEX(Matches!$G$2:$G$201,MATCH($A413&amp;"-1",Matches!$J$2:$J$201,0)),E413=INDEX(Matches!$H$2:$H$201,MATCH($A413&amp;"-1",Matches!$J$2:$J$201,0))),5,IF(SIGN(D413-E413)&lt;&gt;SIGN(INDEX(Matches!$G$2:$G$201,MATCH($A413&amp;"-1",Matches!$J$2:$J$201,0))-INDEX(Matches!$H$2:$H$201,MATCH($A413&amp;"-1",Matches!$J$2:$J$201,0))),0,IF(D413-E413=INDEX(Matches!$G$2:$G$201,MATCH($A413&amp;"-1",Matches!$J$2:$J$201,0))-INDEX(Matches!$H$2:$H$201,MATCH($A413&amp;"-1",Matches!$J$2:$J$201,0)),3,2))))),""))</f>
        <v/>
      </c>
      <c r="Y413" s="12" t="str">
        <f aca="false">IF(OR($B413="",F413="",G413=""),"",IFERROR(IF(OR(INDEX(Matches!$I$2:$I$201,MATCH($A413&amp;"-2",Matches!$J$2:$J$201,0))="Void",INDEX(Matches!$G$2:$G$201,MATCH($A413&amp;"-2",Matches!$J$2:$J$201,0))="",INDEX(Matches!$H$2:$H$201,MATCH($A413&amp;"-2",Matches!$J$2:$J$201,0))=""),"",IF(AND($C413&lt;&gt;"",INDEX(Matches!$F$2:$F$201,MATCH($A413&amp;"-2",Matches!$J$2:$J$201,0))&lt;&gt;"",$C413&gt;=INDEX(Matches!$F$2:$F$201,MATCH($A413&amp;"-2",Matches!$J$2:$J$201,0))),"",IF(AND(F413=INDEX(Matches!$G$2:$G$201,MATCH($A413&amp;"-2",Matches!$J$2:$J$201,0)),G413=INDEX(Matches!$H$2:$H$201,MATCH($A413&amp;"-2",Matches!$J$2:$J$201,0))),5,IF(SIGN(F413-G413)&lt;&gt;SIGN(INDEX(Matches!$G$2:$G$201,MATCH($A413&amp;"-2",Matches!$J$2:$J$201,0))-INDEX(Matches!$H$2:$H$201,MATCH($A413&amp;"-2",Matches!$J$2:$J$201,0))),0,IF(F413-G413=INDEX(Matches!$G$2:$G$201,MATCH($A413&amp;"-2",Matches!$J$2:$J$201,0))-INDEX(Matches!$H$2:$H$201,MATCH($A413&amp;"-2",Matches!$J$2:$J$201,0)),3,2))))),""))</f>
        <v/>
      </c>
      <c r="Z413" s="12" t="str">
        <f aca="false">IF(OR($B413="",H413="",I413=""),"",IFERROR(IF(OR(INDEX(Matches!$I$2:$I$201,MATCH($A413&amp;"-3",Matches!$J$2:$J$201,0))="Void",INDEX(Matches!$G$2:$G$201,MATCH($A413&amp;"-3",Matches!$J$2:$J$201,0))="",INDEX(Matches!$H$2:$H$201,MATCH($A413&amp;"-3",Matches!$J$2:$J$201,0))=""),"",IF(AND($C413&lt;&gt;"",INDEX(Matches!$F$2:$F$201,MATCH($A413&amp;"-3",Matches!$J$2:$J$201,0))&lt;&gt;"",$C413&gt;=INDEX(Matches!$F$2:$F$201,MATCH($A413&amp;"-3",Matches!$J$2:$J$201,0))),"",IF(AND(H413=INDEX(Matches!$G$2:$G$201,MATCH($A413&amp;"-3",Matches!$J$2:$J$201,0)),I413=INDEX(Matches!$H$2:$H$201,MATCH($A413&amp;"-3",Matches!$J$2:$J$201,0))),5,IF(SIGN(H413-I413)&lt;&gt;SIGN(INDEX(Matches!$G$2:$G$201,MATCH($A413&amp;"-3",Matches!$J$2:$J$201,0))-INDEX(Matches!$H$2:$H$201,MATCH($A413&amp;"-3",Matches!$J$2:$J$201,0))),0,IF(H413-I413=INDEX(Matches!$G$2:$G$201,MATCH($A413&amp;"-3",Matches!$J$2:$J$201,0))-INDEX(Matches!$H$2:$H$201,MATCH($A413&amp;"-3",Matches!$J$2:$J$201,0)),3,2))))),""))</f>
        <v/>
      </c>
      <c r="AA413" s="12" t="str">
        <f aca="false">IF(OR($B413="",J413="",K413=""),"",IFERROR(IF(OR(INDEX(Matches!$I$2:$I$201,MATCH($A413&amp;"-4",Matches!$J$2:$J$201,0))="Void",INDEX(Matches!$G$2:$G$201,MATCH($A413&amp;"-4",Matches!$J$2:$J$201,0))="",INDEX(Matches!$H$2:$H$201,MATCH($A413&amp;"-4",Matches!$J$2:$J$201,0))=""),"",IF(AND($C413&lt;&gt;"",INDEX(Matches!$F$2:$F$201,MATCH($A413&amp;"-4",Matches!$J$2:$J$201,0))&lt;&gt;"",$C413&gt;=INDEX(Matches!$F$2:$F$201,MATCH($A413&amp;"-4",Matches!$J$2:$J$201,0))),"",IF(AND(J413=INDEX(Matches!$G$2:$G$201,MATCH($A413&amp;"-4",Matches!$J$2:$J$201,0)),K413=INDEX(Matches!$H$2:$H$201,MATCH($A413&amp;"-4",Matches!$J$2:$J$201,0))),5,IF(SIGN(J413-K413)&lt;&gt;SIGN(INDEX(Matches!$G$2:$G$201,MATCH($A413&amp;"-4",Matches!$J$2:$J$201,0))-INDEX(Matches!$H$2:$H$201,MATCH($A413&amp;"-4",Matches!$J$2:$J$201,0))),0,IF(J413-K413=INDEX(Matches!$G$2:$G$201,MATCH($A413&amp;"-4",Matches!$J$2:$J$201,0))-INDEX(Matches!$H$2:$H$201,MATCH($A413&amp;"-4",Matches!$J$2:$J$201,0)),3,2))))),""))</f>
        <v/>
      </c>
      <c r="AB413" s="12" t="str">
        <f aca="false">IF(OR($B413="",L413="",M413=""),"",IFERROR(IF(OR(INDEX(Matches!$I$2:$I$201,MATCH($A413&amp;"-5",Matches!$J$2:$J$201,0))="Void",INDEX(Matches!$G$2:$G$201,MATCH($A413&amp;"-5",Matches!$J$2:$J$201,0))="",INDEX(Matches!$H$2:$H$201,MATCH($A413&amp;"-5",Matches!$J$2:$J$201,0))=""),"",IF(AND($C413&lt;&gt;"",INDEX(Matches!$F$2:$F$201,MATCH($A413&amp;"-5",Matches!$J$2:$J$201,0))&lt;&gt;"",$C413&gt;=INDEX(Matches!$F$2:$F$201,MATCH($A413&amp;"-5",Matches!$J$2:$J$201,0))),"",IF(AND(L413=INDEX(Matches!$G$2:$G$201,MATCH($A413&amp;"-5",Matches!$J$2:$J$201,0)),M413=INDEX(Matches!$H$2:$H$201,MATCH($A413&amp;"-5",Matches!$J$2:$J$201,0))),5,IF(SIGN(L413-M413)&lt;&gt;SIGN(INDEX(Matches!$G$2:$G$201,MATCH($A413&amp;"-5",Matches!$J$2:$J$201,0))-INDEX(Matches!$H$2:$H$201,MATCH($A413&amp;"-5",Matches!$J$2:$J$201,0))),0,IF(L413-M413=INDEX(Matches!$G$2:$G$201,MATCH($A413&amp;"-5",Matches!$J$2:$J$201,0))-INDEX(Matches!$H$2:$H$201,MATCH($A413&amp;"-5",Matches!$J$2:$J$201,0)),3,2))))),""))</f>
        <v/>
      </c>
      <c r="AC413" s="12" t="str">
        <f aca="false">IF(OR($B413="",N413="",O413=""),"",IFERROR(IF(OR(INDEX(Matches!$I$2:$I$201,MATCH($A413&amp;"-6",Matches!$J$2:$J$201,0))="Void",INDEX(Matches!$G$2:$G$201,MATCH($A413&amp;"-6",Matches!$J$2:$J$201,0))="",INDEX(Matches!$H$2:$H$201,MATCH($A413&amp;"-6",Matches!$J$2:$J$201,0))=""),"",IF(AND($C413&lt;&gt;"",INDEX(Matches!$F$2:$F$201,MATCH($A413&amp;"-6",Matches!$J$2:$J$201,0))&lt;&gt;"",$C413&gt;=INDEX(Matches!$F$2:$F$201,MATCH($A413&amp;"-6",Matches!$J$2:$J$201,0))),"",IF(AND(N413=INDEX(Matches!$G$2:$G$201,MATCH($A413&amp;"-6",Matches!$J$2:$J$201,0)),O413=INDEX(Matches!$H$2:$H$201,MATCH($A413&amp;"-6",Matches!$J$2:$J$201,0))),5,IF(SIGN(N413-O413)&lt;&gt;SIGN(INDEX(Matches!$G$2:$G$201,MATCH($A413&amp;"-6",Matches!$J$2:$J$201,0))-INDEX(Matches!$H$2:$H$201,MATCH($A413&amp;"-6",Matches!$J$2:$J$201,0))),0,IF(N413-O413=INDEX(Matches!$G$2:$G$201,MATCH($A413&amp;"-6",Matches!$J$2:$J$201,0))-INDEX(Matches!$H$2:$H$201,MATCH($A413&amp;"-6",Matches!$J$2:$J$201,0)),3,2))))),""))</f>
        <v/>
      </c>
      <c r="AD413" s="12" t="str">
        <f aca="false">IF(OR($B413="",P413="",Q413=""),"",IFERROR(IF(OR(INDEX(Matches!$I$2:$I$201,MATCH($A413&amp;"-7",Matches!$J$2:$J$201,0))="Void",INDEX(Matches!$G$2:$G$201,MATCH($A413&amp;"-7",Matches!$J$2:$J$201,0))="",INDEX(Matches!$H$2:$H$201,MATCH($A413&amp;"-7",Matches!$J$2:$J$201,0))=""),"",IF(AND($C413&lt;&gt;"",INDEX(Matches!$F$2:$F$201,MATCH($A413&amp;"-7",Matches!$J$2:$J$201,0))&lt;&gt;"",$C413&gt;=INDEX(Matches!$F$2:$F$201,MATCH($A413&amp;"-7",Matches!$J$2:$J$201,0))),"",IF(AND(P413=INDEX(Matches!$G$2:$G$201,MATCH($A413&amp;"-7",Matches!$J$2:$J$201,0)),Q413=INDEX(Matches!$H$2:$H$201,MATCH($A413&amp;"-7",Matches!$J$2:$J$201,0))),5,IF(SIGN(P413-Q413)&lt;&gt;SIGN(INDEX(Matches!$G$2:$G$201,MATCH($A413&amp;"-7",Matches!$J$2:$J$201,0))-INDEX(Matches!$H$2:$H$201,MATCH($A413&amp;"-7",Matches!$J$2:$J$201,0))),0,IF(P413-Q413=INDEX(Matches!$G$2:$G$201,MATCH($A413&amp;"-7",Matches!$J$2:$J$201,0))-INDEX(Matches!$H$2:$H$201,MATCH($A413&amp;"-7",Matches!$J$2:$J$201,0)),3,2))))),""))</f>
        <v/>
      </c>
      <c r="AE413" s="12" t="str">
        <f aca="false">IF(OR($B413="",R413="",S413=""),"",IFERROR(IF(OR(INDEX(Matches!$I$2:$I$201,MATCH($A413&amp;"-8",Matches!$J$2:$J$201,0))="Void",INDEX(Matches!$G$2:$G$201,MATCH($A413&amp;"-8",Matches!$J$2:$J$201,0))="",INDEX(Matches!$H$2:$H$201,MATCH($A413&amp;"-8",Matches!$J$2:$J$201,0))=""),"",IF(AND($C413&lt;&gt;"",INDEX(Matches!$F$2:$F$201,MATCH($A413&amp;"-8",Matches!$J$2:$J$201,0))&lt;&gt;"",$C413&gt;=INDEX(Matches!$F$2:$F$201,MATCH($A413&amp;"-8",Matches!$J$2:$J$201,0))),"",IF(AND(R413=INDEX(Matches!$G$2:$G$201,MATCH($A413&amp;"-8",Matches!$J$2:$J$201,0)),S413=INDEX(Matches!$H$2:$H$201,MATCH($A413&amp;"-8",Matches!$J$2:$J$201,0))),5,IF(SIGN(R413-S413)&lt;&gt;SIGN(INDEX(Matches!$G$2:$G$201,MATCH($A413&amp;"-8",Matches!$J$2:$J$201,0))-INDEX(Matches!$H$2:$H$201,MATCH($A413&amp;"-8",Matches!$J$2:$J$201,0))),0,IF(R413-S413=INDEX(Matches!$G$2:$G$201,MATCH($A413&amp;"-8",Matches!$J$2:$J$201,0))-INDEX(Matches!$H$2:$H$201,MATCH($A413&amp;"-8",Matches!$J$2:$J$201,0)),3,2))))),""))</f>
        <v/>
      </c>
      <c r="AF413" s="12" t="str">
        <f aca="false">IF(OR($B413="",T413="",U413=""),"",IFERROR(IF(OR(INDEX(Matches!$I$2:$I$201,MATCH($A413&amp;"-9",Matches!$J$2:$J$201,0))="Void",INDEX(Matches!$G$2:$G$201,MATCH($A413&amp;"-9",Matches!$J$2:$J$201,0))="",INDEX(Matches!$H$2:$H$201,MATCH($A413&amp;"-9",Matches!$J$2:$J$201,0))=""),"",IF(AND($C413&lt;&gt;"",INDEX(Matches!$F$2:$F$201,MATCH($A413&amp;"-9",Matches!$J$2:$J$201,0))&lt;&gt;"",$C413&gt;=INDEX(Matches!$F$2:$F$201,MATCH($A413&amp;"-9",Matches!$J$2:$J$201,0))),"",IF(AND(T413=INDEX(Matches!$G$2:$G$201,MATCH($A413&amp;"-9",Matches!$J$2:$J$201,0)),U413=INDEX(Matches!$H$2:$H$201,MATCH($A413&amp;"-9",Matches!$J$2:$J$201,0))),5,IF(SIGN(T413-U413)&lt;&gt;SIGN(INDEX(Matches!$G$2:$G$201,MATCH($A413&amp;"-9",Matches!$J$2:$J$201,0))-INDEX(Matches!$H$2:$H$201,MATCH($A413&amp;"-9",Matches!$J$2:$J$201,0))),0,IF(T413-U413=INDEX(Matches!$G$2:$G$201,MATCH($A413&amp;"-9",Matches!$J$2:$J$201,0))-INDEX(Matches!$H$2:$H$201,MATCH($A413&amp;"-9",Matches!$J$2:$J$201,0)),3,2))))),""))</f>
        <v/>
      </c>
      <c r="AG413" s="12" t="str">
        <f aca="false">IF(OR($B413="",V413="",W413=""),"",IFERROR(IF(OR(INDEX(Matches!$I$2:$I$201,MATCH($A413&amp;"-10",Matches!$J$2:$J$201,0))="Void",INDEX(Matches!$G$2:$G$201,MATCH($A413&amp;"-10",Matches!$J$2:$J$201,0))="",INDEX(Matches!$H$2:$H$201,MATCH($A413&amp;"-10",Matches!$J$2:$J$201,0))=""),"",IF(AND($C413&lt;&gt;"",INDEX(Matches!$F$2:$F$201,MATCH($A413&amp;"-10",Matches!$J$2:$J$201,0))&lt;&gt;"",$C413&gt;=INDEX(Matches!$F$2:$F$201,MATCH($A413&amp;"-10",Matches!$J$2:$J$201,0))),"",IF(AND(V413=INDEX(Matches!$G$2:$G$201,MATCH($A413&amp;"-10",Matches!$J$2:$J$201,0)),W413=INDEX(Matches!$H$2:$H$201,MATCH($A413&amp;"-10",Matches!$J$2:$J$201,0))),5,IF(SIGN(V413-W413)&lt;&gt;SIGN(INDEX(Matches!$G$2:$G$201,MATCH($A413&amp;"-10",Matches!$J$2:$J$201,0))-INDEX(Matches!$H$2:$H$201,MATCH($A413&amp;"-10",Matches!$J$2:$J$201,0))),0,IF(V413-W413=INDEX(Matches!$G$2:$G$201,MATCH($A413&amp;"-10",Matches!$J$2:$J$201,0))-INDEX(Matches!$H$2:$H$201,MATCH($A413&amp;"-10",Matches!$J$2:$J$201,0)),3,2))))),""))</f>
        <v/>
      </c>
      <c r="AH413" s="13" t="str">
        <f aca="false">IF($B413="","",SUM(X413:AG413))</f>
        <v/>
      </c>
      <c r="AI413" s="12" t="str">
        <f aca="false">IF($B413="","",COUNTIF(X413:AG413,5))</f>
        <v/>
      </c>
      <c r="AJ413" s="12" t="str">
        <f aca="false">IF($B413="","",COUNTIF(X413:AG413,"&gt;=2"))</f>
        <v/>
      </c>
      <c r="AK413" s="12" t="str">
        <f aca="false">IF($B413="","",COUNT(X413:AG413))</f>
        <v/>
      </c>
    </row>
    <row r="414" customFormat="false" ht="15" hidden="false" customHeight="false" outlineLevel="0" collapsed="false">
      <c r="A414" s="7"/>
      <c r="B414" s="7"/>
      <c r="C414" s="11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12" t="str">
        <f aca="false">IF(OR($B414="",D414="",E414=""),"",IFERROR(IF(OR(INDEX(Matches!$I$2:$I$201,MATCH($A414&amp;"-1",Matches!$J$2:$J$201,0))="Void",INDEX(Matches!$G$2:$G$201,MATCH($A414&amp;"-1",Matches!$J$2:$J$201,0))="",INDEX(Matches!$H$2:$H$201,MATCH($A414&amp;"-1",Matches!$J$2:$J$201,0))=""),"",IF(AND($C414&lt;&gt;"",INDEX(Matches!$F$2:$F$201,MATCH($A414&amp;"-1",Matches!$J$2:$J$201,0))&lt;&gt;"",$C414&gt;=INDEX(Matches!$F$2:$F$201,MATCH($A414&amp;"-1",Matches!$J$2:$J$201,0))),"",IF(AND(D414=INDEX(Matches!$G$2:$G$201,MATCH($A414&amp;"-1",Matches!$J$2:$J$201,0)),E414=INDEX(Matches!$H$2:$H$201,MATCH($A414&amp;"-1",Matches!$J$2:$J$201,0))),5,IF(SIGN(D414-E414)&lt;&gt;SIGN(INDEX(Matches!$G$2:$G$201,MATCH($A414&amp;"-1",Matches!$J$2:$J$201,0))-INDEX(Matches!$H$2:$H$201,MATCH($A414&amp;"-1",Matches!$J$2:$J$201,0))),0,IF(D414-E414=INDEX(Matches!$G$2:$G$201,MATCH($A414&amp;"-1",Matches!$J$2:$J$201,0))-INDEX(Matches!$H$2:$H$201,MATCH($A414&amp;"-1",Matches!$J$2:$J$201,0)),3,2))))),""))</f>
        <v/>
      </c>
      <c r="Y414" s="12" t="str">
        <f aca="false">IF(OR($B414="",F414="",G414=""),"",IFERROR(IF(OR(INDEX(Matches!$I$2:$I$201,MATCH($A414&amp;"-2",Matches!$J$2:$J$201,0))="Void",INDEX(Matches!$G$2:$G$201,MATCH($A414&amp;"-2",Matches!$J$2:$J$201,0))="",INDEX(Matches!$H$2:$H$201,MATCH($A414&amp;"-2",Matches!$J$2:$J$201,0))=""),"",IF(AND($C414&lt;&gt;"",INDEX(Matches!$F$2:$F$201,MATCH($A414&amp;"-2",Matches!$J$2:$J$201,0))&lt;&gt;"",$C414&gt;=INDEX(Matches!$F$2:$F$201,MATCH($A414&amp;"-2",Matches!$J$2:$J$201,0))),"",IF(AND(F414=INDEX(Matches!$G$2:$G$201,MATCH($A414&amp;"-2",Matches!$J$2:$J$201,0)),G414=INDEX(Matches!$H$2:$H$201,MATCH($A414&amp;"-2",Matches!$J$2:$J$201,0))),5,IF(SIGN(F414-G414)&lt;&gt;SIGN(INDEX(Matches!$G$2:$G$201,MATCH($A414&amp;"-2",Matches!$J$2:$J$201,0))-INDEX(Matches!$H$2:$H$201,MATCH($A414&amp;"-2",Matches!$J$2:$J$201,0))),0,IF(F414-G414=INDEX(Matches!$G$2:$G$201,MATCH($A414&amp;"-2",Matches!$J$2:$J$201,0))-INDEX(Matches!$H$2:$H$201,MATCH($A414&amp;"-2",Matches!$J$2:$J$201,0)),3,2))))),""))</f>
        <v/>
      </c>
      <c r="Z414" s="12" t="str">
        <f aca="false">IF(OR($B414="",H414="",I414=""),"",IFERROR(IF(OR(INDEX(Matches!$I$2:$I$201,MATCH($A414&amp;"-3",Matches!$J$2:$J$201,0))="Void",INDEX(Matches!$G$2:$G$201,MATCH($A414&amp;"-3",Matches!$J$2:$J$201,0))="",INDEX(Matches!$H$2:$H$201,MATCH($A414&amp;"-3",Matches!$J$2:$J$201,0))=""),"",IF(AND($C414&lt;&gt;"",INDEX(Matches!$F$2:$F$201,MATCH($A414&amp;"-3",Matches!$J$2:$J$201,0))&lt;&gt;"",$C414&gt;=INDEX(Matches!$F$2:$F$201,MATCH($A414&amp;"-3",Matches!$J$2:$J$201,0))),"",IF(AND(H414=INDEX(Matches!$G$2:$G$201,MATCH($A414&amp;"-3",Matches!$J$2:$J$201,0)),I414=INDEX(Matches!$H$2:$H$201,MATCH($A414&amp;"-3",Matches!$J$2:$J$201,0))),5,IF(SIGN(H414-I414)&lt;&gt;SIGN(INDEX(Matches!$G$2:$G$201,MATCH($A414&amp;"-3",Matches!$J$2:$J$201,0))-INDEX(Matches!$H$2:$H$201,MATCH($A414&amp;"-3",Matches!$J$2:$J$201,0))),0,IF(H414-I414=INDEX(Matches!$G$2:$G$201,MATCH($A414&amp;"-3",Matches!$J$2:$J$201,0))-INDEX(Matches!$H$2:$H$201,MATCH($A414&amp;"-3",Matches!$J$2:$J$201,0)),3,2))))),""))</f>
        <v/>
      </c>
      <c r="AA414" s="12" t="str">
        <f aca="false">IF(OR($B414="",J414="",K414=""),"",IFERROR(IF(OR(INDEX(Matches!$I$2:$I$201,MATCH($A414&amp;"-4",Matches!$J$2:$J$201,0))="Void",INDEX(Matches!$G$2:$G$201,MATCH($A414&amp;"-4",Matches!$J$2:$J$201,0))="",INDEX(Matches!$H$2:$H$201,MATCH($A414&amp;"-4",Matches!$J$2:$J$201,0))=""),"",IF(AND($C414&lt;&gt;"",INDEX(Matches!$F$2:$F$201,MATCH($A414&amp;"-4",Matches!$J$2:$J$201,0))&lt;&gt;"",$C414&gt;=INDEX(Matches!$F$2:$F$201,MATCH($A414&amp;"-4",Matches!$J$2:$J$201,0))),"",IF(AND(J414=INDEX(Matches!$G$2:$G$201,MATCH($A414&amp;"-4",Matches!$J$2:$J$201,0)),K414=INDEX(Matches!$H$2:$H$201,MATCH($A414&amp;"-4",Matches!$J$2:$J$201,0))),5,IF(SIGN(J414-K414)&lt;&gt;SIGN(INDEX(Matches!$G$2:$G$201,MATCH($A414&amp;"-4",Matches!$J$2:$J$201,0))-INDEX(Matches!$H$2:$H$201,MATCH($A414&amp;"-4",Matches!$J$2:$J$201,0))),0,IF(J414-K414=INDEX(Matches!$G$2:$G$201,MATCH($A414&amp;"-4",Matches!$J$2:$J$201,0))-INDEX(Matches!$H$2:$H$201,MATCH($A414&amp;"-4",Matches!$J$2:$J$201,0)),3,2))))),""))</f>
        <v/>
      </c>
      <c r="AB414" s="12" t="str">
        <f aca="false">IF(OR($B414="",L414="",M414=""),"",IFERROR(IF(OR(INDEX(Matches!$I$2:$I$201,MATCH($A414&amp;"-5",Matches!$J$2:$J$201,0))="Void",INDEX(Matches!$G$2:$G$201,MATCH($A414&amp;"-5",Matches!$J$2:$J$201,0))="",INDEX(Matches!$H$2:$H$201,MATCH($A414&amp;"-5",Matches!$J$2:$J$201,0))=""),"",IF(AND($C414&lt;&gt;"",INDEX(Matches!$F$2:$F$201,MATCH($A414&amp;"-5",Matches!$J$2:$J$201,0))&lt;&gt;"",$C414&gt;=INDEX(Matches!$F$2:$F$201,MATCH($A414&amp;"-5",Matches!$J$2:$J$201,0))),"",IF(AND(L414=INDEX(Matches!$G$2:$G$201,MATCH($A414&amp;"-5",Matches!$J$2:$J$201,0)),M414=INDEX(Matches!$H$2:$H$201,MATCH($A414&amp;"-5",Matches!$J$2:$J$201,0))),5,IF(SIGN(L414-M414)&lt;&gt;SIGN(INDEX(Matches!$G$2:$G$201,MATCH($A414&amp;"-5",Matches!$J$2:$J$201,0))-INDEX(Matches!$H$2:$H$201,MATCH($A414&amp;"-5",Matches!$J$2:$J$201,0))),0,IF(L414-M414=INDEX(Matches!$G$2:$G$201,MATCH($A414&amp;"-5",Matches!$J$2:$J$201,0))-INDEX(Matches!$H$2:$H$201,MATCH($A414&amp;"-5",Matches!$J$2:$J$201,0)),3,2))))),""))</f>
        <v/>
      </c>
      <c r="AC414" s="12" t="str">
        <f aca="false">IF(OR($B414="",N414="",O414=""),"",IFERROR(IF(OR(INDEX(Matches!$I$2:$I$201,MATCH($A414&amp;"-6",Matches!$J$2:$J$201,0))="Void",INDEX(Matches!$G$2:$G$201,MATCH($A414&amp;"-6",Matches!$J$2:$J$201,0))="",INDEX(Matches!$H$2:$H$201,MATCH($A414&amp;"-6",Matches!$J$2:$J$201,0))=""),"",IF(AND($C414&lt;&gt;"",INDEX(Matches!$F$2:$F$201,MATCH($A414&amp;"-6",Matches!$J$2:$J$201,0))&lt;&gt;"",$C414&gt;=INDEX(Matches!$F$2:$F$201,MATCH($A414&amp;"-6",Matches!$J$2:$J$201,0))),"",IF(AND(N414=INDEX(Matches!$G$2:$G$201,MATCH($A414&amp;"-6",Matches!$J$2:$J$201,0)),O414=INDEX(Matches!$H$2:$H$201,MATCH($A414&amp;"-6",Matches!$J$2:$J$201,0))),5,IF(SIGN(N414-O414)&lt;&gt;SIGN(INDEX(Matches!$G$2:$G$201,MATCH($A414&amp;"-6",Matches!$J$2:$J$201,0))-INDEX(Matches!$H$2:$H$201,MATCH($A414&amp;"-6",Matches!$J$2:$J$201,0))),0,IF(N414-O414=INDEX(Matches!$G$2:$G$201,MATCH($A414&amp;"-6",Matches!$J$2:$J$201,0))-INDEX(Matches!$H$2:$H$201,MATCH($A414&amp;"-6",Matches!$J$2:$J$201,0)),3,2))))),""))</f>
        <v/>
      </c>
      <c r="AD414" s="12" t="str">
        <f aca="false">IF(OR($B414="",P414="",Q414=""),"",IFERROR(IF(OR(INDEX(Matches!$I$2:$I$201,MATCH($A414&amp;"-7",Matches!$J$2:$J$201,0))="Void",INDEX(Matches!$G$2:$G$201,MATCH($A414&amp;"-7",Matches!$J$2:$J$201,0))="",INDEX(Matches!$H$2:$H$201,MATCH($A414&amp;"-7",Matches!$J$2:$J$201,0))=""),"",IF(AND($C414&lt;&gt;"",INDEX(Matches!$F$2:$F$201,MATCH($A414&amp;"-7",Matches!$J$2:$J$201,0))&lt;&gt;"",$C414&gt;=INDEX(Matches!$F$2:$F$201,MATCH($A414&amp;"-7",Matches!$J$2:$J$201,0))),"",IF(AND(P414=INDEX(Matches!$G$2:$G$201,MATCH($A414&amp;"-7",Matches!$J$2:$J$201,0)),Q414=INDEX(Matches!$H$2:$H$201,MATCH($A414&amp;"-7",Matches!$J$2:$J$201,0))),5,IF(SIGN(P414-Q414)&lt;&gt;SIGN(INDEX(Matches!$G$2:$G$201,MATCH($A414&amp;"-7",Matches!$J$2:$J$201,0))-INDEX(Matches!$H$2:$H$201,MATCH($A414&amp;"-7",Matches!$J$2:$J$201,0))),0,IF(P414-Q414=INDEX(Matches!$G$2:$G$201,MATCH($A414&amp;"-7",Matches!$J$2:$J$201,0))-INDEX(Matches!$H$2:$H$201,MATCH($A414&amp;"-7",Matches!$J$2:$J$201,0)),3,2))))),""))</f>
        <v/>
      </c>
      <c r="AE414" s="12" t="str">
        <f aca="false">IF(OR($B414="",R414="",S414=""),"",IFERROR(IF(OR(INDEX(Matches!$I$2:$I$201,MATCH($A414&amp;"-8",Matches!$J$2:$J$201,0))="Void",INDEX(Matches!$G$2:$G$201,MATCH($A414&amp;"-8",Matches!$J$2:$J$201,0))="",INDEX(Matches!$H$2:$H$201,MATCH($A414&amp;"-8",Matches!$J$2:$J$201,0))=""),"",IF(AND($C414&lt;&gt;"",INDEX(Matches!$F$2:$F$201,MATCH($A414&amp;"-8",Matches!$J$2:$J$201,0))&lt;&gt;"",$C414&gt;=INDEX(Matches!$F$2:$F$201,MATCH($A414&amp;"-8",Matches!$J$2:$J$201,0))),"",IF(AND(R414=INDEX(Matches!$G$2:$G$201,MATCH($A414&amp;"-8",Matches!$J$2:$J$201,0)),S414=INDEX(Matches!$H$2:$H$201,MATCH($A414&amp;"-8",Matches!$J$2:$J$201,0))),5,IF(SIGN(R414-S414)&lt;&gt;SIGN(INDEX(Matches!$G$2:$G$201,MATCH($A414&amp;"-8",Matches!$J$2:$J$201,0))-INDEX(Matches!$H$2:$H$201,MATCH($A414&amp;"-8",Matches!$J$2:$J$201,0))),0,IF(R414-S414=INDEX(Matches!$G$2:$G$201,MATCH($A414&amp;"-8",Matches!$J$2:$J$201,0))-INDEX(Matches!$H$2:$H$201,MATCH($A414&amp;"-8",Matches!$J$2:$J$201,0)),3,2))))),""))</f>
        <v/>
      </c>
      <c r="AF414" s="12" t="str">
        <f aca="false">IF(OR($B414="",T414="",U414=""),"",IFERROR(IF(OR(INDEX(Matches!$I$2:$I$201,MATCH($A414&amp;"-9",Matches!$J$2:$J$201,0))="Void",INDEX(Matches!$G$2:$G$201,MATCH($A414&amp;"-9",Matches!$J$2:$J$201,0))="",INDEX(Matches!$H$2:$H$201,MATCH($A414&amp;"-9",Matches!$J$2:$J$201,0))=""),"",IF(AND($C414&lt;&gt;"",INDEX(Matches!$F$2:$F$201,MATCH($A414&amp;"-9",Matches!$J$2:$J$201,0))&lt;&gt;"",$C414&gt;=INDEX(Matches!$F$2:$F$201,MATCH($A414&amp;"-9",Matches!$J$2:$J$201,0))),"",IF(AND(T414=INDEX(Matches!$G$2:$G$201,MATCH($A414&amp;"-9",Matches!$J$2:$J$201,0)),U414=INDEX(Matches!$H$2:$H$201,MATCH($A414&amp;"-9",Matches!$J$2:$J$201,0))),5,IF(SIGN(T414-U414)&lt;&gt;SIGN(INDEX(Matches!$G$2:$G$201,MATCH($A414&amp;"-9",Matches!$J$2:$J$201,0))-INDEX(Matches!$H$2:$H$201,MATCH($A414&amp;"-9",Matches!$J$2:$J$201,0))),0,IF(T414-U414=INDEX(Matches!$G$2:$G$201,MATCH($A414&amp;"-9",Matches!$J$2:$J$201,0))-INDEX(Matches!$H$2:$H$201,MATCH($A414&amp;"-9",Matches!$J$2:$J$201,0)),3,2))))),""))</f>
        <v/>
      </c>
      <c r="AG414" s="12" t="str">
        <f aca="false">IF(OR($B414="",V414="",W414=""),"",IFERROR(IF(OR(INDEX(Matches!$I$2:$I$201,MATCH($A414&amp;"-10",Matches!$J$2:$J$201,0))="Void",INDEX(Matches!$G$2:$G$201,MATCH($A414&amp;"-10",Matches!$J$2:$J$201,0))="",INDEX(Matches!$H$2:$H$201,MATCH($A414&amp;"-10",Matches!$J$2:$J$201,0))=""),"",IF(AND($C414&lt;&gt;"",INDEX(Matches!$F$2:$F$201,MATCH($A414&amp;"-10",Matches!$J$2:$J$201,0))&lt;&gt;"",$C414&gt;=INDEX(Matches!$F$2:$F$201,MATCH($A414&amp;"-10",Matches!$J$2:$J$201,0))),"",IF(AND(V414=INDEX(Matches!$G$2:$G$201,MATCH($A414&amp;"-10",Matches!$J$2:$J$201,0)),W414=INDEX(Matches!$H$2:$H$201,MATCH($A414&amp;"-10",Matches!$J$2:$J$201,0))),5,IF(SIGN(V414-W414)&lt;&gt;SIGN(INDEX(Matches!$G$2:$G$201,MATCH($A414&amp;"-10",Matches!$J$2:$J$201,0))-INDEX(Matches!$H$2:$H$201,MATCH($A414&amp;"-10",Matches!$J$2:$J$201,0))),0,IF(V414-W414=INDEX(Matches!$G$2:$G$201,MATCH($A414&amp;"-10",Matches!$J$2:$J$201,0))-INDEX(Matches!$H$2:$H$201,MATCH($A414&amp;"-10",Matches!$J$2:$J$201,0)),3,2))))),""))</f>
        <v/>
      </c>
      <c r="AH414" s="13" t="str">
        <f aca="false">IF($B414="","",SUM(X414:AG414))</f>
        <v/>
      </c>
      <c r="AI414" s="12" t="str">
        <f aca="false">IF($B414="","",COUNTIF(X414:AG414,5))</f>
        <v/>
      </c>
      <c r="AJ414" s="12" t="str">
        <f aca="false">IF($B414="","",COUNTIF(X414:AG414,"&gt;=2"))</f>
        <v/>
      </c>
      <c r="AK414" s="12" t="str">
        <f aca="false">IF($B414="","",COUNT(X414:AG414))</f>
        <v/>
      </c>
    </row>
    <row r="415" customFormat="false" ht="15" hidden="false" customHeight="false" outlineLevel="0" collapsed="false">
      <c r="A415" s="7"/>
      <c r="B415" s="7"/>
      <c r="C415" s="11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12" t="str">
        <f aca="false">IF(OR($B415="",D415="",E415=""),"",IFERROR(IF(OR(INDEX(Matches!$I$2:$I$201,MATCH($A415&amp;"-1",Matches!$J$2:$J$201,0))="Void",INDEX(Matches!$G$2:$G$201,MATCH($A415&amp;"-1",Matches!$J$2:$J$201,0))="",INDEX(Matches!$H$2:$H$201,MATCH($A415&amp;"-1",Matches!$J$2:$J$201,0))=""),"",IF(AND($C415&lt;&gt;"",INDEX(Matches!$F$2:$F$201,MATCH($A415&amp;"-1",Matches!$J$2:$J$201,0))&lt;&gt;"",$C415&gt;=INDEX(Matches!$F$2:$F$201,MATCH($A415&amp;"-1",Matches!$J$2:$J$201,0))),"",IF(AND(D415=INDEX(Matches!$G$2:$G$201,MATCH($A415&amp;"-1",Matches!$J$2:$J$201,0)),E415=INDEX(Matches!$H$2:$H$201,MATCH($A415&amp;"-1",Matches!$J$2:$J$201,0))),5,IF(SIGN(D415-E415)&lt;&gt;SIGN(INDEX(Matches!$G$2:$G$201,MATCH($A415&amp;"-1",Matches!$J$2:$J$201,0))-INDEX(Matches!$H$2:$H$201,MATCH($A415&amp;"-1",Matches!$J$2:$J$201,0))),0,IF(D415-E415=INDEX(Matches!$G$2:$G$201,MATCH($A415&amp;"-1",Matches!$J$2:$J$201,0))-INDEX(Matches!$H$2:$H$201,MATCH($A415&amp;"-1",Matches!$J$2:$J$201,0)),3,2))))),""))</f>
        <v/>
      </c>
      <c r="Y415" s="12" t="str">
        <f aca="false">IF(OR($B415="",F415="",G415=""),"",IFERROR(IF(OR(INDEX(Matches!$I$2:$I$201,MATCH($A415&amp;"-2",Matches!$J$2:$J$201,0))="Void",INDEX(Matches!$G$2:$G$201,MATCH($A415&amp;"-2",Matches!$J$2:$J$201,0))="",INDEX(Matches!$H$2:$H$201,MATCH($A415&amp;"-2",Matches!$J$2:$J$201,0))=""),"",IF(AND($C415&lt;&gt;"",INDEX(Matches!$F$2:$F$201,MATCH($A415&amp;"-2",Matches!$J$2:$J$201,0))&lt;&gt;"",$C415&gt;=INDEX(Matches!$F$2:$F$201,MATCH($A415&amp;"-2",Matches!$J$2:$J$201,0))),"",IF(AND(F415=INDEX(Matches!$G$2:$G$201,MATCH($A415&amp;"-2",Matches!$J$2:$J$201,0)),G415=INDEX(Matches!$H$2:$H$201,MATCH($A415&amp;"-2",Matches!$J$2:$J$201,0))),5,IF(SIGN(F415-G415)&lt;&gt;SIGN(INDEX(Matches!$G$2:$G$201,MATCH($A415&amp;"-2",Matches!$J$2:$J$201,0))-INDEX(Matches!$H$2:$H$201,MATCH($A415&amp;"-2",Matches!$J$2:$J$201,0))),0,IF(F415-G415=INDEX(Matches!$G$2:$G$201,MATCH($A415&amp;"-2",Matches!$J$2:$J$201,0))-INDEX(Matches!$H$2:$H$201,MATCH($A415&amp;"-2",Matches!$J$2:$J$201,0)),3,2))))),""))</f>
        <v/>
      </c>
      <c r="Z415" s="12" t="str">
        <f aca="false">IF(OR($B415="",H415="",I415=""),"",IFERROR(IF(OR(INDEX(Matches!$I$2:$I$201,MATCH($A415&amp;"-3",Matches!$J$2:$J$201,0))="Void",INDEX(Matches!$G$2:$G$201,MATCH($A415&amp;"-3",Matches!$J$2:$J$201,0))="",INDEX(Matches!$H$2:$H$201,MATCH($A415&amp;"-3",Matches!$J$2:$J$201,0))=""),"",IF(AND($C415&lt;&gt;"",INDEX(Matches!$F$2:$F$201,MATCH($A415&amp;"-3",Matches!$J$2:$J$201,0))&lt;&gt;"",$C415&gt;=INDEX(Matches!$F$2:$F$201,MATCH($A415&amp;"-3",Matches!$J$2:$J$201,0))),"",IF(AND(H415=INDEX(Matches!$G$2:$G$201,MATCH($A415&amp;"-3",Matches!$J$2:$J$201,0)),I415=INDEX(Matches!$H$2:$H$201,MATCH($A415&amp;"-3",Matches!$J$2:$J$201,0))),5,IF(SIGN(H415-I415)&lt;&gt;SIGN(INDEX(Matches!$G$2:$G$201,MATCH($A415&amp;"-3",Matches!$J$2:$J$201,0))-INDEX(Matches!$H$2:$H$201,MATCH($A415&amp;"-3",Matches!$J$2:$J$201,0))),0,IF(H415-I415=INDEX(Matches!$G$2:$G$201,MATCH($A415&amp;"-3",Matches!$J$2:$J$201,0))-INDEX(Matches!$H$2:$H$201,MATCH($A415&amp;"-3",Matches!$J$2:$J$201,0)),3,2))))),""))</f>
        <v/>
      </c>
      <c r="AA415" s="12" t="str">
        <f aca="false">IF(OR($B415="",J415="",K415=""),"",IFERROR(IF(OR(INDEX(Matches!$I$2:$I$201,MATCH($A415&amp;"-4",Matches!$J$2:$J$201,0))="Void",INDEX(Matches!$G$2:$G$201,MATCH($A415&amp;"-4",Matches!$J$2:$J$201,0))="",INDEX(Matches!$H$2:$H$201,MATCH($A415&amp;"-4",Matches!$J$2:$J$201,0))=""),"",IF(AND($C415&lt;&gt;"",INDEX(Matches!$F$2:$F$201,MATCH($A415&amp;"-4",Matches!$J$2:$J$201,0))&lt;&gt;"",$C415&gt;=INDEX(Matches!$F$2:$F$201,MATCH($A415&amp;"-4",Matches!$J$2:$J$201,0))),"",IF(AND(J415=INDEX(Matches!$G$2:$G$201,MATCH($A415&amp;"-4",Matches!$J$2:$J$201,0)),K415=INDEX(Matches!$H$2:$H$201,MATCH($A415&amp;"-4",Matches!$J$2:$J$201,0))),5,IF(SIGN(J415-K415)&lt;&gt;SIGN(INDEX(Matches!$G$2:$G$201,MATCH($A415&amp;"-4",Matches!$J$2:$J$201,0))-INDEX(Matches!$H$2:$H$201,MATCH($A415&amp;"-4",Matches!$J$2:$J$201,0))),0,IF(J415-K415=INDEX(Matches!$G$2:$G$201,MATCH($A415&amp;"-4",Matches!$J$2:$J$201,0))-INDEX(Matches!$H$2:$H$201,MATCH($A415&amp;"-4",Matches!$J$2:$J$201,0)),3,2))))),""))</f>
        <v/>
      </c>
      <c r="AB415" s="12" t="str">
        <f aca="false">IF(OR($B415="",L415="",M415=""),"",IFERROR(IF(OR(INDEX(Matches!$I$2:$I$201,MATCH($A415&amp;"-5",Matches!$J$2:$J$201,0))="Void",INDEX(Matches!$G$2:$G$201,MATCH($A415&amp;"-5",Matches!$J$2:$J$201,0))="",INDEX(Matches!$H$2:$H$201,MATCH($A415&amp;"-5",Matches!$J$2:$J$201,0))=""),"",IF(AND($C415&lt;&gt;"",INDEX(Matches!$F$2:$F$201,MATCH($A415&amp;"-5",Matches!$J$2:$J$201,0))&lt;&gt;"",$C415&gt;=INDEX(Matches!$F$2:$F$201,MATCH($A415&amp;"-5",Matches!$J$2:$J$201,0))),"",IF(AND(L415=INDEX(Matches!$G$2:$G$201,MATCH($A415&amp;"-5",Matches!$J$2:$J$201,0)),M415=INDEX(Matches!$H$2:$H$201,MATCH($A415&amp;"-5",Matches!$J$2:$J$201,0))),5,IF(SIGN(L415-M415)&lt;&gt;SIGN(INDEX(Matches!$G$2:$G$201,MATCH($A415&amp;"-5",Matches!$J$2:$J$201,0))-INDEX(Matches!$H$2:$H$201,MATCH($A415&amp;"-5",Matches!$J$2:$J$201,0))),0,IF(L415-M415=INDEX(Matches!$G$2:$G$201,MATCH($A415&amp;"-5",Matches!$J$2:$J$201,0))-INDEX(Matches!$H$2:$H$201,MATCH($A415&amp;"-5",Matches!$J$2:$J$201,0)),3,2))))),""))</f>
        <v/>
      </c>
      <c r="AC415" s="12" t="str">
        <f aca="false">IF(OR($B415="",N415="",O415=""),"",IFERROR(IF(OR(INDEX(Matches!$I$2:$I$201,MATCH($A415&amp;"-6",Matches!$J$2:$J$201,0))="Void",INDEX(Matches!$G$2:$G$201,MATCH($A415&amp;"-6",Matches!$J$2:$J$201,0))="",INDEX(Matches!$H$2:$H$201,MATCH($A415&amp;"-6",Matches!$J$2:$J$201,0))=""),"",IF(AND($C415&lt;&gt;"",INDEX(Matches!$F$2:$F$201,MATCH($A415&amp;"-6",Matches!$J$2:$J$201,0))&lt;&gt;"",$C415&gt;=INDEX(Matches!$F$2:$F$201,MATCH($A415&amp;"-6",Matches!$J$2:$J$201,0))),"",IF(AND(N415=INDEX(Matches!$G$2:$G$201,MATCH($A415&amp;"-6",Matches!$J$2:$J$201,0)),O415=INDEX(Matches!$H$2:$H$201,MATCH($A415&amp;"-6",Matches!$J$2:$J$201,0))),5,IF(SIGN(N415-O415)&lt;&gt;SIGN(INDEX(Matches!$G$2:$G$201,MATCH($A415&amp;"-6",Matches!$J$2:$J$201,0))-INDEX(Matches!$H$2:$H$201,MATCH($A415&amp;"-6",Matches!$J$2:$J$201,0))),0,IF(N415-O415=INDEX(Matches!$G$2:$G$201,MATCH($A415&amp;"-6",Matches!$J$2:$J$201,0))-INDEX(Matches!$H$2:$H$201,MATCH($A415&amp;"-6",Matches!$J$2:$J$201,0)),3,2))))),""))</f>
        <v/>
      </c>
      <c r="AD415" s="12" t="str">
        <f aca="false">IF(OR($B415="",P415="",Q415=""),"",IFERROR(IF(OR(INDEX(Matches!$I$2:$I$201,MATCH($A415&amp;"-7",Matches!$J$2:$J$201,0))="Void",INDEX(Matches!$G$2:$G$201,MATCH($A415&amp;"-7",Matches!$J$2:$J$201,0))="",INDEX(Matches!$H$2:$H$201,MATCH($A415&amp;"-7",Matches!$J$2:$J$201,0))=""),"",IF(AND($C415&lt;&gt;"",INDEX(Matches!$F$2:$F$201,MATCH($A415&amp;"-7",Matches!$J$2:$J$201,0))&lt;&gt;"",$C415&gt;=INDEX(Matches!$F$2:$F$201,MATCH($A415&amp;"-7",Matches!$J$2:$J$201,0))),"",IF(AND(P415=INDEX(Matches!$G$2:$G$201,MATCH($A415&amp;"-7",Matches!$J$2:$J$201,0)),Q415=INDEX(Matches!$H$2:$H$201,MATCH($A415&amp;"-7",Matches!$J$2:$J$201,0))),5,IF(SIGN(P415-Q415)&lt;&gt;SIGN(INDEX(Matches!$G$2:$G$201,MATCH($A415&amp;"-7",Matches!$J$2:$J$201,0))-INDEX(Matches!$H$2:$H$201,MATCH($A415&amp;"-7",Matches!$J$2:$J$201,0))),0,IF(P415-Q415=INDEX(Matches!$G$2:$G$201,MATCH($A415&amp;"-7",Matches!$J$2:$J$201,0))-INDEX(Matches!$H$2:$H$201,MATCH($A415&amp;"-7",Matches!$J$2:$J$201,0)),3,2))))),""))</f>
        <v/>
      </c>
      <c r="AE415" s="12" t="str">
        <f aca="false">IF(OR($B415="",R415="",S415=""),"",IFERROR(IF(OR(INDEX(Matches!$I$2:$I$201,MATCH($A415&amp;"-8",Matches!$J$2:$J$201,0))="Void",INDEX(Matches!$G$2:$G$201,MATCH($A415&amp;"-8",Matches!$J$2:$J$201,0))="",INDEX(Matches!$H$2:$H$201,MATCH($A415&amp;"-8",Matches!$J$2:$J$201,0))=""),"",IF(AND($C415&lt;&gt;"",INDEX(Matches!$F$2:$F$201,MATCH($A415&amp;"-8",Matches!$J$2:$J$201,0))&lt;&gt;"",$C415&gt;=INDEX(Matches!$F$2:$F$201,MATCH($A415&amp;"-8",Matches!$J$2:$J$201,0))),"",IF(AND(R415=INDEX(Matches!$G$2:$G$201,MATCH($A415&amp;"-8",Matches!$J$2:$J$201,0)),S415=INDEX(Matches!$H$2:$H$201,MATCH($A415&amp;"-8",Matches!$J$2:$J$201,0))),5,IF(SIGN(R415-S415)&lt;&gt;SIGN(INDEX(Matches!$G$2:$G$201,MATCH($A415&amp;"-8",Matches!$J$2:$J$201,0))-INDEX(Matches!$H$2:$H$201,MATCH($A415&amp;"-8",Matches!$J$2:$J$201,0))),0,IF(R415-S415=INDEX(Matches!$G$2:$G$201,MATCH($A415&amp;"-8",Matches!$J$2:$J$201,0))-INDEX(Matches!$H$2:$H$201,MATCH($A415&amp;"-8",Matches!$J$2:$J$201,0)),3,2))))),""))</f>
        <v/>
      </c>
      <c r="AF415" s="12" t="str">
        <f aca="false">IF(OR($B415="",T415="",U415=""),"",IFERROR(IF(OR(INDEX(Matches!$I$2:$I$201,MATCH($A415&amp;"-9",Matches!$J$2:$J$201,0))="Void",INDEX(Matches!$G$2:$G$201,MATCH($A415&amp;"-9",Matches!$J$2:$J$201,0))="",INDEX(Matches!$H$2:$H$201,MATCH($A415&amp;"-9",Matches!$J$2:$J$201,0))=""),"",IF(AND($C415&lt;&gt;"",INDEX(Matches!$F$2:$F$201,MATCH($A415&amp;"-9",Matches!$J$2:$J$201,0))&lt;&gt;"",$C415&gt;=INDEX(Matches!$F$2:$F$201,MATCH($A415&amp;"-9",Matches!$J$2:$J$201,0))),"",IF(AND(T415=INDEX(Matches!$G$2:$G$201,MATCH($A415&amp;"-9",Matches!$J$2:$J$201,0)),U415=INDEX(Matches!$H$2:$H$201,MATCH($A415&amp;"-9",Matches!$J$2:$J$201,0))),5,IF(SIGN(T415-U415)&lt;&gt;SIGN(INDEX(Matches!$G$2:$G$201,MATCH($A415&amp;"-9",Matches!$J$2:$J$201,0))-INDEX(Matches!$H$2:$H$201,MATCH($A415&amp;"-9",Matches!$J$2:$J$201,0))),0,IF(T415-U415=INDEX(Matches!$G$2:$G$201,MATCH($A415&amp;"-9",Matches!$J$2:$J$201,0))-INDEX(Matches!$H$2:$H$201,MATCH($A415&amp;"-9",Matches!$J$2:$J$201,0)),3,2))))),""))</f>
        <v/>
      </c>
      <c r="AG415" s="12" t="str">
        <f aca="false">IF(OR($B415="",V415="",W415=""),"",IFERROR(IF(OR(INDEX(Matches!$I$2:$I$201,MATCH($A415&amp;"-10",Matches!$J$2:$J$201,0))="Void",INDEX(Matches!$G$2:$G$201,MATCH($A415&amp;"-10",Matches!$J$2:$J$201,0))="",INDEX(Matches!$H$2:$H$201,MATCH($A415&amp;"-10",Matches!$J$2:$J$201,0))=""),"",IF(AND($C415&lt;&gt;"",INDEX(Matches!$F$2:$F$201,MATCH($A415&amp;"-10",Matches!$J$2:$J$201,0))&lt;&gt;"",$C415&gt;=INDEX(Matches!$F$2:$F$201,MATCH($A415&amp;"-10",Matches!$J$2:$J$201,0))),"",IF(AND(V415=INDEX(Matches!$G$2:$G$201,MATCH($A415&amp;"-10",Matches!$J$2:$J$201,0)),W415=INDEX(Matches!$H$2:$H$201,MATCH($A415&amp;"-10",Matches!$J$2:$J$201,0))),5,IF(SIGN(V415-W415)&lt;&gt;SIGN(INDEX(Matches!$G$2:$G$201,MATCH($A415&amp;"-10",Matches!$J$2:$J$201,0))-INDEX(Matches!$H$2:$H$201,MATCH($A415&amp;"-10",Matches!$J$2:$J$201,0))),0,IF(V415-W415=INDEX(Matches!$G$2:$G$201,MATCH($A415&amp;"-10",Matches!$J$2:$J$201,0))-INDEX(Matches!$H$2:$H$201,MATCH($A415&amp;"-10",Matches!$J$2:$J$201,0)),3,2))))),""))</f>
        <v/>
      </c>
      <c r="AH415" s="13" t="str">
        <f aca="false">IF($B415="","",SUM(X415:AG415))</f>
        <v/>
      </c>
      <c r="AI415" s="12" t="str">
        <f aca="false">IF($B415="","",COUNTIF(X415:AG415,5))</f>
        <v/>
      </c>
      <c r="AJ415" s="12" t="str">
        <f aca="false">IF($B415="","",COUNTIF(X415:AG415,"&gt;=2"))</f>
        <v/>
      </c>
      <c r="AK415" s="12" t="str">
        <f aca="false">IF($B415="","",COUNT(X415:AG415))</f>
        <v/>
      </c>
    </row>
    <row r="416" customFormat="false" ht="15" hidden="false" customHeight="false" outlineLevel="0" collapsed="false">
      <c r="A416" s="7"/>
      <c r="B416" s="7"/>
      <c r="C416" s="11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12" t="str">
        <f aca="false">IF(OR($B416="",D416="",E416=""),"",IFERROR(IF(OR(INDEX(Matches!$I$2:$I$201,MATCH($A416&amp;"-1",Matches!$J$2:$J$201,0))="Void",INDEX(Matches!$G$2:$G$201,MATCH($A416&amp;"-1",Matches!$J$2:$J$201,0))="",INDEX(Matches!$H$2:$H$201,MATCH($A416&amp;"-1",Matches!$J$2:$J$201,0))=""),"",IF(AND($C416&lt;&gt;"",INDEX(Matches!$F$2:$F$201,MATCH($A416&amp;"-1",Matches!$J$2:$J$201,0))&lt;&gt;"",$C416&gt;=INDEX(Matches!$F$2:$F$201,MATCH($A416&amp;"-1",Matches!$J$2:$J$201,0))),"",IF(AND(D416=INDEX(Matches!$G$2:$G$201,MATCH($A416&amp;"-1",Matches!$J$2:$J$201,0)),E416=INDEX(Matches!$H$2:$H$201,MATCH($A416&amp;"-1",Matches!$J$2:$J$201,0))),5,IF(SIGN(D416-E416)&lt;&gt;SIGN(INDEX(Matches!$G$2:$G$201,MATCH($A416&amp;"-1",Matches!$J$2:$J$201,0))-INDEX(Matches!$H$2:$H$201,MATCH($A416&amp;"-1",Matches!$J$2:$J$201,0))),0,IF(D416-E416=INDEX(Matches!$G$2:$G$201,MATCH($A416&amp;"-1",Matches!$J$2:$J$201,0))-INDEX(Matches!$H$2:$H$201,MATCH($A416&amp;"-1",Matches!$J$2:$J$201,0)),3,2))))),""))</f>
        <v/>
      </c>
      <c r="Y416" s="12" t="str">
        <f aca="false">IF(OR($B416="",F416="",G416=""),"",IFERROR(IF(OR(INDEX(Matches!$I$2:$I$201,MATCH($A416&amp;"-2",Matches!$J$2:$J$201,0))="Void",INDEX(Matches!$G$2:$G$201,MATCH($A416&amp;"-2",Matches!$J$2:$J$201,0))="",INDEX(Matches!$H$2:$H$201,MATCH($A416&amp;"-2",Matches!$J$2:$J$201,0))=""),"",IF(AND($C416&lt;&gt;"",INDEX(Matches!$F$2:$F$201,MATCH($A416&amp;"-2",Matches!$J$2:$J$201,0))&lt;&gt;"",$C416&gt;=INDEX(Matches!$F$2:$F$201,MATCH($A416&amp;"-2",Matches!$J$2:$J$201,0))),"",IF(AND(F416=INDEX(Matches!$G$2:$G$201,MATCH($A416&amp;"-2",Matches!$J$2:$J$201,0)),G416=INDEX(Matches!$H$2:$H$201,MATCH($A416&amp;"-2",Matches!$J$2:$J$201,0))),5,IF(SIGN(F416-G416)&lt;&gt;SIGN(INDEX(Matches!$G$2:$G$201,MATCH($A416&amp;"-2",Matches!$J$2:$J$201,0))-INDEX(Matches!$H$2:$H$201,MATCH($A416&amp;"-2",Matches!$J$2:$J$201,0))),0,IF(F416-G416=INDEX(Matches!$G$2:$G$201,MATCH($A416&amp;"-2",Matches!$J$2:$J$201,0))-INDEX(Matches!$H$2:$H$201,MATCH($A416&amp;"-2",Matches!$J$2:$J$201,0)),3,2))))),""))</f>
        <v/>
      </c>
      <c r="Z416" s="12" t="str">
        <f aca="false">IF(OR($B416="",H416="",I416=""),"",IFERROR(IF(OR(INDEX(Matches!$I$2:$I$201,MATCH($A416&amp;"-3",Matches!$J$2:$J$201,0))="Void",INDEX(Matches!$G$2:$G$201,MATCH($A416&amp;"-3",Matches!$J$2:$J$201,0))="",INDEX(Matches!$H$2:$H$201,MATCH($A416&amp;"-3",Matches!$J$2:$J$201,0))=""),"",IF(AND($C416&lt;&gt;"",INDEX(Matches!$F$2:$F$201,MATCH($A416&amp;"-3",Matches!$J$2:$J$201,0))&lt;&gt;"",$C416&gt;=INDEX(Matches!$F$2:$F$201,MATCH($A416&amp;"-3",Matches!$J$2:$J$201,0))),"",IF(AND(H416=INDEX(Matches!$G$2:$G$201,MATCH($A416&amp;"-3",Matches!$J$2:$J$201,0)),I416=INDEX(Matches!$H$2:$H$201,MATCH($A416&amp;"-3",Matches!$J$2:$J$201,0))),5,IF(SIGN(H416-I416)&lt;&gt;SIGN(INDEX(Matches!$G$2:$G$201,MATCH($A416&amp;"-3",Matches!$J$2:$J$201,0))-INDEX(Matches!$H$2:$H$201,MATCH($A416&amp;"-3",Matches!$J$2:$J$201,0))),0,IF(H416-I416=INDEX(Matches!$G$2:$G$201,MATCH($A416&amp;"-3",Matches!$J$2:$J$201,0))-INDEX(Matches!$H$2:$H$201,MATCH($A416&amp;"-3",Matches!$J$2:$J$201,0)),3,2))))),""))</f>
        <v/>
      </c>
      <c r="AA416" s="12" t="str">
        <f aca="false">IF(OR($B416="",J416="",K416=""),"",IFERROR(IF(OR(INDEX(Matches!$I$2:$I$201,MATCH($A416&amp;"-4",Matches!$J$2:$J$201,0))="Void",INDEX(Matches!$G$2:$G$201,MATCH($A416&amp;"-4",Matches!$J$2:$J$201,0))="",INDEX(Matches!$H$2:$H$201,MATCH($A416&amp;"-4",Matches!$J$2:$J$201,0))=""),"",IF(AND($C416&lt;&gt;"",INDEX(Matches!$F$2:$F$201,MATCH($A416&amp;"-4",Matches!$J$2:$J$201,0))&lt;&gt;"",$C416&gt;=INDEX(Matches!$F$2:$F$201,MATCH($A416&amp;"-4",Matches!$J$2:$J$201,0))),"",IF(AND(J416=INDEX(Matches!$G$2:$G$201,MATCH($A416&amp;"-4",Matches!$J$2:$J$201,0)),K416=INDEX(Matches!$H$2:$H$201,MATCH($A416&amp;"-4",Matches!$J$2:$J$201,0))),5,IF(SIGN(J416-K416)&lt;&gt;SIGN(INDEX(Matches!$G$2:$G$201,MATCH($A416&amp;"-4",Matches!$J$2:$J$201,0))-INDEX(Matches!$H$2:$H$201,MATCH($A416&amp;"-4",Matches!$J$2:$J$201,0))),0,IF(J416-K416=INDEX(Matches!$G$2:$G$201,MATCH($A416&amp;"-4",Matches!$J$2:$J$201,0))-INDEX(Matches!$H$2:$H$201,MATCH($A416&amp;"-4",Matches!$J$2:$J$201,0)),3,2))))),""))</f>
        <v/>
      </c>
      <c r="AB416" s="12" t="str">
        <f aca="false">IF(OR($B416="",L416="",M416=""),"",IFERROR(IF(OR(INDEX(Matches!$I$2:$I$201,MATCH($A416&amp;"-5",Matches!$J$2:$J$201,0))="Void",INDEX(Matches!$G$2:$G$201,MATCH($A416&amp;"-5",Matches!$J$2:$J$201,0))="",INDEX(Matches!$H$2:$H$201,MATCH($A416&amp;"-5",Matches!$J$2:$J$201,0))=""),"",IF(AND($C416&lt;&gt;"",INDEX(Matches!$F$2:$F$201,MATCH($A416&amp;"-5",Matches!$J$2:$J$201,0))&lt;&gt;"",$C416&gt;=INDEX(Matches!$F$2:$F$201,MATCH($A416&amp;"-5",Matches!$J$2:$J$201,0))),"",IF(AND(L416=INDEX(Matches!$G$2:$G$201,MATCH($A416&amp;"-5",Matches!$J$2:$J$201,0)),M416=INDEX(Matches!$H$2:$H$201,MATCH($A416&amp;"-5",Matches!$J$2:$J$201,0))),5,IF(SIGN(L416-M416)&lt;&gt;SIGN(INDEX(Matches!$G$2:$G$201,MATCH($A416&amp;"-5",Matches!$J$2:$J$201,0))-INDEX(Matches!$H$2:$H$201,MATCH($A416&amp;"-5",Matches!$J$2:$J$201,0))),0,IF(L416-M416=INDEX(Matches!$G$2:$G$201,MATCH($A416&amp;"-5",Matches!$J$2:$J$201,0))-INDEX(Matches!$H$2:$H$201,MATCH($A416&amp;"-5",Matches!$J$2:$J$201,0)),3,2))))),""))</f>
        <v/>
      </c>
      <c r="AC416" s="12" t="str">
        <f aca="false">IF(OR($B416="",N416="",O416=""),"",IFERROR(IF(OR(INDEX(Matches!$I$2:$I$201,MATCH($A416&amp;"-6",Matches!$J$2:$J$201,0))="Void",INDEX(Matches!$G$2:$G$201,MATCH($A416&amp;"-6",Matches!$J$2:$J$201,0))="",INDEX(Matches!$H$2:$H$201,MATCH($A416&amp;"-6",Matches!$J$2:$J$201,0))=""),"",IF(AND($C416&lt;&gt;"",INDEX(Matches!$F$2:$F$201,MATCH($A416&amp;"-6",Matches!$J$2:$J$201,0))&lt;&gt;"",$C416&gt;=INDEX(Matches!$F$2:$F$201,MATCH($A416&amp;"-6",Matches!$J$2:$J$201,0))),"",IF(AND(N416=INDEX(Matches!$G$2:$G$201,MATCH($A416&amp;"-6",Matches!$J$2:$J$201,0)),O416=INDEX(Matches!$H$2:$H$201,MATCH($A416&amp;"-6",Matches!$J$2:$J$201,0))),5,IF(SIGN(N416-O416)&lt;&gt;SIGN(INDEX(Matches!$G$2:$G$201,MATCH($A416&amp;"-6",Matches!$J$2:$J$201,0))-INDEX(Matches!$H$2:$H$201,MATCH($A416&amp;"-6",Matches!$J$2:$J$201,0))),0,IF(N416-O416=INDEX(Matches!$G$2:$G$201,MATCH($A416&amp;"-6",Matches!$J$2:$J$201,0))-INDEX(Matches!$H$2:$H$201,MATCH($A416&amp;"-6",Matches!$J$2:$J$201,0)),3,2))))),""))</f>
        <v/>
      </c>
      <c r="AD416" s="12" t="str">
        <f aca="false">IF(OR($B416="",P416="",Q416=""),"",IFERROR(IF(OR(INDEX(Matches!$I$2:$I$201,MATCH($A416&amp;"-7",Matches!$J$2:$J$201,0))="Void",INDEX(Matches!$G$2:$G$201,MATCH($A416&amp;"-7",Matches!$J$2:$J$201,0))="",INDEX(Matches!$H$2:$H$201,MATCH($A416&amp;"-7",Matches!$J$2:$J$201,0))=""),"",IF(AND($C416&lt;&gt;"",INDEX(Matches!$F$2:$F$201,MATCH($A416&amp;"-7",Matches!$J$2:$J$201,0))&lt;&gt;"",$C416&gt;=INDEX(Matches!$F$2:$F$201,MATCH($A416&amp;"-7",Matches!$J$2:$J$201,0))),"",IF(AND(P416=INDEX(Matches!$G$2:$G$201,MATCH($A416&amp;"-7",Matches!$J$2:$J$201,0)),Q416=INDEX(Matches!$H$2:$H$201,MATCH($A416&amp;"-7",Matches!$J$2:$J$201,0))),5,IF(SIGN(P416-Q416)&lt;&gt;SIGN(INDEX(Matches!$G$2:$G$201,MATCH($A416&amp;"-7",Matches!$J$2:$J$201,0))-INDEX(Matches!$H$2:$H$201,MATCH($A416&amp;"-7",Matches!$J$2:$J$201,0))),0,IF(P416-Q416=INDEX(Matches!$G$2:$G$201,MATCH($A416&amp;"-7",Matches!$J$2:$J$201,0))-INDEX(Matches!$H$2:$H$201,MATCH($A416&amp;"-7",Matches!$J$2:$J$201,0)),3,2))))),""))</f>
        <v/>
      </c>
      <c r="AE416" s="12" t="str">
        <f aca="false">IF(OR($B416="",R416="",S416=""),"",IFERROR(IF(OR(INDEX(Matches!$I$2:$I$201,MATCH($A416&amp;"-8",Matches!$J$2:$J$201,0))="Void",INDEX(Matches!$G$2:$G$201,MATCH($A416&amp;"-8",Matches!$J$2:$J$201,0))="",INDEX(Matches!$H$2:$H$201,MATCH($A416&amp;"-8",Matches!$J$2:$J$201,0))=""),"",IF(AND($C416&lt;&gt;"",INDEX(Matches!$F$2:$F$201,MATCH($A416&amp;"-8",Matches!$J$2:$J$201,0))&lt;&gt;"",$C416&gt;=INDEX(Matches!$F$2:$F$201,MATCH($A416&amp;"-8",Matches!$J$2:$J$201,0))),"",IF(AND(R416=INDEX(Matches!$G$2:$G$201,MATCH($A416&amp;"-8",Matches!$J$2:$J$201,0)),S416=INDEX(Matches!$H$2:$H$201,MATCH($A416&amp;"-8",Matches!$J$2:$J$201,0))),5,IF(SIGN(R416-S416)&lt;&gt;SIGN(INDEX(Matches!$G$2:$G$201,MATCH($A416&amp;"-8",Matches!$J$2:$J$201,0))-INDEX(Matches!$H$2:$H$201,MATCH($A416&amp;"-8",Matches!$J$2:$J$201,0))),0,IF(R416-S416=INDEX(Matches!$G$2:$G$201,MATCH($A416&amp;"-8",Matches!$J$2:$J$201,0))-INDEX(Matches!$H$2:$H$201,MATCH($A416&amp;"-8",Matches!$J$2:$J$201,0)),3,2))))),""))</f>
        <v/>
      </c>
      <c r="AF416" s="12" t="str">
        <f aca="false">IF(OR($B416="",T416="",U416=""),"",IFERROR(IF(OR(INDEX(Matches!$I$2:$I$201,MATCH($A416&amp;"-9",Matches!$J$2:$J$201,0))="Void",INDEX(Matches!$G$2:$G$201,MATCH($A416&amp;"-9",Matches!$J$2:$J$201,0))="",INDEX(Matches!$H$2:$H$201,MATCH($A416&amp;"-9",Matches!$J$2:$J$201,0))=""),"",IF(AND($C416&lt;&gt;"",INDEX(Matches!$F$2:$F$201,MATCH($A416&amp;"-9",Matches!$J$2:$J$201,0))&lt;&gt;"",$C416&gt;=INDEX(Matches!$F$2:$F$201,MATCH($A416&amp;"-9",Matches!$J$2:$J$201,0))),"",IF(AND(T416=INDEX(Matches!$G$2:$G$201,MATCH($A416&amp;"-9",Matches!$J$2:$J$201,0)),U416=INDEX(Matches!$H$2:$H$201,MATCH($A416&amp;"-9",Matches!$J$2:$J$201,0))),5,IF(SIGN(T416-U416)&lt;&gt;SIGN(INDEX(Matches!$G$2:$G$201,MATCH($A416&amp;"-9",Matches!$J$2:$J$201,0))-INDEX(Matches!$H$2:$H$201,MATCH($A416&amp;"-9",Matches!$J$2:$J$201,0))),0,IF(T416-U416=INDEX(Matches!$G$2:$G$201,MATCH($A416&amp;"-9",Matches!$J$2:$J$201,0))-INDEX(Matches!$H$2:$H$201,MATCH($A416&amp;"-9",Matches!$J$2:$J$201,0)),3,2))))),""))</f>
        <v/>
      </c>
      <c r="AG416" s="12" t="str">
        <f aca="false">IF(OR($B416="",V416="",W416=""),"",IFERROR(IF(OR(INDEX(Matches!$I$2:$I$201,MATCH($A416&amp;"-10",Matches!$J$2:$J$201,0))="Void",INDEX(Matches!$G$2:$G$201,MATCH($A416&amp;"-10",Matches!$J$2:$J$201,0))="",INDEX(Matches!$H$2:$H$201,MATCH($A416&amp;"-10",Matches!$J$2:$J$201,0))=""),"",IF(AND($C416&lt;&gt;"",INDEX(Matches!$F$2:$F$201,MATCH($A416&amp;"-10",Matches!$J$2:$J$201,0))&lt;&gt;"",$C416&gt;=INDEX(Matches!$F$2:$F$201,MATCH($A416&amp;"-10",Matches!$J$2:$J$201,0))),"",IF(AND(V416=INDEX(Matches!$G$2:$G$201,MATCH($A416&amp;"-10",Matches!$J$2:$J$201,0)),W416=INDEX(Matches!$H$2:$H$201,MATCH($A416&amp;"-10",Matches!$J$2:$J$201,0))),5,IF(SIGN(V416-W416)&lt;&gt;SIGN(INDEX(Matches!$G$2:$G$201,MATCH($A416&amp;"-10",Matches!$J$2:$J$201,0))-INDEX(Matches!$H$2:$H$201,MATCH($A416&amp;"-10",Matches!$J$2:$J$201,0))),0,IF(V416-W416=INDEX(Matches!$G$2:$G$201,MATCH($A416&amp;"-10",Matches!$J$2:$J$201,0))-INDEX(Matches!$H$2:$H$201,MATCH($A416&amp;"-10",Matches!$J$2:$J$201,0)),3,2))))),""))</f>
        <v/>
      </c>
      <c r="AH416" s="13" t="str">
        <f aca="false">IF($B416="","",SUM(X416:AG416))</f>
        <v/>
      </c>
      <c r="AI416" s="12" t="str">
        <f aca="false">IF($B416="","",COUNTIF(X416:AG416,5))</f>
        <v/>
      </c>
      <c r="AJ416" s="12" t="str">
        <f aca="false">IF($B416="","",COUNTIF(X416:AG416,"&gt;=2"))</f>
        <v/>
      </c>
      <c r="AK416" s="12" t="str">
        <f aca="false">IF($B416="","",COUNT(X416:AG416))</f>
        <v/>
      </c>
    </row>
    <row r="417" customFormat="false" ht="15" hidden="false" customHeight="false" outlineLevel="0" collapsed="false">
      <c r="A417" s="7"/>
      <c r="B417" s="7"/>
      <c r="C417" s="11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12" t="str">
        <f aca="false">IF(OR($B417="",D417="",E417=""),"",IFERROR(IF(OR(INDEX(Matches!$I$2:$I$201,MATCH($A417&amp;"-1",Matches!$J$2:$J$201,0))="Void",INDEX(Matches!$G$2:$G$201,MATCH($A417&amp;"-1",Matches!$J$2:$J$201,0))="",INDEX(Matches!$H$2:$H$201,MATCH($A417&amp;"-1",Matches!$J$2:$J$201,0))=""),"",IF(AND($C417&lt;&gt;"",INDEX(Matches!$F$2:$F$201,MATCH($A417&amp;"-1",Matches!$J$2:$J$201,0))&lt;&gt;"",$C417&gt;=INDEX(Matches!$F$2:$F$201,MATCH($A417&amp;"-1",Matches!$J$2:$J$201,0))),"",IF(AND(D417=INDEX(Matches!$G$2:$G$201,MATCH($A417&amp;"-1",Matches!$J$2:$J$201,0)),E417=INDEX(Matches!$H$2:$H$201,MATCH($A417&amp;"-1",Matches!$J$2:$J$201,0))),5,IF(SIGN(D417-E417)&lt;&gt;SIGN(INDEX(Matches!$G$2:$G$201,MATCH($A417&amp;"-1",Matches!$J$2:$J$201,0))-INDEX(Matches!$H$2:$H$201,MATCH($A417&amp;"-1",Matches!$J$2:$J$201,0))),0,IF(D417-E417=INDEX(Matches!$G$2:$G$201,MATCH($A417&amp;"-1",Matches!$J$2:$J$201,0))-INDEX(Matches!$H$2:$H$201,MATCH($A417&amp;"-1",Matches!$J$2:$J$201,0)),3,2))))),""))</f>
        <v/>
      </c>
      <c r="Y417" s="12" t="str">
        <f aca="false">IF(OR($B417="",F417="",G417=""),"",IFERROR(IF(OR(INDEX(Matches!$I$2:$I$201,MATCH($A417&amp;"-2",Matches!$J$2:$J$201,0))="Void",INDEX(Matches!$G$2:$G$201,MATCH($A417&amp;"-2",Matches!$J$2:$J$201,0))="",INDEX(Matches!$H$2:$H$201,MATCH($A417&amp;"-2",Matches!$J$2:$J$201,0))=""),"",IF(AND($C417&lt;&gt;"",INDEX(Matches!$F$2:$F$201,MATCH($A417&amp;"-2",Matches!$J$2:$J$201,0))&lt;&gt;"",$C417&gt;=INDEX(Matches!$F$2:$F$201,MATCH($A417&amp;"-2",Matches!$J$2:$J$201,0))),"",IF(AND(F417=INDEX(Matches!$G$2:$G$201,MATCH($A417&amp;"-2",Matches!$J$2:$J$201,0)),G417=INDEX(Matches!$H$2:$H$201,MATCH($A417&amp;"-2",Matches!$J$2:$J$201,0))),5,IF(SIGN(F417-G417)&lt;&gt;SIGN(INDEX(Matches!$G$2:$G$201,MATCH($A417&amp;"-2",Matches!$J$2:$J$201,0))-INDEX(Matches!$H$2:$H$201,MATCH($A417&amp;"-2",Matches!$J$2:$J$201,0))),0,IF(F417-G417=INDEX(Matches!$G$2:$G$201,MATCH($A417&amp;"-2",Matches!$J$2:$J$201,0))-INDEX(Matches!$H$2:$H$201,MATCH($A417&amp;"-2",Matches!$J$2:$J$201,0)),3,2))))),""))</f>
        <v/>
      </c>
      <c r="Z417" s="12" t="str">
        <f aca="false">IF(OR($B417="",H417="",I417=""),"",IFERROR(IF(OR(INDEX(Matches!$I$2:$I$201,MATCH($A417&amp;"-3",Matches!$J$2:$J$201,0))="Void",INDEX(Matches!$G$2:$G$201,MATCH($A417&amp;"-3",Matches!$J$2:$J$201,0))="",INDEX(Matches!$H$2:$H$201,MATCH($A417&amp;"-3",Matches!$J$2:$J$201,0))=""),"",IF(AND($C417&lt;&gt;"",INDEX(Matches!$F$2:$F$201,MATCH($A417&amp;"-3",Matches!$J$2:$J$201,0))&lt;&gt;"",$C417&gt;=INDEX(Matches!$F$2:$F$201,MATCH($A417&amp;"-3",Matches!$J$2:$J$201,0))),"",IF(AND(H417=INDEX(Matches!$G$2:$G$201,MATCH($A417&amp;"-3",Matches!$J$2:$J$201,0)),I417=INDEX(Matches!$H$2:$H$201,MATCH($A417&amp;"-3",Matches!$J$2:$J$201,0))),5,IF(SIGN(H417-I417)&lt;&gt;SIGN(INDEX(Matches!$G$2:$G$201,MATCH($A417&amp;"-3",Matches!$J$2:$J$201,0))-INDEX(Matches!$H$2:$H$201,MATCH($A417&amp;"-3",Matches!$J$2:$J$201,0))),0,IF(H417-I417=INDEX(Matches!$G$2:$G$201,MATCH($A417&amp;"-3",Matches!$J$2:$J$201,0))-INDEX(Matches!$H$2:$H$201,MATCH($A417&amp;"-3",Matches!$J$2:$J$201,0)),3,2))))),""))</f>
        <v/>
      </c>
      <c r="AA417" s="12" t="str">
        <f aca="false">IF(OR($B417="",J417="",K417=""),"",IFERROR(IF(OR(INDEX(Matches!$I$2:$I$201,MATCH($A417&amp;"-4",Matches!$J$2:$J$201,0))="Void",INDEX(Matches!$G$2:$G$201,MATCH($A417&amp;"-4",Matches!$J$2:$J$201,0))="",INDEX(Matches!$H$2:$H$201,MATCH($A417&amp;"-4",Matches!$J$2:$J$201,0))=""),"",IF(AND($C417&lt;&gt;"",INDEX(Matches!$F$2:$F$201,MATCH($A417&amp;"-4",Matches!$J$2:$J$201,0))&lt;&gt;"",$C417&gt;=INDEX(Matches!$F$2:$F$201,MATCH($A417&amp;"-4",Matches!$J$2:$J$201,0))),"",IF(AND(J417=INDEX(Matches!$G$2:$G$201,MATCH($A417&amp;"-4",Matches!$J$2:$J$201,0)),K417=INDEX(Matches!$H$2:$H$201,MATCH($A417&amp;"-4",Matches!$J$2:$J$201,0))),5,IF(SIGN(J417-K417)&lt;&gt;SIGN(INDEX(Matches!$G$2:$G$201,MATCH($A417&amp;"-4",Matches!$J$2:$J$201,0))-INDEX(Matches!$H$2:$H$201,MATCH($A417&amp;"-4",Matches!$J$2:$J$201,0))),0,IF(J417-K417=INDEX(Matches!$G$2:$G$201,MATCH($A417&amp;"-4",Matches!$J$2:$J$201,0))-INDEX(Matches!$H$2:$H$201,MATCH($A417&amp;"-4",Matches!$J$2:$J$201,0)),3,2))))),""))</f>
        <v/>
      </c>
      <c r="AB417" s="12" t="str">
        <f aca="false">IF(OR($B417="",L417="",M417=""),"",IFERROR(IF(OR(INDEX(Matches!$I$2:$I$201,MATCH($A417&amp;"-5",Matches!$J$2:$J$201,0))="Void",INDEX(Matches!$G$2:$G$201,MATCH($A417&amp;"-5",Matches!$J$2:$J$201,0))="",INDEX(Matches!$H$2:$H$201,MATCH($A417&amp;"-5",Matches!$J$2:$J$201,0))=""),"",IF(AND($C417&lt;&gt;"",INDEX(Matches!$F$2:$F$201,MATCH($A417&amp;"-5",Matches!$J$2:$J$201,0))&lt;&gt;"",$C417&gt;=INDEX(Matches!$F$2:$F$201,MATCH($A417&amp;"-5",Matches!$J$2:$J$201,0))),"",IF(AND(L417=INDEX(Matches!$G$2:$G$201,MATCH($A417&amp;"-5",Matches!$J$2:$J$201,0)),M417=INDEX(Matches!$H$2:$H$201,MATCH($A417&amp;"-5",Matches!$J$2:$J$201,0))),5,IF(SIGN(L417-M417)&lt;&gt;SIGN(INDEX(Matches!$G$2:$G$201,MATCH($A417&amp;"-5",Matches!$J$2:$J$201,0))-INDEX(Matches!$H$2:$H$201,MATCH($A417&amp;"-5",Matches!$J$2:$J$201,0))),0,IF(L417-M417=INDEX(Matches!$G$2:$G$201,MATCH($A417&amp;"-5",Matches!$J$2:$J$201,0))-INDEX(Matches!$H$2:$H$201,MATCH($A417&amp;"-5",Matches!$J$2:$J$201,0)),3,2))))),""))</f>
        <v/>
      </c>
      <c r="AC417" s="12" t="str">
        <f aca="false">IF(OR($B417="",N417="",O417=""),"",IFERROR(IF(OR(INDEX(Matches!$I$2:$I$201,MATCH($A417&amp;"-6",Matches!$J$2:$J$201,0))="Void",INDEX(Matches!$G$2:$G$201,MATCH($A417&amp;"-6",Matches!$J$2:$J$201,0))="",INDEX(Matches!$H$2:$H$201,MATCH($A417&amp;"-6",Matches!$J$2:$J$201,0))=""),"",IF(AND($C417&lt;&gt;"",INDEX(Matches!$F$2:$F$201,MATCH($A417&amp;"-6",Matches!$J$2:$J$201,0))&lt;&gt;"",$C417&gt;=INDEX(Matches!$F$2:$F$201,MATCH($A417&amp;"-6",Matches!$J$2:$J$201,0))),"",IF(AND(N417=INDEX(Matches!$G$2:$G$201,MATCH($A417&amp;"-6",Matches!$J$2:$J$201,0)),O417=INDEX(Matches!$H$2:$H$201,MATCH($A417&amp;"-6",Matches!$J$2:$J$201,0))),5,IF(SIGN(N417-O417)&lt;&gt;SIGN(INDEX(Matches!$G$2:$G$201,MATCH($A417&amp;"-6",Matches!$J$2:$J$201,0))-INDEX(Matches!$H$2:$H$201,MATCH($A417&amp;"-6",Matches!$J$2:$J$201,0))),0,IF(N417-O417=INDEX(Matches!$G$2:$G$201,MATCH($A417&amp;"-6",Matches!$J$2:$J$201,0))-INDEX(Matches!$H$2:$H$201,MATCH($A417&amp;"-6",Matches!$J$2:$J$201,0)),3,2))))),""))</f>
        <v/>
      </c>
      <c r="AD417" s="12" t="str">
        <f aca="false">IF(OR($B417="",P417="",Q417=""),"",IFERROR(IF(OR(INDEX(Matches!$I$2:$I$201,MATCH($A417&amp;"-7",Matches!$J$2:$J$201,0))="Void",INDEX(Matches!$G$2:$G$201,MATCH($A417&amp;"-7",Matches!$J$2:$J$201,0))="",INDEX(Matches!$H$2:$H$201,MATCH($A417&amp;"-7",Matches!$J$2:$J$201,0))=""),"",IF(AND($C417&lt;&gt;"",INDEX(Matches!$F$2:$F$201,MATCH($A417&amp;"-7",Matches!$J$2:$J$201,0))&lt;&gt;"",$C417&gt;=INDEX(Matches!$F$2:$F$201,MATCH($A417&amp;"-7",Matches!$J$2:$J$201,0))),"",IF(AND(P417=INDEX(Matches!$G$2:$G$201,MATCH($A417&amp;"-7",Matches!$J$2:$J$201,0)),Q417=INDEX(Matches!$H$2:$H$201,MATCH($A417&amp;"-7",Matches!$J$2:$J$201,0))),5,IF(SIGN(P417-Q417)&lt;&gt;SIGN(INDEX(Matches!$G$2:$G$201,MATCH($A417&amp;"-7",Matches!$J$2:$J$201,0))-INDEX(Matches!$H$2:$H$201,MATCH($A417&amp;"-7",Matches!$J$2:$J$201,0))),0,IF(P417-Q417=INDEX(Matches!$G$2:$G$201,MATCH($A417&amp;"-7",Matches!$J$2:$J$201,0))-INDEX(Matches!$H$2:$H$201,MATCH($A417&amp;"-7",Matches!$J$2:$J$201,0)),3,2))))),""))</f>
        <v/>
      </c>
      <c r="AE417" s="12" t="str">
        <f aca="false">IF(OR($B417="",R417="",S417=""),"",IFERROR(IF(OR(INDEX(Matches!$I$2:$I$201,MATCH($A417&amp;"-8",Matches!$J$2:$J$201,0))="Void",INDEX(Matches!$G$2:$G$201,MATCH($A417&amp;"-8",Matches!$J$2:$J$201,0))="",INDEX(Matches!$H$2:$H$201,MATCH($A417&amp;"-8",Matches!$J$2:$J$201,0))=""),"",IF(AND($C417&lt;&gt;"",INDEX(Matches!$F$2:$F$201,MATCH($A417&amp;"-8",Matches!$J$2:$J$201,0))&lt;&gt;"",$C417&gt;=INDEX(Matches!$F$2:$F$201,MATCH($A417&amp;"-8",Matches!$J$2:$J$201,0))),"",IF(AND(R417=INDEX(Matches!$G$2:$G$201,MATCH($A417&amp;"-8",Matches!$J$2:$J$201,0)),S417=INDEX(Matches!$H$2:$H$201,MATCH($A417&amp;"-8",Matches!$J$2:$J$201,0))),5,IF(SIGN(R417-S417)&lt;&gt;SIGN(INDEX(Matches!$G$2:$G$201,MATCH($A417&amp;"-8",Matches!$J$2:$J$201,0))-INDEX(Matches!$H$2:$H$201,MATCH($A417&amp;"-8",Matches!$J$2:$J$201,0))),0,IF(R417-S417=INDEX(Matches!$G$2:$G$201,MATCH($A417&amp;"-8",Matches!$J$2:$J$201,0))-INDEX(Matches!$H$2:$H$201,MATCH($A417&amp;"-8",Matches!$J$2:$J$201,0)),3,2))))),""))</f>
        <v/>
      </c>
      <c r="AF417" s="12" t="str">
        <f aca="false">IF(OR($B417="",T417="",U417=""),"",IFERROR(IF(OR(INDEX(Matches!$I$2:$I$201,MATCH($A417&amp;"-9",Matches!$J$2:$J$201,0))="Void",INDEX(Matches!$G$2:$G$201,MATCH($A417&amp;"-9",Matches!$J$2:$J$201,0))="",INDEX(Matches!$H$2:$H$201,MATCH($A417&amp;"-9",Matches!$J$2:$J$201,0))=""),"",IF(AND($C417&lt;&gt;"",INDEX(Matches!$F$2:$F$201,MATCH($A417&amp;"-9",Matches!$J$2:$J$201,0))&lt;&gt;"",$C417&gt;=INDEX(Matches!$F$2:$F$201,MATCH($A417&amp;"-9",Matches!$J$2:$J$201,0))),"",IF(AND(T417=INDEX(Matches!$G$2:$G$201,MATCH($A417&amp;"-9",Matches!$J$2:$J$201,0)),U417=INDEX(Matches!$H$2:$H$201,MATCH($A417&amp;"-9",Matches!$J$2:$J$201,0))),5,IF(SIGN(T417-U417)&lt;&gt;SIGN(INDEX(Matches!$G$2:$G$201,MATCH($A417&amp;"-9",Matches!$J$2:$J$201,0))-INDEX(Matches!$H$2:$H$201,MATCH($A417&amp;"-9",Matches!$J$2:$J$201,0))),0,IF(T417-U417=INDEX(Matches!$G$2:$G$201,MATCH($A417&amp;"-9",Matches!$J$2:$J$201,0))-INDEX(Matches!$H$2:$H$201,MATCH($A417&amp;"-9",Matches!$J$2:$J$201,0)),3,2))))),""))</f>
        <v/>
      </c>
      <c r="AG417" s="12" t="str">
        <f aca="false">IF(OR($B417="",V417="",W417=""),"",IFERROR(IF(OR(INDEX(Matches!$I$2:$I$201,MATCH($A417&amp;"-10",Matches!$J$2:$J$201,0))="Void",INDEX(Matches!$G$2:$G$201,MATCH($A417&amp;"-10",Matches!$J$2:$J$201,0))="",INDEX(Matches!$H$2:$H$201,MATCH($A417&amp;"-10",Matches!$J$2:$J$201,0))=""),"",IF(AND($C417&lt;&gt;"",INDEX(Matches!$F$2:$F$201,MATCH($A417&amp;"-10",Matches!$J$2:$J$201,0))&lt;&gt;"",$C417&gt;=INDEX(Matches!$F$2:$F$201,MATCH($A417&amp;"-10",Matches!$J$2:$J$201,0))),"",IF(AND(V417=INDEX(Matches!$G$2:$G$201,MATCH($A417&amp;"-10",Matches!$J$2:$J$201,0)),W417=INDEX(Matches!$H$2:$H$201,MATCH($A417&amp;"-10",Matches!$J$2:$J$201,0))),5,IF(SIGN(V417-W417)&lt;&gt;SIGN(INDEX(Matches!$G$2:$G$201,MATCH($A417&amp;"-10",Matches!$J$2:$J$201,0))-INDEX(Matches!$H$2:$H$201,MATCH($A417&amp;"-10",Matches!$J$2:$J$201,0))),0,IF(V417-W417=INDEX(Matches!$G$2:$G$201,MATCH($A417&amp;"-10",Matches!$J$2:$J$201,0))-INDEX(Matches!$H$2:$H$201,MATCH($A417&amp;"-10",Matches!$J$2:$J$201,0)),3,2))))),""))</f>
        <v/>
      </c>
      <c r="AH417" s="13" t="str">
        <f aca="false">IF($B417="","",SUM(X417:AG417))</f>
        <v/>
      </c>
      <c r="AI417" s="12" t="str">
        <f aca="false">IF($B417="","",COUNTIF(X417:AG417,5))</f>
        <v/>
      </c>
      <c r="AJ417" s="12" t="str">
        <f aca="false">IF($B417="","",COUNTIF(X417:AG417,"&gt;=2"))</f>
        <v/>
      </c>
      <c r="AK417" s="12" t="str">
        <f aca="false">IF($B417="","",COUNT(X417:AG417))</f>
        <v/>
      </c>
    </row>
    <row r="418" customFormat="false" ht="15" hidden="false" customHeight="false" outlineLevel="0" collapsed="false">
      <c r="A418" s="7"/>
      <c r="B418" s="7"/>
      <c r="C418" s="11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12" t="str">
        <f aca="false">IF(OR($B418="",D418="",E418=""),"",IFERROR(IF(OR(INDEX(Matches!$I$2:$I$201,MATCH($A418&amp;"-1",Matches!$J$2:$J$201,0))="Void",INDEX(Matches!$G$2:$G$201,MATCH($A418&amp;"-1",Matches!$J$2:$J$201,0))="",INDEX(Matches!$H$2:$H$201,MATCH($A418&amp;"-1",Matches!$J$2:$J$201,0))=""),"",IF(AND($C418&lt;&gt;"",INDEX(Matches!$F$2:$F$201,MATCH($A418&amp;"-1",Matches!$J$2:$J$201,0))&lt;&gt;"",$C418&gt;=INDEX(Matches!$F$2:$F$201,MATCH($A418&amp;"-1",Matches!$J$2:$J$201,0))),"",IF(AND(D418=INDEX(Matches!$G$2:$G$201,MATCH($A418&amp;"-1",Matches!$J$2:$J$201,0)),E418=INDEX(Matches!$H$2:$H$201,MATCH($A418&amp;"-1",Matches!$J$2:$J$201,0))),5,IF(SIGN(D418-E418)&lt;&gt;SIGN(INDEX(Matches!$G$2:$G$201,MATCH($A418&amp;"-1",Matches!$J$2:$J$201,0))-INDEX(Matches!$H$2:$H$201,MATCH($A418&amp;"-1",Matches!$J$2:$J$201,0))),0,IF(D418-E418=INDEX(Matches!$G$2:$G$201,MATCH($A418&amp;"-1",Matches!$J$2:$J$201,0))-INDEX(Matches!$H$2:$H$201,MATCH($A418&amp;"-1",Matches!$J$2:$J$201,0)),3,2))))),""))</f>
        <v/>
      </c>
      <c r="Y418" s="12" t="str">
        <f aca="false">IF(OR($B418="",F418="",G418=""),"",IFERROR(IF(OR(INDEX(Matches!$I$2:$I$201,MATCH($A418&amp;"-2",Matches!$J$2:$J$201,0))="Void",INDEX(Matches!$G$2:$G$201,MATCH($A418&amp;"-2",Matches!$J$2:$J$201,0))="",INDEX(Matches!$H$2:$H$201,MATCH($A418&amp;"-2",Matches!$J$2:$J$201,0))=""),"",IF(AND($C418&lt;&gt;"",INDEX(Matches!$F$2:$F$201,MATCH($A418&amp;"-2",Matches!$J$2:$J$201,0))&lt;&gt;"",$C418&gt;=INDEX(Matches!$F$2:$F$201,MATCH($A418&amp;"-2",Matches!$J$2:$J$201,0))),"",IF(AND(F418=INDEX(Matches!$G$2:$G$201,MATCH($A418&amp;"-2",Matches!$J$2:$J$201,0)),G418=INDEX(Matches!$H$2:$H$201,MATCH($A418&amp;"-2",Matches!$J$2:$J$201,0))),5,IF(SIGN(F418-G418)&lt;&gt;SIGN(INDEX(Matches!$G$2:$G$201,MATCH($A418&amp;"-2",Matches!$J$2:$J$201,0))-INDEX(Matches!$H$2:$H$201,MATCH($A418&amp;"-2",Matches!$J$2:$J$201,0))),0,IF(F418-G418=INDEX(Matches!$G$2:$G$201,MATCH($A418&amp;"-2",Matches!$J$2:$J$201,0))-INDEX(Matches!$H$2:$H$201,MATCH($A418&amp;"-2",Matches!$J$2:$J$201,0)),3,2))))),""))</f>
        <v/>
      </c>
      <c r="Z418" s="12" t="str">
        <f aca="false">IF(OR($B418="",H418="",I418=""),"",IFERROR(IF(OR(INDEX(Matches!$I$2:$I$201,MATCH($A418&amp;"-3",Matches!$J$2:$J$201,0))="Void",INDEX(Matches!$G$2:$G$201,MATCH($A418&amp;"-3",Matches!$J$2:$J$201,0))="",INDEX(Matches!$H$2:$H$201,MATCH($A418&amp;"-3",Matches!$J$2:$J$201,0))=""),"",IF(AND($C418&lt;&gt;"",INDEX(Matches!$F$2:$F$201,MATCH($A418&amp;"-3",Matches!$J$2:$J$201,0))&lt;&gt;"",$C418&gt;=INDEX(Matches!$F$2:$F$201,MATCH($A418&amp;"-3",Matches!$J$2:$J$201,0))),"",IF(AND(H418=INDEX(Matches!$G$2:$G$201,MATCH($A418&amp;"-3",Matches!$J$2:$J$201,0)),I418=INDEX(Matches!$H$2:$H$201,MATCH($A418&amp;"-3",Matches!$J$2:$J$201,0))),5,IF(SIGN(H418-I418)&lt;&gt;SIGN(INDEX(Matches!$G$2:$G$201,MATCH($A418&amp;"-3",Matches!$J$2:$J$201,0))-INDEX(Matches!$H$2:$H$201,MATCH($A418&amp;"-3",Matches!$J$2:$J$201,0))),0,IF(H418-I418=INDEX(Matches!$G$2:$G$201,MATCH($A418&amp;"-3",Matches!$J$2:$J$201,0))-INDEX(Matches!$H$2:$H$201,MATCH($A418&amp;"-3",Matches!$J$2:$J$201,0)),3,2))))),""))</f>
        <v/>
      </c>
      <c r="AA418" s="12" t="str">
        <f aca="false">IF(OR($B418="",J418="",K418=""),"",IFERROR(IF(OR(INDEX(Matches!$I$2:$I$201,MATCH($A418&amp;"-4",Matches!$J$2:$J$201,0))="Void",INDEX(Matches!$G$2:$G$201,MATCH($A418&amp;"-4",Matches!$J$2:$J$201,0))="",INDEX(Matches!$H$2:$H$201,MATCH($A418&amp;"-4",Matches!$J$2:$J$201,0))=""),"",IF(AND($C418&lt;&gt;"",INDEX(Matches!$F$2:$F$201,MATCH($A418&amp;"-4",Matches!$J$2:$J$201,0))&lt;&gt;"",$C418&gt;=INDEX(Matches!$F$2:$F$201,MATCH($A418&amp;"-4",Matches!$J$2:$J$201,0))),"",IF(AND(J418=INDEX(Matches!$G$2:$G$201,MATCH($A418&amp;"-4",Matches!$J$2:$J$201,0)),K418=INDEX(Matches!$H$2:$H$201,MATCH($A418&amp;"-4",Matches!$J$2:$J$201,0))),5,IF(SIGN(J418-K418)&lt;&gt;SIGN(INDEX(Matches!$G$2:$G$201,MATCH($A418&amp;"-4",Matches!$J$2:$J$201,0))-INDEX(Matches!$H$2:$H$201,MATCH($A418&amp;"-4",Matches!$J$2:$J$201,0))),0,IF(J418-K418=INDEX(Matches!$G$2:$G$201,MATCH($A418&amp;"-4",Matches!$J$2:$J$201,0))-INDEX(Matches!$H$2:$H$201,MATCH($A418&amp;"-4",Matches!$J$2:$J$201,0)),3,2))))),""))</f>
        <v/>
      </c>
      <c r="AB418" s="12" t="str">
        <f aca="false">IF(OR($B418="",L418="",M418=""),"",IFERROR(IF(OR(INDEX(Matches!$I$2:$I$201,MATCH($A418&amp;"-5",Matches!$J$2:$J$201,0))="Void",INDEX(Matches!$G$2:$G$201,MATCH($A418&amp;"-5",Matches!$J$2:$J$201,0))="",INDEX(Matches!$H$2:$H$201,MATCH($A418&amp;"-5",Matches!$J$2:$J$201,0))=""),"",IF(AND($C418&lt;&gt;"",INDEX(Matches!$F$2:$F$201,MATCH($A418&amp;"-5",Matches!$J$2:$J$201,0))&lt;&gt;"",$C418&gt;=INDEX(Matches!$F$2:$F$201,MATCH($A418&amp;"-5",Matches!$J$2:$J$201,0))),"",IF(AND(L418=INDEX(Matches!$G$2:$G$201,MATCH($A418&amp;"-5",Matches!$J$2:$J$201,0)),M418=INDEX(Matches!$H$2:$H$201,MATCH($A418&amp;"-5",Matches!$J$2:$J$201,0))),5,IF(SIGN(L418-M418)&lt;&gt;SIGN(INDEX(Matches!$G$2:$G$201,MATCH($A418&amp;"-5",Matches!$J$2:$J$201,0))-INDEX(Matches!$H$2:$H$201,MATCH($A418&amp;"-5",Matches!$J$2:$J$201,0))),0,IF(L418-M418=INDEX(Matches!$G$2:$G$201,MATCH($A418&amp;"-5",Matches!$J$2:$J$201,0))-INDEX(Matches!$H$2:$H$201,MATCH($A418&amp;"-5",Matches!$J$2:$J$201,0)),3,2))))),""))</f>
        <v/>
      </c>
      <c r="AC418" s="12" t="str">
        <f aca="false">IF(OR($B418="",N418="",O418=""),"",IFERROR(IF(OR(INDEX(Matches!$I$2:$I$201,MATCH($A418&amp;"-6",Matches!$J$2:$J$201,0))="Void",INDEX(Matches!$G$2:$G$201,MATCH($A418&amp;"-6",Matches!$J$2:$J$201,0))="",INDEX(Matches!$H$2:$H$201,MATCH($A418&amp;"-6",Matches!$J$2:$J$201,0))=""),"",IF(AND($C418&lt;&gt;"",INDEX(Matches!$F$2:$F$201,MATCH($A418&amp;"-6",Matches!$J$2:$J$201,0))&lt;&gt;"",$C418&gt;=INDEX(Matches!$F$2:$F$201,MATCH($A418&amp;"-6",Matches!$J$2:$J$201,0))),"",IF(AND(N418=INDEX(Matches!$G$2:$G$201,MATCH($A418&amp;"-6",Matches!$J$2:$J$201,0)),O418=INDEX(Matches!$H$2:$H$201,MATCH($A418&amp;"-6",Matches!$J$2:$J$201,0))),5,IF(SIGN(N418-O418)&lt;&gt;SIGN(INDEX(Matches!$G$2:$G$201,MATCH($A418&amp;"-6",Matches!$J$2:$J$201,0))-INDEX(Matches!$H$2:$H$201,MATCH($A418&amp;"-6",Matches!$J$2:$J$201,0))),0,IF(N418-O418=INDEX(Matches!$G$2:$G$201,MATCH($A418&amp;"-6",Matches!$J$2:$J$201,0))-INDEX(Matches!$H$2:$H$201,MATCH($A418&amp;"-6",Matches!$J$2:$J$201,0)),3,2))))),""))</f>
        <v/>
      </c>
      <c r="AD418" s="12" t="str">
        <f aca="false">IF(OR($B418="",P418="",Q418=""),"",IFERROR(IF(OR(INDEX(Matches!$I$2:$I$201,MATCH($A418&amp;"-7",Matches!$J$2:$J$201,0))="Void",INDEX(Matches!$G$2:$G$201,MATCH($A418&amp;"-7",Matches!$J$2:$J$201,0))="",INDEX(Matches!$H$2:$H$201,MATCH($A418&amp;"-7",Matches!$J$2:$J$201,0))=""),"",IF(AND($C418&lt;&gt;"",INDEX(Matches!$F$2:$F$201,MATCH($A418&amp;"-7",Matches!$J$2:$J$201,0))&lt;&gt;"",$C418&gt;=INDEX(Matches!$F$2:$F$201,MATCH($A418&amp;"-7",Matches!$J$2:$J$201,0))),"",IF(AND(P418=INDEX(Matches!$G$2:$G$201,MATCH($A418&amp;"-7",Matches!$J$2:$J$201,0)),Q418=INDEX(Matches!$H$2:$H$201,MATCH($A418&amp;"-7",Matches!$J$2:$J$201,0))),5,IF(SIGN(P418-Q418)&lt;&gt;SIGN(INDEX(Matches!$G$2:$G$201,MATCH($A418&amp;"-7",Matches!$J$2:$J$201,0))-INDEX(Matches!$H$2:$H$201,MATCH($A418&amp;"-7",Matches!$J$2:$J$201,0))),0,IF(P418-Q418=INDEX(Matches!$G$2:$G$201,MATCH($A418&amp;"-7",Matches!$J$2:$J$201,0))-INDEX(Matches!$H$2:$H$201,MATCH($A418&amp;"-7",Matches!$J$2:$J$201,0)),3,2))))),""))</f>
        <v/>
      </c>
      <c r="AE418" s="12" t="str">
        <f aca="false">IF(OR($B418="",R418="",S418=""),"",IFERROR(IF(OR(INDEX(Matches!$I$2:$I$201,MATCH($A418&amp;"-8",Matches!$J$2:$J$201,0))="Void",INDEX(Matches!$G$2:$G$201,MATCH($A418&amp;"-8",Matches!$J$2:$J$201,0))="",INDEX(Matches!$H$2:$H$201,MATCH($A418&amp;"-8",Matches!$J$2:$J$201,0))=""),"",IF(AND($C418&lt;&gt;"",INDEX(Matches!$F$2:$F$201,MATCH($A418&amp;"-8",Matches!$J$2:$J$201,0))&lt;&gt;"",$C418&gt;=INDEX(Matches!$F$2:$F$201,MATCH($A418&amp;"-8",Matches!$J$2:$J$201,0))),"",IF(AND(R418=INDEX(Matches!$G$2:$G$201,MATCH($A418&amp;"-8",Matches!$J$2:$J$201,0)),S418=INDEX(Matches!$H$2:$H$201,MATCH($A418&amp;"-8",Matches!$J$2:$J$201,0))),5,IF(SIGN(R418-S418)&lt;&gt;SIGN(INDEX(Matches!$G$2:$G$201,MATCH($A418&amp;"-8",Matches!$J$2:$J$201,0))-INDEX(Matches!$H$2:$H$201,MATCH($A418&amp;"-8",Matches!$J$2:$J$201,0))),0,IF(R418-S418=INDEX(Matches!$G$2:$G$201,MATCH($A418&amp;"-8",Matches!$J$2:$J$201,0))-INDEX(Matches!$H$2:$H$201,MATCH($A418&amp;"-8",Matches!$J$2:$J$201,0)),3,2))))),""))</f>
        <v/>
      </c>
      <c r="AF418" s="12" t="str">
        <f aca="false">IF(OR($B418="",T418="",U418=""),"",IFERROR(IF(OR(INDEX(Matches!$I$2:$I$201,MATCH($A418&amp;"-9",Matches!$J$2:$J$201,0))="Void",INDEX(Matches!$G$2:$G$201,MATCH($A418&amp;"-9",Matches!$J$2:$J$201,0))="",INDEX(Matches!$H$2:$H$201,MATCH($A418&amp;"-9",Matches!$J$2:$J$201,0))=""),"",IF(AND($C418&lt;&gt;"",INDEX(Matches!$F$2:$F$201,MATCH($A418&amp;"-9",Matches!$J$2:$J$201,0))&lt;&gt;"",$C418&gt;=INDEX(Matches!$F$2:$F$201,MATCH($A418&amp;"-9",Matches!$J$2:$J$201,0))),"",IF(AND(T418=INDEX(Matches!$G$2:$G$201,MATCH($A418&amp;"-9",Matches!$J$2:$J$201,0)),U418=INDEX(Matches!$H$2:$H$201,MATCH($A418&amp;"-9",Matches!$J$2:$J$201,0))),5,IF(SIGN(T418-U418)&lt;&gt;SIGN(INDEX(Matches!$G$2:$G$201,MATCH($A418&amp;"-9",Matches!$J$2:$J$201,0))-INDEX(Matches!$H$2:$H$201,MATCH($A418&amp;"-9",Matches!$J$2:$J$201,0))),0,IF(T418-U418=INDEX(Matches!$G$2:$G$201,MATCH($A418&amp;"-9",Matches!$J$2:$J$201,0))-INDEX(Matches!$H$2:$H$201,MATCH($A418&amp;"-9",Matches!$J$2:$J$201,0)),3,2))))),""))</f>
        <v/>
      </c>
      <c r="AG418" s="12" t="str">
        <f aca="false">IF(OR($B418="",V418="",W418=""),"",IFERROR(IF(OR(INDEX(Matches!$I$2:$I$201,MATCH($A418&amp;"-10",Matches!$J$2:$J$201,0))="Void",INDEX(Matches!$G$2:$G$201,MATCH($A418&amp;"-10",Matches!$J$2:$J$201,0))="",INDEX(Matches!$H$2:$H$201,MATCH($A418&amp;"-10",Matches!$J$2:$J$201,0))=""),"",IF(AND($C418&lt;&gt;"",INDEX(Matches!$F$2:$F$201,MATCH($A418&amp;"-10",Matches!$J$2:$J$201,0))&lt;&gt;"",$C418&gt;=INDEX(Matches!$F$2:$F$201,MATCH($A418&amp;"-10",Matches!$J$2:$J$201,0))),"",IF(AND(V418=INDEX(Matches!$G$2:$G$201,MATCH($A418&amp;"-10",Matches!$J$2:$J$201,0)),W418=INDEX(Matches!$H$2:$H$201,MATCH($A418&amp;"-10",Matches!$J$2:$J$201,0))),5,IF(SIGN(V418-W418)&lt;&gt;SIGN(INDEX(Matches!$G$2:$G$201,MATCH($A418&amp;"-10",Matches!$J$2:$J$201,0))-INDEX(Matches!$H$2:$H$201,MATCH($A418&amp;"-10",Matches!$J$2:$J$201,0))),0,IF(V418-W418=INDEX(Matches!$G$2:$G$201,MATCH($A418&amp;"-10",Matches!$J$2:$J$201,0))-INDEX(Matches!$H$2:$H$201,MATCH($A418&amp;"-10",Matches!$J$2:$J$201,0)),3,2))))),""))</f>
        <v/>
      </c>
      <c r="AH418" s="13" t="str">
        <f aca="false">IF($B418="","",SUM(X418:AG418))</f>
        <v/>
      </c>
      <c r="AI418" s="12" t="str">
        <f aca="false">IF($B418="","",COUNTIF(X418:AG418,5))</f>
        <v/>
      </c>
      <c r="AJ418" s="12" t="str">
        <f aca="false">IF($B418="","",COUNTIF(X418:AG418,"&gt;=2"))</f>
        <v/>
      </c>
      <c r="AK418" s="12" t="str">
        <f aca="false">IF($B418="","",COUNT(X418:AG418))</f>
        <v/>
      </c>
    </row>
    <row r="419" customFormat="false" ht="15" hidden="false" customHeight="false" outlineLevel="0" collapsed="false">
      <c r="A419" s="7"/>
      <c r="B419" s="7"/>
      <c r="C419" s="11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12" t="str">
        <f aca="false">IF(OR($B419="",D419="",E419=""),"",IFERROR(IF(OR(INDEX(Matches!$I$2:$I$201,MATCH($A419&amp;"-1",Matches!$J$2:$J$201,0))="Void",INDEX(Matches!$G$2:$G$201,MATCH($A419&amp;"-1",Matches!$J$2:$J$201,0))="",INDEX(Matches!$H$2:$H$201,MATCH($A419&amp;"-1",Matches!$J$2:$J$201,0))=""),"",IF(AND($C419&lt;&gt;"",INDEX(Matches!$F$2:$F$201,MATCH($A419&amp;"-1",Matches!$J$2:$J$201,0))&lt;&gt;"",$C419&gt;=INDEX(Matches!$F$2:$F$201,MATCH($A419&amp;"-1",Matches!$J$2:$J$201,0))),"",IF(AND(D419=INDEX(Matches!$G$2:$G$201,MATCH($A419&amp;"-1",Matches!$J$2:$J$201,0)),E419=INDEX(Matches!$H$2:$H$201,MATCH($A419&amp;"-1",Matches!$J$2:$J$201,0))),5,IF(SIGN(D419-E419)&lt;&gt;SIGN(INDEX(Matches!$G$2:$G$201,MATCH($A419&amp;"-1",Matches!$J$2:$J$201,0))-INDEX(Matches!$H$2:$H$201,MATCH($A419&amp;"-1",Matches!$J$2:$J$201,0))),0,IF(D419-E419=INDEX(Matches!$G$2:$G$201,MATCH($A419&amp;"-1",Matches!$J$2:$J$201,0))-INDEX(Matches!$H$2:$H$201,MATCH($A419&amp;"-1",Matches!$J$2:$J$201,0)),3,2))))),""))</f>
        <v/>
      </c>
      <c r="Y419" s="12" t="str">
        <f aca="false">IF(OR($B419="",F419="",G419=""),"",IFERROR(IF(OR(INDEX(Matches!$I$2:$I$201,MATCH($A419&amp;"-2",Matches!$J$2:$J$201,0))="Void",INDEX(Matches!$G$2:$G$201,MATCH($A419&amp;"-2",Matches!$J$2:$J$201,0))="",INDEX(Matches!$H$2:$H$201,MATCH($A419&amp;"-2",Matches!$J$2:$J$201,0))=""),"",IF(AND($C419&lt;&gt;"",INDEX(Matches!$F$2:$F$201,MATCH($A419&amp;"-2",Matches!$J$2:$J$201,0))&lt;&gt;"",$C419&gt;=INDEX(Matches!$F$2:$F$201,MATCH($A419&amp;"-2",Matches!$J$2:$J$201,0))),"",IF(AND(F419=INDEX(Matches!$G$2:$G$201,MATCH($A419&amp;"-2",Matches!$J$2:$J$201,0)),G419=INDEX(Matches!$H$2:$H$201,MATCH($A419&amp;"-2",Matches!$J$2:$J$201,0))),5,IF(SIGN(F419-G419)&lt;&gt;SIGN(INDEX(Matches!$G$2:$G$201,MATCH($A419&amp;"-2",Matches!$J$2:$J$201,0))-INDEX(Matches!$H$2:$H$201,MATCH($A419&amp;"-2",Matches!$J$2:$J$201,0))),0,IF(F419-G419=INDEX(Matches!$G$2:$G$201,MATCH($A419&amp;"-2",Matches!$J$2:$J$201,0))-INDEX(Matches!$H$2:$H$201,MATCH($A419&amp;"-2",Matches!$J$2:$J$201,0)),3,2))))),""))</f>
        <v/>
      </c>
      <c r="Z419" s="12" t="str">
        <f aca="false">IF(OR($B419="",H419="",I419=""),"",IFERROR(IF(OR(INDEX(Matches!$I$2:$I$201,MATCH($A419&amp;"-3",Matches!$J$2:$J$201,0))="Void",INDEX(Matches!$G$2:$G$201,MATCH($A419&amp;"-3",Matches!$J$2:$J$201,0))="",INDEX(Matches!$H$2:$H$201,MATCH($A419&amp;"-3",Matches!$J$2:$J$201,0))=""),"",IF(AND($C419&lt;&gt;"",INDEX(Matches!$F$2:$F$201,MATCH($A419&amp;"-3",Matches!$J$2:$J$201,0))&lt;&gt;"",$C419&gt;=INDEX(Matches!$F$2:$F$201,MATCH($A419&amp;"-3",Matches!$J$2:$J$201,0))),"",IF(AND(H419=INDEX(Matches!$G$2:$G$201,MATCH($A419&amp;"-3",Matches!$J$2:$J$201,0)),I419=INDEX(Matches!$H$2:$H$201,MATCH($A419&amp;"-3",Matches!$J$2:$J$201,0))),5,IF(SIGN(H419-I419)&lt;&gt;SIGN(INDEX(Matches!$G$2:$G$201,MATCH($A419&amp;"-3",Matches!$J$2:$J$201,0))-INDEX(Matches!$H$2:$H$201,MATCH($A419&amp;"-3",Matches!$J$2:$J$201,0))),0,IF(H419-I419=INDEX(Matches!$G$2:$G$201,MATCH($A419&amp;"-3",Matches!$J$2:$J$201,0))-INDEX(Matches!$H$2:$H$201,MATCH($A419&amp;"-3",Matches!$J$2:$J$201,0)),3,2))))),""))</f>
        <v/>
      </c>
      <c r="AA419" s="12" t="str">
        <f aca="false">IF(OR($B419="",J419="",K419=""),"",IFERROR(IF(OR(INDEX(Matches!$I$2:$I$201,MATCH($A419&amp;"-4",Matches!$J$2:$J$201,0))="Void",INDEX(Matches!$G$2:$G$201,MATCH($A419&amp;"-4",Matches!$J$2:$J$201,0))="",INDEX(Matches!$H$2:$H$201,MATCH($A419&amp;"-4",Matches!$J$2:$J$201,0))=""),"",IF(AND($C419&lt;&gt;"",INDEX(Matches!$F$2:$F$201,MATCH($A419&amp;"-4",Matches!$J$2:$J$201,0))&lt;&gt;"",$C419&gt;=INDEX(Matches!$F$2:$F$201,MATCH($A419&amp;"-4",Matches!$J$2:$J$201,0))),"",IF(AND(J419=INDEX(Matches!$G$2:$G$201,MATCH($A419&amp;"-4",Matches!$J$2:$J$201,0)),K419=INDEX(Matches!$H$2:$H$201,MATCH($A419&amp;"-4",Matches!$J$2:$J$201,0))),5,IF(SIGN(J419-K419)&lt;&gt;SIGN(INDEX(Matches!$G$2:$G$201,MATCH($A419&amp;"-4",Matches!$J$2:$J$201,0))-INDEX(Matches!$H$2:$H$201,MATCH($A419&amp;"-4",Matches!$J$2:$J$201,0))),0,IF(J419-K419=INDEX(Matches!$G$2:$G$201,MATCH($A419&amp;"-4",Matches!$J$2:$J$201,0))-INDEX(Matches!$H$2:$H$201,MATCH($A419&amp;"-4",Matches!$J$2:$J$201,0)),3,2))))),""))</f>
        <v/>
      </c>
      <c r="AB419" s="12" t="str">
        <f aca="false">IF(OR($B419="",L419="",M419=""),"",IFERROR(IF(OR(INDEX(Matches!$I$2:$I$201,MATCH($A419&amp;"-5",Matches!$J$2:$J$201,0))="Void",INDEX(Matches!$G$2:$G$201,MATCH($A419&amp;"-5",Matches!$J$2:$J$201,0))="",INDEX(Matches!$H$2:$H$201,MATCH($A419&amp;"-5",Matches!$J$2:$J$201,0))=""),"",IF(AND($C419&lt;&gt;"",INDEX(Matches!$F$2:$F$201,MATCH($A419&amp;"-5",Matches!$J$2:$J$201,0))&lt;&gt;"",$C419&gt;=INDEX(Matches!$F$2:$F$201,MATCH($A419&amp;"-5",Matches!$J$2:$J$201,0))),"",IF(AND(L419=INDEX(Matches!$G$2:$G$201,MATCH($A419&amp;"-5",Matches!$J$2:$J$201,0)),M419=INDEX(Matches!$H$2:$H$201,MATCH($A419&amp;"-5",Matches!$J$2:$J$201,0))),5,IF(SIGN(L419-M419)&lt;&gt;SIGN(INDEX(Matches!$G$2:$G$201,MATCH($A419&amp;"-5",Matches!$J$2:$J$201,0))-INDEX(Matches!$H$2:$H$201,MATCH($A419&amp;"-5",Matches!$J$2:$J$201,0))),0,IF(L419-M419=INDEX(Matches!$G$2:$G$201,MATCH($A419&amp;"-5",Matches!$J$2:$J$201,0))-INDEX(Matches!$H$2:$H$201,MATCH($A419&amp;"-5",Matches!$J$2:$J$201,0)),3,2))))),""))</f>
        <v/>
      </c>
      <c r="AC419" s="12" t="str">
        <f aca="false">IF(OR($B419="",N419="",O419=""),"",IFERROR(IF(OR(INDEX(Matches!$I$2:$I$201,MATCH($A419&amp;"-6",Matches!$J$2:$J$201,0))="Void",INDEX(Matches!$G$2:$G$201,MATCH($A419&amp;"-6",Matches!$J$2:$J$201,0))="",INDEX(Matches!$H$2:$H$201,MATCH($A419&amp;"-6",Matches!$J$2:$J$201,0))=""),"",IF(AND($C419&lt;&gt;"",INDEX(Matches!$F$2:$F$201,MATCH($A419&amp;"-6",Matches!$J$2:$J$201,0))&lt;&gt;"",$C419&gt;=INDEX(Matches!$F$2:$F$201,MATCH($A419&amp;"-6",Matches!$J$2:$J$201,0))),"",IF(AND(N419=INDEX(Matches!$G$2:$G$201,MATCH($A419&amp;"-6",Matches!$J$2:$J$201,0)),O419=INDEX(Matches!$H$2:$H$201,MATCH($A419&amp;"-6",Matches!$J$2:$J$201,0))),5,IF(SIGN(N419-O419)&lt;&gt;SIGN(INDEX(Matches!$G$2:$G$201,MATCH($A419&amp;"-6",Matches!$J$2:$J$201,0))-INDEX(Matches!$H$2:$H$201,MATCH($A419&amp;"-6",Matches!$J$2:$J$201,0))),0,IF(N419-O419=INDEX(Matches!$G$2:$G$201,MATCH($A419&amp;"-6",Matches!$J$2:$J$201,0))-INDEX(Matches!$H$2:$H$201,MATCH($A419&amp;"-6",Matches!$J$2:$J$201,0)),3,2))))),""))</f>
        <v/>
      </c>
      <c r="AD419" s="12" t="str">
        <f aca="false">IF(OR($B419="",P419="",Q419=""),"",IFERROR(IF(OR(INDEX(Matches!$I$2:$I$201,MATCH($A419&amp;"-7",Matches!$J$2:$J$201,0))="Void",INDEX(Matches!$G$2:$G$201,MATCH($A419&amp;"-7",Matches!$J$2:$J$201,0))="",INDEX(Matches!$H$2:$H$201,MATCH($A419&amp;"-7",Matches!$J$2:$J$201,0))=""),"",IF(AND($C419&lt;&gt;"",INDEX(Matches!$F$2:$F$201,MATCH($A419&amp;"-7",Matches!$J$2:$J$201,0))&lt;&gt;"",$C419&gt;=INDEX(Matches!$F$2:$F$201,MATCH($A419&amp;"-7",Matches!$J$2:$J$201,0))),"",IF(AND(P419=INDEX(Matches!$G$2:$G$201,MATCH($A419&amp;"-7",Matches!$J$2:$J$201,0)),Q419=INDEX(Matches!$H$2:$H$201,MATCH($A419&amp;"-7",Matches!$J$2:$J$201,0))),5,IF(SIGN(P419-Q419)&lt;&gt;SIGN(INDEX(Matches!$G$2:$G$201,MATCH($A419&amp;"-7",Matches!$J$2:$J$201,0))-INDEX(Matches!$H$2:$H$201,MATCH($A419&amp;"-7",Matches!$J$2:$J$201,0))),0,IF(P419-Q419=INDEX(Matches!$G$2:$G$201,MATCH($A419&amp;"-7",Matches!$J$2:$J$201,0))-INDEX(Matches!$H$2:$H$201,MATCH($A419&amp;"-7",Matches!$J$2:$J$201,0)),3,2))))),""))</f>
        <v/>
      </c>
      <c r="AE419" s="12" t="str">
        <f aca="false">IF(OR($B419="",R419="",S419=""),"",IFERROR(IF(OR(INDEX(Matches!$I$2:$I$201,MATCH($A419&amp;"-8",Matches!$J$2:$J$201,0))="Void",INDEX(Matches!$G$2:$G$201,MATCH($A419&amp;"-8",Matches!$J$2:$J$201,0))="",INDEX(Matches!$H$2:$H$201,MATCH($A419&amp;"-8",Matches!$J$2:$J$201,0))=""),"",IF(AND($C419&lt;&gt;"",INDEX(Matches!$F$2:$F$201,MATCH($A419&amp;"-8",Matches!$J$2:$J$201,0))&lt;&gt;"",$C419&gt;=INDEX(Matches!$F$2:$F$201,MATCH($A419&amp;"-8",Matches!$J$2:$J$201,0))),"",IF(AND(R419=INDEX(Matches!$G$2:$G$201,MATCH($A419&amp;"-8",Matches!$J$2:$J$201,0)),S419=INDEX(Matches!$H$2:$H$201,MATCH($A419&amp;"-8",Matches!$J$2:$J$201,0))),5,IF(SIGN(R419-S419)&lt;&gt;SIGN(INDEX(Matches!$G$2:$G$201,MATCH($A419&amp;"-8",Matches!$J$2:$J$201,0))-INDEX(Matches!$H$2:$H$201,MATCH($A419&amp;"-8",Matches!$J$2:$J$201,0))),0,IF(R419-S419=INDEX(Matches!$G$2:$G$201,MATCH($A419&amp;"-8",Matches!$J$2:$J$201,0))-INDEX(Matches!$H$2:$H$201,MATCH($A419&amp;"-8",Matches!$J$2:$J$201,0)),3,2))))),""))</f>
        <v/>
      </c>
      <c r="AF419" s="12" t="str">
        <f aca="false">IF(OR($B419="",T419="",U419=""),"",IFERROR(IF(OR(INDEX(Matches!$I$2:$I$201,MATCH($A419&amp;"-9",Matches!$J$2:$J$201,0))="Void",INDEX(Matches!$G$2:$G$201,MATCH($A419&amp;"-9",Matches!$J$2:$J$201,0))="",INDEX(Matches!$H$2:$H$201,MATCH($A419&amp;"-9",Matches!$J$2:$J$201,0))=""),"",IF(AND($C419&lt;&gt;"",INDEX(Matches!$F$2:$F$201,MATCH($A419&amp;"-9",Matches!$J$2:$J$201,0))&lt;&gt;"",$C419&gt;=INDEX(Matches!$F$2:$F$201,MATCH($A419&amp;"-9",Matches!$J$2:$J$201,0))),"",IF(AND(T419=INDEX(Matches!$G$2:$G$201,MATCH($A419&amp;"-9",Matches!$J$2:$J$201,0)),U419=INDEX(Matches!$H$2:$H$201,MATCH($A419&amp;"-9",Matches!$J$2:$J$201,0))),5,IF(SIGN(T419-U419)&lt;&gt;SIGN(INDEX(Matches!$G$2:$G$201,MATCH($A419&amp;"-9",Matches!$J$2:$J$201,0))-INDEX(Matches!$H$2:$H$201,MATCH($A419&amp;"-9",Matches!$J$2:$J$201,0))),0,IF(T419-U419=INDEX(Matches!$G$2:$G$201,MATCH($A419&amp;"-9",Matches!$J$2:$J$201,0))-INDEX(Matches!$H$2:$H$201,MATCH($A419&amp;"-9",Matches!$J$2:$J$201,0)),3,2))))),""))</f>
        <v/>
      </c>
      <c r="AG419" s="12" t="str">
        <f aca="false">IF(OR($B419="",V419="",W419=""),"",IFERROR(IF(OR(INDEX(Matches!$I$2:$I$201,MATCH($A419&amp;"-10",Matches!$J$2:$J$201,0))="Void",INDEX(Matches!$G$2:$G$201,MATCH($A419&amp;"-10",Matches!$J$2:$J$201,0))="",INDEX(Matches!$H$2:$H$201,MATCH($A419&amp;"-10",Matches!$J$2:$J$201,0))=""),"",IF(AND($C419&lt;&gt;"",INDEX(Matches!$F$2:$F$201,MATCH($A419&amp;"-10",Matches!$J$2:$J$201,0))&lt;&gt;"",$C419&gt;=INDEX(Matches!$F$2:$F$201,MATCH($A419&amp;"-10",Matches!$J$2:$J$201,0))),"",IF(AND(V419=INDEX(Matches!$G$2:$G$201,MATCH($A419&amp;"-10",Matches!$J$2:$J$201,0)),W419=INDEX(Matches!$H$2:$H$201,MATCH($A419&amp;"-10",Matches!$J$2:$J$201,0))),5,IF(SIGN(V419-W419)&lt;&gt;SIGN(INDEX(Matches!$G$2:$G$201,MATCH($A419&amp;"-10",Matches!$J$2:$J$201,0))-INDEX(Matches!$H$2:$H$201,MATCH($A419&amp;"-10",Matches!$J$2:$J$201,0))),0,IF(V419-W419=INDEX(Matches!$G$2:$G$201,MATCH($A419&amp;"-10",Matches!$J$2:$J$201,0))-INDEX(Matches!$H$2:$H$201,MATCH($A419&amp;"-10",Matches!$J$2:$J$201,0)),3,2))))),""))</f>
        <v/>
      </c>
      <c r="AH419" s="13" t="str">
        <f aca="false">IF($B419="","",SUM(X419:AG419))</f>
        <v/>
      </c>
      <c r="AI419" s="12" t="str">
        <f aca="false">IF($B419="","",COUNTIF(X419:AG419,5))</f>
        <v/>
      </c>
      <c r="AJ419" s="12" t="str">
        <f aca="false">IF($B419="","",COUNTIF(X419:AG419,"&gt;=2"))</f>
        <v/>
      </c>
      <c r="AK419" s="12" t="str">
        <f aca="false">IF($B419="","",COUNT(X419:AG419))</f>
        <v/>
      </c>
    </row>
    <row r="420" customFormat="false" ht="15" hidden="false" customHeight="false" outlineLevel="0" collapsed="false">
      <c r="A420" s="7"/>
      <c r="B420" s="7"/>
      <c r="C420" s="11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12" t="str">
        <f aca="false">IF(OR($B420="",D420="",E420=""),"",IFERROR(IF(OR(INDEX(Matches!$I$2:$I$201,MATCH($A420&amp;"-1",Matches!$J$2:$J$201,0))="Void",INDEX(Matches!$G$2:$G$201,MATCH($A420&amp;"-1",Matches!$J$2:$J$201,0))="",INDEX(Matches!$H$2:$H$201,MATCH($A420&amp;"-1",Matches!$J$2:$J$201,0))=""),"",IF(AND($C420&lt;&gt;"",INDEX(Matches!$F$2:$F$201,MATCH($A420&amp;"-1",Matches!$J$2:$J$201,0))&lt;&gt;"",$C420&gt;=INDEX(Matches!$F$2:$F$201,MATCH($A420&amp;"-1",Matches!$J$2:$J$201,0))),"",IF(AND(D420=INDEX(Matches!$G$2:$G$201,MATCH($A420&amp;"-1",Matches!$J$2:$J$201,0)),E420=INDEX(Matches!$H$2:$H$201,MATCH($A420&amp;"-1",Matches!$J$2:$J$201,0))),5,IF(SIGN(D420-E420)&lt;&gt;SIGN(INDEX(Matches!$G$2:$G$201,MATCH($A420&amp;"-1",Matches!$J$2:$J$201,0))-INDEX(Matches!$H$2:$H$201,MATCH($A420&amp;"-1",Matches!$J$2:$J$201,0))),0,IF(D420-E420=INDEX(Matches!$G$2:$G$201,MATCH($A420&amp;"-1",Matches!$J$2:$J$201,0))-INDEX(Matches!$H$2:$H$201,MATCH($A420&amp;"-1",Matches!$J$2:$J$201,0)),3,2))))),""))</f>
        <v/>
      </c>
      <c r="Y420" s="12" t="str">
        <f aca="false">IF(OR($B420="",F420="",G420=""),"",IFERROR(IF(OR(INDEX(Matches!$I$2:$I$201,MATCH($A420&amp;"-2",Matches!$J$2:$J$201,0))="Void",INDEX(Matches!$G$2:$G$201,MATCH($A420&amp;"-2",Matches!$J$2:$J$201,0))="",INDEX(Matches!$H$2:$H$201,MATCH($A420&amp;"-2",Matches!$J$2:$J$201,0))=""),"",IF(AND($C420&lt;&gt;"",INDEX(Matches!$F$2:$F$201,MATCH($A420&amp;"-2",Matches!$J$2:$J$201,0))&lt;&gt;"",$C420&gt;=INDEX(Matches!$F$2:$F$201,MATCH($A420&amp;"-2",Matches!$J$2:$J$201,0))),"",IF(AND(F420=INDEX(Matches!$G$2:$G$201,MATCH($A420&amp;"-2",Matches!$J$2:$J$201,0)),G420=INDEX(Matches!$H$2:$H$201,MATCH($A420&amp;"-2",Matches!$J$2:$J$201,0))),5,IF(SIGN(F420-G420)&lt;&gt;SIGN(INDEX(Matches!$G$2:$G$201,MATCH($A420&amp;"-2",Matches!$J$2:$J$201,0))-INDEX(Matches!$H$2:$H$201,MATCH($A420&amp;"-2",Matches!$J$2:$J$201,0))),0,IF(F420-G420=INDEX(Matches!$G$2:$G$201,MATCH($A420&amp;"-2",Matches!$J$2:$J$201,0))-INDEX(Matches!$H$2:$H$201,MATCH($A420&amp;"-2",Matches!$J$2:$J$201,0)),3,2))))),""))</f>
        <v/>
      </c>
      <c r="Z420" s="12" t="str">
        <f aca="false">IF(OR($B420="",H420="",I420=""),"",IFERROR(IF(OR(INDEX(Matches!$I$2:$I$201,MATCH($A420&amp;"-3",Matches!$J$2:$J$201,0))="Void",INDEX(Matches!$G$2:$G$201,MATCH($A420&amp;"-3",Matches!$J$2:$J$201,0))="",INDEX(Matches!$H$2:$H$201,MATCH($A420&amp;"-3",Matches!$J$2:$J$201,0))=""),"",IF(AND($C420&lt;&gt;"",INDEX(Matches!$F$2:$F$201,MATCH($A420&amp;"-3",Matches!$J$2:$J$201,0))&lt;&gt;"",$C420&gt;=INDEX(Matches!$F$2:$F$201,MATCH($A420&amp;"-3",Matches!$J$2:$J$201,0))),"",IF(AND(H420=INDEX(Matches!$G$2:$G$201,MATCH($A420&amp;"-3",Matches!$J$2:$J$201,0)),I420=INDEX(Matches!$H$2:$H$201,MATCH($A420&amp;"-3",Matches!$J$2:$J$201,0))),5,IF(SIGN(H420-I420)&lt;&gt;SIGN(INDEX(Matches!$G$2:$G$201,MATCH($A420&amp;"-3",Matches!$J$2:$J$201,0))-INDEX(Matches!$H$2:$H$201,MATCH($A420&amp;"-3",Matches!$J$2:$J$201,0))),0,IF(H420-I420=INDEX(Matches!$G$2:$G$201,MATCH($A420&amp;"-3",Matches!$J$2:$J$201,0))-INDEX(Matches!$H$2:$H$201,MATCH($A420&amp;"-3",Matches!$J$2:$J$201,0)),3,2))))),""))</f>
        <v/>
      </c>
      <c r="AA420" s="12" t="str">
        <f aca="false">IF(OR($B420="",J420="",K420=""),"",IFERROR(IF(OR(INDEX(Matches!$I$2:$I$201,MATCH($A420&amp;"-4",Matches!$J$2:$J$201,0))="Void",INDEX(Matches!$G$2:$G$201,MATCH($A420&amp;"-4",Matches!$J$2:$J$201,0))="",INDEX(Matches!$H$2:$H$201,MATCH($A420&amp;"-4",Matches!$J$2:$J$201,0))=""),"",IF(AND($C420&lt;&gt;"",INDEX(Matches!$F$2:$F$201,MATCH($A420&amp;"-4",Matches!$J$2:$J$201,0))&lt;&gt;"",$C420&gt;=INDEX(Matches!$F$2:$F$201,MATCH($A420&amp;"-4",Matches!$J$2:$J$201,0))),"",IF(AND(J420=INDEX(Matches!$G$2:$G$201,MATCH($A420&amp;"-4",Matches!$J$2:$J$201,0)),K420=INDEX(Matches!$H$2:$H$201,MATCH($A420&amp;"-4",Matches!$J$2:$J$201,0))),5,IF(SIGN(J420-K420)&lt;&gt;SIGN(INDEX(Matches!$G$2:$G$201,MATCH($A420&amp;"-4",Matches!$J$2:$J$201,0))-INDEX(Matches!$H$2:$H$201,MATCH($A420&amp;"-4",Matches!$J$2:$J$201,0))),0,IF(J420-K420=INDEX(Matches!$G$2:$G$201,MATCH($A420&amp;"-4",Matches!$J$2:$J$201,0))-INDEX(Matches!$H$2:$H$201,MATCH($A420&amp;"-4",Matches!$J$2:$J$201,0)),3,2))))),""))</f>
        <v/>
      </c>
      <c r="AB420" s="12" t="str">
        <f aca="false">IF(OR($B420="",L420="",M420=""),"",IFERROR(IF(OR(INDEX(Matches!$I$2:$I$201,MATCH($A420&amp;"-5",Matches!$J$2:$J$201,0))="Void",INDEX(Matches!$G$2:$G$201,MATCH($A420&amp;"-5",Matches!$J$2:$J$201,0))="",INDEX(Matches!$H$2:$H$201,MATCH($A420&amp;"-5",Matches!$J$2:$J$201,0))=""),"",IF(AND($C420&lt;&gt;"",INDEX(Matches!$F$2:$F$201,MATCH($A420&amp;"-5",Matches!$J$2:$J$201,0))&lt;&gt;"",$C420&gt;=INDEX(Matches!$F$2:$F$201,MATCH($A420&amp;"-5",Matches!$J$2:$J$201,0))),"",IF(AND(L420=INDEX(Matches!$G$2:$G$201,MATCH($A420&amp;"-5",Matches!$J$2:$J$201,0)),M420=INDEX(Matches!$H$2:$H$201,MATCH($A420&amp;"-5",Matches!$J$2:$J$201,0))),5,IF(SIGN(L420-M420)&lt;&gt;SIGN(INDEX(Matches!$G$2:$G$201,MATCH($A420&amp;"-5",Matches!$J$2:$J$201,0))-INDEX(Matches!$H$2:$H$201,MATCH($A420&amp;"-5",Matches!$J$2:$J$201,0))),0,IF(L420-M420=INDEX(Matches!$G$2:$G$201,MATCH($A420&amp;"-5",Matches!$J$2:$J$201,0))-INDEX(Matches!$H$2:$H$201,MATCH($A420&amp;"-5",Matches!$J$2:$J$201,0)),3,2))))),""))</f>
        <v/>
      </c>
      <c r="AC420" s="12" t="str">
        <f aca="false">IF(OR($B420="",N420="",O420=""),"",IFERROR(IF(OR(INDEX(Matches!$I$2:$I$201,MATCH($A420&amp;"-6",Matches!$J$2:$J$201,0))="Void",INDEX(Matches!$G$2:$G$201,MATCH($A420&amp;"-6",Matches!$J$2:$J$201,0))="",INDEX(Matches!$H$2:$H$201,MATCH($A420&amp;"-6",Matches!$J$2:$J$201,0))=""),"",IF(AND($C420&lt;&gt;"",INDEX(Matches!$F$2:$F$201,MATCH($A420&amp;"-6",Matches!$J$2:$J$201,0))&lt;&gt;"",$C420&gt;=INDEX(Matches!$F$2:$F$201,MATCH($A420&amp;"-6",Matches!$J$2:$J$201,0))),"",IF(AND(N420=INDEX(Matches!$G$2:$G$201,MATCH($A420&amp;"-6",Matches!$J$2:$J$201,0)),O420=INDEX(Matches!$H$2:$H$201,MATCH($A420&amp;"-6",Matches!$J$2:$J$201,0))),5,IF(SIGN(N420-O420)&lt;&gt;SIGN(INDEX(Matches!$G$2:$G$201,MATCH($A420&amp;"-6",Matches!$J$2:$J$201,0))-INDEX(Matches!$H$2:$H$201,MATCH($A420&amp;"-6",Matches!$J$2:$J$201,0))),0,IF(N420-O420=INDEX(Matches!$G$2:$G$201,MATCH($A420&amp;"-6",Matches!$J$2:$J$201,0))-INDEX(Matches!$H$2:$H$201,MATCH($A420&amp;"-6",Matches!$J$2:$J$201,0)),3,2))))),""))</f>
        <v/>
      </c>
      <c r="AD420" s="12" t="str">
        <f aca="false">IF(OR($B420="",P420="",Q420=""),"",IFERROR(IF(OR(INDEX(Matches!$I$2:$I$201,MATCH($A420&amp;"-7",Matches!$J$2:$J$201,0))="Void",INDEX(Matches!$G$2:$G$201,MATCH($A420&amp;"-7",Matches!$J$2:$J$201,0))="",INDEX(Matches!$H$2:$H$201,MATCH($A420&amp;"-7",Matches!$J$2:$J$201,0))=""),"",IF(AND($C420&lt;&gt;"",INDEX(Matches!$F$2:$F$201,MATCH($A420&amp;"-7",Matches!$J$2:$J$201,0))&lt;&gt;"",$C420&gt;=INDEX(Matches!$F$2:$F$201,MATCH($A420&amp;"-7",Matches!$J$2:$J$201,0))),"",IF(AND(P420=INDEX(Matches!$G$2:$G$201,MATCH($A420&amp;"-7",Matches!$J$2:$J$201,0)),Q420=INDEX(Matches!$H$2:$H$201,MATCH($A420&amp;"-7",Matches!$J$2:$J$201,0))),5,IF(SIGN(P420-Q420)&lt;&gt;SIGN(INDEX(Matches!$G$2:$G$201,MATCH($A420&amp;"-7",Matches!$J$2:$J$201,0))-INDEX(Matches!$H$2:$H$201,MATCH($A420&amp;"-7",Matches!$J$2:$J$201,0))),0,IF(P420-Q420=INDEX(Matches!$G$2:$G$201,MATCH($A420&amp;"-7",Matches!$J$2:$J$201,0))-INDEX(Matches!$H$2:$H$201,MATCH($A420&amp;"-7",Matches!$J$2:$J$201,0)),3,2))))),""))</f>
        <v/>
      </c>
      <c r="AE420" s="12" t="str">
        <f aca="false">IF(OR($B420="",R420="",S420=""),"",IFERROR(IF(OR(INDEX(Matches!$I$2:$I$201,MATCH($A420&amp;"-8",Matches!$J$2:$J$201,0))="Void",INDEX(Matches!$G$2:$G$201,MATCH($A420&amp;"-8",Matches!$J$2:$J$201,0))="",INDEX(Matches!$H$2:$H$201,MATCH($A420&amp;"-8",Matches!$J$2:$J$201,0))=""),"",IF(AND($C420&lt;&gt;"",INDEX(Matches!$F$2:$F$201,MATCH($A420&amp;"-8",Matches!$J$2:$J$201,0))&lt;&gt;"",$C420&gt;=INDEX(Matches!$F$2:$F$201,MATCH($A420&amp;"-8",Matches!$J$2:$J$201,0))),"",IF(AND(R420=INDEX(Matches!$G$2:$G$201,MATCH($A420&amp;"-8",Matches!$J$2:$J$201,0)),S420=INDEX(Matches!$H$2:$H$201,MATCH($A420&amp;"-8",Matches!$J$2:$J$201,0))),5,IF(SIGN(R420-S420)&lt;&gt;SIGN(INDEX(Matches!$G$2:$G$201,MATCH($A420&amp;"-8",Matches!$J$2:$J$201,0))-INDEX(Matches!$H$2:$H$201,MATCH($A420&amp;"-8",Matches!$J$2:$J$201,0))),0,IF(R420-S420=INDEX(Matches!$G$2:$G$201,MATCH($A420&amp;"-8",Matches!$J$2:$J$201,0))-INDEX(Matches!$H$2:$H$201,MATCH($A420&amp;"-8",Matches!$J$2:$J$201,0)),3,2))))),""))</f>
        <v/>
      </c>
      <c r="AF420" s="12" t="str">
        <f aca="false">IF(OR($B420="",T420="",U420=""),"",IFERROR(IF(OR(INDEX(Matches!$I$2:$I$201,MATCH($A420&amp;"-9",Matches!$J$2:$J$201,0))="Void",INDEX(Matches!$G$2:$G$201,MATCH($A420&amp;"-9",Matches!$J$2:$J$201,0))="",INDEX(Matches!$H$2:$H$201,MATCH($A420&amp;"-9",Matches!$J$2:$J$201,0))=""),"",IF(AND($C420&lt;&gt;"",INDEX(Matches!$F$2:$F$201,MATCH($A420&amp;"-9",Matches!$J$2:$J$201,0))&lt;&gt;"",$C420&gt;=INDEX(Matches!$F$2:$F$201,MATCH($A420&amp;"-9",Matches!$J$2:$J$201,0))),"",IF(AND(T420=INDEX(Matches!$G$2:$G$201,MATCH($A420&amp;"-9",Matches!$J$2:$J$201,0)),U420=INDEX(Matches!$H$2:$H$201,MATCH($A420&amp;"-9",Matches!$J$2:$J$201,0))),5,IF(SIGN(T420-U420)&lt;&gt;SIGN(INDEX(Matches!$G$2:$G$201,MATCH($A420&amp;"-9",Matches!$J$2:$J$201,0))-INDEX(Matches!$H$2:$H$201,MATCH($A420&amp;"-9",Matches!$J$2:$J$201,0))),0,IF(T420-U420=INDEX(Matches!$G$2:$G$201,MATCH($A420&amp;"-9",Matches!$J$2:$J$201,0))-INDEX(Matches!$H$2:$H$201,MATCH($A420&amp;"-9",Matches!$J$2:$J$201,0)),3,2))))),""))</f>
        <v/>
      </c>
      <c r="AG420" s="12" t="str">
        <f aca="false">IF(OR($B420="",V420="",W420=""),"",IFERROR(IF(OR(INDEX(Matches!$I$2:$I$201,MATCH($A420&amp;"-10",Matches!$J$2:$J$201,0))="Void",INDEX(Matches!$G$2:$G$201,MATCH($A420&amp;"-10",Matches!$J$2:$J$201,0))="",INDEX(Matches!$H$2:$H$201,MATCH($A420&amp;"-10",Matches!$J$2:$J$201,0))=""),"",IF(AND($C420&lt;&gt;"",INDEX(Matches!$F$2:$F$201,MATCH($A420&amp;"-10",Matches!$J$2:$J$201,0))&lt;&gt;"",$C420&gt;=INDEX(Matches!$F$2:$F$201,MATCH($A420&amp;"-10",Matches!$J$2:$J$201,0))),"",IF(AND(V420=INDEX(Matches!$G$2:$G$201,MATCH($A420&amp;"-10",Matches!$J$2:$J$201,0)),W420=INDEX(Matches!$H$2:$H$201,MATCH($A420&amp;"-10",Matches!$J$2:$J$201,0))),5,IF(SIGN(V420-W420)&lt;&gt;SIGN(INDEX(Matches!$G$2:$G$201,MATCH($A420&amp;"-10",Matches!$J$2:$J$201,0))-INDEX(Matches!$H$2:$H$201,MATCH($A420&amp;"-10",Matches!$J$2:$J$201,0))),0,IF(V420-W420=INDEX(Matches!$G$2:$G$201,MATCH($A420&amp;"-10",Matches!$J$2:$J$201,0))-INDEX(Matches!$H$2:$H$201,MATCH($A420&amp;"-10",Matches!$J$2:$J$201,0)),3,2))))),""))</f>
        <v/>
      </c>
      <c r="AH420" s="13" t="str">
        <f aca="false">IF($B420="","",SUM(X420:AG420))</f>
        <v/>
      </c>
      <c r="AI420" s="12" t="str">
        <f aca="false">IF($B420="","",COUNTIF(X420:AG420,5))</f>
        <v/>
      </c>
      <c r="AJ420" s="12" t="str">
        <f aca="false">IF($B420="","",COUNTIF(X420:AG420,"&gt;=2"))</f>
        <v/>
      </c>
      <c r="AK420" s="12" t="str">
        <f aca="false">IF($B420="","",COUNT(X420:AG420))</f>
        <v/>
      </c>
    </row>
    <row r="421" customFormat="false" ht="15" hidden="false" customHeight="false" outlineLevel="0" collapsed="false">
      <c r="A421" s="7"/>
      <c r="B421" s="7"/>
      <c r="C421" s="11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12" t="str">
        <f aca="false">IF(OR($B421="",D421="",E421=""),"",IFERROR(IF(OR(INDEX(Matches!$I$2:$I$201,MATCH($A421&amp;"-1",Matches!$J$2:$J$201,0))="Void",INDEX(Matches!$G$2:$G$201,MATCH($A421&amp;"-1",Matches!$J$2:$J$201,0))="",INDEX(Matches!$H$2:$H$201,MATCH($A421&amp;"-1",Matches!$J$2:$J$201,0))=""),"",IF(AND($C421&lt;&gt;"",INDEX(Matches!$F$2:$F$201,MATCH($A421&amp;"-1",Matches!$J$2:$J$201,0))&lt;&gt;"",$C421&gt;=INDEX(Matches!$F$2:$F$201,MATCH($A421&amp;"-1",Matches!$J$2:$J$201,0))),"",IF(AND(D421=INDEX(Matches!$G$2:$G$201,MATCH($A421&amp;"-1",Matches!$J$2:$J$201,0)),E421=INDEX(Matches!$H$2:$H$201,MATCH($A421&amp;"-1",Matches!$J$2:$J$201,0))),5,IF(SIGN(D421-E421)&lt;&gt;SIGN(INDEX(Matches!$G$2:$G$201,MATCH($A421&amp;"-1",Matches!$J$2:$J$201,0))-INDEX(Matches!$H$2:$H$201,MATCH($A421&amp;"-1",Matches!$J$2:$J$201,0))),0,IF(D421-E421=INDEX(Matches!$G$2:$G$201,MATCH($A421&amp;"-1",Matches!$J$2:$J$201,0))-INDEX(Matches!$H$2:$H$201,MATCH($A421&amp;"-1",Matches!$J$2:$J$201,0)),3,2))))),""))</f>
        <v/>
      </c>
      <c r="Y421" s="12" t="str">
        <f aca="false">IF(OR($B421="",F421="",G421=""),"",IFERROR(IF(OR(INDEX(Matches!$I$2:$I$201,MATCH($A421&amp;"-2",Matches!$J$2:$J$201,0))="Void",INDEX(Matches!$G$2:$G$201,MATCH($A421&amp;"-2",Matches!$J$2:$J$201,0))="",INDEX(Matches!$H$2:$H$201,MATCH($A421&amp;"-2",Matches!$J$2:$J$201,0))=""),"",IF(AND($C421&lt;&gt;"",INDEX(Matches!$F$2:$F$201,MATCH($A421&amp;"-2",Matches!$J$2:$J$201,0))&lt;&gt;"",$C421&gt;=INDEX(Matches!$F$2:$F$201,MATCH($A421&amp;"-2",Matches!$J$2:$J$201,0))),"",IF(AND(F421=INDEX(Matches!$G$2:$G$201,MATCH($A421&amp;"-2",Matches!$J$2:$J$201,0)),G421=INDEX(Matches!$H$2:$H$201,MATCH($A421&amp;"-2",Matches!$J$2:$J$201,0))),5,IF(SIGN(F421-G421)&lt;&gt;SIGN(INDEX(Matches!$G$2:$G$201,MATCH($A421&amp;"-2",Matches!$J$2:$J$201,0))-INDEX(Matches!$H$2:$H$201,MATCH($A421&amp;"-2",Matches!$J$2:$J$201,0))),0,IF(F421-G421=INDEX(Matches!$G$2:$G$201,MATCH($A421&amp;"-2",Matches!$J$2:$J$201,0))-INDEX(Matches!$H$2:$H$201,MATCH($A421&amp;"-2",Matches!$J$2:$J$201,0)),3,2))))),""))</f>
        <v/>
      </c>
      <c r="Z421" s="12" t="str">
        <f aca="false">IF(OR($B421="",H421="",I421=""),"",IFERROR(IF(OR(INDEX(Matches!$I$2:$I$201,MATCH($A421&amp;"-3",Matches!$J$2:$J$201,0))="Void",INDEX(Matches!$G$2:$G$201,MATCH($A421&amp;"-3",Matches!$J$2:$J$201,0))="",INDEX(Matches!$H$2:$H$201,MATCH($A421&amp;"-3",Matches!$J$2:$J$201,0))=""),"",IF(AND($C421&lt;&gt;"",INDEX(Matches!$F$2:$F$201,MATCH($A421&amp;"-3",Matches!$J$2:$J$201,0))&lt;&gt;"",$C421&gt;=INDEX(Matches!$F$2:$F$201,MATCH($A421&amp;"-3",Matches!$J$2:$J$201,0))),"",IF(AND(H421=INDEX(Matches!$G$2:$G$201,MATCH($A421&amp;"-3",Matches!$J$2:$J$201,0)),I421=INDEX(Matches!$H$2:$H$201,MATCH($A421&amp;"-3",Matches!$J$2:$J$201,0))),5,IF(SIGN(H421-I421)&lt;&gt;SIGN(INDEX(Matches!$G$2:$G$201,MATCH($A421&amp;"-3",Matches!$J$2:$J$201,0))-INDEX(Matches!$H$2:$H$201,MATCH($A421&amp;"-3",Matches!$J$2:$J$201,0))),0,IF(H421-I421=INDEX(Matches!$G$2:$G$201,MATCH($A421&amp;"-3",Matches!$J$2:$J$201,0))-INDEX(Matches!$H$2:$H$201,MATCH($A421&amp;"-3",Matches!$J$2:$J$201,0)),3,2))))),""))</f>
        <v/>
      </c>
      <c r="AA421" s="12" t="str">
        <f aca="false">IF(OR($B421="",J421="",K421=""),"",IFERROR(IF(OR(INDEX(Matches!$I$2:$I$201,MATCH($A421&amp;"-4",Matches!$J$2:$J$201,0))="Void",INDEX(Matches!$G$2:$G$201,MATCH($A421&amp;"-4",Matches!$J$2:$J$201,0))="",INDEX(Matches!$H$2:$H$201,MATCH($A421&amp;"-4",Matches!$J$2:$J$201,0))=""),"",IF(AND($C421&lt;&gt;"",INDEX(Matches!$F$2:$F$201,MATCH($A421&amp;"-4",Matches!$J$2:$J$201,0))&lt;&gt;"",$C421&gt;=INDEX(Matches!$F$2:$F$201,MATCH($A421&amp;"-4",Matches!$J$2:$J$201,0))),"",IF(AND(J421=INDEX(Matches!$G$2:$G$201,MATCH($A421&amp;"-4",Matches!$J$2:$J$201,0)),K421=INDEX(Matches!$H$2:$H$201,MATCH($A421&amp;"-4",Matches!$J$2:$J$201,0))),5,IF(SIGN(J421-K421)&lt;&gt;SIGN(INDEX(Matches!$G$2:$G$201,MATCH($A421&amp;"-4",Matches!$J$2:$J$201,0))-INDEX(Matches!$H$2:$H$201,MATCH($A421&amp;"-4",Matches!$J$2:$J$201,0))),0,IF(J421-K421=INDEX(Matches!$G$2:$G$201,MATCH($A421&amp;"-4",Matches!$J$2:$J$201,0))-INDEX(Matches!$H$2:$H$201,MATCH($A421&amp;"-4",Matches!$J$2:$J$201,0)),3,2))))),""))</f>
        <v/>
      </c>
      <c r="AB421" s="12" t="str">
        <f aca="false">IF(OR($B421="",L421="",M421=""),"",IFERROR(IF(OR(INDEX(Matches!$I$2:$I$201,MATCH($A421&amp;"-5",Matches!$J$2:$J$201,0))="Void",INDEX(Matches!$G$2:$G$201,MATCH($A421&amp;"-5",Matches!$J$2:$J$201,0))="",INDEX(Matches!$H$2:$H$201,MATCH($A421&amp;"-5",Matches!$J$2:$J$201,0))=""),"",IF(AND($C421&lt;&gt;"",INDEX(Matches!$F$2:$F$201,MATCH($A421&amp;"-5",Matches!$J$2:$J$201,0))&lt;&gt;"",$C421&gt;=INDEX(Matches!$F$2:$F$201,MATCH($A421&amp;"-5",Matches!$J$2:$J$201,0))),"",IF(AND(L421=INDEX(Matches!$G$2:$G$201,MATCH($A421&amp;"-5",Matches!$J$2:$J$201,0)),M421=INDEX(Matches!$H$2:$H$201,MATCH($A421&amp;"-5",Matches!$J$2:$J$201,0))),5,IF(SIGN(L421-M421)&lt;&gt;SIGN(INDEX(Matches!$G$2:$G$201,MATCH($A421&amp;"-5",Matches!$J$2:$J$201,0))-INDEX(Matches!$H$2:$H$201,MATCH($A421&amp;"-5",Matches!$J$2:$J$201,0))),0,IF(L421-M421=INDEX(Matches!$G$2:$G$201,MATCH($A421&amp;"-5",Matches!$J$2:$J$201,0))-INDEX(Matches!$H$2:$H$201,MATCH($A421&amp;"-5",Matches!$J$2:$J$201,0)),3,2))))),""))</f>
        <v/>
      </c>
      <c r="AC421" s="12" t="str">
        <f aca="false">IF(OR($B421="",N421="",O421=""),"",IFERROR(IF(OR(INDEX(Matches!$I$2:$I$201,MATCH($A421&amp;"-6",Matches!$J$2:$J$201,0))="Void",INDEX(Matches!$G$2:$G$201,MATCH($A421&amp;"-6",Matches!$J$2:$J$201,0))="",INDEX(Matches!$H$2:$H$201,MATCH($A421&amp;"-6",Matches!$J$2:$J$201,0))=""),"",IF(AND($C421&lt;&gt;"",INDEX(Matches!$F$2:$F$201,MATCH($A421&amp;"-6",Matches!$J$2:$J$201,0))&lt;&gt;"",$C421&gt;=INDEX(Matches!$F$2:$F$201,MATCH($A421&amp;"-6",Matches!$J$2:$J$201,0))),"",IF(AND(N421=INDEX(Matches!$G$2:$G$201,MATCH($A421&amp;"-6",Matches!$J$2:$J$201,0)),O421=INDEX(Matches!$H$2:$H$201,MATCH($A421&amp;"-6",Matches!$J$2:$J$201,0))),5,IF(SIGN(N421-O421)&lt;&gt;SIGN(INDEX(Matches!$G$2:$G$201,MATCH($A421&amp;"-6",Matches!$J$2:$J$201,0))-INDEX(Matches!$H$2:$H$201,MATCH($A421&amp;"-6",Matches!$J$2:$J$201,0))),0,IF(N421-O421=INDEX(Matches!$G$2:$G$201,MATCH($A421&amp;"-6",Matches!$J$2:$J$201,0))-INDEX(Matches!$H$2:$H$201,MATCH($A421&amp;"-6",Matches!$J$2:$J$201,0)),3,2))))),""))</f>
        <v/>
      </c>
      <c r="AD421" s="12" t="str">
        <f aca="false">IF(OR($B421="",P421="",Q421=""),"",IFERROR(IF(OR(INDEX(Matches!$I$2:$I$201,MATCH($A421&amp;"-7",Matches!$J$2:$J$201,0))="Void",INDEX(Matches!$G$2:$G$201,MATCH($A421&amp;"-7",Matches!$J$2:$J$201,0))="",INDEX(Matches!$H$2:$H$201,MATCH($A421&amp;"-7",Matches!$J$2:$J$201,0))=""),"",IF(AND($C421&lt;&gt;"",INDEX(Matches!$F$2:$F$201,MATCH($A421&amp;"-7",Matches!$J$2:$J$201,0))&lt;&gt;"",$C421&gt;=INDEX(Matches!$F$2:$F$201,MATCH($A421&amp;"-7",Matches!$J$2:$J$201,0))),"",IF(AND(P421=INDEX(Matches!$G$2:$G$201,MATCH($A421&amp;"-7",Matches!$J$2:$J$201,0)),Q421=INDEX(Matches!$H$2:$H$201,MATCH($A421&amp;"-7",Matches!$J$2:$J$201,0))),5,IF(SIGN(P421-Q421)&lt;&gt;SIGN(INDEX(Matches!$G$2:$G$201,MATCH($A421&amp;"-7",Matches!$J$2:$J$201,0))-INDEX(Matches!$H$2:$H$201,MATCH($A421&amp;"-7",Matches!$J$2:$J$201,0))),0,IF(P421-Q421=INDEX(Matches!$G$2:$G$201,MATCH($A421&amp;"-7",Matches!$J$2:$J$201,0))-INDEX(Matches!$H$2:$H$201,MATCH($A421&amp;"-7",Matches!$J$2:$J$201,0)),3,2))))),""))</f>
        <v/>
      </c>
      <c r="AE421" s="12" t="str">
        <f aca="false">IF(OR($B421="",R421="",S421=""),"",IFERROR(IF(OR(INDEX(Matches!$I$2:$I$201,MATCH($A421&amp;"-8",Matches!$J$2:$J$201,0))="Void",INDEX(Matches!$G$2:$G$201,MATCH($A421&amp;"-8",Matches!$J$2:$J$201,0))="",INDEX(Matches!$H$2:$H$201,MATCH($A421&amp;"-8",Matches!$J$2:$J$201,0))=""),"",IF(AND($C421&lt;&gt;"",INDEX(Matches!$F$2:$F$201,MATCH($A421&amp;"-8",Matches!$J$2:$J$201,0))&lt;&gt;"",$C421&gt;=INDEX(Matches!$F$2:$F$201,MATCH($A421&amp;"-8",Matches!$J$2:$J$201,0))),"",IF(AND(R421=INDEX(Matches!$G$2:$G$201,MATCH($A421&amp;"-8",Matches!$J$2:$J$201,0)),S421=INDEX(Matches!$H$2:$H$201,MATCH($A421&amp;"-8",Matches!$J$2:$J$201,0))),5,IF(SIGN(R421-S421)&lt;&gt;SIGN(INDEX(Matches!$G$2:$G$201,MATCH($A421&amp;"-8",Matches!$J$2:$J$201,0))-INDEX(Matches!$H$2:$H$201,MATCH($A421&amp;"-8",Matches!$J$2:$J$201,0))),0,IF(R421-S421=INDEX(Matches!$G$2:$G$201,MATCH($A421&amp;"-8",Matches!$J$2:$J$201,0))-INDEX(Matches!$H$2:$H$201,MATCH($A421&amp;"-8",Matches!$J$2:$J$201,0)),3,2))))),""))</f>
        <v/>
      </c>
      <c r="AF421" s="12" t="str">
        <f aca="false">IF(OR($B421="",T421="",U421=""),"",IFERROR(IF(OR(INDEX(Matches!$I$2:$I$201,MATCH($A421&amp;"-9",Matches!$J$2:$J$201,0))="Void",INDEX(Matches!$G$2:$G$201,MATCH($A421&amp;"-9",Matches!$J$2:$J$201,0))="",INDEX(Matches!$H$2:$H$201,MATCH($A421&amp;"-9",Matches!$J$2:$J$201,0))=""),"",IF(AND($C421&lt;&gt;"",INDEX(Matches!$F$2:$F$201,MATCH($A421&amp;"-9",Matches!$J$2:$J$201,0))&lt;&gt;"",$C421&gt;=INDEX(Matches!$F$2:$F$201,MATCH($A421&amp;"-9",Matches!$J$2:$J$201,0))),"",IF(AND(T421=INDEX(Matches!$G$2:$G$201,MATCH($A421&amp;"-9",Matches!$J$2:$J$201,0)),U421=INDEX(Matches!$H$2:$H$201,MATCH($A421&amp;"-9",Matches!$J$2:$J$201,0))),5,IF(SIGN(T421-U421)&lt;&gt;SIGN(INDEX(Matches!$G$2:$G$201,MATCH($A421&amp;"-9",Matches!$J$2:$J$201,0))-INDEX(Matches!$H$2:$H$201,MATCH($A421&amp;"-9",Matches!$J$2:$J$201,0))),0,IF(T421-U421=INDEX(Matches!$G$2:$G$201,MATCH($A421&amp;"-9",Matches!$J$2:$J$201,0))-INDEX(Matches!$H$2:$H$201,MATCH($A421&amp;"-9",Matches!$J$2:$J$201,0)),3,2))))),""))</f>
        <v/>
      </c>
      <c r="AG421" s="12" t="str">
        <f aca="false">IF(OR($B421="",V421="",W421=""),"",IFERROR(IF(OR(INDEX(Matches!$I$2:$I$201,MATCH($A421&amp;"-10",Matches!$J$2:$J$201,0))="Void",INDEX(Matches!$G$2:$G$201,MATCH($A421&amp;"-10",Matches!$J$2:$J$201,0))="",INDEX(Matches!$H$2:$H$201,MATCH($A421&amp;"-10",Matches!$J$2:$J$201,0))=""),"",IF(AND($C421&lt;&gt;"",INDEX(Matches!$F$2:$F$201,MATCH($A421&amp;"-10",Matches!$J$2:$J$201,0))&lt;&gt;"",$C421&gt;=INDEX(Matches!$F$2:$F$201,MATCH($A421&amp;"-10",Matches!$J$2:$J$201,0))),"",IF(AND(V421=INDEX(Matches!$G$2:$G$201,MATCH($A421&amp;"-10",Matches!$J$2:$J$201,0)),W421=INDEX(Matches!$H$2:$H$201,MATCH($A421&amp;"-10",Matches!$J$2:$J$201,0))),5,IF(SIGN(V421-W421)&lt;&gt;SIGN(INDEX(Matches!$G$2:$G$201,MATCH($A421&amp;"-10",Matches!$J$2:$J$201,0))-INDEX(Matches!$H$2:$H$201,MATCH($A421&amp;"-10",Matches!$J$2:$J$201,0))),0,IF(V421-W421=INDEX(Matches!$G$2:$G$201,MATCH($A421&amp;"-10",Matches!$J$2:$J$201,0))-INDEX(Matches!$H$2:$H$201,MATCH($A421&amp;"-10",Matches!$J$2:$J$201,0)),3,2))))),""))</f>
        <v/>
      </c>
      <c r="AH421" s="13" t="str">
        <f aca="false">IF($B421="","",SUM(X421:AG421))</f>
        <v/>
      </c>
      <c r="AI421" s="12" t="str">
        <f aca="false">IF($B421="","",COUNTIF(X421:AG421,5))</f>
        <v/>
      </c>
      <c r="AJ421" s="12" t="str">
        <f aca="false">IF($B421="","",COUNTIF(X421:AG421,"&gt;=2"))</f>
        <v/>
      </c>
      <c r="AK421" s="12" t="str">
        <f aca="false">IF($B421="","",COUNT(X421:AG421))</f>
        <v/>
      </c>
    </row>
    <row r="422" customFormat="false" ht="15" hidden="false" customHeight="false" outlineLevel="0" collapsed="false">
      <c r="A422" s="7"/>
      <c r="B422" s="7"/>
      <c r="C422" s="11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12" t="str">
        <f aca="false">IF(OR($B422="",D422="",E422=""),"",IFERROR(IF(OR(INDEX(Matches!$I$2:$I$201,MATCH($A422&amp;"-1",Matches!$J$2:$J$201,0))="Void",INDEX(Matches!$G$2:$G$201,MATCH($A422&amp;"-1",Matches!$J$2:$J$201,0))="",INDEX(Matches!$H$2:$H$201,MATCH($A422&amp;"-1",Matches!$J$2:$J$201,0))=""),"",IF(AND($C422&lt;&gt;"",INDEX(Matches!$F$2:$F$201,MATCH($A422&amp;"-1",Matches!$J$2:$J$201,0))&lt;&gt;"",$C422&gt;=INDEX(Matches!$F$2:$F$201,MATCH($A422&amp;"-1",Matches!$J$2:$J$201,0))),"",IF(AND(D422=INDEX(Matches!$G$2:$G$201,MATCH($A422&amp;"-1",Matches!$J$2:$J$201,0)),E422=INDEX(Matches!$H$2:$H$201,MATCH($A422&amp;"-1",Matches!$J$2:$J$201,0))),5,IF(SIGN(D422-E422)&lt;&gt;SIGN(INDEX(Matches!$G$2:$G$201,MATCH($A422&amp;"-1",Matches!$J$2:$J$201,0))-INDEX(Matches!$H$2:$H$201,MATCH($A422&amp;"-1",Matches!$J$2:$J$201,0))),0,IF(D422-E422=INDEX(Matches!$G$2:$G$201,MATCH($A422&amp;"-1",Matches!$J$2:$J$201,0))-INDEX(Matches!$H$2:$H$201,MATCH($A422&amp;"-1",Matches!$J$2:$J$201,0)),3,2))))),""))</f>
        <v/>
      </c>
      <c r="Y422" s="12" t="str">
        <f aca="false">IF(OR($B422="",F422="",G422=""),"",IFERROR(IF(OR(INDEX(Matches!$I$2:$I$201,MATCH($A422&amp;"-2",Matches!$J$2:$J$201,0))="Void",INDEX(Matches!$G$2:$G$201,MATCH($A422&amp;"-2",Matches!$J$2:$J$201,0))="",INDEX(Matches!$H$2:$H$201,MATCH($A422&amp;"-2",Matches!$J$2:$J$201,0))=""),"",IF(AND($C422&lt;&gt;"",INDEX(Matches!$F$2:$F$201,MATCH($A422&amp;"-2",Matches!$J$2:$J$201,0))&lt;&gt;"",$C422&gt;=INDEX(Matches!$F$2:$F$201,MATCH($A422&amp;"-2",Matches!$J$2:$J$201,0))),"",IF(AND(F422=INDEX(Matches!$G$2:$G$201,MATCH($A422&amp;"-2",Matches!$J$2:$J$201,0)),G422=INDEX(Matches!$H$2:$H$201,MATCH($A422&amp;"-2",Matches!$J$2:$J$201,0))),5,IF(SIGN(F422-G422)&lt;&gt;SIGN(INDEX(Matches!$G$2:$G$201,MATCH($A422&amp;"-2",Matches!$J$2:$J$201,0))-INDEX(Matches!$H$2:$H$201,MATCH($A422&amp;"-2",Matches!$J$2:$J$201,0))),0,IF(F422-G422=INDEX(Matches!$G$2:$G$201,MATCH($A422&amp;"-2",Matches!$J$2:$J$201,0))-INDEX(Matches!$H$2:$H$201,MATCH($A422&amp;"-2",Matches!$J$2:$J$201,0)),3,2))))),""))</f>
        <v/>
      </c>
      <c r="Z422" s="12" t="str">
        <f aca="false">IF(OR($B422="",H422="",I422=""),"",IFERROR(IF(OR(INDEX(Matches!$I$2:$I$201,MATCH($A422&amp;"-3",Matches!$J$2:$J$201,0))="Void",INDEX(Matches!$G$2:$G$201,MATCH($A422&amp;"-3",Matches!$J$2:$J$201,0))="",INDEX(Matches!$H$2:$H$201,MATCH($A422&amp;"-3",Matches!$J$2:$J$201,0))=""),"",IF(AND($C422&lt;&gt;"",INDEX(Matches!$F$2:$F$201,MATCH($A422&amp;"-3",Matches!$J$2:$J$201,0))&lt;&gt;"",$C422&gt;=INDEX(Matches!$F$2:$F$201,MATCH($A422&amp;"-3",Matches!$J$2:$J$201,0))),"",IF(AND(H422=INDEX(Matches!$G$2:$G$201,MATCH($A422&amp;"-3",Matches!$J$2:$J$201,0)),I422=INDEX(Matches!$H$2:$H$201,MATCH($A422&amp;"-3",Matches!$J$2:$J$201,0))),5,IF(SIGN(H422-I422)&lt;&gt;SIGN(INDEX(Matches!$G$2:$G$201,MATCH($A422&amp;"-3",Matches!$J$2:$J$201,0))-INDEX(Matches!$H$2:$H$201,MATCH($A422&amp;"-3",Matches!$J$2:$J$201,0))),0,IF(H422-I422=INDEX(Matches!$G$2:$G$201,MATCH($A422&amp;"-3",Matches!$J$2:$J$201,0))-INDEX(Matches!$H$2:$H$201,MATCH($A422&amp;"-3",Matches!$J$2:$J$201,0)),3,2))))),""))</f>
        <v/>
      </c>
      <c r="AA422" s="12" t="str">
        <f aca="false">IF(OR($B422="",J422="",K422=""),"",IFERROR(IF(OR(INDEX(Matches!$I$2:$I$201,MATCH($A422&amp;"-4",Matches!$J$2:$J$201,0))="Void",INDEX(Matches!$G$2:$G$201,MATCH($A422&amp;"-4",Matches!$J$2:$J$201,0))="",INDEX(Matches!$H$2:$H$201,MATCH($A422&amp;"-4",Matches!$J$2:$J$201,0))=""),"",IF(AND($C422&lt;&gt;"",INDEX(Matches!$F$2:$F$201,MATCH($A422&amp;"-4",Matches!$J$2:$J$201,0))&lt;&gt;"",$C422&gt;=INDEX(Matches!$F$2:$F$201,MATCH($A422&amp;"-4",Matches!$J$2:$J$201,0))),"",IF(AND(J422=INDEX(Matches!$G$2:$G$201,MATCH($A422&amp;"-4",Matches!$J$2:$J$201,0)),K422=INDEX(Matches!$H$2:$H$201,MATCH($A422&amp;"-4",Matches!$J$2:$J$201,0))),5,IF(SIGN(J422-K422)&lt;&gt;SIGN(INDEX(Matches!$G$2:$G$201,MATCH($A422&amp;"-4",Matches!$J$2:$J$201,0))-INDEX(Matches!$H$2:$H$201,MATCH($A422&amp;"-4",Matches!$J$2:$J$201,0))),0,IF(J422-K422=INDEX(Matches!$G$2:$G$201,MATCH($A422&amp;"-4",Matches!$J$2:$J$201,0))-INDEX(Matches!$H$2:$H$201,MATCH($A422&amp;"-4",Matches!$J$2:$J$201,0)),3,2))))),""))</f>
        <v/>
      </c>
      <c r="AB422" s="12" t="str">
        <f aca="false">IF(OR($B422="",L422="",M422=""),"",IFERROR(IF(OR(INDEX(Matches!$I$2:$I$201,MATCH($A422&amp;"-5",Matches!$J$2:$J$201,0))="Void",INDEX(Matches!$G$2:$G$201,MATCH($A422&amp;"-5",Matches!$J$2:$J$201,0))="",INDEX(Matches!$H$2:$H$201,MATCH($A422&amp;"-5",Matches!$J$2:$J$201,0))=""),"",IF(AND($C422&lt;&gt;"",INDEX(Matches!$F$2:$F$201,MATCH($A422&amp;"-5",Matches!$J$2:$J$201,0))&lt;&gt;"",$C422&gt;=INDEX(Matches!$F$2:$F$201,MATCH($A422&amp;"-5",Matches!$J$2:$J$201,0))),"",IF(AND(L422=INDEX(Matches!$G$2:$G$201,MATCH($A422&amp;"-5",Matches!$J$2:$J$201,0)),M422=INDEX(Matches!$H$2:$H$201,MATCH($A422&amp;"-5",Matches!$J$2:$J$201,0))),5,IF(SIGN(L422-M422)&lt;&gt;SIGN(INDEX(Matches!$G$2:$G$201,MATCH($A422&amp;"-5",Matches!$J$2:$J$201,0))-INDEX(Matches!$H$2:$H$201,MATCH($A422&amp;"-5",Matches!$J$2:$J$201,0))),0,IF(L422-M422=INDEX(Matches!$G$2:$G$201,MATCH($A422&amp;"-5",Matches!$J$2:$J$201,0))-INDEX(Matches!$H$2:$H$201,MATCH($A422&amp;"-5",Matches!$J$2:$J$201,0)),3,2))))),""))</f>
        <v/>
      </c>
      <c r="AC422" s="12" t="str">
        <f aca="false">IF(OR($B422="",N422="",O422=""),"",IFERROR(IF(OR(INDEX(Matches!$I$2:$I$201,MATCH($A422&amp;"-6",Matches!$J$2:$J$201,0))="Void",INDEX(Matches!$G$2:$G$201,MATCH($A422&amp;"-6",Matches!$J$2:$J$201,0))="",INDEX(Matches!$H$2:$H$201,MATCH($A422&amp;"-6",Matches!$J$2:$J$201,0))=""),"",IF(AND($C422&lt;&gt;"",INDEX(Matches!$F$2:$F$201,MATCH($A422&amp;"-6",Matches!$J$2:$J$201,0))&lt;&gt;"",$C422&gt;=INDEX(Matches!$F$2:$F$201,MATCH($A422&amp;"-6",Matches!$J$2:$J$201,0))),"",IF(AND(N422=INDEX(Matches!$G$2:$G$201,MATCH($A422&amp;"-6",Matches!$J$2:$J$201,0)),O422=INDEX(Matches!$H$2:$H$201,MATCH($A422&amp;"-6",Matches!$J$2:$J$201,0))),5,IF(SIGN(N422-O422)&lt;&gt;SIGN(INDEX(Matches!$G$2:$G$201,MATCH($A422&amp;"-6",Matches!$J$2:$J$201,0))-INDEX(Matches!$H$2:$H$201,MATCH($A422&amp;"-6",Matches!$J$2:$J$201,0))),0,IF(N422-O422=INDEX(Matches!$G$2:$G$201,MATCH($A422&amp;"-6",Matches!$J$2:$J$201,0))-INDEX(Matches!$H$2:$H$201,MATCH($A422&amp;"-6",Matches!$J$2:$J$201,0)),3,2))))),""))</f>
        <v/>
      </c>
      <c r="AD422" s="12" t="str">
        <f aca="false">IF(OR($B422="",P422="",Q422=""),"",IFERROR(IF(OR(INDEX(Matches!$I$2:$I$201,MATCH($A422&amp;"-7",Matches!$J$2:$J$201,0))="Void",INDEX(Matches!$G$2:$G$201,MATCH($A422&amp;"-7",Matches!$J$2:$J$201,0))="",INDEX(Matches!$H$2:$H$201,MATCH($A422&amp;"-7",Matches!$J$2:$J$201,0))=""),"",IF(AND($C422&lt;&gt;"",INDEX(Matches!$F$2:$F$201,MATCH($A422&amp;"-7",Matches!$J$2:$J$201,0))&lt;&gt;"",$C422&gt;=INDEX(Matches!$F$2:$F$201,MATCH($A422&amp;"-7",Matches!$J$2:$J$201,0))),"",IF(AND(P422=INDEX(Matches!$G$2:$G$201,MATCH($A422&amp;"-7",Matches!$J$2:$J$201,0)),Q422=INDEX(Matches!$H$2:$H$201,MATCH($A422&amp;"-7",Matches!$J$2:$J$201,0))),5,IF(SIGN(P422-Q422)&lt;&gt;SIGN(INDEX(Matches!$G$2:$G$201,MATCH($A422&amp;"-7",Matches!$J$2:$J$201,0))-INDEX(Matches!$H$2:$H$201,MATCH($A422&amp;"-7",Matches!$J$2:$J$201,0))),0,IF(P422-Q422=INDEX(Matches!$G$2:$G$201,MATCH($A422&amp;"-7",Matches!$J$2:$J$201,0))-INDEX(Matches!$H$2:$H$201,MATCH($A422&amp;"-7",Matches!$J$2:$J$201,0)),3,2))))),""))</f>
        <v/>
      </c>
      <c r="AE422" s="12" t="str">
        <f aca="false">IF(OR($B422="",R422="",S422=""),"",IFERROR(IF(OR(INDEX(Matches!$I$2:$I$201,MATCH($A422&amp;"-8",Matches!$J$2:$J$201,0))="Void",INDEX(Matches!$G$2:$G$201,MATCH($A422&amp;"-8",Matches!$J$2:$J$201,0))="",INDEX(Matches!$H$2:$H$201,MATCH($A422&amp;"-8",Matches!$J$2:$J$201,0))=""),"",IF(AND($C422&lt;&gt;"",INDEX(Matches!$F$2:$F$201,MATCH($A422&amp;"-8",Matches!$J$2:$J$201,0))&lt;&gt;"",$C422&gt;=INDEX(Matches!$F$2:$F$201,MATCH($A422&amp;"-8",Matches!$J$2:$J$201,0))),"",IF(AND(R422=INDEX(Matches!$G$2:$G$201,MATCH($A422&amp;"-8",Matches!$J$2:$J$201,0)),S422=INDEX(Matches!$H$2:$H$201,MATCH($A422&amp;"-8",Matches!$J$2:$J$201,0))),5,IF(SIGN(R422-S422)&lt;&gt;SIGN(INDEX(Matches!$G$2:$G$201,MATCH($A422&amp;"-8",Matches!$J$2:$J$201,0))-INDEX(Matches!$H$2:$H$201,MATCH($A422&amp;"-8",Matches!$J$2:$J$201,0))),0,IF(R422-S422=INDEX(Matches!$G$2:$G$201,MATCH($A422&amp;"-8",Matches!$J$2:$J$201,0))-INDEX(Matches!$H$2:$H$201,MATCH($A422&amp;"-8",Matches!$J$2:$J$201,0)),3,2))))),""))</f>
        <v/>
      </c>
      <c r="AF422" s="12" t="str">
        <f aca="false">IF(OR($B422="",T422="",U422=""),"",IFERROR(IF(OR(INDEX(Matches!$I$2:$I$201,MATCH($A422&amp;"-9",Matches!$J$2:$J$201,0))="Void",INDEX(Matches!$G$2:$G$201,MATCH($A422&amp;"-9",Matches!$J$2:$J$201,0))="",INDEX(Matches!$H$2:$H$201,MATCH($A422&amp;"-9",Matches!$J$2:$J$201,0))=""),"",IF(AND($C422&lt;&gt;"",INDEX(Matches!$F$2:$F$201,MATCH($A422&amp;"-9",Matches!$J$2:$J$201,0))&lt;&gt;"",$C422&gt;=INDEX(Matches!$F$2:$F$201,MATCH($A422&amp;"-9",Matches!$J$2:$J$201,0))),"",IF(AND(T422=INDEX(Matches!$G$2:$G$201,MATCH($A422&amp;"-9",Matches!$J$2:$J$201,0)),U422=INDEX(Matches!$H$2:$H$201,MATCH($A422&amp;"-9",Matches!$J$2:$J$201,0))),5,IF(SIGN(T422-U422)&lt;&gt;SIGN(INDEX(Matches!$G$2:$G$201,MATCH($A422&amp;"-9",Matches!$J$2:$J$201,0))-INDEX(Matches!$H$2:$H$201,MATCH($A422&amp;"-9",Matches!$J$2:$J$201,0))),0,IF(T422-U422=INDEX(Matches!$G$2:$G$201,MATCH($A422&amp;"-9",Matches!$J$2:$J$201,0))-INDEX(Matches!$H$2:$H$201,MATCH($A422&amp;"-9",Matches!$J$2:$J$201,0)),3,2))))),""))</f>
        <v/>
      </c>
      <c r="AG422" s="12" t="str">
        <f aca="false">IF(OR($B422="",V422="",W422=""),"",IFERROR(IF(OR(INDEX(Matches!$I$2:$I$201,MATCH($A422&amp;"-10",Matches!$J$2:$J$201,0))="Void",INDEX(Matches!$G$2:$G$201,MATCH($A422&amp;"-10",Matches!$J$2:$J$201,0))="",INDEX(Matches!$H$2:$H$201,MATCH($A422&amp;"-10",Matches!$J$2:$J$201,0))=""),"",IF(AND($C422&lt;&gt;"",INDEX(Matches!$F$2:$F$201,MATCH($A422&amp;"-10",Matches!$J$2:$J$201,0))&lt;&gt;"",$C422&gt;=INDEX(Matches!$F$2:$F$201,MATCH($A422&amp;"-10",Matches!$J$2:$J$201,0))),"",IF(AND(V422=INDEX(Matches!$G$2:$G$201,MATCH($A422&amp;"-10",Matches!$J$2:$J$201,0)),W422=INDEX(Matches!$H$2:$H$201,MATCH($A422&amp;"-10",Matches!$J$2:$J$201,0))),5,IF(SIGN(V422-W422)&lt;&gt;SIGN(INDEX(Matches!$G$2:$G$201,MATCH($A422&amp;"-10",Matches!$J$2:$J$201,0))-INDEX(Matches!$H$2:$H$201,MATCH($A422&amp;"-10",Matches!$J$2:$J$201,0))),0,IF(V422-W422=INDEX(Matches!$G$2:$G$201,MATCH($A422&amp;"-10",Matches!$J$2:$J$201,0))-INDEX(Matches!$H$2:$H$201,MATCH($A422&amp;"-10",Matches!$J$2:$J$201,0)),3,2))))),""))</f>
        <v/>
      </c>
      <c r="AH422" s="13" t="str">
        <f aca="false">IF($B422="","",SUM(X422:AG422))</f>
        <v/>
      </c>
      <c r="AI422" s="12" t="str">
        <f aca="false">IF($B422="","",COUNTIF(X422:AG422,5))</f>
        <v/>
      </c>
      <c r="AJ422" s="12" t="str">
        <f aca="false">IF($B422="","",COUNTIF(X422:AG422,"&gt;=2"))</f>
        <v/>
      </c>
      <c r="AK422" s="12" t="str">
        <f aca="false">IF($B422="","",COUNT(X422:AG422))</f>
        <v/>
      </c>
    </row>
    <row r="423" customFormat="false" ht="15" hidden="false" customHeight="false" outlineLevel="0" collapsed="false">
      <c r="A423" s="7"/>
      <c r="B423" s="7"/>
      <c r="C423" s="11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12" t="str">
        <f aca="false">IF(OR($B423="",D423="",E423=""),"",IFERROR(IF(OR(INDEX(Matches!$I$2:$I$201,MATCH($A423&amp;"-1",Matches!$J$2:$J$201,0))="Void",INDEX(Matches!$G$2:$G$201,MATCH($A423&amp;"-1",Matches!$J$2:$J$201,0))="",INDEX(Matches!$H$2:$H$201,MATCH($A423&amp;"-1",Matches!$J$2:$J$201,0))=""),"",IF(AND($C423&lt;&gt;"",INDEX(Matches!$F$2:$F$201,MATCH($A423&amp;"-1",Matches!$J$2:$J$201,0))&lt;&gt;"",$C423&gt;=INDEX(Matches!$F$2:$F$201,MATCH($A423&amp;"-1",Matches!$J$2:$J$201,0))),"",IF(AND(D423=INDEX(Matches!$G$2:$G$201,MATCH($A423&amp;"-1",Matches!$J$2:$J$201,0)),E423=INDEX(Matches!$H$2:$H$201,MATCH($A423&amp;"-1",Matches!$J$2:$J$201,0))),5,IF(SIGN(D423-E423)&lt;&gt;SIGN(INDEX(Matches!$G$2:$G$201,MATCH($A423&amp;"-1",Matches!$J$2:$J$201,0))-INDEX(Matches!$H$2:$H$201,MATCH($A423&amp;"-1",Matches!$J$2:$J$201,0))),0,IF(D423-E423=INDEX(Matches!$G$2:$G$201,MATCH($A423&amp;"-1",Matches!$J$2:$J$201,0))-INDEX(Matches!$H$2:$H$201,MATCH($A423&amp;"-1",Matches!$J$2:$J$201,0)),3,2))))),""))</f>
        <v/>
      </c>
      <c r="Y423" s="12" t="str">
        <f aca="false">IF(OR($B423="",F423="",G423=""),"",IFERROR(IF(OR(INDEX(Matches!$I$2:$I$201,MATCH($A423&amp;"-2",Matches!$J$2:$J$201,0))="Void",INDEX(Matches!$G$2:$G$201,MATCH($A423&amp;"-2",Matches!$J$2:$J$201,0))="",INDEX(Matches!$H$2:$H$201,MATCH($A423&amp;"-2",Matches!$J$2:$J$201,0))=""),"",IF(AND($C423&lt;&gt;"",INDEX(Matches!$F$2:$F$201,MATCH($A423&amp;"-2",Matches!$J$2:$J$201,0))&lt;&gt;"",$C423&gt;=INDEX(Matches!$F$2:$F$201,MATCH($A423&amp;"-2",Matches!$J$2:$J$201,0))),"",IF(AND(F423=INDEX(Matches!$G$2:$G$201,MATCH($A423&amp;"-2",Matches!$J$2:$J$201,0)),G423=INDEX(Matches!$H$2:$H$201,MATCH($A423&amp;"-2",Matches!$J$2:$J$201,0))),5,IF(SIGN(F423-G423)&lt;&gt;SIGN(INDEX(Matches!$G$2:$G$201,MATCH($A423&amp;"-2",Matches!$J$2:$J$201,0))-INDEX(Matches!$H$2:$H$201,MATCH($A423&amp;"-2",Matches!$J$2:$J$201,0))),0,IF(F423-G423=INDEX(Matches!$G$2:$G$201,MATCH($A423&amp;"-2",Matches!$J$2:$J$201,0))-INDEX(Matches!$H$2:$H$201,MATCH($A423&amp;"-2",Matches!$J$2:$J$201,0)),3,2))))),""))</f>
        <v/>
      </c>
      <c r="Z423" s="12" t="str">
        <f aca="false">IF(OR($B423="",H423="",I423=""),"",IFERROR(IF(OR(INDEX(Matches!$I$2:$I$201,MATCH($A423&amp;"-3",Matches!$J$2:$J$201,0))="Void",INDEX(Matches!$G$2:$G$201,MATCH($A423&amp;"-3",Matches!$J$2:$J$201,0))="",INDEX(Matches!$H$2:$H$201,MATCH($A423&amp;"-3",Matches!$J$2:$J$201,0))=""),"",IF(AND($C423&lt;&gt;"",INDEX(Matches!$F$2:$F$201,MATCH($A423&amp;"-3",Matches!$J$2:$J$201,0))&lt;&gt;"",$C423&gt;=INDEX(Matches!$F$2:$F$201,MATCH($A423&amp;"-3",Matches!$J$2:$J$201,0))),"",IF(AND(H423=INDEX(Matches!$G$2:$G$201,MATCH($A423&amp;"-3",Matches!$J$2:$J$201,0)),I423=INDEX(Matches!$H$2:$H$201,MATCH($A423&amp;"-3",Matches!$J$2:$J$201,0))),5,IF(SIGN(H423-I423)&lt;&gt;SIGN(INDEX(Matches!$G$2:$G$201,MATCH($A423&amp;"-3",Matches!$J$2:$J$201,0))-INDEX(Matches!$H$2:$H$201,MATCH($A423&amp;"-3",Matches!$J$2:$J$201,0))),0,IF(H423-I423=INDEX(Matches!$G$2:$G$201,MATCH($A423&amp;"-3",Matches!$J$2:$J$201,0))-INDEX(Matches!$H$2:$H$201,MATCH($A423&amp;"-3",Matches!$J$2:$J$201,0)),3,2))))),""))</f>
        <v/>
      </c>
      <c r="AA423" s="12" t="str">
        <f aca="false">IF(OR($B423="",J423="",K423=""),"",IFERROR(IF(OR(INDEX(Matches!$I$2:$I$201,MATCH($A423&amp;"-4",Matches!$J$2:$J$201,0))="Void",INDEX(Matches!$G$2:$G$201,MATCH($A423&amp;"-4",Matches!$J$2:$J$201,0))="",INDEX(Matches!$H$2:$H$201,MATCH($A423&amp;"-4",Matches!$J$2:$J$201,0))=""),"",IF(AND($C423&lt;&gt;"",INDEX(Matches!$F$2:$F$201,MATCH($A423&amp;"-4",Matches!$J$2:$J$201,0))&lt;&gt;"",$C423&gt;=INDEX(Matches!$F$2:$F$201,MATCH($A423&amp;"-4",Matches!$J$2:$J$201,0))),"",IF(AND(J423=INDEX(Matches!$G$2:$G$201,MATCH($A423&amp;"-4",Matches!$J$2:$J$201,0)),K423=INDEX(Matches!$H$2:$H$201,MATCH($A423&amp;"-4",Matches!$J$2:$J$201,0))),5,IF(SIGN(J423-K423)&lt;&gt;SIGN(INDEX(Matches!$G$2:$G$201,MATCH($A423&amp;"-4",Matches!$J$2:$J$201,0))-INDEX(Matches!$H$2:$H$201,MATCH($A423&amp;"-4",Matches!$J$2:$J$201,0))),0,IF(J423-K423=INDEX(Matches!$G$2:$G$201,MATCH($A423&amp;"-4",Matches!$J$2:$J$201,0))-INDEX(Matches!$H$2:$H$201,MATCH($A423&amp;"-4",Matches!$J$2:$J$201,0)),3,2))))),""))</f>
        <v/>
      </c>
      <c r="AB423" s="12" t="str">
        <f aca="false">IF(OR($B423="",L423="",M423=""),"",IFERROR(IF(OR(INDEX(Matches!$I$2:$I$201,MATCH($A423&amp;"-5",Matches!$J$2:$J$201,0))="Void",INDEX(Matches!$G$2:$G$201,MATCH($A423&amp;"-5",Matches!$J$2:$J$201,0))="",INDEX(Matches!$H$2:$H$201,MATCH($A423&amp;"-5",Matches!$J$2:$J$201,0))=""),"",IF(AND($C423&lt;&gt;"",INDEX(Matches!$F$2:$F$201,MATCH($A423&amp;"-5",Matches!$J$2:$J$201,0))&lt;&gt;"",$C423&gt;=INDEX(Matches!$F$2:$F$201,MATCH($A423&amp;"-5",Matches!$J$2:$J$201,0))),"",IF(AND(L423=INDEX(Matches!$G$2:$G$201,MATCH($A423&amp;"-5",Matches!$J$2:$J$201,0)),M423=INDEX(Matches!$H$2:$H$201,MATCH($A423&amp;"-5",Matches!$J$2:$J$201,0))),5,IF(SIGN(L423-M423)&lt;&gt;SIGN(INDEX(Matches!$G$2:$G$201,MATCH($A423&amp;"-5",Matches!$J$2:$J$201,0))-INDEX(Matches!$H$2:$H$201,MATCH($A423&amp;"-5",Matches!$J$2:$J$201,0))),0,IF(L423-M423=INDEX(Matches!$G$2:$G$201,MATCH($A423&amp;"-5",Matches!$J$2:$J$201,0))-INDEX(Matches!$H$2:$H$201,MATCH($A423&amp;"-5",Matches!$J$2:$J$201,0)),3,2))))),""))</f>
        <v/>
      </c>
      <c r="AC423" s="12" t="str">
        <f aca="false">IF(OR($B423="",N423="",O423=""),"",IFERROR(IF(OR(INDEX(Matches!$I$2:$I$201,MATCH($A423&amp;"-6",Matches!$J$2:$J$201,0))="Void",INDEX(Matches!$G$2:$G$201,MATCH($A423&amp;"-6",Matches!$J$2:$J$201,0))="",INDEX(Matches!$H$2:$H$201,MATCH($A423&amp;"-6",Matches!$J$2:$J$201,0))=""),"",IF(AND($C423&lt;&gt;"",INDEX(Matches!$F$2:$F$201,MATCH($A423&amp;"-6",Matches!$J$2:$J$201,0))&lt;&gt;"",$C423&gt;=INDEX(Matches!$F$2:$F$201,MATCH($A423&amp;"-6",Matches!$J$2:$J$201,0))),"",IF(AND(N423=INDEX(Matches!$G$2:$G$201,MATCH($A423&amp;"-6",Matches!$J$2:$J$201,0)),O423=INDEX(Matches!$H$2:$H$201,MATCH($A423&amp;"-6",Matches!$J$2:$J$201,0))),5,IF(SIGN(N423-O423)&lt;&gt;SIGN(INDEX(Matches!$G$2:$G$201,MATCH($A423&amp;"-6",Matches!$J$2:$J$201,0))-INDEX(Matches!$H$2:$H$201,MATCH($A423&amp;"-6",Matches!$J$2:$J$201,0))),0,IF(N423-O423=INDEX(Matches!$G$2:$G$201,MATCH($A423&amp;"-6",Matches!$J$2:$J$201,0))-INDEX(Matches!$H$2:$H$201,MATCH($A423&amp;"-6",Matches!$J$2:$J$201,0)),3,2))))),""))</f>
        <v/>
      </c>
      <c r="AD423" s="12" t="str">
        <f aca="false">IF(OR($B423="",P423="",Q423=""),"",IFERROR(IF(OR(INDEX(Matches!$I$2:$I$201,MATCH($A423&amp;"-7",Matches!$J$2:$J$201,0))="Void",INDEX(Matches!$G$2:$G$201,MATCH($A423&amp;"-7",Matches!$J$2:$J$201,0))="",INDEX(Matches!$H$2:$H$201,MATCH($A423&amp;"-7",Matches!$J$2:$J$201,0))=""),"",IF(AND($C423&lt;&gt;"",INDEX(Matches!$F$2:$F$201,MATCH($A423&amp;"-7",Matches!$J$2:$J$201,0))&lt;&gt;"",$C423&gt;=INDEX(Matches!$F$2:$F$201,MATCH($A423&amp;"-7",Matches!$J$2:$J$201,0))),"",IF(AND(P423=INDEX(Matches!$G$2:$G$201,MATCH($A423&amp;"-7",Matches!$J$2:$J$201,0)),Q423=INDEX(Matches!$H$2:$H$201,MATCH($A423&amp;"-7",Matches!$J$2:$J$201,0))),5,IF(SIGN(P423-Q423)&lt;&gt;SIGN(INDEX(Matches!$G$2:$G$201,MATCH($A423&amp;"-7",Matches!$J$2:$J$201,0))-INDEX(Matches!$H$2:$H$201,MATCH($A423&amp;"-7",Matches!$J$2:$J$201,0))),0,IF(P423-Q423=INDEX(Matches!$G$2:$G$201,MATCH($A423&amp;"-7",Matches!$J$2:$J$201,0))-INDEX(Matches!$H$2:$H$201,MATCH($A423&amp;"-7",Matches!$J$2:$J$201,0)),3,2))))),""))</f>
        <v/>
      </c>
      <c r="AE423" s="12" t="str">
        <f aca="false">IF(OR($B423="",R423="",S423=""),"",IFERROR(IF(OR(INDEX(Matches!$I$2:$I$201,MATCH($A423&amp;"-8",Matches!$J$2:$J$201,0))="Void",INDEX(Matches!$G$2:$G$201,MATCH($A423&amp;"-8",Matches!$J$2:$J$201,0))="",INDEX(Matches!$H$2:$H$201,MATCH($A423&amp;"-8",Matches!$J$2:$J$201,0))=""),"",IF(AND($C423&lt;&gt;"",INDEX(Matches!$F$2:$F$201,MATCH($A423&amp;"-8",Matches!$J$2:$J$201,0))&lt;&gt;"",$C423&gt;=INDEX(Matches!$F$2:$F$201,MATCH($A423&amp;"-8",Matches!$J$2:$J$201,0))),"",IF(AND(R423=INDEX(Matches!$G$2:$G$201,MATCH($A423&amp;"-8",Matches!$J$2:$J$201,0)),S423=INDEX(Matches!$H$2:$H$201,MATCH($A423&amp;"-8",Matches!$J$2:$J$201,0))),5,IF(SIGN(R423-S423)&lt;&gt;SIGN(INDEX(Matches!$G$2:$G$201,MATCH($A423&amp;"-8",Matches!$J$2:$J$201,0))-INDEX(Matches!$H$2:$H$201,MATCH($A423&amp;"-8",Matches!$J$2:$J$201,0))),0,IF(R423-S423=INDEX(Matches!$G$2:$G$201,MATCH($A423&amp;"-8",Matches!$J$2:$J$201,0))-INDEX(Matches!$H$2:$H$201,MATCH($A423&amp;"-8",Matches!$J$2:$J$201,0)),3,2))))),""))</f>
        <v/>
      </c>
      <c r="AF423" s="12" t="str">
        <f aca="false">IF(OR($B423="",T423="",U423=""),"",IFERROR(IF(OR(INDEX(Matches!$I$2:$I$201,MATCH($A423&amp;"-9",Matches!$J$2:$J$201,0))="Void",INDEX(Matches!$G$2:$G$201,MATCH($A423&amp;"-9",Matches!$J$2:$J$201,0))="",INDEX(Matches!$H$2:$H$201,MATCH($A423&amp;"-9",Matches!$J$2:$J$201,0))=""),"",IF(AND($C423&lt;&gt;"",INDEX(Matches!$F$2:$F$201,MATCH($A423&amp;"-9",Matches!$J$2:$J$201,0))&lt;&gt;"",$C423&gt;=INDEX(Matches!$F$2:$F$201,MATCH($A423&amp;"-9",Matches!$J$2:$J$201,0))),"",IF(AND(T423=INDEX(Matches!$G$2:$G$201,MATCH($A423&amp;"-9",Matches!$J$2:$J$201,0)),U423=INDEX(Matches!$H$2:$H$201,MATCH($A423&amp;"-9",Matches!$J$2:$J$201,0))),5,IF(SIGN(T423-U423)&lt;&gt;SIGN(INDEX(Matches!$G$2:$G$201,MATCH($A423&amp;"-9",Matches!$J$2:$J$201,0))-INDEX(Matches!$H$2:$H$201,MATCH($A423&amp;"-9",Matches!$J$2:$J$201,0))),0,IF(T423-U423=INDEX(Matches!$G$2:$G$201,MATCH($A423&amp;"-9",Matches!$J$2:$J$201,0))-INDEX(Matches!$H$2:$H$201,MATCH($A423&amp;"-9",Matches!$J$2:$J$201,0)),3,2))))),""))</f>
        <v/>
      </c>
      <c r="AG423" s="12" t="str">
        <f aca="false">IF(OR($B423="",V423="",W423=""),"",IFERROR(IF(OR(INDEX(Matches!$I$2:$I$201,MATCH($A423&amp;"-10",Matches!$J$2:$J$201,0))="Void",INDEX(Matches!$G$2:$G$201,MATCH($A423&amp;"-10",Matches!$J$2:$J$201,0))="",INDEX(Matches!$H$2:$H$201,MATCH($A423&amp;"-10",Matches!$J$2:$J$201,0))=""),"",IF(AND($C423&lt;&gt;"",INDEX(Matches!$F$2:$F$201,MATCH($A423&amp;"-10",Matches!$J$2:$J$201,0))&lt;&gt;"",$C423&gt;=INDEX(Matches!$F$2:$F$201,MATCH($A423&amp;"-10",Matches!$J$2:$J$201,0))),"",IF(AND(V423=INDEX(Matches!$G$2:$G$201,MATCH($A423&amp;"-10",Matches!$J$2:$J$201,0)),W423=INDEX(Matches!$H$2:$H$201,MATCH($A423&amp;"-10",Matches!$J$2:$J$201,0))),5,IF(SIGN(V423-W423)&lt;&gt;SIGN(INDEX(Matches!$G$2:$G$201,MATCH($A423&amp;"-10",Matches!$J$2:$J$201,0))-INDEX(Matches!$H$2:$H$201,MATCH($A423&amp;"-10",Matches!$J$2:$J$201,0))),0,IF(V423-W423=INDEX(Matches!$G$2:$G$201,MATCH($A423&amp;"-10",Matches!$J$2:$J$201,0))-INDEX(Matches!$H$2:$H$201,MATCH($A423&amp;"-10",Matches!$J$2:$J$201,0)),3,2))))),""))</f>
        <v/>
      </c>
      <c r="AH423" s="13" t="str">
        <f aca="false">IF($B423="","",SUM(X423:AG423))</f>
        <v/>
      </c>
      <c r="AI423" s="12" t="str">
        <f aca="false">IF($B423="","",COUNTIF(X423:AG423,5))</f>
        <v/>
      </c>
      <c r="AJ423" s="12" t="str">
        <f aca="false">IF($B423="","",COUNTIF(X423:AG423,"&gt;=2"))</f>
        <v/>
      </c>
      <c r="AK423" s="12" t="str">
        <f aca="false">IF($B423="","",COUNT(X423:AG423))</f>
        <v/>
      </c>
    </row>
    <row r="424" customFormat="false" ht="15" hidden="false" customHeight="false" outlineLevel="0" collapsed="false">
      <c r="A424" s="7"/>
      <c r="B424" s="7"/>
      <c r="C424" s="11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12" t="str">
        <f aca="false">IF(OR($B424="",D424="",E424=""),"",IFERROR(IF(OR(INDEX(Matches!$I$2:$I$201,MATCH($A424&amp;"-1",Matches!$J$2:$J$201,0))="Void",INDEX(Matches!$G$2:$G$201,MATCH($A424&amp;"-1",Matches!$J$2:$J$201,0))="",INDEX(Matches!$H$2:$H$201,MATCH($A424&amp;"-1",Matches!$J$2:$J$201,0))=""),"",IF(AND($C424&lt;&gt;"",INDEX(Matches!$F$2:$F$201,MATCH($A424&amp;"-1",Matches!$J$2:$J$201,0))&lt;&gt;"",$C424&gt;=INDEX(Matches!$F$2:$F$201,MATCH($A424&amp;"-1",Matches!$J$2:$J$201,0))),"",IF(AND(D424=INDEX(Matches!$G$2:$G$201,MATCH($A424&amp;"-1",Matches!$J$2:$J$201,0)),E424=INDEX(Matches!$H$2:$H$201,MATCH($A424&amp;"-1",Matches!$J$2:$J$201,0))),5,IF(SIGN(D424-E424)&lt;&gt;SIGN(INDEX(Matches!$G$2:$G$201,MATCH($A424&amp;"-1",Matches!$J$2:$J$201,0))-INDEX(Matches!$H$2:$H$201,MATCH($A424&amp;"-1",Matches!$J$2:$J$201,0))),0,IF(D424-E424=INDEX(Matches!$G$2:$G$201,MATCH($A424&amp;"-1",Matches!$J$2:$J$201,0))-INDEX(Matches!$H$2:$H$201,MATCH($A424&amp;"-1",Matches!$J$2:$J$201,0)),3,2))))),""))</f>
        <v/>
      </c>
      <c r="Y424" s="12" t="str">
        <f aca="false">IF(OR($B424="",F424="",G424=""),"",IFERROR(IF(OR(INDEX(Matches!$I$2:$I$201,MATCH($A424&amp;"-2",Matches!$J$2:$J$201,0))="Void",INDEX(Matches!$G$2:$G$201,MATCH($A424&amp;"-2",Matches!$J$2:$J$201,0))="",INDEX(Matches!$H$2:$H$201,MATCH($A424&amp;"-2",Matches!$J$2:$J$201,0))=""),"",IF(AND($C424&lt;&gt;"",INDEX(Matches!$F$2:$F$201,MATCH($A424&amp;"-2",Matches!$J$2:$J$201,0))&lt;&gt;"",$C424&gt;=INDEX(Matches!$F$2:$F$201,MATCH($A424&amp;"-2",Matches!$J$2:$J$201,0))),"",IF(AND(F424=INDEX(Matches!$G$2:$G$201,MATCH($A424&amp;"-2",Matches!$J$2:$J$201,0)),G424=INDEX(Matches!$H$2:$H$201,MATCH($A424&amp;"-2",Matches!$J$2:$J$201,0))),5,IF(SIGN(F424-G424)&lt;&gt;SIGN(INDEX(Matches!$G$2:$G$201,MATCH($A424&amp;"-2",Matches!$J$2:$J$201,0))-INDEX(Matches!$H$2:$H$201,MATCH($A424&amp;"-2",Matches!$J$2:$J$201,0))),0,IF(F424-G424=INDEX(Matches!$G$2:$G$201,MATCH($A424&amp;"-2",Matches!$J$2:$J$201,0))-INDEX(Matches!$H$2:$H$201,MATCH($A424&amp;"-2",Matches!$J$2:$J$201,0)),3,2))))),""))</f>
        <v/>
      </c>
      <c r="Z424" s="12" t="str">
        <f aca="false">IF(OR($B424="",H424="",I424=""),"",IFERROR(IF(OR(INDEX(Matches!$I$2:$I$201,MATCH($A424&amp;"-3",Matches!$J$2:$J$201,0))="Void",INDEX(Matches!$G$2:$G$201,MATCH($A424&amp;"-3",Matches!$J$2:$J$201,0))="",INDEX(Matches!$H$2:$H$201,MATCH($A424&amp;"-3",Matches!$J$2:$J$201,0))=""),"",IF(AND($C424&lt;&gt;"",INDEX(Matches!$F$2:$F$201,MATCH($A424&amp;"-3",Matches!$J$2:$J$201,0))&lt;&gt;"",$C424&gt;=INDEX(Matches!$F$2:$F$201,MATCH($A424&amp;"-3",Matches!$J$2:$J$201,0))),"",IF(AND(H424=INDEX(Matches!$G$2:$G$201,MATCH($A424&amp;"-3",Matches!$J$2:$J$201,0)),I424=INDEX(Matches!$H$2:$H$201,MATCH($A424&amp;"-3",Matches!$J$2:$J$201,0))),5,IF(SIGN(H424-I424)&lt;&gt;SIGN(INDEX(Matches!$G$2:$G$201,MATCH($A424&amp;"-3",Matches!$J$2:$J$201,0))-INDEX(Matches!$H$2:$H$201,MATCH($A424&amp;"-3",Matches!$J$2:$J$201,0))),0,IF(H424-I424=INDEX(Matches!$G$2:$G$201,MATCH($A424&amp;"-3",Matches!$J$2:$J$201,0))-INDEX(Matches!$H$2:$H$201,MATCH($A424&amp;"-3",Matches!$J$2:$J$201,0)),3,2))))),""))</f>
        <v/>
      </c>
      <c r="AA424" s="12" t="str">
        <f aca="false">IF(OR($B424="",J424="",K424=""),"",IFERROR(IF(OR(INDEX(Matches!$I$2:$I$201,MATCH($A424&amp;"-4",Matches!$J$2:$J$201,0))="Void",INDEX(Matches!$G$2:$G$201,MATCH($A424&amp;"-4",Matches!$J$2:$J$201,0))="",INDEX(Matches!$H$2:$H$201,MATCH($A424&amp;"-4",Matches!$J$2:$J$201,0))=""),"",IF(AND($C424&lt;&gt;"",INDEX(Matches!$F$2:$F$201,MATCH($A424&amp;"-4",Matches!$J$2:$J$201,0))&lt;&gt;"",$C424&gt;=INDEX(Matches!$F$2:$F$201,MATCH($A424&amp;"-4",Matches!$J$2:$J$201,0))),"",IF(AND(J424=INDEX(Matches!$G$2:$G$201,MATCH($A424&amp;"-4",Matches!$J$2:$J$201,0)),K424=INDEX(Matches!$H$2:$H$201,MATCH($A424&amp;"-4",Matches!$J$2:$J$201,0))),5,IF(SIGN(J424-K424)&lt;&gt;SIGN(INDEX(Matches!$G$2:$G$201,MATCH($A424&amp;"-4",Matches!$J$2:$J$201,0))-INDEX(Matches!$H$2:$H$201,MATCH($A424&amp;"-4",Matches!$J$2:$J$201,0))),0,IF(J424-K424=INDEX(Matches!$G$2:$G$201,MATCH($A424&amp;"-4",Matches!$J$2:$J$201,0))-INDEX(Matches!$H$2:$H$201,MATCH($A424&amp;"-4",Matches!$J$2:$J$201,0)),3,2))))),""))</f>
        <v/>
      </c>
      <c r="AB424" s="12" t="str">
        <f aca="false">IF(OR($B424="",L424="",M424=""),"",IFERROR(IF(OR(INDEX(Matches!$I$2:$I$201,MATCH($A424&amp;"-5",Matches!$J$2:$J$201,0))="Void",INDEX(Matches!$G$2:$G$201,MATCH($A424&amp;"-5",Matches!$J$2:$J$201,0))="",INDEX(Matches!$H$2:$H$201,MATCH($A424&amp;"-5",Matches!$J$2:$J$201,0))=""),"",IF(AND($C424&lt;&gt;"",INDEX(Matches!$F$2:$F$201,MATCH($A424&amp;"-5",Matches!$J$2:$J$201,0))&lt;&gt;"",$C424&gt;=INDEX(Matches!$F$2:$F$201,MATCH($A424&amp;"-5",Matches!$J$2:$J$201,0))),"",IF(AND(L424=INDEX(Matches!$G$2:$G$201,MATCH($A424&amp;"-5",Matches!$J$2:$J$201,0)),M424=INDEX(Matches!$H$2:$H$201,MATCH($A424&amp;"-5",Matches!$J$2:$J$201,0))),5,IF(SIGN(L424-M424)&lt;&gt;SIGN(INDEX(Matches!$G$2:$G$201,MATCH($A424&amp;"-5",Matches!$J$2:$J$201,0))-INDEX(Matches!$H$2:$H$201,MATCH($A424&amp;"-5",Matches!$J$2:$J$201,0))),0,IF(L424-M424=INDEX(Matches!$G$2:$G$201,MATCH($A424&amp;"-5",Matches!$J$2:$J$201,0))-INDEX(Matches!$H$2:$H$201,MATCH($A424&amp;"-5",Matches!$J$2:$J$201,0)),3,2))))),""))</f>
        <v/>
      </c>
      <c r="AC424" s="12" t="str">
        <f aca="false">IF(OR($B424="",N424="",O424=""),"",IFERROR(IF(OR(INDEX(Matches!$I$2:$I$201,MATCH($A424&amp;"-6",Matches!$J$2:$J$201,0))="Void",INDEX(Matches!$G$2:$G$201,MATCH($A424&amp;"-6",Matches!$J$2:$J$201,0))="",INDEX(Matches!$H$2:$H$201,MATCH($A424&amp;"-6",Matches!$J$2:$J$201,0))=""),"",IF(AND($C424&lt;&gt;"",INDEX(Matches!$F$2:$F$201,MATCH($A424&amp;"-6",Matches!$J$2:$J$201,0))&lt;&gt;"",$C424&gt;=INDEX(Matches!$F$2:$F$201,MATCH($A424&amp;"-6",Matches!$J$2:$J$201,0))),"",IF(AND(N424=INDEX(Matches!$G$2:$G$201,MATCH($A424&amp;"-6",Matches!$J$2:$J$201,0)),O424=INDEX(Matches!$H$2:$H$201,MATCH($A424&amp;"-6",Matches!$J$2:$J$201,0))),5,IF(SIGN(N424-O424)&lt;&gt;SIGN(INDEX(Matches!$G$2:$G$201,MATCH($A424&amp;"-6",Matches!$J$2:$J$201,0))-INDEX(Matches!$H$2:$H$201,MATCH($A424&amp;"-6",Matches!$J$2:$J$201,0))),0,IF(N424-O424=INDEX(Matches!$G$2:$G$201,MATCH($A424&amp;"-6",Matches!$J$2:$J$201,0))-INDEX(Matches!$H$2:$H$201,MATCH($A424&amp;"-6",Matches!$J$2:$J$201,0)),3,2))))),""))</f>
        <v/>
      </c>
      <c r="AD424" s="12" t="str">
        <f aca="false">IF(OR($B424="",P424="",Q424=""),"",IFERROR(IF(OR(INDEX(Matches!$I$2:$I$201,MATCH($A424&amp;"-7",Matches!$J$2:$J$201,0))="Void",INDEX(Matches!$G$2:$G$201,MATCH($A424&amp;"-7",Matches!$J$2:$J$201,0))="",INDEX(Matches!$H$2:$H$201,MATCH($A424&amp;"-7",Matches!$J$2:$J$201,0))=""),"",IF(AND($C424&lt;&gt;"",INDEX(Matches!$F$2:$F$201,MATCH($A424&amp;"-7",Matches!$J$2:$J$201,0))&lt;&gt;"",$C424&gt;=INDEX(Matches!$F$2:$F$201,MATCH($A424&amp;"-7",Matches!$J$2:$J$201,0))),"",IF(AND(P424=INDEX(Matches!$G$2:$G$201,MATCH($A424&amp;"-7",Matches!$J$2:$J$201,0)),Q424=INDEX(Matches!$H$2:$H$201,MATCH($A424&amp;"-7",Matches!$J$2:$J$201,0))),5,IF(SIGN(P424-Q424)&lt;&gt;SIGN(INDEX(Matches!$G$2:$G$201,MATCH($A424&amp;"-7",Matches!$J$2:$J$201,0))-INDEX(Matches!$H$2:$H$201,MATCH($A424&amp;"-7",Matches!$J$2:$J$201,0))),0,IF(P424-Q424=INDEX(Matches!$G$2:$G$201,MATCH($A424&amp;"-7",Matches!$J$2:$J$201,0))-INDEX(Matches!$H$2:$H$201,MATCH($A424&amp;"-7",Matches!$J$2:$J$201,0)),3,2))))),""))</f>
        <v/>
      </c>
      <c r="AE424" s="12" t="str">
        <f aca="false">IF(OR($B424="",R424="",S424=""),"",IFERROR(IF(OR(INDEX(Matches!$I$2:$I$201,MATCH($A424&amp;"-8",Matches!$J$2:$J$201,0))="Void",INDEX(Matches!$G$2:$G$201,MATCH($A424&amp;"-8",Matches!$J$2:$J$201,0))="",INDEX(Matches!$H$2:$H$201,MATCH($A424&amp;"-8",Matches!$J$2:$J$201,0))=""),"",IF(AND($C424&lt;&gt;"",INDEX(Matches!$F$2:$F$201,MATCH($A424&amp;"-8",Matches!$J$2:$J$201,0))&lt;&gt;"",$C424&gt;=INDEX(Matches!$F$2:$F$201,MATCH($A424&amp;"-8",Matches!$J$2:$J$201,0))),"",IF(AND(R424=INDEX(Matches!$G$2:$G$201,MATCH($A424&amp;"-8",Matches!$J$2:$J$201,0)),S424=INDEX(Matches!$H$2:$H$201,MATCH($A424&amp;"-8",Matches!$J$2:$J$201,0))),5,IF(SIGN(R424-S424)&lt;&gt;SIGN(INDEX(Matches!$G$2:$G$201,MATCH($A424&amp;"-8",Matches!$J$2:$J$201,0))-INDEX(Matches!$H$2:$H$201,MATCH($A424&amp;"-8",Matches!$J$2:$J$201,0))),0,IF(R424-S424=INDEX(Matches!$G$2:$G$201,MATCH($A424&amp;"-8",Matches!$J$2:$J$201,0))-INDEX(Matches!$H$2:$H$201,MATCH($A424&amp;"-8",Matches!$J$2:$J$201,0)),3,2))))),""))</f>
        <v/>
      </c>
      <c r="AF424" s="12" t="str">
        <f aca="false">IF(OR($B424="",T424="",U424=""),"",IFERROR(IF(OR(INDEX(Matches!$I$2:$I$201,MATCH($A424&amp;"-9",Matches!$J$2:$J$201,0))="Void",INDEX(Matches!$G$2:$G$201,MATCH($A424&amp;"-9",Matches!$J$2:$J$201,0))="",INDEX(Matches!$H$2:$H$201,MATCH($A424&amp;"-9",Matches!$J$2:$J$201,0))=""),"",IF(AND($C424&lt;&gt;"",INDEX(Matches!$F$2:$F$201,MATCH($A424&amp;"-9",Matches!$J$2:$J$201,0))&lt;&gt;"",$C424&gt;=INDEX(Matches!$F$2:$F$201,MATCH($A424&amp;"-9",Matches!$J$2:$J$201,0))),"",IF(AND(T424=INDEX(Matches!$G$2:$G$201,MATCH($A424&amp;"-9",Matches!$J$2:$J$201,0)),U424=INDEX(Matches!$H$2:$H$201,MATCH($A424&amp;"-9",Matches!$J$2:$J$201,0))),5,IF(SIGN(T424-U424)&lt;&gt;SIGN(INDEX(Matches!$G$2:$G$201,MATCH($A424&amp;"-9",Matches!$J$2:$J$201,0))-INDEX(Matches!$H$2:$H$201,MATCH($A424&amp;"-9",Matches!$J$2:$J$201,0))),0,IF(T424-U424=INDEX(Matches!$G$2:$G$201,MATCH($A424&amp;"-9",Matches!$J$2:$J$201,0))-INDEX(Matches!$H$2:$H$201,MATCH($A424&amp;"-9",Matches!$J$2:$J$201,0)),3,2))))),""))</f>
        <v/>
      </c>
      <c r="AG424" s="12" t="str">
        <f aca="false">IF(OR($B424="",V424="",W424=""),"",IFERROR(IF(OR(INDEX(Matches!$I$2:$I$201,MATCH($A424&amp;"-10",Matches!$J$2:$J$201,0))="Void",INDEX(Matches!$G$2:$G$201,MATCH($A424&amp;"-10",Matches!$J$2:$J$201,0))="",INDEX(Matches!$H$2:$H$201,MATCH($A424&amp;"-10",Matches!$J$2:$J$201,0))=""),"",IF(AND($C424&lt;&gt;"",INDEX(Matches!$F$2:$F$201,MATCH($A424&amp;"-10",Matches!$J$2:$J$201,0))&lt;&gt;"",$C424&gt;=INDEX(Matches!$F$2:$F$201,MATCH($A424&amp;"-10",Matches!$J$2:$J$201,0))),"",IF(AND(V424=INDEX(Matches!$G$2:$G$201,MATCH($A424&amp;"-10",Matches!$J$2:$J$201,0)),W424=INDEX(Matches!$H$2:$H$201,MATCH($A424&amp;"-10",Matches!$J$2:$J$201,0))),5,IF(SIGN(V424-W424)&lt;&gt;SIGN(INDEX(Matches!$G$2:$G$201,MATCH($A424&amp;"-10",Matches!$J$2:$J$201,0))-INDEX(Matches!$H$2:$H$201,MATCH($A424&amp;"-10",Matches!$J$2:$J$201,0))),0,IF(V424-W424=INDEX(Matches!$G$2:$G$201,MATCH($A424&amp;"-10",Matches!$J$2:$J$201,0))-INDEX(Matches!$H$2:$H$201,MATCH($A424&amp;"-10",Matches!$J$2:$J$201,0)),3,2))))),""))</f>
        <v/>
      </c>
      <c r="AH424" s="13" t="str">
        <f aca="false">IF($B424="","",SUM(X424:AG424))</f>
        <v/>
      </c>
      <c r="AI424" s="12" t="str">
        <f aca="false">IF($B424="","",COUNTIF(X424:AG424,5))</f>
        <v/>
      </c>
      <c r="AJ424" s="12" t="str">
        <f aca="false">IF($B424="","",COUNTIF(X424:AG424,"&gt;=2"))</f>
        <v/>
      </c>
      <c r="AK424" s="12" t="str">
        <f aca="false">IF($B424="","",COUNT(X424:AG424))</f>
        <v/>
      </c>
    </row>
    <row r="425" customFormat="false" ht="15" hidden="false" customHeight="false" outlineLevel="0" collapsed="false">
      <c r="A425" s="7"/>
      <c r="B425" s="7"/>
      <c r="C425" s="11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12" t="str">
        <f aca="false">IF(OR($B425="",D425="",E425=""),"",IFERROR(IF(OR(INDEX(Matches!$I$2:$I$201,MATCH($A425&amp;"-1",Matches!$J$2:$J$201,0))="Void",INDEX(Matches!$G$2:$G$201,MATCH($A425&amp;"-1",Matches!$J$2:$J$201,0))="",INDEX(Matches!$H$2:$H$201,MATCH($A425&amp;"-1",Matches!$J$2:$J$201,0))=""),"",IF(AND($C425&lt;&gt;"",INDEX(Matches!$F$2:$F$201,MATCH($A425&amp;"-1",Matches!$J$2:$J$201,0))&lt;&gt;"",$C425&gt;=INDEX(Matches!$F$2:$F$201,MATCH($A425&amp;"-1",Matches!$J$2:$J$201,0))),"",IF(AND(D425=INDEX(Matches!$G$2:$G$201,MATCH($A425&amp;"-1",Matches!$J$2:$J$201,0)),E425=INDEX(Matches!$H$2:$H$201,MATCH($A425&amp;"-1",Matches!$J$2:$J$201,0))),5,IF(SIGN(D425-E425)&lt;&gt;SIGN(INDEX(Matches!$G$2:$G$201,MATCH($A425&amp;"-1",Matches!$J$2:$J$201,0))-INDEX(Matches!$H$2:$H$201,MATCH($A425&amp;"-1",Matches!$J$2:$J$201,0))),0,IF(D425-E425=INDEX(Matches!$G$2:$G$201,MATCH($A425&amp;"-1",Matches!$J$2:$J$201,0))-INDEX(Matches!$H$2:$H$201,MATCH($A425&amp;"-1",Matches!$J$2:$J$201,0)),3,2))))),""))</f>
        <v/>
      </c>
      <c r="Y425" s="12" t="str">
        <f aca="false">IF(OR($B425="",F425="",G425=""),"",IFERROR(IF(OR(INDEX(Matches!$I$2:$I$201,MATCH($A425&amp;"-2",Matches!$J$2:$J$201,0))="Void",INDEX(Matches!$G$2:$G$201,MATCH($A425&amp;"-2",Matches!$J$2:$J$201,0))="",INDEX(Matches!$H$2:$H$201,MATCH($A425&amp;"-2",Matches!$J$2:$J$201,0))=""),"",IF(AND($C425&lt;&gt;"",INDEX(Matches!$F$2:$F$201,MATCH($A425&amp;"-2",Matches!$J$2:$J$201,0))&lt;&gt;"",$C425&gt;=INDEX(Matches!$F$2:$F$201,MATCH($A425&amp;"-2",Matches!$J$2:$J$201,0))),"",IF(AND(F425=INDEX(Matches!$G$2:$G$201,MATCH($A425&amp;"-2",Matches!$J$2:$J$201,0)),G425=INDEX(Matches!$H$2:$H$201,MATCH($A425&amp;"-2",Matches!$J$2:$J$201,0))),5,IF(SIGN(F425-G425)&lt;&gt;SIGN(INDEX(Matches!$G$2:$G$201,MATCH($A425&amp;"-2",Matches!$J$2:$J$201,0))-INDEX(Matches!$H$2:$H$201,MATCH($A425&amp;"-2",Matches!$J$2:$J$201,0))),0,IF(F425-G425=INDEX(Matches!$G$2:$G$201,MATCH($A425&amp;"-2",Matches!$J$2:$J$201,0))-INDEX(Matches!$H$2:$H$201,MATCH($A425&amp;"-2",Matches!$J$2:$J$201,0)),3,2))))),""))</f>
        <v/>
      </c>
      <c r="Z425" s="12" t="str">
        <f aca="false">IF(OR($B425="",H425="",I425=""),"",IFERROR(IF(OR(INDEX(Matches!$I$2:$I$201,MATCH($A425&amp;"-3",Matches!$J$2:$J$201,0))="Void",INDEX(Matches!$G$2:$G$201,MATCH($A425&amp;"-3",Matches!$J$2:$J$201,0))="",INDEX(Matches!$H$2:$H$201,MATCH($A425&amp;"-3",Matches!$J$2:$J$201,0))=""),"",IF(AND($C425&lt;&gt;"",INDEX(Matches!$F$2:$F$201,MATCH($A425&amp;"-3",Matches!$J$2:$J$201,0))&lt;&gt;"",$C425&gt;=INDEX(Matches!$F$2:$F$201,MATCH($A425&amp;"-3",Matches!$J$2:$J$201,0))),"",IF(AND(H425=INDEX(Matches!$G$2:$G$201,MATCH($A425&amp;"-3",Matches!$J$2:$J$201,0)),I425=INDEX(Matches!$H$2:$H$201,MATCH($A425&amp;"-3",Matches!$J$2:$J$201,0))),5,IF(SIGN(H425-I425)&lt;&gt;SIGN(INDEX(Matches!$G$2:$G$201,MATCH($A425&amp;"-3",Matches!$J$2:$J$201,0))-INDEX(Matches!$H$2:$H$201,MATCH($A425&amp;"-3",Matches!$J$2:$J$201,0))),0,IF(H425-I425=INDEX(Matches!$G$2:$G$201,MATCH($A425&amp;"-3",Matches!$J$2:$J$201,0))-INDEX(Matches!$H$2:$H$201,MATCH($A425&amp;"-3",Matches!$J$2:$J$201,0)),3,2))))),""))</f>
        <v/>
      </c>
      <c r="AA425" s="12" t="str">
        <f aca="false">IF(OR($B425="",J425="",K425=""),"",IFERROR(IF(OR(INDEX(Matches!$I$2:$I$201,MATCH($A425&amp;"-4",Matches!$J$2:$J$201,0))="Void",INDEX(Matches!$G$2:$G$201,MATCH($A425&amp;"-4",Matches!$J$2:$J$201,0))="",INDEX(Matches!$H$2:$H$201,MATCH($A425&amp;"-4",Matches!$J$2:$J$201,0))=""),"",IF(AND($C425&lt;&gt;"",INDEX(Matches!$F$2:$F$201,MATCH($A425&amp;"-4",Matches!$J$2:$J$201,0))&lt;&gt;"",$C425&gt;=INDEX(Matches!$F$2:$F$201,MATCH($A425&amp;"-4",Matches!$J$2:$J$201,0))),"",IF(AND(J425=INDEX(Matches!$G$2:$G$201,MATCH($A425&amp;"-4",Matches!$J$2:$J$201,0)),K425=INDEX(Matches!$H$2:$H$201,MATCH($A425&amp;"-4",Matches!$J$2:$J$201,0))),5,IF(SIGN(J425-K425)&lt;&gt;SIGN(INDEX(Matches!$G$2:$G$201,MATCH($A425&amp;"-4",Matches!$J$2:$J$201,0))-INDEX(Matches!$H$2:$H$201,MATCH($A425&amp;"-4",Matches!$J$2:$J$201,0))),0,IF(J425-K425=INDEX(Matches!$G$2:$G$201,MATCH($A425&amp;"-4",Matches!$J$2:$J$201,0))-INDEX(Matches!$H$2:$H$201,MATCH($A425&amp;"-4",Matches!$J$2:$J$201,0)),3,2))))),""))</f>
        <v/>
      </c>
      <c r="AB425" s="12" t="str">
        <f aca="false">IF(OR($B425="",L425="",M425=""),"",IFERROR(IF(OR(INDEX(Matches!$I$2:$I$201,MATCH($A425&amp;"-5",Matches!$J$2:$J$201,0))="Void",INDEX(Matches!$G$2:$G$201,MATCH($A425&amp;"-5",Matches!$J$2:$J$201,0))="",INDEX(Matches!$H$2:$H$201,MATCH($A425&amp;"-5",Matches!$J$2:$J$201,0))=""),"",IF(AND($C425&lt;&gt;"",INDEX(Matches!$F$2:$F$201,MATCH($A425&amp;"-5",Matches!$J$2:$J$201,0))&lt;&gt;"",$C425&gt;=INDEX(Matches!$F$2:$F$201,MATCH($A425&amp;"-5",Matches!$J$2:$J$201,0))),"",IF(AND(L425=INDEX(Matches!$G$2:$G$201,MATCH($A425&amp;"-5",Matches!$J$2:$J$201,0)),M425=INDEX(Matches!$H$2:$H$201,MATCH($A425&amp;"-5",Matches!$J$2:$J$201,0))),5,IF(SIGN(L425-M425)&lt;&gt;SIGN(INDEX(Matches!$G$2:$G$201,MATCH($A425&amp;"-5",Matches!$J$2:$J$201,0))-INDEX(Matches!$H$2:$H$201,MATCH($A425&amp;"-5",Matches!$J$2:$J$201,0))),0,IF(L425-M425=INDEX(Matches!$G$2:$G$201,MATCH($A425&amp;"-5",Matches!$J$2:$J$201,0))-INDEX(Matches!$H$2:$H$201,MATCH($A425&amp;"-5",Matches!$J$2:$J$201,0)),3,2))))),""))</f>
        <v/>
      </c>
      <c r="AC425" s="12" t="str">
        <f aca="false">IF(OR($B425="",N425="",O425=""),"",IFERROR(IF(OR(INDEX(Matches!$I$2:$I$201,MATCH($A425&amp;"-6",Matches!$J$2:$J$201,0))="Void",INDEX(Matches!$G$2:$G$201,MATCH($A425&amp;"-6",Matches!$J$2:$J$201,0))="",INDEX(Matches!$H$2:$H$201,MATCH($A425&amp;"-6",Matches!$J$2:$J$201,0))=""),"",IF(AND($C425&lt;&gt;"",INDEX(Matches!$F$2:$F$201,MATCH($A425&amp;"-6",Matches!$J$2:$J$201,0))&lt;&gt;"",$C425&gt;=INDEX(Matches!$F$2:$F$201,MATCH($A425&amp;"-6",Matches!$J$2:$J$201,0))),"",IF(AND(N425=INDEX(Matches!$G$2:$G$201,MATCH($A425&amp;"-6",Matches!$J$2:$J$201,0)),O425=INDEX(Matches!$H$2:$H$201,MATCH($A425&amp;"-6",Matches!$J$2:$J$201,0))),5,IF(SIGN(N425-O425)&lt;&gt;SIGN(INDEX(Matches!$G$2:$G$201,MATCH($A425&amp;"-6",Matches!$J$2:$J$201,0))-INDEX(Matches!$H$2:$H$201,MATCH($A425&amp;"-6",Matches!$J$2:$J$201,0))),0,IF(N425-O425=INDEX(Matches!$G$2:$G$201,MATCH($A425&amp;"-6",Matches!$J$2:$J$201,0))-INDEX(Matches!$H$2:$H$201,MATCH($A425&amp;"-6",Matches!$J$2:$J$201,0)),3,2))))),""))</f>
        <v/>
      </c>
      <c r="AD425" s="12" t="str">
        <f aca="false">IF(OR($B425="",P425="",Q425=""),"",IFERROR(IF(OR(INDEX(Matches!$I$2:$I$201,MATCH($A425&amp;"-7",Matches!$J$2:$J$201,0))="Void",INDEX(Matches!$G$2:$G$201,MATCH($A425&amp;"-7",Matches!$J$2:$J$201,0))="",INDEX(Matches!$H$2:$H$201,MATCH($A425&amp;"-7",Matches!$J$2:$J$201,0))=""),"",IF(AND($C425&lt;&gt;"",INDEX(Matches!$F$2:$F$201,MATCH($A425&amp;"-7",Matches!$J$2:$J$201,0))&lt;&gt;"",$C425&gt;=INDEX(Matches!$F$2:$F$201,MATCH($A425&amp;"-7",Matches!$J$2:$J$201,0))),"",IF(AND(P425=INDEX(Matches!$G$2:$G$201,MATCH($A425&amp;"-7",Matches!$J$2:$J$201,0)),Q425=INDEX(Matches!$H$2:$H$201,MATCH($A425&amp;"-7",Matches!$J$2:$J$201,0))),5,IF(SIGN(P425-Q425)&lt;&gt;SIGN(INDEX(Matches!$G$2:$G$201,MATCH($A425&amp;"-7",Matches!$J$2:$J$201,0))-INDEX(Matches!$H$2:$H$201,MATCH($A425&amp;"-7",Matches!$J$2:$J$201,0))),0,IF(P425-Q425=INDEX(Matches!$G$2:$G$201,MATCH($A425&amp;"-7",Matches!$J$2:$J$201,0))-INDEX(Matches!$H$2:$H$201,MATCH($A425&amp;"-7",Matches!$J$2:$J$201,0)),3,2))))),""))</f>
        <v/>
      </c>
      <c r="AE425" s="12" t="str">
        <f aca="false">IF(OR($B425="",R425="",S425=""),"",IFERROR(IF(OR(INDEX(Matches!$I$2:$I$201,MATCH($A425&amp;"-8",Matches!$J$2:$J$201,0))="Void",INDEX(Matches!$G$2:$G$201,MATCH($A425&amp;"-8",Matches!$J$2:$J$201,0))="",INDEX(Matches!$H$2:$H$201,MATCH($A425&amp;"-8",Matches!$J$2:$J$201,0))=""),"",IF(AND($C425&lt;&gt;"",INDEX(Matches!$F$2:$F$201,MATCH($A425&amp;"-8",Matches!$J$2:$J$201,0))&lt;&gt;"",$C425&gt;=INDEX(Matches!$F$2:$F$201,MATCH($A425&amp;"-8",Matches!$J$2:$J$201,0))),"",IF(AND(R425=INDEX(Matches!$G$2:$G$201,MATCH($A425&amp;"-8",Matches!$J$2:$J$201,0)),S425=INDEX(Matches!$H$2:$H$201,MATCH($A425&amp;"-8",Matches!$J$2:$J$201,0))),5,IF(SIGN(R425-S425)&lt;&gt;SIGN(INDEX(Matches!$G$2:$G$201,MATCH($A425&amp;"-8",Matches!$J$2:$J$201,0))-INDEX(Matches!$H$2:$H$201,MATCH($A425&amp;"-8",Matches!$J$2:$J$201,0))),0,IF(R425-S425=INDEX(Matches!$G$2:$G$201,MATCH($A425&amp;"-8",Matches!$J$2:$J$201,0))-INDEX(Matches!$H$2:$H$201,MATCH($A425&amp;"-8",Matches!$J$2:$J$201,0)),3,2))))),""))</f>
        <v/>
      </c>
      <c r="AF425" s="12" t="str">
        <f aca="false">IF(OR($B425="",T425="",U425=""),"",IFERROR(IF(OR(INDEX(Matches!$I$2:$I$201,MATCH($A425&amp;"-9",Matches!$J$2:$J$201,0))="Void",INDEX(Matches!$G$2:$G$201,MATCH($A425&amp;"-9",Matches!$J$2:$J$201,0))="",INDEX(Matches!$H$2:$H$201,MATCH($A425&amp;"-9",Matches!$J$2:$J$201,0))=""),"",IF(AND($C425&lt;&gt;"",INDEX(Matches!$F$2:$F$201,MATCH($A425&amp;"-9",Matches!$J$2:$J$201,0))&lt;&gt;"",$C425&gt;=INDEX(Matches!$F$2:$F$201,MATCH($A425&amp;"-9",Matches!$J$2:$J$201,0))),"",IF(AND(T425=INDEX(Matches!$G$2:$G$201,MATCH($A425&amp;"-9",Matches!$J$2:$J$201,0)),U425=INDEX(Matches!$H$2:$H$201,MATCH($A425&amp;"-9",Matches!$J$2:$J$201,0))),5,IF(SIGN(T425-U425)&lt;&gt;SIGN(INDEX(Matches!$G$2:$G$201,MATCH($A425&amp;"-9",Matches!$J$2:$J$201,0))-INDEX(Matches!$H$2:$H$201,MATCH($A425&amp;"-9",Matches!$J$2:$J$201,0))),0,IF(T425-U425=INDEX(Matches!$G$2:$G$201,MATCH($A425&amp;"-9",Matches!$J$2:$J$201,0))-INDEX(Matches!$H$2:$H$201,MATCH($A425&amp;"-9",Matches!$J$2:$J$201,0)),3,2))))),""))</f>
        <v/>
      </c>
      <c r="AG425" s="12" t="str">
        <f aca="false">IF(OR($B425="",V425="",W425=""),"",IFERROR(IF(OR(INDEX(Matches!$I$2:$I$201,MATCH($A425&amp;"-10",Matches!$J$2:$J$201,0))="Void",INDEX(Matches!$G$2:$G$201,MATCH($A425&amp;"-10",Matches!$J$2:$J$201,0))="",INDEX(Matches!$H$2:$H$201,MATCH($A425&amp;"-10",Matches!$J$2:$J$201,0))=""),"",IF(AND($C425&lt;&gt;"",INDEX(Matches!$F$2:$F$201,MATCH($A425&amp;"-10",Matches!$J$2:$J$201,0))&lt;&gt;"",$C425&gt;=INDEX(Matches!$F$2:$F$201,MATCH($A425&amp;"-10",Matches!$J$2:$J$201,0))),"",IF(AND(V425=INDEX(Matches!$G$2:$G$201,MATCH($A425&amp;"-10",Matches!$J$2:$J$201,0)),W425=INDEX(Matches!$H$2:$H$201,MATCH($A425&amp;"-10",Matches!$J$2:$J$201,0))),5,IF(SIGN(V425-W425)&lt;&gt;SIGN(INDEX(Matches!$G$2:$G$201,MATCH($A425&amp;"-10",Matches!$J$2:$J$201,0))-INDEX(Matches!$H$2:$H$201,MATCH($A425&amp;"-10",Matches!$J$2:$J$201,0))),0,IF(V425-W425=INDEX(Matches!$G$2:$G$201,MATCH($A425&amp;"-10",Matches!$J$2:$J$201,0))-INDEX(Matches!$H$2:$H$201,MATCH($A425&amp;"-10",Matches!$J$2:$J$201,0)),3,2))))),""))</f>
        <v/>
      </c>
      <c r="AH425" s="13" t="str">
        <f aca="false">IF($B425="","",SUM(X425:AG425))</f>
        <v/>
      </c>
      <c r="AI425" s="12" t="str">
        <f aca="false">IF($B425="","",COUNTIF(X425:AG425,5))</f>
        <v/>
      </c>
      <c r="AJ425" s="12" t="str">
        <f aca="false">IF($B425="","",COUNTIF(X425:AG425,"&gt;=2"))</f>
        <v/>
      </c>
      <c r="AK425" s="12" t="str">
        <f aca="false">IF($B425="","",COUNT(X425:AG425))</f>
        <v/>
      </c>
    </row>
    <row r="426" customFormat="false" ht="15" hidden="false" customHeight="false" outlineLevel="0" collapsed="false">
      <c r="A426" s="7"/>
      <c r="B426" s="7"/>
      <c r="C426" s="11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12" t="str">
        <f aca="false">IF(OR($B426="",D426="",E426=""),"",IFERROR(IF(OR(INDEX(Matches!$I$2:$I$201,MATCH($A426&amp;"-1",Matches!$J$2:$J$201,0))="Void",INDEX(Matches!$G$2:$G$201,MATCH($A426&amp;"-1",Matches!$J$2:$J$201,0))="",INDEX(Matches!$H$2:$H$201,MATCH($A426&amp;"-1",Matches!$J$2:$J$201,0))=""),"",IF(AND($C426&lt;&gt;"",INDEX(Matches!$F$2:$F$201,MATCH($A426&amp;"-1",Matches!$J$2:$J$201,0))&lt;&gt;"",$C426&gt;=INDEX(Matches!$F$2:$F$201,MATCH($A426&amp;"-1",Matches!$J$2:$J$201,0))),"",IF(AND(D426=INDEX(Matches!$G$2:$G$201,MATCH($A426&amp;"-1",Matches!$J$2:$J$201,0)),E426=INDEX(Matches!$H$2:$H$201,MATCH($A426&amp;"-1",Matches!$J$2:$J$201,0))),5,IF(SIGN(D426-E426)&lt;&gt;SIGN(INDEX(Matches!$G$2:$G$201,MATCH($A426&amp;"-1",Matches!$J$2:$J$201,0))-INDEX(Matches!$H$2:$H$201,MATCH($A426&amp;"-1",Matches!$J$2:$J$201,0))),0,IF(D426-E426=INDEX(Matches!$G$2:$G$201,MATCH($A426&amp;"-1",Matches!$J$2:$J$201,0))-INDEX(Matches!$H$2:$H$201,MATCH($A426&amp;"-1",Matches!$J$2:$J$201,0)),3,2))))),""))</f>
        <v/>
      </c>
      <c r="Y426" s="12" t="str">
        <f aca="false">IF(OR($B426="",F426="",G426=""),"",IFERROR(IF(OR(INDEX(Matches!$I$2:$I$201,MATCH($A426&amp;"-2",Matches!$J$2:$J$201,0))="Void",INDEX(Matches!$G$2:$G$201,MATCH($A426&amp;"-2",Matches!$J$2:$J$201,0))="",INDEX(Matches!$H$2:$H$201,MATCH($A426&amp;"-2",Matches!$J$2:$J$201,0))=""),"",IF(AND($C426&lt;&gt;"",INDEX(Matches!$F$2:$F$201,MATCH($A426&amp;"-2",Matches!$J$2:$J$201,0))&lt;&gt;"",$C426&gt;=INDEX(Matches!$F$2:$F$201,MATCH($A426&amp;"-2",Matches!$J$2:$J$201,0))),"",IF(AND(F426=INDEX(Matches!$G$2:$G$201,MATCH($A426&amp;"-2",Matches!$J$2:$J$201,0)),G426=INDEX(Matches!$H$2:$H$201,MATCH($A426&amp;"-2",Matches!$J$2:$J$201,0))),5,IF(SIGN(F426-G426)&lt;&gt;SIGN(INDEX(Matches!$G$2:$G$201,MATCH($A426&amp;"-2",Matches!$J$2:$J$201,0))-INDEX(Matches!$H$2:$H$201,MATCH($A426&amp;"-2",Matches!$J$2:$J$201,0))),0,IF(F426-G426=INDEX(Matches!$G$2:$G$201,MATCH($A426&amp;"-2",Matches!$J$2:$J$201,0))-INDEX(Matches!$H$2:$H$201,MATCH($A426&amp;"-2",Matches!$J$2:$J$201,0)),3,2))))),""))</f>
        <v/>
      </c>
      <c r="Z426" s="12" t="str">
        <f aca="false">IF(OR($B426="",H426="",I426=""),"",IFERROR(IF(OR(INDEX(Matches!$I$2:$I$201,MATCH($A426&amp;"-3",Matches!$J$2:$J$201,0))="Void",INDEX(Matches!$G$2:$G$201,MATCH($A426&amp;"-3",Matches!$J$2:$J$201,0))="",INDEX(Matches!$H$2:$H$201,MATCH($A426&amp;"-3",Matches!$J$2:$J$201,0))=""),"",IF(AND($C426&lt;&gt;"",INDEX(Matches!$F$2:$F$201,MATCH($A426&amp;"-3",Matches!$J$2:$J$201,0))&lt;&gt;"",$C426&gt;=INDEX(Matches!$F$2:$F$201,MATCH($A426&amp;"-3",Matches!$J$2:$J$201,0))),"",IF(AND(H426=INDEX(Matches!$G$2:$G$201,MATCH($A426&amp;"-3",Matches!$J$2:$J$201,0)),I426=INDEX(Matches!$H$2:$H$201,MATCH($A426&amp;"-3",Matches!$J$2:$J$201,0))),5,IF(SIGN(H426-I426)&lt;&gt;SIGN(INDEX(Matches!$G$2:$G$201,MATCH($A426&amp;"-3",Matches!$J$2:$J$201,0))-INDEX(Matches!$H$2:$H$201,MATCH($A426&amp;"-3",Matches!$J$2:$J$201,0))),0,IF(H426-I426=INDEX(Matches!$G$2:$G$201,MATCH($A426&amp;"-3",Matches!$J$2:$J$201,0))-INDEX(Matches!$H$2:$H$201,MATCH($A426&amp;"-3",Matches!$J$2:$J$201,0)),3,2))))),""))</f>
        <v/>
      </c>
      <c r="AA426" s="12" t="str">
        <f aca="false">IF(OR($B426="",J426="",K426=""),"",IFERROR(IF(OR(INDEX(Matches!$I$2:$I$201,MATCH($A426&amp;"-4",Matches!$J$2:$J$201,0))="Void",INDEX(Matches!$G$2:$G$201,MATCH($A426&amp;"-4",Matches!$J$2:$J$201,0))="",INDEX(Matches!$H$2:$H$201,MATCH($A426&amp;"-4",Matches!$J$2:$J$201,0))=""),"",IF(AND($C426&lt;&gt;"",INDEX(Matches!$F$2:$F$201,MATCH($A426&amp;"-4",Matches!$J$2:$J$201,0))&lt;&gt;"",$C426&gt;=INDEX(Matches!$F$2:$F$201,MATCH($A426&amp;"-4",Matches!$J$2:$J$201,0))),"",IF(AND(J426=INDEX(Matches!$G$2:$G$201,MATCH($A426&amp;"-4",Matches!$J$2:$J$201,0)),K426=INDEX(Matches!$H$2:$H$201,MATCH($A426&amp;"-4",Matches!$J$2:$J$201,0))),5,IF(SIGN(J426-K426)&lt;&gt;SIGN(INDEX(Matches!$G$2:$G$201,MATCH($A426&amp;"-4",Matches!$J$2:$J$201,0))-INDEX(Matches!$H$2:$H$201,MATCH($A426&amp;"-4",Matches!$J$2:$J$201,0))),0,IF(J426-K426=INDEX(Matches!$G$2:$G$201,MATCH($A426&amp;"-4",Matches!$J$2:$J$201,0))-INDEX(Matches!$H$2:$H$201,MATCH($A426&amp;"-4",Matches!$J$2:$J$201,0)),3,2))))),""))</f>
        <v/>
      </c>
      <c r="AB426" s="12" t="str">
        <f aca="false">IF(OR($B426="",L426="",M426=""),"",IFERROR(IF(OR(INDEX(Matches!$I$2:$I$201,MATCH($A426&amp;"-5",Matches!$J$2:$J$201,0))="Void",INDEX(Matches!$G$2:$G$201,MATCH($A426&amp;"-5",Matches!$J$2:$J$201,0))="",INDEX(Matches!$H$2:$H$201,MATCH($A426&amp;"-5",Matches!$J$2:$J$201,0))=""),"",IF(AND($C426&lt;&gt;"",INDEX(Matches!$F$2:$F$201,MATCH($A426&amp;"-5",Matches!$J$2:$J$201,0))&lt;&gt;"",$C426&gt;=INDEX(Matches!$F$2:$F$201,MATCH($A426&amp;"-5",Matches!$J$2:$J$201,0))),"",IF(AND(L426=INDEX(Matches!$G$2:$G$201,MATCH($A426&amp;"-5",Matches!$J$2:$J$201,0)),M426=INDEX(Matches!$H$2:$H$201,MATCH($A426&amp;"-5",Matches!$J$2:$J$201,0))),5,IF(SIGN(L426-M426)&lt;&gt;SIGN(INDEX(Matches!$G$2:$G$201,MATCH($A426&amp;"-5",Matches!$J$2:$J$201,0))-INDEX(Matches!$H$2:$H$201,MATCH($A426&amp;"-5",Matches!$J$2:$J$201,0))),0,IF(L426-M426=INDEX(Matches!$G$2:$G$201,MATCH($A426&amp;"-5",Matches!$J$2:$J$201,0))-INDEX(Matches!$H$2:$H$201,MATCH($A426&amp;"-5",Matches!$J$2:$J$201,0)),3,2))))),""))</f>
        <v/>
      </c>
      <c r="AC426" s="12" t="str">
        <f aca="false">IF(OR($B426="",N426="",O426=""),"",IFERROR(IF(OR(INDEX(Matches!$I$2:$I$201,MATCH($A426&amp;"-6",Matches!$J$2:$J$201,0))="Void",INDEX(Matches!$G$2:$G$201,MATCH($A426&amp;"-6",Matches!$J$2:$J$201,0))="",INDEX(Matches!$H$2:$H$201,MATCH($A426&amp;"-6",Matches!$J$2:$J$201,0))=""),"",IF(AND($C426&lt;&gt;"",INDEX(Matches!$F$2:$F$201,MATCH($A426&amp;"-6",Matches!$J$2:$J$201,0))&lt;&gt;"",$C426&gt;=INDEX(Matches!$F$2:$F$201,MATCH($A426&amp;"-6",Matches!$J$2:$J$201,0))),"",IF(AND(N426=INDEX(Matches!$G$2:$G$201,MATCH($A426&amp;"-6",Matches!$J$2:$J$201,0)),O426=INDEX(Matches!$H$2:$H$201,MATCH($A426&amp;"-6",Matches!$J$2:$J$201,0))),5,IF(SIGN(N426-O426)&lt;&gt;SIGN(INDEX(Matches!$G$2:$G$201,MATCH($A426&amp;"-6",Matches!$J$2:$J$201,0))-INDEX(Matches!$H$2:$H$201,MATCH($A426&amp;"-6",Matches!$J$2:$J$201,0))),0,IF(N426-O426=INDEX(Matches!$G$2:$G$201,MATCH($A426&amp;"-6",Matches!$J$2:$J$201,0))-INDEX(Matches!$H$2:$H$201,MATCH($A426&amp;"-6",Matches!$J$2:$J$201,0)),3,2))))),""))</f>
        <v/>
      </c>
      <c r="AD426" s="12" t="str">
        <f aca="false">IF(OR($B426="",P426="",Q426=""),"",IFERROR(IF(OR(INDEX(Matches!$I$2:$I$201,MATCH($A426&amp;"-7",Matches!$J$2:$J$201,0))="Void",INDEX(Matches!$G$2:$G$201,MATCH($A426&amp;"-7",Matches!$J$2:$J$201,0))="",INDEX(Matches!$H$2:$H$201,MATCH($A426&amp;"-7",Matches!$J$2:$J$201,0))=""),"",IF(AND($C426&lt;&gt;"",INDEX(Matches!$F$2:$F$201,MATCH($A426&amp;"-7",Matches!$J$2:$J$201,0))&lt;&gt;"",$C426&gt;=INDEX(Matches!$F$2:$F$201,MATCH($A426&amp;"-7",Matches!$J$2:$J$201,0))),"",IF(AND(P426=INDEX(Matches!$G$2:$G$201,MATCH($A426&amp;"-7",Matches!$J$2:$J$201,0)),Q426=INDEX(Matches!$H$2:$H$201,MATCH($A426&amp;"-7",Matches!$J$2:$J$201,0))),5,IF(SIGN(P426-Q426)&lt;&gt;SIGN(INDEX(Matches!$G$2:$G$201,MATCH($A426&amp;"-7",Matches!$J$2:$J$201,0))-INDEX(Matches!$H$2:$H$201,MATCH($A426&amp;"-7",Matches!$J$2:$J$201,0))),0,IF(P426-Q426=INDEX(Matches!$G$2:$G$201,MATCH($A426&amp;"-7",Matches!$J$2:$J$201,0))-INDEX(Matches!$H$2:$H$201,MATCH($A426&amp;"-7",Matches!$J$2:$J$201,0)),3,2))))),""))</f>
        <v/>
      </c>
      <c r="AE426" s="12" t="str">
        <f aca="false">IF(OR($B426="",R426="",S426=""),"",IFERROR(IF(OR(INDEX(Matches!$I$2:$I$201,MATCH($A426&amp;"-8",Matches!$J$2:$J$201,0))="Void",INDEX(Matches!$G$2:$G$201,MATCH($A426&amp;"-8",Matches!$J$2:$J$201,0))="",INDEX(Matches!$H$2:$H$201,MATCH($A426&amp;"-8",Matches!$J$2:$J$201,0))=""),"",IF(AND($C426&lt;&gt;"",INDEX(Matches!$F$2:$F$201,MATCH($A426&amp;"-8",Matches!$J$2:$J$201,0))&lt;&gt;"",$C426&gt;=INDEX(Matches!$F$2:$F$201,MATCH($A426&amp;"-8",Matches!$J$2:$J$201,0))),"",IF(AND(R426=INDEX(Matches!$G$2:$G$201,MATCH($A426&amp;"-8",Matches!$J$2:$J$201,0)),S426=INDEX(Matches!$H$2:$H$201,MATCH($A426&amp;"-8",Matches!$J$2:$J$201,0))),5,IF(SIGN(R426-S426)&lt;&gt;SIGN(INDEX(Matches!$G$2:$G$201,MATCH($A426&amp;"-8",Matches!$J$2:$J$201,0))-INDEX(Matches!$H$2:$H$201,MATCH($A426&amp;"-8",Matches!$J$2:$J$201,0))),0,IF(R426-S426=INDEX(Matches!$G$2:$G$201,MATCH($A426&amp;"-8",Matches!$J$2:$J$201,0))-INDEX(Matches!$H$2:$H$201,MATCH($A426&amp;"-8",Matches!$J$2:$J$201,0)),3,2))))),""))</f>
        <v/>
      </c>
      <c r="AF426" s="12" t="str">
        <f aca="false">IF(OR($B426="",T426="",U426=""),"",IFERROR(IF(OR(INDEX(Matches!$I$2:$I$201,MATCH($A426&amp;"-9",Matches!$J$2:$J$201,0))="Void",INDEX(Matches!$G$2:$G$201,MATCH($A426&amp;"-9",Matches!$J$2:$J$201,0))="",INDEX(Matches!$H$2:$H$201,MATCH($A426&amp;"-9",Matches!$J$2:$J$201,0))=""),"",IF(AND($C426&lt;&gt;"",INDEX(Matches!$F$2:$F$201,MATCH($A426&amp;"-9",Matches!$J$2:$J$201,0))&lt;&gt;"",$C426&gt;=INDEX(Matches!$F$2:$F$201,MATCH($A426&amp;"-9",Matches!$J$2:$J$201,0))),"",IF(AND(T426=INDEX(Matches!$G$2:$G$201,MATCH($A426&amp;"-9",Matches!$J$2:$J$201,0)),U426=INDEX(Matches!$H$2:$H$201,MATCH($A426&amp;"-9",Matches!$J$2:$J$201,0))),5,IF(SIGN(T426-U426)&lt;&gt;SIGN(INDEX(Matches!$G$2:$G$201,MATCH($A426&amp;"-9",Matches!$J$2:$J$201,0))-INDEX(Matches!$H$2:$H$201,MATCH($A426&amp;"-9",Matches!$J$2:$J$201,0))),0,IF(T426-U426=INDEX(Matches!$G$2:$G$201,MATCH($A426&amp;"-9",Matches!$J$2:$J$201,0))-INDEX(Matches!$H$2:$H$201,MATCH($A426&amp;"-9",Matches!$J$2:$J$201,0)),3,2))))),""))</f>
        <v/>
      </c>
      <c r="AG426" s="12" t="str">
        <f aca="false">IF(OR($B426="",V426="",W426=""),"",IFERROR(IF(OR(INDEX(Matches!$I$2:$I$201,MATCH($A426&amp;"-10",Matches!$J$2:$J$201,0))="Void",INDEX(Matches!$G$2:$G$201,MATCH($A426&amp;"-10",Matches!$J$2:$J$201,0))="",INDEX(Matches!$H$2:$H$201,MATCH($A426&amp;"-10",Matches!$J$2:$J$201,0))=""),"",IF(AND($C426&lt;&gt;"",INDEX(Matches!$F$2:$F$201,MATCH($A426&amp;"-10",Matches!$J$2:$J$201,0))&lt;&gt;"",$C426&gt;=INDEX(Matches!$F$2:$F$201,MATCH($A426&amp;"-10",Matches!$J$2:$J$201,0))),"",IF(AND(V426=INDEX(Matches!$G$2:$G$201,MATCH($A426&amp;"-10",Matches!$J$2:$J$201,0)),W426=INDEX(Matches!$H$2:$H$201,MATCH($A426&amp;"-10",Matches!$J$2:$J$201,0))),5,IF(SIGN(V426-W426)&lt;&gt;SIGN(INDEX(Matches!$G$2:$G$201,MATCH($A426&amp;"-10",Matches!$J$2:$J$201,0))-INDEX(Matches!$H$2:$H$201,MATCH($A426&amp;"-10",Matches!$J$2:$J$201,0))),0,IF(V426-W426=INDEX(Matches!$G$2:$G$201,MATCH($A426&amp;"-10",Matches!$J$2:$J$201,0))-INDEX(Matches!$H$2:$H$201,MATCH($A426&amp;"-10",Matches!$J$2:$J$201,0)),3,2))))),""))</f>
        <v/>
      </c>
      <c r="AH426" s="13" t="str">
        <f aca="false">IF($B426="","",SUM(X426:AG426))</f>
        <v/>
      </c>
      <c r="AI426" s="12" t="str">
        <f aca="false">IF($B426="","",COUNTIF(X426:AG426,5))</f>
        <v/>
      </c>
      <c r="AJ426" s="12" t="str">
        <f aca="false">IF($B426="","",COUNTIF(X426:AG426,"&gt;=2"))</f>
        <v/>
      </c>
      <c r="AK426" s="12" t="str">
        <f aca="false">IF($B426="","",COUNT(X426:AG426))</f>
        <v/>
      </c>
    </row>
    <row r="427" customFormat="false" ht="15" hidden="false" customHeight="false" outlineLevel="0" collapsed="false">
      <c r="A427" s="7"/>
      <c r="B427" s="7"/>
      <c r="C427" s="11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12" t="str">
        <f aca="false">IF(OR($B427="",D427="",E427=""),"",IFERROR(IF(OR(INDEX(Matches!$I$2:$I$201,MATCH($A427&amp;"-1",Matches!$J$2:$J$201,0))="Void",INDEX(Matches!$G$2:$G$201,MATCH($A427&amp;"-1",Matches!$J$2:$J$201,0))="",INDEX(Matches!$H$2:$H$201,MATCH($A427&amp;"-1",Matches!$J$2:$J$201,0))=""),"",IF(AND($C427&lt;&gt;"",INDEX(Matches!$F$2:$F$201,MATCH($A427&amp;"-1",Matches!$J$2:$J$201,0))&lt;&gt;"",$C427&gt;=INDEX(Matches!$F$2:$F$201,MATCH($A427&amp;"-1",Matches!$J$2:$J$201,0))),"",IF(AND(D427=INDEX(Matches!$G$2:$G$201,MATCH($A427&amp;"-1",Matches!$J$2:$J$201,0)),E427=INDEX(Matches!$H$2:$H$201,MATCH($A427&amp;"-1",Matches!$J$2:$J$201,0))),5,IF(SIGN(D427-E427)&lt;&gt;SIGN(INDEX(Matches!$G$2:$G$201,MATCH($A427&amp;"-1",Matches!$J$2:$J$201,0))-INDEX(Matches!$H$2:$H$201,MATCH($A427&amp;"-1",Matches!$J$2:$J$201,0))),0,IF(D427-E427=INDEX(Matches!$G$2:$G$201,MATCH($A427&amp;"-1",Matches!$J$2:$J$201,0))-INDEX(Matches!$H$2:$H$201,MATCH($A427&amp;"-1",Matches!$J$2:$J$201,0)),3,2))))),""))</f>
        <v/>
      </c>
      <c r="Y427" s="12" t="str">
        <f aca="false">IF(OR($B427="",F427="",G427=""),"",IFERROR(IF(OR(INDEX(Matches!$I$2:$I$201,MATCH($A427&amp;"-2",Matches!$J$2:$J$201,0))="Void",INDEX(Matches!$G$2:$G$201,MATCH($A427&amp;"-2",Matches!$J$2:$J$201,0))="",INDEX(Matches!$H$2:$H$201,MATCH($A427&amp;"-2",Matches!$J$2:$J$201,0))=""),"",IF(AND($C427&lt;&gt;"",INDEX(Matches!$F$2:$F$201,MATCH($A427&amp;"-2",Matches!$J$2:$J$201,0))&lt;&gt;"",$C427&gt;=INDEX(Matches!$F$2:$F$201,MATCH($A427&amp;"-2",Matches!$J$2:$J$201,0))),"",IF(AND(F427=INDEX(Matches!$G$2:$G$201,MATCH($A427&amp;"-2",Matches!$J$2:$J$201,0)),G427=INDEX(Matches!$H$2:$H$201,MATCH($A427&amp;"-2",Matches!$J$2:$J$201,0))),5,IF(SIGN(F427-G427)&lt;&gt;SIGN(INDEX(Matches!$G$2:$G$201,MATCH($A427&amp;"-2",Matches!$J$2:$J$201,0))-INDEX(Matches!$H$2:$H$201,MATCH($A427&amp;"-2",Matches!$J$2:$J$201,0))),0,IF(F427-G427=INDEX(Matches!$G$2:$G$201,MATCH($A427&amp;"-2",Matches!$J$2:$J$201,0))-INDEX(Matches!$H$2:$H$201,MATCH($A427&amp;"-2",Matches!$J$2:$J$201,0)),3,2))))),""))</f>
        <v/>
      </c>
      <c r="Z427" s="12" t="str">
        <f aca="false">IF(OR($B427="",H427="",I427=""),"",IFERROR(IF(OR(INDEX(Matches!$I$2:$I$201,MATCH($A427&amp;"-3",Matches!$J$2:$J$201,0))="Void",INDEX(Matches!$G$2:$G$201,MATCH($A427&amp;"-3",Matches!$J$2:$J$201,0))="",INDEX(Matches!$H$2:$H$201,MATCH($A427&amp;"-3",Matches!$J$2:$J$201,0))=""),"",IF(AND($C427&lt;&gt;"",INDEX(Matches!$F$2:$F$201,MATCH($A427&amp;"-3",Matches!$J$2:$J$201,0))&lt;&gt;"",$C427&gt;=INDEX(Matches!$F$2:$F$201,MATCH($A427&amp;"-3",Matches!$J$2:$J$201,0))),"",IF(AND(H427=INDEX(Matches!$G$2:$G$201,MATCH($A427&amp;"-3",Matches!$J$2:$J$201,0)),I427=INDEX(Matches!$H$2:$H$201,MATCH($A427&amp;"-3",Matches!$J$2:$J$201,0))),5,IF(SIGN(H427-I427)&lt;&gt;SIGN(INDEX(Matches!$G$2:$G$201,MATCH($A427&amp;"-3",Matches!$J$2:$J$201,0))-INDEX(Matches!$H$2:$H$201,MATCH($A427&amp;"-3",Matches!$J$2:$J$201,0))),0,IF(H427-I427=INDEX(Matches!$G$2:$G$201,MATCH($A427&amp;"-3",Matches!$J$2:$J$201,0))-INDEX(Matches!$H$2:$H$201,MATCH($A427&amp;"-3",Matches!$J$2:$J$201,0)),3,2))))),""))</f>
        <v/>
      </c>
      <c r="AA427" s="12" t="str">
        <f aca="false">IF(OR($B427="",J427="",K427=""),"",IFERROR(IF(OR(INDEX(Matches!$I$2:$I$201,MATCH($A427&amp;"-4",Matches!$J$2:$J$201,0))="Void",INDEX(Matches!$G$2:$G$201,MATCH($A427&amp;"-4",Matches!$J$2:$J$201,0))="",INDEX(Matches!$H$2:$H$201,MATCH($A427&amp;"-4",Matches!$J$2:$J$201,0))=""),"",IF(AND($C427&lt;&gt;"",INDEX(Matches!$F$2:$F$201,MATCH($A427&amp;"-4",Matches!$J$2:$J$201,0))&lt;&gt;"",$C427&gt;=INDEX(Matches!$F$2:$F$201,MATCH($A427&amp;"-4",Matches!$J$2:$J$201,0))),"",IF(AND(J427=INDEX(Matches!$G$2:$G$201,MATCH($A427&amp;"-4",Matches!$J$2:$J$201,0)),K427=INDEX(Matches!$H$2:$H$201,MATCH($A427&amp;"-4",Matches!$J$2:$J$201,0))),5,IF(SIGN(J427-K427)&lt;&gt;SIGN(INDEX(Matches!$G$2:$G$201,MATCH($A427&amp;"-4",Matches!$J$2:$J$201,0))-INDEX(Matches!$H$2:$H$201,MATCH($A427&amp;"-4",Matches!$J$2:$J$201,0))),0,IF(J427-K427=INDEX(Matches!$G$2:$G$201,MATCH($A427&amp;"-4",Matches!$J$2:$J$201,0))-INDEX(Matches!$H$2:$H$201,MATCH($A427&amp;"-4",Matches!$J$2:$J$201,0)),3,2))))),""))</f>
        <v/>
      </c>
      <c r="AB427" s="12" t="str">
        <f aca="false">IF(OR($B427="",L427="",M427=""),"",IFERROR(IF(OR(INDEX(Matches!$I$2:$I$201,MATCH($A427&amp;"-5",Matches!$J$2:$J$201,0))="Void",INDEX(Matches!$G$2:$G$201,MATCH($A427&amp;"-5",Matches!$J$2:$J$201,0))="",INDEX(Matches!$H$2:$H$201,MATCH($A427&amp;"-5",Matches!$J$2:$J$201,0))=""),"",IF(AND($C427&lt;&gt;"",INDEX(Matches!$F$2:$F$201,MATCH($A427&amp;"-5",Matches!$J$2:$J$201,0))&lt;&gt;"",$C427&gt;=INDEX(Matches!$F$2:$F$201,MATCH($A427&amp;"-5",Matches!$J$2:$J$201,0))),"",IF(AND(L427=INDEX(Matches!$G$2:$G$201,MATCH($A427&amp;"-5",Matches!$J$2:$J$201,0)),M427=INDEX(Matches!$H$2:$H$201,MATCH($A427&amp;"-5",Matches!$J$2:$J$201,0))),5,IF(SIGN(L427-M427)&lt;&gt;SIGN(INDEX(Matches!$G$2:$G$201,MATCH($A427&amp;"-5",Matches!$J$2:$J$201,0))-INDEX(Matches!$H$2:$H$201,MATCH($A427&amp;"-5",Matches!$J$2:$J$201,0))),0,IF(L427-M427=INDEX(Matches!$G$2:$G$201,MATCH($A427&amp;"-5",Matches!$J$2:$J$201,0))-INDEX(Matches!$H$2:$H$201,MATCH($A427&amp;"-5",Matches!$J$2:$J$201,0)),3,2))))),""))</f>
        <v/>
      </c>
      <c r="AC427" s="12" t="str">
        <f aca="false">IF(OR($B427="",N427="",O427=""),"",IFERROR(IF(OR(INDEX(Matches!$I$2:$I$201,MATCH($A427&amp;"-6",Matches!$J$2:$J$201,0))="Void",INDEX(Matches!$G$2:$G$201,MATCH($A427&amp;"-6",Matches!$J$2:$J$201,0))="",INDEX(Matches!$H$2:$H$201,MATCH($A427&amp;"-6",Matches!$J$2:$J$201,0))=""),"",IF(AND($C427&lt;&gt;"",INDEX(Matches!$F$2:$F$201,MATCH($A427&amp;"-6",Matches!$J$2:$J$201,0))&lt;&gt;"",$C427&gt;=INDEX(Matches!$F$2:$F$201,MATCH($A427&amp;"-6",Matches!$J$2:$J$201,0))),"",IF(AND(N427=INDEX(Matches!$G$2:$G$201,MATCH($A427&amp;"-6",Matches!$J$2:$J$201,0)),O427=INDEX(Matches!$H$2:$H$201,MATCH($A427&amp;"-6",Matches!$J$2:$J$201,0))),5,IF(SIGN(N427-O427)&lt;&gt;SIGN(INDEX(Matches!$G$2:$G$201,MATCH($A427&amp;"-6",Matches!$J$2:$J$201,0))-INDEX(Matches!$H$2:$H$201,MATCH($A427&amp;"-6",Matches!$J$2:$J$201,0))),0,IF(N427-O427=INDEX(Matches!$G$2:$G$201,MATCH($A427&amp;"-6",Matches!$J$2:$J$201,0))-INDEX(Matches!$H$2:$H$201,MATCH($A427&amp;"-6",Matches!$J$2:$J$201,0)),3,2))))),""))</f>
        <v/>
      </c>
      <c r="AD427" s="12" t="str">
        <f aca="false">IF(OR($B427="",P427="",Q427=""),"",IFERROR(IF(OR(INDEX(Matches!$I$2:$I$201,MATCH($A427&amp;"-7",Matches!$J$2:$J$201,0))="Void",INDEX(Matches!$G$2:$G$201,MATCH($A427&amp;"-7",Matches!$J$2:$J$201,0))="",INDEX(Matches!$H$2:$H$201,MATCH($A427&amp;"-7",Matches!$J$2:$J$201,0))=""),"",IF(AND($C427&lt;&gt;"",INDEX(Matches!$F$2:$F$201,MATCH($A427&amp;"-7",Matches!$J$2:$J$201,0))&lt;&gt;"",$C427&gt;=INDEX(Matches!$F$2:$F$201,MATCH($A427&amp;"-7",Matches!$J$2:$J$201,0))),"",IF(AND(P427=INDEX(Matches!$G$2:$G$201,MATCH($A427&amp;"-7",Matches!$J$2:$J$201,0)),Q427=INDEX(Matches!$H$2:$H$201,MATCH($A427&amp;"-7",Matches!$J$2:$J$201,0))),5,IF(SIGN(P427-Q427)&lt;&gt;SIGN(INDEX(Matches!$G$2:$G$201,MATCH($A427&amp;"-7",Matches!$J$2:$J$201,0))-INDEX(Matches!$H$2:$H$201,MATCH($A427&amp;"-7",Matches!$J$2:$J$201,0))),0,IF(P427-Q427=INDEX(Matches!$G$2:$G$201,MATCH($A427&amp;"-7",Matches!$J$2:$J$201,0))-INDEX(Matches!$H$2:$H$201,MATCH($A427&amp;"-7",Matches!$J$2:$J$201,0)),3,2))))),""))</f>
        <v/>
      </c>
      <c r="AE427" s="12" t="str">
        <f aca="false">IF(OR($B427="",R427="",S427=""),"",IFERROR(IF(OR(INDEX(Matches!$I$2:$I$201,MATCH($A427&amp;"-8",Matches!$J$2:$J$201,0))="Void",INDEX(Matches!$G$2:$G$201,MATCH($A427&amp;"-8",Matches!$J$2:$J$201,0))="",INDEX(Matches!$H$2:$H$201,MATCH($A427&amp;"-8",Matches!$J$2:$J$201,0))=""),"",IF(AND($C427&lt;&gt;"",INDEX(Matches!$F$2:$F$201,MATCH($A427&amp;"-8",Matches!$J$2:$J$201,0))&lt;&gt;"",$C427&gt;=INDEX(Matches!$F$2:$F$201,MATCH($A427&amp;"-8",Matches!$J$2:$J$201,0))),"",IF(AND(R427=INDEX(Matches!$G$2:$G$201,MATCH($A427&amp;"-8",Matches!$J$2:$J$201,0)),S427=INDEX(Matches!$H$2:$H$201,MATCH($A427&amp;"-8",Matches!$J$2:$J$201,0))),5,IF(SIGN(R427-S427)&lt;&gt;SIGN(INDEX(Matches!$G$2:$G$201,MATCH($A427&amp;"-8",Matches!$J$2:$J$201,0))-INDEX(Matches!$H$2:$H$201,MATCH($A427&amp;"-8",Matches!$J$2:$J$201,0))),0,IF(R427-S427=INDEX(Matches!$G$2:$G$201,MATCH($A427&amp;"-8",Matches!$J$2:$J$201,0))-INDEX(Matches!$H$2:$H$201,MATCH($A427&amp;"-8",Matches!$J$2:$J$201,0)),3,2))))),""))</f>
        <v/>
      </c>
      <c r="AF427" s="12" t="str">
        <f aca="false">IF(OR($B427="",T427="",U427=""),"",IFERROR(IF(OR(INDEX(Matches!$I$2:$I$201,MATCH($A427&amp;"-9",Matches!$J$2:$J$201,0))="Void",INDEX(Matches!$G$2:$G$201,MATCH($A427&amp;"-9",Matches!$J$2:$J$201,0))="",INDEX(Matches!$H$2:$H$201,MATCH($A427&amp;"-9",Matches!$J$2:$J$201,0))=""),"",IF(AND($C427&lt;&gt;"",INDEX(Matches!$F$2:$F$201,MATCH($A427&amp;"-9",Matches!$J$2:$J$201,0))&lt;&gt;"",$C427&gt;=INDEX(Matches!$F$2:$F$201,MATCH($A427&amp;"-9",Matches!$J$2:$J$201,0))),"",IF(AND(T427=INDEX(Matches!$G$2:$G$201,MATCH($A427&amp;"-9",Matches!$J$2:$J$201,0)),U427=INDEX(Matches!$H$2:$H$201,MATCH($A427&amp;"-9",Matches!$J$2:$J$201,0))),5,IF(SIGN(T427-U427)&lt;&gt;SIGN(INDEX(Matches!$G$2:$G$201,MATCH($A427&amp;"-9",Matches!$J$2:$J$201,0))-INDEX(Matches!$H$2:$H$201,MATCH($A427&amp;"-9",Matches!$J$2:$J$201,0))),0,IF(T427-U427=INDEX(Matches!$G$2:$G$201,MATCH($A427&amp;"-9",Matches!$J$2:$J$201,0))-INDEX(Matches!$H$2:$H$201,MATCH($A427&amp;"-9",Matches!$J$2:$J$201,0)),3,2))))),""))</f>
        <v/>
      </c>
      <c r="AG427" s="12" t="str">
        <f aca="false">IF(OR($B427="",V427="",W427=""),"",IFERROR(IF(OR(INDEX(Matches!$I$2:$I$201,MATCH($A427&amp;"-10",Matches!$J$2:$J$201,0))="Void",INDEX(Matches!$G$2:$G$201,MATCH($A427&amp;"-10",Matches!$J$2:$J$201,0))="",INDEX(Matches!$H$2:$H$201,MATCH($A427&amp;"-10",Matches!$J$2:$J$201,0))=""),"",IF(AND($C427&lt;&gt;"",INDEX(Matches!$F$2:$F$201,MATCH($A427&amp;"-10",Matches!$J$2:$J$201,0))&lt;&gt;"",$C427&gt;=INDEX(Matches!$F$2:$F$201,MATCH($A427&amp;"-10",Matches!$J$2:$J$201,0))),"",IF(AND(V427=INDEX(Matches!$G$2:$G$201,MATCH($A427&amp;"-10",Matches!$J$2:$J$201,0)),W427=INDEX(Matches!$H$2:$H$201,MATCH($A427&amp;"-10",Matches!$J$2:$J$201,0))),5,IF(SIGN(V427-W427)&lt;&gt;SIGN(INDEX(Matches!$G$2:$G$201,MATCH($A427&amp;"-10",Matches!$J$2:$J$201,0))-INDEX(Matches!$H$2:$H$201,MATCH($A427&amp;"-10",Matches!$J$2:$J$201,0))),0,IF(V427-W427=INDEX(Matches!$G$2:$G$201,MATCH($A427&amp;"-10",Matches!$J$2:$J$201,0))-INDEX(Matches!$H$2:$H$201,MATCH($A427&amp;"-10",Matches!$J$2:$J$201,0)),3,2))))),""))</f>
        <v/>
      </c>
      <c r="AH427" s="13" t="str">
        <f aca="false">IF($B427="","",SUM(X427:AG427))</f>
        <v/>
      </c>
      <c r="AI427" s="12" t="str">
        <f aca="false">IF($B427="","",COUNTIF(X427:AG427,5))</f>
        <v/>
      </c>
      <c r="AJ427" s="12" t="str">
        <f aca="false">IF($B427="","",COUNTIF(X427:AG427,"&gt;=2"))</f>
        <v/>
      </c>
      <c r="AK427" s="12" t="str">
        <f aca="false">IF($B427="","",COUNT(X427:AG427))</f>
        <v/>
      </c>
    </row>
    <row r="428" customFormat="false" ht="15" hidden="false" customHeight="false" outlineLevel="0" collapsed="false">
      <c r="A428" s="7"/>
      <c r="B428" s="7"/>
      <c r="C428" s="11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12" t="str">
        <f aca="false">IF(OR($B428="",D428="",E428=""),"",IFERROR(IF(OR(INDEX(Matches!$I$2:$I$201,MATCH($A428&amp;"-1",Matches!$J$2:$J$201,0))="Void",INDEX(Matches!$G$2:$G$201,MATCH($A428&amp;"-1",Matches!$J$2:$J$201,0))="",INDEX(Matches!$H$2:$H$201,MATCH($A428&amp;"-1",Matches!$J$2:$J$201,0))=""),"",IF(AND($C428&lt;&gt;"",INDEX(Matches!$F$2:$F$201,MATCH($A428&amp;"-1",Matches!$J$2:$J$201,0))&lt;&gt;"",$C428&gt;=INDEX(Matches!$F$2:$F$201,MATCH($A428&amp;"-1",Matches!$J$2:$J$201,0))),"",IF(AND(D428=INDEX(Matches!$G$2:$G$201,MATCH($A428&amp;"-1",Matches!$J$2:$J$201,0)),E428=INDEX(Matches!$H$2:$H$201,MATCH($A428&amp;"-1",Matches!$J$2:$J$201,0))),5,IF(SIGN(D428-E428)&lt;&gt;SIGN(INDEX(Matches!$G$2:$G$201,MATCH($A428&amp;"-1",Matches!$J$2:$J$201,0))-INDEX(Matches!$H$2:$H$201,MATCH($A428&amp;"-1",Matches!$J$2:$J$201,0))),0,IF(D428-E428=INDEX(Matches!$G$2:$G$201,MATCH($A428&amp;"-1",Matches!$J$2:$J$201,0))-INDEX(Matches!$H$2:$H$201,MATCH($A428&amp;"-1",Matches!$J$2:$J$201,0)),3,2))))),""))</f>
        <v/>
      </c>
      <c r="Y428" s="12" t="str">
        <f aca="false">IF(OR($B428="",F428="",G428=""),"",IFERROR(IF(OR(INDEX(Matches!$I$2:$I$201,MATCH($A428&amp;"-2",Matches!$J$2:$J$201,0))="Void",INDEX(Matches!$G$2:$G$201,MATCH($A428&amp;"-2",Matches!$J$2:$J$201,0))="",INDEX(Matches!$H$2:$H$201,MATCH($A428&amp;"-2",Matches!$J$2:$J$201,0))=""),"",IF(AND($C428&lt;&gt;"",INDEX(Matches!$F$2:$F$201,MATCH($A428&amp;"-2",Matches!$J$2:$J$201,0))&lt;&gt;"",$C428&gt;=INDEX(Matches!$F$2:$F$201,MATCH($A428&amp;"-2",Matches!$J$2:$J$201,0))),"",IF(AND(F428=INDEX(Matches!$G$2:$G$201,MATCH($A428&amp;"-2",Matches!$J$2:$J$201,0)),G428=INDEX(Matches!$H$2:$H$201,MATCH($A428&amp;"-2",Matches!$J$2:$J$201,0))),5,IF(SIGN(F428-G428)&lt;&gt;SIGN(INDEX(Matches!$G$2:$G$201,MATCH($A428&amp;"-2",Matches!$J$2:$J$201,0))-INDEX(Matches!$H$2:$H$201,MATCH($A428&amp;"-2",Matches!$J$2:$J$201,0))),0,IF(F428-G428=INDEX(Matches!$G$2:$G$201,MATCH($A428&amp;"-2",Matches!$J$2:$J$201,0))-INDEX(Matches!$H$2:$H$201,MATCH($A428&amp;"-2",Matches!$J$2:$J$201,0)),3,2))))),""))</f>
        <v/>
      </c>
      <c r="Z428" s="12" t="str">
        <f aca="false">IF(OR($B428="",H428="",I428=""),"",IFERROR(IF(OR(INDEX(Matches!$I$2:$I$201,MATCH($A428&amp;"-3",Matches!$J$2:$J$201,0))="Void",INDEX(Matches!$G$2:$G$201,MATCH($A428&amp;"-3",Matches!$J$2:$J$201,0))="",INDEX(Matches!$H$2:$H$201,MATCH($A428&amp;"-3",Matches!$J$2:$J$201,0))=""),"",IF(AND($C428&lt;&gt;"",INDEX(Matches!$F$2:$F$201,MATCH($A428&amp;"-3",Matches!$J$2:$J$201,0))&lt;&gt;"",$C428&gt;=INDEX(Matches!$F$2:$F$201,MATCH($A428&amp;"-3",Matches!$J$2:$J$201,0))),"",IF(AND(H428=INDEX(Matches!$G$2:$G$201,MATCH($A428&amp;"-3",Matches!$J$2:$J$201,0)),I428=INDEX(Matches!$H$2:$H$201,MATCH($A428&amp;"-3",Matches!$J$2:$J$201,0))),5,IF(SIGN(H428-I428)&lt;&gt;SIGN(INDEX(Matches!$G$2:$G$201,MATCH($A428&amp;"-3",Matches!$J$2:$J$201,0))-INDEX(Matches!$H$2:$H$201,MATCH($A428&amp;"-3",Matches!$J$2:$J$201,0))),0,IF(H428-I428=INDEX(Matches!$G$2:$G$201,MATCH($A428&amp;"-3",Matches!$J$2:$J$201,0))-INDEX(Matches!$H$2:$H$201,MATCH($A428&amp;"-3",Matches!$J$2:$J$201,0)),3,2))))),""))</f>
        <v/>
      </c>
      <c r="AA428" s="12" t="str">
        <f aca="false">IF(OR($B428="",J428="",K428=""),"",IFERROR(IF(OR(INDEX(Matches!$I$2:$I$201,MATCH($A428&amp;"-4",Matches!$J$2:$J$201,0))="Void",INDEX(Matches!$G$2:$G$201,MATCH($A428&amp;"-4",Matches!$J$2:$J$201,0))="",INDEX(Matches!$H$2:$H$201,MATCH($A428&amp;"-4",Matches!$J$2:$J$201,0))=""),"",IF(AND($C428&lt;&gt;"",INDEX(Matches!$F$2:$F$201,MATCH($A428&amp;"-4",Matches!$J$2:$J$201,0))&lt;&gt;"",$C428&gt;=INDEX(Matches!$F$2:$F$201,MATCH($A428&amp;"-4",Matches!$J$2:$J$201,0))),"",IF(AND(J428=INDEX(Matches!$G$2:$G$201,MATCH($A428&amp;"-4",Matches!$J$2:$J$201,0)),K428=INDEX(Matches!$H$2:$H$201,MATCH($A428&amp;"-4",Matches!$J$2:$J$201,0))),5,IF(SIGN(J428-K428)&lt;&gt;SIGN(INDEX(Matches!$G$2:$G$201,MATCH($A428&amp;"-4",Matches!$J$2:$J$201,0))-INDEX(Matches!$H$2:$H$201,MATCH($A428&amp;"-4",Matches!$J$2:$J$201,0))),0,IF(J428-K428=INDEX(Matches!$G$2:$G$201,MATCH($A428&amp;"-4",Matches!$J$2:$J$201,0))-INDEX(Matches!$H$2:$H$201,MATCH($A428&amp;"-4",Matches!$J$2:$J$201,0)),3,2))))),""))</f>
        <v/>
      </c>
      <c r="AB428" s="12" t="str">
        <f aca="false">IF(OR($B428="",L428="",M428=""),"",IFERROR(IF(OR(INDEX(Matches!$I$2:$I$201,MATCH($A428&amp;"-5",Matches!$J$2:$J$201,0))="Void",INDEX(Matches!$G$2:$G$201,MATCH($A428&amp;"-5",Matches!$J$2:$J$201,0))="",INDEX(Matches!$H$2:$H$201,MATCH($A428&amp;"-5",Matches!$J$2:$J$201,0))=""),"",IF(AND($C428&lt;&gt;"",INDEX(Matches!$F$2:$F$201,MATCH($A428&amp;"-5",Matches!$J$2:$J$201,0))&lt;&gt;"",$C428&gt;=INDEX(Matches!$F$2:$F$201,MATCH($A428&amp;"-5",Matches!$J$2:$J$201,0))),"",IF(AND(L428=INDEX(Matches!$G$2:$G$201,MATCH($A428&amp;"-5",Matches!$J$2:$J$201,0)),M428=INDEX(Matches!$H$2:$H$201,MATCH($A428&amp;"-5",Matches!$J$2:$J$201,0))),5,IF(SIGN(L428-M428)&lt;&gt;SIGN(INDEX(Matches!$G$2:$G$201,MATCH($A428&amp;"-5",Matches!$J$2:$J$201,0))-INDEX(Matches!$H$2:$H$201,MATCH($A428&amp;"-5",Matches!$J$2:$J$201,0))),0,IF(L428-M428=INDEX(Matches!$G$2:$G$201,MATCH($A428&amp;"-5",Matches!$J$2:$J$201,0))-INDEX(Matches!$H$2:$H$201,MATCH($A428&amp;"-5",Matches!$J$2:$J$201,0)),3,2))))),""))</f>
        <v/>
      </c>
      <c r="AC428" s="12" t="str">
        <f aca="false">IF(OR($B428="",N428="",O428=""),"",IFERROR(IF(OR(INDEX(Matches!$I$2:$I$201,MATCH($A428&amp;"-6",Matches!$J$2:$J$201,0))="Void",INDEX(Matches!$G$2:$G$201,MATCH($A428&amp;"-6",Matches!$J$2:$J$201,0))="",INDEX(Matches!$H$2:$H$201,MATCH($A428&amp;"-6",Matches!$J$2:$J$201,0))=""),"",IF(AND($C428&lt;&gt;"",INDEX(Matches!$F$2:$F$201,MATCH($A428&amp;"-6",Matches!$J$2:$J$201,0))&lt;&gt;"",$C428&gt;=INDEX(Matches!$F$2:$F$201,MATCH($A428&amp;"-6",Matches!$J$2:$J$201,0))),"",IF(AND(N428=INDEX(Matches!$G$2:$G$201,MATCH($A428&amp;"-6",Matches!$J$2:$J$201,0)),O428=INDEX(Matches!$H$2:$H$201,MATCH($A428&amp;"-6",Matches!$J$2:$J$201,0))),5,IF(SIGN(N428-O428)&lt;&gt;SIGN(INDEX(Matches!$G$2:$G$201,MATCH($A428&amp;"-6",Matches!$J$2:$J$201,0))-INDEX(Matches!$H$2:$H$201,MATCH($A428&amp;"-6",Matches!$J$2:$J$201,0))),0,IF(N428-O428=INDEX(Matches!$G$2:$G$201,MATCH($A428&amp;"-6",Matches!$J$2:$J$201,0))-INDEX(Matches!$H$2:$H$201,MATCH($A428&amp;"-6",Matches!$J$2:$J$201,0)),3,2))))),""))</f>
        <v/>
      </c>
      <c r="AD428" s="12" t="str">
        <f aca="false">IF(OR($B428="",P428="",Q428=""),"",IFERROR(IF(OR(INDEX(Matches!$I$2:$I$201,MATCH($A428&amp;"-7",Matches!$J$2:$J$201,0))="Void",INDEX(Matches!$G$2:$G$201,MATCH($A428&amp;"-7",Matches!$J$2:$J$201,0))="",INDEX(Matches!$H$2:$H$201,MATCH($A428&amp;"-7",Matches!$J$2:$J$201,0))=""),"",IF(AND($C428&lt;&gt;"",INDEX(Matches!$F$2:$F$201,MATCH($A428&amp;"-7",Matches!$J$2:$J$201,0))&lt;&gt;"",$C428&gt;=INDEX(Matches!$F$2:$F$201,MATCH($A428&amp;"-7",Matches!$J$2:$J$201,0))),"",IF(AND(P428=INDEX(Matches!$G$2:$G$201,MATCH($A428&amp;"-7",Matches!$J$2:$J$201,0)),Q428=INDEX(Matches!$H$2:$H$201,MATCH($A428&amp;"-7",Matches!$J$2:$J$201,0))),5,IF(SIGN(P428-Q428)&lt;&gt;SIGN(INDEX(Matches!$G$2:$G$201,MATCH($A428&amp;"-7",Matches!$J$2:$J$201,0))-INDEX(Matches!$H$2:$H$201,MATCH($A428&amp;"-7",Matches!$J$2:$J$201,0))),0,IF(P428-Q428=INDEX(Matches!$G$2:$G$201,MATCH($A428&amp;"-7",Matches!$J$2:$J$201,0))-INDEX(Matches!$H$2:$H$201,MATCH($A428&amp;"-7",Matches!$J$2:$J$201,0)),3,2))))),""))</f>
        <v/>
      </c>
      <c r="AE428" s="12" t="str">
        <f aca="false">IF(OR($B428="",R428="",S428=""),"",IFERROR(IF(OR(INDEX(Matches!$I$2:$I$201,MATCH($A428&amp;"-8",Matches!$J$2:$J$201,0))="Void",INDEX(Matches!$G$2:$G$201,MATCH($A428&amp;"-8",Matches!$J$2:$J$201,0))="",INDEX(Matches!$H$2:$H$201,MATCH($A428&amp;"-8",Matches!$J$2:$J$201,0))=""),"",IF(AND($C428&lt;&gt;"",INDEX(Matches!$F$2:$F$201,MATCH($A428&amp;"-8",Matches!$J$2:$J$201,0))&lt;&gt;"",$C428&gt;=INDEX(Matches!$F$2:$F$201,MATCH($A428&amp;"-8",Matches!$J$2:$J$201,0))),"",IF(AND(R428=INDEX(Matches!$G$2:$G$201,MATCH($A428&amp;"-8",Matches!$J$2:$J$201,0)),S428=INDEX(Matches!$H$2:$H$201,MATCH($A428&amp;"-8",Matches!$J$2:$J$201,0))),5,IF(SIGN(R428-S428)&lt;&gt;SIGN(INDEX(Matches!$G$2:$G$201,MATCH($A428&amp;"-8",Matches!$J$2:$J$201,0))-INDEX(Matches!$H$2:$H$201,MATCH($A428&amp;"-8",Matches!$J$2:$J$201,0))),0,IF(R428-S428=INDEX(Matches!$G$2:$G$201,MATCH($A428&amp;"-8",Matches!$J$2:$J$201,0))-INDEX(Matches!$H$2:$H$201,MATCH($A428&amp;"-8",Matches!$J$2:$J$201,0)),3,2))))),""))</f>
        <v/>
      </c>
      <c r="AF428" s="12" t="str">
        <f aca="false">IF(OR($B428="",T428="",U428=""),"",IFERROR(IF(OR(INDEX(Matches!$I$2:$I$201,MATCH($A428&amp;"-9",Matches!$J$2:$J$201,0))="Void",INDEX(Matches!$G$2:$G$201,MATCH($A428&amp;"-9",Matches!$J$2:$J$201,0))="",INDEX(Matches!$H$2:$H$201,MATCH($A428&amp;"-9",Matches!$J$2:$J$201,0))=""),"",IF(AND($C428&lt;&gt;"",INDEX(Matches!$F$2:$F$201,MATCH($A428&amp;"-9",Matches!$J$2:$J$201,0))&lt;&gt;"",$C428&gt;=INDEX(Matches!$F$2:$F$201,MATCH($A428&amp;"-9",Matches!$J$2:$J$201,0))),"",IF(AND(T428=INDEX(Matches!$G$2:$G$201,MATCH($A428&amp;"-9",Matches!$J$2:$J$201,0)),U428=INDEX(Matches!$H$2:$H$201,MATCH($A428&amp;"-9",Matches!$J$2:$J$201,0))),5,IF(SIGN(T428-U428)&lt;&gt;SIGN(INDEX(Matches!$G$2:$G$201,MATCH($A428&amp;"-9",Matches!$J$2:$J$201,0))-INDEX(Matches!$H$2:$H$201,MATCH($A428&amp;"-9",Matches!$J$2:$J$201,0))),0,IF(T428-U428=INDEX(Matches!$G$2:$G$201,MATCH($A428&amp;"-9",Matches!$J$2:$J$201,0))-INDEX(Matches!$H$2:$H$201,MATCH($A428&amp;"-9",Matches!$J$2:$J$201,0)),3,2))))),""))</f>
        <v/>
      </c>
      <c r="AG428" s="12" t="str">
        <f aca="false">IF(OR($B428="",V428="",W428=""),"",IFERROR(IF(OR(INDEX(Matches!$I$2:$I$201,MATCH($A428&amp;"-10",Matches!$J$2:$J$201,0))="Void",INDEX(Matches!$G$2:$G$201,MATCH($A428&amp;"-10",Matches!$J$2:$J$201,0))="",INDEX(Matches!$H$2:$H$201,MATCH($A428&amp;"-10",Matches!$J$2:$J$201,0))=""),"",IF(AND($C428&lt;&gt;"",INDEX(Matches!$F$2:$F$201,MATCH($A428&amp;"-10",Matches!$J$2:$J$201,0))&lt;&gt;"",$C428&gt;=INDEX(Matches!$F$2:$F$201,MATCH($A428&amp;"-10",Matches!$J$2:$J$201,0))),"",IF(AND(V428=INDEX(Matches!$G$2:$G$201,MATCH($A428&amp;"-10",Matches!$J$2:$J$201,0)),W428=INDEX(Matches!$H$2:$H$201,MATCH($A428&amp;"-10",Matches!$J$2:$J$201,0))),5,IF(SIGN(V428-W428)&lt;&gt;SIGN(INDEX(Matches!$G$2:$G$201,MATCH($A428&amp;"-10",Matches!$J$2:$J$201,0))-INDEX(Matches!$H$2:$H$201,MATCH($A428&amp;"-10",Matches!$J$2:$J$201,0))),0,IF(V428-W428=INDEX(Matches!$G$2:$G$201,MATCH($A428&amp;"-10",Matches!$J$2:$J$201,0))-INDEX(Matches!$H$2:$H$201,MATCH($A428&amp;"-10",Matches!$J$2:$J$201,0)),3,2))))),""))</f>
        <v/>
      </c>
      <c r="AH428" s="13" t="str">
        <f aca="false">IF($B428="","",SUM(X428:AG428))</f>
        <v/>
      </c>
      <c r="AI428" s="12" t="str">
        <f aca="false">IF($B428="","",COUNTIF(X428:AG428,5))</f>
        <v/>
      </c>
      <c r="AJ428" s="12" t="str">
        <f aca="false">IF($B428="","",COUNTIF(X428:AG428,"&gt;=2"))</f>
        <v/>
      </c>
      <c r="AK428" s="12" t="str">
        <f aca="false">IF($B428="","",COUNT(X428:AG428))</f>
        <v/>
      </c>
    </row>
    <row r="429" customFormat="false" ht="15" hidden="false" customHeight="false" outlineLevel="0" collapsed="false">
      <c r="A429" s="7"/>
      <c r="B429" s="7"/>
      <c r="C429" s="11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12" t="str">
        <f aca="false">IF(OR($B429="",D429="",E429=""),"",IFERROR(IF(OR(INDEX(Matches!$I$2:$I$201,MATCH($A429&amp;"-1",Matches!$J$2:$J$201,0))="Void",INDEX(Matches!$G$2:$G$201,MATCH($A429&amp;"-1",Matches!$J$2:$J$201,0))="",INDEX(Matches!$H$2:$H$201,MATCH($A429&amp;"-1",Matches!$J$2:$J$201,0))=""),"",IF(AND($C429&lt;&gt;"",INDEX(Matches!$F$2:$F$201,MATCH($A429&amp;"-1",Matches!$J$2:$J$201,0))&lt;&gt;"",$C429&gt;=INDEX(Matches!$F$2:$F$201,MATCH($A429&amp;"-1",Matches!$J$2:$J$201,0))),"",IF(AND(D429=INDEX(Matches!$G$2:$G$201,MATCH($A429&amp;"-1",Matches!$J$2:$J$201,0)),E429=INDEX(Matches!$H$2:$H$201,MATCH($A429&amp;"-1",Matches!$J$2:$J$201,0))),5,IF(SIGN(D429-E429)&lt;&gt;SIGN(INDEX(Matches!$G$2:$G$201,MATCH($A429&amp;"-1",Matches!$J$2:$J$201,0))-INDEX(Matches!$H$2:$H$201,MATCH($A429&amp;"-1",Matches!$J$2:$J$201,0))),0,IF(D429-E429=INDEX(Matches!$G$2:$G$201,MATCH($A429&amp;"-1",Matches!$J$2:$J$201,0))-INDEX(Matches!$H$2:$H$201,MATCH($A429&amp;"-1",Matches!$J$2:$J$201,0)),3,2))))),""))</f>
        <v/>
      </c>
      <c r="Y429" s="12" t="str">
        <f aca="false">IF(OR($B429="",F429="",G429=""),"",IFERROR(IF(OR(INDEX(Matches!$I$2:$I$201,MATCH($A429&amp;"-2",Matches!$J$2:$J$201,0))="Void",INDEX(Matches!$G$2:$G$201,MATCH($A429&amp;"-2",Matches!$J$2:$J$201,0))="",INDEX(Matches!$H$2:$H$201,MATCH($A429&amp;"-2",Matches!$J$2:$J$201,0))=""),"",IF(AND($C429&lt;&gt;"",INDEX(Matches!$F$2:$F$201,MATCH($A429&amp;"-2",Matches!$J$2:$J$201,0))&lt;&gt;"",$C429&gt;=INDEX(Matches!$F$2:$F$201,MATCH($A429&amp;"-2",Matches!$J$2:$J$201,0))),"",IF(AND(F429=INDEX(Matches!$G$2:$G$201,MATCH($A429&amp;"-2",Matches!$J$2:$J$201,0)),G429=INDEX(Matches!$H$2:$H$201,MATCH($A429&amp;"-2",Matches!$J$2:$J$201,0))),5,IF(SIGN(F429-G429)&lt;&gt;SIGN(INDEX(Matches!$G$2:$G$201,MATCH($A429&amp;"-2",Matches!$J$2:$J$201,0))-INDEX(Matches!$H$2:$H$201,MATCH($A429&amp;"-2",Matches!$J$2:$J$201,0))),0,IF(F429-G429=INDEX(Matches!$G$2:$G$201,MATCH($A429&amp;"-2",Matches!$J$2:$J$201,0))-INDEX(Matches!$H$2:$H$201,MATCH($A429&amp;"-2",Matches!$J$2:$J$201,0)),3,2))))),""))</f>
        <v/>
      </c>
      <c r="Z429" s="12" t="str">
        <f aca="false">IF(OR($B429="",H429="",I429=""),"",IFERROR(IF(OR(INDEX(Matches!$I$2:$I$201,MATCH($A429&amp;"-3",Matches!$J$2:$J$201,0))="Void",INDEX(Matches!$G$2:$G$201,MATCH($A429&amp;"-3",Matches!$J$2:$J$201,0))="",INDEX(Matches!$H$2:$H$201,MATCH($A429&amp;"-3",Matches!$J$2:$J$201,0))=""),"",IF(AND($C429&lt;&gt;"",INDEX(Matches!$F$2:$F$201,MATCH($A429&amp;"-3",Matches!$J$2:$J$201,0))&lt;&gt;"",$C429&gt;=INDEX(Matches!$F$2:$F$201,MATCH($A429&amp;"-3",Matches!$J$2:$J$201,0))),"",IF(AND(H429=INDEX(Matches!$G$2:$G$201,MATCH($A429&amp;"-3",Matches!$J$2:$J$201,0)),I429=INDEX(Matches!$H$2:$H$201,MATCH($A429&amp;"-3",Matches!$J$2:$J$201,0))),5,IF(SIGN(H429-I429)&lt;&gt;SIGN(INDEX(Matches!$G$2:$G$201,MATCH($A429&amp;"-3",Matches!$J$2:$J$201,0))-INDEX(Matches!$H$2:$H$201,MATCH($A429&amp;"-3",Matches!$J$2:$J$201,0))),0,IF(H429-I429=INDEX(Matches!$G$2:$G$201,MATCH($A429&amp;"-3",Matches!$J$2:$J$201,0))-INDEX(Matches!$H$2:$H$201,MATCH($A429&amp;"-3",Matches!$J$2:$J$201,0)),3,2))))),""))</f>
        <v/>
      </c>
      <c r="AA429" s="12" t="str">
        <f aca="false">IF(OR($B429="",J429="",K429=""),"",IFERROR(IF(OR(INDEX(Matches!$I$2:$I$201,MATCH($A429&amp;"-4",Matches!$J$2:$J$201,0))="Void",INDEX(Matches!$G$2:$G$201,MATCH($A429&amp;"-4",Matches!$J$2:$J$201,0))="",INDEX(Matches!$H$2:$H$201,MATCH($A429&amp;"-4",Matches!$J$2:$J$201,0))=""),"",IF(AND($C429&lt;&gt;"",INDEX(Matches!$F$2:$F$201,MATCH($A429&amp;"-4",Matches!$J$2:$J$201,0))&lt;&gt;"",$C429&gt;=INDEX(Matches!$F$2:$F$201,MATCH($A429&amp;"-4",Matches!$J$2:$J$201,0))),"",IF(AND(J429=INDEX(Matches!$G$2:$G$201,MATCH($A429&amp;"-4",Matches!$J$2:$J$201,0)),K429=INDEX(Matches!$H$2:$H$201,MATCH($A429&amp;"-4",Matches!$J$2:$J$201,0))),5,IF(SIGN(J429-K429)&lt;&gt;SIGN(INDEX(Matches!$G$2:$G$201,MATCH($A429&amp;"-4",Matches!$J$2:$J$201,0))-INDEX(Matches!$H$2:$H$201,MATCH($A429&amp;"-4",Matches!$J$2:$J$201,0))),0,IF(J429-K429=INDEX(Matches!$G$2:$G$201,MATCH($A429&amp;"-4",Matches!$J$2:$J$201,0))-INDEX(Matches!$H$2:$H$201,MATCH($A429&amp;"-4",Matches!$J$2:$J$201,0)),3,2))))),""))</f>
        <v/>
      </c>
      <c r="AB429" s="12" t="str">
        <f aca="false">IF(OR($B429="",L429="",M429=""),"",IFERROR(IF(OR(INDEX(Matches!$I$2:$I$201,MATCH($A429&amp;"-5",Matches!$J$2:$J$201,0))="Void",INDEX(Matches!$G$2:$G$201,MATCH($A429&amp;"-5",Matches!$J$2:$J$201,0))="",INDEX(Matches!$H$2:$H$201,MATCH($A429&amp;"-5",Matches!$J$2:$J$201,0))=""),"",IF(AND($C429&lt;&gt;"",INDEX(Matches!$F$2:$F$201,MATCH($A429&amp;"-5",Matches!$J$2:$J$201,0))&lt;&gt;"",$C429&gt;=INDEX(Matches!$F$2:$F$201,MATCH($A429&amp;"-5",Matches!$J$2:$J$201,0))),"",IF(AND(L429=INDEX(Matches!$G$2:$G$201,MATCH($A429&amp;"-5",Matches!$J$2:$J$201,0)),M429=INDEX(Matches!$H$2:$H$201,MATCH($A429&amp;"-5",Matches!$J$2:$J$201,0))),5,IF(SIGN(L429-M429)&lt;&gt;SIGN(INDEX(Matches!$G$2:$G$201,MATCH($A429&amp;"-5",Matches!$J$2:$J$201,0))-INDEX(Matches!$H$2:$H$201,MATCH($A429&amp;"-5",Matches!$J$2:$J$201,0))),0,IF(L429-M429=INDEX(Matches!$G$2:$G$201,MATCH($A429&amp;"-5",Matches!$J$2:$J$201,0))-INDEX(Matches!$H$2:$H$201,MATCH($A429&amp;"-5",Matches!$J$2:$J$201,0)),3,2))))),""))</f>
        <v/>
      </c>
      <c r="AC429" s="12" t="str">
        <f aca="false">IF(OR($B429="",N429="",O429=""),"",IFERROR(IF(OR(INDEX(Matches!$I$2:$I$201,MATCH($A429&amp;"-6",Matches!$J$2:$J$201,0))="Void",INDEX(Matches!$G$2:$G$201,MATCH($A429&amp;"-6",Matches!$J$2:$J$201,0))="",INDEX(Matches!$H$2:$H$201,MATCH($A429&amp;"-6",Matches!$J$2:$J$201,0))=""),"",IF(AND($C429&lt;&gt;"",INDEX(Matches!$F$2:$F$201,MATCH($A429&amp;"-6",Matches!$J$2:$J$201,0))&lt;&gt;"",$C429&gt;=INDEX(Matches!$F$2:$F$201,MATCH($A429&amp;"-6",Matches!$J$2:$J$201,0))),"",IF(AND(N429=INDEX(Matches!$G$2:$G$201,MATCH($A429&amp;"-6",Matches!$J$2:$J$201,0)),O429=INDEX(Matches!$H$2:$H$201,MATCH($A429&amp;"-6",Matches!$J$2:$J$201,0))),5,IF(SIGN(N429-O429)&lt;&gt;SIGN(INDEX(Matches!$G$2:$G$201,MATCH($A429&amp;"-6",Matches!$J$2:$J$201,0))-INDEX(Matches!$H$2:$H$201,MATCH($A429&amp;"-6",Matches!$J$2:$J$201,0))),0,IF(N429-O429=INDEX(Matches!$G$2:$G$201,MATCH($A429&amp;"-6",Matches!$J$2:$J$201,0))-INDEX(Matches!$H$2:$H$201,MATCH($A429&amp;"-6",Matches!$J$2:$J$201,0)),3,2))))),""))</f>
        <v/>
      </c>
      <c r="AD429" s="12" t="str">
        <f aca="false">IF(OR($B429="",P429="",Q429=""),"",IFERROR(IF(OR(INDEX(Matches!$I$2:$I$201,MATCH($A429&amp;"-7",Matches!$J$2:$J$201,0))="Void",INDEX(Matches!$G$2:$G$201,MATCH($A429&amp;"-7",Matches!$J$2:$J$201,0))="",INDEX(Matches!$H$2:$H$201,MATCH($A429&amp;"-7",Matches!$J$2:$J$201,0))=""),"",IF(AND($C429&lt;&gt;"",INDEX(Matches!$F$2:$F$201,MATCH($A429&amp;"-7",Matches!$J$2:$J$201,0))&lt;&gt;"",$C429&gt;=INDEX(Matches!$F$2:$F$201,MATCH($A429&amp;"-7",Matches!$J$2:$J$201,0))),"",IF(AND(P429=INDEX(Matches!$G$2:$G$201,MATCH($A429&amp;"-7",Matches!$J$2:$J$201,0)),Q429=INDEX(Matches!$H$2:$H$201,MATCH($A429&amp;"-7",Matches!$J$2:$J$201,0))),5,IF(SIGN(P429-Q429)&lt;&gt;SIGN(INDEX(Matches!$G$2:$G$201,MATCH($A429&amp;"-7",Matches!$J$2:$J$201,0))-INDEX(Matches!$H$2:$H$201,MATCH($A429&amp;"-7",Matches!$J$2:$J$201,0))),0,IF(P429-Q429=INDEX(Matches!$G$2:$G$201,MATCH($A429&amp;"-7",Matches!$J$2:$J$201,0))-INDEX(Matches!$H$2:$H$201,MATCH($A429&amp;"-7",Matches!$J$2:$J$201,0)),3,2))))),""))</f>
        <v/>
      </c>
      <c r="AE429" s="12" t="str">
        <f aca="false">IF(OR($B429="",R429="",S429=""),"",IFERROR(IF(OR(INDEX(Matches!$I$2:$I$201,MATCH($A429&amp;"-8",Matches!$J$2:$J$201,0))="Void",INDEX(Matches!$G$2:$G$201,MATCH($A429&amp;"-8",Matches!$J$2:$J$201,0))="",INDEX(Matches!$H$2:$H$201,MATCH($A429&amp;"-8",Matches!$J$2:$J$201,0))=""),"",IF(AND($C429&lt;&gt;"",INDEX(Matches!$F$2:$F$201,MATCH($A429&amp;"-8",Matches!$J$2:$J$201,0))&lt;&gt;"",$C429&gt;=INDEX(Matches!$F$2:$F$201,MATCH($A429&amp;"-8",Matches!$J$2:$J$201,0))),"",IF(AND(R429=INDEX(Matches!$G$2:$G$201,MATCH($A429&amp;"-8",Matches!$J$2:$J$201,0)),S429=INDEX(Matches!$H$2:$H$201,MATCH($A429&amp;"-8",Matches!$J$2:$J$201,0))),5,IF(SIGN(R429-S429)&lt;&gt;SIGN(INDEX(Matches!$G$2:$G$201,MATCH($A429&amp;"-8",Matches!$J$2:$J$201,0))-INDEX(Matches!$H$2:$H$201,MATCH($A429&amp;"-8",Matches!$J$2:$J$201,0))),0,IF(R429-S429=INDEX(Matches!$G$2:$G$201,MATCH($A429&amp;"-8",Matches!$J$2:$J$201,0))-INDEX(Matches!$H$2:$H$201,MATCH($A429&amp;"-8",Matches!$J$2:$J$201,0)),3,2))))),""))</f>
        <v/>
      </c>
      <c r="AF429" s="12" t="str">
        <f aca="false">IF(OR($B429="",T429="",U429=""),"",IFERROR(IF(OR(INDEX(Matches!$I$2:$I$201,MATCH($A429&amp;"-9",Matches!$J$2:$J$201,0))="Void",INDEX(Matches!$G$2:$G$201,MATCH($A429&amp;"-9",Matches!$J$2:$J$201,0))="",INDEX(Matches!$H$2:$H$201,MATCH($A429&amp;"-9",Matches!$J$2:$J$201,0))=""),"",IF(AND($C429&lt;&gt;"",INDEX(Matches!$F$2:$F$201,MATCH($A429&amp;"-9",Matches!$J$2:$J$201,0))&lt;&gt;"",$C429&gt;=INDEX(Matches!$F$2:$F$201,MATCH($A429&amp;"-9",Matches!$J$2:$J$201,0))),"",IF(AND(T429=INDEX(Matches!$G$2:$G$201,MATCH($A429&amp;"-9",Matches!$J$2:$J$201,0)),U429=INDEX(Matches!$H$2:$H$201,MATCH($A429&amp;"-9",Matches!$J$2:$J$201,0))),5,IF(SIGN(T429-U429)&lt;&gt;SIGN(INDEX(Matches!$G$2:$G$201,MATCH($A429&amp;"-9",Matches!$J$2:$J$201,0))-INDEX(Matches!$H$2:$H$201,MATCH($A429&amp;"-9",Matches!$J$2:$J$201,0))),0,IF(T429-U429=INDEX(Matches!$G$2:$G$201,MATCH($A429&amp;"-9",Matches!$J$2:$J$201,0))-INDEX(Matches!$H$2:$H$201,MATCH($A429&amp;"-9",Matches!$J$2:$J$201,0)),3,2))))),""))</f>
        <v/>
      </c>
      <c r="AG429" s="12" t="str">
        <f aca="false">IF(OR($B429="",V429="",W429=""),"",IFERROR(IF(OR(INDEX(Matches!$I$2:$I$201,MATCH($A429&amp;"-10",Matches!$J$2:$J$201,0))="Void",INDEX(Matches!$G$2:$G$201,MATCH($A429&amp;"-10",Matches!$J$2:$J$201,0))="",INDEX(Matches!$H$2:$H$201,MATCH($A429&amp;"-10",Matches!$J$2:$J$201,0))=""),"",IF(AND($C429&lt;&gt;"",INDEX(Matches!$F$2:$F$201,MATCH($A429&amp;"-10",Matches!$J$2:$J$201,0))&lt;&gt;"",$C429&gt;=INDEX(Matches!$F$2:$F$201,MATCH($A429&amp;"-10",Matches!$J$2:$J$201,0))),"",IF(AND(V429=INDEX(Matches!$G$2:$G$201,MATCH($A429&amp;"-10",Matches!$J$2:$J$201,0)),W429=INDEX(Matches!$H$2:$H$201,MATCH($A429&amp;"-10",Matches!$J$2:$J$201,0))),5,IF(SIGN(V429-W429)&lt;&gt;SIGN(INDEX(Matches!$G$2:$G$201,MATCH($A429&amp;"-10",Matches!$J$2:$J$201,0))-INDEX(Matches!$H$2:$H$201,MATCH($A429&amp;"-10",Matches!$J$2:$J$201,0))),0,IF(V429-W429=INDEX(Matches!$G$2:$G$201,MATCH($A429&amp;"-10",Matches!$J$2:$J$201,0))-INDEX(Matches!$H$2:$H$201,MATCH($A429&amp;"-10",Matches!$J$2:$J$201,0)),3,2))))),""))</f>
        <v/>
      </c>
      <c r="AH429" s="13" t="str">
        <f aca="false">IF($B429="","",SUM(X429:AG429))</f>
        <v/>
      </c>
      <c r="AI429" s="12" t="str">
        <f aca="false">IF($B429="","",COUNTIF(X429:AG429,5))</f>
        <v/>
      </c>
      <c r="AJ429" s="12" t="str">
        <f aca="false">IF($B429="","",COUNTIF(X429:AG429,"&gt;=2"))</f>
        <v/>
      </c>
      <c r="AK429" s="12" t="str">
        <f aca="false">IF($B429="","",COUNT(X429:AG429))</f>
        <v/>
      </c>
    </row>
    <row r="430" customFormat="false" ht="15" hidden="false" customHeight="false" outlineLevel="0" collapsed="false">
      <c r="A430" s="7"/>
      <c r="B430" s="7"/>
      <c r="C430" s="11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12" t="str">
        <f aca="false">IF(OR($B430="",D430="",E430=""),"",IFERROR(IF(OR(INDEX(Matches!$I$2:$I$201,MATCH($A430&amp;"-1",Matches!$J$2:$J$201,0))="Void",INDEX(Matches!$G$2:$G$201,MATCH($A430&amp;"-1",Matches!$J$2:$J$201,0))="",INDEX(Matches!$H$2:$H$201,MATCH($A430&amp;"-1",Matches!$J$2:$J$201,0))=""),"",IF(AND($C430&lt;&gt;"",INDEX(Matches!$F$2:$F$201,MATCH($A430&amp;"-1",Matches!$J$2:$J$201,0))&lt;&gt;"",$C430&gt;=INDEX(Matches!$F$2:$F$201,MATCH($A430&amp;"-1",Matches!$J$2:$J$201,0))),"",IF(AND(D430=INDEX(Matches!$G$2:$G$201,MATCH($A430&amp;"-1",Matches!$J$2:$J$201,0)),E430=INDEX(Matches!$H$2:$H$201,MATCH($A430&amp;"-1",Matches!$J$2:$J$201,0))),5,IF(SIGN(D430-E430)&lt;&gt;SIGN(INDEX(Matches!$G$2:$G$201,MATCH($A430&amp;"-1",Matches!$J$2:$J$201,0))-INDEX(Matches!$H$2:$H$201,MATCH($A430&amp;"-1",Matches!$J$2:$J$201,0))),0,IF(D430-E430=INDEX(Matches!$G$2:$G$201,MATCH($A430&amp;"-1",Matches!$J$2:$J$201,0))-INDEX(Matches!$H$2:$H$201,MATCH($A430&amp;"-1",Matches!$J$2:$J$201,0)),3,2))))),""))</f>
        <v/>
      </c>
      <c r="Y430" s="12" t="str">
        <f aca="false">IF(OR($B430="",F430="",G430=""),"",IFERROR(IF(OR(INDEX(Matches!$I$2:$I$201,MATCH($A430&amp;"-2",Matches!$J$2:$J$201,0))="Void",INDEX(Matches!$G$2:$G$201,MATCH($A430&amp;"-2",Matches!$J$2:$J$201,0))="",INDEX(Matches!$H$2:$H$201,MATCH($A430&amp;"-2",Matches!$J$2:$J$201,0))=""),"",IF(AND($C430&lt;&gt;"",INDEX(Matches!$F$2:$F$201,MATCH($A430&amp;"-2",Matches!$J$2:$J$201,0))&lt;&gt;"",$C430&gt;=INDEX(Matches!$F$2:$F$201,MATCH($A430&amp;"-2",Matches!$J$2:$J$201,0))),"",IF(AND(F430=INDEX(Matches!$G$2:$G$201,MATCH($A430&amp;"-2",Matches!$J$2:$J$201,0)),G430=INDEX(Matches!$H$2:$H$201,MATCH($A430&amp;"-2",Matches!$J$2:$J$201,0))),5,IF(SIGN(F430-G430)&lt;&gt;SIGN(INDEX(Matches!$G$2:$G$201,MATCH($A430&amp;"-2",Matches!$J$2:$J$201,0))-INDEX(Matches!$H$2:$H$201,MATCH($A430&amp;"-2",Matches!$J$2:$J$201,0))),0,IF(F430-G430=INDEX(Matches!$G$2:$G$201,MATCH($A430&amp;"-2",Matches!$J$2:$J$201,0))-INDEX(Matches!$H$2:$H$201,MATCH($A430&amp;"-2",Matches!$J$2:$J$201,0)),3,2))))),""))</f>
        <v/>
      </c>
      <c r="Z430" s="12" t="str">
        <f aca="false">IF(OR($B430="",H430="",I430=""),"",IFERROR(IF(OR(INDEX(Matches!$I$2:$I$201,MATCH($A430&amp;"-3",Matches!$J$2:$J$201,0))="Void",INDEX(Matches!$G$2:$G$201,MATCH($A430&amp;"-3",Matches!$J$2:$J$201,0))="",INDEX(Matches!$H$2:$H$201,MATCH($A430&amp;"-3",Matches!$J$2:$J$201,0))=""),"",IF(AND($C430&lt;&gt;"",INDEX(Matches!$F$2:$F$201,MATCH($A430&amp;"-3",Matches!$J$2:$J$201,0))&lt;&gt;"",$C430&gt;=INDEX(Matches!$F$2:$F$201,MATCH($A430&amp;"-3",Matches!$J$2:$J$201,0))),"",IF(AND(H430=INDEX(Matches!$G$2:$G$201,MATCH($A430&amp;"-3",Matches!$J$2:$J$201,0)),I430=INDEX(Matches!$H$2:$H$201,MATCH($A430&amp;"-3",Matches!$J$2:$J$201,0))),5,IF(SIGN(H430-I430)&lt;&gt;SIGN(INDEX(Matches!$G$2:$G$201,MATCH($A430&amp;"-3",Matches!$J$2:$J$201,0))-INDEX(Matches!$H$2:$H$201,MATCH($A430&amp;"-3",Matches!$J$2:$J$201,0))),0,IF(H430-I430=INDEX(Matches!$G$2:$G$201,MATCH($A430&amp;"-3",Matches!$J$2:$J$201,0))-INDEX(Matches!$H$2:$H$201,MATCH($A430&amp;"-3",Matches!$J$2:$J$201,0)),3,2))))),""))</f>
        <v/>
      </c>
      <c r="AA430" s="12" t="str">
        <f aca="false">IF(OR($B430="",J430="",K430=""),"",IFERROR(IF(OR(INDEX(Matches!$I$2:$I$201,MATCH($A430&amp;"-4",Matches!$J$2:$J$201,0))="Void",INDEX(Matches!$G$2:$G$201,MATCH($A430&amp;"-4",Matches!$J$2:$J$201,0))="",INDEX(Matches!$H$2:$H$201,MATCH($A430&amp;"-4",Matches!$J$2:$J$201,0))=""),"",IF(AND($C430&lt;&gt;"",INDEX(Matches!$F$2:$F$201,MATCH($A430&amp;"-4",Matches!$J$2:$J$201,0))&lt;&gt;"",$C430&gt;=INDEX(Matches!$F$2:$F$201,MATCH($A430&amp;"-4",Matches!$J$2:$J$201,0))),"",IF(AND(J430=INDEX(Matches!$G$2:$G$201,MATCH($A430&amp;"-4",Matches!$J$2:$J$201,0)),K430=INDEX(Matches!$H$2:$H$201,MATCH($A430&amp;"-4",Matches!$J$2:$J$201,0))),5,IF(SIGN(J430-K430)&lt;&gt;SIGN(INDEX(Matches!$G$2:$G$201,MATCH($A430&amp;"-4",Matches!$J$2:$J$201,0))-INDEX(Matches!$H$2:$H$201,MATCH($A430&amp;"-4",Matches!$J$2:$J$201,0))),0,IF(J430-K430=INDEX(Matches!$G$2:$G$201,MATCH($A430&amp;"-4",Matches!$J$2:$J$201,0))-INDEX(Matches!$H$2:$H$201,MATCH($A430&amp;"-4",Matches!$J$2:$J$201,0)),3,2))))),""))</f>
        <v/>
      </c>
      <c r="AB430" s="12" t="str">
        <f aca="false">IF(OR($B430="",L430="",M430=""),"",IFERROR(IF(OR(INDEX(Matches!$I$2:$I$201,MATCH($A430&amp;"-5",Matches!$J$2:$J$201,0))="Void",INDEX(Matches!$G$2:$G$201,MATCH($A430&amp;"-5",Matches!$J$2:$J$201,0))="",INDEX(Matches!$H$2:$H$201,MATCH($A430&amp;"-5",Matches!$J$2:$J$201,0))=""),"",IF(AND($C430&lt;&gt;"",INDEX(Matches!$F$2:$F$201,MATCH($A430&amp;"-5",Matches!$J$2:$J$201,0))&lt;&gt;"",$C430&gt;=INDEX(Matches!$F$2:$F$201,MATCH($A430&amp;"-5",Matches!$J$2:$J$201,0))),"",IF(AND(L430=INDEX(Matches!$G$2:$G$201,MATCH($A430&amp;"-5",Matches!$J$2:$J$201,0)),M430=INDEX(Matches!$H$2:$H$201,MATCH($A430&amp;"-5",Matches!$J$2:$J$201,0))),5,IF(SIGN(L430-M430)&lt;&gt;SIGN(INDEX(Matches!$G$2:$G$201,MATCH($A430&amp;"-5",Matches!$J$2:$J$201,0))-INDEX(Matches!$H$2:$H$201,MATCH($A430&amp;"-5",Matches!$J$2:$J$201,0))),0,IF(L430-M430=INDEX(Matches!$G$2:$G$201,MATCH($A430&amp;"-5",Matches!$J$2:$J$201,0))-INDEX(Matches!$H$2:$H$201,MATCH($A430&amp;"-5",Matches!$J$2:$J$201,0)),3,2))))),""))</f>
        <v/>
      </c>
      <c r="AC430" s="12" t="str">
        <f aca="false">IF(OR($B430="",N430="",O430=""),"",IFERROR(IF(OR(INDEX(Matches!$I$2:$I$201,MATCH($A430&amp;"-6",Matches!$J$2:$J$201,0))="Void",INDEX(Matches!$G$2:$G$201,MATCH($A430&amp;"-6",Matches!$J$2:$J$201,0))="",INDEX(Matches!$H$2:$H$201,MATCH($A430&amp;"-6",Matches!$J$2:$J$201,0))=""),"",IF(AND($C430&lt;&gt;"",INDEX(Matches!$F$2:$F$201,MATCH($A430&amp;"-6",Matches!$J$2:$J$201,0))&lt;&gt;"",$C430&gt;=INDEX(Matches!$F$2:$F$201,MATCH($A430&amp;"-6",Matches!$J$2:$J$201,0))),"",IF(AND(N430=INDEX(Matches!$G$2:$G$201,MATCH($A430&amp;"-6",Matches!$J$2:$J$201,0)),O430=INDEX(Matches!$H$2:$H$201,MATCH($A430&amp;"-6",Matches!$J$2:$J$201,0))),5,IF(SIGN(N430-O430)&lt;&gt;SIGN(INDEX(Matches!$G$2:$G$201,MATCH($A430&amp;"-6",Matches!$J$2:$J$201,0))-INDEX(Matches!$H$2:$H$201,MATCH($A430&amp;"-6",Matches!$J$2:$J$201,0))),0,IF(N430-O430=INDEX(Matches!$G$2:$G$201,MATCH($A430&amp;"-6",Matches!$J$2:$J$201,0))-INDEX(Matches!$H$2:$H$201,MATCH($A430&amp;"-6",Matches!$J$2:$J$201,0)),3,2))))),""))</f>
        <v/>
      </c>
      <c r="AD430" s="12" t="str">
        <f aca="false">IF(OR($B430="",P430="",Q430=""),"",IFERROR(IF(OR(INDEX(Matches!$I$2:$I$201,MATCH($A430&amp;"-7",Matches!$J$2:$J$201,0))="Void",INDEX(Matches!$G$2:$G$201,MATCH($A430&amp;"-7",Matches!$J$2:$J$201,0))="",INDEX(Matches!$H$2:$H$201,MATCH($A430&amp;"-7",Matches!$J$2:$J$201,0))=""),"",IF(AND($C430&lt;&gt;"",INDEX(Matches!$F$2:$F$201,MATCH($A430&amp;"-7",Matches!$J$2:$J$201,0))&lt;&gt;"",$C430&gt;=INDEX(Matches!$F$2:$F$201,MATCH($A430&amp;"-7",Matches!$J$2:$J$201,0))),"",IF(AND(P430=INDEX(Matches!$G$2:$G$201,MATCH($A430&amp;"-7",Matches!$J$2:$J$201,0)),Q430=INDEX(Matches!$H$2:$H$201,MATCH($A430&amp;"-7",Matches!$J$2:$J$201,0))),5,IF(SIGN(P430-Q430)&lt;&gt;SIGN(INDEX(Matches!$G$2:$G$201,MATCH($A430&amp;"-7",Matches!$J$2:$J$201,0))-INDEX(Matches!$H$2:$H$201,MATCH($A430&amp;"-7",Matches!$J$2:$J$201,0))),0,IF(P430-Q430=INDEX(Matches!$G$2:$G$201,MATCH($A430&amp;"-7",Matches!$J$2:$J$201,0))-INDEX(Matches!$H$2:$H$201,MATCH($A430&amp;"-7",Matches!$J$2:$J$201,0)),3,2))))),""))</f>
        <v/>
      </c>
      <c r="AE430" s="12" t="str">
        <f aca="false">IF(OR($B430="",R430="",S430=""),"",IFERROR(IF(OR(INDEX(Matches!$I$2:$I$201,MATCH($A430&amp;"-8",Matches!$J$2:$J$201,0))="Void",INDEX(Matches!$G$2:$G$201,MATCH($A430&amp;"-8",Matches!$J$2:$J$201,0))="",INDEX(Matches!$H$2:$H$201,MATCH($A430&amp;"-8",Matches!$J$2:$J$201,0))=""),"",IF(AND($C430&lt;&gt;"",INDEX(Matches!$F$2:$F$201,MATCH($A430&amp;"-8",Matches!$J$2:$J$201,0))&lt;&gt;"",$C430&gt;=INDEX(Matches!$F$2:$F$201,MATCH($A430&amp;"-8",Matches!$J$2:$J$201,0))),"",IF(AND(R430=INDEX(Matches!$G$2:$G$201,MATCH($A430&amp;"-8",Matches!$J$2:$J$201,0)),S430=INDEX(Matches!$H$2:$H$201,MATCH($A430&amp;"-8",Matches!$J$2:$J$201,0))),5,IF(SIGN(R430-S430)&lt;&gt;SIGN(INDEX(Matches!$G$2:$G$201,MATCH($A430&amp;"-8",Matches!$J$2:$J$201,0))-INDEX(Matches!$H$2:$H$201,MATCH($A430&amp;"-8",Matches!$J$2:$J$201,0))),0,IF(R430-S430=INDEX(Matches!$G$2:$G$201,MATCH($A430&amp;"-8",Matches!$J$2:$J$201,0))-INDEX(Matches!$H$2:$H$201,MATCH($A430&amp;"-8",Matches!$J$2:$J$201,0)),3,2))))),""))</f>
        <v/>
      </c>
      <c r="AF430" s="12" t="str">
        <f aca="false">IF(OR($B430="",T430="",U430=""),"",IFERROR(IF(OR(INDEX(Matches!$I$2:$I$201,MATCH($A430&amp;"-9",Matches!$J$2:$J$201,0))="Void",INDEX(Matches!$G$2:$G$201,MATCH($A430&amp;"-9",Matches!$J$2:$J$201,0))="",INDEX(Matches!$H$2:$H$201,MATCH($A430&amp;"-9",Matches!$J$2:$J$201,0))=""),"",IF(AND($C430&lt;&gt;"",INDEX(Matches!$F$2:$F$201,MATCH($A430&amp;"-9",Matches!$J$2:$J$201,0))&lt;&gt;"",$C430&gt;=INDEX(Matches!$F$2:$F$201,MATCH($A430&amp;"-9",Matches!$J$2:$J$201,0))),"",IF(AND(T430=INDEX(Matches!$G$2:$G$201,MATCH($A430&amp;"-9",Matches!$J$2:$J$201,0)),U430=INDEX(Matches!$H$2:$H$201,MATCH($A430&amp;"-9",Matches!$J$2:$J$201,0))),5,IF(SIGN(T430-U430)&lt;&gt;SIGN(INDEX(Matches!$G$2:$G$201,MATCH($A430&amp;"-9",Matches!$J$2:$J$201,0))-INDEX(Matches!$H$2:$H$201,MATCH($A430&amp;"-9",Matches!$J$2:$J$201,0))),0,IF(T430-U430=INDEX(Matches!$G$2:$G$201,MATCH($A430&amp;"-9",Matches!$J$2:$J$201,0))-INDEX(Matches!$H$2:$H$201,MATCH($A430&amp;"-9",Matches!$J$2:$J$201,0)),3,2))))),""))</f>
        <v/>
      </c>
      <c r="AG430" s="12" t="str">
        <f aca="false">IF(OR($B430="",V430="",W430=""),"",IFERROR(IF(OR(INDEX(Matches!$I$2:$I$201,MATCH($A430&amp;"-10",Matches!$J$2:$J$201,0))="Void",INDEX(Matches!$G$2:$G$201,MATCH($A430&amp;"-10",Matches!$J$2:$J$201,0))="",INDEX(Matches!$H$2:$H$201,MATCH($A430&amp;"-10",Matches!$J$2:$J$201,0))=""),"",IF(AND($C430&lt;&gt;"",INDEX(Matches!$F$2:$F$201,MATCH($A430&amp;"-10",Matches!$J$2:$J$201,0))&lt;&gt;"",$C430&gt;=INDEX(Matches!$F$2:$F$201,MATCH($A430&amp;"-10",Matches!$J$2:$J$201,0))),"",IF(AND(V430=INDEX(Matches!$G$2:$G$201,MATCH($A430&amp;"-10",Matches!$J$2:$J$201,0)),W430=INDEX(Matches!$H$2:$H$201,MATCH($A430&amp;"-10",Matches!$J$2:$J$201,0))),5,IF(SIGN(V430-W430)&lt;&gt;SIGN(INDEX(Matches!$G$2:$G$201,MATCH($A430&amp;"-10",Matches!$J$2:$J$201,0))-INDEX(Matches!$H$2:$H$201,MATCH($A430&amp;"-10",Matches!$J$2:$J$201,0))),0,IF(V430-W430=INDEX(Matches!$G$2:$G$201,MATCH($A430&amp;"-10",Matches!$J$2:$J$201,0))-INDEX(Matches!$H$2:$H$201,MATCH($A430&amp;"-10",Matches!$J$2:$J$201,0)),3,2))))),""))</f>
        <v/>
      </c>
      <c r="AH430" s="13" t="str">
        <f aca="false">IF($B430="","",SUM(X430:AG430))</f>
        <v/>
      </c>
      <c r="AI430" s="12" t="str">
        <f aca="false">IF($B430="","",COUNTIF(X430:AG430,5))</f>
        <v/>
      </c>
      <c r="AJ430" s="12" t="str">
        <f aca="false">IF($B430="","",COUNTIF(X430:AG430,"&gt;=2"))</f>
        <v/>
      </c>
      <c r="AK430" s="12" t="str">
        <f aca="false">IF($B430="","",COUNT(X430:AG430))</f>
        <v/>
      </c>
    </row>
    <row r="431" customFormat="false" ht="15" hidden="false" customHeight="false" outlineLevel="0" collapsed="false">
      <c r="A431" s="7"/>
      <c r="B431" s="7"/>
      <c r="C431" s="11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12" t="str">
        <f aca="false">IF(OR($B431="",D431="",E431=""),"",IFERROR(IF(OR(INDEX(Matches!$I$2:$I$201,MATCH($A431&amp;"-1",Matches!$J$2:$J$201,0))="Void",INDEX(Matches!$G$2:$G$201,MATCH($A431&amp;"-1",Matches!$J$2:$J$201,0))="",INDEX(Matches!$H$2:$H$201,MATCH($A431&amp;"-1",Matches!$J$2:$J$201,0))=""),"",IF(AND($C431&lt;&gt;"",INDEX(Matches!$F$2:$F$201,MATCH($A431&amp;"-1",Matches!$J$2:$J$201,0))&lt;&gt;"",$C431&gt;=INDEX(Matches!$F$2:$F$201,MATCH($A431&amp;"-1",Matches!$J$2:$J$201,0))),"",IF(AND(D431=INDEX(Matches!$G$2:$G$201,MATCH($A431&amp;"-1",Matches!$J$2:$J$201,0)),E431=INDEX(Matches!$H$2:$H$201,MATCH($A431&amp;"-1",Matches!$J$2:$J$201,0))),5,IF(SIGN(D431-E431)&lt;&gt;SIGN(INDEX(Matches!$G$2:$G$201,MATCH($A431&amp;"-1",Matches!$J$2:$J$201,0))-INDEX(Matches!$H$2:$H$201,MATCH($A431&amp;"-1",Matches!$J$2:$J$201,0))),0,IF(D431-E431=INDEX(Matches!$G$2:$G$201,MATCH($A431&amp;"-1",Matches!$J$2:$J$201,0))-INDEX(Matches!$H$2:$H$201,MATCH($A431&amp;"-1",Matches!$J$2:$J$201,0)),3,2))))),""))</f>
        <v/>
      </c>
      <c r="Y431" s="12" t="str">
        <f aca="false">IF(OR($B431="",F431="",G431=""),"",IFERROR(IF(OR(INDEX(Matches!$I$2:$I$201,MATCH($A431&amp;"-2",Matches!$J$2:$J$201,0))="Void",INDEX(Matches!$G$2:$G$201,MATCH($A431&amp;"-2",Matches!$J$2:$J$201,0))="",INDEX(Matches!$H$2:$H$201,MATCH($A431&amp;"-2",Matches!$J$2:$J$201,0))=""),"",IF(AND($C431&lt;&gt;"",INDEX(Matches!$F$2:$F$201,MATCH($A431&amp;"-2",Matches!$J$2:$J$201,0))&lt;&gt;"",$C431&gt;=INDEX(Matches!$F$2:$F$201,MATCH($A431&amp;"-2",Matches!$J$2:$J$201,0))),"",IF(AND(F431=INDEX(Matches!$G$2:$G$201,MATCH($A431&amp;"-2",Matches!$J$2:$J$201,0)),G431=INDEX(Matches!$H$2:$H$201,MATCH($A431&amp;"-2",Matches!$J$2:$J$201,0))),5,IF(SIGN(F431-G431)&lt;&gt;SIGN(INDEX(Matches!$G$2:$G$201,MATCH($A431&amp;"-2",Matches!$J$2:$J$201,0))-INDEX(Matches!$H$2:$H$201,MATCH($A431&amp;"-2",Matches!$J$2:$J$201,0))),0,IF(F431-G431=INDEX(Matches!$G$2:$G$201,MATCH($A431&amp;"-2",Matches!$J$2:$J$201,0))-INDEX(Matches!$H$2:$H$201,MATCH($A431&amp;"-2",Matches!$J$2:$J$201,0)),3,2))))),""))</f>
        <v/>
      </c>
      <c r="Z431" s="12" t="str">
        <f aca="false">IF(OR($B431="",H431="",I431=""),"",IFERROR(IF(OR(INDEX(Matches!$I$2:$I$201,MATCH($A431&amp;"-3",Matches!$J$2:$J$201,0))="Void",INDEX(Matches!$G$2:$G$201,MATCH($A431&amp;"-3",Matches!$J$2:$J$201,0))="",INDEX(Matches!$H$2:$H$201,MATCH($A431&amp;"-3",Matches!$J$2:$J$201,0))=""),"",IF(AND($C431&lt;&gt;"",INDEX(Matches!$F$2:$F$201,MATCH($A431&amp;"-3",Matches!$J$2:$J$201,0))&lt;&gt;"",$C431&gt;=INDEX(Matches!$F$2:$F$201,MATCH($A431&amp;"-3",Matches!$J$2:$J$201,0))),"",IF(AND(H431=INDEX(Matches!$G$2:$G$201,MATCH($A431&amp;"-3",Matches!$J$2:$J$201,0)),I431=INDEX(Matches!$H$2:$H$201,MATCH($A431&amp;"-3",Matches!$J$2:$J$201,0))),5,IF(SIGN(H431-I431)&lt;&gt;SIGN(INDEX(Matches!$G$2:$G$201,MATCH($A431&amp;"-3",Matches!$J$2:$J$201,0))-INDEX(Matches!$H$2:$H$201,MATCH($A431&amp;"-3",Matches!$J$2:$J$201,0))),0,IF(H431-I431=INDEX(Matches!$G$2:$G$201,MATCH($A431&amp;"-3",Matches!$J$2:$J$201,0))-INDEX(Matches!$H$2:$H$201,MATCH($A431&amp;"-3",Matches!$J$2:$J$201,0)),3,2))))),""))</f>
        <v/>
      </c>
      <c r="AA431" s="12" t="str">
        <f aca="false">IF(OR($B431="",J431="",K431=""),"",IFERROR(IF(OR(INDEX(Matches!$I$2:$I$201,MATCH($A431&amp;"-4",Matches!$J$2:$J$201,0))="Void",INDEX(Matches!$G$2:$G$201,MATCH($A431&amp;"-4",Matches!$J$2:$J$201,0))="",INDEX(Matches!$H$2:$H$201,MATCH($A431&amp;"-4",Matches!$J$2:$J$201,0))=""),"",IF(AND($C431&lt;&gt;"",INDEX(Matches!$F$2:$F$201,MATCH($A431&amp;"-4",Matches!$J$2:$J$201,0))&lt;&gt;"",$C431&gt;=INDEX(Matches!$F$2:$F$201,MATCH($A431&amp;"-4",Matches!$J$2:$J$201,0))),"",IF(AND(J431=INDEX(Matches!$G$2:$G$201,MATCH($A431&amp;"-4",Matches!$J$2:$J$201,0)),K431=INDEX(Matches!$H$2:$H$201,MATCH($A431&amp;"-4",Matches!$J$2:$J$201,0))),5,IF(SIGN(J431-K431)&lt;&gt;SIGN(INDEX(Matches!$G$2:$G$201,MATCH($A431&amp;"-4",Matches!$J$2:$J$201,0))-INDEX(Matches!$H$2:$H$201,MATCH($A431&amp;"-4",Matches!$J$2:$J$201,0))),0,IF(J431-K431=INDEX(Matches!$G$2:$G$201,MATCH($A431&amp;"-4",Matches!$J$2:$J$201,0))-INDEX(Matches!$H$2:$H$201,MATCH($A431&amp;"-4",Matches!$J$2:$J$201,0)),3,2))))),""))</f>
        <v/>
      </c>
      <c r="AB431" s="12" t="str">
        <f aca="false">IF(OR($B431="",L431="",M431=""),"",IFERROR(IF(OR(INDEX(Matches!$I$2:$I$201,MATCH($A431&amp;"-5",Matches!$J$2:$J$201,0))="Void",INDEX(Matches!$G$2:$G$201,MATCH($A431&amp;"-5",Matches!$J$2:$J$201,0))="",INDEX(Matches!$H$2:$H$201,MATCH($A431&amp;"-5",Matches!$J$2:$J$201,0))=""),"",IF(AND($C431&lt;&gt;"",INDEX(Matches!$F$2:$F$201,MATCH($A431&amp;"-5",Matches!$J$2:$J$201,0))&lt;&gt;"",$C431&gt;=INDEX(Matches!$F$2:$F$201,MATCH($A431&amp;"-5",Matches!$J$2:$J$201,0))),"",IF(AND(L431=INDEX(Matches!$G$2:$G$201,MATCH($A431&amp;"-5",Matches!$J$2:$J$201,0)),M431=INDEX(Matches!$H$2:$H$201,MATCH($A431&amp;"-5",Matches!$J$2:$J$201,0))),5,IF(SIGN(L431-M431)&lt;&gt;SIGN(INDEX(Matches!$G$2:$G$201,MATCH($A431&amp;"-5",Matches!$J$2:$J$201,0))-INDEX(Matches!$H$2:$H$201,MATCH($A431&amp;"-5",Matches!$J$2:$J$201,0))),0,IF(L431-M431=INDEX(Matches!$G$2:$G$201,MATCH($A431&amp;"-5",Matches!$J$2:$J$201,0))-INDEX(Matches!$H$2:$H$201,MATCH($A431&amp;"-5",Matches!$J$2:$J$201,0)),3,2))))),""))</f>
        <v/>
      </c>
      <c r="AC431" s="12" t="str">
        <f aca="false">IF(OR($B431="",N431="",O431=""),"",IFERROR(IF(OR(INDEX(Matches!$I$2:$I$201,MATCH($A431&amp;"-6",Matches!$J$2:$J$201,0))="Void",INDEX(Matches!$G$2:$G$201,MATCH($A431&amp;"-6",Matches!$J$2:$J$201,0))="",INDEX(Matches!$H$2:$H$201,MATCH($A431&amp;"-6",Matches!$J$2:$J$201,0))=""),"",IF(AND($C431&lt;&gt;"",INDEX(Matches!$F$2:$F$201,MATCH($A431&amp;"-6",Matches!$J$2:$J$201,0))&lt;&gt;"",$C431&gt;=INDEX(Matches!$F$2:$F$201,MATCH($A431&amp;"-6",Matches!$J$2:$J$201,0))),"",IF(AND(N431=INDEX(Matches!$G$2:$G$201,MATCH($A431&amp;"-6",Matches!$J$2:$J$201,0)),O431=INDEX(Matches!$H$2:$H$201,MATCH($A431&amp;"-6",Matches!$J$2:$J$201,0))),5,IF(SIGN(N431-O431)&lt;&gt;SIGN(INDEX(Matches!$G$2:$G$201,MATCH($A431&amp;"-6",Matches!$J$2:$J$201,0))-INDEX(Matches!$H$2:$H$201,MATCH($A431&amp;"-6",Matches!$J$2:$J$201,0))),0,IF(N431-O431=INDEX(Matches!$G$2:$G$201,MATCH($A431&amp;"-6",Matches!$J$2:$J$201,0))-INDEX(Matches!$H$2:$H$201,MATCH($A431&amp;"-6",Matches!$J$2:$J$201,0)),3,2))))),""))</f>
        <v/>
      </c>
      <c r="AD431" s="12" t="str">
        <f aca="false">IF(OR($B431="",P431="",Q431=""),"",IFERROR(IF(OR(INDEX(Matches!$I$2:$I$201,MATCH($A431&amp;"-7",Matches!$J$2:$J$201,0))="Void",INDEX(Matches!$G$2:$G$201,MATCH($A431&amp;"-7",Matches!$J$2:$J$201,0))="",INDEX(Matches!$H$2:$H$201,MATCH($A431&amp;"-7",Matches!$J$2:$J$201,0))=""),"",IF(AND($C431&lt;&gt;"",INDEX(Matches!$F$2:$F$201,MATCH($A431&amp;"-7",Matches!$J$2:$J$201,0))&lt;&gt;"",$C431&gt;=INDEX(Matches!$F$2:$F$201,MATCH($A431&amp;"-7",Matches!$J$2:$J$201,0))),"",IF(AND(P431=INDEX(Matches!$G$2:$G$201,MATCH($A431&amp;"-7",Matches!$J$2:$J$201,0)),Q431=INDEX(Matches!$H$2:$H$201,MATCH($A431&amp;"-7",Matches!$J$2:$J$201,0))),5,IF(SIGN(P431-Q431)&lt;&gt;SIGN(INDEX(Matches!$G$2:$G$201,MATCH($A431&amp;"-7",Matches!$J$2:$J$201,0))-INDEX(Matches!$H$2:$H$201,MATCH($A431&amp;"-7",Matches!$J$2:$J$201,0))),0,IF(P431-Q431=INDEX(Matches!$G$2:$G$201,MATCH($A431&amp;"-7",Matches!$J$2:$J$201,0))-INDEX(Matches!$H$2:$H$201,MATCH($A431&amp;"-7",Matches!$J$2:$J$201,0)),3,2))))),""))</f>
        <v/>
      </c>
      <c r="AE431" s="12" t="str">
        <f aca="false">IF(OR($B431="",R431="",S431=""),"",IFERROR(IF(OR(INDEX(Matches!$I$2:$I$201,MATCH($A431&amp;"-8",Matches!$J$2:$J$201,0))="Void",INDEX(Matches!$G$2:$G$201,MATCH($A431&amp;"-8",Matches!$J$2:$J$201,0))="",INDEX(Matches!$H$2:$H$201,MATCH($A431&amp;"-8",Matches!$J$2:$J$201,0))=""),"",IF(AND($C431&lt;&gt;"",INDEX(Matches!$F$2:$F$201,MATCH($A431&amp;"-8",Matches!$J$2:$J$201,0))&lt;&gt;"",$C431&gt;=INDEX(Matches!$F$2:$F$201,MATCH($A431&amp;"-8",Matches!$J$2:$J$201,0))),"",IF(AND(R431=INDEX(Matches!$G$2:$G$201,MATCH($A431&amp;"-8",Matches!$J$2:$J$201,0)),S431=INDEX(Matches!$H$2:$H$201,MATCH($A431&amp;"-8",Matches!$J$2:$J$201,0))),5,IF(SIGN(R431-S431)&lt;&gt;SIGN(INDEX(Matches!$G$2:$G$201,MATCH($A431&amp;"-8",Matches!$J$2:$J$201,0))-INDEX(Matches!$H$2:$H$201,MATCH($A431&amp;"-8",Matches!$J$2:$J$201,0))),0,IF(R431-S431=INDEX(Matches!$G$2:$G$201,MATCH($A431&amp;"-8",Matches!$J$2:$J$201,0))-INDEX(Matches!$H$2:$H$201,MATCH($A431&amp;"-8",Matches!$J$2:$J$201,0)),3,2))))),""))</f>
        <v/>
      </c>
      <c r="AF431" s="12" t="str">
        <f aca="false">IF(OR($B431="",T431="",U431=""),"",IFERROR(IF(OR(INDEX(Matches!$I$2:$I$201,MATCH($A431&amp;"-9",Matches!$J$2:$J$201,0))="Void",INDEX(Matches!$G$2:$G$201,MATCH($A431&amp;"-9",Matches!$J$2:$J$201,0))="",INDEX(Matches!$H$2:$H$201,MATCH($A431&amp;"-9",Matches!$J$2:$J$201,0))=""),"",IF(AND($C431&lt;&gt;"",INDEX(Matches!$F$2:$F$201,MATCH($A431&amp;"-9",Matches!$J$2:$J$201,0))&lt;&gt;"",$C431&gt;=INDEX(Matches!$F$2:$F$201,MATCH($A431&amp;"-9",Matches!$J$2:$J$201,0))),"",IF(AND(T431=INDEX(Matches!$G$2:$G$201,MATCH($A431&amp;"-9",Matches!$J$2:$J$201,0)),U431=INDEX(Matches!$H$2:$H$201,MATCH($A431&amp;"-9",Matches!$J$2:$J$201,0))),5,IF(SIGN(T431-U431)&lt;&gt;SIGN(INDEX(Matches!$G$2:$G$201,MATCH($A431&amp;"-9",Matches!$J$2:$J$201,0))-INDEX(Matches!$H$2:$H$201,MATCH($A431&amp;"-9",Matches!$J$2:$J$201,0))),0,IF(T431-U431=INDEX(Matches!$G$2:$G$201,MATCH($A431&amp;"-9",Matches!$J$2:$J$201,0))-INDEX(Matches!$H$2:$H$201,MATCH($A431&amp;"-9",Matches!$J$2:$J$201,0)),3,2))))),""))</f>
        <v/>
      </c>
      <c r="AG431" s="12" t="str">
        <f aca="false">IF(OR($B431="",V431="",W431=""),"",IFERROR(IF(OR(INDEX(Matches!$I$2:$I$201,MATCH($A431&amp;"-10",Matches!$J$2:$J$201,0))="Void",INDEX(Matches!$G$2:$G$201,MATCH($A431&amp;"-10",Matches!$J$2:$J$201,0))="",INDEX(Matches!$H$2:$H$201,MATCH($A431&amp;"-10",Matches!$J$2:$J$201,0))=""),"",IF(AND($C431&lt;&gt;"",INDEX(Matches!$F$2:$F$201,MATCH($A431&amp;"-10",Matches!$J$2:$J$201,0))&lt;&gt;"",$C431&gt;=INDEX(Matches!$F$2:$F$201,MATCH($A431&amp;"-10",Matches!$J$2:$J$201,0))),"",IF(AND(V431=INDEX(Matches!$G$2:$G$201,MATCH($A431&amp;"-10",Matches!$J$2:$J$201,0)),W431=INDEX(Matches!$H$2:$H$201,MATCH($A431&amp;"-10",Matches!$J$2:$J$201,0))),5,IF(SIGN(V431-W431)&lt;&gt;SIGN(INDEX(Matches!$G$2:$G$201,MATCH($A431&amp;"-10",Matches!$J$2:$J$201,0))-INDEX(Matches!$H$2:$H$201,MATCH($A431&amp;"-10",Matches!$J$2:$J$201,0))),0,IF(V431-W431=INDEX(Matches!$G$2:$G$201,MATCH($A431&amp;"-10",Matches!$J$2:$J$201,0))-INDEX(Matches!$H$2:$H$201,MATCH($A431&amp;"-10",Matches!$J$2:$J$201,0)),3,2))))),""))</f>
        <v/>
      </c>
      <c r="AH431" s="13" t="str">
        <f aca="false">IF($B431="","",SUM(X431:AG431))</f>
        <v/>
      </c>
      <c r="AI431" s="12" t="str">
        <f aca="false">IF($B431="","",COUNTIF(X431:AG431,5))</f>
        <v/>
      </c>
      <c r="AJ431" s="12" t="str">
        <f aca="false">IF($B431="","",COUNTIF(X431:AG431,"&gt;=2"))</f>
        <v/>
      </c>
      <c r="AK431" s="12" t="str">
        <f aca="false">IF($B431="","",COUNT(X431:AG431))</f>
        <v/>
      </c>
    </row>
    <row r="432" customFormat="false" ht="15" hidden="false" customHeight="false" outlineLevel="0" collapsed="false">
      <c r="A432" s="7"/>
      <c r="B432" s="7"/>
      <c r="C432" s="11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12" t="str">
        <f aca="false">IF(OR($B432="",D432="",E432=""),"",IFERROR(IF(OR(INDEX(Matches!$I$2:$I$201,MATCH($A432&amp;"-1",Matches!$J$2:$J$201,0))="Void",INDEX(Matches!$G$2:$G$201,MATCH($A432&amp;"-1",Matches!$J$2:$J$201,0))="",INDEX(Matches!$H$2:$H$201,MATCH($A432&amp;"-1",Matches!$J$2:$J$201,0))=""),"",IF(AND($C432&lt;&gt;"",INDEX(Matches!$F$2:$F$201,MATCH($A432&amp;"-1",Matches!$J$2:$J$201,0))&lt;&gt;"",$C432&gt;=INDEX(Matches!$F$2:$F$201,MATCH($A432&amp;"-1",Matches!$J$2:$J$201,0))),"",IF(AND(D432=INDEX(Matches!$G$2:$G$201,MATCH($A432&amp;"-1",Matches!$J$2:$J$201,0)),E432=INDEX(Matches!$H$2:$H$201,MATCH($A432&amp;"-1",Matches!$J$2:$J$201,0))),5,IF(SIGN(D432-E432)&lt;&gt;SIGN(INDEX(Matches!$G$2:$G$201,MATCH($A432&amp;"-1",Matches!$J$2:$J$201,0))-INDEX(Matches!$H$2:$H$201,MATCH($A432&amp;"-1",Matches!$J$2:$J$201,0))),0,IF(D432-E432=INDEX(Matches!$G$2:$G$201,MATCH($A432&amp;"-1",Matches!$J$2:$J$201,0))-INDEX(Matches!$H$2:$H$201,MATCH($A432&amp;"-1",Matches!$J$2:$J$201,0)),3,2))))),""))</f>
        <v/>
      </c>
      <c r="Y432" s="12" t="str">
        <f aca="false">IF(OR($B432="",F432="",G432=""),"",IFERROR(IF(OR(INDEX(Matches!$I$2:$I$201,MATCH($A432&amp;"-2",Matches!$J$2:$J$201,0))="Void",INDEX(Matches!$G$2:$G$201,MATCH($A432&amp;"-2",Matches!$J$2:$J$201,0))="",INDEX(Matches!$H$2:$H$201,MATCH($A432&amp;"-2",Matches!$J$2:$J$201,0))=""),"",IF(AND($C432&lt;&gt;"",INDEX(Matches!$F$2:$F$201,MATCH($A432&amp;"-2",Matches!$J$2:$J$201,0))&lt;&gt;"",$C432&gt;=INDEX(Matches!$F$2:$F$201,MATCH($A432&amp;"-2",Matches!$J$2:$J$201,0))),"",IF(AND(F432=INDEX(Matches!$G$2:$G$201,MATCH($A432&amp;"-2",Matches!$J$2:$J$201,0)),G432=INDEX(Matches!$H$2:$H$201,MATCH($A432&amp;"-2",Matches!$J$2:$J$201,0))),5,IF(SIGN(F432-G432)&lt;&gt;SIGN(INDEX(Matches!$G$2:$G$201,MATCH($A432&amp;"-2",Matches!$J$2:$J$201,0))-INDEX(Matches!$H$2:$H$201,MATCH($A432&amp;"-2",Matches!$J$2:$J$201,0))),0,IF(F432-G432=INDEX(Matches!$G$2:$G$201,MATCH($A432&amp;"-2",Matches!$J$2:$J$201,0))-INDEX(Matches!$H$2:$H$201,MATCH($A432&amp;"-2",Matches!$J$2:$J$201,0)),3,2))))),""))</f>
        <v/>
      </c>
      <c r="Z432" s="12" t="str">
        <f aca="false">IF(OR($B432="",H432="",I432=""),"",IFERROR(IF(OR(INDEX(Matches!$I$2:$I$201,MATCH($A432&amp;"-3",Matches!$J$2:$J$201,0))="Void",INDEX(Matches!$G$2:$G$201,MATCH($A432&amp;"-3",Matches!$J$2:$J$201,0))="",INDEX(Matches!$H$2:$H$201,MATCH($A432&amp;"-3",Matches!$J$2:$J$201,0))=""),"",IF(AND($C432&lt;&gt;"",INDEX(Matches!$F$2:$F$201,MATCH($A432&amp;"-3",Matches!$J$2:$J$201,0))&lt;&gt;"",$C432&gt;=INDEX(Matches!$F$2:$F$201,MATCH($A432&amp;"-3",Matches!$J$2:$J$201,0))),"",IF(AND(H432=INDEX(Matches!$G$2:$G$201,MATCH($A432&amp;"-3",Matches!$J$2:$J$201,0)),I432=INDEX(Matches!$H$2:$H$201,MATCH($A432&amp;"-3",Matches!$J$2:$J$201,0))),5,IF(SIGN(H432-I432)&lt;&gt;SIGN(INDEX(Matches!$G$2:$G$201,MATCH($A432&amp;"-3",Matches!$J$2:$J$201,0))-INDEX(Matches!$H$2:$H$201,MATCH($A432&amp;"-3",Matches!$J$2:$J$201,0))),0,IF(H432-I432=INDEX(Matches!$G$2:$G$201,MATCH($A432&amp;"-3",Matches!$J$2:$J$201,0))-INDEX(Matches!$H$2:$H$201,MATCH($A432&amp;"-3",Matches!$J$2:$J$201,0)),3,2))))),""))</f>
        <v/>
      </c>
      <c r="AA432" s="12" t="str">
        <f aca="false">IF(OR($B432="",J432="",K432=""),"",IFERROR(IF(OR(INDEX(Matches!$I$2:$I$201,MATCH($A432&amp;"-4",Matches!$J$2:$J$201,0))="Void",INDEX(Matches!$G$2:$G$201,MATCH($A432&amp;"-4",Matches!$J$2:$J$201,0))="",INDEX(Matches!$H$2:$H$201,MATCH($A432&amp;"-4",Matches!$J$2:$J$201,0))=""),"",IF(AND($C432&lt;&gt;"",INDEX(Matches!$F$2:$F$201,MATCH($A432&amp;"-4",Matches!$J$2:$J$201,0))&lt;&gt;"",$C432&gt;=INDEX(Matches!$F$2:$F$201,MATCH($A432&amp;"-4",Matches!$J$2:$J$201,0))),"",IF(AND(J432=INDEX(Matches!$G$2:$G$201,MATCH($A432&amp;"-4",Matches!$J$2:$J$201,0)),K432=INDEX(Matches!$H$2:$H$201,MATCH($A432&amp;"-4",Matches!$J$2:$J$201,0))),5,IF(SIGN(J432-K432)&lt;&gt;SIGN(INDEX(Matches!$G$2:$G$201,MATCH($A432&amp;"-4",Matches!$J$2:$J$201,0))-INDEX(Matches!$H$2:$H$201,MATCH($A432&amp;"-4",Matches!$J$2:$J$201,0))),0,IF(J432-K432=INDEX(Matches!$G$2:$G$201,MATCH($A432&amp;"-4",Matches!$J$2:$J$201,0))-INDEX(Matches!$H$2:$H$201,MATCH($A432&amp;"-4",Matches!$J$2:$J$201,0)),3,2))))),""))</f>
        <v/>
      </c>
      <c r="AB432" s="12" t="str">
        <f aca="false">IF(OR($B432="",L432="",M432=""),"",IFERROR(IF(OR(INDEX(Matches!$I$2:$I$201,MATCH($A432&amp;"-5",Matches!$J$2:$J$201,0))="Void",INDEX(Matches!$G$2:$G$201,MATCH($A432&amp;"-5",Matches!$J$2:$J$201,0))="",INDEX(Matches!$H$2:$H$201,MATCH($A432&amp;"-5",Matches!$J$2:$J$201,0))=""),"",IF(AND($C432&lt;&gt;"",INDEX(Matches!$F$2:$F$201,MATCH($A432&amp;"-5",Matches!$J$2:$J$201,0))&lt;&gt;"",$C432&gt;=INDEX(Matches!$F$2:$F$201,MATCH($A432&amp;"-5",Matches!$J$2:$J$201,0))),"",IF(AND(L432=INDEX(Matches!$G$2:$G$201,MATCH($A432&amp;"-5",Matches!$J$2:$J$201,0)),M432=INDEX(Matches!$H$2:$H$201,MATCH($A432&amp;"-5",Matches!$J$2:$J$201,0))),5,IF(SIGN(L432-M432)&lt;&gt;SIGN(INDEX(Matches!$G$2:$G$201,MATCH($A432&amp;"-5",Matches!$J$2:$J$201,0))-INDEX(Matches!$H$2:$H$201,MATCH($A432&amp;"-5",Matches!$J$2:$J$201,0))),0,IF(L432-M432=INDEX(Matches!$G$2:$G$201,MATCH($A432&amp;"-5",Matches!$J$2:$J$201,0))-INDEX(Matches!$H$2:$H$201,MATCH($A432&amp;"-5",Matches!$J$2:$J$201,0)),3,2))))),""))</f>
        <v/>
      </c>
      <c r="AC432" s="12" t="str">
        <f aca="false">IF(OR($B432="",N432="",O432=""),"",IFERROR(IF(OR(INDEX(Matches!$I$2:$I$201,MATCH($A432&amp;"-6",Matches!$J$2:$J$201,0))="Void",INDEX(Matches!$G$2:$G$201,MATCH($A432&amp;"-6",Matches!$J$2:$J$201,0))="",INDEX(Matches!$H$2:$H$201,MATCH($A432&amp;"-6",Matches!$J$2:$J$201,0))=""),"",IF(AND($C432&lt;&gt;"",INDEX(Matches!$F$2:$F$201,MATCH($A432&amp;"-6",Matches!$J$2:$J$201,0))&lt;&gt;"",$C432&gt;=INDEX(Matches!$F$2:$F$201,MATCH($A432&amp;"-6",Matches!$J$2:$J$201,0))),"",IF(AND(N432=INDEX(Matches!$G$2:$G$201,MATCH($A432&amp;"-6",Matches!$J$2:$J$201,0)),O432=INDEX(Matches!$H$2:$H$201,MATCH($A432&amp;"-6",Matches!$J$2:$J$201,0))),5,IF(SIGN(N432-O432)&lt;&gt;SIGN(INDEX(Matches!$G$2:$G$201,MATCH($A432&amp;"-6",Matches!$J$2:$J$201,0))-INDEX(Matches!$H$2:$H$201,MATCH($A432&amp;"-6",Matches!$J$2:$J$201,0))),0,IF(N432-O432=INDEX(Matches!$G$2:$G$201,MATCH($A432&amp;"-6",Matches!$J$2:$J$201,0))-INDEX(Matches!$H$2:$H$201,MATCH($A432&amp;"-6",Matches!$J$2:$J$201,0)),3,2))))),""))</f>
        <v/>
      </c>
      <c r="AD432" s="12" t="str">
        <f aca="false">IF(OR($B432="",P432="",Q432=""),"",IFERROR(IF(OR(INDEX(Matches!$I$2:$I$201,MATCH($A432&amp;"-7",Matches!$J$2:$J$201,0))="Void",INDEX(Matches!$G$2:$G$201,MATCH($A432&amp;"-7",Matches!$J$2:$J$201,0))="",INDEX(Matches!$H$2:$H$201,MATCH($A432&amp;"-7",Matches!$J$2:$J$201,0))=""),"",IF(AND($C432&lt;&gt;"",INDEX(Matches!$F$2:$F$201,MATCH($A432&amp;"-7",Matches!$J$2:$J$201,0))&lt;&gt;"",$C432&gt;=INDEX(Matches!$F$2:$F$201,MATCH($A432&amp;"-7",Matches!$J$2:$J$201,0))),"",IF(AND(P432=INDEX(Matches!$G$2:$G$201,MATCH($A432&amp;"-7",Matches!$J$2:$J$201,0)),Q432=INDEX(Matches!$H$2:$H$201,MATCH($A432&amp;"-7",Matches!$J$2:$J$201,0))),5,IF(SIGN(P432-Q432)&lt;&gt;SIGN(INDEX(Matches!$G$2:$G$201,MATCH($A432&amp;"-7",Matches!$J$2:$J$201,0))-INDEX(Matches!$H$2:$H$201,MATCH($A432&amp;"-7",Matches!$J$2:$J$201,0))),0,IF(P432-Q432=INDEX(Matches!$G$2:$G$201,MATCH($A432&amp;"-7",Matches!$J$2:$J$201,0))-INDEX(Matches!$H$2:$H$201,MATCH($A432&amp;"-7",Matches!$J$2:$J$201,0)),3,2))))),""))</f>
        <v/>
      </c>
      <c r="AE432" s="12" t="str">
        <f aca="false">IF(OR($B432="",R432="",S432=""),"",IFERROR(IF(OR(INDEX(Matches!$I$2:$I$201,MATCH($A432&amp;"-8",Matches!$J$2:$J$201,0))="Void",INDEX(Matches!$G$2:$G$201,MATCH($A432&amp;"-8",Matches!$J$2:$J$201,0))="",INDEX(Matches!$H$2:$H$201,MATCH($A432&amp;"-8",Matches!$J$2:$J$201,0))=""),"",IF(AND($C432&lt;&gt;"",INDEX(Matches!$F$2:$F$201,MATCH($A432&amp;"-8",Matches!$J$2:$J$201,0))&lt;&gt;"",$C432&gt;=INDEX(Matches!$F$2:$F$201,MATCH($A432&amp;"-8",Matches!$J$2:$J$201,0))),"",IF(AND(R432=INDEX(Matches!$G$2:$G$201,MATCH($A432&amp;"-8",Matches!$J$2:$J$201,0)),S432=INDEX(Matches!$H$2:$H$201,MATCH($A432&amp;"-8",Matches!$J$2:$J$201,0))),5,IF(SIGN(R432-S432)&lt;&gt;SIGN(INDEX(Matches!$G$2:$G$201,MATCH($A432&amp;"-8",Matches!$J$2:$J$201,0))-INDEX(Matches!$H$2:$H$201,MATCH($A432&amp;"-8",Matches!$J$2:$J$201,0))),0,IF(R432-S432=INDEX(Matches!$G$2:$G$201,MATCH($A432&amp;"-8",Matches!$J$2:$J$201,0))-INDEX(Matches!$H$2:$H$201,MATCH($A432&amp;"-8",Matches!$J$2:$J$201,0)),3,2))))),""))</f>
        <v/>
      </c>
      <c r="AF432" s="12" t="str">
        <f aca="false">IF(OR($B432="",T432="",U432=""),"",IFERROR(IF(OR(INDEX(Matches!$I$2:$I$201,MATCH($A432&amp;"-9",Matches!$J$2:$J$201,0))="Void",INDEX(Matches!$G$2:$G$201,MATCH($A432&amp;"-9",Matches!$J$2:$J$201,0))="",INDEX(Matches!$H$2:$H$201,MATCH($A432&amp;"-9",Matches!$J$2:$J$201,0))=""),"",IF(AND($C432&lt;&gt;"",INDEX(Matches!$F$2:$F$201,MATCH($A432&amp;"-9",Matches!$J$2:$J$201,0))&lt;&gt;"",$C432&gt;=INDEX(Matches!$F$2:$F$201,MATCH($A432&amp;"-9",Matches!$J$2:$J$201,0))),"",IF(AND(T432=INDEX(Matches!$G$2:$G$201,MATCH($A432&amp;"-9",Matches!$J$2:$J$201,0)),U432=INDEX(Matches!$H$2:$H$201,MATCH($A432&amp;"-9",Matches!$J$2:$J$201,0))),5,IF(SIGN(T432-U432)&lt;&gt;SIGN(INDEX(Matches!$G$2:$G$201,MATCH($A432&amp;"-9",Matches!$J$2:$J$201,0))-INDEX(Matches!$H$2:$H$201,MATCH($A432&amp;"-9",Matches!$J$2:$J$201,0))),0,IF(T432-U432=INDEX(Matches!$G$2:$G$201,MATCH($A432&amp;"-9",Matches!$J$2:$J$201,0))-INDEX(Matches!$H$2:$H$201,MATCH($A432&amp;"-9",Matches!$J$2:$J$201,0)),3,2))))),""))</f>
        <v/>
      </c>
      <c r="AG432" s="12" t="str">
        <f aca="false">IF(OR($B432="",V432="",W432=""),"",IFERROR(IF(OR(INDEX(Matches!$I$2:$I$201,MATCH($A432&amp;"-10",Matches!$J$2:$J$201,0))="Void",INDEX(Matches!$G$2:$G$201,MATCH($A432&amp;"-10",Matches!$J$2:$J$201,0))="",INDEX(Matches!$H$2:$H$201,MATCH($A432&amp;"-10",Matches!$J$2:$J$201,0))=""),"",IF(AND($C432&lt;&gt;"",INDEX(Matches!$F$2:$F$201,MATCH($A432&amp;"-10",Matches!$J$2:$J$201,0))&lt;&gt;"",$C432&gt;=INDEX(Matches!$F$2:$F$201,MATCH($A432&amp;"-10",Matches!$J$2:$J$201,0))),"",IF(AND(V432=INDEX(Matches!$G$2:$G$201,MATCH($A432&amp;"-10",Matches!$J$2:$J$201,0)),W432=INDEX(Matches!$H$2:$H$201,MATCH($A432&amp;"-10",Matches!$J$2:$J$201,0))),5,IF(SIGN(V432-W432)&lt;&gt;SIGN(INDEX(Matches!$G$2:$G$201,MATCH($A432&amp;"-10",Matches!$J$2:$J$201,0))-INDEX(Matches!$H$2:$H$201,MATCH($A432&amp;"-10",Matches!$J$2:$J$201,0))),0,IF(V432-W432=INDEX(Matches!$G$2:$G$201,MATCH($A432&amp;"-10",Matches!$J$2:$J$201,0))-INDEX(Matches!$H$2:$H$201,MATCH($A432&amp;"-10",Matches!$J$2:$J$201,0)),3,2))))),""))</f>
        <v/>
      </c>
      <c r="AH432" s="13" t="str">
        <f aca="false">IF($B432="","",SUM(X432:AG432))</f>
        <v/>
      </c>
      <c r="AI432" s="12" t="str">
        <f aca="false">IF($B432="","",COUNTIF(X432:AG432,5))</f>
        <v/>
      </c>
      <c r="AJ432" s="12" t="str">
        <f aca="false">IF($B432="","",COUNTIF(X432:AG432,"&gt;=2"))</f>
        <v/>
      </c>
      <c r="AK432" s="12" t="str">
        <f aca="false">IF($B432="","",COUNT(X432:AG432))</f>
        <v/>
      </c>
    </row>
    <row r="433" customFormat="false" ht="15" hidden="false" customHeight="false" outlineLevel="0" collapsed="false">
      <c r="A433" s="7"/>
      <c r="B433" s="7"/>
      <c r="C433" s="11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12" t="str">
        <f aca="false">IF(OR($B433="",D433="",E433=""),"",IFERROR(IF(OR(INDEX(Matches!$I$2:$I$201,MATCH($A433&amp;"-1",Matches!$J$2:$J$201,0))="Void",INDEX(Matches!$G$2:$G$201,MATCH($A433&amp;"-1",Matches!$J$2:$J$201,0))="",INDEX(Matches!$H$2:$H$201,MATCH($A433&amp;"-1",Matches!$J$2:$J$201,0))=""),"",IF(AND($C433&lt;&gt;"",INDEX(Matches!$F$2:$F$201,MATCH($A433&amp;"-1",Matches!$J$2:$J$201,0))&lt;&gt;"",$C433&gt;=INDEX(Matches!$F$2:$F$201,MATCH($A433&amp;"-1",Matches!$J$2:$J$201,0))),"",IF(AND(D433=INDEX(Matches!$G$2:$G$201,MATCH($A433&amp;"-1",Matches!$J$2:$J$201,0)),E433=INDEX(Matches!$H$2:$H$201,MATCH($A433&amp;"-1",Matches!$J$2:$J$201,0))),5,IF(SIGN(D433-E433)&lt;&gt;SIGN(INDEX(Matches!$G$2:$G$201,MATCH($A433&amp;"-1",Matches!$J$2:$J$201,0))-INDEX(Matches!$H$2:$H$201,MATCH($A433&amp;"-1",Matches!$J$2:$J$201,0))),0,IF(D433-E433=INDEX(Matches!$G$2:$G$201,MATCH($A433&amp;"-1",Matches!$J$2:$J$201,0))-INDEX(Matches!$H$2:$H$201,MATCH($A433&amp;"-1",Matches!$J$2:$J$201,0)),3,2))))),""))</f>
        <v/>
      </c>
      <c r="Y433" s="12" t="str">
        <f aca="false">IF(OR($B433="",F433="",G433=""),"",IFERROR(IF(OR(INDEX(Matches!$I$2:$I$201,MATCH($A433&amp;"-2",Matches!$J$2:$J$201,0))="Void",INDEX(Matches!$G$2:$G$201,MATCH($A433&amp;"-2",Matches!$J$2:$J$201,0))="",INDEX(Matches!$H$2:$H$201,MATCH($A433&amp;"-2",Matches!$J$2:$J$201,0))=""),"",IF(AND($C433&lt;&gt;"",INDEX(Matches!$F$2:$F$201,MATCH($A433&amp;"-2",Matches!$J$2:$J$201,0))&lt;&gt;"",$C433&gt;=INDEX(Matches!$F$2:$F$201,MATCH($A433&amp;"-2",Matches!$J$2:$J$201,0))),"",IF(AND(F433=INDEX(Matches!$G$2:$G$201,MATCH($A433&amp;"-2",Matches!$J$2:$J$201,0)),G433=INDEX(Matches!$H$2:$H$201,MATCH($A433&amp;"-2",Matches!$J$2:$J$201,0))),5,IF(SIGN(F433-G433)&lt;&gt;SIGN(INDEX(Matches!$G$2:$G$201,MATCH($A433&amp;"-2",Matches!$J$2:$J$201,0))-INDEX(Matches!$H$2:$H$201,MATCH($A433&amp;"-2",Matches!$J$2:$J$201,0))),0,IF(F433-G433=INDEX(Matches!$G$2:$G$201,MATCH($A433&amp;"-2",Matches!$J$2:$J$201,0))-INDEX(Matches!$H$2:$H$201,MATCH($A433&amp;"-2",Matches!$J$2:$J$201,0)),3,2))))),""))</f>
        <v/>
      </c>
      <c r="Z433" s="12" t="str">
        <f aca="false">IF(OR($B433="",H433="",I433=""),"",IFERROR(IF(OR(INDEX(Matches!$I$2:$I$201,MATCH($A433&amp;"-3",Matches!$J$2:$J$201,0))="Void",INDEX(Matches!$G$2:$G$201,MATCH($A433&amp;"-3",Matches!$J$2:$J$201,0))="",INDEX(Matches!$H$2:$H$201,MATCH($A433&amp;"-3",Matches!$J$2:$J$201,0))=""),"",IF(AND($C433&lt;&gt;"",INDEX(Matches!$F$2:$F$201,MATCH($A433&amp;"-3",Matches!$J$2:$J$201,0))&lt;&gt;"",$C433&gt;=INDEX(Matches!$F$2:$F$201,MATCH($A433&amp;"-3",Matches!$J$2:$J$201,0))),"",IF(AND(H433=INDEX(Matches!$G$2:$G$201,MATCH($A433&amp;"-3",Matches!$J$2:$J$201,0)),I433=INDEX(Matches!$H$2:$H$201,MATCH($A433&amp;"-3",Matches!$J$2:$J$201,0))),5,IF(SIGN(H433-I433)&lt;&gt;SIGN(INDEX(Matches!$G$2:$G$201,MATCH($A433&amp;"-3",Matches!$J$2:$J$201,0))-INDEX(Matches!$H$2:$H$201,MATCH($A433&amp;"-3",Matches!$J$2:$J$201,0))),0,IF(H433-I433=INDEX(Matches!$G$2:$G$201,MATCH($A433&amp;"-3",Matches!$J$2:$J$201,0))-INDEX(Matches!$H$2:$H$201,MATCH($A433&amp;"-3",Matches!$J$2:$J$201,0)),3,2))))),""))</f>
        <v/>
      </c>
      <c r="AA433" s="12" t="str">
        <f aca="false">IF(OR($B433="",J433="",K433=""),"",IFERROR(IF(OR(INDEX(Matches!$I$2:$I$201,MATCH($A433&amp;"-4",Matches!$J$2:$J$201,0))="Void",INDEX(Matches!$G$2:$G$201,MATCH($A433&amp;"-4",Matches!$J$2:$J$201,0))="",INDEX(Matches!$H$2:$H$201,MATCH($A433&amp;"-4",Matches!$J$2:$J$201,0))=""),"",IF(AND($C433&lt;&gt;"",INDEX(Matches!$F$2:$F$201,MATCH($A433&amp;"-4",Matches!$J$2:$J$201,0))&lt;&gt;"",$C433&gt;=INDEX(Matches!$F$2:$F$201,MATCH($A433&amp;"-4",Matches!$J$2:$J$201,0))),"",IF(AND(J433=INDEX(Matches!$G$2:$G$201,MATCH($A433&amp;"-4",Matches!$J$2:$J$201,0)),K433=INDEX(Matches!$H$2:$H$201,MATCH($A433&amp;"-4",Matches!$J$2:$J$201,0))),5,IF(SIGN(J433-K433)&lt;&gt;SIGN(INDEX(Matches!$G$2:$G$201,MATCH($A433&amp;"-4",Matches!$J$2:$J$201,0))-INDEX(Matches!$H$2:$H$201,MATCH($A433&amp;"-4",Matches!$J$2:$J$201,0))),0,IF(J433-K433=INDEX(Matches!$G$2:$G$201,MATCH($A433&amp;"-4",Matches!$J$2:$J$201,0))-INDEX(Matches!$H$2:$H$201,MATCH($A433&amp;"-4",Matches!$J$2:$J$201,0)),3,2))))),""))</f>
        <v/>
      </c>
      <c r="AB433" s="12" t="str">
        <f aca="false">IF(OR($B433="",L433="",M433=""),"",IFERROR(IF(OR(INDEX(Matches!$I$2:$I$201,MATCH($A433&amp;"-5",Matches!$J$2:$J$201,0))="Void",INDEX(Matches!$G$2:$G$201,MATCH($A433&amp;"-5",Matches!$J$2:$J$201,0))="",INDEX(Matches!$H$2:$H$201,MATCH($A433&amp;"-5",Matches!$J$2:$J$201,0))=""),"",IF(AND($C433&lt;&gt;"",INDEX(Matches!$F$2:$F$201,MATCH($A433&amp;"-5",Matches!$J$2:$J$201,0))&lt;&gt;"",$C433&gt;=INDEX(Matches!$F$2:$F$201,MATCH($A433&amp;"-5",Matches!$J$2:$J$201,0))),"",IF(AND(L433=INDEX(Matches!$G$2:$G$201,MATCH($A433&amp;"-5",Matches!$J$2:$J$201,0)),M433=INDEX(Matches!$H$2:$H$201,MATCH($A433&amp;"-5",Matches!$J$2:$J$201,0))),5,IF(SIGN(L433-M433)&lt;&gt;SIGN(INDEX(Matches!$G$2:$G$201,MATCH($A433&amp;"-5",Matches!$J$2:$J$201,0))-INDEX(Matches!$H$2:$H$201,MATCH($A433&amp;"-5",Matches!$J$2:$J$201,0))),0,IF(L433-M433=INDEX(Matches!$G$2:$G$201,MATCH($A433&amp;"-5",Matches!$J$2:$J$201,0))-INDEX(Matches!$H$2:$H$201,MATCH($A433&amp;"-5",Matches!$J$2:$J$201,0)),3,2))))),""))</f>
        <v/>
      </c>
      <c r="AC433" s="12" t="str">
        <f aca="false">IF(OR($B433="",N433="",O433=""),"",IFERROR(IF(OR(INDEX(Matches!$I$2:$I$201,MATCH($A433&amp;"-6",Matches!$J$2:$J$201,0))="Void",INDEX(Matches!$G$2:$G$201,MATCH($A433&amp;"-6",Matches!$J$2:$J$201,0))="",INDEX(Matches!$H$2:$H$201,MATCH($A433&amp;"-6",Matches!$J$2:$J$201,0))=""),"",IF(AND($C433&lt;&gt;"",INDEX(Matches!$F$2:$F$201,MATCH($A433&amp;"-6",Matches!$J$2:$J$201,0))&lt;&gt;"",$C433&gt;=INDEX(Matches!$F$2:$F$201,MATCH($A433&amp;"-6",Matches!$J$2:$J$201,0))),"",IF(AND(N433=INDEX(Matches!$G$2:$G$201,MATCH($A433&amp;"-6",Matches!$J$2:$J$201,0)),O433=INDEX(Matches!$H$2:$H$201,MATCH($A433&amp;"-6",Matches!$J$2:$J$201,0))),5,IF(SIGN(N433-O433)&lt;&gt;SIGN(INDEX(Matches!$G$2:$G$201,MATCH($A433&amp;"-6",Matches!$J$2:$J$201,0))-INDEX(Matches!$H$2:$H$201,MATCH($A433&amp;"-6",Matches!$J$2:$J$201,0))),0,IF(N433-O433=INDEX(Matches!$G$2:$G$201,MATCH($A433&amp;"-6",Matches!$J$2:$J$201,0))-INDEX(Matches!$H$2:$H$201,MATCH($A433&amp;"-6",Matches!$J$2:$J$201,0)),3,2))))),""))</f>
        <v/>
      </c>
      <c r="AD433" s="12" t="str">
        <f aca="false">IF(OR($B433="",P433="",Q433=""),"",IFERROR(IF(OR(INDEX(Matches!$I$2:$I$201,MATCH($A433&amp;"-7",Matches!$J$2:$J$201,0))="Void",INDEX(Matches!$G$2:$G$201,MATCH($A433&amp;"-7",Matches!$J$2:$J$201,0))="",INDEX(Matches!$H$2:$H$201,MATCH($A433&amp;"-7",Matches!$J$2:$J$201,0))=""),"",IF(AND($C433&lt;&gt;"",INDEX(Matches!$F$2:$F$201,MATCH($A433&amp;"-7",Matches!$J$2:$J$201,0))&lt;&gt;"",$C433&gt;=INDEX(Matches!$F$2:$F$201,MATCH($A433&amp;"-7",Matches!$J$2:$J$201,0))),"",IF(AND(P433=INDEX(Matches!$G$2:$G$201,MATCH($A433&amp;"-7",Matches!$J$2:$J$201,0)),Q433=INDEX(Matches!$H$2:$H$201,MATCH($A433&amp;"-7",Matches!$J$2:$J$201,0))),5,IF(SIGN(P433-Q433)&lt;&gt;SIGN(INDEX(Matches!$G$2:$G$201,MATCH($A433&amp;"-7",Matches!$J$2:$J$201,0))-INDEX(Matches!$H$2:$H$201,MATCH($A433&amp;"-7",Matches!$J$2:$J$201,0))),0,IF(P433-Q433=INDEX(Matches!$G$2:$G$201,MATCH($A433&amp;"-7",Matches!$J$2:$J$201,0))-INDEX(Matches!$H$2:$H$201,MATCH($A433&amp;"-7",Matches!$J$2:$J$201,0)),3,2))))),""))</f>
        <v/>
      </c>
      <c r="AE433" s="12" t="str">
        <f aca="false">IF(OR($B433="",R433="",S433=""),"",IFERROR(IF(OR(INDEX(Matches!$I$2:$I$201,MATCH($A433&amp;"-8",Matches!$J$2:$J$201,0))="Void",INDEX(Matches!$G$2:$G$201,MATCH($A433&amp;"-8",Matches!$J$2:$J$201,0))="",INDEX(Matches!$H$2:$H$201,MATCH($A433&amp;"-8",Matches!$J$2:$J$201,0))=""),"",IF(AND($C433&lt;&gt;"",INDEX(Matches!$F$2:$F$201,MATCH($A433&amp;"-8",Matches!$J$2:$J$201,0))&lt;&gt;"",$C433&gt;=INDEX(Matches!$F$2:$F$201,MATCH($A433&amp;"-8",Matches!$J$2:$J$201,0))),"",IF(AND(R433=INDEX(Matches!$G$2:$G$201,MATCH($A433&amp;"-8",Matches!$J$2:$J$201,0)),S433=INDEX(Matches!$H$2:$H$201,MATCH($A433&amp;"-8",Matches!$J$2:$J$201,0))),5,IF(SIGN(R433-S433)&lt;&gt;SIGN(INDEX(Matches!$G$2:$G$201,MATCH($A433&amp;"-8",Matches!$J$2:$J$201,0))-INDEX(Matches!$H$2:$H$201,MATCH($A433&amp;"-8",Matches!$J$2:$J$201,0))),0,IF(R433-S433=INDEX(Matches!$G$2:$G$201,MATCH($A433&amp;"-8",Matches!$J$2:$J$201,0))-INDEX(Matches!$H$2:$H$201,MATCH($A433&amp;"-8",Matches!$J$2:$J$201,0)),3,2))))),""))</f>
        <v/>
      </c>
      <c r="AF433" s="12" t="str">
        <f aca="false">IF(OR($B433="",T433="",U433=""),"",IFERROR(IF(OR(INDEX(Matches!$I$2:$I$201,MATCH($A433&amp;"-9",Matches!$J$2:$J$201,0))="Void",INDEX(Matches!$G$2:$G$201,MATCH($A433&amp;"-9",Matches!$J$2:$J$201,0))="",INDEX(Matches!$H$2:$H$201,MATCH($A433&amp;"-9",Matches!$J$2:$J$201,0))=""),"",IF(AND($C433&lt;&gt;"",INDEX(Matches!$F$2:$F$201,MATCH($A433&amp;"-9",Matches!$J$2:$J$201,0))&lt;&gt;"",$C433&gt;=INDEX(Matches!$F$2:$F$201,MATCH($A433&amp;"-9",Matches!$J$2:$J$201,0))),"",IF(AND(T433=INDEX(Matches!$G$2:$G$201,MATCH($A433&amp;"-9",Matches!$J$2:$J$201,0)),U433=INDEX(Matches!$H$2:$H$201,MATCH($A433&amp;"-9",Matches!$J$2:$J$201,0))),5,IF(SIGN(T433-U433)&lt;&gt;SIGN(INDEX(Matches!$G$2:$G$201,MATCH($A433&amp;"-9",Matches!$J$2:$J$201,0))-INDEX(Matches!$H$2:$H$201,MATCH($A433&amp;"-9",Matches!$J$2:$J$201,0))),0,IF(T433-U433=INDEX(Matches!$G$2:$G$201,MATCH($A433&amp;"-9",Matches!$J$2:$J$201,0))-INDEX(Matches!$H$2:$H$201,MATCH($A433&amp;"-9",Matches!$J$2:$J$201,0)),3,2))))),""))</f>
        <v/>
      </c>
      <c r="AG433" s="12" t="str">
        <f aca="false">IF(OR($B433="",V433="",W433=""),"",IFERROR(IF(OR(INDEX(Matches!$I$2:$I$201,MATCH($A433&amp;"-10",Matches!$J$2:$J$201,0))="Void",INDEX(Matches!$G$2:$G$201,MATCH($A433&amp;"-10",Matches!$J$2:$J$201,0))="",INDEX(Matches!$H$2:$H$201,MATCH($A433&amp;"-10",Matches!$J$2:$J$201,0))=""),"",IF(AND($C433&lt;&gt;"",INDEX(Matches!$F$2:$F$201,MATCH($A433&amp;"-10",Matches!$J$2:$J$201,0))&lt;&gt;"",$C433&gt;=INDEX(Matches!$F$2:$F$201,MATCH($A433&amp;"-10",Matches!$J$2:$J$201,0))),"",IF(AND(V433=INDEX(Matches!$G$2:$G$201,MATCH($A433&amp;"-10",Matches!$J$2:$J$201,0)),W433=INDEX(Matches!$H$2:$H$201,MATCH($A433&amp;"-10",Matches!$J$2:$J$201,0))),5,IF(SIGN(V433-W433)&lt;&gt;SIGN(INDEX(Matches!$G$2:$G$201,MATCH($A433&amp;"-10",Matches!$J$2:$J$201,0))-INDEX(Matches!$H$2:$H$201,MATCH($A433&amp;"-10",Matches!$J$2:$J$201,0))),0,IF(V433-W433=INDEX(Matches!$G$2:$G$201,MATCH($A433&amp;"-10",Matches!$J$2:$J$201,0))-INDEX(Matches!$H$2:$H$201,MATCH($A433&amp;"-10",Matches!$J$2:$J$201,0)),3,2))))),""))</f>
        <v/>
      </c>
      <c r="AH433" s="13" t="str">
        <f aca="false">IF($B433="","",SUM(X433:AG433))</f>
        <v/>
      </c>
      <c r="AI433" s="12" t="str">
        <f aca="false">IF($B433="","",COUNTIF(X433:AG433,5))</f>
        <v/>
      </c>
      <c r="AJ433" s="12" t="str">
        <f aca="false">IF($B433="","",COUNTIF(X433:AG433,"&gt;=2"))</f>
        <v/>
      </c>
      <c r="AK433" s="12" t="str">
        <f aca="false">IF($B433="","",COUNT(X433:AG433))</f>
        <v/>
      </c>
    </row>
    <row r="434" customFormat="false" ht="15" hidden="false" customHeight="false" outlineLevel="0" collapsed="false">
      <c r="A434" s="7"/>
      <c r="B434" s="7"/>
      <c r="C434" s="11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12" t="str">
        <f aca="false">IF(OR($B434="",D434="",E434=""),"",IFERROR(IF(OR(INDEX(Matches!$I$2:$I$201,MATCH($A434&amp;"-1",Matches!$J$2:$J$201,0))="Void",INDEX(Matches!$G$2:$G$201,MATCH($A434&amp;"-1",Matches!$J$2:$J$201,0))="",INDEX(Matches!$H$2:$H$201,MATCH($A434&amp;"-1",Matches!$J$2:$J$201,0))=""),"",IF(AND($C434&lt;&gt;"",INDEX(Matches!$F$2:$F$201,MATCH($A434&amp;"-1",Matches!$J$2:$J$201,0))&lt;&gt;"",$C434&gt;=INDEX(Matches!$F$2:$F$201,MATCH($A434&amp;"-1",Matches!$J$2:$J$201,0))),"",IF(AND(D434=INDEX(Matches!$G$2:$G$201,MATCH($A434&amp;"-1",Matches!$J$2:$J$201,0)),E434=INDEX(Matches!$H$2:$H$201,MATCH($A434&amp;"-1",Matches!$J$2:$J$201,0))),5,IF(SIGN(D434-E434)&lt;&gt;SIGN(INDEX(Matches!$G$2:$G$201,MATCH($A434&amp;"-1",Matches!$J$2:$J$201,0))-INDEX(Matches!$H$2:$H$201,MATCH($A434&amp;"-1",Matches!$J$2:$J$201,0))),0,IF(D434-E434=INDEX(Matches!$G$2:$G$201,MATCH($A434&amp;"-1",Matches!$J$2:$J$201,0))-INDEX(Matches!$H$2:$H$201,MATCH($A434&amp;"-1",Matches!$J$2:$J$201,0)),3,2))))),""))</f>
        <v/>
      </c>
      <c r="Y434" s="12" t="str">
        <f aca="false">IF(OR($B434="",F434="",G434=""),"",IFERROR(IF(OR(INDEX(Matches!$I$2:$I$201,MATCH($A434&amp;"-2",Matches!$J$2:$J$201,0))="Void",INDEX(Matches!$G$2:$G$201,MATCH($A434&amp;"-2",Matches!$J$2:$J$201,0))="",INDEX(Matches!$H$2:$H$201,MATCH($A434&amp;"-2",Matches!$J$2:$J$201,0))=""),"",IF(AND($C434&lt;&gt;"",INDEX(Matches!$F$2:$F$201,MATCH($A434&amp;"-2",Matches!$J$2:$J$201,0))&lt;&gt;"",$C434&gt;=INDEX(Matches!$F$2:$F$201,MATCH($A434&amp;"-2",Matches!$J$2:$J$201,0))),"",IF(AND(F434=INDEX(Matches!$G$2:$G$201,MATCH($A434&amp;"-2",Matches!$J$2:$J$201,0)),G434=INDEX(Matches!$H$2:$H$201,MATCH($A434&amp;"-2",Matches!$J$2:$J$201,0))),5,IF(SIGN(F434-G434)&lt;&gt;SIGN(INDEX(Matches!$G$2:$G$201,MATCH($A434&amp;"-2",Matches!$J$2:$J$201,0))-INDEX(Matches!$H$2:$H$201,MATCH($A434&amp;"-2",Matches!$J$2:$J$201,0))),0,IF(F434-G434=INDEX(Matches!$G$2:$G$201,MATCH($A434&amp;"-2",Matches!$J$2:$J$201,0))-INDEX(Matches!$H$2:$H$201,MATCH($A434&amp;"-2",Matches!$J$2:$J$201,0)),3,2))))),""))</f>
        <v/>
      </c>
      <c r="Z434" s="12" t="str">
        <f aca="false">IF(OR($B434="",H434="",I434=""),"",IFERROR(IF(OR(INDEX(Matches!$I$2:$I$201,MATCH($A434&amp;"-3",Matches!$J$2:$J$201,0))="Void",INDEX(Matches!$G$2:$G$201,MATCH($A434&amp;"-3",Matches!$J$2:$J$201,0))="",INDEX(Matches!$H$2:$H$201,MATCH($A434&amp;"-3",Matches!$J$2:$J$201,0))=""),"",IF(AND($C434&lt;&gt;"",INDEX(Matches!$F$2:$F$201,MATCH($A434&amp;"-3",Matches!$J$2:$J$201,0))&lt;&gt;"",$C434&gt;=INDEX(Matches!$F$2:$F$201,MATCH($A434&amp;"-3",Matches!$J$2:$J$201,0))),"",IF(AND(H434=INDEX(Matches!$G$2:$G$201,MATCH($A434&amp;"-3",Matches!$J$2:$J$201,0)),I434=INDEX(Matches!$H$2:$H$201,MATCH($A434&amp;"-3",Matches!$J$2:$J$201,0))),5,IF(SIGN(H434-I434)&lt;&gt;SIGN(INDEX(Matches!$G$2:$G$201,MATCH($A434&amp;"-3",Matches!$J$2:$J$201,0))-INDEX(Matches!$H$2:$H$201,MATCH($A434&amp;"-3",Matches!$J$2:$J$201,0))),0,IF(H434-I434=INDEX(Matches!$G$2:$G$201,MATCH($A434&amp;"-3",Matches!$J$2:$J$201,0))-INDEX(Matches!$H$2:$H$201,MATCH($A434&amp;"-3",Matches!$J$2:$J$201,0)),3,2))))),""))</f>
        <v/>
      </c>
      <c r="AA434" s="12" t="str">
        <f aca="false">IF(OR($B434="",J434="",K434=""),"",IFERROR(IF(OR(INDEX(Matches!$I$2:$I$201,MATCH($A434&amp;"-4",Matches!$J$2:$J$201,0))="Void",INDEX(Matches!$G$2:$G$201,MATCH($A434&amp;"-4",Matches!$J$2:$J$201,0))="",INDEX(Matches!$H$2:$H$201,MATCH($A434&amp;"-4",Matches!$J$2:$J$201,0))=""),"",IF(AND($C434&lt;&gt;"",INDEX(Matches!$F$2:$F$201,MATCH($A434&amp;"-4",Matches!$J$2:$J$201,0))&lt;&gt;"",$C434&gt;=INDEX(Matches!$F$2:$F$201,MATCH($A434&amp;"-4",Matches!$J$2:$J$201,0))),"",IF(AND(J434=INDEX(Matches!$G$2:$G$201,MATCH($A434&amp;"-4",Matches!$J$2:$J$201,0)),K434=INDEX(Matches!$H$2:$H$201,MATCH($A434&amp;"-4",Matches!$J$2:$J$201,0))),5,IF(SIGN(J434-K434)&lt;&gt;SIGN(INDEX(Matches!$G$2:$G$201,MATCH($A434&amp;"-4",Matches!$J$2:$J$201,0))-INDEX(Matches!$H$2:$H$201,MATCH($A434&amp;"-4",Matches!$J$2:$J$201,0))),0,IF(J434-K434=INDEX(Matches!$G$2:$G$201,MATCH($A434&amp;"-4",Matches!$J$2:$J$201,0))-INDEX(Matches!$H$2:$H$201,MATCH($A434&amp;"-4",Matches!$J$2:$J$201,0)),3,2))))),""))</f>
        <v/>
      </c>
      <c r="AB434" s="12" t="str">
        <f aca="false">IF(OR($B434="",L434="",M434=""),"",IFERROR(IF(OR(INDEX(Matches!$I$2:$I$201,MATCH($A434&amp;"-5",Matches!$J$2:$J$201,0))="Void",INDEX(Matches!$G$2:$G$201,MATCH($A434&amp;"-5",Matches!$J$2:$J$201,0))="",INDEX(Matches!$H$2:$H$201,MATCH($A434&amp;"-5",Matches!$J$2:$J$201,0))=""),"",IF(AND($C434&lt;&gt;"",INDEX(Matches!$F$2:$F$201,MATCH($A434&amp;"-5",Matches!$J$2:$J$201,0))&lt;&gt;"",$C434&gt;=INDEX(Matches!$F$2:$F$201,MATCH($A434&amp;"-5",Matches!$J$2:$J$201,0))),"",IF(AND(L434=INDEX(Matches!$G$2:$G$201,MATCH($A434&amp;"-5",Matches!$J$2:$J$201,0)),M434=INDEX(Matches!$H$2:$H$201,MATCH($A434&amp;"-5",Matches!$J$2:$J$201,0))),5,IF(SIGN(L434-M434)&lt;&gt;SIGN(INDEX(Matches!$G$2:$G$201,MATCH($A434&amp;"-5",Matches!$J$2:$J$201,0))-INDEX(Matches!$H$2:$H$201,MATCH($A434&amp;"-5",Matches!$J$2:$J$201,0))),0,IF(L434-M434=INDEX(Matches!$G$2:$G$201,MATCH($A434&amp;"-5",Matches!$J$2:$J$201,0))-INDEX(Matches!$H$2:$H$201,MATCH($A434&amp;"-5",Matches!$J$2:$J$201,0)),3,2))))),""))</f>
        <v/>
      </c>
      <c r="AC434" s="12" t="str">
        <f aca="false">IF(OR($B434="",N434="",O434=""),"",IFERROR(IF(OR(INDEX(Matches!$I$2:$I$201,MATCH($A434&amp;"-6",Matches!$J$2:$J$201,0))="Void",INDEX(Matches!$G$2:$G$201,MATCH($A434&amp;"-6",Matches!$J$2:$J$201,0))="",INDEX(Matches!$H$2:$H$201,MATCH($A434&amp;"-6",Matches!$J$2:$J$201,0))=""),"",IF(AND($C434&lt;&gt;"",INDEX(Matches!$F$2:$F$201,MATCH($A434&amp;"-6",Matches!$J$2:$J$201,0))&lt;&gt;"",$C434&gt;=INDEX(Matches!$F$2:$F$201,MATCH($A434&amp;"-6",Matches!$J$2:$J$201,0))),"",IF(AND(N434=INDEX(Matches!$G$2:$G$201,MATCH($A434&amp;"-6",Matches!$J$2:$J$201,0)),O434=INDEX(Matches!$H$2:$H$201,MATCH($A434&amp;"-6",Matches!$J$2:$J$201,0))),5,IF(SIGN(N434-O434)&lt;&gt;SIGN(INDEX(Matches!$G$2:$G$201,MATCH($A434&amp;"-6",Matches!$J$2:$J$201,0))-INDEX(Matches!$H$2:$H$201,MATCH($A434&amp;"-6",Matches!$J$2:$J$201,0))),0,IF(N434-O434=INDEX(Matches!$G$2:$G$201,MATCH($A434&amp;"-6",Matches!$J$2:$J$201,0))-INDEX(Matches!$H$2:$H$201,MATCH($A434&amp;"-6",Matches!$J$2:$J$201,0)),3,2))))),""))</f>
        <v/>
      </c>
      <c r="AD434" s="12" t="str">
        <f aca="false">IF(OR($B434="",P434="",Q434=""),"",IFERROR(IF(OR(INDEX(Matches!$I$2:$I$201,MATCH($A434&amp;"-7",Matches!$J$2:$J$201,0))="Void",INDEX(Matches!$G$2:$G$201,MATCH($A434&amp;"-7",Matches!$J$2:$J$201,0))="",INDEX(Matches!$H$2:$H$201,MATCH($A434&amp;"-7",Matches!$J$2:$J$201,0))=""),"",IF(AND($C434&lt;&gt;"",INDEX(Matches!$F$2:$F$201,MATCH($A434&amp;"-7",Matches!$J$2:$J$201,0))&lt;&gt;"",$C434&gt;=INDEX(Matches!$F$2:$F$201,MATCH($A434&amp;"-7",Matches!$J$2:$J$201,0))),"",IF(AND(P434=INDEX(Matches!$G$2:$G$201,MATCH($A434&amp;"-7",Matches!$J$2:$J$201,0)),Q434=INDEX(Matches!$H$2:$H$201,MATCH($A434&amp;"-7",Matches!$J$2:$J$201,0))),5,IF(SIGN(P434-Q434)&lt;&gt;SIGN(INDEX(Matches!$G$2:$G$201,MATCH($A434&amp;"-7",Matches!$J$2:$J$201,0))-INDEX(Matches!$H$2:$H$201,MATCH($A434&amp;"-7",Matches!$J$2:$J$201,0))),0,IF(P434-Q434=INDEX(Matches!$G$2:$G$201,MATCH($A434&amp;"-7",Matches!$J$2:$J$201,0))-INDEX(Matches!$H$2:$H$201,MATCH($A434&amp;"-7",Matches!$J$2:$J$201,0)),3,2))))),""))</f>
        <v/>
      </c>
      <c r="AE434" s="12" t="str">
        <f aca="false">IF(OR($B434="",R434="",S434=""),"",IFERROR(IF(OR(INDEX(Matches!$I$2:$I$201,MATCH($A434&amp;"-8",Matches!$J$2:$J$201,0))="Void",INDEX(Matches!$G$2:$G$201,MATCH($A434&amp;"-8",Matches!$J$2:$J$201,0))="",INDEX(Matches!$H$2:$H$201,MATCH($A434&amp;"-8",Matches!$J$2:$J$201,0))=""),"",IF(AND($C434&lt;&gt;"",INDEX(Matches!$F$2:$F$201,MATCH($A434&amp;"-8",Matches!$J$2:$J$201,0))&lt;&gt;"",$C434&gt;=INDEX(Matches!$F$2:$F$201,MATCH($A434&amp;"-8",Matches!$J$2:$J$201,0))),"",IF(AND(R434=INDEX(Matches!$G$2:$G$201,MATCH($A434&amp;"-8",Matches!$J$2:$J$201,0)),S434=INDEX(Matches!$H$2:$H$201,MATCH($A434&amp;"-8",Matches!$J$2:$J$201,0))),5,IF(SIGN(R434-S434)&lt;&gt;SIGN(INDEX(Matches!$G$2:$G$201,MATCH($A434&amp;"-8",Matches!$J$2:$J$201,0))-INDEX(Matches!$H$2:$H$201,MATCH($A434&amp;"-8",Matches!$J$2:$J$201,0))),0,IF(R434-S434=INDEX(Matches!$G$2:$G$201,MATCH($A434&amp;"-8",Matches!$J$2:$J$201,0))-INDEX(Matches!$H$2:$H$201,MATCH($A434&amp;"-8",Matches!$J$2:$J$201,0)),3,2))))),""))</f>
        <v/>
      </c>
      <c r="AF434" s="12" t="str">
        <f aca="false">IF(OR($B434="",T434="",U434=""),"",IFERROR(IF(OR(INDEX(Matches!$I$2:$I$201,MATCH($A434&amp;"-9",Matches!$J$2:$J$201,0))="Void",INDEX(Matches!$G$2:$G$201,MATCH($A434&amp;"-9",Matches!$J$2:$J$201,0))="",INDEX(Matches!$H$2:$H$201,MATCH($A434&amp;"-9",Matches!$J$2:$J$201,0))=""),"",IF(AND($C434&lt;&gt;"",INDEX(Matches!$F$2:$F$201,MATCH($A434&amp;"-9",Matches!$J$2:$J$201,0))&lt;&gt;"",$C434&gt;=INDEX(Matches!$F$2:$F$201,MATCH($A434&amp;"-9",Matches!$J$2:$J$201,0))),"",IF(AND(T434=INDEX(Matches!$G$2:$G$201,MATCH($A434&amp;"-9",Matches!$J$2:$J$201,0)),U434=INDEX(Matches!$H$2:$H$201,MATCH($A434&amp;"-9",Matches!$J$2:$J$201,0))),5,IF(SIGN(T434-U434)&lt;&gt;SIGN(INDEX(Matches!$G$2:$G$201,MATCH($A434&amp;"-9",Matches!$J$2:$J$201,0))-INDEX(Matches!$H$2:$H$201,MATCH($A434&amp;"-9",Matches!$J$2:$J$201,0))),0,IF(T434-U434=INDEX(Matches!$G$2:$G$201,MATCH($A434&amp;"-9",Matches!$J$2:$J$201,0))-INDEX(Matches!$H$2:$H$201,MATCH($A434&amp;"-9",Matches!$J$2:$J$201,0)),3,2))))),""))</f>
        <v/>
      </c>
      <c r="AG434" s="12" t="str">
        <f aca="false">IF(OR($B434="",V434="",W434=""),"",IFERROR(IF(OR(INDEX(Matches!$I$2:$I$201,MATCH($A434&amp;"-10",Matches!$J$2:$J$201,0))="Void",INDEX(Matches!$G$2:$G$201,MATCH($A434&amp;"-10",Matches!$J$2:$J$201,0))="",INDEX(Matches!$H$2:$H$201,MATCH($A434&amp;"-10",Matches!$J$2:$J$201,0))=""),"",IF(AND($C434&lt;&gt;"",INDEX(Matches!$F$2:$F$201,MATCH($A434&amp;"-10",Matches!$J$2:$J$201,0))&lt;&gt;"",$C434&gt;=INDEX(Matches!$F$2:$F$201,MATCH($A434&amp;"-10",Matches!$J$2:$J$201,0))),"",IF(AND(V434=INDEX(Matches!$G$2:$G$201,MATCH($A434&amp;"-10",Matches!$J$2:$J$201,0)),W434=INDEX(Matches!$H$2:$H$201,MATCH($A434&amp;"-10",Matches!$J$2:$J$201,0))),5,IF(SIGN(V434-W434)&lt;&gt;SIGN(INDEX(Matches!$G$2:$G$201,MATCH($A434&amp;"-10",Matches!$J$2:$J$201,0))-INDEX(Matches!$H$2:$H$201,MATCH($A434&amp;"-10",Matches!$J$2:$J$201,0))),0,IF(V434-W434=INDEX(Matches!$G$2:$G$201,MATCH($A434&amp;"-10",Matches!$J$2:$J$201,0))-INDEX(Matches!$H$2:$H$201,MATCH($A434&amp;"-10",Matches!$J$2:$J$201,0)),3,2))))),""))</f>
        <v/>
      </c>
      <c r="AH434" s="13" t="str">
        <f aca="false">IF($B434="","",SUM(X434:AG434))</f>
        <v/>
      </c>
      <c r="AI434" s="12" t="str">
        <f aca="false">IF($B434="","",COUNTIF(X434:AG434,5))</f>
        <v/>
      </c>
      <c r="AJ434" s="12" t="str">
        <f aca="false">IF($B434="","",COUNTIF(X434:AG434,"&gt;=2"))</f>
        <v/>
      </c>
      <c r="AK434" s="12" t="str">
        <f aca="false">IF($B434="","",COUNT(X434:AG434))</f>
        <v/>
      </c>
    </row>
    <row r="435" customFormat="false" ht="15" hidden="false" customHeight="false" outlineLevel="0" collapsed="false">
      <c r="A435" s="7"/>
      <c r="B435" s="7"/>
      <c r="C435" s="11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12" t="str">
        <f aca="false">IF(OR($B435="",D435="",E435=""),"",IFERROR(IF(OR(INDEX(Matches!$I$2:$I$201,MATCH($A435&amp;"-1",Matches!$J$2:$J$201,0))="Void",INDEX(Matches!$G$2:$G$201,MATCH($A435&amp;"-1",Matches!$J$2:$J$201,0))="",INDEX(Matches!$H$2:$H$201,MATCH($A435&amp;"-1",Matches!$J$2:$J$201,0))=""),"",IF(AND($C435&lt;&gt;"",INDEX(Matches!$F$2:$F$201,MATCH($A435&amp;"-1",Matches!$J$2:$J$201,0))&lt;&gt;"",$C435&gt;=INDEX(Matches!$F$2:$F$201,MATCH($A435&amp;"-1",Matches!$J$2:$J$201,0))),"",IF(AND(D435=INDEX(Matches!$G$2:$G$201,MATCH($A435&amp;"-1",Matches!$J$2:$J$201,0)),E435=INDEX(Matches!$H$2:$H$201,MATCH($A435&amp;"-1",Matches!$J$2:$J$201,0))),5,IF(SIGN(D435-E435)&lt;&gt;SIGN(INDEX(Matches!$G$2:$G$201,MATCH($A435&amp;"-1",Matches!$J$2:$J$201,0))-INDEX(Matches!$H$2:$H$201,MATCH($A435&amp;"-1",Matches!$J$2:$J$201,0))),0,IF(D435-E435=INDEX(Matches!$G$2:$G$201,MATCH($A435&amp;"-1",Matches!$J$2:$J$201,0))-INDEX(Matches!$H$2:$H$201,MATCH($A435&amp;"-1",Matches!$J$2:$J$201,0)),3,2))))),""))</f>
        <v/>
      </c>
      <c r="Y435" s="12" t="str">
        <f aca="false">IF(OR($B435="",F435="",G435=""),"",IFERROR(IF(OR(INDEX(Matches!$I$2:$I$201,MATCH($A435&amp;"-2",Matches!$J$2:$J$201,0))="Void",INDEX(Matches!$G$2:$G$201,MATCH($A435&amp;"-2",Matches!$J$2:$J$201,0))="",INDEX(Matches!$H$2:$H$201,MATCH($A435&amp;"-2",Matches!$J$2:$J$201,0))=""),"",IF(AND($C435&lt;&gt;"",INDEX(Matches!$F$2:$F$201,MATCH($A435&amp;"-2",Matches!$J$2:$J$201,0))&lt;&gt;"",$C435&gt;=INDEX(Matches!$F$2:$F$201,MATCH($A435&amp;"-2",Matches!$J$2:$J$201,0))),"",IF(AND(F435=INDEX(Matches!$G$2:$G$201,MATCH($A435&amp;"-2",Matches!$J$2:$J$201,0)),G435=INDEX(Matches!$H$2:$H$201,MATCH($A435&amp;"-2",Matches!$J$2:$J$201,0))),5,IF(SIGN(F435-G435)&lt;&gt;SIGN(INDEX(Matches!$G$2:$G$201,MATCH($A435&amp;"-2",Matches!$J$2:$J$201,0))-INDEX(Matches!$H$2:$H$201,MATCH($A435&amp;"-2",Matches!$J$2:$J$201,0))),0,IF(F435-G435=INDEX(Matches!$G$2:$G$201,MATCH($A435&amp;"-2",Matches!$J$2:$J$201,0))-INDEX(Matches!$H$2:$H$201,MATCH($A435&amp;"-2",Matches!$J$2:$J$201,0)),3,2))))),""))</f>
        <v/>
      </c>
      <c r="Z435" s="12" t="str">
        <f aca="false">IF(OR($B435="",H435="",I435=""),"",IFERROR(IF(OR(INDEX(Matches!$I$2:$I$201,MATCH($A435&amp;"-3",Matches!$J$2:$J$201,0))="Void",INDEX(Matches!$G$2:$G$201,MATCH($A435&amp;"-3",Matches!$J$2:$J$201,0))="",INDEX(Matches!$H$2:$H$201,MATCH($A435&amp;"-3",Matches!$J$2:$J$201,0))=""),"",IF(AND($C435&lt;&gt;"",INDEX(Matches!$F$2:$F$201,MATCH($A435&amp;"-3",Matches!$J$2:$J$201,0))&lt;&gt;"",$C435&gt;=INDEX(Matches!$F$2:$F$201,MATCH($A435&amp;"-3",Matches!$J$2:$J$201,0))),"",IF(AND(H435=INDEX(Matches!$G$2:$G$201,MATCH($A435&amp;"-3",Matches!$J$2:$J$201,0)),I435=INDEX(Matches!$H$2:$H$201,MATCH($A435&amp;"-3",Matches!$J$2:$J$201,0))),5,IF(SIGN(H435-I435)&lt;&gt;SIGN(INDEX(Matches!$G$2:$G$201,MATCH($A435&amp;"-3",Matches!$J$2:$J$201,0))-INDEX(Matches!$H$2:$H$201,MATCH($A435&amp;"-3",Matches!$J$2:$J$201,0))),0,IF(H435-I435=INDEX(Matches!$G$2:$G$201,MATCH($A435&amp;"-3",Matches!$J$2:$J$201,0))-INDEX(Matches!$H$2:$H$201,MATCH($A435&amp;"-3",Matches!$J$2:$J$201,0)),3,2))))),""))</f>
        <v/>
      </c>
      <c r="AA435" s="12" t="str">
        <f aca="false">IF(OR($B435="",J435="",K435=""),"",IFERROR(IF(OR(INDEX(Matches!$I$2:$I$201,MATCH($A435&amp;"-4",Matches!$J$2:$J$201,0))="Void",INDEX(Matches!$G$2:$G$201,MATCH($A435&amp;"-4",Matches!$J$2:$J$201,0))="",INDEX(Matches!$H$2:$H$201,MATCH($A435&amp;"-4",Matches!$J$2:$J$201,0))=""),"",IF(AND($C435&lt;&gt;"",INDEX(Matches!$F$2:$F$201,MATCH($A435&amp;"-4",Matches!$J$2:$J$201,0))&lt;&gt;"",$C435&gt;=INDEX(Matches!$F$2:$F$201,MATCH($A435&amp;"-4",Matches!$J$2:$J$201,0))),"",IF(AND(J435=INDEX(Matches!$G$2:$G$201,MATCH($A435&amp;"-4",Matches!$J$2:$J$201,0)),K435=INDEX(Matches!$H$2:$H$201,MATCH($A435&amp;"-4",Matches!$J$2:$J$201,0))),5,IF(SIGN(J435-K435)&lt;&gt;SIGN(INDEX(Matches!$G$2:$G$201,MATCH($A435&amp;"-4",Matches!$J$2:$J$201,0))-INDEX(Matches!$H$2:$H$201,MATCH($A435&amp;"-4",Matches!$J$2:$J$201,0))),0,IF(J435-K435=INDEX(Matches!$G$2:$G$201,MATCH($A435&amp;"-4",Matches!$J$2:$J$201,0))-INDEX(Matches!$H$2:$H$201,MATCH($A435&amp;"-4",Matches!$J$2:$J$201,0)),3,2))))),""))</f>
        <v/>
      </c>
      <c r="AB435" s="12" t="str">
        <f aca="false">IF(OR($B435="",L435="",M435=""),"",IFERROR(IF(OR(INDEX(Matches!$I$2:$I$201,MATCH($A435&amp;"-5",Matches!$J$2:$J$201,0))="Void",INDEX(Matches!$G$2:$G$201,MATCH($A435&amp;"-5",Matches!$J$2:$J$201,0))="",INDEX(Matches!$H$2:$H$201,MATCH($A435&amp;"-5",Matches!$J$2:$J$201,0))=""),"",IF(AND($C435&lt;&gt;"",INDEX(Matches!$F$2:$F$201,MATCH($A435&amp;"-5",Matches!$J$2:$J$201,0))&lt;&gt;"",$C435&gt;=INDEX(Matches!$F$2:$F$201,MATCH($A435&amp;"-5",Matches!$J$2:$J$201,0))),"",IF(AND(L435=INDEX(Matches!$G$2:$G$201,MATCH($A435&amp;"-5",Matches!$J$2:$J$201,0)),M435=INDEX(Matches!$H$2:$H$201,MATCH($A435&amp;"-5",Matches!$J$2:$J$201,0))),5,IF(SIGN(L435-M435)&lt;&gt;SIGN(INDEX(Matches!$G$2:$G$201,MATCH($A435&amp;"-5",Matches!$J$2:$J$201,0))-INDEX(Matches!$H$2:$H$201,MATCH($A435&amp;"-5",Matches!$J$2:$J$201,0))),0,IF(L435-M435=INDEX(Matches!$G$2:$G$201,MATCH($A435&amp;"-5",Matches!$J$2:$J$201,0))-INDEX(Matches!$H$2:$H$201,MATCH($A435&amp;"-5",Matches!$J$2:$J$201,0)),3,2))))),""))</f>
        <v/>
      </c>
      <c r="AC435" s="12" t="str">
        <f aca="false">IF(OR($B435="",N435="",O435=""),"",IFERROR(IF(OR(INDEX(Matches!$I$2:$I$201,MATCH($A435&amp;"-6",Matches!$J$2:$J$201,0))="Void",INDEX(Matches!$G$2:$G$201,MATCH($A435&amp;"-6",Matches!$J$2:$J$201,0))="",INDEX(Matches!$H$2:$H$201,MATCH($A435&amp;"-6",Matches!$J$2:$J$201,0))=""),"",IF(AND($C435&lt;&gt;"",INDEX(Matches!$F$2:$F$201,MATCH($A435&amp;"-6",Matches!$J$2:$J$201,0))&lt;&gt;"",$C435&gt;=INDEX(Matches!$F$2:$F$201,MATCH($A435&amp;"-6",Matches!$J$2:$J$201,0))),"",IF(AND(N435=INDEX(Matches!$G$2:$G$201,MATCH($A435&amp;"-6",Matches!$J$2:$J$201,0)),O435=INDEX(Matches!$H$2:$H$201,MATCH($A435&amp;"-6",Matches!$J$2:$J$201,0))),5,IF(SIGN(N435-O435)&lt;&gt;SIGN(INDEX(Matches!$G$2:$G$201,MATCH($A435&amp;"-6",Matches!$J$2:$J$201,0))-INDEX(Matches!$H$2:$H$201,MATCH($A435&amp;"-6",Matches!$J$2:$J$201,0))),0,IF(N435-O435=INDEX(Matches!$G$2:$G$201,MATCH($A435&amp;"-6",Matches!$J$2:$J$201,0))-INDEX(Matches!$H$2:$H$201,MATCH($A435&amp;"-6",Matches!$J$2:$J$201,0)),3,2))))),""))</f>
        <v/>
      </c>
      <c r="AD435" s="12" t="str">
        <f aca="false">IF(OR($B435="",P435="",Q435=""),"",IFERROR(IF(OR(INDEX(Matches!$I$2:$I$201,MATCH($A435&amp;"-7",Matches!$J$2:$J$201,0))="Void",INDEX(Matches!$G$2:$G$201,MATCH($A435&amp;"-7",Matches!$J$2:$J$201,0))="",INDEX(Matches!$H$2:$H$201,MATCH($A435&amp;"-7",Matches!$J$2:$J$201,0))=""),"",IF(AND($C435&lt;&gt;"",INDEX(Matches!$F$2:$F$201,MATCH($A435&amp;"-7",Matches!$J$2:$J$201,0))&lt;&gt;"",$C435&gt;=INDEX(Matches!$F$2:$F$201,MATCH($A435&amp;"-7",Matches!$J$2:$J$201,0))),"",IF(AND(P435=INDEX(Matches!$G$2:$G$201,MATCH($A435&amp;"-7",Matches!$J$2:$J$201,0)),Q435=INDEX(Matches!$H$2:$H$201,MATCH($A435&amp;"-7",Matches!$J$2:$J$201,0))),5,IF(SIGN(P435-Q435)&lt;&gt;SIGN(INDEX(Matches!$G$2:$G$201,MATCH($A435&amp;"-7",Matches!$J$2:$J$201,0))-INDEX(Matches!$H$2:$H$201,MATCH($A435&amp;"-7",Matches!$J$2:$J$201,0))),0,IF(P435-Q435=INDEX(Matches!$G$2:$G$201,MATCH($A435&amp;"-7",Matches!$J$2:$J$201,0))-INDEX(Matches!$H$2:$H$201,MATCH($A435&amp;"-7",Matches!$J$2:$J$201,0)),3,2))))),""))</f>
        <v/>
      </c>
      <c r="AE435" s="12" t="str">
        <f aca="false">IF(OR($B435="",R435="",S435=""),"",IFERROR(IF(OR(INDEX(Matches!$I$2:$I$201,MATCH($A435&amp;"-8",Matches!$J$2:$J$201,0))="Void",INDEX(Matches!$G$2:$G$201,MATCH($A435&amp;"-8",Matches!$J$2:$J$201,0))="",INDEX(Matches!$H$2:$H$201,MATCH($A435&amp;"-8",Matches!$J$2:$J$201,0))=""),"",IF(AND($C435&lt;&gt;"",INDEX(Matches!$F$2:$F$201,MATCH($A435&amp;"-8",Matches!$J$2:$J$201,0))&lt;&gt;"",$C435&gt;=INDEX(Matches!$F$2:$F$201,MATCH($A435&amp;"-8",Matches!$J$2:$J$201,0))),"",IF(AND(R435=INDEX(Matches!$G$2:$G$201,MATCH($A435&amp;"-8",Matches!$J$2:$J$201,0)),S435=INDEX(Matches!$H$2:$H$201,MATCH($A435&amp;"-8",Matches!$J$2:$J$201,0))),5,IF(SIGN(R435-S435)&lt;&gt;SIGN(INDEX(Matches!$G$2:$G$201,MATCH($A435&amp;"-8",Matches!$J$2:$J$201,0))-INDEX(Matches!$H$2:$H$201,MATCH($A435&amp;"-8",Matches!$J$2:$J$201,0))),0,IF(R435-S435=INDEX(Matches!$G$2:$G$201,MATCH($A435&amp;"-8",Matches!$J$2:$J$201,0))-INDEX(Matches!$H$2:$H$201,MATCH($A435&amp;"-8",Matches!$J$2:$J$201,0)),3,2))))),""))</f>
        <v/>
      </c>
      <c r="AF435" s="12" t="str">
        <f aca="false">IF(OR($B435="",T435="",U435=""),"",IFERROR(IF(OR(INDEX(Matches!$I$2:$I$201,MATCH($A435&amp;"-9",Matches!$J$2:$J$201,0))="Void",INDEX(Matches!$G$2:$G$201,MATCH($A435&amp;"-9",Matches!$J$2:$J$201,0))="",INDEX(Matches!$H$2:$H$201,MATCH($A435&amp;"-9",Matches!$J$2:$J$201,0))=""),"",IF(AND($C435&lt;&gt;"",INDEX(Matches!$F$2:$F$201,MATCH($A435&amp;"-9",Matches!$J$2:$J$201,0))&lt;&gt;"",$C435&gt;=INDEX(Matches!$F$2:$F$201,MATCH($A435&amp;"-9",Matches!$J$2:$J$201,0))),"",IF(AND(T435=INDEX(Matches!$G$2:$G$201,MATCH($A435&amp;"-9",Matches!$J$2:$J$201,0)),U435=INDEX(Matches!$H$2:$H$201,MATCH($A435&amp;"-9",Matches!$J$2:$J$201,0))),5,IF(SIGN(T435-U435)&lt;&gt;SIGN(INDEX(Matches!$G$2:$G$201,MATCH($A435&amp;"-9",Matches!$J$2:$J$201,0))-INDEX(Matches!$H$2:$H$201,MATCH($A435&amp;"-9",Matches!$J$2:$J$201,0))),0,IF(T435-U435=INDEX(Matches!$G$2:$G$201,MATCH($A435&amp;"-9",Matches!$J$2:$J$201,0))-INDEX(Matches!$H$2:$H$201,MATCH($A435&amp;"-9",Matches!$J$2:$J$201,0)),3,2))))),""))</f>
        <v/>
      </c>
      <c r="AG435" s="12" t="str">
        <f aca="false">IF(OR($B435="",V435="",W435=""),"",IFERROR(IF(OR(INDEX(Matches!$I$2:$I$201,MATCH($A435&amp;"-10",Matches!$J$2:$J$201,0))="Void",INDEX(Matches!$G$2:$G$201,MATCH($A435&amp;"-10",Matches!$J$2:$J$201,0))="",INDEX(Matches!$H$2:$H$201,MATCH($A435&amp;"-10",Matches!$J$2:$J$201,0))=""),"",IF(AND($C435&lt;&gt;"",INDEX(Matches!$F$2:$F$201,MATCH($A435&amp;"-10",Matches!$J$2:$J$201,0))&lt;&gt;"",$C435&gt;=INDEX(Matches!$F$2:$F$201,MATCH($A435&amp;"-10",Matches!$J$2:$J$201,0))),"",IF(AND(V435=INDEX(Matches!$G$2:$G$201,MATCH($A435&amp;"-10",Matches!$J$2:$J$201,0)),W435=INDEX(Matches!$H$2:$H$201,MATCH($A435&amp;"-10",Matches!$J$2:$J$201,0))),5,IF(SIGN(V435-W435)&lt;&gt;SIGN(INDEX(Matches!$G$2:$G$201,MATCH($A435&amp;"-10",Matches!$J$2:$J$201,0))-INDEX(Matches!$H$2:$H$201,MATCH($A435&amp;"-10",Matches!$J$2:$J$201,0))),0,IF(V435-W435=INDEX(Matches!$G$2:$G$201,MATCH($A435&amp;"-10",Matches!$J$2:$J$201,0))-INDEX(Matches!$H$2:$H$201,MATCH($A435&amp;"-10",Matches!$J$2:$J$201,0)),3,2))))),""))</f>
        <v/>
      </c>
      <c r="AH435" s="13" t="str">
        <f aca="false">IF($B435="","",SUM(X435:AG435))</f>
        <v/>
      </c>
      <c r="AI435" s="12" t="str">
        <f aca="false">IF($B435="","",COUNTIF(X435:AG435,5))</f>
        <v/>
      </c>
      <c r="AJ435" s="12" t="str">
        <f aca="false">IF($B435="","",COUNTIF(X435:AG435,"&gt;=2"))</f>
        <v/>
      </c>
      <c r="AK435" s="12" t="str">
        <f aca="false">IF($B435="","",COUNT(X435:AG435))</f>
        <v/>
      </c>
    </row>
    <row r="436" customFormat="false" ht="15" hidden="false" customHeight="false" outlineLevel="0" collapsed="false">
      <c r="A436" s="7"/>
      <c r="B436" s="7"/>
      <c r="C436" s="11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12" t="str">
        <f aca="false">IF(OR($B436="",D436="",E436=""),"",IFERROR(IF(OR(INDEX(Matches!$I$2:$I$201,MATCH($A436&amp;"-1",Matches!$J$2:$J$201,0))="Void",INDEX(Matches!$G$2:$G$201,MATCH($A436&amp;"-1",Matches!$J$2:$J$201,0))="",INDEX(Matches!$H$2:$H$201,MATCH($A436&amp;"-1",Matches!$J$2:$J$201,0))=""),"",IF(AND($C436&lt;&gt;"",INDEX(Matches!$F$2:$F$201,MATCH($A436&amp;"-1",Matches!$J$2:$J$201,0))&lt;&gt;"",$C436&gt;=INDEX(Matches!$F$2:$F$201,MATCH($A436&amp;"-1",Matches!$J$2:$J$201,0))),"",IF(AND(D436=INDEX(Matches!$G$2:$G$201,MATCH($A436&amp;"-1",Matches!$J$2:$J$201,0)),E436=INDEX(Matches!$H$2:$H$201,MATCH($A436&amp;"-1",Matches!$J$2:$J$201,0))),5,IF(SIGN(D436-E436)&lt;&gt;SIGN(INDEX(Matches!$G$2:$G$201,MATCH($A436&amp;"-1",Matches!$J$2:$J$201,0))-INDEX(Matches!$H$2:$H$201,MATCH($A436&amp;"-1",Matches!$J$2:$J$201,0))),0,IF(D436-E436=INDEX(Matches!$G$2:$G$201,MATCH($A436&amp;"-1",Matches!$J$2:$J$201,0))-INDEX(Matches!$H$2:$H$201,MATCH($A436&amp;"-1",Matches!$J$2:$J$201,0)),3,2))))),""))</f>
        <v/>
      </c>
      <c r="Y436" s="12" t="str">
        <f aca="false">IF(OR($B436="",F436="",G436=""),"",IFERROR(IF(OR(INDEX(Matches!$I$2:$I$201,MATCH($A436&amp;"-2",Matches!$J$2:$J$201,0))="Void",INDEX(Matches!$G$2:$G$201,MATCH($A436&amp;"-2",Matches!$J$2:$J$201,0))="",INDEX(Matches!$H$2:$H$201,MATCH($A436&amp;"-2",Matches!$J$2:$J$201,0))=""),"",IF(AND($C436&lt;&gt;"",INDEX(Matches!$F$2:$F$201,MATCH($A436&amp;"-2",Matches!$J$2:$J$201,0))&lt;&gt;"",$C436&gt;=INDEX(Matches!$F$2:$F$201,MATCH($A436&amp;"-2",Matches!$J$2:$J$201,0))),"",IF(AND(F436=INDEX(Matches!$G$2:$G$201,MATCH($A436&amp;"-2",Matches!$J$2:$J$201,0)),G436=INDEX(Matches!$H$2:$H$201,MATCH($A436&amp;"-2",Matches!$J$2:$J$201,0))),5,IF(SIGN(F436-G436)&lt;&gt;SIGN(INDEX(Matches!$G$2:$G$201,MATCH($A436&amp;"-2",Matches!$J$2:$J$201,0))-INDEX(Matches!$H$2:$H$201,MATCH($A436&amp;"-2",Matches!$J$2:$J$201,0))),0,IF(F436-G436=INDEX(Matches!$G$2:$G$201,MATCH($A436&amp;"-2",Matches!$J$2:$J$201,0))-INDEX(Matches!$H$2:$H$201,MATCH($A436&amp;"-2",Matches!$J$2:$J$201,0)),3,2))))),""))</f>
        <v/>
      </c>
      <c r="Z436" s="12" t="str">
        <f aca="false">IF(OR($B436="",H436="",I436=""),"",IFERROR(IF(OR(INDEX(Matches!$I$2:$I$201,MATCH($A436&amp;"-3",Matches!$J$2:$J$201,0))="Void",INDEX(Matches!$G$2:$G$201,MATCH($A436&amp;"-3",Matches!$J$2:$J$201,0))="",INDEX(Matches!$H$2:$H$201,MATCH($A436&amp;"-3",Matches!$J$2:$J$201,0))=""),"",IF(AND($C436&lt;&gt;"",INDEX(Matches!$F$2:$F$201,MATCH($A436&amp;"-3",Matches!$J$2:$J$201,0))&lt;&gt;"",$C436&gt;=INDEX(Matches!$F$2:$F$201,MATCH($A436&amp;"-3",Matches!$J$2:$J$201,0))),"",IF(AND(H436=INDEX(Matches!$G$2:$G$201,MATCH($A436&amp;"-3",Matches!$J$2:$J$201,0)),I436=INDEX(Matches!$H$2:$H$201,MATCH($A436&amp;"-3",Matches!$J$2:$J$201,0))),5,IF(SIGN(H436-I436)&lt;&gt;SIGN(INDEX(Matches!$G$2:$G$201,MATCH($A436&amp;"-3",Matches!$J$2:$J$201,0))-INDEX(Matches!$H$2:$H$201,MATCH($A436&amp;"-3",Matches!$J$2:$J$201,0))),0,IF(H436-I436=INDEX(Matches!$G$2:$G$201,MATCH($A436&amp;"-3",Matches!$J$2:$J$201,0))-INDEX(Matches!$H$2:$H$201,MATCH($A436&amp;"-3",Matches!$J$2:$J$201,0)),3,2))))),""))</f>
        <v/>
      </c>
      <c r="AA436" s="12" t="str">
        <f aca="false">IF(OR($B436="",J436="",K436=""),"",IFERROR(IF(OR(INDEX(Matches!$I$2:$I$201,MATCH($A436&amp;"-4",Matches!$J$2:$J$201,0))="Void",INDEX(Matches!$G$2:$G$201,MATCH($A436&amp;"-4",Matches!$J$2:$J$201,0))="",INDEX(Matches!$H$2:$H$201,MATCH($A436&amp;"-4",Matches!$J$2:$J$201,0))=""),"",IF(AND($C436&lt;&gt;"",INDEX(Matches!$F$2:$F$201,MATCH($A436&amp;"-4",Matches!$J$2:$J$201,0))&lt;&gt;"",$C436&gt;=INDEX(Matches!$F$2:$F$201,MATCH($A436&amp;"-4",Matches!$J$2:$J$201,0))),"",IF(AND(J436=INDEX(Matches!$G$2:$G$201,MATCH($A436&amp;"-4",Matches!$J$2:$J$201,0)),K436=INDEX(Matches!$H$2:$H$201,MATCH($A436&amp;"-4",Matches!$J$2:$J$201,0))),5,IF(SIGN(J436-K436)&lt;&gt;SIGN(INDEX(Matches!$G$2:$G$201,MATCH($A436&amp;"-4",Matches!$J$2:$J$201,0))-INDEX(Matches!$H$2:$H$201,MATCH($A436&amp;"-4",Matches!$J$2:$J$201,0))),0,IF(J436-K436=INDEX(Matches!$G$2:$G$201,MATCH($A436&amp;"-4",Matches!$J$2:$J$201,0))-INDEX(Matches!$H$2:$H$201,MATCH($A436&amp;"-4",Matches!$J$2:$J$201,0)),3,2))))),""))</f>
        <v/>
      </c>
      <c r="AB436" s="12" t="str">
        <f aca="false">IF(OR($B436="",L436="",M436=""),"",IFERROR(IF(OR(INDEX(Matches!$I$2:$I$201,MATCH($A436&amp;"-5",Matches!$J$2:$J$201,0))="Void",INDEX(Matches!$G$2:$G$201,MATCH($A436&amp;"-5",Matches!$J$2:$J$201,0))="",INDEX(Matches!$H$2:$H$201,MATCH($A436&amp;"-5",Matches!$J$2:$J$201,0))=""),"",IF(AND($C436&lt;&gt;"",INDEX(Matches!$F$2:$F$201,MATCH($A436&amp;"-5",Matches!$J$2:$J$201,0))&lt;&gt;"",$C436&gt;=INDEX(Matches!$F$2:$F$201,MATCH($A436&amp;"-5",Matches!$J$2:$J$201,0))),"",IF(AND(L436=INDEX(Matches!$G$2:$G$201,MATCH($A436&amp;"-5",Matches!$J$2:$J$201,0)),M436=INDEX(Matches!$H$2:$H$201,MATCH($A436&amp;"-5",Matches!$J$2:$J$201,0))),5,IF(SIGN(L436-M436)&lt;&gt;SIGN(INDEX(Matches!$G$2:$G$201,MATCH($A436&amp;"-5",Matches!$J$2:$J$201,0))-INDEX(Matches!$H$2:$H$201,MATCH($A436&amp;"-5",Matches!$J$2:$J$201,0))),0,IF(L436-M436=INDEX(Matches!$G$2:$G$201,MATCH($A436&amp;"-5",Matches!$J$2:$J$201,0))-INDEX(Matches!$H$2:$H$201,MATCH($A436&amp;"-5",Matches!$J$2:$J$201,0)),3,2))))),""))</f>
        <v/>
      </c>
      <c r="AC436" s="12" t="str">
        <f aca="false">IF(OR($B436="",N436="",O436=""),"",IFERROR(IF(OR(INDEX(Matches!$I$2:$I$201,MATCH($A436&amp;"-6",Matches!$J$2:$J$201,0))="Void",INDEX(Matches!$G$2:$G$201,MATCH($A436&amp;"-6",Matches!$J$2:$J$201,0))="",INDEX(Matches!$H$2:$H$201,MATCH($A436&amp;"-6",Matches!$J$2:$J$201,0))=""),"",IF(AND($C436&lt;&gt;"",INDEX(Matches!$F$2:$F$201,MATCH($A436&amp;"-6",Matches!$J$2:$J$201,0))&lt;&gt;"",$C436&gt;=INDEX(Matches!$F$2:$F$201,MATCH($A436&amp;"-6",Matches!$J$2:$J$201,0))),"",IF(AND(N436=INDEX(Matches!$G$2:$G$201,MATCH($A436&amp;"-6",Matches!$J$2:$J$201,0)),O436=INDEX(Matches!$H$2:$H$201,MATCH($A436&amp;"-6",Matches!$J$2:$J$201,0))),5,IF(SIGN(N436-O436)&lt;&gt;SIGN(INDEX(Matches!$G$2:$G$201,MATCH($A436&amp;"-6",Matches!$J$2:$J$201,0))-INDEX(Matches!$H$2:$H$201,MATCH($A436&amp;"-6",Matches!$J$2:$J$201,0))),0,IF(N436-O436=INDEX(Matches!$G$2:$G$201,MATCH($A436&amp;"-6",Matches!$J$2:$J$201,0))-INDEX(Matches!$H$2:$H$201,MATCH($A436&amp;"-6",Matches!$J$2:$J$201,0)),3,2))))),""))</f>
        <v/>
      </c>
      <c r="AD436" s="12" t="str">
        <f aca="false">IF(OR($B436="",P436="",Q436=""),"",IFERROR(IF(OR(INDEX(Matches!$I$2:$I$201,MATCH($A436&amp;"-7",Matches!$J$2:$J$201,0))="Void",INDEX(Matches!$G$2:$G$201,MATCH($A436&amp;"-7",Matches!$J$2:$J$201,0))="",INDEX(Matches!$H$2:$H$201,MATCH($A436&amp;"-7",Matches!$J$2:$J$201,0))=""),"",IF(AND($C436&lt;&gt;"",INDEX(Matches!$F$2:$F$201,MATCH($A436&amp;"-7",Matches!$J$2:$J$201,0))&lt;&gt;"",$C436&gt;=INDEX(Matches!$F$2:$F$201,MATCH($A436&amp;"-7",Matches!$J$2:$J$201,0))),"",IF(AND(P436=INDEX(Matches!$G$2:$G$201,MATCH($A436&amp;"-7",Matches!$J$2:$J$201,0)),Q436=INDEX(Matches!$H$2:$H$201,MATCH($A436&amp;"-7",Matches!$J$2:$J$201,0))),5,IF(SIGN(P436-Q436)&lt;&gt;SIGN(INDEX(Matches!$G$2:$G$201,MATCH($A436&amp;"-7",Matches!$J$2:$J$201,0))-INDEX(Matches!$H$2:$H$201,MATCH($A436&amp;"-7",Matches!$J$2:$J$201,0))),0,IF(P436-Q436=INDEX(Matches!$G$2:$G$201,MATCH($A436&amp;"-7",Matches!$J$2:$J$201,0))-INDEX(Matches!$H$2:$H$201,MATCH($A436&amp;"-7",Matches!$J$2:$J$201,0)),3,2))))),""))</f>
        <v/>
      </c>
      <c r="AE436" s="12" t="str">
        <f aca="false">IF(OR($B436="",R436="",S436=""),"",IFERROR(IF(OR(INDEX(Matches!$I$2:$I$201,MATCH($A436&amp;"-8",Matches!$J$2:$J$201,0))="Void",INDEX(Matches!$G$2:$G$201,MATCH($A436&amp;"-8",Matches!$J$2:$J$201,0))="",INDEX(Matches!$H$2:$H$201,MATCH($A436&amp;"-8",Matches!$J$2:$J$201,0))=""),"",IF(AND($C436&lt;&gt;"",INDEX(Matches!$F$2:$F$201,MATCH($A436&amp;"-8",Matches!$J$2:$J$201,0))&lt;&gt;"",$C436&gt;=INDEX(Matches!$F$2:$F$201,MATCH($A436&amp;"-8",Matches!$J$2:$J$201,0))),"",IF(AND(R436=INDEX(Matches!$G$2:$G$201,MATCH($A436&amp;"-8",Matches!$J$2:$J$201,0)),S436=INDEX(Matches!$H$2:$H$201,MATCH($A436&amp;"-8",Matches!$J$2:$J$201,0))),5,IF(SIGN(R436-S436)&lt;&gt;SIGN(INDEX(Matches!$G$2:$G$201,MATCH($A436&amp;"-8",Matches!$J$2:$J$201,0))-INDEX(Matches!$H$2:$H$201,MATCH($A436&amp;"-8",Matches!$J$2:$J$201,0))),0,IF(R436-S436=INDEX(Matches!$G$2:$G$201,MATCH($A436&amp;"-8",Matches!$J$2:$J$201,0))-INDEX(Matches!$H$2:$H$201,MATCH($A436&amp;"-8",Matches!$J$2:$J$201,0)),3,2))))),""))</f>
        <v/>
      </c>
      <c r="AF436" s="12" t="str">
        <f aca="false">IF(OR($B436="",T436="",U436=""),"",IFERROR(IF(OR(INDEX(Matches!$I$2:$I$201,MATCH($A436&amp;"-9",Matches!$J$2:$J$201,0))="Void",INDEX(Matches!$G$2:$G$201,MATCH($A436&amp;"-9",Matches!$J$2:$J$201,0))="",INDEX(Matches!$H$2:$H$201,MATCH($A436&amp;"-9",Matches!$J$2:$J$201,0))=""),"",IF(AND($C436&lt;&gt;"",INDEX(Matches!$F$2:$F$201,MATCH($A436&amp;"-9",Matches!$J$2:$J$201,0))&lt;&gt;"",$C436&gt;=INDEX(Matches!$F$2:$F$201,MATCH($A436&amp;"-9",Matches!$J$2:$J$201,0))),"",IF(AND(T436=INDEX(Matches!$G$2:$G$201,MATCH($A436&amp;"-9",Matches!$J$2:$J$201,0)),U436=INDEX(Matches!$H$2:$H$201,MATCH($A436&amp;"-9",Matches!$J$2:$J$201,0))),5,IF(SIGN(T436-U436)&lt;&gt;SIGN(INDEX(Matches!$G$2:$G$201,MATCH($A436&amp;"-9",Matches!$J$2:$J$201,0))-INDEX(Matches!$H$2:$H$201,MATCH($A436&amp;"-9",Matches!$J$2:$J$201,0))),0,IF(T436-U436=INDEX(Matches!$G$2:$G$201,MATCH($A436&amp;"-9",Matches!$J$2:$J$201,0))-INDEX(Matches!$H$2:$H$201,MATCH($A436&amp;"-9",Matches!$J$2:$J$201,0)),3,2))))),""))</f>
        <v/>
      </c>
      <c r="AG436" s="12" t="str">
        <f aca="false">IF(OR($B436="",V436="",W436=""),"",IFERROR(IF(OR(INDEX(Matches!$I$2:$I$201,MATCH($A436&amp;"-10",Matches!$J$2:$J$201,0))="Void",INDEX(Matches!$G$2:$G$201,MATCH($A436&amp;"-10",Matches!$J$2:$J$201,0))="",INDEX(Matches!$H$2:$H$201,MATCH($A436&amp;"-10",Matches!$J$2:$J$201,0))=""),"",IF(AND($C436&lt;&gt;"",INDEX(Matches!$F$2:$F$201,MATCH($A436&amp;"-10",Matches!$J$2:$J$201,0))&lt;&gt;"",$C436&gt;=INDEX(Matches!$F$2:$F$201,MATCH($A436&amp;"-10",Matches!$J$2:$J$201,0))),"",IF(AND(V436=INDEX(Matches!$G$2:$G$201,MATCH($A436&amp;"-10",Matches!$J$2:$J$201,0)),W436=INDEX(Matches!$H$2:$H$201,MATCH($A436&amp;"-10",Matches!$J$2:$J$201,0))),5,IF(SIGN(V436-W436)&lt;&gt;SIGN(INDEX(Matches!$G$2:$G$201,MATCH($A436&amp;"-10",Matches!$J$2:$J$201,0))-INDEX(Matches!$H$2:$H$201,MATCH($A436&amp;"-10",Matches!$J$2:$J$201,0))),0,IF(V436-W436=INDEX(Matches!$G$2:$G$201,MATCH($A436&amp;"-10",Matches!$J$2:$J$201,0))-INDEX(Matches!$H$2:$H$201,MATCH($A436&amp;"-10",Matches!$J$2:$J$201,0)),3,2))))),""))</f>
        <v/>
      </c>
      <c r="AH436" s="13" t="str">
        <f aca="false">IF($B436="","",SUM(X436:AG436))</f>
        <v/>
      </c>
      <c r="AI436" s="12" t="str">
        <f aca="false">IF($B436="","",COUNTIF(X436:AG436,5))</f>
        <v/>
      </c>
      <c r="AJ436" s="12" t="str">
        <f aca="false">IF($B436="","",COUNTIF(X436:AG436,"&gt;=2"))</f>
        <v/>
      </c>
      <c r="AK436" s="12" t="str">
        <f aca="false">IF($B436="","",COUNT(X436:AG436))</f>
        <v/>
      </c>
    </row>
    <row r="437" customFormat="false" ht="15" hidden="false" customHeight="false" outlineLevel="0" collapsed="false">
      <c r="A437" s="7"/>
      <c r="B437" s="7"/>
      <c r="C437" s="11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12" t="str">
        <f aca="false">IF(OR($B437="",D437="",E437=""),"",IFERROR(IF(OR(INDEX(Matches!$I$2:$I$201,MATCH($A437&amp;"-1",Matches!$J$2:$J$201,0))="Void",INDEX(Matches!$G$2:$G$201,MATCH($A437&amp;"-1",Matches!$J$2:$J$201,0))="",INDEX(Matches!$H$2:$H$201,MATCH($A437&amp;"-1",Matches!$J$2:$J$201,0))=""),"",IF(AND($C437&lt;&gt;"",INDEX(Matches!$F$2:$F$201,MATCH($A437&amp;"-1",Matches!$J$2:$J$201,0))&lt;&gt;"",$C437&gt;=INDEX(Matches!$F$2:$F$201,MATCH($A437&amp;"-1",Matches!$J$2:$J$201,0))),"",IF(AND(D437=INDEX(Matches!$G$2:$G$201,MATCH($A437&amp;"-1",Matches!$J$2:$J$201,0)),E437=INDEX(Matches!$H$2:$H$201,MATCH($A437&amp;"-1",Matches!$J$2:$J$201,0))),5,IF(SIGN(D437-E437)&lt;&gt;SIGN(INDEX(Matches!$G$2:$G$201,MATCH($A437&amp;"-1",Matches!$J$2:$J$201,0))-INDEX(Matches!$H$2:$H$201,MATCH($A437&amp;"-1",Matches!$J$2:$J$201,0))),0,IF(D437-E437=INDEX(Matches!$G$2:$G$201,MATCH($A437&amp;"-1",Matches!$J$2:$J$201,0))-INDEX(Matches!$H$2:$H$201,MATCH($A437&amp;"-1",Matches!$J$2:$J$201,0)),3,2))))),""))</f>
        <v/>
      </c>
      <c r="Y437" s="12" t="str">
        <f aca="false">IF(OR($B437="",F437="",G437=""),"",IFERROR(IF(OR(INDEX(Matches!$I$2:$I$201,MATCH($A437&amp;"-2",Matches!$J$2:$J$201,0))="Void",INDEX(Matches!$G$2:$G$201,MATCH($A437&amp;"-2",Matches!$J$2:$J$201,0))="",INDEX(Matches!$H$2:$H$201,MATCH($A437&amp;"-2",Matches!$J$2:$J$201,0))=""),"",IF(AND($C437&lt;&gt;"",INDEX(Matches!$F$2:$F$201,MATCH($A437&amp;"-2",Matches!$J$2:$J$201,0))&lt;&gt;"",$C437&gt;=INDEX(Matches!$F$2:$F$201,MATCH($A437&amp;"-2",Matches!$J$2:$J$201,0))),"",IF(AND(F437=INDEX(Matches!$G$2:$G$201,MATCH($A437&amp;"-2",Matches!$J$2:$J$201,0)),G437=INDEX(Matches!$H$2:$H$201,MATCH($A437&amp;"-2",Matches!$J$2:$J$201,0))),5,IF(SIGN(F437-G437)&lt;&gt;SIGN(INDEX(Matches!$G$2:$G$201,MATCH($A437&amp;"-2",Matches!$J$2:$J$201,0))-INDEX(Matches!$H$2:$H$201,MATCH($A437&amp;"-2",Matches!$J$2:$J$201,0))),0,IF(F437-G437=INDEX(Matches!$G$2:$G$201,MATCH($A437&amp;"-2",Matches!$J$2:$J$201,0))-INDEX(Matches!$H$2:$H$201,MATCH($A437&amp;"-2",Matches!$J$2:$J$201,0)),3,2))))),""))</f>
        <v/>
      </c>
      <c r="Z437" s="12" t="str">
        <f aca="false">IF(OR($B437="",H437="",I437=""),"",IFERROR(IF(OR(INDEX(Matches!$I$2:$I$201,MATCH($A437&amp;"-3",Matches!$J$2:$J$201,0))="Void",INDEX(Matches!$G$2:$G$201,MATCH($A437&amp;"-3",Matches!$J$2:$J$201,0))="",INDEX(Matches!$H$2:$H$201,MATCH($A437&amp;"-3",Matches!$J$2:$J$201,0))=""),"",IF(AND($C437&lt;&gt;"",INDEX(Matches!$F$2:$F$201,MATCH($A437&amp;"-3",Matches!$J$2:$J$201,0))&lt;&gt;"",$C437&gt;=INDEX(Matches!$F$2:$F$201,MATCH($A437&amp;"-3",Matches!$J$2:$J$201,0))),"",IF(AND(H437=INDEX(Matches!$G$2:$G$201,MATCH($A437&amp;"-3",Matches!$J$2:$J$201,0)),I437=INDEX(Matches!$H$2:$H$201,MATCH($A437&amp;"-3",Matches!$J$2:$J$201,0))),5,IF(SIGN(H437-I437)&lt;&gt;SIGN(INDEX(Matches!$G$2:$G$201,MATCH($A437&amp;"-3",Matches!$J$2:$J$201,0))-INDEX(Matches!$H$2:$H$201,MATCH($A437&amp;"-3",Matches!$J$2:$J$201,0))),0,IF(H437-I437=INDEX(Matches!$G$2:$G$201,MATCH($A437&amp;"-3",Matches!$J$2:$J$201,0))-INDEX(Matches!$H$2:$H$201,MATCH($A437&amp;"-3",Matches!$J$2:$J$201,0)),3,2))))),""))</f>
        <v/>
      </c>
      <c r="AA437" s="12" t="str">
        <f aca="false">IF(OR($B437="",J437="",K437=""),"",IFERROR(IF(OR(INDEX(Matches!$I$2:$I$201,MATCH($A437&amp;"-4",Matches!$J$2:$J$201,0))="Void",INDEX(Matches!$G$2:$G$201,MATCH($A437&amp;"-4",Matches!$J$2:$J$201,0))="",INDEX(Matches!$H$2:$H$201,MATCH($A437&amp;"-4",Matches!$J$2:$J$201,0))=""),"",IF(AND($C437&lt;&gt;"",INDEX(Matches!$F$2:$F$201,MATCH($A437&amp;"-4",Matches!$J$2:$J$201,0))&lt;&gt;"",$C437&gt;=INDEX(Matches!$F$2:$F$201,MATCH($A437&amp;"-4",Matches!$J$2:$J$201,0))),"",IF(AND(J437=INDEX(Matches!$G$2:$G$201,MATCH($A437&amp;"-4",Matches!$J$2:$J$201,0)),K437=INDEX(Matches!$H$2:$H$201,MATCH($A437&amp;"-4",Matches!$J$2:$J$201,0))),5,IF(SIGN(J437-K437)&lt;&gt;SIGN(INDEX(Matches!$G$2:$G$201,MATCH($A437&amp;"-4",Matches!$J$2:$J$201,0))-INDEX(Matches!$H$2:$H$201,MATCH($A437&amp;"-4",Matches!$J$2:$J$201,0))),0,IF(J437-K437=INDEX(Matches!$G$2:$G$201,MATCH($A437&amp;"-4",Matches!$J$2:$J$201,0))-INDEX(Matches!$H$2:$H$201,MATCH($A437&amp;"-4",Matches!$J$2:$J$201,0)),3,2))))),""))</f>
        <v/>
      </c>
      <c r="AB437" s="12" t="str">
        <f aca="false">IF(OR($B437="",L437="",M437=""),"",IFERROR(IF(OR(INDEX(Matches!$I$2:$I$201,MATCH($A437&amp;"-5",Matches!$J$2:$J$201,0))="Void",INDEX(Matches!$G$2:$G$201,MATCH($A437&amp;"-5",Matches!$J$2:$J$201,0))="",INDEX(Matches!$H$2:$H$201,MATCH($A437&amp;"-5",Matches!$J$2:$J$201,0))=""),"",IF(AND($C437&lt;&gt;"",INDEX(Matches!$F$2:$F$201,MATCH($A437&amp;"-5",Matches!$J$2:$J$201,0))&lt;&gt;"",$C437&gt;=INDEX(Matches!$F$2:$F$201,MATCH($A437&amp;"-5",Matches!$J$2:$J$201,0))),"",IF(AND(L437=INDEX(Matches!$G$2:$G$201,MATCH($A437&amp;"-5",Matches!$J$2:$J$201,0)),M437=INDEX(Matches!$H$2:$H$201,MATCH($A437&amp;"-5",Matches!$J$2:$J$201,0))),5,IF(SIGN(L437-M437)&lt;&gt;SIGN(INDEX(Matches!$G$2:$G$201,MATCH($A437&amp;"-5",Matches!$J$2:$J$201,0))-INDEX(Matches!$H$2:$H$201,MATCH($A437&amp;"-5",Matches!$J$2:$J$201,0))),0,IF(L437-M437=INDEX(Matches!$G$2:$G$201,MATCH($A437&amp;"-5",Matches!$J$2:$J$201,0))-INDEX(Matches!$H$2:$H$201,MATCH($A437&amp;"-5",Matches!$J$2:$J$201,0)),3,2))))),""))</f>
        <v/>
      </c>
      <c r="AC437" s="12" t="str">
        <f aca="false">IF(OR($B437="",N437="",O437=""),"",IFERROR(IF(OR(INDEX(Matches!$I$2:$I$201,MATCH($A437&amp;"-6",Matches!$J$2:$J$201,0))="Void",INDEX(Matches!$G$2:$G$201,MATCH($A437&amp;"-6",Matches!$J$2:$J$201,0))="",INDEX(Matches!$H$2:$H$201,MATCH($A437&amp;"-6",Matches!$J$2:$J$201,0))=""),"",IF(AND($C437&lt;&gt;"",INDEX(Matches!$F$2:$F$201,MATCH($A437&amp;"-6",Matches!$J$2:$J$201,0))&lt;&gt;"",$C437&gt;=INDEX(Matches!$F$2:$F$201,MATCH($A437&amp;"-6",Matches!$J$2:$J$201,0))),"",IF(AND(N437=INDEX(Matches!$G$2:$G$201,MATCH($A437&amp;"-6",Matches!$J$2:$J$201,0)),O437=INDEX(Matches!$H$2:$H$201,MATCH($A437&amp;"-6",Matches!$J$2:$J$201,0))),5,IF(SIGN(N437-O437)&lt;&gt;SIGN(INDEX(Matches!$G$2:$G$201,MATCH($A437&amp;"-6",Matches!$J$2:$J$201,0))-INDEX(Matches!$H$2:$H$201,MATCH($A437&amp;"-6",Matches!$J$2:$J$201,0))),0,IF(N437-O437=INDEX(Matches!$G$2:$G$201,MATCH($A437&amp;"-6",Matches!$J$2:$J$201,0))-INDEX(Matches!$H$2:$H$201,MATCH($A437&amp;"-6",Matches!$J$2:$J$201,0)),3,2))))),""))</f>
        <v/>
      </c>
      <c r="AD437" s="12" t="str">
        <f aca="false">IF(OR($B437="",P437="",Q437=""),"",IFERROR(IF(OR(INDEX(Matches!$I$2:$I$201,MATCH($A437&amp;"-7",Matches!$J$2:$J$201,0))="Void",INDEX(Matches!$G$2:$G$201,MATCH($A437&amp;"-7",Matches!$J$2:$J$201,0))="",INDEX(Matches!$H$2:$H$201,MATCH($A437&amp;"-7",Matches!$J$2:$J$201,0))=""),"",IF(AND($C437&lt;&gt;"",INDEX(Matches!$F$2:$F$201,MATCH($A437&amp;"-7",Matches!$J$2:$J$201,0))&lt;&gt;"",$C437&gt;=INDEX(Matches!$F$2:$F$201,MATCH($A437&amp;"-7",Matches!$J$2:$J$201,0))),"",IF(AND(P437=INDEX(Matches!$G$2:$G$201,MATCH($A437&amp;"-7",Matches!$J$2:$J$201,0)),Q437=INDEX(Matches!$H$2:$H$201,MATCH($A437&amp;"-7",Matches!$J$2:$J$201,0))),5,IF(SIGN(P437-Q437)&lt;&gt;SIGN(INDEX(Matches!$G$2:$G$201,MATCH($A437&amp;"-7",Matches!$J$2:$J$201,0))-INDEX(Matches!$H$2:$H$201,MATCH($A437&amp;"-7",Matches!$J$2:$J$201,0))),0,IF(P437-Q437=INDEX(Matches!$G$2:$G$201,MATCH($A437&amp;"-7",Matches!$J$2:$J$201,0))-INDEX(Matches!$H$2:$H$201,MATCH($A437&amp;"-7",Matches!$J$2:$J$201,0)),3,2))))),""))</f>
        <v/>
      </c>
      <c r="AE437" s="12" t="str">
        <f aca="false">IF(OR($B437="",R437="",S437=""),"",IFERROR(IF(OR(INDEX(Matches!$I$2:$I$201,MATCH($A437&amp;"-8",Matches!$J$2:$J$201,0))="Void",INDEX(Matches!$G$2:$G$201,MATCH($A437&amp;"-8",Matches!$J$2:$J$201,0))="",INDEX(Matches!$H$2:$H$201,MATCH($A437&amp;"-8",Matches!$J$2:$J$201,0))=""),"",IF(AND($C437&lt;&gt;"",INDEX(Matches!$F$2:$F$201,MATCH($A437&amp;"-8",Matches!$J$2:$J$201,0))&lt;&gt;"",$C437&gt;=INDEX(Matches!$F$2:$F$201,MATCH($A437&amp;"-8",Matches!$J$2:$J$201,0))),"",IF(AND(R437=INDEX(Matches!$G$2:$G$201,MATCH($A437&amp;"-8",Matches!$J$2:$J$201,0)),S437=INDEX(Matches!$H$2:$H$201,MATCH($A437&amp;"-8",Matches!$J$2:$J$201,0))),5,IF(SIGN(R437-S437)&lt;&gt;SIGN(INDEX(Matches!$G$2:$G$201,MATCH($A437&amp;"-8",Matches!$J$2:$J$201,0))-INDEX(Matches!$H$2:$H$201,MATCH($A437&amp;"-8",Matches!$J$2:$J$201,0))),0,IF(R437-S437=INDEX(Matches!$G$2:$G$201,MATCH($A437&amp;"-8",Matches!$J$2:$J$201,0))-INDEX(Matches!$H$2:$H$201,MATCH($A437&amp;"-8",Matches!$J$2:$J$201,0)),3,2))))),""))</f>
        <v/>
      </c>
      <c r="AF437" s="12" t="str">
        <f aca="false">IF(OR($B437="",T437="",U437=""),"",IFERROR(IF(OR(INDEX(Matches!$I$2:$I$201,MATCH($A437&amp;"-9",Matches!$J$2:$J$201,0))="Void",INDEX(Matches!$G$2:$G$201,MATCH($A437&amp;"-9",Matches!$J$2:$J$201,0))="",INDEX(Matches!$H$2:$H$201,MATCH($A437&amp;"-9",Matches!$J$2:$J$201,0))=""),"",IF(AND($C437&lt;&gt;"",INDEX(Matches!$F$2:$F$201,MATCH($A437&amp;"-9",Matches!$J$2:$J$201,0))&lt;&gt;"",$C437&gt;=INDEX(Matches!$F$2:$F$201,MATCH($A437&amp;"-9",Matches!$J$2:$J$201,0))),"",IF(AND(T437=INDEX(Matches!$G$2:$G$201,MATCH($A437&amp;"-9",Matches!$J$2:$J$201,0)),U437=INDEX(Matches!$H$2:$H$201,MATCH($A437&amp;"-9",Matches!$J$2:$J$201,0))),5,IF(SIGN(T437-U437)&lt;&gt;SIGN(INDEX(Matches!$G$2:$G$201,MATCH($A437&amp;"-9",Matches!$J$2:$J$201,0))-INDEX(Matches!$H$2:$H$201,MATCH($A437&amp;"-9",Matches!$J$2:$J$201,0))),0,IF(T437-U437=INDEX(Matches!$G$2:$G$201,MATCH($A437&amp;"-9",Matches!$J$2:$J$201,0))-INDEX(Matches!$H$2:$H$201,MATCH($A437&amp;"-9",Matches!$J$2:$J$201,0)),3,2))))),""))</f>
        <v/>
      </c>
      <c r="AG437" s="12" t="str">
        <f aca="false">IF(OR($B437="",V437="",W437=""),"",IFERROR(IF(OR(INDEX(Matches!$I$2:$I$201,MATCH($A437&amp;"-10",Matches!$J$2:$J$201,0))="Void",INDEX(Matches!$G$2:$G$201,MATCH($A437&amp;"-10",Matches!$J$2:$J$201,0))="",INDEX(Matches!$H$2:$H$201,MATCH($A437&amp;"-10",Matches!$J$2:$J$201,0))=""),"",IF(AND($C437&lt;&gt;"",INDEX(Matches!$F$2:$F$201,MATCH($A437&amp;"-10",Matches!$J$2:$J$201,0))&lt;&gt;"",$C437&gt;=INDEX(Matches!$F$2:$F$201,MATCH($A437&amp;"-10",Matches!$J$2:$J$201,0))),"",IF(AND(V437=INDEX(Matches!$G$2:$G$201,MATCH($A437&amp;"-10",Matches!$J$2:$J$201,0)),W437=INDEX(Matches!$H$2:$H$201,MATCH($A437&amp;"-10",Matches!$J$2:$J$201,0))),5,IF(SIGN(V437-W437)&lt;&gt;SIGN(INDEX(Matches!$G$2:$G$201,MATCH($A437&amp;"-10",Matches!$J$2:$J$201,0))-INDEX(Matches!$H$2:$H$201,MATCH($A437&amp;"-10",Matches!$J$2:$J$201,0))),0,IF(V437-W437=INDEX(Matches!$G$2:$G$201,MATCH($A437&amp;"-10",Matches!$J$2:$J$201,0))-INDEX(Matches!$H$2:$H$201,MATCH($A437&amp;"-10",Matches!$J$2:$J$201,0)),3,2))))),""))</f>
        <v/>
      </c>
      <c r="AH437" s="13" t="str">
        <f aca="false">IF($B437="","",SUM(X437:AG437))</f>
        <v/>
      </c>
      <c r="AI437" s="12" t="str">
        <f aca="false">IF($B437="","",COUNTIF(X437:AG437,5))</f>
        <v/>
      </c>
      <c r="AJ437" s="12" t="str">
        <f aca="false">IF($B437="","",COUNTIF(X437:AG437,"&gt;=2"))</f>
        <v/>
      </c>
      <c r="AK437" s="12" t="str">
        <f aca="false">IF($B437="","",COUNT(X437:AG437))</f>
        <v/>
      </c>
    </row>
    <row r="438" customFormat="false" ht="15" hidden="false" customHeight="false" outlineLevel="0" collapsed="false">
      <c r="A438" s="7"/>
      <c r="B438" s="7"/>
      <c r="C438" s="11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12" t="str">
        <f aca="false">IF(OR($B438="",D438="",E438=""),"",IFERROR(IF(OR(INDEX(Matches!$I$2:$I$201,MATCH($A438&amp;"-1",Matches!$J$2:$J$201,0))="Void",INDEX(Matches!$G$2:$G$201,MATCH($A438&amp;"-1",Matches!$J$2:$J$201,0))="",INDEX(Matches!$H$2:$H$201,MATCH($A438&amp;"-1",Matches!$J$2:$J$201,0))=""),"",IF(AND($C438&lt;&gt;"",INDEX(Matches!$F$2:$F$201,MATCH($A438&amp;"-1",Matches!$J$2:$J$201,0))&lt;&gt;"",$C438&gt;=INDEX(Matches!$F$2:$F$201,MATCH($A438&amp;"-1",Matches!$J$2:$J$201,0))),"",IF(AND(D438=INDEX(Matches!$G$2:$G$201,MATCH($A438&amp;"-1",Matches!$J$2:$J$201,0)),E438=INDEX(Matches!$H$2:$H$201,MATCH($A438&amp;"-1",Matches!$J$2:$J$201,0))),5,IF(SIGN(D438-E438)&lt;&gt;SIGN(INDEX(Matches!$G$2:$G$201,MATCH($A438&amp;"-1",Matches!$J$2:$J$201,0))-INDEX(Matches!$H$2:$H$201,MATCH($A438&amp;"-1",Matches!$J$2:$J$201,0))),0,IF(D438-E438=INDEX(Matches!$G$2:$G$201,MATCH($A438&amp;"-1",Matches!$J$2:$J$201,0))-INDEX(Matches!$H$2:$H$201,MATCH($A438&amp;"-1",Matches!$J$2:$J$201,0)),3,2))))),""))</f>
        <v/>
      </c>
      <c r="Y438" s="12" t="str">
        <f aca="false">IF(OR($B438="",F438="",G438=""),"",IFERROR(IF(OR(INDEX(Matches!$I$2:$I$201,MATCH($A438&amp;"-2",Matches!$J$2:$J$201,0))="Void",INDEX(Matches!$G$2:$G$201,MATCH($A438&amp;"-2",Matches!$J$2:$J$201,0))="",INDEX(Matches!$H$2:$H$201,MATCH($A438&amp;"-2",Matches!$J$2:$J$201,0))=""),"",IF(AND($C438&lt;&gt;"",INDEX(Matches!$F$2:$F$201,MATCH($A438&amp;"-2",Matches!$J$2:$J$201,0))&lt;&gt;"",$C438&gt;=INDEX(Matches!$F$2:$F$201,MATCH($A438&amp;"-2",Matches!$J$2:$J$201,0))),"",IF(AND(F438=INDEX(Matches!$G$2:$G$201,MATCH($A438&amp;"-2",Matches!$J$2:$J$201,0)),G438=INDEX(Matches!$H$2:$H$201,MATCH($A438&amp;"-2",Matches!$J$2:$J$201,0))),5,IF(SIGN(F438-G438)&lt;&gt;SIGN(INDEX(Matches!$G$2:$G$201,MATCH($A438&amp;"-2",Matches!$J$2:$J$201,0))-INDEX(Matches!$H$2:$H$201,MATCH($A438&amp;"-2",Matches!$J$2:$J$201,0))),0,IF(F438-G438=INDEX(Matches!$G$2:$G$201,MATCH($A438&amp;"-2",Matches!$J$2:$J$201,0))-INDEX(Matches!$H$2:$H$201,MATCH($A438&amp;"-2",Matches!$J$2:$J$201,0)),3,2))))),""))</f>
        <v/>
      </c>
      <c r="Z438" s="12" t="str">
        <f aca="false">IF(OR($B438="",H438="",I438=""),"",IFERROR(IF(OR(INDEX(Matches!$I$2:$I$201,MATCH($A438&amp;"-3",Matches!$J$2:$J$201,0))="Void",INDEX(Matches!$G$2:$G$201,MATCH($A438&amp;"-3",Matches!$J$2:$J$201,0))="",INDEX(Matches!$H$2:$H$201,MATCH($A438&amp;"-3",Matches!$J$2:$J$201,0))=""),"",IF(AND($C438&lt;&gt;"",INDEX(Matches!$F$2:$F$201,MATCH($A438&amp;"-3",Matches!$J$2:$J$201,0))&lt;&gt;"",$C438&gt;=INDEX(Matches!$F$2:$F$201,MATCH($A438&amp;"-3",Matches!$J$2:$J$201,0))),"",IF(AND(H438=INDEX(Matches!$G$2:$G$201,MATCH($A438&amp;"-3",Matches!$J$2:$J$201,0)),I438=INDEX(Matches!$H$2:$H$201,MATCH($A438&amp;"-3",Matches!$J$2:$J$201,0))),5,IF(SIGN(H438-I438)&lt;&gt;SIGN(INDEX(Matches!$G$2:$G$201,MATCH($A438&amp;"-3",Matches!$J$2:$J$201,0))-INDEX(Matches!$H$2:$H$201,MATCH($A438&amp;"-3",Matches!$J$2:$J$201,0))),0,IF(H438-I438=INDEX(Matches!$G$2:$G$201,MATCH($A438&amp;"-3",Matches!$J$2:$J$201,0))-INDEX(Matches!$H$2:$H$201,MATCH($A438&amp;"-3",Matches!$J$2:$J$201,0)),3,2))))),""))</f>
        <v/>
      </c>
      <c r="AA438" s="12" t="str">
        <f aca="false">IF(OR($B438="",J438="",K438=""),"",IFERROR(IF(OR(INDEX(Matches!$I$2:$I$201,MATCH($A438&amp;"-4",Matches!$J$2:$J$201,0))="Void",INDEX(Matches!$G$2:$G$201,MATCH($A438&amp;"-4",Matches!$J$2:$J$201,0))="",INDEX(Matches!$H$2:$H$201,MATCH($A438&amp;"-4",Matches!$J$2:$J$201,0))=""),"",IF(AND($C438&lt;&gt;"",INDEX(Matches!$F$2:$F$201,MATCH($A438&amp;"-4",Matches!$J$2:$J$201,0))&lt;&gt;"",$C438&gt;=INDEX(Matches!$F$2:$F$201,MATCH($A438&amp;"-4",Matches!$J$2:$J$201,0))),"",IF(AND(J438=INDEX(Matches!$G$2:$G$201,MATCH($A438&amp;"-4",Matches!$J$2:$J$201,0)),K438=INDEX(Matches!$H$2:$H$201,MATCH($A438&amp;"-4",Matches!$J$2:$J$201,0))),5,IF(SIGN(J438-K438)&lt;&gt;SIGN(INDEX(Matches!$G$2:$G$201,MATCH($A438&amp;"-4",Matches!$J$2:$J$201,0))-INDEX(Matches!$H$2:$H$201,MATCH($A438&amp;"-4",Matches!$J$2:$J$201,0))),0,IF(J438-K438=INDEX(Matches!$G$2:$G$201,MATCH($A438&amp;"-4",Matches!$J$2:$J$201,0))-INDEX(Matches!$H$2:$H$201,MATCH($A438&amp;"-4",Matches!$J$2:$J$201,0)),3,2))))),""))</f>
        <v/>
      </c>
      <c r="AB438" s="12" t="str">
        <f aca="false">IF(OR($B438="",L438="",M438=""),"",IFERROR(IF(OR(INDEX(Matches!$I$2:$I$201,MATCH($A438&amp;"-5",Matches!$J$2:$J$201,0))="Void",INDEX(Matches!$G$2:$G$201,MATCH($A438&amp;"-5",Matches!$J$2:$J$201,0))="",INDEX(Matches!$H$2:$H$201,MATCH($A438&amp;"-5",Matches!$J$2:$J$201,0))=""),"",IF(AND($C438&lt;&gt;"",INDEX(Matches!$F$2:$F$201,MATCH($A438&amp;"-5",Matches!$J$2:$J$201,0))&lt;&gt;"",$C438&gt;=INDEX(Matches!$F$2:$F$201,MATCH($A438&amp;"-5",Matches!$J$2:$J$201,0))),"",IF(AND(L438=INDEX(Matches!$G$2:$G$201,MATCH($A438&amp;"-5",Matches!$J$2:$J$201,0)),M438=INDEX(Matches!$H$2:$H$201,MATCH($A438&amp;"-5",Matches!$J$2:$J$201,0))),5,IF(SIGN(L438-M438)&lt;&gt;SIGN(INDEX(Matches!$G$2:$G$201,MATCH($A438&amp;"-5",Matches!$J$2:$J$201,0))-INDEX(Matches!$H$2:$H$201,MATCH($A438&amp;"-5",Matches!$J$2:$J$201,0))),0,IF(L438-M438=INDEX(Matches!$G$2:$G$201,MATCH($A438&amp;"-5",Matches!$J$2:$J$201,0))-INDEX(Matches!$H$2:$H$201,MATCH($A438&amp;"-5",Matches!$J$2:$J$201,0)),3,2))))),""))</f>
        <v/>
      </c>
      <c r="AC438" s="12" t="str">
        <f aca="false">IF(OR($B438="",N438="",O438=""),"",IFERROR(IF(OR(INDEX(Matches!$I$2:$I$201,MATCH($A438&amp;"-6",Matches!$J$2:$J$201,0))="Void",INDEX(Matches!$G$2:$G$201,MATCH($A438&amp;"-6",Matches!$J$2:$J$201,0))="",INDEX(Matches!$H$2:$H$201,MATCH($A438&amp;"-6",Matches!$J$2:$J$201,0))=""),"",IF(AND($C438&lt;&gt;"",INDEX(Matches!$F$2:$F$201,MATCH($A438&amp;"-6",Matches!$J$2:$J$201,0))&lt;&gt;"",$C438&gt;=INDEX(Matches!$F$2:$F$201,MATCH($A438&amp;"-6",Matches!$J$2:$J$201,0))),"",IF(AND(N438=INDEX(Matches!$G$2:$G$201,MATCH($A438&amp;"-6",Matches!$J$2:$J$201,0)),O438=INDEX(Matches!$H$2:$H$201,MATCH($A438&amp;"-6",Matches!$J$2:$J$201,0))),5,IF(SIGN(N438-O438)&lt;&gt;SIGN(INDEX(Matches!$G$2:$G$201,MATCH($A438&amp;"-6",Matches!$J$2:$J$201,0))-INDEX(Matches!$H$2:$H$201,MATCH($A438&amp;"-6",Matches!$J$2:$J$201,0))),0,IF(N438-O438=INDEX(Matches!$G$2:$G$201,MATCH($A438&amp;"-6",Matches!$J$2:$J$201,0))-INDEX(Matches!$H$2:$H$201,MATCH($A438&amp;"-6",Matches!$J$2:$J$201,0)),3,2))))),""))</f>
        <v/>
      </c>
      <c r="AD438" s="12" t="str">
        <f aca="false">IF(OR($B438="",P438="",Q438=""),"",IFERROR(IF(OR(INDEX(Matches!$I$2:$I$201,MATCH($A438&amp;"-7",Matches!$J$2:$J$201,0))="Void",INDEX(Matches!$G$2:$G$201,MATCH($A438&amp;"-7",Matches!$J$2:$J$201,0))="",INDEX(Matches!$H$2:$H$201,MATCH($A438&amp;"-7",Matches!$J$2:$J$201,0))=""),"",IF(AND($C438&lt;&gt;"",INDEX(Matches!$F$2:$F$201,MATCH($A438&amp;"-7",Matches!$J$2:$J$201,0))&lt;&gt;"",$C438&gt;=INDEX(Matches!$F$2:$F$201,MATCH($A438&amp;"-7",Matches!$J$2:$J$201,0))),"",IF(AND(P438=INDEX(Matches!$G$2:$G$201,MATCH($A438&amp;"-7",Matches!$J$2:$J$201,0)),Q438=INDEX(Matches!$H$2:$H$201,MATCH($A438&amp;"-7",Matches!$J$2:$J$201,0))),5,IF(SIGN(P438-Q438)&lt;&gt;SIGN(INDEX(Matches!$G$2:$G$201,MATCH($A438&amp;"-7",Matches!$J$2:$J$201,0))-INDEX(Matches!$H$2:$H$201,MATCH($A438&amp;"-7",Matches!$J$2:$J$201,0))),0,IF(P438-Q438=INDEX(Matches!$G$2:$G$201,MATCH($A438&amp;"-7",Matches!$J$2:$J$201,0))-INDEX(Matches!$H$2:$H$201,MATCH($A438&amp;"-7",Matches!$J$2:$J$201,0)),3,2))))),""))</f>
        <v/>
      </c>
      <c r="AE438" s="12" t="str">
        <f aca="false">IF(OR($B438="",R438="",S438=""),"",IFERROR(IF(OR(INDEX(Matches!$I$2:$I$201,MATCH($A438&amp;"-8",Matches!$J$2:$J$201,0))="Void",INDEX(Matches!$G$2:$G$201,MATCH($A438&amp;"-8",Matches!$J$2:$J$201,0))="",INDEX(Matches!$H$2:$H$201,MATCH($A438&amp;"-8",Matches!$J$2:$J$201,0))=""),"",IF(AND($C438&lt;&gt;"",INDEX(Matches!$F$2:$F$201,MATCH($A438&amp;"-8",Matches!$J$2:$J$201,0))&lt;&gt;"",$C438&gt;=INDEX(Matches!$F$2:$F$201,MATCH($A438&amp;"-8",Matches!$J$2:$J$201,0))),"",IF(AND(R438=INDEX(Matches!$G$2:$G$201,MATCH($A438&amp;"-8",Matches!$J$2:$J$201,0)),S438=INDEX(Matches!$H$2:$H$201,MATCH($A438&amp;"-8",Matches!$J$2:$J$201,0))),5,IF(SIGN(R438-S438)&lt;&gt;SIGN(INDEX(Matches!$G$2:$G$201,MATCH($A438&amp;"-8",Matches!$J$2:$J$201,0))-INDEX(Matches!$H$2:$H$201,MATCH($A438&amp;"-8",Matches!$J$2:$J$201,0))),0,IF(R438-S438=INDEX(Matches!$G$2:$G$201,MATCH($A438&amp;"-8",Matches!$J$2:$J$201,0))-INDEX(Matches!$H$2:$H$201,MATCH($A438&amp;"-8",Matches!$J$2:$J$201,0)),3,2))))),""))</f>
        <v/>
      </c>
      <c r="AF438" s="12" t="str">
        <f aca="false">IF(OR($B438="",T438="",U438=""),"",IFERROR(IF(OR(INDEX(Matches!$I$2:$I$201,MATCH($A438&amp;"-9",Matches!$J$2:$J$201,0))="Void",INDEX(Matches!$G$2:$G$201,MATCH($A438&amp;"-9",Matches!$J$2:$J$201,0))="",INDEX(Matches!$H$2:$H$201,MATCH($A438&amp;"-9",Matches!$J$2:$J$201,0))=""),"",IF(AND($C438&lt;&gt;"",INDEX(Matches!$F$2:$F$201,MATCH($A438&amp;"-9",Matches!$J$2:$J$201,0))&lt;&gt;"",$C438&gt;=INDEX(Matches!$F$2:$F$201,MATCH($A438&amp;"-9",Matches!$J$2:$J$201,0))),"",IF(AND(T438=INDEX(Matches!$G$2:$G$201,MATCH($A438&amp;"-9",Matches!$J$2:$J$201,0)),U438=INDEX(Matches!$H$2:$H$201,MATCH($A438&amp;"-9",Matches!$J$2:$J$201,0))),5,IF(SIGN(T438-U438)&lt;&gt;SIGN(INDEX(Matches!$G$2:$G$201,MATCH($A438&amp;"-9",Matches!$J$2:$J$201,0))-INDEX(Matches!$H$2:$H$201,MATCH($A438&amp;"-9",Matches!$J$2:$J$201,0))),0,IF(T438-U438=INDEX(Matches!$G$2:$G$201,MATCH($A438&amp;"-9",Matches!$J$2:$J$201,0))-INDEX(Matches!$H$2:$H$201,MATCH($A438&amp;"-9",Matches!$J$2:$J$201,0)),3,2))))),""))</f>
        <v/>
      </c>
      <c r="AG438" s="12" t="str">
        <f aca="false">IF(OR($B438="",V438="",W438=""),"",IFERROR(IF(OR(INDEX(Matches!$I$2:$I$201,MATCH($A438&amp;"-10",Matches!$J$2:$J$201,0))="Void",INDEX(Matches!$G$2:$G$201,MATCH($A438&amp;"-10",Matches!$J$2:$J$201,0))="",INDEX(Matches!$H$2:$H$201,MATCH($A438&amp;"-10",Matches!$J$2:$J$201,0))=""),"",IF(AND($C438&lt;&gt;"",INDEX(Matches!$F$2:$F$201,MATCH($A438&amp;"-10",Matches!$J$2:$J$201,0))&lt;&gt;"",$C438&gt;=INDEX(Matches!$F$2:$F$201,MATCH($A438&amp;"-10",Matches!$J$2:$J$201,0))),"",IF(AND(V438=INDEX(Matches!$G$2:$G$201,MATCH($A438&amp;"-10",Matches!$J$2:$J$201,0)),W438=INDEX(Matches!$H$2:$H$201,MATCH($A438&amp;"-10",Matches!$J$2:$J$201,0))),5,IF(SIGN(V438-W438)&lt;&gt;SIGN(INDEX(Matches!$G$2:$G$201,MATCH($A438&amp;"-10",Matches!$J$2:$J$201,0))-INDEX(Matches!$H$2:$H$201,MATCH($A438&amp;"-10",Matches!$J$2:$J$201,0))),0,IF(V438-W438=INDEX(Matches!$G$2:$G$201,MATCH($A438&amp;"-10",Matches!$J$2:$J$201,0))-INDEX(Matches!$H$2:$H$201,MATCH($A438&amp;"-10",Matches!$J$2:$J$201,0)),3,2))))),""))</f>
        <v/>
      </c>
      <c r="AH438" s="13" t="str">
        <f aca="false">IF($B438="","",SUM(X438:AG438))</f>
        <v/>
      </c>
      <c r="AI438" s="12" t="str">
        <f aca="false">IF($B438="","",COUNTIF(X438:AG438,5))</f>
        <v/>
      </c>
      <c r="AJ438" s="12" t="str">
        <f aca="false">IF($B438="","",COUNTIF(X438:AG438,"&gt;=2"))</f>
        <v/>
      </c>
      <c r="AK438" s="12" t="str">
        <f aca="false">IF($B438="","",COUNT(X438:AG438))</f>
        <v/>
      </c>
    </row>
    <row r="439" customFormat="false" ht="15" hidden="false" customHeight="false" outlineLevel="0" collapsed="false">
      <c r="A439" s="7"/>
      <c r="B439" s="7"/>
      <c r="C439" s="11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12" t="str">
        <f aca="false">IF(OR($B439="",D439="",E439=""),"",IFERROR(IF(OR(INDEX(Matches!$I$2:$I$201,MATCH($A439&amp;"-1",Matches!$J$2:$J$201,0))="Void",INDEX(Matches!$G$2:$G$201,MATCH($A439&amp;"-1",Matches!$J$2:$J$201,0))="",INDEX(Matches!$H$2:$H$201,MATCH($A439&amp;"-1",Matches!$J$2:$J$201,0))=""),"",IF(AND($C439&lt;&gt;"",INDEX(Matches!$F$2:$F$201,MATCH($A439&amp;"-1",Matches!$J$2:$J$201,0))&lt;&gt;"",$C439&gt;=INDEX(Matches!$F$2:$F$201,MATCH($A439&amp;"-1",Matches!$J$2:$J$201,0))),"",IF(AND(D439=INDEX(Matches!$G$2:$G$201,MATCH($A439&amp;"-1",Matches!$J$2:$J$201,0)),E439=INDEX(Matches!$H$2:$H$201,MATCH($A439&amp;"-1",Matches!$J$2:$J$201,0))),5,IF(SIGN(D439-E439)&lt;&gt;SIGN(INDEX(Matches!$G$2:$G$201,MATCH($A439&amp;"-1",Matches!$J$2:$J$201,0))-INDEX(Matches!$H$2:$H$201,MATCH($A439&amp;"-1",Matches!$J$2:$J$201,0))),0,IF(D439-E439=INDEX(Matches!$G$2:$G$201,MATCH($A439&amp;"-1",Matches!$J$2:$J$201,0))-INDEX(Matches!$H$2:$H$201,MATCH($A439&amp;"-1",Matches!$J$2:$J$201,0)),3,2))))),""))</f>
        <v/>
      </c>
      <c r="Y439" s="12" t="str">
        <f aca="false">IF(OR($B439="",F439="",G439=""),"",IFERROR(IF(OR(INDEX(Matches!$I$2:$I$201,MATCH($A439&amp;"-2",Matches!$J$2:$J$201,0))="Void",INDEX(Matches!$G$2:$G$201,MATCH($A439&amp;"-2",Matches!$J$2:$J$201,0))="",INDEX(Matches!$H$2:$H$201,MATCH($A439&amp;"-2",Matches!$J$2:$J$201,0))=""),"",IF(AND($C439&lt;&gt;"",INDEX(Matches!$F$2:$F$201,MATCH($A439&amp;"-2",Matches!$J$2:$J$201,0))&lt;&gt;"",$C439&gt;=INDEX(Matches!$F$2:$F$201,MATCH($A439&amp;"-2",Matches!$J$2:$J$201,0))),"",IF(AND(F439=INDEX(Matches!$G$2:$G$201,MATCH($A439&amp;"-2",Matches!$J$2:$J$201,0)),G439=INDEX(Matches!$H$2:$H$201,MATCH($A439&amp;"-2",Matches!$J$2:$J$201,0))),5,IF(SIGN(F439-G439)&lt;&gt;SIGN(INDEX(Matches!$G$2:$G$201,MATCH($A439&amp;"-2",Matches!$J$2:$J$201,0))-INDEX(Matches!$H$2:$H$201,MATCH($A439&amp;"-2",Matches!$J$2:$J$201,0))),0,IF(F439-G439=INDEX(Matches!$G$2:$G$201,MATCH($A439&amp;"-2",Matches!$J$2:$J$201,0))-INDEX(Matches!$H$2:$H$201,MATCH($A439&amp;"-2",Matches!$J$2:$J$201,0)),3,2))))),""))</f>
        <v/>
      </c>
      <c r="Z439" s="12" t="str">
        <f aca="false">IF(OR($B439="",H439="",I439=""),"",IFERROR(IF(OR(INDEX(Matches!$I$2:$I$201,MATCH($A439&amp;"-3",Matches!$J$2:$J$201,0))="Void",INDEX(Matches!$G$2:$G$201,MATCH($A439&amp;"-3",Matches!$J$2:$J$201,0))="",INDEX(Matches!$H$2:$H$201,MATCH($A439&amp;"-3",Matches!$J$2:$J$201,0))=""),"",IF(AND($C439&lt;&gt;"",INDEX(Matches!$F$2:$F$201,MATCH($A439&amp;"-3",Matches!$J$2:$J$201,0))&lt;&gt;"",$C439&gt;=INDEX(Matches!$F$2:$F$201,MATCH($A439&amp;"-3",Matches!$J$2:$J$201,0))),"",IF(AND(H439=INDEX(Matches!$G$2:$G$201,MATCH($A439&amp;"-3",Matches!$J$2:$J$201,0)),I439=INDEX(Matches!$H$2:$H$201,MATCH($A439&amp;"-3",Matches!$J$2:$J$201,0))),5,IF(SIGN(H439-I439)&lt;&gt;SIGN(INDEX(Matches!$G$2:$G$201,MATCH($A439&amp;"-3",Matches!$J$2:$J$201,0))-INDEX(Matches!$H$2:$H$201,MATCH($A439&amp;"-3",Matches!$J$2:$J$201,0))),0,IF(H439-I439=INDEX(Matches!$G$2:$G$201,MATCH($A439&amp;"-3",Matches!$J$2:$J$201,0))-INDEX(Matches!$H$2:$H$201,MATCH($A439&amp;"-3",Matches!$J$2:$J$201,0)),3,2))))),""))</f>
        <v/>
      </c>
      <c r="AA439" s="12" t="str">
        <f aca="false">IF(OR($B439="",J439="",K439=""),"",IFERROR(IF(OR(INDEX(Matches!$I$2:$I$201,MATCH($A439&amp;"-4",Matches!$J$2:$J$201,0))="Void",INDEX(Matches!$G$2:$G$201,MATCH($A439&amp;"-4",Matches!$J$2:$J$201,0))="",INDEX(Matches!$H$2:$H$201,MATCH($A439&amp;"-4",Matches!$J$2:$J$201,0))=""),"",IF(AND($C439&lt;&gt;"",INDEX(Matches!$F$2:$F$201,MATCH($A439&amp;"-4",Matches!$J$2:$J$201,0))&lt;&gt;"",$C439&gt;=INDEX(Matches!$F$2:$F$201,MATCH($A439&amp;"-4",Matches!$J$2:$J$201,0))),"",IF(AND(J439=INDEX(Matches!$G$2:$G$201,MATCH($A439&amp;"-4",Matches!$J$2:$J$201,0)),K439=INDEX(Matches!$H$2:$H$201,MATCH($A439&amp;"-4",Matches!$J$2:$J$201,0))),5,IF(SIGN(J439-K439)&lt;&gt;SIGN(INDEX(Matches!$G$2:$G$201,MATCH($A439&amp;"-4",Matches!$J$2:$J$201,0))-INDEX(Matches!$H$2:$H$201,MATCH($A439&amp;"-4",Matches!$J$2:$J$201,0))),0,IF(J439-K439=INDEX(Matches!$G$2:$G$201,MATCH($A439&amp;"-4",Matches!$J$2:$J$201,0))-INDEX(Matches!$H$2:$H$201,MATCH($A439&amp;"-4",Matches!$J$2:$J$201,0)),3,2))))),""))</f>
        <v/>
      </c>
      <c r="AB439" s="12" t="str">
        <f aca="false">IF(OR($B439="",L439="",M439=""),"",IFERROR(IF(OR(INDEX(Matches!$I$2:$I$201,MATCH($A439&amp;"-5",Matches!$J$2:$J$201,0))="Void",INDEX(Matches!$G$2:$G$201,MATCH($A439&amp;"-5",Matches!$J$2:$J$201,0))="",INDEX(Matches!$H$2:$H$201,MATCH($A439&amp;"-5",Matches!$J$2:$J$201,0))=""),"",IF(AND($C439&lt;&gt;"",INDEX(Matches!$F$2:$F$201,MATCH($A439&amp;"-5",Matches!$J$2:$J$201,0))&lt;&gt;"",$C439&gt;=INDEX(Matches!$F$2:$F$201,MATCH($A439&amp;"-5",Matches!$J$2:$J$201,0))),"",IF(AND(L439=INDEX(Matches!$G$2:$G$201,MATCH($A439&amp;"-5",Matches!$J$2:$J$201,0)),M439=INDEX(Matches!$H$2:$H$201,MATCH($A439&amp;"-5",Matches!$J$2:$J$201,0))),5,IF(SIGN(L439-M439)&lt;&gt;SIGN(INDEX(Matches!$G$2:$G$201,MATCH($A439&amp;"-5",Matches!$J$2:$J$201,0))-INDEX(Matches!$H$2:$H$201,MATCH($A439&amp;"-5",Matches!$J$2:$J$201,0))),0,IF(L439-M439=INDEX(Matches!$G$2:$G$201,MATCH($A439&amp;"-5",Matches!$J$2:$J$201,0))-INDEX(Matches!$H$2:$H$201,MATCH($A439&amp;"-5",Matches!$J$2:$J$201,0)),3,2))))),""))</f>
        <v/>
      </c>
      <c r="AC439" s="12" t="str">
        <f aca="false">IF(OR($B439="",N439="",O439=""),"",IFERROR(IF(OR(INDEX(Matches!$I$2:$I$201,MATCH($A439&amp;"-6",Matches!$J$2:$J$201,0))="Void",INDEX(Matches!$G$2:$G$201,MATCH($A439&amp;"-6",Matches!$J$2:$J$201,0))="",INDEX(Matches!$H$2:$H$201,MATCH($A439&amp;"-6",Matches!$J$2:$J$201,0))=""),"",IF(AND($C439&lt;&gt;"",INDEX(Matches!$F$2:$F$201,MATCH($A439&amp;"-6",Matches!$J$2:$J$201,0))&lt;&gt;"",$C439&gt;=INDEX(Matches!$F$2:$F$201,MATCH($A439&amp;"-6",Matches!$J$2:$J$201,0))),"",IF(AND(N439=INDEX(Matches!$G$2:$G$201,MATCH($A439&amp;"-6",Matches!$J$2:$J$201,0)),O439=INDEX(Matches!$H$2:$H$201,MATCH($A439&amp;"-6",Matches!$J$2:$J$201,0))),5,IF(SIGN(N439-O439)&lt;&gt;SIGN(INDEX(Matches!$G$2:$G$201,MATCH($A439&amp;"-6",Matches!$J$2:$J$201,0))-INDEX(Matches!$H$2:$H$201,MATCH($A439&amp;"-6",Matches!$J$2:$J$201,0))),0,IF(N439-O439=INDEX(Matches!$G$2:$G$201,MATCH($A439&amp;"-6",Matches!$J$2:$J$201,0))-INDEX(Matches!$H$2:$H$201,MATCH($A439&amp;"-6",Matches!$J$2:$J$201,0)),3,2))))),""))</f>
        <v/>
      </c>
      <c r="AD439" s="12" t="str">
        <f aca="false">IF(OR($B439="",P439="",Q439=""),"",IFERROR(IF(OR(INDEX(Matches!$I$2:$I$201,MATCH($A439&amp;"-7",Matches!$J$2:$J$201,0))="Void",INDEX(Matches!$G$2:$G$201,MATCH($A439&amp;"-7",Matches!$J$2:$J$201,0))="",INDEX(Matches!$H$2:$H$201,MATCH($A439&amp;"-7",Matches!$J$2:$J$201,0))=""),"",IF(AND($C439&lt;&gt;"",INDEX(Matches!$F$2:$F$201,MATCH($A439&amp;"-7",Matches!$J$2:$J$201,0))&lt;&gt;"",$C439&gt;=INDEX(Matches!$F$2:$F$201,MATCH($A439&amp;"-7",Matches!$J$2:$J$201,0))),"",IF(AND(P439=INDEX(Matches!$G$2:$G$201,MATCH($A439&amp;"-7",Matches!$J$2:$J$201,0)),Q439=INDEX(Matches!$H$2:$H$201,MATCH($A439&amp;"-7",Matches!$J$2:$J$201,0))),5,IF(SIGN(P439-Q439)&lt;&gt;SIGN(INDEX(Matches!$G$2:$G$201,MATCH($A439&amp;"-7",Matches!$J$2:$J$201,0))-INDEX(Matches!$H$2:$H$201,MATCH($A439&amp;"-7",Matches!$J$2:$J$201,0))),0,IF(P439-Q439=INDEX(Matches!$G$2:$G$201,MATCH($A439&amp;"-7",Matches!$J$2:$J$201,0))-INDEX(Matches!$H$2:$H$201,MATCH($A439&amp;"-7",Matches!$J$2:$J$201,0)),3,2))))),""))</f>
        <v/>
      </c>
      <c r="AE439" s="12" t="str">
        <f aca="false">IF(OR($B439="",R439="",S439=""),"",IFERROR(IF(OR(INDEX(Matches!$I$2:$I$201,MATCH($A439&amp;"-8",Matches!$J$2:$J$201,0))="Void",INDEX(Matches!$G$2:$G$201,MATCH($A439&amp;"-8",Matches!$J$2:$J$201,0))="",INDEX(Matches!$H$2:$H$201,MATCH($A439&amp;"-8",Matches!$J$2:$J$201,0))=""),"",IF(AND($C439&lt;&gt;"",INDEX(Matches!$F$2:$F$201,MATCH($A439&amp;"-8",Matches!$J$2:$J$201,0))&lt;&gt;"",$C439&gt;=INDEX(Matches!$F$2:$F$201,MATCH($A439&amp;"-8",Matches!$J$2:$J$201,0))),"",IF(AND(R439=INDEX(Matches!$G$2:$G$201,MATCH($A439&amp;"-8",Matches!$J$2:$J$201,0)),S439=INDEX(Matches!$H$2:$H$201,MATCH($A439&amp;"-8",Matches!$J$2:$J$201,0))),5,IF(SIGN(R439-S439)&lt;&gt;SIGN(INDEX(Matches!$G$2:$G$201,MATCH($A439&amp;"-8",Matches!$J$2:$J$201,0))-INDEX(Matches!$H$2:$H$201,MATCH($A439&amp;"-8",Matches!$J$2:$J$201,0))),0,IF(R439-S439=INDEX(Matches!$G$2:$G$201,MATCH($A439&amp;"-8",Matches!$J$2:$J$201,0))-INDEX(Matches!$H$2:$H$201,MATCH($A439&amp;"-8",Matches!$J$2:$J$201,0)),3,2))))),""))</f>
        <v/>
      </c>
      <c r="AF439" s="12" t="str">
        <f aca="false">IF(OR($B439="",T439="",U439=""),"",IFERROR(IF(OR(INDEX(Matches!$I$2:$I$201,MATCH($A439&amp;"-9",Matches!$J$2:$J$201,0))="Void",INDEX(Matches!$G$2:$G$201,MATCH($A439&amp;"-9",Matches!$J$2:$J$201,0))="",INDEX(Matches!$H$2:$H$201,MATCH($A439&amp;"-9",Matches!$J$2:$J$201,0))=""),"",IF(AND($C439&lt;&gt;"",INDEX(Matches!$F$2:$F$201,MATCH($A439&amp;"-9",Matches!$J$2:$J$201,0))&lt;&gt;"",$C439&gt;=INDEX(Matches!$F$2:$F$201,MATCH($A439&amp;"-9",Matches!$J$2:$J$201,0))),"",IF(AND(T439=INDEX(Matches!$G$2:$G$201,MATCH($A439&amp;"-9",Matches!$J$2:$J$201,0)),U439=INDEX(Matches!$H$2:$H$201,MATCH($A439&amp;"-9",Matches!$J$2:$J$201,0))),5,IF(SIGN(T439-U439)&lt;&gt;SIGN(INDEX(Matches!$G$2:$G$201,MATCH($A439&amp;"-9",Matches!$J$2:$J$201,0))-INDEX(Matches!$H$2:$H$201,MATCH($A439&amp;"-9",Matches!$J$2:$J$201,0))),0,IF(T439-U439=INDEX(Matches!$G$2:$G$201,MATCH($A439&amp;"-9",Matches!$J$2:$J$201,0))-INDEX(Matches!$H$2:$H$201,MATCH($A439&amp;"-9",Matches!$J$2:$J$201,0)),3,2))))),""))</f>
        <v/>
      </c>
      <c r="AG439" s="12" t="str">
        <f aca="false">IF(OR($B439="",V439="",W439=""),"",IFERROR(IF(OR(INDEX(Matches!$I$2:$I$201,MATCH($A439&amp;"-10",Matches!$J$2:$J$201,0))="Void",INDEX(Matches!$G$2:$G$201,MATCH($A439&amp;"-10",Matches!$J$2:$J$201,0))="",INDEX(Matches!$H$2:$H$201,MATCH($A439&amp;"-10",Matches!$J$2:$J$201,0))=""),"",IF(AND($C439&lt;&gt;"",INDEX(Matches!$F$2:$F$201,MATCH($A439&amp;"-10",Matches!$J$2:$J$201,0))&lt;&gt;"",$C439&gt;=INDEX(Matches!$F$2:$F$201,MATCH($A439&amp;"-10",Matches!$J$2:$J$201,0))),"",IF(AND(V439=INDEX(Matches!$G$2:$G$201,MATCH($A439&amp;"-10",Matches!$J$2:$J$201,0)),W439=INDEX(Matches!$H$2:$H$201,MATCH($A439&amp;"-10",Matches!$J$2:$J$201,0))),5,IF(SIGN(V439-W439)&lt;&gt;SIGN(INDEX(Matches!$G$2:$G$201,MATCH($A439&amp;"-10",Matches!$J$2:$J$201,0))-INDEX(Matches!$H$2:$H$201,MATCH($A439&amp;"-10",Matches!$J$2:$J$201,0))),0,IF(V439-W439=INDEX(Matches!$G$2:$G$201,MATCH($A439&amp;"-10",Matches!$J$2:$J$201,0))-INDEX(Matches!$H$2:$H$201,MATCH($A439&amp;"-10",Matches!$J$2:$J$201,0)),3,2))))),""))</f>
        <v/>
      </c>
      <c r="AH439" s="13" t="str">
        <f aca="false">IF($B439="","",SUM(X439:AG439))</f>
        <v/>
      </c>
      <c r="AI439" s="12" t="str">
        <f aca="false">IF($B439="","",COUNTIF(X439:AG439,5))</f>
        <v/>
      </c>
      <c r="AJ439" s="12" t="str">
        <f aca="false">IF($B439="","",COUNTIF(X439:AG439,"&gt;=2"))</f>
        <v/>
      </c>
      <c r="AK439" s="12" t="str">
        <f aca="false">IF($B439="","",COUNT(X439:AG439))</f>
        <v/>
      </c>
    </row>
    <row r="440" customFormat="false" ht="15" hidden="false" customHeight="false" outlineLevel="0" collapsed="false">
      <c r="A440" s="7"/>
      <c r="B440" s="7"/>
      <c r="C440" s="11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12" t="str">
        <f aca="false">IF(OR($B440="",D440="",E440=""),"",IFERROR(IF(OR(INDEX(Matches!$I$2:$I$201,MATCH($A440&amp;"-1",Matches!$J$2:$J$201,0))="Void",INDEX(Matches!$G$2:$G$201,MATCH($A440&amp;"-1",Matches!$J$2:$J$201,0))="",INDEX(Matches!$H$2:$H$201,MATCH($A440&amp;"-1",Matches!$J$2:$J$201,0))=""),"",IF(AND($C440&lt;&gt;"",INDEX(Matches!$F$2:$F$201,MATCH($A440&amp;"-1",Matches!$J$2:$J$201,0))&lt;&gt;"",$C440&gt;=INDEX(Matches!$F$2:$F$201,MATCH($A440&amp;"-1",Matches!$J$2:$J$201,0))),"",IF(AND(D440=INDEX(Matches!$G$2:$G$201,MATCH($A440&amp;"-1",Matches!$J$2:$J$201,0)),E440=INDEX(Matches!$H$2:$H$201,MATCH($A440&amp;"-1",Matches!$J$2:$J$201,0))),5,IF(SIGN(D440-E440)&lt;&gt;SIGN(INDEX(Matches!$G$2:$G$201,MATCH($A440&amp;"-1",Matches!$J$2:$J$201,0))-INDEX(Matches!$H$2:$H$201,MATCH($A440&amp;"-1",Matches!$J$2:$J$201,0))),0,IF(D440-E440=INDEX(Matches!$G$2:$G$201,MATCH($A440&amp;"-1",Matches!$J$2:$J$201,0))-INDEX(Matches!$H$2:$H$201,MATCH($A440&amp;"-1",Matches!$J$2:$J$201,0)),3,2))))),""))</f>
        <v/>
      </c>
      <c r="Y440" s="12" t="str">
        <f aca="false">IF(OR($B440="",F440="",G440=""),"",IFERROR(IF(OR(INDEX(Matches!$I$2:$I$201,MATCH($A440&amp;"-2",Matches!$J$2:$J$201,0))="Void",INDEX(Matches!$G$2:$G$201,MATCH($A440&amp;"-2",Matches!$J$2:$J$201,0))="",INDEX(Matches!$H$2:$H$201,MATCH($A440&amp;"-2",Matches!$J$2:$J$201,0))=""),"",IF(AND($C440&lt;&gt;"",INDEX(Matches!$F$2:$F$201,MATCH($A440&amp;"-2",Matches!$J$2:$J$201,0))&lt;&gt;"",$C440&gt;=INDEX(Matches!$F$2:$F$201,MATCH($A440&amp;"-2",Matches!$J$2:$J$201,0))),"",IF(AND(F440=INDEX(Matches!$G$2:$G$201,MATCH($A440&amp;"-2",Matches!$J$2:$J$201,0)),G440=INDEX(Matches!$H$2:$H$201,MATCH($A440&amp;"-2",Matches!$J$2:$J$201,0))),5,IF(SIGN(F440-G440)&lt;&gt;SIGN(INDEX(Matches!$G$2:$G$201,MATCH($A440&amp;"-2",Matches!$J$2:$J$201,0))-INDEX(Matches!$H$2:$H$201,MATCH($A440&amp;"-2",Matches!$J$2:$J$201,0))),0,IF(F440-G440=INDEX(Matches!$G$2:$G$201,MATCH($A440&amp;"-2",Matches!$J$2:$J$201,0))-INDEX(Matches!$H$2:$H$201,MATCH($A440&amp;"-2",Matches!$J$2:$J$201,0)),3,2))))),""))</f>
        <v/>
      </c>
      <c r="Z440" s="12" t="str">
        <f aca="false">IF(OR($B440="",H440="",I440=""),"",IFERROR(IF(OR(INDEX(Matches!$I$2:$I$201,MATCH($A440&amp;"-3",Matches!$J$2:$J$201,0))="Void",INDEX(Matches!$G$2:$G$201,MATCH($A440&amp;"-3",Matches!$J$2:$J$201,0))="",INDEX(Matches!$H$2:$H$201,MATCH($A440&amp;"-3",Matches!$J$2:$J$201,0))=""),"",IF(AND($C440&lt;&gt;"",INDEX(Matches!$F$2:$F$201,MATCH($A440&amp;"-3",Matches!$J$2:$J$201,0))&lt;&gt;"",$C440&gt;=INDEX(Matches!$F$2:$F$201,MATCH($A440&amp;"-3",Matches!$J$2:$J$201,0))),"",IF(AND(H440=INDEX(Matches!$G$2:$G$201,MATCH($A440&amp;"-3",Matches!$J$2:$J$201,0)),I440=INDEX(Matches!$H$2:$H$201,MATCH($A440&amp;"-3",Matches!$J$2:$J$201,0))),5,IF(SIGN(H440-I440)&lt;&gt;SIGN(INDEX(Matches!$G$2:$G$201,MATCH($A440&amp;"-3",Matches!$J$2:$J$201,0))-INDEX(Matches!$H$2:$H$201,MATCH($A440&amp;"-3",Matches!$J$2:$J$201,0))),0,IF(H440-I440=INDEX(Matches!$G$2:$G$201,MATCH($A440&amp;"-3",Matches!$J$2:$J$201,0))-INDEX(Matches!$H$2:$H$201,MATCH($A440&amp;"-3",Matches!$J$2:$J$201,0)),3,2))))),""))</f>
        <v/>
      </c>
      <c r="AA440" s="12" t="str">
        <f aca="false">IF(OR($B440="",J440="",K440=""),"",IFERROR(IF(OR(INDEX(Matches!$I$2:$I$201,MATCH($A440&amp;"-4",Matches!$J$2:$J$201,0))="Void",INDEX(Matches!$G$2:$G$201,MATCH($A440&amp;"-4",Matches!$J$2:$J$201,0))="",INDEX(Matches!$H$2:$H$201,MATCH($A440&amp;"-4",Matches!$J$2:$J$201,0))=""),"",IF(AND($C440&lt;&gt;"",INDEX(Matches!$F$2:$F$201,MATCH($A440&amp;"-4",Matches!$J$2:$J$201,0))&lt;&gt;"",$C440&gt;=INDEX(Matches!$F$2:$F$201,MATCH($A440&amp;"-4",Matches!$J$2:$J$201,0))),"",IF(AND(J440=INDEX(Matches!$G$2:$G$201,MATCH($A440&amp;"-4",Matches!$J$2:$J$201,0)),K440=INDEX(Matches!$H$2:$H$201,MATCH($A440&amp;"-4",Matches!$J$2:$J$201,0))),5,IF(SIGN(J440-K440)&lt;&gt;SIGN(INDEX(Matches!$G$2:$G$201,MATCH($A440&amp;"-4",Matches!$J$2:$J$201,0))-INDEX(Matches!$H$2:$H$201,MATCH($A440&amp;"-4",Matches!$J$2:$J$201,0))),0,IF(J440-K440=INDEX(Matches!$G$2:$G$201,MATCH($A440&amp;"-4",Matches!$J$2:$J$201,0))-INDEX(Matches!$H$2:$H$201,MATCH($A440&amp;"-4",Matches!$J$2:$J$201,0)),3,2))))),""))</f>
        <v/>
      </c>
      <c r="AB440" s="12" t="str">
        <f aca="false">IF(OR($B440="",L440="",M440=""),"",IFERROR(IF(OR(INDEX(Matches!$I$2:$I$201,MATCH($A440&amp;"-5",Matches!$J$2:$J$201,0))="Void",INDEX(Matches!$G$2:$G$201,MATCH($A440&amp;"-5",Matches!$J$2:$J$201,0))="",INDEX(Matches!$H$2:$H$201,MATCH($A440&amp;"-5",Matches!$J$2:$J$201,0))=""),"",IF(AND($C440&lt;&gt;"",INDEX(Matches!$F$2:$F$201,MATCH($A440&amp;"-5",Matches!$J$2:$J$201,0))&lt;&gt;"",$C440&gt;=INDEX(Matches!$F$2:$F$201,MATCH($A440&amp;"-5",Matches!$J$2:$J$201,0))),"",IF(AND(L440=INDEX(Matches!$G$2:$G$201,MATCH($A440&amp;"-5",Matches!$J$2:$J$201,0)),M440=INDEX(Matches!$H$2:$H$201,MATCH($A440&amp;"-5",Matches!$J$2:$J$201,0))),5,IF(SIGN(L440-M440)&lt;&gt;SIGN(INDEX(Matches!$G$2:$G$201,MATCH($A440&amp;"-5",Matches!$J$2:$J$201,0))-INDEX(Matches!$H$2:$H$201,MATCH($A440&amp;"-5",Matches!$J$2:$J$201,0))),0,IF(L440-M440=INDEX(Matches!$G$2:$G$201,MATCH($A440&amp;"-5",Matches!$J$2:$J$201,0))-INDEX(Matches!$H$2:$H$201,MATCH($A440&amp;"-5",Matches!$J$2:$J$201,0)),3,2))))),""))</f>
        <v/>
      </c>
      <c r="AC440" s="12" t="str">
        <f aca="false">IF(OR($B440="",N440="",O440=""),"",IFERROR(IF(OR(INDEX(Matches!$I$2:$I$201,MATCH($A440&amp;"-6",Matches!$J$2:$J$201,0))="Void",INDEX(Matches!$G$2:$G$201,MATCH($A440&amp;"-6",Matches!$J$2:$J$201,0))="",INDEX(Matches!$H$2:$H$201,MATCH($A440&amp;"-6",Matches!$J$2:$J$201,0))=""),"",IF(AND($C440&lt;&gt;"",INDEX(Matches!$F$2:$F$201,MATCH($A440&amp;"-6",Matches!$J$2:$J$201,0))&lt;&gt;"",$C440&gt;=INDEX(Matches!$F$2:$F$201,MATCH($A440&amp;"-6",Matches!$J$2:$J$201,0))),"",IF(AND(N440=INDEX(Matches!$G$2:$G$201,MATCH($A440&amp;"-6",Matches!$J$2:$J$201,0)),O440=INDEX(Matches!$H$2:$H$201,MATCH($A440&amp;"-6",Matches!$J$2:$J$201,0))),5,IF(SIGN(N440-O440)&lt;&gt;SIGN(INDEX(Matches!$G$2:$G$201,MATCH($A440&amp;"-6",Matches!$J$2:$J$201,0))-INDEX(Matches!$H$2:$H$201,MATCH($A440&amp;"-6",Matches!$J$2:$J$201,0))),0,IF(N440-O440=INDEX(Matches!$G$2:$G$201,MATCH($A440&amp;"-6",Matches!$J$2:$J$201,0))-INDEX(Matches!$H$2:$H$201,MATCH($A440&amp;"-6",Matches!$J$2:$J$201,0)),3,2))))),""))</f>
        <v/>
      </c>
      <c r="AD440" s="12" t="str">
        <f aca="false">IF(OR($B440="",P440="",Q440=""),"",IFERROR(IF(OR(INDEX(Matches!$I$2:$I$201,MATCH($A440&amp;"-7",Matches!$J$2:$J$201,0))="Void",INDEX(Matches!$G$2:$G$201,MATCH($A440&amp;"-7",Matches!$J$2:$J$201,0))="",INDEX(Matches!$H$2:$H$201,MATCH($A440&amp;"-7",Matches!$J$2:$J$201,0))=""),"",IF(AND($C440&lt;&gt;"",INDEX(Matches!$F$2:$F$201,MATCH($A440&amp;"-7",Matches!$J$2:$J$201,0))&lt;&gt;"",$C440&gt;=INDEX(Matches!$F$2:$F$201,MATCH($A440&amp;"-7",Matches!$J$2:$J$201,0))),"",IF(AND(P440=INDEX(Matches!$G$2:$G$201,MATCH($A440&amp;"-7",Matches!$J$2:$J$201,0)),Q440=INDEX(Matches!$H$2:$H$201,MATCH($A440&amp;"-7",Matches!$J$2:$J$201,0))),5,IF(SIGN(P440-Q440)&lt;&gt;SIGN(INDEX(Matches!$G$2:$G$201,MATCH($A440&amp;"-7",Matches!$J$2:$J$201,0))-INDEX(Matches!$H$2:$H$201,MATCH($A440&amp;"-7",Matches!$J$2:$J$201,0))),0,IF(P440-Q440=INDEX(Matches!$G$2:$G$201,MATCH($A440&amp;"-7",Matches!$J$2:$J$201,0))-INDEX(Matches!$H$2:$H$201,MATCH($A440&amp;"-7",Matches!$J$2:$J$201,0)),3,2))))),""))</f>
        <v/>
      </c>
      <c r="AE440" s="12" t="str">
        <f aca="false">IF(OR($B440="",R440="",S440=""),"",IFERROR(IF(OR(INDEX(Matches!$I$2:$I$201,MATCH($A440&amp;"-8",Matches!$J$2:$J$201,0))="Void",INDEX(Matches!$G$2:$G$201,MATCH($A440&amp;"-8",Matches!$J$2:$J$201,0))="",INDEX(Matches!$H$2:$H$201,MATCH($A440&amp;"-8",Matches!$J$2:$J$201,0))=""),"",IF(AND($C440&lt;&gt;"",INDEX(Matches!$F$2:$F$201,MATCH($A440&amp;"-8",Matches!$J$2:$J$201,0))&lt;&gt;"",$C440&gt;=INDEX(Matches!$F$2:$F$201,MATCH($A440&amp;"-8",Matches!$J$2:$J$201,0))),"",IF(AND(R440=INDEX(Matches!$G$2:$G$201,MATCH($A440&amp;"-8",Matches!$J$2:$J$201,0)),S440=INDEX(Matches!$H$2:$H$201,MATCH($A440&amp;"-8",Matches!$J$2:$J$201,0))),5,IF(SIGN(R440-S440)&lt;&gt;SIGN(INDEX(Matches!$G$2:$G$201,MATCH($A440&amp;"-8",Matches!$J$2:$J$201,0))-INDEX(Matches!$H$2:$H$201,MATCH($A440&amp;"-8",Matches!$J$2:$J$201,0))),0,IF(R440-S440=INDEX(Matches!$G$2:$G$201,MATCH($A440&amp;"-8",Matches!$J$2:$J$201,0))-INDEX(Matches!$H$2:$H$201,MATCH($A440&amp;"-8",Matches!$J$2:$J$201,0)),3,2))))),""))</f>
        <v/>
      </c>
      <c r="AF440" s="12" t="str">
        <f aca="false">IF(OR($B440="",T440="",U440=""),"",IFERROR(IF(OR(INDEX(Matches!$I$2:$I$201,MATCH($A440&amp;"-9",Matches!$J$2:$J$201,0))="Void",INDEX(Matches!$G$2:$G$201,MATCH($A440&amp;"-9",Matches!$J$2:$J$201,0))="",INDEX(Matches!$H$2:$H$201,MATCH($A440&amp;"-9",Matches!$J$2:$J$201,0))=""),"",IF(AND($C440&lt;&gt;"",INDEX(Matches!$F$2:$F$201,MATCH($A440&amp;"-9",Matches!$J$2:$J$201,0))&lt;&gt;"",$C440&gt;=INDEX(Matches!$F$2:$F$201,MATCH($A440&amp;"-9",Matches!$J$2:$J$201,0))),"",IF(AND(T440=INDEX(Matches!$G$2:$G$201,MATCH($A440&amp;"-9",Matches!$J$2:$J$201,0)),U440=INDEX(Matches!$H$2:$H$201,MATCH($A440&amp;"-9",Matches!$J$2:$J$201,0))),5,IF(SIGN(T440-U440)&lt;&gt;SIGN(INDEX(Matches!$G$2:$G$201,MATCH($A440&amp;"-9",Matches!$J$2:$J$201,0))-INDEX(Matches!$H$2:$H$201,MATCH($A440&amp;"-9",Matches!$J$2:$J$201,0))),0,IF(T440-U440=INDEX(Matches!$G$2:$G$201,MATCH($A440&amp;"-9",Matches!$J$2:$J$201,0))-INDEX(Matches!$H$2:$H$201,MATCH($A440&amp;"-9",Matches!$J$2:$J$201,0)),3,2))))),""))</f>
        <v/>
      </c>
      <c r="AG440" s="12" t="str">
        <f aca="false">IF(OR($B440="",V440="",W440=""),"",IFERROR(IF(OR(INDEX(Matches!$I$2:$I$201,MATCH($A440&amp;"-10",Matches!$J$2:$J$201,0))="Void",INDEX(Matches!$G$2:$G$201,MATCH($A440&amp;"-10",Matches!$J$2:$J$201,0))="",INDEX(Matches!$H$2:$H$201,MATCH($A440&amp;"-10",Matches!$J$2:$J$201,0))=""),"",IF(AND($C440&lt;&gt;"",INDEX(Matches!$F$2:$F$201,MATCH($A440&amp;"-10",Matches!$J$2:$J$201,0))&lt;&gt;"",$C440&gt;=INDEX(Matches!$F$2:$F$201,MATCH($A440&amp;"-10",Matches!$J$2:$J$201,0))),"",IF(AND(V440=INDEX(Matches!$G$2:$G$201,MATCH($A440&amp;"-10",Matches!$J$2:$J$201,0)),W440=INDEX(Matches!$H$2:$H$201,MATCH($A440&amp;"-10",Matches!$J$2:$J$201,0))),5,IF(SIGN(V440-W440)&lt;&gt;SIGN(INDEX(Matches!$G$2:$G$201,MATCH($A440&amp;"-10",Matches!$J$2:$J$201,0))-INDEX(Matches!$H$2:$H$201,MATCH($A440&amp;"-10",Matches!$J$2:$J$201,0))),0,IF(V440-W440=INDEX(Matches!$G$2:$G$201,MATCH($A440&amp;"-10",Matches!$J$2:$J$201,0))-INDEX(Matches!$H$2:$H$201,MATCH($A440&amp;"-10",Matches!$J$2:$J$201,0)),3,2))))),""))</f>
        <v/>
      </c>
      <c r="AH440" s="13" t="str">
        <f aca="false">IF($B440="","",SUM(X440:AG440))</f>
        <v/>
      </c>
      <c r="AI440" s="12" t="str">
        <f aca="false">IF($B440="","",COUNTIF(X440:AG440,5))</f>
        <v/>
      </c>
      <c r="AJ440" s="12" t="str">
        <f aca="false">IF($B440="","",COUNTIF(X440:AG440,"&gt;=2"))</f>
        <v/>
      </c>
      <c r="AK440" s="12" t="str">
        <f aca="false">IF($B440="","",COUNT(X440:AG440))</f>
        <v/>
      </c>
    </row>
    <row r="441" customFormat="false" ht="15" hidden="false" customHeight="false" outlineLevel="0" collapsed="false">
      <c r="A441" s="7"/>
      <c r="B441" s="7"/>
      <c r="C441" s="11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12" t="str">
        <f aca="false">IF(OR($B441="",D441="",E441=""),"",IFERROR(IF(OR(INDEX(Matches!$I$2:$I$201,MATCH($A441&amp;"-1",Matches!$J$2:$J$201,0))="Void",INDEX(Matches!$G$2:$G$201,MATCH($A441&amp;"-1",Matches!$J$2:$J$201,0))="",INDEX(Matches!$H$2:$H$201,MATCH($A441&amp;"-1",Matches!$J$2:$J$201,0))=""),"",IF(AND($C441&lt;&gt;"",INDEX(Matches!$F$2:$F$201,MATCH($A441&amp;"-1",Matches!$J$2:$J$201,0))&lt;&gt;"",$C441&gt;=INDEX(Matches!$F$2:$F$201,MATCH($A441&amp;"-1",Matches!$J$2:$J$201,0))),"",IF(AND(D441=INDEX(Matches!$G$2:$G$201,MATCH($A441&amp;"-1",Matches!$J$2:$J$201,0)),E441=INDEX(Matches!$H$2:$H$201,MATCH($A441&amp;"-1",Matches!$J$2:$J$201,0))),5,IF(SIGN(D441-E441)&lt;&gt;SIGN(INDEX(Matches!$G$2:$G$201,MATCH($A441&amp;"-1",Matches!$J$2:$J$201,0))-INDEX(Matches!$H$2:$H$201,MATCH($A441&amp;"-1",Matches!$J$2:$J$201,0))),0,IF(D441-E441=INDEX(Matches!$G$2:$G$201,MATCH($A441&amp;"-1",Matches!$J$2:$J$201,0))-INDEX(Matches!$H$2:$H$201,MATCH($A441&amp;"-1",Matches!$J$2:$J$201,0)),3,2))))),""))</f>
        <v/>
      </c>
      <c r="Y441" s="12" t="str">
        <f aca="false">IF(OR($B441="",F441="",G441=""),"",IFERROR(IF(OR(INDEX(Matches!$I$2:$I$201,MATCH($A441&amp;"-2",Matches!$J$2:$J$201,0))="Void",INDEX(Matches!$G$2:$G$201,MATCH($A441&amp;"-2",Matches!$J$2:$J$201,0))="",INDEX(Matches!$H$2:$H$201,MATCH($A441&amp;"-2",Matches!$J$2:$J$201,0))=""),"",IF(AND($C441&lt;&gt;"",INDEX(Matches!$F$2:$F$201,MATCH($A441&amp;"-2",Matches!$J$2:$J$201,0))&lt;&gt;"",$C441&gt;=INDEX(Matches!$F$2:$F$201,MATCH($A441&amp;"-2",Matches!$J$2:$J$201,0))),"",IF(AND(F441=INDEX(Matches!$G$2:$G$201,MATCH($A441&amp;"-2",Matches!$J$2:$J$201,0)),G441=INDEX(Matches!$H$2:$H$201,MATCH($A441&amp;"-2",Matches!$J$2:$J$201,0))),5,IF(SIGN(F441-G441)&lt;&gt;SIGN(INDEX(Matches!$G$2:$G$201,MATCH($A441&amp;"-2",Matches!$J$2:$J$201,0))-INDEX(Matches!$H$2:$H$201,MATCH($A441&amp;"-2",Matches!$J$2:$J$201,0))),0,IF(F441-G441=INDEX(Matches!$G$2:$G$201,MATCH($A441&amp;"-2",Matches!$J$2:$J$201,0))-INDEX(Matches!$H$2:$H$201,MATCH($A441&amp;"-2",Matches!$J$2:$J$201,0)),3,2))))),""))</f>
        <v/>
      </c>
      <c r="Z441" s="12" t="str">
        <f aca="false">IF(OR($B441="",H441="",I441=""),"",IFERROR(IF(OR(INDEX(Matches!$I$2:$I$201,MATCH($A441&amp;"-3",Matches!$J$2:$J$201,0))="Void",INDEX(Matches!$G$2:$G$201,MATCH($A441&amp;"-3",Matches!$J$2:$J$201,0))="",INDEX(Matches!$H$2:$H$201,MATCH($A441&amp;"-3",Matches!$J$2:$J$201,0))=""),"",IF(AND($C441&lt;&gt;"",INDEX(Matches!$F$2:$F$201,MATCH($A441&amp;"-3",Matches!$J$2:$J$201,0))&lt;&gt;"",$C441&gt;=INDEX(Matches!$F$2:$F$201,MATCH($A441&amp;"-3",Matches!$J$2:$J$201,0))),"",IF(AND(H441=INDEX(Matches!$G$2:$G$201,MATCH($A441&amp;"-3",Matches!$J$2:$J$201,0)),I441=INDEX(Matches!$H$2:$H$201,MATCH($A441&amp;"-3",Matches!$J$2:$J$201,0))),5,IF(SIGN(H441-I441)&lt;&gt;SIGN(INDEX(Matches!$G$2:$G$201,MATCH($A441&amp;"-3",Matches!$J$2:$J$201,0))-INDEX(Matches!$H$2:$H$201,MATCH($A441&amp;"-3",Matches!$J$2:$J$201,0))),0,IF(H441-I441=INDEX(Matches!$G$2:$G$201,MATCH($A441&amp;"-3",Matches!$J$2:$J$201,0))-INDEX(Matches!$H$2:$H$201,MATCH($A441&amp;"-3",Matches!$J$2:$J$201,0)),3,2))))),""))</f>
        <v/>
      </c>
      <c r="AA441" s="12" t="str">
        <f aca="false">IF(OR($B441="",J441="",K441=""),"",IFERROR(IF(OR(INDEX(Matches!$I$2:$I$201,MATCH($A441&amp;"-4",Matches!$J$2:$J$201,0))="Void",INDEX(Matches!$G$2:$G$201,MATCH($A441&amp;"-4",Matches!$J$2:$J$201,0))="",INDEX(Matches!$H$2:$H$201,MATCH($A441&amp;"-4",Matches!$J$2:$J$201,0))=""),"",IF(AND($C441&lt;&gt;"",INDEX(Matches!$F$2:$F$201,MATCH($A441&amp;"-4",Matches!$J$2:$J$201,0))&lt;&gt;"",$C441&gt;=INDEX(Matches!$F$2:$F$201,MATCH($A441&amp;"-4",Matches!$J$2:$J$201,0))),"",IF(AND(J441=INDEX(Matches!$G$2:$G$201,MATCH($A441&amp;"-4",Matches!$J$2:$J$201,0)),K441=INDEX(Matches!$H$2:$H$201,MATCH($A441&amp;"-4",Matches!$J$2:$J$201,0))),5,IF(SIGN(J441-K441)&lt;&gt;SIGN(INDEX(Matches!$G$2:$G$201,MATCH($A441&amp;"-4",Matches!$J$2:$J$201,0))-INDEX(Matches!$H$2:$H$201,MATCH($A441&amp;"-4",Matches!$J$2:$J$201,0))),0,IF(J441-K441=INDEX(Matches!$G$2:$G$201,MATCH($A441&amp;"-4",Matches!$J$2:$J$201,0))-INDEX(Matches!$H$2:$H$201,MATCH($A441&amp;"-4",Matches!$J$2:$J$201,0)),3,2))))),""))</f>
        <v/>
      </c>
      <c r="AB441" s="12" t="str">
        <f aca="false">IF(OR($B441="",L441="",M441=""),"",IFERROR(IF(OR(INDEX(Matches!$I$2:$I$201,MATCH($A441&amp;"-5",Matches!$J$2:$J$201,0))="Void",INDEX(Matches!$G$2:$G$201,MATCH($A441&amp;"-5",Matches!$J$2:$J$201,0))="",INDEX(Matches!$H$2:$H$201,MATCH($A441&amp;"-5",Matches!$J$2:$J$201,0))=""),"",IF(AND($C441&lt;&gt;"",INDEX(Matches!$F$2:$F$201,MATCH($A441&amp;"-5",Matches!$J$2:$J$201,0))&lt;&gt;"",$C441&gt;=INDEX(Matches!$F$2:$F$201,MATCH($A441&amp;"-5",Matches!$J$2:$J$201,0))),"",IF(AND(L441=INDEX(Matches!$G$2:$G$201,MATCH($A441&amp;"-5",Matches!$J$2:$J$201,0)),M441=INDEX(Matches!$H$2:$H$201,MATCH($A441&amp;"-5",Matches!$J$2:$J$201,0))),5,IF(SIGN(L441-M441)&lt;&gt;SIGN(INDEX(Matches!$G$2:$G$201,MATCH($A441&amp;"-5",Matches!$J$2:$J$201,0))-INDEX(Matches!$H$2:$H$201,MATCH($A441&amp;"-5",Matches!$J$2:$J$201,0))),0,IF(L441-M441=INDEX(Matches!$G$2:$G$201,MATCH($A441&amp;"-5",Matches!$J$2:$J$201,0))-INDEX(Matches!$H$2:$H$201,MATCH($A441&amp;"-5",Matches!$J$2:$J$201,0)),3,2))))),""))</f>
        <v/>
      </c>
      <c r="AC441" s="12" t="str">
        <f aca="false">IF(OR($B441="",N441="",O441=""),"",IFERROR(IF(OR(INDEX(Matches!$I$2:$I$201,MATCH($A441&amp;"-6",Matches!$J$2:$J$201,0))="Void",INDEX(Matches!$G$2:$G$201,MATCH($A441&amp;"-6",Matches!$J$2:$J$201,0))="",INDEX(Matches!$H$2:$H$201,MATCH($A441&amp;"-6",Matches!$J$2:$J$201,0))=""),"",IF(AND($C441&lt;&gt;"",INDEX(Matches!$F$2:$F$201,MATCH($A441&amp;"-6",Matches!$J$2:$J$201,0))&lt;&gt;"",$C441&gt;=INDEX(Matches!$F$2:$F$201,MATCH($A441&amp;"-6",Matches!$J$2:$J$201,0))),"",IF(AND(N441=INDEX(Matches!$G$2:$G$201,MATCH($A441&amp;"-6",Matches!$J$2:$J$201,0)),O441=INDEX(Matches!$H$2:$H$201,MATCH($A441&amp;"-6",Matches!$J$2:$J$201,0))),5,IF(SIGN(N441-O441)&lt;&gt;SIGN(INDEX(Matches!$G$2:$G$201,MATCH($A441&amp;"-6",Matches!$J$2:$J$201,0))-INDEX(Matches!$H$2:$H$201,MATCH($A441&amp;"-6",Matches!$J$2:$J$201,0))),0,IF(N441-O441=INDEX(Matches!$G$2:$G$201,MATCH($A441&amp;"-6",Matches!$J$2:$J$201,0))-INDEX(Matches!$H$2:$H$201,MATCH($A441&amp;"-6",Matches!$J$2:$J$201,0)),3,2))))),""))</f>
        <v/>
      </c>
      <c r="AD441" s="12" t="str">
        <f aca="false">IF(OR($B441="",P441="",Q441=""),"",IFERROR(IF(OR(INDEX(Matches!$I$2:$I$201,MATCH($A441&amp;"-7",Matches!$J$2:$J$201,0))="Void",INDEX(Matches!$G$2:$G$201,MATCH($A441&amp;"-7",Matches!$J$2:$J$201,0))="",INDEX(Matches!$H$2:$H$201,MATCH($A441&amp;"-7",Matches!$J$2:$J$201,0))=""),"",IF(AND($C441&lt;&gt;"",INDEX(Matches!$F$2:$F$201,MATCH($A441&amp;"-7",Matches!$J$2:$J$201,0))&lt;&gt;"",$C441&gt;=INDEX(Matches!$F$2:$F$201,MATCH($A441&amp;"-7",Matches!$J$2:$J$201,0))),"",IF(AND(P441=INDEX(Matches!$G$2:$G$201,MATCH($A441&amp;"-7",Matches!$J$2:$J$201,0)),Q441=INDEX(Matches!$H$2:$H$201,MATCH($A441&amp;"-7",Matches!$J$2:$J$201,0))),5,IF(SIGN(P441-Q441)&lt;&gt;SIGN(INDEX(Matches!$G$2:$G$201,MATCH($A441&amp;"-7",Matches!$J$2:$J$201,0))-INDEX(Matches!$H$2:$H$201,MATCH($A441&amp;"-7",Matches!$J$2:$J$201,0))),0,IF(P441-Q441=INDEX(Matches!$G$2:$G$201,MATCH($A441&amp;"-7",Matches!$J$2:$J$201,0))-INDEX(Matches!$H$2:$H$201,MATCH($A441&amp;"-7",Matches!$J$2:$J$201,0)),3,2))))),""))</f>
        <v/>
      </c>
      <c r="AE441" s="12" t="str">
        <f aca="false">IF(OR($B441="",R441="",S441=""),"",IFERROR(IF(OR(INDEX(Matches!$I$2:$I$201,MATCH($A441&amp;"-8",Matches!$J$2:$J$201,0))="Void",INDEX(Matches!$G$2:$G$201,MATCH($A441&amp;"-8",Matches!$J$2:$J$201,0))="",INDEX(Matches!$H$2:$H$201,MATCH($A441&amp;"-8",Matches!$J$2:$J$201,0))=""),"",IF(AND($C441&lt;&gt;"",INDEX(Matches!$F$2:$F$201,MATCH($A441&amp;"-8",Matches!$J$2:$J$201,0))&lt;&gt;"",$C441&gt;=INDEX(Matches!$F$2:$F$201,MATCH($A441&amp;"-8",Matches!$J$2:$J$201,0))),"",IF(AND(R441=INDEX(Matches!$G$2:$G$201,MATCH($A441&amp;"-8",Matches!$J$2:$J$201,0)),S441=INDEX(Matches!$H$2:$H$201,MATCH($A441&amp;"-8",Matches!$J$2:$J$201,0))),5,IF(SIGN(R441-S441)&lt;&gt;SIGN(INDEX(Matches!$G$2:$G$201,MATCH($A441&amp;"-8",Matches!$J$2:$J$201,0))-INDEX(Matches!$H$2:$H$201,MATCH($A441&amp;"-8",Matches!$J$2:$J$201,0))),0,IF(R441-S441=INDEX(Matches!$G$2:$G$201,MATCH($A441&amp;"-8",Matches!$J$2:$J$201,0))-INDEX(Matches!$H$2:$H$201,MATCH($A441&amp;"-8",Matches!$J$2:$J$201,0)),3,2))))),""))</f>
        <v/>
      </c>
      <c r="AF441" s="12" t="str">
        <f aca="false">IF(OR($B441="",T441="",U441=""),"",IFERROR(IF(OR(INDEX(Matches!$I$2:$I$201,MATCH($A441&amp;"-9",Matches!$J$2:$J$201,0))="Void",INDEX(Matches!$G$2:$G$201,MATCH($A441&amp;"-9",Matches!$J$2:$J$201,0))="",INDEX(Matches!$H$2:$H$201,MATCH($A441&amp;"-9",Matches!$J$2:$J$201,0))=""),"",IF(AND($C441&lt;&gt;"",INDEX(Matches!$F$2:$F$201,MATCH($A441&amp;"-9",Matches!$J$2:$J$201,0))&lt;&gt;"",$C441&gt;=INDEX(Matches!$F$2:$F$201,MATCH($A441&amp;"-9",Matches!$J$2:$J$201,0))),"",IF(AND(T441=INDEX(Matches!$G$2:$G$201,MATCH($A441&amp;"-9",Matches!$J$2:$J$201,0)),U441=INDEX(Matches!$H$2:$H$201,MATCH($A441&amp;"-9",Matches!$J$2:$J$201,0))),5,IF(SIGN(T441-U441)&lt;&gt;SIGN(INDEX(Matches!$G$2:$G$201,MATCH($A441&amp;"-9",Matches!$J$2:$J$201,0))-INDEX(Matches!$H$2:$H$201,MATCH($A441&amp;"-9",Matches!$J$2:$J$201,0))),0,IF(T441-U441=INDEX(Matches!$G$2:$G$201,MATCH($A441&amp;"-9",Matches!$J$2:$J$201,0))-INDEX(Matches!$H$2:$H$201,MATCH($A441&amp;"-9",Matches!$J$2:$J$201,0)),3,2))))),""))</f>
        <v/>
      </c>
      <c r="AG441" s="12" t="str">
        <f aca="false">IF(OR($B441="",V441="",W441=""),"",IFERROR(IF(OR(INDEX(Matches!$I$2:$I$201,MATCH($A441&amp;"-10",Matches!$J$2:$J$201,0))="Void",INDEX(Matches!$G$2:$G$201,MATCH($A441&amp;"-10",Matches!$J$2:$J$201,0))="",INDEX(Matches!$H$2:$H$201,MATCH($A441&amp;"-10",Matches!$J$2:$J$201,0))=""),"",IF(AND($C441&lt;&gt;"",INDEX(Matches!$F$2:$F$201,MATCH($A441&amp;"-10",Matches!$J$2:$J$201,0))&lt;&gt;"",$C441&gt;=INDEX(Matches!$F$2:$F$201,MATCH($A441&amp;"-10",Matches!$J$2:$J$201,0))),"",IF(AND(V441=INDEX(Matches!$G$2:$G$201,MATCH($A441&amp;"-10",Matches!$J$2:$J$201,0)),W441=INDEX(Matches!$H$2:$H$201,MATCH($A441&amp;"-10",Matches!$J$2:$J$201,0))),5,IF(SIGN(V441-W441)&lt;&gt;SIGN(INDEX(Matches!$G$2:$G$201,MATCH($A441&amp;"-10",Matches!$J$2:$J$201,0))-INDEX(Matches!$H$2:$H$201,MATCH($A441&amp;"-10",Matches!$J$2:$J$201,0))),0,IF(V441-W441=INDEX(Matches!$G$2:$G$201,MATCH($A441&amp;"-10",Matches!$J$2:$J$201,0))-INDEX(Matches!$H$2:$H$201,MATCH($A441&amp;"-10",Matches!$J$2:$J$201,0)),3,2))))),""))</f>
        <v/>
      </c>
      <c r="AH441" s="13" t="str">
        <f aca="false">IF($B441="","",SUM(X441:AG441))</f>
        <v/>
      </c>
      <c r="AI441" s="12" t="str">
        <f aca="false">IF($B441="","",COUNTIF(X441:AG441,5))</f>
        <v/>
      </c>
      <c r="AJ441" s="12" t="str">
        <f aca="false">IF($B441="","",COUNTIF(X441:AG441,"&gt;=2"))</f>
        <v/>
      </c>
      <c r="AK441" s="12" t="str">
        <f aca="false">IF($B441="","",COUNT(X441:AG441))</f>
        <v/>
      </c>
    </row>
    <row r="442" customFormat="false" ht="15" hidden="false" customHeight="false" outlineLevel="0" collapsed="false">
      <c r="A442" s="7"/>
      <c r="B442" s="7"/>
      <c r="C442" s="11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12" t="str">
        <f aca="false">IF(OR($B442="",D442="",E442=""),"",IFERROR(IF(OR(INDEX(Matches!$I$2:$I$201,MATCH($A442&amp;"-1",Matches!$J$2:$J$201,0))="Void",INDEX(Matches!$G$2:$G$201,MATCH($A442&amp;"-1",Matches!$J$2:$J$201,0))="",INDEX(Matches!$H$2:$H$201,MATCH($A442&amp;"-1",Matches!$J$2:$J$201,0))=""),"",IF(AND($C442&lt;&gt;"",INDEX(Matches!$F$2:$F$201,MATCH($A442&amp;"-1",Matches!$J$2:$J$201,0))&lt;&gt;"",$C442&gt;=INDEX(Matches!$F$2:$F$201,MATCH($A442&amp;"-1",Matches!$J$2:$J$201,0))),"",IF(AND(D442=INDEX(Matches!$G$2:$G$201,MATCH($A442&amp;"-1",Matches!$J$2:$J$201,0)),E442=INDEX(Matches!$H$2:$H$201,MATCH($A442&amp;"-1",Matches!$J$2:$J$201,0))),5,IF(SIGN(D442-E442)&lt;&gt;SIGN(INDEX(Matches!$G$2:$G$201,MATCH($A442&amp;"-1",Matches!$J$2:$J$201,0))-INDEX(Matches!$H$2:$H$201,MATCH($A442&amp;"-1",Matches!$J$2:$J$201,0))),0,IF(D442-E442=INDEX(Matches!$G$2:$G$201,MATCH($A442&amp;"-1",Matches!$J$2:$J$201,0))-INDEX(Matches!$H$2:$H$201,MATCH($A442&amp;"-1",Matches!$J$2:$J$201,0)),3,2))))),""))</f>
        <v/>
      </c>
      <c r="Y442" s="12" t="str">
        <f aca="false">IF(OR($B442="",F442="",G442=""),"",IFERROR(IF(OR(INDEX(Matches!$I$2:$I$201,MATCH($A442&amp;"-2",Matches!$J$2:$J$201,0))="Void",INDEX(Matches!$G$2:$G$201,MATCH($A442&amp;"-2",Matches!$J$2:$J$201,0))="",INDEX(Matches!$H$2:$H$201,MATCH($A442&amp;"-2",Matches!$J$2:$J$201,0))=""),"",IF(AND($C442&lt;&gt;"",INDEX(Matches!$F$2:$F$201,MATCH($A442&amp;"-2",Matches!$J$2:$J$201,0))&lt;&gt;"",$C442&gt;=INDEX(Matches!$F$2:$F$201,MATCH($A442&amp;"-2",Matches!$J$2:$J$201,0))),"",IF(AND(F442=INDEX(Matches!$G$2:$G$201,MATCH($A442&amp;"-2",Matches!$J$2:$J$201,0)),G442=INDEX(Matches!$H$2:$H$201,MATCH($A442&amp;"-2",Matches!$J$2:$J$201,0))),5,IF(SIGN(F442-G442)&lt;&gt;SIGN(INDEX(Matches!$G$2:$G$201,MATCH($A442&amp;"-2",Matches!$J$2:$J$201,0))-INDEX(Matches!$H$2:$H$201,MATCH($A442&amp;"-2",Matches!$J$2:$J$201,0))),0,IF(F442-G442=INDEX(Matches!$G$2:$G$201,MATCH($A442&amp;"-2",Matches!$J$2:$J$201,0))-INDEX(Matches!$H$2:$H$201,MATCH($A442&amp;"-2",Matches!$J$2:$J$201,0)),3,2))))),""))</f>
        <v/>
      </c>
      <c r="Z442" s="12" t="str">
        <f aca="false">IF(OR($B442="",H442="",I442=""),"",IFERROR(IF(OR(INDEX(Matches!$I$2:$I$201,MATCH($A442&amp;"-3",Matches!$J$2:$J$201,0))="Void",INDEX(Matches!$G$2:$G$201,MATCH($A442&amp;"-3",Matches!$J$2:$J$201,0))="",INDEX(Matches!$H$2:$H$201,MATCH($A442&amp;"-3",Matches!$J$2:$J$201,0))=""),"",IF(AND($C442&lt;&gt;"",INDEX(Matches!$F$2:$F$201,MATCH($A442&amp;"-3",Matches!$J$2:$J$201,0))&lt;&gt;"",$C442&gt;=INDEX(Matches!$F$2:$F$201,MATCH($A442&amp;"-3",Matches!$J$2:$J$201,0))),"",IF(AND(H442=INDEX(Matches!$G$2:$G$201,MATCH($A442&amp;"-3",Matches!$J$2:$J$201,0)),I442=INDEX(Matches!$H$2:$H$201,MATCH($A442&amp;"-3",Matches!$J$2:$J$201,0))),5,IF(SIGN(H442-I442)&lt;&gt;SIGN(INDEX(Matches!$G$2:$G$201,MATCH($A442&amp;"-3",Matches!$J$2:$J$201,0))-INDEX(Matches!$H$2:$H$201,MATCH($A442&amp;"-3",Matches!$J$2:$J$201,0))),0,IF(H442-I442=INDEX(Matches!$G$2:$G$201,MATCH($A442&amp;"-3",Matches!$J$2:$J$201,0))-INDEX(Matches!$H$2:$H$201,MATCH($A442&amp;"-3",Matches!$J$2:$J$201,0)),3,2))))),""))</f>
        <v/>
      </c>
      <c r="AA442" s="12" t="str">
        <f aca="false">IF(OR($B442="",J442="",K442=""),"",IFERROR(IF(OR(INDEX(Matches!$I$2:$I$201,MATCH($A442&amp;"-4",Matches!$J$2:$J$201,0))="Void",INDEX(Matches!$G$2:$G$201,MATCH($A442&amp;"-4",Matches!$J$2:$J$201,0))="",INDEX(Matches!$H$2:$H$201,MATCH($A442&amp;"-4",Matches!$J$2:$J$201,0))=""),"",IF(AND($C442&lt;&gt;"",INDEX(Matches!$F$2:$F$201,MATCH($A442&amp;"-4",Matches!$J$2:$J$201,0))&lt;&gt;"",$C442&gt;=INDEX(Matches!$F$2:$F$201,MATCH($A442&amp;"-4",Matches!$J$2:$J$201,0))),"",IF(AND(J442=INDEX(Matches!$G$2:$G$201,MATCH($A442&amp;"-4",Matches!$J$2:$J$201,0)),K442=INDEX(Matches!$H$2:$H$201,MATCH($A442&amp;"-4",Matches!$J$2:$J$201,0))),5,IF(SIGN(J442-K442)&lt;&gt;SIGN(INDEX(Matches!$G$2:$G$201,MATCH($A442&amp;"-4",Matches!$J$2:$J$201,0))-INDEX(Matches!$H$2:$H$201,MATCH($A442&amp;"-4",Matches!$J$2:$J$201,0))),0,IF(J442-K442=INDEX(Matches!$G$2:$G$201,MATCH($A442&amp;"-4",Matches!$J$2:$J$201,0))-INDEX(Matches!$H$2:$H$201,MATCH($A442&amp;"-4",Matches!$J$2:$J$201,0)),3,2))))),""))</f>
        <v/>
      </c>
      <c r="AB442" s="12" t="str">
        <f aca="false">IF(OR($B442="",L442="",M442=""),"",IFERROR(IF(OR(INDEX(Matches!$I$2:$I$201,MATCH($A442&amp;"-5",Matches!$J$2:$J$201,0))="Void",INDEX(Matches!$G$2:$G$201,MATCH($A442&amp;"-5",Matches!$J$2:$J$201,0))="",INDEX(Matches!$H$2:$H$201,MATCH($A442&amp;"-5",Matches!$J$2:$J$201,0))=""),"",IF(AND($C442&lt;&gt;"",INDEX(Matches!$F$2:$F$201,MATCH($A442&amp;"-5",Matches!$J$2:$J$201,0))&lt;&gt;"",$C442&gt;=INDEX(Matches!$F$2:$F$201,MATCH($A442&amp;"-5",Matches!$J$2:$J$201,0))),"",IF(AND(L442=INDEX(Matches!$G$2:$G$201,MATCH($A442&amp;"-5",Matches!$J$2:$J$201,0)),M442=INDEX(Matches!$H$2:$H$201,MATCH($A442&amp;"-5",Matches!$J$2:$J$201,0))),5,IF(SIGN(L442-M442)&lt;&gt;SIGN(INDEX(Matches!$G$2:$G$201,MATCH($A442&amp;"-5",Matches!$J$2:$J$201,0))-INDEX(Matches!$H$2:$H$201,MATCH($A442&amp;"-5",Matches!$J$2:$J$201,0))),0,IF(L442-M442=INDEX(Matches!$G$2:$G$201,MATCH($A442&amp;"-5",Matches!$J$2:$J$201,0))-INDEX(Matches!$H$2:$H$201,MATCH($A442&amp;"-5",Matches!$J$2:$J$201,0)),3,2))))),""))</f>
        <v/>
      </c>
      <c r="AC442" s="12" t="str">
        <f aca="false">IF(OR($B442="",N442="",O442=""),"",IFERROR(IF(OR(INDEX(Matches!$I$2:$I$201,MATCH($A442&amp;"-6",Matches!$J$2:$J$201,0))="Void",INDEX(Matches!$G$2:$G$201,MATCH($A442&amp;"-6",Matches!$J$2:$J$201,0))="",INDEX(Matches!$H$2:$H$201,MATCH($A442&amp;"-6",Matches!$J$2:$J$201,0))=""),"",IF(AND($C442&lt;&gt;"",INDEX(Matches!$F$2:$F$201,MATCH($A442&amp;"-6",Matches!$J$2:$J$201,0))&lt;&gt;"",$C442&gt;=INDEX(Matches!$F$2:$F$201,MATCH($A442&amp;"-6",Matches!$J$2:$J$201,0))),"",IF(AND(N442=INDEX(Matches!$G$2:$G$201,MATCH($A442&amp;"-6",Matches!$J$2:$J$201,0)),O442=INDEX(Matches!$H$2:$H$201,MATCH($A442&amp;"-6",Matches!$J$2:$J$201,0))),5,IF(SIGN(N442-O442)&lt;&gt;SIGN(INDEX(Matches!$G$2:$G$201,MATCH($A442&amp;"-6",Matches!$J$2:$J$201,0))-INDEX(Matches!$H$2:$H$201,MATCH($A442&amp;"-6",Matches!$J$2:$J$201,0))),0,IF(N442-O442=INDEX(Matches!$G$2:$G$201,MATCH($A442&amp;"-6",Matches!$J$2:$J$201,0))-INDEX(Matches!$H$2:$H$201,MATCH($A442&amp;"-6",Matches!$J$2:$J$201,0)),3,2))))),""))</f>
        <v/>
      </c>
      <c r="AD442" s="12" t="str">
        <f aca="false">IF(OR($B442="",P442="",Q442=""),"",IFERROR(IF(OR(INDEX(Matches!$I$2:$I$201,MATCH($A442&amp;"-7",Matches!$J$2:$J$201,0))="Void",INDEX(Matches!$G$2:$G$201,MATCH($A442&amp;"-7",Matches!$J$2:$J$201,0))="",INDEX(Matches!$H$2:$H$201,MATCH($A442&amp;"-7",Matches!$J$2:$J$201,0))=""),"",IF(AND($C442&lt;&gt;"",INDEX(Matches!$F$2:$F$201,MATCH($A442&amp;"-7",Matches!$J$2:$J$201,0))&lt;&gt;"",$C442&gt;=INDEX(Matches!$F$2:$F$201,MATCH($A442&amp;"-7",Matches!$J$2:$J$201,0))),"",IF(AND(P442=INDEX(Matches!$G$2:$G$201,MATCH($A442&amp;"-7",Matches!$J$2:$J$201,0)),Q442=INDEX(Matches!$H$2:$H$201,MATCH($A442&amp;"-7",Matches!$J$2:$J$201,0))),5,IF(SIGN(P442-Q442)&lt;&gt;SIGN(INDEX(Matches!$G$2:$G$201,MATCH($A442&amp;"-7",Matches!$J$2:$J$201,0))-INDEX(Matches!$H$2:$H$201,MATCH($A442&amp;"-7",Matches!$J$2:$J$201,0))),0,IF(P442-Q442=INDEX(Matches!$G$2:$G$201,MATCH($A442&amp;"-7",Matches!$J$2:$J$201,0))-INDEX(Matches!$H$2:$H$201,MATCH($A442&amp;"-7",Matches!$J$2:$J$201,0)),3,2))))),""))</f>
        <v/>
      </c>
      <c r="AE442" s="12" t="str">
        <f aca="false">IF(OR($B442="",R442="",S442=""),"",IFERROR(IF(OR(INDEX(Matches!$I$2:$I$201,MATCH($A442&amp;"-8",Matches!$J$2:$J$201,0))="Void",INDEX(Matches!$G$2:$G$201,MATCH($A442&amp;"-8",Matches!$J$2:$J$201,0))="",INDEX(Matches!$H$2:$H$201,MATCH($A442&amp;"-8",Matches!$J$2:$J$201,0))=""),"",IF(AND($C442&lt;&gt;"",INDEX(Matches!$F$2:$F$201,MATCH($A442&amp;"-8",Matches!$J$2:$J$201,0))&lt;&gt;"",$C442&gt;=INDEX(Matches!$F$2:$F$201,MATCH($A442&amp;"-8",Matches!$J$2:$J$201,0))),"",IF(AND(R442=INDEX(Matches!$G$2:$G$201,MATCH($A442&amp;"-8",Matches!$J$2:$J$201,0)),S442=INDEX(Matches!$H$2:$H$201,MATCH($A442&amp;"-8",Matches!$J$2:$J$201,0))),5,IF(SIGN(R442-S442)&lt;&gt;SIGN(INDEX(Matches!$G$2:$G$201,MATCH($A442&amp;"-8",Matches!$J$2:$J$201,0))-INDEX(Matches!$H$2:$H$201,MATCH($A442&amp;"-8",Matches!$J$2:$J$201,0))),0,IF(R442-S442=INDEX(Matches!$G$2:$G$201,MATCH($A442&amp;"-8",Matches!$J$2:$J$201,0))-INDEX(Matches!$H$2:$H$201,MATCH($A442&amp;"-8",Matches!$J$2:$J$201,0)),3,2))))),""))</f>
        <v/>
      </c>
      <c r="AF442" s="12" t="str">
        <f aca="false">IF(OR($B442="",T442="",U442=""),"",IFERROR(IF(OR(INDEX(Matches!$I$2:$I$201,MATCH($A442&amp;"-9",Matches!$J$2:$J$201,0))="Void",INDEX(Matches!$G$2:$G$201,MATCH($A442&amp;"-9",Matches!$J$2:$J$201,0))="",INDEX(Matches!$H$2:$H$201,MATCH($A442&amp;"-9",Matches!$J$2:$J$201,0))=""),"",IF(AND($C442&lt;&gt;"",INDEX(Matches!$F$2:$F$201,MATCH($A442&amp;"-9",Matches!$J$2:$J$201,0))&lt;&gt;"",$C442&gt;=INDEX(Matches!$F$2:$F$201,MATCH($A442&amp;"-9",Matches!$J$2:$J$201,0))),"",IF(AND(T442=INDEX(Matches!$G$2:$G$201,MATCH($A442&amp;"-9",Matches!$J$2:$J$201,0)),U442=INDEX(Matches!$H$2:$H$201,MATCH($A442&amp;"-9",Matches!$J$2:$J$201,0))),5,IF(SIGN(T442-U442)&lt;&gt;SIGN(INDEX(Matches!$G$2:$G$201,MATCH($A442&amp;"-9",Matches!$J$2:$J$201,0))-INDEX(Matches!$H$2:$H$201,MATCH($A442&amp;"-9",Matches!$J$2:$J$201,0))),0,IF(T442-U442=INDEX(Matches!$G$2:$G$201,MATCH($A442&amp;"-9",Matches!$J$2:$J$201,0))-INDEX(Matches!$H$2:$H$201,MATCH($A442&amp;"-9",Matches!$J$2:$J$201,0)),3,2))))),""))</f>
        <v/>
      </c>
      <c r="AG442" s="12" t="str">
        <f aca="false">IF(OR($B442="",V442="",W442=""),"",IFERROR(IF(OR(INDEX(Matches!$I$2:$I$201,MATCH($A442&amp;"-10",Matches!$J$2:$J$201,0))="Void",INDEX(Matches!$G$2:$G$201,MATCH($A442&amp;"-10",Matches!$J$2:$J$201,0))="",INDEX(Matches!$H$2:$H$201,MATCH($A442&amp;"-10",Matches!$J$2:$J$201,0))=""),"",IF(AND($C442&lt;&gt;"",INDEX(Matches!$F$2:$F$201,MATCH($A442&amp;"-10",Matches!$J$2:$J$201,0))&lt;&gt;"",$C442&gt;=INDEX(Matches!$F$2:$F$201,MATCH($A442&amp;"-10",Matches!$J$2:$J$201,0))),"",IF(AND(V442=INDEX(Matches!$G$2:$G$201,MATCH($A442&amp;"-10",Matches!$J$2:$J$201,0)),W442=INDEX(Matches!$H$2:$H$201,MATCH($A442&amp;"-10",Matches!$J$2:$J$201,0))),5,IF(SIGN(V442-W442)&lt;&gt;SIGN(INDEX(Matches!$G$2:$G$201,MATCH($A442&amp;"-10",Matches!$J$2:$J$201,0))-INDEX(Matches!$H$2:$H$201,MATCH($A442&amp;"-10",Matches!$J$2:$J$201,0))),0,IF(V442-W442=INDEX(Matches!$G$2:$G$201,MATCH($A442&amp;"-10",Matches!$J$2:$J$201,0))-INDEX(Matches!$H$2:$H$201,MATCH($A442&amp;"-10",Matches!$J$2:$J$201,0)),3,2))))),""))</f>
        <v/>
      </c>
      <c r="AH442" s="13" t="str">
        <f aca="false">IF($B442="","",SUM(X442:AG442))</f>
        <v/>
      </c>
      <c r="AI442" s="12" t="str">
        <f aca="false">IF($B442="","",COUNTIF(X442:AG442,5))</f>
        <v/>
      </c>
      <c r="AJ442" s="12" t="str">
        <f aca="false">IF($B442="","",COUNTIF(X442:AG442,"&gt;=2"))</f>
        <v/>
      </c>
      <c r="AK442" s="12" t="str">
        <f aca="false">IF($B442="","",COUNT(X442:AG442))</f>
        <v/>
      </c>
    </row>
    <row r="443" customFormat="false" ht="15" hidden="false" customHeight="false" outlineLevel="0" collapsed="false">
      <c r="A443" s="7"/>
      <c r="B443" s="7"/>
      <c r="C443" s="11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12" t="str">
        <f aca="false">IF(OR($B443="",D443="",E443=""),"",IFERROR(IF(OR(INDEX(Matches!$I$2:$I$201,MATCH($A443&amp;"-1",Matches!$J$2:$J$201,0))="Void",INDEX(Matches!$G$2:$G$201,MATCH($A443&amp;"-1",Matches!$J$2:$J$201,0))="",INDEX(Matches!$H$2:$H$201,MATCH($A443&amp;"-1",Matches!$J$2:$J$201,0))=""),"",IF(AND($C443&lt;&gt;"",INDEX(Matches!$F$2:$F$201,MATCH($A443&amp;"-1",Matches!$J$2:$J$201,0))&lt;&gt;"",$C443&gt;=INDEX(Matches!$F$2:$F$201,MATCH($A443&amp;"-1",Matches!$J$2:$J$201,0))),"",IF(AND(D443=INDEX(Matches!$G$2:$G$201,MATCH($A443&amp;"-1",Matches!$J$2:$J$201,0)),E443=INDEX(Matches!$H$2:$H$201,MATCH($A443&amp;"-1",Matches!$J$2:$J$201,0))),5,IF(SIGN(D443-E443)&lt;&gt;SIGN(INDEX(Matches!$G$2:$G$201,MATCH($A443&amp;"-1",Matches!$J$2:$J$201,0))-INDEX(Matches!$H$2:$H$201,MATCH($A443&amp;"-1",Matches!$J$2:$J$201,0))),0,IF(D443-E443=INDEX(Matches!$G$2:$G$201,MATCH($A443&amp;"-1",Matches!$J$2:$J$201,0))-INDEX(Matches!$H$2:$H$201,MATCH($A443&amp;"-1",Matches!$J$2:$J$201,0)),3,2))))),""))</f>
        <v/>
      </c>
      <c r="Y443" s="12" t="str">
        <f aca="false">IF(OR($B443="",F443="",G443=""),"",IFERROR(IF(OR(INDEX(Matches!$I$2:$I$201,MATCH($A443&amp;"-2",Matches!$J$2:$J$201,0))="Void",INDEX(Matches!$G$2:$G$201,MATCH($A443&amp;"-2",Matches!$J$2:$J$201,0))="",INDEX(Matches!$H$2:$H$201,MATCH($A443&amp;"-2",Matches!$J$2:$J$201,0))=""),"",IF(AND($C443&lt;&gt;"",INDEX(Matches!$F$2:$F$201,MATCH($A443&amp;"-2",Matches!$J$2:$J$201,0))&lt;&gt;"",$C443&gt;=INDEX(Matches!$F$2:$F$201,MATCH($A443&amp;"-2",Matches!$J$2:$J$201,0))),"",IF(AND(F443=INDEX(Matches!$G$2:$G$201,MATCH($A443&amp;"-2",Matches!$J$2:$J$201,0)),G443=INDEX(Matches!$H$2:$H$201,MATCH($A443&amp;"-2",Matches!$J$2:$J$201,0))),5,IF(SIGN(F443-G443)&lt;&gt;SIGN(INDEX(Matches!$G$2:$G$201,MATCH($A443&amp;"-2",Matches!$J$2:$J$201,0))-INDEX(Matches!$H$2:$H$201,MATCH($A443&amp;"-2",Matches!$J$2:$J$201,0))),0,IF(F443-G443=INDEX(Matches!$G$2:$G$201,MATCH($A443&amp;"-2",Matches!$J$2:$J$201,0))-INDEX(Matches!$H$2:$H$201,MATCH($A443&amp;"-2",Matches!$J$2:$J$201,0)),3,2))))),""))</f>
        <v/>
      </c>
      <c r="Z443" s="12" t="str">
        <f aca="false">IF(OR($B443="",H443="",I443=""),"",IFERROR(IF(OR(INDEX(Matches!$I$2:$I$201,MATCH($A443&amp;"-3",Matches!$J$2:$J$201,0))="Void",INDEX(Matches!$G$2:$G$201,MATCH($A443&amp;"-3",Matches!$J$2:$J$201,0))="",INDEX(Matches!$H$2:$H$201,MATCH($A443&amp;"-3",Matches!$J$2:$J$201,0))=""),"",IF(AND($C443&lt;&gt;"",INDEX(Matches!$F$2:$F$201,MATCH($A443&amp;"-3",Matches!$J$2:$J$201,0))&lt;&gt;"",$C443&gt;=INDEX(Matches!$F$2:$F$201,MATCH($A443&amp;"-3",Matches!$J$2:$J$201,0))),"",IF(AND(H443=INDEX(Matches!$G$2:$G$201,MATCH($A443&amp;"-3",Matches!$J$2:$J$201,0)),I443=INDEX(Matches!$H$2:$H$201,MATCH($A443&amp;"-3",Matches!$J$2:$J$201,0))),5,IF(SIGN(H443-I443)&lt;&gt;SIGN(INDEX(Matches!$G$2:$G$201,MATCH($A443&amp;"-3",Matches!$J$2:$J$201,0))-INDEX(Matches!$H$2:$H$201,MATCH($A443&amp;"-3",Matches!$J$2:$J$201,0))),0,IF(H443-I443=INDEX(Matches!$G$2:$G$201,MATCH($A443&amp;"-3",Matches!$J$2:$J$201,0))-INDEX(Matches!$H$2:$H$201,MATCH($A443&amp;"-3",Matches!$J$2:$J$201,0)),3,2))))),""))</f>
        <v/>
      </c>
      <c r="AA443" s="12" t="str">
        <f aca="false">IF(OR($B443="",J443="",K443=""),"",IFERROR(IF(OR(INDEX(Matches!$I$2:$I$201,MATCH($A443&amp;"-4",Matches!$J$2:$J$201,0))="Void",INDEX(Matches!$G$2:$G$201,MATCH($A443&amp;"-4",Matches!$J$2:$J$201,0))="",INDEX(Matches!$H$2:$H$201,MATCH($A443&amp;"-4",Matches!$J$2:$J$201,0))=""),"",IF(AND($C443&lt;&gt;"",INDEX(Matches!$F$2:$F$201,MATCH($A443&amp;"-4",Matches!$J$2:$J$201,0))&lt;&gt;"",$C443&gt;=INDEX(Matches!$F$2:$F$201,MATCH($A443&amp;"-4",Matches!$J$2:$J$201,0))),"",IF(AND(J443=INDEX(Matches!$G$2:$G$201,MATCH($A443&amp;"-4",Matches!$J$2:$J$201,0)),K443=INDEX(Matches!$H$2:$H$201,MATCH($A443&amp;"-4",Matches!$J$2:$J$201,0))),5,IF(SIGN(J443-K443)&lt;&gt;SIGN(INDEX(Matches!$G$2:$G$201,MATCH($A443&amp;"-4",Matches!$J$2:$J$201,0))-INDEX(Matches!$H$2:$H$201,MATCH($A443&amp;"-4",Matches!$J$2:$J$201,0))),0,IF(J443-K443=INDEX(Matches!$G$2:$G$201,MATCH($A443&amp;"-4",Matches!$J$2:$J$201,0))-INDEX(Matches!$H$2:$H$201,MATCH($A443&amp;"-4",Matches!$J$2:$J$201,0)),3,2))))),""))</f>
        <v/>
      </c>
      <c r="AB443" s="12" t="str">
        <f aca="false">IF(OR($B443="",L443="",M443=""),"",IFERROR(IF(OR(INDEX(Matches!$I$2:$I$201,MATCH($A443&amp;"-5",Matches!$J$2:$J$201,0))="Void",INDEX(Matches!$G$2:$G$201,MATCH($A443&amp;"-5",Matches!$J$2:$J$201,0))="",INDEX(Matches!$H$2:$H$201,MATCH($A443&amp;"-5",Matches!$J$2:$J$201,0))=""),"",IF(AND($C443&lt;&gt;"",INDEX(Matches!$F$2:$F$201,MATCH($A443&amp;"-5",Matches!$J$2:$J$201,0))&lt;&gt;"",$C443&gt;=INDEX(Matches!$F$2:$F$201,MATCH($A443&amp;"-5",Matches!$J$2:$J$201,0))),"",IF(AND(L443=INDEX(Matches!$G$2:$G$201,MATCH($A443&amp;"-5",Matches!$J$2:$J$201,0)),M443=INDEX(Matches!$H$2:$H$201,MATCH($A443&amp;"-5",Matches!$J$2:$J$201,0))),5,IF(SIGN(L443-M443)&lt;&gt;SIGN(INDEX(Matches!$G$2:$G$201,MATCH($A443&amp;"-5",Matches!$J$2:$J$201,0))-INDEX(Matches!$H$2:$H$201,MATCH($A443&amp;"-5",Matches!$J$2:$J$201,0))),0,IF(L443-M443=INDEX(Matches!$G$2:$G$201,MATCH($A443&amp;"-5",Matches!$J$2:$J$201,0))-INDEX(Matches!$H$2:$H$201,MATCH($A443&amp;"-5",Matches!$J$2:$J$201,0)),3,2))))),""))</f>
        <v/>
      </c>
      <c r="AC443" s="12" t="str">
        <f aca="false">IF(OR($B443="",N443="",O443=""),"",IFERROR(IF(OR(INDEX(Matches!$I$2:$I$201,MATCH($A443&amp;"-6",Matches!$J$2:$J$201,0))="Void",INDEX(Matches!$G$2:$G$201,MATCH($A443&amp;"-6",Matches!$J$2:$J$201,0))="",INDEX(Matches!$H$2:$H$201,MATCH($A443&amp;"-6",Matches!$J$2:$J$201,0))=""),"",IF(AND($C443&lt;&gt;"",INDEX(Matches!$F$2:$F$201,MATCH($A443&amp;"-6",Matches!$J$2:$J$201,0))&lt;&gt;"",$C443&gt;=INDEX(Matches!$F$2:$F$201,MATCH($A443&amp;"-6",Matches!$J$2:$J$201,0))),"",IF(AND(N443=INDEX(Matches!$G$2:$G$201,MATCH($A443&amp;"-6",Matches!$J$2:$J$201,0)),O443=INDEX(Matches!$H$2:$H$201,MATCH($A443&amp;"-6",Matches!$J$2:$J$201,0))),5,IF(SIGN(N443-O443)&lt;&gt;SIGN(INDEX(Matches!$G$2:$G$201,MATCH($A443&amp;"-6",Matches!$J$2:$J$201,0))-INDEX(Matches!$H$2:$H$201,MATCH($A443&amp;"-6",Matches!$J$2:$J$201,0))),0,IF(N443-O443=INDEX(Matches!$G$2:$G$201,MATCH($A443&amp;"-6",Matches!$J$2:$J$201,0))-INDEX(Matches!$H$2:$H$201,MATCH($A443&amp;"-6",Matches!$J$2:$J$201,0)),3,2))))),""))</f>
        <v/>
      </c>
      <c r="AD443" s="12" t="str">
        <f aca="false">IF(OR($B443="",P443="",Q443=""),"",IFERROR(IF(OR(INDEX(Matches!$I$2:$I$201,MATCH($A443&amp;"-7",Matches!$J$2:$J$201,0))="Void",INDEX(Matches!$G$2:$G$201,MATCH($A443&amp;"-7",Matches!$J$2:$J$201,0))="",INDEX(Matches!$H$2:$H$201,MATCH($A443&amp;"-7",Matches!$J$2:$J$201,0))=""),"",IF(AND($C443&lt;&gt;"",INDEX(Matches!$F$2:$F$201,MATCH($A443&amp;"-7",Matches!$J$2:$J$201,0))&lt;&gt;"",$C443&gt;=INDEX(Matches!$F$2:$F$201,MATCH($A443&amp;"-7",Matches!$J$2:$J$201,0))),"",IF(AND(P443=INDEX(Matches!$G$2:$G$201,MATCH($A443&amp;"-7",Matches!$J$2:$J$201,0)),Q443=INDEX(Matches!$H$2:$H$201,MATCH($A443&amp;"-7",Matches!$J$2:$J$201,0))),5,IF(SIGN(P443-Q443)&lt;&gt;SIGN(INDEX(Matches!$G$2:$G$201,MATCH($A443&amp;"-7",Matches!$J$2:$J$201,0))-INDEX(Matches!$H$2:$H$201,MATCH($A443&amp;"-7",Matches!$J$2:$J$201,0))),0,IF(P443-Q443=INDEX(Matches!$G$2:$G$201,MATCH($A443&amp;"-7",Matches!$J$2:$J$201,0))-INDEX(Matches!$H$2:$H$201,MATCH($A443&amp;"-7",Matches!$J$2:$J$201,0)),3,2))))),""))</f>
        <v/>
      </c>
      <c r="AE443" s="12" t="str">
        <f aca="false">IF(OR($B443="",R443="",S443=""),"",IFERROR(IF(OR(INDEX(Matches!$I$2:$I$201,MATCH($A443&amp;"-8",Matches!$J$2:$J$201,0))="Void",INDEX(Matches!$G$2:$G$201,MATCH($A443&amp;"-8",Matches!$J$2:$J$201,0))="",INDEX(Matches!$H$2:$H$201,MATCH($A443&amp;"-8",Matches!$J$2:$J$201,0))=""),"",IF(AND($C443&lt;&gt;"",INDEX(Matches!$F$2:$F$201,MATCH($A443&amp;"-8",Matches!$J$2:$J$201,0))&lt;&gt;"",$C443&gt;=INDEX(Matches!$F$2:$F$201,MATCH($A443&amp;"-8",Matches!$J$2:$J$201,0))),"",IF(AND(R443=INDEX(Matches!$G$2:$G$201,MATCH($A443&amp;"-8",Matches!$J$2:$J$201,0)),S443=INDEX(Matches!$H$2:$H$201,MATCH($A443&amp;"-8",Matches!$J$2:$J$201,0))),5,IF(SIGN(R443-S443)&lt;&gt;SIGN(INDEX(Matches!$G$2:$G$201,MATCH($A443&amp;"-8",Matches!$J$2:$J$201,0))-INDEX(Matches!$H$2:$H$201,MATCH($A443&amp;"-8",Matches!$J$2:$J$201,0))),0,IF(R443-S443=INDEX(Matches!$G$2:$G$201,MATCH($A443&amp;"-8",Matches!$J$2:$J$201,0))-INDEX(Matches!$H$2:$H$201,MATCH($A443&amp;"-8",Matches!$J$2:$J$201,0)),3,2))))),""))</f>
        <v/>
      </c>
      <c r="AF443" s="12" t="str">
        <f aca="false">IF(OR($B443="",T443="",U443=""),"",IFERROR(IF(OR(INDEX(Matches!$I$2:$I$201,MATCH($A443&amp;"-9",Matches!$J$2:$J$201,0))="Void",INDEX(Matches!$G$2:$G$201,MATCH($A443&amp;"-9",Matches!$J$2:$J$201,0))="",INDEX(Matches!$H$2:$H$201,MATCH($A443&amp;"-9",Matches!$J$2:$J$201,0))=""),"",IF(AND($C443&lt;&gt;"",INDEX(Matches!$F$2:$F$201,MATCH($A443&amp;"-9",Matches!$J$2:$J$201,0))&lt;&gt;"",$C443&gt;=INDEX(Matches!$F$2:$F$201,MATCH($A443&amp;"-9",Matches!$J$2:$J$201,0))),"",IF(AND(T443=INDEX(Matches!$G$2:$G$201,MATCH($A443&amp;"-9",Matches!$J$2:$J$201,0)),U443=INDEX(Matches!$H$2:$H$201,MATCH($A443&amp;"-9",Matches!$J$2:$J$201,0))),5,IF(SIGN(T443-U443)&lt;&gt;SIGN(INDEX(Matches!$G$2:$G$201,MATCH($A443&amp;"-9",Matches!$J$2:$J$201,0))-INDEX(Matches!$H$2:$H$201,MATCH($A443&amp;"-9",Matches!$J$2:$J$201,0))),0,IF(T443-U443=INDEX(Matches!$G$2:$G$201,MATCH($A443&amp;"-9",Matches!$J$2:$J$201,0))-INDEX(Matches!$H$2:$H$201,MATCH($A443&amp;"-9",Matches!$J$2:$J$201,0)),3,2))))),""))</f>
        <v/>
      </c>
      <c r="AG443" s="12" t="str">
        <f aca="false">IF(OR($B443="",V443="",W443=""),"",IFERROR(IF(OR(INDEX(Matches!$I$2:$I$201,MATCH($A443&amp;"-10",Matches!$J$2:$J$201,0))="Void",INDEX(Matches!$G$2:$G$201,MATCH($A443&amp;"-10",Matches!$J$2:$J$201,0))="",INDEX(Matches!$H$2:$H$201,MATCH($A443&amp;"-10",Matches!$J$2:$J$201,0))=""),"",IF(AND($C443&lt;&gt;"",INDEX(Matches!$F$2:$F$201,MATCH($A443&amp;"-10",Matches!$J$2:$J$201,0))&lt;&gt;"",$C443&gt;=INDEX(Matches!$F$2:$F$201,MATCH($A443&amp;"-10",Matches!$J$2:$J$201,0))),"",IF(AND(V443=INDEX(Matches!$G$2:$G$201,MATCH($A443&amp;"-10",Matches!$J$2:$J$201,0)),W443=INDEX(Matches!$H$2:$H$201,MATCH($A443&amp;"-10",Matches!$J$2:$J$201,0))),5,IF(SIGN(V443-W443)&lt;&gt;SIGN(INDEX(Matches!$G$2:$G$201,MATCH($A443&amp;"-10",Matches!$J$2:$J$201,0))-INDEX(Matches!$H$2:$H$201,MATCH($A443&amp;"-10",Matches!$J$2:$J$201,0))),0,IF(V443-W443=INDEX(Matches!$G$2:$G$201,MATCH($A443&amp;"-10",Matches!$J$2:$J$201,0))-INDEX(Matches!$H$2:$H$201,MATCH($A443&amp;"-10",Matches!$J$2:$J$201,0)),3,2))))),""))</f>
        <v/>
      </c>
      <c r="AH443" s="13" t="str">
        <f aca="false">IF($B443="","",SUM(X443:AG443))</f>
        <v/>
      </c>
      <c r="AI443" s="12" t="str">
        <f aca="false">IF($B443="","",COUNTIF(X443:AG443,5))</f>
        <v/>
      </c>
      <c r="AJ443" s="12" t="str">
        <f aca="false">IF($B443="","",COUNTIF(X443:AG443,"&gt;=2"))</f>
        <v/>
      </c>
      <c r="AK443" s="12" t="str">
        <f aca="false">IF($B443="","",COUNT(X443:AG443))</f>
        <v/>
      </c>
    </row>
    <row r="444" customFormat="false" ht="15" hidden="false" customHeight="false" outlineLevel="0" collapsed="false">
      <c r="A444" s="7"/>
      <c r="B444" s="7"/>
      <c r="C444" s="11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12" t="str">
        <f aca="false">IF(OR($B444="",D444="",E444=""),"",IFERROR(IF(OR(INDEX(Matches!$I$2:$I$201,MATCH($A444&amp;"-1",Matches!$J$2:$J$201,0))="Void",INDEX(Matches!$G$2:$G$201,MATCH($A444&amp;"-1",Matches!$J$2:$J$201,0))="",INDEX(Matches!$H$2:$H$201,MATCH($A444&amp;"-1",Matches!$J$2:$J$201,0))=""),"",IF(AND($C444&lt;&gt;"",INDEX(Matches!$F$2:$F$201,MATCH($A444&amp;"-1",Matches!$J$2:$J$201,0))&lt;&gt;"",$C444&gt;=INDEX(Matches!$F$2:$F$201,MATCH($A444&amp;"-1",Matches!$J$2:$J$201,0))),"",IF(AND(D444=INDEX(Matches!$G$2:$G$201,MATCH($A444&amp;"-1",Matches!$J$2:$J$201,0)),E444=INDEX(Matches!$H$2:$H$201,MATCH($A444&amp;"-1",Matches!$J$2:$J$201,0))),5,IF(SIGN(D444-E444)&lt;&gt;SIGN(INDEX(Matches!$G$2:$G$201,MATCH($A444&amp;"-1",Matches!$J$2:$J$201,0))-INDEX(Matches!$H$2:$H$201,MATCH($A444&amp;"-1",Matches!$J$2:$J$201,0))),0,IF(D444-E444=INDEX(Matches!$G$2:$G$201,MATCH($A444&amp;"-1",Matches!$J$2:$J$201,0))-INDEX(Matches!$H$2:$H$201,MATCH($A444&amp;"-1",Matches!$J$2:$J$201,0)),3,2))))),""))</f>
        <v/>
      </c>
      <c r="Y444" s="12" t="str">
        <f aca="false">IF(OR($B444="",F444="",G444=""),"",IFERROR(IF(OR(INDEX(Matches!$I$2:$I$201,MATCH($A444&amp;"-2",Matches!$J$2:$J$201,0))="Void",INDEX(Matches!$G$2:$G$201,MATCH($A444&amp;"-2",Matches!$J$2:$J$201,0))="",INDEX(Matches!$H$2:$H$201,MATCH($A444&amp;"-2",Matches!$J$2:$J$201,0))=""),"",IF(AND($C444&lt;&gt;"",INDEX(Matches!$F$2:$F$201,MATCH($A444&amp;"-2",Matches!$J$2:$J$201,0))&lt;&gt;"",$C444&gt;=INDEX(Matches!$F$2:$F$201,MATCH($A444&amp;"-2",Matches!$J$2:$J$201,0))),"",IF(AND(F444=INDEX(Matches!$G$2:$G$201,MATCH($A444&amp;"-2",Matches!$J$2:$J$201,0)),G444=INDEX(Matches!$H$2:$H$201,MATCH($A444&amp;"-2",Matches!$J$2:$J$201,0))),5,IF(SIGN(F444-G444)&lt;&gt;SIGN(INDEX(Matches!$G$2:$G$201,MATCH($A444&amp;"-2",Matches!$J$2:$J$201,0))-INDEX(Matches!$H$2:$H$201,MATCH($A444&amp;"-2",Matches!$J$2:$J$201,0))),0,IF(F444-G444=INDEX(Matches!$G$2:$G$201,MATCH($A444&amp;"-2",Matches!$J$2:$J$201,0))-INDEX(Matches!$H$2:$H$201,MATCH($A444&amp;"-2",Matches!$J$2:$J$201,0)),3,2))))),""))</f>
        <v/>
      </c>
      <c r="Z444" s="12" t="str">
        <f aca="false">IF(OR($B444="",H444="",I444=""),"",IFERROR(IF(OR(INDEX(Matches!$I$2:$I$201,MATCH($A444&amp;"-3",Matches!$J$2:$J$201,0))="Void",INDEX(Matches!$G$2:$G$201,MATCH($A444&amp;"-3",Matches!$J$2:$J$201,0))="",INDEX(Matches!$H$2:$H$201,MATCH($A444&amp;"-3",Matches!$J$2:$J$201,0))=""),"",IF(AND($C444&lt;&gt;"",INDEX(Matches!$F$2:$F$201,MATCH($A444&amp;"-3",Matches!$J$2:$J$201,0))&lt;&gt;"",$C444&gt;=INDEX(Matches!$F$2:$F$201,MATCH($A444&amp;"-3",Matches!$J$2:$J$201,0))),"",IF(AND(H444=INDEX(Matches!$G$2:$G$201,MATCH($A444&amp;"-3",Matches!$J$2:$J$201,0)),I444=INDEX(Matches!$H$2:$H$201,MATCH($A444&amp;"-3",Matches!$J$2:$J$201,0))),5,IF(SIGN(H444-I444)&lt;&gt;SIGN(INDEX(Matches!$G$2:$G$201,MATCH($A444&amp;"-3",Matches!$J$2:$J$201,0))-INDEX(Matches!$H$2:$H$201,MATCH($A444&amp;"-3",Matches!$J$2:$J$201,0))),0,IF(H444-I444=INDEX(Matches!$G$2:$G$201,MATCH($A444&amp;"-3",Matches!$J$2:$J$201,0))-INDEX(Matches!$H$2:$H$201,MATCH($A444&amp;"-3",Matches!$J$2:$J$201,0)),3,2))))),""))</f>
        <v/>
      </c>
      <c r="AA444" s="12" t="str">
        <f aca="false">IF(OR($B444="",J444="",K444=""),"",IFERROR(IF(OR(INDEX(Matches!$I$2:$I$201,MATCH($A444&amp;"-4",Matches!$J$2:$J$201,0))="Void",INDEX(Matches!$G$2:$G$201,MATCH($A444&amp;"-4",Matches!$J$2:$J$201,0))="",INDEX(Matches!$H$2:$H$201,MATCH($A444&amp;"-4",Matches!$J$2:$J$201,0))=""),"",IF(AND($C444&lt;&gt;"",INDEX(Matches!$F$2:$F$201,MATCH($A444&amp;"-4",Matches!$J$2:$J$201,0))&lt;&gt;"",$C444&gt;=INDEX(Matches!$F$2:$F$201,MATCH($A444&amp;"-4",Matches!$J$2:$J$201,0))),"",IF(AND(J444=INDEX(Matches!$G$2:$G$201,MATCH($A444&amp;"-4",Matches!$J$2:$J$201,0)),K444=INDEX(Matches!$H$2:$H$201,MATCH($A444&amp;"-4",Matches!$J$2:$J$201,0))),5,IF(SIGN(J444-K444)&lt;&gt;SIGN(INDEX(Matches!$G$2:$G$201,MATCH($A444&amp;"-4",Matches!$J$2:$J$201,0))-INDEX(Matches!$H$2:$H$201,MATCH($A444&amp;"-4",Matches!$J$2:$J$201,0))),0,IF(J444-K444=INDEX(Matches!$G$2:$G$201,MATCH($A444&amp;"-4",Matches!$J$2:$J$201,0))-INDEX(Matches!$H$2:$H$201,MATCH($A444&amp;"-4",Matches!$J$2:$J$201,0)),3,2))))),""))</f>
        <v/>
      </c>
      <c r="AB444" s="12" t="str">
        <f aca="false">IF(OR($B444="",L444="",M444=""),"",IFERROR(IF(OR(INDEX(Matches!$I$2:$I$201,MATCH($A444&amp;"-5",Matches!$J$2:$J$201,0))="Void",INDEX(Matches!$G$2:$G$201,MATCH($A444&amp;"-5",Matches!$J$2:$J$201,0))="",INDEX(Matches!$H$2:$H$201,MATCH($A444&amp;"-5",Matches!$J$2:$J$201,0))=""),"",IF(AND($C444&lt;&gt;"",INDEX(Matches!$F$2:$F$201,MATCH($A444&amp;"-5",Matches!$J$2:$J$201,0))&lt;&gt;"",$C444&gt;=INDEX(Matches!$F$2:$F$201,MATCH($A444&amp;"-5",Matches!$J$2:$J$201,0))),"",IF(AND(L444=INDEX(Matches!$G$2:$G$201,MATCH($A444&amp;"-5",Matches!$J$2:$J$201,0)),M444=INDEX(Matches!$H$2:$H$201,MATCH($A444&amp;"-5",Matches!$J$2:$J$201,0))),5,IF(SIGN(L444-M444)&lt;&gt;SIGN(INDEX(Matches!$G$2:$G$201,MATCH($A444&amp;"-5",Matches!$J$2:$J$201,0))-INDEX(Matches!$H$2:$H$201,MATCH($A444&amp;"-5",Matches!$J$2:$J$201,0))),0,IF(L444-M444=INDEX(Matches!$G$2:$G$201,MATCH($A444&amp;"-5",Matches!$J$2:$J$201,0))-INDEX(Matches!$H$2:$H$201,MATCH($A444&amp;"-5",Matches!$J$2:$J$201,0)),3,2))))),""))</f>
        <v/>
      </c>
      <c r="AC444" s="12" t="str">
        <f aca="false">IF(OR($B444="",N444="",O444=""),"",IFERROR(IF(OR(INDEX(Matches!$I$2:$I$201,MATCH($A444&amp;"-6",Matches!$J$2:$J$201,0))="Void",INDEX(Matches!$G$2:$G$201,MATCH($A444&amp;"-6",Matches!$J$2:$J$201,0))="",INDEX(Matches!$H$2:$H$201,MATCH($A444&amp;"-6",Matches!$J$2:$J$201,0))=""),"",IF(AND($C444&lt;&gt;"",INDEX(Matches!$F$2:$F$201,MATCH($A444&amp;"-6",Matches!$J$2:$J$201,0))&lt;&gt;"",$C444&gt;=INDEX(Matches!$F$2:$F$201,MATCH($A444&amp;"-6",Matches!$J$2:$J$201,0))),"",IF(AND(N444=INDEX(Matches!$G$2:$G$201,MATCH($A444&amp;"-6",Matches!$J$2:$J$201,0)),O444=INDEX(Matches!$H$2:$H$201,MATCH($A444&amp;"-6",Matches!$J$2:$J$201,0))),5,IF(SIGN(N444-O444)&lt;&gt;SIGN(INDEX(Matches!$G$2:$G$201,MATCH($A444&amp;"-6",Matches!$J$2:$J$201,0))-INDEX(Matches!$H$2:$H$201,MATCH($A444&amp;"-6",Matches!$J$2:$J$201,0))),0,IF(N444-O444=INDEX(Matches!$G$2:$G$201,MATCH($A444&amp;"-6",Matches!$J$2:$J$201,0))-INDEX(Matches!$H$2:$H$201,MATCH($A444&amp;"-6",Matches!$J$2:$J$201,0)),3,2))))),""))</f>
        <v/>
      </c>
      <c r="AD444" s="12" t="str">
        <f aca="false">IF(OR($B444="",P444="",Q444=""),"",IFERROR(IF(OR(INDEX(Matches!$I$2:$I$201,MATCH($A444&amp;"-7",Matches!$J$2:$J$201,0))="Void",INDEX(Matches!$G$2:$G$201,MATCH($A444&amp;"-7",Matches!$J$2:$J$201,0))="",INDEX(Matches!$H$2:$H$201,MATCH($A444&amp;"-7",Matches!$J$2:$J$201,0))=""),"",IF(AND($C444&lt;&gt;"",INDEX(Matches!$F$2:$F$201,MATCH($A444&amp;"-7",Matches!$J$2:$J$201,0))&lt;&gt;"",$C444&gt;=INDEX(Matches!$F$2:$F$201,MATCH($A444&amp;"-7",Matches!$J$2:$J$201,0))),"",IF(AND(P444=INDEX(Matches!$G$2:$G$201,MATCH($A444&amp;"-7",Matches!$J$2:$J$201,0)),Q444=INDEX(Matches!$H$2:$H$201,MATCH($A444&amp;"-7",Matches!$J$2:$J$201,0))),5,IF(SIGN(P444-Q444)&lt;&gt;SIGN(INDEX(Matches!$G$2:$G$201,MATCH($A444&amp;"-7",Matches!$J$2:$J$201,0))-INDEX(Matches!$H$2:$H$201,MATCH($A444&amp;"-7",Matches!$J$2:$J$201,0))),0,IF(P444-Q444=INDEX(Matches!$G$2:$G$201,MATCH($A444&amp;"-7",Matches!$J$2:$J$201,0))-INDEX(Matches!$H$2:$H$201,MATCH($A444&amp;"-7",Matches!$J$2:$J$201,0)),3,2))))),""))</f>
        <v/>
      </c>
      <c r="AE444" s="12" t="str">
        <f aca="false">IF(OR($B444="",R444="",S444=""),"",IFERROR(IF(OR(INDEX(Matches!$I$2:$I$201,MATCH($A444&amp;"-8",Matches!$J$2:$J$201,0))="Void",INDEX(Matches!$G$2:$G$201,MATCH($A444&amp;"-8",Matches!$J$2:$J$201,0))="",INDEX(Matches!$H$2:$H$201,MATCH($A444&amp;"-8",Matches!$J$2:$J$201,0))=""),"",IF(AND($C444&lt;&gt;"",INDEX(Matches!$F$2:$F$201,MATCH($A444&amp;"-8",Matches!$J$2:$J$201,0))&lt;&gt;"",$C444&gt;=INDEX(Matches!$F$2:$F$201,MATCH($A444&amp;"-8",Matches!$J$2:$J$201,0))),"",IF(AND(R444=INDEX(Matches!$G$2:$G$201,MATCH($A444&amp;"-8",Matches!$J$2:$J$201,0)),S444=INDEX(Matches!$H$2:$H$201,MATCH($A444&amp;"-8",Matches!$J$2:$J$201,0))),5,IF(SIGN(R444-S444)&lt;&gt;SIGN(INDEX(Matches!$G$2:$G$201,MATCH($A444&amp;"-8",Matches!$J$2:$J$201,0))-INDEX(Matches!$H$2:$H$201,MATCH($A444&amp;"-8",Matches!$J$2:$J$201,0))),0,IF(R444-S444=INDEX(Matches!$G$2:$G$201,MATCH($A444&amp;"-8",Matches!$J$2:$J$201,0))-INDEX(Matches!$H$2:$H$201,MATCH($A444&amp;"-8",Matches!$J$2:$J$201,0)),3,2))))),""))</f>
        <v/>
      </c>
      <c r="AF444" s="12" t="str">
        <f aca="false">IF(OR($B444="",T444="",U444=""),"",IFERROR(IF(OR(INDEX(Matches!$I$2:$I$201,MATCH($A444&amp;"-9",Matches!$J$2:$J$201,0))="Void",INDEX(Matches!$G$2:$G$201,MATCH($A444&amp;"-9",Matches!$J$2:$J$201,0))="",INDEX(Matches!$H$2:$H$201,MATCH($A444&amp;"-9",Matches!$J$2:$J$201,0))=""),"",IF(AND($C444&lt;&gt;"",INDEX(Matches!$F$2:$F$201,MATCH($A444&amp;"-9",Matches!$J$2:$J$201,0))&lt;&gt;"",$C444&gt;=INDEX(Matches!$F$2:$F$201,MATCH($A444&amp;"-9",Matches!$J$2:$J$201,0))),"",IF(AND(T444=INDEX(Matches!$G$2:$G$201,MATCH($A444&amp;"-9",Matches!$J$2:$J$201,0)),U444=INDEX(Matches!$H$2:$H$201,MATCH($A444&amp;"-9",Matches!$J$2:$J$201,0))),5,IF(SIGN(T444-U444)&lt;&gt;SIGN(INDEX(Matches!$G$2:$G$201,MATCH($A444&amp;"-9",Matches!$J$2:$J$201,0))-INDEX(Matches!$H$2:$H$201,MATCH($A444&amp;"-9",Matches!$J$2:$J$201,0))),0,IF(T444-U444=INDEX(Matches!$G$2:$G$201,MATCH($A444&amp;"-9",Matches!$J$2:$J$201,0))-INDEX(Matches!$H$2:$H$201,MATCH($A444&amp;"-9",Matches!$J$2:$J$201,0)),3,2))))),""))</f>
        <v/>
      </c>
      <c r="AG444" s="12" t="str">
        <f aca="false">IF(OR($B444="",V444="",W444=""),"",IFERROR(IF(OR(INDEX(Matches!$I$2:$I$201,MATCH($A444&amp;"-10",Matches!$J$2:$J$201,0))="Void",INDEX(Matches!$G$2:$G$201,MATCH($A444&amp;"-10",Matches!$J$2:$J$201,0))="",INDEX(Matches!$H$2:$H$201,MATCH($A444&amp;"-10",Matches!$J$2:$J$201,0))=""),"",IF(AND($C444&lt;&gt;"",INDEX(Matches!$F$2:$F$201,MATCH($A444&amp;"-10",Matches!$J$2:$J$201,0))&lt;&gt;"",$C444&gt;=INDEX(Matches!$F$2:$F$201,MATCH($A444&amp;"-10",Matches!$J$2:$J$201,0))),"",IF(AND(V444=INDEX(Matches!$G$2:$G$201,MATCH($A444&amp;"-10",Matches!$J$2:$J$201,0)),W444=INDEX(Matches!$H$2:$H$201,MATCH($A444&amp;"-10",Matches!$J$2:$J$201,0))),5,IF(SIGN(V444-W444)&lt;&gt;SIGN(INDEX(Matches!$G$2:$G$201,MATCH($A444&amp;"-10",Matches!$J$2:$J$201,0))-INDEX(Matches!$H$2:$H$201,MATCH($A444&amp;"-10",Matches!$J$2:$J$201,0))),0,IF(V444-W444=INDEX(Matches!$G$2:$G$201,MATCH($A444&amp;"-10",Matches!$J$2:$J$201,0))-INDEX(Matches!$H$2:$H$201,MATCH($A444&amp;"-10",Matches!$J$2:$J$201,0)),3,2))))),""))</f>
        <v/>
      </c>
      <c r="AH444" s="13" t="str">
        <f aca="false">IF($B444="","",SUM(X444:AG444))</f>
        <v/>
      </c>
      <c r="AI444" s="12" t="str">
        <f aca="false">IF($B444="","",COUNTIF(X444:AG444,5))</f>
        <v/>
      </c>
      <c r="AJ444" s="12" t="str">
        <f aca="false">IF($B444="","",COUNTIF(X444:AG444,"&gt;=2"))</f>
        <v/>
      </c>
      <c r="AK444" s="12" t="str">
        <f aca="false">IF($B444="","",COUNT(X444:AG444))</f>
        <v/>
      </c>
    </row>
    <row r="445" customFormat="false" ht="15" hidden="false" customHeight="false" outlineLevel="0" collapsed="false">
      <c r="A445" s="7"/>
      <c r="B445" s="7"/>
      <c r="C445" s="11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12" t="str">
        <f aca="false">IF(OR($B445="",D445="",E445=""),"",IFERROR(IF(OR(INDEX(Matches!$I$2:$I$201,MATCH($A445&amp;"-1",Matches!$J$2:$J$201,0))="Void",INDEX(Matches!$G$2:$G$201,MATCH($A445&amp;"-1",Matches!$J$2:$J$201,0))="",INDEX(Matches!$H$2:$H$201,MATCH($A445&amp;"-1",Matches!$J$2:$J$201,0))=""),"",IF(AND($C445&lt;&gt;"",INDEX(Matches!$F$2:$F$201,MATCH($A445&amp;"-1",Matches!$J$2:$J$201,0))&lt;&gt;"",$C445&gt;=INDEX(Matches!$F$2:$F$201,MATCH($A445&amp;"-1",Matches!$J$2:$J$201,0))),"",IF(AND(D445=INDEX(Matches!$G$2:$G$201,MATCH($A445&amp;"-1",Matches!$J$2:$J$201,0)),E445=INDEX(Matches!$H$2:$H$201,MATCH($A445&amp;"-1",Matches!$J$2:$J$201,0))),5,IF(SIGN(D445-E445)&lt;&gt;SIGN(INDEX(Matches!$G$2:$G$201,MATCH($A445&amp;"-1",Matches!$J$2:$J$201,0))-INDEX(Matches!$H$2:$H$201,MATCH($A445&amp;"-1",Matches!$J$2:$J$201,0))),0,IF(D445-E445=INDEX(Matches!$G$2:$G$201,MATCH($A445&amp;"-1",Matches!$J$2:$J$201,0))-INDEX(Matches!$H$2:$H$201,MATCH($A445&amp;"-1",Matches!$J$2:$J$201,0)),3,2))))),""))</f>
        <v/>
      </c>
      <c r="Y445" s="12" t="str">
        <f aca="false">IF(OR($B445="",F445="",G445=""),"",IFERROR(IF(OR(INDEX(Matches!$I$2:$I$201,MATCH($A445&amp;"-2",Matches!$J$2:$J$201,0))="Void",INDEX(Matches!$G$2:$G$201,MATCH($A445&amp;"-2",Matches!$J$2:$J$201,0))="",INDEX(Matches!$H$2:$H$201,MATCH($A445&amp;"-2",Matches!$J$2:$J$201,0))=""),"",IF(AND($C445&lt;&gt;"",INDEX(Matches!$F$2:$F$201,MATCH($A445&amp;"-2",Matches!$J$2:$J$201,0))&lt;&gt;"",$C445&gt;=INDEX(Matches!$F$2:$F$201,MATCH($A445&amp;"-2",Matches!$J$2:$J$201,0))),"",IF(AND(F445=INDEX(Matches!$G$2:$G$201,MATCH($A445&amp;"-2",Matches!$J$2:$J$201,0)),G445=INDEX(Matches!$H$2:$H$201,MATCH($A445&amp;"-2",Matches!$J$2:$J$201,0))),5,IF(SIGN(F445-G445)&lt;&gt;SIGN(INDEX(Matches!$G$2:$G$201,MATCH($A445&amp;"-2",Matches!$J$2:$J$201,0))-INDEX(Matches!$H$2:$H$201,MATCH($A445&amp;"-2",Matches!$J$2:$J$201,0))),0,IF(F445-G445=INDEX(Matches!$G$2:$G$201,MATCH($A445&amp;"-2",Matches!$J$2:$J$201,0))-INDEX(Matches!$H$2:$H$201,MATCH($A445&amp;"-2",Matches!$J$2:$J$201,0)),3,2))))),""))</f>
        <v/>
      </c>
      <c r="Z445" s="12" t="str">
        <f aca="false">IF(OR($B445="",H445="",I445=""),"",IFERROR(IF(OR(INDEX(Matches!$I$2:$I$201,MATCH($A445&amp;"-3",Matches!$J$2:$J$201,0))="Void",INDEX(Matches!$G$2:$G$201,MATCH($A445&amp;"-3",Matches!$J$2:$J$201,0))="",INDEX(Matches!$H$2:$H$201,MATCH($A445&amp;"-3",Matches!$J$2:$J$201,0))=""),"",IF(AND($C445&lt;&gt;"",INDEX(Matches!$F$2:$F$201,MATCH($A445&amp;"-3",Matches!$J$2:$J$201,0))&lt;&gt;"",$C445&gt;=INDEX(Matches!$F$2:$F$201,MATCH($A445&amp;"-3",Matches!$J$2:$J$201,0))),"",IF(AND(H445=INDEX(Matches!$G$2:$G$201,MATCH($A445&amp;"-3",Matches!$J$2:$J$201,0)),I445=INDEX(Matches!$H$2:$H$201,MATCH($A445&amp;"-3",Matches!$J$2:$J$201,0))),5,IF(SIGN(H445-I445)&lt;&gt;SIGN(INDEX(Matches!$G$2:$G$201,MATCH($A445&amp;"-3",Matches!$J$2:$J$201,0))-INDEX(Matches!$H$2:$H$201,MATCH($A445&amp;"-3",Matches!$J$2:$J$201,0))),0,IF(H445-I445=INDEX(Matches!$G$2:$G$201,MATCH($A445&amp;"-3",Matches!$J$2:$J$201,0))-INDEX(Matches!$H$2:$H$201,MATCH($A445&amp;"-3",Matches!$J$2:$J$201,0)),3,2))))),""))</f>
        <v/>
      </c>
      <c r="AA445" s="12" t="str">
        <f aca="false">IF(OR($B445="",J445="",K445=""),"",IFERROR(IF(OR(INDEX(Matches!$I$2:$I$201,MATCH($A445&amp;"-4",Matches!$J$2:$J$201,0))="Void",INDEX(Matches!$G$2:$G$201,MATCH($A445&amp;"-4",Matches!$J$2:$J$201,0))="",INDEX(Matches!$H$2:$H$201,MATCH($A445&amp;"-4",Matches!$J$2:$J$201,0))=""),"",IF(AND($C445&lt;&gt;"",INDEX(Matches!$F$2:$F$201,MATCH($A445&amp;"-4",Matches!$J$2:$J$201,0))&lt;&gt;"",$C445&gt;=INDEX(Matches!$F$2:$F$201,MATCH($A445&amp;"-4",Matches!$J$2:$J$201,0))),"",IF(AND(J445=INDEX(Matches!$G$2:$G$201,MATCH($A445&amp;"-4",Matches!$J$2:$J$201,0)),K445=INDEX(Matches!$H$2:$H$201,MATCH($A445&amp;"-4",Matches!$J$2:$J$201,0))),5,IF(SIGN(J445-K445)&lt;&gt;SIGN(INDEX(Matches!$G$2:$G$201,MATCH($A445&amp;"-4",Matches!$J$2:$J$201,0))-INDEX(Matches!$H$2:$H$201,MATCH($A445&amp;"-4",Matches!$J$2:$J$201,0))),0,IF(J445-K445=INDEX(Matches!$G$2:$G$201,MATCH($A445&amp;"-4",Matches!$J$2:$J$201,0))-INDEX(Matches!$H$2:$H$201,MATCH($A445&amp;"-4",Matches!$J$2:$J$201,0)),3,2))))),""))</f>
        <v/>
      </c>
      <c r="AB445" s="12" t="str">
        <f aca="false">IF(OR($B445="",L445="",M445=""),"",IFERROR(IF(OR(INDEX(Matches!$I$2:$I$201,MATCH($A445&amp;"-5",Matches!$J$2:$J$201,0))="Void",INDEX(Matches!$G$2:$G$201,MATCH($A445&amp;"-5",Matches!$J$2:$J$201,0))="",INDEX(Matches!$H$2:$H$201,MATCH($A445&amp;"-5",Matches!$J$2:$J$201,0))=""),"",IF(AND($C445&lt;&gt;"",INDEX(Matches!$F$2:$F$201,MATCH($A445&amp;"-5",Matches!$J$2:$J$201,0))&lt;&gt;"",$C445&gt;=INDEX(Matches!$F$2:$F$201,MATCH($A445&amp;"-5",Matches!$J$2:$J$201,0))),"",IF(AND(L445=INDEX(Matches!$G$2:$G$201,MATCH($A445&amp;"-5",Matches!$J$2:$J$201,0)),M445=INDEX(Matches!$H$2:$H$201,MATCH($A445&amp;"-5",Matches!$J$2:$J$201,0))),5,IF(SIGN(L445-M445)&lt;&gt;SIGN(INDEX(Matches!$G$2:$G$201,MATCH($A445&amp;"-5",Matches!$J$2:$J$201,0))-INDEX(Matches!$H$2:$H$201,MATCH($A445&amp;"-5",Matches!$J$2:$J$201,0))),0,IF(L445-M445=INDEX(Matches!$G$2:$G$201,MATCH($A445&amp;"-5",Matches!$J$2:$J$201,0))-INDEX(Matches!$H$2:$H$201,MATCH($A445&amp;"-5",Matches!$J$2:$J$201,0)),3,2))))),""))</f>
        <v/>
      </c>
      <c r="AC445" s="12" t="str">
        <f aca="false">IF(OR($B445="",N445="",O445=""),"",IFERROR(IF(OR(INDEX(Matches!$I$2:$I$201,MATCH($A445&amp;"-6",Matches!$J$2:$J$201,0))="Void",INDEX(Matches!$G$2:$G$201,MATCH($A445&amp;"-6",Matches!$J$2:$J$201,0))="",INDEX(Matches!$H$2:$H$201,MATCH($A445&amp;"-6",Matches!$J$2:$J$201,0))=""),"",IF(AND($C445&lt;&gt;"",INDEX(Matches!$F$2:$F$201,MATCH($A445&amp;"-6",Matches!$J$2:$J$201,0))&lt;&gt;"",$C445&gt;=INDEX(Matches!$F$2:$F$201,MATCH($A445&amp;"-6",Matches!$J$2:$J$201,0))),"",IF(AND(N445=INDEX(Matches!$G$2:$G$201,MATCH($A445&amp;"-6",Matches!$J$2:$J$201,0)),O445=INDEX(Matches!$H$2:$H$201,MATCH($A445&amp;"-6",Matches!$J$2:$J$201,0))),5,IF(SIGN(N445-O445)&lt;&gt;SIGN(INDEX(Matches!$G$2:$G$201,MATCH($A445&amp;"-6",Matches!$J$2:$J$201,0))-INDEX(Matches!$H$2:$H$201,MATCH($A445&amp;"-6",Matches!$J$2:$J$201,0))),0,IF(N445-O445=INDEX(Matches!$G$2:$G$201,MATCH($A445&amp;"-6",Matches!$J$2:$J$201,0))-INDEX(Matches!$H$2:$H$201,MATCH($A445&amp;"-6",Matches!$J$2:$J$201,0)),3,2))))),""))</f>
        <v/>
      </c>
      <c r="AD445" s="12" t="str">
        <f aca="false">IF(OR($B445="",P445="",Q445=""),"",IFERROR(IF(OR(INDEX(Matches!$I$2:$I$201,MATCH($A445&amp;"-7",Matches!$J$2:$J$201,0))="Void",INDEX(Matches!$G$2:$G$201,MATCH($A445&amp;"-7",Matches!$J$2:$J$201,0))="",INDEX(Matches!$H$2:$H$201,MATCH($A445&amp;"-7",Matches!$J$2:$J$201,0))=""),"",IF(AND($C445&lt;&gt;"",INDEX(Matches!$F$2:$F$201,MATCH($A445&amp;"-7",Matches!$J$2:$J$201,0))&lt;&gt;"",$C445&gt;=INDEX(Matches!$F$2:$F$201,MATCH($A445&amp;"-7",Matches!$J$2:$J$201,0))),"",IF(AND(P445=INDEX(Matches!$G$2:$G$201,MATCH($A445&amp;"-7",Matches!$J$2:$J$201,0)),Q445=INDEX(Matches!$H$2:$H$201,MATCH($A445&amp;"-7",Matches!$J$2:$J$201,0))),5,IF(SIGN(P445-Q445)&lt;&gt;SIGN(INDEX(Matches!$G$2:$G$201,MATCH($A445&amp;"-7",Matches!$J$2:$J$201,0))-INDEX(Matches!$H$2:$H$201,MATCH($A445&amp;"-7",Matches!$J$2:$J$201,0))),0,IF(P445-Q445=INDEX(Matches!$G$2:$G$201,MATCH($A445&amp;"-7",Matches!$J$2:$J$201,0))-INDEX(Matches!$H$2:$H$201,MATCH($A445&amp;"-7",Matches!$J$2:$J$201,0)),3,2))))),""))</f>
        <v/>
      </c>
      <c r="AE445" s="12" t="str">
        <f aca="false">IF(OR($B445="",R445="",S445=""),"",IFERROR(IF(OR(INDEX(Matches!$I$2:$I$201,MATCH($A445&amp;"-8",Matches!$J$2:$J$201,0))="Void",INDEX(Matches!$G$2:$G$201,MATCH($A445&amp;"-8",Matches!$J$2:$J$201,0))="",INDEX(Matches!$H$2:$H$201,MATCH($A445&amp;"-8",Matches!$J$2:$J$201,0))=""),"",IF(AND($C445&lt;&gt;"",INDEX(Matches!$F$2:$F$201,MATCH($A445&amp;"-8",Matches!$J$2:$J$201,0))&lt;&gt;"",$C445&gt;=INDEX(Matches!$F$2:$F$201,MATCH($A445&amp;"-8",Matches!$J$2:$J$201,0))),"",IF(AND(R445=INDEX(Matches!$G$2:$G$201,MATCH($A445&amp;"-8",Matches!$J$2:$J$201,0)),S445=INDEX(Matches!$H$2:$H$201,MATCH($A445&amp;"-8",Matches!$J$2:$J$201,0))),5,IF(SIGN(R445-S445)&lt;&gt;SIGN(INDEX(Matches!$G$2:$G$201,MATCH($A445&amp;"-8",Matches!$J$2:$J$201,0))-INDEX(Matches!$H$2:$H$201,MATCH($A445&amp;"-8",Matches!$J$2:$J$201,0))),0,IF(R445-S445=INDEX(Matches!$G$2:$G$201,MATCH($A445&amp;"-8",Matches!$J$2:$J$201,0))-INDEX(Matches!$H$2:$H$201,MATCH($A445&amp;"-8",Matches!$J$2:$J$201,0)),3,2))))),""))</f>
        <v/>
      </c>
      <c r="AF445" s="12" t="str">
        <f aca="false">IF(OR($B445="",T445="",U445=""),"",IFERROR(IF(OR(INDEX(Matches!$I$2:$I$201,MATCH($A445&amp;"-9",Matches!$J$2:$J$201,0))="Void",INDEX(Matches!$G$2:$G$201,MATCH($A445&amp;"-9",Matches!$J$2:$J$201,0))="",INDEX(Matches!$H$2:$H$201,MATCH($A445&amp;"-9",Matches!$J$2:$J$201,0))=""),"",IF(AND($C445&lt;&gt;"",INDEX(Matches!$F$2:$F$201,MATCH($A445&amp;"-9",Matches!$J$2:$J$201,0))&lt;&gt;"",$C445&gt;=INDEX(Matches!$F$2:$F$201,MATCH($A445&amp;"-9",Matches!$J$2:$J$201,0))),"",IF(AND(T445=INDEX(Matches!$G$2:$G$201,MATCH($A445&amp;"-9",Matches!$J$2:$J$201,0)),U445=INDEX(Matches!$H$2:$H$201,MATCH($A445&amp;"-9",Matches!$J$2:$J$201,0))),5,IF(SIGN(T445-U445)&lt;&gt;SIGN(INDEX(Matches!$G$2:$G$201,MATCH($A445&amp;"-9",Matches!$J$2:$J$201,0))-INDEX(Matches!$H$2:$H$201,MATCH($A445&amp;"-9",Matches!$J$2:$J$201,0))),0,IF(T445-U445=INDEX(Matches!$G$2:$G$201,MATCH($A445&amp;"-9",Matches!$J$2:$J$201,0))-INDEX(Matches!$H$2:$H$201,MATCH($A445&amp;"-9",Matches!$J$2:$J$201,0)),3,2))))),""))</f>
        <v/>
      </c>
      <c r="AG445" s="12" t="str">
        <f aca="false">IF(OR($B445="",V445="",W445=""),"",IFERROR(IF(OR(INDEX(Matches!$I$2:$I$201,MATCH($A445&amp;"-10",Matches!$J$2:$J$201,0))="Void",INDEX(Matches!$G$2:$G$201,MATCH($A445&amp;"-10",Matches!$J$2:$J$201,0))="",INDEX(Matches!$H$2:$H$201,MATCH($A445&amp;"-10",Matches!$J$2:$J$201,0))=""),"",IF(AND($C445&lt;&gt;"",INDEX(Matches!$F$2:$F$201,MATCH($A445&amp;"-10",Matches!$J$2:$J$201,0))&lt;&gt;"",$C445&gt;=INDEX(Matches!$F$2:$F$201,MATCH($A445&amp;"-10",Matches!$J$2:$J$201,0))),"",IF(AND(V445=INDEX(Matches!$G$2:$G$201,MATCH($A445&amp;"-10",Matches!$J$2:$J$201,0)),W445=INDEX(Matches!$H$2:$H$201,MATCH($A445&amp;"-10",Matches!$J$2:$J$201,0))),5,IF(SIGN(V445-W445)&lt;&gt;SIGN(INDEX(Matches!$G$2:$G$201,MATCH($A445&amp;"-10",Matches!$J$2:$J$201,0))-INDEX(Matches!$H$2:$H$201,MATCH($A445&amp;"-10",Matches!$J$2:$J$201,0))),0,IF(V445-W445=INDEX(Matches!$G$2:$G$201,MATCH($A445&amp;"-10",Matches!$J$2:$J$201,0))-INDEX(Matches!$H$2:$H$201,MATCH($A445&amp;"-10",Matches!$J$2:$J$201,0)),3,2))))),""))</f>
        <v/>
      </c>
      <c r="AH445" s="13" t="str">
        <f aca="false">IF($B445="","",SUM(X445:AG445))</f>
        <v/>
      </c>
      <c r="AI445" s="12" t="str">
        <f aca="false">IF($B445="","",COUNTIF(X445:AG445,5))</f>
        <v/>
      </c>
      <c r="AJ445" s="12" t="str">
        <f aca="false">IF($B445="","",COUNTIF(X445:AG445,"&gt;=2"))</f>
        <v/>
      </c>
      <c r="AK445" s="12" t="str">
        <f aca="false">IF($B445="","",COUNT(X445:AG445))</f>
        <v/>
      </c>
    </row>
    <row r="446" customFormat="false" ht="15" hidden="false" customHeight="false" outlineLevel="0" collapsed="false">
      <c r="A446" s="7"/>
      <c r="B446" s="7"/>
      <c r="C446" s="11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12" t="str">
        <f aca="false">IF(OR($B446="",D446="",E446=""),"",IFERROR(IF(OR(INDEX(Matches!$I$2:$I$201,MATCH($A446&amp;"-1",Matches!$J$2:$J$201,0))="Void",INDEX(Matches!$G$2:$G$201,MATCH($A446&amp;"-1",Matches!$J$2:$J$201,0))="",INDEX(Matches!$H$2:$H$201,MATCH($A446&amp;"-1",Matches!$J$2:$J$201,0))=""),"",IF(AND($C446&lt;&gt;"",INDEX(Matches!$F$2:$F$201,MATCH($A446&amp;"-1",Matches!$J$2:$J$201,0))&lt;&gt;"",$C446&gt;=INDEX(Matches!$F$2:$F$201,MATCH($A446&amp;"-1",Matches!$J$2:$J$201,0))),"",IF(AND(D446=INDEX(Matches!$G$2:$G$201,MATCH($A446&amp;"-1",Matches!$J$2:$J$201,0)),E446=INDEX(Matches!$H$2:$H$201,MATCH($A446&amp;"-1",Matches!$J$2:$J$201,0))),5,IF(SIGN(D446-E446)&lt;&gt;SIGN(INDEX(Matches!$G$2:$G$201,MATCH($A446&amp;"-1",Matches!$J$2:$J$201,0))-INDEX(Matches!$H$2:$H$201,MATCH($A446&amp;"-1",Matches!$J$2:$J$201,0))),0,IF(D446-E446=INDEX(Matches!$G$2:$G$201,MATCH($A446&amp;"-1",Matches!$J$2:$J$201,0))-INDEX(Matches!$H$2:$H$201,MATCH($A446&amp;"-1",Matches!$J$2:$J$201,0)),3,2))))),""))</f>
        <v/>
      </c>
      <c r="Y446" s="12" t="str">
        <f aca="false">IF(OR($B446="",F446="",G446=""),"",IFERROR(IF(OR(INDEX(Matches!$I$2:$I$201,MATCH($A446&amp;"-2",Matches!$J$2:$J$201,0))="Void",INDEX(Matches!$G$2:$G$201,MATCH($A446&amp;"-2",Matches!$J$2:$J$201,0))="",INDEX(Matches!$H$2:$H$201,MATCH($A446&amp;"-2",Matches!$J$2:$J$201,0))=""),"",IF(AND($C446&lt;&gt;"",INDEX(Matches!$F$2:$F$201,MATCH($A446&amp;"-2",Matches!$J$2:$J$201,0))&lt;&gt;"",$C446&gt;=INDEX(Matches!$F$2:$F$201,MATCH($A446&amp;"-2",Matches!$J$2:$J$201,0))),"",IF(AND(F446=INDEX(Matches!$G$2:$G$201,MATCH($A446&amp;"-2",Matches!$J$2:$J$201,0)),G446=INDEX(Matches!$H$2:$H$201,MATCH($A446&amp;"-2",Matches!$J$2:$J$201,0))),5,IF(SIGN(F446-G446)&lt;&gt;SIGN(INDEX(Matches!$G$2:$G$201,MATCH($A446&amp;"-2",Matches!$J$2:$J$201,0))-INDEX(Matches!$H$2:$H$201,MATCH($A446&amp;"-2",Matches!$J$2:$J$201,0))),0,IF(F446-G446=INDEX(Matches!$G$2:$G$201,MATCH($A446&amp;"-2",Matches!$J$2:$J$201,0))-INDEX(Matches!$H$2:$H$201,MATCH($A446&amp;"-2",Matches!$J$2:$J$201,0)),3,2))))),""))</f>
        <v/>
      </c>
      <c r="Z446" s="12" t="str">
        <f aca="false">IF(OR($B446="",H446="",I446=""),"",IFERROR(IF(OR(INDEX(Matches!$I$2:$I$201,MATCH($A446&amp;"-3",Matches!$J$2:$J$201,0))="Void",INDEX(Matches!$G$2:$G$201,MATCH($A446&amp;"-3",Matches!$J$2:$J$201,0))="",INDEX(Matches!$H$2:$H$201,MATCH($A446&amp;"-3",Matches!$J$2:$J$201,0))=""),"",IF(AND($C446&lt;&gt;"",INDEX(Matches!$F$2:$F$201,MATCH($A446&amp;"-3",Matches!$J$2:$J$201,0))&lt;&gt;"",$C446&gt;=INDEX(Matches!$F$2:$F$201,MATCH($A446&amp;"-3",Matches!$J$2:$J$201,0))),"",IF(AND(H446=INDEX(Matches!$G$2:$G$201,MATCH($A446&amp;"-3",Matches!$J$2:$J$201,0)),I446=INDEX(Matches!$H$2:$H$201,MATCH($A446&amp;"-3",Matches!$J$2:$J$201,0))),5,IF(SIGN(H446-I446)&lt;&gt;SIGN(INDEX(Matches!$G$2:$G$201,MATCH($A446&amp;"-3",Matches!$J$2:$J$201,0))-INDEX(Matches!$H$2:$H$201,MATCH($A446&amp;"-3",Matches!$J$2:$J$201,0))),0,IF(H446-I446=INDEX(Matches!$G$2:$G$201,MATCH($A446&amp;"-3",Matches!$J$2:$J$201,0))-INDEX(Matches!$H$2:$H$201,MATCH($A446&amp;"-3",Matches!$J$2:$J$201,0)),3,2))))),""))</f>
        <v/>
      </c>
      <c r="AA446" s="12" t="str">
        <f aca="false">IF(OR($B446="",J446="",K446=""),"",IFERROR(IF(OR(INDEX(Matches!$I$2:$I$201,MATCH($A446&amp;"-4",Matches!$J$2:$J$201,0))="Void",INDEX(Matches!$G$2:$G$201,MATCH($A446&amp;"-4",Matches!$J$2:$J$201,0))="",INDEX(Matches!$H$2:$H$201,MATCH($A446&amp;"-4",Matches!$J$2:$J$201,0))=""),"",IF(AND($C446&lt;&gt;"",INDEX(Matches!$F$2:$F$201,MATCH($A446&amp;"-4",Matches!$J$2:$J$201,0))&lt;&gt;"",$C446&gt;=INDEX(Matches!$F$2:$F$201,MATCH($A446&amp;"-4",Matches!$J$2:$J$201,0))),"",IF(AND(J446=INDEX(Matches!$G$2:$G$201,MATCH($A446&amp;"-4",Matches!$J$2:$J$201,0)),K446=INDEX(Matches!$H$2:$H$201,MATCH($A446&amp;"-4",Matches!$J$2:$J$201,0))),5,IF(SIGN(J446-K446)&lt;&gt;SIGN(INDEX(Matches!$G$2:$G$201,MATCH($A446&amp;"-4",Matches!$J$2:$J$201,0))-INDEX(Matches!$H$2:$H$201,MATCH($A446&amp;"-4",Matches!$J$2:$J$201,0))),0,IF(J446-K446=INDEX(Matches!$G$2:$G$201,MATCH($A446&amp;"-4",Matches!$J$2:$J$201,0))-INDEX(Matches!$H$2:$H$201,MATCH($A446&amp;"-4",Matches!$J$2:$J$201,0)),3,2))))),""))</f>
        <v/>
      </c>
      <c r="AB446" s="12" t="str">
        <f aca="false">IF(OR($B446="",L446="",M446=""),"",IFERROR(IF(OR(INDEX(Matches!$I$2:$I$201,MATCH($A446&amp;"-5",Matches!$J$2:$J$201,0))="Void",INDEX(Matches!$G$2:$G$201,MATCH($A446&amp;"-5",Matches!$J$2:$J$201,0))="",INDEX(Matches!$H$2:$H$201,MATCH($A446&amp;"-5",Matches!$J$2:$J$201,0))=""),"",IF(AND($C446&lt;&gt;"",INDEX(Matches!$F$2:$F$201,MATCH($A446&amp;"-5",Matches!$J$2:$J$201,0))&lt;&gt;"",$C446&gt;=INDEX(Matches!$F$2:$F$201,MATCH($A446&amp;"-5",Matches!$J$2:$J$201,0))),"",IF(AND(L446=INDEX(Matches!$G$2:$G$201,MATCH($A446&amp;"-5",Matches!$J$2:$J$201,0)),M446=INDEX(Matches!$H$2:$H$201,MATCH($A446&amp;"-5",Matches!$J$2:$J$201,0))),5,IF(SIGN(L446-M446)&lt;&gt;SIGN(INDEX(Matches!$G$2:$G$201,MATCH($A446&amp;"-5",Matches!$J$2:$J$201,0))-INDEX(Matches!$H$2:$H$201,MATCH($A446&amp;"-5",Matches!$J$2:$J$201,0))),0,IF(L446-M446=INDEX(Matches!$G$2:$G$201,MATCH($A446&amp;"-5",Matches!$J$2:$J$201,0))-INDEX(Matches!$H$2:$H$201,MATCH($A446&amp;"-5",Matches!$J$2:$J$201,0)),3,2))))),""))</f>
        <v/>
      </c>
      <c r="AC446" s="12" t="str">
        <f aca="false">IF(OR($B446="",N446="",O446=""),"",IFERROR(IF(OR(INDEX(Matches!$I$2:$I$201,MATCH($A446&amp;"-6",Matches!$J$2:$J$201,0))="Void",INDEX(Matches!$G$2:$G$201,MATCH($A446&amp;"-6",Matches!$J$2:$J$201,0))="",INDEX(Matches!$H$2:$H$201,MATCH($A446&amp;"-6",Matches!$J$2:$J$201,0))=""),"",IF(AND($C446&lt;&gt;"",INDEX(Matches!$F$2:$F$201,MATCH($A446&amp;"-6",Matches!$J$2:$J$201,0))&lt;&gt;"",$C446&gt;=INDEX(Matches!$F$2:$F$201,MATCH($A446&amp;"-6",Matches!$J$2:$J$201,0))),"",IF(AND(N446=INDEX(Matches!$G$2:$G$201,MATCH($A446&amp;"-6",Matches!$J$2:$J$201,0)),O446=INDEX(Matches!$H$2:$H$201,MATCH($A446&amp;"-6",Matches!$J$2:$J$201,0))),5,IF(SIGN(N446-O446)&lt;&gt;SIGN(INDEX(Matches!$G$2:$G$201,MATCH($A446&amp;"-6",Matches!$J$2:$J$201,0))-INDEX(Matches!$H$2:$H$201,MATCH($A446&amp;"-6",Matches!$J$2:$J$201,0))),0,IF(N446-O446=INDEX(Matches!$G$2:$G$201,MATCH($A446&amp;"-6",Matches!$J$2:$J$201,0))-INDEX(Matches!$H$2:$H$201,MATCH($A446&amp;"-6",Matches!$J$2:$J$201,0)),3,2))))),""))</f>
        <v/>
      </c>
      <c r="AD446" s="12" t="str">
        <f aca="false">IF(OR($B446="",P446="",Q446=""),"",IFERROR(IF(OR(INDEX(Matches!$I$2:$I$201,MATCH($A446&amp;"-7",Matches!$J$2:$J$201,0))="Void",INDEX(Matches!$G$2:$G$201,MATCH($A446&amp;"-7",Matches!$J$2:$J$201,0))="",INDEX(Matches!$H$2:$H$201,MATCH($A446&amp;"-7",Matches!$J$2:$J$201,0))=""),"",IF(AND($C446&lt;&gt;"",INDEX(Matches!$F$2:$F$201,MATCH($A446&amp;"-7",Matches!$J$2:$J$201,0))&lt;&gt;"",$C446&gt;=INDEX(Matches!$F$2:$F$201,MATCH($A446&amp;"-7",Matches!$J$2:$J$201,0))),"",IF(AND(P446=INDEX(Matches!$G$2:$G$201,MATCH($A446&amp;"-7",Matches!$J$2:$J$201,0)),Q446=INDEX(Matches!$H$2:$H$201,MATCH($A446&amp;"-7",Matches!$J$2:$J$201,0))),5,IF(SIGN(P446-Q446)&lt;&gt;SIGN(INDEX(Matches!$G$2:$G$201,MATCH($A446&amp;"-7",Matches!$J$2:$J$201,0))-INDEX(Matches!$H$2:$H$201,MATCH($A446&amp;"-7",Matches!$J$2:$J$201,0))),0,IF(P446-Q446=INDEX(Matches!$G$2:$G$201,MATCH($A446&amp;"-7",Matches!$J$2:$J$201,0))-INDEX(Matches!$H$2:$H$201,MATCH($A446&amp;"-7",Matches!$J$2:$J$201,0)),3,2))))),""))</f>
        <v/>
      </c>
      <c r="AE446" s="12" t="str">
        <f aca="false">IF(OR($B446="",R446="",S446=""),"",IFERROR(IF(OR(INDEX(Matches!$I$2:$I$201,MATCH($A446&amp;"-8",Matches!$J$2:$J$201,0))="Void",INDEX(Matches!$G$2:$G$201,MATCH($A446&amp;"-8",Matches!$J$2:$J$201,0))="",INDEX(Matches!$H$2:$H$201,MATCH($A446&amp;"-8",Matches!$J$2:$J$201,0))=""),"",IF(AND($C446&lt;&gt;"",INDEX(Matches!$F$2:$F$201,MATCH($A446&amp;"-8",Matches!$J$2:$J$201,0))&lt;&gt;"",$C446&gt;=INDEX(Matches!$F$2:$F$201,MATCH($A446&amp;"-8",Matches!$J$2:$J$201,0))),"",IF(AND(R446=INDEX(Matches!$G$2:$G$201,MATCH($A446&amp;"-8",Matches!$J$2:$J$201,0)),S446=INDEX(Matches!$H$2:$H$201,MATCH($A446&amp;"-8",Matches!$J$2:$J$201,0))),5,IF(SIGN(R446-S446)&lt;&gt;SIGN(INDEX(Matches!$G$2:$G$201,MATCH($A446&amp;"-8",Matches!$J$2:$J$201,0))-INDEX(Matches!$H$2:$H$201,MATCH($A446&amp;"-8",Matches!$J$2:$J$201,0))),0,IF(R446-S446=INDEX(Matches!$G$2:$G$201,MATCH($A446&amp;"-8",Matches!$J$2:$J$201,0))-INDEX(Matches!$H$2:$H$201,MATCH($A446&amp;"-8",Matches!$J$2:$J$201,0)),3,2))))),""))</f>
        <v/>
      </c>
      <c r="AF446" s="12" t="str">
        <f aca="false">IF(OR($B446="",T446="",U446=""),"",IFERROR(IF(OR(INDEX(Matches!$I$2:$I$201,MATCH($A446&amp;"-9",Matches!$J$2:$J$201,0))="Void",INDEX(Matches!$G$2:$G$201,MATCH($A446&amp;"-9",Matches!$J$2:$J$201,0))="",INDEX(Matches!$H$2:$H$201,MATCH($A446&amp;"-9",Matches!$J$2:$J$201,0))=""),"",IF(AND($C446&lt;&gt;"",INDEX(Matches!$F$2:$F$201,MATCH($A446&amp;"-9",Matches!$J$2:$J$201,0))&lt;&gt;"",$C446&gt;=INDEX(Matches!$F$2:$F$201,MATCH($A446&amp;"-9",Matches!$J$2:$J$201,0))),"",IF(AND(T446=INDEX(Matches!$G$2:$G$201,MATCH($A446&amp;"-9",Matches!$J$2:$J$201,0)),U446=INDEX(Matches!$H$2:$H$201,MATCH($A446&amp;"-9",Matches!$J$2:$J$201,0))),5,IF(SIGN(T446-U446)&lt;&gt;SIGN(INDEX(Matches!$G$2:$G$201,MATCH($A446&amp;"-9",Matches!$J$2:$J$201,0))-INDEX(Matches!$H$2:$H$201,MATCH($A446&amp;"-9",Matches!$J$2:$J$201,0))),0,IF(T446-U446=INDEX(Matches!$G$2:$G$201,MATCH($A446&amp;"-9",Matches!$J$2:$J$201,0))-INDEX(Matches!$H$2:$H$201,MATCH($A446&amp;"-9",Matches!$J$2:$J$201,0)),3,2))))),""))</f>
        <v/>
      </c>
      <c r="AG446" s="12" t="str">
        <f aca="false">IF(OR($B446="",V446="",W446=""),"",IFERROR(IF(OR(INDEX(Matches!$I$2:$I$201,MATCH($A446&amp;"-10",Matches!$J$2:$J$201,0))="Void",INDEX(Matches!$G$2:$G$201,MATCH($A446&amp;"-10",Matches!$J$2:$J$201,0))="",INDEX(Matches!$H$2:$H$201,MATCH($A446&amp;"-10",Matches!$J$2:$J$201,0))=""),"",IF(AND($C446&lt;&gt;"",INDEX(Matches!$F$2:$F$201,MATCH($A446&amp;"-10",Matches!$J$2:$J$201,0))&lt;&gt;"",$C446&gt;=INDEX(Matches!$F$2:$F$201,MATCH($A446&amp;"-10",Matches!$J$2:$J$201,0))),"",IF(AND(V446=INDEX(Matches!$G$2:$G$201,MATCH($A446&amp;"-10",Matches!$J$2:$J$201,0)),W446=INDEX(Matches!$H$2:$H$201,MATCH($A446&amp;"-10",Matches!$J$2:$J$201,0))),5,IF(SIGN(V446-W446)&lt;&gt;SIGN(INDEX(Matches!$G$2:$G$201,MATCH($A446&amp;"-10",Matches!$J$2:$J$201,0))-INDEX(Matches!$H$2:$H$201,MATCH($A446&amp;"-10",Matches!$J$2:$J$201,0))),0,IF(V446-W446=INDEX(Matches!$G$2:$G$201,MATCH($A446&amp;"-10",Matches!$J$2:$J$201,0))-INDEX(Matches!$H$2:$H$201,MATCH($A446&amp;"-10",Matches!$J$2:$J$201,0)),3,2))))),""))</f>
        <v/>
      </c>
      <c r="AH446" s="13" t="str">
        <f aca="false">IF($B446="","",SUM(X446:AG446))</f>
        <v/>
      </c>
      <c r="AI446" s="12" t="str">
        <f aca="false">IF($B446="","",COUNTIF(X446:AG446,5))</f>
        <v/>
      </c>
      <c r="AJ446" s="12" t="str">
        <f aca="false">IF($B446="","",COUNTIF(X446:AG446,"&gt;=2"))</f>
        <v/>
      </c>
      <c r="AK446" s="12" t="str">
        <f aca="false">IF($B446="","",COUNT(X446:AG446))</f>
        <v/>
      </c>
    </row>
    <row r="447" customFormat="false" ht="15" hidden="false" customHeight="false" outlineLevel="0" collapsed="false">
      <c r="A447" s="7"/>
      <c r="B447" s="7"/>
      <c r="C447" s="11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12" t="str">
        <f aca="false">IF(OR($B447="",D447="",E447=""),"",IFERROR(IF(OR(INDEX(Matches!$I$2:$I$201,MATCH($A447&amp;"-1",Matches!$J$2:$J$201,0))="Void",INDEX(Matches!$G$2:$G$201,MATCH($A447&amp;"-1",Matches!$J$2:$J$201,0))="",INDEX(Matches!$H$2:$H$201,MATCH($A447&amp;"-1",Matches!$J$2:$J$201,0))=""),"",IF(AND($C447&lt;&gt;"",INDEX(Matches!$F$2:$F$201,MATCH($A447&amp;"-1",Matches!$J$2:$J$201,0))&lt;&gt;"",$C447&gt;=INDEX(Matches!$F$2:$F$201,MATCH($A447&amp;"-1",Matches!$J$2:$J$201,0))),"",IF(AND(D447=INDEX(Matches!$G$2:$G$201,MATCH($A447&amp;"-1",Matches!$J$2:$J$201,0)),E447=INDEX(Matches!$H$2:$H$201,MATCH($A447&amp;"-1",Matches!$J$2:$J$201,0))),5,IF(SIGN(D447-E447)&lt;&gt;SIGN(INDEX(Matches!$G$2:$G$201,MATCH($A447&amp;"-1",Matches!$J$2:$J$201,0))-INDEX(Matches!$H$2:$H$201,MATCH($A447&amp;"-1",Matches!$J$2:$J$201,0))),0,IF(D447-E447=INDEX(Matches!$G$2:$G$201,MATCH($A447&amp;"-1",Matches!$J$2:$J$201,0))-INDEX(Matches!$H$2:$H$201,MATCH($A447&amp;"-1",Matches!$J$2:$J$201,0)),3,2))))),""))</f>
        <v/>
      </c>
      <c r="Y447" s="12" t="str">
        <f aca="false">IF(OR($B447="",F447="",G447=""),"",IFERROR(IF(OR(INDEX(Matches!$I$2:$I$201,MATCH($A447&amp;"-2",Matches!$J$2:$J$201,0))="Void",INDEX(Matches!$G$2:$G$201,MATCH($A447&amp;"-2",Matches!$J$2:$J$201,0))="",INDEX(Matches!$H$2:$H$201,MATCH($A447&amp;"-2",Matches!$J$2:$J$201,0))=""),"",IF(AND($C447&lt;&gt;"",INDEX(Matches!$F$2:$F$201,MATCH($A447&amp;"-2",Matches!$J$2:$J$201,0))&lt;&gt;"",$C447&gt;=INDEX(Matches!$F$2:$F$201,MATCH($A447&amp;"-2",Matches!$J$2:$J$201,0))),"",IF(AND(F447=INDEX(Matches!$G$2:$G$201,MATCH($A447&amp;"-2",Matches!$J$2:$J$201,0)),G447=INDEX(Matches!$H$2:$H$201,MATCH($A447&amp;"-2",Matches!$J$2:$J$201,0))),5,IF(SIGN(F447-G447)&lt;&gt;SIGN(INDEX(Matches!$G$2:$G$201,MATCH($A447&amp;"-2",Matches!$J$2:$J$201,0))-INDEX(Matches!$H$2:$H$201,MATCH($A447&amp;"-2",Matches!$J$2:$J$201,0))),0,IF(F447-G447=INDEX(Matches!$G$2:$G$201,MATCH($A447&amp;"-2",Matches!$J$2:$J$201,0))-INDEX(Matches!$H$2:$H$201,MATCH($A447&amp;"-2",Matches!$J$2:$J$201,0)),3,2))))),""))</f>
        <v/>
      </c>
      <c r="Z447" s="12" t="str">
        <f aca="false">IF(OR($B447="",H447="",I447=""),"",IFERROR(IF(OR(INDEX(Matches!$I$2:$I$201,MATCH($A447&amp;"-3",Matches!$J$2:$J$201,0))="Void",INDEX(Matches!$G$2:$G$201,MATCH($A447&amp;"-3",Matches!$J$2:$J$201,0))="",INDEX(Matches!$H$2:$H$201,MATCH($A447&amp;"-3",Matches!$J$2:$J$201,0))=""),"",IF(AND($C447&lt;&gt;"",INDEX(Matches!$F$2:$F$201,MATCH($A447&amp;"-3",Matches!$J$2:$J$201,0))&lt;&gt;"",$C447&gt;=INDEX(Matches!$F$2:$F$201,MATCH($A447&amp;"-3",Matches!$J$2:$J$201,0))),"",IF(AND(H447=INDEX(Matches!$G$2:$G$201,MATCH($A447&amp;"-3",Matches!$J$2:$J$201,0)),I447=INDEX(Matches!$H$2:$H$201,MATCH($A447&amp;"-3",Matches!$J$2:$J$201,0))),5,IF(SIGN(H447-I447)&lt;&gt;SIGN(INDEX(Matches!$G$2:$G$201,MATCH($A447&amp;"-3",Matches!$J$2:$J$201,0))-INDEX(Matches!$H$2:$H$201,MATCH($A447&amp;"-3",Matches!$J$2:$J$201,0))),0,IF(H447-I447=INDEX(Matches!$G$2:$G$201,MATCH($A447&amp;"-3",Matches!$J$2:$J$201,0))-INDEX(Matches!$H$2:$H$201,MATCH($A447&amp;"-3",Matches!$J$2:$J$201,0)),3,2))))),""))</f>
        <v/>
      </c>
      <c r="AA447" s="12" t="str">
        <f aca="false">IF(OR($B447="",J447="",K447=""),"",IFERROR(IF(OR(INDEX(Matches!$I$2:$I$201,MATCH($A447&amp;"-4",Matches!$J$2:$J$201,0))="Void",INDEX(Matches!$G$2:$G$201,MATCH($A447&amp;"-4",Matches!$J$2:$J$201,0))="",INDEX(Matches!$H$2:$H$201,MATCH($A447&amp;"-4",Matches!$J$2:$J$201,0))=""),"",IF(AND($C447&lt;&gt;"",INDEX(Matches!$F$2:$F$201,MATCH($A447&amp;"-4",Matches!$J$2:$J$201,0))&lt;&gt;"",$C447&gt;=INDEX(Matches!$F$2:$F$201,MATCH($A447&amp;"-4",Matches!$J$2:$J$201,0))),"",IF(AND(J447=INDEX(Matches!$G$2:$G$201,MATCH($A447&amp;"-4",Matches!$J$2:$J$201,0)),K447=INDEX(Matches!$H$2:$H$201,MATCH($A447&amp;"-4",Matches!$J$2:$J$201,0))),5,IF(SIGN(J447-K447)&lt;&gt;SIGN(INDEX(Matches!$G$2:$G$201,MATCH($A447&amp;"-4",Matches!$J$2:$J$201,0))-INDEX(Matches!$H$2:$H$201,MATCH($A447&amp;"-4",Matches!$J$2:$J$201,0))),0,IF(J447-K447=INDEX(Matches!$G$2:$G$201,MATCH($A447&amp;"-4",Matches!$J$2:$J$201,0))-INDEX(Matches!$H$2:$H$201,MATCH($A447&amp;"-4",Matches!$J$2:$J$201,0)),3,2))))),""))</f>
        <v/>
      </c>
      <c r="AB447" s="12" t="str">
        <f aca="false">IF(OR($B447="",L447="",M447=""),"",IFERROR(IF(OR(INDEX(Matches!$I$2:$I$201,MATCH($A447&amp;"-5",Matches!$J$2:$J$201,0))="Void",INDEX(Matches!$G$2:$G$201,MATCH($A447&amp;"-5",Matches!$J$2:$J$201,0))="",INDEX(Matches!$H$2:$H$201,MATCH($A447&amp;"-5",Matches!$J$2:$J$201,0))=""),"",IF(AND($C447&lt;&gt;"",INDEX(Matches!$F$2:$F$201,MATCH($A447&amp;"-5",Matches!$J$2:$J$201,0))&lt;&gt;"",$C447&gt;=INDEX(Matches!$F$2:$F$201,MATCH($A447&amp;"-5",Matches!$J$2:$J$201,0))),"",IF(AND(L447=INDEX(Matches!$G$2:$G$201,MATCH($A447&amp;"-5",Matches!$J$2:$J$201,0)),M447=INDEX(Matches!$H$2:$H$201,MATCH($A447&amp;"-5",Matches!$J$2:$J$201,0))),5,IF(SIGN(L447-M447)&lt;&gt;SIGN(INDEX(Matches!$G$2:$G$201,MATCH($A447&amp;"-5",Matches!$J$2:$J$201,0))-INDEX(Matches!$H$2:$H$201,MATCH($A447&amp;"-5",Matches!$J$2:$J$201,0))),0,IF(L447-M447=INDEX(Matches!$G$2:$G$201,MATCH($A447&amp;"-5",Matches!$J$2:$J$201,0))-INDEX(Matches!$H$2:$H$201,MATCH($A447&amp;"-5",Matches!$J$2:$J$201,0)),3,2))))),""))</f>
        <v/>
      </c>
      <c r="AC447" s="12" t="str">
        <f aca="false">IF(OR($B447="",N447="",O447=""),"",IFERROR(IF(OR(INDEX(Matches!$I$2:$I$201,MATCH($A447&amp;"-6",Matches!$J$2:$J$201,0))="Void",INDEX(Matches!$G$2:$G$201,MATCH($A447&amp;"-6",Matches!$J$2:$J$201,0))="",INDEX(Matches!$H$2:$H$201,MATCH($A447&amp;"-6",Matches!$J$2:$J$201,0))=""),"",IF(AND($C447&lt;&gt;"",INDEX(Matches!$F$2:$F$201,MATCH($A447&amp;"-6",Matches!$J$2:$J$201,0))&lt;&gt;"",$C447&gt;=INDEX(Matches!$F$2:$F$201,MATCH($A447&amp;"-6",Matches!$J$2:$J$201,0))),"",IF(AND(N447=INDEX(Matches!$G$2:$G$201,MATCH($A447&amp;"-6",Matches!$J$2:$J$201,0)),O447=INDEX(Matches!$H$2:$H$201,MATCH($A447&amp;"-6",Matches!$J$2:$J$201,0))),5,IF(SIGN(N447-O447)&lt;&gt;SIGN(INDEX(Matches!$G$2:$G$201,MATCH($A447&amp;"-6",Matches!$J$2:$J$201,0))-INDEX(Matches!$H$2:$H$201,MATCH($A447&amp;"-6",Matches!$J$2:$J$201,0))),0,IF(N447-O447=INDEX(Matches!$G$2:$G$201,MATCH($A447&amp;"-6",Matches!$J$2:$J$201,0))-INDEX(Matches!$H$2:$H$201,MATCH($A447&amp;"-6",Matches!$J$2:$J$201,0)),3,2))))),""))</f>
        <v/>
      </c>
      <c r="AD447" s="12" t="str">
        <f aca="false">IF(OR($B447="",P447="",Q447=""),"",IFERROR(IF(OR(INDEX(Matches!$I$2:$I$201,MATCH($A447&amp;"-7",Matches!$J$2:$J$201,0))="Void",INDEX(Matches!$G$2:$G$201,MATCH($A447&amp;"-7",Matches!$J$2:$J$201,0))="",INDEX(Matches!$H$2:$H$201,MATCH($A447&amp;"-7",Matches!$J$2:$J$201,0))=""),"",IF(AND($C447&lt;&gt;"",INDEX(Matches!$F$2:$F$201,MATCH($A447&amp;"-7",Matches!$J$2:$J$201,0))&lt;&gt;"",$C447&gt;=INDEX(Matches!$F$2:$F$201,MATCH($A447&amp;"-7",Matches!$J$2:$J$201,0))),"",IF(AND(P447=INDEX(Matches!$G$2:$G$201,MATCH($A447&amp;"-7",Matches!$J$2:$J$201,0)),Q447=INDEX(Matches!$H$2:$H$201,MATCH($A447&amp;"-7",Matches!$J$2:$J$201,0))),5,IF(SIGN(P447-Q447)&lt;&gt;SIGN(INDEX(Matches!$G$2:$G$201,MATCH($A447&amp;"-7",Matches!$J$2:$J$201,0))-INDEX(Matches!$H$2:$H$201,MATCH($A447&amp;"-7",Matches!$J$2:$J$201,0))),0,IF(P447-Q447=INDEX(Matches!$G$2:$G$201,MATCH($A447&amp;"-7",Matches!$J$2:$J$201,0))-INDEX(Matches!$H$2:$H$201,MATCH($A447&amp;"-7",Matches!$J$2:$J$201,0)),3,2))))),""))</f>
        <v/>
      </c>
      <c r="AE447" s="12" t="str">
        <f aca="false">IF(OR($B447="",R447="",S447=""),"",IFERROR(IF(OR(INDEX(Matches!$I$2:$I$201,MATCH($A447&amp;"-8",Matches!$J$2:$J$201,0))="Void",INDEX(Matches!$G$2:$G$201,MATCH($A447&amp;"-8",Matches!$J$2:$J$201,0))="",INDEX(Matches!$H$2:$H$201,MATCH($A447&amp;"-8",Matches!$J$2:$J$201,0))=""),"",IF(AND($C447&lt;&gt;"",INDEX(Matches!$F$2:$F$201,MATCH($A447&amp;"-8",Matches!$J$2:$J$201,0))&lt;&gt;"",$C447&gt;=INDEX(Matches!$F$2:$F$201,MATCH($A447&amp;"-8",Matches!$J$2:$J$201,0))),"",IF(AND(R447=INDEX(Matches!$G$2:$G$201,MATCH($A447&amp;"-8",Matches!$J$2:$J$201,0)),S447=INDEX(Matches!$H$2:$H$201,MATCH($A447&amp;"-8",Matches!$J$2:$J$201,0))),5,IF(SIGN(R447-S447)&lt;&gt;SIGN(INDEX(Matches!$G$2:$G$201,MATCH($A447&amp;"-8",Matches!$J$2:$J$201,0))-INDEX(Matches!$H$2:$H$201,MATCH($A447&amp;"-8",Matches!$J$2:$J$201,0))),0,IF(R447-S447=INDEX(Matches!$G$2:$G$201,MATCH($A447&amp;"-8",Matches!$J$2:$J$201,0))-INDEX(Matches!$H$2:$H$201,MATCH($A447&amp;"-8",Matches!$J$2:$J$201,0)),3,2))))),""))</f>
        <v/>
      </c>
      <c r="AF447" s="12" t="str">
        <f aca="false">IF(OR($B447="",T447="",U447=""),"",IFERROR(IF(OR(INDEX(Matches!$I$2:$I$201,MATCH($A447&amp;"-9",Matches!$J$2:$J$201,0))="Void",INDEX(Matches!$G$2:$G$201,MATCH($A447&amp;"-9",Matches!$J$2:$J$201,0))="",INDEX(Matches!$H$2:$H$201,MATCH($A447&amp;"-9",Matches!$J$2:$J$201,0))=""),"",IF(AND($C447&lt;&gt;"",INDEX(Matches!$F$2:$F$201,MATCH($A447&amp;"-9",Matches!$J$2:$J$201,0))&lt;&gt;"",$C447&gt;=INDEX(Matches!$F$2:$F$201,MATCH($A447&amp;"-9",Matches!$J$2:$J$201,0))),"",IF(AND(T447=INDEX(Matches!$G$2:$G$201,MATCH($A447&amp;"-9",Matches!$J$2:$J$201,0)),U447=INDEX(Matches!$H$2:$H$201,MATCH($A447&amp;"-9",Matches!$J$2:$J$201,0))),5,IF(SIGN(T447-U447)&lt;&gt;SIGN(INDEX(Matches!$G$2:$G$201,MATCH($A447&amp;"-9",Matches!$J$2:$J$201,0))-INDEX(Matches!$H$2:$H$201,MATCH($A447&amp;"-9",Matches!$J$2:$J$201,0))),0,IF(T447-U447=INDEX(Matches!$G$2:$G$201,MATCH($A447&amp;"-9",Matches!$J$2:$J$201,0))-INDEX(Matches!$H$2:$H$201,MATCH($A447&amp;"-9",Matches!$J$2:$J$201,0)),3,2))))),""))</f>
        <v/>
      </c>
      <c r="AG447" s="12" t="str">
        <f aca="false">IF(OR($B447="",V447="",W447=""),"",IFERROR(IF(OR(INDEX(Matches!$I$2:$I$201,MATCH($A447&amp;"-10",Matches!$J$2:$J$201,0))="Void",INDEX(Matches!$G$2:$G$201,MATCH($A447&amp;"-10",Matches!$J$2:$J$201,0))="",INDEX(Matches!$H$2:$H$201,MATCH($A447&amp;"-10",Matches!$J$2:$J$201,0))=""),"",IF(AND($C447&lt;&gt;"",INDEX(Matches!$F$2:$F$201,MATCH($A447&amp;"-10",Matches!$J$2:$J$201,0))&lt;&gt;"",$C447&gt;=INDEX(Matches!$F$2:$F$201,MATCH($A447&amp;"-10",Matches!$J$2:$J$201,0))),"",IF(AND(V447=INDEX(Matches!$G$2:$G$201,MATCH($A447&amp;"-10",Matches!$J$2:$J$201,0)),W447=INDEX(Matches!$H$2:$H$201,MATCH($A447&amp;"-10",Matches!$J$2:$J$201,0))),5,IF(SIGN(V447-W447)&lt;&gt;SIGN(INDEX(Matches!$G$2:$G$201,MATCH($A447&amp;"-10",Matches!$J$2:$J$201,0))-INDEX(Matches!$H$2:$H$201,MATCH($A447&amp;"-10",Matches!$J$2:$J$201,0))),0,IF(V447-W447=INDEX(Matches!$G$2:$G$201,MATCH($A447&amp;"-10",Matches!$J$2:$J$201,0))-INDEX(Matches!$H$2:$H$201,MATCH($A447&amp;"-10",Matches!$J$2:$J$201,0)),3,2))))),""))</f>
        <v/>
      </c>
      <c r="AH447" s="13" t="str">
        <f aca="false">IF($B447="","",SUM(X447:AG447))</f>
        <v/>
      </c>
      <c r="AI447" s="12" t="str">
        <f aca="false">IF($B447="","",COUNTIF(X447:AG447,5))</f>
        <v/>
      </c>
      <c r="AJ447" s="12" t="str">
        <f aca="false">IF($B447="","",COUNTIF(X447:AG447,"&gt;=2"))</f>
        <v/>
      </c>
      <c r="AK447" s="12" t="str">
        <f aca="false">IF($B447="","",COUNT(X447:AG447))</f>
        <v/>
      </c>
    </row>
    <row r="448" customFormat="false" ht="15" hidden="false" customHeight="false" outlineLevel="0" collapsed="false">
      <c r="A448" s="7"/>
      <c r="B448" s="7"/>
      <c r="C448" s="11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12" t="str">
        <f aca="false">IF(OR($B448="",D448="",E448=""),"",IFERROR(IF(OR(INDEX(Matches!$I$2:$I$201,MATCH($A448&amp;"-1",Matches!$J$2:$J$201,0))="Void",INDEX(Matches!$G$2:$G$201,MATCH($A448&amp;"-1",Matches!$J$2:$J$201,0))="",INDEX(Matches!$H$2:$H$201,MATCH($A448&amp;"-1",Matches!$J$2:$J$201,0))=""),"",IF(AND($C448&lt;&gt;"",INDEX(Matches!$F$2:$F$201,MATCH($A448&amp;"-1",Matches!$J$2:$J$201,0))&lt;&gt;"",$C448&gt;=INDEX(Matches!$F$2:$F$201,MATCH($A448&amp;"-1",Matches!$J$2:$J$201,0))),"",IF(AND(D448=INDEX(Matches!$G$2:$G$201,MATCH($A448&amp;"-1",Matches!$J$2:$J$201,0)),E448=INDEX(Matches!$H$2:$H$201,MATCH($A448&amp;"-1",Matches!$J$2:$J$201,0))),5,IF(SIGN(D448-E448)&lt;&gt;SIGN(INDEX(Matches!$G$2:$G$201,MATCH($A448&amp;"-1",Matches!$J$2:$J$201,0))-INDEX(Matches!$H$2:$H$201,MATCH($A448&amp;"-1",Matches!$J$2:$J$201,0))),0,IF(D448-E448=INDEX(Matches!$G$2:$G$201,MATCH($A448&amp;"-1",Matches!$J$2:$J$201,0))-INDEX(Matches!$H$2:$H$201,MATCH($A448&amp;"-1",Matches!$J$2:$J$201,0)),3,2))))),""))</f>
        <v/>
      </c>
      <c r="Y448" s="12" t="str">
        <f aca="false">IF(OR($B448="",F448="",G448=""),"",IFERROR(IF(OR(INDEX(Matches!$I$2:$I$201,MATCH($A448&amp;"-2",Matches!$J$2:$J$201,0))="Void",INDEX(Matches!$G$2:$G$201,MATCH($A448&amp;"-2",Matches!$J$2:$J$201,0))="",INDEX(Matches!$H$2:$H$201,MATCH($A448&amp;"-2",Matches!$J$2:$J$201,0))=""),"",IF(AND($C448&lt;&gt;"",INDEX(Matches!$F$2:$F$201,MATCH($A448&amp;"-2",Matches!$J$2:$J$201,0))&lt;&gt;"",$C448&gt;=INDEX(Matches!$F$2:$F$201,MATCH($A448&amp;"-2",Matches!$J$2:$J$201,0))),"",IF(AND(F448=INDEX(Matches!$G$2:$G$201,MATCH($A448&amp;"-2",Matches!$J$2:$J$201,0)),G448=INDEX(Matches!$H$2:$H$201,MATCH($A448&amp;"-2",Matches!$J$2:$J$201,0))),5,IF(SIGN(F448-G448)&lt;&gt;SIGN(INDEX(Matches!$G$2:$G$201,MATCH($A448&amp;"-2",Matches!$J$2:$J$201,0))-INDEX(Matches!$H$2:$H$201,MATCH($A448&amp;"-2",Matches!$J$2:$J$201,0))),0,IF(F448-G448=INDEX(Matches!$G$2:$G$201,MATCH($A448&amp;"-2",Matches!$J$2:$J$201,0))-INDEX(Matches!$H$2:$H$201,MATCH($A448&amp;"-2",Matches!$J$2:$J$201,0)),3,2))))),""))</f>
        <v/>
      </c>
      <c r="Z448" s="12" t="str">
        <f aca="false">IF(OR($B448="",H448="",I448=""),"",IFERROR(IF(OR(INDEX(Matches!$I$2:$I$201,MATCH($A448&amp;"-3",Matches!$J$2:$J$201,0))="Void",INDEX(Matches!$G$2:$G$201,MATCH($A448&amp;"-3",Matches!$J$2:$J$201,0))="",INDEX(Matches!$H$2:$H$201,MATCH($A448&amp;"-3",Matches!$J$2:$J$201,0))=""),"",IF(AND($C448&lt;&gt;"",INDEX(Matches!$F$2:$F$201,MATCH($A448&amp;"-3",Matches!$J$2:$J$201,0))&lt;&gt;"",$C448&gt;=INDEX(Matches!$F$2:$F$201,MATCH($A448&amp;"-3",Matches!$J$2:$J$201,0))),"",IF(AND(H448=INDEX(Matches!$G$2:$G$201,MATCH($A448&amp;"-3",Matches!$J$2:$J$201,0)),I448=INDEX(Matches!$H$2:$H$201,MATCH($A448&amp;"-3",Matches!$J$2:$J$201,0))),5,IF(SIGN(H448-I448)&lt;&gt;SIGN(INDEX(Matches!$G$2:$G$201,MATCH($A448&amp;"-3",Matches!$J$2:$J$201,0))-INDEX(Matches!$H$2:$H$201,MATCH($A448&amp;"-3",Matches!$J$2:$J$201,0))),0,IF(H448-I448=INDEX(Matches!$G$2:$G$201,MATCH($A448&amp;"-3",Matches!$J$2:$J$201,0))-INDEX(Matches!$H$2:$H$201,MATCH($A448&amp;"-3",Matches!$J$2:$J$201,0)),3,2))))),""))</f>
        <v/>
      </c>
      <c r="AA448" s="12" t="str">
        <f aca="false">IF(OR($B448="",J448="",K448=""),"",IFERROR(IF(OR(INDEX(Matches!$I$2:$I$201,MATCH($A448&amp;"-4",Matches!$J$2:$J$201,0))="Void",INDEX(Matches!$G$2:$G$201,MATCH($A448&amp;"-4",Matches!$J$2:$J$201,0))="",INDEX(Matches!$H$2:$H$201,MATCH($A448&amp;"-4",Matches!$J$2:$J$201,0))=""),"",IF(AND($C448&lt;&gt;"",INDEX(Matches!$F$2:$F$201,MATCH($A448&amp;"-4",Matches!$J$2:$J$201,0))&lt;&gt;"",$C448&gt;=INDEX(Matches!$F$2:$F$201,MATCH($A448&amp;"-4",Matches!$J$2:$J$201,0))),"",IF(AND(J448=INDEX(Matches!$G$2:$G$201,MATCH($A448&amp;"-4",Matches!$J$2:$J$201,0)),K448=INDEX(Matches!$H$2:$H$201,MATCH($A448&amp;"-4",Matches!$J$2:$J$201,0))),5,IF(SIGN(J448-K448)&lt;&gt;SIGN(INDEX(Matches!$G$2:$G$201,MATCH($A448&amp;"-4",Matches!$J$2:$J$201,0))-INDEX(Matches!$H$2:$H$201,MATCH($A448&amp;"-4",Matches!$J$2:$J$201,0))),0,IF(J448-K448=INDEX(Matches!$G$2:$G$201,MATCH($A448&amp;"-4",Matches!$J$2:$J$201,0))-INDEX(Matches!$H$2:$H$201,MATCH($A448&amp;"-4",Matches!$J$2:$J$201,0)),3,2))))),""))</f>
        <v/>
      </c>
      <c r="AB448" s="12" t="str">
        <f aca="false">IF(OR($B448="",L448="",M448=""),"",IFERROR(IF(OR(INDEX(Matches!$I$2:$I$201,MATCH($A448&amp;"-5",Matches!$J$2:$J$201,0))="Void",INDEX(Matches!$G$2:$G$201,MATCH($A448&amp;"-5",Matches!$J$2:$J$201,0))="",INDEX(Matches!$H$2:$H$201,MATCH($A448&amp;"-5",Matches!$J$2:$J$201,0))=""),"",IF(AND($C448&lt;&gt;"",INDEX(Matches!$F$2:$F$201,MATCH($A448&amp;"-5",Matches!$J$2:$J$201,0))&lt;&gt;"",$C448&gt;=INDEX(Matches!$F$2:$F$201,MATCH($A448&amp;"-5",Matches!$J$2:$J$201,0))),"",IF(AND(L448=INDEX(Matches!$G$2:$G$201,MATCH($A448&amp;"-5",Matches!$J$2:$J$201,0)),M448=INDEX(Matches!$H$2:$H$201,MATCH($A448&amp;"-5",Matches!$J$2:$J$201,0))),5,IF(SIGN(L448-M448)&lt;&gt;SIGN(INDEX(Matches!$G$2:$G$201,MATCH($A448&amp;"-5",Matches!$J$2:$J$201,0))-INDEX(Matches!$H$2:$H$201,MATCH($A448&amp;"-5",Matches!$J$2:$J$201,0))),0,IF(L448-M448=INDEX(Matches!$G$2:$G$201,MATCH($A448&amp;"-5",Matches!$J$2:$J$201,0))-INDEX(Matches!$H$2:$H$201,MATCH($A448&amp;"-5",Matches!$J$2:$J$201,0)),3,2))))),""))</f>
        <v/>
      </c>
      <c r="AC448" s="12" t="str">
        <f aca="false">IF(OR($B448="",N448="",O448=""),"",IFERROR(IF(OR(INDEX(Matches!$I$2:$I$201,MATCH($A448&amp;"-6",Matches!$J$2:$J$201,0))="Void",INDEX(Matches!$G$2:$G$201,MATCH($A448&amp;"-6",Matches!$J$2:$J$201,0))="",INDEX(Matches!$H$2:$H$201,MATCH($A448&amp;"-6",Matches!$J$2:$J$201,0))=""),"",IF(AND($C448&lt;&gt;"",INDEX(Matches!$F$2:$F$201,MATCH($A448&amp;"-6",Matches!$J$2:$J$201,0))&lt;&gt;"",$C448&gt;=INDEX(Matches!$F$2:$F$201,MATCH($A448&amp;"-6",Matches!$J$2:$J$201,0))),"",IF(AND(N448=INDEX(Matches!$G$2:$G$201,MATCH($A448&amp;"-6",Matches!$J$2:$J$201,0)),O448=INDEX(Matches!$H$2:$H$201,MATCH($A448&amp;"-6",Matches!$J$2:$J$201,0))),5,IF(SIGN(N448-O448)&lt;&gt;SIGN(INDEX(Matches!$G$2:$G$201,MATCH($A448&amp;"-6",Matches!$J$2:$J$201,0))-INDEX(Matches!$H$2:$H$201,MATCH($A448&amp;"-6",Matches!$J$2:$J$201,0))),0,IF(N448-O448=INDEX(Matches!$G$2:$G$201,MATCH($A448&amp;"-6",Matches!$J$2:$J$201,0))-INDEX(Matches!$H$2:$H$201,MATCH($A448&amp;"-6",Matches!$J$2:$J$201,0)),3,2))))),""))</f>
        <v/>
      </c>
      <c r="AD448" s="12" t="str">
        <f aca="false">IF(OR($B448="",P448="",Q448=""),"",IFERROR(IF(OR(INDEX(Matches!$I$2:$I$201,MATCH($A448&amp;"-7",Matches!$J$2:$J$201,0))="Void",INDEX(Matches!$G$2:$G$201,MATCH($A448&amp;"-7",Matches!$J$2:$J$201,0))="",INDEX(Matches!$H$2:$H$201,MATCH($A448&amp;"-7",Matches!$J$2:$J$201,0))=""),"",IF(AND($C448&lt;&gt;"",INDEX(Matches!$F$2:$F$201,MATCH($A448&amp;"-7",Matches!$J$2:$J$201,0))&lt;&gt;"",$C448&gt;=INDEX(Matches!$F$2:$F$201,MATCH($A448&amp;"-7",Matches!$J$2:$J$201,0))),"",IF(AND(P448=INDEX(Matches!$G$2:$G$201,MATCH($A448&amp;"-7",Matches!$J$2:$J$201,0)),Q448=INDEX(Matches!$H$2:$H$201,MATCH($A448&amp;"-7",Matches!$J$2:$J$201,0))),5,IF(SIGN(P448-Q448)&lt;&gt;SIGN(INDEX(Matches!$G$2:$G$201,MATCH($A448&amp;"-7",Matches!$J$2:$J$201,0))-INDEX(Matches!$H$2:$H$201,MATCH($A448&amp;"-7",Matches!$J$2:$J$201,0))),0,IF(P448-Q448=INDEX(Matches!$G$2:$G$201,MATCH($A448&amp;"-7",Matches!$J$2:$J$201,0))-INDEX(Matches!$H$2:$H$201,MATCH($A448&amp;"-7",Matches!$J$2:$J$201,0)),3,2))))),""))</f>
        <v/>
      </c>
      <c r="AE448" s="12" t="str">
        <f aca="false">IF(OR($B448="",R448="",S448=""),"",IFERROR(IF(OR(INDEX(Matches!$I$2:$I$201,MATCH($A448&amp;"-8",Matches!$J$2:$J$201,0))="Void",INDEX(Matches!$G$2:$G$201,MATCH($A448&amp;"-8",Matches!$J$2:$J$201,0))="",INDEX(Matches!$H$2:$H$201,MATCH($A448&amp;"-8",Matches!$J$2:$J$201,0))=""),"",IF(AND($C448&lt;&gt;"",INDEX(Matches!$F$2:$F$201,MATCH($A448&amp;"-8",Matches!$J$2:$J$201,0))&lt;&gt;"",$C448&gt;=INDEX(Matches!$F$2:$F$201,MATCH($A448&amp;"-8",Matches!$J$2:$J$201,0))),"",IF(AND(R448=INDEX(Matches!$G$2:$G$201,MATCH($A448&amp;"-8",Matches!$J$2:$J$201,0)),S448=INDEX(Matches!$H$2:$H$201,MATCH($A448&amp;"-8",Matches!$J$2:$J$201,0))),5,IF(SIGN(R448-S448)&lt;&gt;SIGN(INDEX(Matches!$G$2:$G$201,MATCH($A448&amp;"-8",Matches!$J$2:$J$201,0))-INDEX(Matches!$H$2:$H$201,MATCH($A448&amp;"-8",Matches!$J$2:$J$201,0))),0,IF(R448-S448=INDEX(Matches!$G$2:$G$201,MATCH($A448&amp;"-8",Matches!$J$2:$J$201,0))-INDEX(Matches!$H$2:$H$201,MATCH($A448&amp;"-8",Matches!$J$2:$J$201,0)),3,2))))),""))</f>
        <v/>
      </c>
      <c r="AF448" s="12" t="str">
        <f aca="false">IF(OR($B448="",T448="",U448=""),"",IFERROR(IF(OR(INDEX(Matches!$I$2:$I$201,MATCH($A448&amp;"-9",Matches!$J$2:$J$201,0))="Void",INDEX(Matches!$G$2:$G$201,MATCH($A448&amp;"-9",Matches!$J$2:$J$201,0))="",INDEX(Matches!$H$2:$H$201,MATCH($A448&amp;"-9",Matches!$J$2:$J$201,0))=""),"",IF(AND($C448&lt;&gt;"",INDEX(Matches!$F$2:$F$201,MATCH($A448&amp;"-9",Matches!$J$2:$J$201,0))&lt;&gt;"",$C448&gt;=INDEX(Matches!$F$2:$F$201,MATCH($A448&amp;"-9",Matches!$J$2:$J$201,0))),"",IF(AND(T448=INDEX(Matches!$G$2:$G$201,MATCH($A448&amp;"-9",Matches!$J$2:$J$201,0)),U448=INDEX(Matches!$H$2:$H$201,MATCH($A448&amp;"-9",Matches!$J$2:$J$201,0))),5,IF(SIGN(T448-U448)&lt;&gt;SIGN(INDEX(Matches!$G$2:$G$201,MATCH($A448&amp;"-9",Matches!$J$2:$J$201,0))-INDEX(Matches!$H$2:$H$201,MATCH($A448&amp;"-9",Matches!$J$2:$J$201,0))),0,IF(T448-U448=INDEX(Matches!$G$2:$G$201,MATCH($A448&amp;"-9",Matches!$J$2:$J$201,0))-INDEX(Matches!$H$2:$H$201,MATCH($A448&amp;"-9",Matches!$J$2:$J$201,0)),3,2))))),""))</f>
        <v/>
      </c>
      <c r="AG448" s="12" t="str">
        <f aca="false">IF(OR($B448="",V448="",W448=""),"",IFERROR(IF(OR(INDEX(Matches!$I$2:$I$201,MATCH($A448&amp;"-10",Matches!$J$2:$J$201,0))="Void",INDEX(Matches!$G$2:$G$201,MATCH($A448&amp;"-10",Matches!$J$2:$J$201,0))="",INDEX(Matches!$H$2:$H$201,MATCH($A448&amp;"-10",Matches!$J$2:$J$201,0))=""),"",IF(AND($C448&lt;&gt;"",INDEX(Matches!$F$2:$F$201,MATCH($A448&amp;"-10",Matches!$J$2:$J$201,0))&lt;&gt;"",$C448&gt;=INDEX(Matches!$F$2:$F$201,MATCH($A448&amp;"-10",Matches!$J$2:$J$201,0))),"",IF(AND(V448=INDEX(Matches!$G$2:$G$201,MATCH($A448&amp;"-10",Matches!$J$2:$J$201,0)),W448=INDEX(Matches!$H$2:$H$201,MATCH($A448&amp;"-10",Matches!$J$2:$J$201,0))),5,IF(SIGN(V448-W448)&lt;&gt;SIGN(INDEX(Matches!$G$2:$G$201,MATCH($A448&amp;"-10",Matches!$J$2:$J$201,0))-INDEX(Matches!$H$2:$H$201,MATCH($A448&amp;"-10",Matches!$J$2:$J$201,0))),0,IF(V448-W448=INDEX(Matches!$G$2:$G$201,MATCH($A448&amp;"-10",Matches!$J$2:$J$201,0))-INDEX(Matches!$H$2:$H$201,MATCH($A448&amp;"-10",Matches!$J$2:$J$201,0)),3,2))))),""))</f>
        <v/>
      </c>
      <c r="AH448" s="13" t="str">
        <f aca="false">IF($B448="","",SUM(X448:AG448))</f>
        <v/>
      </c>
      <c r="AI448" s="12" t="str">
        <f aca="false">IF($B448="","",COUNTIF(X448:AG448,5))</f>
        <v/>
      </c>
      <c r="AJ448" s="12" t="str">
        <f aca="false">IF($B448="","",COUNTIF(X448:AG448,"&gt;=2"))</f>
        <v/>
      </c>
      <c r="AK448" s="12" t="str">
        <f aca="false">IF($B448="","",COUNT(X448:AG448))</f>
        <v/>
      </c>
    </row>
    <row r="449" customFormat="false" ht="15" hidden="false" customHeight="false" outlineLevel="0" collapsed="false">
      <c r="A449" s="7"/>
      <c r="B449" s="7"/>
      <c r="C449" s="11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12" t="str">
        <f aca="false">IF(OR($B449="",D449="",E449=""),"",IFERROR(IF(OR(INDEX(Matches!$I$2:$I$201,MATCH($A449&amp;"-1",Matches!$J$2:$J$201,0))="Void",INDEX(Matches!$G$2:$G$201,MATCH($A449&amp;"-1",Matches!$J$2:$J$201,0))="",INDEX(Matches!$H$2:$H$201,MATCH($A449&amp;"-1",Matches!$J$2:$J$201,0))=""),"",IF(AND($C449&lt;&gt;"",INDEX(Matches!$F$2:$F$201,MATCH($A449&amp;"-1",Matches!$J$2:$J$201,0))&lt;&gt;"",$C449&gt;=INDEX(Matches!$F$2:$F$201,MATCH($A449&amp;"-1",Matches!$J$2:$J$201,0))),"",IF(AND(D449=INDEX(Matches!$G$2:$G$201,MATCH($A449&amp;"-1",Matches!$J$2:$J$201,0)),E449=INDEX(Matches!$H$2:$H$201,MATCH($A449&amp;"-1",Matches!$J$2:$J$201,0))),5,IF(SIGN(D449-E449)&lt;&gt;SIGN(INDEX(Matches!$G$2:$G$201,MATCH($A449&amp;"-1",Matches!$J$2:$J$201,0))-INDEX(Matches!$H$2:$H$201,MATCH($A449&amp;"-1",Matches!$J$2:$J$201,0))),0,IF(D449-E449=INDEX(Matches!$G$2:$G$201,MATCH($A449&amp;"-1",Matches!$J$2:$J$201,0))-INDEX(Matches!$H$2:$H$201,MATCH($A449&amp;"-1",Matches!$J$2:$J$201,0)),3,2))))),""))</f>
        <v/>
      </c>
      <c r="Y449" s="12" t="str">
        <f aca="false">IF(OR($B449="",F449="",G449=""),"",IFERROR(IF(OR(INDEX(Matches!$I$2:$I$201,MATCH($A449&amp;"-2",Matches!$J$2:$J$201,0))="Void",INDEX(Matches!$G$2:$G$201,MATCH($A449&amp;"-2",Matches!$J$2:$J$201,0))="",INDEX(Matches!$H$2:$H$201,MATCH($A449&amp;"-2",Matches!$J$2:$J$201,0))=""),"",IF(AND($C449&lt;&gt;"",INDEX(Matches!$F$2:$F$201,MATCH($A449&amp;"-2",Matches!$J$2:$J$201,0))&lt;&gt;"",$C449&gt;=INDEX(Matches!$F$2:$F$201,MATCH($A449&amp;"-2",Matches!$J$2:$J$201,0))),"",IF(AND(F449=INDEX(Matches!$G$2:$G$201,MATCH($A449&amp;"-2",Matches!$J$2:$J$201,0)),G449=INDEX(Matches!$H$2:$H$201,MATCH($A449&amp;"-2",Matches!$J$2:$J$201,0))),5,IF(SIGN(F449-G449)&lt;&gt;SIGN(INDEX(Matches!$G$2:$G$201,MATCH($A449&amp;"-2",Matches!$J$2:$J$201,0))-INDEX(Matches!$H$2:$H$201,MATCH($A449&amp;"-2",Matches!$J$2:$J$201,0))),0,IF(F449-G449=INDEX(Matches!$G$2:$G$201,MATCH($A449&amp;"-2",Matches!$J$2:$J$201,0))-INDEX(Matches!$H$2:$H$201,MATCH($A449&amp;"-2",Matches!$J$2:$J$201,0)),3,2))))),""))</f>
        <v/>
      </c>
      <c r="Z449" s="12" t="str">
        <f aca="false">IF(OR($B449="",H449="",I449=""),"",IFERROR(IF(OR(INDEX(Matches!$I$2:$I$201,MATCH($A449&amp;"-3",Matches!$J$2:$J$201,0))="Void",INDEX(Matches!$G$2:$G$201,MATCH($A449&amp;"-3",Matches!$J$2:$J$201,0))="",INDEX(Matches!$H$2:$H$201,MATCH($A449&amp;"-3",Matches!$J$2:$J$201,0))=""),"",IF(AND($C449&lt;&gt;"",INDEX(Matches!$F$2:$F$201,MATCH($A449&amp;"-3",Matches!$J$2:$J$201,0))&lt;&gt;"",$C449&gt;=INDEX(Matches!$F$2:$F$201,MATCH($A449&amp;"-3",Matches!$J$2:$J$201,0))),"",IF(AND(H449=INDEX(Matches!$G$2:$G$201,MATCH($A449&amp;"-3",Matches!$J$2:$J$201,0)),I449=INDEX(Matches!$H$2:$H$201,MATCH($A449&amp;"-3",Matches!$J$2:$J$201,0))),5,IF(SIGN(H449-I449)&lt;&gt;SIGN(INDEX(Matches!$G$2:$G$201,MATCH($A449&amp;"-3",Matches!$J$2:$J$201,0))-INDEX(Matches!$H$2:$H$201,MATCH($A449&amp;"-3",Matches!$J$2:$J$201,0))),0,IF(H449-I449=INDEX(Matches!$G$2:$G$201,MATCH($A449&amp;"-3",Matches!$J$2:$J$201,0))-INDEX(Matches!$H$2:$H$201,MATCH($A449&amp;"-3",Matches!$J$2:$J$201,0)),3,2))))),""))</f>
        <v/>
      </c>
      <c r="AA449" s="12" t="str">
        <f aca="false">IF(OR($B449="",J449="",K449=""),"",IFERROR(IF(OR(INDEX(Matches!$I$2:$I$201,MATCH($A449&amp;"-4",Matches!$J$2:$J$201,0))="Void",INDEX(Matches!$G$2:$G$201,MATCH($A449&amp;"-4",Matches!$J$2:$J$201,0))="",INDEX(Matches!$H$2:$H$201,MATCH($A449&amp;"-4",Matches!$J$2:$J$201,0))=""),"",IF(AND($C449&lt;&gt;"",INDEX(Matches!$F$2:$F$201,MATCH($A449&amp;"-4",Matches!$J$2:$J$201,0))&lt;&gt;"",$C449&gt;=INDEX(Matches!$F$2:$F$201,MATCH($A449&amp;"-4",Matches!$J$2:$J$201,0))),"",IF(AND(J449=INDEX(Matches!$G$2:$G$201,MATCH($A449&amp;"-4",Matches!$J$2:$J$201,0)),K449=INDEX(Matches!$H$2:$H$201,MATCH($A449&amp;"-4",Matches!$J$2:$J$201,0))),5,IF(SIGN(J449-K449)&lt;&gt;SIGN(INDEX(Matches!$G$2:$G$201,MATCH($A449&amp;"-4",Matches!$J$2:$J$201,0))-INDEX(Matches!$H$2:$H$201,MATCH($A449&amp;"-4",Matches!$J$2:$J$201,0))),0,IF(J449-K449=INDEX(Matches!$G$2:$G$201,MATCH($A449&amp;"-4",Matches!$J$2:$J$201,0))-INDEX(Matches!$H$2:$H$201,MATCH($A449&amp;"-4",Matches!$J$2:$J$201,0)),3,2))))),""))</f>
        <v/>
      </c>
      <c r="AB449" s="12" t="str">
        <f aca="false">IF(OR($B449="",L449="",M449=""),"",IFERROR(IF(OR(INDEX(Matches!$I$2:$I$201,MATCH($A449&amp;"-5",Matches!$J$2:$J$201,0))="Void",INDEX(Matches!$G$2:$G$201,MATCH($A449&amp;"-5",Matches!$J$2:$J$201,0))="",INDEX(Matches!$H$2:$H$201,MATCH($A449&amp;"-5",Matches!$J$2:$J$201,0))=""),"",IF(AND($C449&lt;&gt;"",INDEX(Matches!$F$2:$F$201,MATCH($A449&amp;"-5",Matches!$J$2:$J$201,0))&lt;&gt;"",$C449&gt;=INDEX(Matches!$F$2:$F$201,MATCH($A449&amp;"-5",Matches!$J$2:$J$201,0))),"",IF(AND(L449=INDEX(Matches!$G$2:$G$201,MATCH($A449&amp;"-5",Matches!$J$2:$J$201,0)),M449=INDEX(Matches!$H$2:$H$201,MATCH($A449&amp;"-5",Matches!$J$2:$J$201,0))),5,IF(SIGN(L449-M449)&lt;&gt;SIGN(INDEX(Matches!$G$2:$G$201,MATCH($A449&amp;"-5",Matches!$J$2:$J$201,0))-INDEX(Matches!$H$2:$H$201,MATCH($A449&amp;"-5",Matches!$J$2:$J$201,0))),0,IF(L449-M449=INDEX(Matches!$G$2:$G$201,MATCH($A449&amp;"-5",Matches!$J$2:$J$201,0))-INDEX(Matches!$H$2:$H$201,MATCH($A449&amp;"-5",Matches!$J$2:$J$201,0)),3,2))))),""))</f>
        <v/>
      </c>
      <c r="AC449" s="12" t="str">
        <f aca="false">IF(OR($B449="",N449="",O449=""),"",IFERROR(IF(OR(INDEX(Matches!$I$2:$I$201,MATCH($A449&amp;"-6",Matches!$J$2:$J$201,0))="Void",INDEX(Matches!$G$2:$G$201,MATCH($A449&amp;"-6",Matches!$J$2:$J$201,0))="",INDEX(Matches!$H$2:$H$201,MATCH($A449&amp;"-6",Matches!$J$2:$J$201,0))=""),"",IF(AND($C449&lt;&gt;"",INDEX(Matches!$F$2:$F$201,MATCH($A449&amp;"-6",Matches!$J$2:$J$201,0))&lt;&gt;"",$C449&gt;=INDEX(Matches!$F$2:$F$201,MATCH($A449&amp;"-6",Matches!$J$2:$J$201,0))),"",IF(AND(N449=INDEX(Matches!$G$2:$G$201,MATCH($A449&amp;"-6",Matches!$J$2:$J$201,0)),O449=INDEX(Matches!$H$2:$H$201,MATCH($A449&amp;"-6",Matches!$J$2:$J$201,0))),5,IF(SIGN(N449-O449)&lt;&gt;SIGN(INDEX(Matches!$G$2:$G$201,MATCH($A449&amp;"-6",Matches!$J$2:$J$201,0))-INDEX(Matches!$H$2:$H$201,MATCH($A449&amp;"-6",Matches!$J$2:$J$201,0))),0,IF(N449-O449=INDEX(Matches!$G$2:$G$201,MATCH($A449&amp;"-6",Matches!$J$2:$J$201,0))-INDEX(Matches!$H$2:$H$201,MATCH($A449&amp;"-6",Matches!$J$2:$J$201,0)),3,2))))),""))</f>
        <v/>
      </c>
      <c r="AD449" s="12" t="str">
        <f aca="false">IF(OR($B449="",P449="",Q449=""),"",IFERROR(IF(OR(INDEX(Matches!$I$2:$I$201,MATCH($A449&amp;"-7",Matches!$J$2:$J$201,0))="Void",INDEX(Matches!$G$2:$G$201,MATCH($A449&amp;"-7",Matches!$J$2:$J$201,0))="",INDEX(Matches!$H$2:$H$201,MATCH($A449&amp;"-7",Matches!$J$2:$J$201,0))=""),"",IF(AND($C449&lt;&gt;"",INDEX(Matches!$F$2:$F$201,MATCH($A449&amp;"-7",Matches!$J$2:$J$201,0))&lt;&gt;"",$C449&gt;=INDEX(Matches!$F$2:$F$201,MATCH($A449&amp;"-7",Matches!$J$2:$J$201,0))),"",IF(AND(P449=INDEX(Matches!$G$2:$G$201,MATCH($A449&amp;"-7",Matches!$J$2:$J$201,0)),Q449=INDEX(Matches!$H$2:$H$201,MATCH($A449&amp;"-7",Matches!$J$2:$J$201,0))),5,IF(SIGN(P449-Q449)&lt;&gt;SIGN(INDEX(Matches!$G$2:$G$201,MATCH($A449&amp;"-7",Matches!$J$2:$J$201,0))-INDEX(Matches!$H$2:$H$201,MATCH($A449&amp;"-7",Matches!$J$2:$J$201,0))),0,IF(P449-Q449=INDEX(Matches!$G$2:$G$201,MATCH($A449&amp;"-7",Matches!$J$2:$J$201,0))-INDEX(Matches!$H$2:$H$201,MATCH($A449&amp;"-7",Matches!$J$2:$J$201,0)),3,2))))),""))</f>
        <v/>
      </c>
      <c r="AE449" s="12" t="str">
        <f aca="false">IF(OR($B449="",R449="",S449=""),"",IFERROR(IF(OR(INDEX(Matches!$I$2:$I$201,MATCH($A449&amp;"-8",Matches!$J$2:$J$201,0))="Void",INDEX(Matches!$G$2:$G$201,MATCH($A449&amp;"-8",Matches!$J$2:$J$201,0))="",INDEX(Matches!$H$2:$H$201,MATCH($A449&amp;"-8",Matches!$J$2:$J$201,0))=""),"",IF(AND($C449&lt;&gt;"",INDEX(Matches!$F$2:$F$201,MATCH($A449&amp;"-8",Matches!$J$2:$J$201,0))&lt;&gt;"",$C449&gt;=INDEX(Matches!$F$2:$F$201,MATCH($A449&amp;"-8",Matches!$J$2:$J$201,0))),"",IF(AND(R449=INDEX(Matches!$G$2:$G$201,MATCH($A449&amp;"-8",Matches!$J$2:$J$201,0)),S449=INDEX(Matches!$H$2:$H$201,MATCH($A449&amp;"-8",Matches!$J$2:$J$201,0))),5,IF(SIGN(R449-S449)&lt;&gt;SIGN(INDEX(Matches!$G$2:$G$201,MATCH($A449&amp;"-8",Matches!$J$2:$J$201,0))-INDEX(Matches!$H$2:$H$201,MATCH($A449&amp;"-8",Matches!$J$2:$J$201,0))),0,IF(R449-S449=INDEX(Matches!$G$2:$G$201,MATCH($A449&amp;"-8",Matches!$J$2:$J$201,0))-INDEX(Matches!$H$2:$H$201,MATCH($A449&amp;"-8",Matches!$J$2:$J$201,0)),3,2))))),""))</f>
        <v/>
      </c>
      <c r="AF449" s="12" t="str">
        <f aca="false">IF(OR($B449="",T449="",U449=""),"",IFERROR(IF(OR(INDEX(Matches!$I$2:$I$201,MATCH($A449&amp;"-9",Matches!$J$2:$J$201,0))="Void",INDEX(Matches!$G$2:$G$201,MATCH($A449&amp;"-9",Matches!$J$2:$J$201,0))="",INDEX(Matches!$H$2:$H$201,MATCH($A449&amp;"-9",Matches!$J$2:$J$201,0))=""),"",IF(AND($C449&lt;&gt;"",INDEX(Matches!$F$2:$F$201,MATCH($A449&amp;"-9",Matches!$J$2:$J$201,0))&lt;&gt;"",$C449&gt;=INDEX(Matches!$F$2:$F$201,MATCH($A449&amp;"-9",Matches!$J$2:$J$201,0))),"",IF(AND(T449=INDEX(Matches!$G$2:$G$201,MATCH($A449&amp;"-9",Matches!$J$2:$J$201,0)),U449=INDEX(Matches!$H$2:$H$201,MATCH($A449&amp;"-9",Matches!$J$2:$J$201,0))),5,IF(SIGN(T449-U449)&lt;&gt;SIGN(INDEX(Matches!$G$2:$G$201,MATCH($A449&amp;"-9",Matches!$J$2:$J$201,0))-INDEX(Matches!$H$2:$H$201,MATCH($A449&amp;"-9",Matches!$J$2:$J$201,0))),0,IF(T449-U449=INDEX(Matches!$G$2:$G$201,MATCH($A449&amp;"-9",Matches!$J$2:$J$201,0))-INDEX(Matches!$H$2:$H$201,MATCH($A449&amp;"-9",Matches!$J$2:$J$201,0)),3,2))))),""))</f>
        <v/>
      </c>
      <c r="AG449" s="12" t="str">
        <f aca="false">IF(OR($B449="",V449="",W449=""),"",IFERROR(IF(OR(INDEX(Matches!$I$2:$I$201,MATCH($A449&amp;"-10",Matches!$J$2:$J$201,0))="Void",INDEX(Matches!$G$2:$G$201,MATCH($A449&amp;"-10",Matches!$J$2:$J$201,0))="",INDEX(Matches!$H$2:$H$201,MATCH($A449&amp;"-10",Matches!$J$2:$J$201,0))=""),"",IF(AND($C449&lt;&gt;"",INDEX(Matches!$F$2:$F$201,MATCH($A449&amp;"-10",Matches!$J$2:$J$201,0))&lt;&gt;"",$C449&gt;=INDEX(Matches!$F$2:$F$201,MATCH($A449&amp;"-10",Matches!$J$2:$J$201,0))),"",IF(AND(V449=INDEX(Matches!$G$2:$G$201,MATCH($A449&amp;"-10",Matches!$J$2:$J$201,0)),W449=INDEX(Matches!$H$2:$H$201,MATCH($A449&amp;"-10",Matches!$J$2:$J$201,0))),5,IF(SIGN(V449-W449)&lt;&gt;SIGN(INDEX(Matches!$G$2:$G$201,MATCH($A449&amp;"-10",Matches!$J$2:$J$201,0))-INDEX(Matches!$H$2:$H$201,MATCH($A449&amp;"-10",Matches!$J$2:$J$201,0))),0,IF(V449-W449=INDEX(Matches!$G$2:$G$201,MATCH($A449&amp;"-10",Matches!$J$2:$J$201,0))-INDEX(Matches!$H$2:$H$201,MATCH($A449&amp;"-10",Matches!$J$2:$J$201,0)),3,2))))),""))</f>
        <v/>
      </c>
      <c r="AH449" s="13" t="str">
        <f aca="false">IF($B449="","",SUM(X449:AG449))</f>
        <v/>
      </c>
      <c r="AI449" s="12" t="str">
        <f aca="false">IF($B449="","",COUNTIF(X449:AG449,5))</f>
        <v/>
      </c>
      <c r="AJ449" s="12" t="str">
        <f aca="false">IF($B449="","",COUNTIF(X449:AG449,"&gt;=2"))</f>
        <v/>
      </c>
      <c r="AK449" s="12" t="str">
        <f aca="false">IF($B449="","",COUNT(X449:AG449))</f>
        <v/>
      </c>
    </row>
    <row r="450" customFormat="false" ht="15" hidden="false" customHeight="false" outlineLevel="0" collapsed="false">
      <c r="A450" s="7"/>
      <c r="B450" s="7"/>
      <c r="C450" s="11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12" t="str">
        <f aca="false">IF(OR($B450="",D450="",E450=""),"",IFERROR(IF(OR(INDEX(Matches!$I$2:$I$201,MATCH($A450&amp;"-1",Matches!$J$2:$J$201,0))="Void",INDEX(Matches!$G$2:$G$201,MATCH($A450&amp;"-1",Matches!$J$2:$J$201,0))="",INDEX(Matches!$H$2:$H$201,MATCH($A450&amp;"-1",Matches!$J$2:$J$201,0))=""),"",IF(AND($C450&lt;&gt;"",INDEX(Matches!$F$2:$F$201,MATCH($A450&amp;"-1",Matches!$J$2:$J$201,0))&lt;&gt;"",$C450&gt;=INDEX(Matches!$F$2:$F$201,MATCH($A450&amp;"-1",Matches!$J$2:$J$201,0))),"",IF(AND(D450=INDEX(Matches!$G$2:$G$201,MATCH($A450&amp;"-1",Matches!$J$2:$J$201,0)),E450=INDEX(Matches!$H$2:$H$201,MATCH($A450&amp;"-1",Matches!$J$2:$J$201,0))),5,IF(SIGN(D450-E450)&lt;&gt;SIGN(INDEX(Matches!$G$2:$G$201,MATCH($A450&amp;"-1",Matches!$J$2:$J$201,0))-INDEX(Matches!$H$2:$H$201,MATCH($A450&amp;"-1",Matches!$J$2:$J$201,0))),0,IF(D450-E450=INDEX(Matches!$G$2:$G$201,MATCH($A450&amp;"-1",Matches!$J$2:$J$201,0))-INDEX(Matches!$H$2:$H$201,MATCH($A450&amp;"-1",Matches!$J$2:$J$201,0)),3,2))))),""))</f>
        <v/>
      </c>
      <c r="Y450" s="12" t="str">
        <f aca="false">IF(OR($B450="",F450="",G450=""),"",IFERROR(IF(OR(INDEX(Matches!$I$2:$I$201,MATCH($A450&amp;"-2",Matches!$J$2:$J$201,0))="Void",INDEX(Matches!$G$2:$G$201,MATCH($A450&amp;"-2",Matches!$J$2:$J$201,0))="",INDEX(Matches!$H$2:$H$201,MATCH($A450&amp;"-2",Matches!$J$2:$J$201,0))=""),"",IF(AND($C450&lt;&gt;"",INDEX(Matches!$F$2:$F$201,MATCH($A450&amp;"-2",Matches!$J$2:$J$201,0))&lt;&gt;"",$C450&gt;=INDEX(Matches!$F$2:$F$201,MATCH($A450&amp;"-2",Matches!$J$2:$J$201,0))),"",IF(AND(F450=INDEX(Matches!$G$2:$G$201,MATCH($A450&amp;"-2",Matches!$J$2:$J$201,0)),G450=INDEX(Matches!$H$2:$H$201,MATCH($A450&amp;"-2",Matches!$J$2:$J$201,0))),5,IF(SIGN(F450-G450)&lt;&gt;SIGN(INDEX(Matches!$G$2:$G$201,MATCH($A450&amp;"-2",Matches!$J$2:$J$201,0))-INDEX(Matches!$H$2:$H$201,MATCH($A450&amp;"-2",Matches!$J$2:$J$201,0))),0,IF(F450-G450=INDEX(Matches!$G$2:$G$201,MATCH($A450&amp;"-2",Matches!$J$2:$J$201,0))-INDEX(Matches!$H$2:$H$201,MATCH($A450&amp;"-2",Matches!$J$2:$J$201,0)),3,2))))),""))</f>
        <v/>
      </c>
      <c r="Z450" s="12" t="str">
        <f aca="false">IF(OR($B450="",H450="",I450=""),"",IFERROR(IF(OR(INDEX(Matches!$I$2:$I$201,MATCH($A450&amp;"-3",Matches!$J$2:$J$201,0))="Void",INDEX(Matches!$G$2:$G$201,MATCH($A450&amp;"-3",Matches!$J$2:$J$201,0))="",INDEX(Matches!$H$2:$H$201,MATCH($A450&amp;"-3",Matches!$J$2:$J$201,0))=""),"",IF(AND($C450&lt;&gt;"",INDEX(Matches!$F$2:$F$201,MATCH($A450&amp;"-3",Matches!$J$2:$J$201,0))&lt;&gt;"",$C450&gt;=INDEX(Matches!$F$2:$F$201,MATCH($A450&amp;"-3",Matches!$J$2:$J$201,0))),"",IF(AND(H450=INDEX(Matches!$G$2:$G$201,MATCH($A450&amp;"-3",Matches!$J$2:$J$201,0)),I450=INDEX(Matches!$H$2:$H$201,MATCH($A450&amp;"-3",Matches!$J$2:$J$201,0))),5,IF(SIGN(H450-I450)&lt;&gt;SIGN(INDEX(Matches!$G$2:$G$201,MATCH($A450&amp;"-3",Matches!$J$2:$J$201,0))-INDEX(Matches!$H$2:$H$201,MATCH($A450&amp;"-3",Matches!$J$2:$J$201,0))),0,IF(H450-I450=INDEX(Matches!$G$2:$G$201,MATCH($A450&amp;"-3",Matches!$J$2:$J$201,0))-INDEX(Matches!$H$2:$H$201,MATCH($A450&amp;"-3",Matches!$J$2:$J$201,0)),3,2))))),""))</f>
        <v/>
      </c>
      <c r="AA450" s="12" t="str">
        <f aca="false">IF(OR($B450="",J450="",K450=""),"",IFERROR(IF(OR(INDEX(Matches!$I$2:$I$201,MATCH($A450&amp;"-4",Matches!$J$2:$J$201,0))="Void",INDEX(Matches!$G$2:$G$201,MATCH($A450&amp;"-4",Matches!$J$2:$J$201,0))="",INDEX(Matches!$H$2:$H$201,MATCH($A450&amp;"-4",Matches!$J$2:$J$201,0))=""),"",IF(AND($C450&lt;&gt;"",INDEX(Matches!$F$2:$F$201,MATCH($A450&amp;"-4",Matches!$J$2:$J$201,0))&lt;&gt;"",$C450&gt;=INDEX(Matches!$F$2:$F$201,MATCH($A450&amp;"-4",Matches!$J$2:$J$201,0))),"",IF(AND(J450=INDEX(Matches!$G$2:$G$201,MATCH($A450&amp;"-4",Matches!$J$2:$J$201,0)),K450=INDEX(Matches!$H$2:$H$201,MATCH($A450&amp;"-4",Matches!$J$2:$J$201,0))),5,IF(SIGN(J450-K450)&lt;&gt;SIGN(INDEX(Matches!$G$2:$G$201,MATCH($A450&amp;"-4",Matches!$J$2:$J$201,0))-INDEX(Matches!$H$2:$H$201,MATCH($A450&amp;"-4",Matches!$J$2:$J$201,0))),0,IF(J450-K450=INDEX(Matches!$G$2:$G$201,MATCH($A450&amp;"-4",Matches!$J$2:$J$201,0))-INDEX(Matches!$H$2:$H$201,MATCH($A450&amp;"-4",Matches!$J$2:$J$201,0)),3,2))))),""))</f>
        <v/>
      </c>
      <c r="AB450" s="12" t="str">
        <f aca="false">IF(OR($B450="",L450="",M450=""),"",IFERROR(IF(OR(INDEX(Matches!$I$2:$I$201,MATCH($A450&amp;"-5",Matches!$J$2:$J$201,0))="Void",INDEX(Matches!$G$2:$G$201,MATCH($A450&amp;"-5",Matches!$J$2:$J$201,0))="",INDEX(Matches!$H$2:$H$201,MATCH($A450&amp;"-5",Matches!$J$2:$J$201,0))=""),"",IF(AND($C450&lt;&gt;"",INDEX(Matches!$F$2:$F$201,MATCH($A450&amp;"-5",Matches!$J$2:$J$201,0))&lt;&gt;"",$C450&gt;=INDEX(Matches!$F$2:$F$201,MATCH($A450&amp;"-5",Matches!$J$2:$J$201,0))),"",IF(AND(L450=INDEX(Matches!$G$2:$G$201,MATCH($A450&amp;"-5",Matches!$J$2:$J$201,0)),M450=INDEX(Matches!$H$2:$H$201,MATCH($A450&amp;"-5",Matches!$J$2:$J$201,0))),5,IF(SIGN(L450-M450)&lt;&gt;SIGN(INDEX(Matches!$G$2:$G$201,MATCH($A450&amp;"-5",Matches!$J$2:$J$201,0))-INDEX(Matches!$H$2:$H$201,MATCH($A450&amp;"-5",Matches!$J$2:$J$201,0))),0,IF(L450-M450=INDEX(Matches!$G$2:$G$201,MATCH($A450&amp;"-5",Matches!$J$2:$J$201,0))-INDEX(Matches!$H$2:$H$201,MATCH($A450&amp;"-5",Matches!$J$2:$J$201,0)),3,2))))),""))</f>
        <v/>
      </c>
      <c r="AC450" s="12" t="str">
        <f aca="false">IF(OR($B450="",N450="",O450=""),"",IFERROR(IF(OR(INDEX(Matches!$I$2:$I$201,MATCH($A450&amp;"-6",Matches!$J$2:$J$201,0))="Void",INDEX(Matches!$G$2:$G$201,MATCH($A450&amp;"-6",Matches!$J$2:$J$201,0))="",INDEX(Matches!$H$2:$H$201,MATCH($A450&amp;"-6",Matches!$J$2:$J$201,0))=""),"",IF(AND($C450&lt;&gt;"",INDEX(Matches!$F$2:$F$201,MATCH($A450&amp;"-6",Matches!$J$2:$J$201,0))&lt;&gt;"",$C450&gt;=INDEX(Matches!$F$2:$F$201,MATCH($A450&amp;"-6",Matches!$J$2:$J$201,0))),"",IF(AND(N450=INDEX(Matches!$G$2:$G$201,MATCH($A450&amp;"-6",Matches!$J$2:$J$201,0)),O450=INDEX(Matches!$H$2:$H$201,MATCH($A450&amp;"-6",Matches!$J$2:$J$201,0))),5,IF(SIGN(N450-O450)&lt;&gt;SIGN(INDEX(Matches!$G$2:$G$201,MATCH($A450&amp;"-6",Matches!$J$2:$J$201,0))-INDEX(Matches!$H$2:$H$201,MATCH($A450&amp;"-6",Matches!$J$2:$J$201,0))),0,IF(N450-O450=INDEX(Matches!$G$2:$G$201,MATCH($A450&amp;"-6",Matches!$J$2:$J$201,0))-INDEX(Matches!$H$2:$H$201,MATCH($A450&amp;"-6",Matches!$J$2:$J$201,0)),3,2))))),""))</f>
        <v/>
      </c>
      <c r="AD450" s="12" t="str">
        <f aca="false">IF(OR($B450="",P450="",Q450=""),"",IFERROR(IF(OR(INDEX(Matches!$I$2:$I$201,MATCH($A450&amp;"-7",Matches!$J$2:$J$201,0))="Void",INDEX(Matches!$G$2:$G$201,MATCH($A450&amp;"-7",Matches!$J$2:$J$201,0))="",INDEX(Matches!$H$2:$H$201,MATCH($A450&amp;"-7",Matches!$J$2:$J$201,0))=""),"",IF(AND($C450&lt;&gt;"",INDEX(Matches!$F$2:$F$201,MATCH($A450&amp;"-7",Matches!$J$2:$J$201,0))&lt;&gt;"",$C450&gt;=INDEX(Matches!$F$2:$F$201,MATCH($A450&amp;"-7",Matches!$J$2:$J$201,0))),"",IF(AND(P450=INDEX(Matches!$G$2:$G$201,MATCH($A450&amp;"-7",Matches!$J$2:$J$201,0)),Q450=INDEX(Matches!$H$2:$H$201,MATCH($A450&amp;"-7",Matches!$J$2:$J$201,0))),5,IF(SIGN(P450-Q450)&lt;&gt;SIGN(INDEX(Matches!$G$2:$G$201,MATCH($A450&amp;"-7",Matches!$J$2:$J$201,0))-INDEX(Matches!$H$2:$H$201,MATCH($A450&amp;"-7",Matches!$J$2:$J$201,0))),0,IF(P450-Q450=INDEX(Matches!$G$2:$G$201,MATCH($A450&amp;"-7",Matches!$J$2:$J$201,0))-INDEX(Matches!$H$2:$H$201,MATCH($A450&amp;"-7",Matches!$J$2:$J$201,0)),3,2))))),""))</f>
        <v/>
      </c>
      <c r="AE450" s="12" t="str">
        <f aca="false">IF(OR($B450="",R450="",S450=""),"",IFERROR(IF(OR(INDEX(Matches!$I$2:$I$201,MATCH($A450&amp;"-8",Matches!$J$2:$J$201,0))="Void",INDEX(Matches!$G$2:$G$201,MATCH($A450&amp;"-8",Matches!$J$2:$J$201,0))="",INDEX(Matches!$H$2:$H$201,MATCH($A450&amp;"-8",Matches!$J$2:$J$201,0))=""),"",IF(AND($C450&lt;&gt;"",INDEX(Matches!$F$2:$F$201,MATCH($A450&amp;"-8",Matches!$J$2:$J$201,0))&lt;&gt;"",$C450&gt;=INDEX(Matches!$F$2:$F$201,MATCH($A450&amp;"-8",Matches!$J$2:$J$201,0))),"",IF(AND(R450=INDEX(Matches!$G$2:$G$201,MATCH($A450&amp;"-8",Matches!$J$2:$J$201,0)),S450=INDEX(Matches!$H$2:$H$201,MATCH($A450&amp;"-8",Matches!$J$2:$J$201,0))),5,IF(SIGN(R450-S450)&lt;&gt;SIGN(INDEX(Matches!$G$2:$G$201,MATCH($A450&amp;"-8",Matches!$J$2:$J$201,0))-INDEX(Matches!$H$2:$H$201,MATCH($A450&amp;"-8",Matches!$J$2:$J$201,0))),0,IF(R450-S450=INDEX(Matches!$G$2:$G$201,MATCH($A450&amp;"-8",Matches!$J$2:$J$201,0))-INDEX(Matches!$H$2:$H$201,MATCH($A450&amp;"-8",Matches!$J$2:$J$201,0)),3,2))))),""))</f>
        <v/>
      </c>
      <c r="AF450" s="12" t="str">
        <f aca="false">IF(OR($B450="",T450="",U450=""),"",IFERROR(IF(OR(INDEX(Matches!$I$2:$I$201,MATCH($A450&amp;"-9",Matches!$J$2:$J$201,0))="Void",INDEX(Matches!$G$2:$G$201,MATCH($A450&amp;"-9",Matches!$J$2:$J$201,0))="",INDEX(Matches!$H$2:$H$201,MATCH($A450&amp;"-9",Matches!$J$2:$J$201,0))=""),"",IF(AND($C450&lt;&gt;"",INDEX(Matches!$F$2:$F$201,MATCH($A450&amp;"-9",Matches!$J$2:$J$201,0))&lt;&gt;"",$C450&gt;=INDEX(Matches!$F$2:$F$201,MATCH($A450&amp;"-9",Matches!$J$2:$J$201,0))),"",IF(AND(T450=INDEX(Matches!$G$2:$G$201,MATCH($A450&amp;"-9",Matches!$J$2:$J$201,0)),U450=INDEX(Matches!$H$2:$H$201,MATCH($A450&amp;"-9",Matches!$J$2:$J$201,0))),5,IF(SIGN(T450-U450)&lt;&gt;SIGN(INDEX(Matches!$G$2:$G$201,MATCH($A450&amp;"-9",Matches!$J$2:$J$201,0))-INDEX(Matches!$H$2:$H$201,MATCH($A450&amp;"-9",Matches!$J$2:$J$201,0))),0,IF(T450-U450=INDEX(Matches!$G$2:$G$201,MATCH($A450&amp;"-9",Matches!$J$2:$J$201,0))-INDEX(Matches!$H$2:$H$201,MATCH($A450&amp;"-9",Matches!$J$2:$J$201,0)),3,2))))),""))</f>
        <v/>
      </c>
      <c r="AG450" s="12" t="str">
        <f aca="false">IF(OR($B450="",V450="",W450=""),"",IFERROR(IF(OR(INDEX(Matches!$I$2:$I$201,MATCH($A450&amp;"-10",Matches!$J$2:$J$201,0))="Void",INDEX(Matches!$G$2:$G$201,MATCH($A450&amp;"-10",Matches!$J$2:$J$201,0))="",INDEX(Matches!$H$2:$H$201,MATCH($A450&amp;"-10",Matches!$J$2:$J$201,0))=""),"",IF(AND($C450&lt;&gt;"",INDEX(Matches!$F$2:$F$201,MATCH($A450&amp;"-10",Matches!$J$2:$J$201,0))&lt;&gt;"",$C450&gt;=INDEX(Matches!$F$2:$F$201,MATCH($A450&amp;"-10",Matches!$J$2:$J$201,0))),"",IF(AND(V450=INDEX(Matches!$G$2:$G$201,MATCH($A450&amp;"-10",Matches!$J$2:$J$201,0)),W450=INDEX(Matches!$H$2:$H$201,MATCH($A450&amp;"-10",Matches!$J$2:$J$201,0))),5,IF(SIGN(V450-W450)&lt;&gt;SIGN(INDEX(Matches!$G$2:$G$201,MATCH($A450&amp;"-10",Matches!$J$2:$J$201,0))-INDEX(Matches!$H$2:$H$201,MATCH($A450&amp;"-10",Matches!$J$2:$J$201,0))),0,IF(V450-W450=INDEX(Matches!$G$2:$G$201,MATCH($A450&amp;"-10",Matches!$J$2:$J$201,0))-INDEX(Matches!$H$2:$H$201,MATCH($A450&amp;"-10",Matches!$J$2:$J$201,0)),3,2))))),""))</f>
        <v/>
      </c>
      <c r="AH450" s="13" t="str">
        <f aca="false">IF($B450="","",SUM(X450:AG450))</f>
        <v/>
      </c>
      <c r="AI450" s="12" t="str">
        <f aca="false">IF($B450="","",COUNTIF(X450:AG450,5))</f>
        <v/>
      </c>
      <c r="AJ450" s="12" t="str">
        <f aca="false">IF($B450="","",COUNTIF(X450:AG450,"&gt;=2"))</f>
        <v/>
      </c>
      <c r="AK450" s="12" t="str">
        <f aca="false">IF($B450="","",COUNT(X450:AG450))</f>
        <v/>
      </c>
    </row>
    <row r="451" customFormat="false" ht="15" hidden="false" customHeight="false" outlineLevel="0" collapsed="false">
      <c r="A451" s="7"/>
      <c r="B451" s="7"/>
      <c r="C451" s="11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12" t="str">
        <f aca="false">IF(OR($B451="",D451="",E451=""),"",IFERROR(IF(OR(INDEX(Matches!$I$2:$I$201,MATCH($A451&amp;"-1",Matches!$J$2:$J$201,0))="Void",INDEX(Matches!$G$2:$G$201,MATCH($A451&amp;"-1",Matches!$J$2:$J$201,0))="",INDEX(Matches!$H$2:$H$201,MATCH($A451&amp;"-1",Matches!$J$2:$J$201,0))=""),"",IF(AND($C451&lt;&gt;"",INDEX(Matches!$F$2:$F$201,MATCH($A451&amp;"-1",Matches!$J$2:$J$201,0))&lt;&gt;"",$C451&gt;=INDEX(Matches!$F$2:$F$201,MATCH($A451&amp;"-1",Matches!$J$2:$J$201,0))),"",IF(AND(D451=INDEX(Matches!$G$2:$G$201,MATCH($A451&amp;"-1",Matches!$J$2:$J$201,0)),E451=INDEX(Matches!$H$2:$H$201,MATCH($A451&amp;"-1",Matches!$J$2:$J$201,0))),5,IF(SIGN(D451-E451)&lt;&gt;SIGN(INDEX(Matches!$G$2:$G$201,MATCH($A451&amp;"-1",Matches!$J$2:$J$201,0))-INDEX(Matches!$H$2:$H$201,MATCH($A451&amp;"-1",Matches!$J$2:$J$201,0))),0,IF(D451-E451=INDEX(Matches!$G$2:$G$201,MATCH($A451&amp;"-1",Matches!$J$2:$J$201,0))-INDEX(Matches!$H$2:$H$201,MATCH($A451&amp;"-1",Matches!$J$2:$J$201,0)),3,2))))),""))</f>
        <v/>
      </c>
      <c r="Y451" s="12" t="str">
        <f aca="false">IF(OR($B451="",F451="",G451=""),"",IFERROR(IF(OR(INDEX(Matches!$I$2:$I$201,MATCH($A451&amp;"-2",Matches!$J$2:$J$201,0))="Void",INDEX(Matches!$G$2:$G$201,MATCH($A451&amp;"-2",Matches!$J$2:$J$201,0))="",INDEX(Matches!$H$2:$H$201,MATCH($A451&amp;"-2",Matches!$J$2:$J$201,0))=""),"",IF(AND($C451&lt;&gt;"",INDEX(Matches!$F$2:$F$201,MATCH($A451&amp;"-2",Matches!$J$2:$J$201,0))&lt;&gt;"",$C451&gt;=INDEX(Matches!$F$2:$F$201,MATCH($A451&amp;"-2",Matches!$J$2:$J$201,0))),"",IF(AND(F451=INDEX(Matches!$G$2:$G$201,MATCH($A451&amp;"-2",Matches!$J$2:$J$201,0)),G451=INDEX(Matches!$H$2:$H$201,MATCH($A451&amp;"-2",Matches!$J$2:$J$201,0))),5,IF(SIGN(F451-G451)&lt;&gt;SIGN(INDEX(Matches!$G$2:$G$201,MATCH($A451&amp;"-2",Matches!$J$2:$J$201,0))-INDEX(Matches!$H$2:$H$201,MATCH($A451&amp;"-2",Matches!$J$2:$J$201,0))),0,IF(F451-G451=INDEX(Matches!$G$2:$G$201,MATCH($A451&amp;"-2",Matches!$J$2:$J$201,0))-INDEX(Matches!$H$2:$H$201,MATCH($A451&amp;"-2",Matches!$J$2:$J$201,0)),3,2))))),""))</f>
        <v/>
      </c>
      <c r="Z451" s="12" t="str">
        <f aca="false">IF(OR($B451="",H451="",I451=""),"",IFERROR(IF(OR(INDEX(Matches!$I$2:$I$201,MATCH($A451&amp;"-3",Matches!$J$2:$J$201,0))="Void",INDEX(Matches!$G$2:$G$201,MATCH($A451&amp;"-3",Matches!$J$2:$J$201,0))="",INDEX(Matches!$H$2:$H$201,MATCH($A451&amp;"-3",Matches!$J$2:$J$201,0))=""),"",IF(AND($C451&lt;&gt;"",INDEX(Matches!$F$2:$F$201,MATCH($A451&amp;"-3",Matches!$J$2:$J$201,0))&lt;&gt;"",$C451&gt;=INDEX(Matches!$F$2:$F$201,MATCH($A451&amp;"-3",Matches!$J$2:$J$201,0))),"",IF(AND(H451=INDEX(Matches!$G$2:$G$201,MATCH($A451&amp;"-3",Matches!$J$2:$J$201,0)),I451=INDEX(Matches!$H$2:$H$201,MATCH($A451&amp;"-3",Matches!$J$2:$J$201,0))),5,IF(SIGN(H451-I451)&lt;&gt;SIGN(INDEX(Matches!$G$2:$G$201,MATCH($A451&amp;"-3",Matches!$J$2:$J$201,0))-INDEX(Matches!$H$2:$H$201,MATCH($A451&amp;"-3",Matches!$J$2:$J$201,0))),0,IF(H451-I451=INDEX(Matches!$G$2:$G$201,MATCH($A451&amp;"-3",Matches!$J$2:$J$201,0))-INDEX(Matches!$H$2:$H$201,MATCH($A451&amp;"-3",Matches!$J$2:$J$201,0)),3,2))))),""))</f>
        <v/>
      </c>
      <c r="AA451" s="12" t="str">
        <f aca="false">IF(OR($B451="",J451="",K451=""),"",IFERROR(IF(OR(INDEX(Matches!$I$2:$I$201,MATCH($A451&amp;"-4",Matches!$J$2:$J$201,0))="Void",INDEX(Matches!$G$2:$G$201,MATCH($A451&amp;"-4",Matches!$J$2:$J$201,0))="",INDEX(Matches!$H$2:$H$201,MATCH($A451&amp;"-4",Matches!$J$2:$J$201,0))=""),"",IF(AND($C451&lt;&gt;"",INDEX(Matches!$F$2:$F$201,MATCH($A451&amp;"-4",Matches!$J$2:$J$201,0))&lt;&gt;"",$C451&gt;=INDEX(Matches!$F$2:$F$201,MATCH($A451&amp;"-4",Matches!$J$2:$J$201,0))),"",IF(AND(J451=INDEX(Matches!$G$2:$G$201,MATCH($A451&amp;"-4",Matches!$J$2:$J$201,0)),K451=INDEX(Matches!$H$2:$H$201,MATCH($A451&amp;"-4",Matches!$J$2:$J$201,0))),5,IF(SIGN(J451-K451)&lt;&gt;SIGN(INDEX(Matches!$G$2:$G$201,MATCH($A451&amp;"-4",Matches!$J$2:$J$201,0))-INDEX(Matches!$H$2:$H$201,MATCH($A451&amp;"-4",Matches!$J$2:$J$201,0))),0,IF(J451-K451=INDEX(Matches!$G$2:$G$201,MATCH($A451&amp;"-4",Matches!$J$2:$J$201,0))-INDEX(Matches!$H$2:$H$201,MATCH($A451&amp;"-4",Matches!$J$2:$J$201,0)),3,2))))),""))</f>
        <v/>
      </c>
      <c r="AB451" s="12" t="str">
        <f aca="false">IF(OR($B451="",L451="",M451=""),"",IFERROR(IF(OR(INDEX(Matches!$I$2:$I$201,MATCH($A451&amp;"-5",Matches!$J$2:$J$201,0))="Void",INDEX(Matches!$G$2:$G$201,MATCH($A451&amp;"-5",Matches!$J$2:$J$201,0))="",INDEX(Matches!$H$2:$H$201,MATCH($A451&amp;"-5",Matches!$J$2:$J$201,0))=""),"",IF(AND($C451&lt;&gt;"",INDEX(Matches!$F$2:$F$201,MATCH($A451&amp;"-5",Matches!$J$2:$J$201,0))&lt;&gt;"",$C451&gt;=INDEX(Matches!$F$2:$F$201,MATCH($A451&amp;"-5",Matches!$J$2:$J$201,0))),"",IF(AND(L451=INDEX(Matches!$G$2:$G$201,MATCH($A451&amp;"-5",Matches!$J$2:$J$201,0)),M451=INDEX(Matches!$H$2:$H$201,MATCH($A451&amp;"-5",Matches!$J$2:$J$201,0))),5,IF(SIGN(L451-M451)&lt;&gt;SIGN(INDEX(Matches!$G$2:$G$201,MATCH($A451&amp;"-5",Matches!$J$2:$J$201,0))-INDEX(Matches!$H$2:$H$201,MATCH($A451&amp;"-5",Matches!$J$2:$J$201,0))),0,IF(L451-M451=INDEX(Matches!$G$2:$G$201,MATCH($A451&amp;"-5",Matches!$J$2:$J$201,0))-INDEX(Matches!$H$2:$H$201,MATCH($A451&amp;"-5",Matches!$J$2:$J$201,0)),3,2))))),""))</f>
        <v/>
      </c>
      <c r="AC451" s="12" t="str">
        <f aca="false">IF(OR($B451="",N451="",O451=""),"",IFERROR(IF(OR(INDEX(Matches!$I$2:$I$201,MATCH($A451&amp;"-6",Matches!$J$2:$J$201,0))="Void",INDEX(Matches!$G$2:$G$201,MATCH($A451&amp;"-6",Matches!$J$2:$J$201,0))="",INDEX(Matches!$H$2:$H$201,MATCH($A451&amp;"-6",Matches!$J$2:$J$201,0))=""),"",IF(AND($C451&lt;&gt;"",INDEX(Matches!$F$2:$F$201,MATCH($A451&amp;"-6",Matches!$J$2:$J$201,0))&lt;&gt;"",$C451&gt;=INDEX(Matches!$F$2:$F$201,MATCH($A451&amp;"-6",Matches!$J$2:$J$201,0))),"",IF(AND(N451=INDEX(Matches!$G$2:$G$201,MATCH($A451&amp;"-6",Matches!$J$2:$J$201,0)),O451=INDEX(Matches!$H$2:$H$201,MATCH($A451&amp;"-6",Matches!$J$2:$J$201,0))),5,IF(SIGN(N451-O451)&lt;&gt;SIGN(INDEX(Matches!$G$2:$G$201,MATCH($A451&amp;"-6",Matches!$J$2:$J$201,0))-INDEX(Matches!$H$2:$H$201,MATCH($A451&amp;"-6",Matches!$J$2:$J$201,0))),0,IF(N451-O451=INDEX(Matches!$G$2:$G$201,MATCH($A451&amp;"-6",Matches!$J$2:$J$201,0))-INDEX(Matches!$H$2:$H$201,MATCH($A451&amp;"-6",Matches!$J$2:$J$201,0)),3,2))))),""))</f>
        <v/>
      </c>
      <c r="AD451" s="12" t="str">
        <f aca="false">IF(OR($B451="",P451="",Q451=""),"",IFERROR(IF(OR(INDEX(Matches!$I$2:$I$201,MATCH($A451&amp;"-7",Matches!$J$2:$J$201,0))="Void",INDEX(Matches!$G$2:$G$201,MATCH($A451&amp;"-7",Matches!$J$2:$J$201,0))="",INDEX(Matches!$H$2:$H$201,MATCH($A451&amp;"-7",Matches!$J$2:$J$201,0))=""),"",IF(AND($C451&lt;&gt;"",INDEX(Matches!$F$2:$F$201,MATCH($A451&amp;"-7",Matches!$J$2:$J$201,0))&lt;&gt;"",$C451&gt;=INDEX(Matches!$F$2:$F$201,MATCH($A451&amp;"-7",Matches!$J$2:$J$201,0))),"",IF(AND(P451=INDEX(Matches!$G$2:$G$201,MATCH($A451&amp;"-7",Matches!$J$2:$J$201,0)),Q451=INDEX(Matches!$H$2:$H$201,MATCH($A451&amp;"-7",Matches!$J$2:$J$201,0))),5,IF(SIGN(P451-Q451)&lt;&gt;SIGN(INDEX(Matches!$G$2:$G$201,MATCH($A451&amp;"-7",Matches!$J$2:$J$201,0))-INDEX(Matches!$H$2:$H$201,MATCH($A451&amp;"-7",Matches!$J$2:$J$201,0))),0,IF(P451-Q451=INDEX(Matches!$G$2:$G$201,MATCH($A451&amp;"-7",Matches!$J$2:$J$201,0))-INDEX(Matches!$H$2:$H$201,MATCH($A451&amp;"-7",Matches!$J$2:$J$201,0)),3,2))))),""))</f>
        <v/>
      </c>
      <c r="AE451" s="12" t="str">
        <f aca="false">IF(OR($B451="",R451="",S451=""),"",IFERROR(IF(OR(INDEX(Matches!$I$2:$I$201,MATCH($A451&amp;"-8",Matches!$J$2:$J$201,0))="Void",INDEX(Matches!$G$2:$G$201,MATCH($A451&amp;"-8",Matches!$J$2:$J$201,0))="",INDEX(Matches!$H$2:$H$201,MATCH($A451&amp;"-8",Matches!$J$2:$J$201,0))=""),"",IF(AND($C451&lt;&gt;"",INDEX(Matches!$F$2:$F$201,MATCH($A451&amp;"-8",Matches!$J$2:$J$201,0))&lt;&gt;"",$C451&gt;=INDEX(Matches!$F$2:$F$201,MATCH($A451&amp;"-8",Matches!$J$2:$J$201,0))),"",IF(AND(R451=INDEX(Matches!$G$2:$G$201,MATCH($A451&amp;"-8",Matches!$J$2:$J$201,0)),S451=INDEX(Matches!$H$2:$H$201,MATCH($A451&amp;"-8",Matches!$J$2:$J$201,0))),5,IF(SIGN(R451-S451)&lt;&gt;SIGN(INDEX(Matches!$G$2:$G$201,MATCH($A451&amp;"-8",Matches!$J$2:$J$201,0))-INDEX(Matches!$H$2:$H$201,MATCH($A451&amp;"-8",Matches!$J$2:$J$201,0))),0,IF(R451-S451=INDEX(Matches!$G$2:$G$201,MATCH($A451&amp;"-8",Matches!$J$2:$J$201,0))-INDEX(Matches!$H$2:$H$201,MATCH($A451&amp;"-8",Matches!$J$2:$J$201,0)),3,2))))),""))</f>
        <v/>
      </c>
      <c r="AF451" s="12" t="str">
        <f aca="false">IF(OR($B451="",T451="",U451=""),"",IFERROR(IF(OR(INDEX(Matches!$I$2:$I$201,MATCH($A451&amp;"-9",Matches!$J$2:$J$201,0))="Void",INDEX(Matches!$G$2:$G$201,MATCH($A451&amp;"-9",Matches!$J$2:$J$201,0))="",INDEX(Matches!$H$2:$H$201,MATCH($A451&amp;"-9",Matches!$J$2:$J$201,0))=""),"",IF(AND($C451&lt;&gt;"",INDEX(Matches!$F$2:$F$201,MATCH($A451&amp;"-9",Matches!$J$2:$J$201,0))&lt;&gt;"",$C451&gt;=INDEX(Matches!$F$2:$F$201,MATCH($A451&amp;"-9",Matches!$J$2:$J$201,0))),"",IF(AND(T451=INDEX(Matches!$G$2:$G$201,MATCH($A451&amp;"-9",Matches!$J$2:$J$201,0)),U451=INDEX(Matches!$H$2:$H$201,MATCH($A451&amp;"-9",Matches!$J$2:$J$201,0))),5,IF(SIGN(T451-U451)&lt;&gt;SIGN(INDEX(Matches!$G$2:$G$201,MATCH($A451&amp;"-9",Matches!$J$2:$J$201,0))-INDEX(Matches!$H$2:$H$201,MATCH($A451&amp;"-9",Matches!$J$2:$J$201,0))),0,IF(T451-U451=INDEX(Matches!$G$2:$G$201,MATCH($A451&amp;"-9",Matches!$J$2:$J$201,0))-INDEX(Matches!$H$2:$H$201,MATCH($A451&amp;"-9",Matches!$J$2:$J$201,0)),3,2))))),""))</f>
        <v/>
      </c>
      <c r="AG451" s="12" t="str">
        <f aca="false">IF(OR($B451="",V451="",W451=""),"",IFERROR(IF(OR(INDEX(Matches!$I$2:$I$201,MATCH($A451&amp;"-10",Matches!$J$2:$J$201,0))="Void",INDEX(Matches!$G$2:$G$201,MATCH($A451&amp;"-10",Matches!$J$2:$J$201,0))="",INDEX(Matches!$H$2:$H$201,MATCH($A451&amp;"-10",Matches!$J$2:$J$201,0))=""),"",IF(AND($C451&lt;&gt;"",INDEX(Matches!$F$2:$F$201,MATCH($A451&amp;"-10",Matches!$J$2:$J$201,0))&lt;&gt;"",$C451&gt;=INDEX(Matches!$F$2:$F$201,MATCH($A451&amp;"-10",Matches!$J$2:$J$201,0))),"",IF(AND(V451=INDEX(Matches!$G$2:$G$201,MATCH($A451&amp;"-10",Matches!$J$2:$J$201,0)),W451=INDEX(Matches!$H$2:$H$201,MATCH($A451&amp;"-10",Matches!$J$2:$J$201,0))),5,IF(SIGN(V451-W451)&lt;&gt;SIGN(INDEX(Matches!$G$2:$G$201,MATCH($A451&amp;"-10",Matches!$J$2:$J$201,0))-INDEX(Matches!$H$2:$H$201,MATCH($A451&amp;"-10",Matches!$J$2:$J$201,0))),0,IF(V451-W451=INDEX(Matches!$G$2:$G$201,MATCH($A451&amp;"-10",Matches!$J$2:$J$201,0))-INDEX(Matches!$H$2:$H$201,MATCH($A451&amp;"-10",Matches!$J$2:$J$201,0)),3,2))))),""))</f>
        <v/>
      </c>
      <c r="AH451" s="13" t="str">
        <f aca="false">IF($B451="","",SUM(X451:AG451))</f>
        <v/>
      </c>
      <c r="AI451" s="12" t="str">
        <f aca="false">IF($B451="","",COUNTIF(X451:AG451,5))</f>
        <v/>
      </c>
      <c r="AJ451" s="12" t="str">
        <f aca="false">IF($B451="","",COUNTIF(X451:AG451,"&gt;=2"))</f>
        <v/>
      </c>
      <c r="AK451" s="12" t="str">
        <f aca="false">IF($B451="","",COUNT(X451:AG451))</f>
        <v/>
      </c>
    </row>
    <row r="452" customFormat="false" ht="15" hidden="false" customHeight="false" outlineLevel="0" collapsed="false">
      <c r="A452" s="7"/>
      <c r="B452" s="7"/>
      <c r="C452" s="11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12" t="str">
        <f aca="false">IF(OR($B452="",D452="",E452=""),"",IFERROR(IF(OR(INDEX(Matches!$I$2:$I$201,MATCH($A452&amp;"-1",Matches!$J$2:$J$201,0))="Void",INDEX(Matches!$G$2:$G$201,MATCH($A452&amp;"-1",Matches!$J$2:$J$201,0))="",INDEX(Matches!$H$2:$H$201,MATCH($A452&amp;"-1",Matches!$J$2:$J$201,0))=""),"",IF(AND($C452&lt;&gt;"",INDEX(Matches!$F$2:$F$201,MATCH($A452&amp;"-1",Matches!$J$2:$J$201,0))&lt;&gt;"",$C452&gt;=INDEX(Matches!$F$2:$F$201,MATCH($A452&amp;"-1",Matches!$J$2:$J$201,0))),"",IF(AND(D452=INDEX(Matches!$G$2:$G$201,MATCH($A452&amp;"-1",Matches!$J$2:$J$201,0)),E452=INDEX(Matches!$H$2:$H$201,MATCH($A452&amp;"-1",Matches!$J$2:$J$201,0))),5,IF(SIGN(D452-E452)&lt;&gt;SIGN(INDEX(Matches!$G$2:$G$201,MATCH($A452&amp;"-1",Matches!$J$2:$J$201,0))-INDEX(Matches!$H$2:$H$201,MATCH($A452&amp;"-1",Matches!$J$2:$J$201,0))),0,IF(D452-E452=INDEX(Matches!$G$2:$G$201,MATCH($A452&amp;"-1",Matches!$J$2:$J$201,0))-INDEX(Matches!$H$2:$H$201,MATCH($A452&amp;"-1",Matches!$J$2:$J$201,0)),3,2))))),""))</f>
        <v/>
      </c>
      <c r="Y452" s="12" t="str">
        <f aca="false">IF(OR($B452="",F452="",G452=""),"",IFERROR(IF(OR(INDEX(Matches!$I$2:$I$201,MATCH($A452&amp;"-2",Matches!$J$2:$J$201,0))="Void",INDEX(Matches!$G$2:$G$201,MATCH($A452&amp;"-2",Matches!$J$2:$J$201,0))="",INDEX(Matches!$H$2:$H$201,MATCH($A452&amp;"-2",Matches!$J$2:$J$201,0))=""),"",IF(AND($C452&lt;&gt;"",INDEX(Matches!$F$2:$F$201,MATCH($A452&amp;"-2",Matches!$J$2:$J$201,0))&lt;&gt;"",$C452&gt;=INDEX(Matches!$F$2:$F$201,MATCH($A452&amp;"-2",Matches!$J$2:$J$201,0))),"",IF(AND(F452=INDEX(Matches!$G$2:$G$201,MATCH($A452&amp;"-2",Matches!$J$2:$J$201,0)),G452=INDEX(Matches!$H$2:$H$201,MATCH($A452&amp;"-2",Matches!$J$2:$J$201,0))),5,IF(SIGN(F452-G452)&lt;&gt;SIGN(INDEX(Matches!$G$2:$G$201,MATCH($A452&amp;"-2",Matches!$J$2:$J$201,0))-INDEX(Matches!$H$2:$H$201,MATCH($A452&amp;"-2",Matches!$J$2:$J$201,0))),0,IF(F452-G452=INDEX(Matches!$G$2:$G$201,MATCH($A452&amp;"-2",Matches!$J$2:$J$201,0))-INDEX(Matches!$H$2:$H$201,MATCH($A452&amp;"-2",Matches!$J$2:$J$201,0)),3,2))))),""))</f>
        <v/>
      </c>
      <c r="Z452" s="12" t="str">
        <f aca="false">IF(OR($B452="",H452="",I452=""),"",IFERROR(IF(OR(INDEX(Matches!$I$2:$I$201,MATCH($A452&amp;"-3",Matches!$J$2:$J$201,0))="Void",INDEX(Matches!$G$2:$G$201,MATCH($A452&amp;"-3",Matches!$J$2:$J$201,0))="",INDEX(Matches!$H$2:$H$201,MATCH($A452&amp;"-3",Matches!$J$2:$J$201,0))=""),"",IF(AND($C452&lt;&gt;"",INDEX(Matches!$F$2:$F$201,MATCH($A452&amp;"-3",Matches!$J$2:$J$201,0))&lt;&gt;"",$C452&gt;=INDEX(Matches!$F$2:$F$201,MATCH($A452&amp;"-3",Matches!$J$2:$J$201,0))),"",IF(AND(H452=INDEX(Matches!$G$2:$G$201,MATCH($A452&amp;"-3",Matches!$J$2:$J$201,0)),I452=INDEX(Matches!$H$2:$H$201,MATCH($A452&amp;"-3",Matches!$J$2:$J$201,0))),5,IF(SIGN(H452-I452)&lt;&gt;SIGN(INDEX(Matches!$G$2:$G$201,MATCH($A452&amp;"-3",Matches!$J$2:$J$201,0))-INDEX(Matches!$H$2:$H$201,MATCH($A452&amp;"-3",Matches!$J$2:$J$201,0))),0,IF(H452-I452=INDEX(Matches!$G$2:$G$201,MATCH($A452&amp;"-3",Matches!$J$2:$J$201,0))-INDEX(Matches!$H$2:$H$201,MATCH($A452&amp;"-3",Matches!$J$2:$J$201,0)),3,2))))),""))</f>
        <v/>
      </c>
      <c r="AA452" s="12" t="str">
        <f aca="false">IF(OR($B452="",J452="",K452=""),"",IFERROR(IF(OR(INDEX(Matches!$I$2:$I$201,MATCH($A452&amp;"-4",Matches!$J$2:$J$201,0))="Void",INDEX(Matches!$G$2:$G$201,MATCH($A452&amp;"-4",Matches!$J$2:$J$201,0))="",INDEX(Matches!$H$2:$H$201,MATCH($A452&amp;"-4",Matches!$J$2:$J$201,0))=""),"",IF(AND($C452&lt;&gt;"",INDEX(Matches!$F$2:$F$201,MATCH($A452&amp;"-4",Matches!$J$2:$J$201,0))&lt;&gt;"",$C452&gt;=INDEX(Matches!$F$2:$F$201,MATCH($A452&amp;"-4",Matches!$J$2:$J$201,0))),"",IF(AND(J452=INDEX(Matches!$G$2:$G$201,MATCH($A452&amp;"-4",Matches!$J$2:$J$201,0)),K452=INDEX(Matches!$H$2:$H$201,MATCH($A452&amp;"-4",Matches!$J$2:$J$201,0))),5,IF(SIGN(J452-K452)&lt;&gt;SIGN(INDEX(Matches!$G$2:$G$201,MATCH($A452&amp;"-4",Matches!$J$2:$J$201,0))-INDEX(Matches!$H$2:$H$201,MATCH($A452&amp;"-4",Matches!$J$2:$J$201,0))),0,IF(J452-K452=INDEX(Matches!$G$2:$G$201,MATCH($A452&amp;"-4",Matches!$J$2:$J$201,0))-INDEX(Matches!$H$2:$H$201,MATCH($A452&amp;"-4",Matches!$J$2:$J$201,0)),3,2))))),""))</f>
        <v/>
      </c>
      <c r="AB452" s="12" t="str">
        <f aca="false">IF(OR($B452="",L452="",M452=""),"",IFERROR(IF(OR(INDEX(Matches!$I$2:$I$201,MATCH($A452&amp;"-5",Matches!$J$2:$J$201,0))="Void",INDEX(Matches!$G$2:$G$201,MATCH($A452&amp;"-5",Matches!$J$2:$J$201,0))="",INDEX(Matches!$H$2:$H$201,MATCH($A452&amp;"-5",Matches!$J$2:$J$201,0))=""),"",IF(AND($C452&lt;&gt;"",INDEX(Matches!$F$2:$F$201,MATCH($A452&amp;"-5",Matches!$J$2:$J$201,0))&lt;&gt;"",$C452&gt;=INDEX(Matches!$F$2:$F$201,MATCH($A452&amp;"-5",Matches!$J$2:$J$201,0))),"",IF(AND(L452=INDEX(Matches!$G$2:$G$201,MATCH($A452&amp;"-5",Matches!$J$2:$J$201,0)),M452=INDEX(Matches!$H$2:$H$201,MATCH($A452&amp;"-5",Matches!$J$2:$J$201,0))),5,IF(SIGN(L452-M452)&lt;&gt;SIGN(INDEX(Matches!$G$2:$G$201,MATCH($A452&amp;"-5",Matches!$J$2:$J$201,0))-INDEX(Matches!$H$2:$H$201,MATCH($A452&amp;"-5",Matches!$J$2:$J$201,0))),0,IF(L452-M452=INDEX(Matches!$G$2:$G$201,MATCH($A452&amp;"-5",Matches!$J$2:$J$201,0))-INDEX(Matches!$H$2:$H$201,MATCH($A452&amp;"-5",Matches!$J$2:$J$201,0)),3,2))))),""))</f>
        <v/>
      </c>
      <c r="AC452" s="12" t="str">
        <f aca="false">IF(OR($B452="",N452="",O452=""),"",IFERROR(IF(OR(INDEX(Matches!$I$2:$I$201,MATCH($A452&amp;"-6",Matches!$J$2:$J$201,0))="Void",INDEX(Matches!$G$2:$G$201,MATCH($A452&amp;"-6",Matches!$J$2:$J$201,0))="",INDEX(Matches!$H$2:$H$201,MATCH($A452&amp;"-6",Matches!$J$2:$J$201,0))=""),"",IF(AND($C452&lt;&gt;"",INDEX(Matches!$F$2:$F$201,MATCH($A452&amp;"-6",Matches!$J$2:$J$201,0))&lt;&gt;"",$C452&gt;=INDEX(Matches!$F$2:$F$201,MATCH($A452&amp;"-6",Matches!$J$2:$J$201,0))),"",IF(AND(N452=INDEX(Matches!$G$2:$G$201,MATCH($A452&amp;"-6",Matches!$J$2:$J$201,0)),O452=INDEX(Matches!$H$2:$H$201,MATCH($A452&amp;"-6",Matches!$J$2:$J$201,0))),5,IF(SIGN(N452-O452)&lt;&gt;SIGN(INDEX(Matches!$G$2:$G$201,MATCH($A452&amp;"-6",Matches!$J$2:$J$201,0))-INDEX(Matches!$H$2:$H$201,MATCH($A452&amp;"-6",Matches!$J$2:$J$201,0))),0,IF(N452-O452=INDEX(Matches!$G$2:$G$201,MATCH($A452&amp;"-6",Matches!$J$2:$J$201,0))-INDEX(Matches!$H$2:$H$201,MATCH($A452&amp;"-6",Matches!$J$2:$J$201,0)),3,2))))),""))</f>
        <v/>
      </c>
      <c r="AD452" s="12" t="str">
        <f aca="false">IF(OR($B452="",P452="",Q452=""),"",IFERROR(IF(OR(INDEX(Matches!$I$2:$I$201,MATCH($A452&amp;"-7",Matches!$J$2:$J$201,0))="Void",INDEX(Matches!$G$2:$G$201,MATCH($A452&amp;"-7",Matches!$J$2:$J$201,0))="",INDEX(Matches!$H$2:$H$201,MATCH($A452&amp;"-7",Matches!$J$2:$J$201,0))=""),"",IF(AND($C452&lt;&gt;"",INDEX(Matches!$F$2:$F$201,MATCH($A452&amp;"-7",Matches!$J$2:$J$201,0))&lt;&gt;"",$C452&gt;=INDEX(Matches!$F$2:$F$201,MATCH($A452&amp;"-7",Matches!$J$2:$J$201,0))),"",IF(AND(P452=INDEX(Matches!$G$2:$G$201,MATCH($A452&amp;"-7",Matches!$J$2:$J$201,0)),Q452=INDEX(Matches!$H$2:$H$201,MATCH($A452&amp;"-7",Matches!$J$2:$J$201,0))),5,IF(SIGN(P452-Q452)&lt;&gt;SIGN(INDEX(Matches!$G$2:$G$201,MATCH($A452&amp;"-7",Matches!$J$2:$J$201,0))-INDEX(Matches!$H$2:$H$201,MATCH($A452&amp;"-7",Matches!$J$2:$J$201,0))),0,IF(P452-Q452=INDEX(Matches!$G$2:$G$201,MATCH($A452&amp;"-7",Matches!$J$2:$J$201,0))-INDEX(Matches!$H$2:$H$201,MATCH($A452&amp;"-7",Matches!$J$2:$J$201,0)),3,2))))),""))</f>
        <v/>
      </c>
      <c r="AE452" s="12" t="str">
        <f aca="false">IF(OR($B452="",R452="",S452=""),"",IFERROR(IF(OR(INDEX(Matches!$I$2:$I$201,MATCH($A452&amp;"-8",Matches!$J$2:$J$201,0))="Void",INDEX(Matches!$G$2:$G$201,MATCH($A452&amp;"-8",Matches!$J$2:$J$201,0))="",INDEX(Matches!$H$2:$H$201,MATCH($A452&amp;"-8",Matches!$J$2:$J$201,0))=""),"",IF(AND($C452&lt;&gt;"",INDEX(Matches!$F$2:$F$201,MATCH($A452&amp;"-8",Matches!$J$2:$J$201,0))&lt;&gt;"",$C452&gt;=INDEX(Matches!$F$2:$F$201,MATCH($A452&amp;"-8",Matches!$J$2:$J$201,0))),"",IF(AND(R452=INDEX(Matches!$G$2:$G$201,MATCH($A452&amp;"-8",Matches!$J$2:$J$201,0)),S452=INDEX(Matches!$H$2:$H$201,MATCH($A452&amp;"-8",Matches!$J$2:$J$201,0))),5,IF(SIGN(R452-S452)&lt;&gt;SIGN(INDEX(Matches!$G$2:$G$201,MATCH($A452&amp;"-8",Matches!$J$2:$J$201,0))-INDEX(Matches!$H$2:$H$201,MATCH($A452&amp;"-8",Matches!$J$2:$J$201,0))),0,IF(R452-S452=INDEX(Matches!$G$2:$G$201,MATCH($A452&amp;"-8",Matches!$J$2:$J$201,0))-INDEX(Matches!$H$2:$H$201,MATCH($A452&amp;"-8",Matches!$J$2:$J$201,0)),3,2))))),""))</f>
        <v/>
      </c>
      <c r="AF452" s="12" t="str">
        <f aca="false">IF(OR($B452="",T452="",U452=""),"",IFERROR(IF(OR(INDEX(Matches!$I$2:$I$201,MATCH($A452&amp;"-9",Matches!$J$2:$J$201,0))="Void",INDEX(Matches!$G$2:$G$201,MATCH($A452&amp;"-9",Matches!$J$2:$J$201,0))="",INDEX(Matches!$H$2:$H$201,MATCH($A452&amp;"-9",Matches!$J$2:$J$201,0))=""),"",IF(AND($C452&lt;&gt;"",INDEX(Matches!$F$2:$F$201,MATCH($A452&amp;"-9",Matches!$J$2:$J$201,0))&lt;&gt;"",$C452&gt;=INDEX(Matches!$F$2:$F$201,MATCH($A452&amp;"-9",Matches!$J$2:$J$201,0))),"",IF(AND(T452=INDEX(Matches!$G$2:$G$201,MATCH($A452&amp;"-9",Matches!$J$2:$J$201,0)),U452=INDEX(Matches!$H$2:$H$201,MATCH($A452&amp;"-9",Matches!$J$2:$J$201,0))),5,IF(SIGN(T452-U452)&lt;&gt;SIGN(INDEX(Matches!$G$2:$G$201,MATCH($A452&amp;"-9",Matches!$J$2:$J$201,0))-INDEX(Matches!$H$2:$H$201,MATCH($A452&amp;"-9",Matches!$J$2:$J$201,0))),0,IF(T452-U452=INDEX(Matches!$G$2:$G$201,MATCH($A452&amp;"-9",Matches!$J$2:$J$201,0))-INDEX(Matches!$H$2:$H$201,MATCH($A452&amp;"-9",Matches!$J$2:$J$201,0)),3,2))))),""))</f>
        <v/>
      </c>
      <c r="AG452" s="12" t="str">
        <f aca="false">IF(OR($B452="",V452="",W452=""),"",IFERROR(IF(OR(INDEX(Matches!$I$2:$I$201,MATCH($A452&amp;"-10",Matches!$J$2:$J$201,0))="Void",INDEX(Matches!$G$2:$G$201,MATCH($A452&amp;"-10",Matches!$J$2:$J$201,0))="",INDEX(Matches!$H$2:$H$201,MATCH($A452&amp;"-10",Matches!$J$2:$J$201,0))=""),"",IF(AND($C452&lt;&gt;"",INDEX(Matches!$F$2:$F$201,MATCH($A452&amp;"-10",Matches!$J$2:$J$201,0))&lt;&gt;"",$C452&gt;=INDEX(Matches!$F$2:$F$201,MATCH($A452&amp;"-10",Matches!$J$2:$J$201,0))),"",IF(AND(V452=INDEX(Matches!$G$2:$G$201,MATCH($A452&amp;"-10",Matches!$J$2:$J$201,0)),W452=INDEX(Matches!$H$2:$H$201,MATCH($A452&amp;"-10",Matches!$J$2:$J$201,0))),5,IF(SIGN(V452-W452)&lt;&gt;SIGN(INDEX(Matches!$G$2:$G$201,MATCH($A452&amp;"-10",Matches!$J$2:$J$201,0))-INDEX(Matches!$H$2:$H$201,MATCH($A452&amp;"-10",Matches!$J$2:$J$201,0))),0,IF(V452-W452=INDEX(Matches!$G$2:$G$201,MATCH($A452&amp;"-10",Matches!$J$2:$J$201,0))-INDEX(Matches!$H$2:$H$201,MATCH($A452&amp;"-10",Matches!$J$2:$J$201,0)),3,2))))),""))</f>
        <v/>
      </c>
      <c r="AH452" s="13" t="str">
        <f aca="false">IF($B452="","",SUM(X452:AG452))</f>
        <v/>
      </c>
      <c r="AI452" s="12" t="str">
        <f aca="false">IF($B452="","",COUNTIF(X452:AG452,5))</f>
        <v/>
      </c>
      <c r="AJ452" s="12" t="str">
        <f aca="false">IF($B452="","",COUNTIF(X452:AG452,"&gt;=2"))</f>
        <v/>
      </c>
      <c r="AK452" s="12" t="str">
        <f aca="false">IF($B452="","",COUNT(X452:AG452))</f>
        <v/>
      </c>
    </row>
    <row r="453" customFormat="false" ht="15" hidden="false" customHeight="false" outlineLevel="0" collapsed="false">
      <c r="A453" s="7"/>
      <c r="B453" s="7"/>
      <c r="C453" s="11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12" t="str">
        <f aca="false">IF(OR($B453="",D453="",E453=""),"",IFERROR(IF(OR(INDEX(Matches!$I$2:$I$201,MATCH($A453&amp;"-1",Matches!$J$2:$J$201,0))="Void",INDEX(Matches!$G$2:$G$201,MATCH($A453&amp;"-1",Matches!$J$2:$J$201,0))="",INDEX(Matches!$H$2:$H$201,MATCH($A453&amp;"-1",Matches!$J$2:$J$201,0))=""),"",IF(AND($C453&lt;&gt;"",INDEX(Matches!$F$2:$F$201,MATCH($A453&amp;"-1",Matches!$J$2:$J$201,0))&lt;&gt;"",$C453&gt;=INDEX(Matches!$F$2:$F$201,MATCH($A453&amp;"-1",Matches!$J$2:$J$201,0))),"",IF(AND(D453=INDEX(Matches!$G$2:$G$201,MATCH($A453&amp;"-1",Matches!$J$2:$J$201,0)),E453=INDEX(Matches!$H$2:$H$201,MATCH($A453&amp;"-1",Matches!$J$2:$J$201,0))),5,IF(SIGN(D453-E453)&lt;&gt;SIGN(INDEX(Matches!$G$2:$G$201,MATCH($A453&amp;"-1",Matches!$J$2:$J$201,0))-INDEX(Matches!$H$2:$H$201,MATCH($A453&amp;"-1",Matches!$J$2:$J$201,0))),0,IF(D453-E453=INDEX(Matches!$G$2:$G$201,MATCH($A453&amp;"-1",Matches!$J$2:$J$201,0))-INDEX(Matches!$H$2:$H$201,MATCH($A453&amp;"-1",Matches!$J$2:$J$201,0)),3,2))))),""))</f>
        <v/>
      </c>
      <c r="Y453" s="12" t="str">
        <f aca="false">IF(OR($B453="",F453="",G453=""),"",IFERROR(IF(OR(INDEX(Matches!$I$2:$I$201,MATCH($A453&amp;"-2",Matches!$J$2:$J$201,0))="Void",INDEX(Matches!$G$2:$G$201,MATCH($A453&amp;"-2",Matches!$J$2:$J$201,0))="",INDEX(Matches!$H$2:$H$201,MATCH($A453&amp;"-2",Matches!$J$2:$J$201,0))=""),"",IF(AND($C453&lt;&gt;"",INDEX(Matches!$F$2:$F$201,MATCH($A453&amp;"-2",Matches!$J$2:$J$201,0))&lt;&gt;"",$C453&gt;=INDEX(Matches!$F$2:$F$201,MATCH($A453&amp;"-2",Matches!$J$2:$J$201,0))),"",IF(AND(F453=INDEX(Matches!$G$2:$G$201,MATCH($A453&amp;"-2",Matches!$J$2:$J$201,0)),G453=INDEX(Matches!$H$2:$H$201,MATCH($A453&amp;"-2",Matches!$J$2:$J$201,0))),5,IF(SIGN(F453-G453)&lt;&gt;SIGN(INDEX(Matches!$G$2:$G$201,MATCH($A453&amp;"-2",Matches!$J$2:$J$201,0))-INDEX(Matches!$H$2:$H$201,MATCH($A453&amp;"-2",Matches!$J$2:$J$201,0))),0,IF(F453-G453=INDEX(Matches!$G$2:$G$201,MATCH($A453&amp;"-2",Matches!$J$2:$J$201,0))-INDEX(Matches!$H$2:$H$201,MATCH($A453&amp;"-2",Matches!$J$2:$J$201,0)),3,2))))),""))</f>
        <v/>
      </c>
      <c r="Z453" s="12" t="str">
        <f aca="false">IF(OR($B453="",H453="",I453=""),"",IFERROR(IF(OR(INDEX(Matches!$I$2:$I$201,MATCH($A453&amp;"-3",Matches!$J$2:$J$201,0))="Void",INDEX(Matches!$G$2:$G$201,MATCH($A453&amp;"-3",Matches!$J$2:$J$201,0))="",INDEX(Matches!$H$2:$H$201,MATCH($A453&amp;"-3",Matches!$J$2:$J$201,0))=""),"",IF(AND($C453&lt;&gt;"",INDEX(Matches!$F$2:$F$201,MATCH($A453&amp;"-3",Matches!$J$2:$J$201,0))&lt;&gt;"",$C453&gt;=INDEX(Matches!$F$2:$F$201,MATCH($A453&amp;"-3",Matches!$J$2:$J$201,0))),"",IF(AND(H453=INDEX(Matches!$G$2:$G$201,MATCH($A453&amp;"-3",Matches!$J$2:$J$201,0)),I453=INDEX(Matches!$H$2:$H$201,MATCH($A453&amp;"-3",Matches!$J$2:$J$201,0))),5,IF(SIGN(H453-I453)&lt;&gt;SIGN(INDEX(Matches!$G$2:$G$201,MATCH($A453&amp;"-3",Matches!$J$2:$J$201,0))-INDEX(Matches!$H$2:$H$201,MATCH($A453&amp;"-3",Matches!$J$2:$J$201,0))),0,IF(H453-I453=INDEX(Matches!$G$2:$G$201,MATCH($A453&amp;"-3",Matches!$J$2:$J$201,0))-INDEX(Matches!$H$2:$H$201,MATCH($A453&amp;"-3",Matches!$J$2:$J$201,0)),3,2))))),""))</f>
        <v/>
      </c>
      <c r="AA453" s="12" t="str">
        <f aca="false">IF(OR($B453="",J453="",K453=""),"",IFERROR(IF(OR(INDEX(Matches!$I$2:$I$201,MATCH($A453&amp;"-4",Matches!$J$2:$J$201,0))="Void",INDEX(Matches!$G$2:$G$201,MATCH($A453&amp;"-4",Matches!$J$2:$J$201,0))="",INDEX(Matches!$H$2:$H$201,MATCH($A453&amp;"-4",Matches!$J$2:$J$201,0))=""),"",IF(AND($C453&lt;&gt;"",INDEX(Matches!$F$2:$F$201,MATCH($A453&amp;"-4",Matches!$J$2:$J$201,0))&lt;&gt;"",$C453&gt;=INDEX(Matches!$F$2:$F$201,MATCH($A453&amp;"-4",Matches!$J$2:$J$201,0))),"",IF(AND(J453=INDEX(Matches!$G$2:$G$201,MATCH($A453&amp;"-4",Matches!$J$2:$J$201,0)),K453=INDEX(Matches!$H$2:$H$201,MATCH($A453&amp;"-4",Matches!$J$2:$J$201,0))),5,IF(SIGN(J453-K453)&lt;&gt;SIGN(INDEX(Matches!$G$2:$G$201,MATCH($A453&amp;"-4",Matches!$J$2:$J$201,0))-INDEX(Matches!$H$2:$H$201,MATCH($A453&amp;"-4",Matches!$J$2:$J$201,0))),0,IF(J453-K453=INDEX(Matches!$G$2:$G$201,MATCH($A453&amp;"-4",Matches!$J$2:$J$201,0))-INDEX(Matches!$H$2:$H$201,MATCH($A453&amp;"-4",Matches!$J$2:$J$201,0)),3,2))))),""))</f>
        <v/>
      </c>
      <c r="AB453" s="12" t="str">
        <f aca="false">IF(OR($B453="",L453="",M453=""),"",IFERROR(IF(OR(INDEX(Matches!$I$2:$I$201,MATCH($A453&amp;"-5",Matches!$J$2:$J$201,0))="Void",INDEX(Matches!$G$2:$G$201,MATCH($A453&amp;"-5",Matches!$J$2:$J$201,0))="",INDEX(Matches!$H$2:$H$201,MATCH($A453&amp;"-5",Matches!$J$2:$J$201,0))=""),"",IF(AND($C453&lt;&gt;"",INDEX(Matches!$F$2:$F$201,MATCH($A453&amp;"-5",Matches!$J$2:$J$201,0))&lt;&gt;"",$C453&gt;=INDEX(Matches!$F$2:$F$201,MATCH($A453&amp;"-5",Matches!$J$2:$J$201,0))),"",IF(AND(L453=INDEX(Matches!$G$2:$G$201,MATCH($A453&amp;"-5",Matches!$J$2:$J$201,0)),M453=INDEX(Matches!$H$2:$H$201,MATCH($A453&amp;"-5",Matches!$J$2:$J$201,0))),5,IF(SIGN(L453-M453)&lt;&gt;SIGN(INDEX(Matches!$G$2:$G$201,MATCH($A453&amp;"-5",Matches!$J$2:$J$201,0))-INDEX(Matches!$H$2:$H$201,MATCH($A453&amp;"-5",Matches!$J$2:$J$201,0))),0,IF(L453-M453=INDEX(Matches!$G$2:$G$201,MATCH($A453&amp;"-5",Matches!$J$2:$J$201,0))-INDEX(Matches!$H$2:$H$201,MATCH($A453&amp;"-5",Matches!$J$2:$J$201,0)),3,2))))),""))</f>
        <v/>
      </c>
      <c r="AC453" s="12" t="str">
        <f aca="false">IF(OR($B453="",N453="",O453=""),"",IFERROR(IF(OR(INDEX(Matches!$I$2:$I$201,MATCH($A453&amp;"-6",Matches!$J$2:$J$201,0))="Void",INDEX(Matches!$G$2:$G$201,MATCH($A453&amp;"-6",Matches!$J$2:$J$201,0))="",INDEX(Matches!$H$2:$H$201,MATCH($A453&amp;"-6",Matches!$J$2:$J$201,0))=""),"",IF(AND($C453&lt;&gt;"",INDEX(Matches!$F$2:$F$201,MATCH($A453&amp;"-6",Matches!$J$2:$J$201,0))&lt;&gt;"",$C453&gt;=INDEX(Matches!$F$2:$F$201,MATCH($A453&amp;"-6",Matches!$J$2:$J$201,0))),"",IF(AND(N453=INDEX(Matches!$G$2:$G$201,MATCH($A453&amp;"-6",Matches!$J$2:$J$201,0)),O453=INDEX(Matches!$H$2:$H$201,MATCH($A453&amp;"-6",Matches!$J$2:$J$201,0))),5,IF(SIGN(N453-O453)&lt;&gt;SIGN(INDEX(Matches!$G$2:$G$201,MATCH($A453&amp;"-6",Matches!$J$2:$J$201,0))-INDEX(Matches!$H$2:$H$201,MATCH($A453&amp;"-6",Matches!$J$2:$J$201,0))),0,IF(N453-O453=INDEX(Matches!$G$2:$G$201,MATCH($A453&amp;"-6",Matches!$J$2:$J$201,0))-INDEX(Matches!$H$2:$H$201,MATCH($A453&amp;"-6",Matches!$J$2:$J$201,0)),3,2))))),""))</f>
        <v/>
      </c>
      <c r="AD453" s="12" t="str">
        <f aca="false">IF(OR($B453="",P453="",Q453=""),"",IFERROR(IF(OR(INDEX(Matches!$I$2:$I$201,MATCH($A453&amp;"-7",Matches!$J$2:$J$201,0))="Void",INDEX(Matches!$G$2:$G$201,MATCH($A453&amp;"-7",Matches!$J$2:$J$201,0))="",INDEX(Matches!$H$2:$H$201,MATCH($A453&amp;"-7",Matches!$J$2:$J$201,0))=""),"",IF(AND($C453&lt;&gt;"",INDEX(Matches!$F$2:$F$201,MATCH($A453&amp;"-7",Matches!$J$2:$J$201,0))&lt;&gt;"",$C453&gt;=INDEX(Matches!$F$2:$F$201,MATCH($A453&amp;"-7",Matches!$J$2:$J$201,0))),"",IF(AND(P453=INDEX(Matches!$G$2:$G$201,MATCH($A453&amp;"-7",Matches!$J$2:$J$201,0)),Q453=INDEX(Matches!$H$2:$H$201,MATCH($A453&amp;"-7",Matches!$J$2:$J$201,0))),5,IF(SIGN(P453-Q453)&lt;&gt;SIGN(INDEX(Matches!$G$2:$G$201,MATCH($A453&amp;"-7",Matches!$J$2:$J$201,0))-INDEX(Matches!$H$2:$H$201,MATCH($A453&amp;"-7",Matches!$J$2:$J$201,0))),0,IF(P453-Q453=INDEX(Matches!$G$2:$G$201,MATCH($A453&amp;"-7",Matches!$J$2:$J$201,0))-INDEX(Matches!$H$2:$H$201,MATCH($A453&amp;"-7",Matches!$J$2:$J$201,0)),3,2))))),""))</f>
        <v/>
      </c>
      <c r="AE453" s="12" t="str">
        <f aca="false">IF(OR($B453="",R453="",S453=""),"",IFERROR(IF(OR(INDEX(Matches!$I$2:$I$201,MATCH($A453&amp;"-8",Matches!$J$2:$J$201,0))="Void",INDEX(Matches!$G$2:$G$201,MATCH($A453&amp;"-8",Matches!$J$2:$J$201,0))="",INDEX(Matches!$H$2:$H$201,MATCH($A453&amp;"-8",Matches!$J$2:$J$201,0))=""),"",IF(AND($C453&lt;&gt;"",INDEX(Matches!$F$2:$F$201,MATCH($A453&amp;"-8",Matches!$J$2:$J$201,0))&lt;&gt;"",$C453&gt;=INDEX(Matches!$F$2:$F$201,MATCH($A453&amp;"-8",Matches!$J$2:$J$201,0))),"",IF(AND(R453=INDEX(Matches!$G$2:$G$201,MATCH($A453&amp;"-8",Matches!$J$2:$J$201,0)),S453=INDEX(Matches!$H$2:$H$201,MATCH($A453&amp;"-8",Matches!$J$2:$J$201,0))),5,IF(SIGN(R453-S453)&lt;&gt;SIGN(INDEX(Matches!$G$2:$G$201,MATCH($A453&amp;"-8",Matches!$J$2:$J$201,0))-INDEX(Matches!$H$2:$H$201,MATCH($A453&amp;"-8",Matches!$J$2:$J$201,0))),0,IF(R453-S453=INDEX(Matches!$G$2:$G$201,MATCH($A453&amp;"-8",Matches!$J$2:$J$201,0))-INDEX(Matches!$H$2:$H$201,MATCH($A453&amp;"-8",Matches!$J$2:$J$201,0)),3,2))))),""))</f>
        <v/>
      </c>
      <c r="AF453" s="12" t="str">
        <f aca="false">IF(OR($B453="",T453="",U453=""),"",IFERROR(IF(OR(INDEX(Matches!$I$2:$I$201,MATCH($A453&amp;"-9",Matches!$J$2:$J$201,0))="Void",INDEX(Matches!$G$2:$G$201,MATCH($A453&amp;"-9",Matches!$J$2:$J$201,0))="",INDEX(Matches!$H$2:$H$201,MATCH($A453&amp;"-9",Matches!$J$2:$J$201,0))=""),"",IF(AND($C453&lt;&gt;"",INDEX(Matches!$F$2:$F$201,MATCH($A453&amp;"-9",Matches!$J$2:$J$201,0))&lt;&gt;"",$C453&gt;=INDEX(Matches!$F$2:$F$201,MATCH($A453&amp;"-9",Matches!$J$2:$J$201,0))),"",IF(AND(T453=INDEX(Matches!$G$2:$G$201,MATCH($A453&amp;"-9",Matches!$J$2:$J$201,0)),U453=INDEX(Matches!$H$2:$H$201,MATCH($A453&amp;"-9",Matches!$J$2:$J$201,0))),5,IF(SIGN(T453-U453)&lt;&gt;SIGN(INDEX(Matches!$G$2:$G$201,MATCH($A453&amp;"-9",Matches!$J$2:$J$201,0))-INDEX(Matches!$H$2:$H$201,MATCH($A453&amp;"-9",Matches!$J$2:$J$201,0))),0,IF(T453-U453=INDEX(Matches!$G$2:$G$201,MATCH($A453&amp;"-9",Matches!$J$2:$J$201,0))-INDEX(Matches!$H$2:$H$201,MATCH($A453&amp;"-9",Matches!$J$2:$J$201,0)),3,2))))),""))</f>
        <v/>
      </c>
      <c r="AG453" s="12" t="str">
        <f aca="false">IF(OR($B453="",V453="",W453=""),"",IFERROR(IF(OR(INDEX(Matches!$I$2:$I$201,MATCH($A453&amp;"-10",Matches!$J$2:$J$201,0))="Void",INDEX(Matches!$G$2:$G$201,MATCH($A453&amp;"-10",Matches!$J$2:$J$201,0))="",INDEX(Matches!$H$2:$H$201,MATCH($A453&amp;"-10",Matches!$J$2:$J$201,0))=""),"",IF(AND($C453&lt;&gt;"",INDEX(Matches!$F$2:$F$201,MATCH($A453&amp;"-10",Matches!$J$2:$J$201,0))&lt;&gt;"",$C453&gt;=INDEX(Matches!$F$2:$F$201,MATCH($A453&amp;"-10",Matches!$J$2:$J$201,0))),"",IF(AND(V453=INDEX(Matches!$G$2:$G$201,MATCH($A453&amp;"-10",Matches!$J$2:$J$201,0)),W453=INDEX(Matches!$H$2:$H$201,MATCH($A453&amp;"-10",Matches!$J$2:$J$201,0))),5,IF(SIGN(V453-W453)&lt;&gt;SIGN(INDEX(Matches!$G$2:$G$201,MATCH($A453&amp;"-10",Matches!$J$2:$J$201,0))-INDEX(Matches!$H$2:$H$201,MATCH($A453&amp;"-10",Matches!$J$2:$J$201,0))),0,IF(V453-W453=INDEX(Matches!$G$2:$G$201,MATCH($A453&amp;"-10",Matches!$J$2:$J$201,0))-INDEX(Matches!$H$2:$H$201,MATCH($A453&amp;"-10",Matches!$J$2:$J$201,0)),3,2))))),""))</f>
        <v/>
      </c>
      <c r="AH453" s="13" t="str">
        <f aca="false">IF($B453="","",SUM(X453:AG453))</f>
        <v/>
      </c>
      <c r="AI453" s="12" t="str">
        <f aca="false">IF($B453="","",COUNTIF(X453:AG453,5))</f>
        <v/>
      </c>
      <c r="AJ453" s="12" t="str">
        <f aca="false">IF($B453="","",COUNTIF(X453:AG453,"&gt;=2"))</f>
        <v/>
      </c>
      <c r="AK453" s="12" t="str">
        <f aca="false">IF($B453="","",COUNT(X453:AG453))</f>
        <v/>
      </c>
    </row>
    <row r="454" customFormat="false" ht="15" hidden="false" customHeight="false" outlineLevel="0" collapsed="false">
      <c r="A454" s="7"/>
      <c r="B454" s="7"/>
      <c r="C454" s="11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12" t="str">
        <f aca="false">IF(OR($B454="",D454="",E454=""),"",IFERROR(IF(OR(INDEX(Matches!$I$2:$I$201,MATCH($A454&amp;"-1",Matches!$J$2:$J$201,0))="Void",INDEX(Matches!$G$2:$G$201,MATCH($A454&amp;"-1",Matches!$J$2:$J$201,0))="",INDEX(Matches!$H$2:$H$201,MATCH($A454&amp;"-1",Matches!$J$2:$J$201,0))=""),"",IF(AND($C454&lt;&gt;"",INDEX(Matches!$F$2:$F$201,MATCH($A454&amp;"-1",Matches!$J$2:$J$201,0))&lt;&gt;"",$C454&gt;=INDEX(Matches!$F$2:$F$201,MATCH($A454&amp;"-1",Matches!$J$2:$J$201,0))),"",IF(AND(D454=INDEX(Matches!$G$2:$G$201,MATCH($A454&amp;"-1",Matches!$J$2:$J$201,0)),E454=INDEX(Matches!$H$2:$H$201,MATCH($A454&amp;"-1",Matches!$J$2:$J$201,0))),5,IF(SIGN(D454-E454)&lt;&gt;SIGN(INDEX(Matches!$G$2:$G$201,MATCH($A454&amp;"-1",Matches!$J$2:$J$201,0))-INDEX(Matches!$H$2:$H$201,MATCH($A454&amp;"-1",Matches!$J$2:$J$201,0))),0,IF(D454-E454=INDEX(Matches!$G$2:$G$201,MATCH($A454&amp;"-1",Matches!$J$2:$J$201,0))-INDEX(Matches!$H$2:$H$201,MATCH($A454&amp;"-1",Matches!$J$2:$J$201,0)),3,2))))),""))</f>
        <v/>
      </c>
      <c r="Y454" s="12" t="str">
        <f aca="false">IF(OR($B454="",F454="",G454=""),"",IFERROR(IF(OR(INDEX(Matches!$I$2:$I$201,MATCH($A454&amp;"-2",Matches!$J$2:$J$201,0))="Void",INDEX(Matches!$G$2:$G$201,MATCH($A454&amp;"-2",Matches!$J$2:$J$201,0))="",INDEX(Matches!$H$2:$H$201,MATCH($A454&amp;"-2",Matches!$J$2:$J$201,0))=""),"",IF(AND($C454&lt;&gt;"",INDEX(Matches!$F$2:$F$201,MATCH($A454&amp;"-2",Matches!$J$2:$J$201,0))&lt;&gt;"",$C454&gt;=INDEX(Matches!$F$2:$F$201,MATCH($A454&amp;"-2",Matches!$J$2:$J$201,0))),"",IF(AND(F454=INDEX(Matches!$G$2:$G$201,MATCH($A454&amp;"-2",Matches!$J$2:$J$201,0)),G454=INDEX(Matches!$H$2:$H$201,MATCH($A454&amp;"-2",Matches!$J$2:$J$201,0))),5,IF(SIGN(F454-G454)&lt;&gt;SIGN(INDEX(Matches!$G$2:$G$201,MATCH($A454&amp;"-2",Matches!$J$2:$J$201,0))-INDEX(Matches!$H$2:$H$201,MATCH($A454&amp;"-2",Matches!$J$2:$J$201,0))),0,IF(F454-G454=INDEX(Matches!$G$2:$G$201,MATCH($A454&amp;"-2",Matches!$J$2:$J$201,0))-INDEX(Matches!$H$2:$H$201,MATCH($A454&amp;"-2",Matches!$J$2:$J$201,0)),3,2))))),""))</f>
        <v/>
      </c>
      <c r="Z454" s="12" t="str">
        <f aca="false">IF(OR($B454="",H454="",I454=""),"",IFERROR(IF(OR(INDEX(Matches!$I$2:$I$201,MATCH($A454&amp;"-3",Matches!$J$2:$J$201,0))="Void",INDEX(Matches!$G$2:$G$201,MATCH($A454&amp;"-3",Matches!$J$2:$J$201,0))="",INDEX(Matches!$H$2:$H$201,MATCH($A454&amp;"-3",Matches!$J$2:$J$201,0))=""),"",IF(AND($C454&lt;&gt;"",INDEX(Matches!$F$2:$F$201,MATCH($A454&amp;"-3",Matches!$J$2:$J$201,0))&lt;&gt;"",$C454&gt;=INDEX(Matches!$F$2:$F$201,MATCH($A454&amp;"-3",Matches!$J$2:$J$201,0))),"",IF(AND(H454=INDEX(Matches!$G$2:$G$201,MATCH($A454&amp;"-3",Matches!$J$2:$J$201,0)),I454=INDEX(Matches!$H$2:$H$201,MATCH($A454&amp;"-3",Matches!$J$2:$J$201,0))),5,IF(SIGN(H454-I454)&lt;&gt;SIGN(INDEX(Matches!$G$2:$G$201,MATCH($A454&amp;"-3",Matches!$J$2:$J$201,0))-INDEX(Matches!$H$2:$H$201,MATCH($A454&amp;"-3",Matches!$J$2:$J$201,0))),0,IF(H454-I454=INDEX(Matches!$G$2:$G$201,MATCH($A454&amp;"-3",Matches!$J$2:$J$201,0))-INDEX(Matches!$H$2:$H$201,MATCH($A454&amp;"-3",Matches!$J$2:$J$201,0)),3,2))))),""))</f>
        <v/>
      </c>
      <c r="AA454" s="12" t="str">
        <f aca="false">IF(OR($B454="",J454="",K454=""),"",IFERROR(IF(OR(INDEX(Matches!$I$2:$I$201,MATCH($A454&amp;"-4",Matches!$J$2:$J$201,0))="Void",INDEX(Matches!$G$2:$G$201,MATCH($A454&amp;"-4",Matches!$J$2:$J$201,0))="",INDEX(Matches!$H$2:$H$201,MATCH($A454&amp;"-4",Matches!$J$2:$J$201,0))=""),"",IF(AND($C454&lt;&gt;"",INDEX(Matches!$F$2:$F$201,MATCH($A454&amp;"-4",Matches!$J$2:$J$201,0))&lt;&gt;"",$C454&gt;=INDEX(Matches!$F$2:$F$201,MATCH($A454&amp;"-4",Matches!$J$2:$J$201,0))),"",IF(AND(J454=INDEX(Matches!$G$2:$G$201,MATCH($A454&amp;"-4",Matches!$J$2:$J$201,0)),K454=INDEX(Matches!$H$2:$H$201,MATCH($A454&amp;"-4",Matches!$J$2:$J$201,0))),5,IF(SIGN(J454-K454)&lt;&gt;SIGN(INDEX(Matches!$G$2:$G$201,MATCH($A454&amp;"-4",Matches!$J$2:$J$201,0))-INDEX(Matches!$H$2:$H$201,MATCH($A454&amp;"-4",Matches!$J$2:$J$201,0))),0,IF(J454-K454=INDEX(Matches!$G$2:$G$201,MATCH($A454&amp;"-4",Matches!$J$2:$J$201,0))-INDEX(Matches!$H$2:$H$201,MATCH($A454&amp;"-4",Matches!$J$2:$J$201,0)),3,2))))),""))</f>
        <v/>
      </c>
      <c r="AB454" s="12" t="str">
        <f aca="false">IF(OR($B454="",L454="",M454=""),"",IFERROR(IF(OR(INDEX(Matches!$I$2:$I$201,MATCH($A454&amp;"-5",Matches!$J$2:$J$201,0))="Void",INDEX(Matches!$G$2:$G$201,MATCH($A454&amp;"-5",Matches!$J$2:$J$201,0))="",INDEX(Matches!$H$2:$H$201,MATCH($A454&amp;"-5",Matches!$J$2:$J$201,0))=""),"",IF(AND($C454&lt;&gt;"",INDEX(Matches!$F$2:$F$201,MATCH($A454&amp;"-5",Matches!$J$2:$J$201,0))&lt;&gt;"",$C454&gt;=INDEX(Matches!$F$2:$F$201,MATCH($A454&amp;"-5",Matches!$J$2:$J$201,0))),"",IF(AND(L454=INDEX(Matches!$G$2:$G$201,MATCH($A454&amp;"-5",Matches!$J$2:$J$201,0)),M454=INDEX(Matches!$H$2:$H$201,MATCH($A454&amp;"-5",Matches!$J$2:$J$201,0))),5,IF(SIGN(L454-M454)&lt;&gt;SIGN(INDEX(Matches!$G$2:$G$201,MATCH($A454&amp;"-5",Matches!$J$2:$J$201,0))-INDEX(Matches!$H$2:$H$201,MATCH($A454&amp;"-5",Matches!$J$2:$J$201,0))),0,IF(L454-M454=INDEX(Matches!$G$2:$G$201,MATCH($A454&amp;"-5",Matches!$J$2:$J$201,0))-INDEX(Matches!$H$2:$H$201,MATCH($A454&amp;"-5",Matches!$J$2:$J$201,0)),3,2))))),""))</f>
        <v/>
      </c>
      <c r="AC454" s="12" t="str">
        <f aca="false">IF(OR($B454="",N454="",O454=""),"",IFERROR(IF(OR(INDEX(Matches!$I$2:$I$201,MATCH($A454&amp;"-6",Matches!$J$2:$J$201,0))="Void",INDEX(Matches!$G$2:$G$201,MATCH($A454&amp;"-6",Matches!$J$2:$J$201,0))="",INDEX(Matches!$H$2:$H$201,MATCH($A454&amp;"-6",Matches!$J$2:$J$201,0))=""),"",IF(AND($C454&lt;&gt;"",INDEX(Matches!$F$2:$F$201,MATCH($A454&amp;"-6",Matches!$J$2:$J$201,0))&lt;&gt;"",$C454&gt;=INDEX(Matches!$F$2:$F$201,MATCH($A454&amp;"-6",Matches!$J$2:$J$201,0))),"",IF(AND(N454=INDEX(Matches!$G$2:$G$201,MATCH($A454&amp;"-6",Matches!$J$2:$J$201,0)),O454=INDEX(Matches!$H$2:$H$201,MATCH($A454&amp;"-6",Matches!$J$2:$J$201,0))),5,IF(SIGN(N454-O454)&lt;&gt;SIGN(INDEX(Matches!$G$2:$G$201,MATCH($A454&amp;"-6",Matches!$J$2:$J$201,0))-INDEX(Matches!$H$2:$H$201,MATCH($A454&amp;"-6",Matches!$J$2:$J$201,0))),0,IF(N454-O454=INDEX(Matches!$G$2:$G$201,MATCH($A454&amp;"-6",Matches!$J$2:$J$201,0))-INDEX(Matches!$H$2:$H$201,MATCH($A454&amp;"-6",Matches!$J$2:$J$201,0)),3,2))))),""))</f>
        <v/>
      </c>
      <c r="AD454" s="12" t="str">
        <f aca="false">IF(OR($B454="",P454="",Q454=""),"",IFERROR(IF(OR(INDEX(Matches!$I$2:$I$201,MATCH($A454&amp;"-7",Matches!$J$2:$J$201,0))="Void",INDEX(Matches!$G$2:$G$201,MATCH($A454&amp;"-7",Matches!$J$2:$J$201,0))="",INDEX(Matches!$H$2:$H$201,MATCH($A454&amp;"-7",Matches!$J$2:$J$201,0))=""),"",IF(AND($C454&lt;&gt;"",INDEX(Matches!$F$2:$F$201,MATCH($A454&amp;"-7",Matches!$J$2:$J$201,0))&lt;&gt;"",$C454&gt;=INDEX(Matches!$F$2:$F$201,MATCH($A454&amp;"-7",Matches!$J$2:$J$201,0))),"",IF(AND(P454=INDEX(Matches!$G$2:$G$201,MATCH($A454&amp;"-7",Matches!$J$2:$J$201,0)),Q454=INDEX(Matches!$H$2:$H$201,MATCH($A454&amp;"-7",Matches!$J$2:$J$201,0))),5,IF(SIGN(P454-Q454)&lt;&gt;SIGN(INDEX(Matches!$G$2:$G$201,MATCH($A454&amp;"-7",Matches!$J$2:$J$201,0))-INDEX(Matches!$H$2:$H$201,MATCH($A454&amp;"-7",Matches!$J$2:$J$201,0))),0,IF(P454-Q454=INDEX(Matches!$G$2:$G$201,MATCH($A454&amp;"-7",Matches!$J$2:$J$201,0))-INDEX(Matches!$H$2:$H$201,MATCH($A454&amp;"-7",Matches!$J$2:$J$201,0)),3,2))))),""))</f>
        <v/>
      </c>
      <c r="AE454" s="12" t="str">
        <f aca="false">IF(OR($B454="",R454="",S454=""),"",IFERROR(IF(OR(INDEX(Matches!$I$2:$I$201,MATCH($A454&amp;"-8",Matches!$J$2:$J$201,0))="Void",INDEX(Matches!$G$2:$G$201,MATCH($A454&amp;"-8",Matches!$J$2:$J$201,0))="",INDEX(Matches!$H$2:$H$201,MATCH($A454&amp;"-8",Matches!$J$2:$J$201,0))=""),"",IF(AND($C454&lt;&gt;"",INDEX(Matches!$F$2:$F$201,MATCH($A454&amp;"-8",Matches!$J$2:$J$201,0))&lt;&gt;"",$C454&gt;=INDEX(Matches!$F$2:$F$201,MATCH($A454&amp;"-8",Matches!$J$2:$J$201,0))),"",IF(AND(R454=INDEX(Matches!$G$2:$G$201,MATCH($A454&amp;"-8",Matches!$J$2:$J$201,0)),S454=INDEX(Matches!$H$2:$H$201,MATCH($A454&amp;"-8",Matches!$J$2:$J$201,0))),5,IF(SIGN(R454-S454)&lt;&gt;SIGN(INDEX(Matches!$G$2:$G$201,MATCH($A454&amp;"-8",Matches!$J$2:$J$201,0))-INDEX(Matches!$H$2:$H$201,MATCH($A454&amp;"-8",Matches!$J$2:$J$201,0))),0,IF(R454-S454=INDEX(Matches!$G$2:$G$201,MATCH($A454&amp;"-8",Matches!$J$2:$J$201,0))-INDEX(Matches!$H$2:$H$201,MATCH($A454&amp;"-8",Matches!$J$2:$J$201,0)),3,2))))),""))</f>
        <v/>
      </c>
      <c r="AF454" s="12" t="str">
        <f aca="false">IF(OR($B454="",T454="",U454=""),"",IFERROR(IF(OR(INDEX(Matches!$I$2:$I$201,MATCH($A454&amp;"-9",Matches!$J$2:$J$201,0))="Void",INDEX(Matches!$G$2:$G$201,MATCH($A454&amp;"-9",Matches!$J$2:$J$201,0))="",INDEX(Matches!$H$2:$H$201,MATCH($A454&amp;"-9",Matches!$J$2:$J$201,0))=""),"",IF(AND($C454&lt;&gt;"",INDEX(Matches!$F$2:$F$201,MATCH($A454&amp;"-9",Matches!$J$2:$J$201,0))&lt;&gt;"",$C454&gt;=INDEX(Matches!$F$2:$F$201,MATCH($A454&amp;"-9",Matches!$J$2:$J$201,0))),"",IF(AND(T454=INDEX(Matches!$G$2:$G$201,MATCH($A454&amp;"-9",Matches!$J$2:$J$201,0)),U454=INDEX(Matches!$H$2:$H$201,MATCH($A454&amp;"-9",Matches!$J$2:$J$201,0))),5,IF(SIGN(T454-U454)&lt;&gt;SIGN(INDEX(Matches!$G$2:$G$201,MATCH($A454&amp;"-9",Matches!$J$2:$J$201,0))-INDEX(Matches!$H$2:$H$201,MATCH($A454&amp;"-9",Matches!$J$2:$J$201,0))),0,IF(T454-U454=INDEX(Matches!$G$2:$G$201,MATCH($A454&amp;"-9",Matches!$J$2:$J$201,0))-INDEX(Matches!$H$2:$H$201,MATCH($A454&amp;"-9",Matches!$J$2:$J$201,0)),3,2))))),""))</f>
        <v/>
      </c>
      <c r="AG454" s="12" t="str">
        <f aca="false">IF(OR($B454="",V454="",W454=""),"",IFERROR(IF(OR(INDEX(Matches!$I$2:$I$201,MATCH($A454&amp;"-10",Matches!$J$2:$J$201,0))="Void",INDEX(Matches!$G$2:$G$201,MATCH($A454&amp;"-10",Matches!$J$2:$J$201,0))="",INDEX(Matches!$H$2:$H$201,MATCH($A454&amp;"-10",Matches!$J$2:$J$201,0))=""),"",IF(AND($C454&lt;&gt;"",INDEX(Matches!$F$2:$F$201,MATCH($A454&amp;"-10",Matches!$J$2:$J$201,0))&lt;&gt;"",$C454&gt;=INDEX(Matches!$F$2:$F$201,MATCH($A454&amp;"-10",Matches!$J$2:$J$201,0))),"",IF(AND(V454=INDEX(Matches!$G$2:$G$201,MATCH($A454&amp;"-10",Matches!$J$2:$J$201,0)),W454=INDEX(Matches!$H$2:$H$201,MATCH($A454&amp;"-10",Matches!$J$2:$J$201,0))),5,IF(SIGN(V454-W454)&lt;&gt;SIGN(INDEX(Matches!$G$2:$G$201,MATCH($A454&amp;"-10",Matches!$J$2:$J$201,0))-INDEX(Matches!$H$2:$H$201,MATCH($A454&amp;"-10",Matches!$J$2:$J$201,0))),0,IF(V454-W454=INDEX(Matches!$G$2:$G$201,MATCH($A454&amp;"-10",Matches!$J$2:$J$201,0))-INDEX(Matches!$H$2:$H$201,MATCH($A454&amp;"-10",Matches!$J$2:$J$201,0)),3,2))))),""))</f>
        <v/>
      </c>
      <c r="AH454" s="13" t="str">
        <f aca="false">IF($B454="","",SUM(X454:AG454))</f>
        <v/>
      </c>
      <c r="AI454" s="12" t="str">
        <f aca="false">IF($B454="","",COUNTIF(X454:AG454,5))</f>
        <v/>
      </c>
      <c r="AJ454" s="12" t="str">
        <f aca="false">IF($B454="","",COUNTIF(X454:AG454,"&gt;=2"))</f>
        <v/>
      </c>
      <c r="AK454" s="12" t="str">
        <f aca="false">IF($B454="","",COUNT(X454:AG454))</f>
        <v/>
      </c>
    </row>
    <row r="455" customFormat="false" ht="15" hidden="false" customHeight="false" outlineLevel="0" collapsed="false">
      <c r="A455" s="7"/>
      <c r="B455" s="7"/>
      <c r="C455" s="11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12" t="str">
        <f aca="false">IF(OR($B455="",D455="",E455=""),"",IFERROR(IF(OR(INDEX(Matches!$I$2:$I$201,MATCH($A455&amp;"-1",Matches!$J$2:$J$201,0))="Void",INDEX(Matches!$G$2:$G$201,MATCH($A455&amp;"-1",Matches!$J$2:$J$201,0))="",INDEX(Matches!$H$2:$H$201,MATCH($A455&amp;"-1",Matches!$J$2:$J$201,0))=""),"",IF(AND($C455&lt;&gt;"",INDEX(Matches!$F$2:$F$201,MATCH($A455&amp;"-1",Matches!$J$2:$J$201,0))&lt;&gt;"",$C455&gt;=INDEX(Matches!$F$2:$F$201,MATCH($A455&amp;"-1",Matches!$J$2:$J$201,0))),"",IF(AND(D455=INDEX(Matches!$G$2:$G$201,MATCH($A455&amp;"-1",Matches!$J$2:$J$201,0)),E455=INDEX(Matches!$H$2:$H$201,MATCH($A455&amp;"-1",Matches!$J$2:$J$201,0))),5,IF(SIGN(D455-E455)&lt;&gt;SIGN(INDEX(Matches!$G$2:$G$201,MATCH($A455&amp;"-1",Matches!$J$2:$J$201,0))-INDEX(Matches!$H$2:$H$201,MATCH($A455&amp;"-1",Matches!$J$2:$J$201,0))),0,IF(D455-E455=INDEX(Matches!$G$2:$G$201,MATCH($A455&amp;"-1",Matches!$J$2:$J$201,0))-INDEX(Matches!$H$2:$H$201,MATCH($A455&amp;"-1",Matches!$J$2:$J$201,0)),3,2))))),""))</f>
        <v/>
      </c>
      <c r="Y455" s="12" t="str">
        <f aca="false">IF(OR($B455="",F455="",G455=""),"",IFERROR(IF(OR(INDEX(Matches!$I$2:$I$201,MATCH($A455&amp;"-2",Matches!$J$2:$J$201,0))="Void",INDEX(Matches!$G$2:$G$201,MATCH($A455&amp;"-2",Matches!$J$2:$J$201,0))="",INDEX(Matches!$H$2:$H$201,MATCH($A455&amp;"-2",Matches!$J$2:$J$201,0))=""),"",IF(AND($C455&lt;&gt;"",INDEX(Matches!$F$2:$F$201,MATCH($A455&amp;"-2",Matches!$J$2:$J$201,0))&lt;&gt;"",$C455&gt;=INDEX(Matches!$F$2:$F$201,MATCH($A455&amp;"-2",Matches!$J$2:$J$201,0))),"",IF(AND(F455=INDEX(Matches!$G$2:$G$201,MATCH($A455&amp;"-2",Matches!$J$2:$J$201,0)),G455=INDEX(Matches!$H$2:$H$201,MATCH($A455&amp;"-2",Matches!$J$2:$J$201,0))),5,IF(SIGN(F455-G455)&lt;&gt;SIGN(INDEX(Matches!$G$2:$G$201,MATCH($A455&amp;"-2",Matches!$J$2:$J$201,0))-INDEX(Matches!$H$2:$H$201,MATCH($A455&amp;"-2",Matches!$J$2:$J$201,0))),0,IF(F455-G455=INDEX(Matches!$G$2:$G$201,MATCH($A455&amp;"-2",Matches!$J$2:$J$201,0))-INDEX(Matches!$H$2:$H$201,MATCH($A455&amp;"-2",Matches!$J$2:$J$201,0)),3,2))))),""))</f>
        <v/>
      </c>
      <c r="Z455" s="12" t="str">
        <f aca="false">IF(OR($B455="",H455="",I455=""),"",IFERROR(IF(OR(INDEX(Matches!$I$2:$I$201,MATCH($A455&amp;"-3",Matches!$J$2:$J$201,0))="Void",INDEX(Matches!$G$2:$G$201,MATCH($A455&amp;"-3",Matches!$J$2:$J$201,0))="",INDEX(Matches!$H$2:$H$201,MATCH($A455&amp;"-3",Matches!$J$2:$J$201,0))=""),"",IF(AND($C455&lt;&gt;"",INDEX(Matches!$F$2:$F$201,MATCH($A455&amp;"-3",Matches!$J$2:$J$201,0))&lt;&gt;"",$C455&gt;=INDEX(Matches!$F$2:$F$201,MATCH($A455&amp;"-3",Matches!$J$2:$J$201,0))),"",IF(AND(H455=INDEX(Matches!$G$2:$G$201,MATCH($A455&amp;"-3",Matches!$J$2:$J$201,0)),I455=INDEX(Matches!$H$2:$H$201,MATCH($A455&amp;"-3",Matches!$J$2:$J$201,0))),5,IF(SIGN(H455-I455)&lt;&gt;SIGN(INDEX(Matches!$G$2:$G$201,MATCH($A455&amp;"-3",Matches!$J$2:$J$201,0))-INDEX(Matches!$H$2:$H$201,MATCH($A455&amp;"-3",Matches!$J$2:$J$201,0))),0,IF(H455-I455=INDEX(Matches!$G$2:$G$201,MATCH($A455&amp;"-3",Matches!$J$2:$J$201,0))-INDEX(Matches!$H$2:$H$201,MATCH($A455&amp;"-3",Matches!$J$2:$J$201,0)),3,2))))),""))</f>
        <v/>
      </c>
      <c r="AA455" s="12" t="str">
        <f aca="false">IF(OR($B455="",J455="",K455=""),"",IFERROR(IF(OR(INDEX(Matches!$I$2:$I$201,MATCH($A455&amp;"-4",Matches!$J$2:$J$201,0))="Void",INDEX(Matches!$G$2:$G$201,MATCH($A455&amp;"-4",Matches!$J$2:$J$201,0))="",INDEX(Matches!$H$2:$H$201,MATCH($A455&amp;"-4",Matches!$J$2:$J$201,0))=""),"",IF(AND($C455&lt;&gt;"",INDEX(Matches!$F$2:$F$201,MATCH($A455&amp;"-4",Matches!$J$2:$J$201,0))&lt;&gt;"",$C455&gt;=INDEX(Matches!$F$2:$F$201,MATCH($A455&amp;"-4",Matches!$J$2:$J$201,0))),"",IF(AND(J455=INDEX(Matches!$G$2:$G$201,MATCH($A455&amp;"-4",Matches!$J$2:$J$201,0)),K455=INDEX(Matches!$H$2:$H$201,MATCH($A455&amp;"-4",Matches!$J$2:$J$201,0))),5,IF(SIGN(J455-K455)&lt;&gt;SIGN(INDEX(Matches!$G$2:$G$201,MATCH($A455&amp;"-4",Matches!$J$2:$J$201,0))-INDEX(Matches!$H$2:$H$201,MATCH($A455&amp;"-4",Matches!$J$2:$J$201,0))),0,IF(J455-K455=INDEX(Matches!$G$2:$G$201,MATCH($A455&amp;"-4",Matches!$J$2:$J$201,0))-INDEX(Matches!$H$2:$H$201,MATCH($A455&amp;"-4",Matches!$J$2:$J$201,0)),3,2))))),""))</f>
        <v/>
      </c>
      <c r="AB455" s="12" t="str">
        <f aca="false">IF(OR($B455="",L455="",M455=""),"",IFERROR(IF(OR(INDEX(Matches!$I$2:$I$201,MATCH($A455&amp;"-5",Matches!$J$2:$J$201,0))="Void",INDEX(Matches!$G$2:$G$201,MATCH($A455&amp;"-5",Matches!$J$2:$J$201,0))="",INDEX(Matches!$H$2:$H$201,MATCH($A455&amp;"-5",Matches!$J$2:$J$201,0))=""),"",IF(AND($C455&lt;&gt;"",INDEX(Matches!$F$2:$F$201,MATCH($A455&amp;"-5",Matches!$J$2:$J$201,0))&lt;&gt;"",$C455&gt;=INDEX(Matches!$F$2:$F$201,MATCH($A455&amp;"-5",Matches!$J$2:$J$201,0))),"",IF(AND(L455=INDEX(Matches!$G$2:$G$201,MATCH($A455&amp;"-5",Matches!$J$2:$J$201,0)),M455=INDEX(Matches!$H$2:$H$201,MATCH($A455&amp;"-5",Matches!$J$2:$J$201,0))),5,IF(SIGN(L455-M455)&lt;&gt;SIGN(INDEX(Matches!$G$2:$G$201,MATCH($A455&amp;"-5",Matches!$J$2:$J$201,0))-INDEX(Matches!$H$2:$H$201,MATCH($A455&amp;"-5",Matches!$J$2:$J$201,0))),0,IF(L455-M455=INDEX(Matches!$G$2:$G$201,MATCH($A455&amp;"-5",Matches!$J$2:$J$201,0))-INDEX(Matches!$H$2:$H$201,MATCH($A455&amp;"-5",Matches!$J$2:$J$201,0)),3,2))))),""))</f>
        <v/>
      </c>
      <c r="AC455" s="12" t="str">
        <f aca="false">IF(OR($B455="",N455="",O455=""),"",IFERROR(IF(OR(INDEX(Matches!$I$2:$I$201,MATCH($A455&amp;"-6",Matches!$J$2:$J$201,0))="Void",INDEX(Matches!$G$2:$G$201,MATCH($A455&amp;"-6",Matches!$J$2:$J$201,0))="",INDEX(Matches!$H$2:$H$201,MATCH($A455&amp;"-6",Matches!$J$2:$J$201,0))=""),"",IF(AND($C455&lt;&gt;"",INDEX(Matches!$F$2:$F$201,MATCH($A455&amp;"-6",Matches!$J$2:$J$201,0))&lt;&gt;"",$C455&gt;=INDEX(Matches!$F$2:$F$201,MATCH($A455&amp;"-6",Matches!$J$2:$J$201,0))),"",IF(AND(N455=INDEX(Matches!$G$2:$G$201,MATCH($A455&amp;"-6",Matches!$J$2:$J$201,0)),O455=INDEX(Matches!$H$2:$H$201,MATCH($A455&amp;"-6",Matches!$J$2:$J$201,0))),5,IF(SIGN(N455-O455)&lt;&gt;SIGN(INDEX(Matches!$G$2:$G$201,MATCH($A455&amp;"-6",Matches!$J$2:$J$201,0))-INDEX(Matches!$H$2:$H$201,MATCH($A455&amp;"-6",Matches!$J$2:$J$201,0))),0,IF(N455-O455=INDEX(Matches!$G$2:$G$201,MATCH($A455&amp;"-6",Matches!$J$2:$J$201,0))-INDEX(Matches!$H$2:$H$201,MATCH($A455&amp;"-6",Matches!$J$2:$J$201,0)),3,2))))),""))</f>
        <v/>
      </c>
      <c r="AD455" s="12" t="str">
        <f aca="false">IF(OR($B455="",P455="",Q455=""),"",IFERROR(IF(OR(INDEX(Matches!$I$2:$I$201,MATCH($A455&amp;"-7",Matches!$J$2:$J$201,0))="Void",INDEX(Matches!$G$2:$G$201,MATCH($A455&amp;"-7",Matches!$J$2:$J$201,0))="",INDEX(Matches!$H$2:$H$201,MATCH($A455&amp;"-7",Matches!$J$2:$J$201,0))=""),"",IF(AND($C455&lt;&gt;"",INDEX(Matches!$F$2:$F$201,MATCH($A455&amp;"-7",Matches!$J$2:$J$201,0))&lt;&gt;"",$C455&gt;=INDEX(Matches!$F$2:$F$201,MATCH($A455&amp;"-7",Matches!$J$2:$J$201,0))),"",IF(AND(P455=INDEX(Matches!$G$2:$G$201,MATCH($A455&amp;"-7",Matches!$J$2:$J$201,0)),Q455=INDEX(Matches!$H$2:$H$201,MATCH($A455&amp;"-7",Matches!$J$2:$J$201,0))),5,IF(SIGN(P455-Q455)&lt;&gt;SIGN(INDEX(Matches!$G$2:$G$201,MATCH($A455&amp;"-7",Matches!$J$2:$J$201,0))-INDEX(Matches!$H$2:$H$201,MATCH($A455&amp;"-7",Matches!$J$2:$J$201,0))),0,IF(P455-Q455=INDEX(Matches!$G$2:$G$201,MATCH($A455&amp;"-7",Matches!$J$2:$J$201,0))-INDEX(Matches!$H$2:$H$201,MATCH($A455&amp;"-7",Matches!$J$2:$J$201,0)),3,2))))),""))</f>
        <v/>
      </c>
      <c r="AE455" s="12" t="str">
        <f aca="false">IF(OR($B455="",R455="",S455=""),"",IFERROR(IF(OR(INDEX(Matches!$I$2:$I$201,MATCH($A455&amp;"-8",Matches!$J$2:$J$201,0))="Void",INDEX(Matches!$G$2:$G$201,MATCH($A455&amp;"-8",Matches!$J$2:$J$201,0))="",INDEX(Matches!$H$2:$H$201,MATCH($A455&amp;"-8",Matches!$J$2:$J$201,0))=""),"",IF(AND($C455&lt;&gt;"",INDEX(Matches!$F$2:$F$201,MATCH($A455&amp;"-8",Matches!$J$2:$J$201,0))&lt;&gt;"",$C455&gt;=INDEX(Matches!$F$2:$F$201,MATCH($A455&amp;"-8",Matches!$J$2:$J$201,0))),"",IF(AND(R455=INDEX(Matches!$G$2:$G$201,MATCH($A455&amp;"-8",Matches!$J$2:$J$201,0)),S455=INDEX(Matches!$H$2:$H$201,MATCH($A455&amp;"-8",Matches!$J$2:$J$201,0))),5,IF(SIGN(R455-S455)&lt;&gt;SIGN(INDEX(Matches!$G$2:$G$201,MATCH($A455&amp;"-8",Matches!$J$2:$J$201,0))-INDEX(Matches!$H$2:$H$201,MATCH($A455&amp;"-8",Matches!$J$2:$J$201,0))),0,IF(R455-S455=INDEX(Matches!$G$2:$G$201,MATCH($A455&amp;"-8",Matches!$J$2:$J$201,0))-INDEX(Matches!$H$2:$H$201,MATCH($A455&amp;"-8",Matches!$J$2:$J$201,0)),3,2))))),""))</f>
        <v/>
      </c>
      <c r="AF455" s="12" t="str">
        <f aca="false">IF(OR($B455="",T455="",U455=""),"",IFERROR(IF(OR(INDEX(Matches!$I$2:$I$201,MATCH($A455&amp;"-9",Matches!$J$2:$J$201,0))="Void",INDEX(Matches!$G$2:$G$201,MATCH($A455&amp;"-9",Matches!$J$2:$J$201,0))="",INDEX(Matches!$H$2:$H$201,MATCH($A455&amp;"-9",Matches!$J$2:$J$201,0))=""),"",IF(AND($C455&lt;&gt;"",INDEX(Matches!$F$2:$F$201,MATCH($A455&amp;"-9",Matches!$J$2:$J$201,0))&lt;&gt;"",$C455&gt;=INDEX(Matches!$F$2:$F$201,MATCH($A455&amp;"-9",Matches!$J$2:$J$201,0))),"",IF(AND(T455=INDEX(Matches!$G$2:$G$201,MATCH($A455&amp;"-9",Matches!$J$2:$J$201,0)),U455=INDEX(Matches!$H$2:$H$201,MATCH($A455&amp;"-9",Matches!$J$2:$J$201,0))),5,IF(SIGN(T455-U455)&lt;&gt;SIGN(INDEX(Matches!$G$2:$G$201,MATCH($A455&amp;"-9",Matches!$J$2:$J$201,0))-INDEX(Matches!$H$2:$H$201,MATCH($A455&amp;"-9",Matches!$J$2:$J$201,0))),0,IF(T455-U455=INDEX(Matches!$G$2:$G$201,MATCH($A455&amp;"-9",Matches!$J$2:$J$201,0))-INDEX(Matches!$H$2:$H$201,MATCH($A455&amp;"-9",Matches!$J$2:$J$201,0)),3,2))))),""))</f>
        <v/>
      </c>
      <c r="AG455" s="12" t="str">
        <f aca="false">IF(OR($B455="",V455="",W455=""),"",IFERROR(IF(OR(INDEX(Matches!$I$2:$I$201,MATCH($A455&amp;"-10",Matches!$J$2:$J$201,0))="Void",INDEX(Matches!$G$2:$G$201,MATCH($A455&amp;"-10",Matches!$J$2:$J$201,0))="",INDEX(Matches!$H$2:$H$201,MATCH($A455&amp;"-10",Matches!$J$2:$J$201,0))=""),"",IF(AND($C455&lt;&gt;"",INDEX(Matches!$F$2:$F$201,MATCH($A455&amp;"-10",Matches!$J$2:$J$201,0))&lt;&gt;"",$C455&gt;=INDEX(Matches!$F$2:$F$201,MATCH($A455&amp;"-10",Matches!$J$2:$J$201,0))),"",IF(AND(V455=INDEX(Matches!$G$2:$G$201,MATCH($A455&amp;"-10",Matches!$J$2:$J$201,0)),W455=INDEX(Matches!$H$2:$H$201,MATCH($A455&amp;"-10",Matches!$J$2:$J$201,0))),5,IF(SIGN(V455-W455)&lt;&gt;SIGN(INDEX(Matches!$G$2:$G$201,MATCH($A455&amp;"-10",Matches!$J$2:$J$201,0))-INDEX(Matches!$H$2:$H$201,MATCH($A455&amp;"-10",Matches!$J$2:$J$201,0))),0,IF(V455-W455=INDEX(Matches!$G$2:$G$201,MATCH($A455&amp;"-10",Matches!$J$2:$J$201,0))-INDEX(Matches!$H$2:$H$201,MATCH($A455&amp;"-10",Matches!$J$2:$J$201,0)),3,2))))),""))</f>
        <v/>
      </c>
      <c r="AH455" s="13" t="str">
        <f aca="false">IF($B455="","",SUM(X455:AG455))</f>
        <v/>
      </c>
      <c r="AI455" s="12" t="str">
        <f aca="false">IF($B455="","",COUNTIF(X455:AG455,5))</f>
        <v/>
      </c>
      <c r="AJ455" s="12" t="str">
        <f aca="false">IF($B455="","",COUNTIF(X455:AG455,"&gt;=2"))</f>
        <v/>
      </c>
      <c r="AK455" s="12" t="str">
        <f aca="false">IF($B455="","",COUNT(X455:AG455))</f>
        <v/>
      </c>
    </row>
    <row r="456" customFormat="false" ht="15" hidden="false" customHeight="false" outlineLevel="0" collapsed="false">
      <c r="A456" s="7"/>
      <c r="B456" s="7"/>
      <c r="C456" s="11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12" t="str">
        <f aca="false">IF(OR($B456="",D456="",E456=""),"",IFERROR(IF(OR(INDEX(Matches!$I$2:$I$201,MATCH($A456&amp;"-1",Matches!$J$2:$J$201,0))="Void",INDEX(Matches!$G$2:$G$201,MATCH($A456&amp;"-1",Matches!$J$2:$J$201,0))="",INDEX(Matches!$H$2:$H$201,MATCH($A456&amp;"-1",Matches!$J$2:$J$201,0))=""),"",IF(AND($C456&lt;&gt;"",INDEX(Matches!$F$2:$F$201,MATCH($A456&amp;"-1",Matches!$J$2:$J$201,0))&lt;&gt;"",$C456&gt;=INDEX(Matches!$F$2:$F$201,MATCH($A456&amp;"-1",Matches!$J$2:$J$201,0))),"",IF(AND(D456=INDEX(Matches!$G$2:$G$201,MATCH($A456&amp;"-1",Matches!$J$2:$J$201,0)),E456=INDEX(Matches!$H$2:$H$201,MATCH($A456&amp;"-1",Matches!$J$2:$J$201,0))),5,IF(SIGN(D456-E456)&lt;&gt;SIGN(INDEX(Matches!$G$2:$G$201,MATCH($A456&amp;"-1",Matches!$J$2:$J$201,0))-INDEX(Matches!$H$2:$H$201,MATCH($A456&amp;"-1",Matches!$J$2:$J$201,0))),0,IF(D456-E456=INDEX(Matches!$G$2:$G$201,MATCH($A456&amp;"-1",Matches!$J$2:$J$201,0))-INDEX(Matches!$H$2:$H$201,MATCH($A456&amp;"-1",Matches!$J$2:$J$201,0)),3,2))))),""))</f>
        <v/>
      </c>
      <c r="Y456" s="12" t="str">
        <f aca="false">IF(OR($B456="",F456="",G456=""),"",IFERROR(IF(OR(INDEX(Matches!$I$2:$I$201,MATCH($A456&amp;"-2",Matches!$J$2:$J$201,0))="Void",INDEX(Matches!$G$2:$G$201,MATCH($A456&amp;"-2",Matches!$J$2:$J$201,0))="",INDEX(Matches!$H$2:$H$201,MATCH($A456&amp;"-2",Matches!$J$2:$J$201,0))=""),"",IF(AND($C456&lt;&gt;"",INDEX(Matches!$F$2:$F$201,MATCH($A456&amp;"-2",Matches!$J$2:$J$201,0))&lt;&gt;"",$C456&gt;=INDEX(Matches!$F$2:$F$201,MATCH($A456&amp;"-2",Matches!$J$2:$J$201,0))),"",IF(AND(F456=INDEX(Matches!$G$2:$G$201,MATCH($A456&amp;"-2",Matches!$J$2:$J$201,0)),G456=INDEX(Matches!$H$2:$H$201,MATCH($A456&amp;"-2",Matches!$J$2:$J$201,0))),5,IF(SIGN(F456-G456)&lt;&gt;SIGN(INDEX(Matches!$G$2:$G$201,MATCH($A456&amp;"-2",Matches!$J$2:$J$201,0))-INDEX(Matches!$H$2:$H$201,MATCH($A456&amp;"-2",Matches!$J$2:$J$201,0))),0,IF(F456-G456=INDEX(Matches!$G$2:$G$201,MATCH($A456&amp;"-2",Matches!$J$2:$J$201,0))-INDEX(Matches!$H$2:$H$201,MATCH($A456&amp;"-2",Matches!$J$2:$J$201,0)),3,2))))),""))</f>
        <v/>
      </c>
      <c r="Z456" s="12" t="str">
        <f aca="false">IF(OR($B456="",H456="",I456=""),"",IFERROR(IF(OR(INDEX(Matches!$I$2:$I$201,MATCH($A456&amp;"-3",Matches!$J$2:$J$201,0))="Void",INDEX(Matches!$G$2:$G$201,MATCH($A456&amp;"-3",Matches!$J$2:$J$201,0))="",INDEX(Matches!$H$2:$H$201,MATCH($A456&amp;"-3",Matches!$J$2:$J$201,0))=""),"",IF(AND($C456&lt;&gt;"",INDEX(Matches!$F$2:$F$201,MATCH($A456&amp;"-3",Matches!$J$2:$J$201,0))&lt;&gt;"",$C456&gt;=INDEX(Matches!$F$2:$F$201,MATCH($A456&amp;"-3",Matches!$J$2:$J$201,0))),"",IF(AND(H456=INDEX(Matches!$G$2:$G$201,MATCH($A456&amp;"-3",Matches!$J$2:$J$201,0)),I456=INDEX(Matches!$H$2:$H$201,MATCH($A456&amp;"-3",Matches!$J$2:$J$201,0))),5,IF(SIGN(H456-I456)&lt;&gt;SIGN(INDEX(Matches!$G$2:$G$201,MATCH($A456&amp;"-3",Matches!$J$2:$J$201,0))-INDEX(Matches!$H$2:$H$201,MATCH($A456&amp;"-3",Matches!$J$2:$J$201,0))),0,IF(H456-I456=INDEX(Matches!$G$2:$G$201,MATCH($A456&amp;"-3",Matches!$J$2:$J$201,0))-INDEX(Matches!$H$2:$H$201,MATCH($A456&amp;"-3",Matches!$J$2:$J$201,0)),3,2))))),""))</f>
        <v/>
      </c>
      <c r="AA456" s="12" t="str">
        <f aca="false">IF(OR($B456="",J456="",K456=""),"",IFERROR(IF(OR(INDEX(Matches!$I$2:$I$201,MATCH($A456&amp;"-4",Matches!$J$2:$J$201,0))="Void",INDEX(Matches!$G$2:$G$201,MATCH($A456&amp;"-4",Matches!$J$2:$J$201,0))="",INDEX(Matches!$H$2:$H$201,MATCH($A456&amp;"-4",Matches!$J$2:$J$201,0))=""),"",IF(AND($C456&lt;&gt;"",INDEX(Matches!$F$2:$F$201,MATCH($A456&amp;"-4",Matches!$J$2:$J$201,0))&lt;&gt;"",$C456&gt;=INDEX(Matches!$F$2:$F$201,MATCH($A456&amp;"-4",Matches!$J$2:$J$201,0))),"",IF(AND(J456=INDEX(Matches!$G$2:$G$201,MATCH($A456&amp;"-4",Matches!$J$2:$J$201,0)),K456=INDEX(Matches!$H$2:$H$201,MATCH($A456&amp;"-4",Matches!$J$2:$J$201,0))),5,IF(SIGN(J456-K456)&lt;&gt;SIGN(INDEX(Matches!$G$2:$G$201,MATCH($A456&amp;"-4",Matches!$J$2:$J$201,0))-INDEX(Matches!$H$2:$H$201,MATCH($A456&amp;"-4",Matches!$J$2:$J$201,0))),0,IF(J456-K456=INDEX(Matches!$G$2:$G$201,MATCH($A456&amp;"-4",Matches!$J$2:$J$201,0))-INDEX(Matches!$H$2:$H$201,MATCH($A456&amp;"-4",Matches!$J$2:$J$201,0)),3,2))))),""))</f>
        <v/>
      </c>
      <c r="AB456" s="12" t="str">
        <f aca="false">IF(OR($B456="",L456="",M456=""),"",IFERROR(IF(OR(INDEX(Matches!$I$2:$I$201,MATCH($A456&amp;"-5",Matches!$J$2:$J$201,0))="Void",INDEX(Matches!$G$2:$G$201,MATCH($A456&amp;"-5",Matches!$J$2:$J$201,0))="",INDEX(Matches!$H$2:$H$201,MATCH($A456&amp;"-5",Matches!$J$2:$J$201,0))=""),"",IF(AND($C456&lt;&gt;"",INDEX(Matches!$F$2:$F$201,MATCH($A456&amp;"-5",Matches!$J$2:$J$201,0))&lt;&gt;"",$C456&gt;=INDEX(Matches!$F$2:$F$201,MATCH($A456&amp;"-5",Matches!$J$2:$J$201,0))),"",IF(AND(L456=INDEX(Matches!$G$2:$G$201,MATCH($A456&amp;"-5",Matches!$J$2:$J$201,0)),M456=INDEX(Matches!$H$2:$H$201,MATCH($A456&amp;"-5",Matches!$J$2:$J$201,0))),5,IF(SIGN(L456-M456)&lt;&gt;SIGN(INDEX(Matches!$G$2:$G$201,MATCH($A456&amp;"-5",Matches!$J$2:$J$201,0))-INDEX(Matches!$H$2:$H$201,MATCH($A456&amp;"-5",Matches!$J$2:$J$201,0))),0,IF(L456-M456=INDEX(Matches!$G$2:$G$201,MATCH($A456&amp;"-5",Matches!$J$2:$J$201,0))-INDEX(Matches!$H$2:$H$201,MATCH($A456&amp;"-5",Matches!$J$2:$J$201,0)),3,2))))),""))</f>
        <v/>
      </c>
      <c r="AC456" s="12" t="str">
        <f aca="false">IF(OR($B456="",N456="",O456=""),"",IFERROR(IF(OR(INDEX(Matches!$I$2:$I$201,MATCH($A456&amp;"-6",Matches!$J$2:$J$201,0))="Void",INDEX(Matches!$G$2:$G$201,MATCH($A456&amp;"-6",Matches!$J$2:$J$201,0))="",INDEX(Matches!$H$2:$H$201,MATCH($A456&amp;"-6",Matches!$J$2:$J$201,0))=""),"",IF(AND($C456&lt;&gt;"",INDEX(Matches!$F$2:$F$201,MATCH($A456&amp;"-6",Matches!$J$2:$J$201,0))&lt;&gt;"",$C456&gt;=INDEX(Matches!$F$2:$F$201,MATCH($A456&amp;"-6",Matches!$J$2:$J$201,0))),"",IF(AND(N456=INDEX(Matches!$G$2:$G$201,MATCH($A456&amp;"-6",Matches!$J$2:$J$201,0)),O456=INDEX(Matches!$H$2:$H$201,MATCH($A456&amp;"-6",Matches!$J$2:$J$201,0))),5,IF(SIGN(N456-O456)&lt;&gt;SIGN(INDEX(Matches!$G$2:$G$201,MATCH($A456&amp;"-6",Matches!$J$2:$J$201,0))-INDEX(Matches!$H$2:$H$201,MATCH($A456&amp;"-6",Matches!$J$2:$J$201,0))),0,IF(N456-O456=INDEX(Matches!$G$2:$G$201,MATCH($A456&amp;"-6",Matches!$J$2:$J$201,0))-INDEX(Matches!$H$2:$H$201,MATCH($A456&amp;"-6",Matches!$J$2:$J$201,0)),3,2))))),""))</f>
        <v/>
      </c>
      <c r="AD456" s="12" t="str">
        <f aca="false">IF(OR($B456="",P456="",Q456=""),"",IFERROR(IF(OR(INDEX(Matches!$I$2:$I$201,MATCH($A456&amp;"-7",Matches!$J$2:$J$201,0))="Void",INDEX(Matches!$G$2:$G$201,MATCH($A456&amp;"-7",Matches!$J$2:$J$201,0))="",INDEX(Matches!$H$2:$H$201,MATCH($A456&amp;"-7",Matches!$J$2:$J$201,0))=""),"",IF(AND($C456&lt;&gt;"",INDEX(Matches!$F$2:$F$201,MATCH($A456&amp;"-7",Matches!$J$2:$J$201,0))&lt;&gt;"",$C456&gt;=INDEX(Matches!$F$2:$F$201,MATCH($A456&amp;"-7",Matches!$J$2:$J$201,0))),"",IF(AND(P456=INDEX(Matches!$G$2:$G$201,MATCH($A456&amp;"-7",Matches!$J$2:$J$201,0)),Q456=INDEX(Matches!$H$2:$H$201,MATCH($A456&amp;"-7",Matches!$J$2:$J$201,0))),5,IF(SIGN(P456-Q456)&lt;&gt;SIGN(INDEX(Matches!$G$2:$G$201,MATCH($A456&amp;"-7",Matches!$J$2:$J$201,0))-INDEX(Matches!$H$2:$H$201,MATCH($A456&amp;"-7",Matches!$J$2:$J$201,0))),0,IF(P456-Q456=INDEX(Matches!$G$2:$G$201,MATCH($A456&amp;"-7",Matches!$J$2:$J$201,0))-INDEX(Matches!$H$2:$H$201,MATCH($A456&amp;"-7",Matches!$J$2:$J$201,0)),3,2))))),""))</f>
        <v/>
      </c>
      <c r="AE456" s="12" t="str">
        <f aca="false">IF(OR($B456="",R456="",S456=""),"",IFERROR(IF(OR(INDEX(Matches!$I$2:$I$201,MATCH($A456&amp;"-8",Matches!$J$2:$J$201,0))="Void",INDEX(Matches!$G$2:$G$201,MATCH($A456&amp;"-8",Matches!$J$2:$J$201,0))="",INDEX(Matches!$H$2:$H$201,MATCH($A456&amp;"-8",Matches!$J$2:$J$201,0))=""),"",IF(AND($C456&lt;&gt;"",INDEX(Matches!$F$2:$F$201,MATCH($A456&amp;"-8",Matches!$J$2:$J$201,0))&lt;&gt;"",$C456&gt;=INDEX(Matches!$F$2:$F$201,MATCH($A456&amp;"-8",Matches!$J$2:$J$201,0))),"",IF(AND(R456=INDEX(Matches!$G$2:$G$201,MATCH($A456&amp;"-8",Matches!$J$2:$J$201,0)),S456=INDEX(Matches!$H$2:$H$201,MATCH($A456&amp;"-8",Matches!$J$2:$J$201,0))),5,IF(SIGN(R456-S456)&lt;&gt;SIGN(INDEX(Matches!$G$2:$G$201,MATCH($A456&amp;"-8",Matches!$J$2:$J$201,0))-INDEX(Matches!$H$2:$H$201,MATCH($A456&amp;"-8",Matches!$J$2:$J$201,0))),0,IF(R456-S456=INDEX(Matches!$G$2:$G$201,MATCH($A456&amp;"-8",Matches!$J$2:$J$201,0))-INDEX(Matches!$H$2:$H$201,MATCH($A456&amp;"-8",Matches!$J$2:$J$201,0)),3,2))))),""))</f>
        <v/>
      </c>
      <c r="AF456" s="12" t="str">
        <f aca="false">IF(OR($B456="",T456="",U456=""),"",IFERROR(IF(OR(INDEX(Matches!$I$2:$I$201,MATCH($A456&amp;"-9",Matches!$J$2:$J$201,0))="Void",INDEX(Matches!$G$2:$G$201,MATCH($A456&amp;"-9",Matches!$J$2:$J$201,0))="",INDEX(Matches!$H$2:$H$201,MATCH($A456&amp;"-9",Matches!$J$2:$J$201,0))=""),"",IF(AND($C456&lt;&gt;"",INDEX(Matches!$F$2:$F$201,MATCH($A456&amp;"-9",Matches!$J$2:$J$201,0))&lt;&gt;"",$C456&gt;=INDEX(Matches!$F$2:$F$201,MATCH($A456&amp;"-9",Matches!$J$2:$J$201,0))),"",IF(AND(T456=INDEX(Matches!$G$2:$G$201,MATCH($A456&amp;"-9",Matches!$J$2:$J$201,0)),U456=INDEX(Matches!$H$2:$H$201,MATCH($A456&amp;"-9",Matches!$J$2:$J$201,0))),5,IF(SIGN(T456-U456)&lt;&gt;SIGN(INDEX(Matches!$G$2:$G$201,MATCH($A456&amp;"-9",Matches!$J$2:$J$201,0))-INDEX(Matches!$H$2:$H$201,MATCH($A456&amp;"-9",Matches!$J$2:$J$201,0))),0,IF(T456-U456=INDEX(Matches!$G$2:$G$201,MATCH($A456&amp;"-9",Matches!$J$2:$J$201,0))-INDEX(Matches!$H$2:$H$201,MATCH($A456&amp;"-9",Matches!$J$2:$J$201,0)),3,2))))),""))</f>
        <v/>
      </c>
      <c r="AG456" s="12" t="str">
        <f aca="false">IF(OR($B456="",V456="",W456=""),"",IFERROR(IF(OR(INDEX(Matches!$I$2:$I$201,MATCH($A456&amp;"-10",Matches!$J$2:$J$201,0))="Void",INDEX(Matches!$G$2:$G$201,MATCH($A456&amp;"-10",Matches!$J$2:$J$201,0))="",INDEX(Matches!$H$2:$H$201,MATCH($A456&amp;"-10",Matches!$J$2:$J$201,0))=""),"",IF(AND($C456&lt;&gt;"",INDEX(Matches!$F$2:$F$201,MATCH($A456&amp;"-10",Matches!$J$2:$J$201,0))&lt;&gt;"",$C456&gt;=INDEX(Matches!$F$2:$F$201,MATCH($A456&amp;"-10",Matches!$J$2:$J$201,0))),"",IF(AND(V456=INDEX(Matches!$G$2:$G$201,MATCH($A456&amp;"-10",Matches!$J$2:$J$201,0)),W456=INDEX(Matches!$H$2:$H$201,MATCH($A456&amp;"-10",Matches!$J$2:$J$201,0))),5,IF(SIGN(V456-W456)&lt;&gt;SIGN(INDEX(Matches!$G$2:$G$201,MATCH($A456&amp;"-10",Matches!$J$2:$J$201,0))-INDEX(Matches!$H$2:$H$201,MATCH($A456&amp;"-10",Matches!$J$2:$J$201,0))),0,IF(V456-W456=INDEX(Matches!$G$2:$G$201,MATCH($A456&amp;"-10",Matches!$J$2:$J$201,0))-INDEX(Matches!$H$2:$H$201,MATCH($A456&amp;"-10",Matches!$J$2:$J$201,0)),3,2))))),""))</f>
        <v/>
      </c>
      <c r="AH456" s="13" t="str">
        <f aca="false">IF($B456="","",SUM(X456:AG456))</f>
        <v/>
      </c>
      <c r="AI456" s="12" t="str">
        <f aca="false">IF($B456="","",COUNTIF(X456:AG456,5))</f>
        <v/>
      </c>
      <c r="AJ456" s="12" t="str">
        <f aca="false">IF($B456="","",COUNTIF(X456:AG456,"&gt;=2"))</f>
        <v/>
      </c>
      <c r="AK456" s="12" t="str">
        <f aca="false">IF($B456="","",COUNT(X456:AG456))</f>
        <v/>
      </c>
    </row>
    <row r="457" customFormat="false" ht="15" hidden="false" customHeight="false" outlineLevel="0" collapsed="false">
      <c r="A457" s="7"/>
      <c r="B457" s="7"/>
      <c r="C457" s="11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12" t="str">
        <f aca="false">IF(OR($B457="",D457="",E457=""),"",IFERROR(IF(OR(INDEX(Matches!$I$2:$I$201,MATCH($A457&amp;"-1",Matches!$J$2:$J$201,0))="Void",INDEX(Matches!$G$2:$G$201,MATCH($A457&amp;"-1",Matches!$J$2:$J$201,0))="",INDEX(Matches!$H$2:$H$201,MATCH($A457&amp;"-1",Matches!$J$2:$J$201,0))=""),"",IF(AND($C457&lt;&gt;"",INDEX(Matches!$F$2:$F$201,MATCH($A457&amp;"-1",Matches!$J$2:$J$201,0))&lt;&gt;"",$C457&gt;=INDEX(Matches!$F$2:$F$201,MATCH($A457&amp;"-1",Matches!$J$2:$J$201,0))),"",IF(AND(D457=INDEX(Matches!$G$2:$G$201,MATCH($A457&amp;"-1",Matches!$J$2:$J$201,0)),E457=INDEX(Matches!$H$2:$H$201,MATCH($A457&amp;"-1",Matches!$J$2:$J$201,0))),5,IF(SIGN(D457-E457)&lt;&gt;SIGN(INDEX(Matches!$G$2:$G$201,MATCH($A457&amp;"-1",Matches!$J$2:$J$201,0))-INDEX(Matches!$H$2:$H$201,MATCH($A457&amp;"-1",Matches!$J$2:$J$201,0))),0,IF(D457-E457=INDEX(Matches!$G$2:$G$201,MATCH($A457&amp;"-1",Matches!$J$2:$J$201,0))-INDEX(Matches!$H$2:$H$201,MATCH($A457&amp;"-1",Matches!$J$2:$J$201,0)),3,2))))),""))</f>
        <v/>
      </c>
      <c r="Y457" s="12" t="str">
        <f aca="false">IF(OR($B457="",F457="",G457=""),"",IFERROR(IF(OR(INDEX(Matches!$I$2:$I$201,MATCH($A457&amp;"-2",Matches!$J$2:$J$201,0))="Void",INDEX(Matches!$G$2:$G$201,MATCH($A457&amp;"-2",Matches!$J$2:$J$201,0))="",INDEX(Matches!$H$2:$H$201,MATCH($A457&amp;"-2",Matches!$J$2:$J$201,0))=""),"",IF(AND($C457&lt;&gt;"",INDEX(Matches!$F$2:$F$201,MATCH($A457&amp;"-2",Matches!$J$2:$J$201,0))&lt;&gt;"",$C457&gt;=INDEX(Matches!$F$2:$F$201,MATCH($A457&amp;"-2",Matches!$J$2:$J$201,0))),"",IF(AND(F457=INDEX(Matches!$G$2:$G$201,MATCH($A457&amp;"-2",Matches!$J$2:$J$201,0)),G457=INDEX(Matches!$H$2:$H$201,MATCH($A457&amp;"-2",Matches!$J$2:$J$201,0))),5,IF(SIGN(F457-G457)&lt;&gt;SIGN(INDEX(Matches!$G$2:$G$201,MATCH($A457&amp;"-2",Matches!$J$2:$J$201,0))-INDEX(Matches!$H$2:$H$201,MATCH($A457&amp;"-2",Matches!$J$2:$J$201,0))),0,IF(F457-G457=INDEX(Matches!$G$2:$G$201,MATCH($A457&amp;"-2",Matches!$J$2:$J$201,0))-INDEX(Matches!$H$2:$H$201,MATCH($A457&amp;"-2",Matches!$J$2:$J$201,0)),3,2))))),""))</f>
        <v/>
      </c>
      <c r="Z457" s="12" t="str">
        <f aca="false">IF(OR($B457="",H457="",I457=""),"",IFERROR(IF(OR(INDEX(Matches!$I$2:$I$201,MATCH($A457&amp;"-3",Matches!$J$2:$J$201,0))="Void",INDEX(Matches!$G$2:$G$201,MATCH($A457&amp;"-3",Matches!$J$2:$J$201,0))="",INDEX(Matches!$H$2:$H$201,MATCH($A457&amp;"-3",Matches!$J$2:$J$201,0))=""),"",IF(AND($C457&lt;&gt;"",INDEX(Matches!$F$2:$F$201,MATCH($A457&amp;"-3",Matches!$J$2:$J$201,0))&lt;&gt;"",$C457&gt;=INDEX(Matches!$F$2:$F$201,MATCH($A457&amp;"-3",Matches!$J$2:$J$201,0))),"",IF(AND(H457=INDEX(Matches!$G$2:$G$201,MATCH($A457&amp;"-3",Matches!$J$2:$J$201,0)),I457=INDEX(Matches!$H$2:$H$201,MATCH($A457&amp;"-3",Matches!$J$2:$J$201,0))),5,IF(SIGN(H457-I457)&lt;&gt;SIGN(INDEX(Matches!$G$2:$G$201,MATCH($A457&amp;"-3",Matches!$J$2:$J$201,0))-INDEX(Matches!$H$2:$H$201,MATCH($A457&amp;"-3",Matches!$J$2:$J$201,0))),0,IF(H457-I457=INDEX(Matches!$G$2:$G$201,MATCH($A457&amp;"-3",Matches!$J$2:$J$201,0))-INDEX(Matches!$H$2:$H$201,MATCH($A457&amp;"-3",Matches!$J$2:$J$201,0)),3,2))))),""))</f>
        <v/>
      </c>
      <c r="AA457" s="12" t="str">
        <f aca="false">IF(OR($B457="",J457="",K457=""),"",IFERROR(IF(OR(INDEX(Matches!$I$2:$I$201,MATCH($A457&amp;"-4",Matches!$J$2:$J$201,0))="Void",INDEX(Matches!$G$2:$G$201,MATCH($A457&amp;"-4",Matches!$J$2:$J$201,0))="",INDEX(Matches!$H$2:$H$201,MATCH($A457&amp;"-4",Matches!$J$2:$J$201,0))=""),"",IF(AND($C457&lt;&gt;"",INDEX(Matches!$F$2:$F$201,MATCH($A457&amp;"-4",Matches!$J$2:$J$201,0))&lt;&gt;"",$C457&gt;=INDEX(Matches!$F$2:$F$201,MATCH($A457&amp;"-4",Matches!$J$2:$J$201,0))),"",IF(AND(J457=INDEX(Matches!$G$2:$G$201,MATCH($A457&amp;"-4",Matches!$J$2:$J$201,0)),K457=INDEX(Matches!$H$2:$H$201,MATCH($A457&amp;"-4",Matches!$J$2:$J$201,0))),5,IF(SIGN(J457-K457)&lt;&gt;SIGN(INDEX(Matches!$G$2:$G$201,MATCH($A457&amp;"-4",Matches!$J$2:$J$201,0))-INDEX(Matches!$H$2:$H$201,MATCH($A457&amp;"-4",Matches!$J$2:$J$201,0))),0,IF(J457-K457=INDEX(Matches!$G$2:$G$201,MATCH($A457&amp;"-4",Matches!$J$2:$J$201,0))-INDEX(Matches!$H$2:$H$201,MATCH($A457&amp;"-4",Matches!$J$2:$J$201,0)),3,2))))),""))</f>
        <v/>
      </c>
      <c r="AB457" s="12" t="str">
        <f aca="false">IF(OR($B457="",L457="",M457=""),"",IFERROR(IF(OR(INDEX(Matches!$I$2:$I$201,MATCH($A457&amp;"-5",Matches!$J$2:$J$201,0))="Void",INDEX(Matches!$G$2:$G$201,MATCH($A457&amp;"-5",Matches!$J$2:$J$201,0))="",INDEX(Matches!$H$2:$H$201,MATCH($A457&amp;"-5",Matches!$J$2:$J$201,0))=""),"",IF(AND($C457&lt;&gt;"",INDEX(Matches!$F$2:$F$201,MATCH($A457&amp;"-5",Matches!$J$2:$J$201,0))&lt;&gt;"",$C457&gt;=INDEX(Matches!$F$2:$F$201,MATCH($A457&amp;"-5",Matches!$J$2:$J$201,0))),"",IF(AND(L457=INDEX(Matches!$G$2:$G$201,MATCH($A457&amp;"-5",Matches!$J$2:$J$201,0)),M457=INDEX(Matches!$H$2:$H$201,MATCH($A457&amp;"-5",Matches!$J$2:$J$201,0))),5,IF(SIGN(L457-M457)&lt;&gt;SIGN(INDEX(Matches!$G$2:$G$201,MATCH($A457&amp;"-5",Matches!$J$2:$J$201,0))-INDEX(Matches!$H$2:$H$201,MATCH($A457&amp;"-5",Matches!$J$2:$J$201,0))),0,IF(L457-M457=INDEX(Matches!$G$2:$G$201,MATCH($A457&amp;"-5",Matches!$J$2:$J$201,0))-INDEX(Matches!$H$2:$H$201,MATCH($A457&amp;"-5",Matches!$J$2:$J$201,0)),3,2))))),""))</f>
        <v/>
      </c>
      <c r="AC457" s="12" t="str">
        <f aca="false">IF(OR($B457="",N457="",O457=""),"",IFERROR(IF(OR(INDEX(Matches!$I$2:$I$201,MATCH($A457&amp;"-6",Matches!$J$2:$J$201,0))="Void",INDEX(Matches!$G$2:$G$201,MATCH($A457&amp;"-6",Matches!$J$2:$J$201,0))="",INDEX(Matches!$H$2:$H$201,MATCH($A457&amp;"-6",Matches!$J$2:$J$201,0))=""),"",IF(AND($C457&lt;&gt;"",INDEX(Matches!$F$2:$F$201,MATCH($A457&amp;"-6",Matches!$J$2:$J$201,0))&lt;&gt;"",$C457&gt;=INDEX(Matches!$F$2:$F$201,MATCH($A457&amp;"-6",Matches!$J$2:$J$201,0))),"",IF(AND(N457=INDEX(Matches!$G$2:$G$201,MATCH($A457&amp;"-6",Matches!$J$2:$J$201,0)),O457=INDEX(Matches!$H$2:$H$201,MATCH($A457&amp;"-6",Matches!$J$2:$J$201,0))),5,IF(SIGN(N457-O457)&lt;&gt;SIGN(INDEX(Matches!$G$2:$G$201,MATCH($A457&amp;"-6",Matches!$J$2:$J$201,0))-INDEX(Matches!$H$2:$H$201,MATCH($A457&amp;"-6",Matches!$J$2:$J$201,0))),0,IF(N457-O457=INDEX(Matches!$G$2:$G$201,MATCH($A457&amp;"-6",Matches!$J$2:$J$201,0))-INDEX(Matches!$H$2:$H$201,MATCH($A457&amp;"-6",Matches!$J$2:$J$201,0)),3,2))))),""))</f>
        <v/>
      </c>
      <c r="AD457" s="12" t="str">
        <f aca="false">IF(OR($B457="",P457="",Q457=""),"",IFERROR(IF(OR(INDEX(Matches!$I$2:$I$201,MATCH($A457&amp;"-7",Matches!$J$2:$J$201,0))="Void",INDEX(Matches!$G$2:$G$201,MATCH($A457&amp;"-7",Matches!$J$2:$J$201,0))="",INDEX(Matches!$H$2:$H$201,MATCH($A457&amp;"-7",Matches!$J$2:$J$201,0))=""),"",IF(AND($C457&lt;&gt;"",INDEX(Matches!$F$2:$F$201,MATCH($A457&amp;"-7",Matches!$J$2:$J$201,0))&lt;&gt;"",$C457&gt;=INDEX(Matches!$F$2:$F$201,MATCH($A457&amp;"-7",Matches!$J$2:$J$201,0))),"",IF(AND(P457=INDEX(Matches!$G$2:$G$201,MATCH($A457&amp;"-7",Matches!$J$2:$J$201,0)),Q457=INDEX(Matches!$H$2:$H$201,MATCH($A457&amp;"-7",Matches!$J$2:$J$201,0))),5,IF(SIGN(P457-Q457)&lt;&gt;SIGN(INDEX(Matches!$G$2:$G$201,MATCH($A457&amp;"-7",Matches!$J$2:$J$201,0))-INDEX(Matches!$H$2:$H$201,MATCH($A457&amp;"-7",Matches!$J$2:$J$201,0))),0,IF(P457-Q457=INDEX(Matches!$G$2:$G$201,MATCH($A457&amp;"-7",Matches!$J$2:$J$201,0))-INDEX(Matches!$H$2:$H$201,MATCH($A457&amp;"-7",Matches!$J$2:$J$201,0)),3,2))))),""))</f>
        <v/>
      </c>
      <c r="AE457" s="12" t="str">
        <f aca="false">IF(OR($B457="",R457="",S457=""),"",IFERROR(IF(OR(INDEX(Matches!$I$2:$I$201,MATCH($A457&amp;"-8",Matches!$J$2:$J$201,0))="Void",INDEX(Matches!$G$2:$G$201,MATCH($A457&amp;"-8",Matches!$J$2:$J$201,0))="",INDEX(Matches!$H$2:$H$201,MATCH($A457&amp;"-8",Matches!$J$2:$J$201,0))=""),"",IF(AND($C457&lt;&gt;"",INDEX(Matches!$F$2:$F$201,MATCH($A457&amp;"-8",Matches!$J$2:$J$201,0))&lt;&gt;"",$C457&gt;=INDEX(Matches!$F$2:$F$201,MATCH($A457&amp;"-8",Matches!$J$2:$J$201,0))),"",IF(AND(R457=INDEX(Matches!$G$2:$G$201,MATCH($A457&amp;"-8",Matches!$J$2:$J$201,0)),S457=INDEX(Matches!$H$2:$H$201,MATCH($A457&amp;"-8",Matches!$J$2:$J$201,0))),5,IF(SIGN(R457-S457)&lt;&gt;SIGN(INDEX(Matches!$G$2:$G$201,MATCH($A457&amp;"-8",Matches!$J$2:$J$201,0))-INDEX(Matches!$H$2:$H$201,MATCH($A457&amp;"-8",Matches!$J$2:$J$201,0))),0,IF(R457-S457=INDEX(Matches!$G$2:$G$201,MATCH($A457&amp;"-8",Matches!$J$2:$J$201,0))-INDEX(Matches!$H$2:$H$201,MATCH($A457&amp;"-8",Matches!$J$2:$J$201,0)),3,2))))),""))</f>
        <v/>
      </c>
      <c r="AF457" s="12" t="str">
        <f aca="false">IF(OR($B457="",T457="",U457=""),"",IFERROR(IF(OR(INDEX(Matches!$I$2:$I$201,MATCH($A457&amp;"-9",Matches!$J$2:$J$201,0))="Void",INDEX(Matches!$G$2:$G$201,MATCH($A457&amp;"-9",Matches!$J$2:$J$201,0))="",INDEX(Matches!$H$2:$H$201,MATCH($A457&amp;"-9",Matches!$J$2:$J$201,0))=""),"",IF(AND($C457&lt;&gt;"",INDEX(Matches!$F$2:$F$201,MATCH($A457&amp;"-9",Matches!$J$2:$J$201,0))&lt;&gt;"",$C457&gt;=INDEX(Matches!$F$2:$F$201,MATCH($A457&amp;"-9",Matches!$J$2:$J$201,0))),"",IF(AND(T457=INDEX(Matches!$G$2:$G$201,MATCH($A457&amp;"-9",Matches!$J$2:$J$201,0)),U457=INDEX(Matches!$H$2:$H$201,MATCH($A457&amp;"-9",Matches!$J$2:$J$201,0))),5,IF(SIGN(T457-U457)&lt;&gt;SIGN(INDEX(Matches!$G$2:$G$201,MATCH($A457&amp;"-9",Matches!$J$2:$J$201,0))-INDEX(Matches!$H$2:$H$201,MATCH($A457&amp;"-9",Matches!$J$2:$J$201,0))),0,IF(T457-U457=INDEX(Matches!$G$2:$G$201,MATCH($A457&amp;"-9",Matches!$J$2:$J$201,0))-INDEX(Matches!$H$2:$H$201,MATCH($A457&amp;"-9",Matches!$J$2:$J$201,0)),3,2))))),""))</f>
        <v/>
      </c>
      <c r="AG457" s="12" t="str">
        <f aca="false">IF(OR($B457="",V457="",W457=""),"",IFERROR(IF(OR(INDEX(Matches!$I$2:$I$201,MATCH($A457&amp;"-10",Matches!$J$2:$J$201,0))="Void",INDEX(Matches!$G$2:$G$201,MATCH($A457&amp;"-10",Matches!$J$2:$J$201,0))="",INDEX(Matches!$H$2:$H$201,MATCH($A457&amp;"-10",Matches!$J$2:$J$201,0))=""),"",IF(AND($C457&lt;&gt;"",INDEX(Matches!$F$2:$F$201,MATCH($A457&amp;"-10",Matches!$J$2:$J$201,0))&lt;&gt;"",$C457&gt;=INDEX(Matches!$F$2:$F$201,MATCH($A457&amp;"-10",Matches!$J$2:$J$201,0))),"",IF(AND(V457=INDEX(Matches!$G$2:$G$201,MATCH($A457&amp;"-10",Matches!$J$2:$J$201,0)),W457=INDEX(Matches!$H$2:$H$201,MATCH($A457&amp;"-10",Matches!$J$2:$J$201,0))),5,IF(SIGN(V457-W457)&lt;&gt;SIGN(INDEX(Matches!$G$2:$G$201,MATCH($A457&amp;"-10",Matches!$J$2:$J$201,0))-INDEX(Matches!$H$2:$H$201,MATCH($A457&amp;"-10",Matches!$J$2:$J$201,0))),0,IF(V457-W457=INDEX(Matches!$G$2:$G$201,MATCH($A457&amp;"-10",Matches!$J$2:$J$201,0))-INDEX(Matches!$H$2:$H$201,MATCH($A457&amp;"-10",Matches!$J$2:$J$201,0)),3,2))))),""))</f>
        <v/>
      </c>
      <c r="AH457" s="13" t="str">
        <f aca="false">IF($B457="","",SUM(X457:AG457))</f>
        <v/>
      </c>
      <c r="AI457" s="12" t="str">
        <f aca="false">IF($B457="","",COUNTIF(X457:AG457,5))</f>
        <v/>
      </c>
      <c r="AJ457" s="12" t="str">
        <f aca="false">IF($B457="","",COUNTIF(X457:AG457,"&gt;=2"))</f>
        <v/>
      </c>
      <c r="AK457" s="12" t="str">
        <f aca="false">IF($B457="","",COUNT(X457:AG457))</f>
        <v/>
      </c>
    </row>
    <row r="458" customFormat="false" ht="15" hidden="false" customHeight="false" outlineLevel="0" collapsed="false">
      <c r="A458" s="7"/>
      <c r="B458" s="7"/>
      <c r="C458" s="11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12" t="str">
        <f aca="false">IF(OR($B458="",D458="",E458=""),"",IFERROR(IF(OR(INDEX(Matches!$I$2:$I$201,MATCH($A458&amp;"-1",Matches!$J$2:$J$201,0))="Void",INDEX(Matches!$G$2:$G$201,MATCH($A458&amp;"-1",Matches!$J$2:$J$201,0))="",INDEX(Matches!$H$2:$H$201,MATCH($A458&amp;"-1",Matches!$J$2:$J$201,0))=""),"",IF(AND($C458&lt;&gt;"",INDEX(Matches!$F$2:$F$201,MATCH($A458&amp;"-1",Matches!$J$2:$J$201,0))&lt;&gt;"",$C458&gt;=INDEX(Matches!$F$2:$F$201,MATCH($A458&amp;"-1",Matches!$J$2:$J$201,0))),"",IF(AND(D458=INDEX(Matches!$G$2:$G$201,MATCH($A458&amp;"-1",Matches!$J$2:$J$201,0)),E458=INDEX(Matches!$H$2:$H$201,MATCH($A458&amp;"-1",Matches!$J$2:$J$201,0))),5,IF(SIGN(D458-E458)&lt;&gt;SIGN(INDEX(Matches!$G$2:$G$201,MATCH($A458&amp;"-1",Matches!$J$2:$J$201,0))-INDEX(Matches!$H$2:$H$201,MATCH($A458&amp;"-1",Matches!$J$2:$J$201,0))),0,IF(D458-E458=INDEX(Matches!$G$2:$G$201,MATCH($A458&amp;"-1",Matches!$J$2:$J$201,0))-INDEX(Matches!$H$2:$H$201,MATCH($A458&amp;"-1",Matches!$J$2:$J$201,0)),3,2))))),""))</f>
        <v/>
      </c>
      <c r="Y458" s="12" t="str">
        <f aca="false">IF(OR($B458="",F458="",G458=""),"",IFERROR(IF(OR(INDEX(Matches!$I$2:$I$201,MATCH($A458&amp;"-2",Matches!$J$2:$J$201,0))="Void",INDEX(Matches!$G$2:$G$201,MATCH($A458&amp;"-2",Matches!$J$2:$J$201,0))="",INDEX(Matches!$H$2:$H$201,MATCH($A458&amp;"-2",Matches!$J$2:$J$201,0))=""),"",IF(AND($C458&lt;&gt;"",INDEX(Matches!$F$2:$F$201,MATCH($A458&amp;"-2",Matches!$J$2:$J$201,0))&lt;&gt;"",$C458&gt;=INDEX(Matches!$F$2:$F$201,MATCH($A458&amp;"-2",Matches!$J$2:$J$201,0))),"",IF(AND(F458=INDEX(Matches!$G$2:$G$201,MATCH($A458&amp;"-2",Matches!$J$2:$J$201,0)),G458=INDEX(Matches!$H$2:$H$201,MATCH($A458&amp;"-2",Matches!$J$2:$J$201,0))),5,IF(SIGN(F458-G458)&lt;&gt;SIGN(INDEX(Matches!$G$2:$G$201,MATCH($A458&amp;"-2",Matches!$J$2:$J$201,0))-INDEX(Matches!$H$2:$H$201,MATCH($A458&amp;"-2",Matches!$J$2:$J$201,0))),0,IF(F458-G458=INDEX(Matches!$G$2:$G$201,MATCH($A458&amp;"-2",Matches!$J$2:$J$201,0))-INDEX(Matches!$H$2:$H$201,MATCH($A458&amp;"-2",Matches!$J$2:$J$201,0)),3,2))))),""))</f>
        <v/>
      </c>
      <c r="Z458" s="12" t="str">
        <f aca="false">IF(OR($B458="",H458="",I458=""),"",IFERROR(IF(OR(INDEX(Matches!$I$2:$I$201,MATCH($A458&amp;"-3",Matches!$J$2:$J$201,0))="Void",INDEX(Matches!$G$2:$G$201,MATCH($A458&amp;"-3",Matches!$J$2:$J$201,0))="",INDEX(Matches!$H$2:$H$201,MATCH($A458&amp;"-3",Matches!$J$2:$J$201,0))=""),"",IF(AND($C458&lt;&gt;"",INDEX(Matches!$F$2:$F$201,MATCH($A458&amp;"-3",Matches!$J$2:$J$201,0))&lt;&gt;"",$C458&gt;=INDEX(Matches!$F$2:$F$201,MATCH($A458&amp;"-3",Matches!$J$2:$J$201,0))),"",IF(AND(H458=INDEX(Matches!$G$2:$G$201,MATCH($A458&amp;"-3",Matches!$J$2:$J$201,0)),I458=INDEX(Matches!$H$2:$H$201,MATCH($A458&amp;"-3",Matches!$J$2:$J$201,0))),5,IF(SIGN(H458-I458)&lt;&gt;SIGN(INDEX(Matches!$G$2:$G$201,MATCH($A458&amp;"-3",Matches!$J$2:$J$201,0))-INDEX(Matches!$H$2:$H$201,MATCH($A458&amp;"-3",Matches!$J$2:$J$201,0))),0,IF(H458-I458=INDEX(Matches!$G$2:$G$201,MATCH($A458&amp;"-3",Matches!$J$2:$J$201,0))-INDEX(Matches!$H$2:$H$201,MATCH($A458&amp;"-3",Matches!$J$2:$J$201,0)),3,2))))),""))</f>
        <v/>
      </c>
      <c r="AA458" s="12" t="str">
        <f aca="false">IF(OR($B458="",J458="",K458=""),"",IFERROR(IF(OR(INDEX(Matches!$I$2:$I$201,MATCH($A458&amp;"-4",Matches!$J$2:$J$201,0))="Void",INDEX(Matches!$G$2:$G$201,MATCH($A458&amp;"-4",Matches!$J$2:$J$201,0))="",INDEX(Matches!$H$2:$H$201,MATCH($A458&amp;"-4",Matches!$J$2:$J$201,0))=""),"",IF(AND($C458&lt;&gt;"",INDEX(Matches!$F$2:$F$201,MATCH($A458&amp;"-4",Matches!$J$2:$J$201,0))&lt;&gt;"",$C458&gt;=INDEX(Matches!$F$2:$F$201,MATCH($A458&amp;"-4",Matches!$J$2:$J$201,0))),"",IF(AND(J458=INDEX(Matches!$G$2:$G$201,MATCH($A458&amp;"-4",Matches!$J$2:$J$201,0)),K458=INDEX(Matches!$H$2:$H$201,MATCH($A458&amp;"-4",Matches!$J$2:$J$201,0))),5,IF(SIGN(J458-K458)&lt;&gt;SIGN(INDEX(Matches!$G$2:$G$201,MATCH($A458&amp;"-4",Matches!$J$2:$J$201,0))-INDEX(Matches!$H$2:$H$201,MATCH($A458&amp;"-4",Matches!$J$2:$J$201,0))),0,IF(J458-K458=INDEX(Matches!$G$2:$G$201,MATCH($A458&amp;"-4",Matches!$J$2:$J$201,0))-INDEX(Matches!$H$2:$H$201,MATCH($A458&amp;"-4",Matches!$J$2:$J$201,0)),3,2))))),""))</f>
        <v/>
      </c>
      <c r="AB458" s="12" t="str">
        <f aca="false">IF(OR($B458="",L458="",M458=""),"",IFERROR(IF(OR(INDEX(Matches!$I$2:$I$201,MATCH($A458&amp;"-5",Matches!$J$2:$J$201,0))="Void",INDEX(Matches!$G$2:$G$201,MATCH($A458&amp;"-5",Matches!$J$2:$J$201,0))="",INDEX(Matches!$H$2:$H$201,MATCH($A458&amp;"-5",Matches!$J$2:$J$201,0))=""),"",IF(AND($C458&lt;&gt;"",INDEX(Matches!$F$2:$F$201,MATCH($A458&amp;"-5",Matches!$J$2:$J$201,0))&lt;&gt;"",$C458&gt;=INDEX(Matches!$F$2:$F$201,MATCH($A458&amp;"-5",Matches!$J$2:$J$201,0))),"",IF(AND(L458=INDEX(Matches!$G$2:$G$201,MATCH($A458&amp;"-5",Matches!$J$2:$J$201,0)),M458=INDEX(Matches!$H$2:$H$201,MATCH($A458&amp;"-5",Matches!$J$2:$J$201,0))),5,IF(SIGN(L458-M458)&lt;&gt;SIGN(INDEX(Matches!$G$2:$G$201,MATCH($A458&amp;"-5",Matches!$J$2:$J$201,0))-INDEX(Matches!$H$2:$H$201,MATCH($A458&amp;"-5",Matches!$J$2:$J$201,0))),0,IF(L458-M458=INDEX(Matches!$G$2:$G$201,MATCH($A458&amp;"-5",Matches!$J$2:$J$201,0))-INDEX(Matches!$H$2:$H$201,MATCH($A458&amp;"-5",Matches!$J$2:$J$201,0)),3,2))))),""))</f>
        <v/>
      </c>
      <c r="AC458" s="12" t="str">
        <f aca="false">IF(OR($B458="",N458="",O458=""),"",IFERROR(IF(OR(INDEX(Matches!$I$2:$I$201,MATCH($A458&amp;"-6",Matches!$J$2:$J$201,0))="Void",INDEX(Matches!$G$2:$G$201,MATCH($A458&amp;"-6",Matches!$J$2:$J$201,0))="",INDEX(Matches!$H$2:$H$201,MATCH($A458&amp;"-6",Matches!$J$2:$J$201,0))=""),"",IF(AND($C458&lt;&gt;"",INDEX(Matches!$F$2:$F$201,MATCH($A458&amp;"-6",Matches!$J$2:$J$201,0))&lt;&gt;"",$C458&gt;=INDEX(Matches!$F$2:$F$201,MATCH($A458&amp;"-6",Matches!$J$2:$J$201,0))),"",IF(AND(N458=INDEX(Matches!$G$2:$G$201,MATCH($A458&amp;"-6",Matches!$J$2:$J$201,0)),O458=INDEX(Matches!$H$2:$H$201,MATCH($A458&amp;"-6",Matches!$J$2:$J$201,0))),5,IF(SIGN(N458-O458)&lt;&gt;SIGN(INDEX(Matches!$G$2:$G$201,MATCH($A458&amp;"-6",Matches!$J$2:$J$201,0))-INDEX(Matches!$H$2:$H$201,MATCH($A458&amp;"-6",Matches!$J$2:$J$201,0))),0,IF(N458-O458=INDEX(Matches!$G$2:$G$201,MATCH($A458&amp;"-6",Matches!$J$2:$J$201,0))-INDEX(Matches!$H$2:$H$201,MATCH($A458&amp;"-6",Matches!$J$2:$J$201,0)),3,2))))),""))</f>
        <v/>
      </c>
      <c r="AD458" s="12" t="str">
        <f aca="false">IF(OR($B458="",P458="",Q458=""),"",IFERROR(IF(OR(INDEX(Matches!$I$2:$I$201,MATCH($A458&amp;"-7",Matches!$J$2:$J$201,0))="Void",INDEX(Matches!$G$2:$G$201,MATCH($A458&amp;"-7",Matches!$J$2:$J$201,0))="",INDEX(Matches!$H$2:$H$201,MATCH($A458&amp;"-7",Matches!$J$2:$J$201,0))=""),"",IF(AND($C458&lt;&gt;"",INDEX(Matches!$F$2:$F$201,MATCH($A458&amp;"-7",Matches!$J$2:$J$201,0))&lt;&gt;"",$C458&gt;=INDEX(Matches!$F$2:$F$201,MATCH($A458&amp;"-7",Matches!$J$2:$J$201,0))),"",IF(AND(P458=INDEX(Matches!$G$2:$G$201,MATCH($A458&amp;"-7",Matches!$J$2:$J$201,0)),Q458=INDEX(Matches!$H$2:$H$201,MATCH($A458&amp;"-7",Matches!$J$2:$J$201,0))),5,IF(SIGN(P458-Q458)&lt;&gt;SIGN(INDEX(Matches!$G$2:$G$201,MATCH($A458&amp;"-7",Matches!$J$2:$J$201,0))-INDEX(Matches!$H$2:$H$201,MATCH($A458&amp;"-7",Matches!$J$2:$J$201,0))),0,IF(P458-Q458=INDEX(Matches!$G$2:$G$201,MATCH($A458&amp;"-7",Matches!$J$2:$J$201,0))-INDEX(Matches!$H$2:$H$201,MATCH($A458&amp;"-7",Matches!$J$2:$J$201,0)),3,2))))),""))</f>
        <v/>
      </c>
      <c r="AE458" s="12" t="str">
        <f aca="false">IF(OR($B458="",R458="",S458=""),"",IFERROR(IF(OR(INDEX(Matches!$I$2:$I$201,MATCH($A458&amp;"-8",Matches!$J$2:$J$201,0))="Void",INDEX(Matches!$G$2:$G$201,MATCH($A458&amp;"-8",Matches!$J$2:$J$201,0))="",INDEX(Matches!$H$2:$H$201,MATCH($A458&amp;"-8",Matches!$J$2:$J$201,0))=""),"",IF(AND($C458&lt;&gt;"",INDEX(Matches!$F$2:$F$201,MATCH($A458&amp;"-8",Matches!$J$2:$J$201,0))&lt;&gt;"",$C458&gt;=INDEX(Matches!$F$2:$F$201,MATCH($A458&amp;"-8",Matches!$J$2:$J$201,0))),"",IF(AND(R458=INDEX(Matches!$G$2:$G$201,MATCH($A458&amp;"-8",Matches!$J$2:$J$201,0)),S458=INDEX(Matches!$H$2:$H$201,MATCH($A458&amp;"-8",Matches!$J$2:$J$201,0))),5,IF(SIGN(R458-S458)&lt;&gt;SIGN(INDEX(Matches!$G$2:$G$201,MATCH($A458&amp;"-8",Matches!$J$2:$J$201,0))-INDEX(Matches!$H$2:$H$201,MATCH($A458&amp;"-8",Matches!$J$2:$J$201,0))),0,IF(R458-S458=INDEX(Matches!$G$2:$G$201,MATCH($A458&amp;"-8",Matches!$J$2:$J$201,0))-INDEX(Matches!$H$2:$H$201,MATCH($A458&amp;"-8",Matches!$J$2:$J$201,0)),3,2))))),""))</f>
        <v/>
      </c>
      <c r="AF458" s="12" t="str">
        <f aca="false">IF(OR($B458="",T458="",U458=""),"",IFERROR(IF(OR(INDEX(Matches!$I$2:$I$201,MATCH($A458&amp;"-9",Matches!$J$2:$J$201,0))="Void",INDEX(Matches!$G$2:$G$201,MATCH($A458&amp;"-9",Matches!$J$2:$J$201,0))="",INDEX(Matches!$H$2:$H$201,MATCH($A458&amp;"-9",Matches!$J$2:$J$201,0))=""),"",IF(AND($C458&lt;&gt;"",INDEX(Matches!$F$2:$F$201,MATCH($A458&amp;"-9",Matches!$J$2:$J$201,0))&lt;&gt;"",$C458&gt;=INDEX(Matches!$F$2:$F$201,MATCH($A458&amp;"-9",Matches!$J$2:$J$201,0))),"",IF(AND(T458=INDEX(Matches!$G$2:$G$201,MATCH($A458&amp;"-9",Matches!$J$2:$J$201,0)),U458=INDEX(Matches!$H$2:$H$201,MATCH($A458&amp;"-9",Matches!$J$2:$J$201,0))),5,IF(SIGN(T458-U458)&lt;&gt;SIGN(INDEX(Matches!$G$2:$G$201,MATCH($A458&amp;"-9",Matches!$J$2:$J$201,0))-INDEX(Matches!$H$2:$H$201,MATCH($A458&amp;"-9",Matches!$J$2:$J$201,0))),0,IF(T458-U458=INDEX(Matches!$G$2:$G$201,MATCH($A458&amp;"-9",Matches!$J$2:$J$201,0))-INDEX(Matches!$H$2:$H$201,MATCH($A458&amp;"-9",Matches!$J$2:$J$201,0)),3,2))))),""))</f>
        <v/>
      </c>
      <c r="AG458" s="12" t="str">
        <f aca="false">IF(OR($B458="",V458="",W458=""),"",IFERROR(IF(OR(INDEX(Matches!$I$2:$I$201,MATCH($A458&amp;"-10",Matches!$J$2:$J$201,0))="Void",INDEX(Matches!$G$2:$G$201,MATCH($A458&amp;"-10",Matches!$J$2:$J$201,0))="",INDEX(Matches!$H$2:$H$201,MATCH($A458&amp;"-10",Matches!$J$2:$J$201,0))=""),"",IF(AND($C458&lt;&gt;"",INDEX(Matches!$F$2:$F$201,MATCH($A458&amp;"-10",Matches!$J$2:$J$201,0))&lt;&gt;"",$C458&gt;=INDEX(Matches!$F$2:$F$201,MATCH($A458&amp;"-10",Matches!$J$2:$J$201,0))),"",IF(AND(V458=INDEX(Matches!$G$2:$G$201,MATCH($A458&amp;"-10",Matches!$J$2:$J$201,0)),W458=INDEX(Matches!$H$2:$H$201,MATCH($A458&amp;"-10",Matches!$J$2:$J$201,0))),5,IF(SIGN(V458-W458)&lt;&gt;SIGN(INDEX(Matches!$G$2:$G$201,MATCH($A458&amp;"-10",Matches!$J$2:$J$201,0))-INDEX(Matches!$H$2:$H$201,MATCH($A458&amp;"-10",Matches!$J$2:$J$201,0))),0,IF(V458-W458=INDEX(Matches!$G$2:$G$201,MATCH($A458&amp;"-10",Matches!$J$2:$J$201,0))-INDEX(Matches!$H$2:$H$201,MATCH($A458&amp;"-10",Matches!$J$2:$J$201,0)),3,2))))),""))</f>
        <v/>
      </c>
      <c r="AH458" s="13" t="str">
        <f aca="false">IF($B458="","",SUM(X458:AG458))</f>
        <v/>
      </c>
      <c r="AI458" s="12" t="str">
        <f aca="false">IF($B458="","",COUNTIF(X458:AG458,5))</f>
        <v/>
      </c>
      <c r="AJ458" s="12" t="str">
        <f aca="false">IF($B458="","",COUNTIF(X458:AG458,"&gt;=2"))</f>
        <v/>
      </c>
      <c r="AK458" s="12" t="str">
        <f aca="false">IF($B458="","",COUNT(X458:AG458))</f>
        <v/>
      </c>
    </row>
    <row r="459" customFormat="false" ht="15" hidden="false" customHeight="false" outlineLevel="0" collapsed="false">
      <c r="A459" s="7"/>
      <c r="B459" s="7"/>
      <c r="C459" s="11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12" t="str">
        <f aca="false">IF(OR($B459="",D459="",E459=""),"",IFERROR(IF(OR(INDEX(Matches!$I$2:$I$201,MATCH($A459&amp;"-1",Matches!$J$2:$J$201,0))="Void",INDEX(Matches!$G$2:$G$201,MATCH($A459&amp;"-1",Matches!$J$2:$J$201,0))="",INDEX(Matches!$H$2:$H$201,MATCH($A459&amp;"-1",Matches!$J$2:$J$201,0))=""),"",IF(AND($C459&lt;&gt;"",INDEX(Matches!$F$2:$F$201,MATCH($A459&amp;"-1",Matches!$J$2:$J$201,0))&lt;&gt;"",$C459&gt;=INDEX(Matches!$F$2:$F$201,MATCH($A459&amp;"-1",Matches!$J$2:$J$201,0))),"",IF(AND(D459=INDEX(Matches!$G$2:$G$201,MATCH($A459&amp;"-1",Matches!$J$2:$J$201,0)),E459=INDEX(Matches!$H$2:$H$201,MATCH($A459&amp;"-1",Matches!$J$2:$J$201,0))),5,IF(SIGN(D459-E459)&lt;&gt;SIGN(INDEX(Matches!$G$2:$G$201,MATCH($A459&amp;"-1",Matches!$J$2:$J$201,0))-INDEX(Matches!$H$2:$H$201,MATCH($A459&amp;"-1",Matches!$J$2:$J$201,0))),0,IF(D459-E459=INDEX(Matches!$G$2:$G$201,MATCH($A459&amp;"-1",Matches!$J$2:$J$201,0))-INDEX(Matches!$H$2:$H$201,MATCH($A459&amp;"-1",Matches!$J$2:$J$201,0)),3,2))))),""))</f>
        <v/>
      </c>
      <c r="Y459" s="12" t="str">
        <f aca="false">IF(OR($B459="",F459="",G459=""),"",IFERROR(IF(OR(INDEX(Matches!$I$2:$I$201,MATCH($A459&amp;"-2",Matches!$J$2:$J$201,0))="Void",INDEX(Matches!$G$2:$G$201,MATCH($A459&amp;"-2",Matches!$J$2:$J$201,0))="",INDEX(Matches!$H$2:$H$201,MATCH($A459&amp;"-2",Matches!$J$2:$J$201,0))=""),"",IF(AND($C459&lt;&gt;"",INDEX(Matches!$F$2:$F$201,MATCH($A459&amp;"-2",Matches!$J$2:$J$201,0))&lt;&gt;"",$C459&gt;=INDEX(Matches!$F$2:$F$201,MATCH($A459&amp;"-2",Matches!$J$2:$J$201,0))),"",IF(AND(F459=INDEX(Matches!$G$2:$G$201,MATCH($A459&amp;"-2",Matches!$J$2:$J$201,0)),G459=INDEX(Matches!$H$2:$H$201,MATCH($A459&amp;"-2",Matches!$J$2:$J$201,0))),5,IF(SIGN(F459-G459)&lt;&gt;SIGN(INDEX(Matches!$G$2:$G$201,MATCH($A459&amp;"-2",Matches!$J$2:$J$201,0))-INDEX(Matches!$H$2:$H$201,MATCH($A459&amp;"-2",Matches!$J$2:$J$201,0))),0,IF(F459-G459=INDEX(Matches!$G$2:$G$201,MATCH($A459&amp;"-2",Matches!$J$2:$J$201,0))-INDEX(Matches!$H$2:$H$201,MATCH($A459&amp;"-2",Matches!$J$2:$J$201,0)),3,2))))),""))</f>
        <v/>
      </c>
      <c r="Z459" s="12" t="str">
        <f aca="false">IF(OR($B459="",H459="",I459=""),"",IFERROR(IF(OR(INDEX(Matches!$I$2:$I$201,MATCH($A459&amp;"-3",Matches!$J$2:$J$201,0))="Void",INDEX(Matches!$G$2:$G$201,MATCH($A459&amp;"-3",Matches!$J$2:$J$201,0))="",INDEX(Matches!$H$2:$H$201,MATCH($A459&amp;"-3",Matches!$J$2:$J$201,0))=""),"",IF(AND($C459&lt;&gt;"",INDEX(Matches!$F$2:$F$201,MATCH($A459&amp;"-3",Matches!$J$2:$J$201,0))&lt;&gt;"",$C459&gt;=INDEX(Matches!$F$2:$F$201,MATCH($A459&amp;"-3",Matches!$J$2:$J$201,0))),"",IF(AND(H459=INDEX(Matches!$G$2:$G$201,MATCH($A459&amp;"-3",Matches!$J$2:$J$201,0)),I459=INDEX(Matches!$H$2:$H$201,MATCH($A459&amp;"-3",Matches!$J$2:$J$201,0))),5,IF(SIGN(H459-I459)&lt;&gt;SIGN(INDEX(Matches!$G$2:$G$201,MATCH($A459&amp;"-3",Matches!$J$2:$J$201,0))-INDEX(Matches!$H$2:$H$201,MATCH($A459&amp;"-3",Matches!$J$2:$J$201,0))),0,IF(H459-I459=INDEX(Matches!$G$2:$G$201,MATCH($A459&amp;"-3",Matches!$J$2:$J$201,0))-INDEX(Matches!$H$2:$H$201,MATCH($A459&amp;"-3",Matches!$J$2:$J$201,0)),3,2))))),""))</f>
        <v/>
      </c>
      <c r="AA459" s="12" t="str">
        <f aca="false">IF(OR($B459="",J459="",K459=""),"",IFERROR(IF(OR(INDEX(Matches!$I$2:$I$201,MATCH($A459&amp;"-4",Matches!$J$2:$J$201,0))="Void",INDEX(Matches!$G$2:$G$201,MATCH($A459&amp;"-4",Matches!$J$2:$J$201,0))="",INDEX(Matches!$H$2:$H$201,MATCH($A459&amp;"-4",Matches!$J$2:$J$201,0))=""),"",IF(AND($C459&lt;&gt;"",INDEX(Matches!$F$2:$F$201,MATCH($A459&amp;"-4",Matches!$J$2:$J$201,0))&lt;&gt;"",$C459&gt;=INDEX(Matches!$F$2:$F$201,MATCH($A459&amp;"-4",Matches!$J$2:$J$201,0))),"",IF(AND(J459=INDEX(Matches!$G$2:$G$201,MATCH($A459&amp;"-4",Matches!$J$2:$J$201,0)),K459=INDEX(Matches!$H$2:$H$201,MATCH($A459&amp;"-4",Matches!$J$2:$J$201,0))),5,IF(SIGN(J459-K459)&lt;&gt;SIGN(INDEX(Matches!$G$2:$G$201,MATCH($A459&amp;"-4",Matches!$J$2:$J$201,0))-INDEX(Matches!$H$2:$H$201,MATCH($A459&amp;"-4",Matches!$J$2:$J$201,0))),0,IF(J459-K459=INDEX(Matches!$G$2:$G$201,MATCH($A459&amp;"-4",Matches!$J$2:$J$201,0))-INDEX(Matches!$H$2:$H$201,MATCH($A459&amp;"-4",Matches!$J$2:$J$201,0)),3,2))))),""))</f>
        <v/>
      </c>
      <c r="AB459" s="12" t="str">
        <f aca="false">IF(OR($B459="",L459="",M459=""),"",IFERROR(IF(OR(INDEX(Matches!$I$2:$I$201,MATCH($A459&amp;"-5",Matches!$J$2:$J$201,0))="Void",INDEX(Matches!$G$2:$G$201,MATCH($A459&amp;"-5",Matches!$J$2:$J$201,0))="",INDEX(Matches!$H$2:$H$201,MATCH($A459&amp;"-5",Matches!$J$2:$J$201,0))=""),"",IF(AND($C459&lt;&gt;"",INDEX(Matches!$F$2:$F$201,MATCH($A459&amp;"-5",Matches!$J$2:$J$201,0))&lt;&gt;"",$C459&gt;=INDEX(Matches!$F$2:$F$201,MATCH($A459&amp;"-5",Matches!$J$2:$J$201,0))),"",IF(AND(L459=INDEX(Matches!$G$2:$G$201,MATCH($A459&amp;"-5",Matches!$J$2:$J$201,0)),M459=INDEX(Matches!$H$2:$H$201,MATCH($A459&amp;"-5",Matches!$J$2:$J$201,0))),5,IF(SIGN(L459-M459)&lt;&gt;SIGN(INDEX(Matches!$G$2:$G$201,MATCH($A459&amp;"-5",Matches!$J$2:$J$201,0))-INDEX(Matches!$H$2:$H$201,MATCH($A459&amp;"-5",Matches!$J$2:$J$201,0))),0,IF(L459-M459=INDEX(Matches!$G$2:$G$201,MATCH($A459&amp;"-5",Matches!$J$2:$J$201,0))-INDEX(Matches!$H$2:$H$201,MATCH($A459&amp;"-5",Matches!$J$2:$J$201,0)),3,2))))),""))</f>
        <v/>
      </c>
      <c r="AC459" s="12" t="str">
        <f aca="false">IF(OR($B459="",N459="",O459=""),"",IFERROR(IF(OR(INDEX(Matches!$I$2:$I$201,MATCH($A459&amp;"-6",Matches!$J$2:$J$201,0))="Void",INDEX(Matches!$G$2:$G$201,MATCH($A459&amp;"-6",Matches!$J$2:$J$201,0))="",INDEX(Matches!$H$2:$H$201,MATCH($A459&amp;"-6",Matches!$J$2:$J$201,0))=""),"",IF(AND($C459&lt;&gt;"",INDEX(Matches!$F$2:$F$201,MATCH($A459&amp;"-6",Matches!$J$2:$J$201,0))&lt;&gt;"",$C459&gt;=INDEX(Matches!$F$2:$F$201,MATCH($A459&amp;"-6",Matches!$J$2:$J$201,0))),"",IF(AND(N459=INDEX(Matches!$G$2:$G$201,MATCH($A459&amp;"-6",Matches!$J$2:$J$201,0)),O459=INDEX(Matches!$H$2:$H$201,MATCH($A459&amp;"-6",Matches!$J$2:$J$201,0))),5,IF(SIGN(N459-O459)&lt;&gt;SIGN(INDEX(Matches!$G$2:$G$201,MATCH($A459&amp;"-6",Matches!$J$2:$J$201,0))-INDEX(Matches!$H$2:$H$201,MATCH($A459&amp;"-6",Matches!$J$2:$J$201,0))),0,IF(N459-O459=INDEX(Matches!$G$2:$G$201,MATCH($A459&amp;"-6",Matches!$J$2:$J$201,0))-INDEX(Matches!$H$2:$H$201,MATCH($A459&amp;"-6",Matches!$J$2:$J$201,0)),3,2))))),""))</f>
        <v/>
      </c>
      <c r="AD459" s="12" t="str">
        <f aca="false">IF(OR($B459="",P459="",Q459=""),"",IFERROR(IF(OR(INDEX(Matches!$I$2:$I$201,MATCH($A459&amp;"-7",Matches!$J$2:$J$201,0))="Void",INDEX(Matches!$G$2:$G$201,MATCH($A459&amp;"-7",Matches!$J$2:$J$201,0))="",INDEX(Matches!$H$2:$H$201,MATCH($A459&amp;"-7",Matches!$J$2:$J$201,0))=""),"",IF(AND($C459&lt;&gt;"",INDEX(Matches!$F$2:$F$201,MATCH($A459&amp;"-7",Matches!$J$2:$J$201,0))&lt;&gt;"",$C459&gt;=INDEX(Matches!$F$2:$F$201,MATCH($A459&amp;"-7",Matches!$J$2:$J$201,0))),"",IF(AND(P459=INDEX(Matches!$G$2:$G$201,MATCH($A459&amp;"-7",Matches!$J$2:$J$201,0)),Q459=INDEX(Matches!$H$2:$H$201,MATCH($A459&amp;"-7",Matches!$J$2:$J$201,0))),5,IF(SIGN(P459-Q459)&lt;&gt;SIGN(INDEX(Matches!$G$2:$G$201,MATCH($A459&amp;"-7",Matches!$J$2:$J$201,0))-INDEX(Matches!$H$2:$H$201,MATCH($A459&amp;"-7",Matches!$J$2:$J$201,0))),0,IF(P459-Q459=INDEX(Matches!$G$2:$G$201,MATCH($A459&amp;"-7",Matches!$J$2:$J$201,0))-INDEX(Matches!$H$2:$H$201,MATCH($A459&amp;"-7",Matches!$J$2:$J$201,0)),3,2))))),""))</f>
        <v/>
      </c>
      <c r="AE459" s="12" t="str">
        <f aca="false">IF(OR($B459="",R459="",S459=""),"",IFERROR(IF(OR(INDEX(Matches!$I$2:$I$201,MATCH($A459&amp;"-8",Matches!$J$2:$J$201,0))="Void",INDEX(Matches!$G$2:$G$201,MATCH($A459&amp;"-8",Matches!$J$2:$J$201,0))="",INDEX(Matches!$H$2:$H$201,MATCH($A459&amp;"-8",Matches!$J$2:$J$201,0))=""),"",IF(AND($C459&lt;&gt;"",INDEX(Matches!$F$2:$F$201,MATCH($A459&amp;"-8",Matches!$J$2:$J$201,0))&lt;&gt;"",$C459&gt;=INDEX(Matches!$F$2:$F$201,MATCH($A459&amp;"-8",Matches!$J$2:$J$201,0))),"",IF(AND(R459=INDEX(Matches!$G$2:$G$201,MATCH($A459&amp;"-8",Matches!$J$2:$J$201,0)),S459=INDEX(Matches!$H$2:$H$201,MATCH($A459&amp;"-8",Matches!$J$2:$J$201,0))),5,IF(SIGN(R459-S459)&lt;&gt;SIGN(INDEX(Matches!$G$2:$G$201,MATCH($A459&amp;"-8",Matches!$J$2:$J$201,0))-INDEX(Matches!$H$2:$H$201,MATCH($A459&amp;"-8",Matches!$J$2:$J$201,0))),0,IF(R459-S459=INDEX(Matches!$G$2:$G$201,MATCH($A459&amp;"-8",Matches!$J$2:$J$201,0))-INDEX(Matches!$H$2:$H$201,MATCH($A459&amp;"-8",Matches!$J$2:$J$201,0)),3,2))))),""))</f>
        <v/>
      </c>
      <c r="AF459" s="12" t="str">
        <f aca="false">IF(OR($B459="",T459="",U459=""),"",IFERROR(IF(OR(INDEX(Matches!$I$2:$I$201,MATCH($A459&amp;"-9",Matches!$J$2:$J$201,0))="Void",INDEX(Matches!$G$2:$G$201,MATCH($A459&amp;"-9",Matches!$J$2:$J$201,0))="",INDEX(Matches!$H$2:$H$201,MATCH($A459&amp;"-9",Matches!$J$2:$J$201,0))=""),"",IF(AND($C459&lt;&gt;"",INDEX(Matches!$F$2:$F$201,MATCH($A459&amp;"-9",Matches!$J$2:$J$201,0))&lt;&gt;"",$C459&gt;=INDEX(Matches!$F$2:$F$201,MATCH($A459&amp;"-9",Matches!$J$2:$J$201,0))),"",IF(AND(T459=INDEX(Matches!$G$2:$G$201,MATCH($A459&amp;"-9",Matches!$J$2:$J$201,0)),U459=INDEX(Matches!$H$2:$H$201,MATCH($A459&amp;"-9",Matches!$J$2:$J$201,0))),5,IF(SIGN(T459-U459)&lt;&gt;SIGN(INDEX(Matches!$G$2:$G$201,MATCH($A459&amp;"-9",Matches!$J$2:$J$201,0))-INDEX(Matches!$H$2:$H$201,MATCH($A459&amp;"-9",Matches!$J$2:$J$201,0))),0,IF(T459-U459=INDEX(Matches!$G$2:$G$201,MATCH($A459&amp;"-9",Matches!$J$2:$J$201,0))-INDEX(Matches!$H$2:$H$201,MATCH($A459&amp;"-9",Matches!$J$2:$J$201,0)),3,2))))),""))</f>
        <v/>
      </c>
      <c r="AG459" s="12" t="str">
        <f aca="false">IF(OR($B459="",V459="",W459=""),"",IFERROR(IF(OR(INDEX(Matches!$I$2:$I$201,MATCH($A459&amp;"-10",Matches!$J$2:$J$201,0))="Void",INDEX(Matches!$G$2:$G$201,MATCH($A459&amp;"-10",Matches!$J$2:$J$201,0))="",INDEX(Matches!$H$2:$H$201,MATCH($A459&amp;"-10",Matches!$J$2:$J$201,0))=""),"",IF(AND($C459&lt;&gt;"",INDEX(Matches!$F$2:$F$201,MATCH($A459&amp;"-10",Matches!$J$2:$J$201,0))&lt;&gt;"",$C459&gt;=INDEX(Matches!$F$2:$F$201,MATCH($A459&amp;"-10",Matches!$J$2:$J$201,0))),"",IF(AND(V459=INDEX(Matches!$G$2:$G$201,MATCH($A459&amp;"-10",Matches!$J$2:$J$201,0)),W459=INDEX(Matches!$H$2:$H$201,MATCH($A459&amp;"-10",Matches!$J$2:$J$201,0))),5,IF(SIGN(V459-W459)&lt;&gt;SIGN(INDEX(Matches!$G$2:$G$201,MATCH($A459&amp;"-10",Matches!$J$2:$J$201,0))-INDEX(Matches!$H$2:$H$201,MATCH($A459&amp;"-10",Matches!$J$2:$J$201,0))),0,IF(V459-W459=INDEX(Matches!$G$2:$G$201,MATCH($A459&amp;"-10",Matches!$J$2:$J$201,0))-INDEX(Matches!$H$2:$H$201,MATCH($A459&amp;"-10",Matches!$J$2:$J$201,0)),3,2))))),""))</f>
        <v/>
      </c>
      <c r="AH459" s="13" t="str">
        <f aca="false">IF($B459="","",SUM(X459:AG459))</f>
        <v/>
      </c>
      <c r="AI459" s="12" t="str">
        <f aca="false">IF($B459="","",COUNTIF(X459:AG459,5))</f>
        <v/>
      </c>
      <c r="AJ459" s="12" t="str">
        <f aca="false">IF($B459="","",COUNTIF(X459:AG459,"&gt;=2"))</f>
        <v/>
      </c>
      <c r="AK459" s="12" t="str">
        <f aca="false">IF($B459="","",COUNT(X459:AG459))</f>
        <v/>
      </c>
    </row>
    <row r="460" customFormat="false" ht="15" hidden="false" customHeight="false" outlineLevel="0" collapsed="false">
      <c r="A460" s="7"/>
      <c r="B460" s="7"/>
      <c r="C460" s="11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12" t="str">
        <f aca="false">IF(OR($B460="",D460="",E460=""),"",IFERROR(IF(OR(INDEX(Matches!$I$2:$I$201,MATCH($A460&amp;"-1",Matches!$J$2:$J$201,0))="Void",INDEX(Matches!$G$2:$G$201,MATCH($A460&amp;"-1",Matches!$J$2:$J$201,0))="",INDEX(Matches!$H$2:$H$201,MATCH($A460&amp;"-1",Matches!$J$2:$J$201,0))=""),"",IF(AND($C460&lt;&gt;"",INDEX(Matches!$F$2:$F$201,MATCH($A460&amp;"-1",Matches!$J$2:$J$201,0))&lt;&gt;"",$C460&gt;=INDEX(Matches!$F$2:$F$201,MATCH($A460&amp;"-1",Matches!$J$2:$J$201,0))),"",IF(AND(D460=INDEX(Matches!$G$2:$G$201,MATCH($A460&amp;"-1",Matches!$J$2:$J$201,0)),E460=INDEX(Matches!$H$2:$H$201,MATCH($A460&amp;"-1",Matches!$J$2:$J$201,0))),5,IF(SIGN(D460-E460)&lt;&gt;SIGN(INDEX(Matches!$G$2:$G$201,MATCH($A460&amp;"-1",Matches!$J$2:$J$201,0))-INDEX(Matches!$H$2:$H$201,MATCH($A460&amp;"-1",Matches!$J$2:$J$201,0))),0,IF(D460-E460=INDEX(Matches!$G$2:$G$201,MATCH($A460&amp;"-1",Matches!$J$2:$J$201,0))-INDEX(Matches!$H$2:$H$201,MATCH($A460&amp;"-1",Matches!$J$2:$J$201,0)),3,2))))),""))</f>
        <v/>
      </c>
      <c r="Y460" s="12" t="str">
        <f aca="false">IF(OR($B460="",F460="",G460=""),"",IFERROR(IF(OR(INDEX(Matches!$I$2:$I$201,MATCH($A460&amp;"-2",Matches!$J$2:$J$201,0))="Void",INDEX(Matches!$G$2:$G$201,MATCH($A460&amp;"-2",Matches!$J$2:$J$201,0))="",INDEX(Matches!$H$2:$H$201,MATCH($A460&amp;"-2",Matches!$J$2:$J$201,0))=""),"",IF(AND($C460&lt;&gt;"",INDEX(Matches!$F$2:$F$201,MATCH($A460&amp;"-2",Matches!$J$2:$J$201,0))&lt;&gt;"",$C460&gt;=INDEX(Matches!$F$2:$F$201,MATCH($A460&amp;"-2",Matches!$J$2:$J$201,0))),"",IF(AND(F460=INDEX(Matches!$G$2:$G$201,MATCH($A460&amp;"-2",Matches!$J$2:$J$201,0)),G460=INDEX(Matches!$H$2:$H$201,MATCH($A460&amp;"-2",Matches!$J$2:$J$201,0))),5,IF(SIGN(F460-G460)&lt;&gt;SIGN(INDEX(Matches!$G$2:$G$201,MATCH($A460&amp;"-2",Matches!$J$2:$J$201,0))-INDEX(Matches!$H$2:$H$201,MATCH($A460&amp;"-2",Matches!$J$2:$J$201,0))),0,IF(F460-G460=INDEX(Matches!$G$2:$G$201,MATCH($A460&amp;"-2",Matches!$J$2:$J$201,0))-INDEX(Matches!$H$2:$H$201,MATCH($A460&amp;"-2",Matches!$J$2:$J$201,0)),3,2))))),""))</f>
        <v/>
      </c>
      <c r="Z460" s="12" t="str">
        <f aca="false">IF(OR($B460="",H460="",I460=""),"",IFERROR(IF(OR(INDEX(Matches!$I$2:$I$201,MATCH($A460&amp;"-3",Matches!$J$2:$J$201,0))="Void",INDEX(Matches!$G$2:$G$201,MATCH($A460&amp;"-3",Matches!$J$2:$J$201,0))="",INDEX(Matches!$H$2:$H$201,MATCH($A460&amp;"-3",Matches!$J$2:$J$201,0))=""),"",IF(AND($C460&lt;&gt;"",INDEX(Matches!$F$2:$F$201,MATCH($A460&amp;"-3",Matches!$J$2:$J$201,0))&lt;&gt;"",$C460&gt;=INDEX(Matches!$F$2:$F$201,MATCH($A460&amp;"-3",Matches!$J$2:$J$201,0))),"",IF(AND(H460=INDEX(Matches!$G$2:$G$201,MATCH($A460&amp;"-3",Matches!$J$2:$J$201,0)),I460=INDEX(Matches!$H$2:$H$201,MATCH($A460&amp;"-3",Matches!$J$2:$J$201,0))),5,IF(SIGN(H460-I460)&lt;&gt;SIGN(INDEX(Matches!$G$2:$G$201,MATCH($A460&amp;"-3",Matches!$J$2:$J$201,0))-INDEX(Matches!$H$2:$H$201,MATCH($A460&amp;"-3",Matches!$J$2:$J$201,0))),0,IF(H460-I460=INDEX(Matches!$G$2:$G$201,MATCH($A460&amp;"-3",Matches!$J$2:$J$201,0))-INDEX(Matches!$H$2:$H$201,MATCH($A460&amp;"-3",Matches!$J$2:$J$201,0)),3,2))))),""))</f>
        <v/>
      </c>
      <c r="AA460" s="12" t="str">
        <f aca="false">IF(OR($B460="",J460="",K460=""),"",IFERROR(IF(OR(INDEX(Matches!$I$2:$I$201,MATCH($A460&amp;"-4",Matches!$J$2:$J$201,0))="Void",INDEX(Matches!$G$2:$G$201,MATCH($A460&amp;"-4",Matches!$J$2:$J$201,0))="",INDEX(Matches!$H$2:$H$201,MATCH($A460&amp;"-4",Matches!$J$2:$J$201,0))=""),"",IF(AND($C460&lt;&gt;"",INDEX(Matches!$F$2:$F$201,MATCH($A460&amp;"-4",Matches!$J$2:$J$201,0))&lt;&gt;"",$C460&gt;=INDEX(Matches!$F$2:$F$201,MATCH($A460&amp;"-4",Matches!$J$2:$J$201,0))),"",IF(AND(J460=INDEX(Matches!$G$2:$G$201,MATCH($A460&amp;"-4",Matches!$J$2:$J$201,0)),K460=INDEX(Matches!$H$2:$H$201,MATCH($A460&amp;"-4",Matches!$J$2:$J$201,0))),5,IF(SIGN(J460-K460)&lt;&gt;SIGN(INDEX(Matches!$G$2:$G$201,MATCH($A460&amp;"-4",Matches!$J$2:$J$201,0))-INDEX(Matches!$H$2:$H$201,MATCH($A460&amp;"-4",Matches!$J$2:$J$201,0))),0,IF(J460-K460=INDEX(Matches!$G$2:$G$201,MATCH($A460&amp;"-4",Matches!$J$2:$J$201,0))-INDEX(Matches!$H$2:$H$201,MATCH($A460&amp;"-4",Matches!$J$2:$J$201,0)),3,2))))),""))</f>
        <v/>
      </c>
      <c r="AB460" s="12" t="str">
        <f aca="false">IF(OR($B460="",L460="",M460=""),"",IFERROR(IF(OR(INDEX(Matches!$I$2:$I$201,MATCH($A460&amp;"-5",Matches!$J$2:$J$201,0))="Void",INDEX(Matches!$G$2:$G$201,MATCH($A460&amp;"-5",Matches!$J$2:$J$201,0))="",INDEX(Matches!$H$2:$H$201,MATCH($A460&amp;"-5",Matches!$J$2:$J$201,0))=""),"",IF(AND($C460&lt;&gt;"",INDEX(Matches!$F$2:$F$201,MATCH($A460&amp;"-5",Matches!$J$2:$J$201,0))&lt;&gt;"",$C460&gt;=INDEX(Matches!$F$2:$F$201,MATCH($A460&amp;"-5",Matches!$J$2:$J$201,0))),"",IF(AND(L460=INDEX(Matches!$G$2:$G$201,MATCH($A460&amp;"-5",Matches!$J$2:$J$201,0)),M460=INDEX(Matches!$H$2:$H$201,MATCH($A460&amp;"-5",Matches!$J$2:$J$201,0))),5,IF(SIGN(L460-M460)&lt;&gt;SIGN(INDEX(Matches!$G$2:$G$201,MATCH($A460&amp;"-5",Matches!$J$2:$J$201,0))-INDEX(Matches!$H$2:$H$201,MATCH($A460&amp;"-5",Matches!$J$2:$J$201,0))),0,IF(L460-M460=INDEX(Matches!$G$2:$G$201,MATCH($A460&amp;"-5",Matches!$J$2:$J$201,0))-INDEX(Matches!$H$2:$H$201,MATCH($A460&amp;"-5",Matches!$J$2:$J$201,0)),3,2))))),""))</f>
        <v/>
      </c>
      <c r="AC460" s="12" t="str">
        <f aca="false">IF(OR($B460="",N460="",O460=""),"",IFERROR(IF(OR(INDEX(Matches!$I$2:$I$201,MATCH($A460&amp;"-6",Matches!$J$2:$J$201,0))="Void",INDEX(Matches!$G$2:$G$201,MATCH($A460&amp;"-6",Matches!$J$2:$J$201,0))="",INDEX(Matches!$H$2:$H$201,MATCH($A460&amp;"-6",Matches!$J$2:$J$201,0))=""),"",IF(AND($C460&lt;&gt;"",INDEX(Matches!$F$2:$F$201,MATCH($A460&amp;"-6",Matches!$J$2:$J$201,0))&lt;&gt;"",$C460&gt;=INDEX(Matches!$F$2:$F$201,MATCH($A460&amp;"-6",Matches!$J$2:$J$201,0))),"",IF(AND(N460=INDEX(Matches!$G$2:$G$201,MATCH($A460&amp;"-6",Matches!$J$2:$J$201,0)),O460=INDEX(Matches!$H$2:$H$201,MATCH($A460&amp;"-6",Matches!$J$2:$J$201,0))),5,IF(SIGN(N460-O460)&lt;&gt;SIGN(INDEX(Matches!$G$2:$G$201,MATCH($A460&amp;"-6",Matches!$J$2:$J$201,0))-INDEX(Matches!$H$2:$H$201,MATCH($A460&amp;"-6",Matches!$J$2:$J$201,0))),0,IF(N460-O460=INDEX(Matches!$G$2:$G$201,MATCH($A460&amp;"-6",Matches!$J$2:$J$201,0))-INDEX(Matches!$H$2:$H$201,MATCH($A460&amp;"-6",Matches!$J$2:$J$201,0)),3,2))))),""))</f>
        <v/>
      </c>
      <c r="AD460" s="12" t="str">
        <f aca="false">IF(OR($B460="",P460="",Q460=""),"",IFERROR(IF(OR(INDEX(Matches!$I$2:$I$201,MATCH($A460&amp;"-7",Matches!$J$2:$J$201,0))="Void",INDEX(Matches!$G$2:$G$201,MATCH($A460&amp;"-7",Matches!$J$2:$J$201,0))="",INDEX(Matches!$H$2:$H$201,MATCH($A460&amp;"-7",Matches!$J$2:$J$201,0))=""),"",IF(AND($C460&lt;&gt;"",INDEX(Matches!$F$2:$F$201,MATCH($A460&amp;"-7",Matches!$J$2:$J$201,0))&lt;&gt;"",$C460&gt;=INDEX(Matches!$F$2:$F$201,MATCH($A460&amp;"-7",Matches!$J$2:$J$201,0))),"",IF(AND(P460=INDEX(Matches!$G$2:$G$201,MATCH($A460&amp;"-7",Matches!$J$2:$J$201,0)),Q460=INDEX(Matches!$H$2:$H$201,MATCH($A460&amp;"-7",Matches!$J$2:$J$201,0))),5,IF(SIGN(P460-Q460)&lt;&gt;SIGN(INDEX(Matches!$G$2:$G$201,MATCH($A460&amp;"-7",Matches!$J$2:$J$201,0))-INDEX(Matches!$H$2:$H$201,MATCH($A460&amp;"-7",Matches!$J$2:$J$201,0))),0,IF(P460-Q460=INDEX(Matches!$G$2:$G$201,MATCH($A460&amp;"-7",Matches!$J$2:$J$201,0))-INDEX(Matches!$H$2:$H$201,MATCH($A460&amp;"-7",Matches!$J$2:$J$201,0)),3,2))))),""))</f>
        <v/>
      </c>
      <c r="AE460" s="12" t="str">
        <f aca="false">IF(OR($B460="",R460="",S460=""),"",IFERROR(IF(OR(INDEX(Matches!$I$2:$I$201,MATCH($A460&amp;"-8",Matches!$J$2:$J$201,0))="Void",INDEX(Matches!$G$2:$G$201,MATCH($A460&amp;"-8",Matches!$J$2:$J$201,0))="",INDEX(Matches!$H$2:$H$201,MATCH($A460&amp;"-8",Matches!$J$2:$J$201,0))=""),"",IF(AND($C460&lt;&gt;"",INDEX(Matches!$F$2:$F$201,MATCH($A460&amp;"-8",Matches!$J$2:$J$201,0))&lt;&gt;"",$C460&gt;=INDEX(Matches!$F$2:$F$201,MATCH($A460&amp;"-8",Matches!$J$2:$J$201,0))),"",IF(AND(R460=INDEX(Matches!$G$2:$G$201,MATCH($A460&amp;"-8",Matches!$J$2:$J$201,0)),S460=INDEX(Matches!$H$2:$H$201,MATCH($A460&amp;"-8",Matches!$J$2:$J$201,0))),5,IF(SIGN(R460-S460)&lt;&gt;SIGN(INDEX(Matches!$G$2:$G$201,MATCH($A460&amp;"-8",Matches!$J$2:$J$201,0))-INDEX(Matches!$H$2:$H$201,MATCH($A460&amp;"-8",Matches!$J$2:$J$201,0))),0,IF(R460-S460=INDEX(Matches!$G$2:$G$201,MATCH($A460&amp;"-8",Matches!$J$2:$J$201,0))-INDEX(Matches!$H$2:$H$201,MATCH($A460&amp;"-8",Matches!$J$2:$J$201,0)),3,2))))),""))</f>
        <v/>
      </c>
      <c r="AF460" s="12" t="str">
        <f aca="false">IF(OR($B460="",T460="",U460=""),"",IFERROR(IF(OR(INDEX(Matches!$I$2:$I$201,MATCH($A460&amp;"-9",Matches!$J$2:$J$201,0))="Void",INDEX(Matches!$G$2:$G$201,MATCH($A460&amp;"-9",Matches!$J$2:$J$201,0))="",INDEX(Matches!$H$2:$H$201,MATCH($A460&amp;"-9",Matches!$J$2:$J$201,0))=""),"",IF(AND($C460&lt;&gt;"",INDEX(Matches!$F$2:$F$201,MATCH($A460&amp;"-9",Matches!$J$2:$J$201,0))&lt;&gt;"",$C460&gt;=INDEX(Matches!$F$2:$F$201,MATCH($A460&amp;"-9",Matches!$J$2:$J$201,0))),"",IF(AND(T460=INDEX(Matches!$G$2:$G$201,MATCH($A460&amp;"-9",Matches!$J$2:$J$201,0)),U460=INDEX(Matches!$H$2:$H$201,MATCH($A460&amp;"-9",Matches!$J$2:$J$201,0))),5,IF(SIGN(T460-U460)&lt;&gt;SIGN(INDEX(Matches!$G$2:$G$201,MATCH($A460&amp;"-9",Matches!$J$2:$J$201,0))-INDEX(Matches!$H$2:$H$201,MATCH($A460&amp;"-9",Matches!$J$2:$J$201,0))),0,IF(T460-U460=INDEX(Matches!$G$2:$G$201,MATCH($A460&amp;"-9",Matches!$J$2:$J$201,0))-INDEX(Matches!$H$2:$H$201,MATCH($A460&amp;"-9",Matches!$J$2:$J$201,0)),3,2))))),""))</f>
        <v/>
      </c>
      <c r="AG460" s="12" t="str">
        <f aca="false">IF(OR($B460="",V460="",W460=""),"",IFERROR(IF(OR(INDEX(Matches!$I$2:$I$201,MATCH($A460&amp;"-10",Matches!$J$2:$J$201,0))="Void",INDEX(Matches!$G$2:$G$201,MATCH($A460&amp;"-10",Matches!$J$2:$J$201,0))="",INDEX(Matches!$H$2:$H$201,MATCH($A460&amp;"-10",Matches!$J$2:$J$201,0))=""),"",IF(AND($C460&lt;&gt;"",INDEX(Matches!$F$2:$F$201,MATCH($A460&amp;"-10",Matches!$J$2:$J$201,0))&lt;&gt;"",$C460&gt;=INDEX(Matches!$F$2:$F$201,MATCH($A460&amp;"-10",Matches!$J$2:$J$201,0))),"",IF(AND(V460=INDEX(Matches!$G$2:$G$201,MATCH($A460&amp;"-10",Matches!$J$2:$J$201,0)),W460=INDEX(Matches!$H$2:$H$201,MATCH($A460&amp;"-10",Matches!$J$2:$J$201,0))),5,IF(SIGN(V460-W460)&lt;&gt;SIGN(INDEX(Matches!$G$2:$G$201,MATCH($A460&amp;"-10",Matches!$J$2:$J$201,0))-INDEX(Matches!$H$2:$H$201,MATCH($A460&amp;"-10",Matches!$J$2:$J$201,0))),0,IF(V460-W460=INDEX(Matches!$G$2:$G$201,MATCH($A460&amp;"-10",Matches!$J$2:$J$201,0))-INDEX(Matches!$H$2:$H$201,MATCH($A460&amp;"-10",Matches!$J$2:$J$201,0)),3,2))))),""))</f>
        <v/>
      </c>
      <c r="AH460" s="13" t="str">
        <f aca="false">IF($B460="","",SUM(X460:AG460))</f>
        <v/>
      </c>
      <c r="AI460" s="12" t="str">
        <f aca="false">IF($B460="","",COUNTIF(X460:AG460,5))</f>
        <v/>
      </c>
      <c r="AJ460" s="12" t="str">
        <f aca="false">IF($B460="","",COUNTIF(X460:AG460,"&gt;=2"))</f>
        <v/>
      </c>
      <c r="AK460" s="12" t="str">
        <f aca="false">IF($B460="","",COUNT(X460:AG460))</f>
        <v/>
      </c>
    </row>
    <row r="461" customFormat="false" ht="15" hidden="false" customHeight="false" outlineLevel="0" collapsed="false">
      <c r="A461" s="7"/>
      <c r="B461" s="7"/>
      <c r="C461" s="11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12" t="str">
        <f aca="false">IF(OR($B461="",D461="",E461=""),"",IFERROR(IF(OR(INDEX(Matches!$I$2:$I$201,MATCH($A461&amp;"-1",Matches!$J$2:$J$201,0))="Void",INDEX(Matches!$G$2:$G$201,MATCH($A461&amp;"-1",Matches!$J$2:$J$201,0))="",INDEX(Matches!$H$2:$H$201,MATCH($A461&amp;"-1",Matches!$J$2:$J$201,0))=""),"",IF(AND($C461&lt;&gt;"",INDEX(Matches!$F$2:$F$201,MATCH($A461&amp;"-1",Matches!$J$2:$J$201,0))&lt;&gt;"",$C461&gt;=INDEX(Matches!$F$2:$F$201,MATCH($A461&amp;"-1",Matches!$J$2:$J$201,0))),"",IF(AND(D461=INDEX(Matches!$G$2:$G$201,MATCH($A461&amp;"-1",Matches!$J$2:$J$201,0)),E461=INDEX(Matches!$H$2:$H$201,MATCH($A461&amp;"-1",Matches!$J$2:$J$201,0))),5,IF(SIGN(D461-E461)&lt;&gt;SIGN(INDEX(Matches!$G$2:$G$201,MATCH($A461&amp;"-1",Matches!$J$2:$J$201,0))-INDEX(Matches!$H$2:$H$201,MATCH($A461&amp;"-1",Matches!$J$2:$J$201,0))),0,IF(D461-E461=INDEX(Matches!$G$2:$G$201,MATCH($A461&amp;"-1",Matches!$J$2:$J$201,0))-INDEX(Matches!$H$2:$H$201,MATCH($A461&amp;"-1",Matches!$J$2:$J$201,0)),3,2))))),""))</f>
        <v/>
      </c>
      <c r="Y461" s="12" t="str">
        <f aca="false">IF(OR($B461="",F461="",G461=""),"",IFERROR(IF(OR(INDEX(Matches!$I$2:$I$201,MATCH($A461&amp;"-2",Matches!$J$2:$J$201,0))="Void",INDEX(Matches!$G$2:$G$201,MATCH($A461&amp;"-2",Matches!$J$2:$J$201,0))="",INDEX(Matches!$H$2:$H$201,MATCH($A461&amp;"-2",Matches!$J$2:$J$201,0))=""),"",IF(AND($C461&lt;&gt;"",INDEX(Matches!$F$2:$F$201,MATCH($A461&amp;"-2",Matches!$J$2:$J$201,0))&lt;&gt;"",$C461&gt;=INDEX(Matches!$F$2:$F$201,MATCH($A461&amp;"-2",Matches!$J$2:$J$201,0))),"",IF(AND(F461=INDEX(Matches!$G$2:$G$201,MATCH($A461&amp;"-2",Matches!$J$2:$J$201,0)),G461=INDEX(Matches!$H$2:$H$201,MATCH($A461&amp;"-2",Matches!$J$2:$J$201,0))),5,IF(SIGN(F461-G461)&lt;&gt;SIGN(INDEX(Matches!$G$2:$G$201,MATCH($A461&amp;"-2",Matches!$J$2:$J$201,0))-INDEX(Matches!$H$2:$H$201,MATCH($A461&amp;"-2",Matches!$J$2:$J$201,0))),0,IF(F461-G461=INDEX(Matches!$G$2:$G$201,MATCH($A461&amp;"-2",Matches!$J$2:$J$201,0))-INDEX(Matches!$H$2:$H$201,MATCH($A461&amp;"-2",Matches!$J$2:$J$201,0)),3,2))))),""))</f>
        <v/>
      </c>
      <c r="Z461" s="12" t="str">
        <f aca="false">IF(OR($B461="",H461="",I461=""),"",IFERROR(IF(OR(INDEX(Matches!$I$2:$I$201,MATCH($A461&amp;"-3",Matches!$J$2:$J$201,0))="Void",INDEX(Matches!$G$2:$G$201,MATCH($A461&amp;"-3",Matches!$J$2:$J$201,0))="",INDEX(Matches!$H$2:$H$201,MATCH($A461&amp;"-3",Matches!$J$2:$J$201,0))=""),"",IF(AND($C461&lt;&gt;"",INDEX(Matches!$F$2:$F$201,MATCH($A461&amp;"-3",Matches!$J$2:$J$201,0))&lt;&gt;"",$C461&gt;=INDEX(Matches!$F$2:$F$201,MATCH($A461&amp;"-3",Matches!$J$2:$J$201,0))),"",IF(AND(H461=INDEX(Matches!$G$2:$G$201,MATCH($A461&amp;"-3",Matches!$J$2:$J$201,0)),I461=INDEX(Matches!$H$2:$H$201,MATCH($A461&amp;"-3",Matches!$J$2:$J$201,0))),5,IF(SIGN(H461-I461)&lt;&gt;SIGN(INDEX(Matches!$G$2:$G$201,MATCH($A461&amp;"-3",Matches!$J$2:$J$201,0))-INDEX(Matches!$H$2:$H$201,MATCH($A461&amp;"-3",Matches!$J$2:$J$201,0))),0,IF(H461-I461=INDEX(Matches!$G$2:$G$201,MATCH($A461&amp;"-3",Matches!$J$2:$J$201,0))-INDEX(Matches!$H$2:$H$201,MATCH($A461&amp;"-3",Matches!$J$2:$J$201,0)),3,2))))),""))</f>
        <v/>
      </c>
      <c r="AA461" s="12" t="str">
        <f aca="false">IF(OR($B461="",J461="",K461=""),"",IFERROR(IF(OR(INDEX(Matches!$I$2:$I$201,MATCH($A461&amp;"-4",Matches!$J$2:$J$201,0))="Void",INDEX(Matches!$G$2:$G$201,MATCH($A461&amp;"-4",Matches!$J$2:$J$201,0))="",INDEX(Matches!$H$2:$H$201,MATCH($A461&amp;"-4",Matches!$J$2:$J$201,0))=""),"",IF(AND($C461&lt;&gt;"",INDEX(Matches!$F$2:$F$201,MATCH($A461&amp;"-4",Matches!$J$2:$J$201,0))&lt;&gt;"",$C461&gt;=INDEX(Matches!$F$2:$F$201,MATCH($A461&amp;"-4",Matches!$J$2:$J$201,0))),"",IF(AND(J461=INDEX(Matches!$G$2:$G$201,MATCH($A461&amp;"-4",Matches!$J$2:$J$201,0)),K461=INDEX(Matches!$H$2:$H$201,MATCH($A461&amp;"-4",Matches!$J$2:$J$201,0))),5,IF(SIGN(J461-K461)&lt;&gt;SIGN(INDEX(Matches!$G$2:$G$201,MATCH($A461&amp;"-4",Matches!$J$2:$J$201,0))-INDEX(Matches!$H$2:$H$201,MATCH($A461&amp;"-4",Matches!$J$2:$J$201,0))),0,IF(J461-K461=INDEX(Matches!$G$2:$G$201,MATCH($A461&amp;"-4",Matches!$J$2:$J$201,0))-INDEX(Matches!$H$2:$H$201,MATCH($A461&amp;"-4",Matches!$J$2:$J$201,0)),3,2))))),""))</f>
        <v/>
      </c>
      <c r="AB461" s="12" t="str">
        <f aca="false">IF(OR($B461="",L461="",M461=""),"",IFERROR(IF(OR(INDEX(Matches!$I$2:$I$201,MATCH($A461&amp;"-5",Matches!$J$2:$J$201,0))="Void",INDEX(Matches!$G$2:$G$201,MATCH($A461&amp;"-5",Matches!$J$2:$J$201,0))="",INDEX(Matches!$H$2:$H$201,MATCH($A461&amp;"-5",Matches!$J$2:$J$201,0))=""),"",IF(AND($C461&lt;&gt;"",INDEX(Matches!$F$2:$F$201,MATCH($A461&amp;"-5",Matches!$J$2:$J$201,0))&lt;&gt;"",$C461&gt;=INDEX(Matches!$F$2:$F$201,MATCH($A461&amp;"-5",Matches!$J$2:$J$201,0))),"",IF(AND(L461=INDEX(Matches!$G$2:$G$201,MATCH($A461&amp;"-5",Matches!$J$2:$J$201,0)),M461=INDEX(Matches!$H$2:$H$201,MATCH($A461&amp;"-5",Matches!$J$2:$J$201,0))),5,IF(SIGN(L461-M461)&lt;&gt;SIGN(INDEX(Matches!$G$2:$G$201,MATCH($A461&amp;"-5",Matches!$J$2:$J$201,0))-INDEX(Matches!$H$2:$H$201,MATCH($A461&amp;"-5",Matches!$J$2:$J$201,0))),0,IF(L461-M461=INDEX(Matches!$G$2:$G$201,MATCH($A461&amp;"-5",Matches!$J$2:$J$201,0))-INDEX(Matches!$H$2:$H$201,MATCH($A461&amp;"-5",Matches!$J$2:$J$201,0)),3,2))))),""))</f>
        <v/>
      </c>
      <c r="AC461" s="12" t="str">
        <f aca="false">IF(OR($B461="",N461="",O461=""),"",IFERROR(IF(OR(INDEX(Matches!$I$2:$I$201,MATCH($A461&amp;"-6",Matches!$J$2:$J$201,0))="Void",INDEX(Matches!$G$2:$G$201,MATCH($A461&amp;"-6",Matches!$J$2:$J$201,0))="",INDEX(Matches!$H$2:$H$201,MATCH($A461&amp;"-6",Matches!$J$2:$J$201,0))=""),"",IF(AND($C461&lt;&gt;"",INDEX(Matches!$F$2:$F$201,MATCH($A461&amp;"-6",Matches!$J$2:$J$201,0))&lt;&gt;"",$C461&gt;=INDEX(Matches!$F$2:$F$201,MATCH($A461&amp;"-6",Matches!$J$2:$J$201,0))),"",IF(AND(N461=INDEX(Matches!$G$2:$G$201,MATCH($A461&amp;"-6",Matches!$J$2:$J$201,0)),O461=INDEX(Matches!$H$2:$H$201,MATCH($A461&amp;"-6",Matches!$J$2:$J$201,0))),5,IF(SIGN(N461-O461)&lt;&gt;SIGN(INDEX(Matches!$G$2:$G$201,MATCH($A461&amp;"-6",Matches!$J$2:$J$201,0))-INDEX(Matches!$H$2:$H$201,MATCH($A461&amp;"-6",Matches!$J$2:$J$201,0))),0,IF(N461-O461=INDEX(Matches!$G$2:$G$201,MATCH($A461&amp;"-6",Matches!$J$2:$J$201,0))-INDEX(Matches!$H$2:$H$201,MATCH($A461&amp;"-6",Matches!$J$2:$J$201,0)),3,2))))),""))</f>
        <v/>
      </c>
      <c r="AD461" s="12" t="str">
        <f aca="false">IF(OR($B461="",P461="",Q461=""),"",IFERROR(IF(OR(INDEX(Matches!$I$2:$I$201,MATCH($A461&amp;"-7",Matches!$J$2:$J$201,0))="Void",INDEX(Matches!$G$2:$G$201,MATCH($A461&amp;"-7",Matches!$J$2:$J$201,0))="",INDEX(Matches!$H$2:$H$201,MATCH($A461&amp;"-7",Matches!$J$2:$J$201,0))=""),"",IF(AND($C461&lt;&gt;"",INDEX(Matches!$F$2:$F$201,MATCH($A461&amp;"-7",Matches!$J$2:$J$201,0))&lt;&gt;"",$C461&gt;=INDEX(Matches!$F$2:$F$201,MATCH($A461&amp;"-7",Matches!$J$2:$J$201,0))),"",IF(AND(P461=INDEX(Matches!$G$2:$G$201,MATCH($A461&amp;"-7",Matches!$J$2:$J$201,0)),Q461=INDEX(Matches!$H$2:$H$201,MATCH($A461&amp;"-7",Matches!$J$2:$J$201,0))),5,IF(SIGN(P461-Q461)&lt;&gt;SIGN(INDEX(Matches!$G$2:$G$201,MATCH($A461&amp;"-7",Matches!$J$2:$J$201,0))-INDEX(Matches!$H$2:$H$201,MATCH($A461&amp;"-7",Matches!$J$2:$J$201,0))),0,IF(P461-Q461=INDEX(Matches!$G$2:$G$201,MATCH($A461&amp;"-7",Matches!$J$2:$J$201,0))-INDEX(Matches!$H$2:$H$201,MATCH($A461&amp;"-7",Matches!$J$2:$J$201,0)),3,2))))),""))</f>
        <v/>
      </c>
      <c r="AE461" s="12" t="str">
        <f aca="false">IF(OR($B461="",R461="",S461=""),"",IFERROR(IF(OR(INDEX(Matches!$I$2:$I$201,MATCH($A461&amp;"-8",Matches!$J$2:$J$201,0))="Void",INDEX(Matches!$G$2:$G$201,MATCH($A461&amp;"-8",Matches!$J$2:$J$201,0))="",INDEX(Matches!$H$2:$H$201,MATCH($A461&amp;"-8",Matches!$J$2:$J$201,0))=""),"",IF(AND($C461&lt;&gt;"",INDEX(Matches!$F$2:$F$201,MATCH($A461&amp;"-8",Matches!$J$2:$J$201,0))&lt;&gt;"",$C461&gt;=INDEX(Matches!$F$2:$F$201,MATCH($A461&amp;"-8",Matches!$J$2:$J$201,0))),"",IF(AND(R461=INDEX(Matches!$G$2:$G$201,MATCH($A461&amp;"-8",Matches!$J$2:$J$201,0)),S461=INDEX(Matches!$H$2:$H$201,MATCH($A461&amp;"-8",Matches!$J$2:$J$201,0))),5,IF(SIGN(R461-S461)&lt;&gt;SIGN(INDEX(Matches!$G$2:$G$201,MATCH($A461&amp;"-8",Matches!$J$2:$J$201,0))-INDEX(Matches!$H$2:$H$201,MATCH($A461&amp;"-8",Matches!$J$2:$J$201,0))),0,IF(R461-S461=INDEX(Matches!$G$2:$G$201,MATCH($A461&amp;"-8",Matches!$J$2:$J$201,0))-INDEX(Matches!$H$2:$H$201,MATCH($A461&amp;"-8",Matches!$J$2:$J$201,0)),3,2))))),""))</f>
        <v/>
      </c>
      <c r="AF461" s="12" t="str">
        <f aca="false">IF(OR($B461="",T461="",U461=""),"",IFERROR(IF(OR(INDEX(Matches!$I$2:$I$201,MATCH($A461&amp;"-9",Matches!$J$2:$J$201,0))="Void",INDEX(Matches!$G$2:$G$201,MATCH($A461&amp;"-9",Matches!$J$2:$J$201,0))="",INDEX(Matches!$H$2:$H$201,MATCH($A461&amp;"-9",Matches!$J$2:$J$201,0))=""),"",IF(AND($C461&lt;&gt;"",INDEX(Matches!$F$2:$F$201,MATCH($A461&amp;"-9",Matches!$J$2:$J$201,0))&lt;&gt;"",$C461&gt;=INDEX(Matches!$F$2:$F$201,MATCH($A461&amp;"-9",Matches!$J$2:$J$201,0))),"",IF(AND(T461=INDEX(Matches!$G$2:$G$201,MATCH($A461&amp;"-9",Matches!$J$2:$J$201,0)),U461=INDEX(Matches!$H$2:$H$201,MATCH($A461&amp;"-9",Matches!$J$2:$J$201,0))),5,IF(SIGN(T461-U461)&lt;&gt;SIGN(INDEX(Matches!$G$2:$G$201,MATCH($A461&amp;"-9",Matches!$J$2:$J$201,0))-INDEX(Matches!$H$2:$H$201,MATCH($A461&amp;"-9",Matches!$J$2:$J$201,0))),0,IF(T461-U461=INDEX(Matches!$G$2:$G$201,MATCH($A461&amp;"-9",Matches!$J$2:$J$201,0))-INDEX(Matches!$H$2:$H$201,MATCH($A461&amp;"-9",Matches!$J$2:$J$201,0)),3,2))))),""))</f>
        <v/>
      </c>
      <c r="AG461" s="12" t="str">
        <f aca="false">IF(OR($B461="",V461="",W461=""),"",IFERROR(IF(OR(INDEX(Matches!$I$2:$I$201,MATCH($A461&amp;"-10",Matches!$J$2:$J$201,0))="Void",INDEX(Matches!$G$2:$G$201,MATCH($A461&amp;"-10",Matches!$J$2:$J$201,0))="",INDEX(Matches!$H$2:$H$201,MATCH($A461&amp;"-10",Matches!$J$2:$J$201,0))=""),"",IF(AND($C461&lt;&gt;"",INDEX(Matches!$F$2:$F$201,MATCH($A461&amp;"-10",Matches!$J$2:$J$201,0))&lt;&gt;"",$C461&gt;=INDEX(Matches!$F$2:$F$201,MATCH($A461&amp;"-10",Matches!$J$2:$J$201,0))),"",IF(AND(V461=INDEX(Matches!$G$2:$G$201,MATCH($A461&amp;"-10",Matches!$J$2:$J$201,0)),W461=INDEX(Matches!$H$2:$H$201,MATCH($A461&amp;"-10",Matches!$J$2:$J$201,0))),5,IF(SIGN(V461-W461)&lt;&gt;SIGN(INDEX(Matches!$G$2:$G$201,MATCH($A461&amp;"-10",Matches!$J$2:$J$201,0))-INDEX(Matches!$H$2:$H$201,MATCH($A461&amp;"-10",Matches!$J$2:$J$201,0))),0,IF(V461-W461=INDEX(Matches!$G$2:$G$201,MATCH($A461&amp;"-10",Matches!$J$2:$J$201,0))-INDEX(Matches!$H$2:$H$201,MATCH($A461&amp;"-10",Matches!$J$2:$J$201,0)),3,2))))),""))</f>
        <v/>
      </c>
      <c r="AH461" s="13" t="str">
        <f aca="false">IF($B461="","",SUM(X461:AG461))</f>
        <v/>
      </c>
      <c r="AI461" s="12" t="str">
        <f aca="false">IF($B461="","",COUNTIF(X461:AG461,5))</f>
        <v/>
      </c>
      <c r="AJ461" s="12" t="str">
        <f aca="false">IF($B461="","",COUNTIF(X461:AG461,"&gt;=2"))</f>
        <v/>
      </c>
      <c r="AK461" s="12" t="str">
        <f aca="false">IF($B461="","",COUNT(X461:AG461))</f>
        <v/>
      </c>
    </row>
    <row r="462" customFormat="false" ht="15" hidden="false" customHeight="false" outlineLevel="0" collapsed="false">
      <c r="A462" s="7"/>
      <c r="B462" s="7"/>
      <c r="C462" s="11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12" t="str">
        <f aca="false">IF(OR($B462="",D462="",E462=""),"",IFERROR(IF(OR(INDEX(Matches!$I$2:$I$201,MATCH($A462&amp;"-1",Matches!$J$2:$J$201,0))="Void",INDEX(Matches!$G$2:$G$201,MATCH($A462&amp;"-1",Matches!$J$2:$J$201,0))="",INDEX(Matches!$H$2:$H$201,MATCH($A462&amp;"-1",Matches!$J$2:$J$201,0))=""),"",IF(AND($C462&lt;&gt;"",INDEX(Matches!$F$2:$F$201,MATCH($A462&amp;"-1",Matches!$J$2:$J$201,0))&lt;&gt;"",$C462&gt;=INDEX(Matches!$F$2:$F$201,MATCH($A462&amp;"-1",Matches!$J$2:$J$201,0))),"",IF(AND(D462=INDEX(Matches!$G$2:$G$201,MATCH($A462&amp;"-1",Matches!$J$2:$J$201,0)),E462=INDEX(Matches!$H$2:$H$201,MATCH($A462&amp;"-1",Matches!$J$2:$J$201,0))),5,IF(SIGN(D462-E462)&lt;&gt;SIGN(INDEX(Matches!$G$2:$G$201,MATCH($A462&amp;"-1",Matches!$J$2:$J$201,0))-INDEX(Matches!$H$2:$H$201,MATCH($A462&amp;"-1",Matches!$J$2:$J$201,0))),0,IF(D462-E462=INDEX(Matches!$G$2:$G$201,MATCH($A462&amp;"-1",Matches!$J$2:$J$201,0))-INDEX(Matches!$H$2:$H$201,MATCH($A462&amp;"-1",Matches!$J$2:$J$201,0)),3,2))))),""))</f>
        <v/>
      </c>
      <c r="Y462" s="12" t="str">
        <f aca="false">IF(OR($B462="",F462="",G462=""),"",IFERROR(IF(OR(INDEX(Matches!$I$2:$I$201,MATCH($A462&amp;"-2",Matches!$J$2:$J$201,0))="Void",INDEX(Matches!$G$2:$G$201,MATCH($A462&amp;"-2",Matches!$J$2:$J$201,0))="",INDEX(Matches!$H$2:$H$201,MATCH($A462&amp;"-2",Matches!$J$2:$J$201,0))=""),"",IF(AND($C462&lt;&gt;"",INDEX(Matches!$F$2:$F$201,MATCH($A462&amp;"-2",Matches!$J$2:$J$201,0))&lt;&gt;"",$C462&gt;=INDEX(Matches!$F$2:$F$201,MATCH($A462&amp;"-2",Matches!$J$2:$J$201,0))),"",IF(AND(F462=INDEX(Matches!$G$2:$G$201,MATCH($A462&amp;"-2",Matches!$J$2:$J$201,0)),G462=INDEX(Matches!$H$2:$H$201,MATCH($A462&amp;"-2",Matches!$J$2:$J$201,0))),5,IF(SIGN(F462-G462)&lt;&gt;SIGN(INDEX(Matches!$G$2:$G$201,MATCH($A462&amp;"-2",Matches!$J$2:$J$201,0))-INDEX(Matches!$H$2:$H$201,MATCH($A462&amp;"-2",Matches!$J$2:$J$201,0))),0,IF(F462-G462=INDEX(Matches!$G$2:$G$201,MATCH($A462&amp;"-2",Matches!$J$2:$J$201,0))-INDEX(Matches!$H$2:$H$201,MATCH($A462&amp;"-2",Matches!$J$2:$J$201,0)),3,2))))),""))</f>
        <v/>
      </c>
      <c r="Z462" s="12" t="str">
        <f aca="false">IF(OR($B462="",H462="",I462=""),"",IFERROR(IF(OR(INDEX(Matches!$I$2:$I$201,MATCH($A462&amp;"-3",Matches!$J$2:$J$201,0))="Void",INDEX(Matches!$G$2:$G$201,MATCH($A462&amp;"-3",Matches!$J$2:$J$201,0))="",INDEX(Matches!$H$2:$H$201,MATCH($A462&amp;"-3",Matches!$J$2:$J$201,0))=""),"",IF(AND($C462&lt;&gt;"",INDEX(Matches!$F$2:$F$201,MATCH($A462&amp;"-3",Matches!$J$2:$J$201,0))&lt;&gt;"",$C462&gt;=INDEX(Matches!$F$2:$F$201,MATCH($A462&amp;"-3",Matches!$J$2:$J$201,0))),"",IF(AND(H462=INDEX(Matches!$G$2:$G$201,MATCH($A462&amp;"-3",Matches!$J$2:$J$201,0)),I462=INDEX(Matches!$H$2:$H$201,MATCH($A462&amp;"-3",Matches!$J$2:$J$201,0))),5,IF(SIGN(H462-I462)&lt;&gt;SIGN(INDEX(Matches!$G$2:$G$201,MATCH($A462&amp;"-3",Matches!$J$2:$J$201,0))-INDEX(Matches!$H$2:$H$201,MATCH($A462&amp;"-3",Matches!$J$2:$J$201,0))),0,IF(H462-I462=INDEX(Matches!$G$2:$G$201,MATCH($A462&amp;"-3",Matches!$J$2:$J$201,0))-INDEX(Matches!$H$2:$H$201,MATCH($A462&amp;"-3",Matches!$J$2:$J$201,0)),3,2))))),""))</f>
        <v/>
      </c>
      <c r="AA462" s="12" t="str">
        <f aca="false">IF(OR($B462="",J462="",K462=""),"",IFERROR(IF(OR(INDEX(Matches!$I$2:$I$201,MATCH($A462&amp;"-4",Matches!$J$2:$J$201,0))="Void",INDEX(Matches!$G$2:$G$201,MATCH($A462&amp;"-4",Matches!$J$2:$J$201,0))="",INDEX(Matches!$H$2:$H$201,MATCH($A462&amp;"-4",Matches!$J$2:$J$201,0))=""),"",IF(AND($C462&lt;&gt;"",INDEX(Matches!$F$2:$F$201,MATCH($A462&amp;"-4",Matches!$J$2:$J$201,0))&lt;&gt;"",$C462&gt;=INDEX(Matches!$F$2:$F$201,MATCH($A462&amp;"-4",Matches!$J$2:$J$201,0))),"",IF(AND(J462=INDEX(Matches!$G$2:$G$201,MATCH($A462&amp;"-4",Matches!$J$2:$J$201,0)),K462=INDEX(Matches!$H$2:$H$201,MATCH($A462&amp;"-4",Matches!$J$2:$J$201,0))),5,IF(SIGN(J462-K462)&lt;&gt;SIGN(INDEX(Matches!$G$2:$G$201,MATCH($A462&amp;"-4",Matches!$J$2:$J$201,0))-INDEX(Matches!$H$2:$H$201,MATCH($A462&amp;"-4",Matches!$J$2:$J$201,0))),0,IF(J462-K462=INDEX(Matches!$G$2:$G$201,MATCH($A462&amp;"-4",Matches!$J$2:$J$201,0))-INDEX(Matches!$H$2:$H$201,MATCH($A462&amp;"-4",Matches!$J$2:$J$201,0)),3,2))))),""))</f>
        <v/>
      </c>
      <c r="AB462" s="12" t="str">
        <f aca="false">IF(OR($B462="",L462="",M462=""),"",IFERROR(IF(OR(INDEX(Matches!$I$2:$I$201,MATCH($A462&amp;"-5",Matches!$J$2:$J$201,0))="Void",INDEX(Matches!$G$2:$G$201,MATCH($A462&amp;"-5",Matches!$J$2:$J$201,0))="",INDEX(Matches!$H$2:$H$201,MATCH($A462&amp;"-5",Matches!$J$2:$J$201,0))=""),"",IF(AND($C462&lt;&gt;"",INDEX(Matches!$F$2:$F$201,MATCH($A462&amp;"-5",Matches!$J$2:$J$201,0))&lt;&gt;"",$C462&gt;=INDEX(Matches!$F$2:$F$201,MATCH($A462&amp;"-5",Matches!$J$2:$J$201,0))),"",IF(AND(L462=INDEX(Matches!$G$2:$G$201,MATCH($A462&amp;"-5",Matches!$J$2:$J$201,0)),M462=INDEX(Matches!$H$2:$H$201,MATCH($A462&amp;"-5",Matches!$J$2:$J$201,0))),5,IF(SIGN(L462-M462)&lt;&gt;SIGN(INDEX(Matches!$G$2:$G$201,MATCH($A462&amp;"-5",Matches!$J$2:$J$201,0))-INDEX(Matches!$H$2:$H$201,MATCH($A462&amp;"-5",Matches!$J$2:$J$201,0))),0,IF(L462-M462=INDEX(Matches!$G$2:$G$201,MATCH($A462&amp;"-5",Matches!$J$2:$J$201,0))-INDEX(Matches!$H$2:$H$201,MATCH($A462&amp;"-5",Matches!$J$2:$J$201,0)),3,2))))),""))</f>
        <v/>
      </c>
      <c r="AC462" s="12" t="str">
        <f aca="false">IF(OR($B462="",N462="",O462=""),"",IFERROR(IF(OR(INDEX(Matches!$I$2:$I$201,MATCH($A462&amp;"-6",Matches!$J$2:$J$201,0))="Void",INDEX(Matches!$G$2:$G$201,MATCH($A462&amp;"-6",Matches!$J$2:$J$201,0))="",INDEX(Matches!$H$2:$H$201,MATCH($A462&amp;"-6",Matches!$J$2:$J$201,0))=""),"",IF(AND($C462&lt;&gt;"",INDEX(Matches!$F$2:$F$201,MATCH($A462&amp;"-6",Matches!$J$2:$J$201,0))&lt;&gt;"",$C462&gt;=INDEX(Matches!$F$2:$F$201,MATCH($A462&amp;"-6",Matches!$J$2:$J$201,0))),"",IF(AND(N462=INDEX(Matches!$G$2:$G$201,MATCH($A462&amp;"-6",Matches!$J$2:$J$201,0)),O462=INDEX(Matches!$H$2:$H$201,MATCH($A462&amp;"-6",Matches!$J$2:$J$201,0))),5,IF(SIGN(N462-O462)&lt;&gt;SIGN(INDEX(Matches!$G$2:$G$201,MATCH($A462&amp;"-6",Matches!$J$2:$J$201,0))-INDEX(Matches!$H$2:$H$201,MATCH($A462&amp;"-6",Matches!$J$2:$J$201,0))),0,IF(N462-O462=INDEX(Matches!$G$2:$G$201,MATCH($A462&amp;"-6",Matches!$J$2:$J$201,0))-INDEX(Matches!$H$2:$H$201,MATCH($A462&amp;"-6",Matches!$J$2:$J$201,0)),3,2))))),""))</f>
        <v/>
      </c>
      <c r="AD462" s="12" t="str">
        <f aca="false">IF(OR($B462="",P462="",Q462=""),"",IFERROR(IF(OR(INDEX(Matches!$I$2:$I$201,MATCH($A462&amp;"-7",Matches!$J$2:$J$201,0))="Void",INDEX(Matches!$G$2:$G$201,MATCH($A462&amp;"-7",Matches!$J$2:$J$201,0))="",INDEX(Matches!$H$2:$H$201,MATCH($A462&amp;"-7",Matches!$J$2:$J$201,0))=""),"",IF(AND($C462&lt;&gt;"",INDEX(Matches!$F$2:$F$201,MATCH($A462&amp;"-7",Matches!$J$2:$J$201,0))&lt;&gt;"",$C462&gt;=INDEX(Matches!$F$2:$F$201,MATCH($A462&amp;"-7",Matches!$J$2:$J$201,0))),"",IF(AND(P462=INDEX(Matches!$G$2:$G$201,MATCH($A462&amp;"-7",Matches!$J$2:$J$201,0)),Q462=INDEX(Matches!$H$2:$H$201,MATCH($A462&amp;"-7",Matches!$J$2:$J$201,0))),5,IF(SIGN(P462-Q462)&lt;&gt;SIGN(INDEX(Matches!$G$2:$G$201,MATCH($A462&amp;"-7",Matches!$J$2:$J$201,0))-INDEX(Matches!$H$2:$H$201,MATCH($A462&amp;"-7",Matches!$J$2:$J$201,0))),0,IF(P462-Q462=INDEX(Matches!$G$2:$G$201,MATCH($A462&amp;"-7",Matches!$J$2:$J$201,0))-INDEX(Matches!$H$2:$H$201,MATCH($A462&amp;"-7",Matches!$J$2:$J$201,0)),3,2))))),""))</f>
        <v/>
      </c>
      <c r="AE462" s="12" t="str">
        <f aca="false">IF(OR($B462="",R462="",S462=""),"",IFERROR(IF(OR(INDEX(Matches!$I$2:$I$201,MATCH($A462&amp;"-8",Matches!$J$2:$J$201,0))="Void",INDEX(Matches!$G$2:$G$201,MATCH($A462&amp;"-8",Matches!$J$2:$J$201,0))="",INDEX(Matches!$H$2:$H$201,MATCH($A462&amp;"-8",Matches!$J$2:$J$201,0))=""),"",IF(AND($C462&lt;&gt;"",INDEX(Matches!$F$2:$F$201,MATCH($A462&amp;"-8",Matches!$J$2:$J$201,0))&lt;&gt;"",$C462&gt;=INDEX(Matches!$F$2:$F$201,MATCH($A462&amp;"-8",Matches!$J$2:$J$201,0))),"",IF(AND(R462=INDEX(Matches!$G$2:$G$201,MATCH($A462&amp;"-8",Matches!$J$2:$J$201,0)),S462=INDEX(Matches!$H$2:$H$201,MATCH($A462&amp;"-8",Matches!$J$2:$J$201,0))),5,IF(SIGN(R462-S462)&lt;&gt;SIGN(INDEX(Matches!$G$2:$G$201,MATCH($A462&amp;"-8",Matches!$J$2:$J$201,0))-INDEX(Matches!$H$2:$H$201,MATCH($A462&amp;"-8",Matches!$J$2:$J$201,0))),0,IF(R462-S462=INDEX(Matches!$G$2:$G$201,MATCH($A462&amp;"-8",Matches!$J$2:$J$201,0))-INDEX(Matches!$H$2:$H$201,MATCH($A462&amp;"-8",Matches!$J$2:$J$201,0)),3,2))))),""))</f>
        <v/>
      </c>
      <c r="AF462" s="12" t="str">
        <f aca="false">IF(OR($B462="",T462="",U462=""),"",IFERROR(IF(OR(INDEX(Matches!$I$2:$I$201,MATCH($A462&amp;"-9",Matches!$J$2:$J$201,0))="Void",INDEX(Matches!$G$2:$G$201,MATCH($A462&amp;"-9",Matches!$J$2:$J$201,0))="",INDEX(Matches!$H$2:$H$201,MATCH($A462&amp;"-9",Matches!$J$2:$J$201,0))=""),"",IF(AND($C462&lt;&gt;"",INDEX(Matches!$F$2:$F$201,MATCH($A462&amp;"-9",Matches!$J$2:$J$201,0))&lt;&gt;"",$C462&gt;=INDEX(Matches!$F$2:$F$201,MATCH($A462&amp;"-9",Matches!$J$2:$J$201,0))),"",IF(AND(T462=INDEX(Matches!$G$2:$G$201,MATCH($A462&amp;"-9",Matches!$J$2:$J$201,0)),U462=INDEX(Matches!$H$2:$H$201,MATCH($A462&amp;"-9",Matches!$J$2:$J$201,0))),5,IF(SIGN(T462-U462)&lt;&gt;SIGN(INDEX(Matches!$G$2:$G$201,MATCH($A462&amp;"-9",Matches!$J$2:$J$201,0))-INDEX(Matches!$H$2:$H$201,MATCH($A462&amp;"-9",Matches!$J$2:$J$201,0))),0,IF(T462-U462=INDEX(Matches!$G$2:$G$201,MATCH($A462&amp;"-9",Matches!$J$2:$J$201,0))-INDEX(Matches!$H$2:$H$201,MATCH($A462&amp;"-9",Matches!$J$2:$J$201,0)),3,2))))),""))</f>
        <v/>
      </c>
      <c r="AG462" s="12" t="str">
        <f aca="false">IF(OR($B462="",V462="",W462=""),"",IFERROR(IF(OR(INDEX(Matches!$I$2:$I$201,MATCH($A462&amp;"-10",Matches!$J$2:$J$201,0))="Void",INDEX(Matches!$G$2:$G$201,MATCH($A462&amp;"-10",Matches!$J$2:$J$201,0))="",INDEX(Matches!$H$2:$H$201,MATCH($A462&amp;"-10",Matches!$J$2:$J$201,0))=""),"",IF(AND($C462&lt;&gt;"",INDEX(Matches!$F$2:$F$201,MATCH($A462&amp;"-10",Matches!$J$2:$J$201,0))&lt;&gt;"",$C462&gt;=INDEX(Matches!$F$2:$F$201,MATCH($A462&amp;"-10",Matches!$J$2:$J$201,0))),"",IF(AND(V462=INDEX(Matches!$G$2:$G$201,MATCH($A462&amp;"-10",Matches!$J$2:$J$201,0)),W462=INDEX(Matches!$H$2:$H$201,MATCH($A462&amp;"-10",Matches!$J$2:$J$201,0))),5,IF(SIGN(V462-W462)&lt;&gt;SIGN(INDEX(Matches!$G$2:$G$201,MATCH($A462&amp;"-10",Matches!$J$2:$J$201,0))-INDEX(Matches!$H$2:$H$201,MATCH($A462&amp;"-10",Matches!$J$2:$J$201,0))),0,IF(V462-W462=INDEX(Matches!$G$2:$G$201,MATCH($A462&amp;"-10",Matches!$J$2:$J$201,0))-INDEX(Matches!$H$2:$H$201,MATCH($A462&amp;"-10",Matches!$J$2:$J$201,0)),3,2))))),""))</f>
        <v/>
      </c>
      <c r="AH462" s="13" t="str">
        <f aca="false">IF($B462="","",SUM(X462:AG462))</f>
        <v/>
      </c>
      <c r="AI462" s="12" t="str">
        <f aca="false">IF($B462="","",COUNTIF(X462:AG462,5))</f>
        <v/>
      </c>
      <c r="AJ462" s="12" t="str">
        <f aca="false">IF($B462="","",COUNTIF(X462:AG462,"&gt;=2"))</f>
        <v/>
      </c>
      <c r="AK462" s="12" t="str">
        <f aca="false">IF($B462="","",COUNT(X462:AG462))</f>
        <v/>
      </c>
    </row>
    <row r="463" customFormat="false" ht="15" hidden="false" customHeight="false" outlineLevel="0" collapsed="false">
      <c r="A463" s="7"/>
      <c r="B463" s="7"/>
      <c r="C463" s="11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12" t="str">
        <f aca="false">IF(OR($B463="",D463="",E463=""),"",IFERROR(IF(OR(INDEX(Matches!$I$2:$I$201,MATCH($A463&amp;"-1",Matches!$J$2:$J$201,0))="Void",INDEX(Matches!$G$2:$G$201,MATCH($A463&amp;"-1",Matches!$J$2:$J$201,0))="",INDEX(Matches!$H$2:$H$201,MATCH($A463&amp;"-1",Matches!$J$2:$J$201,0))=""),"",IF(AND($C463&lt;&gt;"",INDEX(Matches!$F$2:$F$201,MATCH($A463&amp;"-1",Matches!$J$2:$J$201,0))&lt;&gt;"",$C463&gt;=INDEX(Matches!$F$2:$F$201,MATCH($A463&amp;"-1",Matches!$J$2:$J$201,0))),"",IF(AND(D463=INDEX(Matches!$G$2:$G$201,MATCH($A463&amp;"-1",Matches!$J$2:$J$201,0)),E463=INDEX(Matches!$H$2:$H$201,MATCH($A463&amp;"-1",Matches!$J$2:$J$201,0))),5,IF(SIGN(D463-E463)&lt;&gt;SIGN(INDEX(Matches!$G$2:$G$201,MATCH($A463&amp;"-1",Matches!$J$2:$J$201,0))-INDEX(Matches!$H$2:$H$201,MATCH($A463&amp;"-1",Matches!$J$2:$J$201,0))),0,IF(D463-E463=INDEX(Matches!$G$2:$G$201,MATCH($A463&amp;"-1",Matches!$J$2:$J$201,0))-INDEX(Matches!$H$2:$H$201,MATCH($A463&amp;"-1",Matches!$J$2:$J$201,0)),3,2))))),""))</f>
        <v/>
      </c>
      <c r="Y463" s="12" t="str">
        <f aca="false">IF(OR($B463="",F463="",G463=""),"",IFERROR(IF(OR(INDEX(Matches!$I$2:$I$201,MATCH($A463&amp;"-2",Matches!$J$2:$J$201,0))="Void",INDEX(Matches!$G$2:$G$201,MATCH($A463&amp;"-2",Matches!$J$2:$J$201,0))="",INDEX(Matches!$H$2:$H$201,MATCH($A463&amp;"-2",Matches!$J$2:$J$201,0))=""),"",IF(AND($C463&lt;&gt;"",INDEX(Matches!$F$2:$F$201,MATCH($A463&amp;"-2",Matches!$J$2:$J$201,0))&lt;&gt;"",$C463&gt;=INDEX(Matches!$F$2:$F$201,MATCH($A463&amp;"-2",Matches!$J$2:$J$201,0))),"",IF(AND(F463=INDEX(Matches!$G$2:$G$201,MATCH($A463&amp;"-2",Matches!$J$2:$J$201,0)),G463=INDEX(Matches!$H$2:$H$201,MATCH($A463&amp;"-2",Matches!$J$2:$J$201,0))),5,IF(SIGN(F463-G463)&lt;&gt;SIGN(INDEX(Matches!$G$2:$G$201,MATCH($A463&amp;"-2",Matches!$J$2:$J$201,0))-INDEX(Matches!$H$2:$H$201,MATCH($A463&amp;"-2",Matches!$J$2:$J$201,0))),0,IF(F463-G463=INDEX(Matches!$G$2:$G$201,MATCH($A463&amp;"-2",Matches!$J$2:$J$201,0))-INDEX(Matches!$H$2:$H$201,MATCH($A463&amp;"-2",Matches!$J$2:$J$201,0)),3,2))))),""))</f>
        <v/>
      </c>
      <c r="Z463" s="12" t="str">
        <f aca="false">IF(OR($B463="",H463="",I463=""),"",IFERROR(IF(OR(INDEX(Matches!$I$2:$I$201,MATCH($A463&amp;"-3",Matches!$J$2:$J$201,0))="Void",INDEX(Matches!$G$2:$G$201,MATCH($A463&amp;"-3",Matches!$J$2:$J$201,0))="",INDEX(Matches!$H$2:$H$201,MATCH($A463&amp;"-3",Matches!$J$2:$J$201,0))=""),"",IF(AND($C463&lt;&gt;"",INDEX(Matches!$F$2:$F$201,MATCH($A463&amp;"-3",Matches!$J$2:$J$201,0))&lt;&gt;"",$C463&gt;=INDEX(Matches!$F$2:$F$201,MATCH($A463&amp;"-3",Matches!$J$2:$J$201,0))),"",IF(AND(H463=INDEX(Matches!$G$2:$G$201,MATCH($A463&amp;"-3",Matches!$J$2:$J$201,0)),I463=INDEX(Matches!$H$2:$H$201,MATCH($A463&amp;"-3",Matches!$J$2:$J$201,0))),5,IF(SIGN(H463-I463)&lt;&gt;SIGN(INDEX(Matches!$G$2:$G$201,MATCH($A463&amp;"-3",Matches!$J$2:$J$201,0))-INDEX(Matches!$H$2:$H$201,MATCH($A463&amp;"-3",Matches!$J$2:$J$201,0))),0,IF(H463-I463=INDEX(Matches!$G$2:$G$201,MATCH($A463&amp;"-3",Matches!$J$2:$J$201,0))-INDEX(Matches!$H$2:$H$201,MATCH($A463&amp;"-3",Matches!$J$2:$J$201,0)),3,2))))),""))</f>
        <v/>
      </c>
      <c r="AA463" s="12" t="str">
        <f aca="false">IF(OR($B463="",J463="",K463=""),"",IFERROR(IF(OR(INDEX(Matches!$I$2:$I$201,MATCH($A463&amp;"-4",Matches!$J$2:$J$201,0))="Void",INDEX(Matches!$G$2:$G$201,MATCH($A463&amp;"-4",Matches!$J$2:$J$201,0))="",INDEX(Matches!$H$2:$H$201,MATCH($A463&amp;"-4",Matches!$J$2:$J$201,0))=""),"",IF(AND($C463&lt;&gt;"",INDEX(Matches!$F$2:$F$201,MATCH($A463&amp;"-4",Matches!$J$2:$J$201,0))&lt;&gt;"",$C463&gt;=INDEX(Matches!$F$2:$F$201,MATCH($A463&amp;"-4",Matches!$J$2:$J$201,0))),"",IF(AND(J463=INDEX(Matches!$G$2:$G$201,MATCH($A463&amp;"-4",Matches!$J$2:$J$201,0)),K463=INDEX(Matches!$H$2:$H$201,MATCH($A463&amp;"-4",Matches!$J$2:$J$201,0))),5,IF(SIGN(J463-K463)&lt;&gt;SIGN(INDEX(Matches!$G$2:$G$201,MATCH($A463&amp;"-4",Matches!$J$2:$J$201,0))-INDEX(Matches!$H$2:$H$201,MATCH($A463&amp;"-4",Matches!$J$2:$J$201,0))),0,IF(J463-K463=INDEX(Matches!$G$2:$G$201,MATCH($A463&amp;"-4",Matches!$J$2:$J$201,0))-INDEX(Matches!$H$2:$H$201,MATCH($A463&amp;"-4",Matches!$J$2:$J$201,0)),3,2))))),""))</f>
        <v/>
      </c>
      <c r="AB463" s="12" t="str">
        <f aca="false">IF(OR($B463="",L463="",M463=""),"",IFERROR(IF(OR(INDEX(Matches!$I$2:$I$201,MATCH($A463&amp;"-5",Matches!$J$2:$J$201,0))="Void",INDEX(Matches!$G$2:$G$201,MATCH($A463&amp;"-5",Matches!$J$2:$J$201,0))="",INDEX(Matches!$H$2:$H$201,MATCH($A463&amp;"-5",Matches!$J$2:$J$201,0))=""),"",IF(AND($C463&lt;&gt;"",INDEX(Matches!$F$2:$F$201,MATCH($A463&amp;"-5",Matches!$J$2:$J$201,0))&lt;&gt;"",$C463&gt;=INDEX(Matches!$F$2:$F$201,MATCH($A463&amp;"-5",Matches!$J$2:$J$201,0))),"",IF(AND(L463=INDEX(Matches!$G$2:$G$201,MATCH($A463&amp;"-5",Matches!$J$2:$J$201,0)),M463=INDEX(Matches!$H$2:$H$201,MATCH($A463&amp;"-5",Matches!$J$2:$J$201,0))),5,IF(SIGN(L463-M463)&lt;&gt;SIGN(INDEX(Matches!$G$2:$G$201,MATCH($A463&amp;"-5",Matches!$J$2:$J$201,0))-INDEX(Matches!$H$2:$H$201,MATCH($A463&amp;"-5",Matches!$J$2:$J$201,0))),0,IF(L463-M463=INDEX(Matches!$G$2:$G$201,MATCH($A463&amp;"-5",Matches!$J$2:$J$201,0))-INDEX(Matches!$H$2:$H$201,MATCH($A463&amp;"-5",Matches!$J$2:$J$201,0)),3,2))))),""))</f>
        <v/>
      </c>
      <c r="AC463" s="12" t="str">
        <f aca="false">IF(OR($B463="",N463="",O463=""),"",IFERROR(IF(OR(INDEX(Matches!$I$2:$I$201,MATCH($A463&amp;"-6",Matches!$J$2:$J$201,0))="Void",INDEX(Matches!$G$2:$G$201,MATCH($A463&amp;"-6",Matches!$J$2:$J$201,0))="",INDEX(Matches!$H$2:$H$201,MATCH($A463&amp;"-6",Matches!$J$2:$J$201,0))=""),"",IF(AND($C463&lt;&gt;"",INDEX(Matches!$F$2:$F$201,MATCH($A463&amp;"-6",Matches!$J$2:$J$201,0))&lt;&gt;"",$C463&gt;=INDEX(Matches!$F$2:$F$201,MATCH($A463&amp;"-6",Matches!$J$2:$J$201,0))),"",IF(AND(N463=INDEX(Matches!$G$2:$G$201,MATCH($A463&amp;"-6",Matches!$J$2:$J$201,0)),O463=INDEX(Matches!$H$2:$H$201,MATCH($A463&amp;"-6",Matches!$J$2:$J$201,0))),5,IF(SIGN(N463-O463)&lt;&gt;SIGN(INDEX(Matches!$G$2:$G$201,MATCH($A463&amp;"-6",Matches!$J$2:$J$201,0))-INDEX(Matches!$H$2:$H$201,MATCH($A463&amp;"-6",Matches!$J$2:$J$201,0))),0,IF(N463-O463=INDEX(Matches!$G$2:$G$201,MATCH($A463&amp;"-6",Matches!$J$2:$J$201,0))-INDEX(Matches!$H$2:$H$201,MATCH($A463&amp;"-6",Matches!$J$2:$J$201,0)),3,2))))),""))</f>
        <v/>
      </c>
      <c r="AD463" s="12" t="str">
        <f aca="false">IF(OR($B463="",P463="",Q463=""),"",IFERROR(IF(OR(INDEX(Matches!$I$2:$I$201,MATCH($A463&amp;"-7",Matches!$J$2:$J$201,0))="Void",INDEX(Matches!$G$2:$G$201,MATCH($A463&amp;"-7",Matches!$J$2:$J$201,0))="",INDEX(Matches!$H$2:$H$201,MATCH($A463&amp;"-7",Matches!$J$2:$J$201,0))=""),"",IF(AND($C463&lt;&gt;"",INDEX(Matches!$F$2:$F$201,MATCH($A463&amp;"-7",Matches!$J$2:$J$201,0))&lt;&gt;"",$C463&gt;=INDEX(Matches!$F$2:$F$201,MATCH($A463&amp;"-7",Matches!$J$2:$J$201,0))),"",IF(AND(P463=INDEX(Matches!$G$2:$G$201,MATCH($A463&amp;"-7",Matches!$J$2:$J$201,0)),Q463=INDEX(Matches!$H$2:$H$201,MATCH($A463&amp;"-7",Matches!$J$2:$J$201,0))),5,IF(SIGN(P463-Q463)&lt;&gt;SIGN(INDEX(Matches!$G$2:$G$201,MATCH($A463&amp;"-7",Matches!$J$2:$J$201,0))-INDEX(Matches!$H$2:$H$201,MATCH($A463&amp;"-7",Matches!$J$2:$J$201,0))),0,IF(P463-Q463=INDEX(Matches!$G$2:$G$201,MATCH($A463&amp;"-7",Matches!$J$2:$J$201,0))-INDEX(Matches!$H$2:$H$201,MATCH($A463&amp;"-7",Matches!$J$2:$J$201,0)),3,2))))),""))</f>
        <v/>
      </c>
      <c r="AE463" s="12" t="str">
        <f aca="false">IF(OR($B463="",R463="",S463=""),"",IFERROR(IF(OR(INDEX(Matches!$I$2:$I$201,MATCH($A463&amp;"-8",Matches!$J$2:$J$201,0))="Void",INDEX(Matches!$G$2:$G$201,MATCH($A463&amp;"-8",Matches!$J$2:$J$201,0))="",INDEX(Matches!$H$2:$H$201,MATCH($A463&amp;"-8",Matches!$J$2:$J$201,0))=""),"",IF(AND($C463&lt;&gt;"",INDEX(Matches!$F$2:$F$201,MATCH($A463&amp;"-8",Matches!$J$2:$J$201,0))&lt;&gt;"",$C463&gt;=INDEX(Matches!$F$2:$F$201,MATCH($A463&amp;"-8",Matches!$J$2:$J$201,0))),"",IF(AND(R463=INDEX(Matches!$G$2:$G$201,MATCH($A463&amp;"-8",Matches!$J$2:$J$201,0)),S463=INDEX(Matches!$H$2:$H$201,MATCH($A463&amp;"-8",Matches!$J$2:$J$201,0))),5,IF(SIGN(R463-S463)&lt;&gt;SIGN(INDEX(Matches!$G$2:$G$201,MATCH($A463&amp;"-8",Matches!$J$2:$J$201,0))-INDEX(Matches!$H$2:$H$201,MATCH($A463&amp;"-8",Matches!$J$2:$J$201,0))),0,IF(R463-S463=INDEX(Matches!$G$2:$G$201,MATCH($A463&amp;"-8",Matches!$J$2:$J$201,0))-INDEX(Matches!$H$2:$H$201,MATCH($A463&amp;"-8",Matches!$J$2:$J$201,0)),3,2))))),""))</f>
        <v/>
      </c>
      <c r="AF463" s="12" t="str">
        <f aca="false">IF(OR($B463="",T463="",U463=""),"",IFERROR(IF(OR(INDEX(Matches!$I$2:$I$201,MATCH($A463&amp;"-9",Matches!$J$2:$J$201,0))="Void",INDEX(Matches!$G$2:$G$201,MATCH($A463&amp;"-9",Matches!$J$2:$J$201,0))="",INDEX(Matches!$H$2:$H$201,MATCH($A463&amp;"-9",Matches!$J$2:$J$201,0))=""),"",IF(AND($C463&lt;&gt;"",INDEX(Matches!$F$2:$F$201,MATCH($A463&amp;"-9",Matches!$J$2:$J$201,0))&lt;&gt;"",$C463&gt;=INDEX(Matches!$F$2:$F$201,MATCH($A463&amp;"-9",Matches!$J$2:$J$201,0))),"",IF(AND(T463=INDEX(Matches!$G$2:$G$201,MATCH($A463&amp;"-9",Matches!$J$2:$J$201,0)),U463=INDEX(Matches!$H$2:$H$201,MATCH($A463&amp;"-9",Matches!$J$2:$J$201,0))),5,IF(SIGN(T463-U463)&lt;&gt;SIGN(INDEX(Matches!$G$2:$G$201,MATCH($A463&amp;"-9",Matches!$J$2:$J$201,0))-INDEX(Matches!$H$2:$H$201,MATCH($A463&amp;"-9",Matches!$J$2:$J$201,0))),0,IF(T463-U463=INDEX(Matches!$G$2:$G$201,MATCH($A463&amp;"-9",Matches!$J$2:$J$201,0))-INDEX(Matches!$H$2:$H$201,MATCH($A463&amp;"-9",Matches!$J$2:$J$201,0)),3,2))))),""))</f>
        <v/>
      </c>
      <c r="AG463" s="12" t="str">
        <f aca="false">IF(OR($B463="",V463="",W463=""),"",IFERROR(IF(OR(INDEX(Matches!$I$2:$I$201,MATCH($A463&amp;"-10",Matches!$J$2:$J$201,0))="Void",INDEX(Matches!$G$2:$G$201,MATCH($A463&amp;"-10",Matches!$J$2:$J$201,0))="",INDEX(Matches!$H$2:$H$201,MATCH($A463&amp;"-10",Matches!$J$2:$J$201,0))=""),"",IF(AND($C463&lt;&gt;"",INDEX(Matches!$F$2:$F$201,MATCH($A463&amp;"-10",Matches!$J$2:$J$201,0))&lt;&gt;"",$C463&gt;=INDEX(Matches!$F$2:$F$201,MATCH($A463&amp;"-10",Matches!$J$2:$J$201,0))),"",IF(AND(V463=INDEX(Matches!$G$2:$G$201,MATCH($A463&amp;"-10",Matches!$J$2:$J$201,0)),W463=INDEX(Matches!$H$2:$H$201,MATCH($A463&amp;"-10",Matches!$J$2:$J$201,0))),5,IF(SIGN(V463-W463)&lt;&gt;SIGN(INDEX(Matches!$G$2:$G$201,MATCH($A463&amp;"-10",Matches!$J$2:$J$201,0))-INDEX(Matches!$H$2:$H$201,MATCH($A463&amp;"-10",Matches!$J$2:$J$201,0))),0,IF(V463-W463=INDEX(Matches!$G$2:$G$201,MATCH($A463&amp;"-10",Matches!$J$2:$J$201,0))-INDEX(Matches!$H$2:$H$201,MATCH($A463&amp;"-10",Matches!$J$2:$J$201,0)),3,2))))),""))</f>
        <v/>
      </c>
      <c r="AH463" s="13" t="str">
        <f aca="false">IF($B463="","",SUM(X463:AG463))</f>
        <v/>
      </c>
      <c r="AI463" s="12" t="str">
        <f aca="false">IF($B463="","",COUNTIF(X463:AG463,5))</f>
        <v/>
      </c>
      <c r="AJ463" s="12" t="str">
        <f aca="false">IF($B463="","",COUNTIF(X463:AG463,"&gt;=2"))</f>
        <v/>
      </c>
      <c r="AK463" s="12" t="str">
        <f aca="false">IF($B463="","",COUNT(X463:AG463))</f>
        <v/>
      </c>
    </row>
    <row r="464" customFormat="false" ht="15" hidden="false" customHeight="false" outlineLevel="0" collapsed="false">
      <c r="A464" s="7"/>
      <c r="B464" s="7"/>
      <c r="C464" s="11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12" t="str">
        <f aca="false">IF(OR($B464="",D464="",E464=""),"",IFERROR(IF(OR(INDEX(Matches!$I$2:$I$201,MATCH($A464&amp;"-1",Matches!$J$2:$J$201,0))="Void",INDEX(Matches!$G$2:$G$201,MATCH($A464&amp;"-1",Matches!$J$2:$J$201,0))="",INDEX(Matches!$H$2:$H$201,MATCH($A464&amp;"-1",Matches!$J$2:$J$201,0))=""),"",IF(AND($C464&lt;&gt;"",INDEX(Matches!$F$2:$F$201,MATCH($A464&amp;"-1",Matches!$J$2:$J$201,0))&lt;&gt;"",$C464&gt;=INDEX(Matches!$F$2:$F$201,MATCH($A464&amp;"-1",Matches!$J$2:$J$201,0))),"",IF(AND(D464=INDEX(Matches!$G$2:$G$201,MATCH($A464&amp;"-1",Matches!$J$2:$J$201,0)),E464=INDEX(Matches!$H$2:$H$201,MATCH($A464&amp;"-1",Matches!$J$2:$J$201,0))),5,IF(SIGN(D464-E464)&lt;&gt;SIGN(INDEX(Matches!$G$2:$G$201,MATCH($A464&amp;"-1",Matches!$J$2:$J$201,0))-INDEX(Matches!$H$2:$H$201,MATCH($A464&amp;"-1",Matches!$J$2:$J$201,0))),0,IF(D464-E464=INDEX(Matches!$G$2:$G$201,MATCH($A464&amp;"-1",Matches!$J$2:$J$201,0))-INDEX(Matches!$H$2:$H$201,MATCH($A464&amp;"-1",Matches!$J$2:$J$201,0)),3,2))))),""))</f>
        <v/>
      </c>
      <c r="Y464" s="12" t="str">
        <f aca="false">IF(OR($B464="",F464="",G464=""),"",IFERROR(IF(OR(INDEX(Matches!$I$2:$I$201,MATCH($A464&amp;"-2",Matches!$J$2:$J$201,0))="Void",INDEX(Matches!$G$2:$G$201,MATCH($A464&amp;"-2",Matches!$J$2:$J$201,0))="",INDEX(Matches!$H$2:$H$201,MATCH($A464&amp;"-2",Matches!$J$2:$J$201,0))=""),"",IF(AND($C464&lt;&gt;"",INDEX(Matches!$F$2:$F$201,MATCH($A464&amp;"-2",Matches!$J$2:$J$201,0))&lt;&gt;"",$C464&gt;=INDEX(Matches!$F$2:$F$201,MATCH($A464&amp;"-2",Matches!$J$2:$J$201,0))),"",IF(AND(F464=INDEX(Matches!$G$2:$G$201,MATCH($A464&amp;"-2",Matches!$J$2:$J$201,0)),G464=INDEX(Matches!$H$2:$H$201,MATCH($A464&amp;"-2",Matches!$J$2:$J$201,0))),5,IF(SIGN(F464-G464)&lt;&gt;SIGN(INDEX(Matches!$G$2:$G$201,MATCH($A464&amp;"-2",Matches!$J$2:$J$201,0))-INDEX(Matches!$H$2:$H$201,MATCH($A464&amp;"-2",Matches!$J$2:$J$201,0))),0,IF(F464-G464=INDEX(Matches!$G$2:$G$201,MATCH($A464&amp;"-2",Matches!$J$2:$J$201,0))-INDEX(Matches!$H$2:$H$201,MATCH($A464&amp;"-2",Matches!$J$2:$J$201,0)),3,2))))),""))</f>
        <v/>
      </c>
      <c r="Z464" s="12" t="str">
        <f aca="false">IF(OR($B464="",H464="",I464=""),"",IFERROR(IF(OR(INDEX(Matches!$I$2:$I$201,MATCH($A464&amp;"-3",Matches!$J$2:$J$201,0))="Void",INDEX(Matches!$G$2:$G$201,MATCH($A464&amp;"-3",Matches!$J$2:$J$201,0))="",INDEX(Matches!$H$2:$H$201,MATCH($A464&amp;"-3",Matches!$J$2:$J$201,0))=""),"",IF(AND($C464&lt;&gt;"",INDEX(Matches!$F$2:$F$201,MATCH($A464&amp;"-3",Matches!$J$2:$J$201,0))&lt;&gt;"",$C464&gt;=INDEX(Matches!$F$2:$F$201,MATCH($A464&amp;"-3",Matches!$J$2:$J$201,0))),"",IF(AND(H464=INDEX(Matches!$G$2:$G$201,MATCH($A464&amp;"-3",Matches!$J$2:$J$201,0)),I464=INDEX(Matches!$H$2:$H$201,MATCH($A464&amp;"-3",Matches!$J$2:$J$201,0))),5,IF(SIGN(H464-I464)&lt;&gt;SIGN(INDEX(Matches!$G$2:$G$201,MATCH($A464&amp;"-3",Matches!$J$2:$J$201,0))-INDEX(Matches!$H$2:$H$201,MATCH($A464&amp;"-3",Matches!$J$2:$J$201,0))),0,IF(H464-I464=INDEX(Matches!$G$2:$G$201,MATCH($A464&amp;"-3",Matches!$J$2:$J$201,0))-INDEX(Matches!$H$2:$H$201,MATCH($A464&amp;"-3",Matches!$J$2:$J$201,0)),3,2))))),""))</f>
        <v/>
      </c>
      <c r="AA464" s="12" t="str">
        <f aca="false">IF(OR($B464="",J464="",K464=""),"",IFERROR(IF(OR(INDEX(Matches!$I$2:$I$201,MATCH($A464&amp;"-4",Matches!$J$2:$J$201,0))="Void",INDEX(Matches!$G$2:$G$201,MATCH($A464&amp;"-4",Matches!$J$2:$J$201,0))="",INDEX(Matches!$H$2:$H$201,MATCH($A464&amp;"-4",Matches!$J$2:$J$201,0))=""),"",IF(AND($C464&lt;&gt;"",INDEX(Matches!$F$2:$F$201,MATCH($A464&amp;"-4",Matches!$J$2:$J$201,0))&lt;&gt;"",$C464&gt;=INDEX(Matches!$F$2:$F$201,MATCH($A464&amp;"-4",Matches!$J$2:$J$201,0))),"",IF(AND(J464=INDEX(Matches!$G$2:$G$201,MATCH($A464&amp;"-4",Matches!$J$2:$J$201,0)),K464=INDEX(Matches!$H$2:$H$201,MATCH($A464&amp;"-4",Matches!$J$2:$J$201,0))),5,IF(SIGN(J464-K464)&lt;&gt;SIGN(INDEX(Matches!$G$2:$G$201,MATCH($A464&amp;"-4",Matches!$J$2:$J$201,0))-INDEX(Matches!$H$2:$H$201,MATCH($A464&amp;"-4",Matches!$J$2:$J$201,0))),0,IF(J464-K464=INDEX(Matches!$G$2:$G$201,MATCH($A464&amp;"-4",Matches!$J$2:$J$201,0))-INDEX(Matches!$H$2:$H$201,MATCH($A464&amp;"-4",Matches!$J$2:$J$201,0)),3,2))))),""))</f>
        <v/>
      </c>
      <c r="AB464" s="12" t="str">
        <f aca="false">IF(OR($B464="",L464="",M464=""),"",IFERROR(IF(OR(INDEX(Matches!$I$2:$I$201,MATCH($A464&amp;"-5",Matches!$J$2:$J$201,0))="Void",INDEX(Matches!$G$2:$G$201,MATCH($A464&amp;"-5",Matches!$J$2:$J$201,0))="",INDEX(Matches!$H$2:$H$201,MATCH($A464&amp;"-5",Matches!$J$2:$J$201,0))=""),"",IF(AND($C464&lt;&gt;"",INDEX(Matches!$F$2:$F$201,MATCH($A464&amp;"-5",Matches!$J$2:$J$201,0))&lt;&gt;"",$C464&gt;=INDEX(Matches!$F$2:$F$201,MATCH($A464&amp;"-5",Matches!$J$2:$J$201,0))),"",IF(AND(L464=INDEX(Matches!$G$2:$G$201,MATCH($A464&amp;"-5",Matches!$J$2:$J$201,0)),M464=INDEX(Matches!$H$2:$H$201,MATCH($A464&amp;"-5",Matches!$J$2:$J$201,0))),5,IF(SIGN(L464-M464)&lt;&gt;SIGN(INDEX(Matches!$G$2:$G$201,MATCH($A464&amp;"-5",Matches!$J$2:$J$201,0))-INDEX(Matches!$H$2:$H$201,MATCH($A464&amp;"-5",Matches!$J$2:$J$201,0))),0,IF(L464-M464=INDEX(Matches!$G$2:$G$201,MATCH($A464&amp;"-5",Matches!$J$2:$J$201,0))-INDEX(Matches!$H$2:$H$201,MATCH($A464&amp;"-5",Matches!$J$2:$J$201,0)),3,2))))),""))</f>
        <v/>
      </c>
      <c r="AC464" s="12" t="str">
        <f aca="false">IF(OR($B464="",N464="",O464=""),"",IFERROR(IF(OR(INDEX(Matches!$I$2:$I$201,MATCH($A464&amp;"-6",Matches!$J$2:$J$201,0))="Void",INDEX(Matches!$G$2:$G$201,MATCH($A464&amp;"-6",Matches!$J$2:$J$201,0))="",INDEX(Matches!$H$2:$H$201,MATCH($A464&amp;"-6",Matches!$J$2:$J$201,0))=""),"",IF(AND($C464&lt;&gt;"",INDEX(Matches!$F$2:$F$201,MATCH($A464&amp;"-6",Matches!$J$2:$J$201,0))&lt;&gt;"",$C464&gt;=INDEX(Matches!$F$2:$F$201,MATCH($A464&amp;"-6",Matches!$J$2:$J$201,0))),"",IF(AND(N464=INDEX(Matches!$G$2:$G$201,MATCH($A464&amp;"-6",Matches!$J$2:$J$201,0)),O464=INDEX(Matches!$H$2:$H$201,MATCH($A464&amp;"-6",Matches!$J$2:$J$201,0))),5,IF(SIGN(N464-O464)&lt;&gt;SIGN(INDEX(Matches!$G$2:$G$201,MATCH($A464&amp;"-6",Matches!$J$2:$J$201,0))-INDEX(Matches!$H$2:$H$201,MATCH($A464&amp;"-6",Matches!$J$2:$J$201,0))),0,IF(N464-O464=INDEX(Matches!$G$2:$G$201,MATCH($A464&amp;"-6",Matches!$J$2:$J$201,0))-INDEX(Matches!$H$2:$H$201,MATCH($A464&amp;"-6",Matches!$J$2:$J$201,0)),3,2))))),""))</f>
        <v/>
      </c>
      <c r="AD464" s="12" t="str">
        <f aca="false">IF(OR($B464="",P464="",Q464=""),"",IFERROR(IF(OR(INDEX(Matches!$I$2:$I$201,MATCH($A464&amp;"-7",Matches!$J$2:$J$201,0))="Void",INDEX(Matches!$G$2:$G$201,MATCH($A464&amp;"-7",Matches!$J$2:$J$201,0))="",INDEX(Matches!$H$2:$H$201,MATCH($A464&amp;"-7",Matches!$J$2:$J$201,0))=""),"",IF(AND($C464&lt;&gt;"",INDEX(Matches!$F$2:$F$201,MATCH($A464&amp;"-7",Matches!$J$2:$J$201,0))&lt;&gt;"",$C464&gt;=INDEX(Matches!$F$2:$F$201,MATCH($A464&amp;"-7",Matches!$J$2:$J$201,0))),"",IF(AND(P464=INDEX(Matches!$G$2:$G$201,MATCH($A464&amp;"-7",Matches!$J$2:$J$201,0)),Q464=INDEX(Matches!$H$2:$H$201,MATCH($A464&amp;"-7",Matches!$J$2:$J$201,0))),5,IF(SIGN(P464-Q464)&lt;&gt;SIGN(INDEX(Matches!$G$2:$G$201,MATCH($A464&amp;"-7",Matches!$J$2:$J$201,0))-INDEX(Matches!$H$2:$H$201,MATCH($A464&amp;"-7",Matches!$J$2:$J$201,0))),0,IF(P464-Q464=INDEX(Matches!$G$2:$G$201,MATCH($A464&amp;"-7",Matches!$J$2:$J$201,0))-INDEX(Matches!$H$2:$H$201,MATCH($A464&amp;"-7",Matches!$J$2:$J$201,0)),3,2))))),""))</f>
        <v/>
      </c>
      <c r="AE464" s="12" t="str">
        <f aca="false">IF(OR($B464="",R464="",S464=""),"",IFERROR(IF(OR(INDEX(Matches!$I$2:$I$201,MATCH($A464&amp;"-8",Matches!$J$2:$J$201,0))="Void",INDEX(Matches!$G$2:$G$201,MATCH($A464&amp;"-8",Matches!$J$2:$J$201,0))="",INDEX(Matches!$H$2:$H$201,MATCH($A464&amp;"-8",Matches!$J$2:$J$201,0))=""),"",IF(AND($C464&lt;&gt;"",INDEX(Matches!$F$2:$F$201,MATCH($A464&amp;"-8",Matches!$J$2:$J$201,0))&lt;&gt;"",$C464&gt;=INDEX(Matches!$F$2:$F$201,MATCH($A464&amp;"-8",Matches!$J$2:$J$201,0))),"",IF(AND(R464=INDEX(Matches!$G$2:$G$201,MATCH($A464&amp;"-8",Matches!$J$2:$J$201,0)),S464=INDEX(Matches!$H$2:$H$201,MATCH($A464&amp;"-8",Matches!$J$2:$J$201,0))),5,IF(SIGN(R464-S464)&lt;&gt;SIGN(INDEX(Matches!$G$2:$G$201,MATCH($A464&amp;"-8",Matches!$J$2:$J$201,0))-INDEX(Matches!$H$2:$H$201,MATCH($A464&amp;"-8",Matches!$J$2:$J$201,0))),0,IF(R464-S464=INDEX(Matches!$G$2:$G$201,MATCH($A464&amp;"-8",Matches!$J$2:$J$201,0))-INDEX(Matches!$H$2:$H$201,MATCH($A464&amp;"-8",Matches!$J$2:$J$201,0)),3,2))))),""))</f>
        <v/>
      </c>
      <c r="AF464" s="12" t="str">
        <f aca="false">IF(OR($B464="",T464="",U464=""),"",IFERROR(IF(OR(INDEX(Matches!$I$2:$I$201,MATCH($A464&amp;"-9",Matches!$J$2:$J$201,0))="Void",INDEX(Matches!$G$2:$G$201,MATCH($A464&amp;"-9",Matches!$J$2:$J$201,0))="",INDEX(Matches!$H$2:$H$201,MATCH($A464&amp;"-9",Matches!$J$2:$J$201,0))=""),"",IF(AND($C464&lt;&gt;"",INDEX(Matches!$F$2:$F$201,MATCH($A464&amp;"-9",Matches!$J$2:$J$201,0))&lt;&gt;"",$C464&gt;=INDEX(Matches!$F$2:$F$201,MATCH($A464&amp;"-9",Matches!$J$2:$J$201,0))),"",IF(AND(T464=INDEX(Matches!$G$2:$G$201,MATCH($A464&amp;"-9",Matches!$J$2:$J$201,0)),U464=INDEX(Matches!$H$2:$H$201,MATCH($A464&amp;"-9",Matches!$J$2:$J$201,0))),5,IF(SIGN(T464-U464)&lt;&gt;SIGN(INDEX(Matches!$G$2:$G$201,MATCH($A464&amp;"-9",Matches!$J$2:$J$201,0))-INDEX(Matches!$H$2:$H$201,MATCH($A464&amp;"-9",Matches!$J$2:$J$201,0))),0,IF(T464-U464=INDEX(Matches!$G$2:$G$201,MATCH($A464&amp;"-9",Matches!$J$2:$J$201,0))-INDEX(Matches!$H$2:$H$201,MATCH($A464&amp;"-9",Matches!$J$2:$J$201,0)),3,2))))),""))</f>
        <v/>
      </c>
      <c r="AG464" s="12" t="str">
        <f aca="false">IF(OR($B464="",V464="",W464=""),"",IFERROR(IF(OR(INDEX(Matches!$I$2:$I$201,MATCH($A464&amp;"-10",Matches!$J$2:$J$201,0))="Void",INDEX(Matches!$G$2:$G$201,MATCH($A464&amp;"-10",Matches!$J$2:$J$201,0))="",INDEX(Matches!$H$2:$H$201,MATCH($A464&amp;"-10",Matches!$J$2:$J$201,0))=""),"",IF(AND($C464&lt;&gt;"",INDEX(Matches!$F$2:$F$201,MATCH($A464&amp;"-10",Matches!$J$2:$J$201,0))&lt;&gt;"",$C464&gt;=INDEX(Matches!$F$2:$F$201,MATCH($A464&amp;"-10",Matches!$J$2:$J$201,0))),"",IF(AND(V464=INDEX(Matches!$G$2:$G$201,MATCH($A464&amp;"-10",Matches!$J$2:$J$201,0)),W464=INDEX(Matches!$H$2:$H$201,MATCH($A464&amp;"-10",Matches!$J$2:$J$201,0))),5,IF(SIGN(V464-W464)&lt;&gt;SIGN(INDEX(Matches!$G$2:$G$201,MATCH($A464&amp;"-10",Matches!$J$2:$J$201,0))-INDEX(Matches!$H$2:$H$201,MATCH($A464&amp;"-10",Matches!$J$2:$J$201,0))),0,IF(V464-W464=INDEX(Matches!$G$2:$G$201,MATCH($A464&amp;"-10",Matches!$J$2:$J$201,0))-INDEX(Matches!$H$2:$H$201,MATCH($A464&amp;"-10",Matches!$J$2:$J$201,0)),3,2))))),""))</f>
        <v/>
      </c>
      <c r="AH464" s="13" t="str">
        <f aca="false">IF($B464="","",SUM(X464:AG464))</f>
        <v/>
      </c>
      <c r="AI464" s="12" t="str">
        <f aca="false">IF($B464="","",COUNTIF(X464:AG464,5))</f>
        <v/>
      </c>
      <c r="AJ464" s="12" t="str">
        <f aca="false">IF($B464="","",COUNTIF(X464:AG464,"&gt;=2"))</f>
        <v/>
      </c>
      <c r="AK464" s="12" t="str">
        <f aca="false">IF($B464="","",COUNT(X464:AG464))</f>
        <v/>
      </c>
    </row>
    <row r="465" customFormat="false" ht="15" hidden="false" customHeight="false" outlineLevel="0" collapsed="false">
      <c r="A465" s="7"/>
      <c r="B465" s="7"/>
      <c r="C465" s="11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12" t="str">
        <f aca="false">IF(OR($B465="",D465="",E465=""),"",IFERROR(IF(OR(INDEX(Matches!$I$2:$I$201,MATCH($A465&amp;"-1",Matches!$J$2:$J$201,0))="Void",INDEX(Matches!$G$2:$G$201,MATCH($A465&amp;"-1",Matches!$J$2:$J$201,0))="",INDEX(Matches!$H$2:$H$201,MATCH($A465&amp;"-1",Matches!$J$2:$J$201,0))=""),"",IF(AND($C465&lt;&gt;"",INDEX(Matches!$F$2:$F$201,MATCH($A465&amp;"-1",Matches!$J$2:$J$201,0))&lt;&gt;"",$C465&gt;=INDEX(Matches!$F$2:$F$201,MATCH($A465&amp;"-1",Matches!$J$2:$J$201,0))),"",IF(AND(D465=INDEX(Matches!$G$2:$G$201,MATCH($A465&amp;"-1",Matches!$J$2:$J$201,0)),E465=INDEX(Matches!$H$2:$H$201,MATCH($A465&amp;"-1",Matches!$J$2:$J$201,0))),5,IF(SIGN(D465-E465)&lt;&gt;SIGN(INDEX(Matches!$G$2:$G$201,MATCH($A465&amp;"-1",Matches!$J$2:$J$201,0))-INDEX(Matches!$H$2:$H$201,MATCH($A465&amp;"-1",Matches!$J$2:$J$201,0))),0,IF(D465-E465=INDEX(Matches!$G$2:$G$201,MATCH($A465&amp;"-1",Matches!$J$2:$J$201,0))-INDEX(Matches!$H$2:$H$201,MATCH($A465&amp;"-1",Matches!$J$2:$J$201,0)),3,2))))),""))</f>
        <v/>
      </c>
      <c r="Y465" s="12" t="str">
        <f aca="false">IF(OR($B465="",F465="",G465=""),"",IFERROR(IF(OR(INDEX(Matches!$I$2:$I$201,MATCH($A465&amp;"-2",Matches!$J$2:$J$201,0))="Void",INDEX(Matches!$G$2:$G$201,MATCH($A465&amp;"-2",Matches!$J$2:$J$201,0))="",INDEX(Matches!$H$2:$H$201,MATCH($A465&amp;"-2",Matches!$J$2:$J$201,0))=""),"",IF(AND($C465&lt;&gt;"",INDEX(Matches!$F$2:$F$201,MATCH($A465&amp;"-2",Matches!$J$2:$J$201,0))&lt;&gt;"",$C465&gt;=INDEX(Matches!$F$2:$F$201,MATCH($A465&amp;"-2",Matches!$J$2:$J$201,0))),"",IF(AND(F465=INDEX(Matches!$G$2:$G$201,MATCH($A465&amp;"-2",Matches!$J$2:$J$201,0)),G465=INDEX(Matches!$H$2:$H$201,MATCH($A465&amp;"-2",Matches!$J$2:$J$201,0))),5,IF(SIGN(F465-G465)&lt;&gt;SIGN(INDEX(Matches!$G$2:$G$201,MATCH($A465&amp;"-2",Matches!$J$2:$J$201,0))-INDEX(Matches!$H$2:$H$201,MATCH($A465&amp;"-2",Matches!$J$2:$J$201,0))),0,IF(F465-G465=INDEX(Matches!$G$2:$G$201,MATCH($A465&amp;"-2",Matches!$J$2:$J$201,0))-INDEX(Matches!$H$2:$H$201,MATCH($A465&amp;"-2",Matches!$J$2:$J$201,0)),3,2))))),""))</f>
        <v/>
      </c>
      <c r="Z465" s="12" t="str">
        <f aca="false">IF(OR($B465="",H465="",I465=""),"",IFERROR(IF(OR(INDEX(Matches!$I$2:$I$201,MATCH($A465&amp;"-3",Matches!$J$2:$J$201,0))="Void",INDEX(Matches!$G$2:$G$201,MATCH($A465&amp;"-3",Matches!$J$2:$J$201,0))="",INDEX(Matches!$H$2:$H$201,MATCH($A465&amp;"-3",Matches!$J$2:$J$201,0))=""),"",IF(AND($C465&lt;&gt;"",INDEX(Matches!$F$2:$F$201,MATCH($A465&amp;"-3",Matches!$J$2:$J$201,0))&lt;&gt;"",$C465&gt;=INDEX(Matches!$F$2:$F$201,MATCH($A465&amp;"-3",Matches!$J$2:$J$201,0))),"",IF(AND(H465=INDEX(Matches!$G$2:$G$201,MATCH($A465&amp;"-3",Matches!$J$2:$J$201,0)),I465=INDEX(Matches!$H$2:$H$201,MATCH($A465&amp;"-3",Matches!$J$2:$J$201,0))),5,IF(SIGN(H465-I465)&lt;&gt;SIGN(INDEX(Matches!$G$2:$G$201,MATCH($A465&amp;"-3",Matches!$J$2:$J$201,0))-INDEX(Matches!$H$2:$H$201,MATCH($A465&amp;"-3",Matches!$J$2:$J$201,0))),0,IF(H465-I465=INDEX(Matches!$G$2:$G$201,MATCH($A465&amp;"-3",Matches!$J$2:$J$201,0))-INDEX(Matches!$H$2:$H$201,MATCH($A465&amp;"-3",Matches!$J$2:$J$201,0)),3,2))))),""))</f>
        <v/>
      </c>
      <c r="AA465" s="12" t="str">
        <f aca="false">IF(OR($B465="",J465="",K465=""),"",IFERROR(IF(OR(INDEX(Matches!$I$2:$I$201,MATCH($A465&amp;"-4",Matches!$J$2:$J$201,0))="Void",INDEX(Matches!$G$2:$G$201,MATCH($A465&amp;"-4",Matches!$J$2:$J$201,0))="",INDEX(Matches!$H$2:$H$201,MATCH($A465&amp;"-4",Matches!$J$2:$J$201,0))=""),"",IF(AND($C465&lt;&gt;"",INDEX(Matches!$F$2:$F$201,MATCH($A465&amp;"-4",Matches!$J$2:$J$201,0))&lt;&gt;"",$C465&gt;=INDEX(Matches!$F$2:$F$201,MATCH($A465&amp;"-4",Matches!$J$2:$J$201,0))),"",IF(AND(J465=INDEX(Matches!$G$2:$G$201,MATCH($A465&amp;"-4",Matches!$J$2:$J$201,0)),K465=INDEX(Matches!$H$2:$H$201,MATCH($A465&amp;"-4",Matches!$J$2:$J$201,0))),5,IF(SIGN(J465-K465)&lt;&gt;SIGN(INDEX(Matches!$G$2:$G$201,MATCH($A465&amp;"-4",Matches!$J$2:$J$201,0))-INDEX(Matches!$H$2:$H$201,MATCH($A465&amp;"-4",Matches!$J$2:$J$201,0))),0,IF(J465-K465=INDEX(Matches!$G$2:$G$201,MATCH($A465&amp;"-4",Matches!$J$2:$J$201,0))-INDEX(Matches!$H$2:$H$201,MATCH($A465&amp;"-4",Matches!$J$2:$J$201,0)),3,2))))),""))</f>
        <v/>
      </c>
      <c r="AB465" s="12" t="str">
        <f aca="false">IF(OR($B465="",L465="",M465=""),"",IFERROR(IF(OR(INDEX(Matches!$I$2:$I$201,MATCH($A465&amp;"-5",Matches!$J$2:$J$201,0))="Void",INDEX(Matches!$G$2:$G$201,MATCH($A465&amp;"-5",Matches!$J$2:$J$201,0))="",INDEX(Matches!$H$2:$H$201,MATCH($A465&amp;"-5",Matches!$J$2:$J$201,0))=""),"",IF(AND($C465&lt;&gt;"",INDEX(Matches!$F$2:$F$201,MATCH($A465&amp;"-5",Matches!$J$2:$J$201,0))&lt;&gt;"",$C465&gt;=INDEX(Matches!$F$2:$F$201,MATCH($A465&amp;"-5",Matches!$J$2:$J$201,0))),"",IF(AND(L465=INDEX(Matches!$G$2:$G$201,MATCH($A465&amp;"-5",Matches!$J$2:$J$201,0)),M465=INDEX(Matches!$H$2:$H$201,MATCH($A465&amp;"-5",Matches!$J$2:$J$201,0))),5,IF(SIGN(L465-M465)&lt;&gt;SIGN(INDEX(Matches!$G$2:$G$201,MATCH($A465&amp;"-5",Matches!$J$2:$J$201,0))-INDEX(Matches!$H$2:$H$201,MATCH($A465&amp;"-5",Matches!$J$2:$J$201,0))),0,IF(L465-M465=INDEX(Matches!$G$2:$G$201,MATCH($A465&amp;"-5",Matches!$J$2:$J$201,0))-INDEX(Matches!$H$2:$H$201,MATCH($A465&amp;"-5",Matches!$J$2:$J$201,0)),3,2))))),""))</f>
        <v/>
      </c>
      <c r="AC465" s="12" t="str">
        <f aca="false">IF(OR($B465="",N465="",O465=""),"",IFERROR(IF(OR(INDEX(Matches!$I$2:$I$201,MATCH($A465&amp;"-6",Matches!$J$2:$J$201,0))="Void",INDEX(Matches!$G$2:$G$201,MATCH($A465&amp;"-6",Matches!$J$2:$J$201,0))="",INDEX(Matches!$H$2:$H$201,MATCH($A465&amp;"-6",Matches!$J$2:$J$201,0))=""),"",IF(AND($C465&lt;&gt;"",INDEX(Matches!$F$2:$F$201,MATCH($A465&amp;"-6",Matches!$J$2:$J$201,0))&lt;&gt;"",$C465&gt;=INDEX(Matches!$F$2:$F$201,MATCH($A465&amp;"-6",Matches!$J$2:$J$201,0))),"",IF(AND(N465=INDEX(Matches!$G$2:$G$201,MATCH($A465&amp;"-6",Matches!$J$2:$J$201,0)),O465=INDEX(Matches!$H$2:$H$201,MATCH($A465&amp;"-6",Matches!$J$2:$J$201,0))),5,IF(SIGN(N465-O465)&lt;&gt;SIGN(INDEX(Matches!$G$2:$G$201,MATCH($A465&amp;"-6",Matches!$J$2:$J$201,0))-INDEX(Matches!$H$2:$H$201,MATCH($A465&amp;"-6",Matches!$J$2:$J$201,0))),0,IF(N465-O465=INDEX(Matches!$G$2:$G$201,MATCH($A465&amp;"-6",Matches!$J$2:$J$201,0))-INDEX(Matches!$H$2:$H$201,MATCH($A465&amp;"-6",Matches!$J$2:$J$201,0)),3,2))))),""))</f>
        <v/>
      </c>
      <c r="AD465" s="12" t="str">
        <f aca="false">IF(OR($B465="",P465="",Q465=""),"",IFERROR(IF(OR(INDEX(Matches!$I$2:$I$201,MATCH($A465&amp;"-7",Matches!$J$2:$J$201,0))="Void",INDEX(Matches!$G$2:$G$201,MATCH($A465&amp;"-7",Matches!$J$2:$J$201,0))="",INDEX(Matches!$H$2:$H$201,MATCH($A465&amp;"-7",Matches!$J$2:$J$201,0))=""),"",IF(AND($C465&lt;&gt;"",INDEX(Matches!$F$2:$F$201,MATCH($A465&amp;"-7",Matches!$J$2:$J$201,0))&lt;&gt;"",$C465&gt;=INDEX(Matches!$F$2:$F$201,MATCH($A465&amp;"-7",Matches!$J$2:$J$201,0))),"",IF(AND(P465=INDEX(Matches!$G$2:$G$201,MATCH($A465&amp;"-7",Matches!$J$2:$J$201,0)),Q465=INDEX(Matches!$H$2:$H$201,MATCH($A465&amp;"-7",Matches!$J$2:$J$201,0))),5,IF(SIGN(P465-Q465)&lt;&gt;SIGN(INDEX(Matches!$G$2:$G$201,MATCH($A465&amp;"-7",Matches!$J$2:$J$201,0))-INDEX(Matches!$H$2:$H$201,MATCH($A465&amp;"-7",Matches!$J$2:$J$201,0))),0,IF(P465-Q465=INDEX(Matches!$G$2:$G$201,MATCH($A465&amp;"-7",Matches!$J$2:$J$201,0))-INDEX(Matches!$H$2:$H$201,MATCH($A465&amp;"-7",Matches!$J$2:$J$201,0)),3,2))))),""))</f>
        <v/>
      </c>
      <c r="AE465" s="12" t="str">
        <f aca="false">IF(OR($B465="",R465="",S465=""),"",IFERROR(IF(OR(INDEX(Matches!$I$2:$I$201,MATCH($A465&amp;"-8",Matches!$J$2:$J$201,0))="Void",INDEX(Matches!$G$2:$G$201,MATCH($A465&amp;"-8",Matches!$J$2:$J$201,0))="",INDEX(Matches!$H$2:$H$201,MATCH($A465&amp;"-8",Matches!$J$2:$J$201,0))=""),"",IF(AND($C465&lt;&gt;"",INDEX(Matches!$F$2:$F$201,MATCH($A465&amp;"-8",Matches!$J$2:$J$201,0))&lt;&gt;"",$C465&gt;=INDEX(Matches!$F$2:$F$201,MATCH($A465&amp;"-8",Matches!$J$2:$J$201,0))),"",IF(AND(R465=INDEX(Matches!$G$2:$G$201,MATCH($A465&amp;"-8",Matches!$J$2:$J$201,0)),S465=INDEX(Matches!$H$2:$H$201,MATCH($A465&amp;"-8",Matches!$J$2:$J$201,0))),5,IF(SIGN(R465-S465)&lt;&gt;SIGN(INDEX(Matches!$G$2:$G$201,MATCH($A465&amp;"-8",Matches!$J$2:$J$201,0))-INDEX(Matches!$H$2:$H$201,MATCH($A465&amp;"-8",Matches!$J$2:$J$201,0))),0,IF(R465-S465=INDEX(Matches!$G$2:$G$201,MATCH($A465&amp;"-8",Matches!$J$2:$J$201,0))-INDEX(Matches!$H$2:$H$201,MATCH($A465&amp;"-8",Matches!$J$2:$J$201,0)),3,2))))),""))</f>
        <v/>
      </c>
      <c r="AF465" s="12" t="str">
        <f aca="false">IF(OR($B465="",T465="",U465=""),"",IFERROR(IF(OR(INDEX(Matches!$I$2:$I$201,MATCH($A465&amp;"-9",Matches!$J$2:$J$201,0))="Void",INDEX(Matches!$G$2:$G$201,MATCH($A465&amp;"-9",Matches!$J$2:$J$201,0))="",INDEX(Matches!$H$2:$H$201,MATCH($A465&amp;"-9",Matches!$J$2:$J$201,0))=""),"",IF(AND($C465&lt;&gt;"",INDEX(Matches!$F$2:$F$201,MATCH($A465&amp;"-9",Matches!$J$2:$J$201,0))&lt;&gt;"",$C465&gt;=INDEX(Matches!$F$2:$F$201,MATCH($A465&amp;"-9",Matches!$J$2:$J$201,0))),"",IF(AND(T465=INDEX(Matches!$G$2:$G$201,MATCH($A465&amp;"-9",Matches!$J$2:$J$201,0)),U465=INDEX(Matches!$H$2:$H$201,MATCH($A465&amp;"-9",Matches!$J$2:$J$201,0))),5,IF(SIGN(T465-U465)&lt;&gt;SIGN(INDEX(Matches!$G$2:$G$201,MATCH($A465&amp;"-9",Matches!$J$2:$J$201,0))-INDEX(Matches!$H$2:$H$201,MATCH($A465&amp;"-9",Matches!$J$2:$J$201,0))),0,IF(T465-U465=INDEX(Matches!$G$2:$G$201,MATCH($A465&amp;"-9",Matches!$J$2:$J$201,0))-INDEX(Matches!$H$2:$H$201,MATCH($A465&amp;"-9",Matches!$J$2:$J$201,0)),3,2))))),""))</f>
        <v/>
      </c>
      <c r="AG465" s="12" t="str">
        <f aca="false">IF(OR($B465="",V465="",W465=""),"",IFERROR(IF(OR(INDEX(Matches!$I$2:$I$201,MATCH($A465&amp;"-10",Matches!$J$2:$J$201,0))="Void",INDEX(Matches!$G$2:$G$201,MATCH($A465&amp;"-10",Matches!$J$2:$J$201,0))="",INDEX(Matches!$H$2:$H$201,MATCH($A465&amp;"-10",Matches!$J$2:$J$201,0))=""),"",IF(AND($C465&lt;&gt;"",INDEX(Matches!$F$2:$F$201,MATCH($A465&amp;"-10",Matches!$J$2:$J$201,0))&lt;&gt;"",$C465&gt;=INDEX(Matches!$F$2:$F$201,MATCH($A465&amp;"-10",Matches!$J$2:$J$201,0))),"",IF(AND(V465=INDEX(Matches!$G$2:$G$201,MATCH($A465&amp;"-10",Matches!$J$2:$J$201,0)),W465=INDEX(Matches!$H$2:$H$201,MATCH($A465&amp;"-10",Matches!$J$2:$J$201,0))),5,IF(SIGN(V465-W465)&lt;&gt;SIGN(INDEX(Matches!$G$2:$G$201,MATCH($A465&amp;"-10",Matches!$J$2:$J$201,0))-INDEX(Matches!$H$2:$H$201,MATCH($A465&amp;"-10",Matches!$J$2:$J$201,0))),0,IF(V465-W465=INDEX(Matches!$G$2:$G$201,MATCH($A465&amp;"-10",Matches!$J$2:$J$201,0))-INDEX(Matches!$H$2:$H$201,MATCH($A465&amp;"-10",Matches!$J$2:$J$201,0)),3,2))))),""))</f>
        <v/>
      </c>
      <c r="AH465" s="13" t="str">
        <f aca="false">IF($B465="","",SUM(X465:AG465))</f>
        <v/>
      </c>
      <c r="AI465" s="12" t="str">
        <f aca="false">IF($B465="","",COUNTIF(X465:AG465,5))</f>
        <v/>
      </c>
      <c r="AJ465" s="12" t="str">
        <f aca="false">IF($B465="","",COUNTIF(X465:AG465,"&gt;=2"))</f>
        <v/>
      </c>
      <c r="AK465" s="12" t="str">
        <f aca="false">IF($B465="","",COUNT(X465:AG465))</f>
        <v/>
      </c>
    </row>
    <row r="466" customFormat="false" ht="15" hidden="false" customHeight="false" outlineLevel="0" collapsed="false">
      <c r="A466" s="7"/>
      <c r="B466" s="7"/>
      <c r="C466" s="11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12" t="str">
        <f aca="false">IF(OR($B466="",D466="",E466=""),"",IFERROR(IF(OR(INDEX(Matches!$I$2:$I$201,MATCH($A466&amp;"-1",Matches!$J$2:$J$201,0))="Void",INDEX(Matches!$G$2:$G$201,MATCH($A466&amp;"-1",Matches!$J$2:$J$201,0))="",INDEX(Matches!$H$2:$H$201,MATCH($A466&amp;"-1",Matches!$J$2:$J$201,0))=""),"",IF(AND($C466&lt;&gt;"",INDEX(Matches!$F$2:$F$201,MATCH($A466&amp;"-1",Matches!$J$2:$J$201,0))&lt;&gt;"",$C466&gt;=INDEX(Matches!$F$2:$F$201,MATCH($A466&amp;"-1",Matches!$J$2:$J$201,0))),"",IF(AND(D466=INDEX(Matches!$G$2:$G$201,MATCH($A466&amp;"-1",Matches!$J$2:$J$201,0)),E466=INDEX(Matches!$H$2:$H$201,MATCH($A466&amp;"-1",Matches!$J$2:$J$201,0))),5,IF(SIGN(D466-E466)&lt;&gt;SIGN(INDEX(Matches!$G$2:$G$201,MATCH($A466&amp;"-1",Matches!$J$2:$J$201,0))-INDEX(Matches!$H$2:$H$201,MATCH($A466&amp;"-1",Matches!$J$2:$J$201,0))),0,IF(D466-E466=INDEX(Matches!$G$2:$G$201,MATCH($A466&amp;"-1",Matches!$J$2:$J$201,0))-INDEX(Matches!$H$2:$H$201,MATCH($A466&amp;"-1",Matches!$J$2:$J$201,0)),3,2))))),""))</f>
        <v/>
      </c>
      <c r="Y466" s="12" t="str">
        <f aca="false">IF(OR($B466="",F466="",G466=""),"",IFERROR(IF(OR(INDEX(Matches!$I$2:$I$201,MATCH($A466&amp;"-2",Matches!$J$2:$J$201,0))="Void",INDEX(Matches!$G$2:$G$201,MATCH($A466&amp;"-2",Matches!$J$2:$J$201,0))="",INDEX(Matches!$H$2:$H$201,MATCH($A466&amp;"-2",Matches!$J$2:$J$201,0))=""),"",IF(AND($C466&lt;&gt;"",INDEX(Matches!$F$2:$F$201,MATCH($A466&amp;"-2",Matches!$J$2:$J$201,0))&lt;&gt;"",$C466&gt;=INDEX(Matches!$F$2:$F$201,MATCH($A466&amp;"-2",Matches!$J$2:$J$201,0))),"",IF(AND(F466=INDEX(Matches!$G$2:$G$201,MATCH($A466&amp;"-2",Matches!$J$2:$J$201,0)),G466=INDEX(Matches!$H$2:$H$201,MATCH($A466&amp;"-2",Matches!$J$2:$J$201,0))),5,IF(SIGN(F466-G466)&lt;&gt;SIGN(INDEX(Matches!$G$2:$G$201,MATCH($A466&amp;"-2",Matches!$J$2:$J$201,0))-INDEX(Matches!$H$2:$H$201,MATCH($A466&amp;"-2",Matches!$J$2:$J$201,0))),0,IF(F466-G466=INDEX(Matches!$G$2:$G$201,MATCH($A466&amp;"-2",Matches!$J$2:$J$201,0))-INDEX(Matches!$H$2:$H$201,MATCH($A466&amp;"-2",Matches!$J$2:$J$201,0)),3,2))))),""))</f>
        <v/>
      </c>
      <c r="Z466" s="12" t="str">
        <f aca="false">IF(OR($B466="",H466="",I466=""),"",IFERROR(IF(OR(INDEX(Matches!$I$2:$I$201,MATCH($A466&amp;"-3",Matches!$J$2:$J$201,0))="Void",INDEX(Matches!$G$2:$G$201,MATCH($A466&amp;"-3",Matches!$J$2:$J$201,0))="",INDEX(Matches!$H$2:$H$201,MATCH($A466&amp;"-3",Matches!$J$2:$J$201,0))=""),"",IF(AND($C466&lt;&gt;"",INDEX(Matches!$F$2:$F$201,MATCH($A466&amp;"-3",Matches!$J$2:$J$201,0))&lt;&gt;"",$C466&gt;=INDEX(Matches!$F$2:$F$201,MATCH($A466&amp;"-3",Matches!$J$2:$J$201,0))),"",IF(AND(H466=INDEX(Matches!$G$2:$G$201,MATCH($A466&amp;"-3",Matches!$J$2:$J$201,0)),I466=INDEX(Matches!$H$2:$H$201,MATCH($A466&amp;"-3",Matches!$J$2:$J$201,0))),5,IF(SIGN(H466-I466)&lt;&gt;SIGN(INDEX(Matches!$G$2:$G$201,MATCH($A466&amp;"-3",Matches!$J$2:$J$201,0))-INDEX(Matches!$H$2:$H$201,MATCH($A466&amp;"-3",Matches!$J$2:$J$201,0))),0,IF(H466-I466=INDEX(Matches!$G$2:$G$201,MATCH($A466&amp;"-3",Matches!$J$2:$J$201,0))-INDEX(Matches!$H$2:$H$201,MATCH($A466&amp;"-3",Matches!$J$2:$J$201,0)),3,2))))),""))</f>
        <v/>
      </c>
      <c r="AA466" s="12" t="str">
        <f aca="false">IF(OR($B466="",J466="",K466=""),"",IFERROR(IF(OR(INDEX(Matches!$I$2:$I$201,MATCH($A466&amp;"-4",Matches!$J$2:$J$201,0))="Void",INDEX(Matches!$G$2:$G$201,MATCH($A466&amp;"-4",Matches!$J$2:$J$201,0))="",INDEX(Matches!$H$2:$H$201,MATCH($A466&amp;"-4",Matches!$J$2:$J$201,0))=""),"",IF(AND($C466&lt;&gt;"",INDEX(Matches!$F$2:$F$201,MATCH($A466&amp;"-4",Matches!$J$2:$J$201,0))&lt;&gt;"",$C466&gt;=INDEX(Matches!$F$2:$F$201,MATCH($A466&amp;"-4",Matches!$J$2:$J$201,0))),"",IF(AND(J466=INDEX(Matches!$G$2:$G$201,MATCH($A466&amp;"-4",Matches!$J$2:$J$201,0)),K466=INDEX(Matches!$H$2:$H$201,MATCH($A466&amp;"-4",Matches!$J$2:$J$201,0))),5,IF(SIGN(J466-K466)&lt;&gt;SIGN(INDEX(Matches!$G$2:$G$201,MATCH($A466&amp;"-4",Matches!$J$2:$J$201,0))-INDEX(Matches!$H$2:$H$201,MATCH($A466&amp;"-4",Matches!$J$2:$J$201,0))),0,IF(J466-K466=INDEX(Matches!$G$2:$G$201,MATCH($A466&amp;"-4",Matches!$J$2:$J$201,0))-INDEX(Matches!$H$2:$H$201,MATCH($A466&amp;"-4",Matches!$J$2:$J$201,0)),3,2))))),""))</f>
        <v/>
      </c>
      <c r="AB466" s="12" t="str">
        <f aca="false">IF(OR($B466="",L466="",M466=""),"",IFERROR(IF(OR(INDEX(Matches!$I$2:$I$201,MATCH($A466&amp;"-5",Matches!$J$2:$J$201,0))="Void",INDEX(Matches!$G$2:$G$201,MATCH($A466&amp;"-5",Matches!$J$2:$J$201,0))="",INDEX(Matches!$H$2:$H$201,MATCH($A466&amp;"-5",Matches!$J$2:$J$201,0))=""),"",IF(AND($C466&lt;&gt;"",INDEX(Matches!$F$2:$F$201,MATCH($A466&amp;"-5",Matches!$J$2:$J$201,0))&lt;&gt;"",$C466&gt;=INDEX(Matches!$F$2:$F$201,MATCH($A466&amp;"-5",Matches!$J$2:$J$201,0))),"",IF(AND(L466=INDEX(Matches!$G$2:$G$201,MATCH($A466&amp;"-5",Matches!$J$2:$J$201,0)),M466=INDEX(Matches!$H$2:$H$201,MATCH($A466&amp;"-5",Matches!$J$2:$J$201,0))),5,IF(SIGN(L466-M466)&lt;&gt;SIGN(INDEX(Matches!$G$2:$G$201,MATCH($A466&amp;"-5",Matches!$J$2:$J$201,0))-INDEX(Matches!$H$2:$H$201,MATCH($A466&amp;"-5",Matches!$J$2:$J$201,0))),0,IF(L466-M466=INDEX(Matches!$G$2:$G$201,MATCH($A466&amp;"-5",Matches!$J$2:$J$201,0))-INDEX(Matches!$H$2:$H$201,MATCH($A466&amp;"-5",Matches!$J$2:$J$201,0)),3,2))))),""))</f>
        <v/>
      </c>
      <c r="AC466" s="12" t="str">
        <f aca="false">IF(OR($B466="",N466="",O466=""),"",IFERROR(IF(OR(INDEX(Matches!$I$2:$I$201,MATCH($A466&amp;"-6",Matches!$J$2:$J$201,0))="Void",INDEX(Matches!$G$2:$G$201,MATCH($A466&amp;"-6",Matches!$J$2:$J$201,0))="",INDEX(Matches!$H$2:$H$201,MATCH($A466&amp;"-6",Matches!$J$2:$J$201,0))=""),"",IF(AND($C466&lt;&gt;"",INDEX(Matches!$F$2:$F$201,MATCH($A466&amp;"-6",Matches!$J$2:$J$201,0))&lt;&gt;"",$C466&gt;=INDEX(Matches!$F$2:$F$201,MATCH($A466&amp;"-6",Matches!$J$2:$J$201,0))),"",IF(AND(N466=INDEX(Matches!$G$2:$G$201,MATCH($A466&amp;"-6",Matches!$J$2:$J$201,0)),O466=INDEX(Matches!$H$2:$H$201,MATCH($A466&amp;"-6",Matches!$J$2:$J$201,0))),5,IF(SIGN(N466-O466)&lt;&gt;SIGN(INDEX(Matches!$G$2:$G$201,MATCH($A466&amp;"-6",Matches!$J$2:$J$201,0))-INDEX(Matches!$H$2:$H$201,MATCH($A466&amp;"-6",Matches!$J$2:$J$201,0))),0,IF(N466-O466=INDEX(Matches!$G$2:$G$201,MATCH($A466&amp;"-6",Matches!$J$2:$J$201,0))-INDEX(Matches!$H$2:$H$201,MATCH($A466&amp;"-6",Matches!$J$2:$J$201,0)),3,2))))),""))</f>
        <v/>
      </c>
      <c r="AD466" s="12" t="str">
        <f aca="false">IF(OR($B466="",P466="",Q466=""),"",IFERROR(IF(OR(INDEX(Matches!$I$2:$I$201,MATCH($A466&amp;"-7",Matches!$J$2:$J$201,0))="Void",INDEX(Matches!$G$2:$G$201,MATCH($A466&amp;"-7",Matches!$J$2:$J$201,0))="",INDEX(Matches!$H$2:$H$201,MATCH($A466&amp;"-7",Matches!$J$2:$J$201,0))=""),"",IF(AND($C466&lt;&gt;"",INDEX(Matches!$F$2:$F$201,MATCH($A466&amp;"-7",Matches!$J$2:$J$201,0))&lt;&gt;"",$C466&gt;=INDEX(Matches!$F$2:$F$201,MATCH($A466&amp;"-7",Matches!$J$2:$J$201,0))),"",IF(AND(P466=INDEX(Matches!$G$2:$G$201,MATCH($A466&amp;"-7",Matches!$J$2:$J$201,0)),Q466=INDEX(Matches!$H$2:$H$201,MATCH($A466&amp;"-7",Matches!$J$2:$J$201,0))),5,IF(SIGN(P466-Q466)&lt;&gt;SIGN(INDEX(Matches!$G$2:$G$201,MATCH($A466&amp;"-7",Matches!$J$2:$J$201,0))-INDEX(Matches!$H$2:$H$201,MATCH($A466&amp;"-7",Matches!$J$2:$J$201,0))),0,IF(P466-Q466=INDEX(Matches!$G$2:$G$201,MATCH($A466&amp;"-7",Matches!$J$2:$J$201,0))-INDEX(Matches!$H$2:$H$201,MATCH($A466&amp;"-7",Matches!$J$2:$J$201,0)),3,2))))),""))</f>
        <v/>
      </c>
      <c r="AE466" s="12" t="str">
        <f aca="false">IF(OR($B466="",R466="",S466=""),"",IFERROR(IF(OR(INDEX(Matches!$I$2:$I$201,MATCH($A466&amp;"-8",Matches!$J$2:$J$201,0))="Void",INDEX(Matches!$G$2:$G$201,MATCH($A466&amp;"-8",Matches!$J$2:$J$201,0))="",INDEX(Matches!$H$2:$H$201,MATCH($A466&amp;"-8",Matches!$J$2:$J$201,0))=""),"",IF(AND($C466&lt;&gt;"",INDEX(Matches!$F$2:$F$201,MATCH($A466&amp;"-8",Matches!$J$2:$J$201,0))&lt;&gt;"",$C466&gt;=INDEX(Matches!$F$2:$F$201,MATCH($A466&amp;"-8",Matches!$J$2:$J$201,0))),"",IF(AND(R466=INDEX(Matches!$G$2:$G$201,MATCH($A466&amp;"-8",Matches!$J$2:$J$201,0)),S466=INDEX(Matches!$H$2:$H$201,MATCH($A466&amp;"-8",Matches!$J$2:$J$201,0))),5,IF(SIGN(R466-S466)&lt;&gt;SIGN(INDEX(Matches!$G$2:$G$201,MATCH($A466&amp;"-8",Matches!$J$2:$J$201,0))-INDEX(Matches!$H$2:$H$201,MATCH($A466&amp;"-8",Matches!$J$2:$J$201,0))),0,IF(R466-S466=INDEX(Matches!$G$2:$G$201,MATCH($A466&amp;"-8",Matches!$J$2:$J$201,0))-INDEX(Matches!$H$2:$H$201,MATCH($A466&amp;"-8",Matches!$J$2:$J$201,0)),3,2))))),""))</f>
        <v/>
      </c>
      <c r="AF466" s="12" t="str">
        <f aca="false">IF(OR($B466="",T466="",U466=""),"",IFERROR(IF(OR(INDEX(Matches!$I$2:$I$201,MATCH($A466&amp;"-9",Matches!$J$2:$J$201,0))="Void",INDEX(Matches!$G$2:$G$201,MATCH($A466&amp;"-9",Matches!$J$2:$J$201,0))="",INDEX(Matches!$H$2:$H$201,MATCH($A466&amp;"-9",Matches!$J$2:$J$201,0))=""),"",IF(AND($C466&lt;&gt;"",INDEX(Matches!$F$2:$F$201,MATCH($A466&amp;"-9",Matches!$J$2:$J$201,0))&lt;&gt;"",$C466&gt;=INDEX(Matches!$F$2:$F$201,MATCH($A466&amp;"-9",Matches!$J$2:$J$201,0))),"",IF(AND(T466=INDEX(Matches!$G$2:$G$201,MATCH($A466&amp;"-9",Matches!$J$2:$J$201,0)),U466=INDEX(Matches!$H$2:$H$201,MATCH($A466&amp;"-9",Matches!$J$2:$J$201,0))),5,IF(SIGN(T466-U466)&lt;&gt;SIGN(INDEX(Matches!$G$2:$G$201,MATCH($A466&amp;"-9",Matches!$J$2:$J$201,0))-INDEX(Matches!$H$2:$H$201,MATCH($A466&amp;"-9",Matches!$J$2:$J$201,0))),0,IF(T466-U466=INDEX(Matches!$G$2:$G$201,MATCH($A466&amp;"-9",Matches!$J$2:$J$201,0))-INDEX(Matches!$H$2:$H$201,MATCH($A466&amp;"-9",Matches!$J$2:$J$201,0)),3,2))))),""))</f>
        <v/>
      </c>
      <c r="AG466" s="12" t="str">
        <f aca="false">IF(OR($B466="",V466="",W466=""),"",IFERROR(IF(OR(INDEX(Matches!$I$2:$I$201,MATCH($A466&amp;"-10",Matches!$J$2:$J$201,0))="Void",INDEX(Matches!$G$2:$G$201,MATCH($A466&amp;"-10",Matches!$J$2:$J$201,0))="",INDEX(Matches!$H$2:$H$201,MATCH($A466&amp;"-10",Matches!$J$2:$J$201,0))=""),"",IF(AND($C466&lt;&gt;"",INDEX(Matches!$F$2:$F$201,MATCH($A466&amp;"-10",Matches!$J$2:$J$201,0))&lt;&gt;"",$C466&gt;=INDEX(Matches!$F$2:$F$201,MATCH($A466&amp;"-10",Matches!$J$2:$J$201,0))),"",IF(AND(V466=INDEX(Matches!$G$2:$G$201,MATCH($A466&amp;"-10",Matches!$J$2:$J$201,0)),W466=INDEX(Matches!$H$2:$H$201,MATCH($A466&amp;"-10",Matches!$J$2:$J$201,0))),5,IF(SIGN(V466-W466)&lt;&gt;SIGN(INDEX(Matches!$G$2:$G$201,MATCH($A466&amp;"-10",Matches!$J$2:$J$201,0))-INDEX(Matches!$H$2:$H$201,MATCH($A466&amp;"-10",Matches!$J$2:$J$201,0))),0,IF(V466-W466=INDEX(Matches!$G$2:$G$201,MATCH($A466&amp;"-10",Matches!$J$2:$J$201,0))-INDEX(Matches!$H$2:$H$201,MATCH($A466&amp;"-10",Matches!$J$2:$J$201,0)),3,2))))),""))</f>
        <v/>
      </c>
      <c r="AH466" s="13" t="str">
        <f aca="false">IF($B466="","",SUM(X466:AG466))</f>
        <v/>
      </c>
      <c r="AI466" s="12" t="str">
        <f aca="false">IF($B466="","",COUNTIF(X466:AG466,5))</f>
        <v/>
      </c>
      <c r="AJ466" s="12" t="str">
        <f aca="false">IF($B466="","",COUNTIF(X466:AG466,"&gt;=2"))</f>
        <v/>
      </c>
      <c r="AK466" s="12" t="str">
        <f aca="false">IF($B466="","",COUNT(X466:AG466))</f>
        <v/>
      </c>
    </row>
    <row r="467" customFormat="false" ht="15" hidden="false" customHeight="false" outlineLevel="0" collapsed="false">
      <c r="A467" s="7"/>
      <c r="B467" s="7"/>
      <c r="C467" s="11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12" t="str">
        <f aca="false">IF(OR($B467="",D467="",E467=""),"",IFERROR(IF(OR(INDEX(Matches!$I$2:$I$201,MATCH($A467&amp;"-1",Matches!$J$2:$J$201,0))="Void",INDEX(Matches!$G$2:$G$201,MATCH($A467&amp;"-1",Matches!$J$2:$J$201,0))="",INDEX(Matches!$H$2:$H$201,MATCH($A467&amp;"-1",Matches!$J$2:$J$201,0))=""),"",IF(AND($C467&lt;&gt;"",INDEX(Matches!$F$2:$F$201,MATCH($A467&amp;"-1",Matches!$J$2:$J$201,0))&lt;&gt;"",$C467&gt;=INDEX(Matches!$F$2:$F$201,MATCH($A467&amp;"-1",Matches!$J$2:$J$201,0))),"",IF(AND(D467=INDEX(Matches!$G$2:$G$201,MATCH($A467&amp;"-1",Matches!$J$2:$J$201,0)),E467=INDEX(Matches!$H$2:$H$201,MATCH($A467&amp;"-1",Matches!$J$2:$J$201,0))),5,IF(SIGN(D467-E467)&lt;&gt;SIGN(INDEX(Matches!$G$2:$G$201,MATCH($A467&amp;"-1",Matches!$J$2:$J$201,0))-INDEX(Matches!$H$2:$H$201,MATCH($A467&amp;"-1",Matches!$J$2:$J$201,0))),0,IF(D467-E467=INDEX(Matches!$G$2:$G$201,MATCH($A467&amp;"-1",Matches!$J$2:$J$201,0))-INDEX(Matches!$H$2:$H$201,MATCH($A467&amp;"-1",Matches!$J$2:$J$201,0)),3,2))))),""))</f>
        <v/>
      </c>
      <c r="Y467" s="12" t="str">
        <f aca="false">IF(OR($B467="",F467="",G467=""),"",IFERROR(IF(OR(INDEX(Matches!$I$2:$I$201,MATCH($A467&amp;"-2",Matches!$J$2:$J$201,0))="Void",INDEX(Matches!$G$2:$G$201,MATCH($A467&amp;"-2",Matches!$J$2:$J$201,0))="",INDEX(Matches!$H$2:$H$201,MATCH($A467&amp;"-2",Matches!$J$2:$J$201,0))=""),"",IF(AND($C467&lt;&gt;"",INDEX(Matches!$F$2:$F$201,MATCH($A467&amp;"-2",Matches!$J$2:$J$201,0))&lt;&gt;"",$C467&gt;=INDEX(Matches!$F$2:$F$201,MATCH($A467&amp;"-2",Matches!$J$2:$J$201,0))),"",IF(AND(F467=INDEX(Matches!$G$2:$G$201,MATCH($A467&amp;"-2",Matches!$J$2:$J$201,0)),G467=INDEX(Matches!$H$2:$H$201,MATCH($A467&amp;"-2",Matches!$J$2:$J$201,0))),5,IF(SIGN(F467-G467)&lt;&gt;SIGN(INDEX(Matches!$G$2:$G$201,MATCH($A467&amp;"-2",Matches!$J$2:$J$201,0))-INDEX(Matches!$H$2:$H$201,MATCH($A467&amp;"-2",Matches!$J$2:$J$201,0))),0,IF(F467-G467=INDEX(Matches!$G$2:$G$201,MATCH($A467&amp;"-2",Matches!$J$2:$J$201,0))-INDEX(Matches!$H$2:$H$201,MATCH($A467&amp;"-2",Matches!$J$2:$J$201,0)),3,2))))),""))</f>
        <v/>
      </c>
      <c r="Z467" s="12" t="str">
        <f aca="false">IF(OR($B467="",H467="",I467=""),"",IFERROR(IF(OR(INDEX(Matches!$I$2:$I$201,MATCH($A467&amp;"-3",Matches!$J$2:$J$201,0))="Void",INDEX(Matches!$G$2:$G$201,MATCH($A467&amp;"-3",Matches!$J$2:$J$201,0))="",INDEX(Matches!$H$2:$H$201,MATCH($A467&amp;"-3",Matches!$J$2:$J$201,0))=""),"",IF(AND($C467&lt;&gt;"",INDEX(Matches!$F$2:$F$201,MATCH($A467&amp;"-3",Matches!$J$2:$J$201,0))&lt;&gt;"",$C467&gt;=INDEX(Matches!$F$2:$F$201,MATCH($A467&amp;"-3",Matches!$J$2:$J$201,0))),"",IF(AND(H467=INDEX(Matches!$G$2:$G$201,MATCH($A467&amp;"-3",Matches!$J$2:$J$201,0)),I467=INDEX(Matches!$H$2:$H$201,MATCH($A467&amp;"-3",Matches!$J$2:$J$201,0))),5,IF(SIGN(H467-I467)&lt;&gt;SIGN(INDEX(Matches!$G$2:$G$201,MATCH($A467&amp;"-3",Matches!$J$2:$J$201,0))-INDEX(Matches!$H$2:$H$201,MATCH($A467&amp;"-3",Matches!$J$2:$J$201,0))),0,IF(H467-I467=INDEX(Matches!$G$2:$G$201,MATCH($A467&amp;"-3",Matches!$J$2:$J$201,0))-INDEX(Matches!$H$2:$H$201,MATCH($A467&amp;"-3",Matches!$J$2:$J$201,0)),3,2))))),""))</f>
        <v/>
      </c>
      <c r="AA467" s="12" t="str">
        <f aca="false">IF(OR($B467="",J467="",K467=""),"",IFERROR(IF(OR(INDEX(Matches!$I$2:$I$201,MATCH($A467&amp;"-4",Matches!$J$2:$J$201,0))="Void",INDEX(Matches!$G$2:$G$201,MATCH($A467&amp;"-4",Matches!$J$2:$J$201,0))="",INDEX(Matches!$H$2:$H$201,MATCH($A467&amp;"-4",Matches!$J$2:$J$201,0))=""),"",IF(AND($C467&lt;&gt;"",INDEX(Matches!$F$2:$F$201,MATCH($A467&amp;"-4",Matches!$J$2:$J$201,0))&lt;&gt;"",$C467&gt;=INDEX(Matches!$F$2:$F$201,MATCH($A467&amp;"-4",Matches!$J$2:$J$201,0))),"",IF(AND(J467=INDEX(Matches!$G$2:$G$201,MATCH($A467&amp;"-4",Matches!$J$2:$J$201,0)),K467=INDEX(Matches!$H$2:$H$201,MATCH($A467&amp;"-4",Matches!$J$2:$J$201,0))),5,IF(SIGN(J467-K467)&lt;&gt;SIGN(INDEX(Matches!$G$2:$G$201,MATCH($A467&amp;"-4",Matches!$J$2:$J$201,0))-INDEX(Matches!$H$2:$H$201,MATCH($A467&amp;"-4",Matches!$J$2:$J$201,0))),0,IF(J467-K467=INDEX(Matches!$G$2:$G$201,MATCH($A467&amp;"-4",Matches!$J$2:$J$201,0))-INDEX(Matches!$H$2:$H$201,MATCH($A467&amp;"-4",Matches!$J$2:$J$201,0)),3,2))))),""))</f>
        <v/>
      </c>
      <c r="AB467" s="12" t="str">
        <f aca="false">IF(OR($B467="",L467="",M467=""),"",IFERROR(IF(OR(INDEX(Matches!$I$2:$I$201,MATCH($A467&amp;"-5",Matches!$J$2:$J$201,0))="Void",INDEX(Matches!$G$2:$G$201,MATCH($A467&amp;"-5",Matches!$J$2:$J$201,0))="",INDEX(Matches!$H$2:$H$201,MATCH($A467&amp;"-5",Matches!$J$2:$J$201,0))=""),"",IF(AND($C467&lt;&gt;"",INDEX(Matches!$F$2:$F$201,MATCH($A467&amp;"-5",Matches!$J$2:$J$201,0))&lt;&gt;"",$C467&gt;=INDEX(Matches!$F$2:$F$201,MATCH($A467&amp;"-5",Matches!$J$2:$J$201,0))),"",IF(AND(L467=INDEX(Matches!$G$2:$G$201,MATCH($A467&amp;"-5",Matches!$J$2:$J$201,0)),M467=INDEX(Matches!$H$2:$H$201,MATCH($A467&amp;"-5",Matches!$J$2:$J$201,0))),5,IF(SIGN(L467-M467)&lt;&gt;SIGN(INDEX(Matches!$G$2:$G$201,MATCH($A467&amp;"-5",Matches!$J$2:$J$201,0))-INDEX(Matches!$H$2:$H$201,MATCH($A467&amp;"-5",Matches!$J$2:$J$201,0))),0,IF(L467-M467=INDEX(Matches!$G$2:$G$201,MATCH($A467&amp;"-5",Matches!$J$2:$J$201,0))-INDEX(Matches!$H$2:$H$201,MATCH($A467&amp;"-5",Matches!$J$2:$J$201,0)),3,2))))),""))</f>
        <v/>
      </c>
      <c r="AC467" s="12" t="str">
        <f aca="false">IF(OR($B467="",N467="",O467=""),"",IFERROR(IF(OR(INDEX(Matches!$I$2:$I$201,MATCH($A467&amp;"-6",Matches!$J$2:$J$201,0))="Void",INDEX(Matches!$G$2:$G$201,MATCH($A467&amp;"-6",Matches!$J$2:$J$201,0))="",INDEX(Matches!$H$2:$H$201,MATCH($A467&amp;"-6",Matches!$J$2:$J$201,0))=""),"",IF(AND($C467&lt;&gt;"",INDEX(Matches!$F$2:$F$201,MATCH($A467&amp;"-6",Matches!$J$2:$J$201,0))&lt;&gt;"",$C467&gt;=INDEX(Matches!$F$2:$F$201,MATCH($A467&amp;"-6",Matches!$J$2:$J$201,0))),"",IF(AND(N467=INDEX(Matches!$G$2:$G$201,MATCH($A467&amp;"-6",Matches!$J$2:$J$201,0)),O467=INDEX(Matches!$H$2:$H$201,MATCH($A467&amp;"-6",Matches!$J$2:$J$201,0))),5,IF(SIGN(N467-O467)&lt;&gt;SIGN(INDEX(Matches!$G$2:$G$201,MATCH($A467&amp;"-6",Matches!$J$2:$J$201,0))-INDEX(Matches!$H$2:$H$201,MATCH($A467&amp;"-6",Matches!$J$2:$J$201,0))),0,IF(N467-O467=INDEX(Matches!$G$2:$G$201,MATCH($A467&amp;"-6",Matches!$J$2:$J$201,0))-INDEX(Matches!$H$2:$H$201,MATCH($A467&amp;"-6",Matches!$J$2:$J$201,0)),3,2))))),""))</f>
        <v/>
      </c>
      <c r="AD467" s="12" t="str">
        <f aca="false">IF(OR($B467="",P467="",Q467=""),"",IFERROR(IF(OR(INDEX(Matches!$I$2:$I$201,MATCH($A467&amp;"-7",Matches!$J$2:$J$201,0))="Void",INDEX(Matches!$G$2:$G$201,MATCH($A467&amp;"-7",Matches!$J$2:$J$201,0))="",INDEX(Matches!$H$2:$H$201,MATCH($A467&amp;"-7",Matches!$J$2:$J$201,0))=""),"",IF(AND($C467&lt;&gt;"",INDEX(Matches!$F$2:$F$201,MATCH($A467&amp;"-7",Matches!$J$2:$J$201,0))&lt;&gt;"",$C467&gt;=INDEX(Matches!$F$2:$F$201,MATCH($A467&amp;"-7",Matches!$J$2:$J$201,0))),"",IF(AND(P467=INDEX(Matches!$G$2:$G$201,MATCH($A467&amp;"-7",Matches!$J$2:$J$201,0)),Q467=INDEX(Matches!$H$2:$H$201,MATCH($A467&amp;"-7",Matches!$J$2:$J$201,0))),5,IF(SIGN(P467-Q467)&lt;&gt;SIGN(INDEX(Matches!$G$2:$G$201,MATCH($A467&amp;"-7",Matches!$J$2:$J$201,0))-INDEX(Matches!$H$2:$H$201,MATCH($A467&amp;"-7",Matches!$J$2:$J$201,0))),0,IF(P467-Q467=INDEX(Matches!$G$2:$G$201,MATCH($A467&amp;"-7",Matches!$J$2:$J$201,0))-INDEX(Matches!$H$2:$H$201,MATCH($A467&amp;"-7",Matches!$J$2:$J$201,0)),3,2))))),""))</f>
        <v/>
      </c>
      <c r="AE467" s="12" t="str">
        <f aca="false">IF(OR($B467="",R467="",S467=""),"",IFERROR(IF(OR(INDEX(Matches!$I$2:$I$201,MATCH($A467&amp;"-8",Matches!$J$2:$J$201,0))="Void",INDEX(Matches!$G$2:$G$201,MATCH($A467&amp;"-8",Matches!$J$2:$J$201,0))="",INDEX(Matches!$H$2:$H$201,MATCH($A467&amp;"-8",Matches!$J$2:$J$201,0))=""),"",IF(AND($C467&lt;&gt;"",INDEX(Matches!$F$2:$F$201,MATCH($A467&amp;"-8",Matches!$J$2:$J$201,0))&lt;&gt;"",$C467&gt;=INDEX(Matches!$F$2:$F$201,MATCH($A467&amp;"-8",Matches!$J$2:$J$201,0))),"",IF(AND(R467=INDEX(Matches!$G$2:$G$201,MATCH($A467&amp;"-8",Matches!$J$2:$J$201,0)),S467=INDEX(Matches!$H$2:$H$201,MATCH($A467&amp;"-8",Matches!$J$2:$J$201,0))),5,IF(SIGN(R467-S467)&lt;&gt;SIGN(INDEX(Matches!$G$2:$G$201,MATCH($A467&amp;"-8",Matches!$J$2:$J$201,0))-INDEX(Matches!$H$2:$H$201,MATCH($A467&amp;"-8",Matches!$J$2:$J$201,0))),0,IF(R467-S467=INDEX(Matches!$G$2:$G$201,MATCH($A467&amp;"-8",Matches!$J$2:$J$201,0))-INDEX(Matches!$H$2:$H$201,MATCH($A467&amp;"-8",Matches!$J$2:$J$201,0)),3,2))))),""))</f>
        <v/>
      </c>
      <c r="AF467" s="12" t="str">
        <f aca="false">IF(OR($B467="",T467="",U467=""),"",IFERROR(IF(OR(INDEX(Matches!$I$2:$I$201,MATCH($A467&amp;"-9",Matches!$J$2:$J$201,0))="Void",INDEX(Matches!$G$2:$G$201,MATCH($A467&amp;"-9",Matches!$J$2:$J$201,0))="",INDEX(Matches!$H$2:$H$201,MATCH($A467&amp;"-9",Matches!$J$2:$J$201,0))=""),"",IF(AND($C467&lt;&gt;"",INDEX(Matches!$F$2:$F$201,MATCH($A467&amp;"-9",Matches!$J$2:$J$201,0))&lt;&gt;"",$C467&gt;=INDEX(Matches!$F$2:$F$201,MATCH($A467&amp;"-9",Matches!$J$2:$J$201,0))),"",IF(AND(T467=INDEX(Matches!$G$2:$G$201,MATCH($A467&amp;"-9",Matches!$J$2:$J$201,0)),U467=INDEX(Matches!$H$2:$H$201,MATCH($A467&amp;"-9",Matches!$J$2:$J$201,0))),5,IF(SIGN(T467-U467)&lt;&gt;SIGN(INDEX(Matches!$G$2:$G$201,MATCH($A467&amp;"-9",Matches!$J$2:$J$201,0))-INDEX(Matches!$H$2:$H$201,MATCH($A467&amp;"-9",Matches!$J$2:$J$201,0))),0,IF(T467-U467=INDEX(Matches!$G$2:$G$201,MATCH($A467&amp;"-9",Matches!$J$2:$J$201,0))-INDEX(Matches!$H$2:$H$201,MATCH($A467&amp;"-9",Matches!$J$2:$J$201,0)),3,2))))),""))</f>
        <v/>
      </c>
      <c r="AG467" s="12" t="str">
        <f aca="false">IF(OR($B467="",V467="",W467=""),"",IFERROR(IF(OR(INDEX(Matches!$I$2:$I$201,MATCH($A467&amp;"-10",Matches!$J$2:$J$201,0))="Void",INDEX(Matches!$G$2:$G$201,MATCH($A467&amp;"-10",Matches!$J$2:$J$201,0))="",INDEX(Matches!$H$2:$H$201,MATCH($A467&amp;"-10",Matches!$J$2:$J$201,0))=""),"",IF(AND($C467&lt;&gt;"",INDEX(Matches!$F$2:$F$201,MATCH($A467&amp;"-10",Matches!$J$2:$J$201,0))&lt;&gt;"",$C467&gt;=INDEX(Matches!$F$2:$F$201,MATCH($A467&amp;"-10",Matches!$J$2:$J$201,0))),"",IF(AND(V467=INDEX(Matches!$G$2:$G$201,MATCH($A467&amp;"-10",Matches!$J$2:$J$201,0)),W467=INDEX(Matches!$H$2:$H$201,MATCH($A467&amp;"-10",Matches!$J$2:$J$201,0))),5,IF(SIGN(V467-W467)&lt;&gt;SIGN(INDEX(Matches!$G$2:$G$201,MATCH($A467&amp;"-10",Matches!$J$2:$J$201,0))-INDEX(Matches!$H$2:$H$201,MATCH($A467&amp;"-10",Matches!$J$2:$J$201,0))),0,IF(V467-W467=INDEX(Matches!$G$2:$G$201,MATCH($A467&amp;"-10",Matches!$J$2:$J$201,0))-INDEX(Matches!$H$2:$H$201,MATCH($A467&amp;"-10",Matches!$J$2:$J$201,0)),3,2))))),""))</f>
        <v/>
      </c>
      <c r="AH467" s="13" t="str">
        <f aca="false">IF($B467="","",SUM(X467:AG467))</f>
        <v/>
      </c>
      <c r="AI467" s="12" t="str">
        <f aca="false">IF($B467="","",COUNTIF(X467:AG467,5))</f>
        <v/>
      </c>
      <c r="AJ467" s="12" t="str">
        <f aca="false">IF($B467="","",COUNTIF(X467:AG467,"&gt;=2"))</f>
        <v/>
      </c>
      <c r="AK467" s="12" t="str">
        <f aca="false">IF($B467="","",COUNT(X467:AG467))</f>
        <v/>
      </c>
    </row>
    <row r="468" customFormat="false" ht="15" hidden="false" customHeight="false" outlineLevel="0" collapsed="false">
      <c r="A468" s="7"/>
      <c r="B468" s="7"/>
      <c r="C468" s="11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12" t="str">
        <f aca="false">IF(OR($B468="",D468="",E468=""),"",IFERROR(IF(OR(INDEX(Matches!$I$2:$I$201,MATCH($A468&amp;"-1",Matches!$J$2:$J$201,0))="Void",INDEX(Matches!$G$2:$G$201,MATCH($A468&amp;"-1",Matches!$J$2:$J$201,0))="",INDEX(Matches!$H$2:$H$201,MATCH($A468&amp;"-1",Matches!$J$2:$J$201,0))=""),"",IF(AND($C468&lt;&gt;"",INDEX(Matches!$F$2:$F$201,MATCH($A468&amp;"-1",Matches!$J$2:$J$201,0))&lt;&gt;"",$C468&gt;=INDEX(Matches!$F$2:$F$201,MATCH($A468&amp;"-1",Matches!$J$2:$J$201,0))),"",IF(AND(D468=INDEX(Matches!$G$2:$G$201,MATCH($A468&amp;"-1",Matches!$J$2:$J$201,0)),E468=INDEX(Matches!$H$2:$H$201,MATCH($A468&amp;"-1",Matches!$J$2:$J$201,0))),5,IF(SIGN(D468-E468)&lt;&gt;SIGN(INDEX(Matches!$G$2:$G$201,MATCH($A468&amp;"-1",Matches!$J$2:$J$201,0))-INDEX(Matches!$H$2:$H$201,MATCH($A468&amp;"-1",Matches!$J$2:$J$201,0))),0,IF(D468-E468=INDEX(Matches!$G$2:$G$201,MATCH($A468&amp;"-1",Matches!$J$2:$J$201,0))-INDEX(Matches!$H$2:$H$201,MATCH($A468&amp;"-1",Matches!$J$2:$J$201,0)),3,2))))),""))</f>
        <v/>
      </c>
      <c r="Y468" s="12" t="str">
        <f aca="false">IF(OR($B468="",F468="",G468=""),"",IFERROR(IF(OR(INDEX(Matches!$I$2:$I$201,MATCH($A468&amp;"-2",Matches!$J$2:$J$201,0))="Void",INDEX(Matches!$G$2:$G$201,MATCH($A468&amp;"-2",Matches!$J$2:$J$201,0))="",INDEX(Matches!$H$2:$H$201,MATCH($A468&amp;"-2",Matches!$J$2:$J$201,0))=""),"",IF(AND($C468&lt;&gt;"",INDEX(Matches!$F$2:$F$201,MATCH($A468&amp;"-2",Matches!$J$2:$J$201,0))&lt;&gt;"",$C468&gt;=INDEX(Matches!$F$2:$F$201,MATCH($A468&amp;"-2",Matches!$J$2:$J$201,0))),"",IF(AND(F468=INDEX(Matches!$G$2:$G$201,MATCH($A468&amp;"-2",Matches!$J$2:$J$201,0)),G468=INDEX(Matches!$H$2:$H$201,MATCH($A468&amp;"-2",Matches!$J$2:$J$201,0))),5,IF(SIGN(F468-G468)&lt;&gt;SIGN(INDEX(Matches!$G$2:$G$201,MATCH($A468&amp;"-2",Matches!$J$2:$J$201,0))-INDEX(Matches!$H$2:$H$201,MATCH($A468&amp;"-2",Matches!$J$2:$J$201,0))),0,IF(F468-G468=INDEX(Matches!$G$2:$G$201,MATCH($A468&amp;"-2",Matches!$J$2:$J$201,0))-INDEX(Matches!$H$2:$H$201,MATCH($A468&amp;"-2",Matches!$J$2:$J$201,0)),3,2))))),""))</f>
        <v/>
      </c>
      <c r="Z468" s="12" t="str">
        <f aca="false">IF(OR($B468="",H468="",I468=""),"",IFERROR(IF(OR(INDEX(Matches!$I$2:$I$201,MATCH($A468&amp;"-3",Matches!$J$2:$J$201,0))="Void",INDEX(Matches!$G$2:$G$201,MATCH($A468&amp;"-3",Matches!$J$2:$J$201,0))="",INDEX(Matches!$H$2:$H$201,MATCH($A468&amp;"-3",Matches!$J$2:$J$201,0))=""),"",IF(AND($C468&lt;&gt;"",INDEX(Matches!$F$2:$F$201,MATCH($A468&amp;"-3",Matches!$J$2:$J$201,0))&lt;&gt;"",$C468&gt;=INDEX(Matches!$F$2:$F$201,MATCH($A468&amp;"-3",Matches!$J$2:$J$201,0))),"",IF(AND(H468=INDEX(Matches!$G$2:$G$201,MATCH($A468&amp;"-3",Matches!$J$2:$J$201,0)),I468=INDEX(Matches!$H$2:$H$201,MATCH($A468&amp;"-3",Matches!$J$2:$J$201,0))),5,IF(SIGN(H468-I468)&lt;&gt;SIGN(INDEX(Matches!$G$2:$G$201,MATCH($A468&amp;"-3",Matches!$J$2:$J$201,0))-INDEX(Matches!$H$2:$H$201,MATCH($A468&amp;"-3",Matches!$J$2:$J$201,0))),0,IF(H468-I468=INDEX(Matches!$G$2:$G$201,MATCH($A468&amp;"-3",Matches!$J$2:$J$201,0))-INDEX(Matches!$H$2:$H$201,MATCH($A468&amp;"-3",Matches!$J$2:$J$201,0)),3,2))))),""))</f>
        <v/>
      </c>
      <c r="AA468" s="12" t="str">
        <f aca="false">IF(OR($B468="",J468="",K468=""),"",IFERROR(IF(OR(INDEX(Matches!$I$2:$I$201,MATCH($A468&amp;"-4",Matches!$J$2:$J$201,0))="Void",INDEX(Matches!$G$2:$G$201,MATCH($A468&amp;"-4",Matches!$J$2:$J$201,0))="",INDEX(Matches!$H$2:$H$201,MATCH($A468&amp;"-4",Matches!$J$2:$J$201,0))=""),"",IF(AND($C468&lt;&gt;"",INDEX(Matches!$F$2:$F$201,MATCH($A468&amp;"-4",Matches!$J$2:$J$201,0))&lt;&gt;"",$C468&gt;=INDEX(Matches!$F$2:$F$201,MATCH($A468&amp;"-4",Matches!$J$2:$J$201,0))),"",IF(AND(J468=INDEX(Matches!$G$2:$G$201,MATCH($A468&amp;"-4",Matches!$J$2:$J$201,0)),K468=INDEX(Matches!$H$2:$H$201,MATCH($A468&amp;"-4",Matches!$J$2:$J$201,0))),5,IF(SIGN(J468-K468)&lt;&gt;SIGN(INDEX(Matches!$G$2:$G$201,MATCH($A468&amp;"-4",Matches!$J$2:$J$201,0))-INDEX(Matches!$H$2:$H$201,MATCH($A468&amp;"-4",Matches!$J$2:$J$201,0))),0,IF(J468-K468=INDEX(Matches!$G$2:$G$201,MATCH($A468&amp;"-4",Matches!$J$2:$J$201,0))-INDEX(Matches!$H$2:$H$201,MATCH($A468&amp;"-4",Matches!$J$2:$J$201,0)),3,2))))),""))</f>
        <v/>
      </c>
      <c r="AB468" s="12" t="str">
        <f aca="false">IF(OR($B468="",L468="",M468=""),"",IFERROR(IF(OR(INDEX(Matches!$I$2:$I$201,MATCH($A468&amp;"-5",Matches!$J$2:$J$201,0))="Void",INDEX(Matches!$G$2:$G$201,MATCH($A468&amp;"-5",Matches!$J$2:$J$201,0))="",INDEX(Matches!$H$2:$H$201,MATCH($A468&amp;"-5",Matches!$J$2:$J$201,0))=""),"",IF(AND($C468&lt;&gt;"",INDEX(Matches!$F$2:$F$201,MATCH($A468&amp;"-5",Matches!$J$2:$J$201,0))&lt;&gt;"",$C468&gt;=INDEX(Matches!$F$2:$F$201,MATCH($A468&amp;"-5",Matches!$J$2:$J$201,0))),"",IF(AND(L468=INDEX(Matches!$G$2:$G$201,MATCH($A468&amp;"-5",Matches!$J$2:$J$201,0)),M468=INDEX(Matches!$H$2:$H$201,MATCH($A468&amp;"-5",Matches!$J$2:$J$201,0))),5,IF(SIGN(L468-M468)&lt;&gt;SIGN(INDEX(Matches!$G$2:$G$201,MATCH($A468&amp;"-5",Matches!$J$2:$J$201,0))-INDEX(Matches!$H$2:$H$201,MATCH($A468&amp;"-5",Matches!$J$2:$J$201,0))),0,IF(L468-M468=INDEX(Matches!$G$2:$G$201,MATCH($A468&amp;"-5",Matches!$J$2:$J$201,0))-INDEX(Matches!$H$2:$H$201,MATCH($A468&amp;"-5",Matches!$J$2:$J$201,0)),3,2))))),""))</f>
        <v/>
      </c>
      <c r="AC468" s="12" t="str">
        <f aca="false">IF(OR($B468="",N468="",O468=""),"",IFERROR(IF(OR(INDEX(Matches!$I$2:$I$201,MATCH($A468&amp;"-6",Matches!$J$2:$J$201,0))="Void",INDEX(Matches!$G$2:$G$201,MATCH($A468&amp;"-6",Matches!$J$2:$J$201,0))="",INDEX(Matches!$H$2:$H$201,MATCH($A468&amp;"-6",Matches!$J$2:$J$201,0))=""),"",IF(AND($C468&lt;&gt;"",INDEX(Matches!$F$2:$F$201,MATCH($A468&amp;"-6",Matches!$J$2:$J$201,0))&lt;&gt;"",$C468&gt;=INDEX(Matches!$F$2:$F$201,MATCH($A468&amp;"-6",Matches!$J$2:$J$201,0))),"",IF(AND(N468=INDEX(Matches!$G$2:$G$201,MATCH($A468&amp;"-6",Matches!$J$2:$J$201,0)),O468=INDEX(Matches!$H$2:$H$201,MATCH($A468&amp;"-6",Matches!$J$2:$J$201,0))),5,IF(SIGN(N468-O468)&lt;&gt;SIGN(INDEX(Matches!$G$2:$G$201,MATCH($A468&amp;"-6",Matches!$J$2:$J$201,0))-INDEX(Matches!$H$2:$H$201,MATCH($A468&amp;"-6",Matches!$J$2:$J$201,0))),0,IF(N468-O468=INDEX(Matches!$G$2:$G$201,MATCH($A468&amp;"-6",Matches!$J$2:$J$201,0))-INDEX(Matches!$H$2:$H$201,MATCH($A468&amp;"-6",Matches!$J$2:$J$201,0)),3,2))))),""))</f>
        <v/>
      </c>
      <c r="AD468" s="12" t="str">
        <f aca="false">IF(OR($B468="",P468="",Q468=""),"",IFERROR(IF(OR(INDEX(Matches!$I$2:$I$201,MATCH($A468&amp;"-7",Matches!$J$2:$J$201,0))="Void",INDEX(Matches!$G$2:$G$201,MATCH($A468&amp;"-7",Matches!$J$2:$J$201,0))="",INDEX(Matches!$H$2:$H$201,MATCH($A468&amp;"-7",Matches!$J$2:$J$201,0))=""),"",IF(AND($C468&lt;&gt;"",INDEX(Matches!$F$2:$F$201,MATCH($A468&amp;"-7",Matches!$J$2:$J$201,0))&lt;&gt;"",$C468&gt;=INDEX(Matches!$F$2:$F$201,MATCH($A468&amp;"-7",Matches!$J$2:$J$201,0))),"",IF(AND(P468=INDEX(Matches!$G$2:$G$201,MATCH($A468&amp;"-7",Matches!$J$2:$J$201,0)),Q468=INDEX(Matches!$H$2:$H$201,MATCH($A468&amp;"-7",Matches!$J$2:$J$201,0))),5,IF(SIGN(P468-Q468)&lt;&gt;SIGN(INDEX(Matches!$G$2:$G$201,MATCH($A468&amp;"-7",Matches!$J$2:$J$201,0))-INDEX(Matches!$H$2:$H$201,MATCH($A468&amp;"-7",Matches!$J$2:$J$201,0))),0,IF(P468-Q468=INDEX(Matches!$G$2:$G$201,MATCH($A468&amp;"-7",Matches!$J$2:$J$201,0))-INDEX(Matches!$H$2:$H$201,MATCH($A468&amp;"-7",Matches!$J$2:$J$201,0)),3,2))))),""))</f>
        <v/>
      </c>
      <c r="AE468" s="12" t="str">
        <f aca="false">IF(OR($B468="",R468="",S468=""),"",IFERROR(IF(OR(INDEX(Matches!$I$2:$I$201,MATCH($A468&amp;"-8",Matches!$J$2:$J$201,0))="Void",INDEX(Matches!$G$2:$G$201,MATCH($A468&amp;"-8",Matches!$J$2:$J$201,0))="",INDEX(Matches!$H$2:$H$201,MATCH($A468&amp;"-8",Matches!$J$2:$J$201,0))=""),"",IF(AND($C468&lt;&gt;"",INDEX(Matches!$F$2:$F$201,MATCH($A468&amp;"-8",Matches!$J$2:$J$201,0))&lt;&gt;"",$C468&gt;=INDEX(Matches!$F$2:$F$201,MATCH($A468&amp;"-8",Matches!$J$2:$J$201,0))),"",IF(AND(R468=INDEX(Matches!$G$2:$G$201,MATCH($A468&amp;"-8",Matches!$J$2:$J$201,0)),S468=INDEX(Matches!$H$2:$H$201,MATCH($A468&amp;"-8",Matches!$J$2:$J$201,0))),5,IF(SIGN(R468-S468)&lt;&gt;SIGN(INDEX(Matches!$G$2:$G$201,MATCH($A468&amp;"-8",Matches!$J$2:$J$201,0))-INDEX(Matches!$H$2:$H$201,MATCH($A468&amp;"-8",Matches!$J$2:$J$201,0))),0,IF(R468-S468=INDEX(Matches!$G$2:$G$201,MATCH($A468&amp;"-8",Matches!$J$2:$J$201,0))-INDEX(Matches!$H$2:$H$201,MATCH($A468&amp;"-8",Matches!$J$2:$J$201,0)),3,2))))),""))</f>
        <v/>
      </c>
      <c r="AF468" s="12" t="str">
        <f aca="false">IF(OR($B468="",T468="",U468=""),"",IFERROR(IF(OR(INDEX(Matches!$I$2:$I$201,MATCH($A468&amp;"-9",Matches!$J$2:$J$201,0))="Void",INDEX(Matches!$G$2:$G$201,MATCH($A468&amp;"-9",Matches!$J$2:$J$201,0))="",INDEX(Matches!$H$2:$H$201,MATCH($A468&amp;"-9",Matches!$J$2:$J$201,0))=""),"",IF(AND($C468&lt;&gt;"",INDEX(Matches!$F$2:$F$201,MATCH($A468&amp;"-9",Matches!$J$2:$J$201,0))&lt;&gt;"",$C468&gt;=INDEX(Matches!$F$2:$F$201,MATCH($A468&amp;"-9",Matches!$J$2:$J$201,0))),"",IF(AND(T468=INDEX(Matches!$G$2:$G$201,MATCH($A468&amp;"-9",Matches!$J$2:$J$201,0)),U468=INDEX(Matches!$H$2:$H$201,MATCH($A468&amp;"-9",Matches!$J$2:$J$201,0))),5,IF(SIGN(T468-U468)&lt;&gt;SIGN(INDEX(Matches!$G$2:$G$201,MATCH($A468&amp;"-9",Matches!$J$2:$J$201,0))-INDEX(Matches!$H$2:$H$201,MATCH($A468&amp;"-9",Matches!$J$2:$J$201,0))),0,IF(T468-U468=INDEX(Matches!$G$2:$G$201,MATCH($A468&amp;"-9",Matches!$J$2:$J$201,0))-INDEX(Matches!$H$2:$H$201,MATCH($A468&amp;"-9",Matches!$J$2:$J$201,0)),3,2))))),""))</f>
        <v/>
      </c>
      <c r="AG468" s="12" t="str">
        <f aca="false">IF(OR($B468="",V468="",W468=""),"",IFERROR(IF(OR(INDEX(Matches!$I$2:$I$201,MATCH($A468&amp;"-10",Matches!$J$2:$J$201,0))="Void",INDEX(Matches!$G$2:$G$201,MATCH($A468&amp;"-10",Matches!$J$2:$J$201,0))="",INDEX(Matches!$H$2:$H$201,MATCH($A468&amp;"-10",Matches!$J$2:$J$201,0))=""),"",IF(AND($C468&lt;&gt;"",INDEX(Matches!$F$2:$F$201,MATCH($A468&amp;"-10",Matches!$J$2:$J$201,0))&lt;&gt;"",$C468&gt;=INDEX(Matches!$F$2:$F$201,MATCH($A468&amp;"-10",Matches!$J$2:$J$201,0))),"",IF(AND(V468=INDEX(Matches!$G$2:$G$201,MATCH($A468&amp;"-10",Matches!$J$2:$J$201,0)),W468=INDEX(Matches!$H$2:$H$201,MATCH($A468&amp;"-10",Matches!$J$2:$J$201,0))),5,IF(SIGN(V468-W468)&lt;&gt;SIGN(INDEX(Matches!$G$2:$G$201,MATCH($A468&amp;"-10",Matches!$J$2:$J$201,0))-INDEX(Matches!$H$2:$H$201,MATCH($A468&amp;"-10",Matches!$J$2:$J$201,0))),0,IF(V468-W468=INDEX(Matches!$G$2:$G$201,MATCH($A468&amp;"-10",Matches!$J$2:$J$201,0))-INDEX(Matches!$H$2:$H$201,MATCH($A468&amp;"-10",Matches!$J$2:$J$201,0)),3,2))))),""))</f>
        <v/>
      </c>
      <c r="AH468" s="13" t="str">
        <f aca="false">IF($B468="","",SUM(X468:AG468))</f>
        <v/>
      </c>
      <c r="AI468" s="12" t="str">
        <f aca="false">IF($B468="","",COUNTIF(X468:AG468,5))</f>
        <v/>
      </c>
      <c r="AJ468" s="12" t="str">
        <f aca="false">IF($B468="","",COUNTIF(X468:AG468,"&gt;=2"))</f>
        <v/>
      </c>
      <c r="AK468" s="12" t="str">
        <f aca="false">IF($B468="","",COUNT(X468:AG468))</f>
        <v/>
      </c>
    </row>
    <row r="469" customFormat="false" ht="15" hidden="false" customHeight="false" outlineLevel="0" collapsed="false">
      <c r="A469" s="7"/>
      <c r="B469" s="7"/>
      <c r="C469" s="11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12" t="str">
        <f aca="false">IF(OR($B469="",D469="",E469=""),"",IFERROR(IF(OR(INDEX(Matches!$I$2:$I$201,MATCH($A469&amp;"-1",Matches!$J$2:$J$201,0))="Void",INDEX(Matches!$G$2:$G$201,MATCH($A469&amp;"-1",Matches!$J$2:$J$201,0))="",INDEX(Matches!$H$2:$H$201,MATCH($A469&amp;"-1",Matches!$J$2:$J$201,0))=""),"",IF(AND($C469&lt;&gt;"",INDEX(Matches!$F$2:$F$201,MATCH($A469&amp;"-1",Matches!$J$2:$J$201,0))&lt;&gt;"",$C469&gt;=INDEX(Matches!$F$2:$F$201,MATCH($A469&amp;"-1",Matches!$J$2:$J$201,0))),"",IF(AND(D469=INDEX(Matches!$G$2:$G$201,MATCH($A469&amp;"-1",Matches!$J$2:$J$201,0)),E469=INDEX(Matches!$H$2:$H$201,MATCH($A469&amp;"-1",Matches!$J$2:$J$201,0))),5,IF(SIGN(D469-E469)&lt;&gt;SIGN(INDEX(Matches!$G$2:$G$201,MATCH($A469&amp;"-1",Matches!$J$2:$J$201,0))-INDEX(Matches!$H$2:$H$201,MATCH($A469&amp;"-1",Matches!$J$2:$J$201,0))),0,IF(D469-E469=INDEX(Matches!$G$2:$G$201,MATCH($A469&amp;"-1",Matches!$J$2:$J$201,0))-INDEX(Matches!$H$2:$H$201,MATCH($A469&amp;"-1",Matches!$J$2:$J$201,0)),3,2))))),""))</f>
        <v/>
      </c>
      <c r="Y469" s="12" t="str">
        <f aca="false">IF(OR($B469="",F469="",G469=""),"",IFERROR(IF(OR(INDEX(Matches!$I$2:$I$201,MATCH($A469&amp;"-2",Matches!$J$2:$J$201,0))="Void",INDEX(Matches!$G$2:$G$201,MATCH($A469&amp;"-2",Matches!$J$2:$J$201,0))="",INDEX(Matches!$H$2:$H$201,MATCH($A469&amp;"-2",Matches!$J$2:$J$201,0))=""),"",IF(AND($C469&lt;&gt;"",INDEX(Matches!$F$2:$F$201,MATCH($A469&amp;"-2",Matches!$J$2:$J$201,0))&lt;&gt;"",$C469&gt;=INDEX(Matches!$F$2:$F$201,MATCH($A469&amp;"-2",Matches!$J$2:$J$201,0))),"",IF(AND(F469=INDEX(Matches!$G$2:$G$201,MATCH($A469&amp;"-2",Matches!$J$2:$J$201,0)),G469=INDEX(Matches!$H$2:$H$201,MATCH($A469&amp;"-2",Matches!$J$2:$J$201,0))),5,IF(SIGN(F469-G469)&lt;&gt;SIGN(INDEX(Matches!$G$2:$G$201,MATCH($A469&amp;"-2",Matches!$J$2:$J$201,0))-INDEX(Matches!$H$2:$H$201,MATCH($A469&amp;"-2",Matches!$J$2:$J$201,0))),0,IF(F469-G469=INDEX(Matches!$G$2:$G$201,MATCH($A469&amp;"-2",Matches!$J$2:$J$201,0))-INDEX(Matches!$H$2:$H$201,MATCH($A469&amp;"-2",Matches!$J$2:$J$201,0)),3,2))))),""))</f>
        <v/>
      </c>
      <c r="Z469" s="12" t="str">
        <f aca="false">IF(OR($B469="",H469="",I469=""),"",IFERROR(IF(OR(INDEX(Matches!$I$2:$I$201,MATCH($A469&amp;"-3",Matches!$J$2:$J$201,0))="Void",INDEX(Matches!$G$2:$G$201,MATCH($A469&amp;"-3",Matches!$J$2:$J$201,0))="",INDEX(Matches!$H$2:$H$201,MATCH($A469&amp;"-3",Matches!$J$2:$J$201,0))=""),"",IF(AND($C469&lt;&gt;"",INDEX(Matches!$F$2:$F$201,MATCH($A469&amp;"-3",Matches!$J$2:$J$201,0))&lt;&gt;"",$C469&gt;=INDEX(Matches!$F$2:$F$201,MATCH($A469&amp;"-3",Matches!$J$2:$J$201,0))),"",IF(AND(H469=INDEX(Matches!$G$2:$G$201,MATCH($A469&amp;"-3",Matches!$J$2:$J$201,0)),I469=INDEX(Matches!$H$2:$H$201,MATCH($A469&amp;"-3",Matches!$J$2:$J$201,0))),5,IF(SIGN(H469-I469)&lt;&gt;SIGN(INDEX(Matches!$G$2:$G$201,MATCH($A469&amp;"-3",Matches!$J$2:$J$201,0))-INDEX(Matches!$H$2:$H$201,MATCH($A469&amp;"-3",Matches!$J$2:$J$201,0))),0,IF(H469-I469=INDEX(Matches!$G$2:$G$201,MATCH($A469&amp;"-3",Matches!$J$2:$J$201,0))-INDEX(Matches!$H$2:$H$201,MATCH($A469&amp;"-3",Matches!$J$2:$J$201,0)),3,2))))),""))</f>
        <v/>
      </c>
      <c r="AA469" s="12" t="str">
        <f aca="false">IF(OR($B469="",J469="",K469=""),"",IFERROR(IF(OR(INDEX(Matches!$I$2:$I$201,MATCH($A469&amp;"-4",Matches!$J$2:$J$201,0))="Void",INDEX(Matches!$G$2:$G$201,MATCH($A469&amp;"-4",Matches!$J$2:$J$201,0))="",INDEX(Matches!$H$2:$H$201,MATCH($A469&amp;"-4",Matches!$J$2:$J$201,0))=""),"",IF(AND($C469&lt;&gt;"",INDEX(Matches!$F$2:$F$201,MATCH($A469&amp;"-4",Matches!$J$2:$J$201,0))&lt;&gt;"",$C469&gt;=INDEX(Matches!$F$2:$F$201,MATCH($A469&amp;"-4",Matches!$J$2:$J$201,0))),"",IF(AND(J469=INDEX(Matches!$G$2:$G$201,MATCH($A469&amp;"-4",Matches!$J$2:$J$201,0)),K469=INDEX(Matches!$H$2:$H$201,MATCH($A469&amp;"-4",Matches!$J$2:$J$201,0))),5,IF(SIGN(J469-K469)&lt;&gt;SIGN(INDEX(Matches!$G$2:$G$201,MATCH($A469&amp;"-4",Matches!$J$2:$J$201,0))-INDEX(Matches!$H$2:$H$201,MATCH($A469&amp;"-4",Matches!$J$2:$J$201,0))),0,IF(J469-K469=INDEX(Matches!$G$2:$G$201,MATCH($A469&amp;"-4",Matches!$J$2:$J$201,0))-INDEX(Matches!$H$2:$H$201,MATCH($A469&amp;"-4",Matches!$J$2:$J$201,0)),3,2))))),""))</f>
        <v/>
      </c>
      <c r="AB469" s="12" t="str">
        <f aca="false">IF(OR($B469="",L469="",M469=""),"",IFERROR(IF(OR(INDEX(Matches!$I$2:$I$201,MATCH($A469&amp;"-5",Matches!$J$2:$J$201,0))="Void",INDEX(Matches!$G$2:$G$201,MATCH($A469&amp;"-5",Matches!$J$2:$J$201,0))="",INDEX(Matches!$H$2:$H$201,MATCH($A469&amp;"-5",Matches!$J$2:$J$201,0))=""),"",IF(AND($C469&lt;&gt;"",INDEX(Matches!$F$2:$F$201,MATCH($A469&amp;"-5",Matches!$J$2:$J$201,0))&lt;&gt;"",$C469&gt;=INDEX(Matches!$F$2:$F$201,MATCH($A469&amp;"-5",Matches!$J$2:$J$201,0))),"",IF(AND(L469=INDEX(Matches!$G$2:$G$201,MATCH($A469&amp;"-5",Matches!$J$2:$J$201,0)),M469=INDEX(Matches!$H$2:$H$201,MATCH($A469&amp;"-5",Matches!$J$2:$J$201,0))),5,IF(SIGN(L469-M469)&lt;&gt;SIGN(INDEX(Matches!$G$2:$G$201,MATCH($A469&amp;"-5",Matches!$J$2:$J$201,0))-INDEX(Matches!$H$2:$H$201,MATCH($A469&amp;"-5",Matches!$J$2:$J$201,0))),0,IF(L469-M469=INDEX(Matches!$G$2:$G$201,MATCH($A469&amp;"-5",Matches!$J$2:$J$201,0))-INDEX(Matches!$H$2:$H$201,MATCH($A469&amp;"-5",Matches!$J$2:$J$201,0)),3,2))))),""))</f>
        <v/>
      </c>
      <c r="AC469" s="12" t="str">
        <f aca="false">IF(OR($B469="",N469="",O469=""),"",IFERROR(IF(OR(INDEX(Matches!$I$2:$I$201,MATCH($A469&amp;"-6",Matches!$J$2:$J$201,0))="Void",INDEX(Matches!$G$2:$G$201,MATCH($A469&amp;"-6",Matches!$J$2:$J$201,0))="",INDEX(Matches!$H$2:$H$201,MATCH($A469&amp;"-6",Matches!$J$2:$J$201,0))=""),"",IF(AND($C469&lt;&gt;"",INDEX(Matches!$F$2:$F$201,MATCH($A469&amp;"-6",Matches!$J$2:$J$201,0))&lt;&gt;"",$C469&gt;=INDEX(Matches!$F$2:$F$201,MATCH($A469&amp;"-6",Matches!$J$2:$J$201,0))),"",IF(AND(N469=INDEX(Matches!$G$2:$G$201,MATCH($A469&amp;"-6",Matches!$J$2:$J$201,0)),O469=INDEX(Matches!$H$2:$H$201,MATCH($A469&amp;"-6",Matches!$J$2:$J$201,0))),5,IF(SIGN(N469-O469)&lt;&gt;SIGN(INDEX(Matches!$G$2:$G$201,MATCH($A469&amp;"-6",Matches!$J$2:$J$201,0))-INDEX(Matches!$H$2:$H$201,MATCH($A469&amp;"-6",Matches!$J$2:$J$201,0))),0,IF(N469-O469=INDEX(Matches!$G$2:$G$201,MATCH($A469&amp;"-6",Matches!$J$2:$J$201,0))-INDEX(Matches!$H$2:$H$201,MATCH($A469&amp;"-6",Matches!$J$2:$J$201,0)),3,2))))),""))</f>
        <v/>
      </c>
      <c r="AD469" s="12" t="str">
        <f aca="false">IF(OR($B469="",P469="",Q469=""),"",IFERROR(IF(OR(INDEX(Matches!$I$2:$I$201,MATCH($A469&amp;"-7",Matches!$J$2:$J$201,0))="Void",INDEX(Matches!$G$2:$G$201,MATCH($A469&amp;"-7",Matches!$J$2:$J$201,0))="",INDEX(Matches!$H$2:$H$201,MATCH($A469&amp;"-7",Matches!$J$2:$J$201,0))=""),"",IF(AND($C469&lt;&gt;"",INDEX(Matches!$F$2:$F$201,MATCH($A469&amp;"-7",Matches!$J$2:$J$201,0))&lt;&gt;"",$C469&gt;=INDEX(Matches!$F$2:$F$201,MATCH($A469&amp;"-7",Matches!$J$2:$J$201,0))),"",IF(AND(P469=INDEX(Matches!$G$2:$G$201,MATCH($A469&amp;"-7",Matches!$J$2:$J$201,0)),Q469=INDEX(Matches!$H$2:$H$201,MATCH($A469&amp;"-7",Matches!$J$2:$J$201,0))),5,IF(SIGN(P469-Q469)&lt;&gt;SIGN(INDEX(Matches!$G$2:$G$201,MATCH($A469&amp;"-7",Matches!$J$2:$J$201,0))-INDEX(Matches!$H$2:$H$201,MATCH($A469&amp;"-7",Matches!$J$2:$J$201,0))),0,IF(P469-Q469=INDEX(Matches!$G$2:$G$201,MATCH($A469&amp;"-7",Matches!$J$2:$J$201,0))-INDEX(Matches!$H$2:$H$201,MATCH($A469&amp;"-7",Matches!$J$2:$J$201,0)),3,2))))),""))</f>
        <v/>
      </c>
      <c r="AE469" s="12" t="str">
        <f aca="false">IF(OR($B469="",R469="",S469=""),"",IFERROR(IF(OR(INDEX(Matches!$I$2:$I$201,MATCH($A469&amp;"-8",Matches!$J$2:$J$201,0))="Void",INDEX(Matches!$G$2:$G$201,MATCH($A469&amp;"-8",Matches!$J$2:$J$201,0))="",INDEX(Matches!$H$2:$H$201,MATCH($A469&amp;"-8",Matches!$J$2:$J$201,0))=""),"",IF(AND($C469&lt;&gt;"",INDEX(Matches!$F$2:$F$201,MATCH($A469&amp;"-8",Matches!$J$2:$J$201,0))&lt;&gt;"",$C469&gt;=INDEX(Matches!$F$2:$F$201,MATCH($A469&amp;"-8",Matches!$J$2:$J$201,0))),"",IF(AND(R469=INDEX(Matches!$G$2:$G$201,MATCH($A469&amp;"-8",Matches!$J$2:$J$201,0)),S469=INDEX(Matches!$H$2:$H$201,MATCH($A469&amp;"-8",Matches!$J$2:$J$201,0))),5,IF(SIGN(R469-S469)&lt;&gt;SIGN(INDEX(Matches!$G$2:$G$201,MATCH($A469&amp;"-8",Matches!$J$2:$J$201,0))-INDEX(Matches!$H$2:$H$201,MATCH($A469&amp;"-8",Matches!$J$2:$J$201,0))),0,IF(R469-S469=INDEX(Matches!$G$2:$G$201,MATCH($A469&amp;"-8",Matches!$J$2:$J$201,0))-INDEX(Matches!$H$2:$H$201,MATCH($A469&amp;"-8",Matches!$J$2:$J$201,0)),3,2))))),""))</f>
        <v/>
      </c>
      <c r="AF469" s="12" t="str">
        <f aca="false">IF(OR($B469="",T469="",U469=""),"",IFERROR(IF(OR(INDEX(Matches!$I$2:$I$201,MATCH($A469&amp;"-9",Matches!$J$2:$J$201,0))="Void",INDEX(Matches!$G$2:$G$201,MATCH($A469&amp;"-9",Matches!$J$2:$J$201,0))="",INDEX(Matches!$H$2:$H$201,MATCH($A469&amp;"-9",Matches!$J$2:$J$201,0))=""),"",IF(AND($C469&lt;&gt;"",INDEX(Matches!$F$2:$F$201,MATCH($A469&amp;"-9",Matches!$J$2:$J$201,0))&lt;&gt;"",$C469&gt;=INDEX(Matches!$F$2:$F$201,MATCH($A469&amp;"-9",Matches!$J$2:$J$201,0))),"",IF(AND(T469=INDEX(Matches!$G$2:$G$201,MATCH($A469&amp;"-9",Matches!$J$2:$J$201,0)),U469=INDEX(Matches!$H$2:$H$201,MATCH($A469&amp;"-9",Matches!$J$2:$J$201,0))),5,IF(SIGN(T469-U469)&lt;&gt;SIGN(INDEX(Matches!$G$2:$G$201,MATCH($A469&amp;"-9",Matches!$J$2:$J$201,0))-INDEX(Matches!$H$2:$H$201,MATCH($A469&amp;"-9",Matches!$J$2:$J$201,0))),0,IF(T469-U469=INDEX(Matches!$G$2:$G$201,MATCH($A469&amp;"-9",Matches!$J$2:$J$201,0))-INDEX(Matches!$H$2:$H$201,MATCH($A469&amp;"-9",Matches!$J$2:$J$201,0)),3,2))))),""))</f>
        <v/>
      </c>
      <c r="AG469" s="12" t="str">
        <f aca="false">IF(OR($B469="",V469="",W469=""),"",IFERROR(IF(OR(INDEX(Matches!$I$2:$I$201,MATCH($A469&amp;"-10",Matches!$J$2:$J$201,0))="Void",INDEX(Matches!$G$2:$G$201,MATCH($A469&amp;"-10",Matches!$J$2:$J$201,0))="",INDEX(Matches!$H$2:$H$201,MATCH($A469&amp;"-10",Matches!$J$2:$J$201,0))=""),"",IF(AND($C469&lt;&gt;"",INDEX(Matches!$F$2:$F$201,MATCH($A469&amp;"-10",Matches!$J$2:$J$201,0))&lt;&gt;"",$C469&gt;=INDEX(Matches!$F$2:$F$201,MATCH($A469&amp;"-10",Matches!$J$2:$J$201,0))),"",IF(AND(V469=INDEX(Matches!$G$2:$G$201,MATCH($A469&amp;"-10",Matches!$J$2:$J$201,0)),W469=INDEX(Matches!$H$2:$H$201,MATCH($A469&amp;"-10",Matches!$J$2:$J$201,0))),5,IF(SIGN(V469-W469)&lt;&gt;SIGN(INDEX(Matches!$G$2:$G$201,MATCH($A469&amp;"-10",Matches!$J$2:$J$201,0))-INDEX(Matches!$H$2:$H$201,MATCH($A469&amp;"-10",Matches!$J$2:$J$201,0))),0,IF(V469-W469=INDEX(Matches!$G$2:$G$201,MATCH($A469&amp;"-10",Matches!$J$2:$J$201,0))-INDEX(Matches!$H$2:$H$201,MATCH($A469&amp;"-10",Matches!$J$2:$J$201,0)),3,2))))),""))</f>
        <v/>
      </c>
      <c r="AH469" s="13" t="str">
        <f aca="false">IF($B469="","",SUM(X469:AG469))</f>
        <v/>
      </c>
      <c r="AI469" s="12" t="str">
        <f aca="false">IF($B469="","",COUNTIF(X469:AG469,5))</f>
        <v/>
      </c>
      <c r="AJ469" s="12" t="str">
        <f aca="false">IF($B469="","",COUNTIF(X469:AG469,"&gt;=2"))</f>
        <v/>
      </c>
      <c r="AK469" s="12" t="str">
        <f aca="false">IF($B469="","",COUNT(X469:AG469))</f>
        <v/>
      </c>
    </row>
    <row r="470" customFormat="false" ht="15" hidden="false" customHeight="false" outlineLevel="0" collapsed="false">
      <c r="A470" s="7"/>
      <c r="B470" s="7"/>
      <c r="C470" s="11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12" t="str">
        <f aca="false">IF(OR($B470="",D470="",E470=""),"",IFERROR(IF(OR(INDEX(Matches!$I$2:$I$201,MATCH($A470&amp;"-1",Matches!$J$2:$J$201,0))="Void",INDEX(Matches!$G$2:$G$201,MATCH($A470&amp;"-1",Matches!$J$2:$J$201,0))="",INDEX(Matches!$H$2:$H$201,MATCH($A470&amp;"-1",Matches!$J$2:$J$201,0))=""),"",IF(AND($C470&lt;&gt;"",INDEX(Matches!$F$2:$F$201,MATCH($A470&amp;"-1",Matches!$J$2:$J$201,0))&lt;&gt;"",$C470&gt;=INDEX(Matches!$F$2:$F$201,MATCH($A470&amp;"-1",Matches!$J$2:$J$201,0))),"",IF(AND(D470=INDEX(Matches!$G$2:$G$201,MATCH($A470&amp;"-1",Matches!$J$2:$J$201,0)),E470=INDEX(Matches!$H$2:$H$201,MATCH($A470&amp;"-1",Matches!$J$2:$J$201,0))),5,IF(SIGN(D470-E470)&lt;&gt;SIGN(INDEX(Matches!$G$2:$G$201,MATCH($A470&amp;"-1",Matches!$J$2:$J$201,0))-INDEX(Matches!$H$2:$H$201,MATCH($A470&amp;"-1",Matches!$J$2:$J$201,0))),0,IF(D470-E470=INDEX(Matches!$G$2:$G$201,MATCH($A470&amp;"-1",Matches!$J$2:$J$201,0))-INDEX(Matches!$H$2:$H$201,MATCH($A470&amp;"-1",Matches!$J$2:$J$201,0)),3,2))))),""))</f>
        <v/>
      </c>
      <c r="Y470" s="12" t="str">
        <f aca="false">IF(OR($B470="",F470="",G470=""),"",IFERROR(IF(OR(INDEX(Matches!$I$2:$I$201,MATCH($A470&amp;"-2",Matches!$J$2:$J$201,0))="Void",INDEX(Matches!$G$2:$G$201,MATCH($A470&amp;"-2",Matches!$J$2:$J$201,0))="",INDEX(Matches!$H$2:$H$201,MATCH($A470&amp;"-2",Matches!$J$2:$J$201,0))=""),"",IF(AND($C470&lt;&gt;"",INDEX(Matches!$F$2:$F$201,MATCH($A470&amp;"-2",Matches!$J$2:$J$201,0))&lt;&gt;"",$C470&gt;=INDEX(Matches!$F$2:$F$201,MATCH($A470&amp;"-2",Matches!$J$2:$J$201,0))),"",IF(AND(F470=INDEX(Matches!$G$2:$G$201,MATCH($A470&amp;"-2",Matches!$J$2:$J$201,0)),G470=INDEX(Matches!$H$2:$H$201,MATCH($A470&amp;"-2",Matches!$J$2:$J$201,0))),5,IF(SIGN(F470-G470)&lt;&gt;SIGN(INDEX(Matches!$G$2:$G$201,MATCH($A470&amp;"-2",Matches!$J$2:$J$201,0))-INDEX(Matches!$H$2:$H$201,MATCH($A470&amp;"-2",Matches!$J$2:$J$201,0))),0,IF(F470-G470=INDEX(Matches!$G$2:$G$201,MATCH($A470&amp;"-2",Matches!$J$2:$J$201,0))-INDEX(Matches!$H$2:$H$201,MATCH($A470&amp;"-2",Matches!$J$2:$J$201,0)),3,2))))),""))</f>
        <v/>
      </c>
      <c r="Z470" s="12" t="str">
        <f aca="false">IF(OR($B470="",H470="",I470=""),"",IFERROR(IF(OR(INDEX(Matches!$I$2:$I$201,MATCH($A470&amp;"-3",Matches!$J$2:$J$201,0))="Void",INDEX(Matches!$G$2:$G$201,MATCH($A470&amp;"-3",Matches!$J$2:$J$201,0))="",INDEX(Matches!$H$2:$H$201,MATCH($A470&amp;"-3",Matches!$J$2:$J$201,0))=""),"",IF(AND($C470&lt;&gt;"",INDEX(Matches!$F$2:$F$201,MATCH($A470&amp;"-3",Matches!$J$2:$J$201,0))&lt;&gt;"",$C470&gt;=INDEX(Matches!$F$2:$F$201,MATCH($A470&amp;"-3",Matches!$J$2:$J$201,0))),"",IF(AND(H470=INDEX(Matches!$G$2:$G$201,MATCH($A470&amp;"-3",Matches!$J$2:$J$201,0)),I470=INDEX(Matches!$H$2:$H$201,MATCH($A470&amp;"-3",Matches!$J$2:$J$201,0))),5,IF(SIGN(H470-I470)&lt;&gt;SIGN(INDEX(Matches!$G$2:$G$201,MATCH($A470&amp;"-3",Matches!$J$2:$J$201,0))-INDEX(Matches!$H$2:$H$201,MATCH($A470&amp;"-3",Matches!$J$2:$J$201,0))),0,IF(H470-I470=INDEX(Matches!$G$2:$G$201,MATCH($A470&amp;"-3",Matches!$J$2:$J$201,0))-INDEX(Matches!$H$2:$H$201,MATCH($A470&amp;"-3",Matches!$J$2:$J$201,0)),3,2))))),""))</f>
        <v/>
      </c>
      <c r="AA470" s="12" t="str">
        <f aca="false">IF(OR($B470="",J470="",K470=""),"",IFERROR(IF(OR(INDEX(Matches!$I$2:$I$201,MATCH($A470&amp;"-4",Matches!$J$2:$J$201,0))="Void",INDEX(Matches!$G$2:$G$201,MATCH($A470&amp;"-4",Matches!$J$2:$J$201,0))="",INDEX(Matches!$H$2:$H$201,MATCH($A470&amp;"-4",Matches!$J$2:$J$201,0))=""),"",IF(AND($C470&lt;&gt;"",INDEX(Matches!$F$2:$F$201,MATCH($A470&amp;"-4",Matches!$J$2:$J$201,0))&lt;&gt;"",$C470&gt;=INDEX(Matches!$F$2:$F$201,MATCH($A470&amp;"-4",Matches!$J$2:$J$201,0))),"",IF(AND(J470=INDEX(Matches!$G$2:$G$201,MATCH($A470&amp;"-4",Matches!$J$2:$J$201,0)),K470=INDEX(Matches!$H$2:$H$201,MATCH($A470&amp;"-4",Matches!$J$2:$J$201,0))),5,IF(SIGN(J470-K470)&lt;&gt;SIGN(INDEX(Matches!$G$2:$G$201,MATCH($A470&amp;"-4",Matches!$J$2:$J$201,0))-INDEX(Matches!$H$2:$H$201,MATCH($A470&amp;"-4",Matches!$J$2:$J$201,0))),0,IF(J470-K470=INDEX(Matches!$G$2:$G$201,MATCH($A470&amp;"-4",Matches!$J$2:$J$201,0))-INDEX(Matches!$H$2:$H$201,MATCH($A470&amp;"-4",Matches!$J$2:$J$201,0)),3,2))))),""))</f>
        <v/>
      </c>
      <c r="AB470" s="12" t="str">
        <f aca="false">IF(OR($B470="",L470="",M470=""),"",IFERROR(IF(OR(INDEX(Matches!$I$2:$I$201,MATCH($A470&amp;"-5",Matches!$J$2:$J$201,0))="Void",INDEX(Matches!$G$2:$G$201,MATCH($A470&amp;"-5",Matches!$J$2:$J$201,0))="",INDEX(Matches!$H$2:$H$201,MATCH($A470&amp;"-5",Matches!$J$2:$J$201,0))=""),"",IF(AND($C470&lt;&gt;"",INDEX(Matches!$F$2:$F$201,MATCH($A470&amp;"-5",Matches!$J$2:$J$201,0))&lt;&gt;"",$C470&gt;=INDEX(Matches!$F$2:$F$201,MATCH($A470&amp;"-5",Matches!$J$2:$J$201,0))),"",IF(AND(L470=INDEX(Matches!$G$2:$G$201,MATCH($A470&amp;"-5",Matches!$J$2:$J$201,0)),M470=INDEX(Matches!$H$2:$H$201,MATCH($A470&amp;"-5",Matches!$J$2:$J$201,0))),5,IF(SIGN(L470-M470)&lt;&gt;SIGN(INDEX(Matches!$G$2:$G$201,MATCH($A470&amp;"-5",Matches!$J$2:$J$201,0))-INDEX(Matches!$H$2:$H$201,MATCH($A470&amp;"-5",Matches!$J$2:$J$201,0))),0,IF(L470-M470=INDEX(Matches!$G$2:$G$201,MATCH($A470&amp;"-5",Matches!$J$2:$J$201,0))-INDEX(Matches!$H$2:$H$201,MATCH($A470&amp;"-5",Matches!$J$2:$J$201,0)),3,2))))),""))</f>
        <v/>
      </c>
      <c r="AC470" s="12" t="str">
        <f aca="false">IF(OR($B470="",N470="",O470=""),"",IFERROR(IF(OR(INDEX(Matches!$I$2:$I$201,MATCH($A470&amp;"-6",Matches!$J$2:$J$201,0))="Void",INDEX(Matches!$G$2:$G$201,MATCH($A470&amp;"-6",Matches!$J$2:$J$201,0))="",INDEX(Matches!$H$2:$H$201,MATCH($A470&amp;"-6",Matches!$J$2:$J$201,0))=""),"",IF(AND($C470&lt;&gt;"",INDEX(Matches!$F$2:$F$201,MATCH($A470&amp;"-6",Matches!$J$2:$J$201,0))&lt;&gt;"",$C470&gt;=INDEX(Matches!$F$2:$F$201,MATCH($A470&amp;"-6",Matches!$J$2:$J$201,0))),"",IF(AND(N470=INDEX(Matches!$G$2:$G$201,MATCH($A470&amp;"-6",Matches!$J$2:$J$201,0)),O470=INDEX(Matches!$H$2:$H$201,MATCH($A470&amp;"-6",Matches!$J$2:$J$201,0))),5,IF(SIGN(N470-O470)&lt;&gt;SIGN(INDEX(Matches!$G$2:$G$201,MATCH($A470&amp;"-6",Matches!$J$2:$J$201,0))-INDEX(Matches!$H$2:$H$201,MATCH($A470&amp;"-6",Matches!$J$2:$J$201,0))),0,IF(N470-O470=INDEX(Matches!$G$2:$G$201,MATCH($A470&amp;"-6",Matches!$J$2:$J$201,0))-INDEX(Matches!$H$2:$H$201,MATCH($A470&amp;"-6",Matches!$J$2:$J$201,0)),3,2))))),""))</f>
        <v/>
      </c>
      <c r="AD470" s="12" t="str">
        <f aca="false">IF(OR($B470="",P470="",Q470=""),"",IFERROR(IF(OR(INDEX(Matches!$I$2:$I$201,MATCH($A470&amp;"-7",Matches!$J$2:$J$201,0))="Void",INDEX(Matches!$G$2:$G$201,MATCH($A470&amp;"-7",Matches!$J$2:$J$201,0))="",INDEX(Matches!$H$2:$H$201,MATCH($A470&amp;"-7",Matches!$J$2:$J$201,0))=""),"",IF(AND($C470&lt;&gt;"",INDEX(Matches!$F$2:$F$201,MATCH($A470&amp;"-7",Matches!$J$2:$J$201,0))&lt;&gt;"",$C470&gt;=INDEX(Matches!$F$2:$F$201,MATCH($A470&amp;"-7",Matches!$J$2:$J$201,0))),"",IF(AND(P470=INDEX(Matches!$G$2:$G$201,MATCH($A470&amp;"-7",Matches!$J$2:$J$201,0)),Q470=INDEX(Matches!$H$2:$H$201,MATCH($A470&amp;"-7",Matches!$J$2:$J$201,0))),5,IF(SIGN(P470-Q470)&lt;&gt;SIGN(INDEX(Matches!$G$2:$G$201,MATCH($A470&amp;"-7",Matches!$J$2:$J$201,0))-INDEX(Matches!$H$2:$H$201,MATCH($A470&amp;"-7",Matches!$J$2:$J$201,0))),0,IF(P470-Q470=INDEX(Matches!$G$2:$G$201,MATCH($A470&amp;"-7",Matches!$J$2:$J$201,0))-INDEX(Matches!$H$2:$H$201,MATCH($A470&amp;"-7",Matches!$J$2:$J$201,0)),3,2))))),""))</f>
        <v/>
      </c>
      <c r="AE470" s="12" t="str">
        <f aca="false">IF(OR($B470="",R470="",S470=""),"",IFERROR(IF(OR(INDEX(Matches!$I$2:$I$201,MATCH($A470&amp;"-8",Matches!$J$2:$J$201,0))="Void",INDEX(Matches!$G$2:$G$201,MATCH($A470&amp;"-8",Matches!$J$2:$J$201,0))="",INDEX(Matches!$H$2:$H$201,MATCH($A470&amp;"-8",Matches!$J$2:$J$201,0))=""),"",IF(AND($C470&lt;&gt;"",INDEX(Matches!$F$2:$F$201,MATCH($A470&amp;"-8",Matches!$J$2:$J$201,0))&lt;&gt;"",$C470&gt;=INDEX(Matches!$F$2:$F$201,MATCH($A470&amp;"-8",Matches!$J$2:$J$201,0))),"",IF(AND(R470=INDEX(Matches!$G$2:$G$201,MATCH($A470&amp;"-8",Matches!$J$2:$J$201,0)),S470=INDEX(Matches!$H$2:$H$201,MATCH($A470&amp;"-8",Matches!$J$2:$J$201,0))),5,IF(SIGN(R470-S470)&lt;&gt;SIGN(INDEX(Matches!$G$2:$G$201,MATCH($A470&amp;"-8",Matches!$J$2:$J$201,0))-INDEX(Matches!$H$2:$H$201,MATCH($A470&amp;"-8",Matches!$J$2:$J$201,0))),0,IF(R470-S470=INDEX(Matches!$G$2:$G$201,MATCH($A470&amp;"-8",Matches!$J$2:$J$201,0))-INDEX(Matches!$H$2:$H$201,MATCH($A470&amp;"-8",Matches!$J$2:$J$201,0)),3,2))))),""))</f>
        <v/>
      </c>
      <c r="AF470" s="12" t="str">
        <f aca="false">IF(OR($B470="",T470="",U470=""),"",IFERROR(IF(OR(INDEX(Matches!$I$2:$I$201,MATCH($A470&amp;"-9",Matches!$J$2:$J$201,0))="Void",INDEX(Matches!$G$2:$G$201,MATCH($A470&amp;"-9",Matches!$J$2:$J$201,0))="",INDEX(Matches!$H$2:$H$201,MATCH($A470&amp;"-9",Matches!$J$2:$J$201,0))=""),"",IF(AND($C470&lt;&gt;"",INDEX(Matches!$F$2:$F$201,MATCH($A470&amp;"-9",Matches!$J$2:$J$201,0))&lt;&gt;"",$C470&gt;=INDEX(Matches!$F$2:$F$201,MATCH($A470&amp;"-9",Matches!$J$2:$J$201,0))),"",IF(AND(T470=INDEX(Matches!$G$2:$G$201,MATCH($A470&amp;"-9",Matches!$J$2:$J$201,0)),U470=INDEX(Matches!$H$2:$H$201,MATCH($A470&amp;"-9",Matches!$J$2:$J$201,0))),5,IF(SIGN(T470-U470)&lt;&gt;SIGN(INDEX(Matches!$G$2:$G$201,MATCH($A470&amp;"-9",Matches!$J$2:$J$201,0))-INDEX(Matches!$H$2:$H$201,MATCH($A470&amp;"-9",Matches!$J$2:$J$201,0))),0,IF(T470-U470=INDEX(Matches!$G$2:$G$201,MATCH($A470&amp;"-9",Matches!$J$2:$J$201,0))-INDEX(Matches!$H$2:$H$201,MATCH($A470&amp;"-9",Matches!$J$2:$J$201,0)),3,2))))),""))</f>
        <v/>
      </c>
      <c r="AG470" s="12" t="str">
        <f aca="false">IF(OR($B470="",V470="",W470=""),"",IFERROR(IF(OR(INDEX(Matches!$I$2:$I$201,MATCH($A470&amp;"-10",Matches!$J$2:$J$201,0))="Void",INDEX(Matches!$G$2:$G$201,MATCH($A470&amp;"-10",Matches!$J$2:$J$201,0))="",INDEX(Matches!$H$2:$H$201,MATCH($A470&amp;"-10",Matches!$J$2:$J$201,0))=""),"",IF(AND($C470&lt;&gt;"",INDEX(Matches!$F$2:$F$201,MATCH($A470&amp;"-10",Matches!$J$2:$J$201,0))&lt;&gt;"",$C470&gt;=INDEX(Matches!$F$2:$F$201,MATCH($A470&amp;"-10",Matches!$J$2:$J$201,0))),"",IF(AND(V470=INDEX(Matches!$G$2:$G$201,MATCH($A470&amp;"-10",Matches!$J$2:$J$201,0)),W470=INDEX(Matches!$H$2:$H$201,MATCH($A470&amp;"-10",Matches!$J$2:$J$201,0))),5,IF(SIGN(V470-W470)&lt;&gt;SIGN(INDEX(Matches!$G$2:$G$201,MATCH($A470&amp;"-10",Matches!$J$2:$J$201,0))-INDEX(Matches!$H$2:$H$201,MATCH($A470&amp;"-10",Matches!$J$2:$J$201,0))),0,IF(V470-W470=INDEX(Matches!$G$2:$G$201,MATCH($A470&amp;"-10",Matches!$J$2:$J$201,0))-INDEX(Matches!$H$2:$H$201,MATCH($A470&amp;"-10",Matches!$J$2:$J$201,0)),3,2))))),""))</f>
        <v/>
      </c>
      <c r="AH470" s="13" t="str">
        <f aca="false">IF($B470="","",SUM(X470:AG470))</f>
        <v/>
      </c>
      <c r="AI470" s="12" t="str">
        <f aca="false">IF($B470="","",COUNTIF(X470:AG470,5))</f>
        <v/>
      </c>
      <c r="AJ470" s="12" t="str">
        <f aca="false">IF($B470="","",COUNTIF(X470:AG470,"&gt;=2"))</f>
        <v/>
      </c>
      <c r="AK470" s="12" t="str">
        <f aca="false">IF($B470="","",COUNT(X470:AG470))</f>
        <v/>
      </c>
    </row>
    <row r="471" customFormat="false" ht="15" hidden="false" customHeight="false" outlineLevel="0" collapsed="false">
      <c r="A471" s="7"/>
      <c r="B471" s="7"/>
      <c r="C471" s="11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12" t="str">
        <f aca="false">IF(OR($B471="",D471="",E471=""),"",IFERROR(IF(OR(INDEX(Matches!$I$2:$I$201,MATCH($A471&amp;"-1",Matches!$J$2:$J$201,0))="Void",INDEX(Matches!$G$2:$G$201,MATCH($A471&amp;"-1",Matches!$J$2:$J$201,0))="",INDEX(Matches!$H$2:$H$201,MATCH($A471&amp;"-1",Matches!$J$2:$J$201,0))=""),"",IF(AND($C471&lt;&gt;"",INDEX(Matches!$F$2:$F$201,MATCH($A471&amp;"-1",Matches!$J$2:$J$201,0))&lt;&gt;"",$C471&gt;=INDEX(Matches!$F$2:$F$201,MATCH($A471&amp;"-1",Matches!$J$2:$J$201,0))),"",IF(AND(D471=INDEX(Matches!$G$2:$G$201,MATCH($A471&amp;"-1",Matches!$J$2:$J$201,0)),E471=INDEX(Matches!$H$2:$H$201,MATCH($A471&amp;"-1",Matches!$J$2:$J$201,0))),5,IF(SIGN(D471-E471)&lt;&gt;SIGN(INDEX(Matches!$G$2:$G$201,MATCH($A471&amp;"-1",Matches!$J$2:$J$201,0))-INDEX(Matches!$H$2:$H$201,MATCH($A471&amp;"-1",Matches!$J$2:$J$201,0))),0,IF(D471-E471=INDEX(Matches!$G$2:$G$201,MATCH($A471&amp;"-1",Matches!$J$2:$J$201,0))-INDEX(Matches!$H$2:$H$201,MATCH($A471&amp;"-1",Matches!$J$2:$J$201,0)),3,2))))),""))</f>
        <v/>
      </c>
      <c r="Y471" s="12" t="str">
        <f aca="false">IF(OR($B471="",F471="",G471=""),"",IFERROR(IF(OR(INDEX(Matches!$I$2:$I$201,MATCH($A471&amp;"-2",Matches!$J$2:$J$201,0))="Void",INDEX(Matches!$G$2:$G$201,MATCH($A471&amp;"-2",Matches!$J$2:$J$201,0))="",INDEX(Matches!$H$2:$H$201,MATCH($A471&amp;"-2",Matches!$J$2:$J$201,0))=""),"",IF(AND($C471&lt;&gt;"",INDEX(Matches!$F$2:$F$201,MATCH($A471&amp;"-2",Matches!$J$2:$J$201,0))&lt;&gt;"",$C471&gt;=INDEX(Matches!$F$2:$F$201,MATCH($A471&amp;"-2",Matches!$J$2:$J$201,0))),"",IF(AND(F471=INDEX(Matches!$G$2:$G$201,MATCH($A471&amp;"-2",Matches!$J$2:$J$201,0)),G471=INDEX(Matches!$H$2:$H$201,MATCH($A471&amp;"-2",Matches!$J$2:$J$201,0))),5,IF(SIGN(F471-G471)&lt;&gt;SIGN(INDEX(Matches!$G$2:$G$201,MATCH($A471&amp;"-2",Matches!$J$2:$J$201,0))-INDEX(Matches!$H$2:$H$201,MATCH($A471&amp;"-2",Matches!$J$2:$J$201,0))),0,IF(F471-G471=INDEX(Matches!$G$2:$G$201,MATCH($A471&amp;"-2",Matches!$J$2:$J$201,0))-INDEX(Matches!$H$2:$H$201,MATCH($A471&amp;"-2",Matches!$J$2:$J$201,0)),3,2))))),""))</f>
        <v/>
      </c>
      <c r="Z471" s="12" t="str">
        <f aca="false">IF(OR($B471="",H471="",I471=""),"",IFERROR(IF(OR(INDEX(Matches!$I$2:$I$201,MATCH($A471&amp;"-3",Matches!$J$2:$J$201,0))="Void",INDEX(Matches!$G$2:$G$201,MATCH($A471&amp;"-3",Matches!$J$2:$J$201,0))="",INDEX(Matches!$H$2:$H$201,MATCH($A471&amp;"-3",Matches!$J$2:$J$201,0))=""),"",IF(AND($C471&lt;&gt;"",INDEX(Matches!$F$2:$F$201,MATCH($A471&amp;"-3",Matches!$J$2:$J$201,0))&lt;&gt;"",$C471&gt;=INDEX(Matches!$F$2:$F$201,MATCH($A471&amp;"-3",Matches!$J$2:$J$201,0))),"",IF(AND(H471=INDEX(Matches!$G$2:$G$201,MATCH($A471&amp;"-3",Matches!$J$2:$J$201,0)),I471=INDEX(Matches!$H$2:$H$201,MATCH($A471&amp;"-3",Matches!$J$2:$J$201,0))),5,IF(SIGN(H471-I471)&lt;&gt;SIGN(INDEX(Matches!$G$2:$G$201,MATCH($A471&amp;"-3",Matches!$J$2:$J$201,0))-INDEX(Matches!$H$2:$H$201,MATCH($A471&amp;"-3",Matches!$J$2:$J$201,0))),0,IF(H471-I471=INDEX(Matches!$G$2:$G$201,MATCH($A471&amp;"-3",Matches!$J$2:$J$201,0))-INDEX(Matches!$H$2:$H$201,MATCH($A471&amp;"-3",Matches!$J$2:$J$201,0)),3,2))))),""))</f>
        <v/>
      </c>
      <c r="AA471" s="12" t="str">
        <f aca="false">IF(OR($B471="",J471="",K471=""),"",IFERROR(IF(OR(INDEX(Matches!$I$2:$I$201,MATCH($A471&amp;"-4",Matches!$J$2:$J$201,0))="Void",INDEX(Matches!$G$2:$G$201,MATCH($A471&amp;"-4",Matches!$J$2:$J$201,0))="",INDEX(Matches!$H$2:$H$201,MATCH($A471&amp;"-4",Matches!$J$2:$J$201,0))=""),"",IF(AND($C471&lt;&gt;"",INDEX(Matches!$F$2:$F$201,MATCH($A471&amp;"-4",Matches!$J$2:$J$201,0))&lt;&gt;"",$C471&gt;=INDEX(Matches!$F$2:$F$201,MATCH($A471&amp;"-4",Matches!$J$2:$J$201,0))),"",IF(AND(J471=INDEX(Matches!$G$2:$G$201,MATCH($A471&amp;"-4",Matches!$J$2:$J$201,0)),K471=INDEX(Matches!$H$2:$H$201,MATCH($A471&amp;"-4",Matches!$J$2:$J$201,0))),5,IF(SIGN(J471-K471)&lt;&gt;SIGN(INDEX(Matches!$G$2:$G$201,MATCH($A471&amp;"-4",Matches!$J$2:$J$201,0))-INDEX(Matches!$H$2:$H$201,MATCH($A471&amp;"-4",Matches!$J$2:$J$201,0))),0,IF(J471-K471=INDEX(Matches!$G$2:$G$201,MATCH($A471&amp;"-4",Matches!$J$2:$J$201,0))-INDEX(Matches!$H$2:$H$201,MATCH($A471&amp;"-4",Matches!$J$2:$J$201,0)),3,2))))),""))</f>
        <v/>
      </c>
      <c r="AB471" s="12" t="str">
        <f aca="false">IF(OR($B471="",L471="",M471=""),"",IFERROR(IF(OR(INDEX(Matches!$I$2:$I$201,MATCH($A471&amp;"-5",Matches!$J$2:$J$201,0))="Void",INDEX(Matches!$G$2:$G$201,MATCH($A471&amp;"-5",Matches!$J$2:$J$201,0))="",INDEX(Matches!$H$2:$H$201,MATCH($A471&amp;"-5",Matches!$J$2:$J$201,0))=""),"",IF(AND($C471&lt;&gt;"",INDEX(Matches!$F$2:$F$201,MATCH($A471&amp;"-5",Matches!$J$2:$J$201,0))&lt;&gt;"",$C471&gt;=INDEX(Matches!$F$2:$F$201,MATCH($A471&amp;"-5",Matches!$J$2:$J$201,0))),"",IF(AND(L471=INDEX(Matches!$G$2:$G$201,MATCH($A471&amp;"-5",Matches!$J$2:$J$201,0)),M471=INDEX(Matches!$H$2:$H$201,MATCH($A471&amp;"-5",Matches!$J$2:$J$201,0))),5,IF(SIGN(L471-M471)&lt;&gt;SIGN(INDEX(Matches!$G$2:$G$201,MATCH($A471&amp;"-5",Matches!$J$2:$J$201,0))-INDEX(Matches!$H$2:$H$201,MATCH($A471&amp;"-5",Matches!$J$2:$J$201,0))),0,IF(L471-M471=INDEX(Matches!$G$2:$G$201,MATCH($A471&amp;"-5",Matches!$J$2:$J$201,0))-INDEX(Matches!$H$2:$H$201,MATCH($A471&amp;"-5",Matches!$J$2:$J$201,0)),3,2))))),""))</f>
        <v/>
      </c>
      <c r="AC471" s="12" t="str">
        <f aca="false">IF(OR($B471="",N471="",O471=""),"",IFERROR(IF(OR(INDEX(Matches!$I$2:$I$201,MATCH($A471&amp;"-6",Matches!$J$2:$J$201,0))="Void",INDEX(Matches!$G$2:$G$201,MATCH($A471&amp;"-6",Matches!$J$2:$J$201,0))="",INDEX(Matches!$H$2:$H$201,MATCH($A471&amp;"-6",Matches!$J$2:$J$201,0))=""),"",IF(AND($C471&lt;&gt;"",INDEX(Matches!$F$2:$F$201,MATCH($A471&amp;"-6",Matches!$J$2:$J$201,0))&lt;&gt;"",$C471&gt;=INDEX(Matches!$F$2:$F$201,MATCH($A471&amp;"-6",Matches!$J$2:$J$201,0))),"",IF(AND(N471=INDEX(Matches!$G$2:$G$201,MATCH($A471&amp;"-6",Matches!$J$2:$J$201,0)),O471=INDEX(Matches!$H$2:$H$201,MATCH($A471&amp;"-6",Matches!$J$2:$J$201,0))),5,IF(SIGN(N471-O471)&lt;&gt;SIGN(INDEX(Matches!$G$2:$G$201,MATCH($A471&amp;"-6",Matches!$J$2:$J$201,0))-INDEX(Matches!$H$2:$H$201,MATCH($A471&amp;"-6",Matches!$J$2:$J$201,0))),0,IF(N471-O471=INDEX(Matches!$G$2:$G$201,MATCH($A471&amp;"-6",Matches!$J$2:$J$201,0))-INDEX(Matches!$H$2:$H$201,MATCH($A471&amp;"-6",Matches!$J$2:$J$201,0)),3,2))))),""))</f>
        <v/>
      </c>
      <c r="AD471" s="12" t="str">
        <f aca="false">IF(OR($B471="",P471="",Q471=""),"",IFERROR(IF(OR(INDEX(Matches!$I$2:$I$201,MATCH($A471&amp;"-7",Matches!$J$2:$J$201,0))="Void",INDEX(Matches!$G$2:$G$201,MATCH($A471&amp;"-7",Matches!$J$2:$J$201,0))="",INDEX(Matches!$H$2:$H$201,MATCH($A471&amp;"-7",Matches!$J$2:$J$201,0))=""),"",IF(AND($C471&lt;&gt;"",INDEX(Matches!$F$2:$F$201,MATCH($A471&amp;"-7",Matches!$J$2:$J$201,0))&lt;&gt;"",$C471&gt;=INDEX(Matches!$F$2:$F$201,MATCH($A471&amp;"-7",Matches!$J$2:$J$201,0))),"",IF(AND(P471=INDEX(Matches!$G$2:$G$201,MATCH($A471&amp;"-7",Matches!$J$2:$J$201,0)),Q471=INDEX(Matches!$H$2:$H$201,MATCH($A471&amp;"-7",Matches!$J$2:$J$201,0))),5,IF(SIGN(P471-Q471)&lt;&gt;SIGN(INDEX(Matches!$G$2:$G$201,MATCH($A471&amp;"-7",Matches!$J$2:$J$201,0))-INDEX(Matches!$H$2:$H$201,MATCH($A471&amp;"-7",Matches!$J$2:$J$201,0))),0,IF(P471-Q471=INDEX(Matches!$G$2:$G$201,MATCH($A471&amp;"-7",Matches!$J$2:$J$201,0))-INDEX(Matches!$H$2:$H$201,MATCH($A471&amp;"-7",Matches!$J$2:$J$201,0)),3,2))))),""))</f>
        <v/>
      </c>
      <c r="AE471" s="12" t="str">
        <f aca="false">IF(OR($B471="",R471="",S471=""),"",IFERROR(IF(OR(INDEX(Matches!$I$2:$I$201,MATCH($A471&amp;"-8",Matches!$J$2:$J$201,0))="Void",INDEX(Matches!$G$2:$G$201,MATCH($A471&amp;"-8",Matches!$J$2:$J$201,0))="",INDEX(Matches!$H$2:$H$201,MATCH($A471&amp;"-8",Matches!$J$2:$J$201,0))=""),"",IF(AND($C471&lt;&gt;"",INDEX(Matches!$F$2:$F$201,MATCH($A471&amp;"-8",Matches!$J$2:$J$201,0))&lt;&gt;"",$C471&gt;=INDEX(Matches!$F$2:$F$201,MATCH($A471&amp;"-8",Matches!$J$2:$J$201,0))),"",IF(AND(R471=INDEX(Matches!$G$2:$G$201,MATCH($A471&amp;"-8",Matches!$J$2:$J$201,0)),S471=INDEX(Matches!$H$2:$H$201,MATCH($A471&amp;"-8",Matches!$J$2:$J$201,0))),5,IF(SIGN(R471-S471)&lt;&gt;SIGN(INDEX(Matches!$G$2:$G$201,MATCH($A471&amp;"-8",Matches!$J$2:$J$201,0))-INDEX(Matches!$H$2:$H$201,MATCH($A471&amp;"-8",Matches!$J$2:$J$201,0))),0,IF(R471-S471=INDEX(Matches!$G$2:$G$201,MATCH($A471&amp;"-8",Matches!$J$2:$J$201,0))-INDEX(Matches!$H$2:$H$201,MATCH($A471&amp;"-8",Matches!$J$2:$J$201,0)),3,2))))),""))</f>
        <v/>
      </c>
      <c r="AF471" s="12" t="str">
        <f aca="false">IF(OR($B471="",T471="",U471=""),"",IFERROR(IF(OR(INDEX(Matches!$I$2:$I$201,MATCH($A471&amp;"-9",Matches!$J$2:$J$201,0))="Void",INDEX(Matches!$G$2:$G$201,MATCH($A471&amp;"-9",Matches!$J$2:$J$201,0))="",INDEX(Matches!$H$2:$H$201,MATCH($A471&amp;"-9",Matches!$J$2:$J$201,0))=""),"",IF(AND($C471&lt;&gt;"",INDEX(Matches!$F$2:$F$201,MATCH($A471&amp;"-9",Matches!$J$2:$J$201,0))&lt;&gt;"",$C471&gt;=INDEX(Matches!$F$2:$F$201,MATCH($A471&amp;"-9",Matches!$J$2:$J$201,0))),"",IF(AND(T471=INDEX(Matches!$G$2:$G$201,MATCH($A471&amp;"-9",Matches!$J$2:$J$201,0)),U471=INDEX(Matches!$H$2:$H$201,MATCH($A471&amp;"-9",Matches!$J$2:$J$201,0))),5,IF(SIGN(T471-U471)&lt;&gt;SIGN(INDEX(Matches!$G$2:$G$201,MATCH($A471&amp;"-9",Matches!$J$2:$J$201,0))-INDEX(Matches!$H$2:$H$201,MATCH($A471&amp;"-9",Matches!$J$2:$J$201,0))),0,IF(T471-U471=INDEX(Matches!$G$2:$G$201,MATCH($A471&amp;"-9",Matches!$J$2:$J$201,0))-INDEX(Matches!$H$2:$H$201,MATCH($A471&amp;"-9",Matches!$J$2:$J$201,0)),3,2))))),""))</f>
        <v/>
      </c>
      <c r="AG471" s="12" t="str">
        <f aca="false">IF(OR($B471="",V471="",W471=""),"",IFERROR(IF(OR(INDEX(Matches!$I$2:$I$201,MATCH($A471&amp;"-10",Matches!$J$2:$J$201,0))="Void",INDEX(Matches!$G$2:$G$201,MATCH($A471&amp;"-10",Matches!$J$2:$J$201,0))="",INDEX(Matches!$H$2:$H$201,MATCH($A471&amp;"-10",Matches!$J$2:$J$201,0))=""),"",IF(AND($C471&lt;&gt;"",INDEX(Matches!$F$2:$F$201,MATCH($A471&amp;"-10",Matches!$J$2:$J$201,0))&lt;&gt;"",$C471&gt;=INDEX(Matches!$F$2:$F$201,MATCH($A471&amp;"-10",Matches!$J$2:$J$201,0))),"",IF(AND(V471=INDEX(Matches!$G$2:$G$201,MATCH($A471&amp;"-10",Matches!$J$2:$J$201,0)),W471=INDEX(Matches!$H$2:$H$201,MATCH($A471&amp;"-10",Matches!$J$2:$J$201,0))),5,IF(SIGN(V471-W471)&lt;&gt;SIGN(INDEX(Matches!$G$2:$G$201,MATCH($A471&amp;"-10",Matches!$J$2:$J$201,0))-INDEX(Matches!$H$2:$H$201,MATCH($A471&amp;"-10",Matches!$J$2:$J$201,0))),0,IF(V471-W471=INDEX(Matches!$G$2:$G$201,MATCH($A471&amp;"-10",Matches!$J$2:$J$201,0))-INDEX(Matches!$H$2:$H$201,MATCH($A471&amp;"-10",Matches!$J$2:$J$201,0)),3,2))))),""))</f>
        <v/>
      </c>
      <c r="AH471" s="13" t="str">
        <f aca="false">IF($B471="","",SUM(X471:AG471))</f>
        <v/>
      </c>
      <c r="AI471" s="12" t="str">
        <f aca="false">IF($B471="","",COUNTIF(X471:AG471,5))</f>
        <v/>
      </c>
      <c r="AJ471" s="12" t="str">
        <f aca="false">IF($B471="","",COUNTIF(X471:AG471,"&gt;=2"))</f>
        <v/>
      </c>
      <c r="AK471" s="12" t="str">
        <f aca="false">IF($B471="","",COUNT(X471:AG471))</f>
        <v/>
      </c>
    </row>
    <row r="472" customFormat="false" ht="15" hidden="false" customHeight="false" outlineLevel="0" collapsed="false">
      <c r="A472" s="7"/>
      <c r="B472" s="7"/>
      <c r="C472" s="11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12" t="str">
        <f aca="false">IF(OR($B472="",D472="",E472=""),"",IFERROR(IF(OR(INDEX(Matches!$I$2:$I$201,MATCH($A472&amp;"-1",Matches!$J$2:$J$201,0))="Void",INDEX(Matches!$G$2:$G$201,MATCH($A472&amp;"-1",Matches!$J$2:$J$201,0))="",INDEX(Matches!$H$2:$H$201,MATCH($A472&amp;"-1",Matches!$J$2:$J$201,0))=""),"",IF(AND($C472&lt;&gt;"",INDEX(Matches!$F$2:$F$201,MATCH($A472&amp;"-1",Matches!$J$2:$J$201,0))&lt;&gt;"",$C472&gt;=INDEX(Matches!$F$2:$F$201,MATCH($A472&amp;"-1",Matches!$J$2:$J$201,0))),"",IF(AND(D472=INDEX(Matches!$G$2:$G$201,MATCH($A472&amp;"-1",Matches!$J$2:$J$201,0)),E472=INDEX(Matches!$H$2:$H$201,MATCH($A472&amp;"-1",Matches!$J$2:$J$201,0))),5,IF(SIGN(D472-E472)&lt;&gt;SIGN(INDEX(Matches!$G$2:$G$201,MATCH($A472&amp;"-1",Matches!$J$2:$J$201,0))-INDEX(Matches!$H$2:$H$201,MATCH($A472&amp;"-1",Matches!$J$2:$J$201,0))),0,IF(D472-E472=INDEX(Matches!$G$2:$G$201,MATCH($A472&amp;"-1",Matches!$J$2:$J$201,0))-INDEX(Matches!$H$2:$H$201,MATCH($A472&amp;"-1",Matches!$J$2:$J$201,0)),3,2))))),""))</f>
        <v/>
      </c>
      <c r="Y472" s="12" t="str">
        <f aca="false">IF(OR($B472="",F472="",G472=""),"",IFERROR(IF(OR(INDEX(Matches!$I$2:$I$201,MATCH($A472&amp;"-2",Matches!$J$2:$J$201,0))="Void",INDEX(Matches!$G$2:$G$201,MATCH($A472&amp;"-2",Matches!$J$2:$J$201,0))="",INDEX(Matches!$H$2:$H$201,MATCH($A472&amp;"-2",Matches!$J$2:$J$201,0))=""),"",IF(AND($C472&lt;&gt;"",INDEX(Matches!$F$2:$F$201,MATCH($A472&amp;"-2",Matches!$J$2:$J$201,0))&lt;&gt;"",$C472&gt;=INDEX(Matches!$F$2:$F$201,MATCH($A472&amp;"-2",Matches!$J$2:$J$201,0))),"",IF(AND(F472=INDEX(Matches!$G$2:$G$201,MATCH($A472&amp;"-2",Matches!$J$2:$J$201,0)),G472=INDEX(Matches!$H$2:$H$201,MATCH($A472&amp;"-2",Matches!$J$2:$J$201,0))),5,IF(SIGN(F472-G472)&lt;&gt;SIGN(INDEX(Matches!$G$2:$G$201,MATCH($A472&amp;"-2",Matches!$J$2:$J$201,0))-INDEX(Matches!$H$2:$H$201,MATCH($A472&amp;"-2",Matches!$J$2:$J$201,0))),0,IF(F472-G472=INDEX(Matches!$G$2:$G$201,MATCH($A472&amp;"-2",Matches!$J$2:$J$201,0))-INDEX(Matches!$H$2:$H$201,MATCH($A472&amp;"-2",Matches!$J$2:$J$201,0)),3,2))))),""))</f>
        <v/>
      </c>
      <c r="Z472" s="12" t="str">
        <f aca="false">IF(OR($B472="",H472="",I472=""),"",IFERROR(IF(OR(INDEX(Matches!$I$2:$I$201,MATCH($A472&amp;"-3",Matches!$J$2:$J$201,0))="Void",INDEX(Matches!$G$2:$G$201,MATCH($A472&amp;"-3",Matches!$J$2:$J$201,0))="",INDEX(Matches!$H$2:$H$201,MATCH($A472&amp;"-3",Matches!$J$2:$J$201,0))=""),"",IF(AND($C472&lt;&gt;"",INDEX(Matches!$F$2:$F$201,MATCH($A472&amp;"-3",Matches!$J$2:$J$201,0))&lt;&gt;"",$C472&gt;=INDEX(Matches!$F$2:$F$201,MATCH($A472&amp;"-3",Matches!$J$2:$J$201,0))),"",IF(AND(H472=INDEX(Matches!$G$2:$G$201,MATCH($A472&amp;"-3",Matches!$J$2:$J$201,0)),I472=INDEX(Matches!$H$2:$H$201,MATCH($A472&amp;"-3",Matches!$J$2:$J$201,0))),5,IF(SIGN(H472-I472)&lt;&gt;SIGN(INDEX(Matches!$G$2:$G$201,MATCH($A472&amp;"-3",Matches!$J$2:$J$201,0))-INDEX(Matches!$H$2:$H$201,MATCH($A472&amp;"-3",Matches!$J$2:$J$201,0))),0,IF(H472-I472=INDEX(Matches!$G$2:$G$201,MATCH($A472&amp;"-3",Matches!$J$2:$J$201,0))-INDEX(Matches!$H$2:$H$201,MATCH($A472&amp;"-3",Matches!$J$2:$J$201,0)),3,2))))),""))</f>
        <v/>
      </c>
      <c r="AA472" s="12" t="str">
        <f aca="false">IF(OR($B472="",J472="",K472=""),"",IFERROR(IF(OR(INDEX(Matches!$I$2:$I$201,MATCH($A472&amp;"-4",Matches!$J$2:$J$201,0))="Void",INDEX(Matches!$G$2:$G$201,MATCH($A472&amp;"-4",Matches!$J$2:$J$201,0))="",INDEX(Matches!$H$2:$H$201,MATCH($A472&amp;"-4",Matches!$J$2:$J$201,0))=""),"",IF(AND($C472&lt;&gt;"",INDEX(Matches!$F$2:$F$201,MATCH($A472&amp;"-4",Matches!$J$2:$J$201,0))&lt;&gt;"",$C472&gt;=INDEX(Matches!$F$2:$F$201,MATCH($A472&amp;"-4",Matches!$J$2:$J$201,0))),"",IF(AND(J472=INDEX(Matches!$G$2:$G$201,MATCH($A472&amp;"-4",Matches!$J$2:$J$201,0)),K472=INDEX(Matches!$H$2:$H$201,MATCH($A472&amp;"-4",Matches!$J$2:$J$201,0))),5,IF(SIGN(J472-K472)&lt;&gt;SIGN(INDEX(Matches!$G$2:$G$201,MATCH($A472&amp;"-4",Matches!$J$2:$J$201,0))-INDEX(Matches!$H$2:$H$201,MATCH($A472&amp;"-4",Matches!$J$2:$J$201,0))),0,IF(J472-K472=INDEX(Matches!$G$2:$G$201,MATCH($A472&amp;"-4",Matches!$J$2:$J$201,0))-INDEX(Matches!$H$2:$H$201,MATCH($A472&amp;"-4",Matches!$J$2:$J$201,0)),3,2))))),""))</f>
        <v/>
      </c>
      <c r="AB472" s="12" t="str">
        <f aca="false">IF(OR($B472="",L472="",M472=""),"",IFERROR(IF(OR(INDEX(Matches!$I$2:$I$201,MATCH($A472&amp;"-5",Matches!$J$2:$J$201,0))="Void",INDEX(Matches!$G$2:$G$201,MATCH($A472&amp;"-5",Matches!$J$2:$J$201,0))="",INDEX(Matches!$H$2:$H$201,MATCH($A472&amp;"-5",Matches!$J$2:$J$201,0))=""),"",IF(AND($C472&lt;&gt;"",INDEX(Matches!$F$2:$F$201,MATCH($A472&amp;"-5",Matches!$J$2:$J$201,0))&lt;&gt;"",$C472&gt;=INDEX(Matches!$F$2:$F$201,MATCH($A472&amp;"-5",Matches!$J$2:$J$201,0))),"",IF(AND(L472=INDEX(Matches!$G$2:$G$201,MATCH($A472&amp;"-5",Matches!$J$2:$J$201,0)),M472=INDEX(Matches!$H$2:$H$201,MATCH($A472&amp;"-5",Matches!$J$2:$J$201,0))),5,IF(SIGN(L472-M472)&lt;&gt;SIGN(INDEX(Matches!$G$2:$G$201,MATCH($A472&amp;"-5",Matches!$J$2:$J$201,0))-INDEX(Matches!$H$2:$H$201,MATCH($A472&amp;"-5",Matches!$J$2:$J$201,0))),0,IF(L472-M472=INDEX(Matches!$G$2:$G$201,MATCH($A472&amp;"-5",Matches!$J$2:$J$201,0))-INDEX(Matches!$H$2:$H$201,MATCH($A472&amp;"-5",Matches!$J$2:$J$201,0)),3,2))))),""))</f>
        <v/>
      </c>
      <c r="AC472" s="12" t="str">
        <f aca="false">IF(OR($B472="",N472="",O472=""),"",IFERROR(IF(OR(INDEX(Matches!$I$2:$I$201,MATCH($A472&amp;"-6",Matches!$J$2:$J$201,0))="Void",INDEX(Matches!$G$2:$G$201,MATCH($A472&amp;"-6",Matches!$J$2:$J$201,0))="",INDEX(Matches!$H$2:$H$201,MATCH($A472&amp;"-6",Matches!$J$2:$J$201,0))=""),"",IF(AND($C472&lt;&gt;"",INDEX(Matches!$F$2:$F$201,MATCH($A472&amp;"-6",Matches!$J$2:$J$201,0))&lt;&gt;"",$C472&gt;=INDEX(Matches!$F$2:$F$201,MATCH($A472&amp;"-6",Matches!$J$2:$J$201,0))),"",IF(AND(N472=INDEX(Matches!$G$2:$G$201,MATCH($A472&amp;"-6",Matches!$J$2:$J$201,0)),O472=INDEX(Matches!$H$2:$H$201,MATCH($A472&amp;"-6",Matches!$J$2:$J$201,0))),5,IF(SIGN(N472-O472)&lt;&gt;SIGN(INDEX(Matches!$G$2:$G$201,MATCH($A472&amp;"-6",Matches!$J$2:$J$201,0))-INDEX(Matches!$H$2:$H$201,MATCH($A472&amp;"-6",Matches!$J$2:$J$201,0))),0,IF(N472-O472=INDEX(Matches!$G$2:$G$201,MATCH($A472&amp;"-6",Matches!$J$2:$J$201,0))-INDEX(Matches!$H$2:$H$201,MATCH($A472&amp;"-6",Matches!$J$2:$J$201,0)),3,2))))),""))</f>
        <v/>
      </c>
      <c r="AD472" s="12" t="str">
        <f aca="false">IF(OR($B472="",P472="",Q472=""),"",IFERROR(IF(OR(INDEX(Matches!$I$2:$I$201,MATCH($A472&amp;"-7",Matches!$J$2:$J$201,0))="Void",INDEX(Matches!$G$2:$G$201,MATCH($A472&amp;"-7",Matches!$J$2:$J$201,0))="",INDEX(Matches!$H$2:$H$201,MATCH($A472&amp;"-7",Matches!$J$2:$J$201,0))=""),"",IF(AND($C472&lt;&gt;"",INDEX(Matches!$F$2:$F$201,MATCH($A472&amp;"-7",Matches!$J$2:$J$201,0))&lt;&gt;"",$C472&gt;=INDEX(Matches!$F$2:$F$201,MATCH($A472&amp;"-7",Matches!$J$2:$J$201,0))),"",IF(AND(P472=INDEX(Matches!$G$2:$G$201,MATCH($A472&amp;"-7",Matches!$J$2:$J$201,0)),Q472=INDEX(Matches!$H$2:$H$201,MATCH($A472&amp;"-7",Matches!$J$2:$J$201,0))),5,IF(SIGN(P472-Q472)&lt;&gt;SIGN(INDEX(Matches!$G$2:$G$201,MATCH($A472&amp;"-7",Matches!$J$2:$J$201,0))-INDEX(Matches!$H$2:$H$201,MATCH($A472&amp;"-7",Matches!$J$2:$J$201,0))),0,IF(P472-Q472=INDEX(Matches!$G$2:$G$201,MATCH($A472&amp;"-7",Matches!$J$2:$J$201,0))-INDEX(Matches!$H$2:$H$201,MATCH($A472&amp;"-7",Matches!$J$2:$J$201,0)),3,2))))),""))</f>
        <v/>
      </c>
      <c r="AE472" s="12" t="str">
        <f aca="false">IF(OR($B472="",R472="",S472=""),"",IFERROR(IF(OR(INDEX(Matches!$I$2:$I$201,MATCH($A472&amp;"-8",Matches!$J$2:$J$201,0))="Void",INDEX(Matches!$G$2:$G$201,MATCH($A472&amp;"-8",Matches!$J$2:$J$201,0))="",INDEX(Matches!$H$2:$H$201,MATCH($A472&amp;"-8",Matches!$J$2:$J$201,0))=""),"",IF(AND($C472&lt;&gt;"",INDEX(Matches!$F$2:$F$201,MATCH($A472&amp;"-8",Matches!$J$2:$J$201,0))&lt;&gt;"",$C472&gt;=INDEX(Matches!$F$2:$F$201,MATCH($A472&amp;"-8",Matches!$J$2:$J$201,0))),"",IF(AND(R472=INDEX(Matches!$G$2:$G$201,MATCH($A472&amp;"-8",Matches!$J$2:$J$201,0)),S472=INDEX(Matches!$H$2:$H$201,MATCH($A472&amp;"-8",Matches!$J$2:$J$201,0))),5,IF(SIGN(R472-S472)&lt;&gt;SIGN(INDEX(Matches!$G$2:$G$201,MATCH($A472&amp;"-8",Matches!$J$2:$J$201,0))-INDEX(Matches!$H$2:$H$201,MATCH($A472&amp;"-8",Matches!$J$2:$J$201,0))),0,IF(R472-S472=INDEX(Matches!$G$2:$G$201,MATCH($A472&amp;"-8",Matches!$J$2:$J$201,0))-INDEX(Matches!$H$2:$H$201,MATCH($A472&amp;"-8",Matches!$J$2:$J$201,0)),3,2))))),""))</f>
        <v/>
      </c>
      <c r="AF472" s="12" t="str">
        <f aca="false">IF(OR($B472="",T472="",U472=""),"",IFERROR(IF(OR(INDEX(Matches!$I$2:$I$201,MATCH($A472&amp;"-9",Matches!$J$2:$J$201,0))="Void",INDEX(Matches!$G$2:$G$201,MATCH($A472&amp;"-9",Matches!$J$2:$J$201,0))="",INDEX(Matches!$H$2:$H$201,MATCH($A472&amp;"-9",Matches!$J$2:$J$201,0))=""),"",IF(AND($C472&lt;&gt;"",INDEX(Matches!$F$2:$F$201,MATCH($A472&amp;"-9",Matches!$J$2:$J$201,0))&lt;&gt;"",$C472&gt;=INDEX(Matches!$F$2:$F$201,MATCH($A472&amp;"-9",Matches!$J$2:$J$201,0))),"",IF(AND(T472=INDEX(Matches!$G$2:$G$201,MATCH($A472&amp;"-9",Matches!$J$2:$J$201,0)),U472=INDEX(Matches!$H$2:$H$201,MATCH($A472&amp;"-9",Matches!$J$2:$J$201,0))),5,IF(SIGN(T472-U472)&lt;&gt;SIGN(INDEX(Matches!$G$2:$G$201,MATCH($A472&amp;"-9",Matches!$J$2:$J$201,0))-INDEX(Matches!$H$2:$H$201,MATCH($A472&amp;"-9",Matches!$J$2:$J$201,0))),0,IF(T472-U472=INDEX(Matches!$G$2:$G$201,MATCH($A472&amp;"-9",Matches!$J$2:$J$201,0))-INDEX(Matches!$H$2:$H$201,MATCH($A472&amp;"-9",Matches!$J$2:$J$201,0)),3,2))))),""))</f>
        <v/>
      </c>
      <c r="AG472" s="12" t="str">
        <f aca="false">IF(OR($B472="",V472="",W472=""),"",IFERROR(IF(OR(INDEX(Matches!$I$2:$I$201,MATCH($A472&amp;"-10",Matches!$J$2:$J$201,0))="Void",INDEX(Matches!$G$2:$G$201,MATCH($A472&amp;"-10",Matches!$J$2:$J$201,0))="",INDEX(Matches!$H$2:$H$201,MATCH($A472&amp;"-10",Matches!$J$2:$J$201,0))=""),"",IF(AND($C472&lt;&gt;"",INDEX(Matches!$F$2:$F$201,MATCH($A472&amp;"-10",Matches!$J$2:$J$201,0))&lt;&gt;"",$C472&gt;=INDEX(Matches!$F$2:$F$201,MATCH($A472&amp;"-10",Matches!$J$2:$J$201,0))),"",IF(AND(V472=INDEX(Matches!$G$2:$G$201,MATCH($A472&amp;"-10",Matches!$J$2:$J$201,0)),W472=INDEX(Matches!$H$2:$H$201,MATCH($A472&amp;"-10",Matches!$J$2:$J$201,0))),5,IF(SIGN(V472-W472)&lt;&gt;SIGN(INDEX(Matches!$G$2:$G$201,MATCH($A472&amp;"-10",Matches!$J$2:$J$201,0))-INDEX(Matches!$H$2:$H$201,MATCH($A472&amp;"-10",Matches!$J$2:$J$201,0))),0,IF(V472-W472=INDEX(Matches!$G$2:$G$201,MATCH($A472&amp;"-10",Matches!$J$2:$J$201,0))-INDEX(Matches!$H$2:$H$201,MATCH($A472&amp;"-10",Matches!$J$2:$J$201,0)),3,2))))),""))</f>
        <v/>
      </c>
      <c r="AH472" s="13" t="str">
        <f aca="false">IF($B472="","",SUM(X472:AG472))</f>
        <v/>
      </c>
      <c r="AI472" s="12" t="str">
        <f aca="false">IF($B472="","",COUNTIF(X472:AG472,5))</f>
        <v/>
      </c>
      <c r="AJ472" s="12" t="str">
        <f aca="false">IF($B472="","",COUNTIF(X472:AG472,"&gt;=2"))</f>
        <v/>
      </c>
      <c r="AK472" s="12" t="str">
        <f aca="false">IF($B472="","",COUNT(X472:AG472))</f>
        <v/>
      </c>
    </row>
    <row r="473" customFormat="false" ht="15" hidden="false" customHeight="false" outlineLevel="0" collapsed="false">
      <c r="A473" s="7"/>
      <c r="B473" s="7"/>
      <c r="C473" s="11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12" t="str">
        <f aca="false">IF(OR($B473="",D473="",E473=""),"",IFERROR(IF(OR(INDEX(Matches!$I$2:$I$201,MATCH($A473&amp;"-1",Matches!$J$2:$J$201,0))="Void",INDEX(Matches!$G$2:$G$201,MATCH($A473&amp;"-1",Matches!$J$2:$J$201,0))="",INDEX(Matches!$H$2:$H$201,MATCH($A473&amp;"-1",Matches!$J$2:$J$201,0))=""),"",IF(AND($C473&lt;&gt;"",INDEX(Matches!$F$2:$F$201,MATCH($A473&amp;"-1",Matches!$J$2:$J$201,0))&lt;&gt;"",$C473&gt;=INDEX(Matches!$F$2:$F$201,MATCH($A473&amp;"-1",Matches!$J$2:$J$201,0))),"",IF(AND(D473=INDEX(Matches!$G$2:$G$201,MATCH($A473&amp;"-1",Matches!$J$2:$J$201,0)),E473=INDEX(Matches!$H$2:$H$201,MATCH($A473&amp;"-1",Matches!$J$2:$J$201,0))),5,IF(SIGN(D473-E473)&lt;&gt;SIGN(INDEX(Matches!$G$2:$G$201,MATCH($A473&amp;"-1",Matches!$J$2:$J$201,0))-INDEX(Matches!$H$2:$H$201,MATCH($A473&amp;"-1",Matches!$J$2:$J$201,0))),0,IF(D473-E473=INDEX(Matches!$G$2:$G$201,MATCH($A473&amp;"-1",Matches!$J$2:$J$201,0))-INDEX(Matches!$H$2:$H$201,MATCH($A473&amp;"-1",Matches!$J$2:$J$201,0)),3,2))))),""))</f>
        <v/>
      </c>
      <c r="Y473" s="12" t="str">
        <f aca="false">IF(OR($B473="",F473="",G473=""),"",IFERROR(IF(OR(INDEX(Matches!$I$2:$I$201,MATCH($A473&amp;"-2",Matches!$J$2:$J$201,0))="Void",INDEX(Matches!$G$2:$G$201,MATCH($A473&amp;"-2",Matches!$J$2:$J$201,0))="",INDEX(Matches!$H$2:$H$201,MATCH($A473&amp;"-2",Matches!$J$2:$J$201,0))=""),"",IF(AND($C473&lt;&gt;"",INDEX(Matches!$F$2:$F$201,MATCH($A473&amp;"-2",Matches!$J$2:$J$201,0))&lt;&gt;"",$C473&gt;=INDEX(Matches!$F$2:$F$201,MATCH($A473&amp;"-2",Matches!$J$2:$J$201,0))),"",IF(AND(F473=INDEX(Matches!$G$2:$G$201,MATCH($A473&amp;"-2",Matches!$J$2:$J$201,0)),G473=INDEX(Matches!$H$2:$H$201,MATCH($A473&amp;"-2",Matches!$J$2:$J$201,0))),5,IF(SIGN(F473-G473)&lt;&gt;SIGN(INDEX(Matches!$G$2:$G$201,MATCH($A473&amp;"-2",Matches!$J$2:$J$201,0))-INDEX(Matches!$H$2:$H$201,MATCH($A473&amp;"-2",Matches!$J$2:$J$201,0))),0,IF(F473-G473=INDEX(Matches!$G$2:$G$201,MATCH($A473&amp;"-2",Matches!$J$2:$J$201,0))-INDEX(Matches!$H$2:$H$201,MATCH($A473&amp;"-2",Matches!$J$2:$J$201,0)),3,2))))),""))</f>
        <v/>
      </c>
      <c r="Z473" s="12" t="str">
        <f aca="false">IF(OR($B473="",H473="",I473=""),"",IFERROR(IF(OR(INDEX(Matches!$I$2:$I$201,MATCH($A473&amp;"-3",Matches!$J$2:$J$201,0))="Void",INDEX(Matches!$G$2:$G$201,MATCH($A473&amp;"-3",Matches!$J$2:$J$201,0))="",INDEX(Matches!$H$2:$H$201,MATCH($A473&amp;"-3",Matches!$J$2:$J$201,0))=""),"",IF(AND($C473&lt;&gt;"",INDEX(Matches!$F$2:$F$201,MATCH($A473&amp;"-3",Matches!$J$2:$J$201,0))&lt;&gt;"",$C473&gt;=INDEX(Matches!$F$2:$F$201,MATCH($A473&amp;"-3",Matches!$J$2:$J$201,0))),"",IF(AND(H473=INDEX(Matches!$G$2:$G$201,MATCH($A473&amp;"-3",Matches!$J$2:$J$201,0)),I473=INDEX(Matches!$H$2:$H$201,MATCH($A473&amp;"-3",Matches!$J$2:$J$201,0))),5,IF(SIGN(H473-I473)&lt;&gt;SIGN(INDEX(Matches!$G$2:$G$201,MATCH($A473&amp;"-3",Matches!$J$2:$J$201,0))-INDEX(Matches!$H$2:$H$201,MATCH($A473&amp;"-3",Matches!$J$2:$J$201,0))),0,IF(H473-I473=INDEX(Matches!$G$2:$G$201,MATCH($A473&amp;"-3",Matches!$J$2:$J$201,0))-INDEX(Matches!$H$2:$H$201,MATCH($A473&amp;"-3",Matches!$J$2:$J$201,0)),3,2))))),""))</f>
        <v/>
      </c>
      <c r="AA473" s="12" t="str">
        <f aca="false">IF(OR($B473="",J473="",K473=""),"",IFERROR(IF(OR(INDEX(Matches!$I$2:$I$201,MATCH($A473&amp;"-4",Matches!$J$2:$J$201,0))="Void",INDEX(Matches!$G$2:$G$201,MATCH($A473&amp;"-4",Matches!$J$2:$J$201,0))="",INDEX(Matches!$H$2:$H$201,MATCH($A473&amp;"-4",Matches!$J$2:$J$201,0))=""),"",IF(AND($C473&lt;&gt;"",INDEX(Matches!$F$2:$F$201,MATCH($A473&amp;"-4",Matches!$J$2:$J$201,0))&lt;&gt;"",$C473&gt;=INDEX(Matches!$F$2:$F$201,MATCH($A473&amp;"-4",Matches!$J$2:$J$201,0))),"",IF(AND(J473=INDEX(Matches!$G$2:$G$201,MATCH($A473&amp;"-4",Matches!$J$2:$J$201,0)),K473=INDEX(Matches!$H$2:$H$201,MATCH($A473&amp;"-4",Matches!$J$2:$J$201,0))),5,IF(SIGN(J473-K473)&lt;&gt;SIGN(INDEX(Matches!$G$2:$G$201,MATCH($A473&amp;"-4",Matches!$J$2:$J$201,0))-INDEX(Matches!$H$2:$H$201,MATCH($A473&amp;"-4",Matches!$J$2:$J$201,0))),0,IF(J473-K473=INDEX(Matches!$G$2:$G$201,MATCH($A473&amp;"-4",Matches!$J$2:$J$201,0))-INDEX(Matches!$H$2:$H$201,MATCH($A473&amp;"-4",Matches!$J$2:$J$201,0)),3,2))))),""))</f>
        <v/>
      </c>
      <c r="AB473" s="12" t="str">
        <f aca="false">IF(OR($B473="",L473="",M473=""),"",IFERROR(IF(OR(INDEX(Matches!$I$2:$I$201,MATCH($A473&amp;"-5",Matches!$J$2:$J$201,0))="Void",INDEX(Matches!$G$2:$G$201,MATCH($A473&amp;"-5",Matches!$J$2:$J$201,0))="",INDEX(Matches!$H$2:$H$201,MATCH($A473&amp;"-5",Matches!$J$2:$J$201,0))=""),"",IF(AND($C473&lt;&gt;"",INDEX(Matches!$F$2:$F$201,MATCH($A473&amp;"-5",Matches!$J$2:$J$201,0))&lt;&gt;"",$C473&gt;=INDEX(Matches!$F$2:$F$201,MATCH($A473&amp;"-5",Matches!$J$2:$J$201,0))),"",IF(AND(L473=INDEX(Matches!$G$2:$G$201,MATCH($A473&amp;"-5",Matches!$J$2:$J$201,0)),M473=INDEX(Matches!$H$2:$H$201,MATCH($A473&amp;"-5",Matches!$J$2:$J$201,0))),5,IF(SIGN(L473-M473)&lt;&gt;SIGN(INDEX(Matches!$G$2:$G$201,MATCH($A473&amp;"-5",Matches!$J$2:$J$201,0))-INDEX(Matches!$H$2:$H$201,MATCH($A473&amp;"-5",Matches!$J$2:$J$201,0))),0,IF(L473-M473=INDEX(Matches!$G$2:$G$201,MATCH($A473&amp;"-5",Matches!$J$2:$J$201,0))-INDEX(Matches!$H$2:$H$201,MATCH($A473&amp;"-5",Matches!$J$2:$J$201,0)),3,2))))),""))</f>
        <v/>
      </c>
      <c r="AC473" s="12" t="str">
        <f aca="false">IF(OR($B473="",N473="",O473=""),"",IFERROR(IF(OR(INDEX(Matches!$I$2:$I$201,MATCH($A473&amp;"-6",Matches!$J$2:$J$201,0))="Void",INDEX(Matches!$G$2:$G$201,MATCH($A473&amp;"-6",Matches!$J$2:$J$201,0))="",INDEX(Matches!$H$2:$H$201,MATCH($A473&amp;"-6",Matches!$J$2:$J$201,0))=""),"",IF(AND($C473&lt;&gt;"",INDEX(Matches!$F$2:$F$201,MATCH($A473&amp;"-6",Matches!$J$2:$J$201,0))&lt;&gt;"",$C473&gt;=INDEX(Matches!$F$2:$F$201,MATCH($A473&amp;"-6",Matches!$J$2:$J$201,0))),"",IF(AND(N473=INDEX(Matches!$G$2:$G$201,MATCH($A473&amp;"-6",Matches!$J$2:$J$201,0)),O473=INDEX(Matches!$H$2:$H$201,MATCH($A473&amp;"-6",Matches!$J$2:$J$201,0))),5,IF(SIGN(N473-O473)&lt;&gt;SIGN(INDEX(Matches!$G$2:$G$201,MATCH($A473&amp;"-6",Matches!$J$2:$J$201,0))-INDEX(Matches!$H$2:$H$201,MATCH($A473&amp;"-6",Matches!$J$2:$J$201,0))),0,IF(N473-O473=INDEX(Matches!$G$2:$G$201,MATCH($A473&amp;"-6",Matches!$J$2:$J$201,0))-INDEX(Matches!$H$2:$H$201,MATCH($A473&amp;"-6",Matches!$J$2:$J$201,0)),3,2))))),""))</f>
        <v/>
      </c>
      <c r="AD473" s="12" t="str">
        <f aca="false">IF(OR($B473="",P473="",Q473=""),"",IFERROR(IF(OR(INDEX(Matches!$I$2:$I$201,MATCH($A473&amp;"-7",Matches!$J$2:$J$201,0))="Void",INDEX(Matches!$G$2:$G$201,MATCH($A473&amp;"-7",Matches!$J$2:$J$201,0))="",INDEX(Matches!$H$2:$H$201,MATCH($A473&amp;"-7",Matches!$J$2:$J$201,0))=""),"",IF(AND($C473&lt;&gt;"",INDEX(Matches!$F$2:$F$201,MATCH($A473&amp;"-7",Matches!$J$2:$J$201,0))&lt;&gt;"",$C473&gt;=INDEX(Matches!$F$2:$F$201,MATCH($A473&amp;"-7",Matches!$J$2:$J$201,0))),"",IF(AND(P473=INDEX(Matches!$G$2:$G$201,MATCH($A473&amp;"-7",Matches!$J$2:$J$201,0)),Q473=INDEX(Matches!$H$2:$H$201,MATCH($A473&amp;"-7",Matches!$J$2:$J$201,0))),5,IF(SIGN(P473-Q473)&lt;&gt;SIGN(INDEX(Matches!$G$2:$G$201,MATCH($A473&amp;"-7",Matches!$J$2:$J$201,0))-INDEX(Matches!$H$2:$H$201,MATCH($A473&amp;"-7",Matches!$J$2:$J$201,0))),0,IF(P473-Q473=INDEX(Matches!$G$2:$G$201,MATCH($A473&amp;"-7",Matches!$J$2:$J$201,0))-INDEX(Matches!$H$2:$H$201,MATCH($A473&amp;"-7",Matches!$J$2:$J$201,0)),3,2))))),""))</f>
        <v/>
      </c>
      <c r="AE473" s="12" t="str">
        <f aca="false">IF(OR($B473="",R473="",S473=""),"",IFERROR(IF(OR(INDEX(Matches!$I$2:$I$201,MATCH($A473&amp;"-8",Matches!$J$2:$J$201,0))="Void",INDEX(Matches!$G$2:$G$201,MATCH($A473&amp;"-8",Matches!$J$2:$J$201,0))="",INDEX(Matches!$H$2:$H$201,MATCH($A473&amp;"-8",Matches!$J$2:$J$201,0))=""),"",IF(AND($C473&lt;&gt;"",INDEX(Matches!$F$2:$F$201,MATCH($A473&amp;"-8",Matches!$J$2:$J$201,0))&lt;&gt;"",$C473&gt;=INDEX(Matches!$F$2:$F$201,MATCH($A473&amp;"-8",Matches!$J$2:$J$201,0))),"",IF(AND(R473=INDEX(Matches!$G$2:$G$201,MATCH($A473&amp;"-8",Matches!$J$2:$J$201,0)),S473=INDEX(Matches!$H$2:$H$201,MATCH($A473&amp;"-8",Matches!$J$2:$J$201,0))),5,IF(SIGN(R473-S473)&lt;&gt;SIGN(INDEX(Matches!$G$2:$G$201,MATCH($A473&amp;"-8",Matches!$J$2:$J$201,0))-INDEX(Matches!$H$2:$H$201,MATCH($A473&amp;"-8",Matches!$J$2:$J$201,0))),0,IF(R473-S473=INDEX(Matches!$G$2:$G$201,MATCH($A473&amp;"-8",Matches!$J$2:$J$201,0))-INDEX(Matches!$H$2:$H$201,MATCH($A473&amp;"-8",Matches!$J$2:$J$201,0)),3,2))))),""))</f>
        <v/>
      </c>
      <c r="AF473" s="12" t="str">
        <f aca="false">IF(OR($B473="",T473="",U473=""),"",IFERROR(IF(OR(INDEX(Matches!$I$2:$I$201,MATCH($A473&amp;"-9",Matches!$J$2:$J$201,0))="Void",INDEX(Matches!$G$2:$G$201,MATCH($A473&amp;"-9",Matches!$J$2:$J$201,0))="",INDEX(Matches!$H$2:$H$201,MATCH($A473&amp;"-9",Matches!$J$2:$J$201,0))=""),"",IF(AND($C473&lt;&gt;"",INDEX(Matches!$F$2:$F$201,MATCH($A473&amp;"-9",Matches!$J$2:$J$201,0))&lt;&gt;"",$C473&gt;=INDEX(Matches!$F$2:$F$201,MATCH($A473&amp;"-9",Matches!$J$2:$J$201,0))),"",IF(AND(T473=INDEX(Matches!$G$2:$G$201,MATCH($A473&amp;"-9",Matches!$J$2:$J$201,0)),U473=INDEX(Matches!$H$2:$H$201,MATCH($A473&amp;"-9",Matches!$J$2:$J$201,0))),5,IF(SIGN(T473-U473)&lt;&gt;SIGN(INDEX(Matches!$G$2:$G$201,MATCH($A473&amp;"-9",Matches!$J$2:$J$201,0))-INDEX(Matches!$H$2:$H$201,MATCH($A473&amp;"-9",Matches!$J$2:$J$201,0))),0,IF(T473-U473=INDEX(Matches!$G$2:$G$201,MATCH($A473&amp;"-9",Matches!$J$2:$J$201,0))-INDEX(Matches!$H$2:$H$201,MATCH($A473&amp;"-9",Matches!$J$2:$J$201,0)),3,2))))),""))</f>
        <v/>
      </c>
      <c r="AG473" s="12" t="str">
        <f aca="false">IF(OR($B473="",V473="",W473=""),"",IFERROR(IF(OR(INDEX(Matches!$I$2:$I$201,MATCH($A473&amp;"-10",Matches!$J$2:$J$201,0))="Void",INDEX(Matches!$G$2:$G$201,MATCH($A473&amp;"-10",Matches!$J$2:$J$201,0))="",INDEX(Matches!$H$2:$H$201,MATCH($A473&amp;"-10",Matches!$J$2:$J$201,0))=""),"",IF(AND($C473&lt;&gt;"",INDEX(Matches!$F$2:$F$201,MATCH($A473&amp;"-10",Matches!$J$2:$J$201,0))&lt;&gt;"",$C473&gt;=INDEX(Matches!$F$2:$F$201,MATCH($A473&amp;"-10",Matches!$J$2:$J$201,0))),"",IF(AND(V473=INDEX(Matches!$G$2:$G$201,MATCH($A473&amp;"-10",Matches!$J$2:$J$201,0)),W473=INDEX(Matches!$H$2:$H$201,MATCH($A473&amp;"-10",Matches!$J$2:$J$201,0))),5,IF(SIGN(V473-W473)&lt;&gt;SIGN(INDEX(Matches!$G$2:$G$201,MATCH($A473&amp;"-10",Matches!$J$2:$J$201,0))-INDEX(Matches!$H$2:$H$201,MATCH($A473&amp;"-10",Matches!$J$2:$J$201,0))),0,IF(V473-W473=INDEX(Matches!$G$2:$G$201,MATCH($A473&amp;"-10",Matches!$J$2:$J$201,0))-INDEX(Matches!$H$2:$H$201,MATCH($A473&amp;"-10",Matches!$J$2:$J$201,0)),3,2))))),""))</f>
        <v/>
      </c>
      <c r="AH473" s="13" t="str">
        <f aca="false">IF($B473="","",SUM(X473:AG473))</f>
        <v/>
      </c>
      <c r="AI473" s="12" t="str">
        <f aca="false">IF($B473="","",COUNTIF(X473:AG473,5))</f>
        <v/>
      </c>
      <c r="AJ473" s="12" t="str">
        <f aca="false">IF($B473="","",COUNTIF(X473:AG473,"&gt;=2"))</f>
        <v/>
      </c>
      <c r="AK473" s="12" t="str">
        <f aca="false">IF($B473="","",COUNT(X473:AG473))</f>
        <v/>
      </c>
    </row>
    <row r="474" customFormat="false" ht="15" hidden="false" customHeight="false" outlineLevel="0" collapsed="false">
      <c r="A474" s="7"/>
      <c r="B474" s="7"/>
      <c r="C474" s="11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12" t="str">
        <f aca="false">IF(OR($B474="",D474="",E474=""),"",IFERROR(IF(OR(INDEX(Matches!$I$2:$I$201,MATCH($A474&amp;"-1",Matches!$J$2:$J$201,0))="Void",INDEX(Matches!$G$2:$G$201,MATCH($A474&amp;"-1",Matches!$J$2:$J$201,0))="",INDEX(Matches!$H$2:$H$201,MATCH($A474&amp;"-1",Matches!$J$2:$J$201,0))=""),"",IF(AND($C474&lt;&gt;"",INDEX(Matches!$F$2:$F$201,MATCH($A474&amp;"-1",Matches!$J$2:$J$201,0))&lt;&gt;"",$C474&gt;=INDEX(Matches!$F$2:$F$201,MATCH($A474&amp;"-1",Matches!$J$2:$J$201,0))),"",IF(AND(D474=INDEX(Matches!$G$2:$G$201,MATCH($A474&amp;"-1",Matches!$J$2:$J$201,0)),E474=INDEX(Matches!$H$2:$H$201,MATCH($A474&amp;"-1",Matches!$J$2:$J$201,0))),5,IF(SIGN(D474-E474)&lt;&gt;SIGN(INDEX(Matches!$G$2:$G$201,MATCH($A474&amp;"-1",Matches!$J$2:$J$201,0))-INDEX(Matches!$H$2:$H$201,MATCH($A474&amp;"-1",Matches!$J$2:$J$201,0))),0,IF(D474-E474=INDEX(Matches!$G$2:$G$201,MATCH($A474&amp;"-1",Matches!$J$2:$J$201,0))-INDEX(Matches!$H$2:$H$201,MATCH($A474&amp;"-1",Matches!$J$2:$J$201,0)),3,2))))),""))</f>
        <v/>
      </c>
      <c r="Y474" s="12" t="str">
        <f aca="false">IF(OR($B474="",F474="",G474=""),"",IFERROR(IF(OR(INDEX(Matches!$I$2:$I$201,MATCH($A474&amp;"-2",Matches!$J$2:$J$201,0))="Void",INDEX(Matches!$G$2:$G$201,MATCH($A474&amp;"-2",Matches!$J$2:$J$201,0))="",INDEX(Matches!$H$2:$H$201,MATCH($A474&amp;"-2",Matches!$J$2:$J$201,0))=""),"",IF(AND($C474&lt;&gt;"",INDEX(Matches!$F$2:$F$201,MATCH($A474&amp;"-2",Matches!$J$2:$J$201,0))&lt;&gt;"",$C474&gt;=INDEX(Matches!$F$2:$F$201,MATCH($A474&amp;"-2",Matches!$J$2:$J$201,0))),"",IF(AND(F474=INDEX(Matches!$G$2:$G$201,MATCH($A474&amp;"-2",Matches!$J$2:$J$201,0)),G474=INDEX(Matches!$H$2:$H$201,MATCH($A474&amp;"-2",Matches!$J$2:$J$201,0))),5,IF(SIGN(F474-G474)&lt;&gt;SIGN(INDEX(Matches!$G$2:$G$201,MATCH($A474&amp;"-2",Matches!$J$2:$J$201,0))-INDEX(Matches!$H$2:$H$201,MATCH($A474&amp;"-2",Matches!$J$2:$J$201,0))),0,IF(F474-G474=INDEX(Matches!$G$2:$G$201,MATCH($A474&amp;"-2",Matches!$J$2:$J$201,0))-INDEX(Matches!$H$2:$H$201,MATCH($A474&amp;"-2",Matches!$J$2:$J$201,0)),3,2))))),""))</f>
        <v/>
      </c>
      <c r="Z474" s="12" t="str">
        <f aca="false">IF(OR($B474="",H474="",I474=""),"",IFERROR(IF(OR(INDEX(Matches!$I$2:$I$201,MATCH($A474&amp;"-3",Matches!$J$2:$J$201,0))="Void",INDEX(Matches!$G$2:$G$201,MATCH($A474&amp;"-3",Matches!$J$2:$J$201,0))="",INDEX(Matches!$H$2:$H$201,MATCH($A474&amp;"-3",Matches!$J$2:$J$201,0))=""),"",IF(AND($C474&lt;&gt;"",INDEX(Matches!$F$2:$F$201,MATCH($A474&amp;"-3",Matches!$J$2:$J$201,0))&lt;&gt;"",$C474&gt;=INDEX(Matches!$F$2:$F$201,MATCH($A474&amp;"-3",Matches!$J$2:$J$201,0))),"",IF(AND(H474=INDEX(Matches!$G$2:$G$201,MATCH($A474&amp;"-3",Matches!$J$2:$J$201,0)),I474=INDEX(Matches!$H$2:$H$201,MATCH($A474&amp;"-3",Matches!$J$2:$J$201,0))),5,IF(SIGN(H474-I474)&lt;&gt;SIGN(INDEX(Matches!$G$2:$G$201,MATCH($A474&amp;"-3",Matches!$J$2:$J$201,0))-INDEX(Matches!$H$2:$H$201,MATCH($A474&amp;"-3",Matches!$J$2:$J$201,0))),0,IF(H474-I474=INDEX(Matches!$G$2:$G$201,MATCH($A474&amp;"-3",Matches!$J$2:$J$201,0))-INDEX(Matches!$H$2:$H$201,MATCH($A474&amp;"-3",Matches!$J$2:$J$201,0)),3,2))))),""))</f>
        <v/>
      </c>
      <c r="AA474" s="12" t="str">
        <f aca="false">IF(OR($B474="",J474="",K474=""),"",IFERROR(IF(OR(INDEX(Matches!$I$2:$I$201,MATCH($A474&amp;"-4",Matches!$J$2:$J$201,0))="Void",INDEX(Matches!$G$2:$G$201,MATCH($A474&amp;"-4",Matches!$J$2:$J$201,0))="",INDEX(Matches!$H$2:$H$201,MATCH($A474&amp;"-4",Matches!$J$2:$J$201,0))=""),"",IF(AND($C474&lt;&gt;"",INDEX(Matches!$F$2:$F$201,MATCH($A474&amp;"-4",Matches!$J$2:$J$201,0))&lt;&gt;"",$C474&gt;=INDEX(Matches!$F$2:$F$201,MATCH($A474&amp;"-4",Matches!$J$2:$J$201,0))),"",IF(AND(J474=INDEX(Matches!$G$2:$G$201,MATCH($A474&amp;"-4",Matches!$J$2:$J$201,0)),K474=INDEX(Matches!$H$2:$H$201,MATCH($A474&amp;"-4",Matches!$J$2:$J$201,0))),5,IF(SIGN(J474-K474)&lt;&gt;SIGN(INDEX(Matches!$G$2:$G$201,MATCH($A474&amp;"-4",Matches!$J$2:$J$201,0))-INDEX(Matches!$H$2:$H$201,MATCH($A474&amp;"-4",Matches!$J$2:$J$201,0))),0,IF(J474-K474=INDEX(Matches!$G$2:$G$201,MATCH($A474&amp;"-4",Matches!$J$2:$J$201,0))-INDEX(Matches!$H$2:$H$201,MATCH($A474&amp;"-4",Matches!$J$2:$J$201,0)),3,2))))),""))</f>
        <v/>
      </c>
      <c r="AB474" s="12" t="str">
        <f aca="false">IF(OR($B474="",L474="",M474=""),"",IFERROR(IF(OR(INDEX(Matches!$I$2:$I$201,MATCH($A474&amp;"-5",Matches!$J$2:$J$201,0))="Void",INDEX(Matches!$G$2:$G$201,MATCH($A474&amp;"-5",Matches!$J$2:$J$201,0))="",INDEX(Matches!$H$2:$H$201,MATCH($A474&amp;"-5",Matches!$J$2:$J$201,0))=""),"",IF(AND($C474&lt;&gt;"",INDEX(Matches!$F$2:$F$201,MATCH($A474&amp;"-5",Matches!$J$2:$J$201,0))&lt;&gt;"",$C474&gt;=INDEX(Matches!$F$2:$F$201,MATCH($A474&amp;"-5",Matches!$J$2:$J$201,0))),"",IF(AND(L474=INDEX(Matches!$G$2:$G$201,MATCH($A474&amp;"-5",Matches!$J$2:$J$201,0)),M474=INDEX(Matches!$H$2:$H$201,MATCH($A474&amp;"-5",Matches!$J$2:$J$201,0))),5,IF(SIGN(L474-M474)&lt;&gt;SIGN(INDEX(Matches!$G$2:$G$201,MATCH($A474&amp;"-5",Matches!$J$2:$J$201,0))-INDEX(Matches!$H$2:$H$201,MATCH($A474&amp;"-5",Matches!$J$2:$J$201,0))),0,IF(L474-M474=INDEX(Matches!$G$2:$G$201,MATCH($A474&amp;"-5",Matches!$J$2:$J$201,0))-INDEX(Matches!$H$2:$H$201,MATCH($A474&amp;"-5",Matches!$J$2:$J$201,0)),3,2))))),""))</f>
        <v/>
      </c>
      <c r="AC474" s="12" t="str">
        <f aca="false">IF(OR($B474="",N474="",O474=""),"",IFERROR(IF(OR(INDEX(Matches!$I$2:$I$201,MATCH($A474&amp;"-6",Matches!$J$2:$J$201,0))="Void",INDEX(Matches!$G$2:$G$201,MATCH($A474&amp;"-6",Matches!$J$2:$J$201,0))="",INDEX(Matches!$H$2:$H$201,MATCH($A474&amp;"-6",Matches!$J$2:$J$201,0))=""),"",IF(AND($C474&lt;&gt;"",INDEX(Matches!$F$2:$F$201,MATCH($A474&amp;"-6",Matches!$J$2:$J$201,0))&lt;&gt;"",$C474&gt;=INDEX(Matches!$F$2:$F$201,MATCH($A474&amp;"-6",Matches!$J$2:$J$201,0))),"",IF(AND(N474=INDEX(Matches!$G$2:$G$201,MATCH($A474&amp;"-6",Matches!$J$2:$J$201,0)),O474=INDEX(Matches!$H$2:$H$201,MATCH($A474&amp;"-6",Matches!$J$2:$J$201,0))),5,IF(SIGN(N474-O474)&lt;&gt;SIGN(INDEX(Matches!$G$2:$G$201,MATCH($A474&amp;"-6",Matches!$J$2:$J$201,0))-INDEX(Matches!$H$2:$H$201,MATCH($A474&amp;"-6",Matches!$J$2:$J$201,0))),0,IF(N474-O474=INDEX(Matches!$G$2:$G$201,MATCH($A474&amp;"-6",Matches!$J$2:$J$201,0))-INDEX(Matches!$H$2:$H$201,MATCH($A474&amp;"-6",Matches!$J$2:$J$201,0)),3,2))))),""))</f>
        <v/>
      </c>
      <c r="AD474" s="12" t="str">
        <f aca="false">IF(OR($B474="",P474="",Q474=""),"",IFERROR(IF(OR(INDEX(Matches!$I$2:$I$201,MATCH($A474&amp;"-7",Matches!$J$2:$J$201,0))="Void",INDEX(Matches!$G$2:$G$201,MATCH($A474&amp;"-7",Matches!$J$2:$J$201,0))="",INDEX(Matches!$H$2:$H$201,MATCH($A474&amp;"-7",Matches!$J$2:$J$201,0))=""),"",IF(AND($C474&lt;&gt;"",INDEX(Matches!$F$2:$F$201,MATCH($A474&amp;"-7",Matches!$J$2:$J$201,0))&lt;&gt;"",$C474&gt;=INDEX(Matches!$F$2:$F$201,MATCH($A474&amp;"-7",Matches!$J$2:$J$201,0))),"",IF(AND(P474=INDEX(Matches!$G$2:$G$201,MATCH($A474&amp;"-7",Matches!$J$2:$J$201,0)),Q474=INDEX(Matches!$H$2:$H$201,MATCH($A474&amp;"-7",Matches!$J$2:$J$201,0))),5,IF(SIGN(P474-Q474)&lt;&gt;SIGN(INDEX(Matches!$G$2:$G$201,MATCH($A474&amp;"-7",Matches!$J$2:$J$201,0))-INDEX(Matches!$H$2:$H$201,MATCH($A474&amp;"-7",Matches!$J$2:$J$201,0))),0,IF(P474-Q474=INDEX(Matches!$G$2:$G$201,MATCH($A474&amp;"-7",Matches!$J$2:$J$201,0))-INDEX(Matches!$H$2:$H$201,MATCH($A474&amp;"-7",Matches!$J$2:$J$201,0)),3,2))))),""))</f>
        <v/>
      </c>
      <c r="AE474" s="12" t="str">
        <f aca="false">IF(OR($B474="",R474="",S474=""),"",IFERROR(IF(OR(INDEX(Matches!$I$2:$I$201,MATCH($A474&amp;"-8",Matches!$J$2:$J$201,0))="Void",INDEX(Matches!$G$2:$G$201,MATCH($A474&amp;"-8",Matches!$J$2:$J$201,0))="",INDEX(Matches!$H$2:$H$201,MATCH($A474&amp;"-8",Matches!$J$2:$J$201,0))=""),"",IF(AND($C474&lt;&gt;"",INDEX(Matches!$F$2:$F$201,MATCH($A474&amp;"-8",Matches!$J$2:$J$201,0))&lt;&gt;"",$C474&gt;=INDEX(Matches!$F$2:$F$201,MATCH($A474&amp;"-8",Matches!$J$2:$J$201,0))),"",IF(AND(R474=INDEX(Matches!$G$2:$G$201,MATCH($A474&amp;"-8",Matches!$J$2:$J$201,0)),S474=INDEX(Matches!$H$2:$H$201,MATCH($A474&amp;"-8",Matches!$J$2:$J$201,0))),5,IF(SIGN(R474-S474)&lt;&gt;SIGN(INDEX(Matches!$G$2:$G$201,MATCH($A474&amp;"-8",Matches!$J$2:$J$201,0))-INDEX(Matches!$H$2:$H$201,MATCH($A474&amp;"-8",Matches!$J$2:$J$201,0))),0,IF(R474-S474=INDEX(Matches!$G$2:$G$201,MATCH($A474&amp;"-8",Matches!$J$2:$J$201,0))-INDEX(Matches!$H$2:$H$201,MATCH($A474&amp;"-8",Matches!$J$2:$J$201,0)),3,2))))),""))</f>
        <v/>
      </c>
      <c r="AF474" s="12" t="str">
        <f aca="false">IF(OR($B474="",T474="",U474=""),"",IFERROR(IF(OR(INDEX(Matches!$I$2:$I$201,MATCH($A474&amp;"-9",Matches!$J$2:$J$201,0))="Void",INDEX(Matches!$G$2:$G$201,MATCH($A474&amp;"-9",Matches!$J$2:$J$201,0))="",INDEX(Matches!$H$2:$H$201,MATCH($A474&amp;"-9",Matches!$J$2:$J$201,0))=""),"",IF(AND($C474&lt;&gt;"",INDEX(Matches!$F$2:$F$201,MATCH($A474&amp;"-9",Matches!$J$2:$J$201,0))&lt;&gt;"",$C474&gt;=INDEX(Matches!$F$2:$F$201,MATCH($A474&amp;"-9",Matches!$J$2:$J$201,0))),"",IF(AND(T474=INDEX(Matches!$G$2:$G$201,MATCH($A474&amp;"-9",Matches!$J$2:$J$201,0)),U474=INDEX(Matches!$H$2:$H$201,MATCH($A474&amp;"-9",Matches!$J$2:$J$201,0))),5,IF(SIGN(T474-U474)&lt;&gt;SIGN(INDEX(Matches!$G$2:$G$201,MATCH($A474&amp;"-9",Matches!$J$2:$J$201,0))-INDEX(Matches!$H$2:$H$201,MATCH($A474&amp;"-9",Matches!$J$2:$J$201,0))),0,IF(T474-U474=INDEX(Matches!$G$2:$G$201,MATCH($A474&amp;"-9",Matches!$J$2:$J$201,0))-INDEX(Matches!$H$2:$H$201,MATCH($A474&amp;"-9",Matches!$J$2:$J$201,0)),3,2))))),""))</f>
        <v/>
      </c>
      <c r="AG474" s="12" t="str">
        <f aca="false">IF(OR($B474="",V474="",W474=""),"",IFERROR(IF(OR(INDEX(Matches!$I$2:$I$201,MATCH($A474&amp;"-10",Matches!$J$2:$J$201,0))="Void",INDEX(Matches!$G$2:$G$201,MATCH($A474&amp;"-10",Matches!$J$2:$J$201,0))="",INDEX(Matches!$H$2:$H$201,MATCH($A474&amp;"-10",Matches!$J$2:$J$201,0))=""),"",IF(AND($C474&lt;&gt;"",INDEX(Matches!$F$2:$F$201,MATCH($A474&amp;"-10",Matches!$J$2:$J$201,0))&lt;&gt;"",$C474&gt;=INDEX(Matches!$F$2:$F$201,MATCH($A474&amp;"-10",Matches!$J$2:$J$201,0))),"",IF(AND(V474=INDEX(Matches!$G$2:$G$201,MATCH($A474&amp;"-10",Matches!$J$2:$J$201,0)),W474=INDEX(Matches!$H$2:$H$201,MATCH($A474&amp;"-10",Matches!$J$2:$J$201,0))),5,IF(SIGN(V474-W474)&lt;&gt;SIGN(INDEX(Matches!$G$2:$G$201,MATCH($A474&amp;"-10",Matches!$J$2:$J$201,0))-INDEX(Matches!$H$2:$H$201,MATCH($A474&amp;"-10",Matches!$J$2:$J$201,0))),0,IF(V474-W474=INDEX(Matches!$G$2:$G$201,MATCH($A474&amp;"-10",Matches!$J$2:$J$201,0))-INDEX(Matches!$H$2:$H$201,MATCH($A474&amp;"-10",Matches!$J$2:$J$201,0)),3,2))))),""))</f>
        <v/>
      </c>
      <c r="AH474" s="13" t="str">
        <f aca="false">IF($B474="","",SUM(X474:AG474))</f>
        <v/>
      </c>
      <c r="AI474" s="12" t="str">
        <f aca="false">IF($B474="","",COUNTIF(X474:AG474,5))</f>
        <v/>
      </c>
      <c r="AJ474" s="12" t="str">
        <f aca="false">IF($B474="","",COUNTIF(X474:AG474,"&gt;=2"))</f>
        <v/>
      </c>
      <c r="AK474" s="12" t="str">
        <f aca="false">IF($B474="","",COUNT(X474:AG474))</f>
        <v/>
      </c>
    </row>
    <row r="475" customFormat="false" ht="15" hidden="false" customHeight="false" outlineLevel="0" collapsed="false">
      <c r="A475" s="7"/>
      <c r="B475" s="7"/>
      <c r="C475" s="11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12" t="str">
        <f aca="false">IF(OR($B475="",D475="",E475=""),"",IFERROR(IF(OR(INDEX(Matches!$I$2:$I$201,MATCH($A475&amp;"-1",Matches!$J$2:$J$201,0))="Void",INDEX(Matches!$G$2:$G$201,MATCH($A475&amp;"-1",Matches!$J$2:$J$201,0))="",INDEX(Matches!$H$2:$H$201,MATCH($A475&amp;"-1",Matches!$J$2:$J$201,0))=""),"",IF(AND($C475&lt;&gt;"",INDEX(Matches!$F$2:$F$201,MATCH($A475&amp;"-1",Matches!$J$2:$J$201,0))&lt;&gt;"",$C475&gt;=INDEX(Matches!$F$2:$F$201,MATCH($A475&amp;"-1",Matches!$J$2:$J$201,0))),"",IF(AND(D475=INDEX(Matches!$G$2:$G$201,MATCH($A475&amp;"-1",Matches!$J$2:$J$201,0)),E475=INDEX(Matches!$H$2:$H$201,MATCH($A475&amp;"-1",Matches!$J$2:$J$201,0))),5,IF(SIGN(D475-E475)&lt;&gt;SIGN(INDEX(Matches!$G$2:$G$201,MATCH($A475&amp;"-1",Matches!$J$2:$J$201,0))-INDEX(Matches!$H$2:$H$201,MATCH($A475&amp;"-1",Matches!$J$2:$J$201,0))),0,IF(D475-E475=INDEX(Matches!$G$2:$G$201,MATCH($A475&amp;"-1",Matches!$J$2:$J$201,0))-INDEX(Matches!$H$2:$H$201,MATCH($A475&amp;"-1",Matches!$J$2:$J$201,0)),3,2))))),""))</f>
        <v/>
      </c>
      <c r="Y475" s="12" t="str">
        <f aca="false">IF(OR($B475="",F475="",G475=""),"",IFERROR(IF(OR(INDEX(Matches!$I$2:$I$201,MATCH($A475&amp;"-2",Matches!$J$2:$J$201,0))="Void",INDEX(Matches!$G$2:$G$201,MATCH($A475&amp;"-2",Matches!$J$2:$J$201,0))="",INDEX(Matches!$H$2:$H$201,MATCH($A475&amp;"-2",Matches!$J$2:$J$201,0))=""),"",IF(AND($C475&lt;&gt;"",INDEX(Matches!$F$2:$F$201,MATCH($A475&amp;"-2",Matches!$J$2:$J$201,0))&lt;&gt;"",$C475&gt;=INDEX(Matches!$F$2:$F$201,MATCH($A475&amp;"-2",Matches!$J$2:$J$201,0))),"",IF(AND(F475=INDEX(Matches!$G$2:$G$201,MATCH($A475&amp;"-2",Matches!$J$2:$J$201,0)),G475=INDEX(Matches!$H$2:$H$201,MATCH($A475&amp;"-2",Matches!$J$2:$J$201,0))),5,IF(SIGN(F475-G475)&lt;&gt;SIGN(INDEX(Matches!$G$2:$G$201,MATCH($A475&amp;"-2",Matches!$J$2:$J$201,0))-INDEX(Matches!$H$2:$H$201,MATCH($A475&amp;"-2",Matches!$J$2:$J$201,0))),0,IF(F475-G475=INDEX(Matches!$G$2:$G$201,MATCH($A475&amp;"-2",Matches!$J$2:$J$201,0))-INDEX(Matches!$H$2:$H$201,MATCH($A475&amp;"-2",Matches!$J$2:$J$201,0)),3,2))))),""))</f>
        <v/>
      </c>
      <c r="Z475" s="12" t="str">
        <f aca="false">IF(OR($B475="",H475="",I475=""),"",IFERROR(IF(OR(INDEX(Matches!$I$2:$I$201,MATCH($A475&amp;"-3",Matches!$J$2:$J$201,0))="Void",INDEX(Matches!$G$2:$G$201,MATCH($A475&amp;"-3",Matches!$J$2:$J$201,0))="",INDEX(Matches!$H$2:$H$201,MATCH($A475&amp;"-3",Matches!$J$2:$J$201,0))=""),"",IF(AND($C475&lt;&gt;"",INDEX(Matches!$F$2:$F$201,MATCH($A475&amp;"-3",Matches!$J$2:$J$201,0))&lt;&gt;"",$C475&gt;=INDEX(Matches!$F$2:$F$201,MATCH($A475&amp;"-3",Matches!$J$2:$J$201,0))),"",IF(AND(H475=INDEX(Matches!$G$2:$G$201,MATCH($A475&amp;"-3",Matches!$J$2:$J$201,0)),I475=INDEX(Matches!$H$2:$H$201,MATCH($A475&amp;"-3",Matches!$J$2:$J$201,0))),5,IF(SIGN(H475-I475)&lt;&gt;SIGN(INDEX(Matches!$G$2:$G$201,MATCH($A475&amp;"-3",Matches!$J$2:$J$201,0))-INDEX(Matches!$H$2:$H$201,MATCH($A475&amp;"-3",Matches!$J$2:$J$201,0))),0,IF(H475-I475=INDEX(Matches!$G$2:$G$201,MATCH($A475&amp;"-3",Matches!$J$2:$J$201,0))-INDEX(Matches!$H$2:$H$201,MATCH($A475&amp;"-3",Matches!$J$2:$J$201,0)),3,2))))),""))</f>
        <v/>
      </c>
      <c r="AA475" s="12" t="str">
        <f aca="false">IF(OR($B475="",J475="",K475=""),"",IFERROR(IF(OR(INDEX(Matches!$I$2:$I$201,MATCH($A475&amp;"-4",Matches!$J$2:$J$201,0))="Void",INDEX(Matches!$G$2:$G$201,MATCH($A475&amp;"-4",Matches!$J$2:$J$201,0))="",INDEX(Matches!$H$2:$H$201,MATCH($A475&amp;"-4",Matches!$J$2:$J$201,0))=""),"",IF(AND($C475&lt;&gt;"",INDEX(Matches!$F$2:$F$201,MATCH($A475&amp;"-4",Matches!$J$2:$J$201,0))&lt;&gt;"",$C475&gt;=INDEX(Matches!$F$2:$F$201,MATCH($A475&amp;"-4",Matches!$J$2:$J$201,0))),"",IF(AND(J475=INDEX(Matches!$G$2:$G$201,MATCH($A475&amp;"-4",Matches!$J$2:$J$201,0)),K475=INDEX(Matches!$H$2:$H$201,MATCH($A475&amp;"-4",Matches!$J$2:$J$201,0))),5,IF(SIGN(J475-K475)&lt;&gt;SIGN(INDEX(Matches!$G$2:$G$201,MATCH($A475&amp;"-4",Matches!$J$2:$J$201,0))-INDEX(Matches!$H$2:$H$201,MATCH($A475&amp;"-4",Matches!$J$2:$J$201,0))),0,IF(J475-K475=INDEX(Matches!$G$2:$G$201,MATCH($A475&amp;"-4",Matches!$J$2:$J$201,0))-INDEX(Matches!$H$2:$H$201,MATCH($A475&amp;"-4",Matches!$J$2:$J$201,0)),3,2))))),""))</f>
        <v/>
      </c>
      <c r="AB475" s="12" t="str">
        <f aca="false">IF(OR($B475="",L475="",M475=""),"",IFERROR(IF(OR(INDEX(Matches!$I$2:$I$201,MATCH($A475&amp;"-5",Matches!$J$2:$J$201,0))="Void",INDEX(Matches!$G$2:$G$201,MATCH($A475&amp;"-5",Matches!$J$2:$J$201,0))="",INDEX(Matches!$H$2:$H$201,MATCH($A475&amp;"-5",Matches!$J$2:$J$201,0))=""),"",IF(AND($C475&lt;&gt;"",INDEX(Matches!$F$2:$F$201,MATCH($A475&amp;"-5",Matches!$J$2:$J$201,0))&lt;&gt;"",$C475&gt;=INDEX(Matches!$F$2:$F$201,MATCH($A475&amp;"-5",Matches!$J$2:$J$201,0))),"",IF(AND(L475=INDEX(Matches!$G$2:$G$201,MATCH($A475&amp;"-5",Matches!$J$2:$J$201,0)),M475=INDEX(Matches!$H$2:$H$201,MATCH($A475&amp;"-5",Matches!$J$2:$J$201,0))),5,IF(SIGN(L475-M475)&lt;&gt;SIGN(INDEX(Matches!$G$2:$G$201,MATCH($A475&amp;"-5",Matches!$J$2:$J$201,0))-INDEX(Matches!$H$2:$H$201,MATCH($A475&amp;"-5",Matches!$J$2:$J$201,0))),0,IF(L475-M475=INDEX(Matches!$G$2:$G$201,MATCH($A475&amp;"-5",Matches!$J$2:$J$201,0))-INDEX(Matches!$H$2:$H$201,MATCH($A475&amp;"-5",Matches!$J$2:$J$201,0)),3,2))))),""))</f>
        <v/>
      </c>
      <c r="AC475" s="12" t="str">
        <f aca="false">IF(OR($B475="",N475="",O475=""),"",IFERROR(IF(OR(INDEX(Matches!$I$2:$I$201,MATCH($A475&amp;"-6",Matches!$J$2:$J$201,0))="Void",INDEX(Matches!$G$2:$G$201,MATCH($A475&amp;"-6",Matches!$J$2:$J$201,0))="",INDEX(Matches!$H$2:$H$201,MATCH($A475&amp;"-6",Matches!$J$2:$J$201,0))=""),"",IF(AND($C475&lt;&gt;"",INDEX(Matches!$F$2:$F$201,MATCH($A475&amp;"-6",Matches!$J$2:$J$201,0))&lt;&gt;"",$C475&gt;=INDEX(Matches!$F$2:$F$201,MATCH($A475&amp;"-6",Matches!$J$2:$J$201,0))),"",IF(AND(N475=INDEX(Matches!$G$2:$G$201,MATCH($A475&amp;"-6",Matches!$J$2:$J$201,0)),O475=INDEX(Matches!$H$2:$H$201,MATCH($A475&amp;"-6",Matches!$J$2:$J$201,0))),5,IF(SIGN(N475-O475)&lt;&gt;SIGN(INDEX(Matches!$G$2:$G$201,MATCH($A475&amp;"-6",Matches!$J$2:$J$201,0))-INDEX(Matches!$H$2:$H$201,MATCH($A475&amp;"-6",Matches!$J$2:$J$201,0))),0,IF(N475-O475=INDEX(Matches!$G$2:$G$201,MATCH($A475&amp;"-6",Matches!$J$2:$J$201,0))-INDEX(Matches!$H$2:$H$201,MATCH($A475&amp;"-6",Matches!$J$2:$J$201,0)),3,2))))),""))</f>
        <v/>
      </c>
      <c r="AD475" s="12" t="str">
        <f aca="false">IF(OR($B475="",P475="",Q475=""),"",IFERROR(IF(OR(INDEX(Matches!$I$2:$I$201,MATCH($A475&amp;"-7",Matches!$J$2:$J$201,0))="Void",INDEX(Matches!$G$2:$G$201,MATCH($A475&amp;"-7",Matches!$J$2:$J$201,0))="",INDEX(Matches!$H$2:$H$201,MATCH($A475&amp;"-7",Matches!$J$2:$J$201,0))=""),"",IF(AND($C475&lt;&gt;"",INDEX(Matches!$F$2:$F$201,MATCH($A475&amp;"-7",Matches!$J$2:$J$201,0))&lt;&gt;"",$C475&gt;=INDEX(Matches!$F$2:$F$201,MATCH($A475&amp;"-7",Matches!$J$2:$J$201,0))),"",IF(AND(P475=INDEX(Matches!$G$2:$G$201,MATCH($A475&amp;"-7",Matches!$J$2:$J$201,0)),Q475=INDEX(Matches!$H$2:$H$201,MATCH($A475&amp;"-7",Matches!$J$2:$J$201,0))),5,IF(SIGN(P475-Q475)&lt;&gt;SIGN(INDEX(Matches!$G$2:$G$201,MATCH($A475&amp;"-7",Matches!$J$2:$J$201,0))-INDEX(Matches!$H$2:$H$201,MATCH($A475&amp;"-7",Matches!$J$2:$J$201,0))),0,IF(P475-Q475=INDEX(Matches!$G$2:$G$201,MATCH($A475&amp;"-7",Matches!$J$2:$J$201,0))-INDEX(Matches!$H$2:$H$201,MATCH($A475&amp;"-7",Matches!$J$2:$J$201,0)),3,2))))),""))</f>
        <v/>
      </c>
      <c r="AE475" s="12" t="str">
        <f aca="false">IF(OR($B475="",R475="",S475=""),"",IFERROR(IF(OR(INDEX(Matches!$I$2:$I$201,MATCH($A475&amp;"-8",Matches!$J$2:$J$201,0))="Void",INDEX(Matches!$G$2:$G$201,MATCH($A475&amp;"-8",Matches!$J$2:$J$201,0))="",INDEX(Matches!$H$2:$H$201,MATCH($A475&amp;"-8",Matches!$J$2:$J$201,0))=""),"",IF(AND($C475&lt;&gt;"",INDEX(Matches!$F$2:$F$201,MATCH($A475&amp;"-8",Matches!$J$2:$J$201,0))&lt;&gt;"",$C475&gt;=INDEX(Matches!$F$2:$F$201,MATCH($A475&amp;"-8",Matches!$J$2:$J$201,0))),"",IF(AND(R475=INDEX(Matches!$G$2:$G$201,MATCH($A475&amp;"-8",Matches!$J$2:$J$201,0)),S475=INDEX(Matches!$H$2:$H$201,MATCH($A475&amp;"-8",Matches!$J$2:$J$201,0))),5,IF(SIGN(R475-S475)&lt;&gt;SIGN(INDEX(Matches!$G$2:$G$201,MATCH($A475&amp;"-8",Matches!$J$2:$J$201,0))-INDEX(Matches!$H$2:$H$201,MATCH($A475&amp;"-8",Matches!$J$2:$J$201,0))),0,IF(R475-S475=INDEX(Matches!$G$2:$G$201,MATCH($A475&amp;"-8",Matches!$J$2:$J$201,0))-INDEX(Matches!$H$2:$H$201,MATCH($A475&amp;"-8",Matches!$J$2:$J$201,0)),3,2))))),""))</f>
        <v/>
      </c>
      <c r="AF475" s="12" t="str">
        <f aca="false">IF(OR($B475="",T475="",U475=""),"",IFERROR(IF(OR(INDEX(Matches!$I$2:$I$201,MATCH($A475&amp;"-9",Matches!$J$2:$J$201,0))="Void",INDEX(Matches!$G$2:$G$201,MATCH($A475&amp;"-9",Matches!$J$2:$J$201,0))="",INDEX(Matches!$H$2:$H$201,MATCH($A475&amp;"-9",Matches!$J$2:$J$201,0))=""),"",IF(AND($C475&lt;&gt;"",INDEX(Matches!$F$2:$F$201,MATCH($A475&amp;"-9",Matches!$J$2:$J$201,0))&lt;&gt;"",$C475&gt;=INDEX(Matches!$F$2:$F$201,MATCH($A475&amp;"-9",Matches!$J$2:$J$201,0))),"",IF(AND(T475=INDEX(Matches!$G$2:$G$201,MATCH($A475&amp;"-9",Matches!$J$2:$J$201,0)),U475=INDEX(Matches!$H$2:$H$201,MATCH($A475&amp;"-9",Matches!$J$2:$J$201,0))),5,IF(SIGN(T475-U475)&lt;&gt;SIGN(INDEX(Matches!$G$2:$G$201,MATCH($A475&amp;"-9",Matches!$J$2:$J$201,0))-INDEX(Matches!$H$2:$H$201,MATCH($A475&amp;"-9",Matches!$J$2:$J$201,0))),0,IF(T475-U475=INDEX(Matches!$G$2:$G$201,MATCH($A475&amp;"-9",Matches!$J$2:$J$201,0))-INDEX(Matches!$H$2:$H$201,MATCH($A475&amp;"-9",Matches!$J$2:$J$201,0)),3,2))))),""))</f>
        <v/>
      </c>
      <c r="AG475" s="12" t="str">
        <f aca="false">IF(OR($B475="",V475="",W475=""),"",IFERROR(IF(OR(INDEX(Matches!$I$2:$I$201,MATCH($A475&amp;"-10",Matches!$J$2:$J$201,0))="Void",INDEX(Matches!$G$2:$G$201,MATCH($A475&amp;"-10",Matches!$J$2:$J$201,0))="",INDEX(Matches!$H$2:$H$201,MATCH($A475&amp;"-10",Matches!$J$2:$J$201,0))=""),"",IF(AND($C475&lt;&gt;"",INDEX(Matches!$F$2:$F$201,MATCH($A475&amp;"-10",Matches!$J$2:$J$201,0))&lt;&gt;"",$C475&gt;=INDEX(Matches!$F$2:$F$201,MATCH($A475&amp;"-10",Matches!$J$2:$J$201,0))),"",IF(AND(V475=INDEX(Matches!$G$2:$G$201,MATCH($A475&amp;"-10",Matches!$J$2:$J$201,0)),W475=INDEX(Matches!$H$2:$H$201,MATCH($A475&amp;"-10",Matches!$J$2:$J$201,0))),5,IF(SIGN(V475-W475)&lt;&gt;SIGN(INDEX(Matches!$G$2:$G$201,MATCH($A475&amp;"-10",Matches!$J$2:$J$201,0))-INDEX(Matches!$H$2:$H$201,MATCH($A475&amp;"-10",Matches!$J$2:$J$201,0))),0,IF(V475-W475=INDEX(Matches!$G$2:$G$201,MATCH($A475&amp;"-10",Matches!$J$2:$J$201,0))-INDEX(Matches!$H$2:$H$201,MATCH($A475&amp;"-10",Matches!$J$2:$J$201,0)),3,2))))),""))</f>
        <v/>
      </c>
      <c r="AH475" s="13" t="str">
        <f aca="false">IF($B475="","",SUM(X475:AG475))</f>
        <v/>
      </c>
      <c r="AI475" s="12" t="str">
        <f aca="false">IF($B475="","",COUNTIF(X475:AG475,5))</f>
        <v/>
      </c>
      <c r="AJ475" s="12" t="str">
        <f aca="false">IF($B475="","",COUNTIF(X475:AG475,"&gt;=2"))</f>
        <v/>
      </c>
      <c r="AK475" s="12" t="str">
        <f aca="false">IF($B475="","",COUNT(X475:AG475))</f>
        <v/>
      </c>
    </row>
    <row r="476" customFormat="false" ht="15" hidden="false" customHeight="false" outlineLevel="0" collapsed="false">
      <c r="A476" s="7"/>
      <c r="B476" s="7"/>
      <c r="C476" s="11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12" t="str">
        <f aca="false">IF(OR($B476="",D476="",E476=""),"",IFERROR(IF(OR(INDEX(Matches!$I$2:$I$201,MATCH($A476&amp;"-1",Matches!$J$2:$J$201,0))="Void",INDEX(Matches!$G$2:$G$201,MATCH($A476&amp;"-1",Matches!$J$2:$J$201,0))="",INDEX(Matches!$H$2:$H$201,MATCH($A476&amp;"-1",Matches!$J$2:$J$201,0))=""),"",IF(AND($C476&lt;&gt;"",INDEX(Matches!$F$2:$F$201,MATCH($A476&amp;"-1",Matches!$J$2:$J$201,0))&lt;&gt;"",$C476&gt;=INDEX(Matches!$F$2:$F$201,MATCH($A476&amp;"-1",Matches!$J$2:$J$201,0))),"",IF(AND(D476=INDEX(Matches!$G$2:$G$201,MATCH($A476&amp;"-1",Matches!$J$2:$J$201,0)),E476=INDEX(Matches!$H$2:$H$201,MATCH($A476&amp;"-1",Matches!$J$2:$J$201,0))),5,IF(SIGN(D476-E476)&lt;&gt;SIGN(INDEX(Matches!$G$2:$G$201,MATCH($A476&amp;"-1",Matches!$J$2:$J$201,0))-INDEX(Matches!$H$2:$H$201,MATCH($A476&amp;"-1",Matches!$J$2:$J$201,0))),0,IF(D476-E476=INDEX(Matches!$G$2:$G$201,MATCH($A476&amp;"-1",Matches!$J$2:$J$201,0))-INDEX(Matches!$H$2:$H$201,MATCH($A476&amp;"-1",Matches!$J$2:$J$201,0)),3,2))))),""))</f>
        <v/>
      </c>
      <c r="Y476" s="12" t="str">
        <f aca="false">IF(OR($B476="",F476="",G476=""),"",IFERROR(IF(OR(INDEX(Matches!$I$2:$I$201,MATCH($A476&amp;"-2",Matches!$J$2:$J$201,0))="Void",INDEX(Matches!$G$2:$G$201,MATCH($A476&amp;"-2",Matches!$J$2:$J$201,0))="",INDEX(Matches!$H$2:$H$201,MATCH($A476&amp;"-2",Matches!$J$2:$J$201,0))=""),"",IF(AND($C476&lt;&gt;"",INDEX(Matches!$F$2:$F$201,MATCH($A476&amp;"-2",Matches!$J$2:$J$201,0))&lt;&gt;"",$C476&gt;=INDEX(Matches!$F$2:$F$201,MATCH($A476&amp;"-2",Matches!$J$2:$J$201,0))),"",IF(AND(F476=INDEX(Matches!$G$2:$G$201,MATCH($A476&amp;"-2",Matches!$J$2:$J$201,0)),G476=INDEX(Matches!$H$2:$H$201,MATCH($A476&amp;"-2",Matches!$J$2:$J$201,0))),5,IF(SIGN(F476-G476)&lt;&gt;SIGN(INDEX(Matches!$G$2:$G$201,MATCH($A476&amp;"-2",Matches!$J$2:$J$201,0))-INDEX(Matches!$H$2:$H$201,MATCH($A476&amp;"-2",Matches!$J$2:$J$201,0))),0,IF(F476-G476=INDEX(Matches!$G$2:$G$201,MATCH($A476&amp;"-2",Matches!$J$2:$J$201,0))-INDEX(Matches!$H$2:$H$201,MATCH($A476&amp;"-2",Matches!$J$2:$J$201,0)),3,2))))),""))</f>
        <v/>
      </c>
      <c r="Z476" s="12" t="str">
        <f aca="false">IF(OR($B476="",H476="",I476=""),"",IFERROR(IF(OR(INDEX(Matches!$I$2:$I$201,MATCH($A476&amp;"-3",Matches!$J$2:$J$201,0))="Void",INDEX(Matches!$G$2:$G$201,MATCH($A476&amp;"-3",Matches!$J$2:$J$201,0))="",INDEX(Matches!$H$2:$H$201,MATCH($A476&amp;"-3",Matches!$J$2:$J$201,0))=""),"",IF(AND($C476&lt;&gt;"",INDEX(Matches!$F$2:$F$201,MATCH($A476&amp;"-3",Matches!$J$2:$J$201,0))&lt;&gt;"",$C476&gt;=INDEX(Matches!$F$2:$F$201,MATCH($A476&amp;"-3",Matches!$J$2:$J$201,0))),"",IF(AND(H476=INDEX(Matches!$G$2:$G$201,MATCH($A476&amp;"-3",Matches!$J$2:$J$201,0)),I476=INDEX(Matches!$H$2:$H$201,MATCH($A476&amp;"-3",Matches!$J$2:$J$201,0))),5,IF(SIGN(H476-I476)&lt;&gt;SIGN(INDEX(Matches!$G$2:$G$201,MATCH($A476&amp;"-3",Matches!$J$2:$J$201,0))-INDEX(Matches!$H$2:$H$201,MATCH($A476&amp;"-3",Matches!$J$2:$J$201,0))),0,IF(H476-I476=INDEX(Matches!$G$2:$G$201,MATCH($A476&amp;"-3",Matches!$J$2:$J$201,0))-INDEX(Matches!$H$2:$H$201,MATCH($A476&amp;"-3",Matches!$J$2:$J$201,0)),3,2))))),""))</f>
        <v/>
      </c>
      <c r="AA476" s="12" t="str">
        <f aca="false">IF(OR($B476="",J476="",K476=""),"",IFERROR(IF(OR(INDEX(Matches!$I$2:$I$201,MATCH($A476&amp;"-4",Matches!$J$2:$J$201,0))="Void",INDEX(Matches!$G$2:$G$201,MATCH($A476&amp;"-4",Matches!$J$2:$J$201,0))="",INDEX(Matches!$H$2:$H$201,MATCH($A476&amp;"-4",Matches!$J$2:$J$201,0))=""),"",IF(AND($C476&lt;&gt;"",INDEX(Matches!$F$2:$F$201,MATCH($A476&amp;"-4",Matches!$J$2:$J$201,0))&lt;&gt;"",$C476&gt;=INDEX(Matches!$F$2:$F$201,MATCH($A476&amp;"-4",Matches!$J$2:$J$201,0))),"",IF(AND(J476=INDEX(Matches!$G$2:$G$201,MATCH($A476&amp;"-4",Matches!$J$2:$J$201,0)),K476=INDEX(Matches!$H$2:$H$201,MATCH($A476&amp;"-4",Matches!$J$2:$J$201,0))),5,IF(SIGN(J476-K476)&lt;&gt;SIGN(INDEX(Matches!$G$2:$G$201,MATCH($A476&amp;"-4",Matches!$J$2:$J$201,0))-INDEX(Matches!$H$2:$H$201,MATCH($A476&amp;"-4",Matches!$J$2:$J$201,0))),0,IF(J476-K476=INDEX(Matches!$G$2:$G$201,MATCH($A476&amp;"-4",Matches!$J$2:$J$201,0))-INDEX(Matches!$H$2:$H$201,MATCH($A476&amp;"-4",Matches!$J$2:$J$201,0)),3,2))))),""))</f>
        <v/>
      </c>
      <c r="AB476" s="12" t="str">
        <f aca="false">IF(OR($B476="",L476="",M476=""),"",IFERROR(IF(OR(INDEX(Matches!$I$2:$I$201,MATCH($A476&amp;"-5",Matches!$J$2:$J$201,0))="Void",INDEX(Matches!$G$2:$G$201,MATCH($A476&amp;"-5",Matches!$J$2:$J$201,0))="",INDEX(Matches!$H$2:$H$201,MATCH($A476&amp;"-5",Matches!$J$2:$J$201,0))=""),"",IF(AND($C476&lt;&gt;"",INDEX(Matches!$F$2:$F$201,MATCH($A476&amp;"-5",Matches!$J$2:$J$201,0))&lt;&gt;"",$C476&gt;=INDEX(Matches!$F$2:$F$201,MATCH($A476&amp;"-5",Matches!$J$2:$J$201,0))),"",IF(AND(L476=INDEX(Matches!$G$2:$G$201,MATCH($A476&amp;"-5",Matches!$J$2:$J$201,0)),M476=INDEX(Matches!$H$2:$H$201,MATCH($A476&amp;"-5",Matches!$J$2:$J$201,0))),5,IF(SIGN(L476-M476)&lt;&gt;SIGN(INDEX(Matches!$G$2:$G$201,MATCH($A476&amp;"-5",Matches!$J$2:$J$201,0))-INDEX(Matches!$H$2:$H$201,MATCH($A476&amp;"-5",Matches!$J$2:$J$201,0))),0,IF(L476-M476=INDEX(Matches!$G$2:$G$201,MATCH($A476&amp;"-5",Matches!$J$2:$J$201,0))-INDEX(Matches!$H$2:$H$201,MATCH($A476&amp;"-5",Matches!$J$2:$J$201,0)),3,2))))),""))</f>
        <v/>
      </c>
      <c r="AC476" s="12" t="str">
        <f aca="false">IF(OR($B476="",N476="",O476=""),"",IFERROR(IF(OR(INDEX(Matches!$I$2:$I$201,MATCH($A476&amp;"-6",Matches!$J$2:$J$201,0))="Void",INDEX(Matches!$G$2:$G$201,MATCH($A476&amp;"-6",Matches!$J$2:$J$201,0))="",INDEX(Matches!$H$2:$H$201,MATCH($A476&amp;"-6",Matches!$J$2:$J$201,0))=""),"",IF(AND($C476&lt;&gt;"",INDEX(Matches!$F$2:$F$201,MATCH($A476&amp;"-6",Matches!$J$2:$J$201,0))&lt;&gt;"",$C476&gt;=INDEX(Matches!$F$2:$F$201,MATCH($A476&amp;"-6",Matches!$J$2:$J$201,0))),"",IF(AND(N476=INDEX(Matches!$G$2:$G$201,MATCH($A476&amp;"-6",Matches!$J$2:$J$201,0)),O476=INDEX(Matches!$H$2:$H$201,MATCH($A476&amp;"-6",Matches!$J$2:$J$201,0))),5,IF(SIGN(N476-O476)&lt;&gt;SIGN(INDEX(Matches!$G$2:$G$201,MATCH($A476&amp;"-6",Matches!$J$2:$J$201,0))-INDEX(Matches!$H$2:$H$201,MATCH($A476&amp;"-6",Matches!$J$2:$J$201,0))),0,IF(N476-O476=INDEX(Matches!$G$2:$G$201,MATCH($A476&amp;"-6",Matches!$J$2:$J$201,0))-INDEX(Matches!$H$2:$H$201,MATCH($A476&amp;"-6",Matches!$J$2:$J$201,0)),3,2))))),""))</f>
        <v/>
      </c>
      <c r="AD476" s="12" t="str">
        <f aca="false">IF(OR($B476="",P476="",Q476=""),"",IFERROR(IF(OR(INDEX(Matches!$I$2:$I$201,MATCH($A476&amp;"-7",Matches!$J$2:$J$201,0))="Void",INDEX(Matches!$G$2:$G$201,MATCH($A476&amp;"-7",Matches!$J$2:$J$201,0))="",INDEX(Matches!$H$2:$H$201,MATCH($A476&amp;"-7",Matches!$J$2:$J$201,0))=""),"",IF(AND($C476&lt;&gt;"",INDEX(Matches!$F$2:$F$201,MATCH($A476&amp;"-7",Matches!$J$2:$J$201,0))&lt;&gt;"",$C476&gt;=INDEX(Matches!$F$2:$F$201,MATCH($A476&amp;"-7",Matches!$J$2:$J$201,0))),"",IF(AND(P476=INDEX(Matches!$G$2:$G$201,MATCH($A476&amp;"-7",Matches!$J$2:$J$201,0)),Q476=INDEX(Matches!$H$2:$H$201,MATCH($A476&amp;"-7",Matches!$J$2:$J$201,0))),5,IF(SIGN(P476-Q476)&lt;&gt;SIGN(INDEX(Matches!$G$2:$G$201,MATCH($A476&amp;"-7",Matches!$J$2:$J$201,0))-INDEX(Matches!$H$2:$H$201,MATCH($A476&amp;"-7",Matches!$J$2:$J$201,0))),0,IF(P476-Q476=INDEX(Matches!$G$2:$G$201,MATCH($A476&amp;"-7",Matches!$J$2:$J$201,0))-INDEX(Matches!$H$2:$H$201,MATCH($A476&amp;"-7",Matches!$J$2:$J$201,0)),3,2))))),""))</f>
        <v/>
      </c>
      <c r="AE476" s="12" t="str">
        <f aca="false">IF(OR($B476="",R476="",S476=""),"",IFERROR(IF(OR(INDEX(Matches!$I$2:$I$201,MATCH($A476&amp;"-8",Matches!$J$2:$J$201,0))="Void",INDEX(Matches!$G$2:$G$201,MATCH($A476&amp;"-8",Matches!$J$2:$J$201,0))="",INDEX(Matches!$H$2:$H$201,MATCH($A476&amp;"-8",Matches!$J$2:$J$201,0))=""),"",IF(AND($C476&lt;&gt;"",INDEX(Matches!$F$2:$F$201,MATCH($A476&amp;"-8",Matches!$J$2:$J$201,0))&lt;&gt;"",$C476&gt;=INDEX(Matches!$F$2:$F$201,MATCH($A476&amp;"-8",Matches!$J$2:$J$201,0))),"",IF(AND(R476=INDEX(Matches!$G$2:$G$201,MATCH($A476&amp;"-8",Matches!$J$2:$J$201,0)),S476=INDEX(Matches!$H$2:$H$201,MATCH($A476&amp;"-8",Matches!$J$2:$J$201,0))),5,IF(SIGN(R476-S476)&lt;&gt;SIGN(INDEX(Matches!$G$2:$G$201,MATCH($A476&amp;"-8",Matches!$J$2:$J$201,0))-INDEX(Matches!$H$2:$H$201,MATCH($A476&amp;"-8",Matches!$J$2:$J$201,0))),0,IF(R476-S476=INDEX(Matches!$G$2:$G$201,MATCH($A476&amp;"-8",Matches!$J$2:$J$201,0))-INDEX(Matches!$H$2:$H$201,MATCH($A476&amp;"-8",Matches!$J$2:$J$201,0)),3,2))))),""))</f>
        <v/>
      </c>
      <c r="AF476" s="12" t="str">
        <f aca="false">IF(OR($B476="",T476="",U476=""),"",IFERROR(IF(OR(INDEX(Matches!$I$2:$I$201,MATCH($A476&amp;"-9",Matches!$J$2:$J$201,0))="Void",INDEX(Matches!$G$2:$G$201,MATCH($A476&amp;"-9",Matches!$J$2:$J$201,0))="",INDEX(Matches!$H$2:$H$201,MATCH($A476&amp;"-9",Matches!$J$2:$J$201,0))=""),"",IF(AND($C476&lt;&gt;"",INDEX(Matches!$F$2:$F$201,MATCH($A476&amp;"-9",Matches!$J$2:$J$201,0))&lt;&gt;"",$C476&gt;=INDEX(Matches!$F$2:$F$201,MATCH($A476&amp;"-9",Matches!$J$2:$J$201,0))),"",IF(AND(T476=INDEX(Matches!$G$2:$G$201,MATCH($A476&amp;"-9",Matches!$J$2:$J$201,0)),U476=INDEX(Matches!$H$2:$H$201,MATCH($A476&amp;"-9",Matches!$J$2:$J$201,0))),5,IF(SIGN(T476-U476)&lt;&gt;SIGN(INDEX(Matches!$G$2:$G$201,MATCH($A476&amp;"-9",Matches!$J$2:$J$201,0))-INDEX(Matches!$H$2:$H$201,MATCH($A476&amp;"-9",Matches!$J$2:$J$201,0))),0,IF(T476-U476=INDEX(Matches!$G$2:$G$201,MATCH($A476&amp;"-9",Matches!$J$2:$J$201,0))-INDEX(Matches!$H$2:$H$201,MATCH($A476&amp;"-9",Matches!$J$2:$J$201,0)),3,2))))),""))</f>
        <v/>
      </c>
      <c r="AG476" s="12" t="str">
        <f aca="false">IF(OR($B476="",V476="",W476=""),"",IFERROR(IF(OR(INDEX(Matches!$I$2:$I$201,MATCH($A476&amp;"-10",Matches!$J$2:$J$201,0))="Void",INDEX(Matches!$G$2:$G$201,MATCH($A476&amp;"-10",Matches!$J$2:$J$201,0))="",INDEX(Matches!$H$2:$H$201,MATCH($A476&amp;"-10",Matches!$J$2:$J$201,0))=""),"",IF(AND($C476&lt;&gt;"",INDEX(Matches!$F$2:$F$201,MATCH($A476&amp;"-10",Matches!$J$2:$J$201,0))&lt;&gt;"",$C476&gt;=INDEX(Matches!$F$2:$F$201,MATCH($A476&amp;"-10",Matches!$J$2:$J$201,0))),"",IF(AND(V476=INDEX(Matches!$G$2:$G$201,MATCH($A476&amp;"-10",Matches!$J$2:$J$201,0)),W476=INDEX(Matches!$H$2:$H$201,MATCH($A476&amp;"-10",Matches!$J$2:$J$201,0))),5,IF(SIGN(V476-W476)&lt;&gt;SIGN(INDEX(Matches!$G$2:$G$201,MATCH($A476&amp;"-10",Matches!$J$2:$J$201,0))-INDEX(Matches!$H$2:$H$201,MATCH($A476&amp;"-10",Matches!$J$2:$J$201,0))),0,IF(V476-W476=INDEX(Matches!$G$2:$G$201,MATCH($A476&amp;"-10",Matches!$J$2:$J$201,0))-INDEX(Matches!$H$2:$H$201,MATCH($A476&amp;"-10",Matches!$J$2:$J$201,0)),3,2))))),""))</f>
        <v/>
      </c>
      <c r="AH476" s="13" t="str">
        <f aca="false">IF($B476="","",SUM(X476:AG476))</f>
        <v/>
      </c>
      <c r="AI476" s="12" t="str">
        <f aca="false">IF($B476="","",COUNTIF(X476:AG476,5))</f>
        <v/>
      </c>
      <c r="AJ476" s="12" t="str">
        <f aca="false">IF($B476="","",COUNTIF(X476:AG476,"&gt;=2"))</f>
        <v/>
      </c>
      <c r="AK476" s="12" t="str">
        <f aca="false">IF($B476="","",COUNT(X476:AG476))</f>
        <v/>
      </c>
    </row>
    <row r="477" customFormat="false" ht="15" hidden="false" customHeight="false" outlineLevel="0" collapsed="false">
      <c r="A477" s="7"/>
      <c r="B477" s="7"/>
      <c r="C477" s="11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12" t="str">
        <f aca="false">IF(OR($B477="",D477="",E477=""),"",IFERROR(IF(OR(INDEX(Matches!$I$2:$I$201,MATCH($A477&amp;"-1",Matches!$J$2:$J$201,0))="Void",INDEX(Matches!$G$2:$G$201,MATCH($A477&amp;"-1",Matches!$J$2:$J$201,0))="",INDEX(Matches!$H$2:$H$201,MATCH($A477&amp;"-1",Matches!$J$2:$J$201,0))=""),"",IF(AND($C477&lt;&gt;"",INDEX(Matches!$F$2:$F$201,MATCH($A477&amp;"-1",Matches!$J$2:$J$201,0))&lt;&gt;"",$C477&gt;=INDEX(Matches!$F$2:$F$201,MATCH($A477&amp;"-1",Matches!$J$2:$J$201,0))),"",IF(AND(D477=INDEX(Matches!$G$2:$G$201,MATCH($A477&amp;"-1",Matches!$J$2:$J$201,0)),E477=INDEX(Matches!$H$2:$H$201,MATCH($A477&amp;"-1",Matches!$J$2:$J$201,0))),5,IF(SIGN(D477-E477)&lt;&gt;SIGN(INDEX(Matches!$G$2:$G$201,MATCH($A477&amp;"-1",Matches!$J$2:$J$201,0))-INDEX(Matches!$H$2:$H$201,MATCH($A477&amp;"-1",Matches!$J$2:$J$201,0))),0,IF(D477-E477=INDEX(Matches!$G$2:$G$201,MATCH($A477&amp;"-1",Matches!$J$2:$J$201,0))-INDEX(Matches!$H$2:$H$201,MATCH($A477&amp;"-1",Matches!$J$2:$J$201,0)),3,2))))),""))</f>
        <v/>
      </c>
      <c r="Y477" s="12" t="str">
        <f aca="false">IF(OR($B477="",F477="",G477=""),"",IFERROR(IF(OR(INDEX(Matches!$I$2:$I$201,MATCH($A477&amp;"-2",Matches!$J$2:$J$201,0))="Void",INDEX(Matches!$G$2:$G$201,MATCH($A477&amp;"-2",Matches!$J$2:$J$201,0))="",INDEX(Matches!$H$2:$H$201,MATCH($A477&amp;"-2",Matches!$J$2:$J$201,0))=""),"",IF(AND($C477&lt;&gt;"",INDEX(Matches!$F$2:$F$201,MATCH($A477&amp;"-2",Matches!$J$2:$J$201,0))&lt;&gt;"",$C477&gt;=INDEX(Matches!$F$2:$F$201,MATCH($A477&amp;"-2",Matches!$J$2:$J$201,0))),"",IF(AND(F477=INDEX(Matches!$G$2:$G$201,MATCH($A477&amp;"-2",Matches!$J$2:$J$201,0)),G477=INDEX(Matches!$H$2:$H$201,MATCH($A477&amp;"-2",Matches!$J$2:$J$201,0))),5,IF(SIGN(F477-G477)&lt;&gt;SIGN(INDEX(Matches!$G$2:$G$201,MATCH($A477&amp;"-2",Matches!$J$2:$J$201,0))-INDEX(Matches!$H$2:$H$201,MATCH($A477&amp;"-2",Matches!$J$2:$J$201,0))),0,IF(F477-G477=INDEX(Matches!$G$2:$G$201,MATCH($A477&amp;"-2",Matches!$J$2:$J$201,0))-INDEX(Matches!$H$2:$H$201,MATCH($A477&amp;"-2",Matches!$J$2:$J$201,0)),3,2))))),""))</f>
        <v/>
      </c>
      <c r="Z477" s="12" t="str">
        <f aca="false">IF(OR($B477="",H477="",I477=""),"",IFERROR(IF(OR(INDEX(Matches!$I$2:$I$201,MATCH($A477&amp;"-3",Matches!$J$2:$J$201,0))="Void",INDEX(Matches!$G$2:$G$201,MATCH($A477&amp;"-3",Matches!$J$2:$J$201,0))="",INDEX(Matches!$H$2:$H$201,MATCH($A477&amp;"-3",Matches!$J$2:$J$201,0))=""),"",IF(AND($C477&lt;&gt;"",INDEX(Matches!$F$2:$F$201,MATCH($A477&amp;"-3",Matches!$J$2:$J$201,0))&lt;&gt;"",$C477&gt;=INDEX(Matches!$F$2:$F$201,MATCH($A477&amp;"-3",Matches!$J$2:$J$201,0))),"",IF(AND(H477=INDEX(Matches!$G$2:$G$201,MATCH($A477&amp;"-3",Matches!$J$2:$J$201,0)),I477=INDEX(Matches!$H$2:$H$201,MATCH($A477&amp;"-3",Matches!$J$2:$J$201,0))),5,IF(SIGN(H477-I477)&lt;&gt;SIGN(INDEX(Matches!$G$2:$G$201,MATCH($A477&amp;"-3",Matches!$J$2:$J$201,0))-INDEX(Matches!$H$2:$H$201,MATCH($A477&amp;"-3",Matches!$J$2:$J$201,0))),0,IF(H477-I477=INDEX(Matches!$G$2:$G$201,MATCH($A477&amp;"-3",Matches!$J$2:$J$201,0))-INDEX(Matches!$H$2:$H$201,MATCH($A477&amp;"-3",Matches!$J$2:$J$201,0)),3,2))))),""))</f>
        <v/>
      </c>
      <c r="AA477" s="12" t="str">
        <f aca="false">IF(OR($B477="",J477="",K477=""),"",IFERROR(IF(OR(INDEX(Matches!$I$2:$I$201,MATCH($A477&amp;"-4",Matches!$J$2:$J$201,0))="Void",INDEX(Matches!$G$2:$G$201,MATCH($A477&amp;"-4",Matches!$J$2:$J$201,0))="",INDEX(Matches!$H$2:$H$201,MATCH($A477&amp;"-4",Matches!$J$2:$J$201,0))=""),"",IF(AND($C477&lt;&gt;"",INDEX(Matches!$F$2:$F$201,MATCH($A477&amp;"-4",Matches!$J$2:$J$201,0))&lt;&gt;"",$C477&gt;=INDEX(Matches!$F$2:$F$201,MATCH($A477&amp;"-4",Matches!$J$2:$J$201,0))),"",IF(AND(J477=INDEX(Matches!$G$2:$G$201,MATCH($A477&amp;"-4",Matches!$J$2:$J$201,0)),K477=INDEX(Matches!$H$2:$H$201,MATCH($A477&amp;"-4",Matches!$J$2:$J$201,0))),5,IF(SIGN(J477-K477)&lt;&gt;SIGN(INDEX(Matches!$G$2:$G$201,MATCH($A477&amp;"-4",Matches!$J$2:$J$201,0))-INDEX(Matches!$H$2:$H$201,MATCH($A477&amp;"-4",Matches!$J$2:$J$201,0))),0,IF(J477-K477=INDEX(Matches!$G$2:$G$201,MATCH($A477&amp;"-4",Matches!$J$2:$J$201,0))-INDEX(Matches!$H$2:$H$201,MATCH($A477&amp;"-4",Matches!$J$2:$J$201,0)),3,2))))),""))</f>
        <v/>
      </c>
      <c r="AB477" s="12" t="str">
        <f aca="false">IF(OR($B477="",L477="",M477=""),"",IFERROR(IF(OR(INDEX(Matches!$I$2:$I$201,MATCH($A477&amp;"-5",Matches!$J$2:$J$201,0))="Void",INDEX(Matches!$G$2:$G$201,MATCH($A477&amp;"-5",Matches!$J$2:$J$201,0))="",INDEX(Matches!$H$2:$H$201,MATCH($A477&amp;"-5",Matches!$J$2:$J$201,0))=""),"",IF(AND($C477&lt;&gt;"",INDEX(Matches!$F$2:$F$201,MATCH($A477&amp;"-5",Matches!$J$2:$J$201,0))&lt;&gt;"",$C477&gt;=INDEX(Matches!$F$2:$F$201,MATCH($A477&amp;"-5",Matches!$J$2:$J$201,0))),"",IF(AND(L477=INDEX(Matches!$G$2:$G$201,MATCH($A477&amp;"-5",Matches!$J$2:$J$201,0)),M477=INDEX(Matches!$H$2:$H$201,MATCH($A477&amp;"-5",Matches!$J$2:$J$201,0))),5,IF(SIGN(L477-M477)&lt;&gt;SIGN(INDEX(Matches!$G$2:$G$201,MATCH($A477&amp;"-5",Matches!$J$2:$J$201,0))-INDEX(Matches!$H$2:$H$201,MATCH($A477&amp;"-5",Matches!$J$2:$J$201,0))),0,IF(L477-M477=INDEX(Matches!$G$2:$G$201,MATCH($A477&amp;"-5",Matches!$J$2:$J$201,0))-INDEX(Matches!$H$2:$H$201,MATCH($A477&amp;"-5",Matches!$J$2:$J$201,0)),3,2))))),""))</f>
        <v/>
      </c>
      <c r="AC477" s="12" t="str">
        <f aca="false">IF(OR($B477="",N477="",O477=""),"",IFERROR(IF(OR(INDEX(Matches!$I$2:$I$201,MATCH($A477&amp;"-6",Matches!$J$2:$J$201,0))="Void",INDEX(Matches!$G$2:$G$201,MATCH($A477&amp;"-6",Matches!$J$2:$J$201,0))="",INDEX(Matches!$H$2:$H$201,MATCH($A477&amp;"-6",Matches!$J$2:$J$201,0))=""),"",IF(AND($C477&lt;&gt;"",INDEX(Matches!$F$2:$F$201,MATCH($A477&amp;"-6",Matches!$J$2:$J$201,0))&lt;&gt;"",$C477&gt;=INDEX(Matches!$F$2:$F$201,MATCH($A477&amp;"-6",Matches!$J$2:$J$201,0))),"",IF(AND(N477=INDEX(Matches!$G$2:$G$201,MATCH($A477&amp;"-6",Matches!$J$2:$J$201,0)),O477=INDEX(Matches!$H$2:$H$201,MATCH($A477&amp;"-6",Matches!$J$2:$J$201,0))),5,IF(SIGN(N477-O477)&lt;&gt;SIGN(INDEX(Matches!$G$2:$G$201,MATCH($A477&amp;"-6",Matches!$J$2:$J$201,0))-INDEX(Matches!$H$2:$H$201,MATCH($A477&amp;"-6",Matches!$J$2:$J$201,0))),0,IF(N477-O477=INDEX(Matches!$G$2:$G$201,MATCH($A477&amp;"-6",Matches!$J$2:$J$201,0))-INDEX(Matches!$H$2:$H$201,MATCH($A477&amp;"-6",Matches!$J$2:$J$201,0)),3,2))))),""))</f>
        <v/>
      </c>
      <c r="AD477" s="12" t="str">
        <f aca="false">IF(OR($B477="",P477="",Q477=""),"",IFERROR(IF(OR(INDEX(Matches!$I$2:$I$201,MATCH($A477&amp;"-7",Matches!$J$2:$J$201,0))="Void",INDEX(Matches!$G$2:$G$201,MATCH($A477&amp;"-7",Matches!$J$2:$J$201,0))="",INDEX(Matches!$H$2:$H$201,MATCH($A477&amp;"-7",Matches!$J$2:$J$201,0))=""),"",IF(AND($C477&lt;&gt;"",INDEX(Matches!$F$2:$F$201,MATCH($A477&amp;"-7",Matches!$J$2:$J$201,0))&lt;&gt;"",$C477&gt;=INDEX(Matches!$F$2:$F$201,MATCH($A477&amp;"-7",Matches!$J$2:$J$201,0))),"",IF(AND(P477=INDEX(Matches!$G$2:$G$201,MATCH($A477&amp;"-7",Matches!$J$2:$J$201,0)),Q477=INDEX(Matches!$H$2:$H$201,MATCH($A477&amp;"-7",Matches!$J$2:$J$201,0))),5,IF(SIGN(P477-Q477)&lt;&gt;SIGN(INDEX(Matches!$G$2:$G$201,MATCH($A477&amp;"-7",Matches!$J$2:$J$201,0))-INDEX(Matches!$H$2:$H$201,MATCH($A477&amp;"-7",Matches!$J$2:$J$201,0))),0,IF(P477-Q477=INDEX(Matches!$G$2:$G$201,MATCH($A477&amp;"-7",Matches!$J$2:$J$201,0))-INDEX(Matches!$H$2:$H$201,MATCH($A477&amp;"-7",Matches!$J$2:$J$201,0)),3,2))))),""))</f>
        <v/>
      </c>
      <c r="AE477" s="12" t="str">
        <f aca="false">IF(OR($B477="",R477="",S477=""),"",IFERROR(IF(OR(INDEX(Matches!$I$2:$I$201,MATCH($A477&amp;"-8",Matches!$J$2:$J$201,0))="Void",INDEX(Matches!$G$2:$G$201,MATCH($A477&amp;"-8",Matches!$J$2:$J$201,0))="",INDEX(Matches!$H$2:$H$201,MATCH($A477&amp;"-8",Matches!$J$2:$J$201,0))=""),"",IF(AND($C477&lt;&gt;"",INDEX(Matches!$F$2:$F$201,MATCH($A477&amp;"-8",Matches!$J$2:$J$201,0))&lt;&gt;"",$C477&gt;=INDEX(Matches!$F$2:$F$201,MATCH($A477&amp;"-8",Matches!$J$2:$J$201,0))),"",IF(AND(R477=INDEX(Matches!$G$2:$G$201,MATCH($A477&amp;"-8",Matches!$J$2:$J$201,0)),S477=INDEX(Matches!$H$2:$H$201,MATCH($A477&amp;"-8",Matches!$J$2:$J$201,0))),5,IF(SIGN(R477-S477)&lt;&gt;SIGN(INDEX(Matches!$G$2:$G$201,MATCH($A477&amp;"-8",Matches!$J$2:$J$201,0))-INDEX(Matches!$H$2:$H$201,MATCH($A477&amp;"-8",Matches!$J$2:$J$201,0))),0,IF(R477-S477=INDEX(Matches!$G$2:$G$201,MATCH($A477&amp;"-8",Matches!$J$2:$J$201,0))-INDEX(Matches!$H$2:$H$201,MATCH($A477&amp;"-8",Matches!$J$2:$J$201,0)),3,2))))),""))</f>
        <v/>
      </c>
      <c r="AF477" s="12" t="str">
        <f aca="false">IF(OR($B477="",T477="",U477=""),"",IFERROR(IF(OR(INDEX(Matches!$I$2:$I$201,MATCH($A477&amp;"-9",Matches!$J$2:$J$201,0))="Void",INDEX(Matches!$G$2:$G$201,MATCH($A477&amp;"-9",Matches!$J$2:$J$201,0))="",INDEX(Matches!$H$2:$H$201,MATCH($A477&amp;"-9",Matches!$J$2:$J$201,0))=""),"",IF(AND($C477&lt;&gt;"",INDEX(Matches!$F$2:$F$201,MATCH($A477&amp;"-9",Matches!$J$2:$J$201,0))&lt;&gt;"",$C477&gt;=INDEX(Matches!$F$2:$F$201,MATCH($A477&amp;"-9",Matches!$J$2:$J$201,0))),"",IF(AND(T477=INDEX(Matches!$G$2:$G$201,MATCH($A477&amp;"-9",Matches!$J$2:$J$201,0)),U477=INDEX(Matches!$H$2:$H$201,MATCH($A477&amp;"-9",Matches!$J$2:$J$201,0))),5,IF(SIGN(T477-U477)&lt;&gt;SIGN(INDEX(Matches!$G$2:$G$201,MATCH($A477&amp;"-9",Matches!$J$2:$J$201,0))-INDEX(Matches!$H$2:$H$201,MATCH($A477&amp;"-9",Matches!$J$2:$J$201,0))),0,IF(T477-U477=INDEX(Matches!$G$2:$G$201,MATCH($A477&amp;"-9",Matches!$J$2:$J$201,0))-INDEX(Matches!$H$2:$H$201,MATCH($A477&amp;"-9",Matches!$J$2:$J$201,0)),3,2))))),""))</f>
        <v/>
      </c>
      <c r="AG477" s="12" t="str">
        <f aca="false">IF(OR($B477="",V477="",W477=""),"",IFERROR(IF(OR(INDEX(Matches!$I$2:$I$201,MATCH($A477&amp;"-10",Matches!$J$2:$J$201,0))="Void",INDEX(Matches!$G$2:$G$201,MATCH($A477&amp;"-10",Matches!$J$2:$J$201,0))="",INDEX(Matches!$H$2:$H$201,MATCH($A477&amp;"-10",Matches!$J$2:$J$201,0))=""),"",IF(AND($C477&lt;&gt;"",INDEX(Matches!$F$2:$F$201,MATCH($A477&amp;"-10",Matches!$J$2:$J$201,0))&lt;&gt;"",$C477&gt;=INDEX(Matches!$F$2:$F$201,MATCH($A477&amp;"-10",Matches!$J$2:$J$201,0))),"",IF(AND(V477=INDEX(Matches!$G$2:$G$201,MATCH($A477&amp;"-10",Matches!$J$2:$J$201,0)),W477=INDEX(Matches!$H$2:$H$201,MATCH($A477&amp;"-10",Matches!$J$2:$J$201,0))),5,IF(SIGN(V477-W477)&lt;&gt;SIGN(INDEX(Matches!$G$2:$G$201,MATCH($A477&amp;"-10",Matches!$J$2:$J$201,0))-INDEX(Matches!$H$2:$H$201,MATCH($A477&amp;"-10",Matches!$J$2:$J$201,0))),0,IF(V477-W477=INDEX(Matches!$G$2:$G$201,MATCH($A477&amp;"-10",Matches!$J$2:$J$201,0))-INDEX(Matches!$H$2:$H$201,MATCH($A477&amp;"-10",Matches!$J$2:$J$201,0)),3,2))))),""))</f>
        <v/>
      </c>
      <c r="AH477" s="13" t="str">
        <f aca="false">IF($B477="","",SUM(X477:AG477))</f>
        <v/>
      </c>
      <c r="AI477" s="12" t="str">
        <f aca="false">IF($B477="","",COUNTIF(X477:AG477,5))</f>
        <v/>
      </c>
      <c r="AJ477" s="12" t="str">
        <f aca="false">IF($B477="","",COUNTIF(X477:AG477,"&gt;=2"))</f>
        <v/>
      </c>
      <c r="AK477" s="12" t="str">
        <f aca="false">IF($B477="","",COUNT(X477:AG477))</f>
        <v/>
      </c>
    </row>
    <row r="478" customFormat="false" ht="15" hidden="false" customHeight="false" outlineLevel="0" collapsed="false">
      <c r="A478" s="7"/>
      <c r="B478" s="7"/>
      <c r="C478" s="11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12" t="str">
        <f aca="false">IF(OR($B478="",D478="",E478=""),"",IFERROR(IF(OR(INDEX(Matches!$I$2:$I$201,MATCH($A478&amp;"-1",Matches!$J$2:$J$201,0))="Void",INDEX(Matches!$G$2:$G$201,MATCH($A478&amp;"-1",Matches!$J$2:$J$201,0))="",INDEX(Matches!$H$2:$H$201,MATCH($A478&amp;"-1",Matches!$J$2:$J$201,0))=""),"",IF(AND($C478&lt;&gt;"",INDEX(Matches!$F$2:$F$201,MATCH($A478&amp;"-1",Matches!$J$2:$J$201,0))&lt;&gt;"",$C478&gt;=INDEX(Matches!$F$2:$F$201,MATCH($A478&amp;"-1",Matches!$J$2:$J$201,0))),"",IF(AND(D478=INDEX(Matches!$G$2:$G$201,MATCH($A478&amp;"-1",Matches!$J$2:$J$201,0)),E478=INDEX(Matches!$H$2:$H$201,MATCH($A478&amp;"-1",Matches!$J$2:$J$201,0))),5,IF(SIGN(D478-E478)&lt;&gt;SIGN(INDEX(Matches!$G$2:$G$201,MATCH($A478&amp;"-1",Matches!$J$2:$J$201,0))-INDEX(Matches!$H$2:$H$201,MATCH($A478&amp;"-1",Matches!$J$2:$J$201,0))),0,IF(D478-E478=INDEX(Matches!$G$2:$G$201,MATCH($A478&amp;"-1",Matches!$J$2:$J$201,0))-INDEX(Matches!$H$2:$H$201,MATCH($A478&amp;"-1",Matches!$J$2:$J$201,0)),3,2))))),""))</f>
        <v/>
      </c>
      <c r="Y478" s="12" t="str">
        <f aca="false">IF(OR($B478="",F478="",G478=""),"",IFERROR(IF(OR(INDEX(Matches!$I$2:$I$201,MATCH($A478&amp;"-2",Matches!$J$2:$J$201,0))="Void",INDEX(Matches!$G$2:$G$201,MATCH($A478&amp;"-2",Matches!$J$2:$J$201,0))="",INDEX(Matches!$H$2:$H$201,MATCH($A478&amp;"-2",Matches!$J$2:$J$201,0))=""),"",IF(AND($C478&lt;&gt;"",INDEX(Matches!$F$2:$F$201,MATCH($A478&amp;"-2",Matches!$J$2:$J$201,0))&lt;&gt;"",$C478&gt;=INDEX(Matches!$F$2:$F$201,MATCH($A478&amp;"-2",Matches!$J$2:$J$201,0))),"",IF(AND(F478=INDEX(Matches!$G$2:$G$201,MATCH($A478&amp;"-2",Matches!$J$2:$J$201,0)),G478=INDEX(Matches!$H$2:$H$201,MATCH($A478&amp;"-2",Matches!$J$2:$J$201,0))),5,IF(SIGN(F478-G478)&lt;&gt;SIGN(INDEX(Matches!$G$2:$G$201,MATCH($A478&amp;"-2",Matches!$J$2:$J$201,0))-INDEX(Matches!$H$2:$H$201,MATCH($A478&amp;"-2",Matches!$J$2:$J$201,0))),0,IF(F478-G478=INDEX(Matches!$G$2:$G$201,MATCH($A478&amp;"-2",Matches!$J$2:$J$201,0))-INDEX(Matches!$H$2:$H$201,MATCH($A478&amp;"-2",Matches!$J$2:$J$201,0)),3,2))))),""))</f>
        <v/>
      </c>
      <c r="Z478" s="12" t="str">
        <f aca="false">IF(OR($B478="",H478="",I478=""),"",IFERROR(IF(OR(INDEX(Matches!$I$2:$I$201,MATCH($A478&amp;"-3",Matches!$J$2:$J$201,0))="Void",INDEX(Matches!$G$2:$G$201,MATCH($A478&amp;"-3",Matches!$J$2:$J$201,0))="",INDEX(Matches!$H$2:$H$201,MATCH($A478&amp;"-3",Matches!$J$2:$J$201,0))=""),"",IF(AND($C478&lt;&gt;"",INDEX(Matches!$F$2:$F$201,MATCH($A478&amp;"-3",Matches!$J$2:$J$201,0))&lt;&gt;"",$C478&gt;=INDEX(Matches!$F$2:$F$201,MATCH($A478&amp;"-3",Matches!$J$2:$J$201,0))),"",IF(AND(H478=INDEX(Matches!$G$2:$G$201,MATCH($A478&amp;"-3",Matches!$J$2:$J$201,0)),I478=INDEX(Matches!$H$2:$H$201,MATCH($A478&amp;"-3",Matches!$J$2:$J$201,0))),5,IF(SIGN(H478-I478)&lt;&gt;SIGN(INDEX(Matches!$G$2:$G$201,MATCH($A478&amp;"-3",Matches!$J$2:$J$201,0))-INDEX(Matches!$H$2:$H$201,MATCH($A478&amp;"-3",Matches!$J$2:$J$201,0))),0,IF(H478-I478=INDEX(Matches!$G$2:$G$201,MATCH($A478&amp;"-3",Matches!$J$2:$J$201,0))-INDEX(Matches!$H$2:$H$201,MATCH($A478&amp;"-3",Matches!$J$2:$J$201,0)),3,2))))),""))</f>
        <v/>
      </c>
      <c r="AA478" s="12" t="str">
        <f aca="false">IF(OR($B478="",J478="",K478=""),"",IFERROR(IF(OR(INDEX(Matches!$I$2:$I$201,MATCH($A478&amp;"-4",Matches!$J$2:$J$201,0))="Void",INDEX(Matches!$G$2:$G$201,MATCH($A478&amp;"-4",Matches!$J$2:$J$201,0))="",INDEX(Matches!$H$2:$H$201,MATCH($A478&amp;"-4",Matches!$J$2:$J$201,0))=""),"",IF(AND($C478&lt;&gt;"",INDEX(Matches!$F$2:$F$201,MATCH($A478&amp;"-4",Matches!$J$2:$J$201,0))&lt;&gt;"",$C478&gt;=INDEX(Matches!$F$2:$F$201,MATCH($A478&amp;"-4",Matches!$J$2:$J$201,0))),"",IF(AND(J478=INDEX(Matches!$G$2:$G$201,MATCH($A478&amp;"-4",Matches!$J$2:$J$201,0)),K478=INDEX(Matches!$H$2:$H$201,MATCH($A478&amp;"-4",Matches!$J$2:$J$201,0))),5,IF(SIGN(J478-K478)&lt;&gt;SIGN(INDEX(Matches!$G$2:$G$201,MATCH($A478&amp;"-4",Matches!$J$2:$J$201,0))-INDEX(Matches!$H$2:$H$201,MATCH($A478&amp;"-4",Matches!$J$2:$J$201,0))),0,IF(J478-K478=INDEX(Matches!$G$2:$G$201,MATCH($A478&amp;"-4",Matches!$J$2:$J$201,0))-INDEX(Matches!$H$2:$H$201,MATCH($A478&amp;"-4",Matches!$J$2:$J$201,0)),3,2))))),""))</f>
        <v/>
      </c>
      <c r="AB478" s="12" t="str">
        <f aca="false">IF(OR($B478="",L478="",M478=""),"",IFERROR(IF(OR(INDEX(Matches!$I$2:$I$201,MATCH($A478&amp;"-5",Matches!$J$2:$J$201,0))="Void",INDEX(Matches!$G$2:$G$201,MATCH($A478&amp;"-5",Matches!$J$2:$J$201,0))="",INDEX(Matches!$H$2:$H$201,MATCH($A478&amp;"-5",Matches!$J$2:$J$201,0))=""),"",IF(AND($C478&lt;&gt;"",INDEX(Matches!$F$2:$F$201,MATCH($A478&amp;"-5",Matches!$J$2:$J$201,0))&lt;&gt;"",$C478&gt;=INDEX(Matches!$F$2:$F$201,MATCH($A478&amp;"-5",Matches!$J$2:$J$201,0))),"",IF(AND(L478=INDEX(Matches!$G$2:$G$201,MATCH($A478&amp;"-5",Matches!$J$2:$J$201,0)),M478=INDEX(Matches!$H$2:$H$201,MATCH($A478&amp;"-5",Matches!$J$2:$J$201,0))),5,IF(SIGN(L478-M478)&lt;&gt;SIGN(INDEX(Matches!$G$2:$G$201,MATCH($A478&amp;"-5",Matches!$J$2:$J$201,0))-INDEX(Matches!$H$2:$H$201,MATCH($A478&amp;"-5",Matches!$J$2:$J$201,0))),0,IF(L478-M478=INDEX(Matches!$G$2:$G$201,MATCH($A478&amp;"-5",Matches!$J$2:$J$201,0))-INDEX(Matches!$H$2:$H$201,MATCH($A478&amp;"-5",Matches!$J$2:$J$201,0)),3,2))))),""))</f>
        <v/>
      </c>
      <c r="AC478" s="12" t="str">
        <f aca="false">IF(OR($B478="",N478="",O478=""),"",IFERROR(IF(OR(INDEX(Matches!$I$2:$I$201,MATCH($A478&amp;"-6",Matches!$J$2:$J$201,0))="Void",INDEX(Matches!$G$2:$G$201,MATCH($A478&amp;"-6",Matches!$J$2:$J$201,0))="",INDEX(Matches!$H$2:$H$201,MATCH($A478&amp;"-6",Matches!$J$2:$J$201,0))=""),"",IF(AND($C478&lt;&gt;"",INDEX(Matches!$F$2:$F$201,MATCH($A478&amp;"-6",Matches!$J$2:$J$201,0))&lt;&gt;"",$C478&gt;=INDEX(Matches!$F$2:$F$201,MATCH($A478&amp;"-6",Matches!$J$2:$J$201,0))),"",IF(AND(N478=INDEX(Matches!$G$2:$G$201,MATCH($A478&amp;"-6",Matches!$J$2:$J$201,0)),O478=INDEX(Matches!$H$2:$H$201,MATCH($A478&amp;"-6",Matches!$J$2:$J$201,0))),5,IF(SIGN(N478-O478)&lt;&gt;SIGN(INDEX(Matches!$G$2:$G$201,MATCH($A478&amp;"-6",Matches!$J$2:$J$201,0))-INDEX(Matches!$H$2:$H$201,MATCH($A478&amp;"-6",Matches!$J$2:$J$201,0))),0,IF(N478-O478=INDEX(Matches!$G$2:$G$201,MATCH($A478&amp;"-6",Matches!$J$2:$J$201,0))-INDEX(Matches!$H$2:$H$201,MATCH($A478&amp;"-6",Matches!$J$2:$J$201,0)),3,2))))),""))</f>
        <v/>
      </c>
      <c r="AD478" s="12" t="str">
        <f aca="false">IF(OR($B478="",P478="",Q478=""),"",IFERROR(IF(OR(INDEX(Matches!$I$2:$I$201,MATCH($A478&amp;"-7",Matches!$J$2:$J$201,0))="Void",INDEX(Matches!$G$2:$G$201,MATCH($A478&amp;"-7",Matches!$J$2:$J$201,0))="",INDEX(Matches!$H$2:$H$201,MATCH($A478&amp;"-7",Matches!$J$2:$J$201,0))=""),"",IF(AND($C478&lt;&gt;"",INDEX(Matches!$F$2:$F$201,MATCH($A478&amp;"-7",Matches!$J$2:$J$201,0))&lt;&gt;"",$C478&gt;=INDEX(Matches!$F$2:$F$201,MATCH($A478&amp;"-7",Matches!$J$2:$J$201,0))),"",IF(AND(P478=INDEX(Matches!$G$2:$G$201,MATCH($A478&amp;"-7",Matches!$J$2:$J$201,0)),Q478=INDEX(Matches!$H$2:$H$201,MATCH($A478&amp;"-7",Matches!$J$2:$J$201,0))),5,IF(SIGN(P478-Q478)&lt;&gt;SIGN(INDEX(Matches!$G$2:$G$201,MATCH($A478&amp;"-7",Matches!$J$2:$J$201,0))-INDEX(Matches!$H$2:$H$201,MATCH($A478&amp;"-7",Matches!$J$2:$J$201,0))),0,IF(P478-Q478=INDEX(Matches!$G$2:$G$201,MATCH($A478&amp;"-7",Matches!$J$2:$J$201,0))-INDEX(Matches!$H$2:$H$201,MATCH($A478&amp;"-7",Matches!$J$2:$J$201,0)),3,2))))),""))</f>
        <v/>
      </c>
      <c r="AE478" s="12" t="str">
        <f aca="false">IF(OR($B478="",R478="",S478=""),"",IFERROR(IF(OR(INDEX(Matches!$I$2:$I$201,MATCH($A478&amp;"-8",Matches!$J$2:$J$201,0))="Void",INDEX(Matches!$G$2:$G$201,MATCH($A478&amp;"-8",Matches!$J$2:$J$201,0))="",INDEX(Matches!$H$2:$H$201,MATCH($A478&amp;"-8",Matches!$J$2:$J$201,0))=""),"",IF(AND($C478&lt;&gt;"",INDEX(Matches!$F$2:$F$201,MATCH($A478&amp;"-8",Matches!$J$2:$J$201,0))&lt;&gt;"",$C478&gt;=INDEX(Matches!$F$2:$F$201,MATCH($A478&amp;"-8",Matches!$J$2:$J$201,0))),"",IF(AND(R478=INDEX(Matches!$G$2:$G$201,MATCH($A478&amp;"-8",Matches!$J$2:$J$201,0)),S478=INDEX(Matches!$H$2:$H$201,MATCH($A478&amp;"-8",Matches!$J$2:$J$201,0))),5,IF(SIGN(R478-S478)&lt;&gt;SIGN(INDEX(Matches!$G$2:$G$201,MATCH($A478&amp;"-8",Matches!$J$2:$J$201,0))-INDEX(Matches!$H$2:$H$201,MATCH($A478&amp;"-8",Matches!$J$2:$J$201,0))),0,IF(R478-S478=INDEX(Matches!$G$2:$G$201,MATCH($A478&amp;"-8",Matches!$J$2:$J$201,0))-INDEX(Matches!$H$2:$H$201,MATCH($A478&amp;"-8",Matches!$J$2:$J$201,0)),3,2))))),""))</f>
        <v/>
      </c>
      <c r="AF478" s="12" t="str">
        <f aca="false">IF(OR($B478="",T478="",U478=""),"",IFERROR(IF(OR(INDEX(Matches!$I$2:$I$201,MATCH($A478&amp;"-9",Matches!$J$2:$J$201,0))="Void",INDEX(Matches!$G$2:$G$201,MATCH($A478&amp;"-9",Matches!$J$2:$J$201,0))="",INDEX(Matches!$H$2:$H$201,MATCH($A478&amp;"-9",Matches!$J$2:$J$201,0))=""),"",IF(AND($C478&lt;&gt;"",INDEX(Matches!$F$2:$F$201,MATCH($A478&amp;"-9",Matches!$J$2:$J$201,0))&lt;&gt;"",$C478&gt;=INDEX(Matches!$F$2:$F$201,MATCH($A478&amp;"-9",Matches!$J$2:$J$201,0))),"",IF(AND(T478=INDEX(Matches!$G$2:$G$201,MATCH($A478&amp;"-9",Matches!$J$2:$J$201,0)),U478=INDEX(Matches!$H$2:$H$201,MATCH($A478&amp;"-9",Matches!$J$2:$J$201,0))),5,IF(SIGN(T478-U478)&lt;&gt;SIGN(INDEX(Matches!$G$2:$G$201,MATCH($A478&amp;"-9",Matches!$J$2:$J$201,0))-INDEX(Matches!$H$2:$H$201,MATCH($A478&amp;"-9",Matches!$J$2:$J$201,0))),0,IF(T478-U478=INDEX(Matches!$G$2:$G$201,MATCH($A478&amp;"-9",Matches!$J$2:$J$201,0))-INDEX(Matches!$H$2:$H$201,MATCH($A478&amp;"-9",Matches!$J$2:$J$201,0)),3,2))))),""))</f>
        <v/>
      </c>
      <c r="AG478" s="12" t="str">
        <f aca="false">IF(OR($B478="",V478="",W478=""),"",IFERROR(IF(OR(INDEX(Matches!$I$2:$I$201,MATCH($A478&amp;"-10",Matches!$J$2:$J$201,0))="Void",INDEX(Matches!$G$2:$G$201,MATCH($A478&amp;"-10",Matches!$J$2:$J$201,0))="",INDEX(Matches!$H$2:$H$201,MATCH($A478&amp;"-10",Matches!$J$2:$J$201,0))=""),"",IF(AND($C478&lt;&gt;"",INDEX(Matches!$F$2:$F$201,MATCH($A478&amp;"-10",Matches!$J$2:$J$201,0))&lt;&gt;"",$C478&gt;=INDEX(Matches!$F$2:$F$201,MATCH($A478&amp;"-10",Matches!$J$2:$J$201,0))),"",IF(AND(V478=INDEX(Matches!$G$2:$G$201,MATCH($A478&amp;"-10",Matches!$J$2:$J$201,0)),W478=INDEX(Matches!$H$2:$H$201,MATCH($A478&amp;"-10",Matches!$J$2:$J$201,0))),5,IF(SIGN(V478-W478)&lt;&gt;SIGN(INDEX(Matches!$G$2:$G$201,MATCH($A478&amp;"-10",Matches!$J$2:$J$201,0))-INDEX(Matches!$H$2:$H$201,MATCH($A478&amp;"-10",Matches!$J$2:$J$201,0))),0,IF(V478-W478=INDEX(Matches!$G$2:$G$201,MATCH($A478&amp;"-10",Matches!$J$2:$J$201,0))-INDEX(Matches!$H$2:$H$201,MATCH($A478&amp;"-10",Matches!$J$2:$J$201,0)),3,2))))),""))</f>
        <v/>
      </c>
      <c r="AH478" s="13" t="str">
        <f aca="false">IF($B478="","",SUM(X478:AG478))</f>
        <v/>
      </c>
      <c r="AI478" s="12" t="str">
        <f aca="false">IF($B478="","",COUNTIF(X478:AG478,5))</f>
        <v/>
      </c>
      <c r="AJ478" s="12" t="str">
        <f aca="false">IF($B478="","",COUNTIF(X478:AG478,"&gt;=2"))</f>
        <v/>
      </c>
      <c r="AK478" s="12" t="str">
        <f aca="false">IF($B478="","",COUNT(X478:AG478))</f>
        <v/>
      </c>
    </row>
    <row r="479" customFormat="false" ht="15" hidden="false" customHeight="false" outlineLevel="0" collapsed="false">
      <c r="A479" s="7"/>
      <c r="B479" s="7"/>
      <c r="C479" s="11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12" t="str">
        <f aca="false">IF(OR($B479="",D479="",E479=""),"",IFERROR(IF(OR(INDEX(Matches!$I$2:$I$201,MATCH($A479&amp;"-1",Matches!$J$2:$J$201,0))="Void",INDEX(Matches!$G$2:$G$201,MATCH($A479&amp;"-1",Matches!$J$2:$J$201,0))="",INDEX(Matches!$H$2:$H$201,MATCH($A479&amp;"-1",Matches!$J$2:$J$201,0))=""),"",IF(AND($C479&lt;&gt;"",INDEX(Matches!$F$2:$F$201,MATCH($A479&amp;"-1",Matches!$J$2:$J$201,0))&lt;&gt;"",$C479&gt;=INDEX(Matches!$F$2:$F$201,MATCH($A479&amp;"-1",Matches!$J$2:$J$201,0))),"",IF(AND(D479=INDEX(Matches!$G$2:$G$201,MATCH($A479&amp;"-1",Matches!$J$2:$J$201,0)),E479=INDEX(Matches!$H$2:$H$201,MATCH($A479&amp;"-1",Matches!$J$2:$J$201,0))),5,IF(SIGN(D479-E479)&lt;&gt;SIGN(INDEX(Matches!$G$2:$G$201,MATCH($A479&amp;"-1",Matches!$J$2:$J$201,0))-INDEX(Matches!$H$2:$H$201,MATCH($A479&amp;"-1",Matches!$J$2:$J$201,0))),0,IF(D479-E479=INDEX(Matches!$G$2:$G$201,MATCH($A479&amp;"-1",Matches!$J$2:$J$201,0))-INDEX(Matches!$H$2:$H$201,MATCH($A479&amp;"-1",Matches!$J$2:$J$201,0)),3,2))))),""))</f>
        <v/>
      </c>
      <c r="Y479" s="12" t="str">
        <f aca="false">IF(OR($B479="",F479="",G479=""),"",IFERROR(IF(OR(INDEX(Matches!$I$2:$I$201,MATCH($A479&amp;"-2",Matches!$J$2:$J$201,0))="Void",INDEX(Matches!$G$2:$G$201,MATCH($A479&amp;"-2",Matches!$J$2:$J$201,0))="",INDEX(Matches!$H$2:$H$201,MATCH($A479&amp;"-2",Matches!$J$2:$J$201,0))=""),"",IF(AND($C479&lt;&gt;"",INDEX(Matches!$F$2:$F$201,MATCH($A479&amp;"-2",Matches!$J$2:$J$201,0))&lt;&gt;"",$C479&gt;=INDEX(Matches!$F$2:$F$201,MATCH($A479&amp;"-2",Matches!$J$2:$J$201,0))),"",IF(AND(F479=INDEX(Matches!$G$2:$G$201,MATCH($A479&amp;"-2",Matches!$J$2:$J$201,0)),G479=INDEX(Matches!$H$2:$H$201,MATCH($A479&amp;"-2",Matches!$J$2:$J$201,0))),5,IF(SIGN(F479-G479)&lt;&gt;SIGN(INDEX(Matches!$G$2:$G$201,MATCH($A479&amp;"-2",Matches!$J$2:$J$201,0))-INDEX(Matches!$H$2:$H$201,MATCH($A479&amp;"-2",Matches!$J$2:$J$201,0))),0,IF(F479-G479=INDEX(Matches!$G$2:$G$201,MATCH($A479&amp;"-2",Matches!$J$2:$J$201,0))-INDEX(Matches!$H$2:$H$201,MATCH($A479&amp;"-2",Matches!$J$2:$J$201,0)),3,2))))),""))</f>
        <v/>
      </c>
      <c r="Z479" s="12" t="str">
        <f aca="false">IF(OR($B479="",H479="",I479=""),"",IFERROR(IF(OR(INDEX(Matches!$I$2:$I$201,MATCH($A479&amp;"-3",Matches!$J$2:$J$201,0))="Void",INDEX(Matches!$G$2:$G$201,MATCH($A479&amp;"-3",Matches!$J$2:$J$201,0))="",INDEX(Matches!$H$2:$H$201,MATCH($A479&amp;"-3",Matches!$J$2:$J$201,0))=""),"",IF(AND($C479&lt;&gt;"",INDEX(Matches!$F$2:$F$201,MATCH($A479&amp;"-3",Matches!$J$2:$J$201,0))&lt;&gt;"",$C479&gt;=INDEX(Matches!$F$2:$F$201,MATCH($A479&amp;"-3",Matches!$J$2:$J$201,0))),"",IF(AND(H479=INDEX(Matches!$G$2:$G$201,MATCH($A479&amp;"-3",Matches!$J$2:$J$201,0)),I479=INDEX(Matches!$H$2:$H$201,MATCH($A479&amp;"-3",Matches!$J$2:$J$201,0))),5,IF(SIGN(H479-I479)&lt;&gt;SIGN(INDEX(Matches!$G$2:$G$201,MATCH($A479&amp;"-3",Matches!$J$2:$J$201,0))-INDEX(Matches!$H$2:$H$201,MATCH($A479&amp;"-3",Matches!$J$2:$J$201,0))),0,IF(H479-I479=INDEX(Matches!$G$2:$G$201,MATCH($A479&amp;"-3",Matches!$J$2:$J$201,0))-INDEX(Matches!$H$2:$H$201,MATCH($A479&amp;"-3",Matches!$J$2:$J$201,0)),3,2))))),""))</f>
        <v/>
      </c>
      <c r="AA479" s="12" t="str">
        <f aca="false">IF(OR($B479="",J479="",K479=""),"",IFERROR(IF(OR(INDEX(Matches!$I$2:$I$201,MATCH($A479&amp;"-4",Matches!$J$2:$J$201,0))="Void",INDEX(Matches!$G$2:$G$201,MATCH($A479&amp;"-4",Matches!$J$2:$J$201,0))="",INDEX(Matches!$H$2:$H$201,MATCH($A479&amp;"-4",Matches!$J$2:$J$201,0))=""),"",IF(AND($C479&lt;&gt;"",INDEX(Matches!$F$2:$F$201,MATCH($A479&amp;"-4",Matches!$J$2:$J$201,0))&lt;&gt;"",$C479&gt;=INDEX(Matches!$F$2:$F$201,MATCH($A479&amp;"-4",Matches!$J$2:$J$201,0))),"",IF(AND(J479=INDEX(Matches!$G$2:$G$201,MATCH($A479&amp;"-4",Matches!$J$2:$J$201,0)),K479=INDEX(Matches!$H$2:$H$201,MATCH($A479&amp;"-4",Matches!$J$2:$J$201,0))),5,IF(SIGN(J479-K479)&lt;&gt;SIGN(INDEX(Matches!$G$2:$G$201,MATCH($A479&amp;"-4",Matches!$J$2:$J$201,0))-INDEX(Matches!$H$2:$H$201,MATCH($A479&amp;"-4",Matches!$J$2:$J$201,0))),0,IF(J479-K479=INDEX(Matches!$G$2:$G$201,MATCH($A479&amp;"-4",Matches!$J$2:$J$201,0))-INDEX(Matches!$H$2:$H$201,MATCH($A479&amp;"-4",Matches!$J$2:$J$201,0)),3,2))))),""))</f>
        <v/>
      </c>
      <c r="AB479" s="12" t="str">
        <f aca="false">IF(OR($B479="",L479="",M479=""),"",IFERROR(IF(OR(INDEX(Matches!$I$2:$I$201,MATCH($A479&amp;"-5",Matches!$J$2:$J$201,0))="Void",INDEX(Matches!$G$2:$G$201,MATCH($A479&amp;"-5",Matches!$J$2:$J$201,0))="",INDEX(Matches!$H$2:$H$201,MATCH($A479&amp;"-5",Matches!$J$2:$J$201,0))=""),"",IF(AND($C479&lt;&gt;"",INDEX(Matches!$F$2:$F$201,MATCH($A479&amp;"-5",Matches!$J$2:$J$201,0))&lt;&gt;"",$C479&gt;=INDEX(Matches!$F$2:$F$201,MATCH($A479&amp;"-5",Matches!$J$2:$J$201,0))),"",IF(AND(L479=INDEX(Matches!$G$2:$G$201,MATCH($A479&amp;"-5",Matches!$J$2:$J$201,0)),M479=INDEX(Matches!$H$2:$H$201,MATCH($A479&amp;"-5",Matches!$J$2:$J$201,0))),5,IF(SIGN(L479-M479)&lt;&gt;SIGN(INDEX(Matches!$G$2:$G$201,MATCH($A479&amp;"-5",Matches!$J$2:$J$201,0))-INDEX(Matches!$H$2:$H$201,MATCH($A479&amp;"-5",Matches!$J$2:$J$201,0))),0,IF(L479-M479=INDEX(Matches!$G$2:$G$201,MATCH($A479&amp;"-5",Matches!$J$2:$J$201,0))-INDEX(Matches!$H$2:$H$201,MATCH($A479&amp;"-5",Matches!$J$2:$J$201,0)),3,2))))),""))</f>
        <v/>
      </c>
      <c r="AC479" s="12" t="str">
        <f aca="false">IF(OR($B479="",N479="",O479=""),"",IFERROR(IF(OR(INDEX(Matches!$I$2:$I$201,MATCH($A479&amp;"-6",Matches!$J$2:$J$201,0))="Void",INDEX(Matches!$G$2:$G$201,MATCH($A479&amp;"-6",Matches!$J$2:$J$201,0))="",INDEX(Matches!$H$2:$H$201,MATCH($A479&amp;"-6",Matches!$J$2:$J$201,0))=""),"",IF(AND($C479&lt;&gt;"",INDEX(Matches!$F$2:$F$201,MATCH($A479&amp;"-6",Matches!$J$2:$J$201,0))&lt;&gt;"",$C479&gt;=INDEX(Matches!$F$2:$F$201,MATCH($A479&amp;"-6",Matches!$J$2:$J$201,0))),"",IF(AND(N479=INDEX(Matches!$G$2:$G$201,MATCH($A479&amp;"-6",Matches!$J$2:$J$201,0)),O479=INDEX(Matches!$H$2:$H$201,MATCH($A479&amp;"-6",Matches!$J$2:$J$201,0))),5,IF(SIGN(N479-O479)&lt;&gt;SIGN(INDEX(Matches!$G$2:$G$201,MATCH($A479&amp;"-6",Matches!$J$2:$J$201,0))-INDEX(Matches!$H$2:$H$201,MATCH($A479&amp;"-6",Matches!$J$2:$J$201,0))),0,IF(N479-O479=INDEX(Matches!$G$2:$G$201,MATCH($A479&amp;"-6",Matches!$J$2:$J$201,0))-INDEX(Matches!$H$2:$H$201,MATCH($A479&amp;"-6",Matches!$J$2:$J$201,0)),3,2))))),""))</f>
        <v/>
      </c>
      <c r="AD479" s="12" t="str">
        <f aca="false">IF(OR($B479="",P479="",Q479=""),"",IFERROR(IF(OR(INDEX(Matches!$I$2:$I$201,MATCH($A479&amp;"-7",Matches!$J$2:$J$201,0))="Void",INDEX(Matches!$G$2:$G$201,MATCH($A479&amp;"-7",Matches!$J$2:$J$201,0))="",INDEX(Matches!$H$2:$H$201,MATCH($A479&amp;"-7",Matches!$J$2:$J$201,0))=""),"",IF(AND($C479&lt;&gt;"",INDEX(Matches!$F$2:$F$201,MATCH($A479&amp;"-7",Matches!$J$2:$J$201,0))&lt;&gt;"",$C479&gt;=INDEX(Matches!$F$2:$F$201,MATCH($A479&amp;"-7",Matches!$J$2:$J$201,0))),"",IF(AND(P479=INDEX(Matches!$G$2:$G$201,MATCH($A479&amp;"-7",Matches!$J$2:$J$201,0)),Q479=INDEX(Matches!$H$2:$H$201,MATCH($A479&amp;"-7",Matches!$J$2:$J$201,0))),5,IF(SIGN(P479-Q479)&lt;&gt;SIGN(INDEX(Matches!$G$2:$G$201,MATCH($A479&amp;"-7",Matches!$J$2:$J$201,0))-INDEX(Matches!$H$2:$H$201,MATCH($A479&amp;"-7",Matches!$J$2:$J$201,0))),0,IF(P479-Q479=INDEX(Matches!$G$2:$G$201,MATCH($A479&amp;"-7",Matches!$J$2:$J$201,0))-INDEX(Matches!$H$2:$H$201,MATCH($A479&amp;"-7",Matches!$J$2:$J$201,0)),3,2))))),""))</f>
        <v/>
      </c>
      <c r="AE479" s="12" t="str">
        <f aca="false">IF(OR($B479="",R479="",S479=""),"",IFERROR(IF(OR(INDEX(Matches!$I$2:$I$201,MATCH($A479&amp;"-8",Matches!$J$2:$J$201,0))="Void",INDEX(Matches!$G$2:$G$201,MATCH($A479&amp;"-8",Matches!$J$2:$J$201,0))="",INDEX(Matches!$H$2:$H$201,MATCH($A479&amp;"-8",Matches!$J$2:$J$201,0))=""),"",IF(AND($C479&lt;&gt;"",INDEX(Matches!$F$2:$F$201,MATCH($A479&amp;"-8",Matches!$J$2:$J$201,0))&lt;&gt;"",$C479&gt;=INDEX(Matches!$F$2:$F$201,MATCH($A479&amp;"-8",Matches!$J$2:$J$201,0))),"",IF(AND(R479=INDEX(Matches!$G$2:$G$201,MATCH($A479&amp;"-8",Matches!$J$2:$J$201,0)),S479=INDEX(Matches!$H$2:$H$201,MATCH($A479&amp;"-8",Matches!$J$2:$J$201,0))),5,IF(SIGN(R479-S479)&lt;&gt;SIGN(INDEX(Matches!$G$2:$G$201,MATCH($A479&amp;"-8",Matches!$J$2:$J$201,0))-INDEX(Matches!$H$2:$H$201,MATCH($A479&amp;"-8",Matches!$J$2:$J$201,0))),0,IF(R479-S479=INDEX(Matches!$G$2:$G$201,MATCH($A479&amp;"-8",Matches!$J$2:$J$201,0))-INDEX(Matches!$H$2:$H$201,MATCH($A479&amp;"-8",Matches!$J$2:$J$201,0)),3,2))))),""))</f>
        <v/>
      </c>
      <c r="AF479" s="12" t="str">
        <f aca="false">IF(OR($B479="",T479="",U479=""),"",IFERROR(IF(OR(INDEX(Matches!$I$2:$I$201,MATCH($A479&amp;"-9",Matches!$J$2:$J$201,0))="Void",INDEX(Matches!$G$2:$G$201,MATCH($A479&amp;"-9",Matches!$J$2:$J$201,0))="",INDEX(Matches!$H$2:$H$201,MATCH($A479&amp;"-9",Matches!$J$2:$J$201,0))=""),"",IF(AND($C479&lt;&gt;"",INDEX(Matches!$F$2:$F$201,MATCH($A479&amp;"-9",Matches!$J$2:$J$201,0))&lt;&gt;"",$C479&gt;=INDEX(Matches!$F$2:$F$201,MATCH($A479&amp;"-9",Matches!$J$2:$J$201,0))),"",IF(AND(T479=INDEX(Matches!$G$2:$G$201,MATCH($A479&amp;"-9",Matches!$J$2:$J$201,0)),U479=INDEX(Matches!$H$2:$H$201,MATCH($A479&amp;"-9",Matches!$J$2:$J$201,0))),5,IF(SIGN(T479-U479)&lt;&gt;SIGN(INDEX(Matches!$G$2:$G$201,MATCH($A479&amp;"-9",Matches!$J$2:$J$201,0))-INDEX(Matches!$H$2:$H$201,MATCH($A479&amp;"-9",Matches!$J$2:$J$201,0))),0,IF(T479-U479=INDEX(Matches!$G$2:$G$201,MATCH($A479&amp;"-9",Matches!$J$2:$J$201,0))-INDEX(Matches!$H$2:$H$201,MATCH($A479&amp;"-9",Matches!$J$2:$J$201,0)),3,2))))),""))</f>
        <v/>
      </c>
      <c r="AG479" s="12" t="str">
        <f aca="false">IF(OR($B479="",V479="",W479=""),"",IFERROR(IF(OR(INDEX(Matches!$I$2:$I$201,MATCH($A479&amp;"-10",Matches!$J$2:$J$201,0))="Void",INDEX(Matches!$G$2:$G$201,MATCH($A479&amp;"-10",Matches!$J$2:$J$201,0))="",INDEX(Matches!$H$2:$H$201,MATCH($A479&amp;"-10",Matches!$J$2:$J$201,0))=""),"",IF(AND($C479&lt;&gt;"",INDEX(Matches!$F$2:$F$201,MATCH($A479&amp;"-10",Matches!$J$2:$J$201,0))&lt;&gt;"",$C479&gt;=INDEX(Matches!$F$2:$F$201,MATCH($A479&amp;"-10",Matches!$J$2:$J$201,0))),"",IF(AND(V479=INDEX(Matches!$G$2:$G$201,MATCH($A479&amp;"-10",Matches!$J$2:$J$201,0)),W479=INDEX(Matches!$H$2:$H$201,MATCH($A479&amp;"-10",Matches!$J$2:$J$201,0))),5,IF(SIGN(V479-W479)&lt;&gt;SIGN(INDEX(Matches!$G$2:$G$201,MATCH($A479&amp;"-10",Matches!$J$2:$J$201,0))-INDEX(Matches!$H$2:$H$201,MATCH($A479&amp;"-10",Matches!$J$2:$J$201,0))),0,IF(V479-W479=INDEX(Matches!$G$2:$G$201,MATCH($A479&amp;"-10",Matches!$J$2:$J$201,0))-INDEX(Matches!$H$2:$H$201,MATCH($A479&amp;"-10",Matches!$J$2:$J$201,0)),3,2))))),""))</f>
        <v/>
      </c>
      <c r="AH479" s="13" t="str">
        <f aca="false">IF($B479="","",SUM(X479:AG479))</f>
        <v/>
      </c>
      <c r="AI479" s="12" t="str">
        <f aca="false">IF($B479="","",COUNTIF(X479:AG479,5))</f>
        <v/>
      </c>
      <c r="AJ479" s="12" t="str">
        <f aca="false">IF($B479="","",COUNTIF(X479:AG479,"&gt;=2"))</f>
        <v/>
      </c>
      <c r="AK479" s="12" t="str">
        <f aca="false">IF($B479="","",COUNT(X479:AG479))</f>
        <v/>
      </c>
    </row>
    <row r="480" customFormat="false" ht="15" hidden="false" customHeight="false" outlineLevel="0" collapsed="false">
      <c r="A480" s="7"/>
      <c r="B480" s="7"/>
      <c r="C480" s="11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12" t="str">
        <f aca="false">IF(OR($B480="",D480="",E480=""),"",IFERROR(IF(OR(INDEX(Matches!$I$2:$I$201,MATCH($A480&amp;"-1",Matches!$J$2:$J$201,0))="Void",INDEX(Matches!$G$2:$G$201,MATCH($A480&amp;"-1",Matches!$J$2:$J$201,0))="",INDEX(Matches!$H$2:$H$201,MATCH($A480&amp;"-1",Matches!$J$2:$J$201,0))=""),"",IF(AND($C480&lt;&gt;"",INDEX(Matches!$F$2:$F$201,MATCH($A480&amp;"-1",Matches!$J$2:$J$201,0))&lt;&gt;"",$C480&gt;=INDEX(Matches!$F$2:$F$201,MATCH($A480&amp;"-1",Matches!$J$2:$J$201,0))),"",IF(AND(D480=INDEX(Matches!$G$2:$G$201,MATCH($A480&amp;"-1",Matches!$J$2:$J$201,0)),E480=INDEX(Matches!$H$2:$H$201,MATCH($A480&amp;"-1",Matches!$J$2:$J$201,0))),5,IF(SIGN(D480-E480)&lt;&gt;SIGN(INDEX(Matches!$G$2:$G$201,MATCH($A480&amp;"-1",Matches!$J$2:$J$201,0))-INDEX(Matches!$H$2:$H$201,MATCH($A480&amp;"-1",Matches!$J$2:$J$201,0))),0,IF(D480-E480=INDEX(Matches!$G$2:$G$201,MATCH($A480&amp;"-1",Matches!$J$2:$J$201,0))-INDEX(Matches!$H$2:$H$201,MATCH($A480&amp;"-1",Matches!$J$2:$J$201,0)),3,2))))),""))</f>
        <v/>
      </c>
      <c r="Y480" s="12" t="str">
        <f aca="false">IF(OR($B480="",F480="",G480=""),"",IFERROR(IF(OR(INDEX(Matches!$I$2:$I$201,MATCH($A480&amp;"-2",Matches!$J$2:$J$201,0))="Void",INDEX(Matches!$G$2:$G$201,MATCH($A480&amp;"-2",Matches!$J$2:$J$201,0))="",INDEX(Matches!$H$2:$H$201,MATCH($A480&amp;"-2",Matches!$J$2:$J$201,0))=""),"",IF(AND($C480&lt;&gt;"",INDEX(Matches!$F$2:$F$201,MATCH($A480&amp;"-2",Matches!$J$2:$J$201,0))&lt;&gt;"",$C480&gt;=INDEX(Matches!$F$2:$F$201,MATCH($A480&amp;"-2",Matches!$J$2:$J$201,0))),"",IF(AND(F480=INDEX(Matches!$G$2:$G$201,MATCH($A480&amp;"-2",Matches!$J$2:$J$201,0)),G480=INDEX(Matches!$H$2:$H$201,MATCH($A480&amp;"-2",Matches!$J$2:$J$201,0))),5,IF(SIGN(F480-G480)&lt;&gt;SIGN(INDEX(Matches!$G$2:$G$201,MATCH($A480&amp;"-2",Matches!$J$2:$J$201,0))-INDEX(Matches!$H$2:$H$201,MATCH($A480&amp;"-2",Matches!$J$2:$J$201,0))),0,IF(F480-G480=INDEX(Matches!$G$2:$G$201,MATCH($A480&amp;"-2",Matches!$J$2:$J$201,0))-INDEX(Matches!$H$2:$H$201,MATCH($A480&amp;"-2",Matches!$J$2:$J$201,0)),3,2))))),""))</f>
        <v/>
      </c>
      <c r="Z480" s="12" t="str">
        <f aca="false">IF(OR($B480="",H480="",I480=""),"",IFERROR(IF(OR(INDEX(Matches!$I$2:$I$201,MATCH($A480&amp;"-3",Matches!$J$2:$J$201,0))="Void",INDEX(Matches!$G$2:$G$201,MATCH($A480&amp;"-3",Matches!$J$2:$J$201,0))="",INDEX(Matches!$H$2:$H$201,MATCH($A480&amp;"-3",Matches!$J$2:$J$201,0))=""),"",IF(AND($C480&lt;&gt;"",INDEX(Matches!$F$2:$F$201,MATCH($A480&amp;"-3",Matches!$J$2:$J$201,0))&lt;&gt;"",$C480&gt;=INDEX(Matches!$F$2:$F$201,MATCH($A480&amp;"-3",Matches!$J$2:$J$201,0))),"",IF(AND(H480=INDEX(Matches!$G$2:$G$201,MATCH($A480&amp;"-3",Matches!$J$2:$J$201,0)),I480=INDEX(Matches!$H$2:$H$201,MATCH($A480&amp;"-3",Matches!$J$2:$J$201,0))),5,IF(SIGN(H480-I480)&lt;&gt;SIGN(INDEX(Matches!$G$2:$G$201,MATCH($A480&amp;"-3",Matches!$J$2:$J$201,0))-INDEX(Matches!$H$2:$H$201,MATCH($A480&amp;"-3",Matches!$J$2:$J$201,0))),0,IF(H480-I480=INDEX(Matches!$G$2:$G$201,MATCH($A480&amp;"-3",Matches!$J$2:$J$201,0))-INDEX(Matches!$H$2:$H$201,MATCH($A480&amp;"-3",Matches!$J$2:$J$201,0)),3,2))))),""))</f>
        <v/>
      </c>
      <c r="AA480" s="12" t="str">
        <f aca="false">IF(OR($B480="",J480="",K480=""),"",IFERROR(IF(OR(INDEX(Matches!$I$2:$I$201,MATCH($A480&amp;"-4",Matches!$J$2:$J$201,0))="Void",INDEX(Matches!$G$2:$G$201,MATCH($A480&amp;"-4",Matches!$J$2:$J$201,0))="",INDEX(Matches!$H$2:$H$201,MATCH($A480&amp;"-4",Matches!$J$2:$J$201,0))=""),"",IF(AND($C480&lt;&gt;"",INDEX(Matches!$F$2:$F$201,MATCH($A480&amp;"-4",Matches!$J$2:$J$201,0))&lt;&gt;"",$C480&gt;=INDEX(Matches!$F$2:$F$201,MATCH($A480&amp;"-4",Matches!$J$2:$J$201,0))),"",IF(AND(J480=INDEX(Matches!$G$2:$G$201,MATCH($A480&amp;"-4",Matches!$J$2:$J$201,0)),K480=INDEX(Matches!$H$2:$H$201,MATCH($A480&amp;"-4",Matches!$J$2:$J$201,0))),5,IF(SIGN(J480-K480)&lt;&gt;SIGN(INDEX(Matches!$G$2:$G$201,MATCH($A480&amp;"-4",Matches!$J$2:$J$201,0))-INDEX(Matches!$H$2:$H$201,MATCH($A480&amp;"-4",Matches!$J$2:$J$201,0))),0,IF(J480-K480=INDEX(Matches!$G$2:$G$201,MATCH($A480&amp;"-4",Matches!$J$2:$J$201,0))-INDEX(Matches!$H$2:$H$201,MATCH($A480&amp;"-4",Matches!$J$2:$J$201,0)),3,2))))),""))</f>
        <v/>
      </c>
      <c r="AB480" s="12" t="str">
        <f aca="false">IF(OR($B480="",L480="",M480=""),"",IFERROR(IF(OR(INDEX(Matches!$I$2:$I$201,MATCH($A480&amp;"-5",Matches!$J$2:$J$201,0))="Void",INDEX(Matches!$G$2:$G$201,MATCH($A480&amp;"-5",Matches!$J$2:$J$201,0))="",INDEX(Matches!$H$2:$H$201,MATCH($A480&amp;"-5",Matches!$J$2:$J$201,0))=""),"",IF(AND($C480&lt;&gt;"",INDEX(Matches!$F$2:$F$201,MATCH($A480&amp;"-5",Matches!$J$2:$J$201,0))&lt;&gt;"",$C480&gt;=INDEX(Matches!$F$2:$F$201,MATCH($A480&amp;"-5",Matches!$J$2:$J$201,0))),"",IF(AND(L480=INDEX(Matches!$G$2:$G$201,MATCH($A480&amp;"-5",Matches!$J$2:$J$201,0)),M480=INDEX(Matches!$H$2:$H$201,MATCH($A480&amp;"-5",Matches!$J$2:$J$201,0))),5,IF(SIGN(L480-M480)&lt;&gt;SIGN(INDEX(Matches!$G$2:$G$201,MATCH($A480&amp;"-5",Matches!$J$2:$J$201,0))-INDEX(Matches!$H$2:$H$201,MATCH($A480&amp;"-5",Matches!$J$2:$J$201,0))),0,IF(L480-M480=INDEX(Matches!$G$2:$G$201,MATCH($A480&amp;"-5",Matches!$J$2:$J$201,0))-INDEX(Matches!$H$2:$H$201,MATCH($A480&amp;"-5",Matches!$J$2:$J$201,0)),3,2))))),""))</f>
        <v/>
      </c>
      <c r="AC480" s="12" t="str">
        <f aca="false">IF(OR($B480="",N480="",O480=""),"",IFERROR(IF(OR(INDEX(Matches!$I$2:$I$201,MATCH($A480&amp;"-6",Matches!$J$2:$J$201,0))="Void",INDEX(Matches!$G$2:$G$201,MATCH($A480&amp;"-6",Matches!$J$2:$J$201,0))="",INDEX(Matches!$H$2:$H$201,MATCH($A480&amp;"-6",Matches!$J$2:$J$201,0))=""),"",IF(AND($C480&lt;&gt;"",INDEX(Matches!$F$2:$F$201,MATCH($A480&amp;"-6",Matches!$J$2:$J$201,0))&lt;&gt;"",$C480&gt;=INDEX(Matches!$F$2:$F$201,MATCH($A480&amp;"-6",Matches!$J$2:$J$201,0))),"",IF(AND(N480=INDEX(Matches!$G$2:$G$201,MATCH($A480&amp;"-6",Matches!$J$2:$J$201,0)),O480=INDEX(Matches!$H$2:$H$201,MATCH($A480&amp;"-6",Matches!$J$2:$J$201,0))),5,IF(SIGN(N480-O480)&lt;&gt;SIGN(INDEX(Matches!$G$2:$G$201,MATCH($A480&amp;"-6",Matches!$J$2:$J$201,0))-INDEX(Matches!$H$2:$H$201,MATCH($A480&amp;"-6",Matches!$J$2:$J$201,0))),0,IF(N480-O480=INDEX(Matches!$G$2:$G$201,MATCH($A480&amp;"-6",Matches!$J$2:$J$201,0))-INDEX(Matches!$H$2:$H$201,MATCH($A480&amp;"-6",Matches!$J$2:$J$201,0)),3,2))))),""))</f>
        <v/>
      </c>
      <c r="AD480" s="12" t="str">
        <f aca="false">IF(OR($B480="",P480="",Q480=""),"",IFERROR(IF(OR(INDEX(Matches!$I$2:$I$201,MATCH($A480&amp;"-7",Matches!$J$2:$J$201,0))="Void",INDEX(Matches!$G$2:$G$201,MATCH($A480&amp;"-7",Matches!$J$2:$J$201,0))="",INDEX(Matches!$H$2:$H$201,MATCH($A480&amp;"-7",Matches!$J$2:$J$201,0))=""),"",IF(AND($C480&lt;&gt;"",INDEX(Matches!$F$2:$F$201,MATCH($A480&amp;"-7",Matches!$J$2:$J$201,0))&lt;&gt;"",$C480&gt;=INDEX(Matches!$F$2:$F$201,MATCH($A480&amp;"-7",Matches!$J$2:$J$201,0))),"",IF(AND(P480=INDEX(Matches!$G$2:$G$201,MATCH($A480&amp;"-7",Matches!$J$2:$J$201,0)),Q480=INDEX(Matches!$H$2:$H$201,MATCH($A480&amp;"-7",Matches!$J$2:$J$201,0))),5,IF(SIGN(P480-Q480)&lt;&gt;SIGN(INDEX(Matches!$G$2:$G$201,MATCH($A480&amp;"-7",Matches!$J$2:$J$201,0))-INDEX(Matches!$H$2:$H$201,MATCH($A480&amp;"-7",Matches!$J$2:$J$201,0))),0,IF(P480-Q480=INDEX(Matches!$G$2:$G$201,MATCH($A480&amp;"-7",Matches!$J$2:$J$201,0))-INDEX(Matches!$H$2:$H$201,MATCH($A480&amp;"-7",Matches!$J$2:$J$201,0)),3,2))))),""))</f>
        <v/>
      </c>
      <c r="AE480" s="12" t="str">
        <f aca="false">IF(OR($B480="",R480="",S480=""),"",IFERROR(IF(OR(INDEX(Matches!$I$2:$I$201,MATCH($A480&amp;"-8",Matches!$J$2:$J$201,0))="Void",INDEX(Matches!$G$2:$G$201,MATCH($A480&amp;"-8",Matches!$J$2:$J$201,0))="",INDEX(Matches!$H$2:$H$201,MATCH($A480&amp;"-8",Matches!$J$2:$J$201,0))=""),"",IF(AND($C480&lt;&gt;"",INDEX(Matches!$F$2:$F$201,MATCH($A480&amp;"-8",Matches!$J$2:$J$201,0))&lt;&gt;"",$C480&gt;=INDEX(Matches!$F$2:$F$201,MATCH($A480&amp;"-8",Matches!$J$2:$J$201,0))),"",IF(AND(R480=INDEX(Matches!$G$2:$G$201,MATCH($A480&amp;"-8",Matches!$J$2:$J$201,0)),S480=INDEX(Matches!$H$2:$H$201,MATCH($A480&amp;"-8",Matches!$J$2:$J$201,0))),5,IF(SIGN(R480-S480)&lt;&gt;SIGN(INDEX(Matches!$G$2:$G$201,MATCH($A480&amp;"-8",Matches!$J$2:$J$201,0))-INDEX(Matches!$H$2:$H$201,MATCH($A480&amp;"-8",Matches!$J$2:$J$201,0))),0,IF(R480-S480=INDEX(Matches!$G$2:$G$201,MATCH($A480&amp;"-8",Matches!$J$2:$J$201,0))-INDEX(Matches!$H$2:$H$201,MATCH($A480&amp;"-8",Matches!$J$2:$J$201,0)),3,2))))),""))</f>
        <v/>
      </c>
      <c r="AF480" s="12" t="str">
        <f aca="false">IF(OR($B480="",T480="",U480=""),"",IFERROR(IF(OR(INDEX(Matches!$I$2:$I$201,MATCH($A480&amp;"-9",Matches!$J$2:$J$201,0))="Void",INDEX(Matches!$G$2:$G$201,MATCH($A480&amp;"-9",Matches!$J$2:$J$201,0))="",INDEX(Matches!$H$2:$H$201,MATCH($A480&amp;"-9",Matches!$J$2:$J$201,0))=""),"",IF(AND($C480&lt;&gt;"",INDEX(Matches!$F$2:$F$201,MATCH($A480&amp;"-9",Matches!$J$2:$J$201,0))&lt;&gt;"",$C480&gt;=INDEX(Matches!$F$2:$F$201,MATCH($A480&amp;"-9",Matches!$J$2:$J$201,0))),"",IF(AND(T480=INDEX(Matches!$G$2:$G$201,MATCH($A480&amp;"-9",Matches!$J$2:$J$201,0)),U480=INDEX(Matches!$H$2:$H$201,MATCH($A480&amp;"-9",Matches!$J$2:$J$201,0))),5,IF(SIGN(T480-U480)&lt;&gt;SIGN(INDEX(Matches!$G$2:$G$201,MATCH($A480&amp;"-9",Matches!$J$2:$J$201,0))-INDEX(Matches!$H$2:$H$201,MATCH($A480&amp;"-9",Matches!$J$2:$J$201,0))),0,IF(T480-U480=INDEX(Matches!$G$2:$G$201,MATCH($A480&amp;"-9",Matches!$J$2:$J$201,0))-INDEX(Matches!$H$2:$H$201,MATCH($A480&amp;"-9",Matches!$J$2:$J$201,0)),3,2))))),""))</f>
        <v/>
      </c>
      <c r="AG480" s="12" t="str">
        <f aca="false">IF(OR($B480="",V480="",W480=""),"",IFERROR(IF(OR(INDEX(Matches!$I$2:$I$201,MATCH($A480&amp;"-10",Matches!$J$2:$J$201,0))="Void",INDEX(Matches!$G$2:$G$201,MATCH($A480&amp;"-10",Matches!$J$2:$J$201,0))="",INDEX(Matches!$H$2:$H$201,MATCH($A480&amp;"-10",Matches!$J$2:$J$201,0))=""),"",IF(AND($C480&lt;&gt;"",INDEX(Matches!$F$2:$F$201,MATCH($A480&amp;"-10",Matches!$J$2:$J$201,0))&lt;&gt;"",$C480&gt;=INDEX(Matches!$F$2:$F$201,MATCH($A480&amp;"-10",Matches!$J$2:$J$201,0))),"",IF(AND(V480=INDEX(Matches!$G$2:$G$201,MATCH($A480&amp;"-10",Matches!$J$2:$J$201,0)),W480=INDEX(Matches!$H$2:$H$201,MATCH($A480&amp;"-10",Matches!$J$2:$J$201,0))),5,IF(SIGN(V480-W480)&lt;&gt;SIGN(INDEX(Matches!$G$2:$G$201,MATCH($A480&amp;"-10",Matches!$J$2:$J$201,0))-INDEX(Matches!$H$2:$H$201,MATCH($A480&amp;"-10",Matches!$J$2:$J$201,0))),0,IF(V480-W480=INDEX(Matches!$G$2:$G$201,MATCH($A480&amp;"-10",Matches!$J$2:$J$201,0))-INDEX(Matches!$H$2:$H$201,MATCH($A480&amp;"-10",Matches!$J$2:$J$201,0)),3,2))))),""))</f>
        <v/>
      </c>
      <c r="AH480" s="13" t="str">
        <f aca="false">IF($B480="","",SUM(X480:AG480))</f>
        <v/>
      </c>
      <c r="AI480" s="12" t="str">
        <f aca="false">IF($B480="","",COUNTIF(X480:AG480,5))</f>
        <v/>
      </c>
      <c r="AJ480" s="12" t="str">
        <f aca="false">IF($B480="","",COUNTIF(X480:AG480,"&gt;=2"))</f>
        <v/>
      </c>
      <c r="AK480" s="12" t="str">
        <f aca="false">IF($B480="","",COUNT(X480:AG480))</f>
        <v/>
      </c>
    </row>
    <row r="481" customFormat="false" ht="15" hidden="false" customHeight="false" outlineLevel="0" collapsed="false">
      <c r="A481" s="7"/>
      <c r="B481" s="7"/>
      <c r="C481" s="11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12" t="str">
        <f aca="false">IF(OR($B481="",D481="",E481=""),"",IFERROR(IF(OR(INDEX(Matches!$I$2:$I$201,MATCH($A481&amp;"-1",Matches!$J$2:$J$201,0))="Void",INDEX(Matches!$G$2:$G$201,MATCH($A481&amp;"-1",Matches!$J$2:$J$201,0))="",INDEX(Matches!$H$2:$H$201,MATCH($A481&amp;"-1",Matches!$J$2:$J$201,0))=""),"",IF(AND($C481&lt;&gt;"",INDEX(Matches!$F$2:$F$201,MATCH($A481&amp;"-1",Matches!$J$2:$J$201,0))&lt;&gt;"",$C481&gt;=INDEX(Matches!$F$2:$F$201,MATCH($A481&amp;"-1",Matches!$J$2:$J$201,0))),"",IF(AND(D481=INDEX(Matches!$G$2:$G$201,MATCH($A481&amp;"-1",Matches!$J$2:$J$201,0)),E481=INDEX(Matches!$H$2:$H$201,MATCH($A481&amp;"-1",Matches!$J$2:$J$201,0))),5,IF(SIGN(D481-E481)&lt;&gt;SIGN(INDEX(Matches!$G$2:$G$201,MATCH($A481&amp;"-1",Matches!$J$2:$J$201,0))-INDEX(Matches!$H$2:$H$201,MATCH($A481&amp;"-1",Matches!$J$2:$J$201,0))),0,IF(D481-E481=INDEX(Matches!$G$2:$G$201,MATCH($A481&amp;"-1",Matches!$J$2:$J$201,0))-INDEX(Matches!$H$2:$H$201,MATCH($A481&amp;"-1",Matches!$J$2:$J$201,0)),3,2))))),""))</f>
        <v/>
      </c>
      <c r="Y481" s="12" t="str">
        <f aca="false">IF(OR($B481="",F481="",G481=""),"",IFERROR(IF(OR(INDEX(Matches!$I$2:$I$201,MATCH($A481&amp;"-2",Matches!$J$2:$J$201,0))="Void",INDEX(Matches!$G$2:$G$201,MATCH($A481&amp;"-2",Matches!$J$2:$J$201,0))="",INDEX(Matches!$H$2:$H$201,MATCH($A481&amp;"-2",Matches!$J$2:$J$201,0))=""),"",IF(AND($C481&lt;&gt;"",INDEX(Matches!$F$2:$F$201,MATCH($A481&amp;"-2",Matches!$J$2:$J$201,0))&lt;&gt;"",$C481&gt;=INDEX(Matches!$F$2:$F$201,MATCH($A481&amp;"-2",Matches!$J$2:$J$201,0))),"",IF(AND(F481=INDEX(Matches!$G$2:$G$201,MATCH($A481&amp;"-2",Matches!$J$2:$J$201,0)),G481=INDEX(Matches!$H$2:$H$201,MATCH($A481&amp;"-2",Matches!$J$2:$J$201,0))),5,IF(SIGN(F481-G481)&lt;&gt;SIGN(INDEX(Matches!$G$2:$G$201,MATCH($A481&amp;"-2",Matches!$J$2:$J$201,0))-INDEX(Matches!$H$2:$H$201,MATCH($A481&amp;"-2",Matches!$J$2:$J$201,0))),0,IF(F481-G481=INDEX(Matches!$G$2:$G$201,MATCH($A481&amp;"-2",Matches!$J$2:$J$201,0))-INDEX(Matches!$H$2:$H$201,MATCH($A481&amp;"-2",Matches!$J$2:$J$201,0)),3,2))))),""))</f>
        <v/>
      </c>
      <c r="Z481" s="12" t="str">
        <f aca="false">IF(OR($B481="",H481="",I481=""),"",IFERROR(IF(OR(INDEX(Matches!$I$2:$I$201,MATCH($A481&amp;"-3",Matches!$J$2:$J$201,0))="Void",INDEX(Matches!$G$2:$G$201,MATCH($A481&amp;"-3",Matches!$J$2:$J$201,0))="",INDEX(Matches!$H$2:$H$201,MATCH($A481&amp;"-3",Matches!$J$2:$J$201,0))=""),"",IF(AND($C481&lt;&gt;"",INDEX(Matches!$F$2:$F$201,MATCH($A481&amp;"-3",Matches!$J$2:$J$201,0))&lt;&gt;"",$C481&gt;=INDEX(Matches!$F$2:$F$201,MATCH($A481&amp;"-3",Matches!$J$2:$J$201,0))),"",IF(AND(H481=INDEX(Matches!$G$2:$G$201,MATCH($A481&amp;"-3",Matches!$J$2:$J$201,0)),I481=INDEX(Matches!$H$2:$H$201,MATCH($A481&amp;"-3",Matches!$J$2:$J$201,0))),5,IF(SIGN(H481-I481)&lt;&gt;SIGN(INDEX(Matches!$G$2:$G$201,MATCH($A481&amp;"-3",Matches!$J$2:$J$201,0))-INDEX(Matches!$H$2:$H$201,MATCH($A481&amp;"-3",Matches!$J$2:$J$201,0))),0,IF(H481-I481=INDEX(Matches!$G$2:$G$201,MATCH($A481&amp;"-3",Matches!$J$2:$J$201,0))-INDEX(Matches!$H$2:$H$201,MATCH($A481&amp;"-3",Matches!$J$2:$J$201,0)),3,2))))),""))</f>
        <v/>
      </c>
      <c r="AA481" s="12" t="str">
        <f aca="false">IF(OR($B481="",J481="",K481=""),"",IFERROR(IF(OR(INDEX(Matches!$I$2:$I$201,MATCH($A481&amp;"-4",Matches!$J$2:$J$201,0))="Void",INDEX(Matches!$G$2:$G$201,MATCH($A481&amp;"-4",Matches!$J$2:$J$201,0))="",INDEX(Matches!$H$2:$H$201,MATCH($A481&amp;"-4",Matches!$J$2:$J$201,0))=""),"",IF(AND($C481&lt;&gt;"",INDEX(Matches!$F$2:$F$201,MATCH($A481&amp;"-4",Matches!$J$2:$J$201,0))&lt;&gt;"",$C481&gt;=INDEX(Matches!$F$2:$F$201,MATCH($A481&amp;"-4",Matches!$J$2:$J$201,0))),"",IF(AND(J481=INDEX(Matches!$G$2:$G$201,MATCH($A481&amp;"-4",Matches!$J$2:$J$201,0)),K481=INDEX(Matches!$H$2:$H$201,MATCH($A481&amp;"-4",Matches!$J$2:$J$201,0))),5,IF(SIGN(J481-K481)&lt;&gt;SIGN(INDEX(Matches!$G$2:$G$201,MATCH($A481&amp;"-4",Matches!$J$2:$J$201,0))-INDEX(Matches!$H$2:$H$201,MATCH($A481&amp;"-4",Matches!$J$2:$J$201,0))),0,IF(J481-K481=INDEX(Matches!$G$2:$G$201,MATCH($A481&amp;"-4",Matches!$J$2:$J$201,0))-INDEX(Matches!$H$2:$H$201,MATCH($A481&amp;"-4",Matches!$J$2:$J$201,0)),3,2))))),""))</f>
        <v/>
      </c>
      <c r="AB481" s="12" t="str">
        <f aca="false">IF(OR($B481="",L481="",M481=""),"",IFERROR(IF(OR(INDEX(Matches!$I$2:$I$201,MATCH($A481&amp;"-5",Matches!$J$2:$J$201,0))="Void",INDEX(Matches!$G$2:$G$201,MATCH($A481&amp;"-5",Matches!$J$2:$J$201,0))="",INDEX(Matches!$H$2:$H$201,MATCH($A481&amp;"-5",Matches!$J$2:$J$201,0))=""),"",IF(AND($C481&lt;&gt;"",INDEX(Matches!$F$2:$F$201,MATCH($A481&amp;"-5",Matches!$J$2:$J$201,0))&lt;&gt;"",$C481&gt;=INDEX(Matches!$F$2:$F$201,MATCH($A481&amp;"-5",Matches!$J$2:$J$201,0))),"",IF(AND(L481=INDEX(Matches!$G$2:$G$201,MATCH($A481&amp;"-5",Matches!$J$2:$J$201,0)),M481=INDEX(Matches!$H$2:$H$201,MATCH($A481&amp;"-5",Matches!$J$2:$J$201,0))),5,IF(SIGN(L481-M481)&lt;&gt;SIGN(INDEX(Matches!$G$2:$G$201,MATCH($A481&amp;"-5",Matches!$J$2:$J$201,0))-INDEX(Matches!$H$2:$H$201,MATCH($A481&amp;"-5",Matches!$J$2:$J$201,0))),0,IF(L481-M481=INDEX(Matches!$G$2:$G$201,MATCH($A481&amp;"-5",Matches!$J$2:$J$201,0))-INDEX(Matches!$H$2:$H$201,MATCH($A481&amp;"-5",Matches!$J$2:$J$201,0)),3,2))))),""))</f>
        <v/>
      </c>
      <c r="AC481" s="12" t="str">
        <f aca="false">IF(OR($B481="",N481="",O481=""),"",IFERROR(IF(OR(INDEX(Matches!$I$2:$I$201,MATCH($A481&amp;"-6",Matches!$J$2:$J$201,0))="Void",INDEX(Matches!$G$2:$G$201,MATCH($A481&amp;"-6",Matches!$J$2:$J$201,0))="",INDEX(Matches!$H$2:$H$201,MATCH($A481&amp;"-6",Matches!$J$2:$J$201,0))=""),"",IF(AND($C481&lt;&gt;"",INDEX(Matches!$F$2:$F$201,MATCH($A481&amp;"-6",Matches!$J$2:$J$201,0))&lt;&gt;"",$C481&gt;=INDEX(Matches!$F$2:$F$201,MATCH($A481&amp;"-6",Matches!$J$2:$J$201,0))),"",IF(AND(N481=INDEX(Matches!$G$2:$G$201,MATCH($A481&amp;"-6",Matches!$J$2:$J$201,0)),O481=INDEX(Matches!$H$2:$H$201,MATCH($A481&amp;"-6",Matches!$J$2:$J$201,0))),5,IF(SIGN(N481-O481)&lt;&gt;SIGN(INDEX(Matches!$G$2:$G$201,MATCH($A481&amp;"-6",Matches!$J$2:$J$201,0))-INDEX(Matches!$H$2:$H$201,MATCH($A481&amp;"-6",Matches!$J$2:$J$201,0))),0,IF(N481-O481=INDEX(Matches!$G$2:$G$201,MATCH($A481&amp;"-6",Matches!$J$2:$J$201,0))-INDEX(Matches!$H$2:$H$201,MATCH($A481&amp;"-6",Matches!$J$2:$J$201,0)),3,2))))),""))</f>
        <v/>
      </c>
      <c r="AD481" s="12" t="str">
        <f aca="false">IF(OR($B481="",P481="",Q481=""),"",IFERROR(IF(OR(INDEX(Matches!$I$2:$I$201,MATCH($A481&amp;"-7",Matches!$J$2:$J$201,0))="Void",INDEX(Matches!$G$2:$G$201,MATCH($A481&amp;"-7",Matches!$J$2:$J$201,0))="",INDEX(Matches!$H$2:$H$201,MATCH($A481&amp;"-7",Matches!$J$2:$J$201,0))=""),"",IF(AND($C481&lt;&gt;"",INDEX(Matches!$F$2:$F$201,MATCH($A481&amp;"-7",Matches!$J$2:$J$201,0))&lt;&gt;"",$C481&gt;=INDEX(Matches!$F$2:$F$201,MATCH($A481&amp;"-7",Matches!$J$2:$J$201,0))),"",IF(AND(P481=INDEX(Matches!$G$2:$G$201,MATCH($A481&amp;"-7",Matches!$J$2:$J$201,0)),Q481=INDEX(Matches!$H$2:$H$201,MATCH($A481&amp;"-7",Matches!$J$2:$J$201,0))),5,IF(SIGN(P481-Q481)&lt;&gt;SIGN(INDEX(Matches!$G$2:$G$201,MATCH($A481&amp;"-7",Matches!$J$2:$J$201,0))-INDEX(Matches!$H$2:$H$201,MATCH($A481&amp;"-7",Matches!$J$2:$J$201,0))),0,IF(P481-Q481=INDEX(Matches!$G$2:$G$201,MATCH($A481&amp;"-7",Matches!$J$2:$J$201,0))-INDEX(Matches!$H$2:$H$201,MATCH($A481&amp;"-7",Matches!$J$2:$J$201,0)),3,2))))),""))</f>
        <v/>
      </c>
      <c r="AE481" s="12" t="str">
        <f aca="false">IF(OR($B481="",R481="",S481=""),"",IFERROR(IF(OR(INDEX(Matches!$I$2:$I$201,MATCH($A481&amp;"-8",Matches!$J$2:$J$201,0))="Void",INDEX(Matches!$G$2:$G$201,MATCH($A481&amp;"-8",Matches!$J$2:$J$201,0))="",INDEX(Matches!$H$2:$H$201,MATCH($A481&amp;"-8",Matches!$J$2:$J$201,0))=""),"",IF(AND($C481&lt;&gt;"",INDEX(Matches!$F$2:$F$201,MATCH($A481&amp;"-8",Matches!$J$2:$J$201,0))&lt;&gt;"",$C481&gt;=INDEX(Matches!$F$2:$F$201,MATCH($A481&amp;"-8",Matches!$J$2:$J$201,0))),"",IF(AND(R481=INDEX(Matches!$G$2:$G$201,MATCH($A481&amp;"-8",Matches!$J$2:$J$201,0)),S481=INDEX(Matches!$H$2:$H$201,MATCH($A481&amp;"-8",Matches!$J$2:$J$201,0))),5,IF(SIGN(R481-S481)&lt;&gt;SIGN(INDEX(Matches!$G$2:$G$201,MATCH($A481&amp;"-8",Matches!$J$2:$J$201,0))-INDEX(Matches!$H$2:$H$201,MATCH($A481&amp;"-8",Matches!$J$2:$J$201,0))),0,IF(R481-S481=INDEX(Matches!$G$2:$G$201,MATCH($A481&amp;"-8",Matches!$J$2:$J$201,0))-INDEX(Matches!$H$2:$H$201,MATCH($A481&amp;"-8",Matches!$J$2:$J$201,0)),3,2))))),""))</f>
        <v/>
      </c>
      <c r="AF481" s="12" t="str">
        <f aca="false">IF(OR($B481="",T481="",U481=""),"",IFERROR(IF(OR(INDEX(Matches!$I$2:$I$201,MATCH($A481&amp;"-9",Matches!$J$2:$J$201,0))="Void",INDEX(Matches!$G$2:$G$201,MATCH($A481&amp;"-9",Matches!$J$2:$J$201,0))="",INDEX(Matches!$H$2:$H$201,MATCH($A481&amp;"-9",Matches!$J$2:$J$201,0))=""),"",IF(AND($C481&lt;&gt;"",INDEX(Matches!$F$2:$F$201,MATCH($A481&amp;"-9",Matches!$J$2:$J$201,0))&lt;&gt;"",$C481&gt;=INDEX(Matches!$F$2:$F$201,MATCH($A481&amp;"-9",Matches!$J$2:$J$201,0))),"",IF(AND(T481=INDEX(Matches!$G$2:$G$201,MATCH($A481&amp;"-9",Matches!$J$2:$J$201,0)),U481=INDEX(Matches!$H$2:$H$201,MATCH($A481&amp;"-9",Matches!$J$2:$J$201,0))),5,IF(SIGN(T481-U481)&lt;&gt;SIGN(INDEX(Matches!$G$2:$G$201,MATCH($A481&amp;"-9",Matches!$J$2:$J$201,0))-INDEX(Matches!$H$2:$H$201,MATCH($A481&amp;"-9",Matches!$J$2:$J$201,0))),0,IF(T481-U481=INDEX(Matches!$G$2:$G$201,MATCH($A481&amp;"-9",Matches!$J$2:$J$201,0))-INDEX(Matches!$H$2:$H$201,MATCH($A481&amp;"-9",Matches!$J$2:$J$201,0)),3,2))))),""))</f>
        <v/>
      </c>
      <c r="AG481" s="12" t="str">
        <f aca="false">IF(OR($B481="",V481="",W481=""),"",IFERROR(IF(OR(INDEX(Matches!$I$2:$I$201,MATCH($A481&amp;"-10",Matches!$J$2:$J$201,0))="Void",INDEX(Matches!$G$2:$G$201,MATCH($A481&amp;"-10",Matches!$J$2:$J$201,0))="",INDEX(Matches!$H$2:$H$201,MATCH($A481&amp;"-10",Matches!$J$2:$J$201,0))=""),"",IF(AND($C481&lt;&gt;"",INDEX(Matches!$F$2:$F$201,MATCH($A481&amp;"-10",Matches!$J$2:$J$201,0))&lt;&gt;"",$C481&gt;=INDEX(Matches!$F$2:$F$201,MATCH($A481&amp;"-10",Matches!$J$2:$J$201,0))),"",IF(AND(V481=INDEX(Matches!$G$2:$G$201,MATCH($A481&amp;"-10",Matches!$J$2:$J$201,0)),W481=INDEX(Matches!$H$2:$H$201,MATCH($A481&amp;"-10",Matches!$J$2:$J$201,0))),5,IF(SIGN(V481-W481)&lt;&gt;SIGN(INDEX(Matches!$G$2:$G$201,MATCH($A481&amp;"-10",Matches!$J$2:$J$201,0))-INDEX(Matches!$H$2:$H$201,MATCH($A481&amp;"-10",Matches!$J$2:$J$201,0))),0,IF(V481-W481=INDEX(Matches!$G$2:$G$201,MATCH($A481&amp;"-10",Matches!$J$2:$J$201,0))-INDEX(Matches!$H$2:$H$201,MATCH($A481&amp;"-10",Matches!$J$2:$J$201,0)),3,2))))),""))</f>
        <v/>
      </c>
      <c r="AH481" s="13" t="str">
        <f aca="false">IF($B481="","",SUM(X481:AG481))</f>
        <v/>
      </c>
      <c r="AI481" s="12" t="str">
        <f aca="false">IF($B481="","",COUNTIF(X481:AG481,5))</f>
        <v/>
      </c>
      <c r="AJ481" s="12" t="str">
        <f aca="false">IF($B481="","",COUNTIF(X481:AG481,"&gt;=2"))</f>
        <v/>
      </c>
      <c r="AK481" s="12" t="str">
        <f aca="false">IF($B481="","",COUNT(X481:AG481))</f>
        <v/>
      </c>
    </row>
    <row r="482" customFormat="false" ht="15" hidden="false" customHeight="false" outlineLevel="0" collapsed="false">
      <c r="A482" s="7"/>
      <c r="B482" s="7"/>
      <c r="C482" s="11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12" t="str">
        <f aca="false">IF(OR($B482="",D482="",E482=""),"",IFERROR(IF(OR(INDEX(Matches!$I$2:$I$201,MATCH($A482&amp;"-1",Matches!$J$2:$J$201,0))="Void",INDEX(Matches!$G$2:$G$201,MATCH($A482&amp;"-1",Matches!$J$2:$J$201,0))="",INDEX(Matches!$H$2:$H$201,MATCH($A482&amp;"-1",Matches!$J$2:$J$201,0))=""),"",IF(AND($C482&lt;&gt;"",INDEX(Matches!$F$2:$F$201,MATCH($A482&amp;"-1",Matches!$J$2:$J$201,0))&lt;&gt;"",$C482&gt;=INDEX(Matches!$F$2:$F$201,MATCH($A482&amp;"-1",Matches!$J$2:$J$201,0))),"",IF(AND(D482=INDEX(Matches!$G$2:$G$201,MATCH($A482&amp;"-1",Matches!$J$2:$J$201,0)),E482=INDEX(Matches!$H$2:$H$201,MATCH($A482&amp;"-1",Matches!$J$2:$J$201,0))),5,IF(SIGN(D482-E482)&lt;&gt;SIGN(INDEX(Matches!$G$2:$G$201,MATCH($A482&amp;"-1",Matches!$J$2:$J$201,0))-INDEX(Matches!$H$2:$H$201,MATCH($A482&amp;"-1",Matches!$J$2:$J$201,0))),0,IF(D482-E482=INDEX(Matches!$G$2:$G$201,MATCH($A482&amp;"-1",Matches!$J$2:$J$201,0))-INDEX(Matches!$H$2:$H$201,MATCH($A482&amp;"-1",Matches!$J$2:$J$201,0)),3,2))))),""))</f>
        <v/>
      </c>
      <c r="Y482" s="12" t="str">
        <f aca="false">IF(OR($B482="",F482="",G482=""),"",IFERROR(IF(OR(INDEX(Matches!$I$2:$I$201,MATCH($A482&amp;"-2",Matches!$J$2:$J$201,0))="Void",INDEX(Matches!$G$2:$G$201,MATCH($A482&amp;"-2",Matches!$J$2:$J$201,0))="",INDEX(Matches!$H$2:$H$201,MATCH($A482&amp;"-2",Matches!$J$2:$J$201,0))=""),"",IF(AND($C482&lt;&gt;"",INDEX(Matches!$F$2:$F$201,MATCH($A482&amp;"-2",Matches!$J$2:$J$201,0))&lt;&gt;"",$C482&gt;=INDEX(Matches!$F$2:$F$201,MATCH($A482&amp;"-2",Matches!$J$2:$J$201,0))),"",IF(AND(F482=INDEX(Matches!$G$2:$G$201,MATCH($A482&amp;"-2",Matches!$J$2:$J$201,0)),G482=INDEX(Matches!$H$2:$H$201,MATCH($A482&amp;"-2",Matches!$J$2:$J$201,0))),5,IF(SIGN(F482-G482)&lt;&gt;SIGN(INDEX(Matches!$G$2:$G$201,MATCH($A482&amp;"-2",Matches!$J$2:$J$201,0))-INDEX(Matches!$H$2:$H$201,MATCH($A482&amp;"-2",Matches!$J$2:$J$201,0))),0,IF(F482-G482=INDEX(Matches!$G$2:$G$201,MATCH($A482&amp;"-2",Matches!$J$2:$J$201,0))-INDEX(Matches!$H$2:$H$201,MATCH($A482&amp;"-2",Matches!$J$2:$J$201,0)),3,2))))),""))</f>
        <v/>
      </c>
      <c r="Z482" s="12" t="str">
        <f aca="false">IF(OR($B482="",H482="",I482=""),"",IFERROR(IF(OR(INDEX(Matches!$I$2:$I$201,MATCH($A482&amp;"-3",Matches!$J$2:$J$201,0))="Void",INDEX(Matches!$G$2:$G$201,MATCH($A482&amp;"-3",Matches!$J$2:$J$201,0))="",INDEX(Matches!$H$2:$H$201,MATCH($A482&amp;"-3",Matches!$J$2:$J$201,0))=""),"",IF(AND($C482&lt;&gt;"",INDEX(Matches!$F$2:$F$201,MATCH($A482&amp;"-3",Matches!$J$2:$J$201,0))&lt;&gt;"",$C482&gt;=INDEX(Matches!$F$2:$F$201,MATCH($A482&amp;"-3",Matches!$J$2:$J$201,0))),"",IF(AND(H482=INDEX(Matches!$G$2:$G$201,MATCH($A482&amp;"-3",Matches!$J$2:$J$201,0)),I482=INDEX(Matches!$H$2:$H$201,MATCH($A482&amp;"-3",Matches!$J$2:$J$201,0))),5,IF(SIGN(H482-I482)&lt;&gt;SIGN(INDEX(Matches!$G$2:$G$201,MATCH($A482&amp;"-3",Matches!$J$2:$J$201,0))-INDEX(Matches!$H$2:$H$201,MATCH($A482&amp;"-3",Matches!$J$2:$J$201,0))),0,IF(H482-I482=INDEX(Matches!$G$2:$G$201,MATCH($A482&amp;"-3",Matches!$J$2:$J$201,0))-INDEX(Matches!$H$2:$H$201,MATCH($A482&amp;"-3",Matches!$J$2:$J$201,0)),3,2))))),""))</f>
        <v/>
      </c>
      <c r="AA482" s="12" t="str">
        <f aca="false">IF(OR($B482="",J482="",K482=""),"",IFERROR(IF(OR(INDEX(Matches!$I$2:$I$201,MATCH($A482&amp;"-4",Matches!$J$2:$J$201,0))="Void",INDEX(Matches!$G$2:$G$201,MATCH($A482&amp;"-4",Matches!$J$2:$J$201,0))="",INDEX(Matches!$H$2:$H$201,MATCH($A482&amp;"-4",Matches!$J$2:$J$201,0))=""),"",IF(AND($C482&lt;&gt;"",INDEX(Matches!$F$2:$F$201,MATCH($A482&amp;"-4",Matches!$J$2:$J$201,0))&lt;&gt;"",$C482&gt;=INDEX(Matches!$F$2:$F$201,MATCH($A482&amp;"-4",Matches!$J$2:$J$201,0))),"",IF(AND(J482=INDEX(Matches!$G$2:$G$201,MATCH($A482&amp;"-4",Matches!$J$2:$J$201,0)),K482=INDEX(Matches!$H$2:$H$201,MATCH($A482&amp;"-4",Matches!$J$2:$J$201,0))),5,IF(SIGN(J482-K482)&lt;&gt;SIGN(INDEX(Matches!$G$2:$G$201,MATCH($A482&amp;"-4",Matches!$J$2:$J$201,0))-INDEX(Matches!$H$2:$H$201,MATCH($A482&amp;"-4",Matches!$J$2:$J$201,0))),0,IF(J482-K482=INDEX(Matches!$G$2:$G$201,MATCH($A482&amp;"-4",Matches!$J$2:$J$201,0))-INDEX(Matches!$H$2:$H$201,MATCH($A482&amp;"-4",Matches!$J$2:$J$201,0)),3,2))))),""))</f>
        <v/>
      </c>
      <c r="AB482" s="12" t="str">
        <f aca="false">IF(OR($B482="",L482="",M482=""),"",IFERROR(IF(OR(INDEX(Matches!$I$2:$I$201,MATCH($A482&amp;"-5",Matches!$J$2:$J$201,0))="Void",INDEX(Matches!$G$2:$G$201,MATCH($A482&amp;"-5",Matches!$J$2:$J$201,0))="",INDEX(Matches!$H$2:$H$201,MATCH($A482&amp;"-5",Matches!$J$2:$J$201,0))=""),"",IF(AND($C482&lt;&gt;"",INDEX(Matches!$F$2:$F$201,MATCH($A482&amp;"-5",Matches!$J$2:$J$201,0))&lt;&gt;"",$C482&gt;=INDEX(Matches!$F$2:$F$201,MATCH($A482&amp;"-5",Matches!$J$2:$J$201,0))),"",IF(AND(L482=INDEX(Matches!$G$2:$G$201,MATCH($A482&amp;"-5",Matches!$J$2:$J$201,0)),M482=INDEX(Matches!$H$2:$H$201,MATCH($A482&amp;"-5",Matches!$J$2:$J$201,0))),5,IF(SIGN(L482-M482)&lt;&gt;SIGN(INDEX(Matches!$G$2:$G$201,MATCH($A482&amp;"-5",Matches!$J$2:$J$201,0))-INDEX(Matches!$H$2:$H$201,MATCH($A482&amp;"-5",Matches!$J$2:$J$201,0))),0,IF(L482-M482=INDEX(Matches!$G$2:$G$201,MATCH($A482&amp;"-5",Matches!$J$2:$J$201,0))-INDEX(Matches!$H$2:$H$201,MATCH($A482&amp;"-5",Matches!$J$2:$J$201,0)),3,2))))),""))</f>
        <v/>
      </c>
      <c r="AC482" s="12" t="str">
        <f aca="false">IF(OR($B482="",N482="",O482=""),"",IFERROR(IF(OR(INDEX(Matches!$I$2:$I$201,MATCH($A482&amp;"-6",Matches!$J$2:$J$201,0))="Void",INDEX(Matches!$G$2:$G$201,MATCH($A482&amp;"-6",Matches!$J$2:$J$201,0))="",INDEX(Matches!$H$2:$H$201,MATCH($A482&amp;"-6",Matches!$J$2:$J$201,0))=""),"",IF(AND($C482&lt;&gt;"",INDEX(Matches!$F$2:$F$201,MATCH($A482&amp;"-6",Matches!$J$2:$J$201,0))&lt;&gt;"",$C482&gt;=INDEX(Matches!$F$2:$F$201,MATCH($A482&amp;"-6",Matches!$J$2:$J$201,0))),"",IF(AND(N482=INDEX(Matches!$G$2:$G$201,MATCH($A482&amp;"-6",Matches!$J$2:$J$201,0)),O482=INDEX(Matches!$H$2:$H$201,MATCH($A482&amp;"-6",Matches!$J$2:$J$201,0))),5,IF(SIGN(N482-O482)&lt;&gt;SIGN(INDEX(Matches!$G$2:$G$201,MATCH($A482&amp;"-6",Matches!$J$2:$J$201,0))-INDEX(Matches!$H$2:$H$201,MATCH($A482&amp;"-6",Matches!$J$2:$J$201,0))),0,IF(N482-O482=INDEX(Matches!$G$2:$G$201,MATCH($A482&amp;"-6",Matches!$J$2:$J$201,0))-INDEX(Matches!$H$2:$H$201,MATCH($A482&amp;"-6",Matches!$J$2:$J$201,0)),3,2))))),""))</f>
        <v/>
      </c>
      <c r="AD482" s="12" t="str">
        <f aca="false">IF(OR($B482="",P482="",Q482=""),"",IFERROR(IF(OR(INDEX(Matches!$I$2:$I$201,MATCH($A482&amp;"-7",Matches!$J$2:$J$201,0))="Void",INDEX(Matches!$G$2:$G$201,MATCH($A482&amp;"-7",Matches!$J$2:$J$201,0))="",INDEX(Matches!$H$2:$H$201,MATCH($A482&amp;"-7",Matches!$J$2:$J$201,0))=""),"",IF(AND($C482&lt;&gt;"",INDEX(Matches!$F$2:$F$201,MATCH($A482&amp;"-7",Matches!$J$2:$J$201,0))&lt;&gt;"",$C482&gt;=INDEX(Matches!$F$2:$F$201,MATCH($A482&amp;"-7",Matches!$J$2:$J$201,0))),"",IF(AND(P482=INDEX(Matches!$G$2:$G$201,MATCH($A482&amp;"-7",Matches!$J$2:$J$201,0)),Q482=INDEX(Matches!$H$2:$H$201,MATCH($A482&amp;"-7",Matches!$J$2:$J$201,0))),5,IF(SIGN(P482-Q482)&lt;&gt;SIGN(INDEX(Matches!$G$2:$G$201,MATCH($A482&amp;"-7",Matches!$J$2:$J$201,0))-INDEX(Matches!$H$2:$H$201,MATCH($A482&amp;"-7",Matches!$J$2:$J$201,0))),0,IF(P482-Q482=INDEX(Matches!$G$2:$G$201,MATCH($A482&amp;"-7",Matches!$J$2:$J$201,0))-INDEX(Matches!$H$2:$H$201,MATCH($A482&amp;"-7",Matches!$J$2:$J$201,0)),3,2))))),""))</f>
        <v/>
      </c>
      <c r="AE482" s="12" t="str">
        <f aca="false">IF(OR($B482="",R482="",S482=""),"",IFERROR(IF(OR(INDEX(Matches!$I$2:$I$201,MATCH($A482&amp;"-8",Matches!$J$2:$J$201,0))="Void",INDEX(Matches!$G$2:$G$201,MATCH($A482&amp;"-8",Matches!$J$2:$J$201,0))="",INDEX(Matches!$H$2:$H$201,MATCH($A482&amp;"-8",Matches!$J$2:$J$201,0))=""),"",IF(AND($C482&lt;&gt;"",INDEX(Matches!$F$2:$F$201,MATCH($A482&amp;"-8",Matches!$J$2:$J$201,0))&lt;&gt;"",$C482&gt;=INDEX(Matches!$F$2:$F$201,MATCH($A482&amp;"-8",Matches!$J$2:$J$201,0))),"",IF(AND(R482=INDEX(Matches!$G$2:$G$201,MATCH($A482&amp;"-8",Matches!$J$2:$J$201,0)),S482=INDEX(Matches!$H$2:$H$201,MATCH($A482&amp;"-8",Matches!$J$2:$J$201,0))),5,IF(SIGN(R482-S482)&lt;&gt;SIGN(INDEX(Matches!$G$2:$G$201,MATCH($A482&amp;"-8",Matches!$J$2:$J$201,0))-INDEX(Matches!$H$2:$H$201,MATCH($A482&amp;"-8",Matches!$J$2:$J$201,0))),0,IF(R482-S482=INDEX(Matches!$G$2:$G$201,MATCH($A482&amp;"-8",Matches!$J$2:$J$201,0))-INDEX(Matches!$H$2:$H$201,MATCH($A482&amp;"-8",Matches!$J$2:$J$201,0)),3,2))))),""))</f>
        <v/>
      </c>
      <c r="AF482" s="12" t="str">
        <f aca="false">IF(OR($B482="",T482="",U482=""),"",IFERROR(IF(OR(INDEX(Matches!$I$2:$I$201,MATCH($A482&amp;"-9",Matches!$J$2:$J$201,0))="Void",INDEX(Matches!$G$2:$G$201,MATCH($A482&amp;"-9",Matches!$J$2:$J$201,0))="",INDEX(Matches!$H$2:$H$201,MATCH($A482&amp;"-9",Matches!$J$2:$J$201,0))=""),"",IF(AND($C482&lt;&gt;"",INDEX(Matches!$F$2:$F$201,MATCH($A482&amp;"-9",Matches!$J$2:$J$201,0))&lt;&gt;"",$C482&gt;=INDEX(Matches!$F$2:$F$201,MATCH($A482&amp;"-9",Matches!$J$2:$J$201,0))),"",IF(AND(T482=INDEX(Matches!$G$2:$G$201,MATCH($A482&amp;"-9",Matches!$J$2:$J$201,0)),U482=INDEX(Matches!$H$2:$H$201,MATCH($A482&amp;"-9",Matches!$J$2:$J$201,0))),5,IF(SIGN(T482-U482)&lt;&gt;SIGN(INDEX(Matches!$G$2:$G$201,MATCH($A482&amp;"-9",Matches!$J$2:$J$201,0))-INDEX(Matches!$H$2:$H$201,MATCH($A482&amp;"-9",Matches!$J$2:$J$201,0))),0,IF(T482-U482=INDEX(Matches!$G$2:$G$201,MATCH($A482&amp;"-9",Matches!$J$2:$J$201,0))-INDEX(Matches!$H$2:$H$201,MATCH($A482&amp;"-9",Matches!$J$2:$J$201,0)),3,2))))),""))</f>
        <v/>
      </c>
      <c r="AG482" s="12" t="str">
        <f aca="false">IF(OR($B482="",V482="",W482=""),"",IFERROR(IF(OR(INDEX(Matches!$I$2:$I$201,MATCH($A482&amp;"-10",Matches!$J$2:$J$201,0))="Void",INDEX(Matches!$G$2:$G$201,MATCH($A482&amp;"-10",Matches!$J$2:$J$201,0))="",INDEX(Matches!$H$2:$H$201,MATCH($A482&amp;"-10",Matches!$J$2:$J$201,0))=""),"",IF(AND($C482&lt;&gt;"",INDEX(Matches!$F$2:$F$201,MATCH($A482&amp;"-10",Matches!$J$2:$J$201,0))&lt;&gt;"",$C482&gt;=INDEX(Matches!$F$2:$F$201,MATCH($A482&amp;"-10",Matches!$J$2:$J$201,0))),"",IF(AND(V482=INDEX(Matches!$G$2:$G$201,MATCH($A482&amp;"-10",Matches!$J$2:$J$201,0)),W482=INDEX(Matches!$H$2:$H$201,MATCH($A482&amp;"-10",Matches!$J$2:$J$201,0))),5,IF(SIGN(V482-W482)&lt;&gt;SIGN(INDEX(Matches!$G$2:$G$201,MATCH($A482&amp;"-10",Matches!$J$2:$J$201,0))-INDEX(Matches!$H$2:$H$201,MATCH($A482&amp;"-10",Matches!$J$2:$J$201,0))),0,IF(V482-W482=INDEX(Matches!$G$2:$G$201,MATCH($A482&amp;"-10",Matches!$J$2:$J$201,0))-INDEX(Matches!$H$2:$H$201,MATCH($A482&amp;"-10",Matches!$J$2:$J$201,0)),3,2))))),""))</f>
        <v/>
      </c>
      <c r="AH482" s="13" t="str">
        <f aca="false">IF($B482="","",SUM(X482:AG482))</f>
        <v/>
      </c>
      <c r="AI482" s="12" t="str">
        <f aca="false">IF($B482="","",COUNTIF(X482:AG482,5))</f>
        <v/>
      </c>
      <c r="AJ482" s="12" t="str">
        <f aca="false">IF($B482="","",COUNTIF(X482:AG482,"&gt;=2"))</f>
        <v/>
      </c>
      <c r="AK482" s="12" t="str">
        <f aca="false">IF($B482="","",COUNT(X482:AG482))</f>
        <v/>
      </c>
    </row>
    <row r="483" customFormat="false" ht="15" hidden="false" customHeight="false" outlineLevel="0" collapsed="false">
      <c r="A483" s="7"/>
      <c r="B483" s="7"/>
      <c r="C483" s="11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12" t="str">
        <f aca="false">IF(OR($B483="",D483="",E483=""),"",IFERROR(IF(OR(INDEX(Matches!$I$2:$I$201,MATCH($A483&amp;"-1",Matches!$J$2:$J$201,0))="Void",INDEX(Matches!$G$2:$G$201,MATCH($A483&amp;"-1",Matches!$J$2:$J$201,0))="",INDEX(Matches!$H$2:$H$201,MATCH($A483&amp;"-1",Matches!$J$2:$J$201,0))=""),"",IF(AND($C483&lt;&gt;"",INDEX(Matches!$F$2:$F$201,MATCH($A483&amp;"-1",Matches!$J$2:$J$201,0))&lt;&gt;"",$C483&gt;=INDEX(Matches!$F$2:$F$201,MATCH($A483&amp;"-1",Matches!$J$2:$J$201,0))),"",IF(AND(D483=INDEX(Matches!$G$2:$G$201,MATCH($A483&amp;"-1",Matches!$J$2:$J$201,0)),E483=INDEX(Matches!$H$2:$H$201,MATCH($A483&amp;"-1",Matches!$J$2:$J$201,0))),5,IF(SIGN(D483-E483)&lt;&gt;SIGN(INDEX(Matches!$G$2:$G$201,MATCH($A483&amp;"-1",Matches!$J$2:$J$201,0))-INDEX(Matches!$H$2:$H$201,MATCH($A483&amp;"-1",Matches!$J$2:$J$201,0))),0,IF(D483-E483=INDEX(Matches!$G$2:$G$201,MATCH($A483&amp;"-1",Matches!$J$2:$J$201,0))-INDEX(Matches!$H$2:$H$201,MATCH($A483&amp;"-1",Matches!$J$2:$J$201,0)),3,2))))),""))</f>
        <v/>
      </c>
      <c r="Y483" s="12" t="str">
        <f aca="false">IF(OR($B483="",F483="",G483=""),"",IFERROR(IF(OR(INDEX(Matches!$I$2:$I$201,MATCH($A483&amp;"-2",Matches!$J$2:$J$201,0))="Void",INDEX(Matches!$G$2:$G$201,MATCH($A483&amp;"-2",Matches!$J$2:$J$201,0))="",INDEX(Matches!$H$2:$H$201,MATCH($A483&amp;"-2",Matches!$J$2:$J$201,0))=""),"",IF(AND($C483&lt;&gt;"",INDEX(Matches!$F$2:$F$201,MATCH($A483&amp;"-2",Matches!$J$2:$J$201,0))&lt;&gt;"",$C483&gt;=INDEX(Matches!$F$2:$F$201,MATCH($A483&amp;"-2",Matches!$J$2:$J$201,0))),"",IF(AND(F483=INDEX(Matches!$G$2:$G$201,MATCH($A483&amp;"-2",Matches!$J$2:$J$201,0)),G483=INDEX(Matches!$H$2:$H$201,MATCH($A483&amp;"-2",Matches!$J$2:$J$201,0))),5,IF(SIGN(F483-G483)&lt;&gt;SIGN(INDEX(Matches!$G$2:$G$201,MATCH($A483&amp;"-2",Matches!$J$2:$J$201,0))-INDEX(Matches!$H$2:$H$201,MATCH($A483&amp;"-2",Matches!$J$2:$J$201,0))),0,IF(F483-G483=INDEX(Matches!$G$2:$G$201,MATCH($A483&amp;"-2",Matches!$J$2:$J$201,0))-INDEX(Matches!$H$2:$H$201,MATCH($A483&amp;"-2",Matches!$J$2:$J$201,0)),3,2))))),""))</f>
        <v/>
      </c>
      <c r="Z483" s="12" t="str">
        <f aca="false">IF(OR($B483="",H483="",I483=""),"",IFERROR(IF(OR(INDEX(Matches!$I$2:$I$201,MATCH($A483&amp;"-3",Matches!$J$2:$J$201,0))="Void",INDEX(Matches!$G$2:$G$201,MATCH($A483&amp;"-3",Matches!$J$2:$J$201,0))="",INDEX(Matches!$H$2:$H$201,MATCH($A483&amp;"-3",Matches!$J$2:$J$201,0))=""),"",IF(AND($C483&lt;&gt;"",INDEX(Matches!$F$2:$F$201,MATCH($A483&amp;"-3",Matches!$J$2:$J$201,0))&lt;&gt;"",$C483&gt;=INDEX(Matches!$F$2:$F$201,MATCH($A483&amp;"-3",Matches!$J$2:$J$201,0))),"",IF(AND(H483=INDEX(Matches!$G$2:$G$201,MATCH($A483&amp;"-3",Matches!$J$2:$J$201,0)),I483=INDEX(Matches!$H$2:$H$201,MATCH($A483&amp;"-3",Matches!$J$2:$J$201,0))),5,IF(SIGN(H483-I483)&lt;&gt;SIGN(INDEX(Matches!$G$2:$G$201,MATCH($A483&amp;"-3",Matches!$J$2:$J$201,0))-INDEX(Matches!$H$2:$H$201,MATCH($A483&amp;"-3",Matches!$J$2:$J$201,0))),0,IF(H483-I483=INDEX(Matches!$G$2:$G$201,MATCH($A483&amp;"-3",Matches!$J$2:$J$201,0))-INDEX(Matches!$H$2:$H$201,MATCH($A483&amp;"-3",Matches!$J$2:$J$201,0)),3,2))))),""))</f>
        <v/>
      </c>
      <c r="AA483" s="12" t="str">
        <f aca="false">IF(OR($B483="",J483="",K483=""),"",IFERROR(IF(OR(INDEX(Matches!$I$2:$I$201,MATCH($A483&amp;"-4",Matches!$J$2:$J$201,0))="Void",INDEX(Matches!$G$2:$G$201,MATCH($A483&amp;"-4",Matches!$J$2:$J$201,0))="",INDEX(Matches!$H$2:$H$201,MATCH($A483&amp;"-4",Matches!$J$2:$J$201,0))=""),"",IF(AND($C483&lt;&gt;"",INDEX(Matches!$F$2:$F$201,MATCH($A483&amp;"-4",Matches!$J$2:$J$201,0))&lt;&gt;"",$C483&gt;=INDEX(Matches!$F$2:$F$201,MATCH($A483&amp;"-4",Matches!$J$2:$J$201,0))),"",IF(AND(J483=INDEX(Matches!$G$2:$G$201,MATCH($A483&amp;"-4",Matches!$J$2:$J$201,0)),K483=INDEX(Matches!$H$2:$H$201,MATCH($A483&amp;"-4",Matches!$J$2:$J$201,0))),5,IF(SIGN(J483-K483)&lt;&gt;SIGN(INDEX(Matches!$G$2:$G$201,MATCH($A483&amp;"-4",Matches!$J$2:$J$201,0))-INDEX(Matches!$H$2:$H$201,MATCH($A483&amp;"-4",Matches!$J$2:$J$201,0))),0,IF(J483-K483=INDEX(Matches!$G$2:$G$201,MATCH($A483&amp;"-4",Matches!$J$2:$J$201,0))-INDEX(Matches!$H$2:$H$201,MATCH($A483&amp;"-4",Matches!$J$2:$J$201,0)),3,2))))),""))</f>
        <v/>
      </c>
      <c r="AB483" s="12" t="str">
        <f aca="false">IF(OR($B483="",L483="",M483=""),"",IFERROR(IF(OR(INDEX(Matches!$I$2:$I$201,MATCH($A483&amp;"-5",Matches!$J$2:$J$201,0))="Void",INDEX(Matches!$G$2:$G$201,MATCH($A483&amp;"-5",Matches!$J$2:$J$201,0))="",INDEX(Matches!$H$2:$H$201,MATCH($A483&amp;"-5",Matches!$J$2:$J$201,0))=""),"",IF(AND($C483&lt;&gt;"",INDEX(Matches!$F$2:$F$201,MATCH($A483&amp;"-5",Matches!$J$2:$J$201,0))&lt;&gt;"",$C483&gt;=INDEX(Matches!$F$2:$F$201,MATCH($A483&amp;"-5",Matches!$J$2:$J$201,0))),"",IF(AND(L483=INDEX(Matches!$G$2:$G$201,MATCH($A483&amp;"-5",Matches!$J$2:$J$201,0)),M483=INDEX(Matches!$H$2:$H$201,MATCH($A483&amp;"-5",Matches!$J$2:$J$201,0))),5,IF(SIGN(L483-M483)&lt;&gt;SIGN(INDEX(Matches!$G$2:$G$201,MATCH($A483&amp;"-5",Matches!$J$2:$J$201,0))-INDEX(Matches!$H$2:$H$201,MATCH($A483&amp;"-5",Matches!$J$2:$J$201,0))),0,IF(L483-M483=INDEX(Matches!$G$2:$G$201,MATCH($A483&amp;"-5",Matches!$J$2:$J$201,0))-INDEX(Matches!$H$2:$H$201,MATCH($A483&amp;"-5",Matches!$J$2:$J$201,0)),3,2))))),""))</f>
        <v/>
      </c>
      <c r="AC483" s="12" t="str">
        <f aca="false">IF(OR($B483="",N483="",O483=""),"",IFERROR(IF(OR(INDEX(Matches!$I$2:$I$201,MATCH($A483&amp;"-6",Matches!$J$2:$J$201,0))="Void",INDEX(Matches!$G$2:$G$201,MATCH($A483&amp;"-6",Matches!$J$2:$J$201,0))="",INDEX(Matches!$H$2:$H$201,MATCH($A483&amp;"-6",Matches!$J$2:$J$201,0))=""),"",IF(AND($C483&lt;&gt;"",INDEX(Matches!$F$2:$F$201,MATCH($A483&amp;"-6",Matches!$J$2:$J$201,0))&lt;&gt;"",$C483&gt;=INDEX(Matches!$F$2:$F$201,MATCH($A483&amp;"-6",Matches!$J$2:$J$201,0))),"",IF(AND(N483=INDEX(Matches!$G$2:$G$201,MATCH($A483&amp;"-6",Matches!$J$2:$J$201,0)),O483=INDEX(Matches!$H$2:$H$201,MATCH($A483&amp;"-6",Matches!$J$2:$J$201,0))),5,IF(SIGN(N483-O483)&lt;&gt;SIGN(INDEX(Matches!$G$2:$G$201,MATCH($A483&amp;"-6",Matches!$J$2:$J$201,0))-INDEX(Matches!$H$2:$H$201,MATCH($A483&amp;"-6",Matches!$J$2:$J$201,0))),0,IF(N483-O483=INDEX(Matches!$G$2:$G$201,MATCH($A483&amp;"-6",Matches!$J$2:$J$201,0))-INDEX(Matches!$H$2:$H$201,MATCH($A483&amp;"-6",Matches!$J$2:$J$201,0)),3,2))))),""))</f>
        <v/>
      </c>
      <c r="AD483" s="12" t="str">
        <f aca="false">IF(OR($B483="",P483="",Q483=""),"",IFERROR(IF(OR(INDEX(Matches!$I$2:$I$201,MATCH($A483&amp;"-7",Matches!$J$2:$J$201,0))="Void",INDEX(Matches!$G$2:$G$201,MATCH($A483&amp;"-7",Matches!$J$2:$J$201,0))="",INDEX(Matches!$H$2:$H$201,MATCH($A483&amp;"-7",Matches!$J$2:$J$201,0))=""),"",IF(AND($C483&lt;&gt;"",INDEX(Matches!$F$2:$F$201,MATCH($A483&amp;"-7",Matches!$J$2:$J$201,0))&lt;&gt;"",$C483&gt;=INDEX(Matches!$F$2:$F$201,MATCH($A483&amp;"-7",Matches!$J$2:$J$201,0))),"",IF(AND(P483=INDEX(Matches!$G$2:$G$201,MATCH($A483&amp;"-7",Matches!$J$2:$J$201,0)),Q483=INDEX(Matches!$H$2:$H$201,MATCH($A483&amp;"-7",Matches!$J$2:$J$201,0))),5,IF(SIGN(P483-Q483)&lt;&gt;SIGN(INDEX(Matches!$G$2:$G$201,MATCH($A483&amp;"-7",Matches!$J$2:$J$201,0))-INDEX(Matches!$H$2:$H$201,MATCH($A483&amp;"-7",Matches!$J$2:$J$201,0))),0,IF(P483-Q483=INDEX(Matches!$G$2:$G$201,MATCH($A483&amp;"-7",Matches!$J$2:$J$201,0))-INDEX(Matches!$H$2:$H$201,MATCH($A483&amp;"-7",Matches!$J$2:$J$201,0)),3,2))))),""))</f>
        <v/>
      </c>
      <c r="AE483" s="12" t="str">
        <f aca="false">IF(OR($B483="",R483="",S483=""),"",IFERROR(IF(OR(INDEX(Matches!$I$2:$I$201,MATCH($A483&amp;"-8",Matches!$J$2:$J$201,0))="Void",INDEX(Matches!$G$2:$G$201,MATCH($A483&amp;"-8",Matches!$J$2:$J$201,0))="",INDEX(Matches!$H$2:$H$201,MATCH($A483&amp;"-8",Matches!$J$2:$J$201,0))=""),"",IF(AND($C483&lt;&gt;"",INDEX(Matches!$F$2:$F$201,MATCH($A483&amp;"-8",Matches!$J$2:$J$201,0))&lt;&gt;"",$C483&gt;=INDEX(Matches!$F$2:$F$201,MATCH($A483&amp;"-8",Matches!$J$2:$J$201,0))),"",IF(AND(R483=INDEX(Matches!$G$2:$G$201,MATCH($A483&amp;"-8",Matches!$J$2:$J$201,0)),S483=INDEX(Matches!$H$2:$H$201,MATCH($A483&amp;"-8",Matches!$J$2:$J$201,0))),5,IF(SIGN(R483-S483)&lt;&gt;SIGN(INDEX(Matches!$G$2:$G$201,MATCH($A483&amp;"-8",Matches!$J$2:$J$201,0))-INDEX(Matches!$H$2:$H$201,MATCH($A483&amp;"-8",Matches!$J$2:$J$201,0))),0,IF(R483-S483=INDEX(Matches!$G$2:$G$201,MATCH($A483&amp;"-8",Matches!$J$2:$J$201,0))-INDEX(Matches!$H$2:$H$201,MATCH($A483&amp;"-8",Matches!$J$2:$J$201,0)),3,2))))),""))</f>
        <v/>
      </c>
      <c r="AF483" s="12" t="str">
        <f aca="false">IF(OR($B483="",T483="",U483=""),"",IFERROR(IF(OR(INDEX(Matches!$I$2:$I$201,MATCH($A483&amp;"-9",Matches!$J$2:$J$201,0))="Void",INDEX(Matches!$G$2:$G$201,MATCH($A483&amp;"-9",Matches!$J$2:$J$201,0))="",INDEX(Matches!$H$2:$H$201,MATCH($A483&amp;"-9",Matches!$J$2:$J$201,0))=""),"",IF(AND($C483&lt;&gt;"",INDEX(Matches!$F$2:$F$201,MATCH($A483&amp;"-9",Matches!$J$2:$J$201,0))&lt;&gt;"",$C483&gt;=INDEX(Matches!$F$2:$F$201,MATCH($A483&amp;"-9",Matches!$J$2:$J$201,0))),"",IF(AND(T483=INDEX(Matches!$G$2:$G$201,MATCH($A483&amp;"-9",Matches!$J$2:$J$201,0)),U483=INDEX(Matches!$H$2:$H$201,MATCH($A483&amp;"-9",Matches!$J$2:$J$201,0))),5,IF(SIGN(T483-U483)&lt;&gt;SIGN(INDEX(Matches!$G$2:$G$201,MATCH($A483&amp;"-9",Matches!$J$2:$J$201,0))-INDEX(Matches!$H$2:$H$201,MATCH($A483&amp;"-9",Matches!$J$2:$J$201,0))),0,IF(T483-U483=INDEX(Matches!$G$2:$G$201,MATCH($A483&amp;"-9",Matches!$J$2:$J$201,0))-INDEX(Matches!$H$2:$H$201,MATCH($A483&amp;"-9",Matches!$J$2:$J$201,0)),3,2))))),""))</f>
        <v/>
      </c>
      <c r="AG483" s="12" t="str">
        <f aca="false">IF(OR($B483="",V483="",W483=""),"",IFERROR(IF(OR(INDEX(Matches!$I$2:$I$201,MATCH($A483&amp;"-10",Matches!$J$2:$J$201,0))="Void",INDEX(Matches!$G$2:$G$201,MATCH($A483&amp;"-10",Matches!$J$2:$J$201,0))="",INDEX(Matches!$H$2:$H$201,MATCH($A483&amp;"-10",Matches!$J$2:$J$201,0))=""),"",IF(AND($C483&lt;&gt;"",INDEX(Matches!$F$2:$F$201,MATCH($A483&amp;"-10",Matches!$J$2:$J$201,0))&lt;&gt;"",$C483&gt;=INDEX(Matches!$F$2:$F$201,MATCH($A483&amp;"-10",Matches!$J$2:$J$201,0))),"",IF(AND(V483=INDEX(Matches!$G$2:$G$201,MATCH($A483&amp;"-10",Matches!$J$2:$J$201,0)),W483=INDEX(Matches!$H$2:$H$201,MATCH($A483&amp;"-10",Matches!$J$2:$J$201,0))),5,IF(SIGN(V483-W483)&lt;&gt;SIGN(INDEX(Matches!$G$2:$G$201,MATCH($A483&amp;"-10",Matches!$J$2:$J$201,0))-INDEX(Matches!$H$2:$H$201,MATCH($A483&amp;"-10",Matches!$J$2:$J$201,0))),0,IF(V483-W483=INDEX(Matches!$G$2:$G$201,MATCH($A483&amp;"-10",Matches!$J$2:$J$201,0))-INDEX(Matches!$H$2:$H$201,MATCH($A483&amp;"-10",Matches!$J$2:$J$201,0)),3,2))))),""))</f>
        <v/>
      </c>
      <c r="AH483" s="13" t="str">
        <f aca="false">IF($B483="","",SUM(X483:AG483))</f>
        <v/>
      </c>
      <c r="AI483" s="12" t="str">
        <f aca="false">IF($B483="","",COUNTIF(X483:AG483,5))</f>
        <v/>
      </c>
      <c r="AJ483" s="12" t="str">
        <f aca="false">IF($B483="","",COUNTIF(X483:AG483,"&gt;=2"))</f>
        <v/>
      </c>
      <c r="AK483" s="12" t="str">
        <f aca="false">IF($B483="","",COUNT(X483:AG483))</f>
        <v/>
      </c>
    </row>
    <row r="484" customFormat="false" ht="15" hidden="false" customHeight="false" outlineLevel="0" collapsed="false">
      <c r="A484" s="7"/>
      <c r="B484" s="7"/>
      <c r="C484" s="11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12" t="str">
        <f aca="false">IF(OR($B484="",D484="",E484=""),"",IFERROR(IF(OR(INDEX(Matches!$I$2:$I$201,MATCH($A484&amp;"-1",Matches!$J$2:$J$201,0))="Void",INDEX(Matches!$G$2:$G$201,MATCH($A484&amp;"-1",Matches!$J$2:$J$201,0))="",INDEX(Matches!$H$2:$H$201,MATCH($A484&amp;"-1",Matches!$J$2:$J$201,0))=""),"",IF(AND($C484&lt;&gt;"",INDEX(Matches!$F$2:$F$201,MATCH($A484&amp;"-1",Matches!$J$2:$J$201,0))&lt;&gt;"",$C484&gt;=INDEX(Matches!$F$2:$F$201,MATCH($A484&amp;"-1",Matches!$J$2:$J$201,0))),"",IF(AND(D484=INDEX(Matches!$G$2:$G$201,MATCH($A484&amp;"-1",Matches!$J$2:$J$201,0)),E484=INDEX(Matches!$H$2:$H$201,MATCH($A484&amp;"-1",Matches!$J$2:$J$201,0))),5,IF(SIGN(D484-E484)&lt;&gt;SIGN(INDEX(Matches!$G$2:$G$201,MATCH($A484&amp;"-1",Matches!$J$2:$J$201,0))-INDEX(Matches!$H$2:$H$201,MATCH($A484&amp;"-1",Matches!$J$2:$J$201,0))),0,IF(D484-E484=INDEX(Matches!$G$2:$G$201,MATCH($A484&amp;"-1",Matches!$J$2:$J$201,0))-INDEX(Matches!$H$2:$H$201,MATCH($A484&amp;"-1",Matches!$J$2:$J$201,0)),3,2))))),""))</f>
        <v/>
      </c>
      <c r="Y484" s="12" t="str">
        <f aca="false">IF(OR($B484="",F484="",G484=""),"",IFERROR(IF(OR(INDEX(Matches!$I$2:$I$201,MATCH($A484&amp;"-2",Matches!$J$2:$J$201,0))="Void",INDEX(Matches!$G$2:$G$201,MATCH($A484&amp;"-2",Matches!$J$2:$J$201,0))="",INDEX(Matches!$H$2:$H$201,MATCH($A484&amp;"-2",Matches!$J$2:$J$201,0))=""),"",IF(AND($C484&lt;&gt;"",INDEX(Matches!$F$2:$F$201,MATCH($A484&amp;"-2",Matches!$J$2:$J$201,0))&lt;&gt;"",$C484&gt;=INDEX(Matches!$F$2:$F$201,MATCH($A484&amp;"-2",Matches!$J$2:$J$201,0))),"",IF(AND(F484=INDEX(Matches!$G$2:$G$201,MATCH($A484&amp;"-2",Matches!$J$2:$J$201,0)),G484=INDEX(Matches!$H$2:$H$201,MATCH($A484&amp;"-2",Matches!$J$2:$J$201,0))),5,IF(SIGN(F484-G484)&lt;&gt;SIGN(INDEX(Matches!$G$2:$G$201,MATCH($A484&amp;"-2",Matches!$J$2:$J$201,0))-INDEX(Matches!$H$2:$H$201,MATCH($A484&amp;"-2",Matches!$J$2:$J$201,0))),0,IF(F484-G484=INDEX(Matches!$G$2:$G$201,MATCH($A484&amp;"-2",Matches!$J$2:$J$201,0))-INDEX(Matches!$H$2:$H$201,MATCH($A484&amp;"-2",Matches!$J$2:$J$201,0)),3,2))))),""))</f>
        <v/>
      </c>
      <c r="Z484" s="12" t="str">
        <f aca="false">IF(OR($B484="",H484="",I484=""),"",IFERROR(IF(OR(INDEX(Matches!$I$2:$I$201,MATCH($A484&amp;"-3",Matches!$J$2:$J$201,0))="Void",INDEX(Matches!$G$2:$G$201,MATCH($A484&amp;"-3",Matches!$J$2:$J$201,0))="",INDEX(Matches!$H$2:$H$201,MATCH($A484&amp;"-3",Matches!$J$2:$J$201,0))=""),"",IF(AND($C484&lt;&gt;"",INDEX(Matches!$F$2:$F$201,MATCH($A484&amp;"-3",Matches!$J$2:$J$201,0))&lt;&gt;"",$C484&gt;=INDEX(Matches!$F$2:$F$201,MATCH($A484&amp;"-3",Matches!$J$2:$J$201,0))),"",IF(AND(H484=INDEX(Matches!$G$2:$G$201,MATCH($A484&amp;"-3",Matches!$J$2:$J$201,0)),I484=INDEX(Matches!$H$2:$H$201,MATCH($A484&amp;"-3",Matches!$J$2:$J$201,0))),5,IF(SIGN(H484-I484)&lt;&gt;SIGN(INDEX(Matches!$G$2:$G$201,MATCH($A484&amp;"-3",Matches!$J$2:$J$201,0))-INDEX(Matches!$H$2:$H$201,MATCH($A484&amp;"-3",Matches!$J$2:$J$201,0))),0,IF(H484-I484=INDEX(Matches!$G$2:$G$201,MATCH($A484&amp;"-3",Matches!$J$2:$J$201,0))-INDEX(Matches!$H$2:$H$201,MATCH($A484&amp;"-3",Matches!$J$2:$J$201,0)),3,2))))),""))</f>
        <v/>
      </c>
      <c r="AA484" s="12" t="str">
        <f aca="false">IF(OR($B484="",J484="",K484=""),"",IFERROR(IF(OR(INDEX(Matches!$I$2:$I$201,MATCH($A484&amp;"-4",Matches!$J$2:$J$201,0))="Void",INDEX(Matches!$G$2:$G$201,MATCH($A484&amp;"-4",Matches!$J$2:$J$201,0))="",INDEX(Matches!$H$2:$H$201,MATCH($A484&amp;"-4",Matches!$J$2:$J$201,0))=""),"",IF(AND($C484&lt;&gt;"",INDEX(Matches!$F$2:$F$201,MATCH($A484&amp;"-4",Matches!$J$2:$J$201,0))&lt;&gt;"",$C484&gt;=INDEX(Matches!$F$2:$F$201,MATCH($A484&amp;"-4",Matches!$J$2:$J$201,0))),"",IF(AND(J484=INDEX(Matches!$G$2:$G$201,MATCH($A484&amp;"-4",Matches!$J$2:$J$201,0)),K484=INDEX(Matches!$H$2:$H$201,MATCH($A484&amp;"-4",Matches!$J$2:$J$201,0))),5,IF(SIGN(J484-K484)&lt;&gt;SIGN(INDEX(Matches!$G$2:$G$201,MATCH($A484&amp;"-4",Matches!$J$2:$J$201,0))-INDEX(Matches!$H$2:$H$201,MATCH($A484&amp;"-4",Matches!$J$2:$J$201,0))),0,IF(J484-K484=INDEX(Matches!$G$2:$G$201,MATCH($A484&amp;"-4",Matches!$J$2:$J$201,0))-INDEX(Matches!$H$2:$H$201,MATCH($A484&amp;"-4",Matches!$J$2:$J$201,0)),3,2))))),""))</f>
        <v/>
      </c>
      <c r="AB484" s="12" t="str">
        <f aca="false">IF(OR($B484="",L484="",M484=""),"",IFERROR(IF(OR(INDEX(Matches!$I$2:$I$201,MATCH($A484&amp;"-5",Matches!$J$2:$J$201,0))="Void",INDEX(Matches!$G$2:$G$201,MATCH($A484&amp;"-5",Matches!$J$2:$J$201,0))="",INDEX(Matches!$H$2:$H$201,MATCH($A484&amp;"-5",Matches!$J$2:$J$201,0))=""),"",IF(AND($C484&lt;&gt;"",INDEX(Matches!$F$2:$F$201,MATCH($A484&amp;"-5",Matches!$J$2:$J$201,0))&lt;&gt;"",$C484&gt;=INDEX(Matches!$F$2:$F$201,MATCH($A484&amp;"-5",Matches!$J$2:$J$201,0))),"",IF(AND(L484=INDEX(Matches!$G$2:$G$201,MATCH($A484&amp;"-5",Matches!$J$2:$J$201,0)),M484=INDEX(Matches!$H$2:$H$201,MATCH($A484&amp;"-5",Matches!$J$2:$J$201,0))),5,IF(SIGN(L484-M484)&lt;&gt;SIGN(INDEX(Matches!$G$2:$G$201,MATCH($A484&amp;"-5",Matches!$J$2:$J$201,0))-INDEX(Matches!$H$2:$H$201,MATCH($A484&amp;"-5",Matches!$J$2:$J$201,0))),0,IF(L484-M484=INDEX(Matches!$G$2:$G$201,MATCH($A484&amp;"-5",Matches!$J$2:$J$201,0))-INDEX(Matches!$H$2:$H$201,MATCH($A484&amp;"-5",Matches!$J$2:$J$201,0)),3,2))))),""))</f>
        <v/>
      </c>
      <c r="AC484" s="12" t="str">
        <f aca="false">IF(OR($B484="",N484="",O484=""),"",IFERROR(IF(OR(INDEX(Matches!$I$2:$I$201,MATCH($A484&amp;"-6",Matches!$J$2:$J$201,0))="Void",INDEX(Matches!$G$2:$G$201,MATCH($A484&amp;"-6",Matches!$J$2:$J$201,0))="",INDEX(Matches!$H$2:$H$201,MATCH($A484&amp;"-6",Matches!$J$2:$J$201,0))=""),"",IF(AND($C484&lt;&gt;"",INDEX(Matches!$F$2:$F$201,MATCH($A484&amp;"-6",Matches!$J$2:$J$201,0))&lt;&gt;"",$C484&gt;=INDEX(Matches!$F$2:$F$201,MATCH($A484&amp;"-6",Matches!$J$2:$J$201,0))),"",IF(AND(N484=INDEX(Matches!$G$2:$G$201,MATCH($A484&amp;"-6",Matches!$J$2:$J$201,0)),O484=INDEX(Matches!$H$2:$H$201,MATCH($A484&amp;"-6",Matches!$J$2:$J$201,0))),5,IF(SIGN(N484-O484)&lt;&gt;SIGN(INDEX(Matches!$G$2:$G$201,MATCH($A484&amp;"-6",Matches!$J$2:$J$201,0))-INDEX(Matches!$H$2:$H$201,MATCH($A484&amp;"-6",Matches!$J$2:$J$201,0))),0,IF(N484-O484=INDEX(Matches!$G$2:$G$201,MATCH($A484&amp;"-6",Matches!$J$2:$J$201,0))-INDEX(Matches!$H$2:$H$201,MATCH($A484&amp;"-6",Matches!$J$2:$J$201,0)),3,2))))),""))</f>
        <v/>
      </c>
      <c r="AD484" s="12" t="str">
        <f aca="false">IF(OR($B484="",P484="",Q484=""),"",IFERROR(IF(OR(INDEX(Matches!$I$2:$I$201,MATCH($A484&amp;"-7",Matches!$J$2:$J$201,0))="Void",INDEX(Matches!$G$2:$G$201,MATCH($A484&amp;"-7",Matches!$J$2:$J$201,0))="",INDEX(Matches!$H$2:$H$201,MATCH($A484&amp;"-7",Matches!$J$2:$J$201,0))=""),"",IF(AND($C484&lt;&gt;"",INDEX(Matches!$F$2:$F$201,MATCH($A484&amp;"-7",Matches!$J$2:$J$201,0))&lt;&gt;"",$C484&gt;=INDEX(Matches!$F$2:$F$201,MATCH($A484&amp;"-7",Matches!$J$2:$J$201,0))),"",IF(AND(P484=INDEX(Matches!$G$2:$G$201,MATCH($A484&amp;"-7",Matches!$J$2:$J$201,0)),Q484=INDEX(Matches!$H$2:$H$201,MATCH($A484&amp;"-7",Matches!$J$2:$J$201,0))),5,IF(SIGN(P484-Q484)&lt;&gt;SIGN(INDEX(Matches!$G$2:$G$201,MATCH($A484&amp;"-7",Matches!$J$2:$J$201,0))-INDEX(Matches!$H$2:$H$201,MATCH($A484&amp;"-7",Matches!$J$2:$J$201,0))),0,IF(P484-Q484=INDEX(Matches!$G$2:$G$201,MATCH($A484&amp;"-7",Matches!$J$2:$J$201,0))-INDEX(Matches!$H$2:$H$201,MATCH($A484&amp;"-7",Matches!$J$2:$J$201,0)),3,2))))),""))</f>
        <v/>
      </c>
      <c r="AE484" s="12" t="str">
        <f aca="false">IF(OR($B484="",R484="",S484=""),"",IFERROR(IF(OR(INDEX(Matches!$I$2:$I$201,MATCH($A484&amp;"-8",Matches!$J$2:$J$201,0))="Void",INDEX(Matches!$G$2:$G$201,MATCH($A484&amp;"-8",Matches!$J$2:$J$201,0))="",INDEX(Matches!$H$2:$H$201,MATCH($A484&amp;"-8",Matches!$J$2:$J$201,0))=""),"",IF(AND($C484&lt;&gt;"",INDEX(Matches!$F$2:$F$201,MATCH($A484&amp;"-8",Matches!$J$2:$J$201,0))&lt;&gt;"",$C484&gt;=INDEX(Matches!$F$2:$F$201,MATCH($A484&amp;"-8",Matches!$J$2:$J$201,0))),"",IF(AND(R484=INDEX(Matches!$G$2:$G$201,MATCH($A484&amp;"-8",Matches!$J$2:$J$201,0)),S484=INDEX(Matches!$H$2:$H$201,MATCH($A484&amp;"-8",Matches!$J$2:$J$201,0))),5,IF(SIGN(R484-S484)&lt;&gt;SIGN(INDEX(Matches!$G$2:$G$201,MATCH($A484&amp;"-8",Matches!$J$2:$J$201,0))-INDEX(Matches!$H$2:$H$201,MATCH($A484&amp;"-8",Matches!$J$2:$J$201,0))),0,IF(R484-S484=INDEX(Matches!$G$2:$G$201,MATCH($A484&amp;"-8",Matches!$J$2:$J$201,0))-INDEX(Matches!$H$2:$H$201,MATCH($A484&amp;"-8",Matches!$J$2:$J$201,0)),3,2))))),""))</f>
        <v/>
      </c>
      <c r="AF484" s="12" t="str">
        <f aca="false">IF(OR($B484="",T484="",U484=""),"",IFERROR(IF(OR(INDEX(Matches!$I$2:$I$201,MATCH($A484&amp;"-9",Matches!$J$2:$J$201,0))="Void",INDEX(Matches!$G$2:$G$201,MATCH($A484&amp;"-9",Matches!$J$2:$J$201,0))="",INDEX(Matches!$H$2:$H$201,MATCH($A484&amp;"-9",Matches!$J$2:$J$201,0))=""),"",IF(AND($C484&lt;&gt;"",INDEX(Matches!$F$2:$F$201,MATCH($A484&amp;"-9",Matches!$J$2:$J$201,0))&lt;&gt;"",$C484&gt;=INDEX(Matches!$F$2:$F$201,MATCH($A484&amp;"-9",Matches!$J$2:$J$201,0))),"",IF(AND(T484=INDEX(Matches!$G$2:$G$201,MATCH($A484&amp;"-9",Matches!$J$2:$J$201,0)),U484=INDEX(Matches!$H$2:$H$201,MATCH($A484&amp;"-9",Matches!$J$2:$J$201,0))),5,IF(SIGN(T484-U484)&lt;&gt;SIGN(INDEX(Matches!$G$2:$G$201,MATCH($A484&amp;"-9",Matches!$J$2:$J$201,0))-INDEX(Matches!$H$2:$H$201,MATCH($A484&amp;"-9",Matches!$J$2:$J$201,0))),0,IF(T484-U484=INDEX(Matches!$G$2:$G$201,MATCH($A484&amp;"-9",Matches!$J$2:$J$201,0))-INDEX(Matches!$H$2:$H$201,MATCH($A484&amp;"-9",Matches!$J$2:$J$201,0)),3,2))))),""))</f>
        <v/>
      </c>
      <c r="AG484" s="12" t="str">
        <f aca="false">IF(OR($B484="",V484="",W484=""),"",IFERROR(IF(OR(INDEX(Matches!$I$2:$I$201,MATCH($A484&amp;"-10",Matches!$J$2:$J$201,0))="Void",INDEX(Matches!$G$2:$G$201,MATCH($A484&amp;"-10",Matches!$J$2:$J$201,0))="",INDEX(Matches!$H$2:$H$201,MATCH($A484&amp;"-10",Matches!$J$2:$J$201,0))=""),"",IF(AND($C484&lt;&gt;"",INDEX(Matches!$F$2:$F$201,MATCH($A484&amp;"-10",Matches!$J$2:$J$201,0))&lt;&gt;"",$C484&gt;=INDEX(Matches!$F$2:$F$201,MATCH($A484&amp;"-10",Matches!$J$2:$J$201,0))),"",IF(AND(V484=INDEX(Matches!$G$2:$G$201,MATCH($A484&amp;"-10",Matches!$J$2:$J$201,0)),W484=INDEX(Matches!$H$2:$H$201,MATCH($A484&amp;"-10",Matches!$J$2:$J$201,0))),5,IF(SIGN(V484-W484)&lt;&gt;SIGN(INDEX(Matches!$G$2:$G$201,MATCH($A484&amp;"-10",Matches!$J$2:$J$201,0))-INDEX(Matches!$H$2:$H$201,MATCH($A484&amp;"-10",Matches!$J$2:$J$201,0))),0,IF(V484-W484=INDEX(Matches!$G$2:$G$201,MATCH($A484&amp;"-10",Matches!$J$2:$J$201,0))-INDEX(Matches!$H$2:$H$201,MATCH($A484&amp;"-10",Matches!$J$2:$J$201,0)),3,2))))),""))</f>
        <v/>
      </c>
      <c r="AH484" s="13" t="str">
        <f aca="false">IF($B484="","",SUM(X484:AG484))</f>
        <v/>
      </c>
      <c r="AI484" s="12" t="str">
        <f aca="false">IF($B484="","",COUNTIF(X484:AG484,5))</f>
        <v/>
      </c>
      <c r="AJ484" s="12" t="str">
        <f aca="false">IF($B484="","",COUNTIF(X484:AG484,"&gt;=2"))</f>
        <v/>
      </c>
      <c r="AK484" s="12" t="str">
        <f aca="false">IF($B484="","",COUNT(X484:AG484))</f>
        <v/>
      </c>
    </row>
    <row r="485" customFormat="false" ht="15" hidden="false" customHeight="false" outlineLevel="0" collapsed="false">
      <c r="A485" s="7"/>
      <c r="B485" s="7"/>
      <c r="C485" s="11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12" t="str">
        <f aca="false">IF(OR($B485="",D485="",E485=""),"",IFERROR(IF(OR(INDEX(Matches!$I$2:$I$201,MATCH($A485&amp;"-1",Matches!$J$2:$J$201,0))="Void",INDEX(Matches!$G$2:$G$201,MATCH($A485&amp;"-1",Matches!$J$2:$J$201,0))="",INDEX(Matches!$H$2:$H$201,MATCH($A485&amp;"-1",Matches!$J$2:$J$201,0))=""),"",IF(AND($C485&lt;&gt;"",INDEX(Matches!$F$2:$F$201,MATCH($A485&amp;"-1",Matches!$J$2:$J$201,0))&lt;&gt;"",$C485&gt;=INDEX(Matches!$F$2:$F$201,MATCH($A485&amp;"-1",Matches!$J$2:$J$201,0))),"",IF(AND(D485=INDEX(Matches!$G$2:$G$201,MATCH($A485&amp;"-1",Matches!$J$2:$J$201,0)),E485=INDEX(Matches!$H$2:$H$201,MATCH($A485&amp;"-1",Matches!$J$2:$J$201,0))),5,IF(SIGN(D485-E485)&lt;&gt;SIGN(INDEX(Matches!$G$2:$G$201,MATCH($A485&amp;"-1",Matches!$J$2:$J$201,0))-INDEX(Matches!$H$2:$H$201,MATCH($A485&amp;"-1",Matches!$J$2:$J$201,0))),0,IF(D485-E485=INDEX(Matches!$G$2:$G$201,MATCH($A485&amp;"-1",Matches!$J$2:$J$201,0))-INDEX(Matches!$H$2:$H$201,MATCH($A485&amp;"-1",Matches!$J$2:$J$201,0)),3,2))))),""))</f>
        <v/>
      </c>
      <c r="Y485" s="12" t="str">
        <f aca="false">IF(OR($B485="",F485="",G485=""),"",IFERROR(IF(OR(INDEX(Matches!$I$2:$I$201,MATCH($A485&amp;"-2",Matches!$J$2:$J$201,0))="Void",INDEX(Matches!$G$2:$G$201,MATCH($A485&amp;"-2",Matches!$J$2:$J$201,0))="",INDEX(Matches!$H$2:$H$201,MATCH($A485&amp;"-2",Matches!$J$2:$J$201,0))=""),"",IF(AND($C485&lt;&gt;"",INDEX(Matches!$F$2:$F$201,MATCH($A485&amp;"-2",Matches!$J$2:$J$201,0))&lt;&gt;"",$C485&gt;=INDEX(Matches!$F$2:$F$201,MATCH($A485&amp;"-2",Matches!$J$2:$J$201,0))),"",IF(AND(F485=INDEX(Matches!$G$2:$G$201,MATCH($A485&amp;"-2",Matches!$J$2:$J$201,0)),G485=INDEX(Matches!$H$2:$H$201,MATCH($A485&amp;"-2",Matches!$J$2:$J$201,0))),5,IF(SIGN(F485-G485)&lt;&gt;SIGN(INDEX(Matches!$G$2:$G$201,MATCH($A485&amp;"-2",Matches!$J$2:$J$201,0))-INDEX(Matches!$H$2:$H$201,MATCH($A485&amp;"-2",Matches!$J$2:$J$201,0))),0,IF(F485-G485=INDEX(Matches!$G$2:$G$201,MATCH($A485&amp;"-2",Matches!$J$2:$J$201,0))-INDEX(Matches!$H$2:$H$201,MATCH($A485&amp;"-2",Matches!$J$2:$J$201,0)),3,2))))),""))</f>
        <v/>
      </c>
      <c r="Z485" s="12" t="str">
        <f aca="false">IF(OR($B485="",H485="",I485=""),"",IFERROR(IF(OR(INDEX(Matches!$I$2:$I$201,MATCH($A485&amp;"-3",Matches!$J$2:$J$201,0))="Void",INDEX(Matches!$G$2:$G$201,MATCH($A485&amp;"-3",Matches!$J$2:$J$201,0))="",INDEX(Matches!$H$2:$H$201,MATCH($A485&amp;"-3",Matches!$J$2:$J$201,0))=""),"",IF(AND($C485&lt;&gt;"",INDEX(Matches!$F$2:$F$201,MATCH($A485&amp;"-3",Matches!$J$2:$J$201,0))&lt;&gt;"",$C485&gt;=INDEX(Matches!$F$2:$F$201,MATCH($A485&amp;"-3",Matches!$J$2:$J$201,0))),"",IF(AND(H485=INDEX(Matches!$G$2:$G$201,MATCH($A485&amp;"-3",Matches!$J$2:$J$201,0)),I485=INDEX(Matches!$H$2:$H$201,MATCH($A485&amp;"-3",Matches!$J$2:$J$201,0))),5,IF(SIGN(H485-I485)&lt;&gt;SIGN(INDEX(Matches!$G$2:$G$201,MATCH($A485&amp;"-3",Matches!$J$2:$J$201,0))-INDEX(Matches!$H$2:$H$201,MATCH($A485&amp;"-3",Matches!$J$2:$J$201,0))),0,IF(H485-I485=INDEX(Matches!$G$2:$G$201,MATCH($A485&amp;"-3",Matches!$J$2:$J$201,0))-INDEX(Matches!$H$2:$H$201,MATCH($A485&amp;"-3",Matches!$J$2:$J$201,0)),3,2))))),""))</f>
        <v/>
      </c>
      <c r="AA485" s="12" t="str">
        <f aca="false">IF(OR($B485="",J485="",K485=""),"",IFERROR(IF(OR(INDEX(Matches!$I$2:$I$201,MATCH($A485&amp;"-4",Matches!$J$2:$J$201,0))="Void",INDEX(Matches!$G$2:$G$201,MATCH($A485&amp;"-4",Matches!$J$2:$J$201,0))="",INDEX(Matches!$H$2:$H$201,MATCH($A485&amp;"-4",Matches!$J$2:$J$201,0))=""),"",IF(AND($C485&lt;&gt;"",INDEX(Matches!$F$2:$F$201,MATCH($A485&amp;"-4",Matches!$J$2:$J$201,0))&lt;&gt;"",$C485&gt;=INDEX(Matches!$F$2:$F$201,MATCH($A485&amp;"-4",Matches!$J$2:$J$201,0))),"",IF(AND(J485=INDEX(Matches!$G$2:$G$201,MATCH($A485&amp;"-4",Matches!$J$2:$J$201,0)),K485=INDEX(Matches!$H$2:$H$201,MATCH($A485&amp;"-4",Matches!$J$2:$J$201,0))),5,IF(SIGN(J485-K485)&lt;&gt;SIGN(INDEX(Matches!$G$2:$G$201,MATCH($A485&amp;"-4",Matches!$J$2:$J$201,0))-INDEX(Matches!$H$2:$H$201,MATCH($A485&amp;"-4",Matches!$J$2:$J$201,0))),0,IF(J485-K485=INDEX(Matches!$G$2:$G$201,MATCH($A485&amp;"-4",Matches!$J$2:$J$201,0))-INDEX(Matches!$H$2:$H$201,MATCH($A485&amp;"-4",Matches!$J$2:$J$201,0)),3,2))))),""))</f>
        <v/>
      </c>
      <c r="AB485" s="12" t="str">
        <f aca="false">IF(OR($B485="",L485="",M485=""),"",IFERROR(IF(OR(INDEX(Matches!$I$2:$I$201,MATCH($A485&amp;"-5",Matches!$J$2:$J$201,0))="Void",INDEX(Matches!$G$2:$G$201,MATCH($A485&amp;"-5",Matches!$J$2:$J$201,0))="",INDEX(Matches!$H$2:$H$201,MATCH($A485&amp;"-5",Matches!$J$2:$J$201,0))=""),"",IF(AND($C485&lt;&gt;"",INDEX(Matches!$F$2:$F$201,MATCH($A485&amp;"-5",Matches!$J$2:$J$201,0))&lt;&gt;"",$C485&gt;=INDEX(Matches!$F$2:$F$201,MATCH($A485&amp;"-5",Matches!$J$2:$J$201,0))),"",IF(AND(L485=INDEX(Matches!$G$2:$G$201,MATCH($A485&amp;"-5",Matches!$J$2:$J$201,0)),M485=INDEX(Matches!$H$2:$H$201,MATCH($A485&amp;"-5",Matches!$J$2:$J$201,0))),5,IF(SIGN(L485-M485)&lt;&gt;SIGN(INDEX(Matches!$G$2:$G$201,MATCH($A485&amp;"-5",Matches!$J$2:$J$201,0))-INDEX(Matches!$H$2:$H$201,MATCH($A485&amp;"-5",Matches!$J$2:$J$201,0))),0,IF(L485-M485=INDEX(Matches!$G$2:$G$201,MATCH($A485&amp;"-5",Matches!$J$2:$J$201,0))-INDEX(Matches!$H$2:$H$201,MATCH($A485&amp;"-5",Matches!$J$2:$J$201,0)),3,2))))),""))</f>
        <v/>
      </c>
      <c r="AC485" s="12" t="str">
        <f aca="false">IF(OR($B485="",N485="",O485=""),"",IFERROR(IF(OR(INDEX(Matches!$I$2:$I$201,MATCH($A485&amp;"-6",Matches!$J$2:$J$201,0))="Void",INDEX(Matches!$G$2:$G$201,MATCH($A485&amp;"-6",Matches!$J$2:$J$201,0))="",INDEX(Matches!$H$2:$H$201,MATCH($A485&amp;"-6",Matches!$J$2:$J$201,0))=""),"",IF(AND($C485&lt;&gt;"",INDEX(Matches!$F$2:$F$201,MATCH($A485&amp;"-6",Matches!$J$2:$J$201,0))&lt;&gt;"",$C485&gt;=INDEX(Matches!$F$2:$F$201,MATCH($A485&amp;"-6",Matches!$J$2:$J$201,0))),"",IF(AND(N485=INDEX(Matches!$G$2:$G$201,MATCH($A485&amp;"-6",Matches!$J$2:$J$201,0)),O485=INDEX(Matches!$H$2:$H$201,MATCH($A485&amp;"-6",Matches!$J$2:$J$201,0))),5,IF(SIGN(N485-O485)&lt;&gt;SIGN(INDEX(Matches!$G$2:$G$201,MATCH($A485&amp;"-6",Matches!$J$2:$J$201,0))-INDEX(Matches!$H$2:$H$201,MATCH($A485&amp;"-6",Matches!$J$2:$J$201,0))),0,IF(N485-O485=INDEX(Matches!$G$2:$G$201,MATCH($A485&amp;"-6",Matches!$J$2:$J$201,0))-INDEX(Matches!$H$2:$H$201,MATCH($A485&amp;"-6",Matches!$J$2:$J$201,0)),3,2))))),""))</f>
        <v/>
      </c>
      <c r="AD485" s="12" t="str">
        <f aca="false">IF(OR($B485="",P485="",Q485=""),"",IFERROR(IF(OR(INDEX(Matches!$I$2:$I$201,MATCH($A485&amp;"-7",Matches!$J$2:$J$201,0))="Void",INDEX(Matches!$G$2:$G$201,MATCH($A485&amp;"-7",Matches!$J$2:$J$201,0))="",INDEX(Matches!$H$2:$H$201,MATCH($A485&amp;"-7",Matches!$J$2:$J$201,0))=""),"",IF(AND($C485&lt;&gt;"",INDEX(Matches!$F$2:$F$201,MATCH($A485&amp;"-7",Matches!$J$2:$J$201,0))&lt;&gt;"",$C485&gt;=INDEX(Matches!$F$2:$F$201,MATCH($A485&amp;"-7",Matches!$J$2:$J$201,0))),"",IF(AND(P485=INDEX(Matches!$G$2:$G$201,MATCH($A485&amp;"-7",Matches!$J$2:$J$201,0)),Q485=INDEX(Matches!$H$2:$H$201,MATCH($A485&amp;"-7",Matches!$J$2:$J$201,0))),5,IF(SIGN(P485-Q485)&lt;&gt;SIGN(INDEX(Matches!$G$2:$G$201,MATCH($A485&amp;"-7",Matches!$J$2:$J$201,0))-INDEX(Matches!$H$2:$H$201,MATCH($A485&amp;"-7",Matches!$J$2:$J$201,0))),0,IF(P485-Q485=INDEX(Matches!$G$2:$G$201,MATCH($A485&amp;"-7",Matches!$J$2:$J$201,0))-INDEX(Matches!$H$2:$H$201,MATCH($A485&amp;"-7",Matches!$J$2:$J$201,0)),3,2))))),""))</f>
        <v/>
      </c>
      <c r="AE485" s="12" t="str">
        <f aca="false">IF(OR($B485="",R485="",S485=""),"",IFERROR(IF(OR(INDEX(Matches!$I$2:$I$201,MATCH($A485&amp;"-8",Matches!$J$2:$J$201,0))="Void",INDEX(Matches!$G$2:$G$201,MATCH($A485&amp;"-8",Matches!$J$2:$J$201,0))="",INDEX(Matches!$H$2:$H$201,MATCH($A485&amp;"-8",Matches!$J$2:$J$201,0))=""),"",IF(AND($C485&lt;&gt;"",INDEX(Matches!$F$2:$F$201,MATCH($A485&amp;"-8",Matches!$J$2:$J$201,0))&lt;&gt;"",$C485&gt;=INDEX(Matches!$F$2:$F$201,MATCH($A485&amp;"-8",Matches!$J$2:$J$201,0))),"",IF(AND(R485=INDEX(Matches!$G$2:$G$201,MATCH($A485&amp;"-8",Matches!$J$2:$J$201,0)),S485=INDEX(Matches!$H$2:$H$201,MATCH($A485&amp;"-8",Matches!$J$2:$J$201,0))),5,IF(SIGN(R485-S485)&lt;&gt;SIGN(INDEX(Matches!$G$2:$G$201,MATCH($A485&amp;"-8",Matches!$J$2:$J$201,0))-INDEX(Matches!$H$2:$H$201,MATCH($A485&amp;"-8",Matches!$J$2:$J$201,0))),0,IF(R485-S485=INDEX(Matches!$G$2:$G$201,MATCH($A485&amp;"-8",Matches!$J$2:$J$201,0))-INDEX(Matches!$H$2:$H$201,MATCH($A485&amp;"-8",Matches!$J$2:$J$201,0)),3,2))))),""))</f>
        <v/>
      </c>
      <c r="AF485" s="12" t="str">
        <f aca="false">IF(OR($B485="",T485="",U485=""),"",IFERROR(IF(OR(INDEX(Matches!$I$2:$I$201,MATCH($A485&amp;"-9",Matches!$J$2:$J$201,0))="Void",INDEX(Matches!$G$2:$G$201,MATCH($A485&amp;"-9",Matches!$J$2:$J$201,0))="",INDEX(Matches!$H$2:$H$201,MATCH($A485&amp;"-9",Matches!$J$2:$J$201,0))=""),"",IF(AND($C485&lt;&gt;"",INDEX(Matches!$F$2:$F$201,MATCH($A485&amp;"-9",Matches!$J$2:$J$201,0))&lt;&gt;"",$C485&gt;=INDEX(Matches!$F$2:$F$201,MATCH($A485&amp;"-9",Matches!$J$2:$J$201,0))),"",IF(AND(T485=INDEX(Matches!$G$2:$G$201,MATCH($A485&amp;"-9",Matches!$J$2:$J$201,0)),U485=INDEX(Matches!$H$2:$H$201,MATCH($A485&amp;"-9",Matches!$J$2:$J$201,0))),5,IF(SIGN(T485-U485)&lt;&gt;SIGN(INDEX(Matches!$G$2:$G$201,MATCH($A485&amp;"-9",Matches!$J$2:$J$201,0))-INDEX(Matches!$H$2:$H$201,MATCH($A485&amp;"-9",Matches!$J$2:$J$201,0))),0,IF(T485-U485=INDEX(Matches!$G$2:$G$201,MATCH($A485&amp;"-9",Matches!$J$2:$J$201,0))-INDEX(Matches!$H$2:$H$201,MATCH($A485&amp;"-9",Matches!$J$2:$J$201,0)),3,2))))),""))</f>
        <v/>
      </c>
      <c r="AG485" s="12" t="str">
        <f aca="false">IF(OR($B485="",V485="",W485=""),"",IFERROR(IF(OR(INDEX(Matches!$I$2:$I$201,MATCH($A485&amp;"-10",Matches!$J$2:$J$201,0))="Void",INDEX(Matches!$G$2:$G$201,MATCH($A485&amp;"-10",Matches!$J$2:$J$201,0))="",INDEX(Matches!$H$2:$H$201,MATCH($A485&amp;"-10",Matches!$J$2:$J$201,0))=""),"",IF(AND($C485&lt;&gt;"",INDEX(Matches!$F$2:$F$201,MATCH($A485&amp;"-10",Matches!$J$2:$J$201,0))&lt;&gt;"",$C485&gt;=INDEX(Matches!$F$2:$F$201,MATCH($A485&amp;"-10",Matches!$J$2:$J$201,0))),"",IF(AND(V485=INDEX(Matches!$G$2:$G$201,MATCH($A485&amp;"-10",Matches!$J$2:$J$201,0)),W485=INDEX(Matches!$H$2:$H$201,MATCH($A485&amp;"-10",Matches!$J$2:$J$201,0))),5,IF(SIGN(V485-W485)&lt;&gt;SIGN(INDEX(Matches!$G$2:$G$201,MATCH($A485&amp;"-10",Matches!$J$2:$J$201,0))-INDEX(Matches!$H$2:$H$201,MATCH($A485&amp;"-10",Matches!$J$2:$J$201,0))),0,IF(V485-W485=INDEX(Matches!$G$2:$G$201,MATCH($A485&amp;"-10",Matches!$J$2:$J$201,0))-INDEX(Matches!$H$2:$H$201,MATCH($A485&amp;"-10",Matches!$J$2:$J$201,0)),3,2))))),""))</f>
        <v/>
      </c>
      <c r="AH485" s="13" t="str">
        <f aca="false">IF($B485="","",SUM(X485:AG485))</f>
        <v/>
      </c>
      <c r="AI485" s="12" t="str">
        <f aca="false">IF($B485="","",COUNTIF(X485:AG485,5))</f>
        <v/>
      </c>
      <c r="AJ485" s="12" t="str">
        <f aca="false">IF($B485="","",COUNTIF(X485:AG485,"&gt;=2"))</f>
        <v/>
      </c>
      <c r="AK485" s="12" t="str">
        <f aca="false">IF($B485="","",COUNT(X485:AG485))</f>
        <v/>
      </c>
    </row>
    <row r="486" customFormat="false" ht="15" hidden="false" customHeight="false" outlineLevel="0" collapsed="false">
      <c r="A486" s="7"/>
      <c r="B486" s="7"/>
      <c r="C486" s="11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12" t="str">
        <f aca="false">IF(OR($B486="",D486="",E486=""),"",IFERROR(IF(OR(INDEX(Matches!$I$2:$I$201,MATCH($A486&amp;"-1",Matches!$J$2:$J$201,0))="Void",INDEX(Matches!$G$2:$G$201,MATCH($A486&amp;"-1",Matches!$J$2:$J$201,0))="",INDEX(Matches!$H$2:$H$201,MATCH($A486&amp;"-1",Matches!$J$2:$J$201,0))=""),"",IF(AND($C486&lt;&gt;"",INDEX(Matches!$F$2:$F$201,MATCH($A486&amp;"-1",Matches!$J$2:$J$201,0))&lt;&gt;"",$C486&gt;=INDEX(Matches!$F$2:$F$201,MATCH($A486&amp;"-1",Matches!$J$2:$J$201,0))),"",IF(AND(D486=INDEX(Matches!$G$2:$G$201,MATCH($A486&amp;"-1",Matches!$J$2:$J$201,0)),E486=INDEX(Matches!$H$2:$H$201,MATCH($A486&amp;"-1",Matches!$J$2:$J$201,0))),5,IF(SIGN(D486-E486)&lt;&gt;SIGN(INDEX(Matches!$G$2:$G$201,MATCH($A486&amp;"-1",Matches!$J$2:$J$201,0))-INDEX(Matches!$H$2:$H$201,MATCH($A486&amp;"-1",Matches!$J$2:$J$201,0))),0,IF(D486-E486=INDEX(Matches!$G$2:$G$201,MATCH($A486&amp;"-1",Matches!$J$2:$J$201,0))-INDEX(Matches!$H$2:$H$201,MATCH($A486&amp;"-1",Matches!$J$2:$J$201,0)),3,2))))),""))</f>
        <v/>
      </c>
      <c r="Y486" s="12" t="str">
        <f aca="false">IF(OR($B486="",F486="",G486=""),"",IFERROR(IF(OR(INDEX(Matches!$I$2:$I$201,MATCH($A486&amp;"-2",Matches!$J$2:$J$201,0))="Void",INDEX(Matches!$G$2:$G$201,MATCH($A486&amp;"-2",Matches!$J$2:$J$201,0))="",INDEX(Matches!$H$2:$H$201,MATCH($A486&amp;"-2",Matches!$J$2:$J$201,0))=""),"",IF(AND($C486&lt;&gt;"",INDEX(Matches!$F$2:$F$201,MATCH($A486&amp;"-2",Matches!$J$2:$J$201,0))&lt;&gt;"",$C486&gt;=INDEX(Matches!$F$2:$F$201,MATCH($A486&amp;"-2",Matches!$J$2:$J$201,0))),"",IF(AND(F486=INDEX(Matches!$G$2:$G$201,MATCH($A486&amp;"-2",Matches!$J$2:$J$201,0)),G486=INDEX(Matches!$H$2:$H$201,MATCH($A486&amp;"-2",Matches!$J$2:$J$201,0))),5,IF(SIGN(F486-G486)&lt;&gt;SIGN(INDEX(Matches!$G$2:$G$201,MATCH($A486&amp;"-2",Matches!$J$2:$J$201,0))-INDEX(Matches!$H$2:$H$201,MATCH($A486&amp;"-2",Matches!$J$2:$J$201,0))),0,IF(F486-G486=INDEX(Matches!$G$2:$G$201,MATCH($A486&amp;"-2",Matches!$J$2:$J$201,0))-INDEX(Matches!$H$2:$H$201,MATCH($A486&amp;"-2",Matches!$J$2:$J$201,0)),3,2))))),""))</f>
        <v/>
      </c>
      <c r="Z486" s="12" t="str">
        <f aca="false">IF(OR($B486="",H486="",I486=""),"",IFERROR(IF(OR(INDEX(Matches!$I$2:$I$201,MATCH($A486&amp;"-3",Matches!$J$2:$J$201,0))="Void",INDEX(Matches!$G$2:$G$201,MATCH($A486&amp;"-3",Matches!$J$2:$J$201,0))="",INDEX(Matches!$H$2:$H$201,MATCH($A486&amp;"-3",Matches!$J$2:$J$201,0))=""),"",IF(AND($C486&lt;&gt;"",INDEX(Matches!$F$2:$F$201,MATCH($A486&amp;"-3",Matches!$J$2:$J$201,0))&lt;&gt;"",$C486&gt;=INDEX(Matches!$F$2:$F$201,MATCH($A486&amp;"-3",Matches!$J$2:$J$201,0))),"",IF(AND(H486=INDEX(Matches!$G$2:$G$201,MATCH($A486&amp;"-3",Matches!$J$2:$J$201,0)),I486=INDEX(Matches!$H$2:$H$201,MATCH($A486&amp;"-3",Matches!$J$2:$J$201,0))),5,IF(SIGN(H486-I486)&lt;&gt;SIGN(INDEX(Matches!$G$2:$G$201,MATCH($A486&amp;"-3",Matches!$J$2:$J$201,0))-INDEX(Matches!$H$2:$H$201,MATCH($A486&amp;"-3",Matches!$J$2:$J$201,0))),0,IF(H486-I486=INDEX(Matches!$G$2:$G$201,MATCH($A486&amp;"-3",Matches!$J$2:$J$201,0))-INDEX(Matches!$H$2:$H$201,MATCH($A486&amp;"-3",Matches!$J$2:$J$201,0)),3,2))))),""))</f>
        <v/>
      </c>
      <c r="AA486" s="12" t="str">
        <f aca="false">IF(OR($B486="",J486="",K486=""),"",IFERROR(IF(OR(INDEX(Matches!$I$2:$I$201,MATCH($A486&amp;"-4",Matches!$J$2:$J$201,0))="Void",INDEX(Matches!$G$2:$G$201,MATCH($A486&amp;"-4",Matches!$J$2:$J$201,0))="",INDEX(Matches!$H$2:$H$201,MATCH($A486&amp;"-4",Matches!$J$2:$J$201,0))=""),"",IF(AND($C486&lt;&gt;"",INDEX(Matches!$F$2:$F$201,MATCH($A486&amp;"-4",Matches!$J$2:$J$201,0))&lt;&gt;"",$C486&gt;=INDEX(Matches!$F$2:$F$201,MATCH($A486&amp;"-4",Matches!$J$2:$J$201,0))),"",IF(AND(J486=INDEX(Matches!$G$2:$G$201,MATCH($A486&amp;"-4",Matches!$J$2:$J$201,0)),K486=INDEX(Matches!$H$2:$H$201,MATCH($A486&amp;"-4",Matches!$J$2:$J$201,0))),5,IF(SIGN(J486-K486)&lt;&gt;SIGN(INDEX(Matches!$G$2:$G$201,MATCH($A486&amp;"-4",Matches!$J$2:$J$201,0))-INDEX(Matches!$H$2:$H$201,MATCH($A486&amp;"-4",Matches!$J$2:$J$201,0))),0,IF(J486-K486=INDEX(Matches!$G$2:$G$201,MATCH($A486&amp;"-4",Matches!$J$2:$J$201,0))-INDEX(Matches!$H$2:$H$201,MATCH($A486&amp;"-4",Matches!$J$2:$J$201,0)),3,2))))),""))</f>
        <v/>
      </c>
      <c r="AB486" s="12" t="str">
        <f aca="false">IF(OR($B486="",L486="",M486=""),"",IFERROR(IF(OR(INDEX(Matches!$I$2:$I$201,MATCH($A486&amp;"-5",Matches!$J$2:$J$201,0))="Void",INDEX(Matches!$G$2:$G$201,MATCH($A486&amp;"-5",Matches!$J$2:$J$201,0))="",INDEX(Matches!$H$2:$H$201,MATCH($A486&amp;"-5",Matches!$J$2:$J$201,0))=""),"",IF(AND($C486&lt;&gt;"",INDEX(Matches!$F$2:$F$201,MATCH($A486&amp;"-5",Matches!$J$2:$J$201,0))&lt;&gt;"",$C486&gt;=INDEX(Matches!$F$2:$F$201,MATCH($A486&amp;"-5",Matches!$J$2:$J$201,0))),"",IF(AND(L486=INDEX(Matches!$G$2:$G$201,MATCH($A486&amp;"-5",Matches!$J$2:$J$201,0)),M486=INDEX(Matches!$H$2:$H$201,MATCH($A486&amp;"-5",Matches!$J$2:$J$201,0))),5,IF(SIGN(L486-M486)&lt;&gt;SIGN(INDEX(Matches!$G$2:$G$201,MATCH($A486&amp;"-5",Matches!$J$2:$J$201,0))-INDEX(Matches!$H$2:$H$201,MATCH($A486&amp;"-5",Matches!$J$2:$J$201,0))),0,IF(L486-M486=INDEX(Matches!$G$2:$G$201,MATCH($A486&amp;"-5",Matches!$J$2:$J$201,0))-INDEX(Matches!$H$2:$H$201,MATCH($A486&amp;"-5",Matches!$J$2:$J$201,0)),3,2))))),""))</f>
        <v/>
      </c>
      <c r="AC486" s="12" t="str">
        <f aca="false">IF(OR($B486="",N486="",O486=""),"",IFERROR(IF(OR(INDEX(Matches!$I$2:$I$201,MATCH($A486&amp;"-6",Matches!$J$2:$J$201,0))="Void",INDEX(Matches!$G$2:$G$201,MATCH($A486&amp;"-6",Matches!$J$2:$J$201,0))="",INDEX(Matches!$H$2:$H$201,MATCH($A486&amp;"-6",Matches!$J$2:$J$201,0))=""),"",IF(AND($C486&lt;&gt;"",INDEX(Matches!$F$2:$F$201,MATCH($A486&amp;"-6",Matches!$J$2:$J$201,0))&lt;&gt;"",$C486&gt;=INDEX(Matches!$F$2:$F$201,MATCH($A486&amp;"-6",Matches!$J$2:$J$201,0))),"",IF(AND(N486=INDEX(Matches!$G$2:$G$201,MATCH($A486&amp;"-6",Matches!$J$2:$J$201,0)),O486=INDEX(Matches!$H$2:$H$201,MATCH($A486&amp;"-6",Matches!$J$2:$J$201,0))),5,IF(SIGN(N486-O486)&lt;&gt;SIGN(INDEX(Matches!$G$2:$G$201,MATCH($A486&amp;"-6",Matches!$J$2:$J$201,0))-INDEX(Matches!$H$2:$H$201,MATCH($A486&amp;"-6",Matches!$J$2:$J$201,0))),0,IF(N486-O486=INDEX(Matches!$G$2:$G$201,MATCH($A486&amp;"-6",Matches!$J$2:$J$201,0))-INDEX(Matches!$H$2:$H$201,MATCH($A486&amp;"-6",Matches!$J$2:$J$201,0)),3,2))))),""))</f>
        <v/>
      </c>
      <c r="AD486" s="12" t="str">
        <f aca="false">IF(OR($B486="",P486="",Q486=""),"",IFERROR(IF(OR(INDEX(Matches!$I$2:$I$201,MATCH($A486&amp;"-7",Matches!$J$2:$J$201,0))="Void",INDEX(Matches!$G$2:$G$201,MATCH($A486&amp;"-7",Matches!$J$2:$J$201,0))="",INDEX(Matches!$H$2:$H$201,MATCH($A486&amp;"-7",Matches!$J$2:$J$201,0))=""),"",IF(AND($C486&lt;&gt;"",INDEX(Matches!$F$2:$F$201,MATCH($A486&amp;"-7",Matches!$J$2:$J$201,0))&lt;&gt;"",$C486&gt;=INDEX(Matches!$F$2:$F$201,MATCH($A486&amp;"-7",Matches!$J$2:$J$201,0))),"",IF(AND(P486=INDEX(Matches!$G$2:$G$201,MATCH($A486&amp;"-7",Matches!$J$2:$J$201,0)),Q486=INDEX(Matches!$H$2:$H$201,MATCH($A486&amp;"-7",Matches!$J$2:$J$201,0))),5,IF(SIGN(P486-Q486)&lt;&gt;SIGN(INDEX(Matches!$G$2:$G$201,MATCH($A486&amp;"-7",Matches!$J$2:$J$201,0))-INDEX(Matches!$H$2:$H$201,MATCH($A486&amp;"-7",Matches!$J$2:$J$201,0))),0,IF(P486-Q486=INDEX(Matches!$G$2:$G$201,MATCH($A486&amp;"-7",Matches!$J$2:$J$201,0))-INDEX(Matches!$H$2:$H$201,MATCH($A486&amp;"-7",Matches!$J$2:$J$201,0)),3,2))))),""))</f>
        <v/>
      </c>
      <c r="AE486" s="12" t="str">
        <f aca="false">IF(OR($B486="",R486="",S486=""),"",IFERROR(IF(OR(INDEX(Matches!$I$2:$I$201,MATCH($A486&amp;"-8",Matches!$J$2:$J$201,0))="Void",INDEX(Matches!$G$2:$G$201,MATCH($A486&amp;"-8",Matches!$J$2:$J$201,0))="",INDEX(Matches!$H$2:$H$201,MATCH($A486&amp;"-8",Matches!$J$2:$J$201,0))=""),"",IF(AND($C486&lt;&gt;"",INDEX(Matches!$F$2:$F$201,MATCH($A486&amp;"-8",Matches!$J$2:$J$201,0))&lt;&gt;"",$C486&gt;=INDEX(Matches!$F$2:$F$201,MATCH($A486&amp;"-8",Matches!$J$2:$J$201,0))),"",IF(AND(R486=INDEX(Matches!$G$2:$G$201,MATCH($A486&amp;"-8",Matches!$J$2:$J$201,0)),S486=INDEX(Matches!$H$2:$H$201,MATCH($A486&amp;"-8",Matches!$J$2:$J$201,0))),5,IF(SIGN(R486-S486)&lt;&gt;SIGN(INDEX(Matches!$G$2:$G$201,MATCH($A486&amp;"-8",Matches!$J$2:$J$201,0))-INDEX(Matches!$H$2:$H$201,MATCH($A486&amp;"-8",Matches!$J$2:$J$201,0))),0,IF(R486-S486=INDEX(Matches!$G$2:$G$201,MATCH($A486&amp;"-8",Matches!$J$2:$J$201,0))-INDEX(Matches!$H$2:$H$201,MATCH($A486&amp;"-8",Matches!$J$2:$J$201,0)),3,2))))),""))</f>
        <v/>
      </c>
      <c r="AF486" s="12" t="str">
        <f aca="false">IF(OR($B486="",T486="",U486=""),"",IFERROR(IF(OR(INDEX(Matches!$I$2:$I$201,MATCH($A486&amp;"-9",Matches!$J$2:$J$201,0))="Void",INDEX(Matches!$G$2:$G$201,MATCH($A486&amp;"-9",Matches!$J$2:$J$201,0))="",INDEX(Matches!$H$2:$H$201,MATCH($A486&amp;"-9",Matches!$J$2:$J$201,0))=""),"",IF(AND($C486&lt;&gt;"",INDEX(Matches!$F$2:$F$201,MATCH($A486&amp;"-9",Matches!$J$2:$J$201,0))&lt;&gt;"",$C486&gt;=INDEX(Matches!$F$2:$F$201,MATCH($A486&amp;"-9",Matches!$J$2:$J$201,0))),"",IF(AND(T486=INDEX(Matches!$G$2:$G$201,MATCH($A486&amp;"-9",Matches!$J$2:$J$201,0)),U486=INDEX(Matches!$H$2:$H$201,MATCH($A486&amp;"-9",Matches!$J$2:$J$201,0))),5,IF(SIGN(T486-U486)&lt;&gt;SIGN(INDEX(Matches!$G$2:$G$201,MATCH($A486&amp;"-9",Matches!$J$2:$J$201,0))-INDEX(Matches!$H$2:$H$201,MATCH($A486&amp;"-9",Matches!$J$2:$J$201,0))),0,IF(T486-U486=INDEX(Matches!$G$2:$G$201,MATCH($A486&amp;"-9",Matches!$J$2:$J$201,0))-INDEX(Matches!$H$2:$H$201,MATCH($A486&amp;"-9",Matches!$J$2:$J$201,0)),3,2))))),""))</f>
        <v/>
      </c>
      <c r="AG486" s="12" t="str">
        <f aca="false">IF(OR($B486="",V486="",W486=""),"",IFERROR(IF(OR(INDEX(Matches!$I$2:$I$201,MATCH($A486&amp;"-10",Matches!$J$2:$J$201,0))="Void",INDEX(Matches!$G$2:$G$201,MATCH($A486&amp;"-10",Matches!$J$2:$J$201,0))="",INDEX(Matches!$H$2:$H$201,MATCH($A486&amp;"-10",Matches!$J$2:$J$201,0))=""),"",IF(AND($C486&lt;&gt;"",INDEX(Matches!$F$2:$F$201,MATCH($A486&amp;"-10",Matches!$J$2:$J$201,0))&lt;&gt;"",$C486&gt;=INDEX(Matches!$F$2:$F$201,MATCH($A486&amp;"-10",Matches!$J$2:$J$201,0))),"",IF(AND(V486=INDEX(Matches!$G$2:$G$201,MATCH($A486&amp;"-10",Matches!$J$2:$J$201,0)),W486=INDEX(Matches!$H$2:$H$201,MATCH($A486&amp;"-10",Matches!$J$2:$J$201,0))),5,IF(SIGN(V486-W486)&lt;&gt;SIGN(INDEX(Matches!$G$2:$G$201,MATCH($A486&amp;"-10",Matches!$J$2:$J$201,0))-INDEX(Matches!$H$2:$H$201,MATCH($A486&amp;"-10",Matches!$J$2:$J$201,0))),0,IF(V486-W486=INDEX(Matches!$G$2:$G$201,MATCH($A486&amp;"-10",Matches!$J$2:$J$201,0))-INDEX(Matches!$H$2:$H$201,MATCH($A486&amp;"-10",Matches!$J$2:$J$201,0)),3,2))))),""))</f>
        <v/>
      </c>
      <c r="AH486" s="13" t="str">
        <f aca="false">IF($B486="","",SUM(X486:AG486))</f>
        <v/>
      </c>
      <c r="AI486" s="12" t="str">
        <f aca="false">IF($B486="","",COUNTIF(X486:AG486,5))</f>
        <v/>
      </c>
      <c r="AJ486" s="12" t="str">
        <f aca="false">IF($B486="","",COUNTIF(X486:AG486,"&gt;=2"))</f>
        <v/>
      </c>
      <c r="AK486" s="12" t="str">
        <f aca="false">IF($B486="","",COUNT(X486:AG486))</f>
        <v/>
      </c>
    </row>
    <row r="487" customFormat="false" ht="15" hidden="false" customHeight="false" outlineLevel="0" collapsed="false">
      <c r="A487" s="7"/>
      <c r="B487" s="7"/>
      <c r="C487" s="11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12" t="str">
        <f aca="false">IF(OR($B487="",D487="",E487=""),"",IFERROR(IF(OR(INDEX(Matches!$I$2:$I$201,MATCH($A487&amp;"-1",Matches!$J$2:$J$201,0))="Void",INDEX(Matches!$G$2:$G$201,MATCH($A487&amp;"-1",Matches!$J$2:$J$201,0))="",INDEX(Matches!$H$2:$H$201,MATCH($A487&amp;"-1",Matches!$J$2:$J$201,0))=""),"",IF(AND($C487&lt;&gt;"",INDEX(Matches!$F$2:$F$201,MATCH($A487&amp;"-1",Matches!$J$2:$J$201,0))&lt;&gt;"",$C487&gt;=INDEX(Matches!$F$2:$F$201,MATCH($A487&amp;"-1",Matches!$J$2:$J$201,0))),"",IF(AND(D487=INDEX(Matches!$G$2:$G$201,MATCH($A487&amp;"-1",Matches!$J$2:$J$201,0)),E487=INDEX(Matches!$H$2:$H$201,MATCH($A487&amp;"-1",Matches!$J$2:$J$201,0))),5,IF(SIGN(D487-E487)&lt;&gt;SIGN(INDEX(Matches!$G$2:$G$201,MATCH($A487&amp;"-1",Matches!$J$2:$J$201,0))-INDEX(Matches!$H$2:$H$201,MATCH($A487&amp;"-1",Matches!$J$2:$J$201,0))),0,IF(D487-E487=INDEX(Matches!$G$2:$G$201,MATCH($A487&amp;"-1",Matches!$J$2:$J$201,0))-INDEX(Matches!$H$2:$H$201,MATCH($A487&amp;"-1",Matches!$J$2:$J$201,0)),3,2))))),""))</f>
        <v/>
      </c>
      <c r="Y487" s="12" t="str">
        <f aca="false">IF(OR($B487="",F487="",G487=""),"",IFERROR(IF(OR(INDEX(Matches!$I$2:$I$201,MATCH($A487&amp;"-2",Matches!$J$2:$J$201,0))="Void",INDEX(Matches!$G$2:$G$201,MATCH($A487&amp;"-2",Matches!$J$2:$J$201,0))="",INDEX(Matches!$H$2:$H$201,MATCH($A487&amp;"-2",Matches!$J$2:$J$201,0))=""),"",IF(AND($C487&lt;&gt;"",INDEX(Matches!$F$2:$F$201,MATCH($A487&amp;"-2",Matches!$J$2:$J$201,0))&lt;&gt;"",$C487&gt;=INDEX(Matches!$F$2:$F$201,MATCH($A487&amp;"-2",Matches!$J$2:$J$201,0))),"",IF(AND(F487=INDEX(Matches!$G$2:$G$201,MATCH($A487&amp;"-2",Matches!$J$2:$J$201,0)),G487=INDEX(Matches!$H$2:$H$201,MATCH($A487&amp;"-2",Matches!$J$2:$J$201,0))),5,IF(SIGN(F487-G487)&lt;&gt;SIGN(INDEX(Matches!$G$2:$G$201,MATCH($A487&amp;"-2",Matches!$J$2:$J$201,0))-INDEX(Matches!$H$2:$H$201,MATCH($A487&amp;"-2",Matches!$J$2:$J$201,0))),0,IF(F487-G487=INDEX(Matches!$G$2:$G$201,MATCH($A487&amp;"-2",Matches!$J$2:$J$201,0))-INDEX(Matches!$H$2:$H$201,MATCH($A487&amp;"-2",Matches!$J$2:$J$201,0)),3,2))))),""))</f>
        <v/>
      </c>
      <c r="Z487" s="12" t="str">
        <f aca="false">IF(OR($B487="",H487="",I487=""),"",IFERROR(IF(OR(INDEX(Matches!$I$2:$I$201,MATCH($A487&amp;"-3",Matches!$J$2:$J$201,0))="Void",INDEX(Matches!$G$2:$G$201,MATCH($A487&amp;"-3",Matches!$J$2:$J$201,0))="",INDEX(Matches!$H$2:$H$201,MATCH($A487&amp;"-3",Matches!$J$2:$J$201,0))=""),"",IF(AND($C487&lt;&gt;"",INDEX(Matches!$F$2:$F$201,MATCH($A487&amp;"-3",Matches!$J$2:$J$201,0))&lt;&gt;"",$C487&gt;=INDEX(Matches!$F$2:$F$201,MATCH($A487&amp;"-3",Matches!$J$2:$J$201,0))),"",IF(AND(H487=INDEX(Matches!$G$2:$G$201,MATCH($A487&amp;"-3",Matches!$J$2:$J$201,0)),I487=INDEX(Matches!$H$2:$H$201,MATCH($A487&amp;"-3",Matches!$J$2:$J$201,0))),5,IF(SIGN(H487-I487)&lt;&gt;SIGN(INDEX(Matches!$G$2:$G$201,MATCH($A487&amp;"-3",Matches!$J$2:$J$201,0))-INDEX(Matches!$H$2:$H$201,MATCH($A487&amp;"-3",Matches!$J$2:$J$201,0))),0,IF(H487-I487=INDEX(Matches!$G$2:$G$201,MATCH($A487&amp;"-3",Matches!$J$2:$J$201,0))-INDEX(Matches!$H$2:$H$201,MATCH($A487&amp;"-3",Matches!$J$2:$J$201,0)),3,2))))),""))</f>
        <v/>
      </c>
      <c r="AA487" s="12" t="str">
        <f aca="false">IF(OR($B487="",J487="",K487=""),"",IFERROR(IF(OR(INDEX(Matches!$I$2:$I$201,MATCH($A487&amp;"-4",Matches!$J$2:$J$201,0))="Void",INDEX(Matches!$G$2:$G$201,MATCH($A487&amp;"-4",Matches!$J$2:$J$201,0))="",INDEX(Matches!$H$2:$H$201,MATCH($A487&amp;"-4",Matches!$J$2:$J$201,0))=""),"",IF(AND($C487&lt;&gt;"",INDEX(Matches!$F$2:$F$201,MATCH($A487&amp;"-4",Matches!$J$2:$J$201,0))&lt;&gt;"",$C487&gt;=INDEX(Matches!$F$2:$F$201,MATCH($A487&amp;"-4",Matches!$J$2:$J$201,0))),"",IF(AND(J487=INDEX(Matches!$G$2:$G$201,MATCH($A487&amp;"-4",Matches!$J$2:$J$201,0)),K487=INDEX(Matches!$H$2:$H$201,MATCH($A487&amp;"-4",Matches!$J$2:$J$201,0))),5,IF(SIGN(J487-K487)&lt;&gt;SIGN(INDEX(Matches!$G$2:$G$201,MATCH($A487&amp;"-4",Matches!$J$2:$J$201,0))-INDEX(Matches!$H$2:$H$201,MATCH($A487&amp;"-4",Matches!$J$2:$J$201,0))),0,IF(J487-K487=INDEX(Matches!$G$2:$G$201,MATCH($A487&amp;"-4",Matches!$J$2:$J$201,0))-INDEX(Matches!$H$2:$H$201,MATCH($A487&amp;"-4",Matches!$J$2:$J$201,0)),3,2))))),""))</f>
        <v/>
      </c>
      <c r="AB487" s="12" t="str">
        <f aca="false">IF(OR($B487="",L487="",M487=""),"",IFERROR(IF(OR(INDEX(Matches!$I$2:$I$201,MATCH($A487&amp;"-5",Matches!$J$2:$J$201,0))="Void",INDEX(Matches!$G$2:$G$201,MATCH($A487&amp;"-5",Matches!$J$2:$J$201,0))="",INDEX(Matches!$H$2:$H$201,MATCH($A487&amp;"-5",Matches!$J$2:$J$201,0))=""),"",IF(AND($C487&lt;&gt;"",INDEX(Matches!$F$2:$F$201,MATCH($A487&amp;"-5",Matches!$J$2:$J$201,0))&lt;&gt;"",$C487&gt;=INDEX(Matches!$F$2:$F$201,MATCH($A487&amp;"-5",Matches!$J$2:$J$201,0))),"",IF(AND(L487=INDEX(Matches!$G$2:$G$201,MATCH($A487&amp;"-5",Matches!$J$2:$J$201,0)),M487=INDEX(Matches!$H$2:$H$201,MATCH($A487&amp;"-5",Matches!$J$2:$J$201,0))),5,IF(SIGN(L487-M487)&lt;&gt;SIGN(INDEX(Matches!$G$2:$G$201,MATCH($A487&amp;"-5",Matches!$J$2:$J$201,0))-INDEX(Matches!$H$2:$H$201,MATCH($A487&amp;"-5",Matches!$J$2:$J$201,0))),0,IF(L487-M487=INDEX(Matches!$G$2:$G$201,MATCH($A487&amp;"-5",Matches!$J$2:$J$201,0))-INDEX(Matches!$H$2:$H$201,MATCH($A487&amp;"-5",Matches!$J$2:$J$201,0)),3,2))))),""))</f>
        <v/>
      </c>
      <c r="AC487" s="12" t="str">
        <f aca="false">IF(OR($B487="",N487="",O487=""),"",IFERROR(IF(OR(INDEX(Matches!$I$2:$I$201,MATCH($A487&amp;"-6",Matches!$J$2:$J$201,0))="Void",INDEX(Matches!$G$2:$G$201,MATCH($A487&amp;"-6",Matches!$J$2:$J$201,0))="",INDEX(Matches!$H$2:$H$201,MATCH($A487&amp;"-6",Matches!$J$2:$J$201,0))=""),"",IF(AND($C487&lt;&gt;"",INDEX(Matches!$F$2:$F$201,MATCH($A487&amp;"-6",Matches!$J$2:$J$201,0))&lt;&gt;"",$C487&gt;=INDEX(Matches!$F$2:$F$201,MATCH($A487&amp;"-6",Matches!$J$2:$J$201,0))),"",IF(AND(N487=INDEX(Matches!$G$2:$G$201,MATCH($A487&amp;"-6",Matches!$J$2:$J$201,0)),O487=INDEX(Matches!$H$2:$H$201,MATCH($A487&amp;"-6",Matches!$J$2:$J$201,0))),5,IF(SIGN(N487-O487)&lt;&gt;SIGN(INDEX(Matches!$G$2:$G$201,MATCH($A487&amp;"-6",Matches!$J$2:$J$201,0))-INDEX(Matches!$H$2:$H$201,MATCH($A487&amp;"-6",Matches!$J$2:$J$201,0))),0,IF(N487-O487=INDEX(Matches!$G$2:$G$201,MATCH($A487&amp;"-6",Matches!$J$2:$J$201,0))-INDEX(Matches!$H$2:$H$201,MATCH($A487&amp;"-6",Matches!$J$2:$J$201,0)),3,2))))),""))</f>
        <v/>
      </c>
      <c r="AD487" s="12" t="str">
        <f aca="false">IF(OR($B487="",P487="",Q487=""),"",IFERROR(IF(OR(INDEX(Matches!$I$2:$I$201,MATCH($A487&amp;"-7",Matches!$J$2:$J$201,0))="Void",INDEX(Matches!$G$2:$G$201,MATCH($A487&amp;"-7",Matches!$J$2:$J$201,0))="",INDEX(Matches!$H$2:$H$201,MATCH($A487&amp;"-7",Matches!$J$2:$J$201,0))=""),"",IF(AND($C487&lt;&gt;"",INDEX(Matches!$F$2:$F$201,MATCH($A487&amp;"-7",Matches!$J$2:$J$201,0))&lt;&gt;"",$C487&gt;=INDEX(Matches!$F$2:$F$201,MATCH($A487&amp;"-7",Matches!$J$2:$J$201,0))),"",IF(AND(P487=INDEX(Matches!$G$2:$G$201,MATCH($A487&amp;"-7",Matches!$J$2:$J$201,0)),Q487=INDEX(Matches!$H$2:$H$201,MATCH($A487&amp;"-7",Matches!$J$2:$J$201,0))),5,IF(SIGN(P487-Q487)&lt;&gt;SIGN(INDEX(Matches!$G$2:$G$201,MATCH($A487&amp;"-7",Matches!$J$2:$J$201,0))-INDEX(Matches!$H$2:$H$201,MATCH($A487&amp;"-7",Matches!$J$2:$J$201,0))),0,IF(P487-Q487=INDEX(Matches!$G$2:$G$201,MATCH($A487&amp;"-7",Matches!$J$2:$J$201,0))-INDEX(Matches!$H$2:$H$201,MATCH($A487&amp;"-7",Matches!$J$2:$J$201,0)),3,2))))),""))</f>
        <v/>
      </c>
      <c r="AE487" s="12" t="str">
        <f aca="false">IF(OR($B487="",R487="",S487=""),"",IFERROR(IF(OR(INDEX(Matches!$I$2:$I$201,MATCH($A487&amp;"-8",Matches!$J$2:$J$201,0))="Void",INDEX(Matches!$G$2:$G$201,MATCH($A487&amp;"-8",Matches!$J$2:$J$201,0))="",INDEX(Matches!$H$2:$H$201,MATCH($A487&amp;"-8",Matches!$J$2:$J$201,0))=""),"",IF(AND($C487&lt;&gt;"",INDEX(Matches!$F$2:$F$201,MATCH($A487&amp;"-8",Matches!$J$2:$J$201,0))&lt;&gt;"",$C487&gt;=INDEX(Matches!$F$2:$F$201,MATCH($A487&amp;"-8",Matches!$J$2:$J$201,0))),"",IF(AND(R487=INDEX(Matches!$G$2:$G$201,MATCH($A487&amp;"-8",Matches!$J$2:$J$201,0)),S487=INDEX(Matches!$H$2:$H$201,MATCH($A487&amp;"-8",Matches!$J$2:$J$201,0))),5,IF(SIGN(R487-S487)&lt;&gt;SIGN(INDEX(Matches!$G$2:$G$201,MATCH($A487&amp;"-8",Matches!$J$2:$J$201,0))-INDEX(Matches!$H$2:$H$201,MATCH($A487&amp;"-8",Matches!$J$2:$J$201,0))),0,IF(R487-S487=INDEX(Matches!$G$2:$G$201,MATCH($A487&amp;"-8",Matches!$J$2:$J$201,0))-INDEX(Matches!$H$2:$H$201,MATCH($A487&amp;"-8",Matches!$J$2:$J$201,0)),3,2))))),""))</f>
        <v/>
      </c>
      <c r="AF487" s="12" t="str">
        <f aca="false">IF(OR($B487="",T487="",U487=""),"",IFERROR(IF(OR(INDEX(Matches!$I$2:$I$201,MATCH($A487&amp;"-9",Matches!$J$2:$J$201,0))="Void",INDEX(Matches!$G$2:$G$201,MATCH($A487&amp;"-9",Matches!$J$2:$J$201,0))="",INDEX(Matches!$H$2:$H$201,MATCH($A487&amp;"-9",Matches!$J$2:$J$201,0))=""),"",IF(AND($C487&lt;&gt;"",INDEX(Matches!$F$2:$F$201,MATCH($A487&amp;"-9",Matches!$J$2:$J$201,0))&lt;&gt;"",$C487&gt;=INDEX(Matches!$F$2:$F$201,MATCH($A487&amp;"-9",Matches!$J$2:$J$201,0))),"",IF(AND(T487=INDEX(Matches!$G$2:$G$201,MATCH($A487&amp;"-9",Matches!$J$2:$J$201,0)),U487=INDEX(Matches!$H$2:$H$201,MATCH($A487&amp;"-9",Matches!$J$2:$J$201,0))),5,IF(SIGN(T487-U487)&lt;&gt;SIGN(INDEX(Matches!$G$2:$G$201,MATCH($A487&amp;"-9",Matches!$J$2:$J$201,0))-INDEX(Matches!$H$2:$H$201,MATCH($A487&amp;"-9",Matches!$J$2:$J$201,0))),0,IF(T487-U487=INDEX(Matches!$G$2:$G$201,MATCH($A487&amp;"-9",Matches!$J$2:$J$201,0))-INDEX(Matches!$H$2:$H$201,MATCH($A487&amp;"-9",Matches!$J$2:$J$201,0)),3,2))))),""))</f>
        <v/>
      </c>
      <c r="AG487" s="12" t="str">
        <f aca="false">IF(OR($B487="",V487="",W487=""),"",IFERROR(IF(OR(INDEX(Matches!$I$2:$I$201,MATCH($A487&amp;"-10",Matches!$J$2:$J$201,0))="Void",INDEX(Matches!$G$2:$G$201,MATCH($A487&amp;"-10",Matches!$J$2:$J$201,0))="",INDEX(Matches!$H$2:$H$201,MATCH($A487&amp;"-10",Matches!$J$2:$J$201,0))=""),"",IF(AND($C487&lt;&gt;"",INDEX(Matches!$F$2:$F$201,MATCH($A487&amp;"-10",Matches!$J$2:$J$201,0))&lt;&gt;"",$C487&gt;=INDEX(Matches!$F$2:$F$201,MATCH($A487&amp;"-10",Matches!$J$2:$J$201,0))),"",IF(AND(V487=INDEX(Matches!$G$2:$G$201,MATCH($A487&amp;"-10",Matches!$J$2:$J$201,0)),W487=INDEX(Matches!$H$2:$H$201,MATCH($A487&amp;"-10",Matches!$J$2:$J$201,0))),5,IF(SIGN(V487-W487)&lt;&gt;SIGN(INDEX(Matches!$G$2:$G$201,MATCH($A487&amp;"-10",Matches!$J$2:$J$201,0))-INDEX(Matches!$H$2:$H$201,MATCH($A487&amp;"-10",Matches!$J$2:$J$201,0))),0,IF(V487-W487=INDEX(Matches!$G$2:$G$201,MATCH($A487&amp;"-10",Matches!$J$2:$J$201,0))-INDEX(Matches!$H$2:$H$201,MATCH($A487&amp;"-10",Matches!$J$2:$J$201,0)),3,2))))),""))</f>
        <v/>
      </c>
      <c r="AH487" s="13" t="str">
        <f aca="false">IF($B487="","",SUM(X487:AG487))</f>
        <v/>
      </c>
      <c r="AI487" s="12" t="str">
        <f aca="false">IF($B487="","",COUNTIF(X487:AG487,5))</f>
        <v/>
      </c>
      <c r="AJ487" s="12" t="str">
        <f aca="false">IF($B487="","",COUNTIF(X487:AG487,"&gt;=2"))</f>
        <v/>
      </c>
      <c r="AK487" s="12" t="str">
        <f aca="false">IF($B487="","",COUNT(X487:AG487))</f>
        <v/>
      </c>
    </row>
    <row r="488" customFormat="false" ht="15" hidden="false" customHeight="false" outlineLevel="0" collapsed="false">
      <c r="A488" s="7"/>
      <c r="B488" s="7"/>
      <c r="C488" s="11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12" t="str">
        <f aca="false">IF(OR($B488="",D488="",E488=""),"",IFERROR(IF(OR(INDEX(Matches!$I$2:$I$201,MATCH($A488&amp;"-1",Matches!$J$2:$J$201,0))="Void",INDEX(Matches!$G$2:$G$201,MATCH($A488&amp;"-1",Matches!$J$2:$J$201,0))="",INDEX(Matches!$H$2:$H$201,MATCH($A488&amp;"-1",Matches!$J$2:$J$201,0))=""),"",IF(AND($C488&lt;&gt;"",INDEX(Matches!$F$2:$F$201,MATCH($A488&amp;"-1",Matches!$J$2:$J$201,0))&lt;&gt;"",$C488&gt;=INDEX(Matches!$F$2:$F$201,MATCH($A488&amp;"-1",Matches!$J$2:$J$201,0))),"",IF(AND(D488=INDEX(Matches!$G$2:$G$201,MATCH($A488&amp;"-1",Matches!$J$2:$J$201,0)),E488=INDEX(Matches!$H$2:$H$201,MATCH($A488&amp;"-1",Matches!$J$2:$J$201,0))),5,IF(SIGN(D488-E488)&lt;&gt;SIGN(INDEX(Matches!$G$2:$G$201,MATCH($A488&amp;"-1",Matches!$J$2:$J$201,0))-INDEX(Matches!$H$2:$H$201,MATCH($A488&amp;"-1",Matches!$J$2:$J$201,0))),0,IF(D488-E488=INDEX(Matches!$G$2:$G$201,MATCH($A488&amp;"-1",Matches!$J$2:$J$201,0))-INDEX(Matches!$H$2:$H$201,MATCH($A488&amp;"-1",Matches!$J$2:$J$201,0)),3,2))))),""))</f>
        <v/>
      </c>
      <c r="Y488" s="12" t="str">
        <f aca="false">IF(OR($B488="",F488="",G488=""),"",IFERROR(IF(OR(INDEX(Matches!$I$2:$I$201,MATCH($A488&amp;"-2",Matches!$J$2:$J$201,0))="Void",INDEX(Matches!$G$2:$G$201,MATCH($A488&amp;"-2",Matches!$J$2:$J$201,0))="",INDEX(Matches!$H$2:$H$201,MATCH($A488&amp;"-2",Matches!$J$2:$J$201,0))=""),"",IF(AND($C488&lt;&gt;"",INDEX(Matches!$F$2:$F$201,MATCH($A488&amp;"-2",Matches!$J$2:$J$201,0))&lt;&gt;"",$C488&gt;=INDEX(Matches!$F$2:$F$201,MATCH($A488&amp;"-2",Matches!$J$2:$J$201,0))),"",IF(AND(F488=INDEX(Matches!$G$2:$G$201,MATCH($A488&amp;"-2",Matches!$J$2:$J$201,0)),G488=INDEX(Matches!$H$2:$H$201,MATCH($A488&amp;"-2",Matches!$J$2:$J$201,0))),5,IF(SIGN(F488-G488)&lt;&gt;SIGN(INDEX(Matches!$G$2:$G$201,MATCH($A488&amp;"-2",Matches!$J$2:$J$201,0))-INDEX(Matches!$H$2:$H$201,MATCH($A488&amp;"-2",Matches!$J$2:$J$201,0))),0,IF(F488-G488=INDEX(Matches!$G$2:$G$201,MATCH($A488&amp;"-2",Matches!$J$2:$J$201,0))-INDEX(Matches!$H$2:$H$201,MATCH($A488&amp;"-2",Matches!$J$2:$J$201,0)),3,2))))),""))</f>
        <v/>
      </c>
      <c r="Z488" s="12" t="str">
        <f aca="false">IF(OR($B488="",H488="",I488=""),"",IFERROR(IF(OR(INDEX(Matches!$I$2:$I$201,MATCH($A488&amp;"-3",Matches!$J$2:$J$201,0))="Void",INDEX(Matches!$G$2:$G$201,MATCH($A488&amp;"-3",Matches!$J$2:$J$201,0))="",INDEX(Matches!$H$2:$H$201,MATCH($A488&amp;"-3",Matches!$J$2:$J$201,0))=""),"",IF(AND($C488&lt;&gt;"",INDEX(Matches!$F$2:$F$201,MATCH($A488&amp;"-3",Matches!$J$2:$J$201,0))&lt;&gt;"",$C488&gt;=INDEX(Matches!$F$2:$F$201,MATCH($A488&amp;"-3",Matches!$J$2:$J$201,0))),"",IF(AND(H488=INDEX(Matches!$G$2:$G$201,MATCH($A488&amp;"-3",Matches!$J$2:$J$201,0)),I488=INDEX(Matches!$H$2:$H$201,MATCH($A488&amp;"-3",Matches!$J$2:$J$201,0))),5,IF(SIGN(H488-I488)&lt;&gt;SIGN(INDEX(Matches!$G$2:$G$201,MATCH($A488&amp;"-3",Matches!$J$2:$J$201,0))-INDEX(Matches!$H$2:$H$201,MATCH($A488&amp;"-3",Matches!$J$2:$J$201,0))),0,IF(H488-I488=INDEX(Matches!$G$2:$G$201,MATCH($A488&amp;"-3",Matches!$J$2:$J$201,0))-INDEX(Matches!$H$2:$H$201,MATCH($A488&amp;"-3",Matches!$J$2:$J$201,0)),3,2))))),""))</f>
        <v/>
      </c>
      <c r="AA488" s="12" t="str">
        <f aca="false">IF(OR($B488="",J488="",K488=""),"",IFERROR(IF(OR(INDEX(Matches!$I$2:$I$201,MATCH($A488&amp;"-4",Matches!$J$2:$J$201,0))="Void",INDEX(Matches!$G$2:$G$201,MATCH($A488&amp;"-4",Matches!$J$2:$J$201,0))="",INDEX(Matches!$H$2:$H$201,MATCH($A488&amp;"-4",Matches!$J$2:$J$201,0))=""),"",IF(AND($C488&lt;&gt;"",INDEX(Matches!$F$2:$F$201,MATCH($A488&amp;"-4",Matches!$J$2:$J$201,0))&lt;&gt;"",$C488&gt;=INDEX(Matches!$F$2:$F$201,MATCH($A488&amp;"-4",Matches!$J$2:$J$201,0))),"",IF(AND(J488=INDEX(Matches!$G$2:$G$201,MATCH($A488&amp;"-4",Matches!$J$2:$J$201,0)),K488=INDEX(Matches!$H$2:$H$201,MATCH($A488&amp;"-4",Matches!$J$2:$J$201,0))),5,IF(SIGN(J488-K488)&lt;&gt;SIGN(INDEX(Matches!$G$2:$G$201,MATCH($A488&amp;"-4",Matches!$J$2:$J$201,0))-INDEX(Matches!$H$2:$H$201,MATCH($A488&amp;"-4",Matches!$J$2:$J$201,0))),0,IF(J488-K488=INDEX(Matches!$G$2:$G$201,MATCH($A488&amp;"-4",Matches!$J$2:$J$201,0))-INDEX(Matches!$H$2:$H$201,MATCH($A488&amp;"-4",Matches!$J$2:$J$201,0)),3,2))))),""))</f>
        <v/>
      </c>
      <c r="AB488" s="12" t="str">
        <f aca="false">IF(OR($B488="",L488="",M488=""),"",IFERROR(IF(OR(INDEX(Matches!$I$2:$I$201,MATCH($A488&amp;"-5",Matches!$J$2:$J$201,0))="Void",INDEX(Matches!$G$2:$G$201,MATCH($A488&amp;"-5",Matches!$J$2:$J$201,0))="",INDEX(Matches!$H$2:$H$201,MATCH($A488&amp;"-5",Matches!$J$2:$J$201,0))=""),"",IF(AND($C488&lt;&gt;"",INDEX(Matches!$F$2:$F$201,MATCH($A488&amp;"-5",Matches!$J$2:$J$201,0))&lt;&gt;"",$C488&gt;=INDEX(Matches!$F$2:$F$201,MATCH($A488&amp;"-5",Matches!$J$2:$J$201,0))),"",IF(AND(L488=INDEX(Matches!$G$2:$G$201,MATCH($A488&amp;"-5",Matches!$J$2:$J$201,0)),M488=INDEX(Matches!$H$2:$H$201,MATCH($A488&amp;"-5",Matches!$J$2:$J$201,0))),5,IF(SIGN(L488-M488)&lt;&gt;SIGN(INDEX(Matches!$G$2:$G$201,MATCH($A488&amp;"-5",Matches!$J$2:$J$201,0))-INDEX(Matches!$H$2:$H$201,MATCH($A488&amp;"-5",Matches!$J$2:$J$201,0))),0,IF(L488-M488=INDEX(Matches!$G$2:$G$201,MATCH($A488&amp;"-5",Matches!$J$2:$J$201,0))-INDEX(Matches!$H$2:$H$201,MATCH($A488&amp;"-5",Matches!$J$2:$J$201,0)),3,2))))),""))</f>
        <v/>
      </c>
      <c r="AC488" s="12" t="str">
        <f aca="false">IF(OR($B488="",N488="",O488=""),"",IFERROR(IF(OR(INDEX(Matches!$I$2:$I$201,MATCH($A488&amp;"-6",Matches!$J$2:$J$201,0))="Void",INDEX(Matches!$G$2:$G$201,MATCH($A488&amp;"-6",Matches!$J$2:$J$201,0))="",INDEX(Matches!$H$2:$H$201,MATCH($A488&amp;"-6",Matches!$J$2:$J$201,0))=""),"",IF(AND($C488&lt;&gt;"",INDEX(Matches!$F$2:$F$201,MATCH($A488&amp;"-6",Matches!$J$2:$J$201,0))&lt;&gt;"",$C488&gt;=INDEX(Matches!$F$2:$F$201,MATCH($A488&amp;"-6",Matches!$J$2:$J$201,0))),"",IF(AND(N488=INDEX(Matches!$G$2:$G$201,MATCH($A488&amp;"-6",Matches!$J$2:$J$201,0)),O488=INDEX(Matches!$H$2:$H$201,MATCH($A488&amp;"-6",Matches!$J$2:$J$201,0))),5,IF(SIGN(N488-O488)&lt;&gt;SIGN(INDEX(Matches!$G$2:$G$201,MATCH($A488&amp;"-6",Matches!$J$2:$J$201,0))-INDEX(Matches!$H$2:$H$201,MATCH($A488&amp;"-6",Matches!$J$2:$J$201,0))),0,IF(N488-O488=INDEX(Matches!$G$2:$G$201,MATCH($A488&amp;"-6",Matches!$J$2:$J$201,0))-INDEX(Matches!$H$2:$H$201,MATCH($A488&amp;"-6",Matches!$J$2:$J$201,0)),3,2))))),""))</f>
        <v/>
      </c>
      <c r="AD488" s="12" t="str">
        <f aca="false">IF(OR($B488="",P488="",Q488=""),"",IFERROR(IF(OR(INDEX(Matches!$I$2:$I$201,MATCH($A488&amp;"-7",Matches!$J$2:$J$201,0))="Void",INDEX(Matches!$G$2:$G$201,MATCH($A488&amp;"-7",Matches!$J$2:$J$201,0))="",INDEX(Matches!$H$2:$H$201,MATCH($A488&amp;"-7",Matches!$J$2:$J$201,0))=""),"",IF(AND($C488&lt;&gt;"",INDEX(Matches!$F$2:$F$201,MATCH($A488&amp;"-7",Matches!$J$2:$J$201,0))&lt;&gt;"",$C488&gt;=INDEX(Matches!$F$2:$F$201,MATCH($A488&amp;"-7",Matches!$J$2:$J$201,0))),"",IF(AND(P488=INDEX(Matches!$G$2:$G$201,MATCH($A488&amp;"-7",Matches!$J$2:$J$201,0)),Q488=INDEX(Matches!$H$2:$H$201,MATCH($A488&amp;"-7",Matches!$J$2:$J$201,0))),5,IF(SIGN(P488-Q488)&lt;&gt;SIGN(INDEX(Matches!$G$2:$G$201,MATCH($A488&amp;"-7",Matches!$J$2:$J$201,0))-INDEX(Matches!$H$2:$H$201,MATCH($A488&amp;"-7",Matches!$J$2:$J$201,0))),0,IF(P488-Q488=INDEX(Matches!$G$2:$G$201,MATCH($A488&amp;"-7",Matches!$J$2:$J$201,0))-INDEX(Matches!$H$2:$H$201,MATCH($A488&amp;"-7",Matches!$J$2:$J$201,0)),3,2))))),""))</f>
        <v/>
      </c>
      <c r="AE488" s="12" t="str">
        <f aca="false">IF(OR($B488="",R488="",S488=""),"",IFERROR(IF(OR(INDEX(Matches!$I$2:$I$201,MATCH($A488&amp;"-8",Matches!$J$2:$J$201,0))="Void",INDEX(Matches!$G$2:$G$201,MATCH($A488&amp;"-8",Matches!$J$2:$J$201,0))="",INDEX(Matches!$H$2:$H$201,MATCH($A488&amp;"-8",Matches!$J$2:$J$201,0))=""),"",IF(AND($C488&lt;&gt;"",INDEX(Matches!$F$2:$F$201,MATCH($A488&amp;"-8",Matches!$J$2:$J$201,0))&lt;&gt;"",$C488&gt;=INDEX(Matches!$F$2:$F$201,MATCH($A488&amp;"-8",Matches!$J$2:$J$201,0))),"",IF(AND(R488=INDEX(Matches!$G$2:$G$201,MATCH($A488&amp;"-8",Matches!$J$2:$J$201,0)),S488=INDEX(Matches!$H$2:$H$201,MATCH($A488&amp;"-8",Matches!$J$2:$J$201,0))),5,IF(SIGN(R488-S488)&lt;&gt;SIGN(INDEX(Matches!$G$2:$G$201,MATCH($A488&amp;"-8",Matches!$J$2:$J$201,0))-INDEX(Matches!$H$2:$H$201,MATCH($A488&amp;"-8",Matches!$J$2:$J$201,0))),0,IF(R488-S488=INDEX(Matches!$G$2:$G$201,MATCH($A488&amp;"-8",Matches!$J$2:$J$201,0))-INDEX(Matches!$H$2:$H$201,MATCH($A488&amp;"-8",Matches!$J$2:$J$201,0)),3,2))))),""))</f>
        <v/>
      </c>
      <c r="AF488" s="12" t="str">
        <f aca="false">IF(OR($B488="",T488="",U488=""),"",IFERROR(IF(OR(INDEX(Matches!$I$2:$I$201,MATCH($A488&amp;"-9",Matches!$J$2:$J$201,0))="Void",INDEX(Matches!$G$2:$G$201,MATCH($A488&amp;"-9",Matches!$J$2:$J$201,0))="",INDEX(Matches!$H$2:$H$201,MATCH($A488&amp;"-9",Matches!$J$2:$J$201,0))=""),"",IF(AND($C488&lt;&gt;"",INDEX(Matches!$F$2:$F$201,MATCH($A488&amp;"-9",Matches!$J$2:$J$201,0))&lt;&gt;"",$C488&gt;=INDEX(Matches!$F$2:$F$201,MATCH($A488&amp;"-9",Matches!$J$2:$J$201,0))),"",IF(AND(T488=INDEX(Matches!$G$2:$G$201,MATCH($A488&amp;"-9",Matches!$J$2:$J$201,0)),U488=INDEX(Matches!$H$2:$H$201,MATCH($A488&amp;"-9",Matches!$J$2:$J$201,0))),5,IF(SIGN(T488-U488)&lt;&gt;SIGN(INDEX(Matches!$G$2:$G$201,MATCH($A488&amp;"-9",Matches!$J$2:$J$201,0))-INDEX(Matches!$H$2:$H$201,MATCH($A488&amp;"-9",Matches!$J$2:$J$201,0))),0,IF(T488-U488=INDEX(Matches!$G$2:$G$201,MATCH($A488&amp;"-9",Matches!$J$2:$J$201,0))-INDEX(Matches!$H$2:$H$201,MATCH($A488&amp;"-9",Matches!$J$2:$J$201,0)),3,2))))),""))</f>
        <v/>
      </c>
      <c r="AG488" s="12" t="str">
        <f aca="false">IF(OR($B488="",V488="",W488=""),"",IFERROR(IF(OR(INDEX(Matches!$I$2:$I$201,MATCH($A488&amp;"-10",Matches!$J$2:$J$201,0))="Void",INDEX(Matches!$G$2:$G$201,MATCH($A488&amp;"-10",Matches!$J$2:$J$201,0))="",INDEX(Matches!$H$2:$H$201,MATCH($A488&amp;"-10",Matches!$J$2:$J$201,0))=""),"",IF(AND($C488&lt;&gt;"",INDEX(Matches!$F$2:$F$201,MATCH($A488&amp;"-10",Matches!$J$2:$J$201,0))&lt;&gt;"",$C488&gt;=INDEX(Matches!$F$2:$F$201,MATCH($A488&amp;"-10",Matches!$J$2:$J$201,0))),"",IF(AND(V488=INDEX(Matches!$G$2:$G$201,MATCH($A488&amp;"-10",Matches!$J$2:$J$201,0)),W488=INDEX(Matches!$H$2:$H$201,MATCH($A488&amp;"-10",Matches!$J$2:$J$201,0))),5,IF(SIGN(V488-W488)&lt;&gt;SIGN(INDEX(Matches!$G$2:$G$201,MATCH($A488&amp;"-10",Matches!$J$2:$J$201,0))-INDEX(Matches!$H$2:$H$201,MATCH($A488&amp;"-10",Matches!$J$2:$J$201,0))),0,IF(V488-W488=INDEX(Matches!$G$2:$G$201,MATCH($A488&amp;"-10",Matches!$J$2:$J$201,0))-INDEX(Matches!$H$2:$H$201,MATCH($A488&amp;"-10",Matches!$J$2:$J$201,0)),3,2))))),""))</f>
        <v/>
      </c>
      <c r="AH488" s="13" t="str">
        <f aca="false">IF($B488="","",SUM(X488:AG488))</f>
        <v/>
      </c>
      <c r="AI488" s="12" t="str">
        <f aca="false">IF($B488="","",COUNTIF(X488:AG488,5))</f>
        <v/>
      </c>
      <c r="AJ488" s="12" t="str">
        <f aca="false">IF($B488="","",COUNTIF(X488:AG488,"&gt;=2"))</f>
        <v/>
      </c>
      <c r="AK488" s="12" t="str">
        <f aca="false">IF($B488="","",COUNT(X488:AG488))</f>
        <v/>
      </c>
    </row>
    <row r="489" customFormat="false" ht="15" hidden="false" customHeight="false" outlineLevel="0" collapsed="false">
      <c r="A489" s="7"/>
      <c r="B489" s="7"/>
      <c r="C489" s="11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12" t="str">
        <f aca="false">IF(OR($B489="",D489="",E489=""),"",IFERROR(IF(OR(INDEX(Matches!$I$2:$I$201,MATCH($A489&amp;"-1",Matches!$J$2:$J$201,0))="Void",INDEX(Matches!$G$2:$G$201,MATCH($A489&amp;"-1",Matches!$J$2:$J$201,0))="",INDEX(Matches!$H$2:$H$201,MATCH($A489&amp;"-1",Matches!$J$2:$J$201,0))=""),"",IF(AND($C489&lt;&gt;"",INDEX(Matches!$F$2:$F$201,MATCH($A489&amp;"-1",Matches!$J$2:$J$201,0))&lt;&gt;"",$C489&gt;=INDEX(Matches!$F$2:$F$201,MATCH($A489&amp;"-1",Matches!$J$2:$J$201,0))),"",IF(AND(D489=INDEX(Matches!$G$2:$G$201,MATCH($A489&amp;"-1",Matches!$J$2:$J$201,0)),E489=INDEX(Matches!$H$2:$H$201,MATCH($A489&amp;"-1",Matches!$J$2:$J$201,0))),5,IF(SIGN(D489-E489)&lt;&gt;SIGN(INDEX(Matches!$G$2:$G$201,MATCH($A489&amp;"-1",Matches!$J$2:$J$201,0))-INDEX(Matches!$H$2:$H$201,MATCH($A489&amp;"-1",Matches!$J$2:$J$201,0))),0,IF(D489-E489=INDEX(Matches!$G$2:$G$201,MATCH($A489&amp;"-1",Matches!$J$2:$J$201,0))-INDEX(Matches!$H$2:$H$201,MATCH($A489&amp;"-1",Matches!$J$2:$J$201,0)),3,2))))),""))</f>
        <v/>
      </c>
      <c r="Y489" s="12" t="str">
        <f aca="false">IF(OR($B489="",F489="",G489=""),"",IFERROR(IF(OR(INDEX(Matches!$I$2:$I$201,MATCH($A489&amp;"-2",Matches!$J$2:$J$201,0))="Void",INDEX(Matches!$G$2:$G$201,MATCH($A489&amp;"-2",Matches!$J$2:$J$201,0))="",INDEX(Matches!$H$2:$H$201,MATCH($A489&amp;"-2",Matches!$J$2:$J$201,0))=""),"",IF(AND($C489&lt;&gt;"",INDEX(Matches!$F$2:$F$201,MATCH($A489&amp;"-2",Matches!$J$2:$J$201,0))&lt;&gt;"",$C489&gt;=INDEX(Matches!$F$2:$F$201,MATCH($A489&amp;"-2",Matches!$J$2:$J$201,0))),"",IF(AND(F489=INDEX(Matches!$G$2:$G$201,MATCH($A489&amp;"-2",Matches!$J$2:$J$201,0)),G489=INDEX(Matches!$H$2:$H$201,MATCH($A489&amp;"-2",Matches!$J$2:$J$201,0))),5,IF(SIGN(F489-G489)&lt;&gt;SIGN(INDEX(Matches!$G$2:$G$201,MATCH($A489&amp;"-2",Matches!$J$2:$J$201,0))-INDEX(Matches!$H$2:$H$201,MATCH($A489&amp;"-2",Matches!$J$2:$J$201,0))),0,IF(F489-G489=INDEX(Matches!$G$2:$G$201,MATCH($A489&amp;"-2",Matches!$J$2:$J$201,0))-INDEX(Matches!$H$2:$H$201,MATCH($A489&amp;"-2",Matches!$J$2:$J$201,0)),3,2))))),""))</f>
        <v/>
      </c>
      <c r="Z489" s="12" t="str">
        <f aca="false">IF(OR($B489="",H489="",I489=""),"",IFERROR(IF(OR(INDEX(Matches!$I$2:$I$201,MATCH($A489&amp;"-3",Matches!$J$2:$J$201,0))="Void",INDEX(Matches!$G$2:$G$201,MATCH($A489&amp;"-3",Matches!$J$2:$J$201,0))="",INDEX(Matches!$H$2:$H$201,MATCH($A489&amp;"-3",Matches!$J$2:$J$201,0))=""),"",IF(AND($C489&lt;&gt;"",INDEX(Matches!$F$2:$F$201,MATCH($A489&amp;"-3",Matches!$J$2:$J$201,0))&lt;&gt;"",$C489&gt;=INDEX(Matches!$F$2:$F$201,MATCH($A489&amp;"-3",Matches!$J$2:$J$201,0))),"",IF(AND(H489=INDEX(Matches!$G$2:$G$201,MATCH($A489&amp;"-3",Matches!$J$2:$J$201,0)),I489=INDEX(Matches!$H$2:$H$201,MATCH($A489&amp;"-3",Matches!$J$2:$J$201,0))),5,IF(SIGN(H489-I489)&lt;&gt;SIGN(INDEX(Matches!$G$2:$G$201,MATCH($A489&amp;"-3",Matches!$J$2:$J$201,0))-INDEX(Matches!$H$2:$H$201,MATCH($A489&amp;"-3",Matches!$J$2:$J$201,0))),0,IF(H489-I489=INDEX(Matches!$G$2:$G$201,MATCH($A489&amp;"-3",Matches!$J$2:$J$201,0))-INDEX(Matches!$H$2:$H$201,MATCH($A489&amp;"-3",Matches!$J$2:$J$201,0)),3,2))))),""))</f>
        <v/>
      </c>
      <c r="AA489" s="12" t="str">
        <f aca="false">IF(OR($B489="",J489="",K489=""),"",IFERROR(IF(OR(INDEX(Matches!$I$2:$I$201,MATCH($A489&amp;"-4",Matches!$J$2:$J$201,0))="Void",INDEX(Matches!$G$2:$G$201,MATCH($A489&amp;"-4",Matches!$J$2:$J$201,0))="",INDEX(Matches!$H$2:$H$201,MATCH($A489&amp;"-4",Matches!$J$2:$J$201,0))=""),"",IF(AND($C489&lt;&gt;"",INDEX(Matches!$F$2:$F$201,MATCH($A489&amp;"-4",Matches!$J$2:$J$201,0))&lt;&gt;"",$C489&gt;=INDEX(Matches!$F$2:$F$201,MATCH($A489&amp;"-4",Matches!$J$2:$J$201,0))),"",IF(AND(J489=INDEX(Matches!$G$2:$G$201,MATCH($A489&amp;"-4",Matches!$J$2:$J$201,0)),K489=INDEX(Matches!$H$2:$H$201,MATCH($A489&amp;"-4",Matches!$J$2:$J$201,0))),5,IF(SIGN(J489-K489)&lt;&gt;SIGN(INDEX(Matches!$G$2:$G$201,MATCH($A489&amp;"-4",Matches!$J$2:$J$201,0))-INDEX(Matches!$H$2:$H$201,MATCH($A489&amp;"-4",Matches!$J$2:$J$201,0))),0,IF(J489-K489=INDEX(Matches!$G$2:$G$201,MATCH($A489&amp;"-4",Matches!$J$2:$J$201,0))-INDEX(Matches!$H$2:$H$201,MATCH($A489&amp;"-4",Matches!$J$2:$J$201,0)),3,2))))),""))</f>
        <v/>
      </c>
      <c r="AB489" s="12" t="str">
        <f aca="false">IF(OR($B489="",L489="",M489=""),"",IFERROR(IF(OR(INDEX(Matches!$I$2:$I$201,MATCH($A489&amp;"-5",Matches!$J$2:$J$201,0))="Void",INDEX(Matches!$G$2:$G$201,MATCH($A489&amp;"-5",Matches!$J$2:$J$201,0))="",INDEX(Matches!$H$2:$H$201,MATCH($A489&amp;"-5",Matches!$J$2:$J$201,0))=""),"",IF(AND($C489&lt;&gt;"",INDEX(Matches!$F$2:$F$201,MATCH($A489&amp;"-5",Matches!$J$2:$J$201,0))&lt;&gt;"",$C489&gt;=INDEX(Matches!$F$2:$F$201,MATCH($A489&amp;"-5",Matches!$J$2:$J$201,0))),"",IF(AND(L489=INDEX(Matches!$G$2:$G$201,MATCH($A489&amp;"-5",Matches!$J$2:$J$201,0)),M489=INDEX(Matches!$H$2:$H$201,MATCH($A489&amp;"-5",Matches!$J$2:$J$201,0))),5,IF(SIGN(L489-M489)&lt;&gt;SIGN(INDEX(Matches!$G$2:$G$201,MATCH($A489&amp;"-5",Matches!$J$2:$J$201,0))-INDEX(Matches!$H$2:$H$201,MATCH($A489&amp;"-5",Matches!$J$2:$J$201,0))),0,IF(L489-M489=INDEX(Matches!$G$2:$G$201,MATCH($A489&amp;"-5",Matches!$J$2:$J$201,0))-INDEX(Matches!$H$2:$H$201,MATCH($A489&amp;"-5",Matches!$J$2:$J$201,0)),3,2))))),""))</f>
        <v/>
      </c>
      <c r="AC489" s="12" t="str">
        <f aca="false">IF(OR($B489="",N489="",O489=""),"",IFERROR(IF(OR(INDEX(Matches!$I$2:$I$201,MATCH($A489&amp;"-6",Matches!$J$2:$J$201,0))="Void",INDEX(Matches!$G$2:$G$201,MATCH($A489&amp;"-6",Matches!$J$2:$J$201,0))="",INDEX(Matches!$H$2:$H$201,MATCH($A489&amp;"-6",Matches!$J$2:$J$201,0))=""),"",IF(AND($C489&lt;&gt;"",INDEX(Matches!$F$2:$F$201,MATCH($A489&amp;"-6",Matches!$J$2:$J$201,0))&lt;&gt;"",$C489&gt;=INDEX(Matches!$F$2:$F$201,MATCH($A489&amp;"-6",Matches!$J$2:$J$201,0))),"",IF(AND(N489=INDEX(Matches!$G$2:$G$201,MATCH($A489&amp;"-6",Matches!$J$2:$J$201,0)),O489=INDEX(Matches!$H$2:$H$201,MATCH($A489&amp;"-6",Matches!$J$2:$J$201,0))),5,IF(SIGN(N489-O489)&lt;&gt;SIGN(INDEX(Matches!$G$2:$G$201,MATCH($A489&amp;"-6",Matches!$J$2:$J$201,0))-INDEX(Matches!$H$2:$H$201,MATCH($A489&amp;"-6",Matches!$J$2:$J$201,0))),0,IF(N489-O489=INDEX(Matches!$G$2:$G$201,MATCH($A489&amp;"-6",Matches!$J$2:$J$201,0))-INDEX(Matches!$H$2:$H$201,MATCH($A489&amp;"-6",Matches!$J$2:$J$201,0)),3,2))))),""))</f>
        <v/>
      </c>
      <c r="AD489" s="12" t="str">
        <f aca="false">IF(OR($B489="",P489="",Q489=""),"",IFERROR(IF(OR(INDEX(Matches!$I$2:$I$201,MATCH($A489&amp;"-7",Matches!$J$2:$J$201,0))="Void",INDEX(Matches!$G$2:$G$201,MATCH($A489&amp;"-7",Matches!$J$2:$J$201,0))="",INDEX(Matches!$H$2:$H$201,MATCH($A489&amp;"-7",Matches!$J$2:$J$201,0))=""),"",IF(AND($C489&lt;&gt;"",INDEX(Matches!$F$2:$F$201,MATCH($A489&amp;"-7",Matches!$J$2:$J$201,0))&lt;&gt;"",$C489&gt;=INDEX(Matches!$F$2:$F$201,MATCH($A489&amp;"-7",Matches!$J$2:$J$201,0))),"",IF(AND(P489=INDEX(Matches!$G$2:$G$201,MATCH($A489&amp;"-7",Matches!$J$2:$J$201,0)),Q489=INDEX(Matches!$H$2:$H$201,MATCH($A489&amp;"-7",Matches!$J$2:$J$201,0))),5,IF(SIGN(P489-Q489)&lt;&gt;SIGN(INDEX(Matches!$G$2:$G$201,MATCH($A489&amp;"-7",Matches!$J$2:$J$201,0))-INDEX(Matches!$H$2:$H$201,MATCH($A489&amp;"-7",Matches!$J$2:$J$201,0))),0,IF(P489-Q489=INDEX(Matches!$G$2:$G$201,MATCH($A489&amp;"-7",Matches!$J$2:$J$201,0))-INDEX(Matches!$H$2:$H$201,MATCH($A489&amp;"-7",Matches!$J$2:$J$201,0)),3,2))))),""))</f>
        <v/>
      </c>
      <c r="AE489" s="12" t="str">
        <f aca="false">IF(OR($B489="",R489="",S489=""),"",IFERROR(IF(OR(INDEX(Matches!$I$2:$I$201,MATCH($A489&amp;"-8",Matches!$J$2:$J$201,0))="Void",INDEX(Matches!$G$2:$G$201,MATCH($A489&amp;"-8",Matches!$J$2:$J$201,0))="",INDEX(Matches!$H$2:$H$201,MATCH($A489&amp;"-8",Matches!$J$2:$J$201,0))=""),"",IF(AND($C489&lt;&gt;"",INDEX(Matches!$F$2:$F$201,MATCH($A489&amp;"-8",Matches!$J$2:$J$201,0))&lt;&gt;"",$C489&gt;=INDEX(Matches!$F$2:$F$201,MATCH($A489&amp;"-8",Matches!$J$2:$J$201,0))),"",IF(AND(R489=INDEX(Matches!$G$2:$G$201,MATCH($A489&amp;"-8",Matches!$J$2:$J$201,0)),S489=INDEX(Matches!$H$2:$H$201,MATCH($A489&amp;"-8",Matches!$J$2:$J$201,0))),5,IF(SIGN(R489-S489)&lt;&gt;SIGN(INDEX(Matches!$G$2:$G$201,MATCH($A489&amp;"-8",Matches!$J$2:$J$201,0))-INDEX(Matches!$H$2:$H$201,MATCH($A489&amp;"-8",Matches!$J$2:$J$201,0))),0,IF(R489-S489=INDEX(Matches!$G$2:$G$201,MATCH($A489&amp;"-8",Matches!$J$2:$J$201,0))-INDEX(Matches!$H$2:$H$201,MATCH($A489&amp;"-8",Matches!$J$2:$J$201,0)),3,2))))),""))</f>
        <v/>
      </c>
      <c r="AF489" s="12" t="str">
        <f aca="false">IF(OR($B489="",T489="",U489=""),"",IFERROR(IF(OR(INDEX(Matches!$I$2:$I$201,MATCH($A489&amp;"-9",Matches!$J$2:$J$201,0))="Void",INDEX(Matches!$G$2:$G$201,MATCH($A489&amp;"-9",Matches!$J$2:$J$201,0))="",INDEX(Matches!$H$2:$H$201,MATCH($A489&amp;"-9",Matches!$J$2:$J$201,0))=""),"",IF(AND($C489&lt;&gt;"",INDEX(Matches!$F$2:$F$201,MATCH($A489&amp;"-9",Matches!$J$2:$J$201,0))&lt;&gt;"",$C489&gt;=INDEX(Matches!$F$2:$F$201,MATCH($A489&amp;"-9",Matches!$J$2:$J$201,0))),"",IF(AND(T489=INDEX(Matches!$G$2:$G$201,MATCH($A489&amp;"-9",Matches!$J$2:$J$201,0)),U489=INDEX(Matches!$H$2:$H$201,MATCH($A489&amp;"-9",Matches!$J$2:$J$201,0))),5,IF(SIGN(T489-U489)&lt;&gt;SIGN(INDEX(Matches!$G$2:$G$201,MATCH($A489&amp;"-9",Matches!$J$2:$J$201,0))-INDEX(Matches!$H$2:$H$201,MATCH($A489&amp;"-9",Matches!$J$2:$J$201,0))),0,IF(T489-U489=INDEX(Matches!$G$2:$G$201,MATCH($A489&amp;"-9",Matches!$J$2:$J$201,0))-INDEX(Matches!$H$2:$H$201,MATCH($A489&amp;"-9",Matches!$J$2:$J$201,0)),3,2))))),""))</f>
        <v/>
      </c>
      <c r="AG489" s="12" t="str">
        <f aca="false">IF(OR($B489="",V489="",W489=""),"",IFERROR(IF(OR(INDEX(Matches!$I$2:$I$201,MATCH($A489&amp;"-10",Matches!$J$2:$J$201,0))="Void",INDEX(Matches!$G$2:$G$201,MATCH($A489&amp;"-10",Matches!$J$2:$J$201,0))="",INDEX(Matches!$H$2:$H$201,MATCH($A489&amp;"-10",Matches!$J$2:$J$201,0))=""),"",IF(AND($C489&lt;&gt;"",INDEX(Matches!$F$2:$F$201,MATCH($A489&amp;"-10",Matches!$J$2:$J$201,0))&lt;&gt;"",$C489&gt;=INDEX(Matches!$F$2:$F$201,MATCH($A489&amp;"-10",Matches!$J$2:$J$201,0))),"",IF(AND(V489=INDEX(Matches!$G$2:$G$201,MATCH($A489&amp;"-10",Matches!$J$2:$J$201,0)),W489=INDEX(Matches!$H$2:$H$201,MATCH($A489&amp;"-10",Matches!$J$2:$J$201,0))),5,IF(SIGN(V489-W489)&lt;&gt;SIGN(INDEX(Matches!$G$2:$G$201,MATCH($A489&amp;"-10",Matches!$J$2:$J$201,0))-INDEX(Matches!$H$2:$H$201,MATCH($A489&amp;"-10",Matches!$J$2:$J$201,0))),0,IF(V489-W489=INDEX(Matches!$G$2:$G$201,MATCH($A489&amp;"-10",Matches!$J$2:$J$201,0))-INDEX(Matches!$H$2:$H$201,MATCH($A489&amp;"-10",Matches!$J$2:$J$201,0)),3,2))))),""))</f>
        <v/>
      </c>
      <c r="AH489" s="13" t="str">
        <f aca="false">IF($B489="","",SUM(X489:AG489))</f>
        <v/>
      </c>
      <c r="AI489" s="12" t="str">
        <f aca="false">IF($B489="","",COUNTIF(X489:AG489,5))</f>
        <v/>
      </c>
      <c r="AJ489" s="12" t="str">
        <f aca="false">IF($B489="","",COUNTIF(X489:AG489,"&gt;=2"))</f>
        <v/>
      </c>
      <c r="AK489" s="12" t="str">
        <f aca="false">IF($B489="","",COUNT(X489:AG489))</f>
        <v/>
      </c>
    </row>
    <row r="490" customFormat="false" ht="15" hidden="false" customHeight="false" outlineLevel="0" collapsed="false">
      <c r="A490" s="7"/>
      <c r="B490" s="7"/>
      <c r="C490" s="11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12" t="str">
        <f aca="false">IF(OR($B490="",D490="",E490=""),"",IFERROR(IF(OR(INDEX(Matches!$I$2:$I$201,MATCH($A490&amp;"-1",Matches!$J$2:$J$201,0))="Void",INDEX(Matches!$G$2:$G$201,MATCH($A490&amp;"-1",Matches!$J$2:$J$201,0))="",INDEX(Matches!$H$2:$H$201,MATCH($A490&amp;"-1",Matches!$J$2:$J$201,0))=""),"",IF(AND($C490&lt;&gt;"",INDEX(Matches!$F$2:$F$201,MATCH($A490&amp;"-1",Matches!$J$2:$J$201,0))&lt;&gt;"",$C490&gt;=INDEX(Matches!$F$2:$F$201,MATCH($A490&amp;"-1",Matches!$J$2:$J$201,0))),"",IF(AND(D490=INDEX(Matches!$G$2:$G$201,MATCH($A490&amp;"-1",Matches!$J$2:$J$201,0)),E490=INDEX(Matches!$H$2:$H$201,MATCH($A490&amp;"-1",Matches!$J$2:$J$201,0))),5,IF(SIGN(D490-E490)&lt;&gt;SIGN(INDEX(Matches!$G$2:$G$201,MATCH($A490&amp;"-1",Matches!$J$2:$J$201,0))-INDEX(Matches!$H$2:$H$201,MATCH($A490&amp;"-1",Matches!$J$2:$J$201,0))),0,IF(D490-E490=INDEX(Matches!$G$2:$G$201,MATCH($A490&amp;"-1",Matches!$J$2:$J$201,0))-INDEX(Matches!$H$2:$H$201,MATCH($A490&amp;"-1",Matches!$J$2:$J$201,0)),3,2))))),""))</f>
        <v/>
      </c>
      <c r="Y490" s="12" t="str">
        <f aca="false">IF(OR($B490="",F490="",G490=""),"",IFERROR(IF(OR(INDEX(Matches!$I$2:$I$201,MATCH($A490&amp;"-2",Matches!$J$2:$J$201,0))="Void",INDEX(Matches!$G$2:$G$201,MATCH($A490&amp;"-2",Matches!$J$2:$J$201,0))="",INDEX(Matches!$H$2:$H$201,MATCH($A490&amp;"-2",Matches!$J$2:$J$201,0))=""),"",IF(AND($C490&lt;&gt;"",INDEX(Matches!$F$2:$F$201,MATCH($A490&amp;"-2",Matches!$J$2:$J$201,0))&lt;&gt;"",$C490&gt;=INDEX(Matches!$F$2:$F$201,MATCH($A490&amp;"-2",Matches!$J$2:$J$201,0))),"",IF(AND(F490=INDEX(Matches!$G$2:$G$201,MATCH($A490&amp;"-2",Matches!$J$2:$J$201,0)),G490=INDEX(Matches!$H$2:$H$201,MATCH($A490&amp;"-2",Matches!$J$2:$J$201,0))),5,IF(SIGN(F490-G490)&lt;&gt;SIGN(INDEX(Matches!$G$2:$G$201,MATCH($A490&amp;"-2",Matches!$J$2:$J$201,0))-INDEX(Matches!$H$2:$H$201,MATCH($A490&amp;"-2",Matches!$J$2:$J$201,0))),0,IF(F490-G490=INDEX(Matches!$G$2:$G$201,MATCH($A490&amp;"-2",Matches!$J$2:$J$201,0))-INDEX(Matches!$H$2:$H$201,MATCH($A490&amp;"-2",Matches!$J$2:$J$201,0)),3,2))))),""))</f>
        <v/>
      </c>
      <c r="Z490" s="12" t="str">
        <f aca="false">IF(OR($B490="",H490="",I490=""),"",IFERROR(IF(OR(INDEX(Matches!$I$2:$I$201,MATCH($A490&amp;"-3",Matches!$J$2:$J$201,0))="Void",INDEX(Matches!$G$2:$G$201,MATCH($A490&amp;"-3",Matches!$J$2:$J$201,0))="",INDEX(Matches!$H$2:$H$201,MATCH($A490&amp;"-3",Matches!$J$2:$J$201,0))=""),"",IF(AND($C490&lt;&gt;"",INDEX(Matches!$F$2:$F$201,MATCH($A490&amp;"-3",Matches!$J$2:$J$201,0))&lt;&gt;"",$C490&gt;=INDEX(Matches!$F$2:$F$201,MATCH($A490&amp;"-3",Matches!$J$2:$J$201,0))),"",IF(AND(H490=INDEX(Matches!$G$2:$G$201,MATCH($A490&amp;"-3",Matches!$J$2:$J$201,0)),I490=INDEX(Matches!$H$2:$H$201,MATCH($A490&amp;"-3",Matches!$J$2:$J$201,0))),5,IF(SIGN(H490-I490)&lt;&gt;SIGN(INDEX(Matches!$G$2:$G$201,MATCH($A490&amp;"-3",Matches!$J$2:$J$201,0))-INDEX(Matches!$H$2:$H$201,MATCH($A490&amp;"-3",Matches!$J$2:$J$201,0))),0,IF(H490-I490=INDEX(Matches!$G$2:$G$201,MATCH($A490&amp;"-3",Matches!$J$2:$J$201,0))-INDEX(Matches!$H$2:$H$201,MATCH($A490&amp;"-3",Matches!$J$2:$J$201,0)),3,2))))),""))</f>
        <v/>
      </c>
      <c r="AA490" s="12" t="str">
        <f aca="false">IF(OR($B490="",J490="",K490=""),"",IFERROR(IF(OR(INDEX(Matches!$I$2:$I$201,MATCH($A490&amp;"-4",Matches!$J$2:$J$201,0))="Void",INDEX(Matches!$G$2:$G$201,MATCH($A490&amp;"-4",Matches!$J$2:$J$201,0))="",INDEX(Matches!$H$2:$H$201,MATCH($A490&amp;"-4",Matches!$J$2:$J$201,0))=""),"",IF(AND($C490&lt;&gt;"",INDEX(Matches!$F$2:$F$201,MATCH($A490&amp;"-4",Matches!$J$2:$J$201,0))&lt;&gt;"",$C490&gt;=INDEX(Matches!$F$2:$F$201,MATCH($A490&amp;"-4",Matches!$J$2:$J$201,0))),"",IF(AND(J490=INDEX(Matches!$G$2:$G$201,MATCH($A490&amp;"-4",Matches!$J$2:$J$201,0)),K490=INDEX(Matches!$H$2:$H$201,MATCH($A490&amp;"-4",Matches!$J$2:$J$201,0))),5,IF(SIGN(J490-K490)&lt;&gt;SIGN(INDEX(Matches!$G$2:$G$201,MATCH($A490&amp;"-4",Matches!$J$2:$J$201,0))-INDEX(Matches!$H$2:$H$201,MATCH($A490&amp;"-4",Matches!$J$2:$J$201,0))),0,IF(J490-K490=INDEX(Matches!$G$2:$G$201,MATCH($A490&amp;"-4",Matches!$J$2:$J$201,0))-INDEX(Matches!$H$2:$H$201,MATCH($A490&amp;"-4",Matches!$J$2:$J$201,0)),3,2))))),""))</f>
        <v/>
      </c>
      <c r="AB490" s="12" t="str">
        <f aca="false">IF(OR($B490="",L490="",M490=""),"",IFERROR(IF(OR(INDEX(Matches!$I$2:$I$201,MATCH($A490&amp;"-5",Matches!$J$2:$J$201,0))="Void",INDEX(Matches!$G$2:$G$201,MATCH($A490&amp;"-5",Matches!$J$2:$J$201,0))="",INDEX(Matches!$H$2:$H$201,MATCH($A490&amp;"-5",Matches!$J$2:$J$201,0))=""),"",IF(AND($C490&lt;&gt;"",INDEX(Matches!$F$2:$F$201,MATCH($A490&amp;"-5",Matches!$J$2:$J$201,0))&lt;&gt;"",$C490&gt;=INDEX(Matches!$F$2:$F$201,MATCH($A490&amp;"-5",Matches!$J$2:$J$201,0))),"",IF(AND(L490=INDEX(Matches!$G$2:$G$201,MATCH($A490&amp;"-5",Matches!$J$2:$J$201,0)),M490=INDEX(Matches!$H$2:$H$201,MATCH($A490&amp;"-5",Matches!$J$2:$J$201,0))),5,IF(SIGN(L490-M490)&lt;&gt;SIGN(INDEX(Matches!$G$2:$G$201,MATCH($A490&amp;"-5",Matches!$J$2:$J$201,0))-INDEX(Matches!$H$2:$H$201,MATCH($A490&amp;"-5",Matches!$J$2:$J$201,0))),0,IF(L490-M490=INDEX(Matches!$G$2:$G$201,MATCH($A490&amp;"-5",Matches!$J$2:$J$201,0))-INDEX(Matches!$H$2:$H$201,MATCH($A490&amp;"-5",Matches!$J$2:$J$201,0)),3,2))))),""))</f>
        <v/>
      </c>
      <c r="AC490" s="12" t="str">
        <f aca="false">IF(OR($B490="",N490="",O490=""),"",IFERROR(IF(OR(INDEX(Matches!$I$2:$I$201,MATCH($A490&amp;"-6",Matches!$J$2:$J$201,0))="Void",INDEX(Matches!$G$2:$G$201,MATCH($A490&amp;"-6",Matches!$J$2:$J$201,0))="",INDEX(Matches!$H$2:$H$201,MATCH($A490&amp;"-6",Matches!$J$2:$J$201,0))=""),"",IF(AND($C490&lt;&gt;"",INDEX(Matches!$F$2:$F$201,MATCH($A490&amp;"-6",Matches!$J$2:$J$201,0))&lt;&gt;"",$C490&gt;=INDEX(Matches!$F$2:$F$201,MATCH($A490&amp;"-6",Matches!$J$2:$J$201,0))),"",IF(AND(N490=INDEX(Matches!$G$2:$G$201,MATCH($A490&amp;"-6",Matches!$J$2:$J$201,0)),O490=INDEX(Matches!$H$2:$H$201,MATCH($A490&amp;"-6",Matches!$J$2:$J$201,0))),5,IF(SIGN(N490-O490)&lt;&gt;SIGN(INDEX(Matches!$G$2:$G$201,MATCH($A490&amp;"-6",Matches!$J$2:$J$201,0))-INDEX(Matches!$H$2:$H$201,MATCH($A490&amp;"-6",Matches!$J$2:$J$201,0))),0,IF(N490-O490=INDEX(Matches!$G$2:$G$201,MATCH($A490&amp;"-6",Matches!$J$2:$J$201,0))-INDEX(Matches!$H$2:$H$201,MATCH($A490&amp;"-6",Matches!$J$2:$J$201,0)),3,2))))),""))</f>
        <v/>
      </c>
      <c r="AD490" s="12" t="str">
        <f aca="false">IF(OR($B490="",P490="",Q490=""),"",IFERROR(IF(OR(INDEX(Matches!$I$2:$I$201,MATCH($A490&amp;"-7",Matches!$J$2:$J$201,0))="Void",INDEX(Matches!$G$2:$G$201,MATCH($A490&amp;"-7",Matches!$J$2:$J$201,0))="",INDEX(Matches!$H$2:$H$201,MATCH($A490&amp;"-7",Matches!$J$2:$J$201,0))=""),"",IF(AND($C490&lt;&gt;"",INDEX(Matches!$F$2:$F$201,MATCH($A490&amp;"-7",Matches!$J$2:$J$201,0))&lt;&gt;"",$C490&gt;=INDEX(Matches!$F$2:$F$201,MATCH($A490&amp;"-7",Matches!$J$2:$J$201,0))),"",IF(AND(P490=INDEX(Matches!$G$2:$G$201,MATCH($A490&amp;"-7",Matches!$J$2:$J$201,0)),Q490=INDEX(Matches!$H$2:$H$201,MATCH($A490&amp;"-7",Matches!$J$2:$J$201,0))),5,IF(SIGN(P490-Q490)&lt;&gt;SIGN(INDEX(Matches!$G$2:$G$201,MATCH($A490&amp;"-7",Matches!$J$2:$J$201,0))-INDEX(Matches!$H$2:$H$201,MATCH($A490&amp;"-7",Matches!$J$2:$J$201,0))),0,IF(P490-Q490=INDEX(Matches!$G$2:$G$201,MATCH($A490&amp;"-7",Matches!$J$2:$J$201,0))-INDEX(Matches!$H$2:$H$201,MATCH($A490&amp;"-7",Matches!$J$2:$J$201,0)),3,2))))),""))</f>
        <v/>
      </c>
      <c r="AE490" s="12" t="str">
        <f aca="false">IF(OR($B490="",R490="",S490=""),"",IFERROR(IF(OR(INDEX(Matches!$I$2:$I$201,MATCH($A490&amp;"-8",Matches!$J$2:$J$201,0))="Void",INDEX(Matches!$G$2:$G$201,MATCH($A490&amp;"-8",Matches!$J$2:$J$201,0))="",INDEX(Matches!$H$2:$H$201,MATCH($A490&amp;"-8",Matches!$J$2:$J$201,0))=""),"",IF(AND($C490&lt;&gt;"",INDEX(Matches!$F$2:$F$201,MATCH($A490&amp;"-8",Matches!$J$2:$J$201,0))&lt;&gt;"",$C490&gt;=INDEX(Matches!$F$2:$F$201,MATCH($A490&amp;"-8",Matches!$J$2:$J$201,0))),"",IF(AND(R490=INDEX(Matches!$G$2:$G$201,MATCH($A490&amp;"-8",Matches!$J$2:$J$201,0)),S490=INDEX(Matches!$H$2:$H$201,MATCH($A490&amp;"-8",Matches!$J$2:$J$201,0))),5,IF(SIGN(R490-S490)&lt;&gt;SIGN(INDEX(Matches!$G$2:$G$201,MATCH($A490&amp;"-8",Matches!$J$2:$J$201,0))-INDEX(Matches!$H$2:$H$201,MATCH($A490&amp;"-8",Matches!$J$2:$J$201,0))),0,IF(R490-S490=INDEX(Matches!$G$2:$G$201,MATCH($A490&amp;"-8",Matches!$J$2:$J$201,0))-INDEX(Matches!$H$2:$H$201,MATCH($A490&amp;"-8",Matches!$J$2:$J$201,0)),3,2))))),""))</f>
        <v/>
      </c>
      <c r="AF490" s="12" t="str">
        <f aca="false">IF(OR($B490="",T490="",U490=""),"",IFERROR(IF(OR(INDEX(Matches!$I$2:$I$201,MATCH($A490&amp;"-9",Matches!$J$2:$J$201,0))="Void",INDEX(Matches!$G$2:$G$201,MATCH($A490&amp;"-9",Matches!$J$2:$J$201,0))="",INDEX(Matches!$H$2:$H$201,MATCH($A490&amp;"-9",Matches!$J$2:$J$201,0))=""),"",IF(AND($C490&lt;&gt;"",INDEX(Matches!$F$2:$F$201,MATCH($A490&amp;"-9",Matches!$J$2:$J$201,0))&lt;&gt;"",$C490&gt;=INDEX(Matches!$F$2:$F$201,MATCH($A490&amp;"-9",Matches!$J$2:$J$201,0))),"",IF(AND(T490=INDEX(Matches!$G$2:$G$201,MATCH($A490&amp;"-9",Matches!$J$2:$J$201,0)),U490=INDEX(Matches!$H$2:$H$201,MATCH($A490&amp;"-9",Matches!$J$2:$J$201,0))),5,IF(SIGN(T490-U490)&lt;&gt;SIGN(INDEX(Matches!$G$2:$G$201,MATCH($A490&amp;"-9",Matches!$J$2:$J$201,0))-INDEX(Matches!$H$2:$H$201,MATCH($A490&amp;"-9",Matches!$J$2:$J$201,0))),0,IF(T490-U490=INDEX(Matches!$G$2:$G$201,MATCH($A490&amp;"-9",Matches!$J$2:$J$201,0))-INDEX(Matches!$H$2:$H$201,MATCH($A490&amp;"-9",Matches!$J$2:$J$201,0)),3,2))))),""))</f>
        <v/>
      </c>
      <c r="AG490" s="12" t="str">
        <f aca="false">IF(OR($B490="",V490="",W490=""),"",IFERROR(IF(OR(INDEX(Matches!$I$2:$I$201,MATCH($A490&amp;"-10",Matches!$J$2:$J$201,0))="Void",INDEX(Matches!$G$2:$G$201,MATCH($A490&amp;"-10",Matches!$J$2:$J$201,0))="",INDEX(Matches!$H$2:$H$201,MATCH($A490&amp;"-10",Matches!$J$2:$J$201,0))=""),"",IF(AND($C490&lt;&gt;"",INDEX(Matches!$F$2:$F$201,MATCH($A490&amp;"-10",Matches!$J$2:$J$201,0))&lt;&gt;"",$C490&gt;=INDEX(Matches!$F$2:$F$201,MATCH($A490&amp;"-10",Matches!$J$2:$J$201,0))),"",IF(AND(V490=INDEX(Matches!$G$2:$G$201,MATCH($A490&amp;"-10",Matches!$J$2:$J$201,0)),W490=INDEX(Matches!$H$2:$H$201,MATCH($A490&amp;"-10",Matches!$J$2:$J$201,0))),5,IF(SIGN(V490-W490)&lt;&gt;SIGN(INDEX(Matches!$G$2:$G$201,MATCH($A490&amp;"-10",Matches!$J$2:$J$201,0))-INDEX(Matches!$H$2:$H$201,MATCH($A490&amp;"-10",Matches!$J$2:$J$201,0))),0,IF(V490-W490=INDEX(Matches!$G$2:$G$201,MATCH($A490&amp;"-10",Matches!$J$2:$J$201,0))-INDEX(Matches!$H$2:$H$201,MATCH($A490&amp;"-10",Matches!$J$2:$J$201,0)),3,2))))),""))</f>
        <v/>
      </c>
      <c r="AH490" s="13" t="str">
        <f aca="false">IF($B490="","",SUM(X490:AG490))</f>
        <v/>
      </c>
      <c r="AI490" s="12" t="str">
        <f aca="false">IF($B490="","",COUNTIF(X490:AG490,5))</f>
        <v/>
      </c>
      <c r="AJ490" s="12" t="str">
        <f aca="false">IF($B490="","",COUNTIF(X490:AG490,"&gt;=2"))</f>
        <v/>
      </c>
      <c r="AK490" s="12" t="str">
        <f aca="false">IF($B490="","",COUNT(X490:AG490))</f>
        <v/>
      </c>
    </row>
    <row r="491" customFormat="false" ht="15" hidden="false" customHeight="false" outlineLevel="0" collapsed="false">
      <c r="A491" s="7"/>
      <c r="B491" s="7"/>
      <c r="C491" s="11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12" t="str">
        <f aca="false">IF(OR($B491="",D491="",E491=""),"",IFERROR(IF(OR(INDEX(Matches!$I$2:$I$201,MATCH($A491&amp;"-1",Matches!$J$2:$J$201,0))="Void",INDEX(Matches!$G$2:$G$201,MATCH($A491&amp;"-1",Matches!$J$2:$J$201,0))="",INDEX(Matches!$H$2:$H$201,MATCH($A491&amp;"-1",Matches!$J$2:$J$201,0))=""),"",IF(AND($C491&lt;&gt;"",INDEX(Matches!$F$2:$F$201,MATCH($A491&amp;"-1",Matches!$J$2:$J$201,0))&lt;&gt;"",$C491&gt;=INDEX(Matches!$F$2:$F$201,MATCH($A491&amp;"-1",Matches!$J$2:$J$201,0))),"",IF(AND(D491=INDEX(Matches!$G$2:$G$201,MATCH($A491&amp;"-1",Matches!$J$2:$J$201,0)),E491=INDEX(Matches!$H$2:$H$201,MATCH($A491&amp;"-1",Matches!$J$2:$J$201,0))),5,IF(SIGN(D491-E491)&lt;&gt;SIGN(INDEX(Matches!$G$2:$G$201,MATCH($A491&amp;"-1",Matches!$J$2:$J$201,0))-INDEX(Matches!$H$2:$H$201,MATCH($A491&amp;"-1",Matches!$J$2:$J$201,0))),0,IF(D491-E491=INDEX(Matches!$G$2:$G$201,MATCH($A491&amp;"-1",Matches!$J$2:$J$201,0))-INDEX(Matches!$H$2:$H$201,MATCH($A491&amp;"-1",Matches!$J$2:$J$201,0)),3,2))))),""))</f>
        <v/>
      </c>
      <c r="Y491" s="12" t="str">
        <f aca="false">IF(OR($B491="",F491="",G491=""),"",IFERROR(IF(OR(INDEX(Matches!$I$2:$I$201,MATCH($A491&amp;"-2",Matches!$J$2:$J$201,0))="Void",INDEX(Matches!$G$2:$G$201,MATCH($A491&amp;"-2",Matches!$J$2:$J$201,0))="",INDEX(Matches!$H$2:$H$201,MATCH($A491&amp;"-2",Matches!$J$2:$J$201,0))=""),"",IF(AND($C491&lt;&gt;"",INDEX(Matches!$F$2:$F$201,MATCH($A491&amp;"-2",Matches!$J$2:$J$201,0))&lt;&gt;"",$C491&gt;=INDEX(Matches!$F$2:$F$201,MATCH($A491&amp;"-2",Matches!$J$2:$J$201,0))),"",IF(AND(F491=INDEX(Matches!$G$2:$G$201,MATCH($A491&amp;"-2",Matches!$J$2:$J$201,0)),G491=INDEX(Matches!$H$2:$H$201,MATCH($A491&amp;"-2",Matches!$J$2:$J$201,0))),5,IF(SIGN(F491-G491)&lt;&gt;SIGN(INDEX(Matches!$G$2:$G$201,MATCH($A491&amp;"-2",Matches!$J$2:$J$201,0))-INDEX(Matches!$H$2:$H$201,MATCH($A491&amp;"-2",Matches!$J$2:$J$201,0))),0,IF(F491-G491=INDEX(Matches!$G$2:$G$201,MATCH($A491&amp;"-2",Matches!$J$2:$J$201,0))-INDEX(Matches!$H$2:$H$201,MATCH($A491&amp;"-2",Matches!$J$2:$J$201,0)),3,2))))),""))</f>
        <v/>
      </c>
      <c r="Z491" s="12" t="str">
        <f aca="false">IF(OR($B491="",H491="",I491=""),"",IFERROR(IF(OR(INDEX(Matches!$I$2:$I$201,MATCH($A491&amp;"-3",Matches!$J$2:$J$201,0))="Void",INDEX(Matches!$G$2:$G$201,MATCH($A491&amp;"-3",Matches!$J$2:$J$201,0))="",INDEX(Matches!$H$2:$H$201,MATCH($A491&amp;"-3",Matches!$J$2:$J$201,0))=""),"",IF(AND($C491&lt;&gt;"",INDEX(Matches!$F$2:$F$201,MATCH($A491&amp;"-3",Matches!$J$2:$J$201,0))&lt;&gt;"",$C491&gt;=INDEX(Matches!$F$2:$F$201,MATCH($A491&amp;"-3",Matches!$J$2:$J$201,0))),"",IF(AND(H491=INDEX(Matches!$G$2:$G$201,MATCH($A491&amp;"-3",Matches!$J$2:$J$201,0)),I491=INDEX(Matches!$H$2:$H$201,MATCH($A491&amp;"-3",Matches!$J$2:$J$201,0))),5,IF(SIGN(H491-I491)&lt;&gt;SIGN(INDEX(Matches!$G$2:$G$201,MATCH($A491&amp;"-3",Matches!$J$2:$J$201,0))-INDEX(Matches!$H$2:$H$201,MATCH($A491&amp;"-3",Matches!$J$2:$J$201,0))),0,IF(H491-I491=INDEX(Matches!$G$2:$G$201,MATCH($A491&amp;"-3",Matches!$J$2:$J$201,0))-INDEX(Matches!$H$2:$H$201,MATCH($A491&amp;"-3",Matches!$J$2:$J$201,0)),3,2))))),""))</f>
        <v/>
      </c>
      <c r="AA491" s="12" t="str">
        <f aca="false">IF(OR($B491="",J491="",K491=""),"",IFERROR(IF(OR(INDEX(Matches!$I$2:$I$201,MATCH($A491&amp;"-4",Matches!$J$2:$J$201,0))="Void",INDEX(Matches!$G$2:$G$201,MATCH($A491&amp;"-4",Matches!$J$2:$J$201,0))="",INDEX(Matches!$H$2:$H$201,MATCH($A491&amp;"-4",Matches!$J$2:$J$201,0))=""),"",IF(AND($C491&lt;&gt;"",INDEX(Matches!$F$2:$F$201,MATCH($A491&amp;"-4",Matches!$J$2:$J$201,0))&lt;&gt;"",$C491&gt;=INDEX(Matches!$F$2:$F$201,MATCH($A491&amp;"-4",Matches!$J$2:$J$201,0))),"",IF(AND(J491=INDEX(Matches!$G$2:$G$201,MATCH($A491&amp;"-4",Matches!$J$2:$J$201,0)),K491=INDEX(Matches!$H$2:$H$201,MATCH($A491&amp;"-4",Matches!$J$2:$J$201,0))),5,IF(SIGN(J491-K491)&lt;&gt;SIGN(INDEX(Matches!$G$2:$G$201,MATCH($A491&amp;"-4",Matches!$J$2:$J$201,0))-INDEX(Matches!$H$2:$H$201,MATCH($A491&amp;"-4",Matches!$J$2:$J$201,0))),0,IF(J491-K491=INDEX(Matches!$G$2:$G$201,MATCH($A491&amp;"-4",Matches!$J$2:$J$201,0))-INDEX(Matches!$H$2:$H$201,MATCH($A491&amp;"-4",Matches!$J$2:$J$201,0)),3,2))))),""))</f>
        <v/>
      </c>
      <c r="AB491" s="12" t="str">
        <f aca="false">IF(OR($B491="",L491="",M491=""),"",IFERROR(IF(OR(INDEX(Matches!$I$2:$I$201,MATCH($A491&amp;"-5",Matches!$J$2:$J$201,0))="Void",INDEX(Matches!$G$2:$G$201,MATCH($A491&amp;"-5",Matches!$J$2:$J$201,0))="",INDEX(Matches!$H$2:$H$201,MATCH($A491&amp;"-5",Matches!$J$2:$J$201,0))=""),"",IF(AND($C491&lt;&gt;"",INDEX(Matches!$F$2:$F$201,MATCH($A491&amp;"-5",Matches!$J$2:$J$201,0))&lt;&gt;"",$C491&gt;=INDEX(Matches!$F$2:$F$201,MATCH($A491&amp;"-5",Matches!$J$2:$J$201,0))),"",IF(AND(L491=INDEX(Matches!$G$2:$G$201,MATCH($A491&amp;"-5",Matches!$J$2:$J$201,0)),M491=INDEX(Matches!$H$2:$H$201,MATCH($A491&amp;"-5",Matches!$J$2:$J$201,0))),5,IF(SIGN(L491-M491)&lt;&gt;SIGN(INDEX(Matches!$G$2:$G$201,MATCH($A491&amp;"-5",Matches!$J$2:$J$201,0))-INDEX(Matches!$H$2:$H$201,MATCH($A491&amp;"-5",Matches!$J$2:$J$201,0))),0,IF(L491-M491=INDEX(Matches!$G$2:$G$201,MATCH($A491&amp;"-5",Matches!$J$2:$J$201,0))-INDEX(Matches!$H$2:$H$201,MATCH($A491&amp;"-5",Matches!$J$2:$J$201,0)),3,2))))),""))</f>
        <v/>
      </c>
      <c r="AC491" s="12" t="str">
        <f aca="false">IF(OR($B491="",N491="",O491=""),"",IFERROR(IF(OR(INDEX(Matches!$I$2:$I$201,MATCH($A491&amp;"-6",Matches!$J$2:$J$201,0))="Void",INDEX(Matches!$G$2:$G$201,MATCH($A491&amp;"-6",Matches!$J$2:$J$201,0))="",INDEX(Matches!$H$2:$H$201,MATCH($A491&amp;"-6",Matches!$J$2:$J$201,0))=""),"",IF(AND($C491&lt;&gt;"",INDEX(Matches!$F$2:$F$201,MATCH($A491&amp;"-6",Matches!$J$2:$J$201,0))&lt;&gt;"",$C491&gt;=INDEX(Matches!$F$2:$F$201,MATCH($A491&amp;"-6",Matches!$J$2:$J$201,0))),"",IF(AND(N491=INDEX(Matches!$G$2:$G$201,MATCH($A491&amp;"-6",Matches!$J$2:$J$201,0)),O491=INDEX(Matches!$H$2:$H$201,MATCH($A491&amp;"-6",Matches!$J$2:$J$201,0))),5,IF(SIGN(N491-O491)&lt;&gt;SIGN(INDEX(Matches!$G$2:$G$201,MATCH($A491&amp;"-6",Matches!$J$2:$J$201,0))-INDEX(Matches!$H$2:$H$201,MATCH($A491&amp;"-6",Matches!$J$2:$J$201,0))),0,IF(N491-O491=INDEX(Matches!$G$2:$G$201,MATCH($A491&amp;"-6",Matches!$J$2:$J$201,0))-INDEX(Matches!$H$2:$H$201,MATCH($A491&amp;"-6",Matches!$J$2:$J$201,0)),3,2))))),""))</f>
        <v/>
      </c>
      <c r="AD491" s="12" t="str">
        <f aca="false">IF(OR($B491="",P491="",Q491=""),"",IFERROR(IF(OR(INDEX(Matches!$I$2:$I$201,MATCH($A491&amp;"-7",Matches!$J$2:$J$201,0))="Void",INDEX(Matches!$G$2:$G$201,MATCH($A491&amp;"-7",Matches!$J$2:$J$201,0))="",INDEX(Matches!$H$2:$H$201,MATCH($A491&amp;"-7",Matches!$J$2:$J$201,0))=""),"",IF(AND($C491&lt;&gt;"",INDEX(Matches!$F$2:$F$201,MATCH($A491&amp;"-7",Matches!$J$2:$J$201,0))&lt;&gt;"",$C491&gt;=INDEX(Matches!$F$2:$F$201,MATCH($A491&amp;"-7",Matches!$J$2:$J$201,0))),"",IF(AND(P491=INDEX(Matches!$G$2:$G$201,MATCH($A491&amp;"-7",Matches!$J$2:$J$201,0)),Q491=INDEX(Matches!$H$2:$H$201,MATCH($A491&amp;"-7",Matches!$J$2:$J$201,0))),5,IF(SIGN(P491-Q491)&lt;&gt;SIGN(INDEX(Matches!$G$2:$G$201,MATCH($A491&amp;"-7",Matches!$J$2:$J$201,0))-INDEX(Matches!$H$2:$H$201,MATCH($A491&amp;"-7",Matches!$J$2:$J$201,0))),0,IF(P491-Q491=INDEX(Matches!$G$2:$G$201,MATCH($A491&amp;"-7",Matches!$J$2:$J$201,0))-INDEX(Matches!$H$2:$H$201,MATCH($A491&amp;"-7",Matches!$J$2:$J$201,0)),3,2))))),""))</f>
        <v/>
      </c>
      <c r="AE491" s="12" t="str">
        <f aca="false">IF(OR($B491="",R491="",S491=""),"",IFERROR(IF(OR(INDEX(Matches!$I$2:$I$201,MATCH($A491&amp;"-8",Matches!$J$2:$J$201,0))="Void",INDEX(Matches!$G$2:$G$201,MATCH($A491&amp;"-8",Matches!$J$2:$J$201,0))="",INDEX(Matches!$H$2:$H$201,MATCH($A491&amp;"-8",Matches!$J$2:$J$201,0))=""),"",IF(AND($C491&lt;&gt;"",INDEX(Matches!$F$2:$F$201,MATCH($A491&amp;"-8",Matches!$J$2:$J$201,0))&lt;&gt;"",$C491&gt;=INDEX(Matches!$F$2:$F$201,MATCH($A491&amp;"-8",Matches!$J$2:$J$201,0))),"",IF(AND(R491=INDEX(Matches!$G$2:$G$201,MATCH($A491&amp;"-8",Matches!$J$2:$J$201,0)),S491=INDEX(Matches!$H$2:$H$201,MATCH($A491&amp;"-8",Matches!$J$2:$J$201,0))),5,IF(SIGN(R491-S491)&lt;&gt;SIGN(INDEX(Matches!$G$2:$G$201,MATCH($A491&amp;"-8",Matches!$J$2:$J$201,0))-INDEX(Matches!$H$2:$H$201,MATCH($A491&amp;"-8",Matches!$J$2:$J$201,0))),0,IF(R491-S491=INDEX(Matches!$G$2:$G$201,MATCH($A491&amp;"-8",Matches!$J$2:$J$201,0))-INDEX(Matches!$H$2:$H$201,MATCH($A491&amp;"-8",Matches!$J$2:$J$201,0)),3,2))))),""))</f>
        <v/>
      </c>
      <c r="AF491" s="12" t="str">
        <f aca="false">IF(OR($B491="",T491="",U491=""),"",IFERROR(IF(OR(INDEX(Matches!$I$2:$I$201,MATCH($A491&amp;"-9",Matches!$J$2:$J$201,0))="Void",INDEX(Matches!$G$2:$G$201,MATCH($A491&amp;"-9",Matches!$J$2:$J$201,0))="",INDEX(Matches!$H$2:$H$201,MATCH($A491&amp;"-9",Matches!$J$2:$J$201,0))=""),"",IF(AND($C491&lt;&gt;"",INDEX(Matches!$F$2:$F$201,MATCH($A491&amp;"-9",Matches!$J$2:$J$201,0))&lt;&gt;"",$C491&gt;=INDEX(Matches!$F$2:$F$201,MATCH($A491&amp;"-9",Matches!$J$2:$J$201,0))),"",IF(AND(T491=INDEX(Matches!$G$2:$G$201,MATCH($A491&amp;"-9",Matches!$J$2:$J$201,0)),U491=INDEX(Matches!$H$2:$H$201,MATCH($A491&amp;"-9",Matches!$J$2:$J$201,0))),5,IF(SIGN(T491-U491)&lt;&gt;SIGN(INDEX(Matches!$G$2:$G$201,MATCH($A491&amp;"-9",Matches!$J$2:$J$201,0))-INDEX(Matches!$H$2:$H$201,MATCH($A491&amp;"-9",Matches!$J$2:$J$201,0))),0,IF(T491-U491=INDEX(Matches!$G$2:$G$201,MATCH($A491&amp;"-9",Matches!$J$2:$J$201,0))-INDEX(Matches!$H$2:$H$201,MATCH($A491&amp;"-9",Matches!$J$2:$J$201,0)),3,2))))),""))</f>
        <v/>
      </c>
      <c r="AG491" s="12" t="str">
        <f aca="false">IF(OR($B491="",V491="",W491=""),"",IFERROR(IF(OR(INDEX(Matches!$I$2:$I$201,MATCH($A491&amp;"-10",Matches!$J$2:$J$201,0))="Void",INDEX(Matches!$G$2:$G$201,MATCH($A491&amp;"-10",Matches!$J$2:$J$201,0))="",INDEX(Matches!$H$2:$H$201,MATCH($A491&amp;"-10",Matches!$J$2:$J$201,0))=""),"",IF(AND($C491&lt;&gt;"",INDEX(Matches!$F$2:$F$201,MATCH($A491&amp;"-10",Matches!$J$2:$J$201,0))&lt;&gt;"",$C491&gt;=INDEX(Matches!$F$2:$F$201,MATCH($A491&amp;"-10",Matches!$J$2:$J$201,0))),"",IF(AND(V491=INDEX(Matches!$G$2:$G$201,MATCH($A491&amp;"-10",Matches!$J$2:$J$201,0)),W491=INDEX(Matches!$H$2:$H$201,MATCH($A491&amp;"-10",Matches!$J$2:$J$201,0))),5,IF(SIGN(V491-W491)&lt;&gt;SIGN(INDEX(Matches!$G$2:$G$201,MATCH($A491&amp;"-10",Matches!$J$2:$J$201,0))-INDEX(Matches!$H$2:$H$201,MATCH($A491&amp;"-10",Matches!$J$2:$J$201,0))),0,IF(V491-W491=INDEX(Matches!$G$2:$G$201,MATCH($A491&amp;"-10",Matches!$J$2:$J$201,0))-INDEX(Matches!$H$2:$H$201,MATCH($A491&amp;"-10",Matches!$J$2:$J$201,0)),3,2))))),""))</f>
        <v/>
      </c>
      <c r="AH491" s="13" t="str">
        <f aca="false">IF($B491="","",SUM(X491:AG491))</f>
        <v/>
      </c>
      <c r="AI491" s="12" t="str">
        <f aca="false">IF($B491="","",COUNTIF(X491:AG491,5))</f>
        <v/>
      </c>
      <c r="AJ491" s="12" t="str">
        <f aca="false">IF($B491="","",COUNTIF(X491:AG491,"&gt;=2"))</f>
        <v/>
      </c>
      <c r="AK491" s="12" t="str">
        <f aca="false">IF($B491="","",COUNT(X491:AG491))</f>
        <v/>
      </c>
    </row>
    <row r="492" customFormat="false" ht="15" hidden="false" customHeight="false" outlineLevel="0" collapsed="false">
      <c r="A492" s="7"/>
      <c r="B492" s="7"/>
      <c r="C492" s="11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12" t="str">
        <f aca="false">IF(OR($B492="",D492="",E492=""),"",IFERROR(IF(OR(INDEX(Matches!$I$2:$I$201,MATCH($A492&amp;"-1",Matches!$J$2:$J$201,0))="Void",INDEX(Matches!$G$2:$G$201,MATCH($A492&amp;"-1",Matches!$J$2:$J$201,0))="",INDEX(Matches!$H$2:$H$201,MATCH($A492&amp;"-1",Matches!$J$2:$J$201,0))=""),"",IF(AND($C492&lt;&gt;"",INDEX(Matches!$F$2:$F$201,MATCH($A492&amp;"-1",Matches!$J$2:$J$201,0))&lt;&gt;"",$C492&gt;=INDEX(Matches!$F$2:$F$201,MATCH($A492&amp;"-1",Matches!$J$2:$J$201,0))),"",IF(AND(D492=INDEX(Matches!$G$2:$G$201,MATCH($A492&amp;"-1",Matches!$J$2:$J$201,0)),E492=INDEX(Matches!$H$2:$H$201,MATCH($A492&amp;"-1",Matches!$J$2:$J$201,0))),5,IF(SIGN(D492-E492)&lt;&gt;SIGN(INDEX(Matches!$G$2:$G$201,MATCH($A492&amp;"-1",Matches!$J$2:$J$201,0))-INDEX(Matches!$H$2:$H$201,MATCH($A492&amp;"-1",Matches!$J$2:$J$201,0))),0,IF(D492-E492=INDEX(Matches!$G$2:$G$201,MATCH($A492&amp;"-1",Matches!$J$2:$J$201,0))-INDEX(Matches!$H$2:$H$201,MATCH($A492&amp;"-1",Matches!$J$2:$J$201,0)),3,2))))),""))</f>
        <v/>
      </c>
      <c r="Y492" s="12" t="str">
        <f aca="false">IF(OR($B492="",F492="",G492=""),"",IFERROR(IF(OR(INDEX(Matches!$I$2:$I$201,MATCH($A492&amp;"-2",Matches!$J$2:$J$201,0))="Void",INDEX(Matches!$G$2:$G$201,MATCH($A492&amp;"-2",Matches!$J$2:$J$201,0))="",INDEX(Matches!$H$2:$H$201,MATCH($A492&amp;"-2",Matches!$J$2:$J$201,0))=""),"",IF(AND($C492&lt;&gt;"",INDEX(Matches!$F$2:$F$201,MATCH($A492&amp;"-2",Matches!$J$2:$J$201,0))&lt;&gt;"",$C492&gt;=INDEX(Matches!$F$2:$F$201,MATCH($A492&amp;"-2",Matches!$J$2:$J$201,0))),"",IF(AND(F492=INDEX(Matches!$G$2:$G$201,MATCH($A492&amp;"-2",Matches!$J$2:$J$201,0)),G492=INDEX(Matches!$H$2:$H$201,MATCH($A492&amp;"-2",Matches!$J$2:$J$201,0))),5,IF(SIGN(F492-G492)&lt;&gt;SIGN(INDEX(Matches!$G$2:$G$201,MATCH($A492&amp;"-2",Matches!$J$2:$J$201,0))-INDEX(Matches!$H$2:$H$201,MATCH($A492&amp;"-2",Matches!$J$2:$J$201,0))),0,IF(F492-G492=INDEX(Matches!$G$2:$G$201,MATCH($A492&amp;"-2",Matches!$J$2:$J$201,0))-INDEX(Matches!$H$2:$H$201,MATCH($A492&amp;"-2",Matches!$J$2:$J$201,0)),3,2))))),""))</f>
        <v/>
      </c>
      <c r="Z492" s="12" t="str">
        <f aca="false">IF(OR($B492="",H492="",I492=""),"",IFERROR(IF(OR(INDEX(Matches!$I$2:$I$201,MATCH($A492&amp;"-3",Matches!$J$2:$J$201,0))="Void",INDEX(Matches!$G$2:$G$201,MATCH($A492&amp;"-3",Matches!$J$2:$J$201,0))="",INDEX(Matches!$H$2:$H$201,MATCH($A492&amp;"-3",Matches!$J$2:$J$201,0))=""),"",IF(AND($C492&lt;&gt;"",INDEX(Matches!$F$2:$F$201,MATCH($A492&amp;"-3",Matches!$J$2:$J$201,0))&lt;&gt;"",$C492&gt;=INDEX(Matches!$F$2:$F$201,MATCH($A492&amp;"-3",Matches!$J$2:$J$201,0))),"",IF(AND(H492=INDEX(Matches!$G$2:$G$201,MATCH($A492&amp;"-3",Matches!$J$2:$J$201,0)),I492=INDEX(Matches!$H$2:$H$201,MATCH($A492&amp;"-3",Matches!$J$2:$J$201,0))),5,IF(SIGN(H492-I492)&lt;&gt;SIGN(INDEX(Matches!$G$2:$G$201,MATCH($A492&amp;"-3",Matches!$J$2:$J$201,0))-INDEX(Matches!$H$2:$H$201,MATCH($A492&amp;"-3",Matches!$J$2:$J$201,0))),0,IF(H492-I492=INDEX(Matches!$G$2:$G$201,MATCH($A492&amp;"-3",Matches!$J$2:$J$201,0))-INDEX(Matches!$H$2:$H$201,MATCH($A492&amp;"-3",Matches!$J$2:$J$201,0)),3,2))))),""))</f>
        <v/>
      </c>
      <c r="AA492" s="12" t="str">
        <f aca="false">IF(OR($B492="",J492="",K492=""),"",IFERROR(IF(OR(INDEX(Matches!$I$2:$I$201,MATCH($A492&amp;"-4",Matches!$J$2:$J$201,0))="Void",INDEX(Matches!$G$2:$G$201,MATCH($A492&amp;"-4",Matches!$J$2:$J$201,0))="",INDEX(Matches!$H$2:$H$201,MATCH($A492&amp;"-4",Matches!$J$2:$J$201,0))=""),"",IF(AND($C492&lt;&gt;"",INDEX(Matches!$F$2:$F$201,MATCH($A492&amp;"-4",Matches!$J$2:$J$201,0))&lt;&gt;"",$C492&gt;=INDEX(Matches!$F$2:$F$201,MATCH($A492&amp;"-4",Matches!$J$2:$J$201,0))),"",IF(AND(J492=INDEX(Matches!$G$2:$G$201,MATCH($A492&amp;"-4",Matches!$J$2:$J$201,0)),K492=INDEX(Matches!$H$2:$H$201,MATCH($A492&amp;"-4",Matches!$J$2:$J$201,0))),5,IF(SIGN(J492-K492)&lt;&gt;SIGN(INDEX(Matches!$G$2:$G$201,MATCH($A492&amp;"-4",Matches!$J$2:$J$201,0))-INDEX(Matches!$H$2:$H$201,MATCH($A492&amp;"-4",Matches!$J$2:$J$201,0))),0,IF(J492-K492=INDEX(Matches!$G$2:$G$201,MATCH($A492&amp;"-4",Matches!$J$2:$J$201,0))-INDEX(Matches!$H$2:$H$201,MATCH($A492&amp;"-4",Matches!$J$2:$J$201,0)),3,2))))),""))</f>
        <v/>
      </c>
      <c r="AB492" s="12" t="str">
        <f aca="false">IF(OR($B492="",L492="",M492=""),"",IFERROR(IF(OR(INDEX(Matches!$I$2:$I$201,MATCH($A492&amp;"-5",Matches!$J$2:$J$201,0))="Void",INDEX(Matches!$G$2:$G$201,MATCH($A492&amp;"-5",Matches!$J$2:$J$201,0))="",INDEX(Matches!$H$2:$H$201,MATCH($A492&amp;"-5",Matches!$J$2:$J$201,0))=""),"",IF(AND($C492&lt;&gt;"",INDEX(Matches!$F$2:$F$201,MATCH($A492&amp;"-5",Matches!$J$2:$J$201,0))&lt;&gt;"",$C492&gt;=INDEX(Matches!$F$2:$F$201,MATCH($A492&amp;"-5",Matches!$J$2:$J$201,0))),"",IF(AND(L492=INDEX(Matches!$G$2:$G$201,MATCH($A492&amp;"-5",Matches!$J$2:$J$201,0)),M492=INDEX(Matches!$H$2:$H$201,MATCH($A492&amp;"-5",Matches!$J$2:$J$201,0))),5,IF(SIGN(L492-M492)&lt;&gt;SIGN(INDEX(Matches!$G$2:$G$201,MATCH($A492&amp;"-5",Matches!$J$2:$J$201,0))-INDEX(Matches!$H$2:$H$201,MATCH($A492&amp;"-5",Matches!$J$2:$J$201,0))),0,IF(L492-M492=INDEX(Matches!$G$2:$G$201,MATCH($A492&amp;"-5",Matches!$J$2:$J$201,0))-INDEX(Matches!$H$2:$H$201,MATCH($A492&amp;"-5",Matches!$J$2:$J$201,0)),3,2))))),""))</f>
        <v/>
      </c>
      <c r="AC492" s="12" t="str">
        <f aca="false">IF(OR($B492="",N492="",O492=""),"",IFERROR(IF(OR(INDEX(Matches!$I$2:$I$201,MATCH($A492&amp;"-6",Matches!$J$2:$J$201,0))="Void",INDEX(Matches!$G$2:$G$201,MATCH($A492&amp;"-6",Matches!$J$2:$J$201,0))="",INDEX(Matches!$H$2:$H$201,MATCH($A492&amp;"-6",Matches!$J$2:$J$201,0))=""),"",IF(AND($C492&lt;&gt;"",INDEX(Matches!$F$2:$F$201,MATCH($A492&amp;"-6",Matches!$J$2:$J$201,0))&lt;&gt;"",$C492&gt;=INDEX(Matches!$F$2:$F$201,MATCH($A492&amp;"-6",Matches!$J$2:$J$201,0))),"",IF(AND(N492=INDEX(Matches!$G$2:$G$201,MATCH($A492&amp;"-6",Matches!$J$2:$J$201,0)),O492=INDEX(Matches!$H$2:$H$201,MATCH($A492&amp;"-6",Matches!$J$2:$J$201,0))),5,IF(SIGN(N492-O492)&lt;&gt;SIGN(INDEX(Matches!$G$2:$G$201,MATCH($A492&amp;"-6",Matches!$J$2:$J$201,0))-INDEX(Matches!$H$2:$H$201,MATCH($A492&amp;"-6",Matches!$J$2:$J$201,0))),0,IF(N492-O492=INDEX(Matches!$G$2:$G$201,MATCH($A492&amp;"-6",Matches!$J$2:$J$201,0))-INDEX(Matches!$H$2:$H$201,MATCH($A492&amp;"-6",Matches!$J$2:$J$201,0)),3,2))))),""))</f>
        <v/>
      </c>
      <c r="AD492" s="12" t="str">
        <f aca="false">IF(OR($B492="",P492="",Q492=""),"",IFERROR(IF(OR(INDEX(Matches!$I$2:$I$201,MATCH($A492&amp;"-7",Matches!$J$2:$J$201,0))="Void",INDEX(Matches!$G$2:$G$201,MATCH($A492&amp;"-7",Matches!$J$2:$J$201,0))="",INDEX(Matches!$H$2:$H$201,MATCH($A492&amp;"-7",Matches!$J$2:$J$201,0))=""),"",IF(AND($C492&lt;&gt;"",INDEX(Matches!$F$2:$F$201,MATCH($A492&amp;"-7",Matches!$J$2:$J$201,0))&lt;&gt;"",$C492&gt;=INDEX(Matches!$F$2:$F$201,MATCH($A492&amp;"-7",Matches!$J$2:$J$201,0))),"",IF(AND(P492=INDEX(Matches!$G$2:$G$201,MATCH($A492&amp;"-7",Matches!$J$2:$J$201,0)),Q492=INDEX(Matches!$H$2:$H$201,MATCH($A492&amp;"-7",Matches!$J$2:$J$201,0))),5,IF(SIGN(P492-Q492)&lt;&gt;SIGN(INDEX(Matches!$G$2:$G$201,MATCH($A492&amp;"-7",Matches!$J$2:$J$201,0))-INDEX(Matches!$H$2:$H$201,MATCH($A492&amp;"-7",Matches!$J$2:$J$201,0))),0,IF(P492-Q492=INDEX(Matches!$G$2:$G$201,MATCH($A492&amp;"-7",Matches!$J$2:$J$201,0))-INDEX(Matches!$H$2:$H$201,MATCH($A492&amp;"-7",Matches!$J$2:$J$201,0)),3,2))))),""))</f>
        <v/>
      </c>
      <c r="AE492" s="12" t="str">
        <f aca="false">IF(OR($B492="",R492="",S492=""),"",IFERROR(IF(OR(INDEX(Matches!$I$2:$I$201,MATCH($A492&amp;"-8",Matches!$J$2:$J$201,0))="Void",INDEX(Matches!$G$2:$G$201,MATCH($A492&amp;"-8",Matches!$J$2:$J$201,0))="",INDEX(Matches!$H$2:$H$201,MATCH($A492&amp;"-8",Matches!$J$2:$J$201,0))=""),"",IF(AND($C492&lt;&gt;"",INDEX(Matches!$F$2:$F$201,MATCH($A492&amp;"-8",Matches!$J$2:$J$201,0))&lt;&gt;"",$C492&gt;=INDEX(Matches!$F$2:$F$201,MATCH($A492&amp;"-8",Matches!$J$2:$J$201,0))),"",IF(AND(R492=INDEX(Matches!$G$2:$G$201,MATCH($A492&amp;"-8",Matches!$J$2:$J$201,0)),S492=INDEX(Matches!$H$2:$H$201,MATCH($A492&amp;"-8",Matches!$J$2:$J$201,0))),5,IF(SIGN(R492-S492)&lt;&gt;SIGN(INDEX(Matches!$G$2:$G$201,MATCH($A492&amp;"-8",Matches!$J$2:$J$201,0))-INDEX(Matches!$H$2:$H$201,MATCH($A492&amp;"-8",Matches!$J$2:$J$201,0))),0,IF(R492-S492=INDEX(Matches!$G$2:$G$201,MATCH($A492&amp;"-8",Matches!$J$2:$J$201,0))-INDEX(Matches!$H$2:$H$201,MATCH($A492&amp;"-8",Matches!$J$2:$J$201,0)),3,2))))),""))</f>
        <v/>
      </c>
      <c r="AF492" s="12" t="str">
        <f aca="false">IF(OR($B492="",T492="",U492=""),"",IFERROR(IF(OR(INDEX(Matches!$I$2:$I$201,MATCH($A492&amp;"-9",Matches!$J$2:$J$201,0))="Void",INDEX(Matches!$G$2:$G$201,MATCH($A492&amp;"-9",Matches!$J$2:$J$201,0))="",INDEX(Matches!$H$2:$H$201,MATCH($A492&amp;"-9",Matches!$J$2:$J$201,0))=""),"",IF(AND($C492&lt;&gt;"",INDEX(Matches!$F$2:$F$201,MATCH($A492&amp;"-9",Matches!$J$2:$J$201,0))&lt;&gt;"",$C492&gt;=INDEX(Matches!$F$2:$F$201,MATCH($A492&amp;"-9",Matches!$J$2:$J$201,0))),"",IF(AND(T492=INDEX(Matches!$G$2:$G$201,MATCH($A492&amp;"-9",Matches!$J$2:$J$201,0)),U492=INDEX(Matches!$H$2:$H$201,MATCH($A492&amp;"-9",Matches!$J$2:$J$201,0))),5,IF(SIGN(T492-U492)&lt;&gt;SIGN(INDEX(Matches!$G$2:$G$201,MATCH($A492&amp;"-9",Matches!$J$2:$J$201,0))-INDEX(Matches!$H$2:$H$201,MATCH($A492&amp;"-9",Matches!$J$2:$J$201,0))),0,IF(T492-U492=INDEX(Matches!$G$2:$G$201,MATCH($A492&amp;"-9",Matches!$J$2:$J$201,0))-INDEX(Matches!$H$2:$H$201,MATCH($A492&amp;"-9",Matches!$J$2:$J$201,0)),3,2))))),""))</f>
        <v/>
      </c>
      <c r="AG492" s="12" t="str">
        <f aca="false">IF(OR($B492="",V492="",W492=""),"",IFERROR(IF(OR(INDEX(Matches!$I$2:$I$201,MATCH($A492&amp;"-10",Matches!$J$2:$J$201,0))="Void",INDEX(Matches!$G$2:$G$201,MATCH($A492&amp;"-10",Matches!$J$2:$J$201,0))="",INDEX(Matches!$H$2:$H$201,MATCH($A492&amp;"-10",Matches!$J$2:$J$201,0))=""),"",IF(AND($C492&lt;&gt;"",INDEX(Matches!$F$2:$F$201,MATCH($A492&amp;"-10",Matches!$J$2:$J$201,0))&lt;&gt;"",$C492&gt;=INDEX(Matches!$F$2:$F$201,MATCH($A492&amp;"-10",Matches!$J$2:$J$201,0))),"",IF(AND(V492=INDEX(Matches!$G$2:$G$201,MATCH($A492&amp;"-10",Matches!$J$2:$J$201,0)),W492=INDEX(Matches!$H$2:$H$201,MATCH($A492&amp;"-10",Matches!$J$2:$J$201,0))),5,IF(SIGN(V492-W492)&lt;&gt;SIGN(INDEX(Matches!$G$2:$G$201,MATCH($A492&amp;"-10",Matches!$J$2:$J$201,0))-INDEX(Matches!$H$2:$H$201,MATCH($A492&amp;"-10",Matches!$J$2:$J$201,0))),0,IF(V492-W492=INDEX(Matches!$G$2:$G$201,MATCH($A492&amp;"-10",Matches!$J$2:$J$201,0))-INDEX(Matches!$H$2:$H$201,MATCH($A492&amp;"-10",Matches!$J$2:$J$201,0)),3,2))))),""))</f>
        <v/>
      </c>
      <c r="AH492" s="13" t="str">
        <f aca="false">IF($B492="","",SUM(X492:AG492))</f>
        <v/>
      </c>
      <c r="AI492" s="12" t="str">
        <f aca="false">IF($B492="","",COUNTIF(X492:AG492,5))</f>
        <v/>
      </c>
      <c r="AJ492" s="12" t="str">
        <f aca="false">IF($B492="","",COUNTIF(X492:AG492,"&gt;=2"))</f>
        <v/>
      </c>
      <c r="AK492" s="12" t="str">
        <f aca="false">IF($B492="","",COUNT(X492:AG492))</f>
        <v/>
      </c>
    </row>
    <row r="493" customFormat="false" ht="15" hidden="false" customHeight="false" outlineLevel="0" collapsed="false">
      <c r="A493" s="7"/>
      <c r="B493" s="7"/>
      <c r="C493" s="11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12" t="str">
        <f aca="false">IF(OR($B493="",D493="",E493=""),"",IFERROR(IF(OR(INDEX(Matches!$I$2:$I$201,MATCH($A493&amp;"-1",Matches!$J$2:$J$201,0))="Void",INDEX(Matches!$G$2:$G$201,MATCH($A493&amp;"-1",Matches!$J$2:$J$201,0))="",INDEX(Matches!$H$2:$H$201,MATCH($A493&amp;"-1",Matches!$J$2:$J$201,0))=""),"",IF(AND($C493&lt;&gt;"",INDEX(Matches!$F$2:$F$201,MATCH($A493&amp;"-1",Matches!$J$2:$J$201,0))&lt;&gt;"",$C493&gt;=INDEX(Matches!$F$2:$F$201,MATCH($A493&amp;"-1",Matches!$J$2:$J$201,0))),"",IF(AND(D493=INDEX(Matches!$G$2:$G$201,MATCH($A493&amp;"-1",Matches!$J$2:$J$201,0)),E493=INDEX(Matches!$H$2:$H$201,MATCH($A493&amp;"-1",Matches!$J$2:$J$201,0))),5,IF(SIGN(D493-E493)&lt;&gt;SIGN(INDEX(Matches!$G$2:$G$201,MATCH($A493&amp;"-1",Matches!$J$2:$J$201,0))-INDEX(Matches!$H$2:$H$201,MATCH($A493&amp;"-1",Matches!$J$2:$J$201,0))),0,IF(D493-E493=INDEX(Matches!$G$2:$G$201,MATCH($A493&amp;"-1",Matches!$J$2:$J$201,0))-INDEX(Matches!$H$2:$H$201,MATCH($A493&amp;"-1",Matches!$J$2:$J$201,0)),3,2))))),""))</f>
        <v/>
      </c>
      <c r="Y493" s="12" t="str">
        <f aca="false">IF(OR($B493="",F493="",G493=""),"",IFERROR(IF(OR(INDEX(Matches!$I$2:$I$201,MATCH($A493&amp;"-2",Matches!$J$2:$J$201,0))="Void",INDEX(Matches!$G$2:$G$201,MATCH($A493&amp;"-2",Matches!$J$2:$J$201,0))="",INDEX(Matches!$H$2:$H$201,MATCH($A493&amp;"-2",Matches!$J$2:$J$201,0))=""),"",IF(AND($C493&lt;&gt;"",INDEX(Matches!$F$2:$F$201,MATCH($A493&amp;"-2",Matches!$J$2:$J$201,0))&lt;&gt;"",$C493&gt;=INDEX(Matches!$F$2:$F$201,MATCH($A493&amp;"-2",Matches!$J$2:$J$201,0))),"",IF(AND(F493=INDEX(Matches!$G$2:$G$201,MATCH($A493&amp;"-2",Matches!$J$2:$J$201,0)),G493=INDEX(Matches!$H$2:$H$201,MATCH($A493&amp;"-2",Matches!$J$2:$J$201,0))),5,IF(SIGN(F493-G493)&lt;&gt;SIGN(INDEX(Matches!$G$2:$G$201,MATCH($A493&amp;"-2",Matches!$J$2:$J$201,0))-INDEX(Matches!$H$2:$H$201,MATCH($A493&amp;"-2",Matches!$J$2:$J$201,0))),0,IF(F493-G493=INDEX(Matches!$G$2:$G$201,MATCH($A493&amp;"-2",Matches!$J$2:$J$201,0))-INDEX(Matches!$H$2:$H$201,MATCH($A493&amp;"-2",Matches!$J$2:$J$201,0)),3,2))))),""))</f>
        <v/>
      </c>
      <c r="Z493" s="12" t="str">
        <f aca="false">IF(OR($B493="",H493="",I493=""),"",IFERROR(IF(OR(INDEX(Matches!$I$2:$I$201,MATCH($A493&amp;"-3",Matches!$J$2:$J$201,0))="Void",INDEX(Matches!$G$2:$G$201,MATCH($A493&amp;"-3",Matches!$J$2:$J$201,0))="",INDEX(Matches!$H$2:$H$201,MATCH($A493&amp;"-3",Matches!$J$2:$J$201,0))=""),"",IF(AND($C493&lt;&gt;"",INDEX(Matches!$F$2:$F$201,MATCH($A493&amp;"-3",Matches!$J$2:$J$201,0))&lt;&gt;"",$C493&gt;=INDEX(Matches!$F$2:$F$201,MATCH($A493&amp;"-3",Matches!$J$2:$J$201,0))),"",IF(AND(H493=INDEX(Matches!$G$2:$G$201,MATCH($A493&amp;"-3",Matches!$J$2:$J$201,0)),I493=INDEX(Matches!$H$2:$H$201,MATCH($A493&amp;"-3",Matches!$J$2:$J$201,0))),5,IF(SIGN(H493-I493)&lt;&gt;SIGN(INDEX(Matches!$G$2:$G$201,MATCH($A493&amp;"-3",Matches!$J$2:$J$201,0))-INDEX(Matches!$H$2:$H$201,MATCH($A493&amp;"-3",Matches!$J$2:$J$201,0))),0,IF(H493-I493=INDEX(Matches!$G$2:$G$201,MATCH($A493&amp;"-3",Matches!$J$2:$J$201,0))-INDEX(Matches!$H$2:$H$201,MATCH($A493&amp;"-3",Matches!$J$2:$J$201,0)),3,2))))),""))</f>
        <v/>
      </c>
      <c r="AA493" s="12" t="str">
        <f aca="false">IF(OR($B493="",J493="",K493=""),"",IFERROR(IF(OR(INDEX(Matches!$I$2:$I$201,MATCH($A493&amp;"-4",Matches!$J$2:$J$201,0))="Void",INDEX(Matches!$G$2:$G$201,MATCH($A493&amp;"-4",Matches!$J$2:$J$201,0))="",INDEX(Matches!$H$2:$H$201,MATCH($A493&amp;"-4",Matches!$J$2:$J$201,0))=""),"",IF(AND($C493&lt;&gt;"",INDEX(Matches!$F$2:$F$201,MATCH($A493&amp;"-4",Matches!$J$2:$J$201,0))&lt;&gt;"",$C493&gt;=INDEX(Matches!$F$2:$F$201,MATCH($A493&amp;"-4",Matches!$J$2:$J$201,0))),"",IF(AND(J493=INDEX(Matches!$G$2:$G$201,MATCH($A493&amp;"-4",Matches!$J$2:$J$201,0)),K493=INDEX(Matches!$H$2:$H$201,MATCH($A493&amp;"-4",Matches!$J$2:$J$201,0))),5,IF(SIGN(J493-K493)&lt;&gt;SIGN(INDEX(Matches!$G$2:$G$201,MATCH($A493&amp;"-4",Matches!$J$2:$J$201,0))-INDEX(Matches!$H$2:$H$201,MATCH($A493&amp;"-4",Matches!$J$2:$J$201,0))),0,IF(J493-K493=INDEX(Matches!$G$2:$G$201,MATCH($A493&amp;"-4",Matches!$J$2:$J$201,0))-INDEX(Matches!$H$2:$H$201,MATCH($A493&amp;"-4",Matches!$J$2:$J$201,0)),3,2))))),""))</f>
        <v/>
      </c>
      <c r="AB493" s="12" t="str">
        <f aca="false">IF(OR($B493="",L493="",M493=""),"",IFERROR(IF(OR(INDEX(Matches!$I$2:$I$201,MATCH($A493&amp;"-5",Matches!$J$2:$J$201,0))="Void",INDEX(Matches!$G$2:$G$201,MATCH($A493&amp;"-5",Matches!$J$2:$J$201,0))="",INDEX(Matches!$H$2:$H$201,MATCH($A493&amp;"-5",Matches!$J$2:$J$201,0))=""),"",IF(AND($C493&lt;&gt;"",INDEX(Matches!$F$2:$F$201,MATCH($A493&amp;"-5",Matches!$J$2:$J$201,0))&lt;&gt;"",$C493&gt;=INDEX(Matches!$F$2:$F$201,MATCH($A493&amp;"-5",Matches!$J$2:$J$201,0))),"",IF(AND(L493=INDEX(Matches!$G$2:$G$201,MATCH($A493&amp;"-5",Matches!$J$2:$J$201,0)),M493=INDEX(Matches!$H$2:$H$201,MATCH($A493&amp;"-5",Matches!$J$2:$J$201,0))),5,IF(SIGN(L493-M493)&lt;&gt;SIGN(INDEX(Matches!$G$2:$G$201,MATCH($A493&amp;"-5",Matches!$J$2:$J$201,0))-INDEX(Matches!$H$2:$H$201,MATCH($A493&amp;"-5",Matches!$J$2:$J$201,0))),0,IF(L493-M493=INDEX(Matches!$G$2:$G$201,MATCH($A493&amp;"-5",Matches!$J$2:$J$201,0))-INDEX(Matches!$H$2:$H$201,MATCH($A493&amp;"-5",Matches!$J$2:$J$201,0)),3,2))))),""))</f>
        <v/>
      </c>
      <c r="AC493" s="12" t="str">
        <f aca="false">IF(OR($B493="",N493="",O493=""),"",IFERROR(IF(OR(INDEX(Matches!$I$2:$I$201,MATCH($A493&amp;"-6",Matches!$J$2:$J$201,0))="Void",INDEX(Matches!$G$2:$G$201,MATCH($A493&amp;"-6",Matches!$J$2:$J$201,0))="",INDEX(Matches!$H$2:$H$201,MATCH($A493&amp;"-6",Matches!$J$2:$J$201,0))=""),"",IF(AND($C493&lt;&gt;"",INDEX(Matches!$F$2:$F$201,MATCH($A493&amp;"-6",Matches!$J$2:$J$201,0))&lt;&gt;"",$C493&gt;=INDEX(Matches!$F$2:$F$201,MATCH($A493&amp;"-6",Matches!$J$2:$J$201,0))),"",IF(AND(N493=INDEX(Matches!$G$2:$G$201,MATCH($A493&amp;"-6",Matches!$J$2:$J$201,0)),O493=INDEX(Matches!$H$2:$H$201,MATCH($A493&amp;"-6",Matches!$J$2:$J$201,0))),5,IF(SIGN(N493-O493)&lt;&gt;SIGN(INDEX(Matches!$G$2:$G$201,MATCH($A493&amp;"-6",Matches!$J$2:$J$201,0))-INDEX(Matches!$H$2:$H$201,MATCH($A493&amp;"-6",Matches!$J$2:$J$201,0))),0,IF(N493-O493=INDEX(Matches!$G$2:$G$201,MATCH($A493&amp;"-6",Matches!$J$2:$J$201,0))-INDEX(Matches!$H$2:$H$201,MATCH($A493&amp;"-6",Matches!$J$2:$J$201,0)),3,2))))),""))</f>
        <v/>
      </c>
      <c r="AD493" s="12" t="str">
        <f aca="false">IF(OR($B493="",P493="",Q493=""),"",IFERROR(IF(OR(INDEX(Matches!$I$2:$I$201,MATCH($A493&amp;"-7",Matches!$J$2:$J$201,0))="Void",INDEX(Matches!$G$2:$G$201,MATCH($A493&amp;"-7",Matches!$J$2:$J$201,0))="",INDEX(Matches!$H$2:$H$201,MATCH($A493&amp;"-7",Matches!$J$2:$J$201,0))=""),"",IF(AND($C493&lt;&gt;"",INDEX(Matches!$F$2:$F$201,MATCH($A493&amp;"-7",Matches!$J$2:$J$201,0))&lt;&gt;"",$C493&gt;=INDEX(Matches!$F$2:$F$201,MATCH($A493&amp;"-7",Matches!$J$2:$J$201,0))),"",IF(AND(P493=INDEX(Matches!$G$2:$G$201,MATCH($A493&amp;"-7",Matches!$J$2:$J$201,0)),Q493=INDEX(Matches!$H$2:$H$201,MATCH($A493&amp;"-7",Matches!$J$2:$J$201,0))),5,IF(SIGN(P493-Q493)&lt;&gt;SIGN(INDEX(Matches!$G$2:$G$201,MATCH($A493&amp;"-7",Matches!$J$2:$J$201,0))-INDEX(Matches!$H$2:$H$201,MATCH($A493&amp;"-7",Matches!$J$2:$J$201,0))),0,IF(P493-Q493=INDEX(Matches!$G$2:$G$201,MATCH($A493&amp;"-7",Matches!$J$2:$J$201,0))-INDEX(Matches!$H$2:$H$201,MATCH($A493&amp;"-7",Matches!$J$2:$J$201,0)),3,2))))),""))</f>
        <v/>
      </c>
      <c r="AE493" s="12" t="str">
        <f aca="false">IF(OR($B493="",R493="",S493=""),"",IFERROR(IF(OR(INDEX(Matches!$I$2:$I$201,MATCH($A493&amp;"-8",Matches!$J$2:$J$201,0))="Void",INDEX(Matches!$G$2:$G$201,MATCH($A493&amp;"-8",Matches!$J$2:$J$201,0))="",INDEX(Matches!$H$2:$H$201,MATCH($A493&amp;"-8",Matches!$J$2:$J$201,0))=""),"",IF(AND($C493&lt;&gt;"",INDEX(Matches!$F$2:$F$201,MATCH($A493&amp;"-8",Matches!$J$2:$J$201,0))&lt;&gt;"",$C493&gt;=INDEX(Matches!$F$2:$F$201,MATCH($A493&amp;"-8",Matches!$J$2:$J$201,0))),"",IF(AND(R493=INDEX(Matches!$G$2:$G$201,MATCH($A493&amp;"-8",Matches!$J$2:$J$201,0)),S493=INDEX(Matches!$H$2:$H$201,MATCH($A493&amp;"-8",Matches!$J$2:$J$201,0))),5,IF(SIGN(R493-S493)&lt;&gt;SIGN(INDEX(Matches!$G$2:$G$201,MATCH($A493&amp;"-8",Matches!$J$2:$J$201,0))-INDEX(Matches!$H$2:$H$201,MATCH($A493&amp;"-8",Matches!$J$2:$J$201,0))),0,IF(R493-S493=INDEX(Matches!$G$2:$G$201,MATCH($A493&amp;"-8",Matches!$J$2:$J$201,0))-INDEX(Matches!$H$2:$H$201,MATCH($A493&amp;"-8",Matches!$J$2:$J$201,0)),3,2))))),""))</f>
        <v/>
      </c>
      <c r="AF493" s="12" t="str">
        <f aca="false">IF(OR($B493="",T493="",U493=""),"",IFERROR(IF(OR(INDEX(Matches!$I$2:$I$201,MATCH($A493&amp;"-9",Matches!$J$2:$J$201,0))="Void",INDEX(Matches!$G$2:$G$201,MATCH($A493&amp;"-9",Matches!$J$2:$J$201,0))="",INDEX(Matches!$H$2:$H$201,MATCH($A493&amp;"-9",Matches!$J$2:$J$201,0))=""),"",IF(AND($C493&lt;&gt;"",INDEX(Matches!$F$2:$F$201,MATCH($A493&amp;"-9",Matches!$J$2:$J$201,0))&lt;&gt;"",$C493&gt;=INDEX(Matches!$F$2:$F$201,MATCH($A493&amp;"-9",Matches!$J$2:$J$201,0))),"",IF(AND(T493=INDEX(Matches!$G$2:$G$201,MATCH($A493&amp;"-9",Matches!$J$2:$J$201,0)),U493=INDEX(Matches!$H$2:$H$201,MATCH($A493&amp;"-9",Matches!$J$2:$J$201,0))),5,IF(SIGN(T493-U493)&lt;&gt;SIGN(INDEX(Matches!$G$2:$G$201,MATCH($A493&amp;"-9",Matches!$J$2:$J$201,0))-INDEX(Matches!$H$2:$H$201,MATCH($A493&amp;"-9",Matches!$J$2:$J$201,0))),0,IF(T493-U493=INDEX(Matches!$G$2:$G$201,MATCH($A493&amp;"-9",Matches!$J$2:$J$201,0))-INDEX(Matches!$H$2:$H$201,MATCH($A493&amp;"-9",Matches!$J$2:$J$201,0)),3,2))))),""))</f>
        <v/>
      </c>
      <c r="AG493" s="12" t="str">
        <f aca="false">IF(OR($B493="",V493="",W493=""),"",IFERROR(IF(OR(INDEX(Matches!$I$2:$I$201,MATCH($A493&amp;"-10",Matches!$J$2:$J$201,0))="Void",INDEX(Matches!$G$2:$G$201,MATCH($A493&amp;"-10",Matches!$J$2:$J$201,0))="",INDEX(Matches!$H$2:$H$201,MATCH($A493&amp;"-10",Matches!$J$2:$J$201,0))=""),"",IF(AND($C493&lt;&gt;"",INDEX(Matches!$F$2:$F$201,MATCH($A493&amp;"-10",Matches!$J$2:$J$201,0))&lt;&gt;"",$C493&gt;=INDEX(Matches!$F$2:$F$201,MATCH($A493&amp;"-10",Matches!$J$2:$J$201,0))),"",IF(AND(V493=INDEX(Matches!$G$2:$G$201,MATCH($A493&amp;"-10",Matches!$J$2:$J$201,0)),W493=INDEX(Matches!$H$2:$H$201,MATCH($A493&amp;"-10",Matches!$J$2:$J$201,0))),5,IF(SIGN(V493-W493)&lt;&gt;SIGN(INDEX(Matches!$G$2:$G$201,MATCH($A493&amp;"-10",Matches!$J$2:$J$201,0))-INDEX(Matches!$H$2:$H$201,MATCH($A493&amp;"-10",Matches!$J$2:$J$201,0))),0,IF(V493-W493=INDEX(Matches!$G$2:$G$201,MATCH($A493&amp;"-10",Matches!$J$2:$J$201,0))-INDEX(Matches!$H$2:$H$201,MATCH($A493&amp;"-10",Matches!$J$2:$J$201,0)),3,2))))),""))</f>
        <v/>
      </c>
      <c r="AH493" s="13" t="str">
        <f aca="false">IF($B493="","",SUM(X493:AG493))</f>
        <v/>
      </c>
      <c r="AI493" s="12" t="str">
        <f aca="false">IF($B493="","",COUNTIF(X493:AG493,5))</f>
        <v/>
      </c>
      <c r="AJ493" s="12" t="str">
        <f aca="false">IF($B493="","",COUNTIF(X493:AG493,"&gt;=2"))</f>
        <v/>
      </c>
      <c r="AK493" s="12" t="str">
        <f aca="false">IF($B493="","",COUNT(X493:AG493))</f>
        <v/>
      </c>
    </row>
    <row r="494" customFormat="false" ht="15" hidden="false" customHeight="false" outlineLevel="0" collapsed="false">
      <c r="A494" s="7"/>
      <c r="B494" s="7"/>
      <c r="C494" s="11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12" t="str">
        <f aca="false">IF(OR($B494="",D494="",E494=""),"",IFERROR(IF(OR(INDEX(Matches!$I$2:$I$201,MATCH($A494&amp;"-1",Matches!$J$2:$J$201,0))="Void",INDEX(Matches!$G$2:$G$201,MATCH($A494&amp;"-1",Matches!$J$2:$J$201,0))="",INDEX(Matches!$H$2:$H$201,MATCH($A494&amp;"-1",Matches!$J$2:$J$201,0))=""),"",IF(AND($C494&lt;&gt;"",INDEX(Matches!$F$2:$F$201,MATCH($A494&amp;"-1",Matches!$J$2:$J$201,0))&lt;&gt;"",$C494&gt;=INDEX(Matches!$F$2:$F$201,MATCH($A494&amp;"-1",Matches!$J$2:$J$201,0))),"",IF(AND(D494=INDEX(Matches!$G$2:$G$201,MATCH($A494&amp;"-1",Matches!$J$2:$J$201,0)),E494=INDEX(Matches!$H$2:$H$201,MATCH($A494&amp;"-1",Matches!$J$2:$J$201,0))),5,IF(SIGN(D494-E494)&lt;&gt;SIGN(INDEX(Matches!$G$2:$G$201,MATCH($A494&amp;"-1",Matches!$J$2:$J$201,0))-INDEX(Matches!$H$2:$H$201,MATCH($A494&amp;"-1",Matches!$J$2:$J$201,0))),0,IF(D494-E494=INDEX(Matches!$G$2:$G$201,MATCH($A494&amp;"-1",Matches!$J$2:$J$201,0))-INDEX(Matches!$H$2:$H$201,MATCH($A494&amp;"-1",Matches!$J$2:$J$201,0)),3,2))))),""))</f>
        <v/>
      </c>
      <c r="Y494" s="12" t="str">
        <f aca="false">IF(OR($B494="",F494="",G494=""),"",IFERROR(IF(OR(INDEX(Matches!$I$2:$I$201,MATCH($A494&amp;"-2",Matches!$J$2:$J$201,0))="Void",INDEX(Matches!$G$2:$G$201,MATCH($A494&amp;"-2",Matches!$J$2:$J$201,0))="",INDEX(Matches!$H$2:$H$201,MATCH($A494&amp;"-2",Matches!$J$2:$J$201,0))=""),"",IF(AND($C494&lt;&gt;"",INDEX(Matches!$F$2:$F$201,MATCH($A494&amp;"-2",Matches!$J$2:$J$201,0))&lt;&gt;"",$C494&gt;=INDEX(Matches!$F$2:$F$201,MATCH($A494&amp;"-2",Matches!$J$2:$J$201,0))),"",IF(AND(F494=INDEX(Matches!$G$2:$G$201,MATCH($A494&amp;"-2",Matches!$J$2:$J$201,0)),G494=INDEX(Matches!$H$2:$H$201,MATCH($A494&amp;"-2",Matches!$J$2:$J$201,0))),5,IF(SIGN(F494-G494)&lt;&gt;SIGN(INDEX(Matches!$G$2:$G$201,MATCH($A494&amp;"-2",Matches!$J$2:$J$201,0))-INDEX(Matches!$H$2:$H$201,MATCH($A494&amp;"-2",Matches!$J$2:$J$201,0))),0,IF(F494-G494=INDEX(Matches!$G$2:$G$201,MATCH($A494&amp;"-2",Matches!$J$2:$J$201,0))-INDEX(Matches!$H$2:$H$201,MATCH($A494&amp;"-2",Matches!$J$2:$J$201,0)),3,2))))),""))</f>
        <v/>
      </c>
      <c r="Z494" s="12" t="str">
        <f aca="false">IF(OR($B494="",H494="",I494=""),"",IFERROR(IF(OR(INDEX(Matches!$I$2:$I$201,MATCH($A494&amp;"-3",Matches!$J$2:$J$201,0))="Void",INDEX(Matches!$G$2:$G$201,MATCH($A494&amp;"-3",Matches!$J$2:$J$201,0))="",INDEX(Matches!$H$2:$H$201,MATCH($A494&amp;"-3",Matches!$J$2:$J$201,0))=""),"",IF(AND($C494&lt;&gt;"",INDEX(Matches!$F$2:$F$201,MATCH($A494&amp;"-3",Matches!$J$2:$J$201,0))&lt;&gt;"",$C494&gt;=INDEX(Matches!$F$2:$F$201,MATCH($A494&amp;"-3",Matches!$J$2:$J$201,0))),"",IF(AND(H494=INDEX(Matches!$G$2:$G$201,MATCH($A494&amp;"-3",Matches!$J$2:$J$201,0)),I494=INDEX(Matches!$H$2:$H$201,MATCH($A494&amp;"-3",Matches!$J$2:$J$201,0))),5,IF(SIGN(H494-I494)&lt;&gt;SIGN(INDEX(Matches!$G$2:$G$201,MATCH($A494&amp;"-3",Matches!$J$2:$J$201,0))-INDEX(Matches!$H$2:$H$201,MATCH($A494&amp;"-3",Matches!$J$2:$J$201,0))),0,IF(H494-I494=INDEX(Matches!$G$2:$G$201,MATCH($A494&amp;"-3",Matches!$J$2:$J$201,0))-INDEX(Matches!$H$2:$H$201,MATCH($A494&amp;"-3",Matches!$J$2:$J$201,0)),3,2))))),""))</f>
        <v/>
      </c>
      <c r="AA494" s="12" t="str">
        <f aca="false">IF(OR($B494="",J494="",K494=""),"",IFERROR(IF(OR(INDEX(Matches!$I$2:$I$201,MATCH($A494&amp;"-4",Matches!$J$2:$J$201,0))="Void",INDEX(Matches!$G$2:$G$201,MATCH($A494&amp;"-4",Matches!$J$2:$J$201,0))="",INDEX(Matches!$H$2:$H$201,MATCH($A494&amp;"-4",Matches!$J$2:$J$201,0))=""),"",IF(AND($C494&lt;&gt;"",INDEX(Matches!$F$2:$F$201,MATCH($A494&amp;"-4",Matches!$J$2:$J$201,0))&lt;&gt;"",$C494&gt;=INDEX(Matches!$F$2:$F$201,MATCH($A494&amp;"-4",Matches!$J$2:$J$201,0))),"",IF(AND(J494=INDEX(Matches!$G$2:$G$201,MATCH($A494&amp;"-4",Matches!$J$2:$J$201,0)),K494=INDEX(Matches!$H$2:$H$201,MATCH($A494&amp;"-4",Matches!$J$2:$J$201,0))),5,IF(SIGN(J494-K494)&lt;&gt;SIGN(INDEX(Matches!$G$2:$G$201,MATCH($A494&amp;"-4",Matches!$J$2:$J$201,0))-INDEX(Matches!$H$2:$H$201,MATCH($A494&amp;"-4",Matches!$J$2:$J$201,0))),0,IF(J494-K494=INDEX(Matches!$G$2:$G$201,MATCH($A494&amp;"-4",Matches!$J$2:$J$201,0))-INDEX(Matches!$H$2:$H$201,MATCH($A494&amp;"-4",Matches!$J$2:$J$201,0)),3,2))))),""))</f>
        <v/>
      </c>
      <c r="AB494" s="12" t="str">
        <f aca="false">IF(OR($B494="",L494="",M494=""),"",IFERROR(IF(OR(INDEX(Matches!$I$2:$I$201,MATCH($A494&amp;"-5",Matches!$J$2:$J$201,0))="Void",INDEX(Matches!$G$2:$G$201,MATCH($A494&amp;"-5",Matches!$J$2:$J$201,0))="",INDEX(Matches!$H$2:$H$201,MATCH($A494&amp;"-5",Matches!$J$2:$J$201,0))=""),"",IF(AND($C494&lt;&gt;"",INDEX(Matches!$F$2:$F$201,MATCH($A494&amp;"-5",Matches!$J$2:$J$201,0))&lt;&gt;"",$C494&gt;=INDEX(Matches!$F$2:$F$201,MATCH($A494&amp;"-5",Matches!$J$2:$J$201,0))),"",IF(AND(L494=INDEX(Matches!$G$2:$G$201,MATCH($A494&amp;"-5",Matches!$J$2:$J$201,0)),M494=INDEX(Matches!$H$2:$H$201,MATCH($A494&amp;"-5",Matches!$J$2:$J$201,0))),5,IF(SIGN(L494-M494)&lt;&gt;SIGN(INDEX(Matches!$G$2:$G$201,MATCH($A494&amp;"-5",Matches!$J$2:$J$201,0))-INDEX(Matches!$H$2:$H$201,MATCH($A494&amp;"-5",Matches!$J$2:$J$201,0))),0,IF(L494-M494=INDEX(Matches!$G$2:$G$201,MATCH($A494&amp;"-5",Matches!$J$2:$J$201,0))-INDEX(Matches!$H$2:$H$201,MATCH($A494&amp;"-5",Matches!$J$2:$J$201,0)),3,2))))),""))</f>
        <v/>
      </c>
      <c r="AC494" s="12" t="str">
        <f aca="false">IF(OR($B494="",N494="",O494=""),"",IFERROR(IF(OR(INDEX(Matches!$I$2:$I$201,MATCH($A494&amp;"-6",Matches!$J$2:$J$201,0))="Void",INDEX(Matches!$G$2:$G$201,MATCH($A494&amp;"-6",Matches!$J$2:$J$201,0))="",INDEX(Matches!$H$2:$H$201,MATCH($A494&amp;"-6",Matches!$J$2:$J$201,0))=""),"",IF(AND($C494&lt;&gt;"",INDEX(Matches!$F$2:$F$201,MATCH($A494&amp;"-6",Matches!$J$2:$J$201,0))&lt;&gt;"",$C494&gt;=INDEX(Matches!$F$2:$F$201,MATCH($A494&amp;"-6",Matches!$J$2:$J$201,0))),"",IF(AND(N494=INDEX(Matches!$G$2:$G$201,MATCH($A494&amp;"-6",Matches!$J$2:$J$201,0)),O494=INDEX(Matches!$H$2:$H$201,MATCH($A494&amp;"-6",Matches!$J$2:$J$201,0))),5,IF(SIGN(N494-O494)&lt;&gt;SIGN(INDEX(Matches!$G$2:$G$201,MATCH($A494&amp;"-6",Matches!$J$2:$J$201,0))-INDEX(Matches!$H$2:$H$201,MATCH($A494&amp;"-6",Matches!$J$2:$J$201,0))),0,IF(N494-O494=INDEX(Matches!$G$2:$G$201,MATCH($A494&amp;"-6",Matches!$J$2:$J$201,0))-INDEX(Matches!$H$2:$H$201,MATCH($A494&amp;"-6",Matches!$J$2:$J$201,0)),3,2))))),""))</f>
        <v/>
      </c>
      <c r="AD494" s="12" t="str">
        <f aca="false">IF(OR($B494="",P494="",Q494=""),"",IFERROR(IF(OR(INDEX(Matches!$I$2:$I$201,MATCH($A494&amp;"-7",Matches!$J$2:$J$201,0))="Void",INDEX(Matches!$G$2:$G$201,MATCH($A494&amp;"-7",Matches!$J$2:$J$201,0))="",INDEX(Matches!$H$2:$H$201,MATCH($A494&amp;"-7",Matches!$J$2:$J$201,0))=""),"",IF(AND($C494&lt;&gt;"",INDEX(Matches!$F$2:$F$201,MATCH($A494&amp;"-7",Matches!$J$2:$J$201,0))&lt;&gt;"",$C494&gt;=INDEX(Matches!$F$2:$F$201,MATCH($A494&amp;"-7",Matches!$J$2:$J$201,0))),"",IF(AND(P494=INDEX(Matches!$G$2:$G$201,MATCH($A494&amp;"-7",Matches!$J$2:$J$201,0)),Q494=INDEX(Matches!$H$2:$H$201,MATCH($A494&amp;"-7",Matches!$J$2:$J$201,0))),5,IF(SIGN(P494-Q494)&lt;&gt;SIGN(INDEX(Matches!$G$2:$G$201,MATCH($A494&amp;"-7",Matches!$J$2:$J$201,0))-INDEX(Matches!$H$2:$H$201,MATCH($A494&amp;"-7",Matches!$J$2:$J$201,0))),0,IF(P494-Q494=INDEX(Matches!$G$2:$G$201,MATCH($A494&amp;"-7",Matches!$J$2:$J$201,0))-INDEX(Matches!$H$2:$H$201,MATCH($A494&amp;"-7",Matches!$J$2:$J$201,0)),3,2))))),""))</f>
        <v/>
      </c>
      <c r="AE494" s="12" t="str">
        <f aca="false">IF(OR($B494="",R494="",S494=""),"",IFERROR(IF(OR(INDEX(Matches!$I$2:$I$201,MATCH($A494&amp;"-8",Matches!$J$2:$J$201,0))="Void",INDEX(Matches!$G$2:$G$201,MATCH($A494&amp;"-8",Matches!$J$2:$J$201,0))="",INDEX(Matches!$H$2:$H$201,MATCH($A494&amp;"-8",Matches!$J$2:$J$201,0))=""),"",IF(AND($C494&lt;&gt;"",INDEX(Matches!$F$2:$F$201,MATCH($A494&amp;"-8",Matches!$J$2:$J$201,0))&lt;&gt;"",$C494&gt;=INDEX(Matches!$F$2:$F$201,MATCH($A494&amp;"-8",Matches!$J$2:$J$201,0))),"",IF(AND(R494=INDEX(Matches!$G$2:$G$201,MATCH($A494&amp;"-8",Matches!$J$2:$J$201,0)),S494=INDEX(Matches!$H$2:$H$201,MATCH($A494&amp;"-8",Matches!$J$2:$J$201,0))),5,IF(SIGN(R494-S494)&lt;&gt;SIGN(INDEX(Matches!$G$2:$G$201,MATCH($A494&amp;"-8",Matches!$J$2:$J$201,0))-INDEX(Matches!$H$2:$H$201,MATCH($A494&amp;"-8",Matches!$J$2:$J$201,0))),0,IF(R494-S494=INDEX(Matches!$G$2:$G$201,MATCH($A494&amp;"-8",Matches!$J$2:$J$201,0))-INDEX(Matches!$H$2:$H$201,MATCH($A494&amp;"-8",Matches!$J$2:$J$201,0)),3,2))))),""))</f>
        <v/>
      </c>
      <c r="AF494" s="12" t="str">
        <f aca="false">IF(OR($B494="",T494="",U494=""),"",IFERROR(IF(OR(INDEX(Matches!$I$2:$I$201,MATCH($A494&amp;"-9",Matches!$J$2:$J$201,0))="Void",INDEX(Matches!$G$2:$G$201,MATCH($A494&amp;"-9",Matches!$J$2:$J$201,0))="",INDEX(Matches!$H$2:$H$201,MATCH($A494&amp;"-9",Matches!$J$2:$J$201,0))=""),"",IF(AND($C494&lt;&gt;"",INDEX(Matches!$F$2:$F$201,MATCH($A494&amp;"-9",Matches!$J$2:$J$201,0))&lt;&gt;"",$C494&gt;=INDEX(Matches!$F$2:$F$201,MATCH($A494&amp;"-9",Matches!$J$2:$J$201,0))),"",IF(AND(T494=INDEX(Matches!$G$2:$G$201,MATCH($A494&amp;"-9",Matches!$J$2:$J$201,0)),U494=INDEX(Matches!$H$2:$H$201,MATCH($A494&amp;"-9",Matches!$J$2:$J$201,0))),5,IF(SIGN(T494-U494)&lt;&gt;SIGN(INDEX(Matches!$G$2:$G$201,MATCH($A494&amp;"-9",Matches!$J$2:$J$201,0))-INDEX(Matches!$H$2:$H$201,MATCH($A494&amp;"-9",Matches!$J$2:$J$201,0))),0,IF(T494-U494=INDEX(Matches!$G$2:$G$201,MATCH($A494&amp;"-9",Matches!$J$2:$J$201,0))-INDEX(Matches!$H$2:$H$201,MATCH($A494&amp;"-9",Matches!$J$2:$J$201,0)),3,2))))),""))</f>
        <v/>
      </c>
      <c r="AG494" s="12" t="str">
        <f aca="false">IF(OR($B494="",V494="",W494=""),"",IFERROR(IF(OR(INDEX(Matches!$I$2:$I$201,MATCH($A494&amp;"-10",Matches!$J$2:$J$201,0))="Void",INDEX(Matches!$G$2:$G$201,MATCH($A494&amp;"-10",Matches!$J$2:$J$201,0))="",INDEX(Matches!$H$2:$H$201,MATCH($A494&amp;"-10",Matches!$J$2:$J$201,0))=""),"",IF(AND($C494&lt;&gt;"",INDEX(Matches!$F$2:$F$201,MATCH($A494&amp;"-10",Matches!$J$2:$J$201,0))&lt;&gt;"",$C494&gt;=INDEX(Matches!$F$2:$F$201,MATCH($A494&amp;"-10",Matches!$J$2:$J$201,0))),"",IF(AND(V494=INDEX(Matches!$G$2:$G$201,MATCH($A494&amp;"-10",Matches!$J$2:$J$201,0)),W494=INDEX(Matches!$H$2:$H$201,MATCH($A494&amp;"-10",Matches!$J$2:$J$201,0))),5,IF(SIGN(V494-W494)&lt;&gt;SIGN(INDEX(Matches!$G$2:$G$201,MATCH($A494&amp;"-10",Matches!$J$2:$J$201,0))-INDEX(Matches!$H$2:$H$201,MATCH($A494&amp;"-10",Matches!$J$2:$J$201,0))),0,IF(V494-W494=INDEX(Matches!$G$2:$G$201,MATCH($A494&amp;"-10",Matches!$J$2:$J$201,0))-INDEX(Matches!$H$2:$H$201,MATCH($A494&amp;"-10",Matches!$J$2:$J$201,0)),3,2))))),""))</f>
        <v/>
      </c>
      <c r="AH494" s="13" t="str">
        <f aca="false">IF($B494="","",SUM(X494:AG494))</f>
        <v/>
      </c>
      <c r="AI494" s="12" t="str">
        <f aca="false">IF($B494="","",COUNTIF(X494:AG494,5))</f>
        <v/>
      </c>
      <c r="AJ494" s="12" t="str">
        <f aca="false">IF($B494="","",COUNTIF(X494:AG494,"&gt;=2"))</f>
        <v/>
      </c>
      <c r="AK494" s="12" t="str">
        <f aca="false">IF($B494="","",COUNT(X494:AG494))</f>
        <v/>
      </c>
    </row>
    <row r="495" customFormat="false" ht="15" hidden="false" customHeight="false" outlineLevel="0" collapsed="false">
      <c r="A495" s="7"/>
      <c r="B495" s="7"/>
      <c r="C495" s="11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12" t="str">
        <f aca="false">IF(OR($B495="",D495="",E495=""),"",IFERROR(IF(OR(INDEX(Matches!$I$2:$I$201,MATCH($A495&amp;"-1",Matches!$J$2:$J$201,0))="Void",INDEX(Matches!$G$2:$G$201,MATCH($A495&amp;"-1",Matches!$J$2:$J$201,0))="",INDEX(Matches!$H$2:$H$201,MATCH($A495&amp;"-1",Matches!$J$2:$J$201,0))=""),"",IF(AND($C495&lt;&gt;"",INDEX(Matches!$F$2:$F$201,MATCH($A495&amp;"-1",Matches!$J$2:$J$201,0))&lt;&gt;"",$C495&gt;=INDEX(Matches!$F$2:$F$201,MATCH($A495&amp;"-1",Matches!$J$2:$J$201,0))),"",IF(AND(D495=INDEX(Matches!$G$2:$G$201,MATCH($A495&amp;"-1",Matches!$J$2:$J$201,0)),E495=INDEX(Matches!$H$2:$H$201,MATCH($A495&amp;"-1",Matches!$J$2:$J$201,0))),5,IF(SIGN(D495-E495)&lt;&gt;SIGN(INDEX(Matches!$G$2:$G$201,MATCH($A495&amp;"-1",Matches!$J$2:$J$201,0))-INDEX(Matches!$H$2:$H$201,MATCH($A495&amp;"-1",Matches!$J$2:$J$201,0))),0,IF(D495-E495=INDEX(Matches!$G$2:$G$201,MATCH($A495&amp;"-1",Matches!$J$2:$J$201,0))-INDEX(Matches!$H$2:$H$201,MATCH($A495&amp;"-1",Matches!$J$2:$J$201,0)),3,2))))),""))</f>
        <v/>
      </c>
      <c r="Y495" s="12" t="str">
        <f aca="false">IF(OR($B495="",F495="",G495=""),"",IFERROR(IF(OR(INDEX(Matches!$I$2:$I$201,MATCH($A495&amp;"-2",Matches!$J$2:$J$201,0))="Void",INDEX(Matches!$G$2:$G$201,MATCH($A495&amp;"-2",Matches!$J$2:$J$201,0))="",INDEX(Matches!$H$2:$H$201,MATCH($A495&amp;"-2",Matches!$J$2:$J$201,0))=""),"",IF(AND($C495&lt;&gt;"",INDEX(Matches!$F$2:$F$201,MATCH($A495&amp;"-2",Matches!$J$2:$J$201,0))&lt;&gt;"",$C495&gt;=INDEX(Matches!$F$2:$F$201,MATCH($A495&amp;"-2",Matches!$J$2:$J$201,0))),"",IF(AND(F495=INDEX(Matches!$G$2:$G$201,MATCH($A495&amp;"-2",Matches!$J$2:$J$201,0)),G495=INDEX(Matches!$H$2:$H$201,MATCH($A495&amp;"-2",Matches!$J$2:$J$201,0))),5,IF(SIGN(F495-G495)&lt;&gt;SIGN(INDEX(Matches!$G$2:$G$201,MATCH($A495&amp;"-2",Matches!$J$2:$J$201,0))-INDEX(Matches!$H$2:$H$201,MATCH($A495&amp;"-2",Matches!$J$2:$J$201,0))),0,IF(F495-G495=INDEX(Matches!$G$2:$G$201,MATCH($A495&amp;"-2",Matches!$J$2:$J$201,0))-INDEX(Matches!$H$2:$H$201,MATCH($A495&amp;"-2",Matches!$J$2:$J$201,0)),3,2))))),""))</f>
        <v/>
      </c>
      <c r="Z495" s="12" t="str">
        <f aca="false">IF(OR($B495="",H495="",I495=""),"",IFERROR(IF(OR(INDEX(Matches!$I$2:$I$201,MATCH($A495&amp;"-3",Matches!$J$2:$J$201,0))="Void",INDEX(Matches!$G$2:$G$201,MATCH($A495&amp;"-3",Matches!$J$2:$J$201,0))="",INDEX(Matches!$H$2:$H$201,MATCH($A495&amp;"-3",Matches!$J$2:$J$201,0))=""),"",IF(AND($C495&lt;&gt;"",INDEX(Matches!$F$2:$F$201,MATCH($A495&amp;"-3",Matches!$J$2:$J$201,0))&lt;&gt;"",$C495&gt;=INDEX(Matches!$F$2:$F$201,MATCH($A495&amp;"-3",Matches!$J$2:$J$201,0))),"",IF(AND(H495=INDEX(Matches!$G$2:$G$201,MATCH($A495&amp;"-3",Matches!$J$2:$J$201,0)),I495=INDEX(Matches!$H$2:$H$201,MATCH($A495&amp;"-3",Matches!$J$2:$J$201,0))),5,IF(SIGN(H495-I495)&lt;&gt;SIGN(INDEX(Matches!$G$2:$G$201,MATCH($A495&amp;"-3",Matches!$J$2:$J$201,0))-INDEX(Matches!$H$2:$H$201,MATCH($A495&amp;"-3",Matches!$J$2:$J$201,0))),0,IF(H495-I495=INDEX(Matches!$G$2:$G$201,MATCH($A495&amp;"-3",Matches!$J$2:$J$201,0))-INDEX(Matches!$H$2:$H$201,MATCH($A495&amp;"-3",Matches!$J$2:$J$201,0)),3,2))))),""))</f>
        <v/>
      </c>
      <c r="AA495" s="12" t="str">
        <f aca="false">IF(OR($B495="",J495="",K495=""),"",IFERROR(IF(OR(INDEX(Matches!$I$2:$I$201,MATCH($A495&amp;"-4",Matches!$J$2:$J$201,0))="Void",INDEX(Matches!$G$2:$G$201,MATCH($A495&amp;"-4",Matches!$J$2:$J$201,0))="",INDEX(Matches!$H$2:$H$201,MATCH($A495&amp;"-4",Matches!$J$2:$J$201,0))=""),"",IF(AND($C495&lt;&gt;"",INDEX(Matches!$F$2:$F$201,MATCH($A495&amp;"-4",Matches!$J$2:$J$201,0))&lt;&gt;"",$C495&gt;=INDEX(Matches!$F$2:$F$201,MATCH($A495&amp;"-4",Matches!$J$2:$J$201,0))),"",IF(AND(J495=INDEX(Matches!$G$2:$G$201,MATCH($A495&amp;"-4",Matches!$J$2:$J$201,0)),K495=INDEX(Matches!$H$2:$H$201,MATCH($A495&amp;"-4",Matches!$J$2:$J$201,0))),5,IF(SIGN(J495-K495)&lt;&gt;SIGN(INDEX(Matches!$G$2:$G$201,MATCH($A495&amp;"-4",Matches!$J$2:$J$201,0))-INDEX(Matches!$H$2:$H$201,MATCH($A495&amp;"-4",Matches!$J$2:$J$201,0))),0,IF(J495-K495=INDEX(Matches!$G$2:$G$201,MATCH($A495&amp;"-4",Matches!$J$2:$J$201,0))-INDEX(Matches!$H$2:$H$201,MATCH($A495&amp;"-4",Matches!$J$2:$J$201,0)),3,2))))),""))</f>
        <v/>
      </c>
      <c r="AB495" s="12" t="str">
        <f aca="false">IF(OR($B495="",L495="",M495=""),"",IFERROR(IF(OR(INDEX(Matches!$I$2:$I$201,MATCH($A495&amp;"-5",Matches!$J$2:$J$201,0))="Void",INDEX(Matches!$G$2:$G$201,MATCH($A495&amp;"-5",Matches!$J$2:$J$201,0))="",INDEX(Matches!$H$2:$H$201,MATCH($A495&amp;"-5",Matches!$J$2:$J$201,0))=""),"",IF(AND($C495&lt;&gt;"",INDEX(Matches!$F$2:$F$201,MATCH($A495&amp;"-5",Matches!$J$2:$J$201,0))&lt;&gt;"",$C495&gt;=INDEX(Matches!$F$2:$F$201,MATCH($A495&amp;"-5",Matches!$J$2:$J$201,0))),"",IF(AND(L495=INDEX(Matches!$G$2:$G$201,MATCH($A495&amp;"-5",Matches!$J$2:$J$201,0)),M495=INDEX(Matches!$H$2:$H$201,MATCH($A495&amp;"-5",Matches!$J$2:$J$201,0))),5,IF(SIGN(L495-M495)&lt;&gt;SIGN(INDEX(Matches!$G$2:$G$201,MATCH($A495&amp;"-5",Matches!$J$2:$J$201,0))-INDEX(Matches!$H$2:$H$201,MATCH($A495&amp;"-5",Matches!$J$2:$J$201,0))),0,IF(L495-M495=INDEX(Matches!$G$2:$G$201,MATCH($A495&amp;"-5",Matches!$J$2:$J$201,0))-INDEX(Matches!$H$2:$H$201,MATCH($A495&amp;"-5",Matches!$J$2:$J$201,0)),3,2))))),""))</f>
        <v/>
      </c>
      <c r="AC495" s="12" t="str">
        <f aca="false">IF(OR($B495="",N495="",O495=""),"",IFERROR(IF(OR(INDEX(Matches!$I$2:$I$201,MATCH($A495&amp;"-6",Matches!$J$2:$J$201,0))="Void",INDEX(Matches!$G$2:$G$201,MATCH($A495&amp;"-6",Matches!$J$2:$J$201,0))="",INDEX(Matches!$H$2:$H$201,MATCH($A495&amp;"-6",Matches!$J$2:$J$201,0))=""),"",IF(AND($C495&lt;&gt;"",INDEX(Matches!$F$2:$F$201,MATCH($A495&amp;"-6",Matches!$J$2:$J$201,0))&lt;&gt;"",$C495&gt;=INDEX(Matches!$F$2:$F$201,MATCH($A495&amp;"-6",Matches!$J$2:$J$201,0))),"",IF(AND(N495=INDEX(Matches!$G$2:$G$201,MATCH($A495&amp;"-6",Matches!$J$2:$J$201,0)),O495=INDEX(Matches!$H$2:$H$201,MATCH($A495&amp;"-6",Matches!$J$2:$J$201,0))),5,IF(SIGN(N495-O495)&lt;&gt;SIGN(INDEX(Matches!$G$2:$G$201,MATCH($A495&amp;"-6",Matches!$J$2:$J$201,0))-INDEX(Matches!$H$2:$H$201,MATCH($A495&amp;"-6",Matches!$J$2:$J$201,0))),0,IF(N495-O495=INDEX(Matches!$G$2:$G$201,MATCH($A495&amp;"-6",Matches!$J$2:$J$201,0))-INDEX(Matches!$H$2:$H$201,MATCH($A495&amp;"-6",Matches!$J$2:$J$201,0)),3,2))))),""))</f>
        <v/>
      </c>
      <c r="AD495" s="12" t="str">
        <f aca="false">IF(OR($B495="",P495="",Q495=""),"",IFERROR(IF(OR(INDEX(Matches!$I$2:$I$201,MATCH($A495&amp;"-7",Matches!$J$2:$J$201,0))="Void",INDEX(Matches!$G$2:$G$201,MATCH($A495&amp;"-7",Matches!$J$2:$J$201,0))="",INDEX(Matches!$H$2:$H$201,MATCH($A495&amp;"-7",Matches!$J$2:$J$201,0))=""),"",IF(AND($C495&lt;&gt;"",INDEX(Matches!$F$2:$F$201,MATCH($A495&amp;"-7",Matches!$J$2:$J$201,0))&lt;&gt;"",$C495&gt;=INDEX(Matches!$F$2:$F$201,MATCH($A495&amp;"-7",Matches!$J$2:$J$201,0))),"",IF(AND(P495=INDEX(Matches!$G$2:$G$201,MATCH($A495&amp;"-7",Matches!$J$2:$J$201,0)),Q495=INDEX(Matches!$H$2:$H$201,MATCH($A495&amp;"-7",Matches!$J$2:$J$201,0))),5,IF(SIGN(P495-Q495)&lt;&gt;SIGN(INDEX(Matches!$G$2:$G$201,MATCH($A495&amp;"-7",Matches!$J$2:$J$201,0))-INDEX(Matches!$H$2:$H$201,MATCH($A495&amp;"-7",Matches!$J$2:$J$201,0))),0,IF(P495-Q495=INDEX(Matches!$G$2:$G$201,MATCH($A495&amp;"-7",Matches!$J$2:$J$201,0))-INDEX(Matches!$H$2:$H$201,MATCH($A495&amp;"-7",Matches!$J$2:$J$201,0)),3,2))))),""))</f>
        <v/>
      </c>
      <c r="AE495" s="12" t="str">
        <f aca="false">IF(OR($B495="",R495="",S495=""),"",IFERROR(IF(OR(INDEX(Matches!$I$2:$I$201,MATCH($A495&amp;"-8",Matches!$J$2:$J$201,0))="Void",INDEX(Matches!$G$2:$G$201,MATCH($A495&amp;"-8",Matches!$J$2:$J$201,0))="",INDEX(Matches!$H$2:$H$201,MATCH($A495&amp;"-8",Matches!$J$2:$J$201,0))=""),"",IF(AND($C495&lt;&gt;"",INDEX(Matches!$F$2:$F$201,MATCH($A495&amp;"-8",Matches!$J$2:$J$201,0))&lt;&gt;"",$C495&gt;=INDEX(Matches!$F$2:$F$201,MATCH($A495&amp;"-8",Matches!$J$2:$J$201,0))),"",IF(AND(R495=INDEX(Matches!$G$2:$G$201,MATCH($A495&amp;"-8",Matches!$J$2:$J$201,0)),S495=INDEX(Matches!$H$2:$H$201,MATCH($A495&amp;"-8",Matches!$J$2:$J$201,0))),5,IF(SIGN(R495-S495)&lt;&gt;SIGN(INDEX(Matches!$G$2:$G$201,MATCH($A495&amp;"-8",Matches!$J$2:$J$201,0))-INDEX(Matches!$H$2:$H$201,MATCH($A495&amp;"-8",Matches!$J$2:$J$201,0))),0,IF(R495-S495=INDEX(Matches!$G$2:$G$201,MATCH($A495&amp;"-8",Matches!$J$2:$J$201,0))-INDEX(Matches!$H$2:$H$201,MATCH($A495&amp;"-8",Matches!$J$2:$J$201,0)),3,2))))),""))</f>
        <v/>
      </c>
      <c r="AF495" s="12" t="str">
        <f aca="false">IF(OR($B495="",T495="",U495=""),"",IFERROR(IF(OR(INDEX(Matches!$I$2:$I$201,MATCH($A495&amp;"-9",Matches!$J$2:$J$201,0))="Void",INDEX(Matches!$G$2:$G$201,MATCH($A495&amp;"-9",Matches!$J$2:$J$201,0))="",INDEX(Matches!$H$2:$H$201,MATCH($A495&amp;"-9",Matches!$J$2:$J$201,0))=""),"",IF(AND($C495&lt;&gt;"",INDEX(Matches!$F$2:$F$201,MATCH($A495&amp;"-9",Matches!$J$2:$J$201,0))&lt;&gt;"",$C495&gt;=INDEX(Matches!$F$2:$F$201,MATCH($A495&amp;"-9",Matches!$J$2:$J$201,0))),"",IF(AND(T495=INDEX(Matches!$G$2:$G$201,MATCH($A495&amp;"-9",Matches!$J$2:$J$201,0)),U495=INDEX(Matches!$H$2:$H$201,MATCH($A495&amp;"-9",Matches!$J$2:$J$201,0))),5,IF(SIGN(T495-U495)&lt;&gt;SIGN(INDEX(Matches!$G$2:$G$201,MATCH($A495&amp;"-9",Matches!$J$2:$J$201,0))-INDEX(Matches!$H$2:$H$201,MATCH($A495&amp;"-9",Matches!$J$2:$J$201,0))),0,IF(T495-U495=INDEX(Matches!$G$2:$G$201,MATCH($A495&amp;"-9",Matches!$J$2:$J$201,0))-INDEX(Matches!$H$2:$H$201,MATCH($A495&amp;"-9",Matches!$J$2:$J$201,0)),3,2))))),""))</f>
        <v/>
      </c>
      <c r="AG495" s="12" t="str">
        <f aca="false">IF(OR($B495="",V495="",W495=""),"",IFERROR(IF(OR(INDEX(Matches!$I$2:$I$201,MATCH($A495&amp;"-10",Matches!$J$2:$J$201,0))="Void",INDEX(Matches!$G$2:$G$201,MATCH($A495&amp;"-10",Matches!$J$2:$J$201,0))="",INDEX(Matches!$H$2:$H$201,MATCH($A495&amp;"-10",Matches!$J$2:$J$201,0))=""),"",IF(AND($C495&lt;&gt;"",INDEX(Matches!$F$2:$F$201,MATCH($A495&amp;"-10",Matches!$J$2:$J$201,0))&lt;&gt;"",$C495&gt;=INDEX(Matches!$F$2:$F$201,MATCH($A495&amp;"-10",Matches!$J$2:$J$201,0))),"",IF(AND(V495=INDEX(Matches!$G$2:$G$201,MATCH($A495&amp;"-10",Matches!$J$2:$J$201,0)),W495=INDEX(Matches!$H$2:$H$201,MATCH($A495&amp;"-10",Matches!$J$2:$J$201,0))),5,IF(SIGN(V495-W495)&lt;&gt;SIGN(INDEX(Matches!$G$2:$G$201,MATCH($A495&amp;"-10",Matches!$J$2:$J$201,0))-INDEX(Matches!$H$2:$H$201,MATCH($A495&amp;"-10",Matches!$J$2:$J$201,0))),0,IF(V495-W495=INDEX(Matches!$G$2:$G$201,MATCH($A495&amp;"-10",Matches!$J$2:$J$201,0))-INDEX(Matches!$H$2:$H$201,MATCH($A495&amp;"-10",Matches!$J$2:$J$201,0)),3,2))))),""))</f>
        <v/>
      </c>
      <c r="AH495" s="13" t="str">
        <f aca="false">IF($B495="","",SUM(X495:AG495))</f>
        <v/>
      </c>
      <c r="AI495" s="12" t="str">
        <f aca="false">IF($B495="","",COUNTIF(X495:AG495,5))</f>
        <v/>
      </c>
      <c r="AJ495" s="12" t="str">
        <f aca="false">IF($B495="","",COUNTIF(X495:AG495,"&gt;=2"))</f>
        <v/>
      </c>
      <c r="AK495" s="12" t="str">
        <f aca="false">IF($B495="","",COUNT(X495:AG495))</f>
        <v/>
      </c>
    </row>
    <row r="496" customFormat="false" ht="15" hidden="false" customHeight="false" outlineLevel="0" collapsed="false">
      <c r="A496" s="7"/>
      <c r="B496" s="7"/>
      <c r="C496" s="11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12" t="str">
        <f aca="false">IF(OR($B496="",D496="",E496=""),"",IFERROR(IF(OR(INDEX(Matches!$I$2:$I$201,MATCH($A496&amp;"-1",Matches!$J$2:$J$201,0))="Void",INDEX(Matches!$G$2:$G$201,MATCH($A496&amp;"-1",Matches!$J$2:$J$201,0))="",INDEX(Matches!$H$2:$H$201,MATCH($A496&amp;"-1",Matches!$J$2:$J$201,0))=""),"",IF(AND($C496&lt;&gt;"",INDEX(Matches!$F$2:$F$201,MATCH($A496&amp;"-1",Matches!$J$2:$J$201,0))&lt;&gt;"",$C496&gt;=INDEX(Matches!$F$2:$F$201,MATCH($A496&amp;"-1",Matches!$J$2:$J$201,0))),"",IF(AND(D496=INDEX(Matches!$G$2:$G$201,MATCH($A496&amp;"-1",Matches!$J$2:$J$201,0)),E496=INDEX(Matches!$H$2:$H$201,MATCH($A496&amp;"-1",Matches!$J$2:$J$201,0))),5,IF(SIGN(D496-E496)&lt;&gt;SIGN(INDEX(Matches!$G$2:$G$201,MATCH($A496&amp;"-1",Matches!$J$2:$J$201,0))-INDEX(Matches!$H$2:$H$201,MATCH($A496&amp;"-1",Matches!$J$2:$J$201,0))),0,IF(D496-E496=INDEX(Matches!$G$2:$G$201,MATCH($A496&amp;"-1",Matches!$J$2:$J$201,0))-INDEX(Matches!$H$2:$H$201,MATCH($A496&amp;"-1",Matches!$J$2:$J$201,0)),3,2))))),""))</f>
        <v/>
      </c>
      <c r="Y496" s="12" t="str">
        <f aca="false">IF(OR($B496="",F496="",G496=""),"",IFERROR(IF(OR(INDEX(Matches!$I$2:$I$201,MATCH($A496&amp;"-2",Matches!$J$2:$J$201,0))="Void",INDEX(Matches!$G$2:$G$201,MATCH($A496&amp;"-2",Matches!$J$2:$J$201,0))="",INDEX(Matches!$H$2:$H$201,MATCH($A496&amp;"-2",Matches!$J$2:$J$201,0))=""),"",IF(AND($C496&lt;&gt;"",INDEX(Matches!$F$2:$F$201,MATCH($A496&amp;"-2",Matches!$J$2:$J$201,0))&lt;&gt;"",$C496&gt;=INDEX(Matches!$F$2:$F$201,MATCH($A496&amp;"-2",Matches!$J$2:$J$201,0))),"",IF(AND(F496=INDEX(Matches!$G$2:$G$201,MATCH($A496&amp;"-2",Matches!$J$2:$J$201,0)),G496=INDEX(Matches!$H$2:$H$201,MATCH($A496&amp;"-2",Matches!$J$2:$J$201,0))),5,IF(SIGN(F496-G496)&lt;&gt;SIGN(INDEX(Matches!$G$2:$G$201,MATCH($A496&amp;"-2",Matches!$J$2:$J$201,0))-INDEX(Matches!$H$2:$H$201,MATCH($A496&amp;"-2",Matches!$J$2:$J$201,0))),0,IF(F496-G496=INDEX(Matches!$G$2:$G$201,MATCH($A496&amp;"-2",Matches!$J$2:$J$201,0))-INDEX(Matches!$H$2:$H$201,MATCH($A496&amp;"-2",Matches!$J$2:$J$201,0)),3,2))))),""))</f>
        <v/>
      </c>
      <c r="Z496" s="12" t="str">
        <f aca="false">IF(OR($B496="",H496="",I496=""),"",IFERROR(IF(OR(INDEX(Matches!$I$2:$I$201,MATCH($A496&amp;"-3",Matches!$J$2:$J$201,0))="Void",INDEX(Matches!$G$2:$G$201,MATCH($A496&amp;"-3",Matches!$J$2:$J$201,0))="",INDEX(Matches!$H$2:$H$201,MATCH($A496&amp;"-3",Matches!$J$2:$J$201,0))=""),"",IF(AND($C496&lt;&gt;"",INDEX(Matches!$F$2:$F$201,MATCH($A496&amp;"-3",Matches!$J$2:$J$201,0))&lt;&gt;"",$C496&gt;=INDEX(Matches!$F$2:$F$201,MATCH($A496&amp;"-3",Matches!$J$2:$J$201,0))),"",IF(AND(H496=INDEX(Matches!$G$2:$G$201,MATCH($A496&amp;"-3",Matches!$J$2:$J$201,0)),I496=INDEX(Matches!$H$2:$H$201,MATCH($A496&amp;"-3",Matches!$J$2:$J$201,0))),5,IF(SIGN(H496-I496)&lt;&gt;SIGN(INDEX(Matches!$G$2:$G$201,MATCH($A496&amp;"-3",Matches!$J$2:$J$201,0))-INDEX(Matches!$H$2:$H$201,MATCH($A496&amp;"-3",Matches!$J$2:$J$201,0))),0,IF(H496-I496=INDEX(Matches!$G$2:$G$201,MATCH($A496&amp;"-3",Matches!$J$2:$J$201,0))-INDEX(Matches!$H$2:$H$201,MATCH($A496&amp;"-3",Matches!$J$2:$J$201,0)),3,2))))),""))</f>
        <v/>
      </c>
      <c r="AA496" s="12" t="str">
        <f aca="false">IF(OR($B496="",J496="",K496=""),"",IFERROR(IF(OR(INDEX(Matches!$I$2:$I$201,MATCH($A496&amp;"-4",Matches!$J$2:$J$201,0))="Void",INDEX(Matches!$G$2:$G$201,MATCH($A496&amp;"-4",Matches!$J$2:$J$201,0))="",INDEX(Matches!$H$2:$H$201,MATCH($A496&amp;"-4",Matches!$J$2:$J$201,0))=""),"",IF(AND($C496&lt;&gt;"",INDEX(Matches!$F$2:$F$201,MATCH($A496&amp;"-4",Matches!$J$2:$J$201,0))&lt;&gt;"",$C496&gt;=INDEX(Matches!$F$2:$F$201,MATCH($A496&amp;"-4",Matches!$J$2:$J$201,0))),"",IF(AND(J496=INDEX(Matches!$G$2:$G$201,MATCH($A496&amp;"-4",Matches!$J$2:$J$201,0)),K496=INDEX(Matches!$H$2:$H$201,MATCH($A496&amp;"-4",Matches!$J$2:$J$201,0))),5,IF(SIGN(J496-K496)&lt;&gt;SIGN(INDEX(Matches!$G$2:$G$201,MATCH($A496&amp;"-4",Matches!$J$2:$J$201,0))-INDEX(Matches!$H$2:$H$201,MATCH($A496&amp;"-4",Matches!$J$2:$J$201,0))),0,IF(J496-K496=INDEX(Matches!$G$2:$G$201,MATCH($A496&amp;"-4",Matches!$J$2:$J$201,0))-INDEX(Matches!$H$2:$H$201,MATCH($A496&amp;"-4",Matches!$J$2:$J$201,0)),3,2))))),""))</f>
        <v/>
      </c>
      <c r="AB496" s="12" t="str">
        <f aca="false">IF(OR($B496="",L496="",M496=""),"",IFERROR(IF(OR(INDEX(Matches!$I$2:$I$201,MATCH($A496&amp;"-5",Matches!$J$2:$J$201,0))="Void",INDEX(Matches!$G$2:$G$201,MATCH($A496&amp;"-5",Matches!$J$2:$J$201,0))="",INDEX(Matches!$H$2:$H$201,MATCH($A496&amp;"-5",Matches!$J$2:$J$201,0))=""),"",IF(AND($C496&lt;&gt;"",INDEX(Matches!$F$2:$F$201,MATCH($A496&amp;"-5",Matches!$J$2:$J$201,0))&lt;&gt;"",$C496&gt;=INDEX(Matches!$F$2:$F$201,MATCH($A496&amp;"-5",Matches!$J$2:$J$201,0))),"",IF(AND(L496=INDEX(Matches!$G$2:$G$201,MATCH($A496&amp;"-5",Matches!$J$2:$J$201,0)),M496=INDEX(Matches!$H$2:$H$201,MATCH($A496&amp;"-5",Matches!$J$2:$J$201,0))),5,IF(SIGN(L496-M496)&lt;&gt;SIGN(INDEX(Matches!$G$2:$G$201,MATCH($A496&amp;"-5",Matches!$J$2:$J$201,0))-INDEX(Matches!$H$2:$H$201,MATCH($A496&amp;"-5",Matches!$J$2:$J$201,0))),0,IF(L496-M496=INDEX(Matches!$G$2:$G$201,MATCH($A496&amp;"-5",Matches!$J$2:$J$201,0))-INDEX(Matches!$H$2:$H$201,MATCH($A496&amp;"-5",Matches!$J$2:$J$201,0)),3,2))))),""))</f>
        <v/>
      </c>
      <c r="AC496" s="12" t="str">
        <f aca="false">IF(OR($B496="",N496="",O496=""),"",IFERROR(IF(OR(INDEX(Matches!$I$2:$I$201,MATCH($A496&amp;"-6",Matches!$J$2:$J$201,0))="Void",INDEX(Matches!$G$2:$G$201,MATCH($A496&amp;"-6",Matches!$J$2:$J$201,0))="",INDEX(Matches!$H$2:$H$201,MATCH($A496&amp;"-6",Matches!$J$2:$J$201,0))=""),"",IF(AND($C496&lt;&gt;"",INDEX(Matches!$F$2:$F$201,MATCH($A496&amp;"-6",Matches!$J$2:$J$201,0))&lt;&gt;"",$C496&gt;=INDEX(Matches!$F$2:$F$201,MATCH($A496&amp;"-6",Matches!$J$2:$J$201,0))),"",IF(AND(N496=INDEX(Matches!$G$2:$G$201,MATCH($A496&amp;"-6",Matches!$J$2:$J$201,0)),O496=INDEX(Matches!$H$2:$H$201,MATCH($A496&amp;"-6",Matches!$J$2:$J$201,0))),5,IF(SIGN(N496-O496)&lt;&gt;SIGN(INDEX(Matches!$G$2:$G$201,MATCH($A496&amp;"-6",Matches!$J$2:$J$201,0))-INDEX(Matches!$H$2:$H$201,MATCH($A496&amp;"-6",Matches!$J$2:$J$201,0))),0,IF(N496-O496=INDEX(Matches!$G$2:$G$201,MATCH($A496&amp;"-6",Matches!$J$2:$J$201,0))-INDEX(Matches!$H$2:$H$201,MATCH($A496&amp;"-6",Matches!$J$2:$J$201,0)),3,2))))),""))</f>
        <v/>
      </c>
      <c r="AD496" s="12" t="str">
        <f aca="false">IF(OR($B496="",P496="",Q496=""),"",IFERROR(IF(OR(INDEX(Matches!$I$2:$I$201,MATCH($A496&amp;"-7",Matches!$J$2:$J$201,0))="Void",INDEX(Matches!$G$2:$G$201,MATCH($A496&amp;"-7",Matches!$J$2:$J$201,0))="",INDEX(Matches!$H$2:$H$201,MATCH($A496&amp;"-7",Matches!$J$2:$J$201,0))=""),"",IF(AND($C496&lt;&gt;"",INDEX(Matches!$F$2:$F$201,MATCH($A496&amp;"-7",Matches!$J$2:$J$201,0))&lt;&gt;"",$C496&gt;=INDEX(Matches!$F$2:$F$201,MATCH($A496&amp;"-7",Matches!$J$2:$J$201,0))),"",IF(AND(P496=INDEX(Matches!$G$2:$G$201,MATCH($A496&amp;"-7",Matches!$J$2:$J$201,0)),Q496=INDEX(Matches!$H$2:$H$201,MATCH($A496&amp;"-7",Matches!$J$2:$J$201,0))),5,IF(SIGN(P496-Q496)&lt;&gt;SIGN(INDEX(Matches!$G$2:$G$201,MATCH($A496&amp;"-7",Matches!$J$2:$J$201,0))-INDEX(Matches!$H$2:$H$201,MATCH($A496&amp;"-7",Matches!$J$2:$J$201,0))),0,IF(P496-Q496=INDEX(Matches!$G$2:$G$201,MATCH($A496&amp;"-7",Matches!$J$2:$J$201,0))-INDEX(Matches!$H$2:$H$201,MATCH($A496&amp;"-7",Matches!$J$2:$J$201,0)),3,2))))),""))</f>
        <v/>
      </c>
      <c r="AE496" s="12" t="str">
        <f aca="false">IF(OR($B496="",R496="",S496=""),"",IFERROR(IF(OR(INDEX(Matches!$I$2:$I$201,MATCH($A496&amp;"-8",Matches!$J$2:$J$201,0))="Void",INDEX(Matches!$G$2:$G$201,MATCH($A496&amp;"-8",Matches!$J$2:$J$201,0))="",INDEX(Matches!$H$2:$H$201,MATCH($A496&amp;"-8",Matches!$J$2:$J$201,0))=""),"",IF(AND($C496&lt;&gt;"",INDEX(Matches!$F$2:$F$201,MATCH($A496&amp;"-8",Matches!$J$2:$J$201,0))&lt;&gt;"",$C496&gt;=INDEX(Matches!$F$2:$F$201,MATCH($A496&amp;"-8",Matches!$J$2:$J$201,0))),"",IF(AND(R496=INDEX(Matches!$G$2:$G$201,MATCH($A496&amp;"-8",Matches!$J$2:$J$201,0)),S496=INDEX(Matches!$H$2:$H$201,MATCH($A496&amp;"-8",Matches!$J$2:$J$201,0))),5,IF(SIGN(R496-S496)&lt;&gt;SIGN(INDEX(Matches!$G$2:$G$201,MATCH($A496&amp;"-8",Matches!$J$2:$J$201,0))-INDEX(Matches!$H$2:$H$201,MATCH($A496&amp;"-8",Matches!$J$2:$J$201,0))),0,IF(R496-S496=INDEX(Matches!$G$2:$G$201,MATCH($A496&amp;"-8",Matches!$J$2:$J$201,0))-INDEX(Matches!$H$2:$H$201,MATCH($A496&amp;"-8",Matches!$J$2:$J$201,0)),3,2))))),""))</f>
        <v/>
      </c>
      <c r="AF496" s="12" t="str">
        <f aca="false">IF(OR($B496="",T496="",U496=""),"",IFERROR(IF(OR(INDEX(Matches!$I$2:$I$201,MATCH($A496&amp;"-9",Matches!$J$2:$J$201,0))="Void",INDEX(Matches!$G$2:$G$201,MATCH($A496&amp;"-9",Matches!$J$2:$J$201,0))="",INDEX(Matches!$H$2:$H$201,MATCH($A496&amp;"-9",Matches!$J$2:$J$201,0))=""),"",IF(AND($C496&lt;&gt;"",INDEX(Matches!$F$2:$F$201,MATCH($A496&amp;"-9",Matches!$J$2:$J$201,0))&lt;&gt;"",$C496&gt;=INDEX(Matches!$F$2:$F$201,MATCH($A496&amp;"-9",Matches!$J$2:$J$201,0))),"",IF(AND(T496=INDEX(Matches!$G$2:$G$201,MATCH($A496&amp;"-9",Matches!$J$2:$J$201,0)),U496=INDEX(Matches!$H$2:$H$201,MATCH($A496&amp;"-9",Matches!$J$2:$J$201,0))),5,IF(SIGN(T496-U496)&lt;&gt;SIGN(INDEX(Matches!$G$2:$G$201,MATCH($A496&amp;"-9",Matches!$J$2:$J$201,0))-INDEX(Matches!$H$2:$H$201,MATCH($A496&amp;"-9",Matches!$J$2:$J$201,0))),0,IF(T496-U496=INDEX(Matches!$G$2:$G$201,MATCH($A496&amp;"-9",Matches!$J$2:$J$201,0))-INDEX(Matches!$H$2:$H$201,MATCH($A496&amp;"-9",Matches!$J$2:$J$201,0)),3,2))))),""))</f>
        <v/>
      </c>
      <c r="AG496" s="12" t="str">
        <f aca="false">IF(OR($B496="",V496="",W496=""),"",IFERROR(IF(OR(INDEX(Matches!$I$2:$I$201,MATCH($A496&amp;"-10",Matches!$J$2:$J$201,0))="Void",INDEX(Matches!$G$2:$G$201,MATCH($A496&amp;"-10",Matches!$J$2:$J$201,0))="",INDEX(Matches!$H$2:$H$201,MATCH($A496&amp;"-10",Matches!$J$2:$J$201,0))=""),"",IF(AND($C496&lt;&gt;"",INDEX(Matches!$F$2:$F$201,MATCH($A496&amp;"-10",Matches!$J$2:$J$201,0))&lt;&gt;"",$C496&gt;=INDEX(Matches!$F$2:$F$201,MATCH($A496&amp;"-10",Matches!$J$2:$J$201,0))),"",IF(AND(V496=INDEX(Matches!$G$2:$G$201,MATCH($A496&amp;"-10",Matches!$J$2:$J$201,0)),W496=INDEX(Matches!$H$2:$H$201,MATCH($A496&amp;"-10",Matches!$J$2:$J$201,0))),5,IF(SIGN(V496-W496)&lt;&gt;SIGN(INDEX(Matches!$G$2:$G$201,MATCH($A496&amp;"-10",Matches!$J$2:$J$201,0))-INDEX(Matches!$H$2:$H$201,MATCH($A496&amp;"-10",Matches!$J$2:$J$201,0))),0,IF(V496-W496=INDEX(Matches!$G$2:$G$201,MATCH($A496&amp;"-10",Matches!$J$2:$J$201,0))-INDEX(Matches!$H$2:$H$201,MATCH($A496&amp;"-10",Matches!$J$2:$J$201,0)),3,2))))),""))</f>
        <v/>
      </c>
      <c r="AH496" s="13" t="str">
        <f aca="false">IF($B496="","",SUM(X496:AG496))</f>
        <v/>
      </c>
      <c r="AI496" s="12" t="str">
        <f aca="false">IF($B496="","",COUNTIF(X496:AG496,5))</f>
        <v/>
      </c>
      <c r="AJ496" s="12" t="str">
        <f aca="false">IF($B496="","",COUNTIF(X496:AG496,"&gt;=2"))</f>
        <v/>
      </c>
      <c r="AK496" s="12" t="str">
        <f aca="false">IF($B496="","",COUNT(X496:AG496))</f>
        <v/>
      </c>
    </row>
    <row r="497" customFormat="false" ht="15" hidden="false" customHeight="false" outlineLevel="0" collapsed="false">
      <c r="A497" s="7"/>
      <c r="B497" s="7"/>
      <c r="C497" s="11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12" t="str">
        <f aca="false">IF(OR($B497="",D497="",E497=""),"",IFERROR(IF(OR(INDEX(Matches!$I$2:$I$201,MATCH($A497&amp;"-1",Matches!$J$2:$J$201,0))="Void",INDEX(Matches!$G$2:$G$201,MATCH($A497&amp;"-1",Matches!$J$2:$J$201,0))="",INDEX(Matches!$H$2:$H$201,MATCH($A497&amp;"-1",Matches!$J$2:$J$201,0))=""),"",IF(AND($C497&lt;&gt;"",INDEX(Matches!$F$2:$F$201,MATCH($A497&amp;"-1",Matches!$J$2:$J$201,0))&lt;&gt;"",$C497&gt;=INDEX(Matches!$F$2:$F$201,MATCH($A497&amp;"-1",Matches!$J$2:$J$201,0))),"",IF(AND(D497=INDEX(Matches!$G$2:$G$201,MATCH($A497&amp;"-1",Matches!$J$2:$J$201,0)),E497=INDEX(Matches!$H$2:$H$201,MATCH($A497&amp;"-1",Matches!$J$2:$J$201,0))),5,IF(SIGN(D497-E497)&lt;&gt;SIGN(INDEX(Matches!$G$2:$G$201,MATCH($A497&amp;"-1",Matches!$J$2:$J$201,0))-INDEX(Matches!$H$2:$H$201,MATCH($A497&amp;"-1",Matches!$J$2:$J$201,0))),0,IF(D497-E497=INDEX(Matches!$G$2:$G$201,MATCH($A497&amp;"-1",Matches!$J$2:$J$201,0))-INDEX(Matches!$H$2:$H$201,MATCH($A497&amp;"-1",Matches!$J$2:$J$201,0)),3,2))))),""))</f>
        <v/>
      </c>
      <c r="Y497" s="12" t="str">
        <f aca="false">IF(OR($B497="",F497="",G497=""),"",IFERROR(IF(OR(INDEX(Matches!$I$2:$I$201,MATCH($A497&amp;"-2",Matches!$J$2:$J$201,0))="Void",INDEX(Matches!$G$2:$G$201,MATCH($A497&amp;"-2",Matches!$J$2:$J$201,0))="",INDEX(Matches!$H$2:$H$201,MATCH($A497&amp;"-2",Matches!$J$2:$J$201,0))=""),"",IF(AND($C497&lt;&gt;"",INDEX(Matches!$F$2:$F$201,MATCH($A497&amp;"-2",Matches!$J$2:$J$201,0))&lt;&gt;"",$C497&gt;=INDEX(Matches!$F$2:$F$201,MATCH($A497&amp;"-2",Matches!$J$2:$J$201,0))),"",IF(AND(F497=INDEX(Matches!$G$2:$G$201,MATCH($A497&amp;"-2",Matches!$J$2:$J$201,0)),G497=INDEX(Matches!$H$2:$H$201,MATCH($A497&amp;"-2",Matches!$J$2:$J$201,0))),5,IF(SIGN(F497-G497)&lt;&gt;SIGN(INDEX(Matches!$G$2:$G$201,MATCH($A497&amp;"-2",Matches!$J$2:$J$201,0))-INDEX(Matches!$H$2:$H$201,MATCH($A497&amp;"-2",Matches!$J$2:$J$201,0))),0,IF(F497-G497=INDEX(Matches!$G$2:$G$201,MATCH($A497&amp;"-2",Matches!$J$2:$J$201,0))-INDEX(Matches!$H$2:$H$201,MATCH($A497&amp;"-2",Matches!$J$2:$J$201,0)),3,2))))),""))</f>
        <v/>
      </c>
      <c r="Z497" s="12" t="str">
        <f aca="false">IF(OR($B497="",H497="",I497=""),"",IFERROR(IF(OR(INDEX(Matches!$I$2:$I$201,MATCH($A497&amp;"-3",Matches!$J$2:$J$201,0))="Void",INDEX(Matches!$G$2:$G$201,MATCH($A497&amp;"-3",Matches!$J$2:$J$201,0))="",INDEX(Matches!$H$2:$H$201,MATCH($A497&amp;"-3",Matches!$J$2:$J$201,0))=""),"",IF(AND($C497&lt;&gt;"",INDEX(Matches!$F$2:$F$201,MATCH($A497&amp;"-3",Matches!$J$2:$J$201,0))&lt;&gt;"",$C497&gt;=INDEX(Matches!$F$2:$F$201,MATCH($A497&amp;"-3",Matches!$J$2:$J$201,0))),"",IF(AND(H497=INDEX(Matches!$G$2:$G$201,MATCH($A497&amp;"-3",Matches!$J$2:$J$201,0)),I497=INDEX(Matches!$H$2:$H$201,MATCH($A497&amp;"-3",Matches!$J$2:$J$201,0))),5,IF(SIGN(H497-I497)&lt;&gt;SIGN(INDEX(Matches!$G$2:$G$201,MATCH($A497&amp;"-3",Matches!$J$2:$J$201,0))-INDEX(Matches!$H$2:$H$201,MATCH($A497&amp;"-3",Matches!$J$2:$J$201,0))),0,IF(H497-I497=INDEX(Matches!$G$2:$G$201,MATCH($A497&amp;"-3",Matches!$J$2:$J$201,0))-INDEX(Matches!$H$2:$H$201,MATCH($A497&amp;"-3",Matches!$J$2:$J$201,0)),3,2))))),""))</f>
        <v/>
      </c>
      <c r="AA497" s="12" t="str">
        <f aca="false">IF(OR($B497="",J497="",K497=""),"",IFERROR(IF(OR(INDEX(Matches!$I$2:$I$201,MATCH($A497&amp;"-4",Matches!$J$2:$J$201,0))="Void",INDEX(Matches!$G$2:$G$201,MATCH($A497&amp;"-4",Matches!$J$2:$J$201,0))="",INDEX(Matches!$H$2:$H$201,MATCH($A497&amp;"-4",Matches!$J$2:$J$201,0))=""),"",IF(AND($C497&lt;&gt;"",INDEX(Matches!$F$2:$F$201,MATCH($A497&amp;"-4",Matches!$J$2:$J$201,0))&lt;&gt;"",$C497&gt;=INDEX(Matches!$F$2:$F$201,MATCH($A497&amp;"-4",Matches!$J$2:$J$201,0))),"",IF(AND(J497=INDEX(Matches!$G$2:$G$201,MATCH($A497&amp;"-4",Matches!$J$2:$J$201,0)),K497=INDEX(Matches!$H$2:$H$201,MATCH($A497&amp;"-4",Matches!$J$2:$J$201,0))),5,IF(SIGN(J497-K497)&lt;&gt;SIGN(INDEX(Matches!$G$2:$G$201,MATCH($A497&amp;"-4",Matches!$J$2:$J$201,0))-INDEX(Matches!$H$2:$H$201,MATCH($A497&amp;"-4",Matches!$J$2:$J$201,0))),0,IF(J497-K497=INDEX(Matches!$G$2:$G$201,MATCH($A497&amp;"-4",Matches!$J$2:$J$201,0))-INDEX(Matches!$H$2:$H$201,MATCH($A497&amp;"-4",Matches!$J$2:$J$201,0)),3,2))))),""))</f>
        <v/>
      </c>
      <c r="AB497" s="12" t="str">
        <f aca="false">IF(OR($B497="",L497="",M497=""),"",IFERROR(IF(OR(INDEX(Matches!$I$2:$I$201,MATCH($A497&amp;"-5",Matches!$J$2:$J$201,0))="Void",INDEX(Matches!$G$2:$G$201,MATCH($A497&amp;"-5",Matches!$J$2:$J$201,0))="",INDEX(Matches!$H$2:$H$201,MATCH($A497&amp;"-5",Matches!$J$2:$J$201,0))=""),"",IF(AND($C497&lt;&gt;"",INDEX(Matches!$F$2:$F$201,MATCH($A497&amp;"-5",Matches!$J$2:$J$201,0))&lt;&gt;"",$C497&gt;=INDEX(Matches!$F$2:$F$201,MATCH($A497&amp;"-5",Matches!$J$2:$J$201,0))),"",IF(AND(L497=INDEX(Matches!$G$2:$G$201,MATCH($A497&amp;"-5",Matches!$J$2:$J$201,0)),M497=INDEX(Matches!$H$2:$H$201,MATCH($A497&amp;"-5",Matches!$J$2:$J$201,0))),5,IF(SIGN(L497-M497)&lt;&gt;SIGN(INDEX(Matches!$G$2:$G$201,MATCH($A497&amp;"-5",Matches!$J$2:$J$201,0))-INDEX(Matches!$H$2:$H$201,MATCH($A497&amp;"-5",Matches!$J$2:$J$201,0))),0,IF(L497-M497=INDEX(Matches!$G$2:$G$201,MATCH($A497&amp;"-5",Matches!$J$2:$J$201,0))-INDEX(Matches!$H$2:$H$201,MATCH($A497&amp;"-5",Matches!$J$2:$J$201,0)),3,2))))),""))</f>
        <v/>
      </c>
      <c r="AC497" s="12" t="str">
        <f aca="false">IF(OR($B497="",N497="",O497=""),"",IFERROR(IF(OR(INDEX(Matches!$I$2:$I$201,MATCH($A497&amp;"-6",Matches!$J$2:$J$201,0))="Void",INDEX(Matches!$G$2:$G$201,MATCH($A497&amp;"-6",Matches!$J$2:$J$201,0))="",INDEX(Matches!$H$2:$H$201,MATCH($A497&amp;"-6",Matches!$J$2:$J$201,0))=""),"",IF(AND($C497&lt;&gt;"",INDEX(Matches!$F$2:$F$201,MATCH($A497&amp;"-6",Matches!$J$2:$J$201,0))&lt;&gt;"",$C497&gt;=INDEX(Matches!$F$2:$F$201,MATCH($A497&amp;"-6",Matches!$J$2:$J$201,0))),"",IF(AND(N497=INDEX(Matches!$G$2:$G$201,MATCH($A497&amp;"-6",Matches!$J$2:$J$201,0)),O497=INDEX(Matches!$H$2:$H$201,MATCH($A497&amp;"-6",Matches!$J$2:$J$201,0))),5,IF(SIGN(N497-O497)&lt;&gt;SIGN(INDEX(Matches!$G$2:$G$201,MATCH($A497&amp;"-6",Matches!$J$2:$J$201,0))-INDEX(Matches!$H$2:$H$201,MATCH($A497&amp;"-6",Matches!$J$2:$J$201,0))),0,IF(N497-O497=INDEX(Matches!$G$2:$G$201,MATCH($A497&amp;"-6",Matches!$J$2:$J$201,0))-INDEX(Matches!$H$2:$H$201,MATCH($A497&amp;"-6",Matches!$J$2:$J$201,0)),3,2))))),""))</f>
        <v/>
      </c>
      <c r="AD497" s="12" t="str">
        <f aca="false">IF(OR($B497="",P497="",Q497=""),"",IFERROR(IF(OR(INDEX(Matches!$I$2:$I$201,MATCH($A497&amp;"-7",Matches!$J$2:$J$201,0))="Void",INDEX(Matches!$G$2:$G$201,MATCH($A497&amp;"-7",Matches!$J$2:$J$201,0))="",INDEX(Matches!$H$2:$H$201,MATCH($A497&amp;"-7",Matches!$J$2:$J$201,0))=""),"",IF(AND($C497&lt;&gt;"",INDEX(Matches!$F$2:$F$201,MATCH($A497&amp;"-7",Matches!$J$2:$J$201,0))&lt;&gt;"",$C497&gt;=INDEX(Matches!$F$2:$F$201,MATCH($A497&amp;"-7",Matches!$J$2:$J$201,0))),"",IF(AND(P497=INDEX(Matches!$G$2:$G$201,MATCH($A497&amp;"-7",Matches!$J$2:$J$201,0)),Q497=INDEX(Matches!$H$2:$H$201,MATCH($A497&amp;"-7",Matches!$J$2:$J$201,0))),5,IF(SIGN(P497-Q497)&lt;&gt;SIGN(INDEX(Matches!$G$2:$G$201,MATCH($A497&amp;"-7",Matches!$J$2:$J$201,0))-INDEX(Matches!$H$2:$H$201,MATCH($A497&amp;"-7",Matches!$J$2:$J$201,0))),0,IF(P497-Q497=INDEX(Matches!$G$2:$G$201,MATCH($A497&amp;"-7",Matches!$J$2:$J$201,0))-INDEX(Matches!$H$2:$H$201,MATCH($A497&amp;"-7",Matches!$J$2:$J$201,0)),3,2))))),""))</f>
        <v/>
      </c>
      <c r="AE497" s="12" t="str">
        <f aca="false">IF(OR($B497="",R497="",S497=""),"",IFERROR(IF(OR(INDEX(Matches!$I$2:$I$201,MATCH($A497&amp;"-8",Matches!$J$2:$J$201,0))="Void",INDEX(Matches!$G$2:$G$201,MATCH($A497&amp;"-8",Matches!$J$2:$J$201,0))="",INDEX(Matches!$H$2:$H$201,MATCH($A497&amp;"-8",Matches!$J$2:$J$201,0))=""),"",IF(AND($C497&lt;&gt;"",INDEX(Matches!$F$2:$F$201,MATCH($A497&amp;"-8",Matches!$J$2:$J$201,0))&lt;&gt;"",$C497&gt;=INDEX(Matches!$F$2:$F$201,MATCH($A497&amp;"-8",Matches!$J$2:$J$201,0))),"",IF(AND(R497=INDEX(Matches!$G$2:$G$201,MATCH($A497&amp;"-8",Matches!$J$2:$J$201,0)),S497=INDEX(Matches!$H$2:$H$201,MATCH($A497&amp;"-8",Matches!$J$2:$J$201,0))),5,IF(SIGN(R497-S497)&lt;&gt;SIGN(INDEX(Matches!$G$2:$G$201,MATCH($A497&amp;"-8",Matches!$J$2:$J$201,0))-INDEX(Matches!$H$2:$H$201,MATCH($A497&amp;"-8",Matches!$J$2:$J$201,0))),0,IF(R497-S497=INDEX(Matches!$G$2:$G$201,MATCH($A497&amp;"-8",Matches!$J$2:$J$201,0))-INDEX(Matches!$H$2:$H$201,MATCH($A497&amp;"-8",Matches!$J$2:$J$201,0)),3,2))))),""))</f>
        <v/>
      </c>
      <c r="AF497" s="12" t="str">
        <f aca="false">IF(OR($B497="",T497="",U497=""),"",IFERROR(IF(OR(INDEX(Matches!$I$2:$I$201,MATCH($A497&amp;"-9",Matches!$J$2:$J$201,0))="Void",INDEX(Matches!$G$2:$G$201,MATCH($A497&amp;"-9",Matches!$J$2:$J$201,0))="",INDEX(Matches!$H$2:$H$201,MATCH($A497&amp;"-9",Matches!$J$2:$J$201,0))=""),"",IF(AND($C497&lt;&gt;"",INDEX(Matches!$F$2:$F$201,MATCH($A497&amp;"-9",Matches!$J$2:$J$201,0))&lt;&gt;"",$C497&gt;=INDEX(Matches!$F$2:$F$201,MATCH($A497&amp;"-9",Matches!$J$2:$J$201,0))),"",IF(AND(T497=INDEX(Matches!$G$2:$G$201,MATCH($A497&amp;"-9",Matches!$J$2:$J$201,0)),U497=INDEX(Matches!$H$2:$H$201,MATCH($A497&amp;"-9",Matches!$J$2:$J$201,0))),5,IF(SIGN(T497-U497)&lt;&gt;SIGN(INDEX(Matches!$G$2:$G$201,MATCH($A497&amp;"-9",Matches!$J$2:$J$201,0))-INDEX(Matches!$H$2:$H$201,MATCH($A497&amp;"-9",Matches!$J$2:$J$201,0))),0,IF(T497-U497=INDEX(Matches!$G$2:$G$201,MATCH($A497&amp;"-9",Matches!$J$2:$J$201,0))-INDEX(Matches!$H$2:$H$201,MATCH($A497&amp;"-9",Matches!$J$2:$J$201,0)),3,2))))),""))</f>
        <v/>
      </c>
      <c r="AG497" s="12" t="str">
        <f aca="false">IF(OR($B497="",V497="",W497=""),"",IFERROR(IF(OR(INDEX(Matches!$I$2:$I$201,MATCH($A497&amp;"-10",Matches!$J$2:$J$201,0))="Void",INDEX(Matches!$G$2:$G$201,MATCH($A497&amp;"-10",Matches!$J$2:$J$201,0))="",INDEX(Matches!$H$2:$H$201,MATCH($A497&amp;"-10",Matches!$J$2:$J$201,0))=""),"",IF(AND($C497&lt;&gt;"",INDEX(Matches!$F$2:$F$201,MATCH($A497&amp;"-10",Matches!$J$2:$J$201,0))&lt;&gt;"",$C497&gt;=INDEX(Matches!$F$2:$F$201,MATCH($A497&amp;"-10",Matches!$J$2:$J$201,0))),"",IF(AND(V497=INDEX(Matches!$G$2:$G$201,MATCH($A497&amp;"-10",Matches!$J$2:$J$201,0)),W497=INDEX(Matches!$H$2:$H$201,MATCH($A497&amp;"-10",Matches!$J$2:$J$201,0))),5,IF(SIGN(V497-W497)&lt;&gt;SIGN(INDEX(Matches!$G$2:$G$201,MATCH($A497&amp;"-10",Matches!$J$2:$J$201,0))-INDEX(Matches!$H$2:$H$201,MATCH($A497&amp;"-10",Matches!$J$2:$J$201,0))),0,IF(V497-W497=INDEX(Matches!$G$2:$G$201,MATCH($A497&amp;"-10",Matches!$J$2:$J$201,0))-INDEX(Matches!$H$2:$H$201,MATCH($A497&amp;"-10",Matches!$J$2:$J$201,0)),3,2))))),""))</f>
        <v/>
      </c>
      <c r="AH497" s="13" t="str">
        <f aca="false">IF($B497="","",SUM(X497:AG497))</f>
        <v/>
      </c>
      <c r="AI497" s="12" t="str">
        <f aca="false">IF($B497="","",COUNTIF(X497:AG497,5))</f>
        <v/>
      </c>
      <c r="AJ497" s="12" t="str">
        <f aca="false">IF($B497="","",COUNTIF(X497:AG497,"&gt;=2"))</f>
        <v/>
      </c>
      <c r="AK497" s="12" t="str">
        <f aca="false">IF($B497="","",COUNT(X497:AG497))</f>
        <v/>
      </c>
    </row>
    <row r="498" customFormat="false" ht="15" hidden="false" customHeight="false" outlineLevel="0" collapsed="false">
      <c r="A498" s="7"/>
      <c r="B498" s="7"/>
      <c r="C498" s="11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12" t="str">
        <f aca="false">IF(OR($B498="",D498="",E498=""),"",IFERROR(IF(OR(INDEX(Matches!$I$2:$I$201,MATCH($A498&amp;"-1",Matches!$J$2:$J$201,0))="Void",INDEX(Matches!$G$2:$G$201,MATCH($A498&amp;"-1",Matches!$J$2:$J$201,0))="",INDEX(Matches!$H$2:$H$201,MATCH($A498&amp;"-1",Matches!$J$2:$J$201,0))=""),"",IF(AND($C498&lt;&gt;"",INDEX(Matches!$F$2:$F$201,MATCH($A498&amp;"-1",Matches!$J$2:$J$201,0))&lt;&gt;"",$C498&gt;=INDEX(Matches!$F$2:$F$201,MATCH($A498&amp;"-1",Matches!$J$2:$J$201,0))),"",IF(AND(D498=INDEX(Matches!$G$2:$G$201,MATCH($A498&amp;"-1",Matches!$J$2:$J$201,0)),E498=INDEX(Matches!$H$2:$H$201,MATCH($A498&amp;"-1",Matches!$J$2:$J$201,0))),5,IF(SIGN(D498-E498)&lt;&gt;SIGN(INDEX(Matches!$G$2:$G$201,MATCH($A498&amp;"-1",Matches!$J$2:$J$201,0))-INDEX(Matches!$H$2:$H$201,MATCH($A498&amp;"-1",Matches!$J$2:$J$201,0))),0,IF(D498-E498=INDEX(Matches!$G$2:$G$201,MATCH($A498&amp;"-1",Matches!$J$2:$J$201,0))-INDEX(Matches!$H$2:$H$201,MATCH($A498&amp;"-1",Matches!$J$2:$J$201,0)),3,2))))),""))</f>
        <v/>
      </c>
      <c r="Y498" s="12" t="str">
        <f aca="false">IF(OR($B498="",F498="",G498=""),"",IFERROR(IF(OR(INDEX(Matches!$I$2:$I$201,MATCH($A498&amp;"-2",Matches!$J$2:$J$201,0))="Void",INDEX(Matches!$G$2:$G$201,MATCH($A498&amp;"-2",Matches!$J$2:$J$201,0))="",INDEX(Matches!$H$2:$H$201,MATCH($A498&amp;"-2",Matches!$J$2:$J$201,0))=""),"",IF(AND($C498&lt;&gt;"",INDEX(Matches!$F$2:$F$201,MATCH($A498&amp;"-2",Matches!$J$2:$J$201,0))&lt;&gt;"",$C498&gt;=INDEX(Matches!$F$2:$F$201,MATCH($A498&amp;"-2",Matches!$J$2:$J$201,0))),"",IF(AND(F498=INDEX(Matches!$G$2:$G$201,MATCH($A498&amp;"-2",Matches!$J$2:$J$201,0)),G498=INDEX(Matches!$H$2:$H$201,MATCH($A498&amp;"-2",Matches!$J$2:$J$201,0))),5,IF(SIGN(F498-G498)&lt;&gt;SIGN(INDEX(Matches!$G$2:$G$201,MATCH($A498&amp;"-2",Matches!$J$2:$J$201,0))-INDEX(Matches!$H$2:$H$201,MATCH($A498&amp;"-2",Matches!$J$2:$J$201,0))),0,IF(F498-G498=INDEX(Matches!$G$2:$G$201,MATCH($A498&amp;"-2",Matches!$J$2:$J$201,0))-INDEX(Matches!$H$2:$H$201,MATCH($A498&amp;"-2",Matches!$J$2:$J$201,0)),3,2))))),""))</f>
        <v/>
      </c>
      <c r="Z498" s="12" t="str">
        <f aca="false">IF(OR($B498="",H498="",I498=""),"",IFERROR(IF(OR(INDEX(Matches!$I$2:$I$201,MATCH($A498&amp;"-3",Matches!$J$2:$J$201,0))="Void",INDEX(Matches!$G$2:$G$201,MATCH($A498&amp;"-3",Matches!$J$2:$J$201,0))="",INDEX(Matches!$H$2:$H$201,MATCH($A498&amp;"-3",Matches!$J$2:$J$201,0))=""),"",IF(AND($C498&lt;&gt;"",INDEX(Matches!$F$2:$F$201,MATCH($A498&amp;"-3",Matches!$J$2:$J$201,0))&lt;&gt;"",$C498&gt;=INDEX(Matches!$F$2:$F$201,MATCH($A498&amp;"-3",Matches!$J$2:$J$201,0))),"",IF(AND(H498=INDEX(Matches!$G$2:$G$201,MATCH($A498&amp;"-3",Matches!$J$2:$J$201,0)),I498=INDEX(Matches!$H$2:$H$201,MATCH($A498&amp;"-3",Matches!$J$2:$J$201,0))),5,IF(SIGN(H498-I498)&lt;&gt;SIGN(INDEX(Matches!$G$2:$G$201,MATCH($A498&amp;"-3",Matches!$J$2:$J$201,0))-INDEX(Matches!$H$2:$H$201,MATCH($A498&amp;"-3",Matches!$J$2:$J$201,0))),0,IF(H498-I498=INDEX(Matches!$G$2:$G$201,MATCH($A498&amp;"-3",Matches!$J$2:$J$201,0))-INDEX(Matches!$H$2:$H$201,MATCH($A498&amp;"-3",Matches!$J$2:$J$201,0)),3,2))))),""))</f>
        <v/>
      </c>
      <c r="AA498" s="12" t="str">
        <f aca="false">IF(OR($B498="",J498="",K498=""),"",IFERROR(IF(OR(INDEX(Matches!$I$2:$I$201,MATCH($A498&amp;"-4",Matches!$J$2:$J$201,0))="Void",INDEX(Matches!$G$2:$G$201,MATCH($A498&amp;"-4",Matches!$J$2:$J$201,0))="",INDEX(Matches!$H$2:$H$201,MATCH($A498&amp;"-4",Matches!$J$2:$J$201,0))=""),"",IF(AND($C498&lt;&gt;"",INDEX(Matches!$F$2:$F$201,MATCH($A498&amp;"-4",Matches!$J$2:$J$201,0))&lt;&gt;"",$C498&gt;=INDEX(Matches!$F$2:$F$201,MATCH($A498&amp;"-4",Matches!$J$2:$J$201,0))),"",IF(AND(J498=INDEX(Matches!$G$2:$G$201,MATCH($A498&amp;"-4",Matches!$J$2:$J$201,0)),K498=INDEX(Matches!$H$2:$H$201,MATCH($A498&amp;"-4",Matches!$J$2:$J$201,0))),5,IF(SIGN(J498-K498)&lt;&gt;SIGN(INDEX(Matches!$G$2:$G$201,MATCH($A498&amp;"-4",Matches!$J$2:$J$201,0))-INDEX(Matches!$H$2:$H$201,MATCH($A498&amp;"-4",Matches!$J$2:$J$201,0))),0,IF(J498-K498=INDEX(Matches!$G$2:$G$201,MATCH($A498&amp;"-4",Matches!$J$2:$J$201,0))-INDEX(Matches!$H$2:$H$201,MATCH($A498&amp;"-4",Matches!$J$2:$J$201,0)),3,2))))),""))</f>
        <v/>
      </c>
      <c r="AB498" s="12" t="str">
        <f aca="false">IF(OR($B498="",L498="",M498=""),"",IFERROR(IF(OR(INDEX(Matches!$I$2:$I$201,MATCH($A498&amp;"-5",Matches!$J$2:$J$201,0))="Void",INDEX(Matches!$G$2:$G$201,MATCH($A498&amp;"-5",Matches!$J$2:$J$201,0))="",INDEX(Matches!$H$2:$H$201,MATCH($A498&amp;"-5",Matches!$J$2:$J$201,0))=""),"",IF(AND($C498&lt;&gt;"",INDEX(Matches!$F$2:$F$201,MATCH($A498&amp;"-5",Matches!$J$2:$J$201,0))&lt;&gt;"",$C498&gt;=INDEX(Matches!$F$2:$F$201,MATCH($A498&amp;"-5",Matches!$J$2:$J$201,0))),"",IF(AND(L498=INDEX(Matches!$G$2:$G$201,MATCH($A498&amp;"-5",Matches!$J$2:$J$201,0)),M498=INDEX(Matches!$H$2:$H$201,MATCH($A498&amp;"-5",Matches!$J$2:$J$201,0))),5,IF(SIGN(L498-M498)&lt;&gt;SIGN(INDEX(Matches!$G$2:$G$201,MATCH($A498&amp;"-5",Matches!$J$2:$J$201,0))-INDEX(Matches!$H$2:$H$201,MATCH($A498&amp;"-5",Matches!$J$2:$J$201,0))),0,IF(L498-M498=INDEX(Matches!$G$2:$G$201,MATCH($A498&amp;"-5",Matches!$J$2:$J$201,0))-INDEX(Matches!$H$2:$H$201,MATCH($A498&amp;"-5",Matches!$J$2:$J$201,0)),3,2))))),""))</f>
        <v/>
      </c>
      <c r="AC498" s="12" t="str">
        <f aca="false">IF(OR($B498="",N498="",O498=""),"",IFERROR(IF(OR(INDEX(Matches!$I$2:$I$201,MATCH($A498&amp;"-6",Matches!$J$2:$J$201,0))="Void",INDEX(Matches!$G$2:$G$201,MATCH($A498&amp;"-6",Matches!$J$2:$J$201,0))="",INDEX(Matches!$H$2:$H$201,MATCH($A498&amp;"-6",Matches!$J$2:$J$201,0))=""),"",IF(AND($C498&lt;&gt;"",INDEX(Matches!$F$2:$F$201,MATCH($A498&amp;"-6",Matches!$J$2:$J$201,0))&lt;&gt;"",$C498&gt;=INDEX(Matches!$F$2:$F$201,MATCH($A498&amp;"-6",Matches!$J$2:$J$201,0))),"",IF(AND(N498=INDEX(Matches!$G$2:$G$201,MATCH($A498&amp;"-6",Matches!$J$2:$J$201,0)),O498=INDEX(Matches!$H$2:$H$201,MATCH($A498&amp;"-6",Matches!$J$2:$J$201,0))),5,IF(SIGN(N498-O498)&lt;&gt;SIGN(INDEX(Matches!$G$2:$G$201,MATCH($A498&amp;"-6",Matches!$J$2:$J$201,0))-INDEX(Matches!$H$2:$H$201,MATCH($A498&amp;"-6",Matches!$J$2:$J$201,0))),0,IF(N498-O498=INDEX(Matches!$G$2:$G$201,MATCH($A498&amp;"-6",Matches!$J$2:$J$201,0))-INDEX(Matches!$H$2:$H$201,MATCH($A498&amp;"-6",Matches!$J$2:$J$201,0)),3,2))))),""))</f>
        <v/>
      </c>
      <c r="AD498" s="12" t="str">
        <f aca="false">IF(OR($B498="",P498="",Q498=""),"",IFERROR(IF(OR(INDEX(Matches!$I$2:$I$201,MATCH($A498&amp;"-7",Matches!$J$2:$J$201,0))="Void",INDEX(Matches!$G$2:$G$201,MATCH($A498&amp;"-7",Matches!$J$2:$J$201,0))="",INDEX(Matches!$H$2:$H$201,MATCH($A498&amp;"-7",Matches!$J$2:$J$201,0))=""),"",IF(AND($C498&lt;&gt;"",INDEX(Matches!$F$2:$F$201,MATCH($A498&amp;"-7",Matches!$J$2:$J$201,0))&lt;&gt;"",$C498&gt;=INDEX(Matches!$F$2:$F$201,MATCH($A498&amp;"-7",Matches!$J$2:$J$201,0))),"",IF(AND(P498=INDEX(Matches!$G$2:$G$201,MATCH($A498&amp;"-7",Matches!$J$2:$J$201,0)),Q498=INDEX(Matches!$H$2:$H$201,MATCH($A498&amp;"-7",Matches!$J$2:$J$201,0))),5,IF(SIGN(P498-Q498)&lt;&gt;SIGN(INDEX(Matches!$G$2:$G$201,MATCH($A498&amp;"-7",Matches!$J$2:$J$201,0))-INDEX(Matches!$H$2:$H$201,MATCH($A498&amp;"-7",Matches!$J$2:$J$201,0))),0,IF(P498-Q498=INDEX(Matches!$G$2:$G$201,MATCH($A498&amp;"-7",Matches!$J$2:$J$201,0))-INDEX(Matches!$H$2:$H$201,MATCH($A498&amp;"-7",Matches!$J$2:$J$201,0)),3,2))))),""))</f>
        <v/>
      </c>
      <c r="AE498" s="12" t="str">
        <f aca="false">IF(OR($B498="",R498="",S498=""),"",IFERROR(IF(OR(INDEX(Matches!$I$2:$I$201,MATCH($A498&amp;"-8",Matches!$J$2:$J$201,0))="Void",INDEX(Matches!$G$2:$G$201,MATCH($A498&amp;"-8",Matches!$J$2:$J$201,0))="",INDEX(Matches!$H$2:$H$201,MATCH($A498&amp;"-8",Matches!$J$2:$J$201,0))=""),"",IF(AND($C498&lt;&gt;"",INDEX(Matches!$F$2:$F$201,MATCH($A498&amp;"-8",Matches!$J$2:$J$201,0))&lt;&gt;"",$C498&gt;=INDEX(Matches!$F$2:$F$201,MATCH($A498&amp;"-8",Matches!$J$2:$J$201,0))),"",IF(AND(R498=INDEX(Matches!$G$2:$G$201,MATCH($A498&amp;"-8",Matches!$J$2:$J$201,0)),S498=INDEX(Matches!$H$2:$H$201,MATCH($A498&amp;"-8",Matches!$J$2:$J$201,0))),5,IF(SIGN(R498-S498)&lt;&gt;SIGN(INDEX(Matches!$G$2:$G$201,MATCH($A498&amp;"-8",Matches!$J$2:$J$201,0))-INDEX(Matches!$H$2:$H$201,MATCH($A498&amp;"-8",Matches!$J$2:$J$201,0))),0,IF(R498-S498=INDEX(Matches!$G$2:$G$201,MATCH($A498&amp;"-8",Matches!$J$2:$J$201,0))-INDEX(Matches!$H$2:$H$201,MATCH($A498&amp;"-8",Matches!$J$2:$J$201,0)),3,2))))),""))</f>
        <v/>
      </c>
      <c r="AF498" s="12" t="str">
        <f aca="false">IF(OR($B498="",T498="",U498=""),"",IFERROR(IF(OR(INDEX(Matches!$I$2:$I$201,MATCH($A498&amp;"-9",Matches!$J$2:$J$201,0))="Void",INDEX(Matches!$G$2:$G$201,MATCH($A498&amp;"-9",Matches!$J$2:$J$201,0))="",INDEX(Matches!$H$2:$H$201,MATCH($A498&amp;"-9",Matches!$J$2:$J$201,0))=""),"",IF(AND($C498&lt;&gt;"",INDEX(Matches!$F$2:$F$201,MATCH($A498&amp;"-9",Matches!$J$2:$J$201,0))&lt;&gt;"",$C498&gt;=INDEX(Matches!$F$2:$F$201,MATCH($A498&amp;"-9",Matches!$J$2:$J$201,0))),"",IF(AND(T498=INDEX(Matches!$G$2:$G$201,MATCH($A498&amp;"-9",Matches!$J$2:$J$201,0)),U498=INDEX(Matches!$H$2:$H$201,MATCH($A498&amp;"-9",Matches!$J$2:$J$201,0))),5,IF(SIGN(T498-U498)&lt;&gt;SIGN(INDEX(Matches!$G$2:$G$201,MATCH($A498&amp;"-9",Matches!$J$2:$J$201,0))-INDEX(Matches!$H$2:$H$201,MATCH($A498&amp;"-9",Matches!$J$2:$J$201,0))),0,IF(T498-U498=INDEX(Matches!$G$2:$G$201,MATCH($A498&amp;"-9",Matches!$J$2:$J$201,0))-INDEX(Matches!$H$2:$H$201,MATCH($A498&amp;"-9",Matches!$J$2:$J$201,0)),3,2))))),""))</f>
        <v/>
      </c>
      <c r="AG498" s="12" t="str">
        <f aca="false">IF(OR($B498="",V498="",W498=""),"",IFERROR(IF(OR(INDEX(Matches!$I$2:$I$201,MATCH($A498&amp;"-10",Matches!$J$2:$J$201,0))="Void",INDEX(Matches!$G$2:$G$201,MATCH($A498&amp;"-10",Matches!$J$2:$J$201,0))="",INDEX(Matches!$H$2:$H$201,MATCH($A498&amp;"-10",Matches!$J$2:$J$201,0))=""),"",IF(AND($C498&lt;&gt;"",INDEX(Matches!$F$2:$F$201,MATCH($A498&amp;"-10",Matches!$J$2:$J$201,0))&lt;&gt;"",$C498&gt;=INDEX(Matches!$F$2:$F$201,MATCH($A498&amp;"-10",Matches!$J$2:$J$201,0))),"",IF(AND(V498=INDEX(Matches!$G$2:$G$201,MATCH($A498&amp;"-10",Matches!$J$2:$J$201,0)),W498=INDEX(Matches!$H$2:$H$201,MATCH($A498&amp;"-10",Matches!$J$2:$J$201,0))),5,IF(SIGN(V498-W498)&lt;&gt;SIGN(INDEX(Matches!$G$2:$G$201,MATCH($A498&amp;"-10",Matches!$J$2:$J$201,0))-INDEX(Matches!$H$2:$H$201,MATCH($A498&amp;"-10",Matches!$J$2:$J$201,0))),0,IF(V498-W498=INDEX(Matches!$G$2:$G$201,MATCH($A498&amp;"-10",Matches!$J$2:$J$201,0))-INDEX(Matches!$H$2:$H$201,MATCH($A498&amp;"-10",Matches!$J$2:$J$201,0)),3,2))))),""))</f>
        <v/>
      </c>
      <c r="AH498" s="13" t="str">
        <f aca="false">IF($B498="","",SUM(X498:AG498))</f>
        <v/>
      </c>
      <c r="AI498" s="12" t="str">
        <f aca="false">IF($B498="","",COUNTIF(X498:AG498,5))</f>
        <v/>
      </c>
      <c r="AJ498" s="12" t="str">
        <f aca="false">IF($B498="","",COUNTIF(X498:AG498,"&gt;=2"))</f>
        <v/>
      </c>
      <c r="AK498" s="12" t="str">
        <f aca="false">IF($B498="","",COUNT(X498:AG498))</f>
        <v/>
      </c>
    </row>
    <row r="499" customFormat="false" ht="15" hidden="false" customHeight="false" outlineLevel="0" collapsed="false">
      <c r="A499" s="7"/>
      <c r="B499" s="7"/>
      <c r="C499" s="11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12" t="str">
        <f aca="false">IF(OR($B499="",D499="",E499=""),"",IFERROR(IF(OR(INDEX(Matches!$I$2:$I$201,MATCH($A499&amp;"-1",Matches!$J$2:$J$201,0))="Void",INDEX(Matches!$G$2:$G$201,MATCH($A499&amp;"-1",Matches!$J$2:$J$201,0))="",INDEX(Matches!$H$2:$H$201,MATCH($A499&amp;"-1",Matches!$J$2:$J$201,0))=""),"",IF(AND($C499&lt;&gt;"",INDEX(Matches!$F$2:$F$201,MATCH($A499&amp;"-1",Matches!$J$2:$J$201,0))&lt;&gt;"",$C499&gt;=INDEX(Matches!$F$2:$F$201,MATCH($A499&amp;"-1",Matches!$J$2:$J$201,0))),"",IF(AND(D499=INDEX(Matches!$G$2:$G$201,MATCH($A499&amp;"-1",Matches!$J$2:$J$201,0)),E499=INDEX(Matches!$H$2:$H$201,MATCH($A499&amp;"-1",Matches!$J$2:$J$201,0))),5,IF(SIGN(D499-E499)&lt;&gt;SIGN(INDEX(Matches!$G$2:$G$201,MATCH($A499&amp;"-1",Matches!$J$2:$J$201,0))-INDEX(Matches!$H$2:$H$201,MATCH($A499&amp;"-1",Matches!$J$2:$J$201,0))),0,IF(D499-E499=INDEX(Matches!$G$2:$G$201,MATCH($A499&amp;"-1",Matches!$J$2:$J$201,0))-INDEX(Matches!$H$2:$H$201,MATCH($A499&amp;"-1",Matches!$J$2:$J$201,0)),3,2))))),""))</f>
        <v/>
      </c>
      <c r="Y499" s="12" t="str">
        <f aca="false">IF(OR($B499="",F499="",G499=""),"",IFERROR(IF(OR(INDEX(Matches!$I$2:$I$201,MATCH($A499&amp;"-2",Matches!$J$2:$J$201,0))="Void",INDEX(Matches!$G$2:$G$201,MATCH($A499&amp;"-2",Matches!$J$2:$J$201,0))="",INDEX(Matches!$H$2:$H$201,MATCH($A499&amp;"-2",Matches!$J$2:$J$201,0))=""),"",IF(AND($C499&lt;&gt;"",INDEX(Matches!$F$2:$F$201,MATCH($A499&amp;"-2",Matches!$J$2:$J$201,0))&lt;&gt;"",$C499&gt;=INDEX(Matches!$F$2:$F$201,MATCH($A499&amp;"-2",Matches!$J$2:$J$201,0))),"",IF(AND(F499=INDEX(Matches!$G$2:$G$201,MATCH($A499&amp;"-2",Matches!$J$2:$J$201,0)),G499=INDEX(Matches!$H$2:$H$201,MATCH($A499&amp;"-2",Matches!$J$2:$J$201,0))),5,IF(SIGN(F499-G499)&lt;&gt;SIGN(INDEX(Matches!$G$2:$G$201,MATCH($A499&amp;"-2",Matches!$J$2:$J$201,0))-INDEX(Matches!$H$2:$H$201,MATCH($A499&amp;"-2",Matches!$J$2:$J$201,0))),0,IF(F499-G499=INDEX(Matches!$G$2:$G$201,MATCH($A499&amp;"-2",Matches!$J$2:$J$201,0))-INDEX(Matches!$H$2:$H$201,MATCH($A499&amp;"-2",Matches!$J$2:$J$201,0)),3,2))))),""))</f>
        <v/>
      </c>
      <c r="Z499" s="12" t="str">
        <f aca="false">IF(OR($B499="",H499="",I499=""),"",IFERROR(IF(OR(INDEX(Matches!$I$2:$I$201,MATCH($A499&amp;"-3",Matches!$J$2:$J$201,0))="Void",INDEX(Matches!$G$2:$G$201,MATCH($A499&amp;"-3",Matches!$J$2:$J$201,0))="",INDEX(Matches!$H$2:$H$201,MATCH($A499&amp;"-3",Matches!$J$2:$J$201,0))=""),"",IF(AND($C499&lt;&gt;"",INDEX(Matches!$F$2:$F$201,MATCH($A499&amp;"-3",Matches!$J$2:$J$201,0))&lt;&gt;"",$C499&gt;=INDEX(Matches!$F$2:$F$201,MATCH($A499&amp;"-3",Matches!$J$2:$J$201,0))),"",IF(AND(H499=INDEX(Matches!$G$2:$G$201,MATCH($A499&amp;"-3",Matches!$J$2:$J$201,0)),I499=INDEX(Matches!$H$2:$H$201,MATCH($A499&amp;"-3",Matches!$J$2:$J$201,0))),5,IF(SIGN(H499-I499)&lt;&gt;SIGN(INDEX(Matches!$G$2:$G$201,MATCH($A499&amp;"-3",Matches!$J$2:$J$201,0))-INDEX(Matches!$H$2:$H$201,MATCH($A499&amp;"-3",Matches!$J$2:$J$201,0))),0,IF(H499-I499=INDEX(Matches!$G$2:$G$201,MATCH($A499&amp;"-3",Matches!$J$2:$J$201,0))-INDEX(Matches!$H$2:$H$201,MATCH($A499&amp;"-3",Matches!$J$2:$J$201,0)),3,2))))),""))</f>
        <v/>
      </c>
      <c r="AA499" s="12" t="str">
        <f aca="false">IF(OR($B499="",J499="",K499=""),"",IFERROR(IF(OR(INDEX(Matches!$I$2:$I$201,MATCH($A499&amp;"-4",Matches!$J$2:$J$201,0))="Void",INDEX(Matches!$G$2:$G$201,MATCH($A499&amp;"-4",Matches!$J$2:$J$201,0))="",INDEX(Matches!$H$2:$H$201,MATCH($A499&amp;"-4",Matches!$J$2:$J$201,0))=""),"",IF(AND($C499&lt;&gt;"",INDEX(Matches!$F$2:$F$201,MATCH($A499&amp;"-4",Matches!$J$2:$J$201,0))&lt;&gt;"",$C499&gt;=INDEX(Matches!$F$2:$F$201,MATCH($A499&amp;"-4",Matches!$J$2:$J$201,0))),"",IF(AND(J499=INDEX(Matches!$G$2:$G$201,MATCH($A499&amp;"-4",Matches!$J$2:$J$201,0)),K499=INDEX(Matches!$H$2:$H$201,MATCH($A499&amp;"-4",Matches!$J$2:$J$201,0))),5,IF(SIGN(J499-K499)&lt;&gt;SIGN(INDEX(Matches!$G$2:$G$201,MATCH($A499&amp;"-4",Matches!$J$2:$J$201,0))-INDEX(Matches!$H$2:$H$201,MATCH($A499&amp;"-4",Matches!$J$2:$J$201,0))),0,IF(J499-K499=INDEX(Matches!$G$2:$G$201,MATCH($A499&amp;"-4",Matches!$J$2:$J$201,0))-INDEX(Matches!$H$2:$H$201,MATCH($A499&amp;"-4",Matches!$J$2:$J$201,0)),3,2))))),""))</f>
        <v/>
      </c>
      <c r="AB499" s="12" t="str">
        <f aca="false">IF(OR($B499="",L499="",M499=""),"",IFERROR(IF(OR(INDEX(Matches!$I$2:$I$201,MATCH($A499&amp;"-5",Matches!$J$2:$J$201,0))="Void",INDEX(Matches!$G$2:$G$201,MATCH($A499&amp;"-5",Matches!$J$2:$J$201,0))="",INDEX(Matches!$H$2:$H$201,MATCH($A499&amp;"-5",Matches!$J$2:$J$201,0))=""),"",IF(AND($C499&lt;&gt;"",INDEX(Matches!$F$2:$F$201,MATCH($A499&amp;"-5",Matches!$J$2:$J$201,0))&lt;&gt;"",$C499&gt;=INDEX(Matches!$F$2:$F$201,MATCH($A499&amp;"-5",Matches!$J$2:$J$201,0))),"",IF(AND(L499=INDEX(Matches!$G$2:$G$201,MATCH($A499&amp;"-5",Matches!$J$2:$J$201,0)),M499=INDEX(Matches!$H$2:$H$201,MATCH($A499&amp;"-5",Matches!$J$2:$J$201,0))),5,IF(SIGN(L499-M499)&lt;&gt;SIGN(INDEX(Matches!$G$2:$G$201,MATCH($A499&amp;"-5",Matches!$J$2:$J$201,0))-INDEX(Matches!$H$2:$H$201,MATCH($A499&amp;"-5",Matches!$J$2:$J$201,0))),0,IF(L499-M499=INDEX(Matches!$G$2:$G$201,MATCH($A499&amp;"-5",Matches!$J$2:$J$201,0))-INDEX(Matches!$H$2:$H$201,MATCH($A499&amp;"-5",Matches!$J$2:$J$201,0)),3,2))))),""))</f>
        <v/>
      </c>
      <c r="AC499" s="12" t="str">
        <f aca="false">IF(OR($B499="",N499="",O499=""),"",IFERROR(IF(OR(INDEX(Matches!$I$2:$I$201,MATCH($A499&amp;"-6",Matches!$J$2:$J$201,0))="Void",INDEX(Matches!$G$2:$G$201,MATCH($A499&amp;"-6",Matches!$J$2:$J$201,0))="",INDEX(Matches!$H$2:$H$201,MATCH($A499&amp;"-6",Matches!$J$2:$J$201,0))=""),"",IF(AND($C499&lt;&gt;"",INDEX(Matches!$F$2:$F$201,MATCH($A499&amp;"-6",Matches!$J$2:$J$201,0))&lt;&gt;"",$C499&gt;=INDEX(Matches!$F$2:$F$201,MATCH($A499&amp;"-6",Matches!$J$2:$J$201,0))),"",IF(AND(N499=INDEX(Matches!$G$2:$G$201,MATCH($A499&amp;"-6",Matches!$J$2:$J$201,0)),O499=INDEX(Matches!$H$2:$H$201,MATCH($A499&amp;"-6",Matches!$J$2:$J$201,0))),5,IF(SIGN(N499-O499)&lt;&gt;SIGN(INDEX(Matches!$G$2:$G$201,MATCH($A499&amp;"-6",Matches!$J$2:$J$201,0))-INDEX(Matches!$H$2:$H$201,MATCH($A499&amp;"-6",Matches!$J$2:$J$201,0))),0,IF(N499-O499=INDEX(Matches!$G$2:$G$201,MATCH($A499&amp;"-6",Matches!$J$2:$J$201,0))-INDEX(Matches!$H$2:$H$201,MATCH($A499&amp;"-6",Matches!$J$2:$J$201,0)),3,2))))),""))</f>
        <v/>
      </c>
      <c r="AD499" s="12" t="str">
        <f aca="false">IF(OR($B499="",P499="",Q499=""),"",IFERROR(IF(OR(INDEX(Matches!$I$2:$I$201,MATCH($A499&amp;"-7",Matches!$J$2:$J$201,0))="Void",INDEX(Matches!$G$2:$G$201,MATCH($A499&amp;"-7",Matches!$J$2:$J$201,0))="",INDEX(Matches!$H$2:$H$201,MATCH($A499&amp;"-7",Matches!$J$2:$J$201,0))=""),"",IF(AND($C499&lt;&gt;"",INDEX(Matches!$F$2:$F$201,MATCH($A499&amp;"-7",Matches!$J$2:$J$201,0))&lt;&gt;"",$C499&gt;=INDEX(Matches!$F$2:$F$201,MATCH($A499&amp;"-7",Matches!$J$2:$J$201,0))),"",IF(AND(P499=INDEX(Matches!$G$2:$G$201,MATCH($A499&amp;"-7",Matches!$J$2:$J$201,0)),Q499=INDEX(Matches!$H$2:$H$201,MATCH($A499&amp;"-7",Matches!$J$2:$J$201,0))),5,IF(SIGN(P499-Q499)&lt;&gt;SIGN(INDEX(Matches!$G$2:$G$201,MATCH($A499&amp;"-7",Matches!$J$2:$J$201,0))-INDEX(Matches!$H$2:$H$201,MATCH($A499&amp;"-7",Matches!$J$2:$J$201,0))),0,IF(P499-Q499=INDEX(Matches!$G$2:$G$201,MATCH($A499&amp;"-7",Matches!$J$2:$J$201,0))-INDEX(Matches!$H$2:$H$201,MATCH($A499&amp;"-7",Matches!$J$2:$J$201,0)),3,2))))),""))</f>
        <v/>
      </c>
      <c r="AE499" s="12" t="str">
        <f aca="false">IF(OR($B499="",R499="",S499=""),"",IFERROR(IF(OR(INDEX(Matches!$I$2:$I$201,MATCH($A499&amp;"-8",Matches!$J$2:$J$201,0))="Void",INDEX(Matches!$G$2:$G$201,MATCH($A499&amp;"-8",Matches!$J$2:$J$201,0))="",INDEX(Matches!$H$2:$H$201,MATCH($A499&amp;"-8",Matches!$J$2:$J$201,0))=""),"",IF(AND($C499&lt;&gt;"",INDEX(Matches!$F$2:$F$201,MATCH($A499&amp;"-8",Matches!$J$2:$J$201,0))&lt;&gt;"",$C499&gt;=INDEX(Matches!$F$2:$F$201,MATCH($A499&amp;"-8",Matches!$J$2:$J$201,0))),"",IF(AND(R499=INDEX(Matches!$G$2:$G$201,MATCH($A499&amp;"-8",Matches!$J$2:$J$201,0)),S499=INDEX(Matches!$H$2:$H$201,MATCH($A499&amp;"-8",Matches!$J$2:$J$201,0))),5,IF(SIGN(R499-S499)&lt;&gt;SIGN(INDEX(Matches!$G$2:$G$201,MATCH($A499&amp;"-8",Matches!$J$2:$J$201,0))-INDEX(Matches!$H$2:$H$201,MATCH($A499&amp;"-8",Matches!$J$2:$J$201,0))),0,IF(R499-S499=INDEX(Matches!$G$2:$G$201,MATCH($A499&amp;"-8",Matches!$J$2:$J$201,0))-INDEX(Matches!$H$2:$H$201,MATCH($A499&amp;"-8",Matches!$J$2:$J$201,0)),3,2))))),""))</f>
        <v/>
      </c>
      <c r="AF499" s="12" t="str">
        <f aca="false">IF(OR($B499="",T499="",U499=""),"",IFERROR(IF(OR(INDEX(Matches!$I$2:$I$201,MATCH($A499&amp;"-9",Matches!$J$2:$J$201,0))="Void",INDEX(Matches!$G$2:$G$201,MATCH($A499&amp;"-9",Matches!$J$2:$J$201,0))="",INDEX(Matches!$H$2:$H$201,MATCH($A499&amp;"-9",Matches!$J$2:$J$201,0))=""),"",IF(AND($C499&lt;&gt;"",INDEX(Matches!$F$2:$F$201,MATCH($A499&amp;"-9",Matches!$J$2:$J$201,0))&lt;&gt;"",$C499&gt;=INDEX(Matches!$F$2:$F$201,MATCH($A499&amp;"-9",Matches!$J$2:$J$201,0))),"",IF(AND(T499=INDEX(Matches!$G$2:$G$201,MATCH($A499&amp;"-9",Matches!$J$2:$J$201,0)),U499=INDEX(Matches!$H$2:$H$201,MATCH($A499&amp;"-9",Matches!$J$2:$J$201,0))),5,IF(SIGN(T499-U499)&lt;&gt;SIGN(INDEX(Matches!$G$2:$G$201,MATCH($A499&amp;"-9",Matches!$J$2:$J$201,0))-INDEX(Matches!$H$2:$H$201,MATCH($A499&amp;"-9",Matches!$J$2:$J$201,0))),0,IF(T499-U499=INDEX(Matches!$G$2:$G$201,MATCH($A499&amp;"-9",Matches!$J$2:$J$201,0))-INDEX(Matches!$H$2:$H$201,MATCH($A499&amp;"-9",Matches!$J$2:$J$201,0)),3,2))))),""))</f>
        <v/>
      </c>
      <c r="AG499" s="12" t="str">
        <f aca="false">IF(OR($B499="",V499="",W499=""),"",IFERROR(IF(OR(INDEX(Matches!$I$2:$I$201,MATCH($A499&amp;"-10",Matches!$J$2:$J$201,0))="Void",INDEX(Matches!$G$2:$G$201,MATCH($A499&amp;"-10",Matches!$J$2:$J$201,0))="",INDEX(Matches!$H$2:$H$201,MATCH($A499&amp;"-10",Matches!$J$2:$J$201,0))=""),"",IF(AND($C499&lt;&gt;"",INDEX(Matches!$F$2:$F$201,MATCH($A499&amp;"-10",Matches!$J$2:$J$201,0))&lt;&gt;"",$C499&gt;=INDEX(Matches!$F$2:$F$201,MATCH($A499&amp;"-10",Matches!$J$2:$J$201,0))),"",IF(AND(V499=INDEX(Matches!$G$2:$G$201,MATCH($A499&amp;"-10",Matches!$J$2:$J$201,0)),W499=INDEX(Matches!$H$2:$H$201,MATCH($A499&amp;"-10",Matches!$J$2:$J$201,0))),5,IF(SIGN(V499-W499)&lt;&gt;SIGN(INDEX(Matches!$G$2:$G$201,MATCH($A499&amp;"-10",Matches!$J$2:$J$201,0))-INDEX(Matches!$H$2:$H$201,MATCH($A499&amp;"-10",Matches!$J$2:$J$201,0))),0,IF(V499-W499=INDEX(Matches!$G$2:$G$201,MATCH($A499&amp;"-10",Matches!$J$2:$J$201,0))-INDEX(Matches!$H$2:$H$201,MATCH($A499&amp;"-10",Matches!$J$2:$J$201,0)),3,2))))),""))</f>
        <v/>
      </c>
      <c r="AH499" s="13" t="str">
        <f aca="false">IF($B499="","",SUM(X499:AG499))</f>
        <v/>
      </c>
      <c r="AI499" s="12" t="str">
        <f aca="false">IF($B499="","",COUNTIF(X499:AG499,5))</f>
        <v/>
      </c>
      <c r="AJ499" s="12" t="str">
        <f aca="false">IF($B499="","",COUNTIF(X499:AG499,"&gt;=2"))</f>
        <v/>
      </c>
      <c r="AK499" s="12" t="str">
        <f aca="false">IF($B499="","",COUNT(X499:AG499))</f>
        <v/>
      </c>
    </row>
    <row r="500" customFormat="false" ht="15" hidden="false" customHeight="false" outlineLevel="0" collapsed="false">
      <c r="A500" s="7"/>
      <c r="B500" s="7"/>
      <c r="C500" s="11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12" t="str">
        <f aca="false">IF(OR($B500="",D500="",E500=""),"",IFERROR(IF(OR(INDEX(Matches!$I$2:$I$201,MATCH($A500&amp;"-1",Matches!$J$2:$J$201,0))="Void",INDEX(Matches!$G$2:$G$201,MATCH($A500&amp;"-1",Matches!$J$2:$J$201,0))="",INDEX(Matches!$H$2:$H$201,MATCH($A500&amp;"-1",Matches!$J$2:$J$201,0))=""),"",IF(AND($C500&lt;&gt;"",INDEX(Matches!$F$2:$F$201,MATCH($A500&amp;"-1",Matches!$J$2:$J$201,0))&lt;&gt;"",$C500&gt;=INDEX(Matches!$F$2:$F$201,MATCH($A500&amp;"-1",Matches!$J$2:$J$201,0))),"",IF(AND(D500=INDEX(Matches!$G$2:$G$201,MATCH($A500&amp;"-1",Matches!$J$2:$J$201,0)),E500=INDEX(Matches!$H$2:$H$201,MATCH($A500&amp;"-1",Matches!$J$2:$J$201,0))),5,IF(SIGN(D500-E500)&lt;&gt;SIGN(INDEX(Matches!$G$2:$G$201,MATCH($A500&amp;"-1",Matches!$J$2:$J$201,0))-INDEX(Matches!$H$2:$H$201,MATCH($A500&amp;"-1",Matches!$J$2:$J$201,0))),0,IF(D500-E500=INDEX(Matches!$G$2:$G$201,MATCH($A500&amp;"-1",Matches!$J$2:$J$201,0))-INDEX(Matches!$H$2:$H$201,MATCH($A500&amp;"-1",Matches!$J$2:$J$201,0)),3,2))))),""))</f>
        <v/>
      </c>
      <c r="Y500" s="12" t="str">
        <f aca="false">IF(OR($B500="",F500="",G500=""),"",IFERROR(IF(OR(INDEX(Matches!$I$2:$I$201,MATCH($A500&amp;"-2",Matches!$J$2:$J$201,0))="Void",INDEX(Matches!$G$2:$G$201,MATCH($A500&amp;"-2",Matches!$J$2:$J$201,0))="",INDEX(Matches!$H$2:$H$201,MATCH($A500&amp;"-2",Matches!$J$2:$J$201,0))=""),"",IF(AND($C500&lt;&gt;"",INDEX(Matches!$F$2:$F$201,MATCH($A500&amp;"-2",Matches!$J$2:$J$201,0))&lt;&gt;"",$C500&gt;=INDEX(Matches!$F$2:$F$201,MATCH($A500&amp;"-2",Matches!$J$2:$J$201,0))),"",IF(AND(F500=INDEX(Matches!$G$2:$G$201,MATCH($A500&amp;"-2",Matches!$J$2:$J$201,0)),G500=INDEX(Matches!$H$2:$H$201,MATCH($A500&amp;"-2",Matches!$J$2:$J$201,0))),5,IF(SIGN(F500-G500)&lt;&gt;SIGN(INDEX(Matches!$G$2:$G$201,MATCH($A500&amp;"-2",Matches!$J$2:$J$201,0))-INDEX(Matches!$H$2:$H$201,MATCH($A500&amp;"-2",Matches!$J$2:$J$201,0))),0,IF(F500-G500=INDEX(Matches!$G$2:$G$201,MATCH($A500&amp;"-2",Matches!$J$2:$J$201,0))-INDEX(Matches!$H$2:$H$201,MATCH($A500&amp;"-2",Matches!$J$2:$J$201,0)),3,2))))),""))</f>
        <v/>
      </c>
      <c r="Z500" s="12" t="str">
        <f aca="false">IF(OR($B500="",H500="",I500=""),"",IFERROR(IF(OR(INDEX(Matches!$I$2:$I$201,MATCH($A500&amp;"-3",Matches!$J$2:$J$201,0))="Void",INDEX(Matches!$G$2:$G$201,MATCH($A500&amp;"-3",Matches!$J$2:$J$201,0))="",INDEX(Matches!$H$2:$H$201,MATCH($A500&amp;"-3",Matches!$J$2:$J$201,0))=""),"",IF(AND($C500&lt;&gt;"",INDEX(Matches!$F$2:$F$201,MATCH($A500&amp;"-3",Matches!$J$2:$J$201,0))&lt;&gt;"",$C500&gt;=INDEX(Matches!$F$2:$F$201,MATCH($A500&amp;"-3",Matches!$J$2:$J$201,0))),"",IF(AND(H500=INDEX(Matches!$G$2:$G$201,MATCH($A500&amp;"-3",Matches!$J$2:$J$201,0)),I500=INDEX(Matches!$H$2:$H$201,MATCH($A500&amp;"-3",Matches!$J$2:$J$201,0))),5,IF(SIGN(H500-I500)&lt;&gt;SIGN(INDEX(Matches!$G$2:$G$201,MATCH($A500&amp;"-3",Matches!$J$2:$J$201,0))-INDEX(Matches!$H$2:$H$201,MATCH($A500&amp;"-3",Matches!$J$2:$J$201,0))),0,IF(H500-I500=INDEX(Matches!$G$2:$G$201,MATCH($A500&amp;"-3",Matches!$J$2:$J$201,0))-INDEX(Matches!$H$2:$H$201,MATCH($A500&amp;"-3",Matches!$J$2:$J$201,0)),3,2))))),""))</f>
        <v/>
      </c>
      <c r="AA500" s="12" t="str">
        <f aca="false">IF(OR($B500="",J500="",K500=""),"",IFERROR(IF(OR(INDEX(Matches!$I$2:$I$201,MATCH($A500&amp;"-4",Matches!$J$2:$J$201,0))="Void",INDEX(Matches!$G$2:$G$201,MATCH($A500&amp;"-4",Matches!$J$2:$J$201,0))="",INDEX(Matches!$H$2:$H$201,MATCH($A500&amp;"-4",Matches!$J$2:$J$201,0))=""),"",IF(AND($C500&lt;&gt;"",INDEX(Matches!$F$2:$F$201,MATCH($A500&amp;"-4",Matches!$J$2:$J$201,0))&lt;&gt;"",$C500&gt;=INDEX(Matches!$F$2:$F$201,MATCH($A500&amp;"-4",Matches!$J$2:$J$201,0))),"",IF(AND(J500=INDEX(Matches!$G$2:$G$201,MATCH($A500&amp;"-4",Matches!$J$2:$J$201,0)),K500=INDEX(Matches!$H$2:$H$201,MATCH($A500&amp;"-4",Matches!$J$2:$J$201,0))),5,IF(SIGN(J500-K500)&lt;&gt;SIGN(INDEX(Matches!$G$2:$G$201,MATCH($A500&amp;"-4",Matches!$J$2:$J$201,0))-INDEX(Matches!$H$2:$H$201,MATCH($A500&amp;"-4",Matches!$J$2:$J$201,0))),0,IF(J500-K500=INDEX(Matches!$G$2:$G$201,MATCH($A500&amp;"-4",Matches!$J$2:$J$201,0))-INDEX(Matches!$H$2:$H$201,MATCH($A500&amp;"-4",Matches!$J$2:$J$201,0)),3,2))))),""))</f>
        <v/>
      </c>
      <c r="AB500" s="12" t="str">
        <f aca="false">IF(OR($B500="",L500="",M500=""),"",IFERROR(IF(OR(INDEX(Matches!$I$2:$I$201,MATCH($A500&amp;"-5",Matches!$J$2:$J$201,0))="Void",INDEX(Matches!$G$2:$G$201,MATCH($A500&amp;"-5",Matches!$J$2:$J$201,0))="",INDEX(Matches!$H$2:$H$201,MATCH($A500&amp;"-5",Matches!$J$2:$J$201,0))=""),"",IF(AND($C500&lt;&gt;"",INDEX(Matches!$F$2:$F$201,MATCH($A500&amp;"-5",Matches!$J$2:$J$201,0))&lt;&gt;"",$C500&gt;=INDEX(Matches!$F$2:$F$201,MATCH($A500&amp;"-5",Matches!$J$2:$J$201,0))),"",IF(AND(L500=INDEX(Matches!$G$2:$G$201,MATCH($A500&amp;"-5",Matches!$J$2:$J$201,0)),M500=INDEX(Matches!$H$2:$H$201,MATCH($A500&amp;"-5",Matches!$J$2:$J$201,0))),5,IF(SIGN(L500-M500)&lt;&gt;SIGN(INDEX(Matches!$G$2:$G$201,MATCH($A500&amp;"-5",Matches!$J$2:$J$201,0))-INDEX(Matches!$H$2:$H$201,MATCH($A500&amp;"-5",Matches!$J$2:$J$201,0))),0,IF(L500-M500=INDEX(Matches!$G$2:$G$201,MATCH($A500&amp;"-5",Matches!$J$2:$J$201,0))-INDEX(Matches!$H$2:$H$201,MATCH($A500&amp;"-5",Matches!$J$2:$J$201,0)),3,2))))),""))</f>
        <v/>
      </c>
      <c r="AC500" s="12" t="str">
        <f aca="false">IF(OR($B500="",N500="",O500=""),"",IFERROR(IF(OR(INDEX(Matches!$I$2:$I$201,MATCH($A500&amp;"-6",Matches!$J$2:$J$201,0))="Void",INDEX(Matches!$G$2:$G$201,MATCH($A500&amp;"-6",Matches!$J$2:$J$201,0))="",INDEX(Matches!$H$2:$H$201,MATCH($A500&amp;"-6",Matches!$J$2:$J$201,0))=""),"",IF(AND($C500&lt;&gt;"",INDEX(Matches!$F$2:$F$201,MATCH($A500&amp;"-6",Matches!$J$2:$J$201,0))&lt;&gt;"",$C500&gt;=INDEX(Matches!$F$2:$F$201,MATCH($A500&amp;"-6",Matches!$J$2:$J$201,0))),"",IF(AND(N500=INDEX(Matches!$G$2:$G$201,MATCH($A500&amp;"-6",Matches!$J$2:$J$201,0)),O500=INDEX(Matches!$H$2:$H$201,MATCH($A500&amp;"-6",Matches!$J$2:$J$201,0))),5,IF(SIGN(N500-O500)&lt;&gt;SIGN(INDEX(Matches!$G$2:$G$201,MATCH($A500&amp;"-6",Matches!$J$2:$J$201,0))-INDEX(Matches!$H$2:$H$201,MATCH($A500&amp;"-6",Matches!$J$2:$J$201,0))),0,IF(N500-O500=INDEX(Matches!$G$2:$G$201,MATCH($A500&amp;"-6",Matches!$J$2:$J$201,0))-INDEX(Matches!$H$2:$H$201,MATCH($A500&amp;"-6",Matches!$J$2:$J$201,0)),3,2))))),""))</f>
        <v/>
      </c>
      <c r="AD500" s="12" t="str">
        <f aca="false">IF(OR($B500="",P500="",Q500=""),"",IFERROR(IF(OR(INDEX(Matches!$I$2:$I$201,MATCH($A500&amp;"-7",Matches!$J$2:$J$201,0))="Void",INDEX(Matches!$G$2:$G$201,MATCH($A500&amp;"-7",Matches!$J$2:$J$201,0))="",INDEX(Matches!$H$2:$H$201,MATCH($A500&amp;"-7",Matches!$J$2:$J$201,0))=""),"",IF(AND($C500&lt;&gt;"",INDEX(Matches!$F$2:$F$201,MATCH($A500&amp;"-7",Matches!$J$2:$J$201,0))&lt;&gt;"",$C500&gt;=INDEX(Matches!$F$2:$F$201,MATCH($A500&amp;"-7",Matches!$J$2:$J$201,0))),"",IF(AND(P500=INDEX(Matches!$G$2:$G$201,MATCH($A500&amp;"-7",Matches!$J$2:$J$201,0)),Q500=INDEX(Matches!$H$2:$H$201,MATCH($A500&amp;"-7",Matches!$J$2:$J$201,0))),5,IF(SIGN(P500-Q500)&lt;&gt;SIGN(INDEX(Matches!$G$2:$G$201,MATCH($A500&amp;"-7",Matches!$J$2:$J$201,0))-INDEX(Matches!$H$2:$H$201,MATCH($A500&amp;"-7",Matches!$J$2:$J$201,0))),0,IF(P500-Q500=INDEX(Matches!$G$2:$G$201,MATCH($A500&amp;"-7",Matches!$J$2:$J$201,0))-INDEX(Matches!$H$2:$H$201,MATCH($A500&amp;"-7",Matches!$J$2:$J$201,0)),3,2))))),""))</f>
        <v/>
      </c>
      <c r="AE500" s="12" t="str">
        <f aca="false">IF(OR($B500="",R500="",S500=""),"",IFERROR(IF(OR(INDEX(Matches!$I$2:$I$201,MATCH($A500&amp;"-8",Matches!$J$2:$J$201,0))="Void",INDEX(Matches!$G$2:$G$201,MATCH($A500&amp;"-8",Matches!$J$2:$J$201,0))="",INDEX(Matches!$H$2:$H$201,MATCH($A500&amp;"-8",Matches!$J$2:$J$201,0))=""),"",IF(AND($C500&lt;&gt;"",INDEX(Matches!$F$2:$F$201,MATCH($A500&amp;"-8",Matches!$J$2:$J$201,0))&lt;&gt;"",$C500&gt;=INDEX(Matches!$F$2:$F$201,MATCH($A500&amp;"-8",Matches!$J$2:$J$201,0))),"",IF(AND(R500=INDEX(Matches!$G$2:$G$201,MATCH($A500&amp;"-8",Matches!$J$2:$J$201,0)),S500=INDEX(Matches!$H$2:$H$201,MATCH($A500&amp;"-8",Matches!$J$2:$J$201,0))),5,IF(SIGN(R500-S500)&lt;&gt;SIGN(INDEX(Matches!$G$2:$G$201,MATCH($A500&amp;"-8",Matches!$J$2:$J$201,0))-INDEX(Matches!$H$2:$H$201,MATCH($A500&amp;"-8",Matches!$J$2:$J$201,0))),0,IF(R500-S500=INDEX(Matches!$G$2:$G$201,MATCH($A500&amp;"-8",Matches!$J$2:$J$201,0))-INDEX(Matches!$H$2:$H$201,MATCH($A500&amp;"-8",Matches!$J$2:$J$201,0)),3,2))))),""))</f>
        <v/>
      </c>
      <c r="AF500" s="12" t="str">
        <f aca="false">IF(OR($B500="",T500="",U500=""),"",IFERROR(IF(OR(INDEX(Matches!$I$2:$I$201,MATCH($A500&amp;"-9",Matches!$J$2:$J$201,0))="Void",INDEX(Matches!$G$2:$G$201,MATCH($A500&amp;"-9",Matches!$J$2:$J$201,0))="",INDEX(Matches!$H$2:$H$201,MATCH($A500&amp;"-9",Matches!$J$2:$J$201,0))=""),"",IF(AND($C500&lt;&gt;"",INDEX(Matches!$F$2:$F$201,MATCH($A500&amp;"-9",Matches!$J$2:$J$201,0))&lt;&gt;"",$C500&gt;=INDEX(Matches!$F$2:$F$201,MATCH($A500&amp;"-9",Matches!$J$2:$J$201,0))),"",IF(AND(T500=INDEX(Matches!$G$2:$G$201,MATCH($A500&amp;"-9",Matches!$J$2:$J$201,0)),U500=INDEX(Matches!$H$2:$H$201,MATCH($A500&amp;"-9",Matches!$J$2:$J$201,0))),5,IF(SIGN(T500-U500)&lt;&gt;SIGN(INDEX(Matches!$G$2:$G$201,MATCH($A500&amp;"-9",Matches!$J$2:$J$201,0))-INDEX(Matches!$H$2:$H$201,MATCH($A500&amp;"-9",Matches!$J$2:$J$201,0))),0,IF(T500-U500=INDEX(Matches!$G$2:$G$201,MATCH($A500&amp;"-9",Matches!$J$2:$J$201,0))-INDEX(Matches!$H$2:$H$201,MATCH($A500&amp;"-9",Matches!$J$2:$J$201,0)),3,2))))),""))</f>
        <v/>
      </c>
      <c r="AG500" s="12" t="str">
        <f aca="false">IF(OR($B500="",V500="",W500=""),"",IFERROR(IF(OR(INDEX(Matches!$I$2:$I$201,MATCH($A500&amp;"-10",Matches!$J$2:$J$201,0))="Void",INDEX(Matches!$G$2:$G$201,MATCH($A500&amp;"-10",Matches!$J$2:$J$201,0))="",INDEX(Matches!$H$2:$H$201,MATCH($A500&amp;"-10",Matches!$J$2:$J$201,0))=""),"",IF(AND($C500&lt;&gt;"",INDEX(Matches!$F$2:$F$201,MATCH($A500&amp;"-10",Matches!$J$2:$J$201,0))&lt;&gt;"",$C500&gt;=INDEX(Matches!$F$2:$F$201,MATCH($A500&amp;"-10",Matches!$J$2:$J$201,0))),"",IF(AND(V500=INDEX(Matches!$G$2:$G$201,MATCH($A500&amp;"-10",Matches!$J$2:$J$201,0)),W500=INDEX(Matches!$H$2:$H$201,MATCH($A500&amp;"-10",Matches!$J$2:$J$201,0))),5,IF(SIGN(V500-W500)&lt;&gt;SIGN(INDEX(Matches!$G$2:$G$201,MATCH($A500&amp;"-10",Matches!$J$2:$J$201,0))-INDEX(Matches!$H$2:$H$201,MATCH($A500&amp;"-10",Matches!$J$2:$J$201,0))),0,IF(V500-W500=INDEX(Matches!$G$2:$G$201,MATCH($A500&amp;"-10",Matches!$J$2:$J$201,0))-INDEX(Matches!$H$2:$H$201,MATCH($A500&amp;"-10",Matches!$J$2:$J$201,0)),3,2))))),""))</f>
        <v/>
      </c>
      <c r="AH500" s="13" t="str">
        <f aca="false">IF($B500="","",SUM(X500:AG500))</f>
        <v/>
      </c>
      <c r="AI500" s="12" t="str">
        <f aca="false">IF($B500="","",COUNTIF(X500:AG500,5))</f>
        <v/>
      </c>
      <c r="AJ500" s="12" t="str">
        <f aca="false">IF($B500="","",COUNTIF(X500:AG500,"&gt;=2"))</f>
        <v/>
      </c>
      <c r="AK500" s="12" t="str">
        <f aca="false">IF($B500="","",COUNT(X500:AG500))</f>
        <v/>
      </c>
    </row>
    <row r="501" customFormat="false" ht="15" hidden="false" customHeight="false" outlineLevel="0" collapsed="false">
      <c r="A501" s="7"/>
      <c r="B501" s="7"/>
      <c r="C501" s="11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12" t="str">
        <f aca="false">IF(OR($B501="",D501="",E501=""),"",IFERROR(IF(OR(INDEX(Matches!$I$2:$I$201,MATCH($A501&amp;"-1",Matches!$J$2:$J$201,0))="Void",INDEX(Matches!$G$2:$G$201,MATCH($A501&amp;"-1",Matches!$J$2:$J$201,0))="",INDEX(Matches!$H$2:$H$201,MATCH($A501&amp;"-1",Matches!$J$2:$J$201,0))=""),"",IF(AND($C501&lt;&gt;"",INDEX(Matches!$F$2:$F$201,MATCH($A501&amp;"-1",Matches!$J$2:$J$201,0))&lt;&gt;"",$C501&gt;=INDEX(Matches!$F$2:$F$201,MATCH($A501&amp;"-1",Matches!$J$2:$J$201,0))),"",IF(AND(D501=INDEX(Matches!$G$2:$G$201,MATCH($A501&amp;"-1",Matches!$J$2:$J$201,0)),E501=INDEX(Matches!$H$2:$H$201,MATCH($A501&amp;"-1",Matches!$J$2:$J$201,0))),5,IF(SIGN(D501-E501)&lt;&gt;SIGN(INDEX(Matches!$G$2:$G$201,MATCH($A501&amp;"-1",Matches!$J$2:$J$201,0))-INDEX(Matches!$H$2:$H$201,MATCH($A501&amp;"-1",Matches!$J$2:$J$201,0))),0,IF(D501-E501=INDEX(Matches!$G$2:$G$201,MATCH($A501&amp;"-1",Matches!$J$2:$J$201,0))-INDEX(Matches!$H$2:$H$201,MATCH($A501&amp;"-1",Matches!$J$2:$J$201,0)),3,2))))),""))</f>
        <v/>
      </c>
      <c r="Y501" s="12" t="str">
        <f aca="false">IF(OR($B501="",F501="",G501=""),"",IFERROR(IF(OR(INDEX(Matches!$I$2:$I$201,MATCH($A501&amp;"-2",Matches!$J$2:$J$201,0))="Void",INDEX(Matches!$G$2:$G$201,MATCH($A501&amp;"-2",Matches!$J$2:$J$201,0))="",INDEX(Matches!$H$2:$H$201,MATCH($A501&amp;"-2",Matches!$J$2:$J$201,0))=""),"",IF(AND($C501&lt;&gt;"",INDEX(Matches!$F$2:$F$201,MATCH($A501&amp;"-2",Matches!$J$2:$J$201,0))&lt;&gt;"",$C501&gt;=INDEX(Matches!$F$2:$F$201,MATCH($A501&amp;"-2",Matches!$J$2:$J$201,0))),"",IF(AND(F501=INDEX(Matches!$G$2:$G$201,MATCH($A501&amp;"-2",Matches!$J$2:$J$201,0)),G501=INDEX(Matches!$H$2:$H$201,MATCH($A501&amp;"-2",Matches!$J$2:$J$201,0))),5,IF(SIGN(F501-G501)&lt;&gt;SIGN(INDEX(Matches!$G$2:$G$201,MATCH($A501&amp;"-2",Matches!$J$2:$J$201,0))-INDEX(Matches!$H$2:$H$201,MATCH($A501&amp;"-2",Matches!$J$2:$J$201,0))),0,IF(F501-G501=INDEX(Matches!$G$2:$G$201,MATCH($A501&amp;"-2",Matches!$J$2:$J$201,0))-INDEX(Matches!$H$2:$H$201,MATCH($A501&amp;"-2",Matches!$J$2:$J$201,0)),3,2))))),""))</f>
        <v/>
      </c>
      <c r="Z501" s="12" t="str">
        <f aca="false">IF(OR($B501="",H501="",I501=""),"",IFERROR(IF(OR(INDEX(Matches!$I$2:$I$201,MATCH($A501&amp;"-3",Matches!$J$2:$J$201,0))="Void",INDEX(Matches!$G$2:$G$201,MATCH($A501&amp;"-3",Matches!$J$2:$J$201,0))="",INDEX(Matches!$H$2:$H$201,MATCH($A501&amp;"-3",Matches!$J$2:$J$201,0))=""),"",IF(AND($C501&lt;&gt;"",INDEX(Matches!$F$2:$F$201,MATCH($A501&amp;"-3",Matches!$J$2:$J$201,0))&lt;&gt;"",$C501&gt;=INDEX(Matches!$F$2:$F$201,MATCH($A501&amp;"-3",Matches!$J$2:$J$201,0))),"",IF(AND(H501=INDEX(Matches!$G$2:$G$201,MATCH($A501&amp;"-3",Matches!$J$2:$J$201,0)),I501=INDEX(Matches!$H$2:$H$201,MATCH($A501&amp;"-3",Matches!$J$2:$J$201,0))),5,IF(SIGN(H501-I501)&lt;&gt;SIGN(INDEX(Matches!$G$2:$G$201,MATCH($A501&amp;"-3",Matches!$J$2:$J$201,0))-INDEX(Matches!$H$2:$H$201,MATCH($A501&amp;"-3",Matches!$J$2:$J$201,0))),0,IF(H501-I501=INDEX(Matches!$G$2:$G$201,MATCH($A501&amp;"-3",Matches!$J$2:$J$201,0))-INDEX(Matches!$H$2:$H$201,MATCH($A501&amp;"-3",Matches!$J$2:$J$201,0)),3,2))))),""))</f>
        <v/>
      </c>
      <c r="AA501" s="12" t="str">
        <f aca="false">IF(OR($B501="",J501="",K501=""),"",IFERROR(IF(OR(INDEX(Matches!$I$2:$I$201,MATCH($A501&amp;"-4",Matches!$J$2:$J$201,0))="Void",INDEX(Matches!$G$2:$G$201,MATCH($A501&amp;"-4",Matches!$J$2:$J$201,0))="",INDEX(Matches!$H$2:$H$201,MATCH($A501&amp;"-4",Matches!$J$2:$J$201,0))=""),"",IF(AND($C501&lt;&gt;"",INDEX(Matches!$F$2:$F$201,MATCH($A501&amp;"-4",Matches!$J$2:$J$201,0))&lt;&gt;"",$C501&gt;=INDEX(Matches!$F$2:$F$201,MATCH($A501&amp;"-4",Matches!$J$2:$J$201,0))),"",IF(AND(J501=INDEX(Matches!$G$2:$G$201,MATCH($A501&amp;"-4",Matches!$J$2:$J$201,0)),K501=INDEX(Matches!$H$2:$H$201,MATCH($A501&amp;"-4",Matches!$J$2:$J$201,0))),5,IF(SIGN(J501-K501)&lt;&gt;SIGN(INDEX(Matches!$G$2:$G$201,MATCH($A501&amp;"-4",Matches!$J$2:$J$201,0))-INDEX(Matches!$H$2:$H$201,MATCH($A501&amp;"-4",Matches!$J$2:$J$201,0))),0,IF(J501-K501=INDEX(Matches!$G$2:$G$201,MATCH($A501&amp;"-4",Matches!$J$2:$J$201,0))-INDEX(Matches!$H$2:$H$201,MATCH($A501&amp;"-4",Matches!$J$2:$J$201,0)),3,2))))),""))</f>
        <v/>
      </c>
      <c r="AB501" s="12" t="str">
        <f aca="false">IF(OR($B501="",L501="",M501=""),"",IFERROR(IF(OR(INDEX(Matches!$I$2:$I$201,MATCH($A501&amp;"-5",Matches!$J$2:$J$201,0))="Void",INDEX(Matches!$G$2:$G$201,MATCH($A501&amp;"-5",Matches!$J$2:$J$201,0))="",INDEX(Matches!$H$2:$H$201,MATCH($A501&amp;"-5",Matches!$J$2:$J$201,0))=""),"",IF(AND($C501&lt;&gt;"",INDEX(Matches!$F$2:$F$201,MATCH($A501&amp;"-5",Matches!$J$2:$J$201,0))&lt;&gt;"",$C501&gt;=INDEX(Matches!$F$2:$F$201,MATCH($A501&amp;"-5",Matches!$J$2:$J$201,0))),"",IF(AND(L501=INDEX(Matches!$G$2:$G$201,MATCH($A501&amp;"-5",Matches!$J$2:$J$201,0)),M501=INDEX(Matches!$H$2:$H$201,MATCH($A501&amp;"-5",Matches!$J$2:$J$201,0))),5,IF(SIGN(L501-M501)&lt;&gt;SIGN(INDEX(Matches!$G$2:$G$201,MATCH($A501&amp;"-5",Matches!$J$2:$J$201,0))-INDEX(Matches!$H$2:$H$201,MATCH($A501&amp;"-5",Matches!$J$2:$J$201,0))),0,IF(L501-M501=INDEX(Matches!$G$2:$G$201,MATCH($A501&amp;"-5",Matches!$J$2:$J$201,0))-INDEX(Matches!$H$2:$H$201,MATCH($A501&amp;"-5",Matches!$J$2:$J$201,0)),3,2))))),""))</f>
        <v/>
      </c>
      <c r="AC501" s="12" t="str">
        <f aca="false">IF(OR($B501="",N501="",O501=""),"",IFERROR(IF(OR(INDEX(Matches!$I$2:$I$201,MATCH($A501&amp;"-6",Matches!$J$2:$J$201,0))="Void",INDEX(Matches!$G$2:$G$201,MATCH($A501&amp;"-6",Matches!$J$2:$J$201,0))="",INDEX(Matches!$H$2:$H$201,MATCH($A501&amp;"-6",Matches!$J$2:$J$201,0))=""),"",IF(AND($C501&lt;&gt;"",INDEX(Matches!$F$2:$F$201,MATCH($A501&amp;"-6",Matches!$J$2:$J$201,0))&lt;&gt;"",$C501&gt;=INDEX(Matches!$F$2:$F$201,MATCH($A501&amp;"-6",Matches!$J$2:$J$201,0))),"",IF(AND(N501=INDEX(Matches!$G$2:$G$201,MATCH($A501&amp;"-6",Matches!$J$2:$J$201,0)),O501=INDEX(Matches!$H$2:$H$201,MATCH($A501&amp;"-6",Matches!$J$2:$J$201,0))),5,IF(SIGN(N501-O501)&lt;&gt;SIGN(INDEX(Matches!$G$2:$G$201,MATCH($A501&amp;"-6",Matches!$J$2:$J$201,0))-INDEX(Matches!$H$2:$H$201,MATCH($A501&amp;"-6",Matches!$J$2:$J$201,0))),0,IF(N501-O501=INDEX(Matches!$G$2:$G$201,MATCH($A501&amp;"-6",Matches!$J$2:$J$201,0))-INDEX(Matches!$H$2:$H$201,MATCH($A501&amp;"-6",Matches!$J$2:$J$201,0)),3,2))))),""))</f>
        <v/>
      </c>
      <c r="AD501" s="12" t="str">
        <f aca="false">IF(OR($B501="",P501="",Q501=""),"",IFERROR(IF(OR(INDEX(Matches!$I$2:$I$201,MATCH($A501&amp;"-7",Matches!$J$2:$J$201,0))="Void",INDEX(Matches!$G$2:$G$201,MATCH($A501&amp;"-7",Matches!$J$2:$J$201,0))="",INDEX(Matches!$H$2:$H$201,MATCH($A501&amp;"-7",Matches!$J$2:$J$201,0))=""),"",IF(AND($C501&lt;&gt;"",INDEX(Matches!$F$2:$F$201,MATCH($A501&amp;"-7",Matches!$J$2:$J$201,0))&lt;&gt;"",$C501&gt;=INDEX(Matches!$F$2:$F$201,MATCH($A501&amp;"-7",Matches!$J$2:$J$201,0))),"",IF(AND(P501=INDEX(Matches!$G$2:$G$201,MATCH($A501&amp;"-7",Matches!$J$2:$J$201,0)),Q501=INDEX(Matches!$H$2:$H$201,MATCH($A501&amp;"-7",Matches!$J$2:$J$201,0))),5,IF(SIGN(P501-Q501)&lt;&gt;SIGN(INDEX(Matches!$G$2:$G$201,MATCH($A501&amp;"-7",Matches!$J$2:$J$201,0))-INDEX(Matches!$H$2:$H$201,MATCH($A501&amp;"-7",Matches!$J$2:$J$201,0))),0,IF(P501-Q501=INDEX(Matches!$G$2:$G$201,MATCH($A501&amp;"-7",Matches!$J$2:$J$201,0))-INDEX(Matches!$H$2:$H$201,MATCH($A501&amp;"-7",Matches!$J$2:$J$201,0)),3,2))))),""))</f>
        <v/>
      </c>
      <c r="AE501" s="12" t="str">
        <f aca="false">IF(OR($B501="",R501="",S501=""),"",IFERROR(IF(OR(INDEX(Matches!$I$2:$I$201,MATCH($A501&amp;"-8",Matches!$J$2:$J$201,0))="Void",INDEX(Matches!$G$2:$G$201,MATCH($A501&amp;"-8",Matches!$J$2:$J$201,0))="",INDEX(Matches!$H$2:$H$201,MATCH($A501&amp;"-8",Matches!$J$2:$J$201,0))=""),"",IF(AND($C501&lt;&gt;"",INDEX(Matches!$F$2:$F$201,MATCH($A501&amp;"-8",Matches!$J$2:$J$201,0))&lt;&gt;"",$C501&gt;=INDEX(Matches!$F$2:$F$201,MATCH($A501&amp;"-8",Matches!$J$2:$J$201,0))),"",IF(AND(R501=INDEX(Matches!$G$2:$G$201,MATCH($A501&amp;"-8",Matches!$J$2:$J$201,0)),S501=INDEX(Matches!$H$2:$H$201,MATCH($A501&amp;"-8",Matches!$J$2:$J$201,0))),5,IF(SIGN(R501-S501)&lt;&gt;SIGN(INDEX(Matches!$G$2:$G$201,MATCH($A501&amp;"-8",Matches!$J$2:$J$201,0))-INDEX(Matches!$H$2:$H$201,MATCH($A501&amp;"-8",Matches!$J$2:$J$201,0))),0,IF(R501-S501=INDEX(Matches!$G$2:$G$201,MATCH($A501&amp;"-8",Matches!$J$2:$J$201,0))-INDEX(Matches!$H$2:$H$201,MATCH($A501&amp;"-8",Matches!$J$2:$J$201,0)),3,2))))),""))</f>
        <v/>
      </c>
      <c r="AF501" s="12" t="str">
        <f aca="false">IF(OR($B501="",T501="",U501=""),"",IFERROR(IF(OR(INDEX(Matches!$I$2:$I$201,MATCH($A501&amp;"-9",Matches!$J$2:$J$201,0))="Void",INDEX(Matches!$G$2:$G$201,MATCH($A501&amp;"-9",Matches!$J$2:$J$201,0))="",INDEX(Matches!$H$2:$H$201,MATCH($A501&amp;"-9",Matches!$J$2:$J$201,0))=""),"",IF(AND($C501&lt;&gt;"",INDEX(Matches!$F$2:$F$201,MATCH($A501&amp;"-9",Matches!$J$2:$J$201,0))&lt;&gt;"",$C501&gt;=INDEX(Matches!$F$2:$F$201,MATCH($A501&amp;"-9",Matches!$J$2:$J$201,0))),"",IF(AND(T501=INDEX(Matches!$G$2:$G$201,MATCH($A501&amp;"-9",Matches!$J$2:$J$201,0)),U501=INDEX(Matches!$H$2:$H$201,MATCH($A501&amp;"-9",Matches!$J$2:$J$201,0))),5,IF(SIGN(T501-U501)&lt;&gt;SIGN(INDEX(Matches!$G$2:$G$201,MATCH($A501&amp;"-9",Matches!$J$2:$J$201,0))-INDEX(Matches!$H$2:$H$201,MATCH($A501&amp;"-9",Matches!$J$2:$J$201,0))),0,IF(T501-U501=INDEX(Matches!$G$2:$G$201,MATCH($A501&amp;"-9",Matches!$J$2:$J$201,0))-INDEX(Matches!$H$2:$H$201,MATCH($A501&amp;"-9",Matches!$J$2:$J$201,0)),3,2))))),""))</f>
        <v/>
      </c>
      <c r="AG501" s="12" t="str">
        <f aca="false">IF(OR($B501="",V501="",W501=""),"",IFERROR(IF(OR(INDEX(Matches!$I$2:$I$201,MATCH($A501&amp;"-10",Matches!$J$2:$J$201,0))="Void",INDEX(Matches!$G$2:$G$201,MATCH($A501&amp;"-10",Matches!$J$2:$J$201,0))="",INDEX(Matches!$H$2:$H$201,MATCH($A501&amp;"-10",Matches!$J$2:$J$201,0))=""),"",IF(AND($C501&lt;&gt;"",INDEX(Matches!$F$2:$F$201,MATCH($A501&amp;"-10",Matches!$J$2:$J$201,0))&lt;&gt;"",$C501&gt;=INDEX(Matches!$F$2:$F$201,MATCH($A501&amp;"-10",Matches!$J$2:$J$201,0))),"",IF(AND(V501=INDEX(Matches!$G$2:$G$201,MATCH($A501&amp;"-10",Matches!$J$2:$J$201,0)),W501=INDEX(Matches!$H$2:$H$201,MATCH($A501&amp;"-10",Matches!$J$2:$J$201,0))),5,IF(SIGN(V501-W501)&lt;&gt;SIGN(INDEX(Matches!$G$2:$G$201,MATCH($A501&amp;"-10",Matches!$J$2:$J$201,0))-INDEX(Matches!$H$2:$H$201,MATCH($A501&amp;"-10",Matches!$J$2:$J$201,0))),0,IF(V501-W501=INDEX(Matches!$G$2:$G$201,MATCH($A501&amp;"-10",Matches!$J$2:$J$201,0))-INDEX(Matches!$H$2:$H$201,MATCH($A501&amp;"-10",Matches!$J$2:$J$201,0)),3,2))))),""))</f>
        <v/>
      </c>
      <c r="AH501" s="13" t="str">
        <f aca="false">IF($B501="","",SUM(X501:AG501))</f>
        <v/>
      </c>
      <c r="AI501" s="12" t="str">
        <f aca="false">IF($B501="","",COUNTIF(X501:AG501,5))</f>
        <v/>
      </c>
      <c r="AJ501" s="12" t="str">
        <f aca="false">IF($B501="","",COUNTIF(X501:AG501,"&gt;=2"))</f>
        <v/>
      </c>
      <c r="AK501" s="12" t="str">
        <f aca="false">IF($B501="","",COUNT(X501:AG501))</f>
        <v/>
      </c>
    </row>
    <row r="502" customFormat="false" ht="15" hidden="false" customHeight="false" outlineLevel="0" collapsed="false">
      <c r="A502" s="7"/>
      <c r="B502" s="7"/>
      <c r="C502" s="11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12" t="str">
        <f aca="false">IF(OR($B502="",D502="",E502=""),"",IFERROR(IF(OR(INDEX(Matches!$I$2:$I$201,MATCH($A502&amp;"-1",Matches!$J$2:$J$201,0))="Void",INDEX(Matches!$G$2:$G$201,MATCH($A502&amp;"-1",Matches!$J$2:$J$201,0))="",INDEX(Matches!$H$2:$H$201,MATCH($A502&amp;"-1",Matches!$J$2:$J$201,0))=""),"",IF(AND($C502&lt;&gt;"",INDEX(Matches!$F$2:$F$201,MATCH($A502&amp;"-1",Matches!$J$2:$J$201,0))&lt;&gt;"",$C502&gt;=INDEX(Matches!$F$2:$F$201,MATCH($A502&amp;"-1",Matches!$J$2:$J$201,0))),"",IF(AND(D502=INDEX(Matches!$G$2:$G$201,MATCH($A502&amp;"-1",Matches!$J$2:$J$201,0)),E502=INDEX(Matches!$H$2:$H$201,MATCH($A502&amp;"-1",Matches!$J$2:$J$201,0))),5,IF(SIGN(D502-E502)&lt;&gt;SIGN(INDEX(Matches!$G$2:$G$201,MATCH($A502&amp;"-1",Matches!$J$2:$J$201,0))-INDEX(Matches!$H$2:$H$201,MATCH($A502&amp;"-1",Matches!$J$2:$J$201,0))),0,IF(D502-E502=INDEX(Matches!$G$2:$G$201,MATCH($A502&amp;"-1",Matches!$J$2:$J$201,0))-INDEX(Matches!$H$2:$H$201,MATCH($A502&amp;"-1",Matches!$J$2:$J$201,0)),3,2))))),""))</f>
        <v/>
      </c>
      <c r="Y502" s="12" t="str">
        <f aca="false">IF(OR($B502="",F502="",G502=""),"",IFERROR(IF(OR(INDEX(Matches!$I$2:$I$201,MATCH($A502&amp;"-2",Matches!$J$2:$J$201,0))="Void",INDEX(Matches!$G$2:$G$201,MATCH($A502&amp;"-2",Matches!$J$2:$J$201,0))="",INDEX(Matches!$H$2:$H$201,MATCH($A502&amp;"-2",Matches!$J$2:$J$201,0))=""),"",IF(AND($C502&lt;&gt;"",INDEX(Matches!$F$2:$F$201,MATCH($A502&amp;"-2",Matches!$J$2:$J$201,0))&lt;&gt;"",$C502&gt;=INDEX(Matches!$F$2:$F$201,MATCH($A502&amp;"-2",Matches!$J$2:$J$201,0))),"",IF(AND(F502=INDEX(Matches!$G$2:$G$201,MATCH($A502&amp;"-2",Matches!$J$2:$J$201,0)),G502=INDEX(Matches!$H$2:$H$201,MATCH($A502&amp;"-2",Matches!$J$2:$J$201,0))),5,IF(SIGN(F502-G502)&lt;&gt;SIGN(INDEX(Matches!$G$2:$G$201,MATCH($A502&amp;"-2",Matches!$J$2:$J$201,0))-INDEX(Matches!$H$2:$H$201,MATCH($A502&amp;"-2",Matches!$J$2:$J$201,0))),0,IF(F502-G502=INDEX(Matches!$G$2:$G$201,MATCH($A502&amp;"-2",Matches!$J$2:$J$201,0))-INDEX(Matches!$H$2:$H$201,MATCH($A502&amp;"-2",Matches!$J$2:$J$201,0)),3,2))))),""))</f>
        <v/>
      </c>
      <c r="Z502" s="12" t="str">
        <f aca="false">IF(OR($B502="",H502="",I502=""),"",IFERROR(IF(OR(INDEX(Matches!$I$2:$I$201,MATCH($A502&amp;"-3",Matches!$J$2:$J$201,0))="Void",INDEX(Matches!$G$2:$G$201,MATCH($A502&amp;"-3",Matches!$J$2:$J$201,0))="",INDEX(Matches!$H$2:$H$201,MATCH($A502&amp;"-3",Matches!$J$2:$J$201,0))=""),"",IF(AND($C502&lt;&gt;"",INDEX(Matches!$F$2:$F$201,MATCH($A502&amp;"-3",Matches!$J$2:$J$201,0))&lt;&gt;"",$C502&gt;=INDEX(Matches!$F$2:$F$201,MATCH($A502&amp;"-3",Matches!$J$2:$J$201,0))),"",IF(AND(H502=INDEX(Matches!$G$2:$G$201,MATCH($A502&amp;"-3",Matches!$J$2:$J$201,0)),I502=INDEX(Matches!$H$2:$H$201,MATCH($A502&amp;"-3",Matches!$J$2:$J$201,0))),5,IF(SIGN(H502-I502)&lt;&gt;SIGN(INDEX(Matches!$G$2:$G$201,MATCH($A502&amp;"-3",Matches!$J$2:$J$201,0))-INDEX(Matches!$H$2:$H$201,MATCH($A502&amp;"-3",Matches!$J$2:$J$201,0))),0,IF(H502-I502=INDEX(Matches!$G$2:$G$201,MATCH($A502&amp;"-3",Matches!$J$2:$J$201,0))-INDEX(Matches!$H$2:$H$201,MATCH($A502&amp;"-3",Matches!$J$2:$J$201,0)),3,2))))),""))</f>
        <v/>
      </c>
      <c r="AA502" s="12" t="str">
        <f aca="false">IF(OR($B502="",J502="",K502=""),"",IFERROR(IF(OR(INDEX(Matches!$I$2:$I$201,MATCH($A502&amp;"-4",Matches!$J$2:$J$201,0))="Void",INDEX(Matches!$G$2:$G$201,MATCH($A502&amp;"-4",Matches!$J$2:$J$201,0))="",INDEX(Matches!$H$2:$H$201,MATCH($A502&amp;"-4",Matches!$J$2:$J$201,0))=""),"",IF(AND($C502&lt;&gt;"",INDEX(Matches!$F$2:$F$201,MATCH($A502&amp;"-4",Matches!$J$2:$J$201,0))&lt;&gt;"",$C502&gt;=INDEX(Matches!$F$2:$F$201,MATCH($A502&amp;"-4",Matches!$J$2:$J$201,0))),"",IF(AND(J502=INDEX(Matches!$G$2:$G$201,MATCH($A502&amp;"-4",Matches!$J$2:$J$201,0)),K502=INDEX(Matches!$H$2:$H$201,MATCH($A502&amp;"-4",Matches!$J$2:$J$201,0))),5,IF(SIGN(J502-K502)&lt;&gt;SIGN(INDEX(Matches!$G$2:$G$201,MATCH($A502&amp;"-4",Matches!$J$2:$J$201,0))-INDEX(Matches!$H$2:$H$201,MATCH($A502&amp;"-4",Matches!$J$2:$J$201,0))),0,IF(J502-K502=INDEX(Matches!$G$2:$G$201,MATCH($A502&amp;"-4",Matches!$J$2:$J$201,0))-INDEX(Matches!$H$2:$H$201,MATCH($A502&amp;"-4",Matches!$J$2:$J$201,0)),3,2))))),""))</f>
        <v/>
      </c>
      <c r="AB502" s="12" t="str">
        <f aca="false">IF(OR($B502="",L502="",M502=""),"",IFERROR(IF(OR(INDEX(Matches!$I$2:$I$201,MATCH($A502&amp;"-5",Matches!$J$2:$J$201,0))="Void",INDEX(Matches!$G$2:$G$201,MATCH($A502&amp;"-5",Matches!$J$2:$J$201,0))="",INDEX(Matches!$H$2:$H$201,MATCH($A502&amp;"-5",Matches!$J$2:$J$201,0))=""),"",IF(AND($C502&lt;&gt;"",INDEX(Matches!$F$2:$F$201,MATCH($A502&amp;"-5",Matches!$J$2:$J$201,0))&lt;&gt;"",$C502&gt;=INDEX(Matches!$F$2:$F$201,MATCH($A502&amp;"-5",Matches!$J$2:$J$201,0))),"",IF(AND(L502=INDEX(Matches!$G$2:$G$201,MATCH($A502&amp;"-5",Matches!$J$2:$J$201,0)),M502=INDEX(Matches!$H$2:$H$201,MATCH($A502&amp;"-5",Matches!$J$2:$J$201,0))),5,IF(SIGN(L502-M502)&lt;&gt;SIGN(INDEX(Matches!$G$2:$G$201,MATCH($A502&amp;"-5",Matches!$J$2:$J$201,0))-INDEX(Matches!$H$2:$H$201,MATCH($A502&amp;"-5",Matches!$J$2:$J$201,0))),0,IF(L502-M502=INDEX(Matches!$G$2:$G$201,MATCH($A502&amp;"-5",Matches!$J$2:$J$201,0))-INDEX(Matches!$H$2:$H$201,MATCH($A502&amp;"-5",Matches!$J$2:$J$201,0)),3,2))))),""))</f>
        <v/>
      </c>
      <c r="AC502" s="12" t="str">
        <f aca="false">IF(OR($B502="",N502="",O502=""),"",IFERROR(IF(OR(INDEX(Matches!$I$2:$I$201,MATCH($A502&amp;"-6",Matches!$J$2:$J$201,0))="Void",INDEX(Matches!$G$2:$G$201,MATCH($A502&amp;"-6",Matches!$J$2:$J$201,0))="",INDEX(Matches!$H$2:$H$201,MATCH($A502&amp;"-6",Matches!$J$2:$J$201,0))=""),"",IF(AND($C502&lt;&gt;"",INDEX(Matches!$F$2:$F$201,MATCH($A502&amp;"-6",Matches!$J$2:$J$201,0))&lt;&gt;"",$C502&gt;=INDEX(Matches!$F$2:$F$201,MATCH($A502&amp;"-6",Matches!$J$2:$J$201,0))),"",IF(AND(N502=INDEX(Matches!$G$2:$G$201,MATCH($A502&amp;"-6",Matches!$J$2:$J$201,0)),O502=INDEX(Matches!$H$2:$H$201,MATCH($A502&amp;"-6",Matches!$J$2:$J$201,0))),5,IF(SIGN(N502-O502)&lt;&gt;SIGN(INDEX(Matches!$G$2:$G$201,MATCH($A502&amp;"-6",Matches!$J$2:$J$201,0))-INDEX(Matches!$H$2:$H$201,MATCH($A502&amp;"-6",Matches!$J$2:$J$201,0))),0,IF(N502-O502=INDEX(Matches!$G$2:$G$201,MATCH($A502&amp;"-6",Matches!$J$2:$J$201,0))-INDEX(Matches!$H$2:$H$201,MATCH($A502&amp;"-6",Matches!$J$2:$J$201,0)),3,2))))),""))</f>
        <v/>
      </c>
      <c r="AD502" s="12" t="str">
        <f aca="false">IF(OR($B502="",P502="",Q502=""),"",IFERROR(IF(OR(INDEX(Matches!$I$2:$I$201,MATCH($A502&amp;"-7",Matches!$J$2:$J$201,0))="Void",INDEX(Matches!$G$2:$G$201,MATCH($A502&amp;"-7",Matches!$J$2:$J$201,0))="",INDEX(Matches!$H$2:$H$201,MATCH($A502&amp;"-7",Matches!$J$2:$J$201,0))=""),"",IF(AND($C502&lt;&gt;"",INDEX(Matches!$F$2:$F$201,MATCH($A502&amp;"-7",Matches!$J$2:$J$201,0))&lt;&gt;"",$C502&gt;=INDEX(Matches!$F$2:$F$201,MATCH($A502&amp;"-7",Matches!$J$2:$J$201,0))),"",IF(AND(P502=INDEX(Matches!$G$2:$G$201,MATCH($A502&amp;"-7",Matches!$J$2:$J$201,0)),Q502=INDEX(Matches!$H$2:$H$201,MATCH($A502&amp;"-7",Matches!$J$2:$J$201,0))),5,IF(SIGN(P502-Q502)&lt;&gt;SIGN(INDEX(Matches!$G$2:$G$201,MATCH($A502&amp;"-7",Matches!$J$2:$J$201,0))-INDEX(Matches!$H$2:$H$201,MATCH($A502&amp;"-7",Matches!$J$2:$J$201,0))),0,IF(P502-Q502=INDEX(Matches!$G$2:$G$201,MATCH($A502&amp;"-7",Matches!$J$2:$J$201,0))-INDEX(Matches!$H$2:$H$201,MATCH($A502&amp;"-7",Matches!$J$2:$J$201,0)),3,2))))),""))</f>
        <v/>
      </c>
      <c r="AE502" s="12" t="str">
        <f aca="false">IF(OR($B502="",R502="",S502=""),"",IFERROR(IF(OR(INDEX(Matches!$I$2:$I$201,MATCH($A502&amp;"-8",Matches!$J$2:$J$201,0))="Void",INDEX(Matches!$G$2:$G$201,MATCH($A502&amp;"-8",Matches!$J$2:$J$201,0))="",INDEX(Matches!$H$2:$H$201,MATCH($A502&amp;"-8",Matches!$J$2:$J$201,0))=""),"",IF(AND($C502&lt;&gt;"",INDEX(Matches!$F$2:$F$201,MATCH($A502&amp;"-8",Matches!$J$2:$J$201,0))&lt;&gt;"",$C502&gt;=INDEX(Matches!$F$2:$F$201,MATCH($A502&amp;"-8",Matches!$J$2:$J$201,0))),"",IF(AND(R502=INDEX(Matches!$G$2:$G$201,MATCH($A502&amp;"-8",Matches!$J$2:$J$201,0)),S502=INDEX(Matches!$H$2:$H$201,MATCH($A502&amp;"-8",Matches!$J$2:$J$201,0))),5,IF(SIGN(R502-S502)&lt;&gt;SIGN(INDEX(Matches!$G$2:$G$201,MATCH($A502&amp;"-8",Matches!$J$2:$J$201,0))-INDEX(Matches!$H$2:$H$201,MATCH($A502&amp;"-8",Matches!$J$2:$J$201,0))),0,IF(R502-S502=INDEX(Matches!$G$2:$G$201,MATCH($A502&amp;"-8",Matches!$J$2:$J$201,0))-INDEX(Matches!$H$2:$H$201,MATCH($A502&amp;"-8",Matches!$J$2:$J$201,0)),3,2))))),""))</f>
        <v/>
      </c>
      <c r="AF502" s="12" t="str">
        <f aca="false">IF(OR($B502="",T502="",U502=""),"",IFERROR(IF(OR(INDEX(Matches!$I$2:$I$201,MATCH($A502&amp;"-9",Matches!$J$2:$J$201,0))="Void",INDEX(Matches!$G$2:$G$201,MATCH($A502&amp;"-9",Matches!$J$2:$J$201,0))="",INDEX(Matches!$H$2:$H$201,MATCH($A502&amp;"-9",Matches!$J$2:$J$201,0))=""),"",IF(AND($C502&lt;&gt;"",INDEX(Matches!$F$2:$F$201,MATCH($A502&amp;"-9",Matches!$J$2:$J$201,0))&lt;&gt;"",$C502&gt;=INDEX(Matches!$F$2:$F$201,MATCH($A502&amp;"-9",Matches!$J$2:$J$201,0))),"",IF(AND(T502=INDEX(Matches!$G$2:$G$201,MATCH($A502&amp;"-9",Matches!$J$2:$J$201,0)),U502=INDEX(Matches!$H$2:$H$201,MATCH($A502&amp;"-9",Matches!$J$2:$J$201,0))),5,IF(SIGN(T502-U502)&lt;&gt;SIGN(INDEX(Matches!$G$2:$G$201,MATCH($A502&amp;"-9",Matches!$J$2:$J$201,0))-INDEX(Matches!$H$2:$H$201,MATCH($A502&amp;"-9",Matches!$J$2:$J$201,0))),0,IF(T502-U502=INDEX(Matches!$G$2:$G$201,MATCH($A502&amp;"-9",Matches!$J$2:$J$201,0))-INDEX(Matches!$H$2:$H$201,MATCH($A502&amp;"-9",Matches!$J$2:$J$201,0)),3,2))))),""))</f>
        <v/>
      </c>
      <c r="AG502" s="12" t="str">
        <f aca="false">IF(OR($B502="",V502="",W502=""),"",IFERROR(IF(OR(INDEX(Matches!$I$2:$I$201,MATCH($A502&amp;"-10",Matches!$J$2:$J$201,0))="Void",INDEX(Matches!$G$2:$G$201,MATCH($A502&amp;"-10",Matches!$J$2:$J$201,0))="",INDEX(Matches!$H$2:$H$201,MATCH($A502&amp;"-10",Matches!$J$2:$J$201,0))=""),"",IF(AND($C502&lt;&gt;"",INDEX(Matches!$F$2:$F$201,MATCH($A502&amp;"-10",Matches!$J$2:$J$201,0))&lt;&gt;"",$C502&gt;=INDEX(Matches!$F$2:$F$201,MATCH($A502&amp;"-10",Matches!$J$2:$J$201,0))),"",IF(AND(V502=INDEX(Matches!$G$2:$G$201,MATCH($A502&amp;"-10",Matches!$J$2:$J$201,0)),W502=INDEX(Matches!$H$2:$H$201,MATCH($A502&amp;"-10",Matches!$J$2:$J$201,0))),5,IF(SIGN(V502-W502)&lt;&gt;SIGN(INDEX(Matches!$G$2:$G$201,MATCH($A502&amp;"-10",Matches!$J$2:$J$201,0))-INDEX(Matches!$H$2:$H$201,MATCH($A502&amp;"-10",Matches!$J$2:$J$201,0))),0,IF(V502-W502=INDEX(Matches!$G$2:$G$201,MATCH($A502&amp;"-10",Matches!$J$2:$J$201,0))-INDEX(Matches!$H$2:$H$201,MATCH($A502&amp;"-10",Matches!$J$2:$J$201,0)),3,2))))),""))</f>
        <v/>
      </c>
      <c r="AH502" s="13" t="str">
        <f aca="false">IF($B502="","",SUM(X502:AG502))</f>
        <v/>
      </c>
      <c r="AI502" s="12" t="str">
        <f aca="false">IF($B502="","",COUNTIF(X502:AG502,5))</f>
        <v/>
      </c>
      <c r="AJ502" s="12" t="str">
        <f aca="false">IF($B502="","",COUNTIF(X502:AG502,"&gt;=2"))</f>
        <v/>
      </c>
      <c r="AK502" s="12" t="str">
        <f aca="false">IF($B502="","",COUNT(X502:AG502))</f>
        <v/>
      </c>
    </row>
    <row r="503" customFormat="false" ht="15" hidden="false" customHeight="false" outlineLevel="0" collapsed="false">
      <c r="A503" s="7"/>
      <c r="B503" s="7"/>
      <c r="C503" s="11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12" t="str">
        <f aca="false">IF(OR($B503="",D503="",E503=""),"",IFERROR(IF(OR(INDEX(Matches!$I$2:$I$201,MATCH($A503&amp;"-1",Matches!$J$2:$J$201,0))="Void",INDEX(Matches!$G$2:$G$201,MATCH($A503&amp;"-1",Matches!$J$2:$J$201,0))="",INDEX(Matches!$H$2:$H$201,MATCH($A503&amp;"-1",Matches!$J$2:$J$201,0))=""),"",IF(AND($C503&lt;&gt;"",INDEX(Matches!$F$2:$F$201,MATCH($A503&amp;"-1",Matches!$J$2:$J$201,0))&lt;&gt;"",$C503&gt;=INDEX(Matches!$F$2:$F$201,MATCH($A503&amp;"-1",Matches!$J$2:$J$201,0))),"",IF(AND(D503=INDEX(Matches!$G$2:$G$201,MATCH($A503&amp;"-1",Matches!$J$2:$J$201,0)),E503=INDEX(Matches!$H$2:$H$201,MATCH($A503&amp;"-1",Matches!$J$2:$J$201,0))),5,IF(SIGN(D503-E503)&lt;&gt;SIGN(INDEX(Matches!$G$2:$G$201,MATCH($A503&amp;"-1",Matches!$J$2:$J$201,0))-INDEX(Matches!$H$2:$H$201,MATCH($A503&amp;"-1",Matches!$J$2:$J$201,0))),0,IF(D503-E503=INDEX(Matches!$G$2:$G$201,MATCH($A503&amp;"-1",Matches!$J$2:$J$201,0))-INDEX(Matches!$H$2:$H$201,MATCH($A503&amp;"-1",Matches!$J$2:$J$201,0)),3,2))))),""))</f>
        <v/>
      </c>
      <c r="Y503" s="12" t="str">
        <f aca="false">IF(OR($B503="",F503="",G503=""),"",IFERROR(IF(OR(INDEX(Matches!$I$2:$I$201,MATCH($A503&amp;"-2",Matches!$J$2:$J$201,0))="Void",INDEX(Matches!$G$2:$G$201,MATCH($A503&amp;"-2",Matches!$J$2:$J$201,0))="",INDEX(Matches!$H$2:$H$201,MATCH($A503&amp;"-2",Matches!$J$2:$J$201,0))=""),"",IF(AND($C503&lt;&gt;"",INDEX(Matches!$F$2:$F$201,MATCH($A503&amp;"-2",Matches!$J$2:$J$201,0))&lt;&gt;"",$C503&gt;=INDEX(Matches!$F$2:$F$201,MATCH($A503&amp;"-2",Matches!$J$2:$J$201,0))),"",IF(AND(F503=INDEX(Matches!$G$2:$G$201,MATCH($A503&amp;"-2",Matches!$J$2:$J$201,0)),G503=INDEX(Matches!$H$2:$H$201,MATCH($A503&amp;"-2",Matches!$J$2:$J$201,0))),5,IF(SIGN(F503-G503)&lt;&gt;SIGN(INDEX(Matches!$G$2:$G$201,MATCH($A503&amp;"-2",Matches!$J$2:$J$201,0))-INDEX(Matches!$H$2:$H$201,MATCH($A503&amp;"-2",Matches!$J$2:$J$201,0))),0,IF(F503-G503=INDEX(Matches!$G$2:$G$201,MATCH($A503&amp;"-2",Matches!$J$2:$J$201,0))-INDEX(Matches!$H$2:$H$201,MATCH($A503&amp;"-2",Matches!$J$2:$J$201,0)),3,2))))),""))</f>
        <v/>
      </c>
      <c r="Z503" s="12" t="str">
        <f aca="false">IF(OR($B503="",H503="",I503=""),"",IFERROR(IF(OR(INDEX(Matches!$I$2:$I$201,MATCH($A503&amp;"-3",Matches!$J$2:$J$201,0))="Void",INDEX(Matches!$G$2:$G$201,MATCH($A503&amp;"-3",Matches!$J$2:$J$201,0))="",INDEX(Matches!$H$2:$H$201,MATCH($A503&amp;"-3",Matches!$J$2:$J$201,0))=""),"",IF(AND($C503&lt;&gt;"",INDEX(Matches!$F$2:$F$201,MATCH($A503&amp;"-3",Matches!$J$2:$J$201,0))&lt;&gt;"",$C503&gt;=INDEX(Matches!$F$2:$F$201,MATCH($A503&amp;"-3",Matches!$J$2:$J$201,0))),"",IF(AND(H503=INDEX(Matches!$G$2:$G$201,MATCH($A503&amp;"-3",Matches!$J$2:$J$201,0)),I503=INDEX(Matches!$H$2:$H$201,MATCH($A503&amp;"-3",Matches!$J$2:$J$201,0))),5,IF(SIGN(H503-I503)&lt;&gt;SIGN(INDEX(Matches!$G$2:$G$201,MATCH($A503&amp;"-3",Matches!$J$2:$J$201,0))-INDEX(Matches!$H$2:$H$201,MATCH($A503&amp;"-3",Matches!$J$2:$J$201,0))),0,IF(H503-I503=INDEX(Matches!$G$2:$G$201,MATCH($A503&amp;"-3",Matches!$J$2:$J$201,0))-INDEX(Matches!$H$2:$H$201,MATCH($A503&amp;"-3",Matches!$J$2:$J$201,0)),3,2))))),""))</f>
        <v/>
      </c>
      <c r="AA503" s="12" t="str">
        <f aca="false">IF(OR($B503="",J503="",K503=""),"",IFERROR(IF(OR(INDEX(Matches!$I$2:$I$201,MATCH($A503&amp;"-4",Matches!$J$2:$J$201,0))="Void",INDEX(Matches!$G$2:$G$201,MATCH($A503&amp;"-4",Matches!$J$2:$J$201,0))="",INDEX(Matches!$H$2:$H$201,MATCH($A503&amp;"-4",Matches!$J$2:$J$201,0))=""),"",IF(AND($C503&lt;&gt;"",INDEX(Matches!$F$2:$F$201,MATCH($A503&amp;"-4",Matches!$J$2:$J$201,0))&lt;&gt;"",$C503&gt;=INDEX(Matches!$F$2:$F$201,MATCH($A503&amp;"-4",Matches!$J$2:$J$201,0))),"",IF(AND(J503=INDEX(Matches!$G$2:$G$201,MATCH($A503&amp;"-4",Matches!$J$2:$J$201,0)),K503=INDEX(Matches!$H$2:$H$201,MATCH($A503&amp;"-4",Matches!$J$2:$J$201,0))),5,IF(SIGN(J503-K503)&lt;&gt;SIGN(INDEX(Matches!$G$2:$G$201,MATCH($A503&amp;"-4",Matches!$J$2:$J$201,0))-INDEX(Matches!$H$2:$H$201,MATCH($A503&amp;"-4",Matches!$J$2:$J$201,0))),0,IF(J503-K503=INDEX(Matches!$G$2:$G$201,MATCH($A503&amp;"-4",Matches!$J$2:$J$201,0))-INDEX(Matches!$H$2:$H$201,MATCH($A503&amp;"-4",Matches!$J$2:$J$201,0)),3,2))))),""))</f>
        <v/>
      </c>
      <c r="AB503" s="12" t="str">
        <f aca="false">IF(OR($B503="",L503="",M503=""),"",IFERROR(IF(OR(INDEX(Matches!$I$2:$I$201,MATCH($A503&amp;"-5",Matches!$J$2:$J$201,0))="Void",INDEX(Matches!$G$2:$G$201,MATCH($A503&amp;"-5",Matches!$J$2:$J$201,0))="",INDEX(Matches!$H$2:$H$201,MATCH($A503&amp;"-5",Matches!$J$2:$J$201,0))=""),"",IF(AND($C503&lt;&gt;"",INDEX(Matches!$F$2:$F$201,MATCH($A503&amp;"-5",Matches!$J$2:$J$201,0))&lt;&gt;"",$C503&gt;=INDEX(Matches!$F$2:$F$201,MATCH($A503&amp;"-5",Matches!$J$2:$J$201,0))),"",IF(AND(L503=INDEX(Matches!$G$2:$G$201,MATCH($A503&amp;"-5",Matches!$J$2:$J$201,0)),M503=INDEX(Matches!$H$2:$H$201,MATCH($A503&amp;"-5",Matches!$J$2:$J$201,0))),5,IF(SIGN(L503-M503)&lt;&gt;SIGN(INDEX(Matches!$G$2:$G$201,MATCH($A503&amp;"-5",Matches!$J$2:$J$201,0))-INDEX(Matches!$H$2:$H$201,MATCH($A503&amp;"-5",Matches!$J$2:$J$201,0))),0,IF(L503-M503=INDEX(Matches!$G$2:$G$201,MATCH($A503&amp;"-5",Matches!$J$2:$J$201,0))-INDEX(Matches!$H$2:$H$201,MATCH($A503&amp;"-5",Matches!$J$2:$J$201,0)),3,2))))),""))</f>
        <v/>
      </c>
      <c r="AC503" s="12" t="str">
        <f aca="false">IF(OR($B503="",N503="",O503=""),"",IFERROR(IF(OR(INDEX(Matches!$I$2:$I$201,MATCH($A503&amp;"-6",Matches!$J$2:$J$201,0))="Void",INDEX(Matches!$G$2:$G$201,MATCH($A503&amp;"-6",Matches!$J$2:$J$201,0))="",INDEX(Matches!$H$2:$H$201,MATCH($A503&amp;"-6",Matches!$J$2:$J$201,0))=""),"",IF(AND($C503&lt;&gt;"",INDEX(Matches!$F$2:$F$201,MATCH($A503&amp;"-6",Matches!$J$2:$J$201,0))&lt;&gt;"",$C503&gt;=INDEX(Matches!$F$2:$F$201,MATCH($A503&amp;"-6",Matches!$J$2:$J$201,0))),"",IF(AND(N503=INDEX(Matches!$G$2:$G$201,MATCH($A503&amp;"-6",Matches!$J$2:$J$201,0)),O503=INDEX(Matches!$H$2:$H$201,MATCH($A503&amp;"-6",Matches!$J$2:$J$201,0))),5,IF(SIGN(N503-O503)&lt;&gt;SIGN(INDEX(Matches!$G$2:$G$201,MATCH($A503&amp;"-6",Matches!$J$2:$J$201,0))-INDEX(Matches!$H$2:$H$201,MATCH($A503&amp;"-6",Matches!$J$2:$J$201,0))),0,IF(N503-O503=INDEX(Matches!$G$2:$G$201,MATCH($A503&amp;"-6",Matches!$J$2:$J$201,0))-INDEX(Matches!$H$2:$H$201,MATCH($A503&amp;"-6",Matches!$J$2:$J$201,0)),3,2))))),""))</f>
        <v/>
      </c>
      <c r="AD503" s="12" t="str">
        <f aca="false">IF(OR($B503="",P503="",Q503=""),"",IFERROR(IF(OR(INDEX(Matches!$I$2:$I$201,MATCH($A503&amp;"-7",Matches!$J$2:$J$201,0))="Void",INDEX(Matches!$G$2:$G$201,MATCH($A503&amp;"-7",Matches!$J$2:$J$201,0))="",INDEX(Matches!$H$2:$H$201,MATCH($A503&amp;"-7",Matches!$J$2:$J$201,0))=""),"",IF(AND($C503&lt;&gt;"",INDEX(Matches!$F$2:$F$201,MATCH($A503&amp;"-7",Matches!$J$2:$J$201,0))&lt;&gt;"",$C503&gt;=INDEX(Matches!$F$2:$F$201,MATCH($A503&amp;"-7",Matches!$J$2:$J$201,0))),"",IF(AND(P503=INDEX(Matches!$G$2:$G$201,MATCH($A503&amp;"-7",Matches!$J$2:$J$201,0)),Q503=INDEX(Matches!$H$2:$H$201,MATCH($A503&amp;"-7",Matches!$J$2:$J$201,0))),5,IF(SIGN(P503-Q503)&lt;&gt;SIGN(INDEX(Matches!$G$2:$G$201,MATCH($A503&amp;"-7",Matches!$J$2:$J$201,0))-INDEX(Matches!$H$2:$H$201,MATCH($A503&amp;"-7",Matches!$J$2:$J$201,0))),0,IF(P503-Q503=INDEX(Matches!$G$2:$G$201,MATCH($A503&amp;"-7",Matches!$J$2:$J$201,0))-INDEX(Matches!$H$2:$H$201,MATCH($A503&amp;"-7",Matches!$J$2:$J$201,0)),3,2))))),""))</f>
        <v/>
      </c>
      <c r="AE503" s="12" t="str">
        <f aca="false">IF(OR($B503="",R503="",S503=""),"",IFERROR(IF(OR(INDEX(Matches!$I$2:$I$201,MATCH($A503&amp;"-8",Matches!$J$2:$J$201,0))="Void",INDEX(Matches!$G$2:$G$201,MATCH($A503&amp;"-8",Matches!$J$2:$J$201,0))="",INDEX(Matches!$H$2:$H$201,MATCH($A503&amp;"-8",Matches!$J$2:$J$201,0))=""),"",IF(AND($C503&lt;&gt;"",INDEX(Matches!$F$2:$F$201,MATCH($A503&amp;"-8",Matches!$J$2:$J$201,0))&lt;&gt;"",$C503&gt;=INDEX(Matches!$F$2:$F$201,MATCH($A503&amp;"-8",Matches!$J$2:$J$201,0))),"",IF(AND(R503=INDEX(Matches!$G$2:$G$201,MATCH($A503&amp;"-8",Matches!$J$2:$J$201,0)),S503=INDEX(Matches!$H$2:$H$201,MATCH($A503&amp;"-8",Matches!$J$2:$J$201,0))),5,IF(SIGN(R503-S503)&lt;&gt;SIGN(INDEX(Matches!$G$2:$G$201,MATCH($A503&amp;"-8",Matches!$J$2:$J$201,0))-INDEX(Matches!$H$2:$H$201,MATCH($A503&amp;"-8",Matches!$J$2:$J$201,0))),0,IF(R503-S503=INDEX(Matches!$G$2:$G$201,MATCH($A503&amp;"-8",Matches!$J$2:$J$201,0))-INDEX(Matches!$H$2:$H$201,MATCH($A503&amp;"-8",Matches!$J$2:$J$201,0)),3,2))))),""))</f>
        <v/>
      </c>
      <c r="AF503" s="12" t="str">
        <f aca="false">IF(OR($B503="",T503="",U503=""),"",IFERROR(IF(OR(INDEX(Matches!$I$2:$I$201,MATCH($A503&amp;"-9",Matches!$J$2:$J$201,0))="Void",INDEX(Matches!$G$2:$G$201,MATCH($A503&amp;"-9",Matches!$J$2:$J$201,0))="",INDEX(Matches!$H$2:$H$201,MATCH($A503&amp;"-9",Matches!$J$2:$J$201,0))=""),"",IF(AND($C503&lt;&gt;"",INDEX(Matches!$F$2:$F$201,MATCH($A503&amp;"-9",Matches!$J$2:$J$201,0))&lt;&gt;"",$C503&gt;=INDEX(Matches!$F$2:$F$201,MATCH($A503&amp;"-9",Matches!$J$2:$J$201,0))),"",IF(AND(T503=INDEX(Matches!$G$2:$G$201,MATCH($A503&amp;"-9",Matches!$J$2:$J$201,0)),U503=INDEX(Matches!$H$2:$H$201,MATCH($A503&amp;"-9",Matches!$J$2:$J$201,0))),5,IF(SIGN(T503-U503)&lt;&gt;SIGN(INDEX(Matches!$G$2:$G$201,MATCH($A503&amp;"-9",Matches!$J$2:$J$201,0))-INDEX(Matches!$H$2:$H$201,MATCH($A503&amp;"-9",Matches!$J$2:$J$201,0))),0,IF(T503-U503=INDEX(Matches!$G$2:$G$201,MATCH($A503&amp;"-9",Matches!$J$2:$J$201,0))-INDEX(Matches!$H$2:$H$201,MATCH($A503&amp;"-9",Matches!$J$2:$J$201,0)),3,2))))),""))</f>
        <v/>
      </c>
      <c r="AG503" s="12" t="str">
        <f aca="false">IF(OR($B503="",V503="",W503=""),"",IFERROR(IF(OR(INDEX(Matches!$I$2:$I$201,MATCH($A503&amp;"-10",Matches!$J$2:$J$201,0))="Void",INDEX(Matches!$G$2:$G$201,MATCH($A503&amp;"-10",Matches!$J$2:$J$201,0))="",INDEX(Matches!$H$2:$H$201,MATCH($A503&amp;"-10",Matches!$J$2:$J$201,0))=""),"",IF(AND($C503&lt;&gt;"",INDEX(Matches!$F$2:$F$201,MATCH($A503&amp;"-10",Matches!$J$2:$J$201,0))&lt;&gt;"",$C503&gt;=INDEX(Matches!$F$2:$F$201,MATCH($A503&amp;"-10",Matches!$J$2:$J$201,0))),"",IF(AND(V503=INDEX(Matches!$G$2:$G$201,MATCH($A503&amp;"-10",Matches!$J$2:$J$201,0)),W503=INDEX(Matches!$H$2:$H$201,MATCH($A503&amp;"-10",Matches!$J$2:$J$201,0))),5,IF(SIGN(V503-W503)&lt;&gt;SIGN(INDEX(Matches!$G$2:$G$201,MATCH($A503&amp;"-10",Matches!$J$2:$J$201,0))-INDEX(Matches!$H$2:$H$201,MATCH($A503&amp;"-10",Matches!$J$2:$J$201,0))),0,IF(V503-W503=INDEX(Matches!$G$2:$G$201,MATCH($A503&amp;"-10",Matches!$J$2:$J$201,0))-INDEX(Matches!$H$2:$H$201,MATCH($A503&amp;"-10",Matches!$J$2:$J$201,0)),3,2))))),""))</f>
        <v/>
      </c>
      <c r="AH503" s="13" t="str">
        <f aca="false">IF($B503="","",SUM(X503:AG503))</f>
        <v/>
      </c>
      <c r="AI503" s="12" t="str">
        <f aca="false">IF($B503="","",COUNTIF(X503:AG503,5))</f>
        <v/>
      </c>
      <c r="AJ503" s="12" t="str">
        <f aca="false">IF($B503="","",COUNTIF(X503:AG503,"&gt;=2"))</f>
        <v/>
      </c>
      <c r="AK503" s="12" t="str">
        <f aca="false">IF($B503="","",COUNT(X503:AG503))</f>
        <v/>
      </c>
    </row>
    <row r="504" customFormat="false" ht="15" hidden="false" customHeight="false" outlineLevel="0" collapsed="false">
      <c r="A504" s="7"/>
      <c r="B504" s="7"/>
      <c r="C504" s="11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12" t="str">
        <f aca="false">IF(OR($B504="",D504="",E504=""),"",IFERROR(IF(OR(INDEX(Matches!$I$2:$I$201,MATCH($A504&amp;"-1",Matches!$J$2:$J$201,0))="Void",INDEX(Matches!$G$2:$G$201,MATCH($A504&amp;"-1",Matches!$J$2:$J$201,0))="",INDEX(Matches!$H$2:$H$201,MATCH($A504&amp;"-1",Matches!$J$2:$J$201,0))=""),"",IF(AND($C504&lt;&gt;"",INDEX(Matches!$F$2:$F$201,MATCH($A504&amp;"-1",Matches!$J$2:$J$201,0))&lt;&gt;"",$C504&gt;=INDEX(Matches!$F$2:$F$201,MATCH($A504&amp;"-1",Matches!$J$2:$J$201,0))),"",IF(AND(D504=INDEX(Matches!$G$2:$G$201,MATCH($A504&amp;"-1",Matches!$J$2:$J$201,0)),E504=INDEX(Matches!$H$2:$H$201,MATCH($A504&amp;"-1",Matches!$J$2:$J$201,0))),5,IF(SIGN(D504-E504)&lt;&gt;SIGN(INDEX(Matches!$G$2:$G$201,MATCH($A504&amp;"-1",Matches!$J$2:$J$201,0))-INDEX(Matches!$H$2:$H$201,MATCH($A504&amp;"-1",Matches!$J$2:$J$201,0))),0,IF(D504-E504=INDEX(Matches!$G$2:$G$201,MATCH($A504&amp;"-1",Matches!$J$2:$J$201,0))-INDEX(Matches!$H$2:$H$201,MATCH($A504&amp;"-1",Matches!$J$2:$J$201,0)),3,2))))),""))</f>
        <v/>
      </c>
      <c r="Y504" s="12" t="str">
        <f aca="false">IF(OR($B504="",F504="",G504=""),"",IFERROR(IF(OR(INDEX(Matches!$I$2:$I$201,MATCH($A504&amp;"-2",Matches!$J$2:$J$201,0))="Void",INDEX(Matches!$G$2:$G$201,MATCH($A504&amp;"-2",Matches!$J$2:$J$201,0))="",INDEX(Matches!$H$2:$H$201,MATCH($A504&amp;"-2",Matches!$J$2:$J$201,0))=""),"",IF(AND($C504&lt;&gt;"",INDEX(Matches!$F$2:$F$201,MATCH($A504&amp;"-2",Matches!$J$2:$J$201,0))&lt;&gt;"",$C504&gt;=INDEX(Matches!$F$2:$F$201,MATCH($A504&amp;"-2",Matches!$J$2:$J$201,0))),"",IF(AND(F504=INDEX(Matches!$G$2:$G$201,MATCH($A504&amp;"-2",Matches!$J$2:$J$201,0)),G504=INDEX(Matches!$H$2:$H$201,MATCH($A504&amp;"-2",Matches!$J$2:$J$201,0))),5,IF(SIGN(F504-G504)&lt;&gt;SIGN(INDEX(Matches!$G$2:$G$201,MATCH($A504&amp;"-2",Matches!$J$2:$J$201,0))-INDEX(Matches!$H$2:$H$201,MATCH($A504&amp;"-2",Matches!$J$2:$J$201,0))),0,IF(F504-G504=INDEX(Matches!$G$2:$G$201,MATCH($A504&amp;"-2",Matches!$J$2:$J$201,0))-INDEX(Matches!$H$2:$H$201,MATCH($A504&amp;"-2",Matches!$J$2:$J$201,0)),3,2))))),""))</f>
        <v/>
      </c>
      <c r="Z504" s="12" t="str">
        <f aca="false">IF(OR($B504="",H504="",I504=""),"",IFERROR(IF(OR(INDEX(Matches!$I$2:$I$201,MATCH($A504&amp;"-3",Matches!$J$2:$J$201,0))="Void",INDEX(Matches!$G$2:$G$201,MATCH($A504&amp;"-3",Matches!$J$2:$J$201,0))="",INDEX(Matches!$H$2:$H$201,MATCH($A504&amp;"-3",Matches!$J$2:$J$201,0))=""),"",IF(AND($C504&lt;&gt;"",INDEX(Matches!$F$2:$F$201,MATCH($A504&amp;"-3",Matches!$J$2:$J$201,0))&lt;&gt;"",$C504&gt;=INDEX(Matches!$F$2:$F$201,MATCH($A504&amp;"-3",Matches!$J$2:$J$201,0))),"",IF(AND(H504=INDEX(Matches!$G$2:$G$201,MATCH($A504&amp;"-3",Matches!$J$2:$J$201,0)),I504=INDEX(Matches!$H$2:$H$201,MATCH($A504&amp;"-3",Matches!$J$2:$J$201,0))),5,IF(SIGN(H504-I504)&lt;&gt;SIGN(INDEX(Matches!$G$2:$G$201,MATCH($A504&amp;"-3",Matches!$J$2:$J$201,0))-INDEX(Matches!$H$2:$H$201,MATCH($A504&amp;"-3",Matches!$J$2:$J$201,0))),0,IF(H504-I504=INDEX(Matches!$G$2:$G$201,MATCH($A504&amp;"-3",Matches!$J$2:$J$201,0))-INDEX(Matches!$H$2:$H$201,MATCH($A504&amp;"-3",Matches!$J$2:$J$201,0)),3,2))))),""))</f>
        <v/>
      </c>
      <c r="AA504" s="12" t="str">
        <f aca="false">IF(OR($B504="",J504="",K504=""),"",IFERROR(IF(OR(INDEX(Matches!$I$2:$I$201,MATCH($A504&amp;"-4",Matches!$J$2:$J$201,0))="Void",INDEX(Matches!$G$2:$G$201,MATCH($A504&amp;"-4",Matches!$J$2:$J$201,0))="",INDEX(Matches!$H$2:$H$201,MATCH($A504&amp;"-4",Matches!$J$2:$J$201,0))=""),"",IF(AND($C504&lt;&gt;"",INDEX(Matches!$F$2:$F$201,MATCH($A504&amp;"-4",Matches!$J$2:$J$201,0))&lt;&gt;"",$C504&gt;=INDEX(Matches!$F$2:$F$201,MATCH($A504&amp;"-4",Matches!$J$2:$J$201,0))),"",IF(AND(J504=INDEX(Matches!$G$2:$G$201,MATCH($A504&amp;"-4",Matches!$J$2:$J$201,0)),K504=INDEX(Matches!$H$2:$H$201,MATCH($A504&amp;"-4",Matches!$J$2:$J$201,0))),5,IF(SIGN(J504-K504)&lt;&gt;SIGN(INDEX(Matches!$G$2:$G$201,MATCH($A504&amp;"-4",Matches!$J$2:$J$201,0))-INDEX(Matches!$H$2:$H$201,MATCH($A504&amp;"-4",Matches!$J$2:$J$201,0))),0,IF(J504-K504=INDEX(Matches!$G$2:$G$201,MATCH($A504&amp;"-4",Matches!$J$2:$J$201,0))-INDEX(Matches!$H$2:$H$201,MATCH($A504&amp;"-4",Matches!$J$2:$J$201,0)),3,2))))),""))</f>
        <v/>
      </c>
      <c r="AB504" s="12" t="str">
        <f aca="false">IF(OR($B504="",L504="",M504=""),"",IFERROR(IF(OR(INDEX(Matches!$I$2:$I$201,MATCH($A504&amp;"-5",Matches!$J$2:$J$201,0))="Void",INDEX(Matches!$G$2:$G$201,MATCH($A504&amp;"-5",Matches!$J$2:$J$201,0))="",INDEX(Matches!$H$2:$H$201,MATCH($A504&amp;"-5",Matches!$J$2:$J$201,0))=""),"",IF(AND($C504&lt;&gt;"",INDEX(Matches!$F$2:$F$201,MATCH($A504&amp;"-5",Matches!$J$2:$J$201,0))&lt;&gt;"",$C504&gt;=INDEX(Matches!$F$2:$F$201,MATCH($A504&amp;"-5",Matches!$J$2:$J$201,0))),"",IF(AND(L504=INDEX(Matches!$G$2:$G$201,MATCH($A504&amp;"-5",Matches!$J$2:$J$201,0)),M504=INDEX(Matches!$H$2:$H$201,MATCH($A504&amp;"-5",Matches!$J$2:$J$201,0))),5,IF(SIGN(L504-M504)&lt;&gt;SIGN(INDEX(Matches!$G$2:$G$201,MATCH($A504&amp;"-5",Matches!$J$2:$J$201,0))-INDEX(Matches!$H$2:$H$201,MATCH($A504&amp;"-5",Matches!$J$2:$J$201,0))),0,IF(L504-M504=INDEX(Matches!$G$2:$G$201,MATCH($A504&amp;"-5",Matches!$J$2:$J$201,0))-INDEX(Matches!$H$2:$H$201,MATCH($A504&amp;"-5",Matches!$J$2:$J$201,0)),3,2))))),""))</f>
        <v/>
      </c>
      <c r="AC504" s="12" t="str">
        <f aca="false">IF(OR($B504="",N504="",O504=""),"",IFERROR(IF(OR(INDEX(Matches!$I$2:$I$201,MATCH($A504&amp;"-6",Matches!$J$2:$J$201,0))="Void",INDEX(Matches!$G$2:$G$201,MATCH($A504&amp;"-6",Matches!$J$2:$J$201,0))="",INDEX(Matches!$H$2:$H$201,MATCH($A504&amp;"-6",Matches!$J$2:$J$201,0))=""),"",IF(AND($C504&lt;&gt;"",INDEX(Matches!$F$2:$F$201,MATCH($A504&amp;"-6",Matches!$J$2:$J$201,0))&lt;&gt;"",$C504&gt;=INDEX(Matches!$F$2:$F$201,MATCH($A504&amp;"-6",Matches!$J$2:$J$201,0))),"",IF(AND(N504=INDEX(Matches!$G$2:$G$201,MATCH($A504&amp;"-6",Matches!$J$2:$J$201,0)),O504=INDEX(Matches!$H$2:$H$201,MATCH($A504&amp;"-6",Matches!$J$2:$J$201,0))),5,IF(SIGN(N504-O504)&lt;&gt;SIGN(INDEX(Matches!$G$2:$G$201,MATCH($A504&amp;"-6",Matches!$J$2:$J$201,0))-INDEX(Matches!$H$2:$H$201,MATCH($A504&amp;"-6",Matches!$J$2:$J$201,0))),0,IF(N504-O504=INDEX(Matches!$G$2:$G$201,MATCH($A504&amp;"-6",Matches!$J$2:$J$201,0))-INDEX(Matches!$H$2:$H$201,MATCH($A504&amp;"-6",Matches!$J$2:$J$201,0)),3,2))))),""))</f>
        <v/>
      </c>
      <c r="AD504" s="12" t="str">
        <f aca="false">IF(OR($B504="",P504="",Q504=""),"",IFERROR(IF(OR(INDEX(Matches!$I$2:$I$201,MATCH($A504&amp;"-7",Matches!$J$2:$J$201,0))="Void",INDEX(Matches!$G$2:$G$201,MATCH($A504&amp;"-7",Matches!$J$2:$J$201,0))="",INDEX(Matches!$H$2:$H$201,MATCH($A504&amp;"-7",Matches!$J$2:$J$201,0))=""),"",IF(AND($C504&lt;&gt;"",INDEX(Matches!$F$2:$F$201,MATCH($A504&amp;"-7",Matches!$J$2:$J$201,0))&lt;&gt;"",$C504&gt;=INDEX(Matches!$F$2:$F$201,MATCH($A504&amp;"-7",Matches!$J$2:$J$201,0))),"",IF(AND(P504=INDEX(Matches!$G$2:$G$201,MATCH($A504&amp;"-7",Matches!$J$2:$J$201,0)),Q504=INDEX(Matches!$H$2:$H$201,MATCH($A504&amp;"-7",Matches!$J$2:$J$201,0))),5,IF(SIGN(P504-Q504)&lt;&gt;SIGN(INDEX(Matches!$G$2:$G$201,MATCH($A504&amp;"-7",Matches!$J$2:$J$201,0))-INDEX(Matches!$H$2:$H$201,MATCH($A504&amp;"-7",Matches!$J$2:$J$201,0))),0,IF(P504-Q504=INDEX(Matches!$G$2:$G$201,MATCH($A504&amp;"-7",Matches!$J$2:$J$201,0))-INDEX(Matches!$H$2:$H$201,MATCH($A504&amp;"-7",Matches!$J$2:$J$201,0)),3,2))))),""))</f>
        <v/>
      </c>
      <c r="AE504" s="12" t="str">
        <f aca="false">IF(OR($B504="",R504="",S504=""),"",IFERROR(IF(OR(INDEX(Matches!$I$2:$I$201,MATCH($A504&amp;"-8",Matches!$J$2:$J$201,0))="Void",INDEX(Matches!$G$2:$G$201,MATCH($A504&amp;"-8",Matches!$J$2:$J$201,0))="",INDEX(Matches!$H$2:$H$201,MATCH($A504&amp;"-8",Matches!$J$2:$J$201,0))=""),"",IF(AND($C504&lt;&gt;"",INDEX(Matches!$F$2:$F$201,MATCH($A504&amp;"-8",Matches!$J$2:$J$201,0))&lt;&gt;"",$C504&gt;=INDEX(Matches!$F$2:$F$201,MATCH($A504&amp;"-8",Matches!$J$2:$J$201,0))),"",IF(AND(R504=INDEX(Matches!$G$2:$G$201,MATCH($A504&amp;"-8",Matches!$J$2:$J$201,0)),S504=INDEX(Matches!$H$2:$H$201,MATCH($A504&amp;"-8",Matches!$J$2:$J$201,0))),5,IF(SIGN(R504-S504)&lt;&gt;SIGN(INDEX(Matches!$G$2:$G$201,MATCH($A504&amp;"-8",Matches!$J$2:$J$201,0))-INDEX(Matches!$H$2:$H$201,MATCH($A504&amp;"-8",Matches!$J$2:$J$201,0))),0,IF(R504-S504=INDEX(Matches!$G$2:$G$201,MATCH($A504&amp;"-8",Matches!$J$2:$J$201,0))-INDEX(Matches!$H$2:$H$201,MATCH($A504&amp;"-8",Matches!$J$2:$J$201,0)),3,2))))),""))</f>
        <v/>
      </c>
      <c r="AF504" s="12" t="str">
        <f aca="false">IF(OR($B504="",T504="",U504=""),"",IFERROR(IF(OR(INDEX(Matches!$I$2:$I$201,MATCH($A504&amp;"-9",Matches!$J$2:$J$201,0))="Void",INDEX(Matches!$G$2:$G$201,MATCH($A504&amp;"-9",Matches!$J$2:$J$201,0))="",INDEX(Matches!$H$2:$H$201,MATCH($A504&amp;"-9",Matches!$J$2:$J$201,0))=""),"",IF(AND($C504&lt;&gt;"",INDEX(Matches!$F$2:$F$201,MATCH($A504&amp;"-9",Matches!$J$2:$J$201,0))&lt;&gt;"",$C504&gt;=INDEX(Matches!$F$2:$F$201,MATCH($A504&amp;"-9",Matches!$J$2:$J$201,0))),"",IF(AND(T504=INDEX(Matches!$G$2:$G$201,MATCH($A504&amp;"-9",Matches!$J$2:$J$201,0)),U504=INDEX(Matches!$H$2:$H$201,MATCH($A504&amp;"-9",Matches!$J$2:$J$201,0))),5,IF(SIGN(T504-U504)&lt;&gt;SIGN(INDEX(Matches!$G$2:$G$201,MATCH($A504&amp;"-9",Matches!$J$2:$J$201,0))-INDEX(Matches!$H$2:$H$201,MATCH($A504&amp;"-9",Matches!$J$2:$J$201,0))),0,IF(T504-U504=INDEX(Matches!$G$2:$G$201,MATCH($A504&amp;"-9",Matches!$J$2:$J$201,0))-INDEX(Matches!$H$2:$H$201,MATCH($A504&amp;"-9",Matches!$J$2:$J$201,0)),3,2))))),""))</f>
        <v/>
      </c>
      <c r="AG504" s="12" t="str">
        <f aca="false">IF(OR($B504="",V504="",W504=""),"",IFERROR(IF(OR(INDEX(Matches!$I$2:$I$201,MATCH($A504&amp;"-10",Matches!$J$2:$J$201,0))="Void",INDEX(Matches!$G$2:$G$201,MATCH($A504&amp;"-10",Matches!$J$2:$J$201,0))="",INDEX(Matches!$H$2:$H$201,MATCH($A504&amp;"-10",Matches!$J$2:$J$201,0))=""),"",IF(AND($C504&lt;&gt;"",INDEX(Matches!$F$2:$F$201,MATCH($A504&amp;"-10",Matches!$J$2:$J$201,0))&lt;&gt;"",$C504&gt;=INDEX(Matches!$F$2:$F$201,MATCH($A504&amp;"-10",Matches!$J$2:$J$201,0))),"",IF(AND(V504=INDEX(Matches!$G$2:$G$201,MATCH($A504&amp;"-10",Matches!$J$2:$J$201,0)),W504=INDEX(Matches!$H$2:$H$201,MATCH($A504&amp;"-10",Matches!$J$2:$J$201,0))),5,IF(SIGN(V504-W504)&lt;&gt;SIGN(INDEX(Matches!$G$2:$G$201,MATCH($A504&amp;"-10",Matches!$J$2:$J$201,0))-INDEX(Matches!$H$2:$H$201,MATCH($A504&amp;"-10",Matches!$J$2:$J$201,0))),0,IF(V504-W504=INDEX(Matches!$G$2:$G$201,MATCH($A504&amp;"-10",Matches!$J$2:$J$201,0))-INDEX(Matches!$H$2:$H$201,MATCH($A504&amp;"-10",Matches!$J$2:$J$201,0)),3,2))))),""))</f>
        <v/>
      </c>
      <c r="AH504" s="13" t="str">
        <f aca="false">IF($B504="","",SUM(X504:AG504))</f>
        <v/>
      </c>
      <c r="AI504" s="12" t="str">
        <f aca="false">IF($B504="","",COUNTIF(X504:AG504,5))</f>
        <v/>
      </c>
      <c r="AJ504" s="12" t="str">
        <f aca="false">IF($B504="","",COUNTIF(X504:AG504,"&gt;=2"))</f>
        <v/>
      </c>
      <c r="AK504" s="12" t="str">
        <f aca="false">IF($B504="","",COUNT(X504:AG504))</f>
        <v/>
      </c>
    </row>
    <row r="505" customFormat="false" ht="15" hidden="false" customHeight="false" outlineLevel="0" collapsed="false">
      <c r="A505" s="7"/>
      <c r="B505" s="7"/>
      <c r="C505" s="11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12" t="str">
        <f aca="false">IF(OR($B505="",D505="",E505=""),"",IFERROR(IF(OR(INDEX(Matches!$I$2:$I$201,MATCH($A505&amp;"-1",Matches!$J$2:$J$201,0))="Void",INDEX(Matches!$G$2:$G$201,MATCH($A505&amp;"-1",Matches!$J$2:$J$201,0))="",INDEX(Matches!$H$2:$H$201,MATCH($A505&amp;"-1",Matches!$J$2:$J$201,0))=""),"",IF(AND($C505&lt;&gt;"",INDEX(Matches!$F$2:$F$201,MATCH($A505&amp;"-1",Matches!$J$2:$J$201,0))&lt;&gt;"",$C505&gt;=INDEX(Matches!$F$2:$F$201,MATCH($A505&amp;"-1",Matches!$J$2:$J$201,0))),"",IF(AND(D505=INDEX(Matches!$G$2:$G$201,MATCH($A505&amp;"-1",Matches!$J$2:$J$201,0)),E505=INDEX(Matches!$H$2:$H$201,MATCH($A505&amp;"-1",Matches!$J$2:$J$201,0))),5,IF(SIGN(D505-E505)&lt;&gt;SIGN(INDEX(Matches!$G$2:$G$201,MATCH($A505&amp;"-1",Matches!$J$2:$J$201,0))-INDEX(Matches!$H$2:$H$201,MATCH($A505&amp;"-1",Matches!$J$2:$J$201,0))),0,IF(D505-E505=INDEX(Matches!$G$2:$G$201,MATCH($A505&amp;"-1",Matches!$J$2:$J$201,0))-INDEX(Matches!$H$2:$H$201,MATCH($A505&amp;"-1",Matches!$J$2:$J$201,0)),3,2))))),""))</f>
        <v/>
      </c>
      <c r="Y505" s="12" t="str">
        <f aca="false">IF(OR($B505="",F505="",G505=""),"",IFERROR(IF(OR(INDEX(Matches!$I$2:$I$201,MATCH($A505&amp;"-2",Matches!$J$2:$J$201,0))="Void",INDEX(Matches!$G$2:$G$201,MATCH($A505&amp;"-2",Matches!$J$2:$J$201,0))="",INDEX(Matches!$H$2:$H$201,MATCH($A505&amp;"-2",Matches!$J$2:$J$201,0))=""),"",IF(AND($C505&lt;&gt;"",INDEX(Matches!$F$2:$F$201,MATCH($A505&amp;"-2",Matches!$J$2:$J$201,0))&lt;&gt;"",$C505&gt;=INDEX(Matches!$F$2:$F$201,MATCH($A505&amp;"-2",Matches!$J$2:$J$201,0))),"",IF(AND(F505=INDEX(Matches!$G$2:$G$201,MATCH($A505&amp;"-2",Matches!$J$2:$J$201,0)),G505=INDEX(Matches!$H$2:$H$201,MATCH($A505&amp;"-2",Matches!$J$2:$J$201,0))),5,IF(SIGN(F505-G505)&lt;&gt;SIGN(INDEX(Matches!$G$2:$G$201,MATCH($A505&amp;"-2",Matches!$J$2:$J$201,0))-INDEX(Matches!$H$2:$H$201,MATCH($A505&amp;"-2",Matches!$J$2:$J$201,0))),0,IF(F505-G505=INDEX(Matches!$G$2:$G$201,MATCH($A505&amp;"-2",Matches!$J$2:$J$201,0))-INDEX(Matches!$H$2:$H$201,MATCH($A505&amp;"-2",Matches!$J$2:$J$201,0)),3,2))))),""))</f>
        <v/>
      </c>
      <c r="Z505" s="12" t="str">
        <f aca="false">IF(OR($B505="",H505="",I505=""),"",IFERROR(IF(OR(INDEX(Matches!$I$2:$I$201,MATCH($A505&amp;"-3",Matches!$J$2:$J$201,0))="Void",INDEX(Matches!$G$2:$G$201,MATCH($A505&amp;"-3",Matches!$J$2:$J$201,0))="",INDEX(Matches!$H$2:$H$201,MATCH($A505&amp;"-3",Matches!$J$2:$J$201,0))=""),"",IF(AND($C505&lt;&gt;"",INDEX(Matches!$F$2:$F$201,MATCH($A505&amp;"-3",Matches!$J$2:$J$201,0))&lt;&gt;"",$C505&gt;=INDEX(Matches!$F$2:$F$201,MATCH($A505&amp;"-3",Matches!$J$2:$J$201,0))),"",IF(AND(H505=INDEX(Matches!$G$2:$G$201,MATCH($A505&amp;"-3",Matches!$J$2:$J$201,0)),I505=INDEX(Matches!$H$2:$H$201,MATCH($A505&amp;"-3",Matches!$J$2:$J$201,0))),5,IF(SIGN(H505-I505)&lt;&gt;SIGN(INDEX(Matches!$G$2:$G$201,MATCH($A505&amp;"-3",Matches!$J$2:$J$201,0))-INDEX(Matches!$H$2:$H$201,MATCH($A505&amp;"-3",Matches!$J$2:$J$201,0))),0,IF(H505-I505=INDEX(Matches!$G$2:$G$201,MATCH($A505&amp;"-3",Matches!$J$2:$J$201,0))-INDEX(Matches!$H$2:$H$201,MATCH($A505&amp;"-3",Matches!$J$2:$J$201,0)),3,2))))),""))</f>
        <v/>
      </c>
      <c r="AA505" s="12" t="str">
        <f aca="false">IF(OR($B505="",J505="",K505=""),"",IFERROR(IF(OR(INDEX(Matches!$I$2:$I$201,MATCH($A505&amp;"-4",Matches!$J$2:$J$201,0))="Void",INDEX(Matches!$G$2:$G$201,MATCH($A505&amp;"-4",Matches!$J$2:$J$201,0))="",INDEX(Matches!$H$2:$H$201,MATCH($A505&amp;"-4",Matches!$J$2:$J$201,0))=""),"",IF(AND($C505&lt;&gt;"",INDEX(Matches!$F$2:$F$201,MATCH($A505&amp;"-4",Matches!$J$2:$J$201,0))&lt;&gt;"",$C505&gt;=INDEX(Matches!$F$2:$F$201,MATCH($A505&amp;"-4",Matches!$J$2:$J$201,0))),"",IF(AND(J505=INDEX(Matches!$G$2:$G$201,MATCH($A505&amp;"-4",Matches!$J$2:$J$201,0)),K505=INDEX(Matches!$H$2:$H$201,MATCH($A505&amp;"-4",Matches!$J$2:$J$201,0))),5,IF(SIGN(J505-K505)&lt;&gt;SIGN(INDEX(Matches!$G$2:$G$201,MATCH($A505&amp;"-4",Matches!$J$2:$J$201,0))-INDEX(Matches!$H$2:$H$201,MATCH($A505&amp;"-4",Matches!$J$2:$J$201,0))),0,IF(J505-K505=INDEX(Matches!$G$2:$G$201,MATCH($A505&amp;"-4",Matches!$J$2:$J$201,0))-INDEX(Matches!$H$2:$H$201,MATCH($A505&amp;"-4",Matches!$J$2:$J$201,0)),3,2))))),""))</f>
        <v/>
      </c>
      <c r="AB505" s="12" t="str">
        <f aca="false">IF(OR($B505="",L505="",M505=""),"",IFERROR(IF(OR(INDEX(Matches!$I$2:$I$201,MATCH($A505&amp;"-5",Matches!$J$2:$J$201,0))="Void",INDEX(Matches!$G$2:$G$201,MATCH($A505&amp;"-5",Matches!$J$2:$J$201,0))="",INDEX(Matches!$H$2:$H$201,MATCH($A505&amp;"-5",Matches!$J$2:$J$201,0))=""),"",IF(AND($C505&lt;&gt;"",INDEX(Matches!$F$2:$F$201,MATCH($A505&amp;"-5",Matches!$J$2:$J$201,0))&lt;&gt;"",$C505&gt;=INDEX(Matches!$F$2:$F$201,MATCH($A505&amp;"-5",Matches!$J$2:$J$201,0))),"",IF(AND(L505=INDEX(Matches!$G$2:$G$201,MATCH($A505&amp;"-5",Matches!$J$2:$J$201,0)),M505=INDEX(Matches!$H$2:$H$201,MATCH($A505&amp;"-5",Matches!$J$2:$J$201,0))),5,IF(SIGN(L505-M505)&lt;&gt;SIGN(INDEX(Matches!$G$2:$G$201,MATCH($A505&amp;"-5",Matches!$J$2:$J$201,0))-INDEX(Matches!$H$2:$H$201,MATCH($A505&amp;"-5",Matches!$J$2:$J$201,0))),0,IF(L505-M505=INDEX(Matches!$G$2:$G$201,MATCH($A505&amp;"-5",Matches!$J$2:$J$201,0))-INDEX(Matches!$H$2:$H$201,MATCH($A505&amp;"-5",Matches!$J$2:$J$201,0)),3,2))))),""))</f>
        <v/>
      </c>
      <c r="AC505" s="12" t="str">
        <f aca="false">IF(OR($B505="",N505="",O505=""),"",IFERROR(IF(OR(INDEX(Matches!$I$2:$I$201,MATCH($A505&amp;"-6",Matches!$J$2:$J$201,0))="Void",INDEX(Matches!$G$2:$G$201,MATCH($A505&amp;"-6",Matches!$J$2:$J$201,0))="",INDEX(Matches!$H$2:$H$201,MATCH($A505&amp;"-6",Matches!$J$2:$J$201,0))=""),"",IF(AND($C505&lt;&gt;"",INDEX(Matches!$F$2:$F$201,MATCH($A505&amp;"-6",Matches!$J$2:$J$201,0))&lt;&gt;"",$C505&gt;=INDEX(Matches!$F$2:$F$201,MATCH($A505&amp;"-6",Matches!$J$2:$J$201,0))),"",IF(AND(N505=INDEX(Matches!$G$2:$G$201,MATCH($A505&amp;"-6",Matches!$J$2:$J$201,0)),O505=INDEX(Matches!$H$2:$H$201,MATCH($A505&amp;"-6",Matches!$J$2:$J$201,0))),5,IF(SIGN(N505-O505)&lt;&gt;SIGN(INDEX(Matches!$G$2:$G$201,MATCH($A505&amp;"-6",Matches!$J$2:$J$201,0))-INDEX(Matches!$H$2:$H$201,MATCH($A505&amp;"-6",Matches!$J$2:$J$201,0))),0,IF(N505-O505=INDEX(Matches!$G$2:$G$201,MATCH($A505&amp;"-6",Matches!$J$2:$J$201,0))-INDEX(Matches!$H$2:$H$201,MATCH($A505&amp;"-6",Matches!$J$2:$J$201,0)),3,2))))),""))</f>
        <v/>
      </c>
      <c r="AD505" s="12" t="str">
        <f aca="false">IF(OR($B505="",P505="",Q505=""),"",IFERROR(IF(OR(INDEX(Matches!$I$2:$I$201,MATCH($A505&amp;"-7",Matches!$J$2:$J$201,0))="Void",INDEX(Matches!$G$2:$G$201,MATCH($A505&amp;"-7",Matches!$J$2:$J$201,0))="",INDEX(Matches!$H$2:$H$201,MATCH($A505&amp;"-7",Matches!$J$2:$J$201,0))=""),"",IF(AND($C505&lt;&gt;"",INDEX(Matches!$F$2:$F$201,MATCH($A505&amp;"-7",Matches!$J$2:$J$201,0))&lt;&gt;"",$C505&gt;=INDEX(Matches!$F$2:$F$201,MATCH($A505&amp;"-7",Matches!$J$2:$J$201,0))),"",IF(AND(P505=INDEX(Matches!$G$2:$G$201,MATCH($A505&amp;"-7",Matches!$J$2:$J$201,0)),Q505=INDEX(Matches!$H$2:$H$201,MATCH($A505&amp;"-7",Matches!$J$2:$J$201,0))),5,IF(SIGN(P505-Q505)&lt;&gt;SIGN(INDEX(Matches!$G$2:$G$201,MATCH($A505&amp;"-7",Matches!$J$2:$J$201,0))-INDEX(Matches!$H$2:$H$201,MATCH($A505&amp;"-7",Matches!$J$2:$J$201,0))),0,IF(P505-Q505=INDEX(Matches!$G$2:$G$201,MATCH($A505&amp;"-7",Matches!$J$2:$J$201,0))-INDEX(Matches!$H$2:$H$201,MATCH($A505&amp;"-7",Matches!$J$2:$J$201,0)),3,2))))),""))</f>
        <v/>
      </c>
      <c r="AE505" s="12" t="str">
        <f aca="false">IF(OR($B505="",R505="",S505=""),"",IFERROR(IF(OR(INDEX(Matches!$I$2:$I$201,MATCH($A505&amp;"-8",Matches!$J$2:$J$201,0))="Void",INDEX(Matches!$G$2:$G$201,MATCH($A505&amp;"-8",Matches!$J$2:$J$201,0))="",INDEX(Matches!$H$2:$H$201,MATCH($A505&amp;"-8",Matches!$J$2:$J$201,0))=""),"",IF(AND($C505&lt;&gt;"",INDEX(Matches!$F$2:$F$201,MATCH($A505&amp;"-8",Matches!$J$2:$J$201,0))&lt;&gt;"",$C505&gt;=INDEX(Matches!$F$2:$F$201,MATCH($A505&amp;"-8",Matches!$J$2:$J$201,0))),"",IF(AND(R505=INDEX(Matches!$G$2:$G$201,MATCH($A505&amp;"-8",Matches!$J$2:$J$201,0)),S505=INDEX(Matches!$H$2:$H$201,MATCH($A505&amp;"-8",Matches!$J$2:$J$201,0))),5,IF(SIGN(R505-S505)&lt;&gt;SIGN(INDEX(Matches!$G$2:$G$201,MATCH($A505&amp;"-8",Matches!$J$2:$J$201,0))-INDEX(Matches!$H$2:$H$201,MATCH($A505&amp;"-8",Matches!$J$2:$J$201,0))),0,IF(R505-S505=INDEX(Matches!$G$2:$G$201,MATCH($A505&amp;"-8",Matches!$J$2:$J$201,0))-INDEX(Matches!$H$2:$H$201,MATCH($A505&amp;"-8",Matches!$J$2:$J$201,0)),3,2))))),""))</f>
        <v/>
      </c>
      <c r="AF505" s="12" t="str">
        <f aca="false">IF(OR($B505="",T505="",U505=""),"",IFERROR(IF(OR(INDEX(Matches!$I$2:$I$201,MATCH($A505&amp;"-9",Matches!$J$2:$J$201,0))="Void",INDEX(Matches!$G$2:$G$201,MATCH($A505&amp;"-9",Matches!$J$2:$J$201,0))="",INDEX(Matches!$H$2:$H$201,MATCH($A505&amp;"-9",Matches!$J$2:$J$201,0))=""),"",IF(AND($C505&lt;&gt;"",INDEX(Matches!$F$2:$F$201,MATCH($A505&amp;"-9",Matches!$J$2:$J$201,0))&lt;&gt;"",$C505&gt;=INDEX(Matches!$F$2:$F$201,MATCH($A505&amp;"-9",Matches!$J$2:$J$201,0))),"",IF(AND(T505=INDEX(Matches!$G$2:$G$201,MATCH($A505&amp;"-9",Matches!$J$2:$J$201,0)),U505=INDEX(Matches!$H$2:$H$201,MATCH($A505&amp;"-9",Matches!$J$2:$J$201,0))),5,IF(SIGN(T505-U505)&lt;&gt;SIGN(INDEX(Matches!$G$2:$G$201,MATCH($A505&amp;"-9",Matches!$J$2:$J$201,0))-INDEX(Matches!$H$2:$H$201,MATCH($A505&amp;"-9",Matches!$J$2:$J$201,0))),0,IF(T505-U505=INDEX(Matches!$G$2:$G$201,MATCH($A505&amp;"-9",Matches!$J$2:$J$201,0))-INDEX(Matches!$H$2:$H$201,MATCH($A505&amp;"-9",Matches!$J$2:$J$201,0)),3,2))))),""))</f>
        <v/>
      </c>
      <c r="AG505" s="12" t="str">
        <f aca="false">IF(OR($B505="",V505="",W505=""),"",IFERROR(IF(OR(INDEX(Matches!$I$2:$I$201,MATCH($A505&amp;"-10",Matches!$J$2:$J$201,0))="Void",INDEX(Matches!$G$2:$G$201,MATCH($A505&amp;"-10",Matches!$J$2:$J$201,0))="",INDEX(Matches!$H$2:$H$201,MATCH($A505&amp;"-10",Matches!$J$2:$J$201,0))=""),"",IF(AND($C505&lt;&gt;"",INDEX(Matches!$F$2:$F$201,MATCH($A505&amp;"-10",Matches!$J$2:$J$201,0))&lt;&gt;"",$C505&gt;=INDEX(Matches!$F$2:$F$201,MATCH($A505&amp;"-10",Matches!$J$2:$J$201,0))),"",IF(AND(V505=INDEX(Matches!$G$2:$G$201,MATCH($A505&amp;"-10",Matches!$J$2:$J$201,0)),W505=INDEX(Matches!$H$2:$H$201,MATCH($A505&amp;"-10",Matches!$J$2:$J$201,0))),5,IF(SIGN(V505-W505)&lt;&gt;SIGN(INDEX(Matches!$G$2:$G$201,MATCH($A505&amp;"-10",Matches!$J$2:$J$201,0))-INDEX(Matches!$H$2:$H$201,MATCH($A505&amp;"-10",Matches!$J$2:$J$201,0))),0,IF(V505-W505=INDEX(Matches!$G$2:$G$201,MATCH($A505&amp;"-10",Matches!$J$2:$J$201,0))-INDEX(Matches!$H$2:$H$201,MATCH($A505&amp;"-10",Matches!$J$2:$J$201,0)),3,2))))),""))</f>
        <v/>
      </c>
      <c r="AH505" s="13" t="str">
        <f aca="false">IF($B505="","",SUM(X505:AG505))</f>
        <v/>
      </c>
      <c r="AI505" s="12" t="str">
        <f aca="false">IF($B505="","",COUNTIF(X505:AG505,5))</f>
        <v/>
      </c>
      <c r="AJ505" s="12" t="str">
        <f aca="false">IF($B505="","",COUNTIF(X505:AG505,"&gt;=2"))</f>
        <v/>
      </c>
      <c r="AK505" s="12" t="str">
        <f aca="false">IF($B505="","",COUNT(X505:AG505))</f>
        <v/>
      </c>
    </row>
    <row r="506" customFormat="false" ht="15" hidden="false" customHeight="false" outlineLevel="0" collapsed="false">
      <c r="A506" s="7"/>
      <c r="B506" s="7"/>
      <c r="C506" s="11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12" t="str">
        <f aca="false">IF(OR($B506="",D506="",E506=""),"",IFERROR(IF(OR(INDEX(Matches!$I$2:$I$201,MATCH($A506&amp;"-1",Matches!$J$2:$J$201,0))="Void",INDEX(Matches!$G$2:$G$201,MATCH($A506&amp;"-1",Matches!$J$2:$J$201,0))="",INDEX(Matches!$H$2:$H$201,MATCH($A506&amp;"-1",Matches!$J$2:$J$201,0))=""),"",IF(AND($C506&lt;&gt;"",INDEX(Matches!$F$2:$F$201,MATCH($A506&amp;"-1",Matches!$J$2:$J$201,0))&lt;&gt;"",$C506&gt;=INDEX(Matches!$F$2:$F$201,MATCH($A506&amp;"-1",Matches!$J$2:$J$201,0))),"",IF(AND(D506=INDEX(Matches!$G$2:$G$201,MATCH($A506&amp;"-1",Matches!$J$2:$J$201,0)),E506=INDEX(Matches!$H$2:$H$201,MATCH($A506&amp;"-1",Matches!$J$2:$J$201,0))),5,IF(SIGN(D506-E506)&lt;&gt;SIGN(INDEX(Matches!$G$2:$G$201,MATCH($A506&amp;"-1",Matches!$J$2:$J$201,0))-INDEX(Matches!$H$2:$H$201,MATCH($A506&amp;"-1",Matches!$J$2:$J$201,0))),0,IF(D506-E506=INDEX(Matches!$G$2:$G$201,MATCH($A506&amp;"-1",Matches!$J$2:$J$201,0))-INDEX(Matches!$H$2:$H$201,MATCH($A506&amp;"-1",Matches!$J$2:$J$201,0)),3,2))))),""))</f>
        <v/>
      </c>
      <c r="Y506" s="12" t="str">
        <f aca="false">IF(OR($B506="",F506="",G506=""),"",IFERROR(IF(OR(INDEX(Matches!$I$2:$I$201,MATCH($A506&amp;"-2",Matches!$J$2:$J$201,0))="Void",INDEX(Matches!$G$2:$G$201,MATCH($A506&amp;"-2",Matches!$J$2:$J$201,0))="",INDEX(Matches!$H$2:$H$201,MATCH($A506&amp;"-2",Matches!$J$2:$J$201,0))=""),"",IF(AND($C506&lt;&gt;"",INDEX(Matches!$F$2:$F$201,MATCH($A506&amp;"-2",Matches!$J$2:$J$201,0))&lt;&gt;"",$C506&gt;=INDEX(Matches!$F$2:$F$201,MATCH($A506&amp;"-2",Matches!$J$2:$J$201,0))),"",IF(AND(F506=INDEX(Matches!$G$2:$G$201,MATCH($A506&amp;"-2",Matches!$J$2:$J$201,0)),G506=INDEX(Matches!$H$2:$H$201,MATCH($A506&amp;"-2",Matches!$J$2:$J$201,0))),5,IF(SIGN(F506-G506)&lt;&gt;SIGN(INDEX(Matches!$G$2:$G$201,MATCH($A506&amp;"-2",Matches!$J$2:$J$201,0))-INDEX(Matches!$H$2:$H$201,MATCH($A506&amp;"-2",Matches!$J$2:$J$201,0))),0,IF(F506-G506=INDEX(Matches!$G$2:$G$201,MATCH($A506&amp;"-2",Matches!$J$2:$J$201,0))-INDEX(Matches!$H$2:$H$201,MATCH($A506&amp;"-2",Matches!$J$2:$J$201,0)),3,2))))),""))</f>
        <v/>
      </c>
      <c r="Z506" s="12" t="str">
        <f aca="false">IF(OR($B506="",H506="",I506=""),"",IFERROR(IF(OR(INDEX(Matches!$I$2:$I$201,MATCH($A506&amp;"-3",Matches!$J$2:$J$201,0))="Void",INDEX(Matches!$G$2:$G$201,MATCH($A506&amp;"-3",Matches!$J$2:$J$201,0))="",INDEX(Matches!$H$2:$H$201,MATCH($A506&amp;"-3",Matches!$J$2:$J$201,0))=""),"",IF(AND($C506&lt;&gt;"",INDEX(Matches!$F$2:$F$201,MATCH($A506&amp;"-3",Matches!$J$2:$J$201,0))&lt;&gt;"",$C506&gt;=INDEX(Matches!$F$2:$F$201,MATCH($A506&amp;"-3",Matches!$J$2:$J$201,0))),"",IF(AND(H506=INDEX(Matches!$G$2:$G$201,MATCH($A506&amp;"-3",Matches!$J$2:$J$201,0)),I506=INDEX(Matches!$H$2:$H$201,MATCH($A506&amp;"-3",Matches!$J$2:$J$201,0))),5,IF(SIGN(H506-I506)&lt;&gt;SIGN(INDEX(Matches!$G$2:$G$201,MATCH($A506&amp;"-3",Matches!$J$2:$J$201,0))-INDEX(Matches!$H$2:$H$201,MATCH($A506&amp;"-3",Matches!$J$2:$J$201,0))),0,IF(H506-I506=INDEX(Matches!$G$2:$G$201,MATCH($A506&amp;"-3",Matches!$J$2:$J$201,0))-INDEX(Matches!$H$2:$H$201,MATCH($A506&amp;"-3",Matches!$J$2:$J$201,0)),3,2))))),""))</f>
        <v/>
      </c>
      <c r="AA506" s="12" t="str">
        <f aca="false">IF(OR($B506="",J506="",K506=""),"",IFERROR(IF(OR(INDEX(Matches!$I$2:$I$201,MATCH($A506&amp;"-4",Matches!$J$2:$J$201,0))="Void",INDEX(Matches!$G$2:$G$201,MATCH($A506&amp;"-4",Matches!$J$2:$J$201,0))="",INDEX(Matches!$H$2:$H$201,MATCH($A506&amp;"-4",Matches!$J$2:$J$201,0))=""),"",IF(AND($C506&lt;&gt;"",INDEX(Matches!$F$2:$F$201,MATCH($A506&amp;"-4",Matches!$J$2:$J$201,0))&lt;&gt;"",$C506&gt;=INDEX(Matches!$F$2:$F$201,MATCH($A506&amp;"-4",Matches!$J$2:$J$201,0))),"",IF(AND(J506=INDEX(Matches!$G$2:$G$201,MATCH($A506&amp;"-4",Matches!$J$2:$J$201,0)),K506=INDEX(Matches!$H$2:$H$201,MATCH($A506&amp;"-4",Matches!$J$2:$J$201,0))),5,IF(SIGN(J506-K506)&lt;&gt;SIGN(INDEX(Matches!$G$2:$G$201,MATCH($A506&amp;"-4",Matches!$J$2:$J$201,0))-INDEX(Matches!$H$2:$H$201,MATCH($A506&amp;"-4",Matches!$J$2:$J$201,0))),0,IF(J506-K506=INDEX(Matches!$G$2:$G$201,MATCH($A506&amp;"-4",Matches!$J$2:$J$201,0))-INDEX(Matches!$H$2:$H$201,MATCH($A506&amp;"-4",Matches!$J$2:$J$201,0)),3,2))))),""))</f>
        <v/>
      </c>
      <c r="AB506" s="12" t="str">
        <f aca="false">IF(OR($B506="",L506="",M506=""),"",IFERROR(IF(OR(INDEX(Matches!$I$2:$I$201,MATCH($A506&amp;"-5",Matches!$J$2:$J$201,0))="Void",INDEX(Matches!$G$2:$G$201,MATCH($A506&amp;"-5",Matches!$J$2:$J$201,0))="",INDEX(Matches!$H$2:$H$201,MATCH($A506&amp;"-5",Matches!$J$2:$J$201,0))=""),"",IF(AND($C506&lt;&gt;"",INDEX(Matches!$F$2:$F$201,MATCH($A506&amp;"-5",Matches!$J$2:$J$201,0))&lt;&gt;"",$C506&gt;=INDEX(Matches!$F$2:$F$201,MATCH($A506&amp;"-5",Matches!$J$2:$J$201,0))),"",IF(AND(L506=INDEX(Matches!$G$2:$G$201,MATCH($A506&amp;"-5",Matches!$J$2:$J$201,0)),M506=INDEX(Matches!$H$2:$H$201,MATCH($A506&amp;"-5",Matches!$J$2:$J$201,0))),5,IF(SIGN(L506-M506)&lt;&gt;SIGN(INDEX(Matches!$G$2:$G$201,MATCH($A506&amp;"-5",Matches!$J$2:$J$201,0))-INDEX(Matches!$H$2:$H$201,MATCH($A506&amp;"-5",Matches!$J$2:$J$201,0))),0,IF(L506-M506=INDEX(Matches!$G$2:$G$201,MATCH($A506&amp;"-5",Matches!$J$2:$J$201,0))-INDEX(Matches!$H$2:$H$201,MATCH($A506&amp;"-5",Matches!$J$2:$J$201,0)),3,2))))),""))</f>
        <v/>
      </c>
      <c r="AC506" s="12" t="str">
        <f aca="false">IF(OR($B506="",N506="",O506=""),"",IFERROR(IF(OR(INDEX(Matches!$I$2:$I$201,MATCH($A506&amp;"-6",Matches!$J$2:$J$201,0))="Void",INDEX(Matches!$G$2:$G$201,MATCH($A506&amp;"-6",Matches!$J$2:$J$201,0))="",INDEX(Matches!$H$2:$H$201,MATCH($A506&amp;"-6",Matches!$J$2:$J$201,0))=""),"",IF(AND($C506&lt;&gt;"",INDEX(Matches!$F$2:$F$201,MATCH($A506&amp;"-6",Matches!$J$2:$J$201,0))&lt;&gt;"",$C506&gt;=INDEX(Matches!$F$2:$F$201,MATCH($A506&amp;"-6",Matches!$J$2:$J$201,0))),"",IF(AND(N506=INDEX(Matches!$G$2:$G$201,MATCH($A506&amp;"-6",Matches!$J$2:$J$201,0)),O506=INDEX(Matches!$H$2:$H$201,MATCH($A506&amp;"-6",Matches!$J$2:$J$201,0))),5,IF(SIGN(N506-O506)&lt;&gt;SIGN(INDEX(Matches!$G$2:$G$201,MATCH($A506&amp;"-6",Matches!$J$2:$J$201,0))-INDEX(Matches!$H$2:$H$201,MATCH($A506&amp;"-6",Matches!$J$2:$J$201,0))),0,IF(N506-O506=INDEX(Matches!$G$2:$G$201,MATCH($A506&amp;"-6",Matches!$J$2:$J$201,0))-INDEX(Matches!$H$2:$H$201,MATCH($A506&amp;"-6",Matches!$J$2:$J$201,0)),3,2))))),""))</f>
        <v/>
      </c>
      <c r="AD506" s="12" t="str">
        <f aca="false">IF(OR($B506="",P506="",Q506=""),"",IFERROR(IF(OR(INDEX(Matches!$I$2:$I$201,MATCH($A506&amp;"-7",Matches!$J$2:$J$201,0))="Void",INDEX(Matches!$G$2:$G$201,MATCH($A506&amp;"-7",Matches!$J$2:$J$201,0))="",INDEX(Matches!$H$2:$H$201,MATCH($A506&amp;"-7",Matches!$J$2:$J$201,0))=""),"",IF(AND($C506&lt;&gt;"",INDEX(Matches!$F$2:$F$201,MATCH($A506&amp;"-7",Matches!$J$2:$J$201,0))&lt;&gt;"",$C506&gt;=INDEX(Matches!$F$2:$F$201,MATCH($A506&amp;"-7",Matches!$J$2:$J$201,0))),"",IF(AND(P506=INDEX(Matches!$G$2:$G$201,MATCH($A506&amp;"-7",Matches!$J$2:$J$201,0)),Q506=INDEX(Matches!$H$2:$H$201,MATCH($A506&amp;"-7",Matches!$J$2:$J$201,0))),5,IF(SIGN(P506-Q506)&lt;&gt;SIGN(INDEX(Matches!$G$2:$G$201,MATCH($A506&amp;"-7",Matches!$J$2:$J$201,0))-INDEX(Matches!$H$2:$H$201,MATCH($A506&amp;"-7",Matches!$J$2:$J$201,0))),0,IF(P506-Q506=INDEX(Matches!$G$2:$G$201,MATCH($A506&amp;"-7",Matches!$J$2:$J$201,0))-INDEX(Matches!$H$2:$H$201,MATCH($A506&amp;"-7",Matches!$J$2:$J$201,0)),3,2))))),""))</f>
        <v/>
      </c>
      <c r="AE506" s="12" t="str">
        <f aca="false">IF(OR($B506="",R506="",S506=""),"",IFERROR(IF(OR(INDEX(Matches!$I$2:$I$201,MATCH($A506&amp;"-8",Matches!$J$2:$J$201,0))="Void",INDEX(Matches!$G$2:$G$201,MATCH($A506&amp;"-8",Matches!$J$2:$J$201,0))="",INDEX(Matches!$H$2:$H$201,MATCH($A506&amp;"-8",Matches!$J$2:$J$201,0))=""),"",IF(AND($C506&lt;&gt;"",INDEX(Matches!$F$2:$F$201,MATCH($A506&amp;"-8",Matches!$J$2:$J$201,0))&lt;&gt;"",$C506&gt;=INDEX(Matches!$F$2:$F$201,MATCH($A506&amp;"-8",Matches!$J$2:$J$201,0))),"",IF(AND(R506=INDEX(Matches!$G$2:$G$201,MATCH($A506&amp;"-8",Matches!$J$2:$J$201,0)),S506=INDEX(Matches!$H$2:$H$201,MATCH($A506&amp;"-8",Matches!$J$2:$J$201,0))),5,IF(SIGN(R506-S506)&lt;&gt;SIGN(INDEX(Matches!$G$2:$G$201,MATCH($A506&amp;"-8",Matches!$J$2:$J$201,0))-INDEX(Matches!$H$2:$H$201,MATCH($A506&amp;"-8",Matches!$J$2:$J$201,0))),0,IF(R506-S506=INDEX(Matches!$G$2:$G$201,MATCH($A506&amp;"-8",Matches!$J$2:$J$201,0))-INDEX(Matches!$H$2:$H$201,MATCH($A506&amp;"-8",Matches!$J$2:$J$201,0)),3,2))))),""))</f>
        <v/>
      </c>
      <c r="AF506" s="12" t="str">
        <f aca="false">IF(OR($B506="",T506="",U506=""),"",IFERROR(IF(OR(INDEX(Matches!$I$2:$I$201,MATCH($A506&amp;"-9",Matches!$J$2:$J$201,0))="Void",INDEX(Matches!$G$2:$G$201,MATCH($A506&amp;"-9",Matches!$J$2:$J$201,0))="",INDEX(Matches!$H$2:$H$201,MATCH($A506&amp;"-9",Matches!$J$2:$J$201,0))=""),"",IF(AND($C506&lt;&gt;"",INDEX(Matches!$F$2:$F$201,MATCH($A506&amp;"-9",Matches!$J$2:$J$201,0))&lt;&gt;"",$C506&gt;=INDEX(Matches!$F$2:$F$201,MATCH($A506&amp;"-9",Matches!$J$2:$J$201,0))),"",IF(AND(T506=INDEX(Matches!$G$2:$G$201,MATCH($A506&amp;"-9",Matches!$J$2:$J$201,0)),U506=INDEX(Matches!$H$2:$H$201,MATCH($A506&amp;"-9",Matches!$J$2:$J$201,0))),5,IF(SIGN(T506-U506)&lt;&gt;SIGN(INDEX(Matches!$G$2:$G$201,MATCH($A506&amp;"-9",Matches!$J$2:$J$201,0))-INDEX(Matches!$H$2:$H$201,MATCH($A506&amp;"-9",Matches!$J$2:$J$201,0))),0,IF(T506-U506=INDEX(Matches!$G$2:$G$201,MATCH($A506&amp;"-9",Matches!$J$2:$J$201,0))-INDEX(Matches!$H$2:$H$201,MATCH($A506&amp;"-9",Matches!$J$2:$J$201,0)),3,2))))),""))</f>
        <v/>
      </c>
      <c r="AG506" s="12" t="str">
        <f aca="false">IF(OR($B506="",V506="",W506=""),"",IFERROR(IF(OR(INDEX(Matches!$I$2:$I$201,MATCH($A506&amp;"-10",Matches!$J$2:$J$201,0))="Void",INDEX(Matches!$G$2:$G$201,MATCH($A506&amp;"-10",Matches!$J$2:$J$201,0))="",INDEX(Matches!$H$2:$H$201,MATCH($A506&amp;"-10",Matches!$J$2:$J$201,0))=""),"",IF(AND($C506&lt;&gt;"",INDEX(Matches!$F$2:$F$201,MATCH($A506&amp;"-10",Matches!$J$2:$J$201,0))&lt;&gt;"",$C506&gt;=INDEX(Matches!$F$2:$F$201,MATCH($A506&amp;"-10",Matches!$J$2:$J$201,0))),"",IF(AND(V506=INDEX(Matches!$G$2:$G$201,MATCH($A506&amp;"-10",Matches!$J$2:$J$201,0)),W506=INDEX(Matches!$H$2:$H$201,MATCH($A506&amp;"-10",Matches!$J$2:$J$201,0))),5,IF(SIGN(V506-W506)&lt;&gt;SIGN(INDEX(Matches!$G$2:$G$201,MATCH($A506&amp;"-10",Matches!$J$2:$J$201,0))-INDEX(Matches!$H$2:$H$201,MATCH($A506&amp;"-10",Matches!$J$2:$J$201,0))),0,IF(V506-W506=INDEX(Matches!$G$2:$G$201,MATCH($A506&amp;"-10",Matches!$J$2:$J$201,0))-INDEX(Matches!$H$2:$H$201,MATCH($A506&amp;"-10",Matches!$J$2:$J$201,0)),3,2))))),""))</f>
        <v/>
      </c>
      <c r="AH506" s="13" t="str">
        <f aca="false">IF($B506="","",SUM(X506:AG506))</f>
        <v/>
      </c>
      <c r="AI506" s="12" t="str">
        <f aca="false">IF($B506="","",COUNTIF(X506:AG506,5))</f>
        <v/>
      </c>
      <c r="AJ506" s="12" t="str">
        <f aca="false">IF($B506="","",COUNTIF(X506:AG506,"&gt;=2"))</f>
        <v/>
      </c>
      <c r="AK506" s="12" t="str">
        <f aca="false">IF($B506="","",COUNT(X506:AG506))</f>
        <v/>
      </c>
    </row>
    <row r="507" customFormat="false" ht="15" hidden="false" customHeight="false" outlineLevel="0" collapsed="false">
      <c r="A507" s="7"/>
      <c r="B507" s="7"/>
      <c r="C507" s="11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12" t="str">
        <f aca="false">IF(OR($B507="",D507="",E507=""),"",IFERROR(IF(OR(INDEX(Matches!$I$2:$I$201,MATCH($A507&amp;"-1",Matches!$J$2:$J$201,0))="Void",INDEX(Matches!$G$2:$G$201,MATCH($A507&amp;"-1",Matches!$J$2:$J$201,0))="",INDEX(Matches!$H$2:$H$201,MATCH($A507&amp;"-1",Matches!$J$2:$J$201,0))=""),"",IF(AND($C507&lt;&gt;"",INDEX(Matches!$F$2:$F$201,MATCH($A507&amp;"-1",Matches!$J$2:$J$201,0))&lt;&gt;"",$C507&gt;=INDEX(Matches!$F$2:$F$201,MATCH($A507&amp;"-1",Matches!$J$2:$J$201,0))),"",IF(AND(D507=INDEX(Matches!$G$2:$G$201,MATCH($A507&amp;"-1",Matches!$J$2:$J$201,0)),E507=INDEX(Matches!$H$2:$H$201,MATCH($A507&amp;"-1",Matches!$J$2:$J$201,0))),5,IF(SIGN(D507-E507)&lt;&gt;SIGN(INDEX(Matches!$G$2:$G$201,MATCH($A507&amp;"-1",Matches!$J$2:$J$201,0))-INDEX(Matches!$H$2:$H$201,MATCH($A507&amp;"-1",Matches!$J$2:$J$201,0))),0,IF(D507-E507=INDEX(Matches!$G$2:$G$201,MATCH($A507&amp;"-1",Matches!$J$2:$J$201,0))-INDEX(Matches!$H$2:$H$201,MATCH($A507&amp;"-1",Matches!$J$2:$J$201,0)),3,2))))),""))</f>
        <v/>
      </c>
      <c r="Y507" s="12" t="str">
        <f aca="false">IF(OR($B507="",F507="",G507=""),"",IFERROR(IF(OR(INDEX(Matches!$I$2:$I$201,MATCH($A507&amp;"-2",Matches!$J$2:$J$201,0))="Void",INDEX(Matches!$G$2:$G$201,MATCH($A507&amp;"-2",Matches!$J$2:$J$201,0))="",INDEX(Matches!$H$2:$H$201,MATCH($A507&amp;"-2",Matches!$J$2:$J$201,0))=""),"",IF(AND($C507&lt;&gt;"",INDEX(Matches!$F$2:$F$201,MATCH($A507&amp;"-2",Matches!$J$2:$J$201,0))&lt;&gt;"",$C507&gt;=INDEX(Matches!$F$2:$F$201,MATCH($A507&amp;"-2",Matches!$J$2:$J$201,0))),"",IF(AND(F507=INDEX(Matches!$G$2:$G$201,MATCH($A507&amp;"-2",Matches!$J$2:$J$201,0)),G507=INDEX(Matches!$H$2:$H$201,MATCH($A507&amp;"-2",Matches!$J$2:$J$201,0))),5,IF(SIGN(F507-G507)&lt;&gt;SIGN(INDEX(Matches!$G$2:$G$201,MATCH($A507&amp;"-2",Matches!$J$2:$J$201,0))-INDEX(Matches!$H$2:$H$201,MATCH($A507&amp;"-2",Matches!$J$2:$J$201,0))),0,IF(F507-G507=INDEX(Matches!$G$2:$G$201,MATCH($A507&amp;"-2",Matches!$J$2:$J$201,0))-INDEX(Matches!$H$2:$H$201,MATCH($A507&amp;"-2",Matches!$J$2:$J$201,0)),3,2))))),""))</f>
        <v/>
      </c>
      <c r="Z507" s="12" t="str">
        <f aca="false">IF(OR($B507="",H507="",I507=""),"",IFERROR(IF(OR(INDEX(Matches!$I$2:$I$201,MATCH($A507&amp;"-3",Matches!$J$2:$J$201,0))="Void",INDEX(Matches!$G$2:$G$201,MATCH($A507&amp;"-3",Matches!$J$2:$J$201,0))="",INDEX(Matches!$H$2:$H$201,MATCH($A507&amp;"-3",Matches!$J$2:$J$201,0))=""),"",IF(AND($C507&lt;&gt;"",INDEX(Matches!$F$2:$F$201,MATCH($A507&amp;"-3",Matches!$J$2:$J$201,0))&lt;&gt;"",$C507&gt;=INDEX(Matches!$F$2:$F$201,MATCH($A507&amp;"-3",Matches!$J$2:$J$201,0))),"",IF(AND(H507=INDEX(Matches!$G$2:$G$201,MATCH($A507&amp;"-3",Matches!$J$2:$J$201,0)),I507=INDEX(Matches!$H$2:$H$201,MATCH($A507&amp;"-3",Matches!$J$2:$J$201,0))),5,IF(SIGN(H507-I507)&lt;&gt;SIGN(INDEX(Matches!$G$2:$G$201,MATCH($A507&amp;"-3",Matches!$J$2:$J$201,0))-INDEX(Matches!$H$2:$H$201,MATCH($A507&amp;"-3",Matches!$J$2:$J$201,0))),0,IF(H507-I507=INDEX(Matches!$G$2:$G$201,MATCH($A507&amp;"-3",Matches!$J$2:$J$201,0))-INDEX(Matches!$H$2:$H$201,MATCH($A507&amp;"-3",Matches!$J$2:$J$201,0)),3,2))))),""))</f>
        <v/>
      </c>
      <c r="AA507" s="12" t="str">
        <f aca="false">IF(OR($B507="",J507="",K507=""),"",IFERROR(IF(OR(INDEX(Matches!$I$2:$I$201,MATCH($A507&amp;"-4",Matches!$J$2:$J$201,0))="Void",INDEX(Matches!$G$2:$G$201,MATCH($A507&amp;"-4",Matches!$J$2:$J$201,0))="",INDEX(Matches!$H$2:$H$201,MATCH($A507&amp;"-4",Matches!$J$2:$J$201,0))=""),"",IF(AND($C507&lt;&gt;"",INDEX(Matches!$F$2:$F$201,MATCH($A507&amp;"-4",Matches!$J$2:$J$201,0))&lt;&gt;"",$C507&gt;=INDEX(Matches!$F$2:$F$201,MATCH($A507&amp;"-4",Matches!$J$2:$J$201,0))),"",IF(AND(J507=INDEX(Matches!$G$2:$G$201,MATCH($A507&amp;"-4",Matches!$J$2:$J$201,0)),K507=INDEX(Matches!$H$2:$H$201,MATCH($A507&amp;"-4",Matches!$J$2:$J$201,0))),5,IF(SIGN(J507-K507)&lt;&gt;SIGN(INDEX(Matches!$G$2:$G$201,MATCH($A507&amp;"-4",Matches!$J$2:$J$201,0))-INDEX(Matches!$H$2:$H$201,MATCH($A507&amp;"-4",Matches!$J$2:$J$201,0))),0,IF(J507-K507=INDEX(Matches!$G$2:$G$201,MATCH($A507&amp;"-4",Matches!$J$2:$J$201,0))-INDEX(Matches!$H$2:$H$201,MATCH($A507&amp;"-4",Matches!$J$2:$J$201,0)),3,2))))),""))</f>
        <v/>
      </c>
      <c r="AB507" s="12" t="str">
        <f aca="false">IF(OR($B507="",L507="",M507=""),"",IFERROR(IF(OR(INDEX(Matches!$I$2:$I$201,MATCH($A507&amp;"-5",Matches!$J$2:$J$201,0))="Void",INDEX(Matches!$G$2:$G$201,MATCH($A507&amp;"-5",Matches!$J$2:$J$201,0))="",INDEX(Matches!$H$2:$H$201,MATCH($A507&amp;"-5",Matches!$J$2:$J$201,0))=""),"",IF(AND($C507&lt;&gt;"",INDEX(Matches!$F$2:$F$201,MATCH($A507&amp;"-5",Matches!$J$2:$J$201,0))&lt;&gt;"",$C507&gt;=INDEX(Matches!$F$2:$F$201,MATCH($A507&amp;"-5",Matches!$J$2:$J$201,0))),"",IF(AND(L507=INDEX(Matches!$G$2:$G$201,MATCH($A507&amp;"-5",Matches!$J$2:$J$201,0)),M507=INDEX(Matches!$H$2:$H$201,MATCH($A507&amp;"-5",Matches!$J$2:$J$201,0))),5,IF(SIGN(L507-M507)&lt;&gt;SIGN(INDEX(Matches!$G$2:$G$201,MATCH($A507&amp;"-5",Matches!$J$2:$J$201,0))-INDEX(Matches!$H$2:$H$201,MATCH($A507&amp;"-5",Matches!$J$2:$J$201,0))),0,IF(L507-M507=INDEX(Matches!$G$2:$G$201,MATCH($A507&amp;"-5",Matches!$J$2:$J$201,0))-INDEX(Matches!$H$2:$H$201,MATCH($A507&amp;"-5",Matches!$J$2:$J$201,0)),3,2))))),""))</f>
        <v/>
      </c>
      <c r="AC507" s="12" t="str">
        <f aca="false">IF(OR($B507="",N507="",O507=""),"",IFERROR(IF(OR(INDEX(Matches!$I$2:$I$201,MATCH($A507&amp;"-6",Matches!$J$2:$J$201,0))="Void",INDEX(Matches!$G$2:$G$201,MATCH($A507&amp;"-6",Matches!$J$2:$J$201,0))="",INDEX(Matches!$H$2:$H$201,MATCH($A507&amp;"-6",Matches!$J$2:$J$201,0))=""),"",IF(AND($C507&lt;&gt;"",INDEX(Matches!$F$2:$F$201,MATCH($A507&amp;"-6",Matches!$J$2:$J$201,0))&lt;&gt;"",$C507&gt;=INDEX(Matches!$F$2:$F$201,MATCH($A507&amp;"-6",Matches!$J$2:$J$201,0))),"",IF(AND(N507=INDEX(Matches!$G$2:$G$201,MATCH($A507&amp;"-6",Matches!$J$2:$J$201,0)),O507=INDEX(Matches!$H$2:$H$201,MATCH($A507&amp;"-6",Matches!$J$2:$J$201,0))),5,IF(SIGN(N507-O507)&lt;&gt;SIGN(INDEX(Matches!$G$2:$G$201,MATCH($A507&amp;"-6",Matches!$J$2:$J$201,0))-INDEX(Matches!$H$2:$H$201,MATCH($A507&amp;"-6",Matches!$J$2:$J$201,0))),0,IF(N507-O507=INDEX(Matches!$G$2:$G$201,MATCH($A507&amp;"-6",Matches!$J$2:$J$201,0))-INDEX(Matches!$H$2:$H$201,MATCH($A507&amp;"-6",Matches!$J$2:$J$201,0)),3,2))))),""))</f>
        <v/>
      </c>
      <c r="AD507" s="12" t="str">
        <f aca="false">IF(OR($B507="",P507="",Q507=""),"",IFERROR(IF(OR(INDEX(Matches!$I$2:$I$201,MATCH($A507&amp;"-7",Matches!$J$2:$J$201,0))="Void",INDEX(Matches!$G$2:$G$201,MATCH($A507&amp;"-7",Matches!$J$2:$J$201,0))="",INDEX(Matches!$H$2:$H$201,MATCH($A507&amp;"-7",Matches!$J$2:$J$201,0))=""),"",IF(AND($C507&lt;&gt;"",INDEX(Matches!$F$2:$F$201,MATCH($A507&amp;"-7",Matches!$J$2:$J$201,0))&lt;&gt;"",$C507&gt;=INDEX(Matches!$F$2:$F$201,MATCH($A507&amp;"-7",Matches!$J$2:$J$201,0))),"",IF(AND(P507=INDEX(Matches!$G$2:$G$201,MATCH($A507&amp;"-7",Matches!$J$2:$J$201,0)),Q507=INDEX(Matches!$H$2:$H$201,MATCH($A507&amp;"-7",Matches!$J$2:$J$201,0))),5,IF(SIGN(P507-Q507)&lt;&gt;SIGN(INDEX(Matches!$G$2:$G$201,MATCH($A507&amp;"-7",Matches!$J$2:$J$201,0))-INDEX(Matches!$H$2:$H$201,MATCH($A507&amp;"-7",Matches!$J$2:$J$201,0))),0,IF(P507-Q507=INDEX(Matches!$G$2:$G$201,MATCH($A507&amp;"-7",Matches!$J$2:$J$201,0))-INDEX(Matches!$H$2:$H$201,MATCH($A507&amp;"-7",Matches!$J$2:$J$201,0)),3,2))))),""))</f>
        <v/>
      </c>
      <c r="AE507" s="12" t="str">
        <f aca="false">IF(OR($B507="",R507="",S507=""),"",IFERROR(IF(OR(INDEX(Matches!$I$2:$I$201,MATCH($A507&amp;"-8",Matches!$J$2:$J$201,0))="Void",INDEX(Matches!$G$2:$G$201,MATCH($A507&amp;"-8",Matches!$J$2:$J$201,0))="",INDEX(Matches!$H$2:$H$201,MATCH($A507&amp;"-8",Matches!$J$2:$J$201,0))=""),"",IF(AND($C507&lt;&gt;"",INDEX(Matches!$F$2:$F$201,MATCH($A507&amp;"-8",Matches!$J$2:$J$201,0))&lt;&gt;"",$C507&gt;=INDEX(Matches!$F$2:$F$201,MATCH($A507&amp;"-8",Matches!$J$2:$J$201,0))),"",IF(AND(R507=INDEX(Matches!$G$2:$G$201,MATCH($A507&amp;"-8",Matches!$J$2:$J$201,0)),S507=INDEX(Matches!$H$2:$H$201,MATCH($A507&amp;"-8",Matches!$J$2:$J$201,0))),5,IF(SIGN(R507-S507)&lt;&gt;SIGN(INDEX(Matches!$G$2:$G$201,MATCH($A507&amp;"-8",Matches!$J$2:$J$201,0))-INDEX(Matches!$H$2:$H$201,MATCH($A507&amp;"-8",Matches!$J$2:$J$201,0))),0,IF(R507-S507=INDEX(Matches!$G$2:$G$201,MATCH($A507&amp;"-8",Matches!$J$2:$J$201,0))-INDEX(Matches!$H$2:$H$201,MATCH($A507&amp;"-8",Matches!$J$2:$J$201,0)),3,2))))),""))</f>
        <v/>
      </c>
      <c r="AF507" s="12" t="str">
        <f aca="false">IF(OR($B507="",T507="",U507=""),"",IFERROR(IF(OR(INDEX(Matches!$I$2:$I$201,MATCH($A507&amp;"-9",Matches!$J$2:$J$201,0))="Void",INDEX(Matches!$G$2:$G$201,MATCH($A507&amp;"-9",Matches!$J$2:$J$201,0))="",INDEX(Matches!$H$2:$H$201,MATCH($A507&amp;"-9",Matches!$J$2:$J$201,0))=""),"",IF(AND($C507&lt;&gt;"",INDEX(Matches!$F$2:$F$201,MATCH($A507&amp;"-9",Matches!$J$2:$J$201,0))&lt;&gt;"",$C507&gt;=INDEX(Matches!$F$2:$F$201,MATCH($A507&amp;"-9",Matches!$J$2:$J$201,0))),"",IF(AND(T507=INDEX(Matches!$G$2:$G$201,MATCH($A507&amp;"-9",Matches!$J$2:$J$201,0)),U507=INDEX(Matches!$H$2:$H$201,MATCH($A507&amp;"-9",Matches!$J$2:$J$201,0))),5,IF(SIGN(T507-U507)&lt;&gt;SIGN(INDEX(Matches!$G$2:$G$201,MATCH($A507&amp;"-9",Matches!$J$2:$J$201,0))-INDEX(Matches!$H$2:$H$201,MATCH($A507&amp;"-9",Matches!$J$2:$J$201,0))),0,IF(T507-U507=INDEX(Matches!$G$2:$G$201,MATCH($A507&amp;"-9",Matches!$J$2:$J$201,0))-INDEX(Matches!$H$2:$H$201,MATCH($A507&amp;"-9",Matches!$J$2:$J$201,0)),3,2))))),""))</f>
        <v/>
      </c>
      <c r="AG507" s="12" t="str">
        <f aca="false">IF(OR($B507="",V507="",W507=""),"",IFERROR(IF(OR(INDEX(Matches!$I$2:$I$201,MATCH($A507&amp;"-10",Matches!$J$2:$J$201,0))="Void",INDEX(Matches!$G$2:$G$201,MATCH($A507&amp;"-10",Matches!$J$2:$J$201,0))="",INDEX(Matches!$H$2:$H$201,MATCH($A507&amp;"-10",Matches!$J$2:$J$201,0))=""),"",IF(AND($C507&lt;&gt;"",INDEX(Matches!$F$2:$F$201,MATCH($A507&amp;"-10",Matches!$J$2:$J$201,0))&lt;&gt;"",$C507&gt;=INDEX(Matches!$F$2:$F$201,MATCH($A507&amp;"-10",Matches!$J$2:$J$201,0))),"",IF(AND(V507=INDEX(Matches!$G$2:$G$201,MATCH($A507&amp;"-10",Matches!$J$2:$J$201,0)),W507=INDEX(Matches!$H$2:$H$201,MATCH($A507&amp;"-10",Matches!$J$2:$J$201,0))),5,IF(SIGN(V507-W507)&lt;&gt;SIGN(INDEX(Matches!$G$2:$G$201,MATCH($A507&amp;"-10",Matches!$J$2:$J$201,0))-INDEX(Matches!$H$2:$H$201,MATCH($A507&amp;"-10",Matches!$J$2:$J$201,0))),0,IF(V507-W507=INDEX(Matches!$G$2:$G$201,MATCH($A507&amp;"-10",Matches!$J$2:$J$201,0))-INDEX(Matches!$H$2:$H$201,MATCH($A507&amp;"-10",Matches!$J$2:$J$201,0)),3,2))))),""))</f>
        <v/>
      </c>
      <c r="AH507" s="13" t="str">
        <f aca="false">IF($B507="","",SUM(X507:AG507))</f>
        <v/>
      </c>
      <c r="AI507" s="12" t="str">
        <f aca="false">IF($B507="","",COUNTIF(X507:AG507,5))</f>
        <v/>
      </c>
      <c r="AJ507" s="12" t="str">
        <f aca="false">IF($B507="","",COUNTIF(X507:AG507,"&gt;=2"))</f>
        <v/>
      </c>
      <c r="AK507" s="12" t="str">
        <f aca="false">IF($B507="","",COUNT(X507:AG507))</f>
        <v/>
      </c>
    </row>
    <row r="508" customFormat="false" ht="15" hidden="false" customHeight="false" outlineLevel="0" collapsed="false">
      <c r="A508" s="7"/>
      <c r="B508" s="7"/>
      <c r="C508" s="11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12" t="str">
        <f aca="false">IF(OR($B508="",D508="",E508=""),"",IFERROR(IF(OR(INDEX(Matches!$I$2:$I$201,MATCH($A508&amp;"-1",Matches!$J$2:$J$201,0))="Void",INDEX(Matches!$G$2:$G$201,MATCH($A508&amp;"-1",Matches!$J$2:$J$201,0))="",INDEX(Matches!$H$2:$H$201,MATCH($A508&amp;"-1",Matches!$J$2:$J$201,0))=""),"",IF(AND($C508&lt;&gt;"",INDEX(Matches!$F$2:$F$201,MATCH($A508&amp;"-1",Matches!$J$2:$J$201,0))&lt;&gt;"",$C508&gt;=INDEX(Matches!$F$2:$F$201,MATCH($A508&amp;"-1",Matches!$J$2:$J$201,0))),"",IF(AND(D508=INDEX(Matches!$G$2:$G$201,MATCH($A508&amp;"-1",Matches!$J$2:$J$201,0)),E508=INDEX(Matches!$H$2:$H$201,MATCH($A508&amp;"-1",Matches!$J$2:$J$201,0))),5,IF(SIGN(D508-E508)&lt;&gt;SIGN(INDEX(Matches!$G$2:$G$201,MATCH($A508&amp;"-1",Matches!$J$2:$J$201,0))-INDEX(Matches!$H$2:$H$201,MATCH($A508&amp;"-1",Matches!$J$2:$J$201,0))),0,IF(D508-E508=INDEX(Matches!$G$2:$G$201,MATCH($A508&amp;"-1",Matches!$J$2:$J$201,0))-INDEX(Matches!$H$2:$H$201,MATCH($A508&amp;"-1",Matches!$J$2:$J$201,0)),3,2))))),""))</f>
        <v/>
      </c>
      <c r="Y508" s="12" t="str">
        <f aca="false">IF(OR($B508="",F508="",G508=""),"",IFERROR(IF(OR(INDEX(Matches!$I$2:$I$201,MATCH($A508&amp;"-2",Matches!$J$2:$J$201,0))="Void",INDEX(Matches!$G$2:$G$201,MATCH($A508&amp;"-2",Matches!$J$2:$J$201,0))="",INDEX(Matches!$H$2:$H$201,MATCH($A508&amp;"-2",Matches!$J$2:$J$201,0))=""),"",IF(AND($C508&lt;&gt;"",INDEX(Matches!$F$2:$F$201,MATCH($A508&amp;"-2",Matches!$J$2:$J$201,0))&lt;&gt;"",$C508&gt;=INDEX(Matches!$F$2:$F$201,MATCH($A508&amp;"-2",Matches!$J$2:$J$201,0))),"",IF(AND(F508=INDEX(Matches!$G$2:$G$201,MATCH($A508&amp;"-2",Matches!$J$2:$J$201,0)),G508=INDEX(Matches!$H$2:$H$201,MATCH($A508&amp;"-2",Matches!$J$2:$J$201,0))),5,IF(SIGN(F508-G508)&lt;&gt;SIGN(INDEX(Matches!$G$2:$G$201,MATCH($A508&amp;"-2",Matches!$J$2:$J$201,0))-INDEX(Matches!$H$2:$H$201,MATCH($A508&amp;"-2",Matches!$J$2:$J$201,0))),0,IF(F508-G508=INDEX(Matches!$G$2:$G$201,MATCH($A508&amp;"-2",Matches!$J$2:$J$201,0))-INDEX(Matches!$H$2:$H$201,MATCH($A508&amp;"-2",Matches!$J$2:$J$201,0)),3,2))))),""))</f>
        <v/>
      </c>
      <c r="Z508" s="12" t="str">
        <f aca="false">IF(OR($B508="",H508="",I508=""),"",IFERROR(IF(OR(INDEX(Matches!$I$2:$I$201,MATCH($A508&amp;"-3",Matches!$J$2:$J$201,0))="Void",INDEX(Matches!$G$2:$G$201,MATCH($A508&amp;"-3",Matches!$J$2:$J$201,0))="",INDEX(Matches!$H$2:$H$201,MATCH($A508&amp;"-3",Matches!$J$2:$J$201,0))=""),"",IF(AND($C508&lt;&gt;"",INDEX(Matches!$F$2:$F$201,MATCH($A508&amp;"-3",Matches!$J$2:$J$201,0))&lt;&gt;"",$C508&gt;=INDEX(Matches!$F$2:$F$201,MATCH($A508&amp;"-3",Matches!$J$2:$J$201,0))),"",IF(AND(H508=INDEX(Matches!$G$2:$G$201,MATCH($A508&amp;"-3",Matches!$J$2:$J$201,0)),I508=INDEX(Matches!$H$2:$H$201,MATCH($A508&amp;"-3",Matches!$J$2:$J$201,0))),5,IF(SIGN(H508-I508)&lt;&gt;SIGN(INDEX(Matches!$G$2:$G$201,MATCH($A508&amp;"-3",Matches!$J$2:$J$201,0))-INDEX(Matches!$H$2:$H$201,MATCH($A508&amp;"-3",Matches!$J$2:$J$201,0))),0,IF(H508-I508=INDEX(Matches!$G$2:$G$201,MATCH($A508&amp;"-3",Matches!$J$2:$J$201,0))-INDEX(Matches!$H$2:$H$201,MATCH($A508&amp;"-3",Matches!$J$2:$J$201,0)),3,2))))),""))</f>
        <v/>
      </c>
      <c r="AA508" s="12" t="str">
        <f aca="false">IF(OR($B508="",J508="",K508=""),"",IFERROR(IF(OR(INDEX(Matches!$I$2:$I$201,MATCH($A508&amp;"-4",Matches!$J$2:$J$201,0))="Void",INDEX(Matches!$G$2:$G$201,MATCH($A508&amp;"-4",Matches!$J$2:$J$201,0))="",INDEX(Matches!$H$2:$H$201,MATCH($A508&amp;"-4",Matches!$J$2:$J$201,0))=""),"",IF(AND($C508&lt;&gt;"",INDEX(Matches!$F$2:$F$201,MATCH($A508&amp;"-4",Matches!$J$2:$J$201,0))&lt;&gt;"",$C508&gt;=INDEX(Matches!$F$2:$F$201,MATCH($A508&amp;"-4",Matches!$J$2:$J$201,0))),"",IF(AND(J508=INDEX(Matches!$G$2:$G$201,MATCH($A508&amp;"-4",Matches!$J$2:$J$201,0)),K508=INDEX(Matches!$H$2:$H$201,MATCH($A508&amp;"-4",Matches!$J$2:$J$201,0))),5,IF(SIGN(J508-K508)&lt;&gt;SIGN(INDEX(Matches!$G$2:$G$201,MATCH($A508&amp;"-4",Matches!$J$2:$J$201,0))-INDEX(Matches!$H$2:$H$201,MATCH($A508&amp;"-4",Matches!$J$2:$J$201,0))),0,IF(J508-K508=INDEX(Matches!$G$2:$G$201,MATCH($A508&amp;"-4",Matches!$J$2:$J$201,0))-INDEX(Matches!$H$2:$H$201,MATCH($A508&amp;"-4",Matches!$J$2:$J$201,0)),3,2))))),""))</f>
        <v/>
      </c>
      <c r="AB508" s="12" t="str">
        <f aca="false">IF(OR($B508="",L508="",M508=""),"",IFERROR(IF(OR(INDEX(Matches!$I$2:$I$201,MATCH($A508&amp;"-5",Matches!$J$2:$J$201,0))="Void",INDEX(Matches!$G$2:$G$201,MATCH($A508&amp;"-5",Matches!$J$2:$J$201,0))="",INDEX(Matches!$H$2:$H$201,MATCH($A508&amp;"-5",Matches!$J$2:$J$201,0))=""),"",IF(AND($C508&lt;&gt;"",INDEX(Matches!$F$2:$F$201,MATCH($A508&amp;"-5",Matches!$J$2:$J$201,0))&lt;&gt;"",$C508&gt;=INDEX(Matches!$F$2:$F$201,MATCH($A508&amp;"-5",Matches!$J$2:$J$201,0))),"",IF(AND(L508=INDEX(Matches!$G$2:$G$201,MATCH($A508&amp;"-5",Matches!$J$2:$J$201,0)),M508=INDEX(Matches!$H$2:$H$201,MATCH($A508&amp;"-5",Matches!$J$2:$J$201,0))),5,IF(SIGN(L508-M508)&lt;&gt;SIGN(INDEX(Matches!$G$2:$G$201,MATCH($A508&amp;"-5",Matches!$J$2:$J$201,0))-INDEX(Matches!$H$2:$H$201,MATCH($A508&amp;"-5",Matches!$J$2:$J$201,0))),0,IF(L508-M508=INDEX(Matches!$G$2:$G$201,MATCH($A508&amp;"-5",Matches!$J$2:$J$201,0))-INDEX(Matches!$H$2:$H$201,MATCH($A508&amp;"-5",Matches!$J$2:$J$201,0)),3,2))))),""))</f>
        <v/>
      </c>
      <c r="AC508" s="12" t="str">
        <f aca="false">IF(OR($B508="",N508="",O508=""),"",IFERROR(IF(OR(INDEX(Matches!$I$2:$I$201,MATCH($A508&amp;"-6",Matches!$J$2:$J$201,0))="Void",INDEX(Matches!$G$2:$G$201,MATCH($A508&amp;"-6",Matches!$J$2:$J$201,0))="",INDEX(Matches!$H$2:$H$201,MATCH($A508&amp;"-6",Matches!$J$2:$J$201,0))=""),"",IF(AND($C508&lt;&gt;"",INDEX(Matches!$F$2:$F$201,MATCH($A508&amp;"-6",Matches!$J$2:$J$201,0))&lt;&gt;"",$C508&gt;=INDEX(Matches!$F$2:$F$201,MATCH($A508&amp;"-6",Matches!$J$2:$J$201,0))),"",IF(AND(N508=INDEX(Matches!$G$2:$G$201,MATCH($A508&amp;"-6",Matches!$J$2:$J$201,0)),O508=INDEX(Matches!$H$2:$H$201,MATCH($A508&amp;"-6",Matches!$J$2:$J$201,0))),5,IF(SIGN(N508-O508)&lt;&gt;SIGN(INDEX(Matches!$G$2:$G$201,MATCH($A508&amp;"-6",Matches!$J$2:$J$201,0))-INDEX(Matches!$H$2:$H$201,MATCH($A508&amp;"-6",Matches!$J$2:$J$201,0))),0,IF(N508-O508=INDEX(Matches!$G$2:$G$201,MATCH($A508&amp;"-6",Matches!$J$2:$J$201,0))-INDEX(Matches!$H$2:$H$201,MATCH($A508&amp;"-6",Matches!$J$2:$J$201,0)),3,2))))),""))</f>
        <v/>
      </c>
      <c r="AD508" s="12" t="str">
        <f aca="false">IF(OR($B508="",P508="",Q508=""),"",IFERROR(IF(OR(INDEX(Matches!$I$2:$I$201,MATCH($A508&amp;"-7",Matches!$J$2:$J$201,0))="Void",INDEX(Matches!$G$2:$G$201,MATCH($A508&amp;"-7",Matches!$J$2:$J$201,0))="",INDEX(Matches!$H$2:$H$201,MATCH($A508&amp;"-7",Matches!$J$2:$J$201,0))=""),"",IF(AND($C508&lt;&gt;"",INDEX(Matches!$F$2:$F$201,MATCH($A508&amp;"-7",Matches!$J$2:$J$201,0))&lt;&gt;"",$C508&gt;=INDEX(Matches!$F$2:$F$201,MATCH($A508&amp;"-7",Matches!$J$2:$J$201,0))),"",IF(AND(P508=INDEX(Matches!$G$2:$G$201,MATCH($A508&amp;"-7",Matches!$J$2:$J$201,0)),Q508=INDEX(Matches!$H$2:$H$201,MATCH($A508&amp;"-7",Matches!$J$2:$J$201,0))),5,IF(SIGN(P508-Q508)&lt;&gt;SIGN(INDEX(Matches!$G$2:$G$201,MATCH($A508&amp;"-7",Matches!$J$2:$J$201,0))-INDEX(Matches!$H$2:$H$201,MATCH($A508&amp;"-7",Matches!$J$2:$J$201,0))),0,IF(P508-Q508=INDEX(Matches!$G$2:$G$201,MATCH($A508&amp;"-7",Matches!$J$2:$J$201,0))-INDEX(Matches!$H$2:$H$201,MATCH($A508&amp;"-7",Matches!$J$2:$J$201,0)),3,2))))),""))</f>
        <v/>
      </c>
      <c r="AE508" s="12" t="str">
        <f aca="false">IF(OR($B508="",R508="",S508=""),"",IFERROR(IF(OR(INDEX(Matches!$I$2:$I$201,MATCH($A508&amp;"-8",Matches!$J$2:$J$201,0))="Void",INDEX(Matches!$G$2:$G$201,MATCH($A508&amp;"-8",Matches!$J$2:$J$201,0))="",INDEX(Matches!$H$2:$H$201,MATCH($A508&amp;"-8",Matches!$J$2:$J$201,0))=""),"",IF(AND($C508&lt;&gt;"",INDEX(Matches!$F$2:$F$201,MATCH($A508&amp;"-8",Matches!$J$2:$J$201,0))&lt;&gt;"",$C508&gt;=INDEX(Matches!$F$2:$F$201,MATCH($A508&amp;"-8",Matches!$J$2:$J$201,0))),"",IF(AND(R508=INDEX(Matches!$G$2:$G$201,MATCH($A508&amp;"-8",Matches!$J$2:$J$201,0)),S508=INDEX(Matches!$H$2:$H$201,MATCH($A508&amp;"-8",Matches!$J$2:$J$201,0))),5,IF(SIGN(R508-S508)&lt;&gt;SIGN(INDEX(Matches!$G$2:$G$201,MATCH($A508&amp;"-8",Matches!$J$2:$J$201,0))-INDEX(Matches!$H$2:$H$201,MATCH($A508&amp;"-8",Matches!$J$2:$J$201,0))),0,IF(R508-S508=INDEX(Matches!$G$2:$G$201,MATCH($A508&amp;"-8",Matches!$J$2:$J$201,0))-INDEX(Matches!$H$2:$H$201,MATCH($A508&amp;"-8",Matches!$J$2:$J$201,0)),3,2))))),""))</f>
        <v/>
      </c>
      <c r="AF508" s="12" t="str">
        <f aca="false">IF(OR($B508="",T508="",U508=""),"",IFERROR(IF(OR(INDEX(Matches!$I$2:$I$201,MATCH($A508&amp;"-9",Matches!$J$2:$J$201,0))="Void",INDEX(Matches!$G$2:$G$201,MATCH($A508&amp;"-9",Matches!$J$2:$J$201,0))="",INDEX(Matches!$H$2:$H$201,MATCH($A508&amp;"-9",Matches!$J$2:$J$201,0))=""),"",IF(AND($C508&lt;&gt;"",INDEX(Matches!$F$2:$F$201,MATCH($A508&amp;"-9",Matches!$J$2:$J$201,0))&lt;&gt;"",$C508&gt;=INDEX(Matches!$F$2:$F$201,MATCH($A508&amp;"-9",Matches!$J$2:$J$201,0))),"",IF(AND(T508=INDEX(Matches!$G$2:$G$201,MATCH($A508&amp;"-9",Matches!$J$2:$J$201,0)),U508=INDEX(Matches!$H$2:$H$201,MATCH($A508&amp;"-9",Matches!$J$2:$J$201,0))),5,IF(SIGN(T508-U508)&lt;&gt;SIGN(INDEX(Matches!$G$2:$G$201,MATCH($A508&amp;"-9",Matches!$J$2:$J$201,0))-INDEX(Matches!$H$2:$H$201,MATCH($A508&amp;"-9",Matches!$J$2:$J$201,0))),0,IF(T508-U508=INDEX(Matches!$G$2:$G$201,MATCH($A508&amp;"-9",Matches!$J$2:$J$201,0))-INDEX(Matches!$H$2:$H$201,MATCH($A508&amp;"-9",Matches!$J$2:$J$201,0)),3,2))))),""))</f>
        <v/>
      </c>
      <c r="AG508" s="12" t="str">
        <f aca="false">IF(OR($B508="",V508="",W508=""),"",IFERROR(IF(OR(INDEX(Matches!$I$2:$I$201,MATCH($A508&amp;"-10",Matches!$J$2:$J$201,0))="Void",INDEX(Matches!$G$2:$G$201,MATCH($A508&amp;"-10",Matches!$J$2:$J$201,0))="",INDEX(Matches!$H$2:$H$201,MATCH($A508&amp;"-10",Matches!$J$2:$J$201,0))=""),"",IF(AND($C508&lt;&gt;"",INDEX(Matches!$F$2:$F$201,MATCH($A508&amp;"-10",Matches!$J$2:$J$201,0))&lt;&gt;"",$C508&gt;=INDEX(Matches!$F$2:$F$201,MATCH($A508&amp;"-10",Matches!$J$2:$J$201,0))),"",IF(AND(V508=INDEX(Matches!$G$2:$G$201,MATCH($A508&amp;"-10",Matches!$J$2:$J$201,0)),W508=INDEX(Matches!$H$2:$H$201,MATCH($A508&amp;"-10",Matches!$J$2:$J$201,0))),5,IF(SIGN(V508-W508)&lt;&gt;SIGN(INDEX(Matches!$G$2:$G$201,MATCH($A508&amp;"-10",Matches!$J$2:$J$201,0))-INDEX(Matches!$H$2:$H$201,MATCH($A508&amp;"-10",Matches!$J$2:$J$201,0))),0,IF(V508-W508=INDEX(Matches!$G$2:$G$201,MATCH($A508&amp;"-10",Matches!$J$2:$J$201,0))-INDEX(Matches!$H$2:$H$201,MATCH($A508&amp;"-10",Matches!$J$2:$J$201,0)),3,2))))),""))</f>
        <v/>
      </c>
      <c r="AH508" s="13" t="str">
        <f aca="false">IF($B508="","",SUM(X508:AG508))</f>
        <v/>
      </c>
      <c r="AI508" s="12" t="str">
        <f aca="false">IF($B508="","",COUNTIF(X508:AG508,5))</f>
        <v/>
      </c>
      <c r="AJ508" s="12" t="str">
        <f aca="false">IF($B508="","",COUNTIF(X508:AG508,"&gt;=2"))</f>
        <v/>
      </c>
      <c r="AK508" s="12" t="str">
        <f aca="false">IF($B508="","",COUNT(X508:AG508))</f>
        <v/>
      </c>
    </row>
    <row r="509" customFormat="false" ht="15" hidden="false" customHeight="false" outlineLevel="0" collapsed="false">
      <c r="A509" s="7"/>
      <c r="B509" s="7"/>
      <c r="C509" s="11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12" t="str">
        <f aca="false">IF(OR($B509="",D509="",E509=""),"",IFERROR(IF(OR(INDEX(Matches!$I$2:$I$201,MATCH($A509&amp;"-1",Matches!$J$2:$J$201,0))="Void",INDEX(Matches!$G$2:$G$201,MATCH($A509&amp;"-1",Matches!$J$2:$J$201,0))="",INDEX(Matches!$H$2:$H$201,MATCH($A509&amp;"-1",Matches!$J$2:$J$201,0))=""),"",IF(AND($C509&lt;&gt;"",INDEX(Matches!$F$2:$F$201,MATCH($A509&amp;"-1",Matches!$J$2:$J$201,0))&lt;&gt;"",$C509&gt;=INDEX(Matches!$F$2:$F$201,MATCH($A509&amp;"-1",Matches!$J$2:$J$201,0))),"",IF(AND(D509=INDEX(Matches!$G$2:$G$201,MATCH($A509&amp;"-1",Matches!$J$2:$J$201,0)),E509=INDEX(Matches!$H$2:$H$201,MATCH($A509&amp;"-1",Matches!$J$2:$J$201,0))),5,IF(SIGN(D509-E509)&lt;&gt;SIGN(INDEX(Matches!$G$2:$G$201,MATCH($A509&amp;"-1",Matches!$J$2:$J$201,0))-INDEX(Matches!$H$2:$H$201,MATCH($A509&amp;"-1",Matches!$J$2:$J$201,0))),0,IF(D509-E509=INDEX(Matches!$G$2:$G$201,MATCH($A509&amp;"-1",Matches!$J$2:$J$201,0))-INDEX(Matches!$H$2:$H$201,MATCH($A509&amp;"-1",Matches!$J$2:$J$201,0)),3,2))))),""))</f>
        <v/>
      </c>
      <c r="Y509" s="12" t="str">
        <f aca="false">IF(OR($B509="",F509="",G509=""),"",IFERROR(IF(OR(INDEX(Matches!$I$2:$I$201,MATCH($A509&amp;"-2",Matches!$J$2:$J$201,0))="Void",INDEX(Matches!$G$2:$G$201,MATCH($A509&amp;"-2",Matches!$J$2:$J$201,0))="",INDEX(Matches!$H$2:$H$201,MATCH($A509&amp;"-2",Matches!$J$2:$J$201,0))=""),"",IF(AND($C509&lt;&gt;"",INDEX(Matches!$F$2:$F$201,MATCH($A509&amp;"-2",Matches!$J$2:$J$201,0))&lt;&gt;"",$C509&gt;=INDEX(Matches!$F$2:$F$201,MATCH($A509&amp;"-2",Matches!$J$2:$J$201,0))),"",IF(AND(F509=INDEX(Matches!$G$2:$G$201,MATCH($A509&amp;"-2",Matches!$J$2:$J$201,0)),G509=INDEX(Matches!$H$2:$H$201,MATCH($A509&amp;"-2",Matches!$J$2:$J$201,0))),5,IF(SIGN(F509-G509)&lt;&gt;SIGN(INDEX(Matches!$G$2:$G$201,MATCH($A509&amp;"-2",Matches!$J$2:$J$201,0))-INDEX(Matches!$H$2:$H$201,MATCH($A509&amp;"-2",Matches!$J$2:$J$201,0))),0,IF(F509-G509=INDEX(Matches!$G$2:$G$201,MATCH($A509&amp;"-2",Matches!$J$2:$J$201,0))-INDEX(Matches!$H$2:$H$201,MATCH($A509&amp;"-2",Matches!$J$2:$J$201,0)),3,2))))),""))</f>
        <v/>
      </c>
      <c r="Z509" s="12" t="str">
        <f aca="false">IF(OR($B509="",H509="",I509=""),"",IFERROR(IF(OR(INDEX(Matches!$I$2:$I$201,MATCH($A509&amp;"-3",Matches!$J$2:$J$201,0))="Void",INDEX(Matches!$G$2:$G$201,MATCH($A509&amp;"-3",Matches!$J$2:$J$201,0))="",INDEX(Matches!$H$2:$H$201,MATCH($A509&amp;"-3",Matches!$J$2:$J$201,0))=""),"",IF(AND($C509&lt;&gt;"",INDEX(Matches!$F$2:$F$201,MATCH($A509&amp;"-3",Matches!$J$2:$J$201,0))&lt;&gt;"",$C509&gt;=INDEX(Matches!$F$2:$F$201,MATCH($A509&amp;"-3",Matches!$J$2:$J$201,0))),"",IF(AND(H509=INDEX(Matches!$G$2:$G$201,MATCH($A509&amp;"-3",Matches!$J$2:$J$201,0)),I509=INDEX(Matches!$H$2:$H$201,MATCH($A509&amp;"-3",Matches!$J$2:$J$201,0))),5,IF(SIGN(H509-I509)&lt;&gt;SIGN(INDEX(Matches!$G$2:$G$201,MATCH($A509&amp;"-3",Matches!$J$2:$J$201,0))-INDEX(Matches!$H$2:$H$201,MATCH($A509&amp;"-3",Matches!$J$2:$J$201,0))),0,IF(H509-I509=INDEX(Matches!$G$2:$G$201,MATCH($A509&amp;"-3",Matches!$J$2:$J$201,0))-INDEX(Matches!$H$2:$H$201,MATCH($A509&amp;"-3",Matches!$J$2:$J$201,0)),3,2))))),""))</f>
        <v/>
      </c>
      <c r="AA509" s="12" t="str">
        <f aca="false">IF(OR($B509="",J509="",K509=""),"",IFERROR(IF(OR(INDEX(Matches!$I$2:$I$201,MATCH($A509&amp;"-4",Matches!$J$2:$J$201,0))="Void",INDEX(Matches!$G$2:$G$201,MATCH($A509&amp;"-4",Matches!$J$2:$J$201,0))="",INDEX(Matches!$H$2:$H$201,MATCH($A509&amp;"-4",Matches!$J$2:$J$201,0))=""),"",IF(AND($C509&lt;&gt;"",INDEX(Matches!$F$2:$F$201,MATCH($A509&amp;"-4",Matches!$J$2:$J$201,0))&lt;&gt;"",$C509&gt;=INDEX(Matches!$F$2:$F$201,MATCH($A509&amp;"-4",Matches!$J$2:$J$201,0))),"",IF(AND(J509=INDEX(Matches!$G$2:$G$201,MATCH($A509&amp;"-4",Matches!$J$2:$J$201,0)),K509=INDEX(Matches!$H$2:$H$201,MATCH($A509&amp;"-4",Matches!$J$2:$J$201,0))),5,IF(SIGN(J509-K509)&lt;&gt;SIGN(INDEX(Matches!$G$2:$G$201,MATCH($A509&amp;"-4",Matches!$J$2:$J$201,0))-INDEX(Matches!$H$2:$H$201,MATCH($A509&amp;"-4",Matches!$J$2:$J$201,0))),0,IF(J509-K509=INDEX(Matches!$G$2:$G$201,MATCH($A509&amp;"-4",Matches!$J$2:$J$201,0))-INDEX(Matches!$H$2:$H$201,MATCH($A509&amp;"-4",Matches!$J$2:$J$201,0)),3,2))))),""))</f>
        <v/>
      </c>
      <c r="AB509" s="12" t="str">
        <f aca="false">IF(OR($B509="",L509="",M509=""),"",IFERROR(IF(OR(INDEX(Matches!$I$2:$I$201,MATCH($A509&amp;"-5",Matches!$J$2:$J$201,0))="Void",INDEX(Matches!$G$2:$G$201,MATCH($A509&amp;"-5",Matches!$J$2:$J$201,0))="",INDEX(Matches!$H$2:$H$201,MATCH($A509&amp;"-5",Matches!$J$2:$J$201,0))=""),"",IF(AND($C509&lt;&gt;"",INDEX(Matches!$F$2:$F$201,MATCH($A509&amp;"-5",Matches!$J$2:$J$201,0))&lt;&gt;"",$C509&gt;=INDEX(Matches!$F$2:$F$201,MATCH($A509&amp;"-5",Matches!$J$2:$J$201,0))),"",IF(AND(L509=INDEX(Matches!$G$2:$G$201,MATCH($A509&amp;"-5",Matches!$J$2:$J$201,0)),M509=INDEX(Matches!$H$2:$H$201,MATCH($A509&amp;"-5",Matches!$J$2:$J$201,0))),5,IF(SIGN(L509-M509)&lt;&gt;SIGN(INDEX(Matches!$G$2:$G$201,MATCH($A509&amp;"-5",Matches!$J$2:$J$201,0))-INDEX(Matches!$H$2:$H$201,MATCH($A509&amp;"-5",Matches!$J$2:$J$201,0))),0,IF(L509-M509=INDEX(Matches!$G$2:$G$201,MATCH($A509&amp;"-5",Matches!$J$2:$J$201,0))-INDEX(Matches!$H$2:$H$201,MATCH($A509&amp;"-5",Matches!$J$2:$J$201,0)),3,2))))),""))</f>
        <v/>
      </c>
      <c r="AC509" s="12" t="str">
        <f aca="false">IF(OR($B509="",N509="",O509=""),"",IFERROR(IF(OR(INDEX(Matches!$I$2:$I$201,MATCH($A509&amp;"-6",Matches!$J$2:$J$201,0))="Void",INDEX(Matches!$G$2:$G$201,MATCH($A509&amp;"-6",Matches!$J$2:$J$201,0))="",INDEX(Matches!$H$2:$H$201,MATCH($A509&amp;"-6",Matches!$J$2:$J$201,0))=""),"",IF(AND($C509&lt;&gt;"",INDEX(Matches!$F$2:$F$201,MATCH($A509&amp;"-6",Matches!$J$2:$J$201,0))&lt;&gt;"",$C509&gt;=INDEX(Matches!$F$2:$F$201,MATCH($A509&amp;"-6",Matches!$J$2:$J$201,0))),"",IF(AND(N509=INDEX(Matches!$G$2:$G$201,MATCH($A509&amp;"-6",Matches!$J$2:$J$201,0)),O509=INDEX(Matches!$H$2:$H$201,MATCH($A509&amp;"-6",Matches!$J$2:$J$201,0))),5,IF(SIGN(N509-O509)&lt;&gt;SIGN(INDEX(Matches!$G$2:$G$201,MATCH($A509&amp;"-6",Matches!$J$2:$J$201,0))-INDEX(Matches!$H$2:$H$201,MATCH($A509&amp;"-6",Matches!$J$2:$J$201,0))),0,IF(N509-O509=INDEX(Matches!$G$2:$G$201,MATCH($A509&amp;"-6",Matches!$J$2:$J$201,0))-INDEX(Matches!$H$2:$H$201,MATCH($A509&amp;"-6",Matches!$J$2:$J$201,0)),3,2))))),""))</f>
        <v/>
      </c>
      <c r="AD509" s="12" t="str">
        <f aca="false">IF(OR($B509="",P509="",Q509=""),"",IFERROR(IF(OR(INDEX(Matches!$I$2:$I$201,MATCH($A509&amp;"-7",Matches!$J$2:$J$201,0))="Void",INDEX(Matches!$G$2:$G$201,MATCH($A509&amp;"-7",Matches!$J$2:$J$201,0))="",INDEX(Matches!$H$2:$H$201,MATCH($A509&amp;"-7",Matches!$J$2:$J$201,0))=""),"",IF(AND($C509&lt;&gt;"",INDEX(Matches!$F$2:$F$201,MATCH($A509&amp;"-7",Matches!$J$2:$J$201,0))&lt;&gt;"",$C509&gt;=INDEX(Matches!$F$2:$F$201,MATCH($A509&amp;"-7",Matches!$J$2:$J$201,0))),"",IF(AND(P509=INDEX(Matches!$G$2:$G$201,MATCH($A509&amp;"-7",Matches!$J$2:$J$201,0)),Q509=INDEX(Matches!$H$2:$H$201,MATCH($A509&amp;"-7",Matches!$J$2:$J$201,0))),5,IF(SIGN(P509-Q509)&lt;&gt;SIGN(INDEX(Matches!$G$2:$G$201,MATCH($A509&amp;"-7",Matches!$J$2:$J$201,0))-INDEX(Matches!$H$2:$H$201,MATCH($A509&amp;"-7",Matches!$J$2:$J$201,0))),0,IF(P509-Q509=INDEX(Matches!$G$2:$G$201,MATCH($A509&amp;"-7",Matches!$J$2:$J$201,0))-INDEX(Matches!$H$2:$H$201,MATCH($A509&amp;"-7",Matches!$J$2:$J$201,0)),3,2))))),""))</f>
        <v/>
      </c>
      <c r="AE509" s="12" t="str">
        <f aca="false">IF(OR($B509="",R509="",S509=""),"",IFERROR(IF(OR(INDEX(Matches!$I$2:$I$201,MATCH($A509&amp;"-8",Matches!$J$2:$J$201,0))="Void",INDEX(Matches!$G$2:$G$201,MATCH($A509&amp;"-8",Matches!$J$2:$J$201,0))="",INDEX(Matches!$H$2:$H$201,MATCH($A509&amp;"-8",Matches!$J$2:$J$201,0))=""),"",IF(AND($C509&lt;&gt;"",INDEX(Matches!$F$2:$F$201,MATCH($A509&amp;"-8",Matches!$J$2:$J$201,0))&lt;&gt;"",$C509&gt;=INDEX(Matches!$F$2:$F$201,MATCH($A509&amp;"-8",Matches!$J$2:$J$201,0))),"",IF(AND(R509=INDEX(Matches!$G$2:$G$201,MATCH($A509&amp;"-8",Matches!$J$2:$J$201,0)),S509=INDEX(Matches!$H$2:$H$201,MATCH($A509&amp;"-8",Matches!$J$2:$J$201,0))),5,IF(SIGN(R509-S509)&lt;&gt;SIGN(INDEX(Matches!$G$2:$G$201,MATCH($A509&amp;"-8",Matches!$J$2:$J$201,0))-INDEX(Matches!$H$2:$H$201,MATCH($A509&amp;"-8",Matches!$J$2:$J$201,0))),0,IF(R509-S509=INDEX(Matches!$G$2:$G$201,MATCH($A509&amp;"-8",Matches!$J$2:$J$201,0))-INDEX(Matches!$H$2:$H$201,MATCH($A509&amp;"-8",Matches!$J$2:$J$201,0)),3,2))))),""))</f>
        <v/>
      </c>
      <c r="AF509" s="12" t="str">
        <f aca="false">IF(OR($B509="",T509="",U509=""),"",IFERROR(IF(OR(INDEX(Matches!$I$2:$I$201,MATCH($A509&amp;"-9",Matches!$J$2:$J$201,0))="Void",INDEX(Matches!$G$2:$G$201,MATCH($A509&amp;"-9",Matches!$J$2:$J$201,0))="",INDEX(Matches!$H$2:$H$201,MATCH($A509&amp;"-9",Matches!$J$2:$J$201,0))=""),"",IF(AND($C509&lt;&gt;"",INDEX(Matches!$F$2:$F$201,MATCH($A509&amp;"-9",Matches!$J$2:$J$201,0))&lt;&gt;"",$C509&gt;=INDEX(Matches!$F$2:$F$201,MATCH($A509&amp;"-9",Matches!$J$2:$J$201,0))),"",IF(AND(T509=INDEX(Matches!$G$2:$G$201,MATCH($A509&amp;"-9",Matches!$J$2:$J$201,0)),U509=INDEX(Matches!$H$2:$H$201,MATCH($A509&amp;"-9",Matches!$J$2:$J$201,0))),5,IF(SIGN(T509-U509)&lt;&gt;SIGN(INDEX(Matches!$G$2:$G$201,MATCH($A509&amp;"-9",Matches!$J$2:$J$201,0))-INDEX(Matches!$H$2:$H$201,MATCH($A509&amp;"-9",Matches!$J$2:$J$201,0))),0,IF(T509-U509=INDEX(Matches!$G$2:$G$201,MATCH($A509&amp;"-9",Matches!$J$2:$J$201,0))-INDEX(Matches!$H$2:$H$201,MATCH($A509&amp;"-9",Matches!$J$2:$J$201,0)),3,2))))),""))</f>
        <v/>
      </c>
      <c r="AG509" s="12" t="str">
        <f aca="false">IF(OR($B509="",V509="",W509=""),"",IFERROR(IF(OR(INDEX(Matches!$I$2:$I$201,MATCH($A509&amp;"-10",Matches!$J$2:$J$201,0))="Void",INDEX(Matches!$G$2:$G$201,MATCH($A509&amp;"-10",Matches!$J$2:$J$201,0))="",INDEX(Matches!$H$2:$H$201,MATCH($A509&amp;"-10",Matches!$J$2:$J$201,0))=""),"",IF(AND($C509&lt;&gt;"",INDEX(Matches!$F$2:$F$201,MATCH($A509&amp;"-10",Matches!$J$2:$J$201,0))&lt;&gt;"",$C509&gt;=INDEX(Matches!$F$2:$F$201,MATCH($A509&amp;"-10",Matches!$J$2:$J$201,0))),"",IF(AND(V509=INDEX(Matches!$G$2:$G$201,MATCH($A509&amp;"-10",Matches!$J$2:$J$201,0)),W509=INDEX(Matches!$H$2:$H$201,MATCH($A509&amp;"-10",Matches!$J$2:$J$201,0))),5,IF(SIGN(V509-W509)&lt;&gt;SIGN(INDEX(Matches!$G$2:$G$201,MATCH($A509&amp;"-10",Matches!$J$2:$J$201,0))-INDEX(Matches!$H$2:$H$201,MATCH($A509&amp;"-10",Matches!$J$2:$J$201,0))),0,IF(V509-W509=INDEX(Matches!$G$2:$G$201,MATCH($A509&amp;"-10",Matches!$J$2:$J$201,0))-INDEX(Matches!$H$2:$H$201,MATCH($A509&amp;"-10",Matches!$J$2:$J$201,0)),3,2))))),""))</f>
        <v/>
      </c>
      <c r="AH509" s="13" t="str">
        <f aca="false">IF($B509="","",SUM(X509:AG509))</f>
        <v/>
      </c>
      <c r="AI509" s="12" t="str">
        <f aca="false">IF($B509="","",COUNTIF(X509:AG509,5))</f>
        <v/>
      </c>
      <c r="AJ509" s="12" t="str">
        <f aca="false">IF($B509="","",COUNTIF(X509:AG509,"&gt;=2"))</f>
        <v/>
      </c>
      <c r="AK509" s="12" t="str">
        <f aca="false">IF($B509="","",COUNT(X509:AG509))</f>
        <v/>
      </c>
    </row>
    <row r="510" customFormat="false" ht="15" hidden="false" customHeight="false" outlineLevel="0" collapsed="false">
      <c r="A510" s="7"/>
      <c r="B510" s="7"/>
      <c r="C510" s="11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12" t="str">
        <f aca="false">IF(OR($B510="",D510="",E510=""),"",IFERROR(IF(OR(INDEX(Matches!$I$2:$I$201,MATCH($A510&amp;"-1",Matches!$J$2:$J$201,0))="Void",INDEX(Matches!$G$2:$G$201,MATCH($A510&amp;"-1",Matches!$J$2:$J$201,0))="",INDEX(Matches!$H$2:$H$201,MATCH($A510&amp;"-1",Matches!$J$2:$J$201,0))=""),"",IF(AND($C510&lt;&gt;"",INDEX(Matches!$F$2:$F$201,MATCH($A510&amp;"-1",Matches!$J$2:$J$201,0))&lt;&gt;"",$C510&gt;=INDEX(Matches!$F$2:$F$201,MATCH($A510&amp;"-1",Matches!$J$2:$J$201,0))),"",IF(AND(D510=INDEX(Matches!$G$2:$G$201,MATCH($A510&amp;"-1",Matches!$J$2:$J$201,0)),E510=INDEX(Matches!$H$2:$H$201,MATCH($A510&amp;"-1",Matches!$J$2:$J$201,0))),5,IF(SIGN(D510-E510)&lt;&gt;SIGN(INDEX(Matches!$G$2:$G$201,MATCH($A510&amp;"-1",Matches!$J$2:$J$201,0))-INDEX(Matches!$H$2:$H$201,MATCH($A510&amp;"-1",Matches!$J$2:$J$201,0))),0,IF(D510-E510=INDEX(Matches!$G$2:$G$201,MATCH($A510&amp;"-1",Matches!$J$2:$J$201,0))-INDEX(Matches!$H$2:$H$201,MATCH($A510&amp;"-1",Matches!$J$2:$J$201,0)),3,2))))),""))</f>
        <v/>
      </c>
      <c r="Y510" s="12" t="str">
        <f aca="false">IF(OR($B510="",F510="",G510=""),"",IFERROR(IF(OR(INDEX(Matches!$I$2:$I$201,MATCH($A510&amp;"-2",Matches!$J$2:$J$201,0))="Void",INDEX(Matches!$G$2:$G$201,MATCH($A510&amp;"-2",Matches!$J$2:$J$201,0))="",INDEX(Matches!$H$2:$H$201,MATCH($A510&amp;"-2",Matches!$J$2:$J$201,0))=""),"",IF(AND($C510&lt;&gt;"",INDEX(Matches!$F$2:$F$201,MATCH($A510&amp;"-2",Matches!$J$2:$J$201,0))&lt;&gt;"",$C510&gt;=INDEX(Matches!$F$2:$F$201,MATCH($A510&amp;"-2",Matches!$J$2:$J$201,0))),"",IF(AND(F510=INDEX(Matches!$G$2:$G$201,MATCH($A510&amp;"-2",Matches!$J$2:$J$201,0)),G510=INDEX(Matches!$H$2:$H$201,MATCH($A510&amp;"-2",Matches!$J$2:$J$201,0))),5,IF(SIGN(F510-G510)&lt;&gt;SIGN(INDEX(Matches!$G$2:$G$201,MATCH($A510&amp;"-2",Matches!$J$2:$J$201,0))-INDEX(Matches!$H$2:$H$201,MATCH($A510&amp;"-2",Matches!$J$2:$J$201,0))),0,IF(F510-G510=INDEX(Matches!$G$2:$G$201,MATCH($A510&amp;"-2",Matches!$J$2:$J$201,0))-INDEX(Matches!$H$2:$H$201,MATCH($A510&amp;"-2",Matches!$J$2:$J$201,0)),3,2))))),""))</f>
        <v/>
      </c>
      <c r="Z510" s="12" t="str">
        <f aca="false">IF(OR($B510="",H510="",I510=""),"",IFERROR(IF(OR(INDEX(Matches!$I$2:$I$201,MATCH($A510&amp;"-3",Matches!$J$2:$J$201,0))="Void",INDEX(Matches!$G$2:$G$201,MATCH($A510&amp;"-3",Matches!$J$2:$J$201,0))="",INDEX(Matches!$H$2:$H$201,MATCH($A510&amp;"-3",Matches!$J$2:$J$201,0))=""),"",IF(AND($C510&lt;&gt;"",INDEX(Matches!$F$2:$F$201,MATCH($A510&amp;"-3",Matches!$J$2:$J$201,0))&lt;&gt;"",$C510&gt;=INDEX(Matches!$F$2:$F$201,MATCH($A510&amp;"-3",Matches!$J$2:$J$201,0))),"",IF(AND(H510=INDEX(Matches!$G$2:$G$201,MATCH($A510&amp;"-3",Matches!$J$2:$J$201,0)),I510=INDEX(Matches!$H$2:$H$201,MATCH($A510&amp;"-3",Matches!$J$2:$J$201,0))),5,IF(SIGN(H510-I510)&lt;&gt;SIGN(INDEX(Matches!$G$2:$G$201,MATCH($A510&amp;"-3",Matches!$J$2:$J$201,0))-INDEX(Matches!$H$2:$H$201,MATCH($A510&amp;"-3",Matches!$J$2:$J$201,0))),0,IF(H510-I510=INDEX(Matches!$G$2:$G$201,MATCH($A510&amp;"-3",Matches!$J$2:$J$201,0))-INDEX(Matches!$H$2:$H$201,MATCH($A510&amp;"-3",Matches!$J$2:$J$201,0)),3,2))))),""))</f>
        <v/>
      </c>
      <c r="AA510" s="12" t="str">
        <f aca="false">IF(OR($B510="",J510="",K510=""),"",IFERROR(IF(OR(INDEX(Matches!$I$2:$I$201,MATCH($A510&amp;"-4",Matches!$J$2:$J$201,0))="Void",INDEX(Matches!$G$2:$G$201,MATCH($A510&amp;"-4",Matches!$J$2:$J$201,0))="",INDEX(Matches!$H$2:$H$201,MATCH($A510&amp;"-4",Matches!$J$2:$J$201,0))=""),"",IF(AND($C510&lt;&gt;"",INDEX(Matches!$F$2:$F$201,MATCH($A510&amp;"-4",Matches!$J$2:$J$201,0))&lt;&gt;"",$C510&gt;=INDEX(Matches!$F$2:$F$201,MATCH($A510&amp;"-4",Matches!$J$2:$J$201,0))),"",IF(AND(J510=INDEX(Matches!$G$2:$G$201,MATCH($A510&amp;"-4",Matches!$J$2:$J$201,0)),K510=INDEX(Matches!$H$2:$H$201,MATCH($A510&amp;"-4",Matches!$J$2:$J$201,0))),5,IF(SIGN(J510-K510)&lt;&gt;SIGN(INDEX(Matches!$G$2:$G$201,MATCH($A510&amp;"-4",Matches!$J$2:$J$201,0))-INDEX(Matches!$H$2:$H$201,MATCH($A510&amp;"-4",Matches!$J$2:$J$201,0))),0,IF(J510-K510=INDEX(Matches!$G$2:$G$201,MATCH($A510&amp;"-4",Matches!$J$2:$J$201,0))-INDEX(Matches!$H$2:$H$201,MATCH($A510&amp;"-4",Matches!$J$2:$J$201,0)),3,2))))),""))</f>
        <v/>
      </c>
      <c r="AB510" s="12" t="str">
        <f aca="false">IF(OR($B510="",L510="",M510=""),"",IFERROR(IF(OR(INDEX(Matches!$I$2:$I$201,MATCH($A510&amp;"-5",Matches!$J$2:$J$201,0))="Void",INDEX(Matches!$G$2:$G$201,MATCH($A510&amp;"-5",Matches!$J$2:$J$201,0))="",INDEX(Matches!$H$2:$H$201,MATCH($A510&amp;"-5",Matches!$J$2:$J$201,0))=""),"",IF(AND($C510&lt;&gt;"",INDEX(Matches!$F$2:$F$201,MATCH($A510&amp;"-5",Matches!$J$2:$J$201,0))&lt;&gt;"",$C510&gt;=INDEX(Matches!$F$2:$F$201,MATCH($A510&amp;"-5",Matches!$J$2:$J$201,0))),"",IF(AND(L510=INDEX(Matches!$G$2:$G$201,MATCH($A510&amp;"-5",Matches!$J$2:$J$201,0)),M510=INDEX(Matches!$H$2:$H$201,MATCH($A510&amp;"-5",Matches!$J$2:$J$201,0))),5,IF(SIGN(L510-M510)&lt;&gt;SIGN(INDEX(Matches!$G$2:$G$201,MATCH($A510&amp;"-5",Matches!$J$2:$J$201,0))-INDEX(Matches!$H$2:$H$201,MATCH($A510&amp;"-5",Matches!$J$2:$J$201,0))),0,IF(L510-M510=INDEX(Matches!$G$2:$G$201,MATCH($A510&amp;"-5",Matches!$J$2:$J$201,0))-INDEX(Matches!$H$2:$H$201,MATCH($A510&amp;"-5",Matches!$J$2:$J$201,0)),3,2))))),""))</f>
        <v/>
      </c>
      <c r="AC510" s="12" t="str">
        <f aca="false">IF(OR($B510="",N510="",O510=""),"",IFERROR(IF(OR(INDEX(Matches!$I$2:$I$201,MATCH($A510&amp;"-6",Matches!$J$2:$J$201,0))="Void",INDEX(Matches!$G$2:$G$201,MATCH($A510&amp;"-6",Matches!$J$2:$J$201,0))="",INDEX(Matches!$H$2:$H$201,MATCH($A510&amp;"-6",Matches!$J$2:$J$201,0))=""),"",IF(AND($C510&lt;&gt;"",INDEX(Matches!$F$2:$F$201,MATCH($A510&amp;"-6",Matches!$J$2:$J$201,0))&lt;&gt;"",$C510&gt;=INDEX(Matches!$F$2:$F$201,MATCH($A510&amp;"-6",Matches!$J$2:$J$201,0))),"",IF(AND(N510=INDEX(Matches!$G$2:$G$201,MATCH($A510&amp;"-6",Matches!$J$2:$J$201,0)),O510=INDEX(Matches!$H$2:$H$201,MATCH($A510&amp;"-6",Matches!$J$2:$J$201,0))),5,IF(SIGN(N510-O510)&lt;&gt;SIGN(INDEX(Matches!$G$2:$G$201,MATCH($A510&amp;"-6",Matches!$J$2:$J$201,0))-INDEX(Matches!$H$2:$H$201,MATCH($A510&amp;"-6",Matches!$J$2:$J$201,0))),0,IF(N510-O510=INDEX(Matches!$G$2:$G$201,MATCH($A510&amp;"-6",Matches!$J$2:$J$201,0))-INDEX(Matches!$H$2:$H$201,MATCH($A510&amp;"-6",Matches!$J$2:$J$201,0)),3,2))))),""))</f>
        <v/>
      </c>
      <c r="AD510" s="12" t="str">
        <f aca="false">IF(OR($B510="",P510="",Q510=""),"",IFERROR(IF(OR(INDEX(Matches!$I$2:$I$201,MATCH($A510&amp;"-7",Matches!$J$2:$J$201,0))="Void",INDEX(Matches!$G$2:$G$201,MATCH($A510&amp;"-7",Matches!$J$2:$J$201,0))="",INDEX(Matches!$H$2:$H$201,MATCH($A510&amp;"-7",Matches!$J$2:$J$201,0))=""),"",IF(AND($C510&lt;&gt;"",INDEX(Matches!$F$2:$F$201,MATCH($A510&amp;"-7",Matches!$J$2:$J$201,0))&lt;&gt;"",$C510&gt;=INDEX(Matches!$F$2:$F$201,MATCH($A510&amp;"-7",Matches!$J$2:$J$201,0))),"",IF(AND(P510=INDEX(Matches!$G$2:$G$201,MATCH($A510&amp;"-7",Matches!$J$2:$J$201,0)),Q510=INDEX(Matches!$H$2:$H$201,MATCH($A510&amp;"-7",Matches!$J$2:$J$201,0))),5,IF(SIGN(P510-Q510)&lt;&gt;SIGN(INDEX(Matches!$G$2:$G$201,MATCH($A510&amp;"-7",Matches!$J$2:$J$201,0))-INDEX(Matches!$H$2:$H$201,MATCH($A510&amp;"-7",Matches!$J$2:$J$201,0))),0,IF(P510-Q510=INDEX(Matches!$G$2:$G$201,MATCH($A510&amp;"-7",Matches!$J$2:$J$201,0))-INDEX(Matches!$H$2:$H$201,MATCH($A510&amp;"-7",Matches!$J$2:$J$201,0)),3,2))))),""))</f>
        <v/>
      </c>
      <c r="AE510" s="12" t="str">
        <f aca="false">IF(OR($B510="",R510="",S510=""),"",IFERROR(IF(OR(INDEX(Matches!$I$2:$I$201,MATCH($A510&amp;"-8",Matches!$J$2:$J$201,0))="Void",INDEX(Matches!$G$2:$G$201,MATCH($A510&amp;"-8",Matches!$J$2:$J$201,0))="",INDEX(Matches!$H$2:$H$201,MATCH($A510&amp;"-8",Matches!$J$2:$J$201,0))=""),"",IF(AND($C510&lt;&gt;"",INDEX(Matches!$F$2:$F$201,MATCH($A510&amp;"-8",Matches!$J$2:$J$201,0))&lt;&gt;"",$C510&gt;=INDEX(Matches!$F$2:$F$201,MATCH($A510&amp;"-8",Matches!$J$2:$J$201,0))),"",IF(AND(R510=INDEX(Matches!$G$2:$G$201,MATCH($A510&amp;"-8",Matches!$J$2:$J$201,0)),S510=INDEX(Matches!$H$2:$H$201,MATCH($A510&amp;"-8",Matches!$J$2:$J$201,0))),5,IF(SIGN(R510-S510)&lt;&gt;SIGN(INDEX(Matches!$G$2:$G$201,MATCH($A510&amp;"-8",Matches!$J$2:$J$201,0))-INDEX(Matches!$H$2:$H$201,MATCH($A510&amp;"-8",Matches!$J$2:$J$201,0))),0,IF(R510-S510=INDEX(Matches!$G$2:$G$201,MATCH($A510&amp;"-8",Matches!$J$2:$J$201,0))-INDEX(Matches!$H$2:$H$201,MATCH($A510&amp;"-8",Matches!$J$2:$J$201,0)),3,2))))),""))</f>
        <v/>
      </c>
      <c r="AF510" s="12" t="str">
        <f aca="false">IF(OR($B510="",T510="",U510=""),"",IFERROR(IF(OR(INDEX(Matches!$I$2:$I$201,MATCH($A510&amp;"-9",Matches!$J$2:$J$201,0))="Void",INDEX(Matches!$G$2:$G$201,MATCH($A510&amp;"-9",Matches!$J$2:$J$201,0))="",INDEX(Matches!$H$2:$H$201,MATCH($A510&amp;"-9",Matches!$J$2:$J$201,0))=""),"",IF(AND($C510&lt;&gt;"",INDEX(Matches!$F$2:$F$201,MATCH($A510&amp;"-9",Matches!$J$2:$J$201,0))&lt;&gt;"",$C510&gt;=INDEX(Matches!$F$2:$F$201,MATCH($A510&amp;"-9",Matches!$J$2:$J$201,0))),"",IF(AND(T510=INDEX(Matches!$G$2:$G$201,MATCH($A510&amp;"-9",Matches!$J$2:$J$201,0)),U510=INDEX(Matches!$H$2:$H$201,MATCH($A510&amp;"-9",Matches!$J$2:$J$201,0))),5,IF(SIGN(T510-U510)&lt;&gt;SIGN(INDEX(Matches!$G$2:$G$201,MATCH($A510&amp;"-9",Matches!$J$2:$J$201,0))-INDEX(Matches!$H$2:$H$201,MATCH($A510&amp;"-9",Matches!$J$2:$J$201,0))),0,IF(T510-U510=INDEX(Matches!$G$2:$G$201,MATCH($A510&amp;"-9",Matches!$J$2:$J$201,0))-INDEX(Matches!$H$2:$H$201,MATCH($A510&amp;"-9",Matches!$J$2:$J$201,0)),3,2))))),""))</f>
        <v/>
      </c>
      <c r="AG510" s="12" t="str">
        <f aca="false">IF(OR($B510="",V510="",W510=""),"",IFERROR(IF(OR(INDEX(Matches!$I$2:$I$201,MATCH($A510&amp;"-10",Matches!$J$2:$J$201,0))="Void",INDEX(Matches!$G$2:$G$201,MATCH($A510&amp;"-10",Matches!$J$2:$J$201,0))="",INDEX(Matches!$H$2:$H$201,MATCH($A510&amp;"-10",Matches!$J$2:$J$201,0))=""),"",IF(AND($C510&lt;&gt;"",INDEX(Matches!$F$2:$F$201,MATCH($A510&amp;"-10",Matches!$J$2:$J$201,0))&lt;&gt;"",$C510&gt;=INDEX(Matches!$F$2:$F$201,MATCH($A510&amp;"-10",Matches!$J$2:$J$201,0))),"",IF(AND(V510=INDEX(Matches!$G$2:$G$201,MATCH($A510&amp;"-10",Matches!$J$2:$J$201,0)),W510=INDEX(Matches!$H$2:$H$201,MATCH($A510&amp;"-10",Matches!$J$2:$J$201,0))),5,IF(SIGN(V510-W510)&lt;&gt;SIGN(INDEX(Matches!$G$2:$G$201,MATCH($A510&amp;"-10",Matches!$J$2:$J$201,0))-INDEX(Matches!$H$2:$H$201,MATCH($A510&amp;"-10",Matches!$J$2:$J$201,0))),0,IF(V510-W510=INDEX(Matches!$G$2:$G$201,MATCH($A510&amp;"-10",Matches!$J$2:$J$201,0))-INDEX(Matches!$H$2:$H$201,MATCH($A510&amp;"-10",Matches!$J$2:$J$201,0)),3,2))))),""))</f>
        <v/>
      </c>
      <c r="AH510" s="13" t="str">
        <f aca="false">IF($B510="","",SUM(X510:AG510))</f>
        <v/>
      </c>
      <c r="AI510" s="12" t="str">
        <f aca="false">IF($B510="","",COUNTIF(X510:AG510,5))</f>
        <v/>
      </c>
      <c r="AJ510" s="12" t="str">
        <f aca="false">IF($B510="","",COUNTIF(X510:AG510,"&gt;=2"))</f>
        <v/>
      </c>
      <c r="AK510" s="12" t="str">
        <f aca="false">IF($B510="","",COUNT(X510:AG510))</f>
        <v/>
      </c>
    </row>
    <row r="511" customFormat="false" ht="15" hidden="false" customHeight="false" outlineLevel="0" collapsed="false">
      <c r="A511" s="7"/>
      <c r="B511" s="7"/>
      <c r="C511" s="11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12" t="str">
        <f aca="false">IF(OR($B511="",D511="",E511=""),"",IFERROR(IF(OR(INDEX(Matches!$I$2:$I$201,MATCH($A511&amp;"-1",Matches!$J$2:$J$201,0))="Void",INDEX(Matches!$G$2:$G$201,MATCH($A511&amp;"-1",Matches!$J$2:$J$201,0))="",INDEX(Matches!$H$2:$H$201,MATCH($A511&amp;"-1",Matches!$J$2:$J$201,0))=""),"",IF(AND($C511&lt;&gt;"",INDEX(Matches!$F$2:$F$201,MATCH($A511&amp;"-1",Matches!$J$2:$J$201,0))&lt;&gt;"",$C511&gt;=INDEX(Matches!$F$2:$F$201,MATCH($A511&amp;"-1",Matches!$J$2:$J$201,0))),"",IF(AND(D511=INDEX(Matches!$G$2:$G$201,MATCH($A511&amp;"-1",Matches!$J$2:$J$201,0)),E511=INDEX(Matches!$H$2:$H$201,MATCH($A511&amp;"-1",Matches!$J$2:$J$201,0))),5,IF(SIGN(D511-E511)&lt;&gt;SIGN(INDEX(Matches!$G$2:$G$201,MATCH($A511&amp;"-1",Matches!$J$2:$J$201,0))-INDEX(Matches!$H$2:$H$201,MATCH($A511&amp;"-1",Matches!$J$2:$J$201,0))),0,IF(D511-E511=INDEX(Matches!$G$2:$G$201,MATCH($A511&amp;"-1",Matches!$J$2:$J$201,0))-INDEX(Matches!$H$2:$H$201,MATCH($A511&amp;"-1",Matches!$J$2:$J$201,0)),3,2))))),""))</f>
        <v/>
      </c>
      <c r="Y511" s="12" t="str">
        <f aca="false">IF(OR($B511="",F511="",G511=""),"",IFERROR(IF(OR(INDEX(Matches!$I$2:$I$201,MATCH($A511&amp;"-2",Matches!$J$2:$J$201,0))="Void",INDEX(Matches!$G$2:$G$201,MATCH($A511&amp;"-2",Matches!$J$2:$J$201,0))="",INDEX(Matches!$H$2:$H$201,MATCH($A511&amp;"-2",Matches!$J$2:$J$201,0))=""),"",IF(AND($C511&lt;&gt;"",INDEX(Matches!$F$2:$F$201,MATCH($A511&amp;"-2",Matches!$J$2:$J$201,0))&lt;&gt;"",$C511&gt;=INDEX(Matches!$F$2:$F$201,MATCH($A511&amp;"-2",Matches!$J$2:$J$201,0))),"",IF(AND(F511=INDEX(Matches!$G$2:$G$201,MATCH($A511&amp;"-2",Matches!$J$2:$J$201,0)),G511=INDEX(Matches!$H$2:$H$201,MATCH($A511&amp;"-2",Matches!$J$2:$J$201,0))),5,IF(SIGN(F511-G511)&lt;&gt;SIGN(INDEX(Matches!$G$2:$G$201,MATCH($A511&amp;"-2",Matches!$J$2:$J$201,0))-INDEX(Matches!$H$2:$H$201,MATCH($A511&amp;"-2",Matches!$J$2:$J$201,0))),0,IF(F511-G511=INDEX(Matches!$G$2:$G$201,MATCH($A511&amp;"-2",Matches!$J$2:$J$201,0))-INDEX(Matches!$H$2:$H$201,MATCH($A511&amp;"-2",Matches!$J$2:$J$201,0)),3,2))))),""))</f>
        <v/>
      </c>
      <c r="Z511" s="12" t="str">
        <f aca="false">IF(OR($B511="",H511="",I511=""),"",IFERROR(IF(OR(INDEX(Matches!$I$2:$I$201,MATCH($A511&amp;"-3",Matches!$J$2:$J$201,0))="Void",INDEX(Matches!$G$2:$G$201,MATCH($A511&amp;"-3",Matches!$J$2:$J$201,0))="",INDEX(Matches!$H$2:$H$201,MATCH($A511&amp;"-3",Matches!$J$2:$J$201,0))=""),"",IF(AND($C511&lt;&gt;"",INDEX(Matches!$F$2:$F$201,MATCH($A511&amp;"-3",Matches!$J$2:$J$201,0))&lt;&gt;"",$C511&gt;=INDEX(Matches!$F$2:$F$201,MATCH($A511&amp;"-3",Matches!$J$2:$J$201,0))),"",IF(AND(H511=INDEX(Matches!$G$2:$G$201,MATCH($A511&amp;"-3",Matches!$J$2:$J$201,0)),I511=INDEX(Matches!$H$2:$H$201,MATCH($A511&amp;"-3",Matches!$J$2:$J$201,0))),5,IF(SIGN(H511-I511)&lt;&gt;SIGN(INDEX(Matches!$G$2:$G$201,MATCH($A511&amp;"-3",Matches!$J$2:$J$201,0))-INDEX(Matches!$H$2:$H$201,MATCH($A511&amp;"-3",Matches!$J$2:$J$201,0))),0,IF(H511-I511=INDEX(Matches!$G$2:$G$201,MATCH($A511&amp;"-3",Matches!$J$2:$J$201,0))-INDEX(Matches!$H$2:$H$201,MATCH($A511&amp;"-3",Matches!$J$2:$J$201,0)),3,2))))),""))</f>
        <v/>
      </c>
      <c r="AA511" s="12" t="str">
        <f aca="false">IF(OR($B511="",J511="",K511=""),"",IFERROR(IF(OR(INDEX(Matches!$I$2:$I$201,MATCH($A511&amp;"-4",Matches!$J$2:$J$201,0))="Void",INDEX(Matches!$G$2:$G$201,MATCH($A511&amp;"-4",Matches!$J$2:$J$201,0))="",INDEX(Matches!$H$2:$H$201,MATCH($A511&amp;"-4",Matches!$J$2:$J$201,0))=""),"",IF(AND($C511&lt;&gt;"",INDEX(Matches!$F$2:$F$201,MATCH($A511&amp;"-4",Matches!$J$2:$J$201,0))&lt;&gt;"",$C511&gt;=INDEX(Matches!$F$2:$F$201,MATCH($A511&amp;"-4",Matches!$J$2:$J$201,0))),"",IF(AND(J511=INDEX(Matches!$G$2:$G$201,MATCH($A511&amp;"-4",Matches!$J$2:$J$201,0)),K511=INDEX(Matches!$H$2:$H$201,MATCH($A511&amp;"-4",Matches!$J$2:$J$201,0))),5,IF(SIGN(J511-K511)&lt;&gt;SIGN(INDEX(Matches!$G$2:$G$201,MATCH($A511&amp;"-4",Matches!$J$2:$J$201,0))-INDEX(Matches!$H$2:$H$201,MATCH($A511&amp;"-4",Matches!$J$2:$J$201,0))),0,IF(J511-K511=INDEX(Matches!$G$2:$G$201,MATCH($A511&amp;"-4",Matches!$J$2:$J$201,0))-INDEX(Matches!$H$2:$H$201,MATCH($A511&amp;"-4",Matches!$J$2:$J$201,0)),3,2))))),""))</f>
        <v/>
      </c>
      <c r="AB511" s="12" t="str">
        <f aca="false">IF(OR($B511="",L511="",M511=""),"",IFERROR(IF(OR(INDEX(Matches!$I$2:$I$201,MATCH($A511&amp;"-5",Matches!$J$2:$J$201,0))="Void",INDEX(Matches!$G$2:$G$201,MATCH($A511&amp;"-5",Matches!$J$2:$J$201,0))="",INDEX(Matches!$H$2:$H$201,MATCH($A511&amp;"-5",Matches!$J$2:$J$201,0))=""),"",IF(AND($C511&lt;&gt;"",INDEX(Matches!$F$2:$F$201,MATCH($A511&amp;"-5",Matches!$J$2:$J$201,0))&lt;&gt;"",$C511&gt;=INDEX(Matches!$F$2:$F$201,MATCH($A511&amp;"-5",Matches!$J$2:$J$201,0))),"",IF(AND(L511=INDEX(Matches!$G$2:$G$201,MATCH($A511&amp;"-5",Matches!$J$2:$J$201,0)),M511=INDEX(Matches!$H$2:$H$201,MATCH($A511&amp;"-5",Matches!$J$2:$J$201,0))),5,IF(SIGN(L511-M511)&lt;&gt;SIGN(INDEX(Matches!$G$2:$G$201,MATCH($A511&amp;"-5",Matches!$J$2:$J$201,0))-INDEX(Matches!$H$2:$H$201,MATCH($A511&amp;"-5",Matches!$J$2:$J$201,0))),0,IF(L511-M511=INDEX(Matches!$G$2:$G$201,MATCH($A511&amp;"-5",Matches!$J$2:$J$201,0))-INDEX(Matches!$H$2:$H$201,MATCH($A511&amp;"-5",Matches!$J$2:$J$201,0)),3,2))))),""))</f>
        <v/>
      </c>
      <c r="AC511" s="12" t="str">
        <f aca="false">IF(OR($B511="",N511="",O511=""),"",IFERROR(IF(OR(INDEX(Matches!$I$2:$I$201,MATCH($A511&amp;"-6",Matches!$J$2:$J$201,0))="Void",INDEX(Matches!$G$2:$G$201,MATCH($A511&amp;"-6",Matches!$J$2:$J$201,0))="",INDEX(Matches!$H$2:$H$201,MATCH($A511&amp;"-6",Matches!$J$2:$J$201,0))=""),"",IF(AND($C511&lt;&gt;"",INDEX(Matches!$F$2:$F$201,MATCH($A511&amp;"-6",Matches!$J$2:$J$201,0))&lt;&gt;"",$C511&gt;=INDEX(Matches!$F$2:$F$201,MATCH($A511&amp;"-6",Matches!$J$2:$J$201,0))),"",IF(AND(N511=INDEX(Matches!$G$2:$G$201,MATCH($A511&amp;"-6",Matches!$J$2:$J$201,0)),O511=INDEX(Matches!$H$2:$H$201,MATCH($A511&amp;"-6",Matches!$J$2:$J$201,0))),5,IF(SIGN(N511-O511)&lt;&gt;SIGN(INDEX(Matches!$G$2:$G$201,MATCH($A511&amp;"-6",Matches!$J$2:$J$201,0))-INDEX(Matches!$H$2:$H$201,MATCH($A511&amp;"-6",Matches!$J$2:$J$201,0))),0,IF(N511-O511=INDEX(Matches!$G$2:$G$201,MATCH($A511&amp;"-6",Matches!$J$2:$J$201,0))-INDEX(Matches!$H$2:$H$201,MATCH($A511&amp;"-6",Matches!$J$2:$J$201,0)),3,2))))),""))</f>
        <v/>
      </c>
      <c r="AD511" s="12" t="str">
        <f aca="false">IF(OR($B511="",P511="",Q511=""),"",IFERROR(IF(OR(INDEX(Matches!$I$2:$I$201,MATCH($A511&amp;"-7",Matches!$J$2:$J$201,0))="Void",INDEX(Matches!$G$2:$G$201,MATCH($A511&amp;"-7",Matches!$J$2:$J$201,0))="",INDEX(Matches!$H$2:$H$201,MATCH($A511&amp;"-7",Matches!$J$2:$J$201,0))=""),"",IF(AND($C511&lt;&gt;"",INDEX(Matches!$F$2:$F$201,MATCH($A511&amp;"-7",Matches!$J$2:$J$201,0))&lt;&gt;"",$C511&gt;=INDEX(Matches!$F$2:$F$201,MATCH($A511&amp;"-7",Matches!$J$2:$J$201,0))),"",IF(AND(P511=INDEX(Matches!$G$2:$G$201,MATCH($A511&amp;"-7",Matches!$J$2:$J$201,0)),Q511=INDEX(Matches!$H$2:$H$201,MATCH($A511&amp;"-7",Matches!$J$2:$J$201,0))),5,IF(SIGN(P511-Q511)&lt;&gt;SIGN(INDEX(Matches!$G$2:$G$201,MATCH($A511&amp;"-7",Matches!$J$2:$J$201,0))-INDEX(Matches!$H$2:$H$201,MATCH($A511&amp;"-7",Matches!$J$2:$J$201,0))),0,IF(P511-Q511=INDEX(Matches!$G$2:$G$201,MATCH($A511&amp;"-7",Matches!$J$2:$J$201,0))-INDEX(Matches!$H$2:$H$201,MATCH($A511&amp;"-7",Matches!$J$2:$J$201,0)),3,2))))),""))</f>
        <v/>
      </c>
      <c r="AE511" s="12" t="str">
        <f aca="false">IF(OR($B511="",R511="",S511=""),"",IFERROR(IF(OR(INDEX(Matches!$I$2:$I$201,MATCH($A511&amp;"-8",Matches!$J$2:$J$201,0))="Void",INDEX(Matches!$G$2:$G$201,MATCH($A511&amp;"-8",Matches!$J$2:$J$201,0))="",INDEX(Matches!$H$2:$H$201,MATCH($A511&amp;"-8",Matches!$J$2:$J$201,0))=""),"",IF(AND($C511&lt;&gt;"",INDEX(Matches!$F$2:$F$201,MATCH($A511&amp;"-8",Matches!$J$2:$J$201,0))&lt;&gt;"",$C511&gt;=INDEX(Matches!$F$2:$F$201,MATCH($A511&amp;"-8",Matches!$J$2:$J$201,0))),"",IF(AND(R511=INDEX(Matches!$G$2:$G$201,MATCH($A511&amp;"-8",Matches!$J$2:$J$201,0)),S511=INDEX(Matches!$H$2:$H$201,MATCH($A511&amp;"-8",Matches!$J$2:$J$201,0))),5,IF(SIGN(R511-S511)&lt;&gt;SIGN(INDEX(Matches!$G$2:$G$201,MATCH($A511&amp;"-8",Matches!$J$2:$J$201,0))-INDEX(Matches!$H$2:$H$201,MATCH($A511&amp;"-8",Matches!$J$2:$J$201,0))),0,IF(R511-S511=INDEX(Matches!$G$2:$G$201,MATCH($A511&amp;"-8",Matches!$J$2:$J$201,0))-INDEX(Matches!$H$2:$H$201,MATCH($A511&amp;"-8",Matches!$J$2:$J$201,0)),3,2))))),""))</f>
        <v/>
      </c>
      <c r="AF511" s="12" t="str">
        <f aca="false">IF(OR($B511="",T511="",U511=""),"",IFERROR(IF(OR(INDEX(Matches!$I$2:$I$201,MATCH($A511&amp;"-9",Matches!$J$2:$J$201,0))="Void",INDEX(Matches!$G$2:$G$201,MATCH($A511&amp;"-9",Matches!$J$2:$J$201,0))="",INDEX(Matches!$H$2:$H$201,MATCH($A511&amp;"-9",Matches!$J$2:$J$201,0))=""),"",IF(AND($C511&lt;&gt;"",INDEX(Matches!$F$2:$F$201,MATCH($A511&amp;"-9",Matches!$J$2:$J$201,0))&lt;&gt;"",$C511&gt;=INDEX(Matches!$F$2:$F$201,MATCH($A511&amp;"-9",Matches!$J$2:$J$201,0))),"",IF(AND(T511=INDEX(Matches!$G$2:$G$201,MATCH($A511&amp;"-9",Matches!$J$2:$J$201,0)),U511=INDEX(Matches!$H$2:$H$201,MATCH($A511&amp;"-9",Matches!$J$2:$J$201,0))),5,IF(SIGN(T511-U511)&lt;&gt;SIGN(INDEX(Matches!$G$2:$G$201,MATCH($A511&amp;"-9",Matches!$J$2:$J$201,0))-INDEX(Matches!$H$2:$H$201,MATCH($A511&amp;"-9",Matches!$J$2:$J$201,0))),0,IF(T511-U511=INDEX(Matches!$G$2:$G$201,MATCH($A511&amp;"-9",Matches!$J$2:$J$201,0))-INDEX(Matches!$H$2:$H$201,MATCH($A511&amp;"-9",Matches!$J$2:$J$201,0)),3,2))))),""))</f>
        <v/>
      </c>
      <c r="AG511" s="12" t="str">
        <f aca="false">IF(OR($B511="",V511="",W511=""),"",IFERROR(IF(OR(INDEX(Matches!$I$2:$I$201,MATCH($A511&amp;"-10",Matches!$J$2:$J$201,0))="Void",INDEX(Matches!$G$2:$G$201,MATCH($A511&amp;"-10",Matches!$J$2:$J$201,0))="",INDEX(Matches!$H$2:$H$201,MATCH($A511&amp;"-10",Matches!$J$2:$J$201,0))=""),"",IF(AND($C511&lt;&gt;"",INDEX(Matches!$F$2:$F$201,MATCH($A511&amp;"-10",Matches!$J$2:$J$201,0))&lt;&gt;"",$C511&gt;=INDEX(Matches!$F$2:$F$201,MATCH($A511&amp;"-10",Matches!$J$2:$J$201,0))),"",IF(AND(V511=INDEX(Matches!$G$2:$G$201,MATCH($A511&amp;"-10",Matches!$J$2:$J$201,0)),W511=INDEX(Matches!$H$2:$H$201,MATCH($A511&amp;"-10",Matches!$J$2:$J$201,0))),5,IF(SIGN(V511-W511)&lt;&gt;SIGN(INDEX(Matches!$G$2:$G$201,MATCH($A511&amp;"-10",Matches!$J$2:$J$201,0))-INDEX(Matches!$H$2:$H$201,MATCH($A511&amp;"-10",Matches!$J$2:$J$201,0))),0,IF(V511-W511=INDEX(Matches!$G$2:$G$201,MATCH($A511&amp;"-10",Matches!$J$2:$J$201,0))-INDEX(Matches!$H$2:$H$201,MATCH($A511&amp;"-10",Matches!$J$2:$J$201,0)),3,2))))),""))</f>
        <v/>
      </c>
      <c r="AH511" s="13" t="str">
        <f aca="false">IF($B511="","",SUM(X511:AG511))</f>
        <v/>
      </c>
      <c r="AI511" s="12" t="str">
        <f aca="false">IF($B511="","",COUNTIF(X511:AG511,5))</f>
        <v/>
      </c>
      <c r="AJ511" s="12" t="str">
        <f aca="false">IF($B511="","",COUNTIF(X511:AG511,"&gt;=2"))</f>
        <v/>
      </c>
      <c r="AK511" s="12" t="str">
        <f aca="false">IF($B511="","",COUNT(X511:AG511))</f>
        <v/>
      </c>
    </row>
    <row r="512" customFormat="false" ht="15" hidden="false" customHeight="false" outlineLevel="0" collapsed="false">
      <c r="A512" s="7"/>
      <c r="B512" s="7"/>
      <c r="C512" s="11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12" t="str">
        <f aca="false">IF(OR($B512="",D512="",E512=""),"",IFERROR(IF(OR(INDEX(Matches!$I$2:$I$201,MATCH($A512&amp;"-1",Matches!$J$2:$J$201,0))="Void",INDEX(Matches!$G$2:$G$201,MATCH($A512&amp;"-1",Matches!$J$2:$J$201,0))="",INDEX(Matches!$H$2:$H$201,MATCH($A512&amp;"-1",Matches!$J$2:$J$201,0))=""),"",IF(AND($C512&lt;&gt;"",INDEX(Matches!$F$2:$F$201,MATCH($A512&amp;"-1",Matches!$J$2:$J$201,0))&lt;&gt;"",$C512&gt;=INDEX(Matches!$F$2:$F$201,MATCH($A512&amp;"-1",Matches!$J$2:$J$201,0))),"",IF(AND(D512=INDEX(Matches!$G$2:$G$201,MATCH($A512&amp;"-1",Matches!$J$2:$J$201,0)),E512=INDEX(Matches!$H$2:$H$201,MATCH($A512&amp;"-1",Matches!$J$2:$J$201,0))),5,IF(SIGN(D512-E512)&lt;&gt;SIGN(INDEX(Matches!$G$2:$G$201,MATCH($A512&amp;"-1",Matches!$J$2:$J$201,0))-INDEX(Matches!$H$2:$H$201,MATCH($A512&amp;"-1",Matches!$J$2:$J$201,0))),0,IF(D512-E512=INDEX(Matches!$G$2:$G$201,MATCH($A512&amp;"-1",Matches!$J$2:$J$201,0))-INDEX(Matches!$H$2:$H$201,MATCH($A512&amp;"-1",Matches!$J$2:$J$201,0)),3,2))))),""))</f>
        <v/>
      </c>
      <c r="Y512" s="12" t="str">
        <f aca="false">IF(OR($B512="",F512="",G512=""),"",IFERROR(IF(OR(INDEX(Matches!$I$2:$I$201,MATCH($A512&amp;"-2",Matches!$J$2:$J$201,0))="Void",INDEX(Matches!$G$2:$G$201,MATCH($A512&amp;"-2",Matches!$J$2:$J$201,0))="",INDEX(Matches!$H$2:$H$201,MATCH($A512&amp;"-2",Matches!$J$2:$J$201,0))=""),"",IF(AND($C512&lt;&gt;"",INDEX(Matches!$F$2:$F$201,MATCH($A512&amp;"-2",Matches!$J$2:$J$201,0))&lt;&gt;"",$C512&gt;=INDEX(Matches!$F$2:$F$201,MATCH($A512&amp;"-2",Matches!$J$2:$J$201,0))),"",IF(AND(F512=INDEX(Matches!$G$2:$G$201,MATCH($A512&amp;"-2",Matches!$J$2:$J$201,0)),G512=INDEX(Matches!$H$2:$H$201,MATCH($A512&amp;"-2",Matches!$J$2:$J$201,0))),5,IF(SIGN(F512-G512)&lt;&gt;SIGN(INDEX(Matches!$G$2:$G$201,MATCH($A512&amp;"-2",Matches!$J$2:$J$201,0))-INDEX(Matches!$H$2:$H$201,MATCH($A512&amp;"-2",Matches!$J$2:$J$201,0))),0,IF(F512-G512=INDEX(Matches!$G$2:$G$201,MATCH($A512&amp;"-2",Matches!$J$2:$J$201,0))-INDEX(Matches!$H$2:$H$201,MATCH($A512&amp;"-2",Matches!$J$2:$J$201,0)),3,2))))),""))</f>
        <v/>
      </c>
      <c r="Z512" s="12" t="str">
        <f aca="false">IF(OR($B512="",H512="",I512=""),"",IFERROR(IF(OR(INDEX(Matches!$I$2:$I$201,MATCH($A512&amp;"-3",Matches!$J$2:$J$201,0))="Void",INDEX(Matches!$G$2:$G$201,MATCH($A512&amp;"-3",Matches!$J$2:$J$201,0))="",INDEX(Matches!$H$2:$H$201,MATCH($A512&amp;"-3",Matches!$J$2:$J$201,0))=""),"",IF(AND($C512&lt;&gt;"",INDEX(Matches!$F$2:$F$201,MATCH($A512&amp;"-3",Matches!$J$2:$J$201,0))&lt;&gt;"",$C512&gt;=INDEX(Matches!$F$2:$F$201,MATCH($A512&amp;"-3",Matches!$J$2:$J$201,0))),"",IF(AND(H512=INDEX(Matches!$G$2:$G$201,MATCH($A512&amp;"-3",Matches!$J$2:$J$201,0)),I512=INDEX(Matches!$H$2:$H$201,MATCH($A512&amp;"-3",Matches!$J$2:$J$201,0))),5,IF(SIGN(H512-I512)&lt;&gt;SIGN(INDEX(Matches!$G$2:$G$201,MATCH($A512&amp;"-3",Matches!$J$2:$J$201,0))-INDEX(Matches!$H$2:$H$201,MATCH($A512&amp;"-3",Matches!$J$2:$J$201,0))),0,IF(H512-I512=INDEX(Matches!$G$2:$G$201,MATCH($A512&amp;"-3",Matches!$J$2:$J$201,0))-INDEX(Matches!$H$2:$H$201,MATCH($A512&amp;"-3",Matches!$J$2:$J$201,0)),3,2))))),""))</f>
        <v/>
      </c>
      <c r="AA512" s="12" t="str">
        <f aca="false">IF(OR($B512="",J512="",K512=""),"",IFERROR(IF(OR(INDEX(Matches!$I$2:$I$201,MATCH($A512&amp;"-4",Matches!$J$2:$J$201,0))="Void",INDEX(Matches!$G$2:$G$201,MATCH($A512&amp;"-4",Matches!$J$2:$J$201,0))="",INDEX(Matches!$H$2:$H$201,MATCH($A512&amp;"-4",Matches!$J$2:$J$201,0))=""),"",IF(AND($C512&lt;&gt;"",INDEX(Matches!$F$2:$F$201,MATCH($A512&amp;"-4",Matches!$J$2:$J$201,0))&lt;&gt;"",$C512&gt;=INDEX(Matches!$F$2:$F$201,MATCH($A512&amp;"-4",Matches!$J$2:$J$201,0))),"",IF(AND(J512=INDEX(Matches!$G$2:$G$201,MATCH($A512&amp;"-4",Matches!$J$2:$J$201,0)),K512=INDEX(Matches!$H$2:$H$201,MATCH($A512&amp;"-4",Matches!$J$2:$J$201,0))),5,IF(SIGN(J512-K512)&lt;&gt;SIGN(INDEX(Matches!$G$2:$G$201,MATCH($A512&amp;"-4",Matches!$J$2:$J$201,0))-INDEX(Matches!$H$2:$H$201,MATCH($A512&amp;"-4",Matches!$J$2:$J$201,0))),0,IF(J512-K512=INDEX(Matches!$G$2:$G$201,MATCH($A512&amp;"-4",Matches!$J$2:$J$201,0))-INDEX(Matches!$H$2:$H$201,MATCH($A512&amp;"-4",Matches!$J$2:$J$201,0)),3,2))))),""))</f>
        <v/>
      </c>
      <c r="AB512" s="12" t="str">
        <f aca="false">IF(OR($B512="",L512="",M512=""),"",IFERROR(IF(OR(INDEX(Matches!$I$2:$I$201,MATCH($A512&amp;"-5",Matches!$J$2:$J$201,0))="Void",INDEX(Matches!$G$2:$G$201,MATCH($A512&amp;"-5",Matches!$J$2:$J$201,0))="",INDEX(Matches!$H$2:$H$201,MATCH($A512&amp;"-5",Matches!$J$2:$J$201,0))=""),"",IF(AND($C512&lt;&gt;"",INDEX(Matches!$F$2:$F$201,MATCH($A512&amp;"-5",Matches!$J$2:$J$201,0))&lt;&gt;"",$C512&gt;=INDEX(Matches!$F$2:$F$201,MATCH($A512&amp;"-5",Matches!$J$2:$J$201,0))),"",IF(AND(L512=INDEX(Matches!$G$2:$G$201,MATCH($A512&amp;"-5",Matches!$J$2:$J$201,0)),M512=INDEX(Matches!$H$2:$H$201,MATCH($A512&amp;"-5",Matches!$J$2:$J$201,0))),5,IF(SIGN(L512-M512)&lt;&gt;SIGN(INDEX(Matches!$G$2:$G$201,MATCH($A512&amp;"-5",Matches!$J$2:$J$201,0))-INDEX(Matches!$H$2:$H$201,MATCH($A512&amp;"-5",Matches!$J$2:$J$201,0))),0,IF(L512-M512=INDEX(Matches!$G$2:$G$201,MATCH($A512&amp;"-5",Matches!$J$2:$J$201,0))-INDEX(Matches!$H$2:$H$201,MATCH($A512&amp;"-5",Matches!$J$2:$J$201,0)),3,2))))),""))</f>
        <v/>
      </c>
      <c r="AC512" s="12" t="str">
        <f aca="false">IF(OR($B512="",N512="",O512=""),"",IFERROR(IF(OR(INDEX(Matches!$I$2:$I$201,MATCH($A512&amp;"-6",Matches!$J$2:$J$201,0))="Void",INDEX(Matches!$G$2:$G$201,MATCH($A512&amp;"-6",Matches!$J$2:$J$201,0))="",INDEX(Matches!$H$2:$H$201,MATCH($A512&amp;"-6",Matches!$J$2:$J$201,0))=""),"",IF(AND($C512&lt;&gt;"",INDEX(Matches!$F$2:$F$201,MATCH($A512&amp;"-6",Matches!$J$2:$J$201,0))&lt;&gt;"",$C512&gt;=INDEX(Matches!$F$2:$F$201,MATCH($A512&amp;"-6",Matches!$J$2:$J$201,0))),"",IF(AND(N512=INDEX(Matches!$G$2:$G$201,MATCH($A512&amp;"-6",Matches!$J$2:$J$201,0)),O512=INDEX(Matches!$H$2:$H$201,MATCH($A512&amp;"-6",Matches!$J$2:$J$201,0))),5,IF(SIGN(N512-O512)&lt;&gt;SIGN(INDEX(Matches!$G$2:$G$201,MATCH($A512&amp;"-6",Matches!$J$2:$J$201,0))-INDEX(Matches!$H$2:$H$201,MATCH($A512&amp;"-6",Matches!$J$2:$J$201,0))),0,IF(N512-O512=INDEX(Matches!$G$2:$G$201,MATCH($A512&amp;"-6",Matches!$J$2:$J$201,0))-INDEX(Matches!$H$2:$H$201,MATCH($A512&amp;"-6",Matches!$J$2:$J$201,0)),3,2))))),""))</f>
        <v/>
      </c>
      <c r="AD512" s="12" t="str">
        <f aca="false">IF(OR($B512="",P512="",Q512=""),"",IFERROR(IF(OR(INDEX(Matches!$I$2:$I$201,MATCH($A512&amp;"-7",Matches!$J$2:$J$201,0))="Void",INDEX(Matches!$G$2:$G$201,MATCH($A512&amp;"-7",Matches!$J$2:$J$201,0))="",INDEX(Matches!$H$2:$H$201,MATCH($A512&amp;"-7",Matches!$J$2:$J$201,0))=""),"",IF(AND($C512&lt;&gt;"",INDEX(Matches!$F$2:$F$201,MATCH($A512&amp;"-7",Matches!$J$2:$J$201,0))&lt;&gt;"",$C512&gt;=INDEX(Matches!$F$2:$F$201,MATCH($A512&amp;"-7",Matches!$J$2:$J$201,0))),"",IF(AND(P512=INDEX(Matches!$G$2:$G$201,MATCH($A512&amp;"-7",Matches!$J$2:$J$201,0)),Q512=INDEX(Matches!$H$2:$H$201,MATCH($A512&amp;"-7",Matches!$J$2:$J$201,0))),5,IF(SIGN(P512-Q512)&lt;&gt;SIGN(INDEX(Matches!$G$2:$G$201,MATCH($A512&amp;"-7",Matches!$J$2:$J$201,0))-INDEX(Matches!$H$2:$H$201,MATCH($A512&amp;"-7",Matches!$J$2:$J$201,0))),0,IF(P512-Q512=INDEX(Matches!$G$2:$G$201,MATCH($A512&amp;"-7",Matches!$J$2:$J$201,0))-INDEX(Matches!$H$2:$H$201,MATCH($A512&amp;"-7",Matches!$J$2:$J$201,0)),3,2))))),""))</f>
        <v/>
      </c>
      <c r="AE512" s="12" t="str">
        <f aca="false">IF(OR($B512="",R512="",S512=""),"",IFERROR(IF(OR(INDEX(Matches!$I$2:$I$201,MATCH($A512&amp;"-8",Matches!$J$2:$J$201,0))="Void",INDEX(Matches!$G$2:$G$201,MATCH($A512&amp;"-8",Matches!$J$2:$J$201,0))="",INDEX(Matches!$H$2:$H$201,MATCH($A512&amp;"-8",Matches!$J$2:$J$201,0))=""),"",IF(AND($C512&lt;&gt;"",INDEX(Matches!$F$2:$F$201,MATCH($A512&amp;"-8",Matches!$J$2:$J$201,0))&lt;&gt;"",$C512&gt;=INDEX(Matches!$F$2:$F$201,MATCH($A512&amp;"-8",Matches!$J$2:$J$201,0))),"",IF(AND(R512=INDEX(Matches!$G$2:$G$201,MATCH($A512&amp;"-8",Matches!$J$2:$J$201,0)),S512=INDEX(Matches!$H$2:$H$201,MATCH($A512&amp;"-8",Matches!$J$2:$J$201,0))),5,IF(SIGN(R512-S512)&lt;&gt;SIGN(INDEX(Matches!$G$2:$G$201,MATCH($A512&amp;"-8",Matches!$J$2:$J$201,0))-INDEX(Matches!$H$2:$H$201,MATCH($A512&amp;"-8",Matches!$J$2:$J$201,0))),0,IF(R512-S512=INDEX(Matches!$G$2:$G$201,MATCH($A512&amp;"-8",Matches!$J$2:$J$201,0))-INDEX(Matches!$H$2:$H$201,MATCH($A512&amp;"-8",Matches!$J$2:$J$201,0)),3,2))))),""))</f>
        <v/>
      </c>
      <c r="AF512" s="12" t="str">
        <f aca="false">IF(OR($B512="",T512="",U512=""),"",IFERROR(IF(OR(INDEX(Matches!$I$2:$I$201,MATCH($A512&amp;"-9",Matches!$J$2:$J$201,0))="Void",INDEX(Matches!$G$2:$G$201,MATCH($A512&amp;"-9",Matches!$J$2:$J$201,0))="",INDEX(Matches!$H$2:$H$201,MATCH($A512&amp;"-9",Matches!$J$2:$J$201,0))=""),"",IF(AND($C512&lt;&gt;"",INDEX(Matches!$F$2:$F$201,MATCH($A512&amp;"-9",Matches!$J$2:$J$201,0))&lt;&gt;"",$C512&gt;=INDEX(Matches!$F$2:$F$201,MATCH($A512&amp;"-9",Matches!$J$2:$J$201,0))),"",IF(AND(T512=INDEX(Matches!$G$2:$G$201,MATCH($A512&amp;"-9",Matches!$J$2:$J$201,0)),U512=INDEX(Matches!$H$2:$H$201,MATCH($A512&amp;"-9",Matches!$J$2:$J$201,0))),5,IF(SIGN(T512-U512)&lt;&gt;SIGN(INDEX(Matches!$G$2:$G$201,MATCH($A512&amp;"-9",Matches!$J$2:$J$201,0))-INDEX(Matches!$H$2:$H$201,MATCH($A512&amp;"-9",Matches!$J$2:$J$201,0))),0,IF(T512-U512=INDEX(Matches!$G$2:$G$201,MATCH($A512&amp;"-9",Matches!$J$2:$J$201,0))-INDEX(Matches!$H$2:$H$201,MATCH($A512&amp;"-9",Matches!$J$2:$J$201,0)),3,2))))),""))</f>
        <v/>
      </c>
      <c r="AG512" s="12" t="str">
        <f aca="false">IF(OR($B512="",V512="",W512=""),"",IFERROR(IF(OR(INDEX(Matches!$I$2:$I$201,MATCH($A512&amp;"-10",Matches!$J$2:$J$201,0))="Void",INDEX(Matches!$G$2:$G$201,MATCH($A512&amp;"-10",Matches!$J$2:$J$201,0))="",INDEX(Matches!$H$2:$H$201,MATCH($A512&amp;"-10",Matches!$J$2:$J$201,0))=""),"",IF(AND($C512&lt;&gt;"",INDEX(Matches!$F$2:$F$201,MATCH($A512&amp;"-10",Matches!$J$2:$J$201,0))&lt;&gt;"",$C512&gt;=INDEX(Matches!$F$2:$F$201,MATCH($A512&amp;"-10",Matches!$J$2:$J$201,0))),"",IF(AND(V512=INDEX(Matches!$G$2:$G$201,MATCH($A512&amp;"-10",Matches!$J$2:$J$201,0)),W512=INDEX(Matches!$H$2:$H$201,MATCH($A512&amp;"-10",Matches!$J$2:$J$201,0))),5,IF(SIGN(V512-W512)&lt;&gt;SIGN(INDEX(Matches!$G$2:$G$201,MATCH($A512&amp;"-10",Matches!$J$2:$J$201,0))-INDEX(Matches!$H$2:$H$201,MATCH($A512&amp;"-10",Matches!$J$2:$J$201,0))),0,IF(V512-W512=INDEX(Matches!$G$2:$G$201,MATCH($A512&amp;"-10",Matches!$J$2:$J$201,0))-INDEX(Matches!$H$2:$H$201,MATCH($A512&amp;"-10",Matches!$J$2:$J$201,0)),3,2))))),""))</f>
        <v/>
      </c>
      <c r="AH512" s="13" t="str">
        <f aca="false">IF($B512="","",SUM(X512:AG512))</f>
        <v/>
      </c>
      <c r="AI512" s="12" t="str">
        <f aca="false">IF($B512="","",COUNTIF(X512:AG512,5))</f>
        <v/>
      </c>
      <c r="AJ512" s="12" t="str">
        <f aca="false">IF($B512="","",COUNTIF(X512:AG512,"&gt;=2"))</f>
        <v/>
      </c>
      <c r="AK512" s="12" t="str">
        <f aca="false">IF($B512="","",COUNT(X512:AG512))</f>
        <v/>
      </c>
    </row>
    <row r="513" customFormat="false" ht="15" hidden="false" customHeight="false" outlineLevel="0" collapsed="false">
      <c r="A513" s="7"/>
      <c r="B513" s="7"/>
      <c r="C513" s="11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12" t="str">
        <f aca="false">IF(OR($B513="",D513="",E513=""),"",IFERROR(IF(OR(INDEX(Matches!$I$2:$I$201,MATCH($A513&amp;"-1",Matches!$J$2:$J$201,0))="Void",INDEX(Matches!$G$2:$G$201,MATCH($A513&amp;"-1",Matches!$J$2:$J$201,0))="",INDEX(Matches!$H$2:$H$201,MATCH($A513&amp;"-1",Matches!$J$2:$J$201,0))=""),"",IF(AND($C513&lt;&gt;"",INDEX(Matches!$F$2:$F$201,MATCH($A513&amp;"-1",Matches!$J$2:$J$201,0))&lt;&gt;"",$C513&gt;=INDEX(Matches!$F$2:$F$201,MATCH($A513&amp;"-1",Matches!$J$2:$J$201,0))),"",IF(AND(D513=INDEX(Matches!$G$2:$G$201,MATCH($A513&amp;"-1",Matches!$J$2:$J$201,0)),E513=INDEX(Matches!$H$2:$H$201,MATCH($A513&amp;"-1",Matches!$J$2:$J$201,0))),5,IF(SIGN(D513-E513)&lt;&gt;SIGN(INDEX(Matches!$G$2:$G$201,MATCH($A513&amp;"-1",Matches!$J$2:$J$201,0))-INDEX(Matches!$H$2:$H$201,MATCH($A513&amp;"-1",Matches!$J$2:$J$201,0))),0,IF(D513-E513=INDEX(Matches!$G$2:$G$201,MATCH($A513&amp;"-1",Matches!$J$2:$J$201,0))-INDEX(Matches!$H$2:$H$201,MATCH($A513&amp;"-1",Matches!$J$2:$J$201,0)),3,2))))),""))</f>
        <v/>
      </c>
      <c r="Y513" s="12" t="str">
        <f aca="false">IF(OR($B513="",F513="",G513=""),"",IFERROR(IF(OR(INDEX(Matches!$I$2:$I$201,MATCH($A513&amp;"-2",Matches!$J$2:$J$201,0))="Void",INDEX(Matches!$G$2:$G$201,MATCH($A513&amp;"-2",Matches!$J$2:$J$201,0))="",INDEX(Matches!$H$2:$H$201,MATCH($A513&amp;"-2",Matches!$J$2:$J$201,0))=""),"",IF(AND($C513&lt;&gt;"",INDEX(Matches!$F$2:$F$201,MATCH($A513&amp;"-2",Matches!$J$2:$J$201,0))&lt;&gt;"",$C513&gt;=INDEX(Matches!$F$2:$F$201,MATCH($A513&amp;"-2",Matches!$J$2:$J$201,0))),"",IF(AND(F513=INDEX(Matches!$G$2:$G$201,MATCH($A513&amp;"-2",Matches!$J$2:$J$201,0)),G513=INDEX(Matches!$H$2:$H$201,MATCH($A513&amp;"-2",Matches!$J$2:$J$201,0))),5,IF(SIGN(F513-G513)&lt;&gt;SIGN(INDEX(Matches!$G$2:$G$201,MATCH($A513&amp;"-2",Matches!$J$2:$J$201,0))-INDEX(Matches!$H$2:$H$201,MATCH($A513&amp;"-2",Matches!$J$2:$J$201,0))),0,IF(F513-G513=INDEX(Matches!$G$2:$G$201,MATCH($A513&amp;"-2",Matches!$J$2:$J$201,0))-INDEX(Matches!$H$2:$H$201,MATCH($A513&amp;"-2",Matches!$J$2:$J$201,0)),3,2))))),""))</f>
        <v/>
      </c>
      <c r="Z513" s="12" t="str">
        <f aca="false">IF(OR($B513="",H513="",I513=""),"",IFERROR(IF(OR(INDEX(Matches!$I$2:$I$201,MATCH($A513&amp;"-3",Matches!$J$2:$J$201,0))="Void",INDEX(Matches!$G$2:$G$201,MATCH($A513&amp;"-3",Matches!$J$2:$J$201,0))="",INDEX(Matches!$H$2:$H$201,MATCH($A513&amp;"-3",Matches!$J$2:$J$201,0))=""),"",IF(AND($C513&lt;&gt;"",INDEX(Matches!$F$2:$F$201,MATCH($A513&amp;"-3",Matches!$J$2:$J$201,0))&lt;&gt;"",$C513&gt;=INDEX(Matches!$F$2:$F$201,MATCH($A513&amp;"-3",Matches!$J$2:$J$201,0))),"",IF(AND(H513=INDEX(Matches!$G$2:$G$201,MATCH($A513&amp;"-3",Matches!$J$2:$J$201,0)),I513=INDEX(Matches!$H$2:$H$201,MATCH($A513&amp;"-3",Matches!$J$2:$J$201,0))),5,IF(SIGN(H513-I513)&lt;&gt;SIGN(INDEX(Matches!$G$2:$G$201,MATCH($A513&amp;"-3",Matches!$J$2:$J$201,0))-INDEX(Matches!$H$2:$H$201,MATCH($A513&amp;"-3",Matches!$J$2:$J$201,0))),0,IF(H513-I513=INDEX(Matches!$G$2:$G$201,MATCH($A513&amp;"-3",Matches!$J$2:$J$201,0))-INDEX(Matches!$H$2:$H$201,MATCH($A513&amp;"-3",Matches!$J$2:$J$201,0)),3,2))))),""))</f>
        <v/>
      </c>
      <c r="AA513" s="12" t="str">
        <f aca="false">IF(OR($B513="",J513="",K513=""),"",IFERROR(IF(OR(INDEX(Matches!$I$2:$I$201,MATCH($A513&amp;"-4",Matches!$J$2:$J$201,0))="Void",INDEX(Matches!$G$2:$G$201,MATCH($A513&amp;"-4",Matches!$J$2:$J$201,0))="",INDEX(Matches!$H$2:$H$201,MATCH($A513&amp;"-4",Matches!$J$2:$J$201,0))=""),"",IF(AND($C513&lt;&gt;"",INDEX(Matches!$F$2:$F$201,MATCH($A513&amp;"-4",Matches!$J$2:$J$201,0))&lt;&gt;"",$C513&gt;=INDEX(Matches!$F$2:$F$201,MATCH($A513&amp;"-4",Matches!$J$2:$J$201,0))),"",IF(AND(J513=INDEX(Matches!$G$2:$G$201,MATCH($A513&amp;"-4",Matches!$J$2:$J$201,0)),K513=INDEX(Matches!$H$2:$H$201,MATCH($A513&amp;"-4",Matches!$J$2:$J$201,0))),5,IF(SIGN(J513-K513)&lt;&gt;SIGN(INDEX(Matches!$G$2:$G$201,MATCH($A513&amp;"-4",Matches!$J$2:$J$201,0))-INDEX(Matches!$H$2:$H$201,MATCH($A513&amp;"-4",Matches!$J$2:$J$201,0))),0,IF(J513-K513=INDEX(Matches!$G$2:$G$201,MATCH($A513&amp;"-4",Matches!$J$2:$J$201,0))-INDEX(Matches!$H$2:$H$201,MATCH($A513&amp;"-4",Matches!$J$2:$J$201,0)),3,2))))),""))</f>
        <v/>
      </c>
      <c r="AB513" s="12" t="str">
        <f aca="false">IF(OR($B513="",L513="",M513=""),"",IFERROR(IF(OR(INDEX(Matches!$I$2:$I$201,MATCH($A513&amp;"-5",Matches!$J$2:$J$201,0))="Void",INDEX(Matches!$G$2:$G$201,MATCH($A513&amp;"-5",Matches!$J$2:$J$201,0))="",INDEX(Matches!$H$2:$H$201,MATCH($A513&amp;"-5",Matches!$J$2:$J$201,0))=""),"",IF(AND($C513&lt;&gt;"",INDEX(Matches!$F$2:$F$201,MATCH($A513&amp;"-5",Matches!$J$2:$J$201,0))&lt;&gt;"",$C513&gt;=INDEX(Matches!$F$2:$F$201,MATCH($A513&amp;"-5",Matches!$J$2:$J$201,0))),"",IF(AND(L513=INDEX(Matches!$G$2:$G$201,MATCH($A513&amp;"-5",Matches!$J$2:$J$201,0)),M513=INDEX(Matches!$H$2:$H$201,MATCH($A513&amp;"-5",Matches!$J$2:$J$201,0))),5,IF(SIGN(L513-M513)&lt;&gt;SIGN(INDEX(Matches!$G$2:$G$201,MATCH($A513&amp;"-5",Matches!$J$2:$J$201,0))-INDEX(Matches!$H$2:$H$201,MATCH($A513&amp;"-5",Matches!$J$2:$J$201,0))),0,IF(L513-M513=INDEX(Matches!$G$2:$G$201,MATCH($A513&amp;"-5",Matches!$J$2:$J$201,0))-INDEX(Matches!$H$2:$H$201,MATCH($A513&amp;"-5",Matches!$J$2:$J$201,0)),3,2))))),""))</f>
        <v/>
      </c>
      <c r="AC513" s="12" t="str">
        <f aca="false">IF(OR($B513="",N513="",O513=""),"",IFERROR(IF(OR(INDEX(Matches!$I$2:$I$201,MATCH($A513&amp;"-6",Matches!$J$2:$J$201,0))="Void",INDEX(Matches!$G$2:$G$201,MATCH($A513&amp;"-6",Matches!$J$2:$J$201,0))="",INDEX(Matches!$H$2:$H$201,MATCH($A513&amp;"-6",Matches!$J$2:$J$201,0))=""),"",IF(AND($C513&lt;&gt;"",INDEX(Matches!$F$2:$F$201,MATCH($A513&amp;"-6",Matches!$J$2:$J$201,0))&lt;&gt;"",$C513&gt;=INDEX(Matches!$F$2:$F$201,MATCH($A513&amp;"-6",Matches!$J$2:$J$201,0))),"",IF(AND(N513=INDEX(Matches!$G$2:$G$201,MATCH($A513&amp;"-6",Matches!$J$2:$J$201,0)),O513=INDEX(Matches!$H$2:$H$201,MATCH($A513&amp;"-6",Matches!$J$2:$J$201,0))),5,IF(SIGN(N513-O513)&lt;&gt;SIGN(INDEX(Matches!$G$2:$G$201,MATCH($A513&amp;"-6",Matches!$J$2:$J$201,0))-INDEX(Matches!$H$2:$H$201,MATCH($A513&amp;"-6",Matches!$J$2:$J$201,0))),0,IF(N513-O513=INDEX(Matches!$G$2:$G$201,MATCH($A513&amp;"-6",Matches!$J$2:$J$201,0))-INDEX(Matches!$H$2:$H$201,MATCH($A513&amp;"-6",Matches!$J$2:$J$201,0)),3,2))))),""))</f>
        <v/>
      </c>
      <c r="AD513" s="12" t="str">
        <f aca="false">IF(OR($B513="",P513="",Q513=""),"",IFERROR(IF(OR(INDEX(Matches!$I$2:$I$201,MATCH($A513&amp;"-7",Matches!$J$2:$J$201,0))="Void",INDEX(Matches!$G$2:$G$201,MATCH($A513&amp;"-7",Matches!$J$2:$J$201,0))="",INDEX(Matches!$H$2:$H$201,MATCH($A513&amp;"-7",Matches!$J$2:$J$201,0))=""),"",IF(AND($C513&lt;&gt;"",INDEX(Matches!$F$2:$F$201,MATCH($A513&amp;"-7",Matches!$J$2:$J$201,0))&lt;&gt;"",$C513&gt;=INDEX(Matches!$F$2:$F$201,MATCH($A513&amp;"-7",Matches!$J$2:$J$201,0))),"",IF(AND(P513=INDEX(Matches!$G$2:$G$201,MATCH($A513&amp;"-7",Matches!$J$2:$J$201,0)),Q513=INDEX(Matches!$H$2:$H$201,MATCH($A513&amp;"-7",Matches!$J$2:$J$201,0))),5,IF(SIGN(P513-Q513)&lt;&gt;SIGN(INDEX(Matches!$G$2:$G$201,MATCH($A513&amp;"-7",Matches!$J$2:$J$201,0))-INDEX(Matches!$H$2:$H$201,MATCH($A513&amp;"-7",Matches!$J$2:$J$201,0))),0,IF(P513-Q513=INDEX(Matches!$G$2:$G$201,MATCH($A513&amp;"-7",Matches!$J$2:$J$201,0))-INDEX(Matches!$H$2:$H$201,MATCH($A513&amp;"-7",Matches!$J$2:$J$201,0)),3,2))))),""))</f>
        <v/>
      </c>
      <c r="AE513" s="12" t="str">
        <f aca="false">IF(OR($B513="",R513="",S513=""),"",IFERROR(IF(OR(INDEX(Matches!$I$2:$I$201,MATCH($A513&amp;"-8",Matches!$J$2:$J$201,0))="Void",INDEX(Matches!$G$2:$G$201,MATCH($A513&amp;"-8",Matches!$J$2:$J$201,0))="",INDEX(Matches!$H$2:$H$201,MATCH($A513&amp;"-8",Matches!$J$2:$J$201,0))=""),"",IF(AND($C513&lt;&gt;"",INDEX(Matches!$F$2:$F$201,MATCH($A513&amp;"-8",Matches!$J$2:$J$201,0))&lt;&gt;"",$C513&gt;=INDEX(Matches!$F$2:$F$201,MATCH($A513&amp;"-8",Matches!$J$2:$J$201,0))),"",IF(AND(R513=INDEX(Matches!$G$2:$G$201,MATCH($A513&amp;"-8",Matches!$J$2:$J$201,0)),S513=INDEX(Matches!$H$2:$H$201,MATCH($A513&amp;"-8",Matches!$J$2:$J$201,0))),5,IF(SIGN(R513-S513)&lt;&gt;SIGN(INDEX(Matches!$G$2:$G$201,MATCH($A513&amp;"-8",Matches!$J$2:$J$201,0))-INDEX(Matches!$H$2:$H$201,MATCH($A513&amp;"-8",Matches!$J$2:$J$201,0))),0,IF(R513-S513=INDEX(Matches!$G$2:$G$201,MATCH($A513&amp;"-8",Matches!$J$2:$J$201,0))-INDEX(Matches!$H$2:$H$201,MATCH($A513&amp;"-8",Matches!$J$2:$J$201,0)),3,2))))),""))</f>
        <v/>
      </c>
      <c r="AF513" s="12" t="str">
        <f aca="false">IF(OR($B513="",T513="",U513=""),"",IFERROR(IF(OR(INDEX(Matches!$I$2:$I$201,MATCH($A513&amp;"-9",Matches!$J$2:$J$201,0))="Void",INDEX(Matches!$G$2:$G$201,MATCH($A513&amp;"-9",Matches!$J$2:$J$201,0))="",INDEX(Matches!$H$2:$H$201,MATCH($A513&amp;"-9",Matches!$J$2:$J$201,0))=""),"",IF(AND($C513&lt;&gt;"",INDEX(Matches!$F$2:$F$201,MATCH($A513&amp;"-9",Matches!$J$2:$J$201,0))&lt;&gt;"",$C513&gt;=INDEX(Matches!$F$2:$F$201,MATCH($A513&amp;"-9",Matches!$J$2:$J$201,0))),"",IF(AND(T513=INDEX(Matches!$G$2:$G$201,MATCH($A513&amp;"-9",Matches!$J$2:$J$201,0)),U513=INDEX(Matches!$H$2:$H$201,MATCH($A513&amp;"-9",Matches!$J$2:$J$201,0))),5,IF(SIGN(T513-U513)&lt;&gt;SIGN(INDEX(Matches!$G$2:$G$201,MATCH($A513&amp;"-9",Matches!$J$2:$J$201,0))-INDEX(Matches!$H$2:$H$201,MATCH($A513&amp;"-9",Matches!$J$2:$J$201,0))),0,IF(T513-U513=INDEX(Matches!$G$2:$G$201,MATCH($A513&amp;"-9",Matches!$J$2:$J$201,0))-INDEX(Matches!$H$2:$H$201,MATCH($A513&amp;"-9",Matches!$J$2:$J$201,0)),3,2))))),""))</f>
        <v/>
      </c>
      <c r="AG513" s="12" t="str">
        <f aca="false">IF(OR($B513="",V513="",W513=""),"",IFERROR(IF(OR(INDEX(Matches!$I$2:$I$201,MATCH($A513&amp;"-10",Matches!$J$2:$J$201,0))="Void",INDEX(Matches!$G$2:$G$201,MATCH($A513&amp;"-10",Matches!$J$2:$J$201,0))="",INDEX(Matches!$H$2:$H$201,MATCH($A513&amp;"-10",Matches!$J$2:$J$201,0))=""),"",IF(AND($C513&lt;&gt;"",INDEX(Matches!$F$2:$F$201,MATCH($A513&amp;"-10",Matches!$J$2:$J$201,0))&lt;&gt;"",$C513&gt;=INDEX(Matches!$F$2:$F$201,MATCH($A513&amp;"-10",Matches!$J$2:$J$201,0))),"",IF(AND(V513=INDEX(Matches!$G$2:$G$201,MATCH($A513&amp;"-10",Matches!$J$2:$J$201,0)),W513=INDEX(Matches!$H$2:$H$201,MATCH($A513&amp;"-10",Matches!$J$2:$J$201,0))),5,IF(SIGN(V513-W513)&lt;&gt;SIGN(INDEX(Matches!$G$2:$G$201,MATCH($A513&amp;"-10",Matches!$J$2:$J$201,0))-INDEX(Matches!$H$2:$H$201,MATCH($A513&amp;"-10",Matches!$J$2:$J$201,0))),0,IF(V513-W513=INDEX(Matches!$G$2:$G$201,MATCH($A513&amp;"-10",Matches!$J$2:$J$201,0))-INDEX(Matches!$H$2:$H$201,MATCH($A513&amp;"-10",Matches!$J$2:$J$201,0)),3,2))))),""))</f>
        <v/>
      </c>
      <c r="AH513" s="13" t="str">
        <f aca="false">IF($B513="","",SUM(X513:AG513))</f>
        <v/>
      </c>
      <c r="AI513" s="12" t="str">
        <f aca="false">IF($B513="","",COUNTIF(X513:AG513,5))</f>
        <v/>
      </c>
      <c r="AJ513" s="12" t="str">
        <f aca="false">IF($B513="","",COUNTIF(X513:AG513,"&gt;=2"))</f>
        <v/>
      </c>
      <c r="AK513" s="12" t="str">
        <f aca="false">IF($B513="","",COUNT(X513:AG513))</f>
        <v/>
      </c>
    </row>
    <row r="514" customFormat="false" ht="15" hidden="false" customHeight="false" outlineLevel="0" collapsed="false">
      <c r="A514" s="7"/>
      <c r="B514" s="7"/>
      <c r="C514" s="11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12" t="str">
        <f aca="false">IF(OR($B514="",D514="",E514=""),"",IFERROR(IF(OR(INDEX(Matches!$I$2:$I$201,MATCH($A514&amp;"-1",Matches!$J$2:$J$201,0))="Void",INDEX(Matches!$G$2:$G$201,MATCH($A514&amp;"-1",Matches!$J$2:$J$201,0))="",INDEX(Matches!$H$2:$H$201,MATCH($A514&amp;"-1",Matches!$J$2:$J$201,0))=""),"",IF(AND($C514&lt;&gt;"",INDEX(Matches!$F$2:$F$201,MATCH($A514&amp;"-1",Matches!$J$2:$J$201,0))&lt;&gt;"",$C514&gt;=INDEX(Matches!$F$2:$F$201,MATCH($A514&amp;"-1",Matches!$J$2:$J$201,0))),"",IF(AND(D514=INDEX(Matches!$G$2:$G$201,MATCH($A514&amp;"-1",Matches!$J$2:$J$201,0)),E514=INDEX(Matches!$H$2:$H$201,MATCH($A514&amp;"-1",Matches!$J$2:$J$201,0))),5,IF(SIGN(D514-E514)&lt;&gt;SIGN(INDEX(Matches!$G$2:$G$201,MATCH($A514&amp;"-1",Matches!$J$2:$J$201,0))-INDEX(Matches!$H$2:$H$201,MATCH($A514&amp;"-1",Matches!$J$2:$J$201,0))),0,IF(D514-E514=INDEX(Matches!$G$2:$G$201,MATCH($A514&amp;"-1",Matches!$J$2:$J$201,0))-INDEX(Matches!$H$2:$H$201,MATCH($A514&amp;"-1",Matches!$J$2:$J$201,0)),3,2))))),""))</f>
        <v/>
      </c>
      <c r="Y514" s="12" t="str">
        <f aca="false">IF(OR($B514="",F514="",G514=""),"",IFERROR(IF(OR(INDEX(Matches!$I$2:$I$201,MATCH($A514&amp;"-2",Matches!$J$2:$J$201,0))="Void",INDEX(Matches!$G$2:$G$201,MATCH($A514&amp;"-2",Matches!$J$2:$J$201,0))="",INDEX(Matches!$H$2:$H$201,MATCH($A514&amp;"-2",Matches!$J$2:$J$201,0))=""),"",IF(AND($C514&lt;&gt;"",INDEX(Matches!$F$2:$F$201,MATCH($A514&amp;"-2",Matches!$J$2:$J$201,0))&lt;&gt;"",$C514&gt;=INDEX(Matches!$F$2:$F$201,MATCH($A514&amp;"-2",Matches!$J$2:$J$201,0))),"",IF(AND(F514=INDEX(Matches!$G$2:$G$201,MATCH($A514&amp;"-2",Matches!$J$2:$J$201,0)),G514=INDEX(Matches!$H$2:$H$201,MATCH($A514&amp;"-2",Matches!$J$2:$J$201,0))),5,IF(SIGN(F514-G514)&lt;&gt;SIGN(INDEX(Matches!$G$2:$G$201,MATCH($A514&amp;"-2",Matches!$J$2:$J$201,0))-INDEX(Matches!$H$2:$H$201,MATCH($A514&amp;"-2",Matches!$J$2:$J$201,0))),0,IF(F514-G514=INDEX(Matches!$G$2:$G$201,MATCH($A514&amp;"-2",Matches!$J$2:$J$201,0))-INDEX(Matches!$H$2:$H$201,MATCH($A514&amp;"-2",Matches!$J$2:$J$201,0)),3,2))))),""))</f>
        <v/>
      </c>
      <c r="Z514" s="12" t="str">
        <f aca="false">IF(OR($B514="",H514="",I514=""),"",IFERROR(IF(OR(INDEX(Matches!$I$2:$I$201,MATCH($A514&amp;"-3",Matches!$J$2:$J$201,0))="Void",INDEX(Matches!$G$2:$G$201,MATCH($A514&amp;"-3",Matches!$J$2:$J$201,0))="",INDEX(Matches!$H$2:$H$201,MATCH($A514&amp;"-3",Matches!$J$2:$J$201,0))=""),"",IF(AND($C514&lt;&gt;"",INDEX(Matches!$F$2:$F$201,MATCH($A514&amp;"-3",Matches!$J$2:$J$201,0))&lt;&gt;"",$C514&gt;=INDEX(Matches!$F$2:$F$201,MATCH($A514&amp;"-3",Matches!$J$2:$J$201,0))),"",IF(AND(H514=INDEX(Matches!$G$2:$G$201,MATCH($A514&amp;"-3",Matches!$J$2:$J$201,0)),I514=INDEX(Matches!$H$2:$H$201,MATCH($A514&amp;"-3",Matches!$J$2:$J$201,0))),5,IF(SIGN(H514-I514)&lt;&gt;SIGN(INDEX(Matches!$G$2:$G$201,MATCH($A514&amp;"-3",Matches!$J$2:$J$201,0))-INDEX(Matches!$H$2:$H$201,MATCH($A514&amp;"-3",Matches!$J$2:$J$201,0))),0,IF(H514-I514=INDEX(Matches!$G$2:$G$201,MATCH($A514&amp;"-3",Matches!$J$2:$J$201,0))-INDEX(Matches!$H$2:$H$201,MATCH($A514&amp;"-3",Matches!$J$2:$J$201,0)),3,2))))),""))</f>
        <v/>
      </c>
      <c r="AA514" s="12" t="str">
        <f aca="false">IF(OR($B514="",J514="",K514=""),"",IFERROR(IF(OR(INDEX(Matches!$I$2:$I$201,MATCH($A514&amp;"-4",Matches!$J$2:$J$201,0))="Void",INDEX(Matches!$G$2:$G$201,MATCH($A514&amp;"-4",Matches!$J$2:$J$201,0))="",INDEX(Matches!$H$2:$H$201,MATCH($A514&amp;"-4",Matches!$J$2:$J$201,0))=""),"",IF(AND($C514&lt;&gt;"",INDEX(Matches!$F$2:$F$201,MATCH($A514&amp;"-4",Matches!$J$2:$J$201,0))&lt;&gt;"",$C514&gt;=INDEX(Matches!$F$2:$F$201,MATCH($A514&amp;"-4",Matches!$J$2:$J$201,0))),"",IF(AND(J514=INDEX(Matches!$G$2:$G$201,MATCH($A514&amp;"-4",Matches!$J$2:$J$201,0)),K514=INDEX(Matches!$H$2:$H$201,MATCH($A514&amp;"-4",Matches!$J$2:$J$201,0))),5,IF(SIGN(J514-K514)&lt;&gt;SIGN(INDEX(Matches!$G$2:$G$201,MATCH($A514&amp;"-4",Matches!$J$2:$J$201,0))-INDEX(Matches!$H$2:$H$201,MATCH($A514&amp;"-4",Matches!$J$2:$J$201,0))),0,IF(J514-K514=INDEX(Matches!$G$2:$G$201,MATCH($A514&amp;"-4",Matches!$J$2:$J$201,0))-INDEX(Matches!$H$2:$H$201,MATCH($A514&amp;"-4",Matches!$J$2:$J$201,0)),3,2))))),""))</f>
        <v/>
      </c>
      <c r="AB514" s="12" t="str">
        <f aca="false">IF(OR($B514="",L514="",M514=""),"",IFERROR(IF(OR(INDEX(Matches!$I$2:$I$201,MATCH($A514&amp;"-5",Matches!$J$2:$J$201,0))="Void",INDEX(Matches!$G$2:$G$201,MATCH($A514&amp;"-5",Matches!$J$2:$J$201,0))="",INDEX(Matches!$H$2:$H$201,MATCH($A514&amp;"-5",Matches!$J$2:$J$201,0))=""),"",IF(AND($C514&lt;&gt;"",INDEX(Matches!$F$2:$F$201,MATCH($A514&amp;"-5",Matches!$J$2:$J$201,0))&lt;&gt;"",$C514&gt;=INDEX(Matches!$F$2:$F$201,MATCH($A514&amp;"-5",Matches!$J$2:$J$201,0))),"",IF(AND(L514=INDEX(Matches!$G$2:$G$201,MATCH($A514&amp;"-5",Matches!$J$2:$J$201,0)),M514=INDEX(Matches!$H$2:$H$201,MATCH($A514&amp;"-5",Matches!$J$2:$J$201,0))),5,IF(SIGN(L514-M514)&lt;&gt;SIGN(INDEX(Matches!$G$2:$G$201,MATCH($A514&amp;"-5",Matches!$J$2:$J$201,0))-INDEX(Matches!$H$2:$H$201,MATCH($A514&amp;"-5",Matches!$J$2:$J$201,0))),0,IF(L514-M514=INDEX(Matches!$G$2:$G$201,MATCH($A514&amp;"-5",Matches!$J$2:$J$201,0))-INDEX(Matches!$H$2:$H$201,MATCH($A514&amp;"-5",Matches!$J$2:$J$201,0)),3,2))))),""))</f>
        <v/>
      </c>
      <c r="AC514" s="12" t="str">
        <f aca="false">IF(OR($B514="",N514="",O514=""),"",IFERROR(IF(OR(INDEX(Matches!$I$2:$I$201,MATCH($A514&amp;"-6",Matches!$J$2:$J$201,0))="Void",INDEX(Matches!$G$2:$G$201,MATCH($A514&amp;"-6",Matches!$J$2:$J$201,0))="",INDEX(Matches!$H$2:$H$201,MATCH($A514&amp;"-6",Matches!$J$2:$J$201,0))=""),"",IF(AND($C514&lt;&gt;"",INDEX(Matches!$F$2:$F$201,MATCH($A514&amp;"-6",Matches!$J$2:$J$201,0))&lt;&gt;"",$C514&gt;=INDEX(Matches!$F$2:$F$201,MATCH($A514&amp;"-6",Matches!$J$2:$J$201,0))),"",IF(AND(N514=INDEX(Matches!$G$2:$G$201,MATCH($A514&amp;"-6",Matches!$J$2:$J$201,0)),O514=INDEX(Matches!$H$2:$H$201,MATCH($A514&amp;"-6",Matches!$J$2:$J$201,0))),5,IF(SIGN(N514-O514)&lt;&gt;SIGN(INDEX(Matches!$G$2:$G$201,MATCH($A514&amp;"-6",Matches!$J$2:$J$201,0))-INDEX(Matches!$H$2:$H$201,MATCH($A514&amp;"-6",Matches!$J$2:$J$201,0))),0,IF(N514-O514=INDEX(Matches!$G$2:$G$201,MATCH($A514&amp;"-6",Matches!$J$2:$J$201,0))-INDEX(Matches!$H$2:$H$201,MATCH($A514&amp;"-6",Matches!$J$2:$J$201,0)),3,2))))),""))</f>
        <v/>
      </c>
      <c r="AD514" s="12" t="str">
        <f aca="false">IF(OR($B514="",P514="",Q514=""),"",IFERROR(IF(OR(INDEX(Matches!$I$2:$I$201,MATCH($A514&amp;"-7",Matches!$J$2:$J$201,0))="Void",INDEX(Matches!$G$2:$G$201,MATCH($A514&amp;"-7",Matches!$J$2:$J$201,0))="",INDEX(Matches!$H$2:$H$201,MATCH($A514&amp;"-7",Matches!$J$2:$J$201,0))=""),"",IF(AND($C514&lt;&gt;"",INDEX(Matches!$F$2:$F$201,MATCH($A514&amp;"-7",Matches!$J$2:$J$201,0))&lt;&gt;"",$C514&gt;=INDEX(Matches!$F$2:$F$201,MATCH($A514&amp;"-7",Matches!$J$2:$J$201,0))),"",IF(AND(P514=INDEX(Matches!$G$2:$G$201,MATCH($A514&amp;"-7",Matches!$J$2:$J$201,0)),Q514=INDEX(Matches!$H$2:$H$201,MATCH($A514&amp;"-7",Matches!$J$2:$J$201,0))),5,IF(SIGN(P514-Q514)&lt;&gt;SIGN(INDEX(Matches!$G$2:$G$201,MATCH($A514&amp;"-7",Matches!$J$2:$J$201,0))-INDEX(Matches!$H$2:$H$201,MATCH($A514&amp;"-7",Matches!$J$2:$J$201,0))),0,IF(P514-Q514=INDEX(Matches!$G$2:$G$201,MATCH($A514&amp;"-7",Matches!$J$2:$J$201,0))-INDEX(Matches!$H$2:$H$201,MATCH($A514&amp;"-7",Matches!$J$2:$J$201,0)),3,2))))),""))</f>
        <v/>
      </c>
      <c r="AE514" s="12" t="str">
        <f aca="false">IF(OR($B514="",R514="",S514=""),"",IFERROR(IF(OR(INDEX(Matches!$I$2:$I$201,MATCH($A514&amp;"-8",Matches!$J$2:$J$201,0))="Void",INDEX(Matches!$G$2:$G$201,MATCH($A514&amp;"-8",Matches!$J$2:$J$201,0))="",INDEX(Matches!$H$2:$H$201,MATCH($A514&amp;"-8",Matches!$J$2:$J$201,0))=""),"",IF(AND($C514&lt;&gt;"",INDEX(Matches!$F$2:$F$201,MATCH($A514&amp;"-8",Matches!$J$2:$J$201,0))&lt;&gt;"",$C514&gt;=INDEX(Matches!$F$2:$F$201,MATCH($A514&amp;"-8",Matches!$J$2:$J$201,0))),"",IF(AND(R514=INDEX(Matches!$G$2:$G$201,MATCH($A514&amp;"-8",Matches!$J$2:$J$201,0)),S514=INDEX(Matches!$H$2:$H$201,MATCH($A514&amp;"-8",Matches!$J$2:$J$201,0))),5,IF(SIGN(R514-S514)&lt;&gt;SIGN(INDEX(Matches!$G$2:$G$201,MATCH($A514&amp;"-8",Matches!$J$2:$J$201,0))-INDEX(Matches!$H$2:$H$201,MATCH($A514&amp;"-8",Matches!$J$2:$J$201,0))),0,IF(R514-S514=INDEX(Matches!$G$2:$G$201,MATCH($A514&amp;"-8",Matches!$J$2:$J$201,0))-INDEX(Matches!$H$2:$H$201,MATCH($A514&amp;"-8",Matches!$J$2:$J$201,0)),3,2))))),""))</f>
        <v/>
      </c>
      <c r="AF514" s="12" t="str">
        <f aca="false">IF(OR($B514="",T514="",U514=""),"",IFERROR(IF(OR(INDEX(Matches!$I$2:$I$201,MATCH($A514&amp;"-9",Matches!$J$2:$J$201,0))="Void",INDEX(Matches!$G$2:$G$201,MATCH($A514&amp;"-9",Matches!$J$2:$J$201,0))="",INDEX(Matches!$H$2:$H$201,MATCH($A514&amp;"-9",Matches!$J$2:$J$201,0))=""),"",IF(AND($C514&lt;&gt;"",INDEX(Matches!$F$2:$F$201,MATCH($A514&amp;"-9",Matches!$J$2:$J$201,0))&lt;&gt;"",$C514&gt;=INDEX(Matches!$F$2:$F$201,MATCH($A514&amp;"-9",Matches!$J$2:$J$201,0))),"",IF(AND(T514=INDEX(Matches!$G$2:$G$201,MATCH($A514&amp;"-9",Matches!$J$2:$J$201,0)),U514=INDEX(Matches!$H$2:$H$201,MATCH($A514&amp;"-9",Matches!$J$2:$J$201,0))),5,IF(SIGN(T514-U514)&lt;&gt;SIGN(INDEX(Matches!$G$2:$G$201,MATCH($A514&amp;"-9",Matches!$J$2:$J$201,0))-INDEX(Matches!$H$2:$H$201,MATCH($A514&amp;"-9",Matches!$J$2:$J$201,0))),0,IF(T514-U514=INDEX(Matches!$G$2:$G$201,MATCH($A514&amp;"-9",Matches!$J$2:$J$201,0))-INDEX(Matches!$H$2:$H$201,MATCH($A514&amp;"-9",Matches!$J$2:$J$201,0)),3,2))))),""))</f>
        <v/>
      </c>
      <c r="AG514" s="12" t="str">
        <f aca="false">IF(OR($B514="",V514="",W514=""),"",IFERROR(IF(OR(INDEX(Matches!$I$2:$I$201,MATCH($A514&amp;"-10",Matches!$J$2:$J$201,0))="Void",INDEX(Matches!$G$2:$G$201,MATCH($A514&amp;"-10",Matches!$J$2:$J$201,0))="",INDEX(Matches!$H$2:$H$201,MATCH($A514&amp;"-10",Matches!$J$2:$J$201,0))=""),"",IF(AND($C514&lt;&gt;"",INDEX(Matches!$F$2:$F$201,MATCH($A514&amp;"-10",Matches!$J$2:$J$201,0))&lt;&gt;"",$C514&gt;=INDEX(Matches!$F$2:$F$201,MATCH($A514&amp;"-10",Matches!$J$2:$J$201,0))),"",IF(AND(V514=INDEX(Matches!$G$2:$G$201,MATCH($A514&amp;"-10",Matches!$J$2:$J$201,0)),W514=INDEX(Matches!$H$2:$H$201,MATCH($A514&amp;"-10",Matches!$J$2:$J$201,0))),5,IF(SIGN(V514-W514)&lt;&gt;SIGN(INDEX(Matches!$G$2:$G$201,MATCH($A514&amp;"-10",Matches!$J$2:$J$201,0))-INDEX(Matches!$H$2:$H$201,MATCH($A514&amp;"-10",Matches!$J$2:$J$201,0))),0,IF(V514-W514=INDEX(Matches!$G$2:$G$201,MATCH($A514&amp;"-10",Matches!$J$2:$J$201,0))-INDEX(Matches!$H$2:$H$201,MATCH($A514&amp;"-10",Matches!$J$2:$J$201,0)),3,2))))),""))</f>
        <v/>
      </c>
      <c r="AH514" s="13" t="str">
        <f aca="false">IF($B514="","",SUM(X514:AG514))</f>
        <v/>
      </c>
      <c r="AI514" s="12" t="str">
        <f aca="false">IF($B514="","",COUNTIF(X514:AG514,5))</f>
        <v/>
      </c>
      <c r="AJ514" s="12" t="str">
        <f aca="false">IF($B514="","",COUNTIF(X514:AG514,"&gt;=2"))</f>
        <v/>
      </c>
      <c r="AK514" s="12" t="str">
        <f aca="false">IF($B514="","",COUNT(X514:AG514))</f>
        <v/>
      </c>
    </row>
    <row r="515" customFormat="false" ht="15" hidden="false" customHeight="false" outlineLevel="0" collapsed="false">
      <c r="A515" s="7"/>
      <c r="B515" s="7"/>
      <c r="C515" s="11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12" t="str">
        <f aca="false">IF(OR($B515="",D515="",E515=""),"",IFERROR(IF(OR(INDEX(Matches!$I$2:$I$201,MATCH($A515&amp;"-1",Matches!$J$2:$J$201,0))="Void",INDEX(Matches!$G$2:$G$201,MATCH($A515&amp;"-1",Matches!$J$2:$J$201,0))="",INDEX(Matches!$H$2:$H$201,MATCH($A515&amp;"-1",Matches!$J$2:$J$201,0))=""),"",IF(AND($C515&lt;&gt;"",INDEX(Matches!$F$2:$F$201,MATCH($A515&amp;"-1",Matches!$J$2:$J$201,0))&lt;&gt;"",$C515&gt;=INDEX(Matches!$F$2:$F$201,MATCH($A515&amp;"-1",Matches!$J$2:$J$201,0))),"",IF(AND(D515=INDEX(Matches!$G$2:$G$201,MATCH($A515&amp;"-1",Matches!$J$2:$J$201,0)),E515=INDEX(Matches!$H$2:$H$201,MATCH($A515&amp;"-1",Matches!$J$2:$J$201,0))),5,IF(SIGN(D515-E515)&lt;&gt;SIGN(INDEX(Matches!$G$2:$G$201,MATCH($A515&amp;"-1",Matches!$J$2:$J$201,0))-INDEX(Matches!$H$2:$H$201,MATCH($A515&amp;"-1",Matches!$J$2:$J$201,0))),0,IF(D515-E515=INDEX(Matches!$G$2:$G$201,MATCH($A515&amp;"-1",Matches!$J$2:$J$201,0))-INDEX(Matches!$H$2:$H$201,MATCH($A515&amp;"-1",Matches!$J$2:$J$201,0)),3,2))))),""))</f>
        <v/>
      </c>
      <c r="Y515" s="12" t="str">
        <f aca="false">IF(OR($B515="",F515="",G515=""),"",IFERROR(IF(OR(INDEX(Matches!$I$2:$I$201,MATCH($A515&amp;"-2",Matches!$J$2:$J$201,0))="Void",INDEX(Matches!$G$2:$G$201,MATCH($A515&amp;"-2",Matches!$J$2:$J$201,0))="",INDEX(Matches!$H$2:$H$201,MATCH($A515&amp;"-2",Matches!$J$2:$J$201,0))=""),"",IF(AND($C515&lt;&gt;"",INDEX(Matches!$F$2:$F$201,MATCH($A515&amp;"-2",Matches!$J$2:$J$201,0))&lt;&gt;"",$C515&gt;=INDEX(Matches!$F$2:$F$201,MATCH($A515&amp;"-2",Matches!$J$2:$J$201,0))),"",IF(AND(F515=INDEX(Matches!$G$2:$G$201,MATCH($A515&amp;"-2",Matches!$J$2:$J$201,0)),G515=INDEX(Matches!$H$2:$H$201,MATCH($A515&amp;"-2",Matches!$J$2:$J$201,0))),5,IF(SIGN(F515-G515)&lt;&gt;SIGN(INDEX(Matches!$G$2:$G$201,MATCH($A515&amp;"-2",Matches!$J$2:$J$201,0))-INDEX(Matches!$H$2:$H$201,MATCH($A515&amp;"-2",Matches!$J$2:$J$201,0))),0,IF(F515-G515=INDEX(Matches!$G$2:$G$201,MATCH($A515&amp;"-2",Matches!$J$2:$J$201,0))-INDEX(Matches!$H$2:$H$201,MATCH($A515&amp;"-2",Matches!$J$2:$J$201,0)),3,2))))),""))</f>
        <v/>
      </c>
      <c r="Z515" s="12" t="str">
        <f aca="false">IF(OR($B515="",H515="",I515=""),"",IFERROR(IF(OR(INDEX(Matches!$I$2:$I$201,MATCH($A515&amp;"-3",Matches!$J$2:$J$201,0))="Void",INDEX(Matches!$G$2:$G$201,MATCH($A515&amp;"-3",Matches!$J$2:$J$201,0))="",INDEX(Matches!$H$2:$H$201,MATCH($A515&amp;"-3",Matches!$J$2:$J$201,0))=""),"",IF(AND($C515&lt;&gt;"",INDEX(Matches!$F$2:$F$201,MATCH($A515&amp;"-3",Matches!$J$2:$J$201,0))&lt;&gt;"",$C515&gt;=INDEX(Matches!$F$2:$F$201,MATCH($A515&amp;"-3",Matches!$J$2:$J$201,0))),"",IF(AND(H515=INDEX(Matches!$G$2:$G$201,MATCH($A515&amp;"-3",Matches!$J$2:$J$201,0)),I515=INDEX(Matches!$H$2:$H$201,MATCH($A515&amp;"-3",Matches!$J$2:$J$201,0))),5,IF(SIGN(H515-I515)&lt;&gt;SIGN(INDEX(Matches!$G$2:$G$201,MATCH($A515&amp;"-3",Matches!$J$2:$J$201,0))-INDEX(Matches!$H$2:$H$201,MATCH($A515&amp;"-3",Matches!$J$2:$J$201,0))),0,IF(H515-I515=INDEX(Matches!$G$2:$G$201,MATCH($A515&amp;"-3",Matches!$J$2:$J$201,0))-INDEX(Matches!$H$2:$H$201,MATCH($A515&amp;"-3",Matches!$J$2:$J$201,0)),3,2))))),""))</f>
        <v/>
      </c>
      <c r="AA515" s="12" t="str">
        <f aca="false">IF(OR($B515="",J515="",K515=""),"",IFERROR(IF(OR(INDEX(Matches!$I$2:$I$201,MATCH($A515&amp;"-4",Matches!$J$2:$J$201,0))="Void",INDEX(Matches!$G$2:$G$201,MATCH($A515&amp;"-4",Matches!$J$2:$J$201,0))="",INDEX(Matches!$H$2:$H$201,MATCH($A515&amp;"-4",Matches!$J$2:$J$201,0))=""),"",IF(AND($C515&lt;&gt;"",INDEX(Matches!$F$2:$F$201,MATCH($A515&amp;"-4",Matches!$J$2:$J$201,0))&lt;&gt;"",$C515&gt;=INDEX(Matches!$F$2:$F$201,MATCH($A515&amp;"-4",Matches!$J$2:$J$201,0))),"",IF(AND(J515=INDEX(Matches!$G$2:$G$201,MATCH($A515&amp;"-4",Matches!$J$2:$J$201,0)),K515=INDEX(Matches!$H$2:$H$201,MATCH($A515&amp;"-4",Matches!$J$2:$J$201,0))),5,IF(SIGN(J515-K515)&lt;&gt;SIGN(INDEX(Matches!$G$2:$G$201,MATCH($A515&amp;"-4",Matches!$J$2:$J$201,0))-INDEX(Matches!$H$2:$H$201,MATCH($A515&amp;"-4",Matches!$J$2:$J$201,0))),0,IF(J515-K515=INDEX(Matches!$G$2:$G$201,MATCH($A515&amp;"-4",Matches!$J$2:$J$201,0))-INDEX(Matches!$H$2:$H$201,MATCH($A515&amp;"-4",Matches!$J$2:$J$201,0)),3,2))))),""))</f>
        <v/>
      </c>
      <c r="AB515" s="12" t="str">
        <f aca="false">IF(OR($B515="",L515="",M515=""),"",IFERROR(IF(OR(INDEX(Matches!$I$2:$I$201,MATCH($A515&amp;"-5",Matches!$J$2:$J$201,0))="Void",INDEX(Matches!$G$2:$G$201,MATCH($A515&amp;"-5",Matches!$J$2:$J$201,0))="",INDEX(Matches!$H$2:$H$201,MATCH($A515&amp;"-5",Matches!$J$2:$J$201,0))=""),"",IF(AND($C515&lt;&gt;"",INDEX(Matches!$F$2:$F$201,MATCH($A515&amp;"-5",Matches!$J$2:$J$201,0))&lt;&gt;"",$C515&gt;=INDEX(Matches!$F$2:$F$201,MATCH($A515&amp;"-5",Matches!$J$2:$J$201,0))),"",IF(AND(L515=INDEX(Matches!$G$2:$G$201,MATCH($A515&amp;"-5",Matches!$J$2:$J$201,0)),M515=INDEX(Matches!$H$2:$H$201,MATCH($A515&amp;"-5",Matches!$J$2:$J$201,0))),5,IF(SIGN(L515-M515)&lt;&gt;SIGN(INDEX(Matches!$G$2:$G$201,MATCH($A515&amp;"-5",Matches!$J$2:$J$201,0))-INDEX(Matches!$H$2:$H$201,MATCH($A515&amp;"-5",Matches!$J$2:$J$201,0))),0,IF(L515-M515=INDEX(Matches!$G$2:$G$201,MATCH($A515&amp;"-5",Matches!$J$2:$J$201,0))-INDEX(Matches!$H$2:$H$201,MATCH($A515&amp;"-5",Matches!$J$2:$J$201,0)),3,2))))),""))</f>
        <v/>
      </c>
      <c r="AC515" s="12" t="str">
        <f aca="false">IF(OR($B515="",N515="",O515=""),"",IFERROR(IF(OR(INDEX(Matches!$I$2:$I$201,MATCH($A515&amp;"-6",Matches!$J$2:$J$201,0))="Void",INDEX(Matches!$G$2:$G$201,MATCH($A515&amp;"-6",Matches!$J$2:$J$201,0))="",INDEX(Matches!$H$2:$H$201,MATCH($A515&amp;"-6",Matches!$J$2:$J$201,0))=""),"",IF(AND($C515&lt;&gt;"",INDEX(Matches!$F$2:$F$201,MATCH($A515&amp;"-6",Matches!$J$2:$J$201,0))&lt;&gt;"",$C515&gt;=INDEX(Matches!$F$2:$F$201,MATCH($A515&amp;"-6",Matches!$J$2:$J$201,0))),"",IF(AND(N515=INDEX(Matches!$G$2:$G$201,MATCH($A515&amp;"-6",Matches!$J$2:$J$201,0)),O515=INDEX(Matches!$H$2:$H$201,MATCH($A515&amp;"-6",Matches!$J$2:$J$201,0))),5,IF(SIGN(N515-O515)&lt;&gt;SIGN(INDEX(Matches!$G$2:$G$201,MATCH($A515&amp;"-6",Matches!$J$2:$J$201,0))-INDEX(Matches!$H$2:$H$201,MATCH($A515&amp;"-6",Matches!$J$2:$J$201,0))),0,IF(N515-O515=INDEX(Matches!$G$2:$G$201,MATCH($A515&amp;"-6",Matches!$J$2:$J$201,0))-INDEX(Matches!$H$2:$H$201,MATCH($A515&amp;"-6",Matches!$J$2:$J$201,0)),3,2))))),""))</f>
        <v/>
      </c>
      <c r="AD515" s="12" t="str">
        <f aca="false">IF(OR($B515="",P515="",Q515=""),"",IFERROR(IF(OR(INDEX(Matches!$I$2:$I$201,MATCH($A515&amp;"-7",Matches!$J$2:$J$201,0))="Void",INDEX(Matches!$G$2:$G$201,MATCH($A515&amp;"-7",Matches!$J$2:$J$201,0))="",INDEX(Matches!$H$2:$H$201,MATCH($A515&amp;"-7",Matches!$J$2:$J$201,0))=""),"",IF(AND($C515&lt;&gt;"",INDEX(Matches!$F$2:$F$201,MATCH($A515&amp;"-7",Matches!$J$2:$J$201,0))&lt;&gt;"",$C515&gt;=INDEX(Matches!$F$2:$F$201,MATCH($A515&amp;"-7",Matches!$J$2:$J$201,0))),"",IF(AND(P515=INDEX(Matches!$G$2:$G$201,MATCH($A515&amp;"-7",Matches!$J$2:$J$201,0)),Q515=INDEX(Matches!$H$2:$H$201,MATCH($A515&amp;"-7",Matches!$J$2:$J$201,0))),5,IF(SIGN(P515-Q515)&lt;&gt;SIGN(INDEX(Matches!$G$2:$G$201,MATCH($A515&amp;"-7",Matches!$J$2:$J$201,0))-INDEX(Matches!$H$2:$H$201,MATCH($A515&amp;"-7",Matches!$J$2:$J$201,0))),0,IF(P515-Q515=INDEX(Matches!$G$2:$G$201,MATCH($A515&amp;"-7",Matches!$J$2:$J$201,0))-INDEX(Matches!$H$2:$H$201,MATCH($A515&amp;"-7",Matches!$J$2:$J$201,0)),3,2))))),""))</f>
        <v/>
      </c>
      <c r="AE515" s="12" t="str">
        <f aca="false">IF(OR($B515="",R515="",S515=""),"",IFERROR(IF(OR(INDEX(Matches!$I$2:$I$201,MATCH($A515&amp;"-8",Matches!$J$2:$J$201,0))="Void",INDEX(Matches!$G$2:$G$201,MATCH($A515&amp;"-8",Matches!$J$2:$J$201,0))="",INDEX(Matches!$H$2:$H$201,MATCH($A515&amp;"-8",Matches!$J$2:$J$201,0))=""),"",IF(AND($C515&lt;&gt;"",INDEX(Matches!$F$2:$F$201,MATCH($A515&amp;"-8",Matches!$J$2:$J$201,0))&lt;&gt;"",$C515&gt;=INDEX(Matches!$F$2:$F$201,MATCH($A515&amp;"-8",Matches!$J$2:$J$201,0))),"",IF(AND(R515=INDEX(Matches!$G$2:$G$201,MATCH($A515&amp;"-8",Matches!$J$2:$J$201,0)),S515=INDEX(Matches!$H$2:$H$201,MATCH($A515&amp;"-8",Matches!$J$2:$J$201,0))),5,IF(SIGN(R515-S515)&lt;&gt;SIGN(INDEX(Matches!$G$2:$G$201,MATCH($A515&amp;"-8",Matches!$J$2:$J$201,0))-INDEX(Matches!$H$2:$H$201,MATCH($A515&amp;"-8",Matches!$J$2:$J$201,0))),0,IF(R515-S515=INDEX(Matches!$G$2:$G$201,MATCH($A515&amp;"-8",Matches!$J$2:$J$201,0))-INDEX(Matches!$H$2:$H$201,MATCH($A515&amp;"-8",Matches!$J$2:$J$201,0)),3,2))))),""))</f>
        <v/>
      </c>
      <c r="AF515" s="12" t="str">
        <f aca="false">IF(OR($B515="",T515="",U515=""),"",IFERROR(IF(OR(INDEX(Matches!$I$2:$I$201,MATCH($A515&amp;"-9",Matches!$J$2:$J$201,0))="Void",INDEX(Matches!$G$2:$G$201,MATCH($A515&amp;"-9",Matches!$J$2:$J$201,0))="",INDEX(Matches!$H$2:$H$201,MATCH($A515&amp;"-9",Matches!$J$2:$J$201,0))=""),"",IF(AND($C515&lt;&gt;"",INDEX(Matches!$F$2:$F$201,MATCH($A515&amp;"-9",Matches!$J$2:$J$201,0))&lt;&gt;"",$C515&gt;=INDEX(Matches!$F$2:$F$201,MATCH($A515&amp;"-9",Matches!$J$2:$J$201,0))),"",IF(AND(T515=INDEX(Matches!$G$2:$G$201,MATCH($A515&amp;"-9",Matches!$J$2:$J$201,0)),U515=INDEX(Matches!$H$2:$H$201,MATCH($A515&amp;"-9",Matches!$J$2:$J$201,0))),5,IF(SIGN(T515-U515)&lt;&gt;SIGN(INDEX(Matches!$G$2:$G$201,MATCH($A515&amp;"-9",Matches!$J$2:$J$201,0))-INDEX(Matches!$H$2:$H$201,MATCH($A515&amp;"-9",Matches!$J$2:$J$201,0))),0,IF(T515-U515=INDEX(Matches!$G$2:$G$201,MATCH($A515&amp;"-9",Matches!$J$2:$J$201,0))-INDEX(Matches!$H$2:$H$201,MATCH($A515&amp;"-9",Matches!$J$2:$J$201,0)),3,2))))),""))</f>
        <v/>
      </c>
      <c r="AG515" s="12" t="str">
        <f aca="false">IF(OR($B515="",V515="",W515=""),"",IFERROR(IF(OR(INDEX(Matches!$I$2:$I$201,MATCH($A515&amp;"-10",Matches!$J$2:$J$201,0))="Void",INDEX(Matches!$G$2:$G$201,MATCH($A515&amp;"-10",Matches!$J$2:$J$201,0))="",INDEX(Matches!$H$2:$H$201,MATCH($A515&amp;"-10",Matches!$J$2:$J$201,0))=""),"",IF(AND($C515&lt;&gt;"",INDEX(Matches!$F$2:$F$201,MATCH($A515&amp;"-10",Matches!$J$2:$J$201,0))&lt;&gt;"",$C515&gt;=INDEX(Matches!$F$2:$F$201,MATCH($A515&amp;"-10",Matches!$J$2:$J$201,0))),"",IF(AND(V515=INDEX(Matches!$G$2:$G$201,MATCH($A515&amp;"-10",Matches!$J$2:$J$201,0)),W515=INDEX(Matches!$H$2:$H$201,MATCH($A515&amp;"-10",Matches!$J$2:$J$201,0))),5,IF(SIGN(V515-W515)&lt;&gt;SIGN(INDEX(Matches!$G$2:$G$201,MATCH($A515&amp;"-10",Matches!$J$2:$J$201,0))-INDEX(Matches!$H$2:$H$201,MATCH($A515&amp;"-10",Matches!$J$2:$J$201,0))),0,IF(V515-W515=INDEX(Matches!$G$2:$G$201,MATCH($A515&amp;"-10",Matches!$J$2:$J$201,0))-INDEX(Matches!$H$2:$H$201,MATCH($A515&amp;"-10",Matches!$J$2:$J$201,0)),3,2))))),""))</f>
        <v/>
      </c>
      <c r="AH515" s="13" t="str">
        <f aca="false">IF($B515="","",SUM(X515:AG515))</f>
        <v/>
      </c>
      <c r="AI515" s="12" t="str">
        <f aca="false">IF($B515="","",COUNTIF(X515:AG515,5))</f>
        <v/>
      </c>
      <c r="AJ515" s="12" t="str">
        <f aca="false">IF($B515="","",COUNTIF(X515:AG515,"&gt;=2"))</f>
        <v/>
      </c>
      <c r="AK515" s="12" t="str">
        <f aca="false">IF($B515="","",COUNT(X515:AG515))</f>
        <v/>
      </c>
    </row>
    <row r="516" customFormat="false" ht="15" hidden="false" customHeight="false" outlineLevel="0" collapsed="false">
      <c r="A516" s="7"/>
      <c r="B516" s="7"/>
      <c r="C516" s="11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12" t="str">
        <f aca="false">IF(OR($B516="",D516="",E516=""),"",IFERROR(IF(OR(INDEX(Matches!$I$2:$I$201,MATCH($A516&amp;"-1",Matches!$J$2:$J$201,0))="Void",INDEX(Matches!$G$2:$G$201,MATCH($A516&amp;"-1",Matches!$J$2:$J$201,0))="",INDEX(Matches!$H$2:$H$201,MATCH($A516&amp;"-1",Matches!$J$2:$J$201,0))=""),"",IF(AND($C516&lt;&gt;"",INDEX(Matches!$F$2:$F$201,MATCH($A516&amp;"-1",Matches!$J$2:$J$201,0))&lt;&gt;"",$C516&gt;=INDEX(Matches!$F$2:$F$201,MATCH($A516&amp;"-1",Matches!$J$2:$J$201,0))),"",IF(AND(D516=INDEX(Matches!$G$2:$G$201,MATCH($A516&amp;"-1",Matches!$J$2:$J$201,0)),E516=INDEX(Matches!$H$2:$H$201,MATCH($A516&amp;"-1",Matches!$J$2:$J$201,0))),5,IF(SIGN(D516-E516)&lt;&gt;SIGN(INDEX(Matches!$G$2:$G$201,MATCH($A516&amp;"-1",Matches!$J$2:$J$201,0))-INDEX(Matches!$H$2:$H$201,MATCH($A516&amp;"-1",Matches!$J$2:$J$201,0))),0,IF(D516-E516=INDEX(Matches!$G$2:$G$201,MATCH($A516&amp;"-1",Matches!$J$2:$J$201,0))-INDEX(Matches!$H$2:$H$201,MATCH($A516&amp;"-1",Matches!$J$2:$J$201,0)),3,2))))),""))</f>
        <v/>
      </c>
      <c r="Y516" s="12" t="str">
        <f aca="false">IF(OR($B516="",F516="",G516=""),"",IFERROR(IF(OR(INDEX(Matches!$I$2:$I$201,MATCH($A516&amp;"-2",Matches!$J$2:$J$201,0))="Void",INDEX(Matches!$G$2:$G$201,MATCH($A516&amp;"-2",Matches!$J$2:$J$201,0))="",INDEX(Matches!$H$2:$H$201,MATCH($A516&amp;"-2",Matches!$J$2:$J$201,0))=""),"",IF(AND($C516&lt;&gt;"",INDEX(Matches!$F$2:$F$201,MATCH($A516&amp;"-2",Matches!$J$2:$J$201,0))&lt;&gt;"",$C516&gt;=INDEX(Matches!$F$2:$F$201,MATCH($A516&amp;"-2",Matches!$J$2:$J$201,0))),"",IF(AND(F516=INDEX(Matches!$G$2:$G$201,MATCH($A516&amp;"-2",Matches!$J$2:$J$201,0)),G516=INDEX(Matches!$H$2:$H$201,MATCH($A516&amp;"-2",Matches!$J$2:$J$201,0))),5,IF(SIGN(F516-G516)&lt;&gt;SIGN(INDEX(Matches!$G$2:$G$201,MATCH($A516&amp;"-2",Matches!$J$2:$J$201,0))-INDEX(Matches!$H$2:$H$201,MATCH($A516&amp;"-2",Matches!$J$2:$J$201,0))),0,IF(F516-G516=INDEX(Matches!$G$2:$G$201,MATCH($A516&amp;"-2",Matches!$J$2:$J$201,0))-INDEX(Matches!$H$2:$H$201,MATCH($A516&amp;"-2",Matches!$J$2:$J$201,0)),3,2))))),""))</f>
        <v/>
      </c>
      <c r="Z516" s="12" t="str">
        <f aca="false">IF(OR($B516="",H516="",I516=""),"",IFERROR(IF(OR(INDEX(Matches!$I$2:$I$201,MATCH($A516&amp;"-3",Matches!$J$2:$J$201,0))="Void",INDEX(Matches!$G$2:$G$201,MATCH($A516&amp;"-3",Matches!$J$2:$J$201,0))="",INDEX(Matches!$H$2:$H$201,MATCH($A516&amp;"-3",Matches!$J$2:$J$201,0))=""),"",IF(AND($C516&lt;&gt;"",INDEX(Matches!$F$2:$F$201,MATCH($A516&amp;"-3",Matches!$J$2:$J$201,0))&lt;&gt;"",$C516&gt;=INDEX(Matches!$F$2:$F$201,MATCH($A516&amp;"-3",Matches!$J$2:$J$201,0))),"",IF(AND(H516=INDEX(Matches!$G$2:$G$201,MATCH($A516&amp;"-3",Matches!$J$2:$J$201,0)),I516=INDEX(Matches!$H$2:$H$201,MATCH($A516&amp;"-3",Matches!$J$2:$J$201,0))),5,IF(SIGN(H516-I516)&lt;&gt;SIGN(INDEX(Matches!$G$2:$G$201,MATCH($A516&amp;"-3",Matches!$J$2:$J$201,0))-INDEX(Matches!$H$2:$H$201,MATCH($A516&amp;"-3",Matches!$J$2:$J$201,0))),0,IF(H516-I516=INDEX(Matches!$G$2:$G$201,MATCH($A516&amp;"-3",Matches!$J$2:$J$201,0))-INDEX(Matches!$H$2:$H$201,MATCH($A516&amp;"-3",Matches!$J$2:$J$201,0)),3,2))))),""))</f>
        <v/>
      </c>
      <c r="AA516" s="12" t="str">
        <f aca="false">IF(OR($B516="",J516="",K516=""),"",IFERROR(IF(OR(INDEX(Matches!$I$2:$I$201,MATCH($A516&amp;"-4",Matches!$J$2:$J$201,0))="Void",INDEX(Matches!$G$2:$G$201,MATCH($A516&amp;"-4",Matches!$J$2:$J$201,0))="",INDEX(Matches!$H$2:$H$201,MATCH($A516&amp;"-4",Matches!$J$2:$J$201,0))=""),"",IF(AND($C516&lt;&gt;"",INDEX(Matches!$F$2:$F$201,MATCH($A516&amp;"-4",Matches!$J$2:$J$201,0))&lt;&gt;"",$C516&gt;=INDEX(Matches!$F$2:$F$201,MATCH($A516&amp;"-4",Matches!$J$2:$J$201,0))),"",IF(AND(J516=INDEX(Matches!$G$2:$G$201,MATCH($A516&amp;"-4",Matches!$J$2:$J$201,0)),K516=INDEX(Matches!$H$2:$H$201,MATCH($A516&amp;"-4",Matches!$J$2:$J$201,0))),5,IF(SIGN(J516-K516)&lt;&gt;SIGN(INDEX(Matches!$G$2:$G$201,MATCH($A516&amp;"-4",Matches!$J$2:$J$201,0))-INDEX(Matches!$H$2:$H$201,MATCH($A516&amp;"-4",Matches!$J$2:$J$201,0))),0,IF(J516-K516=INDEX(Matches!$G$2:$G$201,MATCH($A516&amp;"-4",Matches!$J$2:$J$201,0))-INDEX(Matches!$H$2:$H$201,MATCH($A516&amp;"-4",Matches!$J$2:$J$201,0)),3,2))))),""))</f>
        <v/>
      </c>
      <c r="AB516" s="12" t="str">
        <f aca="false">IF(OR($B516="",L516="",M516=""),"",IFERROR(IF(OR(INDEX(Matches!$I$2:$I$201,MATCH($A516&amp;"-5",Matches!$J$2:$J$201,0))="Void",INDEX(Matches!$G$2:$G$201,MATCH($A516&amp;"-5",Matches!$J$2:$J$201,0))="",INDEX(Matches!$H$2:$H$201,MATCH($A516&amp;"-5",Matches!$J$2:$J$201,0))=""),"",IF(AND($C516&lt;&gt;"",INDEX(Matches!$F$2:$F$201,MATCH($A516&amp;"-5",Matches!$J$2:$J$201,0))&lt;&gt;"",$C516&gt;=INDEX(Matches!$F$2:$F$201,MATCH($A516&amp;"-5",Matches!$J$2:$J$201,0))),"",IF(AND(L516=INDEX(Matches!$G$2:$G$201,MATCH($A516&amp;"-5",Matches!$J$2:$J$201,0)),M516=INDEX(Matches!$H$2:$H$201,MATCH($A516&amp;"-5",Matches!$J$2:$J$201,0))),5,IF(SIGN(L516-M516)&lt;&gt;SIGN(INDEX(Matches!$G$2:$G$201,MATCH($A516&amp;"-5",Matches!$J$2:$J$201,0))-INDEX(Matches!$H$2:$H$201,MATCH($A516&amp;"-5",Matches!$J$2:$J$201,0))),0,IF(L516-M516=INDEX(Matches!$G$2:$G$201,MATCH($A516&amp;"-5",Matches!$J$2:$J$201,0))-INDEX(Matches!$H$2:$H$201,MATCH($A516&amp;"-5",Matches!$J$2:$J$201,0)),3,2))))),""))</f>
        <v/>
      </c>
      <c r="AC516" s="12" t="str">
        <f aca="false">IF(OR($B516="",N516="",O516=""),"",IFERROR(IF(OR(INDEX(Matches!$I$2:$I$201,MATCH($A516&amp;"-6",Matches!$J$2:$J$201,0))="Void",INDEX(Matches!$G$2:$G$201,MATCH($A516&amp;"-6",Matches!$J$2:$J$201,0))="",INDEX(Matches!$H$2:$H$201,MATCH($A516&amp;"-6",Matches!$J$2:$J$201,0))=""),"",IF(AND($C516&lt;&gt;"",INDEX(Matches!$F$2:$F$201,MATCH($A516&amp;"-6",Matches!$J$2:$J$201,0))&lt;&gt;"",$C516&gt;=INDEX(Matches!$F$2:$F$201,MATCH($A516&amp;"-6",Matches!$J$2:$J$201,0))),"",IF(AND(N516=INDEX(Matches!$G$2:$G$201,MATCH($A516&amp;"-6",Matches!$J$2:$J$201,0)),O516=INDEX(Matches!$H$2:$H$201,MATCH($A516&amp;"-6",Matches!$J$2:$J$201,0))),5,IF(SIGN(N516-O516)&lt;&gt;SIGN(INDEX(Matches!$G$2:$G$201,MATCH($A516&amp;"-6",Matches!$J$2:$J$201,0))-INDEX(Matches!$H$2:$H$201,MATCH($A516&amp;"-6",Matches!$J$2:$J$201,0))),0,IF(N516-O516=INDEX(Matches!$G$2:$G$201,MATCH($A516&amp;"-6",Matches!$J$2:$J$201,0))-INDEX(Matches!$H$2:$H$201,MATCH($A516&amp;"-6",Matches!$J$2:$J$201,0)),3,2))))),""))</f>
        <v/>
      </c>
      <c r="AD516" s="12" t="str">
        <f aca="false">IF(OR($B516="",P516="",Q516=""),"",IFERROR(IF(OR(INDEX(Matches!$I$2:$I$201,MATCH($A516&amp;"-7",Matches!$J$2:$J$201,0))="Void",INDEX(Matches!$G$2:$G$201,MATCH($A516&amp;"-7",Matches!$J$2:$J$201,0))="",INDEX(Matches!$H$2:$H$201,MATCH($A516&amp;"-7",Matches!$J$2:$J$201,0))=""),"",IF(AND($C516&lt;&gt;"",INDEX(Matches!$F$2:$F$201,MATCH($A516&amp;"-7",Matches!$J$2:$J$201,0))&lt;&gt;"",$C516&gt;=INDEX(Matches!$F$2:$F$201,MATCH($A516&amp;"-7",Matches!$J$2:$J$201,0))),"",IF(AND(P516=INDEX(Matches!$G$2:$G$201,MATCH($A516&amp;"-7",Matches!$J$2:$J$201,0)),Q516=INDEX(Matches!$H$2:$H$201,MATCH($A516&amp;"-7",Matches!$J$2:$J$201,0))),5,IF(SIGN(P516-Q516)&lt;&gt;SIGN(INDEX(Matches!$G$2:$G$201,MATCH($A516&amp;"-7",Matches!$J$2:$J$201,0))-INDEX(Matches!$H$2:$H$201,MATCH($A516&amp;"-7",Matches!$J$2:$J$201,0))),0,IF(P516-Q516=INDEX(Matches!$G$2:$G$201,MATCH($A516&amp;"-7",Matches!$J$2:$J$201,0))-INDEX(Matches!$H$2:$H$201,MATCH($A516&amp;"-7",Matches!$J$2:$J$201,0)),3,2))))),""))</f>
        <v/>
      </c>
      <c r="AE516" s="12" t="str">
        <f aca="false">IF(OR($B516="",R516="",S516=""),"",IFERROR(IF(OR(INDEX(Matches!$I$2:$I$201,MATCH($A516&amp;"-8",Matches!$J$2:$J$201,0))="Void",INDEX(Matches!$G$2:$G$201,MATCH($A516&amp;"-8",Matches!$J$2:$J$201,0))="",INDEX(Matches!$H$2:$H$201,MATCH($A516&amp;"-8",Matches!$J$2:$J$201,0))=""),"",IF(AND($C516&lt;&gt;"",INDEX(Matches!$F$2:$F$201,MATCH($A516&amp;"-8",Matches!$J$2:$J$201,0))&lt;&gt;"",$C516&gt;=INDEX(Matches!$F$2:$F$201,MATCH($A516&amp;"-8",Matches!$J$2:$J$201,0))),"",IF(AND(R516=INDEX(Matches!$G$2:$G$201,MATCH($A516&amp;"-8",Matches!$J$2:$J$201,0)),S516=INDEX(Matches!$H$2:$H$201,MATCH($A516&amp;"-8",Matches!$J$2:$J$201,0))),5,IF(SIGN(R516-S516)&lt;&gt;SIGN(INDEX(Matches!$G$2:$G$201,MATCH($A516&amp;"-8",Matches!$J$2:$J$201,0))-INDEX(Matches!$H$2:$H$201,MATCH($A516&amp;"-8",Matches!$J$2:$J$201,0))),0,IF(R516-S516=INDEX(Matches!$G$2:$G$201,MATCH($A516&amp;"-8",Matches!$J$2:$J$201,0))-INDEX(Matches!$H$2:$H$201,MATCH($A516&amp;"-8",Matches!$J$2:$J$201,0)),3,2))))),""))</f>
        <v/>
      </c>
      <c r="AF516" s="12" t="str">
        <f aca="false">IF(OR($B516="",T516="",U516=""),"",IFERROR(IF(OR(INDEX(Matches!$I$2:$I$201,MATCH($A516&amp;"-9",Matches!$J$2:$J$201,0))="Void",INDEX(Matches!$G$2:$G$201,MATCH($A516&amp;"-9",Matches!$J$2:$J$201,0))="",INDEX(Matches!$H$2:$H$201,MATCH($A516&amp;"-9",Matches!$J$2:$J$201,0))=""),"",IF(AND($C516&lt;&gt;"",INDEX(Matches!$F$2:$F$201,MATCH($A516&amp;"-9",Matches!$J$2:$J$201,0))&lt;&gt;"",$C516&gt;=INDEX(Matches!$F$2:$F$201,MATCH($A516&amp;"-9",Matches!$J$2:$J$201,0))),"",IF(AND(T516=INDEX(Matches!$G$2:$G$201,MATCH($A516&amp;"-9",Matches!$J$2:$J$201,0)),U516=INDEX(Matches!$H$2:$H$201,MATCH($A516&amp;"-9",Matches!$J$2:$J$201,0))),5,IF(SIGN(T516-U516)&lt;&gt;SIGN(INDEX(Matches!$G$2:$G$201,MATCH($A516&amp;"-9",Matches!$J$2:$J$201,0))-INDEX(Matches!$H$2:$H$201,MATCH($A516&amp;"-9",Matches!$J$2:$J$201,0))),0,IF(T516-U516=INDEX(Matches!$G$2:$G$201,MATCH($A516&amp;"-9",Matches!$J$2:$J$201,0))-INDEX(Matches!$H$2:$H$201,MATCH($A516&amp;"-9",Matches!$J$2:$J$201,0)),3,2))))),""))</f>
        <v/>
      </c>
      <c r="AG516" s="12" t="str">
        <f aca="false">IF(OR($B516="",V516="",W516=""),"",IFERROR(IF(OR(INDEX(Matches!$I$2:$I$201,MATCH($A516&amp;"-10",Matches!$J$2:$J$201,0))="Void",INDEX(Matches!$G$2:$G$201,MATCH($A516&amp;"-10",Matches!$J$2:$J$201,0))="",INDEX(Matches!$H$2:$H$201,MATCH($A516&amp;"-10",Matches!$J$2:$J$201,0))=""),"",IF(AND($C516&lt;&gt;"",INDEX(Matches!$F$2:$F$201,MATCH($A516&amp;"-10",Matches!$J$2:$J$201,0))&lt;&gt;"",$C516&gt;=INDEX(Matches!$F$2:$F$201,MATCH($A516&amp;"-10",Matches!$J$2:$J$201,0))),"",IF(AND(V516=INDEX(Matches!$G$2:$G$201,MATCH($A516&amp;"-10",Matches!$J$2:$J$201,0)),W516=INDEX(Matches!$H$2:$H$201,MATCH($A516&amp;"-10",Matches!$J$2:$J$201,0))),5,IF(SIGN(V516-W516)&lt;&gt;SIGN(INDEX(Matches!$G$2:$G$201,MATCH($A516&amp;"-10",Matches!$J$2:$J$201,0))-INDEX(Matches!$H$2:$H$201,MATCH($A516&amp;"-10",Matches!$J$2:$J$201,0))),0,IF(V516-W516=INDEX(Matches!$G$2:$G$201,MATCH($A516&amp;"-10",Matches!$J$2:$J$201,0))-INDEX(Matches!$H$2:$H$201,MATCH($A516&amp;"-10",Matches!$J$2:$J$201,0)),3,2))))),""))</f>
        <v/>
      </c>
      <c r="AH516" s="13" t="str">
        <f aca="false">IF($B516="","",SUM(X516:AG516))</f>
        <v/>
      </c>
      <c r="AI516" s="12" t="str">
        <f aca="false">IF($B516="","",COUNTIF(X516:AG516,5))</f>
        <v/>
      </c>
      <c r="AJ516" s="12" t="str">
        <f aca="false">IF($B516="","",COUNTIF(X516:AG516,"&gt;=2"))</f>
        <v/>
      </c>
      <c r="AK516" s="12" t="str">
        <f aca="false">IF($B516="","",COUNT(X516:AG516))</f>
        <v/>
      </c>
    </row>
    <row r="517" customFormat="false" ht="15" hidden="false" customHeight="false" outlineLevel="0" collapsed="false">
      <c r="A517" s="7"/>
      <c r="B517" s="7"/>
      <c r="C517" s="11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12" t="str">
        <f aca="false">IF(OR($B517="",D517="",E517=""),"",IFERROR(IF(OR(INDEX(Matches!$I$2:$I$201,MATCH($A517&amp;"-1",Matches!$J$2:$J$201,0))="Void",INDEX(Matches!$G$2:$G$201,MATCH($A517&amp;"-1",Matches!$J$2:$J$201,0))="",INDEX(Matches!$H$2:$H$201,MATCH($A517&amp;"-1",Matches!$J$2:$J$201,0))=""),"",IF(AND($C517&lt;&gt;"",INDEX(Matches!$F$2:$F$201,MATCH($A517&amp;"-1",Matches!$J$2:$J$201,0))&lt;&gt;"",$C517&gt;=INDEX(Matches!$F$2:$F$201,MATCH($A517&amp;"-1",Matches!$J$2:$J$201,0))),"",IF(AND(D517=INDEX(Matches!$G$2:$G$201,MATCH($A517&amp;"-1",Matches!$J$2:$J$201,0)),E517=INDEX(Matches!$H$2:$H$201,MATCH($A517&amp;"-1",Matches!$J$2:$J$201,0))),5,IF(SIGN(D517-E517)&lt;&gt;SIGN(INDEX(Matches!$G$2:$G$201,MATCH($A517&amp;"-1",Matches!$J$2:$J$201,0))-INDEX(Matches!$H$2:$H$201,MATCH($A517&amp;"-1",Matches!$J$2:$J$201,0))),0,IF(D517-E517=INDEX(Matches!$G$2:$G$201,MATCH($A517&amp;"-1",Matches!$J$2:$J$201,0))-INDEX(Matches!$H$2:$H$201,MATCH($A517&amp;"-1",Matches!$J$2:$J$201,0)),3,2))))),""))</f>
        <v/>
      </c>
      <c r="Y517" s="12" t="str">
        <f aca="false">IF(OR($B517="",F517="",G517=""),"",IFERROR(IF(OR(INDEX(Matches!$I$2:$I$201,MATCH($A517&amp;"-2",Matches!$J$2:$J$201,0))="Void",INDEX(Matches!$G$2:$G$201,MATCH($A517&amp;"-2",Matches!$J$2:$J$201,0))="",INDEX(Matches!$H$2:$H$201,MATCH($A517&amp;"-2",Matches!$J$2:$J$201,0))=""),"",IF(AND($C517&lt;&gt;"",INDEX(Matches!$F$2:$F$201,MATCH($A517&amp;"-2",Matches!$J$2:$J$201,0))&lt;&gt;"",$C517&gt;=INDEX(Matches!$F$2:$F$201,MATCH($A517&amp;"-2",Matches!$J$2:$J$201,0))),"",IF(AND(F517=INDEX(Matches!$G$2:$G$201,MATCH($A517&amp;"-2",Matches!$J$2:$J$201,0)),G517=INDEX(Matches!$H$2:$H$201,MATCH($A517&amp;"-2",Matches!$J$2:$J$201,0))),5,IF(SIGN(F517-G517)&lt;&gt;SIGN(INDEX(Matches!$G$2:$G$201,MATCH($A517&amp;"-2",Matches!$J$2:$J$201,0))-INDEX(Matches!$H$2:$H$201,MATCH($A517&amp;"-2",Matches!$J$2:$J$201,0))),0,IF(F517-G517=INDEX(Matches!$G$2:$G$201,MATCH($A517&amp;"-2",Matches!$J$2:$J$201,0))-INDEX(Matches!$H$2:$H$201,MATCH($A517&amp;"-2",Matches!$J$2:$J$201,0)),3,2))))),""))</f>
        <v/>
      </c>
      <c r="Z517" s="12" t="str">
        <f aca="false">IF(OR($B517="",H517="",I517=""),"",IFERROR(IF(OR(INDEX(Matches!$I$2:$I$201,MATCH($A517&amp;"-3",Matches!$J$2:$J$201,0))="Void",INDEX(Matches!$G$2:$G$201,MATCH($A517&amp;"-3",Matches!$J$2:$J$201,0))="",INDEX(Matches!$H$2:$H$201,MATCH($A517&amp;"-3",Matches!$J$2:$J$201,0))=""),"",IF(AND($C517&lt;&gt;"",INDEX(Matches!$F$2:$F$201,MATCH($A517&amp;"-3",Matches!$J$2:$J$201,0))&lt;&gt;"",$C517&gt;=INDEX(Matches!$F$2:$F$201,MATCH($A517&amp;"-3",Matches!$J$2:$J$201,0))),"",IF(AND(H517=INDEX(Matches!$G$2:$G$201,MATCH($A517&amp;"-3",Matches!$J$2:$J$201,0)),I517=INDEX(Matches!$H$2:$H$201,MATCH($A517&amp;"-3",Matches!$J$2:$J$201,0))),5,IF(SIGN(H517-I517)&lt;&gt;SIGN(INDEX(Matches!$G$2:$G$201,MATCH($A517&amp;"-3",Matches!$J$2:$J$201,0))-INDEX(Matches!$H$2:$H$201,MATCH($A517&amp;"-3",Matches!$J$2:$J$201,0))),0,IF(H517-I517=INDEX(Matches!$G$2:$G$201,MATCH($A517&amp;"-3",Matches!$J$2:$J$201,0))-INDEX(Matches!$H$2:$H$201,MATCH($A517&amp;"-3",Matches!$J$2:$J$201,0)),3,2))))),""))</f>
        <v/>
      </c>
      <c r="AA517" s="12" t="str">
        <f aca="false">IF(OR($B517="",J517="",K517=""),"",IFERROR(IF(OR(INDEX(Matches!$I$2:$I$201,MATCH($A517&amp;"-4",Matches!$J$2:$J$201,0))="Void",INDEX(Matches!$G$2:$G$201,MATCH($A517&amp;"-4",Matches!$J$2:$J$201,0))="",INDEX(Matches!$H$2:$H$201,MATCH($A517&amp;"-4",Matches!$J$2:$J$201,0))=""),"",IF(AND($C517&lt;&gt;"",INDEX(Matches!$F$2:$F$201,MATCH($A517&amp;"-4",Matches!$J$2:$J$201,0))&lt;&gt;"",$C517&gt;=INDEX(Matches!$F$2:$F$201,MATCH($A517&amp;"-4",Matches!$J$2:$J$201,0))),"",IF(AND(J517=INDEX(Matches!$G$2:$G$201,MATCH($A517&amp;"-4",Matches!$J$2:$J$201,0)),K517=INDEX(Matches!$H$2:$H$201,MATCH($A517&amp;"-4",Matches!$J$2:$J$201,0))),5,IF(SIGN(J517-K517)&lt;&gt;SIGN(INDEX(Matches!$G$2:$G$201,MATCH($A517&amp;"-4",Matches!$J$2:$J$201,0))-INDEX(Matches!$H$2:$H$201,MATCH($A517&amp;"-4",Matches!$J$2:$J$201,0))),0,IF(J517-K517=INDEX(Matches!$G$2:$G$201,MATCH($A517&amp;"-4",Matches!$J$2:$J$201,0))-INDEX(Matches!$H$2:$H$201,MATCH($A517&amp;"-4",Matches!$J$2:$J$201,0)),3,2))))),""))</f>
        <v/>
      </c>
      <c r="AB517" s="12" t="str">
        <f aca="false">IF(OR($B517="",L517="",M517=""),"",IFERROR(IF(OR(INDEX(Matches!$I$2:$I$201,MATCH($A517&amp;"-5",Matches!$J$2:$J$201,0))="Void",INDEX(Matches!$G$2:$G$201,MATCH($A517&amp;"-5",Matches!$J$2:$J$201,0))="",INDEX(Matches!$H$2:$H$201,MATCH($A517&amp;"-5",Matches!$J$2:$J$201,0))=""),"",IF(AND($C517&lt;&gt;"",INDEX(Matches!$F$2:$F$201,MATCH($A517&amp;"-5",Matches!$J$2:$J$201,0))&lt;&gt;"",$C517&gt;=INDEX(Matches!$F$2:$F$201,MATCH($A517&amp;"-5",Matches!$J$2:$J$201,0))),"",IF(AND(L517=INDEX(Matches!$G$2:$G$201,MATCH($A517&amp;"-5",Matches!$J$2:$J$201,0)),M517=INDEX(Matches!$H$2:$H$201,MATCH($A517&amp;"-5",Matches!$J$2:$J$201,0))),5,IF(SIGN(L517-M517)&lt;&gt;SIGN(INDEX(Matches!$G$2:$G$201,MATCH($A517&amp;"-5",Matches!$J$2:$J$201,0))-INDEX(Matches!$H$2:$H$201,MATCH($A517&amp;"-5",Matches!$J$2:$J$201,0))),0,IF(L517-M517=INDEX(Matches!$G$2:$G$201,MATCH($A517&amp;"-5",Matches!$J$2:$J$201,0))-INDEX(Matches!$H$2:$H$201,MATCH($A517&amp;"-5",Matches!$J$2:$J$201,0)),3,2))))),""))</f>
        <v/>
      </c>
      <c r="AC517" s="12" t="str">
        <f aca="false">IF(OR($B517="",N517="",O517=""),"",IFERROR(IF(OR(INDEX(Matches!$I$2:$I$201,MATCH($A517&amp;"-6",Matches!$J$2:$J$201,0))="Void",INDEX(Matches!$G$2:$G$201,MATCH($A517&amp;"-6",Matches!$J$2:$J$201,0))="",INDEX(Matches!$H$2:$H$201,MATCH($A517&amp;"-6",Matches!$J$2:$J$201,0))=""),"",IF(AND($C517&lt;&gt;"",INDEX(Matches!$F$2:$F$201,MATCH($A517&amp;"-6",Matches!$J$2:$J$201,0))&lt;&gt;"",$C517&gt;=INDEX(Matches!$F$2:$F$201,MATCH($A517&amp;"-6",Matches!$J$2:$J$201,0))),"",IF(AND(N517=INDEX(Matches!$G$2:$G$201,MATCH($A517&amp;"-6",Matches!$J$2:$J$201,0)),O517=INDEX(Matches!$H$2:$H$201,MATCH($A517&amp;"-6",Matches!$J$2:$J$201,0))),5,IF(SIGN(N517-O517)&lt;&gt;SIGN(INDEX(Matches!$G$2:$G$201,MATCH($A517&amp;"-6",Matches!$J$2:$J$201,0))-INDEX(Matches!$H$2:$H$201,MATCH($A517&amp;"-6",Matches!$J$2:$J$201,0))),0,IF(N517-O517=INDEX(Matches!$G$2:$G$201,MATCH($A517&amp;"-6",Matches!$J$2:$J$201,0))-INDEX(Matches!$H$2:$H$201,MATCH($A517&amp;"-6",Matches!$J$2:$J$201,0)),3,2))))),""))</f>
        <v/>
      </c>
      <c r="AD517" s="12" t="str">
        <f aca="false">IF(OR($B517="",P517="",Q517=""),"",IFERROR(IF(OR(INDEX(Matches!$I$2:$I$201,MATCH($A517&amp;"-7",Matches!$J$2:$J$201,0))="Void",INDEX(Matches!$G$2:$G$201,MATCH($A517&amp;"-7",Matches!$J$2:$J$201,0))="",INDEX(Matches!$H$2:$H$201,MATCH($A517&amp;"-7",Matches!$J$2:$J$201,0))=""),"",IF(AND($C517&lt;&gt;"",INDEX(Matches!$F$2:$F$201,MATCH($A517&amp;"-7",Matches!$J$2:$J$201,0))&lt;&gt;"",$C517&gt;=INDEX(Matches!$F$2:$F$201,MATCH($A517&amp;"-7",Matches!$J$2:$J$201,0))),"",IF(AND(P517=INDEX(Matches!$G$2:$G$201,MATCH($A517&amp;"-7",Matches!$J$2:$J$201,0)),Q517=INDEX(Matches!$H$2:$H$201,MATCH($A517&amp;"-7",Matches!$J$2:$J$201,0))),5,IF(SIGN(P517-Q517)&lt;&gt;SIGN(INDEX(Matches!$G$2:$G$201,MATCH($A517&amp;"-7",Matches!$J$2:$J$201,0))-INDEX(Matches!$H$2:$H$201,MATCH($A517&amp;"-7",Matches!$J$2:$J$201,0))),0,IF(P517-Q517=INDEX(Matches!$G$2:$G$201,MATCH($A517&amp;"-7",Matches!$J$2:$J$201,0))-INDEX(Matches!$H$2:$H$201,MATCH($A517&amp;"-7",Matches!$J$2:$J$201,0)),3,2))))),""))</f>
        <v/>
      </c>
      <c r="AE517" s="12" t="str">
        <f aca="false">IF(OR($B517="",R517="",S517=""),"",IFERROR(IF(OR(INDEX(Matches!$I$2:$I$201,MATCH($A517&amp;"-8",Matches!$J$2:$J$201,0))="Void",INDEX(Matches!$G$2:$G$201,MATCH($A517&amp;"-8",Matches!$J$2:$J$201,0))="",INDEX(Matches!$H$2:$H$201,MATCH($A517&amp;"-8",Matches!$J$2:$J$201,0))=""),"",IF(AND($C517&lt;&gt;"",INDEX(Matches!$F$2:$F$201,MATCH($A517&amp;"-8",Matches!$J$2:$J$201,0))&lt;&gt;"",$C517&gt;=INDEX(Matches!$F$2:$F$201,MATCH($A517&amp;"-8",Matches!$J$2:$J$201,0))),"",IF(AND(R517=INDEX(Matches!$G$2:$G$201,MATCH($A517&amp;"-8",Matches!$J$2:$J$201,0)),S517=INDEX(Matches!$H$2:$H$201,MATCH($A517&amp;"-8",Matches!$J$2:$J$201,0))),5,IF(SIGN(R517-S517)&lt;&gt;SIGN(INDEX(Matches!$G$2:$G$201,MATCH($A517&amp;"-8",Matches!$J$2:$J$201,0))-INDEX(Matches!$H$2:$H$201,MATCH($A517&amp;"-8",Matches!$J$2:$J$201,0))),0,IF(R517-S517=INDEX(Matches!$G$2:$G$201,MATCH($A517&amp;"-8",Matches!$J$2:$J$201,0))-INDEX(Matches!$H$2:$H$201,MATCH($A517&amp;"-8",Matches!$J$2:$J$201,0)),3,2))))),""))</f>
        <v/>
      </c>
      <c r="AF517" s="12" t="str">
        <f aca="false">IF(OR($B517="",T517="",U517=""),"",IFERROR(IF(OR(INDEX(Matches!$I$2:$I$201,MATCH($A517&amp;"-9",Matches!$J$2:$J$201,0))="Void",INDEX(Matches!$G$2:$G$201,MATCH($A517&amp;"-9",Matches!$J$2:$J$201,0))="",INDEX(Matches!$H$2:$H$201,MATCH($A517&amp;"-9",Matches!$J$2:$J$201,0))=""),"",IF(AND($C517&lt;&gt;"",INDEX(Matches!$F$2:$F$201,MATCH($A517&amp;"-9",Matches!$J$2:$J$201,0))&lt;&gt;"",$C517&gt;=INDEX(Matches!$F$2:$F$201,MATCH($A517&amp;"-9",Matches!$J$2:$J$201,0))),"",IF(AND(T517=INDEX(Matches!$G$2:$G$201,MATCH($A517&amp;"-9",Matches!$J$2:$J$201,0)),U517=INDEX(Matches!$H$2:$H$201,MATCH($A517&amp;"-9",Matches!$J$2:$J$201,0))),5,IF(SIGN(T517-U517)&lt;&gt;SIGN(INDEX(Matches!$G$2:$G$201,MATCH($A517&amp;"-9",Matches!$J$2:$J$201,0))-INDEX(Matches!$H$2:$H$201,MATCH($A517&amp;"-9",Matches!$J$2:$J$201,0))),0,IF(T517-U517=INDEX(Matches!$G$2:$G$201,MATCH($A517&amp;"-9",Matches!$J$2:$J$201,0))-INDEX(Matches!$H$2:$H$201,MATCH($A517&amp;"-9",Matches!$J$2:$J$201,0)),3,2))))),""))</f>
        <v/>
      </c>
      <c r="AG517" s="12" t="str">
        <f aca="false">IF(OR($B517="",V517="",W517=""),"",IFERROR(IF(OR(INDEX(Matches!$I$2:$I$201,MATCH($A517&amp;"-10",Matches!$J$2:$J$201,0))="Void",INDEX(Matches!$G$2:$G$201,MATCH($A517&amp;"-10",Matches!$J$2:$J$201,0))="",INDEX(Matches!$H$2:$H$201,MATCH($A517&amp;"-10",Matches!$J$2:$J$201,0))=""),"",IF(AND($C517&lt;&gt;"",INDEX(Matches!$F$2:$F$201,MATCH($A517&amp;"-10",Matches!$J$2:$J$201,0))&lt;&gt;"",$C517&gt;=INDEX(Matches!$F$2:$F$201,MATCH($A517&amp;"-10",Matches!$J$2:$J$201,0))),"",IF(AND(V517=INDEX(Matches!$G$2:$G$201,MATCH($A517&amp;"-10",Matches!$J$2:$J$201,0)),W517=INDEX(Matches!$H$2:$H$201,MATCH($A517&amp;"-10",Matches!$J$2:$J$201,0))),5,IF(SIGN(V517-W517)&lt;&gt;SIGN(INDEX(Matches!$G$2:$G$201,MATCH($A517&amp;"-10",Matches!$J$2:$J$201,0))-INDEX(Matches!$H$2:$H$201,MATCH($A517&amp;"-10",Matches!$J$2:$J$201,0))),0,IF(V517-W517=INDEX(Matches!$G$2:$G$201,MATCH($A517&amp;"-10",Matches!$J$2:$J$201,0))-INDEX(Matches!$H$2:$H$201,MATCH($A517&amp;"-10",Matches!$J$2:$J$201,0)),3,2))))),""))</f>
        <v/>
      </c>
      <c r="AH517" s="13" t="str">
        <f aca="false">IF($B517="","",SUM(X517:AG517))</f>
        <v/>
      </c>
      <c r="AI517" s="12" t="str">
        <f aca="false">IF($B517="","",COUNTIF(X517:AG517,5))</f>
        <v/>
      </c>
      <c r="AJ517" s="12" t="str">
        <f aca="false">IF($B517="","",COUNTIF(X517:AG517,"&gt;=2"))</f>
        <v/>
      </c>
      <c r="AK517" s="12" t="str">
        <f aca="false">IF($B517="","",COUNT(X517:AG517))</f>
        <v/>
      </c>
    </row>
    <row r="518" customFormat="false" ht="15" hidden="false" customHeight="false" outlineLevel="0" collapsed="false">
      <c r="A518" s="7"/>
      <c r="B518" s="7"/>
      <c r="C518" s="11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12" t="str">
        <f aca="false">IF(OR($B518="",D518="",E518=""),"",IFERROR(IF(OR(INDEX(Matches!$I$2:$I$201,MATCH($A518&amp;"-1",Matches!$J$2:$J$201,0))="Void",INDEX(Matches!$G$2:$G$201,MATCH($A518&amp;"-1",Matches!$J$2:$J$201,0))="",INDEX(Matches!$H$2:$H$201,MATCH($A518&amp;"-1",Matches!$J$2:$J$201,0))=""),"",IF(AND($C518&lt;&gt;"",INDEX(Matches!$F$2:$F$201,MATCH($A518&amp;"-1",Matches!$J$2:$J$201,0))&lt;&gt;"",$C518&gt;=INDEX(Matches!$F$2:$F$201,MATCH($A518&amp;"-1",Matches!$J$2:$J$201,0))),"",IF(AND(D518=INDEX(Matches!$G$2:$G$201,MATCH($A518&amp;"-1",Matches!$J$2:$J$201,0)),E518=INDEX(Matches!$H$2:$H$201,MATCH($A518&amp;"-1",Matches!$J$2:$J$201,0))),5,IF(SIGN(D518-E518)&lt;&gt;SIGN(INDEX(Matches!$G$2:$G$201,MATCH($A518&amp;"-1",Matches!$J$2:$J$201,0))-INDEX(Matches!$H$2:$H$201,MATCH($A518&amp;"-1",Matches!$J$2:$J$201,0))),0,IF(D518-E518=INDEX(Matches!$G$2:$G$201,MATCH($A518&amp;"-1",Matches!$J$2:$J$201,0))-INDEX(Matches!$H$2:$H$201,MATCH($A518&amp;"-1",Matches!$J$2:$J$201,0)),3,2))))),""))</f>
        <v/>
      </c>
      <c r="Y518" s="12" t="str">
        <f aca="false">IF(OR($B518="",F518="",G518=""),"",IFERROR(IF(OR(INDEX(Matches!$I$2:$I$201,MATCH($A518&amp;"-2",Matches!$J$2:$J$201,0))="Void",INDEX(Matches!$G$2:$G$201,MATCH($A518&amp;"-2",Matches!$J$2:$J$201,0))="",INDEX(Matches!$H$2:$H$201,MATCH($A518&amp;"-2",Matches!$J$2:$J$201,0))=""),"",IF(AND($C518&lt;&gt;"",INDEX(Matches!$F$2:$F$201,MATCH($A518&amp;"-2",Matches!$J$2:$J$201,0))&lt;&gt;"",$C518&gt;=INDEX(Matches!$F$2:$F$201,MATCH($A518&amp;"-2",Matches!$J$2:$J$201,0))),"",IF(AND(F518=INDEX(Matches!$G$2:$G$201,MATCH($A518&amp;"-2",Matches!$J$2:$J$201,0)),G518=INDEX(Matches!$H$2:$H$201,MATCH($A518&amp;"-2",Matches!$J$2:$J$201,0))),5,IF(SIGN(F518-G518)&lt;&gt;SIGN(INDEX(Matches!$G$2:$G$201,MATCH($A518&amp;"-2",Matches!$J$2:$J$201,0))-INDEX(Matches!$H$2:$H$201,MATCH($A518&amp;"-2",Matches!$J$2:$J$201,0))),0,IF(F518-G518=INDEX(Matches!$G$2:$G$201,MATCH($A518&amp;"-2",Matches!$J$2:$J$201,0))-INDEX(Matches!$H$2:$H$201,MATCH($A518&amp;"-2",Matches!$J$2:$J$201,0)),3,2))))),""))</f>
        <v/>
      </c>
      <c r="Z518" s="12" t="str">
        <f aca="false">IF(OR($B518="",H518="",I518=""),"",IFERROR(IF(OR(INDEX(Matches!$I$2:$I$201,MATCH($A518&amp;"-3",Matches!$J$2:$J$201,0))="Void",INDEX(Matches!$G$2:$G$201,MATCH($A518&amp;"-3",Matches!$J$2:$J$201,0))="",INDEX(Matches!$H$2:$H$201,MATCH($A518&amp;"-3",Matches!$J$2:$J$201,0))=""),"",IF(AND($C518&lt;&gt;"",INDEX(Matches!$F$2:$F$201,MATCH($A518&amp;"-3",Matches!$J$2:$J$201,0))&lt;&gt;"",$C518&gt;=INDEX(Matches!$F$2:$F$201,MATCH($A518&amp;"-3",Matches!$J$2:$J$201,0))),"",IF(AND(H518=INDEX(Matches!$G$2:$G$201,MATCH($A518&amp;"-3",Matches!$J$2:$J$201,0)),I518=INDEX(Matches!$H$2:$H$201,MATCH($A518&amp;"-3",Matches!$J$2:$J$201,0))),5,IF(SIGN(H518-I518)&lt;&gt;SIGN(INDEX(Matches!$G$2:$G$201,MATCH($A518&amp;"-3",Matches!$J$2:$J$201,0))-INDEX(Matches!$H$2:$H$201,MATCH($A518&amp;"-3",Matches!$J$2:$J$201,0))),0,IF(H518-I518=INDEX(Matches!$G$2:$G$201,MATCH($A518&amp;"-3",Matches!$J$2:$J$201,0))-INDEX(Matches!$H$2:$H$201,MATCH($A518&amp;"-3",Matches!$J$2:$J$201,0)),3,2))))),""))</f>
        <v/>
      </c>
      <c r="AA518" s="12" t="str">
        <f aca="false">IF(OR($B518="",J518="",K518=""),"",IFERROR(IF(OR(INDEX(Matches!$I$2:$I$201,MATCH($A518&amp;"-4",Matches!$J$2:$J$201,0))="Void",INDEX(Matches!$G$2:$G$201,MATCH($A518&amp;"-4",Matches!$J$2:$J$201,0))="",INDEX(Matches!$H$2:$H$201,MATCH($A518&amp;"-4",Matches!$J$2:$J$201,0))=""),"",IF(AND($C518&lt;&gt;"",INDEX(Matches!$F$2:$F$201,MATCH($A518&amp;"-4",Matches!$J$2:$J$201,0))&lt;&gt;"",$C518&gt;=INDEX(Matches!$F$2:$F$201,MATCH($A518&amp;"-4",Matches!$J$2:$J$201,0))),"",IF(AND(J518=INDEX(Matches!$G$2:$G$201,MATCH($A518&amp;"-4",Matches!$J$2:$J$201,0)),K518=INDEX(Matches!$H$2:$H$201,MATCH($A518&amp;"-4",Matches!$J$2:$J$201,0))),5,IF(SIGN(J518-K518)&lt;&gt;SIGN(INDEX(Matches!$G$2:$G$201,MATCH($A518&amp;"-4",Matches!$J$2:$J$201,0))-INDEX(Matches!$H$2:$H$201,MATCH($A518&amp;"-4",Matches!$J$2:$J$201,0))),0,IF(J518-K518=INDEX(Matches!$G$2:$G$201,MATCH($A518&amp;"-4",Matches!$J$2:$J$201,0))-INDEX(Matches!$H$2:$H$201,MATCH($A518&amp;"-4",Matches!$J$2:$J$201,0)),3,2))))),""))</f>
        <v/>
      </c>
      <c r="AB518" s="12" t="str">
        <f aca="false">IF(OR($B518="",L518="",M518=""),"",IFERROR(IF(OR(INDEX(Matches!$I$2:$I$201,MATCH($A518&amp;"-5",Matches!$J$2:$J$201,0))="Void",INDEX(Matches!$G$2:$G$201,MATCH($A518&amp;"-5",Matches!$J$2:$J$201,0))="",INDEX(Matches!$H$2:$H$201,MATCH($A518&amp;"-5",Matches!$J$2:$J$201,0))=""),"",IF(AND($C518&lt;&gt;"",INDEX(Matches!$F$2:$F$201,MATCH($A518&amp;"-5",Matches!$J$2:$J$201,0))&lt;&gt;"",$C518&gt;=INDEX(Matches!$F$2:$F$201,MATCH($A518&amp;"-5",Matches!$J$2:$J$201,0))),"",IF(AND(L518=INDEX(Matches!$G$2:$G$201,MATCH($A518&amp;"-5",Matches!$J$2:$J$201,0)),M518=INDEX(Matches!$H$2:$H$201,MATCH($A518&amp;"-5",Matches!$J$2:$J$201,0))),5,IF(SIGN(L518-M518)&lt;&gt;SIGN(INDEX(Matches!$G$2:$G$201,MATCH($A518&amp;"-5",Matches!$J$2:$J$201,0))-INDEX(Matches!$H$2:$H$201,MATCH($A518&amp;"-5",Matches!$J$2:$J$201,0))),0,IF(L518-M518=INDEX(Matches!$G$2:$G$201,MATCH($A518&amp;"-5",Matches!$J$2:$J$201,0))-INDEX(Matches!$H$2:$H$201,MATCH($A518&amp;"-5",Matches!$J$2:$J$201,0)),3,2))))),""))</f>
        <v/>
      </c>
      <c r="AC518" s="12" t="str">
        <f aca="false">IF(OR($B518="",N518="",O518=""),"",IFERROR(IF(OR(INDEX(Matches!$I$2:$I$201,MATCH($A518&amp;"-6",Matches!$J$2:$J$201,0))="Void",INDEX(Matches!$G$2:$G$201,MATCH($A518&amp;"-6",Matches!$J$2:$J$201,0))="",INDEX(Matches!$H$2:$H$201,MATCH($A518&amp;"-6",Matches!$J$2:$J$201,0))=""),"",IF(AND($C518&lt;&gt;"",INDEX(Matches!$F$2:$F$201,MATCH($A518&amp;"-6",Matches!$J$2:$J$201,0))&lt;&gt;"",$C518&gt;=INDEX(Matches!$F$2:$F$201,MATCH($A518&amp;"-6",Matches!$J$2:$J$201,0))),"",IF(AND(N518=INDEX(Matches!$G$2:$G$201,MATCH($A518&amp;"-6",Matches!$J$2:$J$201,0)),O518=INDEX(Matches!$H$2:$H$201,MATCH($A518&amp;"-6",Matches!$J$2:$J$201,0))),5,IF(SIGN(N518-O518)&lt;&gt;SIGN(INDEX(Matches!$G$2:$G$201,MATCH($A518&amp;"-6",Matches!$J$2:$J$201,0))-INDEX(Matches!$H$2:$H$201,MATCH($A518&amp;"-6",Matches!$J$2:$J$201,0))),0,IF(N518-O518=INDEX(Matches!$G$2:$G$201,MATCH($A518&amp;"-6",Matches!$J$2:$J$201,0))-INDEX(Matches!$H$2:$H$201,MATCH($A518&amp;"-6",Matches!$J$2:$J$201,0)),3,2))))),""))</f>
        <v/>
      </c>
      <c r="AD518" s="12" t="str">
        <f aca="false">IF(OR($B518="",P518="",Q518=""),"",IFERROR(IF(OR(INDEX(Matches!$I$2:$I$201,MATCH($A518&amp;"-7",Matches!$J$2:$J$201,0))="Void",INDEX(Matches!$G$2:$G$201,MATCH($A518&amp;"-7",Matches!$J$2:$J$201,0))="",INDEX(Matches!$H$2:$H$201,MATCH($A518&amp;"-7",Matches!$J$2:$J$201,0))=""),"",IF(AND($C518&lt;&gt;"",INDEX(Matches!$F$2:$F$201,MATCH($A518&amp;"-7",Matches!$J$2:$J$201,0))&lt;&gt;"",$C518&gt;=INDEX(Matches!$F$2:$F$201,MATCH($A518&amp;"-7",Matches!$J$2:$J$201,0))),"",IF(AND(P518=INDEX(Matches!$G$2:$G$201,MATCH($A518&amp;"-7",Matches!$J$2:$J$201,0)),Q518=INDEX(Matches!$H$2:$H$201,MATCH($A518&amp;"-7",Matches!$J$2:$J$201,0))),5,IF(SIGN(P518-Q518)&lt;&gt;SIGN(INDEX(Matches!$G$2:$G$201,MATCH($A518&amp;"-7",Matches!$J$2:$J$201,0))-INDEX(Matches!$H$2:$H$201,MATCH($A518&amp;"-7",Matches!$J$2:$J$201,0))),0,IF(P518-Q518=INDEX(Matches!$G$2:$G$201,MATCH($A518&amp;"-7",Matches!$J$2:$J$201,0))-INDEX(Matches!$H$2:$H$201,MATCH($A518&amp;"-7",Matches!$J$2:$J$201,0)),3,2))))),""))</f>
        <v/>
      </c>
      <c r="AE518" s="12" t="str">
        <f aca="false">IF(OR($B518="",R518="",S518=""),"",IFERROR(IF(OR(INDEX(Matches!$I$2:$I$201,MATCH($A518&amp;"-8",Matches!$J$2:$J$201,0))="Void",INDEX(Matches!$G$2:$G$201,MATCH($A518&amp;"-8",Matches!$J$2:$J$201,0))="",INDEX(Matches!$H$2:$H$201,MATCH($A518&amp;"-8",Matches!$J$2:$J$201,0))=""),"",IF(AND($C518&lt;&gt;"",INDEX(Matches!$F$2:$F$201,MATCH($A518&amp;"-8",Matches!$J$2:$J$201,0))&lt;&gt;"",$C518&gt;=INDEX(Matches!$F$2:$F$201,MATCH($A518&amp;"-8",Matches!$J$2:$J$201,0))),"",IF(AND(R518=INDEX(Matches!$G$2:$G$201,MATCH($A518&amp;"-8",Matches!$J$2:$J$201,0)),S518=INDEX(Matches!$H$2:$H$201,MATCH($A518&amp;"-8",Matches!$J$2:$J$201,0))),5,IF(SIGN(R518-S518)&lt;&gt;SIGN(INDEX(Matches!$G$2:$G$201,MATCH($A518&amp;"-8",Matches!$J$2:$J$201,0))-INDEX(Matches!$H$2:$H$201,MATCH($A518&amp;"-8",Matches!$J$2:$J$201,0))),0,IF(R518-S518=INDEX(Matches!$G$2:$G$201,MATCH($A518&amp;"-8",Matches!$J$2:$J$201,0))-INDEX(Matches!$H$2:$H$201,MATCH($A518&amp;"-8",Matches!$J$2:$J$201,0)),3,2))))),""))</f>
        <v/>
      </c>
      <c r="AF518" s="12" t="str">
        <f aca="false">IF(OR($B518="",T518="",U518=""),"",IFERROR(IF(OR(INDEX(Matches!$I$2:$I$201,MATCH($A518&amp;"-9",Matches!$J$2:$J$201,0))="Void",INDEX(Matches!$G$2:$G$201,MATCH($A518&amp;"-9",Matches!$J$2:$J$201,0))="",INDEX(Matches!$H$2:$H$201,MATCH($A518&amp;"-9",Matches!$J$2:$J$201,0))=""),"",IF(AND($C518&lt;&gt;"",INDEX(Matches!$F$2:$F$201,MATCH($A518&amp;"-9",Matches!$J$2:$J$201,0))&lt;&gt;"",$C518&gt;=INDEX(Matches!$F$2:$F$201,MATCH($A518&amp;"-9",Matches!$J$2:$J$201,0))),"",IF(AND(T518=INDEX(Matches!$G$2:$G$201,MATCH($A518&amp;"-9",Matches!$J$2:$J$201,0)),U518=INDEX(Matches!$H$2:$H$201,MATCH($A518&amp;"-9",Matches!$J$2:$J$201,0))),5,IF(SIGN(T518-U518)&lt;&gt;SIGN(INDEX(Matches!$G$2:$G$201,MATCH($A518&amp;"-9",Matches!$J$2:$J$201,0))-INDEX(Matches!$H$2:$H$201,MATCH($A518&amp;"-9",Matches!$J$2:$J$201,0))),0,IF(T518-U518=INDEX(Matches!$G$2:$G$201,MATCH($A518&amp;"-9",Matches!$J$2:$J$201,0))-INDEX(Matches!$H$2:$H$201,MATCH($A518&amp;"-9",Matches!$J$2:$J$201,0)),3,2))))),""))</f>
        <v/>
      </c>
      <c r="AG518" s="12" t="str">
        <f aca="false">IF(OR($B518="",V518="",W518=""),"",IFERROR(IF(OR(INDEX(Matches!$I$2:$I$201,MATCH($A518&amp;"-10",Matches!$J$2:$J$201,0))="Void",INDEX(Matches!$G$2:$G$201,MATCH($A518&amp;"-10",Matches!$J$2:$J$201,0))="",INDEX(Matches!$H$2:$H$201,MATCH($A518&amp;"-10",Matches!$J$2:$J$201,0))=""),"",IF(AND($C518&lt;&gt;"",INDEX(Matches!$F$2:$F$201,MATCH($A518&amp;"-10",Matches!$J$2:$J$201,0))&lt;&gt;"",$C518&gt;=INDEX(Matches!$F$2:$F$201,MATCH($A518&amp;"-10",Matches!$J$2:$J$201,0))),"",IF(AND(V518=INDEX(Matches!$G$2:$G$201,MATCH($A518&amp;"-10",Matches!$J$2:$J$201,0)),W518=INDEX(Matches!$H$2:$H$201,MATCH($A518&amp;"-10",Matches!$J$2:$J$201,0))),5,IF(SIGN(V518-W518)&lt;&gt;SIGN(INDEX(Matches!$G$2:$G$201,MATCH($A518&amp;"-10",Matches!$J$2:$J$201,0))-INDEX(Matches!$H$2:$H$201,MATCH($A518&amp;"-10",Matches!$J$2:$J$201,0))),0,IF(V518-W518=INDEX(Matches!$G$2:$G$201,MATCH($A518&amp;"-10",Matches!$J$2:$J$201,0))-INDEX(Matches!$H$2:$H$201,MATCH($A518&amp;"-10",Matches!$J$2:$J$201,0)),3,2))))),""))</f>
        <v/>
      </c>
      <c r="AH518" s="13" t="str">
        <f aca="false">IF($B518="","",SUM(X518:AG518))</f>
        <v/>
      </c>
      <c r="AI518" s="12" t="str">
        <f aca="false">IF($B518="","",COUNTIF(X518:AG518,5))</f>
        <v/>
      </c>
      <c r="AJ518" s="12" t="str">
        <f aca="false">IF($B518="","",COUNTIF(X518:AG518,"&gt;=2"))</f>
        <v/>
      </c>
      <c r="AK518" s="12" t="str">
        <f aca="false">IF($B518="","",COUNT(X518:AG518))</f>
        <v/>
      </c>
    </row>
    <row r="519" customFormat="false" ht="15" hidden="false" customHeight="false" outlineLevel="0" collapsed="false">
      <c r="A519" s="7"/>
      <c r="B519" s="7"/>
      <c r="C519" s="11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12" t="str">
        <f aca="false">IF(OR($B519="",D519="",E519=""),"",IFERROR(IF(OR(INDEX(Matches!$I$2:$I$201,MATCH($A519&amp;"-1",Matches!$J$2:$J$201,0))="Void",INDEX(Matches!$G$2:$G$201,MATCH($A519&amp;"-1",Matches!$J$2:$J$201,0))="",INDEX(Matches!$H$2:$H$201,MATCH($A519&amp;"-1",Matches!$J$2:$J$201,0))=""),"",IF(AND($C519&lt;&gt;"",INDEX(Matches!$F$2:$F$201,MATCH($A519&amp;"-1",Matches!$J$2:$J$201,0))&lt;&gt;"",$C519&gt;=INDEX(Matches!$F$2:$F$201,MATCH($A519&amp;"-1",Matches!$J$2:$J$201,0))),"",IF(AND(D519=INDEX(Matches!$G$2:$G$201,MATCH($A519&amp;"-1",Matches!$J$2:$J$201,0)),E519=INDEX(Matches!$H$2:$H$201,MATCH($A519&amp;"-1",Matches!$J$2:$J$201,0))),5,IF(SIGN(D519-E519)&lt;&gt;SIGN(INDEX(Matches!$G$2:$G$201,MATCH($A519&amp;"-1",Matches!$J$2:$J$201,0))-INDEX(Matches!$H$2:$H$201,MATCH($A519&amp;"-1",Matches!$J$2:$J$201,0))),0,IF(D519-E519=INDEX(Matches!$G$2:$G$201,MATCH($A519&amp;"-1",Matches!$J$2:$J$201,0))-INDEX(Matches!$H$2:$H$201,MATCH($A519&amp;"-1",Matches!$J$2:$J$201,0)),3,2))))),""))</f>
        <v/>
      </c>
      <c r="Y519" s="12" t="str">
        <f aca="false">IF(OR($B519="",F519="",G519=""),"",IFERROR(IF(OR(INDEX(Matches!$I$2:$I$201,MATCH($A519&amp;"-2",Matches!$J$2:$J$201,0))="Void",INDEX(Matches!$G$2:$G$201,MATCH($A519&amp;"-2",Matches!$J$2:$J$201,0))="",INDEX(Matches!$H$2:$H$201,MATCH($A519&amp;"-2",Matches!$J$2:$J$201,0))=""),"",IF(AND($C519&lt;&gt;"",INDEX(Matches!$F$2:$F$201,MATCH($A519&amp;"-2",Matches!$J$2:$J$201,0))&lt;&gt;"",$C519&gt;=INDEX(Matches!$F$2:$F$201,MATCH($A519&amp;"-2",Matches!$J$2:$J$201,0))),"",IF(AND(F519=INDEX(Matches!$G$2:$G$201,MATCH($A519&amp;"-2",Matches!$J$2:$J$201,0)),G519=INDEX(Matches!$H$2:$H$201,MATCH($A519&amp;"-2",Matches!$J$2:$J$201,0))),5,IF(SIGN(F519-G519)&lt;&gt;SIGN(INDEX(Matches!$G$2:$G$201,MATCH($A519&amp;"-2",Matches!$J$2:$J$201,0))-INDEX(Matches!$H$2:$H$201,MATCH($A519&amp;"-2",Matches!$J$2:$J$201,0))),0,IF(F519-G519=INDEX(Matches!$G$2:$G$201,MATCH($A519&amp;"-2",Matches!$J$2:$J$201,0))-INDEX(Matches!$H$2:$H$201,MATCH($A519&amp;"-2",Matches!$J$2:$J$201,0)),3,2))))),""))</f>
        <v/>
      </c>
      <c r="Z519" s="12" t="str">
        <f aca="false">IF(OR($B519="",H519="",I519=""),"",IFERROR(IF(OR(INDEX(Matches!$I$2:$I$201,MATCH($A519&amp;"-3",Matches!$J$2:$J$201,0))="Void",INDEX(Matches!$G$2:$G$201,MATCH($A519&amp;"-3",Matches!$J$2:$J$201,0))="",INDEX(Matches!$H$2:$H$201,MATCH($A519&amp;"-3",Matches!$J$2:$J$201,0))=""),"",IF(AND($C519&lt;&gt;"",INDEX(Matches!$F$2:$F$201,MATCH($A519&amp;"-3",Matches!$J$2:$J$201,0))&lt;&gt;"",$C519&gt;=INDEX(Matches!$F$2:$F$201,MATCH($A519&amp;"-3",Matches!$J$2:$J$201,0))),"",IF(AND(H519=INDEX(Matches!$G$2:$G$201,MATCH($A519&amp;"-3",Matches!$J$2:$J$201,0)),I519=INDEX(Matches!$H$2:$H$201,MATCH($A519&amp;"-3",Matches!$J$2:$J$201,0))),5,IF(SIGN(H519-I519)&lt;&gt;SIGN(INDEX(Matches!$G$2:$G$201,MATCH($A519&amp;"-3",Matches!$J$2:$J$201,0))-INDEX(Matches!$H$2:$H$201,MATCH($A519&amp;"-3",Matches!$J$2:$J$201,0))),0,IF(H519-I519=INDEX(Matches!$G$2:$G$201,MATCH($A519&amp;"-3",Matches!$J$2:$J$201,0))-INDEX(Matches!$H$2:$H$201,MATCH($A519&amp;"-3",Matches!$J$2:$J$201,0)),3,2))))),""))</f>
        <v/>
      </c>
      <c r="AA519" s="12" t="str">
        <f aca="false">IF(OR($B519="",J519="",K519=""),"",IFERROR(IF(OR(INDEX(Matches!$I$2:$I$201,MATCH($A519&amp;"-4",Matches!$J$2:$J$201,0))="Void",INDEX(Matches!$G$2:$G$201,MATCH($A519&amp;"-4",Matches!$J$2:$J$201,0))="",INDEX(Matches!$H$2:$H$201,MATCH($A519&amp;"-4",Matches!$J$2:$J$201,0))=""),"",IF(AND($C519&lt;&gt;"",INDEX(Matches!$F$2:$F$201,MATCH($A519&amp;"-4",Matches!$J$2:$J$201,0))&lt;&gt;"",$C519&gt;=INDEX(Matches!$F$2:$F$201,MATCH($A519&amp;"-4",Matches!$J$2:$J$201,0))),"",IF(AND(J519=INDEX(Matches!$G$2:$G$201,MATCH($A519&amp;"-4",Matches!$J$2:$J$201,0)),K519=INDEX(Matches!$H$2:$H$201,MATCH($A519&amp;"-4",Matches!$J$2:$J$201,0))),5,IF(SIGN(J519-K519)&lt;&gt;SIGN(INDEX(Matches!$G$2:$G$201,MATCH($A519&amp;"-4",Matches!$J$2:$J$201,0))-INDEX(Matches!$H$2:$H$201,MATCH($A519&amp;"-4",Matches!$J$2:$J$201,0))),0,IF(J519-K519=INDEX(Matches!$G$2:$G$201,MATCH($A519&amp;"-4",Matches!$J$2:$J$201,0))-INDEX(Matches!$H$2:$H$201,MATCH($A519&amp;"-4",Matches!$J$2:$J$201,0)),3,2))))),""))</f>
        <v/>
      </c>
      <c r="AB519" s="12" t="str">
        <f aca="false">IF(OR($B519="",L519="",M519=""),"",IFERROR(IF(OR(INDEX(Matches!$I$2:$I$201,MATCH($A519&amp;"-5",Matches!$J$2:$J$201,0))="Void",INDEX(Matches!$G$2:$G$201,MATCH($A519&amp;"-5",Matches!$J$2:$J$201,0))="",INDEX(Matches!$H$2:$H$201,MATCH($A519&amp;"-5",Matches!$J$2:$J$201,0))=""),"",IF(AND($C519&lt;&gt;"",INDEX(Matches!$F$2:$F$201,MATCH($A519&amp;"-5",Matches!$J$2:$J$201,0))&lt;&gt;"",$C519&gt;=INDEX(Matches!$F$2:$F$201,MATCH($A519&amp;"-5",Matches!$J$2:$J$201,0))),"",IF(AND(L519=INDEX(Matches!$G$2:$G$201,MATCH($A519&amp;"-5",Matches!$J$2:$J$201,0)),M519=INDEX(Matches!$H$2:$H$201,MATCH($A519&amp;"-5",Matches!$J$2:$J$201,0))),5,IF(SIGN(L519-M519)&lt;&gt;SIGN(INDEX(Matches!$G$2:$G$201,MATCH($A519&amp;"-5",Matches!$J$2:$J$201,0))-INDEX(Matches!$H$2:$H$201,MATCH($A519&amp;"-5",Matches!$J$2:$J$201,0))),0,IF(L519-M519=INDEX(Matches!$G$2:$G$201,MATCH($A519&amp;"-5",Matches!$J$2:$J$201,0))-INDEX(Matches!$H$2:$H$201,MATCH($A519&amp;"-5",Matches!$J$2:$J$201,0)),3,2))))),""))</f>
        <v/>
      </c>
      <c r="AC519" s="12" t="str">
        <f aca="false">IF(OR($B519="",N519="",O519=""),"",IFERROR(IF(OR(INDEX(Matches!$I$2:$I$201,MATCH($A519&amp;"-6",Matches!$J$2:$J$201,0))="Void",INDEX(Matches!$G$2:$G$201,MATCH($A519&amp;"-6",Matches!$J$2:$J$201,0))="",INDEX(Matches!$H$2:$H$201,MATCH($A519&amp;"-6",Matches!$J$2:$J$201,0))=""),"",IF(AND($C519&lt;&gt;"",INDEX(Matches!$F$2:$F$201,MATCH($A519&amp;"-6",Matches!$J$2:$J$201,0))&lt;&gt;"",$C519&gt;=INDEX(Matches!$F$2:$F$201,MATCH($A519&amp;"-6",Matches!$J$2:$J$201,0))),"",IF(AND(N519=INDEX(Matches!$G$2:$G$201,MATCH($A519&amp;"-6",Matches!$J$2:$J$201,0)),O519=INDEX(Matches!$H$2:$H$201,MATCH($A519&amp;"-6",Matches!$J$2:$J$201,0))),5,IF(SIGN(N519-O519)&lt;&gt;SIGN(INDEX(Matches!$G$2:$G$201,MATCH($A519&amp;"-6",Matches!$J$2:$J$201,0))-INDEX(Matches!$H$2:$H$201,MATCH($A519&amp;"-6",Matches!$J$2:$J$201,0))),0,IF(N519-O519=INDEX(Matches!$G$2:$G$201,MATCH($A519&amp;"-6",Matches!$J$2:$J$201,0))-INDEX(Matches!$H$2:$H$201,MATCH($A519&amp;"-6",Matches!$J$2:$J$201,0)),3,2))))),""))</f>
        <v/>
      </c>
      <c r="AD519" s="12" t="str">
        <f aca="false">IF(OR($B519="",P519="",Q519=""),"",IFERROR(IF(OR(INDEX(Matches!$I$2:$I$201,MATCH($A519&amp;"-7",Matches!$J$2:$J$201,0))="Void",INDEX(Matches!$G$2:$G$201,MATCH($A519&amp;"-7",Matches!$J$2:$J$201,0))="",INDEX(Matches!$H$2:$H$201,MATCH($A519&amp;"-7",Matches!$J$2:$J$201,0))=""),"",IF(AND($C519&lt;&gt;"",INDEX(Matches!$F$2:$F$201,MATCH($A519&amp;"-7",Matches!$J$2:$J$201,0))&lt;&gt;"",$C519&gt;=INDEX(Matches!$F$2:$F$201,MATCH($A519&amp;"-7",Matches!$J$2:$J$201,0))),"",IF(AND(P519=INDEX(Matches!$G$2:$G$201,MATCH($A519&amp;"-7",Matches!$J$2:$J$201,0)),Q519=INDEX(Matches!$H$2:$H$201,MATCH($A519&amp;"-7",Matches!$J$2:$J$201,0))),5,IF(SIGN(P519-Q519)&lt;&gt;SIGN(INDEX(Matches!$G$2:$G$201,MATCH($A519&amp;"-7",Matches!$J$2:$J$201,0))-INDEX(Matches!$H$2:$H$201,MATCH($A519&amp;"-7",Matches!$J$2:$J$201,0))),0,IF(P519-Q519=INDEX(Matches!$G$2:$G$201,MATCH($A519&amp;"-7",Matches!$J$2:$J$201,0))-INDEX(Matches!$H$2:$H$201,MATCH($A519&amp;"-7",Matches!$J$2:$J$201,0)),3,2))))),""))</f>
        <v/>
      </c>
      <c r="AE519" s="12" t="str">
        <f aca="false">IF(OR($B519="",R519="",S519=""),"",IFERROR(IF(OR(INDEX(Matches!$I$2:$I$201,MATCH($A519&amp;"-8",Matches!$J$2:$J$201,0))="Void",INDEX(Matches!$G$2:$G$201,MATCH($A519&amp;"-8",Matches!$J$2:$J$201,0))="",INDEX(Matches!$H$2:$H$201,MATCH($A519&amp;"-8",Matches!$J$2:$J$201,0))=""),"",IF(AND($C519&lt;&gt;"",INDEX(Matches!$F$2:$F$201,MATCH($A519&amp;"-8",Matches!$J$2:$J$201,0))&lt;&gt;"",$C519&gt;=INDEX(Matches!$F$2:$F$201,MATCH($A519&amp;"-8",Matches!$J$2:$J$201,0))),"",IF(AND(R519=INDEX(Matches!$G$2:$G$201,MATCH($A519&amp;"-8",Matches!$J$2:$J$201,0)),S519=INDEX(Matches!$H$2:$H$201,MATCH($A519&amp;"-8",Matches!$J$2:$J$201,0))),5,IF(SIGN(R519-S519)&lt;&gt;SIGN(INDEX(Matches!$G$2:$G$201,MATCH($A519&amp;"-8",Matches!$J$2:$J$201,0))-INDEX(Matches!$H$2:$H$201,MATCH($A519&amp;"-8",Matches!$J$2:$J$201,0))),0,IF(R519-S519=INDEX(Matches!$G$2:$G$201,MATCH($A519&amp;"-8",Matches!$J$2:$J$201,0))-INDEX(Matches!$H$2:$H$201,MATCH($A519&amp;"-8",Matches!$J$2:$J$201,0)),3,2))))),""))</f>
        <v/>
      </c>
      <c r="AF519" s="12" t="str">
        <f aca="false">IF(OR($B519="",T519="",U519=""),"",IFERROR(IF(OR(INDEX(Matches!$I$2:$I$201,MATCH($A519&amp;"-9",Matches!$J$2:$J$201,0))="Void",INDEX(Matches!$G$2:$G$201,MATCH($A519&amp;"-9",Matches!$J$2:$J$201,0))="",INDEX(Matches!$H$2:$H$201,MATCH($A519&amp;"-9",Matches!$J$2:$J$201,0))=""),"",IF(AND($C519&lt;&gt;"",INDEX(Matches!$F$2:$F$201,MATCH($A519&amp;"-9",Matches!$J$2:$J$201,0))&lt;&gt;"",$C519&gt;=INDEX(Matches!$F$2:$F$201,MATCH($A519&amp;"-9",Matches!$J$2:$J$201,0))),"",IF(AND(T519=INDEX(Matches!$G$2:$G$201,MATCH($A519&amp;"-9",Matches!$J$2:$J$201,0)),U519=INDEX(Matches!$H$2:$H$201,MATCH($A519&amp;"-9",Matches!$J$2:$J$201,0))),5,IF(SIGN(T519-U519)&lt;&gt;SIGN(INDEX(Matches!$G$2:$G$201,MATCH($A519&amp;"-9",Matches!$J$2:$J$201,0))-INDEX(Matches!$H$2:$H$201,MATCH($A519&amp;"-9",Matches!$J$2:$J$201,0))),0,IF(T519-U519=INDEX(Matches!$G$2:$G$201,MATCH($A519&amp;"-9",Matches!$J$2:$J$201,0))-INDEX(Matches!$H$2:$H$201,MATCH($A519&amp;"-9",Matches!$J$2:$J$201,0)),3,2))))),""))</f>
        <v/>
      </c>
      <c r="AG519" s="12" t="str">
        <f aca="false">IF(OR($B519="",V519="",W519=""),"",IFERROR(IF(OR(INDEX(Matches!$I$2:$I$201,MATCH($A519&amp;"-10",Matches!$J$2:$J$201,0))="Void",INDEX(Matches!$G$2:$G$201,MATCH($A519&amp;"-10",Matches!$J$2:$J$201,0))="",INDEX(Matches!$H$2:$H$201,MATCH($A519&amp;"-10",Matches!$J$2:$J$201,0))=""),"",IF(AND($C519&lt;&gt;"",INDEX(Matches!$F$2:$F$201,MATCH($A519&amp;"-10",Matches!$J$2:$J$201,0))&lt;&gt;"",$C519&gt;=INDEX(Matches!$F$2:$F$201,MATCH($A519&amp;"-10",Matches!$J$2:$J$201,0))),"",IF(AND(V519=INDEX(Matches!$G$2:$G$201,MATCH($A519&amp;"-10",Matches!$J$2:$J$201,0)),W519=INDEX(Matches!$H$2:$H$201,MATCH($A519&amp;"-10",Matches!$J$2:$J$201,0))),5,IF(SIGN(V519-W519)&lt;&gt;SIGN(INDEX(Matches!$G$2:$G$201,MATCH($A519&amp;"-10",Matches!$J$2:$J$201,0))-INDEX(Matches!$H$2:$H$201,MATCH($A519&amp;"-10",Matches!$J$2:$J$201,0))),0,IF(V519-W519=INDEX(Matches!$G$2:$G$201,MATCH($A519&amp;"-10",Matches!$J$2:$J$201,0))-INDEX(Matches!$H$2:$H$201,MATCH($A519&amp;"-10",Matches!$J$2:$J$201,0)),3,2))))),""))</f>
        <v/>
      </c>
      <c r="AH519" s="13" t="str">
        <f aca="false">IF($B519="","",SUM(X519:AG519))</f>
        <v/>
      </c>
      <c r="AI519" s="12" t="str">
        <f aca="false">IF($B519="","",COUNTIF(X519:AG519,5))</f>
        <v/>
      </c>
      <c r="AJ519" s="12" t="str">
        <f aca="false">IF($B519="","",COUNTIF(X519:AG519,"&gt;=2"))</f>
        <v/>
      </c>
      <c r="AK519" s="12" t="str">
        <f aca="false">IF($B519="","",COUNT(X519:AG519))</f>
        <v/>
      </c>
    </row>
    <row r="520" customFormat="false" ht="15" hidden="false" customHeight="false" outlineLevel="0" collapsed="false">
      <c r="A520" s="7"/>
      <c r="B520" s="7"/>
      <c r="C520" s="11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12" t="str">
        <f aca="false">IF(OR($B520="",D520="",E520=""),"",IFERROR(IF(OR(INDEX(Matches!$I$2:$I$201,MATCH($A520&amp;"-1",Matches!$J$2:$J$201,0))="Void",INDEX(Matches!$G$2:$G$201,MATCH($A520&amp;"-1",Matches!$J$2:$J$201,0))="",INDEX(Matches!$H$2:$H$201,MATCH($A520&amp;"-1",Matches!$J$2:$J$201,0))=""),"",IF(AND($C520&lt;&gt;"",INDEX(Matches!$F$2:$F$201,MATCH($A520&amp;"-1",Matches!$J$2:$J$201,0))&lt;&gt;"",$C520&gt;=INDEX(Matches!$F$2:$F$201,MATCH($A520&amp;"-1",Matches!$J$2:$J$201,0))),"",IF(AND(D520=INDEX(Matches!$G$2:$G$201,MATCH($A520&amp;"-1",Matches!$J$2:$J$201,0)),E520=INDEX(Matches!$H$2:$H$201,MATCH($A520&amp;"-1",Matches!$J$2:$J$201,0))),5,IF(SIGN(D520-E520)&lt;&gt;SIGN(INDEX(Matches!$G$2:$G$201,MATCH($A520&amp;"-1",Matches!$J$2:$J$201,0))-INDEX(Matches!$H$2:$H$201,MATCH($A520&amp;"-1",Matches!$J$2:$J$201,0))),0,IF(D520-E520=INDEX(Matches!$G$2:$G$201,MATCH($A520&amp;"-1",Matches!$J$2:$J$201,0))-INDEX(Matches!$H$2:$H$201,MATCH($A520&amp;"-1",Matches!$J$2:$J$201,0)),3,2))))),""))</f>
        <v/>
      </c>
      <c r="Y520" s="12" t="str">
        <f aca="false">IF(OR($B520="",F520="",G520=""),"",IFERROR(IF(OR(INDEX(Matches!$I$2:$I$201,MATCH($A520&amp;"-2",Matches!$J$2:$J$201,0))="Void",INDEX(Matches!$G$2:$G$201,MATCH($A520&amp;"-2",Matches!$J$2:$J$201,0))="",INDEX(Matches!$H$2:$H$201,MATCH($A520&amp;"-2",Matches!$J$2:$J$201,0))=""),"",IF(AND($C520&lt;&gt;"",INDEX(Matches!$F$2:$F$201,MATCH($A520&amp;"-2",Matches!$J$2:$J$201,0))&lt;&gt;"",$C520&gt;=INDEX(Matches!$F$2:$F$201,MATCH($A520&amp;"-2",Matches!$J$2:$J$201,0))),"",IF(AND(F520=INDEX(Matches!$G$2:$G$201,MATCH($A520&amp;"-2",Matches!$J$2:$J$201,0)),G520=INDEX(Matches!$H$2:$H$201,MATCH($A520&amp;"-2",Matches!$J$2:$J$201,0))),5,IF(SIGN(F520-G520)&lt;&gt;SIGN(INDEX(Matches!$G$2:$G$201,MATCH($A520&amp;"-2",Matches!$J$2:$J$201,0))-INDEX(Matches!$H$2:$H$201,MATCH($A520&amp;"-2",Matches!$J$2:$J$201,0))),0,IF(F520-G520=INDEX(Matches!$G$2:$G$201,MATCH($A520&amp;"-2",Matches!$J$2:$J$201,0))-INDEX(Matches!$H$2:$H$201,MATCH($A520&amp;"-2",Matches!$J$2:$J$201,0)),3,2))))),""))</f>
        <v/>
      </c>
      <c r="Z520" s="12" t="str">
        <f aca="false">IF(OR($B520="",H520="",I520=""),"",IFERROR(IF(OR(INDEX(Matches!$I$2:$I$201,MATCH($A520&amp;"-3",Matches!$J$2:$J$201,0))="Void",INDEX(Matches!$G$2:$G$201,MATCH($A520&amp;"-3",Matches!$J$2:$J$201,0))="",INDEX(Matches!$H$2:$H$201,MATCH($A520&amp;"-3",Matches!$J$2:$J$201,0))=""),"",IF(AND($C520&lt;&gt;"",INDEX(Matches!$F$2:$F$201,MATCH($A520&amp;"-3",Matches!$J$2:$J$201,0))&lt;&gt;"",$C520&gt;=INDEX(Matches!$F$2:$F$201,MATCH($A520&amp;"-3",Matches!$J$2:$J$201,0))),"",IF(AND(H520=INDEX(Matches!$G$2:$G$201,MATCH($A520&amp;"-3",Matches!$J$2:$J$201,0)),I520=INDEX(Matches!$H$2:$H$201,MATCH($A520&amp;"-3",Matches!$J$2:$J$201,0))),5,IF(SIGN(H520-I520)&lt;&gt;SIGN(INDEX(Matches!$G$2:$G$201,MATCH($A520&amp;"-3",Matches!$J$2:$J$201,0))-INDEX(Matches!$H$2:$H$201,MATCH($A520&amp;"-3",Matches!$J$2:$J$201,0))),0,IF(H520-I520=INDEX(Matches!$G$2:$G$201,MATCH($A520&amp;"-3",Matches!$J$2:$J$201,0))-INDEX(Matches!$H$2:$H$201,MATCH($A520&amp;"-3",Matches!$J$2:$J$201,0)),3,2))))),""))</f>
        <v/>
      </c>
      <c r="AA520" s="12" t="str">
        <f aca="false">IF(OR($B520="",J520="",K520=""),"",IFERROR(IF(OR(INDEX(Matches!$I$2:$I$201,MATCH($A520&amp;"-4",Matches!$J$2:$J$201,0))="Void",INDEX(Matches!$G$2:$G$201,MATCH($A520&amp;"-4",Matches!$J$2:$J$201,0))="",INDEX(Matches!$H$2:$H$201,MATCH($A520&amp;"-4",Matches!$J$2:$J$201,0))=""),"",IF(AND($C520&lt;&gt;"",INDEX(Matches!$F$2:$F$201,MATCH($A520&amp;"-4",Matches!$J$2:$J$201,0))&lt;&gt;"",$C520&gt;=INDEX(Matches!$F$2:$F$201,MATCH($A520&amp;"-4",Matches!$J$2:$J$201,0))),"",IF(AND(J520=INDEX(Matches!$G$2:$G$201,MATCH($A520&amp;"-4",Matches!$J$2:$J$201,0)),K520=INDEX(Matches!$H$2:$H$201,MATCH($A520&amp;"-4",Matches!$J$2:$J$201,0))),5,IF(SIGN(J520-K520)&lt;&gt;SIGN(INDEX(Matches!$G$2:$G$201,MATCH($A520&amp;"-4",Matches!$J$2:$J$201,0))-INDEX(Matches!$H$2:$H$201,MATCH($A520&amp;"-4",Matches!$J$2:$J$201,0))),0,IF(J520-K520=INDEX(Matches!$G$2:$G$201,MATCH($A520&amp;"-4",Matches!$J$2:$J$201,0))-INDEX(Matches!$H$2:$H$201,MATCH($A520&amp;"-4",Matches!$J$2:$J$201,0)),3,2))))),""))</f>
        <v/>
      </c>
      <c r="AB520" s="12" t="str">
        <f aca="false">IF(OR($B520="",L520="",M520=""),"",IFERROR(IF(OR(INDEX(Matches!$I$2:$I$201,MATCH($A520&amp;"-5",Matches!$J$2:$J$201,0))="Void",INDEX(Matches!$G$2:$G$201,MATCH($A520&amp;"-5",Matches!$J$2:$J$201,0))="",INDEX(Matches!$H$2:$H$201,MATCH($A520&amp;"-5",Matches!$J$2:$J$201,0))=""),"",IF(AND($C520&lt;&gt;"",INDEX(Matches!$F$2:$F$201,MATCH($A520&amp;"-5",Matches!$J$2:$J$201,0))&lt;&gt;"",$C520&gt;=INDEX(Matches!$F$2:$F$201,MATCH($A520&amp;"-5",Matches!$J$2:$J$201,0))),"",IF(AND(L520=INDEX(Matches!$G$2:$G$201,MATCH($A520&amp;"-5",Matches!$J$2:$J$201,0)),M520=INDEX(Matches!$H$2:$H$201,MATCH($A520&amp;"-5",Matches!$J$2:$J$201,0))),5,IF(SIGN(L520-M520)&lt;&gt;SIGN(INDEX(Matches!$G$2:$G$201,MATCH($A520&amp;"-5",Matches!$J$2:$J$201,0))-INDEX(Matches!$H$2:$H$201,MATCH($A520&amp;"-5",Matches!$J$2:$J$201,0))),0,IF(L520-M520=INDEX(Matches!$G$2:$G$201,MATCH($A520&amp;"-5",Matches!$J$2:$J$201,0))-INDEX(Matches!$H$2:$H$201,MATCH($A520&amp;"-5",Matches!$J$2:$J$201,0)),3,2))))),""))</f>
        <v/>
      </c>
      <c r="AC520" s="12" t="str">
        <f aca="false">IF(OR($B520="",N520="",O520=""),"",IFERROR(IF(OR(INDEX(Matches!$I$2:$I$201,MATCH($A520&amp;"-6",Matches!$J$2:$J$201,0))="Void",INDEX(Matches!$G$2:$G$201,MATCH($A520&amp;"-6",Matches!$J$2:$J$201,0))="",INDEX(Matches!$H$2:$H$201,MATCH($A520&amp;"-6",Matches!$J$2:$J$201,0))=""),"",IF(AND($C520&lt;&gt;"",INDEX(Matches!$F$2:$F$201,MATCH($A520&amp;"-6",Matches!$J$2:$J$201,0))&lt;&gt;"",$C520&gt;=INDEX(Matches!$F$2:$F$201,MATCH($A520&amp;"-6",Matches!$J$2:$J$201,0))),"",IF(AND(N520=INDEX(Matches!$G$2:$G$201,MATCH($A520&amp;"-6",Matches!$J$2:$J$201,0)),O520=INDEX(Matches!$H$2:$H$201,MATCH($A520&amp;"-6",Matches!$J$2:$J$201,0))),5,IF(SIGN(N520-O520)&lt;&gt;SIGN(INDEX(Matches!$G$2:$G$201,MATCH($A520&amp;"-6",Matches!$J$2:$J$201,0))-INDEX(Matches!$H$2:$H$201,MATCH($A520&amp;"-6",Matches!$J$2:$J$201,0))),0,IF(N520-O520=INDEX(Matches!$G$2:$G$201,MATCH($A520&amp;"-6",Matches!$J$2:$J$201,0))-INDEX(Matches!$H$2:$H$201,MATCH($A520&amp;"-6",Matches!$J$2:$J$201,0)),3,2))))),""))</f>
        <v/>
      </c>
      <c r="AD520" s="12" t="str">
        <f aca="false">IF(OR($B520="",P520="",Q520=""),"",IFERROR(IF(OR(INDEX(Matches!$I$2:$I$201,MATCH($A520&amp;"-7",Matches!$J$2:$J$201,0))="Void",INDEX(Matches!$G$2:$G$201,MATCH($A520&amp;"-7",Matches!$J$2:$J$201,0))="",INDEX(Matches!$H$2:$H$201,MATCH($A520&amp;"-7",Matches!$J$2:$J$201,0))=""),"",IF(AND($C520&lt;&gt;"",INDEX(Matches!$F$2:$F$201,MATCH($A520&amp;"-7",Matches!$J$2:$J$201,0))&lt;&gt;"",$C520&gt;=INDEX(Matches!$F$2:$F$201,MATCH($A520&amp;"-7",Matches!$J$2:$J$201,0))),"",IF(AND(P520=INDEX(Matches!$G$2:$G$201,MATCH($A520&amp;"-7",Matches!$J$2:$J$201,0)),Q520=INDEX(Matches!$H$2:$H$201,MATCH($A520&amp;"-7",Matches!$J$2:$J$201,0))),5,IF(SIGN(P520-Q520)&lt;&gt;SIGN(INDEX(Matches!$G$2:$G$201,MATCH($A520&amp;"-7",Matches!$J$2:$J$201,0))-INDEX(Matches!$H$2:$H$201,MATCH($A520&amp;"-7",Matches!$J$2:$J$201,0))),0,IF(P520-Q520=INDEX(Matches!$G$2:$G$201,MATCH($A520&amp;"-7",Matches!$J$2:$J$201,0))-INDEX(Matches!$H$2:$H$201,MATCH($A520&amp;"-7",Matches!$J$2:$J$201,0)),3,2))))),""))</f>
        <v/>
      </c>
      <c r="AE520" s="12" t="str">
        <f aca="false">IF(OR($B520="",R520="",S520=""),"",IFERROR(IF(OR(INDEX(Matches!$I$2:$I$201,MATCH($A520&amp;"-8",Matches!$J$2:$J$201,0))="Void",INDEX(Matches!$G$2:$G$201,MATCH($A520&amp;"-8",Matches!$J$2:$J$201,0))="",INDEX(Matches!$H$2:$H$201,MATCH($A520&amp;"-8",Matches!$J$2:$J$201,0))=""),"",IF(AND($C520&lt;&gt;"",INDEX(Matches!$F$2:$F$201,MATCH($A520&amp;"-8",Matches!$J$2:$J$201,0))&lt;&gt;"",$C520&gt;=INDEX(Matches!$F$2:$F$201,MATCH($A520&amp;"-8",Matches!$J$2:$J$201,0))),"",IF(AND(R520=INDEX(Matches!$G$2:$G$201,MATCH($A520&amp;"-8",Matches!$J$2:$J$201,0)),S520=INDEX(Matches!$H$2:$H$201,MATCH($A520&amp;"-8",Matches!$J$2:$J$201,0))),5,IF(SIGN(R520-S520)&lt;&gt;SIGN(INDEX(Matches!$G$2:$G$201,MATCH($A520&amp;"-8",Matches!$J$2:$J$201,0))-INDEX(Matches!$H$2:$H$201,MATCH($A520&amp;"-8",Matches!$J$2:$J$201,0))),0,IF(R520-S520=INDEX(Matches!$G$2:$G$201,MATCH($A520&amp;"-8",Matches!$J$2:$J$201,0))-INDEX(Matches!$H$2:$H$201,MATCH($A520&amp;"-8",Matches!$J$2:$J$201,0)),3,2))))),""))</f>
        <v/>
      </c>
      <c r="AF520" s="12" t="str">
        <f aca="false">IF(OR($B520="",T520="",U520=""),"",IFERROR(IF(OR(INDEX(Matches!$I$2:$I$201,MATCH($A520&amp;"-9",Matches!$J$2:$J$201,0))="Void",INDEX(Matches!$G$2:$G$201,MATCH($A520&amp;"-9",Matches!$J$2:$J$201,0))="",INDEX(Matches!$H$2:$H$201,MATCH($A520&amp;"-9",Matches!$J$2:$J$201,0))=""),"",IF(AND($C520&lt;&gt;"",INDEX(Matches!$F$2:$F$201,MATCH($A520&amp;"-9",Matches!$J$2:$J$201,0))&lt;&gt;"",$C520&gt;=INDEX(Matches!$F$2:$F$201,MATCH($A520&amp;"-9",Matches!$J$2:$J$201,0))),"",IF(AND(T520=INDEX(Matches!$G$2:$G$201,MATCH($A520&amp;"-9",Matches!$J$2:$J$201,0)),U520=INDEX(Matches!$H$2:$H$201,MATCH($A520&amp;"-9",Matches!$J$2:$J$201,0))),5,IF(SIGN(T520-U520)&lt;&gt;SIGN(INDEX(Matches!$G$2:$G$201,MATCH($A520&amp;"-9",Matches!$J$2:$J$201,0))-INDEX(Matches!$H$2:$H$201,MATCH($A520&amp;"-9",Matches!$J$2:$J$201,0))),0,IF(T520-U520=INDEX(Matches!$G$2:$G$201,MATCH($A520&amp;"-9",Matches!$J$2:$J$201,0))-INDEX(Matches!$H$2:$H$201,MATCH($A520&amp;"-9",Matches!$J$2:$J$201,0)),3,2))))),""))</f>
        <v/>
      </c>
      <c r="AG520" s="12" t="str">
        <f aca="false">IF(OR($B520="",V520="",W520=""),"",IFERROR(IF(OR(INDEX(Matches!$I$2:$I$201,MATCH($A520&amp;"-10",Matches!$J$2:$J$201,0))="Void",INDEX(Matches!$G$2:$G$201,MATCH($A520&amp;"-10",Matches!$J$2:$J$201,0))="",INDEX(Matches!$H$2:$H$201,MATCH($A520&amp;"-10",Matches!$J$2:$J$201,0))=""),"",IF(AND($C520&lt;&gt;"",INDEX(Matches!$F$2:$F$201,MATCH($A520&amp;"-10",Matches!$J$2:$J$201,0))&lt;&gt;"",$C520&gt;=INDEX(Matches!$F$2:$F$201,MATCH($A520&amp;"-10",Matches!$J$2:$J$201,0))),"",IF(AND(V520=INDEX(Matches!$G$2:$G$201,MATCH($A520&amp;"-10",Matches!$J$2:$J$201,0)),W520=INDEX(Matches!$H$2:$H$201,MATCH($A520&amp;"-10",Matches!$J$2:$J$201,0))),5,IF(SIGN(V520-W520)&lt;&gt;SIGN(INDEX(Matches!$G$2:$G$201,MATCH($A520&amp;"-10",Matches!$J$2:$J$201,0))-INDEX(Matches!$H$2:$H$201,MATCH($A520&amp;"-10",Matches!$J$2:$J$201,0))),0,IF(V520-W520=INDEX(Matches!$G$2:$G$201,MATCH($A520&amp;"-10",Matches!$J$2:$J$201,0))-INDEX(Matches!$H$2:$H$201,MATCH($A520&amp;"-10",Matches!$J$2:$J$201,0)),3,2))))),""))</f>
        <v/>
      </c>
      <c r="AH520" s="13" t="str">
        <f aca="false">IF($B520="","",SUM(X520:AG520))</f>
        <v/>
      </c>
      <c r="AI520" s="12" t="str">
        <f aca="false">IF($B520="","",COUNTIF(X520:AG520,5))</f>
        <v/>
      </c>
      <c r="AJ520" s="12" t="str">
        <f aca="false">IF($B520="","",COUNTIF(X520:AG520,"&gt;=2"))</f>
        <v/>
      </c>
      <c r="AK520" s="12" t="str">
        <f aca="false">IF($B520="","",COUNT(X520:AG520))</f>
        <v/>
      </c>
    </row>
    <row r="521" customFormat="false" ht="15" hidden="false" customHeight="false" outlineLevel="0" collapsed="false">
      <c r="A521" s="7"/>
      <c r="B521" s="7"/>
      <c r="C521" s="11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12" t="str">
        <f aca="false">IF(OR($B521="",D521="",E521=""),"",IFERROR(IF(OR(INDEX(Matches!$I$2:$I$201,MATCH($A521&amp;"-1",Matches!$J$2:$J$201,0))="Void",INDEX(Matches!$G$2:$G$201,MATCH($A521&amp;"-1",Matches!$J$2:$J$201,0))="",INDEX(Matches!$H$2:$H$201,MATCH($A521&amp;"-1",Matches!$J$2:$J$201,0))=""),"",IF(AND($C521&lt;&gt;"",INDEX(Matches!$F$2:$F$201,MATCH($A521&amp;"-1",Matches!$J$2:$J$201,0))&lt;&gt;"",$C521&gt;=INDEX(Matches!$F$2:$F$201,MATCH($A521&amp;"-1",Matches!$J$2:$J$201,0))),"",IF(AND(D521=INDEX(Matches!$G$2:$G$201,MATCH($A521&amp;"-1",Matches!$J$2:$J$201,0)),E521=INDEX(Matches!$H$2:$H$201,MATCH($A521&amp;"-1",Matches!$J$2:$J$201,0))),5,IF(SIGN(D521-E521)&lt;&gt;SIGN(INDEX(Matches!$G$2:$G$201,MATCH($A521&amp;"-1",Matches!$J$2:$J$201,0))-INDEX(Matches!$H$2:$H$201,MATCH($A521&amp;"-1",Matches!$J$2:$J$201,0))),0,IF(D521-E521=INDEX(Matches!$G$2:$G$201,MATCH($A521&amp;"-1",Matches!$J$2:$J$201,0))-INDEX(Matches!$H$2:$H$201,MATCH($A521&amp;"-1",Matches!$J$2:$J$201,0)),3,2))))),""))</f>
        <v/>
      </c>
      <c r="Y521" s="12" t="str">
        <f aca="false">IF(OR($B521="",F521="",G521=""),"",IFERROR(IF(OR(INDEX(Matches!$I$2:$I$201,MATCH($A521&amp;"-2",Matches!$J$2:$J$201,0))="Void",INDEX(Matches!$G$2:$G$201,MATCH($A521&amp;"-2",Matches!$J$2:$J$201,0))="",INDEX(Matches!$H$2:$H$201,MATCH($A521&amp;"-2",Matches!$J$2:$J$201,0))=""),"",IF(AND($C521&lt;&gt;"",INDEX(Matches!$F$2:$F$201,MATCH($A521&amp;"-2",Matches!$J$2:$J$201,0))&lt;&gt;"",$C521&gt;=INDEX(Matches!$F$2:$F$201,MATCH($A521&amp;"-2",Matches!$J$2:$J$201,0))),"",IF(AND(F521=INDEX(Matches!$G$2:$G$201,MATCH($A521&amp;"-2",Matches!$J$2:$J$201,0)),G521=INDEX(Matches!$H$2:$H$201,MATCH($A521&amp;"-2",Matches!$J$2:$J$201,0))),5,IF(SIGN(F521-G521)&lt;&gt;SIGN(INDEX(Matches!$G$2:$G$201,MATCH($A521&amp;"-2",Matches!$J$2:$J$201,0))-INDEX(Matches!$H$2:$H$201,MATCH($A521&amp;"-2",Matches!$J$2:$J$201,0))),0,IF(F521-G521=INDEX(Matches!$G$2:$G$201,MATCH($A521&amp;"-2",Matches!$J$2:$J$201,0))-INDEX(Matches!$H$2:$H$201,MATCH($A521&amp;"-2",Matches!$J$2:$J$201,0)),3,2))))),""))</f>
        <v/>
      </c>
      <c r="Z521" s="12" t="str">
        <f aca="false">IF(OR($B521="",H521="",I521=""),"",IFERROR(IF(OR(INDEX(Matches!$I$2:$I$201,MATCH($A521&amp;"-3",Matches!$J$2:$J$201,0))="Void",INDEX(Matches!$G$2:$G$201,MATCH($A521&amp;"-3",Matches!$J$2:$J$201,0))="",INDEX(Matches!$H$2:$H$201,MATCH($A521&amp;"-3",Matches!$J$2:$J$201,0))=""),"",IF(AND($C521&lt;&gt;"",INDEX(Matches!$F$2:$F$201,MATCH($A521&amp;"-3",Matches!$J$2:$J$201,0))&lt;&gt;"",$C521&gt;=INDEX(Matches!$F$2:$F$201,MATCH($A521&amp;"-3",Matches!$J$2:$J$201,0))),"",IF(AND(H521=INDEX(Matches!$G$2:$G$201,MATCH($A521&amp;"-3",Matches!$J$2:$J$201,0)),I521=INDEX(Matches!$H$2:$H$201,MATCH($A521&amp;"-3",Matches!$J$2:$J$201,0))),5,IF(SIGN(H521-I521)&lt;&gt;SIGN(INDEX(Matches!$G$2:$G$201,MATCH($A521&amp;"-3",Matches!$J$2:$J$201,0))-INDEX(Matches!$H$2:$H$201,MATCH($A521&amp;"-3",Matches!$J$2:$J$201,0))),0,IF(H521-I521=INDEX(Matches!$G$2:$G$201,MATCH($A521&amp;"-3",Matches!$J$2:$J$201,0))-INDEX(Matches!$H$2:$H$201,MATCH($A521&amp;"-3",Matches!$J$2:$J$201,0)),3,2))))),""))</f>
        <v/>
      </c>
      <c r="AA521" s="12" t="str">
        <f aca="false">IF(OR($B521="",J521="",K521=""),"",IFERROR(IF(OR(INDEX(Matches!$I$2:$I$201,MATCH($A521&amp;"-4",Matches!$J$2:$J$201,0))="Void",INDEX(Matches!$G$2:$G$201,MATCH($A521&amp;"-4",Matches!$J$2:$J$201,0))="",INDEX(Matches!$H$2:$H$201,MATCH($A521&amp;"-4",Matches!$J$2:$J$201,0))=""),"",IF(AND($C521&lt;&gt;"",INDEX(Matches!$F$2:$F$201,MATCH($A521&amp;"-4",Matches!$J$2:$J$201,0))&lt;&gt;"",$C521&gt;=INDEX(Matches!$F$2:$F$201,MATCH($A521&amp;"-4",Matches!$J$2:$J$201,0))),"",IF(AND(J521=INDEX(Matches!$G$2:$G$201,MATCH($A521&amp;"-4",Matches!$J$2:$J$201,0)),K521=INDEX(Matches!$H$2:$H$201,MATCH($A521&amp;"-4",Matches!$J$2:$J$201,0))),5,IF(SIGN(J521-K521)&lt;&gt;SIGN(INDEX(Matches!$G$2:$G$201,MATCH($A521&amp;"-4",Matches!$J$2:$J$201,0))-INDEX(Matches!$H$2:$H$201,MATCH($A521&amp;"-4",Matches!$J$2:$J$201,0))),0,IF(J521-K521=INDEX(Matches!$G$2:$G$201,MATCH($A521&amp;"-4",Matches!$J$2:$J$201,0))-INDEX(Matches!$H$2:$H$201,MATCH($A521&amp;"-4",Matches!$J$2:$J$201,0)),3,2))))),""))</f>
        <v/>
      </c>
      <c r="AB521" s="12" t="str">
        <f aca="false">IF(OR($B521="",L521="",M521=""),"",IFERROR(IF(OR(INDEX(Matches!$I$2:$I$201,MATCH($A521&amp;"-5",Matches!$J$2:$J$201,0))="Void",INDEX(Matches!$G$2:$G$201,MATCH($A521&amp;"-5",Matches!$J$2:$J$201,0))="",INDEX(Matches!$H$2:$H$201,MATCH($A521&amp;"-5",Matches!$J$2:$J$201,0))=""),"",IF(AND($C521&lt;&gt;"",INDEX(Matches!$F$2:$F$201,MATCH($A521&amp;"-5",Matches!$J$2:$J$201,0))&lt;&gt;"",$C521&gt;=INDEX(Matches!$F$2:$F$201,MATCH($A521&amp;"-5",Matches!$J$2:$J$201,0))),"",IF(AND(L521=INDEX(Matches!$G$2:$G$201,MATCH($A521&amp;"-5",Matches!$J$2:$J$201,0)),M521=INDEX(Matches!$H$2:$H$201,MATCH($A521&amp;"-5",Matches!$J$2:$J$201,0))),5,IF(SIGN(L521-M521)&lt;&gt;SIGN(INDEX(Matches!$G$2:$G$201,MATCH($A521&amp;"-5",Matches!$J$2:$J$201,0))-INDEX(Matches!$H$2:$H$201,MATCH($A521&amp;"-5",Matches!$J$2:$J$201,0))),0,IF(L521-M521=INDEX(Matches!$G$2:$G$201,MATCH($A521&amp;"-5",Matches!$J$2:$J$201,0))-INDEX(Matches!$H$2:$H$201,MATCH($A521&amp;"-5",Matches!$J$2:$J$201,0)),3,2))))),""))</f>
        <v/>
      </c>
      <c r="AC521" s="12" t="str">
        <f aca="false">IF(OR($B521="",N521="",O521=""),"",IFERROR(IF(OR(INDEX(Matches!$I$2:$I$201,MATCH($A521&amp;"-6",Matches!$J$2:$J$201,0))="Void",INDEX(Matches!$G$2:$G$201,MATCH($A521&amp;"-6",Matches!$J$2:$J$201,0))="",INDEX(Matches!$H$2:$H$201,MATCH($A521&amp;"-6",Matches!$J$2:$J$201,0))=""),"",IF(AND($C521&lt;&gt;"",INDEX(Matches!$F$2:$F$201,MATCH($A521&amp;"-6",Matches!$J$2:$J$201,0))&lt;&gt;"",$C521&gt;=INDEX(Matches!$F$2:$F$201,MATCH($A521&amp;"-6",Matches!$J$2:$J$201,0))),"",IF(AND(N521=INDEX(Matches!$G$2:$G$201,MATCH($A521&amp;"-6",Matches!$J$2:$J$201,0)),O521=INDEX(Matches!$H$2:$H$201,MATCH($A521&amp;"-6",Matches!$J$2:$J$201,0))),5,IF(SIGN(N521-O521)&lt;&gt;SIGN(INDEX(Matches!$G$2:$G$201,MATCH($A521&amp;"-6",Matches!$J$2:$J$201,0))-INDEX(Matches!$H$2:$H$201,MATCH($A521&amp;"-6",Matches!$J$2:$J$201,0))),0,IF(N521-O521=INDEX(Matches!$G$2:$G$201,MATCH($A521&amp;"-6",Matches!$J$2:$J$201,0))-INDEX(Matches!$H$2:$H$201,MATCH($A521&amp;"-6",Matches!$J$2:$J$201,0)),3,2))))),""))</f>
        <v/>
      </c>
      <c r="AD521" s="12" t="str">
        <f aca="false">IF(OR($B521="",P521="",Q521=""),"",IFERROR(IF(OR(INDEX(Matches!$I$2:$I$201,MATCH($A521&amp;"-7",Matches!$J$2:$J$201,0))="Void",INDEX(Matches!$G$2:$G$201,MATCH($A521&amp;"-7",Matches!$J$2:$J$201,0))="",INDEX(Matches!$H$2:$H$201,MATCH($A521&amp;"-7",Matches!$J$2:$J$201,0))=""),"",IF(AND($C521&lt;&gt;"",INDEX(Matches!$F$2:$F$201,MATCH($A521&amp;"-7",Matches!$J$2:$J$201,0))&lt;&gt;"",$C521&gt;=INDEX(Matches!$F$2:$F$201,MATCH($A521&amp;"-7",Matches!$J$2:$J$201,0))),"",IF(AND(P521=INDEX(Matches!$G$2:$G$201,MATCH($A521&amp;"-7",Matches!$J$2:$J$201,0)),Q521=INDEX(Matches!$H$2:$H$201,MATCH($A521&amp;"-7",Matches!$J$2:$J$201,0))),5,IF(SIGN(P521-Q521)&lt;&gt;SIGN(INDEX(Matches!$G$2:$G$201,MATCH($A521&amp;"-7",Matches!$J$2:$J$201,0))-INDEX(Matches!$H$2:$H$201,MATCH($A521&amp;"-7",Matches!$J$2:$J$201,0))),0,IF(P521-Q521=INDEX(Matches!$G$2:$G$201,MATCH($A521&amp;"-7",Matches!$J$2:$J$201,0))-INDEX(Matches!$H$2:$H$201,MATCH($A521&amp;"-7",Matches!$J$2:$J$201,0)),3,2))))),""))</f>
        <v/>
      </c>
      <c r="AE521" s="12" t="str">
        <f aca="false">IF(OR($B521="",R521="",S521=""),"",IFERROR(IF(OR(INDEX(Matches!$I$2:$I$201,MATCH($A521&amp;"-8",Matches!$J$2:$J$201,0))="Void",INDEX(Matches!$G$2:$G$201,MATCH($A521&amp;"-8",Matches!$J$2:$J$201,0))="",INDEX(Matches!$H$2:$H$201,MATCH($A521&amp;"-8",Matches!$J$2:$J$201,0))=""),"",IF(AND($C521&lt;&gt;"",INDEX(Matches!$F$2:$F$201,MATCH($A521&amp;"-8",Matches!$J$2:$J$201,0))&lt;&gt;"",$C521&gt;=INDEX(Matches!$F$2:$F$201,MATCH($A521&amp;"-8",Matches!$J$2:$J$201,0))),"",IF(AND(R521=INDEX(Matches!$G$2:$G$201,MATCH($A521&amp;"-8",Matches!$J$2:$J$201,0)),S521=INDEX(Matches!$H$2:$H$201,MATCH($A521&amp;"-8",Matches!$J$2:$J$201,0))),5,IF(SIGN(R521-S521)&lt;&gt;SIGN(INDEX(Matches!$G$2:$G$201,MATCH($A521&amp;"-8",Matches!$J$2:$J$201,0))-INDEX(Matches!$H$2:$H$201,MATCH($A521&amp;"-8",Matches!$J$2:$J$201,0))),0,IF(R521-S521=INDEX(Matches!$G$2:$G$201,MATCH($A521&amp;"-8",Matches!$J$2:$J$201,0))-INDEX(Matches!$H$2:$H$201,MATCH($A521&amp;"-8",Matches!$J$2:$J$201,0)),3,2))))),""))</f>
        <v/>
      </c>
      <c r="AF521" s="12" t="str">
        <f aca="false">IF(OR($B521="",T521="",U521=""),"",IFERROR(IF(OR(INDEX(Matches!$I$2:$I$201,MATCH($A521&amp;"-9",Matches!$J$2:$J$201,0))="Void",INDEX(Matches!$G$2:$G$201,MATCH($A521&amp;"-9",Matches!$J$2:$J$201,0))="",INDEX(Matches!$H$2:$H$201,MATCH($A521&amp;"-9",Matches!$J$2:$J$201,0))=""),"",IF(AND($C521&lt;&gt;"",INDEX(Matches!$F$2:$F$201,MATCH($A521&amp;"-9",Matches!$J$2:$J$201,0))&lt;&gt;"",$C521&gt;=INDEX(Matches!$F$2:$F$201,MATCH($A521&amp;"-9",Matches!$J$2:$J$201,0))),"",IF(AND(T521=INDEX(Matches!$G$2:$G$201,MATCH($A521&amp;"-9",Matches!$J$2:$J$201,0)),U521=INDEX(Matches!$H$2:$H$201,MATCH($A521&amp;"-9",Matches!$J$2:$J$201,0))),5,IF(SIGN(T521-U521)&lt;&gt;SIGN(INDEX(Matches!$G$2:$G$201,MATCH($A521&amp;"-9",Matches!$J$2:$J$201,0))-INDEX(Matches!$H$2:$H$201,MATCH($A521&amp;"-9",Matches!$J$2:$J$201,0))),0,IF(T521-U521=INDEX(Matches!$G$2:$G$201,MATCH($A521&amp;"-9",Matches!$J$2:$J$201,0))-INDEX(Matches!$H$2:$H$201,MATCH($A521&amp;"-9",Matches!$J$2:$J$201,0)),3,2))))),""))</f>
        <v/>
      </c>
      <c r="AG521" s="12" t="str">
        <f aca="false">IF(OR($B521="",V521="",W521=""),"",IFERROR(IF(OR(INDEX(Matches!$I$2:$I$201,MATCH($A521&amp;"-10",Matches!$J$2:$J$201,0))="Void",INDEX(Matches!$G$2:$G$201,MATCH($A521&amp;"-10",Matches!$J$2:$J$201,0))="",INDEX(Matches!$H$2:$H$201,MATCH($A521&amp;"-10",Matches!$J$2:$J$201,0))=""),"",IF(AND($C521&lt;&gt;"",INDEX(Matches!$F$2:$F$201,MATCH($A521&amp;"-10",Matches!$J$2:$J$201,0))&lt;&gt;"",$C521&gt;=INDEX(Matches!$F$2:$F$201,MATCH($A521&amp;"-10",Matches!$J$2:$J$201,0))),"",IF(AND(V521=INDEX(Matches!$G$2:$G$201,MATCH($A521&amp;"-10",Matches!$J$2:$J$201,0)),W521=INDEX(Matches!$H$2:$H$201,MATCH($A521&amp;"-10",Matches!$J$2:$J$201,0))),5,IF(SIGN(V521-W521)&lt;&gt;SIGN(INDEX(Matches!$G$2:$G$201,MATCH($A521&amp;"-10",Matches!$J$2:$J$201,0))-INDEX(Matches!$H$2:$H$201,MATCH($A521&amp;"-10",Matches!$J$2:$J$201,0))),0,IF(V521-W521=INDEX(Matches!$G$2:$G$201,MATCH($A521&amp;"-10",Matches!$J$2:$J$201,0))-INDEX(Matches!$H$2:$H$201,MATCH($A521&amp;"-10",Matches!$J$2:$J$201,0)),3,2))))),""))</f>
        <v/>
      </c>
      <c r="AH521" s="13" t="str">
        <f aca="false">IF($B521="","",SUM(X521:AG521))</f>
        <v/>
      </c>
      <c r="AI521" s="12" t="str">
        <f aca="false">IF($B521="","",COUNTIF(X521:AG521,5))</f>
        <v/>
      </c>
      <c r="AJ521" s="12" t="str">
        <f aca="false">IF($B521="","",COUNTIF(X521:AG521,"&gt;=2"))</f>
        <v/>
      </c>
      <c r="AK521" s="12" t="str">
        <f aca="false">IF($B521="","",COUNT(X521:AG521))</f>
        <v/>
      </c>
    </row>
    <row r="522" customFormat="false" ht="15" hidden="false" customHeight="false" outlineLevel="0" collapsed="false">
      <c r="A522" s="7"/>
      <c r="B522" s="7"/>
      <c r="C522" s="11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12" t="str">
        <f aca="false">IF(OR($B522="",D522="",E522=""),"",IFERROR(IF(OR(INDEX(Matches!$I$2:$I$201,MATCH($A522&amp;"-1",Matches!$J$2:$J$201,0))="Void",INDEX(Matches!$G$2:$G$201,MATCH($A522&amp;"-1",Matches!$J$2:$J$201,0))="",INDEX(Matches!$H$2:$H$201,MATCH($A522&amp;"-1",Matches!$J$2:$J$201,0))=""),"",IF(AND($C522&lt;&gt;"",INDEX(Matches!$F$2:$F$201,MATCH($A522&amp;"-1",Matches!$J$2:$J$201,0))&lt;&gt;"",$C522&gt;=INDEX(Matches!$F$2:$F$201,MATCH($A522&amp;"-1",Matches!$J$2:$J$201,0))),"",IF(AND(D522=INDEX(Matches!$G$2:$G$201,MATCH($A522&amp;"-1",Matches!$J$2:$J$201,0)),E522=INDEX(Matches!$H$2:$H$201,MATCH($A522&amp;"-1",Matches!$J$2:$J$201,0))),5,IF(SIGN(D522-E522)&lt;&gt;SIGN(INDEX(Matches!$G$2:$G$201,MATCH($A522&amp;"-1",Matches!$J$2:$J$201,0))-INDEX(Matches!$H$2:$H$201,MATCH($A522&amp;"-1",Matches!$J$2:$J$201,0))),0,IF(D522-E522=INDEX(Matches!$G$2:$G$201,MATCH($A522&amp;"-1",Matches!$J$2:$J$201,0))-INDEX(Matches!$H$2:$H$201,MATCH($A522&amp;"-1",Matches!$J$2:$J$201,0)),3,2))))),""))</f>
        <v/>
      </c>
      <c r="Y522" s="12" t="str">
        <f aca="false">IF(OR($B522="",F522="",G522=""),"",IFERROR(IF(OR(INDEX(Matches!$I$2:$I$201,MATCH($A522&amp;"-2",Matches!$J$2:$J$201,0))="Void",INDEX(Matches!$G$2:$G$201,MATCH($A522&amp;"-2",Matches!$J$2:$J$201,0))="",INDEX(Matches!$H$2:$H$201,MATCH($A522&amp;"-2",Matches!$J$2:$J$201,0))=""),"",IF(AND($C522&lt;&gt;"",INDEX(Matches!$F$2:$F$201,MATCH($A522&amp;"-2",Matches!$J$2:$J$201,0))&lt;&gt;"",$C522&gt;=INDEX(Matches!$F$2:$F$201,MATCH($A522&amp;"-2",Matches!$J$2:$J$201,0))),"",IF(AND(F522=INDEX(Matches!$G$2:$G$201,MATCH($A522&amp;"-2",Matches!$J$2:$J$201,0)),G522=INDEX(Matches!$H$2:$H$201,MATCH($A522&amp;"-2",Matches!$J$2:$J$201,0))),5,IF(SIGN(F522-G522)&lt;&gt;SIGN(INDEX(Matches!$G$2:$G$201,MATCH($A522&amp;"-2",Matches!$J$2:$J$201,0))-INDEX(Matches!$H$2:$H$201,MATCH($A522&amp;"-2",Matches!$J$2:$J$201,0))),0,IF(F522-G522=INDEX(Matches!$G$2:$G$201,MATCH($A522&amp;"-2",Matches!$J$2:$J$201,0))-INDEX(Matches!$H$2:$H$201,MATCH($A522&amp;"-2",Matches!$J$2:$J$201,0)),3,2))))),""))</f>
        <v/>
      </c>
      <c r="Z522" s="12" t="str">
        <f aca="false">IF(OR($B522="",H522="",I522=""),"",IFERROR(IF(OR(INDEX(Matches!$I$2:$I$201,MATCH($A522&amp;"-3",Matches!$J$2:$J$201,0))="Void",INDEX(Matches!$G$2:$G$201,MATCH($A522&amp;"-3",Matches!$J$2:$J$201,0))="",INDEX(Matches!$H$2:$H$201,MATCH($A522&amp;"-3",Matches!$J$2:$J$201,0))=""),"",IF(AND($C522&lt;&gt;"",INDEX(Matches!$F$2:$F$201,MATCH($A522&amp;"-3",Matches!$J$2:$J$201,0))&lt;&gt;"",$C522&gt;=INDEX(Matches!$F$2:$F$201,MATCH($A522&amp;"-3",Matches!$J$2:$J$201,0))),"",IF(AND(H522=INDEX(Matches!$G$2:$G$201,MATCH($A522&amp;"-3",Matches!$J$2:$J$201,0)),I522=INDEX(Matches!$H$2:$H$201,MATCH($A522&amp;"-3",Matches!$J$2:$J$201,0))),5,IF(SIGN(H522-I522)&lt;&gt;SIGN(INDEX(Matches!$G$2:$G$201,MATCH($A522&amp;"-3",Matches!$J$2:$J$201,0))-INDEX(Matches!$H$2:$H$201,MATCH($A522&amp;"-3",Matches!$J$2:$J$201,0))),0,IF(H522-I522=INDEX(Matches!$G$2:$G$201,MATCH($A522&amp;"-3",Matches!$J$2:$J$201,0))-INDEX(Matches!$H$2:$H$201,MATCH($A522&amp;"-3",Matches!$J$2:$J$201,0)),3,2))))),""))</f>
        <v/>
      </c>
      <c r="AA522" s="12" t="str">
        <f aca="false">IF(OR($B522="",J522="",K522=""),"",IFERROR(IF(OR(INDEX(Matches!$I$2:$I$201,MATCH($A522&amp;"-4",Matches!$J$2:$J$201,0))="Void",INDEX(Matches!$G$2:$G$201,MATCH($A522&amp;"-4",Matches!$J$2:$J$201,0))="",INDEX(Matches!$H$2:$H$201,MATCH($A522&amp;"-4",Matches!$J$2:$J$201,0))=""),"",IF(AND($C522&lt;&gt;"",INDEX(Matches!$F$2:$F$201,MATCH($A522&amp;"-4",Matches!$J$2:$J$201,0))&lt;&gt;"",$C522&gt;=INDEX(Matches!$F$2:$F$201,MATCH($A522&amp;"-4",Matches!$J$2:$J$201,0))),"",IF(AND(J522=INDEX(Matches!$G$2:$G$201,MATCH($A522&amp;"-4",Matches!$J$2:$J$201,0)),K522=INDEX(Matches!$H$2:$H$201,MATCH($A522&amp;"-4",Matches!$J$2:$J$201,0))),5,IF(SIGN(J522-K522)&lt;&gt;SIGN(INDEX(Matches!$G$2:$G$201,MATCH($A522&amp;"-4",Matches!$J$2:$J$201,0))-INDEX(Matches!$H$2:$H$201,MATCH($A522&amp;"-4",Matches!$J$2:$J$201,0))),0,IF(J522-K522=INDEX(Matches!$G$2:$G$201,MATCH($A522&amp;"-4",Matches!$J$2:$J$201,0))-INDEX(Matches!$H$2:$H$201,MATCH($A522&amp;"-4",Matches!$J$2:$J$201,0)),3,2))))),""))</f>
        <v/>
      </c>
      <c r="AB522" s="12" t="str">
        <f aca="false">IF(OR($B522="",L522="",M522=""),"",IFERROR(IF(OR(INDEX(Matches!$I$2:$I$201,MATCH($A522&amp;"-5",Matches!$J$2:$J$201,0))="Void",INDEX(Matches!$G$2:$G$201,MATCH($A522&amp;"-5",Matches!$J$2:$J$201,0))="",INDEX(Matches!$H$2:$H$201,MATCH($A522&amp;"-5",Matches!$J$2:$J$201,0))=""),"",IF(AND($C522&lt;&gt;"",INDEX(Matches!$F$2:$F$201,MATCH($A522&amp;"-5",Matches!$J$2:$J$201,0))&lt;&gt;"",$C522&gt;=INDEX(Matches!$F$2:$F$201,MATCH($A522&amp;"-5",Matches!$J$2:$J$201,0))),"",IF(AND(L522=INDEX(Matches!$G$2:$G$201,MATCH($A522&amp;"-5",Matches!$J$2:$J$201,0)),M522=INDEX(Matches!$H$2:$H$201,MATCH($A522&amp;"-5",Matches!$J$2:$J$201,0))),5,IF(SIGN(L522-M522)&lt;&gt;SIGN(INDEX(Matches!$G$2:$G$201,MATCH($A522&amp;"-5",Matches!$J$2:$J$201,0))-INDEX(Matches!$H$2:$H$201,MATCH($A522&amp;"-5",Matches!$J$2:$J$201,0))),0,IF(L522-M522=INDEX(Matches!$G$2:$G$201,MATCH($A522&amp;"-5",Matches!$J$2:$J$201,0))-INDEX(Matches!$H$2:$H$201,MATCH($A522&amp;"-5",Matches!$J$2:$J$201,0)),3,2))))),""))</f>
        <v/>
      </c>
      <c r="AC522" s="12" t="str">
        <f aca="false">IF(OR($B522="",N522="",O522=""),"",IFERROR(IF(OR(INDEX(Matches!$I$2:$I$201,MATCH($A522&amp;"-6",Matches!$J$2:$J$201,0))="Void",INDEX(Matches!$G$2:$G$201,MATCH($A522&amp;"-6",Matches!$J$2:$J$201,0))="",INDEX(Matches!$H$2:$H$201,MATCH($A522&amp;"-6",Matches!$J$2:$J$201,0))=""),"",IF(AND($C522&lt;&gt;"",INDEX(Matches!$F$2:$F$201,MATCH($A522&amp;"-6",Matches!$J$2:$J$201,0))&lt;&gt;"",$C522&gt;=INDEX(Matches!$F$2:$F$201,MATCH($A522&amp;"-6",Matches!$J$2:$J$201,0))),"",IF(AND(N522=INDEX(Matches!$G$2:$G$201,MATCH($A522&amp;"-6",Matches!$J$2:$J$201,0)),O522=INDEX(Matches!$H$2:$H$201,MATCH($A522&amp;"-6",Matches!$J$2:$J$201,0))),5,IF(SIGN(N522-O522)&lt;&gt;SIGN(INDEX(Matches!$G$2:$G$201,MATCH($A522&amp;"-6",Matches!$J$2:$J$201,0))-INDEX(Matches!$H$2:$H$201,MATCH($A522&amp;"-6",Matches!$J$2:$J$201,0))),0,IF(N522-O522=INDEX(Matches!$G$2:$G$201,MATCH($A522&amp;"-6",Matches!$J$2:$J$201,0))-INDEX(Matches!$H$2:$H$201,MATCH($A522&amp;"-6",Matches!$J$2:$J$201,0)),3,2))))),""))</f>
        <v/>
      </c>
      <c r="AD522" s="12" t="str">
        <f aca="false">IF(OR($B522="",P522="",Q522=""),"",IFERROR(IF(OR(INDEX(Matches!$I$2:$I$201,MATCH($A522&amp;"-7",Matches!$J$2:$J$201,0))="Void",INDEX(Matches!$G$2:$G$201,MATCH($A522&amp;"-7",Matches!$J$2:$J$201,0))="",INDEX(Matches!$H$2:$H$201,MATCH($A522&amp;"-7",Matches!$J$2:$J$201,0))=""),"",IF(AND($C522&lt;&gt;"",INDEX(Matches!$F$2:$F$201,MATCH($A522&amp;"-7",Matches!$J$2:$J$201,0))&lt;&gt;"",$C522&gt;=INDEX(Matches!$F$2:$F$201,MATCH($A522&amp;"-7",Matches!$J$2:$J$201,0))),"",IF(AND(P522=INDEX(Matches!$G$2:$G$201,MATCH($A522&amp;"-7",Matches!$J$2:$J$201,0)),Q522=INDEX(Matches!$H$2:$H$201,MATCH($A522&amp;"-7",Matches!$J$2:$J$201,0))),5,IF(SIGN(P522-Q522)&lt;&gt;SIGN(INDEX(Matches!$G$2:$G$201,MATCH($A522&amp;"-7",Matches!$J$2:$J$201,0))-INDEX(Matches!$H$2:$H$201,MATCH($A522&amp;"-7",Matches!$J$2:$J$201,0))),0,IF(P522-Q522=INDEX(Matches!$G$2:$G$201,MATCH($A522&amp;"-7",Matches!$J$2:$J$201,0))-INDEX(Matches!$H$2:$H$201,MATCH($A522&amp;"-7",Matches!$J$2:$J$201,0)),3,2))))),""))</f>
        <v/>
      </c>
      <c r="AE522" s="12" t="str">
        <f aca="false">IF(OR($B522="",R522="",S522=""),"",IFERROR(IF(OR(INDEX(Matches!$I$2:$I$201,MATCH($A522&amp;"-8",Matches!$J$2:$J$201,0))="Void",INDEX(Matches!$G$2:$G$201,MATCH($A522&amp;"-8",Matches!$J$2:$J$201,0))="",INDEX(Matches!$H$2:$H$201,MATCH($A522&amp;"-8",Matches!$J$2:$J$201,0))=""),"",IF(AND($C522&lt;&gt;"",INDEX(Matches!$F$2:$F$201,MATCH($A522&amp;"-8",Matches!$J$2:$J$201,0))&lt;&gt;"",$C522&gt;=INDEX(Matches!$F$2:$F$201,MATCH($A522&amp;"-8",Matches!$J$2:$J$201,0))),"",IF(AND(R522=INDEX(Matches!$G$2:$G$201,MATCH($A522&amp;"-8",Matches!$J$2:$J$201,0)),S522=INDEX(Matches!$H$2:$H$201,MATCH($A522&amp;"-8",Matches!$J$2:$J$201,0))),5,IF(SIGN(R522-S522)&lt;&gt;SIGN(INDEX(Matches!$G$2:$G$201,MATCH($A522&amp;"-8",Matches!$J$2:$J$201,0))-INDEX(Matches!$H$2:$H$201,MATCH($A522&amp;"-8",Matches!$J$2:$J$201,0))),0,IF(R522-S522=INDEX(Matches!$G$2:$G$201,MATCH($A522&amp;"-8",Matches!$J$2:$J$201,0))-INDEX(Matches!$H$2:$H$201,MATCH($A522&amp;"-8",Matches!$J$2:$J$201,0)),3,2))))),""))</f>
        <v/>
      </c>
      <c r="AF522" s="12" t="str">
        <f aca="false">IF(OR($B522="",T522="",U522=""),"",IFERROR(IF(OR(INDEX(Matches!$I$2:$I$201,MATCH($A522&amp;"-9",Matches!$J$2:$J$201,0))="Void",INDEX(Matches!$G$2:$G$201,MATCH($A522&amp;"-9",Matches!$J$2:$J$201,0))="",INDEX(Matches!$H$2:$H$201,MATCH($A522&amp;"-9",Matches!$J$2:$J$201,0))=""),"",IF(AND($C522&lt;&gt;"",INDEX(Matches!$F$2:$F$201,MATCH($A522&amp;"-9",Matches!$J$2:$J$201,0))&lt;&gt;"",$C522&gt;=INDEX(Matches!$F$2:$F$201,MATCH($A522&amp;"-9",Matches!$J$2:$J$201,0))),"",IF(AND(T522=INDEX(Matches!$G$2:$G$201,MATCH($A522&amp;"-9",Matches!$J$2:$J$201,0)),U522=INDEX(Matches!$H$2:$H$201,MATCH($A522&amp;"-9",Matches!$J$2:$J$201,0))),5,IF(SIGN(T522-U522)&lt;&gt;SIGN(INDEX(Matches!$G$2:$G$201,MATCH($A522&amp;"-9",Matches!$J$2:$J$201,0))-INDEX(Matches!$H$2:$H$201,MATCH($A522&amp;"-9",Matches!$J$2:$J$201,0))),0,IF(T522-U522=INDEX(Matches!$G$2:$G$201,MATCH($A522&amp;"-9",Matches!$J$2:$J$201,0))-INDEX(Matches!$H$2:$H$201,MATCH($A522&amp;"-9",Matches!$J$2:$J$201,0)),3,2))))),""))</f>
        <v/>
      </c>
      <c r="AG522" s="12" t="str">
        <f aca="false">IF(OR($B522="",V522="",W522=""),"",IFERROR(IF(OR(INDEX(Matches!$I$2:$I$201,MATCH($A522&amp;"-10",Matches!$J$2:$J$201,0))="Void",INDEX(Matches!$G$2:$G$201,MATCH($A522&amp;"-10",Matches!$J$2:$J$201,0))="",INDEX(Matches!$H$2:$H$201,MATCH($A522&amp;"-10",Matches!$J$2:$J$201,0))=""),"",IF(AND($C522&lt;&gt;"",INDEX(Matches!$F$2:$F$201,MATCH($A522&amp;"-10",Matches!$J$2:$J$201,0))&lt;&gt;"",$C522&gt;=INDEX(Matches!$F$2:$F$201,MATCH($A522&amp;"-10",Matches!$J$2:$J$201,0))),"",IF(AND(V522=INDEX(Matches!$G$2:$G$201,MATCH($A522&amp;"-10",Matches!$J$2:$J$201,0)),W522=INDEX(Matches!$H$2:$H$201,MATCH($A522&amp;"-10",Matches!$J$2:$J$201,0))),5,IF(SIGN(V522-W522)&lt;&gt;SIGN(INDEX(Matches!$G$2:$G$201,MATCH($A522&amp;"-10",Matches!$J$2:$J$201,0))-INDEX(Matches!$H$2:$H$201,MATCH($A522&amp;"-10",Matches!$J$2:$J$201,0))),0,IF(V522-W522=INDEX(Matches!$G$2:$G$201,MATCH($A522&amp;"-10",Matches!$J$2:$J$201,0))-INDEX(Matches!$H$2:$H$201,MATCH($A522&amp;"-10",Matches!$J$2:$J$201,0)),3,2))))),""))</f>
        <v/>
      </c>
      <c r="AH522" s="13" t="str">
        <f aca="false">IF($B522="","",SUM(X522:AG522))</f>
        <v/>
      </c>
      <c r="AI522" s="12" t="str">
        <f aca="false">IF($B522="","",COUNTIF(X522:AG522,5))</f>
        <v/>
      </c>
      <c r="AJ522" s="12" t="str">
        <f aca="false">IF($B522="","",COUNTIF(X522:AG522,"&gt;=2"))</f>
        <v/>
      </c>
      <c r="AK522" s="12" t="str">
        <f aca="false">IF($B522="","",COUNT(X522:AG522))</f>
        <v/>
      </c>
    </row>
    <row r="523" customFormat="false" ht="15" hidden="false" customHeight="false" outlineLevel="0" collapsed="false">
      <c r="A523" s="7"/>
      <c r="B523" s="7"/>
      <c r="C523" s="11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12" t="str">
        <f aca="false">IF(OR($B523="",D523="",E523=""),"",IFERROR(IF(OR(INDEX(Matches!$I$2:$I$201,MATCH($A523&amp;"-1",Matches!$J$2:$J$201,0))="Void",INDEX(Matches!$G$2:$G$201,MATCH($A523&amp;"-1",Matches!$J$2:$J$201,0))="",INDEX(Matches!$H$2:$H$201,MATCH($A523&amp;"-1",Matches!$J$2:$J$201,0))=""),"",IF(AND($C523&lt;&gt;"",INDEX(Matches!$F$2:$F$201,MATCH($A523&amp;"-1",Matches!$J$2:$J$201,0))&lt;&gt;"",$C523&gt;=INDEX(Matches!$F$2:$F$201,MATCH($A523&amp;"-1",Matches!$J$2:$J$201,0))),"",IF(AND(D523=INDEX(Matches!$G$2:$G$201,MATCH($A523&amp;"-1",Matches!$J$2:$J$201,0)),E523=INDEX(Matches!$H$2:$H$201,MATCH($A523&amp;"-1",Matches!$J$2:$J$201,0))),5,IF(SIGN(D523-E523)&lt;&gt;SIGN(INDEX(Matches!$G$2:$G$201,MATCH($A523&amp;"-1",Matches!$J$2:$J$201,0))-INDEX(Matches!$H$2:$H$201,MATCH($A523&amp;"-1",Matches!$J$2:$J$201,0))),0,IF(D523-E523=INDEX(Matches!$G$2:$G$201,MATCH($A523&amp;"-1",Matches!$J$2:$J$201,0))-INDEX(Matches!$H$2:$H$201,MATCH($A523&amp;"-1",Matches!$J$2:$J$201,0)),3,2))))),""))</f>
        <v/>
      </c>
      <c r="Y523" s="12" t="str">
        <f aca="false">IF(OR($B523="",F523="",G523=""),"",IFERROR(IF(OR(INDEX(Matches!$I$2:$I$201,MATCH($A523&amp;"-2",Matches!$J$2:$J$201,0))="Void",INDEX(Matches!$G$2:$G$201,MATCH($A523&amp;"-2",Matches!$J$2:$J$201,0))="",INDEX(Matches!$H$2:$H$201,MATCH($A523&amp;"-2",Matches!$J$2:$J$201,0))=""),"",IF(AND($C523&lt;&gt;"",INDEX(Matches!$F$2:$F$201,MATCH($A523&amp;"-2",Matches!$J$2:$J$201,0))&lt;&gt;"",$C523&gt;=INDEX(Matches!$F$2:$F$201,MATCH($A523&amp;"-2",Matches!$J$2:$J$201,0))),"",IF(AND(F523=INDEX(Matches!$G$2:$G$201,MATCH($A523&amp;"-2",Matches!$J$2:$J$201,0)),G523=INDEX(Matches!$H$2:$H$201,MATCH($A523&amp;"-2",Matches!$J$2:$J$201,0))),5,IF(SIGN(F523-G523)&lt;&gt;SIGN(INDEX(Matches!$G$2:$G$201,MATCH($A523&amp;"-2",Matches!$J$2:$J$201,0))-INDEX(Matches!$H$2:$H$201,MATCH($A523&amp;"-2",Matches!$J$2:$J$201,0))),0,IF(F523-G523=INDEX(Matches!$G$2:$G$201,MATCH($A523&amp;"-2",Matches!$J$2:$J$201,0))-INDEX(Matches!$H$2:$H$201,MATCH($A523&amp;"-2",Matches!$J$2:$J$201,0)),3,2))))),""))</f>
        <v/>
      </c>
      <c r="Z523" s="12" t="str">
        <f aca="false">IF(OR($B523="",H523="",I523=""),"",IFERROR(IF(OR(INDEX(Matches!$I$2:$I$201,MATCH($A523&amp;"-3",Matches!$J$2:$J$201,0))="Void",INDEX(Matches!$G$2:$G$201,MATCH($A523&amp;"-3",Matches!$J$2:$J$201,0))="",INDEX(Matches!$H$2:$H$201,MATCH($A523&amp;"-3",Matches!$J$2:$J$201,0))=""),"",IF(AND($C523&lt;&gt;"",INDEX(Matches!$F$2:$F$201,MATCH($A523&amp;"-3",Matches!$J$2:$J$201,0))&lt;&gt;"",$C523&gt;=INDEX(Matches!$F$2:$F$201,MATCH($A523&amp;"-3",Matches!$J$2:$J$201,0))),"",IF(AND(H523=INDEX(Matches!$G$2:$G$201,MATCH($A523&amp;"-3",Matches!$J$2:$J$201,0)),I523=INDEX(Matches!$H$2:$H$201,MATCH($A523&amp;"-3",Matches!$J$2:$J$201,0))),5,IF(SIGN(H523-I523)&lt;&gt;SIGN(INDEX(Matches!$G$2:$G$201,MATCH($A523&amp;"-3",Matches!$J$2:$J$201,0))-INDEX(Matches!$H$2:$H$201,MATCH($A523&amp;"-3",Matches!$J$2:$J$201,0))),0,IF(H523-I523=INDEX(Matches!$G$2:$G$201,MATCH($A523&amp;"-3",Matches!$J$2:$J$201,0))-INDEX(Matches!$H$2:$H$201,MATCH($A523&amp;"-3",Matches!$J$2:$J$201,0)),3,2))))),""))</f>
        <v/>
      </c>
      <c r="AA523" s="12" t="str">
        <f aca="false">IF(OR($B523="",J523="",K523=""),"",IFERROR(IF(OR(INDEX(Matches!$I$2:$I$201,MATCH($A523&amp;"-4",Matches!$J$2:$J$201,0))="Void",INDEX(Matches!$G$2:$G$201,MATCH($A523&amp;"-4",Matches!$J$2:$J$201,0))="",INDEX(Matches!$H$2:$H$201,MATCH($A523&amp;"-4",Matches!$J$2:$J$201,0))=""),"",IF(AND($C523&lt;&gt;"",INDEX(Matches!$F$2:$F$201,MATCH($A523&amp;"-4",Matches!$J$2:$J$201,0))&lt;&gt;"",$C523&gt;=INDEX(Matches!$F$2:$F$201,MATCH($A523&amp;"-4",Matches!$J$2:$J$201,0))),"",IF(AND(J523=INDEX(Matches!$G$2:$G$201,MATCH($A523&amp;"-4",Matches!$J$2:$J$201,0)),K523=INDEX(Matches!$H$2:$H$201,MATCH($A523&amp;"-4",Matches!$J$2:$J$201,0))),5,IF(SIGN(J523-K523)&lt;&gt;SIGN(INDEX(Matches!$G$2:$G$201,MATCH($A523&amp;"-4",Matches!$J$2:$J$201,0))-INDEX(Matches!$H$2:$H$201,MATCH($A523&amp;"-4",Matches!$J$2:$J$201,0))),0,IF(J523-K523=INDEX(Matches!$G$2:$G$201,MATCH($A523&amp;"-4",Matches!$J$2:$J$201,0))-INDEX(Matches!$H$2:$H$201,MATCH($A523&amp;"-4",Matches!$J$2:$J$201,0)),3,2))))),""))</f>
        <v/>
      </c>
      <c r="AB523" s="12" t="str">
        <f aca="false">IF(OR($B523="",L523="",M523=""),"",IFERROR(IF(OR(INDEX(Matches!$I$2:$I$201,MATCH($A523&amp;"-5",Matches!$J$2:$J$201,0))="Void",INDEX(Matches!$G$2:$G$201,MATCH($A523&amp;"-5",Matches!$J$2:$J$201,0))="",INDEX(Matches!$H$2:$H$201,MATCH($A523&amp;"-5",Matches!$J$2:$J$201,0))=""),"",IF(AND($C523&lt;&gt;"",INDEX(Matches!$F$2:$F$201,MATCH($A523&amp;"-5",Matches!$J$2:$J$201,0))&lt;&gt;"",$C523&gt;=INDEX(Matches!$F$2:$F$201,MATCH($A523&amp;"-5",Matches!$J$2:$J$201,0))),"",IF(AND(L523=INDEX(Matches!$G$2:$G$201,MATCH($A523&amp;"-5",Matches!$J$2:$J$201,0)),M523=INDEX(Matches!$H$2:$H$201,MATCH($A523&amp;"-5",Matches!$J$2:$J$201,0))),5,IF(SIGN(L523-M523)&lt;&gt;SIGN(INDEX(Matches!$G$2:$G$201,MATCH($A523&amp;"-5",Matches!$J$2:$J$201,0))-INDEX(Matches!$H$2:$H$201,MATCH($A523&amp;"-5",Matches!$J$2:$J$201,0))),0,IF(L523-M523=INDEX(Matches!$G$2:$G$201,MATCH($A523&amp;"-5",Matches!$J$2:$J$201,0))-INDEX(Matches!$H$2:$H$201,MATCH($A523&amp;"-5",Matches!$J$2:$J$201,0)),3,2))))),""))</f>
        <v/>
      </c>
      <c r="AC523" s="12" t="str">
        <f aca="false">IF(OR($B523="",N523="",O523=""),"",IFERROR(IF(OR(INDEX(Matches!$I$2:$I$201,MATCH($A523&amp;"-6",Matches!$J$2:$J$201,0))="Void",INDEX(Matches!$G$2:$G$201,MATCH($A523&amp;"-6",Matches!$J$2:$J$201,0))="",INDEX(Matches!$H$2:$H$201,MATCH($A523&amp;"-6",Matches!$J$2:$J$201,0))=""),"",IF(AND($C523&lt;&gt;"",INDEX(Matches!$F$2:$F$201,MATCH($A523&amp;"-6",Matches!$J$2:$J$201,0))&lt;&gt;"",$C523&gt;=INDEX(Matches!$F$2:$F$201,MATCH($A523&amp;"-6",Matches!$J$2:$J$201,0))),"",IF(AND(N523=INDEX(Matches!$G$2:$G$201,MATCH($A523&amp;"-6",Matches!$J$2:$J$201,0)),O523=INDEX(Matches!$H$2:$H$201,MATCH($A523&amp;"-6",Matches!$J$2:$J$201,0))),5,IF(SIGN(N523-O523)&lt;&gt;SIGN(INDEX(Matches!$G$2:$G$201,MATCH($A523&amp;"-6",Matches!$J$2:$J$201,0))-INDEX(Matches!$H$2:$H$201,MATCH($A523&amp;"-6",Matches!$J$2:$J$201,0))),0,IF(N523-O523=INDEX(Matches!$G$2:$G$201,MATCH($A523&amp;"-6",Matches!$J$2:$J$201,0))-INDEX(Matches!$H$2:$H$201,MATCH($A523&amp;"-6",Matches!$J$2:$J$201,0)),3,2))))),""))</f>
        <v/>
      </c>
      <c r="AD523" s="12" t="str">
        <f aca="false">IF(OR($B523="",P523="",Q523=""),"",IFERROR(IF(OR(INDEX(Matches!$I$2:$I$201,MATCH($A523&amp;"-7",Matches!$J$2:$J$201,0))="Void",INDEX(Matches!$G$2:$G$201,MATCH($A523&amp;"-7",Matches!$J$2:$J$201,0))="",INDEX(Matches!$H$2:$H$201,MATCH($A523&amp;"-7",Matches!$J$2:$J$201,0))=""),"",IF(AND($C523&lt;&gt;"",INDEX(Matches!$F$2:$F$201,MATCH($A523&amp;"-7",Matches!$J$2:$J$201,0))&lt;&gt;"",$C523&gt;=INDEX(Matches!$F$2:$F$201,MATCH($A523&amp;"-7",Matches!$J$2:$J$201,0))),"",IF(AND(P523=INDEX(Matches!$G$2:$G$201,MATCH($A523&amp;"-7",Matches!$J$2:$J$201,0)),Q523=INDEX(Matches!$H$2:$H$201,MATCH($A523&amp;"-7",Matches!$J$2:$J$201,0))),5,IF(SIGN(P523-Q523)&lt;&gt;SIGN(INDEX(Matches!$G$2:$G$201,MATCH($A523&amp;"-7",Matches!$J$2:$J$201,0))-INDEX(Matches!$H$2:$H$201,MATCH($A523&amp;"-7",Matches!$J$2:$J$201,0))),0,IF(P523-Q523=INDEX(Matches!$G$2:$G$201,MATCH($A523&amp;"-7",Matches!$J$2:$J$201,0))-INDEX(Matches!$H$2:$H$201,MATCH($A523&amp;"-7",Matches!$J$2:$J$201,0)),3,2))))),""))</f>
        <v/>
      </c>
      <c r="AE523" s="12" t="str">
        <f aca="false">IF(OR($B523="",R523="",S523=""),"",IFERROR(IF(OR(INDEX(Matches!$I$2:$I$201,MATCH($A523&amp;"-8",Matches!$J$2:$J$201,0))="Void",INDEX(Matches!$G$2:$G$201,MATCH($A523&amp;"-8",Matches!$J$2:$J$201,0))="",INDEX(Matches!$H$2:$H$201,MATCH($A523&amp;"-8",Matches!$J$2:$J$201,0))=""),"",IF(AND($C523&lt;&gt;"",INDEX(Matches!$F$2:$F$201,MATCH($A523&amp;"-8",Matches!$J$2:$J$201,0))&lt;&gt;"",$C523&gt;=INDEX(Matches!$F$2:$F$201,MATCH($A523&amp;"-8",Matches!$J$2:$J$201,0))),"",IF(AND(R523=INDEX(Matches!$G$2:$G$201,MATCH($A523&amp;"-8",Matches!$J$2:$J$201,0)),S523=INDEX(Matches!$H$2:$H$201,MATCH($A523&amp;"-8",Matches!$J$2:$J$201,0))),5,IF(SIGN(R523-S523)&lt;&gt;SIGN(INDEX(Matches!$G$2:$G$201,MATCH($A523&amp;"-8",Matches!$J$2:$J$201,0))-INDEX(Matches!$H$2:$H$201,MATCH($A523&amp;"-8",Matches!$J$2:$J$201,0))),0,IF(R523-S523=INDEX(Matches!$G$2:$G$201,MATCH($A523&amp;"-8",Matches!$J$2:$J$201,0))-INDEX(Matches!$H$2:$H$201,MATCH($A523&amp;"-8",Matches!$J$2:$J$201,0)),3,2))))),""))</f>
        <v/>
      </c>
      <c r="AF523" s="12" t="str">
        <f aca="false">IF(OR($B523="",T523="",U523=""),"",IFERROR(IF(OR(INDEX(Matches!$I$2:$I$201,MATCH($A523&amp;"-9",Matches!$J$2:$J$201,0))="Void",INDEX(Matches!$G$2:$G$201,MATCH($A523&amp;"-9",Matches!$J$2:$J$201,0))="",INDEX(Matches!$H$2:$H$201,MATCH($A523&amp;"-9",Matches!$J$2:$J$201,0))=""),"",IF(AND($C523&lt;&gt;"",INDEX(Matches!$F$2:$F$201,MATCH($A523&amp;"-9",Matches!$J$2:$J$201,0))&lt;&gt;"",$C523&gt;=INDEX(Matches!$F$2:$F$201,MATCH($A523&amp;"-9",Matches!$J$2:$J$201,0))),"",IF(AND(T523=INDEX(Matches!$G$2:$G$201,MATCH($A523&amp;"-9",Matches!$J$2:$J$201,0)),U523=INDEX(Matches!$H$2:$H$201,MATCH($A523&amp;"-9",Matches!$J$2:$J$201,0))),5,IF(SIGN(T523-U523)&lt;&gt;SIGN(INDEX(Matches!$G$2:$G$201,MATCH($A523&amp;"-9",Matches!$J$2:$J$201,0))-INDEX(Matches!$H$2:$H$201,MATCH($A523&amp;"-9",Matches!$J$2:$J$201,0))),0,IF(T523-U523=INDEX(Matches!$G$2:$G$201,MATCH($A523&amp;"-9",Matches!$J$2:$J$201,0))-INDEX(Matches!$H$2:$H$201,MATCH($A523&amp;"-9",Matches!$J$2:$J$201,0)),3,2))))),""))</f>
        <v/>
      </c>
      <c r="AG523" s="12" t="str">
        <f aca="false">IF(OR($B523="",V523="",W523=""),"",IFERROR(IF(OR(INDEX(Matches!$I$2:$I$201,MATCH($A523&amp;"-10",Matches!$J$2:$J$201,0))="Void",INDEX(Matches!$G$2:$G$201,MATCH($A523&amp;"-10",Matches!$J$2:$J$201,0))="",INDEX(Matches!$H$2:$H$201,MATCH($A523&amp;"-10",Matches!$J$2:$J$201,0))=""),"",IF(AND($C523&lt;&gt;"",INDEX(Matches!$F$2:$F$201,MATCH($A523&amp;"-10",Matches!$J$2:$J$201,0))&lt;&gt;"",$C523&gt;=INDEX(Matches!$F$2:$F$201,MATCH($A523&amp;"-10",Matches!$J$2:$J$201,0))),"",IF(AND(V523=INDEX(Matches!$G$2:$G$201,MATCH($A523&amp;"-10",Matches!$J$2:$J$201,0)),W523=INDEX(Matches!$H$2:$H$201,MATCH($A523&amp;"-10",Matches!$J$2:$J$201,0))),5,IF(SIGN(V523-W523)&lt;&gt;SIGN(INDEX(Matches!$G$2:$G$201,MATCH($A523&amp;"-10",Matches!$J$2:$J$201,0))-INDEX(Matches!$H$2:$H$201,MATCH($A523&amp;"-10",Matches!$J$2:$J$201,0))),0,IF(V523-W523=INDEX(Matches!$G$2:$G$201,MATCH($A523&amp;"-10",Matches!$J$2:$J$201,0))-INDEX(Matches!$H$2:$H$201,MATCH($A523&amp;"-10",Matches!$J$2:$J$201,0)),3,2))))),""))</f>
        <v/>
      </c>
      <c r="AH523" s="13" t="str">
        <f aca="false">IF($B523="","",SUM(X523:AG523))</f>
        <v/>
      </c>
      <c r="AI523" s="12" t="str">
        <f aca="false">IF($B523="","",COUNTIF(X523:AG523,5))</f>
        <v/>
      </c>
      <c r="AJ523" s="12" t="str">
        <f aca="false">IF($B523="","",COUNTIF(X523:AG523,"&gt;=2"))</f>
        <v/>
      </c>
      <c r="AK523" s="12" t="str">
        <f aca="false">IF($B523="","",COUNT(X523:AG523))</f>
        <v/>
      </c>
    </row>
    <row r="524" customFormat="false" ht="15" hidden="false" customHeight="false" outlineLevel="0" collapsed="false">
      <c r="A524" s="7"/>
      <c r="B524" s="7"/>
      <c r="C524" s="11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12" t="str">
        <f aca="false">IF(OR($B524="",D524="",E524=""),"",IFERROR(IF(OR(INDEX(Matches!$I$2:$I$201,MATCH($A524&amp;"-1",Matches!$J$2:$J$201,0))="Void",INDEX(Matches!$G$2:$G$201,MATCH($A524&amp;"-1",Matches!$J$2:$J$201,0))="",INDEX(Matches!$H$2:$H$201,MATCH($A524&amp;"-1",Matches!$J$2:$J$201,0))=""),"",IF(AND($C524&lt;&gt;"",INDEX(Matches!$F$2:$F$201,MATCH($A524&amp;"-1",Matches!$J$2:$J$201,0))&lt;&gt;"",$C524&gt;=INDEX(Matches!$F$2:$F$201,MATCH($A524&amp;"-1",Matches!$J$2:$J$201,0))),"",IF(AND(D524=INDEX(Matches!$G$2:$G$201,MATCH($A524&amp;"-1",Matches!$J$2:$J$201,0)),E524=INDEX(Matches!$H$2:$H$201,MATCH($A524&amp;"-1",Matches!$J$2:$J$201,0))),5,IF(SIGN(D524-E524)&lt;&gt;SIGN(INDEX(Matches!$G$2:$G$201,MATCH($A524&amp;"-1",Matches!$J$2:$J$201,0))-INDEX(Matches!$H$2:$H$201,MATCH($A524&amp;"-1",Matches!$J$2:$J$201,0))),0,IF(D524-E524=INDEX(Matches!$G$2:$G$201,MATCH($A524&amp;"-1",Matches!$J$2:$J$201,0))-INDEX(Matches!$H$2:$H$201,MATCH($A524&amp;"-1",Matches!$J$2:$J$201,0)),3,2))))),""))</f>
        <v/>
      </c>
      <c r="Y524" s="12" t="str">
        <f aca="false">IF(OR($B524="",F524="",G524=""),"",IFERROR(IF(OR(INDEX(Matches!$I$2:$I$201,MATCH($A524&amp;"-2",Matches!$J$2:$J$201,0))="Void",INDEX(Matches!$G$2:$G$201,MATCH($A524&amp;"-2",Matches!$J$2:$J$201,0))="",INDEX(Matches!$H$2:$H$201,MATCH($A524&amp;"-2",Matches!$J$2:$J$201,0))=""),"",IF(AND($C524&lt;&gt;"",INDEX(Matches!$F$2:$F$201,MATCH($A524&amp;"-2",Matches!$J$2:$J$201,0))&lt;&gt;"",$C524&gt;=INDEX(Matches!$F$2:$F$201,MATCH($A524&amp;"-2",Matches!$J$2:$J$201,0))),"",IF(AND(F524=INDEX(Matches!$G$2:$G$201,MATCH($A524&amp;"-2",Matches!$J$2:$J$201,0)),G524=INDEX(Matches!$H$2:$H$201,MATCH($A524&amp;"-2",Matches!$J$2:$J$201,0))),5,IF(SIGN(F524-G524)&lt;&gt;SIGN(INDEX(Matches!$G$2:$G$201,MATCH($A524&amp;"-2",Matches!$J$2:$J$201,0))-INDEX(Matches!$H$2:$H$201,MATCH($A524&amp;"-2",Matches!$J$2:$J$201,0))),0,IF(F524-G524=INDEX(Matches!$G$2:$G$201,MATCH($A524&amp;"-2",Matches!$J$2:$J$201,0))-INDEX(Matches!$H$2:$H$201,MATCH($A524&amp;"-2",Matches!$J$2:$J$201,0)),3,2))))),""))</f>
        <v/>
      </c>
      <c r="Z524" s="12" t="str">
        <f aca="false">IF(OR($B524="",H524="",I524=""),"",IFERROR(IF(OR(INDEX(Matches!$I$2:$I$201,MATCH($A524&amp;"-3",Matches!$J$2:$J$201,0))="Void",INDEX(Matches!$G$2:$G$201,MATCH($A524&amp;"-3",Matches!$J$2:$J$201,0))="",INDEX(Matches!$H$2:$H$201,MATCH($A524&amp;"-3",Matches!$J$2:$J$201,0))=""),"",IF(AND($C524&lt;&gt;"",INDEX(Matches!$F$2:$F$201,MATCH($A524&amp;"-3",Matches!$J$2:$J$201,0))&lt;&gt;"",$C524&gt;=INDEX(Matches!$F$2:$F$201,MATCH($A524&amp;"-3",Matches!$J$2:$J$201,0))),"",IF(AND(H524=INDEX(Matches!$G$2:$G$201,MATCH($A524&amp;"-3",Matches!$J$2:$J$201,0)),I524=INDEX(Matches!$H$2:$H$201,MATCH($A524&amp;"-3",Matches!$J$2:$J$201,0))),5,IF(SIGN(H524-I524)&lt;&gt;SIGN(INDEX(Matches!$G$2:$G$201,MATCH($A524&amp;"-3",Matches!$J$2:$J$201,0))-INDEX(Matches!$H$2:$H$201,MATCH($A524&amp;"-3",Matches!$J$2:$J$201,0))),0,IF(H524-I524=INDEX(Matches!$G$2:$G$201,MATCH($A524&amp;"-3",Matches!$J$2:$J$201,0))-INDEX(Matches!$H$2:$H$201,MATCH($A524&amp;"-3",Matches!$J$2:$J$201,0)),3,2))))),""))</f>
        <v/>
      </c>
      <c r="AA524" s="12" t="str">
        <f aca="false">IF(OR($B524="",J524="",K524=""),"",IFERROR(IF(OR(INDEX(Matches!$I$2:$I$201,MATCH($A524&amp;"-4",Matches!$J$2:$J$201,0))="Void",INDEX(Matches!$G$2:$G$201,MATCH($A524&amp;"-4",Matches!$J$2:$J$201,0))="",INDEX(Matches!$H$2:$H$201,MATCH($A524&amp;"-4",Matches!$J$2:$J$201,0))=""),"",IF(AND($C524&lt;&gt;"",INDEX(Matches!$F$2:$F$201,MATCH($A524&amp;"-4",Matches!$J$2:$J$201,0))&lt;&gt;"",$C524&gt;=INDEX(Matches!$F$2:$F$201,MATCH($A524&amp;"-4",Matches!$J$2:$J$201,0))),"",IF(AND(J524=INDEX(Matches!$G$2:$G$201,MATCH($A524&amp;"-4",Matches!$J$2:$J$201,0)),K524=INDEX(Matches!$H$2:$H$201,MATCH($A524&amp;"-4",Matches!$J$2:$J$201,0))),5,IF(SIGN(J524-K524)&lt;&gt;SIGN(INDEX(Matches!$G$2:$G$201,MATCH($A524&amp;"-4",Matches!$J$2:$J$201,0))-INDEX(Matches!$H$2:$H$201,MATCH($A524&amp;"-4",Matches!$J$2:$J$201,0))),0,IF(J524-K524=INDEX(Matches!$G$2:$G$201,MATCH($A524&amp;"-4",Matches!$J$2:$J$201,0))-INDEX(Matches!$H$2:$H$201,MATCH($A524&amp;"-4",Matches!$J$2:$J$201,0)),3,2))))),""))</f>
        <v/>
      </c>
      <c r="AB524" s="12" t="str">
        <f aca="false">IF(OR($B524="",L524="",M524=""),"",IFERROR(IF(OR(INDEX(Matches!$I$2:$I$201,MATCH($A524&amp;"-5",Matches!$J$2:$J$201,0))="Void",INDEX(Matches!$G$2:$G$201,MATCH($A524&amp;"-5",Matches!$J$2:$J$201,0))="",INDEX(Matches!$H$2:$H$201,MATCH($A524&amp;"-5",Matches!$J$2:$J$201,0))=""),"",IF(AND($C524&lt;&gt;"",INDEX(Matches!$F$2:$F$201,MATCH($A524&amp;"-5",Matches!$J$2:$J$201,0))&lt;&gt;"",$C524&gt;=INDEX(Matches!$F$2:$F$201,MATCH($A524&amp;"-5",Matches!$J$2:$J$201,0))),"",IF(AND(L524=INDEX(Matches!$G$2:$G$201,MATCH($A524&amp;"-5",Matches!$J$2:$J$201,0)),M524=INDEX(Matches!$H$2:$H$201,MATCH($A524&amp;"-5",Matches!$J$2:$J$201,0))),5,IF(SIGN(L524-M524)&lt;&gt;SIGN(INDEX(Matches!$G$2:$G$201,MATCH($A524&amp;"-5",Matches!$J$2:$J$201,0))-INDEX(Matches!$H$2:$H$201,MATCH($A524&amp;"-5",Matches!$J$2:$J$201,0))),0,IF(L524-M524=INDEX(Matches!$G$2:$G$201,MATCH($A524&amp;"-5",Matches!$J$2:$J$201,0))-INDEX(Matches!$H$2:$H$201,MATCH($A524&amp;"-5",Matches!$J$2:$J$201,0)),3,2))))),""))</f>
        <v/>
      </c>
      <c r="AC524" s="12" t="str">
        <f aca="false">IF(OR($B524="",N524="",O524=""),"",IFERROR(IF(OR(INDEX(Matches!$I$2:$I$201,MATCH($A524&amp;"-6",Matches!$J$2:$J$201,0))="Void",INDEX(Matches!$G$2:$G$201,MATCH($A524&amp;"-6",Matches!$J$2:$J$201,0))="",INDEX(Matches!$H$2:$H$201,MATCH($A524&amp;"-6",Matches!$J$2:$J$201,0))=""),"",IF(AND($C524&lt;&gt;"",INDEX(Matches!$F$2:$F$201,MATCH($A524&amp;"-6",Matches!$J$2:$J$201,0))&lt;&gt;"",$C524&gt;=INDEX(Matches!$F$2:$F$201,MATCH($A524&amp;"-6",Matches!$J$2:$J$201,0))),"",IF(AND(N524=INDEX(Matches!$G$2:$G$201,MATCH($A524&amp;"-6",Matches!$J$2:$J$201,0)),O524=INDEX(Matches!$H$2:$H$201,MATCH($A524&amp;"-6",Matches!$J$2:$J$201,0))),5,IF(SIGN(N524-O524)&lt;&gt;SIGN(INDEX(Matches!$G$2:$G$201,MATCH($A524&amp;"-6",Matches!$J$2:$J$201,0))-INDEX(Matches!$H$2:$H$201,MATCH($A524&amp;"-6",Matches!$J$2:$J$201,0))),0,IF(N524-O524=INDEX(Matches!$G$2:$G$201,MATCH($A524&amp;"-6",Matches!$J$2:$J$201,0))-INDEX(Matches!$H$2:$H$201,MATCH($A524&amp;"-6",Matches!$J$2:$J$201,0)),3,2))))),""))</f>
        <v/>
      </c>
      <c r="AD524" s="12" t="str">
        <f aca="false">IF(OR($B524="",P524="",Q524=""),"",IFERROR(IF(OR(INDEX(Matches!$I$2:$I$201,MATCH($A524&amp;"-7",Matches!$J$2:$J$201,0))="Void",INDEX(Matches!$G$2:$G$201,MATCH($A524&amp;"-7",Matches!$J$2:$J$201,0))="",INDEX(Matches!$H$2:$H$201,MATCH($A524&amp;"-7",Matches!$J$2:$J$201,0))=""),"",IF(AND($C524&lt;&gt;"",INDEX(Matches!$F$2:$F$201,MATCH($A524&amp;"-7",Matches!$J$2:$J$201,0))&lt;&gt;"",$C524&gt;=INDEX(Matches!$F$2:$F$201,MATCH($A524&amp;"-7",Matches!$J$2:$J$201,0))),"",IF(AND(P524=INDEX(Matches!$G$2:$G$201,MATCH($A524&amp;"-7",Matches!$J$2:$J$201,0)),Q524=INDEX(Matches!$H$2:$H$201,MATCH($A524&amp;"-7",Matches!$J$2:$J$201,0))),5,IF(SIGN(P524-Q524)&lt;&gt;SIGN(INDEX(Matches!$G$2:$G$201,MATCH($A524&amp;"-7",Matches!$J$2:$J$201,0))-INDEX(Matches!$H$2:$H$201,MATCH($A524&amp;"-7",Matches!$J$2:$J$201,0))),0,IF(P524-Q524=INDEX(Matches!$G$2:$G$201,MATCH($A524&amp;"-7",Matches!$J$2:$J$201,0))-INDEX(Matches!$H$2:$H$201,MATCH($A524&amp;"-7",Matches!$J$2:$J$201,0)),3,2))))),""))</f>
        <v/>
      </c>
      <c r="AE524" s="12" t="str">
        <f aca="false">IF(OR($B524="",R524="",S524=""),"",IFERROR(IF(OR(INDEX(Matches!$I$2:$I$201,MATCH($A524&amp;"-8",Matches!$J$2:$J$201,0))="Void",INDEX(Matches!$G$2:$G$201,MATCH($A524&amp;"-8",Matches!$J$2:$J$201,0))="",INDEX(Matches!$H$2:$H$201,MATCH($A524&amp;"-8",Matches!$J$2:$J$201,0))=""),"",IF(AND($C524&lt;&gt;"",INDEX(Matches!$F$2:$F$201,MATCH($A524&amp;"-8",Matches!$J$2:$J$201,0))&lt;&gt;"",$C524&gt;=INDEX(Matches!$F$2:$F$201,MATCH($A524&amp;"-8",Matches!$J$2:$J$201,0))),"",IF(AND(R524=INDEX(Matches!$G$2:$G$201,MATCH($A524&amp;"-8",Matches!$J$2:$J$201,0)),S524=INDEX(Matches!$H$2:$H$201,MATCH($A524&amp;"-8",Matches!$J$2:$J$201,0))),5,IF(SIGN(R524-S524)&lt;&gt;SIGN(INDEX(Matches!$G$2:$G$201,MATCH($A524&amp;"-8",Matches!$J$2:$J$201,0))-INDEX(Matches!$H$2:$H$201,MATCH($A524&amp;"-8",Matches!$J$2:$J$201,0))),0,IF(R524-S524=INDEX(Matches!$G$2:$G$201,MATCH($A524&amp;"-8",Matches!$J$2:$J$201,0))-INDEX(Matches!$H$2:$H$201,MATCH($A524&amp;"-8",Matches!$J$2:$J$201,0)),3,2))))),""))</f>
        <v/>
      </c>
      <c r="AF524" s="12" t="str">
        <f aca="false">IF(OR($B524="",T524="",U524=""),"",IFERROR(IF(OR(INDEX(Matches!$I$2:$I$201,MATCH($A524&amp;"-9",Matches!$J$2:$J$201,0))="Void",INDEX(Matches!$G$2:$G$201,MATCH($A524&amp;"-9",Matches!$J$2:$J$201,0))="",INDEX(Matches!$H$2:$H$201,MATCH($A524&amp;"-9",Matches!$J$2:$J$201,0))=""),"",IF(AND($C524&lt;&gt;"",INDEX(Matches!$F$2:$F$201,MATCH($A524&amp;"-9",Matches!$J$2:$J$201,0))&lt;&gt;"",$C524&gt;=INDEX(Matches!$F$2:$F$201,MATCH($A524&amp;"-9",Matches!$J$2:$J$201,0))),"",IF(AND(T524=INDEX(Matches!$G$2:$G$201,MATCH($A524&amp;"-9",Matches!$J$2:$J$201,0)),U524=INDEX(Matches!$H$2:$H$201,MATCH($A524&amp;"-9",Matches!$J$2:$J$201,0))),5,IF(SIGN(T524-U524)&lt;&gt;SIGN(INDEX(Matches!$G$2:$G$201,MATCH($A524&amp;"-9",Matches!$J$2:$J$201,0))-INDEX(Matches!$H$2:$H$201,MATCH($A524&amp;"-9",Matches!$J$2:$J$201,0))),0,IF(T524-U524=INDEX(Matches!$G$2:$G$201,MATCH($A524&amp;"-9",Matches!$J$2:$J$201,0))-INDEX(Matches!$H$2:$H$201,MATCH($A524&amp;"-9",Matches!$J$2:$J$201,0)),3,2))))),""))</f>
        <v/>
      </c>
      <c r="AG524" s="12" t="str">
        <f aca="false">IF(OR($B524="",V524="",W524=""),"",IFERROR(IF(OR(INDEX(Matches!$I$2:$I$201,MATCH($A524&amp;"-10",Matches!$J$2:$J$201,0))="Void",INDEX(Matches!$G$2:$G$201,MATCH($A524&amp;"-10",Matches!$J$2:$J$201,0))="",INDEX(Matches!$H$2:$H$201,MATCH($A524&amp;"-10",Matches!$J$2:$J$201,0))=""),"",IF(AND($C524&lt;&gt;"",INDEX(Matches!$F$2:$F$201,MATCH($A524&amp;"-10",Matches!$J$2:$J$201,0))&lt;&gt;"",$C524&gt;=INDEX(Matches!$F$2:$F$201,MATCH($A524&amp;"-10",Matches!$J$2:$J$201,0))),"",IF(AND(V524=INDEX(Matches!$G$2:$G$201,MATCH($A524&amp;"-10",Matches!$J$2:$J$201,0)),W524=INDEX(Matches!$H$2:$H$201,MATCH($A524&amp;"-10",Matches!$J$2:$J$201,0))),5,IF(SIGN(V524-W524)&lt;&gt;SIGN(INDEX(Matches!$G$2:$G$201,MATCH($A524&amp;"-10",Matches!$J$2:$J$201,0))-INDEX(Matches!$H$2:$H$201,MATCH($A524&amp;"-10",Matches!$J$2:$J$201,0))),0,IF(V524-W524=INDEX(Matches!$G$2:$G$201,MATCH($A524&amp;"-10",Matches!$J$2:$J$201,0))-INDEX(Matches!$H$2:$H$201,MATCH($A524&amp;"-10",Matches!$J$2:$J$201,0)),3,2))))),""))</f>
        <v/>
      </c>
      <c r="AH524" s="13" t="str">
        <f aca="false">IF($B524="","",SUM(X524:AG524))</f>
        <v/>
      </c>
      <c r="AI524" s="12" t="str">
        <f aca="false">IF($B524="","",COUNTIF(X524:AG524,5))</f>
        <v/>
      </c>
      <c r="AJ524" s="12" t="str">
        <f aca="false">IF($B524="","",COUNTIF(X524:AG524,"&gt;=2"))</f>
        <v/>
      </c>
      <c r="AK524" s="12" t="str">
        <f aca="false">IF($B524="","",COUNT(X524:AG524))</f>
        <v/>
      </c>
    </row>
    <row r="525" customFormat="false" ht="15" hidden="false" customHeight="false" outlineLevel="0" collapsed="false">
      <c r="A525" s="7"/>
      <c r="B525" s="7"/>
      <c r="C525" s="11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12" t="str">
        <f aca="false">IF(OR($B525="",D525="",E525=""),"",IFERROR(IF(OR(INDEX(Matches!$I$2:$I$201,MATCH($A525&amp;"-1",Matches!$J$2:$J$201,0))="Void",INDEX(Matches!$G$2:$G$201,MATCH($A525&amp;"-1",Matches!$J$2:$J$201,0))="",INDEX(Matches!$H$2:$H$201,MATCH($A525&amp;"-1",Matches!$J$2:$J$201,0))=""),"",IF(AND($C525&lt;&gt;"",INDEX(Matches!$F$2:$F$201,MATCH($A525&amp;"-1",Matches!$J$2:$J$201,0))&lt;&gt;"",$C525&gt;=INDEX(Matches!$F$2:$F$201,MATCH($A525&amp;"-1",Matches!$J$2:$J$201,0))),"",IF(AND(D525=INDEX(Matches!$G$2:$G$201,MATCH($A525&amp;"-1",Matches!$J$2:$J$201,0)),E525=INDEX(Matches!$H$2:$H$201,MATCH($A525&amp;"-1",Matches!$J$2:$J$201,0))),5,IF(SIGN(D525-E525)&lt;&gt;SIGN(INDEX(Matches!$G$2:$G$201,MATCH($A525&amp;"-1",Matches!$J$2:$J$201,0))-INDEX(Matches!$H$2:$H$201,MATCH($A525&amp;"-1",Matches!$J$2:$J$201,0))),0,IF(D525-E525=INDEX(Matches!$G$2:$G$201,MATCH($A525&amp;"-1",Matches!$J$2:$J$201,0))-INDEX(Matches!$H$2:$H$201,MATCH($A525&amp;"-1",Matches!$J$2:$J$201,0)),3,2))))),""))</f>
        <v/>
      </c>
      <c r="Y525" s="12" t="str">
        <f aca="false">IF(OR($B525="",F525="",G525=""),"",IFERROR(IF(OR(INDEX(Matches!$I$2:$I$201,MATCH($A525&amp;"-2",Matches!$J$2:$J$201,0))="Void",INDEX(Matches!$G$2:$G$201,MATCH($A525&amp;"-2",Matches!$J$2:$J$201,0))="",INDEX(Matches!$H$2:$H$201,MATCH($A525&amp;"-2",Matches!$J$2:$J$201,0))=""),"",IF(AND($C525&lt;&gt;"",INDEX(Matches!$F$2:$F$201,MATCH($A525&amp;"-2",Matches!$J$2:$J$201,0))&lt;&gt;"",$C525&gt;=INDEX(Matches!$F$2:$F$201,MATCH($A525&amp;"-2",Matches!$J$2:$J$201,0))),"",IF(AND(F525=INDEX(Matches!$G$2:$G$201,MATCH($A525&amp;"-2",Matches!$J$2:$J$201,0)),G525=INDEX(Matches!$H$2:$H$201,MATCH($A525&amp;"-2",Matches!$J$2:$J$201,0))),5,IF(SIGN(F525-G525)&lt;&gt;SIGN(INDEX(Matches!$G$2:$G$201,MATCH($A525&amp;"-2",Matches!$J$2:$J$201,0))-INDEX(Matches!$H$2:$H$201,MATCH($A525&amp;"-2",Matches!$J$2:$J$201,0))),0,IF(F525-G525=INDEX(Matches!$G$2:$G$201,MATCH($A525&amp;"-2",Matches!$J$2:$J$201,0))-INDEX(Matches!$H$2:$H$201,MATCH($A525&amp;"-2",Matches!$J$2:$J$201,0)),3,2))))),""))</f>
        <v/>
      </c>
      <c r="Z525" s="12" t="str">
        <f aca="false">IF(OR($B525="",H525="",I525=""),"",IFERROR(IF(OR(INDEX(Matches!$I$2:$I$201,MATCH($A525&amp;"-3",Matches!$J$2:$J$201,0))="Void",INDEX(Matches!$G$2:$G$201,MATCH($A525&amp;"-3",Matches!$J$2:$J$201,0))="",INDEX(Matches!$H$2:$H$201,MATCH($A525&amp;"-3",Matches!$J$2:$J$201,0))=""),"",IF(AND($C525&lt;&gt;"",INDEX(Matches!$F$2:$F$201,MATCH($A525&amp;"-3",Matches!$J$2:$J$201,0))&lt;&gt;"",$C525&gt;=INDEX(Matches!$F$2:$F$201,MATCH($A525&amp;"-3",Matches!$J$2:$J$201,0))),"",IF(AND(H525=INDEX(Matches!$G$2:$G$201,MATCH($A525&amp;"-3",Matches!$J$2:$J$201,0)),I525=INDEX(Matches!$H$2:$H$201,MATCH($A525&amp;"-3",Matches!$J$2:$J$201,0))),5,IF(SIGN(H525-I525)&lt;&gt;SIGN(INDEX(Matches!$G$2:$G$201,MATCH($A525&amp;"-3",Matches!$J$2:$J$201,0))-INDEX(Matches!$H$2:$H$201,MATCH($A525&amp;"-3",Matches!$J$2:$J$201,0))),0,IF(H525-I525=INDEX(Matches!$G$2:$G$201,MATCH($A525&amp;"-3",Matches!$J$2:$J$201,0))-INDEX(Matches!$H$2:$H$201,MATCH($A525&amp;"-3",Matches!$J$2:$J$201,0)),3,2))))),""))</f>
        <v/>
      </c>
      <c r="AA525" s="12" t="str">
        <f aca="false">IF(OR($B525="",J525="",K525=""),"",IFERROR(IF(OR(INDEX(Matches!$I$2:$I$201,MATCH($A525&amp;"-4",Matches!$J$2:$J$201,0))="Void",INDEX(Matches!$G$2:$G$201,MATCH($A525&amp;"-4",Matches!$J$2:$J$201,0))="",INDEX(Matches!$H$2:$H$201,MATCH($A525&amp;"-4",Matches!$J$2:$J$201,0))=""),"",IF(AND($C525&lt;&gt;"",INDEX(Matches!$F$2:$F$201,MATCH($A525&amp;"-4",Matches!$J$2:$J$201,0))&lt;&gt;"",$C525&gt;=INDEX(Matches!$F$2:$F$201,MATCH($A525&amp;"-4",Matches!$J$2:$J$201,0))),"",IF(AND(J525=INDEX(Matches!$G$2:$G$201,MATCH($A525&amp;"-4",Matches!$J$2:$J$201,0)),K525=INDEX(Matches!$H$2:$H$201,MATCH($A525&amp;"-4",Matches!$J$2:$J$201,0))),5,IF(SIGN(J525-K525)&lt;&gt;SIGN(INDEX(Matches!$G$2:$G$201,MATCH($A525&amp;"-4",Matches!$J$2:$J$201,0))-INDEX(Matches!$H$2:$H$201,MATCH($A525&amp;"-4",Matches!$J$2:$J$201,0))),0,IF(J525-K525=INDEX(Matches!$G$2:$G$201,MATCH($A525&amp;"-4",Matches!$J$2:$J$201,0))-INDEX(Matches!$H$2:$H$201,MATCH($A525&amp;"-4",Matches!$J$2:$J$201,0)),3,2))))),""))</f>
        <v/>
      </c>
      <c r="AB525" s="12" t="str">
        <f aca="false">IF(OR($B525="",L525="",M525=""),"",IFERROR(IF(OR(INDEX(Matches!$I$2:$I$201,MATCH($A525&amp;"-5",Matches!$J$2:$J$201,0))="Void",INDEX(Matches!$G$2:$G$201,MATCH($A525&amp;"-5",Matches!$J$2:$J$201,0))="",INDEX(Matches!$H$2:$H$201,MATCH($A525&amp;"-5",Matches!$J$2:$J$201,0))=""),"",IF(AND($C525&lt;&gt;"",INDEX(Matches!$F$2:$F$201,MATCH($A525&amp;"-5",Matches!$J$2:$J$201,0))&lt;&gt;"",$C525&gt;=INDEX(Matches!$F$2:$F$201,MATCH($A525&amp;"-5",Matches!$J$2:$J$201,0))),"",IF(AND(L525=INDEX(Matches!$G$2:$G$201,MATCH($A525&amp;"-5",Matches!$J$2:$J$201,0)),M525=INDEX(Matches!$H$2:$H$201,MATCH($A525&amp;"-5",Matches!$J$2:$J$201,0))),5,IF(SIGN(L525-M525)&lt;&gt;SIGN(INDEX(Matches!$G$2:$G$201,MATCH($A525&amp;"-5",Matches!$J$2:$J$201,0))-INDEX(Matches!$H$2:$H$201,MATCH($A525&amp;"-5",Matches!$J$2:$J$201,0))),0,IF(L525-M525=INDEX(Matches!$G$2:$G$201,MATCH($A525&amp;"-5",Matches!$J$2:$J$201,0))-INDEX(Matches!$H$2:$H$201,MATCH($A525&amp;"-5",Matches!$J$2:$J$201,0)),3,2))))),""))</f>
        <v/>
      </c>
      <c r="AC525" s="12" t="str">
        <f aca="false">IF(OR($B525="",N525="",O525=""),"",IFERROR(IF(OR(INDEX(Matches!$I$2:$I$201,MATCH($A525&amp;"-6",Matches!$J$2:$J$201,0))="Void",INDEX(Matches!$G$2:$G$201,MATCH($A525&amp;"-6",Matches!$J$2:$J$201,0))="",INDEX(Matches!$H$2:$H$201,MATCH($A525&amp;"-6",Matches!$J$2:$J$201,0))=""),"",IF(AND($C525&lt;&gt;"",INDEX(Matches!$F$2:$F$201,MATCH($A525&amp;"-6",Matches!$J$2:$J$201,0))&lt;&gt;"",$C525&gt;=INDEX(Matches!$F$2:$F$201,MATCH($A525&amp;"-6",Matches!$J$2:$J$201,0))),"",IF(AND(N525=INDEX(Matches!$G$2:$G$201,MATCH($A525&amp;"-6",Matches!$J$2:$J$201,0)),O525=INDEX(Matches!$H$2:$H$201,MATCH($A525&amp;"-6",Matches!$J$2:$J$201,0))),5,IF(SIGN(N525-O525)&lt;&gt;SIGN(INDEX(Matches!$G$2:$G$201,MATCH($A525&amp;"-6",Matches!$J$2:$J$201,0))-INDEX(Matches!$H$2:$H$201,MATCH($A525&amp;"-6",Matches!$J$2:$J$201,0))),0,IF(N525-O525=INDEX(Matches!$G$2:$G$201,MATCH($A525&amp;"-6",Matches!$J$2:$J$201,0))-INDEX(Matches!$H$2:$H$201,MATCH($A525&amp;"-6",Matches!$J$2:$J$201,0)),3,2))))),""))</f>
        <v/>
      </c>
      <c r="AD525" s="12" t="str">
        <f aca="false">IF(OR($B525="",P525="",Q525=""),"",IFERROR(IF(OR(INDEX(Matches!$I$2:$I$201,MATCH($A525&amp;"-7",Matches!$J$2:$J$201,0))="Void",INDEX(Matches!$G$2:$G$201,MATCH($A525&amp;"-7",Matches!$J$2:$J$201,0))="",INDEX(Matches!$H$2:$H$201,MATCH($A525&amp;"-7",Matches!$J$2:$J$201,0))=""),"",IF(AND($C525&lt;&gt;"",INDEX(Matches!$F$2:$F$201,MATCH($A525&amp;"-7",Matches!$J$2:$J$201,0))&lt;&gt;"",$C525&gt;=INDEX(Matches!$F$2:$F$201,MATCH($A525&amp;"-7",Matches!$J$2:$J$201,0))),"",IF(AND(P525=INDEX(Matches!$G$2:$G$201,MATCH($A525&amp;"-7",Matches!$J$2:$J$201,0)),Q525=INDEX(Matches!$H$2:$H$201,MATCH($A525&amp;"-7",Matches!$J$2:$J$201,0))),5,IF(SIGN(P525-Q525)&lt;&gt;SIGN(INDEX(Matches!$G$2:$G$201,MATCH($A525&amp;"-7",Matches!$J$2:$J$201,0))-INDEX(Matches!$H$2:$H$201,MATCH($A525&amp;"-7",Matches!$J$2:$J$201,0))),0,IF(P525-Q525=INDEX(Matches!$G$2:$G$201,MATCH($A525&amp;"-7",Matches!$J$2:$J$201,0))-INDEX(Matches!$H$2:$H$201,MATCH($A525&amp;"-7",Matches!$J$2:$J$201,0)),3,2))))),""))</f>
        <v/>
      </c>
      <c r="AE525" s="12" t="str">
        <f aca="false">IF(OR($B525="",R525="",S525=""),"",IFERROR(IF(OR(INDEX(Matches!$I$2:$I$201,MATCH($A525&amp;"-8",Matches!$J$2:$J$201,0))="Void",INDEX(Matches!$G$2:$G$201,MATCH($A525&amp;"-8",Matches!$J$2:$J$201,0))="",INDEX(Matches!$H$2:$H$201,MATCH($A525&amp;"-8",Matches!$J$2:$J$201,0))=""),"",IF(AND($C525&lt;&gt;"",INDEX(Matches!$F$2:$F$201,MATCH($A525&amp;"-8",Matches!$J$2:$J$201,0))&lt;&gt;"",$C525&gt;=INDEX(Matches!$F$2:$F$201,MATCH($A525&amp;"-8",Matches!$J$2:$J$201,0))),"",IF(AND(R525=INDEX(Matches!$G$2:$G$201,MATCH($A525&amp;"-8",Matches!$J$2:$J$201,0)),S525=INDEX(Matches!$H$2:$H$201,MATCH($A525&amp;"-8",Matches!$J$2:$J$201,0))),5,IF(SIGN(R525-S525)&lt;&gt;SIGN(INDEX(Matches!$G$2:$G$201,MATCH($A525&amp;"-8",Matches!$J$2:$J$201,0))-INDEX(Matches!$H$2:$H$201,MATCH($A525&amp;"-8",Matches!$J$2:$J$201,0))),0,IF(R525-S525=INDEX(Matches!$G$2:$G$201,MATCH($A525&amp;"-8",Matches!$J$2:$J$201,0))-INDEX(Matches!$H$2:$H$201,MATCH($A525&amp;"-8",Matches!$J$2:$J$201,0)),3,2))))),""))</f>
        <v/>
      </c>
      <c r="AF525" s="12" t="str">
        <f aca="false">IF(OR($B525="",T525="",U525=""),"",IFERROR(IF(OR(INDEX(Matches!$I$2:$I$201,MATCH($A525&amp;"-9",Matches!$J$2:$J$201,0))="Void",INDEX(Matches!$G$2:$G$201,MATCH($A525&amp;"-9",Matches!$J$2:$J$201,0))="",INDEX(Matches!$H$2:$H$201,MATCH($A525&amp;"-9",Matches!$J$2:$J$201,0))=""),"",IF(AND($C525&lt;&gt;"",INDEX(Matches!$F$2:$F$201,MATCH($A525&amp;"-9",Matches!$J$2:$J$201,0))&lt;&gt;"",$C525&gt;=INDEX(Matches!$F$2:$F$201,MATCH($A525&amp;"-9",Matches!$J$2:$J$201,0))),"",IF(AND(T525=INDEX(Matches!$G$2:$G$201,MATCH($A525&amp;"-9",Matches!$J$2:$J$201,0)),U525=INDEX(Matches!$H$2:$H$201,MATCH($A525&amp;"-9",Matches!$J$2:$J$201,0))),5,IF(SIGN(T525-U525)&lt;&gt;SIGN(INDEX(Matches!$G$2:$G$201,MATCH($A525&amp;"-9",Matches!$J$2:$J$201,0))-INDEX(Matches!$H$2:$H$201,MATCH($A525&amp;"-9",Matches!$J$2:$J$201,0))),0,IF(T525-U525=INDEX(Matches!$G$2:$G$201,MATCH($A525&amp;"-9",Matches!$J$2:$J$201,0))-INDEX(Matches!$H$2:$H$201,MATCH($A525&amp;"-9",Matches!$J$2:$J$201,0)),3,2))))),""))</f>
        <v/>
      </c>
      <c r="AG525" s="12" t="str">
        <f aca="false">IF(OR($B525="",V525="",W525=""),"",IFERROR(IF(OR(INDEX(Matches!$I$2:$I$201,MATCH($A525&amp;"-10",Matches!$J$2:$J$201,0))="Void",INDEX(Matches!$G$2:$G$201,MATCH($A525&amp;"-10",Matches!$J$2:$J$201,0))="",INDEX(Matches!$H$2:$H$201,MATCH($A525&amp;"-10",Matches!$J$2:$J$201,0))=""),"",IF(AND($C525&lt;&gt;"",INDEX(Matches!$F$2:$F$201,MATCH($A525&amp;"-10",Matches!$J$2:$J$201,0))&lt;&gt;"",$C525&gt;=INDEX(Matches!$F$2:$F$201,MATCH($A525&amp;"-10",Matches!$J$2:$J$201,0))),"",IF(AND(V525=INDEX(Matches!$G$2:$G$201,MATCH($A525&amp;"-10",Matches!$J$2:$J$201,0)),W525=INDEX(Matches!$H$2:$H$201,MATCH($A525&amp;"-10",Matches!$J$2:$J$201,0))),5,IF(SIGN(V525-W525)&lt;&gt;SIGN(INDEX(Matches!$G$2:$G$201,MATCH($A525&amp;"-10",Matches!$J$2:$J$201,0))-INDEX(Matches!$H$2:$H$201,MATCH($A525&amp;"-10",Matches!$J$2:$J$201,0))),0,IF(V525-W525=INDEX(Matches!$G$2:$G$201,MATCH($A525&amp;"-10",Matches!$J$2:$J$201,0))-INDEX(Matches!$H$2:$H$201,MATCH($A525&amp;"-10",Matches!$J$2:$J$201,0)),3,2))))),""))</f>
        <v/>
      </c>
      <c r="AH525" s="13" t="str">
        <f aca="false">IF($B525="","",SUM(X525:AG525))</f>
        <v/>
      </c>
      <c r="AI525" s="12" t="str">
        <f aca="false">IF($B525="","",COUNTIF(X525:AG525,5))</f>
        <v/>
      </c>
      <c r="AJ525" s="12" t="str">
        <f aca="false">IF($B525="","",COUNTIF(X525:AG525,"&gt;=2"))</f>
        <v/>
      </c>
      <c r="AK525" s="12" t="str">
        <f aca="false">IF($B525="","",COUNT(X525:AG525))</f>
        <v/>
      </c>
    </row>
    <row r="526" customFormat="false" ht="15" hidden="false" customHeight="false" outlineLevel="0" collapsed="false">
      <c r="A526" s="7"/>
      <c r="B526" s="7"/>
      <c r="C526" s="11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12" t="str">
        <f aca="false">IF(OR($B526="",D526="",E526=""),"",IFERROR(IF(OR(INDEX(Matches!$I$2:$I$201,MATCH($A526&amp;"-1",Matches!$J$2:$J$201,0))="Void",INDEX(Matches!$G$2:$G$201,MATCH($A526&amp;"-1",Matches!$J$2:$J$201,0))="",INDEX(Matches!$H$2:$H$201,MATCH($A526&amp;"-1",Matches!$J$2:$J$201,0))=""),"",IF(AND($C526&lt;&gt;"",INDEX(Matches!$F$2:$F$201,MATCH($A526&amp;"-1",Matches!$J$2:$J$201,0))&lt;&gt;"",$C526&gt;=INDEX(Matches!$F$2:$F$201,MATCH($A526&amp;"-1",Matches!$J$2:$J$201,0))),"",IF(AND(D526=INDEX(Matches!$G$2:$G$201,MATCH($A526&amp;"-1",Matches!$J$2:$J$201,0)),E526=INDEX(Matches!$H$2:$H$201,MATCH($A526&amp;"-1",Matches!$J$2:$J$201,0))),5,IF(SIGN(D526-E526)&lt;&gt;SIGN(INDEX(Matches!$G$2:$G$201,MATCH($A526&amp;"-1",Matches!$J$2:$J$201,0))-INDEX(Matches!$H$2:$H$201,MATCH($A526&amp;"-1",Matches!$J$2:$J$201,0))),0,IF(D526-E526=INDEX(Matches!$G$2:$G$201,MATCH($A526&amp;"-1",Matches!$J$2:$J$201,0))-INDEX(Matches!$H$2:$H$201,MATCH($A526&amp;"-1",Matches!$J$2:$J$201,0)),3,2))))),""))</f>
        <v/>
      </c>
      <c r="Y526" s="12" t="str">
        <f aca="false">IF(OR($B526="",F526="",G526=""),"",IFERROR(IF(OR(INDEX(Matches!$I$2:$I$201,MATCH($A526&amp;"-2",Matches!$J$2:$J$201,0))="Void",INDEX(Matches!$G$2:$G$201,MATCH($A526&amp;"-2",Matches!$J$2:$J$201,0))="",INDEX(Matches!$H$2:$H$201,MATCH($A526&amp;"-2",Matches!$J$2:$J$201,0))=""),"",IF(AND($C526&lt;&gt;"",INDEX(Matches!$F$2:$F$201,MATCH($A526&amp;"-2",Matches!$J$2:$J$201,0))&lt;&gt;"",$C526&gt;=INDEX(Matches!$F$2:$F$201,MATCH($A526&amp;"-2",Matches!$J$2:$J$201,0))),"",IF(AND(F526=INDEX(Matches!$G$2:$G$201,MATCH($A526&amp;"-2",Matches!$J$2:$J$201,0)),G526=INDEX(Matches!$H$2:$H$201,MATCH($A526&amp;"-2",Matches!$J$2:$J$201,0))),5,IF(SIGN(F526-G526)&lt;&gt;SIGN(INDEX(Matches!$G$2:$G$201,MATCH($A526&amp;"-2",Matches!$J$2:$J$201,0))-INDEX(Matches!$H$2:$H$201,MATCH($A526&amp;"-2",Matches!$J$2:$J$201,0))),0,IF(F526-G526=INDEX(Matches!$G$2:$G$201,MATCH($A526&amp;"-2",Matches!$J$2:$J$201,0))-INDEX(Matches!$H$2:$H$201,MATCH($A526&amp;"-2",Matches!$J$2:$J$201,0)),3,2))))),""))</f>
        <v/>
      </c>
      <c r="Z526" s="12" t="str">
        <f aca="false">IF(OR($B526="",H526="",I526=""),"",IFERROR(IF(OR(INDEX(Matches!$I$2:$I$201,MATCH($A526&amp;"-3",Matches!$J$2:$J$201,0))="Void",INDEX(Matches!$G$2:$G$201,MATCH($A526&amp;"-3",Matches!$J$2:$J$201,0))="",INDEX(Matches!$H$2:$H$201,MATCH($A526&amp;"-3",Matches!$J$2:$J$201,0))=""),"",IF(AND($C526&lt;&gt;"",INDEX(Matches!$F$2:$F$201,MATCH($A526&amp;"-3",Matches!$J$2:$J$201,0))&lt;&gt;"",$C526&gt;=INDEX(Matches!$F$2:$F$201,MATCH($A526&amp;"-3",Matches!$J$2:$J$201,0))),"",IF(AND(H526=INDEX(Matches!$G$2:$G$201,MATCH($A526&amp;"-3",Matches!$J$2:$J$201,0)),I526=INDEX(Matches!$H$2:$H$201,MATCH($A526&amp;"-3",Matches!$J$2:$J$201,0))),5,IF(SIGN(H526-I526)&lt;&gt;SIGN(INDEX(Matches!$G$2:$G$201,MATCH($A526&amp;"-3",Matches!$J$2:$J$201,0))-INDEX(Matches!$H$2:$H$201,MATCH($A526&amp;"-3",Matches!$J$2:$J$201,0))),0,IF(H526-I526=INDEX(Matches!$G$2:$G$201,MATCH($A526&amp;"-3",Matches!$J$2:$J$201,0))-INDEX(Matches!$H$2:$H$201,MATCH($A526&amp;"-3",Matches!$J$2:$J$201,0)),3,2))))),""))</f>
        <v/>
      </c>
      <c r="AA526" s="12" t="str">
        <f aca="false">IF(OR($B526="",J526="",K526=""),"",IFERROR(IF(OR(INDEX(Matches!$I$2:$I$201,MATCH($A526&amp;"-4",Matches!$J$2:$J$201,0))="Void",INDEX(Matches!$G$2:$G$201,MATCH($A526&amp;"-4",Matches!$J$2:$J$201,0))="",INDEX(Matches!$H$2:$H$201,MATCH($A526&amp;"-4",Matches!$J$2:$J$201,0))=""),"",IF(AND($C526&lt;&gt;"",INDEX(Matches!$F$2:$F$201,MATCH($A526&amp;"-4",Matches!$J$2:$J$201,0))&lt;&gt;"",$C526&gt;=INDEX(Matches!$F$2:$F$201,MATCH($A526&amp;"-4",Matches!$J$2:$J$201,0))),"",IF(AND(J526=INDEX(Matches!$G$2:$G$201,MATCH($A526&amp;"-4",Matches!$J$2:$J$201,0)),K526=INDEX(Matches!$H$2:$H$201,MATCH($A526&amp;"-4",Matches!$J$2:$J$201,0))),5,IF(SIGN(J526-K526)&lt;&gt;SIGN(INDEX(Matches!$G$2:$G$201,MATCH($A526&amp;"-4",Matches!$J$2:$J$201,0))-INDEX(Matches!$H$2:$H$201,MATCH($A526&amp;"-4",Matches!$J$2:$J$201,0))),0,IF(J526-K526=INDEX(Matches!$G$2:$G$201,MATCH($A526&amp;"-4",Matches!$J$2:$J$201,0))-INDEX(Matches!$H$2:$H$201,MATCH($A526&amp;"-4",Matches!$J$2:$J$201,0)),3,2))))),""))</f>
        <v/>
      </c>
      <c r="AB526" s="12" t="str">
        <f aca="false">IF(OR($B526="",L526="",M526=""),"",IFERROR(IF(OR(INDEX(Matches!$I$2:$I$201,MATCH($A526&amp;"-5",Matches!$J$2:$J$201,0))="Void",INDEX(Matches!$G$2:$G$201,MATCH($A526&amp;"-5",Matches!$J$2:$J$201,0))="",INDEX(Matches!$H$2:$H$201,MATCH($A526&amp;"-5",Matches!$J$2:$J$201,0))=""),"",IF(AND($C526&lt;&gt;"",INDEX(Matches!$F$2:$F$201,MATCH($A526&amp;"-5",Matches!$J$2:$J$201,0))&lt;&gt;"",$C526&gt;=INDEX(Matches!$F$2:$F$201,MATCH($A526&amp;"-5",Matches!$J$2:$J$201,0))),"",IF(AND(L526=INDEX(Matches!$G$2:$G$201,MATCH($A526&amp;"-5",Matches!$J$2:$J$201,0)),M526=INDEX(Matches!$H$2:$H$201,MATCH($A526&amp;"-5",Matches!$J$2:$J$201,0))),5,IF(SIGN(L526-M526)&lt;&gt;SIGN(INDEX(Matches!$G$2:$G$201,MATCH($A526&amp;"-5",Matches!$J$2:$J$201,0))-INDEX(Matches!$H$2:$H$201,MATCH($A526&amp;"-5",Matches!$J$2:$J$201,0))),0,IF(L526-M526=INDEX(Matches!$G$2:$G$201,MATCH($A526&amp;"-5",Matches!$J$2:$J$201,0))-INDEX(Matches!$H$2:$H$201,MATCH($A526&amp;"-5",Matches!$J$2:$J$201,0)),3,2))))),""))</f>
        <v/>
      </c>
      <c r="AC526" s="12" t="str">
        <f aca="false">IF(OR($B526="",N526="",O526=""),"",IFERROR(IF(OR(INDEX(Matches!$I$2:$I$201,MATCH($A526&amp;"-6",Matches!$J$2:$J$201,0))="Void",INDEX(Matches!$G$2:$G$201,MATCH($A526&amp;"-6",Matches!$J$2:$J$201,0))="",INDEX(Matches!$H$2:$H$201,MATCH($A526&amp;"-6",Matches!$J$2:$J$201,0))=""),"",IF(AND($C526&lt;&gt;"",INDEX(Matches!$F$2:$F$201,MATCH($A526&amp;"-6",Matches!$J$2:$J$201,0))&lt;&gt;"",$C526&gt;=INDEX(Matches!$F$2:$F$201,MATCH($A526&amp;"-6",Matches!$J$2:$J$201,0))),"",IF(AND(N526=INDEX(Matches!$G$2:$G$201,MATCH($A526&amp;"-6",Matches!$J$2:$J$201,0)),O526=INDEX(Matches!$H$2:$H$201,MATCH($A526&amp;"-6",Matches!$J$2:$J$201,0))),5,IF(SIGN(N526-O526)&lt;&gt;SIGN(INDEX(Matches!$G$2:$G$201,MATCH($A526&amp;"-6",Matches!$J$2:$J$201,0))-INDEX(Matches!$H$2:$H$201,MATCH($A526&amp;"-6",Matches!$J$2:$J$201,0))),0,IF(N526-O526=INDEX(Matches!$G$2:$G$201,MATCH($A526&amp;"-6",Matches!$J$2:$J$201,0))-INDEX(Matches!$H$2:$H$201,MATCH($A526&amp;"-6",Matches!$J$2:$J$201,0)),3,2))))),""))</f>
        <v/>
      </c>
      <c r="AD526" s="12" t="str">
        <f aca="false">IF(OR($B526="",P526="",Q526=""),"",IFERROR(IF(OR(INDEX(Matches!$I$2:$I$201,MATCH($A526&amp;"-7",Matches!$J$2:$J$201,0))="Void",INDEX(Matches!$G$2:$G$201,MATCH($A526&amp;"-7",Matches!$J$2:$J$201,0))="",INDEX(Matches!$H$2:$H$201,MATCH($A526&amp;"-7",Matches!$J$2:$J$201,0))=""),"",IF(AND($C526&lt;&gt;"",INDEX(Matches!$F$2:$F$201,MATCH($A526&amp;"-7",Matches!$J$2:$J$201,0))&lt;&gt;"",$C526&gt;=INDEX(Matches!$F$2:$F$201,MATCH($A526&amp;"-7",Matches!$J$2:$J$201,0))),"",IF(AND(P526=INDEX(Matches!$G$2:$G$201,MATCH($A526&amp;"-7",Matches!$J$2:$J$201,0)),Q526=INDEX(Matches!$H$2:$H$201,MATCH($A526&amp;"-7",Matches!$J$2:$J$201,0))),5,IF(SIGN(P526-Q526)&lt;&gt;SIGN(INDEX(Matches!$G$2:$G$201,MATCH($A526&amp;"-7",Matches!$J$2:$J$201,0))-INDEX(Matches!$H$2:$H$201,MATCH($A526&amp;"-7",Matches!$J$2:$J$201,0))),0,IF(P526-Q526=INDEX(Matches!$G$2:$G$201,MATCH($A526&amp;"-7",Matches!$J$2:$J$201,0))-INDEX(Matches!$H$2:$H$201,MATCH($A526&amp;"-7",Matches!$J$2:$J$201,0)),3,2))))),""))</f>
        <v/>
      </c>
      <c r="AE526" s="12" t="str">
        <f aca="false">IF(OR($B526="",R526="",S526=""),"",IFERROR(IF(OR(INDEX(Matches!$I$2:$I$201,MATCH($A526&amp;"-8",Matches!$J$2:$J$201,0))="Void",INDEX(Matches!$G$2:$G$201,MATCH($A526&amp;"-8",Matches!$J$2:$J$201,0))="",INDEX(Matches!$H$2:$H$201,MATCH($A526&amp;"-8",Matches!$J$2:$J$201,0))=""),"",IF(AND($C526&lt;&gt;"",INDEX(Matches!$F$2:$F$201,MATCH($A526&amp;"-8",Matches!$J$2:$J$201,0))&lt;&gt;"",$C526&gt;=INDEX(Matches!$F$2:$F$201,MATCH($A526&amp;"-8",Matches!$J$2:$J$201,0))),"",IF(AND(R526=INDEX(Matches!$G$2:$G$201,MATCH($A526&amp;"-8",Matches!$J$2:$J$201,0)),S526=INDEX(Matches!$H$2:$H$201,MATCH($A526&amp;"-8",Matches!$J$2:$J$201,0))),5,IF(SIGN(R526-S526)&lt;&gt;SIGN(INDEX(Matches!$G$2:$G$201,MATCH($A526&amp;"-8",Matches!$J$2:$J$201,0))-INDEX(Matches!$H$2:$H$201,MATCH($A526&amp;"-8",Matches!$J$2:$J$201,0))),0,IF(R526-S526=INDEX(Matches!$G$2:$G$201,MATCH($A526&amp;"-8",Matches!$J$2:$J$201,0))-INDEX(Matches!$H$2:$H$201,MATCH($A526&amp;"-8",Matches!$J$2:$J$201,0)),3,2))))),""))</f>
        <v/>
      </c>
      <c r="AF526" s="12" t="str">
        <f aca="false">IF(OR($B526="",T526="",U526=""),"",IFERROR(IF(OR(INDEX(Matches!$I$2:$I$201,MATCH($A526&amp;"-9",Matches!$J$2:$J$201,0))="Void",INDEX(Matches!$G$2:$G$201,MATCH($A526&amp;"-9",Matches!$J$2:$J$201,0))="",INDEX(Matches!$H$2:$H$201,MATCH($A526&amp;"-9",Matches!$J$2:$J$201,0))=""),"",IF(AND($C526&lt;&gt;"",INDEX(Matches!$F$2:$F$201,MATCH($A526&amp;"-9",Matches!$J$2:$J$201,0))&lt;&gt;"",$C526&gt;=INDEX(Matches!$F$2:$F$201,MATCH($A526&amp;"-9",Matches!$J$2:$J$201,0))),"",IF(AND(T526=INDEX(Matches!$G$2:$G$201,MATCH($A526&amp;"-9",Matches!$J$2:$J$201,0)),U526=INDEX(Matches!$H$2:$H$201,MATCH($A526&amp;"-9",Matches!$J$2:$J$201,0))),5,IF(SIGN(T526-U526)&lt;&gt;SIGN(INDEX(Matches!$G$2:$G$201,MATCH($A526&amp;"-9",Matches!$J$2:$J$201,0))-INDEX(Matches!$H$2:$H$201,MATCH($A526&amp;"-9",Matches!$J$2:$J$201,0))),0,IF(T526-U526=INDEX(Matches!$G$2:$G$201,MATCH($A526&amp;"-9",Matches!$J$2:$J$201,0))-INDEX(Matches!$H$2:$H$201,MATCH($A526&amp;"-9",Matches!$J$2:$J$201,0)),3,2))))),""))</f>
        <v/>
      </c>
      <c r="AG526" s="12" t="str">
        <f aca="false">IF(OR($B526="",V526="",W526=""),"",IFERROR(IF(OR(INDEX(Matches!$I$2:$I$201,MATCH($A526&amp;"-10",Matches!$J$2:$J$201,0))="Void",INDEX(Matches!$G$2:$G$201,MATCH($A526&amp;"-10",Matches!$J$2:$J$201,0))="",INDEX(Matches!$H$2:$H$201,MATCH($A526&amp;"-10",Matches!$J$2:$J$201,0))=""),"",IF(AND($C526&lt;&gt;"",INDEX(Matches!$F$2:$F$201,MATCH($A526&amp;"-10",Matches!$J$2:$J$201,0))&lt;&gt;"",$C526&gt;=INDEX(Matches!$F$2:$F$201,MATCH($A526&amp;"-10",Matches!$J$2:$J$201,0))),"",IF(AND(V526=INDEX(Matches!$G$2:$G$201,MATCH($A526&amp;"-10",Matches!$J$2:$J$201,0)),W526=INDEX(Matches!$H$2:$H$201,MATCH($A526&amp;"-10",Matches!$J$2:$J$201,0))),5,IF(SIGN(V526-W526)&lt;&gt;SIGN(INDEX(Matches!$G$2:$G$201,MATCH($A526&amp;"-10",Matches!$J$2:$J$201,0))-INDEX(Matches!$H$2:$H$201,MATCH($A526&amp;"-10",Matches!$J$2:$J$201,0))),0,IF(V526-W526=INDEX(Matches!$G$2:$G$201,MATCH($A526&amp;"-10",Matches!$J$2:$J$201,0))-INDEX(Matches!$H$2:$H$201,MATCH($A526&amp;"-10",Matches!$J$2:$J$201,0)),3,2))))),""))</f>
        <v/>
      </c>
      <c r="AH526" s="13" t="str">
        <f aca="false">IF($B526="","",SUM(X526:AG526))</f>
        <v/>
      </c>
      <c r="AI526" s="12" t="str">
        <f aca="false">IF($B526="","",COUNTIF(X526:AG526,5))</f>
        <v/>
      </c>
      <c r="AJ526" s="12" t="str">
        <f aca="false">IF($B526="","",COUNTIF(X526:AG526,"&gt;=2"))</f>
        <v/>
      </c>
      <c r="AK526" s="12" t="str">
        <f aca="false">IF($B526="","",COUNT(X526:AG526))</f>
        <v/>
      </c>
    </row>
    <row r="527" customFormat="false" ht="15" hidden="false" customHeight="false" outlineLevel="0" collapsed="false">
      <c r="A527" s="7"/>
      <c r="B527" s="7"/>
      <c r="C527" s="11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12" t="str">
        <f aca="false">IF(OR($B527="",D527="",E527=""),"",IFERROR(IF(OR(INDEX(Matches!$I$2:$I$201,MATCH($A527&amp;"-1",Matches!$J$2:$J$201,0))="Void",INDEX(Matches!$G$2:$G$201,MATCH($A527&amp;"-1",Matches!$J$2:$J$201,0))="",INDEX(Matches!$H$2:$H$201,MATCH($A527&amp;"-1",Matches!$J$2:$J$201,0))=""),"",IF(AND($C527&lt;&gt;"",INDEX(Matches!$F$2:$F$201,MATCH($A527&amp;"-1",Matches!$J$2:$J$201,0))&lt;&gt;"",$C527&gt;=INDEX(Matches!$F$2:$F$201,MATCH($A527&amp;"-1",Matches!$J$2:$J$201,0))),"",IF(AND(D527=INDEX(Matches!$G$2:$G$201,MATCH($A527&amp;"-1",Matches!$J$2:$J$201,0)),E527=INDEX(Matches!$H$2:$H$201,MATCH($A527&amp;"-1",Matches!$J$2:$J$201,0))),5,IF(SIGN(D527-E527)&lt;&gt;SIGN(INDEX(Matches!$G$2:$G$201,MATCH($A527&amp;"-1",Matches!$J$2:$J$201,0))-INDEX(Matches!$H$2:$H$201,MATCH($A527&amp;"-1",Matches!$J$2:$J$201,0))),0,IF(D527-E527=INDEX(Matches!$G$2:$G$201,MATCH($A527&amp;"-1",Matches!$J$2:$J$201,0))-INDEX(Matches!$H$2:$H$201,MATCH($A527&amp;"-1",Matches!$J$2:$J$201,0)),3,2))))),""))</f>
        <v/>
      </c>
      <c r="Y527" s="12" t="str">
        <f aca="false">IF(OR($B527="",F527="",G527=""),"",IFERROR(IF(OR(INDEX(Matches!$I$2:$I$201,MATCH($A527&amp;"-2",Matches!$J$2:$J$201,0))="Void",INDEX(Matches!$G$2:$G$201,MATCH($A527&amp;"-2",Matches!$J$2:$J$201,0))="",INDEX(Matches!$H$2:$H$201,MATCH($A527&amp;"-2",Matches!$J$2:$J$201,0))=""),"",IF(AND($C527&lt;&gt;"",INDEX(Matches!$F$2:$F$201,MATCH($A527&amp;"-2",Matches!$J$2:$J$201,0))&lt;&gt;"",$C527&gt;=INDEX(Matches!$F$2:$F$201,MATCH($A527&amp;"-2",Matches!$J$2:$J$201,0))),"",IF(AND(F527=INDEX(Matches!$G$2:$G$201,MATCH($A527&amp;"-2",Matches!$J$2:$J$201,0)),G527=INDEX(Matches!$H$2:$H$201,MATCH($A527&amp;"-2",Matches!$J$2:$J$201,0))),5,IF(SIGN(F527-G527)&lt;&gt;SIGN(INDEX(Matches!$G$2:$G$201,MATCH($A527&amp;"-2",Matches!$J$2:$J$201,0))-INDEX(Matches!$H$2:$H$201,MATCH($A527&amp;"-2",Matches!$J$2:$J$201,0))),0,IF(F527-G527=INDEX(Matches!$G$2:$G$201,MATCH($A527&amp;"-2",Matches!$J$2:$J$201,0))-INDEX(Matches!$H$2:$H$201,MATCH($A527&amp;"-2",Matches!$J$2:$J$201,0)),3,2))))),""))</f>
        <v/>
      </c>
      <c r="Z527" s="12" t="str">
        <f aca="false">IF(OR($B527="",H527="",I527=""),"",IFERROR(IF(OR(INDEX(Matches!$I$2:$I$201,MATCH($A527&amp;"-3",Matches!$J$2:$J$201,0))="Void",INDEX(Matches!$G$2:$G$201,MATCH($A527&amp;"-3",Matches!$J$2:$J$201,0))="",INDEX(Matches!$H$2:$H$201,MATCH($A527&amp;"-3",Matches!$J$2:$J$201,0))=""),"",IF(AND($C527&lt;&gt;"",INDEX(Matches!$F$2:$F$201,MATCH($A527&amp;"-3",Matches!$J$2:$J$201,0))&lt;&gt;"",$C527&gt;=INDEX(Matches!$F$2:$F$201,MATCH($A527&amp;"-3",Matches!$J$2:$J$201,0))),"",IF(AND(H527=INDEX(Matches!$G$2:$G$201,MATCH($A527&amp;"-3",Matches!$J$2:$J$201,0)),I527=INDEX(Matches!$H$2:$H$201,MATCH($A527&amp;"-3",Matches!$J$2:$J$201,0))),5,IF(SIGN(H527-I527)&lt;&gt;SIGN(INDEX(Matches!$G$2:$G$201,MATCH($A527&amp;"-3",Matches!$J$2:$J$201,0))-INDEX(Matches!$H$2:$H$201,MATCH($A527&amp;"-3",Matches!$J$2:$J$201,0))),0,IF(H527-I527=INDEX(Matches!$G$2:$G$201,MATCH($A527&amp;"-3",Matches!$J$2:$J$201,0))-INDEX(Matches!$H$2:$H$201,MATCH($A527&amp;"-3",Matches!$J$2:$J$201,0)),3,2))))),""))</f>
        <v/>
      </c>
      <c r="AA527" s="12" t="str">
        <f aca="false">IF(OR($B527="",J527="",K527=""),"",IFERROR(IF(OR(INDEX(Matches!$I$2:$I$201,MATCH($A527&amp;"-4",Matches!$J$2:$J$201,0))="Void",INDEX(Matches!$G$2:$G$201,MATCH($A527&amp;"-4",Matches!$J$2:$J$201,0))="",INDEX(Matches!$H$2:$H$201,MATCH($A527&amp;"-4",Matches!$J$2:$J$201,0))=""),"",IF(AND($C527&lt;&gt;"",INDEX(Matches!$F$2:$F$201,MATCH($A527&amp;"-4",Matches!$J$2:$J$201,0))&lt;&gt;"",$C527&gt;=INDEX(Matches!$F$2:$F$201,MATCH($A527&amp;"-4",Matches!$J$2:$J$201,0))),"",IF(AND(J527=INDEX(Matches!$G$2:$G$201,MATCH($A527&amp;"-4",Matches!$J$2:$J$201,0)),K527=INDEX(Matches!$H$2:$H$201,MATCH($A527&amp;"-4",Matches!$J$2:$J$201,0))),5,IF(SIGN(J527-K527)&lt;&gt;SIGN(INDEX(Matches!$G$2:$G$201,MATCH($A527&amp;"-4",Matches!$J$2:$J$201,0))-INDEX(Matches!$H$2:$H$201,MATCH($A527&amp;"-4",Matches!$J$2:$J$201,0))),0,IF(J527-K527=INDEX(Matches!$G$2:$G$201,MATCH($A527&amp;"-4",Matches!$J$2:$J$201,0))-INDEX(Matches!$H$2:$H$201,MATCH($A527&amp;"-4",Matches!$J$2:$J$201,0)),3,2))))),""))</f>
        <v/>
      </c>
      <c r="AB527" s="12" t="str">
        <f aca="false">IF(OR($B527="",L527="",M527=""),"",IFERROR(IF(OR(INDEX(Matches!$I$2:$I$201,MATCH($A527&amp;"-5",Matches!$J$2:$J$201,0))="Void",INDEX(Matches!$G$2:$G$201,MATCH($A527&amp;"-5",Matches!$J$2:$J$201,0))="",INDEX(Matches!$H$2:$H$201,MATCH($A527&amp;"-5",Matches!$J$2:$J$201,0))=""),"",IF(AND($C527&lt;&gt;"",INDEX(Matches!$F$2:$F$201,MATCH($A527&amp;"-5",Matches!$J$2:$J$201,0))&lt;&gt;"",$C527&gt;=INDEX(Matches!$F$2:$F$201,MATCH($A527&amp;"-5",Matches!$J$2:$J$201,0))),"",IF(AND(L527=INDEX(Matches!$G$2:$G$201,MATCH($A527&amp;"-5",Matches!$J$2:$J$201,0)),M527=INDEX(Matches!$H$2:$H$201,MATCH($A527&amp;"-5",Matches!$J$2:$J$201,0))),5,IF(SIGN(L527-M527)&lt;&gt;SIGN(INDEX(Matches!$G$2:$G$201,MATCH($A527&amp;"-5",Matches!$J$2:$J$201,0))-INDEX(Matches!$H$2:$H$201,MATCH($A527&amp;"-5",Matches!$J$2:$J$201,0))),0,IF(L527-M527=INDEX(Matches!$G$2:$G$201,MATCH($A527&amp;"-5",Matches!$J$2:$J$201,0))-INDEX(Matches!$H$2:$H$201,MATCH($A527&amp;"-5",Matches!$J$2:$J$201,0)),3,2))))),""))</f>
        <v/>
      </c>
      <c r="AC527" s="12" t="str">
        <f aca="false">IF(OR($B527="",N527="",O527=""),"",IFERROR(IF(OR(INDEX(Matches!$I$2:$I$201,MATCH($A527&amp;"-6",Matches!$J$2:$J$201,0))="Void",INDEX(Matches!$G$2:$G$201,MATCH($A527&amp;"-6",Matches!$J$2:$J$201,0))="",INDEX(Matches!$H$2:$H$201,MATCH($A527&amp;"-6",Matches!$J$2:$J$201,0))=""),"",IF(AND($C527&lt;&gt;"",INDEX(Matches!$F$2:$F$201,MATCH($A527&amp;"-6",Matches!$J$2:$J$201,0))&lt;&gt;"",$C527&gt;=INDEX(Matches!$F$2:$F$201,MATCH($A527&amp;"-6",Matches!$J$2:$J$201,0))),"",IF(AND(N527=INDEX(Matches!$G$2:$G$201,MATCH($A527&amp;"-6",Matches!$J$2:$J$201,0)),O527=INDEX(Matches!$H$2:$H$201,MATCH($A527&amp;"-6",Matches!$J$2:$J$201,0))),5,IF(SIGN(N527-O527)&lt;&gt;SIGN(INDEX(Matches!$G$2:$G$201,MATCH($A527&amp;"-6",Matches!$J$2:$J$201,0))-INDEX(Matches!$H$2:$H$201,MATCH($A527&amp;"-6",Matches!$J$2:$J$201,0))),0,IF(N527-O527=INDEX(Matches!$G$2:$G$201,MATCH($A527&amp;"-6",Matches!$J$2:$J$201,0))-INDEX(Matches!$H$2:$H$201,MATCH($A527&amp;"-6",Matches!$J$2:$J$201,0)),3,2))))),""))</f>
        <v/>
      </c>
      <c r="AD527" s="12" t="str">
        <f aca="false">IF(OR($B527="",P527="",Q527=""),"",IFERROR(IF(OR(INDEX(Matches!$I$2:$I$201,MATCH($A527&amp;"-7",Matches!$J$2:$J$201,0))="Void",INDEX(Matches!$G$2:$G$201,MATCH($A527&amp;"-7",Matches!$J$2:$J$201,0))="",INDEX(Matches!$H$2:$H$201,MATCH($A527&amp;"-7",Matches!$J$2:$J$201,0))=""),"",IF(AND($C527&lt;&gt;"",INDEX(Matches!$F$2:$F$201,MATCH($A527&amp;"-7",Matches!$J$2:$J$201,0))&lt;&gt;"",$C527&gt;=INDEX(Matches!$F$2:$F$201,MATCH($A527&amp;"-7",Matches!$J$2:$J$201,0))),"",IF(AND(P527=INDEX(Matches!$G$2:$G$201,MATCH($A527&amp;"-7",Matches!$J$2:$J$201,0)),Q527=INDEX(Matches!$H$2:$H$201,MATCH($A527&amp;"-7",Matches!$J$2:$J$201,0))),5,IF(SIGN(P527-Q527)&lt;&gt;SIGN(INDEX(Matches!$G$2:$G$201,MATCH($A527&amp;"-7",Matches!$J$2:$J$201,0))-INDEX(Matches!$H$2:$H$201,MATCH($A527&amp;"-7",Matches!$J$2:$J$201,0))),0,IF(P527-Q527=INDEX(Matches!$G$2:$G$201,MATCH($A527&amp;"-7",Matches!$J$2:$J$201,0))-INDEX(Matches!$H$2:$H$201,MATCH($A527&amp;"-7",Matches!$J$2:$J$201,0)),3,2))))),""))</f>
        <v/>
      </c>
      <c r="AE527" s="12" t="str">
        <f aca="false">IF(OR($B527="",R527="",S527=""),"",IFERROR(IF(OR(INDEX(Matches!$I$2:$I$201,MATCH($A527&amp;"-8",Matches!$J$2:$J$201,0))="Void",INDEX(Matches!$G$2:$G$201,MATCH($A527&amp;"-8",Matches!$J$2:$J$201,0))="",INDEX(Matches!$H$2:$H$201,MATCH($A527&amp;"-8",Matches!$J$2:$J$201,0))=""),"",IF(AND($C527&lt;&gt;"",INDEX(Matches!$F$2:$F$201,MATCH($A527&amp;"-8",Matches!$J$2:$J$201,0))&lt;&gt;"",$C527&gt;=INDEX(Matches!$F$2:$F$201,MATCH($A527&amp;"-8",Matches!$J$2:$J$201,0))),"",IF(AND(R527=INDEX(Matches!$G$2:$G$201,MATCH($A527&amp;"-8",Matches!$J$2:$J$201,0)),S527=INDEX(Matches!$H$2:$H$201,MATCH($A527&amp;"-8",Matches!$J$2:$J$201,0))),5,IF(SIGN(R527-S527)&lt;&gt;SIGN(INDEX(Matches!$G$2:$G$201,MATCH($A527&amp;"-8",Matches!$J$2:$J$201,0))-INDEX(Matches!$H$2:$H$201,MATCH($A527&amp;"-8",Matches!$J$2:$J$201,0))),0,IF(R527-S527=INDEX(Matches!$G$2:$G$201,MATCH($A527&amp;"-8",Matches!$J$2:$J$201,0))-INDEX(Matches!$H$2:$H$201,MATCH($A527&amp;"-8",Matches!$J$2:$J$201,0)),3,2))))),""))</f>
        <v/>
      </c>
      <c r="AF527" s="12" t="str">
        <f aca="false">IF(OR($B527="",T527="",U527=""),"",IFERROR(IF(OR(INDEX(Matches!$I$2:$I$201,MATCH($A527&amp;"-9",Matches!$J$2:$J$201,0))="Void",INDEX(Matches!$G$2:$G$201,MATCH($A527&amp;"-9",Matches!$J$2:$J$201,0))="",INDEX(Matches!$H$2:$H$201,MATCH($A527&amp;"-9",Matches!$J$2:$J$201,0))=""),"",IF(AND($C527&lt;&gt;"",INDEX(Matches!$F$2:$F$201,MATCH($A527&amp;"-9",Matches!$J$2:$J$201,0))&lt;&gt;"",$C527&gt;=INDEX(Matches!$F$2:$F$201,MATCH($A527&amp;"-9",Matches!$J$2:$J$201,0))),"",IF(AND(T527=INDEX(Matches!$G$2:$G$201,MATCH($A527&amp;"-9",Matches!$J$2:$J$201,0)),U527=INDEX(Matches!$H$2:$H$201,MATCH($A527&amp;"-9",Matches!$J$2:$J$201,0))),5,IF(SIGN(T527-U527)&lt;&gt;SIGN(INDEX(Matches!$G$2:$G$201,MATCH($A527&amp;"-9",Matches!$J$2:$J$201,0))-INDEX(Matches!$H$2:$H$201,MATCH($A527&amp;"-9",Matches!$J$2:$J$201,0))),0,IF(T527-U527=INDEX(Matches!$G$2:$G$201,MATCH($A527&amp;"-9",Matches!$J$2:$J$201,0))-INDEX(Matches!$H$2:$H$201,MATCH($A527&amp;"-9",Matches!$J$2:$J$201,0)),3,2))))),""))</f>
        <v/>
      </c>
      <c r="AG527" s="12" t="str">
        <f aca="false">IF(OR($B527="",V527="",W527=""),"",IFERROR(IF(OR(INDEX(Matches!$I$2:$I$201,MATCH($A527&amp;"-10",Matches!$J$2:$J$201,0))="Void",INDEX(Matches!$G$2:$G$201,MATCH($A527&amp;"-10",Matches!$J$2:$J$201,0))="",INDEX(Matches!$H$2:$H$201,MATCH($A527&amp;"-10",Matches!$J$2:$J$201,0))=""),"",IF(AND($C527&lt;&gt;"",INDEX(Matches!$F$2:$F$201,MATCH($A527&amp;"-10",Matches!$J$2:$J$201,0))&lt;&gt;"",$C527&gt;=INDEX(Matches!$F$2:$F$201,MATCH($A527&amp;"-10",Matches!$J$2:$J$201,0))),"",IF(AND(V527=INDEX(Matches!$G$2:$G$201,MATCH($A527&amp;"-10",Matches!$J$2:$J$201,0)),W527=INDEX(Matches!$H$2:$H$201,MATCH($A527&amp;"-10",Matches!$J$2:$J$201,0))),5,IF(SIGN(V527-W527)&lt;&gt;SIGN(INDEX(Matches!$G$2:$G$201,MATCH($A527&amp;"-10",Matches!$J$2:$J$201,0))-INDEX(Matches!$H$2:$H$201,MATCH($A527&amp;"-10",Matches!$J$2:$J$201,0))),0,IF(V527-W527=INDEX(Matches!$G$2:$G$201,MATCH($A527&amp;"-10",Matches!$J$2:$J$201,0))-INDEX(Matches!$H$2:$H$201,MATCH($A527&amp;"-10",Matches!$J$2:$J$201,0)),3,2))))),""))</f>
        <v/>
      </c>
      <c r="AH527" s="13" t="str">
        <f aca="false">IF($B527="","",SUM(X527:AG527))</f>
        <v/>
      </c>
      <c r="AI527" s="12" t="str">
        <f aca="false">IF($B527="","",COUNTIF(X527:AG527,5))</f>
        <v/>
      </c>
      <c r="AJ527" s="12" t="str">
        <f aca="false">IF($B527="","",COUNTIF(X527:AG527,"&gt;=2"))</f>
        <v/>
      </c>
      <c r="AK527" s="12" t="str">
        <f aca="false">IF($B527="","",COUNT(X527:AG527))</f>
        <v/>
      </c>
    </row>
    <row r="528" customFormat="false" ht="15" hidden="false" customHeight="false" outlineLevel="0" collapsed="false">
      <c r="A528" s="7"/>
      <c r="B528" s="7"/>
      <c r="C528" s="11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12" t="str">
        <f aca="false">IF(OR($B528="",D528="",E528=""),"",IFERROR(IF(OR(INDEX(Matches!$I$2:$I$201,MATCH($A528&amp;"-1",Matches!$J$2:$J$201,0))="Void",INDEX(Matches!$G$2:$G$201,MATCH($A528&amp;"-1",Matches!$J$2:$J$201,0))="",INDEX(Matches!$H$2:$H$201,MATCH($A528&amp;"-1",Matches!$J$2:$J$201,0))=""),"",IF(AND($C528&lt;&gt;"",INDEX(Matches!$F$2:$F$201,MATCH($A528&amp;"-1",Matches!$J$2:$J$201,0))&lt;&gt;"",$C528&gt;=INDEX(Matches!$F$2:$F$201,MATCH($A528&amp;"-1",Matches!$J$2:$J$201,0))),"",IF(AND(D528=INDEX(Matches!$G$2:$G$201,MATCH($A528&amp;"-1",Matches!$J$2:$J$201,0)),E528=INDEX(Matches!$H$2:$H$201,MATCH($A528&amp;"-1",Matches!$J$2:$J$201,0))),5,IF(SIGN(D528-E528)&lt;&gt;SIGN(INDEX(Matches!$G$2:$G$201,MATCH($A528&amp;"-1",Matches!$J$2:$J$201,0))-INDEX(Matches!$H$2:$H$201,MATCH($A528&amp;"-1",Matches!$J$2:$J$201,0))),0,IF(D528-E528=INDEX(Matches!$G$2:$G$201,MATCH($A528&amp;"-1",Matches!$J$2:$J$201,0))-INDEX(Matches!$H$2:$H$201,MATCH($A528&amp;"-1",Matches!$J$2:$J$201,0)),3,2))))),""))</f>
        <v/>
      </c>
      <c r="Y528" s="12" t="str">
        <f aca="false">IF(OR($B528="",F528="",G528=""),"",IFERROR(IF(OR(INDEX(Matches!$I$2:$I$201,MATCH($A528&amp;"-2",Matches!$J$2:$J$201,0))="Void",INDEX(Matches!$G$2:$G$201,MATCH($A528&amp;"-2",Matches!$J$2:$J$201,0))="",INDEX(Matches!$H$2:$H$201,MATCH($A528&amp;"-2",Matches!$J$2:$J$201,0))=""),"",IF(AND($C528&lt;&gt;"",INDEX(Matches!$F$2:$F$201,MATCH($A528&amp;"-2",Matches!$J$2:$J$201,0))&lt;&gt;"",$C528&gt;=INDEX(Matches!$F$2:$F$201,MATCH($A528&amp;"-2",Matches!$J$2:$J$201,0))),"",IF(AND(F528=INDEX(Matches!$G$2:$G$201,MATCH($A528&amp;"-2",Matches!$J$2:$J$201,0)),G528=INDEX(Matches!$H$2:$H$201,MATCH($A528&amp;"-2",Matches!$J$2:$J$201,0))),5,IF(SIGN(F528-G528)&lt;&gt;SIGN(INDEX(Matches!$G$2:$G$201,MATCH($A528&amp;"-2",Matches!$J$2:$J$201,0))-INDEX(Matches!$H$2:$H$201,MATCH($A528&amp;"-2",Matches!$J$2:$J$201,0))),0,IF(F528-G528=INDEX(Matches!$G$2:$G$201,MATCH($A528&amp;"-2",Matches!$J$2:$J$201,0))-INDEX(Matches!$H$2:$H$201,MATCH($A528&amp;"-2",Matches!$J$2:$J$201,0)),3,2))))),""))</f>
        <v/>
      </c>
      <c r="Z528" s="12" t="str">
        <f aca="false">IF(OR($B528="",H528="",I528=""),"",IFERROR(IF(OR(INDEX(Matches!$I$2:$I$201,MATCH($A528&amp;"-3",Matches!$J$2:$J$201,0))="Void",INDEX(Matches!$G$2:$G$201,MATCH($A528&amp;"-3",Matches!$J$2:$J$201,0))="",INDEX(Matches!$H$2:$H$201,MATCH($A528&amp;"-3",Matches!$J$2:$J$201,0))=""),"",IF(AND($C528&lt;&gt;"",INDEX(Matches!$F$2:$F$201,MATCH($A528&amp;"-3",Matches!$J$2:$J$201,0))&lt;&gt;"",$C528&gt;=INDEX(Matches!$F$2:$F$201,MATCH($A528&amp;"-3",Matches!$J$2:$J$201,0))),"",IF(AND(H528=INDEX(Matches!$G$2:$G$201,MATCH($A528&amp;"-3",Matches!$J$2:$J$201,0)),I528=INDEX(Matches!$H$2:$H$201,MATCH($A528&amp;"-3",Matches!$J$2:$J$201,0))),5,IF(SIGN(H528-I528)&lt;&gt;SIGN(INDEX(Matches!$G$2:$G$201,MATCH($A528&amp;"-3",Matches!$J$2:$J$201,0))-INDEX(Matches!$H$2:$H$201,MATCH($A528&amp;"-3",Matches!$J$2:$J$201,0))),0,IF(H528-I528=INDEX(Matches!$G$2:$G$201,MATCH($A528&amp;"-3",Matches!$J$2:$J$201,0))-INDEX(Matches!$H$2:$H$201,MATCH($A528&amp;"-3",Matches!$J$2:$J$201,0)),3,2))))),""))</f>
        <v/>
      </c>
      <c r="AA528" s="12" t="str">
        <f aca="false">IF(OR($B528="",J528="",K528=""),"",IFERROR(IF(OR(INDEX(Matches!$I$2:$I$201,MATCH($A528&amp;"-4",Matches!$J$2:$J$201,0))="Void",INDEX(Matches!$G$2:$G$201,MATCH($A528&amp;"-4",Matches!$J$2:$J$201,0))="",INDEX(Matches!$H$2:$H$201,MATCH($A528&amp;"-4",Matches!$J$2:$J$201,0))=""),"",IF(AND($C528&lt;&gt;"",INDEX(Matches!$F$2:$F$201,MATCH($A528&amp;"-4",Matches!$J$2:$J$201,0))&lt;&gt;"",$C528&gt;=INDEX(Matches!$F$2:$F$201,MATCH($A528&amp;"-4",Matches!$J$2:$J$201,0))),"",IF(AND(J528=INDEX(Matches!$G$2:$G$201,MATCH($A528&amp;"-4",Matches!$J$2:$J$201,0)),K528=INDEX(Matches!$H$2:$H$201,MATCH($A528&amp;"-4",Matches!$J$2:$J$201,0))),5,IF(SIGN(J528-K528)&lt;&gt;SIGN(INDEX(Matches!$G$2:$G$201,MATCH($A528&amp;"-4",Matches!$J$2:$J$201,0))-INDEX(Matches!$H$2:$H$201,MATCH($A528&amp;"-4",Matches!$J$2:$J$201,0))),0,IF(J528-K528=INDEX(Matches!$G$2:$G$201,MATCH($A528&amp;"-4",Matches!$J$2:$J$201,0))-INDEX(Matches!$H$2:$H$201,MATCH($A528&amp;"-4",Matches!$J$2:$J$201,0)),3,2))))),""))</f>
        <v/>
      </c>
      <c r="AB528" s="12" t="str">
        <f aca="false">IF(OR($B528="",L528="",M528=""),"",IFERROR(IF(OR(INDEX(Matches!$I$2:$I$201,MATCH($A528&amp;"-5",Matches!$J$2:$J$201,0))="Void",INDEX(Matches!$G$2:$G$201,MATCH($A528&amp;"-5",Matches!$J$2:$J$201,0))="",INDEX(Matches!$H$2:$H$201,MATCH($A528&amp;"-5",Matches!$J$2:$J$201,0))=""),"",IF(AND($C528&lt;&gt;"",INDEX(Matches!$F$2:$F$201,MATCH($A528&amp;"-5",Matches!$J$2:$J$201,0))&lt;&gt;"",$C528&gt;=INDEX(Matches!$F$2:$F$201,MATCH($A528&amp;"-5",Matches!$J$2:$J$201,0))),"",IF(AND(L528=INDEX(Matches!$G$2:$G$201,MATCH($A528&amp;"-5",Matches!$J$2:$J$201,0)),M528=INDEX(Matches!$H$2:$H$201,MATCH($A528&amp;"-5",Matches!$J$2:$J$201,0))),5,IF(SIGN(L528-M528)&lt;&gt;SIGN(INDEX(Matches!$G$2:$G$201,MATCH($A528&amp;"-5",Matches!$J$2:$J$201,0))-INDEX(Matches!$H$2:$H$201,MATCH($A528&amp;"-5",Matches!$J$2:$J$201,0))),0,IF(L528-M528=INDEX(Matches!$G$2:$G$201,MATCH($A528&amp;"-5",Matches!$J$2:$J$201,0))-INDEX(Matches!$H$2:$H$201,MATCH($A528&amp;"-5",Matches!$J$2:$J$201,0)),3,2))))),""))</f>
        <v/>
      </c>
      <c r="AC528" s="12" t="str">
        <f aca="false">IF(OR($B528="",N528="",O528=""),"",IFERROR(IF(OR(INDEX(Matches!$I$2:$I$201,MATCH($A528&amp;"-6",Matches!$J$2:$J$201,0))="Void",INDEX(Matches!$G$2:$G$201,MATCH($A528&amp;"-6",Matches!$J$2:$J$201,0))="",INDEX(Matches!$H$2:$H$201,MATCH($A528&amp;"-6",Matches!$J$2:$J$201,0))=""),"",IF(AND($C528&lt;&gt;"",INDEX(Matches!$F$2:$F$201,MATCH($A528&amp;"-6",Matches!$J$2:$J$201,0))&lt;&gt;"",$C528&gt;=INDEX(Matches!$F$2:$F$201,MATCH($A528&amp;"-6",Matches!$J$2:$J$201,0))),"",IF(AND(N528=INDEX(Matches!$G$2:$G$201,MATCH($A528&amp;"-6",Matches!$J$2:$J$201,0)),O528=INDEX(Matches!$H$2:$H$201,MATCH($A528&amp;"-6",Matches!$J$2:$J$201,0))),5,IF(SIGN(N528-O528)&lt;&gt;SIGN(INDEX(Matches!$G$2:$G$201,MATCH($A528&amp;"-6",Matches!$J$2:$J$201,0))-INDEX(Matches!$H$2:$H$201,MATCH($A528&amp;"-6",Matches!$J$2:$J$201,0))),0,IF(N528-O528=INDEX(Matches!$G$2:$G$201,MATCH($A528&amp;"-6",Matches!$J$2:$J$201,0))-INDEX(Matches!$H$2:$H$201,MATCH($A528&amp;"-6",Matches!$J$2:$J$201,0)),3,2))))),""))</f>
        <v/>
      </c>
      <c r="AD528" s="12" t="str">
        <f aca="false">IF(OR($B528="",P528="",Q528=""),"",IFERROR(IF(OR(INDEX(Matches!$I$2:$I$201,MATCH($A528&amp;"-7",Matches!$J$2:$J$201,0))="Void",INDEX(Matches!$G$2:$G$201,MATCH($A528&amp;"-7",Matches!$J$2:$J$201,0))="",INDEX(Matches!$H$2:$H$201,MATCH($A528&amp;"-7",Matches!$J$2:$J$201,0))=""),"",IF(AND($C528&lt;&gt;"",INDEX(Matches!$F$2:$F$201,MATCH($A528&amp;"-7",Matches!$J$2:$J$201,0))&lt;&gt;"",$C528&gt;=INDEX(Matches!$F$2:$F$201,MATCH($A528&amp;"-7",Matches!$J$2:$J$201,0))),"",IF(AND(P528=INDEX(Matches!$G$2:$G$201,MATCH($A528&amp;"-7",Matches!$J$2:$J$201,0)),Q528=INDEX(Matches!$H$2:$H$201,MATCH($A528&amp;"-7",Matches!$J$2:$J$201,0))),5,IF(SIGN(P528-Q528)&lt;&gt;SIGN(INDEX(Matches!$G$2:$G$201,MATCH($A528&amp;"-7",Matches!$J$2:$J$201,0))-INDEX(Matches!$H$2:$H$201,MATCH($A528&amp;"-7",Matches!$J$2:$J$201,0))),0,IF(P528-Q528=INDEX(Matches!$G$2:$G$201,MATCH($A528&amp;"-7",Matches!$J$2:$J$201,0))-INDEX(Matches!$H$2:$H$201,MATCH($A528&amp;"-7",Matches!$J$2:$J$201,0)),3,2))))),""))</f>
        <v/>
      </c>
      <c r="AE528" s="12" t="str">
        <f aca="false">IF(OR($B528="",R528="",S528=""),"",IFERROR(IF(OR(INDEX(Matches!$I$2:$I$201,MATCH($A528&amp;"-8",Matches!$J$2:$J$201,0))="Void",INDEX(Matches!$G$2:$G$201,MATCH($A528&amp;"-8",Matches!$J$2:$J$201,0))="",INDEX(Matches!$H$2:$H$201,MATCH($A528&amp;"-8",Matches!$J$2:$J$201,0))=""),"",IF(AND($C528&lt;&gt;"",INDEX(Matches!$F$2:$F$201,MATCH($A528&amp;"-8",Matches!$J$2:$J$201,0))&lt;&gt;"",$C528&gt;=INDEX(Matches!$F$2:$F$201,MATCH($A528&amp;"-8",Matches!$J$2:$J$201,0))),"",IF(AND(R528=INDEX(Matches!$G$2:$G$201,MATCH($A528&amp;"-8",Matches!$J$2:$J$201,0)),S528=INDEX(Matches!$H$2:$H$201,MATCH($A528&amp;"-8",Matches!$J$2:$J$201,0))),5,IF(SIGN(R528-S528)&lt;&gt;SIGN(INDEX(Matches!$G$2:$G$201,MATCH($A528&amp;"-8",Matches!$J$2:$J$201,0))-INDEX(Matches!$H$2:$H$201,MATCH($A528&amp;"-8",Matches!$J$2:$J$201,0))),0,IF(R528-S528=INDEX(Matches!$G$2:$G$201,MATCH($A528&amp;"-8",Matches!$J$2:$J$201,0))-INDEX(Matches!$H$2:$H$201,MATCH($A528&amp;"-8",Matches!$J$2:$J$201,0)),3,2))))),""))</f>
        <v/>
      </c>
      <c r="AF528" s="12" t="str">
        <f aca="false">IF(OR($B528="",T528="",U528=""),"",IFERROR(IF(OR(INDEX(Matches!$I$2:$I$201,MATCH($A528&amp;"-9",Matches!$J$2:$J$201,0))="Void",INDEX(Matches!$G$2:$G$201,MATCH($A528&amp;"-9",Matches!$J$2:$J$201,0))="",INDEX(Matches!$H$2:$H$201,MATCH($A528&amp;"-9",Matches!$J$2:$J$201,0))=""),"",IF(AND($C528&lt;&gt;"",INDEX(Matches!$F$2:$F$201,MATCH($A528&amp;"-9",Matches!$J$2:$J$201,0))&lt;&gt;"",$C528&gt;=INDEX(Matches!$F$2:$F$201,MATCH($A528&amp;"-9",Matches!$J$2:$J$201,0))),"",IF(AND(T528=INDEX(Matches!$G$2:$G$201,MATCH($A528&amp;"-9",Matches!$J$2:$J$201,0)),U528=INDEX(Matches!$H$2:$H$201,MATCH($A528&amp;"-9",Matches!$J$2:$J$201,0))),5,IF(SIGN(T528-U528)&lt;&gt;SIGN(INDEX(Matches!$G$2:$G$201,MATCH($A528&amp;"-9",Matches!$J$2:$J$201,0))-INDEX(Matches!$H$2:$H$201,MATCH($A528&amp;"-9",Matches!$J$2:$J$201,0))),0,IF(T528-U528=INDEX(Matches!$G$2:$G$201,MATCH($A528&amp;"-9",Matches!$J$2:$J$201,0))-INDEX(Matches!$H$2:$H$201,MATCH($A528&amp;"-9",Matches!$J$2:$J$201,0)),3,2))))),""))</f>
        <v/>
      </c>
      <c r="AG528" s="12" t="str">
        <f aca="false">IF(OR($B528="",V528="",W528=""),"",IFERROR(IF(OR(INDEX(Matches!$I$2:$I$201,MATCH($A528&amp;"-10",Matches!$J$2:$J$201,0))="Void",INDEX(Matches!$G$2:$G$201,MATCH($A528&amp;"-10",Matches!$J$2:$J$201,0))="",INDEX(Matches!$H$2:$H$201,MATCH($A528&amp;"-10",Matches!$J$2:$J$201,0))=""),"",IF(AND($C528&lt;&gt;"",INDEX(Matches!$F$2:$F$201,MATCH($A528&amp;"-10",Matches!$J$2:$J$201,0))&lt;&gt;"",$C528&gt;=INDEX(Matches!$F$2:$F$201,MATCH($A528&amp;"-10",Matches!$J$2:$J$201,0))),"",IF(AND(V528=INDEX(Matches!$G$2:$G$201,MATCH($A528&amp;"-10",Matches!$J$2:$J$201,0)),W528=INDEX(Matches!$H$2:$H$201,MATCH($A528&amp;"-10",Matches!$J$2:$J$201,0))),5,IF(SIGN(V528-W528)&lt;&gt;SIGN(INDEX(Matches!$G$2:$G$201,MATCH($A528&amp;"-10",Matches!$J$2:$J$201,0))-INDEX(Matches!$H$2:$H$201,MATCH($A528&amp;"-10",Matches!$J$2:$J$201,0))),0,IF(V528-W528=INDEX(Matches!$G$2:$G$201,MATCH($A528&amp;"-10",Matches!$J$2:$J$201,0))-INDEX(Matches!$H$2:$H$201,MATCH($A528&amp;"-10",Matches!$J$2:$J$201,0)),3,2))))),""))</f>
        <v/>
      </c>
      <c r="AH528" s="13" t="str">
        <f aca="false">IF($B528="","",SUM(X528:AG528))</f>
        <v/>
      </c>
      <c r="AI528" s="12" t="str">
        <f aca="false">IF($B528="","",COUNTIF(X528:AG528,5))</f>
        <v/>
      </c>
      <c r="AJ528" s="12" t="str">
        <f aca="false">IF($B528="","",COUNTIF(X528:AG528,"&gt;=2"))</f>
        <v/>
      </c>
      <c r="AK528" s="12" t="str">
        <f aca="false">IF($B528="","",COUNT(X528:AG528))</f>
        <v/>
      </c>
    </row>
    <row r="529" customFormat="false" ht="15" hidden="false" customHeight="false" outlineLevel="0" collapsed="false">
      <c r="A529" s="7"/>
      <c r="B529" s="7"/>
      <c r="C529" s="11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12" t="str">
        <f aca="false">IF(OR($B529="",D529="",E529=""),"",IFERROR(IF(OR(INDEX(Matches!$I$2:$I$201,MATCH($A529&amp;"-1",Matches!$J$2:$J$201,0))="Void",INDEX(Matches!$G$2:$G$201,MATCH($A529&amp;"-1",Matches!$J$2:$J$201,0))="",INDEX(Matches!$H$2:$H$201,MATCH($A529&amp;"-1",Matches!$J$2:$J$201,0))=""),"",IF(AND($C529&lt;&gt;"",INDEX(Matches!$F$2:$F$201,MATCH($A529&amp;"-1",Matches!$J$2:$J$201,0))&lt;&gt;"",$C529&gt;=INDEX(Matches!$F$2:$F$201,MATCH($A529&amp;"-1",Matches!$J$2:$J$201,0))),"",IF(AND(D529=INDEX(Matches!$G$2:$G$201,MATCH($A529&amp;"-1",Matches!$J$2:$J$201,0)),E529=INDEX(Matches!$H$2:$H$201,MATCH($A529&amp;"-1",Matches!$J$2:$J$201,0))),5,IF(SIGN(D529-E529)&lt;&gt;SIGN(INDEX(Matches!$G$2:$G$201,MATCH($A529&amp;"-1",Matches!$J$2:$J$201,0))-INDEX(Matches!$H$2:$H$201,MATCH($A529&amp;"-1",Matches!$J$2:$J$201,0))),0,IF(D529-E529=INDEX(Matches!$G$2:$G$201,MATCH($A529&amp;"-1",Matches!$J$2:$J$201,0))-INDEX(Matches!$H$2:$H$201,MATCH($A529&amp;"-1",Matches!$J$2:$J$201,0)),3,2))))),""))</f>
        <v/>
      </c>
      <c r="Y529" s="12" t="str">
        <f aca="false">IF(OR($B529="",F529="",G529=""),"",IFERROR(IF(OR(INDEX(Matches!$I$2:$I$201,MATCH($A529&amp;"-2",Matches!$J$2:$J$201,0))="Void",INDEX(Matches!$G$2:$G$201,MATCH($A529&amp;"-2",Matches!$J$2:$J$201,0))="",INDEX(Matches!$H$2:$H$201,MATCH($A529&amp;"-2",Matches!$J$2:$J$201,0))=""),"",IF(AND($C529&lt;&gt;"",INDEX(Matches!$F$2:$F$201,MATCH($A529&amp;"-2",Matches!$J$2:$J$201,0))&lt;&gt;"",$C529&gt;=INDEX(Matches!$F$2:$F$201,MATCH($A529&amp;"-2",Matches!$J$2:$J$201,0))),"",IF(AND(F529=INDEX(Matches!$G$2:$G$201,MATCH($A529&amp;"-2",Matches!$J$2:$J$201,0)),G529=INDEX(Matches!$H$2:$H$201,MATCH($A529&amp;"-2",Matches!$J$2:$J$201,0))),5,IF(SIGN(F529-G529)&lt;&gt;SIGN(INDEX(Matches!$G$2:$G$201,MATCH($A529&amp;"-2",Matches!$J$2:$J$201,0))-INDEX(Matches!$H$2:$H$201,MATCH($A529&amp;"-2",Matches!$J$2:$J$201,0))),0,IF(F529-G529=INDEX(Matches!$G$2:$G$201,MATCH($A529&amp;"-2",Matches!$J$2:$J$201,0))-INDEX(Matches!$H$2:$H$201,MATCH($A529&amp;"-2",Matches!$J$2:$J$201,0)),3,2))))),""))</f>
        <v/>
      </c>
      <c r="Z529" s="12" t="str">
        <f aca="false">IF(OR($B529="",H529="",I529=""),"",IFERROR(IF(OR(INDEX(Matches!$I$2:$I$201,MATCH($A529&amp;"-3",Matches!$J$2:$J$201,0))="Void",INDEX(Matches!$G$2:$G$201,MATCH($A529&amp;"-3",Matches!$J$2:$J$201,0))="",INDEX(Matches!$H$2:$H$201,MATCH($A529&amp;"-3",Matches!$J$2:$J$201,0))=""),"",IF(AND($C529&lt;&gt;"",INDEX(Matches!$F$2:$F$201,MATCH($A529&amp;"-3",Matches!$J$2:$J$201,0))&lt;&gt;"",$C529&gt;=INDEX(Matches!$F$2:$F$201,MATCH($A529&amp;"-3",Matches!$J$2:$J$201,0))),"",IF(AND(H529=INDEX(Matches!$G$2:$G$201,MATCH($A529&amp;"-3",Matches!$J$2:$J$201,0)),I529=INDEX(Matches!$H$2:$H$201,MATCH($A529&amp;"-3",Matches!$J$2:$J$201,0))),5,IF(SIGN(H529-I529)&lt;&gt;SIGN(INDEX(Matches!$G$2:$G$201,MATCH($A529&amp;"-3",Matches!$J$2:$J$201,0))-INDEX(Matches!$H$2:$H$201,MATCH($A529&amp;"-3",Matches!$J$2:$J$201,0))),0,IF(H529-I529=INDEX(Matches!$G$2:$G$201,MATCH($A529&amp;"-3",Matches!$J$2:$J$201,0))-INDEX(Matches!$H$2:$H$201,MATCH($A529&amp;"-3",Matches!$J$2:$J$201,0)),3,2))))),""))</f>
        <v/>
      </c>
      <c r="AA529" s="12" t="str">
        <f aca="false">IF(OR($B529="",J529="",K529=""),"",IFERROR(IF(OR(INDEX(Matches!$I$2:$I$201,MATCH($A529&amp;"-4",Matches!$J$2:$J$201,0))="Void",INDEX(Matches!$G$2:$G$201,MATCH($A529&amp;"-4",Matches!$J$2:$J$201,0))="",INDEX(Matches!$H$2:$H$201,MATCH($A529&amp;"-4",Matches!$J$2:$J$201,0))=""),"",IF(AND($C529&lt;&gt;"",INDEX(Matches!$F$2:$F$201,MATCH($A529&amp;"-4",Matches!$J$2:$J$201,0))&lt;&gt;"",$C529&gt;=INDEX(Matches!$F$2:$F$201,MATCH($A529&amp;"-4",Matches!$J$2:$J$201,0))),"",IF(AND(J529=INDEX(Matches!$G$2:$G$201,MATCH($A529&amp;"-4",Matches!$J$2:$J$201,0)),K529=INDEX(Matches!$H$2:$H$201,MATCH($A529&amp;"-4",Matches!$J$2:$J$201,0))),5,IF(SIGN(J529-K529)&lt;&gt;SIGN(INDEX(Matches!$G$2:$G$201,MATCH($A529&amp;"-4",Matches!$J$2:$J$201,0))-INDEX(Matches!$H$2:$H$201,MATCH($A529&amp;"-4",Matches!$J$2:$J$201,0))),0,IF(J529-K529=INDEX(Matches!$G$2:$G$201,MATCH($A529&amp;"-4",Matches!$J$2:$J$201,0))-INDEX(Matches!$H$2:$H$201,MATCH($A529&amp;"-4",Matches!$J$2:$J$201,0)),3,2))))),""))</f>
        <v/>
      </c>
      <c r="AB529" s="12" t="str">
        <f aca="false">IF(OR($B529="",L529="",M529=""),"",IFERROR(IF(OR(INDEX(Matches!$I$2:$I$201,MATCH($A529&amp;"-5",Matches!$J$2:$J$201,0))="Void",INDEX(Matches!$G$2:$G$201,MATCH($A529&amp;"-5",Matches!$J$2:$J$201,0))="",INDEX(Matches!$H$2:$H$201,MATCH($A529&amp;"-5",Matches!$J$2:$J$201,0))=""),"",IF(AND($C529&lt;&gt;"",INDEX(Matches!$F$2:$F$201,MATCH($A529&amp;"-5",Matches!$J$2:$J$201,0))&lt;&gt;"",$C529&gt;=INDEX(Matches!$F$2:$F$201,MATCH($A529&amp;"-5",Matches!$J$2:$J$201,0))),"",IF(AND(L529=INDEX(Matches!$G$2:$G$201,MATCH($A529&amp;"-5",Matches!$J$2:$J$201,0)),M529=INDEX(Matches!$H$2:$H$201,MATCH($A529&amp;"-5",Matches!$J$2:$J$201,0))),5,IF(SIGN(L529-M529)&lt;&gt;SIGN(INDEX(Matches!$G$2:$G$201,MATCH($A529&amp;"-5",Matches!$J$2:$J$201,0))-INDEX(Matches!$H$2:$H$201,MATCH($A529&amp;"-5",Matches!$J$2:$J$201,0))),0,IF(L529-M529=INDEX(Matches!$G$2:$G$201,MATCH($A529&amp;"-5",Matches!$J$2:$J$201,0))-INDEX(Matches!$H$2:$H$201,MATCH($A529&amp;"-5",Matches!$J$2:$J$201,0)),3,2))))),""))</f>
        <v/>
      </c>
      <c r="AC529" s="12" t="str">
        <f aca="false">IF(OR($B529="",N529="",O529=""),"",IFERROR(IF(OR(INDEX(Matches!$I$2:$I$201,MATCH($A529&amp;"-6",Matches!$J$2:$J$201,0))="Void",INDEX(Matches!$G$2:$G$201,MATCH($A529&amp;"-6",Matches!$J$2:$J$201,0))="",INDEX(Matches!$H$2:$H$201,MATCH($A529&amp;"-6",Matches!$J$2:$J$201,0))=""),"",IF(AND($C529&lt;&gt;"",INDEX(Matches!$F$2:$F$201,MATCH($A529&amp;"-6",Matches!$J$2:$J$201,0))&lt;&gt;"",$C529&gt;=INDEX(Matches!$F$2:$F$201,MATCH($A529&amp;"-6",Matches!$J$2:$J$201,0))),"",IF(AND(N529=INDEX(Matches!$G$2:$G$201,MATCH($A529&amp;"-6",Matches!$J$2:$J$201,0)),O529=INDEX(Matches!$H$2:$H$201,MATCH($A529&amp;"-6",Matches!$J$2:$J$201,0))),5,IF(SIGN(N529-O529)&lt;&gt;SIGN(INDEX(Matches!$G$2:$G$201,MATCH($A529&amp;"-6",Matches!$J$2:$J$201,0))-INDEX(Matches!$H$2:$H$201,MATCH($A529&amp;"-6",Matches!$J$2:$J$201,0))),0,IF(N529-O529=INDEX(Matches!$G$2:$G$201,MATCH($A529&amp;"-6",Matches!$J$2:$J$201,0))-INDEX(Matches!$H$2:$H$201,MATCH($A529&amp;"-6",Matches!$J$2:$J$201,0)),3,2))))),""))</f>
        <v/>
      </c>
      <c r="AD529" s="12" t="str">
        <f aca="false">IF(OR($B529="",P529="",Q529=""),"",IFERROR(IF(OR(INDEX(Matches!$I$2:$I$201,MATCH($A529&amp;"-7",Matches!$J$2:$J$201,0))="Void",INDEX(Matches!$G$2:$G$201,MATCH($A529&amp;"-7",Matches!$J$2:$J$201,0))="",INDEX(Matches!$H$2:$H$201,MATCH($A529&amp;"-7",Matches!$J$2:$J$201,0))=""),"",IF(AND($C529&lt;&gt;"",INDEX(Matches!$F$2:$F$201,MATCH($A529&amp;"-7",Matches!$J$2:$J$201,0))&lt;&gt;"",$C529&gt;=INDEX(Matches!$F$2:$F$201,MATCH($A529&amp;"-7",Matches!$J$2:$J$201,0))),"",IF(AND(P529=INDEX(Matches!$G$2:$G$201,MATCH($A529&amp;"-7",Matches!$J$2:$J$201,0)),Q529=INDEX(Matches!$H$2:$H$201,MATCH($A529&amp;"-7",Matches!$J$2:$J$201,0))),5,IF(SIGN(P529-Q529)&lt;&gt;SIGN(INDEX(Matches!$G$2:$G$201,MATCH($A529&amp;"-7",Matches!$J$2:$J$201,0))-INDEX(Matches!$H$2:$H$201,MATCH($A529&amp;"-7",Matches!$J$2:$J$201,0))),0,IF(P529-Q529=INDEX(Matches!$G$2:$G$201,MATCH($A529&amp;"-7",Matches!$J$2:$J$201,0))-INDEX(Matches!$H$2:$H$201,MATCH($A529&amp;"-7",Matches!$J$2:$J$201,0)),3,2))))),""))</f>
        <v/>
      </c>
      <c r="AE529" s="12" t="str">
        <f aca="false">IF(OR($B529="",R529="",S529=""),"",IFERROR(IF(OR(INDEX(Matches!$I$2:$I$201,MATCH($A529&amp;"-8",Matches!$J$2:$J$201,0))="Void",INDEX(Matches!$G$2:$G$201,MATCH($A529&amp;"-8",Matches!$J$2:$J$201,0))="",INDEX(Matches!$H$2:$H$201,MATCH($A529&amp;"-8",Matches!$J$2:$J$201,0))=""),"",IF(AND($C529&lt;&gt;"",INDEX(Matches!$F$2:$F$201,MATCH($A529&amp;"-8",Matches!$J$2:$J$201,0))&lt;&gt;"",$C529&gt;=INDEX(Matches!$F$2:$F$201,MATCH($A529&amp;"-8",Matches!$J$2:$J$201,0))),"",IF(AND(R529=INDEX(Matches!$G$2:$G$201,MATCH($A529&amp;"-8",Matches!$J$2:$J$201,0)),S529=INDEX(Matches!$H$2:$H$201,MATCH($A529&amp;"-8",Matches!$J$2:$J$201,0))),5,IF(SIGN(R529-S529)&lt;&gt;SIGN(INDEX(Matches!$G$2:$G$201,MATCH($A529&amp;"-8",Matches!$J$2:$J$201,0))-INDEX(Matches!$H$2:$H$201,MATCH($A529&amp;"-8",Matches!$J$2:$J$201,0))),0,IF(R529-S529=INDEX(Matches!$G$2:$G$201,MATCH($A529&amp;"-8",Matches!$J$2:$J$201,0))-INDEX(Matches!$H$2:$H$201,MATCH($A529&amp;"-8",Matches!$J$2:$J$201,0)),3,2))))),""))</f>
        <v/>
      </c>
      <c r="AF529" s="12" t="str">
        <f aca="false">IF(OR($B529="",T529="",U529=""),"",IFERROR(IF(OR(INDEX(Matches!$I$2:$I$201,MATCH($A529&amp;"-9",Matches!$J$2:$J$201,0))="Void",INDEX(Matches!$G$2:$G$201,MATCH($A529&amp;"-9",Matches!$J$2:$J$201,0))="",INDEX(Matches!$H$2:$H$201,MATCH($A529&amp;"-9",Matches!$J$2:$J$201,0))=""),"",IF(AND($C529&lt;&gt;"",INDEX(Matches!$F$2:$F$201,MATCH($A529&amp;"-9",Matches!$J$2:$J$201,0))&lt;&gt;"",$C529&gt;=INDEX(Matches!$F$2:$F$201,MATCH($A529&amp;"-9",Matches!$J$2:$J$201,0))),"",IF(AND(T529=INDEX(Matches!$G$2:$G$201,MATCH($A529&amp;"-9",Matches!$J$2:$J$201,0)),U529=INDEX(Matches!$H$2:$H$201,MATCH($A529&amp;"-9",Matches!$J$2:$J$201,0))),5,IF(SIGN(T529-U529)&lt;&gt;SIGN(INDEX(Matches!$G$2:$G$201,MATCH($A529&amp;"-9",Matches!$J$2:$J$201,0))-INDEX(Matches!$H$2:$H$201,MATCH($A529&amp;"-9",Matches!$J$2:$J$201,0))),0,IF(T529-U529=INDEX(Matches!$G$2:$G$201,MATCH($A529&amp;"-9",Matches!$J$2:$J$201,0))-INDEX(Matches!$H$2:$H$201,MATCH($A529&amp;"-9",Matches!$J$2:$J$201,0)),3,2))))),""))</f>
        <v/>
      </c>
      <c r="AG529" s="12" t="str">
        <f aca="false">IF(OR($B529="",V529="",W529=""),"",IFERROR(IF(OR(INDEX(Matches!$I$2:$I$201,MATCH($A529&amp;"-10",Matches!$J$2:$J$201,0))="Void",INDEX(Matches!$G$2:$G$201,MATCH($A529&amp;"-10",Matches!$J$2:$J$201,0))="",INDEX(Matches!$H$2:$H$201,MATCH($A529&amp;"-10",Matches!$J$2:$J$201,0))=""),"",IF(AND($C529&lt;&gt;"",INDEX(Matches!$F$2:$F$201,MATCH($A529&amp;"-10",Matches!$J$2:$J$201,0))&lt;&gt;"",$C529&gt;=INDEX(Matches!$F$2:$F$201,MATCH($A529&amp;"-10",Matches!$J$2:$J$201,0))),"",IF(AND(V529=INDEX(Matches!$G$2:$G$201,MATCH($A529&amp;"-10",Matches!$J$2:$J$201,0)),W529=INDEX(Matches!$H$2:$H$201,MATCH($A529&amp;"-10",Matches!$J$2:$J$201,0))),5,IF(SIGN(V529-W529)&lt;&gt;SIGN(INDEX(Matches!$G$2:$G$201,MATCH($A529&amp;"-10",Matches!$J$2:$J$201,0))-INDEX(Matches!$H$2:$H$201,MATCH($A529&amp;"-10",Matches!$J$2:$J$201,0))),0,IF(V529-W529=INDEX(Matches!$G$2:$G$201,MATCH($A529&amp;"-10",Matches!$J$2:$J$201,0))-INDEX(Matches!$H$2:$H$201,MATCH($A529&amp;"-10",Matches!$J$2:$J$201,0)),3,2))))),""))</f>
        <v/>
      </c>
      <c r="AH529" s="13" t="str">
        <f aca="false">IF($B529="","",SUM(X529:AG529))</f>
        <v/>
      </c>
      <c r="AI529" s="12" t="str">
        <f aca="false">IF($B529="","",COUNTIF(X529:AG529,5))</f>
        <v/>
      </c>
      <c r="AJ529" s="12" t="str">
        <f aca="false">IF($B529="","",COUNTIF(X529:AG529,"&gt;=2"))</f>
        <v/>
      </c>
      <c r="AK529" s="12" t="str">
        <f aca="false">IF($B529="","",COUNT(X529:AG529))</f>
        <v/>
      </c>
    </row>
    <row r="530" customFormat="false" ht="15" hidden="false" customHeight="false" outlineLevel="0" collapsed="false">
      <c r="A530" s="7"/>
      <c r="B530" s="7"/>
      <c r="C530" s="11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12" t="str">
        <f aca="false">IF(OR($B530="",D530="",E530=""),"",IFERROR(IF(OR(INDEX(Matches!$I$2:$I$201,MATCH($A530&amp;"-1",Matches!$J$2:$J$201,0))="Void",INDEX(Matches!$G$2:$G$201,MATCH($A530&amp;"-1",Matches!$J$2:$J$201,0))="",INDEX(Matches!$H$2:$H$201,MATCH($A530&amp;"-1",Matches!$J$2:$J$201,0))=""),"",IF(AND($C530&lt;&gt;"",INDEX(Matches!$F$2:$F$201,MATCH($A530&amp;"-1",Matches!$J$2:$J$201,0))&lt;&gt;"",$C530&gt;=INDEX(Matches!$F$2:$F$201,MATCH($A530&amp;"-1",Matches!$J$2:$J$201,0))),"",IF(AND(D530=INDEX(Matches!$G$2:$G$201,MATCH($A530&amp;"-1",Matches!$J$2:$J$201,0)),E530=INDEX(Matches!$H$2:$H$201,MATCH($A530&amp;"-1",Matches!$J$2:$J$201,0))),5,IF(SIGN(D530-E530)&lt;&gt;SIGN(INDEX(Matches!$G$2:$G$201,MATCH($A530&amp;"-1",Matches!$J$2:$J$201,0))-INDEX(Matches!$H$2:$H$201,MATCH($A530&amp;"-1",Matches!$J$2:$J$201,0))),0,IF(D530-E530=INDEX(Matches!$G$2:$G$201,MATCH($A530&amp;"-1",Matches!$J$2:$J$201,0))-INDEX(Matches!$H$2:$H$201,MATCH($A530&amp;"-1",Matches!$J$2:$J$201,0)),3,2))))),""))</f>
        <v/>
      </c>
      <c r="Y530" s="12" t="str">
        <f aca="false">IF(OR($B530="",F530="",G530=""),"",IFERROR(IF(OR(INDEX(Matches!$I$2:$I$201,MATCH($A530&amp;"-2",Matches!$J$2:$J$201,0))="Void",INDEX(Matches!$G$2:$G$201,MATCH($A530&amp;"-2",Matches!$J$2:$J$201,0))="",INDEX(Matches!$H$2:$H$201,MATCH($A530&amp;"-2",Matches!$J$2:$J$201,0))=""),"",IF(AND($C530&lt;&gt;"",INDEX(Matches!$F$2:$F$201,MATCH($A530&amp;"-2",Matches!$J$2:$J$201,0))&lt;&gt;"",$C530&gt;=INDEX(Matches!$F$2:$F$201,MATCH($A530&amp;"-2",Matches!$J$2:$J$201,0))),"",IF(AND(F530=INDEX(Matches!$G$2:$G$201,MATCH($A530&amp;"-2",Matches!$J$2:$J$201,0)),G530=INDEX(Matches!$H$2:$H$201,MATCH($A530&amp;"-2",Matches!$J$2:$J$201,0))),5,IF(SIGN(F530-G530)&lt;&gt;SIGN(INDEX(Matches!$G$2:$G$201,MATCH($A530&amp;"-2",Matches!$J$2:$J$201,0))-INDEX(Matches!$H$2:$H$201,MATCH($A530&amp;"-2",Matches!$J$2:$J$201,0))),0,IF(F530-G530=INDEX(Matches!$G$2:$G$201,MATCH($A530&amp;"-2",Matches!$J$2:$J$201,0))-INDEX(Matches!$H$2:$H$201,MATCH($A530&amp;"-2",Matches!$J$2:$J$201,0)),3,2))))),""))</f>
        <v/>
      </c>
      <c r="Z530" s="12" t="str">
        <f aca="false">IF(OR($B530="",H530="",I530=""),"",IFERROR(IF(OR(INDEX(Matches!$I$2:$I$201,MATCH($A530&amp;"-3",Matches!$J$2:$J$201,0))="Void",INDEX(Matches!$G$2:$G$201,MATCH($A530&amp;"-3",Matches!$J$2:$J$201,0))="",INDEX(Matches!$H$2:$H$201,MATCH($A530&amp;"-3",Matches!$J$2:$J$201,0))=""),"",IF(AND($C530&lt;&gt;"",INDEX(Matches!$F$2:$F$201,MATCH($A530&amp;"-3",Matches!$J$2:$J$201,0))&lt;&gt;"",$C530&gt;=INDEX(Matches!$F$2:$F$201,MATCH($A530&amp;"-3",Matches!$J$2:$J$201,0))),"",IF(AND(H530=INDEX(Matches!$G$2:$G$201,MATCH($A530&amp;"-3",Matches!$J$2:$J$201,0)),I530=INDEX(Matches!$H$2:$H$201,MATCH($A530&amp;"-3",Matches!$J$2:$J$201,0))),5,IF(SIGN(H530-I530)&lt;&gt;SIGN(INDEX(Matches!$G$2:$G$201,MATCH($A530&amp;"-3",Matches!$J$2:$J$201,0))-INDEX(Matches!$H$2:$H$201,MATCH($A530&amp;"-3",Matches!$J$2:$J$201,0))),0,IF(H530-I530=INDEX(Matches!$G$2:$G$201,MATCH($A530&amp;"-3",Matches!$J$2:$J$201,0))-INDEX(Matches!$H$2:$H$201,MATCH($A530&amp;"-3",Matches!$J$2:$J$201,0)),3,2))))),""))</f>
        <v/>
      </c>
      <c r="AA530" s="12" t="str">
        <f aca="false">IF(OR($B530="",J530="",K530=""),"",IFERROR(IF(OR(INDEX(Matches!$I$2:$I$201,MATCH($A530&amp;"-4",Matches!$J$2:$J$201,0))="Void",INDEX(Matches!$G$2:$G$201,MATCH($A530&amp;"-4",Matches!$J$2:$J$201,0))="",INDEX(Matches!$H$2:$H$201,MATCH($A530&amp;"-4",Matches!$J$2:$J$201,0))=""),"",IF(AND($C530&lt;&gt;"",INDEX(Matches!$F$2:$F$201,MATCH($A530&amp;"-4",Matches!$J$2:$J$201,0))&lt;&gt;"",$C530&gt;=INDEX(Matches!$F$2:$F$201,MATCH($A530&amp;"-4",Matches!$J$2:$J$201,0))),"",IF(AND(J530=INDEX(Matches!$G$2:$G$201,MATCH($A530&amp;"-4",Matches!$J$2:$J$201,0)),K530=INDEX(Matches!$H$2:$H$201,MATCH($A530&amp;"-4",Matches!$J$2:$J$201,0))),5,IF(SIGN(J530-K530)&lt;&gt;SIGN(INDEX(Matches!$G$2:$G$201,MATCH($A530&amp;"-4",Matches!$J$2:$J$201,0))-INDEX(Matches!$H$2:$H$201,MATCH($A530&amp;"-4",Matches!$J$2:$J$201,0))),0,IF(J530-K530=INDEX(Matches!$G$2:$G$201,MATCH($A530&amp;"-4",Matches!$J$2:$J$201,0))-INDEX(Matches!$H$2:$H$201,MATCH($A530&amp;"-4",Matches!$J$2:$J$201,0)),3,2))))),""))</f>
        <v/>
      </c>
      <c r="AB530" s="12" t="str">
        <f aca="false">IF(OR($B530="",L530="",M530=""),"",IFERROR(IF(OR(INDEX(Matches!$I$2:$I$201,MATCH($A530&amp;"-5",Matches!$J$2:$J$201,0))="Void",INDEX(Matches!$G$2:$G$201,MATCH($A530&amp;"-5",Matches!$J$2:$J$201,0))="",INDEX(Matches!$H$2:$H$201,MATCH($A530&amp;"-5",Matches!$J$2:$J$201,0))=""),"",IF(AND($C530&lt;&gt;"",INDEX(Matches!$F$2:$F$201,MATCH($A530&amp;"-5",Matches!$J$2:$J$201,0))&lt;&gt;"",$C530&gt;=INDEX(Matches!$F$2:$F$201,MATCH($A530&amp;"-5",Matches!$J$2:$J$201,0))),"",IF(AND(L530=INDEX(Matches!$G$2:$G$201,MATCH($A530&amp;"-5",Matches!$J$2:$J$201,0)),M530=INDEX(Matches!$H$2:$H$201,MATCH($A530&amp;"-5",Matches!$J$2:$J$201,0))),5,IF(SIGN(L530-M530)&lt;&gt;SIGN(INDEX(Matches!$G$2:$G$201,MATCH($A530&amp;"-5",Matches!$J$2:$J$201,0))-INDEX(Matches!$H$2:$H$201,MATCH($A530&amp;"-5",Matches!$J$2:$J$201,0))),0,IF(L530-M530=INDEX(Matches!$G$2:$G$201,MATCH($A530&amp;"-5",Matches!$J$2:$J$201,0))-INDEX(Matches!$H$2:$H$201,MATCH($A530&amp;"-5",Matches!$J$2:$J$201,0)),3,2))))),""))</f>
        <v/>
      </c>
      <c r="AC530" s="12" t="str">
        <f aca="false">IF(OR($B530="",N530="",O530=""),"",IFERROR(IF(OR(INDEX(Matches!$I$2:$I$201,MATCH($A530&amp;"-6",Matches!$J$2:$J$201,0))="Void",INDEX(Matches!$G$2:$G$201,MATCH($A530&amp;"-6",Matches!$J$2:$J$201,0))="",INDEX(Matches!$H$2:$H$201,MATCH($A530&amp;"-6",Matches!$J$2:$J$201,0))=""),"",IF(AND($C530&lt;&gt;"",INDEX(Matches!$F$2:$F$201,MATCH($A530&amp;"-6",Matches!$J$2:$J$201,0))&lt;&gt;"",$C530&gt;=INDEX(Matches!$F$2:$F$201,MATCH($A530&amp;"-6",Matches!$J$2:$J$201,0))),"",IF(AND(N530=INDEX(Matches!$G$2:$G$201,MATCH($A530&amp;"-6",Matches!$J$2:$J$201,0)),O530=INDEX(Matches!$H$2:$H$201,MATCH($A530&amp;"-6",Matches!$J$2:$J$201,0))),5,IF(SIGN(N530-O530)&lt;&gt;SIGN(INDEX(Matches!$G$2:$G$201,MATCH($A530&amp;"-6",Matches!$J$2:$J$201,0))-INDEX(Matches!$H$2:$H$201,MATCH($A530&amp;"-6",Matches!$J$2:$J$201,0))),0,IF(N530-O530=INDEX(Matches!$G$2:$G$201,MATCH($A530&amp;"-6",Matches!$J$2:$J$201,0))-INDEX(Matches!$H$2:$H$201,MATCH($A530&amp;"-6",Matches!$J$2:$J$201,0)),3,2))))),""))</f>
        <v/>
      </c>
      <c r="AD530" s="12" t="str">
        <f aca="false">IF(OR($B530="",P530="",Q530=""),"",IFERROR(IF(OR(INDEX(Matches!$I$2:$I$201,MATCH($A530&amp;"-7",Matches!$J$2:$J$201,0))="Void",INDEX(Matches!$G$2:$G$201,MATCH($A530&amp;"-7",Matches!$J$2:$J$201,0))="",INDEX(Matches!$H$2:$H$201,MATCH($A530&amp;"-7",Matches!$J$2:$J$201,0))=""),"",IF(AND($C530&lt;&gt;"",INDEX(Matches!$F$2:$F$201,MATCH($A530&amp;"-7",Matches!$J$2:$J$201,0))&lt;&gt;"",$C530&gt;=INDEX(Matches!$F$2:$F$201,MATCH($A530&amp;"-7",Matches!$J$2:$J$201,0))),"",IF(AND(P530=INDEX(Matches!$G$2:$G$201,MATCH($A530&amp;"-7",Matches!$J$2:$J$201,0)),Q530=INDEX(Matches!$H$2:$H$201,MATCH($A530&amp;"-7",Matches!$J$2:$J$201,0))),5,IF(SIGN(P530-Q530)&lt;&gt;SIGN(INDEX(Matches!$G$2:$G$201,MATCH($A530&amp;"-7",Matches!$J$2:$J$201,0))-INDEX(Matches!$H$2:$H$201,MATCH($A530&amp;"-7",Matches!$J$2:$J$201,0))),0,IF(P530-Q530=INDEX(Matches!$G$2:$G$201,MATCH($A530&amp;"-7",Matches!$J$2:$J$201,0))-INDEX(Matches!$H$2:$H$201,MATCH($A530&amp;"-7",Matches!$J$2:$J$201,0)),3,2))))),""))</f>
        <v/>
      </c>
      <c r="AE530" s="12" t="str">
        <f aca="false">IF(OR($B530="",R530="",S530=""),"",IFERROR(IF(OR(INDEX(Matches!$I$2:$I$201,MATCH($A530&amp;"-8",Matches!$J$2:$J$201,0))="Void",INDEX(Matches!$G$2:$G$201,MATCH($A530&amp;"-8",Matches!$J$2:$J$201,0))="",INDEX(Matches!$H$2:$H$201,MATCH($A530&amp;"-8",Matches!$J$2:$J$201,0))=""),"",IF(AND($C530&lt;&gt;"",INDEX(Matches!$F$2:$F$201,MATCH($A530&amp;"-8",Matches!$J$2:$J$201,0))&lt;&gt;"",$C530&gt;=INDEX(Matches!$F$2:$F$201,MATCH($A530&amp;"-8",Matches!$J$2:$J$201,0))),"",IF(AND(R530=INDEX(Matches!$G$2:$G$201,MATCH($A530&amp;"-8",Matches!$J$2:$J$201,0)),S530=INDEX(Matches!$H$2:$H$201,MATCH($A530&amp;"-8",Matches!$J$2:$J$201,0))),5,IF(SIGN(R530-S530)&lt;&gt;SIGN(INDEX(Matches!$G$2:$G$201,MATCH($A530&amp;"-8",Matches!$J$2:$J$201,0))-INDEX(Matches!$H$2:$H$201,MATCH($A530&amp;"-8",Matches!$J$2:$J$201,0))),0,IF(R530-S530=INDEX(Matches!$G$2:$G$201,MATCH($A530&amp;"-8",Matches!$J$2:$J$201,0))-INDEX(Matches!$H$2:$H$201,MATCH($A530&amp;"-8",Matches!$J$2:$J$201,0)),3,2))))),""))</f>
        <v/>
      </c>
      <c r="AF530" s="12" t="str">
        <f aca="false">IF(OR($B530="",T530="",U530=""),"",IFERROR(IF(OR(INDEX(Matches!$I$2:$I$201,MATCH($A530&amp;"-9",Matches!$J$2:$J$201,0))="Void",INDEX(Matches!$G$2:$G$201,MATCH($A530&amp;"-9",Matches!$J$2:$J$201,0))="",INDEX(Matches!$H$2:$H$201,MATCH($A530&amp;"-9",Matches!$J$2:$J$201,0))=""),"",IF(AND($C530&lt;&gt;"",INDEX(Matches!$F$2:$F$201,MATCH($A530&amp;"-9",Matches!$J$2:$J$201,0))&lt;&gt;"",$C530&gt;=INDEX(Matches!$F$2:$F$201,MATCH($A530&amp;"-9",Matches!$J$2:$J$201,0))),"",IF(AND(T530=INDEX(Matches!$G$2:$G$201,MATCH($A530&amp;"-9",Matches!$J$2:$J$201,0)),U530=INDEX(Matches!$H$2:$H$201,MATCH($A530&amp;"-9",Matches!$J$2:$J$201,0))),5,IF(SIGN(T530-U530)&lt;&gt;SIGN(INDEX(Matches!$G$2:$G$201,MATCH($A530&amp;"-9",Matches!$J$2:$J$201,0))-INDEX(Matches!$H$2:$H$201,MATCH($A530&amp;"-9",Matches!$J$2:$J$201,0))),0,IF(T530-U530=INDEX(Matches!$G$2:$G$201,MATCH($A530&amp;"-9",Matches!$J$2:$J$201,0))-INDEX(Matches!$H$2:$H$201,MATCH($A530&amp;"-9",Matches!$J$2:$J$201,0)),3,2))))),""))</f>
        <v/>
      </c>
      <c r="AG530" s="12" t="str">
        <f aca="false">IF(OR($B530="",V530="",W530=""),"",IFERROR(IF(OR(INDEX(Matches!$I$2:$I$201,MATCH($A530&amp;"-10",Matches!$J$2:$J$201,0))="Void",INDEX(Matches!$G$2:$G$201,MATCH($A530&amp;"-10",Matches!$J$2:$J$201,0))="",INDEX(Matches!$H$2:$H$201,MATCH($A530&amp;"-10",Matches!$J$2:$J$201,0))=""),"",IF(AND($C530&lt;&gt;"",INDEX(Matches!$F$2:$F$201,MATCH($A530&amp;"-10",Matches!$J$2:$J$201,0))&lt;&gt;"",$C530&gt;=INDEX(Matches!$F$2:$F$201,MATCH($A530&amp;"-10",Matches!$J$2:$J$201,0))),"",IF(AND(V530=INDEX(Matches!$G$2:$G$201,MATCH($A530&amp;"-10",Matches!$J$2:$J$201,0)),W530=INDEX(Matches!$H$2:$H$201,MATCH($A530&amp;"-10",Matches!$J$2:$J$201,0))),5,IF(SIGN(V530-W530)&lt;&gt;SIGN(INDEX(Matches!$G$2:$G$201,MATCH($A530&amp;"-10",Matches!$J$2:$J$201,0))-INDEX(Matches!$H$2:$H$201,MATCH($A530&amp;"-10",Matches!$J$2:$J$201,0))),0,IF(V530-W530=INDEX(Matches!$G$2:$G$201,MATCH($A530&amp;"-10",Matches!$J$2:$J$201,0))-INDEX(Matches!$H$2:$H$201,MATCH($A530&amp;"-10",Matches!$J$2:$J$201,0)),3,2))))),""))</f>
        <v/>
      </c>
      <c r="AH530" s="13" t="str">
        <f aca="false">IF($B530="","",SUM(X530:AG530))</f>
        <v/>
      </c>
      <c r="AI530" s="12" t="str">
        <f aca="false">IF($B530="","",COUNTIF(X530:AG530,5))</f>
        <v/>
      </c>
      <c r="AJ530" s="12" t="str">
        <f aca="false">IF($B530="","",COUNTIF(X530:AG530,"&gt;=2"))</f>
        <v/>
      </c>
      <c r="AK530" s="12" t="str">
        <f aca="false">IF($B530="","",COUNT(X530:AG530))</f>
        <v/>
      </c>
    </row>
    <row r="531" customFormat="false" ht="15" hidden="false" customHeight="false" outlineLevel="0" collapsed="false">
      <c r="A531" s="7"/>
      <c r="B531" s="7"/>
      <c r="C531" s="11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12" t="str">
        <f aca="false">IF(OR($B531="",D531="",E531=""),"",IFERROR(IF(OR(INDEX(Matches!$I$2:$I$201,MATCH($A531&amp;"-1",Matches!$J$2:$J$201,0))="Void",INDEX(Matches!$G$2:$G$201,MATCH($A531&amp;"-1",Matches!$J$2:$J$201,0))="",INDEX(Matches!$H$2:$H$201,MATCH($A531&amp;"-1",Matches!$J$2:$J$201,0))=""),"",IF(AND($C531&lt;&gt;"",INDEX(Matches!$F$2:$F$201,MATCH($A531&amp;"-1",Matches!$J$2:$J$201,0))&lt;&gt;"",$C531&gt;=INDEX(Matches!$F$2:$F$201,MATCH($A531&amp;"-1",Matches!$J$2:$J$201,0))),"",IF(AND(D531=INDEX(Matches!$G$2:$G$201,MATCH($A531&amp;"-1",Matches!$J$2:$J$201,0)),E531=INDEX(Matches!$H$2:$H$201,MATCH($A531&amp;"-1",Matches!$J$2:$J$201,0))),5,IF(SIGN(D531-E531)&lt;&gt;SIGN(INDEX(Matches!$G$2:$G$201,MATCH($A531&amp;"-1",Matches!$J$2:$J$201,0))-INDEX(Matches!$H$2:$H$201,MATCH($A531&amp;"-1",Matches!$J$2:$J$201,0))),0,IF(D531-E531=INDEX(Matches!$G$2:$G$201,MATCH($A531&amp;"-1",Matches!$J$2:$J$201,0))-INDEX(Matches!$H$2:$H$201,MATCH($A531&amp;"-1",Matches!$J$2:$J$201,0)),3,2))))),""))</f>
        <v/>
      </c>
      <c r="Y531" s="12" t="str">
        <f aca="false">IF(OR($B531="",F531="",G531=""),"",IFERROR(IF(OR(INDEX(Matches!$I$2:$I$201,MATCH($A531&amp;"-2",Matches!$J$2:$J$201,0))="Void",INDEX(Matches!$G$2:$G$201,MATCH($A531&amp;"-2",Matches!$J$2:$J$201,0))="",INDEX(Matches!$H$2:$H$201,MATCH($A531&amp;"-2",Matches!$J$2:$J$201,0))=""),"",IF(AND($C531&lt;&gt;"",INDEX(Matches!$F$2:$F$201,MATCH($A531&amp;"-2",Matches!$J$2:$J$201,0))&lt;&gt;"",$C531&gt;=INDEX(Matches!$F$2:$F$201,MATCH($A531&amp;"-2",Matches!$J$2:$J$201,0))),"",IF(AND(F531=INDEX(Matches!$G$2:$G$201,MATCH($A531&amp;"-2",Matches!$J$2:$J$201,0)),G531=INDEX(Matches!$H$2:$H$201,MATCH($A531&amp;"-2",Matches!$J$2:$J$201,0))),5,IF(SIGN(F531-G531)&lt;&gt;SIGN(INDEX(Matches!$G$2:$G$201,MATCH($A531&amp;"-2",Matches!$J$2:$J$201,0))-INDEX(Matches!$H$2:$H$201,MATCH($A531&amp;"-2",Matches!$J$2:$J$201,0))),0,IF(F531-G531=INDEX(Matches!$G$2:$G$201,MATCH($A531&amp;"-2",Matches!$J$2:$J$201,0))-INDEX(Matches!$H$2:$H$201,MATCH($A531&amp;"-2",Matches!$J$2:$J$201,0)),3,2))))),""))</f>
        <v/>
      </c>
      <c r="Z531" s="12" t="str">
        <f aca="false">IF(OR($B531="",H531="",I531=""),"",IFERROR(IF(OR(INDEX(Matches!$I$2:$I$201,MATCH($A531&amp;"-3",Matches!$J$2:$J$201,0))="Void",INDEX(Matches!$G$2:$G$201,MATCH($A531&amp;"-3",Matches!$J$2:$J$201,0))="",INDEX(Matches!$H$2:$H$201,MATCH($A531&amp;"-3",Matches!$J$2:$J$201,0))=""),"",IF(AND($C531&lt;&gt;"",INDEX(Matches!$F$2:$F$201,MATCH($A531&amp;"-3",Matches!$J$2:$J$201,0))&lt;&gt;"",$C531&gt;=INDEX(Matches!$F$2:$F$201,MATCH($A531&amp;"-3",Matches!$J$2:$J$201,0))),"",IF(AND(H531=INDEX(Matches!$G$2:$G$201,MATCH($A531&amp;"-3",Matches!$J$2:$J$201,0)),I531=INDEX(Matches!$H$2:$H$201,MATCH($A531&amp;"-3",Matches!$J$2:$J$201,0))),5,IF(SIGN(H531-I531)&lt;&gt;SIGN(INDEX(Matches!$G$2:$G$201,MATCH($A531&amp;"-3",Matches!$J$2:$J$201,0))-INDEX(Matches!$H$2:$H$201,MATCH($A531&amp;"-3",Matches!$J$2:$J$201,0))),0,IF(H531-I531=INDEX(Matches!$G$2:$G$201,MATCH($A531&amp;"-3",Matches!$J$2:$J$201,0))-INDEX(Matches!$H$2:$H$201,MATCH($A531&amp;"-3",Matches!$J$2:$J$201,0)),3,2))))),""))</f>
        <v/>
      </c>
      <c r="AA531" s="12" t="str">
        <f aca="false">IF(OR($B531="",J531="",K531=""),"",IFERROR(IF(OR(INDEX(Matches!$I$2:$I$201,MATCH($A531&amp;"-4",Matches!$J$2:$J$201,0))="Void",INDEX(Matches!$G$2:$G$201,MATCH($A531&amp;"-4",Matches!$J$2:$J$201,0))="",INDEX(Matches!$H$2:$H$201,MATCH($A531&amp;"-4",Matches!$J$2:$J$201,0))=""),"",IF(AND($C531&lt;&gt;"",INDEX(Matches!$F$2:$F$201,MATCH($A531&amp;"-4",Matches!$J$2:$J$201,0))&lt;&gt;"",$C531&gt;=INDEX(Matches!$F$2:$F$201,MATCH($A531&amp;"-4",Matches!$J$2:$J$201,0))),"",IF(AND(J531=INDEX(Matches!$G$2:$G$201,MATCH($A531&amp;"-4",Matches!$J$2:$J$201,0)),K531=INDEX(Matches!$H$2:$H$201,MATCH($A531&amp;"-4",Matches!$J$2:$J$201,0))),5,IF(SIGN(J531-K531)&lt;&gt;SIGN(INDEX(Matches!$G$2:$G$201,MATCH($A531&amp;"-4",Matches!$J$2:$J$201,0))-INDEX(Matches!$H$2:$H$201,MATCH($A531&amp;"-4",Matches!$J$2:$J$201,0))),0,IF(J531-K531=INDEX(Matches!$G$2:$G$201,MATCH($A531&amp;"-4",Matches!$J$2:$J$201,0))-INDEX(Matches!$H$2:$H$201,MATCH($A531&amp;"-4",Matches!$J$2:$J$201,0)),3,2))))),""))</f>
        <v/>
      </c>
      <c r="AB531" s="12" t="str">
        <f aca="false">IF(OR($B531="",L531="",M531=""),"",IFERROR(IF(OR(INDEX(Matches!$I$2:$I$201,MATCH($A531&amp;"-5",Matches!$J$2:$J$201,0))="Void",INDEX(Matches!$G$2:$G$201,MATCH($A531&amp;"-5",Matches!$J$2:$J$201,0))="",INDEX(Matches!$H$2:$H$201,MATCH($A531&amp;"-5",Matches!$J$2:$J$201,0))=""),"",IF(AND($C531&lt;&gt;"",INDEX(Matches!$F$2:$F$201,MATCH($A531&amp;"-5",Matches!$J$2:$J$201,0))&lt;&gt;"",$C531&gt;=INDEX(Matches!$F$2:$F$201,MATCH($A531&amp;"-5",Matches!$J$2:$J$201,0))),"",IF(AND(L531=INDEX(Matches!$G$2:$G$201,MATCH($A531&amp;"-5",Matches!$J$2:$J$201,0)),M531=INDEX(Matches!$H$2:$H$201,MATCH($A531&amp;"-5",Matches!$J$2:$J$201,0))),5,IF(SIGN(L531-M531)&lt;&gt;SIGN(INDEX(Matches!$G$2:$G$201,MATCH($A531&amp;"-5",Matches!$J$2:$J$201,0))-INDEX(Matches!$H$2:$H$201,MATCH($A531&amp;"-5",Matches!$J$2:$J$201,0))),0,IF(L531-M531=INDEX(Matches!$G$2:$G$201,MATCH($A531&amp;"-5",Matches!$J$2:$J$201,0))-INDEX(Matches!$H$2:$H$201,MATCH($A531&amp;"-5",Matches!$J$2:$J$201,0)),3,2))))),""))</f>
        <v/>
      </c>
      <c r="AC531" s="12" t="str">
        <f aca="false">IF(OR($B531="",N531="",O531=""),"",IFERROR(IF(OR(INDEX(Matches!$I$2:$I$201,MATCH($A531&amp;"-6",Matches!$J$2:$J$201,0))="Void",INDEX(Matches!$G$2:$G$201,MATCH($A531&amp;"-6",Matches!$J$2:$J$201,0))="",INDEX(Matches!$H$2:$H$201,MATCH($A531&amp;"-6",Matches!$J$2:$J$201,0))=""),"",IF(AND($C531&lt;&gt;"",INDEX(Matches!$F$2:$F$201,MATCH($A531&amp;"-6",Matches!$J$2:$J$201,0))&lt;&gt;"",$C531&gt;=INDEX(Matches!$F$2:$F$201,MATCH($A531&amp;"-6",Matches!$J$2:$J$201,0))),"",IF(AND(N531=INDEX(Matches!$G$2:$G$201,MATCH($A531&amp;"-6",Matches!$J$2:$J$201,0)),O531=INDEX(Matches!$H$2:$H$201,MATCH($A531&amp;"-6",Matches!$J$2:$J$201,0))),5,IF(SIGN(N531-O531)&lt;&gt;SIGN(INDEX(Matches!$G$2:$G$201,MATCH($A531&amp;"-6",Matches!$J$2:$J$201,0))-INDEX(Matches!$H$2:$H$201,MATCH($A531&amp;"-6",Matches!$J$2:$J$201,0))),0,IF(N531-O531=INDEX(Matches!$G$2:$G$201,MATCH($A531&amp;"-6",Matches!$J$2:$J$201,0))-INDEX(Matches!$H$2:$H$201,MATCH($A531&amp;"-6",Matches!$J$2:$J$201,0)),3,2))))),""))</f>
        <v/>
      </c>
      <c r="AD531" s="12" t="str">
        <f aca="false">IF(OR($B531="",P531="",Q531=""),"",IFERROR(IF(OR(INDEX(Matches!$I$2:$I$201,MATCH($A531&amp;"-7",Matches!$J$2:$J$201,0))="Void",INDEX(Matches!$G$2:$G$201,MATCH($A531&amp;"-7",Matches!$J$2:$J$201,0))="",INDEX(Matches!$H$2:$H$201,MATCH($A531&amp;"-7",Matches!$J$2:$J$201,0))=""),"",IF(AND($C531&lt;&gt;"",INDEX(Matches!$F$2:$F$201,MATCH($A531&amp;"-7",Matches!$J$2:$J$201,0))&lt;&gt;"",$C531&gt;=INDEX(Matches!$F$2:$F$201,MATCH($A531&amp;"-7",Matches!$J$2:$J$201,0))),"",IF(AND(P531=INDEX(Matches!$G$2:$G$201,MATCH($A531&amp;"-7",Matches!$J$2:$J$201,0)),Q531=INDEX(Matches!$H$2:$H$201,MATCH($A531&amp;"-7",Matches!$J$2:$J$201,0))),5,IF(SIGN(P531-Q531)&lt;&gt;SIGN(INDEX(Matches!$G$2:$G$201,MATCH($A531&amp;"-7",Matches!$J$2:$J$201,0))-INDEX(Matches!$H$2:$H$201,MATCH($A531&amp;"-7",Matches!$J$2:$J$201,0))),0,IF(P531-Q531=INDEX(Matches!$G$2:$G$201,MATCH($A531&amp;"-7",Matches!$J$2:$J$201,0))-INDEX(Matches!$H$2:$H$201,MATCH($A531&amp;"-7",Matches!$J$2:$J$201,0)),3,2))))),""))</f>
        <v/>
      </c>
      <c r="AE531" s="12" t="str">
        <f aca="false">IF(OR($B531="",R531="",S531=""),"",IFERROR(IF(OR(INDEX(Matches!$I$2:$I$201,MATCH($A531&amp;"-8",Matches!$J$2:$J$201,0))="Void",INDEX(Matches!$G$2:$G$201,MATCH($A531&amp;"-8",Matches!$J$2:$J$201,0))="",INDEX(Matches!$H$2:$H$201,MATCH($A531&amp;"-8",Matches!$J$2:$J$201,0))=""),"",IF(AND($C531&lt;&gt;"",INDEX(Matches!$F$2:$F$201,MATCH($A531&amp;"-8",Matches!$J$2:$J$201,0))&lt;&gt;"",$C531&gt;=INDEX(Matches!$F$2:$F$201,MATCH($A531&amp;"-8",Matches!$J$2:$J$201,0))),"",IF(AND(R531=INDEX(Matches!$G$2:$G$201,MATCH($A531&amp;"-8",Matches!$J$2:$J$201,0)),S531=INDEX(Matches!$H$2:$H$201,MATCH($A531&amp;"-8",Matches!$J$2:$J$201,0))),5,IF(SIGN(R531-S531)&lt;&gt;SIGN(INDEX(Matches!$G$2:$G$201,MATCH($A531&amp;"-8",Matches!$J$2:$J$201,0))-INDEX(Matches!$H$2:$H$201,MATCH($A531&amp;"-8",Matches!$J$2:$J$201,0))),0,IF(R531-S531=INDEX(Matches!$G$2:$G$201,MATCH($A531&amp;"-8",Matches!$J$2:$J$201,0))-INDEX(Matches!$H$2:$H$201,MATCH($A531&amp;"-8",Matches!$J$2:$J$201,0)),3,2))))),""))</f>
        <v/>
      </c>
      <c r="AF531" s="12" t="str">
        <f aca="false">IF(OR($B531="",T531="",U531=""),"",IFERROR(IF(OR(INDEX(Matches!$I$2:$I$201,MATCH($A531&amp;"-9",Matches!$J$2:$J$201,0))="Void",INDEX(Matches!$G$2:$G$201,MATCH($A531&amp;"-9",Matches!$J$2:$J$201,0))="",INDEX(Matches!$H$2:$H$201,MATCH($A531&amp;"-9",Matches!$J$2:$J$201,0))=""),"",IF(AND($C531&lt;&gt;"",INDEX(Matches!$F$2:$F$201,MATCH($A531&amp;"-9",Matches!$J$2:$J$201,0))&lt;&gt;"",$C531&gt;=INDEX(Matches!$F$2:$F$201,MATCH($A531&amp;"-9",Matches!$J$2:$J$201,0))),"",IF(AND(T531=INDEX(Matches!$G$2:$G$201,MATCH($A531&amp;"-9",Matches!$J$2:$J$201,0)),U531=INDEX(Matches!$H$2:$H$201,MATCH($A531&amp;"-9",Matches!$J$2:$J$201,0))),5,IF(SIGN(T531-U531)&lt;&gt;SIGN(INDEX(Matches!$G$2:$G$201,MATCH($A531&amp;"-9",Matches!$J$2:$J$201,0))-INDEX(Matches!$H$2:$H$201,MATCH($A531&amp;"-9",Matches!$J$2:$J$201,0))),0,IF(T531-U531=INDEX(Matches!$G$2:$G$201,MATCH($A531&amp;"-9",Matches!$J$2:$J$201,0))-INDEX(Matches!$H$2:$H$201,MATCH($A531&amp;"-9",Matches!$J$2:$J$201,0)),3,2))))),""))</f>
        <v/>
      </c>
      <c r="AG531" s="12" t="str">
        <f aca="false">IF(OR($B531="",V531="",W531=""),"",IFERROR(IF(OR(INDEX(Matches!$I$2:$I$201,MATCH($A531&amp;"-10",Matches!$J$2:$J$201,0))="Void",INDEX(Matches!$G$2:$G$201,MATCH($A531&amp;"-10",Matches!$J$2:$J$201,0))="",INDEX(Matches!$H$2:$H$201,MATCH($A531&amp;"-10",Matches!$J$2:$J$201,0))=""),"",IF(AND($C531&lt;&gt;"",INDEX(Matches!$F$2:$F$201,MATCH($A531&amp;"-10",Matches!$J$2:$J$201,0))&lt;&gt;"",$C531&gt;=INDEX(Matches!$F$2:$F$201,MATCH($A531&amp;"-10",Matches!$J$2:$J$201,0))),"",IF(AND(V531=INDEX(Matches!$G$2:$G$201,MATCH($A531&amp;"-10",Matches!$J$2:$J$201,0)),W531=INDEX(Matches!$H$2:$H$201,MATCH($A531&amp;"-10",Matches!$J$2:$J$201,0))),5,IF(SIGN(V531-W531)&lt;&gt;SIGN(INDEX(Matches!$G$2:$G$201,MATCH($A531&amp;"-10",Matches!$J$2:$J$201,0))-INDEX(Matches!$H$2:$H$201,MATCH($A531&amp;"-10",Matches!$J$2:$J$201,0))),0,IF(V531-W531=INDEX(Matches!$G$2:$G$201,MATCH($A531&amp;"-10",Matches!$J$2:$J$201,0))-INDEX(Matches!$H$2:$H$201,MATCH($A531&amp;"-10",Matches!$J$2:$J$201,0)),3,2))))),""))</f>
        <v/>
      </c>
      <c r="AH531" s="13" t="str">
        <f aca="false">IF($B531="","",SUM(X531:AG531))</f>
        <v/>
      </c>
      <c r="AI531" s="12" t="str">
        <f aca="false">IF($B531="","",COUNTIF(X531:AG531,5))</f>
        <v/>
      </c>
      <c r="AJ531" s="12" t="str">
        <f aca="false">IF($B531="","",COUNTIF(X531:AG531,"&gt;=2"))</f>
        <v/>
      </c>
      <c r="AK531" s="12" t="str">
        <f aca="false">IF($B531="","",COUNT(X531:AG531))</f>
        <v/>
      </c>
    </row>
    <row r="532" customFormat="false" ht="15" hidden="false" customHeight="false" outlineLevel="0" collapsed="false">
      <c r="A532" s="7"/>
      <c r="B532" s="7"/>
      <c r="C532" s="11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12" t="str">
        <f aca="false">IF(OR($B532="",D532="",E532=""),"",IFERROR(IF(OR(INDEX(Matches!$I$2:$I$201,MATCH($A532&amp;"-1",Matches!$J$2:$J$201,0))="Void",INDEX(Matches!$G$2:$G$201,MATCH($A532&amp;"-1",Matches!$J$2:$J$201,0))="",INDEX(Matches!$H$2:$H$201,MATCH($A532&amp;"-1",Matches!$J$2:$J$201,0))=""),"",IF(AND($C532&lt;&gt;"",INDEX(Matches!$F$2:$F$201,MATCH($A532&amp;"-1",Matches!$J$2:$J$201,0))&lt;&gt;"",$C532&gt;=INDEX(Matches!$F$2:$F$201,MATCH($A532&amp;"-1",Matches!$J$2:$J$201,0))),"",IF(AND(D532=INDEX(Matches!$G$2:$G$201,MATCH($A532&amp;"-1",Matches!$J$2:$J$201,0)),E532=INDEX(Matches!$H$2:$H$201,MATCH($A532&amp;"-1",Matches!$J$2:$J$201,0))),5,IF(SIGN(D532-E532)&lt;&gt;SIGN(INDEX(Matches!$G$2:$G$201,MATCH($A532&amp;"-1",Matches!$J$2:$J$201,0))-INDEX(Matches!$H$2:$H$201,MATCH($A532&amp;"-1",Matches!$J$2:$J$201,0))),0,IF(D532-E532=INDEX(Matches!$G$2:$G$201,MATCH($A532&amp;"-1",Matches!$J$2:$J$201,0))-INDEX(Matches!$H$2:$H$201,MATCH($A532&amp;"-1",Matches!$J$2:$J$201,0)),3,2))))),""))</f>
        <v/>
      </c>
      <c r="Y532" s="12" t="str">
        <f aca="false">IF(OR($B532="",F532="",G532=""),"",IFERROR(IF(OR(INDEX(Matches!$I$2:$I$201,MATCH($A532&amp;"-2",Matches!$J$2:$J$201,0))="Void",INDEX(Matches!$G$2:$G$201,MATCH($A532&amp;"-2",Matches!$J$2:$J$201,0))="",INDEX(Matches!$H$2:$H$201,MATCH($A532&amp;"-2",Matches!$J$2:$J$201,0))=""),"",IF(AND($C532&lt;&gt;"",INDEX(Matches!$F$2:$F$201,MATCH($A532&amp;"-2",Matches!$J$2:$J$201,0))&lt;&gt;"",$C532&gt;=INDEX(Matches!$F$2:$F$201,MATCH($A532&amp;"-2",Matches!$J$2:$J$201,0))),"",IF(AND(F532=INDEX(Matches!$G$2:$G$201,MATCH($A532&amp;"-2",Matches!$J$2:$J$201,0)),G532=INDEX(Matches!$H$2:$H$201,MATCH($A532&amp;"-2",Matches!$J$2:$J$201,0))),5,IF(SIGN(F532-G532)&lt;&gt;SIGN(INDEX(Matches!$G$2:$G$201,MATCH($A532&amp;"-2",Matches!$J$2:$J$201,0))-INDEX(Matches!$H$2:$H$201,MATCH($A532&amp;"-2",Matches!$J$2:$J$201,0))),0,IF(F532-G532=INDEX(Matches!$G$2:$G$201,MATCH($A532&amp;"-2",Matches!$J$2:$J$201,0))-INDEX(Matches!$H$2:$H$201,MATCH($A532&amp;"-2",Matches!$J$2:$J$201,0)),3,2))))),""))</f>
        <v/>
      </c>
      <c r="Z532" s="12" t="str">
        <f aca="false">IF(OR($B532="",H532="",I532=""),"",IFERROR(IF(OR(INDEX(Matches!$I$2:$I$201,MATCH($A532&amp;"-3",Matches!$J$2:$J$201,0))="Void",INDEX(Matches!$G$2:$G$201,MATCH($A532&amp;"-3",Matches!$J$2:$J$201,0))="",INDEX(Matches!$H$2:$H$201,MATCH($A532&amp;"-3",Matches!$J$2:$J$201,0))=""),"",IF(AND($C532&lt;&gt;"",INDEX(Matches!$F$2:$F$201,MATCH($A532&amp;"-3",Matches!$J$2:$J$201,0))&lt;&gt;"",$C532&gt;=INDEX(Matches!$F$2:$F$201,MATCH($A532&amp;"-3",Matches!$J$2:$J$201,0))),"",IF(AND(H532=INDEX(Matches!$G$2:$G$201,MATCH($A532&amp;"-3",Matches!$J$2:$J$201,0)),I532=INDEX(Matches!$H$2:$H$201,MATCH($A532&amp;"-3",Matches!$J$2:$J$201,0))),5,IF(SIGN(H532-I532)&lt;&gt;SIGN(INDEX(Matches!$G$2:$G$201,MATCH($A532&amp;"-3",Matches!$J$2:$J$201,0))-INDEX(Matches!$H$2:$H$201,MATCH($A532&amp;"-3",Matches!$J$2:$J$201,0))),0,IF(H532-I532=INDEX(Matches!$G$2:$G$201,MATCH($A532&amp;"-3",Matches!$J$2:$J$201,0))-INDEX(Matches!$H$2:$H$201,MATCH($A532&amp;"-3",Matches!$J$2:$J$201,0)),3,2))))),""))</f>
        <v/>
      </c>
      <c r="AA532" s="12" t="str">
        <f aca="false">IF(OR($B532="",J532="",K532=""),"",IFERROR(IF(OR(INDEX(Matches!$I$2:$I$201,MATCH($A532&amp;"-4",Matches!$J$2:$J$201,0))="Void",INDEX(Matches!$G$2:$G$201,MATCH($A532&amp;"-4",Matches!$J$2:$J$201,0))="",INDEX(Matches!$H$2:$H$201,MATCH($A532&amp;"-4",Matches!$J$2:$J$201,0))=""),"",IF(AND($C532&lt;&gt;"",INDEX(Matches!$F$2:$F$201,MATCH($A532&amp;"-4",Matches!$J$2:$J$201,0))&lt;&gt;"",$C532&gt;=INDEX(Matches!$F$2:$F$201,MATCH($A532&amp;"-4",Matches!$J$2:$J$201,0))),"",IF(AND(J532=INDEX(Matches!$G$2:$G$201,MATCH($A532&amp;"-4",Matches!$J$2:$J$201,0)),K532=INDEX(Matches!$H$2:$H$201,MATCH($A532&amp;"-4",Matches!$J$2:$J$201,0))),5,IF(SIGN(J532-K532)&lt;&gt;SIGN(INDEX(Matches!$G$2:$G$201,MATCH($A532&amp;"-4",Matches!$J$2:$J$201,0))-INDEX(Matches!$H$2:$H$201,MATCH($A532&amp;"-4",Matches!$J$2:$J$201,0))),0,IF(J532-K532=INDEX(Matches!$G$2:$G$201,MATCH($A532&amp;"-4",Matches!$J$2:$J$201,0))-INDEX(Matches!$H$2:$H$201,MATCH($A532&amp;"-4",Matches!$J$2:$J$201,0)),3,2))))),""))</f>
        <v/>
      </c>
      <c r="AB532" s="12" t="str">
        <f aca="false">IF(OR($B532="",L532="",M532=""),"",IFERROR(IF(OR(INDEX(Matches!$I$2:$I$201,MATCH($A532&amp;"-5",Matches!$J$2:$J$201,0))="Void",INDEX(Matches!$G$2:$G$201,MATCH($A532&amp;"-5",Matches!$J$2:$J$201,0))="",INDEX(Matches!$H$2:$H$201,MATCH($A532&amp;"-5",Matches!$J$2:$J$201,0))=""),"",IF(AND($C532&lt;&gt;"",INDEX(Matches!$F$2:$F$201,MATCH($A532&amp;"-5",Matches!$J$2:$J$201,0))&lt;&gt;"",$C532&gt;=INDEX(Matches!$F$2:$F$201,MATCH($A532&amp;"-5",Matches!$J$2:$J$201,0))),"",IF(AND(L532=INDEX(Matches!$G$2:$G$201,MATCH($A532&amp;"-5",Matches!$J$2:$J$201,0)),M532=INDEX(Matches!$H$2:$H$201,MATCH($A532&amp;"-5",Matches!$J$2:$J$201,0))),5,IF(SIGN(L532-M532)&lt;&gt;SIGN(INDEX(Matches!$G$2:$G$201,MATCH($A532&amp;"-5",Matches!$J$2:$J$201,0))-INDEX(Matches!$H$2:$H$201,MATCH($A532&amp;"-5",Matches!$J$2:$J$201,0))),0,IF(L532-M532=INDEX(Matches!$G$2:$G$201,MATCH($A532&amp;"-5",Matches!$J$2:$J$201,0))-INDEX(Matches!$H$2:$H$201,MATCH($A532&amp;"-5",Matches!$J$2:$J$201,0)),3,2))))),""))</f>
        <v/>
      </c>
      <c r="AC532" s="12" t="str">
        <f aca="false">IF(OR($B532="",N532="",O532=""),"",IFERROR(IF(OR(INDEX(Matches!$I$2:$I$201,MATCH($A532&amp;"-6",Matches!$J$2:$J$201,0))="Void",INDEX(Matches!$G$2:$G$201,MATCH($A532&amp;"-6",Matches!$J$2:$J$201,0))="",INDEX(Matches!$H$2:$H$201,MATCH($A532&amp;"-6",Matches!$J$2:$J$201,0))=""),"",IF(AND($C532&lt;&gt;"",INDEX(Matches!$F$2:$F$201,MATCH($A532&amp;"-6",Matches!$J$2:$J$201,0))&lt;&gt;"",$C532&gt;=INDEX(Matches!$F$2:$F$201,MATCH($A532&amp;"-6",Matches!$J$2:$J$201,0))),"",IF(AND(N532=INDEX(Matches!$G$2:$G$201,MATCH($A532&amp;"-6",Matches!$J$2:$J$201,0)),O532=INDEX(Matches!$H$2:$H$201,MATCH($A532&amp;"-6",Matches!$J$2:$J$201,0))),5,IF(SIGN(N532-O532)&lt;&gt;SIGN(INDEX(Matches!$G$2:$G$201,MATCH($A532&amp;"-6",Matches!$J$2:$J$201,0))-INDEX(Matches!$H$2:$H$201,MATCH($A532&amp;"-6",Matches!$J$2:$J$201,0))),0,IF(N532-O532=INDEX(Matches!$G$2:$G$201,MATCH($A532&amp;"-6",Matches!$J$2:$J$201,0))-INDEX(Matches!$H$2:$H$201,MATCH($A532&amp;"-6",Matches!$J$2:$J$201,0)),3,2))))),""))</f>
        <v/>
      </c>
      <c r="AD532" s="12" t="str">
        <f aca="false">IF(OR($B532="",P532="",Q532=""),"",IFERROR(IF(OR(INDEX(Matches!$I$2:$I$201,MATCH($A532&amp;"-7",Matches!$J$2:$J$201,0))="Void",INDEX(Matches!$G$2:$G$201,MATCH($A532&amp;"-7",Matches!$J$2:$J$201,0))="",INDEX(Matches!$H$2:$H$201,MATCH($A532&amp;"-7",Matches!$J$2:$J$201,0))=""),"",IF(AND($C532&lt;&gt;"",INDEX(Matches!$F$2:$F$201,MATCH($A532&amp;"-7",Matches!$J$2:$J$201,0))&lt;&gt;"",$C532&gt;=INDEX(Matches!$F$2:$F$201,MATCH($A532&amp;"-7",Matches!$J$2:$J$201,0))),"",IF(AND(P532=INDEX(Matches!$G$2:$G$201,MATCH($A532&amp;"-7",Matches!$J$2:$J$201,0)),Q532=INDEX(Matches!$H$2:$H$201,MATCH($A532&amp;"-7",Matches!$J$2:$J$201,0))),5,IF(SIGN(P532-Q532)&lt;&gt;SIGN(INDEX(Matches!$G$2:$G$201,MATCH($A532&amp;"-7",Matches!$J$2:$J$201,0))-INDEX(Matches!$H$2:$H$201,MATCH($A532&amp;"-7",Matches!$J$2:$J$201,0))),0,IF(P532-Q532=INDEX(Matches!$G$2:$G$201,MATCH($A532&amp;"-7",Matches!$J$2:$J$201,0))-INDEX(Matches!$H$2:$H$201,MATCH($A532&amp;"-7",Matches!$J$2:$J$201,0)),3,2))))),""))</f>
        <v/>
      </c>
      <c r="AE532" s="12" t="str">
        <f aca="false">IF(OR($B532="",R532="",S532=""),"",IFERROR(IF(OR(INDEX(Matches!$I$2:$I$201,MATCH($A532&amp;"-8",Matches!$J$2:$J$201,0))="Void",INDEX(Matches!$G$2:$G$201,MATCH($A532&amp;"-8",Matches!$J$2:$J$201,0))="",INDEX(Matches!$H$2:$H$201,MATCH($A532&amp;"-8",Matches!$J$2:$J$201,0))=""),"",IF(AND($C532&lt;&gt;"",INDEX(Matches!$F$2:$F$201,MATCH($A532&amp;"-8",Matches!$J$2:$J$201,0))&lt;&gt;"",$C532&gt;=INDEX(Matches!$F$2:$F$201,MATCH($A532&amp;"-8",Matches!$J$2:$J$201,0))),"",IF(AND(R532=INDEX(Matches!$G$2:$G$201,MATCH($A532&amp;"-8",Matches!$J$2:$J$201,0)),S532=INDEX(Matches!$H$2:$H$201,MATCH($A532&amp;"-8",Matches!$J$2:$J$201,0))),5,IF(SIGN(R532-S532)&lt;&gt;SIGN(INDEX(Matches!$G$2:$G$201,MATCH($A532&amp;"-8",Matches!$J$2:$J$201,0))-INDEX(Matches!$H$2:$H$201,MATCH($A532&amp;"-8",Matches!$J$2:$J$201,0))),0,IF(R532-S532=INDEX(Matches!$G$2:$G$201,MATCH($A532&amp;"-8",Matches!$J$2:$J$201,0))-INDEX(Matches!$H$2:$H$201,MATCH($A532&amp;"-8",Matches!$J$2:$J$201,0)),3,2))))),""))</f>
        <v/>
      </c>
      <c r="AF532" s="12" t="str">
        <f aca="false">IF(OR($B532="",T532="",U532=""),"",IFERROR(IF(OR(INDEX(Matches!$I$2:$I$201,MATCH($A532&amp;"-9",Matches!$J$2:$J$201,0))="Void",INDEX(Matches!$G$2:$G$201,MATCH($A532&amp;"-9",Matches!$J$2:$J$201,0))="",INDEX(Matches!$H$2:$H$201,MATCH($A532&amp;"-9",Matches!$J$2:$J$201,0))=""),"",IF(AND($C532&lt;&gt;"",INDEX(Matches!$F$2:$F$201,MATCH($A532&amp;"-9",Matches!$J$2:$J$201,0))&lt;&gt;"",$C532&gt;=INDEX(Matches!$F$2:$F$201,MATCH($A532&amp;"-9",Matches!$J$2:$J$201,0))),"",IF(AND(T532=INDEX(Matches!$G$2:$G$201,MATCH($A532&amp;"-9",Matches!$J$2:$J$201,0)),U532=INDEX(Matches!$H$2:$H$201,MATCH($A532&amp;"-9",Matches!$J$2:$J$201,0))),5,IF(SIGN(T532-U532)&lt;&gt;SIGN(INDEX(Matches!$G$2:$G$201,MATCH($A532&amp;"-9",Matches!$J$2:$J$201,0))-INDEX(Matches!$H$2:$H$201,MATCH($A532&amp;"-9",Matches!$J$2:$J$201,0))),0,IF(T532-U532=INDEX(Matches!$G$2:$G$201,MATCH($A532&amp;"-9",Matches!$J$2:$J$201,0))-INDEX(Matches!$H$2:$H$201,MATCH($A532&amp;"-9",Matches!$J$2:$J$201,0)),3,2))))),""))</f>
        <v/>
      </c>
      <c r="AG532" s="12" t="str">
        <f aca="false">IF(OR($B532="",V532="",W532=""),"",IFERROR(IF(OR(INDEX(Matches!$I$2:$I$201,MATCH($A532&amp;"-10",Matches!$J$2:$J$201,0))="Void",INDEX(Matches!$G$2:$G$201,MATCH($A532&amp;"-10",Matches!$J$2:$J$201,0))="",INDEX(Matches!$H$2:$H$201,MATCH($A532&amp;"-10",Matches!$J$2:$J$201,0))=""),"",IF(AND($C532&lt;&gt;"",INDEX(Matches!$F$2:$F$201,MATCH($A532&amp;"-10",Matches!$J$2:$J$201,0))&lt;&gt;"",$C532&gt;=INDEX(Matches!$F$2:$F$201,MATCH($A532&amp;"-10",Matches!$J$2:$J$201,0))),"",IF(AND(V532=INDEX(Matches!$G$2:$G$201,MATCH($A532&amp;"-10",Matches!$J$2:$J$201,0)),W532=INDEX(Matches!$H$2:$H$201,MATCH($A532&amp;"-10",Matches!$J$2:$J$201,0))),5,IF(SIGN(V532-W532)&lt;&gt;SIGN(INDEX(Matches!$G$2:$G$201,MATCH($A532&amp;"-10",Matches!$J$2:$J$201,0))-INDEX(Matches!$H$2:$H$201,MATCH($A532&amp;"-10",Matches!$J$2:$J$201,0))),0,IF(V532-W532=INDEX(Matches!$G$2:$G$201,MATCH($A532&amp;"-10",Matches!$J$2:$J$201,0))-INDEX(Matches!$H$2:$H$201,MATCH($A532&amp;"-10",Matches!$J$2:$J$201,0)),3,2))))),""))</f>
        <v/>
      </c>
      <c r="AH532" s="13" t="str">
        <f aca="false">IF($B532="","",SUM(X532:AG532))</f>
        <v/>
      </c>
      <c r="AI532" s="12" t="str">
        <f aca="false">IF($B532="","",COUNTIF(X532:AG532,5))</f>
        <v/>
      </c>
      <c r="AJ532" s="12" t="str">
        <f aca="false">IF($B532="","",COUNTIF(X532:AG532,"&gt;=2"))</f>
        <v/>
      </c>
      <c r="AK532" s="12" t="str">
        <f aca="false">IF($B532="","",COUNT(X532:AG532))</f>
        <v/>
      </c>
    </row>
    <row r="533" customFormat="false" ht="15" hidden="false" customHeight="false" outlineLevel="0" collapsed="false">
      <c r="A533" s="7"/>
      <c r="B533" s="7"/>
      <c r="C533" s="11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12" t="str">
        <f aca="false">IF(OR($B533="",D533="",E533=""),"",IFERROR(IF(OR(INDEX(Matches!$I$2:$I$201,MATCH($A533&amp;"-1",Matches!$J$2:$J$201,0))="Void",INDEX(Matches!$G$2:$G$201,MATCH($A533&amp;"-1",Matches!$J$2:$J$201,0))="",INDEX(Matches!$H$2:$H$201,MATCH($A533&amp;"-1",Matches!$J$2:$J$201,0))=""),"",IF(AND($C533&lt;&gt;"",INDEX(Matches!$F$2:$F$201,MATCH($A533&amp;"-1",Matches!$J$2:$J$201,0))&lt;&gt;"",$C533&gt;=INDEX(Matches!$F$2:$F$201,MATCH($A533&amp;"-1",Matches!$J$2:$J$201,0))),"",IF(AND(D533=INDEX(Matches!$G$2:$G$201,MATCH($A533&amp;"-1",Matches!$J$2:$J$201,0)),E533=INDEX(Matches!$H$2:$H$201,MATCH($A533&amp;"-1",Matches!$J$2:$J$201,0))),5,IF(SIGN(D533-E533)&lt;&gt;SIGN(INDEX(Matches!$G$2:$G$201,MATCH($A533&amp;"-1",Matches!$J$2:$J$201,0))-INDEX(Matches!$H$2:$H$201,MATCH($A533&amp;"-1",Matches!$J$2:$J$201,0))),0,IF(D533-E533=INDEX(Matches!$G$2:$G$201,MATCH($A533&amp;"-1",Matches!$J$2:$J$201,0))-INDEX(Matches!$H$2:$H$201,MATCH($A533&amp;"-1",Matches!$J$2:$J$201,0)),3,2))))),""))</f>
        <v/>
      </c>
      <c r="Y533" s="12" t="str">
        <f aca="false">IF(OR($B533="",F533="",G533=""),"",IFERROR(IF(OR(INDEX(Matches!$I$2:$I$201,MATCH($A533&amp;"-2",Matches!$J$2:$J$201,0))="Void",INDEX(Matches!$G$2:$G$201,MATCH($A533&amp;"-2",Matches!$J$2:$J$201,0))="",INDEX(Matches!$H$2:$H$201,MATCH($A533&amp;"-2",Matches!$J$2:$J$201,0))=""),"",IF(AND($C533&lt;&gt;"",INDEX(Matches!$F$2:$F$201,MATCH($A533&amp;"-2",Matches!$J$2:$J$201,0))&lt;&gt;"",$C533&gt;=INDEX(Matches!$F$2:$F$201,MATCH($A533&amp;"-2",Matches!$J$2:$J$201,0))),"",IF(AND(F533=INDEX(Matches!$G$2:$G$201,MATCH($A533&amp;"-2",Matches!$J$2:$J$201,0)),G533=INDEX(Matches!$H$2:$H$201,MATCH($A533&amp;"-2",Matches!$J$2:$J$201,0))),5,IF(SIGN(F533-G533)&lt;&gt;SIGN(INDEX(Matches!$G$2:$G$201,MATCH($A533&amp;"-2",Matches!$J$2:$J$201,0))-INDEX(Matches!$H$2:$H$201,MATCH($A533&amp;"-2",Matches!$J$2:$J$201,0))),0,IF(F533-G533=INDEX(Matches!$G$2:$G$201,MATCH($A533&amp;"-2",Matches!$J$2:$J$201,0))-INDEX(Matches!$H$2:$H$201,MATCH($A533&amp;"-2",Matches!$J$2:$J$201,0)),3,2))))),""))</f>
        <v/>
      </c>
      <c r="Z533" s="12" t="str">
        <f aca="false">IF(OR($B533="",H533="",I533=""),"",IFERROR(IF(OR(INDEX(Matches!$I$2:$I$201,MATCH($A533&amp;"-3",Matches!$J$2:$J$201,0))="Void",INDEX(Matches!$G$2:$G$201,MATCH($A533&amp;"-3",Matches!$J$2:$J$201,0))="",INDEX(Matches!$H$2:$H$201,MATCH($A533&amp;"-3",Matches!$J$2:$J$201,0))=""),"",IF(AND($C533&lt;&gt;"",INDEX(Matches!$F$2:$F$201,MATCH($A533&amp;"-3",Matches!$J$2:$J$201,0))&lt;&gt;"",$C533&gt;=INDEX(Matches!$F$2:$F$201,MATCH($A533&amp;"-3",Matches!$J$2:$J$201,0))),"",IF(AND(H533=INDEX(Matches!$G$2:$G$201,MATCH($A533&amp;"-3",Matches!$J$2:$J$201,0)),I533=INDEX(Matches!$H$2:$H$201,MATCH($A533&amp;"-3",Matches!$J$2:$J$201,0))),5,IF(SIGN(H533-I533)&lt;&gt;SIGN(INDEX(Matches!$G$2:$G$201,MATCH($A533&amp;"-3",Matches!$J$2:$J$201,0))-INDEX(Matches!$H$2:$H$201,MATCH($A533&amp;"-3",Matches!$J$2:$J$201,0))),0,IF(H533-I533=INDEX(Matches!$G$2:$G$201,MATCH($A533&amp;"-3",Matches!$J$2:$J$201,0))-INDEX(Matches!$H$2:$H$201,MATCH($A533&amp;"-3",Matches!$J$2:$J$201,0)),3,2))))),""))</f>
        <v/>
      </c>
      <c r="AA533" s="12" t="str">
        <f aca="false">IF(OR($B533="",J533="",K533=""),"",IFERROR(IF(OR(INDEX(Matches!$I$2:$I$201,MATCH($A533&amp;"-4",Matches!$J$2:$J$201,0))="Void",INDEX(Matches!$G$2:$G$201,MATCH($A533&amp;"-4",Matches!$J$2:$J$201,0))="",INDEX(Matches!$H$2:$H$201,MATCH($A533&amp;"-4",Matches!$J$2:$J$201,0))=""),"",IF(AND($C533&lt;&gt;"",INDEX(Matches!$F$2:$F$201,MATCH($A533&amp;"-4",Matches!$J$2:$J$201,0))&lt;&gt;"",$C533&gt;=INDEX(Matches!$F$2:$F$201,MATCH($A533&amp;"-4",Matches!$J$2:$J$201,0))),"",IF(AND(J533=INDEX(Matches!$G$2:$G$201,MATCH($A533&amp;"-4",Matches!$J$2:$J$201,0)),K533=INDEX(Matches!$H$2:$H$201,MATCH($A533&amp;"-4",Matches!$J$2:$J$201,0))),5,IF(SIGN(J533-K533)&lt;&gt;SIGN(INDEX(Matches!$G$2:$G$201,MATCH($A533&amp;"-4",Matches!$J$2:$J$201,0))-INDEX(Matches!$H$2:$H$201,MATCH($A533&amp;"-4",Matches!$J$2:$J$201,0))),0,IF(J533-K533=INDEX(Matches!$G$2:$G$201,MATCH($A533&amp;"-4",Matches!$J$2:$J$201,0))-INDEX(Matches!$H$2:$H$201,MATCH($A533&amp;"-4",Matches!$J$2:$J$201,0)),3,2))))),""))</f>
        <v/>
      </c>
      <c r="AB533" s="12" t="str">
        <f aca="false">IF(OR($B533="",L533="",M533=""),"",IFERROR(IF(OR(INDEX(Matches!$I$2:$I$201,MATCH($A533&amp;"-5",Matches!$J$2:$J$201,0))="Void",INDEX(Matches!$G$2:$G$201,MATCH($A533&amp;"-5",Matches!$J$2:$J$201,0))="",INDEX(Matches!$H$2:$H$201,MATCH($A533&amp;"-5",Matches!$J$2:$J$201,0))=""),"",IF(AND($C533&lt;&gt;"",INDEX(Matches!$F$2:$F$201,MATCH($A533&amp;"-5",Matches!$J$2:$J$201,0))&lt;&gt;"",$C533&gt;=INDEX(Matches!$F$2:$F$201,MATCH($A533&amp;"-5",Matches!$J$2:$J$201,0))),"",IF(AND(L533=INDEX(Matches!$G$2:$G$201,MATCH($A533&amp;"-5",Matches!$J$2:$J$201,0)),M533=INDEX(Matches!$H$2:$H$201,MATCH($A533&amp;"-5",Matches!$J$2:$J$201,0))),5,IF(SIGN(L533-M533)&lt;&gt;SIGN(INDEX(Matches!$G$2:$G$201,MATCH($A533&amp;"-5",Matches!$J$2:$J$201,0))-INDEX(Matches!$H$2:$H$201,MATCH($A533&amp;"-5",Matches!$J$2:$J$201,0))),0,IF(L533-M533=INDEX(Matches!$G$2:$G$201,MATCH($A533&amp;"-5",Matches!$J$2:$J$201,0))-INDEX(Matches!$H$2:$H$201,MATCH($A533&amp;"-5",Matches!$J$2:$J$201,0)),3,2))))),""))</f>
        <v/>
      </c>
      <c r="AC533" s="12" t="str">
        <f aca="false">IF(OR($B533="",N533="",O533=""),"",IFERROR(IF(OR(INDEX(Matches!$I$2:$I$201,MATCH($A533&amp;"-6",Matches!$J$2:$J$201,0))="Void",INDEX(Matches!$G$2:$G$201,MATCH($A533&amp;"-6",Matches!$J$2:$J$201,0))="",INDEX(Matches!$H$2:$H$201,MATCH($A533&amp;"-6",Matches!$J$2:$J$201,0))=""),"",IF(AND($C533&lt;&gt;"",INDEX(Matches!$F$2:$F$201,MATCH($A533&amp;"-6",Matches!$J$2:$J$201,0))&lt;&gt;"",$C533&gt;=INDEX(Matches!$F$2:$F$201,MATCH($A533&amp;"-6",Matches!$J$2:$J$201,0))),"",IF(AND(N533=INDEX(Matches!$G$2:$G$201,MATCH($A533&amp;"-6",Matches!$J$2:$J$201,0)),O533=INDEX(Matches!$H$2:$H$201,MATCH($A533&amp;"-6",Matches!$J$2:$J$201,0))),5,IF(SIGN(N533-O533)&lt;&gt;SIGN(INDEX(Matches!$G$2:$G$201,MATCH($A533&amp;"-6",Matches!$J$2:$J$201,0))-INDEX(Matches!$H$2:$H$201,MATCH($A533&amp;"-6",Matches!$J$2:$J$201,0))),0,IF(N533-O533=INDEX(Matches!$G$2:$G$201,MATCH($A533&amp;"-6",Matches!$J$2:$J$201,0))-INDEX(Matches!$H$2:$H$201,MATCH($A533&amp;"-6",Matches!$J$2:$J$201,0)),3,2))))),""))</f>
        <v/>
      </c>
      <c r="AD533" s="12" t="str">
        <f aca="false">IF(OR($B533="",P533="",Q533=""),"",IFERROR(IF(OR(INDEX(Matches!$I$2:$I$201,MATCH($A533&amp;"-7",Matches!$J$2:$J$201,0))="Void",INDEX(Matches!$G$2:$G$201,MATCH($A533&amp;"-7",Matches!$J$2:$J$201,0))="",INDEX(Matches!$H$2:$H$201,MATCH($A533&amp;"-7",Matches!$J$2:$J$201,0))=""),"",IF(AND($C533&lt;&gt;"",INDEX(Matches!$F$2:$F$201,MATCH($A533&amp;"-7",Matches!$J$2:$J$201,0))&lt;&gt;"",$C533&gt;=INDEX(Matches!$F$2:$F$201,MATCH($A533&amp;"-7",Matches!$J$2:$J$201,0))),"",IF(AND(P533=INDEX(Matches!$G$2:$G$201,MATCH($A533&amp;"-7",Matches!$J$2:$J$201,0)),Q533=INDEX(Matches!$H$2:$H$201,MATCH($A533&amp;"-7",Matches!$J$2:$J$201,0))),5,IF(SIGN(P533-Q533)&lt;&gt;SIGN(INDEX(Matches!$G$2:$G$201,MATCH($A533&amp;"-7",Matches!$J$2:$J$201,0))-INDEX(Matches!$H$2:$H$201,MATCH($A533&amp;"-7",Matches!$J$2:$J$201,0))),0,IF(P533-Q533=INDEX(Matches!$G$2:$G$201,MATCH($A533&amp;"-7",Matches!$J$2:$J$201,0))-INDEX(Matches!$H$2:$H$201,MATCH($A533&amp;"-7",Matches!$J$2:$J$201,0)),3,2))))),""))</f>
        <v/>
      </c>
      <c r="AE533" s="12" t="str">
        <f aca="false">IF(OR($B533="",R533="",S533=""),"",IFERROR(IF(OR(INDEX(Matches!$I$2:$I$201,MATCH($A533&amp;"-8",Matches!$J$2:$J$201,0))="Void",INDEX(Matches!$G$2:$G$201,MATCH($A533&amp;"-8",Matches!$J$2:$J$201,0))="",INDEX(Matches!$H$2:$H$201,MATCH($A533&amp;"-8",Matches!$J$2:$J$201,0))=""),"",IF(AND($C533&lt;&gt;"",INDEX(Matches!$F$2:$F$201,MATCH($A533&amp;"-8",Matches!$J$2:$J$201,0))&lt;&gt;"",$C533&gt;=INDEX(Matches!$F$2:$F$201,MATCH($A533&amp;"-8",Matches!$J$2:$J$201,0))),"",IF(AND(R533=INDEX(Matches!$G$2:$G$201,MATCH($A533&amp;"-8",Matches!$J$2:$J$201,0)),S533=INDEX(Matches!$H$2:$H$201,MATCH($A533&amp;"-8",Matches!$J$2:$J$201,0))),5,IF(SIGN(R533-S533)&lt;&gt;SIGN(INDEX(Matches!$G$2:$G$201,MATCH($A533&amp;"-8",Matches!$J$2:$J$201,0))-INDEX(Matches!$H$2:$H$201,MATCH($A533&amp;"-8",Matches!$J$2:$J$201,0))),0,IF(R533-S533=INDEX(Matches!$G$2:$G$201,MATCH($A533&amp;"-8",Matches!$J$2:$J$201,0))-INDEX(Matches!$H$2:$H$201,MATCH($A533&amp;"-8",Matches!$J$2:$J$201,0)),3,2))))),""))</f>
        <v/>
      </c>
      <c r="AF533" s="12" t="str">
        <f aca="false">IF(OR($B533="",T533="",U533=""),"",IFERROR(IF(OR(INDEX(Matches!$I$2:$I$201,MATCH($A533&amp;"-9",Matches!$J$2:$J$201,0))="Void",INDEX(Matches!$G$2:$G$201,MATCH($A533&amp;"-9",Matches!$J$2:$J$201,0))="",INDEX(Matches!$H$2:$H$201,MATCH($A533&amp;"-9",Matches!$J$2:$J$201,0))=""),"",IF(AND($C533&lt;&gt;"",INDEX(Matches!$F$2:$F$201,MATCH($A533&amp;"-9",Matches!$J$2:$J$201,0))&lt;&gt;"",$C533&gt;=INDEX(Matches!$F$2:$F$201,MATCH($A533&amp;"-9",Matches!$J$2:$J$201,0))),"",IF(AND(T533=INDEX(Matches!$G$2:$G$201,MATCH($A533&amp;"-9",Matches!$J$2:$J$201,0)),U533=INDEX(Matches!$H$2:$H$201,MATCH($A533&amp;"-9",Matches!$J$2:$J$201,0))),5,IF(SIGN(T533-U533)&lt;&gt;SIGN(INDEX(Matches!$G$2:$G$201,MATCH($A533&amp;"-9",Matches!$J$2:$J$201,0))-INDEX(Matches!$H$2:$H$201,MATCH($A533&amp;"-9",Matches!$J$2:$J$201,0))),0,IF(T533-U533=INDEX(Matches!$G$2:$G$201,MATCH($A533&amp;"-9",Matches!$J$2:$J$201,0))-INDEX(Matches!$H$2:$H$201,MATCH($A533&amp;"-9",Matches!$J$2:$J$201,0)),3,2))))),""))</f>
        <v/>
      </c>
      <c r="AG533" s="12" t="str">
        <f aca="false">IF(OR($B533="",V533="",W533=""),"",IFERROR(IF(OR(INDEX(Matches!$I$2:$I$201,MATCH($A533&amp;"-10",Matches!$J$2:$J$201,0))="Void",INDEX(Matches!$G$2:$G$201,MATCH($A533&amp;"-10",Matches!$J$2:$J$201,0))="",INDEX(Matches!$H$2:$H$201,MATCH($A533&amp;"-10",Matches!$J$2:$J$201,0))=""),"",IF(AND($C533&lt;&gt;"",INDEX(Matches!$F$2:$F$201,MATCH($A533&amp;"-10",Matches!$J$2:$J$201,0))&lt;&gt;"",$C533&gt;=INDEX(Matches!$F$2:$F$201,MATCH($A533&amp;"-10",Matches!$J$2:$J$201,0))),"",IF(AND(V533=INDEX(Matches!$G$2:$G$201,MATCH($A533&amp;"-10",Matches!$J$2:$J$201,0)),W533=INDEX(Matches!$H$2:$H$201,MATCH($A533&amp;"-10",Matches!$J$2:$J$201,0))),5,IF(SIGN(V533-W533)&lt;&gt;SIGN(INDEX(Matches!$G$2:$G$201,MATCH($A533&amp;"-10",Matches!$J$2:$J$201,0))-INDEX(Matches!$H$2:$H$201,MATCH($A533&amp;"-10",Matches!$J$2:$J$201,0))),0,IF(V533-W533=INDEX(Matches!$G$2:$G$201,MATCH($A533&amp;"-10",Matches!$J$2:$J$201,0))-INDEX(Matches!$H$2:$H$201,MATCH($A533&amp;"-10",Matches!$J$2:$J$201,0)),3,2))))),""))</f>
        <v/>
      </c>
      <c r="AH533" s="13" t="str">
        <f aca="false">IF($B533="","",SUM(X533:AG533))</f>
        <v/>
      </c>
      <c r="AI533" s="12" t="str">
        <f aca="false">IF($B533="","",COUNTIF(X533:AG533,5))</f>
        <v/>
      </c>
      <c r="AJ533" s="12" t="str">
        <f aca="false">IF($B533="","",COUNTIF(X533:AG533,"&gt;=2"))</f>
        <v/>
      </c>
      <c r="AK533" s="12" t="str">
        <f aca="false">IF($B533="","",COUNT(X533:AG533))</f>
        <v/>
      </c>
    </row>
    <row r="534" customFormat="false" ht="15" hidden="false" customHeight="false" outlineLevel="0" collapsed="false">
      <c r="A534" s="7"/>
      <c r="B534" s="7"/>
      <c r="C534" s="11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12" t="str">
        <f aca="false">IF(OR($B534="",D534="",E534=""),"",IFERROR(IF(OR(INDEX(Matches!$I$2:$I$201,MATCH($A534&amp;"-1",Matches!$J$2:$J$201,0))="Void",INDEX(Matches!$G$2:$G$201,MATCH($A534&amp;"-1",Matches!$J$2:$J$201,0))="",INDEX(Matches!$H$2:$H$201,MATCH($A534&amp;"-1",Matches!$J$2:$J$201,0))=""),"",IF(AND($C534&lt;&gt;"",INDEX(Matches!$F$2:$F$201,MATCH($A534&amp;"-1",Matches!$J$2:$J$201,0))&lt;&gt;"",$C534&gt;=INDEX(Matches!$F$2:$F$201,MATCH($A534&amp;"-1",Matches!$J$2:$J$201,0))),"",IF(AND(D534=INDEX(Matches!$G$2:$G$201,MATCH($A534&amp;"-1",Matches!$J$2:$J$201,0)),E534=INDEX(Matches!$H$2:$H$201,MATCH($A534&amp;"-1",Matches!$J$2:$J$201,0))),5,IF(SIGN(D534-E534)&lt;&gt;SIGN(INDEX(Matches!$G$2:$G$201,MATCH($A534&amp;"-1",Matches!$J$2:$J$201,0))-INDEX(Matches!$H$2:$H$201,MATCH($A534&amp;"-1",Matches!$J$2:$J$201,0))),0,IF(D534-E534=INDEX(Matches!$G$2:$G$201,MATCH($A534&amp;"-1",Matches!$J$2:$J$201,0))-INDEX(Matches!$H$2:$H$201,MATCH($A534&amp;"-1",Matches!$J$2:$J$201,0)),3,2))))),""))</f>
        <v/>
      </c>
      <c r="Y534" s="12" t="str">
        <f aca="false">IF(OR($B534="",F534="",G534=""),"",IFERROR(IF(OR(INDEX(Matches!$I$2:$I$201,MATCH($A534&amp;"-2",Matches!$J$2:$J$201,0))="Void",INDEX(Matches!$G$2:$G$201,MATCH($A534&amp;"-2",Matches!$J$2:$J$201,0))="",INDEX(Matches!$H$2:$H$201,MATCH($A534&amp;"-2",Matches!$J$2:$J$201,0))=""),"",IF(AND($C534&lt;&gt;"",INDEX(Matches!$F$2:$F$201,MATCH($A534&amp;"-2",Matches!$J$2:$J$201,0))&lt;&gt;"",$C534&gt;=INDEX(Matches!$F$2:$F$201,MATCH($A534&amp;"-2",Matches!$J$2:$J$201,0))),"",IF(AND(F534=INDEX(Matches!$G$2:$G$201,MATCH($A534&amp;"-2",Matches!$J$2:$J$201,0)),G534=INDEX(Matches!$H$2:$H$201,MATCH($A534&amp;"-2",Matches!$J$2:$J$201,0))),5,IF(SIGN(F534-G534)&lt;&gt;SIGN(INDEX(Matches!$G$2:$G$201,MATCH($A534&amp;"-2",Matches!$J$2:$J$201,0))-INDEX(Matches!$H$2:$H$201,MATCH($A534&amp;"-2",Matches!$J$2:$J$201,0))),0,IF(F534-G534=INDEX(Matches!$G$2:$G$201,MATCH($A534&amp;"-2",Matches!$J$2:$J$201,0))-INDEX(Matches!$H$2:$H$201,MATCH($A534&amp;"-2",Matches!$J$2:$J$201,0)),3,2))))),""))</f>
        <v/>
      </c>
      <c r="Z534" s="12" t="str">
        <f aca="false">IF(OR($B534="",H534="",I534=""),"",IFERROR(IF(OR(INDEX(Matches!$I$2:$I$201,MATCH($A534&amp;"-3",Matches!$J$2:$J$201,0))="Void",INDEX(Matches!$G$2:$G$201,MATCH($A534&amp;"-3",Matches!$J$2:$J$201,0))="",INDEX(Matches!$H$2:$H$201,MATCH($A534&amp;"-3",Matches!$J$2:$J$201,0))=""),"",IF(AND($C534&lt;&gt;"",INDEX(Matches!$F$2:$F$201,MATCH($A534&amp;"-3",Matches!$J$2:$J$201,0))&lt;&gt;"",$C534&gt;=INDEX(Matches!$F$2:$F$201,MATCH($A534&amp;"-3",Matches!$J$2:$J$201,0))),"",IF(AND(H534=INDEX(Matches!$G$2:$G$201,MATCH($A534&amp;"-3",Matches!$J$2:$J$201,0)),I534=INDEX(Matches!$H$2:$H$201,MATCH($A534&amp;"-3",Matches!$J$2:$J$201,0))),5,IF(SIGN(H534-I534)&lt;&gt;SIGN(INDEX(Matches!$G$2:$G$201,MATCH($A534&amp;"-3",Matches!$J$2:$J$201,0))-INDEX(Matches!$H$2:$H$201,MATCH($A534&amp;"-3",Matches!$J$2:$J$201,0))),0,IF(H534-I534=INDEX(Matches!$G$2:$G$201,MATCH($A534&amp;"-3",Matches!$J$2:$J$201,0))-INDEX(Matches!$H$2:$H$201,MATCH($A534&amp;"-3",Matches!$J$2:$J$201,0)),3,2))))),""))</f>
        <v/>
      </c>
      <c r="AA534" s="12" t="str">
        <f aca="false">IF(OR($B534="",J534="",K534=""),"",IFERROR(IF(OR(INDEX(Matches!$I$2:$I$201,MATCH($A534&amp;"-4",Matches!$J$2:$J$201,0))="Void",INDEX(Matches!$G$2:$G$201,MATCH($A534&amp;"-4",Matches!$J$2:$J$201,0))="",INDEX(Matches!$H$2:$H$201,MATCH($A534&amp;"-4",Matches!$J$2:$J$201,0))=""),"",IF(AND($C534&lt;&gt;"",INDEX(Matches!$F$2:$F$201,MATCH($A534&amp;"-4",Matches!$J$2:$J$201,0))&lt;&gt;"",$C534&gt;=INDEX(Matches!$F$2:$F$201,MATCH($A534&amp;"-4",Matches!$J$2:$J$201,0))),"",IF(AND(J534=INDEX(Matches!$G$2:$G$201,MATCH($A534&amp;"-4",Matches!$J$2:$J$201,0)),K534=INDEX(Matches!$H$2:$H$201,MATCH($A534&amp;"-4",Matches!$J$2:$J$201,0))),5,IF(SIGN(J534-K534)&lt;&gt;SIGN(INDEX(Matches!$G$2:$G$201,MATCH($A534&amp;"-4",Matches!$J$2:$J$201,0))-INDEX(Matches!$H$2:$H$201,MATCH($A534&amp;"-4",Matches!$J$2:$J$201,0))),0,IF(J534-K534=INDEX(Matches!$G$2:$G$201,MATCH($A534&amp;"-4",Matches!$J$2:$J$201,0))-INDEX(Matches!$H$2:$H$201,MATCH($A534&amp;"-4",Matches!$J$2:$J$201,0)),3,2))))),""))</f>
        <v/>
      </c>
      <c r="AB534" s="12" t="str">
        <f aca="false">IF(OR($B534="",L534="",M534=""),"",IFERROR(IF(OR(INDEX(Matches!$I$2:$I$201,MATCH($A534&amp;"-5",Matches!$J$2:$J$201,0))="Void",INDEX(Matches!$G$2:$G$201,MATCH($A534&amp;"-5",Matches!$J$2:$J$201,0))="",INDEX(Matches!$H$2:$H$201,MATCH($A534&amp;"-5",Matches!$J$2:$J$201,0))=""),"",IF(AND($C534&lt;&gt;"",INDEX(Matches!$F$2:$F$201,MATCH($A534&amp;"-5",Matches!$J$2:$J$201,0))&lt;&gt;"",$C534&gt;=INDEX(Matches!$F$2:$F$201,MATCH($A534&amp;"-5",Matches!$J$2:$J$201,0))),"",IF(AND(L534=INDEX(Matches!$G$2:$G$201,MATCH($A534&amp;"-5",Matches!$J$2:$J$201,0)),M534=INDEX(Matches!$H$2:$H$201,MATCH($A534&amp;"-5",Matches!$J$2:$J$201,0))),5,IF(SIGN(L534-M534)&lt;&gt;SIGN(INDEX(Matches!$G$2:$G$201,MATCH($A534&amp;"-5",Matches!$J$2:$J$201,0))-INDEX(Matches!$H$2:$H$201,MATCH($A534&amp;"-5",Matches!$J$2:$J$201,0))),0,IF(L534-M534=INDEX(Matches!$G$2:$G$201,MATCH($A534&amp;"-5",Matches!$J$2:$J$201,0))-INDEX(Matches!$H$2:$H$201,MATCH($A534&amp;"-5",Matches!$J$2:$J$201,0)),3,2))))),""))</f>
        <v/>
      </c>
      <c r="AC534" s="12" t="str">
        <f aca="false">IF(OR($B534="",N534="",O534=""),"",IFERROR(IF(OR(INDEX(Matches!$I$2:$I$201,MATCH($A534&amp;"-6",Matches!$J$2:$J$201,0))="Void",INDEX(Matches!$G$2:$G$201,MATCH($A534&amp;"-6",Matches!$J$2:$J$201,0))="",INDEX(Matches!$H$2:$H$201,MATCH($A534&amp;"-6",Matches!$J$2:$J$201,0))=""),"",IF(AND($C534&lt;&gt;"",INDEX(Matches!$F$2:$F$201,MATCH($A534&amp;"-6",Matches!$J$2:$J$201,0))&lt;&gt;"",$C534&gt;=INDEX(Matches!$F$2:$F$201,MATCH($A534&amp;"-6",Matches!$J$2:$J$201,0))),"",IF(AND(N534=INDEX(Matches!$G$2:$G$201,MATCH($A534&amp;"-6",Matches!$J$2:$J$201,0)),O534=INDEX(Matches!$H$2:$H$201,MATCH($A534&amp;"-6",Matches!$J$2:$J$201,0))),5,IF(SIGN(N534-O534)&lt;&gt;SIGN(INDEX(Matches!$G$2:$G$201,MATCH($A534&amp;"-6",Matches!$J$2:$J$201,0))-INDEX(Matches!$H$2:$H$201,MATCH($A534&amp;"-6",Matches!$J$2:$J$201,0))),0,IF(N534-O534=INDEX(Matches!$G$2:$G$201,MATCH($A534&amp;"-6",Matches!$J$2:$J$201,0))-INDEX(Matches!$H$2:$H$201,MATCH($A534&amp;"-6",Matches!$J$2:$J$201,0)),3,2))))),""))</f>
        <v/>
      </c>
      <c r="AD534" s="12" t="str">
        <f aca="false">IF(OR($B534="",P534="",Q534=""),"",IFERROR(IF(OR(INDEX(Matches!$I$2:$I$201,MATCH($A534&amp;"-7",Matches!$J$2:$J$201,0))="Void",INDEX(Matches!$G$2:$G$201,MATCH($A534&amp;"-7",Matches!$J$2:$J$201,0))="",INDEX(Matches!$H$2:$H$201,MATCH($A534&amp;"-7",Matches!$J$2:$J$201,0))=""),"",IF(AND($C534&lt;&gt;"",INDEX(Matches!$F$2:$F$201,MATCH($A534&amp;"-7",Matches!$J$2:$J$201,0))&lt;&gt;"",$C534&gt;=INDEX(Matches!$F$2:$F$201,MATCH($A534&amp;"-7",Matches!$J$2:$J$201,0))),"",IF(AND(P534=INDEX(Matches!$G$2:$G$201,MATCH($A534&amp;"-7",Matches!$J$2:$J$201,0)),Q534=INDEX(Matches!$H$2:$H$201,MATCH($A534&amp;"-7",Matches!$J$2:$J$201,0))),5,IF(SIGN(P534-Q534)&lt;&gt;SIGN(INDEX(Matches!$G$2:$G$201,MATCH($A534&amp;"-7",Matches!$J$2:$J$201,0))-INDEX(Matches!$H$2:$H$201,MATCH($A534&amp;"-7",Matches!$J$2:$J$201,0))),0,IF(P534-Q534=INDEX(Matches!$G$2:$G$201,MATCH($A534&amp;"-7",Matches!$J$2:$J$201,0))-INDEX(Matches!$H$2:$H$201,MATCH($A534&amp;"-7",Matches!$J$2:$J$201,0)),3,2))))),""))</f>
        <v/>
      </c>
      <c r="AE534" s="12" t="str">
        <f aca="false">IF(OR($B534="",R534="",S534=""),"",IFERROR(IF(OR(INDEX(Matches!$I$2:$I$201,MATCH($A534&amp;"-8",Matches!$J$2:$J$201,0))="Void",INDEX(Matches!$G$2:$G$201,MATCH($A534&amp;"-8",Matches!$J$2:$J$201,0))="",INDEX(Matches!$H$2:$H$201,MATCH($A534&amp;"-8",Matches!$J$2:$J$201,0))=""),"",IF(AND($C534&lt;&gt;"",INDEX(Matches!$F$2:$F$201,MATCH($A534&amp;"-8",Matches!$J$2:$J$201,0))&lt;&gt;"",$C534&gt;=INDEX(Matches!$F$2:$F$201,MATCH($A534&amp;"-8",Matches!$J$2:$J$201,0))),"",IF(AND(R534=INDEX(Matches!$G$2:$G$201,MATCH($A534&amp;"-8",Matches!$J$2:$J$201,0)),S534=INDEX(Matches!$H$2:$H$201,MATCH($A534&amp;"-8",Matches!$J$2:$J$201,0))),5,IF(SIGN(R534-S534)&lt;&gt;SIGN(INDEX(Matches!$G$2:$G$201,MATCH($A534&amp;"-8",Matches!$J$2:$J$201,0))-INDEX(Matches!$H$2:$H$201,MATCH($A534&amp;"-8",Matches!$J$2:$J$201,0))),0,IF(R534-S534=INDEX(Matches!$G$2:$G$201,MATCH($A534&amp;"-8",Matches!$J$2:$J$201,0))-INDEX(Matches!$H$2:$H$201,MATCH($A534&amp;"-8",Matches!$J$2:$J$201,0)),3,2))))),""))</f>
        <v/>
      </c>
      <c r="AF534" s="12" t="str">
        <f aca="false">IF(OR($B534="",T534="",U534=""),"",IFERROR(IF(OR(INDEX(Matches!$I$2:$I$201,MATCH($A534&amp;"-9",Matches!$J$2:$J$201,0))="Void",INDEX(Matches!$G$2:$G$201,MATCH($A534&amp;"-9",Matches!$J$2:$J$201,0))="",INDEX(Matches!$H$2:$H$201,MATCH($A534&amp;"-9",Matches!$J$2:$J$201,0))=""),"",IF(AND($C534&lt;&gt;"",INDEX(Matches!$F$2:$F$201,MATCH($A534&amp;"-9",Matches!$J$2:$J$201,0))&lt;&gt;"",$C534&gt;=INDEX(Matches!$F$2:$F$201,MATCH($A534&amp;"-9",Matches!$J$2:$J$201,0))),"",IF(AND(T534=INDEX(Matches!$G$2:$G$201,MATCH($A534&amp;"-9",Matches!$J$2:$J$201,0)),U534=INDEX(Matches!$H$2:$H$201,MATCH($A534&amp;"-9",Matches!$J$2:$J$201,0))),5,IF(SIGN(T534-U534)&lt;&gt;SIGN(INDEX(Matches!$G$2:$G$201,MATCH($A534&amp;"-9",Matches!$J$2:$J$201,0))-INDEX(Matches!$H$2:$H$201,MATCH($A534&amp;"-9",Matches!$J$2:$J$201,0))),0,IF(T534-U534=INDEX(Matches!$G$2:$G$201,MATCH($A534&amp;"-9",Matches!$J$2:$J$201,0))-INDEX(Matches!$H$2:$H$201,MATCH($A534&amp;"-9",Matches!$J$2:$J$201,0)),3,2))))),""))</f>
        <v/>
      </c>
      <c r="AG534" s="12" t="str">
        <f aca="false">IF(OR($B534="",V534="",W534=""),"",IFERROR(IF(OR(INDEX(Matches!$I$2:$I$201,MATCH($A534&amp;"-10",Matches!$J$2:$J$201,0))="Void",INDEX(Matches!$G$2:$G$201,MATCH($A534&amp;"-10",Matches!$J$2:$J$201,0))="",INDEX(Matches!$H$2:$H$201,MATCH($A534&amp;"-10",Matches!$J$2:$J$201,0))=""),"",IF(AND($C534&lt;&gt;"",INDEX(Matches!$F$2:$F$201,MATCH($A534&amp;"-10",Matches!$J$2:$J$201,0))&lt;&gt;"",$C534&gt;=INDEX(Matches!$F$2:$F$201,MATCH($A534&amp;"-10",Matches!$J$2:$J$201,0))),"",IF(AND(V534=INDEX(Matches!$G$2:$G$201,MATCH($A534&amp;"-10",Matches!$J$2:$J$201,0)),W534=INDEX(Matches!$H$2:$H$201,MATCH($A534&amp;"-10",Matches!$J$2:$J$201,0))),5,IF(SIGN(V534-W534)&lt;&gt;SIGN(INDEX(Matches!$G$2:$G$201,MATCH($A534&amp;"-10",Matches!$J$2:$J$201,0))-INDEX(Matches!$H$2:$H$201,MATCH($A534&amp;"-10",Matches!$J$2:$J$201,0))),0,IF(V534-W534=INDEX(Matches!$G$2:$G$201,MATCH($A534&amp;"-10",Matches!$J$2:$J$201,0))-INDEX(Matches!$H$2:$H$201,MATCH($A534&amp;"-10",Matches!$J$2:$J$201,0)),3,2))))),""))</f>
        <v/>
      </c>
      <c r="AH534" s="13" t="str">
        <f aca="false">IF($B534="","",SUM(X534:AG534))</f>
        <v/>
      </c>
      <c r="AI534" s="12" t="str">
        <f aca="false">IF($B534="","",COUNTIF(X534:AG534,5))</f>
        <v/>
      </c>
      <c r="AJ534" s="12" t="str">
        <f aca="false">IF($B534="","",COUNTIF(X534:AG534,"&gt;=2"))</f>
        <v/>
      </c>
      <c r="AK534" s="12" t="str">
        <f aca="false">IF($B534="","",COUNT(X534:AG534))</f>
        <v/>
      </c>
    </row>
    <row r="535" customFormat="false" ht="15" hidden="false" customHeight="false" outlineLevel="0" collapsed="false">
      <c r="A535" s="7"/>
      <c r="B535" s="7"/>
      <c r="C535" s="11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12" t="str">
        <f aca="false">IF(OR($B535="",D535="",E535=""),"",IFERROR(IF(OR(INDEX(Matches!$I$2:$I$201,MATCH($A535&amp;"-1",Matches!$J$2:$J$201,0))="Void",INDEX(Matches!$G$2:$G$201,MATCH($A535&amp;"-1",Matches!$J$2:$J$201,0))="",INDEX(Matches!$H$2:$H$201,MATCH($A535&amp;"-1",Matches!$J$2:$J$201,0))=""),"",IF(AND($C535&lt;&gt;"",INDEX(Matches!$F$2:$F$201,MATCH($A535&amp;"-1",Matches!$J$2:$J$201,0))&lt;&gt;"",$C535&gt;=INDEX(Matches!$F$2:$F$201,MATCH($A535&amp;"-1",Matches!$J$2:$J$201,0))),"",IF(AND(D535=INDEX(Matches!$G$2:$G$201,MATCH($A535&amp;"-1",Matches!$J$2:$J$201,0)),E535=INDEX(Matches!$H$2:$H$201,MATCH($A535&amp;"-1",Matches!$J$2:$J$201,0))),5,IF(SIGN(D535-E535)&lt;&gt;SIGN(INDEX(Matches!$G$2:$G$201,MATCH($A535&amp;"-1",Matches!$J$2:$J$201,0))-INDEX(Matches!$H$2:$H$201,MATCH($A535&amp;"-1",Matches!$J$2:$J$201,0))),0,IF(D535-E535=INDEX(Matches!$G$2:$G$201,MATCH($A535&amp;"-1",Matches!$J$2:$J$201,0))-INDEX(Matches!$H$2:$H$201,MATCH($A535&amp;"-1",Matches!$J$2:$J$201,0)),3,2))))),""))</f>
        <v/>
      </c>
      <c r="Y535" s="12" t="str">
        <f aca="false">IF(OR($B535="",F535="",G535=""),"",IFERROR(IF(OR(INDEX(Matches!$I$2:$I$201,MATCH($A535&amp;"-2",Matches!$J$2:$J$201,0))="Void",INDEX(Matches!$G$2:$G$201,MATCH($A535&amp;"-2",Matches!$J$2:$J$201,0))="",INDEX(Matches!$H$2:$H$201,MATCH($A535&amp;"-2",Matches!$J$2:$J$201,0))=""),"",IF(AND($C535&lt;&gt;"",INDEX(Matches!$F$2:$F$201,MATCH($A535&amp;"-2",Matches!$J$2:$J$201,0))&lt;&gt;"",$C535&gt;=INDEX(Matches!$F$2:$F$201,MATCH($A535&amp;"-2",Matches!$J$2:$J$201,0))),"",IF(AND(F535=INDEX(Matches!$G$2:$G$201,MATCH($A535&amp;"-2",Matches!$J$2:$J$201,0)),G535=INDEX(Matches!$H$2:$H$201,MATCH($A535&amp;"-2",Matches!$J$2:$J$201,0))),5,IF(SIGN(F535-G535)&lt;&gt;SIGN(INDEX(Matches!$G$2:$G$201,MATCH($A535&amp;"-2",Matches!$J$2:$J$201,0))-INDEX(Matches!$H$2:$H$201,MATCH($A535&amp;"-2",Matches!$J$2:$J$201,0))),0,IF(F535-G535=INDEX(Matches!$G$2:$G$201,MATCH($A535&amp;"-2",Matches!$J$2:$J$201,0))-INDEX(Matches!$H$2:$H$201,MATCH($A535&amp;"-2",Matches!$J$2:$J$201,0)),3,2))))),""))</f>
        <v/>
      </c>
      <c r="Z535" s="12" t="str">
        <f aca="false">IF(OR($B535="",H535="",I535=""),"",IFERROR(IF(OR(INDEX(Matches!$I$2:$I$201,MATCH($A535&amp;"-3",Matches!$J$2:$J$201,0))="Void",INDEX(Matches!$G$2:$G$201,MATCH($A535&amp;"-3",Matches!$J$2:$J$201,0))="",INDEX(Matches!$H$2:$H$201,MATCH($A535&amp;"-3",Matches!$J$2:$J$201,0))=""),"",IF(AND($C535&lt;&gt;"",INDEX(Matches!$F$2:$F$201,MATCH($A535&amp;"-3",Matches!$J$2:$J$201,0))&lt;&gt;"",$C535&gt;=INDEX(Matches!$F$2:$F$201,MATCH($A535&amp;"-3",Matches!$J$2:$J$201,0))),"",IF(AND(H535=INDEX(Matches!$G$2:$G$201,MATCH($A535&amp;"-3",Matches!$J$2:$J$201,0)),I535=INDEX(Matches!$H$2:$H$201,MATCH($A535&amp;"-3",Matches!$J$2:$J$201,0))),5,IF(SIGN(H535-I535)&lt;&gt;SIGN(INDEX(Matches!$G$2:$G$201,MATCH($A535&amp;"-3",Matches!$J$2:$J$201,0))-INDEX(Matches!$H$2:$H$201,MATCH($A535&amp;"-3",Matches!$J$2:$J$201,0))),0,IF(H535-I535=INDEX(Matches!$G$2:$G$201,MATCH($A535&amp;"-3",Matches!$J$2:$J$201,0))-INDEX(Matches!$H$2:$H$201,MATCH($A535&amp;"-3",Matches!$J$2:$J$201,0)),3,2))))),""))</f>
        <v/>
      </c>
      <c r="AA535" s="12" t="str">
        <f aca="false">IF(OR($B535="",J535="",K535=""),"",IFERROR(IF(OR(INDEX(Matches!$I$2:$I$201,MATCH($A535&amp;"-4",Matches!$J$2:$J$201,0))="Void",INDEX(Matches!$G$2:$G$201,MATCH($A535&amp;"-4",Matches!$J$2:$J$201,0))="",INDEX(Matches!$H$2:$H$201,MATCH($A535&amp;"-4",Matches!$J$2:$J$201,0))=""),"",IF(AND($C535&lt;&gt;"",INDEX(Matches!$F$2:$F$201,MATCH($A535&amp;"-4",Matches!$J$2:$J$201,0))&lt;&gt;"",$C535&gt;=INDEX(Matches!$F$2:$F$201,MATCH($A535&amp;"-4",Matches!$J$2:$J$201,0))),"",IF(AND(J535=INDEX(Matches!$G$2:$G$201,MATCH($A535&amp;"-4",Matches!$J$2:$J$201,0)),K535=INDEX(Matches!$H$2:$H$201,MATCH($A535&amp;"-4",Matches!$J$2:$J$201,0))),5,IF(SIGN(J535-K535)&lt;&gt;SIGN(INDEX(Matches!$G$2:$G$201,MATCH($A535&amp;"-4",Matches!$J$2:$J$201,0))-INDEX(Matches!$H$2:$H$201,MATCH($A535&amp;"-4",Matches!$J$2:$J$201,0))),0,IF(J535-K535=INDEX(Matches!$G$2:$G$201,MATCH($A535&amp;"-4",Matches!$J$2:$J$201,0))-INDEX(Matches!$H$2:$H$201,MATCH($A535&amp;"-4",Matches!$J$2:$J$201,0)),3,2))))),""))</f>
        <v/>
      </c>
      <c r="AB535" s="12" t="str">
        <f aca="false">IF(OR($B535="",L535="",M535=""),"",IFERROR(IF(OR(INDEX(Matches!$I$2:$I$201,MATCH($A535&amp;"-5",Matches!$J$2:$J$201,0))="Void",INDEX(Matches!$G$2:$G$201,MATCH($A535&amp;"-5",Matches!$J$2:$J$201,0))="",INDEX(Matches!$H$2:$H$201,MATCH($A535&amp;"-5",Matches!$J$2:$J$201,0))=""),"",IF(AND($C535&lt;&gt;"",INDEX(Matches!$F$2:$F$201,MATCH($A535&amp;"-5",Matches!$J$2:$J$201,0))&lt;&gt;"",$C535&gt;=INDEX(Matches!$F$2:$F$201,MATCH($A535&amp;"-5",Matches!$J$2:$J$201,0))),"",IF(AND(L535=INDEX(Matches!$G$2:$G$201,MATCH($A535&amp;"-5",Matches!$J$2:$J$201,0)),M535=INDEX(Matches!$H$2:$H$201,MATCH($A535&amp;"-5",Matches!$J$2:$J$201,0))),5,IF(SIGN(L535-M535)&lt;&gt;SIGN(INDEX(Matches!$G$2:$G$201,MATCH($A535&amp;"-5",Matches!$J$2:$J$201,0))-INDEX(Matches!$H$2:$H$201,MATCH($A535&amp;"-5",Matches!$J$2:$J$201,0))),0,IF(L535-M535=INDEX(Matches!$G$2:$G$201,MATCH($A535&amp;"-5",Matches!$J$2:$J$201,0))-INDEX(Matches!$H$2:$H$201,MATCH($A535&amp;"-5",Matches!$J$2:$J$201,0)),3,2))))),""))</f>
        <v/>
      </c>
      <c r="AC535" s="12" t="str">
        <f aca="false">IF(OR($B535="",N535="",O535=""),"",IFERROR(IF(OR(INDEX(Matches!$I$2:$I$201,MATCH($A535&amp;"-6",Matches!$J$2:$J$201,0))="Void",INDEX(Matches!$G$2:$G$201,MATCH($A535&amp;"-6",Matches!$J$2:$J$201,0))="",INDEX(Matches!$H$2:$H$201,MATCH($A535&amp;"-6",Matches!$J$2:$J$201,0))=""),"",IF(AND($C535&lt;&gt;"",INDEX(Matches!$F$2:$F$201,MATCH($A535&amp;"-6",Matches!$J$2:$J$201,0))&lt;&gt;"",$C535&gt;=INDEX(Matches!$F$2:$F$201,MATCH($A535&amp;"-6",Matches!$J$2:$J$201,0))),"",IF(AND(N535=INDEX(Matches!$G$2:$G$201,MATCH($A535&amp;"-6",Matches!$J$2:$J$201,0)),O535=INDEX(Matches!$H$2:$H$201,MATCH($A535&amp;"-6",Matches!$J$2:$J$201,0))),5,IF(SIGN(N535-O535)&lt;&gt;SIGN(INDEX(Matches!$G$2:$G$201,MATCH($A535&amp;"-6",Matches!$J$2:$J$201,0))-INDEX(Matches!$H$2:$H$201,MATCH($A535&amp;"-6",Matches!$J$2:$J$201,0))),0,IF(N535-O535=INDEX(Matches!$G$2:$G$201,MATCH($A535&amp;"-6",Matches!$J$2:$J$201,0))-INDEX(Matches!$H$2:$H$201,MATCH($A535&amp;"-6",Matches!$J$2:$J$201,0)),3,2))))),""))</f>
        <v/>
      </c>
      <c r="AD535" s="12" t="str">
        <f aca="false">IF(OR($B535="",P535="",Q535=""),"",IFERROR(IF(OR(INDEX(Matches!$I$2:$I$201,MATCH($A535&amp;"-7",Matches!$J$2:$J$201,0))="Void",INDEX(Matches!$G$2:$G$201,MATCH($A535&amp;"-7",Matches!$J$2:$J$201,0))="",INDEX(Matches!$H$2:$H$201,MATCH($A535&amp;"-7",Matches!$J$2:$J$201,0))=""),"",IF(AND($C535&lt;&gt;"",INDEX(Matches!$F$2:$F$201,MATCH($A535&amp;"-7",Matches!$J$2:$J$201,0))&lt;&gt;"",$C535&gt;=INDEX(Matches!$F$2:$F$201,MATCH($A535&amp;"-7",Matches!$J$2:$J$201,0))),"",IF(AND(P535=INDEX(Matches!$G$2:$G$201,MATCH($A535&amp;"-7",Matches!$J$2:$J$201,0)),Q535=INDEX(Matches!$H$2:$H$201,MATCH($A535&amp;"-7",Matches!$J$2:$J$201,0))),5,IF(SIGN(P535-Q535)&lt;&gt;SIGN(INDEX(Matches!$G$2:$G$201,MATCH($A535&amp;"-7",Matches!$J$2:$J$201,0))-INDEX(Matches!$H$2:$H$201,MATCH($A535&amp;"-7",Matches!$J$2:$J$201,0))),0,IF(P535-Q535=INDEX(Matches!$G$2:$G$201,MATCH($A535&amp;"-7",Matches!$J$2:$J$201,0))-INDEX(Matches!$H$2:$H$201,MATCH($A535&amp;"-7",Matches!$J$2:$J$201,0)),3,2))))),""))</f>
        <v/>
      </c>
      <c r="AE535" s="12" t="str">
        <f aca="false">IF(OR($B535="",R535="",S535=""),"",IFERROR(IF(OR(INDEX(Matches!$I$2:$I$201,MATCH($A535&amp;"-8",Matches!$J$2:$J$201,0))="Void",INDEX(Matches!$G$2:$G$201,MATCH($A535&amp;"-8",Matches!$J$2:$J$201,0))="",INDEX(Matches!$H$2:$H$201,MATCH($A535&amp;"-8",Matches!$J$2:$J$201,0))=""),"",IF(AND($C535&lt;&gt;"",INDEX(Matches!$F$2:$F$201,MATCH($A535&amp;"-8",Matches!$J$2:$J$201,0))&lt;&gt;"",$C535&gt;=INDEX(Matches!$F$2:$F$201,MATCH($A535&amp;"-8",Matches!$J$2:$J$201,0))),"",IF(AND(R535=INDEX(Matches!$G$2:$G$201,MATCH($A535&amp;"-8",Matches!$J$2:$J$201,0)),S535=INDEX(Matches!$H$2:$H$201,MATCH($A535&amp;"-8",Matches!$J$2:$J$201,0))),5,IF(SIGN(R535-S535)&lt;&gt;SIGN(INDEX(Matches!$G$2:$G$201,MATCH($A535&amp;"-8",Matches!$J$2:$J$201,0))-INDEX(Matches!$H$2:$H$201,MATCH($A535&amp;"-8",Matches!$J$2:$J$201,0))),0,IF(R535-S535=INDEX(Matches!$G$2:$G$201,MATCH($A535&amp;"-8",Matches!$J$2:$J$201,0))-INDEX(Matches!$H$2:$H$201,MATCH($A535&amp;"-8",Matches!$J$2:$J$201,0)),3,2))))),""))</f>
        <v/>
      </c>
      <c r="AF535" s="12" t="str">
        <f aca="false">IF(OR($B535="",T535="",U535=""),"",IFERROR(IF(OR(INDEX(Matches!$I$2:$I$201,MATCH($A535&amp;"-9",Matches!$J$2:$J$201,0))="Void",INDEX(Matches!$G$2:$G$201,MATCH($A535&amp;"-9",Matches!$J$2:$J$201,0))="",INDEX(Matches!$H$2:$H$201,MATCH($A535&amp;"-9",Matches!$J$2:$J$201,0))=""),"",IF(AND($C535&lt;&gt;"",INDEX(Matches!$F$2:$F$201,MATCH($A535&amp;"-9",Matches!$J$2:$J$201,0))&lt;&gt;"",$C535&gt;=INDEX(Matches!$F$2:$F$201,MATCH($A535&amp;"-9",Matches!$J$2:$J$201,0))),"",IF(AND(T535=INDEX(Matches!$G$2:$G$201,MATCH($A535&amp;"-9",Matches!$J$2:$J$201,0)),U535=INDEX(Matches!$H$2:$H$201,MATCH($A535&amp;"-9",Matches!$J$2:$J$201,0))),5,IF(SIGN(T535-U535)&lt;&gt;SIGN(INDEX(Matches!$G$2:$G$201,MATCH($A535&amp;"-9",Matches!$J$2:$J$201,0))-INDEX(Matches!$H$2:$H$201,MATCH($A535&amp;"-9",Matches!$J$2:$J$201,0))),0,IF(T535-U535=INDEX(Matches!$G$2:$G$201,MATCH($A535&amp;"-9",Matches!$J$2:$J$201,0))-INDEX(Matches!$H$2:$H$201,MATCH($A535&amp;"-9",Matches!$J$2:$J$201,0)),3,2))))),""))</f>
        <v/>
      </c>
      <c r="AG535" s="12" t="str">
        <f aca="false">IF(OR($B535="",V535="",W535=""),"",IFERROR(IF(OR(INDEX(Matches!$I$2:$I$201,MATCH($A535&amp;"-10",Matches!$J$2:$J$201,0))="Void",INDEX(Matches!$G$2:$G$201,MATCH($A535&amp;"-10",Matches!$J$2:$J$201,0))="",INDEX(Matches!$H$2:$H$201,MATCH($A535&amp;"-10",Matches!$J$2:$J$201,0))=""),"",IF(AND($C535&lt;&gt;"",INDEX(Matches!$F$2:$F$201,MATCH($A535&amp;"-10",Matches!$J$2:$J$201,0))&lt;&gt;"",$C535&gt;=INDEX(Matches!$F$2:$F$201,MATCH($A535&amp;"-10",Matches!$J$2:$J$201,0))),"",IF(AND(V535=INDEX(Matches!$G$2:$G$201,MATCH($A535&amp;"-10",Matches!$J$2:$J$201,0)),W535=INDEX(Matches!$H$2:$H$201,MATCH($A535&amp;"-10",Matches!$J$2:$J$201,0))),5,IF(SIGN(V535-W535)&lt;&gt;SIGN(INDEX(Matches!$G$2:$G$201,MATCH($A535&amp;"-10",Matches!$J$2:$J$201,0))-INDEX(Matches!$H$2:$H$201,MATCH($A535&amp;"-10",Matches!$J$2:$J$201,0))),0,IF(V535-W535=INDEX(Matches!$G$2:$G$201,MATCH($A535&amp;"-10",Matches!$J$2:$J$201,0))-INDEX(Matches!$H$2:$H$201,MATCH($A535&amp;"-10",Matches!$J$2:$J$201,0)),3,2))))),""))</f>
        <v/>
      </c>
      <c r="AH535" s="13" t="str">
        <f aca="false">IF($B535="","",SUM(X535:AG535))</f>
        <v/>
      </c>
      <c r="AI535" s="12" t="str">
        <f aca="false">IF($B535="","",COUNTIF(X535:AG535,5))</f>
        <v/>
      </c>
      <c r="AJ535" s="12" t="str">
        <f aca="false">IF($B535="","",COUNTIF(X535:AG535,"&gt;=2"))</f>
        <v/>
      </c>
      <c r="AK535" s="12" t="str">
        <f aca="false">IF($B535="","",COUNT(X535:AG535))</f>
        <v/>
      </c>
    </row>
    <row r="536" customFormat="false" ht="15" hidden="false" customHeight="false" outlineLevel="0" collapsed="false">
      <c r="A536" s="7"/>
      <c r="B536" s="7"/>
      <c r="C536" s="11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12" t="str">
        <f aca="false">IF(OR($B536="",D536="",E536=""),"",IFERROR(IF(OR(INDEX(Matches!$I$2:$I$201,MATCH($A536&amp;"-1",Matches!$J$2:$J$201,0))="Void",INDEX(Matches!$G$2:$G$201,MATCH($A536&amp;"-1",Matches!$J$2:$J$201,0))="",INDEX(Matches!$H$2:$H$201,MATCH($A536&amp;"-1",Matches!$J$2:$J$201,0))=""),"",IF(AND($C536&lt;&gt;"",INDEX(Matches!$F$2:$F$201,MATCH($A536&amp;"-1",Matches!$J$2:$J$201,0))&lt;&gt;"",$C536&gt;=INDEX(Matches!$F$2:$F$201,MATCH($A536&amp;"-1",Matches!$J$2:$J$201,0))),"",IF(AND(D536=INDEX(Matches!$G$2:$G$201,MATCH($A536&amp;"-1",Matches!$J$2:$J$201,0)),E536=INDEX(Matches!$H$2:$H$201,MATCH($A536&amp;"-1",Matches!$J$2:$J$201,0))),5,IF(SIGN(D536-E536)&lt;&gt;SIGN(INDEX(Matches!$G$2:$G$201,MATCH($A536&amp;"-1",Matches!$J$2:$J$201,0))-INDEX(Matches!$H$2:$H$201,MATCH($A536&amp;"-1",Matches!$J$2:$J$201,0))),0,IF(D536-E536=INDEX(Matches!$G$2:$G$201,MATCH($A536&amp;"-1",Matches!$J$2:$J$201,0))-INDEX(Matches!$H$2:$H$201,MATCH($A536&amp;"-1",Matches!$J$2:$J$201,0)),3,2))))),""))</f>
        <v/>
      </c>
      <c r="Y536" s="12" t="str">
        <f aca="false">IF(OR($B536="",F536="",G536=""),"",IFERROR(IF(OR(INDEX(Matches!$I$2:$I$201,MATCH($A536&amp;"-2",Matches!$J$2:$J$201,0))="Void",INDEX(Matches!$G$2:$G$201,MATCH($A536&amp;"-2",Matches!$J$2:$J$201,0))="",INDEX(Matches!$H$2:$H$201,MATCH($A536&amp;"-2",Matches!$J$2:$J$201,0))=""),"",IF(AND($C536&lt;&gt;"",INDEX(Matches!$F$2:$F$201,MATCH($A536&amp;"-2",Matches!$J$2:$J$201,0))&lt;&gt;"",$C536&gt;=INDEX(Matches!$F$2:$F$201,MATCH($A536&amp;"-2",Matches!$J$2:$J$201,0))),"",IF(AND(F536=INDEX(Matches!$G$2:$G$201,MATCH($A536&amp;"-2",Matches!$J$2:$J$201,0)),G536=INDEX(Matches!$H$2:$H$201,MATCH($A536&amp;"-2",Matches!$J$2:$J$201,0))),5,IF(SIGN(F536-G536)&lt;&gt;SIGN(INDEX(Matches!$G$2:$G$201,MATCH($A536&amp;"-2",Matches!$J$2:$J$201,0))-INDEX(Matches!$H$2:$H$201,MATCH($A536&amp;"-2",Matches!$J$2:$J$201,0))),0,IF(F536-G536=INDEX(Matches!$G$2:$G$201,MATCH($A536&amp;"-2",Matches!$J$2:$J$201,0))-INDEX(Matches!$H$2:$H$201,MATCH($A536&amp;"-2",Matches!$J$2:$J$201,0)),3,2))))),""))</f>
        <v/>
      </c>
      <c r="Z536" s="12" t="str">
        <f aca="false">IF(OR($B536="",H536="",I536=""),"",IFERROR(IF(OR(INDEX(Matches!$I$2:$I$201,MATCH($A536&amp;"-3",Matches!$J$2:$J$201,0))="Void",INDEX(Matches!$G$2:$G$201,MATCH($A536&amp;"-3",Matches!$J$2:$J$201,0))="",INDEX(Matches!$H$2:$H$201,MATCH($A536&amp;"-3",Matches!$J$2:$J$201,0))=""),"",IF(AND($C536&lt;&gt;"",INDEX(Matches!$F$2:$F$201,MATCH($A536&amp;"-3",Matches!$J$2:$J$201,0))&lt;&gt;"",$C536&gt;=INDEX(Matches!$F$2:$F$201,MATCH($A536&amp;"-3",Matches!$J$2:$J$201,0))),"",IF(AND(H536=INDEX(Matches!$G$2:$G$201,MATCH($A536&amp;"-3",Matches!$J$2:$J$201,0)),I536=INDEX(Matches!$H$2:$H$201,MATCH($A536&amp;"-3",Matches!$J$2:$J$201,0))),5,IF(SIGN(H536-I536)&lt;&gt;SIGN(INDEX(Matches!$G$2:$G$201,MATCH($A536&amp;"-3",Matches!$J$2:$J$201,0))-INDEX(Matches!$H$2:$H$201,MATCH($A536&amp;"-3",Matches!$J$2:$J$201,0))),0,IF(H536-I536=INDEX(Matches!$G$2:$G$201,MATCH($A536&amp;"-3",Matches!$J$2:$J$201,0))-INDEX(Matches!$H$2:$H$201,MATCH($A536&amp;"-3",Matches!$J$2:$J$201,0)),3,2))))),""))</f>
        <v/>
      </c>
      <c r="AA536" s="12" t="str">
        <f aca="false">IF(OR($B536="",J536="",K536=""),"",IFERROR(IF(OR(INDEX(Matches!$I$2:$I$201,MATCH($A536&amp;"-4",Matches!$J$2:$J$201,0))="Void",INDEX(Matches!$G$2:$G$201,MATCH($A536&amp;"-4",Matches!$J$2:$J$201,0))="",INDEX(Matches!$H$2:$H$201,MATCH($A536&amp;"-4",Matches!$J$2:$J$201,0))=""),"",IF(AND($C536&lt;&gt;"",INDEX(Matches!$F$2:$F$201,MATCH($A536&amp;"-4",Matches!$J$2:$J$201,0))&lt;&gt;"",$C536&gt;=INDEX(Matches!$F$2:$F$201,MATCH($A536&amp;"-4",Matches!$J$2:$J$201,0))),"",IF(AND(J536=INDEX(Matches!$G$2:$G$201,MATCH($A536&amp;"-4",Matches!$J$2:$J$201,0)),K536=INDEX(Matches!$H$2:$H$201,MATCH($A536&amp;"-4",Matches!$J$2:$J$201,0))),5,IF(SIGN(J536-K536)&lt;&gt;SIGN(INDEX(Matches!$G$2:$G$201,MATCH($A536&amp;"-4",Matches!$J$2:$J$201,0))-INDEX(Matches!$H$2:$H$201,MATCH($A536&amp;"-4",Matches!$J$2:$J$201,0))),0,IF(J536-K536=INDEX(Matches!$G$2:$G$201,MATCH($A536&amp;"-4",Matches!$J$2:$J$201,0))-INDEX(Matches!$H$2:$H$201,MATCH($A536&amp;"-4",Matches!$J$2:$J$201,0)),3,2))))),""))</f>
        <v/>
      </c>
      <c r="AB536" s="12" t="str">
        <f aca="false">IF(OR($B536="",L536="",M536=""),"",IFERROR(IF(OR(INDEX(Matches!$I$2:$I$201,MATCH($A536&amp;"-5",Matches!$J$2:$J$201,0))="Void",INDEX(Matches!$G$2:$G$201,MATCH($A536&amp;"-5",Matches!$J$2:$J$201,0))="",INDEX(Matches!$H$2:$H$201,MATCH($A536&amp;"-5",Matches!$J$2:$J$201,0))=""),"",IF(AND($C536&lt;&gt;"",INDEX(Matches!$F$2:$F$201,MATCH($A536&amp;"-5",Matches!$J$2:$J$201,0))&lt;&gt;"",$C536&gt;=INDEX(Matches!$F$2:$F$201,MATCH($A536&amp;"-5",Matches!$J$2:$J$201,0))),"",IF(AND(L536=INDEX(Matches!$G$2:$G$201,MATCH($A536&amp;"-5",Matches!$J$2:$J$201,0)),M536=INDEX(Matches!$H$2:$H$201,MATCH($A536&amp;"-5",Matches!$J$2:$J$201,0))),5,IF(SIGN(L536-M536)&lt;&gt;SIGN(INDEX(Matches!$G$2:$G$201,MATCH($A536&amp;"-5",Matches!$J$2:$J$201,0))-INDEX(Matches!$H$2:$H$201,MATCH($A536&amp;"-5",Matches!$J$2:$J$201,0))),0,IF(L536-M536=INDEX(Matches!$G$2:$G$201,MATCH($A536&amp;"-5",Matches!$J$2:$J$201,0))-INDEX(Matches!$H$2:$H$201,MATCH($A536&amp;"-5",Matches!$J$2:$J$201,0)),3,2))))),""))</f>
        <v/>
      </c>
      <c r="AC536" s="12" t="str">
        <f aca="false">IF(OR($B536="",N536="",O536=""),"",IFERROR(IF(OR(INDEX(Matches!$I$2:$I$201,MATCH($A536&amp;"-6",Matches!$J$2:$J$201,0))="Void",INDEX(Matches!$G$2:$G$201,MATCH($A536&amp;"-6",Matches!$J$2:$J$201,0))="",INDEX(Matches!$H$2:$H$201,MATCH($A536&amp;"-6",Matches!$J$2:$J$201,0))=""),"",IF(AND($C536&lt;&gt;"",INDEX(Matches!$F$2:$F$201,MATCH($A536&amp;"-6",Matches!$J$2:$J$201,0))&lt;&gt;"",$C536&gt;=INDEX(Matches!$F$2:$F$201,MATCH($A536&amp;"-6",Matches!$J$2:$J$201,0))),"",IF(AND(N536=INDEX(Matches!$G$2:$G$201,MATCH($A536&amp;"-6",Matches!$J$2:$J$201,0)),O536=INDEX(Matches!$H$2:$H$201,MATCH($A536&amp;"-6",Matches!$J$2:$J$201,0))),5,IF(SIGN(N536-O536)&lt;&gt;SIGN(INDEX(Matches!$G$2:$G$201,MATCH($A536&amp;"-6",Matches!$J$2:$J$201,0))-INDEX(Matches!$H$2:$H$201,MATCH($A536&amp;"-6",Matches!$J$2:$J$201,0))),0,IF(N536-O536=INDEX(Matches!$G$2:$G$201,MATCH($A536&amp;"-6",Matches!$J$2:$J$201,0))-INDEX(Matches!$H$2:$H$201,MATCH($A536&amp;"-6",Matches!$J$2:$J$201,0)),3,2))))),""))</f>
        <v/>
      </c>
      <c r="AD536" s="12" t="str">
        <f aca="false">IF(OR($B536="",P536="",Q536=""),"",IFERROR(IF(OR(INDEX(Matches!$I$2:$I$201,MATCH($A536&amp;"-7",Matches!$J$2:$J$201,0))="Void",INDEX(Matches!$G$2:$G$201,MATCH($A536&amp;"-7",Matches!$J$2:$J$201,0))="",INDEX(Matches!$H$2:$H$201,MATCH($A536&amp;"-7",Matches!$J$2:$J$201,0))=""),"",IF(AND($C536&lt;&gt;"",INDEX(Matches!$F$2:$F$201,MATCH($A536&amp;"-7",Matches!$J$2:$J$201,0))&lt;&gt;"",$C536&gt;=INDEX(Matches!$F$2:$F$201,MATCH($A536&amp;"-7",Matches!$J$2:$J$201,0))),"",IF(AND(P536=INDEX(Matches!$G$2:$G$201,MATCH($A536&amp;"-7",Matches!$J$2:$J$201,0)),Q536=INDEX(Matches!$H$2:$H$201,MATCH($A536&amp;"-7",Matches!$J$2:$J$201,0))),5,IF(SIGN(P536-Q536)&lt;&gt;SIGN(INDEX(Matches!$G$2:$G$201,MATCH($A536&amp;"-7",Matches!$J$2:$J$201,0))-INDEX(Matches!$H$2:$H$201,MATCH($A536&amp;"-7",Matches!$J$2:$J$201,0))),0,IF(P536-Q536=INDEX(Matches!$G$2:$G$201,MATCH($A536&amp;"-7",Matches!$J$2:$J$201,0))-INDEX(Matches!$H$2:$H$201,MATCH($A536&amp;"-7",Matches!$J$2:$J$201,0)),3,2))))),""))</f>
        <v/>
      </c>
      <c r="AE536" s="12" t="str">
        <f aca="false">IF(OR($B536="",R536="",S536=""),"",IFERROR(IF(OR(INDEX(Matches!$I$2:$I$201,MATCH($A536&amp;"-8",Matches!$J$2:$J$201,0))="Void",INDEX(Matches!$G$2:$G$201,MATCH($A536&amp;"-8",Matches!$J$2:$J$201,0))="",INDEX(Matches!$H$2:$H$201,MATCH($A536&amp;"-8",Matches!$J$2:$J$201,0))=""),"",IF(AND($C536&lt;&gt;"",INDEX(Matches!$F$2:$F$201,MATCH($A536&amp;"-8",Matches!$J$2:$J$201,0))&lt;&gt;"",$C536&gt;=INDEX(Matches!$F$2:$F$201,MATCH($A536&amp;"-8",Matches!$J$2:$J$201,0))),"",IF(AND(R536=INDEX(Matches!$G$2:$G$201,MATCH($A536&amp;"-8",Matches!$J$2:$J$201,0)),S536=INDEX(Matches!$H$2:$H$201,MATCH($A536&amp;"-8",Matches!$J$2:$J$201,0))),5,IF(SIGN(R536-S536)&lt;&gt;SIGN(INDEX(Matches!$G$2:$G$201,MATCH($A536&amp;"-8",Matches!$J$2:$J$201,0))-INDEX(Matches!$H$2:$H$201,MATCH($A536&amp;"-8",Matches!$J$2:$J$201,0))),0,IF(R536-S536=INDEX(Matches!$G$2:$G$201,MATCH($A536&amp;"-8",Matches!$J$2:$J$201,0))-INDEX(Matches!$H$2:$H$201,MATCH($A536&amp;"-8",Matches!$J$2:$J$201,0)),3,2))))),""))</f>
        <v/>
      </c>
      <c r="AF536" s="12" t="str">
        <f aca="false">IF(OR($B536="",T536="",U536=""),"",IFERROR(IF(OR(INDEX(Matches!$I$2:$I$201,MATCH($A536&amp;"-9",Matches!$J$2:$J$201,0))="Void",INDEX(Matches!$G$2:$G$201,MATCH($A536&amp;"-9",Matches!$J$2:$J$201,0))="",INDEX(Matches!$H$2:$H$201,MATCH($A536&amp;"-9",Matches!$J$2:$J$201,0))=""),"",IF(AND($C536&lt;&gt;"",INDEX(Matches!$F$2:$F$201,MATCH($A536&amp;"-9",Matches!$J$2:$J$201,0))&lt;&gt;"",$C536&gt;=INDEX(Matches!$F$2:$F$201,MATCH($A536&amp;"-9",Matches!$J$2:$J$201,0))),"",IF(AND(T536=INDEX(Matches!$G$2:$G$201,MATCH($A536&amp;"-9",Matches!$J$2:$J$201,0)),U536=INDEX(Matches!$H$2:$H$201,MATCH($A536&amp;"-9",Matches!$J$2:$J$201,0))),5,IF(SIGN(T536-U536)&lt;&gt;SIGN(INDEX(Matches!$G$2:$G$201,MATCH($A536&amp;"-9",Matches!$J$2:$J$201,0))-INDEX(Matches!$H$2:$H$201,MATCH($A536&amp;"-9",Matches!$J$2:$J$201,0))),0,IF(T536-U536=INDEX(Matches!$G$2:$G$201,MATCH($A536&amp;"-9",Matches!$J$2:$J$201,0))-INDEX(Matches!$H$2:$H$201,MATCH($A536&amp;"-9",Matches!$J$2:$J$201,0)),3,2))))),""))</f>
        <v/>
      </c>
      <c r="AG536" s="12" t="str">
        <f aca="false">IF(OR($B536="",V536="",W536=""),"",IFERROR(IF(OR(INDEX(Matches!$I$2:$I$201,MATCH($A536&amp;"-10",Matches!$J$2:$J$201,0))="Void",INDEX(Matches!$G$2:$G$201,MATCH($A536&amp;"-10",Matches!$J$2:$J$201,0))="",INDEX(Matches!$H$2:$H$201,MATCH($A536&amp;"-10",Matches!$J$2:$J$201,0))=""),"",IF(AND($C536&lt;&gt;"",INDEX(Matches!$F$2:$F$201,MATCH($A536&amp;"-10",Matches!$J$2:$J$201,0))&lt;&gt;"",$C536&gt;=INDEX(Matches!$F$2:$F$201,MATCH($A536&amp;"-10",Matches!$J$2:$J$201,0))),"",IF(AND(V536=INDEX(Matches!$G$2:$G$201,MATCH($A536&amp;"-10",Matches!$J$2:$J$201,0)),W536=INDEX(Matches!$H$2:$H$201,MATCH($A536&amp;"-10",Matches!$J$2:$J$201,0))),5,IF(SIGN(V536-W536)&lt;&gt;SIGN(INDEX(Matches!$G$2:$G$201,MATCH($A536&amp;"-10",Matches!$J$2:$J$201,0))-INDEX(Matches!$H$2:$H$201,MATCH($A536&amp;"-10",Matches!$J$2:$J$201,0))),0,IF(V536-W536=INDEX(Matches!$G$2:$G$201,MATCH($A536&amp;"-10",Matches!$J$2:$J$201,0))-INDEX(Matches!$H$2:$H$201,MATCH($A536&amp;"-10",Matches!$J$2:$J$201,0)),3,2))))),""))</f>
        <v/>
      </c>
      <c r="AH536" s="13" t="str">
        <f aca="false">IF($B536="","",SUM(X536:AG536))</f>
        <v/>
      </c>
      <c r="AI536" s="12" t="str">
        <f aca="false">IF($B536="","",COUNTIF(X536:AG536,5))</f>
        <v/>
      </c>
      <c r="AJ536" s="12" t="str">
        <f aca="false">IF($B536="","",COUNTIF(X536:AG536,"&gt;=2"))</f>
        <v/>
      </c>
      <c r="AK536" s="12" t="str">
        <f aca="false">IF($B536="","",COUNT(X536:AG536))</f>
        <v/>
      </c>
    </row>
    <row r="537" customFormat="false" ht="15" hidden="false" customHeight="false" outlineLevel="0" collapsed="false">
      <c r="A537" s="7"/>
      <c r="B537" s="7"/>
      <c r="C537" s="11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12" t="str">
        <f aca="false">IF(OR($B537="",D537="",E537=""),"",IFERROR(IF(OR(INDEX(Matches!$I$2:$I$201,MATCH($A537&amp;"-1",Matches!$J$2:$J$201,0))="Void",INDEX(Matches!$G$2:$G$201,MATCH($A537&amp;"-1",Matches!$J$2:$J$201,0))="",INDEX(Matches!$H$2:$H$201,MATCH($A537&amp;"-1",Matches!$J$2:$J$201,0))=""),"",IF(AND($C537&lt;&gt;"",INDEX(Matches!$F$2:$F$201,MATCH($A537&amp;"-1",Matches!$J$2:$J$201,0))&lt;&gt;"",$C537&gt;=INDEX(Matches!$F$2:$F$201,MATCH($A537&amp;"-1",Matches!$J$2:$J$201,0))),"",IF(AND(D537=INDEX(Matches!$G$2:$G$201,MATCH($A537&amp;"-1",Matches!$J$2:$J$201,0)),E537=INDEX(Matches!$H$2:$H$201,MATCH($A537&amp;"-1",Matches!$J$2:$J$201,0))),5,IF(SIGN(D537-E537)&lt;&gt;SIGN(INDEX(Matches!$G$2:$G$201,MATCH($A537&amp;"-1",Matches!$J$2:$J$201,0))-INDEX(Matches!$H$2:$H$201,MATCH($A537&amp;"-1",Matches!$J$2:$J$201,0))),0,IF(D537-E537=INDEX(Matches!$G$2:$G$201,MATCH($A537&amp;"-1",Matches!$J$2:$J$201,0))-INDEX(Matches!$H$2:$H$201,MATCH($A537&amp;"-1",Matches!$J$2:$J$201,0)),3,2))))),""))</f>
        <v/>
      </c>
      <c r="Y537" s="12" t="str">
        <f aca="false">IF(OR($B537="",F537="",G537=""),"",IFERROR(IF(OR(INDEX(Matches!$I$2:$I$201,MATCH($A537&amp;"-2",Matches!$J$2:$J$201,0))="Void",INDEX(Matches!$G$2:$G$201,MATCH($A537&amp;"-2",Matches!$J$2:$J$201,0))="",INDEX(Matches!$H$2:$H$201,MATCH($A537&amp;"-2",Matches!$J$2:$J$201,0))=""),"",IF(AND($C537&lt;&gt;"",INDEX(Matches!$F$2:$F$201,MATCH($A537&amp;"-2",Matches!$J$2:$J$201,0))&lt;&gt;"",$C537&gt;=INDEX(Matches!$F$2:$F$201,MATCH($A537&amp;"-2",Matches!$J$2:$J$201,0))),"",IF(AND(F537=INDEX(Matches!$G$2:$G$201,MATCH($A537&amp;"-2",Matches!$J$2:$J$201,0)),G537=INDEX(Matches!$H$2:$H$201,MATCH($A537&amp;"-2",Matches!$J$2:$J$201,0))),5,IF(SIGN(F537-G537)&lt;&gt;SIGN(INDEX(Matches!$G$2:$G$201,MATCH($A537&amp;"-2",Matches!$J$2:$J$201,0))-INDEX(Matches!$H$2:$H$201,MATCH($A537&amp;"-2",Matches!$J$2:$J$201,0))),0,IF(F537-G537=INDEX(Matches!$G$2:$G$201,MATCH($A537&amp;"-2",Matches!$J$2:$J$201,0))-INDEX(Matches!$H$2:$H$201,MATCH($A537&amp;"-2",Matches!$J$2:$J$201,0)),3,2))))),""))</f>
        <v/>
      </c>
      <c r="Z537" s="12" t="str">
        <f aca="false">IF(OR($B537="",H537="",I537=""),"",IFERROR(IF(OR(INDEX(Matches!$I$2:$I$201,MATCH($A537&amp;"-3",Matches!$J$2:$J$201,0))="Void",INDEX(Matches!$G$2:$G$201,MATCH($A537&amp;"-3",Matches!$J$2:$J$201,0))="",INDEX(Matches!$H$2:$H$201,MATCH($A537&amp;"-3",Matches!$J$2:$J$201,0))=""),"",IF(AND($C537&lt;&gt;"",INDEX(Matches!$F$2:$F$201,MATCH($A537&amp;"-3",Matches!$J$2:$J$201,0))&lt;&gt;"",$C537&gt;=INDEX(Matches!$F$2:$F$201,MATCH($A537&amp;"-3",Matches!$J$2:$J$201,0))),"",IF(AND(H537=INDEX(Matches!$G$2:$G$201,MATCH($A537&amp;"-3",Matches!$J$2:$J$201,0)),I537=INDEX(Matches!$H$2:$H$201,MATCH($A537&amp;"-3",Matches!$J$2:$J$201,0))),5,IF(SIGN(H537-I537)&lt;&gt;SIGN(INDEX(Matches!$G$2:$G$201,MATCH($A537&amp;"-3",Matches!$J$2:$J$201,0))-INDEX(Matches!$H$2:$H$201,MATCH($A537&amp;"-3",Matches!$J$2:$J$201,0))),0,IF(H537-I537=INDEX(Matches!$G$2:$G$201,MATCH($A537&amp;"-3",Matches!$J$2:$J$201,0))-INDEX(Matches!$H$2:$H$201,MATCH($A537&amp;"-3",Matches!$J$2:$J$201,0)),3,2))))),""))</f>
        <v/>
      </c>
      <c r="AA537" s="12" t="str">
        <f aca="false">IF(OR($B537="",J537="",K537=""),"",IFERROR(IF(OR(INDEX(Matches!$I$2:$I$201,MATCH($A537&amp;"-4",Matches!$J$2:$J$201,0))="Void",INDEX(Matches!$G$2:$G$201,MATCH($A537&amp;"-4",Matches!$J$2:$J$201,0))="",INDEX(Matches!$H$2:$H$201,MATCH($A537&amp;"-4",Matches!$J$2:$J$201,0))=""),"",IF(AND($C537&lt;&gt;"",INDEX(Matches!$F$2:$F$201,MATCH($A537&amp;"-4",Matches!$J$2:$J$201,0))&lt;&gt;"",$C537&gt;=INDEX(Matches!$F$2:$F$201,MATCH($A537&amp;"-4",Matches!$J$2:$J$201,0))),"",IF(AND(J537=INDEX(Matches!$G$2:$G$201,MATCH($A537&amp;"-4",Matches!$J$2:$J$201,0)),K537=INDEX(Matches!$H$2:$H$201,MATCH($A537&amp;"-4",Matches!$J$2:$J$201,0))),5,IF(SIGN(J537-K537)&lt;&gt;SIGN(INDEX(Matches!$G$2:$G$201,MATCH($A537&amp;"-4",Matches!$J$2:$J$201,0))-INDEX(Matches!$H$2:$H$201,MATCH($A537&amp;"-4",Matches!$J$2:$J$201,0))),0,IF(J537-K537=INDEX(Matches!$G$2:$G$201,MATCH($A537&amp;"-4",Matches!$J$2:$J$201,0))-INDEX(Matches!$H$2:$H$201,MATCH($A537&amp;"-4",Matches!$J$2:$J$201,0)),3,2))))),""))</f>
        <v/>
      </c>
      <c r="AB537" s="12" t="str">
        <f aca="false">IF(OR($B537="",L537="",M537=""),"",IFERROR(IF(OR(INDEX(Matches!$I$2:$I$201,MATCH($A537&amp;"-5",Matches!$J$2:$J$201,0))="Void",INDEX(Matches!$G$2:$G$201,MATCH($A537&amp;"-5",Matches!$J$2:$J$201,0))="",INDEX(Matches!$H$2:$H$201,MATCH($A537&amp;"-5",Matches!$J$2:$J$201,0))=""),"",IF(AND($C537&lt;&gt;"",INDEX(Matches!$F$2:$F$201,MATCH($A537&amp;"-5",Matches!$J$2:$J$201,0))&lt;&gt;"",$C537&gt;=INDEX(Matches!$F$2:$F$201,MATCH($A537&amp;"-5",Matches!$J$2:$J$201,0))),"",IF(AND(L537=INDEX(Matches!$G$2:$G$201,MATCH($A537&amp;"-5",Matches!$J$2:$J$201,0)),M537=INDEX(Matches!$H$2:$H$201,MATCH($A537&amp;"-5",Matches!$J$2:$J$201,0))),5,IF(SIGN(L537-M537)&lt;&gt;SIGN(INDEX(Matches!$G$2:$G$201,MATCH($A537&amp;"-5",Matches!$J$2:$J$201,0))-INDEX(Matches!$H$2:$H$201,MATCH($A537&amp;"-5",Matches!$J$2:$J$201,0))),0,IF(L537-M537=INDEX(Matches!$G$2:$G$201,MATCH($A537&amp;"-5",Matches!$J$2:$J$201,0))-INDEX(Matches!$H$2:$H$201,MATCH($A537&amp;"-5",Matches!$J$2:$J$201,0)),3,2))))),""))</f>
        <v/>
      </c>
      <c r="AC537" s="12" t="str">
        <f aca="false">IF(OR($B537="",N537="",O537=""),"",IFERROR(IF(OR(INDEX(Matches!$I$2:$I$201,MATCH($A537&amp;"-6",Matches!$J$2:$J$201,0))="Void",INDEX(Matches!$G$2:$G$201,MATCH($A537&amp;"-6",Matches!$J$2:$J$201,0))="",INDEX(Matches!$H$2:$H$201,MATCH($A537&amp;"-6",Matches!$J$2:$J$201,0))=""),"",IF(AND($C537&lt;&gt;"",INDEX(Matches!$F$2:$F$201,MATCH($A537&amp;"-6",Matches!$J$2:$J$201,0))&lt;&gt;"",$C537&gt;=INDEX(Matches!$F$2:$F$201,MATCH($A537&amp;"-6",Matches!$J$2:$J$201,0))),"",IF(AND(N537=INDEX(Matches!$G$2:$G$201,MATCH($A537&amp;"-6",Matches!$J$2:$J$201,0)),O537=INDEX(Matches!$H$2:$H$201,MATCH($A537&amp;"-6",Matches!$J$2:$J$201,0))),5,IF(SIGN(N537-O537)&lt;&gt;SIGN(INDEX(Matches!$G$2:$G$201,MATCH($A537&amp;"-6",Matches!$J$2:$J$201,0))-INDEX(Matches!$H$2:$H$201,MATCH($A537&amp;"-6",Matches!$J$2:$J$201,0))),0,IF(N537-O537=INDEX(Matches!$G$2:$G$201,MATCH($A537&amp;"-6",Matches!$J$2:$J$201,0))-INDEX(Matches!$H$2:$H$201,MATCH($A537&amp;"-6",Matches!$J$2:$J$201,0)),3,2))))),""))</f>
        <v/>
      </c>
      <c r="AD537" s="12" t="str">
        <f aca="false">IF(OR($B537="",P537="",Q537=""),"",IFERROR(IF(OR(INDEX(Matches!$I$2:$I$201,MATCH($A537&amp;"-7",Matches!$J$2:$J$201,0))="Void",INDEX(Matches!$G$2:$G$201,MATCH($A537&amp;"-7",Matches!$J$2:$J$201,0))="",INDEX(Matches!$H$2:$H$201,MATCH($A537&amp;"-7",Matches!$J$2:$J$201,0))=""),"",IF(AND($C537&lt;&gt;"",INDEX(Matches!$F$2:$F$201,MATCH($A537&amp;"-7",Matches!$J$2:$J$201,0))&lt;&gt;"",$C537&gt;=INDEX(Matches!$F$2:$F$201,MATCH($A537&amp;"-7",Matches!$J$2:$J$201,0))),"",IF(AND(P537=INDEX(Matches!$G$2:$G$201,MATCH($A537&amp;"-7",Matches!$J$2:$J$201,0)),Q537=INDEX(Matches!$H$2:$H$201,MATCH($A537&amp;"-7",Matches!$J$2:$J$201,0))),5,IF(SIGN(P537-Q537)&lt;&gt;SIGN(INDEX(Matches!$G$2:$G$201,MATCH($A537&amp;"-7",Matches!$J$2:$J$201,0))-INDEX(Matches!$H$2:$H$201,MATCH($A537&amp;"-7",Matches!$J$2:$J$201,0))),0,IF(P537-Q537=INDEX(Matches!$G$2:$G$201,MATCH($A537&amp;"-7",Matches!$J$2:$J$201,0))-INDEX(Matches!$H$2:$H$201,MATCH($A537&amp;"-7",Matches!$J$2:$J$201,0)),3,2))))),""))</f>
        <v/>
      </c>
      <c r="AE537" s="12" t="str">
        <f aca="false">IF(OR($B537="",R537="",S537=""),"",IFERROR(IF(OR(INDEX(Matches!$I$2:$I$201,MATCH($A537&amp;"-8",Matches!$J$2:$J$201,0))="Void",INDEX(Matches!$G$2:$G$201,MATCH($A537&amp;"-8",Matches!$J$2:$J$201,0))="",INDEX(Matches!$H$2:$H$201,MATCH($A537&amp;"-8",Matches!$J$2:$J$201,0))=""),"",IF(AND($C537&lt;&gt;"",INDEX(Matches!$F$2:$F$201,MATCH($A537&amp;"-8",Matches!$J$2:$J$201,0))&lt;&gt;"",$C537&gt;=INDEX(Matches!$F$2:$F$201,MATCH($A537&amp;"-8",Matches!$J$2:$J$201,0))),"",IF(AND(R537=INDEX(Matches!$G$2:$G$201,MATCH($A537&amp;"-8",Matches!$J$2:$J$201,0)),S537=INDEX(Matches!$H$2:$H$201,MATCH($A537&amp;"-8",Matches!$J$2:$J$201,0))),5,IF(SIGN(R537-S537)&lt;&gt;SIGN(INDEX(Matches!$G$2:$G$201,MATCH($A537&amp;"-8",Matches!$J$2:$J$201,0))-INDEX(Matches!$H$2:$H$201,MATCH($A537&amp;"-8",Matches!$J$2:$J$201,0))),0,IF(R537-S537=INDEX(Matches!$G$2:$G$201,MATCH($A537&amp;"-8",Matches!$J$2:$J$201,0))-INDEX(Matches!$H$2:$H$201,MATCH($A537&amp;"-8",Matches!$J$2:$J$201,0)),3,2))))),""))</f>
        <v/>
      </c>
      <c r="AF537" s="12" t="str">
        <f aca="false">IF(OR($B537="",T537="",U537=""),"",IFERROR(IF(OR(INDEX(Matches!$I$2:$I$201,MATCH($A537&amp;"-9",Matches!$J$2:$J$201,0))="Void",INDEX(Matches!$G$2:$G$201,MATCH($A537&amp;"-9",Matches!$J$2:$J$201,0))="",INDEX(Matches!$H$2:$H$201,MATCH($A537&amp;"-9",Matches!$J$2:$J$201,0))=""),"",IF(AND($C537&lt;&gt;"",INDEX(Matches!$F$2:$F$201,MATCH($A537&amp;"-9",Matches!$J$2:$J$201,0))&lt;&gt;"",$C537&gt;=INDEX(Matches!$F$2:$F$201,MATCH($A537&amp;"-9",Matches!$J$2:$J$201,0))),"",IF(AND(T537=INDEX(Matches!$G$2:$G$201,MATCH($A537&amp;"-9",Matches!$J$2:$J$201,0)),U537=INDEX(Matches!$H$2:$H$201,MATCH($A537&amp;"-9",Matches!$J$2:$J$201,0))),5,IF(SIGN(T537-U537)&lt;&gt;SIGN(INDEX(Matches!$G$2:$G$201,MATCH($A537&amp;"-9",Matches!$J$2:$J$201,0))-INDEX(Matches!$H$2:$H$201,MATCH($A537&amp;"-9",Matches!$J$2:$J$201,0))),0,IF(T537-U537=INDEX(Matches!$G$2:$G$201,MATCH($A537&amp;"-9",Matches!$J$2:$J$201,0))-INDEX(Matches!$H$2:$H$201,MATCH($A537&amp;"-9",Matches!$J$2:$J$201,0)),3,2))))),""))</f>
        <v/>
      </c>
      <c r="AG537" s="12" t="str">
        <f aca="false">IF(OR($B537="",V537="",W537=""),"",IFERROR(IF(OR(INDEX(Matches!$I$2:$I$201,MATCH($A537&amp;"-10",Matches!$J$2:$J$201,0))="Void",INDEX(Matches!$G$2:$G$201,MATCH($A537&amp;"-10",Matches!$J$2:$J$201,0))="",INDEX(Matches!$H$2:$H$201,MATCH($A537&amp;"-10",Matches!$J$2:$J$201,0))=""),"",IF(AND($C537&lt;&gt;"",INDEX(Matches!$F$2:$F$201,MATCH($A537&amp;"-10",Matches!$J$2:$J$201,0))&lt;&gt;"",$C537&gt;=INDEX(Matches!$F$2:$F$201,MATCH($A537&amp;"-10",Matches!$J$2:$J$201,0))),"",IF(AND(V537=INDEX(Matches!$G$2:$G$201,MATCH($A537&amp;"-10",Matches!$J$2:$J$201,0)),W537=INDEX(Matches!$H$2:$H$201,MATCH($A537&amp;"-10",Matches!$J$2:$J$201,0))),5,IF(SIGN(V537-W537)&lt;&gt;SIGN(INDEX(Matches!$G$2:$G$201,MATCH($A537&amp;"-10",Matches!$J$2:$J$201,0))-INDEX(Matches!$H$2:$H$201,MATCH($A537&amp;"-10",Matches!$J$2:$J$201,0))),0,IF(V537-W537=INDEX(Matches!$G$2:$G$201,MATCH($A537&amp;"-10",Matches!$J$2:$J$201,0))-INDEX(Matches!$H$2:$H$201,MATCH($A537&amp;"-10",Matches!$J$2:$J$201,0)),3,2))))),""))</f>
        <v/>
      </c>
      <c r="AH537" s="13" t="str">
        <f aca="false">IF($B537="","",SUM(X537:AG537))</f>
        <v/>
      </c>
      <c r="AI537" s="12" t="str">
        <f aca="false">IF($B537="","",COUNTIF(X537:AG537,5))</f>
        <v/>
      </c>
      <c r="AJ537" s="12" t="str">
        <f aca="false">IF($B537="","",COUNTIF(X537:AG537,"&gt;=2"))</f>
        <v/>
      </c>
      <c r="AK537" s="12" t="str">
        <f aca="false">IF($B537="","",COUNT(X537:AG537))</f>
        <v/>
      </c>
    </row>
    <row r="538" customFormat="false" ht="15" hidden="false" customHeight="false" outlineLevel="0" collapsed="false">
      <c r="A538" s="7"/>
      <c r="B538" s="7"/>
      <c r="C538" s="11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12" t="str">
        <f aca="false">IF(OR($B538="",D538="",E538=""),"",IFERROR(IF(OR(INDEX(Matches!$I$2:$I$201,MATCH($A538&amp;"-1",Matches!$J$2:$J$201,0))="Void",INDEX(Matches!$G$2:$G$201,MATCH($A538&amp;"-1",Matches!$J$2:$J$201,0))="",INDEX(Matches!$H$2:$H$201,MATCH($A538&amp;"-1",Matches!$J$2:$J$201,0))=""),"",IF(AND($C538&lt;&gt;"",INDEX(Matches!$F$2:$F$201,MATCH($A538&amp;"-1",Matches!$J$2:$J$201,0))&lt;&gt;"",$C538&gt;=INDEX(Matches!$F$2:$F$201,MATCH($A538&amp;"-1",Matches!$J$2:$J$201,0))),"",IF(AND(D538=INDEX(Matches!$G$2:$G$201,MATCH($A538&amp;"-1",Matches!$J$2:$J$201,0)),E538=INDEX(Matches!$H$2:$H$201,MATCH($A538&amp;"-1",Matches!$J$2:$J$201,0))),5,IF(SIGN(D538-E538)&lt;&gt;SIGN(INDEX(Matches!$G$2:$G$201,MATCH($A538&amp;"-1",Matches!$J$2:$J$201,0))-INDEX(Matches!$H$2:$H$201,MATCH($A538&amp;"-1",Matches!$J$2:$J$201,0))),0,IF(D538-E538=INDEX(Matches!$G$2:$G$201,MATCH($A538&amp;"-1",Matches!$J$2:$J$201,0))-INDEX(Matches!$H$2:$H$201,MATCH($A538&amp;"-1",Matches!$J$2:$J$201,0)),3,2))))),""))</f>
        <v/>
      </c>
      <c r="Y538" s="12" t="str">
        <f aca="false">IF(OR($B538="",F538="",G538=""),"",IFERROR(IF(OR(INDEX(Matches!$I$2:$I$201,MATCH($A538&amp;"-2",Matches!$J$2:$J$201,0))="Void",INDEX(Matches!$G$2:$G$201,MATCH($A538&amp;"-2",Matches!$J$2:$J$201,0))="",INDEX(Matches!$H$2:$H$201,MATCH($A538&amp;"-2",Matches!$J$2:$J$201,0))=""),"",IF(AND($C538&lt;&gt;"",INDEX(Matches!$F$2:$F$201,MATCH($A538&amp;"-2",Matches!$J$2:$J$201,0))&lt;&gt;"",$C538&gt;=INDEX(Matches!$F$2:$F$201,MATCH($A538&amp;"-2",Matches!$J$2:$J$201,0))),"",IF(AND(F538=INDEX(Matches!$G$2:$G$201,MATCH($A538&amp;"-2",Matches!$J$2:$J$201,0)),G538=INDEX(Matches!$H$2:$H$201,MATCH($A538&amp;"-2",Matches!$J$2:$J$201,0))),5,IF(SIGN(F538-G538)&lt;&gt;SIGN(INDEX(Matches!$G$2:$G$201,MATCH($A538&amp;"-2",Matches!$J$2:$J$201,0))-INDEX(Matches!$H$2:$H$201,MATCH($A538&amp;"-2",Matches!$J$2:$J$201,0))),0,IF(F538-G538=INDEX(Matches!$G$2:$G$201,MATCH($A538&amp;"-2",Matches!$J$2:$J$201,0))-INDEX(Matches!$H$2:$H$201,MATCH($A538&amp;"-2",Matches!$J$2:$J$201,0)),3,2))))),""))</f>
        <v/>
      </c>
      <c r="Z538" s="12" t="str">
        <f aca="false">IF(OR($B538="",H538="",I538=""),"",IFERROR(IF(OR(INDEX(Matches!$I$2:$I$201,MATCH($A538&amp;"-3",Matches!$J$2:$J$201,0))="Void",INDEX(Matches!$G$2:$G$201,MATCH($A538&amp;"-3",Matches!$J$2:$J$201,0))="",INDEX(Matches!$H$2:$H$201,MATCH($A538&amp;"-3",Matches!$J$2:$J$201,0))=""),"",IF(AND($C538&lt;&gt;"",INDEX(Matches!$F$2:$F$201,MATCH($A538&amp;"-3",Matches!$J$2:$J$201,0))&lt;&gt;"",$C538&gt;=INDEX(Matches!$F$2:$F$201,MATCH($A538&amp;"-3",Matches!$J$2:$J$201,0))),"",IF(AND(H538=INDEX(Matches!$G$2:$G$201,MATCH($A538&amp;"-3",Matches!$J$2:$J$201,0)),I538=INDEX(Matches!$H$2:$H$201,MATCH($A538&amp;"-3",Matches!$J$2:$J$201,0))),5,IF(SIGN(H538-I538)&lt;&gt;SIGN(INDEX(Matches!$G$2:$G$201,MATCH($A538&amp;"-3",Matches!$J$2:$J$201,0))-INDEX(Matches!$H$2:$H$201,MATCH($A538&amp;"-3",Matches!$J$2:$J$201,0))),0,IF(H538-I538=INDEX(Matches!$G$2:$G$201,MATCH($A538&amp;"-3",Matches!$J$2:$J$201,0))-INDEX(Matches!$H$2:$H$201,MATCH($A538&amp;"-3",Matches!$J$2:$J$201,0)),3,2))))),""))</f>
        <v/>
      </c>
      <c r="AA538" s="12" t="str">
        <f aca="false">IF(OR($B538="",J538="",K538=""),"",IFERROR(IF(OR(INDEX(Matches!$I$2:$I$201,MATCH($A538&amp;"-4",Matches!$J$2:$J$201,0))="Void",INDEX(Matches!$G$2:$G$201,MATCH($A538&amp;"-4",Matches!$J$2:$J$201,0))="",INDEX(Matches!$H$2:$H$201,MATCH($A538&amp;"-4",Matches!$J$2:$J$201,0))=""),"",IF(AND($C538&lt;&gt;"",INDEX(Matches!$F$2:$F$201,MATCH($A538&amp;"-4",Matches!$J$2:$J$201,0))&lt;&gt;"",$C538&gt;=INDEX(Matches!$F$2:$F$201,MATCH($A538&amp;"-4",Matches!$J$2:$J$201,0))),"",IF(AND(J538=INDEX(Matches!$G$2:$G$201,MATCH($A538&amp;"-4",Matches!$J$2:$J$201,0)),K538=INDEX(Matches!$H$2:$H$201,MATCH($A538&amp;"-4",Matches!$J$2:$J$201,0))),5,IF(SIGN(J538-K538)&lt;&gt;SIGN(INDEX(Matches!$G$2:$G$201,MATCH($A538&amp;"-4",Matches!$J$2:$J$201,0))-INDEX(Matches!$H$2:$H$201,MATCH($A538&amp;"-4",Matches!$J$2:$J$201,0))),0,IF(J538-K538=INDEX(Matches!$G$2:$G$201,MATCH($A538&amp;"-4",Matches!$J$2:$J$201,0))-INDEX(Matches!$H$2:$H$201,MATCH($A538&amp;"-4",Matches!$J$2:$J$201,0)),3,2))))),""))</f>
        <v/>
      </c>
      <c r="AB538" s="12" t="str">
        <f aca="false">IF(OR($B538="",L538="",M538=""),"",IFERROR(IF(OR(INDEX(Matches!$I$2:$I$201,MATCH($A538&amp;"-5",Matches!$J$2:$J$201,0))="Void",INDEX(Matches!$G$2:$G$201,MATCH($A538&amp;"-5",Matches!$J$2:$J$201,0))="",INDEX(Matches!$H$2:$H$201,MATCH($A538&amp;"-5",Matches!$J$2:$J$201,0))=""),"",IF(AND($C538&lt;&gt;"",INDEX(Matches!$F$2:$F$201,MATCH($A538&amp;"-5",Matches!$J$2:$J$201,0))&lt;&gt;"",$C538&gt;=INDEX(Matches!$F$2:$F$201,MATCH($A538&amp;"-5",Matches!$J$2:$J$201,0))),"",IF(AND(L538=INDEX(Matches!$G$2:$G$201,MATCH($A538&amp;"-5",Matches!$J$2:$J$201,0)),M538=INDEX(Matches!$H$2:$H$201,MATCH($A538&amp;"-5",Matches!$J$2:$J$201,0))),5,IF(SIGN(L538-M538)&lt;&gt;SIGN(INDEX(Matches!$G$2:$G$201,MATCH($A538&amp;"-5",Matches!$J$2:$J$201,0))-INDEX(Matches!$H$2:$H$201,MATCH($A538&amp;"-5",Matches!$J$2:$J$201,0))),0,IF(L538-M538=INDEX(Matches!$G$2:$G$201,MATCH($A538&amp;"-5",Matches!$J$2:$J$201,0))-INDEX(Matches!$H$2:$H$201,MATCH($A538&amp;"-5",Matches!$J$2:$J$201,0)),3,2))))),""))</f>
        <v/>
      </c>
      <c r="AC538" s="12" t="str">
        <f aca="false">IF(OR($B538="",N538="",O538=""),"",IFERROR(IF(OR(INDEX(Matches!$I$2:$I$201,MATCH($A538&amp;"-6",Matches!$J$2:$J$201,0))="Void",INDEX(Matches!$G$2:$G$201,MATCH($A538&amp;"-6",Matches!$J$2:$J$201,0))="",INDEX(Matches!$H$2:$H$201,MATCH($A538&amp;"-6",Matches!$J$2:$J$201,0))=""),"",IF(AND($C538&lt;&gt;"",INDEX(Matches!$F$2:$F$201,MATCH($A538&amp;"-6",Matches!$J$2:$J$201,0))&lt;&gt;"",$C538&gt;=INDEX(Matches!$F$2:$F$201,MATCH($A538&amp;"-6",Matches!$J$2:$J$201,0))),"",IF(AND(N538=INDEX(Matches!$G$2:$G$201,MATCH($A538&amp;"-6",Matches!$J$2:$J$201,0)),O538=INDEX(Matches!$H$2:$H$201,MATCH($A538&amp;"-6",Matches!$J$2:$J$201,0))),5,IF(SIGN(N538-O538)&lt;&gt;SIGN(INDEX(Matches!$G$2:$G$201,MATCH($A538&amp;"-6",Matches!$J$2:$J$201,0))-INDEX(Matches!$H$2:$H$201,MATCH($A538&amp;"-6",Matches!$J$2:$J$201,0))),0,IF(N538-O538=INDEX(Matches!$G$2:$G$201,MATCH($A538&amp;"-6",Matches!$J$2:$J$201,0))-INDEX(Matches!$H$2:$H$201,MATCH($A538&amp;"-6",Matches!$J$2:$J$201,0)),3,2))))),""))</f>
        <v/>
      </c>
      <c r="AD538" s="12" t="str">
        <f aca="false">IF(OR($B538="",P538="",Q538=""),"",IFERROR(IF(OR(INDEX(Matches!$I$2:$I$201,MATCH($A538&amp;"-7",Matches!$J$2:$J$201,0))="Void",INDEX(Matches!$G$2:$G$201,MATCH($A538&amp;"-7",Matches!$J$2:$J$201,0))="",INDEX(Matches!$H$2:$H$201,MATCH($A538&amp;"-7",Matches!$J$2:$J$201,0))=""),"",IF(AND($C538&lt;&gt;"",INDEX(Matches!$F$2:$F$201,MATCH($A538&amp;"-7",Matches!$J$2:$J$201,0))&lt;&gt;"",$C538&gt;=INDEX(Matches!$F$2:$F$201,MATCH($A538&amp;"-7",Matches!$J$2:$J$201,0))),"",IF(AND(P538=INDEX(Matches!$G$2:$G$201,MATCH($A538&amp;"-7",Matches!$J$2:$J$201,0)),Q538=INDEX(Matches!$H$2:$H$201,MATCH($A538&amp;"-7",Matches!$J$2:$J$201,0))),5,IF(SIGN(P538-Q538)&lt;&gt;SIGN(INDEX(Matches!$G$2:$G$201,MATCH($A538&amp;"-7",Matches!$J$2:$J$201,0))-INDEX(Matches!$H$2:$H$201,MATCH($A538&amp;"-7",Matches!$J$2:$J$201,0))),0,IF(P538-Q538=INDEX(Matches!$G$2:$G$201,MATCH($A538&amp;"-7",Matches!$J$2:$J$201,0))-INDEX(Matches!$H$2:$H$201,MATCH($A538&amp;"-7",Matches!$J$2:$J$201,0)),3,2))))),""))</f>
        <v/>
      </c>
      <c r="AE538" s="12" t="str">
        <f aca="false">IF(OR($B538="",R538="",S538=""),"",IFERROR(IF(OR(INDEX(Matches!$I$2:$I$201,MATCH($A538&amp;"-8",Matches!$J$2:$J$201,0))="Void",INDEX(Matches!$G$2:$G$201,MATCH($A538&amp;"-8",Matches!$J$2:$J$201,0))="",INDEX(Matches!$H$2:$H$201,MATCH($A538&amp;"-8",Matches!$J$2:$J$201,0))=""),"",IF(AND($C538&lt;&gt;"",INDEX(Matches!$F$2:$F$201,MATCH($A538&amp;"-8",Matches!$J$2:$J$201,0))&lt;&gt;"",$C538&gt;=INDEX(Matches!$F$2:$F$201,MATCH($A538&amp;"-8",Matches!$J$2:$J$201,0))),"",IF(AND(R538=INDEX(Matches!$G$2:$G$201,MATCH($A538&amp;"-8",Matches!$J$2:$J$201,0)),S538=INDEX(Matches!$H$2:$H$201,MATCH($A538&amp;"-8",Matches!$J$2:$J$201,0))),5,IF(SIGN(R538-S538)&lt;&gt;SIGN(INDEX(Matches!$G$2:$G$201,MATCH($A538&amp;"-8",Matches!$J$2:$J$201,0))-INDEX(Matches!$H$2:$H$201,MATCH($A538&amp;"-8",Matches!$J$2:$J$201,0))),0,IF(R538-S538=INDEX(Matches!$G$2:$G$201,MATCH($A538&amp;"-8",Matches!$J$2:$J$201,0))-INDEX(Matches!$H$2:$H$201,MATCH($A538&amp;"-8",Matches!$J$2:$J$201,0)),3,2))))),""))</f>
        <v/>
      </c>
      <c r="AF538" s="12" t="str">
        <f aca="false">IF(OR($B538="",T538="",U538=""),"",IFERROR(IF(OR(INDEX(Matches!$I$2:$I$201,MATCH($A538&amp;"-9",Matches!$J$2:$J$201,0))="Void",INDEX(Matches!$G$2:$G$201,MATCH($A538&amp;"-9",Matches!$J$2:$J$201,0))="",INDEX(Matches!$H$2:$H$201,MATCH($A538&amp;"-9",Matches!$J$2:$J$201,0))=""),"",IF(AND($C538&lt;&gt;"",INDEX(Matches!$F$2:$F$201,MATCH($A538&amp;"-9",Matches!$J$2:$J$201,0))&lt;&gt;"",$C538&gt;=INDEX(Matches!$F$2:$F$201,MATCH($A538&amp;"-9",Matches!$J$2:$J$201,0))),"",IF(AND(T538=INDEX(Matches!$G$2:$G$201,MATCH($A538&amp;"-9",Matches!$J$2:$J$201,0)),U538=INDEX(Matches!$H$2:$H$201,MATCH($A538&amp;"-9",Matches!$J$2:$J$201,0))),5,IF(SIGN(T538-U538)&lt;&gt;SIGN(INDEX(Matches!$G$2:$G$201,MATCH($A538&amp;"-9",Matches!$J$2:$J$201,0))-INDEX(Matches!$H$2:$H$201,MATCH($A538&amp;"-9",Matches!$J$2:$J$201,0))),0,IF(T538-U538=INDEX(Matches!$G$2:$G$201,MATCH($A538&amp;"-9",Matches!$J$2:$J$201,0))-INDEX(Matches!$H$2:$H$201,MATCH($A538&amp;"-9",Matches!$J$2:$J$201,0)),3,2))))),""))</f>
        <v/>
      </c>
      <c r="AG538" s="12" t="str">
        <f aca="false">IF(OR($B538="",V538="",W538=""),"",IFERROR(IF(OR(INDEX(Matches!$I$2:$I$201,MATCH($A538&amp;"-10",Matches!$J$2:$J$201,0))="Void",INDEX(Matches!$G$2:$G$201,MATCH($A538&amp;"-10",Matches!$J$2:$J$201,0))="",INDEX(Matches!$H$2:$H$201,MATCH($A538&amp;"-10",Matches!$J$2:$J$201,0))=""),"",IF(AND($C538&lt;&gt;"",INDEX(Matches!$F$2:$F$201,MATCH($A538&amp;"-10",Matches!$J$2:$J$201,0))&lt;&gt;"",$C538&gt;=INDEX(Matches!$F$2:$F$201,MATCH($A538&amp;"-10",Matches!$J$2:$J$201,0))),"",IF(AND(V538=INDEX(Matches!$G$2:$G$201,MATCH($A538&amp;"-10",Matches!$J$2:$J$201,0)),W538=INDEX(Matches!$H$2:$H$201,MATCH($A538&amp;"-10",Matches!$J$2:$J$201,0))),5,IF(SIGN(V538-W538)&lt;&gt;SIGN(INDEX(Matches!$G$2:$G$201,MATCH($A538&amp;"-10",Matches!$J$2:$J$201,0))-INDEX(Matches!$H$2:$H$201,MATCH($A538&amp;"-10",Matches!$J$2:$J$201,0))),0,IF(V538-W538=INDEX(Matches!$G$2:$G$201,MATCH($A538&amp;"-10",Matches!$J$2:$J$201,0))-INDEX(Matches!$H$2:$H$201,MATCH($A538&amp;"-10",Matches!$J$2:$J$201,0)),3,2))))),""))</f>
        <v/>
      </c>
      <c r="AH538" s="13" t="str">
        <f aca="false">IF($B538="","",SUM(X538:AG538))</f>
        <v/>
      </c>
      <c r="AI538" s="12" t="str">
        <f aca="false">IF($B538="","",COUNTIF(X538:AG538,5))</f>
        <v/>
      </c>
      <c r="AJ538" s="12" t="str">
        <f aca="false">IF($B538="","",COUNTIF(X538:AG538,"&gt;=2"))</f>
        <v/>
      </c>
      <c r="AK538" s="12" t="str">
        <f aca="false">IF($B538="","",COUNT(X538:AG538))</f>
        <v/>
      </c>
    </row>
    <row r="539" customFormat="false" ht="15" hidden="false" customHeight="false" outlineLevel="0" collapsed="false">
      <c r="A539" s="7"/>
      <c r="B539" s="7"/>
      <c r="C539" s="11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12" t="str">
        <f aca="false">IF(OR($B539="",D539="",E539=""),"",IFERROR(IF(OR(INDEX(Matches!$I$2:$I$201,MATCH($A539&amp;"-1",Matches!$J$2:$J$201,0))="Void",INDEX(Matches!$G$2:$G$201,MATCH($A539&amp;"-1",Matches!$J$2:$J$201,0))="",INDEX(Matches!$H$2:$H$201,MATCH($A539&amp;"-1",Matches!$J$2:$J$201,0))=""),"",IF(AND($C539&lt;&gt;"",INDEX(Matches!$F$2:$F$201,MATCH($A539&amp;"-1",Matches!$J$2:$J$201,0))&lt;&gt;"",$C539&gt;=INDEX(Matches!$F$2:$F$201,MATCH($A539&amp;"-1",Matches!$J$2:$J$201,0))),"",IF(AND(D539=INDEX(Matches!$G$2:$G$201,MATCH($A539&amp;"-1",Matches!$J$2:$J$201,0)),E539=INDEX(Matches!$H$2:$H$201,MATCH($A539&amp;"-1",Matches!$J$2:$J$201,0))),5,IF(SIGN(D539-E539)&lt;&gt;SIGN(INDEX(Matches!$G$2:$G$201,MATCH($A539&amp;"-1",Matches!$J$2:$J$201,0))-INDEX(Matches!$H$2:$H$201,MATCH($A539&amp;"-1",Matches!$J$2:$J$201,0))),0,IF(D539-E539=INDEX(Matches!$G$2:$G$201,MATCH($A539&amp;"-1",Matches!$J$2:$J$201,0))-INDEX(Matches!$H$2:$H$201,MATCH($A539&amp;"-1",Matches!$J$2:$J$201,0)),3,2))))),""))</f>
        <v/>
      </c>
      <c r="Y539" s="12" t="str">
        <f aca="false">IF(OR($B539="",F539="",G539=""),"",IFERROR(IF(OR(INDEX(Matches!$I$2:$I$201,MATCH($A539&amp;"-2",Matches!$J$2:$J$201,0))="Void",INDEX(Matches!$G$2:$G$201,MATCH($A539&amp;"-2",Matches!$J$2:$J$201,0))="",INDEX(Matches!$H$2:$H$201,MATCH($A539&amp;"-2",Matches!$J$2:$J$201,0))=""),"",IF(AND($C539&lt;&gt;"",INDEX(Matches!$F$2:$F$201,MATCH($A539&amp;"-2",Matches!$J$2:$J$201,0))&lt;&gt;"",$C539&gt;=INDEX(Matches!$F$2:$F$201,MATCH($A539&amp;"-2",Matches!$J$2:$J$201,0))),"",IF(AND(F539=INDEX(Matches!$G$2:$G$201,MATCH($A539&amp;"-2",Matches!$J$2:$J$201,0)),G539=INDEX(Matches!$H$2:$H$201,MATCH($A539&amp;"-2",Matches!$J$2:$J$201,0))),5,IF(SIGN(F539-G539)&lt;&gt;SIGN(INDEX(Matches!$G$2:$G$201,MATCH($A539&amp;"-2",Matches!$J$2:$J$201,0))-INDEX(Matches!$H$2:$H$201,MATCH($A539&amp;"-2",Matches!$J$2:$J$201,0))),0,IF(F539-G539=INDEX(Matches!$G$2:$G$201,MATCH($A539&amp;"-2",Matches!$J$2:$J$201,0))-INDEX(Matches!$H$2:$H$201,MATCH($A539&amp;"-2",Matches!$J$2:$J$201,0)),3,2))))),""))</f>
        <v/>
      </c>
      <c r="Z539" s="12" t="str">
        <f aca="false">IF(OR($B539="",H539="",I539=""),"",IFERROR(IF(OR(INDEX(Matches!$I$2:$I$201,MATCH($A539&amp;"-3",Matches!$J$2:$J$201,0))="Void",INDEX(Matches!$G$2:$G$201,MATCH($A539&amp;"-3",Matches!$J$2:$J$201,0))="",INDEX(Matches!$H$2:$H$201,MATCH($A539&amp;"-3",Matches!$J$2:$J$201,0))=""),"",IF(AND($C539&lt;&gt;"",INDEX(Matches!$F$2:$F$201,MATCH($A539&amp;"-3",Matches!$J$2:$J$201,0))&lt;&gt;"",$C539&gt;=INDEX(Matches!$F$2:$F$201,MATCH($A539&amp;"-3",Matches!$J$2:$J$201,0))),"",IF(AND(H539=INDEX(Matches!$G$2:$G$201,MATCH($A539&amp;"-3",Matches!$J$2:$J$201,0)),I539=INDEX(Matches!$H$2:$H$201,MATCH($A539&amp;"-3",Matches!$J$2:$J$201,0))),5,IF(SIGN(H539-I539)&lt;&gt;SIGN(INDEX(Matches!$G$2:$G$201,MATCH($A539&amp;"-3",Matches!$J$2:$J$201,0))-INDEX(Matches!$H$2:$H$201,MATCH($A539&amp;"-3",Matches!$J$2:$J$201,0))),0,IF(H539-I539=INDEX(Matches!$G$2:$G$201,MATCH($A539&amp;"-3",Matches!$J$2:$J$201,0))-INDEX(Matches!$H$2:$H$201,MATCH($A539&amp;"-3",Matches!$J$2:$J$201,0)),3,2))))),""))</f>
        <v/>
      </c>
      <c r="AA539" s="12" t="str">
        <f aca="false">IF(OR($B539="",J539="",K539=""),"",IFERROR(IF(OR(INDEX(Matches!$I$2:$I$201,MATCH($A539&amp;"-4",Matches!$J$2:$J$201,0))="Void",INDEX(Matches!$G$2:$G$201,MATCH($A539&amp;"-4",Matches!$J$2:$J$201,0))="",INDEX(Matches!$H$2:$H$201,MATCH($A539&amp;"-4",Matches!$J$2:$J$201,0))=""),"",IF(AND($C539&lt;&gt;"",INDEX(Matches!$F$2:$F$201,MATCH($A539&amp;"-4",Matches!$J$2:$J$201,0))&lt;&gt;"",$C539&gt;=INDEX(Matches!$F$2:$F$201,MATCH($A539&amp;"-4",Matches!$J$2:$J$201,0))),"",IF(AND(J539=INDEX(Matches!$G$2:$G$201,MATCH($A539&amp;"-4",Matches!$J$2:$J$201,0)),K539=INDEX(Matches!$H$2:$H$201,MATCH($A539&amp;"-4",Matches!$J$2:$J$201,0))),5,IF(SIGN(J539-K539)&lt;&gt;SIGN(INDEX(Matches!$G$2:$G$201,MATCH($A539&amp;"-4",Matches!$J$2:$J$201,0))-INDEX(Matches!$H$2:$H$201,MATCH($A539&amp;"-4",Matches!$J$2:$J$201,0))),0,IF(J539-K539=INDEX(Matches!$G$2:$G$201,MATCH($A539&amp;"-4",Matches!$J$2:$J$201,0))-INDEX(Matches!$H$2:$H$201,MATCH($A539&amp;"-4",Matches!$J$2:$J$201,0)),3,2))))),""))</f>
        <v/>
      </c>
      <c r="AB539" s="12" t="str">
        <f aca="false">IF(OR($B539="",L539="",M539=""),"",IFERROR(IF(OR(INDEX(Matches!$I$2:$I$201,MATCH($A539&amp;"-5",Matches!$J$2:$J$201,0))="Void",INDEX(Matches!$G$2:$G$201,MATCH($A539&amp;"-5",Matches!$J$2:$J$201,0))="",INDEX(Matches!$H$2:$H$201,MATCH($A539&amp;"-5",Matches!$J$2:$J$201,0))=""),"",IF(AND($C539&lt;&gt;"",INDEX(Matches!$F$2:$F$201,MATCH($A539&amp;"-5",Matches!$J$2:$J$201,0))&lt;&gt;"",$C539&gt;=INDEX(Matches!$F$2:$F$201,MATCH($A539&amp;"-5",Matches!$J$2:$J$201,0))),"",IF(AND(L539=INDEX(Matches!$G$2:$G$201,MATCH($A539&amp;"-5",Matches!$J$2:$J$201,0)),M539=INDEX(Matches!$H$2:$H$201,MATCH($A539&amp;"-5",Matches!$J$2:$J$201,0))),5,IF(SIGN(L539-M539)&lt;&gt;SIGN(INDEX(Matches!$G$2:$G$201,MATCH($A539&amp;"-5",Matches!$J$2:$J$201,0))-INDEX(Matches!$H$2:$H$201,MATCH($A539&amp;"-5",Matches!$J$2:$J$201,0))),0,IF(L539-M539=INDEX(Matches!$G$2:$G$201,MATCH($A539&amp;"-5",Matches!$J$2:$J$201,0))-INDEX(Matches!$H$2:$H$201,MATCH($A539&amp;"-5",Matches!$J$2:$J$201,0)),3,2))))),""))</f>
        <v/>
      </c>
      <c r="AC539" s="12" t="str">
        <f aca="false">IF(OR($B539="",N539="",O539=""),"",IFERROR(IF(OR(INDEX(Matches!$I$2:$I$201,MATCH($A539&amp;"-6",Matches!$J$2:$J$201,0))="Void",INDEX(Matches!$G$2:$G$201,MATCH($A539&amp;"-6",Matches!$J$2:$J$201,0))="",INDEX(Matches!$H$2:$H$201,MATCH($A539&amp;"-6",Matches!$J$2:$J$201,0))=""),"",IF(AND($C539&lt;&gt;"",INDEX(Matches!$F$2:$F$201,MATCH($A539&amp;"-6",Matches!$J$2:$J$201,0))&lt;&gt;"",$C539&gt;=INDEX(Matches!$F$2:$F$201,MATCH($A539&amp;"-6",Matches!$J$2:$J$201,0))),"",IF(AND(N539=INDEX(Matches!$G$2:$G$201,MATCH($A539&amp;"-6",Matches!$J$2:$J$201,0)),O539=INDEX(Matches!$H$2:$H$201,MATCH($A539&amp;"-6",Matches!$J$2:$J$201,0))),5,IF(SIGN(N539-O539)&lt;&gt;SIGN(INDEX(Matches!$G$2:$G$201,MATCH($A539&amp;"-6",Matches!$J$2:$J$201,0))-INDEX(Matches!$H$2:$H$201,MATCH($A539&amp;"-6",Matches!$J$2:$J$201,0))),0,IF(N539-O539=INDEX(Matches!$G$2:$G$201,MATCH($A539&amp;"-6",Matches!$J$2:$J$201,0))-INDEX(Matches!$H$2:$H$201,MATCH($A539&amp;"-6",Matches!$J$2:$J$201,0)),3,2))))),""))</f>
        <v/>
      </c>
      <c r="AD539" s="12" t="str">
        <f aca="false">IF(OR($B539="",P539="",Q539=""),"",IFERROR(IF(OR(INDEX(Matches!$I$2:$I$201,MATCH($A539&amp;"-7",Matches!$J$2:$J$201,0))="Void",INDEX(Matches!$G$2:$G$201,MATCH($A539&amp;"-7",Matches!$J$2:$J$201,0))="",INDEX(Matches!$H$2:$H$201,MATCH($A539&amp;"-7",Matches!$J$2:$J$201,0))=""),"",IF(AND($C539&lt;&gt;"",INDEX(Matches!$F$2:$F$201,MATCH($A539&amp;"-7",Matches!$J$2:$J$201,0))&lt;&gt;"",$C539&gt;=INDEX(Matches!$F$2:$F$201,MATCH($A539&amp;"-7",Matches!$J$2:$J$201,0))),"",IF(AND(P539=INDEX(Matches!$G$2:$G$201,MATCH($A539&amp;"-7",Matches!$J$2:$J$201,0)),Q539=INDEX(Matches!$H$2:$H$201,MATCH($A539&amp;"-7",Matches!$J$2:$J$201,0))),5,IF(SIGN(P539-Q539)&lt;&gt;SIGN(INDEX(Matches!$G$2:$G$201,MATCH($A539&amp;"-7",Matches!$J$2:$J$201,0))-INDEX(Matches!$H$2:$H$201,MATCH($A539&amp;"-7",Matches!$J$2:$J$201,0))),0,IF(P539-Q539=INDEX(Matches!$G$2:$G$201,MATCH($A539&amp;"-7",Matches!$J$2:$J$201,0))-INDEX(Matches!$H$2:$H$201,MATCH($A539&amp;"-7",Matches!$J$2:$J$201,0)),3,2))))),""))</f>
        <v/>
      </c>
      <c r="AE539" s="12" t="str">
        <f aca="false">IF(OR($B539="",R539="",S539=""),"",IFERROR(IF(OR(INDEX(Matches!$I$2:$I$201,MATCH($A539&amp;"-8",Matches!$J$2:$J$201,0))="Void",INDEX(Matches!$G$2:$G$201,MATCH($A539&amp;"-8",Matches!$J$2:$J$201,0))="",INDEX(Matches!$H$2:$H$201,MATCH($A539&amp;"-8",Matches!$J$2:$J$201,0))=""),"",IF(AND($C539&lt;&gt;"",INDEX(Matches!$F$2:$F$201,MATCH($A539&amp;"-8",Matches!$J$2:$J$201,0))&lt;&gt;"",$C539&gt;=INDEX(Matches!$F$2:$F$201,MATCH($A539&amp;"-8",Matches!$J$2:$J$201,0))),"",IF(AND(R539=INDEX(Matches!$G$2:$G$201,MATCH($A539&amp;"-8",Matches!$J$2:$J$201,0)),S539=INDEX(Matches!$H$2:$H$201,MATCH($A539&amp;"-8",Matches!$J$2:$J$201,0))),5,IF(SIGN(R539-S539)&lt;&gt;SIGN(INDEX(Matches!$G$2:$G$201,MATCH($A539&amp;"-8",Matches!$J$2:$J$201,0))-INDEX(Matches!$H$2:$H$201,MATCH($A539&amp;"-8",Matches!$J$2:$J$201,0))),0,IF(R539-S539=INDEX(Matches!$G$2:$G$201,MATCH($A539&amp;"-8",Matches!$J$2:$J$201,0))-INDEX(Matches!$H$2:$H$201,MATCH($A539&amp;"-8",Matches!$J$2:$J$201,0)),3,2))))),""))</f>
        <v/>
      </c>
      <c r="AF539" s="12" t="str">
        <f aca="false">IF(OR($B539="",T539="",U539=""),"",IFERROR(IF(OR(INDEX(Matches!$I$2:$I$201,MATCH($A539&amp;"-9",Matches!$J$2:$J$201,0))="Void",INDEX(Matches!$G$2:$G$201,MATCH($A539&amp;"-9",Matches!$J$2:$J$201,0))="",INDEX(Matches!$H$2:$H$201,MATCH($A539&amp;"-9",Matches!$J$2:$J$201,0))=""),"",IF(AND($C539&lt;&gt;"",INDEX(Matches!$F$2:$F$201,MATCH($A539&amp;"-9",Matches!$J$2:$J$201,0))&lt;&gt;"",$C539&gt;=INDEX(Matches!$F$2:$F$201,MATCH($A539&amp;"-9",Matches!$J$2:$J$201,0))),"",IF(AND(T539=INDEX(Matches!$G$2:$G$201,MATCH($A539&amp;"-9",Matches!$J$2:$J$201,0)),U539=INDEX(Matches!$H$2:$H$201,MATCH($A539&amp;"-9",Matches!$J$2:$J$201,0))),5,IF(SIGN(T539-U539)&lt;&gt;SIGN(INDEX(Matches!$G$2:$G$201,MATCH($A539&amp;"-9",Matches!$J$2:$J$201,0))-INDEX(Matches!$H$2:$H$201,MATCH($A539&amp;"-9",Matches!$J$2:$J$201,0))),0,IF(T539-U539=INDEX(Matches!$G$2:$G$201,MATCH($A539&amp;"-9",Matches!$J$2:$J$201,0))-INDEX(Matches!$H$2:$H$201,MATCH($A539&amp;"-9",Matches!$J$2:$J$201,0)),3,2))))),""))</f>
        <v/>
      </c>
      <c r="AG539" s="12" t="str">
        <f aca="false">IF(OR($B539="",V539="",W539=""),"",IFERROR(IF(OR(INDEX(Matches!$I$2:$I$201,MATCH($A539&amp;"-10",Matches!$J$2:$J$201,0))="Void",INDEX(Matches!$G$2:$G$201,MATCH($A539&amp;"-10",Matches!$J$2:$J$201,0))="",INDEX(Matches!$H$2:$H$201,MATCH($A539&amp;"-10",Matches!$J$2:$J$201,0))=""),"",IF(AND($C539&lt;&gt;"",INDEX(Matches!$F$2:$F$201,MATCH($A539&amp;"-10",Matches!$J$2:$J$201,0))&lt;&gt;"",$C539&gt;=INDEX(Matches!$F$2:$F$201,MATCH($A539&amp;"-10",Matches!$J$2:$J$201,0))),"",IF(AND(V539=INDEX(Matches!$G$2:$G$201,MATCH($A539&amp;"-10",Matches!$J$2:$J$201,0)),W539=INDEX(Matches!$H$2:$H$201,MATCH($A539&amp;"-10",Matches!$J$2:$J$201,0))),5,IF(SIGN(V539-W539)&lt;&gt;SIGN(INDEX(Matches!$G$2:$G$201,MATCH($A539&amp;"-10",Matches!$J$2:$J$201,0))-INDEX(Matches!$H$2:$H$201,MATCH($A539&amp;"-10",Matches!$J$2:$J$201,0))),0,IF(V539-W539=INDEX(Matches!$G$2:$G$201,MATCH($A539&amp;"-10",Matches!$J$2:$J$201,0))-INDEX(Matches!$H$2:$H$201,MATCH($A539&amp;"-10",Matches!$J$2:$J$201,0)),3,2))))),""))</f>
        <v/>
      </c>
      <c r="AH539" s="13" t="str">
        <f aca="false">IF($B539="","",SUM(X539:AG539))</f>
        <v/>
      </c>
      <c r="AI539" s="12" t="str">
        <f aca="false">IF($B539="","",COUNTIF(X539:AG539,5))</f>
        <v/>
      </c>
      <c r="AJ539" s="12" t="str">
        <f aca="false">IF($B539="","",COUNTIF(X539:AG539,"&gt;=2"))</f>
        <v/>
      </c>
      <c r="AK539" s="12" t="str">
        <f aca="false">IF($B539="","",COUNT(X539:AG539))</f>
        <v/>
      </c>
    </row>
    <row r="540" customFormat="false" ht="15" hidden="false" customHeight="false" outlineLevel="0" collapsed="false">
      <c r="A540" s="7"/>
      <c r="B540" s="7"/>
      <c r="C540" s="11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12" t="str">
        <f aca="false">IF(OR($B540="",D540="",E540=""),"",IFERROR(IF(OR(INDEX(Matches!$I$2:$I$201,MATCH($A540&amp;"-1",Matches!$J$2:$J$201,0))="Void",INDEX(Matches!$G$2:$G$201,MATCH($A540&amp;"-1",Matches!$J$2:$J$201,0))="",INDEX(Matches!$H$2:$H$201,MATCH($A540&amp;"-1",Matches!$J$2:$J$201,0))=""),"",IF(AND($C540&lt;&gt;"",INDEX(Matches!$F$2:$F$201,MATCH($A540&amp;"-1",Matches!$J$2:$J$201,0))&lt;&gt;"",$C540&gt;=INDEX(Matches!$F$2:$F$201,MATCH($A540&amp;"-1",Matches!$J$2:$J$201,0))),"",IF(AND(D540=INDEX(Matches!$G$2:$G$201,MATCH($A540&amp;"-1",Matches!$J$2:$J$201,0)),E540=INDEX(Matches!$H$2:$H$201,MATCH($A540&amp;"-1",Matches!$J$2:$J$201,0))),5,IF(SIGN(D540-E540)&lt;&gt;SIGN(INDEX(Matches!$G$2:$G$201,MATCH($A540&amp;"-1",Matches!$J$2:$J$201,0))-INDEX(Matches!$H$2:$H$201,MATCH($A540&amp;"-1",Matches!$J$2:$J$201,0))),0,IF(D540-E540=INDEX(Matches!$G$2:$G$201,MATCH($A540&amp;"-1",Matches!$J$2:$J$201,0))-INDEX(Matches!$H$2:$H$201,MATCH($A540&amp;"-1",Matches!$J$2:$J$201,0)),3,2))))),""))</f>
        <v/>
      </c>
      <c r="Y540" s="12" t="str">
        <f aca="false">IF(OR($B540="",F540="",G540=""),"",IFERROR(IF(OR(INDEX(Matches!$I$2:$I$201,MATCH($A540&amp;"-2",Matches!$J$2:$J$201,0))="Void",INDEX(Matches!$G$2:$G$201,MATCH($A540&amp;"-2",Matches!$J$2:$J$201,0))="",INDEX(Matches!$H$2:$H$201,MATCH($A540&amp;"-2",Matches!$J$2:$J$201,0))=""),"",IF(AND($C540&lt;&gt;"",INDEX(Matches!$F$2:$F$201,MATCH($A540&amp;"-2",Matches!$J$2:$J$201,0))&lt;&gt;"",$C540&gt;=INDEX(Matches!$F$2:$F$201,MATCH($A540&amp;"-2",Matches!$J$2:$J$201,0))),"",IF(AND(F540=INDEX(Matches!$G$2:$G$201,MATCH($A540&amp;"-2",Matches!$J$2:$J$201,0)),G540=INDEX(Matches!$H$2:$H$201,MATCH($A540&amp;"-2",Matches!$J$2:$J$201,0))),5,IF(SIGN(F540-G540)&lt;&gt;SIGN(INDEX(Matches!$G$2:$G$201,MATCH($A540&amp;"-2",Matches!$J$2:$J$201,0))-INDEX(Matches!$H$2:$H$201,MATCH($A540&amp;"-2",Matches!$J$2:$J$201,0))),0,IF(F540-G540=INDEX(Matches!$G$2:$G$201,MATCH($A540&amp;"-2",Matches!$J$2:$J$201,0))-INDEX(Matches!$H$2:$H$201,MATCH($A540&amp;"-2",Matches!$J$2:$J$201,0)),3,2))))),""))</f>
        <v/>
      </c>
      <c r="Z540" s="12" t="str">
        <f aca="false">IF(OR($B540="",H540="",I540=""),"",IFERROR(IF(OR(INDEX(Matches!$I$2:$I$201,MATCH($A540&amp;"-3",Matches!$J$2:$J$201,0))="Void",INDEX(Matches!$G$2:$G$201,MATCH($A540&amp;"-3",Matches!$J$2:$J$201,0))="",INDEX(Matches!$H$2:$H$201,MATCH($A540&amp;"-3",Matches!$J$2:$J$201,0))=""),"",IF(AND($C540&lt;&gt;"",INDEX(Matches!$F$2:$F$201,MATCH($A540&amp;"-3",Matches!$J$2:$J$201,0))&lt;&gt;"",$C540&gt;=INDEX(Matches!$F$2:$F$201,MATCH($A540&amp;"-3",Matches!$J$2:$J$201,0))),"",IF(AND(H540=INDEX(Matches!$G$2:$G$201,MATCH($A540&amp;"-3",Matches!$J$2:$J$201,0)),I540=INDEX(Matches!$H$2:$H$201,MATCH($A540&amp;"-3",Matches!$J$2:$J$201,0))),5,IF(SIGN(H540-I540)&lt;&gt;SIGN(INDEX(Matches!$G$2:$G$201,MATCH($A540&amp;"-3",Matches!$J$2:$J$201,0))-INDEX(Matches!$H$2:$H$201,MATCH($A540&amp;"-3",Matches!$J$2:$J$201,0))),0,IF(H540-I540=INDEX(Matches!$G$2:$G$201,MATCH($A540&amp;"-3",Matches!$J$2:$J$201,0))-INDEX(Matches!$H$2:$H$201,MATCH($A540&amp;"-3",Matches!$J$2:$J$201,0)),3,2))))),""))</f>
        <v/>
      </c>
      <c r="AA540" s="12" t="str">
        <f aca="false">IF(OR($B540="",J540="",K540=""),"",IFERROR(IF(OR(INDEX(Matches!$I$2:$I$201,MATCH($A540&amp;"-4",Matches!$J$2:$J$201,0))="Void",INDEX(Matches!$G$2:$G$201,MATCH($A540&amp;"-4",Matches!$J$2:$J$201,0))="",INDEX(Matches!$H$2:$H$201,MATCH($A540&amp;"-4",Matches!$J$2:$J$201,0))=""),"",IF(AND($C540&lt;&gt;"",INDEX(Matches!$F$2:$F$201,MATCH($A540&amp;"-4",Matches!$J$2:$J$201,0))&lt;&gt;"",$C540&gt;=INDEX(Matches!$F$2:$F$201,MATCH($A540&amp;"-4",Matches!$J$2:$J$201,0))),"",IF(AND(J540=INDEX(Matches!$G$2:$G$201,MATCH($A540&amp;"-4",Matches!$J$2:$J$201,0)),K540=INDEX(Matches!$H$2:$H$201,MATCH($A540&amp;"-4",Matches!$J$2:$J$201,0))),5,IF(SIGN(J540-K540)&lt;&gt;SIGN(INDEX(Matches!$G$2:$G$201,MATCH($A540&amp;"-4",Matches!$J$2:$J$201,0))-INDEX(Matches!$H$2:$H$201,MATCH($A540&amp;"-4",Matches!$J$2:$J$201,0))),0,IF(J540-K540=INDEX(Matches!$G$2:$G$201,MATCH($A540&amp;"-4",Matches!$J$2:$J$201,0))-INDEX(Matches!$H$2:$H$201,MATCH($A540&amp;"-4",Matches!$J$2:$J$201,0)),3,2))))),""))</f>
        <v/>
      </c>
      <c r="AB540" s="12" t="str">
        <f aca="false">IF(OR($B540="",L540="",M540=""),"",IFERROR(IF(OR(INDEX(Matches!$I$2:$I$201,MATCH($A540&amp;"-5",Matches!$J$2:$J$201,0))="Void",INDEX(Matches!$G$2:$G$201,MATCH($A540&amp;"-5",Matches!$J$2:$J$201,0))="",INDEX(Matches!$H$2:$H$201,MATCH($A540&amp;"-5",Matches!$J$2:$J$201,0))=""),"",IF(AND($C540&lt;&gt;"",INDEX(Matches!$F$2:$F$201,MATCH($A540&amp;"-5",Matches!$J$2:$J$201,0))&lt;&gt;"",$C540&gt;=INDEX(Matches!$F$2:$F$201,MATCH($A540&amp;"-5",Matches!$J$2:$J$201,0))),"",IF(AND(L540=INDEX(Matches!$G$2:$G$201,MATCH($A540&amp;"-5",Matches!$J$2:$J$201,0)),M540=INDEX(Matches!$H$2:$H$201,MATCH($A540&amp;"-5",Matches!$J$2:$J$201,0))),5,IF(SIGN(L540-M540)&lt;&gt;SIGN(INDEX(Matches!$G$2:$G$201,MATCH($A540&amp;"-5",Matches!$J$2:$J$201,0))-INDEX(Matches!$H$2:$H$201,MATCH($A540&amp;"-5",Matches!$J$2:$J$201,0))),0,IF(L540-M540=INDEX(Matches!$G$2:$G$201,MATCH($A540&amp;"-5",Matches!$J$2:$J$201,0))-INDEX(Matches!$H$2:$H$201,MATCH($A540&amp;"-5",Matches!$J$2:$J$201,0)),3,2))))),""))</f>
        <v/>
      </c>
      <c r="AC540" s="12" t="str">
        <f aca="false">IF(OR($B540="",N540="",O540=""),"",IFERROR(IF(OR(INDEX(Matches!$I$2:$I$201,MATCH($A540&amp;"-6",Matches!$J$2:$J$201,0))="Void",INDEX(Matches!$G$2:$G$201,MATCH($A540&amp;"-6",Matches!$J$2:$J$201,0))="",INDEX(Matches!$H$2:$H$201,MATCH($A540&amp;"-6",Matches!$J$2:$J$201,0))=""),"",IF(AND($C540&lt;&gt;"",INDEX(Matches!$F$2:$F$201,MATCH($A540&amp;"-6",Matches!$J$2:$J$201,0))&lt;&gt;"",$C540&gt;=INDEX(Matches!$F$2:$F$201,MATCH($A540&amp;"-6",Matches!$J$2:$J$201,0))),"",IF(AND(N540=INDEX(Matches!$G$2:$G$201,MATCH($A540&amp;"-6",Matches!$J$2:$J$201,0)),O540=INDEX(Matches!$H$2:$H$201,MATCH($A540&amp;"-6",Matches!$J$2:$J$201,0))),5,IF(SIGN(N540-O540)&lt;&gt;SIGN(INDEX(Matches!$G$2:$G$201,MATCH($A540&amp;"-6",Matches!$J$2:$J$201,0))-INDEX(Matches!$H$2:$H$201,MATCH($A540&amp;"-6",Matches!$J$2:$J$201,0))),0,IF(N540-O540=INDEX(Matches!$G$2:$G$201,MATCH($A540&amp;"-6",Matches!$J$2:$J$201,0))-INDEX(Matches!$H$2:$H$201,MATCH($A540&amp;"-6",Matches!$J$2:$J$201,0)),3,2))))),""))</f>
        <v/>
      </c>
      <c r="AD540" s="12" t="str">
        <f aca="false">IF(OR($B540="",P540="",Q540=""),"",IFERROR(IF(OR(INDEX(Matches!$I$2:$I$201,MATCH($A540&amp;"-7",Matches!$J$2:$J$201,0))="Void",INDEX(Matches!$G$2:$G$201,MATCH($A540&amp;"-7",Matches!$J$2:$J$201,0))="",INDEX(Matches!$H$2:$H$201,MATCH($A540&amp;"-7",Matches!$J$2:$J$201,0))=""),"",IF(AND($C540&lt;&gt;"",INDEX(Matches!$F$2:$F$201,MATCH($A540&amp;"-7",Matches!$J$2:$J$201,0))&lt;&gt;"",$C540&gt;=INDEX(Matches!$F$2:$F$201,MATCH($A540&amp;"-7",Matches!$J$2:$J$201,0))),"",IF(AND(P540=INDEX(Matches!$G$2:$G$201,MATCH($A540&amp;"-7",Matches!$J$2:$J$201,0)),Q540=INDEX(Matches!$H$2:$H$201,MATCH($A540&amp;"-7",Matches!$J$2:$J$201,0))),5,IF(SIGN(P540-Q540)&lt;&gt;SIGN(INDEX(Matches!$G$2:$G$201,MATCH($A540&amp;"-7",Matches!$J$2:$J$201,0))-INDEX(Matches!$H$2:$H$201,MATCH($A540&amp;"-7",Matches!$J$2:$J$201,0))),0,IF(P540-Q540=INDEX(Matches!$G$2:$G$201,MATCH($A540&amp;"-7",Matches!$J$2:$J$201,0))-INDEX(Matches!$H$2:$H$201,MATCH($A540&amp;"-7",Matches!$J$2:$J$201,0)),3,2))))),""))</f>
        <v/>
      </c>
      <c r="AE540" s="12" t="str">
        <f aca="false">IF(OR($B540="",R540="",S540=""),"",IFERROR(IF(OR(INDEX(Matches!$I$2:$I$201,MATCH($A540&amp;"-8",Matches!$J$2:$J$201,0))="Void",INDEX(Matches!$G$2:$G$201,MATCH($A540&amp;"-8",Matches!$J$2:$J$201,0))="",INDEX(Matches!$H$2:$H$201,MATCH($A540&amp;"-8",Matches!$J$2:$J$201,0))=""),"",IF(AND($C540&lt;&gt;"",INDEX(Matches!$F$2:$F$201,MATCH($A540&amp;"-8",Matches!$J$2:$J$201,0))&lt;&gt;"",$C540&gt;=INDEX(Matches!$F$2:$F$201,MATCH($A540&amp;"-8",Matches!$J$2:$J$201,0))),"",IF(AND(R540=INDEX(Matches!$G$2:$G$201,MATCH($A540&amp;"-8",Matches!$J$2:$J$201,0)),S540=INDEX(Matches!$H$2:$H$201,MATCH($A540&amp;"-8",Matches!$J$2:$J$201,0))),5,IF(SIGN(R540-S540)&lt;&gt;SIGN(INDEX(Matches!$G$2:$G$201,MATCH($A540&amp;"-8",Matches!$J$2:$J$201,0))-INDEX(Matches!$H$2:$H$201,MATCH($A540&amp;"-8",Matches!$J$2:$J$201,0))),0,IF(R540-S540=INDEX(Matches!$G$2:$G$201,MATCH($A540&amp;"-8",Matches!$J$2:$J$201,0))-INDEX(Matches!$H$2:$H$201,MATCH($A540&amp;"-8",Matches!$J$2:$J$201,0)),3,2))))),""))</f>
        <v/>
      </c>
      <c r="AF540" s="12" t="str">
        <f aca="false">IF(OR($B540="",T540="",U540=""),"",IFERROR(IF(OR(INDEX(Matches!$I$2:$I$201,MATCH($A540&amp;"-9",Matches!$J$2:$J$201,0))="Void",INDEX(Matches!$G$2:$G$201,MATCH($A540&amp;"-9",Matches!$J$2:$J$201,0))="",INDEX(Matches!$H$2:$H$201,MATCH($A540&amp;"-9",Matches!$J$2:$J$201,0))=""),"",IF(AND($C540&lt;&gt;"",INDEX(Matches!$F$2:$F$201,MATCH($A540&amp;"-9",Matches!$J$2:$J$201,0))&lt;&gt;"",$C540&gt;=INDEX(Matches!$F$2:$F$201,MATCH($A540&amp;"-9",Matches!$J$2:$J$201,0))),"",IF(AND(T540=INDEX(Matches!$G$2:$G$201,MATCH($A540&amp;"-9",Matches!$J$2:$J$201,0)),U540=INDEX(Matches!$H$2:$H$201,MATCH($A540&amp;"-9",Matches!$J$2:$J$201,0))),5,IF(SIGN(T540-U540)&lt;&gt;SIGN(INDEX(Matches!$G$2:$G$201,MATCH($A540&amp;"-9",Matches!$J$2:$J$201,0))-INDEX(Matches!$H$2:$H$201,MATCH($A540&amp;"-9",Matches!$J$2:$J$201,0))),0,IF(T540-U540=INDEX(Matches!$G$2:$G$201,MATCH($A540&amp;"-9",Matches!$J$2:$J$201,0))-INDEX(Matches!$H$2:$H$201,MATCH($A540&amp;"-9",Matches!$J$2:$J$201,0)),3,2))))),""))</f>
        <v/>
      </c>
      <c r="AG540" s="12" t="str">
        <f aca="false">IF(OR($B540="",V540="",W540=""),"",IFERROR(IF(OR(INDEX(Matches!$I$2:$I$201,MATCH($A540&amp;"-10",Matches!$J$2:$J$201,0))="Void",INDEX(Matches!$G$2:$G$201,MATCH($A540&amp;"-10",Matches!$J$2:$J$201,0))="",INDEX(Matches!$H$2:$H$201,MATCH($A540&amp;"-10",Matches!$J$2:$J$201,0))=""),"",IF(AND($C540&lt;&gt;"",INDEX(Matches!$F$2:$F$201,MATCH($A540&amp;"-10",Matches!$J$2:$J$201,0))&lt;&gt;"",$C540&gt;=INDEX(Matches!$F$2:$F$201,MATCH($A540&amp;"-10",Matches!$J$2:$J$201,0))),"",IF(AND(V540=INDEX(Matches!$G$2:$G$201,MATCH($A540&amp;"-10",Matches!$J$2:$J$201,0)),W540=INDEX(Matches!$H$2:$H$201,MATCH($A540&amp;"-10",Matches!$J$2:$J$201,0))),5,IF(SIGN(V540-W540)&lt;&gt;SIGN(INDEX(Matches!$G$2:$G$201,MATCH($A540&amp;"-10",Matches!$J$2:$J$201,0))-INDEX(Matches!$H$2:$H$201,MATCH($A540&amp;"-10",Matches!$J$2:$J$201,0))),0,IF(V540-W540=INDEX(Matches!$G$2:$G$201,MATCH($A540&amp;"-10",Matches!$J$2:$J$201,0))-INDEX(Matches!$H$2:$H$201,MATCH($A540&amp;"-10",Matches!$J$2:$J$201,0)),3,2))))),""))</f>
        <v/>
      </c>
      <c r="AH540" s="13" t="str">
        <f aca="false">IF($B540="","",SUM(X540:AG540))</f>
        <v/>
      </c>
      <c r="AI540" s="12" t="str">
        <f aca="false">IF($B540="","",COUNTIF(X540:AG540,5))</f>
        <v/>
      </c>
      <c r="AJ540" s="12" t="str">
        <f aca="false">IF($B540="","",COUNTIF(X540:AG540,"&gt;=2"))</f>
        <v/>
      </c>
      <c r="AK540" s="12" t="str">
        <f aca="false">IF($B540="","",COUNT(X540:AG540))</f>
        <v/>
      </c>
    </row>
    <row r="541" customFormat="false" ht="15" hidden="false" customHeight="false" outlineLevel="0" collapsed="false">
      <c r="A541" s="7"/>
      <c r="B541" s="7"/>
      <c r="C541" s="11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12" t="str">
        <f aca="false">IF(OR($B541="",D541="",E541=""),"",IFERROR(IF(OR(INDEX(Matches!$I$2:$I$201,MATCH($A541&amp;"-1",Matches!$J$2:$J$201,0))="Void",INDEX(Matches!$G$2:$G$201,MATCH($A541&amp;"-1",Matches!$J$2:$J$201,0))="",INDEX(Matches!$H$2:$H$201,MATCH($A541&amp;"-1",Matches!$J$2:$J$201,0))=""),"",IF(AND($C541&lt;&gt;"",INDEX(Matches!$F$2:$F$201,MATCH($A541&amp;"-1",Matches!$J$2:$J$201,0))&lt;&gt;"",$C541&gt;=INDEX(Matches!$F$2:$F$201,MATCH($A541&amp;"-1",Matches!$J$2:$J$201,0))),"",IF(AND(D541=INDEX(Matches!$G$2:$G$201,MATCH($A541&amp;"-1",Matches!$J$2:$J$201,0)),E541=INDEX(Matches!$H$2:$H$201,MATCH($A541&amp;"-1",Matches!$J$2:$J$201,0))),5,IF(SIGN(D541-E541)&lt;&gt;SIGN(INDEX(Matches!$G$2:$G$201,MATCH($A541&amp;"-1",Matches!$J$2:$J$201,0))-INDEX(Matches!$H$2:$H$201,MATCH($A541&amp;"-1",Matches!$J$2:$J$201,0))),0,IF(D541-E541=INDEX(Matches!$G$2:$G$201,MATCH($A541&amp;"-1",Matches!$J$2:$J$201,0))-INDEX(Matches!$H$2:$H$201,MATCH($A541&amp;"-1",Matches!$J$2:$J$201,0)),3,2))))),""))</f>
        <v/>
      </c>
      <c r="Y541" s="12" t="str">
        <f aca="false">IF(OR($B541="",F541="",G541=""),"",IFERROR(IF(OR(INDEX(Matches!$I$2:$I$201,MATCH($A541&amp;"-2",Matches!$J$2:$J$201,0))="Void",INDEX(Matches!$G$2:$G$201,MATCH($A541&amp;"-2",Matches!$J$2:$J$201,0))="",INDEX(Matches!$H$2:$H$201,MATCH($A541&amp;"-2",Matches!$J$2:$J$201,0))=""),"",IF(AND($C541&lt;&gt;"",INDEX(Matches!$F$2:$F$201,MATCH($A541&amp;"-2",Matches!$J$2:$J$201,0))&lt;&gt;"",$C541&gt;=INDEX(Matches!$F$2:$F$201,MATCH($A541&amp;"-2",Matches!$J$2:$J$201,0))),"",IF(AND(F541=INDEX(Matches!$G$2:$G$201,MATCH($A541&amp;"-2",Matches!$J$2:$J$201,0)),G541=INDEX(Matches!$H$2:$H$201,MATCH($A541&amp;"-2",Matches!$J$2:$J$201,0))),5,IF(SIGN(F541-G541)&lt;&gt;SIGN(INDEX(Matches!$G$2:$G$201,MATCH($A541&amp;"-2",Matches!$J$2:$J$201,0))-INDEX(Matches!$H$2:$H$201,MATCH($A541&amp;"-2",Matches!$J$2:$J$201,0))),0,IF(F541-G541=INDEX(Matches!$G$2:$G$201,MATCH($A541&amp;"-2",Matches!$J$2:$J$201,0))-INDEX(Matches!$H$2:$H$201,MATCH($A541&amp;"-2",Matches!$J$2:$J$201,0)),3,2))))),""))</f>
        <v/>
      </c>
      <c r="Z541" s="12" t="str">
        <f aca="false">IF(OR($B541="",H541="",I541=""),"",IFERROR(IF(OR(INDEX(Matches!$I$2:$I$201,MATCH($A541&amp;"-3",Matches!$J$2:$J$201,0))="Void",INDEX(Matches!$G$2:$G$201,MATCH($A541&amp;"-3",Matches!$J$2:$J$201,0))="",INDEX(Matches!$H$2:$H$201,MATCH($A541&amp;"-3",Matches!$J$2:$J$201,0))=""),"",IF(AND($C541&lt;&gt;"",INDEX(Matches!$F$2:$F$201,MATCH($A541&amp;"-3",Matches!$J$2:$J$201,0))&lt;&gt;"",$C541&gt;=INDEX(Matches!$F$2:$F$201,MATCH($A541&amp;"-3",Matches!$J$2:$J$201,0))),"",IF(AND(H541=INDEX(Matches!$G$2:$G$201,MATCH($A541&amp;"-3",Matches!$J$2:$J$201,0)),I541=INDEX(Matches!$H$2:$H$201,MATCH($A541&amp;"-3",Matches!$J$2:$J$201,0))),5,IF(SIGN(H541-I541)&lt;&gt;SIGN(INDEX(Matches!$G$2:$G$201,MATCH($A541&amp;"-3",Matches!$J$2:$J$201,0))-INDEX(Matches!$H$2:$H$201,MATCH($A541&amp;"-3",Matches!$J$2:$J$201,0))),0,IF(H541-I541=INDEX(Matches!$G$2:$G$201,MATCH($A541&amp;"-3",Matches!$J$2:$J$201,0))-INDEX(Matches!$H$2:$H$201,MATCH($A541&amp;"-3",Matches!$J$2:$J$201,0)),3,2))))),""))</f>
        <v/>
      </c>
      <c r="AA541" s="12" t="str">
        <f aca="false">IF(OR($B541="",J541="",K541=""),"",IFERROR(IF(OR(INDEX(Matches!$I$2:$I$201,MATCH($A541&amp;"-4",Matches!$J$2:$J$201,0))="Void",INDEX(Matches!$G$2:$G$201,MATCH($A541&amp;"-4",Matches!$J$2:$J$201,0))="",INDEX(Matches!$H$2:$H$201,MATCH($A541&amp;"-4",Matches!$J$2:$J$201,0))=""),"",IF(AND($C541&lt;&gt;"",INDEX(Matches!$F$2:$F$201,MATCH($A541&amp;"-4",Matches!$J$2:$J$201,0))&lt;&gt;"",$C541&gt;=INDEX(Matches!$F$2:$F$201,MATCH($A541&amp;"-4",Matches!$J$2:$J$201,0))),"",IF(AND(J541=INDEX(Matches!$G$2:$G$201,MATCH($A541&amp;"-4",Matches!$J$2:$J$201,0)),K541=INDEX(Matches!$H$2:$H$201,MATCH($A541&amp;"-4",Matches!$J$2:$J$201,0))),5,IF(SIGN(J541-K541)&lt;&gt;SIGN(INDEX(Matches!$G$2:$G$201,MATCH($A541&amp;"-4",Matches!$J$2:$J$201,0))-INDEX(Matches!$H$2:$H$201,MATCH($A541&amp;"-4",Matches!$J$2:$J$201,0))),0,IF(J541-K541=INDEX(Matches!$G$2:$G$201,MATCH($A541&amp;"-4",Matches!$J$2:$J$201,0))-INDEX(Matches!$H$2:$H$201,MATCH($A541&amp;"-4",Matches!$J$2:$J$201,0)),3,2))))),""))</f>
        <v/>
      </c>
      <c r="AB541" s="12" t="str">
        <f aca="false">IF(OR($B541="",L541="",M541=""),"",IFERROR(IF(OR(INDEX(Matches!$I$2:$I$201,MATCH($A541&amp;"-5",Matches!$J$2:$J$201,0))="Void",INDEX(Matches!$G$2:$G$201,MATCH($A541&amp;"-5",Matches!$J$2:$J$201,0))="",INDEX(Matches!$H$2:$H$201,MATCH($A541&amp;"-5",Matches!$J$2:$J$201,0))=""),"",IF(AND($C541&lt;&gt;"",INDEX(Matches!$F$2:$F$201,MATCH($A541&amp;"-5",Matches!$J$2:$J$201,0))&lt;&gt;"",$C541&gt;=INDEX(Matches!$F$2:$F$201,MATCH($A541&amp;"-5",Matches!$J$2:$J$201,0))),"",IF(AND(L541=INDEX(Matches!$G$2:$G$201,MATCH($A541&amp;"-5",Matches!$J$2:$J$201,0)),M541=INDEX(Matches!$H$2:$H$201,MATCH($A541&amp;"-5",Matches!$J$2:$J$201,0))),5,IF(SIGN(L541-M541)&lt;&gt;SIGN(INDEX(Matches!$G$2:$G$201,MATCH($A541&amp;"-5",Matches!$J$2:$J$201,0))-INDEX(Matches!$H$2:$H$201,MATCH($A541&amp;"-5",Matches!$J$2:$J$201,0))),0,IF(L541-M541=INDEX(Matches!$G$2:$G$201,MATCH($A541&amp;"-5",Matches!$J$2:$J$201,0))-INDEX(Matches!$H$2:$H$201,MATCH($A541&amp;"-5",Matches!$J$2:$J$201,0)),3,2))))),""))</f>
        <v/>
      </c>
      <c r="AC541" s="12" t="str">
        <f aca="false">IF(OR($B541="",N541="",O541=""),"",IFERROR(IF(OR(INDEX(Matches!$I$2:$I$201,MATCH($A541&amp;"-6",Matches!$J$2:$J$201,0))="Void",INDEX(Matches!$G$2:$G$201,MATCH($A541&amp;"-6",Matches!$J$2:$J$201,0))="",INDEX(Matches!$H$2:$H$201,MATCH($A541&amp;"-6",Matches!$J$2:$J$201,0))=""),"",IF(AND($C541&lt;&gt;"",INDEX(Matches!$F$2:$F$201,MATCH($A541&amp;"-6",Matches!$J$2:$J$201,0))&lt;&gt;"",$C541&gt;=INDEX(Matches!$F$2:$F$201,MATCH($A541&amp;"-6",Matches!$J$2:$J$201,0))),"",IF(AND(N541=INDEX(Matches!$G$2:$G$201,MATCH($A541&amp;"-6",Matches!$J$2:$J$201,0)),O541=INDEX(Matches!$H$2:$H$201,MATCH($A541&amp;"-6",Matches!$J$2:$J$201,0))),5,IF(SIGN(N541-O541)&lt;&gt;SIGN(INDEX(Matches!$G$2:$G$201,MATCH($A541&amp;"-6",Matches!$J$2:$J$201,0))-INDEX(Matches!$H$2:$H$201,MATCH($A541&amp;"-6",Matches!$J$2:$J$201,0))),0,IF(N541-O541=INDEX(Matches!$G$2:$G$201,MATCH($A541&amp;"-6",Matches!$J$2:$J$201,0))-INDEX(Matches!$H$2:$H$201,MATCH($A541&amp;"-6",Matches!$J$2:$J$201,0)),3,2))))),""))</f>
        <v/>
      </c>
      <c r="AD541" s="12" t="str">
        <f aca="false">IF(OR($B541="",P541="",Q541=""),"",IFERROR(IF(OR(INDEX(Matches!$I$2:$I$201,MATCH($A541&amp;"-7",Matches!$J$2:$J$201,0))="Void",INDEX(Matches!$G$2:$G$201,MATCH($A541&amp;"-7",Matches!$J$2:$J$201,0))="",INDEX(Matches!$H$2:$H$201,MATCH($A541&amp;"-7",Matches!$J$2:$J$201,0))=""),"",IF(AND($C541&lt;&gt;"",INDEX(Matches!$F$2:$F$201,MATCH($A541&amp;"-7",Matches!$J$2:$J$201,0))&lt;&gt;"",$C541&gt;=INDEX(Matches!$F$2:$F$201,MATCH($A541&amp;"-7",Matches!$J$2:$J$201,0))),"",IF(AND(P541=INDEX(Matches!$G$2:$G$201,MATCH($A541&amp;"-7",Matches!$J$2:$J$201,0)),Q541=INDEX(Matches!$H$2:$H$201,MATCH($A541&amp;"-7",Matches!$J$2:$J$201,0))),5,IF(SIGN(P541-Q541)&lt;&gt;SIGN(INDEX(Matches!$G$2:$G$201,MATCH($A541&amp;"-7",Matches!$J$2:$J$201,0))-INDEX(Matches!$H$2:$H$201,MATCH($A541&amp;"-7",Matches!$J$2:$J$201,0))),0,IF(P541-Q541=INDEX(Matches!$G$2:$G$201,MATCH($A541&amp;"-7",Matches!$J$2:$J$201,0))-INDEX(Matches!$H$2:$H$201,MATCH($A541&amp;"-7",Matches!$J$2:$J$201,0)),3,2))))),""))</f>
        <v/>
      </c>
      <c r="AE541" s="12" t="str">
        <f aca="false">IF(OR($B541="",R541="",S541=""),"",IFERROR(IF(OR(INDEX(Matches!$I$2:$I$201,MATCH($A541&amp;"-8",Matches!$J$2:$J$201,0))="Void",INDEX(Matches!$G$2:$G$201,MATCH($A541&amp;"-8",Matches!$J$2:$J$201,0))="",INDEX(Matches!$H$2:$H$201,MATCH($A541&amp;"-8",Matches!$J$2:$J$201,0))=""),"",IF(AND($C541&lt;&gt;"",INDEX(Matches!$F$2:$F$201,MATCH($A541&amp;"-8",Matches!$J$2:$J$201,0))&lt;&gt;"",$C541&gt;=INDEX(Matches!$F$2:$F$201,MATCH($A541&amp;"-8",Matches!$J$2:$J$201,0))),"",IF(AND(R541=INDEX(Matches!$G$2:$G$201,MATCH($A541&amp;"-8",Matches!$J$2:$J$201,0)),S541=INDEX(Matches!$H$2:$H$201,MATCH($A541&amp;"-8",Matches!$J$2:$J$201,0))),5,IF(SIGN(R541-S541)&lt;&gt;SIGN(INDEX(Matches!$G$2:$G$201,MATCH($A541&amp;"-8",Matches!$J$2:$J$201,0))-INDEX(Matches!$H$2:$H$201,MATCH($A541&amp;"-8",Matches!$J$2:$J$201,0))),0,IF(R541-S541=INDEX(Matches!$G$2:$G$201,MATCH($A541&amp;"-8",Matches!$J$2:$J$201,0))-INDEX(Matches!$H$2:$H$201,MATCH($A541&amp;"-8",Matches!$J$2:$J$201,0)),3,2))))),""))</f>
        <v/>
      </c>
      <c r="AF541" s="12" t="str">
        <f aca="false">IF(OR($B541="",T541="",U541=""),"",IFERROR(IF(OR(INDEX(Matches!$I$2:$I$201,MATCH($A541&amp;"-9",Matches!$J$2:$J$201,0))="Void",INDEX(Matches!$G$2:$G$201,MATCH($A541&amp;"-9",Matches!$J$2:$J$201,0))="",INDEX(Matches!$H$2:$H$201,MATCH($A541&amp;"-9",Matches!$J$2:$J$201,0))=""),"",IF(AND($C541&lt;&gt;"",INDEX(Matches!$F$2:$F$201,MATCH($A541&amp;"-9",Matches!$J$2:$J$201,0))&lt;&gt;"",$C541&gt;=INDEX(Matches!$F$2:$F$201,MATCH($A541&amp;"-9",Matches!$J$2:$J$201,0))),"",IF(AND(T541=INDEX(Matches!$G$2:$G$201,MATCH($A541&amp;"-9",Matches!$J$2:$J$201,0)),U541=INDEX(Matches!$H$2:$H$201,MATCH($A541&amp;"-9",Matches!$J$2:$J$201,0))),5,IF(SIGN(T541-U541)&lt;&gt;SIGN(INDEX(Matches!$G$2:$G$201,MATCH($A541&amp;"-9",Matches!$J$2:$J$201,0))-INDEX(Matches!$H$2:$H$201,MATCH($A541&amp;"-9",Matches!$J$2:$J$201,0))),0,IF(T541-U541=INDEX(Matches!$G$2:$G$201,MATCH($A541&amp;"-9",Matches!$J$2:$J$201,0))-INDEX(Matches!$H$2:$H$201,MATCH($A541&amp;"-9",Matches!$J$2:$J$201,0)),3,2))))),""))</f>
        <v/>
      </c>
      <c r="AG541" s="12" t="str">
        <f aca="false">IF(OR($B541="",V541="",W541=""),"",IFERROR(IF(OR(INDEX(Matches!$I$2:$I$201,MATCH($A541&amp;"-10",Matches!$J$2:$J$201,0))="Void",INDEX(Matches!$G$2:$G$201,MATCH($A541&amp;"-10",Matches!$J$2:$J$201,0))="",INDEX(Matches!$H$2:$H$201,MATCH($A541&amp;"-10",Matches!$J$2:$J$201,0))=""),"",IF(AND($C541&lt;&gt;"",INDEX(Matches!$F$2:$F$201,MATCH($A541&amp;"-10",Matches!$J$2:$J$201,0))&lt;&gt;"",$C541&gt;=INDEX(Matches!$F$2:$F$201,MATCH($A541&amp;"-10",Matches!$J$2:$J$201,0))),"",IF(AND(V541=INDEX(Matches!$G$2:$G$201,MATCH($A541&amp;"-10",Matches!$J$2:$J$201,0)),W541=INDEX(Matches!$H$2:$H$201,MATCH($A541&amp;"-10",Matches!$J$2:$J$201,0))),5,IF(SIGN(V541-W541)&lt;&gt;SIGN(INDEX(Matches!$G$2:$G$201,MATCH($A541&amp;"-10",Matches!$J$2:$J$201,0))-INDEX(Matches!$H$2:$H$201,MATCH($A541&amp;"-10",Matches!$J$2:$J$201,0))),0,IF(V541-W541=INDEX(Matches!$G$2:$G$201,MATCH($A541&amp;"-10",Matches!$J$2:$J$201,0))-INDEX(Matches!$H$2:$H$201,MATCH($A541&amp;"-10",Matches!$J$2:$J$201,0)),3,2))))),""))</f>
        <v/>
      </c>
      <c r="AH541" s="13" t="str">
        <f aca="false">IF($B541="","",SUM(X541:AG541))</f>
        <v/>
      </c>
      <c r="AI541" s="12" t="str">
        <f aca="false">IF($B541="","",COUNTIF(X541:AG541,5))</f>
        <v/>
      </c>
      <c r="AJ541" s="12" t="str">
        <f aca="false">IF($B541="","",COUNTIF(X541:AG541,"&gt;=2"))</f>
        <v/>
      </c>
      <c r="AK541" s="12" t="str">
        <f aca="false">IF($B541="","",COUNT(X541:AG541))</f>
        <v/>
      </c>
    </row>
    <row r="542" customFormat="false" ht="15" hidden="false" customHeight="false" outlineLevel="0" collapsed="false">
      <c r="A542" s="7"/>
      <c r="B542" s="7"/>
      <c r="C542" s="11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12" t="str">
        <f aca="false">IF(OR($B542="",D542="",E542=""),"",IFERROR(IF(OR(INDEX(Matches!$I$2:$I$201,MATCH($A542&amp;"-1",Matches!$J$2:$J$201,0))="Void",INDEX(Matches!$G$2:$G$201,MATCH($A542&amp;"-1",Matches!$J$2:$J$201,0))="",INDEX(Matches!$H$2:$H$201,MATCH($A542&amp;"-1",Matches!$J$2:$J$201,0))=""),"",IF(AND($C542&lt;&gt;"",INDEX(Matches!$F$2:$F$201,MATCH($A542&amp;"-1",Matches!$J$2:$J$201,0))&lt;&gt;"",$C542&gt;=INDEX(Matches!$F$2:$F$201,MATCH($A542&amp;"-1",Matches!$J$2:$J$201,0))),"",IF(AND(D542=INDEX(Matches!$G$2:$G$201,MATCH($A542&amp;"-1",Matches!$J$2:$J$201,0)),E542=INDEX(Matches!$H$2:$H$201,MATCH($A542&amp;"-1",Matches!$J$2:$J$201,0))),5,IF(SIGN(D542-E542)&lt;&gt;SIGN(INDEX(Matches!$G$2:$G$201,MATCH($A542&amp;"-1",Matches!$J$2:$J$201,0))-INDEX(Matches!$H$2:$H$201,MATCH($A542&amp;"-1",Matches!$J$2:$J$201,0))),0,IF(D542-E542=INDEX(Matches!$G$2:$G$201,MATCH($A542&amp;"-1",Matches!$J$2:$J$201,0))-INDEX(Matches!$H$2:$H$201,MATCH($A542&amp;"-1",Matches!$J$2:$J$201,0)),3,2))))),""))</f>
        <v/>
      </c>
      <c r="Y542" s="12" t="str">
        <f aca="false">IF(OR($B542="",F542="",G542=""),"",IFERROR(IF(OR(INDEX(Matches!$I$2:$I$201,MATCH($A542&amp;"-2",Matches!$J$2:$J$201,0))="Void",INDEX(Matches!$G$2:$G$201,MATCH($A542&amp;"-2",Matches!$J$2:$J$201,0))="",INDEX(Matches!$H$2:$H$201,MATCH($A542&amp;"-2",Matches!$J$2:$J$201,0))=""),"",IF(AND($C542&lt;&gt;"",INDEX(Matches!$F$2:$F$201,MATCH($A542&amp;"-2",Matches!$J$2:$J$201,0))&lt;&gt;"",$C542&gt;=INDEX(Matches!$F$2:$F$201,MATCH($A542&amp;"-2",Matches!$J$2:$J$201,0))),"",IF(AND(F542=INDEX(Matches!$G$2:$G$201,MATCH($A542&amp;"-2",Matches!$J$2:$J$201,0)),G542=INDEX(Matches!$H$2:$H$201,MATCH($A542&amp;"-2",Matches!$J$2:$J$201,0))),5,IF(SIGN(F542-G542)&lt;&gt;SIGN(INDEX(Matches!$G$2:$G$201,MATCH($A542&amp;"-2",Matches!$J$2:$J$201,0))-INDEX(Matches!$H$2:$H$201,MATCH($A542&amp;"-2",Matches!$J$2:$J$201,0))),0,IF(F542-G542=INDEX(Matches!$G$2:$G$201,MATCH($A542&amp;"-2",Matches!$J$2:$J$201,0))-INDEX(Matches!$H$2:$H$201,MATCH($A542&amp;"-2",Matches!$J$2:$J$201,0)),3,2))))),""))</f>
        <v/>
      </c>
      <c r="Z542" s="12" t="str">
        <f aca="false">IF(OR($B542="",H542="",I542=""),"",IFERROR(IF(OR(INDEX(Matches!$I$2:$I$201,MATCH($A542&amp;"-3",Matches!$J$2:$J$201,0))="Void",INDEX(Matches!$G$2:$G$201,MATCH($A542&amp;"-3",Matches!$J$2:$J$201,0))="",INDEX(Matches!$H$2:$H$201,MATCH($A542&amp;"-3",Matches!$J$2:$J$201,0))=""),"",IF(AND($C542&lt;&gt;"",INDEX(Matches!$F$2:$F$201,MATCH($A542&amp;"-3",Matches!$J$2:$J$201,0))&lt;&gt;"",$C542&gt;=INDEX(Matches!$F$2:$F$201,MATCH($A542&amp;"-3",Matches!$J$2:$J$201,0))),"",IF(AND(H542=INDEX(Matches!$G$2:$G$201,MATCH($A542&amp;"-3",Matches!$J$2:$J$201,0)),I542=INDEX(Matches!$H$2:$H$201,MATCH($A542&amp;"-3",Matches!$J$2:$J$201,0))),5,IF(SIGN(H542-I542)&lt;&gt;SIGN(INDEX(Matches!$G$2:$G$201,MATCH($A542&amp;"-3",Matches!$J$2:$J$201,0))-INDEX(Matches!$H$2:$H$201,MATCH($A542&amp;"-3",Matches!$J$2:$J$201,0))),0,IF(H542-I542=INDEX(Matches!$G$2:$G$201,MATCH($A542&amp;"-3",Matches!$J$2:$J$201,0))-INDEX(Matches!$H$2:$H$201,MATCH($A542&amp;"-3",Matches!$J$2:$J$201,0)),3,2))))),""))</f>
        <v/>
      </c>
      <c r="AA542" s="12" t="str">
        <f aca="false">IF(OR($B542="",J542="",K542=""),"",IFERROR(IF(OR(INDEX(Matches!$I$2:$I$201,MATCH($A542&amp;"-4",Matches!$J$2:$J$201,0))="Void",INDEX(Matches!$G$2:$G$201,MATCH($A542&amp;"-4",Matches!$J$2:$J$201,0))="",INDEX(Matches!$H$2:$H$201,MATCH($A542&amp;"-4",Matches!$J$2:$J$201,0))=""),"",IF(AND($C542&lt;&gt;"",INDEX(Matches!$F$2:$F$201,MATCH($A542&amp;"-4",Matches!$J$2:$J$201,0))&lt;&gt;"",$C542&gt;=INDEX(Matches!$F$2:$F$201,MATCH($A542&amp;"-4",Matches!$J$2:$J$201,0))),"",IF(AND(J542=INDEX(Matches!$G$2:$G$201,MATCH($A542&amp;"-4",Matches!$J$2:$J$201,0)),K542=INDEX(Matches!$H$2:$H$201,MATCH($A542&amp;"-4",Matches!$J$2:$J$201,0))),5,IF(SIGN(J542-K542)&lt;&gt;SIGN(INDEX(Matches!$G$2:$G$201,MATCH($A542&amp;"-4",Matches!$J$2:$J$201,0))-INDEX(Matches!$H$2:$H$201,MATCH($A542&amp;"-4",Matches!$J$2:$J$201,0))),0,IF(J542-K542=INDEX(Matches!$G$2:$G$201,MATCH($A542&amp;"-4",Matches!$J$2:$J$201,0))-INDEX(Matches!$H$2:$H$201,MATCH($A542&amp;"-4",Matches!$J$2:$J$201,0)),3,2))))),""))</f>
        <v/>
      </c>
      <c r="AB542" s="12" t="str">
        <f aca="false">IF(OR($B542="",L542="",M542=""),"",IFERROR(IF(OR(INDEX(Matches!$I$2:$I$201,MATCH($A542&amp;"-5",Matches!$J$2:$J$201,0))="Void",INDEX(Matches!$G$2:$G$201,MATCH($A542&amp;"-5",Matches!$J$2:$J$201,0))="",INDEX(Matches!$H$2:$H$201,MATCH($A542&amp;"-5",Matches!$J$2:$J$201,0))=""),"",IF(AND($C542&lt;&gt;"",INDEX(Matches!$F$2:$F$201,MATCH($A542&amp;"-5",Matches!$J$2:$J$201,0))&lt;&gt;"",$C542&gt;=INDEX(Matches!$F$2:$F$201,MATCH($A542&amp;"-5",Matches!$J$2:$J$201,0))),"",IF(AND(L542=INDEX(Matches!$G$2:$G$201,MATCH($A542&amp;"-5",Matches!$J$2:$J$201,0)),M542=INDEX(Matches!$H$2:$H$201,MATCH($A542&amp;"-5",Matches!$J$2:$J$201,0))),5,IF(SIGN(L542-M542)&lt;&gt;SIGN(INDEX(Matches!$G$2:$G$201,MATCH($A542&amp;"-5",Matches!$J$2:$J$201,0))-INDEX(Matches!$H$2:$H$201,MATCH($A542&amp;"-5",Matches!$J$2:$J$201,0))),0,IF(L542-M542=INDEX(Matches!$G$2:$G$201,MATCH($A542&amp;"-5",Matches!$J$2:$J$201,0))-INDEX(Matches!$H$2:$H$201,MATCH($A542&amp;"-5",Matches!$J$2:$J$201,0)),3,2))))),""))</f>
        <v/>
      </c>
      <c r="AC542" s="12" t="str">
        <f aca="false">IF(OR($B542="",N542="",O542=""),"",IFERROR(IF(OR(INDEX(Matches!$I$2:$I$201,MATCH($A542&amp;"-6",Matches!$J$2:$J$201,0))="Void",INDEX(Matches!$G$2:$G$201,MATCH($A542&amp;"-6",Matches!$J$2:$J$201,0))="",INDEX(Matches!$H$2:$H$201,MATCH($A542&amp;"-6",Matches!$J$2:$J$201,0))=""),"",IF(AND($C542&lt;&gt;"",INDEX(Matches!$F$2:$F$201,MATCH($A542&amp;"-6",Matches!$J$2:$J$201,0))&lt;&gt;"",$C542&gt;=INDEX(Matches!$F$2:$F$201,MATCH($A542&amp;"-6",Matches!$J$2:$J$201,0))),"",IF(AND(N542=INDEX(Matches!$G$2:$G$201,MATCH($A542&amp;"-6",Matches!$J$2:$J$201,0)),O542=INDEX(Matches!$H$2:$H$201,MATCH($A542&amp;"-6",Matches!$J$2:$J$201,0))),5,IF(SIGN(N542-O542)&lt;&gt;SIGN(INDEX(Matches!$G$2:$G$201,MATCH($A542&amp;"-6",Matches!$J$2:$J$201,0))-INDEX(Matches!$H$2:$H$201,MATCH($A542&amp;"-6",Matches!$J$2:$J$201,0))),0,IF(N542-O542=INDEX(Matches!$G$2:$G$201,MATCH($A542&amp;"-6",Matches!$J$2:$J$201,0))-INDEX(Matches!$H$2:$H$201,MATCH($A542&amp;"-6",Matches!$J$2:$J$201,0)),3,2))))),""))</f>
        <v/>
      </c>
      <c r="AD542" s="12" t="str">
        <f aca="false">IF(OR($B542="",P542="",Q542=""),"",IFERROR(IF(OR(INDEX(Matches!$I$2:$I$201,MATCH($A542&amp;"-7",Matches!$J$2:$J$201,0))="Void",INDEX(Matches!$G$2:$G$201,MATCH($A542&amp;"-7",Matches!$J$2:$J$201,0))="",INDEX(Matches!$H$2:$H$201,MATCH($A542&amp;"-7",Matches!$J$2:$J$201,0))=""),"",IF(AND($C542&lt;&gt;"",INDEX(Matches!$F$2:$F$201,MATCH($A542&amp;"-7",Matches!$J$2:$J$201,0))&lt;&gt;"",$C542&gt;=INDEX(Matches!$F$2:$F$201,MATCH($A542&amp;"-7",Matches!$J$2:$J$201,0))),"",IF(AND(P542=INDEX(Matches!$G$2:$G$201,MATCH($A542&amp;"-7",Matches!$J$2:$J$201,0)),Q542=INDEX(Matches!$H$2:$H$201,MATCH($A542&amp;"-7",Matches!$J$2:$J$201,0))),5,IF(SIGN(P542-Q542)&lt;&gt;SIGN(INDEX(Matches!$G$2:$G$201,MATCH($A542&amp;"-7",Matches!$J$2:$J$201,0))-INDEX(Matches!$H$2:$H$201,MATCH($A542&amp;"-7",Matches!$J$2:$J$201,0))),0,IF(P542-Q542=INDEX(Matches!$G$2:$G$201,MATCH($A542&amp;"-7",Matches!$J$2:$J$201,0))-INDEX(Matches!$H$2:$H$201,MATCH($A542&amp;"-7",Matches!$J$2:$J$201,0)),3,2))))),""))</f>
        <v/>
      </c>
      <c r="AE542" s="12" t="str">
        <f aca="false">IF(OR($B542="",R542="",S542=""),"",IFERROR(IF(OR(INDEX(Matches!$I$2:$I$201,MATCH($A542&amp;"-8",Matches!$J$2:$J$201,0))="Void",INDEX(Matches!$G$2:$G$201,MATCH($A542&amp;"-8",Matches!$J$2:$J$201,0))="",INDEX(Matches!$H$2:$H$201,MATCH($A542&amp;"-8",Matches!$J$2:$J$201,0))=""),"",IF(AND($C542&lt;&gt;"",INDEX(Matches!$F$2:$F$201,MATCH($A542&amp;"-8",Matches!$J$2:$J$201,0))&lt;&gt;"",$C542&gt;=INDEX(Matches!$F$2:$F$201,MATCH($A542&amp;"-8",Matches!$J$2:$J$201,0))),"",IF(AND(R542=INDEX(Matches!$G$2:$G$201,MATCH($A542&amp;"-8",Matches!$J$2:$J$201,0)),S542=INDEX(Matches!$H$2:$H$201,MATCH($A542&amp;"-8",Matches!$J$2:$J$201,0))),5,IF(SIGN(R542-S542)&lt;&gt;SIGN(INDEX(Matches!$G$2:$G$201,MATCH($A542&amp;"-8",Matches!$J$2:$J$201,0))-INDEX(Matches!$H$2:$H$201,MATCH($A542&amp;"-8",Matches!$J$2:$J$201,0))),0,IF(R542-S542=INDEX(Matches!$G$2:$G$201,MATCH($A542&amp;"-8",Matches!$J$2:$J$201,0))-INDEX(Matches!$H$2:$H$201,MATCH($A542&amp;"-8",Matches!$J$2:$J$201,0)),3,2))))),""))</f>
        <v/>
      </c>
      <c r="AF542" s="12" t="str">
        <f aca="false">IF(OR($B542="",T542="",U542=""),"",IFERROR(IF(OR(INDEX(Matches!$I$2:$I$201,MATCH($A542&amp;"-9",Matches!$J$2:$J$201,0))="Void",INDEX(Matches!$G$2:$G$201,MATCH($A542&amp;"-9",Matches!$J$2:$J$201,0))="",INDEX(Matches!$H$2:$H$201,MATCH($A542&amp;"-9",Matches!$J$2:$J$201,0))=""),"",IF(AND($C542&lt;&gt;"",INDEX(Matches!$F$2:$F$201,MATCH($A542&amp;"-9",Matches!$J$2:$J$201,0))&lt;&gt;"",$C542&gt;=INDEX(Matches!$F$2:$F$201,MATCH($A542&amp;"-9",Matches!$J$2:$J$201,0))),"",IF(AND(T542=INDEX(Matches!$G$2:$G$201,MATCH($A542&amp;"-9",Matches!$J$2:$J$201,0)),U542=INDEX(Matches!$H$2:$H$201,MATCH($A542&amp;"-9",Matches!$J$2:$J$201,0))),5,IF(SIGN(T542-U542)&lt;&gt;SIGN(INDEX(Matches!$G$2:$G$201,MATCH($A542&amp;"-9",Matches!$J$2:$J$201,0))-INDEX(Matches!$H$2:$H$201,MATCH($A542&amp;"-9",Matches!$J$2:$J$201,0))),0,IF(T542-U542=INDEX(Matches!$G$2:$G$201,MATCH($A542&amp;"-9",Matches!$J$2:$J$201,0))-INDEX(Matches!$H$2:$H$201,MATCH($A542&amp;"-9",Matches!$J$2:$J$201,0)),3,2))))),""))</f>
        <v/>
      </c>
      <c r="AG542" s="12" t="str">
        <f aca="false">IF(OR($B542="",V542="",W542=""),"",IFERROR(IF(OR(INDEX(Matches!$I$2:$I$201,MATCH($A542&amp;"-10",Matches!$J$2:$J$201,0))="Void",INDEX(Matches!$G$2:$G$201,MATCH($A542&amp;"-10",Matches!$J$2:$J$201,0))="",INDEX(Matches!$H$2:$H$201,MATCH($A542&amp;"-10",Matches!$J$2:$J$201,0))=""),"",IF(AND($C542&lt;&gt;"",INDEX(Matches!$F$2:$F$201,MATCH($A542&amp;"-10",Matches!$J$2:$J$201,0))&lt;&gt;"",$C542&gt;=INDEX(Matches!$F$2:$F$201,MATCH($A542&amp;"-10",Matches!$J$2:$J$201,0))),"",IF(AND(V542=INDEX(Matches!$G$2:$G$201,MATCH($A542&amp;"-10",Matches!$J$2:$J$201,0)),W542=INDEX(Matches!$H$2:$H$201,MATCH($A542&amp;"-10",Matches!$J$2:$J$201,0))),5,IF(SIGN(V542-W542)&lt;&gt;SIGN(INDEX(Matches!$G$2:$G$201,MATCH($A542&amp;"-10",Matches!$J$2:$J$201,0))-INDEX(Matches!$H$2:$H$201,MATCH($A542&amp;"-10",Matches!$J$2:$J$201,0))),0,IF(V542-W542=INDEX(Matches!$G$2:$G$201,MATCH($A542&amp;"-10",Matches!$J$2:$J$201,0))-INDEX(Matches!$H$2:$H$201,MATCH($A542&amp;"-10",Matches!$J$2:$J$201,0)),3,2))))),""))</f>
        <v/>
      </c>
      <c r="AH542" s="13" t="str">
        <f aca="false">IF($B542="","",SUM(X542:AG542))</f>
        <v/>
      </c>
      <c r="AI542" s="12" t="str">
        <f aca="false">IF($B542="","",COUNTIF(X542:AG542,5))</f>
        <v/>
      </c>
      <c r="AJ542" s="12" t="str">
        <f aca="false">IF($B542="","",COUNTIF(X542:AG542,"&gt;=2"))</f>
        <v/>
      </c>
      <c r="AK542" s="12" t="str">
        <f aca="false">IF($B542="","",COUNT(X542:AG542))</f>
        <v/>
      </c>
    </row>
    <row r="543" customFormat="false" ht="15" hidden="false" customHeight="false" outlineLevel="0" collapsed="false">
      <c r="A543" s="7"/>
      <c r="B543" s="7"/>
      <c r="C543" s="11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12" t="str">
        <f aca="false">IF(OR($B543="",D543="",E543=""),"",IFERROR(IF(OR(INDEX(Matches!$I$2:$I$201,MATCH($A543&amp;"-1",Matches!$J$2:$J$201,0))="Void",INDEX(Matches!$G$2:$G$201,MATCH($A543&amp;"-1",Matches!$J$2:$J$201,0))="",INDEX(Matches!$H$2:$H$201,MATCH($A543&amp;"-1",Matches!$J$2:$J$201,0))=""),"",IF(AND($C543&lt;&gt;"",INDEX(Matches!$F$2:$F$201,MATCH($A543&amp;"-1",Matches!$J$2:$J$201,0))&lt;&gt;"",$C543&gt;=INDEX(Matches!$F$2:$F$201,MATCH($A543&amp;"-1",Matches!$J$2:$J$201,0))),"",IF(AND(D543=INDEX(Matches!$G$2:$G$201,MATCH($A543&amp;"-1",Matches!$J$2:$J$201,0)),E543=INDEX(Matches!$H$2:$H$201,MATCH($A543&amp;"-1",Matches!$J$2:$J$201,0))),5,IF(SIGN(D543-E543)&lt;&gt;SIGN(INDEX(Matches!$G$2:$G$201,MATCH($A543&amp;"-1",Matches!$J$2:$J$201,0))-INDEX(Matches!$H$2:$H$201,MATCH($A543&amp;"-1",Matches!$J$2:$J$201,0))),0,IF(D543-E543=INDEX(Matches!$G$2:$G$201,MATCH($A543&amp;"-1",Matches!$J$2:$J$201,0))-INDEX(Matches!$H$2:$H$201,MATCH($A543&amp;"-1",Matches!$J$2:$J$201,0)),3,2))))),""))</f>
        <v/>
      </c>
      <c r="Y543" s="12" t="str">
        <f aca="false">IF(OR($B543="",F543="",G543=""),"",IFERROR(IF(OR(INDEX(Matches!$I$2:$I$201,MATCH($A543&amp;"-2",Matches!$J$2:$J$201,0))="Void",INDEX(Matches!$G$2:$G$201,MATCH($A543&amp;"-2",Matches!$J$2:$J$201,0))="",INDEX(Matches!$H$2:$H$201,MATCH($A543&amp;"-2",Matches!$J$2:$J$201,0))=""),"",IF(AND($C543&lt;&gt;"",INDEX(Matches!$F$2:$F$201,MATCH($A543&amp;"-2",Matches!$J$2:$J$201,0))&lt;&gt;"",$C543&gt;=INDEX(Matches!$F$2:$F$201,MATCH($A543&amp;"-2",Matches!$J$2:$J$201,0))),"",IF(AND(F543=INDEX(Matches!$G$2:$G$201,MATCH($A543&amp;"-2",Matches!$J$2:$J$201,0)),G543=INDEX(Matches!$H$2:$H$201,MATCH($A543&amp;"-2",Matches!$J$2:$J$201,0))),5,IF(SIGN(F543-G543)&lt;&gt;SIGN(INDEX(Matches!$G$2:$G$201,MATCH($A543&amp;"-2",Matches!$J$2:$J$201,0))-INDEX(Matches!$H$2:$H$201,MATCH($A543&amp;"-2",Matches!$J$2:$J$201,0))),0,IF(F543-G543=INDEX(Matches!$G$2:$G$201,MATCH($A543&amp;"-2",Matches!$J$2:$J$201,0))-INDEX(Matches!$H$2:$H$201,MATCH($A543&amp;"-2",Matches!$J$2:$J$201,0)),3,2))))),""))</f>
        <v/>
      </c>
      <c r="Z543" s="12" t="str">
        <f aca="false">IF(OR($B543="",H543="",I543=""),"",IFERROR(IF(OR(INDEX(Matches!$I$2:$I$201,MATCH($A543&amp;"-3",Matches!$J$2:$J$201,0))="Void",INDEX(Matches!$G$2:$G$201,MATCH($A543&amp;"-3",Matches!$J$2:$J$201,0))="",INDEX(Matches!$H$2:$H$201,MATCH($A543&amp;"-3",Matches!$J$2:$J$201,0))=""),"",IF(AND($C543&lt;&gt;"",INDEX(Matches!$F$2:$F$201,MATCH($A543&amp;"-3",Matches!$J$2:$J$201,0))&lt;&gt;"",$C543&gt;=INDEX(Matches!$F$2:$F$201,MATCH($A543&amp;"-3",Matches!$J$2:$J$201,0))),"",IF(AND(H543=INDEX(Matches!$G$2:$G$201,MATCH($A543&amp;"-3",Matches!$J$2:$J$201,0)),I543=INDEX(Matches!$H$2:$H$201,MATCH($A543&amp;"-3",Matches!$J$2:$J$201,0))),5,IF(SIGN(H543-I543)&lt;&gt;SIGN(INDEX(Matches!$G$2:$G$201,MATCH($A543&amp;"-3",Matches!$J$2:$J$201,0))-INDEX(Matches!$H$2:$H$201,MATCH($A543&amp;"-3",Matches!$J$2:$J$201,0))),0,IF(H543-I543=INDEX(Matches!$G$2:$G$201,MATCH($A543&amp;"-3",Matches!$J$2:$J$201,0))-INDEX(Matches!$H$2:$H$201,MATCH($A543&amp;"-3",Matches!$J$2:$J$201,0)),3,2))))),""))</f>
        <v/>
      </c>
      <c r="AA543" s="12" t="str">
        <f aca="false">IF(OR($B543="",J543="",K543=""),"",IFERROR(IF(OR(INDEX(Matches!$I$2:$I$201,MATCH($A543&amp;"-4",Matches!$J$2:$J$201,0))="Void",INDEX(Matches!$G$2:$G$201,MATCH($A543&amp;"-4",Matches!$J$2:$J$201,0))="",INDEX(Matches!$H$2:$H$201,MATCH($A543&amp;"-4",Matches!$J$2:$J$201,0))=""),"",IF(AND($C543&lt;&gt;"",INDEX(Matches!$F$2:$F$201,MATCH($A543&amp;"-4",Matches!$J$2:$J$201,0))&lt;&gt;"",$C543&gt;=INDEX(Matches!$F$2:$F$201,MATCH($A543&amp;"-4",Matches!$J$2:$J$201,0))),"",IF(AND(J543=INDEX(Matches!$G$2:$G$201,MATCH($A543&amp;"-4",Matches!$J$2:$J$201,0)),K543=INDEX(Matches!$H$2:$H$201,MATCH($A543&amp;"-4",Matches!$J$2:$J$201,0))),5,IF(SIGN(J543-K543)&lt;&gt;SIGN(INDEX(Matches!$G$2:$G$201,MATCH($A543&amp;"-4",Matches!$J$2:$J$201,0))-INDEX(Matches!$H$2:$H$201,MATCH($A543&amp;"-4",Matches!$J$2:$J$201,0))),0,IF(J543-K543=INDEX(Matches!$G$2:$G$201,MATCH($A543&amp;"-4",Matches!$J$2:$J$201,0))-INDEX(Matches!$H$2:$H$201,MATCH($A543&amp;"-4",Matches!$J$2:$J$201,0)),3,2))))),""))</f>
        <v/>
      </c>
      <c r="AB543" s="12" t="str">
        <f aca="false">IF(OR($B543="",L543="",M543=""),"",IFERROR(IF(OR(INDEX(Matches!$I$2:$I$201,MATCH($A543&amp;"-5",Matches!$J$2:$J$201,0))="Void",INDEX(Matches!$G$2:$G$201,MATCH($A543&amp;"-5",Matches!$J$2:$J$201,0))="",INDEX(Matches!$H$2:$H$201,MATCH($A543&amp;"-5",Matches!$J$2:$J$201,0))=""),"",IF(AND($C543&lt;&gt;"",INDEX(Matches!$F$2:$F$201,MATCH($A543&amp;"-5",Matches!$J$2:$J$201,0))&lt;&gt;"",$C543&gt;=INDEX(Matches!$F$2:$F$201,MATCH($A543&amp;"-5",Matches!$J$2:$J$201,0))),"",IF(AND(L543=INDEX(Matches!$G$2:$G$201,MATCH($A543&amp;"-5",Matches!$J$2:$J$201,0)),M543=INDEX(Matches!$H$2:$H$201,MATCH($A543&amp;"-5",Matches!$J$2:$J$201,0))),5,IF(SIGN(L543-M543)&lt;&gt;SIGN(INDEX(Matches!$G$2:$G$201,MATCH($A543&amp;"-5",Matches!$J$2:$J$201,0))-INDEX(Matches!$H$2:$H$201,MATCH($A543&amp;"-5",Matches!$J$2:$J$201,0))),0,IF(L543-M543=INDEX(Matches!$G$2:$G$201,MATCH($A543&amp;"-5",Matches!$J$2:$J$201,0))-INDEX(Matches!$H$2:$H$201,MATCH($A543&amp;"-5",Matches!$J$2:$J$201,0)),3,2))))),""))</f>
        <v/>
      </c>
      <c r="AC543" s="12" t="str">
        <f aca="false">IF(OR($B543="",N543="",O543=""),"",IFERROR(IF(OR(INDEX(Matches!$I$2:$I$201,MATCH($A543&amp;"-6",Matches!$J$2:$J$201,0))="Void",INDEX(Matches!$G$2:$G$201,MATCH($A543&amp;"-6",Matches!$J$2:$J$201,0))="",INDEX(Matches!$H$2:$H$201,MATCH($A543&amp;"-6",Matches!$J$2:$J$201,0))=""),"",IF(AND($C543&lt;&gt;"",INDEX(Matches!$F$2:$F$201,MATCH($A543&amp;"-6",Matches!$J$2:$J$201,0))&lt;&gt;"",$C543&gt;=INDEX(Matches!$F$2:$F$201,MATCH($A543&amp;"-6",Matches!$J$2:$J$201,0))),"",IF(AND(N543=INDEX(Matches!$G$2:$G$201,MATCH($A543&amp;"-6",Matches!$J$2:$J$201,0)),O543=INDEX(Matches!$H$2:$H$201,MATCH($A543&amp;"-6",Matches!$J$2:$J$201,0))),5,IF(SIGN(N543-O543)&lt;&gt;SIGN(INDEX(Matches!$G$2:$G$201,MATCH($A543&amp;"-6",Matches!$J$2:$J$201,0))-INDEX(Matches!$H$2:$H$201,MATCH($A543&amp;"-6",Matches!$J$2:$J$201,0))),0,IF(N543-O543=INDEX(Matches!$G$2:$G$201,MATCH($A543&amp;"-6",Matches!$J$2:$J$201,0))-INDEX(Matches!$H$2:$H$201,MATCH($A543&amp;"-6",Matches!$J$2:$J$201,0)),3,2))))),""))</f>
        <v/>
      </c>
      <c r="AD543" s="12" t="str">
        <f aca="false">IF(OR($B543="",P543="",Q543=""),"",IFERROR(IF(OR(INDEX(Matches!$I$2:$I$201,MATCH($A543&amp;"-7",Matches!$J$2:$J$201,0))="Void",INDEX(Matches!$G$2:$G$201,MATCH($A543&amp;"-7",Matches!$J$2:$J$201,0))="",INDEX(Matches!$H$2:$H$201,MATCH($A543&amp;"-7",Matches!$J$2:$J$201,0))=""),"",IF(AND($C543&lt;&gt;"",INDEX(Matches!$F$2:$F$201,MATCH($A543&amp;"-7",Matches!$J$2:$J$201,0))&lt;&gt;"",$C543&gt;=INDEX(Matches!$F$2:$F$201,MATCH($A543&amp;"-7",Matches!$J$2:$J$201,0))),"",IF(AND(P543=INDEX(Matches!$G$2:$G$201,MATCH($A543&amp;"-7",Matches!$J$2:$J$201,0)),Q543=INDEX(Matches!$H$2:$H$201,MATCH($A543&amp;"-7",Matches!$J$2:$J$201,0))),5,IF(SIGN(P543-Q543)&lt;&gt;SIGN(INDEX(Matches!$G$2:$G$201,MATCH($A543&amp;"-7",Matches!$J$2:$J$201,0))-INDEX(Matches!$H$2:$H$201,MATCH($A543&amp;"-7",Matches!$J$2:$J$201,0))),0,IF(P543-Q543=INDEX(Matches!$G$2:$G$201,MATCH($A543&amp;"-7",Matches!$J$2:$J$201,0))-INDEX(Matches!$H$2:$H$201,MATCH($A543&amp;"-7",Matches!$J$2:$J$201,0)),3,2))))),""))</f>
        <v/>
      </c>
      <c r="AE543" s="12" t="str">
        <f aca="false">IF(OR($B543="",R543="",S543=""),"",IFERROR(IF(OR(INDEX(Matches!$I$2:$I$201,MATCH($A543&amp;"-8",Matches!$J$2:$J$201,0))="Void",INDEX(Matches!$G$2:$G$201,MATCH($A543&amp;"-8",Matches!$J$2:$J$201,0))="",INDEX(Matches!$H$2:$H$201,MATCH($A543&amp;"-8",Matches!$J$2:$J$201,0))=""),"",IF(AND($C543&lt;&gt;"",INDEX(Matches!$F$2:$F$201,MATCH($A543&amp;"-8",Matches!$J$2:$J$201,0))&lt;&gt;"",$C543&gt;=INDEX(Matches!$F$2:$F$201,MATCH($A543&amp;"-8",Matches!$J$2:$J$201,0))),"",IF(AND(R543=INDEX(Matches!$G$2:$G$201,MATCH($A543&amp;"-8",Matches!$J$2:$J$201,0)),S543=INDEX(Matches!$H$2:$H$201,MATCH($A543&amp;"-8",Matches!$J$2:$J$201,0))),5,IF(SIGN(R543-S543)&lt;&gt;SIGN(INDEX(Matches!$G$2:$G$201,MATCH($A543&amp;"-8",Matches!$J$2:$J$201,0))-INDEX(Matches!$H$2:$H$201,MATCH($A543&amp;"-8",Matches!$J$2:$J$201,0))),0,IF(R543-S543=INDEX(Matches!$G$2:$G$201,MATCH($A543&amp;"-8",Matches!$J$2:$J$201,0))-INDEX(Matches!$H$2:$H$201,MATCH($A543&amp;"-8",Matches!$J$2:$J$201,0)),3,2))))),""))</f>
        <v/>
      </c>
      <c r="AF543" s="12" t="str">
        <f aca="false">IF(OR($B543="",T543="",U543=""),"",IFERROR(IF(OR(INDEX(Matches!$I$2:$I$201,MATCH($A543&amp;"-9",Matches!$J$2:$J$201,0))="Void",INDEX(Matches!$G$2:$G$201,MATCH($A543&amp;"-9",Matches!$J$2:$J$201,0))="",INDEX(Matches!$H$2:$H$201,MATCH($A543&amp;"-9",Matches!$J$2:$J$201,0))=""),"",IF(AND($C543&lt;&gt;"",INDEX(Matches!$F$2:$F$201,MATCH($A543&amp;"-9",Matches!$J$2:$J$201,0))&lt;&gt;"",$C543&gt;=INDEX(Matches!$F$2:$F$201,MATCH($A543&amp;"-9",Matches!$J$2:$J$201,0))),"",IF(AND(T543=INDEX(Matches!$G$2:$G$201,MATCH($A543&amp;"-9",Matches!$J$2:$J$201,0)),U543=INDEX(Matches!$H$2:$H$201,MATCH($A543&amp;"-9",Matches!$J$2:$J$201,0))),5,IF(SIGN(T543-U543)&lt;&gt;SIGN(INDEX(Matches!$G$2:$G$201,MATCH($A543&amp;"-9",Matches!$J$2:$J$201,0))-INDEX(Matches!$H$2:$H$201,MATCH($A543&amp;"-9",Matches!$J$2:$J$201,0))),0,IF(T543-U543=INDEX(Matches!$G$2:$G$201,MATCH($A543&amp;"-9",Matches!$J$2:$J$201,0))-INDEX(Matches!$H$2:$H$201,MATCH($A543&amp;"-9",Matches!$J$2:$J$201,0)),3,2))))),""))</f>
        <v/>
      </c>
      <c r="AG543" s="12" t="str">
        <f aca="false">IF(OR($B543="",V543="",W543=""),"",IFERROR(IF(OR(INDEX(Matches!$I$2:$I$201,MATCH($A543&amp;"-10",Matches!$J$2:$J$201,0))="Void",INDEX(Matches!$G$2:$G$201,MATCH($A543&amp;"-10",Matches!$J$2:$J$201,0))="",INDEX(Matches!$H$2:$H$201,MATCH($A543&amp;"-10",Matches!$J$2:$J$201,0))=""),"",IF(AND($C543&lt;&gt;"",INDEX(Matches!$F$2:$F$201,MATCH($A543&amp;"-10",Matches!$J$2:$J$201,0))&lt;&gt;"",$C543&gt;=INDEX(Matches!$F$2:$F$201,MATCH($A543&amp;"-10",Matches!$J$2:$J$201,0))),"",IF(AND(V543=INDEX(Matches!$G$2:$G$201,MATCH($A543&amp;"-10",Matches!$J$2:$J$201,0)),W543=INDEX(Matches!$H$2:$H$201,MATCH($A543&amp;"-10",Matches!$J$2:$J$201,0))),5,IF(SIGN(V543-W543)&lt;&gt;SIGN(INDEX(Matches!$G$2:$G$201,MATCH($A543&amp;"-10",Matches!$J$2:$J$201,0))-INDEX(Matches!$H$2:$H$201,MATCH($A543&amp;"-10",Matches!$J$2:$J$201,0))),0,IF(V543-W543=INDEX(Matches!$G$2:$G$201,MATCH($A543&amp;"-10",Matches!$J$2:$J$201,0))-INDEX(Matches!$H$2:$H$201,MATCH($A543&amp;"-10",Matches!$J$2:$J$201,0)),3,2))))),""))</f>
        <v/>
      </c>
      <c r="AH543" s="13" t="str">
        <f aca="false">IF($B543="","",SUM(X543:AG543))</f>
        <v/>
      </c>
      <c r="AI543" s="12" t="str">
        <f aca="false">IF($B543="","",COUNTIF(X543:AG543,5))</f>
        <v/>
      </c>
      <c r="AJ543" s="12" t="str">
        <f aca="false">IF($B543="","",COUNTIF(X543:AG543,"&gt;=2"))</f>
        <v/>
      </c>
      <c r="AK543" s="12" t="str">
        <f aca="false">IF($B543="","",COUNT(X543:AG543))</f>
        <v/>
      </c>
    </row>
    <row r="544" customFormat="false" ht="15" hidden="false" customHeight="false" outlineLevel="0" collapsed="false">
      <c r="A544" s="7"/>
      <c r="B544" s="7"/>
      <c r="C544" s="11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12" t="str">
        <f aca="false">IF(OR($B544="",D544="",E544=""),"",IFERROR(IF(OR(INDEX(Matches!$I$2:$I$201,MATCH($A544&amp;"-1",Matches!$J$2:$J$201,0))="Void",INDEX(Matches!$G$2:$G$201,MATCH($A544&amp;"-1",Matches!$J$2:$J$201,0))="",INDEX(Matches!$H$2:$H$201,MATCH($A544&amp;"-1",Matches!$J$2:$J$201,0))=""),"",IF(AND($C544&lt;&gt;"",INDEX(Matches!$F$2:$F$201,MATCH($A544&amp;"-1",Matches!$J$2:$J$201,0))&lt;&gt;"",$C544&gt;=INDEX(Matches!$F$2:$F$201,MATCH($A544&amp;"-1",Matches!$J$2:$J$201,0))),"",IF(AND(D544=INDEX(Matches!$G$2:$G$201,MATCH($A544&amp;"-1",Matches!$J$2:$J$201,0)),E544=INDEX(Matches!$H$2:$H$201,MATCH($A544&amp;"-1",Matches!$J$2:$J$201,0))),5,IF(SIGN(D544-E544)&lt;&gt;SIGN(INDEX(Matches!$G$2:$G$201,MATCH($A544&amp;"-1",Matches!$J$2:$J$201,0))-INDEX(Matches!$H$2:$H$201,MATCH($A544&amp;"-1",Matches!$J$2:$J$201,0))),0,IF(D544-E544=INDEX(Matches!$G$2:$G$201,MATCH($A544&amp;"-1",Matches!$J$2:$J$201,0))-INDEX(Matches!$H$2:$H$201,MATCH($A544&amp;"-1",Matches!$J$2:$J$201,0)),3,2))))),""))</f>
        <v/>
      </c>
      <c r="Y544" s="12" t="str">
        <f aca="false">IF(OR($B544="",F544="",G544=""),"",IFERROR(IF(OR(INDEX(Matches!$I$2:$I$201,MATCH($A544&amp;"-2",Matches!$J$2:$J$201,0))="Void",INDEX(Matches!$G$2:$G$201,MATCH($A544&amp;"-2",Matches!$J$2:$J$201,0))="",INDEX(Matches!$H$2:$H$201,MATCH($A544&amp;"-2",Matches!$J$2:$J$201,0))=""),"",IF(AND($C544&lt;&gt;"",INDEX(Matches!$F$2:$F$201,MATCH($A544&amp;"-2",Matches!$J$2:$J$201,0))&lt;&gt;"",$C544&gt;=INDEX(Matches!$F$2:$F$201,MATCH($A544&amp;"-2",Matches!$J$2:$J$201,0))),"",IF(AND(F544=INDEX(Matches!$G$2:$G$201,MATCH($A544&amp;"-2",Matches!$J$2:$J$201,0)),G544=INDEX(Matches!$H$2:$H$201,MATCH($A544&amp;"-2",Matches!$J$2:$J$201,0))),5,IF(SIGN(F544-G544)&lt;&gt;SIGN(INDEX(Matches!$G$2:$G$201,MATCH($A544&amp;"-2",Matches!$J$2:$J$201,0))-INDEX(Matches!$H$2:$H$201,MATCH($A544&amp;"-2",Matches!$J$2:$J$201,0))),0,IF(F544-G544=INDEX(Matches!$G$2:$G$201,MATCH($A544&amp;"-2",Matches!$J$2:$J$201,0))-INDEX(Matches!$H$2:$H$201,MATCH($A544&amp;"-2",Matches!$J$2:$J$201,0)),3,2))))),""))</f>
        <v/>
      </c>
      <c r="Z544" s="12" t="str">
        <f aca="false">IF(OR($B544="",H544="",I544=""),"",IFERROR(IF(OR(INDEX(Matches!$I$2:$I$201,MATCH($A544&amp;"-3",Matches!$J$2:$J$201,0))="Void",INDEX(Matches!$G$2:$G$201,MATCH($A544&amp;"-3",Matches!$J$2:$J$201,0))="",INDEX(Matches!$H$2:$H$201,MATCH($A544&amp;"-3",Matches!$J$2:$J$201,0))=""),"",IF(AND($C544&lt;&gt;"",INDEX(Matches!$F$2:$F$201,MATCH($A544&amp;"-3",Matches!$J$2:$J$201,0))&lt;&gt;"",$C544&gt;=INDEX(Matches!$F$2:$F$201,MATCH($A544&amp;"-3",Matches!$J$2:$J$201,0))),"",IF(AND(H544=INDEX(Matches!$G$2:$G$201,MATCH($A544&amp;"-3",Matches!$J$2:$J$201,0)),I544=INDEX(Matches!$H$2:$H$201,MATCH($A544&amp;"-3",Matches!$J$2:$J$201,0))),5,IF(SIGN(H544-I544)&lt;&gt;SIGN(INDEX(Matches!$G$2:$G$201,MATCH($A544&amp;"-3",Matches!$J$2:$J$201,0))-INDEX(Matches!$H$2:$H$201,MATCH($A544&amp;"-3",Matches!$J$2:$J$201,0))),0,IF(H544-I544=INDEX(Matches!$G$2:$G$201,MATCH($A544&amp;"-3",Matches!$J$2:$J$201,0))-INDEX(Matches!$H$2:$H$201,MATCH($A544&amp;"-3",Matches!$J$2:$J$201,0)),3,2))))),""))</f>
        <v/>
      </c>
      <c r="AA544" s="12" t="str">
        <f aca="false">IF(OR($B544="",J544="",K544=""),"",IFERROR(IF(OR(INDEX(Matches!$I$2:$I$201,MATCH($A544&amp;"-4",Matches!$J$2:$J$201,0))="Void",INDEX(Matches!$G$2:$G$201,MATCH($A544&amp;"-4",Matches!$J$2:$J$201,0))="",INDEX(Matches!$H$2:$H$201,MATCH($A544&amp;"-4",Matches!$J$2:$J$201,0))=""),"",IF(AND($C544&lt;&gt;"",INDEX(Matches!$F$2:$F$201,MATCH($A544&amp;"-4",Matches!$J$2:$J$201,0))&lt;&gt;"",$C544&gt;=INDEX(Matches!$F$2:$F$201,MATCH($A544&amp;"-4",Matches!$J$2:$J$201,0))),"",IF(AND(J544=INDEX(Matches!$G$2:$G$201,MATCH($A544&amp;"-4",Matches!$J$2:$J$201,0)),K544=INDEX(Matches!$H$2:$H$201,MATCH($A544&amp;"-4",Matches!$J$2:$J$201,0))),5,IF(SIGN(J544-K544)&lt;&gt;SIGN(INDEX(Matches!$G$2:$G$201,MATCH($A544&amp;"-4",Matches!$J$2:$J$201,0))-INDEX(Matches!$H$2:$H$201,MATCH($A544&amp;"-4",Matches!$J$2:$J$201,0))),0,IF(J544-K544=INDEX(Matches!$G$2:$G$201,MATCH($A544&amp;"-4",Matches!$J$2:$J$201,0))-INDEX(Matches!$H$2:$H$201,MATCH($A544&amp;"-4",Matches!$J$2:$J$201,0)),3,2))))),""))</f>
        <v/>
      </c>
      <c r="AB544" s="12" t="str">
        <f aca="false">IF(OR($B544="",L544="",M544=""),"",IFERROR(IF(OR(INDEX(Matches!$I$2:$I$201,MATCH($A544&amp;"-5",Matches!$J$2:$J$201,0))="Void",INDEX(Matches!$G$2:$G$201,MATCH($A544&amp;"-5",Matches!$J$2:$J$201,0))="",INDEX(Matches!$H$2:$H$201,MATCH($A544&amp;"-5",Matches!$J$2:$J$201,0))=""),"",IF(AND($C544&lt;&gt;"",INDEX(Matches!$F$2:$F$201,MATCH($A544&amp;"-5",Matches!$J$2:$J$201,0))&lt;&gt;"",$C544&gt;=INDEX(Matches!$F$2:$F$201,MATCH($A544&amp;"-5",Matches!$J$2:$J$201,0))),"",IF(AND(L544=INDEX(Matches!$G$2:$G$201,MATCH($A544&amp;"-5",Matches!$J$2:$J$201,0)),M544=INDEX(Matches!$H$2:$H$201,MATCH($A544&amp;"-5",Matches!$J$2:$J$201,0))),5,IF(SIGN(L544-M544)&lt;&gt;SIGN(INDEX(Matches!$G$2:$G$201,MATCH($A544&amp;"-5",Matches!$J$2:$J$201,0))-INDEX(Matches!$H$2:$H$201,MATCH($A544&amp;"-5",Matches!$J$2:$J$201,0))),0,IF(L544-M544=INDEX(Matches!$G$2:$G$201,MATCH($A544&amp;"-5",Matches!$J$2:$J$201,0))-INDEX(Matches!$H$2:$H$201,MATCH($A544&amp;"-5",Matches!$J$2:$J$201,0)),3,2))))),""))</f>
        <v/>
      </c>
      <c r="AC544" s="12" t="str">
        <f aca="false">IF(OR($B544="",N544="",O544=""),"",IFERROR(IF(OR(INDEX(Matches!$I$2:$I$201,MATCH($A544&amp;"-6",Matches!$J$2:$J$201,0))="Void",INDEX(Matches!$G$2:$G$201,MATCH($A544&amp;"-6",Matches!$J$2:$J$201,0))="",INDEX(Matches!$H$2:$H$201,MATCH($A544&amp;"-6",Matches!$J$2:$J$201,0))=""),"",IF(AND($C544&lt;&gt;"",INDEX(Matches!$F$2:$F$201,MATCH($A544&amp;"-6",Matches!$J$2:$J$201,0))&lt;&gt;"",$C544&gt;=INDEX(Matches!$F$2:$F$201,MATCH($A544&amp;"-6",Matches!$J$2:$J$201,0))),"",IF(AND(N544=INDEX(Matches!$G$2:$G$201,MATCH($A544&amp;"-6",Matches!$J$2:$J$201,0)),O544=INDEX(Matches!$H$2:$H$201,MATCH($A544&amp;"-6",Matches!$J$2:$J$201,0))),5,IF(SIGN(N544-O544)&lt;&gt;SIGN(INDEX(Matches!$G$2:$G$201,MATCH($A544&amp;"-6",Matches!$J$2:$J$201,0))-INDEX(Matches!$H$2:$H$201,MATCH($A544&amp;"-6",Matches!$J$2:$J$201,0))),0,IF(N544-O544=INDEX(Matches!$G$2:$G$201,MATCH($A544&amp;"-6",Matches!$J$2:$J$201,0))-INDEX(Matches!$H$2:$H$201,MATCH($A544&amp;"-6",Matches!$J$2:$J$201,0)),3,2))))),""))</f>
        <v/>
      </c>
      <c r="AD544" s="12" t="str">
        <f aca="false">IF(OR($B544="",P544="",Q544=""),"",IFERROR(IF(OR(INDEX(Matches!$I$2:$I$201,MATCH($A544&amp;"-7",Matches!$J$2:$J$201,0))="Void",INDEX(Matches!$G$2:$G$201,MATCH($A544&amp;"-7",Matches!$J$2:$J$201,0))="",INDEX(Matches!$H$2:$H$201,MATCH($A544&amp;"-7",Matches!$J$2:$J$201,0))=""),"",IF(AND($C544&lt;&gt;"",INDEX(Matches!$F$2:$F$201,MATCH($A544&amp;"-7",Matches!$J$2:$J$201,0))&lt;&gt;"",$C544&gt;=INDEX(Matches!$F$2:$F$201,MATCH($A544&amp;"-7",Matches!$J$2:$J$201,0))),"",IF(AND(P544=INDEX(Matches!$G$2:$G$201,MATCH($A544&amp;"-7",Matches!$J$2:$J$201,0)),Q544=INDEX(Matches!$H$2:$H$201,MATCH($A544&amp;"-7",Matches!$J$2:$J$201,0))),5,IF(SIGN(P544-Q544)&lt;&gt;SIGN(INDEX(Matches!$G$2:$G$201,MATCH($A544&amp;"-7",Matches!$J$2:$J$201,0))-INDEX(Matches!$H$2:$H$201,MATCH($A544&amp;"-7",Matches!$J$2:$J$201,0))),0,IF(P544-Q544=INDEX(Matches!$G$2:$G$201,MATCH($A544&amp;"-7",Matches!$J$2:$J$201,0))-INDEX(Matches!$H$2:$H$201,MATCH($A544&amp;"-7",Matches!$J$2:$J$201,0)),3,2))))),""))</f>
        <v/>
      </c>
      <c r="AE544" s="12" t="str">
        <f aca="false">IF(OR($B544="",R544="",S544=""),"",IFERROR(IF(OR(INDEX(Matches!$I$2:$I$201,MATCH($A544&amp;"-8",Matches!$J$2:$J$201,0))="Void",INDEX(Matches!$G$2:$G$201,MATCH($A544&amp;"-8",Matches!$J$2:$J$201,0))="",INDEX(Matches!$H$2:$H$201,MATCH($A544&amp;"-8",Matches!$J$2:$J$201,0))=""),"",IF(AND($C544&lt;&gt;"",INDEX(Matches!$F$2:$F$201,MATCH($A544&amp;"-8",Matches!$J$2:$J$201,0))&lt;&gt;"",$C544&gt;=INDEX(Matches!$F$2:$F$201,MATCH($A544&amp;"-8",Matches!$J$2:$J$201,0))),"",IF(AND(R544=INDEX(Matches!$G$2:$G$201,MATCH($A544&amp;"-8",Matches!$J$2:$J$201,0)),S544=INDEX(Matches!$H$2:$H$201,MATCH($A544&amp;"-8",Matches!$J$2:$J$201,0))),5,IF(SIGN(R544-S544)&lt;&gt;SIGN(INDEX(Matches!$G$2:$G$201,MATCH($A544&amp;"-8",Matches!$J$2:$J$201,0))-INDEX(Matches!$H$2:$H$201,MATCH($A544&amp;"-8",Matches!$J$2:$J$201,0))),0,IF(R544-S544=INDEX(Matches!$G$2:$G$201,MATCH($A544&amp;"-8",Matches!$J$2:$J$201,0))-INDEX(Matches!$H$2:$H$201,MATCH($A544&amp;"-8",Matches!$J$2:$J$201,0)),3,2))))),""))</f>
        <v/>
      </c>
      <c r="AF544" s="12" t="str">
        <f aca="false">IF(OR($B544="",T544="",U544=""),"",IFERROR(IF(OR(INDEX(Matches!$I$2:$I$201,MATCH($A544&amp;"-9",Matches!$J$2:$J$201,0))="Void",INDEX(Matches!$G$2:$G$201,MATCH($A544&amp;"-9",Matches!$J$2:$J$201,0))="",INDEX(Matches!$H$2:$H$201,MATCH($A544&amp;"-9",Matches!$J$2:$J$201,0))=""),"",IF(AND($C544&lt;&gt;"",INDEX(Matches!$F$2:$F$201,MATCH($A544&amp;"-9",Matches!$J$2:$J$201,0))&lt;&gt;"",$C544&gt;=INDEX(Matches!$F$2:$F$201,MATCH($A544&amp;"-9",Matches!$J$2:$J$201,0))),"",IF(AND(T544=INDEX(Matches!$G$2:$G$201,MATCH($A544&amp;"-9",Matches!$J$2:$J$201,0)),U544=INDEX(Matches!$H$2:$H$201,MATCH($A544&amp;"-9",Matches!$J$2:$J$201,0))),5,IF(SIGN(T544-U544)&lt;&gt;SIGN(INDEX(Matches!$G$2:$G$201,MATCH($A544&amp;"-9",Matches!$J$2:$J$201,0))-INDEX(Matches!$H$2:$H$201,MATCH($A544&amp;"-9",Matches!$J$2:$J$201,0))),0,IF(T544-U544=INDEX(Matches!$G$2:$G$201,MATCH($A544&amp;"-9",Matches!$J$2:$J$201,0))-INDEX(Matches!$H$2:$H$201,MATCH($A544&amp;"-9",Matches!$J$2:$J$201,0)),3,2))))),""))</f>
        <v/>
      </c>
      <c r="AG544" s="12" t="str">
        <f aca="false">IF(OR($B544="",V544="",W544=""),"",IFERROR(IF(OR(INDEX(Matches!$I$2:$I$201,MATCH($A544&amp;"-10",Matches!$J$2:$J$201,0))="Void",INDEX(Matches!$G$2:$G$201,MATCH($A544&amp;"-10",Matches!$J$2:$J$201,0))="",INDEX(Matches!$H$2:$H$201,MATCH($A544&amp;"-10",Matches!$J$2:$J$201,0))=""),"",IF(AND($C544&lt;&gt;"",INDEX(Matches!$F$2:$F$201,MATCH($A544&amp;"-10",Matches!$J$2:$J$201,0))&lt;&gt;"",$C544&gt;=INDEX(Matches!$F$2:$F$201,MATCH($A544&amp;"-10",Matches!$J$2:$J$201,0))),"",IF(AND(V544=INDEX(Matches!$G$2:$G$201,MATCH($A544&amp;"-10",Matches!$J$2:$J$201,0)),W544=INDEX(Matches!$H$2:$H$201,MATCH($A544&amp;"-10",Matches!$J$2:$J$201,0))),5,IF(SIGN(V544-W544)&lt;&gt;SIGN(INDEX(Matches!$G$2:$G$201,MATCH($A544&amp;"-10",Matches!$J$2:$J$201,0))-INDEX(Matches!$H$2:$H$201,MATCH($A544&amp;"-10",Matches!$J$2:$J$201,0))),0,IF(V544-W544=INDEX(Matches!$G$2:$G$201,MATCH($A544&amp;"-10",Matches!$J$2:$J$201,0))-INDEX(Matches!$H$2:$H$201,MATCH($A544&amp;"-10",Matches!$J$2:$J$201,0)),3,2))))),""))</f>
        <v/>
      </c>
      <c r="AH544" s="13" t="str">
        <f aca="false">IF($B544="","",SUM(X544:AG544))</f>
        <v/>
      </c>
      <c r="AI544" s="12" t="str">
        <f aca="false">IF($B544="","",COUNTIF(X544:AG544,5))</f>
        <v/>
      </c>
      <c r="AJ544" s="12" t="str">
        <f aca="false">IF($B544="","",COUNTIF(X544:AG544,"&gt;=2"))</f>
        <v/>
      </c>
      <c r="AK544" s="12" t="str">
        <f aca="false">IF($B544="","",COUNT(X544:AG544))</f>
        <v/>
      </c>
    </row>
    <row r="545" customFormat="false" ht="15" hidden="false" customHeight="false" outlineLevel="0" collapsed="false">
      <c r="A545" s="7"/>
      <c r="B545" s="7"/>
      <c r="C545" s="11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12" t="str">
        <f aca="false">IF(OR($B545="",D545="",E545=""),"",IFERROR(IF(OR(INDEX(Matches!$I$2:$I$201,MATCH($A545&amp;"-1",Matches!$J$2:$J$201,0))="Void",INDEX(Matches!$G$2:$G$201,MATCH($A545&amp;"-1",Matches!$J$2:$J$201,0))="",INDEX(Matches!$H$2:$H$201,MATCH($A545&amp;"-1",Matches!$J$2:$J$201,0))=""),"",IF(AND($C545&lt;&gt;"",INDEX(Matches!$F$2:$F$201,MATCH($A545&amp;"-1",Matches!$J$2:$J$201,0))&lt;&gt;"",$C545&gt;=INDEX(Matches!$F$2:$F$201,MATCH($A545&amp;"-1",Matches!$J$2:$J$201,0))),"",IF(AND(D545=INDEX(Matches!$G$2:$G$201,MATCH($A545&amp;"-1",Matches!$J$2:$J$201,0)),E545=INDEX(Matches!$H$2:$H$201,MATCH($A545&amp;"-1",Matches!$J$2:$J$201,0))),5,IF(SIGN(D545-E545)&lt;&gt;SIGN(INDEX(Matches!$G$2:$G$201,MATCH($A545&amp;"-1",Matches!$J$2:$J$201,0))-INDEX(Matches!$H$2:$H$201,MATCH($A545&amp;"-1",Matches!$J$2:$J$201,0))),0,IF(D545-E545=INDEX(Matches!$G$2:$G$201,MATCH($A545&amp;"-1",Matches!$J$2:$J$201,0))-INDEX(Matches!$H$2:$H$201,MATCH($A545&amp;"-1",Matches!$J$2:$J$201,0)),3,2))))),""))</f>
        <v/>
      </c>
      <c r="Y545" s="12" t="str">
        <f aca="false">IF(OR($B545="",F545="",G545=""),"",IFERROR(IF(OR(INDEX(Matches!$I$2:$I$201,MATCH($A545&amp;"-2",Matches!$J$2:$J$201,0))="Void",INDEX(Matches!$G$2:$G$201,MATCH($A545&amp;"-2",Matches!$J$2:$J$201,0))="",INDEX(Matches!$H$2:$H$201,MATCH($A545&amp;"-2",Matches!$J$2:$J$201,0))=""),"",IF(AND($C545&lt;&gt;"",INDEX(Matches!$F$2:$F$201,MATCH($A545&amp;"-2",Matches!$J$2:$J$201,0))&lt;&gt;"",$C545&gt;=INDEX(Matches!$F$2:$F$201,MATCH($A545&amp;"-2",Matches!$J$2:$J$201,0))),"",IF(AND(F545=INDEX(Matches!$G$2:$G$201,MATCH($A545&amp;"-2",Matches!$J$2:$J$201,0)),G545=INDEX(Matches!$H$2:$H$201,MATCH($A545&amp;"-2",Matches!$J$2:$J$201,0))),5,IF(SIGN(F545-G545)&lt;&gt;SIGN(INDEX(Matches!$G$2:$G$201,MATCH($A545&amp;"-2",Matches!$J$2:$J$201,0))-INDEX(Matches!$H$2:$H$201,MATCH($A545&amp;"-2",Matches!$J$2:$J$201,0))),0,IF(F545-G545=INDEX(Matches!$G$2:$G$201,MATCH($A545&amp;"-2",Matches!$J$2:$J$201,0))-INDEX(Matches!$H$2:$H$201,MATCH($A545&amp;"-2",Matches!$J$2:$J$201,0)),3,2))))),""))</f>
        <v/>
      </c>
      <c r="Z545" s="12" t="str">
        <f aca="false">IF(OR($B545="",H545="",I545=""),"",IFERROR(IF(OR(INDEX(Matches!$I$2:$I$201,MATCH($A545&amp;"-3",Matches!$J$2:$J$201,0))="Void",INDEX(Matches!$G$2:$G$201,MATCH($A545&amp;"-3",Matches!$J$2:$J$201,0))="",INDEX(Matches!$H$2:$H$201,MATCH($A545&amp;"-3",Matches!$J$2:$J$201,0))=""),"",IF(AND($C545&lt;&gt;"",INDEX(Matches!$F$2:$F$201,MATCH($A545&amp;"-3",Matches!$J$2:$J$201,0))&lt;&gt;"",$C545&gt;=INDEX(Matches!$F$2:$F$201,MATCH($A545&amp;"-3",Matches!$J$2:$J$201,0))),"",IF(AND(H545=INDEX(Matches!$G$2:$G$201,MATCH($A545&amp;"-3",Matches!$J$2:$J$201,0)),I545=INDEX(Matches!$H$2:$H$201,MATCH($A545&amp;"-3",Matches!$J$2:$J$201,0))),5,IF(SIGN(H545-I545)&lt;&gt;SIGN(INDEX(Matches!$G$2:$G$201,MATCH($A545&amp;"-3",Matches!$J$2:$J$201,0))-INDEX(Matches!$H$2:$H$201,MATCH($A545&amp;"-3",Matches!$J$2:$J$201,0))),0,IF(H545-I545=INDEX(Matches!$G$2:$G$201,MATCH($A545&amp;"-3",Matches!$J$2:$J$201,0))-INDEX(Matches!$H$2:$H$201,MATCH($A545&amp;"-3",Matches!$J$2:$J$201,0)),3,2))))),""))</f>
        <v/>
      </c>
      <c r="AA545" s="12" t="str">
        <f aca="false">IF(OR($B545="",J545="",K545=""),"",IFERROR(IF(OR(INDEX(Matches!$I$2:$I$201,MATCH($A545&amp;"-4",Matches!$J$2:$J$201,0))="Void",INDEX(Matches!$G$2:$G$201,MATCH($A545&amp;"-4",Matches!$J$2:$J$201,0))="",INDEX(Matches!$H$2:$H$201,MATCH($A545&amp;"-4",Matches!$J$2:$J$201,0))=""),"",IF(AND($C545&lt;&gt;"",INDEX(Matches!$F$2:$F$201,MATCH($A545&amp;"-4",Matches!$J$2:$J$201,0))&lt;&gt;"",$C545&gt;=INDEX(Matches!$F$2:$F$201,MATCH($A545&amp;"-4",Matches!$J$2:$J$201,0))),"",IF(AND(J545=INDEX(Matches!$G$2:$G$201,MATCH($A545&amp;"-4",Matches!$J$2:$J$201,0)),K545=INDEX(Matches!$H$2:$H$201,MATCH($A545&amp;"-4",Matches!$J$2:$J$201,0))),5,IF(SIGN(J545-K545)&lt;&gt;SIGN(INDEX(Matches!$G$2:$G$201,MATCH($A545&amp;"-4",Matches!$J$2:$J$201,0))-INDEX(Matches!$H$2:$H$201,MATCH($A545&amp;"-4",Matches!$J$2:$J$201,0))),0,IF(J545-K545=INDEX(Matches!$G$2:$G$201,MATCH($A545&amp;"-4",Matches!$J$2:$J$201,0))-INDEX(Matches!$H$2:$H$201,MATCH($A545&amp;"-4",Matches!$J$2:$J$201,0)),3,2))))),""))</f>
        <v/>
      </c>
      <c r="AB545" s="12" t="str">
        <f aca="false">IF(OR($B545="",L545="",M545=""),"",IFERROR(IF(OR(INDEX(Matches!$I$2:$I$201,MATCH($A545&amp;"-5",Matches!$J$2:$J$201,0))="Void",INDEX(Matches!$G$2:$G$201,MATCH($A545&amp;"-5",Matches!$J$2:$J$201,0))="",INDEX(Matches!$H$2:$H$201,MATCH($A545&amp;"-5",Matches!$J$2:$J$201,0))=""),"",IF(AND($C545&lt;&gt;"",INDEX(Matches!$F$2:$F$201,MATCH($A545&amp;"-5",Matches!$J$2:$J$201,0))&lt;&gt;"",$C545&gt;=INDEX(Matches!$F$2:$F$201,MATCH($A545&amp;"-5",Matches!$J$2:$J$201,0))),"",IF(AND(L545=INDEX(Matches!$G$2:$G$201,MATCH($A545&amp;"-5",Matches!$J$2:$J$201,0)),M545=INDEX(Matches!$H$2:$H$201,MATCH($A545&amp;"-5",Matches!$J$2:$J$201,0))),5,IF(SIGN(L545-M545)&lt;&gt;SIGN(INDEX(Matches!$G$2:$G$201,MATCH($A545&amp;"-5",Matches!$J$2:$J$201,0))-INDEX(Matches!$H$2:$H$201,MATCH($A545&amp;"-5",Matches!$J$2:$J$201,0))),0,IF(L545-M545=INDEX(Matches!$G$2:$G$201,MATCH($A545&amp;"-5",Matches!$J$2:$J$201,0))-INDEX(Matches!$H$2:$H$201,MATCH($A545&amp;"-5",Matches!$J$2:$J$201,0)),3,2))))),""))</f>
        <v/>
      </c>
      <c r="AC545" s="12" t="str">
        <f aca="false">IF(OR($B545="",N545="",O545=""),"",IFERROR(IF(OR(INDEX(Matches!$I$2:$I$201,MATCH($A545&amp;"-6",Matches!$J$2:$J$201,0))="Void",INDEX(Matches!$G$2:$G$201,MATCH($A545&amp;"-6",Matches!$J$2:$J$201,0))="",INDEX(Matches!$H$2:$H$201,MATCH($A545&amp;"-6",Matches!$J$2:$J$201,0))=""),"",IF(AND($C545&lt;&gt;"",INDEX(Matches!$F$2:$F$201,MATCH($A545&amp;"-6",Matches!$J$2:$J$201,0))&lt;&gt;"",$C545&gt;=INDEX(Matches!$F$2:$F$201,MATCH($A545&amp;"-6",Matches!$J$2:$J$201,0))),"",IF(AND(N545=INDEX(Matches!$G$2:$G$201,MATCH($A545&amp;"-6",Matches!$J$2:$J$201,0)),O545=INDEX(Matches!$H$2:$H$201,MATCH($A545&amp;"-6",Matches!$J$2:$J$201,0))),5,IF(SIGN(N545-O545)&lt;&gt;SIGN(INDEX(Matches!$G$2:$G$201,MATCH($A545&amp;"-6",Matches!$J$2:$J$201,0))-INDEX(Matches!$H$2:$H$201,MATCH($A545&amp;"-6",Matches!$J$2:$J$201,0))),0,IF(N545-O545=INDEX(Matches!$G$2:$G$201,MATCH($A545&amp;"-6",Matches!$J$2:$J$201,0))-INDEX(Matches!$H$2:$H$201,MATCH($A545&amp;"-6",Matches!$J$2:$J$201,0)),3,2))))),""))</f>
        <v/>
      </c>
      <c r="AD545" s="12" t="str">
        <f aca="false">IF(OR($B545="",P545="",Q545=""),"",IFERROR(IF(OR(INDEX(Matches!$I$2:$I$201,MATCH($A545&amp;"-7",Matches!$J$2:$J$201,0))="Void",INDEX(Matches!$G$2:$G$201,MATCH($A545&amp;"-7",Matches!$J$2:$J$201,0))="",INDEX(Matches!$H$2:$H$201,MATCH($A545&amp;"-7",Matches!$J$2:$J$201,0))=""),"",IF(AND($C545&lt;&gt;"",INDEX(Matches!$F$2:$F$201,MATCH($A545&amp;"-7",Matches!$J$2:$J$201,0))&lt;&gt;"",$C545&gt;=INDEX(Matches!$F$2:$F$201,MATCH($A545&amp;"-7",Matches!$J$2:$J$201,0))),"",IF(AND(P545=INDEX(Matches!$G$2:$G$201,MATCH($A545&amp;"-7",Matches!$J$2:$J$201,0)),Q545=INDEX(Matches!$H$2:$H$201,MATCH($A545&amp;"-7",Matches!$J$2:$J$201,0))),5,IF(SIGN(P545-Q545)&lt;&gt;SIGN(INDEX(Matches!$G$2:$G$201,MATCH($A545&amp;"-7",Matches!$J$2:$J$201,0))-INDEX(Matches!$H$2:$H$201,MATCH($A545&amp;"-7",Matches!$J$2:$J$201,0))),0,IF(P545-Q545=INDEX(Matches!$G$2:$G$201,MATCH($A545&amp;"-7",Matches!$J$2:$J$201,0))-INDEX(Matches!$H$2:$H$201,MATCH($A545&amp;"-7",Matches!$J$2:$J$201,0)),3,2))))),""))</f>
        <v/>
      </c>
      <c r="AE545" s="12" t="str">
        <f aca="false">IF(OR($B545="",R545="",S545=""),"",IFERROR(IF(OR(INDEX(Matches!$I$2:$I$201,MATCH($A545&amp;"-8",Matches!$J$2:$J$201,0))="Void",INDEX(Matches!$G$2:$G$201,MATCH($A545&amp;"-8",Matches!$J$2:$J$201,0))="",INDEX(Matches!$H$2:$H$201,MATCH($A545&amp;"-8",Matches!$J$2:$J$201,0))=""),"",IF(AND($C545&lt;&gt;"",INDEX(Matches!$F$2:$F$201,MATCH($A545&amp;"-8",Matches!$J$2:$J$201,0))&lt;&gt;"",$C545&gt;=INDEX(Matches!$F$2:$F$201,MATCH($A545&amp;"-8",Matches!$J$2:$J$201,0))),"",IF(AND(R545=INDEX(Matches!$G$2:$G$201,MATCH($A545&amp;"-8",Matches!$J$2:$J$201,0)),S545=INDEX(Matches!$H$2:$H$201,MATCH($A545&amp;"-8",Matches!$J$2:$J$201,0))),5,IF(SIGN(R545-S545)&lt;&gt;SIGN(INDEX(Matches!$G$2:$G$201,MATCH($A545&amp;"-8",Matches!$J$2:$J$201,0))-INDEX(Matches!$H$2:$H$201,MATCH($A545&amp;"-8",Matches!$J$2:$J$201,0))),0,IF(R545-S545=INDEX(Matches!$G$2:$G$201,MATCH($A545&amp;"-8",Matches!$J$2:$J$201,0))-INDEX(Matches!$H$2:$H$201,MATCH($A545&amp;"-8",Matches!$J$2:$J$201,0)),3,2))))),""))</f>
        <v/>
      </c>
      <c r="AF545" s="12" t="str">
        <f aca="false">IF(OR($B545="",T545="",U545=""),"",IFERROR(IF(OR(INDEX(Matches!$I$2:$I$201,MATCH($A545&amp;"-9",Matches!$J$2:$J$201,0))="Void",INDEX(Matches!$G$2:$G$201,MATCH($A545&amp;"-9",Matches!$J$2:$J$201,0))="",INDEX(Matches!$H$2:$H$201,MATCH($A545&amp;"-9",Matches!$J$2:$J$201,0))=""),"",IF(AND($C545&lt;&gt;"",INDEX(Matches!$F$2:$F$201,MATCH($A545&amp;"-9",Matches!$J$2:$J$201,0))&lt;&gt;"",$C545&gt;=INDEX(Matches!$F$2:$F$201,MATCH($A545&amp;"-9",Matches!$J$2:$J$201,0))),"",IF(AND(T545=INDEX(Matches!$G$2:$G$201,MATCH($A545&amp;"-9",Matches!$J$2:$J$201,0)),U545=INDEX(Matches!$H$2:$H$201,MATCH($A545&amp;"-9",Matches!$J$2:$J$201,0))),5,IF(SIGN(T545-U545)&lt;&gt;SIGN(INDEX(Matches!$G$2:$G$201,MATCH($A545&amp;"-9",Matches!$J$2:$J$201,0))-INDEX(Matches!$H$2:$H$201,MATCH($A545&amp;"-9",Matches!$J$2:$J$201,0))),0,IF(T545-U545=INDEX(Matches!$G$2:$G$201,MATCH($A545&amp;"-9",Matches!$J$2:$J$201,0))-INDEX(Matches!$H$2:$H$201,MATCH($A545&amp;"-9",Matches!$J$2:$J$201,0)),3,2))))),""))</f>
        <v/>
      </c>
      <c r="AG545" s="12" t="str">
        <f aca="false">IF(OR($B545="",V545="",W545=""),"",IFERROR(IF(OR(INDEX(Matches!$I$2:$I$201,MATCH($A545&amp;"-10",Matches!$J$2:$J$201,0))="Void",INDEX(Matches!$G$2:$G$201,MATCH($A545&amp;"-10",Matches!$J$2:$J$201,0))="",INDEX(Matches!$H$2:$H$201,MATCH($A545&amp;"-10",Matches!$J$2:$J$201,0))=""),"",IF(AND($C545&lt;&gt;"",INDEX(Matches!$F$2:$F$201,MATCH($A545&amp;"-10",Matches!$J$2:$J$201,0))&lt;&gt;"",$C545&gt;=INDEX(Matches!$F$2:$F$201,MATCH($A545&amp;"-10",Matches!$J$2:$J$201,0))),"",IF(AND(V545=INDEX(Matches!$G$2:$G$201,MATCH($A545&amp;"-10",Matches!$J$2:$J$201,0)),W545=INDEX(Matches!$H$2:$H$201,MATCH($A545&amp;"-10",Matches!$J$2:$J$201,0))),5,IF(SIGN(V545-W545)&lt;&gt;SIGN(INDEX(Matches!$G$2:$G$201,MATCH($A545&amp;"-10",Matches!$J$2:$J$201,0))-INDEX(Matches!$H$2:$H$201,MATCH($A545&amp;"-10",Matches!$J$2:$J$201,0))),0,IF(V545-W545=INDEX(Matches!$G$2:$G$201,MATCH($A545&amp;"-10",Matches!$J$2:$J$201,0))-INDEX(Matches!$H$2:$H$201,MATCH($A545&amp;"-10",Matches!$J$2:$J$201,0)),3,2))))),""))</f>
        <v/>
      </c>
      <c r="AH545" s="13" t="str">
        <f aca="false">IF($B545="","",SUM(X545:AG545))</f>
        <v/>
      </c>
      <c r="AI545" s="12" t="str">
        <f aca="false">IF($B545="","",COUNTIF(X545:AG545,5))</f>
        <v/>
      </c>
      <c r="AJ545" s="12" t="str">
        <f aca="false">IF($B545="","",COUNTIF(X545:AG545,"&gt;=2"))</f>
        <v/>
      </c>
      <c r="AK545" s="12" t="str">
        <f aca="false">IF($B545="","",COUNT(X545:AG545))</f>
        <v/>
      </c>
    </row>
    <row r="546" customFormat="false" ht="15" hidden="false" customHeight="false" outlineLevel="0" collapsed="false">
      <c r="A546" s="7"/>
      <c r="B546" s="7"/>
      <c r="C546" s="11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12" t="str">
        <f aca="false">IF(OR($B546="",D546="",E546=""),"",IFERROR(IF(OR(INDEX(Matches!$I$2:$I$201,MATCH($A546&amp;"-1",Matches!$J$2:$J$201,0))="Void",INDEX(Matches!$G$2:$G$201,MATCH($A546&amp;"-1",Matches!$J$2:$J$201,0))="",INDEX(Matches!$H$2:$H$201,MATCH($A546&amp;"-1",Matches!$J$2:$J$201,0))=""),"",IF(AND($C546&lt;&gt;"",INDEX(Matches!$F$2:$F$201,MATCH($A546&amp;"-1",Matches!$J$2:$J$201,0))&lt;&gt;"",$C546&gt;=INDEX(Matches!$F$2:$F$201,MATCH($A546&amp;"-1",Matches!$J$2:$J$201,0))),"",IF(AND(D546=INDEX(Matches!$G$2:$G$201,MATCH($A546&amp;"-1",Matches!$J$2:$J$201,0)),E546=INDEX(Matches!$H$2:$H$201,MATCH($A546&amp;"-1",Matches!$J$2:$J$201,0))),5,IF(SIGN(D546-E546)&lt;&gt;SIGN(INDEX(Matches!$G$2:$G$201,MATCH($A546&amp;"-1",Matches!$J$2:$J$201,0))-INDEX(Matches!$H$2:$H$201,MATCH($A546&amp;"-1",Matches!$J$2:$J$201,0))),0,IF(D546-E546=INDEX(Matches!$G$2:$G$201,MATCH($A546&amp;"-1",Matches!$J$2:$J$201,0))-INDEX(Matches!$H$2:$H$201,MATCH($A546&amp;"-1",Matches!$J$2:$J$201,0)),3,2))))),""))</f>
        <v/>
      </c>
      <c r="Y546" s="12" t="str">
        <f aca="false">IF(OR($B546="",F546="",G546=""),"",IFERROR(IF(OR(INDEX(Matches!$I$2:$I$201,MATCH($A546&amp;"-2",Matches!$J$2:$J$201,0))="Void",INDEX(Matches!$G$2:$G$201,MATCH($A546&amp;"-2",Matches!$J$2:$J$201,0))="",INDEX(Matches!$H$2:$H$201,MATCH($A546&amp;"-2",Matches!$J$2:$J$201,0))=""),"",IF(AND($C546&lt;&gt;"",INDEX(Matches!$F$2:$F$201,MATCH($A546&amp;"-2",Matches!$J$2:$J$201,0))&lt;&gt;"",$C546&gt;=INDEX(Matches!$F$2:$F$201,MATCH($A546&amp;"-2",Matches!$J$2:$J$201,0))),"",IF(AND(F546=INDEX(Matches!$G$2:$G$201,MATCH($A546&amp;"-2",Matches!$J$2:$J$201,0)),G546=INDEX(Matches!$H$2:$H$201,MATCH($A546&amp;"-2",Matches!$J$2:$J$201,0))),5,IF(SIGN(F546-G546)&lt;&gt;SIGN(INDEX(Matches!$G$2:$G$201,MATCH($A546&amp;"-2",Matches!$J$2:$J$201,0))-INDEX(Matches!$H$2:$H$201,MATCH($A546&amp;"-2",Matches!$J$2:$J$201,0))),0,IF(F546-G546=INDEX(Matches!$G$2:$G$201,MATCH($A546&amp;"-2",Matches!$J$2:$J$201,0))-INDEX(Matches!$H$2:$H$201,MATCH($A546&amp;"-2",Matches!$J$2:$J$201,0)),3,2))))),""))</f>
        <v/>
      </c>
      <c r="Z546" s="12" t="str">
        <f aca="false">IF(OR($B546="",H546="",I546=""),"",IFERROR(IF(OR(INDEX(Matches!$I$2:$I$201,MATCH($A546&amp;"-3",Matches!$J$2:$J$201,0))="Void",INDEX(Matches!$G$2:$G$201,MATCH($A546&amp;"-3",Matches!$J$2:$J$201,0))="",INDEX(Matches!$H$2:$H$201,MATCH($A546&amp;"-3",Matches!$J$2:$J$201,0))=""),"",IF(AND($C546&lt;&gt;"",INDEX(Matches!$F$2:$F$201,MATCH($A546&amp;"-3",Matches!$J$2:$J$201,0))&lt;&gt;"",$C546&gt;=INDEX(Matches!$F$2:$F$201,MATCH($A546&amp;"-3",Matches!$J$2:$J$201,0))),"",IF(AND(H546=INDEX(Matches!$G$2:$G$201,MATCH($A546&amp;"-3",Matches!$J$2:$J$201,0)),I546=INDEX(Matches!$H$2:$H$201,MATCH($A546&amp;"-3",Matches!$J$2:$J$201,0))),5,IF(SIGN(H546-I546)&lt;&gt;SIGN(INDEX(Matches!$G$2:$G$201,MATCH($A546&amp;"-3",Matches!$J$2:$J$201,0))-INDEX(Matches!$H$2:$H$201,MATCH($A546&amp;"-3",Matches!$J$2:$J$201,0))),0,IF(H546-I546=INDEX(Matches!$G$2:$G$201,MATCH($A546&amp;"-3",Matches!$J$2:$J$201,0))-INDEX(Matches!$H$2:$H$201,MATCH($A546&amp;"-3",Matches!$J$2:$J$201,0)),3,2))))),""))</f>
        <v/>
      </c>
      <c r="AA546" s="12" t="str">
        <f aca="false">IF(OR($B546="",J546="",K546=""),"",IFERROR(IF(OR(INDEX(Matches!$I$2:$I$201,MATCH($A546&amp;"-4",Matches!$J$2:$J$201,0))="Void",INDEX(Matches!$G$2:$G$201,MATCH($A546&amp;"-4",Matches!$J$2:$J$201,0))="",INDEX(Matches!$H$2:$H$201,MATCH($A546&amp;"-4",Matches!$J$2:$J$201,0))=""),"",IF(AND($C546&lt;&gt;"",INDEX(Matches!$F$2:$F$201,MATCH($A546&amp;"-4",Matches!$J$2:$J$201,0))&lt;&gt;"",$C546&gt;=INDEX(Matches!$F$2:$F$201,MATCH($A546&amp;"-4",Matches!$J$2:$J$201,0))),"",IF(AND(J546=INDEX(Matches!$G$2:$G$201,MATCH($A546&amp;"-4",Matches!$J$2:$J$201,0)),K546=INDEX(Matches!$H$2:$H$201,MATCH($A546&amp;"-4",Matches!$J$2:$J$201,0))),5,IF(SIGN(J546-K546)&lt;&gt;SIGN(INDEX(Matches!$G$2:$G$201,MATCH($A546&amp;"-4",Matches!$J$2:$J$201,0))-INDEX(Matches!$H$2:$H$201,MATCH($A546&amp;"-4",Matches!$J$2:$J$201,0))),0,IF(J546-K546=INDEX(Matches!$G$2:$G$201,MATCH($A546&amp;"-4",Matches!$J$2:$J$201,0))-INDEX(Matches!$H$2:$H$201,MATCH($A546&amp;"-4",Matches!$J$2:$J$201,0)),3,2))))),""))</f>
        <v/>
      </c>
      <c r="AB546" s="12" t="str">
        <f aca="false">IF(OR($B546="",L546="",M546=""),"",IFERROR(IF(OR(INDEX(Matches!$I$2:$I$201,MATCH($A546&amp;"-5",Matches!$J$2:$J$201,0))="Void",INDEX(Matches!$G$2:$G$201,MATCH($A546&amp;"-5",Matches!$J$2:$J$201,0))="",INDEX(Matches!$H$2:$H$201,MATCH($A546&amp;"-5",Matches!$J$2:$J$201,0))=""),"",IF(AND($C546&lt;&gt;"",INDEX(Matches!$F$2:$F$201,MATCH($A546&amp;"-5",Matches!$J$2:$J$201,0))&lt;&gt;"",$C546&gt;=INDEX(Matches!$F$2:$F$201,MATCH($A546&amp;"-5",Matches!$J$2:$J$201,0))),"",IF(AND(L546=INDEX(Matches!$G$2:$G$201,MATCH($A546&amp;"-5",Matches!$J$2:$J$201,0)),M546=INDEX(Matches!$H$2:$H$201,MATCH($A546&amp;"-5",Matches!$J$2:$J$201,0))),5,IF(SIGN(L546-M546)&lt;&gt;SIGN(INDEX(Matches!$G$2:$G$201,MATCH($A546&amp;"-5",Matches!$J$2:$J$201,0))-INDEX(Matches!$H$2:$H$201,MATCH($A546&amp;"-5",Matches!$J$2:$J$201,0))),0,IF(L546-M546=INDEX(Matches!$G$2:$G$201,MATCH($A546&amp;"-5",Matches!$J$2:$J$201,0))-INDEX(Matches!$H$2:$H$201,MATCH($A546&amp;"-5",Matches!$J$2:$J$201,0)),3,2))))),""))</f>
        <v/>
      </c>
      <c r="AC546" s="12" t="str">
        <f aca="false">IF(OR($B546="",N546="",O546=""),"",IFERROR(IF(OR(INDEX(Matches!$I$2:$I$201,MATCH($A546&amp;"-6",Matches!$J$2:$J$201,0))="Void",INDEX(Matches!$G$2:$G$201,MATCH($A546&amp;"-6",Matches!$J$2:$J$201,0))="",INDEX(Matches!$H$2:$H$201,MATCH($A546&amp;"-6",Matches!$J$2:$J$201,0))=""),"",IF(AND($C546&lt;&gt;"",INDEX(Matches!$F$2:$F$201,MATCH($A546&amp;"-6",Matches!$J$2:$J$201,0))&lt;&gt;"",$C546&gt;=INDEX(Matches!$F$2:$F$201,MATCH($A546&amp;"-6",Matches!$J$2:$J$201,0))),"",IF(AND(N546=INDEX(Matches!$G$2:$G$201,MATCH($A546&amp;"-6",Matches!$J$2:$J$201,0)),O546=INDEX(Matches!$H$2:$H$201,MATCH($A546&amp;"-6",Matches!$J$2:$J$201,0))),5,IF(SIGN(N546-O546)&lt;&gt;SIGN(INDEX(Matches!$G$2:$G$201,MATCH($A546&amp;"-6",Matches!$J$2:$J$201,0))-INDEX(Matches!$H$2:$H$201,MATCH($A546&amp;"-6",Matches!$J$2:$J$201,0))),0,IF(N546-O546=INDEX(Matches!$G$2:$G$201,MATCH($A546&amp;"-6",Matches!$J$2:$J$201,0))-INDEX(Matches!$H$2:$H$201,MATCH($A546&amp;"-6",Matches!$J$2:$J$201,0)),3,2))))),""))</f>
        <v/>
      </c>
      <c r="AD546" s="12" t="str">
        <f aca="false">IF(OR($B546="",P546="",Q546=""),"",IFERROR(IF(OR(INDEX(Matches!$I$2:$I$201,MATCH($A546&amp;"-7",Matches!$J$2:$J$201,0))="Void",INDEX(Matches!$G$2:$G$201,MATCH($A546&amp;"-7",Matches!$J$2:$J$201,0))="",INDEX(Matches!$H$2:$H$201,MATCH($A546&amp;"-7",Matches!$J$2:$J$201,0))=""),"",IF(AND($C546&lt;&gt;"",INDEX(Matches!$F$2:$F$201,MATCH($A546&amp;"-7",Matches!$J$2:$J$201,0))&lt;&gt;"",$C546&gt;=INDEX(Matches!$F$2:$F$201,MATCH($A546&amp;"-7",Matches!$J$2:$J$201,0))),"",IF(AND(P546=INDEX(Matches!$G$2:$G$201,MATCH($A546&amp;"-7",Matches!$J$2:$J$201,0)),Q546=INDEX(Matches!$H$2:$H$201,MATCH($A546&amp;"-7",Matches!$J$2:$J$201,0))),5,IF(SIGN(P546-Q546)&lt;&gt;SIGN(INDEX(Matches!$G$2:$G$201,MATCH($A546&amp;"-7",Matches!$J$2:$J$201,0))-INDEX(Matches!$H$2:$H$201,MATCH($A546&amp;"-7",Matches!$J$2:$J$201,0))),0,IF(P546-Q546=INDEX(Matches!$G$2:$G$201,MATCH($A546&amp;"-7",Matches!$J$2:$J$201,0))-INDEX(Matches!$H$2:$H$201,MATCH($A546&amp;"-7",Matches!$J$2:$J$201,0)),3,2))))),""))</f>
        <v/>
      </c>
      <c r="AE546" s="12" t="str">
        <f aca="false">IF(OR($B546="",R546="",S546=""),"",IFERROR(IF(OR(INDEX(Matches!$I$2:$I$201,MATCH($A546&amp;"-8",Matches!$J$2:$J$201,0))="Void",INDEX(Matches!$G$2:$G$201,MATCH($A546&amp;"-8",Matches!$J$2:$J$201,0))="",INDEX(Matches!$H$2:$H$201,MATCH($A546&amp;"-8",Matches!$J$2:$J$201,0))=""),"",IF(AND($C546&lt;&gt;"",INDEX(Matches!$F$2:$F$201,MATCH($A546&amp;"-8",Matches!$J$2:$J$201,0))&lt;&gt;"",$C546&gt;=INDEX(Matches!$F$2:$F$201,MATCH($A546&amp;"-8",Matches!$J$2:$J$201,0))),"",IF(AND(R546=INDEX(Matches!$G$2:$G$201,MATCH($A546&amp;"-8",Matches!$J$2:$J$201,0)),S546=INDEX(Matches!$H$2:$H$201,MATCH($A546&amp;"-8",Matches!$J$2:$J$201,0))),5,IF(SIGN(R546-S546)&lt;&gt;SIGN(INDEX(Matches!$G$2:$G$201,MATCH($A546&amp;"-8",Matches!$J$2:$J$201,0))-INDEX(Matches!$H$2:$H$201,MATCH($A546&amp;"-8",Matches!$J$2:$J$201,0))),0,IF(R546-S546=INDEX(Matches!$G$2:$G$201,MATCH($A546&amp;"-8",Matches!$J$2:$J$201,0))-INDEX(Matches!$H$2:$H$201,MATCH($A546&amp;"-8",Matches!$J$2:$J$201,0)),3,2))))),""))</f>
        <v/>
      </c>
      <c r="AF546" s="12" t="str">
        <f aca="false">IF(OR($B546="",T546="",U546=""),"",IFERROR(IF(OR(INDEX(Matches!$I$2:$I$201,MATCH($A546&amp;"-9",Matches!$J$2:$J$201,0))="Void",INDEX(Matches!$G$2:$G$201,MATCH($A546&amp;"-9",Matches!$J$2:$J$201,0))="",INDEX(Matches!$H$2:$H$201,MATCH($A546&amp;"-9",Matches!$J$2:$J$201,0))=""),"",IF(AND($C546&lt;&gt;"",INDEX(Matches!$F$2:$F$201,MATCH($A546&amp;"-9",Matches!$J$2:$J$201,0))&lt;&gt;"",$C546&gt;=INDEX(Matches!$F$2:$F$201,MATCH($A546&amp;"-9",Matches!$J$2:$J$201,0))),"",IF(AND(T546=INDEX(Matches!$G$2:$G$201,MATCH($A546&amp;"-9",Matches!$J$2:$J$201,0)),U546=INDEX(Matches!$H$2:$H$201,MATCH($A546&amp;"-9",Matches!$J$2:$J$201,0))),5,IF(SIGN(T546-U546)&lt;&gt;SIGN(INDEX(Matches!$G$2:$G$201,MATCH($A546&amp;"-9",Matches!$J$2:$J$201,0))-INDEX(Matches!$H$2:$H$201,MATCH($A546&amp;"-9",Matches!$J$2:$J$201,0))),0,IF(T546-U546=INDEX(Matches!$G$2:$G$201,MATCH($A546&amp;"-9",Matches!$J$2:$J$201,0))-INDEX(Matches!$H$2:$H$201,MATCH($A546&amp;"-9",Matches!$J$2:$J$201,0)),3,2))))),""))</f>
        <v/>
      </c>
      <c r="AG546" s="12" t="str">
        <f aca="false">IF(OR($B546="",V546="",W546=""),"",IFERROR(IF(OR(INDEX(Matches!$I$2:$I$201,MATCH($A546&amp;"-10",Matches!$J$2:$J$201,0))="Void",INDEX(Matches!$G$2:$G$201,MATCH($A546&amp;"-10",Matches!$J$2:$J$201,0))="",INDEX(Matches!$H$2:$H$201,MATCH($A546&amp;"-10",Matches!$J$2:$J$201,0))=""),"",IF(AND($C546&lt;&gt;"",INDEX(Matches!$F$2:$F$201,MATCH($A546&amp;"-10",Matches!$J$2:$J$201,0))&lt;&gt;"",$C546&gt;=INDEX(Matches!$F$2:$F$201,MATCH($A546&amp;"-10",Matches!$J$2:$J$201,0))),"",IF(AND(V546=INDEX(Matches!$G$2:$G$201,MATCH($A546&amp;"-10",Matches!$J$2:$J$201,0)),W546=INDEX(Matches!$H$2:$H$201,MATCH($A546&amp;"-10",Matches!$J$2:$J$201,0))),5,IF(SIGN(V546-W546)&lt;&gt;SIGN(INDEX(Matches!$G$2:$G$201,MATCH($A546&amp;"-10",Matches!$J$2:$J$201,0))-INDEX(Matches!$H$2:$H$201,MATCH($A546&amp;"-10",Matches!$J$2:$J$201,0))),0,IF(V546-W546=INDEX(Matches!$G$2:$G$201,MATCH($A546&amp;"-10",Matches!$J$2:$J$201,0))-INDEX(Matches!$H$2:$H$201,MATCH($A546&amp;"-10",Matches!$J$2:$J$201,0)),3,2))))),""))</f>
        <v/>
      </c>
      <c r="AH546" s="13" t="str">
        <f aca="false">IF($B546="","",SUM(X546:AG546))</f>
        <v/>
      </c>
      <c r="AI546" s="12" t="str">
        <f aca="false">IF($B546="","",COUNTIF(X546:AG546,5))</f>
        <v/>
      </c>
      <c r="AJ546" s="12" t="str">
        <f aca="false">IF($B546="","",COUNTIF(X546:AG546,"&gt;=2"))</f>
        <v/>
      </c>
      <c r="AK546" s="12" t="str">
        <f aca="false">IF($B546="","",COUNT(X546:AG546))</f>
        <v/>
      </c>
    </row>
    <row r="547" customFormat="false" ht="15" hidden="false" customHeight="false" outlineLevel="0" collapsed="false">
      <c r="A547" s="7"/>
      <c r="B547" s="7"/>
      <c r="C547" s="11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12" t="str">
        <f aca="false">IF(OR($B547="",D547="",E547=""),"",IFERROR(IF(OR(INDEX(Matches!$I$2:$I$201,MATCH($A547&amp;"-1",Matches!$J$2:$J$201,0))="Void",INDEX(Matches!$G$2:$G$201,MATCH($A547&amp;"-1",Matches!$J$2:$J$201,0))="",INDEX(Matches!$H$2:$H$201,MATCH($A547&amp;"-1",Matches!$J$2:$J$201,0))=""),"",IF(AND($C547&lt;&gt;"",INDEX(Matches!$F$2:$F$201,MATCH($A547&amp;"-1",Matches!$J$2:$J$201,0))&lt;&gt;"",$C547&gt;=INDEX(Matches!$F$2:$F$201,MATCH($A547&amp;"-1",Matches!$J$2:$J$201,0))),"",IF(AND(D547=INDEX(Matches!$G$2:$G$201,MATCH($A547&amp;"-1",Matches!$J$2:$J$201,0)),E547=INDEX(Matches!$H$2:$H$201,MATCH($A547&amp;"-1",Matches!$J$2:$J$201,0))),5,IF(SIGN(D547-E547)&lt;&gt;SIGN(INDEX(Matches!$G$2:$G$201,MATCH($A547&amp;"-1",Matches!$J$2:$J$201,0))-INDEX(Matches!$H$2:$H$201,MATCH($A547&amp;"-1",Matches!$J$2:$J$201,0))),0,IF(D547-E547=INDEX(Matches!$G$2:$G$201,MATCH($A547&amp;"-1",Matches!$J$2:$J$201,0))-INDEX(Matches!$H$2:$H$201,MATCH($A547&amp;"-1",Matches!$J$2:$J$201,0)),3,2))))),""))</f>
        <v/>
      </c>
      <c r="Y547" s="12" t="str">
        <f aca="false">IF(OR($B547="",F547="",G547=""),"",IFERROR(IF(OR(INDEX(Matches!$I$2:$I$201,MATCH($A547&amp;"-2",Matches!$J$2:$J$201,0))="Void",INDEX(Matches!$G$2:$G$201,MATCH($A547&amp;"-2",Matches!$J$2:$J$201,0))="",INDEX(Matches!$H$2:$H$201,MATCH($A547&amp;"-2",Matches!$J$2:$J$201,0))=""),"",IF(AND($C547&lt;&gt;"",INDEX(Matches!$F$2:$F$201,MATCH($A547&amp;"-2",Matches!$J$2:$J$201,0))&lt;&gt;"",$C547&gt;=INDEX(Matches!$F$2:$F$201,MATCH($A547&amp;"-2",Matches!$J$2:$J$201,0))),"",IF(AND(F547=INDEX(Matches!$G$2:$G$201,MATCH($A547&amp;"-2",Matches!$J$2:$J$201,0)),G547=INDEX(Matches!$H$2:$H$201,MATCH($A547&amp;"-2",Matches!$J$2:$J$201,0))),5,IF(SIGN(F547-G547)&lt;&gt;SIGN(INDEX(Matches!$G$2:$G$201,MATCH($A547&amp;"-2",Matches!$J$2:$J$201,0))-INDEX(Matches!$H$2:$H$201,MATCH($A547&amp;"-2",Matches!$J$2:$J$201,0))),0,IF(F547-G547=INDEX(Matches!$G$2:$G$201,MATCH($A547&amp;"-2",Matches!$J$2:$J$201,0))-INDEX(Matches!$H$2:$H$201,MATCH($A547&amp;"-2",Matches!$J$2:$J$201,0)),3,2))))),""))</f>
        <v/>
      </c>
      <c r="Z547" s="12" t="str">
        <f aca="false">IF(OR($B547="",H547="",I547=""),"",IFERROR(IF(OR(INDEX(Matches!$I$2:$I$201,MATCH($A547&amp;"-3",Matches!$J$2:$J$201,0))="Void",INDEX(Matches!$G$2:$G$201,MATCH($A547&amp;"-3",Matches!$J$2:$J$201,0))="",INDEX(Matches!$H$2:$H$201,MATCH($A547&amp;"-3",Matches!$J$2:$J$201,0))=""),"",IF(AND($C547&lt;&gt;"",INDEX(Matches!$F$2:$F$201,MATCH($A547&amp;"-3",Matches!$J$2:$J$201,0))&lt;&gt;"",$C547&gt;=INDEX(Matches!$F$2:$F$201,MATCH($A547&amp;"-3",Matches!$J$2:$J$201,0))),"",IF(AND(H547=INDEX(Matches!$G$2:$G$201,MATCH($A547&amp;"-3",Matches!$J$2:$J$201,0)),I547=INDEX(Matches!$H$2:$H$201,MATCH($A547&amp;"-3",Matches!$J$2:$J$201,0))),5,IF(SIGN(H547-I547)&lt;&gt;SIGN(INDEX(Matches!$G$2:$G$201,MATCH($A547&amp;"-3",Matches!$J$2:$J$201,0))-INDEX(Matches!$H$2:$H$201,MATCH($A547&amp;"-3",Matches!$J$2:$J$201,0))),0,IF(H547-I547=INDEX(Matches!$G$2:$G$201,MATCH($A547&amp;"-3",Matches!$J$2:$J$201,0))-INDEX(Matches!$H$2:$H$201,MATCH($A547&amp;"-3",Matches!$J$2:$J$201,0)),3,2))))),""))</f>
        <v/>
      </c>
      <c r="AA547" s="12" t="str">
        <f aca="false">IF(OR($B547="",J547="",K547=""),"",IFERROR(IF(OR(INDEX(Matches!$I$2:$I$201,MATCH($A547&amp;"-4",Matches!$J$2:$J$201,0))="Void",INDEX(Matches!$G$2:$G$201,MATCH($A547&amp;"-4",Matches!$J$2:$J$201,0))="",INDEX(Matches!$H$2:$H$201,MATCH($A547&amp;"-4",Matches!$J$2:$J$201,0))=""),"",IF(AND($C547&lt;&gt;"",INDEX(Matches!$F$2:$F$201,MATCH($A547&amp;"-4",Matches!$J$2:$J$201,0))&lt;&gt;"",$C547&gt;=INDEX(Matches!$F$2:$F$201,MATCH($A547&amp;"-4",Matches!$J$2:$J$201,0))),"",IF(AND(J547=INDEX(Matches!$G$2:$G$201,MATCH($A547&amp;"-4",Matches!$J$2:$J$201,0)),K547=INDEX(Matches!$H$2:$H$201,MATCH($A547&amp;"-4",Matches!$J$2:$J$201,0))),5,IF(SIGN(J547-K547)&lt;&gt;SIGN(INDEX(Matches!$G$2:$G$201,MATCH($A547&amp;"-4",Matches!$J$2:$J$201,0))-INDEX(Matches!$H$2:$H$201,MATCH($A547&amp;"-4",Matches!$J$2:$J$201,0))),0,IF(J547-K547=INDEX(Matches!$G$2:$G$201,MATCH($A547&amp;"-4",Matches!$J$2:$J$201,0))-INDEX(Matches!$H$2:$H$201,MATCH($A547&amp;"-4",Matches!$J$2:$J$201,0)),3,2))))),""))</f>
        <v/>
      </c>
      <c r="AB547" s="12" t="str">
        <f aca="false">IF(OR($B547="",L547="",M547=""),"",IFERROR(IF(OR(INDEX(Matches!$I$2:$I$201,MATCH($A547&amp;"-5",Matches!$J$2:$J$201,0))="Void",INDEX(Matches!$G$2:$G$201,MATCH($A547&amp;"-5",Matches!$J$2:$J$201,0))="",INDEX(Matches!$H$2:$H$201,MATCH($A547&amp;"-5",Matches!$J$2:$J$201,0))=""),"",IF(AND($C547&lt;&gt;"",INDEX(Matches!$F$2:$F$201,MATCH($A547&amp;"-5",Matches!$J$2:$J$201,0))&lt;&gt;"",$C547&gt;=INDEX(Matches!$F$2:$F$201,MATCH($A547&amp;"-5",Matches!$J$2:$J$201,0))),"",IF(AND(L547=INDEX(Matches!$G$2:$G$201,MATCH($A547&amp;"-5",Matches!$J$2:$J$201,0)),M547=INDEX(Matches!$H$2:$H$201,MATCH($A547&amp;"-5",Matches!$J$2:$J$201,0))),5,IF(SIGN(L547-M547)&lt;&gt;SIGN(INDEX(Matches!$G$2:$G$201,MATCH($A547&amp;"-5",Matches!$J$2:$J$201,0))-INDEX(Matches!$H$2:$H$201,MATCH($A547&amp;"-5",Matches!$J$2:$J$201,0))),0,IF(L547-M547=INDEX(Matches!$G$2:$G$201,MATCH($A547&amp;"-5",Matches!$J$2:$J$201,0))-INDEX(Matches!$H$2:$H$201,MATCH($A547&amp;"-5",Matches!$J$2:$J$201,0)),3,2))))),""))</f>
        <v/>
      </c>
      <c r="AC547" s="12" t="str">
        <f aca="false">IF(OR($B547="",N547="",O547=""),"",IFERROR(IF(OR(INDEX(Matches!$I$2:$I$201,MATCH($A547&amp;"-6",Matches!$J$2:$J$201,0))="Void",INDEX(Matches!$G$2:$G$201,MATCH($A547&amp;"-6",Matches!$J$2:$J$201,0))="",INDEX(Matches!$H$2:$H$201,MATCH($A547&amp;"-6",Matches!$J$2:$J$201,0))=""),"",IF(AND($C547&lt;&gt;"",INDEX(Matches!$F$2:$F$201,MATCH($A547&amp;"-6",Matches!$J$2:$J$201,0))&lt;&gt;"",$C547&gt;=INDEX(Matches!$F$2:$F$201,MATCH($A547&amp;"-6",Matches!$J$2:$J$201,0))),"",IF(AND(N547=INDEX(Matches!$G$2:$G$201,MATCH($A547&amp;"-6",Matches!$J$2:$J$201,0)),O547=INDEX(Matches!$H$2:$H$201,MATCH($A547&amp;"-6",Matches!$J$2:$J$201,0))),5,IF(SIGN(N547-O547)&lt;&gt;SIGN(INDEX(Matches!$G$2:$G$201,MATCH($A547&amp;"-6",Matches!$J$2:$J$201,0))-INDEX(Matches!$H$2:$H$201,MATCH($A547&amp;"-6",Matches!$J$2:$J$201,0))),0,IF(N547-O547=INDEX(Matches!$G$2:$G$201,MATCH($A547&amp;"-6",Matches!$J$2:$J$201,0))-INDEX(Matches!$H$2:$H$201,MATCH($A547&amp;"-6",Matches!$J$2:$J$201,0)),3,2))))),""))</f>
        <v/>
      </c>
      <c r="AD547" s="12" t="str">
        <f aca="false">IF(OR($B547="",P547="",Q547=""),"",IFERROR(IF(OR(INDEX(Matches!$I$2:$I$201,MATCH($A547&amp;"-7",Matches!$J$2:$J$201,0))="Void",INDEX(Matches!$G$2:$G$201,MATCH($A547&amp;"-7",Matches!$J$2:$J$201,0))="",INDEX(Matches!$H$2:$H$201,MATCH($A547&amp;"-7",Matches!$J$2:$J$201,0))=""),"",IF(AND($C547&lt;&gt;"",INDEX(Matches!$F$2:$F$201,MATCH($A547&amp;"-7",Matches!$J$2:$J$201,0))&lt;&gt;"",$C547&gt;=INDEX(Matches!$F$2:$F$201,MATCH($A547&amp;"-7",Matches!$J$2:$J$201,0))),"",IF(AND(P547=INDEX(Matches!$G$2:$G$201,MATCH($A547&amp;"-7",Matches!$J$2:$J$201,0)),Q547=INDEX(Matches!$H$2:$H$201,MATCH($A547&amp;"-7",Matches!$J$2:$J$201,0))),5,IF(SIGN(P547-Q547)&lt;&gt;SIGN(INDEX(Matches!$G$2:$G$201,MATCH($A547&amp;"-7",Matches!$J$2:$J$201,0))-INDEX(Matches!$H$2:$H$201,MATCH($A547&amp;"-7",Matches!$J$2:$J$201,0))),0,IF(P547-Q547=INDEX(Matches!$G$2:$G$201,MATCH($A547&amp;"-7",Matches!$J$2:$J$201,0))-INDEX(Matches!$H$2:$H$201,MATCH($A547&amp;"-7",Matches!$J$2:$J$201,0)),3,2))))),""))</f>
        <v/>
      </c>
      <c r="AE547" s="12" t="str">
        <f aca="false">IF(OR($B547="",R547="",S547=""),"",IFERROR(IF(OR(INDEX(Matches!$I$2:$I$201,MATCH($A547&amp;"-8",Matches!$J$2:$J$201,0))="Void",INDEX(Matches!$G$2:$G$201,MATCH($A547&amp;"-8",Matches!$J$2:$J$201,0))="",INDEX(Matches!$H$2:$H$201,MATCH($A547&amp;"-8",Matches!$J$2:$J$201,0))=""),"",IF(AND($C547&lt;&gt;"",INDEX(Matches!$F$2:$F$201,MATCH($A547&amp;"-8",Matches!$J$2:$J$201,0))&lt;&gt;"",$C547&gt;=INDEX(Matches!$F$2:$F$201,MATCH($A547&amp;"-8",Matches!$J$2:$J$201,0))),"",IF(AND(R547=INDEX(Matches!$G$2:$G$201,MATCH($A547&amp;"-8",Matches!$J$2:$J$201,0)),S547=INDEX(Matches!$H$2:$H$201,MATCH($A547&amp;"-8",Matches!$J$2:$J$201,0))),5,IF(SIGN(R547-S547)&lt;&gt;SIGN(INDEX(Matches!$G$2:$G$201,MATCH($A547&amp;"-8",Matches!$J$2:$J$201,0))-INDEX(Matches!$H$2:$H$201,MATCH($A547&amp;"-8",Matches!$J$2:$J$201,0))),0,IF(R547-S547=INDEX(Matches!$G$2:$G$201,MATCH($A547&amp;"-8",Matches!$J$2:$J$201,0))-INDEX(Matches!$H$2:$H$201,MATCH($A547&amp;"-8",Matches!$J$2:$J$201,0)),3,2))))),""))</f>
        <v/>
      </c>
      <c r="AF547" s="12" t="str">
        <f aca="false">IF(OR($B547="",T547="",U547=""),"",IFERROR(IF(OR(INDEX(Matches!$I$2:$I$201,MATCH($A547&amp;"-9",Matches!$J$2:$J$201,0))="Void",INDEX(Matches!$G$2:$G$201,MATCH($A547&amp;"-9",Matches!$J$2:$J$201,0))="",INDEX(Matches!$H$2:$H$201,MATCH($A547&amp;"-9",Matches!$J$2:$J$201,0))=""),"",IF(AND($C547&lt;&gt;"",INDEX(Matches!$F$2:$F$201,MATCH($A547&amp;"-9",Matches!$J$2:$J$201,0))&lt;&gt;"",$C547&gt;=INDEX(Matches!$F$2:$F$201,MATCH($A547&amp;"-9",Matches!$J$2:$J$201,0))),"",IF(AND(T547=INDEX(Matches!$G$2:$G$201,MATCH($A547&amp;"-9",Matches!$J$2:$J$201,0)),U547=INDEX(Matches!$H$2:$H$201,MATCH($A547&amp;"-9",Matches!$J$2:$J$201,0))),5,IF(SIGN(T547-U547)&lt;&gt;SIGN(INDEX(Matches!$G$2:$G$201,MATCH($A547&amp;"-9",Matches!$J$2:$J$201,0))-INDEX(Matches!$H$2:$H$201,MATCH($A547&amp;"-9",Matches!$J$2:$J$201,0))),0,IF(T547-U547=INDEX(Matches!$G$2:$G$201,MATCH($A547&amp;"-9",Matches!$J$2:$J$201,0))-INDEX(Matches!$H$2:$H$201,MATCH($A547&amp;"-9",Matches!$J$2:$J$201,0)),3,2))))),""))</f>
        <v/>
      </c>
      <c r="AG547" s="12" t="str">
        <f aca="false">IF(OR($B547="",V547="",W547=""),"",IFERROR(IF(OR(INDEX(Matches!$I$2:$I$201,MATCH($A547&amp;"-10",Matches!$J$2:$J$201,0))="Void",INDEX(Matches!$G$2:$G$201,MATCH($A547&amp;"-10",Matches!$J$2:$J$201,0))="",INDEX(Matches!$H$2:$H$201,MATCH($A547&amp;"-10",Matches!$J$2:$J$201,0))=""),"",IF(AND($C547&lt;&gt;"",INDEX(Matches!$F$2:$F$201,MATCH($A547&amp;"-10",Matches!$J$2:$J$201,0))&lt;&gt;"",$C547&gt;=INDEX(Matches!$F$2:$F$201,MATCH($A547&amp;"-10",Matches!$J$2:$J$201,0))),"",IF(AND(V547=INDEX(Matches!$G$2:$G$201,MATCH($A547&amp;"-10",Matches!$J$2:$J$201,0)),W547=INDEX(Matches!$H$2:$H$201,MATCH($A547&amp;"-10",Matches!$J$2:$J$201,0))),5,IF(SIGN(V547-W547)&lt;&gt;SIGN(INDEX(Matches!$G$2:$G$201,MATCH($A547&amp;"-10",Matches!$J$2:$J$201,0))-INDEX(Matches!$H$2:$H$201,MATCH($A547&amp;"-10",Matches!$J$2:$J$201,0))),0,IF(V547-W547=INDEX(Matches!$G$2:$G$201,MATCH($A547&amp;"-10",Matches!$J$2:$J$201,0))-INDEX(Matches!$H$2:$H$201,MATCH($A547&amp;"-10",Matches!$J$2:$J$201,0)),3,2))))),""))</f>
        <v/>
      </c>
      <c r="AH547" s="13" t="str">
        <f aca="false">IF($B547="","",SUM(X547:AG547))</f>
        <v/>
      </c>
      <c r="AI547" s="12" t="str">
        <f aca="false">IF($B547="","",COUNTIF(X547:AG547,5))</f>
        <v/>
      </c>
      <c r="AJ547" s="12" t="str">
        <f aca="false">IF($B547="","",COUNTIF(X547:AG547,"&gt;=2"))</f>
        <v/>
      </c>
      <c r="AK547" s="12" t="str">
        <f aca="false">IF($B547="","",COUNT(X547:AG547))</f>
        <v/>
      </c>
    </row>
    <row r="548" customFormat="false" ht="15" hidden="false" customHeight="false" outlineLevel="0" collapsed="false">
      <c r="A548" s="7"/>
      <c r="B548" s="7"/>
      <c r="C548" s="11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12" t="str">
        <f aca="false">IF(OR($B548="",D548="",E548=""),"",IFERROR(IF(OR(INDEX(Matches!$I$2:$I$201,MATCH($A548&amp;"-1",Matches!$J$2:$J$201,0))="Void",INDEX(Matches!$G$2:$G$201,MATCH($A548&amp;"-1",Matches!$J$2:$J$201,0))="",INDEX(Matches!$H$2:$H$201,MATCH($A548&amp;"-1",Matches!$J$2:$J$201,0))=""),"",IF(AND($C548&lt;&gt;"",INDEX(Matches!$F$2:$F$201,MATCH($A548&amp;"-1",Matches!$J$2:$J$201,0))&lt;&gt;"",$C548&gt;=INDEX(Matches!$F$2:$F$201,MATCH($A548&amp;"-1",Matches!$J$2:$J$201,0))),"",IF(AND(D548=INDEX(Matches!$G$2:$G$201,MATCH($A548&amp;"-1",Matches!$J$2:$J$201,0)),E548=INDEX(Matches!$H$2:$H$201,MATCH($A548&amp;"-1",Matches!$J$2:$J$201,0))),5,IF(SIGN(D548-E548)&lt;&gt;SIGN(INDEX(Matches!$G$2:$G$201,MATCH($A548&amp;"-1",Matches!$J$2:$J$201,0))-INDEX(Matches!$H$2:$H$201,MATCH($A548&amp;"-1",Matches!$J$2:$J$201,0))),0,IF(D548-E548=INDEX(Matches!$G$2:$G$201,MATCH($A548&amp;"-1",Matches!$J$2:$J$201,0))-INDEX(Matches!$H$2:$H$201,MATCH($A548&amp;"-1",Matches!$J$2:$J$201,0)),3,2))))),""))</f>
        <v/>
      </c>
      <c r="Y548" s="12" t="str">
        <f aca="false">IF(OR($B548="",F548="",G548=""),"",IFERROR(IF(OR(INDEX(Matches!$I$2:$I$201,MATCH($A548&amp;"-2",Matches!$J$2:$J$201,0))="Void",INDEX(Matches!$G$2:$G$201,MATCH($A548&amp;"-2",Matches!$J$2:$J$201,0))="",INDEX(Matches!$H$2:$H$201,MATCH($A548&amp;"-2",Matches!$J$2:$J$201,0))=""),"",IF(AND($C548&lt;&gt;"",INDEX(Matches!$F$2:$F$201,MATCH($A548&amp;"-2",Matches!$J$2:$J$201,0))&lt;&gt;"",$C548&gt;=INDEX(Matches!$F$2:$F$201,MATCH($A548&amp;"-2",Matches!$J$2:$J$201,0))),"",IF(AND(F548=INDEX(Matches!$G$2:$G$201,MATCH($A548&amp;"-2",Matches!$J$2:$J$201,0)),G548=INDEX(Matches!$H$2:$H$201,MATCH($A548&amp;"-2",Matches!$J$2:$J$201,0))),5,IF(SIGN(F548-G548)&lt;&gt;SIGN(INDEX(Matches!$G$2:$G$201,MATCH($A548&amp;"-2",Matches!$J$2:$J$201,0))-INDEX(Matches!$H$2:$H$201,MATCH($A548&amp;"-2",Matches!$J$2:$J$201,0))),0,IF(F548-G548=INDEX(Matches!$G$2:$G$201,MATCH($A548&amp;"-2",Matches!$J$2:$J$201,0))-INDEX(Matches!$H$2:$H$201,MATCH($A548&amp;"-2",Matches!$J$2:$J$201,0)),3,2))))),""))</f>
        <v/>
      </c>
      <c r="Z548" s="12" t="str">
        <f aca="false">IF(OR($B548="",H548="",I548=""),"",IFERROR(IF(OR(INDEX(Matches!$I$2:$I$201,MATCH($A548&amp;"-3",Matches!$J$2:$J$201,0))="Void",INDEX(Matches!$G$2:$G$201,MATCH($A548&amp;"-3",Matches!$J$2:$J$201,0))="",INDEX(Matches!$H$2:$H$201,MATCH($A548&amp;"-3",Matches!$J$2:$J$201,0))=""),"",IF(AND($C548&lt;&gt;"",INDEX(Matches!$F$2:$F$201,MATCH($A548&amp;"-3",Matches!$J$2:$J$201,0))&lt;&gt;"",$C548&gt;=INDEX(Matches!$F$2:$F$201,MATCH($A548&amp;"-3",Matches!$J$2:$J$201,0))),"",IF(AND(H548=INDEX(Matches!$G$2:$G$201,MATCH($A548&amp;"-3",Matches!$J$2:$J$201,0)),I548=INDEX(Matches!$H$2:$H$201,MATCH($A548&amp;"-3",Matches!$J$2:$J$201,0))),5,IF(SIGN(H548-I548)&lt;&gt;SIGN(INDEX(Matches!$G$2:$G$201,MATCH($A548&amp;"-3",Matches!$J$2:$J$201,0))-INDEX(Matches!$H$2:$H$201,MATCH($A548&amp;"-3",Matches!$J$2:$J$201,0))),0,IF(H548-I548=INDEX(Matches!$G$2:$G$201,MATCH($A548&amp;"-3",Matches!$J$2:$J$201,0))-INDEX(Matches!$H$2:$H$201,MATCH($A548&amp;"-3",Matches!$J$2:$J$201,0)),3,2))))),""))</f>
        <v/>
      </c>
      <c r="AA548" s="12" t="str">
        <f aca="false">IF(OR($B548="",J548="",K548=""),"",IFERROR(IF(OR(INDEX(Matches!$I$2:$I$201,MATCH($A548&amp;"-4",Matches!$J$2:$J$201,0))="Void",INDEX(Matches!$G$2:$G$201,MATCH($A548&amp;"-4",Matches!$J$2:$J$201,0))="",INDEX(Matches!$H$2:$H$201,MATCH($A548&amp;"-4",Matches!$J$2:$J$201,0))=""),"",IF(AND($C548&lt;&gt;"",INDEX(Matches!$F$2:$F$201,MATCH($A548&amp;"-4",Matches!$J$2:$J$201,0))&lt;&gt;"",$C548&gt;=INDEX(Matches!$F$2:$F$201,MATCH($A548&amp;"-4",Matches!$J$2:$J$201,0))),"",IF(AND(J548=INDEX(Matches!$G$2:$G$201,MATCH($A548&amp;"-4",Matches!$J$2:$J$201,0)),K548=INDEX(Matches!$H$2:$H$201,MATCH($A548&amp;"-4",Matches!$J$2:$J$201,0))),5,IF(SIGN(J548-K548)&lt;&gt;SIGN(INDEX(Matches!$G$2:$G$201,MATCH($A548&amp;"-4",Matches!$J$2:$J$201,0))-INDEX(Matches!$H$2:$H$201,MATCH($A548&amp;"-4",Matches!$J$2:$J$201,0))),0,IF(J548-K548=INDEX(Matches!$G$2:$G$201,MATCH($A548&amp;"-4",Matches!$J$2:$J$201,0))-INDEX(Matches!$H$2:$H$201,MATCH($A548&amp;"-4",Matches!$J$2:$J$201,0)),3,2))))),""))</f>
        <v/>
      </c>
      <c r="AB548" s="12" t="str">
        <f aca="false">IF(OR($B548="",L548="",M548=""),"",IFERROR(IF(OR(INDEX(Matches!$I$2:$I$201,MATCH($A548&amp;"-5",Matches!$J$2:$J$201,0))="Void",INDEX(Matches!$G$2:$G$201,MATCH($A548&amp;"-5",Matches!$J$2:$J$201,0))="",INDEX(Matches!$H$2:$H$201,MATCH($A548&amp;"-5",Matches!$J$2:$J$201,0))=""),"",IF(AND($C548&lt;&gt;"",INDEX(Matches!$F$2:$F$201,MATCH($A548&amp;"-5",Matches!$J$2:$J$201,0))&lt;&gt;"",$C548&gt;=INDEX(Matches!$F$2:$F$201,MATCH($A548&amp;"-5",Matches!$J$2:$J$201,0))),"",IF(AND(L548=INDEX(Matches!$G$2:$G$201,MATCH($A548&amp;"-5",Matches!$J$2:$J$201,0)),M548=INDEX(Matches!$H$2:$H$201,MATCH($A548&amp;"-5",Matches!$J$2:$J$201,0))),5,IF(SIGN(L548-M548)&lt;&gt;SIGN(INDEX(Matches!$G$2:$G$201,MATCH($A548&amp;"-5",Matches!$J$2:$J$201,0))-INDEX(Matches!$H$2:$H$201,MATCH($A548&amp;"-5",Matches!$J$2:$J$201,0))),0,IF(L548-M548=INDEX(Matches!$G$2:$G$201,MATCH($A548&amp;"-5",Matches!$J$2:$J$201,0))-INDEX(Matches!$H$2:$H$201,MATCH($A548&amp;"-5",Matches!$J$2:$J$201,0)),3,2))))),""))</f>
        <v/>
      </c>
      <c r="AC548" s="12" t="str">
        <f aca="false">IF(OR($B548="",N548="",O548=""),"",IFERROR(IF(OR(INDEX(Matches!$I$2:$I$201,MATCH($A548&amp;"-6",Matches!$J$2:$J$201,0))="Void",INDEX(Matches!$G$2:$G$201,MATCH($A548&amp;"-6",Matches!$J$2:$J$201,0))="",INDEX(Matches!$H$2:$H$201,MATCH($A548&amp;"-6",Matches!$J$2:$J$201,0))=""),"",IF(AND($C548&lt;&gt;"",INDEX(Matches!$F$2:$F$201,MATCH($A548&amp;"-6",Matches!$J$2:$J$201,0))&lt;&gt;"",$C548&gt;=INDEX(Matches!$F$2:$F$201,MATCH($A548&amp;"-6",Matches!$J$2:$J$201,0))),"",IF(AND(N548=INDEX(Matches!$G$2:$G$201,MATCH($A548&amp;"-6",Matches!$J$2:$J$201,0)),O548=INDEX(Matches!$H$2:$H$201,MATCH($A548&amp;"-6",Matches!$J$2:$J$201,0))),5,IF(SIGN(N548-O548)&lt;&gt;SIGN(INDEX(Matches!$G$2:$G$201,MATCH($A548&amp;"-6",Matches!$J$2:$J$201,0))-INDEX(Matches!$H$2:$H$201,MATCH($A548&amp;"-6",Matches!$J$2:$J$201,0))),0,IF(N548-O548=INDEX(Matches!$G$2:$G$201,MATCH($A548&amp;"-6",Matches!$J$2:$J$201,0))-INDEX(Matches!$H$2:$H$201,MATCH($A548&amp;"-6",Matches!$J$2:$J$201,0)),3,2))))),""))</f>
        <v/>
      </c>
      <c r="AD548" s="12" t="str">
        <f aca="false">IF(OR($B548="",P548="",Q548=""),"",IFERROR(IF(OR(INDEX(Matches!$I$2:$I$201,MATCH($A548&amp;"-7",Matches!$J$2:$J$201,0))="Void",INDEX(Matches!$G$2:$G$201,MATCH($A548&amp;"-7",Matches!$J$2:$J$201,0))="",INDEX(Matches!$H$2:$H$201,MATCH($A548&amp;"-7",Matches!$J$2:$J$201,0))=""),"",IF(AND($C548&lt;&gt;"",INDEX(Matches!$F$2:$F$201,MATCH($A548&amp;"-7",Matches!$J$2:$J$201,0))&lt;&gt;"",$C548&gt;=INDEX(Matches!$F$2:$F$201,MATCH($A548&amp;"-7",Matches!$J$2:$J$201,0))),"",IF(AND(P548=INDEX(Matches!$G$2:$G$201,MATCH($A548&amp;"-7",Matches!$J$2:$J$201,0)),Q548=INDEX(Matches!$H$2:$H$201,MATCH($A548&amp;"-7",Matches!$J$2:$J$201,0))),5,IF(SIGN(P548-Q548)&lt;&gt;SIGN(INDEX(Matches!$G$2:$G$201,MATCH($A548&amp;"-7",Matches!$J$2:$J$201,0))-INDEX(Matches!$H$2:$H$201,MATCH($A548&amp;"-7",Matches!$J$2:$J$201,0))),0,IF(P548-Q548=INDEX(Matches!$G$2:$G$201,MATCH($A548&amp;"-7",Matches!$J$2:$J$201,0))-INDEX(Matches!$H$2:$H$201,MATCH($A548&amp;"-7",Matches!$J$2:$J$201,0)),3,2))))),""))</f>
        <v/>
      </c>
      <c r="AE548" s="12" t="str">
        <f aca="false">IF(OR($B548="",R548="",S548=""),"",IFERROR(IF(OR(INDEX(Matches!$I$2:$I$201,MATCH($A548&amp;"-8",Matches!$J$2:$J$201,0))="Void",INDEX(Matches!$G$2:$G$201,MATCH($A548&amp;"-8",Matches!$J$2:$J$201,0))="",INDEX(Matches!$H$2:$H$201,MATCH($A548&amp;"-8",Matches!$J$2:$J$201,0))=""),"",IF(AND($C548&lt;&gt;"",INDEX(Matches!$F$2:$F$201,MATCH($A548&amp;"-8",Matches!$J$2:$J$201,0))&lt;&gt;"",$C548&gt;=INDEX(Matches!$F$2:$F$201,MATCH($A548&amp;"-8",Matches!$J$2:$J$201,0))),"",IF(AND(R548=INDEX(Matches!$G$2:$G$201,MATCH($A548&amp;"-8",Matches!$J$2:$J$201,0)),S548=INDEX(Matches!$H$2:$H$201,MATCH($A548&amp;"-8",Matches!$J$2:$J$201,0))),5,IF(SIGN(R548-S548)&lt;&gt;SIGN(INDEX(Matches!$G$2:$G$201,MATCH($A548&amp;"-8",Matches!$J$2:$J$201,0))-INDEX(Matches!$H$2:$H$201,MATCH($A548&amp;"-8",Matches!$J$2:$J$201,0))),0,IF(R548-S548=INDEX(Matches!$G$2:$G$201,MATCH($A548&amp;"-8",Matches!$J$2:$J$201,0))-INDEX(Matches!$H$2:$H$201,MATCH($A548&amp;"-8",Matches!$J$2:$J$201,0)),3,2))))),""))</f>
        <v/>
      </c>
      <c r="AF548" s="12" t="str">
        <f aca="false">IF(OR($B548="",T548="",U548=""),"",IFERROR(IF(OR(INDEX(Matches!$I$2:$I$201,MATCH($A548&amp;"-9",Matches!$J$2:$J$201,0))="Void",INDEX(Matches!$G$2:$G$201,MATCH($A548&amp;"-9",Matches!$J$2:$J$201,0))="",INDEX(Matches!$H$2:$H$201,MATCH($A548&amp;"-9",Matches!$J$2:$J$201,0))=""),"",IF(AND($C548&lt;&gt;"",INDEX(Matches!$F$2:$F$201,MATCH($A548&amp;"-9",Matches!$J$2:$J$201,0))&lt;&gt;"",$C548&gt;=INDEX(Matches!$F$2:$F$201,MATCH($A548&amp;"-9",Matches!$J$2:$J$201,0))),"",IF(AND(T548=INDEX(Matches!$G$2:$G$201,MATCH($A548&amp;"-9",Matches!$J$2:$J$201,0)),U548=INDEX(Matches!$H$2:$H$201,MATCH($A548&amp;"-9",Matches!$J$2:$J$201,0))),5,IF(SIGN(T548-U548)&lt;&gt;SIGN(INDEX(Matches!$G$2:$G$201,MATCH($A548&amp;"-9",Matches!$J$2:$J$201,0))-INDEX(Matches!$H$2:$H$201,MATCH($A548&amp;"-9",Matches!$J$2:$J$201,0))),0,IF(T548-U548=INDEX(Matches!$G$2:$G$201,MATCH($A548&amp;"-9",Matches!$J$2:$J$201,0))-INDEX(Matches!$H$2:$H$201,MATCH($A548&amp;"-9",Matches!$J$2:$J$201,0)),3,2))))),""))</f>
        <v/>
      </c>
      <c r="AG548" s="12" t="str">
        <f aca="false">IF(OR($B548="",V548="",W548=""),"",IFERROR(IF(OR(INDEX(Matches!$I$2:$I$201,MATCH($A548&amp;"-10",Matches!$J$2:$J$201,0))="Void",INDEX(Matches!$G$2:$G$201,MATCH($A548&amp;"-10",Matches!$J$2:$J$201,0))="",INDEX(Matches!$H$2:$H$201,MATCH($A548&amp;"-10",Matches!$J$2:$J$201,0))=""),"",IF(AND($C548&lt;&gt;"",INDEX(Matches!$F$2:$F$201,MATCH($A548&amp;"-10",Matches!$J$2:$J$201,0))&lt;&gt;"",$C548&gt;=INDEX(Matches!$F$2:$F$201,MATCH($A548&amp;"-10",Matches!$J$2:$J$201,0))),"",IF(AND(V548=INDEX(Matches!$G$2:$G$201,MATCH($A548&amp;"-10",Matches!$J$2:$J$201,0)),W548=INDEX(Matches!$H$2:$H$201,MATCH($A548&amp;"-10",Matches!$J$2:$J$201,0))),5,IF(SIGN(V548-W548)&lt;&gt;SIGN(INDEX(Matches!$G$2:$G$201,MATCH($A548&amp;"-10",Matches!$J$2:$J$201,0))-INDEX(Matches!$H$2:$H$201,MATCH($A548&amp;"-10",Matches!$J$2:$J$201,0))),0,IF(V548-W548=INDEX(Matches!$G$2:$G$201,MATCH($A548&amp;"-10",Matches!$J$2:$J$201,0))-INDEX(Matches!$H$2:$H$201,MATCH($A548&amp;"-10",Matches!$J$2:$J$201,0)),3,2))))),""))</f>
        <v/>
      </c>
      <c r="AH548" s="13" t="str">
        <f aca="false">IF($B548="","",SUM(X548:AG548))</f>
        <v/>
      </c>
      <c r="AI548" s="12" t="str">
        <f aca="false">IF($B548="","",COUNTIF(X548:AG548,5))</f>
        <v/>
      </c>
      <c r="AJ548" s="12" t="str">
        <f aca="false">IF($B548="","",COUNTIF(X548:AG548,"&gt;=2"))</f>
        <v/>
      </c>
      <c r="AK548" s="12" t="str">
        <f aca="false">IF($B548="","",COUNT(X548:AG548))</f>
        <v/>
      </c>
    </row>
    <row r="549" customFormat="false" ht="15" hidden="false" customHeight="false" outlineLevel="0" collapsed="false">
      <c r="A549" s="7"/>
      <c r="B549" s="7"/>
      <c r="C549" s="11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12" t="str">
        <f aca="false">IF(OR($B549="",D549="",E549=""),"",IFERROR(IF(OR(INDEX(Matches!$I$2:$I$201,MATCH($A549&amp;"-1",Matches!$J$2:$J$201,0))="Void",INDEX(Matches!$G$2:$G$201,MATCH($A549&amp;"-1",Matches!$J$2:$J$201,0))="",INDEX(Matches!$H$2:$H$201,MATCH($A549&amp;"-1",Matches!$J$2:$J$201,0))=""),"",IF(AND($C549&lt;&gt;"",INDEX(Matches!$F$2:$F$201,MATCH($A549&amp;"-1",Matches!$J$2:$J$201,0))&lt;&gt;"",$C549&gt;=INDEX(Matches!$F$2:$F$201,MATCH($A549&amp;"-1",Matches!$J$2:$J$201,0))),"",IF(AND(D549=INDEX(Matches!$G$2:$G$201,MATCH($A549&amp;"-1",Matches!$J$2:$J$201,0)),E549=INDEX(Matches!$H$2:$H$201,MATCH($A549&amp;"-1",Matches!$J$2:$J$201,0))),5,IF(SIGN(D549-E549)&lt;&gt;SIGN(INDEX(Matches!$G$2:$G$201,MATCH($A549&amp;"-1",Matches!$J$2:$J$201,0))-INDEX(Matches!$H$2:$H$201,MATCH($A549&amp;"-1",Matches!$J$2:$J$201,0))),0,IF(D549-E549=INDEX(Matches!$G$2:$G$201,MATCH($A549&amp;"-1",Matches!$J$2:$J$201,0))-INDEX(Matches!$H$2:$H$201,MATCH($A549&amp;"-1",Matches!$J$2:$J$201,0)),3,2))))),""))</f>
        <v/>
      </c>
      <c r="Y549" s="12" t="str">
        <f aca="false">IF(OR($B549="",F549="",G549=""),"",IFERROR(IF(OR(INDEX(Matches!$I$2:$I$201,MATCH($A549&amp;"-2",Matches!$J$2:$J$201,0))="Void",INDEX(Matches!$G$2:$G$201,MATCH($A549&amp;"-2",Matches!$J$2:$J$201,0))="",INDEX(Matches!$H$2:$H$201,MATCH($A549&amp;"-2",Matches!$J$2:$J$201,0))=""),"",IF(AND($C549&lt;&gt;"",INDEX(Matches!$F$2:$F$201,MATCH($A549&amp;"-2",Matches!$J$2:$J$201,0))&lt;&gt;"",$C549&gt;=INDEX(Matches!$F$2:$F$201,MATCH($A549&amp;"-2",Matches!$J$2:$J$201,0))),"",IF(AND(F549=INDEX(Matches!$G$2:$G$201,MATCH($A549&amp;"-2",Matches!$J$2:$J$201,0)),G549=INDEX(Matches!$H$2:$H$201,MATCH($A549&amp;"-2",Matches!$J$2:$J$201,0))),5,IF(SIGN(F549-G549)&lt;&gt;SIGN(INDEX(Matches!$G$2:$G$201,MATCH($A549&amp;"-2",Matches!$J$2:$J$201,0))-INDEX(Matches!$H$2:$H$201,MATCH($A549&amp;"-2",Matches!$J$2:$J$201,0))),0,IF(F549-G549=INDEX(Matches!$G$2:$G$201,MATCH($A549&amp;"-2",Matches!$J$2:$J$201,0))-INDEX(Matches!$H$2:$H$201,MATCH($A549&amp;"-2",Matches!$J$2:$J$201,0)),3,2))))),""))</f>
        <v/>
      </c>
      <c r="Z549" s="12" t="str">
        <f aca="false">IF(OR($B549="",H549="",I549=""),"",IFERROR(IF(OR(INDEX(Matches!$I$2:$I$201,MATCH($A549&amp;"-3",Matches!$J$2:$J$201,0))="Void",INDEX(Matches!$G$2:$G$201,MATCH($A549&amp;"-3",Matches!$J$2:$J$201,0))="",INDEX(Matches!$H$2:$H$201,MATCH($A549&amp;"-3",Matches!$J$2:$J$201,0))=""),"",IF(AND($C549&lt;&gt;"",INDEX(Matches!$F$2:$F$201,MATCH($A549&amp;"-3",Matches!$J$2:$J$201,0))&lt;&gt;"",$C549&gt;=INDEX(Matches!$F$2:$F$201,MATCH($A549&amp;"-3",Matches!$J$2:$J$201,0))),"",IF(AND(H549=INDEX(Matches!$G$2:$G$201,MATCH($A549&amp;"-3",Matches!$J$2:$J$201,0)),I549=INDEX(Matches!$H$2:$H$201,MATCH($A549&amp;"-3",Matches!$J$2:$J$201,0))),5,IF(SIGN(H549-I549)&lt;&gt;SIGN(INDEX(Matches!$G$2:$G$201,MATCH($A549&amp;"-3",Matches!$J$2:$J$201,0))-INDEX(Matches!$H$2:$H$201,MATCH($A549&amp;"-3",Matches!$J$2:$J$201,0))),0,IF(H549-I549=INDEX(Matches!$G$2:$G$201,MATCH($A549&amp;"-3",Matches!$J$2:$J$201,0))-INDEX(Matches!$H$2:$H$201,MATCH($A549&amp;"-3",Matches!$J$2:$J$201,0)),3,2))))),""))</f>
        <v/>
      </c>
      <c r="AA549" s="12" t="str">
        <f aca="false">IF(OR($B549="",J549="",K549=""),"",IFERROR(IF(OR(INDEX(Matches!$I$2:$I$201,MATCH($A549&amp;"-4",Matches!$J$2:$J$201,0))="Void",INDEX(Matches!$G$2:$G$201,MATCH($A549&amp;"-4",Matches!$J$2:$J$201,0))="",INDEX(Matches!$H$2:$H$201,MATCH($A549&amp;"-4",Matches!$J$2:$J$201,0))=""),"",IF(AND($C549&lt;&gt;"",INDEX(Matches!$F$2:$F$201,MATCH($A549&amp;"-4",Matches!$J$2:$J$201,0))&lt;&gt;"",$C549&gt;=INDEX(Matches!$F$2:$F$201,MATCH($A549&amp;"-4",Matches!$J$2:$J$201,0))),"",IF(AND(J549=INDEX(Matches!$G$2:$G$201,MATCH($A549&amp;"-4",Matches!$J$2:$J$201,0)),K549=INDEX(Matches!$H$2:$H$201,MATCH($A549&amp;"-4",Matches!$J$2:$J$201,0))),5,IF(SIGN(J549-K549)&lt;&gt;SIGN(INDEX(Matches!$G$2:$G$201,MATCH($A549&amp;"-4",Matches!$J$2:$J$201,0))-INDEX(Matches!$H$2:$H$201,MATCH($A549&amp;"-4",Matches!$J$2:$J$201,0))),0,IF(J549-K549=INDEX(Matches!$G$2:$G$201,MATCH($A549&amp;"-4",Matches!$J$2:$J$201,0))-INDEX(Matches!$H$2:$H$201,MATCH($A549&amp;"-4",Matches!$J$2:$J$201,0)),3,2))))),""))</f>
        <v/>
      </c>
      <c r="AB549" s="12" t="str">
        <f aca="false">IF(OR($B549="",L549="",M549=""),"",IFERROR(IF(OR(INDEX(Matches!$I$2:$I$201,MATCH($A549&amp;"-5",Matches!$J$2:$J$201,0))="Void",INDEX(Matches!$G$2:$G$201,MATCH($A549&amp;"-5",Matches!$J$2:$J$201,0))="",INDEX(Matches!$H$2:$H$201,MATCH($A549&amp;"-5",Matches!$J$2:$J$201,0))=""),"",IF(AND($C549&lt;&gt;"",INDEX(Matches!$F$2:$F$201,MATCH($A549&amp;"-5",Matches!$J$2:$J$201,0))&lt;&gt;"",$C549&gt;=INDEX(Matches!$F$2:$F$201,MATCH($A549&amp;"-5",Matches!$J$2:$J$201,0))),"",IF(AND(L549=INDEX(Matches!$G$2:$G$201,MATCH($A549&amp;"-5",Matches!$J$2:$J$201,0)),M549=INDEX(Matches!$H$2:$H$201,MATCH($A549&amp;"-5",Matches!$J$2:$J$201,0))),5,IF(SIGN(L549-M549)&lt;&gt;SIGN(INDEX(Matches!$G$2:$G$201,MATCH($A549&amp;"-5",Matches!$J$2:$J$201,0))-INDEX(Matches!$H$2:$H$201,MATCH($A549&amp;"-5",Matches!$J$2:$J$201,0))),0,IF(L549-M549=INDEX(Matches!$G$2:$G$201,MATCH($A549&amp;"-5",Matches!$J$2:$J$201,0))-INDEX(Matches!$H$2:$H$201,MATCH($A549&amp;"-5",Matches!$J$2:$J$201,0)),3,2))))),""))</f>
        <v/>
      </c>
      <c r="AC549" s="12" t="str">
        <f aca="false">IF(OR($B549="",N549="",O549=""),"",IFERROR(IF(OR(INDEX(Matches!$I$2:$I$201,MATCH($A549&amp;"-6",Matches!$J$2:$J$201,0))="Void",INDEX(Matches!$G$2:$G$201,MATCH($A549&amp;"-6",Matches!$J$2:$J$201,0))="",INDEX(Matches!$H$2:$H$201,MATCH($A549&amp;"-6",Matches!$J$2:$J$201,0))=""),"",IF(AND($C549&lt;&gt;"",INDEX(Matches!$F$2:$F$201,MATCH($A549&amp;"-6",Matches!$J$2:$J$201,0))&lt;&gt;"",$C549&gt;=INDEX(Matches!$F$2:$F$201,MATCH($A549&amp;"-6",Matches!$J$2:$J$201,0))),"",IF(AND(N549=INDEX(Matches!$G$2:$G$201,MATCH($A549&amp;"-6",Matches!$J$2:$J$201,0)),O549=INDEX(Matches!$H$2:$H$201,MATCH($A549&amp;"-6",Matches!$J$2:$J$201,0))),5,IF(SIGN(N549-O549)&lt;&gt;SIGN(INDEX(Matches!$G$2:$G$201,MATCH($A549&amp;"-6",Matches!$J$2:$J$201,0))-INDEX(Matches!$H$2:$H$201,MATCH($A549&amp;"-6",Matches!$J$2:$J$201,0))),0,IF(N549-O549=INDEX(Matches!$G$2:$G$201,MATCH($A549&amp;"-6",Matches!$J$2:$J$201,0))-INDEX(Matches!$H$2:$H$201,MATCH($A549&amp;"-6",Matches!$J$2:$J$201,0)),3,2))))),""))</f>
        <v/>
      </c>
      <c r="AD549" s="12" t="str">
        <f aca="false">IF(OR($B549="",P549="",Q549=""),"",IFERROR(IF(OR(INDEX(Matches!$I$2:$I$201,MATCH($A549&amp;"-7",Matches!$J$2:$J$201,0))="Void",INDEX(Matches!$G$2:$G$201,MATCH($A549&amp;"-7",Matches!$J$2:$J$201,0))="",INDEX(Matches!$H$2:$H$201,MATCH($A549&amp;"-7",Matches!$J$2:$J$201,0))=""),"",IF(AND($C549&lt;&gt;"",INDEX(Matches!$F$2:$F$201,MATCH($A549&amp;"-7",Matches!$J$2:$J$201,0))&lt;&gt;"",$C549&gt;=INDEX(Matches!$F$2:$F$201,MATCH($A549&amp;"-7",Matches!$J$2:$J$201,0))),"",IF(AND(P549=INDEX(Matches!$G$2:$G$201,MATCH($A549&amp;"-7",Matches!$J$2:$J$201,0)),Q549=INDEX(Matches!$H$2:$H$201,MATCH($A549&amp;"-7",Matches!$J$2:$J$201,0))),5,IF(SIGN(P549-Q549)&lt;&gt;SIGN(INDEX(Matches!$G$2:$G$201,MATCH($A549&amp;"-7",Matches!$J$2:$J$201,0))-INDEX(Matches!$H$2:$H$201,MATCH($A549&amp;"-7",Matches!$J$2:$J$201,0))),0,IF(P549-Q549=INDEX(Matches!$G$2:$G$201,MATCH($A549&amp;"-7",Matches!$J$2:$J$201,0))-INDEX(Matches!$H$2:$H$201,MATCH($A549&amp;"-7",Matches!$J$2:$J$201,0)),3,2))))),""))</f>
        <v/>
      </c>
      <c r="AE549" s="12" t="str">
        <f aca="false">IF(OR($B549="",R549="",S549=""),"",IFERROR(IF(OR(INDEX(Matches!$I$2:$I$201,MATCH($A549&amp;"-8",Matches!$J$2:$J$201,0))="Void",INDEX(Matches!$G$2:$G$201,MATCH($A549&amp;"-8",Matches!$J$2:$J$201,0))="",INDEX(Matches!$H$2:$H$201,MATCH($A549&amp;"-8",Matches!$J$2:$J$201,0))=""),"",IF(AND($C549&lt;&gt;"",INDEX(Matches!$F$2:$F$201,MATCH($A549&amp;"-8",Matches!$J$2:$J$201,0))&lt;&gt;"",$C549&gt;=INDEX(Matches!$F$2:$F$201,MATCH($A549&amp;"-8",Matches!$J$2:$J$201,0))),"",IF(AND(R549=INDEX(Matches!$G$2:$G$201,MATCH($A549&amp;"-8",Matches!$J$2:$J$201,0)),S549=INDEX(Matches!$H$2:$H$201,MATCH($A549&amp;"-8",Matches!$J$2:$J$201,0))),5,IF(SIGN(R549-S549)&lt;&gt;SIGN(INDEX(Matches!$G$2:$G$201,MATCH($A549&amp;"-8",Matches!$J$2:$J$201,0))-INDEX(Matches!$H$2:$H$201,MATCH($A549&amp;"-8",Matches!$J$2:$J$201,0))),0,IF(R549-S549=INDEX(Matches!$G$2:$G$201,MATCH($A549&amp;"-8",Matches!$J$2:$J$201,0))-INDEX(Matches!$H$2:$H$201,MATCH($A549&amp;"-8",Matches!$J$2:$J$201,0)),3,2))))),""))</f>
        <v/>
      </c>
      <c r="AF549" s="12" t="str">
        <f aca="false">IF(OR($B549="",T549="",U549=""),"",IFERROR(IF(OR(INDEX(Matches!$I$2:$I$201,MATCH($A549&amp;"-9",Matches!$J$2:$J$201,0))="Void",INDEX(Matches!$G$2:$G$201,MATCH($A549&amp;"-9",Matches!$J$2:$J$201,0))="",INDEX(Matches!$H$2:$H$201,MATCH($A549&amp;"-9",Matches!$J$2:$J$201,0))=""),"",IF(AND($C549&lt;&gt;"",INDEX(Matches!$F$2:$F$201,MATCH($A549&amp;"-9",Matches!$J$2:$J$201,0))&lt;&gt;"",$C549&gt;=INDEX(Matches!$F$2:$F$201,MATCH($A549&amp;"-9",Matches!$J$2:$J$201,0))),"",IF(AND(T549=INDEX(Matches!$G$2:$G$201,MATCH($A549&amp;"-9",Matches!$J$2:$J$201,0)),U549=INDEX(Matches!$H$2:$H$201,MATCH($A549&amp;"-9",Matches!$J$2:$J$201,0))),5,IF(SIGN(T549-U549)&lt;&gt;SIGN(INDEX(Matches!$G$2:$G$201,MATCH($A549&amp;"-9",Matches!$J$2:$J$201,0))-INDEX(Matches!$H$2:$H$201,MATCH($A549&amp;"-9",Matches!$J$2:$J$201,0))),0,IF(T549-U549=INDEX(Matches!$G$2:$G$201,MATCH($A549&amp;"-9",Matches!$J$2:$J$201,0))-INDEX(Matches!$H$2:$H$201,MATCH($A549&amp;"-9",Matches!$J$2:$J$201,0)),3,2))))),""))</f>
        <v/>
      </c>
      <c r="AG549" s="12" t="str">
        <f aca="false">IF(OR($B549="",V549="",W549=""),"",IFERROR(IF(OR(INDEX(Matches!$I$2:$I$201,MATCH($A549&amp;"-10",Matches!$J$2:$J$201,0))="Void",INDEX(Matches!$G$2:$G$201,MATCH($A549&amp;"-10",Matches!$J$2:$J$201,0))="",INDEX(Matches!$H$2:$H$201,MATCH($A549&amp;"-10",Matches!$J$2:$J$201,0))=""),"",IF(AND($C549&lt;&gt;"",INDEX(Matches!$F$2:$F$201,MATCH($A549&amp;"-10",Matches!$J$2:$J$201,0))&lt;&gt;"",$C549&gt;=INDEX(Matches!$F$2:$F$201,MATCH($A549&amp;"-10",Matches!$J$2:$J$201,0))),"",IF(AND(V549=INDEX(Matches!$G$2:$G$201,MATCH($A549&amp;"-10",Matches!$J$2:$J$201,0)),W549=INDEX(Matches!$H$2:$H$201,MATCH($A549&amp;"-10",Matches!$J$2:$J$201,0))),5,IF(SIGN(V549-W549)&lt;&gt;SIGN(INDEX(Matches!$G$2:$G$201,MATCH($A549&amp;"-10",Matches!$J$2:$J$201,0))-INDEX(Matches!$H$2:$H$201,MATCH($A549&amp;"-10",Matches!$J$2:$J$201,0))),0,IF(V549-W549=INDEX(Matches!$G$2:$G$201,MATCH($A549&amp;"-10",Matches!$J$2:$J$201,0))-INDEX(Matches!$H$2:$H$201,MATCH($A549&amp;"-10",Matches!$J$2:$J$201,0)),3,2))))),""))</f>
        <v/>
      </c>
      <c r="AH549" s="13" t="str">
        <f aca="false">IF($B549="","",SUM(X549:AG549))</f>
        <v/>
      </c>
      <c r="AI549" s="12" t="str">
        <f aca="false">IF($B549="","",COUNTIF(X549:AG549,5))</f>
        <v/>
      </c>
      <c r="AJ549" s="12" t="str">
        <f aca="false">IF($B549="","",COUNTIF(X549:AG549,"&gt;=2"))</f>
        <v/>
      </c>
      <c r="AK549" s="12" t="str">
        <f aca="false">IF($B549="","",COUNT(X549:AG549))</f>
        <v/>
      </c>
    </row>
    <row r="550" customFormat="false" ht="15" hidden="false" customHeight="false" outlineLevel="0" collapsed="false">
      <c r="A550" s="7"/>
      <c r="B550" s="7"/>
      <c r="C550" s="11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12" t="str">
        <f aca="false">IF(OR($B550="",D550="",E550=""),"",IFERROR(IF(OR(INDEX(Matches!$I$2:$I$201,MATCH($A550&amp;"-1",Matches!$J$2:$J$201,0))="Void",INDEX(Matches!$G$2:$G$201,MATCH($A550&amp;"-1",Matches!$J$2:$J$201,0))="",INDEX(Matches!$H$2:$H$201,MATCH($A550&amp;"-1",Matches!$J$2:$J$201,0))=""),"",IF(AND($C550&lt;&gt;"",INDEX(Matches!$F$2:$F$201,MATCH($A550&amp;"-1",Matches!$J$2:$J$201,0))&lt;&gt;"",$C550&gt;=INDEX(Matches!$F$2:$F$201,MATCH($A550&amp;"-1",Matches!$J$2:$J$201,0))),"",IF(AND(D550=INDEX(Matches!$G$2:$G$201,MATCH($A550&amp;"-1",Matches!$J$2:$J$201,0)),E550=INDEX(Matches!$H$2:$H$201,MATCH($A550&amp;"-1",Matches!$J$2:$J$201,0))),5,IF(SIGN(D550-E550)&lt;&gt;SIGN(INDEX(Matches!$G$2:$G$201,MATCH($A550&amp;"-1",Matches!$J$2:$J$201,0))-INDEX(Matches!$H$2:$H$201,MATCH($A550&amp;"-1",Matches!$J$2:$J$201,0))),0,IF(D550-E550=INDEX(Matches!$G$2:$G$201,MATCH($A550&amp;"-1",Matches!$J$2:$J$201,0))-INDEX(Matches!$H$2:$H$201,MATCH($A550&amp;"-1",Matches!$J$2:$J$201,0)),3,2))))),""))</f>
        <v/>
      </c>
      <c r="Y550" s="12" t="str">
        <f aca="false">IF(OR($B550="",F550="",G550=""),"",IFERROR(IF(OR(INDEX(Matches!$I$2:$I$201,MATCH($A550&amp;"-2",Matches!$J$2:$J$201,0))="Void",INDEX(Matches!$G$2:$G$201,MATCH($A550&amp;"-2",Matches!$J$2:$J$201,0))="",INDEX(Matches!$H$2:$H$201,MATCH($A550&amp;"-2",Matches!$J$2:$J$201,0))=""),"",IF(AND($C550&lt;&gt;"",INDEX(Matches!$F$2:$F$201,MATCH($A550&amp;"-2",Matches!$J$2:$J$201,0))&lt;&gt;"",$C550&gt;=INDEX(Matches!$F$2:$F$201,MATCH($A550&amp;"-2",Matches!$J$2:$J$201,0))),"",IF(AND(F550=INDEX(Matches!$G$2:$G$201,MATCH($A550&amp;"-2",Matches!$J$2:$J$201,0)),G550=INDEX(Matches!$H$2:$H$201,MATCH($A550&amp;"-2",Matches!$J$2:$J$201,0))),5,IF(SIGN(F550-G550)&lt;&gt;SIGN(INDEX(Matches!$G$2:$G$201,MATCH($A550&amp;"-2",Matches!$J$2:$J$201,0))-INDEX(Matches!$H$2:$H$201,MATCH($A550&amp;"-2",Matches!$J$2:$J$201,0))),0,IF(F550-G550=INDEX(Matches!$G$2:$G$201,MATCH($A550&amp;"-2",Matches!$J$2:$J$201,0))-INDEX(Matches!$H$2:$H$201,MATCH($A550&amp;"-2",Matches!$J$2:$J$201,0)),3,2))))),""))</f>
        <v/>
      </c>
      <c r="Z550" s="12" t="str">
        <f aca="false">IF(OR($B550="",H550="",I550=""),"",IFERROR(IF(OR(INDEX(Matches!$I$2:$I$201,MATCH($A550&amp;"-3",Matches!$J$2:$J$201,0))="Void",INDEX(Matches!$G$2:$G$201,MATCH($A550&amp;"-3",Matches!$J$2:$J$201,0))="",INDEX(Matches!$H$2:$H$201,MATCH($A550&amp;"-3",Matches!$J$2:$J$201,0))=""),"",IF(AND($C550&lt;&gt;"",INDEX(Matches!$F$2:$F$201,MATCH($A550&amp;"-3",Matches!$J$2:$J$201,0))&lt;&gt;"",$C550&gt;=INDEX(Matches!$F$2:$F$201,MATCH($A550&amp;"-3",Matches!$J$2:$J$201,0))),"",IF(AND(H550=INDEX(Matches!$G$2:$G$201,MATCH($A550&amp;"-3",Matches!$J$2:$J$201,0)),I550=INDEX(Matches!$H$2:$H$201,MATCH($A550&amp;"-3",Matches!$J$2:$J$201,0))),5,IF(SIGN(H550-I550)&lt;&gt;SIGN(INDEX(Matches!$G$2:$G$201,MATCH($A550&amp;"-3",Matches!$J$2:$J$201,0))-INDEX(Matches!$H$2:$H$201,MATCH($A550&amp;"-3",Matches!$J$2:$J$201,0))),0,IF(H550-I550=INDEX(Matches!$G$2:$G$201,MATCH($A550&amp;"-3",Matches!$J$2:$J$201,0))-INDEX(Matches!$H$2:$H$201,MATCH($A550&amp;"-3",Matches!$J$2:$J$201,0)),3,2))))),""))</f>
        <v/>
      </c>
      <c r="AA550" s="12" t="str">
        <f aca="false">IF(OR($B550="",J550="",K550=""),"",IFERROR(IF(OR(INDEX(Matches!$I$2:$I$201,MATCH($A550&amp;"-4",Matches!$J$2:$J$201,0))="Void",INDEX(Matches!$G$2:$G$201,MATCH($A550&amp;"-4",Matches!$J$2:$J$201,0))="",INDEX(Matches!$H$2:$H$201,MATCH($A550&amp;"-4",Matches!$J$2:$J$201,0))=""),"",IF(AND($C550&lt;&gt;"",INDEX(Matches!$F$2:$F$201,MATCH($A550&amp;"-4",Matches!$J$2:$J$201,0))&lt;&gt;"",$C550&gt;=INDEX(Matches!$F$2:$F$201,MATCH($A550&amp;"-4",Matches!$J$2:$J$201,0))),"",IF(AND(J550=INDEX(Matches!$G$2:$G$201,MATCH($A550&amp;"-4",Matches!$J$2:$J$201,0)),K550=INDEX(Matches!$H$2:$H$201,MATCH($A550&amp;"-4",Matches!$J$2:$J$201,0))),5,IF(SIGN(J550-K550)&lt;&gt;SIGN(INDEX(Matches!$G$2:$G$201,MATCH($A550&amp;"-4",Matches!$J$2:$J$201,0))-INDEX(Matches!$H$2:$H$201,MATCH($A550&amp;"-4",Matches!$J$2:$J$201,0))),0,IF(J550-K550=INDEX(Matches!$G$2:$G$201,MATCH($A550&amp;"-4",Matches!$J$2:$J$201,0))-INDEX(Matches!$H$2:$H$201,MATCH($A550&amp;"-4",Matches!$J$2:$J$201,0)),3,2))))),""))</f>
        <v/>
      </c>
      <c r="AB550" s="12" t="str">
        <f aca="false">IF(OR($B550="",L550="",M550=""),"",IFERROR(IF(OR(INDEX(Matches!$I$2:$I$201,MATCH($A550&amp;"-5",Matches!$J$2:$J$201,0))="Void",INDEX(Matches!$G$2:$G$201,MATCH($A550&amp;"-5",Matches!$J$2:$J$201,0))="",INDEX(Matches!$H$2:$H$201,MATCH($A550&amp;"-5",Matches!$J$2:$J$201,0))=""),"",IF(AND($C550&lt;&gt;"",INDEX(Matches!$F$2:$F$201,MATCH($A550&amp;"-5",Matches!$J$2:$J$201,0))&lt;&gt;"",$C550&gt;=INDEX(Matches!$F$2:$F$201,MATCH($A550&amp;"-5",Matches!$J$2:$J$201,0))),"",IF(AND(L550=INDEX(Matches!$G$2:$G$201,MATCH($A550&amp;"-5",Matches!$J$2:$J$201,0)),M550=INDEX(Matches!$H$2:$H$201,MATCH($A550&amp;"-5",Matches!$J$2:$J$201,0))),5,IF(SIGN(L550-M550)&lt;&gt;SIGN(INDEX(Matches!$G$2:$G$201,MATCH($A550&amp;"-5",Matches!$J$2:$J$201,0))-INDEX(Matches!$H$2:$H$201,MATCH($A550&amp;"-5",Matches!$J$2:$J$201,0))),0,IF(L550-M550=INDEX(Matches!$G$2:$G$201,MATCH($A550&amp;"-5",Matches!$J$2:$J$201,0))-INDEX(Matches!$H$2:$H$201,MATCH($A550&amp;"-5",Matches!$J$2:$J$201,0)),3,2))))),""))</f>
        <v/>
      </c>
      <c r="AC550" s="12" t="str">
        <f aca="false">IF(OR($B550="",N550="",O550=""),"",IFERROR(IF(OR(INDEX(Matches!$I$2:$I$201,MATCH($A550&amp;"-6",Matches!$J$2:$J$201,0))="Void",INDEX(Matches!$G$2:$G$201,MATCH($A550&amp;"-6",Matches!$J$2:$J$201,0))="",INDEX(Matches!$H$2:$H$201,MATCH($A550&amp;"-6",Matches!$J$2:$J$201,0))=""),"",IF(AND($C550&lt;&gt;"",INDEX(Matches!$F$2:$F$201,MATCH($A550&amp;"-6",Matches!$J$2:$J$201,0))&lt;&gt;"",$C550&gt;=INDEX(Matches!$F$2:$F$201,MATCH($A550&amp;"-6",Matches!$J$2:$J$201,0))),"",IF(AND(N550=INDEX(Matches!$G$2:$G$201,MATCH($A550&amp;"-6",Matches!$J$2:$J$201,0)),O550=INDEX(Matches!$H$2:$H$201,MATCH($A550&amp;"-6",Matches!$J$2:$J$201,0))),5,IF(SIGN(N550-O550)&lt;&gt;SIGN(INDEX(Matches!$G$2:$G$201,MATCH($A550&amp;"-6",Matches!$J$2:$J$201,0))-INDEX(Matches!$H$2:$H$201,MATCH($A550&amp;"-6",Matches!$J$2:$J$201,0))),0,IF(N550-O550=INDEX(Matches!$G$2:$G$201,MATCH($A550&amp;"-6",Matches!$J$2:$J$201,0))-INDEX(Matches!$H$2:$H$201,MATCH($A550&amp;"-6",Matches!$J$2:$J$201,0)),3,2))))),""))</f>
        <v/>
      </c>
      <c r="AD550" s="12" t="str">
        <f aca="false">IF(OR($B550="",P550="",Q550=""),"",IFERROR(IF(OR(INDEX(Matches!$I$2:$I$201,MATCH($A550&amp;"-7",Matches!$J$2:$J$201,0))="Void",INDEX(Matches!$G$2:$G$201,MATCH($A550&amp;"-7",Matches!$J$2:$J$201,0))="",INDEX(Matches!$H$2:$H$201,MATCH($A550&amp;"-7",Matches!$J$2:$J$201,0))=""),"",IF(AND($C550&lt;&gt;"",INDEX(Matches!$F$2:$F$201,MATCH($A550&amp;"-7",Matches!$J$2:$J$201,0))&lt;&gt;"",$C550&gt;=INDEX(Matches!$F$2:$F$201,MATCH($A550&amp;"-7",Matches!$J$2:$J$201,0))),"",IF(AND(P550=INDEX(Matches!$G$2:$G$201,MATCH($A550&amp;"-7",Matches!$J$2:$J$201,0)),Q550=INDEX(Matches!$H$2:$H$201,MATCH($A550&amp;"-7",Matches!$J$2:$J$201,0))),5,IF(SIGN(P550-Q550)&lt;&gt;SIGN(INDEX(Matches!$G$2:$G$201,MATCH($A550&amp;"-7",Matches!$J$2:$J$201,0))-INDEX(Matches!$H$2:$H$201,MATCH($A550&amp;"-7",Matches!$J$2:$J$201,0))),0,IF(P550-Q550=INDEX(Matches!$G$2:$G$201,MATCH($A550&amp;"-7",Matches!$J$2:$J$201,0))-INDEX(Matches!$H$2:$H$201,MATCH($A550&amp;"-7",Matches!$J$2:$J$201,0)),3,2))))),""))</f>
        <v/>
      </c>
      <c r="AE550" s="12" t="str">
        <f aca="false">IF(OR($B550="",R550="",S550=""),"",IFERROR(IF(OR(INDEX(Matches!$I$2:$I$201,MATCH($A550&amp;"-8",Matches!$J$2:$J$201,0))="Void",INDEX(Matches!$G$2:$G$201,MATCH($A550&amp;"-8",Matches!$J$2:$J$201,0))="",INDEX(Matches!$H$2:$H$201,MATCH($A550&amp;"-8",Matches!$J$2:$J$201,0))=""),"",IF(AND($C550&lt;&gt;"",INDEX(Matches!$F$2:$F$201,MATCH($A550&amp;"-8",Matches!$J$2:$J$201,0))&lt;&gt;"",$C550&gt;=INDEX(Matches!$F$2:$F$201,MATCH($A550&amp;"-8",Matches!$J$2:$J$201,0))),"",IF(AND(R550=INDEX(Matches!$G$2:$G$201,MATCH($A550&amp;"-8",Matches!$J$2:$J$201,0)),S550=INDEX(Matches!$H$2:$H$201,MATCH($A550&amp;"-8",Matches!$J$2:$J$201,0))),5,IF(SIGN(R550-S550)&lt;&gt;SIGN(INDEX(Matches!$G$2:$G$201,MATCH($A550&amp;"-8",Matches!$J$2:$J$201,0))-INDEX(Matches!$H$2:$H$201,MATCH($A550&amp;"-8",Matches!$J$2:$J$201,0))),0,IF(R550-S550=INDEX(Matches!$G$2:$G$201,MATCH($A550&amp;"-8",Matches!$J$2:$J$201,0))-INDEX(Matches!$H$2:$H$201,MATCH($A550&amp;"-8",Matches!$J$2:$J$201,0)),3,2))))),""))</f>
        <v/>
      </c>
      <c r="AF550" s="12" t="str">
        <f aca="false">IF(OR($B550="",T550="",U550=""),"",IFERROR(IF(OR(INDEX(Matches!$I$2:$I$201,MATCH($A550&amp;"-9",Matches!$J$2:$J$201,0))="Void",INDEX(Matches!$G$2:$G$201,MATCH($A550&amp;"-9",Matches!$J$2:$J$201,0))="",INDEX(Matches!$H$2:$H$201,MATCH($A550&amp;"-9",Matches!$J$2:$J$201,0))=""),"",IF(AND($C550&lt;&gt;"",INDEX(Matches!$F$2:$F$201,MATCH($A550&amp;"-9",Matches!$J$2:$J$201,0))&lt;&gt;"",$C550&gt;=INDEX(Matches!$F$2:$F$201,MATCH($A550&amp;"-9",Matches!$J$2:$J$201,0))),"",IF(AND(T550=INDEX(Matches!$G$2:$G$201,MATCH($A550&amp;"-9",Matches!$J$2:$J$201,0)),U550=INDEX(Matches!$H$2:$H$201,MATCH($A550&amp;"-9",Matches!$J$2:$J$201,0))),5,IF(SIGN(T550-U550)&lt;&gt;SIGN(INDEX(Matches!$G$2:$G$201,MATCH($A550&amp;"-9",Matches!$J$2:$J$201,0))-INDEX(Matches!$H$2:$H$201,MATCH($A550&amp;"-9",Matches!$J$2:$J$201,0))),0,IF(T550-U550=INDEX(Matches!$G$2:$G$201,MATCH($A550&amp;"-9",Matches!$J$2:$J$201,0))-INDEX(Matches!$H$2:$H$201,MATCH($A550&amp;"-9",Matches!$J$2:$J$201,0)),3,2))))),""))</f>
        <v/>
      </c>
      <c r="AG550" s="12" t="str">
        <f aca="false">IF(OR($B550="",V550="",W550=""),"",IFERROR(IF(OR(INDEX(Matches!$I$2:$I$201,MATCH($A550&amp;"-10",Matches!$J$2:$J$201,0))="Void",INDEX(Matches!$G$2:$G$201,MATCH($A550&amp;"-10",Matches!$J$2:$J$201,0))="",INDEX(Matches!$H$2:$H$201,MATCH($A550&amp;"-10",Matches!$J$2:$J$201,0))=""),"",IF(AND($C550&lt;&gt;"",INDEX(Matches!$F$2:$F$201,MATCH($A550&amp;"-10",Matches!$J$2:$J$201,0))&lt;&gt;"",$C550&gt;=INDEX(Matches!$F$2:$F$201,MATCH($A550&amp;"-10",Matches!$J$2:$J$201,0))),"",IF(AND(V550=INDEX(Matches!$G$2:$G$201,MATCH($A550&amp;"-10",Matches!$J$2:$J$201,0)),W550=INDEX(Matches!$H$2:$H$201,MATCH($A550&amp;"-10",Matches!$J$2:$J$201,0))),5,IF(SIGN(V550-W550)&lt;&gt;SIGN(INDEX(Matches!$G$2:$G$201,MATCH($A550&amp;"-10",Matches!$J$2:$J$201,0))-INDEX(Matches!$H$2:$H$201,MATCH($A550&amp;"-10",Matches!$J$2:$J$201,0))),0,IF(V550-W550=INDEX(Matches!$G$2:$G$201,MATCH($A550&amp;"-10",Matches!$J$2:$J$201,0))-INDEX(Matches!$H$2:$H$201,MATCH($A550&amp;"-10",Matches!$J$2:$J$201,0)),3,2))))),""))</f>
        <v/>
      </c>
      <c r="AH550" s="13" t="str">
        <f aca="false">IF($B550="","",SUM(X550:AG550))</f>
        <v/>
      </c>
      <c r="AI550" s="12" t="str">
        <f aca="false">IF($B550="","",COUNTIF(X550:AG550,5))</f>
        <v/>
      </c>
      <c r="AJ550" s="12" t="str">
        <f aca="false">IF($B550="","",COUNTIF(X550:AG550,"&gt;=2"))</f>
        <v/>
      </c>
      <c r="AK550" s="12" t="str">
        <f aca="false">IF($B550="","",COUNT(X550:AG550))</f>
        <v/>
      </c>
    </row>
    <row r="551" customFormat="false" ht="15" hidden="false" customHeight="false" outlineLevel="0" collapsed="false">
      <c r="A551" s="7"/>
      <c r="B551" s="7"/>
      <c r="C551" s="11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12" t="str">
        <f aca="false">IF(OR($B551="",D551="",E551=""),"",IFERROR(IF(OR(INDEX(Matches!$I$2:$I$201,MATCH($A551&amp;"-1",Matches!$J$2:$J$201,0))="Void",INDEX(Matches!$G$2:$G$201,MATCH($A551&amp;"-1",Matches!$J$2:$J$201,0))="",INDEX(Matches!$H$2:$H$201,MATCH($A551&amp;"-1",Matches!$J$2:$J$201,0))=""),"",IF(AND($C551&lt;&gt;"",INDEX(Matches!$F$2:$F$201,MATCH($A551&amp;"-1",Matches!$J$2:$J$201,0))&lt;&gt;"",$C551&gt;=INDEX(Matches!$F$2:$F$201,MATCH($A551&amp;"-1",Matches!$J$2:$J$201,0))),"",IF(AND(D551=INDEX(Matches!$G$2:$G$201,MATCH($A551&amp;"-1",Matches!$J$2:$J$201,0)),E551=INDEX(Matches!$H$2:$H$201,MATCH($A551&amp;"-1",Matches!$J$2:$J$201,0))),5,IF(SIGN(D551-E551)&lt;&gt;SIGN(INDEX(Matches!$G$2:$G$201,MATCH($A551&amp;"-1",Matches!$J$2:$J$201,0))-INDEX(Matches!$H$2:$H$201,MATCH($A551&amp;"-1",Matches!$J$2:$J$201,0))),0,IF(D551-E551=INDEX(Matches!$G$2:$G$201,MATCH($A551&amp;"-1",Matches!$J$2:$J$201,0))-INDEX(Matches!$H$2:$H$201,MATCH($A551&amp;"-1",Matches!$J$2:$J$201,0)),3,2))))),""))</f>
        <v/>
      </c>
      <c r="Y551" s="12" t="str">
        <f aca="false">IF(OR($B551="",F551="",G551=""),"",IFERROR(IF(OR(INDEX(Matches!$I$2:$I$201,MATCH($A551&amp;"-2",Matches!$J$2:$J$201,0))="Void",INDEX(Matches!$G$2:$G$201,MATCH($A551&amp;"-2",Matches!$J$2:$J$201,0))="",INDEX(Matches!$H$2:$H$201,MATCH($A551&amp;"-2",Matches!$J$2:$J$201,0))=""),"",IF(AND($C551&lt;&gt;"",INDEX(Matches!$F$2:$F$201,MATCH($A551&amp;"-2",Matches!$J$2:$J$201,0))&lt;&gt;"",$C551&gt;=INDEX(Matches!$F$2:$F$201,MATCH($A551&amp;"-2",Matches!$J$2:$J$201,0))),"",IF(AND(F551=INDEX(Matches!$G$2:$G$201,MATCH($A551&amp;"-2",Matches!$J$2:$J$201,0)),G551=INDEX(Matches!$H$2:$H$201,MATCH($A551&amp;"-2",Matches!$J$2:$J$201,0))),5,IF(SIGN(F551-G551)&lt;&gt;SIGN(INDEX(Matches!$G$2:$G$201,MATCH($A551&amp;"-2",Matches!$J$2:$J$201,0))-INDEX(Matches!$H$2:$H$201,MATCH($A551&amp;"-2",Matches!$J$2:$J$201,0))),0,IF(F551-G551=INDEX(Matches!$G$2:$G$201,MATCH($A551&amp;"-2",Matches!$J$2:$J$201,0))-INDEX(Matches!$H$2:$H$201,MATCH($A551&amp;"-2",Matches!$J$2:$J$201,0)),3,2))))),""))</f>
        <v/>
      </c>
      <c r="Z551" s="12" t="str">
        <f aca="false">IF(OR($B551="",H551="",I551=""),"",IFERROR(IF(OR(INDEX(Matches!$I$2:$I$201,MATCH($A551&amp;"-3",Matches!$J$2:$J$201,0))="Void",INDEX(Matches!$G$2:$G$201,MATCH($A551&amp;"-3",Matches!$J$2:$J$201,0))="",INDEX(Matches!$H$2:$H$201,MATCH($A551&amp;"-3",Matches!$J$2:$J$201,0))=""),"",IF(AND($C551&lt;&gt;"",INDEX(Matches!$F$2:$F$201,MATCH($A551&amp;"-3",Matches!$J$2:$J$201,0))&lt;&gt;"",$C551&gt;=INDEX(Matches!$F$2:$F$201,MATCH($A551&amp;"-3",Matches!$J$2:$J$201,0))),"",IF(AND(H551=INDEX(Matches!$G$2:$G$201,MATCH($A551&amp;"-3",Matches!$J$2:$J$201,0)),I551=INDEX(Matches!$H$2:$H$201,MATCH($A551&amp;"-3",Matches!$J$2:$J$201,0))),5,IF(SIGN(H551-I551)&lt;&gt;SIGN(INDEX(Matches!$G$2:$G$201,MATCH($A551&amp;"-3",Matches!$J$2:$J$201,0))-INDEX(Matches!$H$2:$H$201,MATCH($A551&amp;"-3",Matches!$J$2:$J$201,0))),0,IF(H551-I551=INDEX(Matches!$G$2:$G$201,MATCH($A551&amp;"-3",Matches!$J$2:$J$201,0))-INDEX(Matches!$H$2:$H$201,MATCH($A551&amp;"-3",Matches!$J$2:$J$201,0)),3,2))))),""))</f>
        <v/>
      </c>
      <c r="AA551" s="12" t="str">
        <f aca="false">IF(OR($B551="",J551="",K551=""),"",IFERROR(IF(OR(INDEX(Matches!$I$2:$I$201,MATCH($A551&amp;"-4",Matches!$J$2:$J$201,0))="Void",INDEX(Matches!$G$2:$G$201,MATCH($A551&amp;"-4",Matches!$J$2:$J$201,0))="",INDEX(Matches!$H$2:$H$201,MATCH($A551&amp;"-4",Matches!$J$2:$J$201,0))=""),"",IF(AND($C551&lt;&gt;"",INDEX(Matches!$F$2:$F$201,MATCH($A551&amp;"-4",Matches!$J$2:$J$201,0))&lt;&gt;"",$C551&gt;=INDEX(Matches!$F$2:$F$201,MATCH($A551&amp;"-4",Matches!$J$2:$J$201,0))),"",IF(AND(J551=INDEX(Matches!$G$2:$G$201,MATCH($A551&amp;"-4",Matches!$J$2:$J$201,0)),K551=INDEX(Matches!$H$2:$H$201,MATCH($A551&amp;"-4",Matches!$J$2:$J$201,0))),5,IF(SIGN(J551-K551)&lt;&gt;SIGN(INDEX(Matches!$G$2:$G$201,MATCH($A551&amp;"-4",Matches!$J$2:$J$201,0))-INDEX(Matches!$H$2:$H$201,MATCH($A551&amp;"-4",Matches!$J$2:$J$201,0))),0,IF(J551-K551=INDEX(Matches!$G$2:$G$201,MATCH($A551&amp;"-4",Matches!$J$2:$J$201,0))-INDEX(Matches!$H$2:$H$201,MATCH($A551&amp;"-4",Matches!$J$2:$J$201,0)),3,2))))),""))</f>
        <v/>
      </c>
      <c r="AB551" s="12" t="str">
        <f aca="false">IF(OR($B551="",L551="",M551=""),"",IFERROR(IF(OR(INDEX(Matches!$I$2:$I$201,MATCH($A551&amp;"-5",Matches!$J$2:$J$201,0))="Void",INDEX(Matches!$G$2:$G$201,MATCH($A551&amp;"-5",Matches!$J$2:$J$201,0))="",INDEX(Matches!$H$2:$H$201,MATCH($A551&amp;"-5",Matches!$J$2:$J$201,0))=""),"",IF(AND($C551&lt;&gt;"",INDEX(Matches!$F$2:$F$201,MATCH($A551&amp;"-5",Matches!$J$2:$J$201,0))&lt;&gt;"",$C551&gt;=INDEX(Matches!$F$2:$F$201,MATCH($A551&amp;"-5",Matches!$J$2:$J$201,0))),"",IF(AND(L551=INDEX(Matches!$G$2:$G$201,MATCH($A551&amp;"-5",Matches!$J$2:$J$201,0)),M551=INDEX(Matches!$H$2:$H$201,MATCH($A551&amp;"-5",Matches!$J$2:$J$201,0))),5,IF(SIGN(L551-M551)&lt;&gt;SIGN(INDEX(Matches!$G$2:$G$201,MATCH($A551&amp;"-5",Matches!$J$2:$J$201,0))-INDEX(Matches!$H$2:$H$201,MATCH($A551&amp;"-5",Matches!$J$2:$J$201,0))),0,IF(L551-M551=INDEX(Matches!$G$2:$G$201,MATCH($A551&amp;"-5",Matches!$J$2:$J$201,0))-INDEX(Matches!$H$2:$H$201,MATCH($A551&amp;"-5",Matches!$J$2:$J$201,0)),3,2))))),""))</f>
        <v/>
      </c>
      <c r="AC551" s="12" t="str">
        <f aca="false">IF(OR($B551="",N551="",O551=""),"",IFERROR(IF(OR(INDEX(Matches!$I$2:$I$201,MATCH($A551&amp;"-6",Matches!$J$2:$J$201,0))="Void",INDEX(Matches!$G$2:$G$201,MATCH($A551&amp;"-6",Matches!$J$2:$J$201,0))="",INDEX(Matches!$H$2:$H$201,MATCH($A551&amp;"-6",Matches!$J$2:$J$201,0))=""),"",IF(AND($C551&lt;&gt;"",INDEX(Matches!$F$2:$F$201,MATCH($A551&amp;"-6",Matches!$J$2:$J$201,0))&lt;&gt;"",$C551&gt;=INDEX(Matches!$F$2:$F$201,MATCH($A551&amp;"-6",Matches!$J$2:$J$201,0))),"",IF(AND(N551=INDEX(Matches!$G$2:$G$201,MATCH($A551&amp;"-6",Matches!$J$2:$J$201,0)),O551=INDEX(Matches!$H$2:$H$201,MATCH($A551&amp;"-6",Matches!$J$2:$J$201,0))),5,IF(SIGN(N551-O551)&lt;&gt;SIGN(INDEX(Matches!$G$2:$G$201,MATCH($A551&amp;"-6",Matches!$J$2:$J$201,0))-INDEX(Matches!$H$2:$H$201,MATCH($A551&amp;"-6",Matches!$J$2:$J$201,0))),0,IF(N551-O551=INDEX(Matches!$G$2:$G$201,MATCH($A551&amp;"-6",Matches!$J$2:$J$201,0))-INDEX(Matches!$H$2:$H$201,MATCH($A551&amp;"-6",Matches!$J$2:$J$201,0)),3,2))))),""))</f>
        <v/>
      </c>
      <c r="AD551" s="12" t="str">
        <f aca="false">IF(OR($B551="",P551="",Q551=""),"",IFERROR(IF(OR(INDEX(Matches!$I$2:$I$201,MATCH($A551&amp;"-7",Matches!$J$2:$J$201,0))="Void",INDEX(Matches!$G$2:$G$201,MATCH($A551&amp;"-7",Matches!$J$2:$J$201,0))="",INDEX(Matches!$H$2:$H$201,MATCH($A551&amp;"-7",Matches!$J$2:$J$201,0))=""),"",IF(AND($C551&lt;&gt;"",INDEX(Matches!$F$2:$F$201,MATCH($A551&amp;"-7",Matches!$J$2:$J$201,0))&lt;&gt;"",$C551&gt;=INDEX(Matches!$F$2:$F$201,MATCH($A551&amp;"-7",Matches!$J$2:$J$201,0))),"",IF(AND(P551=INDEX(Matches!$G$2:$G$201,MATCH($A551&amp;"-7",Matches!$J$2:$J$201,0)),Q551=INDEX(Matches!$H$2:$H$201,MATCH($A551&amp;"-7",Matches!$J$2:$J$201,0))),5,IF(SIGN(P551-Q551)&lt;&gt;SIGN(INDEX(Matches!$G$2:$G$201,MATCH($A551&amp;"-7",Matches!$J$2:$J$201,0))-INDEX(Matches!$H$2:$H$201,MATCH($A551&amp;"-7",Matches!$J$2:$J$201,0))),0,IF(P551-Q551=INDEX(Matches!$G$2:$G$201,MATCH($A551&amp;"-7",Matches!$J$2:$J$201,0))-INDEX(Matches!$H$2:$H$201,MATCH($A551&amp;"-7",Matches!$J$2:$J$201,0)),3,2))))),""))</f>
        <v/>
      </c>
      <c r="AE551" s="12" t="str">
        <f aca="false">IF(OR($B551="",R551="",S551=""),"",IFERROR(IF(OR(INDEX(Matches!$I$2:$I$201,MATCH($A551&amp;"-8",Matches!$J$2:$J$201,0))="Void",INDEX(Matches!$G$2:$G$201,MATCH($A551&amp;"-8",Matches!$J$2:$J$201,0))="",INDEX(Matches!$H$2:$H$201,MATCH($A551&amp;"-8",Matches!$J$2:$J$201,0))=""),"",IF(AND($C551&lt;&gt;"",INDEX(Matches!$F$2:$F$201,MATCH($A551&amp;"-8",Matches!$J$2:$J$201,0))&lt;&gt;"",$C551&gt;=INDEX(Matches!$F$2:$F$201,MATCH($A551&amp;"-8",Matches!$J$2:$J$201,0))),"",IF(AND(R551=INDEX(Matches!$G$2:$G$201,MATCH($A551&amp;"-8",Matches!$J$2:$J$201,0)),S551=INDEX(Matches!$H$2:$H$201,MATCH($A551&amp;"-8",Matches!$J$2:$J$201,0))),5,IF(SIGN(R551-S551)&lt;&gt;SIGN(INDEX(Matches!$G$2:$G$201,MATCH($A551&amp;"-8",Matches!$J$2:$J$201,0))-INDEX(Matches!$H$2:$H$201,MATCH($A551&amp;"-8",Matches!$J$2:$J$201,0))),0,IF(R551-S551=INDEX(Matches!$G$2:$G$201,MATCH($A551&amp;"-8",Matches!$J$2:$J$201,0))-INDEX(Matches!$H$2:$H$201,MATCH($A551&amp;"-8",Matches!$J$2:$J$201,0)),3,2))))),""))</f>
        <v/>
      </c>
      <c r="AF551" s="12" t="str">
        <f aca="false">IF(OR($B551="",T551="",U551=""),"",IFERROR(IF(OR(INDEX(Matches!$I$2:$I$201,MATCH($A551&amp;"-9",Matches!$J$2:$J$201,0))="Void",INDEX(Matches!$G$2:$G$201,MATCH($A551&amp;"-9",Matches!$J$2:$J$201,0))="",INDEX(Matches!$H$2:$H$201,MATCH($A551&amp;"-9",Matches!$J$2:$J$201,0))=""),"",IF(AND($C551&lt;&gt;"",INDEX(Matches!$F$2:$F$201,MATCH($A551&amp;"-9",Matches!$J$2:$J$201,0))&lt;&gt;"",$C551&gt;=INDEX(Matches!$F$2:$F$201,MATCH($A551&amp;"-9",Matches!$J$2:$J$201,0))),"",IF(AND(T551=INDEX(Matches!$G$2:$G$201,MATCH($A551&amp;"-9",Matches!$J$2:$J$201,0)),U551=INDEX(Matches!$H$2:$H$201,MATCH($A551&amp;"-9",Matches!$J$2:$J$201,0))),5,IF(SIGN(T551-U551)&lt;&gt;SIGN(INDEX(Matches!$G$2:$G$201,MATCH($A551&amp;"-9",Matches!$J$2:$J$201,0))-INDEX(Matches!$H$2:$H$201,MATCH($A551&amp;"-9",Matches!$J$2:$J$201,0))),0,IF(T551-U551=INDEX(Matches!$G$2:$G$201,MATCH($A551&amp;"-9",Matches!$J$2:$J$201,0))-INDEX(Matches!$H$2:$H$201,MATCH($A551&amp;"-9",Matches!$J$2:$J$201,0)),3,2))))),""))</f>
        <v/>
      </c>
      <c r="AG551" s="12" t="str">
        <f aca="false">IF(OR($B551="",V551="",W551=""),"",IFERROR(IF(OR(INDEX(Matches!$I$2:$I$201,MATCH($A551&amp;"-10",Matches!$J$2:$J$201,0))="Void",INDEX(Matches!$G$2:$G$201,MATCH($A551&amp;"-10",Matches!$J$2:$J$201,0))="",INDEX(Matches!$H$2:$H$201,MATCH($A551&amp;"-10",Matches!$J$2:$J$201,0))=""),"",IF(AND($C551&lt;&gt;"",INDEX(Matches!$F$2:$F$201,MATCH($A551&amp;"-10",Matches!$J$2:$J$201,0))&lt;&gt;"",$C551&gt;=INDEX(Matches!$F$2:$F$201,MATCH($A551&amp;"-10",Matches!$J$2:$J$201,0))),"",IF(AND(V551=INDEX(Matches!$G$2:$G$201,MATCH($A551&amp;"-10",Matches!$J$2:$J$201,0)),W551=INDEX(Matches!$H$2:$H$201,MATCH($A551&amp;"-10",Matches!$J$2:$J$201,0))),5,IF(SIGN(V551-W551)&lt;&gt;SIGN(INDEX(Matches!$G$2:$G$201,MATCH($A551&amp;"-10",Matches!$J$2:$J$201,0))-INDEX(Matches!$H$2:$H$201,MATCH($A551&amp;"-10",Matches!$J$2:$J$201,0))),0,IF(V551-W551=INDEX(Matches!$G$2:$G$201,MATCH($A551&amp;"-10",Matches!$J$2:$J$201,0))-INDEX(Matches!$H$2:$H$201,MATCH($A551&amp;"-10",Matches!$J$2:$J$201,0)),3,2))))),""))</f>
        <v/>
      </c>
      <c r="AH551" s="13" t="str">
        <f aca="false">IF($B551="","",SUM(X551:AG551))</f>
        <v/>
      </c>
      <c r="AI551" s="12" t="str">
        <f aca="false">IF($B551="","",COUNTIF(X551:AG551,5))</f>
        <v/>
      </c>
      <c r="AJ551" s="12" t="str">
        <f aca="false">IF($B551="","",COUNTIF(X551:AG551,"&gt;=2"))</f>
        <v/>
      </c>
      <c r="AK551" s="12" t="str">
        <f aca="false">IF($B551="","",COUNT(X551:AG551))</f>
        <v/>
      </c>
    </row>
    <row r="552" customFormat="false" ht="15" hidden="false" customHeight="false" outlineLevel="0" collapsed="false">
      <c r="A552" s="7"/>
      <c r="B552" s="7"/>
      <c r="C552" s="11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12" t="str">
        <f aca="false">IF(OR($B552="",D552="",E552=""),"",IFERROR(IF(OR(INDEX(Matches!$I$2:$I$201,MATCH($A552&amp;"-1",Matches!$J$2:$J$201,0))="Void",INDEX(Matches!$G$2:$G$201,MATCH($A552&amp;"-1",Matches!$J$2:$J$201,0))="",INDEX(Matches!$H$2:$H$201,MATCH($A552&amp;"-1",Matches!$J$2:$J$201,0))=""),"",IF(AND($C552&lt;&gt;"",INDEX(Matches!$F$2:$F$201,MATCH($A552&amp;"-1",Matches!$J$2:$J$201,0))&lt;&gt;"",$C552&gt;=INDEX(Matches!$F$2:$F$201,MATCH($A552&amp;"-1",Matches!$J$2:$J$201,0))),"",IF(AND(D552=INDEX(Matches!$G$2:$G$201,MATCH($A552&amp;"-1",Matches!$J$2:$J$201,0)),E552=INDEX(Matches!$H$2:$H$201,MATCH($A552&amp;"-1",Matches!$J$2:$J$201,0))),5,IF(SIGN(D552-E552)&lt;&gt;SIGN(INDEX(Matches!$G$2:$G$201,MATCH($A552&amp;"-1",Matches!$J$2:$J$201,0))-INDEX(Matches!$H$2:$H$201,MATCH($A552&amp;"-1",Matches!$J$2:$J$201,0))),0,IF(D552-E552=INDEX(Matches!$G$2:$G$201,MATCH($A552&amp;"-1",Matches!$J$2:$J$201,0))-INDEX(Matches!$H$2:$H$201,MATCH($A552&amp;"-1",Matches!$J$2:$J$201,0)),3,2))))),""))</f>
        <v/>
      </c>
      <c r="Y552" s="12" t="str">
        <f aca="false">IF(OR($B552="",F552="",G552=""),"",IFERROR(IF(OR(INDEX(Matches!$I$2:$I$201,MATCH($A552&amp;"-2",Matches!$J$2:$J$201,0))="Void",INDEX(Matches!$G$2:$G$201,MATCH($A552&amp;"-2",Matches!$J$2:$J$201,0))="",INDEX(Matches!$H$2:$H$201,MATCH($A552&amp;"-2",Matches!$J$2:$J$201,0))=""),"",IF(AND($C552&lt;&gt;"",INDEX(Matches!$F$2:$F$201,MATCH($A552&amp;"-2",Matches!$J$2:$J$201,0))&lt;&gt;"",$C552&gt;=INDEX(Matches!$F$2:$F$201,MATCH($A552&amp;"-2",Matches!$J$2:$J$201,0))),"",IF(AND(F552=INDEX(Matches!$G$2:$G$201,MATCH($A552&amp;"-2",Matches!$J$2:$J$201,0)),G552=INDEX(Matches!$H$2:$H$201,MATCH($A552&amp;"-2",Matches!$J$2:$J$201,0))),5,IF(SIGN(F552-G552)&lt;&gt;SIGN(INDEX(Matches!$G$2:$G$201,MATCH($A552&amp;"-2",Matches!$J$2:$J$201,0))-INDEX(Matches!$H$2:$H$201,MATCH($A552&amp;"-2",Matches!$J$2:$J$201,0))),0,IF(F552-G552=INDEX(Matches!$G$2:$G$201,MATCH($A552&amp;"-2",Matches!$J$2:$J$201,0))-INDEX(Matches!$H$2:$H$201,MATCH($A552&amp;"-2",Matches!$J$2:$J$201,0)),3,2))))),""))</f>
        <v/>
      </c>
      <c r="Z552" s="12" t="str">
        <f aca="false">IF(OR($B552="",H552="",I552=""),"",IFERROR(IF(OR(INDEX(Matches!$I$2:$I$201,MATCH($A552&amp;"-3",Matches!$J$2:$J$201,0))="Void",INDEX(Matches!$G$2:$G$201,MATCH($A552&amp;"-3",Matches!$J$2:$J$201,0))="",INDEX(Matches!$H$2:$H$201,MATCH($A552&amp;"-3",Matches!$J$2:$J$201,0))=""),"",IF(AND($C552&lt;&gt;"",INDEX(Matches!$F$2:$F$201,MATCH($A552&amp;"-3",Matches!$J$2:$J$201,0))&lt;&gt;"",$C552&gt;=INDEX(Matches!$F$2:$F$201,MATCH($A552&amp;"-3",Matches!$J$2:$J$201,0))),"",IF(AND(H552=INDEX(Matches!$G$2:$G$201,MATCH($A552&amp;"-3",Matches!$J$2:$J$201,0)),I552=INDEX(Matches!$H$2:$H$201,MATCH($A552&amp;"-3",Matches!$J$2:$J$201,0))),5,IF(SIGN(H552-I552)&lt;&gt;SIGN(INDEX(Matches!$G$2:$G$201,MATCH($A552&amp;"-3",Matches!$J$2:$J$201,0))-INDEX(Matches!$H$2:$H$201,MATCH($A552&amp;"-3",Matches!$J$2:$J$201,0))),0,IF(H552-I552=INDEX(Matches!$G$2:$G$201,MATCH($A552&amp;"-3",Matches!$J$2:$J$201,0))-INDEX(Matches!$H$2:$H$201,MATCH($A552&amp;"-3",Matches!$J$2:$J$201,0)),3,2))))),""))</f>
        <v/>
      </c>
      <c r="AA552" s="12" t="str">
        <f aca="false">IF(OR($B552="",J552="",K552=""),"",IFERROR(IF(OR(INDEX(Matches!$I$2:$I$201,MATCH($A552&amp;"-4",Matches!$J$2:$J$201,0))="Void",INDEX(Matches!$G$2:$G$201,MATCH($A552&amp;"-4",Matches!$J$2:$J$201,0))="",INDEX(Matches!$H$2:$H$201,MATCH($A552&amp;"-4",Matches!$J$2:$J$201,0))=""),"",IF(AND($C552&lt;&gt;"",INDEX(Matches!$F$2:$F$201,MATCH($A552&amp;"-4",Matches!$J$2:$J$201,0))&lt;&gt;"",$C552&gt;=INDEX(Matches!$F$2:$F$201,MATCH($A552&amp;"-4",Matches!$J$2:$J$201,0))),"",IF(AND(J552=INDEX(Matches!$G$2:$G$201,MATCH($A552&amp;"-4",Matches!$J$2:$J$201,0)),K552=INDEX(Matches!$H$2:$H$201,MATCH($A552&amp;"-4",Matches!$J$2:$J$201,0))),5,IF(SIGN(J552-K552)&lt;&gt;SIGN(INDEX(Matches!$G$2:$G$201,MATCH($A552&amp;"-4",Matches!$J$2:$J$201,0))-INDEX(Matches!$H$2:$H$201,MATCH($A552&amp;"-4",Matches!$J$2:$J$201,0))),0,IF(J552-K552=INDEX(Matches!$G$2:$G$201,MATCH($A552&amp;"-4",Matches!$J$2:$J$201,0))-INDEX(Matches!$H$2:$H$201,MATCH($A552&amp;"-4",Matches!$J$2:$J$201,0)),3,2))))),""))</f>
        <v/>
      </c>
      <c r="AB552" s="12" t="str">
        <f aca="false">IF(OR($B552="",L552="",M552=""),"",IFERROR(IF(OR(INDEX(Matches!$I$2:$I$201,MATCH($A552&amp;"-5",Matches!$J$2:$J$201,0))="Void",INDEX(Matches!$G$2:$G$201,MATCH($A552&amp;"-5",Matches!$J$2:$J$201,0))="",INDEX(Matches!$H$2:$H$201,MATCH($A552&amp;"-5",Matches!$J$2:$J$201,0))=""),"",IF(AND($C552&lt;&gt;"",INDEX(Matches!$F$2:$F$201,MATCH($A552&amp;"-5",Matches!$J$2:$J$201,0))&lt;&gt;"",$C552&gt;=INDEX(Matches!$F$2:$F$201,MATCH($A552&amp;"-5",Matches!$J$2:$J$201,0))),"",IF(AND(L552=INDEX(Matches!$G$2:$G$201,MATCH($A552&amp;"-5",Matches!$J$2:$J$201,0)),M552=INDEX(Matches!$H$2:$H$201,MATCH($A552&amp;"-5",Matches!$J$2:$J$201,0))),5,IF(SIGN(L552-M552)&lt;&gt;SIGN(INDEX(Matches!$G$2:$G$201,MATCH($A552&amp;"-5",Matches!$J$2:$J$201,0))-INDEX(Matches!$H$2:$H$201,MATCH($A552&amp;"-5",Matches!$J$2:$J$201,0))),0,IF(L552-M552=INDEX(Matches!$G$2:$G$201,MATCH($A552&amp;"-5",Matches!$J$2:$J$201,0))-INDEX(Matches!$H$2:$H$201,MATCH($A552&amp;"-5",Matches!$J$2:$J$201,0)),3,2))))),""))</f>
        <v/>
      </c>
      <c r="AC552" s="12" t="str">
        <f aca="false">IF(OR($B552="",N552="",O552=""),"",IFERROR(IF(OR(INDEX(Matches!$I$2:$I$201,MATCH($A552&amp;"-6",Matches!$J$2:$J$201,0))="Void",INDEX(Matches!$G$2:$G$201,MATCH($A552&amp;"-6",Matches!$J$2:$J$201,0))="",INDEX(Matches!$H$2:$H$201,MATCH($A552&amp;"-6",Matches!$J$2:$J$201,0))=""),"",IF(AND($C552&lt;&gt;"",INDEX(Matches!$F$2:$F$201,MATCH($A552&amp;"-6",Matches!$J$2:$J$201,0))&lt;&gt;"",$C552&gt;=INDEX(Matches!$F$2:$F$201,MATCH($A552&amp;"-6",Matches!$J$2:$J$201,0))),"",IF(AND(N552=INDEX(Matches!$G$2:$G$201,MATCH($A552&amp;"-6",Matches!$J$2:$J$201,0)),O552=INDEX(Matches!$H$2:$H$201,MATCH($A552&amp;"-6",Matches!$J$2:$J$201,0))),5,IF(SIGN(N552-O552)&lt;&gt;SIGN(INDEX(Matches!$G$2:$G$201,MATCH($A552&amp;"-6",Matches!$J$2:$J$201,0))-INDEX(Matches!$H$2:$H$201,MATCH($A552&amp;"-6",Matches!$J$2:$J$201,0))),0,IF(N552-O552=INDEX(Matches!$G$2:$G$201,MATCH($A552&amp;"-6",Matches!$J$2:$J$201,0))-INDEX(Matches!$H$2:$H$201,MATCH($A552&amp;"-6",Matches!$J$2:$J$201,0)),3,2))))),""))</f>
        <v/>
      </c>
      <c r="AD552" s="12" t="str">
        <f aca="false">IF(OR($B552="",P552="",Q552=""),"",IFERROR(IF(OR(INDEX(Matches!$I$2:$I$201,MATCH($A552&amp;"-7",Matches!$J$2:$J$201,0))="Void",INDEX(Matches!$G$2:$G$201,MATCH($A552&amp;"-7",Matches!$J$2:$J$201,0))="",INDEX(Matches!$H$2:$H$201,MATCH($A552&amp;"-7",Matches!$J$2:$J$201,0))=""),"",IF(AND($C552&lt;&gt;"",INDEX(Matches!$F$2:$F$201,MATCH($A552&amp;"-7",Matches!$J$2:$J$201,0))&lt;&gt;"",$C552&gt;=INDEX(Matches!$F$2:$F$201,MATCH($A552&amp;"-7",Matches!$J$2:$J$201,0))),"",IF(AND(P552=INDEX(Matches!$G$2:$G$201,MATCH($A552&amp;"-7",Matches!$J$2:$J$201,0)),Q552=INDEX(Matches!$H$2:$H$201,MATCH($A552&amp;"-7",Matches!$J$2:$J$201,0))),5,IF(SIGN(P552-Q552)&lt;&gt;SIGN(INDEX(Matches!$G$2:$G$201,MATCH($A552&amp;"-7",Matches!$J$2:$J$201,0))-INDEX(Matches!$H$2:$H$201,MATCH($A552&amp;"-7",Matches!$J$2:$J$201,0))),0,IF(P552-Q552=INDEX(Matches!$G$2:$G$201,MATCH($A552&amp;"-7",Matches!$J$2:$J$201,0))-INDEX(Matches!$H$2:$H$201,MATCH($A552&amp;"-7",Matches!$J$2:$J$201,0)),3,2))))),""))</f>
        <v/>
      </c>
      <c r="AE552" s="12" t="str">
        <f aca="false">IF(OR($B552="",R552="",S552=""),"",IFERROR(IF(OR(INDEX(Matches!$I$2:$I$201,MATCH($A552&amp;"-8",Matches!$J$2:$J$201,0))="Void",INDEX(Matches!$G$2:$G$201,MATCH($A552&amp;"-8",Matches!$J$2:$J$201,0))="",INDEX(Matches!$H$2:$H$201,MATCH($A552&amp;"-8",Matches!$J$2:$J$201,0))=""),"",IF(AND($C552&lt;&gt;"",INDEX(Matches!$F$2:$F$201,MATCH($A552&amp;"-8",Matches!$J$2:$J$201,0))&lt;&gt;"",$C552&gt;=INDEX(Matches!$F$2:$F$201,MATCH($A552&amp;"-8",Matches!$J$2:$J$201,0))),"",IF(AND(R552=INDEX(Matches!$G$2:$G$201,MATCH($A552&amp;"-8",Matches!$J$2:$J$201,0)),S552=INDEX(Matches!$H$2:$H$201,MATCH($A552&amp;"-8",Matches!$J$2:$J$201,0))),5,IF(SIGN(R552-S552)&lt;&gt;SIGN(INDEX(Matches!$G$2:$G$201,MATCH($A552&amp;"-8",Matches!$J$2:$J$201,0))-INDEX(Matches!$H$2:$H$201,MATCH($A552&amp;"-8",Matches!$J$2:$J$201,0))),0,IF(R552-S552=INDEX(Matches!$G$2:$G$201,MATCH($A552&amp;"-8",Matches!$J$2:$J$201,0))-INDEX(Matches!$H$2:$H$201,MATCH($A552&amp;"-8",Matches!$J$2:$J$201,0)),3,2))))),""))</f>
        <v/>
      </c>
      <c r="AF552" s="12" t="str">
        <f aca="false">IF(OR($B552="",T552="",U552=""),"",IFERROR(IF(OR(INDEX(Matches!$I$2:$I$201,MATCH($A552&amp;"-9",Matches!$J$2:$J$201,0))="Void",INDEX(Matches!$G$2:$G$201,MATCH($A552&amp;"-9",Matches!$J$2:$J$201,0))="",INDEX(Matches!$H$2:$H$201,MATCH($A552&amp;"-9",Matches!$J$2:$J$201,0))=""),"",IF(AND($C552&lt;&gt;"",INDEX(Matches!$F$2:$F$201,MATCH($A552&amp;"-9",Matches!$J$2:$J$201,0))&lt;&gt;"",$C552&gt;=INDEX(Matches!$F$2:$F$201,MATCH($A552&amp;"-9",Matches!$J$2:$J$201,0))),"",IF(AND(T552=INDEX(Matches!$G$2:$G$201,MATCH($A552&amp;"-9",Matches!$J$2:$J$201,0)),U552=INDEX(Matches!$H$2:$H$201,MATCH($A552&amp;"-9",Matches!$J$2:$J$201,0))),5,IF(SIGN(T552-U552)&lt;&gt;SIGN(INDEX(Matches!$G$2:$G$201,MATCH($A552&amp;"-9",Matches!$J$2:$J$201,0))-INDEX(Matches!$H$2:$H$201,MATCH($A552&amp;"-9",Matches!$J$2:$J$201,0))),0,IF(T552-U552=INDEX(Matches!$G$2:$G$201,MATCH($A552&amp;"-9",Matches!$J$2:$J$201,0))-INDEX(Matches!$H$2:$H$201,MATCH($A552&amp;"-9",Matches!$J$2:$J$201,0)),3,2))))),""))</f>
        <v/>
      </c>
      <c r="AG552" s="12" t="str">
        <f aca="false">IF(OR($B552="",V552="",W552=""),"",IFERROR(IF(OR(INDEX(Matches!$I$2:$I$201,MATCH($A552&amp;"-10",Matches!$J$2:$J$201,0))="Void",INDEX(Matches!$G$2:$G$201,MATCH($A552&amp;"-10",Matches!$J$2:$J$201,0))="",INDEX(Matches!$H$2:$H$201,MATCH($A552&amp;"-10",Matches!$J$2:$J$201,0))=""),"",IF(AND($C552&lt;&gt;"",INDEX(Matches!$F$2:$F$201,MATCH($A552&amp;"-10",Matches!$J$2:$J$201,0))&lt;&gt;"",$C552&gt;=INDEX(Matches!$F$2:$F$201,MATCH($A552&amp;"-10",Matches!$J$2:$J$201,0))),"",IF(AND(V552=INDEX(Matches!$G$2:$G$201,MATCH($A552&amp;"-10",Matches!$J$2:$J$201,0)),W552=INDEX(Matches!$H$2:$H$201,MATCH($A552&amp;"-10",Matches!$J$2:$J$201,0))),5,IF(SIGN(V552-W552)&lt;&gt;SIGN(INDEX(Matches!$G$2:$G$201,MATCH($A552&amp;"-10",Matches!$J$2:$J$201,0))-INDEX(Matches!$H$2:$H$201,MATCH($A552&amp;"-10",Matches!$J$2:$J$201,0))),0,IF(V552-W552=INDEX(Matches!$G$2:$G$201,MATCH($A552&amp;"-10",Matches!$J$2:$J$201,0))-INDEX(Matches!$H$2:$H$201,MATCH($A552&amp;"-10",Matches!$J$2:$J$201,0)),3,2))))),""))</f>
        <v/>
      </c>
      <c r="AH552" s="13" t="str">
        <f aca="false">IF($B552="","",SUM(X552:AG552))</f>
        <v/>
      </c>
      <c r="AI552" s="12" t="str">
        <f aca="false">IF($B552="","",COUNTIF(X552:AG552,5))</f>
        <v/>
      </c>
      <c r="AJ552" s="12" t="str">
        <f aca="false">IF($B552="","",COUNTIF(X552:AG552,"&gt;=2"))</f>
        <v/>
      </c>
      <c r="AK552" s="12" t="str">
        <f aca="false">IF($B552="","",COUNT(X552:AG552))</f>
        <v/>
      </c>
    </row>
    <row r="553" customFormat="false" ht="15" hidden="false" customHeight="false" outlineLevel="0" collapsed="false">
      <c r="A553" s="7"/>
      <c r="B553" s="7"/>
      <c r="C553" s="11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12" t="str">
        <f aca="false">IF(OR($B553="",D553="",E553=""),"",IFERROR(IF(OR(INDEX(Matches!$I$2:$I$201,MATCH($A553&amp;"-1",Matches!$J$2:$J$201,0))="Void",INDEX(Matches!$G$2:$G$201,MATCH($A553&amp;"-1",Matches!$J$2:$J$201,0))="",INDEX(Matches!$H$2:$H$201,MATCH($A553&amp;"-1",Matches!$J$2:$J$201,0))=""),"",IF(AND($C553&lt;&gt;"",INDEX(Matches!$F$2:$F$201,MATCH($A553&amp;"-1",Matches!$J$2:$J$201,0))&lt;&gt;"",$C553&gt;=INDEX(Matches!$F$2:$F$201,MATCH($A553&amp;"-1",Matches!$J$2:$J$201,0))),"",IF(AND(D553=INDEX(Matches!$G$2:$G$201,MATCH($A553&amp;"-1",Matches!$J$2:$J$201,0)),E553=INDEX(Matches!$H$2:$H$201,MATCH($A553&amp;"-1",Matches!$J$2:$J$201,0))),5,IF(SIGN(D553-E553)&lt;&gt;SIGN(INDEX(Matches!$G$2:$G$201,MATCH($A553&amp;"-1",Matches!$J$2:$J$201,0))-INDEX(Matches!$H$2:$H$201,MATCH($A553&amp;"-1",Matches!$J$2:$J$201,0))),0,IF(D553-E553=INDEX(Matches!$G$2:$G$201,MATCH($A553&amp;"-1",Matches!$J$2:$J$201,0))-INDEX(Matches!$H$2:$H$201,MATCH($A553&amp;"-1",Matches!$J$2:$J$201,0)),3,2))))),""))</f>
        <v/>
      </c>
      <c r="Y553" s="12" t="str">
        <f aca="false">IF(OR($B553="",F553="",G553=""),"",IFERROR(IF(OR(INDEX(Matches!$I$2:$I$201,MATCH($A553&amp;"-2",Matches!$J$2:$J$201,0))="Void",INDEX(Matches!$G$2:$G$201,MATCH($A553&amp;"-2",Matches!$J$2:$J$201,0))="",INDEX(Matches!$H$2:$H$201,MATCH($A553&amp;"-2",Matches!$J$2:$J$201,0))=""),"",IF(AND($C553&lt;&gt;"",INDEX(Matches!$F$2:$F$201,MATCH($A553&amp;"-2",Matches!$J$2:$J$201,0))&lt;&gt;"",$C553&gt;=INDEX(Matches!$F$2:$F$201,MATCH($A553&amp;"-2",Matches!$J$2:$J$201,0))),"",IF(AND(F553=INDEX(Matches!$G$2:$G$201,MATCH($A553&amp;"-2",Matches!$J$2:$J$201,0)),G553=INDEX(Matches!$H$2:$H$201,MATCH($A553&amp;"-2",Matches!$J$2:$J$201,0))),5,IF(SIGN(F553-G553)&lt;&gt;SIGN(INDEX(Matches!$G$2:$G$201,MATCH($A553&amp;"-2",Matches!$J$2:$J$201,0))-INDEX(Matches!$H$2:$H$201,MATCH($A553&amp;"-2",Matches!$J$2:$J$201,0))),0,IF(F553-G553=INDEX(Matches!$G$2:$G$201,MATCH($A553&amp;"-2",Matches!$J$2:$J$201,0))-INDEX(Matches!$H$2:$H$201,MATCH($A553&amp;"-2",Matches!$J$2:$J$201,0)),3,2))))),""))</f>
        <v/>
      </c>
      <c r="Z553" s="12" t="str">
        <f aca="false">IF(OR($B553="",H553="",I553=""),"",IFERROR(IF(OR(INDEX(Matches!$I$2:$I$201,MATCH($A553&amp;"-3",Matches!$J$2:$J$201,0))="Void",INDEX(Matches!$G$2:$G$201,MATCH($A553&amp;"-3",Matches!$J$2:$J$201,0))="",INDEX(Matches!$H$2:$H$201,MATCH($A553&amp;"-3",Matches!$J$2:$J$201,0))=""),"",IF(AND($C553&lt;&gt;"",INDEX(Matches!$F$2:$F$201,MATCH($A553&amp;"-3",Matches!$J$2:$J$201,0))&lt;&gt;"",$C553&gt;=INDEX(Matches!$F$2:$F$201,MATCH($A553&amp;"-3",Matches!$J$2:$J$201,0))),"",IF(AND(H553=INDEX(Matches!$G$2:$G$201,MATCH($A553&amp;"-3",Matches!$J$2:$J$201,0)),I553=INDEX(Matches!$H$2:$H$201,MATCH($A553&amp;"-3",Matches!$J$2:$J$201,0))),5,IF(SIGN(H553-I553)&lt;&gt;SIGN(INDEX(Matches!$G$2:$G$201,MATCH($A553&amp;"-3",Matches!$J$2:$J$201,0))-INDEX(Matches!$H$2:$H$201,MATCH($A553&amp;"-3",Matches!$J$2:$J$201,0))),0,IF(H553-I553=INDEX(Matches!$G$2:$G$201,MATCH($A553&amp;"-3",Matches!$J$2:$J$201,0))-INDEX(Matches!$H$2:$H$201,MATCH($A553&amp;"-3",Matches!$J$2:$J$201,0)),3,2))))),""))</f>
        <v/>
      </c>
      <c r="AA553" s="12" t="str">
        <f aca="false">IF(OR($B553="",J553="",K553=""),"",IFERROR(IF(OR(INDEX(Matches!$I$2:$I$201,MATCH($A553&amp;"-4",Matches!$J$2:$J$201,0))="Void",INDEX(Matches!$G$2:$G$201,MATCH($A553&amp;"-4",Matches!$J$2:$J$201,0))="",INDEX(Matches!$H$2:$H$201,MATCH($A553&amp;"-4",Matches!$J$2:$J$201,0))=""),"",IF(AND($C553&lt;&gt;"",INDEX(Matches!$F$2:$F$201,MATCH($A553&amp;"-4",Matches!$J$2:$J$201,0))&lt;&gt;"",$C553&gt;=INDEX(Matches!$F$2:$F$201,MATCH($A553&amp;"-4",Matches!$J$2:$J$201,0))),"",IF(AND(J553=INDEX(Matches!$G$2:$G$201,MATCH($A553&amp;"-4",Matches!$J$2:$J$201,0)),K553=INDEX(Matches!$H$2:$H$201,MATCH($A553&amp;"-4",Matches!$J$2:$J$201,0))),5,IF(SIGN(J553-K553)&lt;&gt;SIGN(INDEX(Matches!$G$2:$G$201,MATCH($A553&amp;"-4",Matches!$J$2:$J$201,0))-INDEX(Matches!$H$2:$H$201,MATCH($A553&amp;"-4",Matches!$J$2:$J$201,0))),0,IF(J553-K553=INDEX(Matches!$G$2:$G$201,MATCH($A553&amp;"-4",Matches!$J$2:$J$201,0))-INDEX(Matches!$H$2:$H$201,MATCH($A553&amp;"-4",Matches!$J$2:$J$201,0)),3,2))))),""))</f>
        <v/>
      </c>
      <c r="AB553" s="12" t="str">
        <f aca="false">IF(OR($B553="",L553="",M553=""),"",IFERROR(IF(OR(INDEX(Matches!$I$2:$I$201,MATCH($A553&amp;"-5",Matches!$J$2:$J$201,0))="Void",INDEX(Matches!$G$2:$G$201,MATCH($A553&amp;"-5",Matches!$J$2:$J$201,0))="",INDEX(Matches!$H$2:$H$201,MATCH($A553&amp;"-5",Matches!$J$2:$J$201,0))=""),"",IF(AND($C553&lt;&gt;"",INDEX(Matches!$F$2:$F$201,MATCH($A553&amp;"-5",Matches!$J$2:$J$201,0))&lt;&gt;"",$C553&gt;=INDEX(Matches!$F$2:$F$201,MATCH($A553&amp;"-5",Matches!$J$2:$J$201,0))),"",IF(AND(L553=INDEX(Matches!$G$2:$G$201,MATCH($A553&amp;"-5",Matches!$J$2:$J$201,0)),M553=INDEX(Matches!$H$2:$H$201,MATCH($A553&amp;"-5",Matches!$J$2:$J$201,0))),5,IF(SIGN(L553-M553)&lt;&gt;SIGN(INDEX(Matches!$G$2:$G$201,MATCH($A553&amp;"-5",Matches!$J$2:$J$201,0))-INDEX(Matches!$H$2:$H$201,MATCH($A553&amp;"-5",Matches!$J$2:$J$201,0))),0,IF(L553-M553=INDEX(Matches!$G$2:$G$201,MATCH($A553&amp;"-5",Matches!$J$2:$J$201,0))-INDEX(Matches!$H$2:$H$201,MATCH($A553&amp;"-5",Matches!$J$2:$J$201,0)),3,2))))),""))</f>
        <v/>
      </c>
      <c r="AC553" s="12" t="str">
        <f aca="false">IF(OR($B553="",N553="",O553=""),"",IFERROR(IF(OR(INDEX(Matches!$I$2:$I$201,MATCH($A553&amp;"-6",Matches!$J$2:$J$201,0))="Void",INDEX(Matches!$G$2:$G$201,MATCH($A553&amp;"-6",Matches!$J$2:$J$201,0))="",INDEX(Matches!$H$2:$H$201,MATCH($A553&amp;"-6",Matches!$J$2:$J$201,0))=""),"",IF(AND($C553&lt;&gt;"",INDEX(Matches!$F$2:$F$201,MATCH($A553&amp;"-6",Matches!$J$2:$J$201,0))&lt;&gt;"",$C553&gt;=INDEX(Matches!$F$2:$F$201,MATCH($A553&amp;"-6",Matches!$J$2:$J$201,0))),"",IF(AND(N553=INDEX(Matches!$G$2:$G$201,MATCH($A553&amp;"-6",Matches!$J$2:$J$201,0)),O553=INDEX(Matches!$H$2:$H$201,MATCH($A553&amp;"-6",Matches!$J$2:$J$201,0))),5,IF(SIGN(N553-O553)&lt;&gt;SIGN(INDEX(Matches!$G$2:$G$201,MATCH($A553&amp;"-6",Matches!$J$2:$J$201,0))-INDEX(Matches!$H$2:$H$201,MATCH($A553&amp;"-6",Matches!$J$2:$J$201,0))),0,IF(N553-O553=INDEX(Matches!$G$2:$G$201,MATCH($A553&amp;"-6",Matches!$J$2:$J$201,0))-INDEX(Matches!$H$2:$H$201,MATCH($A553&amp;"-6",Matches!$J$2:$J$201,0)),3,2))))),""))</f>
        <v/>
      </c>
      <c r="AD553" s="12" t="str">
        <f aca="false">IF(OR($B553="",P553="",Q553=""),"",IFERROR(IF(OR(INDEX(Matches!$I$2:$I$201,MATCH($A553&amp;"-7",Matches!$J$2:$J$201,0))="Void",INDEX(Matches!$G$2:$G$201,MATCH($A553&amp;"-7",Matches!$J$2:$J$201,0))="",INDEX(Matches!$H$2:$H$201,MATCH($A553&amp;"-7",Matches!$J$2:$J$201,0))=""),"",IF(AND($C553&lt;&gt;"",INDEX(Matches!$F$2:$F$201,MATCH($A553&amp;"-7",Matches!$J$2:$J$201,0))&lt;&gt;"",$C553&gt;=INDEX(Matches!$F$2:$F$201,MATCH($A553&amp;"-7",Matches!$J$2:$J$201,0))),"",IF(AND(P553=INDEX(Matches!$G$2:$G$201,MATCH($A553&amp;"-7",Matches!$J$2:$J$201,0)),Q553=INDEX(Matches!$H$2:$H$201,MATCH($A553&amp;"-7",Matches!$J$2:$J$201,0))),5,IF(SIGN(P553-Q553)&lt;&gt;SIGN(INDEX(Matches!$G$2:$G$201,MATCH($A553&amp;"-7",Matches!$J$2:$J$201,0))-INDEX(Matches!$H$2:$H$201,MATCH($A553&amp;"-7",Matches!$J$2:$J$201,0))),0,IF(P553-Q553=INDEX(Matches!$G$2:$G$201,MATCH($A553&amp;"-7",Matches!$J$2:$J$201,0))-INDEX(Matches!$H$2:$H$201,MATCH($A553&amp;"-7",Matches!$J$2:$J$201,0)),3,2))))),""))</f>
        <v/>
      </c>
      <c r="AE553" s="12" t="str">
        <f aca="false">IF(OR($B553="",R553="",S553=""),"",IFERROR(IF(OR(INDEX(Matches!$I$2:$I$201,MATCH($A553&amp;"-8",Matches!$J$2:$J$201,0))="Void",INDEX(Matches!$G$2:$G$201,MATCH($A553&amp;"-8",Matches!$J$2:$J$201,0))="",INDEX(Matches!$H$2:$H$201,MATCH($A553&amp;"-8",Matches!$J$2:$J$201,0))=""),"",IF(AND($C553&lt;&gt;"",INDEX(Matches!$F$2:$F$201,MATCH($A553&amp;"-8",Matches!$J$2:$J$201,0))&lt;&gt;"",$C553&gt;=INDEX(Matches!$F$2:$F$201,MATCH($A553&amp;"-8",Matches!$J$2:$J$201,0))),"",IF(AND(R553=INDEX(Matches!$G$2:$G$201,MATCH($A553&amp;"-8",Matches!$J$2:$J$201,0)),S553=INDEX(Matches!$H$2:$H$201,MATCH($A553&amp;"-8",Matches!$J$2:$J$201,0))),5,IF(SIGN(R553-S553)&lt;&gt;SIGN(INDEX(Matches!$G$2:$G$201,MATCH($A553&amp;"-8",Matches!$J$2:$J$201,0))-INDEX(Matches!$H$2:$H$201,MATCH($A553&amp;"-8",Matches!$J$2:$J$201,0))),0,IF(R553-S553=INDEX(Matches!$G$2:$G$201,MATCH($A553&amp;"-8",Matches!$J$2:$J$201,0))-INDEX(Matches!$H$2:$H$201,MATCH($A553&amp;"-8",Matches!$J$2:$J$201,0)),3,2))))),""))</f>
        <v/>
      </c>
      <c r="AF553" s="12" t="str">
        <f aca="false">IF(OR($B553="",T553="",U553=""),"",IFERROR(IF(OR(INDEX(Matches!$I$2:$I$201,MATCH($A553&amp;"-9",Matches!$J$2:$J$201,0))="Void",INDEX(Matches!$G$2:$G$201,MATCH($A553&amp;"-9",Matches!$J$2:$J$201,0))="",INDEX(Matches!$H$2:$H$201,MATCH($A553&amp;"-9",Matches!$J$2:$J$201,0))=""),"",IF(AND($C553&lt;&gt;"",INDEX(Matches!$F$2:$F$201,MATCH($A553&amp;"-9",Matches!$J$2:$J$201,0))&lt;&gt;"",$C553&gt;=INDEX(Matches!$F$2:$F$201,MATCH($A553&amp;"-9",Matches!$J$2:$J$201,0))),"",IF(AND(T553=INDEX(Matches!$G$2:$G$201,MATCH($A553&amp;"-9",Matches!$J$2:$J$201,0)),U553=INDEX(Matches!$H$2:$H$201,MATCH($A553&amp;"-9",Matches!$J$2:$J$201,0))),5,IF(SIGN(T553-U553)&lt;&gt;SIGN(INDEX(Matches!$G$2:$G$201,MATCH($A553&amp;"-9",Matches!$J$2:$J$201,0))-INDEX(Matches!$H$2:$H$201,MATCH($A553&amp;"-9",Matches!$J$2:$J$201,0))),0,IF(T553-U553=INDEX(Matches!$G$2:$G$201,MATCH($A553&amp;"-9",Matches!$J$2:$J$201,0))-INDEX(Matches!$H$2:$H$201,MATCH($A553&amp;"-9",Matches!$J$2:$J$201,0)),3,2))))),""))</f>
        <v/>
      </c>
      <c r="AG553" s="12" t="str">
        <f aca="false">IF(OR($B553="",V553="",W553=""),"",IFERROR(IF(OR(INDEX(Matches!$I$2:$I$201,MATCH($A553&amp;"-10",Matches!$J$2:$J$201,0))="Void",INDEX(Matches!$G$2:$G$201,MATCH($A553&amp;"-10",Matches!$J$2:$J$201,0))="",INDEX(Matches!$H$2:$H$201,MATCH($A553&amp;"-10",Matches!$J$2:$J$201,0))=""),"",IF(AND($C553&lt;&gt;"",INDEX(Matches!$F$2:$F$201,MATCH($A553&amp;"-10",Matches!$J$2:$J$201,0))&lt;&gt;"",$C553&gt;=INDEX(Matches!$F$2:$F$201,MATCH($A553&amp;"-10",Matches!$J$2:$J$201,0))),"",IF(AND(V553=INDEX(Matches!$G$2:$G$201,MATCH($A553&amp;"-10",Matches!$J$2:$J$201,0)),W553=INDEX(Matches!$H$2:$H$201,MATCH($A553&amp;"-10",Matches!$J$2:$J$201,0))),5,IF(SIGN(V553-W553)&lt;&gt;SIGN(INDEX(Matches!$G$2:$G$201,MATCH($A553&amp;"-10",Matches!$J$2:$J$201,0))-INDEX(Matches!$H$2:$H$201,MATCH($A553&amp;"-10",Matches!$J$2:$J$201,0))),0,IF(V553-W553=INDEX(Matches!$G$2:$G$201,MATCH($A553&amp;"-10",Matches!$J$2:$J$201,0))-INDEX(Matches!$H$2:$H$201,MATCH($A553&amp;"-10",Matches!$J$2:$J$201,0)),3,2))))),""))</f>
        <v/>
      </c>
      <c r="AH553" s="13" t="str">
        <f aca="false">IF($B553="","",SUM(X553:AG553))</f>
        <v/>
      </c>
      <c r="AI553" s="12" t="str">
        <f aca="false">IF($B553="","",COUNTIF(X553:AG553,5))</f>
        <v/>
      </c>
      <c r="AJ553" s="12" t="str">
        <f aca="false">IF($B553="","",COUNTIF(X553:AG553,"&gt;=2"))</f>
        <v/>
      </c>
      <c r="AK553" s="12" t="str">
        <f aca="false">IF($B553="","",COUNT(X553:AG553))</f>
        <v/>
      </c>
    </row>
    <row r="554" customFormat="false" ht="15" hidden="false" customHeight="false" outlineLevel="0" collapsed="false">
      <c r="A554" s="7"/>
      <c r="B554" s="7"/>
      <c r="C554" s="11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12" t="str">
        <f aca="false">IF(OR($B554="",D554="",E554=""),"",IFERROR(IF(OR(INDEX(Matches!$I$2:$I$201,MATCH($A554&amp;"-1",Matches!$J$2:$J$201,0))="Void",INDEX(Matches!$G$2:$G$201,MATCH($A554&amp;"-1",Matches!$J$2:$J$201,0))="",INDEX(Matches!$H$2:$H$201,MATCH($A554&amp;"-1",Matches!$J$2:$J$201,0))=""),"",IF(AND($C554&lt;&gt;"",INDEX(Matches!$F$2:$F$201,MATCH($A554&amp;"-1",Matches!$J$2:$J$201,0))&lt;&gt;"",$C554&gt;=INDEX(Matches!$F$2:$F$201,MATCH($A554&amp;"-1",Matches!$J$2:$J$201,0))),"",IF(AND(D554=INDEX(Matches!$G$2:$G$201,MATCH($A554&amp;"-1",Matches!$J$2:$J$201,0)),E554=INDEX(Matches!$H$2:$H$201,MATCH($A554&amp;"-1",Matches!$J$2:$J$201,0))),5,IF(SIGN(D554-E554)&lt;&gt;SIGN(INDEX(Matches!$G$2:$G$201,MATCH($A554&amp;"-1",Matches!$J$2:$J$201,0))-INDEX(Matches!$H$2:$H$201,MATCH($A554&amp;"-1",Matches!$J$2:$J$201,0))),0,IF(D554-E554=INDEX(Matches!$G$2:$G$201,MATCH($A554&amp;"-1",Matches!$J$2:$J$201,0))-INDEX(Matches!$H$2:$H$201,MATCH($A554&amp;"-1",Matches!$J$2:$J$201,0)),3,2))))),""))</f>
        <v/>
      </c>
      <c r="Y554" s="12" t="str">
        <f aca="false">IF(OR($B554="",F554="",G554=""),"",IFERROR(IF(OR(INDEX(Matches!$I$2:$I$201,MATCH($A554&amp;"-2",Matches!$J$2:$J$201,0))="Void",INDEX(Matches!$G$2:$G$201,MATCH($A554&amp;"-2",Matches!$J$2:$J$201,0))="",INDEX(Matches!$H$2:$H$201,MATCH($A554&amp;"-2",Matches!$J$2:$J$201,0))=""),"",IF(AND($C554&lt;&gt;"",INDEX(Matches!$F$2:$F$201,MATCH($A554&amp;"-2",Matches!$J$2:$J$201,0))&lt;&gt;"",$C554&gt;=INDEX(Matches!$F$2:$F$201,MATCH($A554&amp;"-2",Matches!$J$2:$J$201,0))),"",IF(AND(F554=INDEX(Matches!$G$2:$G$201,MATCH($A554&amp;"-2",Matches!$J$2:$J$201,0)),G554=INDEX(Matches!$H$2:$H$201,MATCH($A554&amp;"-2",Matches!$J$2:$J$201,0))),5,IF(SIGN(F554-G554)&lt;&gt;SIGN(INDEX(Matches!$G$2:$G$201,MATCH($A554&amp;"-2",Matches!$J$2:$J$201,0))-INDEX(Matches!$H$2:$H$201,MATCH($A554&amp;"-2",Matches!$J$2:$J$201,0))),0,IF(F554-G554=INDEX(Matches!$G$2:$G$201,MATCH($A554&amp;"-2",Matches!$J$2:$J$201,0))-INDEX(Matches!$H$2:$H$201,MATCH($A554&amp;"-2",Matches!$J$2:$J$201,0)),3,2))))),""))</f>
        <v/>
      </c>
      <c r="Z554" s="12" t="str">
        <f aca="false">IF(OR($B554="",H554="",I554=""),"",IFERROR(IF(OR(INDEX(Matches!$I$2:$I$201,MATCH($A554&amp;"-3",Matches!$J$2:$J$201,0))="Void",INDEX(Matches!$G$2:$G$201,MATCH($A554&amp;"-3",Matches!$J$2:$J$201,0))="",INDEX(Matches!$H$2:$H$201,MATCH($A554&amp;"-3",Matches!$J$2:$J$201,0))=""),"",IF(AND($C554&lt;&gt;"",INDEX(Matches!$F$2:$F$201,MATCH($A554&amp;"-3",Matches!$J$2:$J$201,0))&lt;&gt;"",$C554&gt;=INDEX(Matches!$F$2:$F$201,MATCH($A554&amp;"-3",Matches!$J$2:$J$201,0))),"",IF(AND(H554=INDEX(Matches!$G$2:$G$201,MATCH($A554&amp;"-3",Matches!$J$2:$J$201,0)),I554=INDEX(Matches!$H$2:$H$201,MATCH($A554&amp;"-3",Matches!$J$2:$J$201,0))),5,IF(SIGN(H554-I554)&lt;&gt;SIGN(INDEX(Matches!$G$2:$G$201,MATCH($A554&amp;"-3",Matches!$J$2:$J$201,0))-INDEX(Matches!$H$2:$H$201,MATCH($A554&amp;"-3",Matches!$J$2:$J$201,0))),0,IF(H554-I554=INDEX(Matches!$G$2:$G$201,MATCH($A554&amp;"-3",Matches!$J$2:$J$201,0))-INDEX(Matches!$H$2:$H$201,MATCH($A554&amp;"-3",Matches!$J$2:$J$201,0)),3,2))))),""))</f>
        <v/>
      </c>
      <c r="AA554" s="12" t="str">
        <f aca="false">IF(OR($B554="",J554="",K554=""),"",IFERROR(IF(OR(INDEX(Matches!$I$2:$I$201,MATCH($A554&amp;"-4",Matches!$J$2:$J$201,0))="Void",INDEX(Matches!$G$2:$G$201,MATCH($A554&amp;"-4",Matches!$J$2:$J$201,0))="",INDEX(Matches!$H$2:$H$201,MATCH($A554&amp;"-4",Matches!$J$2:$J$201,0))=""),"",IF(AND($C554&lt;&gt;"",INDEX(Matches!$F$2:$F$201,MATCH($A554&amp;"-4",Matches!$J$2:$J$201,0))&lt;&gt;"",$C554&gt;=INDEX(Matches!$F$2:$F$201,MATCH($A554&amp;"-4",Matches!$J$2:$J$201,0))),"",IF(AND(J554=INDEX(Matches!$G$2:$G$201,MATCH($A554&amp;"-4",Matches!$J$2:$J$201,0)),K554=INDEX(Matches!$H$2:$H$201,MATCH($A554&amp;"-4",Matches!$J$2:$J$201,0))),5,IF(SIGN(J554-K554)&lt;&gt;SIGN(INDEX(Matches!$G$2:$G$201,MATCH($A554&amp;"-4",Matches!$J$2:$J$201,0))-INDEX(Matches!$H$2:$H$201,MATCH($A554&amp;"-4",Matches!$J$2:$J$201,0))),0,IF(J554-K554=INDEX(Matches!$G$2:$G$201,MATCH($A554&amp;"-4",Matches!$J$2:$J$201,0))-INDEX(Matches!$H$2:$H$201,MATCH($A554&amp;"-4",Matches!$J$2:$J$201,0)),3,2))))),""))</f>
        <v/>
      </c>
      <c r="AB554" s="12" t="str">
        <f aca="false">IF(OR($B554="",L554="",M554=""),"",IFERROR(IF(OR(INDEX(Matches!$I$2:$I$201,MATCH($A554&amp;"-5",Matches!$J$2:$J$201,0))="Void",INDEX(Matches!$G$2:$G$201,MATCH($A554&amp;"-5",Matches!$J$2:$J$201,0))="",INDEX(Matches!$H$2:$H$201,MATCH($A554&amp;"-5",Matches!$J$2:$J$201,0))=""),"",IF(AND($C554&lt;&gt;"",INDEX(Matches!$F$2:$F$201,MATCH($A554&amp;"-5",Matches!$J$2:$J$201,0))&lt;&gt;"",$C554&gt;=INDEX(Matches!$F$2:$F$201,MATCH($A554&amp;"-5",Matches!$J$2:$J$201,0))),"",IF(AND(L554=INDEX(Matches!$G$2:$G$201,MATCH($A554&amp;"-5",Matches!$J$2:$J$201,0)),M554=INDEX(Matches!$H$2:$H$201,MATCH($A554&amp;"-5",Matches!$J$2:$J$201,0))),5,IF(SIGN(L554-M554)&lt;&gt;SIGN(INDEX(Matches!$G$2:$G$201,MATCH($A554&amp;"-5",Matches!$J$2:$J$201,0))-INDEX(Matches!$H$2:$H$201,MATCH($A554&amp;"-5",Matches!$J$2:$J$201,0))),0,IF(L554-M554=INDEX(Matches!$G$2:$G$201,MATCH($A554&amp;"-5",Matches!$J$2:$J$201,0))-INDEX(Matches!$H$2:$H$201,MATCH($A554&amp;"-5",Matches!$J$2:$J$201,0)),3,2))))),""))</f>
        <v/>
      </c>
      <c r="AC554" s="12" t="str">
        <f aca="false">IF(OR($B554="",N554="",O554=""),"",IFERROR(IF(OR(INDEX(Matches!$I$2:$I$201,MATCH($A554&amp;"-6",Matches!$J$2:$J$201,0))="Void",INDEX(Matches!$G$2:$G$201,MATCH($A554&amp;"-6",Matches!$J$2:$J$201,0))="",INDEX(Matches!$H$2:$H$201,MATCH($A554&amp;"-6",Matches!$J$2:$J$201,0))=""),"",IF(AND($C554&lt;&gt;"",INDEX(Matches!$F$2:$F$201,MATCH($A554&amp;"-6",Matches!$J$2:$J$201,0))&lt;&gt;"",$C554&gt;=INDEX(Matches!$F$2:$F$201,MATCH($A554&amp;"-6",Matches!$J$2:$J$201,0))),"",IF(AND(N554=INDEX(Matches!$G$2:$G$201,MATCH($A554&amp;"-6",Matches!$J$2:$J$201,0)),O554=INDEX(Matches!$H$2:$H$201,MATCH($A554&amp;"-6",Matches!$J$2:$J$201,0))),5,IF(SIGN(N554-O554)&lt;&gt;SIGN(INDEX(Matches!$G$2:$G$201,MATCH($A554&amp;"-6",Matches!$J$2:$J$201,0))-INDEX(Matches!$H$2:$H$201,MATCH($A554&amp;"-6",Matches!$J$2:$J$201,0))),0,IF(N554-O554=INDEX(Matches!$G$2:$G$201,MATCH($A554&amp;"-6",Matches!$J$2:$J$201,0))-INDEX(Matches!$H$2:$H$201,MATCH($A554&amp;"-6",Matches!$J$2:$J$201,0)),3,2))))),""))</f>
        <v/>
      </c>
      <c r="AD554" s="12" t="str">
        <f aca="false">IF(OR($B554="",P554="",Q554=""),"",IFERROR(IF(OR(INDEX(Matches!$I$2:$I$201,MATCH($A554&amp;"-7",Matches!$J$2:$J$201,0))="Void",INDEX(Matches!$G$2:$G$201,MATCH($A554&amp;"-7",Matches!$J$2:$J$201,0))="",INDEX(Matches!$H$2:$H$201,MATCH($A554&amp;"-7",Matches!$J$2:$J$201,0))=""),"",IF(AND($C554&lt;&gt;"",INDEX(Matches!$F$2:$F$201,MATCH($A554&amp;"-7",Matches!$J$2:$J$201,0))&lt;&gt;"",$C554&gt;=INDEX(Matches!$F$2:$F$201,MATCH($A554&amp;"-7",Matches!$J$2:$J$201,0))),"",IF(AND(P554=INDEX(Matches!$G$2:$G$201,MATCH($A554&amp;"-7",Matches!$J$2:$J$201,0)),Q554=INDEX(Matches!$H$2:$H$201,MATCH($A554&amp;"-7",Matches!$J$2:$J$201,0))),5,IF(SIGN(P554-Q554)&lt;&gt;SIGN(INDEX(Matches!$G$2:$G$201,MATCH($A554&amp;"-7",Matches!$J$2:$J$201,0))-INDEX(Matches!$H$2:$H$201,MATCH($A554&amp;"-7",Matches!$J$2:$J$201,0))),0,IF(P554-Q554=INDEX(Matches!$G$2:$G$201,MATCH($A554&amp;"-7",Matches!$J$2:$J$201,0))-INDEX(Matches!$H$2:$H$201,MATCH($A554&amp;"-7",Matches!$J$2:$J$201,0)),3,2))))),""))</f>
        <v/>
      </c>
      <c r="AE554" s="12" t="str">
        <f aca="false">IF(OR($B554="",R554="",S554=""),"",IFERROR(IF(OR(INDEX(Matches!$I$2:$I$201,MATCH($A554&amp;"-8",Matches!$J$2:$J$201,0))="Void",INDEX(Matches!$G$2:$G$201,MATCH($A554&amp;"-8",Matches!$J$2:$J$201,0))="",INDEX(Matches!$H$2:$H$201,MATCH($A554&amp;"-8",Matches!$J$2:$J$201,0))=""),"",IF(AND($C554&lt;&gt;"",INDEX(Matches!$F$2:$F$201,MATCH($A554&amp;"-8",Matches!$J$2:$J$201,0))&lt;&gt;"",$C554&gt;=INDEX(Matches!$F$2:$F$201,MATCH($A554&amp;"-8",Matches!$J$2:$J$201,0))),"",IF(AND(R554=INDEX(Matches!$G$2:$G$201,MATCH($A554&amp;"-8",Matches!$J$2:$J$201,0)),S554=INDEX(Matches!$H$2:$H$201,MATCH($A554&amp;"-8",Matches!$J$2:$J$201,0))),5,IF(SIGN(R554-S554)&lt;&gt;SIGN(INDEX(Matches!$G$2:$G$201,MATCH($A554&amp;"-8",Matches!$J$2:$J$201,0))-INDEX(Matches!$H$2:$H$201,MATCH($A554&amp;"-8",Matches!$J$2:$J$201,0))),0,IF(R554-S554=INDEX(Matches!$G$2:$G$201,MATCH($A554&amp;"-8",Matches!$J$2:$J$201,0))-INDEX(Matches!$H$2:$H$201,MATCH($A554&amp;"-8",Matches!$J$2:$J$201,0)),3,2))))),""))</f>
        <v/>
      </c>
      <c r="AF554" s="12" t="str">
        <f aca="false">IF(OR($B554="",T554="",U554=""),"",IFERROR(IF(OR(INDEX(Matches!$I$2:$I$201,MATCH($A554&amp;"-9",Matches!$J$2:$J$201,0))="Void",INDEX(Matches!$G$2:$G$201,MATCH($A554&amp;"-9",Matches!$J$2:$J$201,0))="",INDEX(Matches!$H$2:$H$201,MATCH($A554&amp;"-9",Matches!$J$2:$J$201,0))=""),"",IF(AND($C554&lt;&gt;"",INDEX(Matches!$F$2:$F$201,MATCH($A554&amp;"-9",Matches!$J$2:$J$201,0))&lt;&gt;"",$C554&gt;=INDEX(Matches!$F$2:$F$201,MATCH($A554&amp;"-9",Matches!$J$2:$J$201,0))),"",IF(AND(T554=INDEX(Matches!$G$2:$G$201,MATCH($A554&amp;"-9",Matches!$J$2:$J$201,0)),U554=INDEX(Matches!$H$2:$H$201,MATCH($A554&amp;"-9",Matches!$J$2:$J$201,0))),5,IF(SIGN(T554-U554)&lt;&gt;SIGN(INDEX(Matches!$G$2:$G$201,MATCH($A554&amp;"-9",Matches!$J$2:$J$201,0))-INDEX(Matches!$H$2:$H$201,MATCH($A554&amp;"-9",Matches!$J$2:$J$201,0))),0,IF(T554-U554=INDEX(Matches!$G$2:$G$201,MATCH($A554&amp;"-9",Matches!$J$2:$J$201,0))-INDEX(Matches!$H$2:$H$201,MATCH($A554&amp;"-9",Matches!$J$2:$J$201,0)),3,2))))),""))</f>
        <v/>
      </c>
      <c r="AG554" s="12" t="str">
        <f aca="false">IF(OR($B554="",V554="",W554=""),"",IFERROR(IF(OR(INDEX(Matches!$I$2:$I$201,MATCH($A554&amp;"-10",Matches!$J$2:$J$201,0))="Void",INDEX(Matches!$G$2:$G$201,MATCH($A554&amp;"-10",Matches!$J$2:$J$201,0))="",INDEX(Matches!$H$2:$H$201,MATCH($A554&amp;"-10",Matches!$J$2:$J$201,0))=""),"",IF(AND($C554&lt;&gt;"",INDEX(Matches!$F$2:$F$201,MATCH($A554&amp;"-10",Matches!$J$2:$J$201,0))&lt;&gt;"",$C554&gt;=INDEX(Matches!$F$2:$F$201,MATCH($A554&amp;"-10",Matches!$J$2:$J$201,0))),"",IF(AND(V554=INDEX(Matches!$G$2:$G$201,MATCH($A554&amp;"-10",Matches!$J$2:$J$201,0)),W554=INDEX(Matches!$H$2:$H$201,MATCH($A554&amp;"-10",Matches!$J$2:$J$201,0))),5,IF(SIGN(V554-W554)&lt;&gt;SIGN(INDEX(Matches!$G$2:$G$201,MATCH($A554&amp;"-10",Matches!$J$2:$J$201,0))-INDEX(Matches!$H$2:$H$201,MATCH($A554&amp;"-10",Matches!$J$2:$J$201,0))),0,IF(V554-W554=INDEX(Matches!$G$2:$G$201,MATCH($A554&amp;"-10",Matches!$J$2:$J$201,0))-INDEX(Matches!$H$2:$H$201,MATCH($A554&amp;"-10",Matches!$J$2:$J$201,0)),3,2))))),""))</f>
        <v/>
      </c>
      <c r="AH554" s="13" t="str">
        <f aca="false">IF($B554="","",SUM(X554:AG554))</f>
        <v/>
      </c>
      <c r="AI554" s="12" t="str">
        <f aca="false">IF($B554="","",COUNTIF(X554:AG554,5))</f>
        <v/>
      </c>
      <c r="AJ554" s="12" t="str">
        <f aca="false">IF($B554="","",COUNTIF(X554:AG554,"&gt;=2"))</f>
        <v/>
      </c>
      <c r="AK554" s="12" t="str">
        <f aca="false">IF($B554="","",COUNT(X554:AG554))</f>
        <v/>
      </c>
    </row>
    <row r="555" customFormat="false" ht="15" hidden="false" customHeight="false" outlineLevel="0" collapsed="false">
      <c r="A555" s="7"/>
      <c r="B555" s="7"/>
      <c r="C555" s="11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12" t="str">
        <f aca="false">IF(OR($B555="",D555="",E555=""),"",IFERROR(IF(OR(INDEX(Matches!$I$2:$I$201,MATCH($A555&amp;"-1",Matches!$J$2:$J$201,0))="Void",INDEX(Matches!$G$2:$G$201,MATCH($A555&amp;"-1",Matches!$J$2:$J$201,0))="",INDEX(Matches!$H$2:$H$201,MATCH($A555&amp;"-1",Matches!$J$2:$J$201,0))=""),"",IF(AND($C555&lt;&gt;"",INDEX(Matches!$F$2:$F$201,MATCH($A555&amp;"-1",Matches!$J$2:$J$201,0))&lt;&gt;"",$C555&gt;=INDEX(Matches!$F$2:$F$201,MATCH($A555&amp;"-1",Matches!$J$2:$J$201,0))),"",IF(AND(D555=INDEX(Matches!$G$2:$G$201,MATCH($A555&amp;"-1",Matches!$J$2:$J$201,0)),E555=INDEX(Matches!$H$2:$H$201,MATCH($A555&amp;"-1",Matches!$J$2:$J$201,0))),5,IF(SIGN(D555-E555)&lt;&gt;SIGN(INDEX(Matches!$G$2:$G$201,MATCH($A555&amp;"-1",Matches!$J$2:$J$201,0))-INDEX(Matches!$H$2:$H$201,MATCH($A555&amp;"-1",Matches!$J$2:$J$201,0))),0,IF(D555-E555=INDEX(Matches!$G$2:$G$201,MATCH($A555&amp;"-1",Matches!$J$2:$J$201,0))-INDEX(Matches!$H$2:$H$201,MATCH($A555&amp;"-1",Matches!$J$2:$J$201,0)),3,2))))),""))</f>
        <v/>
      </c>
      <c r="Y555" s="12" t="str">
        <f aca="false">IF(OR($B555="",F555="",G555=""),"",IFERROR(IF(OR(INDEX(Matches!$I$2:$I$201,MATCH($A555&amp;"-2",Matches!$J$2:$J$201,0))="Void",INDEX(Matches!$G$2:$G$201,MATCH($A555&amp;"-2",Matches!$J$2:$J$201,0))="",INDEX(Matches!$H$2:$H$201,MATCH($A555&amp;"-2",Matches!$J$2:$J$201,0))=""),"",IF(AND($C555&lt;&gt;"",INDEX(Matches!$F$2:$F$201,MATCH($A555&amp;"-2",Matches!$J$2:$J$201,0))&lt;&gt;"",$C555&gt;=INDEX(Matches!$F$2:$F$201,MATCH($A555&amp;"-2",Matches!$J$2:$J$201,0))),"",IF(AND(F555=INDEX(Matches!$G$2:$G$201,MATCH($A555&amp;"-2",Matches!$J$2:$J$201,0)),G555=INDEX(Matches!$H$2:$H$201,MATCH($A555&amp;"-2",Matches!$J$2:$J$201,0))),5,IF(SIGN(F555-G555)&lt;&gt;SIGN(INDEX(Matches!$G$2:$G$201,MATCH($A555&amp;"-2",Matches!$J$2:$J$201,0))-INDEX(Matches!$H$2:$H$201,MATCH($A555&amp;"-2",Matches!$J$2:$J$201,0))),0,IF(F555-G555=INDEX(Matches!$G$2:$G$201,MATCH($A555&amp;"-2",Matches!$J$2:$J$201,0))-INDEX(Matches!$H$2:$H$201,MATCH($A555&amp;"-2",Matches!$J$2:$J$201,0)),3,2))))),""))</f>
        <v/>
      </c>
      <c r="Z555" s="12" t="str">
        <f aca="false">IF(OR($B555="",H555="",I555=""),"",IFERROR(IF(OR(INDEX(Matches!$I$2:$I$201,MATCH($A555&amp;"-3",Matches!$J$2:$J$201,0))="Void",INDEX(Matches!$G$2:$G$201,MATCH($A555&amp;"-3",Matches!$J$2:$J$201,0))="",INDEX(Matches!$H$2:$H$201,MATCH($A555&amp;"-3",Matches!$J$2:$J$201,0))=""),"",IF(AND($C555&lt;&gt;"",INDEX(Matches!$F$2:$F$201,MATCH($A555&amp;"-3",Matches!$J$2:$J$201,0))&lt;&gt;"",$C555&gt;=INDEX(Matches!$F$2:$F$201,MATCH($A555&amp;"-3",Matches!$J$2:$J$201,0))),"",IF(AND(H555=INDEX(Matches!$G$2:$G$201,MATCH($A555&amp;"-3",Matches!$J$2:$J$201,0)),I555=INDEX(Matches!$H$2:$H$201,MATCH($A555&amp;"-3",Matches!$J$2:$J$201,0))),5,IF(SIGN(H555-I555)&lt;&gt;SIGN(INDEX(Matches!$G$2:$G$201,MATCH($A555&amp;"-3",Matches!$J$2:$J$201,0))-INDEX(Matches!$H$2:$H$201,MATCH($A555&amp;"-3",Matches!$J$2:$J$201,0))),0,IF(H555-I555=INDEX(Matches!$G$2:$G$201,MATCH($A555&amp;"-3",Matches!$J$2:$J$201,0))-INDEX(Matches!$H$2:$H$201,MATCH($A555&amp;"-3",Matches!$J$2:$J$201,0)),3,2))))),""))</f>
        <v/>
      </c>
      <c r="AA555" s="12" t="str">
        <f aca="false">IF(OR($B555="",J555="",K555=""),"",IFERROR(IF(OR(INDEX(Matches!$I$2:$I$201,MATCH($A555&amp;"-4",Matches!$J$2:$J$201,0))="Void",INDEX(Matches!$G$2:$G$201,MATCH($A555&amp;"-4",Matches!$J$2:$J$201,0))="",INDEX(Matches!$H$2:$H$201,MATCH($A555&amp;"-4",Matches!$J$2:$J$201,0))=""),"",IF(AND($C555&lt;&gt;"",INDEX(Matches!$F$2:$F$201,MATCH($A555&amp;"-4",Matches!$J$2:$J$201,0))&lt;&gt;"",$C555&gt;=INDEX(Matches!$F$2:$F$201,MATCH($A555&amp;"-4",Matches!$J$2:$J$201,0))),"",IF(AND(J555=INDEX(Matches!$G$2:$G$201,MATCH($A555&amp;"-4",Matches!$J$2:$J$201,0)),K555=INDEX(Matches!$H$2:$H$201,MATCH($A555&amp;"-4",Matches!$J$2:$J$201,0))),5,IF(SIGN(J555-K555)&lt;&gt;SIGN(INDEX(Matches!$G$2:$G$201,MATCH($A555&amp;"-4",Matches!$J$2:$J$201,0))-INDEX(Matches!$H$2:$H$201,MATCH($A555&amp;"-4",Matches!$J$2:$J$201,0))),0,IF(J555-K555=INDEX(Matches!$G$2:$G$201,MATCH($A555&amp;"-4",Matches!$J$2:$J$201,0))-INDEX(Matches!$H$2:$H$201,MATCH($A555&amp;"-4",Matches!$J$2:$J$201,0)),3,2))))),""))</f>
        <v/>
      </c>
      <c r="AB555" s="12" t="str">
        <f aca="false">IF(OR($B555="",L555="",M555=""),"",IFERROR(IF(OR(INDEX(Matches!$I$2:$I$201,MATCH($A555&amp;"-5",Matches!$J$2:$J$201,0))="Void",INDEX(Matches!$G$2:$G$201,MATCH($A555&amp;"-5",Matches!$J$2:$J$201,0))="",INDEX(Matches!$H$2:$H$201,MATCH($A555&amp;"-5",Matches!$J$2:$J$201,0))=""),"",IF(AND($C555&lt;&gt;"",INDEX(Matches!$F$2:$F$201,MATCH($A555&amp;"-5",Matches!$J$2:$J$201,0))&lt;&gt;"",$C555&gt;=INDEX(Matches!$F$2:$F$201,MATCH($A555&amp;"-5",Matches!$J$2:$J$201,0))),"",IF(AND(L555=INDEX(Matches!$G$2:$G$201,MATCH($A555&amp;"-5",Matches!$J$2:$J$201,0)),M555=INDEX(Matches!$H$2:$H$201,MATCH($A555&amp;"-5",Matches!$J$2:$J$201,0))),5,IF(SIGN(L555-M555)&lt;&gt;SIGN(INDEX(Matches!$G$2:$G$201,MATCH($A555&amp;"-5",Matches!$J$2:$J$201,0))-INDEX(Matches!$H$2:$H$201,MATCH($A555&amp;"-5",Matches!$J$2:$J$201,0))),0,IF(L555-M555=INDEX(Matches!$G$2:$G$201,MATCH($A555&amp;"-5",Matches!$J$2:$J$201,0))-INDEX(Matches!$H$2:$H$201,MATCH($A555&amp;"-5",Matches!$J$2:$J$201,0)),3,2))))),""))</f>
        <v/>
      </c>
      <c r="AC555" s="12" t="str">
        <f aca="false">IF(OR($B555="",N555="",O555=""),"",IFERROR(IF(OR(INDEX(Matches!$I$2:$I$201,MATCH($A555&amp;"-6",Matches!$J$2:$J$201,0))="Void",INDEX(Matches!$G$2:$G$201,MATCH($A555&amp;"-6",Matches!$J$2:$J$201,0))="",INDEX(Matches!$H$2:$H$201,MATCH($A555&amp;"-6",Matches!$J$2:$J$201,0))=""),"",IF(AND($C555&lt;&gt;"",INDEX(Matches!$F$2:$F$201,MATCH($A555&amp;"-6",Matches!$J$2:$J$201,0))&lt;&gt;"",$C555&gt;=INDEX(Matches!$F$2:$F$201,MATCH($A555&amp;"-6",Matches!$J$2:$J$201,0))),"",IF(AND(N555=INDEX(Matches!$G$2:$G$201,MATCH($A555&amp;"-6",Matches!$J$2:$J$201,0)),O555=INDEX(Matches!$H$2:$H$201,MATCH($A555&amp;"-6",Matches!$J$2:$J$201,0))),5,IF(SIGN(N555-O555)&lt;&gt;SIGN(INDEX(Matches!$G$2:$G$201,MATCH($A555&amp;"-6",Matches!$J$2:$J$201,0))-INDEX(Matches!$H$2:$H$201,MATCH($A555&amp;"-6",Matches!$J$2:$J$201,0))),0,IF(N555-O555=INDEX(Matches!$G$2:$G$201,MATCH($A555&amp;"-6",Matches!$J$2:$J$201,0))-INDEX(Matches!$H$2:$H$201,MATCH($A555&amp;"-6",Matches!$J$2:$J$201,0)),3,2))))),""))</f>
        <v/>
      </c>
      <c r="AD555" s="12" t="str">
        <f aca="false">IF(OR($B555="",P555="",Q555=""),"",IFERROR(IF(OR(INDEX(Matches!$I$2:$I$201,MATCH($A555&amp;"-7",Matches!$J$2:$J$201,0))="Void",INDEX(Matches!$G$2:$G$201,MATCH($A555&amp;"-7",Matches!$J$2:$J$201,0))="",INDEX(Matches!$H$2:$H$201,MATCH($A555&amp;"-7",Matches!$J$2:$J$201,0))=""),"",IF(AND($C555&lt;&gt;"",INDEX(Matches!$F$2:$F$201,MATCH($A555&amp;"-7",Matches!$J$2:$J$201,0))&lt;&gt;"",$C555&gt;=INDEX(Matches!$F$2:$F$201,MATCH($A555&amp;"-7",Matches!$J$2:$J$201,0))),"",IF(AND(P555=INDEX(Matches!$G$2:$G$201,MATCH($A555&amp;"-7",Matches!$J$2:$J$201,0)),Q555=INDEX(Matches!$H$2:$H$201,MATCH($A555&amp;"-7",Matches!$J$2:$J$201,0))),5,IF(SIGN(P555-Q555)&lt;&gt;SIGN(INDEX(Matches!$G$2:$G$201,MATCH($A555&amp;"-7",Matches!$J$2:$J$201,0))-INDEX(Matches!$H$2:$H$201,MATCH($A555&amp;"-7",Matches!$J$2:$J$201,0))),0,IF(P555-Q555=INDEX(Matches!$G$2:$G$201,MATCH($A555&amp;"-7",Matches!$J$2:$J$201,0))-INDEX(Matches!$H$2:$H$201,MATCH($A555&amp;"-7",Matches!$J$2:$J$201,0)),3,2))))),""))</f>
        <v/>
      </c>
      <c r="AE555" s="12" t="str">
        <f aca="false">IF(OR($B555="",R555="",S555=""),"",IFERROR(IF(OR(INDEX(Matches!$I$2:$I$201,MATCH($A555&amp;"-8",Matches!$J$2:$J$201,0))="Void",INDEX(Matches!$G$2:$G$201,MATCH($A555&amp;"-8",Matches!$J$2:$J$201,0))="",INDEX(Matches!$H$2:$H$201,MATCH($A555&amp;"-8",Matches!$J$2:$J$201,0))=""),"",IF(AND($C555&lt;&gt;"",INDEX(Matches!$F$2:$F$201,MATCH($A555&amp;"-8",Matches!$J$2:$J$201,0))&lt;&gt;"",$C555&gt;=INDEX(Matches!$F$2:$F$201,MATCH($A555&amp;"-8",Matches!$J$2:$J$201,0))),"",IF(AND(R555=INDEX(Matches!$G$2:$G$201,MATCH($A555&amp;"-8",Matches!$J$2:$J$201,0)),S555=INDEX(Matches!$H$2:$H$201,MATCH($A555&amp;"-8",Matches!$J$2:$J$201,0))),5,IF(SIGN(R555-S555)&lt;&gt;SIGN(INDEX(Matches!$G$2:$G$201,MATCH($A555&amp;"-8",Matches!$J$2:$J$201,0))-INDEX(Matches!$H$2:$H$201,MATCH($A555&amp;"-8",Matches!$J$2:$J$201,0))),0,IF(R555-S555=INDEX(Matches!$G$2:$G$201,MATCH($A555&amp;"-8",Matches!$J$2:$J$201,0))-INDEX(Matches!$H$2:$H$201,MATCH($A555&amp;"-8",Matches!$J$2:$J$201,0)),3,2))))),""))</f>
        <v/>
      </c>
      <c r="AF555" s="12" t="str">
        <f aca="false">IF(OR($B555="",T555="",U555=""),"",IFERROR(IF(OR(INDEX(Matches!$I$2:$I$201,MATCH($A555&amp;"-9",Matches!$J$2:$J$201,0))="Void",INDEX(Matches!$G$2:$G$201,MATCH($A555&amp;"-9",Matches!$J$2:$J$201,0))="",INDEX(Matches!$H$2:$H$201,MATCH($A555&amp;"-9",Matches!$J$2:$J$201,0))=""),"",IF(AND($C555&lt;&gt;"",INDEX(Matches!$F$2:$F$201,MATCH($A555&amp;"-9",Matches!$J$2:$J$201,0))&lt;&gt;"",$C555&gt;=INDEX(Matches!$F$2:$F$201,MATCH($A555&amp;"-9",Matches!$J$2:$J$201,0))),"",IF(AND(T555=INDEX(Matches!$G$2:$G$201,MATCH($A555&amp;"-9",Matches!$J$2:$J$201,0)),U555=INDEX(Matches!$H$2:$H$201,MATCH($A555&amp;"-9",Matches!$J$2:$J$201,0))),5,IF(SIGN(T555-U555)&lt;&gt;SIGN(INDEX(Matches!$G$2:$G$201,MATCH($A555&amp;"-9",Matches!$J$2:$J$201,0))-INDEX(Matches!$H$2:$H$201,MATCH($A555&amp;"-9",Matches!$J$2:$J$201,0))),0,IF(T555-U555=INDEX(Matches!$G$2:$G$201,MATCH($A555&amp;"-9",Matches!$J$2:$J$201,0))-INDEX(Matches!$H$2:$H$201,MATCH($A555&amp;"-9",Matches!$J$2:$J$201,0)),3,2))))),""))</f>
        <v/>
      </c>
      <c r="AG555" s="12" t="str">
        <f aca="false">IF(OR($B555="",V555="",W555=""),"",IFERROR(IF(OR(INDEX(Matches!$I$2:$I$201,MATCH($A555&amp;"-10",Matches!$J$2:$J$201,0))="Void",INDEX(Matches!$G$2:$G$201,MATCH($A555&amp;"-10",Matches!$J$2:$J$201,0))="",INDEX(Matches!$H$2:$H$201,MATCH($A555&amp;"-10",Matches!$J$2:$J$201,0))=""),"",IF(AND($C555&lt;&gt;"",INDEX(Matches!$F$2:$F$201,MATCH($A555&amp;"-10",Matches!$J$2:$J$201,0))&lt;&gt;"",$C555&gt;=INDEX(Matches!$F$2:$F$201,MATCH($A555&amp;"-10",Matches!$J$2:$J$201,0))),"",IF(AND(V555=INDEX(Matches!$G$2:$G$201,MATCH($A555&amp;"-10",Matches!$J$2:$J$201,0)),W555=INDEX(Matches!$H$2:$H$201,MATCH($A555&amp;"-10",Matches!$J$2:$J$201,0))),5,IF(SIGN(V555-W555)&lt;&gt;SIGN(INDEX(Matches!$G$2:$G$201,MATCH($A555&amp;"-10",Matches!$J$2:$J$201,0))-INDEX(Matches!$H$2:$H$201,MATCH($A555&amp;"-10",Matches!$J$2:$J$201,0))),0,IF(V555-W555=INDEX(Matches!$G$2:$G$201,MATCH($A555&amp;"-10",Matches!$J$2:$J$201,0))-INDEX(Matches!$H$2:$H$201,MATCH($A555&amp;"-10",Matches!$J$2:$J$201,0)),3,2))))),""))</f>
        <v/>
      </c>
      <c r="AH555" s="13" t="str">
        <f aca="false">IF($B555="","",SUM(X555:AG555))</f>
        <v/>
      </c>
      <c r="AI555" s="12" t="str">
        <f aca="false">IF($B555="","",COUNTIF(X555:AG555,5))</f>
        <v/>
      </c>
      <c r="AJ555" s="12" t="str">
        <f aca="false">IF($B555="","",COUNTIF(X555:AG555,"&gt;=2"))</f>
        <v/>
      </c>
      <c r="AK555" s="12" t="str">
        <f aca="false">IF($B555="","",COUNT(X555:AG555))</f>
        <v/>
      </c>
    </row>
    <row r="556" customFormat="false" ht="15" hidden="false" customHeight="false" outlineLevel="0" collapsed="false">
      <c r="A556" s="7"/>
      <c r="B556" s="7"/>
      <c r="C556" s="11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12" t="str">
        <f aca="false">IF(OR($B556="",D556="",E556=""),"",IFERROR(IF(OR(INDEX(Matches!$I$2:$I$201,MATCH($A556&amp;"-1",Matches!$J$2:$J$201,0))="Void",INDEX(Matches!$G$2:$G$201,MATCH($A556&amp;"-1",Matches!$J$2:$J$201,0))="",INDEX(Matches!$H$2:$H$201,MATCH($A556&amp;"-1",Matches!$J$2:$J$201,0))=""),"",IF(AND($C556&lt;&gt;"",INDEX(Matches!$F$2:$F$201,MATCH($A556&amp;"-1",Matches!$J$2:$J$201,0))&lt;&gt;"",$C556&gt;=INDEX(Matches!$F$2:$F$201,MATCH($A556&amp;"-1",Matches!$J$2:$J$201,0))),"",IF(AND(D556=INDEX(Matches!$G$2:$G$201,MATCH($A556&amp;"-1",Matches!$J$2:$J$201,0)),E556=INDEX(Matches!$H$2:$H$201,MATCH($A556&amp;"-1",Matches!$J$2:$J$201,0))),5,IF(SIGN(D556-E556)&lt;&gt;SIGN(INDEX(Matches!$G$2:$G$201,MATCH($A556&amp;"-1",Matches!$J$2:$J$201,0))-INDEX(Matches!$H$2:$H$201,MATCH($A556&amp;"-1",Matches!$J$2:$J$201,0))),0,IF(D556-E556=INDEX(Matches!$G$2:$G$201,MATCH($A556&amp;"-1",Matches!$J$2:$J$201,0))-INDEX(Matches!$H$2:$H$201,MATCH($A556&amp;"-1",Matches!$J$2:$J$201,0)),3,2))))),""))</f>
        <v/>
      </c>
      <c r="Y556" s="12" t="str">
        <f aca="false">IF(OR($B556="",F556="",G556=""),"",IFERROR(IF(OR(INDEX(Matches!$I$2:$I$201,MATCH($A556&amp;"-2",Matches!$J$2:$J$201,0))="Void",INDEX(Matches!$G$2:$G$201,MATCH($A556&amp;"-2",Matches!$J$2:$J$201,0))="",INDEX(Matches!$H$2:$H$201,MATCH($A556&amp;"-2",Matches!$J$2:$J$201,0))=""),"",IF(AND($C556&lt;&gt;"",INDEX(Matches!$F$2:$F$201,MATCH($A556&amp;"-2",Matches!$J$2:$J$201,0))&lt;&gt;"",$C556&gt;=INDEX(Matches!$F$2:$F$201,MATCH($A556&amp;"-2",Matches!$J$2:$J$201,0))),"",IF(AND(F556=INDEX(Matches!$G$2:$G$201,MATCH($A556&amp;"-2",Matches!$J$2:$J$201,0)),G556=INDEX(Matches!$H$2:$H$201,MATCH($A556&amp;"-2",Matches!$J$2:$J$201,0))),5,IF(SIGN(F556-G556)&lt;&gt;SIGN(INDEX(Matches!$G$2:$G$201,MATCH($A556&amp;"-2",Matches!$J$2:$J$201,0))-INDEX(Matches!$H$2:$H$201,MATCH($A556&amp;"-2",Matches!$J$2:$J$201,0))),0,IF(F556-G556=INDEX(Matches!$G$2:$G$201,MATCH($A556&amp;"-2",Matches!$J$2:$J$201,0))-INDEX(Matches!$H$2:$H$201,MATCH($A556&amp;"-2",Matches!$J$2:$J$201,0)),3,2))))),""))</f>
        <v/>
      </c>
      <c r="Z556" s="12" t="str">
        <f aca="false">IF(OR($B556="",H556="",I556=""),"",IFERROR(IF(OR(INDEX(Matches!$I$2:$I$201,MATCH($A556&amp;"-3",Matches!$J$2:$J$201,0))="Void",INDEX(Matches!$G$2:$G$201,MATCH($A556&amp;"-3",Matches!$J$2:$J$201,0))="",INDEX(Matches!$H$2:$H$201,MATCH($A556&amp;"-3",Matches!$J$2:$J$201,0))=""),"",IF(AND($C556&lt;&gt;"",INDEX(Matches!$F$2:$F$201,MATCH($A556&amp;"-3",Matches!$J$2:$J$201,0))&lt;&gt;"",$C556&gt;=INDEX(Matches!$F$2:$F$201,MATCH($A556&amp;"-3",Matches!$J$2:$J$201,0))),"",IF(AND(H556=INDEX(Matches!$G$2:$G$201,MATCH($A556&amp;"-3",Matches!$J$2:$J$201,0)),I556=INDEX(Matches!$H$2:$H$201,MATCH($A556&amp;"-3",Matches!$J$2:$J$201,0))),5,IF(SIGN(H556-I556)&lt;&gt;SIGN(INDEX(Matches!$G$2:$G$201,MATCH($A556&amp;"-3",Matches!$J$2:$J$201,0))-INDEX(Matches!$H$2:$H$201,MATCH($A556&amp;"-3",Matches!$J$2:$J$201,0))),0,IF(H556-I556=INDEX(Matches!$G$2:$G$201,MATCH($A556&amp;"-3",Matches!$J$2:$J$201,0))-INDEX(Matches!$H$2:$H$201,MATCH($A556&amp;"-3",Matches!$J$2:$J$201,0)),3,2))))),""))</f>
        <v/>
      </c>
      <c r="AA556" s="12" t="str">
        <f aca="false">IF(OR($B556="",J556="",K556=""),"",IFERROR(IF(OR(INDEX(Matches!$I$2:$I$201,MATCH($A556&amp;"-4",Matches!$J$2:$J$201,0))="Void",INDEX(Matches!$G$2:$G$201,MATCH($A556&amp;"-4",Matches!$J$2:$J$201,0))="",INDEX(Matches!$H$2:$H$201,MATCH($A556&amp;"-4",Matches!$J$2:$J$201,0))=""),"",IF(AND($C556&lt;&gt;"",INDEX(Matches!$F$2:$F$201,MATCH($A556&amp;"-4",Matches!$J$2:$J$201,0))&lt;&gt;"",$C556&gt;=INDEX(Matches!$F$2:$F$201,MATCH($A556&amp;"-4",Matches!$J$2:$J$201,0))),"",IF(AND(J556=INDEX(Matches!$G$2:$G$201,MATCH($A556&amp;"-4",Matches!$J$2:$J$201,0)),K556=INDEX(Matches!$H$2:$H$201,MATCH($A556&amp;"-4",Matches!$J$2:$J$201,0))),5,IF(SIGN(J556-K556)&lt;&gt;SIGN(INDEX(Matches!$G$2:$G$201,MATCH($A556&amp;"-4",Matches!$J$2:$J$201,0))-INDEX(Matches!$H$2:$H$201,MATCH($A556&amp;"-4",Matches!$J$2:$J$201,0))),0,IF(J556-K556=INDEX(Matches!$G$2:$G$201,MATCH($A556&amp;"-4",Matches!$J$2:$J$201,0))-INDEX(Matches!$H$2:$H$201,MATCH($A556&amp;"-4",Matches!$J$2:$J$201,0)),3,2))))),""))</f>
        <v/>
      </c>
      <c r="AB556" s="12" t="str">
        <f aca="false">IF(OR($B556="",L556="",M556=""),"",IFERROR(IF(OR(INDEX(Matches!$I$2:$I$201,MATCH($A556&amp;"-5",Matches!$J$2:$J$201,0))="Void",INDEX(Matches!$G$2:$G$201,MATCH($A556&amp;"-5",Matches!$J$2:$J$201,0))="",INDEX(Matches!$H$2:$H$201,MATCH($A556&amp;"-5",Matches!$J$2:$J$201,0))=""),"",IF(AND($C556&lt;&gt;"",INDEX(Matches!$F$2:$F$201,MATCH($A556&amp;"-5",Matches!$J$2:$J$201,0))&lt;&gt;"",$C556&gt;=INDEX(Matches!$F$2:$F$201,MATCH($A556&amp;"-5",Matches!$J$2:$J$201,0))),"",IF(AND(L556=INDEX(Matches!$G$2:$G$201,MATCH($A556&amp;"-5",Matches!$J$2:$J$201,0)),M556=INDEX(Matches!$H$2:$H$201,MATCH($A556&amp;"-5",Matches!$J$2:$J$201,0))),5,IF(SIGN(L556-M556)&lt;&gt;SIGN(INDEX(Matches!$G$2:$G$201,MATCH($A556&amp;"-5",Matches!$J$2:$J$201,0))-INDEX(Matches!$H$2:$H$201,MATCH($A556&amp;"-5",Matches!$J$2:$J$201,0))),0,IF(L556-M556=INDEX(Matches!$G$2:$G$201,MATCH($A556&amp;"-5",Matches!$J$2:$J$201,0))-INDEX(Matches!$H$2:$H$201,MATCH($A556&amp;"-5",Matches!$J$2:$J$201,0)),3,2))))),""))</f>
        <v/>
      </c>
      <c r="AC556" s="12" t="str">
        <f aca="false">IF(OR($B556="",N556="",O556=""),"",IFERROR(IF(OR(INDEX(Matches!$I$2:$I$201,MATCH($A556&amp;"-6",Matches!$J$2:$J$201,0))="Void",INDEX(Matches!$G$2:$G$201,MATCH($A556&amp;"-6",Matches!$J$2:$J$201,0))="",INDEX(Matches!$H$2:$H$201,MATCH($A556&amp;"-6",Matches!$J$2:$J$201,0))=""),"",IF(AND($C556&lt;&gt;"",INDEX(Matches!$F$2:$F$201,MATCH($A556&amp;"-6",Matches!$J$2:$J$201,0))&lt;&gt;"",$C556&gt;=INDEX(Matches!$F$2:$F$201,MATCH($A556&amp;"-6",Matches!$J$2:$J$201,0))),"",IF(AND(N556=INDEX(Matches!$G$2:$G$201,MATCH($A556&amp;"-6",Matches!$J$2:$J$201,0)),O556=INDEX(Matches!$H$2:$H$201,MATCH($A556&amp;"-6",Matches!$J$2:$J$201,0))),5,IF(SIGN(N556-O556)&lt;&gt;SIGN(INDEX(Matches!$G$2:$G$201,MATCH($A556&amp;"-6",Matches!$J$2:$J$201,0))-INDEX(Matches!$H$2:$H$201,MATCH($A556&amp;"-6",Matches!$J$2:$J$201,0))),0,IF(N556-O556=INDEX(Matches!$G$2:$G$201,MATCH($A556&amp;"-6",Matches!$J$2:$J$201,0))-INDEX(Matches!$H$2:$H$201,MATCH($A556&amp;"-6",Matches!$J$2:$J$201,0)),3,2))))),""))</f>
        <v/>
      </c>
      <c r="AD556" s="12" t="str">
        <f aca="false">IF(OR($B556="",P556="",Q556=""),"",IFERROR(IF(OR(INDEX(Matches!$I$2:$I$201,MATCH($A556&amp;"-7",Matches!$J$2:$J$201,0))="Void",INDEX(Matches!$G$2:$G$201,MATCH($A556&amp;"-7",Matches!$J$2:$J$201,0))="",INDEX(Matches!$H$2:$H$201,MATCH($A556&amp;"-7",Matches!$J$2:$J$201,0))=""),"",IF(AND($C556&lt;&gt;"",INDEX(Matches!$F$2:$F$201,MATCH($A556&amp;"-7",Matches!$J$2:$J$201,0))&lt;&gt;"",$C556&gt;=INDEX(Matches!$F$2:$F$201,MATCH($A556&amp;"-7",Matches!$J$2:$J$201,0))),"",IF(AND(P556=INDEX(Matches!$G$2:$G$201,MATCH($A556&amp;"-7",Matches!$J$2:$J$201,0)),Q556=INDEX(Matches!$H$2:$H$201,MATCH($A556&amp;"-7",Matches!$J$2:$J$201,0))),5,IF(SIGN(P556-Q556)&lt;&gt;SIGN(INDEX(Matches!$G$2:$G$201,MATCH($A556&amp;"-7",Matches!$J$2:$J$201,0))-INDEX(Matches!$H$2:$H$201,MATCH($A556&amp;"-7",Matches!$J$2:$J$201,0))),0,IF(P556-Q556=INDEX(Matches!$G$2:$G$201,MATCH($A556&amp;"-7",Matches!$J$2:$J$201,0))-INDEX(Matches!$H$2:$H$201,MATCH($A556&amp;"-7",Matches!$J$2:$J$201,0)),3,2))))),""))</f>
        <v/>
      </c>
      <c r="AE556" s="12" t="str">
        <f aca="false">IF(OR($B556="",R556="",S556=""),"",IFERROR(IF(OR(INDEX(Matches!$I$2:$I$201,MATCH($A556&amp;"-8",Matches!$J$2:$J$201,0))="Void",INDEX(Matches!$G$2:$G$201,MATCH($A556&amp;"-8",Matches!$J$2:$J$201,0))="",INDEX(Matches!$H$2:$H$201,MATCH($A556&amp;"-8",Matches!$J$2:$J$201,0))=""),"",IF(AND($C556&lt;&gt;"",INDEX(Matches!$F$2:$F$201,MATCH($A556&amp;"-8",Matches!$J$2:$J$201,0))&lt;&gt;"",$C556&gt;=INDEX(Matches!$F$2:$F$201,MATCH($A556&amp;"-8",Matches!$J$2:$J$201,0))),"",IF(AND(R556=INDEX(Matches!$G$2:$G$201,MATCH($A556&amp;"-8",Matches!$J$2:$J$201,0)),S556=INDEX(Matches!$H$2:$H$201,MATCH($A556&amp;"-8",Matches!$J$2:$J$201,0))),5,IF(SIGN(R556-S556)&lt;&gt;SIGN(INDEX(Matches!$G$2:$G$201,MATCH($A556&amp;"-8",Matches!$J$2:$J$201,0))-INDEX(Matches!$H$2:$H$201,MATCH($A556&amp;"-8",Matches!$J$2:$J$201,0))),0,IF(R556-S556=INDEX(Matches!$G$2:$G$201,MATCH($A556&amp;"-8",Matches!$J$2:$J$201,0))-INDEX(Matches!$H$2:$H$201,MATCH($A556&amp;"-8",Matches!$J$2:$J$201,0)),3,2))))),""))</f>
        <v/>
      </c>
      <c r="AF556" s="12" t="str">
        <f aca="false">IF(OR($B556="",T556="",U556=""),"",IFERROR(IF(OR(INDEX(Matches!$I$2:$I$201,MATCH($A556&amp;"-9",Matches!$J$2:$J$201,0))="Void",INDEX(Matches!$G$2:$G$201,MATCH($A556&amp;"-9",Matches!$J$2:$J$201,0))="",INDEX(Matches!$H$2:$H$201,MATCH($A556&amp;"-9",Matches!$J$2:$J$201,0))=""),"",IF(AND($C556&lt;&gt;"",INDEX(Matches!$F$2:$F$201,MATCH($A556&amp;"-9",Matches!$J$2:$J$201,0))&lt;&gt;"",$C556&gt;=INDEX(Matches!$F$2:$F$201,MATCH($A556&amp;"-9",Matches!$J$2:$J$201,0))),"",IF(AND(T556=INDEX(Matches!$G$2:$G$201,MATCH($A556&amp;"-9",Matches!$J$2:$J$201,0)),U556=INDEX(Matches!$H$2:$H$201,MATCH($A556&amp;"-9",Matches!$J$2:$J$201,0))),5,IF(SIGN(T556-U556)&lt;&gt;SIGN(INDEX(Matches!$G$2:$G$201,MATCH($A556&amp;"-9",Matches!$J$2:$J$201,0))-INDEX(Matches!$H$2:$H$201,MATCH($A556&amp;"-9",Matches!$J$2:$J$201,0))),0,IF(T556-U556=INDEX(Matches!$G$2:$G$201,MATCH($A556&amp;"-9",Matches!$J$2:$J$201,0))-INDEX(Matches!$H$2:$H$201,MATCH($A556&amp;"-9",Matches!$J$2:$J$201,0)),3,2))))),""))</f>
        <v/>
      </c>
      <c r="AG556" s="12" t="str">
        <f aca="false">IF(OR($B556="",V556="",W556=""),"",IFERROR(IF(OR(INDEX(Matches!$I$2:$I$201,MATCH($A556&amp;"-10",Matches!$J$2:$J$201,0))="Void",INDEX(Matches!$G$2:$G$201,MATCH($A556&amp;"-10",Matches!$J$2:$J$201,0))="",INDEX(Matches!$H$2:$H$201,MATCH($A556&amp;"-10",Matches!$J$2:$J$201,0))=""),"",IF(AND($C556&lt;&gt;"",INDEX(Matches!$F$2:$F$201,MATCH($A556&amp;"-10",Matches!$J$2:$J$201,0))&lt;&gt;"",$C556&gt;=INDEX(Matches!$F$2:$F$201,MATCH($A556&amp;"-10",Matches!$J$2:$J$201,0))),"",IF(AND(V556=INDEX(Matches!$G$2:$G$201,MATCH($A556&amp;"-10",Matches!$J$2:$J$201,0)),W556=INDEX(Matches!$H$2:$H$201,MATCH($A556&amp;"-10",Matches!$J$2:$J$201,0))),5,IF(SIGN(V556-W556)&lt;&gt;SIGN(INDEX(Matches!$G$2:$G$201,MATCH($A556&amp;"-10",Matches!$J$2:$J$201,0))-INDEX(Matches!$H$2:$H$201,MATCH($A556&amp;"-10",Matches!$J$2:$J$201,0))),0,IF(V556-W556=INDEX(Matches!$G$2:$G$201,MATCH($A556&amp;"-10",Matches!$J$2:$J$201,0))-INDEX(Matches!$H$2:$H$201,MATCH($A556&amp;"-10",Matches!$J$2:$J$201,0)),3,2))))),""))</f>
        <v/>
      </c>
      <c r="AH556" s="13" t="str">
        <f aca="false">IF($B556="","",SUM(X556:AG556))</f>
        <v/>
      </c>
      <c r="AI556" s="12" t="str">
        <f aca="false">IF($B556="","",COUNTIF(X556:AG556,5))</f>
        <v/>
      </c>
      <c r="AJ556" s="12" t="str">
        <f aca="false">IF($B556="","",COUNTIF(X556:AG556,"&gt;=2"))</f>
        <v/>
      </c>
      <c r="AK556" s="12" t="str">
        <f aca="false">IF($B556="","",COUNT(X556:AG556))</f>
        <v/>
      </c>
    </row>
    <row r="557" customFormat="false" ht="15" hidden="false" customHeight="false" outlineLevel="0" collapsed="false">
      <c r="A557" s="7"/>
      <c r="B557" s="7"/>
      <c r="C557" s="11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12" t="str">
        <f aca="false">IF(OR($B557="",D557="",E557=""),"",IFERROR(IF(OR(INDEX(Matches!$I$2:$I$201,MATCH($A557&amp;"-1",Matches!$J$2:$J$201,0))="Void",INDEX(Matches!$G$2:$G$201,MATCH($A557&amp;"-1",Matches!$J$2:$J$201,0))="",INDEX(Matches!$H$2:$H$201,MATCH($A557&amp;"-1",Matches!$J$2:$J$201,0))=""),"",IF(AND($C557&lt;&gt;"",INDEX(Matches!$F$2:$F$201,MATCH($A557&amp;"-1",Matches!$J$2:$J$201,0))&lt;&gt;"",$C557&gt;=INDEX(Matches!$F$2:$F$201,MATCH($A557&amp;"-1",Matches!$J$2:$J$201,0))),"",IF(AND(D557=INDEX(Matches!$G$2:$G$201,MATCH($A557&amp;"-1",Matches!$J$2:$J$201,0)),E557=INDEX(Matches!$H$2:$H$201,MATCH($A557&amp;"-1",Matches!$J$2:$J$201,0))),5,IF(SIGN(D557-E557)&lt;&gt;SIGN(INDEX(Matches!$G$2:$G$201,MATCH($A557&amp;"-1",Matches!$J$2:$J$201,0))-INDEX(Matches!$H$2:$H$201,MATCH($A557&amp;"-1",Matches!$J$2:$J$201,0))),0,IF(D557-E557=INDEX(Matches!$G$2:$G$201,MATCH($A557&amp;"-1",Matches!$J$2:$J$201,0))-INDEX(Matches!$H$2:$H$201,MATCH($A557&amp;"-1",Matches!$J$2:$J$201,0)),3,2))))),""))</f>
        <v/>
      </c>
      <c r="Y557" s="12" t="str">
        <f aca="false">IF(OR($B557="",F557="",G557=""),"",IFERROR(IF(OR(INDEX(Matches!$I$2:$I$201,MATCH($A557&amp;"-2",Matches!$J$2:$J$201,0))="Void",INDEX(Matches!$G$2:$G$201,MATCH($A557&amp;"-2",Matches!$J$2:$J$201,0))="",INDEX(Matches!$H$2:$H$201,MATCH($A557&amp;"-2",Matches!$J$2:$J$201,0))=""),"",IF(AND($C557&lt;&gt;"",INDEX(Matches!$F$2:$F$201,MATCH($A557&amp;"-2",Matches!$J$2:$J$201,0))&lt;&gt;"",$C557&gt;=INDEX(Matches!$F$2:$F$201,MATCH($A557&amp;"-2",Matches!$J$2:$J$201,0))),"",IF(AND(F557=INDEX(Matches!$G$2:$G$201,MATCH($A557&amp;"-2",Matches!$J$2:$J$201,0)),G557=INDEX(Matches!$H$2:$H$201,MATCH($A557&amp;"-2",Matches!$J$2:$J$201,0))),5,IF(SIGN(F557-G557)&lt;&gt;SIGN(INDEX(Matches!$G$2:$G$201,MATCH($A557&amp;"-2",Matches!$J$2:$J$201,0))-INDEX(Matches!$H$2:$H$201,MATCH($A557&amp;"-2",Matches!$J$2:$J$201,0))),0,IF(F557-G557=INDEX(Matches!$G$2:$G$201,MATCH($A557&amp;"-2",Matches!$J$2:$J$201,0))-INDEX(Matches!$H$2:$H$201,MATCH($A557&amp;"-2",Matches!$J$2:$J$201,0)),3,2))))),""))</f>
        <v/>
      </c>
      <c r="Z557" s="12" t="str">
        <f aca="false">IF(OR($B557="",H557="",I557=""),"",IFERROR(IF(OR(INDEX(Matches!$I$2:$I$201,MATCH($A557&amp;"-3",Matches!$J$2:$J$201,0))="Void",INDEX(Matches!$G$2:$G$201,MATCH($A557&amp;"-3",Matches!$J$2:$J$201,0))="",INDEX(Matches!$H$2:$H$201,MATCH($A557&amp;"-3",Matches!$J$2:$J$201,0))=""),"",IF(AND($C557&lt;&gt;"",INDEX(Matches!$F$2:$F$201,MATCH($A557&amp;"-3",Matches!$J$2:$J$201,0))&lt;&gt;"",$C557&gt;=INDEX(Matches!$F$2:$F$201,MATCH($A557&amp;"-3",Matches!$J$2:$J$201,0))),"",IF(AND(H557=INDEX(Matches!$G$2:$G$201,MATCH($A557&amp;"-3",Matches!$J$2:$J$201,0)),I557=INDEX(Matches!$H$2:$H$201,MATCH($A557&amp;"-3",Matches!$J$2:$J$201,0))),5,IF(SIGN(H557-I557)&lt;&gt;SIGN(INDEX(Matches!$G$2:$G$201,MATCH($A557&amp;"-3",Matches!$J$2:$J$201,0))-INDEX(Matches!$H$2:$H$201,MATCH($A557&amp;"-3",Matches!$J$2:$J$201,0))),0,IF(H557-I557=INDEX(Matches!$G$2:$G$201,MATCH($A557&amp;"-3",Matches!$J$2:$J$201,0))-INDEX(Matches!$H$2:$H$201,MATCH($A557&amp;"-3",Matches!$J$2:$J$201,0)),3,2))))),""))</f>
        <v/>
      </c>
      <c r="AA557" s="12" t="str">
        <f aca="false">IF(OR($B557="",J557="",K557=""),"",IFERROR(IF(OR(INDEX(Matches!$I$2:$I$201,MATCH($A557&amp;"-4",Matches!$J$2:$J$201,0))="Void",INDEX(Matches!$G$2:$G$201,MATCH($A557&amp;"-4",Matches!$J$2:$J$201,0))="",INDEX(Matches!$H$2:$H$201,MATCH($A557&amp;"-4",Matches!$J$2:$J$201,0))=""),"",IF(AND($C557&lt;&gt;"",INDEX(Matches!$F$2:$F$201,MATCH($A557&amp;"-4",Matches!$J$2:$J$201,0))&lt;&gt;"",$C557&gt;=INDEX(Matches!$F$2:$F$201,MATCH($A557&amp;"-4",Matches!$J$2:$J$201,0))),"",IF(AND(J557=INDEX(Matches!$G$2:$G$201,MATCH($A557&amp;"-4",Matches!$J$2:$J$201,0)),K557=INDEX(Matches!$H$2:$H$201,MATCH($A557&amp;"-4",Matches!$J$2:$J$201,0))),5,IF(SIGN(J557-K557)&lt;&gt;SIGN(INDEX(Matches!$G$2:$G$201,MATCH($A557&amp;"-4",Matches!$J$2:$J$201,0))-INDEX(Matches!$H$2:$H$201,MATCH($A557&amp;"-4",Matches!$J$2:$J$201,0))),0,IF(J557-K557=INDEX(Matches!$G$2:$G$201,MATCH($A557&amp;"-4",Matches!$J$2:$J$201,0))-INDEX(Matches!$H$2:$H$201,MATCH($A557&amp;"-4",Matches!$J$2:$J$201,0)),3,2))))),""))</f>
        <v/>
      </c>
      <c r="AB557" s="12" t="str">
        <f aca="false">IF(OR($B557="",L557="",M557=""),"",IFERROR(IF(OR(INDEX(Matches!$I$2:$I$201,MATCH($A557&amp;"-5",Matches!$J$2:$J$201,0))="Void",INDEX(Matches!$G$2:$G$201,MATCH($A557&amp;"-5",Matches!$J$2:$J$201,0))="",INDEX(Matches!$H$2:$H$201,MATCH($A557&amp;"-5",Matches!$J$2:$J$201,0))=""),"",IF(AND($C557&lt;&gt;"",INDEX(Matches!$F$2:$F$201,MATCH($A557&amp;"-5",Matches!$J$2:$J$201,0))&lt;&gt;"",$C557&gt;=INDEX(Matches!$F$2:$F$201,MATCH($A557&amp;"-5",Matches!$J$2:$J$201,0))),"",IF(AND(L557=INDEX(Matches!$G$2:$G$201,MATCH($A557&amp;"-5",Matches!$J$2:$J$201,0)),M557=INDEX(Matches!$H$2:$H$201,MATCH($A557&amp;"-5",Matches!$J$2:$J$201,0))),5,IF(SIGN(L557-M557)&lt;&gt;SIGN(INDEX(Matches!$G$2:$G$201,MATCH($A557&amp;"-5",Matches!$J$2:$J$201,0))-INDEX(Matches!$H$2:$H$201,MATCH($A557&amp;"-5",Matches!$J$2:$J$201,0))),0,IF(L557-M557=INDEX(Matches!$G$2:$G$201,MATCH($A557&amp;"-5",Matches!$J$2:$J$201,0))-INDEX(Matches!$H$2:$H$201,MATCH($A557&amp;"-5",Matches!$J$2:$J$201,0)),3,2))))),""))</f>
        <v/>
      </c>
      <c r="AC557" s="12" t="str">
        <f aca="false">IF(OR($B557="",N557="",O557=""),"",IFERROR(IF(OR(INDEX(Matches!$I$2:$I$201,MATCH($A557&amp;"-6",Matches!$J$2:$J$201,0))="Void",INDEX(Matches!$G$2:$G$201,MATCH($A557&amp;"-6",Matches!$J$2:$J$201,0))="",INDEX(Matches!$H$2:$H$201,MATCH($A557&amp;"-6",Matches!$J$2:$J$201,0))=""),"",IF(AND($C557&lt;&gt;"",INDEX(Matches!$F$2:$F$201,MATCH($A557&amp;"-6",Matches!$J$2:$J$201,0))&lt;&gt;"",$C557&gt;=INDEX(Matches!$F$2:$F$201,MATCH($A557&amp;"-6",Matches!$J$2:$J$201,0))),"",IF(AND(N557=INDEX(Matches!$G$2:$G$201,MATCH($A557&amp;"-6",Matches!$J$2:$J$201,0)),O557=INDEX(Matches!$H$2:$H$201,MATCH($A557&amp;"-6",Matches!$J$2:$J$201,0))),5,IF(SIGN(N557-O557)&lt;&gt;SIGN(INDEX(Matches!$G$2:$G$201,MATCH($A557&amp;"-6",Matches!$J$2:$J$201,0))-INDEX(Matches!$H$2:$H$201,MATCH($A557&amp;"-6",Matches!$J$2:$J$201,0))),0,IF(N557-O557=INDEX(Matches!$G$2:$G$201,MATCH($A557&amp;"-6",Matches!$J$2:$J$201,0))-INDEX(Matches!$H$2:$H$201,MATCH($A557&amp;"-6",Matches!$J$2:$J$201,0)),3,2))))),""))</f>
        <v/>
      </c>
      <c r="AD557" s="12" t="str">
        <f aca="false">IF(OR($B557="",P557="",Q557=""),"",IFERROR(IF(OR(INDEX(Matches!$I$2:$I$201,MATCH($A557&amp;"-7",Matches!$J$2:$J$201,0))="Void",INDEX(Matches!$G$2:$G$201,MATCH($A557&amp;"-7",Matches!$J$2:$J$201,0))="",INDEX(Matches!$H$2:$H$201,MATCH($A557&amp;"-7",Matches!$J$2:$J$201,0))=""),"",IF(AND($C557&lt;&gt;"",INDEX(Matches!$F$2:$F$201,MATCH($A557&amp;"-7",Matches!$J$2:$J$201,0))&lt;&gt;"",$C557&gt;=INDEX(Matches!$F$2:$F$201,MATCH($A557&amp;"-7",Matches!$J$2:$J$201,0))),"",IF(AND(P557=INDEX(Matches!$G$2:$G$201,MATCH($A557&amp;"-7",Matches!$J$2:$J$201,0)),Q557=INDEX(Matches!$H$2:$H$201,MATCH($A557&amp;"-7",Matches!$J$2:$J$201,0))),5,IF(SIGN(P557-Q557)&lt;&gt;SIGN(INDEX(Matches!$G$2:$G$201,MATCH($A557&amp;"-7",Matches!$J$2:$J$201,0))-INDEX(Matches!$H$2:$H$201,MATCH($A557&amp;"-7",Matches!$J$2:$J$201,0))),0,IF(P557-Q557=INDEX(Matches!$G$2:$G$201,MATCH($A557&amp;"-7",Matches!$J$2:$J$201,0))-INDEX(Matches!$H$2:$H$201,MATCH($A557&amp;"-7",Matches!$J$2:$J$201,0)),3,2))))),""))</f>
        <v/>
      </c>
      <c r="AE557" s="12" t="str">
        <f aca="false">IF(OR($B557="",R557="",S557=""),"",IFERROR(IF(OR(INDEX(Matches!$I$2:$I$201,MATCH($A557&amp;"-8",Matches!$J$2:$J$201,0))="Void",INDEX(Matches!$G$2:$G$201,MATCH($A557&amp;"-8",Matches!$J$2:$J$201,0))="",INDEX(Matches!$H$2:$H$201,MATCH($A557&amp;"-8",Matches!$J$2:$J$201,0))=""),"",IF(AND($C557&lt;&gt;"",INDEX(Matches!$F$2:$F$201,MATCH($A557&amp;"-8",Matches!$J$2:$J$201,0))&lt;&gt;"",$C557&gt;=INDEX(Matches!$F$2:$F$201,MATCH($A557&amp;"-8",Matches!$J$2:$J$201,0))),"",IF(AND(R557=INDEX(Matches!$G$2:$G$201,MATCH($A557&amp;"-8",Matches!$J$2:$J$201,0)),S557=INDEX(Matches!$H$2:$H$201,MATCH($A557&amp;"-8",Matches!$J$2:$J$201,0))),5,IF(SIGN(R557-S557)&lt;&gt;SIGN(INDEX(Matches!$G$2:$G$201,MATCH($A557&amp;"-8",Matches!$J$2:$J$201,0))-INDEX(Matches!$H$2:$H$201,MATCH($A557&amp;"-8",Matches!$J$2:$J$201,0))),0,IF(R557-S557=INDEX(Matches!$G$2:$G$201,MATCH($A557&amp;"-8",Matches!$J$2:$J$201,0))-INDEX(Matches!$H$2:$H$201,MATCH($A557&amp;"-8",Matches!$J$2:$J$201,0)),3,2))))),""))</f>
        <v/>
      </c>
      <c r="AF557" s="12" t="str">
        <f aca="false">IF(OR($B557="",T557="",U557=""),"",IFERROR(IF(OR(INDEX(Matches!$I$2:$I$201,MATCH($A557&amp;"-9",Matches!$J$2:$J$201,0))="Void",INDEX(Matches!$G$2:$G$201,MATCH($A557&amp;"-9",Matches!$J$2:$J$201,0))="",INDEX(Matches!$H$2:$H$201,MATCH($A557&amp;"-9",Matches!$J$2:$J$201,0))=""),"",IF(AND($C557&lt;&gt;"",INDEX(Matches!$F$2:$F$201,MATCH($A557&amp;"-9",Matches!$J$2:$J$201,0))&lt;&gt;"",$C557&gt;=INDEX(Matches!$F$2:$F$201,MATCH($A557&amp;"-9",Matches!$J$2:$J$201,0))),"",IF(AND(T557=INDEX(Matches!$G$2:$G$201,MATCH($A557&amp;"-9",Matches!$J$2:$J$201,0)),U557=INDEX(Matches!$H$2:$H$201,MATCH($A557&amp;"-9",Matches!$J$2:$J$201,0))),5,IF(SIGN(T557-U557)&lt;&gt;SIGN(INDEX(Matches!$G$2:$G$201,MATCH($A557&amp;"-9",Matches!$J$2:$J$201,0))-INDEX(Matches!$H$2:$H$201,MATCH($A557&amp;"-9",Matches!$J$2:$J$201,0))),0,IF(T557-U557=INDEX(Matches!$G$2:$G$201,MATCH($A557&amp;"-9",Matches!$J$2:$J$201,0))-INDEX(Matches!$H$2:$H$201,MATCH($A557&amp;"-9",Matches!$J$2:$J$201,0)),3,2))))),""))</f>
        <v/>
      </c>
      <c r="AG557" s="12" t="str">
        <f aca="false">IF(OR($B557="",V557="",W557=""),"",IFERROR(IF(OR(INDEX(Matches!$I$2:$I$201,MATCH($A557&amp;"-10",Matches!$J$2:$J$201,0))="Void",INDEX(Matches!$G$2:$G$201,MATCH($A557&amp;"-10",Matches!$J$2:$J$201,0))="",INDEX(Matches!$H$2:$H$201,MATCH($A557&amp;"-10",Matches!$J$2:$J$201,0))=""),"",IF(AND($C557&lt;&gt;"",INDEX(Matches!$F$2:$F$201,MATCH($A557&amp;"-10",Matches!$J$2:$J$201,0))&lt;&gt;"",$C557&gt;=INDEX(Matches!$F$2:$F$201,MATCH($A557&amp;"-10",Matches!$J$2:$J$201,0))),"",IF(AND(V557=INDEX(Matches!$G$2:$G$201,MATCH($A557&amp;"-10",Matches!$J$2:$J$201,0)),W557=INDEX(Matches!$H$2:$H$201,MATCH($A557&amp;"-10",Matches!$J$2:$J$201,0))),5,IF(SIGN(V557-W557)&lt;&gt;SIGN(INDEX(Matches!$G$2:$G$201,MATCH($A557&amp;"-10",Matches!$J$2:$J$201,0))-INDEX(Matches!$H$2:$H$201,MATCH($A557&amp;"-10",Matches!$J$2:$J$201,0))),0,IF(V557-W557=INDEX(Matches!$G$2:$G$201,MATCH($A557&amp;"-10",Matches!$J$2:$J$201,0))-INDEX(Matches!$H$2:$H$201,MATCH($A557&amp;"-10",Matches!$J$2:$J$201,0)),3,2))))),""))</f>
        <v/>
      </c>
      <c r="AH557" s="13" t="str">
        <f aca="false">IF($B557="","",SUM(X557:AG557))</f>
        <v/>
      </c>
      <c r="AI557" s="12" t="str">
        <f aca="false">IF($B557="","",COUNTIF(X557:AG557,5))</f>
        <v/>
      </c>
      <c r="AJ557" s="12" t="str">
        <f aca="false">IF($B557="","",COUNTIF(X557:AG557,"&gt;=2"))</f>
        <v/>
      </c>
      <c r="AK557" s="12" t="str">
        <f aca="false">IF($B557="","",COUNT(X557:AG557))</f>
        <v/>
      </c>
    </row>
    <row r="558" customFormat="false" ht="15" hidden="false" customHeight="false" outlineLevel="0" collapsed="false">
      <c r="A558" s="7"/>
      <c r="B558" s="7"/>
      <c r="C558" s="11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12" t="str">
        <f aca="false">IF(OR($B558="",D558="",E558=""),"",IFERROR(IF(OR(INDEX(Matches!$I$2:$I$201,MATCH($A558&amp;"-1",Matches!$J$2:$J$201,0))="Void",INDEX(Matches!$G$2:$G$201,MATCH($A558&amp;"-1",Matches!$J$2:$J$201,0))="",INDEX(Matches!$H$2:$H$201,MATCH($A558&amp;"-1",Matches!$J$2:$J$201,0))=""),"",IF(AND($C558&lt;&gt;"",INDEX(Matches!$F$2:$F$201,MATCH($A558&amp;"-1",Matches!$J$2:$J$201,0))&lt;&gt;"",$C558&gt;=INDEX(Matches!$F$2:$F$201,MATCH($A558&amp;"-1",Matches!$J$2:$J$201,0))),"",IF(AND(D558=INDEX(Matches!$G$2:$G$201,MATCH($A558&amp;"-1",Matches!$J$2:$J$201,0)),E558=INDEX(Matches!$H$2:$H$201,MATCH($A558&amp;"-1",Matches!$J$2:$J$201,0))),5,IF(SIGN(D558-E558)&lt;&gt;SIGN(INDEX(Matches!$G$2:$G$201,MATCH($A558&amp;"-1",Matches!$J$2:$J$201,0))-INDEX(Matches!$H$2:$H$201,MATCH($A558&amp;"-1",Matches!$J$2:$J$201,0))),0,IF(D558-E558=INDEX(Matches!$G$2:$G$201,MATCH($A558&amp;"-1",Matches!$J$2:$J$201,0))-INDEX(Matches!$H$2:$H$201,MATCH($A558&amp;"-1",Matches!$J$2:$J$201,0)),3,2))))),""))</f>
        <v/>
      </c>
      <c r="Y558" s="12" t="str">
        <f aca="false">IF(OR($B558="",F558="",G558=""),"",IFERROR(IF(OR(INDEX(Matches!$I$2:$I$201,MATCH($A558&amp;"-2",Matches!$J$2:$J$201,0))="Void",INDEX(Matches!$G$2:$G$201,MATCH($A558&amp;"-2",Matches!$J$2:$J$201,0))="",INDEX(Matches!$H$2:$H$201,MATCH($A558&amp;"-2",Matches!$J$2:$J$201,0))=""),"",IF(AND($C558&lt;&gt;"",INDEX(Matches!$F$2:$F$201,MATCH($A558&amp;"-2",Matches!$J$2:$J$201,0))&lt;&gt;"",$C558&gt;=INDEX(Matches!$F$2:$F$201,MATCH($A558&amp;"-2",Matches!$J$2:$J$201,0))),"",IF(AND(F558=INDEX(Matches!$G$2:$G$201,MATCH($A558&amp;"-2",Matches!$J$2:$J$201,0)),G558=INDEX(Matches!$H$2:$H$201,MATCH($A558&amp;"-2",Matches!$J$2:$J$201,0))),5,IF(SIGN(F558-G558)&lt;&gt;SIGN(INDEX(Matches!$G$2:$G$201,MATCH($A558&amp;"-2",Matches!$J$2:$J$201,0))-INDEX(Matches!$H$2:$H$201,MATCH($A558&amp;"-2",Matches!$J$2:$J$201,0))),0,IF(F558-G558=INDEX(Matches!$G$2:$G$201,MATCH($A558&amp;"-2",Matches!$J$2:$J$201,0))-INDEX(Matches!$H$2:$H$201,MATCH($A558&amp;"-2",Matches!$J$2:$J$201,0)),3,2))))),""))</f>
        <v/>
      </c>
      <c r="Z558" s="12" t="str">
        <f aca="false">IF(OR($B558="",H558="",I558=""),"",IFERROR(IF(OR(INDEX(Matches!$I$2:$I$201,MATCH($A558&amp;"-3",Matches!$J$2:$J$201,0))="Void",INDEX(Matches!$G$2:$G$201,MATCH($A558&amp;"-3",Matches!$J$2:$J$201,0))="",INDEX(Matches!$H$2:$H$201,MATCH($A558&amp;"-3",Matches!$J$2:$J$201,0))=""),"",IF(AND($C558&lt;&gt;"",INDEX(Matches!$F$2:$F$201,MATCH($A558&amp;"-3",Matches!$J$2:$J$201,0))&lt;&gt;"",$C558&gt;=INDEX(Matches!$F$2:$F$201,MATCH($A558&amp;"-3",Matches!$J$2:$J$201,0))),"",IF(AND(H558=INDEX(Matches!$G$2:$G$201,MATCH($A558&amp;"-3",Matches!$J$2:$J$201,0)),I558=INDEX(Matches!$H$2:$H$201,MATCH($A558&amp;"-3",Matches!$J$2:$J$201,0))),5,IF(SIGN(H558-I558)&lt;&gt;SIGN(INDEX(Matches!$G$2:$G$201,MATCH($A558&amp;"-3",Matches!$J$2:$J$201,0))-INDEX(Matches!$H$2:$H$201,MATCH($A558&amp;"-3",Matches!$J$2:$J$201,0))),0,IF(H558-I558=INDEX(Matches!$G$2:$G$201,MATCH($A558&amp;"-3",Matches!$J$2:$J$201,0))-INDEX(Matches!$H$2:$H$201,MATCH($A558&amp;"-3",Matches!$J$2:$J$201,0)),3,2))))),""))</f>
        <v/>
      </c>
      <c r="AA558" s="12" t="str">
        <f aca="false">IF(OR($B558="",J558="",K558=""),"",IFERROR(IF(OR(INDEX(Matches!$I$2:$I$201,MATCH($A558&amp;"-4",Matches!$J$2:$J$201,0))="Void",INDEX(Matches!$G$2:$G$201,MATCH($A558&amp;"-4",Matches!$J$2:$J$201,0))="",INDEX(Matches!$H$2:$H$201,MATCH($A558&amp;"-4",Matches!$J$2:$J$201,0))=""),"",IF(AND($C558&lt;&gt;"",INDEX(Matches!$F$2:$F$201,MATCH($A558&amp;"-4",Matches!$J$2:$J$201,0))&lt;&gt;"",$C558&gt;=INDEX(Matches!$F$2:$F$201,MATCH($A558&amp;"-4",Matches!$J$2:$J$201,0))),"",IF(AND(J558=INDEX(Matches!$G$2:$G$201,MATCH($A558&amp;"-4",Matches!$J$2:$J$201,0)),K558=INDEX(Matches!$H$2:$H$201,MATCH($A558&amp;"-4",Matches!$J$2:$J$201,0))),5,IF(SIGN(J558-K558)&lt;&gt;SIGN(INDEX(Matches!$G$2:$G$201,MATCH($A558&amp;"-4",Matches!$J$2:$J$201,0))-INDEX(Matches!$H$2:$H$201,MATCH($A558&amp;"-4",Matches!$J$2:$J$201,0))),0,IF(J558-K558=INDEX(Matches!$G$2:$G$201,MATCH($A558&amp;"-4",Matches!$J$2:$J$201,0))-INDEX(Matches!$H$2:$H$201,MATCH($A558&amp;"-4",Matches!$J$2:$J$201,0)),3,2))))),""))</f>
        <v/>
      </c>
      <c r="AB558" s="12" t="str">
        <f aca="false">IF(OR($B558="",L558="",M558=""),"",IFERROR(IF(OR(INDEX(Matches!$I$2:$I$201,MATCH($A558&amp;"-5",Matches!$J$2:$J$201,0))="Void",INDEX(Matches!$G$2:$G$201,MATCH($A558&amp;"-5",Matches!$J$2:$J$201,0))="",INDEX(Matches!$H$2:$H$201,MATCH($A558&amp;"-5",Matches!$J$2:$J$201,0))=""),"",IF(AND($C558&lt;&gt;"",INDEX(Matches!$F$2:$F$201,MATCH($A558&amp;"-5",Matches!$J$2:$J$201,0))&lt;&gt;"",$C558&gt;=INDEX(Matches!$F$2:$F$201,MATCH($A558&amp;"-5",Matches!$J$2:$J$201,0))),"",IF(AND(L558=INDEX(Matches!$G$2:$G$201,MATCH($A558&amp;"-5",Matches!$J$2:$J$201,0)),M558=INDEX(Matches!$H$2:$H$201,MATCH($A558&amp;"-5",Matches!$J$2:$J$201,0))),5,IF(SIGN(L558-M558)&lt;&gt;SIGN(INDEX(Matches!$G$2:$G$201,MATCH($A558&amp;"-5",Matches!$J$2:$J$201,0))-INDEX(Matches!$H$2:$H$201,MATCH($A558&amp;"-5",Matches!$J$2:$J$201,0))),0,IF(L558-M558=INDEX(Matches!$G$2:$G$201,MATCH($A558&amp;"-5",Matches!$J$2:$J$201,0))-INDEX(Matches!$H$2:$H$201,MATCH($A558&amp;"-5",Matches!$J$2:$J$201,0)),3,2))))),""))</f>
        <v/>
      </c>
      <c r="AC558" s="12" t="str">
        <f aca="false">IF(OR($B558="",N558="",O558=""),"",IFERROR(IF(OR(INDEX(Matches!$I$2:$I$201,MATCH($A558&amp;"-6",Matches!$J$2:$J$201,0))="Void",INDEX(Matches!$G$2:$G$201,MATCH($A558&amp;"-6",Matches!$J$2:$J$201,0))="",INDEX(Matches!$H$2:$H$201,MATCH($A558&amp;"-6",Matches!$J$2:$J$201,0))=""),"",IF(AND($C558&lt;&gt;"",INDEX(Matches!$F$2:$F$201,MATCH($A558&amp;"-6",Matches!$J$2:$J$201,0))&lt;&gt;"",$C558&gt;=INDEX(Matches!$F$2:$F$201,MATCH($A558&amp;"-6",Matches!$J$2:$J$201,0))),"",IF(AND(N558=INDEX(Matches!$G$2:$G$201,MATCH($A558&amp;"-6",Matches!$J$2:$J$201,0)),O558=INDEX(Matches!$H$2:$H$201,MATCH($A558&amp;"-6",Matches!$J$2:$J$201,0))),5,IF(SIGN(N558-O558)&lt;&gt;SIGN(INDEX(Matches!$G$2:$G$201,MATCH($A558&amp;"-6",Matches!$J$2:$J$201,0))-INDEX(Matches!$H$2:$H$201,MATCH($A558&amp;"-6",Matches!$J$2:$J$201,0))),0,IF(N558-O558=INDEX(Matches!$G$2:$G$201,MATCH($A558&amp;"-6",Matches!$J$2:$J$201,0))-INDEX(Matches!$H$2:$H$201,MATCH($A558&amp;"-6",Matches!$J$2:$J$201,0)),3,2))))),""))</f>
        <v/>
      </c>
      <c r="AD558" s="12" t="str">
        <f aca="false">IF(OR($B558="",P558="",Q558=""),"",IFERROR(IF(OR(INDEX(Matches!$I$2:$I$201,MATCH($A558&amp;"-7",Matches!$J$2:$J$201,0))="Void",INDEX(Matches!$G$2:$G$201,MATCH($A558&amp;"-7",Matches!$J$2:$J$201,0))="",INDEX(Matches!$H$2:$H$201,MATCH($A558&amp;"-7",Matches!$J$2:$J$201,0))=""),"",IF(AND($C558&lt;&gt;"",INDEX(Matches!$F$2:$F$201,MATCH($A558&amp;"-7",Matches!$J$2:$J$201,0))&lt;&gt;"",$C558&gt;=INDEX(Matches!$F$2:$F$201,MATCH($A558&amp;"-7",Matches!$J$2:$J$201,0))),"",IF(AND(P558=INDEX(Matches!$G$2:$G$201,MATCH($A558&amp;"-7",Matches!$J$2:$J$201,0)),Q558=INDEX(Matches!$H$2:$H$201,MATCH($A558&amp;"-7",Matches!$J$2:$J$201,0))),5,IF(SIGN(P558-Q558)&lt;&gt;SIGN(INDEX(Matches!$G$2:$G$201,MATCH($A558&amp;"-7",Matches!$J$2:$J$201,0))-INDEX(Matches!$H$2:$H$201,MATCH($A558&amp;"-7",Matches!$J$2:$J$201,0))),0,IF(P558-Q558=INDEX(Matches!$G$2:$G$201,MATCH($A558&amp;"-7",Matches!$J$2:$J$201,0))-INDEX(Matches!$H$2:$H$201,MATCH($A558&amp;"-7",Matches!$J$2:$J$201,0)),3,2))))),""))</f>
        <v/>
      </c>
      <c r="AE558" s="12" t="str">
        <f aca="false">IF(OR($B558="",R558="",S558=""),"",IFERROR(IF(OR(INDEX(Matches!$I$2:$I$201,MATCH($A558&amp;"-8",Matches!$J$2:$J$201,0))="Void",INDEX(Matches!$G$2:$G$201,MATCH($A558&amp;"-8",Matches!$J$2:$J$201,0))="",INDEX(Matches!$H$2:$H$201,MATCH($A558&amp;"-8",Matches!$J$2:$J$201,0))=""),"",IF(AND($C558&lt;&gt;"",INDEX(Matches!$F$2:$F$201,MATCH($A558&amp;"-8",Matches!$J$2:$J$201,0))&lt;&gt;"",$C558&gt;=INDEX(Matches!$F$2:$F$201,MATCH($A558&amp;"-8",Matches!$J$2:$J$201,0))),"",IF(AND(R558=INDEX(Matches!$G$2:$G$201,MATCH($A558&amp;"-8",Matches!$J$2:$J$201,0)),S558=INDEX(Matches!$H$2:$H$201,MATCH($A558&amp;"-8",Matches!$J$2:$J$201,0))),5,IF(SIGN(R558-S558)&lt;&gt;SIGN(INDEX(Matches!$G$2:$G$201,MATCH($A558&amp;"-8",Matches!$J$2:$J$201,0))-INDEX(Matches!$H$2:$H$201,MATCH($A558&amp;"-8",Matches!$J$2:$J$201,0))),0,IF(R558-S558=INDEX(Matches!$G$2:$G$201,MATCH($A558&amp;"-8",Matches!$J$2:$J$201,0))-INDEX(Matches!$H$2:$H$201,MATCH($A558&amp;"-8",Matches!$J$2:$J$201,0)),3,2))))),""))</f>
        <v/>
      </c>
      <c r="AF558" s="12" t="str">
        <f aca="false">IF(OR($B558="",T558="",U558=""),"",IFERROR(IF(OR(INDEX(Matches!$I$2:$I$201,MATCH($A558&amp;"-9",Matches!$J$2:$J$201,0))="Void",INDEX(Matches!$G$2:$G$201,MATCH($A558&amp;"-9",Matches!$J$2:$J$201,0))="",INDEX(Matches!$H$2:$H$201,MATCH($A558&amp;"-9",Matches!$J$2:$J$201,0))=""),"",IF(AND($C558&lt;&gt;"",INDEX(Matches!$F$2:$F$201,MATCH($A558&amp;"-9",Matches!$J$2:$J$201,0))&lt;&gt;"",$C558&gt;=INDEX(Matches!$F$2:$F$201,MATCH($A558&amp;"-9",Matches!$J$2:$J$201,0))),"",IF(AND(T558=INDEX(Matches!$G$2:$G$201,MATCH($A558&amp;"-9",Matches!$J$2:$J$201,0)),U558=INDEX(Matches!$H$2:$H$201,MATCH($A558&amp;"-9",Matches!$J$2:$J$201,0))),5,IF(SIGN(T558-U558)&lt;&gt;SIGN(INDEX(Matches!$G$2:$G$201,MATCH($A558&amp;"-9",Matches!$J$2:$J$201,0))-INDEX(Matches!$H$2:$H$201,MATCH($A558&amp;"-9",Matches!$J$2:$J$201,0))),0,IF(T558-U558=INDEX(Matches!$G$2:$G$201,MATCH($A558&amp;"-9",Matches!$J$2:$J$201,0))-INDEX(Matches!$H$2:$H$201,MATCH($A558&amp;"-9",Matches!$J$2:$J$201,0)),3,2))))),""))</f>
        <v/>
      </c>
      <c r="AG558" s="12" t="str">
        <f aca="false">IF(OR($B558="",V558="",W558=""),"",IFERROR(IF(OR(INDEX(Matches!$I$2:$I$201,MATCH($A558&amp;"-10",Matches!$J$2:$J$201,0))="Void",INDEX(Matches!$G$2:$G$201,MATCH($A558&amp;"-10",Matches!$J$2:$J$201,0))="",INDEX(Matches!$H$2:$H$201,MATCH($A558&amp;"-10",Matches!$J$2:$J$201,0))=""),"",IF(AND($C558&lt;&gt;"",INDEX(Matches!$F$2:$F$201,MATCH($A558&amp;"-10",Matches!$J$2:$J$201,0))&lt;&gt;"",$C558&gt;=INDEX(Matches!$F$2:$F$201,MATCH($A558&amp;"-10",Matches!$J$2:$J$201,0))),"",IF(AND(V558=INDEX(Matches!$G$2:$G$201,MATCH($A558&amp;"-10",Matches!$J$2:$J$201,0)),W558=INDEX(Matches!$H$2:$H$201,MATCH($A558&amp;"-10",Matches!$J$2:$J$201,0))),5,IF(SIGN(V558-W558)&lt;&gt;SIGN(INDEX(Matches!$G$2:$G$201,MATCH($A558&amp;"-10",Matches!$J$2:$J$201,0))-INDEX(Matches!$H$2:$H$201,MATCH($A558&amp;"-10",Matches!$J$2:$J$201,0))),0,IF(V558-W558=INDEX(Matches!$G$2:$G$201,MATCH($A558&amp;"-10",Matches!$J$2:$J$201,0))-INDEX(Matches!$H$2:$H$201,MATCH($A558&amp;"-10",Matches!$J$2:$J$201,0)),3,2))))),""))</f>
        <v/>
      </c>
      <c r="AH558" s="13" t="str">
        <f aca="false">IF($B558="","",SUM(X558:AG558))</f>
        <v/>
      </c>
      <c r="AI558" s="12" t="str">
        <f aca="false">IF($B558="","",COUNTIF(X558:AG558,5))</f>
        <v/>
      </c>
      <c r="AJ558" s="12" t="str">
        <f aca="false">IF($B558="","",COUNTIF(X558:AG558,"&gt;=2"))</f>
        <v/>
      </c>
      <c r="AK558" s="12" t="str">
        <f aca="false">IF($B558="","",COUNT(X558:AG558))</f>
        <v/>
      </c>
    </row>
    <row r="559" customFormat="false" ht="15" hidden="false" customHeight="false" outlineLevel="0" collapsed="false">
      <c r="A559" s="7"/>
      <c r="B559" s="7"/>
      <c r="C559" s="11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12" t="str">
        <f aca="false">IF(OR($B559="",D559="",E559=""),"",IFERROR(IF(OR(INDEX(Matches!$I$2:$I$201,MATCH($A559&amp;"-1",Matches!$J$2:$J$201,0))="Void",INDEX(Matches!$G$2:$G$201,MATCH($A559&amp;"-1",Matches!$J$2:$J$201,0))="",INDEX(Matches!$H$2:$H$201,MATCH($A559&amp;"-1",Matches!$J$2:$J$201,0))=""),"",IF(AND($C559&lt;&gt;"",INDEX(Matches!$F$2:$F$201,MATCH($A559&amp;"-1",Matches!$J$2:$J$201,0))&lt;&gt;"",$C559&gt;=INDEX(Matches!$F$2:$F$201,MATCH($A559&amp;"-1",Matches!$J$2:$J$201,0))),"",IF(AND(D559=INDEX(Matches!$G$2:$G$201,MATCH($A559&amp;"-1",Matches!$J$2:$J$201,0)),E559=INDEX(Matches!$H$2:$H$201,MATCH($A559&amp;"-1",Matches!$J$2:$J$201,0))),5,IF(SIGN(D559-E559)&lt;&gt;SIGN(INDEX(Matches!$G$2:$G$201,MATCH($A559&amp;"-1",Matches!$J$2:$J$201,0))-INDEX(Matches!$H$2:$H$201,MATCH($A559&amp;"-1",Matches!$J$2:$J$201,0))),0,IF(D559-E559=INDEX(Matches!$G$2:$G$201,MATCH($A559&amp;"-1",Matches!$J$2:$J$201,0))-INDEX(Matches!$H$2:$H$201,MATCH($A559&amp;"-1",Matches!$J$2:$J$201,0)),3,2))))),""))</f>
        <v/>
      </c>
      <c r="Y559" s="12" t="str">
        <f aca="false">IF(OR($B559="",F559="",G559=""),"",IFERROR(IF(OR(INDEX(Matches!$I$2:$I$201,MATCH($A559&amp;"-2",Matches!$J$2:$J$201,0))="Void",INDEX(Matches!$G$2:$G$201,MATCH($A559&amp;"-2",Matches!$J$2:$J$201,0))="",INDEX(Matches!$H$2:$H$201,MATCH($A559&amp;"-2",Matches!$J$2:$J$201,0))=""),"",IF(AND($C559&lt;&gt;"",INDEX(Matches!$F$2:$F$201,MATCH($A559&amp;"-2",Matches!$J$2:$J$201,0))&lt;&gt;"",$C559&gt;=INDEX(Matches!$F$2:$F$201,MATCH($A559&amp;"-2",Matches!$J$2:$J$201,0))),"",IF(AND(F559=INDEX(Matches!$G$2:$G$201,MATCH($A559&amp;"-2",Matches!$J$2:$J$201,0)),G559=INDEX(Matches!$H$2:$H$201,MATCH($A559&amp;"-2",Matches!$J$2:$J$201,0))),5,IF(SIGN(F559-G559)&lt;&gt;SIGN(INDEX(Matches!$G$2:$G$201,MATCH($A559&amp;"-2",Matches!$J$2:$J$201,0))-INDEX(Matches!$H$2:$H$201,MATCH($A559&amp;"-2",Matches!$J$2:$J$201,0))),0,IF(F559-G559=INDEX(Matches!$G$2:$G$201,MATCH($A559&amp;"-2",Matches!$J$2:$J$201,0))-INDEX(Matches!$H$2:$H$201,MATCH($A559&amp;"-2",Matches!$J$2:$J$201,0)),3,2))))),""))</f>
        <v/>
      </c>
      <c r="Z559" s="12" t="str">
        <f aca="false">IF(OR($B559="",H559="",I559=""),"",IFERROR(IF(OR(INDEX(Matches!$I$2:$I$201,MATCH($A559&amp;"-3",Matches!$J$2:$J$201,0))="Void",INDEX(Matches!$G$2:$G$201,MATCH($A559&amp;"-3",Matches!$J$2:$J$201,0))="",INDEX(Matches!$H$2:$H$201,MATCH($A559&amp;"-3",Matches!$J$2:$J$201,0))=""),"",IF(AND($C559&lt;&gt;"",INDEX(Matches!$F$2:$F$201,MATCH($A559&amp;"-3",Matches!$J$2:$J$201,0))&lt;&gt;"",$C559&gt;=INDEX(Matches!$F$2:$F$201,MATCH($A559&amp;"-3",Matches!$J$2:$J$201,0))),"",IF(AND(H559=INDEX(Matches!$G$2:$G$201,MATCH($A559&amp;"-3",Matches!$J$2:$J$201,0)),I559=INDEX(Matches!$H$2:$H$201,MATCH($A559&amp;"-3",Matches!$J$2:$J$201,0))),5,IF(SIGN(H559-I559)&lt;&gt;SIGN(INDEX(Matches!$G$2:$G$201,MATCH($A559&amp;"-3",Matches!$J$2:$J$201,0))-INDEX(Matches!$H$2:$H$201,MATCH($A559&amp;"-3",Matches!$J$2:$J$201,0))),0,IF(H559-I559=INDEX(Matches!$G$2:$G$201,MATCH($A559&amp;"-3",Matches!$J$2:$J$201,0))-INDEX(Matches!$H$2:$H$201,MATCH($A559&amp;"-3",Matches!$J$2:$J$201,0)),3,2))))),""))</f>
        <v/>
      </c>
      <c r="AA559" s="12" t="str">
        <f aca="false">IF(OR($B559="",J559="",K559=""),"",IFERROR(IF(OR(INDEX(Matches!$I$2:$I$201,MATCH($A559&amp;"-4",Matches!$J$2:$J$201,0))="Void",INDEX(Matches!$G$2:$G$201,MATCH($A559&amp;"-4",Matches!$J$2:$J$201,0))="",INDEX(Matches!$H$2:$H$201,MATCH($A559&amp;"-4",Matches!$J$2:$J$201,0))=""),"",IF(AND($C559&lt;&gt;"",INDEX(Matches!$F$2:$F$201,MATCH($A559&amp;"-4",Matches!$J$2:$J$201,0))&lt;&gt;"",$C559&gt;=INDEX(Matches!$F$2:$F$201,MATCH($A559&amp;"-4",Matches!$J$2:$J$201,0))),"",IF(AND(J559=INDEX(Matches!$G$2:$G$201,MATCH($A559&amp;"-4",Matches!$J$2:$J$201,0)),K559=INDEX(Matches!$H$2:$H$201,MATCH($A559&amp;"-4",Matches!$J$2:$J$201,0))),5,IF(SIGN(J559-K559)&lt;&gt;SIGN(INDEX(Matches!$G$2:$G$201,MATCH($A559&amp;"-4",Matches!$J$2:$J$201,0))-INDEX(Matches!$H$2:$H$201,MATCH($A559&amp;"-4",Matches!$J$2:$J$201,0))),0,IF(J559-K559=INDEX(Matches!$G$2:$G$201,MATCH($A559&amp;"-4",Matches!$J$2:$J$201,0))-INDEX(Matches!$H$2:$H$201,MATCH($A559&amp;"-4",Matches!$J$2:$J$201,0)),3,2))))),""))</f>
        <v/>
      </c>
      <c r="AB559" s="12" t="str">
        <f aca="false">IF(OR($B559="",L559="",M559=""),"",IFERROR(IF(OR(INDEX(Matches!$I$2:$I$201,MATCH($A559&amp;"-5",Matches!$J$2:$J$201,0))="Void",INDEX(Matches!$G$2:$G$201,MATCH($A559&amp;"-5",Matches!$J$2:$J$201,0))="",INDEX(Matches!$H$2:$H$201,MATCH($A559&amp;"-5",Matches!$J$2:$J$201,0))=""),"",IF(AND($C559&lt;&gt;"",INDEX(Matches!$F$2:$F$201,MATCH($A559&amp;"-5",Matches!$J$2:$J$201,0))&lt;&gt;"",$C559&gt;=INDEX(Matches!$F$2:$F$201,MATCH($A559&amp;"-5",Matches!$J$2:$J$201,0))),"",IF(AND(L559=INDEX(Matches!$G$2:$G$201,MATCH($A559&amp;"-5",Matches!$J$2:$J$201,0)),M559=INDEX(Matches!$H$2:$H$201,MATCH($A559&amp;"-5",Matches!$J$2:$J$201,0))),5,IF(SIGN(L559-M559)&lt;&gt;SIGN(INDEX(Matches!$G$2:$G$201,MATCH($A559&amp;"-5",Matches!$J$2:$J$201,0))-INDEX(Matches!$H$2:$H$201,MATCH($A559&amp;"-5",Matches!$J$2:$J$201,0))),0,IF(L559-M559=INDEX(Matches!$G$2:$G$201,MATCH($A559&amp;"-5",Matches!$J$2:$J$201,0))-INDEX(Matches!$H$2:$H$201,MATCH($A559&amp;"-5",Matches!$J$2:$J$201,0)),3,2))))),""))</f>
        <v/>
      </c>
      <c r="AC559" s="12" t="str">
        <f aca="false">IF(OR($B559="",N559="",O559=""),"",IFERROR(IF(OR(INDEX(Matches!$I$2:$I$201,MATCH($A559&amp;"-6",Matches!$J$2:$J$201,0))="Void",INDEX(Matches!$G$2:$G$201,MATCH($A559&amp;"-6",Matches!$J$2:$J$201,0))="",INDEX(Matches!$H$2:$H$201,MATCH($A559&amp;"-6",Matches!$J$2:$J$201,0))=""),"",IF(AND($C559&lt;&gt;"",INDEX(Matches!$F$2:$F$201,MATCH($A559&amp;"-6",Matches!$J$2:$J$201,0))&lt;&gt;"",$C559&gt;=INDEX(Matches!$F$2:$F$201,MATCH($A559&amp;"-6",Matches!$J$2:$J$201,0))),"",IF(AND(N559=INDEX(Matches!$G$2:$G$201,MATCH($A559&amp;"-6",Matches!$J$2:$J$201,0)),O559=INDEX(Matches!$H$2:$H$201,MATCH($A559&amp;"-6",Matches!$J$2:$J$201,0))),5,IF(SIGN(N559-O559)&lt;&gt;SIGN(INDEX(Matches!$G$2:$G$201,MATCH($A559&amp;"-6",Matches!$J$2:$J$201,0))-INDEX(Matches!$H$2:$H$201,MATCH($A559&amp;"-6",Matches!$J$2:$J$201,0))),0,IF(N559-O559=INDEX(Matches!$G$2:$G$201,MATCH($A559&amp;"-6",Matches!$J$2:$J$201,0))-INDEX(Matches!$H$2:$H$201,MATCH($A559&amp;"-6",Matches!$J$2:$J$201,0)),3,2))))),""))</f>
        <v/>
      </c>
      <c r="AD559" s="12" t="str">
        <f aca="false">IF(OR($B559="",P559="",Q559=""),"",IFERROR(IF(OR(INDEX(Matches!$I$2:$I$201,MATCH($A559&amp;"-7",Matches!$J$2:$J$201,0))="Void",INDEX(Matches!$G$2:$G$201,MATCH($A559&amp;"-7",Matches!$J$2:$J$201,0))="",INDEX(Matches!$H$2:$H$201,MATCH($A559&amp;"-7",Matches!$J$2:$J$201,0))=""),"",IF(AND($C559&lt;&gt;"",INDEX(Matches!$F$2:$F$201,MATCH($A559&amp;"-7",Matches!$J$2:$J$201,0))&lt;&gt;"",$C559&gt;=INDEX(Matches!$F$2:$F$201,MATCH($A559&amp;"-7",Matches!$J$2:$J$201,0))),"",IF(AND(P559=INDEX(Matches!$G$2:$G$201,MATCH($A559&amp;"-7",Matches!$J$2:$J$201,0)),Q559=INDEX(Matches!$H$2:$H$201,MATCH($A559&amp;"-7",Matches!$J$2:$J$201,0))),5,IF(SIGN(P559-Q559)&lt;&gt;SIGN(INDEX(Matches!$G$2:$G$201,MATCH($A559&amp;"-7",Matches!$J$2:$J$201,0))-INDEX(Matches!$H$2:$H$201,MATCH($A559&amp;"-7",Matches!$J$2:$J$201,0))),0,IF(P559-Q559=INDEX(Matches!$G$2:$G$201,MATCH($A559&amp;"-7",Matches!$J$2:$J$201,0))-INDEX(Matches!$H$2:$H$201,MATCH($A559&amp;"-7",Matches!$J$2:$J$201,0)),3,2))))),""))</f>
        <v/>
      </c>
      <c r="AE559" s="12" t="str">
        <f aca="false">IF(OR($B559="",R559="",S559=""),"",IFERROR(IF(OR(INDEX(Matches!$I$2:$I$201,MATCH($A559&amp;"-8",Matches!$J$2:$J$201,0))="Void",INDEX(Matches!$G$2:$G$201,MATCH($A559&amp;"-8",Matches!$J$2:$J$201,0))="",INDEX(Matches!$H$2:$H$201,MATCH($A559&amp;"-8",Matches!$J$2:$J$201,0))=""),"",IF(AND($C559&lt;&gt;"",INDEX(Matches!$F$2:$F$201,MATCH($A559&amp;"-8",Matches!$J$2:$J$201,0))&lt;&gt;"",$C559&gt;=INDEX(Matches!$F$2:$F$201,MATCH($A559&amp;"-8",Matches!$J$2:$J$201,0))),"",IF(AND(R559=INDEX(Matches!$G$2:$G$201,MATCH($A559&amp;"-8",Matches!$J$2:$J$201,0)),S559=INDEX(Matches!$H$2:$H$201,MATCH($A559&amp;"-8",Matches!$J$2:$J$201,0))),5,IF(SIGN(R559-S559)&lt;&gt;SIGN(INDEX(Matches!$G$2:$G$201,MATCH($A559&amp;"-8",Matches!$J$2:$J$201,0))-INDEX(Matches!$H$2:$H$201,MATCH($A559&amp;"-8",Matches!$J$2:$J$201,0))),0,IF(R559-S559=INDEX(Matches!$G$2:$G$201,MATCH($A559&amp;"-8",Matches!$J$2:$J$201,0))-INDEX(Matches!$H$2:$H$201,MATCH($A559&amp;"-8",Matches!$J$2:$J$201,0)),3,2))))),""))</f>
        <v/>
      </c>
      <c r="AF559" s="12" t="str">
        <f aca="false">IF(OR($B559="",T559="",U559=""),"",IFERROR(IF(OR(INDEX(Matches!$I$2:$I$201,MATCH($A559&amp;"-9",Matches!$J$2:$J$201,0))="Void",INDEX(Matches!$G$2:$G$201,MATCH($A559&amp;"-9",Matches!$J$2:$J$201,0))="",INDEX(Matches!$H$2:$H$201,MATCH($A559&amp;"-9",Matches!$J$2:$J$201,0))=""),"",IF(AND($C559&lt;&gt;"",INDEX(Matches!$F$2:$F$201,MATCH($A559&amp;"-9",Matches!$J$2:$J$201,0))&lt;&gt;"",$C559&gt;=INDEX(Matches!$F$2:$F$201,MATCH($A559&amp;"-9",Matches!$J$2:$J$201,0))),"",IF(AND(T559=INDEX(Matches!$G$2:$G$201,MATCH($A559&amp;"-9",Matches!$J$2:$J$201,0)),U559=INDEX(Matches!$H$2:$H$201,MATCH($A559&amp;"-9",Matches!$J$2:$J$201,0))),5,IF(SIGN(T559-U559)&lt;&gt;SIGN(INDEX(Matches!$G$2:$G$201,MATCH($A559&amp;"-9",Matches!$J$2:$J$201,0))-INDEX(Matches!$H$2:$H$201,MATCH($A559&amp;"-9",Matches!$J$2:$J$201,0))),0,IF(T559-U559=INDEX(Matches!$G$2:$G$201,MATCH($A559&amp;"-9",Matches!$J$2:$J$201,0))-INDEX(Matches!$H$2:$H$201,MATCH($A559&amp;"-9",Matches!$J$2:$J$201,0)),3,2))))),""))</f>
        <v/>
      </c>
      <c r="AG559" s="12" t="str">
        <f aca="false">IF(OR($B559="",V559="",W559=""),"",IFERROR(IF(OR(INDEX(Matches!$I$2:$I$201,MATCH($A559&amp;"-10",Matches!$J$2:$J$201,0))="Void",INDEX(Matches!$G$2:$G$201,MATCH($A559&amp;"-10",Matches!$J$2:$J$201,0))="",INDEX(Matches!$H$2:$H$201,MATCH($A559&amp;"-10",Matches!$J$2:$J$201,0))=""),"",IF(AND($C559&lt;&gt;"",INDEX(Matches!$F$2:$F$201,MATCH($A559&amp;"-10",Matches!$J$2:$J$201,0))&lt;&gt;"",$C559&gt;=INDEX(Matches!$F$2:$F$201,MATCH($A559&amp;"-10",Matches!$J$2:$J$201,0))),"",IF(AND(V559=INDEX(Matches!$G$2:$G$201,MATCH($A559&amp;"-10",Matches!$J$2:$J$201,0)),W559=INDEX(Matches!$H$2:$H$201,MATCH($A559&amp;"-10",Matches!$J$2:$J$201,0))),5,IF(SIGN(V559-W559)&lt;&gt;SIGN(INDEX(Matches!$G$2:$G$201,MATCH($A559&amp;"-10",Matches!$J$2:$J$201,0))-INDEX(Matches!$H$2:$H$201,MATCH($A559&amp;"-10",Matches!$J$2:$J$201,0))),0,IF(V559-W559=INDEX(Matches!$G$2:$G$201,MATCH($A559&amp;"-10",Matches!$J$2:$J$201,0))-INDEX(Matches!$H$2:$H$201,MATCH($A559&amp;"-10",Matches!$J$2:$J$201,0)),3,2))))),""))</f>
        <v/>
      </c>
      <c r="AH559" s="13" t="str">
        <f aca="false">IF($B559="","",SUM(X559:AG559))</f>
        <v/>
      </c>
      <c r="AI559" s="12" t="str">
        <f aca="false">IF($B559="","",COUNTIF(X559:AG559,5))</f>
        <v/>
      </c>
      <c r="AJ559" s="12" t="str">
        <f aca="false">IF($B559="","",COUNTIF(X559:AG559,"&gt;=2"))</f>
        <v/>
      </c>
      <c r="AK559" s="12" t="str">
        <f aca="false">IF($B559="","",COUNT(X559:AG559))</f>
        <v/>
      </c>
    </row>
    <row r="560" customFormat="false" ht="15" hidden="false" customHeight="false" outlineLevel="0" collapsed="false">
      <c r="A560" s="7"/>
      <c r="B560" s="7"/>
      <c r="C560" s="11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12" t="str">
        <f aca="false">IF(OR($B560="",D560="",E560=""),"",IFERROR(IF(OR(INDEX(Matches!$I$2:$I$201,MATCH($A560&amp;"-1",Matches!$J$2:$J$201,0))="Void",INDEX(Matches!$G$2:$G$201,MATCH($A560&amp;"-1",Matches!$J$2:$J$201,0))="",INDEX(Matches!$H$2:$H$201,MATCH($A560&amp;"-1",Matches!$J$2:$J$201,0))=""),"",IF(AND($C560&lt;&gt;"",INDEX(Matches!$F$2:$F$201,MATCH($A560&amp;"-1",Matches!$J$2:$J$201,0))&lt;&gt;"",$C560&gt;=INDEX(Matches!$F$2:$F$201,MATCH($A560&amp;"-1",Matches!$J$2:$J$201,0))),"",IF(AND(D560=INDEX(Matches!$G$2:$G$201,MATCH($A560&amp;"-1",Matches!$J$2:$J$201,0)),E560=INDEX(Matches!$H$2:$H$201,MATCH($A560&amp;"-1",Matches!$J$2:$J$201,0))),5,IF(SIGN(D560-E560)&lt;&gt;SIGN(INDEX(Matches!$G$2:$G$201,MATCH($A560&amp;"-1",Matches!$J$2:$J$201,0))-INDEX(Matches!$H$2:$H$201,MATCH($A560&amp;"-1",Matches!$J$2:$J$201,0))),0,IF(D560-E560=INDEX(Matches!$G$2:$G$201,MATCH($A560&amp;"-1",Matches!$J$2:$J$201,0))-INDEX(Matches!$H$2:$H$201,MATCH($A560&amp;"-1",Matches!$J$2:$J$201,0)),3,2))))),""))</f>
        <v/>
      </c>
      <c r="Y560" s="12" t="str">
        <f aca="false">IF(OR($B560="",F560="",G560=""),"",IFERROR(IF(OR(INDEX(Matches!$I$2:$I$201,MATCH($A560&amp;"-2",Matches!$J$2:$J$201,0))="Void",INDEX(Matches!$G$2:$G$201,MATCH($A560&amp;"-2",Matches!$J$2:$J$201,0))="",INDEX(Matches!$H$2:$H$201,MATCH($A560&amp;"-2",Matches!$J$2:$J$201,0))=""),"",IF(AND($C560&lt;&gt;"",INDEX(Matches!$F$2:$F$201,MATCH($A560&amp;"-2",Matches!$J$2:$J$201,0))&lt;&gt;"",$C560&gt;=INDEX(Matches!$F$2:$F$201,MATCH($A560&amp;"-2",Matches!$J$2:$J$201,0))),"",IF(AND(F560=INDEX(Matches!$G$2:$G$201,MATCH($A560&amp;"-2",Matches!$J$2:$J$201,0)),G560=INDEX(Matches!$H$2:$H$201,MATCH($A560&amp;"-2",Matches!$J$2:$J$201,0))),5,IF(SIGN(F560-G560)&lt;&gt;SIGN(INDEX(Matches!$G$2:$G$201,MATCH($A560&amp;"-2",Matches!$J$2:$J$201,0))-INDEX(Matches!$H$2:$H$201,MATCH($A560&amp;"-2",Matches!$J$2:$J$201,0))),0,IF(F560-G560=INDEX(Matches!$G$2:$G$201,MATCH($A560&amp;"-2",Matches!$J$2:$J$201,0))-INDEX(Matches!$H$2:$H$201,MATCH($A560&amp;"-2",Matches!$J$2:$J$201,0)),3,2))))),""))</f>
        <v/>
      </c>
      <c r="Z560" s="12" t="str">
        <f aca="false">IF(OR($B560="",H560="",I560=""),"",IFERROR(IF(OR(INDEX(Matches!$I$2:$I$201,MATCH($A560&amp;"-3",Matches!$J$2:$J$201,0))="Void",INDEX(Matches!$G$2:$G$201,MATCH($A560&amp;"-3",Matches!$J$2:$J$201,0))="",INDEX(Matches!$H$2:$H$201,MATCH($A560&amp;"-3",Matches!$J$2:$J$201,0))=""),"",IF(AND($C560&lt;&gt;"",INDEX(Matches!$F$2:$F$201,MATCH($A560&amp;"-3",Matches!$J$2:$J$201,0))&lt;&gt;"",$C560&gt;=INDEX(Matches!$F$2:$F$201,MATCH($A560&amp;"-3",Matches!$J$2:$J$201,0))),"",IF(AND(H560=INDEX(Matches!$G$2:$G$201,MATCH($A560&amp;"-3",Matches!$J$2:$J$201,0)),I560=INDEX(Matches!$H$2:$H$201,MATCH($A560&amp;"-3",Matches!$J$2:$J$201,0))),5,IF(SIGN(H560-I560)&lt;&gt;SIGN(INDEX(Matches!$G$2:$G$201,MATCH($A560&amp;"-3",Matches!$J$2:$J$201,0))-INDEX(Matches!$H$2:$H$201,MATCH($A560&amp;"-3",Matches!$J$2:$J$201,0))),0,IF(H560-I560=INDEX(Matches!$G$2:$G$201,MATCH($A560&amp;"-3",Matches!$J$2:$J$201,0))-INDEX(Matches!$H$2:$H$201,MATCH($A560&amp;"-3",Matches!$J$2:$J$201,0)),3,2))))),""))</f>
        <v/>
      </c>
      <c r="AA560" s="12" t="str">
        <f aca="false">IF(OR($B560="",J560="",K560=""),"",IFERROR(IF(OR(INDEX(Matches!$I$2:$I$201,MATCH($A560&amp;"-4",Matches!$J$2:$J$201,0))="Void",INDEX(Matches!$G$2:$G$201,MATCH($A560&amp;"-4",Matches!$J$2:$J$201,0))="",INDEX(Matches!$H$2:$H$201,MATCH($A560&amp;"-4",Matches!$J$2:$J$201,0))=""),"",IF(AND($C560&lt;&gt;"",INDEX(Matches!$F$2:$F$201,MATCH($A560&amp;"-4",Matches!$J$2:$J$201,0))&lt;&gt;"",$C560&gt;=INDEX(Matches!$F$2:$F$201,MATCH($A560&amp;"-4",Matches!$J$2:$J$201,0))),"",IF(AND(J560=INDEX(Matches!$G$2:$G$201,MATCH($A560&amp;"-4",Matches!$J$2:$J$201,0)),K560=INDEX(Matches!$H$2:$H$201,MATCH($A560&amp;"-4",Matches!$J$2:$J$201,0))),5,IF(SIGN(J560-K560)&lt;&gt;SIGN(INDEX(Matches!$G$2:$G$201,MATCH($A560&amp;"-4",Matches!$J$2:$J$201,0))-INDEX(Matches!$H$2:$H$201,MATCH($A560&amp;"-4",Matches!$J$2:$J$201,0))),0,IF(J560-K560=INDEX(Matches!$G$2:$G$201,MATCH($A560&amp;"-4",Matches!$J$2:$J$201,0))-INDEX(Matches!$H$2:$H$201,MATCH($A560&amp;"-4",Matches!$J$2:$J$201,0)),3,2))))),""))</f>
        <v/>
      </c>
      <c r="AB560" s="12" t="str">
        <f aca="false">IF(OR($B560="",L560="",M560=""),"",IFERROR(IF(OR(INDEX(Matches!$I$2:$I$201,MATCH($A560&amp;"-5",Matches!$J$2:$J$201,0))="Void",INDEX(Matches!$G$2:$G$201,MATCH($A560&amp;"-5",Matches!$J$2:$J$201,0))="",INDEX(Matches!$H$2:$H$201,MATCH($A560&amp;"-5",Matches!$J$2:$J$201,0))=""),"",IF(AND($C560&lt;&gt;"",INDEX(Matches!$F$2:$F$201,MATCH($A560&amp;"-5",Matches!$J$2:$J$201,0))&lt;&gt;"",$C560&gt;=INDEX(Matches!$F$2:$F$201,MATCH($A560&amp;"-5",Matches!$J$2:$J$201,0))),"",IF(AND(L560=INDEX(Matches!$G$2:$G$201,MATCH($A560&amp;"-5",Matches!$J$2:$J$201,0)),M560=INDEX(Matches!$H$2:$H$201,MATCH($A560&amp;"-5",Matches!$J$2:$J$201,0))),5,IF(SIGN(L560-M560)&lt;&gt;SIGN(INDEX(Matches!$G$2:$G$201,MATCH($A560&amp;"-5",Matches!$J$2:$J$201,0))-INDEX(Matches!$H$2:$H$201,MATCH($A560&amp;"-5",Matches!$J$2:$J$201,0))),0,IF(L560-M560=INDEX(Matches!$G$2:$G$201,MATCH($A560&amp;"-5",Matches!$J$2:$J$201,0))-INDEX(Matches!$H$2:$H$201,MATCH($A560&amp;"-5",Matches!$J$2:$J$201,0)),3,2))))),""))</f>
        <v/>
      </c>
      <c r="AC560" s="12" t="str">
        <f aca="false">IF(OR($B560="",N560="",O560=""),"",IFERROR(IF(OR(INDEX(Matches!$I$2:$I$201,MATCH($A560&amp;"-6",Matches!$J$2:$J$201,0))="Void",INDEX(Matches!$G$2:$G$201,MATCH($A560&amp;"-6",Matches!$J$2:$J$201,0))="",INDEX(Matches!$H$2:$H$201,MATCH($A560&amp;"-6",Matches!$J$2:$J$201,0))=""),"",IF(AND($C560&lt;&gt;"",INDEX(Matches!$F$2:$F$201,MATCH($A560&amp;"-6",Matches!$J$2:$J$201,0))&lt;&gt;"",$C560&gt;=INDEX(Matches!$F$2:$F$201,MATCH($A560&amp;"-6",Matches!$J$2:$J$201,0))),"",IF(AND(N560=INDEX(Matches!$G$2:$G$201,MATCH($A560&amp;"-6",Matches!$J$2:$J$201,0)),O560=INDEX(Matches!$H$2:$H$201,MATCH($A560&amp;"-6",Matches!$J$2:$J$201,0))),5,IF(SIGN(N560-O560)&lt;&gt;SIGN(INDEX(Matches!$G$2:$G$201,MATCH($A560&amp;"-6",Matches!$J$2:$J$201,0))-INDEX(Matches!$H$2:$H$201,MATCH($A560&amp;"-6",Matches!$J$2:$J$201,0))),0,IF(N560-O560=INDEX(Matches!$G$2:$G$201,MATCH($A560&amp;"-6",Matches!$J$2:$J$201,0))-INDEX(Matches!$H$2:$H$201,MATCH($A560&amp;"-6",Matches!$J$2:$J$201,0)),3,2))))),""))</f>
        <v/>
      </c>
      <c r="AD560" s="12" t="str">
        <f aca="false">IF(OR($B560="",P560="",Q560=""),"",IFERROR(IF(OR(INDEX(Matches!$I$2:$I$201,MATCH($A560&amp;"-7",Matches!$J$2:$J$201,0))="Void",INDEX(Matches!$G$2:$G$201,MATCH($A560&amp;"-7",Matches!$J$2:$J$201,0))="",INDEX(Matches!$H$2:$H$201,MATCH($A560&amp;"-7",Matches!$J$2:$J$201,0))=""),"",IF(AND($C560&lt;&gt;"",INDEX(Matches!$F$2:$F$201,MATCH($A560&amp;"-7",Matches!$J$2:$J$201,0))&lt;&gt;"",$C560&gt;=INDEX(Matches!$F$2:$F$201,MATCH($A560&amp;"-7",Matches!$J$2:$J$201,0))),"",IF(AND(P560=INDEX(Matches!$G$2:$G$201,MATCH($A560&amp;"-7",Matches!$J$2:$J$201,0)),Q560=INDEX(Matches!$H$2:$H$201,MATCH($A560&amp;"-7",Matches!$J$2:$J$201,0))),5,IF(SIGN(P560-Q560)&lt;&gt;SIGN(INDEX(Matches!$G$2:$G$201,MATCH($A560&amp;"-7",Matches!$J$2:$J$201,0))-INDEX(Matches!$H$2:$H$201,MATCH($A560&amp;"-7",Matches!$J$2:$J$201,0))),0,IF(P560-Q560=INDEX(Matches!$G$2:$G$201,MATCH($A560&amp;"-7",Matches!$J$2:$J$201,0))-INDEX(Matches!$H$2:$H$201,MATCH($A560&amp;"-7",Matches!$J$2:$J$201,0)),3,2))))),""))</f>
        <v/>
      </c>
      <c r="AE560" s="12" t="str">
        <f aca="false">IF(OR($B560="",R560="",S560=""),"",IFERROR(IF(OR(INDEX(Matches!$I$2:$I$201,MATCH($A560&amp;"-8",Matches!$J$2:$J$201,0))="Void",INDEX(Matches!$G$2:$G$201,MATCH($A560&amp;"-8",Matches!$J$2:$J$201,0))="",INDEX(Matches!$H$2:$H$201,MATCH($A560&amp;"-8",Matches!$J$2:$J$201,0))=""),"",IF(AND($C560&lt;&gt;"",INDEX(Matches!$F$2:$F$201,MATCH($A560&amp;"-8",Matches!$J$2:$J$201,0))&lt;&gt;"",$C560&gt;=INDEX(Matches!$F$2:$F$201,MATCH($A560&amp;"-8",Matches!$J$2:$J$201,0))),"",IF(AND(R560=INDEX(Matches!$G$2:$G$201,MATCH($A560&amp;"-8",Matches!$J$2:$J$201,0)),S560=INDEX(Matches!$H$2:$H$201,MATCH($A560&amp;"-8",Matches!$J$2:$J$201,0))),5,IF(SIGN(R560-S560)&lt;&gt;SIGN(INDEX(Matches!$G$2:$G$201,MATCH($A560&amp;"-8",Matches!$J$2:$J$201,0))-INDEX(Matches!$H$2:$H$201,MATCH($A560&amp;"-8",Matches!$J$2:$J$201,0))),0,IF(R560-S560=INDEX(Matches!$G$2:$G$201,MATCH($A560&amp;"-8",Matches!$J$2:$J$201,0))-INDEX(Matches!$H$2:$H$201,MATCH($A560&amp;"-8",Matches!$J$2:$J$201,0)),3,2))))),""))</f>
        <v/>
      </c>
      <c r="AF560" s="12" t="str">
        <f aca="false">IF(OR($B560="",T560="",U560=""),"",IFERROR(IF(OR(INDEX(Matches!$I$2:$I$201,MATCH($A560&amp;"-9",Matches!$J$2:$J$201,0))="Void",INDEX(Matches!$G$2:$G$201,MATCH($A560&amp;"-9",Matches!$J$2:$J$201,0))="",INDEX(Matches!$H$2:$H$201,MATCH($A560&amp;"-9",Matches!$J$2:$J$201,0))=""),"",IF(AND($C560&lt;&gt;"",INDEX(Matches!$F$2:$F$201,MATCH($A560&amp;"-9",Matches!$J$2:$J$201,0))&lt;&gt;"",$C560&gt;=INDEX(Matches!$F$2:$F$201,MATCH($A560&amp;"-9",Matches!$J$2:$J$201,0))),"",IF(AND(T560=INDEX(Matches!$G$2:$G$201,MATCH($A560&amp;"-9",Matches!$J$2:$J$201,0)),U560=INDEX(Matches!$H$2:$H$201,MATCH($A560&amp;"-9",Matches!$J$2:$J$201,0))),5,IF(SIGN(T560-U560)&lt;&gt;SIGN(INDEX(Matches!$G$2:$G$201,MATCH($A560&amp;"-9",Matches!$J$2:$J$201,0))-INDEX(Matches!$H$2:$H$201,MATCH($A560&amp;"-9",Matches!$J$2:$J$201,0))),0,IF(T560-U560=INDEX(Matches!$G$2:$G$201,MATCH($A560&amp;"-9",Matches!$J$2:$J$201,0))-INDEX(Matches!$H$2:$H$201,MATCH($A560&amp;"-9",Matches!$J$2:$J$201,0)),3,2))))),""))</f>
        <v/>
      </c>
      <c r="AG560" s="12" t="str">
        <f aca="false">IF(OR($B560="",V560="",W560=""),"",IFERROR(IF(OR(INDEX(Matches!$I$2:$I$201,MATCH($A560&amp;"-10",Matches!$J$2:$J$201,0))="Void",INDEX(Matches!$G$2:$G$201,MATCH($A560&amp;"-10",Matches!$J$2:$J$201,0))="",INDEX(Matches!$H$2:$H$201,MATCH($A560&amp;"-10",Matches!$J$2:$J$201,0))=""),"",IF(AND($C560&lt;&gt;"",INDEX(Matches!$F$2:$F$201,MATCH($A560&amp;"-10",Matches!$J$2:$J$201,0))&lt;&gt;"",$C560&gt;=INDEX(Matches!$F$2:$F$201,MATCH($A560&amp;"-10",Matches!$J$2:$J$201,0))),"",IF(AND(V560=INDEX(Matches!$G$2:$G$201,MATCH($A560&amp;"-10",Matches!$J$2:$J$201,0)),W560=INDEX(Matches!$H$2:$H$201,MATCH($A560&amp;"-10",Matches!$J$2:$J$201,0))),5,IF(SIGN(V560-W560)&lt;&gt;SIGN(INDEX(Matches!$G$2:$G$201,MATCH($A560&amp;"-10",Matches!$J$2:$J$201,0))-INDEX(Matches!$H$2:$H$201,MATCH($A560&amp;"-10",Matches!$J$2:$J$201,0))),0,IF(V560-W560=INDEX(Matches!$G$2:$G$201,MATCH($A560&amp;"-10",Matches!$J$2:$J$201,0))-INDEX(Matches!$H$2:$H$201,MATCH($A560&amp;"-10",Matches!$J$2:$J$201,0)),3,2))))),""))</f>
        <v/>
      </c>
      <c r="AH560" s="13" t="str">
        <f aca="false">IF($B560="","",SUM(X560:AG560))</f>
        <v/>
      </c>
      <c r="AI560" s="12" t="str">
        <f aca="false">IF($B560="","",COUNTIF(X560:AG560,5))</f>
        <v/>
      </c>
      <c r="AJ560" s="12" t="str">
        <f aca="false">IF($B560="","",COUNTIF(X560:AG560,"&gt;=2"))</f>
        <v/>
      </c>
      <c r="AK560" s="12" t="str">
        <f aca="false">IF($B560="","",COUNT(X560:AG560))</f>
        <v/>
      </c>
    </row>
    <row r="561" customFormat="false" ht="15" hidden="false" customHeight="false" outlineLevel="0" collapsed="false">
      <c r="A561" s="7"/>
      <c r="B561" s="7"/>
      <c r="C561" s="11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12" t="str">
        <f aca="false">IF(OR($B561="",D561="",E561=""),"",IFERROR(IF(OR(INDEX(Matches!$I$2:$I$201,MATCH($A561&amp;"-1",Matches!$J$2:$J$201,0))="Void",INDEX(Matches!$G$2:$G$201,MATCH($A561&amp;"-1",Matches!$J$2:$J$201,0))="",INDEX(Matches!$H$2:$H$201,MATCH($A561&amp;"-1",Matches!$J$2:$J$201,0))=""),"",IF(AND($C561&lt;&gt;"",INDEX(Matches!$F$2:$F$201,MATCH($A561&amp;"-1",Matches!$J$2:$J$201,0))&lt;&gt;"",$C561&gt;=INDEX(Matches!$F$2:$F$201,MATCH($A561&amp;"-1",Matches!$J$2:$J$201,0))),"",IF(AND(D561=INDEX(Matches!$G$2:$G$201,MATCH($A561&amp;"-1",Matches!$J$2:$J$201,0)),E561=INDEX(Matches!$H$2:$H$201,MATCH($A561&amp;"-1",Matches!$J$2:$J$201,0))),5,IF(SIGN(D561-E561)&lt;&gt;SIGN(INDEX(Matches!$G$2:$G$201,MATCH($A561&amp;"-1",Matches!$J$2:$J$201,0))-INDEX(Matches!$H$2:$H$201,MATCH($A561&amp;"-1",Matches!$J$2:$J$201,0))),0,IF(D561-E561=INDEX(Matches!$G$2:$G$201,MATCH($A561&amp;"-1",Matches!$J$2:$J$201,0))-INDEX(Matches!$H$2:$H$201,MATCH($A561&amp;"-1",Matches!$J$2:$J$201,0)),3,2))))),""))</f>
        <v/>
      </c>
      <c r="Y561" s="12" t="str">
        <f aca="false">IF(OR($B561="",F561="",G561=""),"",IFERROR(IF(OR(INDEX(Matches!$I$2:$I$201,MATCH($A561&amp;"-2",Matches!$J$2:$J$201,0))="Void",INDEX(Matches!$G$2:$G$201,MATCH($A561&amp;"-2",Matches!$J$2:$J$201,0))="",INDEX(Matches!$H$2:$H$201,MATCH($A561&amp;"-2",Matches!$J$2:$J$201,0))=""),"",IF(AND($C561&lt;&gt;"",INDEX(Matches!$F$2:$F$201,MATCH($A561&amp;"-2",Matches!$J$2:$J$201,0))&lt;&gt;"",$C561&gt;=INDEX(Matches!$F$2:$F$201,MATCH($A561&amp;"-2",Matches!$J$2:$J$201,0))),"",IF(AND(F561=INDEX(Matches!$G$2:$G$201,MATCH($A561&amp;"-2",Matches!$J$2:$J$201,0)),G561=INDEX(Matches!$H$2:$H$201,MATCH($A561&amp;"-2",Matches!$J$2:$J$201,0))),5,IF(SIGN(F561-G561)&lt;&gt;SIGN(INDEX(Matches!$G$2:$G$201,MATCH($A561&amp;"-2",Matches!$J$2:$J$201,0))-INDEX(Matches!$H$2:$H$201,MATCH($A561&amp;"-2",Matches!$J$2:$J$201,0))),0,IF(F561-G561=INDEX(Matches!$G$2:$G$201,MATCH($A561&amp;"-2",Matches!$J$2:$J$201,0))-INDEX(Matches!$H$2:$H$201,MATCH($A561&amp;"-2",Matches!$J$2:$J$201,0)),3,2))))),""))</f>
        <v/>
      </c>
      <c r="Z561" s="12" t="str">
        <f aca="false">IF(OR($B561="",H561="",I561=""),"",IFERROR(IF(OR(INDEX(Matches!$I$2:$I$201,MATCH($A561&amp;"-3",Matches!$J$2:$J$201,0))="Void",INDEX(Matches!$G$2:$G$201,MATCH($A561&amp;"-3",Matches!$J$2:$J$201,0))="",INDEX(Matches!$H$2:$H$201,MATCH($A561&amp;"-3",Matches!$J$2:$J$201,0))=""),"",IF(AND($C561&lt;&gt;"",INDEX(Matches!$F$2:$F$201,MATCH($A561&amp;"-3",Matches!$J$2:$J$201,0))&lt;&gt;"",$C561&gt;=INDEX(Matches!$F$2:$F$201,MATCH($A561&amp;"-3",Matches!$J$2:$J$201,0))),"",IF(AND(H561=INDEX(Matches!$G$2:$G$201,MATCH($A561&amp;"-3",Matches!$J$2:$J$201,0)),I561=INDEX(Matches!$H$2:$H$201,MATCH($A561&amp;"-3",Matches!$J$2:$J$201,0))),5,IF(SIGN(H561-I561)&lt;&gt;SIGN(INDEX(Matches!$G$2:$G$201,MATCH($A561&amp;"-3",Matches!$J$2:$J$201,0))-INDEX(Matches!$H$2:$H$201,MATCH($A561&amp;"-3",Matches!$J$2:$J$201,0))),0,IF(H561-I561=INDEX(Matches!$G$2:$G$201,MATCH($A561&amp;"-3",Matches!$J$2:$J$201,0))-INDEX(Matches!$H$2:$H$201,MATCH($A561&amp;"-3",Matches!$J$2:$J$201,0)),3,2))))),""))</f>
        <v/>
      </c>
      <c r="AA561" s="12" t="str">
        <f aca="false">IF(OR($B561="",J561="",K561=""),"",IFERROR(IF(OR(INDEX(Matches!$I$2:$I$201,MATCH($A561&amp;"-4",Matches!$J$2:$J$201,0))="Void",INDEX(Matches!$G$2:$G$201,MATCH($A561&amp;"-4",Matches!$J$2:$J$201,0))="",INDEX(Matches!$H$2:$H$201,MATCH($A561&amp;"-4",Matches!$J$2:$J$201,0))=""),"",IF(AND($C561&lt;&gt;"",INDEX(Matches!$F$2:$F$201,MATCH($A561&amp;"-4",Matches!$J$2:$J$201,0))&lt;&gt;"",$C561&gt;=INDEX(Matches!$F$2:$F$201,MATCH($A561&amp;"-4",Matches!$J$2:$J$201,0))),"",IF(AND(J561=INDEX(Matches!$G$2:$G$201,MATCH($A561&amp;"-4",Matches!$J$2:$J$201,0)),K561=INDEX(Matches!$H$2:$H$201,MATCH($A561&amp;"-4",Matches!$J$2:$J$201,0))),5,IF(SIGN(J561-K561)&lt;&gt;SIGN(INDEX(Matches!$G$2:$G$201,MATCH($A561&amp;"-4",Matches!$J$2:$J$201,0))-INDEX(Matches!$H$2:$H$201,MATCH($A561&amp;"-4",Matches!$J$2:$J$201,0))),0,IF(J561-K561=INDEX(Matches!$G$2:$G$201,MATCH($A561&amp;"-4",Matches!$J$2:$J$201,0))-INDEX(Matches!$H$2:$H$201,MATCH($A561&amp;"-4",Matches!$J$2:$J$201,0)),3,2))))),""))</f>
        <v/>
      </c>
      <c r="AB561" s="12" t="str">
        <f aca="false">IF(OR($B561="",L561="",M561=""),"",IFERROR(IF(OR(INDEX(Matches!$I$2:$I$201,MATCH($A561&amp;"-5",Matches!$J$2:$J$201,0))="Void",INDEX(Matches!$G$2:$G$201,MATCH($A561&amp;"-5",Matches!$J$2:$J$201,0))="",INDEX(Matches!$H$2:$H$201,MATCH($A561&amp;"-5",Matches!$J$2:$J$201,0))=""),"",IF(AND($C561&lt;&gt;"",INDEX(Matches!$F$2:$F$201,MATCH($A561&amp;"-5",Matches!$J$2:$J$201,0))&lt;&gt;"",$C561&gt;=INDEX(Matches!$F$2:$F$201,MATCH($A561&amp;"-5",Matches!$J$2:$J$201,0))),"",IF(AND(L561=INDEX(Matches!$G$2:$G$201,MATCH($A561&amp;"-5",Matches!$J$2:$J$201,0)),M561=INDEX(Matches!$H$2:$H$201,MATCH($A561&amp;"-5",Matches!$J$2:$J$201,0))),5,IF(SIGN(L561-M561)&lt;&gt;SIGN(INDEX(Matches!$G$2:$G$201,MATCH($A561&amp;"-5",Matches!$J$2:$J$201,0))-INDEX(Matches!$H$2:$H$201,MATCH($A561&amp;"-5",Matches!$J$2:$J$201,0))),0,IF(L561-M561=INDEX(Matches!$G$2:$G$201,MATCH($A561&amp;"-5",Matches!$J$2:$J$201,0))-INDEX(Matches!$H$2:$H$201,MATCH($A561&amp;"-5",Matches!$J$2:$J$201,0)),3,2))))),""))</f>
        <v/>
      </c>
      <c r="AC561" s="12" t="str">
        <f aca="false">IF(OR($B561="",N561="",O561=""),"",IFERROR(IF(OR(INDEX(Matches!$I$2:$I$201,MATCH($A561&amp;"-6",Matches!$J$2:$J$201,0))="Void",INDEX(Matches!$G$2:$G$201,MATCH($A561&amp;"-6",Matches!$J$2:$J$201,0))="",INDEX(Matches!$H$2:$H$201,MATCH($A561&amp;"-6",Matches!$J$2:$J$201,0))=""),"",IF(AND($C561&lt;&gt;"",INDEX(Matches!$F$2:$F$201,MATCH($A561&amp;"-6",Matches!$J$2:$J$201,0))&lt;&gt;"",$C561&gt;=INDEX(Matches!$F$2:$F$201,MATCH($A561&amp;"-6",Matches!$J$2:$J$201,0))),"",IF(AND(N561=INDEX(Matches!$G$2:$G$201,MATCH($A561&amp;"-6",Matches!$J$2:$J$201,0)),O561=INDEX(Matches!$H$2:$H$201,MATCH($A561&amp;"-6",Matches!$J$2:$J$201,0))),5,IF(SIGN(N561-O561)&lt;&gt;SIGN(INDEX(Matches!$G$2:$G$201,MATCH($A561&amp;"-6",Matches!$J$2:$J$201,0))-INDEX(Matches!$H$2:$H$201,MATCH($A561&amp;"-6",Matches!$J$2:$J$201,0))),0,IF(N561-O561=INDEX(Matches!$G$2:$G$201,MATCH($A561&amp;"-6",Matches!$J$2:$J$201,0))-INDEX(Matches!$H$2:$H$201,MATCH($A561&amp;"-6",Matches!$J$2:$J$201,0)),3,2))))),""))</f>
        <v/>
      </c>
      <c r="AD561" s="12" t="str">
        <f aca="false">IF(OR($B561="",P561="",Q561=""),"",IFERROR(IF(OR(INDEX(Matches!$I$2:$I$201,MATCH($A561&amp;"-7",Matches!$J$2:$J$201,0))="Void",INDEX(Matches!$G$2:$G$201,MATCH($A561&amp;"-7",Matches!$J$2:$J$201,0))="",INDEX(Matches!$H$2:$H$201,MATCH($A561&amp;"-7",Matches!$J$2:$J$201,0))=""),"",IF(AND($C561&lt;&gt;"",INDEX(Matches!$F$2:$F$201,MATCH($A561&amp;"-7",Matches!$J$2:$J$201,0))&lt;&gt;"",$C561&gt;=INDEX(Matches!$F$2:$F$201,MATCH($A561&amp;"-7",Matches!$J$2:$J$201,0))),"",IF(AND(P561=INDEX(Matches!$G$2:$G$201,MATCH($A561&amp;"-7",Matches!$J$2:$J$201,0)),Q561=INDEX(Matches!$H$2:$H$201,MATCH($A561&amp;"-7",Matches!$J$2:$J$201,0))),5,IF(SIGN(P561-Q561)&lt;&gt;SIGN(INDEX(Matches!$G$2:$G$201,MATCH($A561&amp;"-7",Matches!$J$2:$J$201,0))-INDEX(Matches!$H$2:$H$201,MATCH($A561&amp;"-7",Matches!$J$2:$J$201,0))),0,IF(P561-Q561=INDEX(Matches!$G$2:$G$201,MATCH($A561&amp;"-7",Matches!$J$2:$J$201,0))-INDEX(Matches!$H$2:$H$201,MATCH($A561&amp;"-7",Matches!$J$2:$J$201,0)),3,2))))),""))</f>
        <v/>
      </c>
      <c r="AE561" s="12" t="str">
        <f aca="false">IF(OR($B561="",R561="",S561=""),"",IFERROR(IF(OR(INDEX(Matches!$I$2:$I$201,MATCH($A561&amp;"-8",Matches!$J$2:$J$201,0))="Void",INDEX(Matches!$G$2:$G$201,MATCH($A561&amp;"-8",Matches!$J$2:$J$201,0))="",INDEX(Matches!$H$2:$H$201,MATCH($A561&amp;"-8",Matches!$J$2:$J$201,0))=""),"",IF(AND($C561&lt;&gt;"",INDEX(Matches!$F$2:$F$201,MATCH($A561&amp;"-8",Matches!$J$2:$J$201,0))&lt;&gt;"",$C561&gt;=INDEX(Matches!$F$2:$F$201,MATCH($A561&amp;"-8",Matches!$J$2:$J$201,0))),"",IF(AND(R561=INDEX(Matches!$G$2:$G$201,MATCH($A561&amp;"-8",Matches!$J$2:$J$201,0)),S561=INDEX(Matches!$H$2:$H$201,MATCH($A561&amp;"-8",Matches!$J$2:$J$201,0))),5,IF(SIGN(R561-S561)&lt;&gt;SIGN(INDEX(Matches!$G$2:$G$201,MATCH($A561&amp;"-8",Matches!$J$2:$J$201,0))-INDEX(Matches!$H$2:$H$201,MATCH($A561&amp;"-8",Matches!$J$2:$J$201,0))),0,IF(R561-S561=INDEX(Matches!$G$2:$G$201,MATCH($A561&amp;"-8",Matches!$J$2:$J$201,0))-INDEX(Matches!$H$2:$H$201,MATCH($A561&amp;"-8",Matches!$J$2:$J$201,0)),3,2))))),""))</f>
        <v/>
      </c>
      <c r="AF561" s="12" t="str">
        <f aca="false">IF(OR($B561="",T561="",U561=""),"",IFERROR(IF(OR(INDEX(Matches!$I$2:$I$201,MATCH($A561&amp;"-9",Matches!$J$2:$J$201,0))="Void",INDEX(Matches!$G$2:$G$201,MATCH($A561&amp;"-9",Matches!$J$2:$J$201,0))="",INDEX(Matches!$H$2:$H$201,MATCH($A561&amp;"-9",Matches!$J$2:$J$201,0))=""),"",IF(AND($C561&lt;&gt;"",INDEX(Matches!$F$2:$F$201,MATCH($A561&amp;"-9",Matches!$J$2:$J$201,0))&lt;&gt;"",$C561&gt;=INDEX(Matches!$F$2:$F$201,MATCH($A561&amp;"-9",Matches!$J$2:$J$201,0))),"",IF(AND(T561=INDEX(Matches!$G$2:$G$201,MATCH($A561&amp;"-9",Matches!$J$2:$J$201,0)),U561=INDEX(Matches!$H$2:$H$201,MATCH($A561&amp;"-9",Matches!$J$2:$J$201,0))),5,IF(SIGN(T561-U561)&lt;&gt;SIGN(INDEX(Matches!$G$2:$G$201,MATCH($A561&amp;"-9",Matches!$J$2:$J$201,0))-INDEX(Matches!$H$2:$H$201,MATCH($A561&amp;"-9",Matches!$J$2:$J$201,0))),0,IF(T561-U561=INDEX(Matches!$G$2:$G$201,MATCH($A561&amp;"-9",Matches!$J$2:$J$201,0))-INDEX(Matches!$H$2:$H$201,MATCH($A561&amp;"-9",Matches!$J$2:$J$201,0)),3,2))))),""))</f>
        <v/>
      </c>
      <c r="AG561" s="12" t="str">
        <f aca="false">IF(OR($B561="",V561="",W561=""),"",IFERROR(IF(OR(INDEX(Matches!$I$2:$I$201,MATCH($A561&amp;"-10",Matches!$J$2:$J$201,0))="Void",INDEX(Matches!$G$2:$G$201,MATCH($A561&amp;"-10",Matches!$J$2:$J$201,0))="",INDEX(Matches!$H$2:$H$201,MATCH($A561&amp;"-10",Matches!$J$2:$J$201,0))=""),"",IF(AND($C561&lt;&gt;"",INDEX(Matches!$F$2:$F$201,MATCH($A561&amp;"-10",Matches!$J$2:$J$201,0))&lt;&gt;"",$C561&gt;=INDEX(Matches!$F$2:$F$201,MATCH($A561&amp;"-10",Matches!$J$2:$J$201,0))),"",IF(AND(V561=INDEX(Matches!$G$2:$G$201,MATCH($A561&amp;"-10",Matches!$J$2:$J$201,0)),W561=INDEX(Matches!$H$2:$H$201,MATCH($A561&amp;"-10",Matches!$J$2:$J$201,0))),5,IF(SIGN(V561-W561)&lt;&gt;SIGN(INDEX(Matches!$G$2:$G$201,MATCH($A561&amp;"-10",Matches!$J$2:$J$201,0))-INDEX(Matches!$H$2:$H$201,MATCH($A561&amp;"-10",Matches!$J$2:$J$201,0))),0,IF(V561-W561=INDEX(Matches!$G$2:$G$201,MATCH($A561&amp;"-10",Matches!$J$2:$J$201,0))-INDEX(Matches!$H$2:$H$201,MATCH($A561&amp;"-10",Matches!$J$2:$J$201,0)),3,2))))),""))</f>
        <v/>
      </c>
      <c r="AH561" s="13" t="str">
        <f aca="false">IF($B561="","",SUM(X561:AG561))</f>
        <v/>
      </c>
      <c r="AI561" s="12" t="str">
        <f aca="false">IF($B561="","",COUNTIF(X561:AG561,5))</f>
        <v/>
      </c>
      <c r="AJ561" s="12" t="str">
        <f aca="false">IF($B561="","",COUNTIF(X561:AG561,"&gt;=2"))</f>
        <v/>
      </c>
      <c r="AK561" s="12" t="str">
        <f aca="false">IF($B561="","",COUNT(X561:AG561))</f>
        <v/>
      </c>
    </row>
    <row r="562" customFormat="false" ht="15" hidden="false" customHeight="false" outlineLevel="0" collapsed="false">
      <c r="A562" s="7"/>
      <c r="B562" s="7"/>
      <c r="C562" s="11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12" t="str">
        <f aca="false">IF(OR($B562="",D562="",E562=""),"",IFERROR(IF(OR(INDEX(Matches!$I$2:$I$201,MATCH($A562&amp;"-1",Matches!$J$2:$J$201,0))="Void",INDEX(Matches!$G$2:$G$201,MATCH($A562&amp;"-1",Matches!$J$2:$J$201,0))="",INDEX(Matches!$H$2:$H$201,MATCH($A562&amp;"-1",Matches!$J$2:$J$201,0))=""),"",IF(AND($C562&lt;&gt;"",INDEX(Matches!$F$2:$F$201,MATCH($A562&amp;"-1",Matches!$J$2:$J$201,0))&lt;&gt;"",$C562&gt;=INDEX(Matches!$F$2:$F$201,MATCH($A562&amp;"-1",Matches!$J$2:$J$201,0))),"",IF(AND(D562=INDEX(Matches!$G$2:$G$201,MATCH($A562&amp;"-1",Matches!$J$2:$J$201,0)),E562=INDEX(Matches!$H$2:$H$201,MATCH($A562&amp;"-1",Matches!$J$2:$J$201,0))),5,IF(SIGN(D562-E562)&lt;&gt;SIGN(INDEX(Matches!$G$2:$G$201,MATCH($A562&amp;"-1",Matches!$J$2:$J$201,0))-INDEX(Matches!$H$2:$H$201,MATCH($A562&amp;"-1",Matches!$J$2:$J$201,0))),0,IF(D562-E562=INDEX(Matches!$G$2:$G$201,MATCH($A562&amp;"-1",Matches!$J$2:$J$201,0))-INDEX(Matches!$H$2:$H$201,MATCH($A562&amp;"-1",Matches!$J$2:$J$201,0)),3,2))))),""))</f>
        <v/>
      </c>
      <c r="Y562" s="12" t="str">
        <f aca="false">IF(OR($B562="",F562="",G562=""),"",IFERROR(IF(OR(INDEX(Matches!$I$2:$I$201,MATCH($A562&amp;"-2",Matches!$J$2:$J$201,0))="Void",INDEX(Matches!$G$2:$G$201,MATCH($A562&amp;"-2",Matches!$J$2:$J$201,0))="",INDEX(Matches!$H$2:$H$201,MATCH($A562&amp;"-2",Matches!$J$2:$J$201,0))=""),"",IF(AND($C562&lt;&gt;"",INDEX(Matches!$F$2:$F$201,MATCH($A562&amp;"-2",Matches!$J$2:$J$201,0))&lt;&gt;"",$C562&gt;=INDEX(Matches!$F$2:$F$201,MATCH($A562&amp;"-2",Matches!$J$2:$J$201,0))),"",IF(AND(F562=INDEX(Matches!$G$2:$G$201,MATCH($A562&amp;"-2",Matches!$J$2:$J$201,0)),G562=INDEX(Matches!$H$2:$H$201,MATCH($A562&amp;"-2",Matches!$J$2:$J$201,0))),5,IF(SIGN(F562-G562)&lt;&gt;SIGN(INDEX(Matches!$G$2:$G$201,MATCH($A562&amp;"-2",Matches!$J$2:$J$201,0))-INDEX(Matches!$H$2:$H$201,MATCH($A562&amp;"-2",Matches!$J$2:$J$201,0))),0,IF(F562-G562=INDEX(Matches!$G$2:$G$201,MATCH($A562&amp;"-2",Matches!$J$2:$J$201,0))-INDEX(Matches!$H$2:$H$201,MATCH($A562&amp;"-2",Matches!$J$2:$J$201,0)),3,2))))),""))</f>
        <v/>
      </c>
      <c r="Z562" s="12" t="str">
        <f aca="false">IF(OR($B562="",H562="",I562=""),"",IFERROR(IF(OR(INDEX(Matches!$I$2:$I$201,MATCH($A562&amp;"-3",Matches!$J$2:$J$201,0))="Void",INDEX(Matches!$G$2:$G$201,MATCH($A562&amp;"-3",Matches!$J$2:$J$201,0))="",INDEX(Matches!$H$2:$H$201,MATCH($A562&amp;"-3",Matches!$J$2:$J$201,0))=""),"",IF(AND($C562&lt;&gt;"",INDEX(Matches!$F$2:$F$201,MATCH($A562&amp;"-3",Matches!$J$2:$J$201,0))&lt;&gt;"",$C562&gt;=INDEX(Matches!$F$2:$F$201,MATCH($A562&amp;"-3",Matches!$J$2:$J$201,0))),"",IF(AND(H562=INDEX(Matches!$G$2:$G$201,MATCH($A562&amp;"-3",Matches!$J$2:$J$201,0)),I562=INDEX(Matches!$H$2:$H$201,MATCH($A562&amp;"-3",Matches!$J$2:$J$201,0))),5,IF(SIGN(H562-I562)&lt;&gt;SIGN(INDEX(Matches!$G$2:$G$201,MATCH($A562&amp;"-3",Matches!$J$2:$J$201,0))-INDEX(Matches!$H$2:$H$201,MATCH($A562&amp;"-3",Matches!$J$2:$J$201,0))),0,IF(H562-I562=INDEX(Matches!$G$2:$G$201,MATCH($A562&amp;"-3",Matches!$J$2:$J$201,0))-INDEX(Matches!$H$2:$H$201,MATCH($A562&amp;"-3",Matches!$J$2:$J$201,0)),3,2))))),""))</f>
        <v/>
      </c>
      <c r="AA562" s="12" t="str">
        <f aca="false">IF(OR($B562="",J562="",K562=""),"",IFERROR(IF(OR(INDEX(Matches!$I$2:$I$201,MATCH($A562&amp;"-4",Matches!$J$2:$J$201,0))="Void",INDEX(Matches!$G$2:$G$201,MATCH($A562&amp;"-4",Matches!$J$2:$J$201,0))="",INDEX(Matches!$H$2:$H$201,MATCH($A562&amp;"-4",Matches!$J$2:$J$201,0))=""),"",IF(AND($C562&lt;&gt;"",INDEX(Matches!$F$2:$F$201,MATCH($A562&amp;"-4",Matches!$J$2:$J$201,0))&lt;&gt;"",$C562&gt;=INDEX(Matches!$F$2:$F$201,MATCH($A562&amp;"-4",Matches!$J$2:$J$201,0))),"",IF(AND(J562=INDEX(Matches!$G$2:$G$201,MATCH($A562&amp;"-4",Matches!$J$2:$J$201,0)),K562=INDEX(Matches!$H$2:$H$201,MATCH($A562&amp;"-4",Matches!$J$2:$J$201,0))),5,IF(SIGN(J562-K562)&lt;&gt;SIGN(INDEX(Matches!$G$2:$G$201,MATCH($A562&amp;"-4",Matches!$J$2:$J$201,0))-INDEX(Matches!$H$2:$H$201,MATCH($A562&amp;"-4",Matches!$J$2:$J$201,0))),0,IF(J562-K562=INDEX(Matches!$G$2:$G$201,MATCH($A562&amp;"-4",Matches!$J$2:$J$201,0))-INDEX(Matches!$H$2:$H$201,MATCH($A562&amp;"-4",Matches!$J$2:$J$201,0)),3,2))))),""))</f>
        <v/>
      </c>
      <c r="AB562" s="12" t="str">
        <f aca="false">IF(OR($B562="",L562="",M562=""),"",IFERROR(IF(OR(INDEX(Matches!$I$2:$I$201,MATCH($A562&amp;"-5",Matches!$J$2:$J$201,0))="Void",INDEX(Matches!$G$2:$G$201,MATCH($A562&amp;"-5",Matches!$J$2:$J$201,0))="",INDEX(Matches!$H$2:$H$201,MATCH($A562&amp;"-5",Matches!$J$2:$J$201,0))=""),"",IF(AND($C562&lt;&gt;"",INDEX(Matches!$F$2:$F$201,MATCH($A562&amp;"-5",Matches!$J$2:$J$201,0))&lt;&gt;"",$C562&gt;=INDEX(Matches!$F$2:$F$201,MATCH($A562&amp;"-5",Matches!$J$2:$J$201,0))),"",IF(AND(L562=INDEX(Matches!$G$2:$G$201,MATCH($A562&amp;"-5",Matches!$J$2:$J$201,0)),M562=INDEX(Matches!$H$2:$H$201,MATCH($A562&amp;"-5",Matches!$J$2:$J$201,0))),5,IF(SIGN(L562-M562)&lt;&gt;SIGN(INDEX(Matches!$G$2:$G$201,MATCH($A562&amp;"-5",Matches!$J$2:$J$201,0))-INDEX(Matches!$H$2:$H$201,MATCH($A562&amp;"-5",Matches!$J$2:$J$201,0))),0,IF(L562-M562=INDEX(Matches!$G$2:$G$201,MATCH($A562&amp;"-5",Matches!$J$2:$J$201,0))-INDEX(Matches!$H$2:$H$201,MATCH($A562&amp;"-5",Matches!$J$2:$J$201,0)),3,2))))),""))</f>
        <v/>
      </c>
      <c r="AC562" s="12" t="str">
        <f aca="false">IF(OR($B562="",N562="",O562=""),"",IFERROR(IF(OR(INDEX(Matches!$I$2:$I$201,MATCH($A562&amp;"-6",Matches!$J$2:$J$201,0))="Void",INDEX(Matches!$G$2:$G$201,MATCH($A562&amp;"-6",Matches!$J$2:$J$201,0))="",INDEX(Matches!$H$2:$H$201,MATCH($A562&amp;"-6",Matches!$J$2:$J$201,0))=""),"",IF(AND($C562&lt;&gt;"",INDEX(Matches!$F$2:$F$201,MATCH($A562&amp;"-6",Matches!$J$2:$J$201,0))&lt;&gt;"",$C562&gt;=INDEX(Matches!$F$2:$F$201,MATCH($A562&amp;"-6",Matches!$J$2:$J$201,0))),"",IF(AND(N562=INDEX(Matches!$G$2:$G$201,MATCH($A562&amp;"-6",Matches!$J$2:$J$201,0)),O562=INDEX(Matches!$H$2:$H$201,MATCH($A562&amp;"-6",Matches!$J$2:$J$201,0))),5,IF(SIGN(N562-O562)&lt;&gt;SIGN(INDEX(Matches!$G$2:$G$201,MATCH($A562&amp;"-6",Matches!$J$2:$J$201,0))-INDEX(Matches!$H$2:$H$201,MATCH($A562&amp;"-6",Matches!$J$2:$J$201,0))),0,IF(N562-O562=INDEX(Matches!$G$2:$G$201,MATCH($A562&amp;"-6",Matches!$J$2:$J$201,0))-INDEX(Matches!$H$2:$H$201,MATCH($A562&amp;"-6",Matches!$J$2:$J$201,0)),3,2))))),""))</f>
        <v/>
      </c>
      <c r="AD562" s="12" t="str">
        <f aca="false">IF(OR($B562="",P562="",Q562=""),"",IFERROR(IF(OR(INDEX(Matches!$I$2:$I$201,MATCH($A562&amp;"-7",Matches!$J$2:$J$201,0))="Void",INDEX(Matches!$G$2:$G$201,MATCH($A562&amp;"-7",Matches!$J$2:$J$201,0))="",INDEX(Matches!$H$2:$H$201,MATCH($A562&amp;"-7",Matches!$J$2:$J$201,0))=""),"",IF(AND($C562&lt;&gt;"",INDEX(Matches!$F$2:$F$201,MATCH($A562&amp;"-7",Matches!$J$2:$J$201,0))&lt;&gt;"",$C562&gt;=INDEX(Matches!$F$2:$F$201,MATCH($A562&amp;"-7",Matches!$J$2:$J$201,0))),"",IF(AND(P562=INDEX(Matches!$G$2:$G$201,MATCH($A562&amp;"-7",Matches!$J$2:$J$201,0)),Q562=INDEX(Matches!$H$2:$H$201,MATCH($A562&amp;"-7",Matches!$J$2:$J$201,0))),5,IF(SIGN(P562-Q562)&lt;&gt;SIGN(INDEX(Matches!$G$2:$G$201,MATCH($A562&amp;"-7",Matches!$J$2:$J$201,0))-INDEX(Matches!$H$2:$H$201,MATCH($A562&amp;"-7",Matches!$J$2:$J$201,0))),0,IF(P562-Q562=INDEX(Matches!$G$2:$G$201,MATCH($A562&amp;"-7",Matches!$J$2:$J$201,0))-INDEX(Matches!$H$2:$H$201,MATCH($A562&amp;"-7",Matches!$J$2:$J$201,0)),3,2))))),""))</f>
        <v/>
      </c>
      <c r="AE562" s="12" t="str">
        <f aca="false">IF(OR($B562="",R562="",S562=""),"",IFERROR(IF(OR(INDEX(Matches!$I$2:$I$201,MATCH($A562&amp;"-8",Matches!$J$2:$J$201,0))="Void",INDEX(Matches!$G$2:$G$201,MATCH($A562&amp;"-8",Matches!$J$2:$J$201,0))="",INDEX(Matches!$H$2:$H$201,MATCH($A562&amp;"-8",Matches!$J$2:$J$201,0))=""),"",IF(AND($C562&lt;&gt;"",INDEX(Matches!$F$2:$F$201,MATCH($A562&amp;"-8",Matches!$J$2:$J$201,0))&lt;&gt;"",$C562&gt;=INDEX(Matches!$F$2:$F$201,MATCH($A562&amp;"-8",Matches!$J$2:$J$201,0))),"",IF(AND(R562=INDEX(Matches!$G$2:$G$201,MATCH($A562&amp;"-8",Matches!$J$2:$J$201,0)),S562=INDEX(Matches!$H$2:$H$201,MATCH($A562&amp;"-8",Matches!$J$2:$J$201,0))),5,IF(SIGN(R562-S562)&lt;&gt;SIGN(INDEX(Matches!$G$2:$G$201,MATCH($A562&amp;"-8",Matches!$J$2:$J$201,0))-INDEX(Matches!$H$2:$H$201,MATCH($A562&amp;"-8",Matches!$J$2:$J$201,0))),0,IF(R562-S562=INDEX(Matches!$G$2:$G$201,MATCH($A562&amp;"-8",Matches!$J$2:$J$201,0))-INDEX(Matches!$H$2:$H$201,MATCH($A562&amp;"-8",Matches!$J$2:$J$201,0)),3,2))))),""))</f>
        <v/>
      </c>
      <c r="AF562" s="12" t="str">
        <f aca="false">IF(OR($B562="",T562="",U562=""),"",IFERROR(IF(OR(INDEX(Matches!$I$2:$I$201,MATCH($A562&amp;"-9",Matches!$J$2:$J$201,0))="Void",INDEX(Matches!$G$2:$G$201,MATCH($A562&amp;"-9",Matches!$J$2:$J$201,0))="",INDEX(Matches!$H$2:$H$201,MATCH($A562&amp;"-9",Matches!$J$2:$J$201,0))=""),"",IF(AND($C562&lt;&gt;"",INDEX(Matches!$F$2:$F$201,MATCH($A562&amp;"-9",Matches!$J$2:$J$201,0))&lt;&gt;"",$C562&gt;=INDEX(Matches!$F$2:$F$201,MATCH($A562&amp;"-9",Matches!$J$2:$J$201,0))),"",IF(AND(T562=INDEX(Matches!$G$2:$G$201,MATCH($A562&amp;"-9",Matches!$J$2:$J$201,0)),U562=INDEX(Matches!$H$2:$H$201,MATCH($A562&amp;"-9",Matches!$J$2:$J$201,0))),5,IF(SIGN(T562-U562)&lt;&gt;SIGN(INDEX(Matches!$G$2:$G$201,MATCH($A562&amp;"-9",Matches!$J$2:$J$201,0))-INDEX(Matches!$H$2:$H$201,MATCH($A562&amp;"-9",Matches!$J$2:$J$201,0))),0,IF(T562-U562=INDEX(Matches!$G$2:$G$201,MATCH($A562&amp;"-9",Matches!$J$2:$J$201,0))-INDEX(Matches!$H$2:$H$201,MATCH($A562&amp;"-9",Matches!$J$2:$J$201,0)),3,2))))),""))</f>
        <v/>
      </c>
      <c r="AG562" s="12" t="str">
        <f aca="false">IF(OR($B562="",V562="",W562=""),"",IFERROR(IF(OR(INDEX(Matches!$I$2:$I$201,MATCH($A562&amp;"-10",Matches!$J$2:$J$201,0))="Void",INDEX(Matches!$G$2:$G$201,MATCH($A562&amp;"-10",Matches!$J$2:$J$201,0))="",INDEX(Matches!$H$2:$H$201,MATCH($A562&amp;"-10",Matches!$J$2:$J$201,0))=""),"",IF(AND($C562&lt;&gt;"",INDEX(Matches!$F$2:$F$201,MATCH($A562&amp;"-10",Matches!$J$2:$J$201,0))&lt;&gt;"",$C562&gt;=INDEX(Matches!$F$2:$F$201,MATCH($A562&amp;"-10",Matches!$J$2:$J$201,0))),"",IF(AND(V562=INDEX(Matches!$G$2:$G$201,MATCH($A562&amp;"-10",Matches!$J$2:$J$201,0)),W562=INDEX(Matches!$H$2:$H$201,MATCH($A562&amp;"-10",Matches!$J$2:$J$201,0))),5,IF(SIGN(V562-W562)&lt;&gt;SIGN(INDEX(Matches!$G$2:$G$201,MATCH($A562&amp;"-10",Matches!$J$2:$J$201,0))-INDEX(Matches!$H$2:$H$201,MATCH($A562&amp;"-10",Matches!$J$2:$J$201,0))),0,IF(V562-W562=INDEX(Matches!$G$2:$G$201,MATCH($A562&amp;"-10",Matches!$J$2:$J$201,0))-INDEX(Matches!$H$2:$H$201,MATCH($A562&amp;"-10",Matches!$J$2:$J$201,0)),3,2))))),""))</f>
        <v/>
      </c>
      <c r="AH562" s="13" t="str">
        <f aca="false">IF($B562="","",SUM(X562:AG562))</f>
        <v/>
      </c>
      <c r="AI562" s="12" t="str">
        <f aca="false">IF($B562="","",COUNTIF(X562:AG562,5))</f>
        <v/>
      </c>
      <c r="AJ562" s="12" t="str">
        <f aca="false">IF($B562="","",COUNTIF(X562:AG562,"&gt;=2"))</f>
        <v/>
      </c>
      <c r="AK562" s="12" t="str">
        <f aca="false">IF($B562="","",COUNT(X562:AG562))</f>
        <v/>
      </c>
    </row>
    <row r="563" customFormat="false" ht="15" hidden="false" customHeight="false" outlineLevel="0" collapsed="false">
      <c r="A563" s="7"/>
      <c r="B563" s="7"/>
      <c r="C563" s="11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12" t="str">
        <f aca="false">IF(OR($B563="",D563="",E563=""),"",IFERROR(IF(OR(INDEX(Matches!$I$2:$I$201,MATCH($A563&amp;"-1",Matches!$J$2:$J$201,0))="Void",INDEX(Matches!$G$2:$G$201,MATCH($A563&amp;"-1",Matches!$J$2:$J$201,0))="",INDEX(Matches!$H$2:$H$201,MATCH($A563&amp;"-1",Matches!$J$2:$J$201,0))=""),"",IF(AND($C563&lt;&gt;"",INDEX(Matches!$F$2:$F$201,MATCH($A563&amp;"-1",Matches!$J$2:$J$201,0))&lt;&gt;"",$C563&gt;=INDEX(Matches!$F$2:$F$201,MATCH($A563&amp;"-1",Matches!$J$2:$J$201,0))),"",IF(AND(D563=INDEX(Matches!$G$2:$G$201,MATCH($A563&amp;"-1",Matches!$J$2:$J$201,0)),E563=INDEX(Matches!$H$2:$H$201,MATCH($A563&amp;"-1",Matches!$J$2:$J$201,0))),5,IF(SIGN(D563-E563)&lt;&gt;SIGN(INDEX(Matches!$G$2:$G$201,MATCH($A563&amp;"-1",Matches!$J$2:$J$201,0))-INDEX(Matches!$H$2:$H$201,MATCH($A563&amp;"-1",Matches!$J$2:$J$201,0))),0,IF(D563-E563=INDEX(Matches!$G$2:$G$201,MATCH($A563&amp;"-1",Matches!$J$2:$J$201,0))-INDEX(Matches!$H$2:$H$201,MATCH($A563&amp;"-1",Matches!$J$2:$J$201,0)),3,2))))),""))</f>
        <v/>
      </c>
      <c r="Y563" s="12" t="str">
        <f aca="false">IF(OR($B563="",F563="",G563=""),"",IFERROR(IF(OR(INDEX(Matches!$I$2:$I$201,MATCH($A563&amp;"-2",Matches!$J$2:$J$201,0))="Void",INDEX(Matches!$G$2:$G$201,MATCH($A563&amp;"-2",Matches!$J$2:$J$201,0))="",INDEX(Matches!$H$2:$H$201,MATCH($A563&amp;"-2",Matches!$J$2:$J$201,0))=""),"",IF(AND($C563&lt;&gt;"",INDEX(Matches!$F$2:$F$201,MATCH($A563&amp;"-2",Matches!$J$2:$J$201,0))&lt;&gt;"",$C563&gt;=INDEX(Matches!$F$2:$F$201,MATCH($A563&amp;"-2",Matches!$J$2:$J$201,0))),"",IF(AND(F563=INDEX(Matches!$G$2:$G$201,MATCH($A563&amp;"-2",Matches!$J$2:$J$201,0)),G563=INDEX(Matches!$H$2:$H$201,MATCH($A563&amp;"-2",Matches!$J$2:$J$201,0))),5,IF(SIGN(F563-G563)&lt;&gt;SIGN(INDEX(Matches!$G$2:$G$201,MATCH($A563&amp;"-2",Matches!$J$2:$J$201,0))-INDEX(Matches!$H$2:$H$201,MATCH($A563&amp;"-2",Matches!$J$2:$J$201,0))),0,IF(F563-G563=INDEX(Matches!$G$2:$G$201,MATCH($A563&amp;"-2",Matches!$J$2:$J$201,0))-INDEX(Matches!$H$2:$H$201,MATCH($A563&amp;"-2",Matches!$J$2:$J$201,0)),3,2))))),""))</f>
        <v/>
      </c>
      <c r="Z563" s="12" t="str">
        <f aca="false">IF(OR($B563="",H563="",I563=""),"",IFERROR(IF(OR(INDEX(Matches!$I$2:$I$201,MATCH($A563&amp;"-3",Matches!$J$2:$J$201,0))="Void",INDEX(Matches!$G$2:$G$201,MATCH($A563&amp;"-3",Matches!$J$2:$J$201,0))="",INDEX(Matches!$H$2:$H$201,MATCH($A563&amp;"-3",Matches!$J$2:$J$201,0))=""),"",IF(AND($C563&lt;&gt;"",INDEX(Matches!$F$2:$F$201,MATCH($A563&amp;"-3",Matches!$J$2:$J$201,0))&lt;&gt;"",$C563&gt;=INDEX(Matches!$F$2:$F$201,MATCH($A563&amp;"-3",Matches!$J$2:$J$201,0))),"",IF(AND(H563=INDEX(Matches!$G$2:$G$201,MATCH($A563&amp;"-3",Matches!$J$2:$J$201,0)),I563=INDEX(Matches!$H$2:$H$201,MATCH($A563&amp;"-3",Matches!$J$2:$J$201,0))),5,IF(SIGN(H563-I563)&lt;&gt;SIGN(INDEX(Matches!$G$2:$G$201,MATCH($A563&amp;"-3",Matches!$J$2:$J$201,0))-INDEX(Matches!$H$2:$H$201,MATCH($A563&amp;"-3",Matches!$J$2:$J$201,0))),0,IF(H563-I563=INDEX(Matches!$G$2:$G$201,MATCH($A563&amp;"-3",Matches!$J$2:$J$201,0))-INDEX(Matches!$H$2:$H$201,MATCH($A563&amp;"-3",Matches!$J$2:$J$201,0)),3,2))))),""))</f>
        <v/>
      </c>
      <c r="AA563" s="12" t="str">
        <f aca="false">IF(OR($B563="",J563="",K563=""),"",IFERROR(IF(OR(INDEX(Matches!$I$2:$I$201,MATCH($A563&amp;"-4",Matches!$J$2:$J$201,0))="Void",INDEX(Matches!$G$2:$G$201,MATCH($A563&amp;"-4",Matches!$J$2:$J$201,0))="",INDEX(Matches!$H$2:$H$201,MATCH($A563&amp;"-4",Matches!$J$2:$J$201,0))=""),"",IF(AND($C563&lt;&gt;"",INDEX(Matches!$F$2:$F$201,MATCH($A563&amp;"-4",Matches!$J$2:$J$201,0))&lt;&gt;"",$C563&gt;=INDEX(Matches!$F$2:$F$201,MATCH($A563&amp;"-4",Matches!$J$2:$J$201,0))),"",IF(AND(J563=INDEX(Matches!$G$2:$G$201,MATCH($A563&amp;"-4",Matches!$J$2:$J$201,0)),K563=INDEX(Matches!$H$2:$H$201,MATCH($A563&amp;"-4",Matches!$J$2:$J$201,0))),5,IF(SIGN(J563-K563)&lt;&gt;SIGN(INDEX(Matches!$G$2:$G$201,MATCH($A563&amp;"-4",Matches!$J$2:$J$201,0))-INDEX(Matches!$H$2:$H$201,MATCH($A563&amp;"-4",Matches!$J$2:$J$201,0))),0,IF(J563-K563=INDEX(Matches!$G$2:$G$201,MATCH($A563&amp;"-4",Matches!$J$2:$J$201,0))-INDEX(Matches!$H$2:$H$201,MATCH($A563&amp;"-4",Matches!$J$2:$J$201,0)),3,2))))),""))</f>
        <v/>
      </c>
      <c r="AB563" s="12" t="str">
        <f aca="false">IF(OR($B563="",L563="",M563=""),"",IFERROR(IF(OR(INDEX(Matches!$I$2:$I$201,MATCH($A563&amp;"-5",Matches!$J$2:$J$201,0))="Void",INDEX(Matches!$G$2:$G$201,MATCH($A563&amp;"-5",Matches!$J$2:$J$201,0))="",INDEX(Matches!$H$2:$H$201,MATCH($A563&amp;"-5",Matches!$J$2:$J$201,0))=""),"",IF(AND($C563&lt;&gt;"",INDEX(Matches!$F$2:$F$201,MATCH($A563&amp;"-5",Matches!$J$2:$J$201,0))&lt;&gt;"",$C563&gt;=INDEX(Matches!$F$2:$F$201,MATCH($A563&amp;"-5",Matches!$J$2:$J$201,0))),"",IF(AND(L563=INDEX(Matches!$G$2:$G$201,MATCH($A563&amp;"-5",Matches!$J$2:$J$201,0)),M563=INDEX(Matches!$H$2:$H$201,MATCH($A563&amp;"-5",Matches!$J$2:$J$201,0))),5,IF(SIGN(L563-M563)&lt;&gt;SIGN(INDEX(Matches!$G$2:$G$201,MATCH($A563&amp;"-5",Matches!$J$2:$J$201,0))-INDEX(Matches!$H$2:$H$201,MATCH($A563&amp;"-5",Matches!$J$2:$J$201,0))),0,IF(L563-M563=INDEX(Matches!$G$2:$G$201,MATCH($A563&amp;"-5",Matches!$J$2:$J$201,0))-INDEX(Matches!$H$2:$H$201,MATCH($A563&amp;"-5",Matches!$J$2:$J$201,0)),3,2))))),""))</f>
        <v/>
      </c>
      <c r="AC563" s="12" t="str">
        <f aca="false">IF(OR($B563="",N563="",O563=""),"",IFERROR(IF(OR(INDEX(Matches!$I$2:$I$201,MATCH($A563&amp;"-6",Matches!$J$2:$J$201,0))="Void",INDEX(Matches!$G$2:$G$201,MATCH($A563&amp;"-6",Matches!$J$2:$J$201,0))="",INDEX(Matches!$H$2:$H$201,MATCH($A563&amp;"-6",Matches!$J$2:$J$201,0))=""),"",IF(AND($C563&lt;&gt;"",INDEX(Matches!$F$2:$F$201,MATCH($A563&amp;"-6",Matches!$J$2:$J$201,0))&lt;&gt;"",$C563&gt;=INDEX(Matches!$F$2:$F$201,MATCH($A563&amp;"-6",Matches!$J$2:$J$201,0))),"",IF(AND(N563=INDEX(Matches!$G$2:$G$201,MATCH($A563&amp;"-6",Matches!$J$2:$J$201,0)),O563=INDEX(Matches!$H$2:$H$201,MATCH($A563&amp;"-6",Matches!$J$2:$J$201,0))),5,IF(SIGN(N563-O563)&lt;&gt;SIGN(INDEX(Matches!$G$2:$G$201,MATCH($A563&amp;"-6",Matches!$J$2:$J$201,0))-INDEX(Matches!$H$2:$H$201,MATCH($A563&amp;"-6",Matches!$J$2:$J$201,0))),0,IF(N563-O563=INDEX(Matches!$G$2:$G$201,MATCH($A563&amp;"-6",Matches!$J$2:$J$201,0))-INDEX(Matches!$H$2:$H$201,MATCH($A563&amp;"-6",Matches!$J$2:$J$201,0)),3,2))))),""))</f>
        <v/>
      </c>
      <c r="AD563" s="12" t="str">
        <f aca="false">IF(OR($B563="",P563="",Q563=""),"",IFERROR(IF(OR(INDEX(Matches!$I$2:$I$201,MATCH($A563&amp;"-7",Matches!$J$2:$J$201,0))="Void",INDEX(Matches!$G$2:$G$201,MATCH($A563&amp;"-7",Matches!$J$2:$J$201,0))="",INDEX(Matches!$H$2:$H$201,MATCH($A563&amp;"-7",Matches!$J$2:$J$201,0))=""),"",IF(AND($C563&lt;&gt;"",INDEX(Matches!$F$2:$F$201,MATCH($A563&amp;"-7",Matches!$J$2:$J$201,0))&lt;&gt;"",$C563&gt;=INDEX(Matches!$F$2:$F$201,MATCH($A563&amp;"-7",Matches!$J$2:$J$201,0))),"",IF(AND(P563=INDEX(Matches!$G$2:$G$201,MATCH($A563&amp;"-7",Matches!$J$2:$J$201,0)),Q563=INDEX(Matches!$H$2:$H$201,MATCH($A563&amp;"-7",Matches!$J$2:$J$201,0))),5,IF(SIGN(P563-Q563)&lt;&gt;SIGN(INDEX(Matches!$G$2:$G$201,MATCH($A563&amp;"-7",Matches!$J$2:$J$201,0))-INDEX(Matches!$H$2:$H$201,MATCH($A563&amp;"-7",Matches!$J$2:$J$201,0))),0,IF(P563-Q563=INDEX(Matches!$G$2:$G$201,MATCH($A563&amp;"-7",Matches!$J$2:$J$201,0))-INDEX(Matches!$H$2:$H$201,MATCH($A563&amp;"-7",Matches!$J$2:$J$201,0)),3,2))))),""))</f>
        <v/>
      </c>
      <c r="AE563" s="12" t="str">
        <f aca="false">IF(OR($B563="",R563="",S563=""),"",IFERROR(IF(OR(INDEX(Matches!$I$2:$I$201,MATCH($A563&amp;"-8",Matches!$J$2:$J$201,0))="Void",INDEX(Matches!$G$2:$G$201,MATCH($A563&amp;"-8",Matches!$J$2:$J$201,0))="",INDEX(Matches!$H$2:$H$201,MATCH($A563&amp;"-8",Matches!$J$2:$J$201,0))=""),"",IF(AND($C563&lt;&gt;"",INDEX(Matches!$F$2:$F$201,MATCH($A563&amp;"-8",Matches!$J$2:$J$201,0))&lt;&gt;"",$C563&gt;=INDEX(Matches!$F$2:$F$201,MATCH($A563&amp;"-8",Matches!$J$2:$J$201,0))),"",IF(AND(R563=INDEX(Matches!$G$2:$G$201,MATCH($A563&amp;"-8",Matches!$J$2:$J$201,0)),S563=INDEX(Matches!$H$2:$H$201,MATCH($A563&amp;"-8",Matches!$J$2:$J$201,0))),5,IF(SIGN(R563-S563)&lt;&gt;SIGN(INDEX(Matches!$G$2:$G$201,MATCH($A563&amp;"-8",Matches!$J$2:$J$201,0))-INDEX(Matches!$H$2:$H$201,MATCH($A563&amp;"-8",Matches!$J$2:$J$201,0))),0,IF(R563-S563=INDEX(Matches!$G$2:$G$201,MATCH($A563&amp;"-8",Matches!$J$2:$J$201,0))-INDEX(Matches!$H$2:$H$201,MATCH($A563&amp;"-8",Matches!$J$2:$J$201,0)),3,2))))),""))</f>
        <v/>
      </c>
      <c r="AF563" s="12" t="str">
        <f aca="false">IF(OR($B563="",T563="",U563=""),"",IFERROR(IF(OR(INDEX(Matches!$I$2:$I$201,MATCH($A563&amp;"-9",Matches!$J$2:$J$201,0))="Void",INDEX(Matches!$G$2:$G$201,MATCH($A563&amp;"-9",Matches!$J$2:$J$201,0))="",INDEX(Matches!$H$2:$H$201,MATCH($A563&amp;"-9",Matches!$J$2:$J$201,0))=""),"",IF(AND($C563&lt;&gt;"",INDEX(Matches!$F$2:$F$201,MATCH($A563&amp;"-9",Matches!$J$2:$J$201,0))&lt;&gt;"",$C563&gt;=INDEX(Matches!$F$2:$F$201,MATCH($A563&amp;"-9",Matches!$J$2:$J$201,0))),"",IF(AND(T563=INDEX(Matches!$G$2:$G$201,MATCH($A563&amp;"-9",Matches!$J$2:$J$201,0)),U563=INDEX(Matches!$H$2:$H$201,MATCH($A563&amp;"-9",Matches!$J$2:$J$201,0))),5,IF(SIGN(T563-U563)&lt;&gt;SIGN(INDEX(Matches!$G$2:$G$201,MATCH($A563&amp;"-9",Matches!$J$2:$J$201,0))-INDEX(Matches!$H$2:$H$201,MATCH($A563&amp;"-9",Matches!$J$2:$J$201,0))),0,IF(T563-U563=INDEX(Matches!$G$2:$G$201,MATCH($A563&amp;"-9",Matches!$J$2:$J$201,0))-INDEX(Matches!$H$2:$H$201,MATCH($A563&amp;"-9",Matches!$J$2:$J$201,0)),3,2))))),""))</f>
        <v/>
      </c>
      <c r="AG563" s="12" t="str">
        <f aca="false">IF(OR($B563="",V563="",W563=""),"",IFERROR(IF(OR(INDEX(Matches!$I$2:$I$201,MATCH($A563&amp;"-10",Matches!$J$2:$J$201,0))="Void",INDEX(Matches!$G$2:$G$201,MATCH($A563&amp;"-10",Matches!$J$2:$J$201,0))="",INDEX(Matches!$H$2:$H$201,MATCH($A563&amp;"-10",Matches!$J$2:$J$201,0))=""),"",IF(AND($C563&lt;&gt;"",INDEX(Matches!$F$2:$F$201,MATCH($A563&amp;"-10",Matches!$J$2:$J$201,0))&lt;&gt;"",$C563&gt;=INDEX(Matches!$F$2:$F$201,MATCH($A563&amp;"-10",Matches!$J$2:$J$201,0))),"",IF(AND(V563=INDEX(Matches!$G$2:$G$201,MATCH($A563&amp;"-10",Matches!$J$2:$J$201,0)),W563=INDEX(Matches!$H$2:$H$201,MATCH($A563&amp;"-10",Matches!$J$2:$J$201,0))),5,IF(SIGN(V563-W563)&lt;&gt;SIGN(INDEX(Matches!$G$2:$G$201,MATCH($A563&amp;"-10",Matches!$J$2:$J$201,0))-INDEX(Matches!$H$2:$H$201,MATCH($A563&amp;"-10",Matches!$J$2:$J$201,0))),0,IF(V563-W563=INDEX(Matches!$G$2:$G$201,MATCH($A563&amp;"-10",Matches!$J$2:$J$201,0))-INDEX(Matches!$H$2:$H$201,MATCH($A563&amp;"-10",Matches!$J$2:$J$201,0)),3,2))))),""))</f>
        <v/>
      </c>
      <c r="AH563" s="13" t="str">
        <f aca="false">IF($B563="","",SUM(X563:AG563))</f>
        <v/>
      </c>
      <c r="AI563" s="12" t="str">
        <f aca="false">IF($B563="","",COUNTIF(X563:AG563,5))</f>
        <v/>
      </c>
      <c r="AJ563" s="12" t="str">
        <f aca="false">IF($B563="","",COUNTIF(X563:AG563,"&gt;=2"))</f>
        <v/>
      </c>
      <c r="AK563" s="12" t="str">
        <f aca="false">IF($B563="","",COUNT(X563:AG563))</f>
        <v/>
      </c>
    </row>
    <row r="564" customFormat="false" ht="15" hidden="false" customHeight="false" outlineLevel="0" collapsed="false">
      <c r="A564" s="7"/>
      <c r="B564" s="7"/>
      <c r="C564" s="11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12" t="str">
        <f aca="false">IF(OR($B564="",D564="",E564=""),"",IFERROR(IF(OR(INDEX(Matches!$I$2:$I$201,MATCH($A564&amp;"-1",Matches!$J$2:$J$201,0))="Void",INDEX(Matches!$G$2:$G$201,MATCH($A564&amp;"-1",Matches!$J$2:$J$201,0))="",INDEX(Matches!$H$2:$H$201,MATCH($A564&amp;"-1",Matches!$J$2:$J$201,0))=""),"",IF(AND($C564&lt;&gt;"",INDEX(Matches!$F$2:$F$201,MATCH($A564&amp;"-1",Matches!$J$2:$J$201,0))&lt;&gt;"",$C564&gt;=INDEX(Matches!$F$2:$F$201,MATCH($A564&amp;"-1",Matches!$J$2:$J$201,0))),"",IF(AND(D564=INDEX(Matches!$G$2:$G$201,MATCH($A564&amp;"-1",Matches!$J$2:$J$201,0)),E564=INDEX(Matches!$H$2:$H$201,MATCH($A564&amp;"-1",Matches!$J$2:$J$201,0))),5,IF(SIGN(D564-E564)&lt;&gt;SIGN(INDEX(Matches!$G$2:$G$201,MATCH($A564&amp;"-1",Matches!$J$2:$J$201,0))-INDEX(Matches!$H$2:$H$201,MATCH($A564&amp;"-1",Matches!$J$2:$J$201,0))),0,IF(D564-E564=INDEX(Matches!$G$2:$G$201,MATCH($A564&amp;"-1",Matches!$J$2:$J$201,0))-INDEX(Matches!$H$2:$H$201,MATCH($A564&amp;"-1",Matches!$J$2:$J$201,0)),3,2))))),""))</f>
        <v/>
      </c>
      <c r="Y564" s="12" t="str">
        <f aca="false">IF(OR($B564="",F564="",G564=""),"",IFERROR(IF(OR(INDEX(Matches!$I$2:$I$201,MATCH($A564&amp;"-2",Matches!$J$2:$J$201,0))="Void",INDEX(Matches!$G$2:$G$201,MATCH($A564&amp;"-2",Matches!$J$2:$J$201,0))="",INDEX(Matches!$H$2:$H$201,MATCH($A564&amp;"-2",Matches!$J$2:$J$201,0))=""),"",IF(AND($C564&lt;&gt;"",INDEX(Matches!$F$2:$F$201,MATCH($A564&amp;"-2",Matches!$J$2:$J$201,0))&lt;&gt;"",$C564&gt;=INDEX(Matches!$F$2:$F$201,MATCH($A564&amp;"-2",Matches!$J$2:$J$201,0))),"",IF(AND(F564=INDEX(Matches!$G$2:$G$201,MATCH($A564&amp;"-2",Matches!$J$2:$J$201,0)),G564=INDEX(Matches!$H$2:$H$201,MATCH($A564&amp;"-2",Matches!$J$2:$J$201,0))),5,IF(SIGN(F564-G564)&lt;&gt;SIGN(INDEX(Matches!$G$2:$G$201,MATCH($A564&amp;"-2",Matches!$J$2:$J$201,0))-INDEX(Matches!$H$2:$H$201,MATCH($A564&amp;"-2",Matches!$J$2:$J$201,0))),0,IF(F564-G564=INDEX(Matches!$G$2:$G$201,MATCH($A564&amp;"-2",Matches!$J$2:$J$201,0))-INDEX(Matches!$H$2:$H$201,MATCH($A564&amp;"-2",Matches!$J$2:$J$201,0)),3,2))))),""))</f>
        <v/>
      </c>
      <c r="Z564" s="12" t="str">
        <f aca="false">IF(OR($B564="",H564="",I564=""),"",IFERROR(IF(OR(INDEX(Matches!$I$2:$I$201,MATCH($A564&amp;"-3",Matches!$J$2:$J$201,0))="Void",INDEX(Matches!$G$2:$G$201,MATCH($A564&amp;"-3",Matches!$J$2:$J$201,0))="",INDEX(Matches!$H$2:$H$201,MATCH($A564&amp;"-3",Matches!$J$2:$J$201,0))=""),"",IF(AND($C564&lt;&gt;"",INDEX(Matches!$F$2:$F$201,MATCH($A564&amp;"-3",Matches!$J$2:$J$201,0))&lt;&gt;"",$C564&gt;=INDEX(Matches!$F$2:$F$201,MATCH($A564&amp;"-3",Matches!$J$2:$J$201,0))),"",IF(AND(H564=INDEX(Matches!$G$2:$G$201,MATCH($A564&amp;"-3",Matches!$J$2:$J$201,0)),I564=INDEX(Matches!$H$2:$H$201,MATCH($A564&amp;"-3",Matches!$J$2:$J$201,0))),5,IF(SIGN(H564-I564)&lt;&gt;SIGN(INDEX(Matches!$G$2:$G$201,MATCH($A564&amp;"-3",Matches!$J$2:$J$201,0))-INDEX(Matches!$H$2:$H$201,MATCH($A564&amp;"-3",Matches!$J$2:$J$201,0))),0,IF(H564-I564=INDEX(Matches!$G$2:$G$201,MATCH($A564&amp;"-3",Matches!$J$2:$J$201,0))-INDEX(Matches!$H$2:$H$201,MATCH($A564&amp;"-3",Matches!$J$2:$J$201,0)),3,2))))),""))</f>
        <v/>
      </c>
      <c r="AA564" s="12" t="str">
        <f aca="false">IF(OR($B564="",J564="",K564=""),"",IFERROR(IF(OR(INDEX(Matches!$I$2:$I$201,MATCH($A564&amp;"-4",Matches!$J$2:$J$201,0))="Void",INDEX(Matches!$G$2:$G$201,MATCH($A564&amp;"-4",Matches!$J$2:$J$201,0))="",INDEX(Matches!$H$2:$H$201,MATCH($A564&amp;"-4",Matches!$J$2:$J$201,0))=""),"",IF(AND($C564&lt;&gt;"",INDEX(Matches!$F$2:$F$201,MATCH($A564&amp;"-4",Matches!$J$2:$J$201,0))&lt;&gt;"",$C564&gt;=INDEX(Matches!$F$2:$F$201,MATCH($A564&amp;"-4",Matches!$J$2:$J$201,0))),"",IF(AND(J564=INDEX(Matches!$G$2:$G$201,MATCH($A564&amp;"-4",Matches!$J$2:$J$201,0)),K564=INDEX(Matches!$H$2:$H$201,MATCH($A564&amp;"-4",Matches!$J$2:$J$201,0))),5,IF(SIGN(J564-K564)&lt;&gt;SIGN(INDEX(Matches!$G$2:$G$201,MATCH($A564&amp;"-4",Matches!$J$2:$J$201,0))-INDEX(Matches!$H$2:$H$201,MATCH($A564&amp;"-4",Matches!$J$2:$J$201,0))),0,IF(J564-K564=INDEX(Matches!$G$2:$G$201,MATCH($A564&amp;"-4",Matches!$J$2:$J$201,0))-INDEX(Matches!$H$2:$H$201,MATCH($A564&amp;"-4",Matches!$J$2:$J$201,0)),3,2))))),""))</f>
        <v/>
      </c>
      <c r="AB564" s="12" t="str">
        <f aca="false">IF(OR($B564="",L564="",M564=""),"",IFERROR(IF(OR(INDEX(Matches!$I$2:$I$201,MATCH($A564&amp;"-5",Matches!$J$2:$J$201,0))="Void",INDEX(Matches!$G$2:$G$201,MATCH($A564&amp;"-5",Matches!$J$2:$J$201,0))="",INDEX(Matches!$H$2:$H$201,MATCH($A564&amp;"-5",Matches!$J$2:$J$201,0))=""),"",IF(AND($C564&lt;&gt;"",INDEX(Matches!$F$2:$F$201,MATCH($A564&amp;"-5",Matches!$J$2:$J$201,0))&lt;&gt;"",$C564&gt;=INDEX(Matches!$F$2:$F$201,MATCH($A564&amp;"-5",Matches!$J$2:$J$201,0))),"",IF(AND(L564=INDEX(Matches!$G$2:$G$201,MATCH($A564&amp;"-5",Matches!$J$2:$J$201,0)),M564=INDEX(Matches!$H$2:$H$201,MATCH($A564&amp;"-5",Matches!$J$2:$J$201,0))),5,IF(SIGN(L564-M564)&lt;&gt;SIGN(INDEX(Matches!$G$2:$G$201,MATCH($A564&amp;"-5",Matches!$J$2:$J$201,0))-INDEX(Matches!$H$2:$H$201,MATCH($A564&amp;"-5",Matches!$J$2:$J$201,0))),0,IF(L564-M564=INDEX(Matches!$G$2:$G$201,MATCH($A564&amp;"-5",Matches!$J$2:$J$201,0))-INDEX(Matches!$H$2:$H$201,MATCH($A564&amp;"-5",Matches!$J$2:$J$201,0)),3,2))))),""))</f>
        <v/>
      </c>
      <c r="AC564" s="12" t="str">
        <f aca="false">IF(OR($B564="",N564="",O564=""),"",IFERROR(IF(OR(INDEX(Matches!$I$2:$I$201,MATCH($A564&amp;"-6",Matches!$J$2:$J$201,0))="Void",INDEX(Matches!$G$2:$G$201,MATCH($A564&amp;"-6",Matches!$J$2:$J$201,0))="",INDEX(Matches!$H$2:$H$201,MATCH($A564&amp;"-6",Matches!$J$2:$J$201,0))=""),"",IF(AND($C564&lt;&gt;"",INDEX(Matches!$F$2:$F$201,MATCH($A564&amp;"-6",Matches!$J$2:$J$201,0))&lt;&gt;"",$C564&gt;=INDEX(Matches!$F$2:$F$201,MATCH($A564&amp;"-6",Matches!$J$2:$J$201,0))),"",IF(AND(N564=INDEX(Matches!$G$2:$G$201,MATCH($A564&amp;"-6",Matches!$J$2:$J$201,0)),O564=INDEX(Matches!$H$2:$H$201,MATCH($A564&amp;"-6",Matches!$J$2:$J$201,0))),5,IF(SIGN(N564-O564)&lt;&gt;SIGN(INDEX(Matches!$G$2:$G$201,MATCH($A564&amp;"-6",Matches!$J$2:$J$201,0))-INDEX(Matches!$H$2:$H$201,MATCH($A564&amp;"-6",Matches!$J$2:$J$201,0))),0,IF(N564-O564=INDEX(Matches!$G$2:$G$201,MATCH($A564&amp;"-6",Matches!$J$2:$J$201,0))-INDEX(Matches!$H$2:$H$201,MATCH($A564&amp;"-6",Matches!$J$2:$J$201,0)),3,2))))),""))</f>
        <v/>
      </c>
      <c r="AD564" s="12" t="str">
        <f aca="false">IF(OR($B564="",P564="",Q564=""),"",IFERROR(IF(OR(INDEX(Matches!$I$2:$I$201,MATCH($A564&amp;"-7",Matches!$J$2:$J$201,0))="Void",INDEX(Matches!$G$2:$G$201,MATCH($A564&amp;"-7",Matches!$J$2:$J$201,0))="",INDEX(Matches!$H$2:$H$201,MATCH($A564&amp;"-7",Matches!$J$2:$J$201,0))=""),"",IF(AND($C564&lt;&gt;"",INDEX(Matches!$F$2:$F$201,MATCH($A564&amp;"-7",Matches!$J$2:$J$201,0))&lt;&gt;"",$C564&gt;=INDEX(Matches!$F$2:$F$201,MATCH($A564&amp;"-7",Matches!$J$2:$J$201,0))),"",IF(AND(P564=INDEX(Matches!$G$2:$G$201,MATCH($A564&amp;"-7",Matches!$J$2:$J$201,0)),Q564=INDEX(Matches!$H$2:$H$201,MATCH($A564&amp;"-7",Matches!$J$2:$J$201,0))),5,IF(SIGN(P564-Q564)&lt;&gt;SIGN(INDEX(Matches!$G$2:$G$201,MATCH($A564&amp;"-7",Matches!$J$2:$J$201,0))-INDEX(Matches!$H$2:$H$201,MATCH($A564&amp;"-7",Matches!$J$2:$J$201,0))),0,IF(P564-Q564=INDEX(Matches!$G$2:$G$201,MATCH($A564&amp;"-7",Matches!$J$2:$J$201,0))-INDEX(Matches!$H$2:$H$201,MATCH($A564&amp;"-7",Matches!$J$2:$J$201,0)),3,2))))),""))</f>
        <v/>
      </c>
      <c r="AE564" s="12" t="str">
        <f aca="false">IF(OR($B564="",R564="",S564=""),"",IFERROR(IF(OR(INDEX(Matches!$I$2:$I$201,MATCH($A564&amp;"-8",Matches!$J$2:$J$201,0))="Void",INDEX(Matches!$G$2:$G$201,MATCH($A564&amp;"-8",Matches!$J$2:$J$201,0))="",INDEX(Matches!$H$2:$H$201,MATCH($A564&amp;"-8",Matches!$J$2:$J$201,0))=""),"",IF(AND($C564&lt;&gt;"",INDEX(Matches!$F$2:$F$201,MATCH($A564&amp;"-8",Matches!$J$2:$J$201,0))&lt;&gt;"",$C564&gt;=INDEX(Matches!$F$2:$F$201,MATCH($A564&amp;"-8",Matches!$J$2:$J$201,0))),"",IF(AND(R564=INDEX(Matches!$G$2:$G$201,MATCH($A564&amp;"-8",Matches!$J$2:$J$201,0)),S564=INDEX(Matches!$H$2:$H$201,MATCH($A564&amp;"-8",Matches!$J$2:$J$201,0))),5,IF(SIGN(R564-S564)&lt;&gt;SIGN(INDEX(Matches!$G$2:$G$201,MATCH($A564&amp;"-8",Matches!$J$2:$J$201,0))-INDEX(Matches!$H$2:$H$201,MATCH($A564&amp;"-8",Matches!$J$2:$J$201,0))),0,IF(R564-S564=INDEX(Matches!$G$2:$G$201,MATCH($A564&amp;"-8",Matches!$J$2:$J$201,0))-INDEX(Matches!$H$2:$H$201,MATCH($A564&amp;"-8",Matches!$J$2:$J$201,0)),3,2))))),""))</f>
        <v/>
      </c>
      <c r="AF564" s="12" t="str">
        <f aca="false">IF(OR($B564="",T564="",U564=""),"",IFERROR(IF(OR(INDEX(Matches!$I$2:$I$201,MATCH($A564&amp;"-9",Matches!$J$2:$J$201,0))="Void",INDEX(Matches!$G$2:$G$201,MATCH($A564&amp;"-9",Matches!$J$2:$J$201,0))="",INDEX(Matches!$H$2:$H$201,MATCH($A564&amp;"-9",Matches!$J$2:$J$201,0))=""),"",IF(AND($C564&lt;&gt;"",INDEX(Matches!$F$2:$F$201,MATCH($A564&amp;"-9",Matches!$J$2:$J$201,0))&lt;&gt;"",$C564&gt;=INDEX(Matches!$F$2:$F$201,MATCH($A564&amp;"-9",Matches!$J$2:$J$201,0))),"",IF(AND(T564=INDEX(Matches!$G$2:$G$201,MATCH($A564&amp;"-9",Matches!$J$2:$J$201,0)),U564=INDEX(Matches!$H$2:$H$201,MATCH($A564&amp;"-9",Matches!$J$2:$J$201,0))),5,IF(SIGN(T564-U564)&lt;&gt;SIGN(INDEX(Matches!$G$2:$G$201,MATCH($A564&amp;"-9",Matches!$J$2:$J$201,0))-INDEX(Matches!$H$2:$H$201,MATCH($A564&amp;"-9",Matches!$J$2:$J$201,0))),0,IF(T564-U564=INDEX(Matches!$G$2:$G$201,MATCH($A564&amp;"-9",Matches!$J$2:$J$201,0))-INDEX(Matches!$H$2:$H$201,MATCH($A564&amp;"-9",Matches!$J$2:$J$201,0)),3,2))))),""))</f>
        <v/>
      </c>
      <c r="AG564" s="12" t="str">
        <f aca="false">IF(OR($B564="",V564="",W564=""),"",IFERROR(IF(OR(INDEX(Matches!$I$2:$I$201,MATCH($A564&amp;"-10",Matches!$J$2:$J$201,0))="Void",INDEX(Matches!$G$2:$G$201,MATCH($A564&amp;"-10",Matches!$J$2:$J$201,0))="",INDEX(Matches!$H$2:$H$201,MATCH($A564&amp;"-10",Matches!$J$2:$J$201,0))=""),"",IF(AND($C564&lt;&gt;"",INDEX(Matches!$F$2:$F$201,MATCH($A564&amp;"-10",Matches!$J$2:$J$201,0))&lt;&gt;"",$C564&gt;=INDEX(Matches!$F$2:$F$201,MATCH($A564&amp;"-10",Matches!$J$2:$J$201,0))),"",IF(AND(V564=INDEX(Matches!$G$2:$G$201,MATCH($A564&amp;"-10",Matches!$J$2:$J$201,0)),W564=INDEX(Matches!$H$2:$H$201,MATCH($A564&amp;"-10",Matches!$J$2:$J$201,0))),5,IF(SIGN(V564-W564)&lt;&gt;SIGN(INDEX(Matches!$G$2:$G$201,MATCH($A564&amp;"-10",Matches!$J$2:$J$201,0))-INDEX(Matches!$H$2:$H$201,MATCH($A564&amp;"-10",Matches!$J$2:$J$201,0))),0,IF(V564-W564=INDEX(Matches!$G$2:$G$201,MATCH($A564&amp;"-10",Matches!$J$2:$J$201,0))-INDEX(Matches!$H$2:$H$201,MATCH($A564&amp;"-10",Matches!$J$2:$J$201,0)),3,2))))),""))</f>
        <v/>
      </c>
      <c r="AH564" s="13" t="str">
        <f aca="false">IF($B564="","",SUM(X564:AG564))</f>
        <v/>
      </c>
      <c r="AI564" s="12" t="str">
        <f aca="false">IF($B564="","",COUNTIF(X564:AG564,5))</f>
        <v/>
      </c>
      <c r="AJ564" s="12" t="str">
        <f aca="false">IF($B564="","",COUNTIF(X564:AG564,"&gt;=2"))</f>
        <v/>
      </c>
      <c r="AK564" s="12" t="str">
        <f aca="false">IF($B564="","",COUNT(X564:AG564))</f>
        <v/>
      </c>
    </row>
    <row r="565" customFormat="false" ht="15" hidden="false" customHeight="false" outlineLevel="0" collapsed="false">
      <c r="A565" s="7"/>
      <c r="B565" s="7"/>
      <c r="C565" s="11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12" t="str">
        <f aca="false">IF(OR($B565="",D565="",E565=""),"",IFERROR(IF(OR(INDEX(Matches!$I$2:$I$201,MATCH($A565&amp;"-1",Matches!$J$2:$J$201,0))="Void",INDEX(Matches!$G$2:$G$201,MATCH($A565&amp;"-1",Matches!$J$2:$J$201,0))="",INDEX(Matches!$H$2:$H$201,MATCH($A565&amp;"-1",Matches!$J$2:$J$201,0))=""),"",IF(AND($C565&lt;&gt;"",INDEX(Matches!$F$2:$F$201,MATCH($A565&amp;"-1",Matches!$J$2:$J$201,0))&lt;&gt;"",$C565&gt;=INDEX(Matches!$F$2:$F$201,MATCH($A565&amp;"-1",Matches!$J$2:$J$201,0))),"",IF(AND(D565=INDEX(Matches!$G$2:$G$201,MATCH($A565&amp;"-1",Matches!$J$2:$J$201,0)),E565=INDEX(Matches!$H$2:$H$201,MATCH($A565&amp;"-1",Matches!$J$2:$J$201,0))),5,IF(SIGN(D565-E565)&lt;&gt;SIGN(INDEX(Matches!$G$2:$G$201,MATCH($A565&amp;"-1",Matches!$J$2:$J$201,0))-INDEX(Matches!$H$2:$H$201,MATCH($A565&amp;"-1",Matches!$J$2:$J$201,0))),0,IF(D565-E565=INDEX(Matches!$G$2:$G$201,MATCH($A565&amp;"-1",Matches!$J$2:$J$201,0))-INDEX(Matches!$H$2:$H$201,MATCH($A565&amp;"-1",Matches!$J$2:$J$201,0)),3,2))))),""))</f>
        <v/>
      </c>
      <c r="Y565" s="12" t="str">
        <f aca="false">IF(OR($B565="",F565="",G565=""),"",IFERROR(IF(OR(INDEX(Matches!$I$2:$I$201,MATCH($A565&amp;"-2",Matches!$J$2:$J$201,0))="Void",INDEX(Matches!$G$2:$G$201,MATCH($A565&amp;"-2",Matches!$J$2:$J$201,0))="",INDEX(Matches!$H$2:$H$201,MATCH($A565&amp;"-2",Matches!$J$2:$J$201,0))=""),"",IF(AND($C565&lt;&gt;"",INDEX(Matches!$F$2:$F$201,MATCH($A565&amp;"-2",Matches!$J$2:$J$201,0))&lt;&gt;"",$C565&gt;=INDEX(Matches!$F$2:$F$201,MATCH($A565&amp;"-2",Matches!$J$2:$J$201,0))),"",IF(AND(F565=INDEX(Matches!$G$2:$G$201,MATCH($A565&amp;"-2",Matches!$J$2:$J$201,0)),G565=INDEX(Matches!$H$2:$H$201,MATCH($A565&amp;"-2",Matches!$J$2:$J$201,0))),5,IF(SIGN(F565-G565)&lt;&gt;SIGN(INDEX(Matches!$G$2:$G$201,MATCH($A565&amp;"-2",Matches!$J$2:$J$201,0))-INDEX(Matches!$H$2:$H$201,MATCH($A565&amp;"-2",Matches!$J$2:$J$201,0))),0,IF(F565-G565=INDEX(Matches!$G$2:$G$201,MATCH($A565&amp;"-2",Matches!$J$2:$J$201,0))-INDEX(Matches!$H$2:$H$201,MATCH($A565&amp;"-2",Matches!$J$2:$J$201,0)),3,2))))),""))</f>
        <v/>
      </c>
      <c r="Z565" s="12" t="str">
        <f aca="false">IF(OR($B565="",H565="",I565=""),"",IFERROR(IF(OR(INDEX(Matches!$I$2:$I$201,MATCH($A565&amp;"-3",Matches!$J$2:$J$201,0))="Void",INDEX(Matches!$G$2:$G$201,MATCH($A565&amp;"-3",Matches!$J$2:$J$201,0))="",INDEX(Matches!$H$2:$H$201,MATCH($A565&amp;"-3",Matches!$J$2:$J$201,0))=""),"",IF(AND($C565&lt;&gt;"",INDEX(Matches!$F$2:$F$201,MATCH($A565&amp;"-3",Matches!$J$2:$J$201,0))&lt;&gt;"",$C565&gt;=INDEX(Matches!$F$2:$F$201,MATCH($A565&amp;"-3",Matches!$J$2:$J$201,0))),"",IF(AND(H565=INDEX(Matches!$G$2:$G$201,MATCH($A565&amp;"-3",Matches!$J$2:$J$201,0)),I565=INDEX(Matches!$H$2:$H$201,MATCH($A565&amp;"-3",Matches!$J$2:$J$201,0))),5,IF(SIGN(H565-I565)&lt;&gt;SIGN(INDEX(Matches!$G$2:$G$201,MATCH($A565&amp;"-3",Matches!$J$2:$J$201,0))-INDEX(Matches!$H$2:$H$201,MATCH($A565&amp;"-3",Matches!$J$2:$J$201,0))),0,IF(H565-I565=INDEX(Matches!$G$2:$G$201,MATCH($A565&amp;"-3",Matches!$J$2:$J$201,0))-INDEX(Matches!$H$2:$H$201,MATCH($A565&amp;"-3",Matches!$J$2:$J$201,0)),3,2))))),""))</f>
        <v/>
      </c>
      <c r="AA565" s="12" t="str">
        <f aca="false">IF(OR($B565="",J565="",K565=""),"",IFERROR(IF(OR(INDEX(Matches!$I$2:$I$201,MATCH($A565&amp;"-4",Matches!$J$2:$J$201,0))="Void",INDEX(Matches!$G$2:$G$201,MATCH($A565&amp;"-4",Matches!$J$2:$J$201,0))="",INDEX(Matches!$H$2:$H$201,MATCH($A565&amp;"-4",Matches!$J$2:$J$201,0))=""),"",IF(AND($C565&lt;&gt;"",INDEX(Matches!$F$2:$F$201,MATCH($A565&amp;"-4",Matches!$J$2:$J$201,0))&lt;&gt;"",$C565&gt;=INDEX(Matches!$F$2:$F$201,MATCH($A565&amp;"-4",Matches!$J$2:$J$201,0))),"",IF(AND(J565=INDEX(Matches!$G$2:$G$201,MATCH($A565&amp;"-4",Matches!$J$2:$J$201,0)),K565=INDEX(Matches!$H$2:$H$201,MATCH($A565&amp;"-4",Matches!$J$2:$J$201,0))),5,IF(SIGN(J565-K565)&lt;&gt;SIGN(INDEX(Matches!$G$2:$G$201,MATCH($A565&amp;"-4",Matches!$J$2:$J$201,0))-INDEX(Matches!$H$2:$H$201,MATCH($A565&amp;"-4",Matches!$J$2:$J$201,0))),0,IF(J565-K565=INDEX(Matches!$G$2:$G$201,MATCH($A565&amp;"-4",Matches!$J$2:$J$201,0))-INDEX(Matches!$H$2:$H$201,MATCH($A565&amp;"-4",Matches!$J$2:$J$201,0)),3,2))))),""))</f>
        <v/>
      </c>
      <c r="AB565" s="12" t="str">
        <f aca="false">IF(OR($B565="",L565="",M565=""),"",IFERROR(IF(OR(INDEX(Matches!$I$2:$I$201,MATCH($A565&amp;"-5",Matches!$J$2:$J$201,0))="Void",INDEX(Matches!$G$2:$G$201,MATCH($A565&amp;"-5",Matches!$J$2:$J$201,0))="",INDEX(Matches!$H$2:$H$201,MATCH($A565&amp;"-5",Matches!$J$2:$J$201,0))=""),"",IF(AND($C565&lt;&gt;"",INDEX(Matches!$F$2:$F$201,MATCH($A565&amp;"-5",Matches!$J$2:$J$201,0))&lt;&gt;"",$C565&gt;=INDEX(Matches!$F$2:$F$201,MATCH($A565&amp;"-5",Matches!$J$2:$J$201,0))),"",IF(AND(L565=INDEX(Matches!$G$2:$G$201,MATCH($A565&amp;"-5",Matches!$J$2:$J$201,0)),M565=INDEX(Matches!$H$2:$H$201,MATCH($A565&amp;"-5",Matches!$J$2:$J$201,0))),5,IF(SIGN(L565-M565)&lt;&gt;SIGN(INDEX(Matches!$G$2:$G$201,MATCH($A565&amp;"-5",Matches!$J$2:$J$201,0))-INDEX(Matches!$H$2:$H$201,MATCH($A565&amp;"-5",Matches!$J$2:$J$201,0))),0,IF(L565-M565=INDEX(Matches!$G$2:$G$201,MATCH($A565&amp;"-5",Matches!$J$2:$J$201,0))-INDEX(Matches!$H$2:$H$201,MATCH($A565&amp;"-5",Matches!$J$2:$J$201,0)),3,2))))),""))</f>
        <v/>
      </c>
      <c r="AC565" s="12" t="str">
        <f aca="false">IF(OR($B565="",N565="",O565=""),"",IFERROR(IF(OR(INDEX(Matches!$I$2:$I$201,MATCH($A565&amp;"-6",Matches!$J$2:$J$201,0))="Void",INDEX(Matches!$G$2:$G$201,MATCH($A565&amp;"-6",Matches!$J$2:$J$201,0))="",INDEX(Matches!$H$2:$H$201,MATCH($A565&amp;"-6",Matches!$J$2:$J$201,0))=""),"",IF(AND($C565&lt;&gt;"",INDEX(Matches!$F$2:$F$201,MATCH($A565&amp;"-6",Matches!$J$2:$J$201,0))&lt;&gt;"",$C565&gt;=INDEX(Matches!$F$2:$F$201,MATCH($A565&amp;"-6",Matches!$J$2:$J$201,0))),"",IF(AND(N565=INDEX(Matches!$G$2:$G$201,MATCH($A565&amp;"-6",Matches!$J$2:$J$201,0)),O565=INDEX(Matches!$H$2:$H$201,MATCH($A565&amp;"-6",Matches!$J$2:$J$201,0))),5,IF(SIGN(N565-O565)&lt;&gt;SIGN(INDEX(Matches!$G$2:$G$201,MATCH($A565&amp;"-6",Matches!$J$2:$J$201,0))-INDEX(Matches!$H$2:$H$201,MATCH($A565&amp;"-6",Matches!$J$2:$J$201,0))),0,IF(N565-O565=INDEX(Matches!$G$2:$G$201,MATCH($A565&amp;"-6",Matches!$J$2:$J$201,0))-INDEX(Matches!$H$2:$H$201,MATCH($A565&amp;"-6",Matches!$J$2:$J$201,0)),3,2))))),""))</f>
        <v/>
      </c>
      <c r="AD565" s="12" t="str">
        <f aca="false">IF(OR($B565="",P565="",Q565=""),"",IFERROR(IF(OR(INDEX(Matches!$I$2:$I$201,MATCH($A565&amp;"-7",Matches!$J$2:$J$201,0))="Void",INDEX(Matches!$G$2:$G$201,MATCH($A565&amp;"-7",Matches!$J$2:$J$201,0))="",INDEX(Matches!$H$2:$H$201,MATCH($A565&amp;"-7",Matches!$J$2:$J$201,0))=""),"",IF(AND($C565&lt;&gt;"",INDEX(Matches!$F$2:$F$201,MATCH($A565&amp;"-7",Matches!$J$2:$J$201,0))&lt;&gt;"",$C565&gt;=INDEX(Matches!$F$2:$F$201,MATCH($A565&amp;"-7",Matches!$J$2:$J$201,0))),"",IF(AND(P565=INDEX(Matches!$G$2:$G$201,MATCH($A565&amp;"-7",Matches!$J$2:$J$201,0)),Q565=INDEX(Matches!$H$2:$H$201,MATCH($A565&amp;"-7",Matches!$J$2:$J$201,0))),5,IF(SIGN(P565-Q565)&lt;&gt;SIGN(INDEX(Matches!$G$2:$G$201,MATCH($A565&amp;"-7",Matches!$J$2:$J$201,0))-INDEX(Matches!$H$2:$H$201,MATCH($A565&amp;"-7",Matches!$J$2:$J$201,0))),0,IF(P565-Q565=INDEX(Matches!$G$2:$G$201,MATCH($A565&amp;"-7",Matches!$J$2:$J$201,0))-INDEX(Matches!$H$2:$H$201,MATCH($A565&amp;"-7",Matches!$J$2:$J$201,0)),3,2))))),""))</f>
        <v/>
      </c>
      <c r="AE565" s="12" t="str">
        <f aca="false">IF(OR($B565="",R565="",S565=""),"",IFERROR(IF(OR(INDEX(Matches!$I$2:$I$201,MATCH($A565&amp;"-8",Matches!$J$2:$J$201,0))="Void",INDEX(Matches!$G$2:$G$201,MATCH($A565&amp;"-8",Matches!$J$2:$J$201,0))="",INDEX(Matches!$H$2:$H$201,MATCH($A565&amp;"-8",Matches!$J$2:$J$201,0))=""),"",IF(AND($C565&lt;&gt;"",INDEX(Matches!$F$2:$F$201,MATCH($A565&amp;"-8",Matches!$J$2:$J$201,0))&lt;&gt;"",$C565&gt;=INDEX(Matches!$F$2:$F$201,MATCH($A565&amp;"-8",Matches!$J$2:$J$201,0))),"",IF(AND(R565=INDEX(Matches!$G$2:$G$201,MATCH($A565&amp;"-8",Matches!$J$2:$J$201,0)),S565=INDEX(Matches!$H$2:$H$201,MATCH($A565&amp;"-8",Matches!$J$2:$J$201,0))),5,IF(SIGN(R565-S565)&lt;&gt;SIGN(INDEX(Matches!$G$2:$G$201,MATCH($A565&amp;"-8",Matches!$J$2:$J$201,0))-INDEX(Matches!$H$2:$H$201,MATCH($A565&amp;"-8",Matches!$J$2:$J$201,0))),0,IF(R565-S565=INDEX(Matches!$G$2:$G$201,MATCH($A565&amp;"-8",Matches!$J$2:$J$201,0))-INDEX(Matches!$H$2:$H$201,MATCH($A565&amp;"-8",Matches!$J$2:$J$201,0)),3,2))))),""))</f>
        <v/>
      </c>
      <c r="AF565" s="12" t="str">
        <f aca="false">IF(OR($B565="",T565="",U565=""),"",IFERROR(IF(OR(INDEX(Matches!$I$2:$I$201,MATCH($A565&amp;"-9",Matches!$J$2:$J$201,0))="Void",INDEX(Matches!$G$2:$G$201,MATCH($A565&amp;"-9",Matches!$J$2:$J$201,0))="",INDEX(Matches!$H$2:$H$201,MATCH($A565&amp;"-9",Matches!$J$2:$J$201,0))=""),"",IF(AND($C565&lt;&gt;"",INDEX(Matches!$F$2:$F$201,MATCH($A565&amp;"-9",Matches!$J$2:$J$201,0))&lt;&gt;"",$C565&gt;=INDEX(Matches!$F$2:$F$201,MATCH($A565&amp;"-9",Matches!$J$2:$J$201,0))),"",IF(AND(T565=INDEX(Matches!$G$2:$G$201,MATCH($A565&amp;"-9",Matches!$J$2:$J$201,0)),U565=INDEX(Matches!$H$2:$H$201,MATCH($A565&amp;"-9",Matches!$J$2:$J$201,0))),5,IF(SIGN(T565-U565)&lt;&gt;SIGN(INDEX(Matches!$G$2:$G$201,MATCH($A565&amp;"-9",Matches!$J$2:$J$201,0))-INDEX(Matches!$H$2:$H$201,MATCH($A565&amp;"-9",Matches!$J$2:$J$201,0))),0,IF(T565-U565=INDEX(Matches!$G$2:$G$201,MATCH($A565&amp;"-9",Matches!$J$2:$J$201,0))-INDEX(Matches!$H$2:$H$201,MATCH($A565&amp;"-9",Matches!$J$2:$J$201,0)),3,2))))),""))</f>
        <v/>
      </c>
      <c r="AG565" s="12" t="str">
        <f aca="false">IF(OR($B565="",V565="",W565=""),"",IFERROR(IF(OR(INDEX(Matches!$I$2:$I$201,MATCH($A565&amp;"-10",Matches!$J$2:$J$201,0))="Void",INDEX(Matches!$G$2:$G$201,MATCH($A565&amp;"-10",Matches!$J$2:$J$201,0))="",INDEX(Matches!$H$2:$H$201,MATCH($A565&amp;"-10",Matches!$J$2:$J$201,0))=""),"",IF(AND($C565&lt;&gt;"",INDEX(Matches!$F$2:$F$201,MATCH($A565&amp;"-10",Matches!$J$2:$J$201,0))&lt;&gt;"",$C565&gt;=INDEX(Matches!$F$2:$F$201,MATCH($A565&amp;"-10",Matches!$J$2:$J$201,0))),"",IF(AND(V565=INDEX(Matches!$G$2:$G$201,MATCH($A565&amp;"-10",Matches!$J$2:$J$201,0)),W565=INDEX(Matches!$H$2:$H$201,MATCH($A565&amp;"-10",Matches!$J$2:$J$201,0))),5,IF(SIGN(V565-W565)&lt;&gt;SIGN(INDEX(Matches!$G$2:$G$201,MATCH($A565&amp;"-10",Matches!$J$2:$J$201,0))-INDEX(Matches!$H$2:$H$201,MATCH($A565&amp;"-10",Matches!$J$2:$J$201,0))),0,IF(V565-W565=INDEX(Matches!$G$2:$G$201,MATCH($A565&amp;"-10",Matches!$J$2:$J$201,0))-INDEX(Matches!$H$2:$H$201,MATCH($A565&amp;"-10",Matches!$J$2:$J$201,0)),3,2))))),""))</f>
        <v/>
      </c>
      <c r="AH565" s="13" t="str">
        <f aca="false">IF($B565="","",SUM(X565:AG565))</f>
        <v/>
      </c>
      <c r="AI565" s="12" t="str">
        <f aca="false">IF($B565="","",COUNTIF(X565:AG565,5))</f>
        <v/>
      </c>
      <c r="AJ565" s="12" t="str">
        <f aca="false">IF($B565="","",COUNTIF(X565:AG565,"&gt;=2"))</f>
        <v/>
      </c>
      <c r="AK565" s="12" t="str">
        <f aca="false">IF($B565="","",COUNT(X565:AG565))</f>
        <v/>
      </c>
    </row>
    <row r="566" customFormat="false" ht="15" hidden="false" customHeight="false" outlineLevel="0" collapsed="false">
      <c r="A566" s="7"/>
      <c r="B566" s="7"/>
      <c r="C566" s="11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12" t="str">
        <f aca="false">IF(OR($B566="",D566="",E566=""),"",IFERROR(IF(OR(INDEX(Matches!$I$2:$I$201,MATCH($A566&amp;"-1",Matches!$J$2:$J$201,0))="Void",INDEX(Matches!$G$2:$G$201,MATCH($A566&amp;"-1",Matches!$J$2:$J$201,0))="",INDEX(Matches!$H$2:$H$201,MATCH($A566&amp;"-1",Matches!$J$2:$J$201,0))=""),"",IF(AND($C566&lt;&gt;"",INDEX(Matches!$F$2:$F$201,MATCH($A566&amp;"-1",Matches!$J$2:$J$201,0))&lt;&gt;"",$C566&gt;=INDEX(Matches!$F$2:$F$201,MATCH($A566&amp;"-1",Matches!$J$2:$J$201,0))),"",IF(AND(D566=INDEX(Matches!$G$2:$G$201,MATCH($A566&amp;"-1",Matches!$J$2:$J$201,0)),E566=INDEX(Matches!$H$2:$H$201,MATCH($A566&amp;"-1",Matches!$J$2:$J$201,0))),5,IF(SIGN(D566-E566)&lt;&gt;SIGN(INDEX(Matches!$G$2:$G$201,MATCH($A566&amp;"-1",Matches!$J$2:$J$201,0))-INDEX(Matches!$H$2:$H$201,MATCH($A566&amp;"-1",Matches!$J$2:$J$201,0))),0,IF(D566-E566=INDEX(Matches!$G$2:$G$201,MATCH($A566&amp;"-1",Matches!$J$2:$J$201,0))-INDEX(Matches!$H$2:$H$201,MATCH($A566&amp;"-1",Matches!$J$2:$J$201,0)),3,2))))),""))</f>
        <v/>
      </c>
      <c r="Y566" s="12" t="str">
        <f aca="false">IF(OR($B566="",F566="",G566=""),"",IFERROR(IF(OR(INDEX(Matches!$I$2:$I$201,MATCH($A566&amp;"-2",Matches!$J$2:$J$201,0))="Void",INDEX(Matches!$G$2:$G$201,MATCH($A566&amp;"-2",Matches!$J$2:$J$201,0))="",INDEX(Matches!$H$2:$H$201,MATCH($A566&amp;"-2",Matches!$J$2:$J$201,0))=""),"",IF(AND($C566&lt;&gt;"",INDEX(Matches!$F$2:$F$201,MATCH($A566&amp;"-2",Matches!$J$2:$J$201,0))&lt;&gt;"",$C566&gt;=INDEX(Matches!$F$2:$F$201,MATCH($A566&amp;"-2",Matches!$J$2:$J$201,0))),"",IF(AND(F566=INDEX(Matches!$G$2:$G$201,MATCH($A566&amp;"-2",Matches!$J$2:$J$201,0)),G566=INDEX(Matches!$H$2:$H$201,MATCH($A566&amp;"-2",Matches!$J$2:$J$201,0))),5,IF(SIGN(F566-G566)&lt;&gt;SIGN(INDEX(Matches!$G$2:$G$201,MATCH($A566&amp;"-2",Matches!$J$2:$J$201,0))-INDEX(Matches!$H$2:$H$201,MATCH($A566&amp;"-2",Matches!$J$2:$J$201,0))),0,IF(F566-G566=INDEX(Matches!$G$2:$G$201,MATCH($A566&amp;"-2",Matches!$J$2:$J$201,0))-INDEX(Matches!$H$2:$H$201,MATCH($A566&amp;"-2",Matches!$J$2:$J$201,0)),3,2))))),""))</f>
        <v/>
      </c>
      <c r="Z566" s="12" t="str">
        <f aca="false">IF(OR($B566="",H566="",I566=""),"",IFERROR(IF(OR(INDEX(Matches!$I$2:$I$201,MATCH($A566&amp;"-3",Matches!$J$2:$J$201,0))="Void",INDEX(Matches!$G$2:$G$201,MATCH($A566&amp;"-3",Matches!$J$2:$J$201,0))="",INDEX(Matches!$H$2:$H$201,MATCH($A566&amp;"-3",Matches!$J$2:$J$201,0))=""),"",IF(AND($C566&lt;&gt;"",INDEX(Matches!$F$2:$F$201,MATCH($A566&amp;"-3",Matches!$J$2:$J$201,0))&lt;&gt;"",$C566&gt;=INDEX(Matches!$F$2:$F$201,MATCH($A566&amp;"-3",Matches!$J$2:$J$201,0))),"",IF(AND(H566=INDEX(Matches!$G$2:$G$201,MATCH($A566&amp;"-3",Matches!$J$2:$J$201,0)),I566=INDEX(Matches!$H$2:$H$201,MATCH($A566&amp;"-3",Matches!$J$2:$J$201,0))),5,IF(SIGN(H566-I566)&lt;&gt;SIGN(INDEX(Matches!$G$2:$G$201,MATCH($A566&amp;"-3",Matches!$J$2:$J$201,0))-INDEX(Matches!$H$2:$H$201,MATCH($A566&amp;"-3",Matches!$J$2:$J$201,0))),0,IF(H566-I566=INDEX(Matches!$G$2:$G$201,MATCH($A566&amp;"-3",Matches!$J$2:$J$201,0))-INDEX(Matches!$H$2:$H$201,MATCH($A566&amp;"-3",Matches!$J$2:$J$201,0)),3,2))))),""))</f>
        <v/>
      </c>
      <c r="AA566" s="12" t="str">
        <f aca="false">IF(OR($B566="",J566="",K566=""),"",IFERROR(IF(OR(INDEX(Matches!$I$2:$I$201,MATCH($A566&amp;"-4",Matches!$J$2:$J$201,0))="Void",INDEX(Matches!$G$2:$G$201,MATCH($A566&amp;"-4",Matches!$J$2:$J$201,0))="",INDEX(Matches!$H$2:$H$201,MATCH($A566&amp;"-4",Matches!$J$2:$J$201,0))=""),"",IF(AND($C566&lt;&gt;"",INDEX(Matches!$F$2:$F$201,MATCH($A566&amp;"-4",Matches!$J$2:$J$201,0))&lt;&gt;"",$C566&gt;=INDEX(Matches!$F$2:$F$201,MATCH($A566&amp;"-4",Matches!$J$2:$J$201,0))),"",IF(AND(J566=INDEX(Matches!$G$2:$G$201,MATCH($A566&amp;"-4",Matches!$J$2:$J$201,0)),K566=INDEX(Matches!$H$2:$H$201,MATCH($A566&amp;"-4",Matches!$J$2:$J$201,0))),5,IF(SIGN(J566-K566)&lt;&gt;SIGN(INDEX(Matches!$G$2:$G$201,MATCH($A566&amp;"-4",Matches!$J$2:$J$201,0))-INDEX(Matches!$H$2:$H$201,MATCH($A566&amp;"-4",Matches!$J$2:$J$201,0))),0,IF(J566-K566=INDEX(Matches!$G$2:$G$201,MATCH($A566&amp;"-4",Matches!$J$2:$J$201,0))-INDEX(Matches!$H$2:$H$201,MATCH($A566&amp;"-4",Matches!$J$2:$J$201,0)),3,2))))),""))</f>
        <v/>
      </c>
      <c r="AB566" s="12" t="str">
        <f aca="false">IF(OR($B566="",L566="",M566=""),"",IFERROR(IF(OR(INDEX(Matches!$I$2:$I$201,MATCH($A566&amp;"-5",Matches!$J$2:$J$201,0))="Void",INDEX(Matches!$G$2:$G$201,MATCH($A566&amp;"-5",Matches!$J$2:$J$201,0))="",INDEX(Matches!$H$2:$H$201,MATCH($A566&amp;"-5",Matches!$J$2:$J$201,0))=""),"",IF(AND($C566&lt;&gt;"",INDEX(Matches!$F$2:$F$201,MATCH($A566&amp;"-5",Matches!$J$2:$J$201,0))&lt;&gt;"",$C566&gt;=INDEX(Matches!$F$2:$F$201,MATCH($A566&amp;"-5",Matches!$J$2:$J$201,0))),"",IF(AND(L566=INDEX(Matches!$G$2:$G$201,MATCH($A566&amp;"-5",Matches!$J$2:$J$201,0)),M566=INDEX(Matches!$H$2:$H$201,MATCH($A566&amp;"-5",Matches!$J$2:$J$201,0))),5,IF(SIGN(L566-M566)&lt;&gt;SIGN(INDEX(Matches!$G$2:$G$201,MATCH($A566&amp;"-5",Matches!$J$2:$J$201,0))-INDEX(Matches!$H$2:$H$201,MATCH($A566&amp;"-5",Matches!$J$2:$J$201,0))),0,IF(L566-M566=INDEX(Matches!$G$2:$G$201,MATCH($A566&amp;"-5",Matches!$J$2:$J$201,0))-INDEX(Matches!$H$2:$H$201,MATCH($A566&amp;"-5",Matches!$J$2:$J$201,0)),3,2))))),""))</f>
        <v/>
      </c>
      <c r="AC566" s="12" t="str">
        <f aca="false">IF(OR($B566="",N566="",O566=""),"",IFERROR(IF(OR(INDEX(Matches!$I$2:$I$201,MATCH($A566&amp;"-6",Matches!$J$2:$J$201,0))="Void",INDEX(Matches!$G$2:$G$201,MATCH($A566&amp;"-6",Matches!$J$2:$J$201,0))="",INDEX(Matches!$H$2:$H$201,MATCH($A566&amp;"-6",Matches!$J$2:$J$201,0))=""),"",IF(AND($C566&lt;&gt;"",INDEX(Matches!$F$2:$F$201,MATCH($A566&amp;"-6",Matches!$J$2:$J$201,0))&lt;&gt;"",$C566&gt;=INDEX(Matches!$F$2:$F$201,MATCH($A566&amp;"-6",Matches!$J$2:$J$201,0))),"",IF(AND(N566=INDEX(Matches!$G$2:$G$201,MATCH($A566&amp;"-6",Matches!$J$2:$J$201,0)),O566=INDEX(Matches!$H$2:$H$201,MATCH($A566&amp;"-6",Matches!$J$2:$J$201,0))),5,IF(SIGN(N566-O566)&lt;&gt;SIGN(INDEX(Matches!$G$2:$G$201,MATCH($A566&amp;"-6",Matches!$J$2:$J$201,0))-INDEX(Matches!$H$2:$H$201,MATCH($A566&amp;"-6",Matches!$J$2:$J$201,0))),0,IF(N566-O566=INDEX(Matches!$G$2:$G$201,MATCH($A566&amp;"-6",Matches!$J$2:$J$201,0))-INDEX(Matches!$H$2:$H$201,MATCH($A566&amp;"-6",Matches!$J$2:$J$201,0)),3,2))))),""))</f>
        <v/>
      </c>
      <c r="AD566" s="12" t="str">
        <f aca="false">IF(OR($B566="",P566="",Q566=""),"",IFERROR(IF(OR(INDEX(Matches!$I$2:$I$201,MATCH($A566&amp;"-7",Matches!$J$2:$J$201,0))="Void",INDEX(Matches!$G$2:$G$201,MATCH($A566&amp;"-7",Matches!$J$2:$J$201,0))="",INDEX(Matches!$H$2:$H$201,MATCH($A566&amp;"-7",Matches!$J$2:$J$201,0))=""),"",IF(AND($C566&lt;&gt;"",INDEX(Matches!$F$2:$F$201,MATCH($A566&amp;"-7",Matches!$J$2:$J$201,0))&lt;&gt;"",$C566&gt;=INDEX(Matches!$F$2:$F$201,MATCH($A566&amp;"-7",Matches!$J$2:$J$201,0))),"",IF(AND(P566=INDEX(Matches!$G$2:$G$201,MATCH($A566&amp;"-7",Matches!$J$2:$J$201,0)),Q566=INDEX(Matches!$H$2:$H$201,MATCH($A566&amp;"-7",Matches!$J$2:$J$201,0))),5,IF(SIGN(P566-Q566)&lt;&gt;SIGN(INDEX(Matches!$G$2:$G$201,MATCH($A566&amp;"-7",Matches!$J$2:$J$201,0))-INDEX(Matches!$H$2:$H$201,MATCH($A566&amp;"-7",Matches!$J$2:$J$201,0))),0,IF(P566-Q566=INDEX(Matches!$G$2:$G$201,MATCH($A566&amp;"-7",Matches!$J$2:$J$201,0))-INDEX(Matches!$H$2:$H$201,MATCH($A566&amp;"-7",Matches!$J$2:$J$201,0)),3,2))))),""))</f>
        <v/>
      </c>
      <c r="AE566" s="12" t="str">
        <f aca="false">IF(OR($B566="",R566="",S566=""),"",IFERROR(IF(OR(INDEX(Matches!$I$2:$I$201,MATCH($A566&amp;"-8",Matches!$J$2:$J$201,0))="Void",INDEX(Matches!$G$2:$G$201,MATCH($A566&amp;"-8",Matches!$J$2:$J$201,0))="",INDEX(Matches!$H$2:$H$201,MATCH($A566&amp;"-8",Matches!$J$2:$J$201,0))=""),"",IF(AND($C566&lt;&gt;"",INDEX(Matches!$F$2:$F$201,MATCH($A566&amp;"-8",Matches!$J$2:$J$201,0))&lt;&gt;"",$C566&gt;=INDEX(Matches!$F$2:$F$201,MATCH($A566&amp;"-8",Matches!$J$2:$J$201,0))),"",IF(AND(R566=INDEX(Matches!$G$2:$G$201,MATCH($A566&amp;"-8",Matches!$J$2:$J$201,0)),S566=INDEX(Matches!$H$2:$H$201,MATCH($A566&amp;"-8",Matches!$J$2:$J$201,0))),5,IF(SIGN(R566-S566)&lt;&gt;SIGN(INDEX(Matches!$G$2:$G$201,MATCH($A566&amp;"-8",Matches!$J$2:$J$201,0))-INDEX(Matches!$H$2:$H$201,MATCH($A566&amp;"-8",Matches!$J$2:$J$201,0))),0,IF(R566-S566=INDEX(Matches!$G$2:$G$201,MATCH($A566&amp;"-8",Matches!$J$2:$J$201,0))-INDEX(Matches!$H$2:$H$201,MATCH($A566&amp;"-8",Matches!$J$2:$J$201,0)),3,2))))),""))</f>
        <v/>
      </c>
      <c r="AF566" s="12" t="str">
        <f aca="false">IF(OR($B566="",T566="",U566=""),"",IFERROR(IF(OR(INDEX(Matches!$I$2:$I$201,MATCH($A566&amp;"-9",Matches!$J$2:$J$201,0))="Void",INDEX(Matches!$G$2:$G$201,MATCH($A566&amp;"-9",Matches!$J$2:$J$201,0))="",INDEX(Matches!$H$2:$H$201,MATCH($A566&amp;"-9",Matches!$J$2:$J$201,0))=""),"",IF(AND($C566&lt;&gt;"",INDEX(Matches!$F$2:$F$201,MATCH($A566&amp;"-9",Matches!$J$2:$J$201,0))&lt;&gt;"",$C566&gt;=INDEX(Matches!$F$2:$F$201,MATCH($A566&amp;"-9",Matches!$J$2:$J$201,0))),"",IF(AND(T566=INDEX(Matches!$G$2:$G$201,MATCH($A566&amp;"-9",Matches!$J$2:$J$201,0)),U566=INDEX(Matches!$H$2:$H$201,MATCH($A566&amp;"-9",Matches!$J$2:$J$201,0))),5,IF(SIGN(T566-U566)&lt;&gt;SIGN(INDEX(Matches!$G$2:$G$201,MATCH($A566&amp;"-9",Matches!$J$2:$J$201,0))-INDEX(Matches!$H$2:$H$201,MATCH($A566&amp;"-9",Matches!$J$2:$J$201,0))),0,IF(T566-U566=INDEX(Matches!$G$2:$G$201,MATCH($A566&amp;"-9",Matches!$J$2:$J$201,0))-INDEX(Matches!$H$2:$H$201,MATCH($A566&amp;"-9",Matches!$J$2:$J$201,0)),3,2))))),""))</f>
        <v/>
      </c>
      <c r="AG566" s="12" t="str">
        <f aca="false">IF(OR($B566="",V566="",W566=""),"",IFERROR(IF(OR(INDEX(Matches!$I$2:$I$201,MATCH($A566&amp;"-10",Matches!$J$2:$J$201,0))="Void",INDEX(Matches!$G$2:$G$201,MATCH($A566&amp;"-10",Matches!$J$2:$J$201,0))="",INDEX(Matches!$H$2:$H$201,MATCH($A566&amp;"-10",Matches!$J$2:$J$201,0))=""),"",IF(AND($C566&lt;&gt;"",INDEX(Matches!$F$2:$F$201,MATCH($A566&amp;"-10",Matches!$J$2:$J$201,0))&lt;&gt;"",$C566&gt;=INDEX(Matches!$F$2:$F$201,MATCH($A566&amp;"-10",Matches!$J$2:$J$201,0))),"",IF(AND(V566=INDEX(Matches!$G$2:$G$201,MATCH($A566&amp;"-10",Matches!$J$2:$J$201,0)),W566=INDEX(Matches!$H$2:$H$201,MATCH($A566&amp;"-10",Matches!$J$2:$J$201,0))),5,IF(SIGN(V566-W566)&lt;&gt;SIGN(INDEX(Matches!$G$2:$G$201,MATCH($A566&amp;"-10",Matches!$J$2:$J$201,0))-INDEX(Matches!$H$2:$H$201,MATCH($A566&amp;"-10",Matches!$J$2:$J$201,0))),0,IF(V566-W566=INDEX(Matches!$G$2:$G$201,MATCH($A566&amp;"-10",Matches!$J$2:$J$201,0))-INDEX(Matches!$H$2:$H$201,MATCH($A566&amp;"-10",Matches!$J$2:$J$201,0)),3,2))))),""))</f>
        <v/>
      </c>
      <c r="AH566" s="13" t="str">
        <f aca="false">IF($B566="","",SUM(X566:AG566))</f>
        <v/>
      </c>
      <c r="AI566" s="12" t="str">
        <f aca="false">IF($B566="","",COUNTIF(X566:AG566,5))</f>
        <v/>
      </c>
      <c r="AJ566" s="12" t="str">
        <f aca="false">IF($B566="","",COUNTIF(X566:AG566,"&gt;=2"))</f>
        <v/>
      </c>
      <c r="AK566" s="12" t="str">
        <f aca="false">IF($B566="","",COUNT(X566:AG566))</f>
        <v/>
      </c>
    </row>
    <row r="567" customFormat="false" ht="15" hidden="false" customHeight="false" outlineLevel="0" collapsed="false">
      <c r="A567" s="7"/>
      <c r="B567" s="7"/>
      <c r="C567" s="11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12" t="str">
        <f aca="false">IF(OR($B567="",D567="",E567=""),"",IFERROR(IF(OR(INDEX(Matches!$I$2:$I$201,MATCH($A567&amp;"-1",Matches!$J$2:$J$201,0))="Void",INDEX(Matches!$G$2:$G$201,MATCH($A567&amp;"-1",Matches!$J$2:$J$201,0))="",INDEX(Matches!$H$2:$H$201,MATCH($A567&amp;"-1",Matches!$J$2:$J$201,0))=""),"",IF(AND($C567&lt;&gt;"",INDEX(Matches!$F$2:$F$201,MATCH($A567&amp;"-1",Matches!$J$2:$J$201,0))&lt;&gt;"",$C567&gt;=INDEX(Matches!$F$2:$F$201,MATCH($A567&amp;"-1",Matches!$J$2:$J$201,0))),"",IF(AND(D567=INDEX(Matches!$G$2:$G$201,MATCH($A567&amp;"-1",Matches!$J$2:$J$201,0)),E567=INDEX(Matches!$H$2:$H$201,MATCH($A567&amp;"-1",Matches!$J$2:$J$201,0))),5,IF(SIGN(D567-E567)&lt;&gt;SIGN(INDEX(Matches!$G$2:$G$201,MATCH($A567&amp;"-1",Matches!$J$2:$J$201,0))-INDEX(Matches!$H$2:$H$201,MATCH($A567&amp;"-1",Matches!$J$2:$J$201,0))),0,IF(D567-E567=INDEX(Matches!$G$2:$G$201,MATCH($A567&amp;"-1",Matches!$J$2:$J$201,0))-INDEX(Matches!$H$2:$H$201,MATCH($A567&amp;"-1",Matches!$J$2:$J$201,0)),3,2))))),""))</f>
        <v/>
      </c>
      <c r="Y567" s="12" t="str">
        <f aca="false">IF(OR($B567="",F567="",G567=""),"",IFERROR(IF(OR(INDEX(Matches!$I$2:$I$201,MATCH($A567&amp;"-2",Matches!$J$2:$J$201,0))="Void",INDEX(Matches!$G$2:$G$201,MATCH($A567&amp;"-2",Matches!$J$2:$J$201,0))="",INDEX(Matches!$H$2:$H$201,MATCH($A567&amp;"-2",Matches!$J$2:$J$201,0))=""),"",IF(AND($C567&lt;&gt;"",INDEX(Matches!$F$2:$F$201,MATCH($A567&amp;"-2",Matches!$J$2:$J$201,0))&lt;&gt;"",$C567&gt;=INDEX(Matches!$F$2:$F$201,MATCH($A567&amp;"-2",Matches!$J$2:$J$201,0))),"",IF(AND(F567=INDEX(Matches!$G$2:$G$201,MATCH($A567&amp;"-2",Matches!$J$2:$J$201,0)),G567=INDEX(Matches!$H$2:$H$201,MATCH($A567&amp;"-2",Matches!$J$2:$J$201,0))),5,IF(SIGN(F567-G567)&lt;&gt;SIGN(INDEX(Matches!$G$2:$G$201,MATCH($A567&amp;"-2",Matches!$J$2:$J$201,0))-INDEX(Matches!$H$2:$H$201,MATCH($A567&amp;"-2",Matches!$J$2:$J$201,0))),0,IF(F567-G567=INDEX(Matches!$G$2:$G$201,MATCH($A567&amp;"-2",Matches!$J$2:$J$201,0))-INDEX(Matches!$H$2:$H$201,MATCH($A567&amp;"-2",Matches!$J$2:$J$201,0)),3,2))))),""))</f>
        <v/>
      </c>
      <c r="Z567" s="12" t="str">
        <f aca="false">IF(OR($B567="",H567="",I567=""),"",IFERROR(IF(OR(INDEX(Matches!$I$2:$I$201,MATCH($A567&amp;"-3",Matches!$J$2:$J$201,0))="Void",INDEX(Matches!$G$2:$G$201,MATCH($A567&amp;"-3",Matches!$J$2:$J$201,0))="",INDEX(Matches!$H$2:$H$201,MATCH($A567&amp;"-3",Matches!$J$2:$J$201,0))=""),"",IF(AND($C567&lt;&gt;"",INDEX(Matches!$F$2:$F$201,MATCH($A567&amp;"-3",Matches!$J$2:$J$201,0))&lt;&gt;"",$C567&gt;=INDEX(Matches!$F$2:$F$201,MATCH($A567&amp;"-3",Matches!$J$2:$J$201,0))),"",IF(AND(H567=INDEX(Matches!$G$2:$G$201,MATCH($A567&amp;"-3",Matches!$J$2:$J$201,0)),I567=INDEX(Matches!$H$2:$H$201,MATCH($A567&amp;"-3",Matches!$J$2:$J$201,0))),5,IF(SIGN(H567-I567)&lt;&gt;SIGN(INDEX(Matches!$G$2:$G$201,MATCH($A567&amp;"-3",Matches!$J$2:$J$201,0))-INDEX(Matches!$H$2:$H$201,MATCH($A567&amp;"-3",Matches!$J$2:$J$201,0))),0,IF(H567-I567=INDEX(Matches!$G$2:$G$201,MATCH($A567&amp;"-3",Matches!$J$2:$J$201,0))-INDEX(Matches!$H$2:$H$201,MATCH($A567&amp;"-3",Matches!$J$2:$J$201,0)),3,2))))),""))</f>
        <v/>
      </c>
      <c r="AA567" s="12" t="str">
        <f aca="false">IF(OR($B567="",J567="",K567=""),"",IFERROR(IF(OR(INDEX(Matches!$I$2:$I$201,MATCH($A567&amp;"-4",Matches!$J$2:$J$201,0))="Void",INDEX(Matches!$G$2:$G$201,MATCH($A567&amp;"-4",Matches!$J$2:$J$201,0))="",INDEX(Matches!$H$2:$H$201,MATCH($A567&amp;"-4",Matches!$J$2:$J$201,0))=""),"",IF(AND($C567&lt;&gt;"",INDEX(Matches!$F$2:$F$201,MATCH($A567&amp;"-4",Matches!$J$2:$J$201,0))&lt;&gt;"",$C567&gt;=INDEX(Matches!$F$2:$F$201,MATCH($A567&amp;"-4",Matches!$J$2:$J$201,0))),"",IF(AND(J567=INDEX(Matches!$G$2:$G$201,MATCH($A567&amp;"-4",Matches!$J$2:$J$201,0)),K567=INDEX(Matches!$H$2:$H$201,MATCH($A567&amp;"-4",Matches!$J$2:$J$201,0))),5,IF(SIGN(J567-K567)&lt;&gt;SIGN(INDEX(Matches!$G$2:$G$201,MATCH($A567&amp;"-4",Matches!$J$2:$J$201,0))-INDEX(Matches!$H$2:$H$201,MATCH($A567&amp;"-4",Matches!$J$2:$J$201,0))),0,IF(J567-K567=INDEX(Matches!$G$2:$G$201,MATCH($A567&amp;"-4",Matches!$J$2:$J$201,0))-INDEX(Matches!$H$2:$H$201,MATCH($A567&amp;"-4",Matches!$J$2:$J$201,0)),3,2))))),""))</f>
        <v/>
      </c>
      <c r="AB567" s="12" t="str">
        <f aca="false">IF(OR($B567="",L567="",M567=""),"",IFERROR(IF(OR(INDEX(Matches!$I$2:$I$201,MATCH($A567&amp;"-5",Matches!$J$2:$J$201,0))="Void",INDEX(Matches!$G$2:$G$201,MATCH($A567&amp;"-5",Matches!$J$2:$J$201,0))="",INDEX(Matches!$H$2:$H$201,MATCH($A567&amp;"-5",Matches!$J$2:$J$201,0))=""),"",IF(AND($C567&lt;&gt;"",INDEX(Matches!$F$2:$F$201,MATCH($A567&amp;"-5",Matches!$J$2:$J$201,0))&lt;&gt;"",$C567&gt;=INDEX(Matches!$F$2:$F$201,MATCH($A567&amp;"-5",Matches!$J$2:$J$201,0))),"",IF(AND(L567=INDEX(Matches!$G$2:$G$201,MATCH($A567&amp;"-5",Matches!$J$2:$J$201,0)),M567=INDEX(Matches!$H$2:$H$201,MATCH($A567&amp;"-5",Matches!$J$2:$J$201,0))),5,IF(SIGN(L567-M567)&lt;&gt;SIGN(INDEX(Matches!$G$2:$G$201,MATCH($A567&amp;"-5",Matches!$J$2:$J$201,0))-INDEX(Matches!$H$2:$H$201,MATCH($A567&amp;"-5",Matches!$J$2:$J$201,0))),0,IF(L567-M567=INDEX(Matches!$G$2:$G$201,MATCH($A567&amp;"-5",Matches!$J$2:$J$201,0))-INDEX(Matches!$H$2:$H$201,MATCH($A567&amp;"-5",Matches!$J$2:$J$201,0)),3,2))))),""))</f>
        <v/>
      </c>
      <c r="AC567" s="12" t="str">
        <f aca="false">IF(OR($B567="",N567="",O567=""),"",IFERROR(IF(OR(INDEX(Matches!$I$2:$I$201,MATCH($A567&amp;"-6",Matches!$J$2:$J$201,0))="Void",INDEX(Matches!$G$2:$G$201,MATCH($A567&amp;"-6",Matches!$J$2:$J$201,0))="",INDEX(Matches!$H$2:$H$201,MATCH($A567&amp;"-6",Matches!$J$2:$J$201,0))=""),"",IF(AND($C567&lt;&gt;"",INDEX(Matches!$F$2:$F$201,MATCH($A567&amp;"-6",Matches!$J$2:$J$201,0))&lt;&gt;"",$C567&gt;=INDEX(Matches!$F$2:$F$201,MATCH($A567&amp;"-6",Matches!$J$2:$J$201,0))),"",IF(AND(N567=INDEX(Matches!$G$2:$G$201,MATCH($A567&amp;"-6",Matches!$J$2:$J$201,0)),O567=INDEX(Matches!$H$2:$H$201,MATCH($A567&amp;"-6",Matches!$J$2:$J$201,0))),5,IF(SIGN(N567-O567)&lt;&gt;SIGN(INDEX(Matches!$G$2:$G$201,MATCH($A567&amp;"-6",Matches!$J$2:$J$201,0))-INDEX(Matches!$H$2:$H$201,MATCH($A567&amp;"-6",Matches!$J$2:$J$201,0))),0,IF(N567-O567=INDEX(Matches!$G$2:$G$201,MATCH($A567&amp;"-6",Matches!$J$2:$J$201,0))-INDEX(Matches!$H$2:$H$201,MATCH($A567&amp;"-6",Matches!$J$2:$J$201,0)),3,2))))),""))</f>
        <v/>
      </c>
      <c r="AD567" s="12" t="str">
        <f aca="false">IF(OR($B567="",P567="",Q567=""),"",IFERROR(IF(OR(INDEX(Matches!$I$2:$I$201,MATCH($A567&amp;"-7",Matches!$J$2:$J$201,0))="Void",INDEX(Matches!$G$2:$G$201,MATCH($A567&amp;"-7",Matches!$J$2:$J$201,0))="",INDEX(Matches!$H$2:$H$201,MATCH($A567&amp;"-7",Matches!$J$2:$J$201,0))=""),"",IF(AND($C567&lt;&gt;"",INDEX(Matches!$F$2:$F$201,MATCH($A567&amp;"-7",Matches!$J$2:$J$201,0))&lt;&gt;"",$C567&gt;=INDEX(Matches!$F$2:$F$201,MATCH($A567&amp;"-7",Matches!$J$2:$J$201,0))),"",IF(AND(P567=INDEX(Matches!$G$2:$G$201,MATCH($A567&amp;"-7",Matches!$J$2:$J$201,0)),Q567=INDEX(Matches!$H$2:$H$201,MATCH($A567&amp;"-7",Matches!$J$2:$J$201,0))),5,IF(SIGN(P567-Q567)&lt;&gt;SIGN(INDEX(Matches!$G$2:$G$201,MATCH($A567&amp;"-7",Matches!$J$2:$J$201,0))-INDEX(Matches!$H$2:$H$201,MATCH($A567&amp;"-7",Matches!$J$2:$J$201,0))),0,IF(P567-Q567=INDEX(Matches!$G$2:$G$201,MATCH($A567&amp;"-7",Matches!$J$2:$J$201,0))-INDEX(Matches!$H$2:$H$201,MATCH($A567&amp;"-7",Matches!$J$2:$J$201,0)),3,2))))),""))</f>
        <v/>
      </c>
      <c r="AE567" s="12" t="str">
        <f aca="false">IF(OR($B567="",R567="",S567=""),"",IFERROR(IF(OR(INDEX(Matches!$I$2:$I$201,MATCH($A567&amp;"-8",Matches!$J$2:$J$201,0))="Void",INDEX(Matches!$G$2:$G$201,MATCH($A567&amp;"-8",Matches!$J$2:$J$201,0))="",INDEX(Matches!$H$2:$H$201,MATCH($A567&amp;"-8",Matches!$J$2:$J$201,0))=""),"",IF(AND($C567&lt;&gt;"",INDEX(Matches!$F$2:$F$201,MATCH($A567&amp;"-8",Matches!$J$2:$J$201,0))&lt;&gt;"",$C567&gt;=INDEX(Matches!$F$2:$F$201,MATCH($A567&amp;"-8",Matches!$J$2:$J$201,0))),"",IF(AND(R567=INDEX(Matches!$G$2:$G$201,MATCH($A567&amp;"-8",Matches!$J$2:$J$201,0)),S567=INDEX(Matches!$H$2:$H$201,MATCH($A567&amp;"-8",Matches!$J$2:$J$201,0))),5,IF(SIGN(R567-S567)&lt;&gt;SIGN(INDEX(Matches!$G$2:$G$201,MATCH($A567&amp;"-8",Matches!$J$2:$J$201,0))-INDEX(Matches!$H$2:$H$201,MATCH($A567&amp;"-8",Matches!$J$2:$J$201,0))),0,IF(R567-S567=INDEX(Matches!$G$2:$G$201,MATCH($A567&amp;"-8",Matches!$J$2:$J$201,0))-INDEX(Matches!$H$2:$H$201,MATCH($A567&amp;"-8",Matches!$J$2:$J$201,0)),3,2))))),""))</f>
        <v/>
      </c>
      <c r="AF567" s="12" t="str">
        <f aca="false">IF(OR($B567="",T567="",U567=""),"",IFERROR(IF(OR(INDEX(Matches!$I$2:$I$201,MATCH($A567&amp;"-9",Matches!$J$2:$J$201,0))="Void",INDEX(Matches!$G$2:$G$201,MATCH($A567&amp;"-9",Matches!$J$2:$J$201,0))="",INDEX(Matches!$H$2:$H$201,MATCH($A567&amp;"-9",Matches!$J$2:$J$201,0))=""),"",IF(AND($C567&lt;&gt;"",INDEX(Matches!$F$2:$F$201,MATCH($A567&amp;"-9",Matches!$J$2:$J$201,0))&lt;&gt;"",$C567&gt;=INDEX(Matches!$F$2:$F$201,MATCH($A567&amp;"-9",Matches!$J$2:$J$201,0))),"",IF(AND(T567=INDEX(Matches!$G$2:$G$201,MATCH($A567&amp;"-9",Matches!$J$2:$J$201,0)),U567=INDEX(Matches!$H$2:$H$201,MATCH($A567&amp;"-9",Matches!$J$2:$J$201,0))),5,IF(SIGN(T567-U567)&lt;&gt;SIGN(INDEX(Matches!$G$2:$G$201,MATCH($A567&amp;"-9",Matches!$J$2:$J$201,0))-INDEX(Matches!$H$2:$H$201,MATCH($A567&amp;"-9",Matches!$J$2:$J$201,0))),0,IF(T567-U567=INDEX(Matches!$G$2:$G$201,MATCH($A567&amp;"-9",Matches!$J$2:$J$201,0))-INDEX(Matches!$H$2:$H$201,MATCH($A567&amp;"-9",Matches!$J$2:$J$201,0)),3,2))))),""))</f>
        <v/>
      </c>
      <c r="AG567" s="12" t="str">
        <f aca="false">IF(OR($B567="",V567="",W567=""),"",IFERROR(IF(OR(INDEX(Matches!$I$2:$I$201,MATCH($A567&amp;"-10",Matches!$J$2:$J$201,0))="Void",INDEX(Matches!$G$2:$G$201,MATCH($A567&amp;"-10",Matches!$J$2:$J$201,0))="",INDEX(Matches!$H$2:$H$201,MATCH($A567&amp;"-10",Matches!$J$2:$J$201,0))=""),"",IF(AND($C567&lt;&gt;"",INDEX(Matches!$F$2:$F$201,MATCH($A567&amp;"-10",Matches!$J$2:$J$201,0))&lt;&gt;"",$C567&gt;=INDEX(Matches!$F$2:$F$201,MATCH($A567&amp;"-10",Matches!$J$2:$J$201,0))),"",IF(AND(V567=INDEX(Matches!$G$2:$G$201,MATCH($A567&amp;"-10",Matches!$J$2:$J$201,0)),W567=INDEX(Matches!$H$2:$H$201,MATCH($A567&amp;"-10",Matches!$J$2:$J$201,0))),5,IF(SIGN(V567-W567)&lt;&gt;SIGN(INDEX(Matches!$G$2:$G$201,MATCH($A567&amp;"-10",Matches!$J$2:$J$201,0))-INDEX(Matches!$H$2:$H$201,MATCH($A567&amp;"-10",Matches!$J$2:$J$201,0))),0,IF(V567-W567=INDEX(Matches!$G$2:$G$201,MATCH($A567&amp;"-10",Matches!$J$2:$J$201,0))-INDEX(Matches!$H$2:$H$201,MATCH($A567&amp;"-10",Matches!$J$2:$J$201,0)),3,2))))),""))</f>
        <v/>
      </c>
      <c r="AH567" s="13" t="str">
        <f aca="false">IF($B567="","",SUM(X567:AG567))</f>
        <v/>
      </c>
      <c r="AI567" s="12" t="str">
        <f aca="false">IF($B567="","",COUNTIF(X567:AG567,5))</f>
        <v/>
      </c>
      <c r="AJ567" s="12" t="str">
        <f aca="false">IF($B567="","",COUNTIF(X567:AG567,"&gt;=2"))</f>
        <v/>
      </c>
      <c r="AK567" s="12" t="str">
        <f aca="false">IF($B567="","",COUNT(X567:AG567))</f>
        <v/>
      </c>
    </row>
    <row r="568" customFormat="false" ht="15" hidden="false" customHeight="false" outlineLevel="0" collapsed="false">
      <c r="A568" s="7"/>
      <c r="B568" s="7"/>
      <c r="C568" s="11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12" t="str">
        <f aca="false">IF(OR($B568="",D568="",E568=""),"",IFERROR(IF(OR(INDEX(Matches!$I$2:$I$201,MATCH($A568&amp;"-1",Matches!$J$2:$J$201,0))="Void",INDEX(Matches!$G$2:$G$201,MATCH($A568&amp;"-1",Matches!$J$2:$J$201,0))="",INDEX(Matches!$H$2:$H$201,MATCH($A568&amp;"-1",Matches!$J$2:$J$201,0))=""),"",IF(AND($C568&lt;&gt;"",INDEX(Matches!$F$2:$F$201,MATCH($A568&amp;"-1",Matches!$J$2:$J$201,0))&lt;&gt;"",$C568&gt;=INDEX(Matches!$F$2:$F$201,MATCH($A568&amp;"-1",Matches!$J$2:$J$201,0))),"",IF(AND(D568=INDEX(Matches!$G$2:$G$201,MATCH($A568&amp;"-1",Matches!$J$2:$J$201,0)),E568=INDEX(Matches!$H$2:$H$201,MATCH($A568&amp;"-1",Matches!$J$2:$J$201,0))),5,IF(SIGN(D568-E568)&lt;&gt;SIGN(INDEX(Matches!$G$2:$G$201,MATCH($A568&amp;"-1",Matches!$J$2:$J$201,0))-INDEX(Matches!$H$2:$H$201,MATCH($A568&amp;"-1",Matches!$J$2:$J$201,0))),0,IF(D568-E568=INDEX(Matches!$G$2:$G$201,MATCH($A568&amp;"-1",Matches!$J$2:$J$201,0))-INDEX(Matches!$H$2:$H$201,MATCH($A568&amp;"-1",Matches!$J$2:$J$201,0)),3,2))))),""))</f>
        <v/>
      </c>
      <c r="Y568" s="12" t="str">
        <f aca="false">IF(OR($B568="",F568="",G568=""),"",IFERROR(IF(OR(INDEX(Matches!$I$2:$I$201,MATCH($A568&amp;"-2",Matches!$J$2:$J$201,0))="Void",INDEX(Matches!$G$2:$G$201,MATCH($A568&amp;"-2",Matches!$J$2:$J$201,0))="",INDEX(Matches!$H$2:$H$201,MATCH($A568&amp;"-2",Matches!$J$2:$J$201,0))=""),"",IF(AND($C568&lt;&gt;"",INDEX(Matches!$F$2:$F$201,MATCH($A568&amp;"-2",Matches!$J$2:$J$201,0))&lt;&gt;"",$C568&gt;=INDEX(Matches!$F$2:$F$201,MATCH($A568&amp;"-2",Matches!$J$2:$J$201,0))),"",IF(AND(F568=INDEX(Matches!$G$2:$G$201,MATCH($A568&amp;"-2",Matches!$J$2:$J$201,0)),G568=INDEX(Matches!$H$2:$H$201,MATCH($A568&amp;"-2",Matches!$J$2:$J$201,0))),5,IF(SIGN(F568-G568)&lt;&gt;SIGN(INDEX(Matches!$G$2:$G$201,MATCH($A568&amp;"-2",Matches!$J$2:$J$201,0))-INDEX(Matches!$H$2:$H$201,MATCH($A568&amp;"-2",Matches!$J$2:$J$201,0))),0,IF(F568-G568=INDEX(Matches!$G$2:$G$201,MATCH($A568&amp;"-2",Matches!$J$2:$J$201,0))-INDEX(Matches!$H$2:$H$201,MATCH($A568&amp;"-2",Matches!$J$2:$J$201,0)),3,2))))),""))</f>
        <v/>
      </c>
      <c r="Z568" s="12" t="str">
        <f aca="false">IF(OR($B568="",H568="",I568=""),"",IFERROR(IF(OR(INDEX(Matches!$I$2:$I$201,MATCH($A568&amp;"-3",Matches!$J$2:$J$201,0))="Void",INDEX(Matches!$G$2:$G$201,MATCH($A568&amp;"-3",Matches!$J$2:$J$201,0))="",INDEX(Matches!$H$2:$H$201,MATCH($A568&amp;"-3",Matches!$J$2:$J$201,0))=""),"",IF(AND($C568&lt;&gt;"",INDEX(Matches!$F$2:$F$201,MATCH($A568&amp;"-3",Matches!$J$2:$J$201,0))&lt;&gt;"",$C568&gt;=INDEX(Matches!$F$2:$F$201,MATCH($A568&amp;"-3",Matches!$J$2:$J$201,0))),"",IF(AND(H568=INDEX(Matches!$G$2:$G$201,MATCH($A568&amp;"-3",Matches!$J$2:$J$201,0)),I568=INDEX(Matches!$H$2:$H$201,MATCH($A568&amp;"-3",Matches!$J$2:$J$201,0))),5,IF(SIGN(H568-I568)&lt;&gt;SIGN(INDEX(Matches!$G$2:$G$201,MATCH($A568&amp;"-3",Matches!$J$2:$J$201,0))-INDEX(Matches!$H$2:$H$201,MATCH($A568&amp;"-3",Matches!$J$2:$J$201,0))),0,IF(H568-I568=INDEX(Matches!$G$2:$G$201,MATCH($A568&amp;"-3",Matches!$J$2:$J$201,0))-INDEX(Matches!$H$2:$H$201,MATCH($A568&amp;"-3",Matches!$J$2:$J$201,0)),3,2))))),""))</f>
        <v/>
      </c>
      <c r="AA568" s="12" t="str">
        <f aca="false">IF(OR($B568="",J568="",K568=""),"",IFERROR(IF(OR(INDEX(Matches!$I$2:$I$201,MATCH($A568&amp;"-4",Matches!$J$2:$J$201,0))="Void",INDEX(Matches!$G$2:$G$201,MATCH($A568&amp;"-4",Matches!$J$2:$J$201,0))="",INDEX(Matches!$H$2:$H$201,MATCH($A568&amp;"-4",Matches!$J$2:$J$201,0))=""),"",IF(AND($C568&lt;&gt;"",INDEX(Matches!$F$2:$F$201,MATCH($A568&amp;"-4",Matches!$J$2:$J$201,0))&lt;&gt;"",$C568&gt;=INDEX(Matches!$F$2:$F$201,MATCH($A568&amp;"-4",Matches!$J$2:$J$201,0))),"",IF(AND(J568=INDEX(Matches!$G$2:$G$201,MATCH($A568&amp;"-4",Matches!$J$2:$J$201,0)),K568=INDEX(Matches!$H$2:$H$201,MATCH($A568&amp;"-4",Matches!$J$2:$J$201,0))),5,IF(SIGN(J568-K568)&lt;&gt;SIGN(INDEX(Matches!$G$2:$G$201,MATCH($A568&amp;"-4",Matches!$J$2:$J$201,0))-INDEX(Matches!$H$2:$H$201,MATCH($A568&amp;"-4",Matches!$J$2:$J$201,0))),0,IF(J568-K568=INDEX(Matches!$G$2:$G$201,MATCH($A568&amp;"-4",Matches!$J$2:$J$201,0))-INDEX(Matches!$H$2:$H$201,MATCH($A568&amp;"-4",Matches!$J$2:$J$201,0)),3,2))))),""))</f>
        <v/>
      </c>
      <c r="AB568" s="12" t="str">
        <f aca="false">IF(OR($B568="",L568="",M568=""),"",IFERROR(IF(OR(INDEX(Matches!$I$2:$I$201,MATCH($A568&amp;"-5",Matches!$J$2:$J$201,0))="Void",INDEX(Matches!$G$2:$G$201,MATCH($A568&amp;"-5",Matches!$J$2:$J$201,0))="",INDEX(Matches!$H$2:$H$201,MATCH($A568&amp;"-5",Matches!$J$2:$J$201,0))=""),"",IF(AND($C568&lt;&gt;"",INDEX(Matches!$F$2:$F$201,MATCH($A568&amp;"-5",Matches!$J$2:$J$201,0))&lt;&gt;"",$C568&gt;=INDEX(Matches!$F$2:$F$201,MATCH($A568&amp;"-5",Matches!$J$2:$J$201,0))),"",IF(AND(L568=INDEX(Matches!$G$2:$G$201,MATCH($A568&amp;"-5",Matches!$J$2:$J$201,0)),M568=INDEX(Matches!$H$2:$H$201,MATCH($A568&amp;"-5",Matches!$J$2:$J$201,0))),5,IF(SIGN(L568-M568)&lt;&gt;SIGN(INDEX(Matches!$G$2:$G$201,MATCH($A568&amp;"-5",Matches!$J$2:$J$201,0))-INDEX(Matches!$H$2:$H$201,MATCH($A568&amp;"-5",Matches!$J$2:$J$201,0))),0,IF(L568-M568=INDEX(Matches!$G$2:$G$201,MATCH($A568&amp;"-5",Matches!$J$2:$J$201,0))-INDEX(Matches!$H$2:$H$201,MATCH($A568&amp;"-5",Matches!$J$2:$J$201,0)),3,2))))),""))</f>
        <v/>
      </c>
      <c r="AC568" s="12" t="str">
        <f aca="false">IF(OR($B568="",N568="",O568=""),"",IFERROR(IF(OR(INDEX(Matches!$I$2:$I$201,MATCH($A568&amp;"-6",Matches!$J$2:$J$201,0))="Void",INDEX(Matches!$G$2:$G$201,MATCH($A568&amp;"-6",Matches!$J$2:$J$201,0))="",INDEX(Matches!$H$2:$H$201,MATCH($A568&amp;"-6",Matches!$J$2:$J$201,0))=""),"",IF(AND($C568&lt;&gt;"",INDEX(Matches!$F$2:$F$201,MATCH($A568&amp;"-6",Matches!$J$2:$J$201,0))&lt;&gt;"",$C568&gt;=INDEX(Matches!$F$2:$F$201,MATCH($A568&amp;"-6",Matches!$J$2:$J$201,0))),"",IF(AND(N568=INDEX(Matches!$G$2:$G$201,MATCH($A568&amp;"-6",Matches!$J$2:$J$201,0)),O568=INDEX(Matches!$H$2:$H$201,MATCH($A568&amp;"-6",Matches!$J$2:$J$201,0))),5,IF(SIGN(N568-O568)&lt;&gt;SIGN(INDEX(Matches!$G$2:$G$201,MATCH($A568&amp;"-6",Matches!$J$2:$J$201,0))-INDEX(Matches!$H$2:$H$201,MATCH($A568&amp;"-6",Matches!$J$2:$J$201,0))),0,IF(N568-O568=INDEX(Matches!$G$2:$G$201,MATCH($A568&amp;"-6",Matches!$J$2:$J$201,0))-INDEX(Matches!$H$2:$H$201,MATCH($A568&amp;"-6",Matches!$J$2:$J$201,0)),3,2))))),""))</f>
        <v/>
      </c>
      <c r="AD568" s="12" t="str">
        <f aca="false">IF(OR($B568="",P568="",Q568=""),"",IFERROR(IF(OR(INDEX(Matches!$I$2:$I$201,MATCH($A568&amp;"-7",Matches!$J$2:$J$201,0))="Void",INDEX(Matches!$G$2:$G$201,MATCH($A568&amp;"-7",Matches!$J$2:$J$201,0))="",INDEX(Matches!$H$2:$H$201,MATCH($A568&amp;"-7",Matches!$J$2:$J$201,0))=""),"",IF(AND($C568&lt;&gt;"",INDEX(Matches!$F$2:$F$201,MATCH($A568&amp;"-7",Matches!$J$2:$J$201,0))&lt;&gt;"",$C568&gt;=INDEX(Matches!$F$2:$F$201,MATCH($A568&amp;"-7",Matches!$J$2:$J$201,0))),"",IF(AND(P568=INDEX(Matches!$G$2:$G$201,MATCH($A568&amp;"-7",Matches!$J$2:$J$201,0)),Q568=INDEX(Matches!$H$2:$H$201,MATCH($A568&amp;"-7",Matches!$J$2:$J$201,0))),5,IF(SIGN(P568-Q568)&lt;&gt;SIGN(INDEX(Matches!$G$2:$G$201,MATCH($A568&amp;"-7",Matches!$J$2:$J$201,0))-INDEX(Matches!$H$2:$H$201,MATCH($A568&amp;"-7",Matches!$J$2:$J$201,0))),0,IF(P568-Q568=INDEX(Matches!$G$2:$G$201,MATCH($A568&amp;"-7",Matches!$J$2:$J$201,0))-INDEX(Matches!$H$2:$H$201,MATCH($A568&amp;"-7",Matches!$J$2:$J$201,0)),3,2))))),""))</f>
        <v/>
      </c>
      <c r="AE568" s="12" t="str">
        <f aca="false">IF(OR($B568="",R568="",S568=""),"",IFERROR(IF(OR(INDEX(Matches!$I$2:$I$201,MATCH($A568&amp;"-8",Matches!$J$2:$J$201,0))="Void",INDEX(Matches!$G$2:$G$201,MATCH($A568&amp;"-8",Matches!$J$2:$J$201,0))="",INDEX(Matches!$H$2:$H$201,MATCH($A568&amp;"-8",Matches!$J$2:$J$201,0))=""),"",IF(AND($C568&lt;&gt;"",INDEX(Matches!$F$2:$F$201,MATCH($A568&amp;"-8",Matches!$J$2:$J$201,0))&lt;&gt;"",$C568&gt;=INDEX(Matches!$F$2:$F$201,MATCH($A568&amp;"-8",Matches!$J$2:$J$201,0))),"",IF(AND(R568=INDEX(Matches!$G$2:$G$201,MATCH($A568&amp;"-8",Matches!$J$2:$J$201,0)),S568=INDEX(Matches!$H$2:$H$201,MATCH($A568&amp;"-8",Matches!$J$2:$J$201,0))),5,IF(SIGN(R568-S568)&lt;&gt;SIGN(INDEX(Matches!$G$2:$G$201,MATCH($A568&amp;"-8",Matches!$J$2:$J$201,0))-INDEX(Matches!$H$2:$H$201,MATCH($A568&amp;"-8",Matches!$J$2:$J$201,0))),0,IF(R568-S568=INDEX(Matches!$G$2:$G$201,MATCH($A568&amp;"-8",Matches!$J$2:$J$201,0))-INDEX(Matches!$H$2:$H$201,MATCH($A568&amp;"-8",Matches!$J$2:$J$201,0)),3,2))))),""))</f>
        <v/>
      </c>
      <c r="AF568" s="12" t="str">
        <f aca="false">IF(OR($B568="",T568="",U568=""),"",IFERROR(IF(OR(INDEX(Matches!$I$2:$I$201,MATCH($A568&amp;"-9",Matches!$J$2:$J$201,0))="Void",INDEX(Matches!$G$2:$G$201,MATCH($A568&amp;"-9",Matches!$J$2:$J$201,0))="",INDEX(Matches!$H$2:$H$201,MATCH($A568&amp;"-9",Matches!$J$2:$J$201,0))=""),"",IF(AND($C568&lt;&gt;"",INDEX(Matches!$F$2:$F$201,MATCH($A568&amp;"-9",Matches!$J$2:$J$201,0))&lt;&gt;"",$C568&gt;=INDEX(Matches!$F$2:$F$201,MATCH($A568&amp;"-9",Matches!$J$2:$J$201,0))),"",IF(AND(T568=INDEX(Matches!$G$2:$G$201,MATCH($A568&amp;"-9",Matches!$J$2:$J$201,0)),U568=INDEX(Matches!$H$2:$H$201,MATCH($A568&amp;"-9",Matches!$J$2:$J$201,0))),5,IF(SIGN(T568-U568)&lt;&gt;SIGN(INDEX(Matches!$G$2:$G$201,MATCH($A568&amp;"-9",Matches!$J$2:$J$201,0))-INDEX(Matches!$H$2:$H$201,MATCH($A568&amp;"-9",Matches!$J$2:$J$201,0))),0,IF(T568-U568=INDEX(Matches!$G$2:$G$201,MATCH($A568&amp;"-9",Matches!$J$2:$J$201,0))-INDEX(Matches!$H$2:$H$201,MATCH($A568&amp;"-9",Matches!$J$2:$J$201,0)),3,2))))),""))</f>
        <v/>
      </c>
      <c r="AG568" s="12" t="str">
        <f aca="false">IF(OR($B568="",V568="",W568=""),"",IFERROR(IF(OR(INDEX(Matches!$I$2:$I$201,MATCH($A568&amp;"-10",Matches!$J$2:$J$201,0))="Void",INDEX(Matches!$G$2:$G$201,MATCH($A568&amp;"-10",Matches!$J$2:$J$201,0))="",INDEX(Matches!$H$2:$H$201,MATCH($A568&amp;"-10",Matches!$J$2:$J$201,0))=""),"",IF(AND($C568&lt;&gt;"",INDEX(Matches!$F$2:$F$201,MATCH($A568&amp;"-10",Matches!$J$2:$J$201,0))&lt;&gt;"",$C568&gt;=INDEX(Matches!$F$2:$F$201,MATCH($A568&amp;"-10",Matches!$J$2:$J$201,0))),"",IF(AND(V568=INDEX(Matches!$G$2:$G$201,MATCH($A568&amp;"-10",Matches!$J$2:$J$201,0)),W568=INDEX(Matches!$H$2:$H$201,MATCH($A568&amp;"-10",Matches!$J$2:$J$201,0))),5,IF(SIGN(V568-W568)&lt;&gt;SIGN(INDEX(Matches!$G$2:$G$201,MATCH($A568&amp;"-10",Matches!$J$2:$J$201,0))-INDEX(Matches!$H$2:$H$201,MATCH($A568&amp;"-10",Matches!$J$2:$J$201,0))),0,IF(V568-W568=INDEX(Matches!$G$2:$G$201,MATCH($A568&amp;"-10",Matches!$J$2:$J$201,0))-INDEX(Matches!$H$2:$H$201,MATCH($A568&amp;"-10",Matches!$J$2:$J$201,0)),3,2))))),""))</f>
        <v/>
      </c>
      <c r="AH568" s="13" t="str">
        <f aca="false">IF($B568="","",SUM(X568:AG568))</f>
        <v/>
      </c>
      <c r="AI568" s="12" t="str">
        <f aca="false">IF($B568="","",COUNTIF(X568:AG568,5))</f>
        <v/>
      </c>
      <c r="AJ568" s="12" t="str">
        <f aca="false">IF($B568="","",COUNTIF(X568:AG568,"&gt;=2"))</f>
        <v/>
      </c>
      <c r="AK568" s="12" t="str">
        <f aca="false">IF($B568="","",COUNT(X568:AG568))</f>
        <v/>
      </c>
    </row>
    <row r="569" customFormat="false" ht="15" hidden="false" customHeight="false" outlineLevel="0" collapsed="false">
      <c r="A569" s="7"/>
      <c r="B569" s="7"/>
      <c r="C569" s="11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12" t="str">
        <f aca="false">IF(OR($B569="",D569="",E569=""),"",IFERROR(IF(OR(INDEX(Matches!$I$2:$I$201,MATCH($A569&amp;"-1",Matches!$J$2:$J$201,0))="Void",INDEX(Matches!$G$2:$G$201,MATCH($A569&amp;"-1",Matches!$J$2:$J$201,0))="",INDEX(Matches!$H$2:$H$201,MATCH($A569&amp;"-1",Matches!$J$2:$J$201,0))=""),"",IF(AND($C569&lt;&gt;"",INDEX(Matches!$F$2:$F$201,MATCH($A569&amp;"-1",Matches!$J$2:$J$201,0))&lt;&gt;"",$C569&gt;=INDEX(Matches!$F$2:$F$201,MATCH($A569&amp;"-1",Matches!$J$2:$J$201,0))),"",IF(AND(D569=INDEX(Matches!$G$2:$G$201,MATCH($A569&amp;"-1",Matches!$J$2:$J$201,0)),E569=INDEX(Matches!$H$2:$H$201,MATCH($A569&amp;"-1",Matches!$J$2:$J$201,0))),5,IF(SIGN(D569-E569)&lt;&gt;SIGN(INDEX(Matches!$G$2:$G$201,MATCH($A569&amp;"-1",Matches!$J$2:$J$201,0))-INDEX(Matches!$H$2:$H$201,MATCH($A569&amp;"-1",Matches!$J$2:$J$201,0))),0,IF(D569-E569=INDEX(Matches!$G$2:$G$201,MATCH($A569&amp;"-1",Matches!$J$2:$J$201,0))-INDEX(Matches!$H$2:$H$201,MATCH($A569&amp;"-1",Matches!$J$2:$J$201,0)),3,2))))),""))</f>
        <v/>
      </c>
      <c r="Y569" s="12" t="str">
        <f aca="false">IF(OR($B569="",F569="",G569=""),"",IFERROR(IF(OR(INDEX(Matches!$I$2:$I$201,MATCH($A569&amp;"-2",Matches!$J$2:$J$201,0))="Void",INDEX(Matches!$G$2:$G$201,MATCH($A569&amp;"-2",Matches!$J$2:$J$201,0))="",INDEX(Matches!$H$2:$H$201,MATCH($A569&amp;"-2",Matches!$J$2:$J$201,0))=""),"",IF(AND($C569&lt;&gt;"",INDEX(Matches!$F$2:$F$201,MATCH($A569&amp;"-2",Matches!$J$2:$J$201,0))&lt;&gt;"",$C569&gt;=INDEX(Matches!$F$2:$F$201,MATCH($A569&amp;"-2",Matches!$J$2:$J$201,0))),"",IF(AND(F569=INDEX(Matches!$G$2:$G$201,MATCH($A569&amp;"-2",Matches!$J$2:$J$201,0)),G569=INDEX(Matches!$H$2:$H$201,MATCH($A569&amp;"-2",Matches!$J$2:$J$201,0))),5,IF(SIGN(F569-G569)&lt;&gt;SIGN(INDEX(Matches!$G$2:$G$201,MATCH($A569&amp;"-2",Matches!$J$2:$J$201,0))-INDEX(Matches!$H$2:$H$201,MATCH($A569&amp;"-2",Matches!$J$2:$J$201,0))),0,IF(F569-G569=INDEX(Matches!$G$2:$G$201,MATCH($A569&amp;"-2",Matches!$J$2:$J$201,0))-INDEX(Matches!$H$2:$H$201,MATCH($A569&amp;"-2",Matches!$J$2:$J$201,0)),3,2))))),""))</f>
        <v/>
      </c>
      <c r="Z569" s="12" t="str">
        <f aca="false">IF(OR($B569="",H569="",I569=""),"",IFERROR(IF(OR(INDEX(Matches!$I$2:$I$201,MATCH($A569&amp;"-3",Matches!$J$2:$J$201,0))="Void",INDEX(Matches!$G$2:$G$201,MATCH($A569&amp;"-3",Matches!$J$2:$J$201,0))="",INDEX(Matches!$H$2:$H$201,MATCH($A569&amp;"-3",Matches!$J$2:$J$201,0))=""),"",IF(AND($C569&lt;&gt;"",INDEX(Matches!$F$2:$F$201,MATCH($A569&amp;"-3",Matches!$J$2:$J$201,0))&lt;&gt;"",$C569&gt;=INDEX(Matches!$F$2:$F$201,MATCH($A569&amp;"-3",Matches!$J$2:$J$201,0))),"",IF(AND(H569=INDEX(Matches!$G$2:$G$201,MATCH($A569&amp;"-3",Matches!$J$2:$J$201,0)),I569=INDEX(Matches!$H$2:$H$201,MATCH($A569&amp;"-3",Matches!$J$2:$J$201,0))),5,IF(SIGN(H569-I569)&lt;&gt;SIGN(INDEX(Matches!$G$2:$G$201,MATCH($A569&amp;"-3",Matches!$J$2:$J$201,0))-INDEX(Matches!$H$2:$H$201,MATCH($A569&amp;"-3",Matches!$J$2:$J$201,0))),0,IF(H569-I569=INDEX(Matches!$G$2:$G$201,MATCH($A569&amp;"-3",Matches!$J$2:$J$201,0))-INDEX(Matches!$H$2:$H$201,MATCH($A569&amp;"-3",Matches!$J$2:$J$201,0)),3,2))))),""))</f>
        <v/>
      </c>
      <c r="AA569" s="12" t="str">
        <f aca="false">IF(OR($B569="",J569="",K569=""),"",IFERROR(IF(OR(INDEX(Matches!$I$2:$I$201,MATCH($A569&amp;"-4",Matches!$J$2:$J$201,0))="Void",INDEX(Matches!$G$2:$G$201,MATCH($A569&amp;"-4",Matches!$J$2:$J$201,0))="",INDEX(Matches!$H$2:$H$201,MATCH($A569&amp;"-4",Matches!$J$2:$J$201,0))=""),"",IF(AND($C569&lt;&gt;"",INDEX(Matches!$F$2:$F$201,MATCH($A569&amp;"-4",Matches!$J$2:$J$201,0))&lt;&gt;"",$C569&gt;=INDEX(Matches!$F$2:$F$201,MATCH($A569&amp;"-4",Matches!$J$2:$J$201,0))),"",IF(AND(J569=INDEX(Matches!$G$2:$G$201,MATCH($A569&amp;"-4",Matches!$J$2:$J$201,0)),K569=INDEX(Matches!$H$2:$H$201,MATCH($A569&amp;"-4",Matches!$J$2:$J$201,0))),5,IF(SIGN(J569-K569)&lt;&gt;SIGN(INDEX(Matches!$G$2:$G$201,MATCH($A569&amp;"-4",Matches!$J$2:$J$201,0))-INDEX(Matches!$H$2:$H$201,MATCH($A569&amp;"-4",Matches!$J$2:$J$201,0))),0,IF(J569-K569=INDEX(Matches!$G$2:$G$201,MATCH($A569&amp;"-4",Matches!$J$2:$J$201,0))-INDEX(Matches!$H$2:$H$201,MATCH($A569&amp;"-4",Matches!$J$2:$J$201,0)),3,2))))),""))</f>
        <v/>
      </c>
      <c r="AB569" s="12" t="str">
        <f aca="false">IF(OR($B569="",L569="",M569=""),"",IFERROR(IF(OR(INDEX(Matches!$I$2:$I$201,MATCH($A569&amp;"-5",Matches!$J$2:$J$201,0))="Void",INDEX(Matches!$G$2:$G$201,MATCH($A569&amp;"-5",Matches!$J$2:$J$201,0))="",INDEX(Matches!$H$2:$H$201,MATCH($A569&amp;"-5",Matches!$J$2:$J$201,0))=""),"",IF(AND($C569&lt;&gt;"",INDEX(Matches!$F$2:$F$201,MATCH($A569&amp;"-5",Matches!$J$2:$J$201,0))&lt;&gt;"",$C569&gt;=INDEX(Matches!$F$2:$F$201,MATCH($A569&amp;"-5",Matches!$J$2:$J$201,0))),"",IF(AND(L569=INDEX(Matches!$G$2:$G$201,MATCH($A569&amp;"-5",Matches!$J$2:$J$201,0)),M569=INDEX(Matches!$H$2:$H$201,MATCH($A569&amp;"-5",Matches!$J$2:$J$201,0))),5,IF(SIGN(L569-M569)&lt;&gt;SIGN(INDEX(Matches!$G$2:$G$201,MATCH($A569&amp;"-5",Matches!$J$2:$J$201,0))-INDEX(Matches!$H$2:$H$201,MATCH($A569&amp;"-5",Matches!$J$2:$J$201,0))),0,IF(L569-M569=INDEX(Matches!$G$2:$G$201,MATCH($A569&amp;"-5",Matches!$J$2:$J$201,0))-INDEX(Matches!$H$2:$H$201,MATCH($A569&amp;"-5",Matches!$J$2:$J$201,0)),3,2))))),""))</f>
        <v/>
      </c>
      <c r="AC569" s="12" t="str">
        <f aca="false">IF(OR($B569="",N569="",O569=""),"",IFERROR(IF(OR(INDEX(Matches!$I$2:$I$201,MATCH($A569&amp;"-6",Matches!$J$2:$J$201,0))="Void",INDEX(Matches!$G$2:$G$201,MATCH($A569&amp;"-6",Matches!$J$2:$J$201,0))="",INDEX(Matches!$H$2:$H$201,MATCH($A569&amp;"-6",Matches!$J$2:$J$201,0))=""),"",IF(AND($C569&lt;&gt;"",INDEX(Matches!$F$2:$F$201,MATCH($A569&amp;"-6",Matches!$J$2:$J$201,0))&lt;&gt;"",$C569&gt;=INDEX(Matches!$F$2:$F$201,MATCH($A569&amp;"-6",Matches!$J$2:$J$201,0))),"",IF(AND(N569=INDEX(Matches!$G$2:$G$201,MATCH($A569&amp;"-6",Matches!$J$2:$J$201,0)),O569=INDEX(Matches!$H$2:$H$201,MATCH($A569&amp;"-6",Matches!$J$2:$J$201,0))),5,IF(SIGN(N569-O569)&lt;&gt;SIGN(INDEX(Matches!$G$2:$G$201,MATCH($A569&amp;"-6",Matches!$J$2:$J$201,0))-INDEX(Matches!$H$2:$H$201,MATCH($A569&amp;"-6",Matches!$J$2:$J$201,0))),0,IF(N569-O569=INDEX(Matches!$G$2:$G$201,MATCH($A569&amp;"-6",Matches!$J$2:$J$201,0))-INDEX(Matches!$H$2:$H$201,MATCH($A569&amp;"-6",Matches!$J$2:$J$201,0)),3,2))))),""))</f>
        <v/>
      </c>
      <c r="AD569" s="12" t="str">
        <f aca="false">IF(OR($B569="",P569="",Q569=""),"",IFERROR(IF(OR(INDEX(Matches!$I$2:$I$201,MATCH($A569&amp;"-7",Matches!$J$2:$J$201,0))="Void",INDEX(Matches!$G$2:$G$201,MATCH($A569&amp;"-7",Matches!$J$2:$J$201,0))="",INDEX(Matches!$H$2:$H$201,MATCH($A569&amp;"-7",Matches!$J$2:$J$201,0))=""),"",IF(AND($C569&lt;&gt;"",INDEX(Matches!$F$2:$F$201,MATCH($A569&amp;"-7",Matches!$J$2:$J$201,0))&lt;&gt;"",$C569&gt;=INDEX(Matches!$F$2:$F$201,MATCH($A569&amp;"-7",Matches!$J$2:$J$201,0))),"",IF(AND(P569=INDEX(Matches!$G$2:$G$201,MATCH($A569&amp;"-7",Matches!$J$2:$J$201,0)),Q569=INDEX(Matches!$H$2:$H$201,MATCH($A569&amp;"-7",Matches!$J$2:$J$201,0))),5,IF(SIGN(P569-Q569)&lt;&gt;SIGN(INDEX(Matches!$G$2:$G$201,MATCH($A569&amp;"-7",Matches!$J$2:$J$201,0))-INDEX(Matches!$H$2:$H$201,MATCH($A569&amp;"-7",Matches!$J$2:$J$201,0))),0,IF(P569-Q569=INDEX(Matches!$G$2:$G$201,MATCH($A569&amp;"-7",Matches!$J$2:$J$201,0))-INDEX(Matches!$H$2:$H$201,MATCH($A569&amp;"-7",Matches!$J$2:$J$201,0)),3,2))))),""))</f>
        <v/>
      </c>
      <c r="AE569" s="12" t="str">
        <f aca="false">IF(OR($B569="",R569="",S569=""),"",IFERROR(IF(OR(INDEX(Matches!$I$2:$I$201,MATCH($A569&amp;"-8",Matches!$J$2:$J$201,0))="Void",INDEX(Matches!$G$2:$G$201,MATCH($A569&amp;"-8",Matches!$J$2:$J$201,0))="",INDEX(Matches!$H$2:$H$201,MATCH($A569&amp;"-8",Matches!$J$2:$J$201,0))=""),"",IF(AND($C569&lt;&gt;"",INDEX(Matches!$F$2:$F$201,MATCH($A569&amp;"-8",Matches!$J$2:$J$201,0))&lt;&gt;"",$C569&gt;=INDEX(Matches!$F$2:$F$201,MATCH($A569&amp;"-8",Matches!$J$2:$J$201,0))),"",IF(AND(R569=INDEX(Matches!$G$2:$G$201,MATCH($A569&amp;"-8",Matches!$J$2:$J$201,0)),S569=INDEX(Matches!$H$2:$H$201,MATCH($A569&amp;"-8",Matches!$J$2:$J$201,0))),5,IF(SIGN(R569-S569)&lt;&gt;SIGN(INDEX(Matches!$G$2:$G$201,MATCH($A569&amp;"-8",Matches!$J$2:$J$201,0))-INDEX(Matches!$H$2:$H$201,MATCH($A569&amp;"-8",Matches!$J$2:$J$201,0))),0,IF(R569-S569=INDEX(Matches!$G$2:$G$201,MATCH($A569&amp;"-8",Matches!$J$2:$J$201,0))-INDEX(Matches!$H$2:$H$201,MATCH($A569&amp;"-8",Matches!$J$2:$J$201,0)),3,2))))),""))</f>
        <v/>
      </c>
      <c r="AF569" s="12" t="str">
        <f aca="false">IF(OR($B569="",T569="",U569=""),"",IFERROR(IF(OR(INDEX(Matches!$I$2:$I$201,MATCH($A569&amp;"-9",Matches!$J$2:$J$201,0))="Void",INDEX(Matches!$G$2:$G$201,MATCH($A569&amp;"-9",Matches!$J$2:$J$201,0))="",INDEX(Matches!$H$2:$H$201,MATCH($A569&amp;"-9",Matches!$J$2:$J$201,0))=""),"",IF(AND($C569&lt;&gt;"",INDEX(Matches!$F$2:$F$201,MATCH($A569&amp;"-9",Matches!$J$2:$J$201,0))&lt;&gt;"",$C569&gt;=INDEX(Matches!$F$2:$F$201,MATCH($A569&amp;"-9",Matches!$J$2:$J$201,0))),"",IF(AND(T569=INDEX(Matches!$G$2:$G$201,MATCH($A569&amp;"-9",Matches!$J$2:$J$201,0)),U569=INDEX(Matches!$H$2:$H$201,MATCH($A569&amp;"-9",Matches!$J$2:$J$201,0))),5,IF(SIGN(T569-U569)&lt;&gt;SIGN(INDEX(Matches!$G$2:$G$201,MATCH($A569&amp;"-9",Matches!$J$2:$J$201,0))-INDEX(Matches!$H$2:$H$201,MATCH($A569&amp;"-9",Matches!$J$2:$J$201,0))),0,IF(T569-U569=INDEX(Matches!$G$2:$G$201,MATCH($A569&amp;"-9",Matches!$J$2:$J$201,0))-INDEX(Matches!$H$2:$H$201,MATCH($A569&amp;"-9",Matches!$J$2:$J$201,0)),3,2))))),""))</f>
        <v/>
      </c>
      <c r="AG569" s="12" t="str">
        <f aca="false">IF(OR($B569="",V569="",W569=""),"",IFERROR(IF(OR(INDEX(Matches!$I$2:$I$201,MATCH($A569&amp;"-10",Matches!$J$2:$J$201,0))="Void",INDEX(Matches!$G$2:$G$201,MATCH($A569&amp;"-10",Matches!$J$2:$J$201,0))="",INDEX(Matches!$H$2:$H$201,MATCH($A569&amp;"-10",Matches!$J$2:$J$201,0))=""),"",IF(AND($C569&lt;&gt;"",INDEX(Matches!$F$2:$F$201,MATCH($A569&amp;"-10",Matches!$J$2:$J$201,0))&lt;&gt;"",$C569&gt;=INDEX(Matches!$F$2:$F$201,MATCH($A569&amp;"-10",Matches!$J$2:$J$201,0))),"",IF(AND(V569=INDEX(Matches!$G$2:$G$201,MATCH($A569&amp;"-10",Matches!$J$2:$J$201,0)),W569=INDEX(Matches!$H$2:$H$201,MATCH($A569&amp;"-10",Matches!$J$2:$J$201,0))),5,IF(SIGN(V569-W569)&lt;&gt;SIGN(INDEX(Matches!$G$2:$G$201,MATCH($A569&amp;"-10",Matches!$J$2:$J$201,0))-INDEX(Matches!$H$2:$H$201,MATCH($A569&amp;"-10",Matches!$J$2:$J$201,0))),0,IF(V569-W569=INDEX(Matches!$G$2:$G$201,MATCH($A569&amp;"-10",Matches!$J$2:$J$201,0))-INDEX(Matches!$H$2:$H$201,MATCH($A569&amp;"-10",Matches!$J$2:$J$201,0)),3,2))))),""))</f>
        <v/>
      </c>
      <c r="AH569" s="13" t="str">
        <f aca="false">IF($B569="","",SUM(X569:AG569))</f>
        <v/>
      </c>
      <c r="AI569" s="12" t="str">
        <f aca="false">IF($B569="","",COUNTIF(X569:AG569,5))</f>
        <v/>
      </c>
      <c r="AJ569" s="12" t="str">
        <f aca="false">IF($B569="","",COUNTIF(X569:AG569,"&gt;=2"))</f>
        <v/>
      </c>
      <c r="AK569" s="12" t="str">
        <f aca="false">IF($B569="","",COUNT(X569:AG569))</f>
        <v/>
      </c>
    </row>
    <row r="570" customFormat="false" ht="15" hidden="false" customHeight="false" outlineLevel="0" collapsed="false">
      <c r="A570" s="7"/>
      <c r="B570" s="7"/>
      <c r="C570" s="11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12" t="str">
        <f aca="false">IF(OR($B570="",D570="",E570=""),"",IFERROR(IF(OR(INDEX(Matches!$I$2:$I$201,MATCH($A570&amp;"-1",Matches!$J$2:$J$201,0))="Void",INDEX(Matches!$G$2:$G$201,MATCH($A570&amp;"-1",Matches!$J$2:$J$201,0))="",INDEX(Matches!$H$2:$H$201,MATCH($A570&amp;"-1",Matches!$J$2:$J$201,0))=""),"",IF(AND($C570&lt;&gt;"",INDEX(Matches!$F$2:$F$201,MATCH($A570&amp;"-1",Matches!$J$2:$J$201,0))&lt;&gt;"",$C570&gt;=INDEX(Matches!$F$2:$F$201,MATCH($A570&amp;"-1",Matches!$J$2:$J$201,0))),"",IF(AND(D570=INDEX(Matches!$G$2:$G$201,MATCH($A570&amp;"-1",Matches!$J$2:$J$201,0)),E570=INDEX(Matches!$H$2:$H$201,MATCH($A570&amp;"-1",Matches!$J$2:$J$201,0))),5,IF(SIGN(D570-E570)&lt;&gt;SIGN(INDEX(Matches!$G$2:$G$201,MATCH($A570&amp;"-1",Matches!$J$2:$J$201,0))-INDEX(Matches!$H$2:$H$201,MATCH($A570&amp;"-1",Matches!$J$2:$J$201,0))),0,IF(D570-E570=INDEX(Matches!$G$2:$G$201,MATCH($A570&amp;"-1",Matches!$J$2:$J$201,0))-INDEX(Matches!$H$2:$H$201,MATCH($A570&amp;"-1",Matches!$J$2:$J$201,0)),3,2))))),""))</f>
        <v/>
      </c>
      <c r="Y570" s="12" t="str">
        <f aca="false">IF(OR($B570="",F570="",G570=""),"",IFERROR(IF(OR(INDEX(Matches!$I$2:$I$201,MATCH($A570&amp;"-2",Matches!$J$2:$J$201,0))="Void",INDEX(Matches!$G$2:$G$201,MATCH($A570&amp;"-2",Matches!$J$2:$J$201,0))="",INDEX(Matches!$H$2:$H$201,MATCH($A570&amp;"-2",Matches!$J$2:$J$201,0))=""),"",IF(AND($C570&lt;&gt;"",INDEX(Matches!$F$2:$F$201,MATCH($A570&amp;"-2",Matches!$J$2:$J$201,0))&lt;&gt;"",$C570&gt;=INDEX(Matches!$F$2:$F$201,MATCH($A570&amp;"-2",Matches!$J$2:$J$201,0))),"",IF(AND(F570=INDEX(Matches!$G$2:$G$201,MATCH($A570&amp;"-2",Matches!$J$2:$J$201,0)),G570=INDEX(Matches!$H$2:$H$201,MATCH($A570&amp;"-2",Matches!$J$2:$J$201,0))),5,IF(SIGN(F570-G570)&lt;&gt;SIGN(INDEX(Matches!$G$2:$G$201,MATCH($A570&amp;"-2",Matches!$J$2:$J$201,0))-INDEX(Matches!$H$2:$H$201,MATCH($A570&amp;"-2",Matches!$J$2:$J$201,0))),0,IF(F570-G570=INDEX(Matches!$G$2:$G$201,MATCH($A570&amp;"-2",Matches!$J$2:$J$201,0))-INDEX(Matches!$H$2:$H$201,MATCH($A570&amp;"-2",Matches!$J$2:$J$201,0)),3,2))))),""))</f>
        <v/>
      </c>
      <c r="Z570" s="12" t="str">
        <f aca="false">IF(OR($B570="",H570="",I570=""),"",IFERROR(IF(OR(INDEX(Matches!$I$2:$I$201,MATCH($A570&amp;"-3",Matches!$J$2:$J$201,0))="Void",INDEX(Matches!$G$2:$G$201,MATCH($A570&amp;"-3",Matches!$J$2:$J$201,0))="",INDEX(Matches!$H$2:$H$201,MATCH($A570&amp;"-3",Matches!$J$2:$J$201,0))=""),"",IF(AND($C570&lt;&gt;"",INDEX(Matches!$F$2:$F$201,MATCH($A570&amp;"-3",Matches!$J$2:$J$201,0))&lt;&gt;"",$C570&gt;=INDEX(Matches!$F$2:$F$201,MATCH($A570&amp;"-3",Matches!$J$2:$J$201,0))),"",IF(AND(H570=INDEX(Matches!$G$2:$G$201,MATCH($A570&amp;"-3",Matches!$J$2:$J$201,0)),I570=INDEX(Matches!$H$2:$H$201,MATCH($A570&amp;"-3",Matches!$J$2:$J$201,0))),5,IF(SIGN(H570-I570)&lt;&gt;SIGN(INDEX(Matches!$G$2:$G$201,MATCH($A570&amp;"-3",Matches!$J$2:$J$201,0))-INDEX(Matches!$H$2:$H$201,MATCH($A570&amp;"-3",Matches!$J$2:$J$201,0))),0,IF(H570-I570=INDEX(Matches!$G$2:$G$201,MATCH($A570&amp;"-3",Matches!$J$2:$J$201,0))-INDEX(Matches!$H$2:$H$201,MATCH($A570&amp;"-3",Matches!$J$2:$J$201,0)),3,2))))),""))</f>
        <v/>
      </c>
      <c r="AA570" s="12" t="str">
        <f aca="false">IF(OR($B570="",J570="",K570=""),"",IFERROR(IF(OR(INDEX(Matches!$I$2:$I$201,MATCH($A570&amp;"-4",Matches!$J$2:$J$201,0))="Void",INDEX(Matches!$G$2:$G$201,MATCH($A570&amp;"-4",Matches!$J$2:$J$201,0))="",INDEX(Matches!$H$2:$H$201,MATCH($A570&amp;"-4",Matches!$J$2:$J$201,0))=""),"",IF(AND($C570&lt;&gt;"",INDEX(Matches!$F$2:$F$201,MATCH($A570&amp;"-4",Matches!$J$2:$J$201,0))&lt;&gt;"",$C570&gt;=INDEX(Matches!$F$2:$F$201,MATCH($A570&amp;"-4",Matches!$J$2:$J$201,0))),"",IF(AND(J570=INDEX(Matches!$G$2:$G$201,MATCH($A570&amp;"-4",Matches!$J$2:$J$201,0)),K570=INDEX(Matches!$H$2:$H$201,MATCH($A570&amp;"-4",Matches!$J$2:$J$201,0))),5,IF(SIGN(J570-K570)&lt;&gt;SIGN(INDEX(Matches!$G$2:$G$201,MATCH($A570&amp;"-4",Matches!$J$2:$J$201,0))-INDEX(Matches!$H$2:$H$201,MATCH($A570&amp;"-4",Matches!$J$2:$J$201,0))),0,IF(J570-K570=INDEX(Matches!$G$2:$G$201,MATCH($A570&amp;"-4",Matches!$J$2:$J$201,0))-INDEX(Matches!$H$2:$H$201,MATCH($A570&amp;"-4",Matches!$J$2:$J$201,0)),3,2))))),""))</f>
        <v/>
      </c>
      <c r="AB570" s="12" t="str">
        <f aca="false">IF(OR($B570="",L570="",M570=""),"",IFERROR(IF(OR(INDEX(Matches!$I$2:$I$201,MATCH($A570&amp;"-5",Matches!$J$2:$J$201,0))="Void",INDEX(Matches!$G$2:$G$201,MATCH($A570&amp;"-5",Matches!$J$2:$J$201,0))="",INDEX(Matches!$H$2:$H$201,MATCH($A570&amp;"-5",Matches!$J$2:$J$201,0))=""),"",IF(AND($C570&lt;&gt;"",INDEX(Matches!$F$2:$F$201,MATCH($A570&amp;"-5",Matches!$J$2:$J$201,0))&lt;&gt;"",$C570&gt;=INDEX(Matches!$F$2:$F$201,MATCH($A570&amp;"-5",Matches!$J$2:$J$201,0))),"",IF(AND(L570=INDEX(Matches!$G$2:$G$201,MATCH($A570&amp;"-5",Matches!$J$2:$J$201,0)),M570=INDEX(Matches!$H$2:$H$201,MATCH($A570&amp;"-5",Matches!$J$2:$J$201,0))),5,IF(SIGN(L570-M570)&lt;&gt;SIGN(INDEX(Matches!$G$2:$G$201,MATCH($A570&amp;"-5",Matches!$J$2:$J$201,0))-INDEX(Matches!$H$2:$H$201,MATCH($A570&amp;"-5",Matches!$J$2:$J$201,0))),0,IF(L570-M570=INDEX(Matches!$G$2:$G$201,MATCH($A570&amp;"-5",Matches!$J$2:$J$201,0))-INDEX(Matches!$H$2:$H$201,MATCH($A570&amp;"-5",Matches!$J$2:$J$201,0)),3,2))))),""))</f>
        <v/>
      </c>
      <c r="AC570" s="12" t="str">
        <f aca="false">IF(OR($B570="",N570="",O570=""),"",IFERROR(IF(OR(INDEX(Matches!$I$2:$I$201,MATCH($A570&amp;"-6",Matches!$J$2:$J$201,0))="Void",INDEX(Matches!$G$2:$G$201,MATCH($A570&amp;"-6",Matches!$J$2:$J$201,0))="",INDEX(Matches!$H$2:$H$201,MATCH($A570&amp;"-6",Matches!$J$2:$J$201,0))=""),"",IF(AND($C570&lt;&gt;"",INDEX(Matches!$F$2:$F$201,MATCH($A570&amp;"-6",Matches!$J$2:$J$201,0))&lt;&gt;"",$C570&gt;=INDEX(Matches!$F$2:$F$201,MATCH($A570&amp;"-6",Matches!$J$2:$J$201,0))),"",IF(AND(N570=INDEX(Matches!$G$2:$G$201,MATCH($A570&amp;"-6",Matches!$J$2:$J$201,0)),O570=INDEX(Matches!$H$2:$H$201,MATCH($A570&amp;"-6",Matches!$J$2:$J$201,0))),5,IF(SIGN(N570-O570)&lt;&gt;SIGN(INDEX(Matches!$G$2:$G$201,MATCH($A570&amp;"-6",Matches!$J$2:$J$201,0))-INDEX(Matches!$H$2:$H$201,MATCH($A570&amp;"-6",Matches!$J$2:$J$201,0))),0,IF(N570-O570=INDEX(Matches!$G$2:$G$201,MATCH($A570&amp;"-6",Matches!$J$2:$J$201,0))-INDEX(Matches!$H$2:$H$201,MATCH($A570&amp;"-6",Matches!$J$2:$J$201,0)),3,2))))),""))</f>
        <v/>
      </c>
      <c r="AD570" s="12" t="str">
        <f aca="false">IF(OR($B570="",P570="",Q570=""),"",IFERROR(IF(OR(INDEX(Matches!$I$2:$I$201,MATCH($A570&amp;"-7",Matches!$J$2:$J$201,0))="Void",INDEX(Matches!$G$2:$G$201,MATCH($A570&amp;"-7",Matches!$J$2:$J$201,0))="",INDEX(Matches!$H$2:$H$201,MATCH($A570&amp;"-7",Matches!$J$2:$J$201,0))=""),"",IF(AND($C570&lt;&gt;"",INDEX(Matches!$F$2:$F$201,MATCH($A570&amp;"-7",Matches!$J$2:$J$201,0))&lt;&gt;"",$C570&gt;=INDEX(Matches!$F$2:$F$201,MATCH($A570&amp;"-7",Matches!$J$2:$J$201,0))),"",IF(AND(P570=INDEX(Matches!$G$2:$G$201,MATCH($A570&amp;"-7",Matches!$J$2:$J$201,0)),Q570=INDEX(Matches!$H$2:$H$201,MATCH($A570&amp;"-7",Matches!$J$2:$J$201,0))),5,IF(SIGN(P570-Q570)&lt;&gt;SIGN(INDEX(Matches!$G$2:$G$201,MATCH($A570&amp;"-7",Matches!$J$2:$J$201,0))-INDEX(Matches!$H$2:$H$201,MATCH($A570&amp;"-7",Matches!$J$2:$J$201,0))),0,IF(P570-Q570=INDEX(Matches!$G$2:$G$201,MATCH($A570&amp;"-7",Matches!$J$2:$J$201,0))-INDEX(Matches!$H$2:$H$201,MATCH($A570&amp;"-7",Matches!$J$2:$J$201,0)),3,2))))),""))</f>
        <v/>
      </c>
      <c r="AE570" s="12" t="str">
        <f aca="false">IF(OR($B570="",R570="",S570=""),"",IFERROR(IF(OR(INDEX(Matches!$I$2:$I$201,MATCH($A570&amp;"-8",Matches!$J$2:$J$201,0))="Void",INDEX(Matches!$G$2:$G$201,MATCH($A570&amp;"-8",Matches!$J$2:$J$201,0))="",INDEX(Matches!$H$2:$H$201,MATCH($A570&amp;"-8",Matches!$J$2:$J$201,0))=""),"",IF(AND($C570&lt;&gt;"",INDEX(Matches!$F$2:$F$201,MATCH($A570&amp;"-8",Matches!$J$2:$J$201,0))&lt;&gt;"",$C570&gt;=INDEX(Matches!$F$2:$F$201,MATCH($A570&amp;"-8",Matches!$J$2:$J$201,0))),"",IF(AND(R570=INDEX(Matches!$G$2:$G$201,MATCH($A570&amp;"-8",Matches!$J$2:$J$201,0)),S570=INDEX(Matches!$H$2:$H$201,MATCH($A570&amp;"-8",Matches!$J$2:$J$201,0))),5,IF(SIGN(R570-S570)&lt;&gt;SIGN(INDEX(Matches!$G$2:$G$201,MATCH($A570&amp;"-8",Matches!$J$2:$J$201,0))-INDEX(Matches!$H$2:$H$201,MATCH($A570&amp;"-8",Matches!$J$2:$J$201,0))),0,IF(R570-S570=INDEX(Matches!$G$2:$G$201,MATCH($A570&amp;"-8",Matches!$J$2:$J$201,0))-INDEX(Matches!$H$2:$H$201,MATCH($A570&amp;"-8",Matches!$J$2:$J$201,0)),3,2))))),""))</f>
        <v/>
      </c>
      <c r="AF570" s="12" t="str">
        <f aca="false">IF(OR($B570="",T570="",U570=""),"",IFERROR(IF(OR(INDEX(Matches!$I$2:$I$201,MATCH($A570&amp;"-9",Matches!$J$2:$J$201,0))="Void",INDEX(Matches!$G$2:$G$201,MATCH($A570&amp;"-9",Matches!$J$2:$J$201,0))="",INDEX(Matches!$H$2:$H$201,MATCH($A570&amp;"-9",Matches!$J$2:$J$201,0))=""),"",IF(AND($C570&lt;&gt;"",INDEX(Matches!$F$2:$F$201,MATCH($A570&amp;"-9",Matches!$J$2:$J$201,0))&lt;&gt;"",$C570&gt;=INDEX(Matches!$F$2:$F$201,MATCH($A570&amp;"-9",Matches!$J$2:$J$201,0))),"",IF(AND(T570=INDEX(Matches!$G$2:$G$201,MATCH($A570&amp;"-9",Matches!$J$2:$J$201,0)),U570=INDEX(Matches!$H$2:$H$201,MATCH($A570&amp;"-9",Matches!$J$2:$J$201,0))),5,IF(SIGN(T570-U570)&lt;&gt;SIGN(INDEX(Matches!$G$2:$G$201,MATCH($A570&amp;"-9",Matches!$J$2:$J$201,0))-INDEX(Matches!$H$2:$H$201,MATCH($A570&amp;"-9",Matches!$J$2:$J$201,0))),0,IF(T570-U570=INDEX(Matches!$G$2:$G$201,MATCH($A570&amp;"-9",Matches!$J$2:$J$201,0))-INDEX(Matches!$H$2:$H$201,MATCH($A570&amp;"-9",Matches!$J$2:$J$201,0)),3,2))))),""))</f>
        <v/>
      </c>
      <c r="AG570" s="12" t="str">
        <f aca="false">IF(OR($B570="",V570="",W570=""),"",IFERROR(IF(OR(INDEX(Matches!$I$2:$I$201,MATCH($A570&amp;"-10",Matches!$J$2:$J$201,0))="Void",INDEX(Matches!$G$2:$G$201,MATCH($A570&amp;"-10",Matches!$J$2:$J$201,0))="",INDEX(Matches!$H$2:$H$201,MATCH($A570&amp;"-10",Matches!$J$2:$J$201,0))=""),"",IF(AND($C570&lt;&gt;"",INDEX(Matches!$F$2:$F$201,MATCH($A570&amp;"-10",Matches!$J$2:$J$201,0))&lt;&gt;"",$C570&gt;=INDEX(Matches!$F$2:$F$201,MATCH($A570&amp;"-10",Matches!$J$2:$J$201,0))),"",IF(AND(V570=INDEX(Matches!$G$2:$G$201,MATCH($A570&amp;"-10",Matches!$J$2:$J$201,0)),W570=INDEX(Matches!$H$2:$H$201,MATCH($A570&amp;"-10",Matches!$J$2:$J$201,0))),5,IF(SIGN(V570-W570)&lt;&gt;SIGN(INDEX(Matches!$G$2:$G$201,MATCH($A570&amp;"-10",Matches!$J$2:$J$201,0))-INDEX(Matches!$H$2:$H$201,MATCH($A570&amp;"-10",Matches!$J$2:$J$201,0))),0,IF(V570-W570=INDEX(Matches!$G$2:$G$201,MATCH($A570&amp;"-10",Matches!$J$2:$J$201,0))-INDEX(Matches!$H$2:$H$201,MATCH($A570&amp;"-10",Matches!$J$2:$J$201,0)),3,2))))),""))</f>
        <v/>
      </c>
      <c r="AH570" s="13" t="str">
        <f aca="false">IF($B570="","",SUM(X570:AG570))</f>
        <v/>
      </c>
      <c r="AI570" s="12" t="str">
        <f aca="false">IF($B570="","",COUNTIF(X570:AG570,5))</f>
        <v/>
      </c>
      <c r="AJ570" s="12" t="str">
        <f aca="false">IF($B570="","",COUNTIF(X570:AG570,"&gt;=2"))</f>
        <v/>
      </c>
      <c r="AK570" s="12" t="str">
        <f aca="false">IF($B570="","",COUNT(X570:AG570))</f>
        <v/>
      </c>
    </row>
    <row r="571" customFormat="false" ht="15" hidden="false" customHeight="false" outlineLevel="0" collapsed="false">
      <c r="A571" s="7"/>
      <c r="B571" s="7"/>
      <c r="C571" s="11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12" t="str">
        <f aca="false">IF(OR($B571="",D571="",E571=""),"",IFERROR(IF(OR(INDEX(Matches!$I$2:$I$201,MATCH($A571&amp;"-1",Matches!$J$2:$J$201,0))="Void",INDEX(Matches!$G$2:$G$201,MATCH($A571&amp;"-1",Matches!$J$2:$J$201,0))="",INDEX(Matches!$H$2:$H$201,MATCH($A571&amp;"-1",Matches!$J$2:$J$201,0))=""),"",IF(AND($C571&lt;&gt;"",INDEX(Matches!$F$2:$F$201,MATCH($A571&amp;"-1",Matches!$J$2:$J$201,0))&lt;&gt;"",$C571&gt;=INDEX(Matches!$F$2:$F$201,MATCH($A571&amp;"-1",Matches!$J$2:$J$201,0))),"",IF(AND(D571=INDEX(Matches!$G$2:$G$201,MATCH($A571&amp;"-1",Matches!$J$2:$J$201,0)),E571=INDEX(Matches!$H$2:$H$201,MATCH($A571&amp;"-1",Matches!$J$2:$J$201,0))),5,IF(SIGN(D571-E571)&lt;&gt;SIGN(INDEX(Matches!$G$2:$G$201,MATCH($A571&amp;"-1",Matches!$J$2:$J$201,0))-INDEX(Matches!$H$2:$H$201,MATCH($A571&amp;"-1",Matches!$J$2:$J$201,0))),0,IF(D571-E571=INDEX(Matches!$G$2:$G$201,MATCH($A571&amp;"-1",Matches!$J$2:$J$201,0))-INDEX(Matches!$H$2:$H$201,MATCH($A571&amp;"-1",Matches!$J$2:$J$201,0)),3,2))))),""))</f>
        <v/>
      </c>
      <c r="Y571" s="12" t="str">
        <f aca="false">IF(OR($B571="",F571="",G571=""),"",IFERROR(IF(OR(INDEX(Matches!$I$2:$I$201,MATCH($A571&amp;"-2",Matches!$J$2:$J$201,0))="Void",INDEX(Matches!$G$2:$G$201,MATCH($A571&amp;"-2",Matches!$J$2:$J$201,0))="",INDEX(Matches!$H$2:$H$201,MATCH($A571&amp;"-2",Matches!$J$2:$J$201,0))=""),"",IF(AND($C571&lt;&gt;"",INDEX(Matches!$F$2:$F$201,MATCH($A571&amp;"-2",Matches!$J$2:$J$201,0))&lt;&gt;"",$C571&gt;=INDEX(Matches!$F$2:$F$201,MATCH($A571&amp;"-2",Matches!$J$2:$J$201,0))),"",IF(AND(F571=INDEX(Matches!$G$2:$G$201,MATCH($A571&amp;"-2",Matches!$J$2:$J$201,0)),G571=INDEX(Matches!$H$2:$H$201,MATCH($A571&amp;"-2",Matches!$J$2:$J$201,0))),5,IF(SIGN(F571-G571)&lt;&gt;SIGN(INDEX(Matches!$G$2:$G$201,MATCH($A571&amp;"-2",Matches!$J$2:$J$201,0))-INDEX(Matches!$H$2:$H$201,MATCH($A571&amp;"-2",Matches!$J$2:$J$201,0))),0,IF(F571-G571=INDEX(Matches!$G$2:$G$201,MATCH($A571&amp;"-2",Matches!$J$2:$J$201,0))-INDEX(Matches!$H$2:$H$201,MATCH($A571&amp;"-2",Matches!$J$2:$J$201,0)),3,2))))),""))</f>
        <v/>
      </c>
      <c r="Z571" s="12" t="str">
        <f aca="false">IF(OR($B571="",H571="",I571=""),"",IFERROR(IF(OR(INDEX(Matches!$I$2:$I$201,MATCH($A571&amp;"-3",Matches!$J$2:$J$201,0))="Void",INDEX(Matches!$G$2:$G$201,MATCH($A571&amp;"-3",Matches!$J$2:$J$201,0))="",INDEX(Matches!$H$2:$H$201,MATCH($A571&amp;"-3",Matches!$J$2:$J$201,0))=""),"",IF(AND($C571&lt;&gt;"",INDEX(Matches!$F$2:$F$201,MATCH($A571&amp;"-3",Matches!$J$2:$J$201,0))&lt;&gt;"",$C571&gt;=INDEX(Matches!$F$2:$F$201,MATCH($A571&amp;"-3",Matches!$J$2:$J$201,0))),"",IF(AND(H571=INDEX(Matches!$G$2:$G$201,MATCH($A571&amp;"-3",Matches!$J$2:$J$201,0)),I571=INDEX(Matches!$H$2:$H$201,MATCH($A571&amp;"-3",Matches!$J$2:$J$201,0))),5,IF(SIGN(H571-I571)&lt;&gt;SIGN(INDEX(Matches!$G$2:$G$201,MATCH($A571&amp;"-3",Matches!$J$2:$J$201,0))-INDEX(Matches!$H$2:$H$201,MATCH($A571&amp;"-3",Matches!$J$2:$J$201,0))),0,IF(H571-I571=INDEX(Matches!$G$2:$G$201,MATCH($A571&amp;"-3",Matches!$J$2:$J$201,0))-INDEX(Matches!$H$2:$H$201,MATCH($A571&amp;"-3",Matches!$J$2:$J$201,0)),3,2))))),""))</f>
        <v/>
      </c>
      <c r="AA571" s="12" t="str">
        <f aca="false">IF(OR($B571="",J571="",K571=""),"",IFERROR(IF(OR(INDEX(Matches!$I$2:$I$201,MATCH($A571&amp;"-4",Matches!$J$2:$J$201,0))="Void",INDEX(Matches!$G$2:$G$201,MATCH($A571&amp;"-4",Matches!$J$2:$J$201,0))="",INDEX(Matches!$H$2:$H$201,MATCH($A571&amp;"-4",Matches!$J$2:$J$201,0))=""),"",IF(AND($C571&lt;&gt;"",INDEX(Matches!$F$2:$F$201,MATCH($A571&amp;"-4",Matches!$J$2:$J$201,0))&lt;&gt;"",$C571&gt;=INDEX(Matches!$F$2:$F$201,MATCH($A571&amp;"-4",Matches!$J$2:$J$201,0))),"",IF(AND(J571=INDEX(Matches!$G$2:$G$201,MATCH($A571&amp;"-4",Matches!$J$2:$J$201,0)),K571=INDEX(Matches!$H$2:$H$201,MATCH($A571&amp;"-4",Matches!$J$2:$J$201,0))),5,IF(SIGN(J571-K571)&lt;&gt;SIGN(INDEX(Matches!$G$2:$G$201,MATCH($A571&amp;"-4",Matches!$J$2:$J$201,0))-INDEX(Matches!$H$2:$H$201,MATCH($A571&amp;"-4",Matches!$J$2:$J$201,0))),0,IF(J571-K571=INDEX(Matches!$G$2:$G$201,MATCH($A571&amp;"-4",Matches!$J$2:$J$201,0))-INDEX(Matches!$H$2:$H$201,MATCH($A571&amp;"-4",Matches!$J$2:$J$201,0)),3,2))))),""))</f>
        <v/>
      </c>
      <c r="AB571" s="12" t="str">
        <f aca="false">IF(OR($B571="",L571="",M571=""),"",IFERROR(IF(OR(INDEX(Matches!$I$2:$I$201,MATCH($A571&amp;"-5",Matches!$J$2:$J$201,0))="Void",INDEX(Matches!$G$2:$G$201,MATCH($A571&amp;"-5",Matches!$J$2:$J$201,0))="",INDEX(Matches!$H$2:$H$201,MATCH($A571&amp;"-5",Matches!$J$2:$J$201,0))=""),"",IF(AND($C571&lt;&gt;"",INDEX(Matches!$F$2:$F$201,MATCH($A571&amp;"-5",Matches!$J$2:$J$201,0))&lt;&gt;"",$C571&gt;=INDEX(Matches!$F$2:$F$201,MATCH($A571&amp;"-5",Matches!$J$2:$J$201,0))),"",IF(AND(L571=INDEX(Matches!$G$2:$G$201,MATCH($A571&amp;"-5",Matches!$J$2:$J$201,0)),M571=INDEX(Matches!$H$2:$H$201,MATCH($A571&amp;"-5",Matches!$J$2:$J$201,0))),5,IF(SIGN(L571-M571)&lt;&gt;SIGN(INDEX(Matches!$G$2:$G$201,MATCH($A571&amp;"-5",Matches!$J$2:$J$201,0))-INDEX(Matches!$H$2:$H$201,MATCH($A571&amp;"-5",Matches!$J$2:$J$201,0))),0,IF(L571-M571=INDEX(Matches!$G$2:$G$201,MATCH($A571&amp;"-5",Matches!$J$2:$J$201,0))-INDEX(Matches!$H$2:$H$201,MATCH($A571&amp;"-5",Matches!$J$2:$J$201,0)),3,2))))),""))</f>
        <v/>
      </c>
      <c r="AC571" s="12" t="str">
        <f aca="false">IF(OR($B571="",N571="",O571=""),"",IFERROR(IF(OR(INDEX(Matches!$I$2:$I$201,MATCH($A571&amp;"-6",Matches!$J$2:$J$201,0))="Void",INDEX(Matches!$G$2:$G$201,MATCH($A571&amp;"-6",Matches!$J$2:$J$201,0))="",INDEX(Matches!$H$2:$H$201,MATCH($A571&amp;"-6",Matches!$J$2:$J$201,0))=""),"",IF(AND($C571&lt;&gt;"",INDEX(Matches!$F$2:$F$201,MATCH($A571&amp;"-6",Matches!$J$2:$J$201,0))&lt;&gt;"",$C571&gt;=INDEX(Matches!$F$2:$F$201,MATCH($A571&amp;"-6",Matches!$J$2:$J$201,0))),"",IF(AND(N571=INDEX(Matches!$G$2:$G$201,MATCH($A571&amp;"-6",Matches!$J$2:$J$201,0)),O571=INDEX(Matches!$H$2:$H$201,MATCH($A571&amp;"-6",Matches!$J$2:$J$201,0))),5,IF(SIGN(N571-O571)&lt;&gt;SIGN(INDEX(Matches!$G$2:$G$201,MATCH($A571&amp;"-6",Matches!$J$2:$J$201,0))-INDEX(Matches!$H$2:$H$201,MATCH($A571&amp;"-6",Matches!$J$2:$J$201,0))),0,IF(N571-O571=INDEX(Matches!$G$2:$G$201,MATCH($A571&amp;"-6",Matches!$J$2:$J$201,0))-INDEX(Matches!$H$2:$H$201,MATCH($A571&amp;"-6",Matches!$J$2:$J$201,0)),3,2))))),""))</f>
        <v/>
      </c>
      <c r="AD571" s="12" t="str">
        <f aca="false">IF(OR($B571="",P571="",Q571=""),"",IFERROR(IF(OR(INDEX(Matches!$I$2:$I$201,MATCH($A571&amp;"-7",Matches!$J$2:$J$201,0))="Void",INDEX(Matches!$G$2:$G$201,MATCH($A571&amp;"-7",Matches!$J$2:$J$201,0))="",INDEX(Matches!$H$2:$H$201,MATCH($A571&amp;"-7",Matches!$J$2:$J$201,0))=""),"",IF(AND($C571&lt;&gt;"",INDEX(Matches!$F$2:$F$201,MATCH($A571&amp;"-7",Matches!$J$2:$J$201,0))&lt;&gt;"",$C571&gt;=INDEX(Matches!$F$2:$F$201,MATCH($A571&amp;"-7",Matches!$J$2:$J$201,0))),"",IF(AND(P571=INDEX(Matches!$G$2:$G$201,MATCH($A571&amp;"-7",Matches!$J$2:$J$201,0)),Q571=INDEX(Matches!$H$2:$H$201,MATCH($A571&amp;"-7",Matches!$J$2:$J$201,0))),5,IF(SIGN(P571-Q571)&lt;&gt;SIGN(INDEX(Matches!$G$2:$G$201,MATCH($A571&amp;"-7",Matches!$J$2:$J$201,0))-INDEX(Matches!$H$2:$H$201,MATCH($A571&amp;"-7",Matches!$J$2:$J$201,0))),0,IF(P571-Q571=INDEX(Matches!$G$2:$G$201,MATCH($A571&amp;"-7",Matches!$J$2:$J$201,0))-INDEX(Matches!$H$2:$H$201,MATCH($A571&amp;"-7",Matches!$J$2:$J$201,0)),3,2))))),""))</f>
        <v/>
      </c>
      <c r="AE571" s="12" t="str">
        <f aca="false">IF(OR($B571="",R571="",S571=""),"",IFERROR(IF(OR(INDEX(Matches!$I$2:$I$201,MATCH($A571&amp;"-8",Matches!$J$2:$J$201,0))="Void",INDEX(Matches!$G$2:$G$201,MATCH($A571&amp;"-8",Matches!$J$2:$J$201,0))="",INDEX(Matches!$H$2:$H$201,MATCH($A571&amp;"-8",Matches!$J$2:$J$201,0))=""),"",IF(AND($C571&lt;&gt;"",INDEX(Matches!$F$2:$F$201,MATCH($A571&amp;"-8",Matches!$J$2:$J$201,0))&lt;&gt;"",$C571&gt;=INDEX(Matches!$F$2:$F$201,MATCH($A571&amp;"-8",Matches!$J$2:$J$201,0))),"",IF(AND(R571=INDEX(Matches!$G$2:$G$201,MATCH($A571&amp;"-8",Matches!$J$2:$J$201,0)),S571=INDEX(Matches!$H$2:$H$201,MATCH($A571&amp;"-8",Matches!$J$2:$J$201,0))),5,IF(SIGN(R571-S571)&lt;&gt;SIGN(INDEX(Matches!$G$2:$G$201,MATCH($A571&amp;"-8",Matches!$J$2:$J$201,0))-INDEX(Matches!$H$2:$H$201,MATCH($A571&amp;"-8",Matches!$J$2:$J$201,0))),0,IF(R571-S571=INDEX(Matches!$G$2:$G$201,MATCH($A571&amp;"-8",Matches!$J$2:$J$201,0))-INDEX(Matches!$H$2:$H$201,MATCH($A571&amp;"-8",Matches!$J$2:$J$201,0)),3,2))))),""))</f>
        <v/>
      </c>
      <c r="AF571" s="12" t="str">
        <f aca="false">IF(OR($B571="",T571="",U571=""),"",IFERROR(IF(OR(INDEX(Matches!$I$2:$I$201,MATCH($A571&amp;"-9",Matches!$J$2:$J$201,0))="Void",INDEX(Matches!$G$2:$G$201,MATCH($A571&amp;"-9",Matches!$J$2:$J$201,0))="",INDEX(Matches!$H$2:$H$201,MATCH($A571&amp;"-9",Matches!$J$2:$J$201,0))=""),"",IF(AND($C571&lt;&gt;"",INDEX(Matches!$F$2:$F$201,MATCH($A571&amp;"-9",Matches!$J$2:$J$201,0))&lt;&gt;"",$C571&gt;=INDEX(Matches!$F$2:$F$201,MATCH($A571&amp;"-9",Matches!$J$2:$J$201,0))),"",IF(AND(T571=INDEX(Matches!$G$2:$G$201,MATCH($A571&amp;"-9",Matches!$J$2:$J$201,0)),U571=INDEX(Matches!$H$2:$H$201,MATCH($A571&amp;"-9",Matches!$J$2:$J$201,0))),5,IF(SIGN(T571-U571)&lt;&gt;SIGN(INDEX(Matches!$G$2:$G$201,MATCH($A571&amp;"-9",Matches!$J$2:$J$201,0))-INDEX(Matches!$H$2:$H$201,MATCH($A571&amp;"-9",Matches!$J$2:$J$201,0))),0,IF(T571-U571=INDEX(Matches!$G$2:$G$201,MATCH($A571&amp;"-9",Matches!$J$2:$J$201,0))-INDEX(Matches!$H$2:$H$201,MATCH($A571&amp;"-9",Matches!$J$2:$J$201,0)),3,2))))),""))</f>
        <v/>
      </c>
      <c r="AG571" s="12" t="str">
        <f aca="false">IF(OR($B571="",V571="",W571=""),"",IFERROR(IF(OR(INDEX(Matches!$I$2:$I$201,MATCH($A571&amp;"-10",Matches!$J$2:$J$201,0))="Void",INDEX(Matches!$G$2:$G$201,MATCH($A571&amp;"-10",Matches!$J$2:$J$201,0))="",INDEX(Matches!$H$2:$H$201,MATCH($A571&amp;"-10",Matches!$J$2:$J$201,0))=""),"",IF(AND($C571&lt;&gt;"",INDEX(Matches!$F$2:$F$201,MATCH($A571&amp;"-10",Matches!$J$2:$J$201,0))&lt;&gt;"",$C571&gt;=INDEX(Matches!$F$2:$F$201,MATCH($A571&amp;"-10",Matches!$J$2:$J$201,0))),"",IF(AND(V571=INDEX(Matches!$G$2:$G$201,MATCH($A571&amp;"-10",Matches!$J$2:$J$201,0)),W571=INDEX(Matches!$H$2:$H$201,MATCH($A571&amp;"-10",Matches!$J$2:$J$201,0))),5,IF(SIGN(V571-W571)&lt;&gt;SIGN(INDEX(Matches!$G$2:$G$201,MATCH($A571&amp;"-10",Matches!$J$2:$J$201,0))-INDEX(Matches!$H$2:$H$201,MATCH($A571&amp;"-10",Matches!$J$2:$J$201,0))),0,IF(V571-W571=INDEX(Matches!$G$2:$G$201,MATCH($A571&amp;"-10",Matches!$J$2:$J$201,0))-INDEX(Matches!$H$2:$H$201,MATCH($A571&amp;"-10",Matches!$J$2:$J$201,0)),3,2))))),""))</f>
        <v/>
      </c>
      <c r="AH571" s="13" t="str">
        <f aca="false">IF($B571="","",SUM(X571:AG571))</f>
        <v/>
      </c>
      <c r="AI571" s="12" t="str">
        <f aca="false">IF($B571="","",COUNTIF(X571:AG571,5))</f>
        <v/>
      </c>
      <c r="AJ571" s="12" t="str">
        <f aca="false">IF($B571="","",COUNTIF(X571:AG571,"&gt;=2"))</f>
        <v/>
      </c>
      <c r="AK571" s="12" t="str">
        <f aca="false">IF($B571="","",COUNT(X571:AG571))</f>
        <v/>
      </c>
    </row>
    <row r="572" customFormat="false" ht="15" hidden="false" customHeight="false" outlineLevel="0" collapsed="false">
      <c r="A572" s="7"/>
      <c r="B572" s="7"/>
      <c r="C572" s="11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12" t="str">
        <f aca="false">IF(OR($B572="",D572="",E572=""),"",IFERROR(IF(OR(INDEX(Matches!$I$2:$I$201,MATCH($A572&amp;"-1",Matches!$J$2:$J$201,0))="Void",INDEX(Matches!$G$2:$G$201,MATCH($A572&amp;"-1",Matches!$J$2:$J$201,0))="",INDEX(Matches!$H$2:$H$201,MATCH($A572&amp;"-1",Matches!$J$2:$J$201,0))=""),"",IF(AND($C572&lt;&gt;"",INDEX(Matches!$F$2:$F$201,MATCH($A572&amp;"-1",Matches!$J$2:$J$201,0))&lt;&gt;"",$C572&gt;=INDEX(Matches!$F$2:$F$201,MATCH($A572&amp;"-1",Matches!$J$2:$J$201,0))),"",IF(AND(D572=INDEX(Matches!$G$2:$G$201,MATCH($A572&amp;"-1",Matches!$J$2:$J$201,0)),E572=INDEX(Matches!$H$2:$H$201,MATCH($A572&amp;"-1",Matches!$J$2:$J$201,0))),5,IF(SIGN(D572-E572)&lt;&gt;SIGN(INDEX(Matches!$G$2:$G$201,MATCH($A572&amp;"-1",Matches!$J$2:$J$201,0))-INDEX(Matches!$H$2:$H$201,MATCH($A572&amp;"-1",Matches!$J$2:$J$201,0))),0,IF(D572-E572=INDEX(Matches!$G$2:$G$201,MATCH($A572&amp;"-1",Matches!$J$2:$J$201,0))-INDEX(Matches!$H$2:$H$201,MATCH($A572&amp;"-1",Matches!$J$2:$J$201,0)),3,2))))),""))</f>
        <v/>
      </c>
      <c r="Y572" s="12" t="str">
        <f aca="false">IF(OR($B572="",F572="",G572=""),"",IFERROR(IF(OR(INDEX(Matches!$I$2:$I$201,MATCH($A572&amp;"-2",Matches!$J$2:$J$201,0))="Void",INDEX(Matches!$G$2:$G$201,MATCH($A572&amp;"-2",Matches!$J$2:$J$201,0))="",INDEX(Matches!$H$2:$H$201,MATCH($A572&amp;"-2",Matches!$J$2:$J$201,0))=""),"",IF(AND($C572&lt;&gt;"",INDEX(Matches!$F$2:$F$201,MATCH($A572&amp;"-2",Matches!$J$2:$J$201,0))&lt;&gt;"",$C572&gt;=INDEX(Matches!$F$2:$F$201,MATCH($A572&amp;"-2",Matches!$J$2:$J$201,0))),"",IF(AND(F572=INDEX(Matches!$G$2:$G$201,MATCH($A572&amp;"-2",Matches!$J$2:$J$201,0)),G572=INDEX(Matches!$H$2:$H$201,MATCH($A572&amp;"-2",Matches!$J$2:$J$201,0))),5,IF(SIGN(F572-G572)&lt;&gt;SIGN(INDEX(Matches!$G$2:$G$201,MATCH($A572&amp;"-2",Matches!$J$2:$J$201,0))-INDEX(Matches!$H$2:$H$201,MATCH($A572&amp;"-2",Matches!$J$2:$J$201,0))),0,IF(F572-G572=INDEX(Matches!$G$2:$G$201,MATCH($A572&amp;"-2",Matches!$J$2:$J$201,0))-INDEX(Matches!$H$2:$H$201,MATCH($A572&amp;"-2",Matches!$J$2:$J$201,0)),3,2))))),""))</f>
        <v/>
      </c>
      <c r="Z572" s="12" t="str">
        <f aca="false">IF(OR($B572="",H572="",I572=""),"",IFERROR(IF(OR(INDEX(Matches!$I$2:$I$201,MATCH($A572&amp;"-3",Matches!$J$2:$J$201,0))="Void",INDEX(Matches!$G$2:$G$201,MATCH($A572&amp;"-3",Matches!$J$2:$J$201,0))="",INDEX(Matches!$H$2:$H$201,MATCH($A572&amp;"-3",Matches!$J$2:$J$201,0))=""),"",IF(AND($C572&lt;&gt;"",INDEX(Matches!$F$2:$F$201,MATCH($A572&amp;"-3",Matches!$J$2:$J$201,0))&lt;&gt;"",$C572&gt;=INDEX(Matches!$F$2:$F$201,MATCH($A572&amp;"-3",Matches!$J$2:$J$201,0))),"",IF(AND(H572=INDEX(Matches!$G$2:$G$201,MATCH($A572&amp;"-3",Matches!$J$2:$J$201,0)),I572=INDEX(Matches!$H$2:$H$201,MATCH($A572&amp;"-3",Matches!$J$2:$J$201,0))),5,IF(SIGN(H572-I572)&lt;&gt;SIGN(INDEX(Matches!$G$2:$G$201,MATCH($A572&amp;"-3",Matches!$J$2:$J$201,0))-INDEX(Matches!$H$2:$H$201,MATCH($A572&amp;"-3",Matches!$J$2:$J$201,0))),0,IF(H572-I572=INDEX(Matches!$G$2:$G$201,MATCH($A572&amp;"-3",Matches!$J$2:$J$201,0))-INDEX(Matches!$H$2:$H$201,MATCH($A572&amp;"-3",Matches!$J$2:$J$201,0)),3,2))))),""))</f>
        <v/>
      </c>
      <c r="AA572" s="12" t="str">
        <f aca="false">IF(OR($B572="",J572="",K572=""),"",IFERROR(IF(OR(INDEX(Matches!$I$2:$I$201,MATCH($A572&amp;"-4",Matches!$J$2:$J$201,0))="Void",INDEX(Matches!$G$2:$G$201,MATCH($A572&amp;"-4",Matches!$J$2:$J$201,0))="",INDEX(Matches!$H$2:$H$201,MATCH($A572&amp;"-4",Matches!$J$2:$J$201,0))=""),"",IF(AND($C572&lt;&gt;"",INDEX(Matches!$F$2:$F$201,MATCH($A572&amp;"-4",Matches!$J$2:$J$201,0))&lt;&gt;"",$C572&gt;=INDEX(Matches!$F$2:$F$201,MATCH($A572&amp;"-4",Matches!$J$2:$J$201,0))),"",IF(AND(J572=INDEX(Matches!$G$2:$G$201,MATCH($A572&amp;"-4",Matches!$J$2:$J$201,0)),K572=INDEX(Matches!$H$2:$H$201,MATCH($A572&amp;"-4",Matches!$J$2:$J$201,0))),5,IF(SIGN(J572-K572)&lt;&gt;SIGN(INDEX(Matches!$G$2:$G$201,MATCH($A572&amp;"-4",Matches!$J$2:$J$201,0))-INDEX(Matches!$H$2:$H$201,MATCH($A572&amp;"-4",Matches!$J$2:$J$201,0))),0,IF(J572-K572=INDEX(Matches!$G$2:$G$201,MATCH($A572&amp;"-4",Matches!$J$2:$J$201,0))-INDEX(Matches!$H$2:$H$201,MATCH($A572&amp;"-4",Matches!$J$2:$J$201,0)),3,2))))),""))</f>
        <v/>
      </c>
      <c r="AB572" s="12" t="str">
        <f aca="false">IF(OR($B572="",L572="",M572=""),"",IFERROR(IF(OR(INDEX(Matches!$I$2:$I$201,MATCH($A572&amp;"-5",Matches!$J$2:$J$201,0))="Void",INDEX(Matches!$G$2:$G$201,MATCH($A572&amp;"-5",Matches!$J$2:$J$201,0))="",INDEX(Matches!$H$2:$H$201,MATCH($A572&amp;"-5",Matches!$J$2:$J$201,0))=""),"",IF(AND($C572&lt;&gt;"",INDEX(Matches!$F$2:$F$201,MATCH($A572&amp;"-5",Matches!$J$2:$J$201,0))&lt;&gt;"",$C572&gt;=INDEX(Matches!$F$2:$F$201,MATCH($A572&amp;"-5",Matches!$J$2:$J$201,0))),"",IF(AND(L572=INDEX(Matches!$G$2:$G$201,MATCH($A572&amp;"-5",Matches!$J$2:$J$201,0)),M572=INDEX(Matches!$H$2:$H$201,MATCH($A572&amp;"-5",Matches!$J$2:$J$201,0))),5,IF(SIGN(L572-M572)&lt;&gt;SIGN(INDEX(Matches!$G$2:$G$201,MATCH($A572&amp;"-5",Matches!$J$2:$J$201,0))-INDEX(Matches!$H$2:$H$201,MATCH($A572&amp;"-5",Matches!$J$2:$J$201,0))),0,IF(L572-M572=INDEX(Matches!$G$2:$G$201,MATCH($A572&amp;"-5",Matches!$J$2:$J$201,0))-INDEX(Matches!$H$2:$H$201,MATCH($A572&amp;"-5",Matches!$J$2:$J$201,0)),3,2))))),""))</f>
        <v/>
      </c>
      <c r="AC572" s="12" t="str">
        <f aca="false">IF(OR($B572="",N572="",O572=""),"",IFERROR(IF(OR(INDEX(Matches!$I$2:$I$201,MATCH($A572&amp;"-6",Matches!$J$2:$J$201,0))="Void",INDEX(Matches!$G$2:$G$201,MATCH($A572&amp;"-6",Matches!$J$2:$J$201,0))="",INDEX(Matches!$H$2:$H$201,MATCH($A572&amp;"-6",Matches!$J$2:$J$201,0))=""),"",IF(AND($C572&lt;&gt;"",INDEX(Matches!$F$2:$F$201,MATCH($A572&amp;"-6",Matches!$J$2:$J$201,0))&lt;&gt;"",$C572&gt;=INDEX(Matches!$F$2:$F$201,MATCH($A572&amp;"-6",Matches!$J$2:$J$201,0))),"",IF(AND(N572=INDEX(Matches!$G$2:$G$201,MATCH($A572&amp;"-6",Matches!$J$2:$J$201,0)),O572=INDEX(Matches!$H$2:$H$201,MATCH($A572&amp;"-6",Matches!$J$2:$J$201,0))),5,IF(SIGN(N572-O572)&lt;&gt;SIGN(INDEX(Matches!$G$2:$G$201,MATCH($A572&amp;"-6",Matches!$J$2:$J$201,0))-INDEX(Matches!$H$2:$H$201,MATCH($A572&amp;"-6",Matches!$J$2:$J$201,0))),0,IF(N572-O572=INDEX(Matches!$G$2:$G$201,MATCH($A572&amp;"-6",Matches!$J$2:$J$201,0))-INDEX(Matches!$H$2:$H$201,MATCH($A572&amp;"-6",Matches!$J$2:$J$201,0)),3,2))))),""))</f>
        <v/>
      </c>
      <c r="AD572" s="12" t="str">
        <f aca="false">IF(OR($B572="",P572="",Q572=""),"",IFERROR(IF(OR(INDEX(Matches!$I$2:$I$201,MATCH($A572&amp;"-7",Matches!$J$2:$J$201,0))="Void",INDEX(Matches!$G$2:$G$201,MATCH($A572&amp;"-7",Matches!$J$2:$J$201,0))="",INDEX(Matches!$H$2:$H$201,MATCH($A572&amp;"-7",Matches!$J$2:$J$201,0))=""),"",IF(AND($C572&lt;&gt;"",INDEX(Matches!$F$2:$F$201,MATCH($A572&amp;"-7",Matches!$J$2:$J$201,0))&lt;&gt;"",$C572&gt;=INDEX(Matches!$F$2:$F$201,MATCH($A572&amp;"-7",Matches!$J$2:$J$201,0))),"",IF(AND(P572=INDEX(Matches!$G$2:$G$201,MATCH($A572&amp;"-7",Matches!$J$2:$J$201,0)),Q572=INDEX(Matches!$H$2:$H$201,MATCH($A572&amp;"-7",Matches!$J$2:$J$201,0))),5,IF(SIGN(P572-Q572)&lt;&gt;SIGN(INDEX(Matches!$G$2:$G$201,MATCH($A572&amp;"-7",Matches!$J$2:$J$201,0))-INDEX(Matches!$H$2:$H$201,MATCH($A572&amp;"-7",Matches!$J$2:$J$201,0))),0,IF(P572-Q572=INDEX(Matches!$G$2:$G$201,MATCH($A572&amp;"-7",Matches!$J$2:$J$201,0))-INDEX(Matches!$H$2:$H$201,MATCH($A572&amp;"-7",Matches!$J$2:$J$201,0)),3,2))))),""))</f>
        <v/>
      </c>
      <c r="AE572" s="12" t="str">
        <f aca="false">IF(OR($B572="",R572="",S572=""),"",IFERROR(IF(OR(INDEX(Matches!$I$2:$I$201,MATCH($A572&amp;"-8",Matches!$J$2:$J$201,0))="Void",INDEX(Matches!$G$2:$G$201,MATCH($A572&amp;"-8",Matches!$J$2:$J$201,0))="",INDEX(Matches!$H$2:$H$201,MATCH($A572&amp;"-8",Matches!$J$2:$J$201,0))=""),"",IF(AND($C572&lt;&gt;"",INDEX(Matches!$F$2:$F$201,MATCH($A572&amp;"-8",Matches!$J$2:$J$201,0))&lt;&gt;"",$C572&gt;=INDEX(Matches!$F$2:$F$201,MATCH($A572&amp;"-8",Matches!$J$2:$J$201,0))),"",IF(AND(R572=INDEX(Matches!$G$2:$G$201,MATCH($A572&amp;"-8",Matches!$J$2:$J$201,0)),S572=INDEX(Matches!$H$2:$H$201,MATCH($A572&amp;"-8",Matches!$J$2:$J$201,0))),5,IF(SIGN(R572-S572)&lt;&gt;SIGN(INDEX(Matches!$G$2:$G$201,MATCH($A572&amp;"-8",Matches!$J$2:$J$201,0))-INDEX(Matches!$H$2:$H$201,MATCH($A572&amp;"-8",Matches!$J$2:$J$201,0))),0,IF(R572-S572=INDEX(Matches!$G$2:$G$201,MATCH($A572&amp;"-8",Matches!$J$2:$J$201,0))-INDEX(Matches!$H$2:$H$201,MATCH($A572&amp;"-8",Matches!$J$2:$J$201,0)),3,2))))),""))</f>
        <v/>
      </c>
      <c r="AF572" s="12" t="str">
        <f aca="false">IF(OR($B572="",T572="",U572=""),"",IFERROR(IF(OR(INDEX(Matches!$I$2:$I$201,MATCH($A572&amp;"-9",Matches!$J$2:$J$201,0))="Void",INDEX(Matches!$G$2:$G$201,MATCH($A572&amp;"-9",Matches!$J$2:$J$201,0))="",INDEX(Matches!$H$2:$H$201,MATCH($A572&amp;"-9",Matches!$J$2:$J$201,0))=""),"",IF(AND($C572&lt;&gt;"",INDEX(Matches!$F$2:$F$201,MATCH($A572&amp;"-9",Matches!$J$2:$J$201,0))&lt;&gt;"",$C572&gt;=INDEX(Matches!$F$2:$F$201,MATCH($A572&amp;"-9",Matches!$J$2:$J$201,0))),"",IF(AND(T572=INDEX(Matches!$G$2:$G$201,MATCH($A572&amp;"-9",Matches!$J$2:$J$201,0)),U572=INDEX(Matches!$H$2:$H$201,MATCH($A572&amp;"-9",Matches!$J$2:$J$201,0))),5,IF(SIGN(T572-U572)&lt;&gt;SIGN(INDEX(Matches!$G$2:$G$201,MATCH($A572&amp;"-9",Matches!$J$2:$J$201,0))-INDEX(Matches!$H$2:$H$201,MATCH($A572&amp;"-9",Matches!$J$2:$J$201,0))),0,IF(T572-U572=INDEX(Matches!$G$2:$G$201,MATCH($A572&amp;"-9",Matches!$J$2:$J$201,0))-INDEX(Matches!$H$2:$H$201,MATCH($A572&amp;"-9",Matches!$J$2:$J$201,0)),3,2))))),""))</f>
        <v/>
      </c>
      <c r="AG572" s="12" t="str">
        <f aca="false">IF(OR($B572="",V572="",W572=""),"",IFERROR(IF(OR(INDEX(Matches!$I$2:$I$201,MATCH($A572&amp;"-10",Matches!$J$2:$J$201,0))="Void",INDEX(Matches!$G$2:$G$201,MATCH($A572&amp;"-10",Matches!$J$2:$J$201,0))="",INDEX(Matches!$H$2:$H$201,MATCH($A572&amp;"-10",Matches!$J$2:$J$201,0))=""),"",IF(AND($C572&lt;&gt;"",INDEX(Matches!$F$2:$F$201,MATCH($A572&amp;"-10",Matches!$J$2:$J$201,0))&lt;&gt;"",$C572&gt;=INDEX(Matches!$F$2:$F$201,MATCH($A572&amp;"-10",Matches!$J$2:$J$201,0))),"",IF(AND(V572=INDEX(Matches!$G$2:$G$201,MATCH($A572&amp;"-10",Matches!$J$2:$J$201,0)),W572=INDEX(Matches!$H$2:$H$201,MATCH($A572&amp;"-10",Matches!$J$2:$J$201,0))),5,IF(SIGN(V572-W572)&lt;&gt;SIGN(INDEX(Matches!$G$2:$G$201,MATCH($A572&amp;"-10",Matches!$J$2:$J$201,0))-INDEX(Matches!$H$2:$H$201,MATCH($A572&amp;"-10",Matches!$J$2:$J$201,0))),0,IF(V572-W572=INDEX(Matches!$G$2:$G$201,MATCH($A572&amp;"-10",Matches!$J$2:$J$201,0))-INDEX(Matches!$H$2:$H$201,MATCH($A572&amp;"-10",Matches!$J$2:$J$201,0)),3,2))))),""))</f>
        <v/>
      </c>
      <c r="AH572" s="13" t="str">
        <f aca="false">IF($B572="","",SUM(X572:AG572))</f>
        <v/>
      </c>
      <c r="AI572" s="12" t="str">
        <f aca="false">IF($B572="","",COUNTIF(X572:AG572,5))</f>
        <v/>
      </c>
      <c r="AJ572" s="12" t="str">
        <f aca="false">IF($B572="","",COUNTIF(X572:AG572,"&gt;=2"))</f>
        <v/>
      </c>
      <c r="AK572" s="12" t="str">
        <f aca="false">IF($B572="","",COUNT(X572:AG572))</f>
        <v/>
      </c>
    </row>
    <row r="573" customFormat="false" ht="15" hidden="false" customHeight="false" outlineLevel="0" collapsed="false">
      <c r="A573" s="7"/>
      <c r="B573" s="7"/>
      <c r="C573" s="11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12" t="str">
        <f aca="false">IF(OR($B573="",D573="",E573=""),"",IFERROR(IF(OR(INDEX(Matches!$I$2:$I$201,MATCH($A573&amp;"-1",Matches!$J$2:$J$201,0))="Void",INDEX(Matches!$G$2:$G$201,MATCH($A573&amp;"-1",Matches!$J$2:$J$201,0))="",INDEX(Matches!$H$2:$H$201,MATCH($A573&amp;"-1",Matches!$J$2:$J$201,0))=""),"",IF(AND($C573&lt;&gt;"",INDEX(Matches!$F$2:$F$201,MATCH($A573&amp;"-1",Matches!$J$2:$J$201,0))&lt;&gt;"",$C573&gt;=INDEX(Matches!$F$2:$F$201,MATCH($A573&amp;"-1",Matches!$J$2:$J$201,0))),"",IF(AND(D573=INDEX(Matches!$G$2:$G$201,MATCH($A573&amp;"-1",Matches!$J$2:$J$201,0)),E573=INDEX(Matches!$H$2:$H$201,MATCH($A573&amp;"-1",Matches!$J$2:$J$201,0))),5,IF(SIGN(D573-E573)&lt;&gt;SIGN(INDEX(Matches!$G$2:$G$201,MATCH($A573&amp;"-1",Matches!$J$2:$J$201,0))-INDEX(Matches!$H$2:$H$201,MATCH($A573&amp;"-1",Matches!$J$2:$J$201,0))),0,IF(D573-E573=INDEX(Matches!$G$2:$G$201,MATCH($A573&amp;"-1",Matches!$J$2:$J$201,0))-INDEX(Matches!$H$2:$H$201,MATCH($A573&amp;"-1",Matches!$J$2:$J$201,0)),3,2))))),""))</f>
        <v/>
      </c>
      <c r="Y573" s="12" t="str">
        <f aca="false">IF(OR($B573="",F573="",G573=""),"",IFERROR(IF(OR(INDEX(Matches!$I$2:$I$201,MATCH($A573&amp;"-2",Matches!$J$2:$J$201,0))="Void",INDEX(Matches!$G$2:$G$201,MATCH($A573&amp;"-2",Matches!$J$2:$J$201,0))="",INDEX(Matches!$H$2:$H$201,MATCH($A573&amp;"-2",Matches!$J$2:$J$201,0))=""),"",IF(AND($C573&lt;&gt;"",INDEX(Matches!$F$2:$F$201,MATCH($A573&amp;"-2",Matches!$J$2:$J$201,0))&lt;&gt;"",$C573&gt;=INDEX(Matches!$F$2:$F$201,MATCH($A573&amp;"-2",Matches!$J$2:$J$201,0))),"",IF(AND(F573=INDEX(Matches!$G$2:$G$201,MATCH($A573&amp;"-2",Matches!$J$2:$J$201,0)),G573=INDEX(Matches!$H$2:$H$201,MATCH($A573&amp;"-2",Matches!$J$2:$J$201,0))),5,IF(SIGN(F573-G573)&lt;&gt;SIGN(INDEX(Matches!$G$2:$G$201,MATCH($A573&amp;"-2",Matches!$J$2:$J$201,0))-INDEX(Matches!$H$2:$H$201,MATCH($A573&amp;"-2",Matches!$J$2:$J$201,0))),0,IF(F573-G573=INDEX(Matches!$G$2:$G$201,MATCH($A573&amp;"-2",Matches!$J$2:$J$201,0))-INDEX(Matches!$H$2:$H$201,MATCH($A573&amp;"-2",Matches!$J$2:$J$201,0)),3,2))))),""))</f>
        <v/>
      </c>
      <c r="Z573" s="12" t="str">
        <f aca="false">IF(OR($B573="",H573="",I573=""),"",IFERROR(IF(OR(INDEX(Matches!$I$2:$I$201,MATCH($A573&amp;"-3",Matches!$J$2:$J$201,0))="Void",INDEX(Matches!$G$2:$G$201,MATCH($A573&amp;"-3",Matches!$J$2:$J$201,0))="",INDEX(Matches!$H$2:$H$201,MATCH($A573&amp;"-3",Matches!$J$2:$J$201,0))=""),"",IF(AND($C573&lt;&gt;"",INDEX(Matches!$F$2:$F$201,MATCH($A573&amp;"-3",Matches!$J$2:$J$201,0))&lt;&gt;"",$C573&gt;=INDEX(Matches!$F$2:$F$201,MATCH($A573&amp;"-3",Matches!$J$2:$J$201,0))),"",IF(AND(H573=INDEX(Matches!$G$2:$G$201,MATCH($A573&amp;"-3",Matches!$J$2:$J$201,0)),I573=INDEX(Matches!$H$2:$H$201,MATCH($A573&amp;"-3",Matches!$J$2:$J$201,0))),5,IF(SIGN(H573-I573)&lt;&gt;SIGN(INDEX(Matches!$G$2:$G$201,MATCH($A573&amp;"-3",Matches!$J$2:$J$201,0))-INDEX(Matches!$H$2:$H$201,MATCH($A573&amp;"-3",Matches!$J$2:$J$201,0))),0,IF(H573-I573=INDEX(Matches!$G$2:$G$201,MATCH($A573&amp;"-3",Matches!$J$2:$J$201,0))-INDEX(Matches!$H$2:$H$201,MATCH($A573&amp;"-3",Matches!$J$2:$J$201,0)),3,2))))),""))</f>
        <v/>
      </c>
      <c r="AA573" s="12" t="str">
        <f aca="false">IF(OR($B573="",J573="",K573=""),"",IFERROR(IF(OR(INDEX(Matches!$I$2:$I$201,MATCH($A573&amp;"-4",Matches!$J$2:$J$201,0))="Void",INDEX(Matches!$G$2:$G$201,MATCH($A573&amp;"-4",Matches!$J$2:$J$201,0))="",INDEX(Matches!$H$2:$H$201,MATCH($A573&amp;"-4",Matches!$J$2:$J$201,0))=""),"",IF(AND($C573&lt;&gt;"",INDEX(Matches!$F$2:$F$201,MATCH($A573&amp;"-4",Matches!$J$2:$J$201,0))&lt;&gt;"",$C573&gt;=INDEX(Matches!$F$2:$F$201,MATCH($A573&amp;"-4",Matches!$J$2:$J$201,0))),"",IF(AND(J573=INDEX(Matches!$G$2:$G$201,MATCH($A573&amp;"-4",Matches!$J$2:$J$201,0)),K573=INDEX(Matches!$H$2:$H$201,MATCH($A573&amp;"-4",Matches!$J$2:$J$201,0))),5,IF(SIGN(J573-K573)&lt;&gt;SIGN(INDEX(Matches!$G$2:$G$201,MATCH($A573&amp;"-4",Matches!$J$2:$J$201,0))-INDEX(Matches!$H$2:$H$201,MATCH($A573&amp;"-4",Matches!$J$2:$J$201,0))),0,IF(J573-K573=INDEX(Matches!$G$2:$G$201,MATCH($A573&amp;"-4",Matches!$J$2:$J$201,0))-INDEX(Matches!$H$2:$H$201,MATCH($A573&amp;"-4",Matches!$J$2:$J$201,0)),3,2))))),""))</f>
        <v/>
      </c>
      <c r="AB573" s="12" t="str">
        <f aca="false">IF(OR($B573="",L573="",M573=""),"",IFERROR(IF(OR(INDEX(Matches!$I$2:$I$201,MATCH($A573&amp;"-5",Matches!$J$2:$J$201,0))="Void",INDEX(Matches!$G$2:$G$201,MATCH($A573&amp;"-5",Matches!$J$2:$J$201,0))="",INDEX(Matches!$H$2:$H$201,MATCH($A573&amp;"-5",Matches!$J$2:$J$201,0))=""),"",IF(AND($C573&lt;&gt;"",INDEX(Matches!$F$2:$F$201,MATCH($A573&amp;"-5",Matches!$J$2:$J$201,0))&lt;&gt;"",$C573&gt;=INDEX(Matches!$F$2:$F$201,MATCH($A573&amp;"-5",Matches!$J$2:$J$201,0))),"",IF(AND(L573=INDEX(Matches!$G$2:$G$201,MATCH($A573&amp;"-5",Matches!$J$2:$J$201,0)),M573=INDEX(Matches!$H$2:$H$201,MATCH($A573&amp;"-5",Matches!$J$2:$J$201,0))),5,IF(SIGN(L573-M573)&lt;&gt;SIGN(INDEX(Matches!$G$2:$G$201,MATCH($A573&amp;"-5",Matches!$J$2:$J$201,0))-INDEX(Matches!$H$2:$H$201,MATCH($A573&amp;"-5",Matches!$J$2:$J$201,0))),0,IF(L573-M573=INDEX(Matches!$G$2:$G$201,MATCH($A573&amp;"-5",Matches!$J$2:$J$201,0))-INDEX(Matches!$H$2:$H$201,MATCH($A573&amp;"-5",Matches!$J$2:$J$201,0)),3,2))))),""))</f>
        <v/>
      </c>
      <c r="AC573" s="12" t="str">
        <f aca="false">IF(OR($B573="",N573="",O573=""),"",IFERROR(IF(OR(INDEX(Matches!$I$2:$I$201,MATCH($A573&amp;"-6",Matches!$J$2:$J$201,0))="Void",INDEX(Matches!$G$2:$G$201,MATCH($A573&amp;"-6",Matches!$J$2:$J$201,0))="",INDEX(Matches!$H$2:$H$201,MATCH($A573&amp;"-6",Matches!$J$2:$J$201,0))=""),"",IF(AND($C573&lt;&gt;"",INDEX(Matches!$F$2:$F$201,MATCH($A573&amp;"-6",Matches!$J$2:$J$201,0))&lt;&gt;"",$C573&gt;=INDEX(Matches!$F$2:$F$201,MATCH($A573&amp;"-6",Matches!$J$2:$J$201,0))),"",IF(AND(N573=INDEX(Matches!$G$2:$G$201,MATCH($A573&amp;"-6",Matches!$J$2:$J$201,0)),O573=INDEX(Matches!$H$2:$H$201,MATCH($A573&amp;"-6",Matches!$J$2:$J$201,0))),5,IF(SIGN(N573-O573)&lt;&gt;SIGN(INDEX(Matches!$G$2:$G$201,MATCH($A573&amp;"-6",Matches!$J$2:$J$201,0))-INDEX(Matches!$H$2:$H$201,MATCH($A573&amp;"-6",Matches!$J$2:$J$201,0))),0,IF(N573-O573=INDEX(Matches!$G$2:$G$201,MATCH($A573&amp;"-6",Matches!$J$2:$J$201,0))-INDEX(Matches!$H$2:$H$201,MATCH($A573&amp;"-6",Matches!$J$2:$J$201,0)),3,2))))),""))</f>
        <v/>
      </c>
      <c r="AD573" s="12" t="str">
        <f aca="false">IF(OR($B573="",P573="",Q573=""),"",IFERROR(IF(OR(INDEX(Matches!$I$2:$I$201,MATCH($A573&amp;"-7",Matches!$J$2:$J$201,0))="Void",INDEX(Matches!$G$2:$G$201,MATCH($A573&amp;"-7",Matches!$J$2:$J$201,0))="",INDEX(Matches!$H$2:$H$201,MATCH($A573&amp;"-7",Matches!$J$2:$J$201,0))=""),"",IF(AND($C573&lt;&gt;"",INDEX(Matches!$F$2:$F$201,MATCH($A573&amp;"-7",Matches!$J$2:$J$201,0))&lt;&gt;"",$C573&gt;=INDEX(Matches!$F$2:$F$201,MATCH($A573&amp;"-7",Matches!$J$2:$J$201,0))),"",IF(AND(P573=INDEX(Matches!$G$2:$G$201,MATCH($A573&amp;"-7",Matches!$J$2:$J$201,0)),Q573=INDEX(Matches!$H$2:$H$201,MATCH($A573&amp;"-7",Matches!$J$2:$J$201,0))),5,IF(SIGN(P573-Q573)&lt;&gt;SIGN(INDEX(Matches!$G$2:$G$201,MATCH($A573&amp;"-7",Matches!$J$2:$J$201,0))-INDEX(Matches!$H$2:$H$201,MATCH($A573&amp;"-7",Matches!$J$2:$J$201,0))),0,IF(P573-Q573=INDEX(Matches!$G$2:$G$201,MATCH($A573&amp;"-7",Matches!$J$2:$J$201,0))-INDEX(Matches!$H$2:$H$201,MATCH($A573&amp;"-7",Matches!$J$2:$J$201,0)),3,2))))),""))</f>
        <v/>
      </c>
      <c r="AE573" s="12" t="str">
        <f aca="false">IF(OR($B573="",R573="",S573=""),"",IFERROR(IF(OR(INDEX(Matches!$I$2:$I$201,MATCH($A573&amp;"-8",Matches!$J$2:$J$201,0))="Void",INDEX(Matches!$G$2:$G$201,MATCH($A573&amp;"-8",Matches!$J$2:$J$201,0))="",INDEX(Matches!$H$2:$H$201,MATCH($A573&amp;"-8",Matches!$J$2:$J$201,0))=""),"",IF(AND($C573&lt;&gt;"",INDEX(Matches!$F$2:$F$201,MATCH($A573&amp;"-8",Matches!$J$2:$J$201,0))&lt;&gt;"",$C573&gt;=INDEX(Matches!$F$2:$F$201,MATCH($A573&amp;"-8",Matches!$J$2:$J$201,0))),"",IF(AND(R573=INDEX(Matches!$G$2:$G$201,MATCH($A573&amp;"-8",Matches!$J$2:$J$201,0)),S573=INDEX(Matches!$H$2:$H$201,MATCH($A573&amp;"-8",Matches!$J$2:$J$201,0))),5,IF(SIGN(R573-S573)&lt;&gt;SIGN(INDEX(Matches!$G$2:$G$201,MATCH($A573&amp;"-8",Matches!$J$2:$J$201,0))-INDEX(Matches!$H$2:$H$201,MATCH($A573&amp;"-8",Matches!$J$2:$J$201,0))),0,IF(R573-S573=INDEX(Matches!$G$2:$G$201,MATCH($A573&amp;"-8",Matches!$J$2:$J$201,0))-INDEX(Matches!$H$2:$H$201,MATCH($A573&amp;"-8",Matches!$J$2:$J$201,0)),3,2))))),""))</f>
        <v/>
      </c>
      <c r="AF573" s="12" t="str">
        <f aca="false">IF(OR($B573="",T573="",U573=""),"",IFERROR(IF(OR(INDEX(Matches!$I$2:$I$201,MATCH($A573&amp;"-9",Matches!$J$2:$J$201,0))="Void",INDEX(Matches!$G$2:$G$201,MATCH($A573&amp;"-9",Matches!$J$2:$J$201,0))="",INDEX(Matches!$H$2:$H$201,MATCH($A573&amp;"-9",Matches!$J$2:$J$201,0))=""),"",IF(AND($C573&lt;&gt;"",INDEX(Matches!$F$2:$F$201,MATCH($A573&amp;"-9",Matches!$J$2:$J$201,0))&lt;&gt;"",$C573&gt;=INDEX(Matches!$F$2:$F$201,MATCH($A573&amp;"-9",Matches!$J$2:$J$201,0))),"",IF(AND(T573=INDEX(Matches!$G$2:$G$201,MATCH($A573&amp;"-9",Matches!$J$2:$J$201,0)),U573=INDEX(Matches!$H$2:$H$201,MATCH($A573&amp;"-9",Matches!$J$2:$J$201,0))),5,IF(SIGN(T573-U573)&lt;&gt;SIGN(INDEX(Matches!$G$2:$G$201,MATCH($A573&amp;"-9",Matches!$J$2:$J$201,0))-INDEX(Matches!$H$2:$H$201,MATCH($A573&amp;"-9",Matches!$J$2:$J$201,0))),0,IF(T573-U573=INDEX(Matches!$G$2:$G$201,MATCH($A573&amp;"-9",Matches!$J$2:$J$201,0))-INDEX(Matches!$H$2:$H$201,MATCH($A573&amp;"-9",Matches!$J$2:$J$201,0)),3,2))))),""))</f>
        <v/>
      </c>
      <c r="AG573" s="12" t="str">
        <f aca="false">IF(OR($B573="",V573="",W573=""),"",IFERROR(IF(OR(INDEX(Matches!$I$2:$I$201,MATCH($A573&amp;"-10",Matches!$J$2:$J$201,0))="Void",INDEX(Matches!$G$2:$G$201,MATCH($A573&amp;"-10",Matches!$J$2:$J$201,0))="",INDEX(Matches!$H$2:$H$201,MATCH($A573&amp;"-10",Matches!$J$2:$J$201,0))=""),"",IF(AND($C573&lt;&gt;"",INDEX(Matches!$F$2:$F$201,MATCH($A573&amp;"-10",Matches!$J$2:$J$201,0))&lt;&gt;"",$C573&gt;=INDEX(Matches!$F$2:$F$201,MATCH($A573&amp;"-10",Matches!$J$2:$J$201,0))),"",IF(AND(V573=INDEX(Matches!$G$2:$G$201,MATCH($A573&amp;"-10",Matches!$J$2:$J$201,0)),W573=INDEX(Matches!$H$2:$H$201,MATCH($A573&amp;"-10",Matches!$J$2:$J$201,0))),5,IF(SIGN(V573-W573)&lt;&gt;SIGN(INDEX(Matches!$G$2:$G$201,MATCH($A573&amp;"-10",Matches!$J$2:$J$201,0))-INDEX(Matches!$H$2:$H$201,MATCH($A573&amp;"-10",Matches!$J$2:$J$201,0))),0,IF(V573-W573=INDEX(Matches!$G$2:$G$201,MATCH($A573&amp;"-10",Matches!$J$2:$J$201,0))-INDEX(Matches!$H$2:$H$201,MATCH($A573&amp;"-10",Matches!$J$2:$J$201,0)),3,2))))),""))</f>
        <v/>
      </c>
      <c r="AH573" s="13" t="str">
        <f aca="false">IF($B573="","",SUM(X573:AG573))</f>
        <v/>
      </c>
      <c r="AI573" s="12" t="str">
        <f aca="false">IF($B573="","",COUNTIF(X573:AG573,5))</f>
        <v/>
      </c>
      <c r="AJ573" s="12" t="str">
        <f aca="false">IF($B573="","",COUNTIF(X573:AG573,"&gt;=2"))</f>
        <v/>
      </c>
      <c r="AK573" s="12" t="str">
        <f aca="false">IF($B573="","",COUNT(X573:AG573))</f>
        <v/>
      </c>
    </row>
    <row r="574" customFormat="false" ht="15" hidden="false" customHeight="false" outlineLevel="0" collapsed="false">
      <c r="A574" s="7"/>
      <c r="B574" s="7"/>
      <c r="C574" s="11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12" t="str">
        <f aca="false">IF(OR($B574="",D574="",E574=""),"",IFERROR(IF(OR(INDEX(Matches!$I$2:$I$201,MATCH($A574&amp;"-1",Matches!$J$2:$J$201,0))="Void",INDEX(Matches!$G$2:$G$201,MATCH($A574&amp;"-1",Matches!$J$2:$J$201,0))="",INDEX(Matches!$H$2:$H$201,MATCH($A574&amp;"-1",Matches!$J$2:$J$201,0))=""),"",IF(AND($C574&lt;&gt;"",INDEX(Matches!$F$2:$F$201,MATCH($A574&amp;"-1",Matches!$J$2:$J$201,0))&lt;&gt;"",$C574&gt;=INDEX(Matches!$F$2:$F$201,MATCH($A574&amp;"-1",Matches!$J$2:$J$201,0))),"",IF(AND(D574=INDEX(Matches!$G$2:$G$201,MATCH($A574&amp;"-1",Matches!$J$2:$J$201,0)),E574=INDEX(Matches!$H$2:$H$201,MATCH($A574&amp;"-1",Matches!$J$2:$J$201,0))),5,IF(SIGN(D574-E574)&lt;&gt;SIGN(INDEX(Matches!$G$2:$G$201,MATCH($A574&amp;"-1",Matches!$J$2:$J$201,0))-INDEX(Matches!$H$2:$H$201,MATCH($A574&amp;"-1",Matches!$J$2:$J$201,0))),0,IF(D574-E574=INDEX(Matches!$G$2:$G$201,MATCH($A574&amp;"-1",Matches!$J$2:$J$201,0))-INDEX(Matches!$H$2:$H$201,MATCH($A574&amp;"-1",Matches!$J$2:$J$201,0)),3,2))))),""))</f>
        <v/>
      </c>
      <c r="Y574" s="12" t="str">
        <f aca="false">IF(OR($B574="",F574="",G574=""),"",IFERROR(IF(OR(INDEX(Matches!$I$2:$I$201,MATCH($A574&amp;"-2",Matches!$J$2:$J$201,0))="Void",INDEX(Matches!$G$2:$G$201,MATCH($A574&amp;"-2",Matches!$J$2:$J$201,0))="",INDEX(Matches!$H$2:$H$201,MATCH($A574&amp;"-2",Matches!$J$2:$J$201,0))=""),"",IF(AND($C574&lt;&gt;"",INDEX(Matches!$F$2:$F$201,MATCH($A574&amp;"-2",Matches!$J$2:$J$201,0))&lt;&gt;"",$C574&gt;=INDEX(Matches!$F$2:$F$201,MATCH($A574&amp;"-2",Matches!$J$2:$J$201,0))),"",IF(AND(F574=INDEX(Matches!$G$2:$G$201,MATCH($A574&amp;"-2",Matches!$J$2:$J$201,0)),G574=INDEX(Matches!$H$2:$H$201,MATCH($A574&amp;"-2",Matches!$J$2:$J$201,0))),5,IF(SIGN(F574-G574)&lt;&gt;SIGN(INDEX(Matches!$G$2:$G$201,MATCH($A574&amp;"-2",Matches!$J$2:$J$201,0))-INDEX(Matches!$H$2:$H$201,MATCH($A574&amp;"-2",Matches!$J$2:$J$201,0))),0,IF(F574-G574=INDEX(Matches!$G$2:$G$201,MATCH($A574&amp;"-2",Matches!$J$2:$J$201,0))-INDEX(Matches!$H$2:$H$201,MATCH($A574&amp;"-2",Matches!$J$2:$J$201,0)),3,2))))),""))</f>
        <v/>
      </c>
      <c r="Z574" s="12" t="str">
        <f aca="false">IF(OR($B574="",H574="",I574=""),"",IFERROR(IF(OR(INDEX(Matches!$I$2:$I$201,MATCH($A574&amp;"-3",Matches!$J$2:$J$201,0))="Void",INDEX(Matches!$G$2:$G$201,MATCH($A574&amp;"-3",Matches!$J$2:$J$201,0))="",INDEX(Matches!$H$2:$H$201,MATCH($A574&amp;"-3",Matches!$J$2:$J$201,0))=""),"",IF(AND($C574&lt;&gt;"",INDEX(Matches!$F$2:$F$201,MATCH($A574&amp;"-3",Matches!$J$2:$J$201,0))&lt;&gt;"",$C574&gt;=INDEX(Matches!$F$2:$F$201,MATCH($A574&amp;"-3",Matches!$J$2:$J$201,0))),"",IF(AND(H574=INDEX(Matches!$G$2:$G$201,MATCH($A574&amp;"-3",Matches!$J$2:$J$201,0)),I574=INDEX(Matches!$H$2:$H$201,MATCH($A574&amp;"-3",Matches!$J$2:$J$201,0))),5,IF(SIGN(H574-I574)&lt;&gt;SIGN(INDEX(Matches!$G$2:$G$201,MATCH($A574&amp;"-3",Matches!$J$2:$J$201,0))-INDEX(Matches!$H$2:$H$201,MATCH($A574&amp;"-3",Matches!$J$2:$J$201,0))),0,IF(H574-I574=INDEX(Matches!$G$2:$G$201,MATCH($A574&amp;"-3",Matches!$J$2:$J$201,0))-INDEX(Matches!$H$2:$H$201,MATCH($A574&amp;"-3",Matches!$J$2:$J$201,0)),3,2))))),""))</f>
        <v/>
      </c>
      <c r="AA574" s="12" t="str">
        <f aca="false">IF(OR($B574="",J574="",K574=""),"",IFERROR(IF(OR(INDEX(Matches!$I$2:$I$201,MATCH($A574&amp;"-4",Matches!$J$2:$J$201,0))="Void",INDEX(Matches!$G$2:$G$201,MATCH($A574&amp;"-4",Matches!$J$2:$J$201,0))="",INDEX(Matches!$H$2:$H$201,MATCH($A574&amp;"-4",Matches!$J$2:$J$201,0))=""),"",IF(AND($C574&lt;&gt;"",INDEX(Matches!$F$2:$F$201,MATCH($A574&amp;"-4",Matches!$J$2:$J$201,0))&lt;&gt;"",$C574&gt;=INDEX(Matches!$F$2:$F$201,MATCH($A574&amp;"-4",Matches!$J$2:$J$201,0))),"",IF(AND(J574=INDEX(Matches!$G$2:$G$201,MATCH($A574&amp;"-4",Matches!$J$2:$J$201,0)),K574=INDEX(Matches!$H$2:$H$201,MATCH($A574&amp;"-4",Matches!$J$2:$J$201,0))),5,IF(SIGN(J574-K574)&lt;&gt;SIGN(INDEX(Matches!$G$2:$G$201,MATCH($A574&amp;"-4",Matches!$J$2:$J$201,0))-INDEX(Matches!$H$2:$H$201,MATCH($A574&amp;"-4",Matches!$J$2:$J$201,0))),0,IF(J574-K574=INDEX(Matches!$G$2:$G$201,MATCH($A574&amp;"-4",Matches!$J$2:$J$201,0))-INDEX(Matches!$H$2:$H$201,MATCH($A574&amp;"-4",Matches!$J$2:$J$201,0)),3,2))))),""))</f>
        <v/>
      </c>
      <c r="AB574" s="12" t="str">
        <f aca="false">IF(OR($B574="",L574="",M574=""),"",IFERROR(IF(OR(INDEX(Matches!$I$2:$I$201,MATCH($A574&amp;"-5",Matches!$J$2:$J$201,0))="Void",INDEX(Matches!$G$2:$G$201,MATCH($A574&amp;"-5",Matches!$J$2:$J$201,0))="",INDEX(Matches!$H$2:$H$201,MATCH($A574&amp;"-5",Matches!$J$2:$J$201,0))=""),"",IF(AND($C574&lt;&gt;"",INDEX(Matches!$F$2:$F$201,MATCH($A574&amp;"-5",Matches!$J$2:$J$201,0))&lt;&gt;"",$C574&gt;=INDEX(Matches!$F$2:$F$201,MATCH($A574&amp;"-5",Matches!$J$2:$J$201,0))),"",IF(AND(L574=INDEX(Matches!$G$2:$G$201,MATCH($A574&amp;"-5",Matches!$J$2:$J$201,0)),M574=INDEX(Matches!$H$2:$H$201,MATCH($A574&amp;"-5",Matches!$J$2:$J$201,0))),5,IF(SIGN(L574-M574)&lt;&gt;SIGN(INDEX(Matches!$G$2:$G$201,MATCH($A574&amp;"-5",Matches!$J$2:$J$201,0))-INDEX(Matches!$H$2:$H$201,MATCH($A574&amp;"-5",Matches!$J$2:$J$201,0))),0,IF(L574-M574=INDEX(Matches!$G$2:$G$201,MATCH($A574&amp;"-5",Matches!$J$2:$J$201,0))-INDEX(Matches!$H$2:$H$201,MATCH($A574&amp;"-5",Matches!$J$2:$J$201,0)),3,2))))),""))</f>
        <v/>
      </c>
      <c r="AC574" s="12" t="str">
        <f aca="false">IF(OR($B574="",N574="",O574=""),"",IFERROR(IF(OR(INDEX(Matches!$I$2:$I$201,MATCH($A574&amp;"-6",Matches!$J$2:$J$201,0))="Void",INDEX(Matches!$G$2:$G$201,MATCH($A574&amp;"-6",Matches!$J$2:$J$201,0))="",INDEX(Matches!$H$2:$H$201,MATCH($A574&amp;"-6",Matches!$J$2:$J$201,0))=""),"",IF(AND($C574&lt;&gt;"",INDEX(Matches!$F$2:$F$201,MATCH($A574&amp;"-6",Matches!$J$2:$J$201,0))&lt;&gt;"",$C574&gt;=INDEX(Matches!$F$2:$F$201,MATCH($A574&amp;"-6",Matches!$J$2:$J$201,0))),"",IF(AND(N574=INDEX(Matches!$G$2:$G$201,MATCH($A574&amp;"-6",Matches!$J$2:$J$201,0)),O574=INDEX(Matches!$H$2:$H$201,MATCH($A574&amp;"-6",Matches!$J$2:$J$201,0))),5,IF(SIGN(N574-O574)&lt;&gt;SIGN(INDEX(Matches!$G$2:$G$201,MATCH($A574&amp;"-6",Matches!$J$2:$J$201,0))-INDEX(Matches!$H$2:$H$201,MATCH($A574&amp;"-6",Matches!$J$2:$J$201,0))),0,IF(N574-O574=INDEX(Matches!$G$2:$G$201,MATCH($A574&amp;"-6",Matches!$J$2:$J$201,0))-INDEX(Matches!$H$2:$H$201,MATCH($A574&amp;"-6",Matches!$J$2:$J$201,0)),3,2))))),""))</f>
        <v/>
      </c>
      <c r="AD574" s="12" t="str">
        <f aca="false">IF(OR($B574="",P574="",Q574=""),"",IFERROR(IF(OR(INDEX(Matches!$I$2:$I$201,MATCH($A574&amp;"-7",Matches!$J$2:$J$201,0))="Void",INDEX(Matches!$G$2:$G$201,MATCH($A574&amp;"-7",Matches!$J$2:$J$201,0))="",INDEX(Matches!$H$2:$H$201,MATCH($A574&amp;"-7",Matches!$J$2:$J$201,0))=""),"",IF(AND($C574&lt;&gt;"",INDEX(Matches!$F$2:$F$201,MATCH($A574&amp;"-7",Matches!$J$2:$J$201,0))&lt;&gt;"",$C574&gt;=INDEX(Matches!$F$2:$F$201,MATCH($A574&amp;"-7",Matches!$J$2:$J$201,0))),"",IF(AND(P574=INDEX(Matches!$G$2:$G$201,MATCH($A574&amp;"-7",Matches!$J$2:$J$201,0)),Q574=INDEX(Matches!$H$2:$H$201,MATCH($A574&amp;"-7",Matches!$J$2:$J$201,0))),5,IF(SIGN(P574-Q574)&lt;&gt;SIGN(INDEX(Matches!$G$2:$G$201,MATCH($A574&amp;"-7",Matches!$J$2:$J$201,0))-INDEX(Matches!$H$2:$H$201,MATCH($A574&amp;"-7",Matches!$J$2:$J$201,0))),0,IF(P574-Q574=INDEX(Matches!$G$2:$G$201,MATCH($A574&amp;"-7",Matches!$J$2:$J$201,0))-INDEX(Matches!$H$2:$H$201,MATCH($A574&amp;"-7",Matches!$J$2:$J$201,0)),3,2))))),""))</f>
        <v/>
      </c>
      <c r="AE574" s="12" t="str">
        <f aca="false">IF(OR($B574="",R574="",S574=""),"",IFERROR(IF(OR(INDEX(Matches!$I$2:$I$201,MATCH($A574&amp;"-8",Matches!$J$2:$J$201,0))="Void",INDEX(Matches!$G$2:$G$201,MATCH($A574&amp;"-8",Matches!$J$2:$J$201,0))="",INDEX(Matches!$H$2:$H$201,MATCH($A574&amp;"-8",Matches!$J$2:$J$201,0))=""),"",IF(AND($C574&lt;&gt;"",INDEX(Matches!$F$2:$F$201,MATCH($A574&amp;"-8",Matches!$J$2:$J$201,0))&lt;&gt;"",$C574&gt;=INDEX(Matches!$F$2:$F$201,MATCH($A574&amp;"-8",Matches!$J$2:$J$201,0))),"",IF(AND(R574=INDEX(Matches!$G$2:$G$201,MATCH($A574&amp;"-8",Matches!$J$2:$J$201,0)),S574=INDEX(Matches!$H$2:$H$201,MATCH($A574&amp;"-8",Matches!$J$2:$J$201,0))),5,IF(SIGN(R574-S574)&lt;&gt;SIGN(INDEX(Matches!$G$2:$G$201,MATCH($A574&amp;"-8",Matches!$J$2:$J$201,0))-INDEX(Matches!$H$2:$H$201,MATCH($A574&amp;"-8",Matches!$J$2:$J$201,0))),0,IF(R574-S574=INDEX(Matches!$G$2:$G$201,MATCH($A574&amp;"-8",Matches!$J$2:$J$201,0))-INDEX(Matches!$H$2:$H$201,MATCH($A574&amp;"-8",Matches!$J$2:$J$201,0)),3,2))))),""))</f>
        <v/>
      </c>
      <c r="AF574" s="12" t="str">
        <f aca="false">IF(OR($B574="",T574="",U574=""),"",IFERROR(IF(OR(INDEX(Matches!$I$2:$I$201,MATCH($A574&amp;"-9",Matches!$J$2:$J$201,0))="Void",INDEX(Matches!$G$2:$G$201,MATCH($A574&amp;"-9",Matches!$J$2:$J$201,0))="",INDEX(Matches!$H$2:$H$201,MATCH($A574&amp;"-9",Matches!$J$2:$J$201,0))=""),"",IF(AND($C574&lt;&gt;"",INDEX(Matches!$F$2:$F$201,MATCH($A574&amp;"-9",Matches!$J$2:$J$201,0))&lt;&gt;"",$C574&gt;=INDEX(Matches!$F$2:$F$201,MATCH($A574&amp;"-9",Matches!$J$2:$J$201,0))),"",IF(AND(T574=INDEX(Matches!$G$2:$G$201,MATCH($A574&amp;"-9",Matches!$J$2:$J$201,0)),U574=INDEX(Matches!$H$2:$H$201,MATCH($A574&amp;"-9",Matches!$J$2:$J$201,0))),5,IF(SIGN(T574-U574)&lt;&gt;SIGN(INDEX(Matches!$G$2:$G$201,MATCH($A574&amp;"-9",Matches!$J$2:$J$201,0))-INDEX(Matches!$H$2:$H$201,MATCH($A574&amp;"-9",Matches!$J$2:$J$201,0))),0,IF(T574-U574=INDEX(Matches!$G$2:$G$201,MATCH($A574&amp;"-9",Matches!$J$2:$J$201,0))-INDEX(Matches!$H$2:$H$201,MATCH($A574&amp;"-9",Matches!$J$2:$J$201,0)),3,2))))),""))</f>
        <v/>
      </c>
      <c r="AG574" s="12" t="str">
        <f aca="false">IF(OR($B574="",V574="",W574=""),"",IFERROR(IF(OR(INDEX(Matches!$I$2:$I$201,MATCH($A574&amp;"-10",Matches!$J$2:$J$201,0))="Void",INDEX(Matches!$G$2:$G$201,MATCH($A574&amp;"-10",Matches!$J$2:$J$201,0))="",INDEX(Matches!$H$2:$H$201,MATCH($A574&amp;"-10",Matches!$J$2:$J$201,0))=""),"",IF(AND($C574&lt;&gt;"",INDEX(Matches!$F$2:$F$201,MATCH($A574&amp;"-10",Matches!$J$2:$J$201,0))&lt;&gt;"",$C574&gt;=INDEX(Matches!$F$2:$F$201,MATCH($A574&amp;"-10",Matches!$J$2:$J$201,0))),"",IF(AND(V574=INDEX(Matches!$G$2:$G$201,MATCH($A574&amp;"-10",Matches!$J$2:$J$201,0)),W574=INDEX(Matches!$H$2:$H$201,MATCH($A574&amp;"-10",Matches!$J$2:$J$201,0))),5,IF(SIGN(V574-W574)&lt;&gt;SIGN(INDEX(Matches!$G$2:$G$201,MATCH($A574&amp;"-10",Matches!$J$2:$J$201,0))-INDEX(Matches!$H$2:$H$201,MATCH($A574&amp;"-10",Matches!$J$2:$J$201,0))),0,IF(V574-W574=INDEX(Matches!$G$2:$G$201,MATCH($A574&amp;"-10",Matches!$J$2:$J$201,0))-INDEX(Matches!$H$2:$H$201,MATCH($A574&amp;"-10",Matches!$J$2:$J$201,0)),3,2))))),""))</f>
        <v/>
      </c>
      <c r="AH574" s="13" t="str">
        <f aca="false">IF($B574="","",SUM(X574:AG574))</f>
        <v/>
      </c>
      <c r="AI574" s="12" t="str">
        <f aca="false">IF($B574="","",COUNTIF(X574:AG574,5))</f>
        <v/>
      </c>
      <c r="AJ574" s="12" t="str">
        <f aca="false">IF($B574="","",COUNTIF(X574:AG574,"&gt;=2"))</f>
        <v/>
      </c>
      <c r="AK574" s="12" t="str">
        <f aca="false">IF($B574="","",COUNT(X574:AG574))</f>
        <v/>
      </c>
    </row>
    <row r="575" customFormat="false" ht="15" hidden="false" customHeight="false" outlineLevel="0" collapsed="false">
      <c r="A575" s="7"/>
      <c r="B575" s="7"/>
      <c r="C575" s="11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12" t="str">
        <f aca="false">IF(OR($B575="",D575="",E575=""),"",IFERROR(IF(OR(INDEX(Matches!$I$2:$I$201,MATCH($A575&amp;"-1",Matches!$J$2:$J$201,0))="Void",INDEX(Matches!$G$2:$G$201,MATCH($A575&amp;"-1",Matches!$J$2:$J$201,0))="",INDEX(Matches!$H$2:$H$201,MATCH($A575&amp;"-1",Matches!$J$2:$J$201,0))=""),"",IF(AND($C575&lt;&gt;"",INDEX(Matches!$F$2:$F$201,MATCH($A575&amp;"-1",Matches!$J$2:$J$201,0))&lt;&gt;"",$C575&gt;=INDEX(Matches!$F$2:$F$201,MATCH($A575&amp;"-1",Matches!$J$2:$J$201,0))),"",IF(AND(D575=INDEX(Matches!$G$2:$G$201,MATCH($A575&amp;"-1",Matches!$J$2:$J$201,0)),E575=INDEX(Matches!$H$2:$H$201,MATCH($A575&amp;"-1",Matches!$J$2:$J$201,0))),5,IF(SIGN(D575-E575)&lt;&gt;SIGN(INDEX(Matches!$G$2:$G$201,MATCH($A575&amp;"-1",Matches!$J$2:$J$201,0))-INDEX(Matches!$H$2:$H$201,MATCH($A575&amp;"-1",Matches!$J$2:$J$201,0))),0,IF(D575-E575=INDEX(Matches!$G$2:$G$201,MATCH($A575&amp;"-1",Matches!$J$2:$J$201,0))-INDEX(Matches!$H$2:$H$201,MATCH($A575&amp;"-1",Matches!$J$2:$J$201,0)),3,2))))),""))</f>
        <v/>
      </c>
      <c r="Y575" s="12" t="str">
        <f aca="false">IF(OR($B575="",F575="",G575=""),"",IFERROR(IF(OR(INDEX(Matches!$I$2:$I$201,MATCH($A575&amp;"-2",Matches!$J$2:$J$201,0))="Void",INDEX(Matches!$G$2:$G$201,MATCH($A575&amp;"-2",Matches!$J$2:$J$201,0))="",INDEX(Matches!$H$2:$H$201,MATCH($A575&amp;"-2",Matches!$J$2:$J$201,0))=""),"",IF(AND($C575&lt;&gt;"",INDEX(Matches!$F$2:$F$201,MATCH($A575&amp;"-2",Matches!$J$2:$J$201,0))&lt;&gt;"",$C575&gt;=INDEX(Matches!$F$2:$F$201,MATCH($A575&amp;"-2",Matches!$J$2:$J$201,0))),"",IF(AND(F575=INDEX(Matches!$G$2:$G$201,MATCH($A575&amp;"-2",Matches!$J$2:$J$201,0)),G575=INDEX(Matches!$H$2:$H$201,MATCH($A575&amp;"-2",Matches!$J$2:$J$201,0))),5,IF(SIGN(F575-G575)&lt;&gt;SIGN(INDEX(Matches!$G$2:$G$201,MATCH($A575&amp;"-2",Matches!$J$2:$J$201,0))-INDEX(Matches!$H$2:$H$201,MATCH($A575&amp;"-2",Matches!$J$2:$J$201,0))),0,IF(F575-G575=INDEX(Matches!$G$2:$G$201,MATCH($A575&amp;"-2",Matches!$J$2:$J$201,0))-INDEX(Matches!$H$2:$H$201,MATCH($A575&amp;"-2",Matches!$J$2:$J$201,0)),3,2))))),""))</f>
        <v/>
      </c>
      <c r="Z575" s="12" t="str">
        <f aca="false">IF(OR($B575="",H575="",I575=""),"",IFERROR(IF(OR(INDEX(Matches!$I$2:$I$201,MATCH($A575&amp;"-3",Matches!$J$2:$J$201,0))="Void",INDEX(Matches!$G$2:$G$201,MATCH($A575&amp;"-3",Matches!$J$2:$J$201,0))="",INDEX(Matches!$H$2:$H$201,MATCH($A575&amp;"-3",Matches!$J$2:$J$201,0))=""),"",IF(AND($C575&lt;&gt;"",INDEX(Matches!$F$2:$F$201,MATCH($A575&amp;"-3",Matches!$J$2:$J$201,0))&lt;&gt;"",$C575&gt;=INDEX(Matches!$F$2:$F$201,MATCH($A575&amp;"-3",Matches!$J$2:$J$201,0))),"",IF(AND(H575=INDEX(Matches!$G$2:$G$201,MATCH($A575&amp;"-3",Matches!$J$2:$J$201,0)),I575=INDEX(Matches!$H$2:$H$201,MATCH($A575&amp;"-3",Matches!$J$2:$J$201,0))),5,IF(SIGN(H575-I575)&lt;&gt;SIGN(INDEX(Matches!$G$2:$G$201,MATCH($A575&amp;"-3",Matches!$J$2:$J$201,0))-INDEX(Matches!$H$2:$H$201,MATCH($A575&amp;"-3",Matches!$J$2:$J$201,0))),0,IF(H575-I575=INDEX(Matches!$G$2:$G$201,MATCH($A575&amp;"-3",Matches!$J$2:$J$201,0))-INDEX(Matches!$H$2:$H$201,MATCH($A575&amp;"-3",Matches!$J$2:$J$201,0)),3,2))))),""))</f>
        <v/>
      </c>
      <c r="AA575" s="12" t="str">
        <f aca="false">IF(OR($B575="",J575="",K575=""),"",IFERROR(IF(OR(INDEX(Matches!$I$2:$I$201,MATCH($A575&amp;"-4",Matches!$J$2:$J$201,0))="Void",INDEX(Matches!$G$2:$G$201,MATCH($A575&amp;"-4",Matches!$J$2:$J$201,0))="",INDEX(Matches!$H$2:$H$201,MATCH($A575&amp;"-4",Matches!$J$2:$J$201,0))=""),"",IF(AND($C575&lt;&gt;"",INDEX(Matches!$F$2:$F$201,MATCH($A575&amp;"-4",Matches!$J$2:$J$201,0))&lt;&gt;"",$C575&gt;=INDEX(Matches!$F$2:$F$201,MATCH($A575&amp;"-4",Matches!$J$2:$J$201,0))),"",IF(AND(J575=INDEX(Matches!$G$2:$G$201,MATCH($A575&amp;"-4",Matches!$J$2:$J$201,0)),K575=INDEX(Matches!$H$2:$H$201,MATCH($A575&amp;"-4",Matches!$J$2:$J$201,0))),5,IF(SIGN(J575-K575)&lt;&gt;SIGN(INDEX(Matches!$G$2:$G$201,MATCH($A575&amp;"-4",Matches!$J$2:$J$201,0))-INDEX(Matches!$H$2:$H$201,MATCH($A575&amp;"-4",Matches!$J$2:$J$201,0))),0,IF(J575-K575=INDEX(Matches!$G$2:$G$201,MATCH($A575&amp;"-4",Matches!$J$2:$J$201,0))-INDEX(Matches!$H$2:$H$201,MATCH($A575&amp;"-4",Matches!$J$2:$J$201,0)),3,2))))),""))</f>
        <v/>
      </c>
      <c r="AB575" s="12" t="str">
        <f aca="false">IF(OR($B575="",L575="",M575=""),"",IFERROR(IF(OR(INDEX(Matches!$I$2:$I$201,MATCH($A575&amp;"-5",Matches!$J$2:$J$201,0))="Void",INDEX(Matches!$G$2:$G$201,MATCH($A575&amp;"-5",Matches!$J$2:$J$201,0))="",INDEX(Matches!$H$2:$H$201,MATCH($A575&amp;"-5",Matches!$J$2:$J$201,0))=""),"",IF(AND($C575&lt;&gt;"",INDEX(Matches!$F$2:$F$201,MATCH($A575&amp;"-5",Matches!$J$2:$J$201,0))&lt;&gt;"",$C575&gt;=INDEX(Matches!$F$2:$F$201,MATCH($A575&amp;"-5",Matches!$J$2:$J$201,0))),"",IF(AND(L575=INDEX(Matches!$G$2:$G$201,MATCH($A575&amp;"-5",Matches!$J$2:$J$201,0)),M575=INDEX(Matches!$H$2:$H$201,MATCH($A575&amp;"-5",Matches!$J$2:$J$201,0))),5,IF(SIGN(L575-M575)&lt;&gt;SIGN(INDEX(Matches!$G$2:$G$201,MATCH($A575&amp;"-5",Matches!$J$2:$J$201,0))-INDEX(Matches!$H$2:$H$201,MATCH($A575&amp;"-5",Matches!$J$2:$J$201,0))),0,IF(L575-M575=INDEX(Matches!$G$2:$G$201,MATCH($A575&amp;"-5",Matches!$J$2:$J$201,0))-INDEX(Matches!$H$2:$H$201,MATCH($A575&amp;"-5",Matches!$J$2:$J$201,0)),3,2))))),""))</f>
        <v/>
      </c>
      <c r="AC575" s="12" t="str">
        <f aca="false">IF(OR($B575="",N575="",O575=""),"",IFERROR(IF(OR(INDEX(Matches!$I$2:$I$201,MATCH($A575&amp;"-6",Matches!$J$2:$J$201,0))="Void",INDEX(Matches!$G$2:$G$201,MATCH($A575&amp;"-6",Matches!$J$2:$J$201,0))="",INDEX(Matches!$H$2:$H$201,MATCH($A575&amp;"-6",Matches!$J$2:$J$201,0))=""),"",IF(AND($C575&lt;&gt;"",INDEX(Matches!$F$2:$F$201,MATCH($A575&amp;"-6",Matches!$J$2:$J$201,0))&lt;&gt;"",$C575&gt;=INDEX(Matches!$F$2:$F$201,MATCH($A575&amp;"-6",Matches!$J$2:$J$201,0))),"",IF(AND(N575=INDEX(Matches!$G$2:$G$201,MATCH($A575&amp;"-6",Matches!$J$2:$J$201,0)),O575=INDEX(Matches!$H$2:$H$201,MATCH($A575&amp;"-6",Matches!$J$2:$J$201,0))),5,IF(SIGN(N575-O575)&lt;&gt;SIGN(INDEX(Matches!$G$2:$G$201,MATCH($A575&amp;"-6",Matches!$J$2:$J$201,0))-INDEX(Matches!$H$2:$H$201,MATCH($A575&amp;"-6",Matches!$J$2:$J$201,0))),0,IF(N575-O575=INDEX(Matches!$G$2:$G$201,MATCH($A575&amp;"-6",Matches!$J$2:$J$201,0))-INDEX(Matches!$H$2:$H$201,MATCH($A575&amp;"-6",Matches!$J$2:$J$201,0)),3,2))))),""))</f>
        <v/>
      </c>
      <c r="AD575" s="12" t="str">
        <f aca="false">IF(OR($B575="",P575="",Q575=""),"",IFERROR(IF(OR(INDEX(Matches!$I$2:$I$201,MATCH($A575&amp;"-7",Matches!$J$2:$J$201,0))="Void",INDEX(Matches!$G$2:$G$201,MATCH($A575&amp;"-7",Matches!$J$2:$J$201,0))="",INDEX(Matches!$H$2:$H$201,MATCH($A575&amp;"-7",Matches!$J$2:$J$201,0))=""),"",IF(AND($C575&lt;&gt;"",INDEX(Matches!$F$2:$F$201,MATCH($A575&amp;"-7",Matches!$J$2:$J$201,0))&lt;&gt;"",$C575&gt;=INDEX(Matches!$F$2:$F$201,MATCH($A575&amp;"-7",Matches!$J$2:$J$201,0))),"",IF(AND(P575=INDEX(Matches!$G$2:$G$201,MATCH($A575&amp;"-7",Matches!$J$2:$J$201,0)),Q575=INDEX(Matches!$H$2:$H$201,MATCH($A575&amp;"-7",Matches!$J$2:$J$201,0))),5,IF(SIGN(P575-Q575)&lt;&gt;SIGN(INDEX(Matches!$G$2:$G$201,MATCH($A575&amp;"-7",Matches!$J$2:$J$201,0))-INDEX(Matches!$H$2:$H$201,MATCH($A575&amp;"-7",Matches!$J$2:$J$201,0))),0,IF(P575-Q575=INDEX(Matches!$G$2:$G$201,MATCH($A575&amp;"-7",Matches!$J$2:$J$201,0))-INDEX(Matches!$H$2:$H$201,MATCH($A575&amp;"-7",Matches!$J$2:$J$201,0)),3,2))))),""))</f>
        <v/>
      </c>
      <c r="AE575" s="12" t="str">
        <f aca="false">IF(OR($B575="",R575="",S575=""),"",IFERROR(IF(OR(INDEX(Matches!$I$2:$I$201,MATCH($A575&amp;"-8",Matches!$J$2:$J$201,0))="Void",INDEX(Matches!$G$2:$G$201,MATCH($A575&amp;"-8",Matches!$J$2:$J$201,0))="",INDEX(Matches!$H$2:$H$201,MATCH($A575&amp;"-8",Matches!$J$2:$J$201,0))=""),"",IF(AND($C575&lt;&gt;"",INDEX(Matches!$F$2:$F$201,MATCH($A575&amp;"-8",Matches!$J$2:$J$201,0))&lt;&gt;"",$C575&gt;=INDEX(Matches!$F$2:$F$201,MATCH($A575&amp;"-8",Matches!$J$2:$J$201,0))),"",IF(AND(R575=INDEX(Matches!$G$2:$G$201,MATCH($A575&amp;"-8",Matches!$J$2:$J$201,0)),S575=INDEX(Matches!$H$2:$H$201,MATCH($A575&amp;"-8",Matches!$J$2:$J$201,0))),5,IF(SIGN(R575-S575)&lt;&gt;SIGN(INDEX(Matches!$G$2:$G$201,MATCH($A575&amp;"-8",Matches!$J$2:$J$201,0))-INDEX(Matches!$H$2:$H$201,MATCH($A575&amp;"-8",Matches!$J$2:$J$201,0))),0,IF(R575-S575=INDEX(Matches!$G$2:$G$201,MATCH($A575&amp;"-8",Matches!$J$2:$J$201,0))-INDEX(Matches!$H$2:$H$201,MATCH($A575&amp;"-8",Matches!$J$2:$J$201,0)),3,2))))),""))</f>
        <v/>
      </c>
      <c r="AF575" s="12" t="str">
        <f aca="false">IF(OR($B575="",T575="",U575=""),"",IFERROR(IF(OR(INDEX(Matches!$I$2:$I$201,MATCH($A575&amp;"-9",Matches!$J$2:$J$201,0))="Void",INDEX(Matches!$G$2:$G$201,MATCH($A575&amp;"-9",Matches!$J$2:$J$201,0))="",INDEX(Matches!$H$2:$H$201,MATCH($A575&amp;"-9",Matches!$J$2:$J$201,0))=""),"",IF(AND($C575&lt;&gt;"",INDEX(Matches!$F$2:$F$201,MATCH($A575&amp;"-9",Matches!$J$2:$J$201,0))&lt;&gt;"",$C575&gt;=INDEX(Matches!$F$2:$F$201,MATCH($A575&amp;"-9",Matches!$J$2:$J$201,0))),"",IF(AND(T575=INDEX(Matches!$G$2:$G$201,MATCH($A575&amp;"-9",Matches!$J$2:$J$201,0)),U575=INDEX(Matches!$H$2:$H$201,MATCH($A575&amp;"-9",Matches!$J$2:$J$201,0))),5,IF(SIGN(T575-U575)&lt;&gt;SIGN(INDEX(Matches!$G$2:$G$201,MATCH($A575&amp;"-9",Matches!$J$2:$J$201,0))-INDEX(Matches!$H$2:$H$201,MATCH($A575&amp;"-9",Matches!$J$2:$J$201,0))),0,IF(T575-U575=INDEX(Matches!$G$2:$G$201,MATCH($A575&amp;"-9",Matches!$J$2:$J$201,0))-INDEX(Matches!$H$2:$H$201,MATCH($A575&amp;"-9",Matches!$J$2:$J$201,0)),3,2))))),""))</f>
        <v/>
      </c>
      <c r="AG575" s="12" t="str">
        <f aca="false">IF(OR($B575="",V575="",W575=""),"",IFERROR(IF(OR(INDEX(Matches!$I$2:$I$201,MATCH($A575&amp;"-10",Matches!$J$2:$J$201,0))="Void",INDEX(Matches!$G$2:$G$201,MATCH($A575&amp;"-10",Matches!$J$2:$J$201,0))="",INDEX(Matches!$H$2:$H$201,MATCH($A575&amp;"-10",Matches!$J$2:$J$201,0))=""),"",IF(AND($C575&lt;&gt;"",INDEX(Matches!$F$2:$F$201,MATCH($A575&amp;"-10",Matches!$J$2:$J$201,0))&lt;&gt;"",$C575&gt;=INDEX(Matches!$F$2:$F$201,MATCH($A575&amp;"-10",Matches!$J$2:$J$201,0))),"",IF(AND(V575=INDEX(Matches!$G$2:$G$201,MATCH($A575&amp;"-10",Matches!$J$2:$J$201,0)),W575=INDEX(Matches!$H$2:$H$201,MATCH($A575&amp;"-10",Matches!$J$2:$J$201,0))),5,IF(SIGN(V575-W575)&lt;&gt;SIGN(INDEX(Matches!$G$2:$G$201,MATCH($A575&amp;"-10",Matches!$J$2:$J$201,0))-INDEX(Matches!$H$2:$H$201,MATCH($A575&amp;"-10",Matches!$J$2:$J$201,0))),0,IF(V575-W575=INDEX(Matches!$G$2:$G$201,MATCH($A575&amp;"-10",Matches!$J$2:$J$201,0))-INDEX(Matches!$H$2:$H$201,MATCH($A575&amp;"-10",Matches!$J$2:$J$201,0)),3,2))))),""))</f>
        <v/>
      </c>
      <c r="AH575" s="13" t="str">
        <f aca="false">IF($B575="","",SUM(X575:AG575))</f>
        <v/>
      </c>
      <c r="AI575" s="12" t="str">
        <f aca="false">IF($B575="","",COUNTIF(X575:AG575,5))</f>
        <v/>
      </c>
      <c r="AJ575" s="12" t="str">
        <f aca="false">IF($B575="","",COUNTIF(X575:AG575,"&gt;=2"))</f>
        <v/>
      </c>
      <c r="AK575" s="12" t="str">
        <f aca="false">IF($B575="","",COUNT(X575:AG575))</f>
        <v/>
      </c>
    </row>
    <row r="576" customFormat="false" ht="15" hidden="false" customHeight="false" outlineLevel="0" collapsed="false">
      <c r="A576" s="7"/>
      <c r="B576" s="7"/>
      <c r="C576" s="11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12" t="str">
        <f aca="false">IF(OR($B576="",D576="",E576=""),"",IFERROR(IF(OR(INDEX(Matches!$I$2:$I$201,MATCH($A576&amp;"-1",Matches!$J$2:$J$201,0))="Void",INDEX(Matches!$G$2:$G$201,MATCH($A576&amp;"-1",Matches!$J$2:$J$201,0))="",INDEX(Matches!$H$2:$H$201,MATCH($A576&amp;"-1",Matches!$J$2:$J$201,0))=""),"",IF(AND($C576&lt;&gt;"",INDEX(Matches!$F$2:$F$201,MATCH($A576&amp;"-1",Matches!$J$2:$J$201,0))&lt;&gt;"",$C576&gt;=INDEX(Matches!$F$2:$F$201,MATCH($A576&amp;"-1",Matches!$J$2:$J$201,0))),"",IF(AND(D576=INDEX(Matches!$G$2:$G$201,MATCH($A576&amp;"-1",Matches!$J$2:$J$201,0)),E576=INDEX(Matches!$H$2:$H$201,MATCH($A576&amp;"-1",Matches!$J$2:$J$201,0))),5,IF(SIGN(D576-E576)&lt;&gt;SIGN(INDEX(Matches!$G$2:$G$201,MATCH($A576&amp;"-1",Matches!$J$2:$J$201,0))-INDEX(Matches!$H$2:$H$201,MATCH($A576&amp;"-1",Matches!$J$2:$J$201,0))),0,IF(D576-E576=INDEX(Matches!$G$2:$G$201,MATCH($A576&amp;"-1",Matches!$J$2:$J$201,0))-INDEX(Matches!$H$2:$H$201,MATCH($A576&amp;"-1",Matches!$J$2:$J$201,0)),3,2))))),""))</f>
        <v/>
      </c>
      <c r="Y576" s="12" t="str">
        <f aca="false">IF(OR($B576="",F576="",G576=""),"",IFERROR(IF(OR(INDEX(Matches!$I$2:$I$201,MATCH($A576&amp;"-2",Matches!$J$2:$J$201,0))="Void",INDEX(Matches!$G$2:$G$201,MATCH($A576&amp;"-2",Matches!$J$2:$J$201,0))="",INDEX(Matches!$H$2:$H$201,MATCH($A576&amp;"-2",Matches!$J$2:$J$201,0))=""),"",IF(AND($C576&lt;&gt;"",INDEX(Matches!$F$2:$F$201,MATCH($A576&amp;"-2",Matches!$J$2:$J$201,0))&lt;&gt;"",$C576&gt;=INDEX(Matches!$F$2:$F$201,MATCH($A576&amp;"-2",Matches!$J$2:$J$201,0))),"",IF(AND(F576=INDEX(Matches!$G$2:$G$201,MATCH($A576&amp;"-2",Matches!$J$2:$J$201,0)),G576=INDEX(Matches!$H$2:$H$201,MATCH($A576&amp;"-2",Matches!$J$2:$J$201,0))),5,IF(SIGN(F576-G576)&lt;&gt;SIGN(INDEX(Matches!$G$2:$G$201,MATCH($A576&amp;"-2",Matches!$J$2:$J$201,0))-INDEX(Matches!$H$2:$H$201,MATCH($A576&amp;"-2",Matches!$J$2:$J$201,0))),0,IF(F576-G576=INDEX(Matches!$G$2:$G$201,MATCH($A576&amp;"-2",Matches!$J$2:$J$201,0))-INDEX(Matches!$H$2:$H$201,MATCH($A576&amp;"-2",Matches!$J$2:$J$201,0)),3,2))))),""))</f>
        <v/>
      </c>
      <c r="Z576" s="12" t="str">
        <f aca="false">IF(OR($B576="",H576="",I576=""),"",IFERROR(IF(OR(INDEX(Matches!$I$2:$I$201,MATCH($A576&amp;"-3",Matches!$J$2:$J$201,0))="Void",INDEX(Matches!$G$2:$G$201,MATCH($A576&amp;"-3",Matches!$J$2:$J$201,0))="",INDEX(Matches!$H$2:$H$201,MATCH($A576&amp;"-3",Matches!$J$2:$J$201,0))=""),"",IF(AND($C576&lt;&gt;"",INDEX(Matches!$F$2:$F$201,MATCH($A576&amp;"-3",Matches!$J$2:$J$201,0))&lt;&gt;"",$C576&gt;=INDEX(Matches!$F$2:$F$201,MATCH($A576&amp;"-3",Matches!$J$2:$J$201,0))),"",IF(AND(H576=INDEX(Matches!$G$2:$G$201,MATCH($A576&amp;"-3",Matches!$J$2:$J$201,0)),I576=INDEX(Matches!$H$2:$H$201,MATCH($A576&amp;"-3",Matches!$J$2:$J$201,0))),5,IF(SIGN(H576-I576)&lt;&gt;SIGN(INDEX(Matches!$G$2:$G$201,MATCH($A576&amp;"-3",Matches!$J$2:$J$201,0))-INDEX(Matches!$H$2:$H$201,MATCH($A576&amp;"-3",Matches!$J$2:$J$201,0))),0,IF(H576-I576=INDEX(Matches!$G$2:$G$201,MATCH($A576&amp;"-3",Matches!$J$2:$J$201,0))-INDEX(Matches!$H$2:$H$201,MATCH($A576&amp;"-3",Matches!$J$2:$J$201,0)),3,2))))),""))</f>
        <v/>
      </c>
      <c r="AA576" s="12" t="str">
        <f aca="false">IF(OR($B576="",J576="",K576=""),"",IFERROR(IF(OR(INDEX(Matches!$I$2:$I$201,MATCH($A576&amp;"-4",Matches!$J$2:$J$201,0))="Void",INDEX(Matches!$G$2:$G$201,MATCH($A576&amp;"-4",Matches!$J$2:$J$201,0))="",INDEX(Matches!$H$2:$H$201,MATCH($A576&amp;"-4",Matches!$J$2:$J$201,0))=""),"",IF(AND($C576&lt;&gt;"",INDEX(Matches!$F$2:$F$201,MATCH($A576&amp;"-4",Matches!$J$2:$J$201,0))&lt;&gt;"",$C576&gt;=INDEX(Matches!$F$2:$F$201,MATCH($A576&amp;"-4",Matches!$J$2:$J$201,0))),"",IF(AND(J576=INDEX(Matches!$G$2:$G$201,MATCH($A576&amp;"-4",Matches!$J$2:$J$201,0)),K576=INDEX(Matches!$H$2:$H$201,MATCH($A576&amp;"-4",Matches!$J$2:$J$201,0))),5,IF(SIGN(J576-K576)&lt;&gt;SIGN(INDEX(Matches!$G$2:$G$201,MATCH($A576&amp;"-4",Matches!$J$2:$J$201,0))-INDEX(Matches!$H$2:$H$201,MATCH($A576&amp;"-4",Matches!$J$2:$J$201,0))),0,IF(J576-K576=INDEX(Matches!$G$2:$G$201,MATCH($A576&amp;"-4",Matches!$J$2:$J$201,0))-INDEX(Matches!$H$2:$H$201,MATCH($A576&amp;"-4",Matches!$J$2:$J$201,0)),3,2))))),""))</f>
        <v/>
      </c>
      <c r="AB576" s="12" t="str">
        <f aca="false">IF(OR($B576="",L576="",M576=""),"",IFERROR(IF(OR(INDEX(Matches!$I$2:$I$201,MATCH($A576&amp;"-5",Matches!$J$2:$J$201,0))="Void",INDEX(Matches!$G$2:$G$201,MATCH($A576&amp;"-5",Matches!$J$2:$J$201,0))="",INDEX(Matches!$H$2:$H$201,MATCH($A576&amp;"-5",Matches!$J$2:$J$201,0))=""),"",IF(AND($C576&lt;&gt;"",INDEX(Matches!$F$2:$F$201,MATCH($A576&amp;"-5",Matches!$J$2:$J$201,0))&lt;&gt;"",$C576&gt;=INDEX(Matches!$F$2:$F$201,MATCH($A576&amp;"-5",Matches!$J$2:$J$201,0))),"",IF(AND(L576=INDEX(Matches!$G$2:$G$201,MATCH($A576&amp;"-5",Matches!$J$2:$J$201,0)),M576=INDEX(Matches!$H$2:$H$201,MATCH($A576&amp;"-5",Matches!$J$2:$J$201,0))),5,IF(SIGN(L576-M576)&lt;&gt;SIGN(INDEX(Matches!$G$2:$G$201,MATCH($A576&amp;"-5",Matches!$J$2:$J$201,0))-INDEX(Matches!$H$2:$H$201,MATCH($A576&amp;"-5",Matches!$J$2:$J$201,0))),0,IF(L576-M576=INDEX(Matches!$G$2:$G$201,MATCH($A576&amp;"-5",Matches!$J$2:$J$201,0))-INDEX(Matches!$H$2:$H$201,MATCH($A576&amp;"-5",Matches!$J$2:$J$201,0)),3,2))))),""))</f>
        <v/>
      </c>
      <c r="AC576" s="12" t="str">
        <f aca="false">IF(OR($B576="",N576="",O576=""),"",IFERROR(IF(OR(INDEX(Matches!$I$2:$I$201,MATCH($A576&amp;"-6",Matches!$J$2:$J$201,0))="Void",INDEX(Matches!$G$2:$G$201,MATCH($A576&amp;"-6",Matches!$J$2:$J$201,0))="",INDEX(Matches!$H$2:$H$201,MATCH($A576&amp;"-6",Matches!$J$2:$J$201,0))=""),"",IF(AND($C576&lt;&gt;"",INDEX(Matches!$F$2:$F$201,MATCH($A576&amp;"-6",Matches!$J$2:$J$201,0))&lt;&gt;"",$C576&gt;=INDEX(Matches!$F$2:$F$201,MATCH($A576&amp;"-6",Matches!$J$2:$J$201,0))),"",IF(AND(N576=INDEX(Matches!$G$2:$G$201,MATCH($A576&amp;"-6",Matches!$J$2:$J$201,0)),O576=INDEX(Matches!$H$2:$H$201,MATCH($A576&amp;"-6",Matches!$J$2:$J$201,0))),5,IF(SIGN(N576-O576)&lt;&gt;SIGN(INDEX(Matches!$G$2:$G$201,MATCH($A576&amp;"-6",Matches!$J$2:$J$201,0))-INDEX(Matches!$H$2:$H$201,MATCH($A576&amp;"-6",Matches!$J$2:$J$201,0))),0,IF(N576-O576=INDEX(Matches!$G$2:$G$201,MATCH($A576&amp;"-6",Matches!$J$2:$J$201,0))-INDEX(Matches!$H$2:$H$201,MATCH($A576&amp;"-6",Matches!$J$2:$J$201,0)),3,2))))),""))</f>
        <v/>
      </c>
      <c r="AD576" s="12" t="str">
        <f aca="false">IF(OR($B576="",P576="",Q576=""),"",IFERROR(IF(OR(INDEX(Matches!$I$2:$I$201,MATCH($A576&amp;"-7",Matches!$J$2:$J$201,0))="Void",INDEX(Matches!$G$2:$G$201,MATCH($A576&amp;"-7",Matches!$J$2:$J$201,0))="",INDEX(Matches!$H$2:$H$201,MATCH($A576&amp;"-7",Matches!$J$2:$J$201,0))=""),"",IF(AND($C576&lt;&gt;"",INDEX(Matches!$F$2:$F$201,MATCH($A576&amp;"-7",Matches!$J$2:$J$201,0))&lt;&gt;"",$C576&gt;=INDEX(Matches!$F$2:$F$201,MATCH($A576&amp;"-7",Matches!$J$2:$J$201,0))),"",IF(AND(P576=INDEX(Matches!$G$2:$G$201,MATCH($A576&amp;"-7",Matches!$J$2:$J$201,0)),Q576=INDEX(Matches!$H$2:$H$201,MATCH($A576&amp;"-7",Matches!$J$2:$J$201,0))),5,IF(SIGN(P576-Q576)&lt;&gt;SIGN(INDEX(Matches!$G$2:$G$201,MATCH($A576&amp;"-7",Matches!$J$2:$J$201,0))-INDEX(Matches!$H$2:$H$201,MATCH($A576&amp;"-7",Matches!$J$2:$J$201,0))),0,IF(P576-Q576=INDEX(Matches!$G$2:$G$201,MATCH($A576&amp;"-7",Matches!$J$2:$J$201,0))-INDEX(Matches!$H$2:$H$201,MATCH($A576&amp;"-7",Matches!$J$2:$J$201,0)),3,2))))),""))</f>
        <v/>
      </c>
      <c r="AE576" s="12" t="str">
        <f aca="false">IF(OR($B576="",R576="",S576=""),"",IFERROR(IF(OR(INDEX(Matches!$I$2:$I$201,MATCH($A576&amp;"-8",Matches!$J$2:$J$201,0))="Void",INDEX(Matches!$G$2:$G$201,MATCH($A576&amp;"-8",Matches!$J$2:$J$201,0))="",INDEX(Matches!$H$2:$H$201,MATCH($A576&amp;"-8",Matches!$J$2:$J$201,0))=""),"",IF(AND($C576&lt;&gt;"",INDEX(Matches!$F$2:$F$201,MATCH($A576&amp;"-8",Matches!$J$2:$J$201,0))&lt;&gt;"",$C576&gt;=INDEX(Matches!$F$2:$F$201,MATCH($A576&amp;"-8",Matches!$J$2:$J$201,0))),"",IF(AND(R576=INDEX(Matches!$G$2:$G$201,MATCH($A576&amp;"-8",Matches!$J$2:$J$201,0)),S576=INDEX(Matches!$H$2:$H$201,MATCH($A576&amp;"-8",Matches!$J$2:$J$201,0))),5,IF(SIGN(R576-S576)&lt;&gt;SIGN(INDEX(Matches!$G$2:$G$201,MATCH($A576&amp;"-8",Matches!$J$2:$J$201,0))-INDEX(Matches!$H$2:$H$201,MATCH($A576&amp;"-8",Matches!$J$2:$J$201,0))),0,IF(R576-S576=INDEX(Matches!$G$2:$G$201,MATCH($A576&amp;"-8",Matches!$J$2:$J$201,0))-INDEX(Matches!$H$2:$H$201,MATCH($A576&amp;"-8",Matches!$J$2:$J$201,0)),3,2))))),""))</f>
        <v/>
      </c>
      <c r="AF576" s="12" t="str">
        <f aca="false">IF(OR($B576="",T576="",U576=""),"",IFERROR(IF(OR(INDEX(Matches!$I$2:$I$201,MATCH($A576&amp;"-9",Matches!$J$2:$J$201,0))="Void",INDEX(Matches!$G$2:$G$201,MATCH($A576&amp;"-9",Matches!$J$2:$J$201,0))="",INDEX(Matches!$H$2:$H$201,MATCH($A576&amp;"-9",Matches!$J$2:$J$201,0))=""),"",IF(AND($C576&lt;&gt;"",INDEX(Matches!$F$2:$F$201,MATCH($A576&amp;"-9",Matches!$J$2:$J$201,0))&lt;&gt;"",$C576&gt;=INDEX(Matches!$F$2:$F$201,MATCH($A576&amp;"-9",Matches!$J$2:$J$201,0))),"",IF(AND(T576=INDEX(Matches!$G$2:$G$201,MATCH($A576&amp;"-9",Matches!$J$2:$J$201,0)),U576=INDEX(Matches!$H$2:$H$201,MATCH($A576&amp;"-9",Matches!$J$2:$J$201,0))),5,IF(SIGN(T576-U576)&lt;&gt;SIGN(INDEX(Matches!$G$2:$G$201,MATCH($A576&amp;"-9",Matches!$J$2:$J$201,0))-INDEX(Matches!$H$2:$H$201,MATCH($A576&amp;"-9",Matches!$J$2:$J$201,0))),0,IF(T576-U576=INDEX(Matches!$G$2:$G$201,MATCH($A576&amp;"-9",Matches!$J$2:$J$201,0))-INDEX(Matches!$H$2:$H$201,MATCH($A576&amp;"-9",Matches!$J$2:$J$201,0)),3,2))))),""))</f>
        <v/>
      </c>
      <c r="AG576" s="12" t="str">
        <f aca="false">IF(OR($B576="",V576="",W576=""),"",IFERROR(IF(OR(INDEX(Matches!$I$2:$I$201,MATCH($A576&amp;"-10",Matches!$J$2:$J$201,0))="Void",INDEX(Matches!$G$2:$G$201,MATCH($A576&amp;"-10",Matches!$J$2:$J$201,0))="",INDEX(Matches!$H$2:$H$201,MATCH($A576&amp;"-10",Matches!$J$2:$J$201,0))=""),"",IF(AND($C576&lt;&gt;"",INDEX(Matches!$F$2:$F$201,MATCH($A576&amp;"-10",Matches!$J$2:$J$201,0))&lt;&gt;"",$C576&gt;=INDEX(Matches!$F$2:$F$201,MATCH($A576&amp;"-10",Matches!$J$2:$J$201,0))),"",IF(AND(V576=INDEX(Matches!$G$2:$G$201,MATCH($A576&amp;"-10",Matches!$J$2:$J$201,0)),W576=INDEX(Matches!$H$2:$H$201,MATCH($A576&amp;"-10",Matches!$J$2:$J$201,0))),5,IF(SIGN(V576-W576)&lt;&gt;SIGN(INDEX(Matches!$G$2:$G$201,MATCH($A576&amp;"-10",Matches!$J$2:$J$201,0))-INDEX(Matches!$H$2:$H$201,MATCH($A576&amp;"-10",Matches!$J$2:$J$201,0))),0,IF(V576-W576=INDEX(Matches!$G$2:$G$201,MATCH($A576&amp;"-10",Matches!$J$2:$J$201,0))-INDEX(Matches!$H$2:$H$201,MATCH($A576&amp;"-10",Matches!$J$2:$J$201,0)),3,2))))),""))</f>
        <v/>
      </c>
      <c r="AH576" s="13" t="str">
        <f aca="false">IF($B576="","",SUM(X576:AG576))</f>
        <v/>
      </c>
      <c r="AI576" s="12" t="str">
        <f aca="false">IF($B576="","",COUNTIF(X576:AG576,5))</f>
        <v/>
      </c>
      <c r="AJ576" s="12" t="str">
        <f aca="false">IF($B576="","",COUNTIF(X576:AG576,"&gt;=2"))</f>
        <v/>
      </c>
      <c r="AK576" s="12" t="str">
        <f aca="false">IF($B576="","",COUNT(X576:AG576))</f>
        <v/>
      </c>
    </row>
    <row r="577" customFormat="false" ht="15" hidden="false" customHeight="false" outlineLevel="0" collapsed="false">
      <c r="A577" s="7"/>
      <c r="B577" s="7"/>
      <c r="C577" s="11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12" t="str">
        <f aca="false">IF(OR($B577="",D577="",E577=""),"",IFERROR(IF(OR(INDEX(Matches!$I$2:$I$201,MATCH($A577&amp;"-1",Matches!$J$2:$J$201,0))="Void",INDEX(Matches!$G$2:$G$201,MATCH($A577&amp;"-1",Matches!$J$2:$J$201,0))="",INDEX(Matches!$H$2:$H$201,MATCH($A577&amp;"-1",Matches!$J$2:$J$201,0))=""),"",IF(AND($C577&lt;&gt;"",INDEX(Matches!$F$2:$F$201,MATCH($A577&amp;"-1",Matches!$J$2:$J$201,0))&lt;&gt;"",$C577&gt;=INDEX(Matches!$F$2:$F$201,MATCH($A577&amp;"-1",Matches!$J$2:$J$201,0))),"",IF(AND(D577=INDEX(Matches!$G$2:$G$201,MATCH($A577&amp;"-1",Matches!$J$2:$J$201,0)),E577=INDEX(Matches!$H$2:$H$201,MATCH($A577&amp;"-1",Matches!$J$2:$J$201,0))),5,IF(SIGN(D577-E577)&lt;&gt;SIGN(INDEX(Matches!$G$2:$G$201,MATCH($A577&amp;"-1",Matches!$J$2:$J$201,0))-INDEX(Matches!$H$2:$H$201,MATCH($A577&amp;"-1",Matches!$J$2:$J$201,0))),0,IF(D577-E577=INDEX(Matches!$G$2:$G$201,MATCH($A577&amp;"-1",Matches!$J$2:$J$201,0))-INDEX(Matches!$H$2:$H$201,MATCH($A577&amp;"-1",Matches!$J$2:$J$201,0)),3,2))))),""))</f>
        <v/>
      </c>
      <c r="Y577" s="12" t="str">
        <f aca="false">IF(OR($B577="",F577="",G577=""),"",IFERROR(IF(OR(INDEX(Matches!$I$2:$I$201,MATCH($A577&amp;"-2",Matches!$J$2:$J$201,0))="Void",INDEX(Matches!$G$2:$G$201,MATCH($A577&amp;"-2",Matches!$J$2:$J$201,0))="",INDEX(Matches!$H$2:$H$201,MATCH($A577&amp;"-2",Matches!$J$2:$J$201,0))=""),"",IF(AND($C577&lt;&gt;"",INDEX(Matches!$F$2:$F$201,MATCH($A577&amp;"-2",Matches!$J$2:$J$201,0))&lt;&gt;"",$C577&gt;=INDEX(Matches!$F$2:$F$201,MATCH($A577&amp;"-2",Matches!$J$2:$J$201,0))),"",IF(AND(F577=INDEX(Matches!$G$2:$G$201,MATCH($A577&amp;"-2",Matches!$J$2:$J$201,0)),G577=INDEX(Matches!$H$2:$H$201,MATCH($A577&amp;"-2",Matches!$J$2:$J$201,0))),5,IF(SIGN(F577-G577)&lt;&gt;SIGN(INDEX(Matches!$G$2:$G$201,MATCH($A577&amp;"-2",Matches!$J$2:$J$201,0))-INDEX(Matches!$H$2:$H$201,MATCH($A577&amp;"-2",Matches!$J$2:$J$201,0))),0,IF(F577-G577=INDEX(Matches!$G$2:$G$201,MATCH($A577&amp;"-2",Matches!$J$2:$J$201,0))-INDEX(Matches!$H$2:$H$201,MATCH($A577&amp;"-2",Matches!$J$2:$J$201,0)),3,2))))),""))</f>
        <v/>
      </c>
      <c r="Z577" s="12" t="str">
        <f aca="false">IF(OR($B577="",H577="",I577=""),"",IFERROR(IF(OR(INDEX(Matches!$I$2:$I$201,MATCH($A577&amp;"-3",Matches!$J$2:$J$201,0))="Void",INDEX(Matches!$G$2:$G$201,MATCH($A577&amp;"-3",Matches!$J$2:$J$201,0))="",INDEX(Matches!$H$2:$H$201,MATCH($A577&amp;"-3",Matches!$J$2:$J$201,0))=""),"",IF(AND($C577&lt;&gt;"",INDEX(Matches!$F$2:$F$201,MATCH($A577&amp;"-3",Matches!$J$2:$J$201,0))&lt;&gt;"",$C577&gt;=INDEX(Matches!$F$2:$F$201,MATCH($A577&amp;"-3",Matches!$J$2:$J$201,0))),"",IF(AND(H577=INDEX(Matches!$G$2:$G$201,MATCH($A577&amp;"-3",Matches!$J$2:$J$201,0)),I577=INDEX(Matches!$H$2:$H$201,MATCH($A577&amp;"-3",Matches!$J$2:$J$201,0))),5,IF(SIGN(H577-I577)&lt;&gt;SIGN(INDEX(Matches!$G$2:$G$201,MATCH($A577&amp;"-3",Matches!$J$2:$J$201,0))-INDEX(Matches!$H$2:$H$201,MATCH($A577&amp;"-3",Matches!$J$2:$J$201,0))),0,IF(H577-I577=INDEX(Matches!$G$2:$G$201,MATCH($A577&amp;"-3",Matches!$J$2:$J$201,0))-INDEX(Matches!$H$2:$H$201,MATCH($A577&amp;"-3",Matches!$J$2:$J$201,0)),3,2))))),""))</f>
        <v/>
      </c>
      <c r="AA577" s="12" t="str">
        <f aca="false">IF(OR($B577="",J577="",K577=""),"",IFERROR(IF(OR(INDEX(Matches!$I$2:$I$201,MATCH($A577&amp;"-4",Matches!$J$2:$J$201,0))="Void",INDEX(Matches!$G$2:$G$201,MATCH($A577&amp;"-4",Matches!$J$2:$J$201,0))="",INDEX(Matches!$H$2:$H$201,MATCH($A577&amp;"-4",Matches!$J$2:$J$201,0))=""),"",IF(AND($C577&lt;&gt;"",INDEX(Matches!$F$2:$F$201,MATCH($A577&amp;"-4",Matches!$J$2:$J$201,0))&lt;&gt;"",$C577&gt;=INDEX(Matches!$F$2:$F$201,MATCH($A577&amp;"-4",Matches!$J$2:$J$201,0))),"",IF(AND(J577=INDEX(Matches!$G$2:$G$201,MATCH($A577&amp;"-4",Matches!$J$2:$J$201,0)),K577=INDEX(Matches!$H$2:$H$201,MATCH($A577&amp;"-4",Matches!$J$2:$J$201,0))),5,IF(SIGN(J577-K577)&lt;&gt;SIGN(INDEX(Matches!$G$2:$G$201,MATCH($A577&amp;"-4",Matches!$J$2:$J$201,0))-INDEX(Matches!$H$2:$H$201,MATCH($A577&amp;"-4",Matches!$J$2:$J$201,0))),0,IF(J577-K577=INDEX(Matches!$G$2:$G$201,MATCH($A577&amp;"-4",Matches!$J$2:$J$201,0))-INDEX(Matches!$H$2:$H$201,MATCH($A577&amp;"-4",Matches!$J$2:$J$201,0)),3,2))))),""))</f>
        <v/>
      </c>
      <c r="AB577" s="12" t="str">
        <f aca="false">IF(OR($B577="",L577="",M577=""),"",IFERROR(IF(OR(INDEX(Matches!$I$2:$I$201,MATCH($A577&amp;"-5",Matches!$J$2:$J$201,0))="Void",INDEX(Matches!$G$2:$G$201,MATCH($A577&amp;"-5",Matches!$J$2:$J$201,0))="",INDEX(Matches!$H$2:$H$201,MATCH($A577&amp;"-5",Matches!$J$2:$J$201,0))=""),"",IF(AND($C577&lt;&gt;"",INDEX(Matches!$F$2:$F$201,MATCH($A577&amp;"-5",Matches!$J$2:$J$201,0))&lt;&gt;"",$C577&gt;=INDEX(Matches!$F$2:$F$201,MATCH($A577&amp;"-5",Matches!$J$2:$J$201,0))),"",IF(AND(L577=INDEX(Matches!$G$2:$G$201,MATCH($A577&amp;"-5",Matches!$J$2:$J$201,0)),M577=INDEX(Matches!$H$2:$H$201,MATCH($A577&amp;"-5",Matches!$J$2:$J$201,0))),5,IF(SIGN(L577-M577)&lt;&gt;SIGN(INDEX(Matches!$G$2:$G$201,MATCH($A577&amp;"-5",Matches!$J$2:$J$201,0))-INDEX(Matches!$H$2:$H$201,MATCH($A577&amp;"-5",Matches!$J$2:$J$201,0))),0,IF(L577-M577=INDEX(Matches!$G$2:$G$201,MATCH($A577&amp;"-5",Matches!$J$2:$J$201,0))-INDEX(Matches!$H$2:$H$201,MATCH($A577&amp;"-5",Matches!$J$2:$J$201,0)),3,2))))),""))</f>
        <v/>
      </c>
      <c r="AC577" s="12" t="str">
        <f aca="false">IF(OR($B577="",N577="",O577=""),"",IFERROR(IF(OR(INDEX(Matches!$I$2:$I$201,MATCH($A577&amp;"-6",Matches!$J$2:$J$201,0))="Void",INDEX(Matches!$G$2:$G$201,MATCH($A577&amp;"-6",Matches!$J$2:$J$201,0))="",INDEX(Matches!$H$2:$H$201,MATCH($A577&amp;"-6",Matches!$J$2:$J$201,0))=""),"",IF(AND($C577&lt;&gt;"",INDEX(Matches!$F$2:$F$201,MATCH($A577&amp;"-6",Matches!$J$2:$J$201,0))&lt;&gt;"",$C577&gt;=INDEX(Matches!$F$2:$F$201,MATCH($A577&amp;"-6",Matches!$J$2:$J$201,0))),"",IF(AND(N577=INDEX(Matches!$G$2:$G$201,MATCH($A577&amp;"-6",Matches!$J$2:$J$201,0)),O577=INDEX(Matches!$H$2:$H$201,MATCH($A577&amp;"-6",Matches!$J$2:$J$201,0))),5,IF(SIGN(N577-O577)&lt;&gt;SIGN(INDEX(Matches!$G$2:$G$201,MATCH($A577&amp;"-6",Matches!$J$2:$J$201,0))-INDEX(Matches!$H$2:$H$201,MATCH($A577&amp;"-6",Matches!$J$2:$J$201,0))),0,IF(N577-O577=INDEX(Matches!$G$2:$G$201,MATCH($A577&amp;"-6",Matches!$J$2:$J$201,0))-INDEX(Matches!$H$2:$H$201,MATCH($A577&amp;"-6",Matches!$J$2:$J$201,0)),3,2))))),""))</f>
        <v/>
      </c>
      <c r="AD577" s="12" t="str">
        <f aca="false">IF(OR($B577="",P577="",Q577=""),"",IFERROR(IF(OR(INDEX(Matches!$I$2:$I$201,MATCH($A577&amp;"-7",Matches!$J$2:$J$201,0))="Void",INDEX(Matches!$G$2:$G$201,MATCH($A577&amp;"-7",Matches!$J$2:$J$201,0))="",INDEX(Matches!$H$2:$H$201,MATCH($A577&amp;"-7",Matches!$J$2:$J$201,0))=""),"",IF(AND($C577&lt;&gt;"",INDEX(Matches!$F$2:$F$201,MATCH($A577&amp;"-7",Matches!$J$2:$J$201,0))&lt;&gt;"",$C577&gt;=INDEX(Matches!$F$2:$F$201,MATCH($A577&amp;"-7",Matches!$J$2:$J$201,0))),"",IF(AND(P577=INDEX(Matches!$G$2:$G$201,MATCH($A577&amp;"-7",Matches!$J$2:$J$201,0)),Q577=INDEX(Matches!$H$2:$H$201,MATCH($A577&amp;"-7",Matches!$J$2:$J$201,0))),5,IF(SIGN(P577-Q577)&lt;&gt;SIGN(INDEX(Matches!$G$2:$G$201,MATCH($A577&amp;"-7",Matches!$J$2:$J$201,0))-INDEX(Matches!$H$2:$H$201,MATCH($A577&amp;"-7",Matches!$J$2:$J$201,0))),0,IF(P577-Q577=INDEX(Matches!$G$2:$G$201,MATCH($A577&amp;"-7",Matches!$J$2:$J$201,0))-INDEX(Matches!$H$2:$H$201,MATCH($A577&amp;"-7",Matches!$J$2:$J$201,0)),3,2))))),""))</f>
        <v/>
      </c>
      <c r="AE577" s="12" t="str">
        <f aca="false">IF(OR($B577="",R577="",S577=""),"",IFERROR(IF(OR(INDEX(Matches!$I$2:$I$201,MATCH($A577&amp;"-8",Matches!$J$2:$J$201,0))="Void",INDEX(Matches!$G$2:$G$201,MATCH($A577&amp;"-8",Matches!$J$2:$J$201,0))="",INDEX(Matches!$H$2:$H$201,MATCH($A577&amp;"-8",Matches!$J$2:$J$201,0))=""),"",IF(AND($C577&lt;&gt;"",INDEX(Matches!$F$2:$F$201,MATCH($A577&amp;"-8",Matches!$J$2:$J$201,0))&lt;&gt;"",$C577&gt;=INDEX(Matches!$F$2:$F$201,MATCH($A577&amp;"-8",Matches!$J$2:$J$201,0))),"",IF(AND(R577=INDEX(Matches!$G$2:$G$201,MATCH($A577&amp;"-8",Matches!$J$2:$J$201,0)),S577=INDEX(Matches!$H$2:$H$201,MATCH($A577&amp;"-8",Matches!$J$2:$J$201,0))),5,IF(SIGN(R577-S577)&lt;&gt;SIGN(INDEX(Matches!$G$2:$G$201,MATCH($A577&amp;"-8",Matches!$J$2:$J$201,0))-INDEX(Matches!$H$2:$H$201,MATCH($A577&amp;"-8",Matches!$J$2:$J$201,0))),0,IF(R577-S577=INDEX(Matches!$G$2:$G$201,MATCH($A577&amp;"-8",Matches!$J$2:$J$201,0))-INDEX(Matches!$H$2:$H$201,MATCH($A577&amp;"-8",Matches!$J$2:$J$201,0)),3,2))))),""))</f>
        <v/>
      </c>
      <c r="AF577" s="12" t="str">
        <f aca="false">IF(OR($B577="",T577="",U577=""),"",IFERROR(IF(OR(INDEX(Matches!$I$2:$I$201,MATCH($A577&amp;"-9",Matches!$J$2:$J$201,0))="Void",INDEX(Matches!$G$2:$G$201,MATCH($A577&amp;"-9",Matches!$J$2:$J$201,0))="",INDEX(Matches!$H$2:$H$201,MATCH($A577&amp;"-9",Matches!$J$2:$J$201,0))=""),"",IF(AND($C577&lt;&gt;"",INDEX(Matches!$F$2:$F$201,MATCH($A577&amp;"-9",Matches!$J$2:$J$201,0))&lt;&gt;"",$C577&gt;=INDEX(Matches!$F$2:$F$201,MATCH($A577&amp;"-9",Matches!$J$2:$J$201,0))),"",IF(AND(T577=INDEX(Matches!$G$2:$G$201,MATCH($A577&amp;"-9",Matches!$J$2:$J$201,0)),U577=INDEX(Matches!$H$2:$H$201,MATCH($A577&amp;"-9",Matches!$J$2:$J$201,0))),5,IF(SIGN(T577-U577)&lt;&gt;SIGN(INDEX(Matches!$G$2:$G$201,MATCH($A577&amp;"-9",Matches!$J$2:$J$201,0))-INDEX(Matches!$H$2:$H$201,MATCH($A577&amp;"-9",Matches!$J$2:$J$201,0))),0,IF(T577-U577=INDEX(Matches!$G$2:$G$201,MATCH($A577&amp;"-9",Matches!$J$2:$J$201,0))-INDEX(Matches!$H$2:$H$201,MATCH($A577&amp;"-9",Matches!$J$2:$J$201,0)),3,2))))),""))</f>
        <v/>
      </c>
      <c r="AG577" s="12" t="str">
        <f aca="false">IF(OR($B577="",V577="",W577=""),"",IFERROR(IF(OR(INDEX(Matches!$I$2:$I$201,MATCH($A577&amp;"-10",Matches!$J$2:$J$201,0))="Void",INDEX(Matches!$G$2:$G$201,MATCH($A577&amp;"-10",Matches!$J$2:$J$201,0))="",INDEX(Matches!$H$2:$H$201,MATCH($A577&amp;"-10",Matches!$J$2:$J$201,0))=""),"",IF(AND($C577&lt;&gt;"",INDEX(Matches!$F$2:$F$201,MATCH($A577&amp;"-10",Matches!$J$2:$J$201,0))&lt;&gt;"",$C577&gt;=INDEX(Matches!$F$2:$F$201,MATCH($A577&amp;"-10",Matches!$J$2:$J$201,0))),"",IF(AND(V577=INDEX(Matches!$G$2:$G$201,MATCH($A577&amp;"-10",Matches!$J$2:$J$201,0)),W577=INDEX(Matches!$H$2:$H$201,MATCH($A577&amp;"-10",Matches!$J$2:$J$201,0))),5,IF(SIGN(V577-W577)&lt;&gt;SIGN(INDEX(Matches!$G$2:$G$201,MATCH($A577&amp;"-10",Matches!$J$2:$J$201,0))-INDEX(Matches!$H$2:$H$201,MATCH($A577&amp;"-10",Matches!$J$2:$J$201,0))),0,IF(V577-W577=INDEX(Matches!$G$2:$G$201,MATCH($A577&amp;"-10",Matches!$J$2:$J$201,0))-INDEX(Matches!$H$2:$H$201,MATCH($A577&amp;"-10",Matches!$J$2:$J$201,0)),3,2))))),""))</f>
        <v/>
      </c>
      <c r="AH577" s="13" t="str">
        <f aca="false">IF($B577="","",SUM(X577:AG577))</f>
        <v/>
      </c>
      <c r="AI577" s="12" t="str">
        <f aca="false">IF($B577="","",COUNTIF(X577:AG577,5))</f>
        <v/>
      </c>
      <c r="AJ577" s="12" t="str">
        <f aca="false">IF($B577="","",COUNTIF(X577:AG577,"&gt;=2"))</f>
        <v/>
      </c>
      <c r="AK577" s="12" t="str">
        <f aca="false">IF($B577="","",COUNT(X577:AG577))</f>
        <v/>
      </c>
    </row>
    <row r="578" customFormat="false" ht="15" hidden="false" customHeight="false" outlineLevel="0" collapsed="false">
      <c r="A578" s="7"/>
      <c r="B578" s="7"/>
      <c r="C578" s="11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12" t="str">
        <f aca="false">IF(OR($B578="",D578="",E578=""),"",IFERROR(IF(OR(INDEX(Matches!$I$2:$I$201,MATCH($A578&amp;"-1",Matches!$J$2:$J$201,0))="Void",INDEX(Matches!$G$2:$G$201,MATCH($A578&amp;"-1",Matches!$J$2:$J$201,0))="",INDEX(Matches!$H$2:$H$201,MATCH($A578&amp;"-1",Matches!$J$2:$J$201,0))=""),"",IF(AND($C578&lt;&gt;"",INDEX(Matches!$F$2:$F$201,MATCH($A578&amp;"-1",Matches!$J$2:$J$201,0))&lt;&gt;"",$C578&gt;=INDEX(Matches!$F$2:$F$201,MATCH($A578&amp;"-1",Matches!$J$2:$J$201,0))),"",IF(AND(D578=INDEX(Matches!$G$2:$G$201,MATCH($A578&amp;"-1",Matches!$J$2:$J$201,0)),E578=INDEX(Matches!$H$2:$H$201,MATCH($A578&amp;"-1",Matches!$J$2:$J$201,0))),5,IF(SIGN(D578-E578)&lt;&gt;SIGN(INDEX(Matches!$G$2:$G$201,MATCH($A578&amp;"-1",Matches!$J$2:$J$201,0))-INDEX(Matches!$H$2:$H$201,MATCH($A578&amp;"-1",Matches!$J$2:$J$201,0))),0,IF(D578-E578=INDEX(Matches!$G$2:$G$201,MATCH($A578&amp;"-1",Matches!$J$2:$J$201,0))-INDEX(Matches!$H$2:$H$201,MATCH($A578&amp;"-1",Matches!$J$2:$J$201,0)),3,2))))),""))</f>
        <v/>
      </c>
      <c r="Y578" s="12" t="str">
        <f aca="false">IF(OR($B578="",F578="",G578=""),"",IFERROR(IF(OR(INDEX(Matches!$I$2:$I$201,MATCH($A578&amp;"-2",Matches!$J$2:$J$201,0))="Void",INDEX(Matches!$G$2:$G$201,MATCH($A578&amp;"-2",Matches!$J$2:$J$201,0))="",INDEX(Matches!$H$2:$H$201,MATCH($A578&amp;"-2",Matches!$J$2:$J$201,0))=""),"",IF(AND($C578&lt;&gt;"",INDEX(Matches!$F$2:$F$201,MATCH($A578&amp;"-2",Matches!$J$2:$J$201,0))&lt;&gt;"",$C578&gt;=INDEX(Matches!$F$2:$F$201,MATCH($A578&amp;"-2",Matches!$J$2:$J$201,0))),"",IF(AND(F578=INDEX(Matches!$G$2:$G$201,MATCH($A578&amp;"-2",Matches!$J$2:$J$201,0)),G578=INDEX(Matches!$H$2:$H$201,MATCH($A578&amp;"-2",Matches!$J$2:$J$201,0))),5,IF(SIGN(F578-G578)&lt;&gt;SIGN(INDEX(Matches!$G$2:$G$201,MATCH($A578&amp;"-2",Matches!$J$2:$J$201,0))-INDEX(Matches!$H$2:$H$201,MATCH($A578&amp;"-2",Matches!$J$2:$J$201,0))),0,IF(F578-G578=INDEX(Matches!$G$2:$G$201,MATCH($A578&amp;"-2",Matches!$J$2:$J$201,0))-INDEX(Matches!$H$2:$H$201,MATCH($A578&amp;"-2",Matches!$J$2:$J$201,0)),3,2))))),""))</f>
        <v/>
      </c>
      <c r="Z578" s="12" t="str">
        <f aca="false">IF(OR($B578="",H578="",I578=""),"",IFERROR(IF(OR(INDEX(Matches!$I$2:$I$201,MATCH($A578&amp;"-3",Matches!$J$2:$J$201,0))="Void",INDEX(Matches!$G$2:$G$201,MATCH($A578&amp;"-3",Matches!$J$2:$J$201,0))="",INDEX(Matches!$H$2:$H$201,MATCH($A578&amp;"-3",Matches!$J$2:$J$201,0))=""),"",IF(AND($C578&lt;&gt;"",INDEX(Matches!$F$2:$F$201,MATCH($A578&amp;"-3",Matches!$J$2:$J$201,0))&lt;&gt;"",$C578&gt;=INDEX(Matches!$F$2:$F$201,MATCH($A578&amp;"-3",Matches!$J$2:$J$201,0))),"",IF(AND(H578=INDEX(Matches!$G$2:$G$201,MATCH($A578&amp;"-3",Matches!$J$2:$J$201,0)),I578=INDEX(Matches!$H$2:$H$201,MATCH($A578&amp;"-3",Matches!$J$2:$J$201,0))),5,IF(SIGN(H578-I578)&lt;&gt;SIGN(INDEX(Matches!$G$2:$G$201,MATCH($A578&amp;"-3",Matches!$J$2:$J$201,0))-INDEX(Matches!$H$2:$H$201,MATCH($A578&amp;"-3",Matches!$J$2:$J$201,0))),0,IF(H578-I578=INDEX(Matches!$G$2:$G$201,MATCH($A578&amp;"-3",Matches!$J$2:$J$201,0))-INDEX(Matches!$H$2:$H$201,MATCH($A578&amp;"-3",Matches!$J$2:$J$201,0)),3,2))))),""))</f>
        <v/>
      </c>
      <c r="AA578" s="12" t="str">
        <f aca="false">IF(OR($B578="",J578="",K578=""),"",IFERROR(IF(OR(INDEX(Matches!$I$2:$I$201,MATCH($A578&amp;"-4",Matches!$J$2:$J$201,0))="Void",INDEX(Matches!$G$2:$G$201,MATCH($A578&amp;"-4",Matches!$J$2:$J$201,0))="",INDEX(Matches!$H$2:$H$201,MATCH($A578&amp;"-4",Matches!$J$2:$J$201,0))=""),"",IF(AND($C578&lt;&gt;"",INDEX(Matches!$F$2:$F$201,MATCH($A578&amp;"-4",Matches!$J$2:$J$201,0))&lt;&gt;"",$C578&gt;=INDEX(Matches!$F$2:$F$201,MATCH($A578&amp;"-4",Matches!$J$2:$J$201,0))),"",IF(AND(J578=INDEX(Matches!$G$2:$G$201,MATCH($A578&amp;"-4",Matches!$J$2:$J$201,0)),K578=INDEX(Matches!$H$2:$H$201,MATCH($A578&amp;"-4",Matches!$J$2:$J$201,0))),5,IF(SIGN(J578-K578)&lt;&gt;SIGN(INDEX(Matches!$G$2:$G$201,MATCH($A578&amp;"-4",Matches!$J$2:$J$201,0))-INDEX(Matches!$H$2:$H$201,MATCH($A578&amp;"-4",Matches!$J$2:$J$201,0))),0,IF(J578-K578=INDEX(Matches!$G$2:$G$201,MATCH($A578&amp;"-4",Matches!$J$2:$J$201,0))-INDEX(Matches!$H$2:$H$201,MATCH($A578&amp;"-4",Matches!$J$2:$J$201,0)),3,2))))),""))</f>
        <v/>
      </c>
      <c r="AB578" s="12" t="str">
        <f aca="false">IF(OR($B578="",L578="",M578=""),"",IFERROR(IF(OR(INDEX(Matches!$I$2:$I$201,MATCH($A578&amp;"-5",Matches!$J$2:$J$201,0))="Void",INDEX(Matches!$G$2:$G$201,MATCH($A578&amp;"-5",Matches!$J$2:$J$201,0))="",INDEX(Matches!$H$2:$H$201,MATCH($A578&amp;"-5",Matches!$J$2:$J$201,0))=""),"",IF(AND($C578&lt;&gt;"",INDEX(Matches!$F$2:$F$201,MATCH($A578&amp;"-5",Matches!$J$2:$J$201,0))&lt;&gt;"",$C578&gt;=INDEX(Matches!$F$2:$F$201,MATCH($A578&amp;"-5",Matches!$J$2:$J$201,0))),"",IF(AND(L578=INDEX(Matches!$G$2:$G$201,MATCH($A578&amp;"-5",Matches!$J$2:$J$201,0)),M578=INDEX(Matches!$H$2:$H$201,MATCH($A578&amp;"-5",Matches!$J$2:$J$201,0))),5,IF(SIGN(L578-M578)&lt;&gt;SIGN(INDEX(Matches!$G$2:$G$201,MATCH($A578&amp;"-5",Matches!$J$2:$J$201,0))-INDEX(Matches!$H$2:$H$201,MATCH($A578&amp;"-5",Matches!$J$2:$J$201,0))),0,IF(L578-M578=INDEX(Matches!$G$2:$G$201,MATCH($A578&amp;"-5",Matches!$J$2:$J$201,0))-INDEX(Matches!$H$2:$H$201,MATCH($A578&amp;"-5",Matches!$J$2:$J$201,0)),3,2))))),""))</f>
        <v/>
      </c>
      <c r="AC578" s="12" t="str">
        <f aca="false">IF(OR($B578="",N578="",O578=""),"",IFERROR(IF(OR(INDEX(Matches!$I$2:$I$201,MATCH($A578&amp;"-6",Matches!$J$2:$J$201,0))="Void",INDEX(Matches!$G$2:$G$201,MATCH($A578&amp;"-6",Matches!$J$2:$J$201,0))="",INDEX(Matches!$H$2:$H$201,MATCH($A578&amp;"-6",Matches!$J$2:$J$201,0))=""),"",IF(AND($C578&lt;&gt;"",INDEX(Matches!$F$2:$F$201,MATCH($A578&amp;"-6",Matches!$J$2:$J$201,0))&lt;&gt;"",$C578&gt;=INDEX(Matches!$F$2:$F$201,MATCH($A578&amp;"-6",Matches!$J$2:$J$201,0))),"",IF(AND(N578=INDEX(Matches!$G$2:$G$201,MATCH($A578&amp;"-6",Matches!$J$2:$J$201,0)),O578=INDEX(Matches!$H$2:$H$201,MATCH($A578&amp;"-6",Matches!$J$2:$J$201,0))),5,IF(SIGN(N578-O578)&lt;&gt;SIGN(INDEX(Matches!$G$2:$G$201,MATCH($A578&amp;"-6",Matches!$J$2:$J$201,0))-INDEX(Matches!$H$2:$H$201,MATCH($A578&amp;"-6",Matches!$J$2:$J$201,0))),0,IF(N578-O578=INDEX(Matches!$G$2:$G$201,MATCH($A578&amp;"-6",Matches!$J$2:$J$201,0))-INDEX(Matches!$H$2:$H$201,MATCH($A578&amp;"-6",Matches!$J$2:$J$201,0)),3,2))))),""))</f>
        <v/>
      </c>
      <c r="AD578" s="12" t="str">
        <f aca="false">IF(OR($B578="",P578="",Q578=""),"",IFERROR(IF(OR(INDEX(Matches!$I$2:$I$201,MATCH($A578&amp;"-7",Matches!$J$2:$J$201,0))="Void",INDEX(Matches!$G$2:$G$201,MATCH($A578&amp;"-7",Matches!$J$2:$J$201,0))="",INDEX(Matches!$H$2:$H$201,MATCH($A578&amp;"-7",Matches!$J$2:$J$201,0))=""),"",IF(AND($C578&lt;&gt;"",INDEX(Matches!$F$2:$F$201,MATCH($A578&amp;"-7",Matches!$J$2:$J$201,0))&lt;&gt;"",$C578&gt;=INDEX(Matches!$F$2:$F$201,MATCH($A578&amp;"-7",Matches!$J$2:$J$201,0))),"",IF(AND(P578=INDEX(Matches!$G$2:$G$201,MATCH($A578&amp;"-7",Matches!$J$2:$J$201,0)),Q578=INDEX(Matches!$H$2:$H$201,MATCH($A578&amp;"-7",Matches!$J$2:$J$201,0))),5,IF(SIGN(P578-Q578)&lt;&gt;SIGN(INDEX(Matches!$G$2:$G$201,MATCH($A578&amp;"-7",Matches!$J$2:$J$201,0))-INDEX(Matches!$H$2:$H$201,MATCH($A578&amp;"-7",Matches!$J$2:$J$201,0))),0,IF(P578-Q578=INDEX(Matches!$G$2:$G$201,MATCH($A578&amp;"-7",Matches!$J$2:$J$201,0))-INDEX(Matches!$H$2:$H$201,MATCH($A578&amp;"-7",Matches!$J$2:$J$201,0)),3,2))))),""))</f>
        <v/>
      </c>
      <c r="AE578" s="12" t="str">
        <f aca="false">IF(OR($B578="",R578="",S578=""),"",IFERROR(IF(OR(INDEX(Matches!$I$2:$I$201,MATCH($A578&amp;"-8",Matches!$J$2:$J$201,0))="Void",INDEX(Matches!$G$2:$G$201,MATCH($A578&amp;"-8",Matches!$J$2:$J$201,0))="",INDEX(Matches!$H$2:$H$201,MATCH($A578&amp;"-8",Matches!$J$2:$J$201,0))=""),"",IF(AND($C578&lt;&gt;"",INDEX(Matches!$F$2:$F$201,MATCH($A578&amp;"-8",Matches!$J$2:$J$201,0))&lt;&gt;"",$C578&gt;=INDEX(Matches!$F$2:$F$201,MATCH($A578&amp;"-8",Matches!$J$2:$J$201,0))),"",IF(AND(R578=INDEX(Matches!$G$2:$G$201,MATCH($A578&amp;"-8",Matches!$J$2:$J$201,0)),S578=INDEX(Matches!$H$2:$H$201,MATCH($A578&amp;"-8",Matches!$J$2:$J$201,0))),5,IF(SIGN(R578-S578)&lt;&gt;SIGN(INDEX(Matches!$G$2:$G$201,MATCH($A578&amp;"-8",Matches!$J$2:$J$201,0))-INDEX(Matches!$H$2:$H$201,MATCH($A578&amp;"-8",Matches!$J$2:$J$201,0))),0,IF(R578-S578=INDEX(Matches!$G$2:$G$201,MATCH($A578&amp;"-8",Matches!$J$2:$J$201,0))-INDEX(Matches!$H$2:$H$201,MATCH($A578&amp;"-8",Matches!$J$2:$J$201,0)),3,2))))),""))</f>
        <v/>
      </c>
      <c r="AF578" s="12" t="str">
        <f aca="false">IF(OR($B578="",T578="",U578=""),"",IFERROR(IF(OR(INDEX(Matches!$I$2:$I$201,MATCH($A578&amp;"-9",Matches!$J$2:$J$201,0))="Void",INDEX(Matches!$G$2:$G$201,MATCH($A578&amp;"-9",Matches!$J$2:$J$201,0))="",INDEX(Matches!$H$2:$H$201,MATCH($A578&amp;"-9",Matches!$J$2:$J$201,0))=""),"",IF(AND($C578&lt;&gt;"",INDEX(Matches!$F$2:$F$201,MATCH($A578&amp;"-9",Matches!$J$2:$J$201,0))&lt;&gt;"",$C578&gt;=INDEX(Matches!$F$2:$F$201,MATCH($A578&amp;"-9",Matches!$J$2:$J$201,0))),"",IF(AND(T578=INDEX(Matches!$G$2:$G$201,MATCH($A578&amp;"-9",Matches!$J$2:$J$201,0)),U578=INDEX(Matches!$H$2:$H$201,MATCH($A578&amp;"-9",Matches!$J$2:$J$201,0))),5,IF(SIGN(T578-U578)&lt;&gt;SIGN(INDEX(Matches!$G$2:$G$201,MATCH($A578&amp;"-9",Matches!$J$2:$J$201,0))-INDEX(Matches!$H$2:$H$201,MATCH($A578&amp;"-9",Matches!$J$2:$J$201,0))),0,IF(T578-U578=INDEX(Matches!$G$2:$G$201,MATCH($A578&amp;"-9",Matches!$J$2:$J$201,0))-INDEX(Matches!$H$2:$H$201,MATCH($A578&amp;"-9",Matches!$J$2:$J$201,0)),3,2))))),""))</f>
        <v/>
      </c>
      <c r="AG578" s="12" t="str">
        <f aca="false">IF(OR($B578="",V578="",W578=""),"",IFERROR(IF(OR(INDEX(Matches!$I$2:$I$201,MATCH($A578&amp;"-10",Matches!$J$2:$J$201,0))="Void",INDEX(Matches!$G$2:$G$201,MATCH($A578&amp;"-10",Matches!$J$2:$J$201,0))="",INDEX(Matches!$H$2:$H$201,MATCH($A578&amp;"-10",Matches!$J$2:$J$201,0))=""),"",IF(AND($C578&lt;&gt;"",INDEX(Matches!$F$2:$F$201,MATCH($A578&amp;"-10",Matches!$J$2:$J$201,0))&lt;&gt;"",$C578&gt;=INDEX(Matches!$F$2:$F$201,MATCH($A578&amp;"-10",Matches!$J$2:$J$201,0))),"",IF(AND(V578=INDEX(Matches!$G$2:$G$201,MATCH($A578&amp;"-10",Matches!$J$2:$J$201,0)),W578=INDEX(Matches!$H$2:$H$201,MATCH($A578&amp;"-10",Matches!$J$2:$J$201,0))),5,IF(SIGN(V578-W578)&lt;&gt;SIGN(INDEX(Matches!$G$2:$G$201,MATCH($A578&amp;"-10",Matches!$J$2:$J$201,0))-INDEX(Matches!$H$2:$H$201,MATCH($A578&amp;"-10",Matches!$J$2:$J$201,0))),0,IF(V578-W578=INDEX(Matches!$G$2:$G$201,MATCH($A578&amp;"-10",Matches!$J$2:$J$201,0))-INDEX(Matches!$H$2:$H$201,MATCH($A578&amp;"-10",Matches!$J$2:$J$201,0)),3,2))))),""))</f>
        <v/>
      </c>
      <c r="AH578" s="13" t="str">
        <f aca="false">IF($B578="","",SUM(X578:AG578))</f>
        <v/>
      </c>
      <c r="AI578" s="12" t="str">
        <f aca="false">IF($B578="","",COUNTIF(X578:AG578,5))</f>
        <v/>
      </c>
      <c r="AJ578" s="12" t="str">
        <f aca="false">IF($B578="","",COUNTIF(X578:AG578,"&gt;=2"))</f>
        <v/>
      </c>
      <c r="AK578" s="12" t="str">
        <f aca="false">IF($B578="","",COUNT(X578:AG578))</f>
        <v/>
      </c>
    </row>
    <row r="579" customFormat="false" ht="15" hidden="false" customHeight="false" outlineLevel="0" collapsed="false">
      <c r="A579" s="7"/>
      <c r="B579" s="7"/>
      <c r="C579" s="11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12" t="str">
        <f aca="false">IF(OR($B579="",D579="",E579=""),"",IFERROR(IF(OR(INDEX(Matches!$I$2:$I$201,MATCH($A579&amp;"-1",Matches!$J$2:$J$201,0))="Void",INDEX(Matches!$G$2:$G$201,MATCH($A579&amp;"-1",Matches!$J$2:$J$201,0))="",INDEX(Matches!$H$2:$H$201,MATCH($A579&amp;"-1",Matches!$J$2:$J$201,0))=""),"",IF(AND($C579&lt;&gt;"",INDEX(Matches!$F$2:$F$201,MATCH($A579&amp;"-1",Matches!$J$2:$J$201,0))&lt;&gt;"",$C579&gt;=INDEX(Matches!$F$2:$F$201,MATCH($A579&amp;"-1",Matches!$J$2:$J$201,0))),"",IF(AND(D579=INDEX(Matches!$G$2:$G$201,MATCH($A579&amp;"-1",Matches!$J$2:$J$201,0)),E579=INDEX(Matches!$H$2:$H$201,MATCH($A579&amp;"-1",Matches!$J$2:$J$201,0))),5,IF(SIGN(D579-E579)&lt;&gt;SIGN(INDEX(Matches!$G$2:$G$201,MATCH($A579&amp;"-1",Matches!$J$2:$J$201,0))-INDEX(Matches!$H$2:$H$201,MATCH($A579&amp;"-1",Matches!$J$2:$J$201,0))),0,IF(D579-E579=INDEX(Matches!$G$2:$G$201,MATCH($A579&amp;"-1",Matches!$J$2:$J$201,0))-INDEX(Matches!$H$2:$H$201,MATCH($A579&amp;"-1",Matches!$J$2:$J$201,0)),3,2))))),""))</f>
        <v/>
      </c>
      <c r="Y579" s="12" t="str">
        <f aca="false">IF(OR($B579="",F579="",G579=""),"",IFERROR(IF(OR(INDEX(Matches!$I$2:$I$201,MATCH($A579&amp;"-2",Matches!$J$2:$J$201,0))="Void",INDEX(Matches!$G$2:$G$201,MATCH($A579&amp;"-2",Matches!$J$2:$J$201,0))="",INDEX(Matches!$H$2:$H$201,MATCH($A579&amp;"-2",Matches!$J$2:$J$201,0))=""),"",IF(AND($C579&lt;&gt;"",INDEX(Matches!$F$2:$F$201,MATCH($A579&amp;"-2",Matches!$J$2:$J$201,0))&lt;&gt;"",$C579&gt;=INDEX(Matches!$F$2:$F$201,MATCH($A579&amp;"-2",Matches!$J$2:$J$201,0))),"",IF(AND(F579=INDEX(Matches!$G$2:$G$201,MATCH($A579&amp;"-2",Matches!$J$2:$J$201,0)),G579=INDEX(Matches!$H$2:$H$201,MATCH($A579&amp;"-2",Matches!$J$2:$J$201,0))),5,IF(SIGN(F579-G579)&lt;&gt;SIGN(INDEX(Matches!$G$2:$G$201,MATCH($A579&amp;"-2",Matches!$J$2:$J$201,0))-INDEX(Matches!$H$2:$H$201,MATCH($A579&amp;"-2",Matches!$J$2:$J$201,0))),0,IF(F579-G579=INDEX(Matches!$G$2:$G$201,MATCH($A579&amp;"-2",Matches!$J$2:$J$201,0))-INDEX(Matches!$H$2:$H$201,MATCH($A579&amp;"-2",Matches!$J$2:$J$201,0)),3,2))))),""))</f>
        <v/>
      </c>
      <c r="Z579" s="12" t="str">
        <f aca="false">IF(OR($B579="",H579="",I579=""),"",IFERROR(IF(OR(INDEX(Matches!$I$2:$I$201,MATCH($A579&amp;"-3",Matches!$J$2:$J$201,0))="Void",INDEX(Matches!$G$2:$G$201,MATCH($A579&amp;"-3",Matches!$J$2:$J$201,0))="",INDEX(Matches!$H$2:$H$201,MATCH($A579&amp;"-3",Matches!$J$2:$J$201,0))=""),"",IF(AND($C579&lt;&gt;"",INDEX(Matches!$F$2:$F$201,MATCH($A579&amp;"-3",Matches!$J$2:$J$201,0))&lt;&gt;"",$C579&gt;=INDEX(Matches!$F$2:$F$201,MATCH($A579&amp;"-3",Matches!$J$2:$J$201,0))),"",IF(AND(H579=INDEX(Matches!$G$2:$G$201,MATCH($A579&amp;"-3",Matches!$J$2:$J$201,0)),I579=INDEX(Matches!$H$2:$H$201,MATCH($A579&amp;"-3",Matches!$J$2:$J$201,0))),5,IF(SIGN(H579-I579)&lt;&gt;SIGN(INDEX(Matches!$G$2:$G$201,MATCH($A579&amp;"-3",Matches!$J$2:$J$201,0))-INDEX(Matches!$H$2:$H$201,MATCH($A579&amp;"-3",Matches!$J$2:$J$201,0))),0,IF(H579-I579=INDEX(Matches!$G$2:$G$201,MATCH($A579&amp;"-3",Matches!$J$2:$J$201,0))-INDEX(Matches!$H$2:$H$201,MATCH($A579&amp;"-3",Matches!$J$2:$J$201,0)),3,2))))),""))</f>
        <v/>
      </c>
      <c r="AA579" s="12" t="str">
        <f aca="false">IF(OR($B579="",J579="",K579=""),"",IFERROR(IF(OR(INDEX(Matches!$I$2:$I$201,MATCH($A579&amp;"-4",Matches!$J$2:$J$201,0))="Void",INDEX(Matches!$G$2:$G$201,MATCH($A579&amp;"-4",Matches!$J$2:$J$201,0))="",INDEX(Matches!$H$2:$H$201,MATCH($A579&amp;"-4",Matches!$J$2:$J$201,0))=""),"",IF(AND($C579&lt;&gt;"",INDEX(Matches!$F$2:$F$201,MATCH($A579&amp;"-4",Matches!$J$2:$J$201,0))&lt;&gt;"",$C579&gt;=INDEX(Matches!$F$2:$F$201,MATCH($A579&amp;"-4",Matches!$J$2:$J$201,0))),"",IF(AND(J579=INDEX(Matches!$G$2:$G$201,MATCH($A579&amp;"-4",Matches!$J$2:$J$201,0)),K579=INDEX(Matches!$H$2:$H$201,MATCH($A579&amp;"-4",Matches!$J$2:$J$201,0))),5,IF(SIGN(J579-K579)&lt;&gt;SIGN(INDEX(Matches!$G$2:$G$201,MATCH($A579&amp;"-4",Matches!$J$2:$J$201,0))-INDEX(Matches!$H$2:$H$201,MATCH($A579&amp;"-4",Matches!$J$2:$J$201,0))),0,IF(J579-K579=INDEX(Matches!$G$2:$G$201,MATCH($A579&amp;"-4",Matches!$J$2:$J$201,0))-INDEX(Matches!$H$2:$H$201,MATCH($A579&amp;"-4",Matches!$J$2:$J$201,0)),3,2))))),""))</f>
        <v/>
      </c>
      <c r="AB579" s="12" t="str">
        <f aca="false">IF(OR($B579="",L579="",M579=""),"",IFERROR(IF(OR(INDEX(Matches!$I$2:$I$201,MATCH($A579&amp;"-5",Matches!$J$2:$J$201,0))="Void",INDEX(Matches!$G$2:$G$201,MATCH($A579&amp;"-5",Matches!$J$2:$J$201,0))="",INDEX(Matches!$H$2:$H$201,MATCH($A579&amp;"-5",Matches!$J$2:$J$201,0))=""),"",IF(AND($C579&lt;&gt;"",INDEX(Matches!$F$2:$F$201,MATCH($A579&amp;"-5",Matches!$J$2:$J$201,0))&lt;&gt;"",$C579&gt;=INDEX(Matches!$F$2:$F$201,MATCH($A579&amp;"-5",Matches!$J$2:$J$201,0))),"",IF(AND(L579=INDEX(Matches!$G$2:$G$201,MATCH($A579&amp;"-5",Matches!$J$2:$J$201,0)),M579=INDEX(Matches!$H$2:$H$201,MATCH($A579&amp;"-5",Matches!$J$2:$J$201,0))),5,IF(SIGN(L579-M579)&lt;&gt;SIGN(INDEX(Matches!$G$2:$G$201,MATCH($A579&amp;"-5",Matches!$J$2:$J$201,0))-INDEX(Matches!$H$2:$H$201,MATCH($A579&amp;"-5",Matches!$J$2:$J$201,0))),0,IF(L579-M579=INDEX(Matches!$G$2:$G$201,MATCH($A579&amp;"-5",Matches!$J$2:$J$201,0))-INDEX(Matches!$H$2:$H$201,MATCH($A579&amp;"-5",Matches!$J$2:$J$201,0)),3,2))))),""))</f>
        <v/>
      </c>
      <c r="AC579" s="12" t="str">
        <f aca="false">IF(OR($B579="",N579="",O579=""),"",IFERROR(IF(OR(INDEX(Matches!$I$2:$I$201,MATCH($A579&amp;"-6",Matches!$J$2:$J$201,0))="Void",INDEX(Matches!$G$2:$G$201,MATCH($A579&amp;"-6",Matches!$J$2:$J$201,0))="",INDEX(Matches!$H$2:$H$201,MATCH($A579&amp;"-6",Matches!$J$2:$J$201,0))=""),"",IF(AND($C579&lt;&gt;"",INDEX(Matches!$F$2:$F$201,MATCH($A579&amp;"-6",Matches!$J$2:$J$201,0))&lt;&gt;"",$C579&gt;=INDEX(Matches!$F$2:$F$201,MATCH($A579&amp;"-6",Matches!$J$2:$J$201,0))),"",IF(AND(N579=INDEX(Matches!$G$2:$G$201,MATCH($A579&amp;"-6",Matches!$J$2:$J$201,0)),O579=INDEX(Matches!$H$2:$H$201,MATCH($A579&amp;"-6",Matches!$J$2:$J$201,0))),5,IF(SIGN(N579-O579)&lt;&gt;SIGN(INDEX(Matches!$G$2:$G$201,MATCH($A579&amp;"-6",Matches!$J$2:$J$201,0))-INDEX(Matches!$H$2:$H$201,MATCH($A579&amp;"-6",Matches!$J$2:$J$201,0))),0,IF(N579-O579=INDEX(Matches!$G$2:$G$201,MATCH($A579&amp;"-6",Matches!$J$2:$J$201,0))-INDEX(Matches!$H$2:$H$201,MATCH($A579&amp;"-6",Matches!$J$2:$J$201,0)),3,2))))),""))</f>
        <v/>
      </c>
      <c r="AD579" s="12" t="str">
        <f aca="false">IF(OR($B579="",P579="",Q579=""),"",IFERROR(IF(OR(INDEX(Matches!$I$2:$I$201,MATCH($A579&amp;"-7",Matches!$J$2:$J$201,0))="Void",INDEX(Matches!$G$2:$G$201,MATCH($A579&amp;"-7",Matches!$J$2:$J$201,0))="",INDEX(Matches!$H$2:$H$201,MATCH($A579&amp;"-7",Matches!$J$2:$J$201,0))=""),"",IF(AND($C579&lt;&gt;"",INDEX(Matches!$F$2:$F$201,MATCH($A579&amp;"-7",Matches!$J$2:$J$201,0))&lt;&gt;"",$C579&gt;=INDEX(Matches!$F$2:$F$201,MATCH($A579&amp;"-7",Matches!$J$2:$J$201,0))),"",IF(AND(P579=INDEX(Matches!$G$2:$G$201,MATCH($A579&amp;"-7",Matches!$J$2:$J$201,0)),Q579=INDEX(Matches!$H$2:$H$201,MATCH($A579&amp;"-7",Matches!$J$2:$J$201,0))),5,IF(SIGN(P579-Q579)&lt;&gt;SIGN(INDEX(Matches!$G$2:$G$201,MATCH($A579&amp;"-7",Matches!$J$2:$J$201,0))-INDEX(Matches!$H$2:$H$201,MATCH($A579&amp;"-7",Matches!$J$2:$J$201,0))),0,IF(P579-Q579=INDEX(Matches!$G$2:$G$201,MATCH($A579&amp;"-7",Matches!$J$2:$J$201,0))-INDEX(Matches!$H$2:$H$201,MATCH($A579&amp;"-7",Matches!$J$2:$J$201,0)),3,2))))),""))</f>
        <v/>
      </c>
      <c r="AE579" s="12" t="str">
        <f aca="false">IF(OR($B579="",R579="",S579=""),"",IFERROR(IF(OR(INDEX(Matches!$I$2:$I$201,MATCH($A579&amp;"-8",Matches!$J$2:$J$201,0))="Void",INDEX(Matches!$G$2:$G$201,MATCH($A579&amp;"-8",Matches!$J$2:$J$201,0))="",INDEX(Matches!$H$2:$H$201,MATCH($A579&amp;"-8",Matches!$J$2:$J$201,0))=""),"",IF(AND($C579&lt;&gt;"",INDEX(Matches!$F$2:$F$201,MATCH($A579&amp;"-8",Matches!$J$2:$J$201,0))&lt;&gt;"",$C579&gt;=INDEX(Matches!$F$2:$F$201,MATCH($A579&amp;"-8",Matches!$J$2:$J$201,0))),"",IF(AND(R579=INDEX(Matches!$G$2:$G$201,MATCH($A579&amp;"-8",Matches!$J$2:$J$201,0)),S579=INDEX(Matches!$H$2:$H$201,MATCH($A579&amp;"-8",Matches!$J$2:$J$201,0))),5,IF(SIGN(R579-S579)&lt;&gt;SIGN(INDEX(Matches!$G$2:$G$201,MATCH($A579&amp;"-8",Matches!$J$2:$J$201,0))-INDEX(Matches!$H$2:$H$201,MATCH($A579&amp;"-8",Matches!$J$2:$J$201,0))),0,IF(R579-S579=INDEX(Matches!$G$2:$G$201,MATCH($A579&amp;"-8",Matches!$J$2:$J$201,0))-INDEX(Matches!$H$2:$H$201,MATCH($A579&amp;"-8",Matches!$J$2:$J$201,0)),3,2))))),""))</f>
        <v/>
      </c>
      <c r="AF579" s="12" t="str">
        <f aca="false">IF(OR($B579="",T579="",U579=""),"",IFERROR(IF(OR(INDEX(Matches!$I$2:$I$201,MATCH($A579&amp;"-9",Matches!$J$2:$J$201,0))="Void",INDEX(Matches!$G$2:$G$201,MATCH($A579&amp;"-9",Matches!$J$2:$J$201,0))="",INDEX(Matches!$H$2:$H$201,MATCH($A579&amp;"-9",Matches!$J$2:$J$201,0))=""),"",IF(AND($C579&lt;&gt;"",INDEX(Matches!$F$2:$F$201,MATCH($A579&amp;"-9",Matches!$J$2:$J$201,0))&lt;&gt;"",$C579&gt;=INDEX(Matches!$F$2:$F$201,MATCH($A579&amp;"-9",Matches!$J$2:$J$201,0))),"",IF(AND(T579=INDEX(Matches!$G$2:$G$201,MATCH($A579&amp;"-9",Matches!$J$2:$J$201,0)),U579=INDEX(Matches!$H$2:$H$201,MATCH($A579&amp;"-9",Matches!$J$2:$J$201,0))),5,IF(SIGN(T579-U579)&lt;&gt;SIGN(INDEX(Matches!$G$2:$G$201,MATCH($A579&amp;"-9",Matches!$J$2:$J$201,0))-INDEX(Matches!$H$2:$H$201,MATCH($A579&amp;"-9",Matches!$J$2:$J$201,0))),0,IF(T579-U579=INDEX(Matches!$G$2:$G$201,MATCH($A579&amp;"-9",Matches!$J$2:$J$201,0))-INDEX(Matches!$H$2:$H$201,MATCH($A579&amp;"-9",Matches!$J$2:$J$201,0)),3,2))))),""))</f>
        <v/>
      </c>
      <c r="AG579" s="12" t="str">
        <f aca="false">IF(OR($B579="",V579="",W579=""),"",IFERROR(IF(OR(INDEX(Matches!$I$2:$I$201,MATCH($A579&amp;"-10",Matches!$J$2:$J$201,0))="Void",INDEX(Matches!$G$2:$G$201,MATCH($A579&amp;"-10",Matches!$J$2:$J$201,0))="",INDEX(Matches!$H$2:$H$201,MATCH($A579&amp;"-10",Matches!$J$2:$J$201,0))=""),"",IF(AND($C579&lt;&gt;"",INDEX(Matches!$F$2:$F$201,MATCH($A579&amp;"-10",Matches!$J$2:$J$201,0))&lt;&gt;"",$C579&gt;=INDEX(Matches!$F$2:$F$201,MATCH($A579&amp;"-10",Matches!$J$2:$J$201,0))),"",IF(AND(V579=INDEX(Matches!$G$2:$G$201,MATCH($A579&amp;"-10",Matches!$J$2:$J$201,0)),W579=INDEX(Matches!$H$2:$H$201,MATCH($A579&amp;"-10",Matches!$J$2:$J$201,0))),5,IF(SIGN(V579-W579)&lt;&gt;SIGN(INDEX(Matches!$G$2:$G$201,MATCH($A579&amp;"-10",Matches!$J$2:$J$201,0))-INDEX(Matches!$H$2:$H$201,MATCH($A579&amp;"-10",Matches!$J$2:$J$201,0))),0,IF(V579-W579=INDEX(Matches!$G$2:$G$201,MATCH($A579&amp;"-10",Matches!$J$2:$J$201,0))-INDEX(Matches!$H$2:$H$201,MATCH($A579&amp;"-10",Matches!$J$2:$J$201,0)),3,2))))),""))</f>
        <v/>
      </c>
      <c r="AH579" s="13" t="str">
        <f aca="false">IF($B579="","",SUM(X579:AG579))</f>
        <v/>
      </c>
      <c r="AI579" s="12" t="str">
        <f aca="false">IF($B579="","",COUNTIF(X579:AG579,5))</f>
        <v/>
      </c>
      <c r="AJ579" s="12" t="str">
        <f aca="false">IF($B579="","",COUNTIF(X579:AG579,"&gt;=2"))</f>
        <v/>
      </c>
      <c r="AK579" s="12" t="str">
        <f aca="false">IF($B579="","",COUNT(X579:AG579))</f>
        <v/>
      </c>
    </row>
    <row r="580" customFormat="false" ht="15" hidden="false" customHeight="false" outlineLevel="0" collapsed="false">
      <c r="A580" s="7"/>
      <c r="B580" s="7"/>
      <c r="C580" s="11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12" t="str">
        <f aca="false">IF(OR($B580="",D580="",E580=""),"",IFERROR(IF(OR(INDEX(Matches!$I$2:$I$201,MATCH($A580&amp;"-1",Matches!$J$2:$J$201,0))="Void",INDEX(Matches!$G$2:$G$201,MATCH($A580&amp;"-1",Matches!$J$2:$J$201,0))="",INDEX(Matches!$H$2:$H$201,MATCH($A580&amp;"-1",Matches!$J$2:$J$201,0))=""),"",IF(AND($C580&lt;&gt;"",INDEX(Matches!$F$2:$F$201,MATCH($A580&amp;"-1",Matches!$J$2:$J$201,0))&lt;&gt;"",$C580&gt;=INDEX(Matches!$F$2:$F$201,MATCH($A580&amp;"-1",Matches!$J$2:$J$201,0))),"",IF(AND(D580=INDEX(Matches!$G$2:$G$201,MATCH($A580&amp;"-1",Matches!$J$2:$J$201,0)),E580=INDEX(Matches!$H$2:$H$201,MATCH($A580&amp;"-1",Matches!$J$2:$J$201,0))),5,IF(SIGN(D580-E580)&lt;&gt;SIGN(INDEX(Matches!$G$2:$G$201,MATCH($A580&amp;"-1",Matches!$J$2:$J$201,0))-INDEX(Matches!$H$2:$H$201,MATCH($A580&amp;"-1",Matches!$J$2:$J$201,0))),0,IF(D580-E580=INDEX(Matches!$G$2:$G$201,MATCH($A580&amp;"-1",Matches!$J$2:$J$201,0))-INDEX(Matches!$H$2:$H$201,MATCH($A580&amp;"-1",Matches!$J$2:$J$201,0)),3,2))))),""))</f>
        <v/>
      </c>
      <c r="Y580" s="12" t="str">
        <f aca="false">IF(OR($B580="",F580="",G580=""),"",IFERROR(IF(OR(INDEX(Matches!$I$2:$I$201,MATCH($A580&amp;"-2",Matches!$J$2:$J$201,0))="Void",INDEX(Matches!$G$2:$G$201,MATCH($A580&amp;"-2",Matches!$J$2:$J$201,0))="",INDEX(Matches!$H$2:$H$201,MATCH($A580&amp;"-2",Matches!$J$2:$J$201,0))=""),"",IF(AND($C580&lt;&gt;"",INDEX(Matches!$F$2:$F$201,MATCH($A580&amp;"-2",Matches!$J$2:$J$201,0))&lt;&gt;"",$C580&gt;=INDEX(Matches!$F$2:$F$201,MATCH($A580&amp;"-2",Matches!$J$2:$J$201,0))),"",IF(AND(F580=INDEX(Matches!$G$2:$G$201,MATCH($A580&amp;"-2",Matches!$J$2:$J$201,0)),G580=INDEX(Matches!$H$2:$H$201,MATCH($A580&amp;"-2",Matches!$J$2:$J$201,0))),5,IF(SIGN(F580-G580)&lt;&gt;SIGN(INDEX(Matches!$G$2:$G$201,MATCH($A580&amp;"-2",Matches!$J$2:$J$201,0))-INDEX(Matches!$H$2:$H$201,MATCH($A580&amp;"-2",Matches!$J$2:$J$201,0))),0,IF(F580-G580=INDEX(Matches!$G$2:$G$201,MATCH($A580&amp;"-2",Matches!$J$2:$J$201,0))-INDEX(Matches!$H$2:$H$201,MATCH($A580&amp;"-2",Matches!$J$2:$J$201,0)),3,2))))),""))</f>
        <v/>
      </c>
      <c r="Z580" s="12" t="str">
        <f aca="false">IF(OR($B580="",H580="",I580=""),"",IFERROR(IF(OR(INDEX(Matches!$I$2:$I$201,MATCH($A580&amp;"-3",Matches!$J$2:$J$201,0))="Void",INDEX(Matches!$G$2:$G$201,MATCH($A580&amp;"-3",Matches!$J$2:$J$201,0))="",INDEX(Matches!$H$2:$H$201,MATCH($A580&amp;"-3",Matches!$J$2:$J$201,0))=""),"",IF(AND($C580&lt;&gt;"",INDEX(Matches!$F$2:$F$201,MATCH($A580&amp;"-3",Matches!$J$2:$J$201,0))&lt;&gt;"",$C580&gt;=INDEX(Matches!$F$2:$F$201,MATCH($A580&amp;"-3",Matches!$J$2:$J$201,0))),"",IF(AND(H580=INDEX(Matches!$G$2:$G$201,MATCH($A580&amp;"-3",Matches!$J$2:$J$201,0)),I580=INDEX(Matches!$H$2:$H$201,MATCH($A580&amp;"-3",Matches!$J$2:$J$201,0))),5,IF(SIGN(H580-I580)&lt;&gt;SIGN(INDEX(Matches!$G$2:$G$201,MATCH($A580&amp;"-3",Matches!$J$2:$J$201,0))-INDEX(Matches!$H$2:$H$201,MATCH($A580&amp;"-3",Matches!$J$2:$J$201,0))),0,IF(H580-I580=INDEX(Matches!$G$2:$G$201,MATCH($A580&amp;"-3",Matches!$J$2:$J$201,0))-INDEX(Matches!$H$2:$H$201,MATCH($A580&amp;"-3",Matches!$J$2:$J$201,0)),3,2))))),""))</f>
        <v/>
      </c>
      <c r="AA580" s="12" t="str">
        <f aca="false">IF(OR($B580="",J580="",K580=""),"",IFERROR(IF(OR(INDEX(Matches!$I$2:$I$201,MATCH($A580&amp;"-4",Matches!$J$2:$J$201,0))="Void",INDEX(Matches!$G$2:$G$201,MATCH($A580&amp;"-4",Matches!$J$2:$J$201,0))="",INDEX(Matches!$H$2:$H$201,MATCH($A580&amp;"-4",Matches!$J$2:$J$201,0))=""),"",IF(AND($C580&lt;&gt;"",INDEX(Matches!$F$2:$F$201,MATCH($A580&amp;"-4",Matches!$J$2:$J$201,0))&lt;&gt;"",$C580&gt;=INDEX(Matches!$F$2:$F$201,MATCH($A580&amp;"-4",Matches!$J$2:$J$201,0))),"",IF(AND(J580=INDEX(Matches!$G$2:$G$201,MATCH($A580&amp;"-4",Matches!$J$2:$J$201,0)),K580=INDEX(Matches!$H$2:$H$201,MATCH($A580&amp;"-4",Matches!$J$2:$J$201,0))),5,IF(SIGN(J580-K580)&lt;&gt;SIGN(INDEX(Matches!$G$2:$G$201,MATCH($A580&amp;"-4",Matches!$J$2:$J$201,0))-INDEX(Matches!$H$2:$H$201,MATCH($A580&amp;"-4",Matches!$J$2:$J$201,0))),0,IF(J580-K580=INDEX(Matches!$G$2:$G$201,MATCH($A580&amp;"-4",Matches!$J$2:$J$201,0))-INDEX(Matches!$H$2:$H$201,MATCH($A580&amp;"-4",Matches!$J$2:$J$201,0)),3,2))))),""))</f>
        <v/>
      </c>
      <c r="AB580" s="12" t="str">
        <f aca="false">IF(OR($B580="",L580="",M580=""),"",IFERROR(IF(OR(INDEX(Matches!$I$2:$I$201,MATCH($A580&amp;"-5",Matches!$J$2:$J$201,0))="Void",INDEX(Matches!$G$2:$G$201,MATCH($A580&amp;"-5",Matches!$J$2:$J$201,0))="",INDEX(Matches!$H$2:$H$201,MATCH($A580&amp;"-5",Matches!$J$2:$J$201,0))=""),"",IF(AND($C580&lt;&gt;"",INDEX(Matches!$F$2:$F$201,MATCH($A580&amp;"-5",Matches!$J$2:$J$201,0))&lt;&gt;"",$C580&gt;=INDEX(Matches!$F$2:$F$201,MATCH($A580&amp;"-5",Matches!$J$2:$J$201,0))),"",IF(AND(L580=INDEX(Matches!$G$2:$G$201,MATCH($A580&amp;"-5",Matches!$J$2:$J$201,0)),M580=INDEX(Matches!$H$2:$H$201,MATCH($A580&amp;"-5",Matches!$J$2:$J$201,0))),5,IF(SIGN(L580-M580)&lt;&gt;SIGN(INDEX(Matches!$G$2:$G$201,MATCH($A580&amp;"-5",Matches!$J$2:$J$201,0))-INDEX(Matches!$H$2:$H$201,MATCH($A580&amp;"-5",Matches!$J$2:$J$201,0))),0,IF(L580-M580=INDEX(Matches!$G$2:$G$201,MATCH($A580&amp;"-5",Matches!$J$2:$J$201,0))-INDEX(Matches!$H$2:$H$201,MATCH($A580&amp;"-5",Matches!$J$2:$J$201,0)),3,2))))),""))</f>
        <v/>
      </c>
      <c r="AC580" s="12" t="str">
        <f aca="false">IF(OR($B580="",N580="",O580=""),"",IFERROR(IF(OR(INDEX(Matches!$I$2:$I$201,MATCH($A580&amp;"-6",Matches!$J$2:$J$201,0))="Void",INDEX(Matches!$G$2:$G$201,MATCH($A580&amp;"-6",Matches!$J$2:$J$201,0))="",INDEX(Matches!$H$2:$H$201,MATCH($A580&amp;"-6",Matches!$J$2:$J$201,0))=""),"",IF(AND($C580&lt;&gt;"",INDEX(Matches!$F$2:$F$201,MATCH($A580&amp;"-6",Matches!$J$2:$J$201,0))&lt;&gt;"",$C580&gt;=INDEX(Matches!$F$2:$F$201,MATCH($A580&amp;"-6",Matches!$J$2:$J$201,0))),"",IF(AND(N580=INDEX(Matches!$G$2:$G$201,MATCH($A580&amp;"-6",Matches!$J$2:$J$201,0)),O580=INDEX(Matches!$H$2:$H$201,MATCH($A580&amp;"-6",Matches!$J$2:$J$201,0))),5,IF(SIGN(N580-O580)&lt;&gt;SIGN(INDEX(Matches!$G$2:$G$201,MATCH($A580&amp;"-6",Matches!$J$2:$J$201,0))-INDEX(Matches!$H$2:$H$201,MATCH($A580&amp;"-6",Matches!$J$2:$J$201,0))),0,IF(N580-O580=INDEX(Matches!$G$2:$G$201,MATCH($A580&amp;"-6",Matches!$J$2:$J$201,0))-INDEX(Matches!$H$2:$H$201,MATCH($A580&amp;"-6",Matches!$J$2:$J$201,0)),3,2))))),""))</f>
        <v/>
      </c>
      <c r="AD580" s="12" t="str">
        <f aca="false">IF(OR($B580="",P580="",Q580=""),"",IFERROR(IF(OR(INDEX(Matches!$I$2:$I$201,MATCH($A580&amp;"-7",Matches!$J$2:$J$201,0))="Void",INDEX(Matches!$G$2:$G$201,MATCH($A580&amp;"-7",Matches!$J$2:$J$201,0))="",INDEX(Matches!$H$2:$H$201,MATCH($A580&amp;"-7",Matches!$J$2:$J$201,0))=""),"",IF(AND($C580&lt;&gt;"",INDEX(Matches!$F$2:$F$201,MATCH($A580&amp;"-7",Matches!$J$2:$J$201,0))&lt;&gt;"",$C580&gt;=INDEX(Matches!$F$2:$F$201,MATCH($A580&amp;"-7",Matches!$J$2:$J$201,0))),"",IF(AND(P580=INDEX(Matches!$G$2:$G$201,MATCH($A580&amp;"-7",Matches!$J$2:$J$201,0)),Q580=INDEX(Matches!$H$2:$H$201,MATCH($A580&amp;"-7",Matches!$J$2:$J$201,0))),5,IF(SIGN(P580-Q580)&lt;&gt;SIGN(INDEX(Matches!$G$2:$G$201,MATCH($A580&amp;"-7",Matches!$J$2:$J$201,0))-INDEX(Matches!$H$2:$H$201,MATCH($A580&amp;"-7",Matches!$J$2:$J$201,0))),0,IF(P580-Q580=INDEX(Matches!$G$2:$G$201,MATCH($A580&amp;"-7",Matches!$J$2:$J$201,0))-INDEX(Matches!$H$2:$H$201,MATCH($A580&amp;"-7",Matches!$J$2:$J$201,0)),3,2))))),""))</f>
        <v/>
      </c>
      <c r="AE580" s="12" t="str">
        <f aca="false">IF(OR($B580="",R580="",S580=""),"",IFERROR(IF(OR(INDEX(Matches!$I$2:$I$201,MATCH($A580&amp;"-8",Matches!$J$2:$J$201,0))="Void",INDEX(Matches!$G$2:$G$201,MATCH($A580&amp;"-8",Matches!$J$2:$J$201,0))="",INDEX(Matches!$H$2:$H$201,MATCH($A580&amp;"-8",Matches!$J$2:$J$201,0))=""),"",IF(AND($C580&lt;&gt;"",INDEX(Matches!$F$2:$F$201,MATCH($A580&amp;"-8",Matches!$J$2:$J$201,0))&lt;&gt;"",$C580&gt;=INDEX(Matches!$F$2:$F$201,MATCH($A580&amp;"-8",Matches!$J$2:$J$201,0))),"",IF(AND(R580=INDEX(Matches!$G$2:$G$201,MATCH($A580&amp;"-8",Matches!$J$2:$J$201,0)),S580=INDEX(Matches!$H$2:$H$201,MATCH($A580&amp;"-8",Matches!$J$2:$J$201,0))),5,IF(SIGN(R580-S580)&lt;&gt;SIGN(INDEX(Matches!$G$2:$G$201,MATCH($A580&amp;"-8",Matches!$J$2:$J$201,0))-INDEX(Matches!$H$2:$H$201,MATCH($A580&amp;"-8",Matches!$J$2:$J$201,0))),0,IF(R580-S580=INDEX(Matches!$G$2:$G$201,MATCH($A580&amp;"-8",Matches!$J$2:$J$201,0))-INDEX(Matches!$H$2:$H$201,MATCH($A580&amp;"-8",Matches!$J$2:$J$201,0)),3,2))))),""))</f>
        <v/>
      </c>
      <c r="AF580" s="12" t="str">
        <f aca="false">IF(OR($B580="",T580="",U580=""),"",IFERROR(IF(OR(INDEX(Matches!$I$2:$I$201,MATCH($A580&amp;"-9",Matches!$J$2:$J$201,0))="Void",INDEX(Matches!$G$2:$G$201,MATCH($A580&amp;"-9",Matches!$J$2:$J$201,0))="",INDEX(Matches!$H$2:$H$201,MATCH($A580&amp;"-9",Matches!$J$2:$J$201,0))=""),"",IF(AND($C580&lt;&gt;"",INDEX(Matches!$F$2:$F$201,MATCH($A580&amp;"-9",Matches!$J$2:$J$201,0))&lt;&gt;"",$C580&gt;=INDEX(Matches!$F$2:$F$201,MATCH($A580&amp;"-9",Matches!$J$2:$J$201,0))),"",IF(AND(T580=INDEX(Matches!$G$2:$G$201,MATCH($A580&amp;"-9",Matches!$J$2:$J$201,0)),U580=INDEX(Matches!$H$2:$H$201,MATCH($A580&amp;"-9",Matches!$J$2:$J$201,0))),5,IF(SIGN(T580-U580)&lt;&gt;SIGN(INDEX(Matches!$G$2:$G$201,MATCH($A580&amp;"-9",Matches!$J$2:$J$201,0))-INDEX(Matches!$H$2:$H$201,MATCH($A580&amp;"-9",Matches!$J$2:$J$201,0))),0,IF(T580-U580=INDEX(Matches!$G$2:$G$201,MATCH($A580&amp;"-9",Matches!$J$2:$J$201,0))-INDEX(Matches!$H$2:$H$201,MATCH($A580&amp;"-9",Matches!$J$2:$J$201,0)),3,2))))),""))</f>
        <v/>
      </c>
      <c r="AG580" s="12" t="str">
        <f aca="false">IF(OR($B580="",V580="",W580=""),"",IFERROR(IF(OR(INDEX(Matches!$I$2:$I$201,MATCH($A580&amp;"-10",Matches!$J$2:$J$201,0))="Void",INDEX(Matches!$G$2:$G$201,MATCH($A580&amp;"-10",Matches!$J$2:$J$201,0))="",INDEX(Matches!$H$2:$H$201,MATCH($A580&amp;"-10",Matches!$J$2:$J$201,0))=""),"",IF(AND($C580&lt;&gt;"",INDEX(Matches!$F$2:$F$201,MATCH($A580&amp;"-10",Matches!$J$2:$J$201,0))&lt;&gt;"",$C580&gt;=INDEX(Matches!$F$2:$F$201,MATCH($A580&amp;"-10",Matches!$J$2:$J$201,0))),"",IF(AND(V580=INDEX(Matches!$G$2:$G$201,MATCH($A580&amp;"-10",Matches!$J$2:$J$201,0)),W580=INDEX(Matches!$H$2:$H$201,MATCH($A580&amp;"-10",Matches!$J$2:$J$201,0))),5,IF(SIGN(V580-W580)&lt;&gt;SIGN(INDEX(Matches!$G$2:$G$201,MATCH($A580&amp;"-10",Matches!$J$2:$J$201,0))-INDEX(Matches!$H$2:$H$201,MATCH($A580&amp;"-10",Matches!$J$2:$J$201,0))),0,IF(V580-W580=INDEX(Matches!$G$2:$G$201,MATCH($A580&amp;"-10",Matches!$J$2:$J$201,0))-INDEX(Matches!$H$2:$H$201,MATCH($A580&amp;"-10",Matches!$J$2:$J$201,0)),3,2))))),""))</f>
        <v/>
      </c>
      <c r="AH580" s="13" t="str">
        <f aca="false">IF($B580="","",SUM(X580:AG580))</f>
        <v/>
      </c>
      <c r="AI580" s="12" t="str">
        <f aca="false">IF($B580="","",COUNTIF(X580:AG580,5))</f>
        <v/>
      </c>
      <c r="AJ580" s="12" t="str">
        <f aca="false">IF($B580="","",COUNTIF(X580:AG580,"&gt;=2"))</f>
        <v/>
      </c>
      <c r="AK580" s="12" t="str">
        <f aca="false">IF($B580="","",COUNT(X580:AG580))</f>
        <v/>
      </c>
    </row>
    <row r="581" customFormat="false" ht="15" hidden="false" customHeight="false" outlineLevel="0" collapsed="false">
      <c r="A581" s="7"/>
      <c r="B581" s="7"/>
      <c r="C581" s="11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12" t="str">
        <f aca="false">IF(OR($B581="",D581="",E581=""),"",IFERROR(IF(OR(INDEX(Matches!$I$2:$I$201,MATCH($A581&amp;"-1",Matches!$J$2:$J$201,0))="Void",INDEX(Matches!$G$2:$G$201,MATCH($A581&amp;"-1",Matches!$J$2:$J$201,0))="",INDEX(Matches!$H$2:$H$201,MATCH($A581&amp;"-1",Matches!$J$2:$J$201,0))=""),"",IF(AND($C581&lt;&gt;"",INDEX(Matches!$F$2:$F$201,MATCH($A581&amp;"-1",Matches!$J$2:$J$201,0))&lt;&gt;"",$C581&gt;=INDEX(Matches!$F$2:$F$201,MATCH($A581&amp;"-1",Matches!$J$2:$J$201,0))),"",IF(AND(D581=INDEX(Matches!$G$2:$G$201,MATCH($A581&amp;"-1",Matches!$J$2:$J$201,0)),E581=INDEX(Matches!$H$2:$H$201,MATCH($A581&amp;"-1",Matches!$J$2:$J$201,0))),5,IF(SIGN(D581-E581)&lt;&gt;SIGN(INDEX(Matches!$G$2:$G$201,MATCH($A581&amp;"-1",Matches!$J$2:$J$201,0))-INDEX(Matches!$H$2:$H$201,MATCH($A581&amp;"-1",Matches!$J$2:$J$201,0))),0,IF(D581-E581=INDEX(Matches!$G$2:$G$201,MATCH($A581&amp;"-1",Matches!$J$2:$J$201,0))-INDEX(Matches!$H$2:$H$201,MATCH($A581&amp;"-1",Matches!$J$2:$J$201,0)),3,2))))),""))</f>
        <v/>
      </c>
      <c r="Y581" s="12" t="str">
        <f aca="false">IF(OR($B581="",F581="",G581=""),"",IFERROR(IF(OR(INDEX(Matches!$I$2:$I$201,MATCH($A581&amp;"-2",Matches!$J$2:$J$201,0))="Void",INDEX(Matches!$G$2:$G$201,MATCH($A581&amp;"-2",Matches!$J$2:$J$201,0))="",INDEX(Matches!$H$2:$H$201,MATCH($A581&amp;"-2",Matches!$J$2:$J$201,0))=""),"",IF(AND($C581&lt;&gt;"",INDEX(Matches!$F$2:$F$201,MATCH($A581&amp;"-2",Matches!$J$2:$J$201,0))&lt;&gt;"",$C581&gt;=INDEX(Matches!$F$2:$F$201,MATCH($A581&amp;"-2",Matches!$J$2:$J$201,0))),"",IF(AND(F581=INDEX(Matches!$G$2:$G$201,MATCH($A581&amp;"-2",Matches!$J$2:$J$201,0)),G581=INDEX(Matches!$H$2:$H$201,MATCH($A581&amp;"-2",Matches!$J$2:$J$201,0))),5,IF(SIGN(F581-G581)&lt;&gt;SIGN(INDEX(Matches!$G$2:$G$201,MATCH($A581&amp;"-2",Matches!$J$2:$J$201,0))-INDEX(Matches!$H$2:$H$201,MATCH($A581&amp;"-2",Matches!$J$2:$J$201,0))),0,IF(F581-G581=INDEX(Matches!$G$2:$G$201,MATCH($A581&amp;"-2",Matches!$J$2:$J$201,0))-INDEX(Matches!$H$2:$H$201,MATCH($A581&amp;"-2",Matches!$J$2:$J$201,0)),3,2))))),""))</f>
        <v/>
      </c>
      <c r="Z581" s="12" t="str">
        <f aca="false">IF(OR($B581="",H581="",I581=""),"",IFERROR(IF(OR(INDEX(Matches!$I$2:$I$201,MATCH($A581&amp;"-3",Matches!$J$2:$J$201,0))="Void",INDEX(Matches!$G$2:$G$201,MATCH($A581&amp;"-3",Matches!$J$2:$J$201,0))="",INDEX(Matches!$H$2:$H$201,MATCH($A581&amp;"-3",Matches!$J$2:$J$201,0))=""),"",IF(AND($C581&lt;&gt;"",INDEX(Matches!$F$2:$F$201,MATCH($A581&amp;"-3",Matches!$J$2:$J$201,0))&lt;&gt;"",$C581&gt;=INDEX(Matches!$F$2:$F$201,MATCH($A581&amp;"-3",Matches!$J$2:$J$201,0))),"",IF(AND(H581=INDEX(Matches!$G$2:$G$201,MATCH($A581&amp;"-3",Matches!$J$2:$J$201,0)),I581=INDEX(Matches!$H$2:$H$201,MATCH($A581&amp;"-3",Matches!$J$2:$J$201,0))),5,IF(SIGN(H581-I581)&lt;&gt;SIGN(INDEX(Matches!$G$2:$G$201,MATCH($A581&amp;"-3",Matches!$J$2:$J$201,0))-INDEX(Matches!$H$2:$H$201,MATCH($A581&amp;"-3",Matches!$J$2:$J$201,0))),0,IF(H581-I581=INDEX(Matches!$G$2:$G$201,MATCH($A581&amp;"-3",Matches!$J$2:$J$201,0))-INDEX(Matches!$H$2:$H$201,MATCH($A581&amp;"-3",Matches!$J$2:$J$201,0)),3,2))))),""))</f>
        <v/>
      </c>
      <c r="AA581" s="12" t="str">
        <f aca="false">IF(OR($B581="",J581="",K581=""),"",IFERROR(IF(OR(INDEX(Matches!$I$2:$I$201,MATCH($A581&amp;"-4",Matches!$J$2:$J$201,0))="Void",INDEX(Matches!$G$2:$G$201,MATCH($A581&amp;"-4",Matches!$J$2:$J$201,0))="",INDEX(Matches!$H$2:$H$201,MATCH($A581&amp;"-4",Matches!$J$2:$J$201,0))=""),"",IF(AND($C581&lt;&gt;"",INDEX(Matches!$F$2:$F$201,MATCH($A581&amp;"-4",Matches!$J$2:$J$201,0))&lt;&gt;"",$C581&gt;=INDEX(Matches!$F$2:$F$201,MATCH($A581&amp;"-4",Matches!$J$2:$J$201,0))),"",IF(AND(J581=INDEX(Matches!$G$2:$G$201,MATCH($A581&amp;"-4",Matches!$J$2:$J$201,0)),K581=INDEX(Matches!$H$2:$H$201,MATCH($A581&amp;"-4",Matches!$J$2:$J$201,0))),5,IF(SIGN(J581-K581)&lt;&gt;SIGN(INDEX(Matches!$G$2:$G$201,MATCH($A581&amp;"-4",Matches!$J$2:$J$201,0))-INDEX(Matches!$H$2:$H$201,MATCH($A581&amp;"-4",Matches!$J$2:$J$201,0))),0,IF(J581-K581=INDEX(Matches!$G$2:$G$201,MATCH($A581&amp;"-4",Matches!$J$2:$J$201,0))-INDEX(Matches!$H$2:$H$201,MATCH($A581&amp;"-4",Matches!$J$2:$J$201,0)),3,2))))),""))</f>
        <v/>
      </c>
      <c r="AB581" s="12" t="str">
        <f aca="false">IF(OR($B581="",L581="",M581=""),"",IFERROR(IF(OR(INDEX(Matches!$I$2:$I$201,MATCH($A581&amp;"-5",Matches!$J$2:$J$201,0))="Void",INDEX(Matches!$G$2:$G$201,MATCH($A581&amp;"-5",Matches!$J$2:$J$201,0))="",INDEX(Matches!$H$2:$H$201,MATCH($A581&amp;"-5",Matches!$J$2:$J$201,0))=""),"",IF(AND($C581&lt;&gt;"",INDEX(Matches!$F$2:$F$201,MATCH($A581&amp;"-5",Matches!$J$2:$J$201,0))&lt;&gt;"",$C581&gt;=INDEX(Matches!$F$2:$F$201,MATCH($A581&amp;"-5",Matches!$J$2:$J$201,0))),"",IF(AND(L581=INDEX(Matches!$G$2:$G$201,MATCH($A581&amp;"-5",Matches!$J$2:$J$201,0)),M581=INDEX(Matches!$H$2:$H$201,MATCH($A581&amp;"-5",Matches!$J$2:$J$201,0))),5,IF(SIGN(L581-M581)&lt;&gt;SIGN(INDEX(Matches!$G$2:$G$201,MATCH($A581&amp;"-5",Matches!$J$2:$J$201,0))-INDEX(Matches!$H$2:$H$201,MATCH($A581&amp;"-5",Matches!$J$2:$J$201,0))),0,IF(L581-M581=INDEX(Matches!$G$2:$G$201,MATCH($A581&amp;"-5",Matches!$J$2:$J$201,0))-INDEX(Matches!$H$2:$H$201,MATCH($A581&amp;"-5",Matches!$J$2:$J$201,0)),3,2))))),""))</f>
        <v/>
      </c>
      <c r="AC581" s="12" t="str">
        <f aca="false">IF(OR($B581="",N581="",O581=""),"",IFERROR(IF(OR(INDEX(Matches!$I$2:$I$201,MATCH($A581&amp;"-6",Matches!$J$2:$J$201,0))="Void",INDEX(Matches!$G$2:$G$201,MATCH($A581&amp;"-6",Matches!$J$2:$J$201,0))="",INDEX(Matches!$H$2:$H$201,MATCH($A581&amp;"-6",Matches!$J$2:$J$201,0))=""),"",IF(AND($C581&lt;&gt;"",INDEX(Matches!$F$2:$F$201,MATCH($A581&amp;"-6",Matches!$J$2:$J$201,0))&lt;&gt;"",$C581&gt;=INDEX(Matches!$F$2:$F$201,MATCH($A581&amp;"-6",Matches!$J$2:$J$201,0))),"",IF(AND(N581=INDEX(Matches!$G$2:$G$201,MATCH($A581&amp;"-6",Matches!$J$2:$J$201,0)),O581=INDEX(Matches!$H$2:$H$201,MATCH($A581&amp;"-6",Matches!$J$2:$J$201,0))),5,IF(SIGN(N581-O581)&lt;&gt;SIGN(INDEX(Matches!$G$2:$G$201,MATCH($A581&amp;"-6",Matches!$J$2:$J$201,0))-INDEX(Matches!$H$2:$H$201,MATCH($A581&amp;"-6",Matches!$J$2:$J$201,0))),0,IF(N581-O581=INDEX(Matches!$G$2:$G$201,MATCH($A581&amp;"-6",Matches!$J$2:$J$201,0))-INDEX(Matches!$H$2:$H$201,MATCH($A581&amp;"-6",Matches!$J$2:$J$201,0)),3,2))))),""))</f>
        <v/>
      </c>
      <c r="AD581" s="12" t="str">
        <f aca="false">IF(OR($B581="",P581="",Q581=""),"",IFERROR(IF(OR(INDEX(Matches!$I$2:$I$201,MATCH($A581&amp;"-7",Matches!$J$2:$J$201,0))="Void",INDEX(Matches!$G$2:$G$201,MATCH($A581&amp;"-7",Matches!$J$2:$J$201,0))="",INDEX(Matches!$H$2:$H$201,MATCH($A581&amp;"-7",Matches!$J$2:$J$201,0))=""),"",IF(AND($C581&lt;&gt;"",INDEX(Matches!$F$2:$F$201,MATCH($A581&amp;"-7",Matches!$J$2:$J$201,0))&lt;&gt;"",$C581&gt;=INDEX(Matches!$F$2:$F$201,MATCH($A581&amp;"-7",Matches!$J$2:$J$201,0))),"",IF(AND(P581=INDEX(Matches!$G$2:$G$201,MATCH($A581&amp;"-7",Matches!$J$2:$J$201,0)),Q581=INDEX(Matches!$H$2:$H$201,MATCH($A581&amp;"-7",Matches!$J$2:$J$201,0))),5,IF(SIGN(P581-Q581)&lt;&gt;SIGN(INDEX(Matches!$G$2:$G$201,MATCH($A581&amp;"-7",Matches!$J$2:$J$201,0))-INDEX(Matches!$H$2:$H$201,MATCH($A581&amp;"-7",Matches!$J$2:$J$201,0))),0,IF(P581-Q581=INDEX(Matches!$G$2:$G$201,MATCH($A581&amp;"-7",Matches!$J$2:$J$201,0))-INDEX(Matches!$H$2:$H$201,MATCH($A581&amp;"-7",Matches!$J$2:$J$201,0)),3,2))))),""))</f>
        <v/>
      </c>
      <c r="AE581" s="12" t="str">
        <f aca="false">IF(OR($B581="",R581="",S581=""),"",IFERROR(IF(OR(INDEX(Matches!$I$2:$I$201,MATCH($A581&amp;"-8",Matches!$J$2:$J$201,0))="Void",INDEX(Matches!$G$2:$G$201,MATCH($A581&amp;"-8",Matches!$J$2:$J$201,0))="",INDEX(Matches!$H$2:$H$201,MATCH($A581&amp;"-8",Matches!$J$2:$J$201,0))=""),"",IF(AND($C581&lt;&gt;"",INDEX(Matches!$F$2:$F$201,MATCH($A581&amp;"-8",Matches!$J$2:$J$201,0))&lt;&gt;"",$C581&gt;=INDEX(Matches!$F$2:$F$201,MATCH($A581&amp;"-8",Matches!$J$2:$J$201,0))),"",IF(AND(R581=INDEX(Matches!$G$2:$G$201,MATCH($A581&amp;"-8",Matches!$J$2:$J$201,0)),S581=INDEX(Matches!$H$2:$H$201,MATCH($A581&amp;"-8",Matches!$J$2:$J$201,0))),5,IF(SIGN(R581-S581)&lt;&gt;SIGN(INDEX(Matches!$G$2:$G$201,MATCH($A581&amp;"-8",Matches!$J$2:$J$201,0))-INDEX(Matches!$H$2:$H$201,MATCH($A581&amp;"-8",Matches!$J$2:$J$201,0))),0,IF(R581-S581=INDEX(Matches!$G$2:$G$201,MATCH($A581&amp;"-8",Matches!$J$2:$J$201,0))-INDEX(Matches!$H$2:$H$201,MATCH($A581&amp;"-8",Matches!$J$2:$J$201,0)),3,2))))),""))</f>
        <v/>
      </c>
      <c r="AF581" s="12" t="str">
        <f aca="false">IF(OR($B581="",T581="",U581=""),"",IFERROR(IF(OR(INDEX(Matches!$I$2:$I$201,MATCH($A581&amp;"-9",Matches!$J$2:$J$201,0))="Void",INDEX(Matches!$G$2:$G$201,MATCH($A581&amp;"-9",Matches!$J$2:$J$201,0))="",INDEX(Matches!$H$2:$H$201,MATCH($A581&amp;"-9",Matches!$J$2:$J$201,0))=""),"",IF(AND($C581&lt;&gt;"",INDEX(Matches!$F$2:$F$201,MATCH($A581&amp;"-9",Matches!$J$2:$J$201,0))&lt;&gt;"",$C581&gt;=INDEX(Matches!$F$2:$F$201,MATCH($A581&amp;"-9",Matches!$J$2:$J$201,0))),"",IF(AND(T581=INDEX(Matches!$G$2:$G$201,MATCH($A581&amp;"-9",Matches!$J$2:$J$201,0)),U581=INDEX(Matches!$H$2:$H$201,MATCH($A581&amp;"-9",Matches!$J$2:$J$201,0))),5,IF(SIGN(T581-U581)&lt;&gt;SIGN(INDEX(Matches!$G$2:$G$201,MATCH($A581&amp;"-9",Matches!$J$2:$J$201,0))-INDEX(Matches!$H$2:$H$201,MATCH($A581&amp;"-9",Matches!$J$2:$J$201,0))),0,IF(T581-U581=INDEX(Matches!$G$2:$G$201,MATCH($A581&amp;"-9",Matches!$J$2:$J$201,0))-INDEX(Matches!$H$2:$H$201,MATCH($A581&amp;"-9",Matches!$J$2:$J$201,0)),3,2))))),""))</f>
        <v/>
      </c>
      <c r="AG581" s="12" t="str">
        <f aca="false">IF(OR($B581="",V581="",W581=""),"",IFERROR(IF(OR(INDEX(Matches!$I$2:$I$201,MATCH($A581&amp;"-10",Matches!$J$2:$J$201,0))="Void",INDEX(Matches!$G$2:$G$201,MATCH($A581&amp;"-10",Matches!$J$2:$J$201,0))="",INDEX(Matches!$H$2:$H$201,MATCH($A581&amp;"-10",Matches!$J$2:$J$201,0))=""),"",IF(AND($C581&lt;&gt;"",INDEX(Matches!$F$2:$F$201,MATCH($A581&amp;"-10",Matches!$J$2:$J$201,0))&lt;&gt;"",$C581&gt;=INDEX(Matches!$F$2:$F$201,MATCH($A581&amp;"-10",Matches!$J$2:$J$201,0))),"",IF(AND(V581=INDEX(Matches!$G$2:$G$201,MATCH($A581&amp;"-10",Matches!$J$2:$J$201,0)),W581=INDEX(Matches!$H$2:$H$201,MATCH($A581&amp;"-10",Matches!$J$2:$J$201,0))),5,IF(SIGN(V581-W581)&lt;&gt;SIGN(INDEX(Matches!$G$2:$G$201,MATCH($A581&amp;"-10",Matches!$J$2:$J$201,0))-INDEX(Matches!$H$2:$H$201,MATCH($A581&amp;"-10",Matches!$J$2:$J$201,0))),0,IF(V581-W581=INDEX(Matches!$G$2:$G$201,MATCH($A581&amp;"-10",Matches!$J$2:$J$201,0))-INDEX(Matches!$H$2:$H$201,MATCH($A581&amp;"-10",Matches!$J$2:$J$201,0)),3,2))))),""))</f>
        <v/>
      </c>
      <c r="AH581" s="13" t="str">
        <f aca="false">IF($B581="","",SUM(X581:AG581))</f>
        <v/>
      </c>
      <c r="AI581" s="12" t="str">
        <f aca="false">IF($B581="","",COUNTIF(X581:AG581,5))</f>
        <v/>
      </c>
      <c r="AJ581" s="12" t="str">
        <f aca="false">IF($B581="","",COUNTIF(X581:AG581,"&gt;=2"))</f>
        <v/>
      </c>
      <c r="AK581" s="12" t="str">
        <f aca="false">IF($B581="","",COUNT(X581:AG581))</f>
        <v/>
      </c>
    </row>
    <row r="582" customFormat="false" ht="15" hidden="false" customHeight="false" outlineLevel="0" collapsed="false">
      <c r="A582" s="7"/>
      <c r="B582" s="7"/>
      <c r="C582" s="11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12" t="str">
        <f aca="false">IF(OR($B582="",D582="",E582=""),"",IFERROR(IF(OR(INDEX(Matches!$I$2:$I$201,MATCH($A582&amp;"-1",Matches!$J$2:$J$201,0))="Void",INDEX(Matches!$G$2:$G$201,MATCH($A582&amp;"-1",Matches!$J$2:$J$201,0))="",INDEX(Matches!$H$2:$H$201,MATCH($A582&amp;"-1",Matches!$J$2:$J$201,0))=""),"",IF(AND($C582&lt;&gt;"",INDEX(Matches!$F$2:$F$201,MATCH($A582&amp;"-1",Matches!$J$2:$J$201,0))&lt;&gt;"",$C582&gt;=INDEX(Matches!$F$2:$F$201,MATCH($A582&amp;"-1",Matches!$J$2:$J$201,0))),"",IF(AND(D582=INDEX(Matches!$G$2:$G$201,MATCH($A582&amp;"-1",Matches!$J$2:$J$201,0)),E582=INDEX(Matches!$H$2:$H$201,MATCH($A582&amp;"-1",Matches!$J$2:$J$201,0))),5,IF(SIGN(D582-E582)&lt;&gt;SIGN(INDEX(Matches!$G$2:$G$201,MATCH($A582&amp;"-1",Matches!$J$2:$J$201,0))-INDEX(Matches!$H$2:$H$201,MATCH($A582&amp;"-1",Matches!$J$2:$J$201,0))),0,IF(D582-E582=INDEX(Matches!$G$2:$G$201,MATCH($A582&amp;"-1",Matches!$J$2:$J$201,0))-INDEX(Matches!$H$2:$H$201,MATCH($A582&amp;"-1",Matches!$J$2:$J$201,0)),3,2))))),""))</f>
        <v/>
      </c>
      <c r="Y582" s="12" t="str">
        <f aca="false">IF(OR($B582="",F582="",G582=""),"",IFERROR(IF(OR(INDEX(Matches!$I$2:$I$201,MATCH($A582&amp;"-2",Matches!$J$2:$J$201,0))="Void",INDEX(Matches!$G$2:$G$201,MATCH($A582&amp;"-2",Matches!$J$2:$J$201,0))="",INDEX(Matches!$H$2:$H$201,MATCH($A582&amp;"-2",Matches!$J$2:$J$201,0))=""),"",IF(AND($C582&lt;&gt;"",INDEX(Matches!$F$2:$F$201,MATCH($A582&amp;"-2",Matches!$J$2:$J$201,0))&lt;&gt;"",$C582&gt;=INDEX(Matches!$F$2:$F$201,MATCH($A582&amp;"-2",Matches!$J$2:$J$201,0))),"",IF(AND(F582=INDEX(Matches!$G$2:$G$201,MATCH($A582&amp;"-2",Matches!$J$2:$J$201,0)),G582=INDEX(Matches!$H$2:$H$201,MATCH($A582&amp;"-2",Matches!$J$2:$J$201,0))),5,IF(SIGN(F582-G582)&lt;&gt;SIGN(INDEX(Matches!$G$2:$G$201,MATCH($A582&amp;"-2",Matches!$J$2:$J$201,0))-INDEX(Matches!$H$2:$H$201,MATCH($A582&amp;"-2",Matches!$J$2:$J$201,0))),0,IF(F582-G582=INDEX(Matches!$G$2:$G$201,MATCH($A582&amp;"-2",Matches!$J$2:$J$201,0))-INDEX(Matches!$H$2:$H$201,MATCH($A582&amp;"-2",Matches!$J$2:$J$201,0)),3,2))))),""))</f>
        <v/>
      </c>
      <c r="Z582" s="12" t="str">
        <f aca="false">IF(OR($B582="",H582="",I582=""),"",IFERROR(IF(OR(INDEX(Matches!$I$2:$I$201,MATCH($A582&amp;"-3",Matches!$J$2:$J$201,0))="Void",INDEX(Matches!$G$2:$G$201,MATCH($A582&amp;"-3",Matches!$J$2:$J$201,0))="",INDEX(Matches!$H$2:$H$201,MATCH($A582&amp;"-3",Matches!$J$2:$J$201,0))=""),"",IF(AND($C582&lt;&gt;"",INDEX(Matches!$F$2:$F$201,MATCH($A582&amp;"-3",Matches!$J$2:$J$201,0))&lt;&gt;"",$C582&gt;=INDEX(Matches!$F$2:$F$201,MATCH($A582&amp;"-3",Matches!$J$2:$J$201,0))),"",IF(AND(H582=INDEX(Matches!$G$2:$G$201,MATCH($A582&amp;"-3",Matches!$J$2:$J$201,0)),I582=INDEX(Matches!$H$2:$H$201,MATCH($A582&amp;"-3",Matches!$J$2:$J$201,0))),5,IF(SIGN(H582-I582)&lt;&gt;SIGN(INDEX(Matches!$G$2:$G$201,MATCH($A582&amp;"-3",Matches!$J$2:$J$201,0))-INDEX(Matches!$H$2:$H$201,MATCH($A582&amp;"-3",Matches!$J$2:$J$201,0))),0,IF(H582-I582=INDEX(Matches!$G$2:$G$201,MATCH($A582&amp;"-3",Matches!$J$2:$J$201,0))-INDEX(Matches!$H$2:$H$201,MATCH($A582&amp;"-3",Matches!$J$2:$J$201,0)),3,2))))),""))</f>
        <v/>
      </c>
      <c r="AA582" s="12" t="str">
        <f aca="false">IF(OR($B582="",J582="",K582=""),"",IFERROR(IF(OR(INDEX(Matches!$I$2:$I$201,MATCH($A582&amp;"-4",Matches!$J$2:$J$201,0))="Void",INDEX(Matches!$G$2:$G$201,MATCH($A582&amp;"-4",Matches!$J$2:$J$201,0))="",INDEX(Matches!$H$2:$H$201,MATCH($A582&amp;"-4",Matches!$J$2:$J$201,0))=""),"",IF(AND($C582&lt;&gt;"",INDEX(Matches!$F$2:$F$201,MATCH($A582&amp;"-4",Matches!$J$2:$J$201,0))&lt;&gt;"",$C582&gt;=INDEX(Matches!$F$2:$F$201,MATCH($A582&amp;"-4",Matches!$J$2:$J$201,0))),"",IF(AND(J582=INDEX(Matches!$G$2:$G$201,MATCH($A582&amp;"-4",Matches!$J$2:$J$201,0)),K582=INDEX(Matches!$H$2:$H$201,MATCH($A582&amp;"-4",Matches!$J$2:$J$201,0))),5,IF(SIGN(J582-K582)&lt;&gt;SIGN(INDEX(Matches!$G$2:$G$201,MATCH($A582&amp;"-4",Matches!$J$2:$J$201,0))-INDEX(Matches!$H$2:$H$201,MATCH($A582&amp;"-4",Matches!$J$2:$J$201,0))),0,IF(J582-K582=INDEX(Matches!$G$2:$G$201,MATCH($A582&amp;"-4",Matches!$J$2:$J$201,0))-INDEX(Matches!$H$2:$H$201,MATCH($A582&amp;"-4",Matches!$J$2:$J$201,0)),3,2))))),""))</f>
        <v/>
      </c>
      <c r="AB582" s="12" t="str">
        <f aca="false">IF(OR($B582="",L582="",M582=""),"",IFERROR(IF(OR(INDEX(Matches!$I$2:$I$201,MATCH($A582&amp;"-5",Matches!$J$2:$J$201,0))="Void",INDEX(Matches!$G$2:$G$201,MATCH($A582&amp;"-5",Matches!$J$2:$J$201,0))="",INDEX(Matches!$H$2:$H$201,MATCH($A582&amp;"-5",Matches!$J$2:$J$201,0))=""),"",IF(AND($C582&lt;&gt;"",INDEX(Matches!$F$2:$F$201,MATCH($A582&amp;"-5",Matches!$J$2:$J$201,0))&lt;&gt;"",$C582&gt;=INDEX(Matches!$F$2:$F$201,MATCH($A582&amp;"-5",Matches!$J$2:$J$201,0))),"",IF(AND(L582=INDEX(Matches!$G$2:$G$201,MATCH($A582&amp;"-5",Matches!$J$2:$J$201,0)),M582=INDEX(Matches!$H$2:$H$201,MATCH($A582&amp;"-5",Matches!$J$2:$J$201,0))),5,IF(SIGN(L582-M582)&lt;&gt;SIGN(INDEX(Matches!$G$2:$G$201,MATCH($A582&amp;"-5",Matches!$J$2:$J$201,0))-INDEX(Matches!$H$2:$H$201,MATCH($A582&amp;"-5",Matches!$J$2:$J$201,0))),0,IF(L582-M582=INDEX(Matches!$G$2:$G$201,MATCH($A582&amp;"-5",Matches!$J$2:$J$201,0))-INDEX(Matches!$H$2:$H$201,MATCH($A582&amp;"-5",Matches!$J$2:$J$201,0)),3,2))))),""))</f>
        <v/>
      </c>
      <c r="AC582" s="12" t="str">
        <f aca="false">IF(OR($B582="",N582="",O582=""),"",IFERROR(IF(OR(INDEX(Matches!$I$2:$I$201,MATCH($A582&amp;"-6",Matches!$J$2:$J$201,0))="Void",INDEX(Matches!$G$2:$G$201,MATCH($A582&amp;"-6",Matches!$J$2:$J$201,0))="",INDEX(Matches!$H$2:$H$201,MATCH($A582&amp;"-6",Matches!$J$2:$J$201,0))=""),"",IF(AND($C582&lt;&gt;"",INDEX(Matches!$F$2:$F$201,MATCH($A582&amp;"-6",Matches!$J$2:$J$201,0))&lt;&gt;"",$C582&gt;=INDEX(Matches!$F$2:$F$201,MATCH($A582&amp;"-6",Matches!$J$2:$J$201,0))),"",IF(AND(N582=INDEX(Matches!$G$2:$G$201,MATCH($A582&amp;"-6",Matches!$J$2:$J$201,0)),O582=INDEX(Matches!$H$2:$H$201,MATCH($A582&amp;"-6",Matches!$J$2:$J$201,0))),5,IF(SIGN(N582-O582)&lt;&gt;SIGN(INDEX(Matches!$G$2:$G$201,MATCH($A582&amp;"-6",Matches!$J$2:$J$201,0))-INDEX(Matches!$H$2:$H$201,MATCH($A582&amp;"-6",Matches!$J$2:$J$201,0))),0,IF(N582-O582=INDEX(Matches!$G$2:$G$201,MATCH($A582&amp;"-6",Matches!$J$2:$J$201,0))-INDEX(Matches!$H$2:$H$201,MATCH($A582&amp;"-6",Matches!$J$2:$J$201,0)),3,2))))),""))</f>
        <v/>
      </c>
      <c r="AD582" s="12" t="str">
        <f aca="false">IF(OR($B582="",P582="",Q582=""),"",IFERROR(IF(OR(INDEX(Matches!$I$2:$I$201,MATCH($A582&amp;"-7",Matches!$J$2:$J$201,0))="Void",INDEX(Matches!$G$2:$G$201,MATCH($A582&amp;"-7",Matches!$J$2:$J$201,0))="",INDEX(Matches!$H$2:$H$201,MATCH($A582&amp;"-7",Matches!$J$2:$J$201,0))=""),"",IF(AND($C582&lt;&gt;"",INDEX(Matches!$F$2:$F$201,MATCH($A582&amp;"-7",Matches!$J$2:$J$201,0))&lt;&gt;"",$C582&gt;=INDEX(Matches!$F$2:$F$201,MATCH($A582&amp;"-7",Matches!$J$2:$J$201,0))),"",IF(AND(P582=INDEX(Matches!$G$2:$G$201,MATCH($A582&amp;"-7",Matches!$J$2:$J$201,0)),Q582=INDEX(Matches!$H$2:$H$201,MATCH($A582&amp;"-7",Matches!$J$2:$J$201,0))),5,IF(SIGN(P582-Q582)&lt;&gt;SIGN(INDEX(Matches!$G$2:$G$201,MATCH($A582&amp;"-7",Matches!$J$2:$J$201,0))-INDEX(Matches!$H$2:$H$201,MATCH($A582&amp;"-7",Matches!$J$2:$J$201,0))),0,IF(P582-Q582=INDEX(Matches!$G$2:$G$201,MATCH($A582&amp;"-7",Matches!$J$2:$J$201,0))-INDEX(Matches!$H$2:$H$201,MATCH($A582&amp;"-7",Matches!$J$2:$J$201,0)),3,2))))),""))</f>
        <v/>
      </c>
      <c r="AE582" s="12" t="str">
        <f aca="false">IF(OR($B582="",R582="",S582=""),"",IFERROR(IF(OR(INDEX(Matches!$I$2:$I$201,MATCH($A582&amp;"-8",Matches!$J$2:$J$201,0))="Void",INDEX(Matches!$G$2:$G$201,MATCH($A582&amp;"-8",Matches!$J$2:$J$201,0))="",INDEX(Matches!$H$2:$H$201,MATCH($A582&amp;"-8",Matches!$J$2:$J$201,0))=""),"",IF(AND($C582&lt;&gt;"",INDEX(Matches!$F$2:$F$201,MATCH($A582&amp;"-8",Matches!$J$2:$J$201,0))&lt;&gt;"",$C582&gt;=INDEX(Matches!$F$2:$F$201,MATCH($A582&amp;"-8",Matches!$J$2:$J$201,0))),"",IF(AND(R582=INDEX(Matches!$G$2:$G$201,MATCH($A582&amp;"-8",Matches!$J$2:$J$201,0)),S582=INDEX(Matches!$H$2:$H$201,MATCH($A582&amp;"-8",Matches!$J$2:$J$201,0))),5,IF(SIGN(R582-S582)&lt;&gt;SIGN(INDEX(Matches!$G$2:$G$201,MATCH($A582&amp;"-8",Matches!$J$2:$J$201,0))-INDEX(Matches!$H$2:$H$201,MATCH($A582&amp;"-8",Matches!$J$2:$J$201,0))),0,IF(R582-S582=INDEX(Matches!$G$2:$G$201,MATCH($A582&amp;"-8",Matches!$J$2:$J$201,0))-INDEX(Matches!$H$2:$H$201,MATCH($A582&amp;"-8",Matches!$J$2:$J$201,0)),3,2))))),""))</f>
        <v/>
      </c>
      <c r="AF582" s="12" t="str">
        <f aca="false">IF(OR($B582="",T582="",U582=""),"",IFERROR(IF(OR(INDEX(Matches!$I$2:$I$201,MATCH($A582&amp;"-9",Matches!$J$2:$J$201,0))="Void",INDEX(Matches!$G$2:$G$201,MATCH($A582&amp;"-9",Matches!$J$2:$J$201,0))="",INDEX(Matches!$H$2:$H$201,MATCH($A582&amp;"-9",Matches!$J$2:$J$201,0))=""),"",IF(AND($C582&lt;&gt;"",INDEX(Matches!$F$2:$F$201,MATCH($A582&amp;"-9",Matches!$J$2:$J$201,0))&lt;&gt;"",$C582&gt;=INDEX(Matches!$F$2:$F$201,MATCH($A582&amp;"-9",Matches!$J$2:$J$201,0))),"",IF(AND(T582=INDEX(Matches!$G$2:$G$201,MATCH($A582&amp;"-9",Matches!$J$2:$J$201,0)),U582=INDEX(Matches!$H$2:$H$201,MATCH($A582&amp;"-9",Matches!$J$2:$J$201,0))),5,IF(SIGN(T582-U582)&lt;&gt;SIGN(INDEX(Matches!$G$2:$G$201,MATCH($A582&amp;"-9",Matches!$J$2:$J$201,0))-INDEX(Matches!$H$2:$H$201,MATCH($A582&amp;"-9",Matches!$J$2:$J$201,0))),0,IF(T582-U582=INDEX(Matches!$G$2:$G$201,MATCH($A582&amp;"-9",Matches!$J$2:$J$201,0))-INDEX(Matches!$H$2:$H$201,MATCH($A582&amp;"-9",Matches!$J$2:$J$201,0)),3,2))))),""))</f>
        <v/>
      </c>
      <c r="AG582" s="12" t="str">
        <f aca="false">IF(OR($B582="",V582="",W582=""),"",IFERROR(IF(OR(INDEX(Matches!$I$2:$I$201,MATCH($A582&amp;"-10",Matches!$J$2:$J$201,0))="Void",INDEX(Matches!$G$2:$G$201,MATCH($A582&amp;"-10",Matches!$J$2:$J$201,0))="",INDEX(Matches!$H$2:$H$201,MATCH($A582&amp;"-10",Matches!$J$2:$J$201,0))=""),"",IF(AND($C582&lt;&gt;"",INDEX(Matches!$F$2:$F$201,MATCH($A582&amp;"-10",Matches!$J$2:$J$201,0))&lt;&gt;"",$C582&gt;=INDEX(Matches!$F$2:$F$201,MATCH($A582&amp;"-10",Matches!$J$2:$J$201,0))),"",IF(AND(V582=INDEX(Matches!$G$2:$G$201,MATCH($A582&amp;"-10",Matches!$J$2:$J$201,0)),W582=INDEX(Matches!$H$2:$H$201,MATCH($A582&amp;"-10",Matches!$J$2:$J$201,0))),5,IF(SIGN(V582-W582)&lt;&gt;SIGN(INDEX(Matches!$G$2:$G$201,MATCH($A582&amp;"-10",Matches!$J$2:$J$201,0))-INDEX(Matches!$H$2:$H$201,MATCH($A582&amp;"-10",Matches!$J$2:$J$201,0))),0,IF(V582-W582=INDEX(Matches!$G$2:$G$201,MATCH($A582&amp;"-10",Matches!$J$2:$J$201,0))-INDEX(Matches!$H$2:$H$201,MATCH($A582&amp;"-10",Matches!$J$2:$J$201,0)),3,2))))),""))</f>
        <v/>
      </c>
      <c r="AH582" s="13" t="str">
        <f aca="false">IF($B582="","",SUM(X582:AG582))</f>
        <v/>
      </c>
      <c r="AI582" s="12" t="str">
        <f aca="false">IF($B582="","",COUNTIF(X582:AG582,5))</f>
        <v/>
      </c>
      <c r="AJ582" s="12" t="str">
        <f aca="false">IF($B582="","",COUNTIF(X582:AG582,"&gt;=2"))</f>
        <v/>
      </c>
      <c r="AK582" s="12" t="str">
        <f aca="false">IF($B582="","",COUNT(X582:AG582))</f>
        <v/>
      </c>
    </row>
    <row r="583" customFormat="false" ht="15" hidden="false" customHeight="false" outlineLevel="0" collapsed="false">
      <c r="A583" s="7"/>
      <c r="B583" s="7"/>
      <c r="C583" s="11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12" t="str">
        <f aca="false">IF(OR($B583="",D583="",E583=""),"",IFERROR(IF(OR(INDEX(Matches!$I$2:$I$201,MATCH($A583&amp;"-1",Matches!$J$2:$J$201,0))="Void",INDEX(Matches!$G$2:$G$201,MATCH($A583&amp;"-1",Matches!$J$2:$J$201,0))="",INDEX(Matches!$H$2:$H$201,MATCH($A583&amp;"-1",Matches!$J$2:$J$201,0))=""),"",IF(AND($C583&lt;&gt;"",INDEX(Matches!$F$2:$F$201,MATCH($A583&amp;"-1",Matches!$J$2:$J$201,0))&lt;&gt;"",$C583&gt;=INDEX(Matches!$F$2:$F$201,MATCH($A583&amp;"-1",Matches!$J$2:$J$201,0))),"",IF(AND(D583=INDEX(Matches!$G$2:$G$201,MATCH($A583&amp;"-1",Matches!$J$2:$J$201,0)),E583=INDEX(Matches!$H$2:$H$201,MATCH($A583&amp;"-1",Matches!$J$2:$J$201,0))),5,IF(SIGN(D583-E583)&lt;&gt;SIGN(INDEX(Matches!$G$2:$G$201,MATCH($A583&amp;"-1",Matches!$J$2:$J$201,0))-INDEX(Matches!$H$2:$H$201,MATCH($A583&amp;"-1",Matches!$J$2:$J$201,0))),0,IF(D583-E583=INDEX(Matches!$G$2:$G$201,MATCH($A583&amp;"-1",Matches!$J$2:$J$201,0))-INDEX(Matches!$H$2:$H$201,MATCH($A583&amp;"-1",Matches!$J$2:$J$201,0)),3,2))))),""))</f>
        <v/>
      </c>
      <c r="Y583" s="12" t="str">
        <f aca="false">IF(OR($B583="",F583="",G583=""),"",IFERROR(IF(OR(INDEX(Matches!$I$2:$I$201,MATCH($A583&amp;"-2",Matches!$J$2:$J$201,0))="Void",INDEX(Matches!$G$2:$G$201,MATCH($A583&amp;"-2",Matches!$J$2:$J$201,0))="",INDEX(Matches!$H$2:$H$201,MATCH($A583&amp;"-2",Matches!$J$2:$J$201,0))=""),"",IF(AND($C583&lt;&gt;"",INDEX(Matches!$F$2:$F$201,MATCH($A583&amp;"-2",Matches!$J$2:$J$201,0))&lt;&gt;"",$C583&gt;=INDEX(Matches!$F$2:$F$201,MATCH($A583&amp;"-2",Matches!$J$2:$J$201,0))),"",IF(AND(F583=INDEX(Matches!$G$2:$G$201,MATCH($A583&amp;"-2",Matches!$J$2:$J$201,0)),G583=INDEX(Matches!$H$2:$H$201,MATCH($A583&amp;"-2",Matches!$J$2:$J$201,0))),5,IF(SIGN(F583-G583)&lt;&gt;SIGN(INDEX(Matches!$G$2:$G$201,MATCH($A583&amp;"-2",Matches!$J$2:$J$201,0))-INDEX(Matches!$H$2:$H$201,MATCH($A583&amp;"-2",Matches!$J$2:$J$201,0))),0,IF(F583-G583=INDEX(Matches!$G$2:$G$201,MATCH($A583&amp;"-2",Matches!$J$2:$J$201,0))-INDEX(Matches!$H$2:$H$201,MATCH($A583&amp;"-2",Matches!$J$2:$J$201,0)),3,2))))),""))</f>
        <v/>
      </c>
      <c r="Z583" s="12" t="str">
        <f aca="false">IF(OR($B583="",H583="",I583=""),"",IFERROR(IF(OR(INDEX(Matches!$I$2:$I$201,MATCH($A583&amp;"-3",Matches!$J$2:$J$201,0))="Void",INDEX(Matches!$G$2:$G$201,MATCH($A583&amp;"-3",Matches!$J$2:$J$201,0))="",INDEX(Matches!$H$2:$H$201,MATCH($A583&amp;"-3",Matches!$J$2:$J$201,0))=""),"",IF(AND($C583&lt;&gt;"",INDEX(Matches!$F$2:$F$201,MATCH($A583&amp;"-3",Matches!$J$2:$J$201,0))&lt;&gt;"",$C583&gt;=INDEX(Matches!$F$2:$F$201,MATCH($A583&amp;"-3",Matches!$J$2:$J$201,0))),"",IF(AND(H583=INDEX(Matches!$G$2:$G$201,MATCH($A583&amp;"-3",Matches!$J$2:$J$201,0)),I583=INDEX(Matches!$H$2:$H$201,MATCH($A583&amp;"-3",Matches!$J$2:$J$201,0))),5,IF(SIGN(H583-I583)&lt;&gt;SIGN(INDEX(Matches!$G$2:$G$201,MATCH($A583&amp;"-3",Matches!$J$2:$J$201,0))-INDEX(Matches!$H$2:$H$201,MATCH($A583&amp;"-3",Matches!$J$2:$J$201,0))),0,IF(H583-I583=INDEX(Matches!$G$2:$G$201,MATCH($A583&amp;"-3",Matches!$J$2:$J$201,0))-INDEX(Matches!$H$2:$H$201,MATCH($A583&amp;"-3",Matches!$J$2:$J$201,0)),3,2))))),""))</f>
        <v/>
      </c>
      <c r="AA583" s="12" t="str">
        <f aca="false">IF(OR($B583="",J583="",K583=""),"",IFERROR(IF(OR(INDEX(Matches!$I$2:$I$201,MATCH($A583&amp;"-4",Matches!$J$2:$J$201,0))="Void",INDEX(Matches!$G$2:$G$201,MATCH($A583&amp;"-4",Matches!$J$2:$J$201,0))="",INDEX(Matches!$H$2:$H$201,MATCH($A583&amp;"-4",Matches!$J$2:$J$201,0))=""),"",IF(AND($C583&lt;&gt;"",INDEX(Matches!$F$2:$F$201,MATCH($A583&amp;"-4",Matches!$J$2:$J$201,0))&lt;&gt;"",$C583&gt;=INDEX(Matches!$F$2:$F$201,MATCH($A583&amp;"-4",Matches!$J$2:$J$201,0))),"",IF(AND(J583=INDEX(Matches!$G$2:$G$201,MATCH($A583&amp;"-4",Matches!$J$2:$J$201,0)),K583=INDEX(Matches!$H$2:$H$201,MATCH($A583&amp;"-4",Matches!$J$2:$J$201,0))),5,IF(SIGN(J583-K583)&lt;&gt;SIGN(INDEX(Matches!$G$2:$G$201,MATCH($A583&amp;"-4",Matches!$J$2:$J$201,0))-INDEX(Matches!$H$2:$H$201,MATCH($A583&amp;"-4",Matches!$J$2:$J$201,0))),0,IF(J583-K583=INDEX(Matches!$G$2:$G$201,MATCH($A583&amp;"-4",Matches!$J$2:$J$201,0))-INDEX(Matches!$H$2:$H$201,MATCH($A583&amp;"-4",Matches!$J$2:$J$201,0)),3,2))))),""))</f>
        <v/>
      </c>
      <c r="AB583" s="12" t="str">
        <f aca="false">IF(OR($B583="",L583="",M583=""),"",IFERROR(IF(OR(INDEX(Matches!$I$2:$I$201,MATCH($A583&amp;"-5",Matches!$J$2:$J$201,0))="Void",INDEX(Matches!$G$2:$G$201,MATCH($A583&amp;"-5",Matches!$J$2:$J$201,0))="",INDEX(Matches!$H$2:$H$201,MATCH($A583&amp;"-5",Matches!$J$2:$J$201,0))=""),"",IF(AND($C583&lt;&gt;"",INDEX(Matches!$F$2:$F$201,MATCH($A583&amp;"-5",Matches!$J$2:$J$201,0))&lt;&gt;"",$C583&gt;=INDEX(Matches!$F$2:$F$201,MATCH($A583&amp;"-5",Matches!$J$2:$J$201,0))),"",IF(AND(L583=INDEX(Matches!$G$2:$G$201,MATCH($A583&amp;"-5",Matches!$J$2:$J$201,0)),M583=INDEX(Matches!$H$2:$H$201,MATCH($A583&amp;"-5",Matches!$J$2:$J$201,0))),5,IF(SIGN(L583-M583)&lt;&gt;SIGN(INDEX(Matches!$G$2:$G$201,MATCH($A583&amp;"-5",Matches!$J$2:$J$201,0))-INDEX(Matches!$H$2:$H$201,MATCH($A583&amp;"-5",Matches!$J$2:$J$201,0))),0,IF(L583-M583=INDEX(Matches!$G$2:$G$201,MATCH($A583&amp;"-5",Matches!$J$2:$J$201,0))-INDEX(Matches!$H$2:$H$201,MATCH($A583&amp;"-5",Matches!$J$2:$J$201,0)),3,2))))),""))</f>
        <v/>
      </c>
      <c r="AC583" s="12" t="str">
        <f aca="false">IF(OR($B583="",N583="",O583=""),"",IFERROR(IF(OR(INDEX(Matches!$I$2:$I$201,MATCH($A583&amp;"-6",Matches!$J$2:$J$201,0))="Void",INDEX(Matches!$G$2:$G$201,MATCH($A583&amp;"-6",Matches!$J$2:$J$201,0))="",INDEX(Matches!$H$2:$H$201,MATCH($A583&amp;"-6",Matches!$J$2:$J$201,0))=""),"",IF(AND($C583&lt;&gt;"",INDEX(Matches!$F$2:$F$201,MATCH($A583&amp;"-6",Matches!$J$2:$J$201,0))&lt;&gt;"",$C583&gt;=INDEX(Matches!$F$2:$F$201,MATCH($A583&amp;"-6",Matches!$J$2:$J$201,0))),"",IF(AND(N583=INDEX(Matches!$G$2:$G$201,MATCH($A583&amp;"-6",Matches!$J$2:$J$201,0)),O583=INDEX(Matches!$H$2:$H$201,MATCH($A583&amp;"-6",Matches!$J$2:$J$201,0))),5,IF(SIGN(N583-O583)&lt;&gt;SIGN(INDEX(Matches!$G$2:$G$201,MATCH($A583&amp;"-6",Matches!$J$2:$J$201,0))-INDEX(Matches!$H$2:$H$201,MATCH($A583&amp;"-6",Matches!$J$2:$J$201,0))),0,IF(N583-O583=INDEX(Matches!$G$2:$G$201,MATCH($A583&amp;"-6",Matches!$J$2:$J$201,0))-INDEX(Matches!$H$2:$H$201,MATCH($A583&amp;"-6",Matches!$J$2:$J$201,0)),3,2))))),""))</f>
        <v/>
      </c>
      <c r="AD583" s="12" t="str">
        <f aca="false">IF(OR($B583="",P583="",Q583=""),"",IFERROR(IF(OR(INDEX(Matches!$I$2:$I$201,MATCH($A583&amp;"-7",Matches!$J$2:$J$201,0))="Void",INDEX(Matches!$G$2:$G$201,MATCH($A583&amp;"-7",Matches!$J$2:$J$201,0))="",INDEX(Matches!$H$2:$H$201,MATCH($A583&amp;"-7",Matches!$J$2:$J$201,0))=""),"",IF(AND($C583&lt;&gt;"",INDEX(Matches!$F$2:$F$201,MATCH($A583&amp;"-7",Matches!$J$2:$J$201,0))&lt;&gt;"",$C583&gt;=INDEX(Matches!$F$2:$F$201,MATCH($A583&amp;"-7",Matches!$J$2:$J$201,0))),"",IF(AND(P583=INDEX(Matches!$G$2:$G$201,MATCH($A583&amp;"-7",Matches!$J$2:$J$201,0)),Q583=INDEX(Matches!$H$2:$H$201,MATCH($A583&amp;"-7",Matches!$J$2:$J$201,0))),5,IF(SIGN(P583-Q583)&lt;&gt;SIGN(INDEX(Matches!$G$2:$G$201,MATCH($A583&amp;"-7",Matches!$J$2:$J$201,0))-INDEX(Matches!$H$2:$H$201,MATCH($A583&amp;"-7",Matches!$J$2:$J$201,0))),0,IF(P583-Q583=INDEX(Matches!$G$2:$G$201,MATCH($A583&amp;"-7",Matches!$J$2:$J$201,0))-INDEX(Matches!$H$2:$H$201,MATCH($A583&amp;"-7",Matches!$J$2:$J$201,0)),3,2))))),""))</f>
        <v/>
      </c>
      <c r="AE583" s="12" t="str">
        <f aca="false">IF(OR($B583="",R583="",S583=""),"",IFERROR(IF(OR(INDEX(Matches!$I$2:$I$201,MATCH($A583&amp;"-8",Matches!$J$2:$J$201,0))="Void",INDEX(Matches!$G$2:$G$201,MATCH($A583&amp;"-8",Matches!$J$2:$J$201,0))="",INDEX(Matches!$H$2:$H$201,MATCH($A583&amp;"-8",Matches!$J$2:$J$201,0))=""),"",IF(AND($C583&lt;&gt;"",INDEX(Matches!$F$2:$F$201,MATCH($A583&amp;"-8",Matches!$J$2:$J$201,0))&lt;&gt;"",$C583&gt;=INDEX(Matches!$F$2:$F$201,MATCH($A583&amp;"-8",Matches!$J$2:$J$201,0))),"",IF(AND(R583=INDEX(Matches!$G$2:$G$201,MATCH($A583&amp;"-8",Matches!$J$2:$J$201,0)),S583=INDEX(Matches!$H$2:$H$201,MATCH($A583&amp;"-8",Matches!$J$2:$J$201,0))),5,IF(SIGN(R583-S583)&lt;&gt;SIGN(INDEX(Matches!$G$2:$G$201,MATCH($A583&amp;"-8",Matches!$J$2:$J$201,0))-INDEX(Matches!$H$2:$H$201,MATCH($A583&amp;"-8",Matches!$J$2:$J$201,0))),0,IF(R583-S583=INDEX(Matches!$G$2:$G$201,MATCH($A583&amp;"-8",Matches!$J$2:$J$201,0))-INDEX(Matches!$H$2:$H$201,MATCH($A583&amp;"-8",Matches!$J$2:$J$201,0)),3,2))))),""))</f>
        <v/>
      </c>
      <c r="AF583" s="12" t="str">
        <f aca="false">IF(OR($B583="",T583="",U583=""),"",IFERROR(IF(OR(INDEX(Matches!$I$2:$I$201,MATCH($A583&amp;"-9",Matches!$J$2:$J$201,0))="Void",INDEX(Matches!$G$2:$G$201,MATCH($A583&amp;"-9",Matches!$J$2:$J$201,0))="",INDEX(Matches!$H$2:$H$201,MATCH($A583&amp;"-9",Matches!$J$2:$J$201,0))=""),"",IF(AND($C583&lt;&gt;"",INDEX(Matches!$F$2:$F$201,MATCH($A583&amp;"-9",Matches!$J$2:$J$201,0))&lt;&gt;"",$C583&gt;=INDEX(Matches!$F$2:$F$201,MATCH($A583&amp;"-9",Matches!$J$2:$J$201,0))),"",IF(AND(T583=INDEX(Matches!$G$2:$G$201,MATCH($A583&amp;"-9",Matches!$J$2:$J$201,0)),U583=INDEX(Matches!$H$2:$H$201,MATCH($A583&amp;"-9",Matches!$J$2:$J$201,0))),5,IF(SIGN(T583-U583)&lt;&gt;SIGN(INDEX(Matches!$G$2:$G$201,MATCH($A583&amp;"-9",Matches!$J$2:$J$201,0))-INDEX(Matches!$H$2:$H$201,MATCH($A583&amp;"-9",Matches!$J$2:$J$201,0))),0,IF(T583-U583=INDEX(Matches!$G$2:$G$201,MATCH($A583&amp;"-9",Matches!$J$2:$J$201,0))-INDEX(Matches!$H$2:$H$201,MATCH($A583&amp;"-9",Matches!$J$2:$J$201,0)),3,2))))),""))</f>
        <v/>
      </c>
      <c r="AG583" s="12" t="str">
        <f aca="false">IF(OR($B583="",V583="",W583=""),"",IFERROR(IF(OR(INDEX(Matches!$I$2:$I$201,MATCH($A583&amp;"-10",Matches!$J$2:$J$201,0))="Void",INDEX(Matches!$G$2:$G$201,MATCH($A583&amp;"-10",Matches!$J$2:$J$201,0))="",INDEX(Matches!$H$2:$H$201,MATCH($A583&amp;"-10",Matches!$J$2:$J$201,0))=""),"",IF(AND($C583&lt;&gt;"",INDEX(Matches!$F$2:$F$201,MATCH($A583&amp;"-10",Matches!$J$2:$J$201,0))&lt;&gt;"",$C583&gt;=INDEX(Matches!$F$2:$F$201,MATCH($A583&amp;"-10",Matches!$J$2:$J$201,0))),"",IF(AND(V583=INDEX(Matches!$G$2:$G$201,MATCH($A583&amp;"-10",Matches!$J$2:$J$201,0)),W583=INDEX(Matches!$H$2:$H$201,MATCH($A583&amp;"-10",Matches!$J$2:$J$201,0))),5,IF(SIGN(V583-W583)&lt;&gt;SIGN(INDEX(Matches!$G$2:$G$201,MATCH($A583&amp;"-10",Matches!$J$2:$J$201,0))-INDEX(Matches!$H$2:$H$201,MATCH($A583&amp;"-10",Matches!$J$2:$J$201,0))),0,IF(V583-W583=INDEX(Matches!$G$2:$G$201,MATCH($A583&amp;"-10",Matches!$J$2:$J$201,0))-INDEX(Matches!$H$2:$H$201,MATCH($A583&amp;"-10",Matches!$J$2:$J$201,0)),3,2))))),""))</f>
        <v/>
      </c>
      <c r="AH583" s="13" t="str">
        <f aca="false">IF($B583="","",SUM(X583:AG583))</f>
        <v/>
      </c>
      <c r="AI583" s="12" t="str">
        <f aca="false">IF($B583="","",COUNTIF(X583:AG583,5))</f>
        <v/>
      </c>
      <c r="AJ583" s="12" t="str">
        <f aca="false">IF($B583="","",COUNTIF(X583:AG583,"&gt;=2"))</f>
        <v/>
      </c>
      <c r="AK583" s="12" t="str">
        <f aca="false">IF($B583="","",COUNT(X583:AG583))</f>
        <v/>
      </c>
    </row>
    <row r="584" customFormat="false" ht="15" hidden="false" customHeight="false" outlineLevel="0" collapsed="false">
      <c r="A584" s="7"/>
      <c r="B584" s="7"/>
      <c r="C584" s="11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12" t="str">
        <f aca="false">IF(OR($B584="",D584="",E584=""),"",IFERROR(IF(OR(INDEX(Matches!$I$2:$I$201,MATCH($A584&amp;"-1",Matches!$J$2:$J$201,0))="Void",INDEX(Matches!$G$2:$G$201,MATCH($A584&amp;"-1",Matches!$J$2:$J$201,0))="",INDEX(Matches!$H$2:$H$201,MATCH($A584&amp;"-1",Matches!$J$2:$J$201,0))=""),"",IF(AND($C584&lt;&gt;"",INDEX(Matches!$F$2:$F$201,MATCH($A584&amp;"-1",Matches!$J$2:$J$201,0))&lt;&gt;"",$C584&gt;=INDEX(Matches!$F$2:$F$201,MATCH($A584&amp;"-1",Matches!$J$2:$J$201,0))),"",IF(AND(D584=INDEX(Matches!$G$2:$G$201,MATCH($A584&amp;"-1",Matches!$J$2:$J$201,0)),E584=INDEX(Matches!$H$2:$H$201,MATCH($A584&amp;"-1",Matches!$J$2:$J$201,0))),5,IF(SIGN(D584-E584)&lt;&gt;SIGN(INDEX(Matches!$G$2:$G$201,MATCH($A584&amp;"-1",Matches!$J$2:$J$201,0))-INDEX(Matches!$H$2:$H$201,MATCH($A584&amp;"-1",Matches!$J$2:$J$201,0))),0,IF(D584-E584=INDEX(Matches!$G$2:$G$201,MATCH($A584&amp;"-1",Matches!$J$2:$J$201,0))-INDEX(Matches!$H$2:$H$201,MATCH($A584&amp;"-1",Matches!$J$2:$J$201,0)),3,2))))),""))</f>
        <v/>
      </c>
      <c r="Y584" s="12" t="str">
        <f aca="false">IF(OR($B584="",F584="",G584=""),"",IFERROR(IF(OR(INDEX(Matches!$I$2:$I$201,MATCH($A584&amp;"-2",Matches!$J$2:$J$201,0))="Void",INDEX(Matches!$G$2:$G$201,MATCH($A584&amp;"-2",Matches!$J$2:$J$201,0))="",INDEX(Matches!$H$2:$H$201,MATCH($A584&amp;"-2",Matches!$J$2:$J$201,0))=""),"",IF(AND($C584&lt;&gt;"",INDEX(Matches!$F$2:$F$201,MATCH($A584&amp;"-2",Matches!$J$2:$J$201,0))&lt;&gt;"",$C584&gt;=INDEX(Matches!$F$2:$F$201,MATCH($A584&amp;"-2",Matches!$J$2:$J$201,0))),"",IF(AND(F584=INDEX(Matches!$G$2:$G$201,MATCH($A584&amp;"-2",Matches!$J$2:$J$201,0)),G584=INDEX(Matches!$H$2:$H$201,MATCH($A584&amp;"-2",Matches!$J$2:$J$201,0))),5,IF(SIGN(F584-G584)&lt;&gt;SIGN(INDEX(Matches!$G$2:$G$201,MATCH($A584&amp;"-2",Matches!$J$2:$J$201,0))-INDEX(Matches!$H$2:$H$201,MATCH($A584&amp;"-2",Matches!$J$2:$J$201,0))),0,IF(F584-G584=INDEX(Matches!$G$2:$G$201,MATCH($A584&amp;"-2",Matches!$J$2:$J$201,0))-INDEX(Matches!$H$2:$H$201,MATCH($A584&amp;"-2",Matches!$J$2:$J$201,0)),3,2))))),""))</f>
        <v/>
      </c>
      <c r="Z584" s="12" t="str">
        <f aca="false">IF(OR($B584="",H584="",I584=""),"",IFERROR(IF(OR(INDEX(Matches!$I$2:$I$201,MATCH($A584&amp;"-3",Matches!$J$2:$J$201,0))="Void",INDEX(Matches!$G$2:$G$201,MATCH($A584&amp;"-3",Matches!$J$2:$J$201,0))="",INDEX(Matches!$H$2:$H$201,MATCH($A584&amp;"-3",Matches!$J$2:$J$201,0))=""),"",IF(AND($C584&lt;&gt;"",INDEX(Matches!$F$2:$F$201,MATCH($A584&amp;"-3",Matches!$J$2:$J$201,0))&lt;&gt;"",$C584&gt;=INDEX(Matches!$F$2:$F$201,MATCH($A584&amp;"-3",Matches!$J$2:$J$201,0))),"",IF(AND(H584=INDEX(Matches!$G$2:$G$201,MATCH($A584&amp;"-3",Matches!$J$2:$J$201,0)),I584=INDEX(Matches!$H$2:$H$201,MATCH($A584&amp;"-3",Matches!$J$2:$J$201,0))),5,IF(SIGN(H584-I584)&lt;&gt;SIGN(INDEX(Matches!$G$2:$G$201,MATCH($A584&amp;"-3",Matches!$J$2:$J$201,0))-INDEX(Matches!$H$2:$H$201,MATCH($A584&amp;"-3",Matches!$J$2:$J$201,0))),0,IF(H584-I584=INDEX(Matches!$G$2:$G$201,MATCH($A584&amp;"-3",Matches!$J$2:$J$201,0))-INDEX(Matches!$H$2:$H$201,MATCH($A584&amp;"-3",Matches!$J$2:$J$201,0)),3,2))))),""))</f>
        <v/>
      </c>
      <c r="AA584" s="12" t="str">
        <f aca="false">IF(OR($B584="",J584="",K584=""),"",IFERROR(IF(OR(INDEX(Matches!$I$2:$I$201,MATCH($A584&amp;"-4",Matches!$J$2:$J$201,0))="Void",INDEX(Matches!$G$2:$G$201,MATCH($A584&amp;"-4",Matches!$J$2:$J$201,0))="",INDEX(Matches!$H$2:$H$201,MATCH($A584&amp;"-4",Matches!$J$2:$J$201,0))=""),"",IF(AND($C584&lt;&gt;"",INDEX(Matches!$F$2:$F$201,MATCH($A584&amp;"-4",Matches!$J$2:$J$201,0))&lt;&gt;"",$C584&gt;=INDEX(Matches!$F$2:$F$201,MATCH($A584&amp;"-4",Matches!$J$2:$J$201,0))),"",IF(AND(J584=INDEX(Matches!$G$2:$G$201,MATCH($A584&amp;"-4",Matches!$J$2:$J$201,0)),K584=INDEX(Matches!$H$2:$H$201,MATCH($A584&amp;"-4",Matches!$J$2:$J$201,0))),5,IF(SIGN(J584-K584)&lt;&gt;SIGN(INDEX(Matches!$G$2:$G$201,MATCH($A584&amp;"-4",Matches!$J$2:$J$201,0))-INDEX(Matches!$H$2:$H$201,MATCH($A584&amp;"-4",Matches!$J$2:$J$201,0))),0,IF(J584-K584=INDEX(Matches!$G$2:$G$201,MATCH($A584&amp;"-4",Matches!$J$2:$J$201,0))-INDEX(Matches!$H$2:$H$201,MATCH($A584&amp;"-4",Matches!$J$2:$J$201,0)),3,2))))),""))</f>
        <v/>
      </c>
      <c r="AB584" s="12" t="str">
        <f aca="false">IF(OR($B584="",L584="",M584=""),"",IFERROR(IF(OR(INDEX(Matches!$I$2:$I$201,MATCH($A584&amp;"-5",Matches!$J$2:$J$201,0))="Void",INDEX(Matches!$G$2:$G$201,MATCH($A584&amp;"-5",Matches!$J$2:$J$201,0))="",INDEX(Matches!$H$2:$H$201,MATCH($A584&amp;"-5",Matches!$J$2:$J$201,0))=""),"",IF(AND($C584&lt;&gt;"",INDEX(Matches!$F$2:$F$201,MATCH($A584&amp;"-5",Matches!$J$2:$J$201,0))&lt;&gt;"",$C584&gt;=INDEX(Matches!$F$2:$F$201,MATCH($A584&amp;"-5",Matches!$J$2:$J$201,0))),"",IF(AND(L584=INDEX(Matches!$G$2:$G$201,MATCH($A584&amp;"-5",Matches!$J$2:$J$201,0)),M584=INDEX(Matches!$H$2:$H$201,MATCH($A584&amp;"-5",Matches!$J$2:$J$201,0))),5,IF(SIGN(L584-M584)&lt;&gt;SIGN(INDEX(Matches!$G$2:$G$201,MATCH($A584&amp;"-5",Matches!$J$2:$J$201,0))-INDEX(Matches!$H$2:$H$201,MATCH($A584&amp;"-5",Matches!$J$2:$J$201,0))),0,IF(L584-M584=INDEX(Matches!$G$2:$G$201,MATCH($A584&amp;"-5",Matches!$J$2:$J$201,0))-INDEX(Matches!$H$2:$H$201,MATCH($A584&amp;"-5",Matches!$J$2:$J$201,0)),3,2))))),""))</f>
        <v/>
      </c>
      <c r="AC584" s="12" t="str">
        <f aca="false">IF(OR($B584="",N584="",O584=""),"",IFERROR(IF(OR(INDEX(Matches!$I$2:$I$201,MATCH($A584&amp;"-6",Matches!$J$2:$J$201,0))="Void",INDEX(Matches!$G$2:$G$201,MATCH($A584&amp;"-6",Matches!$J$2:$J$201,0))="",INDEX(Matches!$H$2:$H$201,MATCH($A584&amp;"-6",Matches!$J$2:$J$201,0))=""),"",IF(AND($C584&lt;&gt;"",INDEX(Matches!$F$2:$F$201,MATCH($A584&amp;"-6",Matches!$J$2:$J$201,0))&lt;&gt;"",$C584&gt;=INDEX(Matches!$F$2:$F$201,MATCH($A584&amp;"-6",Matches!$J$2:$J$201,0))),"",IF(AND(N584=INDEX(Matches!$G$2:$G$201,MATCH($A584&amp;"-6",Matches!$J$2:$J$201,0)),O584=INDEX(Matches!$H$2:$H$201,MATCH($A584&amp;"-6",Matches!$J$2:$J$201,0))),5,IF(SIGN(N584-O584)&lt;&gt;SIGN(INDEX(Matches!$G$2:$G$201,MATCH($A584&amp;"-6",Matches!$J$2:$J$201,0))-INDEX(Matches!$H$2:$H$201,MATCH($A584&amp;"-6",Matches!$J$2:$J$201,0))),0,IF(N584-O584=INDEX(Matches!$G$2:$G$201,MATCH($A584&amp;"-6",Matches!$J$2:$J$201,0))-INDEX(Matches!$H$2:$H$201,MATCH($A584&amp;"-6",Matches!$J$2:$J$201,0)),3,2))))),""))</f>
        <v/>
      </c>
      <c r="AD584" s="12" t="str">
        <f aca="false">IF(OR($B584="",P584="",Q584=""),"",IFERROR(IF(OR(INDEX(Matches!$I$2:$I$201,MATCH($A584&amp;"-7",Matches!$J$2:$J$201,0))="Void",INDEX(Matches!$G$2:$G$201,MATCH($A584&amp;"-7",Matches!$J$2:$J$201,0))="",INDEX(Matches!$H$2:$H$201,MATCH($A584&amp;"-7",Matches!$J$2:$J$201,0))=""),"",IF(AND($C584&lt;&gt;"",INDEX(Matches!$F$2:$F$201,MATCH($A584&amp;"-7",Matches!$J$2:$J$201,0))&lt;&gt;"",$C584&gt;=INDEX(Matches!$F$2:$F$201,MATCH($A584&amp;"-7",Matches!$J$2:$J$201,0))),"",IF(AND(P584=INDEX(Matches!$G$2:$G$201,MATCH($A584&amp;"-7",Matches!$J$2:$J$201,0)),Q584=INDEX(Matches!$H$2:$H$201,MATCH($A584&amp;"-7",Matches!$J$2:$J$201,0))),5,IF(SIGN(P584-Q584)&lt;&gt;SIGN(INDEX(Matches!$G$2:$G$201,MATCH($A584&amp;"-7",Matches!$J$2:$J$201,0))-INDEX(Matches!$H$2:$H$201,MATCH($A584&amp;"-7",Matches!$J$2:$J$201,0))),0,IF(P584-Q584=INDEX(Matches!$G$2:$G$201,MATCH($A584&amp;"-7",Matches!$J$2:$J$201,0))-INDEX(Matches!$H$2:$H$201,MATCH($A584&amp;"-7",Matches!$J$2:$J$201,0)),3,2))))),""))</f>
        <v/>
      </c>
      <c r="AE584" s="12" t="str">
        <f aca="false">IF(OR($B584="",R584="",S584=""),"",IFERROR(IF(OR(INDEX(Matches!$I$2:$I$201,MATCH($A584&amp;"-8",Matches!$J$2:$J$201,0))="Void",INDEX(Matches!$G$2:$G$201,MATCH($A584&amp;"-8",Matches!$J$2:$J$201,0))="",INDEX(Matches!$H$2:$H$201,MATCH($A584&amp;"-8",Matches!$J$2:$J$201,0))=""),"",IF(AND($C584&lt;&gt;"",INDEX(Matches!$F$2:$F$201,MATCH($A584&amp;"-8",Matches!$J$2:$J$201,0))&lt;&gt;"",$C584&gt;=INDEX(Matches!$F$2:$F$201,MATCH($A584&amp;"-8",Matches!$J$2:$J$201,0))),"",IF(AND(R584=INDEX(Matches!$G$2:$G$201,MATCH($A584&amp;"-8",Matches!$J$2:$J$201,0)),S584=INDEX(Matches!$H$2:$H$201,MATCH($A584&amp;"-8",Matches!$J$2:$J$201,0))),5,IF(SIGN(R584-S584)&lt;&gt;SIGN(INDEX(Matches!$G$2:$G$201,MATCH($A584&amp;"-8",Matches!$J$2:$J$201,0))-INDEX(Matches!$H$2:$H$201,MATCH($A584&amp;"-8",Matches!$J$2:$J$201,0))),0,IF(R584-S584=INDEX(Matches!$G$2:$G$201,MATCH($A584&amp;"-8",Matches!$J$2:$J$201,0))-INDEX(Matches!$H$2:$H$201,MATCH($A584&amp;"-8",Matches!$J$2:$J$201,0)),3,2))))),""))</f>
        <v/>
      </c>
      <c r="AF584" s="12" t="str">
        <f aca="false">IF(OR($B584="",T584="",U584=""),"",IFERROR(IF(OR(INDEX(Matches!$I$2:$I$201,MATCH($A584&amp;"-9",Matches!$J$2:$J$201,0))="Void",INDEX(Matches!$G$2:$G$201,MATCH($A584&amp;"-9",Matches!$J$2:$J$201,0))="",INDEX(Matches!$H$2:$H$201,MATCH($A584&amp;"-9",Matches!$J$2:$J$201,0))=""),"",IF(AND($C584&lt;&gt;"",INDEX(Matches!$F$2:$F$201,MATCH($A584&amp;"-9",Matches!$J$2:$J$201,0))&lt;&gt;"",$C584&gt;=INDEX(Matches!$F$2:$F$201,MATCH($A584&amp;"-9",Matches!$J$2:$J$201,0))),"",IF(AND(T584=INDEX(Matches!$G$2:$G$201,MATCH($A584&amp;"-9",Matches!$J$2:$J$201,0)),U584=INDEX(Matches!$H$2:$H$201,MATCH($A584&amp;"-9",Matches!$J$2:$J$201,0))),5,IF(SIGN(T584-U584)&lt;&gt;SIGN(INDEX(Matches!$G$2:$G$201,MATCH($A584&amp;"-9",Matches!$J$2:$J$201,0))-INDEX(Matches!$H$2:$H$201,MATCH($A584&amp;"-9",Matches!$J$2:$J$201,0))),0,IF(T584-U584=INDEX(Matches!$G$2:$G$201,MATCH($A584&amp;"-9",Matches!$J$2:$J$201,0))-INDEX(Matches!$H$2:$H$201,MATCH($A584&amp;"-9",Matches!$J$2:$J$201,0)),3,2))))),""))</f>
        <v/>
      </c>
      <c r="AG584" s="12" t="str">
        <f aca="false">IF(OR($B584="",V584="",W584=""),"",IFERROR(IF(OR(INDEX(Matches!$I$2:$I$201,MATCH($A584&amp;"-10",Matches!$J$2:$J$201,0))="Void",INDEX(Matches!$G$2:$G$201,MATCH($A584&amp;"-10",Matches!$J$2:$J$201,0))="",INDEX(Matches!$H$2:$H$201,MATCH($A584&amp;"-10",Matches!$J$2:$J$201,0))=""),"",IF(AND($C584&lt;&gt;"",INDEX(Matches!$F$2:$F$201,MATCH($A584&amp;"-10",Matches!$J$2:$J$201,0))&lt;&gt;"",$C584&gt;=INDEX(Matches!$F$2:$F$201,MATCH($A584&amp;"-10",Matches!$J$2:$J$201,0))),"",IF(AND(V584=INDEX(Matches!$G$2:$G$201,MATCH($A584&amp;"-10",Matches!$J$2:$J$201,0)),W584=INDEX(Matches!$H$2:$H$201,MATCH($A584&amp;"-10",Matches!$J$2:$J$201,0))),5,IF(SIGN(V584-W584)&lt;&gt;SIGN(INDEX(Matches!$G$2:$G$201,MATCH($A584&amp;"-10",Matches!$J$2:$J$201,0))-INDEX(Matches!$H$2:$H$201,MATCH($A584&amp;"-10",Matches!$J$2:$J$201,0))),0,IF(V584-W584=INDEX(Matches!$G$2:$G$201,MATCH($A584&amp;"-10",Matches!$J$2:$J$201,0))-INDEX(Matches!$H$2:$H$201,MATCH($A584&amp;"-10",Matches!$J$2:$J$201,0)),3,2))))),""))</f>
        <v/>
      </c>
      <c r="AH584" s="13" t="str">
        <f aca="false">IF($B584="","",SUM(X584:AG584))</f>
        <v/>
      </c>
      <c r="AI584" s="12" t="str">
        <f aca="false">IF($B584="","",COUNTIF(X584:AG584,5))</f>
        <v/>
      </c>
      <c r="AJ584" s="12" t="str">
        <f aca="false">IF($B584="","",COUNTIF(X584:AG584,"&gt;=2"))</f>
        <v/>
      </c>
      <c r="AK584" s="12" t="str">
        <f aca="false">IF($B584="","",COUNT(X584:AG584))</f>
        <v/>
      </c>
    </row>
    <row r="585" customFormat="false" ht="15" hidden="false" customHeight="false" outlineLevel="0" collapsed="false">
      <c r="A585" s="7"/>
      <c r="B585" s="7"/>
      <c r="C585" s="11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12" t="str">
        <f aca="false">IF(OR($B585="",D585="",E585=""),"",IFERROR(IF(OR(INDEX(Matches!$I$2:$I$201,MATCH($A585&amp;"-1",Matches!$J$2:$J$201,0))="Void",INDEX(Matches!$G$2:$G$201,MATCH($A585&amp;"-1",Matches!$J$2:$J$201,0))="",INDEX(Matches!$H$2:$H$201,MATCH($A585&amp;"-1",Matches!$J$2:$J$201,0))=""),"",IF(AND($C585&lt;&gt;"",INDEX(Matches!$F$2:$F$201,MATCH($A585&amp;"-1",Matches!$J$2:$J$201,0))&lt;&gt;"",$C585&gt;=INDEX(Matches!$F$2:$F$201,MATCH($A585&amp;"-1",Matches!$J$2:$J$201,0))),"",IF(AND(D585=INDEX(Matches!$G$2:$G$201,MATCH($A585&amp;"-1",Matches!$J$2:$J$201,0)),E585=INDEX(Matches!$H$2:$H$201,MATCH($A585&amp;"-1",Matches!$J$2:$J$201,0))),5,IF(SIGN(D585-E585)&lt;&gt;SIGN(INDEX(Matches!$G$2:$G$201,MATCH($A585&amp;"-1",Matches!$J$2:$J$201,0))-INDEX(Matches!$H$2:$H$201,MATCH($A585&amp;"-1",Matches!$J$2:$J$201,0))),0,IF(D585-E585=INDEX(Matches!$G$2:$G$201,MATCH($A585&amp;"-1",Matches!$J$2:$J$201,0))-INDEX(Matches!$H$2:$H$201,MATCH($A585&amp;"-1",Matches!$J$2:$J$201,0)),3,2))))),""))</f>
        <v/>
      </c>
      <c r="Y585" s="12" t="str">
        <f aca="false">IF(OR($B585="",F585="",G585=""),"",IFERROR(IF(OR(INDEX(Matches!$I$2:$I$201,MATCH($A585&amp;"-2",Matches!$J$2:$J$201,0))="Void",INDEX(Matches!$G$2:$G$201,MATCH($A585&amp;"-2",Matches!$J$2:$J$201,0))="",INDEX(Matches!$H$2:$H$201,MATCH($A585&amp;"-2",Matches!$J$2:$J$201,0))=""),"",IF(AND($C585&lt;&gt;"",INDEX(Matches!$F$2:$F$201,MATCH($A585&amp;"-2",Matches!$J$2:$J$201,0))&lt;&gt;"",$C585&gt;=INDEX(Matches!$F$2:$F$201,MATCH($A585&amp;"-2",Matches!$J$2:$J$201,0))),"",IF(AND(F585=INDEX(Matches!$G$2:$G$201,MATCH($A585&amp;"-2",Matches!$J$2:$J$201,0)),G585=INDEX(Matches!$H$2:$H$201,MATCH($A585&amp;"-2",Matches!$J$2:$J$201,0))),5,IF(SIGN(F585-G585)&lt;&gt;SIGN(INDEX(Matches!$G$2:$G$201,MATCH($A585&amp;"-2",Matches!$J$2:$J$201,0))-INDEX(Matches!$H$2:$H$201,MATCH($A585&amp;"-2",Matches!$J$2:$J$201,0))),0,IF(F585-G585=INDEX(Matches!$G$2:$G$201,MATCH($A585&amp;"-2",Matches!$J$2:$J$201,0))-INDEX(Matches!$H$2:$H$201,MATCH($A585&amp;"-2",Matches!$J$2:$J$201,0)),3,2))))),""))</f>
        <v/>
      </c>
      <c r="Z585" s="12" t="str">
        <f aca="false">IF(OR($B585="",H585="",I585=""),"",IFERROR(IF(OR(INDEX(Matches!$I$2:$I$201,MATCH($A585&amp;"-3",Matches!$J$2:$J$201,0))="Void",INDEX(Matches!$G$2:$G$201,MATCH($A585&amp;"-3",Matches!$J$2:$J$201,0))="",INDEX(Matches!$H$2:$H$201,MATCH($A585&amp;"-3",Matches!$J$2:$J$201,0))=""),"",IF(AND($C585&lt;&gt;"",INDEX(Matches!$F$2:$F$201,MATCH($A585&amp;"-3",Matches!$J$2:$J$201,0))&lt;&gt;"",$C585&gt;=INDEX(Matches!$F$2:$F$201,MATCH($A585&amp;"-3",Matches!$J$2:$J$201,0))),"",IF(AND(H585=INDEX(Matches!$G$2:$G$201,MATCH($A585&amp;"-3",Matches!$J$2:$J$201,0)),I585=INDEX(Matches!$H$2:$H$201,MATCH($A585&amp;"-3",Matches!$J$2:$J$201,0))),5,IF(SIGN(H585-I585)&lt;&gt;SIGN(INDEX(Matches!$G$2:$G$201,MATCH($A585&amp;"-3",Matches!$J$2:$J$201,0))-INDEX(Matches!$H$2:$H$201,MATCH($A585&amp;"-3",Matches!$J$2:$J$201,0))),0,IF(H585-I585=INDEX(Matches!$G$2:$G$201,MATCH($A585&amp;"-3",Matches!$J$2:$J$201,0))-INDEX(Matches!$H$2:$H$201,MATCH($A585&amp;"-3",Matches!$J$2:$J$201,0)),3,2))))),""))</f>
        <v/>
      </c>
      <c r="AA585" s="12" t="str">
        <f aca="false">IF(OR($B585="",J585="",K585=""),"",IFERROR(IF(OR(INDEX(Matches!$I$2:$I$201,MATCH($A585&amp;"-4",Matches!$J$2:$J$201,0))="Void",INDEX(Matches!$G$2:$G$201,MATCH($A585&amp;"-4",Matches!$J$2:$J$201,0))="",INDEX(Matches!$H$2:$H$201,MATCH($A585&amp;"-4",Matches!$J$2:$J$201,0))=""),"",IF(AND($C585&lt;&gt;"",INDEX(Matches!$F$2:$F$201,MATCH($A585&amp;"-4",Matches!$J$2:$J$201,0))&lt;&gt;"",$C585&gt;=INDEX(Matches!$F$2:$F$201,MATCH($A585&amp;"-4",Matches!$J$2:$J$201,0))),"",IF(AND(J585=INDEX(Matches!$G$2:$G$201,MATCH($A585&amp;"-4",Matches!$J$2:$J$201,0)),K585=INDEX(Matches!$H$2:$H$201,MATCH($A585&amp;"-4",Matches!$J$2:$J$201,0))),5,IF(SIGN(J585-K585)&lt;&gt;SIGN(INDEX(Matches!$G$2:$G$201,MATCH($A585&amp;"-4",Matches!$J$2:$J$201,0))-INDEX(Matches!$H$2:$H$201,MATCH($A585&amp;"-4",Matches!$J$2:$J$201,0))),0,IF(J585-K585=INDEX(Matches!$G$2:$G$201,MATCH($A585&amp;"-4",Matches!$J$2:$J$201,0))-INDEX(Matches!$H$2:$H$201,MATCH($A585&amp;"-4",Matches!$J$2:$J$201,0)),3,2))))),""))</f>
        <v/>
      </c>
      <c r="AB585" s="12" t="str">
        <f aca="false">IF(OR($B585="",L585="",M585=""),"",IFERROR(IF(OR(INDEX(Matches!$I$2:$I$201,MATCH($A585&amp;"-5",Matches!$J$2:$J$201,0))="Void",INDEX(Matches!$G$2:$G$201,MATCH($A585&amp;"-5",Matches!$J$2:$J$201,0))="",INDEX(Matches!$H$2:$H$201,MATCH($A585&amp;"-5",Matches!$J$2:$J$201,0))=""),"",IF(AND($C585&lt;&gt;"",INDEX(Matches!$F$2:$F$201,MATCH($A585&amp;"-5",Matches!$J$2:$J$201,0))&lt;&gt;"",$C585&gt;=INDEX(Matches!$F$2:$F$201,MATCH($A585&amp;"-5",Matches!$J$2:$J$201,0))),"",IF(AND(L585=INDEX(Matches!$G$2:$G$201,MATCH($A585&amp;"-5",Matches!$J$2:$J$201,0)),M585=INDEX(Matches!$H$2:$H$201,MATCH($A585&amp;"-5",Matches!$J$2:$J$201,0))),5,IF(SIGN(L585-M585)&lt;&gt;SIGN(INDEX(Matches!$G$2:$G$201,MATCH($A585&amp;"-5",Matches!$J$2:$J$201,0))-INDEX(Matches!$H$2:$H$201,MATCH($A585&amp;"-5",Matches!$J$2:$J$201,0))),0,IF(L585-M585=INDEX(Matches!$G$2:$G$201,MATCH($A585&amp;"-5",Matches!$J$2:$J$201,0))-INDEX(Matches!$H$2:$H$201,MATCH($A585&amp;"-5",Matches!$J$2:$J$201,0)),3,2))))),""))</f>
        <v/>
      </c>
      <c r="AC585" s="12" t="str">
        <f aca="false">IF(OR($B585="",N585="",O585=""),"",IFERROR(IF(OR(INDEX(Matches!$I$2:$I$201,MATCH($A585&amp;"-6",Matches!$J$2:$J$201,0))="Void",INDEX(Matches!$G$2:$G$201,MATCH($A585&amp;"-6",Matches!$J$2:$J$201,0))="",INDEX(Matches!$H$2:$H$201,MATCH($A585&amp;"-6",Matches!$J$2:$J$201,0))=""),"",IF(AND($C585&lt;&gt;"",INDEX(Matches!$F$2:$F$201,MATCH($A585&amp;"-6",Matches!$J$2:$J$201,0))&lt;&gt;"",$C585&gt;=INDEX(Matches!$F$2:$F$201,MATCH($A585&amp;"-6",Matches!$J$2:$J$201,0))),"",IF(AND(N585=INDEX(Matches!$G$2:$G$201,MATCH($A585&amp;"-6",Matches!$J$2:$J$201,0)),O585=INDEX(Matches!$H$2:$H$201,MATCH($A585&amp;"-6",Matches!$J$2:$J$201,0))),5,IF(SIGN(N585-O585)&lt;&gt;SIGN(INDEX(Matches!$G$2:$G$201,MATCH($A585&amp;"-6",Matches!$J$2:$J$201,0))-INDEX(Matches!$H$2:$H$201,MATCH($A585&amp;"-6",Matches!$J$2:$J$201,0))),0,IF(N585-O585=INDEX(Matches!$G$2:$G$201,MATCH($A585&amp;"-6",Matches!$J$2:$J$201,0))-INDEX(Matches!$H$2:$H$201,MATCH($A585&amp;"-6",Matches!$J$2:$J$201,0)),3,2))))),""))</f>
        <v/>
      </c>
      <c r="AD585" s="12" t="str">
        <f aca="false">IF(OR($B585="",P585="",Q585=""),"",IFERROR(IF(OR(INDEX(Matches!$I$2:$I$201,MATCH($A585&amp;"-7",Matches!$J$2:$J$201,0))="Void",INDEX(Matches!$G$2:$G$201,MATCH($A585&amp;"-7",Matches!$J$2:$J$201,0))="",INDEX(Matches!$H$2:$H$201,MATCH($A585&amp;"-7",Matches!$J$2:$J$201,0))=""),"",IF(AND($C585&lt;&gt;"",INDEX(Matches!$F$2:$F$201,MATCH($A585&amp;"-7",Matches!$J$2:$J$201,0))&lt;&gt;"",$C585&gt;=INDEX(Matches!$F$2:$F$201,MATCH($A585&amp;"-7",Matches!$J$2:$J$201,0))),"",IF(AND(P585=INDEX(Matches!$G$2:$G$201,MATCH($A585&amp;"-7",Matches!$J$2:$J$201,0)),Q585=INDEX(Matches!$H$2:$H$201,MATCH($A585&amp;"-7",Matches!$J$2:$J$201,0))),5,IF(SIGN(P585-Q585)&lt;&gt;SIGN(INDEX(Matches!$G$2:$G$201,MATCH($A585&amp;"-7",Matches!$J$2:$J$201,0))-INDEX(Matches!$H$2:$H$201,MATCH($A585&amp;"-7",Matches!$J$2:$J$201,0))),0,IF(P585-Q585=INDEX(Matches!$G$2:$G$201,MATCH($A585&amp;"-7",Matches!$J$2:$J$201,0))-INDEX(Matches!$H$2:$H$201,MATCH($A585&amp;"-7",Matches!$J$2:$J$201,0)),3,2))))),""))</f>
        <v/>
      </c>
      <c r="AE585" s="12" t="str">
        <f aca="false">IF(OR($B585="",R585="",S585=""),"",IFERROR(IF(OR(INDEX(Matches!$I$2:$I$201,MATCH($A585&amp;"-8",Matches!$J$2:$J$201,0))="Void",INDEX(Matches!$G$2:$G$201,MATCH($A585&amp;"-8",Matches!$J$2:$J$201,0))="",INDEX(Matches!$H$2:$H$201,MATCH($A585&amp;"-8",Matches!$J$2:$J$201,0))=""),"",IF(AND($C585&lt;&gt;"",INDEX(Matches!$F$2:$F$201,MATCH($A585&amp;"-8",Matches!$J$2:$J$201,0))&lt;&gt;"",$C585&gt;=INDEX(Matches!$F$2:$F$201,MATCH($A585&amp;"-8",Matches!$J$2:$J$201,0))),"",IF(AND(R585=INDEX(Matches!$G$2:$G$201,MATCH($A585&amp;"-8",Matches!$J$2:$J$201,0)),S585=INDEX(Matches!$H$2:$H$201,MATCH($A585&amp;"-8",Matches!$J$2:$J$201,0))),5,IF(SIGN(R585-S585)&lt;&gt;SIGN(INDEX(Matches!$G$2:$G$201,MATCH($A585&amp;"-8",Matches!$J$2:$J$201,0))-INDEX(Matches!$H$2:$H$201,MATCH($A585&amp;"-8",Matches!$J$2:$J$201,0))),0,IF(R585-S585=INDEX(Matches!$G$2:$G$201,MATCH($A585&amp;"-8",Matches!$J$2:$J$201,0))-INDEX(Matches!$H$2:$H$201,MATCH($A585&amp;"-8",Matches!$J$2:$J$201,0)),3,2))))),""))</f>
        <v/>
      </c>
      <c r="AF585" s="12" t="str">
        <f aca="false">IF(OR($B585="",T585="",U585=""),"",IFERROR(IF(OR(INDEX(Matches!$I$2:$I$201,MATCH($A585&amp;"-9",Matches!$J$2:$J$201,0))="Void",INDEX(Matches!$G$2:$G$201,MATCH($A585&amp;"-9",Matches!$J$2:$J$201,0))="",INDEX(Matches!$H$2:$H$201,MATCH($A585&amp;"-9",Matches!$J$2:$J$201,0))=""),"",IF(AND($C585&lt;&gt;"",INDEX(Matches!$F$2:$F$201,MATCH($A585&amp;"-9",Matches!$J$2:$J$201,0))&lt;&gt;"",$C585&gt;=INDEX(Matches!$F$2:$F$201,MATCH($A585&amp;"-9",Matches!$J$2:$J$201,0))),"",IF(AND(T585=INDEX(Matches!$G$2:$G$201,MATCH($A585&amp;"-9",Matches!$J$2:$J$201,0)),U585=INDEX(Matches!$H$2:$H$201,MATCH($A585&amp;"-9",Matches!$J$2:$J$201,0))),5,IF(SIGN(T585-U585)&lt;&gt;SIGN(INDEX(Matches!$G$2:$G$201,MATCH($A585&amp;"-9",Matches!$J$2:$J$201,0))-INDEX(Matches!$H$2:$H$201,MATCH($A585&amp;"-9",Matches!$J$2:$J$201,0))),0,IF(T585-U585=INDEX(Matches!$G$2:$G$201,MATCH($A585&amp;"-9",Matches!$J$2:$J$201,0))-INDEX(Matches!$H$2:$H$201,MATCH($A585&amp;"-9",Matches!$J$2:$J$201,0)),3,2))))),""))</f>
        <v/>
      </c>
      <c r="AG585" s="12" t="str">
        <f aca="false">IF(OR($B585="",V585="",W585=""),"",IFERROR(IF(OR(INDEX(Matches!$I$2:$I$201,MATCH($A585&amp;"-10",Matches!$J$2:$J$201,0))="Void",INDEX(Matches!$G$2:$G$201,MATCH($A585&amp;"-10",Matches!$J$2:$J$201,0))="",INDEX(Matches!$H$2:$H$201,MATCH($A585&amp;"-10",Matches!$J$2:$J$201,0))=""),"",IF(AND($C585&lt;&gt;"",INDEX(Matches!$F$2:$F$201,MATCH($A585&amp;"-10",Matches!$J$2:$J$201,0))&lt;&gt;"",$C585&gt;=INDEX(Matches!$F$2:$F$201,MATCH($A585&amp;"-10",Matches!$J$2:$J$201,0))),"",IF(AND(V585=INDEX(Matches!$G$2:$G$201,MATCH($A585&amp;"-10",Matches!$J$2:$J$201,0)),W585=INDEX(Matches!$H$2:$H$201,MATCH($A585&amp;"-10",Matches!$J$2:$J$201,0))),5,IF(SIGN(V585-W585)&lt;&gt;SIGN(INDEX(Matches!$G$2:$G$201,MATCH($A585&amp;"-10",Matches!$J$2:$J$201,0))-INDEX(Matches!$H$2:$H$201,MATCH($A585&amp;"-10",Matches!$J$2:$J$201,0))),0,IF(V585-W585=INDEX(Matches!$G$2:$G$201,MATCH($A585&amp;"-10",Matches!$J$2:$J$201,0))-INDEX(Matches!$H$2:$H$201,MATCH($A585&amp;"-10",Matches!$J$2:$J$201,0)),3,2))))),""))</f>
        <v/>
      </c>
      <c r="AH585" s="13" t="str">
        <f aca="false">IF($B585="","",SUM(X585:AG585))</f>
        <v/>
      </c>
      <c r="AI585" s="12" t="str">
        <f aca="false">IF($B585="","",COUNTIF(X585:AG585,5))</f>
        <v/>
      </c>
      <c r="AJ585" s="12" t="str">
        <f aca="false">IF($B585="","",COUNTIF(X585:AG585,"&gt;=2"))</f>
        <v/>
      </c>
      <c r="AK585" s="12" t="str">
        <f aca="false">IF($B585="","",COUNT(X585:AG585))</f>
        <v/>
      </c>
    </row>
    <row r="586" customFormat="false" ht="15" hidden="false" customHeight="false" outlineLevel="0" collapsed="false">
      <c r="A586" s="7"/>
      <c r="B586" s="7"/>
      <c r="C586" s="11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12" t="str">
        <f aca="false">IF(OR($B586="",D586="",E586=""),"",IFERROR(IF(OR(INDEX(Matches!$I$2:$I$201,MATCH($A586&amp;"-1",Matches!$J$2:$J$201,0))="Void",INDEX(Matches!$G$2:$G$201,MATCH($A586&amp;"-1",Matches!$J$2:$J$201,0))="",INDEX(Matches!$H$2:$H$201,MATCH($A586&amp;"-1",Matches!$J$2:$J$201,0))=""),"",IF(AND($C586&lt;&gt;"",INDEX(Matches!$F$2:$F$201,MATCH($A586&amp;"-1",Matches!$J$2:$J$201,0))&lt;&gt;"",$C586&gt;=INDEX(Matches!$F$2:$F$201,MATCH($A586&amp;"-1",Matches!$J$2:$J$201,0))),"",IF(AND(D586=INDEX(Matches!$G$2:$G$201,MATCH($A586&amp;"-1",Matches!$J$2:$J$201,0)),E586=INDEX(Matches!$H$2:$H$201,MATCH($A586&amp;"-1",Matches!$J$2:$J$201,0))),5,IF(SIGN(D586-E586)&lt;&gt;SIGN(INDEX(Matches!$G$2:$G$201,MATCH($A586&amp;"-1",Matches!$J$2:$J$201,0))-INDEX(Matches!$H$2:$H$201,MATCH($A586&amp;"-1",Matches!$J$2:$J$201,0))),0,IF(D586-E586=INDEX(Matches!$G$2:$G$201,MATCH($A586&amp;"-1",Matches!$J$2:$J$201,0))-INDEX(Matches!$H$2:$H$201,MATCH($A586&amp;"-1",Matches!$J$2:$J$201,0)),3,2))))),""))</f>
        <v/>
      </c>
      <c r="Y586" s="12" t="str">
        <f aca="false">IF(OR($B586="",F586="",G586=""),"",IFERROR(IF(OR(INDEX(Matches!$I$2:$I$201,MATCH($A586&amp;"-2",Matches!$J$2:$J$201,0))="Void",INDEX(Matches!$G$2:$G$201,MATCH($A586&amp;"-2",Matches!$J$2:$J$201,0))="",INDEX(Matches!$H$2:$H$201,MATCH($A586&amp;"-2",Matches!$J$2:$J$201,0))=""),"",IF(AND($C586&lt;&gt;"",INDEX(Matches!$F$2:$F$201,MATCH($A586&amp;"-2",Matches!$J$2:$J$201,0))&lt;&gt;"",$C586&gt;=INDEX(Matches!$F$2:$F$201,MATCH($A586&amp;"-2",Matches!$J$2:$J$201,0))),"",IF(AND(F586=INDEX(Matches!$G$2:$G$201,MATCH($A586&amp;"-2",Matches!$J$2:$J$201,0)),G586=INDEX(Matches!$H$2:$H$201,MATCH($A586&amp;"-2",Matches!$J$2:$J$201,0))),5,IF(SIGN(F586-G586)&lt;&gt;SIGN(INDEX(Matches!$G$2:$G$201,MATCH($A586&amp;"-2",Matches!$J$2:$J$201,0))-INDEX(Matches!$H$2:$H$201,MATCH($A586&amp;"-2",Matches!$J$2:$J$201,0))),0,IF(F586-G586=INDEX(Matches!$G$2:$G$201,MATCH($A586&amp;"-2",Matches!$J$2:$J$201,0))-INDEX(Matches!$H$2:$H$201,MATCH($A586&amp;"-2",Matches!$J$2:$J$201,0)),3,2))))),""))</f>
        <v/>
      </c>
      <c r="Z586" s="12" t="str">
        <f aca="false">IF(OR($B586="",H586="",I586=""),"",IFERROR(IF(OR(INDEX(Matches!$I$2:$I$201,MATCH($A586&amp;"-3",Matches!$J$2:$J$201,0))="Void",INDEX(Matches!$G$2:$G$201,MATCH($A586&amp;"-3",Matches!$J$2:$J$201,0))="",INDEX(Matches!$H$2:$H$201,MATCH($A586&amp;"-3",Matches!$J$2:$J$201,0))=""),"",IF(AND($C586&lt;&gt;"",INDEX(Matches!$F$2:$F$201,MATCH($A586&amp;"-3",Matches!$J$2:$J$201,0))&lt;&gt;"",$C586&gt;=INDEX(Matches!$F$2:$F$201,MATCH($A586&amp;"-3",Matches!$J$2:$J$201,0))),"",IF(AND(H586=INDEX(Matches!$G$2:$G$201,MATCH($A586&amp;"-3",Matches!$J$2:$J$201,0)),I586=INDEX(Matches!$H$2:$H$201,MATCH($A586&amp;"-3",Matches!$J$2:$J$201,0))),5,IF(SIGN(H586-I586)&lt;&gt;SIGN(INDEX(Matches!$G$2:$G$201,MATCH($A586&amp;"-3",Matches!$J$2:$J$201,0))-INDEX(Matches!$H$2:$H$201,MATCH($A586&amp;"-3",Matches!$J$2:$J$201,0))),0,IF(H586-I586=INDEX(Matches!$G$2:$G$201,MATCH($A586&amp;"-3",Matches!$J$2:$J$201,0))-INDEX(Matches!$H$2:$H$201,MATCH($A586&amp;"-3",Matches!$J$2:$J$201,0)),3,2))))),""))</f>
        <v/>
      </c>
      <c r="AA586" s="12" t="str">
        <f aca="false">IF(OR($B586="",J586="",K586=""),"",IFERROR(IF(OR(INDEX(Matches!$I$2:$I$201,MATCH($A586&amp;"-4",Matches!$J$2:$J$201,0))="Void",INDEX(Matches!$G$2:$G$201,MATCH($A586&amp;"-4",Matches!$J$2:$J$201,0))="",INDEX(Matches!$H$2:$H$201,MATCH($A586&amp;"-4",Matches!$J$2:$J$201,0))=""),"",IF(AND($C586&lt;&gt;"",INDEX(Matches!$F$2:$F$201,MATCH($A586&amp;"-4",Matches!$J$2:$J$201,0))&lt;&gt;"",$C586&gt;=INDEX(Matches!$F$2:$F$201,MATCH($A586&amp;"-4",Matches!$J$2:$J$201,0))),"",IF(AND(J586=INDEX(Matches!$G$2:$G$201,MATCH($A586&amp;"-4",Matches!$J$2:$J$201,0)),K586=INDEX(Matches!$H$2:$H$201,MATCH($A586&amp;"-4",Matches!$J$2:$J$201,0))),5,IF(SIGN(J586-K586)&lt;&gt;SIGN(INDEX(Matches!$G$2:$G$201,MATCH($A586&amp;"-4",Matches!$J$2:$J$201,0))-INDEX(Matches!$H$2:$H$201,MATCH($A586&amp;"-4",Matches!$J$2:$J$201,0))),0,IF(J586-K586=INDEX(Matches!$G$2:$G$201,MATCH($A586&amp;"-4",Matches!$J$2:$J$201,0))-INDEX(Matches!$H$2:$H$201,MATCH($A586&amp;"-4",Matches!$J$2:$J$201,0)),3,2))))),""))</f>
        <v/>
      </c>
      <c r="AB586" s="12" t="str">
        <f aca="false">IF(OR($B586="",L586="",M586=""),"",IFERROR(IF(OR(INDEX(Matches!$I$2:$I$201,MATCH($A586&amp;"-5",Matches!$J$2:$J$201,0))="Void",INDEX(Matches!$G$2:$G$201,MATCH($A586&amp;"-5",Matches!$J$2:$J$201,0))="",INDEX(Matches!$H$2:$H$201,MATCH($A586&amp;"-5",Matches!$J$2:$J$201,0))=""),"",IF(AND($C586&lt;&gt;"",INDEX(Matches!$F$2:$F$201,MATCH($A586&amp;"-5",Matches!$J$2:$J$201,0))&lt;&gt;"",$C586&gt;=INDEX(Matches!$F$2:$F$201,MATCH($A586&amp;"-5",Matches!$J$2:$J$201,0))),"",IF(AND(L586=INDEX(Matches!$G$2:$G$201,MATCH($A586&amp;"-5",Matches!$J$2:$J$201,0)),M586=INDEX(Matches!$H$2:$H$201,MATCH($A586&amp;"-5",Matches!$J$2:$J$201,0))),5,IF(SIGN(L586-M586)&lt;&gt;SIGN(INDEX(Matches!$G$2:$G$201,MATCH($A586&amp;"-5",Matches!$J$2:$J$201,0))-INDEX(Matches!$H$2:$H$201,MATCH($A586&amp;"-5",Matches!$J$2:$J$201,0))),0,IF(L586-M586=INDEX(Matches!$G$2:$G$201,MATCH($A586&amp;"-5",Matches!$J$2:$J$201,0))-INDEX(Matches!$H$2:$H$201,MATCH($A586&amp;"-5",Matches!$J$2:$J$201,0)),3,2))))),""))</f>
        <v/>
      </c>
      <c r="AC586" s="12" t="str">
        <f aca="false">IF(OR($B586="",N586="",O586=""),"",IFERROR(IF(OR(INDEX(Matches!$I$2:$I$201,MATCH($A586&amp;"-6",Matches!$J$2:$J$201,0))="Void",INDEX(Matches!$G$2:$G$201,MATCH($A586&amp;"-6",Matches!$J$2:$J$201,0))="",INDEX(Matches!$H$2:$H$201,MATCH($A586&amp;"-6",Matches!$J$2:$J$201,0))=""),"",IF(AND($C586&lt;&gt;"",INDEX(Matches!$F$2:$F$201,MATCH($A586&amp;"-6",Matches!$J$2:$J$201,0))&lt;&gt;"",$C586&gt;=INDEX(Matches!$F$2:$F$201,MATCH($A586&amp;"-6",Matches!$J$2:$J$201,0))),"",IF(AND(N586=INDEX(Matches!$G$2:$G$201,MATCH($A586&amp;"-6",Matches!$J$2:$J$201,0)),O586=INDEX(Matches!$H$2:$H$201,MATCH($A586&amp;"-6",Matches!$J$2:$J$201,0))),5,IF(SIGN(N586-O586)&lt;&gt;SIGN(INDEX(Matches!$G$2:$G$201,MATCH($A586&amp;"-6",Matches!$J$2:$J$201,0))-INDEX(Matches!$H$2:$H$201,MATCH($A586&amp;"-6",Matches!$J$2:$J$201,0))),0,IF(N586-O586=INDEX(Matches!$G$2:$G$201,MATCH($A586&amp;"-6",Matches!$J$2:$J$201,0))-INDEX(Matches!$H$2:$H$201,MATCH($A586&amp;"-6",Matches!$J$2:$J$201,0)),3,2))))),""))</f>
        <v/>
      </c>
      <c r="AD586" s="12" t="str">
        <f aca="false">IF(OR($B586="",P586="",Q586=""),"",IFERROR(IF(OR(INDEX(Matches!$I$2:$I$201,MATCH($A586&amp;"-7",Matches!$J$2:$J$201,0))="Void",INDEX(Matches!$G$2:$G$201,MATCH($A586&amp;"-7",Matches!$J$2:$J$201,0))="",INDEX(Matches!$H$2:$H$201,MATCH($A586&amp;"-7",Matches!$J$2:$J$201,0))=""),"",IF(AND($C586&lt;&gt;"",INDEX(Matches!$F$2:$F$201,MATCH($A586&amp;"-7",Matches!$J$2:$J$201,0))&lt;&gt;"",$C586&gt;=INDEX(Matches!$F$2:$F$201,MATCH($A586&amp;"-7",Matches!$J$2:$J$201,0))),"",IF(AND(P586=INDEX(Matches!$G$2:$G$201,MATCH($A586&amp;"-7",Matches!$J$2:$J$201,0)),Q586=INDEX(Matches!$H$2:$H$201,MATCH($A586&amp;"-7",Matches!$J$2:$J$201,0))),5,IF(SIGN(P586-Q586)&lt;&gt;SIGN(INDEX(Matches!$G$2:$G$201,MATCH($A586&amp;"-7",Matches!$J$2:$J$201,0))-INDEX(Matches!$H$2:$H$201,MATCH($A586&amp;"-7",Matches!$J$2:$J$201,0))),0,IF(P586-Q586=INDEX(Matches!$G$2:$G$201,MATCH($A586&amp;"-7",Matches!$J$2:$J$201,0))-INDEX(Matches!$H$2:$H$201,MATCH($A586&amp;"-7",Matches!$J$2:$J$201,0)),3,2))))),""))</f>
        <v/>
      </c>
      <c r="AE586" s="12" t="str">
        <f aca="false">IF(OR($B586="",R586="",S586=""),"",IFERROR(IF(OR(INDEX(Matches!$I$2:$I$201,MATCH($A586&amp;"-8",Matches!$J$2:$J$201,0))="Void",INDEX(Matches!$G$2:$G$201,MATCH($A586&amp;"-8",Matches!$J$2:$J$201,0))="",INDEX(Matches!$H$2:$H$201,MATCH($A586&amp;"-8",Matches!$J$2:$J$201,0))=""),"",IF(AND($C586&lt;&gt;"",INDEX(Matches!$F$2:$F$201,MATCH($A586&amp;"-8",Matches!$J$2:$J$201,0))&lt;&gt;"",$C586&gt;=INDEX(Matches!$F$2:$F$201,MATCH($A586&amp;"-8",Matches!$J$2:$J$201,0))),"",IF(AND(R586=INDEX(Matches!$G$2:$G$201,MATCH($A586&amp;"-8",Matches!$J$2:$J$201,0)),S586=INDEX(Matches!$H$2:$H$201,MATCH($A586&amp;"-8",Matches!$J$2:$J$201,0))),5,IF(SIGN(R586-S586)&lt;&gt;SIGN(INDEX(Matches!$G$2:$G$201,MATCH($A586&amp;"-8",Matches!$J$2:$J$201,0))-INDEX(Matches!$H$2:$H$201,MATCH($A586&amp;"-8",Matches!$J$2:$J$201,0))),0,IF(R586-S586=INDEX(Matches!$G$2:$G$201,MATCH($A586&amp;"-8",Matches!$J$2:$J$201,0))-INDEX(Matches!$H$2:$H$201,MATCH($A586&amp;"-8",Matches!$J$2:$J$201,0)),3,2))))),""))</f>
        <v/>
      </c>
      <c r="AF586" s="12" t="str">
        <f aca="false">IF(OR($B586="",T586="",U586=""),"",IFERROR(IF(OR(INDEX(Matches!$I$2:$I$201,MATCH($A586&amp;"-9",Matches!$J$2:$J$201,0))="Void",INDEX(Matches!$G$2:$G$201,MATCH($A586&amp;"-9",Matches!$J$2:$J$201,0))="",INDEX(Matches!$H$2:$H$201,MATCH($A586&amp;"-9",Matches!$J$2:$J$201,0))=""),"",IF(AND($C586&lt;&gt;"",INDEX(Matches!$F$2:$F$201,MATCH($A586&amp;"-9",Matches!$J$2:$J$201,0))&lt;&gt;"",$C586&gt;=INDEX(Matches!$F$2:$F$201,MATCH($A586&amp;"-9",Matches!$J$2:$J$201,0))),"",IF(AND(T586=INDEX(Matches!$G$2:$G$201,MATCH($A586&amp;"-9",Matches!$J$2:$J$201,0)),U586=INDEX(Matches!$H$2:$H$201,MATCH($A586&amp;"-9",Matches!$J$2:$J$201,0))),5,IF(SIGN(T586-U586)&lt;&gt;SIGN(INDEX(Matches!$G$2:$G$201,MATCH($A586&amp;"-9",Matches!$J$2:$J$201,0))-INDEX(Matches!$H$2:$H$201,MATCH($A586&amp;"-9",Matches!$J$2:$J$201,0))),0,IF(T586-U586=INDEX(Matches!$G$2:$G$201,MATCH($A586&amp;"-9",Matches!$J$2:$J$201,0))-INDEX(Matches!$H$2:$H$201,MATCH($A586&amp;"-9",Matches!$J$2:$J$201,0)),3,2))))),""))</f>
        <v/>
      </c>
      <c r="AG586" s="12" t="str">
        <f aca="false">IF(OR($B586="",V586="",W586=""),"",IFERROR(IF(OR(INDEX(Matches!$I$2:$I$201,MATCH($A586&amp;"-10",Matches!$J$2:$J$201,0))="Void",INDEX(Matches!$G$2:$G$201,MATCH($A586&amp;"-10",Matches!$J$2:$J$201,0))="",INDEX(Matches!$H$2:$H$201,MATCH($A586&amp;"-10",Matches!$J$2:$J$201,0))=""),"",IF(AND($C586&lt;&gt;"",INDEX(Matches!$F$2:$F$201,MATCH($A586&amp;"-10",Matches!$J$2:$J$201,0))&lt;&gt;"",$C586&gt;=INDEX(Matches!$F$2:$F$201,MATCH($A586&amp;"-10",Matches!$J$2:$J$201,0))),"",IF(AND(V586=INDEX(Matches!$G$2:$G$201,MATCH($A586&amp;"-10",Matches!$J$2:$J$201,0)),W586=INDEX(Matches!$H$2:$H$201,MATCH($A586&amp;"-10",Matches!$J$2:$J$201,0))),5,IF(SIGN(V586-W586)&lt;&gt;SIGN(INDEX(Matches!$G$2:$G$201,MATCH($A586&amp;"-10",Matches!$J$2:$J$201,0))-INDEX(Matches!$H$2:$H$201,MATCH($A586&amp;"-10",Matches!$J$2:$J$201,0))),0,IF(V586-W586=INDEX(Matches!$G$2:$G$201,MATCH($A586&amp;"-10",Matches!$J$2:$J$201,0))-INDEX(Matches!$H$2:$H$201,MATCH($A586&amp;"-10",Matches!$J$2:$J$201,0)),3,2))))),""))</f>
        <v/>
      </c>
      <c r="AH586" s="13" t="str">
        <f aca="false">IF($B586="","",SUM(X586:AG586))</f>
        <v/>
      </c>
      <c r="AI586" s="12" t="str">
        <f aca="false">IF($B586="","",COUNTIF(X586:AG586,5))</f>
        <v/>
      </c>
      <c r="AJ586" s="12" t="str">
        <f aca="false">IF($B586="","",COUNTIF(X586:AG586,"&gt;=2"))</f>
        <v/>
      </c>
      <c r="AK586" s="12" t="str">
        <f aca="false">IF($B586="","",COUNT(X586:AG586))</f>
        <v/>
      </c>
    </row>
    <row r="587" customFormat="false" ht="15" hidden="false" customHeight="false" outlineLevel="0" collapsed="false">
      <c r="A587" s="7"/>
      <c r="B587" s="7"/>
      <c r="C587" s="11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12" t="str">
        <f aca="false">IF(OR($B587="",D587="",E587=""),"",IFERROR(IF(OR(INDEX(Matches!$I$2:$I$201,MATCH($A587&amp;"-1",Matches!$J$2:$J$201,0))="Void",INDEX(Matches!$G$2:$G$201,MATCH($A587&amp;"-1",Matches!$J$2:$J$201,0))="",INDEX(Matches!$H$2:$H$201,MATCH($A587&amp;"-1",Matches!$J$2:$J$201,0))=""),"",IF(AND($C587&lt;&gt;"",INDEX(Matches!$F$2:$F$201,MATCH($A587&amp;"-1",Matches!$J$2:$J$201,0))&lt;&gt;"",$C587&gt;=INDEX(Matches!$F$2:$F$201,MATCH($A587&amp;"-1",Matches!$J$2:$J$201,0))),"",IF(AND(D587=INDEX(Matches!$G$2:$G$201,MATCH($A587&amp;"-1",Matches!$J$2:$J$201,0)),E587=INDEX(Matches!$H$2:$H$201,MATCH($A587&amp;"-1",Matches!$J$2:$J$201,0))),5,IF(SIGN(D587-E587)&lt;&gt;SIGN(INDEX(Matches!$G$2:$G$201,MATCH($A587&amp;"-1",Matches!$J$2:$J$201,0))-INDEX(Matches!$H$2:$H$201,MATCH($A587&amp;"-1",Matches!$J$2:$J$201,0))),0,IF(D587-E587=INDEX(Matches!$G$2:$G$201,MATCH($A587&amp;"-1",Matches!$J$2:$J$201,0))-INDEX(Matches!$H$2:$H$201,MATCH($A587&amp;"-1",Matches!$J$2:$J$201,0)),3,2))))),""))</f>
        <v/>
      </c>
      <c r="Y587" s="12" t="str">
        <f aca="false">IF(OR($B587="",F587="",G587=""),"",IFERROR(IF(OR(INDEX(Matches!$I$2:$I$201,MATCH($A587&amp;"-2",Matches!$J$2:$J$201,0))="Void",INDEX(Matches!$G$2:$G$201,MATCH($A587&amp;"-2",Matches!$J$2:$J$201,0))="",INDEX(Matches!$H$2:$H$201,MATCH($A587&amp;"-2",Matches!$J$2:$J$201,0))=""),"",IF(AND($C587&lt;&gt;"",INDEX(Matches!$F$2:$F$201,MATCH($A587&amp;"-2",Matches!$J$2:$J$201,0))&lt;&gt;"",$C587&gt;=INDEX(Matches!$F$2:$F$201,MATCH($A587&amp;"-2",Matches!$J$2:$J$201,0))),"",IF(AND(F587=INDEX(Matches!$G$2:$G$201,MATCH($A587&amp;"-2",Matches!$J$2:$J$201,0)),G587=INDEX(Matches!$H$2:$H$201,MATCH($A587&amp;"-2",Matches!$J$2:$J$201,0))),5,IF(SIGN(F587-G587)&lt;&gt;SIGN(INDEX(Matches!$G$2:$G$201,MATCH($A587&amp;"-2",Matches!$J$2:$J$201,0))-INDEX(Matches!$H$2:$H$201,MATCH($A587&amp;"-2",Matches!$J$2:$J$201,0))),0,IF(F587-G587=INDEX(Matches!$G$2:$G$201,MATCH($A587&amp;"-2",Matches!$J$2:$J$201,0))-INDEX(Matches!$H$2:$H$201,MATCH($A587&amp;"-2",Matches!$J$2:$J$201,0)),3,2))))),""))</f>
        <v/>
      </c>
      <c r="Z587" s="12" t="str">
        <f aca="false">IF(OR($B587="",H587="",I587=""),"",IFERROR(IF(OR(INDEX(Matches!$I$2:$I$201,MATCH($A587&amp;"-3",Matches!$J$2:$J$201,0))="Void",INDEX(Matches!$G$2:$G$201,MATCH($A587&amp;"-3",Matches!$J$2:$J$201,0))="",INDEX(Matches!$H$2:$H$201,MATCH($A587&amp;"-3",Matches!$J$2:$J$201,0))=""),"",IF(AND($C587&lt;&gt;"",INDEX(Matches!$F$2:$F$201,MATCH($A587&amp;"-3",Matches!$J$2:$J$201,0))&lt;&gt;"",$C587&gt;=INDEX(Matches!$F$2:$F$201,MATCH($A587&amp;"-3",Matches!$J$2:$J$201,0))),"",IF(AND(H587=INDEX(Matches!$G$2:$G$201,MATCH($A587&amp;"-3",Matches!$J$2:$J$201,0)),I587=INDEX(Matches!$H$2:$H$201,MATCH($A587&amp;"-3",Matches!$J$2:$J$201,0))),5,IF(SIGN(H587-I587)&lt;&gt;SIGN(INDEX(Matches!$G$2:$G$201,MATCH($A587&amp;"-3",Matches!$J$2:$J$201,0))-INDEX(Matches!$H$2:$H$201,MATCH($A587&amp;"-3",Matches!$J$2:$J$201,0))),0,IF(H587-I587=INDEX(Matches!$G$2:$G$201,MATCH($A587&amp;"-3",Matches!$J$2:$J$201,0))-INDEX(Matches!$H$2:$H$201,MATCH($A587&amp;"-3",Matches!$J$2:$J$201,0)),3,2))))),""))</f>
        <v/>
      </c>
      <c r="AA587" s="12" t="str">
        <f aca="false">IF(OR($B587="",J587="",K587=""),"",IFERROR(IF(OR(INDEX(Matches!$I$2:$I$201,MATCH($A587&amp;"-4",Matches!$J$2:$J$201,0))="Void",INDEX(Matches!$G$2:$G$201,MATCH($A587&amp;"-4",Matches!$J$2:$J$201,0))="",INDEX(Matches!$H$2:$H$201,MATCH($A587&amp;"-4",Matches!$J$2:$J$201,0))=""),"",IF(AND($C587&lt;&gt;"",INDEX(Matches!$F$2:$F$201,MATCH($A587&amp;"-4",Matches!$J$2:$J$201,0))&lt;&gt;"",$C587&gt;=INDEX(Matches!$F$2:$F$201,MATCH($A587&amp;"-4",Matches!$J$2:$J$201,0))),"",IF(AND(J587=INDEX(Matches!$G$2:$G$201,MATCH($A587&amp;"-4",Matches!$J$2:$J$201,0)),K587=INDEX(Matches!$H$2:$H$201,MATCH($A587&amp;"-4",Matches!$J$2:$J$201,0))),5,IF(SIGN(J587-K587)&lt;&gt;SIGN(INDEX(Matches!$G$2:$G$201,MATCH($A587&amp;"-4",Matches!$J$2:$J$201,0))-INDEX(Matches!$H$2:$H$201,MATCH($A587&amp;"-4",Matches!$J$2:$J$201,0))),0,IF(J587-K587=INDEX(Matches!$G$2:$G$201,MATCH($A587&amp;"-4",Matches!$J$2:$J$201,0))-INDEX(Matches!$H$2:$H$201,MATCH($A587&amp;"-4",Matches!$J$2:$J$201,0)),3,2))))),""))</f>
        <v/>
      </c>
      <c r="AB587" s="12" t="str">
        <f aca="false">IF(OR($B587="",L587="",M587=""),"",IFERROR(IF(OR(INDEX(Matches!$I$2:$I$201,MATCH($A587&amp;"-5",Matches!$J$2:$J$201,0))="Void",INDEX(Matches!$G$2:$G$201,MATCH($A587&amp;"-5",Matches!$J$2:$J$201,0))="",INDEX(Matches!$H$2:$H$201,MATCH($A587&amp;"-5",Matches!$J$2:$J$201,0))=""),"",IF(AND($C587&lt;&gt;"",INDEX(Matches!$F$2:$F$201,MATCH($A587&amp;"-5",Matches!$J$2:$J$201,0))&lt;&gt;"",$C587&gt;=INDEX(Matches!$F$2:$F$201,MATCH($A587&amp;"-5",Matches!$J$2:$J$201,0))),"",IF(AND(L587=INDEX(Matches!$G$2:$G$201,MATCH($A587&amp;"-5",Matches!$J$2:$J$201,0)),M587=INDEX(Matches!$H$2:$H$201,MATCH($A587&amp;"-5",Matches!$J$2:$J$201,0))),5,IF(SIGN(L587-M587)&lt;&gt;SIGN(INDEX(Matches!$G$2:$G$201,MATCH($A587&amp;"-5",Matches!$J$2:$J$201,0))-INDEX(Matches!$H$2:$H$201,MATCH($A587&amp;"-5",Matches!$J$2:$J$201,0))),0,IF(L587-M587=INDEX(Matches!$G$2:$G$201,MATCH($A587&amp;"-5",Matches!$J$2:$J$201,0))-INDEX(Matches!$H$2:$H$201,MATCH($A587&amp;"-5",Matches!$J$2:$J$201,0)),3,2))))),""))</f>
        <v/>
      </c>
      <c r="AC587" s="12" t="str">
        <f aca="false">IF(OR($B587="",N587="",O587=""),"",IFERROR(IF(OR(INDEX(Matches!$I$2:$I$201,MATCH($A587&amp;"-6",Matches!$J$2:$J$201,0))="Void",INDEX(Matches!$G$2:$G$201,MATCH($A587&amp;"-6",Matches!$J$2:$J$201,0))="",INDEX(Matches!$H$2:$H$201,MATCH($A587&amp;"-6",Matches!$J$2:$J$201,0))=""),"",IF(AND($C587&lt;&gt;"",INDEX(Matches!$F$2:$F$201,MATCH($A587&amp;"-6",Matches!$J$2:$J$201,0))&lt;&gt;"",$C587&gt;=INDEX(Matches!$F$2:$F$201,MATCH($A587&amp;"-6",Matches!$J$2:$J$201,0))),"",IF(AND(N587=INDEX(Matches!$G$2:$G$201,MATCH($A587&amp;"-6",Matches!$J$2:$J$201,0)),O587=INDEX(Matches!$H$2:$H$201,MATCH($A587&amp;"-6",Matches!$J$2:$J$201,0))),5,IF(SIGN(N587-O587)&lt;&gt;SIGN(INDEX(Matches!$G$2:$G$201,MATCH($A587&amp;"-6",Matches!$J$2:$J$201,0))-INDEX(Matches!$H$2:$H$201,MATCH($A587&amp;"-6",Matches!$J$2:$J$201,0))),0,IF(N587-O587=INDEX(Matches!$G$2:$G$201,MATCH($A587&amp;"-6",Matches!$J$2:$J$201,0))-INDEX(Matches!$H$2:$H$201,MATCH($A587&amp;"-6",Matches!$J$2:$J$201,0)),3,2))))),""))</f>
        <v/>
      </c>
      <c r="AD587" s="12" t="str">
        <f aca="false">IF(OR($B587="",P587="",Q587=""),"",IFERROR(IF(OR(INDEX(Matches!$I$2:$I$201,MATCH($A587&amp;"-7",Matches!$J$2:$J$201,0))="Void",INDEX(Matches!$G$2:$G$201,MATCH($A587&amp;"-7",Matches!$J$2:$J$201,0))="",INDEX(Matches!$H$2:$H$201,MATCH($A587&amp;"-7",Matches!$J$2:$J$201,0))=""),"",IF(AND($C587&lt;&gt;"",INDEX(Matches!$F$2:$F$201,MATCH($A587&amp;"-7",Matches!$J$2:$J$201,0))&lt;&gt;"",$C587&gt;=INDEX(Matches!$F$2:$F$201,MATCH($A587&amp;"-7",Matches!$J$2:$J$201,0))),"",IF(AND(P587=INDEX(Matches!$G$2:$G$201,MATCH($A587&amp;"-7",Matches!$J$2:$J$201,0)),Q587=INDEX(Matches!$H$2:$H$201,MATCH($A587&amp;"-7",Matches!$J$2:$J$201,0))),5,IF(SIGN(P587-Q587)&lt;&gt;SIGN(INDEX(Matches!$G$2:$G$201,MATCH($A587&amp;"-7",Matches!$J$2:$J$201,0))-INDEX(Matches!$H$2:$H$201,MATCH($A587&amp;"-7",Matches!$J$2:$J$201,0))),0,IF(P587-Q587=INDEX(Matches!$G$2:$G$201,MATCH($A587&amp;"-7",Matches!$J$2:$J$201,0))-INDEX(Matches!$H$2:$H$201,MATCH($A587&amp;"-7",Matches!$J$2:$J$201,0)),3,2))))),""))</f>
        <v/>
      </c>
      <c r="AE587" s="12" t="str">
        <f aca="false">IF(OR($B587="",R587="",S587=""),"",IFERROR(IF(OR(INDEX(Matches!$I$2:$I$201,MATCH($A587&amp;"-8",Matches!$J$2:$J$201,0))="Void",INDEX(Matches!$G$2:$G$201,MATCH($A587&amp;"-8",Matches!$J$2:$J$201,0))="",INDEX(Matches!$H$2:$H$201,MATCH($A587&amp;"-8",Matches!$J$2:$J$201,0))=""),"",IF(AND($C587&lt;&gt;"",INDEX(Matches!$F$2:$F$201,MATCH($A587&amp;"-8",Matches!$J$2:$J$201,0))&lt;&gt;"",$C587&gt;=INDEX(Matches!$F$2:$F$201,MATCH($A587&amp;"-8",Matches!$J$2:$J$201,0))),"",IF(AND(R587=INDEX(Matches!$G$2:$G$201,MATCH($A587&amp;"-8",Matches!$J$2:$J$201,0)),S587=INDEX(Matches!$H$2:$H$201,MATCH($A587&amp;"-8",Matches!$J$2:$J$201,0))),5,IF(SIGN(R587-S587)&lt;&gt;SIGN(INDEX(Matches!$G$2:$G$201,MATCH($A587&amp;"-8",Matches!$J$2:$J$201,0))-INDEX(Matches!$H$2:$H$201,MATCH($A587&amp;"-8",Matches!$J$2:$J$201,0))),0,IF(R587-S587=INDEX(Matches!$G$2:$G$201,MATCH($A587&amp;"-8",Matches!$J$2:$J$201,0))-INDEX(Matches!$H$2:$H$201,MATCH($A587&amp;"-8",Matches!$J$2:$J$201,0)),3,2))))),""))</f>
        <v/>
      </c>
      <c r="AF587" s="12" t="str">
        <f aca="false">IF(OR($B587="",T587="",U587=""),"",IFERROR(IF(OR(INDEX(Matches!$I$2:$I$201,MATCH($A587&amp;"-9",Matches!$J$2:$J$201,0))="Void",INDEX(Matches!$G$2:$G$201,MATCH($A587&amp;"-9",Matches!$J$2:$J$201,0))="",INDEX(Matches!$H$2:$H$201,MATCH($A587&amp;"-9",Matches!$J$2:$J$201,0))=""),"",IF(AND($C587&lt;&gt;"",INDEX(Matches!$F$2:$F$201,MATCH($A587&amp;"-9",Matches!$J$2:$J$201,0))&lt;&gt;"",$C587&gt;=INDEX(Matches!$F$2:$F$201,MATCH($A587&amp;"-9",Matches!$J$2:$J$201,0))),"",IF(AND(T587=INDEX(Matches!$G$2:$G$201,MATCH($A587&amp;"-9",Matches!$J$2:$J$201,0)),U587=INDEX(Matches!$H$2:$H$201,MATCH($A587&amp;"-9",Matches!$J$2:$J$201,0))),5,IF(SIGN(T587-U587)&lt;&gt;SIGN(INDEX(Matches!$G$2:$G$201,MATCH($A587&amp;"-9",Matches!$J$2:$J$201,0))-INDEX(Matches!$H$2:$H$201,MATCH($A587&amp;"-9",Matches!$J$2:$J$201,0))),0,IF(T587-U587=INDEX(Matches!$G$2:$G$201,MATCH($A587&amp;"-9",Matches!$J$2:$J$201,0))-INDEX(Matches!$H$2:$H$201,MATCH($A587&amp;"-9",Matches!$J$2:$J$201,0)),3,2))))),""))</f>
        <v/>
      </c>
      <c r="AG587" s="12" t="str">
        <f aca="false">IF(OR($B587="",V587="",W587=""),"",IFERROR(IF(OR(INDEX(Matches!$I$2:$I$201,MATCH($A587&amp;"-10",Matches!$J$2:$J$201,0))="Void",INDEX(Matches!$G$2:$G$201,MATCH($A587&amp;"-10",Matches!$J$2:$J$201,0))="",INDEX(Matches!$H$2:$H$201,MATCH($A587&amp;"-10",Matches!$J$2:$J$201,0))=""),"",IF(AND($C587&lt;&gt;"",INDEX(Matches!$F$2:$F$201,MATCH($A587&amp;"-10",Matches!$J$2:$J$201,0))&lt;&gt;"",$C587&gt;=INDEX(Matches!$F$2:$F$201,MATCH($A587&amp;"-10",Matches!$J$2:$J$201,0))),"",IF(AND(V587=INDEX(Matches!$G$2:$G$201,MATCH($A587&amp;"-10",Matches!$J$2:$J$201,0)),W587=INDEX(Matches!$H$2:$H$201,MATCH($A587&amp;"-10",Matches!$J$2:$J$201,0))),5,IF(SIGN(V587-W587)&lt;&gt;SIGN(INDEX(Matches!$G$2:$G$201,MATCH($A587&amp;"-10",Matches!$J$2:$J$201,0))-INDEX(Matches!$H$2:$H$201,MATCH($A587&amp;"-10",Matches!$J$2:$J$201,0))),0,IF(V587-W587=INDEX(Matches!$G$2:$G$201,MATCH($A587&amp;"-10",Matches!$J$2:$J$201,0))-INDEX(Matches!$H$2:$H$201,MATCH($A587&amp;"-10",Matches!$J$2:$J$201,0)),3,2))))),""))</f>
        <v/>
      </c>
      <c r="AH587" s="13" t="str">
        <f aca="false">IF($B587="","",SUM(X587:AG587))</f>
        <v/>
      </c>
      <c r="AI587" s="12" t="str">
        <f aca="false">IF($B587="","",COUNTIF(X587:AG587,5))</f>
        <v/>
      </c>
      <c r="AJ587" s="12" t="str">
        <f aca="false">IF($B587="","",COUNTIF(X587:AG587,"&gt;=2"))</f>
        <v/>
      </c>
      <c r="AK587" s="12" t="str">
        <f aca="false">IF($B587="","",COUNT(X587:AG587))</f>
        <v/>
      </c>
    </row>
    <row r="588" customFormat="false" ht="15" hidden="false" customHeight="false" outlineLevel="0" collapsed="false">
      <c r="A588" s="7"/>
      <c r="B588" s="7"/>
      <c r="C588" s="11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12" t="str">
        <f aca="false">IF(OR($B588="",D588="",E588=""),"",IFERROR(IF(OR(INDEX(Matches!$I$2:$I$201,MATCH($A588&amp;"-1",Matches!$J$2:$J$201,0))="Void",INDEX(Matches!$G$2:$G$201,MATCH($A588&amp;"-1",Matches!$J$2:$J$201,0))="",INDEX(Matches!$H$2:$H$201,MATCH($A588&amp;"-1",Matches!$J$2:$J$201,0))=""),"",IF(AND($C588&lt;&gt;"",INDEX(Matches!$F$2:$F$201,MATCH($A588&amp;"-1",Matches!$J$2:$J$201,0))&lt;&gt;"",$C588&gt;=INDEX(Matches!$F$2:$F$201,MATCH($A588&amp;"-1",Matches!$J$2:$J$201,0))),"",IF(AND(D588=INDEX(Matches!$G$2:$G$201,MATCH($A588&amp;"-1",Matches!$J$2:$J$201,0)),E588=INDEX(Matches!$H$2:$H$201,MATCH($A588&amp;"-1",Matches!$J$2:$J$201,0))),5,IF(SIGN(D588-E588)&lt;&gt;SIGN(INDEX(Matches!$G$2:$G$201,MATCH($A588&amp;"-1",Matches!$J$2:$J$201,0))-INDEX(Matches!$H$2:$H$201,MATCH($A588&amp;"-1",Matches!$J$2:$J$201,0))),0,IF(D588-E588=INDEX(Matches!$G$2:$G$201,MATCH($A588&amp;"-1",Matches!$J$2:$J$201,0))-INDEX(Matches!$H$2:$H$201,MATCH($A588&amp;"-1",Matches!$J$2:$J$201,0)),3,2))))),""))</f>
        <v/>
      </c>
      <c r="Y588" s="12" t="str">
        <f aca="false">IF(OR($B588="",F588="",G588=""),"",IFERROR(IF(OR(INDEX(Matches!$I$2:$I$201,MATCH($A588&amp;"-2",Matches!$J$2:$J$201,0))="Void",INDEX(Matches!$G$2:$G$201,MATCH($A588&amp;"-2",Matches!$J$2:$J$201,0))="",INDEX(Matches!$H$2:$H$201,MATCH($A588&amp;"-2",Matches!$J$2:$J$201,0))=""),"",IF(AND($C588&lt;&gt;"",INDEX(Matches!$F$2:$F$201,MATCH($A588&amp;"-2",Matches!$J$2:$J$201,0))&lt;&gt;"",$C588&gt;=INDEX(Matches!$F$2:$F$201,MATCH($A588&amp;"-2",Matches!$J$2:$J$201,0))),"",IF(AND(F588=INDEX(Matches!$G$2:$G$201,MATCH($A588&amp;"-2",Matches!$J$2:$J$201,0)),G588=INDEX(Matches!$H$2:$H$201,MATCH($A588&amp;"-2",Matches!$J$2:$J$201,0))),5,IF(SIGN(F588-G588)&lt;&gt;SIGN(INDEX(Matches!$G$2:$G$201,MATCH($A588&amp;"-2",Matches!$J$2:$J$201,0))-INDEX(Matches!$H$2:$H$201,MATCH($A588&amp;"-2",Matches!$J$2:$J$201,0))),0,IF(F588-G588=INDEX(Matches!$G$2:$G$201,MATCH($A588&amp;"-2",Matches!$J$2:$J$201,0))-INDEX(Matches!$H$2:$H$201,MATCH($A588&amp;"-2",Matches!$J$2:$J$201,0)),3,2))))),""))</f>
        <v/>
      </c>
      <c r="Z588" s="12" t="str">
        <f aca="false">IF(OR($B588="",H588="",I588=""),"",IFERROR(IF(OR(INDEX(Matches!$I$2:$I$201,MATCH($A588&amp;"-3",Matches!$J$2:$J$201,0))="Void",INDEX(Matches!$G$2:$G$201,MATCH($A588&amp;"-3",Matches!$J$2:$J$201,0))="",INDEX(Matches!$H$2:$H$201,MATCH($A588&amp;"-3",Matches!$J$2:$J$201,0))=""),"",IF(AND($C588&lt;&gt;"",INDEX(Matches!$F$2:$F$201,MATCH($A588&amp;"-3",Matches!$J$2:$J$201,0))&lt;&gt;"",$C588&gt;=INDEX(Matches!$F$2:$F$201,MATCH($A588&amp;"-3",Matches!$J$2:$J$201,0))),"",IF(AND(H588=INDEX(Matches!$G$2:$G$201,MATCH($A588&amp;"-3",Matches!$J$2:$J$201,0)),I588=INDEX(Matches!$H$2:$H$201,MATCH($A588&amp;"-3",Matches!$J$2:$J$201,0))),5,IF(SIGN(H588-I588)&lt;&gt;SIGN(INDEX(Matches!$G$2:$G$201,MATCH($A588&amp;"-3",Matches!$J$2:$J$201,0))-INDEX(Matches!$H$2:$H$201,MATCH($A588&amp;"-3",Matches!$J$2:$J$201,0))),0,IF(H588-I588=INDEX(Matches!$G$2:$G$201,MATCH($A588&amp;"-3",Matches!$J$2:$J$201,0))-INDEX(Matches!$H$2:$H$201,MATCH($A588&amp;"-3",Matches!$J$2:$J$201,0)),3,2))))),""))</f>
        <v/>
      </c>
      <c r="AA588" s="12" t="str">
        <f aca="false">IF(OR($B588="",J588="",K588=""),"",IFERROR(IF(OR(INDEX(Matches!$I$2:$I$201,MATCH($A588&amp;"-4",Matches!$J$2:$J$201,0))="Void",INDEX(Matches!$G$2:$G$201,MATCH($A588&amp;"-4",Matches!$J$2:$J$201,0))="",INDEX(Matches!$H$2:$H$201,MATCH($A588&amp;"-4",Matches!$J$2:$J$201,0))=""),"",IF(AND($C588&lt;&gt;"",INDEX(Matches!$F$2:$F$201,MATCH($A588&amp;"-4",Matches!$J$2:$J$201,0))&lt;&gt;"",$C588&gt;=INDEX(Matches!$F$2:$F$201,MATCH($A588&amp;"-4",Matches!$J$2:$J$201,0))),"",IF(AND(J588=INDEX(Matches!$G$2:$G$201,MATCH($A588&amp;"-4",Matches!$J$2:$J$201,0)),K588=INDEX(Matches!$H$2:$H$201,MATCH($A588&amp;"-4",Matches!$J$2:$J$201,0))),5,IF(SIGN(J588-K588)&lt;&gt;SIGN(INDEX(Matches!$G$2:$G$201,MATCH($A588&amp;"-4",Matches!$J$2:$J$201,0))-INDEX(Matches!$H$2:$H$201,MATCH($A588&amp;"-4",Matches!$J$2:$J$201,0))),0,IF(J588-K588=INDEX(Matches!$G$2:$G$201,MATCH($A588&amp;"-4",Matches!$J$2:$J$201,0))-INDEX(Matches!$H$2:$H$201,MATCH($A588&amp;"-4",Matches!$J$2:$J$201,0)),3,2))))),""))</f>
        <v/>
      </c>
      <c r="AB588" s="12" t="str">
        <f aca="false">IF(OR($B588="",L588="",M588=""),"",IFERROR(IF(OR(INDEX(Matches!$I$2:$I$201,MATCH($A588&amp;"-5",Matches!$J$2:$J$201,0))="Void",INDEX(Matches!$G$2:$G$201,MATCH($A588&amp;"-5",Matches!$J$2:$J$201,0))="",INDEX(Matches!$H$2:$H$201,MATCH($A588&amp;"-5",Matches!$J$2:$J$201,0))=""),"",IF(AND($C588&lt;&gt;"",INDEX(Matches!$F$2:$F$201,MATCH($A588&amp;"-5",Matches!$J$2:$J$201,0))&lt;&gt;"",$C588&gt;=INDEX(Matches!$F$2:$F$201,MATCH($A588&amp;"-5",Matches!$J$2:$J$201,0))),"",IF(AND(L588=INDEX(Matches!$G$2:$G$201,MATCH($A588&amp;"-5",Matches!$J$2:$J$201,0)),M588=INDEX(Matches!$H$2:$H$201,MATCH($A588&amp;"-5",Matches!$J$2:$J$201,0))),5,IF(SIGN(L588-M588)&lt;&gt;SIGN(INDEX(Matches!$G$2:$G$201,MATCH($A588&amp;"-5",Matches!$J$2:$J$201,0))-INDEX(Matches!$H$2:$H$201,MATCH($A588&amp;"-5",Matches!$J$2:$J$201,0))),0,IF(L588-M588=INDEX(Matches!$G$2:$G$201,MATCH($A588&amp;"-5",Matches!$J$2:$J$201,0))-INDEX(Matches!$H$2:$H$201,MATCH($A588&amp;"-5",Matches!$J$2:$J$201,0)),3,2))))),""))</f>
        <v/>
      </c>
      <c r="AC588" s="12" t="str">
        <f aca="false">IF(OR($B588="",N588="",O588=""),"",IFERROR(IF(OR(INDEX(Matches!$I$2:$I$201,MATCH($A588&amp;"-6",Matches!$J$2:$J$201,0))="Void",INDEX(Matches!$G$2:$G$201,MATCH($A588&amp;"-6",Matches!$J$2:$J$201,0))="",INDEX(Matches!$H$2:$H$201,MATCH($A588&amp;"-6",Matches!$J$2:$J$201,0))=""),"",IF(AND($C588&lt;&gt;"",INDEX(Matches!$F$2:$F$201,MATCH($A588&amp;"-6",Matches!$J$2:$J$201,0))&lt;&gt;"",$C588&gt;=INDEX(Matches!$F$2:$F$201,MATCH($A588&amp;"-6",Matches!$J$2:$J$201,0))),"",IF(AND(N588=INDEX(Matches!$G$2:$G$201,MATCH($A588&amp;"-6",Matches!$J$2:$J$201,0)),O588=INDEX(Matches!$H$2:$H$201,MATCH($A588&amp;"-6",Matches!$J$2:$J$201,0))),5,IF(SIGN(N588-O588)&lt;&gt;SIGN(INDEX(Matches!$G$2:$G$201,MATCH($A588&amp;"-6",Matches!$J$2:$J$201,0))-INDEX(Matches!$H$2:$H$201,MATCH($A588&amp;"-6",Matches!$J$2:$J$201,0))),0,IF(N588-O588=INDEX(Matches!$G$2:$G$201,MATCH($A588&amp;"-6",Matches!$J$2:$J$201,0))-INDEX(Matches!$H$2:$H$201,MATCH($A588&amp;"-6",Matches!$J$2:$J$201,0)),3,2))))),""))</f>
        <v/>
      </c>
      <c r="AD588" s="12" t="str">
        <f aca="false">IF(OR($B588="",P588="",Q588=""),"",IFERROR(IF(OR(INDEX(Matches!$I$2:$I$201,MATCH($A588&amp;"-7",Matches!$J$2:$J$201,0))="Void",INDEX(Matches!$G$2:$G$201,MATCH($A588&amp;"-7",Matches!$J$2:$J$201,0))="",INDEX(Matches!$H$2:$H$201,MATCH($A588&amp;"-7",Matches!$J$2:$J$201,0))=""),"",IF(AND($C588&lt;&gt;"",INDEX(Matches!$F$2:$F$201,MATCH($A588&amp;"-7",Matches!$J$2:$J$201,0))&lt;&gt;"",$C588&gt;=INDEX(Matches!$F$2:$F$201,MATCH($A588&amp;"-7",Matches!$J$2:$J$201,0))),"",IF(AND(P588=INDEX(Matches!$G$2:$G$201,MATCH($A588&amp;"-7",Matches!$J$2:$J$201,0)),Q588=INDEX(Matches!$H$2:$H$201,MATCH($A588&amp;"-7",Matches!$J$2:$J$201,0))),5,IF(SIGN(P588-Q588)&lt;&gt;SIGN(INDEX(Matches!$G$2:$G$201,MATCH($A588&amp;"-7",Matches!$J$2:$J$201,0))-INDEX(Matches!$H$2:$H$201,MATCH($A588&amp;"-7",Matches!$J$2:$J$201,0))),0,IF(P588-Q588=INDEX(Matches!$G$2:$G$201,MATCH($A588&amp;"-7",Matches!$J$2:$J$201,0))-INDEX(Matches!$H$2:$H$201,MATCH($A588&amp;"-7",Matches!$J$2:$J$201,0)),3,2))))),""))</f>
        <v/>
      </c>
      <c r="AE588" s="12" t="str">
        <f aca="false">IF(OR($B588="",R588="",S588=""),"",IFERROR(IF(OR(INDEX(Matches!$I$2:$I$201,MATCH($A588&amp;"-8",Matches!$J$2:$J$201,0))="Void",INDEX(Matches!$G$2:$G$201,MATCH($A588&amp;"-8",Matches!$J$2:$J$201,0))="",INDEX(Matches!$H$2:$H$201,MATCH($A588&amp;"-8",Matches!$J$2:$J$201,0))=""),"",IF(AND($C588&lt;&gt;"",INDEX(Matches!$F$2:$F$201,MATCH($A588&amp;"-8",Matches!$J$2:$J$201,0))&lt;&gt;"",$C588&gt;=INDEX(Matches!$F$2:$F$201,MATCH($A588&amp;"-8",Matches!$J$2:$J$201,0))),"",IF(AND(R588=INDEX(Matches!$G$2:$G$201,MATCH($A588&amp;"-8",Matches!$J$2:$J$201,0)),S588=INDEX(Matches!$H$2:$H$201,MATCH($A588&amp;"-8",Matches!$J$2:$J$201,0))),5,IF(SIGN(R588-S588)&lt;&gt;SIGN(INDEX(Matches!$G$2:$G$201,MATCH($A588&amp;"-8",Matches!$J$2:$J$201,0))-INDEX(Matches!$H$2:$H$201,MATCH($A588&amp;"-8",Matches!$J$2:$J$201,0))),0,IF(R588-S588=INDEX(Matches!$G$2:$G$201,MATCH($A588&amp;"-8",Matches!$J$2:$J$201,0))-INDEX(Matches!$H$2:$H$201,MATCH($A588&amp;"-8",Matches!$J$2:$J$201,0)),3,2))))),""))</f>
        <v/>
      </c>
      <c r="AF588" s="12" t="str">
        <f aca="false">IF(OR($B588="",T588="",U588=""),"",IFERROR(IF(OR(INDEX(Matches!$I$2:$I$201,MATCH($A588&amp;"-9",Matches!$J$2:$J$201,0))="Void",INDEX(Matches!$G$2:$G$201,MATCH($A588&amp;"-9",Matches!$J$2:$J$201,0))="",INDEX(Matches!$H$2:$H$201,MATCH($A588&amp;"-9",Matches!$J$2:$J$201,0))=""),"",IF(AND($C588&lt;&gt;"",INDEX(Matches!$F$2:$F$201,MATCH($A588&amp;"-9",Matches!$J$2:$J$201,0))&lt;&gt;"",$C588&gt;=INDEX(Matches!$F$2:$F$201,MATCH($A588&amp;"-9",Matches!$J$2:$J$201,0))),"",IF(AND(T588=INDEX(Matches!$G$2:$G$201,MATCH($A588&amp;"-9",Matches!$J$2:$J$201,0)),U588=INDEX(Matches!$H$2:$H$201,MATCH($A588&amp;"-9",Matches!$J$2:$J$201,0))),5,IF(SIGN(T588-U588)&lt;&gt;SIGN(INDEX(Matches!$G$2:$G$201,MATCH($A588&amp;"-9",Matches!$J$2:$J$201,0))-INDEX(Matches!$H$2:$H$201,MATCH($A588&amp;"-9",Matches!$J$2:$J$201,0))),0,IF(T588-U588=INDEX(Matches!$G$2:$G$201,MATCH($A588&amp;"-9",Matches!$J$2:$J$201,0))-INDEX(Matches!$H$2:$H$201,MATCH($A588&amp;"-9",Matches!$J$2:$J$201,0)),3,2))))),""))</f>
        <v/>
      </c>
      <c r="AG588" s="12" t="str">
        <f aca="false">IF(OR($B588="",V588="",W588=""),"",IFERROR(IF(OR(INDEX(Matches!$I$2:$I$201,MATCH($A588&amp;"-10",Matches!$J$2:$J$201,0))="Void",INDEX(Matches!$G$2:$G$201,MATCH($A588&amp;"-10",Matches!$J$2:$J$201,0))="",INDEX(Matches!$H$2:$H$201,MATCH($A588&amp;"-10",Matches!$J$2:$J$201,0))=""),"",IF(AND($C588&lt;&gt;"",INDEX(Matches!$F$2:$F$201,MATCH($A588&amp;"-10",Matches!$J$2:$J$201,0))&lt;&gt;"",$C588&gt;=INDEX(Matches!$F$2:$F$201,MATCH($A588&amp;"-10",Matches!$J$2:$J$201,0))),"",IF(AND(V588=INDEX(Matches!$G$2:$G$201,MATCH($A588&amp;"-10",Matches!$J$2:$J$201,0)),W588=INDEX(Matches!$H$2:$H$201,MATCH($A588&amp;"-10",Matches!$J$2:$J$201,0))),5,IF(SIGN(V588-W588)&lt;&gt;SIGN(INDEX(Matches!$G$2:$G$201,MATCH($A588&amp;"-10",Matches!$J$2:$J$201,0))-INDEX(Matches!$H$2:$H$201,MATCH($A588&amp;"-10",Matches!$J$2:$J$201,0))),0,IF(V588-W588=INDEX(Matches!$G$2:$G$201,MATCH($A588&amp;"-10",Matches!$J$2:$J$201,0))-INDEX(Matches!$H$2:$H$201,MATCH($A588&amp;"-10",Matches!$J$2:$J$201,0)),3,2))))),""))</f>
        <v/>
      </c>
      <c r="AH588" s="13" t="str">
        <f aca="false">IF($B588="","",SUM(X588:AG588))</f>
        <v/>
      </c>
      <c r="AI588" s="12" t="str">
        <f aca="false">IF($B588="","",COUNTIF(X588:AG588,5))</f>
        <v/>
      </c>
      <c r="AJ588" s="12" t="str">
        <f aca="false">IF($B588="","",COUNTIF(X588:AG588,"&gt;=2"))</f>
        <v/>
      </c>
      <c r="AK588" s="12" t="str">
        <f aca="false">IF($B588="","",COUNT(X588:AG588))</f>
        <v/>
      </c>
    </row>
    <row r="589" customFormat="false" ht="15" hidden="false" customHeight="false" outlineLevel="0" collapsed="false">
      <c r="A589" s="7"/>
      <c r="B589" s="7"/>
      <c r="C589" s="11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12" t="str">
        <f aca="false">IF(OR($B589="",D589="",E589=""),"",IFERROR(IF(OR(INDEX(Matches!$I$2:$I$201,MATCH($A589&amp;"-1",Matches!$J$2:$J$201,0))="Void",INDEX(Matches!$G$2:$G$201,MATCH($A589&amp;"-1",Matches!$J$2:$J$201,0))="",INDEX(Matches!$H$2:$H$201,MATCH($A589&amp;"-1",Matches!$J$2:$J$201,0))=""),"",IF(AND($C589&lt;&gt;"",INDEX(Matches!$F$2:$F$201,MATCH($A589&amp;"-1",Matches!$J$2:$J$201,0))&lt;&gt;"",$C589&gt;=INDEX(Matches!$F$2:$F$201,MATCH($A589&amp;"-1",Matches!$J$2:$J$201,0))),"",IF(AND(D589=INDEX(Matches!$G$2:$G$201,MATCH($A589&amp;"-1",Matches!$J$2:$J$201,0)),E589=INDEX(Matches!$H$2:$H$201,MATCH($A589&amp;"-1",Matches!$J$2:$J$201,0))),5,IF(SIGN(D589-E589)&lt;&gt;SIGN(INDEX(Matches!$G$2:$G$201,MATCH($A589&amp;"-1",Matches!$J$2:$J$201,0))-INDEX(Matches!$H$2:$H$201,MATCH($A589&amp;"-1",Matches!$J$2:$J$201,0))),0,IF(D589-E589=INDEX(Matches!$G$2:$G$201,MATCH($A589&amp;"-1",Matches!$J$2:$J$201,0))-INDEX(Matches!$H$2:$H$201,MATCH($A589&amp;"-1",Matches!$J$2:$J$201,0)),3,2))))),""))</f>
        <v/>
      </c>
      <c r="Y589" s="12" t="str">
        <f aca="false">IF(OR($B589="",F589="",G589=""),"",IFERROR(IF(OR(INDEX(Matches!$I$2:$I$201,MATCH($A589&amp;"-2",Matches!$J$2:$J$201,0))="Void",INDEX(Matches!$G$2:$G$201,MATCH($A589&amp;"-2",Matches!$J$2:$J$201,0))="",INDEX(Matches!$H$2:$H$201,MATCH($A589&amp;"-2",Matches!$J$2:$J$201,0))=""),"",IF(AND($C589&lt;&gt;"",INDEX(Matches!$F$2:$F$201,MATCH($A589&amp;"-2",Matches!$J$2:$J$201,0))&lt;&gt;"",$C589&gt;=INDEX(Matches!$F$2:$F$201,MATCH($A589&amp;"-2",Matches!$J$2:$J$201,0))),"",IF(AND(F589=INDEX(Matches!$G$2:$G$201,MATCH($A589&amp;"-2",Matches!$J$2:$J$201,0)),G589=INDEX(Matches!$H$2:$H$201,MATCH($A589&amp;"-2",Matches!$J$2:$J$201,0))),5,IF(SIGN(F589-G589)&lt;&gt;SIGN(INDEX(Matches!$G$2:$G$201,MATCH($A589&amp;"-2",Matches!$J$2:$J$201,0))-INDEX(Matches!$H$2:$H$201,MATCH($A589&amp;"-2",Matches!$J$2:$J$201,0))),0,IF(F589-G589=INDEX(Matches!$G$2:$G$201,MATCH($A589&amp;"-2",Matches!$J$2:$J$201,0))-INDEX(Matches!$H$2:$H$201,MATCH($A589&amp;"-2",Matches!$J$2:$J$201,0)),3,2))))),""))</f>
        <v/>
      </c>
      <c r="Z589" s="12" t="str">
        <f aca="false">IF(OR($B589="",H589="",I589=""),"",IFERROR(IF(OR(INDEX(Matches!$I$2:$I$201,MATCH($A589&amp;"-3",Matches!$J$2:$J$201,0))="Void",INDEX(Matches!$G$2:$G$201,MATCH($A589&amp;"-3",Matches!$J$2:$J$201,0))="",INDEX(Matches!$H$2:$H$201,MATCH($A589&amp;"-3",Matches!$J$2:$J$201,0))=""),"",IF(AND($C589&lt;&gt;"",INDEX(Matches!$F$2:$F$201,MATCH($A589&amp;"-3",Matches!$J$2:$J$201,0))&lt;&gt;"",$C589&gt;=INDEX(Matches!$F$2:$F$201,MATCH($A589&amp;"-3",Matches!$J$2:$J$201,0))),"",IF(AND(H589=INDEX(Matches!$G$2:$G$201,MATCH($A589&amp;"-3",Matches!$J$2:$J$201,0)),I589=INDEX(Matches!$H$2:$H$201,MATCH($A589&amp;"-3",Matches!$J$2:$J$201,0))),5,IF(SIGN(H589-I589)&lt;&gt;SIGN(INDEX(Matches!$G$2:$G$201,MATCH($A589&amp;"-3",Matches!$J$2:$J$201,0))-INDEX(Matches!$H$2:$H$201,MATCH($A589&amp;"-3",Matches!$J$2:$J$201,0))),0,IF(H589-I589=INDEX(Matches!$G$2:$G$201,MATCH($A589&amp;"-3",Matches!$J$2:$J$201,0))-INDEX(Matches!$H$2:$H$201,MATCH($A589&amp;"-3",Matches!$J$2:$J$201,0)),3,2))))),""))</f>
        <v/>
      </c>
      <c r="AA589" s="12" t="str">
        <f aca="false">IF(OR($B589="",J589="",K589=""),"",IFERROR(IF(OR(INDEX(Matches!$I$2:$I$201,MATCH($A589&amp;"-4",Matches!$J$2:$J$201,0))="Void",INDEX(Matches!$G$2:$G$201,MATCH($A589&amp;"-4",Matches!$J$2:$J$201,0))="",INDEX(Matches!$H$2:$H$201,MATCH($A589&amp;"-4",Matches!$J$2:$J$201,0))=""),"",IF(AND($C589&lt;&gt;"",INDEX(Matches!$F$2:$F$201,MATCH($A589&amp;"-4",Matches!$J$2:$J$201,0))&lt;&gt;"",$C589&gt;=INDEX(Matches!$F$2:$F$201,MATCH($A589&amp;"-4",Matches!$J$2:$J$201,0))),"",IF(AND(J589=INDEX(Matches!$G$2:$G$201,MATCH($A589&amp;"-4",Matches!$J$2:$J$201,0)),K589=INDEX(Matches!$H$2:$H$201,MATCH($A589&amp;"-4",Matches!$J$2:$J$201,0))),5,IF(SIGN(J589-K589)&lt;&gt;SIGN(INDEX(Matches!$G$2:$G$201,MATCH($A589&amp;"-4",Matches!$J$2:$J$201,0))-INDEX(Matches!$H$2:$H$201,MATCH($A589&amp;"-4",Matches!$J$2:$J$201,0))),0,IF(J589-K589=INDEX(Matches!$G$2:$G$201,MATCH($A589&amp;"-4",Matches!$J$2:$J$201,0))-INDEX(Matches!$H$2:$H$201,MATCH($A589&amp;"-4",Matches!$J$2:$J$201,0)),3,2))))),""))</f>
        <v/>
      </c>
      <c r="AB589" s="12" t="str">
        <f aca="false">IF(OR($B589="",L589="",M589=""),"",IFERROR(IF(OR(INDEX(Matches!$I$2:$I$201,MATCH($A589&amp;"-5",Matches!$J$2:$J$201,0))="Void",INDEX(Matches!$G$2:$G$201,MATCH($A589&amp;"-5",Matches!$J$2:$J$201,0))="",INDEX(Matches!$H$2:$H$201,MATCH($A589&amp;"-5",Matches!$J$2:$J$201,0))=""),"",IF(AND($C589&lt;&gt;"",INDEX(Matches!$F$2:$F$201,MATCH($A589&amp;"-5",Matches!$J$2:$J$201,0))&lt;&gt;"",$C589&gt;=INDEX(Matches!$F$2:$F$201,MATCH($A589&amp;"-5",Matches!$J$2:$J$201,0))),"",IF(AND(L589=INDEX(Matches!$G$2:$G$201,MATCH($A589&amp;"-5",Matches!$J$2:$J$201,0)),M589=INDEX(Matches!$H$2:$H$201,MATCH($A589&amp;"-5",Matches!$J$2:$J$201,0))),5,IF(SIGN(L589-M589)&lt;&gt;SIGN(INDEX(Matches!$G$2:$G$201,MATCH($A589&amp;"-5",Matches!$J$2:$J$201,0))-INDEX(Matches!$H$2:$H$201,MATCH($A589&amp;"-5",Matches!$J$2:$J$201,0))),0,IF(L589-M589=INDEX(Matches!$G$2:$G$201,MATCH($A589&amp;"-5",Matches!$J$2:$J$201,0))-INDEX(Matches!$H$2:$H$201,MATCH($A589&amp;"-5",Matches!$J$2:$J$201,0)),3,2))))),""))</f>
        <v/>
      </c>
      <c r="AC589" s="12" t="str">
        <f aca="false">IF(OR($B589="",N589="",O589=""),"",IFERROR(IF(OR(INDEX(Matches!$I$2:$I$201,MATCH($A589&amp;"-6",Matches!$J$2:$J$201,0))="Void",INDEX(Matches!$G$2:$G$201,MATCH($A589&amp;"-6",Matches!$J$2:$J$201,0))="",INDEX(Matches!$H$2:$H$201,MATCH($A589&amp;"-6",Matches!$J$2:$J$201,0))=""),"",IF(AND($C589&lt;&gt;"",INDEX(Matches!$F$2:$F$201,MATCH($A589&amp;"-6",Matches!$J$2:$J$201,0))&lt;&gt;"",$C589&gt;=INDEX(Matches!$F$2:$F$201,MATCH($A589&amp;"-6",Matches!$J$2:$J$201,0))),"",IF(AND(N589=INDEX(Matches!$G$2:$G$201,MATCH($A589&amp;"-6",Matches!$J$2:$J$201,0)),O589=INDEX(Matches!$H$2:$H$201,MATCH($A589&amp;"-6",Matches!$J$2:$J$201,0))),5,IF(SIGN(N589-O589)&lt;&gt;SIGN(INDEX(Matches!$G$2:$G$201,MATCH($A589&amp;"-6",Matches!$J$2:$J$201,0))-INDEX(Matches!$H$2:$H$201,MATCH($A589&amp;"-6",Matches!$J$2:$J$201,0))),0,IF(N589-O589=INDEX(Matches!$G$2:$G$201,MATCH($A589&amp;"-6",Matches!$J$2:$J$201,0))-INDEX(Matches!$H$2:$H$201,MATCH($A589&amp;"-6",Matches!$J$2:$J$201,0)),3,2))))),""))</f>
        <v/>
      </c>
      <c r="AD589" s="12" t="str">
        <f aca="false">IF(OR($B589="",P589="",Q589=""),"",IFERROR(IF(OR(INDEX(Matches!$I$2:$I$201,MATCH($A589&amp;"-7",Matches!$J$2:$J$201,0))="Void",INDEX(Matches!$G$2:$G$201,MATCH($A589&amp;"-7",Matches!$J$2:$J$201,0))="",INDEX(Matches!$H$2:$H$201,MATCH($A589&amp;"-7",Matches!$J$2:$J$201,0))=""),"",IF(AND($C589&lt;&gt;"",INDEX(Matches!$F$2:$F$201,MATCH($A589&amp;"-7",Matches!$J$2:$J$201,0))&lt;&gt;"",$C589&gt;=INDEX(Matches!$F$2:$F$201,MATCH($A589&amp;"-7",Matches!$J$2:$J$201,0))),"",IF(AND(P589=INDEX(Matches!$G$2:$G$201,MATCH($A589&amp;"-7",Matches!$J$2:$J$201,0)),Q589=INDEX(Matches!$H$2:$H$201,MATCH($A589&amp;"-7",Matches!$J$2:$J$201,0))),5,IF(SIGN(P589-Q589)&lt;&gt;SIGN(INDEX(Matches!$G$2:$G$201,MATCH($A589&amp;"-7",Matches!$J$2:$J$201,0))-INDEX(Matches!$H$2:$H$201,MATCH($A589&amp;"-7",Matches!$J$2:$J$201,0))),0,IF(P589-Q589=INDEX(Matches!$G$2:$G$201,MATCH($A589&amp;"-7",Matches!$J$2:$J$201,0))-INDEX(Matches!$H$2:$H$201,MATCH($A589&amp;"-7",Matches!$J$2:$J$201,0)),3,2))))),""))</f>
        <v/>
      </c>
      <c r="AE589" s="12" t="str">
        <f aca="false">IF(OR($B589="",R589="",S589=""),"",IFERROR(IF(OR(INDEX(Matches!$I$2:$I$201,MATCH($A589&amp;"-8",Matches!$J$2:$J$201,0))="Void",INDEX(Matches!$G$2:$G$201,MATCH($A589&amp;"-8",Matches!$J$2:$J$201,0))="",INDEX(Matches!$H$2:$H$201,MATCH($A589&amp;"-8",Matches!$J$2:$J$201,0))=""),"",IF(AND($C589&lt;&gt;"",INDEX(Matches!$F$2:$F$201,MATCH($A589&amp;"-8",Matches!$J$2:$J$201,0))&lt;&gt;"",$C589&gt;=INDEX(Matches!$F$2:$F$201,MATCH($A589&amp;"-8",Matches!$J$2:$J$201,0))),"",IF(AND(R589=INDEX(Matches!$G$2:$G$201,MATCH($A589&amp;"-8",Matches!$J$2:$J$201,0)),S589=INDEX(Matches!$H$2:$H$201,MATCH($A589&amp;"-8",Matches!$J$2:$J$201,0))),5,IF(SIGN(R589-S589)&lt;&gt;SIGN(INDEX(Matches!$G$2:$G$201,MATCH($A589&amp;"-8",Matches!$J$2:$J$201,0))-INDEX(Matches!$H$2:$H$201,MATCH($A589&amp;"-8",Matches!$J$2:$J$201,0))),0,IF(R589-S589=INDEX(Matches!$G$2:$G$201,MATCH($A589&amp;"-8",Matches!$J$2:$J$201,0))-INDEX(Matches!$H$2:$H$201,MATCH($A589&amp;"-8",Matches!$J$2:$J$201,0)),3,2))))),""))</f>
        <v/>
      </c>
      <c r="AF589" s="12" t="str">
        <f aca="false">IF(OR($B589="",T589="",U589=""),"",IFERROR(IF(OR(INDEX(Matches!$I$2:$I$201,MATCH($A589&amp;"-9",Matches!$J$2:$J$201,0))="Void",INDEX(Matches!$G$2:$G$201,MATCH($A589&amp;"-9",Matches!$J$2:$J$201,0))="",INDEX(Matches!$H$2:$H$201,MATCH($A589&amp;"-9",Matches!$J$2:$J$201,0))=""),"",IF(AND($C589&lt;&gt;"",INDEX(Matches!$F$2:$F$201,MATCH($A589&amp;"-9",Matches!$J$2:$J$201,0))&lt;&gt;"",$C589&gt;=INDEX(Matches!$F$2:$F$201,MATCH($A589&amp;"-9",Matches!$J$2:$J$201,0))),"",IF(AND(T589=INDEX(Matches!$G$2:$G$201,MATCH($A589&amp;"-9",Matches!$J$2:$J$201,0)),U589=INDEX(Matches!$H$2:$H$201,MATCH($A589&amp;"-9",Matches!$J$2:$J$201,0))),5,IF(SIGN(T589-U589)&lt;&gt;SIGN(INDEX(Matches!$G$2:$G$201,MATCH($A589&amp;"-9",Matches!$J$2:$J$201,0))-INDEX(Matches!$H$2:$H$201,MATCH($A589&amp;"-9",Matches!$J$2:$J$201,0))),0,IF(T589-U589=INDEX(Matches!$G$2:$G$201,MATCH($A589&amp;"-9",Matches!$J$2:$J$201,0))-INDEX(Matches!$H$2:$H$201,MATCH($A589&amp;"-9",Matches!$J$2:$J$201,0)),3,2))))),""))</f>
        <v/>
      </c>
      <c r="AG589" s="12" t="str">
        <f aca="false">IF(OR($B589="",V589="",W589=""),"",IFERROR(IF(OR(INDEX(Matches!$I$2:$I$201,MATCH($A589&amp;"-10",Matches!$J$2:$J$201,0))="Void",INDEX(Matches!$G$2:$G$201,MATCH($A589&amp;"-10",Matches!$J$2:$J$201,0))="",INDEX(Matches!$H$2:$H$201,MATCH($A589&amp;"-10",Matches!$J$2:$J$201,0))=""),"",IF(AND($C589&lt;&gt;"",INDEX(Matches!$F$2:$F$201,MATCH($A589&amp;"-10",Matches!$J$2:$J$201,0))&lt;&gt;"",$C589&gt;=INDEX(Matches!$F$2:$F$201,MATCH($A589&amp;"-10",Matches!$J$2:$J$201,0))),"",IF(AND(V589=INDEX(Matches!$G$2:$G$201,MATCH($A589&amp;"-10",Matches!$J$2:$J$201,0)),W589=INDEX(Matches!$H$2:$H$201,MATCH($A589&amp;"-10",Matches!$J$2:$J$201,0))),5,IF(SIGN(V589-W589)&lt;&gt;SIGN(INDEX(Matches!$G$2:$G$201,MATCH($A589&amp;"-10",Matches!$J$2:$J$201,0))-INDEX(Matches!$H$2:$H$201,MATCH($A589&amp;"-10",Matches!$J$2:$J$201,0))),0,IF(V589-W589=INDEX(Matches!$G$2:$G$201,MATCH($A589&amp;"-10",Matches!$J$2:$J$201,0))-INDEX(Matches!$H$2:$H$201,MATCH($A589&amp;"-10",Matches!$J$2:$J$201,0)),3,2))))),""))</f>
        <v/>
      </c>
      <c r="AH589" s="13" t="str">
        <f aca="false">IF($B589="","",SUM(X589:AG589))</f>
        <v/>
      </c>
      <c r="AI589" s="12" t="str">
        <f aca="false">IF($B589="","",COUNTIF(X589:AG589,5))</f>
        <v/>
      </c>
      <c r="AJ589" s="12" t="str">
        <f aca="false">IF($B589="","",COUNTIF(X589:AG589,"&gt;=2"))</f>
        <v/>
      </c>
      <c r="AK589" s="12" t="str">
        <f aca="false">IF($B589="","",COUNT(X589:AG589))</f>
        <v/>
      </c>
    </row>
    <row r="590" customFormat="false" ht="15" hidden="false" customHeight="false" outlineLevel="0" collapsed="false">
      <c r="A590" s="7"/>
      <c r="B590" s="7"/>
      <c r="C590" s="11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12" t="str">
        <f aca="false">IF(OR($B590="",D590="",E590=""),"",IFERROR(IF(OR(INDEX(Matches!$I$2:$I$201,MATCH($A590&amp;"-1",Matches!$J$2:$J$201,0))="Void",INDEX(Matches!$G$2:$G$201,MATCH($A590&amp;"-1",Matches!$J$2:$J$201,0))="",INDEX(Matches!$H$2:$H$201,MATCH($A590&amp;"-1",Matches!$J$2:$J$201,0))=""),"",IF(AND($C590&lt;&gt;"",INDEX(Matches!$F$2:$F$201,MATCH($A590&amp;"-1",Matches!$J$2:$J$201,0))&lt;&gt;"",$C590&gt;=INDEX(Matches!$F$2:$F$201,MATCH($A590&amp;"-1",Matches!$J$2:$J$201,0))),"",IF(AND(D590=INDEX(Matches!$G$2:$G$201,MATCH($A590&amp;"-1",Matches!$J$2:$J$201,0)),E590=INDEX(Matches!$H$2:$H$201,MATCH($A590&amp;"-1",Matches!$J$2:$J$201,0))),5,IF(SIGN(D590-E590)&lt;&gt;SIGN(INDEX(Matches!$G$2:$G$201,MATCH($A590&amp;"-1",Matches!$J$2:$J$201,0))-INDEX(Matches!$H$2:$H$201,MATCH($A590&amp;"-1",Matches!$J$2:$J$201,0))),0,IF(D590-E590=INDEX(Matches!$G$2:$G$201,MATCH($A590&amp;"-1",Matches!$J$2:$J$201,0))-INDEX(Matches!$H$2:$H$201,MATCH($A590&amp;"-1",Matches!$J$2:$J$201,0)),3,2))))),""))</f>
        <v/>
      </c>
      <c r="Y590" s="12" t="str">
        <f aca="false">IF(OR($B590="",F590="",G590=""),"",IFERROR(IF(OR(INDEX(Matches!$I$2:$I$201,MATCH($A590&amp;"-2",Matches!$J$2:$J$201,0))="Void",INDEX(Matches!$G$2:$G$201,MATCH($A590&amp;"-2",Matches!$J$2:$J$201,0))="",INDEX(Matches!$H$2:$H$201,MATCH($A590&amp;"-2",Matches!$J$2:$J$201,0))=""),"",IF(AND($C590&lt;&gt;"",INDEX(Matches!$F$2:$F$201,MATCH($A590&amp;"-2",Matches!$J$2:$J$201,0))&lt;&gt;"",$C590&gt;=INDEX(Matches!$F$2:$F$201,MATCH($A590&amp;"-2",Matches!$J$2:$J$201,0))),"",IF(AND(F590=INDEX(Matches!$G$2:$G$201,MATCH($A590&amp;"-2",Matches!$J$2:$J$201,0)),G590=INDEX(Matches!$H$2:$H$201,MATCH($A590&amp;"-2",Matches!$J$2:$J$201,0))),5,IF(SIGN(F590-G590)&lt;&gt;SIGN(INDEX(Matches!$G$2:$G$201,MATCH($A590&amp;"-2",Matches!$J$2:$J$201,0))-INDEX(Matches!$H$2:$H$201,MATCH($A590&amp;"-2",Matches!$J$2:$J$201,0))),0,IF(F590-G590=INDEX(Matches!$G$2:$G$201,MATCH($A590&amp;"-2",Matches!$J$2:$J$201,0))-INDEX(Matches!$H$2:$H$201,MATCH($A590&amp;"-2",Matches!$J$2:$J$201,0)),3,2))))),""))</f>
        <v/>
      </c>
      <c r="Z590" s="12" t="str">
        <f aca="false">IF(OR($B590="",H590="",I590=""),"",IFERROR(IF(OR(INDEX(Matches!$I$2:$I$201,MATCH($A590&amp;"-3",Matches!$J$2:$J$201,0))="Void",INDEX(Matches!$G$2:$G$201,MATCH($A590&amp;"-3",Matches!$J$2:$J$201,0))="",INDEX(Matches!$H$2:$H$201,MATCH($A590&amp;"-3",Matches!$J$2:$J$201,0))=""),"",IF(AND($C590&lt;&gt;"",INDEX(Matches!$F$2:$F$201,MATCH($A590&amp;"-3",Matches!$J$2:$J$201,0))&lt;&gt;"",$C590&gt;=INDEX(Matches!$F$2:$F$201,MATCH($A590&amp;"-3",Matches!$J$2:$J$201,0))),"",IF(AND(H590=INDEX(Matches!$G$2:$G$201,MATCH($A590&amp;"-3",Matches!$J$2:$J$201,0)),I590=INDEX(Matches!$H$2:$H$201,MATCH($A590&amp;"-3",Matches!$J$2:$J$201,0))),5,IF(SIGN(H590-I590)&lt;&gt;SIGN(INDEX(Matches!$G$2:$G$201,MATCH($A590&amp;"-3",Matches!$J$2:$J$201,0))-INDEX(Matches!$H$2:$H$201,MATCH($A590&amp;"-3",Matches!$J$2:$J$201,0))),0,IF(H590-I590=INDEX(Matches!$G$2:$G$201,MATCH($A590&amp;"-3",Matches!$J$2:$J$201,0))-INDEX(Matches!$H$2:$H$201,MATCH($A590&amp;"-3",Matches!$J$2:$J$201,0)),3,2))))),""))</f>
        <v/>
      </c>
      <c r="AA590" s="12" t="str">
        <f aca="false">IF(OR($B590="",J590="",K590=""),"",IFERROR(IF(OR(INDEX(Matches!$I$2:$I$201,MATCH($A590&amp;"-4",Matches!$J$2:$J$201,0))="Void",INDEX(Matches!$G$2:$G$201,MATCH($A590&amp;"-4",Matches!$J$2:$J$201,0))="",INDEX(Matches!$H$2:$H$201,MATCH($A590&amp;"-4",Matches!$J$2:$J$201,0))=""),"",IF(AND($C590&lt;&gt;"",INDEX(Matches!$F$2:$F$201,MATCH($A590&amp;"-4",Matches!$J$2:$J$201,0))&lt;&gt;"",$C590&gt;=INDEX(Matches!$F$2:$F$201,MATCH($A590&amp;"-4",Matches!$J$2:$J$201,0))),"",IF(AND(J590=INDEX(Matches!$G$2:$G$201,MATCH($A590&amp;"-4",Matches!$J$2:$J$201,0)),K590=INDEX(Matches!$H$2:$H$201,MATCH($A590&amp;"-4",Matches!$J$2:$J$201,0))),5,IF(SIGN(J590-K590)&lt;&gt;SIGN(INDEX(Matches!$G$2:$G$201,MATCH($A590&amp;"-4",Matches!$J$2:$J$201,0))-INDEX(Matches!$H$2:$H$201,MATCH($A590&amp;"-4",Matches!$J$2:$J$201,0))),0,IF(J590-K590=INDEX(Matches!$G$2:$G$201,MATCH($A590&amp;"-4",Matches!$J$2:$J$201,0))-INDEX(Matches!$H$2:$H$201,MATCH($A590&amp;"-4",Matches!$J$2:$J$201,0)),3,2))))),""))</f>
        <v/>
      </c>
      <c r="AB590" s="12" t="str">
        <f aca="false">IF(OR($B590="",L590="",M590=""),"",IFERROR(IF(OR(INDEX(Matches!$I$2:$I$201,MATCH($A590&amp;"-5",Matches!$J$2:$J$201,0))="Void",INDEX(Matches!$G$2:$G$201,MATCH($A590&amp;"-5",Matches!$J$2:$J$201,0))="",INDEX(Matches!$H$2:$H$201,MATCH($A590&amp;"-5",Matches!$J$2:$J$201,0))=""),"",IF(AND($C590&lt;&gt;"",INDEX(Matches!$F$2:$F$201,MATCH($A590&amp;"-5",Matches!$J$2:$J$201,0))&lt;&gt;"",$C590&gt;=INDEX(Matches!$F$2:$F$201,MATCH($A590&amp;"-5",Matches!$J$2:$J$201,0))),"",IF(AND(L590=INDEX(Matches!$G$2:$G$201,MATCH($A590&amp;"-5",Matches!$J$2:$J$201,0)),M590=INDEX(Matches!$H$2:$H$201,MATCH($A590&amp;"-5",Matches!$J$2:$J$201,0))),5,IF(SIGN(L590-M590)&lt;&gt;SIGN(INDEX(Matches!$G$2:$G$201,MATCH($A590&amp;"-5",Matches!$J$2:$J$201,0))-INDEX(Matches!$H$2:$H$201,MATCH($A590&amp;"-5",Matches!$J$2:$J$201,0))),0,IF(L590-M590=INDEX(Matches!$G$2:$G$201,MATCH($A590&amp;"-5",Matches!$J$2:$J$201,0))-INDEX(Matches!$H$2:$H$201,MATCH($A590&amp;"-5",Matches!$J$2:$J$201,0)),3,2))))),""))</f>
        <v/>
      </c>
      <c r="AC590" s="12" t="str">
        <f aca="false">IF(OR($B590="",N590="",O590=""),"",IFERROR(IF(OR(INDEX(Matches!$I$2:$I$201,MATCH($A590&amp;"-6",Matches!$J$2:$J$201,0))="Void",INDEX(Matches!$G$2:$G$201,MATCH($A590&amp;"-6",Matches!$J$2:$J$201,0))="",INDEX(Matches!$H$2:$H$201,MATCH($A590&amp;"-6",Matches!$J$2:$J$201,0))=""),"",IF(AND($C590&lt;&gt;"",INDEX(Matches!$F$2:$F$201,MATCH($A590&amp;"-6",Matches!$J$2:$J$201,0))&lt;&gt;"",$C590&gt;=INDEX(Matches!$F$2:$F$201,MATCH($A590&amp;"-6",Matches!$J$2:$J$201,0))),"",IF(AND(N590=INDEX(Matches!$G$2:$G$201,MATCH($A590&amp;"-6",Matches!$J$2:$J$201,0)),O590=INDEX(Matches!$H$2:$H$201,MATCH($A590&amp;"-6",Matches!$J$2:$J$201,0))),5,IF(SIGN(N590-O590)&lt;&gt;SIGN(INDEX(Matches!$G$2:$G$201,MATCH($A590&amp;"-6",Matches!$J$2:$J$201,0))-INDEX(Matches!$H$2:$H$201,MATCH($A590&amp;"-6",Matches!$J$2:$J$201,0))),0,IF(N590-O590=INDEX(Matches!$G$2:$G$201,MATCH($A590&amp;"-6",Matches!$J$2:$J$201,0))-INDEX(Matches!$H$2:$H$201,MATCH($A590&amp;"-6",Matches!$J$2:$J$201,0)),3,2))))),""))</f>
        <v/>
      </c>
      <c r="AD590" s="12" t="str">
        <f aca="false">IF(OR($B590="",P590="",Q590=""),"",IFERROR(IF(OR(INDEX(Matches!$I$2:$I$201,MATCH($A590&amp;"-7",Matches!$J$2:$J$201,0))="Void",INDEX(Matches!$G$2:$G$201,MATCH($A590&amp;"-7",Matches!$J$2:$J$201,0))="",INDEX(Matches!$H$2:$H$201,MATCH($A590&amp;"-7",Matches!$J$2:$J$201,0))=""),"",IF(AND($C590&lt;&gt;"",INDEX(Matches!$F$2:$F$201,MATCH($A590&amp;"-7",Matches!$J$2:$J$201,0))&lt;&gt;"",$C590&gt;=INDEX(Matches!$F$2:$F$201,MATCH($A590&amp;"-7",Matches!$J$2:$J$201,0))),"",IF(AND(P590=INDEX(Matches!$G$2:$G$201,MATCH($A590&amp;"-7",Matches!$J$2:$J$201,0)),Q590=INDEX(Matches!$H$2:$H$201,MATCH($A590&amp;"-7",Matches!$J$2:$J$201,0))),5,IF(SIGN(P590-Q590)&lt;&gt;SIGN(INDEX(Matches!$G$2:$G$201,MATCH($A590&amp;"-7",Matches!$J$2:$J$201,0))-INDEX(Matches!$H$2:$H$201,MATCH($A590&amp;"-7",Matches!$J$2:$J$201,0))),0,IF(P590-Q590=INDEX(Matches!$G$2:$G$201,MATCH($A590&amp;"-7",Matches!$J$2:$J$201,0))-INDEX(Matches!$H$2:$H$201,MATCH($A590&amp;"-7",Matches!$J$2:$J$201,0)),3,2))))),""))</f>
        <v/>
      </c>
      <c r="AE590" s="12" t="str">
        <f aca="false">IF(OR($B590="",R590="",S590=""),"",IFERROR(IF(OR(INDEX(Matches!$I$2:$I$201,MATCH($A590&amp;"-8",Matches!$J$2:$J$201,0))="Void",INDEX(Matches!$G$2:$G$201,MATCH($A590&amp;"-8",Matches!$J$2:$J$201,0))="",INDEX(Matches!$H$2:$H$201,MATCH($A590&amp;"-8",Matches!$J$2:$J$201,0))=""),"",IF(AND($C590&lt;&gt;"",INDEX(Matches!$F$2:$F$201,MATCH($A590&amp;"-8",Matches!$J$2:$J$201,0))&lt;&gt;"",$C590&gt;=INDEX(Matches!$F$2:$F$201,MATCH($A590&amp;"-8",Matches!$J$2:$J$201,0))),"",IF(AND(R590=INDEX(Matches!$G$2:$G$201,MATCH($A590&amp;"-8",Matches!$J$2:$J$201,0)),S590=INDEX(Matches!$H$2:$H$201,MATCH($A590&amp;"-8",Matches!$J$2:$J$201,0))),5,IF(SIGN(R590-S590)&lt;&gt;SIGN(INDEX(Matches!$G$2:$G$201,MATCH($A590&amp;"-8",Matches!$J$2:$J$201,0))-INDEX(Matches!$H$2:$H$201,MATCH($A590&amp;"-8",Matches!$J$2:$J$201,0))),0,IF(R590-S590=INDEX(Matches!$G$2:$G$201,MATCH($A590&amp;"-8",Matches!$J$2:$J$201,0))-INDEX(Matches!$H$2:$H$201,MATCH($A590&amp;"-8",Matches!$J$2:$J$201,0)),3,2))))),""))</f>
        <v/>
      </c>
      <c r="AF590" s="12" t="str">
        <f aca="false">IF(OR($B590="",T590="",U590=""),"",IFERROR(IF(OR(INDEX(Matches!$I$2:$I$201,MATCH($A590&amp;"-9",Matches!$J$2:$J$201,0))="Void",INDEX(Matches!$G$2:$G$201,MATCH($A590&amp;"-9",Matches!$J$2:$J$201,0))="",INDEX(Matches!$H$2:$H$201,MATCH($A590&amp;"-9",Matches!$J$2:$J$201,0))=""),"",IF(AND($C590&lt;&gt;"",INDEX(Matches!$F$2:$F$201,MATCH($A590&amp;"-9",Matches!$J$2:$J$201,0))&lt;&gt;"",$C590&gt;=INDEX(Matches!$F$2:$F$201,MATCH($A590&amp;"-9",Matches!$J$2:$J$201,0))),"",IF(AND(T590=INDEX(Matches!$G$2:$G$201,MATCH($A590&amp;"-9",Matches!$J$2:$J$201,0)),U590=INDEX(Matches!$H$2:$H$201,MATCH($A590&amp;"-9",Matches!$J$2:$J$201,0))),5,IF(SIGN(T590-U590)&lt;&gt;SIGN(INDEX(Matches!$G$2:$G$201,MATCH($A590&amp;"-9",Matches!$J$2:$J$201,0))-INDEX(Matches!$H$2:$H$201,MATCH($A590&amp;"-9",Matches!$J$2:$J$201,0))),0,IF(T590-U590=INDEX(Matches!$G$2:$G$201,MATCH($A590&amp;"-9",Matches!$J$2:$J$201,0))-INDEX(Matches!$H$2:$H$201,MATCH($A590&amp;"-9",Matches!$J$2:$J$201,0)),3,2))))),""))</f>
        <v/>
      </c>
      <c r="AG590" s="12" t="str">
        <f aca="false">IF(OR($B590="",V590="",W590=""),"",IFERROR(IF(OR(INDEX(Matches!$I$2:$I$201,MATCH($A590&amp;"-10",Matches!$J$2:$J$201,0))="Void",INDEX(Matches!$G$2:$G$201,MATCH($A590&amp;"-10",Matches!$J$2:$J$201,0))="",INDEX(Matches!$H$2:$H$201,MATCH($A590&amp;"-10",Matches!$J$2:$J$201,0))=""),"",IF(AND($C590&lt;&gt;"",INDEX(Matches!$F$2:$F$201,MATCH($A590&amp;"-10",Matches!$J$2:$J$201,0))&lt;&gt;"",$C590&gt;=INDEX(Matches!$F$2:$F$201,MATCH($A590&amp;"-10",Matches!$J$2:$J$201,0))),"",IF(AND(V590=INDEX(Matches!$G$2:$G$201,MATCH($A590&amp;"-10",Matches!$J$2:$J$201,0)),W590=INDEX(Matches!$H$2:$H$201,MATCH($A590&amp;"-10",Matches!$J$2:$J$201,0))),5,IF(SIGN(V590-W590)&lt;&gt;SIGN(INDEX(Matches!$G$2:$G$201,MATCH($A590&amp;"-10",Matches!$J$2:$J$201,0))-INDEX(Matches!$H$2:$H$201,MATCH($A590&amp;"-10",Matches!$J$2:$J$201,0))),0,IF(V590-W590=INDEX(Matches!$G$2:$G$201,MATCH($A590&amp;"-10",Matches!$J$2:$J$201,0))-INDEX(Matches!$H$2:$H$201,MATCH($A590&amp;"-10",Matches!$J$2:$J$201,0)),3,2))))),""))</f>
        <v/>
      </c>
      <c r="AH590" s="13" t="str">
        <f aca="false">IF($B590="","",SUM(X590:AG590))</f>
        <v/>
      </c>
      <c r="AI590" s="12" t="str">
        <f aca="false">IF($B590="","",COUNTIF(X590:AG590,5))</f>
        <v/>
      </c>
      <c r="AJ590" s="12" t="str">
        <f aca="false">IF($B590="","",COUNTIF(X590:AG590,"&gt;=2"))</f>
        <v/>
      </c>
      <c r="AK590" s="12" t="str">
        <f aca="false">IF($B590="","",COUNT(X590:AG590))</f>
        <v/>
      </c>
    </row>
    <row r="591" customFormat="false" ht="15" hidden="false" customHeight="false" outlineLevel="0" collapsed="false">
      <c r="A591" s="7"/>
      <c r="B591" s="7"/>
      <c r="C591" s="11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12" t="str">
        <f aca="false">IF(OR($B591="",D591="",E591=""),"",IFERROR(IF(OR(INDEX(Matches!$I$2:$I$201,MATCH($A591&amp;"-1",Matches!$J$2:$J$201,0))="Void",INDEX(Matches!$G$2:$G$201,MATCH($A591&amp;"-1",Matches!$J$2:$J$201,0))="",INDEX(Matches!$H$2:$H$201,MATCH($A591&amp;"-1",Matches!$J$2:$J$201,0))=""),"",IF(AND($C591&lt;&gt;"",INDEX(Matches!$F$2:$F$201,MATCH($A591&amp;"-1",Matches!$J$2:$J$201,0))&lt;&gt;"",$C591&gt;=INDEX(Matches!$F$2:$F$201,MATCH($A591&amp;"-1",Matches!$J$2:$J$201,0))),"",IF(AND(D591=INDEX(Matches!$G$2:$G$201,MATCH($A591&amp;"-1",Matches!$J$2:$J$201,0)),E591=INDEX(Matches!$H$2:$H$201,MATCH($A591&amp;"-1",Matches!$J$2:$J$201,0))),5,IF(SIGN(D591-E591)&lt;&gt;SIGN(INDEX(Matches!$G$2:$G$201,MATCH($A591&amp;"-1",Matches!$J$2:$J$201,0))-INDEX(Matches!$H$2:$H$201,MATCH($A591&amp;"-1",Matches!$J$2:$J$201,0))),0,IF(D591-E591=INDEX(Matches!$G$2:$G$201,MATCH($A591&amp;"-1",Matches!$J$2:$J$201,0))-INDEX(Matches!$H$2:$H$201,MATCH($A591&amp;"-1",Matches!$J$2:$J$201,0)),3,2))))),""))</f>
        <v/>
      </c>
      <c r="Y591" s="12" t="str">
        <f aca="false">IF(OR($B591="",F591="",G591=""),"",IFERROR(IF(OR(INDEX(Matches!$I$2:$I$201,MATCH($A591&amp;"-2",Matches!$J$2:$J$201,0))="Void",INDEX(Matches!$G$2:$G$201,MATCH($A591&amp;"-2",Matches!$J$2:$J$201,0))="",INDEX(Matches!$H$2:$H$201,MATCH($A591&amp;"-2",Matches!$J$2:$J$201,0))=""),"",IF(AND($C591&lt;&gt;"",INDEX(Matches!$F$2:$F$201,MATCH($A591&amp;"-2",Matches!$J$2:$J$201,0))&lt;&gt;"",$C591&gt;=INDEX(Matches!$F$2:$F$201,MATCH($A591&amp;"-2",Matches!$J$2:$J$201,0))),"",IF(AND(F591=INDEX(Matches!$G$2:$G$201,MATCH($A591&amp;"-2",Matches!$J$2:$J$201,0)),G591=INDEX(Matches!$H$2:$H$201,MATCH($A591&amp;"-2",Matches!$J$2:$J$201,0))),5,IF(SIGN(F591-G591)&lt;&gt;SIGN(INDEX(Matches!$G$2:$G$201,MATCH($A591&amp;"-2",Matches!$J$2:$J$201,0))-INDEX(Matches!$H$2:$H$201,MATCH($A591&amp;"-2",Matches!$J$2:$J$201,0))),0,IF(F591-G591=INDEX(Matches!$G$2:$G$201,MATCH($A591&amp;"-2",Matches!$J$2:$J$201,0))-INDEX(Matches!$H$2:$H$201,MATCH($A591&amp;"-2",Matches!$J$2:$J$201,0)),3,2))))),""))</f>
        <v/>
      </c>
      <c r="Z591" s="12" t="str">
        <f aca="false">IF(OR($B591="",H591="",I591=""),"",IFERROR(IF(OR(INDEX(Matches!$I$2:$I$201,MATCH($A591&amp;"-3",Matches!$J$2:$J$201,0))="Void",INDEX(Matches!$G$2:$G$201,MATCH($A591&amp;"-3",Matches!$J$2:$J$201,0))="",INDEX(Matches!$H$2:$H$201,MATCH($A591&amp;"-3",Matches!$J$2:$J$201,0))=""),"",IF(AND($C591&lt;&gt;"",INDEX(Matches!$F$2:$F$201,MATCH($A591&amp;"-3",Matches!$J$2:$J$201,0))&lt;&gt;"",$C591&gt;=INDEX(Matches!$F$2:$F$201,MATCH($A591&amp;"-3",Matches!$J$2:$J$201,0))),"",IF(AND(H591=INDEX(Matches!$G$2:$G$201,MATCH($A591&amp;"-3",Matches!$J$2:$J$201,0)),I591=INDEX(Matches!$H$2:$H$201,MATCH($A591&amp;"-3",Matches!$J$2:$J$201,0))),5,IF(SIGN(H591-I591)&lt;&gt;SIGN(INDEX(Matches!$G$2:$G$201,MATCH($A591&amp;"-3",Matches!$J$2:$J$201,0))-INDEX(Matches!$H$2:$H$201,MATCH($A591&amp;"-3",Matches!$J$2:$J$201,0))),0,IF(H591-I591=INDEX(Matches!$G$2:$G$201,MATCH($A591&amp;"-3",Matches!$J$2:$J$201,0))-INDEX(Matches!$H$2:$H$201,MATCH($A591&amp;"-3",Matches!$J$2:$J$201,0)),3,2))))),""))</f>
        <v/>
      </c>
      <c r="AA591" s="12" t="str">
        <f aca="false">IF(OR($B591="",J591="",K591=""),"",IFERROR(IF(OR(INDEX(Matches!$I$2:$I$201,MATCH($A591&amp;"-4",Matches!$J$2:$J$201,0))="Void",INDEX(Matches!$G$2:$G$201,MATCH($A591&amp;"-4",Matches!$J$2:$J$201,0))="",INDEX(Matches!$H$2:$H$201,MATCH($A591&amp;"-4",Matches!$J$2:$J$201,0))=""),"",IF(AND($C591&lt;&gt;"",INDEX(Matches!$F$2:$F$201,MATCH($A591&amp;"-4",Matches!$J$2:$J$201,0))&lt;&gt;"",$C591&gt;=INDEX(Matches!$F$2:$F$201,MATCH($A591&amp;"-4",Matches!$J$2:$J$201,0))),"",IF(AND(J591=INDEX(Matches!$G$2:$G$201,MATCH($A591&amp;"-4",Matches!$J$2:$J$201,0)),K591=INDEX(Matches!$H$2:$H$201,MATCH($A591&amp;"-4",Matches!$J$2:$J$201,0))),5,IF(SIGN(J591-K591)&lt;&gt;SIGN(INDEX(Matches!$G$2:$G$201,MATCH($A591&amp;"-4",Matches!$J$2:$J$201,0))-INDEX(Matches!$H$2:$H$201,MATCH($A591&amp;"-4",Matches!$J$2:$J$201,0))),0,IF(J591-K591=INDEX(Matches!$G$2:$G$201,MATCH($A591&amp;"-4",Matches!$J$2:$J$201,0))-INDEX(Matches!$H$2:$H$201,MATCH($A591&amp;"-4",Matches!$J$2:$J$201,0)),3,2))))),""))</f>
        <v/>
      </c>
      <c r="AB591" s="12" t="str">
        <f aca="false">IF(OR($B591="",L591="",M591=""),"",IFERROR(IF(OR(INDEX(Matches!$I$2:$I$201,MATCH($A591&amp;"-5",Matches!$J$2:$J$201,0))="Void",INDEX(Matches!$G$2:$G$201,MATCH($A591&amp;"-5",Matches!$J$2:$J$201,0))="",INDEX(Matches!$H$2:$H$201,MATCH($A591&amp;"-5",Matches!$J$2:$J$201,0))=""),"",IF(AND($C591&lt;&gt;"",INDEX(Matches!$F$2:$F$201,MATCH($A591&amp;"-5",Matches!$J$2:$J$201,0))&lt;&gt;"",$C591&gt;=INDEX(Matches!$F$2:$F$201,MATCH($A591&amp;"-5",Matches!$J$2:$J$201,0))),"",IF(AND(L591=INDEX(Matches!$G$2:$G$201,MATCH($A591&amp;"-5",Matches!$J$2:$J$201,0)),M591=INDEX(Matches!$H$2:$H$201,MATCH($A591&amp;"-5",Matches!$J$2:$J$201,0))),5,IF(SIGN(L591-M591)&lt;&gt;SIGN(INDEX(Matches!$G$2:$G$201,MATCH($A591&amp;"-5",Matches!$J$2:$J$201,0))-INDEX(Matches!$H$2:$H$201,MATCH($A591&amp;"-5",Matches!$J$2:$J$201,0))),0,IF(L591-M591=INDEX(Matches!$G$2:$G$201,MATCH($A591&amp;"-5",Matches!$J$2:$J$201,0))-INDEX(Matches!$H$2:$H$201,MATCH($A591&amp;"-5",Matches!$J$2:$J$201,0)),3,2))))),""))</f>
        <v/>
      </c>
      <c r="AC591" s="12" t="str">
        <f aca="false">IF(OR($B591="",N591="",O591=""),"",IFERROR(IF(OR(INDEX(Matches!$I$2:$I$201,MATCH($A591&amp;"-6",Matches!$J$2:$J$201,0))="Void",INDEX(Matches!$G$2:$G$201,MATCH($A591&amp;"-6",Matches!$J$2:$J$201,0))="",INDEX(Matches!$H$2:$H$201,MATCH($A591&amp;"-6",Matches!$J$2:$J$201,0))=""),"",IF(AND($C591&lt;&gt;"",INDEX(Matches!$F$2:$F$201,MATCH($A591&amp;"-6",Matches!$J$2:$J$201,0))&lt;&gt;"",$C591&gt;=INDEX(Matches!$F$2:$F$201,MATCH($A591&amp;"-6",Matches!$J$2:$J$201,0))),"",IF(AND(N591=INDEX(Matches!$G$2:$G$201,MATCH($A591&amp;"-6",Matches!$J$2:$J$201,0)),O591=INDEX(Matches!$H$2:$H$201,MATCH($A591&amp;"-6",Matches!$J$2:$J$201,0))),5,IF(SIGN(N591-O591)&lt;&gt;SIGN(INDEX(Matches!$G$2:$G$201,MATCH($A591&amp;"-6",Matches!$J$2:$J$201,0))-INDEX(Matches!$H$2:$H$201,MATCH($A591&amp;"-6",Matches!$J$2:$J$201,0))),0,IF(N591-O591=INDEX(Matches!$G$2:$G$201,MATCH($A591&amp;"-6",Matches!$J$2:$J$201,0))-INDEX(Matches!$H$2:$H$201,MATCH($A591&amp;"-6",Matches!$J$2:$J$201,0)),3,2))))),""))</f>
        <v/>
      </c>
      <c r="AD591" s="12" t="str">
        <f aca="false">IF(OR($B591="",P591="",Q591=""),"",IFERROR(IF(OR(INDEX(Matches!$I$2:$I$201,MATCH($A591&amp;"-7",Matches!$J$2:$J$201,0))="Void",INDEX(Matches!$G$2:$G$201,MATCH($A591&amp;"-7",Matches!$J$2:$J$201,0))="",INDEX(Matches!$H$2:$H$201,MATCH($A591&amp;"-7",Matches!$J$2:$J$201,0))=""),"",IF(AND($C591&lt;&gt;"",INDEX(Matches!$F$2:$F$201,MATCH($A591&amp;"-7",Matches!$J$2:$J$201,0))&lt;&gt;"",$C591&gt;=INDEX(Matches!$F$2:$F$201,MATCH($A591&amp;"-7",Matches!$J$2:$J$201,0))),"",IF(AND(P591=INDEX(Matches!$G$2:$G$201,MATCH($A591&amp;"-7",Matches!$J$2:$J$201,0)),Q591=INDEX(Matches!$H$2:$H$201,MATCH($A591&amp;"-7",Matches!$J$2:$J$201,0))),5,IF(SIGN(P591-Q591)&lt;&gt;SIGN(INDEX(Matches!$G$2:$G$201,MATCH($A591&amp;"-7",Matches!$J$2:$J$201,0))-INDEX(Matches!$H$2:$H$201,MATCH($A591&amp;"-7",Matches!$J$2:$J$201,0))),0,IF(P591-Q591=INDEX(Matches!$G$2:$G$201,MATCH($A591&amp;"-7",Matches!$J$2:$J$201,0))-INDEX(Matches!$H$2:$H$201,MATCH($A591&amp;"-7",Matches!$J$2:$J$201,0)),3,2))))),""))</f>
        <v/>
      </c>
      <c r="AE591" s="12" t="str">
        <f aca="false">IF(OR($B591="",R591="",S591=""),"",IFERROR(IF(OR(INDEX(Matches!$I$2:$I$201,MATCH($A591&amp;"-8",Matches!$J$2:$J$201,0))="Void",INDEX(Matches!$G$2:$G$201,MATCH($A591&amp;"-8",Matches!$J$2:$J$201,0))="",INDEX(Matches!$H$2:$H$201,MATCH($A591&amp;"-8",Matches!$J$2:$J$201,0))=""),"",IF(AND($C591&lt;&gt;"",INDEX(Matches!$F$2:$F$201,MATCH($A591&amp;"-8",Matches!$J$2:$J$201,0))&lt;&gt;"",$C591&gt;=INDEX(Matches!$F$2:$F$201,MATCH($A591&amp;"-8",Matches!$J$2:$J$201,0))),"",IF(AND(R591=INDEX(Matches!$G$2:$G$201,MATCH($A591&amp;"-8",Matches!$J$2:$J$201,0)),S591=INDEX(Matches!$H$2:$H$201,MATCH($A591&amp;"-8",Matches!$J$2:$J$201,0))),5,IF(SIGN(R591-S591)&lt;&gt;SIGN(INDEX(Matches!$G$2:$G$201,MATCH($A591&amp;"-8",Matches!$J$2:$J$201,0))-INDEX(Matches!$H$2:$H$201,MATCH($A591&amp;"-8",Matches!$J$2:$J$201,0))),0,IF(R591-S591=INDEX(Matches!$G$2:$G$201,MATCH($A591&amp;"-8",Matches!$J$2:$J$201,0))-INDEX(Matches!$H$2:$H$201,MATCH($A591&amp;"-8",Matches!$J$2:$J$201,0)),3,2))))),""))</f>
        <v/>
      </c>
      <c r="AF591" s="12" t="str">
        <f aca="false">IF(OR($B591="",T591="",U591=""),"",IFERROR(IF(OR(INDEX(Matches!$I$2:$I$201,MATCH($A591&amp;"-9",Matches!$J$2:$J$201,0))="Void",INDEX(Matches!$G$2:$G$201,MATCH($A591&amp;"-9",Matches!$J$2:$J$201,0))="",INDEX(Matches!$H$2:$H$201,MATCH($A591&amp;"-9",Matches!$J$2:$J$201,0))=""),"",IF(AND($C591&lt;&gt;"",INDEX(Matches!$F$2:$F$201,MATCH($A591&amp;"-9",Matches!$J$2:$J$201,0))&lt;&gt;"",$C591&gt;=INDEX(Matches!$F$2:$F$201,MATCH($A591&amp;"-9",Matches!$J$2:$J$201,0))),"",IF(AND(T591=INDEX(Matches!$G$2:$G$201,MATCH($A591&amp;"-9",Matches!$J$2:$J$201,0)),U591=INDEX(Matches!$H$2:$H$201,MATCH($A591&amp;"-9",Matches!$J$2:$J$201,0))),5,IF(SIGN(T591-U591)&lt;&gt;SIGN(INDEX(Matches!$G$2:$G$201,MATCH($A591&amp;"-9",Matches!$J$2:$J$201,0))-INDEX(Matches!$H$2:$H$201,MATCH($A591&amp;"-9",Matches!$J$2:$J$201,0))),0,IF(T591-U591=INDEX(Matches!$G$2:$G$201,MATCH($A591&amp;"-9",Matches!$J$2:$J$201,0))-INDEX(Matches!$H$2:$H$201,MATCH($A591&amp;"-9",Matches!$J$2:$J$201,0)),3,2))))),""))</f>
        <v/>
      </c>
      <c r="AG591" s="12" t="str">
        <f aca="false">IF(OR($B591="",V591="",W591=""),"",IFERROR(IF(OR(INDEX(Matches!$I$2:$I$201,MATCH($A591&amp;"-10",Matches!$J$2:$J$201,0))="Void",INDEX(Matches!$G$2:$G$201,MATCH($A591&amp;"-10",Matches!$J$2:$J$201,0))="",INDEX(Matches!$H$2:$H$201,MATCH($A591&amp;"-10",Matches!$J$2:$J$201,0))=""),"",IF(AND($C591&lt;&gt;"",INDEX(Matches!$F$2:$F$201,MATCH($A591&amp;"-10",Matches!$J$2:$J$201,0))&lt;&gt;"",$C591&gt;=INDEX(Matches!$F$2:$F$201,MATCH($A591&amp;"-10",Matches!$J$2:$J$201,0))),"",IF(AND(V591=INDEX(Matches!$G$2:$G$201,MATCH($A591&amp;"-10",Matches!$J$2:$J$201,0)),W591=INDEX(Matches!$H$2:$H$201,MATCH($A591&amp;"-10",Matches!$J$2:$J$201,0))),5,IF(SIGN(V591-W591)&lt;&gt;SIGN(INDEX(Matches!$G$2:$G$201,MATCH($A591&amp;"-10",Matches!$J$2:$J$201,0))-INDEX(Matches!$H$2:$H$201,MATCH($A591&amp;"-10",Matches!$J$2:$J$201,0))),0,IF(V591-W591=INDEX(Matches!$G$2:$G$201,MATCH($A591&amp;"-10",Matches!$J$2:$J$201,0))-INDEX(Matches!$H$2:$H$201,MATCH($A591&amp;"-10",Matches!$J$2:$J$201,0)),3,2))))),""))</f>
        <v/>
      </c>
      <c r="AH591" s="13" t="str">
        <f aca="false">IF($B591="","",SUM(X591:AG591))</f>
        <v/>
      </c>
      <c r="AI591" s="12" t="str">
        <f aca="false">IF($B591="","",COUNTIF(X591:AG591,5))</f>
        <v/>
      </c>
      <c r="AJ591" s="12" t="str">
        <f aca="false">IF($B591="","",COUNTIF(X591:AG591,"&gt;=2"))</f>
        <v/>
      </c>
      <c r="AK591" s="12" t="str">
        <f aca="false">IF($B591="","",COUNT(X591:AG591))</f>
        <v/>
      </c>
    </row>
    <row r="592" customFormat="false" ht="15" hidden="false" customHeight="false" outlineLevel="0" collapsed="false">
      <c r="A592" s="7"/>
      <c r="B592" s="7"/>
      <c r="C592" s="11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12" t="str">
        <f aca="false">IF(OR($B592="",D592="",E592=""),"",IFERROR(IF(OR(INDEX(Matches!$I$2:$I$201,MATCH($A592&amp;"-1",Matches!$J$2:$J$201,0))="Void",INDEX(Matches!$G$2:$G$201,MATCH($A592&amp;"-1",Matches!$J$2:$J$201,0))="",INDEX(Matches!$H$2:$H$201,MATCH($A592&amp;"-1",Matches!$J$2:$J$201,0))=""),"",IF(AND($C592&lt;&gt;"",INDEX(Matches!$F$2:$F$201,MATCH($A592&amp;"-1",Matches!$J$2:$J$201,0))&lt;&gt;"",$C592&gt;=INDEX(Matches!$F$2:$F$201,MATCH($A592&amp;"-1",Matches!$J$2:$J$201,0))),"",IF(AND(D592=INDEX(Matches!$G$2:$G$201,MATCH($A592&amp;"-1",Matches!$J$2:$J$201,0)),E592=INDEX(Matches!$H$2:$H$201,MATCH($A592&amp;"-1",Matches!$J$2:$J$201,0))),5,IF(SIGN(D592-E592)&lt;&gt;SIGN(INDEX(Matches!$G$2:$G$201,MATCH($A592&amp;"-1",Matches!$J$2:$J$201,0))-INDEX(Matches!$H$2:$H$201,MATCH($A592&amp;"-1",Matches!$J$2:$J$201,0))),0,IF(D592-E592=INDEX(Matches!$G$2:$G$201,MATCH($A592&amp;"-1",Matches!$J$2:$J$201,0))-INDEX(Matches!$H$2:$H$201,MATCH($A592&amp;"-1",Matches!$J$2:$J$201,0)),3,2))))),""))</f>
        <v/>
      </c>
      <c r="Y592" s="12" t="str">
        <f aca="false">IF(OR($B592="",F592="",G592=""),"",IFERROR(IF(OR(INDEX(Matches!$I$2:$I$201,MATCH($A592&amp;"-2",Matches!$J$2:$J$201,0))="Void",INDEX(Matches!$G$2:$G$201,MATCH($A592&amp;"-2",Matches!$J$2:$J$201,0))="",INDEX(Matches!$H$2:$H$201,MATCH($A592&amp;"-2",Matches!$J$2:$J$201,0))=""),"",IF(AND($C592&lt;&gt;"",INDEX(Matches!$F$2:$F$201,MATCH($A592&amp;"-2",Matches!$J$2:$J$201,0))&lt;&gt;"",$C592&gt;=INDEX(Matches!$F$2:$F$201,MATCH($A592&amp;"-2",Matches!$J$2:$J$201,0))),"",IF(AND(F592=INDEX(Matches!$G$2:$G$201,MATCH($A592&amp;"-2",Matches!$J$2:$J$201,0)),G592=INDEX(Matches!$H$2:$H$201,MATCH($A592&amp;"-2",Matches!$J$2:$J$201,0))),5,IF(SIGN(F592-G592)&lt;&gt;SIGN(INDEX(Matches!$G$2:$G$201,MATCH($A592&amp;"-2",Matches!$J$2:$J$201,0))-INDEX(Matches!$H$2:$H$201,MATCH($A592&amp;"-2",Matches!$J$2:$J$201,0))),0,IF(F592-G592=INDEX(Matches!$G$2:$G$201,MATCH($A592&amp;"-2",Matches!$J$2:$J$201,0))-INDEX(Matches!$H$2:$H$201,MATCH($A592&amp;"-2",Matches!$J$2:$J$201,0)),3,2))))),""))</f>
        <v/>
      </c>
      <c r="Z592" s="12" t="str">
        <f aca="false">IF(OR($B592="",H592="",I592=""),"",IFERROR(IF(OR(INDEX(Matches!$I$2:$I$201,MATCH($A592&amp;"-3",Matches!$J$2:$J$201,0))="Void",INDEX(Matches!$G$2:$G$201,MATCH($A592&amp;"-3",Matches!$J$2:$J$201,0))="",INDEX(Matches!$H$2:$H$201,MATCH($A592&amp;"-3",Matches!$J$2:$J$201,0))=""),"",IF(AND($C592&lt;&gt;"",INDEX(Matches!$F$2:$F$201,MATCH($A592&amp;"-3",Matches!$J$2:$J$201,0))&lt;&gt;"",$C592&gt;=INDEX(Matches!$F$2:$F$201,MATCH($A592&amp;"-3",Matches!$J$2:$J$201,0))),"",IF(AND(H592=INDEX(Matches!$G$2:$G$201,MATCH($A592&amp;"-3",Matches!$J$2:$J$201,0)),I592=INDEX(Matches!$H$2:$H$201,MATCH($A592&amp;"-3",Matches!$J$2:$J$201,0))),5,IF(SIGN(H592-I592)&lt;&gt;SIGN(INDEX(Matches!$G$2:$G$201,MATCH($A592&amp;"-3",Matches!$J$2:$J$201,0))-INDEX(Matches!$H$2:$H$201,MATCH($A592&amp;"-3",Matches!$J$2:$J$201,0))),0,IF(H592-I592=INDEX(Matches!$G$2:$G$201,MATCH($A592&amp;"-3",Matches!$J$2:$J$201,0))-INDEX(Matches!$H$2:$H$201,MATCH($A592&amp;"-3",Matches!$J$2:$J$201,0)),3,2))))),""))</f>
        <v/>
      </c>
      <c r="AA592" s="12" t="str">
        <f aca="false">IF(OR($B592="",J592="",K592=""),"",IFERROR(IF(OR(INDEX(Matches!$I$2:$I$201,MATCH($A592&amp;"-4",Matches!$J$2:$J$201,0))="Void",INDEX(Matches!$G$2:$G$201,MATCH($A592&amp;"-4",Matches!$J$2:$J$201,0))="",INDEX(Matches!$H$2:$H$201,MATCH($A592&amp;"-4",Matches!$J$2:$J$201,0))=""),"",IF(AND($C592&lt;&gt;"",INDEX(Matches!$F$2:$F$201,MATCH($A592&amp;"-4",Matches!$J$2:$J$201,0))&lt;&gt;"",$C592&gt;=INDEX(Matches!$F$2:$F$201,MATCH($A592&amp;"-4",Matches!$J$2:$J$201,0))),"",IF(AND(J592=INDEX(Matches!$G$2:$G$201,MATCH($A592&amp;"-4",Matches!$J$2:$J$201,0)),K592=INDEX(Matches!$H$2:$H$201,MATCH($A592&amp;"-4",Matches!$J$2:$J$201,0))),5,IF(SIGN(J592-K592)&lt;&gt;SIGN(INDEX(Matches!$G$2:$G$201,MATCH($A592&amp;"-4",Matches!$J$2:$J$201,0))-INDEX(Matches!$H$2:$H$201,MATCH($A592&amp;"-4",Matches!$J$2:$J$201,0))),0,IF(J592-K592=INDEX(Matches!$G$2:$G$201,MATCH($A592&amp;"-4",Matches!$J$2:$J$201,0))-INDEX(Matches!$H$2:$H$201,MATCH($A592&amp;"-4",Matches!$J$2:$J$201,0)),3,2))))),""))</f>
        <v/>
      </c>
      <c r="AB592" s="12" t="str">
        <f aca="false">IF(OR($B592="",L592="",M592=""),"",IFERROR(IF(OR(INDEX(Matches!$I$2:$I$201,MATCH($A592&amp;"-5",Matches!$J$2:$J$201,0))="Void",INDEX(Matches!$G$2:$G$201,MATCH($A592&amp;"-5",Matches!$J$2:$J$201,0))="",INDEX(Matches!$H$2:$H$201,MATCH($A592&amp;"-5",Matches!$J$2:$J$201,0))=""),"",IF(AND($C592&lt;&gt;"",INDEX(Matches!$F$2:$F$201,MATCH($A592&amp;"-5",Matches!$J$2:$J$201,0))&lt;&gt;"",$C592&gt;=INDEX(Matches!$F$2:$F$201,MATCH($A592&amp;"-5",Matches!$J$2:$J$201,0))),"",IF(AND(L592=INDEX(Matches!$G$2:$G$201,MATCH($A592&amp;"-5",Matches!$J$2:$J$201,0)),M592=INDEX(Matches!$H$2:$H$201,MATCH($A592&amp;"-5",Matches!$J$2:$J$201,0))),5,IF(SIGN(L592-M592)&lt;&gt;SIGN(INDEX(Matches!$G$2:$G$201,MATCH($A592&amp;"-5",Matches!$J$2:$J$201,0))-INDEX(Matches!$H$2:$H$201,MATCH($A592&amp;"-5",Matches!$J$2:$J$201,0))),0,IF(L592-M592=INDEX(Matches!$G$2:$G$201,MATCH($A592&amp;"-5",Matches!$J$2:$J$201,0))-INDEX(Matches!$H$2:$H$201,MATCH($A592&amp;"-5",Matches!$J$2:$J$201,0)),3,2))))),""))</f>
        <v/>
      </c>
      <c r="AC592" s="12" t="str">
        <f aca="false">IF(OR($B592="",N592="",O592=""),"",IFERROR(IF(OR(INDEX(Matches!$I$2:$I$201,MATCH($A592&amp;"-6",Matches!$J$2:$J$201,0))="Void",INDEX(Matches!$G$2:$G$201,MATCH($A592&amp;"-6",Matches!$J$2:$J$201,0))="",INDEX(Matches!$H$2:$H$201,MATCH($A592&amp;"-6",Matches!$J$2:$J$201,0))=""),"",IF(AND($C592&lt;&gt;"",INDEX(Matches!$F$2:$F$201,MATCH($A592&amp;"-6",Matches!$J$2:$J$201,0))&lt;&gt;"",$C592&gt;=INDEX(Matches!$F$2:$F$201,MATCH($A592&amp;"-6",Matches!$J$2:$J$201,0))),"",IF(AND(N592=INDEX(Matches!$G$2:$G$201,MATCH($A592&amp;"-6",Matches!$J$2:$J$201,0)),O592=INDEX(Matches!$H$2:$H$201,MATCH($A592&amp;"-6",Matches!$J$2:$J$201,0))),5,IF(SIGN(N592-O592)&lt;&gt;SIGN(INDEX(Matches!$G$2:$G$201,MATCH($A592&amp;"-6",Matches!$J$2:$J$201,0))-INDEX(Matches!$H$2:$H$201,MATCH($A592&amp;"-6",Matches!$J$2:$J$201,0))),0,IF(N592-O592=INDEX(Matches!$G$2:$G$201,MATCH($A592&amp;"-6",Matches!$J$2:$J$201,0))-INDEX(Matches!$H$2:$H$201,MATCH($A592&amp;"-6",Matches!$J$2:$J$201,0)),3,2))))),""))</f>
        <v/>
      </c>
      <c r="AD592" s="12" t="str">
        <f aca="false">IF(OR($B592="",P592="",Q592=""),"",IFERROR(IF(OR(INDEX(Matches!$I$2:$I$201,MATCH($A592&amp;"-7",Matches!$J$2:$J$201,0))="Void",INDEX(Matches!$G$2:$G$201,MATCH($A592&amp;"-7",Matches!$J$2:$J$201,0))="",INDEX(Matches!$H$2:$H$201,MATCH($A592&amp;"-7",Matches!$J$2:$J$201,0))=""),"",IF(AND($C592&lt;&gt;"",INDEX(Matches!$F$2:$F$201,MATCH($A592&amp;"-7",Matches!$J$2:$J$201,0))&lt;&gt;"",$C592&gt;=INDEX(Matches!$F$2:$F$201,MATCH($A592&amp;"-7",Matches!$J$2:$J$201,0))),"",IF(AND(P592=INDEX(Matches!$G$2:$G$201,MATCH($A592&amp;"-7",Matches!$J$2:$J$201,0)),Q592=INDEX(Matches!$H$2:$H$201,MATCH($A592&amp;"-7",Matches!$J$2:$J$201,0))),5,IF(SIGN(P592-Q592)&lt;&gt;SIGN(INDEX(Matches!$G$2:$G$201,MATCH($A592&amp;"-7",Matches!$J$2:$J$201,0))-INDEX(Matches!$H$2:$H$201,MATCH($A592&amp;"-7",Matches!$J$2:$J$201,0))),0,IF(P592-Q592=INDEX(Matches!$G$2:$G$201,MATCH($A592&amp;"-7",Matches!$J$2:$J$201,0))-INDEX(Matches!$H$2:$H$201,MATCH($A592&amp;"-7",Matches!$J$2:$J$201,0)),3,2))))),""))</f>
        <v/>
      </c>
      <c r="AE592" s="12" t="str">
        <f aca="false">IF(OR($B592="",R592="",S592=""),"",IFERROR(IF(OR(INDEX(Matches!$I$2:$I$201,MATCH($A592&amp;"-8",Matches!$J$2:$J$201,0))="Void",INDEX(Matches!$G$2:$G$201,MATCH($A592&amp;"-8",Matches!$J$2:$J$201,0))="",INDEX(Matches!$H$2:$H$201,MATCH($A592&amp;"-8",Matches!$J$2:$J$201,0))=""),"",IF(AND($C592&lt;&gt;"",INDEX(Matches!$F$2:$F$201,MATCH($A592&amp;"-8",Matches!$J$2:$J$201,0))&lt;&gt;"",$C592&gt;=INDEX(Matches!$F$2:$F$201,MATCH($A592&amp;"-8",Matches!$J$2:$J$201,0))),"",IF(AND(R592=INDEX(Matches!$G$2:$G$201,MATCH($A592&amp;"-8",Matches!$J$2:$J$201,0)),S592=INDEX(Matches!$H$2:$H$201,MATCH($A592&amp;"-8",Matches!$J$2:$J$201,0))),5,IF(SIGN(R592-S592)&lt;&gt;SIGN(INDEX(Matches!$G$2:$G$201,MATCH($A592&amp;"-8",Matches!$J$2:$J$201,0))-INDEX(Matches!$H$2:$H$201,MATCH($A592&amp;"-8",Matches!$J$2:$J$201,0))),0,IF(R592-S592=INDEX(Matches!$G$2:$G$201,MATCH($A592&amp;"-8",Matches!$J$2:$J$201,0))-INDEX(Matches!$H$2:$H$201,MATCH($A592&amp;"-8",Matches!$J$2:$J$201,0)),3,2))))),""))</f>
        <v/>
      </c>
      <c r="AF592" s="12" t="str">
        <f aca="false">IF(OR($B592="",T592="",U592=""),"",IFERROR(IF(OR(INDEX(Matches!$I$2:$I$201,MATCH($A592&amp;"-9",Matches!$J$2:$J$201,0))="Void",INDEX(Matches!$G$2:$G$201,MATCH($A592&amp;"-9",Matches!$J$2:$J$201,0))="",INDEX(Matches!$H$2:$H$201,MATCH($A592&amp;"-9",Matches!$J$2:$J$201,0))=""),"",IF(AND($C592&lt;&gt;"",INDEX(Matches!$F$2:$F$201,MATCH($A592&amp;"-9",Matches!$J$2:$J$201,0))&lt;&gt;"",$C592&gt;=INDEX(Matches!$F$2:$F$201,MATCH($A592&amp;"-9",Matches!$J$2:$J$201,0))),"",IF(AND(T592=INDEX(Matches!$G$2:$G$201,MATCH($A592&amp;"-9",Matches!$J$2:$J$201,0)),U592=INDEX(Matches!$H$2:$H$201,MATCH($A592&amp;"-9",Matches!$J$2:$J$201,0))),5,IF(SIGN(T592-U592)&lt;&gt;SIGN(INDEX(Matches!$G$2:$G$201,MATCH($A592&amp;"-9",Matches!$J$2:$J$201,0))-INDEX(Matches!$H$2:$H$201,MATCH($A592&amp;"-9",Matches!$J$2:$J$201,0))),0,IF(T592-U592=INDEX(Matches!$G$2:$G$201,MATCH($A592&amp;"-9",Matches!$J$2:$J$201,0))-INDEX(Matches!$H$2:$H$201,MATCH($A592&amp;"-9",Matches!$J$2:$J$201,0)),3,2))))),""))</f>
        <v/>
      </c>
      <c r="AG592" s="12" t="str">
        <f aca="false">IF(OR($B592="",V592="",W592=""),"",IFERROR(IF(OR(INDEX(Matches!$I$2:$I$201,MATCH($A592&amp;"-10",Matches!$J$2:$J$201,0))="Void",INDEX(Matches!$G$2:$G$201,MATCH($A592&amp;"-10",Matches!$J$2:$J$201,0))="",INDEX(Matches!$H$2:$H$201,MATCH($A592&amp;"-10",Matches!$J$2:$J$201,0))=""),"",IF(AND($C592&lt;&gt;"",INDEX(Matches!$F$2:$F$201,MATCH($A592&amp;"-10",Matches!$J$2:$J$201,0))&lt;&gt;"",$C592&gt;=INDEX(Matches!$F$2:$F$201,MATCH($A592&amp;"-10",Matches!$J$2:$J$201,0))),"",IF(AND(V592=INDEX(Matches!$G$2:$G$201,MATCH($A592&amp;"-10",Matches!$J$2:$J$201,0)),W592=INDEX(Matches!$H$2:$H$201,MATCH($A592&amp;"-10",Matches!$J$2:$J$201,0))),5,IF(SIGN(V592-W592)&lt;&gt;SIGN(INDEX(Matches!$G$2:$G$201,MATCH($A592&amp;"-10",Matches!$J$2:$J$201,0))-INDEX(Matches!$H$2:$H$201,MATCH($A592&amp;"-10",Matches!$J$2:$J$201,0))),0,IF(V592-W592=INDEX(Matches!$G$2:$G$201,MATCH($A592&amp;"-10",Matches!$J$2:$J$201,0))-INDEX(Matches!$H$2:$H$201,MATCH($A592&amp;"-10",Matches!$J$2:$J$201,0)),3,2))))),""))</f>
        <v/>
      </c>
      <c r="AH592" s="13" t="str">
        <f aca="false">IF($B592="","",SUM(X592:AG592))</f>
        <v/>
      </c>
      <c r="AI592" s="12" t="str">
        <f aca="false">IF($B592="","",COUNTIF(X592:AG592,5))</f>
        <v/>
      </c>
      <c r="AJ592" s="12" t="str">
        <f aca="false">IF($B592="","",COUNTIF(X592:AG592,"&gt;=2"))</f>
        <v/>
      </c>
      <c r="AK592" s="12" t="str">
        <f aca="false">IF($B592="","",COUNT(X592:AG592))</f>
        <v/>
      </c>
    </row>
    <row r="593" customFormat="false" ht="15" hidden="false" customHeight="false" outlineLevel="0" collapsed="false">
      <c r="A593" s="7"/>
      <c r="B593" s="7"/>
      <c r="C593" s="11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12" t="str">
        <f aca="false">IF(OR($B593="",D593="",E593=""),"",IFERROR(IF(OR(INDEX(Matches!$I$2:$I$201,MATCH($A593&amp;"-1",Matches!$J$2:$J$201,0))="Void",INDEX(Matches!$G$2:$G$201,MATCH($A593&amp;"-1",Matches!$J$2:$J$201,0))="",INDEX(Matches!$H$2:$H$201,MATCH($A593&amp;"-1",Matches!$J$2:$J$201,0))=""),"",IF(AND($C593&lt;&gt;"",INDEX(Matches!$F$2:$F$201,MATCH($A593&amp;"-1",Matches!$J$2:$J$201,0))&lt;&gt;"",$C593&gt;=INDEX(Matches!$F$2:$F$201,MATCH($A593&amp;"-1",Matches!$J$2:$J$201,0))),"",IF(AND(D593=INDEX(Matches!$G$2:$G$201,MATCH($A593&amp;"-1",Matches!$J$2:$J$201,0)),E593=INDEX(Matches!$H$2:$H$201,MATCH($A593&amp;"-1",Matches!$J$2:$J$201,0))),5,IF(SIGN(D593-E593)&lt;&gt;SIGN(INDEX(Matches!$G$2:$G$201,MATCH($A593&amp;"-1",Matches!$J$2:$J$201,0))-INDEX(Matches!$H$2:$H$201,MATCH($A593&amp;"-1",Matches!$J$2:$J$201,0))),0,IF(D593-E593=INDEX(Matches!$G$2:$G$201,MATCH($A593&amp;"-1",Matches!$J$2:$J$201,0))-INDEX(Matches!$H$2:$H$201,MATCH($A593&amp;"-1",Matches!$J$2:$J$201,0)),3,2))))),""))</f>
        <v/>
      </c>
      <c r="Y593" s="12" t="str">
        <f aca="false">IF(OR($B593="",F593="",G593=""),"",IFERROR(IF(OR(INDEX(Matches!$I$2:$I$201,MATCH($A593&amp;"-2",Matches!$J$2:$J$201,0))="Void",INDEX(Matches!$G$2:$G$201,MATCH($A593&amp;"-2",Matches!$J$2:$J$201,0))="",INDEX(Matches!$H$2:$H$201,MATCH($A593&amp;"-2",Matches!$J$2:$J$201,0))=""),"",IF(AND($C593&lt;&gt;"",INDEX(Matches!$F$2:$F$201,MATCH($A593&amp;"-2",Matches!$J$2:$J$201,0))&lt;&gt;"",$C593&gt;=INDEX(Matches!$F$2:$F$201,MATCH($A593&amp;"-2",Matches!$J$2:$J$201,0))),"",IF(AND(F593=INDEX(Matches!$G$2:$G$201,MATCH($A593&amp;"-2",Matches!$J$2:$J$201,0)),G593=INDEX(Matches!$H$2:$H$201,MATCH($A593&amp;"-2",Matches!$J$2:$J$201,0))),5,IF(SIGN(F593-G593)&lt;&gt;SIGN(INDEX(Matches!$G$2:$G$201,MATCH($A593&amp;"-2",Matches!$J$2:$J$201,0))-INDEX(Matches!$H$2:$H$201,MATCH($A593&amp;"-2",Matches!$J$2:$J$201,0))),0,IF(F593-G593=INDEX(Matches!$G$2:$G$201,MATCH($A593&amp;"-2",Matches!$J$2:$J$201,0))-INDEX(Matches!$H$2:$H$201,MATCH($A593&amp;"-2",Matches!$J$2:$J$201,0)),3,2))))),""))</f>
        <v/>
      </c>
      <c r="Z593" s="12" t="str">
        <f aca="false">IF(OR($B593="",H593="",I593=""),"",IFERROR(IF(OR(INDEX(Matches!$I$2:$I$201,MATCH($A593&amp;"-3",Matches!$J$2:$J$201,0))="Void",INDEX(Matches!$G$2:$G$201,MATCH($A593&amp;"-3",Matches!$J$2:$J$201,0))="",INDEX(Matches!$H$2:$H$201,MATCH($A593&amp;"-3",Matches!$J$2:$J$201,0))=""),"",IF(AND($C593&lt;&gt;"",INDEX(Matches!$F$2:$F$201,MATCH($A593&amp;"-3",Matches!$J$2:$J$201,0))&lt;&gt;"",$C593&gt;=INDEX(Matches!$F$2:$F$201,MATCH($A593&amp;"-3",Matches!$J$2:$J$201,0))),"",IF(AND(H593=INDEX(Matches!$G$2:$G$201,MATCH($A593&amp;"-3",Matches!$J$2:$J$201,0)),I593=INDEX(Matches!$H$2:$H$201,MATCH($A593&amp;"-3",Matches!$J$2:$J$201,0))),5,IF(SIGN(H593-I593)&lt;&gt;SIGN(INDEX(Matches!$G$2:$G$201,MATCH($A593&amp;"-3",Matches!$J$2:$J$201,0))-INDEX(Matches!$H$2:$H$201,MATCH($A593&amp;"-3",Matches!$J$2:$J$201,0))),0,IF(H593-I593=INDEX(Matches!$G$2:$G$201,MATCH($A593&amp;"-3",Matches!$J$2:$J$201,0))-INDEX(Matches!$H$2:$H$201,MATCH($A593&amp;"-3",Matches!$J$2:$J$201,0)),3,2))))),""))</f>
        <v/>
      </c>
      <c r="AA593" s="12" t="str">
        <f aca="false">IF(OR($B593="",J593="",K593=""),"",IFERROR(IF(OR(INDEX(Matches!$I$2:$I$201,MATCH($A593&amp;"-4",Matches!$J$2:$J$201,0))="Void",INDEX(Matches!$G$2:$G$201,MATCH($A593&amp;"-4",Matches!$J$2:$J$201,0))="",INDEX(Matches!$H$2:$H$201,MATCH($A593&amp;"-4",Matches!$J$2:$J$201,0))=""),"",IF(AND($C593&lt;&gt;"",INDEX(Matches!$F$2:$F$201,MATCH($A593&amp;"-4",Matches!$J$2:$J$201,0))&lt;&gt;"",$C593&gt;=INDEX(Matches!$F$2:$F$201,MATCH($A593&amp;"-4",Matches!$J$2:$J$201,0))),"",IF(AND(J593=INDEX(Matches!$G$2:$G$201,MATCH($A593&amp;"-4",Matches!$J$2:$J$201,0)),K593=INDEX(Matches!$H$2:$H$201,MATCH($A593&amp;"-4",Matches!$J$2:$J$201,0))),5,IF(SIGN(J593-K593)&lt;&gt;SIGN(INDEX(Matches!$G$2:$G$201,MATCH($A593&amp;"-4",Matches!$J$2:$J$201,0))-INDEX(Matches!$H$2:$H$201,MATCH($A593&amp;"-4",Matches!$J$2:$J$201,0))),0,IF(J593-K593=INDEX(Matches!$G$2:$G$201,MATCH($A593&amp;"-4",Matches!$J$2:$J$201,0))-INDEX(Matches!$H$2:$H$201,MATCH($A593&amp;"-4",Matches!$J$2:$J$201,0)),3,2))))),""))</f>
        <v/>
      </c>
      <c r="AB593" s="12" t="str">
        <f aca="false">IF(OR($B593="",L593="",M593=""),"",IFERROR(IF(OR(INDEX(Matches!$I$2:$I$201,MATCH($A593&amp;"-5",Matches!$J$2:$J$201,0))="Void",INDEX(Matches!$G$2:$G$201,MATCH($A593&amp;"-5",Matches!$J$2:$J$201,0))="",INDEX(Matches!$H$2:$H$201,MATCH($A593&amp;"-5",Matches!$J$2:$J$201,0))=""),"",IF(AND($C593&lt;&gt;"",INDEX(Matches!$F$2:$F$201,MATCH($A593&amp;"-5",Matches!$J$2:$J$201,0))&lt;&gt;"",$C593&gt;=INDEX(Matches!$F$2:$F$201,MATCH($A593&amp;"-5",Matches!$J$2:$J$201,0))),"",IF(AND(L593=INDEX(Matches!$G$2:$G$201,MATCH($A593&amp;"-5",Matches!$J$2:$J$201,0)),M593=INDEX(Matches!$H$2:$H$201,MATCH($A593&amp;"-5",Matches!$J$2:$J$201,0))),5,IF(SIGN(L593-M593)&lt;&gt;SIGN(INDEX(Matches!$G$2:$G$201,MATCH($A593&amp;"-5",Matches!$J$2:$J$201,0))-INDEX(Matches!$H$2:$H$201,MATCH($A593&amp;"-5",Matches!$J$2:$J$201,0))),0,IF(L593-M593=INDEX(Matches!$G$2:$G$201,MATCH($A593&amp;"-5",Matches!$J$2:$J$201,0))-INDEX(Matches!$H$2:$H$201,MATCH($A593&amp;"-5",Matches!$J$2:$J$201,0)),3,2))))),""))</f>
        <v/>
      </c>
      <c r="AC593" s="12" t="str">
        <f aca="false">IF(OR($B593="",N593="",O593=""),"",IFERROR(IF(OR(INDEX(Matches!$I$2:$I$201,MATCH($A593&amp;"-6",Matches!$J$2:$J$201,0))="Void",INDEX(Matches!$G$2:$G$201,MATCH($A593&amp;"-6",Matches!$J$2:$J$201,0))="",INDEX(Matches!$H$2:$H$201,MATCH($A593&amp;"-6",Matches!$J$2:$J$201,0))=""),"",IF(AND($C593&lt;&gt;"",INDEX(Matches!$F$2:$F$201,MATCH($A593&amp;"-6",Matches!$J$2:$J$201,0))&lt;&gt;"",$C593&gt;=INDEX(Matches!$F$2:$F$201,MATCH($A593&amp;"-6",Matches!$J$2:$J$201,0))),"",IF(AND(N593=INDEX(Matches!$G$2:$G$201,MATCH($A593&amp;"-6",Matches!$J$2:$J$201,0)),O593=INDEX(Matches!$H$2:$H$201,MATCH($A593&amp;"-6",Matches!$J$2:$J$201,0))),5,IF(SIGN(N593-O593)&lt;&gt;SIGN(INDEX(Matches!$G$2:$G$201,MATCH($A593&amp;"-6",Matches!$J$2:$J$201,0))-INDEX(Matches!$H$2:$H$201,MATCH($A593&amp;"-6",Matches!$J$2:$J$201,0))),0,IF(N593-O593=INDEX(Matches!$G$2:$G$201,MATCH($A593&amp;"-6",Matches!$J$2:$J$201,0))-INDEX(Matches!$H$2:$H$201,MATCH($A593&amp;"-6",Matches!$J$2:$J$201,0)),3,2))))),""))</f>
        <v/>
      </c>
      <c r="AD593" s="12" t="str">
        <f aca="false">IF(OR($B593="",P593="",Q593=""),"",IFERROR(IF(OR(INDEX(Matches!$I$2:$I$201,MATCH($A593&amp;"-7",Matches!$J$2:$J$201,0))="Void",INDEX(Matches!$G$2:$G$201,MATCH($A593&amp;"-7",Matches!$J$2:$J$201,0))="",INDEX(Matches!$H$2:$H$201,MATCH($A593&amp;"-7",Matches!$J$2:$J$201,0))=""),"",IF(AND($C593&lt;&gt;"",INDEX(Matches!$F$2:$F$201,MATCH($A593&amp;"-7",Matches!$J$2:$J$201,0))&lt;&gt;"",$C593&gt;=INDEX(Matches!$F$2:$F$201,MATCH($A593&amp;"-7",Matches!$J$2:$J$201,0))),"",IF(AND(P593=INDEX(Matches!$G$2:$G$201,MATCH($A593&amp;"-7",Matches!$J$2:$J$201,0)),Q593=INDEX(Matches!$H$2:$H$201,MATCH($A593&amp;"-7",Matches!$J$2:$J$201,0))),5,IF(SIGN(P593-Q593)&lt;&gt;SIGN(INDEX(Matches!$G$2:$G$201,MATCH($A593&amp;"-7",Matches!$J$2:$J$201,0))-INDEX(Matches!$H$2:$H$201,MATCH($A593&amp;"-7",Matches!$J$2:$J$201,0))),0,IF(P593-Q593=INDEX(Matches!$G$2:$G$201,MATCH($A593&amp;"-7",Matches!$J$2:$J$201,0))-INDEX(Matches!$H$2:$H$201,MATCH($A593&amp;"-7",Matches!$J$2:$J$201,0)),3,2))))),""))</f>
        <v/>
      </c>
      <c r="AE593" s="12" t="str">
        <f aca="false">IF(OR($B593="",R593="",S593=""),"",IFERROR(IF(OR(INDEX(Matches!$I$2:$I$201,MATCH($A593&amp;"-8",Matches!$J$2:$J$201,0))="Void",INDEX(Matches!$G$2:$G$201,MATCH($A593&amp;"-8",Matches!$J$2:$J$201,0))="",INDEX(Matches!$H$2:$H$201,MATCH($A593&amp;"-8",Matches!$J$2:$J$201,0))=""),"",IF(AND($C593&lt;&gt;"",INDEX(Matches!$F$2:$F$201,MATCH($A593&amp;"-8",Matches!$J$2:$J$201,0))&lt;&gt;"",$C593&gt;=INDEX(Matches!$F$2:$F$201,MATCH($A593&amp;"-8",Matches!$J$2:$J$201,0))),"",IF(AND(R593=INDEX(Matches!$G$2:$G$201,MATCH($A593&amp;"-8",Matches!$J$2:$J$201,0)),S593=INDEX(Matches!$H$2:$H$201,MATCH($A593&amp;"-8",Matches!$J$2:$J$201,0))),5,IF(SIGN(R593-S593)&lt;&gt;SIGN(INDEX(Matches!$G$2:$G$201,MATCH($A593&amp;"-8",Matches!$J$2:$J$201,0))-INDEX(Matches!$H$2:$H$201,MATCH($A593&amp;"-8",Matches!$J$2:$J$201,0))),0,IF(R593-S593=INDEX(Matches!$G$2:$G$201,MATCH($A593&amp;"-8",Matches!$J$2:$J$201,0))-INDEX(Matches!$H$2:$H$201,MATCH($A593&amp;"-8",Matches!$J$2:$J$201,0)),3,2))))),""))</f>
        <v/>
      </c>
      <c r="AF593" s="12" t="str">
        <f aca="false">IF(OR($B593="",T593="",U593=""),"",IFERROR(IF(OR(INDEX(Matches!$I$2:$I$201,MATCH($A593&amp;"-9",Matches!$J$2:$J$201,0))="Void",INDEX(Matches!$G$2:$G$201,MATCH($A593&amp;"-9",Matches!$J$2:$J$201,0))="",INDEX(Matches!$H$2:$H$201,MATCH($A593&amp;"-9",Matches!$J$2:$J$201,0))=""),"",IF(AND($C593&lt;&gt;"",INDEX(Matches!$F$2:$F$201,MATCH($A593&amp;"-9",Matches!$J$2:$J$201,0))&lt;&gt;"",$C593&gt;=INDEX(Matches!$F$2:$F$201,MATCH($A593&amp;"-9",Matches!$J$2:$J$201,0))),"",IF(AND(T593=INDEX(Matches!$G$2:$G$201,MATCH($A593&amp;"-9",Matches!$J$2:$J$201,0)),U593=INDEX(Matches!$H$2:$H$201,MATCH($A593&amp;"-9",Matches!$J$2:$J$201,0))),5,IF(SIGN(T593-U593)&lt;&gt;SIGN(INDEX(Matches!$G$2:$G$201,MATCH($A593&amp;"-9",Matches!$J$2:$J$201,0))-INDEX(Matches!$H$2:$H$201,MATCH($A593&amp;"-9",Matches!$J$2:$J$201,0))),0,IF(T593-U593=INDEX(Matches!$G$2:$G$201,MATCH($A593&amp;"-9",Matches!$J$2:$J$201,0))-INDEX(Matches!$H$2:$H$201,MATCH($A593&amp;"-9",Matches!$J$2:$J$201,0)),3,2))))),""))</f>
        <v/>
      </c>
      <c r="AG593" s="12" t="str">
        <f aca="false">IF(OR($B593="",V593="",W593=""),"",IFERROR(IF(OR(INDEX(Matches!$I$2:$I$201,MATCH($A593&amp;"-10",Matches!$J$2:$J$201,0))="Void",INDEX(Matches!$G$2:$G$201,MATCH($A593&amp;"-10",Matches!$J$2:$J$201,0))="",INDEX(Matches!$H$2:$H$201,MATCH($A593&amp;"-10",Matches!$J$2:$J$201,0))=""),"",IF(AND($C593&lt;&gt;"",INDEX(Matches!$F$2:$F$201,MATCH($A593&amp;"-10",Matches!$J$2:$J$201,0))&lt;&gt;"",$C593&gt;=INDEX(Matches!$F$2:$F$201,MATCH($A593&amp;"-10",Matches!$J$2:$J$201,0))),"",IF(AND(V593=INDEX(Matches!$G$2:$G$201,MATCH($A593&amp;"-10",Matches!$J$2:$J$201,0)),W593=INDEX(Matches!$H$2:$H$201,MATCH($A593&amp;"-10",Matches!$J$2:$J$201,0))),5,IF(SIGN(V593-W593)&lt;&gt;SIGN(INDEX(Matches!$G$2:$G$201,MATCH($A593&amp;"-10",Matches!$J$2:$J$201,0))-INDEX(Matches!$H$2:$H$201,MATCH($A593&amp;"-10",Matches!$J$2:$J$201,0))),0,IF(V593-W593=INDEX(Matches!$G$2:$G$201,MATCH($A593&amp;"-10",Matches!$J$2:$J$201,0))-INDEX(Matches!$H$2:$H$201,MATCH($A593&amp;"-10",Matches!$J$2:$J$201,0)),3,2))))),""))</f>
        <v/>
      </c>
      <c r="AH593" s="13" t="str">
        <f aca="false">IF($B593="","",SUM(X593:AG593))</f>
        <v/>
      </c>
      <c r="AI593" s="12" t="str">
        <f aca="false">IF($B593="","",COUNTIF(X593:AG593,5))</f>
        <v/>
      </c>
      <c r="AJ593" s="12" t="str">
        <f aca="false">IF($B593="","",COUNTIF(X593:AG593,"&gt;=2"))</f>
        <v/>
      </c>
      <c r="AK593" s="12" t="str">
        <f aca="false">IF($B593="","",COUNT(X593:AG593))</f>
        <v/>
      </c>
    </row>
    <row r="594" customFormat="false" ht="15" hidden="false" customHeight="false" outlineLevel="0" collapsed="false">
      <c r="A594" s="7"/>
      <c r="B594" s="7"/>
      <c r="C594" s="11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12" t="str">
        <f aca="false">IF(OR($B594="",D594="",E594=""),"",IFERROR(IF(OR(INDEX(Matches!$I$2:$I$201,MATCH($A594&amp;"-1",Matches!$J$2:$J$201,0))="Void",INDEX(Matches!$G$2:$G$201,MATCH($A594&amp;"-1",Matches!$J$2:$J$201,0))="",INDEX(Matches!$H$2:$H$201,MATCH($A594&amp;"-1",Matches!$J$2:$J$201,0))=""),"",IF(AND($C594&lt;&gt;"",INDEX(Matches!$F$2:$F$201,MATCH($A594&amp;"-1",Matches!$J$2:$J$201,0))&lt;&gt;"",$C594&gt;=INDEX(Matches!$F$2:$F$201,MATCH($A594&amp;"-1",Matches!$J$2:$J$201,0))),"",IF(AND(D594=INDEX(Matches!$G$2:$G$201,MATCH($A594&amp;"-1",Matches!$J$2:$J$201,0)),E594=INDEX(Matches!$H$2:$H$201,MATCH($A594&amp;"-1",Matches!$J$2:$J$201,0))),5,IF(SIGN(D594-E594)&lt;&gt;SIGN(INDEX(Matches!$G$2:$G$201,MATCH($A594&amp;"-1",Matches!$J$2:$J$201,0))-INDEX(Matches!$H$2:$H$201,MATCH($A594&amp;"-1",Matches!$J$2:$J$201,0))),0,IF(D594-E594=INDEX(Matches!$G$2:$G$201,MATCH($A594&amp;"-1",Matches!$J$2:$J$201,0))-INDEX(Matches!$H$2:$H$201,MATCH($A594&amp;"-1",Matches!$J$2:$J$201,0)),3,2))))),""))</f>
        <v/>
      </c>
      <c r="Y594" s="12" t="str">
        <f aca="false">IF(OR($B594="",F594="",G594=""),"",IFERROR(IF(OR(INDEX(Matches!$I$2:$I$201,MATCH($A594&amp;"-2",Matches!$J$2:$J$201,0))="Void",INDEX(Matches!$G$2:$G$201,MATCH($A594&amp;"-2",Matches!$J$2:$J$201,0))="",INDEX(Matches!$H$2:$H$201,MATCH($A594&amp;"-2",Matches!$J$2:$J$201,0))=""),"",IF(AND($C594&lt;&gt;"",INDEX(Matches!$F$2:$F$201,MATCH($A594&amp;"-2",Matches!$J$2:$J$201,0))&lt;&gt;"",$C594&gt;=INDEX(Matches!$F$2:$F$201,MATCH($A594&amp;"-2",Matches!$J$2:$J$201,0))),"",IF(AND(F594=INDEX(Matches!$G$2:$G$201,MATCH($A594&amp;"-2",Matches!$J$2:$J$201,0)),G594=INDEX(Matches!$H$2:$H$201,MATCH($A594&amp;"-2",Matches!$J$2:$J$201,0))),5,IF(SIGN(F594-G594)&lt;&gt;SIGN(INDEX(Matches!$G$2:$G$201,MATCH($A594&amp;"-2",Matches!$J$2:$J$201,0))-INDEX(Matches!$H$2:$H$201,MATCH($A594&amp;"-2",Matches!$J$2:$J$201,0))),0,IF(F594-G594=INDEX(Matches!$G$2:$G$201,MATCH($A594&amp;"-2",Matches!$J$2:$J$201,0))-INDEX(Matches!$H$2:$H$201,MATCH($A594&amp;"-2",Matches!$J$2:$J$201,0)),3,2))))),""))</f>
        <v/>
      </c>
      <c r="Z594" s="12" t="str">
        <f aca="false">IF(OR($B594="",H594="",I594=""),"",IFERROR(IF(OR(INDEX(Matches!$I$2:$I$201,MATCH($A594&amp;"-3",Matches!$J$2:$J$201,0))="Void",INDEX(Matches!$G$2:$G$201,MATCH($A594&amp;"-3",Matches!$J$2:$J$201,0))="",INDEX(Matches!$H$2:$H$201,MATCH($A594&amp;"-3",Matches!$J$2:$J$201,0))=""),"",IF(AND($C594&lt;&gt;"",INDEX(Matches!$F$2:$F$201,MATCH($A594&amp;"-3",Matches!$J$2:$J$201,0))&lt;&gt;"",$C594&gt;=INDEX(Matches!$F$2:$F$201,MATCH($A594&amp;"-3",Matches!$J$2:$J$201,0))),"",IF(AND(H594=INDEX(Matches!$G$2:$G$201,MATCH($A594&amp;"-3",Matches!$J$2:$J$201,0)),I594=INDEX(Matches!$H$2:$H$201,MATCH($A594&amp;"-3",Matches!$J$2:$J$201,0))),5,IF(SIGN(H594-I594)&lt;&gt;SIGN(INDEX(Matches!$G$2:$G$201,MATCH($A594&amp;"-3",Matches!$J$2:$J$201,0))-INDEX(Matches!$H$2:$H$201,MATCH($A594&amp;"-3",Matches!$J$2:$J$201,0))),0,IF(H594-I594=INDEX(Matches!$G$2:$G$201,MATCH($A594&amp;"-3",Matches!$J$2:$J$201,0))-INDEX(Matches!$H$2:$H$201,MATCH($A594&amp;"-3",Matches!$J$2:$J$201,0)),3,2))))),""))</f>
        <v/>
      </c>
      <c r="AA594" s="12" t="str">
        <f aca="false">IF(OR($B594="",J594="",K594=""),"",IFERROR(IF(OR(INDEX(Matches!$I$2:$I$201,MATCH($A594&amp;"-4",Matches!$J$2:$J$201,0))="Void",INDEX(Matches!$G$2:$G$201,MATCH($A594&amp;"-4",Matches!$J$2:$J$201,0))="",INDEX(Matches!$H$2:$H$201,MATCH($A594&amp;"-4",Matches!$J$2:$J$201,0))=""),"",IF(AND($C594&lt;&gt;"",INDEX(Matches!$F$2:$F$201,MATCH($A594&amp;"-4",Matches!$J$2:$J$201,0))&lt;&gt;"",$C594&gt;=INDEX(Matches!$F$2:$F$201,MATCH($A594&amp;"-4",Matches!$J$2:$J$201,0))),"",IF(AND(J594=INDEX(Matches!$G$2:$G$201,MATCH($A594&amp;"-4",Matches!$J$2:$J$201,0)),K594=INDEX(Matches!$H$2:$H$201,MATCH($A594&amp;"-4",Matches!$J$2:$J$201,0))),5,IF(SIGN(J594-K594)&lt;&gt;SIGN(INDEX(Matches!$G$2:$G$201,MATCH($A594&amp;"-4",Matches!$J$2:$J$201,0))-INDEX(Matches!$H$2:$H$201,MATCH($A594&amp;"-4",Matches!$J$2:$J$201,0))),0,IF(J594-K594=INDEX(Matches!$G$2:$G$201,MATCH($A594&amp;"-4",Matches!$J$2:$J$201,0))-INDEX(Matches!$H$2:$H$201,MATCH($A594&amp;"-4",Matches!$J$2:$J$201,0)),3,2))))),""))</f>
        <v/>
      </c>
      <c r="AB594" s="12" t="str">
        <f aca="false">IF(OR($B594="",L594="",M594=""),"",IFERROR(IF(OR(INDEX(Matches!$I$2:$I$201,MATCH($A594&amp;"-5",Matches!$J$2:$J$201,0))="Void",INDEX(Matches!$G$2:$G$201,MATCH($A594&amp;"-5",Matches!$J$2:$J$201,0))="",INDEX(Matches!$H$2:$H$201,MATCH($A594&amp;"-5",Matches!$J$2:$J$201,0))=""),"",IF(AND($C594&lt;&gt;"",INDEX(Matches!$F$2:$F$201,MATCH($A594&amp;"-5",Matches!$J$2:$J$201,0))&lt;&gt;"",$C594&gt;=INDEX(Matches!$F$2:$F$201,MATCH($A594&amp;"-5",Matches!$J$2:$J$201,0))),"",IF(AND(L594=INDEX(Matches!$G$2:$G$201,MATCH($A594&amp;"-5",Matches!$J$2:$J$201,0)),M594=INDEX(Matches!$H$2:$H$201,MATCH($A594&amp;"-5",Matches!$J$2:$J$201,0))),5,IF(SIGN(L594-M594)&lt;&gt;SIGN(INDEX(Matches!$G$2:$G$201,MATCH($A594&amp;"-5",Matches!$J$2:$J$201,0))-INDEX(Matches!$H$2:$H$201,MATCH($A594&amp;"-5",Matches!$J$2:$J$201,0))),0,IF(L594-M594=INDEX(Matches!$G$2:$G$201,MATCH($A594&amp;"-5",Matches!$J$2:$J$201,0))-INDEX(Matches!$H$2:$H$201,MATCH($A594&amp;"-5",Matches!$J$2:$J$201,0)),3,2))))),""))</f>
        <v/>
      </c>
      <c r="AC594" s="12" t="str">
        <f aca="false">IF(OR($B594="",N594="",O594=""),"",IFERROR(IF(OR(INDEX(Matches!$I$2:$I$201,MATCH($A594&amp;"-6",Matches!$J$2:$J$201,0))="Void",INDEX(Matches!$G$2:$G$201,MATCH($A594&amp;"-6",Matches!$J$2:$J$201,0))="",INDEX(Matches!$H$2:$H$201,MATCH($A594&amp;"-6",Matches!$J$2:$J$201,0))=""),"",IF(AND($C594&lt;&gt;"",INDEX(Matches!$F$2:$F$201,MATCH($A594&amp;"-6",Matches!$J$2:$J$201,0))&lt;&gt;"",$C594&gt;=INDEX(Matches!$F$2:$F$201,MATCH($A594&amp;"-6",Matches!$J$2:$J$201,0))),"",IF(AND(N594=INDEX(Matches!$G$2:$G$201,MATCH($A594&amp;"-6",Matches!$J$2:$J$201,0)),O594=INDEX(Matches!$H$2:$H$201,MATCH($A594&amp;"-6",Matches!$J$2:$J$201,0))),5,IF(SIGN(N594-O594)&lt;&gt;SIGN(INDEX(Matches!$G$2:$G$201,MATCH($A594&amp;"-6",Matches!$J$2:$J$201,0))-INDEX(Matches!$H$2:$H$201,MATCH($A594&amp;"-6",Matches!$J$2:$J$201,0))),0,IF(N594-O594=INDEX(Matches!$G$2:$G$201,MATCH($A594&amp;"-6",Matches!$J$2:$J$201,0))-INDEX(Matches!$H$2:$H$201,MATCH($A594&amp;"-6",Matches!$J$2:$J$201,0)),3,2))))),""))</f>
        <v/>
      </c>
      <c r="AD594" s="12" t="str">
        <f aca="false">IF(OR($B594="",P594="",Q594=""),"",IFERROR(IF(OR(INDEX(Matches!$I$2:$I$201,MATCH($A594&amp;"-7",Matches!$J$2:$J$201,0))="Void",INDEX(Matches!$G$2:$G$201,MATCH($A594&amp;"-7",Matches!$J$2:$J$201,0))="",INDEX(Matches!$H$2:$H$201,MATCH($A594&amp;"-7",Matches!$J$2:$J$201,0))=""),"",IF(AND($C594&lt;&gt;"",INDEX(Matches!$F$2:$F$201,MATCH($A594&amp;"-7",Matches!$J$2:$J$201,0))&lt;&gt;"",$C594&gt;=INDEX(Matches!$F$2:$F$201,MATCH($A594&amp;"-7",Matches!$J$2:$J$201,0))),"",IF(AND(P594=INDEX(Matches!$G$2:$G$201,MATCH($A594&amp;"-7",Matches!$J$2:$J$201,0)),Q594=INDEX(Matches!$H$2:$H$201,MATCH($A594&amp;"-7",Matches!$J$2:$J$201,0))),5,IF(SIGN(P594-Q594)&lt;&gt;SIGN(INDEX(Matches!$G$2:$G$201,MATCH($A594&amp;"-7",Matches!$J$2:$J$201,0))-INDEX(Matches!$H$2:$H$201,MATCH($A594&amp;"-7",Matches!$J$2:$J$201,0))),0,IF(P594-Q594=INDEX(Matches!$G$2:$G$201,MATCH($A594&amp;"-7",Matches!$J$2:$J$201,0))-INDEX(Matches!$H$2:$H$201,MATCH($A594&amp;"-7",Matches!$J$2:$J$201,0)),3,2))))),""))</f>
        <v/>
      </c>
      <c r="AE594" s="12" t="str">
        <f aca="false">IF(OR($B594="",R594="",S594=""),"",IFERROR(IF(OR(INDEX(Matches!$I$2:$I$201,MATCH($A594&amp;"-8",Matches!$J$2:$J$201,0))="Void",INDEX(Matches!$G$2:$G$201,MATCH($A594&amp;"-8",Matches!$J$2:$J$201,0))="",INDEX(Matches!$H$2:$H$201,MATCH($A594&amp;"-8",Matches!$J$2:$J$201,0))=""),"",IF(AND($C594&lt;&gt;"",INDEX(Matches!$F$2:$F$201,MATCH($A594&amp;"-8",Matches!$J$2:$J$201,0))&lt;&gt;"",$C594&gt;=INDEX(Matches!$F$2:$F$201,MATCH($A594&amp;"-8",Matches!$J$2:$J$201,0))),"",IF(AND(R594=INDEX(Matches!$G$2:$G$201,MATCH($A594&amp;"-8",Matches!$J$2:$J$201,0)),S594=INDEX(Matches!$H$2:$H$201,MATCH($A594&amp;"-8",Matches!$J$2:$J$201,0))),5,IF(SIGN(R594-S594)&lt;&gt;SIGN(INDEX(Matches!$G$2:$G$201,MATCH($A594&amp;"-8",Matches!$J$2:$J$201,0))-INDEX(Matches!$H$2:$H$201,MATCH($A594&amp;"-8",Matches!$J$2:$J$201,0))),0,IF(R594-S594=INDEX(Matches!$G$2:$G$201,MATCH($A594&amp;"-8",Matches!$J$2:$J$201,0))-INDEX(Matches!$H$2:$H$201,MATCH($A594&amp;"-8",Matches!$J$2:$J$201,0)),3,2))))),""))</f>
        <v/>
      </c>
      <c r="AF594" s="12" t="str">
        <f aca="false">IF(OR($B594="",T594="",U594=""),"",IFERROR(IF(OR(INDEX(Matches!$I$2:$I$201,MATCH($A594&amp;"-9",Matches!$J$2:$J$201,0))="Void",INDEX(Matches!$G$2:$G$201,MATCH($A594&amp;"-9",Matches!$J$2:$J$201,0))="",INDEX(Matches!$H$2:$H$201,MATCH($A594&amp;"-9",Matches!$J$2:$J$201,0))=""),"",IF(AND($C594&lt;&gt;"",INDEX(Matches!$F$2:$F$201,MATCH($A594&amp;"-9",Matches!$J$2:$J$201,0))&lt;&gt;"",$C594&gt;=INDEX(Matches!$F$2:$F$201,MATCH($A594&amp;"-9",Matches!$J$2:$J$201,0))),"",IF(AND(T594=INDEX(Matches!$G$2:$G$201,MATCH($A594&amp;"-9",Matches!$J$2:$J$201,0)),U594=INDEX(Matches!$H$2:$H$201,MATCH($A594&amp;"-9",Matches!$J$2:$J$201,0))),5,IF(SIGN(T594-U594)&lt;&gt;SIGN(INDEX(Matches!$G$2:$G$201,MATCH($A594&amp;"-9",Matches!$J$2:$J$201,0))-INDEX(Matches!$H$2:$H$201,MATCH($A594&amp;"-9",Matches!$J$2:$J$201,0))),0,IF(T594-U594=INDEX(Matches!$G$2:$G$201,MATCH($A594&amp;"-9",Matches!$J$2:$J$201,0))-INDEX(Matches!$H$2:$H$201,MATCH($A594&amp;"-9",Matches!$J$2:$J$201,0)),3,2))))),""))</f>
        <v/>
      </c>
      <c r="AG594" s="12" t="str">
        <f aca="false">IF(OR($B594="",V594="",W594=""),"",IFERROR(IF(OR(INDEX(Matches!$I$2:$I$201,MATCH($A594&amp;"-10",Matches!$J$2:$J$201,0))="Void",INDEX(Matches!$G$2:$G$201,MATCH($A594&amp;"-10",Matches!$J$2:$J$201,0))="",INDEX(Matches!$H$2:$H$201,MATCH($A594&amp;"-10",Matches!$J$2:$J$201,0))=""),"",IF(AND($C594&lt;&gt;"",INDEX(Matches!$F$2:$F$201,MATCH($A594&amp;"-10",Matches!$J$2:$J$201,0))&lt;&gt;"",$C594&gt;=INDEX(Matches!$F$2:$F$201,MATCH($A594&amp;"-10",Matches!$J$2:$J$201,0))),"",IF(AND(V594=INDEX(Matches!$G$2:$G$201,MATCH($A594&amp;"-10",Matches!$J$2:$J$201,0)),W594=INDEX(Matches!$H$2:$H$201,MATCH($A594&amp;"-10",Matches!$J$2:$J$201,0))),5,IF(SIGN(V594-W594)&lt;&gt;SIGN(INDEX(Matches!$G$2:$G$201,MATCH($A594&amp;"-10",Matches!$J$2:$J$201,0))-INDEX(Matches!$H$2:$H$201,MATCH($A594&amp;"-10",Matches!$J$2:$J$201,0))),0,IF(V594-W594=INDEX(Matches!$G$2:$G$201,MATCH($A594&amp;"-10",Matches!$J$2:$J$201,0))-INDEX(Matches!$H$2:$H$201,MATCH($A594&amp;"-10",Matches!$J$2:$J$201,0)),3,2))))),""))</f>
        <v/>
      </c>
      <c r="AH594" s="13" t="str">
        <f aca="false">IF($B594="","",SUM(X594:AG594))</f>
        <v/>
      </c>
      <c r="AI594" s="12" t="str">
        <f aca="false">IF($B594="","",COUNTIF(X594:AG594,5))</f>
        <v/>
      </c>
      <c r="AJ594" s="12" t="str">
        <f aca="false">IF($B594="","",COUNTIF(X594:AG594,"&gt;=2"))</f>
        <v/>
      </c>
      <c r="AK594" s="12" t="str">
        <f aca="false">IF($B594="","",COUNT(X594:AG594))</f>
        <v/>
      </c>
    </row>
    <row r="595" customFormat="false" ht="15" hidden="false" customHeight="false" outlineLevel="0" collapsed="false">
      <c r="A595" s="7"/>
      <c r="B595" s="7"/>
      <c r="C595" s="11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12" t="str">
        <f aca="false">IF(OR($B595="",D595="",E595=""),"",IFERROR(IF(OR(INDEX(Matches!$I$2:$I$201,MATCH($A595&amp;"-1",Matches!$J$2:$J$201,0))="Void",INDEX(Matches!$G$2:$G$201,MATCH($A595&amp;"-1",Matches!$J$2:$J$201,0))="",INDEX(Matches!$H$2:$H$201,MATCH($A595&amp;"-1",Matches!$J$2:$J$201,0))=""),"",IF(AND($C595&lt;&gt;"",INDEX(Matches!$F$2:$F$201,MATCH($A595&amp;"-1",Matches!$J$2:$J$201,0))&lt;&gt;"",$C595&gt;=INDEX(Matches!$F$2:$F$201,MATCH($A595&amp;"-1",Matches!$J$2:$J$201,0))),"",IF(AND(D595=INDEX(Matches!$G$2:$G$201,MATCH($A595&amp;"-1",Matches!$J$2:$J$201,0)),E595=INDEX(Matches!$H$2:$H$201,MATCH($A595&amp;"-1",Matches!$J$2:$J$201,0))),5,IF(SIGN(D595-E595)&lt;&gt;SIGN(INDEX(Matches!$G$2:$G$201,MATCH($A595&amp;"-1",Matches!$J$2:$J$201,0))-INDEX(Matches!$H$2:$H$201,MATCH($A595&amp;"-1",Matches!$J$2:$J$201,0))),0,IF(D595-E595=INDEX(Matches!$G$2:$G$201,MATCH($A595&amp;"-1",Matches!$J$2:$J$201,0))-INDEX(Matches!$H$2:$H$201,MATCH($A595&amp;"-1",Matches!$J$2:$J$201,0)),3,2))))),""))</f>
        <v/>
      </c>
      <c r="Y595" s="12" t="str">
        <f aca="false">IF(OR($B595="",F595="",G595=""),"",IFERROR(IF(OR(INDEX(Matches!$I$2:$I$201,MATCH($A595&amp;"-2",Matches!$J$2:$J$201,0))="Void",INDEX(Matches!$G$2:$G$201,MATCH($A595&amp;"-2",Matches!$J$2:$J$201,0))="",INDEX(Matches!$H$2:$H$201,MATCH($A595&amp;"-2",Matches!$J$2:$J$201,0))=""),"",IF(AND($C595&lt;&gt;"",INDEX(Matches!$F$2:$F$201,MATCH($A595&amp;"-2",Matches!$J$2:$J$201,0))&lt;&gt;"",$C595&gt;=INDEX(Matches!$F$2:$F$201,MATCH($A595&amp;"-2",Matches!$J$2:$J$201,0))),"",IF(AND(F595=INDEX(Matches!$G$2:$G$201,MATCH($A595&amp;"-2",Matches!$J$2:$J$201,0)),G595=INDEX(Matches!$H$2:$H$201,MATCH($A595&amp;"-2",Matches!$J$2:$J$201,0))),5,IF(SIGN(F595-G595)&lt;&gt;SIGN(INDEX(Matches!$G$2:$G$201,MATCH($A595&amp;"-2",Matches!$J$2:$J$201,0))-INDEX(Matches!$H$2:$H$201,MATCH($A595&amp;"-2",Matches!$J$2:$J$201,0))),0,IF(F595-G595=INDEX(Matches!$G$2:$G$201,MATCH($A595&amp;"-2",Matches!$J$2:$J$201,0))-INDEX(Matches!$H$2:$H$201,MATCH($A595&amp;"-2",Matches!$J$2:$J$201,0)),3,2))))),""))</f>
        <v/>
      </c>
      <c r="Z595" s="12" t="str">
        <f aca="false">IF(OR($B595="",H595="",I595=""),"",IFERROR(IF(OR(INDEX(Matches!$I$2:$I$201,MATCH($A595&amp;"-3",Matches!$J$2:$J$201,0))="Void",INDEX(Matches!$G$2:$G$201,MATCH($A595&amp;"-3",Matches!$J$2:$J$201,0))="",INDEX(Matches!$H$2:$H$201,MATCH($A595&amp;"-3",Matches!$J$2:$J$201,0))=""),"",IF(AND($C595&lt;&gt;"",INDEX(Matches!$F$2:$F$201,MATCH($A595&amp;"-3",Matches!$J$2:$J$201,0))&lt;&gt;"",$C595&gt;=INDEX(Matches!$F$2:$F$201,MATCH($A595&amp;"-3",Matches!$J$2:$J$201,0))),"",IF(AND(H595=INDEX(Matches!$G$2:$G$201,MATCH($A595&amp;"-3",Matches!$J$2:$J$201,0)),I595=INDEX(Matches!$H$2:$H$201,MATCH($A595&amp;"-3",Matches!$J$2:$J$201,0))),5,IF(SIGN(H595-I595)&lt;&gt;SIGN(INDEX(Matches!$G$2:$G$201,MATCH($A595&amp;"-3",Matches!$J$2:$J$201,0))-INDEX(Matches!$H$2:$H$201,MATCH($A595&amp;"-3",Matches!$J$2:$J$201,0))),0,IF(H595-I595=INDEX(Matches!$G$2:$G$201,MATCH($A595&amp;"-3",Matches!$J$2:$J$201,0))-INDEX(Matches!$H$2:$H$201,MATCH($A595&amp;"-3",Matches!$J$2:$J$201,0)),3,2))))),""))</f>
        <v/>
      </c>
      <c r="AA595" s="12" t="str">
        <f aca="false">IF(OR($B595="",J595="",K595=""),"",IFERROR(IF(OR(INDEX(Matches!$I$2:$I$201,MATCH($A595&amp;"-4",Matches!$J$2:$J$201,0))="Void",INDEX(Matches!$G$2:$G$201,MATCH($A595&amp;"-4",Matches!$J$2:$J$201,0))="",INDEX(Matches!$H$2:$H$201,MATCH($A595&amp;"-4",Matches!$J$2:$J$201,0))=""),"",IF(AND($C595&lt;&gt;"",INDEX(Matches!$F$2:$F$201,MATCH($A595&amp;"-4",Matches!$J$2:$J$201,0))&lt;&gt;"",$C595&gt;=INDEX(Matches!$F$2:$F$201,MATCH($A595&amp;"-4",Matches!$J$2:$J$201,0))),"",IF(AND(J595=INDEX(Matches!$G$2:$G$201,MATCH($A595&amp;"-4",Matches!$J$2:$J$201,0)),K595=INDEX(Matches!$H$2:$H$201,MATCH($A595&amp;"-4",Matches!$J$2:$J$201,0))),5,IF(SIGN(J595-K595)&lt;&gt;SIGN(INDEX(Matches!$G$2:$G$201,MATCH($A595&amp;"-4",Matches!$J$2:$J$201,0))-INDEX(Matches!$H$2:$H$201,MATCH($A595&amp;"-4",Matches!$J$2:$J$201,0))),0,IF(J595-K595=INDEX(Matches!$G$2:$G$201,MATCH($A595&amp;"-4",Matches!$J$2:$J$201,0))-INDEX(Matches!$H$2:$H$201,MATCH($A595&amp;"-4",Matches!$J$2:$J$201,0)),3,2))))),""))</f>
        <v/>
      </c>
      <c r="AB595" s="12" t="str">
        <f aca="false">IF(OR($B595="",L595="",M595=""),"",IFERROR(IF(OR(INDEX(Matches!$I$2:$I$201,MATCH($A595&amp;"-5",Matches!$J$2:$J$201,0))="Void",INDEX(Matches!$G$2:$G$201,MATCH($A595&amp;"-5",Matches!$J$2:$J$201,0))="",INDEX(Matches!$H$2:$H$201,MATCH($A595&amp;"-5",Matches!$J$2:$J$201,0))=""),"",IF(AND($C595&lt;&gt;"",INDEX(Matches!$F$2:$F$201,MATCH($A595&amp;"-5",Matches!$J$2:$J$201,0))&lt;&gt;"",$C595&gt;=INDEX(Matches!$F$2:$F$201,MATCH($A595&amp;"-5",Matches!$J$2:$J$201,0))),"",IF(AND(L595=INDEX(Matches!$G$2:$G$201,MATCH($A595&amp;"-5",Matches!$J$2:$J$201,0)),M595=INDEX(Matches!$H$2:$H$201,MATCH($A595&amp;"-5",Matches!$J$2:$J$201,0))),5,IF(SIGN(L595-M595)&lt;&gt;SIGN(INDEX(Matches!$G$2:$G$201,MATCH($A595&amp;"-5",Matches!$J$2:$J$201,0))-INDEX(Matches!$H$2:$H$201,MATCH($A595&amp;"-5",Matches!$J$2:$J$201,0))),0,IF(L595-M595=INDEX(Matches!$G$2:$G$201,MATCH($A595&amp;"-5",Matches!$J$2:$J$201,0))-INDEX(Matches!$H$2:$H$201,MATCH($A595&amp;"-5",Matches!$J$2:$J$201,0)),3,2))))),""))</f>
        <v/>
      </c>
      <c r="AC595" s="12" t="str">
        <f aca="false">IF(OR($B595="",N595="",O595=""),"",IFERROR(IF(OR(INDEX(Matches!$I$2:$I$201,MATCH($A595&amp;"-6",Matches!$J$2:$J$201,0))="Void",INDEX(Matches!$G$2:$G$201,MATCH($A595&amp;"-6",Matches!$J$2:$J$201,0))="",INDEX(Matches!$H$2:$H$201,MATCH($A595&amp;"-6",Matches!$J$2:$J$201,0))=""),"",IF(AND($C595&lt;&gt;"",INDEX(Matches!$F$2:$F$201,MATCH($A595&amp;"-6",Matches!$J$2:$J$201,0))&lt;&gt;"",$C595&gt;=INDEX(Matches!$F$2:$F$201,MATCH($A595&amp;"-6",Matches!$J$2:$J$201,0))),"",IF(AND(N595=INDEX(Matches!$G$2:$G$201,MATCH($A595&amp;"-6",Matches!$J$2:$J$201,0)),O595=INDEX(Matches!$H$2:$H$201,MATCH($A595&amp;"-6",Matches!$J$2:$J$201,0))),5,IF(SIGN(N595-O595)&lt;&gt;SIGN(INDEX(Matches!$G$2:$G$201,MATCH($A595&amp;"-6",Matches!$J$2:$J$201,0))-INDEX(Matches!$H$2:$H$201,MATCH($A595&amp;"-6",Matches!$J$2:$J$201,0))),0,IF(N595-O595=INDEX(Matches!$G$2:$G$201,MATCH($A595&amp;"-6",Matches!$J$2:$J$201,0))-INDEX(Matches!$H$2:$H$201,MATCH($A595&amp;"-6",Matches!$J$2:$J$201,0)),3,2))))),""))</f>
        <v/>
      </c>
      <c r="AD595" s="12" t="str">
        <f aca="false">IF(OR($B595="",P595="",Q595=""),"",IFERROR(IF(OR(INDEX(Matches!$I$2:$I$201,MATCH($A595&amp;"-7",Matches!$J$2:$J$201,0))="Void",INDEX(Matches!$G$2:$G$201,MATCH($A595&amp;"-7",Matches!$J$2:$J$201,0))="",INDEX(Matches!$H$2:$H$201,MATCH($A595&amp;"-7",Matches!$J$2:$J$201,0))=""),"",IF(AND($C595&lt;&gt;"",INDEX(Matches!$F$2:$F$201,MATCH($A595&amp;"-7",Matches!$J$2:$J$201,0))&lt;&gt;"",$C595&gt;=INDEX(Matches!$F$2:$F$201,MATCH($A595&amp;"-7",Matches!$J$2:$J$201,0))),"",IF(AND(P595=INDEX(Matches!$G$2:$G$201,MATCH($A595&amp;"-7",Matches!$J$2:$J$201,0)),Q595=INDEX(Matches!$H$2:$H$201,MATCH($A595&amp;"-7",Matches!$J$2:$J$201,0))),5,IF(SIGN(P595-Q595)&lt;&gt;SIGN(INDEX(Matches!$G$2:$G$201,MATCH($A595&amp;"-7",Matches!$J$2:$J$201,0))-INDEX(Matches!$H$2:$H$201,MATCH($A595&amp;"-7",Matches!$J$2:$J$201,0))),0,IF(P595-Q595=INDEX(Matches!$G$2:$G$201,MATCH($A595&amp;"-7",Matches!$J$2:$J$201,0))-INDEX(Matches!$H$2:$H$201,MATCH($A595&amp;"-7",Matches!$J$2:$J$201,0)),3,2))))),""))</f>
        <v/>
      </c>
      <c r="AE595" s="12" t="str">
        <f aca="false">IF(OR($B595="",R595="",S595=""),"",IFERROR(IF(OR(INDEX(Matches!$I$2:$I$201,MATCH($A595&amp;"-8",Matches!$J$2:$J$201,0))="Void",INDEX(Matches!$G$2:$G$201,MATCH($A595&amp;"-8",Matches!$J$2:$J$201,0))="",INDEX(Matches!$H$2:$H$201,MATCH($A595&amp;"-8",Matches!$J$2:$J$201,0))=""),"",IF(AND($C595&lt;&gt;"",INDEX(Matches!$F$2:$F$201,MATCH($A595&amp;"-8",Matches!$J$2:$J$201,0))&lt;&gt;"",$C595&gt;=INDEX(Matches!$F$2:$F$201,MATCH($A595&amp;"-8",Matches!$J$2:$J$201,0))),"",IF(AND(R595=INDEX(Matches!$G$2:$G$201,MATCH($A595&amp;"-8",Matches!$J$2:$J$201,0)),S595=INDEX(Matches!$H$2:$H$201,MATCH($A595&amp;"-8",Matches!$J$2:$J$201,0))),5,IF(SIGN(R595-S595)&lt;&gt;SIGN(INDEX(Matches!$G$2:$G$201,MATCH($A595&amp;"-8",Matches!$J$2:$J$201,0))-INDEX(Matches!$H$2:$H$201,MATCH($A595&amp;"-8",Matches!$J$2:$J$201,0))),0,IF(R595-S595=INDEX(Matches!$G$2:$G$201,MATCH($A595&amp;"-8",Matches!$J$2:$J$201,0))-INDEX(Matches!$H$2:$H$201,MATCH($A595&amp;"-8",Matches!$J$2:$J$201,0)),3,2))))),""))</f>
        <v/>
      </c>
      <c r="AF595" s="12" t="str">
        <f aca="false">IF(OR($B595="",T595="",U595=""),"",IFERROR(IF(OR(INDEX(Matches!$I$2:$I$201,MATCH($A595&amp;"-9",Matches!$J$2:$J$201,0))="Void",INDEX(Matches!$G$2:$G$201,MATCH($A595&amp;"-9",Matches!$J$2:$J$201,0))="",INDEX(Matches!$H$2:$H$201,MATCH($A595&amp;"-9",Matches!$J$2:$J$201,0))=""),"",IF(AND($C595&lt;&gt;"",INDEX(Matches!$F$2:$F$201,MATCH($A595&amp;"-9",Matches!$J$2:$J$201,0))&lt;&gt;"",$C595&gt;=INDEX(Matches!$F$2:$F$201,MATCH($A595&amp;"-9",Matches!$J$2:$J$201,0))),"",IF(AND(T595=INDEX(Matches!$G$2:$G$201,MATCH($A595&amp;"-9",Matches!$J$2:$J$201,0)),U595=INDEX(Matches!$H$2:$H$201,MATCH($A595&amp;"-9",Matches!$J$2:$J$201,0))),5,IF(SIGN(T595-U595)&lt;&gt;SIGN(INDEX(Matches!$G$2:$G$201,MATCH($A595&amp;"-9",Matches!$J$2:$J$201,0))-INDEX(Matches!$H$2:$H$201,MATCH($A595&amp;"-9",Matches!$J$2:$J$201,0))),0,IF(T595-U595=INDEX(Matches!$G$2:$G$201,MATCH($A595&amp;"-9",Matches!$J$2:$J$201,0))-INDEX(Matches!$H$2:$H$201,MATCH($A595&amp;"-9",Matches!$J$2:$J$201,0)),3,2))))),""))</f>
        <v/>
      </c>
      <c r="AG595" s="12" t="str">
        <f aca="false">IF(OR($B595="",V595="",W595=""),"",IFERROR(IF(OR(INDEX(Matches!$I$2:$I$201,MATCH($A595&amp;"-10",Matches!$J$2:$J$201,0))="Void",INDEX(Matches!$G$2:$G$201,MATCH($A595&amp;"-10",Matches!$J$2:$J$201,0))="",INDEX(Matches!$H$2:$H$201,MATCH($A595&amp;"-10",Matches!$J$2:$J$201,0))=""),"",IF(AND($C595&lt;&gt;"",INDEX(Matches!$F$2:$F$201,MATCH($A595&amp;"-10",Matches!$J$2:$J$201,0))&lt;&gt;"",$C595&gt;=INDEX(Matches!$F$2:$F$201,MATCH($A595&amp;"-10",Matches!$J$2:$J$201,0))),"",IF(AND(V595=INDEX(Matches!$G$2:$G$201,MATCH($A595&amp;"-10",Matches!$J$2:$J$201,0)),W595=INDEX(Matches!$H$2:$H$201,MATCH($A595&amp;"-10",Matches!$J$2:$J$201,0))),5,IF(SIGN(V595-W595)&lt;&gt;SIGN(INDEX(Matches!$G$2:$G$201,MATCH($A595&amp;"-10",Matches!$J$2:$J$201,0))-INDEX(Matches!$H$2:$H$201,MATCH($A595&amp;"-10",Matches!$J$2:$J$201,0))),0,IF(V595-W595=INDEX(Matches!$G$2:$G$201,MATCH($A595&amp;"-10",Matches!$J$2:$J$201,0))-INDEX(Matches!$H$2:$H$201,MATCH($A595&amp;"-10",Matches!$J$2:$J$201,0)),3,2))))),""))</f>
        <v/>
      </c>
      <c r="AH595" s="13" t="str">
        <f aca="false">IF($B595="","",SUM(X595:AG595))</f>
        <v/>
      </c>
      <c r="AI595" s="12" t="str">
        <f aca="false">IF($B595="","",COUNTIF(X595:AG595,5))</f>
        <v/>
      </c>
      <c r="AJ595" s="12" t="str">
        <f aca="false">IF($B595="","",COUNTIF(X595:AG595,"&gt;=2"))</f>
        <v/>
      </c>
      <c r="AK595" s="12" t="str">
        <f aca="false">IF($B595="","",COUNT(X595:AG595))</f>
        <v/>
      </c>
    </row>
    <row r="596" customFormat="false" ht="15" hidden="false" customHeight="false" outlineLevel="0" collapsed="false">
      <c r="A596" s="7"/>
      <c r="B596" s="7"/>
      <c r="C596" s="11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12" t="str">
        <f aca="false">IF(OR($B596="",D596="",E596=""),"",IFERROR(IF(OR(INDEX(Matches!$I$2:$I$201,MATCH($A596&amp;"-1",Matches!$J$2:$J$201,0))="Void",INDEX(Matches!$G$2:$G$201,MATCH($A596&amp;"-1",Matches!$J$2:$J$201,0))="",INDEX(Matches!$H$2:$H$201,MATCH($A596&amp;"-1",Matches!$J$2:$J$201,0))=""),"",IF(AND($C596&lt;&gt;"",INDEX(Matches!$F$2:$F$201,MATCH($A596&amp;"-1",Matches!$J$2:$J$201,0))&lt;&gt;"",$C596&gt;=INDEX(Matches!$F$2:$F$201,MATCH($A596&amp;"-1",Matches!$J$2:$J$201,0))),"",IF(AND(D596=INDEX(Matches!$G$2:$G$201,MATCH($A596&amp;"-1",Matches!$J$2:$J$201,0)),E596=INDEX(Matches!$H$2:$H$201,MATCH($A596&amp;"-1",Matches!$J$2:$J$201,0))),5,IF(SIGN(D596-E596)&lt;&gt;SIGN(INDEX(Matches!$G$2:$G$201,MATCH($A596&amp;"-1",Matches!$J$2:$J$201,0))-INDEX(Matches!$H$2:$H$201,MATCH($A596&amp;"-1",Matches!$J$2:$J$201,0))),0,IF(D596-E596=INDEX(Matches!$G$2:$G$201,MATCH($A596&amp;"-1",Matches!$J$2:$J$201,0))-INDEX(Matches!$H$2:$H$201,MATCH($A596&amp;"-1",Matches!$J$2:$J$201,0)),3,2))))),""))</f>
        <v/>
      </c>
      <c r="Y596" s="12" t="str">
        <f aca="false">IF(OR($B596="",F596="",G596=""),"",IFERROR(IF(OR(INDEX(Matches!$I$2:$I$201,MATCH($A596&amp;"-2",Matches!$J$2:$J$201,0))="Void",INDEX(Matches!$G$2:$G$201,MATCH($A596&amp;"-2",Matches!$J$2:$J$201,0))="",INDEX(Matches!$H$2:$H$201,MATCH($A596&amp;"-2",Matches!$J$2:$J$201,0))=""),"",IF(AND($C596&lt;&gt;"",INDEX(Matches!$F$2:$F$201,MATCH($A596&amp;"-2",Matches!$J$2:$J$201,0))&lt;&gt;"",$C596&gt;=INDEX(Matches!$F$2:$F$201,MATCH($A596&amp;"-2",Matches!$J$2:$J$201,0))),"",IF(AND(F596=INDEX(Matches!$G$2:$G$201,MATCH($A596&amp;"-2",Matches!$J$2:$J$201,0)),G596=INDEX(Matches!$H$2:$H$201,MATCH($A596&amp;"-2",Matches!$J$2:$J$201,0))),5,IF(SIGN(F596-G596)&lt;&gt;SIGN(INDEX(Matches!$G$2:$G$201,MATCH($A596&amp;"-2",Matches!$J$2:$J$201,0))-INDEX(Matches!$H$2:$H$201,MATCH($A596&amp;"-2",Matches!$J$2:$J$201,0))),0,IF(F596-G596=INDEX(Matches!$G$2:$G$201,MATCH($A596&amp;"-2",Matches!$J$2:$J$201,0))-INDEX(Matches!$H$2:$H$201,MATCH($A596&amp;"-2",Matches!$J$2:$J$201,0)),3,2))))),""))</f>
        <v/>
      </c>
      <c r="Z596" s="12" t="str">
        <f aca="false">IF(OR($B596="",H596="",I596=""),"",IFERROR(IF(OR(INDEX(Matches!$I$2:$I$201,MATCH($A596&amp;"-3",Matches!$J$2:$J$201,0))="Void",INDEX(Matches!$G$2:$G$201,MATCH($A596&amp;"-3",Matches!$J$2:$J$201,0))="",INDEX(Matches!$H$2:$H$201,MATCH($A596&amp;"-3",Matches!$J$2:$J$201,0))=""),"",IF(AND($C596&lt;&gt;"",INDEX(Matches!$F$2:$F$201,MATCH($A596&amp;"-3",Matches!$J$2:$J$201,0))&lt;&gt;"",$C596&gt;=INDEX(Matches!$F$2:$F$201,MATCH($A596&amp;"-3",Matches!$J$2:$J$201,0))),"",IF(AND(H596=INDEX(Matches!$G$2:$G$201,MATCH($A596&amp;"-3",Matches!$J$2:$J$201,0)),I596=INDEX(Matches!$H$2:$H$201,MATCH($A596&amp;"-3",Matches!$J$2:$J$201,0))),5,IF(SIGN(H596-I596)&lt;&gt;SIGN(INDEX(Matches!$G$2:$G$201,MATCH($A596&amp;"-3",Matches!$J$2:$J$201,0))-INDEX(Matches!$H$2:$H$201,MATCH($A596&amp;"-3",Matches!$J$2:$J$201,0))),0,IF(H596-I596=INDEX(Matches!$G$2:$G$201,MATCH($A596&amp;"-3",Matches!$J$2:$J$201,0))-INDEX(Matches!$H$2:$H$201,MATCH($A596&amp;"-3",Matches!$J$2:$J$201,0)),3,2))))),""))</f>
        <v/>
      </c>
      <c r="AA596" s="12" t="str">
        <f aca="false">IF(OR($B596="",J596="",K596=""),"",IFERROR(IF(OR(INDEX(Matches!$I$2:$I$201,MATCH($A596&amp;"-4",Matches!$J$2:$J$201,0))="Void",INDEX(Matches!$G$2:$G$201,MATCH($A596&amp;"-4",Matches!$J$2:$J$201,0))="",INDEX(Matches!$H$2:$H$201,MATCH($A596&amp;"-4",Matches!$J$2:$J$201,0))=""),"",IF(AND($C596&lt;&gt;"",INDEX(Matches!$F$2:$F$201,MATCH($A596&amp;"-4",Matches!$J$2:$J$201,0))&lt;&gt;"",$C596&gt;=INDEX(Matches!$F$2:$F$201,MATCH($A596&amp;"-4",Matches!$J$2:$J$201,0))),"",IF(AND(J596=INDEX(Matches!$G$2:$G$201,MATCH($A596&amp;"-4",Matches!$J$2:$J$201,0)),K596=INDEX(Matches!$H$2:$H$201,MATCH($A596&amp;"-4",Matches!$J$2:$J$201,0))),5,IF(SIGN(J596-K596)&lt;&gt;SIGN(INDEX(Matches!$G$2:$G$201,MATCH($A596&amp;"-4",Matches!$J$2:$J$201,0))-INDEX(Matches!$H$2:$H$201,MATCH($A596&amp;"-4",Matches!$J$2:$J$201,0))),0,IF(J596-K596=INDEX(Matches!$G$2:$G$201,MATCH($A596&amp;"-4",Matches!$J$2:$J$201,0))-INDEX(Matches!$H$2:$H$201,MATCH($A596&amp;"-4",Matches!$J$2:$J$201,0)),3,2))))),""))</f>
        <v/>
      </c>
      <c r="AB596" s="12" t="str">
        <f aca="false">IF(OR($B596="",L596="",M596=""),"",IFERROR(IF(OR(INDEX(Matches!$I$2:$I$201,MATCH($A596&amp;"-5",Matches!$J$2:$J$201,0))="Void",INDEX(Matches!$G$2:$G$201,MATCH($A596&amp;"-5",Matches!$J$2:$J$201,0))="",INDEX(Matches!$H$2:$H$201,MATCH($A596&amp;"-5",Matches!$J$2:$J$201,0))=""),"",IF(AND($C596&lt;&gt;"",INDEX(Matches!$F$2:$F$201,MATCH($A596&amp;"-5",Matches!$J$2:$J$201,0))&lt;&gt;"",$C596&gt;=INDEX(Matches!$F$2:$F$201,MATCH($A596&amp;"-5",Matches!$J$2:$J$201,0))),"",IF(AND(L596=INDEX(Matches!$G$2:$G$201,MATCH($A596&amp;"-5",Matches!$J$2:$J$201,0)),M596=INDEX(Matches!$H$2:$H$201,MATCH($A596&amp;"-5",Matches!$J$2:$J$201,0))),5,IF(SIGN(L596-M596)&lt;&gt;SIGN(INDEX(Matches!$G$2:$G$201,MATCH($A596&amp;"-5",Matches!$J$2:$J$201,0))-INDEX(Matches!$H$2:$H$201,MATCH($A596&amp;"-5",Matches!$J$2:$J$201,0))),0,IF(L596-M596=INDEX(Matches!$G$2:$G$201,MATCH($A596&amp;"-5",Matches!$J$2:$J$201,0))-INDEX(Matches!$H$2:$H$201,MATCH($A596&amp;"-5",Matches!$J$2:$J$201,0)),3,2))))),""))</f>
        <v/>
      </c>
      <c r="AC596" s="12" t="str">
        <f aca="false">IF(OR($B596="",N596="",O596=""),"",IFERROR(IF(OR(INDEX(Matches!$I$2:$I$201,MATCH($A596&amp;"-6",Matches!$J$2:$J$201,0))="Void",INDEX(Matches!$G$2:$G$201,MATCH($A596&amp;"-6",Matches!$J$2:$J$201,0))="",INDEX(Matches!$H$2:$H$201,MATCH($A596&amp;"-6",Matches!$J$2:$J$201,0))=""),"",IF(AND($C596&lt;&gt;"",INDEX(Matches!$F$2:$F$201,MATCH($A596&amp;"-6",Matches!$J$2:$J$201,0))&lt;&gt;"",$C596&gt;=INDEX(Matches!$F$2:$F$201,MATCH($A596&amp;"-6",Matches!$J$2:$J$201,0))),"",IF(AND(N596=INDEX(Matches!$G$2:$G$201,MATCH($A596&amp;"-6",Matches!$J$2:$J$201,0)),O596=INDEX(Matches!$H$2:$H$201,MATCH($A596&amp;"-6",Matches!$J$2:$J$201,0))),5,IF(SIGN(N596-O596)&lt;&gt;SIGN(INDEX(Matches!$G$2:$G$201,MATCH($A596&amp;"-6",Matches!$J$2:$J$201,0))-INDEX(Matches!$H$2:$H$201,MATCH($A596&amp;"-6",Matches!$J$2:$J$201,0))),0,IF(N596-O596=INDEX(Matches!$G$2:$G$201,MATCH($A596&amp;"-6",Matches!$J$2:$J$201,0))-INDEX(Matches!$H$2:$H$201,MATCH($A596&amp;"-6",Matches!$J$2:$J$201,0)),3,2))))),""))</f>
        <v/>
      </c>
      <c r="AD596" s="12" t="str">
        <f aca="false">IF(OR($B596="",P596="",Q596=""),"",IFERROR(IF(OR(INDEX(Matches!$I$2:$I$201,MATCH($A596&amp;"-7",Matches!$J$2:$J$201,0))="Void",INDEX(Matches!$G$2:$G$201,MATCH($A596&amp;"-7",Matches!$J$2:$J$201,0))="",INDEX(Matches!$H$2:$H$201,MATCH($A596&amp;"-7",Matches!$J$2:$J$201,0))=""),"",IF(AND($C596&lt;&gt;"",INDEX(Matches!$F$2:$F$201,MATCH($A596&amp;"-7",Matches!$J$2:$J$201,0))&lt;&gt;"",$C596&gt;=INDEX(Matches!$F$2:$F$201,MATCH($A596&amp;"-7",Matches!$J$2:$J$201,0))),"",IF(AND(P596=INDEX(Matches!$G$2:$G$201,MATCH($A596&amp;"-7",Matches!$J$2:$J$201,0)),Q596=INDEX(Matches!$H$2:$H$201,MATCH($A596&amp;"-7",Matches!$J$2:$J$201,0))),5,IF(SIGN(P596-Q596)&lt;&gt;SIGN(INDEX(Matches!$G$2:$G$201,MATCH($A596&amp;"-7",Matches!$J$2:$J$201,0))-INDEX(Matches!$H$2:$H$201,MATCH($A596&amp;"-7",Matches!$J$2:$J$201,0))),0,IF(P596-Q596=INDEX(Matches!$G$2:$G$201,MATCH($A596&amp;"-7",Matches!$J$2:$J$201,0))-INDEX(Matches!$H$2:$H$201,MATCH($A596&amp;"-7",Matches!$J$2:$J$201,0)),3,2))))),""))</f>
        <v/>
      </c>
      <c r="AE596" s="12" t="str">
        <f aca="false">IF(OR($B596="",R596="",S596=""),"",IFERROR(IF(OR(INDEX(Matches!$I$2:$I$201,MATCH($A596&amp;"-8",Matches!$J$2:$J$201,0))="Void",INDEX(Matches!$G$2:$G$201,MATCH($A596&amp;"-8",Matches!$J$2:$J$201,0))="",INDEX(Matches!$H$2:$H$201,MATCH($A596&amp;"-8",Matches!$J$2:$J$201,0))=""),"",IF(AND($C596&lt;&gt;"",INDEX(Matches!$F$2:$F$201,MATCH($A596&amp;"-8",Matches!$J$2:$J$201,0))&lt;&gt;"",$C596&gt;=INDEX(Matches!$F$2:$F$201,MATCH($A596&amp;"-8",Matches!$J$2:$J$201,0))),"",IF(AND(R596=INDEX(Matches!$G$2:$G$201,MATCH($A596&amp;"-8",Matches!$J$2:$J$201,0)),S596=INDEX(Matches!$H$2:$H$201,MATCH($A596&amp;"-8",Matches!$J$2:$J$201,0))),5,IF(SIGN(R596-S596)&lt;&gt;SIGN(INDEX(Matches!$G$2:$G$201,MATCH($A596&amp;"-8",Matches!$J$2:$J$201,0))-INDEX(Matches!$H$2:$H$201,MATCH($A596&amp;"-8",Matches!$J$2:$J$201,0))),0,IF(R596-S596=INDEX(Matches!$G$2:$G$201,MATCH($A596&amp;"-8",Matches!$J$2:$J$201,0))-INDEX(Matches!$H$2:$H$201,MATCH($A596&amp;"-8",Matches!$J$2:$J$201,0)),3,2))))),""))</f>
        <v/>
      </c>
      <c r="AF596" s="12" t="str">
        <f aca="false">IF(OR($B596="",T596="",U596=""),"",IFERROR(IF(OR(INDEX(Matches!$I$2:$I$201,MATCH($A596&amp;"-9",Matches!$J$2:$J$201,0))="Void",INDEX(Matches!$G$2:$G$201,MATCH($A596&amp;"-9",Matches!$J$2:$J$201,0))="",INDEX(Matches!$H$2:$H$201,MATCH($A596&amp;"-9",Matches!$J$2:$J$201,0))=""),"",IF(AND($C596&lt;&gt;"",INDEX(Matches!$F$2:$F$201,MATCH($A596&amp;"-9",Matches!$J$2:$J$201,0))&lt;&gt;"",$C596&gt;=INDEX(Matches!$F$2:$F$201,MATCH($A596&amp;"-9",Matches!$J$2:$J$201,0))),"",IF(AND(T596=INDEX(Matches!$G$2:$G$201,MATCH($A596&amp;"-9",Matches!$J$2:$J$201,0)),U596=INDEX(Matches!$H$2:$H$201,MATCH($A596&amp;"-9",Matches!$J$2:$J$201,0))),5,IF(SIGN(T596-U596)&lt;&gt;SIGN(INDEX(Matches!$G$2:$G$201,MATCH($A596&amp;"-9",Matches!$J$2:$J$201,0))-INDEX(Matches!$H$2:$H$201,MATCH($A596&amp;"-9",Matches!$J$2:$J$201,0))),0,IF(T596-U596=INDEX(Matches!$G$2:$G$201,MATCH($A596&amp;"-9",Matches!$J$2:$J$201,0))-INDEX(Matches!$H$2:$H$201,MATCH($A596&amp;"-9",Matches!$J$2:$J$201,0)),3,2))))),""))</f>
        <v/>
      </c>
      <c r="AG596" s="12" t="str">
        <f aca="false">IF(OR($B596="",V596="",W596=""),"",IFERROR(IF(OR(INDEX(Matches!$I$2:$I$201,MATCH($A596&amp;"-10",Matches!$J$2:$J$201,0))="Void",INDEX(Matches!$G$2:$G$201,MATCH($A596&amp;"-10",Matches!$J$2:$J$201,0))="",INDEX(Matches!$H$2:$H$201,MATCH($A596&amp;"-10",Matches!$J$2:$J$201,0))=""),"",IF(AND($C596&lt;&gt;"",INDEX(Matches!$F$2:$F$201,MATCH($A596&amp;"-10",Matches!$J$2:$J$201,0))&lt;&gt;"",$C596&gt;=INDEX(Matches!$F$2:$F$201,MATCH($A596&amp;"-10",Matches!$J$2:$J$201,0))),"",IF(AND(V596=INDEX(Matches!$G$2:$G$201,MATCH($A596&amp;"-10",Matches!$J$2:$J$201,0)),W596=INDEX(Matches!$H$2:$H$201,MATCH($A596&amp;"-10",Matches!$J$2:$J$201,0))),5,IF(SIGN(V596-W596)&lt;&gt;SIGN(INDEX(Matches!$G$2:$G$201,MATCH($A596&amp;"-10",Matches!$J$2:$J$201,0))-INDEX(Matches!$H$2:$H$201,MATCH($A596&amp;"-10",Matches!$J$2:$J$201,0))),0,IF(V596-W596=INDEX(Matches!$G$2:$G$201,MATCH($A596&amp;"-10",Matches!$J$2:$J$201,0))-INDEX(Matches!$H$2:$H$201,MATCH($A596&amp;"-10",Matches!$J$2:$J$201,0)),3,2))))),""))</f>
        <v/>
      </c>
      <c r="AH596" s="13" t="str">
        <f aca="false">IF($B596="","",SUM(X596:AG596))</f>
        <v/>
      </c>
      <c r="AI596" s="12" t="str">
        <f aca="false">IF($B596="","",COUNTIF(X596:AG596,5))</f>
        <v/>
      </c>
      <c r="AJ596" s="12" t="str">
        <f aca="false">IF($B596="","",COUNTIF(X596:AG596,"&gt;=2"))</f>
        <v/>
      </c>
      <c r="AK596" s="12" t="str">
        <f aca="false">IF($B596="","",COUNT(X596:AG596))</f>
        <v/>
      </c>
    </row>
    <row r="597" customFormat="false" ht="15" hidden="false" customHeight="false" outlineLevel="0" collapsed="false">
      <c r="A597" s="7"/>
      <c r="B597" s="7"/>
      <c r="C597" s="11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12" t="str">
        <f aca="false">IF(OR($B597="",D597="",E597=""),"",IFERROR(IF(OR(INDEX(Matches!$I$2:$I$201,MATCH($A597&amp;"-1",Matches!$J$2:$J$201,0))="Void",INDEX(Matches!$G$2:$G$201,MATCH($A597&amp;"-1",Matches!$J$2:$J$201,0))="",INDEX(Matches!$H$2:$H$201,MATCH($A597&amp;"-1",Matches!$J$2:$J$201,0))=""),"",IF(AND($C597&lt;&gt;"",INDEX(Matches!$F$2:$F$201,MATCH($A597&amp;"-1",Matches!$J$2:$J$201,0))&lt;&gt;"",$C597&gt;=INDEX(Matches!$F$2:$F$201,MATCH($A597&amp;"-1",Matches!$J$2:$J$201,0))),"",IF(AND(D597=INDEX(Matches!$G$2:$G$201,MATCH($A597&amp;"-1",Matches!$J$2:$J$201,0)),E597=INDEX(Matches!$H$2:$H$201,MATCH($A597&amp;"-1",Matches!$J$2:$J$201,0))),5,IF(SIGN(D597-E597)&lt;&gt;SIGN(INDEX(Matches!$G$2:$G$201,MATCH($A597&amp;"-1",Matches!$J$2:$J$201,0))-INDEX(Matches!$H$2:$H$201,MATCH($A597&amp;"-1",Matches!$J$2:$J$201,0))),0,IF(D597-E597=INDEX(Matches!$G$2:$G$201,MATCH($A597&amp;"-1",Matches!$J$2:$J$201,0))-INDEX(Matches!$H$2:$H$201,MATCH($A597&amp;"-1",Matches!$J$2:$J$201,0)),3,2))))),""))</f>
        <v/>
      </c>
      <c r="Y597" s="12" t="str">
        <f aca="false">IF(OR($B597="",F597="",G597=""),"",IFERROR(IF(OR(INDEX(Matches!$I$2:$I$201,MATCH($A597&amp;"-2",Matches!$J$2:$J$201,0))="Void",INDEX(Matches!$G$2:$G$201,MATCH($A597&amp;"-2",Matches!$J$2:$J$201,0))="",INDEX(Matches!$H$2:$H$201,MATCH($A597&amp;"-2",Matches!$J$2:$J$201,0))=""),"",IF(AND($C597&lt;&gt;"",INDEX(Matches!$F$2:$F$201,MATCH($A597&amp;"-2",Matches!$J$2:$J$201,0))&lt;&gt;"",$C597&gt;=INDEX(Matches!$F$2:$F$201,MATCH($A597&amp;"-2",Matches!$J$2:$J$201,0))),"",IF(AND(F597=INDEX(Matches!$G$2:$G$201,MATCH($A597&amp;"-2",Matches!$J$2:$J$201,0)),G597=INDEX(Matches!$H$2:$H$201,MATCH($A597&amp;"-2",Matches!$J$2:$J$201,0))),5,IF(SIGN(F597-G597)&lt;&gt;SIGN(INDEX(Matches!$G$2:$G$201,MATCH($A597&amp;"-2",Matches!$J$2:$J$201,0))-INDEX(Matches!$H$2:$H$201,MATCH($A597&amp;"-2",Matches!$J$2:$J$201,0))),0,IF(F597-G597=INDEX(Matches!$G$2:$G$201,MATCH($A597&amp;"-2",Matches!$J$2:$J$201,0))-INDEX(Matches!$H$2:$H$201,MATCH($A597&amp;"-2",Matches!$J$2:$J$201,0)),3,2))))),""))</f>
        <v/>
      </c>
      <c r="Z597" s="12" t="str">
        <f aca="false">IF(OR($B597="",H597="",I597=""),"",IFERROR(IF(OR(INDEX(Matches!$I$2:$I$201,MATCH($A597&amp;"-3",Matches!$J$2:$J$201,0))="Void",INDEX(Matches!$G$2:$G$201,MATCH($A597&amp;"-3",Matches!$J$2:$J$201,0))="",INDEX(Matches!$H$2:$H$201,MATCH($A597&amp;"-3",Matches!$J$2:$J$201,0))=""),"",IF(AND($C597&lt;&gt;"",INDEX(Matches!$F$2:$F$201,MATCH($A597&amp;"-3",Matches!$J$2:$J$201,0))&lt;&gt;"",$C597&gt;=INDEX(Matches!$F$2:$F$201,MATCH($A597&amp;"-3",Matches!$J$2:$J$201,0))),"",IF(AND(H597=INDEX(Matches!$G$2:$G$201,MATCH($A597&amp;"-3",Matches!$J$2:$J$201,0)),I597=INDEX(Matches!$H$2:$H$201,MATCH($A597&amp;"-3",Matches!$J$2:$J$201,0))),5,IF(SIGN(H597-I597)&lt;&gt;SIGN(INDEX(Matches!$G$2:$G$201,MATCH($A597&amp;"-3",Matches!$J$2:$J$201,0))-INDEX(Matches!$H$2:$H$201,MATCH($A597&amp;"-3",Matches!$J$2:$J$201,0))),0,IF(H597-I597=INDEX(Matches!$G$2:$G$201,MATCH($A597&amp;"-3",Matches!$J$2:$J$201,0))-INDEX(Matches!$H$2:$H$201,MATCH($A597&amp;"-3",Matches!$J$2:$J$201,0)),3,2))))),""))</f>
        <v/>
      </c>
      <c r="AA597" s="12" t="str">
        <f aca="false">IF(OR($B597="",J597="",K597=""),"",IFERROR(IF(OR(INDEX(Matches!$I$2:$I$201,MATCH($A597&amp;"-4",Matches!$J$2:$J$201,0))="Void",INDEX(Matches!$G$2:$G$201,MATCH($A597&amp;"-4",Matches!$J$2:$J$201,0))="",INDEX(Matches!$H$2:$H$201,MATCH($A597&amp;"-4",Matches!$J$2:$J$201,0))=""),"",IF(AND($C597&lt;&gt;"",INDEX(Matches!$F$2:$F$201,MATCH($A597&amp;"-4",Matches!$J$2:$J$201,0))&lt;&gt;"",$C597&gt;=INDEX(Matches!$F$2:$F$201,MATCH($A597&amp;"-4",Matches!$J$2:$J$201,0))),"",IF(AND(J597=INDEX(Matches!$G$2:$G$201,MATCH($A597&amp;"-4",Matches!$J$2:$J$201,0)),K597=INDEX(Matches!$H$2:$H$201,MATCH($A597&amp;"-4",Matches!$J$2:$J$201,0))),5,IF(SIGN(J597-K597)&lt;&gt;SIGN(INDEX(Matches!$G$2:$G$201,MATCH($A597&amp;"-4",Matches!$J$2:$J$201,0))-INDEX(Matches!$H$2:$H$201,MATCH($A597&amp;"-4",Matches!$J$2:$J$201,0))),0,IF(J597-K597=INDEX(Matches!$G$2:$G$201,MATCH($A597&amp;"-4",Matches!$J$2:$J$201,0))-INDEX(Matches!$H$2:$H$201,MATCH($A597&amp;"-4",Matches!$J$2:$J$201,0)),3,2))))),""))</f>
        <v/>
      </c>
      <c r="AB597" s="12" t="str">
        <f aca="false">IF(OR($B597="",L597="",M597=""),"",IFERROR(IF(OR(INDEX(Matches!$I$2:$I$201,MATCH($A597&amp;"-5",Matches!$J$2:$J$201,0))="Void",INDEX(Matches!$G$2:$G$201,MATCH($A597&amp;"-5",Matches!$J$2:$J$201,0))="",INDEX(Matches!$H$2:$H$201,MATCH($A597&amp;"-5",Matches!$J$2:$J$201,0))=""),"",IF(AND($C597&lt;&gt;"",INDEX(Matches!$F$2:$F$201,MATCH($A597&amp;"-5",Matches!$J$2:$J$201,0))&lt;&gt;"",$C597&gt;=INDEX(Matches!$F$2:$F$201,MATCH($A597&amp;"-5",Matches!$J$2:$J$201,0))),"",IF(AND(L597=INDEX(Matches!$G$2:$G$201,MATCH($A597&amp;"-5",Matches!$J$2:$J$201,0)),M597=INDEX(Matches!$H$2:$H$201,MATCH($A597&amp;"-5",Matches!$J$2:$J$201,0))),5,IF(SIGN(L597-M597)&lt;&gt;SIGN(INDEX(Matches!$G$2:$G$201,MATCH($A597&amp;"-5",Matches!$J$2:$J$201,0))-INDEX(Matches!$H$2:$H$201,MATCH($A597&amp;"-5",Matches!$J$2:$J$201,0))),0,IF(L597-M597=INDEX(Matches!$G$2:$G$201,MATCH($A597&amp;"-5",Matches!$J$2:$J$201,0))-INDEX(Matches!$H$2:$H$201,MATCH($A597&amp;"-5",Matches!$J$2:$J$201,0)),3,2))))),""))</f>
        <v/>
      </c>
      <c r="AC597" s="12" t="str">
        <f aca="false">IF(OR($B597="",N597="",O597=""),"",IFERROR(IF(OR(INDEX(Matches!$I$2:$I$201,MATCH($A597&amp;"-6",Matches!$J$2:$J$201,0))="Void",INDEX(Matches!$G$2:$G$201,MATCH($A597&amp;"-6",Matches!$J$2:$J$201,0))="",INDEX(Matches!$H$2:$H$201,MATCH($A597&amp;"-6",Matches!$J$2:$J$201,0))=""),"",IF(AND($C597&lt;&gt;"",INDEX(Matches!$F$2:$F$201,MATCH($A597&amp;"-6",Matches!$J$2:$J$201,0))&lt;&gt;"",$C597&gt;=INDEX(Matches!$F$2:$F$201,MATCH($A597&amp;"-6",Matches!$J$2:$J$201,0))),"",IF(AND(N597=INDEX(Matches!$G$2:$G$201,MATCH($A597&amp;"-6",Matches!$J$2:$J$201,0)),O597=INDEX(Matches!$H$2:$H$201,MATCH($A597&amp;"-6",Matches!$J$2:$J$201,0))),5,IF(SIGN(N597-O597)&lt;&gt;SIGN(INDEX(Matches!$G$2:$G$201,MATCH($A597&amp;"-6",Matches!$J$2:$J$201,0))-INDEX(Matches!$H$2:$H$201,MATCH($A597&amp;"-6",Matches!$J$2:$J$201,0))),0,IF(N597-O597=INDEX(Matches!$G$2:$G$201,MATCH($A597&amp;"-6",Matches!$J$2:$J$201,0))-INDEX(Matches!$H$2:$H$201,MATCH($A597&amp;"-6",Matches!$J$2:$J$201,0)),3,2))))),""))</f>
        <v/>
      </c>
      <c r="AD597" s="12" t="str">
        <f aca="false">IF(OR($B597="",P597="",Q597=""),"",IFERROR(IF(OR(INDEX(Matches!$I$2:$I$201,MATCH($A597&amp;"-7",Matches!$J$2:$J$201,0))="Void",INDEX(Matches!$G$2:$G$201,MATCH($A597&amp;"-7",Matches!$J$2:$J$201,0))="",INDEX(Matches!$H$2:$H$201,MATCH($A597&amp;"-7",Matches!$J$2:$J$201,0))=""),"",IF(AND($C597&lt;&gt;"",INDEX(Matches!$F$2:$F$201,MATCH($A597&amp;"-7",Matches!$J$2:$J$201,0))&lt;&gt;"",$C597&gt;=INDEX(Matches!$F$2:$F$201,MATCH($A597&amp;"-7",Matches!$J$2:$J$201,0))),"",IF(AND(P597=INDEX(Matches!$G$2:$G$201,MATCH($A597&amp;"-7",Matches!$J$2:$J$201,0)),Q597=INDEX(Matches!$H$2:$H$201,MATCH($A597&amp;"-7",Matches!$J$2:$J$201,0))),5,IF(SIGN(P597-Q597)&lt;&gt;SIGN(INDEX(Matches!$G$2:$G$201,MATCH($A597&amp;"-7",Matches!$J$2:$J$201,0))-INDEX(Matches!$H$2:$H$201,MATCH($A597&amp;"-7",Matches!$J$2:$J$201,0))),0,IF(P597-Q597=INDEX(Matches!$G$2:$G$201,MATCH($A597&amp;"-7",Matches!$J$2:$J$201,0))-INDEX(Matches!$H$2:$H$201,MATCH($A597&amp;"-7",Matches!$J$2:$J$201,0)),3,2))))),""))</f>
        <v/>
      </c>
      <c r="AE597" s="12" t="str">
        <f aca="false">IF(OR($B597="",R597="",S597=""),"",IFERROR(IF(OR(INDEX(Matches!$I$2:$I$201,MATCH($A597&amp;"-8",Matches!$J$2:$J$201,0))="Void",INDEX(Matches!$G$2:$G$201,MATCH($A597&amp;"-8",Matches!$J$2:$J$201,0))="",INDEX(Matches!$H$2:$H$201,MATCH($A597&amp;"-8",Matches!$J$2:$J$201,0))=""),"",IF(AND($C597&lt;&gt;"",INDEX(Matches!$F$2:$F$201,MATCH($A597&amp;"-8",Matches!$J$2:$J$201,0))&lt;&gt;"",$C597&gt;=INDEX(Matches!$F$2:$F$201,MATCH($A597&amp;"-8",Matches!$J$2:$J$201,0))),"",IF(AND(R597=INDEX(Matches!$G$2:$G$201,MATCH($A597&amp;"-8",Matches!$J$2:$J$201,0)),S597=INDEX(Matches!$H$2:$H$201,MATCH($A597&amp;"-8",Matches!$J$2:$J$201,0))),5,IF(SIGN(R597-S597)&lt;&gt;SIGN(INDEX(Matches!$G$2:$G$201,MATCH($A597&amp;"-8",Matches!$J$2:$J$201,0))-INDEX(Matches!$H$2:$H$201,MATCH($A597&amp;"-8",Matches!$J$2:$J$201,0))),0,IF(R597-S597=INDEX(Matches!$G$2:$G$201,MATCH($A597&amp;"-8",Matches!$J$2:$J$201,0))-INDEX(Matches!$H$2:$H$201,MATCH($A597&amp;"-8",Matches!$J$2:$J$201,0)),3,2))))),""))</f>
        <v/>
      </c>
      <c r="AF597" s="12" t="str">
        <f aca="false">IF(OR($B597="",T597="",U597=""),"",IFERROR(IF(OR(INDEX(Matches!$I$2:$I$201,MATCH($A597&amp;"-9",Matches!$J$2:$J$201,0))="Void",INDEX(Matches!$G$2:$G$201,MATCH($A597&amp;"-9",Matches!$J$2:$J$201,0))="",INDEX(Matches!$H$2:$H$201,MATCH($A597&amp;"-9",Matches!$J$2:$J$201,0))=""),"",IF(AND($C597&lt;&gt;"",INDEX(Matches!$F$2:$F$201,MATCH($A597&amp;"-9",Matches!$J$2:$J$201,0))&lt;&gt;"",$C597&gt;=INDEX(Matches!$F$2:$F$201,MATCH($A597&amp;"-9",Matches!$J$2:$J$201,0))),"",IF(AND(T597=INDEX(Matches!$G$2:$G$201,MATCH($A597&amp;"-9",Matches!$J$2:$J$201,0)),U597=INDEX(Matches!$H$2:$H$201,MATCH($A597&amp;"-9",Matches!$J$2:$J$201,0))),5,IF(SIGN(T597-U597)&lt;&gt;SIGN(INDEX(Matches!$G$2:$G$201,MATCH($A597&amp;"-9",Matches!$J$2:$J$201,0))-INDEX(Matches!$H$2:$H$201,MATCH($A597&amp;"-9",Matches!$J$2:$J$201,0))),0,IF(T597-U597=INDEX(Matches!$G$2:$G$201,MATCH($A597&amp;"-9",Matches!$J$2:$J$201,0))-INDEX(Matches!$H$2:$H$201,MATCH($A597&amp;"-9",Matches!$J$2:$J$201,0)),3,2))))),""))</f>
        <v/>
      </c>
      <c r="AG597" s="12" t="str">
        <f aca="false">IF(OR($B597="",V597="",W597=""),"",IFERROR(IF(OR(INDEX(Matches!$I$2:$I$201,MATCH($A597&amp;"-10",Matches!$J$2:$J$201,0))="Void",INDEX(Matches!$G$2:$G$201,MATCH($A597&amp;"-10",Matches!$J$2:$J$201,0))="",INDEX(Matches!$H$2:$H$201,MATCH($A597&amp;"-10",Matches!$J$2:$J$201,0))=""),"",IF(AND($C597&lt;&gt;"",INDEX(Matches!$F$2:$F$201,MATCH($A597&amp;"-10",Matches!$J$2:$J$201,0))&lt;&gt;"",$C597&gt;=INDEX(Matches!$F$2:$F$201,MATCH($A597&amp;"-10",Matches!$J$2:$J$201,0))),"",IF(AND(V597=INDEX(Matches!$G$2:$G$201,MATCH($A597&amp;"-10",Matches!$J$2:$J$201,0)),W597=INDEX(Matches!$H$2:$H$201,MATCH($A597&amp;"-10",Matches!$J$2:$J$201,0))),5,IF(SIGN(V597-W597)&lt;&gt;SIGN(INDEX(Matches!$G$2:$G$201,MATCH($A597&amp;"-10",Matches!$J$2:$J$201,0))-INDEX(Matches!$H$2:$H$201,MATCH($A597&amp;"-10",Matches!$J$2:$J$201,0))),0,IF(V597-W597=INDEX(Matches!$G$2:$G$201,MATCH($A597&amp;"-10",Matches!$J$2:$J$201,0))-INDEX(Matches!$H$2:$H$201,MATCH($A597&amp;"-10",Matches!$J$2:$J$201,0)),3,2))))),""))</f>
        <v/>
      </c>
      <c r="AH597" s="13" t="str">
        <f aca="false">IF($B597="","",SUM(X597:AG597))</f>
        <v/>
      </c>
      <c r="AI597" s="12" t="str">
        <f aca="false">IF($B597="","",COUNTIF(X597:AG597,5))</f>
        <v/>
      </c>
      <c r="AJ597" s="12" t="str">
        <f aca="false">IF($B597="","",COUNTIF(X597:AG597,"&gt;=2"))</f>
        <v/>
      </c>
      <c r="AK597" s="12" t="str">
        <f aca="false">IF($B597="","",COUNT(X597:AG597))</f>
        <v/>
      </c>
    </row>
    <row r="598" customFormat="false" ht="15" hidden="false" customHeight="false" outlineLevel="0" collapsed="false">
      <c r="A598" s="7"/>
      <c r="B598" s="7"/>
      <c r="C598" s="11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12" t="str">
        <f aca="false">IF(OR($B598="",D598="",E598=""),"",IFERROR(IF(OR(INDEX(Matches!$I$2:$I$201,MATCH($A598&amp;"-1",Matches!$J$2:$J$201,0))="Void",INDEX(Matches!$G$2:$G$201,MATCH($A598&amp;"-1",Matches!$J$2:$J$201,0))="",INDEX(Matches!$H$2:$H$201,MATCH($A598&amp;"-1",Matches!$J$2:$J$201,0))=""),"",IF(AND($C598&lt;&gt;"",INDEX(Matches!$F$2:$F$201,MATCH($A598&amp;"-1",Matches!$J$2:$J$201,0))&lt;&gt;"",$C598&gt;=INDEX(Matches!$F$2:$F$201,MATCH($A598&amp;"-1",Matches!$J$2:$J$201,0))),"",IF(AND(D598=INDEX(Matches!$G$2:$G$201,MATCH($A598&amp;"-1",Matches!$J$2:$J$201,0)),E598=INDEX(Matches!$H$2:$H$201,MATCH($A598&amp;"-1",Matches!$J$2:$J$201,0))),5,IF(SIGN(D598-E598)&lt;&gt;SIGN(INDEX(Matches!$G$2:$G$201,MATCH($A598&amp;"-1",Matches!$J$2:$J$201,0))-INDEX(Matches!$H$2:$H$201,MATCH($A598&amp;"-1",Matches!$J$2:$J$201,0))),0,IF(D598-E598=INDEX(Matches!$G$2:$G$201,MATCH($A598&amp;"-1",Matches!$J$2:$J$201,0))-INDEX(Matches!$H$2:$H$201,MATCH($A598&amp;"-1",Matches!$J$2:$J$201,0)),3,2))))),""))</f>
        <v/>
      </c>
      <c r="Y598" s="12" t="str">
        <f aca="false">IF(OR($B598="",F598="",G598=""),"",IFERROR(IF(OR(INDEX(Matches!$I$2:$I$201,MATCH($A598&amp;"-2",Matches!$J$2:$J$201,0))="Void",INDEX(Matches!$G$2:$G$201,MATCH($A598&amp;"-2",Matches!$J$2:$J$201,0))="",INDEX(Matches!$H$2:$H$201,MATCH($A598&amp;"-2",Matches!$J$2:$J$201,0))=""),"",IF(AND($C598&lt;&gt;"",INDEX(Matches!$F$2:$F$201,MATCH($A598&amp;"-2",Matches!$J$2:$J$201,0))&lt;&gt;"",$C598&gt;=INDEX(Matches!$F$2:$F$201,MATCH($A598&amp;"-2",Matches!$J$2:$J$201,0))),"",IF(AND(F598=INDEX(Matches!$G$2:$G$201,MATCH($A598&amp;"-2",Matches!$J$2:$J$201,0)),G598=INDEX(Matches!$H$2:$H$201,MATCH($A598&amp;"-2",Matches!$J$2:$J$201,0))),5,IF(SIGN(F598-G598)&lt;&gt;SIGN(INDEX(Matches!$G$2:$G$201,MATCH($A598&amp;"-2",Matches!$J$2:$J$201,0))-INDEX(Matches!$H$2:$H$201,MATCH($A598&amp;"-2",Matches!$J$2:$J$201,0))),0,IF(F598-G598=INDEX(Matches!$G$2:$G$201,MATCH($A598&amp;"-2",Matches!$J$2:$J$201,0))-INDEX(Matches!$H$2:$H$201,MATCH($A598&amp;"-2",Matches!$J$2:$J$201,0)),3,2))))),""))</f>
        <v/>
      </c>
      <c r="Z598" s="12" t="str">
        <f aca="false">IF(OR($B598="",H598="",I598=""),"",IFERROR(IF(OR(INDEX(Matches!$I$2:$I$201,MATCH($A598&amp;"-3",Matches!$J$2:$J$201,0))="Void",INDEX(Matches!$G$2:$G$201,MATCH($A598&amp;"-3",Matches!$J$2:$J$201,0))="",INDEX(Matches!$H$2:$H$201,MATCH($A598&amp;"-3",Matches!$J$2:$J$201,0))=""),"",IF(AND($C598&lt;&gt;"",INDEX(Matches!$F$2:$F$201,MATCH($A598&amp;"-3",Matches!$J$2:$J$201,0))&lt;&gt;"",$C598&gt;=INDEX(Matches!$F$2:$F$201,MATCH($A598&amp;"-3",Matches!$J$2:$J$201,0))),"",IF(AND(H598=INDEX(Matches!$G$2:$G$201,MATCH($A598&amp;"-3",Matches!$J$2:$J$201,0)),I598=INDEX(Matches!$H$2:$H$201,MATCH($A598&amp;"-3",Matches!$J$2:$J$201,0))),5,IF(SIGN(H598-I598)&lt;&gt;SIGN(INDEX(Matches!$G$2:$G$201,MATCH($A598&amp;"-3",Matches!$J$2:$J$201,0))-INDEX(Matches!$H$2:$H$201,MATCH($A598&amp;"-3",Matches!$J$2:$J$201,0))),0,IF(H598-I598=INDEX(Matches!$G$2:$G$201,MATCH($A598&amp;"-3",Matches!$J$2:$J$201,0))-INDEX(Matches!$H$2:$H$201,MATCH($A598&amp;"-3",Matches!$J$2:$J$201,0)),3,2))))),""))</f>
        <v/>
      </c>
      <c r="AA598" s="12" t="str">
        <f aca="false">IF(OR($B598="",J598="",K598=""),"",IFERROR(IF(OR(INDEX(Matches!$I$2:$I$201,MATCH($A598&amp;"-4",Matches!$J$2:$J$201,0))="Void",INDEX(Matches!$G$2:$G$201,MATCH($A598&amp;"-4",Matches!$J$2:$J$201,0))="",INDEX(Matches!$H$2:$H$201,MATCH($A598&amp;"-4",Matches!$J$2:$J$201,0))=""),"",IF(AND($C598&lt;&gt;"",INDEX(Matches!$F$2:$F$201,MATCH($A598&amp;"-4",Matches!$J$2:$J$201,0))&lt;&gt;"",$C598&gt;=INDEX(Matches!$F$2:$F$201,MATCH($A598&amp;"-4",Matches!$J$2:$J$201,0))),"",IF(AND(J598=INDEX(Matches!$G$2:$G$201,MATCH($A598&amp;"-4",Matches!$J$2:$J$201,0)),K598=INDEX(Matches!$H$2:$H$201,MATCH($A598&amp;"-4",Matches!$J$2:$J$201,0))),5,IF(SIGN(J598-K598)&lt;&gt;SIGN(INDEX(Matches!$G$2:$G$201,MATCH($A598&amp;"-4",Matches!$J$2:$J$201,0))-INDEX(Matches!$H$2:$H$201,MATCH($A598&amp;"-4",Matches!$J$2:$J$201,0))),0,IF(J598-K598=INDEX(Matches!$G$2:$G$201,MATCH($A598&amp;"-4",Matches!$J$2:$J$201,0))-INDEX(Matches!$H$2:$H$201,MATCH($A598&amp;"-4",Matches!$J$2:$J$201,0)),3,2))))),""))</f>
        <v/>
      </c>
      <c r="AB598" s="12" t="str">
        <f aca="false">IF(OR($B598="",L598="",M598=""),"",IFERROR(IF(OR(INDEX(Matches!$I$2:$I$201,MATCH($A598&amp;"-5",Matches!$J$2:$J$201,0))="Void",INDEX(Matches!$G$2:$G$201,MATCH($A598&amp;"-5",Matches!$J$2:$J$201,0))="",INDEX(Matches!$H$2:$H$201,MATCH($A598&amp;"-5",Matches!$J$2:$J$201,0))=""),"",IF(AND($C598&lt;&gt;"",INDEX(Matches!$F$2:$F$201,MATCH($A598&amp;"-5",Matches!$J$2:$J$201,0))&lt;&gt;"",$C598&gt;=INDEX(Matches!$F$2:$F$201,MATCH($A598&amp;"-5",Matches!$J$2:$J$201,0))),"",IF(AND(L598=INDEX(Matches!$G$2:$G$201,MATCH($A598&amp;"-5",Matches!$J$2:$J$201,0)),M598=INDEX(Matches!$H$2:$H$201,MATCH($A598&amp;"-5",Matches!$J$2:$J$201,0))),5,IF(SIGN(L598-M598)&lt;&gt;SIGN(INDEX(Matches!$G$2:$G$201,MATCH($A598&amp;"-5",Matches!$J$2:$J$201,0))-INDEX(Matches!$H$2:$H$201,MATCH($A598&amp;"-5",Matches!$J$2:$J$201,0))),0,IF(L598-M598=INDEX(Matches!$G$2:$G$201,MATCH($A598&amp;"-5",Matches!$J$2:$J$201,0))-INDEX(Matches!$H$2:$H$201,MATCH($A598&amp;"-5",Matches!$J$2:$J$201,0)),3,2))))),""))</f>
        <v/>
      </c>
      <c r="AC598" s="12" t="str">
        <f aca="false">IF(OR($B598="",N598="",O598=""),"",IFERROR(IF(OR(INDEX(Matches!$I$2:$I$201,MATCH($A598&amp;"-6",Matches!$J$2:$J$201,0))="Void",INDEX(Matches!$G$2:$G$201,MATCH($A598&amp;"-6",Matches!$J$2:$J$201,0))="",INDEX(Matches!$H$2:$H$201,MATCH($A598&amp;"-6",Matches!$J$2:$J$201,0))=""),"",IF(AND($C598&lt;&gt;"",INDEX(Matches!$F$2:$F$201,MATCH($A598&amp;"-6",Matches!$J$2:$J$201,0))&lt;&gt;"",$C598&gt;=INDEX(Matches!$F$2:$F$201,MATCH($A598&amp;"-6",Matches!$J$2:$J$201,0))),"",IF(AND(N598=INDEX(Matches!$G$2:$G$201,MATCH($A598&amp;"-6",Matches!$J$2:$J$201,0)),O598=INDEX(Matches!$H$2:$H$201,MATCH($A598&amp;"-6",Matches!$J$2:$J$201,0))),5,IF(SIGN(N598-O598)&lt;&gt;SIGN(INDEX(Matches!$G$2:$G$201,MATCH($A598&amp;"-6",Matches!$J$2:$J$201,0))-INDEX(Matches!$H$2:$H$201,MATCH($A598&amp;"-6",Matches!$J$2:$J$201,0))),0,IF(N598-O598=INDEX(Matches!$G$2:$G$201,MATCH($A598&amp;"-6",Matches!$J$2:$J$201,0))-INDEX(Matches!$H$2:$H$201,MATCH($A598&amp;"-6",Matches!$J$2:$J$201,0)),3,2))))),""))</f>
        <v/>
      </c>
      <c r="AD598" s="12" t="str">
        <f aca="false">IF(OR($B598="",P598="",Q598=""),"",IFERROR(IF(OR(INDEX(Matches!$I$2:$I$201,MATCH($A598&amp;"-7",Matches!$J$2:$J$201,0))="Void",INDEX(Matches!$G$2:$G$201,MATCH($A598&amp;"-7",Matches!$J$2:$J$201,0))="",INDEX(Matches!$H$2:$H$201,MATCH($A598&amp;"-7",Matches!$J$2:$J$201,0))=""),"",IF(AND($C598&lt;&gt;"",INDEX(Matches!$F$2:$F$201,MATCH($A598&amp;"-7",Matches!$J$2:$J$201,0))&lt;&gt;"",$C598&gt;=INDEX(Matches!$F$2:$F$201,MATCH($A598&amp;"-7",Matches!$J$2:$J$201,0))),"",IF(AND(P598=INDEX(Matches!$G$2:$G$201,MATCH($A598&amp;"-7",Matches!$J$2:$J$201,0)),Q598=INDEX(Matches!$H$2:$H$201,MATCH($A598&amp;"-7",Matches!$J$2:$J$201,0))),5,IF(SIGN(P598-Q598)&lt;&gt;SIGN(INDEX(Matches!$G$2:$G$201,MATCH($A598&amp;"-7",Matches!$J$2:$J$201,0))-INDEX(Matches!$H$2:$H$201,MATCH($A598&amp;"-7",Matches!$J$2:$J$201,0))),0,IF(P598-Q598=INDEX(Matches!$G$2:$G$201,MATCH($A598&amp;"-7",Matches!$J$2:$J$201,0))-INDEX(Matches!$H$2:$H$201,MATCH($A598&amp;"-7",Matches!$J$2:$J$201,0)),3,2))))),""))</f>
        <v/>
      </c>
      <c r="AE598" s="12" t="str">
        <f aca="false">IF(OR($B598="",R598="",S598=""),"",IFERROR(IF(OR(INDEX(Matches!$I$2:$I$201,MATCH($A598&amp;"-8",Matches!$J$2:$J$201,0))="Void",INDEX(Matches!$G$2:$G$201,MATCH($A598&amp;"-8",Matches!$J$2:$J$201,0))="",INDEX(Matches!$H$2:$H$201,MATCH($A598&amp;"-8",Matches!$J$2:$J$201,0))=""),"",IF(AND($C598&lt;&gt;"",INDEX(Matches!$F$2:$F$201,MATCH($A598&amp;"-8",Matches!$J$2:$J$201,0))&lt;&gt;"",$C598&gt;=INDEX(Matches!$F$2:$F$201,MATCH($A598&amp;"-8",Matches!$J$2:$J$201,0))),"",IF(AND(R598=INDEX(Matches!$G$2:$G$201,MATCH($A598&amp;"-8",Matches!$J$2:$J$201,0)),S598=INDEX(Matches!$H$2:$H$201,MATCH($A598&amp;"-8",Matches!$J$2:$J$201,0))),5,IF(SIGN(R598-S598)&lt;&gt;SIGN(INDEX(Matches!$G$2:$G$201,MATCH($A598&amp;"-8",Matches!$J$2:$J$201,0))-INDEX(Matches!$H$2:$H$201,MATCH($A598&amp;"-8",Matches!$J$2:$J$201,0))),0,IF(R598-S598=INDEX(Matches!$G$2:$G$201,MATCH($A598&amp;"-8",Matches!$J$2:$J$201,0))-INDEX(Matches!$H$2:$H$201,MATCH($A598&amp;"-8",Matches!$J$2:$J$201,0)),3,2))))),""))</f>
        <v/>
      </c>
      <c r="AF598" s="12" t="str">
        <f aca="false">IF(OR($B598="",T598="",U598=""),"",IFERROR(IF(OR(INDEX(Matches!$I$2:$I$201,MATCH($A598&amp;"-9",Matches!$J$2:$J$201,0))="Void",INDEX(Matches!$G$2:$G$201,MATCH($A598&amp;"-9",Matches!$J$2:$J$201,0))="",INDEX(Matches!$H$2:$H$201,MATCH($A598&amp;"-9",Matches!$J$2:$J$201,0))=""),"",IF(AND($C598&lt;&gt;"",INDEX(Matches!$F$2:$F$201,MATCH($A598&amp;"-9",Matches!$J$2:$J$201,0))&lt;&gt;"",$C598&gt;=INDEX(Matches!$F$2:$F$201,MATCH($A598&amp;"-9",Matches!$J$2:$J$201,0))),"",IF(AND(T598=INDEX(Matches!$G$2:$G$201,MATCH($A598&amp;"-9",Matches!$J$2:$J$201,0)),U598=INDEX(Matches!$H$2:$H$201,MATCH($A598&amp;"-9",Matches!$J$2:$J$201,0))),5,IF(SIGN(T598-U598)&lt;&gt;SIGN(INDEX(Matches!$G$2:$G$201,MATCH($A598&amp;"-9",Matches!$J$2:$J$201,0))-INDEX(Matches!$H$2:$H$201,MATCH($A598&amp;"-9",Matches!$J$2:$J$201,0))),0,IF(T598-U598=INDEX(Matches!$G$2:$G$201,MATCH($A598&amp;"-9",Matches!$J$2:$J$201,0))-INDEX(Matches!$H$2:$H$201,MATCH($A598&amp;"-9",Matches!$J$2:$J$201,0)),3,2))))),""))</f>
        <v/>
      </c>
      <c r="AG598" s="12" t="str">
        <f aca="false">IF(OR($B598="",V598="",W598=""),"",IFERROR(IF(OR(INDEX(Matches!$I$2:$I$201,MATCH($A598&amp;"-10",Matches!$J$2:$J$201,0))="Void",INDEX(Matches!$G$2:$G$201,MATCH($A598&amp;"-10",Matches!$J$2:$J$201,0))="",INDEX(Matches!$H$2:$H$201,MATCH($A598&amp;"-10",Matches!$J$2:$J$201,0))=""),"",IF(AND($C598&lt;&gt;"",INDEX(Matches!$F$2:$F$201,MATCH($A598&amp;"-10",Matches!$J$2:$J$201,0))&lt;&gt;"",$C598&gt;=INDEX(Matches!$F$2:$F$201,MATCH($A598&amp;"-10",Matches!$J$2:$J$201,0))),"",IF(AND(V598=INDEX(Matches!$G$2:$G$201,MATCH($A598&amp;"-10",Matches!$J$2:$J$201,0)),W598=INDEX(Matches!$H$2:$H$201,MATCH($A598&amp;"-10",Matches!$J$2:$J$201,0))),5,IF(SIGN(V598-W598)&lt;&gt;SIGN(INDEX(Matches!$G$2:$G$201,MATCH($A598&amp;"-10",Matches!$J$2:$J$201,0))-INDEX(Matches!$H$2:$H$201,MATCH($A598&amp;"-10",Matches!$J$2:$J$201,0))),0,IF(V598-W598=INDEX(Matches!$G$2:$G$201,MATCH($A598&amp;"-10",Matches!$J$2:$J$201,0))-INDEX(Matches!$H$2:$H$201,MATCH($A598&amp;"-10",Matches!$J$2:$J$201,0)),3,2))))),""))</f>
        <v/>
      </c>
      <c r="AH598" s="13" t="str">
        <f aca="false">IF($B598="","",SUM(X598:AG598))</f>
        <v/>
      </c>
      <c r="AI598" s="12" t="str">
        <f aca="false">IF($B598="","",COUNTIF(X598:AG598,5))</f>
        <v/>
      </c>
      <c r="AJ598" s="12" t="str">
        <f aca="false">IF($B598="","",COUNTIF(X598:AG598,"&gt;=2"))</f>
        <v/>
      </c>
      <c r="AK598" s="12" t="str">
        <f aca="false">IF($B598="","",COUNT(X598:AG598))</f>
        <v/>
      </c>
    </row>
    <row r="599" customFormat="false" ht="15" hidden="false" customHeight="false" outlineLevel="0" collapsed="false">
      <c r="A599" s="7"/>
      <c r="B599" s="7"/>
      <c r="C599" s="11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12" t="str">
        <f aca="false">IF(OR($B599="",D599="",E599=""),"",IFERROR(IF(OR(INDEX(Matches!$I$2:$I$201,MATCH($A599&amp;"-1",Matches!$J$2:$J$201,0))="Void",INDEX(Matches!$G$2:$G$201,MATCH($A599&amp;"-1",Matches!$J$2:$J$201,0))="",INDEX(Matches!$H$2:$H$201,MATCH($A599&amp;"-1",Matches!$J$2:$J$201,0))=""),"",IF(AND($C599&lt;&gt;"",INDEX(Matches!$F$2:$F$201,MATCH($A599&amp;"-1",Matches!$J$2:$J$201,0))&lt;&gt;"",$C599&gt;=INDEX(Matches!$F$2:$F$201,MATCH($A599&amp;"-1",Matches!$J$2:$J$201,0))),"",IF(AND(D599=INDEX(Matches!$G$2:$G$201,MATCH($A599&amp;"-1",Matches!$J$2:$J$201,0)),E599=INDEX(Matches!$H$2:$H$201,MATCH($A599&amp;"-1",Matches!$J$2:$J$201,0))),5,IF(SIGN(D599-E599)&lt;&gt;SIGN(INDEX(Matches!$G$2:$G$201,MATCH($A599&amp;"-1",Matches!$J$2:$J$201,0))-INDEX(Matches!$H$2:$H$201,MATCH($A599&amp;"-1",Matches!$J$2:$J$201,0))),0,IF(D599-E599=INDEX(Matches!$G$2:$G$201,MATCH($A599&amp;"-1",Matches!$J$2:$J$201,0))-INDEX(Matches!$H$2:$H$201,MATCH($A599&amp;"-1",Matches!$J$2:$J$201,0)),3,2))))),""))</f>
        <v/>
      </c>
      <c r="Y599" s="12" t="str">
        <f aca="false">IF(OR($B599="",F599="",G599=""),"",IFERROR(IF(OR(INDEX(Matches!$I$2:$I$201,MATCH($A599&amp;"-2",Matches!$J$2:$J$201,0))="Void",INDEX(Matches!$G$2:$G$201,MATCH($A599&amp;"-2",Matches!$J$2:$J$201,0))="",INDEX(Matches!$H$2:$H$201,MATCH($A599&amp;"-2",Matches!$J$2:$J$201,0))=""),"",IF(AND($C599&lt;&gt;"",INDEX(Matches!$F$2:$F$201,MATCH($A599&amp;"-2",Matches!$J$2:$J$201,0))&lt;&gt;"",$C599&gt;=INDEX(Matches!$F$2:$F$201,MATCH($A599&amp;"-2",Matches!$J$2:$J$201,0))),"",IF(AND(F599=INDEX(Matches!$G$2:$G$201,MATCH($A599&amp;"-2",Matches!$J$2:$J$201,0)),G599=INDEX(Matches!$H$2:$H$201,MATCH($A599&amp;"-2",Matches!$J$2:$J$201,0))),5,IF(SIGN(F599-G599)&lt;&gt;SIGN(INDEX(Matches!$G$2:$G$201,MATCH($A599&amp;"-2",Matches!$J$2:$J$201,0))-INDEX(Matches!$H$2:$H$201,MATCH($A599&amp;"-2",Matches!$J$2:$J$201,0))),0,IF(F599-G599=INDEX(Matches!$G$2:$G$201,MATCH($A599&amp;"-2",Matches!$J$2:$J$201,0))-INDEX(Matches!$H$2:$H$201,MATCH($A599&amp;"-2",Matches!$J$2:$J$201,0)),3,2))))),""))</f>
        <v/>
      </c>
      <c r="Z599" s="12" t="str">
        <f aca="false">IF(OR($B599="",H599="",I599=""),"",IFERROR(IF(OR(INDEX(Matches!$I$2:$I$201,MATCH($A599&amp;"-3",Matches!$J$2:$J$201,0))="Void",INDEX(Matches!$G$2:$G$201,MATCH($A599&amp;"-3",Matches!$J$2:$J$201,0))="",INDEX(Matches!$H$2:$H$201,MATCH($A599&amp;"-3",Matches!$J$2:$J$201,0))=""),"",IF(AND($C599&lt;&gt;"",INDEX(Matches!$F$2:$F$201,MATCH($A599&amp;"-3",Matches!$J$2:$J$201,0))&lt;&gt;"",$C599&gt;=INDEX(Matches!$F$2:$F$201,MATCH($A599&amp;"-3",Matches!$J$2:$J$201,0))),"",IF(AND(H599=INDEX(Matches!$G$2:$G$201,MATCH($A599&amp;"-3",Matches!$J$2:$J$201,0)),I599=INDEX(Matches!$H$2:$H$201,MATCH($A599&amp;"-3",Matches!$J$2:$J$201,0))),5,IF(SIGN(H599-I599)&lt;&gt;SIGN(INDEX(Matches!$G$2:$G$201,MATCH($A599&amp;"-3",Matches!$J$2:$J$201,0))-INDEX(Matches!$H$2:$H$201,MATCH($A599&amp;"-3",Matches!$J$2:$J$201,0))),0,IF(H599-I599=INDEX(Matches!$G$2:$G$201,MATCH($A599&amp;"-3",Matches!$J$2:$J$201,0))-INDEX(Matches!$H$2:$H$201,MATCH($A599&amp;"-3",Matches!$J$2:$J$201,0)),3,2))))),""))</f>
        <v/>
      </c>
      <c r="AA599" s="12" t="str">
        <f aca="false">IF(OR($B599="",J599="",K599=""),"",IFERROR(IF(OR(INDEX(Matches!$I$2:$I$201,MATCH($A599&amp;"-4",Matches!$J$2:$J$201,0))="Void",INDEX(Matches!$G$2:$G$201,MATCH($A599&amp;"-4",Matches!$J$2:$J$201,0))="",INDEX(Matches!$H$2:$H$201,MATCH($A599&amp;"-4",Matches!$J$2:$J$201,0))=""),"",IF(AND($C599&lt;&gt;"",INDEX(Matches!$F$2:$F$201,MATCH($A599&amp;"-4",Matches!$J$2:$J$201,0))&lt;&gt;"",$C599&gt;=INDEX(Matches!$F$2:$F$201,MATCH($A599&amp;"-4",Matches!$J$2:$J$201,0))),"",IF(AND(J599=INDEX(Matches!$G$2:$G$201,MATCH($A599&amp;"-4",Matches!$J$2:$J$201,0)),K599=INDEX(Matches!$H$2:$H$201,MATCH($A599&amp;"-4",Matches!$J$2:$J$201,0))),5,IF(SIGN(J599-K599)&lt;&gt;SIGN(INDEX(Matches!$G$2:$G$201,MATCH($A599&amp;"-4",Matches!$J$2:$J$201,0))-INDEX(Matches!$H$2:$H$201,MATCH($A599&amp;"-4",Matches!$J$2:$J$201,0))),0,IF(J599-K599=INDEX(Matches!$G$2:$G$201,MATCH($A599&amp;"-4",Matches!$J$2:$J$201,0))-INDEX(Matches!$H$2:$H$201,MATCH($A599&amp;"-4",Matches!$J$2:$J$201,0)),3,2))))),""))</f>
        <v/>
      </c>
      <c r="AB599" s="12" t="str">
        <f aca="false">IF(OR($B599="",L599="",M599=""),"",IFERROR(IF(OR(INDEX(Matches!$I$2:$I$201,MATCH($A599&amp;"-5",Matches!$J$2:$J$201,0))="Void",INDEX(Matches!$G$2:$G$201,MATCH($A599&amp;"-5",Matches!$J$2:$J$201,0))="",INDEX(Matches!$H$2:$H$201,MATCH($A599&amp;"-5",Matches!$J$2:$J$201,0))=""),"",IF(AND($C599&lt;&gt;"",INDEX(Matches!$F$2:$F$201,MATCH($A599&amp;"-5",Matches!$J$2:$J$201,0))&lt;&gt;"",$C599&gt;=INDEX(Matches!$F$2:$F$201,MATCH($A599&amp;"-5",Matches!$J$2:$J$201,0))),"",IF(AND(L599=INDEX(Matches!$G$2:$G$201,MATCH($A599&amp;"-5",Matches!$J$2:$J$201,0)),M599=INDEX(Matches!$H$2:$H$201,MATCH($A599&amp;"-5",Matches!$J$2:$J$201,0))),5,IF(SIGN(L599-M599)&lt;&gt;SIGN(INDEX(Matches!$G$2:$G$201,MATCH($A599&amp;"-5",Matches!$J$2:$J$201,0))-INDEX(Matches!$H$2:$H$201,MATCH($A599&amp;"-5",Matches!$J$2:$J$201,0))),0,IF(L599-M599=INDEX(Matches!$G$2:$G$201,MATCH($A599&amp;"-5",Matches!$J$2:$J$201,0))-INDEX(Matches!$H$2:$H$201,MATCH($A599&amp;"-5",Matches!$J$2:$J$201,0)),3,2))))),""))</f>
        <v/>
      </c>
      <c r="AC599" s="12" t="str">
        <f aca="false">IF(OR($B599="",N599="",O599=""),"",IFERROR(IF(OR(INDEX(Matches!$I$2:$I$201,MATCH($A599&amp;"-6",Matches!$J$2:$J$201,0))="Void",INDEX(Matches!$G$2:$G$201,MATCH($A599&amp;"-6",Matches!$J$2:$J$201,0))="",INDEX(Matches!$H$2:$H$201,MATCH($A599&amp;"-6",Matches!$J$2:$J$201,0))=""),"",IF(AND($C599&lt;&gt;"",INDEX(Matches!$F$2:$F$201,MATCH($A599&amp;"-6",Matches!$J$2:$J$201,0))&lt;&gt;"",$C599&gt;=INDEX(Matches!$F$2:$F$201,MATCH($A599&amp;"-6",Matches!$J$2:$J$201,0))),"",IF(AND(N599=INDEX(Matches!$G$2:$G$201,MATCH($A599&amp;"-6",Matches!$J$2:$J$201,0)),O599=INDEX(Matches!$H$2:$H$201,MATCH($A599&amp;"-6",Matches!$J$2:$J$201,0))),5,IF(SIGN(N599-O599)&lt;&gt;SIGN(INDEX(Matches!$G$2:$G$201,MATCH($A599&amp;"-6",Matches!$J$2:$J$201,0))-INDEX(Matches!$H$2:$H$201,MATCH($A599&amp;"-6",Matches!$J$2:$J$201,0))),0,IF(N599-O599=INDEX(Matches!$G$2:$G$201,MATCH($A599&amp;"-6",Matches!$J$2:$J$201,0))-INDEX(Matches!$H$2:$H$201,MATCH($A599&amp;"-6",Matches!$J$2:$J$201,0)),3,2))))),""))</f>
        <v/>
      </c>
      <c r="AD599" s="12" t="str">
        <f aca="false">IF(OR($B599="",P599="",Q599=""),"",IFERROR(IF(OR(INDEX(Matches!$I$2:$I$201,MATCH($A599&amp;"-7",Matches!$J$2:$J$201,0))="Void",INDEX(Matches!$G$2:$G$201,MATCH($A599&amp;"-7",Matches!$J$2:$J$201,0))="",INDEX(Matches!$H$2:$H$201,MATCH($A599&amp;"-7",Matches!$J$2:$J$201,0))=""),"",IF(AND($C599&lt;&gt;"",INDEX(Matches!$F$2:$F$201,MATCH($A599&amp;"-7",Matches!$J$2:$J$201,0))&lt;&gt;"",$C599&gt;=INDEX(Matches!$F$2:$F$201,MATCH($A599&amp;"-7",Matches!$J$2:$J$201,0))),"",IF(AND(P599=INDEX(Matches!$G$2:$G$201,MATCH($A599&amp;"-7",Matches!$J$2:$J$201,0)),Q599=INDEX(Matches!$H$2:$H$201,MATCH($A599&amp;"-7",Matches!$J$2:$J$201,0))),5,IF(SIGN(P599-Q599)&lt;&gt;SIGN(INDEX(Matches!$G$2:$G$201,MATCH($A599&amp;"-7",Matches!$J$2:$J$201,0))-INDEX(Matches!$H$2:$H$201,MATCH($A599&amp;"-7",Matches!$J$2:$J$201,0))),0,IF(P599-Q599=INDEX(Matches!$G$2:$G$201,MATCH($A599&amp;"-7",Matches!$J$2:$J$201,0))-INDEX(Matches!$H$2:$H$201,MATCH($A599&amp;"-7",Matches!$J$2:$J$201,0)),3,2))))),""))</f>
        <v/>
      </c>
      <c r="AE599" s="12" t="str">
        <f aca="false">IF(OR($B599="",R599="",S599=""),"",IFERROR(IF(OR(INDEX(Matches!$I$2:$I$201,MATCH($A599&amp;"-8",Matches!$J$2:$J$201,0))="Void",INDEX(Matches!$G$2:$G$201,MATCH($A599&amp;"-8",Matches!$J$2:$J$201,0))="",INDEX(Matches!$H$2:$H$201,MATCH($A599&amp;"-8",Matches!$J$2:$J$201,0))=""),"",IF(AND($C599&lt;&gt;"",INDEX(Matches!$F$2:$F$201,MATCH($A599&amp;"-8",Matches!$J$2:$J$201,0))&lt;&gt;"",$C599&gt;=INDEX(Matches!$F$2:$F$201,MATCH($A599&amp;"-8",Matches!$J$2:$J$201,0))),"",IF(AND(R599=INDEX(Matches!$G$2:$G$201,MATCH($A599&amp;"-8",Matches!$J$2:$J$201,0)),S599=INDEX(Matches!$H$2:$H$201,MATCH($A599&amp;"-8",Matches!$J$2:$J$201,0))),5,IF(SIGN(R599-S599)&lt;&gt;SIGN(INDEX(Matches!$G$2:$G$201,MATCH($A599&amp;"-8",Matches!$J$2:$J$201,0))-INDEX(Matches!$H$2:$H$201,MATCH($A599&amp;"-8",Matches!$J$2:$J$201,0))),0,IF(R599-S599=INDEX(Matches!$G$2:$G$201,MATCH($A599&amp;"-8",Matches!$J$2:$J$201,0))-INDEX(Matches!$H$2:$H$201,MATCH($A599&amp;"-8",Matches!$J$2:$J$201,0)),3,2))))),""))</f>
        <v/>
      </c>
      <c r="AF599" s="12" t="str">
        <f aca="false">IF(OR($B599="",T599="",U599=""),"",IFERROR(IF(OR(INDEX(Matches!$I$2:$I$201,MATCH($A599&amp;"-9",Matches!$J$2:$J$201,0))="Void",INDEX(Matches!$G$2:$G$201,MATCH($A599&amp;"-9",Matches!$J$2:$J$201,0))="",INDEX(Matches!$H$2:$H$201,MATCH($A599&amp;"-9",Matches!$J$2:$J$201,0))=""),"",IF(AND($C599&lt;&gt;"",INDEX(Matches!$F$2:$F$201,MATCH($A599&amp;"-9",Matches!$J$2:$J$201,0))&lt;&gt;"",$C599&gt;=INDEX(Matches!$F$2:$F$201,MATCH($A599&amp;"-9",Matches!$J$2:$J$201,0))),"",IF(AND(T599=INDEX(Matches!$G$2:$G$201,MATCH($A599&amp;"-9",Matches!$J$2:$J$201,0)),U599=INDEX(Matches!$H$2:$H$201,MATCH($A599&amp;"-9",Matches!$J$2:$J$201,0))),5,IF(SIGN(T599-U599)&lt;&gt;SIGN(INDEX(Matches!$G$2:$G$201,MATCH($A599&amp;"-9",Matches!$J$2:$J$201,0))-INDEX(Matches!$H$2:$H$201,MATCH($A599&amp;"-9",Matches!$J$2:$J$201,0))),0,IF(T599-U599=INDEX(Matches!$G$2:$G$201,MATCH($A599&amp;"-9",Matches!$J$2:$J$201,0))-INDEX(Matches!$H$2:$H$201,MATCH($A599&amp;"-9",Matches!$J$2:$J$201,0)),3,2))))),""))</f>
        <v/>
      </c>
      <c r="AG599" s="12" t="str">
        <f aca="false">IF(OR($B599="",V599="",W599=""),"",IFERROR(IF(OR(INDEX(Matches!$I$2:$I$201,MATCH($A599&amp;"-10",Matches!$J$2:$J$201,0))="Void",INDEX(Matches!$G$2:$G$201,MATCH($A599&amp;"-10",Matches!$J$2:$J$201,0))="",INDEX(Matches!$H$2:$H$201,MATCH($A599&amp;"-10",Matches!$J$2:$J$201,0))=""),"",IF(AND($C599&lt;&gt;"",INDEX(Matches!$F$2:$F$201,MATCH($A599&amp;"-10",Matches!$J$2:$J$201,0))&lt;&gt;"",$C599&gt;=INDEX(Matches!$F$2:$F$201,MATCH($A599&amp;"-10",Matches!$J$2:$J$201,0))),"",IF(AND(V599=INDEX(Matches!$G$2:$G$201,MATCH($A599&amp;"-10",Matches!$J$2:$J$201,0)),W599=INDEX(Matches!$H$2:$H$201,MATCH($A599&amp;"-10",Matches!$J$2:$J$201,0))),5,IF(SIGN(V599-W599)&lt;&gt;SIGN(INDEX(Matches!$G$2:$G$201,MATCH($A599&amp;"-10",Matches!$J$2:$J$201,0))-INDEX(Matches!$H$2:$H$201,MATCH($A599&amp;"-10",Matches!$J$2:$J$201,0))),0,IF(V599-W599=INDEX(Matches!$G$2:$G$201,MATCH($A599&amp;"-10",Matches!$J$2:$J$201,0))-INDEX(Matches!$H$2:$H$201,MATCH($A599&amp;"-10",Matches!$J$2:$J$201,0)),3,2))))),""))</f>
        <v/>
      </c>
      <c r="AH599" s="13" t="str">
        <f aca="false">IF($B599="","",SUM(X599:AG599))</f>
        <v/>
      </c>
      <c r="AI599" s="12" t="str">
        <f aca="false">IF($B599="","",COUNTIF(X599:AG599,5))</f>
        <v/>
      </c>
      <c r="AJ599" s="12" t="str">
        <f aca="false">IF($B599="","",COUNTIF(X599:AG599,"&gt;=2"))</f>
        <v/>
      </c>
      <c r="AK599" s="12" t="str">
        <f aca="false">IF($B599="","",COUNT(X599:AG599))</f>
        <v/>
      </c>
    </row>
    <row r="600" customFormat="false" ht="15" hidden="false" customHeight="false" outlineLevel="0" collapsed="false">
      <c r="A600" s="7"/>
      <c r="B600" s="7"/>
      <c r="C600" s="11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12" t="str">
        <f aca="false">IF(OR($B600="",D600="",E600=""),"",IFERROR(IF(OR(INDEX(Matches!$I$2:$I$201,MATCH($A600&amp;"-1",Matches!$J$2:$J$201,0))="Void",INDEX(Matches!$G$2:$G$201,MATCH($A600&amp;"-1",Matches!$J$2:$J$201,0))="",INDEX(Matches!$H$2:$H$201,MATCH($A600&amp;"-1",Matches!$J$2:$J$201,0))=""),"",IF(AND($C600&lt;&gt;"",INDEX(Matches!$F$2:$F$201,MATCH($A600&amp;"-1",Matches!$J$2:$J$201,0))&lt;&gt;"",$C600&gt;=INDEX(Matches!$F$2:$F$201,MATCH($A600&amp;"-1",Matches!$J$2:$J$201,0))),"",IF(AND(D600=INDEX(Matches!$G$2:$G$201,MATCH($A600&amp;"-1",Matches!$J$2:$J$201,0)),E600=INDEX(Matches!$H$2:$H$201,MATCH($A600&amp;"-1",Matches!$J$2:$J$201,0))),5,IF(SIGN(D600-E600)&lt;&gt;SIGN(INDEX(Matches!$G$2:$G$201,MATCH($A600&amp;"-1",Matches!$J$2:$J$201,0))-INDEX(Matches!$H$2:$H$201,MATCH($A600&amp;"-1",Matches!$J$2:$J$201,0))),0,IF(D600-E600=INDEX(Matches!$G$2:$G$201,MATCH($A600&amp;"-1",Matches!$J$2:$J$201,0))-INDEX(Matches!$H$2:$H$201,MATCH($A600&amp;"-1",Matches!$J$2:$J$201,0)),3,2))))),""))</f>
        <v/>
      </c>
      <c r="Y600" s="12" t="str">
        <f aca="false">IF(OR($B600="",F600="",G600=""),"",IFERROR(IF(OR(INDEX(Matches!$I$2:$I$201,MATCH($A600&amp;"-2",Matches!$J$2:$J$201,0))="Void",INDEX(Matches!$G$2:$G$201,MATCH($A600&amp;"-2",Matches!$J$2:$J$201,0))="",INDEX(Matches!$H$2:$H$201,MATCH($A600&amp;"-2",Matches!$J$2:$J$201,0))=""),"",IF(AND($C600&lt;&gt;"",INDEX(Matches!$F$2:$F$201,MATCH($A600&amp;"-2",Matches!$J$2:$J$201,0))&lt;&gt;"",$C600&gt;=INDEX(Matches!$F$2:$F$201,MATCH($A600&amp;"-2",Matches!$J$2:$J$201,0))),"",IF(AND(F600=INDEX(Matches!$G$2:$G$201,MATCH($A600&amp;"-2",Matches!$J$2:$J$201,0)),G600=INDEX(Matches!$H$2:$H$201,MATCH($A600&amp;"-2",Matches!$J$2:$J$201,0))),5,IF(SIGN(F600-G600)&lt;&gt;SIGN(INDEX(Matches!$G$2:$G$201,MATCH($A600&amp;"-2",Matches!$J$2:$J$201,0))-INDEX(Matches!$H$2:$H$201,MATCH($A600&amp;"-2",Matches!$J$2:$J$201,0))),0,IF(F600-G600=INDEX(Matches!$G$2:$G$201,MATCH($A600&amp;"-2",Matches!$J$2:$J$201,0))-INDEX(Matches!$H$2:$H$201,MATCH($A600&amp;"-2",Matches!$J$2:$J$201,0)),3,2))))),""))</f>
        <v/>
      </c>
      <c r="Z600" s="12" t="str">
        <f aca="false">IF(OR($B600="",H600="",I600=""),"",IFERROR(IF(OR(INDEX(Matches!$I$2:$I$201,MATCH($A600&amp;"-3",Matches!$J$2:$J$201,0))="Void",INDEX(Matches!$G$2:$G$201,MATCH($A600&amp;"-3",Matches!$J$2:$J$201,0))="",INDEX(Matches!$H$2:$H$201,MATCH($A600&amp;"-3",Matches!$J$2:$J$201,0))=""),"",IF(AND($C600&lt;&gt;"",INDEX(Matches!$F$2:$F$201,MATCH($A600&amp;"-3",Matches!$J$2:$J$201,0))&lt;&gt;"",$C600&gt;=INDEX(Matches!$F$2:$F$201,MATCH($A600&amp;"-3",Matches!$J$2:$J$201,0))),"",IF(AND(H600=INDEX(Matches!$G$2:$G$201,MATCH($A600&amp;"-3",Matches!$J$2:$J$201,0)),I600=INDEX(Matches!$H$2:$H$201,MATCH($A600&amp;"-3",Matches!$J$2:$J$201,0))),5,IF(SIGN(H600-I600)&lt;&gt;SIGN(INDEX(Matches!$G$2:$G$201,MATCH($A600&amp;"-3",Matches!$J$2:$J$201,0))-INDEX(Matches!$H$2:$H$201,MATCH($A600&amp;"-3",Matches!$J$2:$J$201,0))),0,IF(H600-I600=INDEX(Matches!$G$2:$G$201,MATCH($A600&amp;"-3",Matches!$J$2:$J$201,0))-INDEX(Matches!$H$2:$H$201,MATCH($A600&amp;"-3",Matches!$J$2:$J$201,0)),3,2))))),""))</f>
        <v/>
      </c>
      <c r="AA600" s="12" t="str">
        <f aca="false">IF(OR($B600="",J600="",K600=""),"",IFERROR(IF(OR(INDEX(Matches!$I$2:$I$201,MATCH($A600&amp;"-4",Matches!$J$2:$J$201,0))="Void",INDEX(Matches!$G$2:$G$201,MATCH($A600&amp;"-4",Matches!$J$2:$J$201,0))="",INDEX(Matches!$H$2:$H$201,MATCH($A600&amp;"-4",Matches!$J$2:$J$201,0))=""),"",IF(AND($C600&lt;&gt;"",INDEX(Matches!$F$2:$F$201,MATCH($A600&amp;"-4",Matches!$J$2:$J$201,0))&lt;&gt;"",$C600&gt;=INDEX(Matches!$F$2:$F$201,MATCH($A600&amp;"-4",Matches!$J$2:$J$201,0))),"",IF(AND(J600=INDEX(Matches!$G$2:$G$201,MATCH($A600&amp;"-4",Matches!$J$2:$J$201,0)),K600=INDEX(Matches!$H$2:$H$201,MATCH($A600&amp;"-4",Matches!$J$2:$J$201,0))),5,IF(SIGN(J600-K600)&lt;&gt;SIGN(INDEX(Matches!$G$2:$G$201,MATCH($A600&amp;"-4",Matches!$J$2:$J$201,0))-INDEX(Matches!$H$2:$H$201,MATCH($A600&amp;"-4",Matches!$J$2:$J$201,0))),0,IF(J600-K600=INDEX(Matches!$G$2:$G$201,MATCH($A600&amp;"-4",Matches!$J$2:$J$201,0))-INDEX(Matches!$H$2:$H$201,MATCH($A600&amp;"-4",Matches!$J$2:$J$201,0)),3,2))))),""))</f>
        <v/>
      </c>
      <c r="AB600" s="12" t="str">
        <f aca="false">IF(OR($B600="",L600="",M600=""),"",IFERROR(IF(OR(INDEX(Matches!$I$2:$I$201,MATCH($A600&amp;"-5",Matches!$J$2:$J$201,0))="Void",INDEX(Matches!$G$2:$G$201,MATCH($A600&amp;"-5",Matches!$J$2:$J$201,0))="",INDEX(Matches!$H$2:$H$201,MATCH($A600&amp;"-5",Matches!$J$2:$J$201,0))=""),"",IF(AND($C600&lt;&gt;"",INDEX(Matches!$F$2:$F$201,MATCH($A600&amp;"-5",Matches!$J$2:$J$201,0))&lt;&gt;"",$C600&gt;=INDEX(Matches!$F$2:$F$201,MATCH($A600&amp;"-5",Matches!$J$2:$J$201,0))),"",IF(AND(L600=INDEX(Matches!$G$2:$G$201,MATCH($A600&amp;"-5",Matches!$J$2:$J$201,0)),M600=INDEX(Matches!$H$2:$H$201,MATCH($A600&amp;"-5",Matches!$J$2:$J$201,0))),5,IF(SIGN(L600-M600)&lt;&gt;SIGN(INDEX(Matches!$G$2:$G$201,MATCH($A600&amp;"-5",Matches!$J$2:$J$201,0))-INDEX(Matches!$H$2:$H$201,MATCH($A600&amp;"-5",Matches!$J$2:$J$201,0))),0,IF(L600-M600=INDEX(Matches!$G$2:$G$201,MATCH($A600&amp;"-5",Matches!$J$2:$J$201,0))-INDEX(Matches!$H$2:$H$201,MATCH($A600&amp;"-5",Matches!$J$2:$J$201,0)),3,2))))),""))</f>
        <v/>
      </c>
      <c r="AC600" s="12" t="str">
        <f aca="false">IF(OR($B600="",N600="",O600=""),"",IFERROR(IF(OR(INDEX(Matches!$I$2:$I$201,MATCH($A600&amp;"-6",Matches!$J$2:$J$201,0))="Void",INDEX(Matches!$G$2:$G$201,MATCH($A600&amp;"-6",Matches!$J$2:$J$201,0))="",INDEX(Matches!$H$2:$H$201,MATCH($A600&amp;"-6",Matches!$J$2:$J$201,0))=""),"",IF(AND($C600&lt;&gt;"",INDEX(Matches!$F$2:$F$201,MATCH($A600&amp;"-6",Matches!$J$2:$J$201,0))&lt;&gt;"",$C600&gt;=INDEX(Matches!$F$2:$F$201,MATCH($A600&amp;"-6",Matches!$J$2:$J$201,0))),"",IF(AND(N600=INDEX(Matches!$G$2:$G$201,MATCH($A600&amp;"-6",Matches!$J$2:$J$201,0)),O600=INDEX(Matches!$H$2:$H$201,MATCH($A600&amp;"-6",Matches!$J$2:$J$201,0))),5,IF(SIGN(N600-O600)&lt;&gt;SIGN(INDEX(Matches!$G$2:$G$201,MATCH($A600&amp;"-6",Matches!$J$2:$J$201,0))-INDEX(Matches!$H$2:$H$201,MATCH($A600&amp;"-6",Matches!$J$2:$J$201,0))),0,IF(N600-O600=INDEX(Matches!$G$2:$G$201,MATCH($A600&amp;"-6",Matches!$J$2:$J$201,0))-INDEX(Matches!$H$2:$H$201,MATCH($A600&amp;"-6",Matches!$J$2:$J$201,0)),3,2))))),""))</f>
        <v/>
      </c>
      <c r="AD600" s="12" t="str">
        <f aca="false">IF(OR($B600="",P600="",Q600=""),"",IFERROR(IF(OR(INDEX(Matches!$I$2:$I$201,MATCH($A600&amp;"-7",Matches!$J$2:$J$201,0))="Void",INDEX(Matches!$G$2:$G$201,MATCH($A600&amp;"-7",Matches!$J$2:$J$201,0))="",INDEX(Matches!$H$2:$H$201,MATCH($A600&amp;"-7",Matches!$J$2:$J$201,0))=""),"",IF(AND($C600&lt;&gt;"",INDEX(Matches!$F$2:$F$201,MATCH($A600&amp;"-7",Matches!$J$2:$J$201,0))&lt;&gt;"",$C600&gt;=INDEX(Matches!$F$2:$F$201,MATCH($A600&amp;"-7",Matches!$J$2:$J$201,0))),"",IF(AND(P600=INDEX(Matches!$G$2:$G$201,MATCH($A600&amp;"-7",Matches!$J$2:$J$201,0)),Q600=INDEX(Matches!$H$2:$H$201,MATCH($A600&amp;"-7",Matches!$J$2:$J$201,0))),5,IF(SIGN(P600-Q600)&lt;&gt;SIGN(INDEX(Matches!$G$2:$G$201,MATCH($A600&amp;"-7",Matches!$J$2:$J$201,0))-INDEX(Matches!$H$2:$H$201,MATCH($A600&amp;"-7",Matches!$J$2:$J$201,0))),0,IF(P600-Q600=INDEX(Matches!$G$2:$G$201,MATCH($A600&amp;"-7",Matches!$J$2:$J$201,0))-INDEX(Matches!$H$2:$H$201,MATCH($A600&amp;"-7",Matches!$J$2:$J$201,0)),3,2))))),""))</f>
        <v/>
      </c>
      <c r="AE600" s="12" t="str">
        <f aca="false">IF(OR($B600="",R600="",S600=""),"",IFERROR(IF(OR(INDEX(Matches!$I$2:$I$201,MATCH($A600&amp;"-8",Matches!$J$2:$J$201,0))="Void",INDEX(Matches!$G$2:$G$201,MATCH($A600&amp;"-8",Matches!$J$2:$J$201,0))="",INDEX(Matches!$H$2:$H$201,MATCH($A600&amp;"-8",Matches!$J$2:$J$201,0))=""),"",IF(AND($C600&lt;&gt;"",INDEX(Matches!$F$2:$F$201,MATCH($A600&amp;"-8",Matches!$J$2:$J$201,0))&lt;&gt;"",$C600&gt;=INDEX(Matches!$F$2:$F$201,MATCH($A600&amp;"-8",Matches!$J$2:$J$201,0))),"",IF(AND(R600=INDEX(Matches!$G$2:$G$201,MATCH($A600&amp;"-8",Matches!$J$2:$J$201,0)),S600=INDEX(Matches!$H$2:$H$201,MATCH($A600&amp;"-8",Matches!$J$2:$J$201,0))),5,IF(SIGN(R600-S600)&lt;&gt;SIGN(INDEX(Matches!$G$2:$G$201,MATCH($A600&amp;"-8",Matches!$J$2:$J$201,0))-INDEX(Matches!$H$2:$H$201,MATCH($A600&amp;"-8",Matches!$J$2:$J$201,0))),0,IF(R600-S600=INDEX(Matches!$G$2:$G$201,MATCH($A600&amp;"-8",Matches!$J$2:$J$201,0))-INDEX(Matches!$H$2:$H$201,MATCH($A600&amp;"-8",Matches!$J$2:$J$201,0)),3,2))))),""))</f>
        <v/>
      </c>
      <c r="AF600" s="12" t="str">
        <f aca="false">IF(OR($B600="",T600="",U600=""),"",IFERROR(IF(OR(INDEX(Matches!$I$2:$I$201,MATCH($A600&amp;"-9",Matches!$J$2:$J$201,0))="Void",INDEX(Matches!$G$2:$G$201,MATCH($A600&amp;"-9",Matches!$J$2:$J$201,0))="",INDEX(Matches!$H$2:$H$201,MATCH($A600&amp;"-9",Matches!$J$2:$J$201,0))=""),"",IF(AND($C600&lt;&gt;"",INDEX(Matches!$F$2:$F$201,MATCH($A600&amp;"-9",Matches!$J$2:$J$201,0))&lt;&gt;"",$C600&gt;=INDEX(Matches!$F$2:$F$201,MATCH($A600&amp;"-9",Matches!$J$2:$J$201,0))),"",IF(AND(T600=INDEX(Matches!$G$2:$G$201,MATCH($A600&amp;"-9",Matches!$J$2:$J$201,0)),U600=INDEX(Matches!$H$2:$H$201,MATCH($A600&amp;"-9",Matches!$J$2:$J$201,0))),5,IF(SIGN(T600-U600)&lt;&gt;SIGN(INDEX(Matches!$G$2:$G$201,MATCH($A600&amp;"-9",Matches!$J$2:$J$201,0))-INDEX(Matches!$H$2:$H$201,MATCH($A600&amp;"-9",Matches!$J$2:$J$201,0))),0,IF(T600-U600=INDEX(Matches!$G$2:$G$201,MATCH($A600&amp;"-9",Matches!$J$2:$J$201,0))-INDEX(Matches!$H$2:$H$201,MATCH($A600&amp;"-9",Matches!$J$2:$J$201,0)),3,2))))),""))</f>
        <v/>
      </c>
      <c r="AG600" s="12" t="str">
        <f aca="false">IF(OR($B600="",V600="",W600=""),"",IFERROR(IF(OR(INDEX(Matches!$I$2:$I$201,MATCH($A600&amp;"-10",Matches!$J$2:$J$201,0))="Void",INDEX(Matches!$G$2:$G$201,MATCH($A600&amp;"-10",Matches!$J$2:$J$201,0))="",INDEX(Matches!$H$2:$H$201,MATCH($A600&amp;"-10",Matches!$J$2:$J$201,0))=""),"",IF(AND($C600&lt;&gt;"",INDEX(Matches!$F$2:$F$201,MATCH($A600&amp;"-10",Matches!$J$2:$J$201,0))&lt;&gt;"",$C600&gt;=INDEX(Matches!$F$2:$F$201,MATCH($A600&amp;"-10",Matches!$J$2:$J$201,0))),"",IF(AND(V600=INDEX(Matches!$G$2:$G$201,MATCH($A600&amp;"-10",Matches!$J$2:$J$201,0)),W600=INDEX(Matches!$H$2:$H$201,MATCH($A600&amp;"-10",Matches!$J$2:$J$201,0))),5,IF(SIGN(V600-W600)&lt;&gt;SIGN(INDEX(Matches!$G$2:$G$201,MATCH($A600&amp;"-10",Matches!$J$2:$J$201,0))-INDEX(Matches!$H$2:$H$201,MATCH($A600&amp;"-10",Matches!$J$2:$J$201,0))),0,IF(V600-W600=INDEX(Matches!$G$2:$G$201,MATCH($A600&amp;"-10",Matches!$J$2:$J$201,0))-INDEX(Matches!$H$2:$H$201,MATCH($A600&amp;"-10",Matches!$J$2:$J$201,0)),3,2))))),""))</f>
        <v/>
      </c>
      <c r="AH600" s="13" t="str">
        <f aca="false">IF($B600="","",SUM(X600:AG600))</f>
        <v/>
      </c>
      <c r="AI600" s="12" t="str">
        <f aca="false">IF($B600="","",COUNTIF(X600:AG600,5))</f>
        <v/>
      </c>
      <c r="AJ600" s="12" t="str">
        <f aca="false">IF($B600="","",COUNTIF(X600:AG600,"&gt;=2"))</f>
        <v/>
      </c>
      <c r="AK600" s="12" t="str">
        <f aca="false">IF($B600="","",COUNT(X600:AG600))</f>
        <v/>
      </c>
    </row>
    <row r="601" customFormat="false" ht="15" hidden="false" customHeight="false" outlineLevel="0" collapsed="false">
      <c r="A601" s="7"/>
      <c r="B601" s="7"/>
      <c r="C601" s="11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12" t="str">
        <f aca="false">IF(OR($B601="",D601="",E601=""),"",IFERROR(IF(OR(INDEX(Matches!$I$2:$I$201,MATCH($A601&amp;"-1",Matches!$J$2:$J$201,0))="Void",INDEX(Matches!$G$2:$G$201,MATCH($A601&amp;"-1",Matches!$J$2:$J$201,0))="",INDEX(Matches!$H$2:$H$201,MATCH($A601&amp;"-1",Matches!$J$2:$J$201,0))=""),"",IF(AND($C601&lt;&gt;"",INDEX(Matches!$F$2:$F$201,MATCH($A601&amp;"-1",Matches!$J$2:$J$201,0))&lt;&gt;"",$C601&gt;=INDEX(Matches!$F$2:$F$201,MATCH($A601&amp;"-1",Matches!$J$2:$J$201,0))),"",IF(AND(D601=INDEX(Matches!$G$2:$G$201,MATCH($A601&amp;"-1",Matches!$J$2:$J$201,0)),E601=INDEX(Matches!$H$2:$H$201,MATCH($A601&amp;"-1",Matches!$J$2:$J$201,0))),5,IF(SIGN(D601-E601)&lt;&gt;SIGN(INDEX(Matches!$G$2:$G$201,MATCH($A601&amp;"-1",Matches!$J$2:$J$201,0))-INDEX(Matches!$H$2:$H$201,MATCH($A601&amp;"-1",Matches!$J$2:$J$201,0))),0,IF(D601-E601=INDEX(Matches!$G$2:$G$201,MATCH($A601&amp;"-1",Matches!$J$2:$J$201,0))-INDEX(Matches!$H$2:$H$201,MATCH($A601&amp;"-1",Matches!$J$2:$J$201,0)),3,2))))),""))</f>
        <v/>
      </c>
      <c r="Y601" s="12" t="str">
        <f aca="false">IF(OR($B601="",F601="",G601=""),"",IFERROR(IF(OR(INDEX(Matches!$I$2:$I$201,MATCH($A601&amp;"-2",Matches!$J$2:$J$201,0))="Void",INDEX(Matches!$G$2:$G$201,MATCH($A601&amp;"-2",Matches!$J$2:$J$201,0))="",INDEX(Matches!$H$2:$H$201,MATCH($A601&amp;"-2",Matches!$J$2:$J$201,0))=""),"",IF(AND($C601&lt;&gt;"",INDEX(Matches!$F$2:$F$201,MATCH($A601&amp;"-2",Matches!$J$2:$J$201,0))&lt;&gt;"",$C601&gt;=INDEX(Matches!$F$2:$F$201,MATCH($A601&amp;"-2",Matches!$J$2:$J$201,0))),"",IF(AND(F601=INDEX(Matches!$G$2:$G$201,MATCH($A601&amp;"-2",Matches!$J$2:$J$201,0)),G601=INDEX(Matches!$H$2:$H$201,MATCH($A601&amp;"-2",Matches!$J$2:$J$201,0))),5,IF(SIGN(F601-G601)&lt;&gt;SIGN(INDEX(Matches!$G$2:$G$201,MATCH($A601&amp;"-2",Matches!$J$2:$J$201,0))-INDEX(Matches!$H$2:$H$201,MATCH($A601&amp;"-2",Matches!$J$2:$J$201,0))),0,IF(F601-G601=INDEX(Matches!$G$2:$G$201,MATCH($A601&amp;"-2",Matches!$J$2:$J$201,0))-INDEX(Matches!$H$2:$H$201,MATCH($A601&amp;"-2",Matches!$J$2:$J$201,0)),3,2))))),""))</f>
        <v/>
      </c>
      <c r="Z601" s="12" t="str">
        <f aca="false">IF(OR($B601="",H601="",I601=""),"",IFERROR(IF(OR(INDEX(Matches!$I$2:$I$201,MATCH($A601&amp;"-3",Matches!$J$2:$J$201,0))="Void",INDEX(Matches!$G$2:$G$201,MATCH($A601&amp;"-3",Matches!$J$2:$J$201,0))="",INDEX(Matches!$H$2:$H$201,MATCH($A601&amp;"-3",Matches!$J$2:$J$201,0))=""),"",IF(AND($C601&lt;&gt;"",INDEX(Matches!$F$2:$F$201,MATCH($A601&amp;"-3",Matches!$J$2:$J$201,0))&lt;&gt;"",$C601&gt;=INDEX(Matches!$F$2:$F$201,MATCH($A601&amp;"-3",Matches!$J$2:$J$201,0))),"",IF(AND(H601=INDEX(Matches!$G$2:$G$201,MATCH($A601&amp;"-3",Matches!$J$2:$J$201,0)),I601=INDEX(Matches!$H$2:$H$201,MATCH($A601&amp;"-3",Matches!$J$2:$J$201,0))),5,IF(SIGN(H601-I601)&lt;&gt;SIGN(INDEX(Matches!$G$2:$G$201,MATCH($A601&amp;"-3",Matches!$J$2:$J$201,0))-INDEX(Matches!$H$2:$H$201,MATCH($A601&amp;"-3",Matches!$J$2:$J$201,0))),0,IF(H601-I601=INDEX(Matches!$G$2:$G$201,MATCH($A601&amp;"-3",Matches!$J$2:$J$201,0))-INDEX(Matches!$H$2:$H$201,MATCH($A601&amp;"-3",Matches!$J$2:$J$201,0)),3,2))))),""))</f>
        <v/>
      </c>
      <c r="AA601" s="12" t="str">
        <f aca="false">IF(OR($B601="",J601="",K601=""),"",IFERROR(IF(OR(INDEX(Matches!$I$2:$I$201,MATCH($A601&amp;"-4",Matches!$J$2:$J$201,0))="Void",INDEX(Matches!$G$2:$G$201,MATCH($A601&amp;"-4",Matches!$J$2:$J$201,0))="",INDEX(Matches!$H$2:$H$201,MATCH($A601&amp;"-4",Matches!$J$2:$J$201,0))=""),"",IF(AND($C601&lt;&gt;"",INDEX(Matches!$F$2:$F$201,MATCH($A601&amp;"-4",Matches!$J$2:$J$201,0))&lt;&gt;"",$C601&gt;=INDEX(Matches!$F$2:$F$201,MATCH($A601&amp;"-4",Matches!$J$2:$J$201,0))),"",IF(AND(J601=INDEX(Matches!$G$2:$G$201,MATCH($A601&amp;"-4",Matches!$J$2:$J$201,0)),K601=INDEX(Matches!$H$2:$H$201,MATCH($A601&amp;"-4",Matches!$J$2:$J$201,0))),5,IF(SIGN(J601-K601)&lt;&gt;SIGN(INDEX(Matches!$G$2:$G$201,MATCH($A601&amp;"-4",Matches!$J$2:$J$201,0))-INDEX(Matches!$H$2:$H$201,MATCH($A601&amp;"-4",Matches!$J$2:$J$201,0))),0,IF(J601-K601=INDEX(Matches!$G$2:$G$201,MATCH($A601&amp;"-4",Matches!$J$2:$J$201,0))-INDEX(Matches!$H$2:$H$201,MATCH($A601&amp;"-4",Matches!$J$2:$J$201,0)),3,2))))),""))</f>
        <v/>
      </c>
      <c r="AB601" s="12" t="str">
        <f aca="false">IF(OR($B601="",L601="",M601=""),"",IFERROR(IF(OR(INDEX(Matches!$I$2:$I$201,MATCH($A601&amp;"-5",Matches!$J$2:$J$201,0))="Void",INDEX(Matches!$G$2:$G$201,MATCH($A601&amp;"-5",Matches!$J$2:$J$201,0))="",INDEX(Matches!$H$2:$H$201,MATCH($A601&amp;"-5",Matches!$J$2:$J$201,0))=""),"",IF(AND($C601&lt;&gt;"",INDEX(Matches!$F$2:$F$201,MATCH($A601&amp;"-5",Matches!$J$2:$J$201,0))&lt;&gt;"",$C601&gt;=INDEX(Matches!$F$2:$F$201,MATCH($A601&amp;"-5",Matches!$J$2:$J$201,0))),"",IF(AND(L601=INDEX(Matches!$G$2:$G$201,MATCH($A601&amp;"-5",Matches!$J$2:$J$201,0)),M601=INDEX(Matches!$H$2:$H$201,MATCH($A601&amp;"-5",Matches!$J$2:$J$201,0))),5,IF(SIGN(L601-M601)&lt;&gt;SIGN(INDEX(Matches!$G$2:$G$201,MATCH($A601&amp;"-5",Matches!$J$2:$J$201,0))-INDEX(Matches!$H$2:$H$201,MATCH($A601&amp;"-5",Matches!$J$2:$J$201,0))),0,IF(L601-M601=INDEX(Matches!$G$2:$G$201,MATCH($A601&amp;"-5",Matches!$J$2:$J$201,0))-INDEX(Matches!$H$2:$H$201,MATCH($A601&amp;"-5",Matches!$J$2:$J$201,0)),3,2))))),""))</f>
        <v/>
      </c>
      <c r="AC601" s="12" t="str">
        <f aca="false">IF(OR($B601="",N601="",O601=""),"",IFERROR(IF(OR(INDEX(Matches!$I$2:$I$201,MATCH($A601&amp;"-6",Matches!$J$2:$J$201,0))="Void",INDEX(Matches!$G$2:$G$201,MATCH($A601&amp;"-6",Matches!$J$2:$J$201,0))="",INDEX(Matches!$H$2:$H$201,MATCH($A601&amp;"-6",Matches!$J$2:$J$201,0))=""),"",IF(AND($C601&lt;&gt;"",INDEX(Matches!$F$2:$F$201,MATCH($A601&amp;"-6",Matches!$J$2:$J$201,0))&lt;&gt;"",$C601&gt;=INDEX(Matches!$F$2:$F$201,MATCH($A601&amp;"-6",Matches!$J$2:$J$201,0))),"",IF(AND(N601=INDEX(Matches!$G$2:$G$201,MATCH($A601&amp;"-6",Matches!$J$2:$J$201,0)),O601=INDEX(Matches!$H$2:$H$201,MATCH($A601&amp;"-6",Matches!$J$2:$J$201,0))),5,IF(SIGN(N601-O601)&lt;&gt;SIGN(INDEX(Matches!$G$2:$G$201,MATCH($A601&amp;"-6",Matches!$J$2:$J$201,0))-INDEX(Matches!$H$2:$H$201,MATCH($A601&amp;"-6",Matches!$J$2:$J$201,0))),0,IF(N601-O601=INDEX(Matches!$G$2:$G$201,MATCH($A601&amp;"-6",Matches!$J$2:$J$201,0))-INDEX(Matches!$H$2:$H$201,MATCH($A601&amp;"-6",Matches!$J$2:$J$201,0)),3,2))))),""))</f>
        <v/>
      </c>
      <c r="AD601" s="12" t="str">
        <f aca="false">IF(OR($B601="",P601="",Q601=""),"",IFERROR(IF(OR(INDEX(Matches!$I$2:$I$201,MATCH($A601&amp;"-7",Matches!$J$2:$J$201,0))="Void",INDEX(Matches!$G$2:$G$201,MATCH($A601&amp;"-7",Matches!$J$2:$J$201,0))="",INDEX(Matches!$H$2:$H$201,MATCH($A601&amp;"-7",Matches!$J$2:$J$201,0))=""),"",IF(AND($C601&lt;&gt;"",INDEX(Matches!$F$2:$F$201,MATCH($A601&amp;"-7",Matches!$J$2:$J$201,0))&lt;&gt;"",$C601&gt;=INDEX(Matches!$F$2:$F$201,MATCH($A601&amp;"-7",Matches!$J$2:$J$201,0))),"",IF(AND(P601=INDEX(Matches!$G$2:$G$201,MATCH($A601&amp;"-7",Matches!$J$2:$J$201,0)),Q601=INDEX(Matches!$H$2:$H$201,MATCH($A601&amp;"-7",Matches!$J$2:$J$201,0))),5,IF(SIGN(P601-Q601)&lt;&gt;SIGN(INDEX(Matches!$G$2:$G$201,MATCH($A601&amp;"-7",Matches!$J$2:$J$201,0))-INDEX(Matches!$H$2:$H$201,MATCH($A601&amp;"-7",Matches!$J$2:$J$201,0))),0,IF(P601-Q601=INDEX(Matches!$G$2:$G$201,MATCH($A601&amp;"-7",Matches!$J$2:$J$201,0))-INDEX(Matches!$H$2:$H$201,MATCH($A601&amp;"-7",Matches!$J$2:$J$201,0)),3,2))))),""))</f>
        <v/>
      </c>
      <c r="AE601" s="12" t="str">
        <f aca="false">IF(OR($B601="",R601="",S601=""),"",IFERROR(IF(OR(INDEX(Matches!$I$2:$I$201,MATCH($A601&amp;"-8",Matches!$J$2:$J$201,0))="Void",INDEX(Matches!$G$2:$G$201,MATCH($A601&amp;"-8",Matches!$J$2:$J$201,0))="",INDEX(Matches!$H$2:$H$201,MATCH($A601&amp;"-8",Matches!$J$2:$J$201,0))=""),"",IF(AND($C601&lt;&gt;"",INDEX(Matches!$F$2:$F$201,MATCH($A601&amp;"-8",Matches!$J$2:$J$201,0))&lt;&gt;"",$C601&gt;=INDEX(Matches!$F$2:$F$201,MATCH($A601&amp;"-8",Matches!$J$2:$J$201,0))),"",IF(AND(R601=INDEX(Matches!$G$2:$G$201,MATCH($A601&amp;"-8",Matches!$J$2:$J$201,0)),S601=INDEX(Matches!$H$2:$H$201,MATCH($A601&amp;"-8",Matches!$J$2:$J$201,0))),5,IF(SIGN(R601-S601)&lt;&gt;SIGN(INDEX(Matches!$G$2:$G$201,MATCH($A601&amp;"-8",Matches!$J$2:$J$201,0))-INDEX(Matches!$H$2:$H$201,MATCH($A601&amp;"-8",Matches!$J$2:$J$201,0))),0,IF(R601-S601=INDEX(Matches!$G$2:$G$201,MATCH($A601&amp;"-8",Matches!$J$2:$J$201,0))-INDEX(Matches!$H$2:$H$201,MATCH($A601&amp;"-8",Matches!$J$2:$J$201,0)),3,2))))),""))</f>
        <v/>
      </c>
      <c r="AF601" s="12" t="str">
        <f aca="false">IF(OR($B601="",T601="",U601=""),"",IFERROR(IF(OR(INDEX(Matches!$I$2:$I$201,MATCH($A601&amp;"-9",Matches!$J$2:$J$201,0))="Void",INDEX(Matches!$G$2:$G$201,MATCH($A601&amp;"-9",Matches!$J$2:$J$201,0))="",INDEX(Matches!$H$2:$H$201,MATCH($A601&amp;"-9",Matches!$J$2:$J$201,0))=""),"",IF(AND($C601&lt;&gt;"",INDEX(Matches!$F$2:$F$201,MATCH($A601&amp;"-9",Matches!$J$2:$J$201,0))&lt;&gt;"",$C601&gt;=INDEX(Matches!$F$2:$F$201,MATCH($A601&amp;"-9",Matches!$J$2:$J$201,0))),"",IF(AND(T601=INDEX(Matches!$G$2:$G$201,MATCH($A601&amp;"-9",Matches!$J$2:$J$201,0)),U601=INDEX(Matches!$H$2:$H$201,MATCH($A601&amp;"-9",Matches!$J$2:$J$201,0))),5,IF(SIGN(T601-U601)&lt;&gt;SIGN(INDEX(Matches!$G$2:$G$201,MATCH($A601&amp;"-9",Matches!$J$2:$J$201,0))-INDEX(Matches!$H$2:$H$201,MATCH($A601&amp;"-9",Matches!$J$2:$J$201,0))),0,IF(T601-U601=INDEX(Matches!$G$2:$G$201,MATCH($A601&amp;"-9",Matches!$J$2:$J$201,0))-INDEX(Matches!$H$2:$H$201,MATCH($A601&amp;"-9",Matches!$J$2:$J$201,0)),3,2))))),""))</f>
        <v/>
      </c>
      <c r="AG601" s="12" t="str">
        <f aca="false">IF(OR($B601="",V601="",W601=""),"",IFERROR(IF(OR(INDEX(Matches!$I$2:$I$201,MATCH($A601&amp;"-10",Matches!$J$2:$J$201,0))="Void",INDEX(Matches!$G$2:$G$201,MATCH($A601&amp;"-10",Matches!$J$2:$J$201,0))="",INDEX(Matches!$H$2:$H$201,MATCH($A601&amp;"-10",Matches!$J$2:$J$201,0))=""),"",IF(AND($C601&lt;&gt;"",INDEX(Matches!$F$2:$F$201,MATCH($A601&amp;"-10",Matches!$J$2:$J$201,0))&lt;&gt;"",$C601&gt;=INDEX(Matches!$F$2:$F$201,MATCH($A601&amp;"-10",Matches!$J$2:$J$201,0))),"",IF(AND(V601=INDEX(Matches!$G$2:$G$201,MATCH($A601&amp;"-10",Matches!$J$2:$J$201,0)),W601=INDEX(Matches!$H$2:$H$201,MATCH($A601&amp;"-10",Matches!$J$2:$J$201,0))),5,IF(SIGN(V601-W601)&lt;&gt;SIGN(INDEX(Matches!$G$2:$G$201,MATCH($A601&amp;"-10",Matches!$J$2:$J$201,0))-INDEX(Matches!$H$2:$H$201,MATCH($A601&amp;"-10",Matches!$J$2:$J$201,0))),0,IF(V601-W601=INDEX(Matches!$G$2:$G$201,MATCH($A601&amp;"-10",Matches!$J$2:$J$201,0))-INDEX(Matches!$H$2:$H$201,MATCH($A601&amp;"-10",Matches!$J$2:$J$201,0)),3,2))))),""))</f>
        <v/>
      </c>
      <c r="AH601" s="13" t="str">
        <f aca="false">IF($B601="","",SUM(X601:AG601))</f>
        <v/>
      </c>
      <c r="AI601" s="12" t="str">
        <f aca="false">IF($B601="","",COUNTIF(X601:AG601,5))</f>
        <v/>
      </c>
      <c r="AJ601" s="12" t="str">
        <f aca="false">IF($B601="","",COUNTIF(X601:AG601,"&gt;=2"))</f>
        <v/>
      </c>
      <c r="AK601" s="12" t="str">
        <f aca="false">IF($B601="","",COUNT(X601:AG601))</f>
        <v/>
      </c>
    </row>
    <row r="602" customFormat="false" ht="15" hidden="false" customHeight="false" outlineLevel="0" collapsed="false">
      <c r="A602" s="7"/>
      <c r="B602" s="7"/>
      <c r="C602" s="11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12" t="str">
        <f aca="false">IF(OR($B602="",D602="",E602=""),"",IFERROR(IF(OR(INDEX(Matches!$I$2:$I$201,MATCH($A602&amp;"-1",Matches!$J$2:$J$201,0))="Void",INDEX(Matches!$G$2:$G$201,MATCH($A602&amp;"-1",Matches!$J$2:$J$201,0))="",INDEX(Matches!$H$2:$H$201,MATCH($A602&amp;"-1",Matches!$J$2:$J$201,0))=""),"",IF(AND($C602&lt;&gt;"",INDEX(Matches!$F$2:$F$201,MATCH($A602&amp;"-1",Matches!$J$2:$J$201,0))&lt;&gt;"",$C602&gt;=INDEX(Matches!$F$2:$F$201,MATCH($A602&amp;"-1",Matches!$J$2:$J$201,0))),"",IF(AND(D602=INDEX(Matches!$G$2:$G$201,MATCH($A602&amp;"-1",Matches!$J$2:$J$201,0)),E602=INDEX(Matches!$H$2:$H$201,MATCH($A602&amp;"-1",Matches!$J$2:$J$201,0))),5,IF(SIGN(D602-E602)&lt;&gt;SIGN(INDEX(Matches!$G$2:$G$201,MATCH($A602&amp;"-1",Matches!$J$2:$J$201,0))-INDEX(Matches!$H$2:$H$201,MATCH($A602&amp;"-1",Matches!$J$2:$J$201,0))),0,IF(D602-E602=INDEX(Matches!$G$2:$G$201,MATCH($A602&amp;"-1",Matches!$J$2:$J$201,0))-INDEX(Matches!$H$2:$H$201,MATCH($A602&amp;"-1",Matches!$J$2:$J$201,0)),3,2))))),""))</f>
        <v/>
      </c>
      <c r="Y602" s="12" t="str">
        <f aca="false">IF(OR($B602="",F602="",G602=""),"",IFERROR(IF(OR(INDEX(Matches!$I$2:$I$201,MATCH($A602&amp;"-2",Matches!$J$2:$J$201,0))="Void",INDEX(Matches!$G$2:$G$201,MATCH($A602&amp;"-2",Matches!$J$2:$J$201,0))="",INDEX(Matches!$H$2:$H$201,MATCH($A602&amp;"-2",Matches!$J$2:$J$201,0))=""),"",IF(AND($C602&lt;&gt;"",INDEX(Matches!$F$2:$F$201,MATCH($A602&amp;"-2",Matches!$J$2:$J$201,0))&lt;&gt;"",$C602&gt;=INDEX(Matches!$F$2:$F$201,MATCH($A602&amp;"-2",Matches!$J$2:$J$201,0))),"",IF(AND(F602=INDEX(Matches!$G$2:$G$201,MATCH($A602&amp;"-2",Matches!$J$2:$J$201,0)),G602=INDEX(Matches!$H$2:$H$201,MATCH($A602&amp;"-2",Matches!$J$2:$J$201,0))),5,IF(SIGN(F602-G602)&lt;&gt;SIGN(INDEX(Matches!$G$2:$G$201,MATCH($A602&amp;"-2",Matches!$J$2:$J$201,0))-INDEX(Matches!$H$2:$H$201,MATCH($A602&amp;"-2",Matches!$J$2:$J$201,0))),0,IF(F602-G602=INDEX(Matches!$G$2:$G$201,MATCH($A602&amp;"-2",Matches!$J$2:$J$201,0))-INDEX(Matches!$H$2:$H$201,MATCH($A602&amp;"-2",Matches!$J$2:$J$201,0)),3,2))))),""))</f>
        <v/>
      </c>
      <c r="Z602" s="12" t="str">
        <f aca="false">IF(OR($B602="",H602="",I602=""),"",IFERROR(IF(OR(INDEX(Matches!$I$2:$I$201,MATCH($A602&amp;"-3",Matches!$J$2:$J$201,0))="Void",INDEX(Matches!$G$2:$G$201,MATCH($A602&amp;"-3",Matches!$J$2:$J$201,0))="",INDEX(Matches!$H$2:$H$201,MATCH($A602&amp;"-3",Matches!$J$2:$J$201,0))=""),"",IF(AND($C602&lt;&gt;"",INDEX(Matches!$F$2:$F$201,MATCH($A602&amp;"-3",Matches!$J$2:$J$201,0))&lt;&gt;"",$C602&gt;=INDEX(Matches!$F$2:$F$201,MATCH($A602&amp;"-3",Matches!$J$2:$J$201,0))),"",IF(AND(H602=INDEX(Matches!$G$2:$G$201,MATCH($A602&amp;"-3",Matches!$J$2:$J$201,0)),I602=INDEX(Matches!$H$2:$H$201,MATCH($A602&amp;"-3",Matches!$J$2:$J$201,0))),5,IF(SIGN(H602-I602)&lt;&gt;SIGN(INDEX(Matches!$G$2:$G$201,MATCH($A602&amp;"-3",Matches!$J$2:$J$201,0))-INDEX(Matches!$H$2:$H$201,MATCH($A602&amp;"-3",Matches!$J$2:$J$201,0))),0,IF(H602-I602=INDEX(Matches!$G$2:$G$201,MATCH($A602&amp;"-3",Matches!$J$2:$J$201,0))-INDEX(Matches!$H$2:$H$201,MATCH($A602&amp;"-3",Matches!$J$2:$J$201,0)),3,2))))),""))</f>
        <v/>
      </c>
      <c r="AA602" s="12" t="str">
        <f aca="false">IF(OR($B602="",J602="",K602=""),"",IFERROR(IF(OR(INDEX(Matches!$I$2:$I$201,MATCH($A602&amp;"-4",Matches!$J$2:$J$201,0))="Void",INDEX(Matches!$G$2:$G$201,MATCH($A602&amp;"-4",Matches!$J$2:$J$201,0))="",INDEX(Matches!$H$2:$H$201,MATCH($A602&amp;"-4",Matches!$J$2:$J$201,0))=""),"",IF(AND($C602&lt;&gt;"",INDEX(Matches!$F$2:$F$201,MATCH($A602&amp;"-4",Matches!$J$2:$J$201,0))&lt;&gt;"",$C602&gt;=INDEX(Matches!$F$2:$F$201,MATCH($A602&amp;"-4",Matches!$J$2:$J$201,0))),"",IF(AND(J602=INDEX(Matches!$G$2:$G$201,MATCH($A602&amp;"-4",Matches!$J$2:$J$201,0)),K602=INDEX(Matches!$H$2:$H$201,MATCH($A602&amp;"-4",Matches!$J$2:$J$201,0))),5,IF(SIGN(J602-K602)&lt;&gt;SIGN(INDEX(Matches!$G$2:$G$201,MATCH($A602&amp;"-4",Matches!$J$2:$J$201,0))-INDEX(Matches!$H$2:$H$201,MATCH($A602&amp;"-4",Matches!$J$2:$J$201,0))),0,IF(J602-K602=INDEX(Matches!$G$2:$G$201,MATCH($A602&amp;"-4",Matches!$J$2:$J$201,0))-INDEX(Matches!$H$2:$H$201,MATCH($A602&amp;"-4",Matches!$J$2:$J$201,0)),3,2))))),""))</f>
        <v/>
      </c>
      <c r="AB602" s="12" t="str">
        <f aca="false">IF(OR($B602="",L602="",M602=""),"",IFERROR(IF(OR(INDEX(Matches!$I$2:$I$201,MATCH($A602&amp;"-5",Matches!$J$2:$J$201,0))="Void",INDEX(Matches!$G$2:$G$201,MATCH($A602&amp;"-5",Matches!$J$2:$J$201,0))="",INDEX(Matches!$H$2:$H$201,MATCH($A602&amp;"-5",Matches!$J$2:$J$201,0))=""),"",IF(AND($C602&lt;&gt;"",INDEX(Matches!$F$2:$F$201,MATCH($A602&amp;"-5",Matches!$J$2:$J$201,0))&lt;&gt;"",$C602&gt;=INDEX(Matches!$F$2:$F$201,MATCH($A602&amp;"-5",Matches!$J$2:$J$201,0))),"",IF(AND(L602=INDEX(Matches!$G$2:$G$201,MATCH($A602&amp;"-5",Matches!$J$2:$J$201,0)),M602=INDEX(Matches!$H$2:$H$201,MATCH($A602&amp;"-5",Matches!$J$2:$J$201,0))),5,IF(SIGN(L602-M602)&lt;&gt;SIGN(INDEX(Matches!$G$2:$G$201,MATCH($A602&amp;"-5",Matches!$J$2:$J$201,0))-INDEX(Matches!$H$2:$H$201,MATCH($A602&amp;"-5",Matches!$J$2:$J$201,0))),0,IF(L602-M602=INDEX(Matches!$G$2:$G$201,MATCH($A602&amp;"-5",Matches!$J$2:$J$201,0))-INDEX(Matches!$H$2:$H$201,MATCH($A602&amp;"-5",Matches!$J$2:$J$201,0)),3,2))))),""))</f>
        <v/>
      </c>
      <c r="AC602" s="12" t="str">
        <f aca="false">IF(OR($B602="",N602="",O602=""),"",IFERROR(IF(OR(INDEX(Matches!$I$2:$I$201,MATCH($A602&amp;"-6",Matches!$J$2:$J$201,0))="Void",INDEX(Matches!$G$2:$G$201,MATCH($A602&amp;"-6",Matches!$J$2:$J$201,0))="",INDEX(Matches!$H$2:$H$201,MATCH($A602&amp;"-6",Matches!$J$2:$J$201,0))=""),"",IF(AND($C602&lt;&gt;"",INDEX(Matches!$F$2:$F$201,MATCH($A602&amp;"-6",Matches!$J$2:$J$201,0))&lt;&gt;"",$C602&gt;=INDEX(Matches!$F$2:$F$201,MATCH($A602&amp;"-6",Matches!$J$2:$J$201,0))),"",IF(AND(N602=INDEX(Matches!$G$2:$G$201,MATCH($A602&amp;"-6",Matches!$J$2:$J$201,0)),O602=INDEX(Matches!$H$2:$H$201,MATCH($A602&amp;"-6",Matches!$J$2:$J$201,0))),5,IF(SIGN(N602-O602)&lt;&gt;SIGN(INDEX(Matches!$G$2:$G$201,MATCH($A602&amp;"-6",Matches!$J$2:$J$201,0))-INDEX(Matches!$H$2:$H$201,MATCH($A602&amp;"-6",Matches!$J$2:$J$201,0))),0,IF(N602-O602=INDEX(Matches!$G$2:$G$201,MATCH($A602&amp;"-6",Matches!$J$2:$J$201,0))-INDEX(Matches!$H$2:$H$201,MATCH($A602&amp;"-6",Matches!$J$2:$J$201,0)),3,2))))),""))</f>
        <v/>
      </c>
      <c r="AD602" s="12" t="str">
        <f aca="false">IF(OR($B602="",P602="",Q602=""),"",IFERROR(IF(OR(INDEX(Matches!$I$2:$I$201,MATCH($A602&amp;"-7",Matches!$J$2:$J$201,0))="Void",INDEX(Matches!$G$2:$G$201,MATCH($A602&amp;"-7",Matches!$J$2:$J$201,0))="",INDEX(Matches!$H$2:$H$201,MATCH($A602&amp;"-7",Matches!$J$2:$J$201,0))=""),"",IF(AND($C602&lt;&gt;"",INDEX(Matches!$F$2:$F$201,MATCH($A602&amp;"-7",Matches!$J$2:$J$201,0))&lt;&gt;"",$C602&gt;=INDEX(Matches!$F$2:$F$201,MATCH($A602&amp;"-7",Matches!$J$2:$J$201,0))),"",IF(AND(P602=INDEX(Matches!$G$2:$G$201,MATCH($A602&amp;"-7",Matches!$J$2:$J$201,0)),Q602=INDEX(Matches!$H$2:$H$201,MATCH($A602&amp;"-7",Matches!$J$2:$J$201,0))),5,IF(SIGN(P602-Q602)&lt;&gt;SIGN(INDEX(Matches!$G$2:$G$201,MATCH($A602&amp;"-7",Matches!$J$2:$J$201,0))-INDEX(Matches!$H$2:$H$201,MATCH($A602&amp;"-7",Matches!$J$2:$J$201,0))),0,IF(P602-Q602=INDEX(Matches!$G$2:$G$201,MATCH($A602&amp;"-7",Matches!$J$2:$J$201,0))-INDEX(Matches!$H$2:$H$201,MATCH($A602&amp;"-7",Matches!$J$2:$J$201,0)),3,2))))),""))</f>
        <v/>
      </c>
      <c r="AE602" s="12" t="str">
        <f aca="false">IF(OR($B602="",R602="",S602=""),"",IFERROR(IF(OR(INDEX(Matches!$I$2:$I$201,MATCH($A602&amp;"-8",Matches!$J$2:$J$201,0))="Void",INDEX(Matches!$G$2:$G$201,MATCH($A602&amp;"-8",Matches!$J$2:$J$201,0))="",INDEX(Matches!$H$2:$H$201,MATCH($A602&amp;"-8",Matches!$J$2:$J$201,0))=""),"",IF(AND($C602&lt;&gt;"",INDEX(Matches!$F$2:$F$201,MATCH($A602&amp;"-8",Matches!$J$2:$J$201,0))&lt;&gt;"",$C602&gt;=INDEX(Matches!$F$2:$F$201,MATCH($A602&amp;"-8",Matches!$J$2:$J$201,0))),"",IF(AND(R602=INDEX(Matches!$G$2:$G$201,MATCH($A602&amp;"-8",Matches!$J$2:$J$201,0)),S602=INDEX(Matches!$H$2:$H$201,MATCH($A602&amp;"-8",Matches!$J$2:$J$201,0))),5,IF(SIGN(R602-S602)&lt;&gt;SIGN(INDEX(Matches!$G$2:$G$201,MATCH($A602&amp;"-8",Matches!$J$2:$J$201,0))-INDEX(Matches!$H$2:$H$201,MATCH($A602&amp;"-8",Matches!$J$2:$J$201,0))),0,IF(R602-S602=INDEX(Matches!$G$2:$G$201,MATCH($A602&amp;"-8",Matches!$J$2:$J$201,0))-INDEX(Matches!$H$2:$H$201,MATCH($A602&amp;"-8",Matches!$J$2:$J$201,0)),3,2))))),""))</f>
        <v/>
      </c>
      <c r="AF602" s="12" t="str">
        <f aca="false">IF(OR($B602="",T602="",U602=""),"",IFERROR(IF(OR(INDEX(Matches!$I$2:$I$201,MATCH($A602&amp;"-9",Matches!$J$2:$J$201,0))="Void",INDEX(Matches!$G$2:$G$201,MATCH($A602&amp;"-9",Matches!$J$2:$J$201,0))="",INDEX(Matches!$H$2:$H$201,MATCH($A602&amp;"-9",Matches!$J$2:$J$201,0))=""),"",IF(AND($C602&lt;&gt;"",INDEX(Matches!$F$2:$F$201,MATCH($A602&amp;"-9",Matches!$J$2:$J$201,0))&lt;&gt;"",$C602&gt;=INDEX(Matches!$F$2:$F$201,MATCH($A602&amp;"-9",Matches!$J$2:$J$201,0))),"",IF(AND(T602=INDEX(Matches!$G$2:$G$201,MATCH($A602&amp;"-9",Matches!$J$2:$J$201,0)),U602=INDEX(Matches!$H$2:$H$201,MATCH($A602&amp;"-9",Matches!$J$2:$J$201,0))),5,IF(SIGN(T602-U602)&lt;&gt;SIGN(INDEX(Matches!$G$2:$G$201,MATCH($A602&amp;"-9",Matches!$J$2:$J$201,0))-INDEX(Matches!$H$2:$H$201,MATCH($A602&amp;"-9",Matches!$J$2:$J$201,0))),0,IF(T602-U602=INDEX(Matches!$G$2:$G$201,MATCH($A602&amp;"-9",Matches!$J$2:$J$201,0))-INDEX(Matches!$H$2:$H$201,MATCH($A602&amp;"-9",Matches!$J$2:$J$201,0)),3,2))))),""))</f>
        <v/>
      </c>
      <c r="AG602" s="12" t="str">
        <f aca="false">IF(OR($B602="",V602="",W602=""),"",IFERROR(IF(OR(INDEX(Matches!$I$2:$I$201,MATCH($A602&amp;"-10",Matches!$J$2:$J$201,0))="Void",INDEX(Matches!$G$2:$G$201,MATCH($A602&amp;"-10",Matches!$J$2:$J$201,0))="",INDEX(Matches!$H$2:$H$201,MATCH($A602&amp;"-10",Matches!$J$2:$J$201,0))=""),"",IF(AND($C602&lt;&gt;"",INDEX(Matches!$F$2:$F$201,MATCH($A602&amp;"-10",Matches!$J$2:$J$201,0))&lt;&gt;"",$C602&gt;=INDEX(Matches!$F$2:$F$201,MATCH($A602&amp;"-10",Matches!$J$2:$J$201,0))),"",IF(AND(V602=INDEX(Matches!$G$2:$G$201,MATCH($A602&amp;"-10",Matches!$J$2:$J$201,0)),W602=INDEX(Matches!$H$2:$H$201,MATCH($A602&amp;"-10",Matches!$J$2:$J$201,0))),5,IF(SIGN(V602-W602)&lt;&gt;SIGN(INDEX(Matches!$G$2:$G$201,MATCH($A602&amp;"-10",Matches!$J$2:$J$201,0))-INDEX(Matches!$H$2:$H$201,MATCH($A602&amp;"-10",Matches!$J$2:$J$201,0))),0,IF(V602-W602=INDEX(Matches!$G$2:$G$201,MATCH($A602&amp;"-10",Matches!$J$2:$J$201,0))-INDEX(Matches!$H$2:$H$201,MATCH($A602&amp;"-10",Matches!$J$2:$J$201,0)),3,2))))),""))</f>
        <v/>
      </c>
      <c r="AH602" s="13" t="str">
        <f aca="false">IF($B602="","",SUM(X602:AG602))</f>
        <v/>
      </c>
      <c r="AI602" s="12" t="str">
        <f aca="false">IF($B602="","",COUNTIF(X602:AG602,5))</f>
        <v/>
      </c>
      <c r="AJ602" s="12" t="str">
        <f aca="false">IF($B602="","",COUNTIF(X602:AG602,"&gt;=2"))</f>
        <v/>
      </c>
      <c r="AK602" s="12" t="str">
        <f aca="false">IF($B602="","",COUNT(X602:AG602))</f>
        <v/>
      </c>
    </row>
    <row r="603" customFormat="false" ht="15" hidden="false" customHeight="false" outlineLevel="0" collapsed="false">
      <c r="A603" s="7"/>
      <c r="B603" s="7"/>
      <c r="C603" s="11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12" t="str">
        <f aca="false">IF(OR($B603="",D603="",E603=""),"",IFERROR(IF(OR(INDEX(Matches!$I$2:$I$201,MATCH($A603&amp;"-1",Matches!$J$2:$J$201,0))="Void",INDEX(Matches!$G$2:$G$201,MATCH($A603&amp;"-1",Matches!$J$2:$J$201,0))="",INDEX(Matches!$H$2:$H$201,MATCH($A603&amp;"-1",Matches!$J$2:$J$201,0))=""),"",IF(AND($C603&lt;&gt;"",INDEX(Matches!$F$2:$F$201,MATCH($A603&amp;"-1",Matches!$J$2:$J$201,0))&lt;&gt;"",$C603&gt;=INDEX(Matches!$F$2:$F$201,MATCH($A603&amp;"-1",Matches!$J$2:$J$201,0))),"",IF(AND(D603=INDEX(Matches!$G$2:$G$201,MATCH($A603&amp;"-1",Matches!$J$2:$J$201,0)),E603=INDEX(Matches!$H$2:$H$201,MATCH($A603&amp;"-1",Matches!$J$2:$J$201,0))),5,IF(SIGN(D603-E603)&lt;&gt;SIGN(INDEX(Matches!$G$2:$G$201,MATCH($A603&amp;"-1",Matches!$J$2:$J$201,0))-INDEX(Matches!$H$2:$H$201,MATCH($A603&amp;"-1",Matches!$J$2:$J$201,0))),0,IF(D603-E603=INDEX(Matches!$G$2:$G$201,MATCH($A603&amp;"-1",Matches!$J$2:$J$201,0))-INDEX(Matches!$H$2:$H$201,MATCH($A603&amp;"-1",Matches!$J$2:$J$201,0)),3,2))))),""))</f>
        <v/>
      </c>
      <c r="Y603" s="12" t="str">
        <f aca="false">IF(OR($B603="",F603="",G603=""),"",IFERROR(IF(OR(INDEX(Matches!$I$2:$I$201,MATCH($A603&amp;"-2",Matches!$J$2:$J$201,0))="Void",INDEX(Matches!$G$2:$G$201,MATCH($A603&amp;"-2",Matches!$J$2:$J$201,0))="",INDEX(Matches!$H$2:$H$201,MATCH($A603&amp;"-2",Matches!$J$2:$J$201,0))=""),"",IF(AND($C603&lt;&gt;"",INDEX(Matches!$F$2:$F$201,MATCH($A603&amp;"-2",Matches!$J$2:$J$201,0))&lt;&gt;"",$C603&gt;=INDEX(Matches!$F$2:$F$201,MATCH($A603&amp;"-2",Matches!$J$2:$J$201,0))),"",IF(AND(F603=INDEX(Matches!$G$2:$G$201,MATCH($A603&amp;"-2",Matches!$J$2:$J$201,0)),G603=INDEX(Matches!$H$2:$H$201,MATCH($A603&amp;"-2",Matches!$J$2:$J$201,0))),5,IF(SIGN(F603-G603)&lt;&gt;SIGN(INDEX(Matches!$G$2:$G$201,MATCH($A603&amp;"-2",Matches!$J$2:$J$201,0))-INDEX(Matches!$H$2:$H$201,MATCH($A603&amp;"-2",Matches!$J$2:$J$201,0))),0,IF(F603-G603=INDEX(Matches!$G$2:$G$201,MATCH($A603&amp;"-2",Matches!$J$2:$J$201,0))-INDEX(Matches!$H$2:$H$201,MATCH($A603&amp;"-2",Matches!$J$2:$J$201,0)),3,2))))),""))</f>
        <v/>
      </c>
      <c r="Z603" s="12" t="str">
        <f aca="false">IF(OR($B603="",H603="",I603=""),"",IFERROR(IF(OR(INDEX(Matches!$I$2:$I$201,MATCH($A603&amp;"-3",Matches!$J$2:$J$201,0))="Void",INDEX(Matches!$G$2:$G$201,MATCH($A603&amp;"-3",Matches!$J$2:$J$201,0))="",INDEX(Matches!$H$2:$H$201,MATCH($A603&amp;"-3",Matches!$J$2:$J$201,0))=""),"",IF(AND($C603&lt;&gt;"",INDEX(Matches!$F$2:$F$201,MATCH($A603&amp;"-3",Matches!$J$2:$J$201,0))&lt;&gt;"",$C603&gt;=INDEX(Matches!$F$2:$F$201,MATCH($A603&amp;"-3",Matches!$J$2:$J$201,0))),"",IF(AND(H603=INDEX(Matches!$G$2:$G$201,MATCH($A603&amp;"-3",Matches!$J$2:$J$201,0)),I603=INDEX(Matches!$H$2:$H$201,MATCH($A603&amp;"-3",Matches!$J$2:$J$201,0))),5,IF(SIGN(H603-I603)&lt;&gt;SIGN(INDEX(Matches!$G$2:$G$201,MATCH($A603&amp;"-3",Matches!$J$2:$J$201,0))-INDEX(Matches!$H$2:$H$201,MATCH($A603&amp;"-3",Matches!$J$2:$J$201,0))),0,IF(H603-I603=INDEX(Matches!$G$2:$G$201,MATCH($A603&amp;"-3",Matches!$J$2:$J$201,0))-INDEX(Matches!$H$2:$H$201,MATCH($A603&amp;"-3",Matches!$J$2:$J$201,0)),3,2))))),""))</f>
        <v/>
      </c>
      <c r="AA603" s="12" t="str">
        <f aca="false">IF(OR($B603="",J603="",K603=""),"",IFERROR(IF(OR(INDEX(Matches!$I$2:$I$201,MATCH($A603&amp;"-4",Matches!$J$2:$J$201,0))="Void",INDEX(Matches!$G$2:$G$201,MATCH($A603&amp;"-4",Matches!$J$2:$J$201,0))="",INDEX(Matches!$H$2:$H$201,MATCH($A603&amp;"-4",Matches!$J$2:$J$201,0))=""),"",IF(AND($C603&lt;&gt;"",INDEX(Matches!$F$2:$F$201,MATCH($A603&amp;"-4",Matches!$J$2:$J$201,0))&lt;&gt;"",$C603&gt;=INDEX(Matches!$F$2:$F$201,MATCH($A603&amp;"-4",Matches!$J$2:$J$201,0))),"",IF(AND(J603=INDEX(Matches!$G$2:$G$201,MATCH($A603&amp;"-4",Matches!$J$2:$J$201,0)),K603=INDEX(Matches!$H$2:$H$201,MATCH($A603&amp;"-4",Matches!$J$2:$J$201,0))),5,IF(SIGN(J603-K603)&lt;&gt;SIGN(INDEX(Matches!$G$2:$G$201,MATCH($A603&amp;"-4",Matches!$J$2:$J$201,0))-INDEX(Matches!$H$2:$H$201,MATCH($A603&amp;"-4",Matches!$J$2:$J$201,0))),0,IF(J603-K603=INDEX(Matches!$G$2:$G$201,MATCH($A603&amp;"-4",Matches!$J$2:$J$201,0))-INDEX(Matches!$H$2:$H$201,MATCH($A603&amp;"-4",Matches!$J$2:$J$201,0)),3,2))))),""))</f>
        <v/>
      </c>
      <c r="AB603" s="12" t="str">
        <f aca="false">IF(OR($B603="",L603="",M603=""),"",IFERROR(IF(OR(INDEX(Matches!$I$2:$I$201,MATCH($A603&amp;"-5",Matches!$J$2:$J$201,0))="Void",INDEX(Matches!$G$2:$G$201,MATCH($A603&amp;"-5",Matches!$J$2:$J$201,0))="",INDEX(Matches!$H$2:$H$201,MATCH($A603&amp;"-5",Matches!$J$2:$J$201,0))=""),"",IF(AND($C603&lt;&gt;"",INDEX(Matches!$F$2:$F$201,MATCH($A603&amp;"-5",Matches!$J$2:$J$201,0))&lt;&gt;"",$C603&gt;=INDEX(Matches!$F$2:$F$201,MATCH($A603&amp;"-5",Matches!$J$2:$J$201,0))),"",IF(AND(L603=INDEX(Matches!$G$2:$G$201,MATCH($A603&amp;"-5",Matches!$J$2:$J$201,0)),M603=INDEX(Matches!$H$2:$H$201,MATCH($A603&amp;"-5",Matches!$J$2:$J$201,0))),5,IF(SIGN(L603-M603)&lt;&gt;SIGN(INDEX(Matches!$G$2:$G$201,MATCH($A603&amp;"-5",Matches!$J$2:$J$201,0))-INDEX(Matches!$H$2:$H$201,MATCH($A603&amp;"-5",Matches!$J$2:$J$201,0))),0,IF(L603-M603=INDEX(Matches!$G$2:$G$201,MATCH($A603&amp;"-5",Matches!$J$2:$J$201,0))-INDEX(Matches!$H$2:$H$201,MATCH($A603&amp;"-5",Matches!$J$2:$J$201,0)),3,2))))),""))</f>
        <v/>
      </c>
      <c r="AC603" s="12" t="str">
        <f aca="false">IF(OR($B603="",N603="",O603=""),"",IFERROR(IF(OR(INDEX(Matches!$I$2:$I$201,MATCH($A603&amp;"-6",Matches!$J$2:$J$201,0))="Void",INDEX(Matches!$G$2:$G$201,MATCH($A603&amp;"-6",Matches!$J$2:$J$201,0))="",INDEX(Matches!$H$2:$H$201,MATCH($A603&amp;"-6",Matches!$J$2:$J$201,0))=""),"",IF(AND($C603&lt;&gt;"",INDEX(Matches!$F$2:$F$201,MATCH($A603&amp;"-6",Matches!$J$2:$J$201,0))&lt;&gt;"",$C603&gt;=INDEX(Matches!$F$2:$F$201,MATCH($A603&amp;"-6",Matches!$J$2:$J$201,0))),"",IF(AND(N603=INDEX(Matches!$G$2:$G$201,MATCH($A603&amp;"-6",Matches!$J$2:$J$201,0)),O603=INDEX(Matches!$H$2:$H$201,MATCH($A603&amp;"-6",Matches!$J$2:$J$201,0))),5,IF(SIGN(N603-O603)&lt;&gt;SIGN(INDEX(Matches!$G$2:$G$201,MATCH($A603&amp;"-6",Matches!$J$2:$J$201,0))-INDEX(Matches!$H$2:$H$201,MATCH($A603&amp;"-6",Matches!$J$2:$J$201,0))),0,IF(N603-O603=INDEX(Matches!$G$2:$G$201,MATCH($A603&amp;"-6",Matches!$J$2:$J$201,0))-INDEX(Matches!$H$2:$H$201,MATCH($A603&amp;"-6",Matches!$J$2:$J$201,0)),3,2))))),""))</f>
        <v/>
      </c>
      <c r="AD603" s="12" t="str">
        <f aca="false">IF(OR($B603="",P603="",Q603=""),"",IFERROR(IF(OR(INDEX(Matches!$I$2:$I$201,MATCH($A603&amp;"-7",Matches!$J$2:$J$201,0))="Void",INDEX(Matches!$G$2:$G$201,MATCH($A603&amp;"-7",Matches!$J$2:$J$201,0))="",INDEX(Matches!$H$2:$H$201,MATCH($A603&amp;"-7",Matches!$J$2:$J$201,0))=""),"",IF(AND($C603&lt;&gt;"",INDEX(Matches!$F$2:$F$201,MATCH($A603&amp;"-7",Matches!$J$2:$J$201,0))&lt;&gt;"",$C603&gt;=INDEX(Matches!$F$2:$F$201,MATCH($A603&amp;"-7",Matches!$J$2:$J$201,0))),"",IF(AND(P603=INDEX(Matches!$G$2:$G$201,MATCH($A603&amp;"-7",Matches!$J$2:$J$201,0)),Q603=INDEX(Matches!$H$2:$H$201,MATCH($A603&amp;"-7",Matches!$J$2:$J$201,0))),5,IF(SIGN(P603-Q603)&lt;&gt;SIGN(INDEX(Matches!$G$2:$G$201,MATCH($A603&amp;"-7",Matches!$J$2:$J$201,0))-INDEX(Matches!$H$2:$H$201,MATCH($A603&amp;"-7",Matches!$J$2:$J$201,0))),0,IF(P603-Q603=INDEX(Matches!$G$2:$G$201,MATCH($A603&amp;"-7",Matches!$J$2:$J$201,0))-INDEX(Matches!$H$2:$H$201,MATCH($A603&amp;"-7",Matches!$J$2:$J$201,0)),3,2))))),""))</f>
        <v/>
      </c>
      <c r="AE603" s="12" t="str">
        <f aca="false">IF(OR($B603="",R603="",S603=""),"",IFERROR(IF(OR(INDEX(Matches!$I$2:$I$201,MATCH($A603&amp;"-8",Matches!$J$2:$J$201,0))="Void",INDEX(Matches!$G$2:$G$201,MATCH($A603&amp;"-8",Matches!$J$2:$J$201,0))="",INDEX(Matches!$H$2:$H$201,MATCH($A603&amp;"-8",Matches!$J$2:$J$201,0))=""),"",IF(AND($C603&lt;&gt;"",INDEX(Matches!$F$2:$F$201,MATCH($A603&amp;"-8",Matches!$J$2:$J$201,0))&lt;&gt;"",$C603&gt;=INDEX(Matches!$F$2:$F$201,MATCH($A603&amp;"-8",Matches!$J$2:$J$201,0))),"",IF(AND(R603=INDEX(Matches!$G$2:$G$201,MATCH($A603&amp;"-8",Matches!$J$2:$J$201,0)),S603=INDEX(Matches!$H$2:$H$201,MATCH($A603&amp;"-8",Matches!$J$2:$J$201,0))),5,IF(SIGN(R603-S603)&lt;&gt;SIGN(INDEX(Matches!$G$2:$G$201,MATCH($A603&amp;"-8",Matches!$J$2:$J$201,0))-INDEX(Matches!$H$2:$H$201,MATCH($A603&amp;"-8",Matches!$J$2:$J$201,0))),0,IF(R603-S603=INDEX(Matches!$G$2:$G$201,MATCH($A603&amp;"-8",Matches!$J$2:$J$201,0))-INDEX(Matches!$H$2:$H$201,MATCH($A603&amp;"-8",Matches!$J$2:$J$201,0)),3,2))))),""))</f>
        <v/>
      </c>
      <c r="AF603" s="12" t="str">
        <f aca="false">IF(OR($B603="",T603="",U603=""),"",IFERROR(IF(OR(INDEX(Matches!$I$2:$I$201,MATCH($A603&amp;"-9",Matches!$J$2:$J$201,0))="Void",INDEX(Matches!$G$2:$G$201,MATCH($A603&amp;"-9",Matches!$J$2:$J$201,0))="",INDEX(Matches!$H$2:$H$201,MATCH($A603&amp;"-9",Matches!$J$2:$J$201,0))=""),"",IF(AND($C603&lt;&gt;"",INDEX(Matches!$F$2:$F$201,MATCH($A603&amp;"-9",Matches!$J$2:$J$201,0))&lt;&gt;"",$C603&gt;=INDEX(Matches!$F$2:$F$201,MATCH($A603&amp;"-9",Matches!$J$2:$J$201,0))),"",IF(AND(T603=INDEX(Matches!$G$2:$G$201,MATCH($A603&amp;"-9",Matches!$J$2:$J$201,0)),U603=INDEX(Matches!$H$2:$H$201,MATCH($A603&amp;"-9",Matches!$J$2:$J$201,0))),5,IF(SIGN(T603-U603)&lt;&gt;SIGN(INDEX(Matches!$G$2:$G$201,MATCH($A603&amp;"-9",Matches!$J$2:$J$201,0))-INDEX(Matches!$H$2:$H$201,MATCH($A603&amp;"-9",Matches!$J$2:$J$201,0))),0,IF(T603-U603=INDEX(Matches!$G$2:$G$201,MATCH($A603&amp;"-9",Matches!$J$2:$J$201,0))-INDEX(Matches!$H$2:$H$201,MATCH($A603&amp;"-9",Matches!$J$2:$J$201,0)),3,2))))),""))</f>
        <v/>
      </c>
      <c r="AG603" s="12" t="str">
        <f aca="false">IF(OR($B603="",V603="",W603=""),"",IFERROR(IF(OR(INDEX(Matches!$I$2:$I$201,MATCH($A603&amp;"-10",Matches!$J$2:$J$201,0))="Void",INDEX(Matches!$G$2:$G$201,MATCH($A603&amp;"-10",Matches!$J$2:$J$201,0))="",INDEX(Matches!$H$2:$H$201,MATCH($A603&amp;"-10",Matches!$J$2:$J$201,0))=""),"",IF(AND($C603&lt;&gt;"",INDEX(Matches!$F$2:$F$201,MATCH($A603&amp;"-10",Matches!$J$2:$J$201,0))&lt;&gt;"",$C603&gt;=INDEX(Matches!$F$2:$F$201,MATCH($A603&amp;"-10",Matches!$J$2:$J$201,0))),"",IF(AND(V603=INDEX(Matches!$G$2:$G$201,MATCH($A603&amp;"-10",Matches!$J$2:$J$201,0)),W603=INDEX(Matches!$H$2:$H$201,MATCH($A603&amp;"-10",Matches!$J$2:$J$201,0))),5,IF(SIGN(V603-W603)&lt;&gt;SIGN(INDEX(Matches!$G$2:$G$201,MATCH($A603&amp;"-10",Matches!$J$2:$J$201,0))-INDEX(Matches!$H$2:$H$201,MATCH($A603&amp;"-10",Matches!$J$2:$J$201,0))),0,IF(V603-W603=INDEX(Matches!$G$2:$G$201,MATCH($A603&amp;"-10",Matches!$J$2:$J$201,0))-INDEX(Matches!$H$2:$H$201,MATCH($A603&amp;"-10",Matches!$J$2:$J$201,0)),3,2))))),""))</f>
        <v/>
      </c>
      <c r="AH603" s="13" t="str">
        <f aca="false">IF($B603="","",SUM(X603:AG603))</f>
        <v/>
      </c>
      <c r="AI603" s="12" t="str">
        <f aca="false">IF($B603="","",COUNTIF(X603:AG603,5))</f>
        <v/>
      </c>
      <c r="AJ603" s="12" t="str">
        <f aca="false">IF($B603="","",COUNTIF(X603:AG603,"&gt;=2"))</f>
        <v/>
      </c>
      <c r="AK603" s="12" t="str">
        <f aca="false">IF($B603="","",COUNT(X603:AG603))</f>
        <v/>
      </c>
    </row>
    <row r="604" customFormat="false" ht="15" hidden="false" customHeight="false" outlineLevel="0" collapsed="false">
      <c r="A604" s="7"/>
      <c r="B604" s="7"/>
      <c r="C604" s="11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12" t="str">
        <f aca="false">IF(OR($B604="",D604="",E604=""),"",IFERROR(IF(OR(INDEX(Matches!$I$2:$I$201,MATCH($A604&amp;"-1",Matches!$J$2:$J$201,0))="Void",INDEX(Matches!$G$2:$G$201,MATCH($A604&amp;"-1",Matches!$J$2:$J$201,0))="",INDEX(Matches!$H$2:$H$201,MATCH($A604&amp;"-1",Matches!$J$2:$J$201,0))=""),"",IF(AND($C604&lt;&gt;"",INDEX(Matches!$F$2:$F$201,MATCH($A604&amp;"-1",Matches!$J$2:$J$201,0))&lt;&gt;"",$C604&gt;=INDEX(Matches!$F$2:$F$201,MATCH($A604&amp;"-1",Matches!$J$2:$J$201,0))),"",IF(AND(D604=INDEX(Matches!$G$2:$G$201,MATCH($A604&amp;"-1",Matches!$J$2:$J$201,0)),E604=INDEX(Matches!$H$2:$H$201,MATCH($A604&amp;"-1",Matches!$J$2:$J$201,0))),5,IF(SIGN(D604-E604)&lt;&gt;SIGN(INDEX(Matches!$G$2:$G$201,MATCH($A604&amp;"-1",Matches!$J$2:$J$201,0))-INDEX(Matches!$H$2:$H$201,MATCH($A604&amp;"-1",Matches!$J$2:$J$201,0))),0,IF(D604-E604=INDEX(Matches!$G$2:$G$201,MATCH($A604&amp;"-1",Matches!$J$2:$J$201,0))-INDEX(Matches!$H$2:$H$201,MATCH($A604&amp;"-1",Matches!$J$2:$J$201,0)),3,2))))),""))</f>
        <v/>
      </c>
      <c r="Y604" s="12" t="str">
        <f aca="false">IF(OR($B604="",F604="",G604=""),"",IFERROR(IF(OR(INDEX(Matches!$I$2:$I$201,MATCH($A604&amp;"-2",Matches!$J$2:$J$201,0))="Void",INDEX(Matches!$G$2:$G$201,MATCH($A604&amp;"-2",Matches!$J$2:$J$201,0))="",INDEX(Matches!$H$2:$H$201,MATCH($A604&amp;"-2",Matches!$J$2:$J$201,0))=""),"",IF(AND($C604&lt;&gt;"",INDEX(Matches!$F$2:$F$201,MATCH($A604&amp;"-2",Matches!$J$2:$J$201,0))&lt;&gt;"",$C604&gt;=INDEX(Matches!$F$2:$F$201,MATCH($A604&amp;"-2",Matches!$J$2:$J$201,0))),"",IF(AND(F604=INDEX(Matches!$G$2:$G$201,MATCH($A604&amp;"-2",Matches!$J$2:$J$201,0)),G604=INDEX(Matches!$H$2:$H$201,MATCH($A604&amp;"-2",Matches!$J$2:$J$201,0))),5,IF(SIGN(F604-G604)&lt;&gt;SIGN(INDEX(Matches!$G$2:$G$201,MATCH($A604&amp;"-2",Matches!$J$2:$J$201,0))-INDEX(Matches!$H$2:$H$201,MATCH($A604&amp;"-2",Matches!$J$2:$J$201,0))),0,IF(F604-G604=INDEX(Matches!$G$2:$G$201,MATCH($A604&amp;"-2",Matches!$J$2:$J$201,0))-INDEX(Matches!$H$2:$H$201,MATCH($A604&amp;"-2",Matches!$J$2:$J$201,0)),3,2))))),""))</f>
        <v/>
      </c>
      <c r="Z604" s="12" t="str">
        <f aca="false">IF(OR($B604="",H604="",I604=""),"",IFERROR(IF(OR(INDEX(Matches!$I$2:$I$201,MATCH($A604&amp;"-3",Matches!$J$2:$J$201,0))="Void",INDEX(Matches!$G$2:$G$201,MATCH($A604&amp;"-3",Matches!$J$2:$J$201,0))="",INDEX(Matches!$H$2:$H$201,MATCH($A604&amp;"-3",Matches!$J$2:$J$201,0))=""),"",IF(AND($C604&lt;&gt;"",INDEX(Matches!$F$2:$F$201,MATCH($A604&amp;"-3",Matches!$J$2:$J$201,0))&lt;&gt;"",$C604&gt;=INDEX(Matches!$F$2:$F$201,MATCH($A604&amp;"-3",Matches!$J$2:$J$201,0))),"",IF(AND(H604=INDEX(Matches!$G$2:$G$201,MATCH($A604&amp;"-3",Matches!$J$2:$J$201,0)),I604=INDEX(Matches!$H$2:$H$201,MATCH($A604&amp;"-3",Matches!$J$2:$J$201,0))),5,IF(SIGN(H604-I604)&lt;&gt;SIGN(INDEX(Matches!$G$2:$G$201,MATCH($A604&amp;"-3",Matches!$J$2:$J$201,0))-INDEX(Matches!$H$2:$H$201,MATCH($A604&amp;"-3",Matches!$J$2:$J$201,0))),0,IF(H604-I604=INDEX(Matches!$G$2:$G$201,MATCH($A604&amp;"-3",Matches!$J$2:$J$201,0))-INDEX(Matches!$H$2:$H$201,MATCH($A604&amp;"-3",Matches!$J$2:$J$201,0)),3,2))))),""))</f>
        <v/>
      </c>
      <c r="AA604" s="12" t="str">
        <f aca="false">IF(OR($B604="",J604="",K604=""),"",IFERROR(IF(OR(INDEX(Matches!$I$2:$I$201,MATCH($A604&amp;"-4",Matches!$J$2:$J$201,0))="Void",INDEX(Matches!$G$2:$G$201,MATCH($A604&amp;"-4",Matches!$J$2:$J$201,0))="",INDEX(Matches!$H$2:$H$201,MATCH($A604&amp;"-4",Matches!$J$2:$J$201,0))=""),"",IF(AND($C604&lt;&gt;"",INDEX(Matches!$F$2:$F$201,MATCH($A604&amp;"-4",Matches!$J$2:$J$201,0))&lt;&gt;"",$C604&gt;=INDEX(Matches!$F$2:$F$201,MATCH($A604&amp;"-4",Matches!$J$2:$J$201,0))),"",IF(AND(J604=INDEX(Matches!$G$2:$G$201,MATCH($A604&amp;"-4",Matches!$J$2:$J$201,0)),K604=INDEX(Matches!$H$2:$H$201,MATCH($A604&amp;"-4",Matches!$J$2:$J$201,0))),5,IF(SIGN(J604-K604)&lt;&gt;SIGN(INDEX(Matches!$G$2:$G$201,MATCH($A604&amp;"-4",Matches!$J$2:$J$201,0))-INDEX(Matches!$H$2:$H$201,MATCH($A604&amp;"-4",Matches!$J$2:$J$201,0))),0,IF(J604-K604=INDEX(Matches!$G$2:$G$201,MATCH($A604&amp;"-4",Matches!$J$2:$J$201,0))-INDEX(Matches!$H$2:$H$201,MATCH($A604&amp;"-4",Matches!$J$2:$J$201,0)),3,2))))),""))</f>
        <v/>
      </c>
      <c r="AB604" s="12" t="str">
        <f aca="false">IF(OR($B604="",L604="",M604=""),"",IFERROR(IF(OR(INDEX(Matches!$I$2:$I$201,MATCH($A604&amp;"-5",Matches!$J$2:$J$201,0))="Void",INDEX(Matches!$G$2:$G$201,MATCH($A604&amp;"-5",Matches!$J$2:$J$201,0))="",INDEX(Matches!$H$2:$H$201,MATCH($A604&amp;"-5",Matches!$J$2:$J$201,0))=""),"",IF(AND($C604&lt;&gt;"",INDEX(Matches!$F$2:$F$201,MATCH($A604&amp;"-5",Matches!$J$2:$J$201,0))&lt;&gt;"",$C604&gt;=INDEX(Matches!$F$2:$F$201,MATCH($A604&amp;"-5",Matches!$J$2:$J$201,0))),"",IF(AND(L604=INDEX(Matches!$G$2:$G$201,MATCH($A604&amp;"-5",Matches!$J$2:$J$201,0)),M604=INDEX(Matches!$H$2:$H$201,MATCH($A604&amp;"-5",Matches!$J$2:$J$201,0))),5,IF(SIGN(L604-M604)&lt;&gt;SIGN(INDEX(Matches!$G$2:$G$201,MATCH($A604&amp;"-5",Matches!$J$2:$J$201,0))-INDEX(Matches!$H$2:$H$201,MATCH($A604&amp;"-5",Matches!$J$2:$J$201,0))),0,IF(L604-M604=INDEX(Matches!$G$2:$G$201,MATCH($A604&amp;"-5",Matches!$J$2:$J$201,0))-INDEX(Matches!$H$2:$H$201,MATCH($A604&amp;"-5",Matches!$J$2:$J$201,0)),3,2))))),""))</f>
        <v/>
      </c>
      <c r="AC604" s="12" t="str">
        <f aca="false">IF(OR($B604="",N604="",O604=""),"",IFERROR(IF(OR(INDEX(Matches!$I$2:$I$201,MATCH($A604&amp;"-6",Matches!$J$2:$J$201,0))="Void",INDEX(Matches!$G$2:$G$201,MATCH($A604&amp;"-6",Matches!$J$2:$J$201,0))="",INDEX(Matches!$H$2:$H$201,MATCH($A604&amp;"-6",Matches!$J$2:$J$201,0))=""),"",IF(AND($C604&lt;&gt;"",INDEX(Matches!$F$2:$F$201,MATCH($A604&amp;"-6",Matches!$J$2:$J$201,0))&lt;&gt;"",$C604&gt;=INDEX(Matches!$F$2:$F$201,MATCH($A604&amp;"-6",Matches!$J$2:$J$201,0))),"",IF(AND(N604=INDEX(Matches!$G$2:$G$201,MATCH($A604&amp;"-6",Matches!$J$2:$J$201,0)),O604=INDEX(Matches!$H$2:$H$201,MATCH($A604&amp;"-6",Matches!$J$2:$J$201,0))),5,IF(SIGN(N604-O604)&lt;&gt;SIGN(INDEX(Matches!$G$2:$G$201,MATCH($A604&amp;"-6",Matches!$J$2:$J$201,0))-INDEX(Matches!$H$2:$H$201,MATCH($A604&amp;"-6",Matches!$J$2:$J$201,0))),0,IF(N604-O604=INDEX(Matches!$G$2:$G$201,MATCH($A604&amp;"-6",Matches!$J$2:$J$201,0))-INDEX(Matches!$H$2:$H$201,MATCH($A604&amp;"-6",Matches!$J$2:$J$201,0)),3,2))))),""))</f>
        <v/>
      </c>
      <c r="AD604" s="12" t="str">
        <f aca="false">IF(OR($B604="",P604="",Q604=""),"",IFERROR(IF(OR(INDEX(Matches!$I$2:$I$201,MATCH($A604&amp;"-7",Matches!$J$2:$J$201,0))="Void",INDEX(Matches!$G$2:$G$201,MATCH($A604&amp;"-7",Matches!$J$2:$J$201,0))="",INDEX(Matches!$H$2:$H$201,MATCH($A604&amp;"-7",Matches!$J$2:$J$201,0))=""),"",IF(AND($C604&lt;&gt;"",INDEX(Matches!$F$2:$F$201,MATCH($A604&amp;"-7",Matches!$J$2:$J$201,0))&lt;&gt;"",$C604&gt;=INDEX(Matches!$F$2:$F$201,MATCH($A604&amp;"-7",Matches!$J$2:$J$201,0))),"",IF(AND(P604=INDEX(Matches!$G$2:$G$201,MATCH($A604&amp;"-7",Matches!$J$2:$J$201,0)),Q604=INDEX(Matches!$H$2:$H$201,MATCH($A604&amp;"-7",Matches!$J$2:$J$201,0))),5,IF(SIGN(P604-Q604)&lt;&gt;SIGN(INDEX(Matches!$G$2:$G$201,MATCH($A604&amp;"-7",Matches!$J$2:$J$201,0))-INDEX(Matches!$H$2:$H$201,MATCH($A604&amp;"-7",Matches!$J$2:$J$201,0))),0,IF(P604-Q604=INDEX(Matches!$G$2:$G$201,MATCH($A604&amp;"-7",Matches!$J$2:$J$201,0))-INDEX(Matches!$H$2:$H$201,MATCH($A604&amp;"-7",Matches!$J$2:$J$201,0)),3,2))))),""))</f>
        <v/>
      </c>
      <c r="AE604" s="12" t="str">
        <f aca="false">IF(OR($B604="",R604="",S604=""),"",IFERROR(IF(OR(INDEX(Matches!$I$2:$I$201,MATCH($A604&amp;"-8",Matches!$J$2:$J$201,0))="Void",INDEX(Matches!$G$2:$G$201,MATCH($A604&amp;"-8",Matches!$J$2:$J$201,0))="",INDEX(Matches!$H$2:$H$201,MATCH($A604&amp;"-8",Matches!$J$2:$J$201,0))=""),"",IF(AND($C604&lt;&gt;"",INDEX(Matches!$F$2:$F$201,MATCH($A604&amp;"-8",Matches!$J$2:$J$201,0))&lt;&gt;"",$C604&gt;=INDEX(Matches!$F$2:$F$201,MATCH($A604&amp;"-8",Matches!$J$2:$J$201,0))),"",IF(AND(R604=INDEX(Matches!$G$2:$G$201,MATCH($A604&amp;"-8",Matches!$J$2:$J$201,0)),S604=INDEX(Matches!$H$2:$H$201,MATCH($A604&amp;"-8",Matches!$J$2:$J$201,0))),5,IF(SIGN(R604-S604)&lt;&gt;SIGN(INDEX(Matches!$G$2:$G$201,MATCH($A604&amp;"-8",Matches!$J$2:$J$201,0))-INDEX(Matches!$H$2:$H$201,MATCH($A604&amp;"-8",Matches!$J$2:$J$201,0))),0,IF(R604-S604=INDEX(Matches!$G$2:$G$201,MATCH($A604&amp;"-8",Matches!$J$2:$J$201,0))-INDEX(Matches!$H$2:$H$201,MATCH($A604&amp;"-8",Matches!$J$2:$J$201,0)),3,2))))),""))</f>
        <v/>
      </c>
      <c r="AF604" s="12" t="str">
        <f aca="false">IF(OR($B604="",T604="",U604=""),"",IFERROR(IF(OR(INDEX(Matches!$I$2:$I$201,MATCH($A604&amp;"-9",Matches!$J$2:$J$201,0))="Void",INDEX(Matches!$G$2:$G$201,MATCH($A604&amp;"-9",Matches!$J$2:$J$201,0))="",INDEX(Matches!$H$2:$H$201,MATCH($A604&amp;"-9",Matches!$J$2:$J$201,0))=""),"",IF(AND($C604&lt;&gt;"",INDEX(Matches!$F$2:$F$201,MATCH($A604&amp;"-9",Matches!$J$2:$J$201,0))&lt;&gt;"",$C604&gt;=INDEX(Matches!$F$2:$F$201,MATCH($A604&amp;"-9",Matches!$J$2:$J$201,0))),"",IF(AND(T604=INDEX(Matches!$G$2:$G$201,MATCH($A604&amp;"-9",Matches!$J$2:$J$201,0)),U604=INDEX(Matches!$H$2:$H$201,MATCH($A604&amp;"-9",Matches!$J$2:$J$201,0))),5,IF(SIGN(T604-U604)&lt;&gt;SIGN(INDEX(Matches!$G$2:$G$201,MATCH($A604&amp;"-9",Matches!$J$2:$J$201,0))-INDEX(Matches!$H$2:$H$201,MATCH($A604&amp;"-9",Matches!$J$2:$J$201,0))),0,IF(T604-U604=INDEX(Matches!$G$2:$G$201,MATCH($A604&amp;"-9",Matches!$J$2:$J$201,0))-INDEX(Matches!$H$2:$H$201,MATCH($A604&amp;"-9",Matches!$J$2:$J$201,0)),3,2))))),""))</f>
        <v/>
      </c>
      <c r="AG604" s="12" t="str">
        <f aca="false">IF(OR($B604="",V604="",W604=""),"",IFERROR(IF(OR(INDEX(Matches!$I$2:$I$201,MATCH($A604&amp;"-10",Matches!$J$2:$J$201,0))="Void",INDEX(Matches!$G$2:$G$201,MATCH($A604&amp;"-10",Matches!$J$2:$J$201,0))="",INDEX(Matches!$H$2:$H$201,MATCH($A604&amp;"-10",Matches!$J$2:$J$201,0))=""),"",IF(AND($C604&lt;&gt;"",INDEX(Matches!$F$2:$F$201,MATCH($A604&amp;"-10",Matches!$J$2:$J$201,0))&lt;&gt;"",$C604&gt;=INDEX(Matches!$F$2:$F$201,MATCH($A604&amp;"-10",Matches!$J$2:$J$201,0))),"",IF(AND(V604=INDEX(Matches!$G$2:$G$201,MATCH($A604&amp;"-10",Matches!$J$2:$J$201,0)),W604=INDEX(Matches!$H$2:$H$201,MATCH($A604&amp;"-10",Matches!$J$2:$J$201,0))),5,IF(SIGN(V604-W604)&lt;&gt;SIGN(INDEX(Matches!$G$2:$G$201,MATCH($A604&amp;"-10",Matches!$J$2:$J$201,0))-INDEX(Matches!$H$2:$H$201,MATCH($A604&amp;"-10",Matches!$J$2:$J$201,0))),0,IF(V604-W604=INDEX(Matches!$G$2:$G$201,MATCH($A604&amp;"-10",Matches!$J$2:$J$201,0))-INDEX(Matches!$H$2:$H$201,MATCH($A604&amp;"-10",Matches!$J$2:$J$201,0)),3,2))))),""))</f>
        <v/>
      </c>
      <c r="AH604" s="13" t="str">
        <f aca="false">IF($B604="","",SUM(X604:AG604))</f>
        <v/>
      </c>
      <c r="AI604" s="12" t="str">
        <f aca="false">IF($B604="","",COUNTIF(X604:AG604,5))</f>
        <v/>
      </c>
      <c r="AJ604" s="12" t="str">
        <f aca="false">IF($B604="","",COUNTIF(X604:AG604,"&gt;=2"))</f>
        <v/>
      </c>
      <c r="AK604" s="12" t="str">
        <f aca="false">IF($B604="","",COUNT(X604:AG604))</f>
        <v/>
      </c>
    </row>
    <row r="605" customFormat="false" ht="15" hidden="false" customHeight="false" outlineLevel="0" collapsed="false">
      <c r="A605" s="7"/>
      <c r="B605" s="7"/>
      <c r="C605" s="11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12" t="str">
        <f aca="false">IF(OR($B605="",D605="",E605=""),"",IFERROR(IF(OR(INDEX(Matches!$I$2:$I$201,MATCH($A605&amp;"-1",Matches!$J$2:$J$201,0))="Void",INDEX(Matches!$G$2:$G$201,MATCH($A605&amp;"-1",Matches!$J$2:$J$201,0))="",INDEX(Matches!$H$2:$H$201,MATCH($A605&amp;"-1",Matches!$J$2:$J$201,0))=""),"",IF(AND($C605&lt;&gt;"",INDEX(Matches!$F$2:$F$201,MATCH($A605&amp;"-1",Matches!$J$2:$J$201,0))&lt;&gt;"",$C605&gt;=INDEX(Matches!$F$2:$F$201,MATCH($A605&amp;"-1",Matches!$J$2:$J$201,0))),"",IF(AND(D605=INDEX(Matches!$G$2:$G$201,MATCH($A605&amp;"-1",Matches!$J$2:$J$201,0)),E605=INDEX(Matches!$H$2:$H$201,MATCH($A605&amp;"-1",Matches!$J$2:$J$201,0))),5,IF(SIGN(D605-E605)&lt;&gt;SIGN(INDEX(Matches!$G$2:$G$201,MATCH($A605&amp;"-1",Matches!$J$2:$J$201,0))-INDEX(Matches!$H$2:$H$201,MATCH($A605&amp;"-1",Matches!$J$2:$J$201,0))),0,IF(D605-E605=INDEX(Matches!$G$2:$G$201,MATCH($A605&amp;"-1",Matches!$J$2:$J$201,0))-INDEX(Matches!$H$2:$H$201,MATCH($A605&amp;"-1",Matches!$J$2:$J$201,0)),3,2))))),""))</f>
        <v/>
      </c>
      <c r="Y605" s="12" t="str">
        <f aca="false">IF(OR($B605="",F605="",G605=""),"",IFERROR(IF(OR(INDEX(Matches!$I$2:$I$201,MATCH($A605&amp;"-2",Matches!$J$2:$J$201,0))="Void",INDEX(Matches!$G$2:$G$201,MATCH($A605&amp;"-2",Matches!$J$2:$J$201,0))="",INDEX(Matches!$H$2:$H$201,MATCH($A605&amp;"-2",Matches!$J$2:$J$201,0))=""),"",IF(AND($C605&lt;&gt;"",INDEX(Matches!$F$2:$F$201,MATCH($A605&amp;"-2",Matches!$J$2:$J$201,0))&lt;&gt;"",$C605&gt;=INDEX(Matches!$F$2:$F$201,MATCH($A605&amp;"-2",Matches!$J$2:$J$201,0))),"",IF(AND(F605=INDEX(Matches!$G$2:$G$201,MATCH($A605&amp;"-2",Matches!$J$2:$J$201,0)),G605=INDEX(Matches!$H$2:$H$201,MATCH($A605&amp;"-2",Matches!$J$2:$J$201,0))),5,IF(SIGN(F605-G605)&lt;&gt;SIGN(INDEX(Matches!$G$2:$G$201,MATCH($A605&amp;"-2",Matches!$J$2:$J$201,0))-INDEX(Matches!$H$2:$H$201,MATCH($A605&amp;"-2",Matches!$J$2:$J$201,0))),0,IF(F605-G605=INDEX(Matches!$G$2:$G$201,MATCH($A605&amp;"-2",Matches!$J$2:$J$201,0))-INDEX(Matches!$H$2:$H$201,MATCH($A605&amp;"-2",Matches!$J$2:$J$201,0)),3,2))))),""))</f>
        <v/>
      </c>
      <c r="Z605" s="12" t="str">
        <f aca="false">IF(OR($B605="",H605="",I605=""),"",IFERROR(IF(OR(INDEX(Matches!$I$2:$I$201,MATCH($A605&amp;"-3",Matches!$J$2:$J$201,0))="Void",INDEX(Matches!$G$2:$G$201,MATCH($A605&amp;"-3",Matches!$J$2:$J$201,0))="",INDEX(Matches!$H$2:$H$201,MATCH($A605&amp;"-3",Matches!$J$2:$J$201,0))=""),"",IF(AND($C605&lt;&gt;"",INDEX(Matches!$F$2:$F$201,MATCH($A605&amp;"-3",Matches!$J$2:$J$201,0))&lt;&gt;"",$C605&gt;=INDEX(Matches!$F$2:$F$201,MATCH($A605&amp;"-3",Matches!$J$2:$J$201,0))),"",IF(AND(H605=INDEX(Matches!$G$2:$G$201,MATCH($A605&amp;"-3",Matches!$J$2:$J$201,0)),I605=INDEX(Matches!$H$2:$H$201,MATCH($A605&amp;"-3",Matches!$J$2:$J$201,0))),5,IF(SIGN(H605-I605)&lt;&gt;SIGN(INDEX(Matches!$G$2:$G$201,MATCH($A605&amp;"-3",Matches!$J$2:$J$201,0))-INDEX(Matches!$H$2:$H$201,MATCH($A605&amp;"-3",Matches!$J$2:$J$201,0))),0,IF(H605-I605=INDEX(Matches!$G$2:$G$201,MATCH($A605&amp;"-3",Matches!$J$2:$J$201,0))-INDEX(Matches!$H$2:$H$201,MATCH($A605&amp;"-3",Matches!$J$2:$J$201,0)),3,2))))),""))</f>
        <v/>
      </c>
      <c r="AA605" s="12" t="str">
        <f aca="false">IF(OR($B605="",J605="",K605=""),"",IFERROR(IF(OR(INDEX(Matches!$I$2:$I$201,MATCH($A605&amp;"-4",Matches!$J$2:$J$201,0))="Void",INDEX(Matches!$G$2:$G$201,MATCH($A605&amp;"-4",Matches!$J$2:$J$201,0))="",INDEX(Matches!$H$2:$H$201,MATCH($A605&amp;"-4",Matches!$J$2:$J$201,0))=""),"",IF(AND($C605&lt;&gt;"",INDEX(Matches!$F$2:$F$201,MATCH($A605&amp;"-4",Matches!$J$2:$J$201,0))&lt;&gt;"",$C605&gt;=INDEX(Matches!$F$2:$F$201,MATCH($A605&amp;"-4",Matches!$J$2:$J$201,0))),"",IF(AND(J605=INDEX(Matches!$G$2:$G$201,MATCH($A605&amp;"-4",Matches!$J$2:$J$201,0)),K605=INDEX(Matches!$H$2:$H$201,MATCH($A605&amp;"-4",Matches!$J$2:$J$201,0))),5,IF(SIGN(J605-K605)&lt;&gt;SIGN(INDEX(Matches!$G$2:$G$201,MATCH($A605&amp;"-4",Matches!$J$2:$J$201,0))-INDEX(Matches!$H$2:$H$201,MATCH($A605&amp;"-4",Matches!$J$2:$J$201,0))),0,IF(J605-K605=INDEX(Matches!$G$2:$G$201,MATCH($A605&amp;"-4",Matches!$J$2:$J$201,0))-INDEX(Matches!$H$2:$H$201,MATCH($A605&amp;"-4",Matches!$J$2:$J$201,0)),3,2))))),""))</f>
        <v/>
      </c>
      <c r="AB605" s="12" t="str">
        <f aca="false">IF(OR($B605="",L605="",M605=""),"",IFERROR(IF(OR(INDEX(Matches!$I$2:$I$201,MATCH($A605&amp;"-5",Matches!$J$2:$J$201,0))="Void",INDEX(Matches!$G$2:$G$201,MATCH($A605&amp;"-5",Matches!$J$2:$J$201,0))="",INDEX(Matches!$H$2:$H$201,MATCH($A605&amp;"-5",Matches!$J$2:$J$201,0))=""),"",IF(AND($C605&lt;&gt;"",INDEX(Matches!$F$2:$F$201,MATCH($A605&amp;"-5",Matches!$J$2:$J$201,0))&lt;&gt;"",$C605&gt;=INDEX(Matches!$F$2:$F$201,MATCH($A605&amp;"-5",Matches!$J$2:$J$201,0))),"",IF(AND(L605=INDEX(Matches!$G$2:$G$201,MATCH($A605&amp;"-5",Matches!$J$2:$J$201,0)),M605=INDEX(Matches!$H$2:$H$201,MATCH($A605&amp;"-5",Matches!$J$2:$J$201,0))),5,IF(SIGN(L605-M605)&lt;&gt;SIGN(INDEX(Matches!$G$2:$G$201,MATCH($A605&amp;"-5",Matches!$J$2:$J$201,0))-INDEX(Matches!$H$2:$H$201,MATCH($A605&amp;"-5",Matches!$J$2:$J$201,0))),0,IF(L605-M605=INDEX(Matches!$G$2:$G$201,MATCH($A605&amp;"-5",Matches!$J$2:$J$201,0))-INDEX(Matches!$H$2:$H$201,MATCH($A605&amp;"-5",Matches!$J$2:$J$201,0)),3,2))))),""))</f>
        <v/>
      </c>
      <c r="AC605" s="12" t="str">
        <f aca="false">IF(OR($B605="",N605="",O605=""),"",IFERROR(IF(OR(INDEX(Matches!$I$2:$I$201,MATCH($A605&amp;"-6",Matches!$J$2:$J$201,0))="Void",INDEX(Matches!$G$2:$G$201,MATCH($A605&amp;"-6",Matches!$J$2:$J$201,0))="",INDEX(Matches!$H$2:$H$201,MATCH($A605&amp;"-6",Matches!$J$2:$J$201,0))=""),"",IF(AND($C605&lt;&gt;"",INDEX(Matches!$F$2:$F$201,MATCH($A605&amp;"-6",Matches!$J$2:$J$201,0))&lt;&gt;"",$C605&gt;=INDEX(Matches!$F$2:$F$201,MATCH($A605&amp;"-6",Matches!$J$2:$J$201,0))),"",IF(AND(N605=INDEX(Matches!$G$2:$G$201,MATCH($A605&amp;"-6",Matches!$J$2:$J$201,0)),O605=INDEX(Matches!$H$2:$H$201,MATCH($A605&amp;"-6",Matches!$J$2:$J$201,0))),5,IF(SIGN(N605-O605)&lt;&gt;SIGN(INDEX(Matches!$G$2:$G$201,MATCH($A605&amp;"-6",Matches!$J$2:$J$201,0))-INDEX(Matches!$H$2:$H$201,MATCH($A605&amp;"-6",Matches!$J$2:$J$201,0))),0,IF(N605-O605=INDEX(Matches!$G$2:$G$201,MATCH($A605&amp;"-6",Matches!$J$2:$J$201,0))-INDEX(Matches!$H$2:$H$201,MATCH($A605&amp;"-6",Matches!$J$2:$J$201,0)),3,2))))),""))</f>
        <v/>
      </c>
      <c r="AD605" s="12" t="str">
        <f aca="false">IF(OR($B605="",P605="",Q605=""),"",IFERROR(IF(OR(INDEX(Matches!$I$2:$I$201,MATCH($A605&amp;"-7",Matches!$J$2:$J$201,0))="Void",INDEX(Matches!$G$2:$G$201,MATCH($A605&amp;"-7",Matches!$J$2:$J$201,0))="",INDEX(Matches!$H$2:$H$201,MATCH($A605&amp;"-7",Matches!$J$2:$J$201,0))=""),"",IF(AND($C605&lt;&gt;"",INDEX(Matches!$F$2:$F$201,MATCH($A605&amp;"-7",Matches!$J$2:$J$201,0))&lt;&gt;"",$C605&gt;=INDEX(Matches!$F$2:$F$201,MATCH($A605&amp;"-7",Matches!$J$2:$J$201,0))),"",IF(AND(P605=INDEX(Matches!$G$2:$G$201,MATCH($A605&amp;"-7",Matches!$J$2:$J$201,0)),Q605=INDEX(Matches!$H$2:$H$201,MATCH($A605&amp;"-7",Matches!$J$2:$J$201,0))),5,IF(SIGN(P605-Q605)&lt;&gt;SIGN(INDEX(Matches!$G$2:$G$201,MATCH($A605&amp;"-7",Matches!$J$2:$J$201,0))-INDEX(Matches!$H$2:$H$201,MATCH($A605&amp;"-7",Matches!$J$2:$J$201,0))),0,IF(P605-Q605=INDEX(Matches!$G$2:$G$201,MATCH($A605&amp;"-7",Matches!$J$2:$J$201,0))-INDEX(Matches!$H$2:$H$201,MATCH($A605&amp;"-7",Matches!$J$2:$J$201,0)),3,2))))),""))</f>
        <v/>
      </c>
      <c r="AE605" s="12" t="str">
        <f aca="false">IF(OR($B605="",R605="",S605=""),"",IFERROR(IF(OR(INDEX(Matches!$I$2:$I$201,MATCH($A605&amp;"-8",Matches!$J$2:$J$201,0))="Void",INDEX(Matches!$G$2:$G$201,MATCH($A605&amp;"-8",Matches!$J$2:$J$201,0))="",INDEX(Matches!$H$2:$H$201,MATCH($A605&amp;"-8",Matches!$J$2:$J$201,0))=""),"",IF(AND($C605&lt;&gt;"",INDEX(Matches!$F$2:$F$201,MATCH($A605&amp;"-8",Matches!$J$2:$J$201,0))&lt;&gt;"",$C605&gt;=INDEX(Matches!$F$2:$F$201,MATCH($A605&amp;"-8",Matches!$J$2:$J$201,0))),"",IF(AND(R605=INDEX(Matches!$G$2:$G$201,MATCH($A605&amp;"-8",Matches!$J$2:$J$201,0)),S605=INDEX(Matches!$H$2:$H$201,MATCH($A605&amp;"-8",Matches!$J$2:$J$201,0))),5,IF(SIGN(R605-S605)&lt;&gt;SIGN(INDEX(Matches!$G$2:$G$201,MATCH($A605&amp;"-8",Matches!$J$2:$J$201,0))-INDEX(Matches!$H$2:$H$201,MATCH($A605&amp;"-8",Matches!$J$2:$J$201,0))),0,IF(R605-S605=INDEX(Matches!$G$2:$G$201,MATCH($A605&amp;"-8",Matches!$J$2:$J$201,0))-INDEX(Matches!$H$2:$H$201,MATCH($A605&amp;"-8",Matches!$J$2:$J$201,0)),3,2))))),""))</f>
        <v/>
      </c>
      <c r="AF605" s="12" t="str">
        <f aca="false">IF(OR($B605="",T605="",U605=""),"",IFERROR(IF(OR(INDEX(Matches!$I$2:$I$201,MATCH($A605&amp;"-9",Matches!$J$2:$J$201,0))="Void",INDEX(Matches!$G$2:$G$201,MATCH($A605&amp;"-9",Matches!$J$2:$J$201,0))="",INDEX(Matches!$H$2:$H$201,MATCH($A605&amp;"-9",Matches!$J$2:$J$201,0))=""),"",IF(AND($C605&lt;&gt;"",INDEX(Matches!$F$2:$F$201,MATCH($A605&amp;"-9",Matches!$J$2:$J$201,0))&lt;&gt;"",$C605&gt;=INDEX(Matches!$F$2:$F$201,MATCH($A605&amp;"-9",Matches!$J$2:$J$201,0))),"",IF(AND(T605=INDEX(Matches!$G$2:$G$201,MATCH($A605&amp;"-9",Matches!$J$2:$J$201,0)),U605=INDEX(Matches!$H$2:$H$201,MATCH($A605&amp;"-9",Matches!$J$2:$J$201,0))),5,IF(SIGN(T605-U605)&lt;&gt;SIGN(INDEX(Matches!$G$2:$G$201,MATCH($A605&amp;"-9",Matches!$J$2:$J$201,0))-INDEX(Matches!$H$2:$H$201,MATCH($A605&amp;"-9",Matches!$J$2:$J$201,0))),0,IF(T605-U605=INDEX(Matches!$G$2:$G$201,MATCH($A605&amp;"-9",Matches!$J$2:$J$201,0))-INDEX(Matches!$H$2:$H$201,MATCH($A605&amp;"-9",Matches!$J$2:$J$201,0)),3,2))))),""))</f>
        <v/>
      </c>
      <c r="AG605" s="12" t="str">
        <f aca="false">IF(OR($B605="",V605="",W605=""),"",IFERROR(IF(OR(INDEX(Matches!$I$2:$I$201,MATCH($A605&amp;"-10",Matches!$J$2:$J$201,0))="Void",INDEX(Matches!$G$2:$G$201,MATCH($A605&amp;"-10",Matches!$J$2:$J$201,0))="",INDEX(Matches!$H$2:$H$201,MATCH($A605&amp;"-10",Matches!$J$2:$J$201,0))=""),"",IF(AND($C605&lt;&gt;"",INDEX(Matches!$F$2:$F$201,MATCH($A605&amp;"-10",Matches!$J$2:$J$201,0))&lt;&gt;"",$C605&gt;=INDEX(Matches!$F$2:$F$201,MATCH($A605&amp;"-10",Matches!$J$2:$J$201,0))),"",IF(AND(V605=INDEX(Matches!$G$2:$G$201,MATCH($A605&amp;"-10",Matches!$J$2:$J$201,0)),W605=INDEX(Matches!$H$2:$H$201,MATCH($A605&amp;"-10",Matches!$J$2:$J$201,0))),5,IF(SIGN(V605-W605)&lt;&gt;SIGN(INDEX(Matches!$G$2:$G$201,MATCH($A605&amp;"-10",Matches!$J$2:$J$201,0))-INDEX(Matches!$H$2:$H$201,MATCH($A605&amp;"-10",Matches!$J$2:$J$201,0))),0,IF(V605-W605=INDEX(Matches!$G$2:$G$201,MATCH($A605&amp;"-10",Matches!$J$2:$J$201,0))-INDEX(Matches!$H$2:$H$201,MATCH($A605&amp;"-10",Matches!$J$2:$J$201,0)),3,2))))),""))</f>
        <v/>
      </c>
      <c r="AH605" s="13" t="str">
        <f aca="false">IF($B605="","",SUM(X605:AG605))</f>
        <v/>
      </c>
      <c r="AI605" s="12" t="str">
        <f aca="false">IF($B605="","",COUNTIF(X605:AG605,5))</f>
        <v/>
      </c>
      <c r="AJ605" s="12" t="str">
        <f aca="false">IF($B605="","",COUNTIF(X605:AG605,"&gt;=2"))</f>
        <v/>
      </c>
      <c r="AK605" s="12" t="str">
        <f aca="false">IF($B605="","",COUNT(X605:AG605))</f>
        <v/>
      </c>
    </row>
    <row r="606" customFormat="false" ht="15" hidden="false" customHeight="false" outlineLevel="0" collapsed="false">
      <c r="A606" s="7"/>
      <c r="B606" s="7"/>
      <c r="C606" s="11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12" t="str">
        <f aca="false">IF(OR($B606="",D606="",E606=""),"",IFERROR(IF(OR(INDEX(Matches!$I$2:$I$201,MATCH($A606&amp;"-1",Matches!$J$2:$J$201,0))="Void",INDEX(Matches!$G$2:$G$201,MATCH($A606&amp;"-1",Matches!$J$2:$J$201,0))="",INDEX(Matches!$H$2:$H$201,MATCH($A606&amp;"-1",Matches!$J$2:$J$201,0))=""),"",IF(AND($C606&lt;&gt;"",INDEX(Matches!$F$2:$F$201,MATCH($A606&amp;"-1",Matches!$J$2:$J$201,0))&lt;&gt;"",$C606&gt;=INDEX(Matches!$F$2:$F$201,MATCH($A606&amp;"-1",Matches!$J$2:$J$201,0))),"",IF(AND(D606=INDEX(Matches!$G$2:$G$201,MATCH($A606&amp;"-1",Matches!$J$2:$J$201,0)),E606=INDEX(Matches!$H$2:$H$201,MATCH($A606&amp;"-1",Matches!$J$2:$J$201,0))),5,IF(SIGN(D606-E606)&lt;&gt;SIGN(INDEX(Matches!$G$2:$G$201,MATCH($A606&amp;"-1",Matches!$J$2:$J$201,0))-INDEX(Matches!$H$2:$H$201,MATCH($A606&amp;"-1",Matches!$J$2:$J$201,0))),0,IF(D606-E606=INDEX(Matches!$G$2:$G$201,MATCH($A606&amp;"-1",Matches!$J$2:$J$201,0))-INDEX(Matches!$H$2:$H$201,MATCH($A606&amp;"-1",Matches!$J$2:$J$201,0)),3,2))))),""))</f>
        <v/>
      </c>
      <c r="Y606" s="12" t="str">
        <f aca="false">IF(OR($B606="",F606="",G606=""),"",IFERROR(IF(OR(INDEX(Matches!$I$2:$I$201,MATCH($A606&amp;"-2",Matches!$J$2:$J$201,0))="Void",INDEX(Matches!$G$2:$G$201,MATCH($A606&amp;"-2",Matches!$J$2:$J$201,0))="",INDEX(Matches!$H$2:$H$201,MATCH($A606&amp;"-2",Matches!$J$2:$J$201,0))=""),"",IF(AND($C606&lt;&gt;"",INDEX(Matches!$F$2:$F$201,MATCH($A606&amp;"-2",Matches!$J$2:$J$201,0))&lt;&gt;"",$C606&gt;=INDEX(Matches!$F$2:$F$201,MATCH($A606&amp;"-2",Matches!$J$2:$J$201,0))),"",IF(AND(F606=INDEX(Matches!$G$2:$G$201,MATCH($A606&amp;"-2",Matches!$J$2:$J$201,0)),G606=INDEX(Matches!$H$2:$H$201,MATCH($A606&amp;"-2",Matches!$J$2:$J$201,0))),5,IF(SIGN(F606-G606)&lt;&gt;SIGN(INDEX(Matches!$G$2:$G$201,MATCH($A606&amp;"-2",Matches!$J$2:$J$201,0))-INDEX(Matches!$H$2:$H$201,MATCH($A606&amp;"-2",Matches!$J$2:$J$201,0))),0,IF(F606-G606=INDEX(Matches!$G$2:$G$201,MATCH($A606&amp;"-2",Matches!$J$2:$J$201,0))-INDEX(Matches!$H$2:$H$201,MATCH($A606&amp;"-2",Matches!$J$2:$J$201,0)),3,2))))),""))</f>
        <v/>
      </c>
      <c r="Z606" s="12" t="str">
        <f aca="false">IF(OR($B606="",H606="",I606=""),"",IFERROR(IF(OR(INDEX(Matches!$I$2:$I$201,MATCH($A606&amp;"-3",Matches!$J$2:$J$201,0))="Void",INDEX(Matches!$G$2:$G$201,MATCH($A606&amp;"-3",Matches!$J$2:$J$201,0))="",INDEX(Matches!$H$2:$H$201,MATCH($A606&amp;"-3",Matches!$J$2:$J$201,0))=""),"",IF(AND($C606&lt;&gt;"",INDEX(Matches!$F$2:$F$201,MATCH($A606&amp;"-3",Matches!$J$2:$J$201,0))&lt;&gt;"",$C606&gt;=INDEX(Matches!$F$2:$F$201,MATCH($A606&amp;"-3",Matches!$J$2:$J$201,0))),"",IF(AND(H606=INDEX(Matches!$G$2:$G$201,MATCH($A606&amp;"-3",Matches!$J$2:$J$201,0)),I606=INDEX(Matches!$H$2:$H$201,MATCH($A606&amp;"-3",Matches!$J$2:$J$201,0))),5,IF(SIGN(H606-I606)&lt;&gt;SIGN(INDEX(Matches!$G$2:$G$201,MATCH($A606&amp;"-3",Matches!$J$2:$J$201,0))-INDEX(Matches!$H$2:$H$201,MATCH($A606&amp;"-3",Matches!$J$2:$J$201,0))),0,IF(H606-I606=INDEX(Matches!$G$2:$G$201,MATCH($A606&amp;"-3",Matches!$J$2:$J$201,0))-INDEX(Matches!$H$2:$H$201,MATCH($A606&amp;"-3",Matches!$J$2:$J$201,0)),3,2))))),""))</f>
        <v/>
      </c>
      <c r="AA606" s="12" t="str">
        <f aca="false">IF(OR($B606="",J606="",K606=""),"",IFERROR(IF(OR(INDEX(Matches!$I$2:$I$201,MATCH($A606&amp;"-4",Matches!$J$2:$J$201,0))="Void",INDEX(Matches!$G$2:$G$201,MATCH($A606&amp;"-4",Matches!$J$2:$J$201,0))="",INDEX(Matches!$H$2:$H$201,MATCH($A606&amp;"-4",Matches!$J$2:$J$201,0))=""),"",IF(AND($C606&lt;&gt;"",INDEX(Matches!$F$2:$F$201,MATCH($A606&amp;"-4",Matches!$J$2:$J$201,0))&lt;&gt;"",$C606&gt;=INDEX(Matches!$F$2:$F$201,MATCH($A606&amp;"-4",Matches!$J$2:$J$201,0))),"",IF(AND(J606=INDEX(Matches!$G$2:$G$201,MATCH($A606&amp;"-4",Matches!$J$2:$J$201,0)),K606=INDEX(Matches!$H$2:$H$201,MATCH($A606&amp;"-4",Matches!$J$2:$J$201,0))),5,IF(SIGN(J606-K606)&lt;&gt;SIGN(INDEX(Matches!$G$2:$G$201,MATCH($A606&amp;"-4",Matches!$J$2:$J$201,0))-INDEX(Matches!$H$2:$H$201,MATCH($A606&amp;"-4",Matches!$J$2:$J$201,0))),0,IF(J606-K606=INDEX(Matches!$G$2:$G$201,MATCH($A606&amp;"-4",Matches!$J$2:$J$201,0))-INDEX(Matches!$H$2:$H$201,MATCH($A606&amp;"-4",Matches!$J$2:$J$201,0)),3,2))))),""))</f>
        <v/>
      </c>
      <c r="AB606" s="12" t="str">
        <f aca="false">IF(OR($B606="",L606="",M606=""),"",IFERROR(IF(OR(INDEX(Matches!$I$2:$I$201,MATCH($A606&amp;"-5",Matches!$J$2:$J$201,0))="Void",INDEX(Matches!$G$2:$G$201,MATCH($A606&amp;"-5",Matches!$J$2:$J$201,0))="",INDEX(Matches!$H$2:$H$201,MATCH($A606&amp;"-5",Matches!$J$2:$J$201,0))=""),"",IF(AND($C606&lt;&gt;"",INDEX(Matches!$F$2:$F$201,MATCH($A606&amp;"-5",Matches!$J$2:$J$201,0))&lt;&gt;"",$C606&gt;=INDEX(Matches!$F$2:$F$201,MATCH($A606&amp;"-5",Matches!$J$2:$J$201,0))),"",IF(AND(L606=INDEX(Matches!$G$2:$G$201,MATCH($A606&amp;"-5",Matches!$J$2:$J$201,0)),M606=INDEX(Matches!$H$2:$H$201,MATCH($A606&amp;"-5",Matches!$J$2:$J$201,0))),5,IF(SIGN(L606-M606)&lt;&gt;SIGN(INDEX(Matches!$G$2:$G$201,MATCH($A606&amp;"-5",Matches!$J$2:$J$201,0))-INDEX(Matches!$H$2:$H$201,MATCH($A606&amp;"-5",Matches!$J$2:$J$201,0))),0,IF(L606-M606=INDEX(Matches!$G$2:$G$201,MATCH($A606&amp;"-5",Matches!$J$2:$J$201,0))-INDEX(Matches!$H$2:$H$201,MATCH($A606&amp;"-5",Matches!$J$2:$J$201,0)),3,2))))),""))</f>
        <v/>
      </c>
      <c r="AC606" s="12" t="str">
        <f aca="false">IF(OR($B606="",N606="",O606=""),"",IFERROR(IF(OR(INDEX(Matches!$I$2:$I$201,MATCH($A606&amp;"-6",Matches!$J$2:$J$201,0))="Void",INDEX(Matches!$G$2:$G$201,MATCH($A606&amp;"-6",Matches!$J$2:$J$201,0))="",INDEX(Matches!$H$2:$H$201,MATCH($A606&amp;"-6",Matches!$J$2:$J$201,0))=""),"",IF(AND($C606&lt;&gt;"",INDEX(Matches!$F$2:$F$201,MATCH($A606&amp;"-6",Matches!$J$2:$J$201,0))&lt;&gt;"",$C606&gt;=INDEX(Matches!$F$2:$F$201,MATCH($A606&amp;"-6",Matches!$J$2:$J$201,0))),"",IF(AND(N606=INDEX(Matches!$G$2:$G$201,MATCH($A606&amp;"-6",Matches!$J$2:$J$201,0)),O606=INDEX(Matches!$H$2:$H$201,MATCH($A606&amp;"-6",Matches!$J$2:$J$201,0))),5,IF(SIGN(N606-O606)&lt;&gt;SIGN(INDEX(Matches!$G$2:$G$201,MATCH($A606&amp;"-6",Matches!$J$2:$J$201,0))-INDEX(Matches!$H$2:$H$201,MATCH($A606&amp;"-6",Matches!$J$2:$J$201,0))),0,IF(N606-O606=INDEX(Matches!$G$2:$G$201,MATCH($A606&amp;"-6",Matches!$J$2:$J$201,0))-INDEX(Matches!$H$2:$H$201,MATCH($A606&amp;"-6",Matches!$J$2:$J$201,0)),3,2))))),""))</f>
        <v/>
      </c>
      <c r="AD606" s="12" t="str">
        <f aca="false">IF(OR($B606="",P606="",Q606=""),"",IFERROR(IF(OR(INDEX(Matches!$I$2:$I$201,MATCH($A606&amp;"-7",Matches!$J$2:$J$201,0))="Void",INDEX(Matches!$G$2:$G$201,MATCH($A606&amp;"-7",Matches!$J$2:$J$201,0))="",INDEX(Matches!$H$2:$H$201,MATCH($A606&amp;"-7",Matches!$J$2:$J$201,0))=""),"",IF(AND($C606&lt;&gt;"",INDEX(Matches!$F$2:$F$201,MATCH($A606&amp;"-7",Matches!$J$2:$J$201,0))&lt;&gt;"",$C606&gt;=INDEX(Matches!$F$2:$F$201,MATCH($A606&amp;"-7",Matches!$J$2:$J$201,0))),"",IF(AND(P606=INDEX(Matches!$G$2:$G$201,MATCH($A606&amp;"-7",Matches!$J$2:$J$201,0)),Q606=INDEX(Matches!$H$2:$H$201,MATCH($A606&amp;"-7",Matches!$J$2:$J$201,0))),5,IF(SIGN(P606-Q606)&lt;&gt;SIGN(INDEX(Matches!$G$2:$G$201,MATCH($A606&amp;"-7",Matches!$J$2:$J$201,0))-INDEX(Matches!$H$2:$H$201,MATCH($A606&amp;"-7",Matches!$J$2:$J$201,0))),0,IF(P606-Q606=INDEX(Matches!$G$2:$G$201,MATCH($A606&amp;"-7",Matches!$J$2:$J$201,0))-INDEX(Matches!$H$2:$H$201,MATCH($A606&amp;"-7",Matches!$J$2:$J$201,0)),3,2))))),""))</f>
        <v/>
      </c>
      <c r="AE606" s="12" t="str">
        <f aca="false">IF(OR($B606="",R606="",S606=""),"",IFERROR(IF(OR(INDEX(Matches!$I$2:$I$201,MATCH($A606&amp;"-8",Matches!$J$2:$J$201,0))="Void",INDEX(Matches!$G$2:$G$201,MATCH($A606&amp;"-8",Matches!$J$2:$J$201,0))="",INDEX(Matches!$H$2:$H$201,MATCH($A606&amp;"-8",Matches!$J$2:$J$201,0))=""),"",IF(AND($C606&lt;&gt;"",INDEX(Matches!$F$2:$F$201,MATCH($A606&amp;"-8",Matches!$J$2:$J$201,0))&lt;&gt;"",$C606&gt;=INDEX(Matches!$F$2:$F$201,MATCH($A606&amp;"-8",Matches!$J$2:$J$201,0))),"",IF(AND(R606=INDEX(Matches!$G$2:$G$201,MATCH($A606&amp;"-8",Matches!$J$2:$J$201,0)),S606=INDEX(Matches!$H$2:$H$201,MATCH($A606&amp;"-8",Matches!$J$2:$J$201,0))),5,IF(SIGN(R606-S606)&lt;&gt;SIGN(INDEX(Matches!$G$2:$G$201,MATCH($A606&amp;"-8",Matches!$J$2:$J$201,0))-INDEX(Matches!$H$2:$H$201,MATCH($A606&amp;"-8",Matches!$J$2:$J$201,0))),0,IF(R606-S606=INDEX(Matches!$G$2:$G$201,MATCH($A606&amp;"-8",Matches!$J$2:$J$201,0))-INDEX(Matches!$H$2:$H$201,MATCH($A606&amp;"-8",Matches!$J$2:$J$201,0)),3,2))))),""))</f>
        <v/>
      </c>
      <c r="AF606" s="12" t="str">
        <f aca="false">IF(OR($B606="",T606="",U606=""),"",IFERROR(IF(OR(INDEX(Matches!$I$2:$I$201,MATCH($A606&amp;"-9",Matches!$J$2:$J$201,0))="Void",INDEX(Matches!$G$2:$G$201,MATCH($A606&amp;"-9",Matches!$J$2:$J$201,0))="",INDEX(Matches!$H$2:$H$201,MATCH($A606&amp;"-9",Matches!$J$2:$J$201,0))=""),"",IF(AND($C606&lt;&gt;"",INDEX(Matches!$F$2:$F$201,MATCH($A606&amp;"-9",Matches!$J$2:$J$201,0))&lt;&gt;"",$C606&gt;=INDEX(Matches!$F$2:$F$201,MATCH($A606&amp;"-9",Matches!$J$2:$J$201,0))),"",IF(AND(T606=INDEX(Matches!$G$2:$G$201,MATCH($A606&amp;"-9",Matches!$J$2:$J$201,0)),U606=INDEX(Matches!$H$2:$H$201,MATCH($A606&amp;"-9",Matches!$J$2:$J$201,0))),5,IF(SIGN(T606-U606)&lt;&gt;SIGN(INDEX(Matches!$G$2:$G$201,MATCH($A606&amp;"-9",Matches!$J$2:$J$201,0))-INDEX(Matches!$H$2:$H$201,MATCH($A606&amp;"-9",Matches!$J$2:$J$201,0))),0,IF(T606-U606=INDEX(Matches!$G$2:$G$201,MATCH($A606&amp;"-9",Matches!$J$2:$J$201,0))-INDEX(Matches!$H$2:$H$201,MATCH($A606&amp;"-9",Matches!$J$2:$J$201,0)),3,2))))),""))</f>
        <v/>
      </c>
      <c r="AG606" s="12" t="str">
        <f aca="false">IF(OR($B606="",V606="",W606=""),"",IFERROR(IF(OR(INDEX(Matches!$I$2:$I$201,MATCH($A606&amp;"-10",Matches!$J$2:$J$201,0))="Void",INDEX(Matches!$G$2:$G$201,MATCH($A606&amp;"-10",Matches!$J$2:$J$201,0))="",INDEX(Matches!$H$2:$H$201,MATCH($A606&amp;"-10",Matches!$J$2:$J$201,0))=""),"",IF(AND($C606&lt;&gt;"",INDEX(Matches!$F$2:$F$201,MATCH($A606&amp;"-10",Matches!$J$2:$J$201,0))&lt;&gt;"",$C606&gt;=INDEX(Matches!$F$2:$F$201,MATCH($A606&amp;"-10",Matches!$J$2:$J$201,0))),"",IF(AND(V606=INDEX(Matches!$G$2:$G$201,MATCH($A606&amp;"-10",Matches!$J$2:$J$201,0)),W606=INDEX(Matches!$H$2:$H$201,MATCH($A606&amp;"-10",Matches!$J$2:$J$201,0))),5,IF(SIGN(V606-W606)&lt;&gt;SIGN(INDEX(Matches!$G$2:$G$201,MATCH($A606&amp;"-10",Matches!$J$2:$J$201,0))-INDEX(Matches!$H$2:$H$201,MATCH($A606&amp;"-10",Matches!$J$2:$J$201,0))),0,IF(V606-W606=INDEX(Matches!$G$2:$G$201,MATCH($A606&amp;"-10",Matches!$J$2:$J$201,0))-INDEX(Matches!$H$2:$H$201,MATCH($A606&amp;"-10",Matches!$J$2:$J$201,0)),3,2))))),""))</f>
        <v/>
      </c>
      <c r="AH606" s="13" t="str">
        <f aca="false">IF($B606="","",SUM(X606:AG606))</f>
        <v/>
      </c>
      <c r="AI606" s="12" t="str">
        <f aca="false">IF($B606="","",COUNTIF(X606:AG606,5))</f>
        <v/>
      </c>
      <c r="AJ606" s="12" t="str">
        <f aca="false">IF($B606="","",COUNTIF(X606:AG606,"&gt;=2"))</f>
        <v/>
      </c>
      <c r="AK606" s="12" t="str">
        <f aca="false">IF($B606="","",COUNT(X606:AG606))</f>
        <v/>
      </c>
    </row>
    <row r="607" customFormat="false" ht="15" hidden="false" customHeight="false" outlineLevel="0" collapsed="false">
      <c r="A607" s="7"/>
      <c r="B607" s="7"/>
      <c r="C607" s="11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12" t="str">
        <f aca="false">IF(OR($B607="",D607="",E607=""),"",IFERROR(IF(OR(INDEX(Matches!$I$2:$I$201,MATCH($A607&amp;"-1",Matches!$J$2:$J$201,0))="Void",INDEX(Matches!$G$2:$G$201,MATCH($A607&amp;"-1",Matches!$J$2:$J$201,0))="",INDEX(Matches!$H$2:$H$201,MATCH($A607&amp;"-1",Matches!$J$2:$J$201,0))=""),"",IF(AND($C607&lt;&gt;"",INDEX(Matches!$F$2:$F$201,MATCH($A607&amp;"-1",Matches!$J$2:$J$201,0))&lt;&gt;"",$C607&gt;=INDEX(Matches!$F$2:$F$201,MATCH($A607&amp;"-1",Matches!$J$2:$J$201,0))),"",IF(AND(D607=INDEX(Matches!$G$2:$G$201,MATCH($A607&amp;"-1",Matches!$J$2:$J$201,0)),E607=INDEX(Matches!$H$2:$H$201,MATCH($A607&amp;"-1",Matches!$J$2:$J$201,0))),5,IF(SIGN(D607-E607)&lt;&gt;SIGN(INDEX(Matches!$G$2:$G$201,MATCH($A607&amp;"-1",Matches!$J$2:$J$201,0))-INDEX(Matches!$H$2:$H$201,MATCH($A607&amp;"-1",Matches!$J$2:$J$201,0))),0,IF(D607-E607=INDEX(Matches!$G$2:$G$201,MATCH($A607&amp;"-1",Matches!$J$2:$J$201,0))-INDEX(Matches!$H$2:$H$201,MATCH($A607&amp;"-1",Matches!$J$2:$J$201,0)),3,2))))),""))</f>
        <v/>
      </c>
      <c r="Y607" s="12" t="str">
        <f aca="false">IF(OR($B607="",F607="",G607=""),"",IFERROR(IF(OR(INDEX(Matches!$I$2:$I$201,MATCH($A607&amp;"-2",Matches!$J$2:$J$201,0))="Void",INDEX(Matches!$G$2:$G$201,MATCH($A607&amp;"-2",Matches!$J$2:$J$201,0))="",INDEX(Matches!$H$2:$H$201,MATCH($A607&amp;"-2",Matches!$J$2:$J$201,0))=""),"",IF(AND($C607&lt;&gt;"",INDEX(Matches!$F$2:$F$201,MATCH($A607&amp;"-2",Matches!$J$2:$J$201,0))&lt;&gt;"",$C607&gt;=INDEX(Matches!$F$2:$F$201,MATCH($A607&amp;"-2",Matches!$J$2:$J$201,0))),"",IF(AND(F607=INDEX(Matches!$G$2:$G$201,MATCH($A607&amp;"-2",Matches!$J$2:$J$201,0)),G607=INDEX(Matches!$H$2:$H$201,MATCH($A607&amp;"-2",Matches!$J$2:$J$201,0))),5,IF(SIGN(F607-G607)&lt;&gt;SIGN(INDEX(Matches!$G$2:$G$201,MATCH($A607&amp;"-2",Matches!$J$2:$J$201,0))-INDEX(Matches!$H$2:$H$201,MATCH($A607&amp;"-2",Matches!$J$2:$J$201,0))),0,IF(F607-G607=INDEX(Matches!$G$2:$G$201,MATCH($A607&amp;"-2",Matches!$J$2:$J$201,0))-INDEX(Matches!$H$2:$H$201,MATCH($A607&amp;"-2",Matches!$J$2:$J$201,0)),3,2))))),""))</f>
        <v/>
      </c>
      <c r="Z607" s="12" t="str">
        <f aca="false">IF(OR($B607="",H607="",I607=""),"",IFERROR(IF(OR(INDEX(Matches!$I$2:$I$201,MATCH($A607&amp;"-3",Matches!$J$2:$J$201,0))="Void",INDEX(Matches!$G$2:$G$201,MATCH($A607&amp;"-3",Matches!$J$2:$J$201,0))="",INDEX(Matches!$H$2:$H$201,MATCH($A607&amp;"-3",Matches!$J$2:$J$201,0))=""),"",IF(AND($C607&lt;&gt;"",INDEX(Matches!$F$2:$F$201,MATCH($A607&amp;"-3",Matches!$J$2:$J$201,0))&lt;&gt;"",$C607&gt;=INDEX(Matches!$F$2:$F$201,MATCH($A607&amp;"-3",Matches!$J$2:$J$201,0))),"",IF(AND(H607=INDEX(Matches!$G$2:$G$201,MATCH($A607&amp;"-3",Matches!$J$2:$J$201,0)),I607=INDEX(Matches!$H$2:$H$201,MATCH($A607&amp;"-3",Matches!$J$2:$J$201,0))),5,IF(SIGN(H607-I607)&lt;&gt;SIGN(INDEX(Matches!$G$2:$G$201,MATCH($A607&amp;"-3",Matches!$J$2:$J$201,0))-INDEX(Matches!$H$2:$H$201,MATCH($A607&amp;"-3",Matches!$J$2:$J$201,0))),0,IF(H607-I607=INDEX(Matches!$G$2:$G$201,MATCH($A607&amp;"-3",Matches!$J$2:$J$201,0))-INDEX(Matches!$H$2:$H$201,MATCH($A607&amp;"-3",Matches!$J$2:$J$201,0)),3,2))))),""))</f>
        <v/>
      </c>
      <c r="AA607" s="12" t="str">
        <f aca="false">IF(OR($B607="",J607="",K607=""),"",IFERROR(IF(OR(INDEX(Matches!$I$2:$I$201,MATCH($A607&amp;"-4",Matches!$J$2:$J$201,0))="Void",INDEX(Matches!$G$2:$G$201,MATCH($A607&amp;"-4",Matches!$J$2:$J$201,0))="",INDEX(Matches!$H$2:$H$201,MATCH($A607&amp;"-4",Matches!$J$2:$J$201,0))=""),"",IF(AND($C607&lt;&gt;"",INDEX(Matches!$F$2:$F$201,MATCH($A607&amp;"-4",Matches!$J$2:$J$201,0))&lt;&gt;"",$C607&gt;=INDEX(Matches!$F$2:$F$201,MATCH($A607&amp;"-4",Matches!$J$2:$J$201,0))),"",IF(AND(J607=INDEX(Matches!$G$2:$G$201,MATCH($A607&amp;"-4",Matches!$J$2:$J$201,0)),K607=INDEX(Matches!$H$2:$H$201,MATCH($A607&amp;"-4",Matches!$J$2:$J$201,0))),5,IF(SIGN(J607-K607)&lt;&gt;SIGN(INDEX(Matches!$G$2:$G$201,MATCH($A607&amp;"-4",Matches!$J$2:$J$201,0))-INDEX(Matches!$H$2:$H$201,MATCH($A607&amp;"-4",Matches!$J$2:$J$201,0))),0,IF(J607-K607=INDEX(Matches!$G$2:$G$201,MATCH($A607&amp;"-4",Matches!$J$2:$J$201,0))-INDEX(Matches!$H$2:$H$201,MATCH($A607&amp;"-4",Matches!$J$2:$J$201,0)),3,2))))),""))</f>
        <v/>
      </c>
      <c r="AB607" s="12" t="str">
        <f aca="false">IF(OR($B607="",L607="",M607=""),"",IFERROR(IF(OR(INDEX(Matches!$I$2:$I$201,MATCH($A607&amp;"-5",Matches!$J$2:$J$201,0))="Void",INDEX(Matches!$G$2:$G$201,MATCH($A607&amp;"-5",Matches!$J$2:$J$201,0))="",INDEX(Matches!$H$2:$H$201,MATCH($A607&amp;"-5",Matches!$J$2:$J$201,0))=""),"",IF(AND($C607&lt;&gt;"",INDEX(Matches!$F$2:$F$201,MATCH($A607&amp;"-5",Matches!$J$2:$J$201,0))&lt;&gt;"",$C607&gt;=INDEX(Matches!$F$2:$F$201,MATCH($A607&amp;"-5",Matches!$J$2:$J$201,0))),"",IF(AND(L607=INDEX(Matches!$G$2:$G$201,MATCH($A607&amp;"-5",Matches!$J$2:$J$201,0)),M607=INDEX(Matches!$H$2:$H$201,MATCH($A607&amp;"-5",Matches!$J$2:$J$201,0))),5,IF(SIGN(L607-M607)&lt;&gt;SIGN(INDEX(Matches!$G$2:$G$201,MATCH($A607&amp;"-5",Matches!$J$2:$J$201,0))-INDEX(Matches!$H$2:$H$201,MATCH($A607&amp;"-5",Matches!$J$2:$J$201,0))),0,IF(L607-M607=INDEX(Matches!$G$2:$G$201,MATCH($A607&amp;"-5",Matches!$J$2:$J$201,0))-INDEX(Matches!$H$2:$H$201,MATCH($A607&amp;"-5",Matches!$J$2:$J$201,0)),3,2))))),""))</f>
        <v/>
      </c>
      <c r="AC607" s="12" t="str">
        <f aca="false">IF(OR($B607="",N607="",O607=""),"",IFERROR(IF(OR(INDEX(Matches!$I$2:$I$201,MATCH($A607&amp;"-6",Matches!$J$2:$J$201,0))="Void",INDEX(Matches!$G$2:$G$201,MATCH($A607&amp;"-6",Matches!$J$2:$J$201,0))="",INDEX(Matches!$H$2:$H$201,MATCH($A607&amp;"-6",Matches!$J$2:$J$201,0))=""),"",IF(AND($C607&lt;&gt;"",INDEX(Matches!$F$2:$F$201,MATCH($A607&amp;"-6",Matches!$J$2:$J$201,0))&lt;&gt;"",$C607&gt;=INDEX(Matches!$F$2:$F$201,MATCH($A607&amp;"-6",Matches!$J$2:$J$201,0))),"",IF(AND(N607=INDEX(Matches!$G$2:$G$201,MATCH($A607&amp;"-6",Matches!$J$2:$J$201,0)),O607=INDEX(Matches!$H$2:$H$201,MATCH($A607&amp;"-6",Matches!$J$2:$J$201,0))),5,IF(SIGN(N607-O607)&lt;&gt;SIGN(INDEX(Matches!$G$2:$G$201,MATCH($A607&amp;"-6",Matches!$J$2:$J$201,0))-INDEX(Matches!$H$2:$H$201,MATCH($A607&amp;"-6",Matches!$J$2:$J$201,0))),0,IF(N607-O607=INDEX(Matches!$G$2:$G$201,MATCH($A607&amp;"-6",Matches!$J$2:$J$201,0))-INDEX(Matches!$H$2:$H$201,MATCH($A607&amp;"-6",Matches!$J$2:$J$201,0)),3,2))))),""))</f>
        <v/>
      </c>
      <c r="AD607" s="12" t="str">
        <f aca="false">IF(OR($B607="",P607="",Q607=""),"",IFERROR(IF(OR(INDEX(Matches!$I$2:$I$201,MATCH($A607&amp;"-7",Matches!$J$2:$J$201,0))="Void",INDEX(Matches!$G$2:$G$201,MATCH($A607&amp;"-7",Matches!$J$2:$J$201,0))="",INDEX(Matches!$H$2:$H$201,MATCH($A607&amp;"-7",Matches!$J$2:$J$201,0))=""),"",IF(AND($C607&lt;&gt;"",INDEX(Matches!$F$2:$F$201,MATCH($A607&amp;"-7",Matches!$J$2:$J$201,0))&lt;&gt;"",$C607&gt;=INDEX(Matches!$F$2:$F$201,MATCH($A607&amp;"-7",Matches!$J$2:$J$201,0))),"",IF(AND(P607=INDEX(Matches!$G$2:$G$201,MATCH($A607&amp;"-7",Matches!$J$2:$J$201,0)),Q607=INDEX(Matches!$H$2:$H$201,MATCH($A607&amp;"-7",Matches!$J$2:$J$201,0))),5,IF(SIGN(P607-Q607)&lt;&gt;SIGN(INDEX(Matches!$G$2:$G$201,MATCH($A607&amp;"-7",Matches!$J$2:$J$201,0))-INDEX(Matches!$H$2:$H$201,MATCH($A607&amp;"-7",Matches!$J$2:$J$201,0))),0,IF(P607-Q607=INDEX(Matches!$G$2:$G$201,MATCH($A607&amp;"-7",Matches!$J$2:$J$201,0))-INDEX(Matches!$H$2:$H$201,MATCH($A607&amp;"-7",Matches!$J$2:$J$201,0)),3,2))))),""))</f>
        <v/>
      </c>
      <c r="AE607" s="12" t="str">
        <f aca="false">IF(OR($B607="",R607="",S607=""),"",IFERROR(IF(OR(INDEX(Matches!$I$2:$I$201,MATCH($A607&amp;"-8",Matches!$J$2:$J$201,0))="Void",INDEX(Matches!$G$2:$G$201,MATCH($A607&amp;"-8",Matches!$J$2:$J$201,0))="",INDEX(Matches!$H$2:$H$201,MATCH($A607&amp;"-8",Matches!$J$2:$J$201,0))=""),"",IF(AND($C607&lt;&gt;"",INDEX(Matches!$F$2:$F$201,MATCH($A607&amp;"-8",Matches!$J$2:$J$201,0))&lt;&gt;"",$C607&gt;=INDEX(Matches!$F$2:$F$201,MATCH($A607&amp;"-8",Matches!$J$2:$J$201,0))),"",IF(AND(R607=INDEX(Matches!$G$2:$G$201,MATCH($A607&amp;"-8",Matches!$J$2:$J$201,0)),S607=INDEX(Matches!$H$2:$H$201,MATCH($A607&amp;"-8",Matches!$J$2:$J$201,0))),5,IF(SIGN(R607-S607)&lt;&gt;SIGN(INDEX(Matches!$G$2:$G$201,MATCH($A607&amp;"-8",Matches!$J$2:$J$201,0))-INDEX(Matches!$H$2:$H$201,MATCH($A607&amp;"-8",Matches!$J$2:$J$201,0))),0,IF(R607-S607=INDEX(Matches!$G$2:$G$201,MATCH($A607&amp;"-8",Matches!$J$2:$J$201,0))-INDEX(Matches!$H$2:$H$201,MATCH($A607&amp;"-8",Matches!$J$2:$J$201,0)),3,2))))),""))</f>
        <v/>
      </c>
      <c r="AF607" s="12" t="str">
        <f aca="false">IF(OR($B607="",T607="",U607=""),"",IFERROR(IF(OR(INDEX(Matches!$I$2:$I$201,MATCH($A607&amp;"-9",Matches!$J$2:$J$201,0))="Void",INDEX(Matches!$G$2:$G$201,MATCH($A607&amp;"-9",Matches!$J$2:$J$201,0))="",INDEX(Matches!$H$2:$H$201,MATCH($A607&amp;"-9",Matches!$J$2:$J$201,0))=""),"",IF(AND($C607&lt;&gt;"",INDEX(Matches!$F$2:$F$201,MATCH($A607&amp;"-9",Matches!$J$2:$J$201,0))&lt;&gt;"",$C607&gt;=INDEX(Matches!$F$2:$F$201,MATCH($A607&amp;"-9",Matches!$J$2:$J$201,0))),"",IF(AND(T607=INDEX(Matches!$G$2:$G$201,MATCH($A607&amp;"-9",Matches!$J$2:$J$201,0)),U607=INDEX(Matches!$H$2:$H$201,MATCH($A607&amp;"-9",Matches!$J$2:$J$201,0))),5,IF(SIGN(T607-U607)&lt;&gt;SIGN(INDEX(Matches!$G$2:$G$201,MATCH($A607&amp;"-9",Matches!$J$2:$J$201,0))-INDEX(Matches!$H$2:$H$201,MATCH($A607&amp;"-9",Matches!$J$2:$J$201,0))),0,IF(T607-U607=INDEX(Matches!$G$2:$G$201,MATCH($A607&amp;"-9",Matches!$J$2:$J$201,0))-INDEX(Matches!$H$2:$H$201,MATCH($A607&amp;"-9",Matches!$J$2:$J$201,0)),3,2))))),""))</f>
        <v/>
      </c>
      <c r="AG607" s="12" t="str">
        <f aca="false">IF(OR($B607="",V607="",W607=""),"",IFERROR(IF(OR(INDEX(Matches!$I$2:$I$201,MATCH($A607&amp;"-10",Matches!$J$2:$J$201,0))="Void",INDEX(Matches!$G$2:$G$201,MATCH($A607&amp;"-10",Matches!$J$2:$J$201,0))="",INDEX(Matches!$H$2:$H$201,MATCH($A607&amp;"-10",Matches!$J$2:$J$201,0))=""),"",IF(AND($C607&lt;&gt;"",INDEX(Matches!$F$2:$F$201,MATCH($A607&amp;"-10",Matches!$J$2:$J$201,0))&lt;&gt;"",$C607&gt;=INDEX(Matches!$F$2:$F$201,MATCH($A607&amp;"-10",Matches!$J$2:$J$201,0))),"",IF(AND(V607=INDEX(Matches!$G$2:$G$201,MATCH($A607&amp;"-10",Matches!$J$2:$J$201,0)),W607=INDEX(Matches!$H$2:$H$201,MATCH($A607&amp;"-10",Matches!$J$2:$J$201,0))),5,IF(SIGN(V607-W607)&lt;&gt;SIGN(INDEX(Matches!$G$2:$G$201,MATCH($A607&amp;"-10",Matches!$J$2:$J$201,0))-INDEX(Matches!$H$2:$H$201,MATCH($A607&amp;"-10",Matches!$J$2:$J$201,0))),0,IF(V607-W607=INDEX(Matches!$G$2:$G$201,MATCH($A607&amp;"-10",Matches!$J$2:$J$201,0))-INDEX(Matches!$H$2:$H$201,MATCH($A607&amp;"-10",Matches!$J$2:$J$201,0)),3,2))))),""))</f>
        <v/>
      </c>
      <c r="AH607" s="13" t="str">
        <f aca="false">IF($B607="","",SUM(X607:AG607))</f>
        <v/>
      </c>
      <c r="AI607" s="12" t="str">
        <f aca="false">IF($B607="","",COUNTIF(X607:AG607,5))</f>
        <v/>
      </c>
      <c r="AJ607" s="12" t="str">
        <f aca="false">IF($B607="","",COUNTIF(X607:AG607,"&gt;=2"))</f>
        <v/>
      </c>
      <c r="AK607" s="12" t="str">
        <f aca="false">IF($B607="","",COUNT(X607:AG607))</f>
        <v/>
      </c>
    </row>
    <row r="608" customFormat="false" ht="15" hidden="false" customHeight="false" outlineLevel="0" collapsed="false">
      <c r="A608" s="7"/>
      <c r="B608" s="7"/>
      <c r="C608" s="11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12" t="str">
        <f aca="false">IF(OR($B608="",D608="",E608=""),"",IFERROR(IF(OR(INDEX(Matches!$I$2:$I$201,MATCH($A608&amp;"-1",Matches!$J$2:$J$201,0))="Void",INDEX(Matches!$G$2:$G$201,MATCH($A608&amp;"-1",Matches!$J$2:$J$201,0))="",INDEX(Matches!$H$2:$H$201,MATCH($A608&amp;"-1",Matches!$J$2:$J$201,0))=""),"",IF(AND($C608&lt;&gt;"",INDEX(Matches!$F$2:$F$201,MATCH($A608&amp;"-1",Matches!$J$2:$J$201,0))&lt;&gt;"",$C608&gt;=INDEX(Matches!$F$2:$F$201,MATCH($A608&amp;"-1",Matches!$J$2:$J$201,0))),"",IF(AND(D608=INDEX(Matches!$G$2:$G$201,MATCH($A608&amp;"-1",Matches!$J$2:$J$201,0)),E608=INDEX(Matches!$H$2:$H$201,MATCH($A608&amp;"-1",Matches!$J$2:$J$201,0))),5,IF(SIGN(D608-E608)&lt;&gt;SIGN(INDEX(Matches!$G$2:$G$201,MATCH($A608&amp;"-1",Matches!$J$2:$J$201,0))-INDEX(Matches!$H$2:$H$201,MATCH($A608&amp;"-1",Matches!$J$2:$J$201,0))),0,IF(D608-E608=INDEX(Matches!$G$2:$G$201,MATCH($A608&amp;"-1",Matches!$J$2:$J$201,0))-INDEX(Matches!$H$2:$H$201,MATCH($A608&amp;"-1",Matches!$J$2:$J$201,0)),3,2))))),""))</f>
        <v/>
      </c>
      <c r="Y608" s="12" t="str">
        <f aca="false">IF(OR($B608="",F608="",G608=""),"",IFERROR(IF(OR(INDEX(Matches!$I$2:$I$201,MATCH($A608&amp;"-2",Matches!$J$2:$J$201,0))="Void",INDEX(Matches!$G$2:$G$201,MATCH($A608&amp;"-2",Matches!$J$2:$J$201,0))="",INDEX(Matches!$H$2:$H$201,MATCH($A608&amp;"-2",Matches!$J$2:$J$201,0))=""),"",IF(AND($C608&lt;&gt;"",INDEX(Matches!$F$2:$F$201,MATCH($A608&amp;"-2",Matches!$J$2:$J$201,0))&lt;&gt;"",$C608&gt;=INDEX(Matches!$F$2:$F$201,MATCH($A608&amp;"-2",Matches!$J$2:$J$201,0))),"",IF(AND(F608=INDEX(Matches!$G$2:$G$201,MATCH($A608&amp;"-2",Matches!$J$2:$J$201,0)),G608=INDEX(Matches!$H$2:$H$201,MATCH($A608&amp;"-2",Matches!$J$2:$J$201,0))),5,IF(SIGN(F608-G608)&lt;&gt;SIGN(INDEX(Matches!$G$2:$G$201,MATCH($A608&amp;"-2",Matches!$J$2:$J$201,0))-INDEX(Matches!$H$2:$H$201,MATCH($A608&amp;"-2",Matches!$J$2:$J$201,0))),0,IF(F608-G608=INDEX(Matches!$G$2:$G$201,MATCH($A608&amp;"-2",Matches!$J$2:$J$201,0))-INDEX(Matches!$H$2:$H$201,MATCH($A608&amp;"-2",Matches!$J$2:$J$201,0)),3,2))))),""))</f>
        <v/>
      </c>
      <c r="Z608" s="12" t="str">
        <f aca="false">IF(OR($B608="",H608="",I608=""),"",IFERROR(IF(OR(INDEX(Matches!$I$2:$I$201,MATCH($A608&amp;"-3",Matches!$J$2:$J$201,0))="Void",INDEX(Matches!$G$2:$G$201,MATCH($A608&amp;"-3",Matches!$J$2:$J$201,0))="",INDEX(Matches!$H$2:$H$201,MATCH($A608&amp;"-3",Matches!$J$2:$J$201,0))=""),"",IF(AND($C608&lt;&gt;"",INDEX(Matches!$F$2:$F$201,MATCH($A608&amp;"-3",Matches!$J$2:$J$201,0))&lt;&gt;"",$C608&gt;=INDEX(Matches!$F$2:$F$201,MATCH($A608&amp;"-3",Matches!$J$2:$J$201,0))),"",IF(AND(H608=INDEX(Matches!$G$2:$G$201,MATCH($A608&amp;"-3",Matches!$J$2:$J$201,0)),I608=INDEX(Matches!$H$2:$H$201,MATCH($A608&amp;"-3",Matches!$J$2:$J$201,0))),5,IF(SIGN(H608-I608)&lt;&gt;SIGN(INDEX(Matches!$G$2:$G$201,MATCH($A608&amp;"-3",Matches!$J$2:$J$201,0))-INDEX(Matches!$H$2:$H$201,MATCH($A608&amp;"-3",Matches!$J$2:$J$201,0))),0,IF(H608-I608=INDEX(Matches!$G$2:$G$201,MATCH($A608&amp;"-3",Matches!$J$2:$J$201,0))-INDEX(Matches!$H$2:$H$201,MATCH($A608&amp;"-3",Matches!$J$2:$J$201,0)),3,2))))),""))</f>
        <v/>
      </c>
      <c r="AA608" s="12" t="str">
        <f aca="false">IF(OR($B608="",J608="",K608=""),"",IFERROR(IF(OR(INDEX(Matches!$I$2:$I$201,MATCH($A608&amp;"-4",Matches!$J$2:$J$201,0))="Void",INDEX(Matches!$G$2:$G$201,MATCH($A608&amp;"-4",Matches!$J$2:$J$201,0))="",INDEX(Matches!$H$2:$H$201,MATCH($A608&amp;"-4",Matches!$J$2:$J$201,0))=""),"",IF(AND($C608&lt;&gt;"",INDEX(Matches!$F$2:$F$201,MATCH($A608&amp;"-4",Matches!$J$2:$J$201,0))&lt;&gt;"",$C608&gt;=INDEX(Matches!$F$2:$F$201,MATCH($A608&amp;"-4",Matches!$J$2:$J$201,0))),"",IF(AND(J608=INDEX(Matches!$G$2:$G$201,MATCH($A608&amp;"-4",Matches!$J$2:$J$201,0)),K608=INDEX(Matches!$H$2:$H$201,MATCH($A608&amp;"-4",Matches!$J$2:$J$201,0))),5,IF(SIGN(J608-K608)&lt;&gt;SIGN(INDEX(Matches!$G$2:$G$201,MATCH($A608&amp;"-4",Matches!$J$2:$J$201,0))-INDEX(Matches!$H$2:$H$201,MATCH($A608&amp;"-4",Matches!$J$2:$J$201,0))),0,IF(J608-K608=INDEX(Matches!$G$2:$G$201,MATCH($A608&amp;"-4",Matches!$J$2:$J$201,0))-INDEX(Matches!$H$2:$H$201,MATCH($A608&amp;"-4",Matches!$J$2:$J$201,0)),3,2))))),""))</f>
        <v/>
      </c>
      <c r="AB608" s="12" t="str">
        <f aca="false">IF(OR($B608="",L608="",M608=""),"",IFERROR(IF(OR(INDEX(Matches!$I$2:$I$201,MATCH($A608&amp;"-5",Matches!$J$2:$J$201,0))="Void",INDEX(Matches!$G$2:$G$201,MATCH($A608&amp;"-5",Matches!$J$2:$J$201,0))="",INDEX(Matches!$H$2:$H$201,MATCH($A608&amp;"-5",Matches!$J$2:$J$201,0))=""),"",IF(AND($C608&lt;&gt;"",INDEX(Matches!$F$2:$F$201,MATCH($A608&amp;"-5",Matches!$J$2:$J$201,0))&lt;&gt;"",$C608&gt;=INDEX(Matches!$F$2:$F$201,MATCH($A608&amp;"-5",Matches!$J$2:$J$201,0))),"",IF(AND(L608=INDEX(Matches!$G$2:$G$201,MATCH($A608&amp;"-5",Matches!$J$2:$J$201,0)),M608=INDEX(Matches!$H$2:$H$201,MATCH($A608&amp;"-5",Matches!$J$2:$J$201,0))),5,IF(SIGN(L608-M608)&lt;&gt;SIGN(INDEX(Matches!$G$2:$G$201,MATCH($A608&amp;"-5",Matches!$J$2:$J$201,0))-INDEX(Matches!$H$2:$H$201,MATCH($A608&amp;"-5",Matches!$J$2:$J$201,0))),0,IF(L608-M608=INDEX(Matches!$G$2:$G$201,MATCH($A608&amp;"-5",Matches!$J$2:$J$201,0))-INDEX(Matches!$H$2:$H$201,MATCH($A608&amp;"-5",Matches!$J$2:$J$201,0)),3,2))))),""))</f>
        <v/>
      </c>
      <c r="AC608" s="12" t="str">
        <f aca="false">IF(OR($B608="",N608="",O608=""),"",IFERROR(IF(OR(INDEX(Matches!$I$2:$I$201,MATCH($A608&amp;"-6",Matches!$J$2:$J$201,0))="Void",INDEX(Matches!$G$2:$G$201,MATCH($A608&amp;"-6",Matches!$J$2:$J$201,0))="",INDEX(Matches!$H$2:$H$201,MATCH($A608&amp;"-6",Matches!$J$2:$J$201,0))=""),"",IF(AND($C608&lt;&gt;"",INDEX(Matches!$F$2:$F$201,MATCH($A608&amp;"-6",Matches!$J$2:$J$201,0))&lt;&gt;"",$C608&gt;=INDEX(Matches!$F$2:$F$201,MATCH($A608&amp;"-6",Matches!$J$2:$J$201,0))),"",IF(AND(N608=INDEX(Matches!$G$2:$G$201,MATCH($A608&amp;"-6",Matches!$J$2:$J$201,0)),O608=INDEX(Matches!$H$2:$H$201,MATCH($A608&amp;"-6",Matches!$J$2:$J$201,0))),5,IF(SIGN(N608-O608)&lt;&gt;SIGN(INDEX(Matches!$G$2:$G$201,MATCH($A608&amp;"-6",Matches!$J$2:$J$201,0))-INDEX(Matches!$H$2:$H$201,MATCH($A608&amp;"-6",Matches!$J$2:$J$201,0))),0,IF(N608-O608=INDEX(Matches!$G$2:$G$201,MATCH($A608&amp;"-6",Matches!$J$2:$J$201,0))-INDEX(Matches!$H$2:$H$201,MATCH($A608&amp;"-6",Matches!$J$2:$J$201,0)),3,2))))),""))</f>
        <v/>
      </c>
      <c r="AD608" s="12" t="str">
        <f aca="false">IF(OR($B608="",P608="",Q608=""),"",IFERROR(IF(OR(INDEX(Matches!$I$2:$I$201,MATCH($A608&amp;"-7",Matches!$J$2:$J$201,0))="Void",INDEX(Matches!$G$2:$G$201,MATCH($A608&amp;"-7",Matches!$J$2:$J$201,0))="",INDEX(Matches!$H$2:$H$201,MATCH($A608&amp;"-7",Matches!$J$2:$J$201,0))=""),"",IF(AND($C608&lt;&gt;"",INDEX(Matches!$F$2:$F$201,MATCH($A608&amp;"-7",Matches!$J$2:$J$201,0))&lt;&gt;"",$C608&gt;=INDEX(Matches!$F$2:$F$201,MATCH($A608&amp;"-7",Matches!$J$2:$J$201,0))),"",IF(AND(P608=INDEX(Matches!$G$2:$G$201,MATCH($A608&amp;"-7",Matches!$J$2:$J$201,0)),Q608=INDEX(Matches!$H$2:$H$201,MATCH($A608&amp;"-7",Matches!$J$2:$J$201,0))),5,IF(SIGN(P608-Q608)&lt;&gt;SIGN(INDEX(Matches!$G$2:$G$201,MATCH($A608&amp;"-7",Matches!$J$2:$J$201,0))-INDEX(Matches!$H$2:$H$201,MATCH($A608&amp;"-7",Matches!$J$2:$J$201,0))),0,IF(P608-Q608=INDEX(Matches!$G$2:$G$201,MATCH($A608&amp;"-7",Matches!$J$2:$J$201,0))-INDEX(Matches!$H$2:$H$201,MATCH($A608&amp;"-7",Matches!$J$2:$J$201,0)),3,2))))),""))</f>
        <v/>
      </c>
      <c r="AE608" s="12" t="str">
        <f aca="false">IF(OR($B608="",R608="",S608=""),"",IFERROR(IF(OR(INDEX(Matches!$I$2:$I$201,MATCH($A608&amp;"-8",Matches!$J$2:$J$201,0))="Void",INDEX(Matches!$G$2:$G$201,MATCH($A608&amp;"-8",Matches!$J$2:$J$201,0))="",INDEX(Matches!$H$2:$H$201,MATCH($A608&amp;"-8",Matches!$J$2:$J$201,0))=""),"",IF(AND($C608&lt;&gt;"",INDEX(Matches!$F$2:$F$201,MATCH($A608&amp;"-8",Matches!$J$2:$J$201,0))&lt;&gt;"",$C608&gt;=INDEX(Matches!$F$2:$F$201,MATCH($A608&amp;"-8",Matches!$J$2:$J$201,0))),"",IF(AND(R608=INDEX(Matches!$G$2:$G$201,MATCH($A608&amp;"-8",Matches!$J$2:$J$201,0)),S608=INDEX(Matches!$H$2:$H$201,MATCH($A608&amp;"-8",Matches!$J$2:$J$201,0))),5,IF(SIGN(R608-S608)&lt;&gt;SIGN(INDEX(Matches!$G$2:$G$201,MATCH($A608&amp;"-8",Matches!$J$2:$J$201,0))-INDEX(Matches!$H$2:$H$201,MATCH($A608&amp;"-8",Matches!$J$2:$J$201,0))),0,IF(R608-S608=INDEX(Matches!$G$2:$G$201,MATCH($A608&amp;"-8",Matches!$J$2:$J$201,0))-INDEX(Matches!$H$2:$H$201,MATCH($A608&amp;"-8",Matches!$J$2:$J$201,0)),3,2))))),""))</f>
        <v/>
      </c>
      <c r="AF608" s="12" t="str">
        <f aca="false">IF(OR($B608="",T608="",U608=""),"",IFERROR(IF(OR(INDEX(Matches!$I$2:$I$201,MATCH($A608&amp;"-9",Matches!$J$2:$J$201,0))="Void",INDEX(Matches!$G$2:$G$201,MATCH($A608&amp;"-9",Matches!$J$2:$J$201,0))="",INDEX(Matches!$H$2:$H$201,MATCH($A608&amp;"-9",Matches!$J$2:$J$201,0))=""),"",IF(AND($C608&lt;&gt;"",INDEX(Matches!$F$2:$F$201,MATCH($A608&amp;"-9",Matches!$J$2:$J$201,0))&lt;&gt;"",$C608&gt;=INDEX(Matches!$F$2:$F$201,MATCH($A608&amp;"-9",Matches!$J$2:$J$201,0))),"",IF(AND(T608=INDEX(Matches!$G$2:$G$201,MATCH($A608&amp;"-9",Matches!$J$2:$J$201,0)),U608=INDEX(Matches!$H$2:$H$201,MATCH($A608&amp;"-9",Matches!$J$2:$J$201,0))),5,IF(SIGN(T608-U608)&lt;&gt;SIGN(INDEX(Matches!$G$2:$G$201,MATCH($A608&amp;"-9",Matches!$J$2:$J$201,0))-INDEX(Matches!$H$2:$H$201,MATCH($A608&amp;"-9",Matches!$J$2:$J$201,0))),0,IF(T608-U608=INDEX(Matches!$G$2:$G$201,MATCH($A608&amp;"-9",Matches!$J$2:$J$201,0))-INDEX(Matches!$H$2:$H$201,MATCH($A608&amp;"-9",Matches!$J$2:$J$201,0)),3,2))))),""))</f>
        <v/>
      </c>
      <c r="AG608" s="12" t="str">
        <f aca="false">IF(OR($B608="",V608="",W608=""),"",IFERROR(IF(OR(INDEX(Matches!$I$2:$I$201,MATCH($A608&amp;"-10",Matches!$J$2:$J$201,0))="Void",INDEX(Matches!$G$2:$G$201,MATCH($A608&amp;"-10",Matches!$J$2:$J$201,0))="",INDEX(Matches!$H$2:$H$201,MATCH($A608&amp;"-10",Matches!$J$2:$J$201,0))=""),"",IF(AND($C608&lt;&gt;"",INDEX(Matches!$F$2:$F$201,MATCH($A608&amp;"-10",Matches!$J$2:$J$201,0))&lt;&gt;"",$C608&gt;=INDEX(Matches!$F$2:$F$201,MATCH($A608&amp;"-10",Matches!$J$2:$J$201,0))),"",IF(AND(V608=INDEX(Matches!$G$2:$G$201,MATCH($A608&amp;"-10",Matches!$J$2:$J$201,0)),W608=INDEX(Matches!$H$2:$H$201,MATCH($A608&amp;"-10",Matches!$J$2:$J$201,0))),5,IF(SIGN(V608-W608)&lt;&gt;SIGN(INDEX(Matches!$G$2:$G$201,MATCH($A608&amp;"-10",Matches!$J$2:$J$201,0))-INDEX(Matches!$H$2:$H$201,MATCH($A608&amp;"-10",Matches!$J$2:$J$201,0))),0,IF(V608-W608=INDEX(Matches!$G$2:$G$201,MATCH($A608&amp;"-10",Matches!$J$2:$J$201,0))-INDEX(Matches!$H$2:$H$201,MATCH($A608&amp;"-10",Matches!$J$2:$J$201,0)),3,2))))),""))</f>
        <v/>
      </c>
      <c r="AH608" s="13" t="str">
        <f aca="false">IF($B608="","",SUM(X608:AG608))</f>
        <v/>
      </c>
      <c r="AI608" s="12" t="str">
        <f aca="false">IF($B608="","",COUNTIF(X608:AG608,5))</f>
        <v/>
      </c>
      <c r="AJ608" s="12" t="str">
        <f aca="false">IF($B608="","",COUNTIF(X608:AG608,"&gt;=2"))</f>
        <v/>
      </c>
      <c r="AK608" s="12" t="str">
        <f aca="false">IF($B608="","",COUNT(X608:AG608))</f>
        <v/>
      </c>
    </row>
    <row r="609" customFormat="false" ht="15" hidden="false" customHeight="false" outlineLevel="0" collapsed="false">
      <c r="A609" s="7"/>
      <c r="B609" s="7"/>
      <c r="C609" s="11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12" t="str">
        <f aca="false">IF(OR($B609="",D609="",E609=""),"",IFERROR(IF(OR(INDEX(Matches!$I$2:$I$201,MATCH($A609&amp;"-1",Matches!$J$2:$J$201,0))="Void",INDEX(Matches!$G$2:$G$201,MATCH($A609&amp;"-1",Matches!$J$2:$J$201,0))="",INDEX(Matches!$H$2:$H$201,MATCH($A609&amp;"-1",Matches!$J$2:$J$201,0))=""),"",IF(AND($C609&lt;&gt;"",INDEX(Matches!$F$2:$F$201,MATCH($A609&amp;"-1",Matches!$J$2:$J$201,0))&lt;&gt;"",$C609&gt;=INDEX(Matches!$F$2:$F$201,MATCH($A609&amp;"-1",Matches!$J$2:$J$201,0))),"",IF(AND(D609=INDEX(Matches!$G$2:$G$201,MATCH($A609&amp;"-1",Matches!$J$2:$J$201,0)),E609=INDEX(Matches!$H$2:$H$201,MATCH($A609&amp;"-1",Matches!$J$2:$J$201,0))),5,IF(SIGN(D609-E609)&lt;&gt;SIGN(INDEX(Matches!$G$2:$G$201,MATCH($A609&amp;"-1",Matches!$J$2:$J$201,0))-INDEX(Matches!$H$2:$H$201,MATCH($A609&amp;"-1",Matches!$J$2:$J$201,0))),0,IF(D609-E609=INDEX(Matches!$G$2:$G$201,MATCH($A609&amp;"-1",Matches!$J$2:$J$201,0))-INDEX(Matches!$H$2:$H$201,MATCH($A609&amp;"-1",Matches!$J$2:$J$201,0)),3,2))))),""))</f>
        <v/>
      </c>
      <c r="Y609" s="12" t="str">
        <f aca="false">IF(OR($B609="",F609="",G609=""),"",IFERROR(IF(OR(INDEX(Matches!$I$2:$I$201,MATCH($A609&amp;"-2",Matches!$J$2:$J$201,0))="Void",INDEX(Matches!$G$2:$G$201,MATCH($A609&amp;"-2",Matches!$J$2:$J$201,0))="",INDEX(Matches!$H$2:$H$201,MATCH($A609&amp;"-2",Matches!$J$2:$J$201,0))=""),"",IF(AND($C609&lt;&gt;"",INDEX(Matches!$F$2:$F$201,MATCH($A609&amp;"-2",Matches!$J$2:$J$201,0))&lt;&gt;"",$C609&gt;=INDEX(Matches!$F$2:$F$201,MATCH($A609&amp;"-2",Matches!$J$2:$J$201,0))),"",IF(AND(F609=INDEX(Matches!$G$2:$G$201,MATCH($A609&amp;"-2",Matches!$J$2:$J$201,0)),G609=INDEX(Matches!$H$2:$H$201,MATCH($A609&amp;"-2",Matches!$J$2:$J$201,0))),5,IF(SIGN(F609-G609)&lt;&gt;SIGN(INDEX(Matches!$G$2:$G$201,MATCH($A609&amp;"-2",Matches!$J$2:$J$201,0))-INDEX(Matches!$H$2:$H$201,MATCH($A609&amp;"-2",Matches!$J$2:$J$201,0))),0,IF(F609-G609=INDEX(Matches!$G$2:$G$201,MATCH($A609&amp;"-2",Matches!$J$2:$J$201,0))-INDEX(Matches!$H$2:$H$201,MATCH($A609&amp;"-2",Matches!$J$2:$J$201,0)),3,2))))),""))</f>
        <v/>
      </c>
      <c r="Z609" s="12" t="str">
        <f aca="false">IF(OR($B609="",H609="",I609=""),"",IFERROR(IF(OR(INDEX(Matches!$I$2:$I$201,MATCH($A609&amp;"-3",Matches!$J$2:$J$201,0))="Void",INDEX(Matches!$G$2:$G$201,MATCH($A609&amp;"-3",Matches!$J$2:$J$201,0))="",INDEX(Matches!$H$2:$H$201,MATCH($A609&amp;"-3",Matches!$J$2:$J$201,0))=""),"",IF(AND($C609&lt;&gt;"",INDEX(Matches!$F$2:$F$201,MATCH($A609&amp;"-3",Matches!$J$2:$J$201,0))&lt;&gt;"",$C609&gt;=INDEX(Matches!$F$2:$F$201,MATCH($A609&amp;"-3",Matches!$J$2:$J$201,0))),"",IF(AND(H609=INDEX(Matches!$G$2:$G$201,MATCH($A609&amp;"-3",Matches!$J$2:$J$201,0)),I609=INDEX(Matches!$H$2:$H$201,MATCH($A609&amp;"-3",Matches!$J$2:$J$201,0))),5,IF(SIGN(H609-I609)&lt;&gt;SIGN(INDEX(Matches!$G$2:$G$201,MATCH($A609&amp;"-3",Matches!$J$2:$J$201,0))-INDEX(Matches!$H$2:$H$201,MATCH($A609&amp;"-3",Matches!$J$2:$J$201,0))),0,IF(H609-I609=INDEX(Matches!$G$2:$G$201,MATCH($A609&amp;"-3",Matches!$J$2:$J$201,0))-INDEX(Matches!$H$2:$H$201,MATCH($A609&amp;"-3",Matches!$J$2:$J$201,0)),3,2))))),""))</f>
        <v/>
      </c>
      <c r="AA609" s="12" t="str">
        <f aca="false">IF(OR($B609="",J609="",K609=""),"",IFERROR(IF(OR(INDEX(Matches!$I$2:$I$201,MATCH($A609&amp;"-4",Matches!$J$2:$J$201,0))="Void",INDEX(Matches!$G$2:$G$201,MATCH($A609&amp;"-4",Matches!$J$2:$J$201,0))="",INDEX(Matches!$H$2:$H$201,MATCH($A609&amp;"-4",Matches!$J$2:$J$201,0))=""),"",IF(AND($C609&lt;&gt;"",INDEX(Matches!$F$2:$F$201,MATCH($A609&amp;"-4",Matches!$J$2:$J$201,0))&lt;&gt;"",$C609&gt;=INDEX(Matches!$F$2:$F$201,MATCH($A609&amp;"-4",Matches!$J$2:$J$201,0))),"",IF(AND(J609=INDEX(Matches!$G$2:$G$201,MATCH($A609&amp;"-4",Matches!$J$2:$J$201,0)),K609=INDEX(Matches!$H$2:$H$201,MATCH($A609&amp;"-4",Matches!$J$2:$J$201,0))),5,IF(SIGN(J609-K609)&lt;&gt;SIGN(INDEX(Matches!$G$2:$G$201,MATCH($A609&amp;"-4",Matches!$J$2:$J$201,0))-INDEX(Matches!$H$2:$H$201,MATCH($A609&amp;"-4",Matches!$J$2:$J$201,0))),0,IF(J609-K609=INDEX(Matches!$G$2:$G$201,MATCH($A609&amp;"-4",Matches!$J$2:$J$201,0))-INDEX(Matches!$H$2:$H$201,MATCH($A609&amp;"-4",Matches!$J$2:$J$201,0)),3,2))))),""))</f>
        <v/>
      </c>
      <c r="AB609" s="12" t="str">
        <f aca="false">IF(OR($B609="",L609="",M609=""),"",IFERROR(IF(OR(INDEX(Matches!$I$2:$I$201,MATCH($A609&amp;"-5",Matches!$J$2:$J$201,0))="Void",INDEX(Matches!$G$2:$G$201,MATCH($A609&amp;"-5",Matches!$J$2:$J$201,0))="",INDEX(Matches!$H$2:$H$201,MATCH($A609&amp;"-5",Matches!$J$2:$J$201,0))=""),"",IF(AND($C609&lt;&gt;"",INDEX(Matches!$F$2:$F$201,MATCH($A609&amp;"-5",Matches!$J$2:$J$201,0))&lt;&gt;"",$C609&gt;=INDEX(Matches!$F$2:$F$201,MATCH($A609&amp;"-5",Matches!$J$2:$J$201,0))),"",IF(AND(L609=INDEX(Matches!$G$2:$G$201,MATCH($A609&amp;"-5",Matches!$J$2:$J$201,0)),M609=INDEX(Matches!$H$2:$H$201,MATCH($A609&amp;"-5",Matches!$J$2:$J$201,0))),5,IF(SIGN(L609-M609)&lt;&gt;SIGN(INDEX(Matches!$G$2:$G$201,MATCH($A609&amp;"-5",Matches!$J$2:$J$201,0))-INDEX(Matches!$H$2:$H$201,MATCH($A609&amp;"-5",Matches!$J$2:$J$201,0))),0,IF(L609-M609=INDEX(Matches!$G$2:$G$201,MATCH($A609&amp;"-5",Matches!$J$2:$J$201,0))-INDEX(Matches!$H$2:$H$201,MATCH($A609&amp;"-5",Matches!$J$2:$J$201,0)),3,2))))),""))</f>
        <v/>
      </c>
      <c r="AC609" s="12" t="str">
        <f aca="false">IF(OR($B609="",N609="",O609=""),"",IFERROR(IF(OR(INDEX(Matches!$I$2:$I$201,MATCH($A609&amp;"-6",Matches!$J$2:$J$201,0))="Void",INDEX(Matches!$G$2:$G$201,MATCH($A609&amp;"-6",Matches!$J$2:$J$201,0))="",INDEX(Matches!$H$2:$H$201,MATCH($A609&amp;"-6",Matches!$J$2:$J$201,0))=""),"",IF(AND($C609&lt;&gt;"",INDEX(Matches!$F$2:$F$201,MATCH($A609&amp;"-6",Matches!$J$2:$J$201,0))&lt;&gt;"",$C609&gt;=INDEX(Matches!$F$2:$F$201,MATCH($A609&amp;"-6",Matches!$J$2:$J$201,0))),"",IF(AND(N609=INDEX(Matches!$G$2:$G$201,MATCH($A609&amp;"-6",Matches!$J$2:$J$201,0)),O609=INDEX(Matches!$H$2:$H$201,MATCH($A609&amp;"-6",Matches!$J$2:$J$201,0))),5,IF(SIGN(N609-O609)&lt;&gt;SIGN(INDEX(Matches!$G$2:$G$201,MATCH($A609&amp;"-6",Matches!$J$2:$J$201,0))-INDEX(Matches!$H$2:$H$201,MATCH($A609&amp;"-6",Matches!$J$2:$J$201,0))),0,IF(N609-O609=INDEX(Matches!$G$2:$G$201,MATCH($A609&amp;"-6",Matches!$J$2:$J$201,0))-INDEX(Matches!$H$2:$H$201,MATCH($A609&amp;"-6",Matches!$J$2:$J$201,0)),3,2))))),""))</f>
        <v/>
      </c>
      <c r="AD609" s="12" t="str">
        <f aca="false">IF(OR($B609="",P609="",Q609=""),"",IFERROR(IF(OR(INDEX(Matches!$I$2:$I$201,MATCH($A609&amp;"-7",Matches!$J$2:$J$201,0))="Void",INDEX(Matches!$G$2:$G$201,MATCH($A609&amp;"-7",Matches!$J$2:$J$201,0))="",INDEX(Matches!$H$2:$H$201,MATCH($A609&amp;"-7",Matches!$J$2:$J$201,0))=""),"",IF(AND($C609&lt;&gt;"",INDEX(Matches!$F$2:$F$201,MATCH($A609&amp;"-7",Matches!$J$2:$J$201,0))&lt;&gt;"",$C609&gt;=INDEX(Matches!$F$2:$F$201,MATCH($A609&amp;"-7",Matches!$J$2:$J$201,0))),"",IF(AND(P609=INDEX(Matches!$G$2:$G$201,MATCH($A609&amp;"-7",Matches!$J$2:$J$201,0)),Q609=INDEX(Matches!$H$2:$H$201,MATCH($A609&amp;"-7",Matches!$J$2:$J$201,0))),5,IF(SIGN(P609-Q609)&lt;&gt;SIGN(INDEX(Matches!$G$2:$G$201,MATCH($A609&amp;"-7",Matches!$J$2:$J$201,0))-INDEX(Matches!$H$2:$H$201,MATCH($A609&amp;"-7",Matches!$J$2:$J$201,0))),0,IF(P609-Q609=INDEX(Matches!$G$2:$G$201,MATCH($A609&amp;"-7",Matches!$J$2:$J$201,0))-INDEX(Matches!$H$2:$H$201,MATCH($A609&amp;"-7",Matches!$J$2:$J$201,0)),3,2))))),""))</f>
        <v/>
      </c>
      <c r="AE609" s="12" t="str">
        <f aca="false">IF(OR($B609="",R609="",S609=""),"",IFERROR(IF(OR(INDEX(Matches!$I$2:$I$201,MATCH($A609&amp;"-8",Matches!$J$2:$J$201,0))="Void",INDEX(Matches!$G$2:$G$201,MATCH($A609&amp;"-8",Matches!$J$2:$J$201,0))="",INDEX(Matches!$H$2:$H$201,MATCH($A609&amp;"-8",Matches!$J$2:$J$201,0))=""),"",IF(AND($C609&lt;&gt;"",INDEX(Matches!$F$2:$F$201,MATCH($A609&amp;"-8",Matches!$J$2:$J$201,0))&lt;&gt;"",$C609&gt;=INDEX(Matches!$F$2:$F$201,MATCH($A609&amp;"-8",Matches!$J$2:$J$201,0))),"",IF(AND(R609=INDEX(Matches!$G$2:$G$201,MATCH($A609&amp;"-8",Matches!$J$2:$J$201,0)),S609=INDEX(Matches!$H$2:$H$201,MATCH($A609&amp;"-8",Matches!$J$2:$J$201,0))),5,IF(SIGN(R609-S609)&lt;&gt;SIGN(INDEX(Matches!$G$2:$G$201,MATCH($A609&amp;"-8",Matches!$J$2:$J$201,0))-INDEX(Matches!$H$2:$H$201,MATCH($A609&amp;"-8",Matches!$J$2:$J$201,0))),0,IF(R609-S609=INDEX(Matches!$G$2:$G$201,MATCH($A609&amp;"-8",Matches!$J$2:$J$201,0))-INDEX(Matches!$H$2:$H$201,MATCH($A609&amp;"-8",Matches!$J$2:$J$201,0)),3,2))))),""))</f>
        <v/>
      </c>
      <c r="AF609" s="12" t="str">
        <f aca="false">IF(OR($B609="",T609="",U609=""),"",IFERROR(IF(OR(INDEX(Matches!$I$2:$I$201,MATCH($A609&amp;"-9",Matches!$J$2:$J$201,0))="Void",INDEX(Matches!$G$2:$G$201,MATCH($A609&amp;"-9",Matches!$J$2:$J$201,0))="",INDEX(Matches!$H$2:$H$201,MATCH($A609&amp;"-9",Matches!$J$2:$J$201,0))=""),"",IF(AND($C609&lt;&gt;"",INDEX(Matches!$F$2:$F$201,MATCH($A609&amp;"-9",Matches!$J$2:$J$201,0))&lt;&gt;"",$C609&gt;=INDEX(Matches!$F$2:$F$201,MATCH($A609&amp;"-9",Matches!$J$2:$J$201,0))),"",IF(AND(T609=INDEX(Matches!$G$2:$G$201,MATCH($A609&amp;"-9",Matches!$J$2:$J$201,0)),U609=INDEX(Matches!$H$2:$H$201,MATCH($A609&amp;"-9",Matches!$J$2:$J$201,0))),5,IF(SIGN(T609-U609)&lt;&gt;SIGN(INDEX(Matches!$G$2:$G$201,MATCH($A609&amp;"-9",Matches!$J$2:$J$201,0))-INDEX(Matches!$H$2:$H$201,MATCH($A609&amp;"-9",Matches!$J$2:$J$201,0))),0,IF(T609-U609=INDEX(Matches!$G$2:$G$201,MATCH($A609&amp;"-9",Matches!$J$2:$J$201,0))-INDEX(Matches!$H$2:$H$201,MATCH($A609&amp;"-9",Matches!$J$2:$J$201,0)),3,2))))),""))</f>
        <v/>
      </c>
      <c r="AG609" s="12" t="str">
        <f aca="false">IF(OR($B609="",V609="",W609=""),"",IFERROR(IF(OR(INDEX(Matches!$I$2:$I$201,MATCH($A609&amp;"-10",Matches!$J$2:$J$201,0))="Void",INDEX(Matches!$G$2:$G$201,MATCH($A609&amp;"-10",Matches!$J$2:$J$201,0))="",INDEX(Matches!$H$2:$H$201,MATCH($A609&amp;"-10",Matches!$J$2:$J$201,0))=""),"",IF(AND($C609&lt;&gt;"",INDEX(Matches!$F$2:$F$201,MATCH($A609&amp;"-10",Matches!$J$2:$J$201,0))&lt;&gt;"",$C609&gt;=INDEX(Matches!$F$2:$F$201,MATCH($A609&amp;"-10",Matches!$J$2:$J$201,0))),"",IF(AND(V609=INDEX(Matches!$G$2:$G$201,MATCH($A609&amp;"-10",Matches!$J$2:$J$201,0)),W609=INDEX(Matches!$H$2:$H$201,MATCH($A609&amp;"-10",Matches!$J$2:$J$201,0))),5,IF(SIGN(V609-W609)&lt;&gt;SIGN(INDEX(Matches!$G$2:$G$201,MATCH($A609&amp;"-10",Matches!$J$2:$J$201,0))-INDEX(Matches!$H$2:$H$201,MATCH($A609&amp;"-10",Matches!$J$2:$J$201,0))),0,IF(V609-W609=INDEX(Matches!$G$2:$G$201,MATCH($A609&amp;"-10",Matches!$J$2:$J$201,0))-INDEX(Matches!$H$2:$H$201,MATCH($A609&amp;"-10",Matches!$J$2:$J$201,0)),3,2))))),""))</f>
        <v/>
      </c>
      <c r="AH609" s="13" t="str">
        <f aca="false">IF($B609="","",SUM(X609:AG609))</f>
        <v/>
      </c>
      <c r="AI609" s="12" t="str">
        <f aca="false">IF($B609="","",COUNTIF(X609:AG609,5))</f>
        <v/>
      </c>
      <c r="AJ609" s="12" t="str">
        <f aca="false">IF($B609="","",COUNTIF(X609:AG609,"&gt;=2"))</f>
        <v/>
      </c>
      <c r="AK609" s="12" t="str">
        <f aca="false">IF($B609="","",COUNT(X609:AG609))</f>
        <v/>
      </c>
    </row>
    <row r="610" customFormat="false" ht="15" hidden="false" customHeight="false" outlineLevel="0" collapsed="false">
      <c r="A610" s="7"/>
      <c r="B610" s="7"/>
      <c r="C610" s="11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12" t="str">
        <f aca="false">IF(OR($B610="",D610="",E610=""),"",IFERROR(IF(OR(INDEX(Matches!$I$2:$I$201,MATCH($A610&amp;"-1",Matches!$J$2:$J$201,0))="Void",INDEX(Matches!$G$2:$G$201,MATCH($A610&amp;"-1",Matches!$J$2:$J$201,0))="",INDEX(Matches!$H$2:$H$201,MATCH($A610&amp;"-1",Matches!$J$2:$J$201,0))=""),"",IF(AND($C610&lt;&gt;"",INDEX(Matches!$F$2:$F$201,MATCH($A610&amp;"-1",Matches!$J$2:$J$201,0))&lt;&gt;"",$C610&gt;=INDEX(Matches!$F$2:$F$201,MATCH($A610&amp;"-1",Matches!$J$2:$J$201,0))),"",IF(AND(D610=INDEX(Matches!$G$2:$G$201,MATCH($A610&amp;"-1",Matches!$J$2:$J$201,0)),E610=INDEX(Matches!$H$2:$H$201,MATCH($A610&amp;"-1",Matches!$J$2:$J$201,0))),5,IF(SIGN(D610-E610)&lt;&gt;SIGN(INDEX(Matches!$G$2:$G$201,MATCH($A610&amp;"-1",Matches!$J$2:$J$201,0))-INDEX(Matches!$H$2:$H$201,MATCH($A610&amp;"-1",Matches!$J$2:$J$201,0))),0,IF(D610-E610=INDEX(Matches!$G$2:$G$201,MATCH($A610&amp;"-1",Matches!$J$2:$J$201,0))-INDEX(Matches!$H$2:$H$201,MATCH($A610&amp;"-1",Matches!$J$2:$J$201,0)),3,2))))),""))</f>
        <v/>
      </c>
      <c r="Y610" s="12" t="str">
        <f aca="false">IF(OR($B610="",F610="",G610=""),"",IFERROR(IF(OR(INDEX(Matches!$I$2:$I$201,MATCH($A610&amp;"-2",Matches!$J$2:$J$201,0))="Void",INDEX(Matches!$G$2:$G$201,MATCH($A610&amp;"-2",Matches!$J$2:$J$201,0))="",INDEX(Matches!$H$2:$H$201,MATCH($A610&amp;"-2",Matches!$J$2:$J$201,0))=""),"",IF(AND($C610&lt;&gt;"",INDEX(Matches!$F$2:$F$201,MATCH($A610&amp;"-2",Matches!$J$2:$J$201,0))&lt;&gt;"",$C610&gt;=INDEX(Matches!$F$2:$F$201,MATCH($A610&amp;"-2",Matches!$J$2:$J$201,0))),"",IF(AND(F610=INDEX(Matches!$G$2:$G$201,MATCH($A610&amp;"-2",Matches!$J$2:$J$201,0)),G610=INDEX(Matches!$H$2:$H$201,MATCH($A610&amp;"-2",Matches!$J$2:$J$201,0))),5,IF(SIGN(F610-G610)&lt;&gt;SIGN(INDEX(Matches!$G$2:$G$201,MATCH($A610&amp;"-2",Matches!$J$2:$J$201,0))-INDEX(Matches!$H$2:$H$201,MATCH($A610&amp;"-2",Matches!$J$2:$J$201,0))),0,IF(F610-G610=INDEX(Matches!$G$2:$G$201,MATCH($A610&amp;"-2",Matches!$J$2:$J$201,0))-INDEX(Matches!$H$2:$H$201,MATCH($A610&amp;"-2",Matches!$J$2:$J$201,0)),3,2))))),""))</f>
        <v/>
      </c>
      <c r="Z610" s="12" t="str">
        <f aca="false">IF(OR($B610="",H610="",I610=""),"",IFERROR(IF(OR(INDEX(Matches!$I$2:$I$201,MATCH($A610&amp;"-3",Matches!$J$2:$J$201,0))="Void",INDEX(Matches!$G$2:$G$201,MATCH($A610&amp;"-3",Matches!$J$2:$J$201,0))="",INDEX(Matches!$H$2:$H$201,MATCH($A610&amp;"-3",Matches!$J$2:$J$201,0))=""),"",IF(AND($C610&lt;&gt;"",INDEX(Matches!$F$2:$F$201,MATCH($A610&amp;"-3",Matches!$J$2:$J$201,0))&lt;&gt;"",$C610&gt;=INDEX(Matches!$F$2:$F$201,MATCH($A610&amp;"-3",Matches!$J$2:$J$201,0))),"",IF(AND(H610=INDEX(Matches!$G$2:$G$201,MATCH($A610&amp;"-3",Matches!$J$2:$J$201,0)),I610=INDEX(Matches!$H$2:$H$201,MATCH($A610&amp;"-3",Matches!$J$2:$J$201,0))),5,IF(SIGN(H610-I610)&lt;&gt;SIGN(INDEX(Matches!$G$2:$G$201,MATCH($A610&amp;"-3",Matches!$J$2:$J$201,0))-INDEX(Matches!$H$2:$H$201,MATCH($A610&amp;"-3",Matches!$J$2:$J$201,0))),0,IF(H610-I610=INDEX(Matches!$G$2:$G$201,MATCH($A610&amp;"-3",Matches!$J$2:$J$201,0))-INDEX(Matches!$H$2:$H$201,MATCH($A610&amp;"-3",Matches!$J$2:$J$201,0)),3,2))))),""))</f>
        <v/>
      </c>
      <c r="AA610" s="12" t="str">
        <f aca="false">IF(OR($B610="",J610="",K610=""),"",IFERROR(IF(OR(INDEX(Matches!$I$2:$I$201,MATCH($A610&amp;"-4",Matches!$J$2:$J$201,0))="Void",INDEX(Matches!$G$2:$G$201,MATCH($A610&amp;"-4",Matches!$J$2:$J$201,0))="",INDEX(Matches!$H$2:$H$201,MATCH($A610&amp;"-4",Matches!$J$2:$J$201,0))=""),"",IF(AND($C610&lt;&gt;"",INDEX(Matches!$F$2:$F$201,MATCH($A610&amp;"-4",Matches!$J$2:$J$201,0))&lt;&gt;"",$C610&gt;=INDEX(Matches!$F$2:$F$201,MATCH($A610&amp;"-4",Matches!$J$2:$J$201,0))),"",IF(AND(J610=INDEX(Matches!$G$2:$G$201,MATCH($A610&amp;"-4",Matches!$J$2:$J$201,0)),K610=INDEX(Matches!$H$2:$H$201,MATCH($A610&amp;"-4",Matches!$J$2:$J$201,0))),5,IF(SIGN(J610-K610)&lt;&gt;SIGN(INDEX(Matches!$G$2:$G$201,MATCH($A610&amp;"-4",Matches!$J$2:$J$201,0))-INDEX(Matches!$H$2:$H$201,MATCH($A610&amp;"-4",Matches!$J$2:$J$201,0))),0,IF(J610-K610=INDEX(Matches!$G$2:$G$201,MATCH($A610&amp;"-4",Matches!$J$2:$J$201,0))-INDEX(Matches!$H$2:$H$201,MATCH($A610&amp;"-4",Matches!$J$2:$J$201,0)),3,2))))),""))</f>
        <v/>
      </c>
      <c r="AB610" s="12" t="str">
        <f aca="false">IF(OR($B610="",L610="",M610=""),"",IFERROR(IF(OR(INDEX(Matches!$I$2:$I$201,MATCH($A610&amp;"-5",Matches!$J$2:$J$201,0))="Void",INDEX(Matches!$G$2:$G$201,MATCH($A610&amp;"-5",Matches!$J$2:$J$201,0))="",INDEX(Matches!$H$2:$H$201,MATCH($A610&amp;"-5",Matches!$J$2:$J$201,0))=""),"",IF(AND($C610&lt;&gt;"",INDEX(Matches!$F$2:$F$201,MATCH($A610&amp;"-5",Matches!$J$2:$J$201,0))&lt;&gt;"",$C610&gt;=INDEX(Matches!$F$2:$F$201,MATCH($A610&amp;"-5",Matches!$J$2:$J$201,0))),"",IF(AND(L610=INDEX(Matches!$G$2:$G$201,MATCH($A610&amp;"-5",Matches!$J$2:$J$201,0)),M610=INDEX(Matches!$H$2:$H$201,MATCH($A610&amp;"-5",Matches!$J$2:$J$201,0))),5,IF(SIGN(L610-M610)&lt;&gt;SIGN(INDEX(Matches!$G$2:$G$201,MATCH($A610&amp;"-5",Matches!$J$2:$J$201,0))-INDEX(Matches!$H$2:$H$201,MATCH($A610&amp;"-5",Matches!$J$2:$J$201,0))),0,IF(L610-M610=INDEX(Matches!$G$2:$G$201,MATCH($A610&amp;"-5",Matches!$J$2:$J$201,0))-INDEX(Matches!$H$2:$H$201,MATCH($A610&amp;"-5",Matches!$J$2:$J$201,0)),3,2))))),""))</f>
        <v/>
      </c>
      <c r="AC610" s="12" t="str">
        <f aca="false">IF(OR($B610="",N610="",O610=""),"",IFERROR(IF(OR(INDEX(Matches!$I$2:$I$201,MATCH($A610&amp;"-6",Matches!$J$2:$J$201,0))="Void",INDEX(Matches!$G$2:$G$201,MATCH($A610&amp;"-6",Matches!$J$2:$J$201,0))="",INDEX(Matches!$H$2:$H$201,MATCH($A610&amp;"-6",Matches!$J$2:$J$201,0))=""),"",IF(AND($C610&lt;&gt;"",INDEX(Matches!$F$2:$F$201,MATCH($A610&amp;"-6",Matches!$J$2:$J$201,0))&lt;&gt;"",$C610&gt;=INDEX(Matches!$F$2:$F$201,MATCH($A610&amp;"-6",Matches!$J$2:$J$201,0))),"",IF(AND(N610=INDEX(Matches!$G$2:$G$201,MATCH($A610&amp;"-6",Matches!$J$2:$J$201,0)),O610=INDEX(Matches!$H$2:$H$201,MATCH($A610&amp;"-6",Matches!$J$2:$J$201,0))),5,IF(SIGN(N610-O610)&lt;&gt;SIGN(INDEX(Matches!$G$2:$G$201,MATCH($A610&amp;"-6",Matches!$J$2:$J$201,0))-INDEX(Matches!$H$2:$H$201,MATCH($A610&amp;"-6",Matches!$J$2:$J$201,0))),0,IF(N610-O610=INDEX(Matches!$G$2:$G$201,MATCH($A610&amp;"-6",Matches!$J$2:$J$201,0))-INDEX(Matches!$H$2:$H$201,MATCH($A610&amp;"-6",Matches!$J$2:$J$201,0)),3,2))))),""))</f>
        <v/>
      </c>
      <c r="AD610" s="12" t="str">
        <f aca="false">IF(OR($B610="",P610="",Q610=""),"",IFERROR(IF(OR(INDEX(Matches!$I$2:$I$201,MATCH($A610&amp;"-7",Matches!$J$2:$J$201,0))="Void",INDEX(Matches!$G$2:$G$201,MATCH($A610&amp;"-7",Matches!$J$2:$J$201,0))="",INDEX(Matches!$H$2:$H$201,MATCH($A610&amp;"-7",Matches!$J$2:$J$201,0))=""),"",IF(AND($C610&lt;&gt;"",INDEX(Matches!$F$2:$F$201,MATCH($A610&amp;"-7",Matches!$J$2:$J$201,0))&lt;&gt;"",$C610&gt;=INDEX(Matches!$F$2:$F$201,MATCH($A610&amp;"-7",Matches!$J$2:$J$201,0))),"",IF(AND(P610=INDEX(Matches!$G$2:$G$201,MATCH($A610&amp;"-7",Matches!$J$2:$J$201,0)),Q610=INDEX(Matches!$H$2:$H$201,MATCH($A610&amp;"-7",Matches!$J$2:$J$201,0))),5,IF(SIGN(P610-Q610)&lt;&gt;SIGN(INDEX(Matches!$G$2:$G$201,MATCH($A610&amp;"-7",Matches!$J$2:$J$201,0))-INDEX(Matches!$H$2:$H$201,MATCH($A610&amp;"-7",Matches!$J$2:$J$201,0))),0,IF(P610-Q610=INDEX(Matches!$G$2:$G$201,MATCH($A610&amp;"-7",Matches!$J$2:$J$201,0))-INDEX(Matches!$H$2:$H$201,MATCH($A610&amp;"-7",Matches!$J$2:$J$201,0)),3,2))))),""))</f>
        <v/>
      </c>
      <c r="AE610" s="12" t="str">
        <f aca="false">IF(OR($B610="",R610="",S610=""),"",IFERROR(IF(OR(INDEX(Matches!$I$2:$I$201,MATCH($A610&amp;"-8",Matches!$J$2:$J$201,0))="Void",INDEX(Matches!$G$2:$G$201,MATCH($A610&amp;"-8",Matches!$J$2:$J$201,0))="",INDEX(Matches!$H$2:$H$201,MATCH($A610&amp;"-8",Matches!$J$2:$J$201,0))=""),"",IF(AND($C610&lt;&gt;"",INDEX(Matches!$F$2:$F$201,MATCH($A610&amp;"-8",Matches!$J$2:$J$201,0))&lt;&gt;"",$C610&gt;=INDEX(Matches!$F$2:$F$201,MATCH($A610&amp;"-8",Matches!$J$2:$J$201,0))),"",IF(AND(R610=INDEX(Matches!$G$2:$G$201,MATCH($A610&amp;"-8",Matches!$J$2:$J$201,0)),S610=INDEX(Matches!$H$2:$H$201,MATCH($A610&amp;"-8",Matches!$J$2:$J$201,0))),5,IF(SIGN(R610-S610)&lt;&gt;SIGN(INDEX(Matches!$G$2:$G$201,MATCH($A610&amp;"-8",Matches!$J$2:$J$201,0))-INDEX(Matches!$H$2:$H$201,MATCH($A610&amp;"-8",Matches!$J$2:$J$201,0))),0,IF(R610-S610=INDEX(Matches!$G$2:$G$201,MATCH($A610&amp;"-8",Matches!$J$2:$J$201,0))-INDEX(Matches!$H$2:$H$201,MATCH($A610&amp;"-8",Matches!$J$2:$J$201,0)),3,2))))),""))</f>
        <v/>
      </c>
      <c r="AF610" s="12" t="str">
        <f aca="false">IF(OR($B610="",T610="",U610=""),"",IFERROR(IF(OR(INDEX(Matches!$I$2:$I$201,MATCH($A610&amp;"-9",Matches!$J$2:$J$201,0))="Void",INDEX(Matches!$G$2:$G$201,MATCH($A610&amp;"-9",Matches!$J$2:$J$201,0))="",INDEX(Matches!$H$2:$H$201,MATCH($A610&amp;"-9",Matches!$J$2:$J$201,0))=""),"",IF(AND($C610&lt;&gt;"",INDEX(Matches!$F$2:$F$201,MATCH($A610&amp;"-9",Matches!$J$2:$J$201,0))&lt;&gt;"",$C610&gt;=INDEX(Matches!$F$2:$F$201,MATCH($A610&amp;"-9",Matches!$J$2:$J$201,0))),"",IF(AND(T610=INDEX(Matches!$G$2:$G$201,MATCH($A610&amp;"-9",Matches!$J$2:$J$201,0)),U610=INDEX(Matches!$H$2:$H$201,MATCH($A610&amp;"-9",Matches!$J$2:$J$201,0))),5,IF(SIGN(T610-U610)&lt;&gt;SIGN(INDEX(Matches!$G$2:$G$201,MATCH($A610&amp;"-9",Matches!$J$2:$J$201,0))-INDEX(Matches!$H$2:$H$201,MATCH($A610&amp;"-9",Matches!$J$2:$J$201,0))),0,IF(T610-U610=INDEX(Matches!$G$2:$G$201,MATCH($A610&amp;"-9",Matches!$J$2:$J$201,0))-INDEX(Matches!$H$2:$H$201,MATCH($A610&amp;"-9",Matches!$J$2:$J$201,0)),3,2))))),""))</f>
        <v/>
      </c>
      <c r="AG610" s="12" t="str">
        <f aca="false">IF(OR($B610="",V610="",W610=""),"",IFERROR(IF(OR(INDEX(Matches!$I$2:$I$201,MATCH($A610&amp;"-10",Matches!$J$2:$J$201,0))="Void",INDEX(Matches!$G$2:$G$201,MATCH($A610&amp;"-10",Matches!$J$2:$J$201,0))="",INDEX(Matches!$H$2:$H$201,MATCH($A610&amp;"-10",Matches!$J$2:$J$201,0))=""),"",IF(AND($C610&lt;&gt;"",INDEX(Matches!$F$2:$F$201,MATCH($A610&amp;"-10",Matches!$J$2:$J$201,0))&lt;&gt;"",$C610&gt;=INDEX(Matches!$F$2:$F$201,MATCH($A610&amp;"-10",Matches!$J$2:$J$201,0))),"",IF(AND(V610=INDEX(Matches!$G$2:$G$201,MATCH($A610&amp;"-10",Matches!$J$2:$J$201,0)),W610=INDEX(Matches!$H$2:$H$201,MATCH($A610&amp;"-10",Matches!$J$2:$J$201,0))),5,IF(SIGN(V610-W610)&lt;&gt;SIGN(INDEX(Matches!$G$2:$G$201,MATCH($A610&amp;"-10",Matches!$J$2:$J$201,0))-INDEX(Matches!$H$2:$H$201,MATCH($A610&amp;"-10",Matches!$J$2:$J$201,0))),0,IF(V610-W610=INDEX(Matches!$G$2:$G$201,MATCH($A610&amp;"-10",Matches!$J$2:$J$201,0))-INDEX(Matches!$H$2:$H$201,MATCH($A610&amp;"-10",Matches!$J$2:$J$201,0)),3,2))))),""))</f>
        <v/>
      </c>
      <c r="AH610" s="13" t="str">
        <f aca="false">IF($B610="","",SUM(X610:AG610))</f>
        <v/>
      </c>
      <c r="AI610" s="12" t="str">
        <f aca="false">IF($B610="","",COUNTIF(X610:AG610,5))</f>
        <v/>
      </c>
      <c r="AJ610" s="12" t="str">
        <f aca="false">IF($B610="","",COUNTIF(X610:AG610,"&gt;=2"))</f>
        <v/>
      </c>
      <c r="AK610" s="12" t="str">
        <f aca="false">IF($B610="","",COUNT(X610:AG610))</f>
        <v/>
      </c>
    </row>
    <row r="611" customFormat="false" ht="15" hidden="false" customHeight="false" outlineLevel="0" collapsed="false">
      <c r="A611" s="7"/>
      <c r="B611" s="7"/>
      <c r="C611" s="11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12" t="str">
        <f aca="false">IF(OR($B611="",D611="",E611=""),"",IFERROR(IF(OR(INDEX(Matches!$I$2:$I$201,MATCH($A611&amp;"-1",Matches!$J$2:$J$201,0))="Void",INDEX(Matches!$G$2:$G$201,MATCH($A611&amp;"-1",Matches!$J$2:$J$201,0))="",INDEX(Matches!$H$2:$H$201,MATCH($A611&amp;"-1",Matches!$J$2:$J$201,0))=""),"",IF(AND($C611&lt;&gt;"",INDEX(Matches!$F$2:$F$201,MATCH($A611&amp;"-1",Matches!$J$2:$J$201,0))&lt;&gt;"",$C611&gt;=INDEX(Matches!$F$2:$F$201,MATCH($A611&amp;"-1",Matches!$J$2:$J$201,0))),"",IF(AND(D611=INDEX(Matches!$G$2:$G$201,MATCH($A611&amp;"-1",Matches!$J$2:$J$201,0)),E611=INDEX(Matches!$H$2:$H$201,MATCH($A611&amp;"-1",Matches!$J$2:$J$201,0))),5,IF(SIGN(D611-E611)&lt;&gt;SIGN(INDEX(Matches!$G$2:$G$201,MATCH($A611&amp;"-1",Matches!$J$2:$J$201,0))-INDEX(Matches!$H$2:$H$201,MATCH($A611&amp;"-1",Matches!$J$2:$J$201,0))),0,IF(D611-E611=INDEX(Matches!$G$2:$G$201,MATCH($A611&amp;"-1",Matches!$J$2:$J$201,0))-INDEX(Matches!$H$2:$H$201,MATCH($A611&amp;"-1",Matches!$J$2:$J$201,0)),3,2))))),""))</f>
        <v/>
      </c>
      <c r="Y611" s="12" t="str">
        <f aca="false">IF(OR($B611="",F611="",G611=""),"",IFERROR(IF(OR(INDEX(Matches!$I$2:$I$201,MATCH($A611&amp;"-2",Matches!$J$2:$J$201,0))="Void",INDEX(Matches!$G$2:$G$201,MATCH($A611&amp;"-2",Matches!$J$2:$J$201,0))="",INDEX(Matches!$H$2:$H$201,MATCH($A611&amp;"-2",Matches!$J$2:$J$201,0))=""),"",IF(AND($C611&lt;&gt;"",INDEX(Matches!$F$2:$F$201,MATCH($A611&amp;"-2",Matches!$J$2:$J$201,0))&lt;&gt;"",$C611&gt;=INDEX(Matches!$F$2:$F$201,MATCH($A611&amp;"-2",Matches!$J$2:$J$201,0))),"",IF(AND(F611=INDEX(Matches!$G$2:$G$201,MATCH($A611&amp;"-2",Matches!$J$2:$J$201,0)),G611=INDEX(Matches!$H$2:$H$201,MATCH($A611&amp;"-2",Matches!$J$2:$J$201,0))),5,IF(SIGN(F611-G611)&lt;&gt;SIGN(INDEX(Matches!$G$2:$G$201,MATCH($A611&amp;"-2",Matches!$J$2:$J$201,0))-INDEX(Matches!$H$2:$H$201,MATCH($A611&amp;"-2",Matches!$J$2:$J$201,0))),0,IF(F611-G611=INDEX(Matches!$G$2:$G$201,MATCH($A611&amp;"-2",Matches!$J$2:$J$201,0))-INDEX(Matches!$H$2:$H$201,MATCH($A611&amp;"-2",Matches!$J$2:$J$201,0)),3,2))))),""))</f>
        <v/>
      </c>
      <c r="Z611" s="12" t="str">
        <f aca="false">IF(OR($B611="",H611="",I611=""),"",IFERROR(IF(OR(INDEX(Matches!$I$2:$I$201,MATCH($A611&amp;"-3",Matches!$J$2:$J$201,0))="Void",INDEX(Matches!$G$2:$G$201,MATCH($A611&amp;"-3",Matches!$J$2:$J$201,0))="",INDEX(Matches!$H$2:$H$201,MATCH($A611&amp;"-3",Matches!$J$2:$J$201,0))=""),"",IF(AND($C611&lt;&gt;"",INDEX(Matches!$F$2:$F$201,MATCH($A611&amp;"-3",Matches!$J$2:$J$201,0))&lt;&gt;"",$C611&gt;=INDEX(Matches!$F$2:$F$201,MATCH($A611&amp;"-3",Matches!$J$2:$J$201,0))),"",IF(AND(H611=INDEX(Matches!$G$2:$G$201,MATCH($A611&amp;"-3",Matches!$J$2:$J$201,0)),I611=INDEX(Matches!$H$2:$H$201,MATCH($A611&amp;"-3",Matches!$J$2:$J$201,0))),5,IF(SIGN(H611-I611)&lt;&gt;SIGN(INDEX(Matches!$G$2:$G$201,MATCH($A611&amp;"-3",Matches!$J$2:$J$201,0))-INDEX(Matches!$H$2:$H$201,MATCH($A611&amp;"-3",Matches!$J$2:$J$201,0))),0,IF(H611-I611=INDEX(Matches!$G$2:$G$201,MATCH($A611&amp;"-3",Matches!$J$2:$J$201,0))-INDEX(Matches!$H$2:$H$201,MATCH($A611&amp;"-3",Matches!$J$2:$J$201,0)),3,2))))),""))</f>
        <v/>
      </c>
      <c r="AA611" s="12" t="str">
        <f aca="false">IF(OR($B611="",J611="",K611=""),"",IFERROR(IF(OR(INDEX(Matches!$I$2:$I$201,MATCH($A611&amp;"-4",Matches!$J$2:$J$201,0))="Void",INDEX(Matches!$G$2:$G$201,MATCH($A611&amp;"-4",Matches!$J$2:$J$201,0))="",INDEX(Matches!$H$2:$H$201,MATCH($A611&amp;"-4",Matches!$J$2:$J$201,0))=""),"",IF(AND($C611&lt;&gt;"",INDEX(Matches!$F$2:$F$201,MATCH($A611&amp;"-4",Matches!$J$2:$J$201,0))&lt;&gt;"",$C611&gt;=INDEX(Matches!$F$2:$F$201,MATCH($A611&amp;"-4",Matches!$J$2:$J$201,0))),"",IF(AND(J611=INDEX(Matches!$G$2:$G$201,MATCH($A611&amp;"-4",Matches!$J$2:$J$201,0)),K611=INDEX(Matches!$H$2:$H$201,MATCH($A611&amp;"-4",Matches!$J$2:$J$201,0))),5,IF(SIGN(J611-K611)&lt;&gt;SIGN(INDEX(Matches!$G$2:$G$201,MATCH($A611&amp;"-4",Matches!$J$2:$J$201,0))-INDEX(Matches!$H$2:$H$201,MATCH($A611&amp;"-4",Matches!$J$2:$J$201,0))),0,IF(J611-K611=INDEX(Matches!$G$2:$G$201,MATCH($A611&amp;"-4",Matches!$J$2:$J$201,0))-INDEX(Matches!$H$2:$H$201,MATCH($A611&amp;"-4",Matches!$J$2:$J$201,0)),3,2))))),""))</f>
        <v/>
      </c>
      <c r="AB611" s="12" t="str">
        <f aca="false">IF(OR($B611="",L611="",M611=""),"",IFERROR(IF(OR(INDEX(Matches!$I$2:$I$201,MATCH($A611&amp;"-5",Matches!$J$2:$J$201,0))="Void",INDEX(Matches!$G$2:$G$201,MATCH($A611&amp;"-5",Matches!$J$2:$J$201,0))="",INDEX(Matches!$H$2:$H$201,MATCH($A611&amp;"-5",Matches!$J$2:$J$201,0))=""),"",IF(AND($C611&lt;&gt;"",INDEX(Matches!$F$2:$F$201,MATCH($A611&amp;"-5",Matches!$J$2:$J$201,0))&lt;&gt;"",$C611&gt;=INDEX(Matches!$F$2:$F$201,MATCH($A611&amp;"-5",Matches!$J$2:$J$201,0))),"",IF(AND(L611=INDEX(Matches!$G$2:$G$201,MATCH($A611&amp;"-5",Matches!$J$2:$J$201,0)),M611=INDEX(Matches!$H$2:$H$201,MATCH($A611&amp;"-5",Matches!$J$2:$J$201,0))),5,IF(SIGN(L611-M611)&lt;&gt;SIGN(INDEX(Matches!$G$2:$G$201,MATCH($A611&amp;"-5",Matches!$J$2:$J$201,0))-INDEX(Matches!$H$2:$H$201,MATCH($A611&amp;"-5",Matches!$J$2:$J$201,0))),0,IF(L611-M611=INDEX(Matches!$G$2:$G$201,MATCH($A611&amp;"-5",Matches!$J$2:$J$201,0))-INDEX(Matches!$H$2:$H$201,MATCH($A611&amp;"-5",Matches!$J$2:$J$201,0)),3,2))))),""))</f>
        <v/>
      </c>
      <c r="AC611" s="12" t="str">
        <f aca="false">IF(OR($B611="",N611="",O611=""),"",IFERROR(IF(OR(INDEX(Matches!$I$2:$I$201,MATCH($A611&amp;"-6",Matches!$J$2:$J$201,0))="Void",INDEX(Matches!$G$2:$G$201,MATCH($A611&amp;"-6",Matches!$J$2:$J$201,0))="",INDEX(Matches!$H$2:$H$201,MATCH($A611&amp;"-6",Matches!$J$2:$J$201,0))=""),"",IF(AND($C611&lt;&gt;"",INDEX(Matches!$F$2:$F$201,MATCH($A611&amp;"-6",Matches!$J$2:$J$201,0))&lt;&gt;"",$C611&gt;=INDEX(Matches!$F$2:$F$201,MATCH($A611&amp;"-6",Matches!$J$2:$J$201,0))),"",IF(AND(N611=INDEX(Matches!$G$2:$G$201,MATCH($A611&amp;"-6",Matches!$J$2:$J$201,0)),O611=INDEX(Matches!$H$2:$H$201,MATCH($A611&amp;"-6",Matches!$J$2:$J$201,0))),5,IF(SIGN(N611-O611)&lt;&gt;SIGN(INDEX(Matches!$G$2:$G$201,MATCH($A611&amp;"-6",Matches!$J$2:$J$201,0))-INDEX(Matches!$H$2:$H$201,MATCH($A611&amp;"-6",Matches!$J$2:$J$201,0))),0,IF(N611-O611=INDEX(Matches!$G$2:$G$201,MATCH($A611&amp;"-6",Matches!$J$2:$J$201,0))-INDEX(Matches!$H$2:$H$201,MATCH($A611&amp;"-6",Matches!$J$2:$J$201,0)),3,2))))),""))</f>
        <v/>
      </c>
      <c r="AD611" s="12" t="str">
        <f aca="false">IF(OR($B611="",P611="",Q611=""),"",IFERROR(IF(OR(INDEX(Matches!$I$2:$I$201,MATCH($A611&amp;"-7",Matches!$J$2:$J$201,0))="Void",INDEX(Matches!$G$2:$G$201,MATCH($A611&amp;"-7",Matches!$J$2:$J$201,0))="",INDEX(Matches!$H$2:$H$201,MATCH($A611&amp;"-7",Matches!$J$2:$J$201,0))=""),"",IF(AND($C611&lt;&gt;"",INDEX(Matches!$F$2:$F$201,MATCH($A611&amp;"-7",Matches!$J$2:$J$201,0))&lt;&gt;"",$C611&gt;=INDEX(Matches!$F$2:$F$201,MATCH($A611&amp;"-7",Matches!$J$2:$J$201,0))),"",IF(AND(P611=INDEX(Matches!$G$2:$G$201,MATCH($A611&amp;"-7",Matches!$J$2:$J$201,0)),Q611=INDEX(Matches!$H$2:$H$201,MATCH($A611&amp;"-7",Matches!$J$2:$J$201,0))),5,IF(SIGN(P611-Q611)&lt;&gt;SIGN(INDEX(Matches!$G$2:$G$201,MATCH($A611&amp;"-7",Matches!$J$2:$J$201,0))-INDEX(Matches!$H$2:$H$201,MATCH($A611&amp;"-7",Matches!$J$2:$J$201,0))),0,IF(P611-Q611=INDEX(Matches!$G$2:$G$201,MATCH($A611&amp;"-7",Matches!$J$2:$J$201,0))-INDEX(Matches!$H$2:$H$201,MATCH($A611&amp;"-7",Matches!$J$2:$J$201,0)),3,2))))),""))</f>
        <v/>
      </c>
      <c r="AE611" s="12" t="str">
        <f aca="false">IF(OR($B611="",R611="",S611=""),"",IFERROR(IF(OR(INDEX(Matches!$I$2:$I$201,MATCH($A611&amp;"-8",Matches!$J$2:$J$201,0))="Void",INDEX(Matches!$G$2:$G$201,MATCH($A611&amp;"-8",Matches!$J$2:$J$201,0))="",INDEX(Matches!$H$2:$H$201,MATCH($A611&amp;"-8",Matches!$J$2:$J$201,0))=""),"",IF(AND($C611&lt;&gt;"",INDEX(Matches!$F$2:$F$201,MATCH($A611&amp;"-8",Matches!$J$2:$J$201,0))&lt;&gt;"",$C611&gt;=INDEX(Matches!$F$2:$F$201,MATCH($A611&amp;"-8",Matches!$J$2:$J$201,0))),"",IF(AND(R611=INDEX(Matches!$G$2:$G$201,MATCH($A611&amp;"-8",Matches!$J$2:$J$201,0)),S611=INDEX(Matches!$H$2:$H$201,MATCH($A611&amp;"-8",Matches!$J$2:$J$201,0))),5,IF(SIGN(R611-S611)&lt;&gt;SIGN(INDEX(Matches!$G$2:$G$201,MATCH($A611&amp;"-8",Matches!$J$2:$J$201,0))-INDEX(Matches!$H$2:$H$201,MATCH($A611&amp;"-8",Matches!$J$2:$J$201,0))),0,IF(R611-S611=INDEX(Matches!$G$2:$G$201,MATCH($A611&amp;"-8",Matches!$J$2:$J$201,0))-INDEX(Matches!$H$2:$H$201,MATCH($A611&amp;"-8",Matches!$J$2:$J$201,0)),3,2))))),""))</f>
        <v/>
      </c>
      <c r="AF611" s="12" t="str">
        <f aca="false">IF(OR($B611="",T611="",U611=""),"",IFERROR(IF(OR(INDEX(Matches!$I$2:$I$201,MATCH($A611&amp;"-9",Matches!$J$2:$J$201,0))="Void",INDEX(Matches!$G$2:$G$201,MATCH($A611&amp;"-9",Matches!$J$2:$J$201,0))="",INDEX(Matches!$H$2:$H$201,MATCH($A611&amp;"-9",Matches!$J$2:$J$201,0))=""),"",IF(AND($C611&lt;&gt;"",INDEX(Matches!$F$2:$F$201,MATCH($A611&amp;"-9",Matches!$J$2:$J$201,0))&lt;&gt;"",$C611&gt;=INDEX(Matches!$F$2:$F$201,MATCH($A611&amp;"-9",Matches!$J$2:$J$201,0))),"",IF(AND(T611=INDEX(Matches!$G$2:$G$201,MATCH($A611&amp;"-9",Matches!$J$2:$J$201,0)),U611=INDEX(Matches!$H$2:$H$201,MATCH($A611&amp;"-9",Matches!$J$2:$J$201,0))),5,IF(SIGN(T611-U611)&lt;&gt;SIGN(INDEX(Matches!$G$2:$G$201,MATCH($A611&amp;"-9",Matches!$J$2:$J$201,0))-INDEX(Matches!$H$2:$H$201,MATCH($A611&amp;"-9",Matches!$J$2:$J$201,0))),0,IF(T611-U611=INDEX(Matches!$G$2:$G$201,MATCH($A611&amp;"-9",Matches!$J$2:$J$201,0))-INDEX(Matches!$H$2:$H$201,MATCH($A611&amp;"-9",Matches!$J$2:$J$201,0)),3,2))))),""))</f>
        <v/>
      </c>
      <c r="AG611" s="12" t="str">
        <f aca="false">IF(OR($B611="",V611="",W611=""),"",IFERROR(IF(OR(INDEX(Matches!$I$2:$I$201,MATCH($A611&amp;"-10",Matches!$J$2:$J$201,0))="Void",INDEX(Matches!$G$2:$G$201,MATCH($A611&amp;"-10",Matches!$J$2:$J$201,0))="",INDEX(Matches!$H$2:$H$201,MATCH($A611&amp;"-10",Matches!$J$2:$J$201,0))=""),"",IF(AND($C611&lt;&gt;"",INDEX(Matches!$F$2:$F$201,MATCH($A611&amp;"-10",Matches!$J$2:$J$201,0))&lt;&gt;"",$C611&gt;=INDEX(Matches!$F$2:$F$201,MATCH($A611&amp;"-10",Matches!$J$2:$J$201,0))),"",IF(AND(V611=INDEX(Matches!$G$2:$G$201,MATCH($A611&amp;"-10",Matches!$J$2:$J$201,0)),W611=INDEX(Matches!$H$2:$H$201,MATCH($A611&amp;"-10",Matches!$J$2:$J$201,0))),5,IF(SIGN(V611-W611)&lt;&gt;SIGN(INDEX(Matches!$G$2:$G$201,MATCH($A611&amp;"-10",Matches!$J$2:$J$201,0))-INDEX(Matches!$H$2:$H$201,MATCH($A611&amp;"-10",Matches!$J$2:$J$201,0))),0,IF(V611-W611=INDEX(Matches!$G$2:$G$201,MATCH($A611&amp;"-10",Matches!$J$2:$J$201,0))-INDEX(Matches!$H$2:$H$201,MATCH($A611&amp;"-10",Matches!$J$2:$J$201,0)),3,2))))),""))</f>
        <v/>
      </c>
      <c r="AH611" s="13" t="str">
        <f aca="false">IF($B611="","",SUM(X611:AG611))</f>
        <v/>
      </c>
      <c r="AI611" s="12" t="str">
        <f aca="false">IF($B611="","",COUNTIF(X611:AG611,5))</f>
        <v/>
      </c>
      <c r="AJ611" s="12" t="str">
        <f aca="false">IF($B611="","",COUNTIF(X611:AG611,"&gt;=2"))</f>
        <v/>
      </c>
      <c r="AK611" s="12" t="str">
        <f aca="false">IF($B611="","",COUNT(X611:AG611))</f>
        <v/>
      </c>
    </row>
    <row r="612" customFormat="false" ht="15" hidden="false" customHeight="false" outlineLevel="0" collapsed="false">
      <c r="A612" s="7"/>
      <c r="B612" s="7"/>
      <c r="C612" s="11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12" t="str">
        <f aca="false">IF(OR($B612="",D612="",E612=""),"",IFERROR(IF(OR(INDEX(Matches!$I$2:$I$201,MATCH($A612&amp;"-1",Matches!$J$2:$J$201,0))="Void",INDEX(Matches!$G$2:$G$201,MATCH($A612&amp;"-1",Matches!$J$2:$J$201,0))="",INDEX(Matches!$H$2:$H$201,MATCH($A612&amp;"-1",Matches!$J$2:$J$201,0))=""),"",IF(AND($C612&lt;&gt;"",INDEX(Matches!$F$2:$F$201,MATCH($A612&amp;"-1",Matches!$J$2:$J$201,0))&lt;&gt;"",$C612&gt;=INDEX(Matches!$F$2:$F$201,MATCH($A612&amp;"-1",Matches!$J$2:$J$201,0))),"",IF(AND(D612=INDEX(Matches!$G$2:$G$201,MATCH($A612&amp;"-1",Matches!$J$2:$J$201,0)),E612=INDEX(Matches!$H$2:$H$201,MATCH($A612&amp;"-1",Matches!$J$2:$J$201,0))),5,IF(SIGN(D612-E612)&lt;&gt;SIGN(INDEX(Matches!$G$2:$G$201,MATCH($A612&amp;"-1",Matches!$J$2:$J$201,0))-INDEX(Matches!$H$2:$H$201,MATCH($A612&amp;"-1",Matches!$J$2:$J$201,0))),0,IF(D612-E612=INDEX(Matches!$G$2:$G$201,MATCH($A612&amp;"-1",Matches!$J$2:$J$201,0))-INDEX(Matches!$H$2:$H$201,MATCH($A612&amp;"-1",Matches!$J$2:$J$201,0)),3,2))))),""))</f>
        <v/>
      </c>
      <c r="Y612" s="12" t="str">
        <f aca="false">IF(OR($B612="",F612="",G612=""),"",IFERROR(IF(OR(INDEX(Matches!$I$2:$I$201,MATCH($A612&amp;"-2",Matches!$J$2:$J$201,0))="Void",INDEX(Matches!$G$2:$G$201,MATCH($A612&amp;"-2",Matches!$J$2:$J$201,0))="",INDEX(Matches!$H$2:$H$201,MATCH($A612&amp;"-2",Matches!$J$2:$J$201,0))=""),"",IF(AND($C612&lt;&gt;"",INDEX(Matches!$F$2:$F$201,MATCH($A612&amp;"-2",Matches!$J$2:$J$201,0))&lt;&gt;"",$C612&gt;=INDEX(Matches!$F$2:$F$201,MATCH($A612&amp;"-2",Matches!$J$2:$J$201,0))),"",IF(AND(F612=INDEX(Matches!$G$2:$G$201,MATCH($A612&amp;"-2",Matches!$J$2:$J$201,0)),G612=INDEX(Matches!$H$2:$H$201,MATCH($A612&amp;"-2",Matches!$J$2:$J$201,0))),5,IF(SIGN(F612-G612)&lt;&gt;SIGN(INDEX(Matches!$G$2:$G$201,MATCH($A612&amp;"-2",Matches!$J$2:$J$201,0))-INDEX(Matches!$H$2:$H$201,MATCH($A612&amp;"-2",Matches!$J$2:$J$201,0))),0,IF(F612-G612=INDEX(Matches!$G$2:$G$201,MATCH($A612&amp;"-2",Matches!$J$2:$J$201,0))-INDEX(Matches!$H$2:$H$201,MATCH($A612&amp;"-2",Matches!$J$2:$J$201,0)),3,2))))),""))</f>
        <v/>
      </c>
      <c r="Z612" s="12" t="str">
        <f aca="false">IF(OR($B612="",H612="",I612=""),"",IFERROR(IF(OR(INDEX(Matches!$I$2:$I$201,MATCH($A612&amp;"-3",Matches!$J$2:$J$201,0))="Void",INDEX(Matches!$G$2:$G$201,MATCH($A612&amp;"-3",Matches!$J$2:$J$201,0))="",INDEX(Matches!$H$2:$H$201,MATCH($A612&amp;"-3",Matches!$J$2:$J$201,0))=""),"",IF(AND($C612&lt;&gt;"",INDEX(Matches!$F$2:$F$201,MATCH($A612&amp;"-3",Matches!$J$2:$J$201,0))&lt;&gt;"",$C612&gt;=INDEX(Matches!$F$2:$F$201,MATCH($A612&amp;"-3",Matches!$J$2:$J$201,0))),"",IF(AND(H612=INDEX(Matches!$G$2:$G$201,MATCH($A612&amp;"-3",Matches!$J$2:$J$201,0)),I612=INDEX(Matches!$H$2:$H$201,MATCH($A612&amp;"-3",Matches!$J$2:$J$201,0))),5,IF(SIGN(H612-I612)&lt;&gt;SIGN(INDEX(Matches!$G$2:$G$201,MATCH($A612&amp;"-3",Matches!$J$2:$J$201,0))-INDEX(Matches!$H$2:$H$201,MATCH($A612&amp;"-3",Matches!$J$2:$J$201,0))),0,IF(H612-I612=INDEX(Matches!$G$2:$G$201,MATCH($A612&amp;"-3",Matches!$J$2:$J$201,0))-INDEX(Matches!$H$2:$H$201,MATCH($A612&amp;"-3",Matches!$J$2:$J$201,0)),3,2))))),""))</f>
        <v/>
      </c>
      <c r="AA612" s="12" t="str">
        <f aca="false">IF(OR($B612="",J612="",K612=""),"",IFERROR(IF(OR(INDEX(Matches!$I$2:$I$201,MATCH($A612&amp;"-4",Matches!$J$2:$J$201,0))="Void",INDEX(Matches!$G$2:$G$201,MATCH($A612&amp;"-4",Matches!$J$2:$J$201,0))="",INDEX(Matches!$H$2:$H$201,MATCH($A612&amp;"-4",Matches!$J$2:$J$201,0))=""),"",IF(AND($C612&lt;&gt;"",INDEX(Matches!$F$2:$F$201,MATCH($A612&amp;"-4",Matches!$J$2:$J$201,0))&lt;&gt;"",$C612&gt;=INDEX(Matches!$F$2:$F$201,MATCH($A612&amp;"-4",Matches!$J$2:$J$201,0))),"",IF(AND(J612=INDEX(Matches!$G$2:$G$201,MATCH($A612&amp;"-4",Matches!$J$2:$J$201,0)),K612=INDEX(Matches!$H$2:$H$201,MATCH($A612&amp;"-4",Matches!$J$2:$J$201,0))),5,IF(SIGN(J612-K612)&lt;&gt;SIGN(INDEX(Matches!$G$2:$G$201,MATCH($A612&amp;"-4",Matches!$J$2:$J$201,0))-INDEX(Matches!$H$2:$H$201,MATCH($A612&amp;"-4",Matches!$J$2:$J$201,0))),0,IF(J612-K612=INDEX(Matches!$G$2:$G$201,MATCH($A612&amp;"-4",Matches!$J$2:$J$201,0))-INDEX(Matches!$H$2:$H$201,MATCH($A612&amp;"-4",Matches!$J$2:$J$201,0)),3,2))))),""))</f>
        <v/>
      </c>
      <c r="AB612" s="12" t="str">
        <f aca="false">IF(OR($B612="",L612="",M612=""),"",IFERROR(IF(OR(INDEX(Matches!$I$2:$I$201,MATCH($A612&amp;"-5",Matches!$J$2:$J$201,0))="Void",INDEX(Matches!$G$2:$G$201,MATCH($A612&amp;"-5",Matches!$J$2:$J$201,0))="",INDEX(Matches!$H$2:$H$201,MATCH($A612&amp;"-5",Matches!$J$2:$J$201,0))=""),"",IF(AND($C612&lt;&gt;"",INDEX(Matches!$F$2:$F$201,MATCH($A612&amp;"-5",Matches!$J$2:$J$201,0))&lt;&gt;"",$C612&gt;=INDEX(Matches!$F$2:$F$201,MATCH($A612&amp;"-5",Matches!$J$2:$J$201,0))),"",IF(AND(L612=INDEX(Matches!$G$2:$G$201,MATCH($A612&amp;"-5",Matches!$J$2:$J$201,0)),M612=INDEX(Matches!$H$2:$H$201,MATCH($A612&amp;"-5",Matches!$J$2:$J$201,0))),5,IF(SIGN(L612-M612)&lt;&gt;SIGN(INDEX(Matches!$G$2:$G$201,MATCH($A612&amp;"-5",Matches!$J$2:$J$201,0))-INDEX(Matches!$H$2:$H$201,MATCH($A612&amp;"-5",Matches!$J$2:$J$201,0))),0,IF(L612-M612=INDEX(Matches!$G$2:$G$201,MATCH($A612&amp;"-5",Matches!$J$2:$J$201,0))-INDEX(Matches!$H$2:$H$201,MATCH($A612&amp;"-5",Matches!$J$2:$J$201,0)),3,2))))),""))</f>
        <v/>
      </c>
      <c r="AC612" s="12" t="str">
        <f aca="false">IF(OR($B612="",N612="",O612=""),"",IFERROR(IF(OR(INDEX(Matches!$I$2:$I$201,MATCH($A612&amp;"-6",Matches!$J$2:$J$201,0))="Void",INDEX(Matches!$G$2:$G$201,MATCH($A612&amp;"-6",Matches!$J$2:$J$201,0))="",INDEX(Matches!$H$2:$H$201,MATCH($A612&amp;"-6",Matches!$J$2:$J$201,0))=""),"",IF(AND($C612&lt;&gt;"",INDEX(Matches!$F$2:$F$201,MATCH($A612&amp;"-6",Matches!$J$2:$J$201,0))&lt;&gt;"",$C612&gt;=INDEX(Matches!$F$2:$F$201,MATCH($A612&amp;"-6",Matches!$J$2:$J$201,0))),"",IF(AND(N612=INDEX(Matches!$G$2:$G$201,MATCH($A612&amp;"-6",Matches!$J$2:$J$201,0)),O612=INDEX(Matches!$H$2:$H$201,MATCH($A612&amp;"-6",Matches!$J$2:$J$201,0))),5,IF(SIGN(N612-O612)&lt;&gt;SIGN(INDEX(Matches!$G$2:$G$201,MATCH($A612&amp;"-6",Matches!$J$2:$J$201,0))-INDEX(Matches!$H$2:$H$201,MATCH($A612&amp;"-6",Matches!$J$2:$J$201,0))),0,IF(N612-O612=INDEX(Matches!$G$2:$G$201,MATCH($A612&amp;"-6",Matches!$J$2:$J$201,0))-INDEX(Matches!$H$2:$H$201,MATCH($A612&amp;"-6",Matches!$J$2:$J$201,0)),3,2))))),""))</f>
        <v/>
      </c>
      <c r="AD612" s="12" t="str">
        <f aca="false">IF(OR($B612="",P612="",Q612=""),"",IFERROR(IF(OR(INDEX(Matches!$I$2:$I$201,MATCH($A612&amp;"-7",Matches!$J$2:$J$201,0))="Void",INDEX(Matches!$G$2:$G$201,MATCH($A612&amp;"-7",Matches!$J$2:$J$201,0))="",INDEX(Matches!$H$2:$H$201,MATCH($A612&amp;"-7",Matches!$J$2:$J$201,0))=""),"",IF(AND($C612&lt;&gt;"",INDEX(Matches!$F$2:$F$201,MATCH($A612&amp;"-7",Matches!$J$2:$J$201,0))&lt;&gt;"",$C612&gt;=INDEX(Matches!$F$2:$F$201,MATCH($A612&amp;"-7",Matches!$J$2:$J$201,0))),"",IF(AND(P612=INDEX(Matches!$G$2:$G$201,MATCH($A612&amp;"-7",Matches!$J$2:$J$201,0)),Q612=INDEX(Matches!$H$2:$H$201,MATCH($A612&amp;"-7",Matches!$J$2:$J$201,0))),5,IF(SIGN(P612-Q612)&lt;&gt;SIGN(INDEX(Matches!$G$2:$G$201,MATCH($A612&amp;"-7",Matches!$J$2:$J$201,0))-INDEX(Matches!$H$2:$H$201,MATCH($A612&amp;"-7",Matches!$J$2:$J$201,0))),0,IF(P612-Q612=INDEX(Matches!$G$2:$G$201,MATCH($A612&amp;"-7",Matches!$J$2:$J$201,0))-INDEX(Matches!$H$2:$H$201,MATCH($A612&amp;"-7",Matches!$J$2:$J$201,0)),3,2))))),""))</f>
        <v/>
      </c>
      <c r="AE612" s="12" t="str">
        <f aca="false">IF(OR($B612="",R612="",S612=""),"",IFERROR(IF(OR(INDEX(Matches!$I$2:$I$201,MATCH($A612&amp;"-8",Matches!$J$2:$J$201,0))="Void",INDEX(Matches!$G$2:$G$201,MATCH($A612&amp;"-8",Matches!$J$2:$J$201,0))="",INDEX(Matches!$H$2:$H$201,MATCH($A612&amp;"-8",Matches!$J$2:$J$201,0))=""),"",IF(AND($C612&lt;&gt;"",INDEX(Matches!$F$2:$F$201,MATCH($A612&amp;"-8",Matches!$J$2:$J$201,0))&lt;&gt;"",$C612&gt;=INDEX(Matches!$F$2:$F$201,MATCH($A612&amp;"-8",Matches!$J$2:$J$201,0))),"",IF(AND(R612=INDEX(Matches!$G$2:$G$201,MATCH($A612&amp;"-8",Matches!$J$2:$J$201,0)),S612=INDEX(Matches!$H$2:$H$201,MATCH($A612&amp;"-8",Matches!$J$2:$J$201,0))),5,IF(SIGN(R612-S612)&lt;&gt;SIGN(INDEX(Matches!$G$2:$G$201,MATCH($A612&amp;"-8",Matches!$J$2:$J$201,0))-INDEX(Matches!$H$2:$H$201,MATCH($A612&amp;"-8",Matches!$J$2:$J$201,0))),0,IF(R612-S612=INDEX(Matches!$G$2:$G$201,MATCH($A612&amp;"-8",Matches!$J$2:$J$201,0))-INDEX(Matches!$H$2:$H$201,MATCH($A612&amp;"-8",Matches!$J$2:$J$201,0)),3,2))))),""))</f>
        <v/>
      </c>
      <c r="AF612" s="12" t="str">
        <f aca="false">IF(OR($B612="",T612="",U612=""),"",IFERROR(IF(OR(INDEX(Matches!$I$2:$I$201,MATCH($A612&amp;"-9",Matches!$J$2:$J$201,0))="Void",INDEX(Matches!$G$2:$G$201,MATCH($A612&amp;"-9",Matches!$J$2:$J$201,0))="",INDEX(Matches!$H$2:$H$201,MATCH($A612&amp;"-9",Matches!$J$2:$J$201,0))=""),"",IF(AND($C612&lt;&gt;"",INDEX(Matches!$F$2:$F$201,MATCH($A612&amp;"-9",Matches!$J$2:$J$201,0))&lt;&gt;"",$C612&gt;=INDEX(Matches!$F$2:$F$201,MATCH($A612&amp;"-9",Matches!$J$2:$J$201,0))),"",IF(AND(T612=INDEX(Matches!$G$2:$G$201,MATCH($A612&amp;"-9",Matches!$J$2:$J$201,0)),U612=INDEX(Matches!$H$2:$H$201,MATCH($A612&amp;"-9",Matches!$J$2:$J$201,0))),5,IF(SIGN(T612-U612)&lt;&gt;SIGN(INDEX(Matches!$G$2:$G$201,MATCH($A612&amp;"-9",Matches!$J$2:$J$201,0))-INDEX(Matches!$H$2:$H$201,MATCH($A612&amp;"-9",Matches!$J$2:$J$201,0))),0,IF(T612-U612=INDEX(Matches!$G$2:$G$201,MATCH($A612&amp;"-9",Matches!$J$2:$J$201,0))-INDEX(Matches!$H$2:$H$201,MATCH($A612&amp;"-9",Matches!$J$2:$J$201,0)),3,2))))),""))</f>
        <v/>
      </c>
      <c r="AG612" s="12" t="str">
        <f aca="false">IF(OR($B612="",V612="",W612=""),"",IFERROR(IF(OR(INDEX(Matches!$I$2:$I$201,MATCH($A612&amp;"-10",Matches!$J$2:$J$201,0))="Void",INDEX(Matches!$G$2:$G$201,MATCH($A612&amp;"-10",Matches!$J$2:$J$201,0))="",INDEX(Matches!$H$2:$H$201,MATCH($A612&amp;"-10",Matches!$J$2:$J$201,0))=""),"",IF(AND($C612&lt;&gt;"",INDEX(Matches!$F$2:$F$201,MATCH($A612&amp;"-10",Matches!$J$2:$J$201,0))&lt;&gt;"",$C612&gt;=INDEX(Matches!$F$2:$F$201,MATCH($A612&amp;"-10",Matches!$J$2:$J$201,0))),"",IF(AND(V612=INDEX(Matches!$G$2:$G$201,MATCH($A612&amp;"-10",Matches!$J$2:$J$201,0)),W612=INDEX(Matches!$H$2:$H$201,MATCH($A612&amp;"-10",Matches!$J$2:$J$201,0))),5,IF(SIGN(V612-W612)&lt;&gt;SIGN(INDEX(Matches!$G$2:$G$201,MATCH($A612&amp;"-10",Matches!$J$2:$J$201,0))-INDEX(Matches!$H$2:$H$201,MATCH($A612&amp;"-10",Matches!$J$2:$J$201,0))),0,IF(V612-W612=INDEX(Matches!$G$2:$G$201,MATCH($A612&amp;"-10",Matches!$J$2:$J$201,0))-INDEX(Matches!$H$2:$H$201,MATCH($A612&amp;"-10",Matches!$J$2:$J$201,0)),3,2))))),""))</f>
        <v/>
      </c>
      <c r="AH612" s="13" t="str">
        <f aca="false">IF($B612="","",SUM(X612:AG612))</f>
        <v/>
      </c>
      <c r="AI612" s="12" t="str">
        <f aca="false">IF($B612="","",COUNTIF(X612:AG612,5))</f>
        <v/>
      </c>
      <c r="AJ612" s="12" t="str">
        <f aca="false">IF($B612="","",COUNTIF(X612:AG612,"&gt;=2"))</f>
        <v/>
      </c>
      <c r="AK612" s="12" t="str">
        <f aca="false">IF($B612="","",COUNT(X612:AG612))</f>
        <v/>
      </c>
    </row>
    <row r="613" customFormat="false" ht="15" hidden="false" customHeight="false" outlineLevel="0" collapsed="false">
      <c r="A613" s="7"/>
      <c r="B613" s="7"/>
      <c r="C613" s="11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12" t="str">
        <f aca="false">IF(OR($B613="",D613="",E613=""),"",IFERROR(IF(OR(INDEX(Matches!$I$2:$I$201,MATCH($A613&amp;"-1",Matches!$J$2:$J$201,0))="Void",INDEX(Matches!$G$2:$G$201,MATCH($A613&amp;"-1",Matches!$J$2:$J$201,0))="",INDEX(Matches!$H$2:$H$201,MATCH($A613&amp;"-1",Matches!$J$2:$J$201,0))=""),"",IF(AND($C613&lt;&gt;"",INDEX(Matches!$F$2:$F$201,MATCH($A613&amp;"-1",Matches!$J$2:$J$201,0))&lt;&gt;"",$C613&gt;=INDEX(Matches!$F$2:$F$201,MATCH($A613&amp;"-1",Matches!$J$2:$J$201,0))),"",IF(AND(D613=INDEX(Matches!$G$2:$G$201,MATCH($A613&amp;"-1",Matches!$J$2:$J$201,0)),E613=INDEX(Matches!$H$2:$H$201,MATCH($A613&amp;"-1",Matches!$J$2:$J$201,0))),5,IF(SIGN(D613-E613)&lt;&gt;SIGN(INDEX(Matches!$G$2:$G$201,MATCH($A613&amp;"-1",Matches!$J$2:$J$201,0))-INDEX(Matches!$H$2:$H$201,MATCH($A613&amp;"-1",Matches!$J$2:$J$201,0))),0,IF(D613-E613=INDEX(Matches!$G$2:$G$201,MATCH($A613&amp;"-1",Matches!$J$2:$J$201,0))-INDEX(Matches!$H$2:$H$201,MATCH($A613&amp;"-1",Matches!$J$2:$J$201,0)),3,2))))),""))</f>
        <v/>
      </c>
      <c r="Y613" s="12" t="str">
        <f aca="false">IF(OR($B613="",F613="",G613=""),"",IFERROR(IF(OR(INDEX(Matches!$I$2:$I$201,MATCH($A613&amp;"-2",Matches!$J$2:$J$201,0))="Void",INDEX(Matches!$G$2:$G$201,MATCH($A613&amp;"-2",Matches!$J$2:$J$201,0))="",INDEX(Matches!$H$2:$H$201,MATCH($A613&amp;"-2",Matches!$J$2:$J$201,0))=""),"",IF(AND($C613&lt;&gt;"",INDEX(Matches!$F$2:$F$201,MATCH($A613&amp;"-2",Matches!$J$2:$J$201,0))&lt;&gt;"",$C613&gt;=INDEX(Matches!$F$2:$F$201,MATCH($A613&amp;"-2",Matches!$J$2:$J$201,0))),"",IF(AND(F613=INDEX(Matches!$G$2:$G$201,MATCH($A613&amp;"-2",Matches!$J$2:$J$201,0)),G613=INDEX(Matches!$H$2:$H$201,MATCH($A613&amp;"-2",Matches!$J$2:$J$201,0))),5,IF(SIGN(F613-G613)&lt;&gt;SIGN(INDEX(Matches!$G$2:$G$201,MATCH($A613&amp;"-2",Matches!$J$2:$J$201,0))-INDEX(Matches!$H$2:$H$201,MATCH($A613&amp;"-2",Matches!$J$2:$J$201,0))),0,IF(F613-G613=INDEX(Matches!$G$2:$G$201,MATCH($A613&amp;"-2",Matches!$J$2:$J$201,0))-INDEX(Matches!$H$2:$H$201,MATCH($A613&amp;"-2",Matches!$J$2:$J$201,0)),3,2))))),""))</f>
        <v/>
      </c>
      <c r="Z613" s="12" t="str">
        <f aca="false">IF(OR($B613="",H613="",I613=""),"",IFERROR(IF(OR(INDEX(Matches!$I$2:$I$201,MATCH($A613&amp;"-3",Matches!$J$2:$J$201,0))="Void",INDEX(Matches!$G$2:$G$201,MATCH($A613&amp;"-3",Matches!$J$2:$J$201,0))="",INDEX(Matches!$H$2:$H$201,MATCH($A613&amp;"-3",Matches!$J$2:$J$201,0))=""),"",IF(AND($C613&lt;&gt;"",INDEX(Matches!$F$2:$F$201,MATCH($A613&amp;"-3",Matches!$J$2:$J$201,0))&lt;&gt;"",$C613&gt;=INDEX(Matches!$F$2:$F$201,MATCH($A613&amp;"-3",Matches!$J$2:$J$201,0))),"",IF(AND(H613=INDEX(Matches!$G$2:$G$201,MATCH($A613&amp;"-3",Matches!$J$2:$J$201,0)),I613=INDEX(Matches!$H$2:$H$201,MATCH($A613&amp;"-3",Matches!$J$2:$J$201,0))),5,IF(SIGN(H613-I613)&lt;&gt;SIGN(INDEX(Matches!$G$2:$G$201,MATCH($A613&amp;"-3",Matches!$J$2:$J$201,0))-INDEX(Matches!$H$2:$H$201,MATCH($A613&amp;"-3",Matches!$J$2:$J$201,0))),0,IF(H613-I613=INDEX(Matches!$G$2:$G$201,MATCH($A613&amp;"-3",Matches!$J$2:$J$201,0))-INDEX(Matches!$H$2:$H$201,MATCH($A613&amp;"-3",Matches!$J$2:$J$201,0)),3,2))))),""))</f>
        <v/>
      </c>
      <c r="AA613" s="12" t="str">
        <f aca="false">IF(OR($B613="",J613="",K613=""),"",IFERROR(IF(OR(INDEX(Matches!$I$2:$I$201,MATCH($A613&amp;"-4",Matches!$J$2:$J$201,0))="Void",INDEX(Matches!$G$2:$G$201,MATCH($A613&amp;"-4",Matches!$J$2:$J$201,0))="",INDEX(Matches!$H$2:$H$201,MATCH($A613&amp;"-4",Matches!$J$2:$J$201,0))=""),"",IF(AND($C613&lt;&gt;"",INDEX(Matches!$F$2:$F$201,MATCH($A613&amp;"-4",Matches!$J$2:$J$201,0))&lt;&gt;"",$C613&gt;=INDEX(Matches!$F$2:$F$201,MATCH($A613&amp;"-4",Matches!$J$2:$J$201,0))),"",IF(AND(J613=INDEX(Matches!$G$2:$G$201,MATCH($A613&amp;"-4",Matches!$J$2:$J$201,0)),K613=INDEX(Matches!$H$2:$H$201,MATCH($A613&amp;"-4",Matches!$J$2:$J$201,0))),5,IF(SIGN(J613-K613)&lt;&gt;SIGN(INDEX(Matches!$G$2:$G$201,MATCH($A613&amp;"-4",Matches!$J$2:$J$201,0))-INDEX(Matches!$H$2:$H$201,MATCH($A613&amp;"-4",Matches!$J$2:$J$201,0))),0,IF(J613-K613=INDEX(Matches!$G$2:$G$201,MATCH($A613&amp;"-4",Matches!$J$2:$J$201,0))-INDEX(Matches!$H$2:$H$201,MATCH($A613&amp;"-4",Matches!$J$2:$J$201,0)),3,2))))),""))</f>
        <v/>
      </c>
      <c r="AB613" s="12" t="str">
        <f aca="false">IF(OR($B613="",L613="",M613=""),"",IFERROR(IF(OR(INDEX(Matches!$I$2:$I$201,MATCH($A613&amp;"-5",Matches!$J$2:$J$201,0))="Void",INDEX(Matches!$G$2:$G$201,MATCH($A613&amp;"-5",Matches!$J$2:$J$201,0))="",INDEX(Matches!$H$2:$H$201,MATCH($A613&amp;"-5",Matches!$J$2:$J$201,0))=""),"",IF(AND($C613&lt;&gt;"",INDEX(Matches!$F$2:$F$201,MATCH($A613&amp;"-5",Matches!$J$2:$J$201,0))&lt;&gt;"",$C613&gt;=INDEX(Matches!$F$2:$F$201,MATCH($A613&amp;"-5",Matches!$J$2:$J$201,0))),"",IF(AND(L613=INDEX(Matches!$G$2:$G$201,MATCH($A613&amp;"-5",Matches!$J$2:$J$201,0)),M613=INDEX(Matches!$H$2:$H$201,MATCH($A613&amp;"-5",Matches!$J$2:$J$201,0))),5,IF(SIGN(L613-M613)&lt;&gt;SIGN(INDEX(Matches!$G$2:$G$201,MATCH($A613&amp;"-5",Matches!$J$2:$J$201,0))-INDEX(Matches!$H$2:$H$201,MATCH($A613&amp;"-5",Matches!$J$2:$J$201,0))),0,IF(L613-M613=INDEX(Matches!$G$2:$G$201,MATCH($A613&amp;"-5",Matches!$J$2:$J$201,0))-INDEX(Matches!$H$2:$H$201,MATCH($A613&amp;"-5",Matches!$J$2:$J$201,0)),3,2))))),""))</f>
        <v/>
      </c>
      <c r="AC613" s="12" t="str">
        <f aca="false">IF(OR($B613="",N613="",O613=""),"",IFERROR(IF(OR(INDEX(Matches!$I$2:$I$201,MATCH($A613&amp;"-6",Matches!$J$2:$J$201,0))="Void",INDEX(Matches!$G$2:$G$201,MATCH($A613&amp;"-6",Matches!$J$2:$J$201,0))="",INDEX(Matches!$H$2:$H$201,MATCH($A613&amp;"-6",Matches!$J$2:$J$201,0))=""),"",IF(AND($C613&lt;&gt;"",INDEX(Matches!$F$2:$F$201,MATCH($A613&amp;"-6",Matches!$J$2:$J$201,0))&lt;&gt;"",$C613&gt;=INDEX(Matches!$F$2:$F$201,MATCH($A613&amp;"-6",Matches!$J$2:$J$201,0))),"",IF(AND(N613=INDEX(Matches!$G$2:$G$201,MATCH($A613&amp;"-6",Matches!$J$2:$J$201,0)),O613=INDEX(Matches!$H$2:$H$201,MATCH($A613&amp;"-6",Matches!$J$2:$J$201,0))),5,IF(SIGN(N613-O613)&lt;&gt;SIGN(INDEX(Matches!$G$2:$G$201,MATCH($A613&amp;"-6",Matches!$J$2:$J$201,0))-INDEX(Matches!$H$2:$H$201,MATCH($A613&amp;"-6",Matches!$J$2:$J$201,0))),0,IF(N613-O613=INDEX(Matches!$G$2:$G$201,MATCH($A613&amp;"-6",Matches!$J$2:$J$201,0))-INDEX(Matches!$H$2:$H$201,MATCH($A613&amp;"-6",Matches!$J$2:$J$201,0)),3,2))))),""))</f>
        <v/>
      </c>
      <c r="AD613" s="12" t="str">
        <f aca="false">IF(OR($B613="",P613="",Q613=""),"",IFERROR(IF(OR(INDEX(Matches!$I$2:$I$201,MATCH($A613&amp;"-7",Matches!$J$2:$J$201,0))="Void",INDEX(Matches!$G$2:$G$201,MATCH($A613&amp;"-7",Matches!$J$2:$J$201,0))="",INDEX(Matches!$H$2:$H$201,MATCH($A613&amp;"-7",Matches!$J$2:$J$201,0))=""),"",IF(AND($C613&lt;&gt;"",INDEX(Matches!$F$2:$F$201,MATCH($A613&amp;"-7",Matches!$J$2:$J$201,0))&lt;&gt;"",$C613&gt;=INDEX(Matches!$F$2:$F$201,MATCH($A613&amp;"-7",Matches!$J$2:$J$201,0))),"",IF(AND(P613=INDEX(Matches!$G$2:$G$201,MATCH($A613&amp;"-7",Matches!$J$2:$J$201,0)),Q613=INDEX(Matches!$H$2:$H$201,MATCH($A613&amp;"-7",Matches!$J$2:$J$201,0))),5,IF(SIGN(P613-Q613)&lt;&gt;SIGN(INDEX(Matches!$G$2:$G$201,MATCH($A613&amp;"-7",Matches!$J$2:$J$201,0))-INDEX(Matches!$H$2:$H$201,MATCH($A613&amp;"-7",Matches!$J$2:$J$201,0))),0,IF(P613-Q613=INDEX(Matches!$G$2:$G$201,MATCH($A613&amp;"-7",Matches!$J$2:$J$201,0))-INDEX(Matches!$H$2:$H$201,MATCH($A613&amp;"-7",Matches!$J$2:$J$201,0)),3,2))))),""))</f>
        <v/>
      </c>
      <c r="AE613" s="12" t="str">
        <f aca="false">IF(OR($B613="",R613="",S613=""),"",IFERROR(IF(OR(INDEX(Matches!$I$2:$I$201,MATCH($A613&amp;"-8",Matches!$J$2:$J$201,0))="Void",INDEX(Matches!$G$2:$G$201,MATCH($A613&amp;"-8",Matches!$J$2:$J$201,0))="",INDEX(Matches!$H$2:$H$201,MATCH($A613&amp;"-8",Matches!$J$2:$J$201,0))=""),"",IF(AND($C613&lt;&gt;"",INDEX(Matches!$F$2:$F$201,MATCH($A613&amp;"-8",Matches!$J$2:$J$201,0))&lt;&gt;"",$C613&gt;=INDEX(Matches!$F$2:$F$201,MATCH($A613&amp;"-8",Matches!$J$2:$J$201,0))),"",IF(AND(R613=INDEX(Matches!$G$2:$G$201,MATCH($A613&amp;"-8",Matches!$J$2:$J$201,0)),S613=INDEX(Matches!$H$2:$H$201,MATCH($A613&amp;"-8",Matches!$J$2:$J$201,0))),5,IF(SIGN(R613-S613)&lt;&gt;SIGN(INDEX(Matches!$G$2:$G$201,MATCH($A613&amp;"-8",Matches!$J$2:$J$201,0))-INDEX(Matches!$H$2:$H$201,MATCH($A613&amp;"-8",Matches!$J$2:$J$201,0))),0,IF(R613-S613=INDEX(Matches!$G$2:$G$201,MATCH($A613&amp;"-8",Matches!$J$2:$J$201,0))-INDEX(Matches!$H$2:$H$201,MATCH($A613&amp;"-8",Matches!$J$2:$J$201,0)),3,2))))),""))</f>
        <v/>
      </c>
      <c r="AF613" s="12" t="str">
        <f aca="false">IF(OR($B613="",T613="",U613=""),"",IFERROR(IF(OR(INDEX(Matches!$I$2:$I$201,MATCH($A613&amp;"-9",Matches!$J$2:$J$201,0))="Void",INDEX(Matches!$G$2:$G$201,MATCH($A613&amp;"-9",Matches!$J$2:$J$201,0))="",INDEX(Matches!$H$2:$H$201,MATCH($A613&amp;"-9",Matches!$J$2:$J$201,0))=""),"",IF(AND($C613&lt;&gt;"",INDEX(Matches!$F$2:$F$201,MATCH($A613&amp;"-9",Matches!$J$2:$J$201,0))&lt;&gt;"",$C613&gt;=INDEX(Matches!$F$2:$F$201,MATCH($A613&amp;"-9",Matches!$J$2:$J$201,0))),"",IF(AND(T613=INDEX(Matches!$G$2:$G$201,MATCH($A613&amp;"-9",Matches!$J$2:$J$201,0)),U613=INDEX(Matches!$H$2:$H$201,MATCH($A613&amp;"-9",Matches!$J$2:$J$201,0))),5,IF(SIGN(T613-U613)&lt;&gt;SIGN(INDEX(Matches!$G$2:$G$201,MATCH($A613&amp;"-9",Matches!$J$2:$J$201,0))-INDEX(Matches!$H$2:$H$201,MATCH($A613&amp;"-9",Matches!$J$2:$J$201,0))),0,IF(T613-U613=INDEX(Matches!$G$2:$G$201,MATCH($A613&amp;"-9",Matches!$J$2:$J$201,0))-INDEX(Matches!$H$2:$H$201,MATCH($A613&amp;"-9",Matches!$J$2:$J$201,0)),3,2))))),""))</f>
        <v/>
      </c>
      <c r="AG613" s="12" t="str">
        <f aca="false">IF(OR($B613="",V613="",W613=""),"",IFERROR(IF(OR(INDEX(Matches!$I$2:$I$201,MATCH($A613&amp;"-10",Matches!$J$2:$J$201,0))="Void",INDEX(Matches!$G$2:$G$201,MATCH($A613&amp;"-10",Matches!$J$2:$J$201,0))="",INDEX(Matches!$H$2:$H$201,MATCH($A613&amp;"-10",Matches!$J$2:$J$201,0))=""),"",IF(AND($C613&lt;&gt;"",INDEX(Matches!$F$2:$F$201,MATCH($A613&amp;"-10",Matches!$J$2:$J$201,0))&lt;&gt;"",$C613&gt;=INDEX(Matches!$F$2:$F$201,MATCH($A613&amp;"-10",Matches!$J$2:$J$201,0))),"",IF(AND(V613=INDEX(Matches!$G$2:$G$201,MATCH($A613&amp;"-10",Matches!$J$2:$J$201,0)),W613=INDEX(Matches!$H$2:$H$201,MATCH($A613&amp;"-10",Matches!$J$2:$J$201,0))),5,IF(SIGN(V613-W613)&lt;&gt;SIGN(INDEX(Matches!$G$2:$G$201,MATCH($A613&amp;"-10",Matches!$J$2:$J$201,0))-INDEX(Matches!$H$2:$H$201,MATCH($A613&amp;"-10",Matches!$J$2:$J$201,0))),0,IF(V613-W613=INDEX(Matches!$G$2:$G$201,MATCH($A613&amp;"-10",Matches!$J$2:$J$201,0))-INDEX(Matches!$H$2:$H$201,MATCH($A613&amp;"-10",Matches!$J$2:$J$201,0)),3,2))))),""))</f>
        <v/>
      </c>
      <c r="AH613" s="13" t="str">
        <f aca="false">IF($B613="","",SUM(X613:AG613))</f>
        <v/>
      </c>
      <c r="AI613" s="12" t="str">
        <f aca="false">IF($B613="","",COUNTIF(X613:AG613,5))</f>
        <v/>
      </c>
      <c r="AJ613" s="12" t="str">
        <f aca="false">IF($B613="","",COUNTIF(X613:AG613,"&gt;=2"))</f>
        <v/>
      </c>
      <c r="AK613" s="12" t="str">
        <f aca="false">IF($B613="","",COUNT(X613:AG613))</f>
        <v/>
      </c>
    </row>
    <row r="614" customFormat="false" ht="15" hidden="false" customHeight="false" outlineLevel="0" collapsed="false">
      <c r="A614" s="7"/>
      <c r="B614" s="7"/>
      <c r="C614" s="11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12" t="str">
        <f aca="false">IF(OR($B614="",D614="",E614=""),"",IFERROR(IF(OR(INDEX(Matches!$I$2:$I$201,MATCH($A614&amp;"-1",Matches!$J$2:$J$201,0))="Void",INDEX(Matches!$G$2:$G$201,MATCH($A614&amp;"-1",Matches!$J$2:$J$201,0))="",INDEX(Matches!$H$2:$H$201,MATCH($A614&amp;"-1",Matches!$J$2:$J$201,0))=""),"",IF(AND($C614&lt;&gt;"",INDEX(Matches!$F$2:$F$201,MATCH($A614&amp;"-1",Matches!$J$2:$J$201,0))&lt;&gt;"",$C614&gt;=INDEX(Matches!$F$2:$F$201,MATCH($A614&amp;"-1",Matches!$J$2:$J$201,0))),"",IF(AND(D614=INDEX(Matches!$G$2:$G$201,MATCH($A614&amp;"-1",Matches!$J$2:$J$201,0)),E614=INDEX(Matches!$H$2:$H$201,MATCH($A614&amp;"-1",Matches!$J$2:$J$201,0))),5,IF(SIGN(D614-E614)&lt;&gt;SIGN(INDEX(Matches!$G$2:$G$201,MATCH($A614&amp;"-1",Matches!$J$2:$J$201,0))-INDEX(Matches!$H$2:$H$201,MATCH($A614&amp;"-1",Matches!$J$2:$J$201,0))),0,IF(D614-E614=INDEX(Matches!$G$2:$G$201,MATCH($A614&amp;"-1",Matches!$J$2:$J$201,0))-INDEX(Matches!$H$2:$H$201,MATCH($A614&amp;"-1",Matches!$J$2:$J$201,0)),3,2))))),""))</f>
        <v/>
      </c>
      <c r="Y614" s="12" t="str">
        <f aca="false">IF(OR($B614="",F614="",G614=""),"",IFERROR(IF(OR(INDEX(Matches!$I$2:$I$201,MATCH($A614&amp;"-2",Matches!$J$2:$J$201,0))="Void",INDEX(Matches!$G$2:$G$201,MATCH($A614&amp;"-2",Matches!$J$2:$J$201,0))="",INDEX(Matches!$H$2:$H$201,MATCH($A614&amp;"-2",Matches!$J$2:$J$201,0))=""),"",IF(AND($C614&lt;&gt;"",INDEX(Matches!$F$2:$F$201,MATCH($A614&amp;"-2",Matches!$J$2:$J$201,0))&lt;&gt;"",$C614&gt;=INDEX(Matches!$F$2:$F$201,MATCH($A614&amp;"-2",Matches!$J$2:$J$201,0))),"",IF(AND(F614=INDEX(Matches!$G$2:$G$201,MATCH($A614&amp;"-2",Matches!$J$2:$J$201,0)),G614=INDEX(Matches!$H$2:$H$201,MATCH($A614&amp;"-2",Matches!$J$2:$J$201,0))),5,IF(SIGN(F614-G614)&lt;&gt;SIGN(INDEX(Matches!$G$2:$G$201,MATCH($A614&amp;"-2",Matches!$J$2:$J$201,0))-INDEX(Matches!$H$2:$H$201,MATCH($A614&amp;"-2",Matches!$J$2:$J$201,0))),0,IF(F614-G614=INDEX(Matches!$G$2:$G$201,MATCH($A614&amp;"-2",Matches!$J$2:$J$201,0))-INDEX(Matches!$H$2:$H$201,MATCH($A614&amp;"-2",Matches!$J$2:$J$201,0)),3,2))))),""))</f>
        <v/>
      </c>
      <c r="Z614" s="12" t="str">
        <f aca="false">IF(OR($B614="",H614="",I614=""),"",IFERROR(IF(OR(INDEX(Matches!$I$2:$I$201,MATCH($A614&amp;"-3",Matches!$J$2:$J$201,0))="Void",INDEX(Matches!$G$2:$G$201,MATCH($A614&amp;"-3",Matches!$J$2:$J$201,0))="",INDEX(Matches!$H$2:$H$201,MATCH($A614&amp;"-3",Matches!$J$2:$J$201,0))=""),"",IF(AND($C614&lt;&gt;"",INDEX(Matches!$F$2:$F$201,MATCH($A614&amp;"-3",Matches!$J$2:$J$201,0))&lt;&gt;"",$C614&gt;=INDEX(Matches!$F$2:$F$201,MATCH($A614&amp;"-3",Matches!$J$2:$J$201,0))),"",IF(AND(H614=INDEX(Matches!$G$2:$G$201,MATCH($A614&amp;"-3",Matches!$J$2:$J$201,0)),I614=INDEX(Matches!$H$2:$H$201,MATCH($A614&amp;"-3",Matches!$J$2:$J$201,0))),5,IF(SIGN(H614-I614)&lt;&gt;SIGN(INDEX(Matches!$G$2:$G$201,MATCH($A614&amp;"-3",Matches!$J$2:$J$201,0))-INDEX(Matches!$H$2:$H$201,MATCH($A614&amp;"-3",Matches!$J$2:$J$201,0))),0,IF(H614-I614=INDEX(Matches!$G$2:$G$201,MATCH($A614&amp;"-3",Matches!$J$2:$J$201,0))-INDEX(Matches!$H$2:$H$201,MATCH($A614&amp;"-3",Matches!$J$2:$J$201,0)),3,2))))),""))</f>
        <v/>
      </c>
      <c r="AA614" s="12" t="str">
        <f aca="false">IF(OR($B614="",J614="",K614=""),"",IFERROR(IF(OR(INDEX(Matches!$I$2:$I$201,MATCH($A614&amp;"-4",Matches!$J$2:$J$201,0))="Void",INDEX(Matches!$G$2:$G$201,MATCH($A614&amp;"-4",Matches!$J$2:$J$201,0))="",INDEX(Matches!$H$2:$H$201,MATCH($A614&amp;"-4",Matches!$J$2:$J$201,0))=""),"",IF(AND($C614&lt;&gt;"",INDEX(Matches!$F$2:$F$201,MATCH($A614&amp;"-4",Matches!$J$2:$J$201,0))&lt;&gt;"",$C614&gt;=INDEX(Matches!$F$2:$F$201,MATCH($A614&amp;"-4",Matches!$J$2:$J$201,0))),"",IF(AND(J614=INDEX(Matches!$G$2:$G$201,MATCH($A614&amp;"-4",Matches!$J$2:$J$201,0)),K614=INDEX(Matches!$H$2:$H$201,MATCH($A614&amp;"-4",Matches!$J$2:$J$201,0))),5,IF(SIGN(J614-K614)&lt;&gt;SIGN(INDEX(Matches!$G$2:$G$201,MATCH($A614&amp;"-4",Matches!$J$2:$J$201,0))-INDEX(Matches!$H$2:$H$201,MATCH($A614&amp;"-4",Matches!$J$2:$J$201,0))),0,IF(J614-K614=INDEX(Matches!$G$2:$G$201,MATCH($A614&amp;"-4",Matches!$J$2:$J$201,0))-INDEX(Matches!$H$2:$H$201,MATCH($A614&amp;"-4",Matches!$J$2:$J$201,0)),3,2))))),""))</f>
        <v/>
      </c>
      <c r="AB614" s="12" t="str">
        <f aca="false">IF(OR($B614="",L614="",M614=""),"",IFERROR(IF(OR(INDEX(Matches!$I$2:$I$201,MATCH($A614&amp;"-5",Matches!$J$2:$J$201,0))="Void",INDEX(Matches!$G$2:$G$201,MATCH($A614&amp;"-5",Matches!$J$2:$J$201,0))="",INDEX(Matches!$H$2:$H$201,MATCH($A614&amp;"-5",Matches!$J$2:$J$201,0))=""),"",IF(AND($C614&lt;&gt;"",INDEX(Matches!$F$2:$F$201,MATCH($A614&amp;"-5",Matches!$J$2:$J$201,0))&lt;&gt;"",$C614&gt;=INDEX(Matches!$F$2:$F$201,MATCH($A614&amp;"-5",Matches!$J$2:$J$201,0))),"",IF(AND(L614=INDEX(Matches!$G$2:$G$201,MATCH($A614&amp;"-5",Matches!$J$2:$J$201,0)),M614=INDEX(Matches!$H$2:$H$201,MATCH($A614&amp;"-5",Matches!$J$2:$J$201,0))),5,IF(SIGN(L614-M614)&lt;&gt;SIGN(INDEX(Matches!$G$2:$G$201,MATCH($A614&amp;"-5",Matches!$J$2:$J$201,0))-INDEX(Matches!$H$2:$H$201,MATCH($A614&amp;"-5",Matches!$J$2:$J$201,0))),0,IF(L614-M614=INDEX(Matches!$G$2:$G$201,MATCH($A614&amp;"-5",Matches!$J$2:$J$201,0))-INDEX(Matches!$H$2:$H$201,MATCH($A614&amp;"-5",Matches!$J$2:$J$201,0)),3,2))))),""))</f>
        <v/>
      </c>
      <c r="AC614" s="12" t="str">
        <f aca="false">IF(OR($B614="",N614="",O614=""),"",IFERROR(IF(OR(INDEX(Matches!$I$2:$I$201,MATCH($A614&amp;"-6",Matches!$J$2:$J$201,0))="Void",INDEX(Matches!$G$2:$G$201,MATCH($A614&amp;"-6",Matches!$J$2:$J$201,0))="",INDEX(Matches!$H$2:$H$201,MATCH($A614&amp;"-6",Matches!$J$2:$J$201,0))=""),"",IF(AND($C614&lt;&gt;"",INDEX(Matches!$F$2:$F$201,MATCH($A614&amp;"-6",Matches!$J$2:$J$201,0))&lt;&gt;"",$C614&gt;=INDEX(Matches!$F$2:$F$201,MATCH($A614&amp;"-6",Matches!$J$2:$J$201,0))),"",IF(AND(N614=INDEX(Matches!$G$2:$G$201,MATCH($A614&amp;"-6",Matches!$J$2:$J$201,0)),O614=INDEX(Matches!$H$2:$H$201,MATCH($A614&amp;"-6",Matches!$J$2:$J$201,0))),5,IF(SIGN(N614-O614)&lt;&gt;SIGN(INDEX(Matches!$G$2:$G$201,MATCH($A614&amp;"-6",Matches!$J$2:$J$201,0))-INDEX(Matches!$H$2:$H$201,MATCH($A614&amp;"-6",Matches!$J$2:$J$201,0))),0,IF(N614-O614=INDEX(Matches!$G$2:$G$201,MATCH($A614&amp;"-6",Matches!$J$2:$J$201,0))-INDEX(Matches!$H$2:$H$201,MATCH($A614&amp;"-6",Matches!$J$2:$J$201,0)),3,2))))),""))</f>
        <v/>
      </c>
      <c r="AD614" s="12" t="str">
        <f aca="false">IF(OR($B614="",P614="",Q614=""),"",IFERROR(IF(OR(INDEX(Matches!$I$2:$I$201,MATCH($A614&amp;"-7",Matches!$J$2:$J$201,0))="Void",INDEX(Matches!$G$2:$G$201,MATCH($A614&amp;"-7",Matches!$J$2:$J$201,0))="",INDEX(Matches!$H$2:$H$201,MATCH($A614&amp;"-7",Matches!$J$2:$J$201,0))=""),"",IF(AND($C614&lt;&gt;"",INDEX(Matches!$F$2:$F$201,MATCH($A614&amp;"-7",Matches!$J$2:$J$201,0))&lt;&gt;"",$C614&gt;=INDEX(Matches!$F$2:$F$201,MATCH($A614&amp;"-7",Matches!$J$2:$J$201,0))),"",IF(AND(P614=INDEX(Matches!$G$2:$G$201,MATCH($A614&amp;"-7",Matches!$J$2:$J$201,0)),Q614=INDEX(Matches!$H$2:$H$201,MATCH($A614&amp;"-7",Matches!$J$2:$J$201,0))),5,IF(SIGN(P614-Q614)&lt;&gt;SIGN(INDEX(Matches!$G$2:$G$201,MATCH($A614&amp;"-7",Matches!$J$2:$J$201,0))-INDEX(Matches!$H$2:$H$201,MATCH($A614&amp;"-7",Matches!$J$2:$J$201,0))),0,IF(P614-Q614=INDEX(Matches!$G$2:$G$201,MATCH($A614&amp;"-7",Matches!$J$2:$J$201,0))-INDEX(Matches!$H$2:$H$201,MATCH($A614&amp;"-7",Matches!$J$2:$J$201,0)),3,2))))),""))</f>
        <v/>
      </c>
      <c r="AE614" s="12" t="str">
        <f aca="false">IF(OR($B614="",R614="",S614=""),"",IFERROR(IF(OR(INDEX(Matches!$I$2:$I$201,MATCH($A614&amp;"-8",Matches!$J$2:$J$201,0))="Void",INDEX(Matches!$G$2:$G$201,MATCH($A614&amp;"-8",Matches!$J$2:$J$201,0))="",INDEX(Matches!$H$2:$H$201,MATCH($A614&amp;"-8",Matches!$J$2:$J$201,0))=""),"",IF(AND($C614&lt;&gt;"",INDEX(Matches!$F$2:$F$201,MATCH($A614&amp;"-8",Matches!$J$2:$J$201,0))&lt;&gt;"",$C614&gt;=INDEX(Matches!$F$2:$F$201,MATCH($A614&amp;"-8",Matches!$J$2:$J$201,0))),"",IF(AND(R614=INDEX(Matches!$G$2:$G$201,MATCH($A614&amp;"-8",Matches!$J$2:$J$201,0)),S614=INDEX(Matches!$H$2:$H$201,MATCH($A614&amp;"-8",Matches!$J$2:$J$201,0))),5,IF(SIGN(R614-S614)&lt;&gt;SIGN(INDEX(Matches!$G$2:$G$201,MATCH($A614&amp;"-8",Matches!$J$2:$J$201,0))-INDEX(Matches!$H$2:$H$201,MATCH($A614&amp;"-8",Matches!$J$2:$J$201,0))),0,IF(R614-S614=INDEX(Matches!$G$2:$G$201,MATCH($A614&amp;"-8",Matches!$J$2:$J$201,0))-INDEX(Matches!$H$2:$H$201,MATCH($A614&amp;"-8",Matches!$J$2:$J$201,0)),3,2))))),""))</f>
        <v/>
      </c>
      <c r="AF614" s="12" t="str">
        <f aca="false">IF(OR($B614="",T614="",U614=""),"",IFERROR(IF(OR(INDEX(Matches!$I$2:$I$201,MATCH($A614&amp;"-9",Matches!$J$2:$J$201,0))="Void",INDEX(Matches!$G$2:$G$201,MATCH($A614&amp;"-9",Matches!$J$2:$J$201,0))="",INDEX(Matches!$H$2:$H$201,MATCH($A614&amp;"-9",Matches!$J$2:$J$201,0))=""),"",IF(AND($C614&lt;&gt;"",INDEX(Matches!$F$2:$F$201,MATCH($A614&amp;"-9",Matches!$J$2:$J$201,0))&lt;&gt;"",$C614&gt;=INDEX(Matches!$F$2:$F$201,MATCH($A614&amp;"-9",Matches!$J$2:$J$201,0))),"",IF(AND(T614=INDEX(Matches!$G$2:$G$201,MATCH($A614&amp;"-9",Matches!$J$2:$J$201,0)),U614=INDEX(Matches!$H$2:$H$201,MATCH($A614&amp;"-9",Matches!$J$2:$J$201,0))),5,IF(SIGN(T614-U614)&lt;&gt;SIGN(INDEX(Matches!$G$2:$G$201,MATCH($A614&amp;"-9",Matches!$J$2:$J$201,0))-INDEX(Matches!$H$2:$H$201,MATCH($A614&amp;"-9",Matches!$J$2:$J$201,0))),0,IF(T614-U614=INDEX(Matches!$G$2:$G$201,MATCH($A614&amp;"-9",Matches!$J$2:$J$201,0))-INDEX(Matches!$H$2:$H$201,MATCH($A614&amp;"-9",Matches!$J$2:$J$201,0)),3,2))))),""))</f>
        <v/>
      </c>
      <c r="AG614" s="12" t="str">
        <f aca="false">IF(OR($B614="",V614="",W614=""),"",IFERROR(IF(OR(INDEX(Matches!$I$2:$I$201,MATCH($A614&amp;"-10",Matches!$J$2:$J$201,0))="Void",INDEX(Matches!$G$2:$G$201,MATCH($A614&amp;"-10",Matches!$J$2:$J$201,0))="",INDEX(Matches!$H$2:$H$201,MATCH($A614&amp;"-10",Matches!$J$2:$J$201,0))=""),"",IF(AND($C614&lt;&gt;"",INDEX(Matches!$F$2:$F$201,MATCH($A614&amp;"-10",Matches!$J$2:$J$201,0))&lt;&gt;"",$C614&gt;=INDEX(Matches!$F$2:$F$201,MATCH($A614&amp;"-10",Matches!$J$2:$J$201,0))),"",IF(AND(V614=INDEX(Matches!$G$2:$G$201,MATCH($A614&amp;"-10",Matches!$J$2:$J$201,0)),W614=INDEX(Matches!$H$2:$H$201,MATCH($A614&amp;"-10",Matches!$J$2:$J$201,0))),5,IF(SIGN(V614-W614)&lt;&gt;SIGN(INDEX(Matches!$G$2:$G$201,MATCH($A614&amp;"-10",Matches!$J$2:$J$201,0))-INDEX(Matches!$H$2:$H$201,MATCH($A614&amp;"-10",Matches!$J$2:$J$201,0))),0,IF(V614-W614=INDEX(Matches!$G$2:$G$201,MATCH($A614&amp;"-10",Matches!$J$2:$J$201,0))-INDEX(Matches!$H$2:$H$201,MATCH($A614&amp;"-10",Matches!$J$2:$J$201,0)),3,2))))),""))</f>
        <v/>
      </c>
      <c r="AH614" s="13" t="str">
        <f aca="false">IF($B614="","",SUM(X614:AG614))</f>
        <v/>
      </c>
      <c r="AI614" s="12" t="str">
        <f aca="false">IF($B614="","",COUNTIF(X614:AG614,5))</f>
        <v/>
      </c>
      <c r="AJ614" s="12" t="str">
        <f aca="false">IF($B614="","",COUNTIF(X614:AG614,"&gt;=2"))</f>
        <v/>
      </c>
      <c r="AK614" s="12" t="str">
        <f aca="false">IF($B614="","",COUNT(X614:AG614))</f>
        <v/>
      </c>
    </row>
    <row r="615" customFormat="false" ht="15" hidden="false" customHeight="false" outlineLevel="0" collapsed="false">
      <c r="A615" s="7"/>
      <c r="B615" s="7"/>
      <c r="C615" s="11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12" t="str">
        <f aca="false">IF(OR($B615="",D615="",E615=""),"",IFERROR(IF(OR(INDEX(Matches!$I$2:$I$201,MATCH($A615&amp;"-1",Matches!$J$2:$J$201,0))="Void",INDEX(Matches!$G$2:$G$201,MATCH($A615&amp;"-1",Matches!$J$2:$J$201,0))="",INDEX(Matches!$H$2:$H$201,MATCH($A615&amp;"-1",Matches!$J$2:$J$201,0))=""),"",IF(AND($C615&lt;&gt;"",INDEX(Matches!$F$2:$F$201,MATCH($A615&amp;"-1",Matches!$J$2:$J$201,0))&lt;&gt;"",$C615&gt;=INDEX(Matches!$F$2:$F$201,MATCH($A615&amp;"-1",Matches!$J$2:$J$201,0))),"",IF(AND(D615=INDEX(Matches!$G$2:$G$201,MATCH($A615&amp;"-1",Matches!$J$2:$J$201,0)),E615=INDEX(Matches!$H$2:$H$201,MATCH($A615&amp;"-1",Matches!$J$2:$J$201,0))),5,IF(SIGN(D615-E615)&lt;&gt;SIGN(INDEX(Matches!$G$2:$G$201,MATCH($A615&amp;"-1",Matches!$J$2:$J$201,0))-INDEX(Matches!$H$2:$H$201,MATCH($A615&amp;"-1",Matches!$J$2:$J$201,0))),0,IF(D615-E615=INDEX(Matches!$G$2:$G$201,MATCH($A615&amp;"-1",Matches!$J$2:$J$201,0))-INDEX(Matches!$H$2:$H$201,MATCH($A615&amp;"-1",Matches!$J$2:$J$201,0)),3,2))))),""))</f>
        <v/>
      </c>
      <c r="Y615" s="12" t="str">
        <f aca="false">IF(OR($B615="",F615="",G615=""),"",IFERROR(IF(OR(INDEX(Matches!$I$2:$I$201,MATCH($A615&amp;"-2",Matches!$J$2:$J$201,0))="Void",INDEX(Matches!$G$2:$G$201,MATCH($A615&amp;"-2",Matches!$J$2:$J$201,0))="",INDEX(Matches!$H$2:$H$201,MATCH($A615&amp;"-2",Matches!$J$2:$J$201,0))=""),"",IF(AND($C615&lt;&gt;"",INDEX(Matches!$F$2:$F$201,MATCH($A615&amp;"-2",Matches!$J$2:$J$201,0))&lt;&gt;"",$C615&gt;=INDEX(Matches!$F$2:$F$201,MATCH($A615&amp;"-2",Matches!$J$2:$J$201,0))),"",IF(AND(F615=INDEX(Matches!$G$2:$G$201,MATCH($A615&amp;"-2",Matches!$J$2:$J$201,0)),G615=INDEX(Matches!$H$2:$H$201,MATCH($A615&amp;"-2",Matches!$J$2:$J$201,0))),5,IF(SIGN(F615-G615)&lt;&gt;SIGN(INDEX(Matches!$G$2:$G$201,MATCH($A615&amp;"-2",Matches!$J$2:$J$201,0))-INDEX(Matches!$H$2:$H$201,MATCH($A615&amp;"-2",Matches!$J$2:$J$201,0))),0,IF(F615-G615=INDEX(Matches!$G$2:$G$201,MATCH($A615&amp;"-2",Matches!$J$2:$J$201,0))-INDEX(Matches!$H$2:$H$201,MATCH($A615&amp;"-2",Matches!$J$2:$J$201,0)),3,2))))),""))</f>
        <v/>
      </c>
      <c r="Z615" s="12" t="str">
        <f aca="false">IF(OR($B615="",H615="",I615=""),"",IFERROR(IF(OR(INDEX(Matches!$I$2:$I$201,MATCH($A615&amp;"-3",Matches!$J$2:$J$201,0))="Void",INDEX(Matches!$G$2:$G$201,MATCH($A615&amp;"-3",Matches!$J$2:$J$201,0))="",INDEX(Matches!$H$2:$H$201,MATCH($A615&amp;"-3",Matches!$J$2:$J$201,0))=""),"",IF(AND($C615&lt;&gt;"",INDEX(Matches!$F$2:$F$201,MATCH($A615&amp;"-3",Matches!$J$2:$J$201,0))&lt;&gt;"",$C615&gt;=INDEX(Matches!$F$2:$F$201,MATCH($A615&amp;"-3",Matches!$J$2:$J$201,0))),"",IF(AND(H615=INDEX(Matches!$G$2:$G$201,MATCH($A615&amp;"-3",Matches!$J$2:$J$201,0)),I615=INDEX(Matches!$H$2:$H$201,MATCH($A615&amp;"-3",Matches!$J$2:$J$201,0))),5,IF(SIGN(H615-I615)&lt;&gt;SIGN(INDEX(Matches!$G$2:$G$201,MATCH($A615&amp;"-3",Matches!$J$2:$J$201,0))-INDEX(Matches!$H$2:$H$201,MATCH($A615&amp;"-3",Matches!$J$2:$J$201,0))),0,IF(H615-I615=INDEX(Matches!$G$2:$G$201,MATCH($A615&amp;"-3",Matches!$J$2:$J$201,0))-INDEX(Matches!$H$2:$H$201,MATCH($A615&amp;"-3",Matches!$J$2:$J$201,0)),3,2))))),""))</f>
        <v/>
      </c>
      <c r="AA615" s="12" t="str">
        <f aca="false">IF(OR($B615="",J615="",K615=""),"",IFERROR(IF(OR(INDEX(Matches!$I$2:$I$201,MATCH($A615&amp;"-4",Matches!$J$2:$J$201,0))="Void",INDEX(Matches!$G$2:$G$201,MATCH($A615&amp;"-4",Matches!$J$2:$J$201,0))="",INDEX(Matches!$H$2:$H$201,MATCH($A615&amp;"-4",Matches!$J$2:$J$201,0))=""),"",IF(AND($C615&lt;&gt;"",INDEX(Matches!$F$2:$F$201,MATCH($A615&amp;"-4",Matches!$J$2:$J$201,0))&lt;&gt;"",$C615&gt;=INDEX(Matches!$F$2:$F$201,MATCH($A615&amp;"-4",Matches!$J$2:$J$201,0))),"",IF(AND(J615=INDEX(Matches!$G$2:$G$201,MATCH($A615&amp;"-4",Matches!$J$2:$J$201,0)),K615=INDEX(Matches!$H$2:$H$201,MATCH($A615&amp;"-4",Matches!$J$2:$J$201,0))),5,IF(SIGN(J615-K615)&lt;&gt;SIGN(INDEX(Matches!$G$2:$G$201,MATCH($A615&amp;"-4",Matches!$J$2:$J$201,0))-INDEX(Matches!$H$2:$H$201,MATCH($A615&amp;"-4",Matches!$J$2:$J$201,0))),0,IF(J615-K615=INDEX(Matches!$G$2:$G$201,MATCH($A615&amp;"-4",Matches!$J$2:$J$201,0))-INDEX(Matches!$H$2:$H$201,MATCH($A615&amp;"-4",Matches!$J$2:$J$201,0)),3,2))))),""))</f>
        <v/>
      </c>
      <c r="AB615" s="12" t="str">
        <f aca="false">IF(OR($B615="",L615="",M615=""),"",IFERROR(IF(OR(INDEX(Matches!$I$2:$I$201,MATCH($A615&amp;"-5",Matches!$J$2:$J$201,0))="Void",INDEX(Matches!$G$2:$G$201,MATCH($A615&amp;"-5",Matches!$J$2:$J$201,0))="",INDEX(Matches!$H$2:$H$201,MATCH($A615&amp;"-5",Matches!$J$2:$J$201,0))=""),"",IF(AND($C615&lt;&gt;"",INDEX(Matches!$F$2:$F$201,MATCH($A615&amp;"-5",Matches!$J$2:$J$201,0))&lt;&gt;"",$C615&gt;=INDEX(Matches!$F$2:$F$201,MATCH($A615&amp;"-5",Matches!$J$2:$J$201,0))),"",IF(AND(L615=INDEX(Matches!$G$2:$G$201,MATCH($A615&amp;"-5",Matches!$J$2:$J$201,0)),M615=INDEX(Matches!$H$2:$H$201,MATCH($A615&amp;"-5",Matches!$J$2:$J$201,0))),5,IF(SIGN(L615-M615)&lt;&gt;SIGN(INDEX(Matches!$G$2:$G$201,MATCH($A615&amp;"-5",Matches!$J$2:$J$201,0))-INDEX(Matches!$H$2:$H$201,MATCH($A615&amp;"-5",Matches!$J$2:$J$201,0))),0,IF(L615-M615=INDEX(Matches!$G$2:$G$201,MATCH($A615&amp;"-5",Matches!$J$2:$J$201,0))-INDEX(Matches!$H$2:$H$201,MATCH($A615&amp;"-5",Matches!$J$2:$J$201,0)),3,2))))),""))</f>
        <v/>
      </c>
      <c r="AC615" s="12" t="str">
        <f aca="false">IF(OR($B615="",N615="",O615=""),"",IFERROR(IF(OR(INDEX(Matches!$I$2:$I$201,MATCH($A615&amp;"-6",Matches!$J$2:$J$201,0))="Void",INDEX(Matches!$G$2:$G$201,MATCH($A615&amp;"-6",Matches!$J$2:$J$201,0))="",INDEX(Matches!$H$2:$H$201,MATCH($A615&amp;"-6",Matches!$J$2:$J$201,0))=""),"",IF(AND($C615&lt;&gt;"",INDEX(Matches!$F$2:$F$201,MATCH($A615&amp;"-6",Matches!$J$2:$J$201,0))&lt;&gt;"",$C615&gt;=INDEX(Matches!$F$2:$F$201,MATCH($A615&amp;"-6",Matches!$J$2:$J$201,0))),"",IF(AND(N615=INDEX(Matches!$G$2:$G$201,MATCH($A615&amp;"-6",Matches!$J$2:$J$201,0)),O615=INDEX(Matches!$H$2:$H$201,MATCH($A615&amp;"-6",Matches!$J$2:$J$201,0))),5,IF(SIGN(N615-O615)&lt;&gt;SIGN(INDEX(Matches!$G$2:$G$201,MATCH($A615&amp;"-6",Matches!$J$2:$J$201,0))-INDEX(Matches!$H$2:$H$201,MATCH($A615&amp;"-6",Matches!$J$2:$J$201,0))),0,IF(N615-O615=INDEX(Matches!$G$2:$G$201,MATCH($A615&amp;"-6",Matches!$J$2:$J$201,0))-INDEX(Matches!$H$2:$H$201,MATCH($A615&amp;"-6",Matches!$J$2:$J$201,0)),3,2))))),""))</f>
        <v/>
      </c>
      <c r="AD615" s="12" t="str">
        <f aca="false">IF(OR($B615="",P615="",Q615=""),"",IFERROR(IF(OR(INDEX(Matches!$I$2:$I$201,MATCH($A615&amp;"-7",Matches!$J$2:$J$201,0))="Void",INDEX(Matches!$G$2:$G$201,MATCH($A615&amp;"-7",Matches!$J$2:$J$201,0))="",INDEX(Matches!$H$2:$H$201,MATCH($A615&amp;"-7",Matches!$J$2:$J$201,0))=""),"",IF(AND($C615&lt;&gt;"",INDEX(Matches!$F$2:$F$201,MATCH($A615&amp;"-7",Matches!$J$2:$J$201,0))&lt;&gt;"",$C615&gt;=INDEX(Matches!$F$2:$F$201,MATCH($A615&amp;"-7",Matches!$J$2:$J$201,0))),"",IF(AND(P615=INDEX(Matches!$G$2:$G$201,MATCH($A615&amp;"-7",Matches!$J$2:$J$201,0)),Q615=INDEX(Matches!$H$2:$H$201,MATCH($A615&amp;"-7",Matches!$J$2:$J$201,0))),5,IF(SIGN(P615-Q615)&lt;&gt;SIGN(INDEX(Matches!$G$2:$G$201,MATCH($A615&amp;"-7",Matches!$J$2:$J$201,0))-INDEX(Matches!$H$2:$H$201,MATCH($A615&amp;"-7",Matches!$J$2:$J$201,0))),0,IF(P615-Q615=INDEX(Matches!$G$2:$G$201,MATCH($A615&amp;"-7",Matches!$J$2:$J$201,0))-INDEX(Matches!$H$2:$H$201,MATCH($A615&amp;"-7",Matches!$J$2:$J$201,0)),3,2))))),""))</f>
        <v/>
      </c>
      <c r="AE615" s="12" t="str">
        <f aca="false">IF(OR($B615="",R615="",S615=""),"",IFERROR(IF(OR(INDEX(Matches!$I$2:$I$201,MATCH($A615&amp;"-8",Matches!$J$2:$J$201,0))="Void",INDEX(Matches!$G$2:$G$201,MATCH($A615&amp;"-8",Matches!$J$2:$J$201,0))="",INDEX(Matches!$H$2:$H$201,MATCH($A615&amp;"-8",Matches!$J$2:$J$201,0))=""),"",IF(AND($C615&lt;&gt;"",INDEX(Matches!$F$2:$F$201,MATCH($A615&amp;"-8",Matches!$J$2:$J$201,0))&lt;&gt;"",$C615&gt;=INDEX(Matches!$F$2:$F$201,MATCH($A615&amp;"-8",Matches!$J$2:$J$201,0))),"",IF(AND(R615=INDEX(Matches!$G$2:$G$201,MATCH($A615&amp;"-8",Matches!$J$2:$J$201,0)),S615=INDEX(Matches!$H$2:$H$201,MATCH($A615&amp;"-8",Matches!$J$2:$J$201,0))),5,IF(SIGN(R615-S615)&lt;&gt;SIGN(INDEX(Matches!$G$2:$G$201,MATCH($A615&amp;"-8",Matches!$J$2:$J$201,0))-INDEX(Matches!$H$2:$H$201,MATCH($A615&amp;"-8",Matches!$J$2:$J$201,0))),0,IF(R615-S615=INDEX(Matches!$G$2:$G$201,MATCH($A615&amp;"-8",Matches!$J$2:$J$201,0))-INDEX(Matches!$H$2:$H$201,MATCH($A615&amp;"-8",Matches!$J$2:$J$201,0)),3,2))))),""))</f>
        <v/>
      </c>
      <c r="AF615" s="12" t="str">
        <f aca="false">IF(OR($B615="",T615="",U615=""),"",IFERROR(IF(OR(INDEX(Matches!$I$2:$I$201,MATCH($A615&amp;"-9",Matches!$J$2:$J$201,0))="Void",INDEX(Matches!$G$2:$G$201,MATCH($A615&amp;"-9",Matches!$J$2:$J$201,0))="",INDEX(Matches!$H$2:$H$201,MATCH($A615&amp;"-9",Matches!$J$2:$J$201,0))=""),"",IF(AND($C615&lt;&gt;"",INDEX(Matches!$F$2:$F$201,MATCH($A615&amp;"-9",Matches!$J$2:$J$201,0))&lt;&gt;"",$C615&gt;=INDEX(Matches!$F$2:$F$201,MATCH($A615&amp;"-9",Matches!$J$2:$J$201,0))),"",IF(AND(T615=INDEX(Matches!$G$2:$G$201,MATCH($A615&amp;"-9",Matches!$J$2:$J$201,0)),U615=INDEX(Matches!$H$2:$H$201,MATCH($A615&amp;"-9",Matches!$J$2:$J$201,0))),5,IF(SIGN(T615-U615)&lt;&gt;SIGN(INDEX(Matches!$G$2:$G$201,MATCH($A615&amp;"-9",Matches!$J$2:$J$201,0))-INDEX(Matches!$H$2:$H$201,MATCH($A615&amp;"-9",Matches!$J$2:$J$201,0))),0,IF(T615-U615=INDEX(Matches!$G$2:$G$201,MATCH($A615&amp;"-9",Matches!$J$2:$J$201,0))-INDEX(Matches!$H$2:$H$201,MATCH($A615&amp;"-9",Matches!$J$2:$J$201,0)),3,2))))),""))</f>
        <v/>
      </c>
      <c r="AG615" s="12" t="str">
        <f aca="false">IF(OR($B615="",V615="",W615=""),"",IFERROR(IF(OR(INDEX(Matches!$I$2:$I$201,MATCH($A615&amp;"-10",Matches!$J$2:$J$201,0))="Void",INDEX(Matches!$G$2:$G$201,MATCH($A615&amp;"-10",Matches!$J$2:$J$201,0))="",INDEX(Matches!$H$2:$H$201,MATCH($A615&amp;"-10",Matches!$J$2:$J$201,0))=""),"",IF(AND($C615&lt;&gt;"",INDEX(Matches!$F$2:$F$201,MATCH($A615&amp;"-10",Matches!$J$2:$J$201,0))&lt;&gt;"",$C615&gt;=INDEX(Matches!$F$2:$F$201,MATCH($A615&amp;"-10",Matches!$J$2:$J$201,0))),"",IF(AND(V615=INDEX(Matches!$G$2:$G$201,MATCH($A615&amp;"-10",Matches!$J$2:$J$201,0)),W615=INDEX(Matches!$H$2:$H$201,MATCH($A615&amp;"-10",Matches!$J$2:$J$201,0))),5,IF(SIGN(V615-W615)&lt;&gt;SIGN(INDEX(Matches!$G$2:$G$201,MATCH($A615&amp;"-10",Matches!$J$2:$J$201,0))-INDEX(Matches!$H$2:$H$201,MATCH($A615&amp;"-10",Matches!$J$2:$J$201,0))),0,IF(V615-W615=INDEX(Matches!$G$2:$G$201,MATCH($A615&amp;"-10",Matches!$J$2:$J$201,0))-INDEX(Matches!$H$2:$H$201,MATCH($A615&amp;"-10",Matches!$J$2:$J$201,0)),3,2))))),""))</f>
        <v/>
      </c>
      <c r="AH615" s="13" t="str">
        <f aca="false">IF($B615="","",SUM(X615:AG615))</f>
        <v/>
      </c>
      <c r="AI615" s="12" t="str">
        <f aca="false">IF($B615="","",COUNTIF(X615:AG615,5))</f>
        <v/>
      </c>
      <c r="AJ615" s="12" t="str">
        <f aca="false">IF($B615="","",COUNTIF(X615:AG615,"&gt;=2"))</f>
        <v/>
      </c>
      <c r="AK615" s="12" t="str">
        <f aca="false">IF($B615="","",COUNT(X615:AG615))</f>
        <v/>
      </c>
    </row>
    <row r="616" customFormat="false" ht="15" hidden="false" customHeight="false" outlineLevel="0" collapsed="false">
      <c r="A616" s="7"/>
      <c r="B616" s="7"/>
      <c r="C616" s="11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12" t="str">
        <f aca="false">IF(OR($B616="",D616="",E616=""),"",IFERROR(IF(OR(INDEX(Matches!$I$2:$I$201,MATCH($A616&amp;"-1",Matches!$J$2:$J$201,0))="Void",INDEX(Matches!$G$2:$G$201,MATCH($A616&amp;"-1",Matches!$J$2:$J$201,0))="",INDEX(Matches!$H$2:$H$201,MATCH($A616&amp;"-1",Matches!$J$2:$J$201,0))=""),"",IF(AND($C616&lt;&gt;"",INDEX(Matches!$F$2:$F$201,MATCH($A616&amp;"-1",Matches!$J$2:$J$201,0))&lt;&gt;"",$C616&gt;=INDEX(Matches!$F$2:$F$201,MATCH($A616&amp;"-1",Matches!$J$2:$J$201,0))),"",IF(AND(D616=INDEX(Matches!$G$2:$G$201,MATCH($A616&amp;"-1",Matches!$J$2:$J$201,0)),E616=INDEX(Matches!$H$2:$H$201,MATCH($A616&amp;"-1",Matches!$J$2:$J$201,0))),5,IF(SIGN(D616-E616)&lt;&gt;SIGN(INDEX(Matches!$G$2:$G$201,MATCH($A616&amp;"-1",Matches!$J$2:$J$201,0))-INDEX(Matches!$H$2:$H$201,MATCH($A616&amp;"-1",Matches!$J$2:$J$201,0))),0,IF(D616-E616=INDEX(Matches!$G$2:$G$201,MATCH($A616&amp;"-1",Matches!$J$2:$J$201,0))-INDEX(Matches!$H$2:$H$201,MATCH($A616&amp;"-1",Matches!$J$2:$J$201,0)),3,2))))),""))</f>
        <v/>
      </c>
      <c r="Y616" s="12" t="str">
        <f aca="false">IF(OR($B616="",F616="",G616=""),"",IFERROR(IF(OR(INDEX(Matches!$I$2:$I$201,MATCH($A616&amp;"-2",Matches!$J$2:$J$201,0))="Void",INDEX(Matches!$G$2:$G$201,MATCH($A616&amp;"-2",Matches!$J$2:$J$201,0))="",INDEX(Matches!$H$2:$H$201,MATCH($A616&amp;"-2",Matches!$J$2:$J$201,0))=""),"",IF(AND($C616&lt;&gt;"",INDEX(Matches!$F$2:$F$201,MATCH($A616&amp;"-2",Matches!$J$2:$J$201,0))&lt;&gt;"",$C616&gt;=INDEX(Matches!$F$2:$F$201,MATCH($A616&amp;"-2",Matches!$J$2:$J$201,0))),"",IF(AND(F616=INDEX(Matches!$G$2:$G$201,MATCH($A616&amp;"-2",Matches!$J$2:$J$201,0)),G616=INDEX(Matches!$H$2:$H$201,MATCH($A616&amp;"-2",Matches!$J$2:$J$201,0))),5,IF(SIGN(F616-G616)&lt;&gt;SIGN(INDEX(Matches!$G$2:$G$201,MATCH($A616&amp;"-2",Matches!$J$2:$J$201,0))-INDEX(Matches!$H$2:$H$201,MATCH($A616&amp;"-2",Matches!$J$2:$J$201,0))),0,IF(F616-G616=INDEX(Matches!$G$2:$G$201,MATCH($A616&amp;"-2",Matches!$J$2:$J$201,0))-INDEX(Matches!$H$2:$H$201,MATCH($A616&amp;"-2",Matches!$J$2:$J$201,0)),3,2))))),""))</f>
        <v/>
      </c>
      <c r="Z616" s="12" t="str">
        <f aca="false">IF(OR($B616="",H616="",I616=""),"",IFERROR(IF(OR(INDEX(Matches!$I$2:$I$201,MATCH($A616&amp;"-3",Matches!$J$2:$J$201,0))="Void",INDEX(Matches!$G$2:$G$201,MATCH($A616&amp;"-3",Matches!$J$2:$J$201,0))="",INDEX(Matches!$H$2:$H$201,MATCH($A616&amp;"-3",Matches!$J$2:$J$201,0))=""),"",IF(AND($C616&lt;&gt;"",INDEX(Matches!$F$2:$F$201,MATCH($A616&amp;"-3",Matches!$J$2:$J$201,0))&lt;&gt;"",$C616&gt;=INDEX(Matches!$F$2:$F$201,MATCH($A616&amp;"-3",Matches!$J$2:$J$201,0))),"",IF(AND(H616=INDEX(Matches!$G$2:$G$201,MATCH($A616&amp;"-3",Matches!$J$2:$J$201,0)),I616=INDEX(Matches!$H$2:$H$201,MATCH($A616&amp;"-3",Matches!$J$2:$J$201,0))),5,IF(SIGN(H616-I616)&lt;&gt;SIGN(INDEX(Matches!$G$2:$G$201,MATCH($A616&amp;"-3",Matches!$J$2:$J$201,0))-INDEX(Matches!$H$2:$H$201,MATCH($A616&amp;"-3",Matches!$J$2:$J$201,0))),0,IF(H616-I616=INDEX(Matches!$G$2:$G$201,MATCH($A616&amp;"-3",Matches!$J$2:$J$201,0))-INDEX(Matches!$H$2:$H$201,MATCH($A616&amp;"-3",Matches!$J$2:$J$201,0)),3,2))))),""))</f>
        <v/>
      </c>
      <c r="AA616" s="12" t="str">
        <f aca="false">IF(OR($B616="",J616="",K616=""),"",IFERROR(IF(OR(INDEX(Matches!$I$2:$I$201,MATCH($A616&amp;"-4",Matches!$J$2:$J$201,0))="Void",INDEX(Matches!$G$2:$G$201,MATCH($A616&amp;"-4",Matches!$J$2:$J$201,0))="",INDEX(Matches!$H$2:$H$201,MATCH($A616&amp;"-4",Matches!$J$2:$J$201,0))=""),"",IF(AND($C616&lt;&gt;"",INDEX(Matches!$F$2:$F$201,MATCH($A616&amp;"-4",Matches!$J$2:$J$201,0))&lt;&gt;"",$C616&gt;=INDEX(Matches!$F$2:$F$201,MATCH($A616&amp;"-4",Matches!$J$2:$J$201,0))),"",IF(AND(J616=INDEX(Matches!$G$2:$G$201,MATCH($A616&amp;"-4",Matches!$J$2:$J$201,0)),K616=INDEX(Matches!$H$2:$H$201,MATCH($A616&amp;"-4",Matches!$J$2:$J$201,0))),5,IF(SIGN(J616-K616)&lt;&gt;SIGN(INDEX(Matches!$G$2:$G$201,MATCH($A616&amp;"-4",Matches!$J$2:$J$201,0))-INDEX(Matches!$H$2:$H$201,MATCH($A616&amp;"-4",Matches!$J$2:$J$201,0))),0,IF(J616-K616=INDEX(Matches!$G$2:$G$201,MATCH($A616&amp;"-4",Matches!$J$2:$J$201,0))-INDEX(Matches!$H$2:$H$201,MATCH($A616&amp;"-4",Matches!$J$2:$J$201,0)),3,2))))),""))</f>
        <v/>
      </c>
      <c r="AB616" s="12" t="str">
        <f aca="false">IF(OR($B616="",L616="",M616=""),"",IFERROR(IF(OR(INDEX(Matches!$I$2:$I$201,MATCH($A616&amp;"-5",Matches!$J$2:$J$201,0))="Void",INDEX(Matches!$G$2:$G$201,MATCH($A616&amp;"-5",Matches!$J$2:$J$201,0))="",INDEX(Matches!$H$2:$H$201,MATCH($A616&amp;"-5",Matches!$J$2:$J$201,0))=""),"",IF(AND($C616&lt;&gt;"",INDEX(Matches!$F$2:$F$201,MATCH($A616&amp;"-5",Matches!$J$2:$J$201,0))&lt;&gt;"",$C616&gt;=INDEX(Matches!$F$2:$F$201,MATCH($A616&amp;"-5",Matches!$J$2:$J$201,0))),"",IF(AND(L616=INDEX(Matches!$G$2:$G$201,MATCH($A616&amp;"-5",Matches!$J$2:$J$201,0)),M616=INDEX(Matches!$H$2:$H$201,MATCH($A616&amp;"-5",Matches!$J$2:$J$201,0))),5,IF(SIGN(L616-M616)&lt;&gt;SIGN(INDEX(Matches!$G$2:$G$201,MATCH($A616&amp;"-5",Matches!$J$2:$J$201,0))-INDEX(Matches!$H$2:$H$201,MATCH($A616&amp;"-5",Matches!$J$2:$J$201,0))),0,IF(L616-M616=INDEX(Matches!$G$2:$G$201,MATCH($A616&amp;"-5",Matches!$J$2:$J$201,0))-INDEX(Matches!$H$2:$H$201,MATCH($A616&amp;"-5",Matches!$J$2:$J$201,0)),3,2))))),""))</f>
        <v/>
      </c>
      <c r="AC616" s="12" t="str">
        <f aca="false">IF(OR($B616="",N616="",O616=""),"",IFERROR(IF(OR(INDEX(Matches!$I$2:$I$201,MATCH($A616&amp;"-6",Matches!$J$2:$J$201,0))="Void",INDEX(Matches!$G$2:$G$201,MATCH($A616&amp;"-6",Matches!$J$2:$J$201,0))="",INDEX(Matches!$H$2:$H$201,MATCH($A616&amp;"-6",Matches!$J$2:$J$201,0))=""),"",IF(AND($C616&lt;&gt;"",INDEX(Matches!$F$2:$F$201,MATCH($A616&amp;"-6",Matches!$J$2:$J$201,0))&lt;&gt;"",$C616&gt;=INDEX(Matches!$F$2:$F$201,MATCH($A616&amp;"-6",Matches!$J$2:$J$201,0))),"",IF(AND(N616=INDEX(Matches!$G$2:$G$201,MATCH($A616&amp;"-6",Matches!$J$2:$J$201,0)),O616=INDEX(Matches!$H$2:$H$201,MATCH($A616&amp;"-6",Matches!$J$2:$J$201,0))),5,IF(SIGN(N616-O616)&lt;&gt;SIGN(INDEX(Matches!$G$2:$G$201,MATCH($A616&amp;"-6",Matches!$J$2:$J$201,0))-INDEX(Matches!$H$2:$H$201,MATCH($A616&amp;"-6",Matches!$J$2:$J$201,0))),0,IF(N616-O616=INDEX(Matches!$G$2:$G$201,MATCH($A616&amp;"-6",Matches!$J$2:$J$201,0))-INDEX(Matches!$H$2:$H$201,MATCH($A616&amp;"-6",Matches!$J$2:$J$201,0)),3,2))))),""))</f>
        <v/>
      </c>
      <c r="AD616" s="12" t="str">
        <f aca="false">IF(OR($B616="",P616="",Q616=""),"",IFERROR(IF(OR(INDEX(Matches!$I$2:$I$201,MATCH($A616&amp;"-7",Matches!$J$2:$J$201,0))="Void",INDEX(Matches!$G$2:$G$201,MATCH($A616&amp;"-7",Matches!$J$2:$J$201,0))="",INDEX(Matches!$H$2:$H$201,MATCH($A616&amp;"-7",Matches!$J$2:$J$201,0))=""),"",IF(AND($C616&lt;&gt;"",INDEX(Matches!$F$2:$F$201,MATCH($A616&amp;"-7",Matches!$J$2:$J$201,0))&lt;&gt;"",$C616&gt;=INDEX(Matches!$F$2:$F$201,MATCH($A616&amp;"-7",Matches!$J$2:$J$201,0))),"",IF(AND(P616=INDEX(Matches!$G$2:$G$201,MATCH($A616&amp;"-7",Matches!$J$2:$J$201,0)),Q616=INDEX(Matches!$H$2:$H$201,MATCH($A616&amp;"-7",Matches!$J$2:$J$201,0))),5,IF(SIGN(P616-Q616)&lt;&gt;SIGN(INDEX(Matches!$G$2:$G$201,MATCH($A616&amp;"-7",Matches!$J$2:$J$201,0))-INDEX(Matches!$H$2:$H$201,MATCH($A616&amp;"-7",Matches!$J$2:$J$201,0))),0,IF(P616-Q616=INDEX(Matches!$G$2:$G$201,MATCH($A616&amp;"-7",Matches!$J$2:$J$201,0))-INDEX(Matches!$H$2:$H$201,MATCH($A616&amp;"-7",Matches!$J$2:$J$201,0)),3,2))))),""))</f>
        <v/>
      </c>
      <c r="AE616" s="12" t="str">
        <f aca="false">IF(OR($B616="",R616="",S616=""),"",IFERROR(IF(OR(INDEX(Matches!$I$2:$I$201,MATCH($A616&amp;"-8",Matches!$J$2:$J$201,0))="Void",INDEX(Matches!$G$2:$G$201,MATCH($A616&amp;"-8",Matches!$J$2:$J$201,0))="",INDEX(Matches!$H$2:$H$201,MATCH($A616&amp;"-8",Matches!$J$2:$J$201,0))=""),"",IF(AND($C616&lt;&gt;"",INDEX(Matches!$F$2:$F$201,MATCH($A616&amp;"-8",Matches!$J$2:$J$201,0))&lt;&gt;"",$C616&gt;=INDEX(Matches!$F$2:$F$201,MATCH($A616&amp;"-8",Matches!$J$2:$J$201,0))),"",IF(AND(R616=INDEX(Matches!$G$2:$G$201,MATCH($A616&amp;"-8",Matches!$J$2:$J$201,0)),S616=INDEX(Matches!$H$2:$H$201,MATCH($A616&amp;"-8",Matches!$J$2:$J$201,0))),5,IF(SIGN(R616-S616)&lt;&gt;SIGN(INDEX(Matches!$G$2:$G$201,MATCH($A616&amp;"-8",Matches!$J$2:$J$201,0))-INDEX(Matches!$H$2:$H$201,MATCH($A616&amp;"-8",Matches!$J$2:$J$201,0))),0,IF(R616-S616=INDEX(Matches!$G$2:$G$201,MATCH($A616&amp;"-8",Matches!$J$2:$J$201,0))-INDEX(Matches!$H$2:$H$201,MATCH($A616&amp;"-8",Matches!$J$2:$J$201,0)),3,2))))),""))</f>
        <v/>
      </c>
      <c r="AF616" s="12" t="str">
        <f aca="false">IF(OR($B616="",T616="",U616=""),"",IFERROR(IF(OR(INDEX(Matches!$I$2:$I$201,MATCH($A616&amp;"-9",Matches!$J$2:$J$201,0))="Void",INDEX(Matches!$G$2:$G$201,MATCH($A616&amp;"-9",Matches!$J$2:$J$201,0))="",INDEX(Matches!$H$2:$H$201,MATCH($A616&amp;"-9",Matches!$J$2:$J$201,0))=""),"",IF(AND($C616&lt;&gt;"",INDEX(Matches!$F$2:$F$201,MATCH($A616&amp;"-9",Matches!$J$2:$J$201,0))&lt;&gt;"",$C616&gt;=INDEX(Matches!$F$2:$F$201,MATCH($A616&amp;"-9",Matches!$J$2:$J$201,0))),"",IF(AND(T616=INDEX(Matches!$G$2:$G$201,MATCH($A616&amp;"-9",Matches!$J$2:$J$201,0)),U616=INDEX(Matches!$H$2:$H$201,MATCH($A616&amp;"-9",Matches!$J$2:$J$201,0))),5,IF(SIGN(T616-U616)&lt;&gt;SIGN(INDEX(Matches!$G$2:$G$201,MATCH($A616&amp;"-9",Matches!$J$2:$J$201,0))-INDEX(Matches!$H$2:$H$201,MATCH($A616&amp;"-9",Matches!$J$2:$J$201,0))),0,IF(T616-U616=INDEX(Matches!$G$2:$G$201,MATCH($A616&amp;"-9",Matches!$J$2:$J$201,0))-INDEX(Matches!$H$2:$H$201,MATCH($A616&amp;"-9",Matches!$J$2:$J$201,0)),3,2))))),""))</f>
        <v/>
      </c>
      <c r="AG616" s="12" t="str">
        <f aca="false">IF(OR($B616="",V616="",W616=""),"",IFERROR(IF(OR(INDEX(Matches!$I$2:$I$201,MATCH($A616&amp;"-10",Matches!$J$2:$J$201,0))="Void",INDEX(Matches!$G$2:$G$201,MATCH($A616&amp;"-10",Matches!$J$2:$J$201,0))="",INDEX(Matches!$H$2:$H$201,MATCH($A616&amp;"-10",Matches!$J$2:$J$201,0))=""),"",IF(AND($C616&lt;&gt;"",INDEX(Matches!$F$2:$F$201,MATCH($A616&amp;"-10",Matches!$J$2:$J$201,0))&lt;&gt;"",$C616&gt;=INDEX(Matches!$F$2:$F$201,MATCH($A616&amp;"-10",Matches!$J$2:$J$201,0))),"",IF(AND(V616=INDEX(Matches!$G$2:$G$201,MATCH($A616&amp;"-10",Matches!$J$2:$J$201,0)),W616=INDEX(Matches!$H$2:$H$201,MATCH($A616&amp;"-10",Matches!$J$2:$J$201,0))),5,IF(SIGN(V616-W616)&lt;&gt;SIGN(INDEX(Matches!$G$2:$G$201,MATCH($A616&amp;"-10",Matches!$J$2:$J$201,0))-INDEX(Matches!$H$2:$H$201,MATCH($A616&amp;"-10",Matches!$J$2:$J$201,0))),0,IF(V616-W616=INDEX(Matches!$G$2:$G$201,MATCH($A616&amp;"-10",Matches!$J$2:$J$201,0))-INDEX(Matches!$H$2:$H$201,MATCH($A616&amp;"-10",Matches!$J$2:$J$201,0)),3,2))))),""))</f>
        <v/>
      </c>
      <c r="AH616" s="13" t="str">
        <f aca="false">IF($B616="","",SUM(X616:AG616))</f>
        <v/>
      </c>
      <c r="AI616" s="12" t="str">
        <f aca="false">IF($B616="","",COUNTIF(X616:AG616,5))</f>
        <v/>
      </c>
      <c r="AJ616" s="12" t="str">
        <f aca="false">IF($B616="","",COUNTIF(X616:AG616,"&gt;=2"))</f>
        <v/>
      </c>
      <c r="AK616" s="12" t="str">
        <f aca="false">IF($B616="","",COUNT(X616:AG616))</f>
        <v/>
      </c>
    </row>
    <row r="617" customFormat="false" ht="15" hidden="false" customHeight="false" outlineLevel="0" collapsed="false">
      <c r="A617" s="7"/>
      <c r="B617" s="7"/>
      <c r="C617" s="11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12" t="str">
        <f aca="false">IF(OR($B617="",D617="",E617=""),"",IFERROR(IF(OR(INDEX(Matches!$I$2:$I$201,MATCH($A617&amp;"-1",Matches!$J$2:$J$201,0))="Void",INDEX(Matches!$G$2:$G$201,MATCH($A617&amp;"-1",Matches!$J$2:$J$201,0))="",INDEX(Matches!$H$2:$H$201,MATCH($A617&amp;"-1",Matches!$J$2:$J$201,0))=""),"",IF(AND($C617&lt;&gt;"",INDEX(Matches!$F$2:$F$201,MATCH($A617&amp;"-1",Matches!$J$2:$J$201,0))&lt;&gt;"",$C617&gt;=INDEX(Matches!$F$2:$F$201,MATCH($A617&amp;"-1",Matches!$J$2:$J$201,0))),"",IF(AND(D617=INDEX(Matches!$G$2:$G$201,MATCH($A617&amp;"-1",Matches!$J$2:$J$201,0)),E617=INDEX(Matches!$H$2:$H$201,MATCH($A617&amp;"-1",Matches!$J$2:$J$201,0))),5,IF(SIGN(D617-E617)&lt;&gt;SIGN(INDEX(Matches!$G$2:$G$201,MATCH($A617&amp;"-1",Matches!$J$2:$J$201,0))-INDEX(Matches!$H$2:$H$201,MATCH($A617&amp;"-1",Matches!$J$2:$J$201,0))),0,IF(D617-E617=INDEX(Matches!$G$2:$G$201,MATCH($A617&amp;"-1",Matches!$J$2:$J$201,0))-INDEX(Matches!$H$2:$H$201,MATCH($A617&amp;"-1",Matches!$J$2:$J$201,0)),3,2))))),""))</f>
        <v/>
      </c>
      <c r="Y617" s="12" t="str">
        <f aca="false">IF(OR($B617="",F617="",G617=""),"",IFERROR(IF(OR(INDEX(Matches!$I$2:$I$201,MATCH($A617&amp;"-2",Matches!$J$2:$J$201,0))="Void",INDEX(Matches!$G$2:$G$201,MATCH($A617&amp;"-2",Matches!$J$2:$J$201,0))="",INDEX(Matches!$H$2:$H$201,MATCH($A617&amp;"-2",Matches!$J$2:$J$201,0))=""),"",IF(AND($C617&lt;&gt;"",INDEX(Matches!$F$2:$F$201,MATCH($A617&amp;"-2",Matches!$J$2:$J$201,0))&lt;&gt;"",$C617&gt;=INDEX(Matches!$F$2:$F$201,MATCH($A617&amp;"-2",Matches!$J$2:$J$201,0))),"",IF(AND(F617=INDEX(Matches!$G$2:$G$201,MATCH($A617&amp;"-2",Matches!$J$2:$J$201,0)),G617=INDEX(Matches!$H$2:$H$201,MATCH($A617&amp;"-2",Matches!$J$2:$J$201,0))),5,IF(SIGN(F617-G617)&lt;&gt;SIGN(INDEX(Matches!$G$2:$G$201,MATCH($A617&amp;"-2",Matches!$J$2:$J$201,0))-INDEX(Matches!$H$2:$H$201,MATCH($A617&amp;"-2",Matches!$J$2:$J$201,0))),0,IF(F617-G617=INDEX(Matches!$G$2:$G$201,MATCH($A617&amp;"-2",Matches!$J$2:$J$201,0))-INDEX(Matches!$H$2:$H$201,MATCH($A617&amp;"-2",Matches!$J$2:$J$201,0)),3,2))))),""))</f>
        <v/>
      </c>
      <c r="Z617" s="12" t="str">
        <f aca="false">IF(OR($B617="",H617="",I617=""),"",IFERROR(IF(OR(INDEX(Matches!$I$2:$I$201,MATCH($A617&amp;"-3",Matches!$J$2:$J$201,0))="Void",INDEX(Matches!$G$2:$G$201,MATCH($A617&amp;"-3",Matches!$J$2:$J$201,0))="",INDEX(Matches!$H$2:$H$201,MATCH($A617&amp;"-3",Matches!$J$2:$J$201,0))=""),"",IF(AND($C617&lt;&gt;"",INDEX(Matches!$F$2:$F$201,MATCH($A617&amp;"-3",Matches!$J$2:$J$201,0))&lt;&gt;"",$C617&gt;=INDEX(Matches!$F$2:$F$201,MATCH($A617&amp;"-3",Matches!$J$2:$J$201,0))),"",IF(AND(H617=INDEX(Matches!$G$2:$G$201,MATCH($A617&amp;"-3",Matches!$J$2:$J$201,0)),I617=INDEX(Matches!$H$2:$H$201,MATCH($A617&amp;"-3",Matches!$J$2:$J$201,0))),5,IF(SIGN(H617-I617)&lt;&gt;SIGN(INDEX(Matches!$G$2:$G$201,MATCH($A617&amp;"-3",Matches!$J$2:$J$201,0))-INDEX(Matches!$H$2:$H$201,MATCH($A617&amp;"-3",Matches!$J$2:$J$201,0))),0,IF(H617-I617=INDEX(Matches!$G$2:$G$201,MATCH($A617&amp;"-3",Matches!$J$2:$J$201,0))-INDEX(Matches!$H$2:$H$201,MATCH($A617&amp;"-3",Matches!$J$2:$J$201,0)),3,2))))),""))</f>
        <v/>
      </c>
      <c r="AA617" s="12" t="str">
        <f aca="false">IF(OR($B617="",J617="",K617=""),"",IFERROR(IF(OR(INDEX(Matches!$I$2:$I$201,MATCH($A617&amp;"-4",Matches!$J$2:$J$201,0))="Void",INDEX(Matches!$G$2:$G$201,MATCH($A617&amp;"-4",Matches!$J$2:$J$201,0))="",INDEX(Matches!$H$2:$H$201,MATCH($A617&amp;"-4",Matches!$J$2:$J$201,0))=""),"",IF(AND($C617&lt;&gt;"",INDEX(Matches!$F$2:$F$201,MATCH($A617&amp;"-4",Matches!$J$2:$J$201,0))&lt;&gt;"",$C617&gt;=INDEX(Matches!$F$2:$F$201,MATCH($A617&amp;"-4",Matches!$J$2:$J$201,0))),"",IF(AND(J617=INDEX(Matches!$G$2:$G$201,MATCH($A617&amp;"-4",Matches!$J$2:$J$201,0)),K617=INDEX(Matches!$H$2:$H$201,MATCH($A617&amp;"-4",Matches!$J$2:$J$201,0))),5,IF(SIGN(J617-K617)&lt;&gt;SIGN(INDEX(Matches!$G$2:$G$201,MATCH($A617&amp;"-4",Matches!$J$2:$J$201,0))-INDEX(Matches!$H$2:$H$201,MATCH($A617&amp;"-4",Matches!$J$2:$J$201,0))),0,IF(J617-K617=INDEX(Matches!$G$2:$G$201,MATCH($A617&amp;"-4",Matches!$J$2:$J$201,0))-INDEX(Matches!$H$2:$H$201,MATCH($A617&amp;"-4",Matches!$J$2:$J$201,0)),3,2))))),""))</f>
        <v/>
      </c>
      <c r="AB617" s="12" t="str">
        <f aca="false">IF(OR($B617="",L617="",M617=""),"",IFERROR(IF(OR(INDEX(Matches!$I$2:$I$201,MATCH($A617&amp;"-5",Matches!$J$2:$J$201,0))="Void",INDEX(Matches!$G$2:$G$201,MATCH($A617&amp;"-5",Matches!$J$2:$J$201,0))="",INDEX(Matches!$H$2:$H$201,MATCH($A617&amp;"-5",Matches!$J$2:$J$201,0))=""),"",IF(AND($C617&lt;&gt;"",INDEX(Matches!$F$2:$F$201,MATCH($A617&amp;"-5",Matches!$J$2:$J$201,0))&lt;&gt;"",$C617&gt;=INDEX(Matches!$F$2:$F$201,MATCH($A617&amp;"-5",Matches!$J$2:$J$201,0))),"",IF(AND(L617=INDEX(Matches!$G$2:$G$201,MATCH($A617&amp;"-5",Matches!$J$2:$J$201,0)),M617=INDEX(Matches!$H$2:$H$201,MATCH($A617&amp;"-5",Matches!$J$2:$J$201,0))),5,IF(SIGN(L617-M617)&lt;&gt;SIGN(INDEX(Matches!$G$2:$G$201,MATCH($A617&amp;"-5",Matches!$J$2:$J$201,0))-INDEX(Matches!$H$2:$H$201,MATCH($A617&amp;"-5",Matches!$J$2:$J$201,0))),0,IF(L617-M617=INDEX(Matches!$G$2:$G$201,MATCH($A617&amp;"-5",Matches!$J$2:$J$201,0))-INDEX(Matches!$H$2:$H$201,MATCH($A617&amp;"-5",Matches!$J$2:$J$201,0)),3,2))))),""))</f>
        <v/>
      </c>
      <c r="AC617" s="12" t="str">
        <f aca="false">IF(OR($B617="",N617="",O617=""),"",IFERROR(IF(OR(INDEX(Matches!$I$2:$I$201,MATCH($A617&amp;"-6",Matches!$J$2:$J$201,0))="Void",INDEX(Matches!$G$2:$G$201,MATCH($A617&amp;"-6",Matches!$J$2:$J$201,0))="",INDEX(Matches!$H$2:$H$201,MATCH($A617&amp;"-6",Matches!$J$2:$J$201,0))=""),"",IF(AND($C617&lt;&gt;"",INDEX(Matches!$F$2:$F$201,MATCH($A617&amp;"-6",Matches!$J$2:$J$201,0))&lt;&gt;"",$C617&gt;=INDEX(Matches!$F$2:$F$201,MATCH($A617&amp;"-6",Matches!$J$2:$J$201,0))),"",IF(AND(N617=INDEX(Matches!$G$2:$G$201,MATCH($A617&amp;"-6",Matches!$J$2:$J$201,0)),O617=INDEX(Matches!$H$2:$H$201,MATCH($A617&amp;"-6",Matches!$J$2:$J$201,0))),5,IF(SIGN(N617-O617)&lt;&gt;SIGN(INDEX(Matches!$G$2:$G$201,MATCH($A617&amp;"-6",Matches!$J$2:$J$201,0))-INDEX(Matches!$H$2:$H$201,MATCH($A617&amp;"-6",Matches!$J$2:$J$201,0))),0,IF(N617-O617=INDEX(Matches!$G$2:$G$201,MATCH($A617&amp;"-6",Matches!$J$2:$J$201,0))-INDEX(Matches!$H$2:$H$201,MATCH($A617&amp;"-6",Matches!$J$2:$J$201,0)),3,2))))),""))</f>
        <v/>
      </c>
      <c r="AD617" s="12" t="str">
        <f aca="false">IF(OR($B617="",P617="",Q617=""),"",IFERROR(IF(OR(INDEX(Matches!$I$2:$I$201,MATCH($A617&amp;"-7",Matches!$J$2:$J$201,0))="Void",INDEX(Matches!$G$2:$G$201,MATCH($A617&amp;"-7",Matches!$J$2:$J$201,0))="",INDEX(Matches!$H$2:$H$201,MATCH($A617&amp;"-7",Matches!$J$2:$J$201,0))=""),"",IF(AND($C617&lt;&gt;"",INDEX(Matches!$F$2:$F$201,MATCH($A617&amp;"-7",Matches!$J$2:$J$201,0))&lt;&gt;"",$C617&gt;=INDEX(Matches!$F$2:$F$201,MATCH($A617&amp;"-7",Matches!$J$2:$J$201,0))),"",IF(AND(P617=INDEX(Matches!$G$2:$G$201,MATCH($A617&amp;"-7",Matches!$J$2:$J$201,0)),Q617=INDEX(Matches!$H$2:$H$201,MATCH($A617&amp;"-7",Matches!$J$2:$J$201,0))),5,IF(SIGN(P617-Q617)&lt;&gt;SIGN(INDEX(Matches!$G$2:$G$201,MATCH($A617&amp;"-7",Matches!$J$2:$J$201,0))-INDEX(Matches!$H$2:$H$201,MATCH($A617&amp;"-7",Matches!$J$2:$J$201,0))),0,IF(P617-Q617=INDEX(Matches!$G$2:$G$201,MATCH($A617&amp;"-7",Matches!$J$2:$J$201,0))-INDEX(Matches!$H$2:$H$201,MATCH($A617&amp;"-7",Matches!$J$2:$J$201,0)),3,2))))),""))</f>
        <v/>
      </c>
      <c r="AE617" s="12" t="str">
        <f aca="false">IF(OR($B617="",R617="",S617=""),"",IFERROR(IF(OR(INDEX(Matches!$I$2:$I$201,MATCH($A617&amp;"-8",Matches!$J$2:$J$201,0))="Void",INDEX(Matches!$G$2:$G$201,MATCH($A617&amp;"-8",Matches!$J$2:$J$201,0))="",INDEX(Matches!$H$2:$H$201,MATCH($A617&amp;"-8",Matches!$J$2:$J$201,0))=""),"",IF(AND($C617&lt;&gt;"",INDEX(Matches!$F$2:$F$201,MATCH($A617&amp;"-8",Matches!$J$2:$J$201,0))&lt;&gt;"",$C617&gt;=INDEX(Matches!$F$2:$F$201,MATCH($A617&amp;"-8",Matches!$J$2:$J$201,0))),"",IF(AND(R617=INDEX(Matches!$G$2:$G$201,MATCH($A617&amp;"-8",Matches!$J$2:$J$201,0)),S617=INDEX(Matches!$H$2:$H$201,MATCH($A617&amp;"-8",Matches!$J$2:$J$201,0))),5,IF(SIGN(R617-S617)&lt;&gt;SIGN(INDEX(Matches!$G$2:$G$201,MATCH($A617&amp;"-8",Matches!$J$2:$J$201,0))-INDEX(Matches!$H$2:$H$201,MATCH($A617&amp;"-8",Matches!$J$2:$J$201,0))),0,IF(R617-S617=INDEX(Matches!$G$2:$G$201,MATCH($A617&amp;"-8",Matches!$J$2:$J$201,0))-INDEX(Matches!$H$2:$H$201,MATCH($A617&amp;"-8",Matches!$J$2:$J$201,0)),3,2))))),""))</f>
        <v/>
      </c>
      <c r="AF617" s="12" t="str">
        <f aca="false">IF(OR($B617="",T617="",U617=""),"",IFERROR(IF(OR(INDEX(Matches!$I$2:$I$201,MATCH($A617&amp;"-9",Matches!$J$2:$J$201,0))="Void",INDEX(Matches!$G$2:$G$201,MATCH($A617&amp;"-9",Matches!$J$2:$J$201,0))="",INDEX(Matches!$H$2:$H$201,MATCH($A617&amp;"-9",Matches!$J$2:$J$201,0))=""),"",IF(AND($C617&lt;&gt;"",INDEX(Matches!$F$2:$F$201,MATCH($A617&amp;"-9",Matches!$J$2:$J$201,0))&lt;&gt;"",$C617&gt;=INDEX(Matches!$F$2:$F$201,MATCH($A617&amp;"-9",Matches!$J$2:$J$201,0))),"",IF(AND(T617=INDEX(Matches!$G$2:$G$201,MATCH($A617&amp;"-9",Matches!$J$2:$J$201,0)),U617=INDEX(Matches!$H$2:$H$201,MATCH($A617&amp;"-9",Matches!$J$2:$J$201,0))),5,IF(SIGN(T617-U617)&lt;&gt;SIGN(INDEX(Matches!$G$2:$G$201,MATCH($A617&amp;"-9",Matches!$J$2:$J$201,0))-INDEX(Matches!$H$2:$H$201,MATCH($A617&amp;"-9",Matches!$J$2:$J$201,0))),0,IF(T617-U617=INDEX(Matches!$G$2:$G$201,MATCH($A617&amp;"-9",Matches!$J$2:$J$201,0))-INDEX(Matches!$H$2:$H$201,MATCH($A617&amp;"-9",Matches!$J$2:$J$201,0)),3,2))))),""))</f>
        <v/>
      </c>
      <c r="AG617" s="12" t="str">
        <f aca="false">IF(OR($B617="",V617="",W617=""),"",IFERROR(IF(OR(INDEX(Matches!$I$2:$I$201,MATCH($A617&amp;"-10",Matches!$J$2:$J$201,0))="Void",INDEX(Matches!$G$2:$G$201,MATCH($A617&amp;"-10",Matches!$J$2:$J$201,0))="",INDEX(Matches!$H$2:$H$201,MATCH($A617&amp;"-10",Matches!$J$2:$J$201,0))=""),"",IF(AND($C617&lt;&gt;"",INDEX(Matches!$F$2:$F$201,MATCH($A617&amp;"-10",Matches!$J$2:$J$201,0))&lt;&gt;"",$C617&gt;=INDEX(Matches!$F$2:$F$201,MATCH($A617&amp;"-10",Matches!$J$2:$J$201,0))),"",IF(AND(V617=INDEX(Matches!$G$2:$G$201,MATCH($A617&amp;"-10",Matches!$J$2:$J$201,0)),W617=INDEX(Matches!$H$2:$H$201,MATCH($A617&amp;"-10",Matches!$J$2:$J$201,0))),5,IF(SIGN(V617-W617)&lt;&gt;SIGN(INDEX(Matches!$G$2:$G$201,MATCH($A617&amp;"-10",Matches!$J$2:$J$201,0))-INDEX(Matches!$H$2:$H$201,MATCH($A617&amp;"-10",Matches!$J$2:$J$201,0))),0,IF(V617-W617=INDEX(Matches!$G$2:$G$201,MATCH($A617&amp;"-10",Matches!$J$2:$J$201,0))-INDEX(Matches!$H$2:$H$201,MATCH($A617&amp;"-10",Matches!$J$2:$J$201,0)),3,2))))),""))</f>
        <v/>
      </c>
      <c r="AH617" s="13" t="str">
        <f aca="false">IF($B617="","",SUM(X617:AG617))</f>
        <v/>
      </c>
      <c r="AI617" s="12" t="str">
        <f aca="false">IF($B617="","",COUNTIF(X617:AG617,5))</f>
        <v/>
      </c>
      <c r="AJ617" s="12" t="str">
        <f aca="false">IF($B617="","",COUNTIF(X617:AG617,"&gt;=2"))</f>
        <v/>
      </c>
      <c r="AK617" s="12" t="str">
        <f aca="false">IF($B617="","",COUNT(X617:AG617))</f>
        <v/>
      </c>
    </row>
    <row r="618" customFormat="false" ht="15" hidden="false" customHeight="false" outlineLevel="0" collapsed="false">
      <c r="A618" s="7"/>
      <c r="B618" s="7"/>
      <c r="C618" s="11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12" t="str">
        <f aca="false">IF(OR($B618="",D618="",E618=""),"",IFERROR(IF(OR(INDEX(Matches!$I$2:$I$201,MATCH($A618&amp;"-1",Matches!$J$2:$J$201,0))="Void",INDEX(Matches!$G$2:$G$201,MATCH($A618&amp;"-1",Matches!$J$2:$J$201,0))="",INDEX(Matches!$H$2:$H$201,MATCH($A618&amp;"-1",Matches!$J$2:$J$201,0))=""),"",IF(AND($C618&lt;&gt;"",INDEX(Matches!$F$2:$F$201,MATCH($A618&amp;"-1",Matches!$J$2:$J$201,0))&lt;&gt;"",$C618&gt;=INDEX(Matches!$F$2:$F$201,MATCH($A618&amp;"-1",Matches!$J$2:$J$201,0))),"",IF(AND(D618=INDEX(Matches!$G$2:$G$201,MATCH($A618&amp;"-1",Matches!$J$2:$J$201,0)),E618=INDEX(Matches!$H$2:$H$201,MATCH($A618&amp;"-1",Matches!$J$2:$J$201,0))),5,IF(SIGN(D618-E618)&lt;&gt;SIGN(INDEX(Matches!$G$2:$G$201,MATCH($A618&amp;"-1",Matches!$J$2:$J$201,0))-INDEX(Matches!$H$2:$H$201,MATCH($A618&amp;"-1",Matches!$J$2:$J$201,0))),0,IF(D618-E618=INDEX(Matches!$G$2:$G$201,MATCH($A618&amp;"-1",Matches!$J$2:$J$201,0))-INDEX(Matches!$H$2:$H$201,MATCH($A618&amp;"-1",Matches!$J$2:$J$201,0)),3,2))))),""))</f>
        <v/>
      </c>
      <c r="Y618" s="12" t="str">
        <f aca="false">IF(OR($B618="",F618="",G618=""),"",IFERROR(IF(OR(INDEX(Matches!$I$2:$I$201,MATCH($A618&amp;"-2",Matches!$J$2:$J$201,0))="Void",INDEX(Matches!$G$2:$G$201,MATCH($A618&amp;"-2",Matches!$J$2:$J$201,0))="",INDEX(Matches!$H$2:$H$201,MATCH($A618&amp;"-2",Matches!$J$2:$J$201,0))=""),"",IF(AND($C618&lt;&gt;"",INDEX(Matches!$F$2:$F$201,MATCH($A618&amp;"-2",Matches!$J$2:$J$201,0))&lt;&gt;"",$C618&gt;=INDEX(Matches!$F$2:$F$201,MATCH($A618&amp;"-2",Matches!$J$2:$J$201,0))),"",IF(AND(F618=INDEX(Matches!$G$2:$G$201,MATCH($A618&amp;"-2",Matches!$J$2:$J$201,0)),G618=INDEX(Matches!$H$2:$H$201,MATCH($A618&amp;"-2",Matches!$J$2:$J$201,0))),5,IF(SIGN(F618-G618)&lt;&gt;SIGN(INDEX(Matches!$G$2:$G$201,MATCH($A618&amp;"-2",Matches!$J$2:$J$201,0))-INDEX(Matches!$H$2:$H$201,MATCH($A618&amp;"-2",Matches!$J$2:$J$201,0))),0,IF(F618-G618=INDEX(Matches!$G$2:$G$201,MATCH($A618&amp;"-2",Matches!$J$2:$J$201,0))-INDEX(Matches!$H$2:$H$201,MATCH($A618&amp;"-2",Matches!$J$2:$J$201,0)),3,2))))),""))</f>
        <v/>
      </c>
      <c r="Z618" s="12" t="str">
        <f aca="false">IF(OR($B618="",H618="",I618=""),"",IFERROR(IF(OR(INDEX(Matches!$I$2:$I$201,MATCH($A618&amp;"-3",Matches!$J$2:$J$201,0))="Void",INDEX(Matches!$G$2:$G$201,MATCH($A618&amp;"-3",Matches!$J$2:$J$201,0))="",INDEX(Matches!$H$2:$H$201,MATCH($A618&amp;"-3",Matches!$J$2:$J$201,0))=""),"",IF(AND($C618&lt;&gt;"",INDEX(Matches!$F$2:$F$201,MATCH($A618&amp;"-3",Matches!$J$2:$J$201,0))&lt;&gt;"",$C618&gt;=INDEX(Matches!$F$2:$F$201,MATCH($A618&amp;"-3",Matches!$J$2:$J$201,0))),"",IF(AND(H618=INDEX(Matches!$G$2:$G$201,MATCH($A618&amp;"-3",Matches!$J$2:$J$201,0)),I618=INDEX(Matches!$H$2:$H$201,MATCH($A618&amp;"-3",Matches!$J$2:$J$201,0))),5,IF(SIGN(H618-I618)&lt;&gt;SIGN(INDEX(Matches!$G$2:$G$201,MATCH($A618&amp;"-3",Matches!$J$2:$J$201,0))-INDEX(Matches!$H$2:$H$201,MATCH($A618&amp;"-3",Matches!$J$2:$J$201,0))),0,IF(H618-I618=INDEX(Matches!$G$2:$G$201,MATCH($A618&amp;"-3",Matches!$J$2:$J$201,0))-INDEX(Matches!$H$2:$H$201,MATCH($A618&amp;"-3",Matches!$J$2:$J$201,0)),3,2))))),""))</f>
        <v/>
      </c>
      <c r="AA618" s="12" t="str">
        <f aca="false">IF(OR($B618="",J618="",K618=""),"",IFERROR(IF(OR(INDEX(Matches!$I$2:$I$201,MATCH($A618&amp;"-4",Matches!$J$2:$J$201,0))="Void",INDEX(Matches!$G$2:$G$201,MATCH($A618&amp;"-4",Matches!$J$2:$J$201,0))="",INDEX(Matches!$H$2:$H$201,MATCH($A618&amp;"-4",Matches!$J$2:$J$201,0))=""),"",IF(AND($C618&lt;&gt;"",INDEX(Matches!$F$2:$F$201,MATCH($A618&amp;"-4",Matches!$J$2:$J$201,0))&lt;&gt;"",$C618&gt;=INDEX(Matches!$F$2:$F$201,MATCH($A618&amp;"-4",Matches!$J$2:$J$201,0))),"",IF(AND(J618=INDEX(Matches!$G$2:$G$201,MATCH($A618&amp;"-4",Matches!$J$2:$J$201,0)),K618=INDEX(Matches!$H$2:$H$201,MATCH($A618&amp;"-4",Matches!$J$2:$J$201,0))),5,IF(SIGN(J618-K618)&lt;&gt;SIGN(INDEX(Matches!$G$2:$G$201,MATCH($A618&amp;"-4",Matches!$J$2:$J$201,0))-INDEX(Matches!$H$2:$H$201,MATCH($A618&amp;"-4",Matches!$J$2:$J$201,0))),0,IF(J618-K618=INDEX(Matches!$G$2:$G$201,MATCH($A618&amp;"-4",Matches!$J$2:$J$201,0))-INDEX(Matches!$H$2:$H$201,MATCH($A618&amp;"-4",Matches!$J$2:$J$201,0)),3,2))))),""))</f>
        <v/>
      </c>
      <c r="AB618" s="12" t="str">
        <f aca="false">IF(OR($B618="",L618="",M618=""),"",IFERROR(IF(OR(INDEX(Matches!$I$2:$I$201,MATCH($A618&amp;"-5",Matches!$J$2:$J$201,0))="Void",INDEX(Matches!$G$2:$G$201,MATCH($A618&amp;"-5",Matches!$J$2:$J$201,0))="",INDEX(Matches!$H$2:$H$201,MATCH($A618&amp;"-5",Matches!$J$2:$J$201,0))=""),"",IF(AND($C618&lt;&gt;"",INDEX(Matches!$F$2:$F$201,MATCH($A618&amp;"-5",Matches!$J$2:$J$201,0))&lt;&gt;"",$C618&gt;=INDEX(Matches!$F$2:$F$201,MATCH($A618&amp;"-5",Matches!$J$2:$J$201,0))),"",IF(AND(L618=INDEX(Matches!$G$2:$G$201,MATCH($A618&amp;"-5",Matches!$J$2:$J$201,0)),M618=INDEX(Matches!$H$2:$H$201,MATCH($A618&amp;"-5",Matches!$J$2:$J$201,0))),5,IF(SIGN(L618-M618)&lt;&gt;SIGN(INDEX(Matches!$G$2:$G$201,MATCH($A618&amp;"-5",Matches!$J$2:$J$201,0))-INDEX(Matches!$H$2:$H$201,MATCH($A618&amp;"-5",Matches!$J$2:$J$201,0))),0,IF(L618-M618=INDEX(Matches!$G$2:$G$201,MATCH($A618&amp;"-5",Matches!$J$2:$J$201,0))-INDEX(Matches!$H$2:$H$201,MATCH($A618&amp;"-5",Matches!$J$2:$J$201,0)),3,2))))),""))</f>
        <v/>
      </c>
      <c r="AC618" s="12" t="str">
        <f aca="false">IF(OR($B618="",N618="",O618=""),"",IFERROR(IF(OR(INDEX(Matches!$I$2:$I$201,MATCH($A618&amp;"-6",Matches!$J$2:$J$201,0))="Void",INDEX(Matches!$G$2:$G$201,MATCH($A618&amp;"-6",Matches!$J$2:$J$201,0))="",INDEX(Matches!$H$2:$H$201,MATCH($A618&amp;"-6",Matches!$J$2:$J$201,0))=""),"",IF(AND($C618&lt;&gt;"",INDEX(Matches!$F$2:$F$201,MATCH($A618&amp;"-6",Matches!$J$2:$J$201,0))&lt;&gt;"",$C618&gt;=INDEX(Matches!$F$2:$F$201,MATCH($A618&amp;"-6",Matches!$J$2:$J$201,0))),"",IF(AND(N618=INDEX(Matches!$G$2:$G$201,MATCH($A618&amp;"-6",Matches!$J$2:$J$201,0)),O618=INDEX(Matches!$H$2:$H$201,MATCH($A618&amp;"-6",Matches!$J$2:$J$201,0))),5,IF(SIGN(N618-O618)&lt;&gt;SIGN(INDEX(Matches!$G$2:$G$201,MATCH($A618&amp;"-6",Matches!$J$2:$J$201,0))-INDEX(Matches!$H$2:$H$201,MATCH($A618&amp;"-6",Matches!$J$2:$J$201,0))),0,IF(N618-O618=INDEX(Matches!$G$2:$G$201,MATCH($A618&amp;"-6",Matches!$J$2:$J$201,0))-INDEX(Matches!$H$2:$H$201,MATCH($A618&amp;"-6",Matches!$J$2:$J$201,0)),3,2))))),""))</f>
        <v/>
      </c>
      <c r="AD618" s="12" t="str">
        <f aca="false">IF(OR($B618="",P618="",Q618=""),"",IFERROR(IF(OR(INDEX(Matches!$I$2:$I$201,MATCH($A618&amp;"-7",Matches!$J$2:$J$201,0))="Void",INDEX(Matches!$G$2:$G$201,MATCH($A618&amp;"-7",Matches!$J$2:$J$201,0))="",INDEX(Matches!$H$2:$H$201,MATCH($A618&amp;"-7",Matches!$J$2:$J$201,0))=""),"",IF(AND($C618&lt;&gt;"",INDEX(Matches!$F$2:$F$201,MATCH($A618&amp;"-7",Matches!$J$2:$J$201,0))&lt;&gt;"",$C618&gt;=INDEX(Matches!$F$2:$F$201,MATCH($A618&amp;"-7",Matches!$J$2:$J$201,0))),"",IF(AND(P618=INDEX(Matches!$G$2:$G$201,MATCH($A618&amp;"-7",Matches!$J$2:$J$201,0)),Q618=INDEX(Matches!$H$2:$H$201,MATCH($A618&amp;"-7",Matches!$J$2:$J$201,0))),5,IF(SIGN(P618-Q618)&lt;&gt;SIGN(INDEX(Matches!$G$2:$G$201,MATCH($A618&amp;"-7",Matches!$J$2:$J$201,0))-INDEX(Matches!$H$2:$H$201,MATCH($A618&amp;"-7",Matches!$J$2:$J$201,0))),0,IF(P618-Q618=INDEX(Matches!$G$2:$G$201,MATCH($A618&amp;"-7",Matches!$J$2:$J$201,0))-INDEX(Matches!$H$2:$H$201,MATCH($A618&amp;"-7",Matches!$J$2:$J$201,0)),3,2))))),""))</f>
        <v/>
      </c>
      <c r="AE618" s="12" t="str">
        <f aca="false">IF(OR($B618="",R618="",S618=""),"",IFERROR(IF(OR(INDEX(Matches!$I$2:$I$201,MATCH($A618&amp;"-8",Matches!$J$2:$J$201,0))="Void",INDEX(Matches!$G$2:$G$201,MATCH($A618&amp;"-8",Matches!$J$2:$J$201,0))="",INDEX(Matches!$H$2:$H$201,MATCH($A618&amp;"-8",Matches!$J$2:$J$201,0))=""),"",IF(AND($C618&lt;&gt;"",INDEX(Matches!$F$2:$F$201,MATCH($A618&amp;"-8",Matches!$J$2:$J$201,0))&lt;&gt;"",$C618&gt;=INDEX(Matches!$F$2:$F$201,MATCH($A618&amp;"-8",Matches!$J$2:$J$201,0))),"",IF(AND(R618=INDEX(Matches!$G$2:$G$201,MATCH($A618&amp;"-8",Matches!$J$2:$J$201,0)),S618=INDEX(Matches!$H$2:$H$201,MATCH($A618&amp;"-8",Matches!$J$2:$J$201,0))),5,IF(SIGN(R618-S618)&lt;&gt;SIGN(INDEX(Matches!$G$2:$G$201,MATCH($A618&amp;"-8",Matches!$J$2:$J$201,0))-INDEX(Matches!$H$2:$H$201,MATCH($A618&amp;"-8",Matches!$J$2:$J$201,0))),0,IF(R618-S618=INDEX(Matches!$G$2:$G$201,MATCH($A618&amp;"-8",Matches!$J$2:$J$201,0))-INDEX(Matches!$H$2:$H$201,MATCH($A618&amp;"-8",Matches!$J$2:$J$201,0)),3,2))))),""))</f>
        <v/>
      </c>
      <c r="AF618" s="12" t="str">
        <f aca="false">IF(OR($B618="",T618="",U618=""),"",IFERROR(IF(OR(INDEX(Matches!$I$2:$I$201,MATCH($A618&amp;"-9",Matches!$J$2:$J$201,0))="Void",INDEX(Matches!$G$2:$G$201,MATCH($A618&amp;"-9",Matches!$J$2:$J$201,0))="",INDEX(Matches!$H$2:$H$201,MATCH($A618&amp;"-9",Matches!$J$2:$J$201,0))=""),"",IF(AND($C618&lt;&gt;"",INDEX(Matches!$F$2:$F$201,MATCH($A618&amp;"-9",Matches!$J$2:$J$201,0))&lt;&gt;"",$C618&gt;=INDEX(Matches!$F$2:$F$201,MATCH($A618&amp;"-9",Matches!$J$2:$J$201,0))),"",IF(AND(T618=INDEX(Matches!$G$2:$G$201,MATCH($A618&amp;"-9",Matches!$J$2:$J$201,0)),U618=INDEX(Matches!$H$2:$H$201,MATCH($A618&amp;"-9",Matches!$J$2:$J$201,0))),5,IF(SIGN(T618-U618)&lt;&gt;SIGN(INDEX(Matches!$G$2:$G$201,MATCH($A618&amp;"-9",Matches!$J$2:$J$201,0))-INDEX(Matches!$H$2:$H$201,MATCH($A618&amp;"-9",Matches!$J$2:$J$201,0))),0,IF(T618-U618=INDEX(Matches!$G$2:$G$201,MATCH($A618&amp;"-9",Matches!$J$2:$J$201,0))-INDEX(Matches!$H$2:$H$201,MATCH($A618&amp;"-9",Matches!$J$2:$J$201,0)),3,2))))),""))</f>
        <v/>
      </c>
      <c r="AG618" s="12" t="str">
        <f aca="false">IF(OR($B618="",V618="",W618=""),"",IFERROR(IF(OR(INDEX(Matches!$I$2:$I$201,MATCH($A618&amp;"-10",Matches!$J$2:$J$201,0))="Void",INDEX(Matches!$G$2:$G$201,MATCH($A618&amp;"-10",Matches!$J$2:$J$201,0))="",INDEX(Matches!$H$2:$H$201,MATCH($A618&amp;"-10",Matches!$J$2:$J$201,0))=""),"",IF(AND($C618&lt;&gt;"",INDEX(Matches!$F$2:$F$201,MATCH($A618&amp;"-10",Matches!$J$2:$J$201,0))&lt;&gt;"",$C618&gt;=INDEX(Matches!$F$2:$F$201,MATCH($A618&amp;"-10",Matches!$J$2:$J$201,0))),"",IF(AND(V618=INDEX(Matches!$G$2:$G$201,MATCH($A618&amp;"-10",Matches!$J$2:$J$201,0)),W618=INDEX(Matches!$H$2:$H$201,MATCH($A618&amp;"-10",Matches!$J$2:$J$201,0))),5,IF(SIGN(V618-W618)&lt;&gt;SIGN(INDEX(Matches!$G$2:$G$201,MATCH($A618&amp;"-10",Matches!$J$2:$J$201,0))-INDEX(Matches!$H$2:$H$201,MATCH($A618&amp;"-10",Matches!$J$2:$J$201,0))),0,IF(V618-W618=INDEX(Matches!$G$2:$G$201,MATCH($A618&amp;"-10",Matches!$J$2:$J$201,0))-INDEX(Matches!$H$2:$H$201,MATCH($A618&amp;"-10",Matches!$J$2:$J$201,0)),3,2))))),""))</f>
        <v/>
      </c>
      <c r="AH618" s="13" t="str">
        <f aca="false">IF($B618="","",SUM(X618:AG618))</f>
        <v/>
      </c>
      <c r="AI618" s="12" t="str">
        <f aca="false">IF($B618="","",COUNTIF(X618:AG618,5))</f>
        <v/>
      </c>
      <c r="AJ618" s="12" t="str">
        <f aca="false">IF($B618="","",COUNTIF(X618:AG618,"&gt;=2"))</f>
        <v/>
      </c>
      <c r="AK618" s="12" t="str">
        <f aca="false">IF($B618="","",COUNT(X618:AG618))</f>
        <v/>
      </c>
    </row>
    <row r="619" customFormat="false" ht="15" hidden="false" customHeight="false" outlineLevel="0" collapsed="false">
      <c r="A619" s="7"/>
      <c r="B619" s="7"/>
      <c r="C619" s="11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12" t="str">
        <f aca="false">IF(OR($B619="",D619="",E619=""),"",IFERROR(IF(OR(INDEX(Matches!$I$2:$I$201,MATCH($A619&amp;"-1",Matches!$J$2:$J$201,0))="Void",INDEX(Matches!$G$2:$G$201,MATCH($A619&amp;"-1",Matches!$J$2:$J$201,0))="",INDEX(Matches!$H$2:$H$201,MATCH($A619&amp;"-1",Matches!$J$2:$J$201,0))=""),"",IF(AND($C619&lt;&gt;"",INDEX(Matches!$F$2:$F$201,MATCH($A619&amp;"-1",Matches!$J$2:$J$201,0))&lt;&gt;"",$C619&gt;=INDEX(Matches!$F$2:$F$201,MATCH($A619&amp;"-1",Matches!$J$2:$J$201,0))),"",IF(AND(D619=INDEX(Matches!$G$2:$G$201,MATCH($A619&amp;"-1",Matches!$J$2:$J$201,0)),E619=INDEX(Matches!$H$2:$H$201,MATCH($A619&amp;"-1",Matches!$J$2:$J$201,0))),5,IF(SIGN(D619-E619)&lt;&gt;SIGN(INDEX(Matches!$G$2:$G$201,MATCH($A619&amp;"-1",Matches!$J$2:$J$201,0))-INDEX(Matches!$H$2:$H$201,MATCH($A619&amp;"-1",Matches!$J$2:$J$201,0))),0,IF(D619-E619=INDEX(Matches!$G$2:$G$201,MATCH($A619&amp;"-1",Matches!$J$2:$J$201,0))-INDEX(Matches!$H$2:$H$201,MATCH($A619&amp;"-1",Matches!$J$2:$J$201,0)),3,2))))),""))</f>
        <v/>
      </c>
      <c r="Y619" s="12" t="str">
        <f aca="false">IF(OR($B619="",F619="",G619=""),"",IFERROR(IF(OR(INDEX(Matches!$I$2:$I$201,MATCH($A619&amp;"-2",Matches!$J$2:$J$201,0))="Void",INDEX(Matches!$G$2:$G$201,MATCH($A619&amp;"-2",Matches!$J$2:$J$201,0))="",INDEX(Matches!$H$2:$H$201,MATCH($A619&amp;"-2",Matches!$J$2:$J$201,0))=""),"",IF(AND($C619&lt;&gt;"",INDEX(Matches!$F$2:$F$201,MATCH($A619&amp;"-2",Matches!$J$2:$J$201,0))&lt;&gt;"",$C619&gt;=INDEX(Matches!$F$2:$F$201,MATCH($A619&amp;"-2",Matches!$J$2:$J$201,0))),"",IF(AND(F619=INDEX(Matches!$G$2:$G$201,MATCH($A619&amp;"-2",Matches!$J$2:$J$201,0)),G619=INDEX(Matches!$H$2:$H$201,MATCH($A619&amp;"-2",Matches!$J$2:$J$201,0))),5,IF(SIGN(F619-G619)&lt;&gt;SIGN(INDEX(Matches!$G$2:$G$201,MATCH($A619&amp;"-2",Matches!$J$2:$J$201,0))-INDEX(Matches!$H$2:$H$201,MATCH($A619&amp;"-2",Matches!$J$2:$J$201,0))),0,IF(F619-G619=INDEX(Matches!$G$2:$G$201,MATCH($A619&amp;"-2",Matches!$J$2:$J$201,0))-INDEX(Matches!$H$2:$H$201,MATCH($A619&amp;"-2",Matches!$J$2:$J$201,0)),3,2))))),""))</f>
        <v/>
      </c>
      <c r="Z619" s="12" t="str">
        <f aca="false">IF(OR($B619="",H619="",I619=""),"",IFERROR(IF(OR(INDEX(Matches!$I$2:$I$201,MATCH($A619&amp;"-3",Matches!$J$2:$J$201,0))="Void",INDEX(Matches!$G$2:$G$201,MATCH($A619&amp;"-3",Matches!$J$2:$J$201,0))="",INDEX(Matches!$H$2:$H$201,MATCH($A619&amp;"-3",Matches!$J$2:$J$201,0))=""),"",IF(AND($C619&lt;&gt;"",INDEX(Matches!$F$2:$F$201,MATCH($A619&amp;"-3",Matches!$J$2:$J$201,0))&lt;&gt;"",$C619&gt;=INDEX(Matches!$F$2:$F$201,MATCH($A619&amp;"-3",Matches!$J$2:$J$201,0))),"",IF(AND(H619=INDEX(Matches!$G$2:$G$201,MATCH($A619&amp;"-3",Matches!$J$2:$J$201,0)),I619=INDEX(Matches!$H$2:$H$201,MATCH($A619&amp;"-3",Matches!$J$2:$J$201,0))),5,IF(SIGN(H619-I619)&lt;&gt;SIGN(INDEX(Matches!$G$2:$G$201,MATCH($A619&amp;"-3",Matches!$J$2:$J$201,0))-INDEX(Matches!$H$2:$H$201,MATCH($A619&amp;"-3",Matches!$J$2:$J$201,0))),0,IF(H619-I619=INDEX(Matches!$G$2:$G$201,MATCH($A619&amp;"-3",Matches!$J$2:$J$201,0))-INDEX(Matches!$H$2:$H$201,MATCH($A619&amp;"-3",Matches!$J$2:$J$201,0)),3,2))))),""))</f>
        <v/>
      </c>
      <c r="AA619" s="12" t="str">
        <f aca="false">IF(OR($B619="",J619="",K619=""),"",IFERROR(IF(OR(INDEX(Matches!$I$2:$I$201,MATCH($A619&amp;"-4",Matches!$J$2:$J$201,0))="Void",INDEX(Matches!$G$2:$G$201,MATCH($A619&amp;"-4",Matches!$J$2:$J$201,0))="",INDEX(Matches!$H$2:$H$201,MATCH($A619&amp;"-4",Matches!$J$2:$J$201,0))=""),"",IF(AND($C619&lt;&gt;"",INDEX(Matches!$F$2:$F$201,MATCH($A619&amp;"-4",Matches!$J$2:$J$201,0))&lt;&gt;"",$C619&gt;=INDEX(Matches!$F$2:$F$201,MATCH($A619&amp;"-4",Matches!$J$2:$J$201,0))),"",IF(AND(J619=INDEX(Matches!$G$2:$G$201,MATCH($A619&amp;"-4",Matches!$J$2:$J$201,0)),K619=INDEX(Matches!$H$2:$H$201,MATCH($A619&amp;"-4",Matches!$J$2:$J$201,0))),5,IF(SIGN(J619-K619)&lt;&gt;SIGN(INDEX(Matches!$G$2:$G$201,MATCH($A619&amp;"-4",Matches!$J$2:$J$201,0))-INDEX(Matches!$H$2:$H$201,MATCH($A619&amp;"-4",Matches!$J$2:$J$201,0))),0,IF(J619-K619=INDEX(Matches!$G$2:$G$201,MATCH($A619&amp;"-4",Matches!$J$2:$J$201,0))-INDEX(Matches!$H$2:$H$201,MATCH($A619&amp;"-4",Matches!$J$2:$J$201,0)),3,2))))),""))</f>
        <v/>
      </c>
      <c r="AB619" s="12" t="str">
        <f aca="false">IF(OR($B619="",L619="",M619=""),"",IFERROR(IF(OR(INDEX(Matches!$I$2:$I$201,MATCH($A619&amp;"-5",Matches!$J$2:$J$201,0))="Void",INDEX(Matches!$G$2:$G$201,MATCH($A619&amp;"-5",Matches!$J$2:$J$201,0))="",INDEX(Matches!$H$2:$H$201,MATCH($A619&amp;"-5",Matches!$J$2:$J$201,0))=""),"",IF(AND($C619&lt;&gt;"",INDEX(Matches!$F$2:$F$201,MATCH($A619&amp;"-5",Matches!$J$2:$J$201,0))&lt;&gt;"",$C619&gt;=INDEX(Matches!$F$2:$F$201,MATCH($A619&amp;"-5",Matches!$J$2:$J$201,0))),"",IF(AND(L619=INDEX(Matches!$G$2:$G$201,MATCH($A619&amp;"-5",Matches!$J$2:$J$201,0)),M619=INDEX(Matches!$H$2:$H$201,MATCH($A619&amp;"-5",Matches!$J$2:$J$201,0))),5,IF(SIGN(L619-M619)&lt;&gt;SIGN(INDEX(Matches!$G$2:$G$201,MATCH($A619&amp;"-5",Matches!$J$2:$J$201,0))-INDEX(Matches!$H$2:$H$201,MATCH($A619&amp;"-5",Matches!$J$2:$J$201,0))),0,IF(L619-M619=INDEX(Matches!$G$2:$G$201,MATCH($A619&amp;"-5",Matches!$J$2:$J$201,0))-INDEX(Matches!$H$2:$H$201,MATCH($A619&amp;"-5",Matches!$J$2:$J$201,0)),3,2))))),""))</f>
        <v/>
      </c>
      <c r="AC619" s="12" t="str">
        <f aca="false">IF(OR($B619="",N619="",O619=""),"",IFERROR(IF(OR(INDEX(Matches!$I$2:$I$201,MATCH($A619&amp;"-6",Matches!$J$2:$J$201,0))="Void",INDEX(Matches!$G$2:$G$201,MATCH($A619&amp;"-6",Matches!$J$2:$J$201,0))="",INDEX(Matches!$H$2:$H$201,MATCH($A619&amp;"-6",Matches!$J$2:$J$201,0))=""),"",IF(AND($C619&lt;&gt;"",INDEX(Matches!$F$2:$F$201,MATCH($A619&amp;"-6",Matches!$J$2:$J$201,0))&lt;&gt;"",$C619&gt;=INDEX(Matches!$F$2:$F$201,MATCH($A619&amp;"-6",Matches!$J$2:$J$201,0))),"",IF(AND(N619=INDEX(Matches!$G$2:$G$201,MATCH($A619&amp;"-6",Matches!$J$2:$J$201,0)),O619=INDEX(Matches!$H$2:$H$201,MATCH($A619&amp;"-6",Matches!$J$2:$J$201,0))),5,IF(SIGN(N619-O619)&lt;&gt;SIGN(INDEX(Matches!$G$2:$G$201,MATCH($A619&amp;"-6",Matches!$J$2:$J$201,0))-INDEX(Matches!$H$2:$H$201,MATCH($A619&amp;"-6",Matches!$J$2:$J$201,0))),0,IF(N619-O619=INDEX(Matches!$G$2:$G$201,MATCH($A619&amp;"-6",Matches!$J$2:$J$201,0))-INDEX(Matches!$H$2:$H$201,MATCH($A619&amp;"-6",Matches!$J$2:$J$201,0)),3,2))))),""))</f>
        <v/>
      </c>
      <c r="AD619" s="12" t="str">
        <f aca="false">IF(OR($B619="",P619="",Q619=""),"",IFERROR(IF(OR(INDEX(Matches!$I$2:$I$201,MATCH($A619&amp;"-7",Matches!$J$2:$J$201,0))="Void",INDEX(Matches!$G$2:$G$201,MATCH($A619&amp;"-7",Matches!$J$2:$J$201,0))="",INDEX(Matches!$H$2:$H$201,MATCH($A619&amp;"-7",Matches!$J$2:$J$201,0))=""),"",IF(AND($C619&lt;&gt;"",INDEX(Matches!$F$2:$F$201,MATCH($A619&amp;"-7",Matches!$J$2:$J$201,0))&lt;&gt;"",$C619&gt;=INDEX(Matches!$F$2:$F$201,MATCH($A619&amp;"-7",Matches!$J$2:$J$201,0))),"",IF(AND(P619=INDEX(Matches!$G$2:$G$201,MATCH($A619&amp;"-7",Matches!$J$2:$J$201,0)),Q619=INDEX(Matches!$H$2:$H$201,MATCH($A619&amp;"-7",Matches!$J$2:$J$201,0))),5,IF(SIGN(P619-Q619)&lt;&gt;SIGN(INDEX(Matches!$G$2:$G$201,MATCH($A619&amp;"-7",Matches!$J$2:$J$201,0))-INDEX(Matches!$H$2:$H$201,MATCH($A619&amp;"-7",Matches!$J$2:$J$201,0))),0,IF(P619-Q619=INDEX(Matches!$G$2:$G$201,MATCH($A619&amp;"-7",Matches!$J$2:$J$201,0))-INDEX(Matches!$H$2:$H$201,MATCH($A619&amp;"-7",Matches!$J$2:$J$201,0)),3,2))))),""))</f>
        <v/>
      </c>
      <c r="AE619" s="12" t="str">
        <f aca="false">IF(OR($B619="",R619="",S619=""),"",IFERROR(IF(OR(INDEX(Matches!$I$2:$I$201,MATCH($A619&amp;"-8",Matches!$J$2:$J$201,0))="Void",INDEX(Matches!$G$2:$G$201,MATCH($A619&amp;"-8",Matches!$J$2:$J$201,0))="",INDEX(Matches!$H$2:$H$201,MATCH($A619&amp;"-8",Matches!$J$2:$J$201,0))=""),"",IF(AND($C619&lt;&gt;"",INDEX(Matches!$F$2:$F$201,MATCH($A619&amp;"-8",Matches!$J$2:$J$201,0))&lt;&gt;"",$C619&gt;=INDEX(Matches!$F$2:$F$201,MATCH($A619&amp;"-8",Matches!$J$2:$J$201,0))),"",IF(AND(R619=INDEX(Matches!$G$2:$G$201,MATCH($A619&amp;"-8",Matches!$J$2:$J$201,0)),S619=INDEX(Matches!$H$2:$H$201,MATCH($A619&amp;"-8",Matches!$J$2:$J$201,0))),5,IF(SIGN(R619-S619)&lt;&gt;SIGN(INDEX(Matches!$G$2:$G$201,MATCH($A619&amp;"-8",Matches!$J$2:$J$201,0))-INDEX(Matches!$H$2:$H$201,MATCH($A619&amp;"-8",Matches!$J$2:$J$201,0))),0,IF(R619-S619=INDEX(Matches!$G$2:$G$201,MATCH($A619&amp;"-8",Matches!$J$2:$J$201,0))-INDEX(Matches!$H$2:$H$201,MATCH($A619&amp;"-8",Matches!$J$2:$J$201,0)),3,2))))),""))</f>
        <v/>
      </c>
      <c r="AF619" s="12" t="str">
        <f aca="false">IF(OR($B619="",T619="",U619=""),"",IFERROR(IF(OR(INDEX(Matches!$I$2:$I$201,MATCH($A619&amp;"-9",Matches!$J$2:$J$201,0))="Void",INDEX(Matches!$G$2:$G$201,MATCH($A619&amp;"-9",Matches!$J$2:$J$201,0))="",INDEX(Matches!$H$2:$H$201,MATCH($A619&amp;"-9",Matches!$J$2:$J$201,0))=""),"",IF(AND($C619&lt;&gt;"",INDEX(Matches!$F$2:$F$201,MATCH($A619&amp;"-9",Matches!$J$2:$J$201,0))&lt;&gt;"",$C619&gt;=INDEX(Matches!$F$2:$F$201,MATCH($A619&amp;"-9",Matches!$J$2:$J$201,0))),"",IF(AND(T619=INDEX(Matches!$G$2:$G$201,MATCH($A619&amp;"-9",Matches!$J$2:$J$201,0)),U619=INDEX(Matches!$H$2:$H$201,MATCH($A619&amp;"-9",Matches!$J$2:$J$201,0))),5,IF(SIGN(T619-U619)&lt;&gt;SIGN(INDEX(Matches!$G$2:$G$201,MATCH($A619&amp;"-9",Matches!$J$2:$J$201,0))-INDEX(Matches!$H$2:$H$201,MATCH($A619&amp;"-9",Matches!$J$2:$J$201,0))),0,IF(T619-U619=INDEX(Matches!$G$2:$G$201,MATCH($A619&amp;"-9",Matches!$J$2:$J$201,0))-INDEX(Matches!$H$2:$H$201,MATCH($A619&amp;"-9",Matches!$J$2:$J$201,0)),3,2))))),""))</f>
        <v/>
      </c>
      <c r="AG619" s="12" t="str">
        <f aca="false">IF(OR($B619="",V619="",W619=""),"",IFERROR(IF(OR(INDEX(Matches!$I$2:$I$201,MATCH($A619&amp;"-10",Matches!$J$2:$J$201,0))="Void",INDEX(Matches!$G$2:$G$201,MATCH($A619&amp;"-10",Matches!$J$2:$J$201,0))="",INDEX(Matches!$H$2:$H$201,MATCH($A619&amp;"-10",Matches!$J$2:$J$201,0))=""),"",IF(AND($C619&lt;&gt;"",INDEX(Matches!$F$2:$F$201,MATCH($A619&amp;"-10",Matches!$J$2:$J$201,0))&lt;&gt;"",$C619&gt;=INDEX(Matches!$F$2:$F$201,MATCH($A619&amp;"-10",Matches!$J$2:$J$201,0))),"",IF(AND(V619=INDEX(Matches!$G$2:$G$201,MATCH($A619&amp;"-10",Matches!$J$2:$J$201,0)),W619=INDEX(Matches!$H$2:$H$201,MATCH($A619&amp;"-10",Matches!$J$2:$J$201,0))),5,IF(SIGN(V619-W619)&lt;&gt;SIGN(INDEX(Matches!$G$2:$G$201,MATCH($A619&amp;"-10",Matches!$J$2:$J$201,0))-INDEX(Matches!$H$2:$H$201,MATCH($A619&amp;"-10",Matches!$J$2:$J$201,0))),0,IF(V619-W619=INDEX(Matches!$G$2:$G$201,MATCH($A619&amp;"-10",Matches!$J$2:$J$201,0))-INDEX(Matches!$H$2:$H$201,MATCH($A619&amp;"-10",Matches!$J$2:$J$201,0)),3,2))))),""))</f>
        <v/>
      </c>
      <c r="AH619" s="13" t="str">
        <f aca="false">IF($B619="","",SUM(X619:AG619))</f>
        <v/>
      </c>
      <c r="AI619" s="12" t="str">
        <f aca="false">IF($B619="","",COUNTIF(X619:AG619,5))</f>
        <v/>
      </c>
      <c r="AJ619" s="12" t="str">
        <f aca="false">IF($B619="","",COUNTIF(X619:AG619,"&gt;=2"))</f>
        <v/>
      </c>
      <c r="AK619" s="12" t="str">
        <f aca="false">IF($B619="","",COUNT(X619:AG619))</f>
        <v/>
      </c>
    </row>
    <row r="620" customFormat="false" ht="15" hidden="false" customHeight="false" outlineLevel="0" collapsed="false">
      <c r="A620" s="7"/>
      <c r="B620" s="7"/>
      <c r="C620" s="11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12" t="str">
        <f aca="false">IF(OR($B620="",D620="",E620=""),"",IFERROR(IF(OR(INDEX(Matches!$I$2:$I$201,MATCH($A620&amp;"-1",Matches!$J$2:$J$201,0))="Void",INDEX(Matches!$G$2:$G$201,MATCH($A620&amp;"-1",Matches!$J$2:$J$201,0))="",INDEX(Matches!$H$2:$H$201,MATCH($A620&amp;"-1",Matches!$J$2:$J$201,0))=""),"",IF(AND($C620&lt;&gt;"",INDEX(Matches!$F$2:$F$201,MATCH($A620&amp;"-1",Matches!$J$2:$J$201,0))&lt;&gt;"",$C620&gt;=INDEX(Matches!$F$2:$F$201,MATCH($A620&amp;"-1",Matches!$J$2:$J$201,0))),"",IF(AND(D620=INDEX(Matches!$G$2:$G$201,MATCH($A620&amp;"-1",Matches!$J$2:$J$201,0)),E620=INDEX(Matches!$H$2:$H$201,MATCH($A620&amp;"-1",Matches!$J$2:$J$201,0))),5,IF(SIGN(D620-E620)&lt;&gt;SIGN(INDEX(Matches!$G$2:$G$201,MATCH($A620&amp;"-1",Matches!$J$2:$J$201,0))-INDEX(Matches!$H$2:$H$201,MATCH($A620&amp;"-1",Matches!$J$2:$J$201,0))),0,IF(D620-E620=INDEX(Matches!$G$2:$G$201,MATCH($A620&amp;"-1",Matches!$J$2:$J$201,0))-INDEX(Matches!$H$2:$H$201,MATCH($A620&amp;"-1",Matches!$J$2:$J$201,0)),3,2))))),""))</f>
        <v/>
      </c>
      <c r="Y620" s="12" t="str">
        <f aca="false">IF(OR($B620="",F620="",G620=""),"",IFERROR(IF(OR(INDEX(Matches!$I$2:$I$201,MATCH($A620&amp;"-2",Matches!$J$2:$J$201,0))="Void",INDEX(Matches!$G$2:$G$201,MATCH($A620&amp;"-2",Matches!$J$2:$J$201,0))="",INDEX(Matches!$H$2:$H$201,MATCH($A620&amp;"-2",Matches!$J$2:$J$201,0))=""),"",IF(AND($C620&lt;&gt;"",INDEX(Matches!$F$2:$F$201,MATCH($A620&amp;"-2",Matches!$J$2:$J$201,0))&lt;&gt;"",$C620&gt;=INDEX(Matches!$F$2:$F$201,MATCH($A620&amp;"-2",Matches!$J$2:$J$201,0))),"",IF(AND(F620=INDEX(Matches!$G$2:$G$201,MATCH($A620&amp;"-2",Matches!$J$2:$J$201,0)),G620=INDEX(Matches!$H$2:$H$201,MATCH($A620&amp;"-2",Matches!$J$2:$J$201,0))),5,IF(SIGN(F620-G620)&lt;&gt;SIGN(INDEX(Matches!$G$2:$G$201,MATCH($A620&amp;"-2",Matches!$J$2:$J$201,0))-INDEX(Matches!$H$2:$H$201,MATCH($A620&amp;"-2",Matches!$J$2:$J$201,0))),0,IF(F620-G620=INDEX(Matches!$G$2:$G$201,MATCH($A620&amp;"-2",Matches!$J$2:$J$201,0))-INDEX(Matches!$H$2:$H$201,MATCH($A620&amp;"-2",Matches!$J$2:$J$201,0)),3,2))))),""))</f>
        <v/>
      </c>
      <c r="Z620" s="12" t="str">
        <f aca="false">IF(OR($B620="",H620="",I620=""),"",IFERROR(IF(OR(INDEX(Matches!$I$2:$I$201,MATCH($A620&amp;"-3",Matches!$J$2:$J$201,0))="Void",INDEX(Matches!$G$2:$G$201,MATCH($A620&amp;"-3",Matches!$J$2:$J$201,0))="",INDEX(Matches!$H$2:$H$201,MATCH($A620&amp;"-3",Matches!$J$2:$J$201,0))=""),"",IF(AND($C620&lt;&gt;"",INDEX(Matches!$F$2:$F$201,MATCH($A620&amp;"-3",Matches!$J$2:$J$201,0))&lt;&gt;"",$C620&gt;=INDEX(Matches!$F$2:$F$201,MATCH($A620&amp;"-3",Matches!$J$2:$J$201,0))),"",IF(AND(H620=INDEX(Matches!$G$2:$G$201,MATCH($A620&amp;"-3",Matches!$J$2:$J$201,0)),I620=INDEX(Matches!$H$2:$H$201,MATCH($A620&amp;"-3",Matches!$J$2:$J$201,0))),5,IF(SIGN(H620-I620)&lt;&gt;SIGN(INDEX(Matches!$G$2:$G$201,MATCH($A620&amp;"-3",Matches!$J$2:$J$201,0))-INDEX(Matches!$H$2:$H$201,MATCH($A620&amp;"-3",Matches!$J$2:$J$201,0))),0,IF(H620-I620=INDEX(Matches!$G$2:$G$201,MATCH($A620&amp;"-3",Matches!$J$2:$J$201,0))-INDEX(Matches!$H$2:$H$201,MATCH($A620&amp;"-3",Matches!$J$2:$J$201,0)),3,2))))),""))</f>
        <v/>
      </c>
      <c r="AA620" s="12" t="str">
        <f aca="false">IF(OR($B620="",J620="",K620=""),"",IFERROR(IF(OR(INDEX(Matches!$I$2:$I$201,MATCH($A620&amp;"-4",Matches!$J$2:$J$201,0))="Void",INDEX(Matches!$G$2:$G$201,MATCH($A620&amp;"-4",Matches!$J$2:$J$201,0))="",INDEX(Matches!$H$2:$H$201,MATCH($A620&amp;"-4",Matches!$J$2:$J$201,0))=""),"",IF(AND($C620&lt;&gt;"",INDEX(Matches!$F$2:$F$201,MATCH($A620&amp;"-4",Matches!$J$2:$J$201,0))&lt;&gt;"",$C620&gt;=INDEX(Matches!$F$2:$F$201,MATCH($A620&amp;"-4",Matches!$J$2:$J$201,0))),"",IF(AND(J620=INDEX(Matches!$G$2:$G$201,MATCH($A620&amp;"-4",Matches!$J$2:$J$201,0)),K620=INDEX(Matches!$H$2:$H$201,MATCH($A620&amp;"-4",Matches!$J$2:$J$201,0))),5,IF(SIGN(J620-K620)&lt;&gt;SIGN(INDEX(Matches!$G$2:$G$201,MATCH($A620&amp;"-4",Matches!$J$2:$J$201,0))-INDEX(Matches!$H$2:$H$201,MATCH($A620&amp;"-4",Matches!$J$2:$J$201,0))),0,IF(J620-K620=INDEX(Matches!$G$2:$G$201,MATCH($A620&amp;"-4",Matches!$J$2:$J$201,0))-INDEX(Matches!$H$2:$H$201,MATCH($A620&amp;"-4",Matches!$J$2:$J$201,0)),3,2))))),""))</f>
        <v/>
      </c>
      <c r="AB620" s="12" t="str">
        <f aca="false">IF(OR($B620="",L620="",M620=""),"",IFERROR(IF(OR(INDEX(Matches!$I$2:$I$201,MATCH($A620&amp;"-5",Matches!$J$2:$J$201,0))="Void",INDEX(Matches!$G$2:$G$201,MATCH($A620&amp;"-5",Matches!$J$2:$J$201,0))="",INDEX(Matches!$H$2:$H$201,MATCH($A620&amp;"-5",Matches!$J$2:$J$201,0))=""),"",IF(AND($C620&lt;&gt;"",INDEX(Matches!$F$2:$F$201,MATCH($A620&amp;"-5",Matches!$J$2:$J$201,0))&lt;&gt;"",$C620&gt;=INDEX(Matches!$F$2:$F$201,MATCH($A620&amp;"-5",Matches!$J$2:$J$201,0))),"",IF(AND(L620=INDEX(Matches!$G$2:$G$201,MATCH($A620&amp;"-5",Matches!$J$2:$J$201,0)),M620=INDEX(Matches!$H$2:$H$201,MATCH($A620&amp;"-5",Matches!$J$2:$J$201,0))),5,IF(SIGN(L620-M620)&lt;&gt;SIGN(INDEX(Matches!$G$2:$G$201,MATCH($A620&amp;"-5",Matches!$J$2:$J$201,0))-INDEX(Matches!$H$2:$H$201,MATCH($A620&amp;"-5",Matches!$J$2:$J$201,0))),0,IF(L620-M620=INDEX(Matches!$G$2:$G$201,MATCH($A620&amp;"-5",Matches!$J$2:$J$201,0))-INDEX(Matches!$H$2:$H$201,MATCH($A620&amp;"-5",Matches!$J$2:$J$201,0)),3,2))))),""))</f>
        <v/>
      </c>
      <c r="AC620" s="12" t="str">
        <f aca="false">IF(OR($B620="",N620="",O620=""),"",IFERROR(IF(OR(INDEX(Matches!$I$2:$I$201,MATCH($A620&amp;"-6",Matches!$J$2:$J$201,0))="Void",INDEX(Matches!$G$2:$G$201,MATCH($A620&amp;"-6",Matches!$J$2:$J$201,0))="",INDEX(Matches!$H$2:$H$201,MATCH($A620&amp;"-6",Matches!$J$2:$J$201,0))=""),"",IF(AND($C620&lt;&gt;"",INDEX(Matches!$F$2:$F$201,MATCH($A620&amp;"-6",Matches!$J$2:$J$201,0))&lt;&gt;"",$C620&gt;=INDEX(Matches!$F$2:$F$201,MATCH($A620&amp;"-6",Matches!$J$2:$J$201,0))),"",IF(AND(N620=INDEX(Matches!$G$2:$G$201,MATCH($A620&amp;"-6",Matches!$J$2:$J$201,0)),O620=INDEX(Matches!$H$2:$H$201,MATCH($A620&amp;"-6",Matches!$J$2:$J$201,0))),5,IF(SIGN(N620-O620)&lt;&gt;SIGN(INDEX(Matches!$G$2:$G$201,MATCH($A620&amp;"-6",Matches!$J$2:$J$201,0))-INDEX(Matches!$H$2:$H$201,MATCH($A620&amp;"-6",Matches!$J$2:$J$201,0))),0,IF(N620-O620=INDEX(Matches!$G$2:$G$201,MATCH($A620&amp;"-6",Matches!$J$2:$J$201,0))-INDEX(Matches!$H$2:$H$201,MATCH($A620&amp;"-6",Matches!$J$2:$J$201,0)),3,2))))),""))</f>
        <v/>
      </c>
      <c r="AD620" s="12" t="str">
        <f aca="false">IF(OR($B620="",P620="",Q620=""),"",IFERROR(IF(OR(INDEX(Matches!$I$2:$I$201,MATCH($A620&amp;"-7",Matches!$J$2:$J$201,0))="Void",INDEX(Matches!$G$2:$G$201,MATCH($A620&amp;"-7",Matches!$J$2:$J$201,0))="",INDEX(Matches!$H$2:$H$201,MATCH($A620&amp;"-7",Matches!$J$2:$J$201,0))=""),"",IF(AND($C620&lt;&gt;"",INDEX(Matches!$F$2:$F$201,MATCH($A620&amp;"-7",Matches!$J$2:$J$201,0))&lt;&gt;"",$C620&gt;=INDEX(Matches!$F$2:$F$201,MATCH($A620&amp;"-7",Matches!$J$2:$J$201,0))),"",IF(AND(P620=INDEX(Matches!$G$2:$G$201,MATCH($A620&amp;"-7",Matches!$J$2:$J$201,0)),Q620=INDEX(Matches!$H$2:$H$201,MATCH($A620&amp;"-7",Matches!$J$2:$J$201,0))),5,IF(SIGN(P620-Q620)&lt;&gt;SIGN(INDEX(Matches!$G$2:$G$201,MATCH($A620&amp;"-7",Matches!$J$2:$J$201,0))-INDEX(Matches!$H$2:$H$201,MATCH($A620&amp;"-7",Matches!$J$2:$J$201,0))),0,IF(P620-Q620=INDEX(Matches!$G$2:$G$201,MATCH($A620&amp;"-7",Matches!$J$2:$J$201,0))-INDEX(Matches!$H$2:$H$201,MATCH($A620&amp;"-7",Matches!$J$2:$J$201,0)),3,2))))),""))</f>
        <v/>
      </c>
      <c r="AE620" s="12" t="str">
        <f aca="false">IF(OR($B620="",R620="",S620=""),"",IFERROR(IF(OR(INDEX(Matches!$I$2:$I$201,MATCH($A620&amp;"-8",Matches!$J$2:$J$201,0))="Void",INDEX(Matches!$G$2:$G$201,MATCH($A620&amp;"-8",Matches!$J$2:$J$201,0))="",INDEX(Matches!$H$2:$H$201,MATCH($A620&amp;"-8",Matches!$J$2:$J$201,0))=""),"",IF(AND($C620&lt;&gt;"",INDEX(Matches!$F$2:$F$201,MATCH($A620&amp;"-8",Matches!$J$2:$J$201,0))&lt;&gt;"",$C620&gt;=INDEX(Matches!$F$2:$F$201,MATCH($A620&amp;"-8",Matches!$J$2:$J$201,0))),"",IF(AND(R620=INDEX(Matches!$G$2:$G$201,MATCH($A620&amp;"-8",Matches!$J$2:$J$201,0)),S620=INDEX(Matches!$H$2:$H$201,MATCH($A620&amp;"-8",Matches!$J$2:$J$201,0))),5,IF(SIGN(R620-S620)&lt;&gt;SIGN(INDEX(Matches!$G$2:$G$201,MATCH($A620&amp;"-8",Matches!$J$2:$J$201,0))-INDEX(Matches!$H$2:$H$201,MATCH($A620&amp;"-8",Matches!$J$2:$J$201,0))),0,IF(R620-S620=INDEX(Matches!$G$2:$G$201,MATCH($A620&amp;"-8",Matches!$J$2:$J$201,0))-INDEX(Matches!$H$2:$H$201,MATCH($A620&amp;"-8",Matches!$J$2:$J$201,0)),3,2))))),""))</f>
        <v/>
      </c>
      <c r="AF620" s="12" t="str">
        <f aca="false">IF(OR($B620="",T620="",U620=""),"",IFERROR(IF(OR(INDEX(Matches!$I$2:$I$201,MATCH($A620&amp;"-9",Matches!$J$2:$J$201,0))="Void",INDEX(Matches!$G$2:$G$201,MATCH($A620&amp;"-9",Matches!$J$2:$J$201,0))="",INDEX(Matches!$H$2:$H$201,MATCH($A620&amp;"-9",Matches!$J$2:$J$201,0))=""),"",IF(AND($C620&lt;&gt;"",INDEX(Matches!$F$2:$F$201,MATCH($A620&amp;"-9",Matches!$J$2:$J$201,0))&lt;&gt;"",$C620&gt;=INDEX(Matches!$F$2:$F$201,MATCH($A620&amp;"-9",Matches!$J$2:$J$201,0))),"",IF(AND(T620=INDEX(Matches!$G$2:$G$201,MATCH($A620&amp;"-9",Matches!$J$2:$J$201,0)),U620=INDEX(Matches!$H$2:$H$201,MATCH($A620&amp;"-9",Matches!$J$2:$J$201,0))),5,IF(SIGN(T620-U620)&lt;&gt;SIGN(INDEX(Matches!$G$2:$G$201,MATCH($A620&amp;"-9",Matches!$J$2:$J$201,0))-INDEX(Matches!$H$2:$H$201,MATCH($A620&amp;"-9",Matches!$J$2:$J$201,0))),0,IF(T620-U620=INDEX(Matches!$G$2:$G$201,MATCH($A620&amp;"-9",Matches!$J$2:$J$201,0))-INDEX(Matches!$H$2:$H$201,MATCH($A620&amp;"-9",Matches!$J$2:$J$201,0)),3,2))))),""))</f>
        <v/>
      </c>
      <c r="AG620" s="12" t="str">
        <f aca="false">IF(OR($B620="",V620="",W620=""),"",IFERROR(IF(OR(INDEX(Matches!$I$2:$I$201,MATCH($A620&amp;"-10",Matches!$J$2:$J$201,0))="Void",INDEX(Matches!$G$2:$G$201,MATCH($A620&amp;"-10",Matches!$J$2:$J$201,0))="",INDEX(Matches!$H$2:$H$201,MATCH($A620&amp;"-10",Matches!$J$2:$J$201,0))=""),"",IF(AND($C620&lt;&gt;"",INDEX(Matches!$F$2:$F$201,MATCH($A620&amp;"-10",Matches!$J$2:$J$201,0))&lt;&gt;"",$C620&gt;=INDEX(Matches!$F$2:$F$201,MATCH($A620&amp;"-10",Matches!$J$2:$J$201,0))),"",IF(AND(V620=INDEX(Matches!$G$2:$G$201,MATCH($A620&amp;"-10",Matches!$J$2:$J$201,0)),W620=INDEX(Matches!$H$2:$H$201,MATCH($A620&amp;"-10",Matches!$J$2:$J$201,0))),5,IF(SIGN(V620-W620)&lt;&gt;SIGN(INDEX(Matches!$G$2:$G$201,MATCH($A620&amp;"-10",Matches!$J$2:$J$201,0))-INDEX(Matches!$H$2:$H$201,MATCH($A620&amp;"-10",Matches!$J$2:$J$201,0))),0,IF(V620-W620=INDEX(Matches!$G$2:$G$201,MATCH($A620&amp;"-10",Matches!$J$2:$J$201,0))-INDEX(Matches!$H$2:$H$201,MATCH($A620&amp;"-10",Matches!$J$2:$J$201,0)),3,2))))),""))</f>
        <v/>
      </c>
      <c r="AH620" s="13" t="str">
        <f aca="false">IF($B620="","",SUM(X620:AG620))</f>
        <v/>
      </c>
      <c r="AI620" s="12" t="str">
        <f aca="false">IF($B620="","",COUNTIF(X620:AG620,5))</f>
        <v/>
      </c>
      <c r="AJ620" s="12" t="str">
        <f aca="false">IF($B620="","",COUNTIF(X620:AG620,"&gt;=2"))</f>
        <v/>
      </c>
      <c r="AK620" s="12" t="str">
        <f aca="false">IF($B620="","",COUNT(X620:AG620))</f>
        <v/>
      </c>
    </row>
    <row r="621" customFormat="false" ht="15" hidden="false" customHeight="false" outlineLevel="0" collapsed="false">
      <c r="A621" s="7"/>
      <c r="B621" s="7"/>
      <c r="C621" s="11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12" t="str">
        <f aca="false">IF(OR($B621="",D621="",E621=""),"",IFERROR(IF(OR(INDEX(Matches!$I$2:$I$201,MATCH($A621&amp;"-1",Matches!$J$2:$J$201,0))="Void",INDEX(Matches!$G$2:$G$201,MATCH($A621&amp;"-1",Matches!$J$2:$J$201,0))="",INDEX(Matches!$H$2:$H$201,MATCH($A621&amp;"-1",Matches!$J$2:$J$201,0))=""),"",IF(AND($C621&lt;&gt;"",INDEX(Matches!$F$2:$F$201,MATCH($A621&amp;"-1",Matches!$J$2:$J$201,0))&lt;&gt;"",$C621&gt;=INDEX(Matches!$F$2:$F$201,MATCH($A621&amp;"-1",Matches!$J$2:$J$201,0))),"",IF(AND(D621=INDEX(Matches!$G$2:$G$201,MATCH($A621&amp;"-1",Matches!$J$2:$J$201,0)),E621=INDEX(Matches!$H$2:$H$201,MATCH($A621&amp;"-1",Matches!$J$2:$J$201,0))),5,IF(SIGN(D621-E621)&lt;&gt;SIGN(INDEX(Matches!$G$2:$G$201,MATCH($A621&amp;"-1",Matches!$J$2:$J$201,0))-INDEX(Matches!$H$2:$H$201,MATCH($A621&amp;"-1",Matches!$J$2:$J$201,0))),0,IF(D621-E621=INDEX(Matches!$G$2:$G$201,MATCH($A621&amp;"-1",Matches!$J$2:$J$201,0))-INDEX(Matches!$H$2:$H$201,MATCH($A621&amp;"-1",Matches!$J$2:$J$201,0)),3,2))))),""))</f>
        <v/>
      </c>
      <c r="Y621" s="12" t="str">
        <f aca="false">IF(OR($B621="",F621="",G621=""),"",IFERROR(IF(OR(INDEX(Matches!$I$2:$I$201,MATCH($A621&amp;"-2",Matches!$J$2:$J$201,0))="Void",INDEX(Matches!$G$2:$G$201,MATCH($A621&amp;"-2",Matches!$J$2:$J$201,0))="",INDEX(Matches!$H$2:$H$201,MATCH($A621&amp;"-2",Matches!$J$2:$J$201,0))=""),"",IF(AND($C621&lt;&gt;"",INDEX(Matches!$F$2:$F$201,MATCH($A621&amp;"-2",Matches!$J$2:$J$201,0))&lt;&gt;"",$C621&gt;=INDEX(Matches!$F$2:$F$201,MATCH($A621&amp;"-2",Matches!$J$2:$J$201,0))),"",IF(AND(F621=INDEX(Matches!$G$2:$G$201,MATCH($A621&amp;"-2",Matches!$J$2:$J$201,0)),G621=INDEX(Matches!$H$2:$H$201,MATCH($A621&amp;"-2",Matches!$J$2:$J$201,0))),5,IF(SIGN(F621-G621)&lt;&gt;SIGN(INDEX(Matches!$G$2:$G$201,MATCH($A621&amp;"-2",Matches!$J$2:$J$201,0))-INDEX(Matches!$H$2:$H$201,MATCH($A621&amp;"-2",Matches!$J$2:$J$201,0))),0,IF(F621-G621=INDEX(Matches!$G$2:$G$201,MATCH($A621&amp;"-2",Matches!$J$2:$J$201,0))-INDEX(Matches!$H$2:$H$201,MATCH($A621&amp;"-2",Matches!$J$2:$J$201,0)),3,2))))),""))</f>
        <v/>
      </c>
      <c r="Z621" s="12" t="str">
        <f aca="false">IF(OR($B621="",H621="",I621=""),"",IFERROR(IF(OR(INDEX(Matches!$I$2:$I$201,MATCH($A621&amp;"-3",Matches!$J$2:$J$201,0))="Void",INDEX(Matches!$G$2:$G$201,MATCH($A621&amp;"-3",Matches!$J$2:$J$201,0))="",INDEX(Matches!$H$2:$H$201,MATCH($A621&amp;"-3",Matches!$J$2:$J$201,0))=""),"",IF(AND($C621&lt;&gt;"",INDEX(Matches!$F$2:$F$201,MATCH($A621&amp;"-3",Matches!$J$2:$J$201,0))&lt;&gt;"",$C621&gt;=INDEX(Matches!$F$2:$F$201,MATCH($A621&amp;"-3",Matches!$J$2:$J$201,0))),"",IF(AND(H621=INDEX(Matches!$G$2:$G$201,MATCH($A621&amp;"-3",Matches!$J$2:$J$201,0)),I621=INDEX(Matches!$H$2:$H$201,MATCH($A621&amp;"-3",Matches!$J$2:$J$201,0))),5,IF(SIGN(H621-I621)&lt;&gt;SIGN(INDEX(Matches!$G$2:$G$201,MATCH($A621&amp;"-3",Matches!$J$2:$J$201,0))-INDEX(Matches!$H$2:$H$201,MATCH($A621&amp;"-3",Matches!$J$2:$J$201,0))),0,IF(H621-I621=INDEX(Matches!$G$2:$G$201,MATCH($A621&amp;"-3",Matches!$J$2:$J$201,0))-INDEX(Matches!$H$2:$H$201,MATCH($A621&amp;"-3",Matches!$J$2:$J$201,0)),3,2))))),""))</f>
        <v/>
      </c>
      <c r="AA621" s="12" t="str">
        <f aca="false">IF(OR($B621="",J621="",K621=""),"",IFERROR(IF(OR(INDEX(Matches!$I$2:$I$201,MATCH($A621&amp;"-4",Matches!$J$2:$J$201,0))="Void",INDEX(Matches!$G$2:$G$201,MATCH($A621&amp;"-4",Matches!$J$2:$J$201,0))="",INDEX(Matches!$H$2:$H$201,MATCH($A621&amp;"-4",Matches!$J$2:$J$201,0))=""),"",IF(AND($C621&lt;&gt;"",INDEX(Matches!$F$2:$F$201,MATCH($A621&amp;"-4",Matches!$J$2:$J$201,0))&lt;&gt;"",$C621&gt;=INDEX(Matches!$F$2:$F$201,MATCH($A621&amp;"-4",Matches!$J$2:$J$201,0))),"",IF(AND(J621=INDEX(Matches!$G$2:$G$201,MATCH($A621&amp;"-4",Matches!$J$2:$J$201,0)),K621=INDEX(Matches!$H$2:$H$201,MATCH($A621&amp;"-4",Matches!$J$2:$J$201,0))),5,IF(SIGN(J621-K621)&lt;&gt;SIGN(INDEX(Matches!$G$2:$G$201,MATCH($A621&amp;"-4",Matches!$J$2:$J$201,0))-INDEX(Matches!$H$2:$H$201,MATCH($A621&amp;"-4",Matches!$J$2:$J$201,0))),0,IF(J621-K621=INDEX(Matches!$G$2:$G$201,MATCH($A621&amp;"-4",Matches!$J$2:$J$201,0))-INDEX(Matches!$H$2:$H$201,MATCH($A621&amp;"-4",Matches!$J$2:$J$201,0)),3,2))))),""))</f>
        <v/>
      </c>
      <c r="AB621" s="12" t="str">
        <f aca="false">IF(OR($B621="",L621="",M621=""),"",IFERROR(IF(OR(INDEX(Matches!$I$2:$I$201,MATCH($A621&amp;"-5",Matches!$J$2:$J$201,0))="Void",INDEX(Matches!$G$2:$G$201,MATCH($A621&amp;"-5",Matches!$J$2:$J$201,0))="",INDEX(Matches!$H$2:$H$201,MATCH($A621&amp;"-5",Matches!$J$2:$J$201,0))=""),"",IF(AND($C621&lt;&gt;"",INDEX(Matches!$F$2:$F$201,MATCH($A621&amp;"-5",Matches!$J$2:$J$201,0))&lt;&gt;"",$C621&gt;=INDEX(Matches!$F$2:$F$201,MATCH($A621&amp;"-5",Matches!$J$2:$J$201,0))),"",IF(AND(L621=INDEX(Matches!$G$2:$G$201,MATCH($A621&amp;"-5",Matches!$J$2:$J$201,0)),M621=INDEX(Matches!$H$2:$H$201,MATCH($A621&amp;"-5",Matches!$J$2:$J$201,0))),5,IF(SIGN(L621-M621)&lt;&gt;SIGN(INDEX(Matches!$G$2:$G$201,MATCH($A621&amp;"-5",Matches!$J$2:$J$201,0))-INDEX(Matches!$H$2:$H$201,MATCH($A621&amp;"-5",Matches!$J$2:$J$201,0))),0,IF(L621-M621=INDEX(Matches!$G$2:$G$201,MATCH($A621&amp;"-5",Matches!$J$2:$J$201,0))-INDEX(Matches!$H$2:$H$201,MATCH($A621&amp;"-5",Matches!$J$2:$J$201,0)),3,2))))),""))</f>
        <v/>
      </c>
      <c r="AC621" s="12" t="str">
        <f aca="false">IF(OR($B621="",N621="",O621=""),"",IFERROR(IF(OR(INDEX(Matches!$I$2:$I$201,MATCH($A621&amp;"-6",Matches!$J$2:$J$201,0))="Void",INDEX(Matches!$G$2:$G$201,MATCH($A621&amp;"-6",Matches!$J$2:$J$201,0))="",INDEX(Matches!$H$2:$H$201,MATCH($A621&amp;"-6",Matches!$J$2:$J$201,0))=""),"",IF(AND($C621&lt;&gt;"",INDEX(Matches!$F$2:$F$201,MATCH($A621&amp;"-6",Matches!$J$2:$J$201,0))&lt;&gt;"",$C621&gt;=INDEX(Matches!$F$2:$F$201,MATCH($A621&amp;"-6",Matches!$J$2:$J$201,0))),"",IF(AND(N621=INDEX(Matches!$G$2:$G$201,MATCH($A621&amp;"-6",Matches!$J$2:$J$201,0)),O621=INDEX(Matches!$H$2:$H$201,MATCH($A621&amp;"-6",Matches!$J$2:$J$201,0))),5,IF(SIGN(N621-O621)&lt;&gt;SIGN(INDEX(Matches!$G$2:$G$201,MATCH($A621&amp;"-6",Matches!$J$2:$J$201,0))-INDEX(Matches!$H$2:$H$201,MATCH($A621&amp;"-6",Matches!$J$2:$J$201,0))),0,IF(N621-O621=INDEX(Matches!$G$2:$G$201,MATCH($A621&amp;"-6",Matches!$J$2:$J$201,0))-INDEX(Matches!$H$2:$H$201,MATCH($A621&amp;"-6",Matches!$J$2:$J$201,0)),3,2))))),""))</f>
        <v/>
      </c>
      <c r="AD621" s="12" t="str">
        <f aca="false">IF(OR($B621="",P621="",Q621=""),"",IFERROR(IF(OR(INDEX(Matches!$I$2:$I$201,MATCH($A621&amp;"-7",Matches!$J$2:$J$201,0))="Void",INDEX(Matches!$G$2:$G$201,MATCH($A621&amp;"-7",Matches!$J$2:$J$201,0))="",INDEX(Matches!$H$2:$H$201,MATCH($A621&amp;"-7",Matches!$J$2:$J$201,0))=""),"",IF(AND($C621&lt;&gt;"",INDEX(Matches!$F$2:$F$201,MATCH($A621&amp;"-7",Matches!$J$2:$J$201,0))&lt;&gt;"",$C621&gt;=INDEX(Matches!$F$2:$F$201,MATCH($A621&amp;"-7",Matches!$J$2:$J$201,0))),"",IF(AND(P621=INDEX(Matches!$G$2:$G$201,MATCH($A621&amp;"-7",Matches!$J$2:$J$201,0)),Q621=INDEX(Matches!$H$2:$H$201,MATCH($A621&amp;"-7",Matches!$J$2:$J$201,0))),5,IF(SIGN(P621-Q621)&lt;&gt;SIGN(INDEX(Matches!$G$2:$G$201,MATCH($A621&amp;"-7",Matches!$J$2:$J$201,0))-INDEX(Matches!$H$2:$H$201,MATCH($A621&amp;"-7",Matches!$J$2:$J$201,0))),0,IF(P621-Q621=INDEX(Matches!$G$2:$G$201,MATCH($A621&amp;"-7",Matches!$J$2:$J$201,0))-INDEX(Matches!$H$2:$H$201,MATCH($A621&amp;"-7",Matches!$J$2:$J$201,0)),3,2))))),""))</f>
        <v/>
      </c>
      <c r="AE621" s="12" t="str">
        <f aca="false">IF(OR($B621="",R621="",S621=""),"",IFERROR(IF(OR(INDEX(Matches!$I$2:$I$201,MATCH($A621&amp;"-8",Matches!$J$2:$J$201,0))="Void",INDEX(Matches!$G$2:$G$201,MATCH($A621&amp;"-8",Matches!$J$2:$J$201,0))="",INDEX(Matches!$H$2:$H$201,MATCH($A621&amp;"-8",Matches!$J$2:$J$201,0))=""),"",IF(AND($C621&lt;&gt;"",INDEX(Matches!$F$2:$F$201,MATCH($A621&amp;"-8",Matches!$J$2:$J$201,0))&lt;&gt;"",$C621&gt;=INDEX(Matches!$F$2:$F$201,MATCH($A621&amp;"-8",Matches!$J$2:$J$201,0))),"",IF(AND(R621=INDEX(Matches!$G$2:$G$201,MATCH($A621&amp;"-8",Matches!$J$2:$J$201,0)),S621=INDEX(Matches!$H$2:$H$201,MATCH($A621&amp;"-8",Matches!$J$2:$J$201,0))),5,IF(SIGN(R621-S621)&lt;&gt;SIGN(INDEX(Matches!$G$2:$G$201,MATCH($A621&amp;"-8",Matches!$J$2:$J$201,0))-INDEX(Matches!$H$2:$H$201,MATCH($A621&amp;"-8",Matches!$J$2:$J$201,0))),0,IF(R621-S621=INDEX(Matches!$G$2:$G$201,MATCH($A621&amp;"-8",Matches!$J$2:$J$201,0))-INDEX(Matches!$H$2:$H$201,MATCH($A621&amp;"-8",Matches!$J$2:$J$201,0)),3,2))))),""))</f>
        <v/>
      </c>
      <c r="AF621" s="12" t="str">
        <f aca="false">IF(OR($B621="",T621="",U621=""),"",IFERROR(IF(OR(INDEX(Matches!$I$2:$I$201,MATCH($A621&amp;"-9",Matches!$J$2:$J$201,0))="Void",INDEX(Matches!$G$2:$G$201,MATCH($A621&amp;"-9",Matches!$J$2:$J$201,0))="",INDEX(Matches!$H$2:$H$201,MATCH($A621&amp;"-9",Matches!$J$2:$J$201,0))=""),"",IF(AND($C621&lt;&gt;"",INDEX(Matches!$F$2:$F$201,MATCH($A621&amp;"-9",Matches!$J$2:$J$201,0))&lt;&gt;"",$C621&gt;=INDEX(Matches!$F$2:$F$201,MATCH($A621&amp;"-9",Matches!$J$2:$J$201,0))),"",IF(AND(T621=INDEX(Matches!$G$2:$G$201,MATCH($A621&amp;"-9",Matches!$J$2:$J$201,0)),U621=INDEX(Matches!$H$2:$H$201,MATCH($A621&amp;"-9",Matches!$J$2:$J$201,0))),5,IF(SIGN(T621-U621)&lt;&gt;SIGN(INDEX(Matches!$G$2:$G$201,MATCH($A621&amp;"-9",Matches!$J$2:$J$201,0))-INDEX(Matches!$H$2:$H$201,MATCH($A621&amp;"-9",Matches!$J$2:$J$201,0))),0,IF(T621-U621=INDEX(Matches!$G$2:$G$201,MATCH($A621&amp;"-9",Matches!$J$2:$J$201,0))-INDEX(Matches!$H$2:$H$201,MATCH($A621&amp;"-9",Matches!$J$2:$J$201,0)),3,2))))),""))</f>
        <v/>
      </c>
      <c r="AG621" s="12" t="str">
        <f aca="false">IF(OR($B621="",V621="",W621=""),"",IFERROR(IF(OR(INDEX(Matches!$I$2:$I$201,MATCH($A621&amp;"-10",Matches!$J$2:$J$201,0))="Void",INDEX(Matches!$G$2:$G$201,MATCH($A621&amp;"-10",Matches!$J$2:$J$201,0))="",INDEX(Matches!$H$2:$H$201,MATCH($A621&amp;"-10",Matches!$J$2:$J$201,0))=""),"",IF(AND($C621&lt;&gt;"",INDEX(Matches!$F$2:$F$201,MATCH($A621&amp;"-10",Matches!$J$2:$J$201,0))&lt;&gt;"",$C621&gt;=INDEX(Matches!$F$2:$F$201,MATCH($A621&amp;"-10",Matches!$J$2:$J$201,0))),"",IF(AND(V621=INDEX(Matches!$G$2:$G$201,MATCH($A621&amp;"-10",Matches!$J$2:$J$201,0)),W621=INDEX(Matches!$H$2:$H$201,MATCH($A621&amp;"-10",Matches!$J$2:$J$201,0))),5,IF(SIGN(V621-W621)&lt;&gt;SIGN(INDEX(Matches!$G$2:$G$201,MATCH($A621&amp;"-10",Matches!$J$2:$J$201,0))-INDEX(Matches!$H$2:$H$201,MATCH($A621&amp;"-10",Matches!$J$2:$J$201,0))),0,IF(V621-W621=INDEX(Matches!$G$2:$G$201,MATCH($A621&amp;"-10",Matches!$J$2:$J$201,0))-INDEX(Matches!$H$2:$H$201,MATCH($A621&amp;"-10",Matches!$J$2:$J$201,0)),3,2))))),""))</f>
        <v/>
      </c>
      <c r="AH621" s="13" t="str">
        <f aca="false">IF($B621="","",SUM(X621:AG621))</f>
        <v/>
      </c>
      <c r="AI621" s="12" t="str">
        <f aca="false">IF($B621="","",COUNTIF(X621:AG621,5))</f>
        <v/>
      </c>
      <c r="AJ621" s="12" t="str">
        <f aca="false">IF($B621="","",COUNTIF(X621:AG621,"&gt;=2"))</f>
        <v/>
      </c>
      <c r="AK621" s="12" t="str">
        <f aca="false">IF($B621="","",COUNT(X621:AG621))</f>
        <v/>
      </c>
    </row>
    <row r="622" customFormat="false" ht="15" hidden="false" customHeight="false" outlineLevel="0" collapsed="false">
      <c r="A622" s="7"/>
      <c r="B622" s="7"/>
      <c r="C622" s="11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12" t="str">
        <f aca="false">IF(OR($B622="",D622="",E622=""),"",IFERROR(IF(OR(INDEX(Matches!$I$2:$I$201,MATCH($A622&amp;"-1",Matches!$J$2:$J$201,0))="Void",INDEX(Matches!$G$2:$G$201,MATCH($A622&amp;"-1",Matches!$J$2:$J$201,0))="",INDEX(Matches!$H$2:$H$201,MATCH($A622&amp;"-1",Matches!$J$2:$J$201,0))=""),"",IF(AND($C622&lt;&gt;"",INDEX(Matches!$F$2:$F$201,MATCH($A622&amp;"-1",Matches!$J$2:$J$201,0))&lt;&gt;"",$C622&gt;=INDEX(Matches!$F$2:$F$201,MATCH($A622&amp;"-1",Matches!$J$2:$J$201,0))),"",IF(AND(D622=INDEX(Matches!$G$2:$G$201,MATCH($A622&amp;"-1",Matches!$J$2:$J$201,0)),E622=INDEX(Matches!$H$2:$H$201,MATCH($A622&amp;"-1",Matches!$J$2:$J$201,0))),5,IF(SIGN(D622-E622)&lt;&gt;SIGN(INDEX(Matches!$G$2:$G$201,MATCH($A622&amp;"-1",Matches!$J$2:$J$201,0))-INDEX(Matches!$H$2:$H$201,MATCH($A622&amp;"-1",Matches!$J$2:$J$201,0))),0,IF(D622-E622=INDEX(Matches!$G$2:$G$201,MATCH($A622&amp;"-1",Matches!$J$2:$J$201,0))-INDEX(Matches!$H$2:$H$201,MATCH($A622&amp;"-1",Matches!$J$2:$J$201,0)),3,2))))),""))</f>
        <v/>
      </c>
      <c r="Y622" s="12" t="str">
        <f aca="false">IF(OR($B622="",F622="",G622=""),"",IFERROR(IF(OR(INDEX(Matches!$I$2:$I$201,MATCH($A622&amp;"-2",Matches!$J$2:$J$201,0))="Void",INDEX(Matches!$G$2:$G$201,MATCH($A622&amp;"-2",Matches!$J$2:$J$201,0))="",INDEX(Matches!$H$2:$H$201,MATCH($A622&amp;"-2",Matches!$J$2:$J$201,0))=""),"",IF(AND($C622&lt;&gt;"",INDEX(Matches!$F$2:$F$201,MATCH($A622&amp;"-2",Matches!$J$2:$J$201,0))&lt;&gt;"",$C622&gt;=INDEX(Matches!$F$2:$F$201,MATCH($A622&amp;"-2",Matches!$J$2:$J$201,0))),"",IF(AND(F622=INDEX(Matches!$G$2:$G$201,MATCH($A622&amp;"-2",Matches!$J$2:$J$201,0)),G622=INDEX(Matches!$H$2:$H$201,MATCH($A622&amp;"-2",Matches!$J$2:$J$201,0))),5,IF(SIGN(F622-G622)&lt;&gt;SIGN(INDEX(Matches!$G$2:$G$201,MATCH($A622&amp;"-2",Matches!$J$2:$J$201,0))-INDEX(Matches!$H$2:$H$201,MATCH($A622&amp;"-2",Matches!$J$2:$J$201,0))),0,IF(F622-G622=INDEX(Matches!$G$2:$G$201,MATCH($A622&amp;"-2",Matches!$J$2:$J$201,0))-INDEX(Matches!$H$2:$H$201,MATCH($A622&amp;"-2",Matches!$J$2:$J$201,0)),3,2))))),""))</f>
        <v/>
      </c>
      <c r="Z622" s="12" t="str">
        <f aca="false">IF(OR($B622="",H622="",I622=""),"",IFERROR(IF(OR(INDEX(Matches!$I$2:$I$201,MATCH($A622&amp;"-3",Matches!$J$2:$J$201,0))="Void",INDEX(Matches!$G$2:$G$201,MATCH($A622&amp;"-3",Matches!$J$2:$J$201,0))="",INDEX(Matches!$H$2:$H$201,MATCH($A622&amp;"-3",Matches!$J$2:$J$201,0))=""),"",IF(AND($C622&lt;&gt;"",INDEX(Matches!$F$2:$F$201,MATCH($A622&amp;"-3",Matches!$J$2:$J$201,0))&lt;&gt;"",$C622&gt;=INDEX(Matches!$F$2:$F$201,MATCH($A622&amp;"-3",Matches!$J$2:$J$201,0))),"",IF(AND(H622=INDEX(Matches!$G$2:$G$201,MATCH($A622&amp;"-3",Matches!$J$2:$J$201,0)),I622=INDEX(Matches!$H$2:$H$201,MATCH($A622&amp;"-3",Matches!$J$2:$J$201,0))),5,IF(SIGN(H622-I622)&lt;&gt;SIGN(INDEX(Matches!$G$2:$G$201,MATCH($A622&amp;"-3",Matches!$J$2:$J$201,0))-INDEX(Matches!$H$2:$H$201,MATCH($A622&amp;"-3",Matches!$J$2:$J$201,0))),0,IF(H622-I622=INDEX(Matches!$G$2:$G$201,MATCH($A622&amp;"-3",Matches!$J$2:$J$201,0))-INDEX(Matches!$H$2:$H$201,MATCH($A622&amp;"-3",Matches!$J$2:$J$201,0)),3,2))))),""))</f>
        <v/>
      </c>
      <c r="AA622" s="12" t="str">
        <f aca="false">IF(OR($B622="",J622="",K622=""),"",IFERROR(IF(OR(INDEX(Matches!$I$2:$I$201,MATCH($A622&amp;"-4",Matches!$J$2:$J$201,0))="Void",INDEX(Matches!$G$2:$G$201,MATCH($A622&amp;"-4",Matches!$J$2:$J$201,0))="",INDEX(Matches!$H$2:$H$201,MATCH($A622&amp;"-4",Matches!$J$2:$J$201,0))=""),"",IF(AND($C622&lt;&gt;"",INDEX(Matches!$F$2:$F$201,MATCH($A622&amp;"-4",Matches!$J$2:$J$201,0))&lt;&gt;"",$C622&gt;=INDEX(Matches!$F$2:$F$201,MATCH($A622&amp;"-4",Matches!$J$2:$J$201,0))),"",IF(AND(J622=INDEX(Matches!$G$2:$G$201,MATCH($A622&amp;"-4",Matches!$J$2:$J$201,0)),K622=INDEX(Matches!$H$2:$H$201,MATCH($A622&amp;"-4",Matches!$J$2:$J$201,0))),5,IF(SIGN(J622-K622)&lt;&gt;SIGN(INDEX(Matches!$G$2:$G$201,MATCH($A622&amp;"-4",Matches!$J$2:$J$201,0))-INDEX(Matches!$H$2:$H$201,MATCH($A622&amp;"-4",Matches!$J$2:$J$201,0))),0,IF(J622-K622=INDEX(Matches!$G$2:$G$201,MATCH($A622&amp;"-4",Matches!$J$2:$J$201,0))-INDEX(Matches!$H$2:$H$201,MATCH($A622&amp;"-4",Matches!$J$2:$J$201,0)),3,2))))),""))</f>
        <v/>
      </c>
      <c r="AB622" s="12" t="str">
        <f aca="false">IF(OR($B622="",L622="",M622=""),"",IFERROR(IF(OR(INDEX(Matches!$I$2:$I$201,MATCH($A622&amp;"-5",Matches!$J$2:$J$201,0))="Void",INDEX(Matches!$G$2:$G$201,MATCH($A622&amp;"-5",Matches!$J$2:$J$201,0))="",INDEX(Matches!$H$2:$H$201,MATCH($A622&amp;"-5",Matches!$J$2:$J$201,0))=""),"",IF(AND($C622&lt;&gt;"",INDEX(Matches!$F$2:$F$201,MATCH($A622&amp;"-5",Matches!$J$2:$J$201,0))&lt;&gt;"",$C622&gt;=INDEX(Matches!$F$2:$F$201,MATCH($A622&amp;"-5",Matches!$J$2:$J$201,0))),"",IF(AND(L622=INDEX(Matches!$G$2:$G$201,MATCH($A622&amp;"-5",Matches!$J$2:$J$201,0)),M622=INDEX(Matches!$H$2:$H$201,MATCH($A622&amp;"-5",Matches!$J$2:$J$201,0))),5,IF(SIGN(L622-M622)&lt;&gt;SIGN(INDEX(Matches!$G$2:$G$201,MATCH($A622&amp;"-5",Matches!$J$2:$J$201,0))-INDEX(Matches!$H$2:$H$201,MATCH($A622&amp;"-5",Matches!$J$2:$J$201,0))),0,IF(L622-M622=INDEX(Matches!$G$2:$G$201,MATCH($A622&amp;"-5",Matches!$J$2:$J$201,0))-INDEX(Matches!$H$2:$H$201,MATCH($A622&amp;"-5",Matches!$J$2:$J$201,0)),3,2))))),""))</f>
        <v/>
      </c>
      <c r="AC622" s="12" t="str">
        <f aca="false">IF(OR($B622="",N622="",O622=""),"",IFERROR(IF(OR(INDEX(Matches!$I$2:$I$201,MATCH($A622&amp;"-6",Matches!$J$2:$J$201,0))="Void",INDEX(Matches!$G$2:$G$201,MATCH($A622&amp;"-6",Matches!$J$2:$J$201,0))="",INDEX(Matches!$H$2:$H$201,MATCH($A622&amp;"-6",Matches!$J$2:$J$201,0))=""),"",IF(AND($C622&lt;&gt;"",INDEX(Matches!$F$2:$F$201,MATCH($A622&amp;"-6",Matches!$J$2:$J$201,0))&lt;&gt;"",$C622&gt;=INDEX(Matches!$F$2:$F$201,MATCH($A622&amp;"-6",Matches!$J$2:$J$201,0))),"",IF(AND(N622=INDEX(Matches!$G$2:$G$201,MATCH($A622&amp;"-6",Matches!$J$2:$J$201,0)),O622=INDEX(Matches!$H$2:$H$201,MATCH($A622&amp;"-6",Matches!$J$2:$J$201,0))),5,IF(SIGN(N622-O622)&lt;&gt;SIGN(INDEX(Matches!$G$2:$G$201,MATCH($A622&amp;"-6",Matches!$J$2:$J$201,0))-INDEX(Matches!$H$2:$H$201,MATCH($A622&amp;"-6",Matches!$J$2:$J$201,0))),0,IF(N622-O622=INDEX(Matches!$G$2:$G$201,MATCH($A622&amp;"-6",Matches!$J$2:$J$201,0))-INDEX(Matches!$H$2:$H$201,MATCH($A622&amp;"-6",Matches!$J$2:$J$201,0)),3,2))))),""))</f>
        <v/>
      </c>
      <c r="AD622" s="12" t="str">
        <f aca="false">IF(OR($B622="",P622="",Q622=""),"",IFERROR(IF(OR(INDEX(Matches!$I$2:$I$201,MATCH($A622&amp;"-7",Matches!$J$2:$J$201,0))="Void",INDEX(Matches!$G$2:$G$201,MATCH($A622&amp;"-7",Matches!$J$2:$J$201,0))="",INDEX(Matches!$H$2:$H$201,MATCH($A622&amp;"-7",Matches!$J$2:$J$201,0))=""),"",IF(AND($C622&lt;&gt;"",INDEX(Matches!$F$2:$F$201,MATCH($A622&amp;"-7",Matches!$J$2:$J$201,0))&lt;&gt;"",$C622&gt;=INDEX(Matches!$F$2:$F$201,MATCH($A622&amp;"-7",Matches!$J$2:$J$201,0))),"",IF(AND(P622=INDEX(Matches!$G$2:$G$201,MATCH($A622&amp;"-7",Matches!$J$2:$J$201,0)),Q622=INDEX(Matches!$H$2:$H$201,MATCH($A622&amp;"-7",Matches!$J$2:$J$201,0))),5,IF(SIGN(P622-Q622)&lt;&gt;SIGN(INDEX(Matches!$G$2:$G$201,MATCH($A622&amp;"-7",Matches!$J$2:$J$201,0))-INDEX(Matches!$H$2:$H$201,MATCH($A622&amp;"-7",Matches!$J$2:$J$201,0))),0,IF(P622-Q622=INDEX(Matches!$G$2:$G$201,MATCH($A622&amp;"-7",Matches!$J$2:$J$201,0))-INDEX(Matches!$H$2:$H$201,MATCH($A622&amp;"-7",Matches!$J$2:$J$201,0)),3,2))))),""))</f>
        <v/>
      </c>
      <c r="AE622" s="12" t="str">
        <f aca="false">IF(OR($B622="",R622="",S622=""),"",IFERROR(IF(OR(INDEX(Matches!$I$2:$I$201,MATCH($A622&amp;"-8",Matches!$J$2:$J$201,0))="Void",INDEX(Matches!$G$2:$G$201,MATCH($A622&amp;"-8",Matches!$J$2:$J$201,0))="",INDEX(Matches!$H$2:$H$201,MATCH($A622&amp;"-8",Matches!$J$2:$J$201,0))=""),"",IF(AND($C622&lt;&gt;"",INDEX(Matches!$F$2:$F$201,MATCH($A622&amp;"-8",Matches!$J$2:$J$201,0))&lt;&gt;"",$C622&gt;=INDEX(Matches!$F$2:$F$201,MATCH($A622&amp;"-8",Matches!$J$2:$J$201,0))),"",IF(AND(R622=INDEX(Matches!$G$2:$G$201,MATCH($A622&amp;"-8",Matches!$J$2:$J$201,0)),S622=INDEX(Matches!$H$2:$H$201,MATCH($A622&amp;"-8",Matches!$J$2:$J$201,0))),5,IF(SIGN(R622-S622)&lt;&gt;SIGN(INDEX(Matches!$G$2:$G$201,MATCH($A622&amp;"-8",Matches!$J$2:$J$201,0))-INDEX(Matches!$H$2:$H$201,MATCH($A622&amp;"-8",Matches!$J$2:$J$201,0))),0,IF(R622-S622=INDEX(Matches!$G$2:$G$201,MATCH($A622&amp;"-8",Matches!$J$2:$J$201,0))-INDEX(Matches!$H$2:$H$201,MATCH($A622&amp;"-8",Matches!$J$2:$J$201,0)),3,2))))),""))</f>
        <v/>
      </c>
      <c r="AF622" s="12" t="str">
        <f aca="false">IF(OR($B622="",T622="",U622=""),"",IFERROR(IF(OR(INDEX(Matches!$I$2:$I$201,MATCH($A622&amp;"-9",Matches!$J$2:$J$201,0))="Void",INDEX(Matches!$G$2:$G$201,MATCH($A622&amp;"-9",Matches!$J$2:$J$201,0))="",INDEX(Matches!$H$2:$H$201,MATCH($A622&amp;"-9",Matches!$J$2:$J$201,0))=""),"",IF(AND($C622&lt;&gt;"",INDEX(Matches!$F$2:$F$201,MATCH($A622&amp;"-9",Matches!$J$2:$J$201,0))&lt;&gt;"",$C622&gt;=INDEX(Matches!$F$2:$F$201,MATCH($A622&amp;"-9",Matches!$J$2:$J$201,0))),"",IF(AND(T622=INDEX(Matches!$G$2:$G$201,MATCH($A622&amp;"-9",Matches!$J$2:$J$201,0)),U622=INDEX(Matches!$H$2:$H$201,MATCH($A622&amp;"-9",Matches!$J$2:$J$201,0))),5,IF(SIGN(T622-U622)&lt;&gt;SIGN(INDEX(Matches!$G$2:$G$201,MATCH($A622&amp;"-9",Matches!$J$2:$J$201,0))-INDEX(Matches!$H$2:$H$201,MATCH($A622&amp;"-9",Matches!$J$2:$J$201,0))),0,IF(T622-U622=INDEX(Matches!$G$2:$G$201,MATCH($A622&amp;"-9",Matches!$J$2:$J$201,0))-INDEX(Matches!$H$2:$H$201,MATCH($A622&amp;"-9",Matches!$J$2:$J$201,0)),3,2))))),""))</f>
        <v/>
      </c>
      <c r="AG622" s="12" t="str">
        <f aca="false">IF(OR($B622="",V622="",W622=""),"",IFERROR(IF(OR(INDEX(Matches!$I$2:$I$201,MATCH($A622&amp;"-10",Matches!$J$2:$J$201,0))="Void",INDEX(Matches!$G$2:$G$201,MATCH($A622&amp;"-10",Matches!$J$2:$J$201,0))="",INDEX(Matches!$H$2:$H$201,MATCH($A622&amp;"-10",Matches!$J$2:$J$201,0))=""),"",IF(AND($C622&lt;&gt;"",INDEX(Matches!$F$2:$F$201,MATCH($A622&amp;"-10",Matches!$J$2:$J$201,0))&lt;&gt;"",$C622&gt;=INDEX(Matches!$F$2:$F$201,MATCH($A622&amp;"-10",Matches!$J$2:$J$201,0))),"",IF(AND(V622=INDEX(Matches!$G$2:$G$201,MATCH($A622&amp;"-10",Matches!$J$2:$J$201,0)),W622=INDEX(Matches!$H$2:$H$201,MATCH($A622&amp;"-10",Matches!$J$2:$J$201,0))),5,IF(SIGN(V622-W622)&lt;&gt;SIGN(INDEX(Matches!$G$2:$G$201,MATCH($A622&amp;"-10",Matches!$J$2:$J$201,0))-INDEX(Matches!$H$2:$H$201,MATCH($A622&amp;"-10",Matches!$J$2:$J$201,0))),0,IF(V622-W622=INDEX(Matches!$G$2:$G$201,MATCH($A622&amp;"-10",Matches!$J$2:$J$201,0))-INDEX(Matches!$H$2:$H$201,MATCH($A622&amp;"-10",Matches!$J$2:$J$201,0)),3,2))))),""))</f>
        <v/>
      </c>
      <c r="AH622" s="13" t="str">
        <f aca="false">IF($B622="","",SUM(X622:AG622))</f>
        <v/>
      </c>
      <c r="AI622" s="12" t="str">
        <f aca="false">IF($B622="","",COUNTIF(X622:AG622,5))</f>
        <v/>
      </c>
      <c r="AJ622" s="12" t="str">
        <f aca="false">IF($B622="","",COUNTIF(X622:AG622,"&gt;=2"))</f>
        <v/>
      </c>
      <c r="AK622" s="12" t="str">
        <f aca="false">IF($B622="","",COUNT(X622:AG622))</f>
        <v/>
      </c>
    </row>
    <row r="623" customFormat="false" ht="15" hidden="false" customHeight="false" outlineLevel="0" collapsed="false">
      <c r="A623" s="7"/>
      <c r="B623" s="7"/>
      <c r="C623" s="11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12" t="str">
        <f aca="false">IF(OR($B623="",D623="",E623=""),"",IFERROR(IF(OR(INDEX(Matches!$I$2:$I$201,MATCH($A623&amp;"-1",Matches!$J$2:$J$201,0))="Void",INDEX(Matches!$G$2:$G$201,MATCH($A623&amp;"-1",Matches!$J$2:$J$201,0))="",INDEX(Matches!$H$2:$H$201,MATCH($A623&amp;"-1",Matches!$J$2:$J$201,0))=""),"",IF(AND($C623&lt;&gt;"",INDEX(Matches!$F$2:$F$201,MATCH($A623&amp;"-1",Matches!$J$2:$J$201,0))&lt;&gt;"",$C623&gt;=INDEX(Matches!$F$2:$F$201,MATCH($A623&amp;"-1",Matches!$J$2:$J$201,0))),"",IF(AND(D623=INDEX(Matches!$G$2:$G$201,MATCH($A623&amp;"-1",Matches!$J$2:$J$201,0)),E623=INDEX(Matches!$H$2:$H$201,MATCH($A623&amp;"-1",Matches!$J$2:$J$201,0))),5,IF(SIGN(D623-E623)&lt;&gt;SIGN(INDEX(Matches!$G$2:$G$201,MATCH($A623&amp;"-1",Matches!$J$2:$J$201,0))-INDEX(Matches!$H$2:$H$201,MATCH($A623&amp;"-1",Matches!$J$2:$J$201,0))),0,IF(D623-E623=INDEX(Matches!$G$2:$G$201,MATCH($A623&amp;"-1",Matches!$J$2:$J$201,0))-INDEX(Matches!$H$2:$H$201,MATCH($A623&amp;"-1",Matches!$J$2:$J$201,0)),3,2))))),""))</f>
        <v/>
      </c>
      <c r="Y623" s="12" t="str">
        <f aca="false">IF(OR($B623="",F623="",G623=""),"",IFERROR(IF(OR(INDEX(Matches!$I$2:$I$201,MATCH($A623&amp;"-2",Matches!$J$2:$J$201,0))="Void",INDEX(Matches!$G$2:$G$201,MATCH($A623&amp;"-2",Matches!$J$2:$J$201,0))="",INDEX(Matches!$H$2:$H$201,MATCH($A623&amp;"-2",Matches!$J$2:$J$201,0))=""),"",IF(AND($C623&lt;&gt;"",INDEX(Matches!$F$2:$F$201,MATCH($A623&amp;"-2",Matches!$J$2:$J$201,0))&lt;&gt;"",$C623&gt;=INDEX(Matches!$F$2:$F$201,MATCH($A623&amp;"-2",Matches!$J$2:$J$201,0))),"",IF(AND(F623=INDEX(Matches!$G$2:$G$201,MATCH($A623&amp;"-2",Matches!$J$2:$J$201,0)),G623=INDEX(Matches!$H$2:$H$201,MATCH($A623&amp;"-2",Matches!$J$2:$J$201,0))),5,IF(SIGN(F623-G623)&lt;&gt;SIGN(INDEX(Matches!$G$2:$G$201,MATCH($A623&amp;"-2",Matches!$J$2:$J$201,0))-INDEX(Matches!$H$2:$H$201,MATCH($A623&amp;"-2",Matches!$J$2:$J$201,0))),0,IF(F623-G623=INDEX(Matches!$G$2:$G$201,MATCH($A623&amp;"-2",Matches!$J$2:$J$201,0))-INDEX(Matches!$H$2:$H$201,MATCH($A623&amp;"-2",Matches!$J$2:$J$201,0)),3,2))))),""))</f>
        <v/>
      </c>
      <c r="Z623" s="12" t="str">
        <f aca="false">IF(OR($B623="",H623="",I623=""),"",IFERROR(IF(OR(INDEX(Matches!$I$2:$I$201,MATCH($A623&amp;"-3",Matches!$J$2:$J$201,0))="Void",INDEX(Matches!$G$2:$G$201,MATCH($A623&amp;"-3",Matches!$J$2:$J$201,0))="",INDEX(Matches!$H$2:$H$201,MATCH($A623&amp;"-3",Matches!$J$2:$J$201,0))=""),"",IF(AND($C623&lt;&gt;"",INDEX(Matches!$F$2:$F$201,MATCH($A623&amp;"-3",Matches!$J$2:$J$201,0))&lt;&gt;"",$C623&gt;=INDEX(Matches!$F$2:$F$201,MATCH($A623&amp;"-3",Matches!$J$2:$J$201,0))),"",IF(AND(H623=INDEX(Matches!$G$2:$G$201,MATCH($A623&amp;"-3",Matches!$J$2:$J$201,0)),I623=INDEX(Matches!$H$2:$H$201,MATCH($A623&amp;"-3",Matches!$J$2:$J$201,0))),5,IF(SIGN(H623-I623)&lt;&gt;SIGN(INDEX(Matches!$G$2:$G$201,MATCH($A623&amp;"-3",Matches!$J$2:$J$201,0))-INDEX(Matches!$H$2:$H$201,MATCH($A623&amp;"-3",Matches!$J$2:$J$201,0))),0,IF(H623-I623=INDEX(Matches!$G$2:$G$201,MATCH($A623&amp;"-3",Matches!$J$2:$J$201,0))-INDEX(Matches!$H$2:$H$201,MATCH($A623&amp;"-3",Matches!$J$2:$J$201,0)),3,2))))),""))</f>
        <v/>
      </c>
      <c r="AA623" s="12" t="str">
        <f aca="false">IF(OR($B623="",J623="",K623=""),"",IFERROR(IF(OR(INDEX(Matches!$I$2:$I$201,MATCH($A623&amp;"-4",Matches!$J$2:$J$201,0))="Void",INDEX(Matches!$G$2:$G$201,MATCH($A623&amp;"-4",Matches!$J$2:$J$201,0))="",INDEX(Matches!$H$2:$H$201,MATCH($A623&amp;"-4",Matches!$J$2:$J$201,0))=""),"",IF(AND($C623&lt;&gt;"",INDEX(Matches!$F$2:$F$201,MATCH($A623&amp;"-4",Matches!$J$2:$J$201,0))&lt;&gt;"",$C623&gt;=INDEX(Matches!$F$2:$F$201,MATCH($A623&amp;"-4",Matches!$J$2:$J$201,0))),"",IF(AND(J623=INDEX(Matches!$G$2:$G$201,MATCH($A623&amp;"-4",Matches!$J$2:$J$201,0)),K623=INDEX(Matches!$H$2:$H$201,MATCH($A623&amp;"-4",Matches!$J$2:$J$201,0))),5,IF(SIGN(J623-K623)&lt;&gt;SIGN(INDEX(Matches!$G$2:$G$201,MATCH($A623&amp;"-4",Matches!$J$2:$J$201,0))-INDEX(Matches!$H$2:$H$201,MATCH($A623&amp;"-4",Matches!$J$2:$J$201,0))),0,IF(J623-K623=INDEX(Matches!$G$2:$G$201,MATCH($A623&amp;"-4",Matches!$J$2:$J$201,0))-INDEX(Matches!$H$2:$H$201,MATCH($A623&amp;"-4",Matches!$J$2:$J$201,0)),3,2))))),""))</f>
        <v/>
      </c>
      <c r="AB623" s="12" t="str">
        <f aca="false">IF(OR($B623="",L623="",M623=""),"",IFERROR(IF(OR(INDEX(Matches!$I$2:$I$201,MATCH($A623&amp;"-5",Matches!$J$2:$J$201,0))="Void",INDEX(Matches!$G$2:$G$201,MATCH($A623&amp;"-5",Matches!$J$2:$J$201,0))="",INDEX(Matches!$H$2:$H$201,MATCH($A623&amp;"-5",Matches!$J$2:$J$201,0))=""),"",IF(AND($C623&lt;&gt;"",INDEX(Matches!$F$2:$F$201,MATCH($A623&amp;"-5",Matches!$J$2:$J$201,0))&lt;&gt;"",$C623&gt;=INDEX(Matches!$F$2:$F$201,MATCH($A623&amp;"-5",Matches!$J$2:$J$201,0))),"",IF(AND(L623=INDEX(Matches!$G$2:$G$201,MATCH($A623&amp;"-5",Matches!$J$2:$J$201,0)),M623=INDEX(Matches!$H$2:$H$201,MATCH($A623&amp;"-5",Matches!$J$2:$J$201,0))),5,IF(SIGN(L623-M623)&lt;&gt;SIGN(INDEX(Matches!$G$2:$G$201,MATCH($A623&amp;"-5",Matches!$J$2:$J$201,0))-INDEX(Matches!$H$2:$H$201,MATCH($A623&amp;"-5",Matches!$J$2:$J$201,0))),0,IF(L623-M623=INDEX(Matches!$G$2:$G$201,MATCH($A623&amp;"-5",Matches!$J$2:$J$201,0))-INDEX(Matches!$H$2:$H$201,MATCH($A623&amp;"-5",Matches!$J$2:$J$201,0)),3,2))))),""))</f>
        <v/>
      </c>
      <c r="AC623" s="12" t="str">
        <f aca="false">IF(OR($B623="",N623="",O623=""),"",IFERROR(IF(OR(INDEX(Matches!$I$2:$I$201,MATCH($A623&amp;"-6",Matches!$J$2:$J$201,0))="Void",INDEX(Matches!$G$2:$G$201,MATCH($A623&amp;"-6",Matches!$J$2:$J$201,0))="",INDEX(Matches!$H$2:$H$201,MATCH($A623&amp;"-6",Matches!$J$2:$J$201,0))=""),"",IF(AND($C623&lt;&gt;"",INDEX(Matches!$F$2:$F$201,MATCH($A623&amp;"-6",Matches!$J$2:$J$201,0))&lt;&gt;"",$C623&gt;=INDEX(Matches!$F$2:$F$201,MATCH($A623&amp;"-6",Matches!$J$2:$J$201,0))),"",IF(AND(N623=INDEX(Matches!$G$2:$G$201,MATCH($A623&amp;"-6",Matches!$J$2:$J$201,0)),O623=INDEX(Matches!$H$2:$H$201,MATCH($A623&amp;"-6",Matches!$J$2:$J$201,0))),5,IF(SIGN(N623-O623)&lt;&gt;SIGN(INDEX(Matches!$G$2:$G$201,MATCH($A623&amp;"-6",Matches!$J$2:$J$201,0))-INDEX(Matches!$H$2:$H$201,MATCH($A623&amp;"-6",Matches!$J$2:$J$201,0))),0,IF(N623-O623=INDEX(Matches!$G$2:$G$201,MATCH($A623&amp;"-6",Matches!$J$2:$J$201,0))-INDEX(Matches!$H$2:$H$201,MATCH($A623&amp;"-6",Matches!$J$2:$J$201,0)),3,2))))),""))</f>
        <v/>
      </c>
      <c r="AD623" s="12" t="str">
        <f aca="false">IF(OR($B623="",P623="",Q623=""),"",IFERROR(IF(OR(INDEX(Matches!$I$2:$I$201,MATCH($A623&amp;"-7",Matches!$J$2:$J$201,0))="Void",INDEX(Matches!$G$2:$G$201,MATCH($A623&amp;"-7",Matches!$J$2:$J$201,0))="",INDEX(Matches!$H$2:$H$201,MATCH($A623&amp;"-7",Matches!$J$2:$J$201,0))=""),"",IF(AND($C623&lt;&gt;"",INDEX(Matches!$F$2:$F$201,MATCH($A623&amp;"-7",Matches!$J$2:$J$201,0))&lt;&gt;"",$C623&gt;=INDEX(Matches!$F$2:$F$201,MATCH($A623&amp;"-7",Matches!$J$2:$J$201,0))),"",IF(AND(P623=INDEX(Matches!$G$2:$G$201,MATCH($A623&amp;"-7",Matches!$J$2:$J$201,0)),Q623=INDEX(Matches!$H$2:$H$201,MATCH($A623&amp;"-7",Matches!$J$2:$J$201,0))),5,IF(SIGN(P623-Q623)&lt;&gt;SIGN(INDEX(Matches!$G$2:$G$201,MATCH($A623&amp;"-7",Matches!$J$2:$J$201,0))-INDEX(Matches!$H$2:$H$201,MATCH($A623&amp;"-7",Matches!$J$2:$J$201,0))),0,IF(P623-Q623=INDEX(Matches!$G$2:$G$201,MATCH($A623&amp;"-7",Matches!$J$2:$J$201,0))-INDEX(Matches!$H$2:$H$201,MATCH($A623&amp;"-7",Matches!$J$2:$J$201,0)),3,2))))),""))</f>
        <v/>
      </c>
      <c r="AE623" s="12" t="str">
        <f aca="false">IF(OR($B623="",R623="",S623=""),"",IFERROR(IF(OR(INDEX(Matches!$I$2:$I$201,MATCH($A623&amp;"-8",Matches!$J$2:$J$201,0))="Void",INDEX(Matches!$G$2:$G$201,MATCH($A623&amp;"-8",Matches!$J$2:$J$201,0))="",INDEX(Matches!$H$2:$H$201,MATCH($A623&amp;"-8",Matches!$J$2:$J$201,0))=""),"",IF(AND($C623&lt;&gt;"",INDEX(Matches!$F$2:$F$201,MATCH($A623&amp;"-8",Matches!$J$2:$J$201,0))&lt;&gt;"",$C623&gt;=INDEX(Matches!$F$2:$F$201,MATCH($A623&amp;"-8",Matches!$J$2:$J$201,0))),"",IF(AND(R623=INDEX(Matches!$G$2:$G$201,MATCH($A623&amp;"-8",Matches!$J$2:$J$201,0)),S623=INDEX(Matches!$H$2:$H$201,MATCH($A623&amp;"-8",Matches!$J$2:$J$201,0))),5,IF(SIGN(R623-S623)&lt;&gt;SIGN(INDEX(Matches!$G$2:$G$201,MATCH($A623&amp;"-8",Matches!$J$2:$J$201,0))-INDEX(Matches!$H$2:$H$201,MATCH($A623&amp;"-8",Matches!$J$2:$J$201,0))),0,IF(R623-S623=INDEX(Matches!$G$2:$G$201,MATCH($A623&amp;"-8",Matches!$J$2:$J$201,0))-INDEX(Matches!$H$2:$H$201,MATCH($A623&amp;"-8",Matches!$J$2:$J$201,0)),3,2))))),""))</f>
        <v/>
      </c>
      <c r="AF623" s="12" t="str">
        <f aca="false">IF(OR($B623="",T623="",U623=""),"",IFERROR(IF(OR(INDEX(Matches!$I$2:$I$201,MATCH($A623&amp;"-9",Matches!$J$2:$J$201,0))="Void",INDEX(Matches!$G$2:$G$201,MATCH($A623&amp;"-9",Matches!$J$2:$J$201,0))="",INDEX(Matches!$H$2:$H$201,MATCH($A623&amp;"-9",Matches!$J$2:$J$201,0))=""),"",IF(AND($C623&lt;&gt;"",INDEX(Matches!$F$2:$F$201,MATCH($A623&amp;"-9",Matches!$J$2:$J$201,0))&lt;&gt;"",$C623&gt;=INDEX(Matches!$F$2:$F$201,MATCH($A623&amp;"-9",Matches!$J$2:$J$201,0))),"",IF(AND(T623=INDEX(Matches!$G$2:$G$201,MATCH($A623&amp;"-9",Matches!$J$2:$J$201,0)),U623=INDEX(Matches!$H$2:$H$201,MATCH($A623&amp;"-9",Matches!$J$2:$J$201,0))),5,IF(SIGN(T623-U623)&lt;&gt;SIGN(INDEX(Matches!$G$2:$G$201,MATCH($A623&amp;"-9",Matches!$J$2:$J$201,0))-INDEX(Matches!$H$2:$H$201,MATCH($A623&amp;"-9",Matches!$J$2:$J$201,0))),0,IF(T623-U623=INDEX(Matches!$G$2:$G$201,MATCH($A623&amp;"-9",Matches!$J$2:$J$201,0))-INDEX(Matches!$H$2:$H$201,MATCH($A623&amp;"-9",Matches!$J$2:$J$201,0)),3,2))))),""))</f>
        <v/>
      </c>
      <c r="AG623" s="12" t="str">
        <f aca="false">IF(OR($B623="",V623="",W623=""),"",IFERROR(IF(OR(INDEX(Matches!$I$2:$I$201,MATCH($A623&amp;"-10",Matches!$J$2:$J$201,0))="Void",INDEX(Matches!$G$2:$G$201,MATCH($A623&amp;"-10",Matches!$J$2:$J$201,0))="",INDEX(Matches!$H$2:$H$201,MATCH($A623&amp;"-10",Matches!$J$2:$J$201,0))=""),"",IF(AND($C623&lt;&gt;"",INDEX(Matches!$F$2:$F$201,MATCH($A623&amp;"-10",Matches!$J$2:$J$201,0))&lt;&gt;"",$C623&gt;=INDEX(Matches!$F$2:$F$201,MATCH($A623&amp;"-10",Matches!$J$2:$J$201,0))),"",IF(AND(V623=INDEX(Matches!$G$2:$G$201,MATCH($A623&amp;"-10",Matches!$J$2:$J$201,0)),W623=INDEX(Matches!$H$2:$H$201,MATCH($A623&amp;"-10",Matches!$J$2:$J$201,0))),5,IF(SIGN(V623-W623)&lt;&gt;SIGN(INDEX(Matches!$G$2:$G$201,MATCH($A623&amp;"-10",Matches!$J$2:$J$201,0))-INDEX(Matches!$H$2:$H$201,MATCH($A623&amp;"-10",Matches!$J$2:$J$201,0))),0,IF(V623-W623=INDEX(Matches!$G$2:$G$201,MATCH($A623&amp;"-10",Matches!$J$2:$J$201,0))-INDEX(Matches!$H$2:$H$201,MATCH($A623&amp;"-10",Matches!$J$2:$J$201,0)),3,2))))),""))</f>
        <v/>
      </c>
      <c r="AH623" s="13" t="str">
        <f aca="false">IF($B623="","",SUM(X623:AG623))</f>
        <v/>
      </c>
      <c r="AI623" s="12" t="str">
        <f aca="false">IF($B623="","",COUNTIF(X623:AG623,5))</f>
        <v/>
      </c>
      <c r="AJ623" s="12" t="str">
        <f aca="false">IF($B623="","",COUNTIF(X623:AG623,"&gt;=2"))</f>
        <v/>
      </c>
      <c r="AK623" s="12" t="str">
        <f aca="false">IF($B623="","",COUNT(X623:AG623))</f>
        <v/>
      </c>
    </row>
    <row r="624" customFormat="false" ht="15" hidden="false" customHeight="false" outlineLevel="0" collapsed="false">
      <c r="A624" s="7"/>
      <c r="B624" s="7"/>
      <c r="C624" s="11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12" t="str">
        <f aca="false">IF(OR($B624="",D624="",E624=""),"",IFERROR(IF(OR(INDEX(Matches!$I$2:$I$201,MATCH($A624&amp;"-1",Matches!$J$2:$J$201,0))="Void",INDEX(Matches!$G$2:$G$201,MATCH($A624&amp;"-1",Matches!$J$2:$J$201,0))="",INDEX(Matches!$H$2:$H$201,MATCH($A624&amp;"-1",Matches!$J$2:$J$201,0))=""),"",IF(AND($C624&lt;&gt;"",INDEX(Matches!$F$2:$F$201,MATCH($A624&amp;"-1",Matches!$J$2:$J$201,0))&lt;&gt;"",$C624&gt;=INDEX(Matches!$F$2:$F$201,MATCH($A624&amp;"-1",Matches!$J$2:$J$201,0))),"",IF(AND(D624=INDEX(Matches!$G$2:$G$201,MATCH($A624&amp;"-1",Matches!$J$2:$J$201,0)),E624=INDEX(Matches!$H$2:$H$201,MATCH($A624&amp;"-1",Matches!$J$2:$J$201,0))),5,IF(SIGN(D624-E624)&lt;&gt;SIGN(INDEX(Matches!$G$2:$G$201,MATCH($A624&amp;"-1",Matches!$J$2:$J$201,0))-INDEX(Matches!$H$2:$H$201,MATCH($A624&amp;"-1",Matches!$J$2:$J$201,0))),0,IF(D624-E624=INDEX(Matches!$G$2:$G$201,MATCH($A624&amp;"-1",Matches!$J$2:$J$201,0))-INDEX(Matches!$H$2:$H$201,MATCH($A624&amp;"-1",Matches!$J$2:$J$201,0)),3,2))))),""))</f>
        <v/>
      </c>
      <c r="Y624" s="12" t="str">
        <f aca="false">IF(OR($B624="",F624="",G624=""),"",IFERROR(IF(OR(INDEX(Matches!$I$2:$I$201,MATCH($A624&amp;"-2",Matches!$J$2:$J$201,0))="Void",INDEX(Matches!$G$2:$G$201,MATCH($A624&amp;"-2",Matches!$J$2:$J$201,0))="",INDEX(Matches!$H$2:$H$201,MATCH($A624&amp;"-2",Matches!$J$2:$J$201,0))=""),"",IF(AND($C624&lt;&gt;"",INDEX(Matches!$F$2:$F$201,MATCH($A624&amp;"-2",Matches!$J$2:$J$201,0))&lt;&gt;"",$C624&gt;=INDEX(Matches!$F$2:$F$201,MATCH($A624&amp;"-2",Matches!$J$2:$J$201,0))),"",IF(AND(F624=INDEX(Matches!$G$2:$G$201,MATCH($A624&amp;"-2",Matches!$J$2:$J$201,0)),G624=INDEX(Matches!$H$2:$H$201,MATCH($A624&amp;"-2",Matches!$J$2:$J$201,0))),5,IF(SIGN(F624-G624)&lt;&gt;SIGN(INDEX(Matches!$G$2:$G$201,MATCH($A624&amp;"-2",Matches!$J$2:$J$201,0))-INDEX(Matches!$H$2:$H$201,MATCH($A624&amp;"-2",Matches!$J$2:$J$201,0))),0,IF(F624-G624=INDEX(Matches!$G$2:$G$201,MATCH($A624&amp;"-2",Matches!$J$2:$J$201,0))-INDEX(Matches!$H$2:$H$201,MATCH($A624&amp;"-2",Matches!$J$2:$J$201,0)),3,2))))),""))</f>
        <v/>
      </c>
      <c r="Z624" s="12" t="str">
        <f aca="false">IF(OR($B624="",H624="",I624=""),"",IFERROR(IF(OR(INDEX(Matches!$I$2:$I$201,MATCH($A624&amp;"-3",Matches!$J$2:$J$201,0))="Void",INDEX(Matches!$G$2:$G$201,MATCH($A624&amp;"-3",Matches!$J$2:$J$201,0))="",INDEX(Matches!$H$2:$H$201,MATCH($A624&amp;"-3",Matches!$J$2:$J$201,0))=""),"",IF(AND($C624&lt;&gt;"",INDEX(Matches!$F$2:$F$201,MATCH($A624&amp;"-3",Matches!$J$2:$J$201,0))&lt;&gt;"",$C624&gt;=INDEX(Matches!$F$2:$F$201,MATCH($A624&amp;"-3",Matches!$J$2:$J$201,0))),"",IF(AND(H624=INDEX(Matches!$G$2:$G$201,MATCH($A624&amp;"-3",Matches!$J$2:$J$201,0)),I624=INDEX(Matches!$H$2:$H$201,MATCH($A624&amp;"-3",Matches!$J$2:$J$201,0))),5,IF(SIGN(H624-I624)&lt;&gt;SIGN(INDEX(Matches!$G$2:$G$201,MATCH($A624&amp;"-3",Matches!$J$2:$J$201,0))-INDEX(Matches!$H$2:$H$201,MATCH($A624&amp;"-3",Matches!$J$2:$J$201,0))),0,IF(H624-I624=INDEX(Matches!$G$2:$G$201,MATCH($A624&amp;"-3",Matches!$J$2:$J$201,0))-INDEX(Matches!$H$2:$H$201,MATCH($A624&amp;"-3",Matches!$J$2:$J$201,0)),3,2))))),""))</f>
        <v/>
      </c>
      <c r="AA624" s="12" t="str">
        <f aca="false">IF(OR($B624="",J624="",K624=""),"",IFERROR(IF(OR(INDEX(Matches!$I$2:$I$201,MATCH($A624&amp;"-4",Matches!$J$2:$J$201,0))="Void",INDEX(Matches!$G$2:$G$201,MATCH($A624&amp;"-4",Matches!$J$2:$J$201,0))="",INDEX(Matches!$H$2:$H$201,MATCH($A624&amp;"-4",Matches!$J$2:$J$201,0))=""),"",IF(AND($C624&lt;&gt;"",INDEX(Matches!$F$2:$F$201,MATCH($A624&amp;"-4",Matches!$J$2:$J$201,0))&lt;&gt;"",$C624&gt;=INDEX(Matches!$F$2:$F$201,MATCH($A624&amp;"-4",Matches!$J$2:$J$201,0))),"",IF(AND(J624=INDEX(Matches!$G$2:$G$201,MATCH($A624&amp;"-4",Matches!$J$2:$J$201,0)),K624=INDEX(Matches!$H$2:$H$201,MATCH($A624&amp;"-4",Matches!$J$2:$J$201,0))),5,IF(SIGN(J624-K624)&lt;&gt;SIGN(INDEX(Matches!$G$2:$G$201,MATCH($A624&amp;"-4",Matches!$J$2:$J$201,0))-INDEX(Matches!$H$2:$H$201,MATCH($A624&amp;"-4",Matches!$J$2:$J$201,0))),0,IF(J624-K624=INDEX(Matches!$G$2:$G$201,MATCH($A624&amp;"-4",Matches!$J$2:$J$201,0))-INDEX(Matches!$H$2:$H$201,MATCH($A624&amp;"-4",Matches!$J$2:$J$201,0)),3,2))))),""))</f>
        <v/>
      </c>
      <c r="AB624" s="12" t="str">
        <f aca="false">IF(OR($B624="",L624="",M624=""),"",IFERROR(IF(OR(INDEX(Matches!$I$2:$I$201,MATCH($A624&amp;"-5",Matches!$J$2:$J$201,0))="Void",INDEX(Matches!$G$2:$G$201,MATCH($A624&amp;"-5",Matches!$J$2:$J$201,0))="",INDEX(Matches!$H$2:$H$201,MATCH($A624&amp;"-5",Matches!$J$2:$J$201,0))=""),"",IF(AND($C624&lt;&gt;"",INDEX(Matches!$F$2:$F$201,MATCH($A624&amp;"-5",Matches!$J$2:$J$201,0))&lt;&gt;"",$C624&gt;=INDEX(Matches!$F$2:$F$201,MATCH($A624&amp;"-5",Matches!$J$2:$J$201,0))),"",IF(AND(L624=INDEX(Matches!$G$2:$G$201,MATCH($A624&amp;"-5",Matches!$J$2:$J$201,0)),M624=INDEX(Matches!$H$2:$H$201,MATCH($A624&amp;"-5",Matches!$J$2:$J$201,0))),5,IF(SIGN(L624-M624)&lt;&gt;SIGN(INDEX(Matches!$G$2:$G$201,MATCH($A624&amp;"-5",Matches!$J$2:$J$201,0))-INDEX(Matches!$H$2:$H$201,MATCH($A624&amp;"-5",Matches!$J$2:$J$201,0))),0,IF(L624-M624=INDEX(Matches!$G$2:$G$201,MATCH($A624&amp;"-5",Matches!$J$2:$J$201,0))-INDEX(Matches!$H$2:$H$201,MATCH($A624&amp;"-5",Matches!$J$2:$J$201,0)),3,2))))),""))</f>
        <v/>
      </c>
      <c r="AC624" s="12" t="str">
        <f aca="false">IF(OR($B624="",N624="",O624=""),"",IFERROR(IF(OR(INDEX(Matches!$I$2:$I$201,MATCH($A624&amp;"-6",Matches!$J$2:$J$201,0))="Void",INDEX(Matches!$G$2:$G$201,MATCH($A624&amp;"-6",Matches!$J$2:$J$201,0))="",INDEX(Matches!$H$2:$H$201,MATCH($A624&amp;"-6",Matches!$J$2:$J$201,0))=""),"",IF(AND($C624&lt;&gt;"",INDEX(Matches!$F$2:$F$201,MATCH($A624&amp;"-6",Matches!$J$2:$J$201,0))&lt;&gt;"",$C624&gt;=INDEX(Matches!$F$2:$F$201,MATCH($A624&amp;"-6",Matches!$J$2:$J$201,0))),"",IF(AND(N624=INDEX(Matches!$G$2:$G$201,MATCH($A624&amp;"-6",Matches!$J$2:$J$201,0)),O624=INDEX(Matches!$H$2:$H$201,MATCH($A624&amp;"-6",Matches!$J$2:$J$201,0))),5,IF(SIGN(N624-O624)&lt;&gt;SIGN(INDEX(Matches!$G$2:$G$201,MATCH($A624&amp;"-6",Matches!$J$2:$J$201,0))-INDEX(Matches!$H$2:$H$201,MATCH($A624&amp;"-6",Matches!$J$2:$J$201,0))),0,IF(N624-O624=INDEX(Matches!$G$2:$G$201,MATCH($A624&amp;"-6",Matches!$J$2:$J$201,0))-INDEX(Matches!$H$2:$H$201,MATCH($A624&amp;"-6",Matches!$J$2:$J$201,0)),3,2))))),""))</f>
        <v/>
      </c>
      <c r="AD624" s="12" t="str">
        <f aca="false">IF(OR($B624="",P624="",Q624=""),"",IFERROR(IF(OR(INDEX(Matches!$I$2:$I$201,MATCH($A624&amp;"-7",Matches!$J$2:$J$201,0))="Void",INDEX(Matches!$G$2:$G$201,MATCH($A624&amp;"-7",Matches!$J$2:$J$201,0))="",INDEX(Matches!$H$2:$H$201,MATCH($A624&amp;"-7",Matches!$J$2:$J$201,0))=""),"",IF(AND($C624&lt;&gt;"",INDEX(Matches!$F$2:$F$201,MATCH($A624&amp;"-7",Matches!$J$2:$J$201,0))&lt;&gt;"",$C624&gt;=INDEX(Matches!$F$2:$F$201,MATCH($A624&amp;"-7",Matches!$J$2:$J$201,0))),"",IF(AND(P624=INDEX(Matches!$G$2:$G$201,MATCH($A624&amp;"-7",Matches!$J$2:$J$201,0)),Q624=INDEX(Matches!$H$2:$H$201,MATCH($A624&amp;"-7",Matches!$J$2:$J$201,0))),5,IF(SIGN(P624-Q624)&lt;&gt;SIGN(INDEX(Matches!$G$2:$G$201,MATCH($A624&amp;"-7",Matches!$J$2:$J$201,0))-INDEX(Matches!$H$2:$H$201,MATCH($A624&amp;"-7",Matches!$J$2:$J$201,0))),0,IF(P624-Q624=INDEX(Matches!$G$2:$G$201,MATCH($A624&amp;"-7",Matches!$J$2:$J$201,0))-INDEX(Matches!$H$2:$H$201,MATCH($A624&amp;"-7",Matches!$J$2:$J$201,0)),3,2))))),""))</f>
        <v/>
      </c>
      <c r="AE624" s="12" t="str">
        <f aca="false">IF(OR($B624="",R624="",S624=""),"",IFERROR(IF(OR(INDEX(Matches!$I$2:$I$201,MATCH($A624&amp;"-8",Matches!$J$2:$J$201,0))="Void",INDEX(Matches!$G$2:$G$201,MATCH($A624&amp;"-8",Matches!$J$2:$J$201,0))="",INDEX(Matches!$H$2:$H$201,MATCH($A624&amp;"-8",Matches!$J$2:$J$201,0))=""),"",IF(AND($C624&lt;&gt;"",INDEX(Matches!$F$2:$F$201,MATCH($A624&amp;"-8",Matches!$J$2:$J$201,0))&lt;&gt;"",$C624&gt;=INDEX(Matches!$F$2:$F$201,MATCH($A624&amp;"-8",Matches!$J$2:$J$201,0))),"",IF(AND(R624=INDEX(Matches!$G$2:$G$201,MATCH($A624&amp;"-8",Matches!$J$2:$J$201,0)),S624=INDEX(Matches!$H$2:$H$201,MATCH($A624&amp;"-8",Matches!$J$2:$J$201,0))),5,IF(SIGN(R624-S624)&lt;&gt;SIGN(INDEX(Matches!$G$2:$G$201,MATCH($A624&amp;"-8",Matches!$J$2:$J$201,0))-INDEX(Matches!$H$2:$H$201,MATCH($A624&amp;"-8",Matches!$J$2:$J$201,0))),0,IF(R624-S624=INDEX(Matches!$G$2:$G$201,MATCH($A624&amp;"-8",Matches!$J$2:$J$201,0))-INDEX(Matches!$H$2:$H$201,MATCH($A624&amp;"-8",Matches!$J$2:$J$201,0)),3,2))))),""))</f>
        <v/>
      </c>
      <c r="AF624" s="12" t="str">
        <f aca="false">IF(OR($B624="",T624="",U624=""),"",IFERROR(IF(OR(INDEX(Matches!$I$2:$I$201,MATCH($A624&amp;"-9",Matches!$J$2:$J$201,0))="Void",INDEX(Matches!$G$2:$G$201,MATCH($A624&amp;"-9",Matches!$J$2:$J$201,0))="",INDEX(Matches!$H$2:$H$201,MATCH($A624&amp;"-9",Matches!$J$2:$J$201,0))=""),"",IF(AND($C624&lt;&gt;"",INDEX(Matches!$F$2:$F$201,MATCH($A624&amp;"-9",Matches!$J$2:$J$201,0))&lt;&gt;"",$C624&gt;=INDEX(Matches!$F$2:$F$201,MATCH($A624&amp;"-9",Matches!$J$2:$J$201,0))),"",IF(AND(T624=INDEX(Matches!$G$2:$G$201,MATCH($A624&amp;"-9",Matches!$J$2:$J$201,0)),U624=INDEX(Matches!$H$2:$H$201,MATCH($A624&amp;"-9",Matches!$J$2:$J$201,0))),5,IF(SIGN(T624-U624)&lt;&gt;SIGN(INDEX(Matches!$G$2:$G$201,MATCH($A624&amp;"-9",Matches!$J$2:$J$201,0))-INDEX(Matches!$H$2:$H$201,MATCH($A624&amp;"-9",Matches!$J$2:$J$201,0))),0,IF(T624-U624=INDEX(Matches!$G$2:$G$201,MATCH($A624&amp;"-9",Matches!$J$2:$J$201,0))-INDEX(Matches!$H$2:$H$201,MATCH($A624&amp;"-9",Matches!$J$2:$J$201,0)),3,2))))),""))</f>
        <v/>
      </c>
      <c r="AG624" s="12" t="str">
        <f aca="false">IF(OR($B624="",V624="",W624=""),"",IFERROR(IF(OR(INDEX(Matches!$I$2:$I$201,MATCH($A624&amp;"-10",Matches!$J$2:$J$201,0))="Void",INDEX(Matches!$G$2:$G$201,MATCH($A624&amp;"-10",Matches!$J$2:$J$201,0))="",INDEX(Matches!$H$2:$H$201,MATCH($A624&amp;"-10",Matches!$J$2:$J$201,0))=""),"",IF(AND($C624&lt;&gt;"",INDEX(Matches!$F$2:$F$201,MATCH($A624&amp;"-10",Matches!$J$2:$J$201,0))&lt;&gt;"",$C624&gt;=INDEX(Matches!$F$2:$F$201,MATCH($A624&amp;"-10",Matches!$J$2:$J$201,0))),"",IF(AND(V624=INDEX(Matches!$G$2:$G$201,MATCH($A624&amp;"-10",Matches!$J$2:$J$201,0)),W624=INDEX(Matches!$H$2:$H$201,MATCH($A624&amp;"-10",Matches!$J$2:$J$201,0))),5,IF(SIGN(V624-W624)&lt;&gt;SIGN(INDEX(Matches!$G$2:$G$201,MATCH($A624&amp;"-10",Matches!$J$2:$J$201,0))-INDEX(Matches!$H$2:$H$201,MATCH($A624&amp;"-10",Matches!$J$2:$J$201,0))),0,IF(V624-W624=INDEX(Matches!$G$2:$G$201,MATCH($A624&amp;"-10",Matches!$J$2:$J$201,0))-INDEX(Matches!$H$2:$H$201,MATCH($A624&amp;"-10",Matches!$J$2:$J$201,0)),3,2))))),""))</f>
        <v/>
      </c>
      <c r="AH624" s="13" t="str">
        <f aca="false">IF($B624="","",SUM(X624:AG624))</f>
        <v/>
      </c>
      <c r="AI624" s="12" t="str">
        <f aca="false">IF($B624="","",COUNTIF(X624:AG624,5))</f>
        <v/>
      </c>
      <c r="AJ624" s="12" t="str">
        <f aca="false">IF($B624="","",COUNTIF(X624:AG624,"&gt;=2"))</f>
        <v/>
      </c>
      <c r="AK624" s="12" t="str">
        <f aca="false">IF($B624="","",COUNT(X624:AG624))</f>
        <v/>
      </c>
    </row>
    <row r="625" customFormat="false" ht="15" hidden="false" customHeight="false" outlineLevel="0" collapsed="false">
      <c r="A625" s="7"/>
      <c r="B625" s="7"/>
      <c r="C625" s="11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12" t="str">
        <f aca="false">IF(OR($B625="",D625="",E625=""),"",IFERROR(IF(OR(INDEX(Matches!$I$2:$I$201,MATCH($A625&amp;"-1",Matches!$J$2:$J$201,0))="Void",INDEX(Matches!$G$2:$G$201,MATCH($A625&amp;"-1",Matches!$J$2:$J$201,0))="",INDEX(Matches!$H$2:$H$201,MATCH($A625&amp;"-1",Matches!$J$2:$J$201,0))=""),"",IF(AND($C625&lt;&gt;"",INDEX(Matches!$F$2:$F$201,MATCH($A625&amp;"-1",Matches!$J$2:$J$201,0))&lt;&gt;"",$C625&gt;=INDEX(Matches!$F$2:$F$201,MATCH($A625&amp;"-1",Matches!$J$2:$J$201,0))),"",IF(AND(D625=INDEX(Matches!$G$2:$G$201,MATCH($A625&amp;"-1",Matches!$J$2:$J$201,0)),E625=INDEX(Matches!$H$2:$H$201,MATCH($A625&amp;"-1",Matches!$J$2:$J$201,0))),5,IF(SIGN(D625-E625)&lt;&gt;SIGN(INDEX(Matches!$G$2:$G$201,MATCH($A625&amp;"-1",Matches!$J$2:$J$201,0))-INDEX(Matches!$H$2:$H$201,MATCH($A625&amp;"-1",Matches!$J$2:$J$201,0))),0,IF(D625-E625=INDEX(Matches!$G$2:$G$201,MATCH($A625&amp;"-1",Matches!$J$2:$J$201,0))-INDEX(Matches!$H$2:$H$201,MATCH($A625&amp;"-1",Matches!$J$2:$J$201,0)),3,2))))),""))</f>
        <v/>
      </c>
      <c r="Y625" s="12" t="str">
        <f aca="false">IF(OR($B625="",F625="",G625=""),"",IFERROR(IF(OR(INDEX(Matches!$I$2:$I$201,MATCH($A625&amp;"-2",Matches!$J$2:$J$201,0))="Void",INDEX(Matches!$G$2:$G$201,MATCH($A625&amp;"-2",Matches!$J$2:$J$201,0))="",INDEX(Matches!$H$2:$H$201,MATCH($A625&amp;"-2",Matches!$J$2:$J$201,0))=""),"",IF(AND($C625&lt;&gt;"",INDEX(Matches!$F$2:$F$201,MATCH($A625&amp;"-2",Matches!$J$2:$J$201,0))&lt;&gt;"",$C625&gt;=INDEX(Matches!$F$2:$F$201,MATCH($A625&amp;"-2",Matches!$J$2:$J$201,0))),"",IF(AND(F625=INDEX(Matches!$G$2:$G$201,MATCH($A625&amp;"-2",Matches!$J$2:$J$201,0)),G625=INDEX(Matches!$H$2:$H$201,MATCH($A625&amp;"-2",Matches!$J$2:$J$201,0))),5,IF(SIGN(F625-G625)&lt;&gt;SIGN(INDEX(Matches!$G$2:$G$201,MATCH($A625&amp;"-2",Matches!$J$2:$J$201,0))-INDEX(Matches!$H$2:$H$201,MATCH($A625&amp;"-2",Matches!$J$2:$J$201,0))),0,IF(F625-G625=INDEX(Matches!$G$2:$G$201,MATCH($A625&amp;"-2",Matches!$J$2:$J$201,0))-INDEX(Matches!$H$2:$H$201,MATCH($A625&amp;"-2",Matches!$J$2:$J$201,0)),3,2))))),""))</f>
        <v/>
      </c>
      <c r="Z625" s="12" t="str">
        <f aca="false">IF(OR($B625="",H625="",I625=""),"",IFERROR(IF(OR(INDEX(Matches!$I$2:$I$201,MATCH($A625&amp;"-3",Matches!$J$2:$J$201,0))="Void",INDEX(Matches!$G$2:$G$201,MATCH($A625&amp;"-3",Matches!$J$2:$J$201,0))="",INDEX(Matches!$H$2:$H$201,MATCH($A625&amp;"-3",Matches!$J$2:$J$201,0))=""),"",IF(AND($C625&lt;&gt;"",INDEX(Matches!$F$2:$F$201,MATCH($A625&amp;"-3",Matches!$J$2:$J$201,0))&lt;&gt;"",$C625&gt;=INDEX(Matches!$F$2:$F$201,MATCH($A625&amp;"-3",Matches!$J$2:$J$201,0))),"",IF(AND(H625=INDEX(Matches!$G$2:$G$201,MATCH($A625&amp;"-3",Matches!$J$2:$J$201,0)),I625=INDEX(Matches!$H$2:$H$201,MATCH($A625&amp;"-3",Matches!$J$2:$J$201,0))),5,IF(SIGN(H625-I625)&lt;&gt;SIGN(INDEX(Matches!$G$2:$G$201,MATCH($A625&amp;"-3",Matches!$J$2:$J$201,0))-INDEX(Matches!$H$2:$H$201,MATCH($A625&amp;"-3",Matches!$J$2:$J$201,0))),0,IF(H625-I625=INDEX(Matches!$G$2:$G$201,MATCH($A625&amp;"-3",Matches!$J$2:$J$201,0))-INDEX(Matches!$H$2:$H$201,MATCH($A625&amp;"-3",Matches!$J$2:$J$201,0)),3,2))))),""))</f>
        <v/>
      </c>
      <c r="AA625" s="12" t="str">
        <f aca="false">IF(OR($B625="",J625="",K625=""),"",IFERROR(IF(OR(INDEX(Matches!$I$2:$I$201,MATCH($A625&amp;"-4",Matches!$J$2:$J$201,0))="Void",INDEX(Matches!$G$2:$G$201,MATCH($A625&amp;"-4",Matches!$J$2:$J$201,0))="",INDEX(Matches!$H$2:$H$201,MATCH($A625&amp;"-4",Matches!$J$2:$J$201,0))=""),"",IF(AND($C625&lt;&gt;"",INDEX(Matches!$F$2:$F$201,MATCH($A625&amp;"-4",Matches!$J$2:$J$201,0))&lt;&gt;"",$C625&gt;=INDEX(Matches!$F$2:$F$201,MATCH($A625&amp;"-4",Matches!$J$2:$J$201,0))),"",IF(AND(J625=INDEX(Matches!$G$2:$G$201,MATCH($A625&amp;"-4",Matches!$J$2:$J$201,0)),K625=INDEX(Matches!$H$2:$H$201,MATCH($A625&amp;"-4",Matches!$J$2:$J$201,0))),5,IF(SIGN(J625-K625)&lt;&gt;SIGN(INDEX(Matches!$G$2:$G$201,MATCH($A625&amp;"-4",Matches!$J$2:$J$201,0))-INDEX(Matches!$H$2:$H$201,MATCH($A625&amp;"-4",Matches!$J$2:$J$201,0))),0,IF(J625-K625=INDEX(Matches!$G$2:$G$201,MATCH($A625&amp;"-4",Matches!$J$2:$J$201,0))-INDEX(Matches!$H$2:$H$201,MATCH($A625&amp;"-4",Matches!$J$2:$J$201,0)),3,2))))),""))</f>
        <v/>
      </c>
      <c r="AB625" s="12" t="str">
        <f aca="false">IF(OR($B625="",L625="",M625=""),"",IFERROR(IF(OR(INDEX(Matches!$I$2:$I$201,MATCH($A625&amp;"-5",Matches!$J$2:$J$201,0))="Void",INDEX(Matches!$G$2:$G$201,MATCH($A625&amp;"-5",Matches!$J$2:$J$201,0))="",INDEX(Matches!$H$2:$H$201,MATCH($A625&amp;"-5",Matches!$J$2:$J$201,0))=""),"",IF(AND($C625&lt;&gt;"",INDEX(Matches!$F$2:$F$201,MATCH($A625&amp;"-5",Matches!$J$2:$J$201,0))&lt;&gt;"",$C625&gt;=INDEX(Matches!$F$2:$F$201,MATCH($A625&amp;"-5",Matches!$J$2:$J$201,0))),"",IF(AND(L625=INDEX(Matches!$G$2:$G$201,MATCH($A625&amp;"-5",Matches!$J$2:$J$201,0)),M625=INDEX(Matches!$H$2:$H$201,MATCH($A625&amp;"-5",Matches!$J$2:$J$201,0))),5,IF(SIGN(L625-M625)&lt;&gt;SIGN(INDEX(Matches!$G$2:$G$201,MATCH($A625&amp;"-5",Matches!$J$2:$J$201,0))-INDEX(Matches!$H$2:$H$201,MATCH($A625&amp;"-5",Matches!$J$2:$J$201,0))),0,IF(L625-M625=INDEX(Matches!$G$2:$G$201,MATCH($A625&amp;"-5",Matches!$J$2:$J$201,0))-INDEX(Matches!$H$2:$H$201,MATCH($A625&amp;"-5",Matches!$J$2:$J$201,0)),3,2))))),""))</f>
        <v/>
      </c>
      <c r="AC625" s="12" t="str">
        <f aca="false">IF(OR($B625="",N625="",O625=""),"",IFERROR(IF(OR(INDEX(Matches!$I$2:$I$201,MATCH($A625&amp;"-6",Matches!$J$2:$J$201,0))="Void",INDEX(Matches!$G$2:$G$201,MATCH($A625&amp;"-6",Matches!$J$2:$J$201,0))="",INDEX(Matches!$H$2:$H$201,MATCH($A625&amp;"-6",Matches!$J$2:$J$201,0))=""),"",IF(AND($C625&lt;&gt;"",INDEX(Matches!$F$2:$F$201,MATCH($A625&amp;"-6",Matches!$J$2:$J$201,0))&lt;&gt;"",$C625&gt;=INDEX(Matches!$F$2:$F$201,MATCH($A625&amp;"-6",Matches!$J$2:$J$201,0))),"",IF(AND(N625=INDEX(Matches!$G$2:$G$201,MATCH($A625&amp;"-6",Matches!$J$2:$J$201,0)),O625=INDEX(Matches!$H$2:$H$201,MATCH($A625&amp;"-6",Matches!$J$2:$J$201,0))),5,IF(SIGN(N625-O625)&lt;&gt;SIGN(INDEX(Matches!$G$2:$G$201,MATCH($A625&amp;"-6",Matches!$J$2:$J$201,0))-INDEX(Matches!$H$2:$H$201,MATCH($A625&amp;"-6",Matches!$J$2:$J$201,0))),0,IF(N625-O625=INDEX(Matches!$G$2:$G$201,MATCH($A625&amp;"-6",Matches!$J$2:$J$201,0))-INDEX(Matches!$H$2:$H$201,MATCH($A625&amp;"-6",Matches!$J$2:$J$201,0)),3,2))))),""))</f>
        <v/>
      </c>
      <c r="AD625" s="12" t="str">
        <f aca="false">IF(OR($B625="",P625="",Q625=""),"",IFERROR(IF(OR(INDEX(Matches!$I$2:$I$201,MATCH($A625&amp;"-7",Matches!$J$2:$J$201,0))="Void",INDEX(Matches!$G$2:$G$201,MATCH($A625&amp;"-7",Matches!$J$2:$J$201,0))="",INDEX(Matches!$H$2:$H$201,MATCH($A625&amp;"-7",Matches!$J$2:$J$201,0))=""),"",IF(AND($C625&lt;&gt;"",INDEX(Matches!$F$2:$F$201,MATCH($A625&amp;"-7",Matches!$J$2:$J$201,0))&lt;&gt;"",$C625&gt;=INDEX(Matches!$F$2:$F$201,MATCH($A625&amp;"-7",Matches!$J$2:$J$201,0))),"",IF(AND(P625=INDEX(Matches!$G$2:$G$201,MATCH($A625&amp;"-7",Matches!$J$2:$J$201,0)),Q625=INDEX(Matches!$H$2:$H$201,MATCH($A625&amp;"-7",Matches!$J$2:$J$201,0))),5,IF(SIGN(P625-Q625)&lt;&gt;SIGN(INDEX(Matches!$G$2:$G$201,MATCH($A625&amp;"-7",Matches!$J$2:$J$201,0))-INDEX(Matches!$H$2:$H$201,MATCH($A625&amp;"-7",Matches!$J$2:$J$201,0))),0,IF(P625-Q625=INDEX(Matches!$G$2:$G$201,MATCH($A625&amp;"-7",Matches!$J$2:$J$201,0))-INDEX(Matches!$H$2:$H$201,MATCH($A625&amp;"-7",Matches!$J$2:$J$201,0)),3,2))))),""))</f>
        <v/>
      </c>
      <c r="AE625" s="12" t="str">
        <f aca="false">IF(OR($B625="",R625="",S625=""),"",IFERROR(IF(OR(INDEX(Matches!$I$2:$I$201,MATCH($A625&amp;"-8",Matches!$J$2:$J$201,0))="Void",INDEX(Matches!$G$2:$G$201,MATCH($A625&amp;"-8",Matches!$J$2:$J$201,0))="",INDEX(Matches!$H$2:$H$201,MATCH($A625&amp;"-8",Matches!$J$2:$J$201,0))=""),"",IF(AND($C625&lt;&gt;"",INDEX(Matches!$F$2:$F$201,MATCH($A625&amp;"-8",Matches!$J$2:$J$201,0))&lt;&gt;"",$C625&gt;=INDEX(Matches!$F$2:$F$201,MATCH($A625&amp;"-8",Matches!$J$2:$J$201,0))),"",IF(AND(R625=INDEX(Matches!$G$2:$G$201,MATCH($A625&amp;"-8",Matches!$J$2:$J$201,0)),S625=INDEX(Matches!$H$2:$H$201,MATCH($A625&amp;"-8",Matches!$J$2:$J$201,0))),5,IF(SIGN(R625-S625)&lt;&gt;SIGN(INDEX(Matches!$G$2:$G$201,MATCH($A625&amp;"-8",Matches!$J$2:$J$201,0))-INDEX(Matches!$H$2:$H$201,MATCH($A625&amp;"-8",Matches!$J$2:$J$201,0))),0,IF(R625-S625=INDEX(Matches!$G$2:$G$201,MATCH($A625&amp;"-8",Matches!$J$2:$J$201,0))-INDEX(Matches!$H$2:$H$201,MATCH($A625&amp;"-8",Matches!$J$2:$J$201,0)),3,2))))),""))</f>
        <v/>
      </c>
      <c r="AF625" s="12" t="str">
        <f aca="false">IF(OR($B625="",T625="",U625=""),"",IFERROR(IF(OR(INDEX(Matches!$I$2:$I$201,MATCH($A625&amp;"-9",Matches!$J$2:$J$201,0))="Void",INDEX(Matches!$G$2:$G$201,MATCH($A625&amp;"-9",Matches!$J$2:$J$201,0))="",INDEX(Matches!$H$2:$H$201,MATCH($A625&amp;"-9",Matches!$J$2:$J$201,0))=""),"",IF(AND($C625&lt;&gt;"",INDEX(Matches!$F$2:$F$201,MATCH($A625&amp;"-9",Matches!$J$2:$J$201,0))&lt;&gt;"",$C625&gt;=INDEX(Matches!$F$2:$F$201,MATCH($A625&amp;"-9",Matches!$J$2:$J$201,0))),"",IF(AND(T625=INDEX(Matches!$G$2:$G$201,MATCH($A625&amp;"-9",Matches!$J$2:$J$201,0)),U625=INDEX(Matches!$H$2:$H$201,MATCH($A625&amp;"-9",Matches!$J$2:$J$201,0))),5,IF(SIGN(T625-U625)&lt;&gt;SIGN(INDEX(Matches!$G$2:$G$201,MATCH($A625&amp;"-9",Matches!$J$2:$J$201,0))-INDEX(Matches!$H$2:$H$201,MATCH($A625&amp;"-9",Matches!$J$2:$J$201,0))),0,IF(T625-U625=INDEX(Matches!$G$2:$G$201,MATCH($A625&amp;"-9",Matches!$J$2:$J$201,0))-INDEX(Matches!$H$2:$H$201,MATCH($A625&amp;"-9",Matches!$J$2:$J$201,0)),3,2))))),""))</f>
        <v/>
      </c>
      <c r="AG625" s="12" t="str">
        <f aca="false">IF(OR($B625="",V625="",W625=""),"",IFERROR(IF(OR(INDEX(Matches!$I$2:$I$201,MATCH($A625&amp;"-10",Matches!$J$2:$J$201,0))="Void",INDEX(Matches!$G$2:$G$201,MATCH($A625&amp;"-10",Matches!$J$2:$J$201,0))="",INDEX(Matches!$H$2:$H$201,MATCH($A625&amp;"-10",Matches!$J$2:$J$201,0))=""),"",IF(AND($C625&lt;&gt;"",INDEX(Matches!$F$2:$F$201,MATCH($A625&amp;"-10",Matches!$J$2:$J$201,0))&lt;&gt;"",$C625&gt;=INDEX(Matches!$F$2:$F$201,MATCH($A625&amp;"-10",Matches!$J$2:$J$201,0))),"",IF(AND(V625=INDEX(Matches!$G$2:$G$201,MATCH($A625&amp;"-10",Matches!$J$2:$J$201,0)),W625=INDEX(Matches!$H$2:$H$201,MATCH($A625&amp;"-10",Matches!$J$2:$J$201,0))),5,IF(SIGN(V625-W625)&lt;&gt;SIGN(INDEX(Matches!$G$2:$G$201,MATCH($A625&amp;"-10",Matches!$J$2:$J$201,0))-INDEX(Matches!$H$2:$H$201,MATCH($A625&amp;"-10",Matches!$J$2:$J$201,0))),0,IF(V625-W625=INDEX(Matches!$G$2:$G$201,MATCH($A625&amp;"-10",Matches!$J$2:$J$201,0))-INDEX(Matches!$H$2:$H$201,MATCH($A625&amp;"-10",Matches!$J$2:$J$201,0)),3,2))))),""))</f>
        <v/>
      </c>
      <c r="AH625" s="13" t="str">
        <f aca="false">IF($B625="","",SUM(X625:AG625))</f>
        <v/>
      </c>
      <c r="AI625" s="12" t="str">
        <f aca="false">IF($B625="","",COUNTIF(X625:AG625,5))</f>
        <v/>
      </c>
      <c r="AJ625" s="12" t="str">
        <f aca="false">IF($B625="","",COUNTIF(X625:AG625,"&gt;=2"))</f>
        <v/>
      </c>
      <c r="AK625" s="12" t="str">
        <f aca="false">IF($B625="","",COUNT(X625:AG625))</f>
        <v/>
      </c>
    </row>
    <row r="626" customFormat="false" ht="15" hidden="false" customHeight="false" outlineLevel="0" collapsed="false">
      <c r="A626" s="7"/>
      <c r="B626" s="7"/>
      <c r="C626" s="11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12" t="str">
        <f aca="false">IF(OR($B626="",D626="",E626=""),"",IFERROR(IF(OR(INDEX(Matches!$I$2:$I$201,MATCH($A626&amp;"-1",Matches!$J$2:$J$201,0))="Void",INDEX(Matches!$G$2:$G$201,MATCH($A626&amp;"-1",Matches!$J$2:$J$201,0))="",INDEX(Matches!$H$2:$H$201,MATCH($A626&amp;"-1",Matches!$J$2:$J$201,0))=""),"",IF(AND($C626&lt;&gt;"",INDEX(Matches!$F$2:$F$201,MATCH($A626&amp;"-1",Matches!$J$2:$J$201,0))&lt;&gt;"",$C626&gt;=INDEX(Matches!$F$2:$F$201,MATCH($A626&amp;"-1",Matches!$J$2:$J$201,0))),"",IF(AND(D626=INDEX(Matches!$G$2:$G$201,MATCH($A626&amp;"-1",Matches!$J$2:$J$201,0)),E626=INDEX(Matches!$H$2:$H$201,MATCH($A626&amp;"-1",Matches!$J$2:$J$201,0))),5,IF(SIGN(D626-E626)&lt;&gt;SIGN(INDEX(Matches!$G$2:$G$201,MATCH($A626&amp;"-1",Matches!$J$2:$J$201,0))-INDEX(Matches!$H$2:$H$201,MATCH($A626&amp;"-1",Matches!$J$2:$J$201,0))),0,IF(D626-E626=INDEX(Matches!$G$2:$G$201,MATCH($A626&amp;"-1",Matches!$J$2:$J$201,0))-INDEX(Matches!$H$2:$H$201,MATCH($A626&amp;"-1",Matches!$J$2:$J$201,0)),3,2))))),""))</f>
        <v/>
      </c>
      <c r="Y626" s="12" t="str">
        <f aca="false">IF(OR($B626="",F626="",G626=""),"",IFERROR(IF(OR(INDEX(Matches!$I$2:$I$201,MATCH($A626&amp;"-2",Matches!$J$2:$J$201,0))="Void",INDEX(Matches!$G$2:$G$201,MATCH($A626&amp;"-2",Matches!$J$2:$J$201,0))="",INDEX(Matches!$H$2:$H$201,MATCH($A626&amp;"-2",Matches!$J$2:$J$201,0))=""),"",IF(AND($C626&lt;&gt;"",INDEX(Matches!$F$2:$F$201,MATCH($A626&amp;"-2",Matches!$J$2:$J$201,0))&lt;&gt;"",$C626&gt;=INDEX(Matches!$F$2:$F$201,MATCH($A626&amp;"-2",Matches!$J$2:$J$201,0))),"",IF(AND(F626=INDEX(Matches!$G$2:$G$201,MATCH($A626&amp;"-2",Matches!$J$2:$J$201,0)),G626=INDEX(Matches!$H$2:$H$201,MATCH($A626&amp;"-2",Matches!$J$2:$J$201,0))),5,IF(SIGN(F626-G626)&lt;&gt;SIGN(INDEX(Matches!$G$2:$G$201,MATCH($A626&amp;"-2",Matches!$J$2:$J$201,0))-INDEX(Matches!$H$2:$H$201,MATCH($A626&amp;"-2",Matches!$J$2:$J$201,0))),0,IF(F626-G626=INDEX(Matches!$G$2:$G$201,MATCH($A626&amp;"-2",Matches!$J$2:$J$201,0))-INDEX(Matches!$H$2:$H$201,MATCH($A626&amp;"-2",Matches!$J$2:$J$201,0)),3,2))))),""))</f>
        <v/>
      </c>
      <c r="Z626" s="12" t="str">
        <f aca="false">IF(OR($B626="",H626="",I626=""),"",IFERROR(IF(OR(INDEX(Matches!$I$2:$I$201,MATCH($A626&amp;"-3",Matches!$J$2:$J$201,0))="Void",INDEX(Matches!$G$2:$G$201,MATCH($A626&amp;"-3",Matches!$J$2:$J$201,0))="",INDEX(Matches!$H$2:$H$201,MATCH($A626&amp;"-3",Matches!$J$2:$J$201,0))=""),"",IF(AND($C626&lt;&gt;"",INDEX(Matches!$F$2:$F$201,MATCH($A626&amp;"-3",Matches!$J$2:$J$201,0))&lt;&gt;"",$C626&gt;=INDEX(Matches!$F$2:$F$201,MATCH($A626&amp;"-3",Matches!$J$2:$J$201,0))),"",IF(AND(H626=INDEX(Matches!$G$2:$G$201,MATCH($A626&amp;"-3",Matches!$J$2:$J$201,0)),I626=INDEX(Matches!$H$2:$H$201,MATCH($A626&amp;"-3",Matches!$J$2:$J$201,0))),5,IF(SIGN(H626-I626)&lt;&gt;SIGN(INDEX(Matches!$G$2:$G$201,MATCH($A626&amp;"-3",Matches!$J$2:$J$201,0))-INDEX(Matches!$H$2:$H$201,MATCH($A626&amp;"-3",Matches!$J$2:$J$201,0))),0,IF(H626-I626=INDEX(Matches!$G$2:$G$201,MATCH($A626&amp;"-3",Matches!$J$2:$J$201,0))-INDEX(Matches!$H$2:$H$201,MATCH($A626&amp;"-3",Matches!$J$2:$J$201,0)),3,2))))),""))</f>
        <v/>
      </c>
      <c r="AA626" s="12" t="str">
        <f aca="false">IF(OR($B626="",J626="",K626=""),"",IFERROR(IF(OR(INDEX(Matches!$I$2:$I$201,MATCH($A626&amp;"-4",Matches!$J$2:$J$201,0))="Void",INDEX(Matches!$G$2:$G$201,MATCH($A626&amp;"-4",Matches!$J$2:$J$201,0))="",INDEX(Matches!$H$2:$H$201,MATCH($A626&amp;"-4",Matches!$J$2:$J$201,0))=""),"",IF(AND($C626&lt;&gt;"",INDEX(Matches!$F$2:$F$201,MATCH($A626&amp;"-4",Matches!$J$2:$J$201,0))&lt;&gt;"",$C626&gt;=INDEX(Matches!$F$2:$F$201,MATCH($A626&amp;"-4",Matches!$J$2:$J$201,0))),"",IF(AND(J626=INDEX(Matches!$G$2:$G$201,MATCH($A626&amp;"-4",Matches!$J$2:$J$201,0)),K626=INDEX(Matches!$H$2:$H$201,MATCH($A626&amp;"-4",Matches!$J$2:$J$201,0))),5,IF(SIGN(J626-K626)&lt;&gt;SIGN(INDEX(Matches!$G$2:$G$201,MATCH($A626&amp;"-4",Matches!$J$2:$J$201,0))-INDEX(Matches!$H$2:$H$201,MATCH($A626&amp;"-4",Matches!$J$2:$J$201,0))),0,IF(J626-K626=INDEX(Matches!$G$2:$G$201,MATCH($A626&amp;"-4",Matches!$J$2:$J$201,0))-INDEX(Matches!$H$2:$H$201,MATCH($A626&amp;"-4",Matches!$J$2:$J$201,0)),3,2))))),""))</f>
        <v/>
      </c>
      <c r="AB626" s="12" t="str">
        <f aca="false">IF(OR($B626="",L626="",M626=""),"",IFERROR(IF(OR(INDEX(Matches!$I$2:$I$201,MATCH($A626&amp;"-5",Matches!$J$2:$J$201,0))="Void",INDEX(Matches!$G$2:$G$201,MATCH($A626&amp;"-5",Matches!$J$2:$J$201,0))="",INDEX(Matches!$H$2:$H$201,MATCH($A626&amp;"-5",Matches!$J$2:$J$201,0))=""),"",IF(AND($C626&lt;&gt;"",INDEX(Matches!$F$2:$F$201,MATCH($A626&amp;"-5",Matches!$J$2:$J$201,0))&lt;&gt;"",$C626&gt;=INDEX(Matches!$F$2:$F$201,MATCH($A626&amp;"-5",Matches!$J$2:$J$201,0))),"",IF(AND(L626=INDEX(Matches!$G$2:$G$201,MATCH($A626&amp;"-5",Matches!$J$2:$J$201,0)),M626=INDEX(Matches!$H$2:$H$201,MATCH($A626&amp;"-5",Matches!$J$2:$J$201,0))),5,IF(SIGN(L626-M626)&lt;&gt;SIGN(INDEX(Matches!$G$2:$G$201,MATCH($A626&amp;"-5",Matches!$J$2:$J$201,0))-INDEX(Matches!$H$2:$H$201,MATCH($A626&amp;"-5",Matches!$J$2:$J$201,0))),0,IF(L626-M626=INDEX(Matches!$G$2:$G$201,MATCH($A626&amp;"-5",Matches!$J$2:$J$201,0))-INDEX(Matches!$H$2:$H$201,MATCH($A626&amp;"-5",Matches!$J$2:$J$201,0)),3,2))))),""))</f>
        <v/>
      </c>
      <c r="AC626" s="12" t="str">
        <f aca="false">IF(OR($B626="",N626="",O626=""),"",IFERROR(IF(OR(INDEX(Matches!$I$2:$I$201,MATCH($A626&amp;"-6",Matches!$J$2:$J$201,0))="Void",INDEX(Matches!$G$2:$G$201,MATCH($A626&amp;"-6",Matches!$J$2:$J$201,0))="",INDEX(Matches!$H$2:$H$201,MATCH($A626&amp;"-6",Matches!$J$2:$J$201,0))=""),"",IF(AND($C626&lt;&gt;"",INDEX(Matches!$F$2:$F$201,MATCH($A626&amp;"-6",Matches!$J$2:$J$201,0))&lt;&gt;"",$C626&gt;=INDEX(Matches!$F$2:$F$201,MATCH($A626&amp;"-6",Matches!$J$2:$J$201,0))),"",IF(AND(N626=INDEX(Matches!$G$2:$G$201,MATCH($A626&amp;"-6",Matches!$J$2:$J$201,0)),O626=INDEX(Matches!$H$2:$H$201,MATCH($A626&amp;"-6",Matches!$J$2:$J$201,0))),5,IF(SIGN(N626-O626)&lt;&gt;SIGN(INDEX(Matches!$G$2:$G$201,MATCH($A626&amp;"-6",Matches!$J$2:$J$201,0))-INDEX(Matches!$H$2:$H$201,MATCH($A626&amp;"-6",Matches!$J$2:$J$201,0))),0,IF(N626-O626=INDEX(Matches!$G$2:$G$201,MATCH($A626&amp;"-6",Matches!$J$2:$J$201,0))-INDEX(Matches!$H$2:$H$201,MATCH($A626&amp;"-6",Matches!$J$2:$J$201,0)),3,2))))),""))</f>
        <v/>
      </c>
      <c r="AD626" s="12" t="str">
        <f aca="false">IF(OR($B626="",P626="",Q626=""),"",IFERROR(IF(OR(INDEX(Matches!$I$2:$I$201,MATCH($A626&amp;"-7",Matches!$J$2:$J$201,0))="Void",INDEX(Matches!$G$2:$G$201,MATCH($A626&amp;"-7",Matches!$J$2:$J$201,0))="",INDEX(Matches!$H$2:$H$201,MATCH($A626&amp;"-7",Matches!$J$2:$J$201,0))=""),"",IF(AND($C626&lt;&gt;"",INDEX(Matches!$F$2:$F$201,MATCH($A626&amp;"-7",Matches!$J$2:$J$201,0))&lt;&gt;"",$C626&gt;=INDEX(Matches!$F$2:$F$201,MATCH($A626&amp;"-7",Matches!$J$2:$J$201,0))),"",IF(AND(P626=INDEX(Matches!$G$2:$G$201,MATCH($A626&amp;"-7",Matches!$J$2:$J$201,0)),Q626=INDEX(Matches!$H$2:$H$201,MATCH($A626&amp;"-7",Matches!$J$2:$J$201,0))),5,IF(SIGN(P626-Q626)&lt;&gt;SIGN(INDEX(Matches!$G$2:$G$201,MATCH($A626&amp;"-7",Matches!$J$2:$J$201,0))-INDEX(Matches!$H$2:$H$201,MATCH($A626&amp;"-7",Matches!$J$2:$J$201,0))),0,IF(P626-Q626=INDEX(Matches!$G$2:$G$201,MATCH($A626&amp;"-7",Matches!$J$2:$J$201,0))-INDEX(Matches!$H$2:$H$201,MATCH($A626&amp;"-7",Matches!$J$2:$J$201,0)),3,2))))),""))</f>
        <v/>
      </c>
      <c r="AE626" s="12" t="str">
        <f aca="false">IF(OR($B626="",R626="",S626=""),"",IFERROR(IF(OR(INDEX(Matches!$I$2:$I$201,MATCH($A626&amp;"-8",Matches!$J$2:$J$201,0))="Void",INDEX(Matches!$G$2:$G$201,MATCH($A626&amp;"-8",Matches!$J$2:$J$201,0))="",INDEX(Matches!$H$2:$H$201,MATCH($A626&amp;"-8",Matches!$J$2:$J$201,0))=""),"",IF(AND($C626&lt;&gt;"",INDEX(Matches!$F$2:$F$201,MATCH($A626&amp;"-8",Matches!$J$2:$J$201,0))&lt;&gt;"",$C626&gt;=INDEX(Matches!$F$2:$F$201,MATCH($A626&amp;"-8",Matches!$J$2:$J$201,0))),"",IF(AND(R626=INDEX(Matches!$G$2:$G$201,MATCH($A626&amp;"-8",Matches!$J$2:$J$201,0)),S626=INDEX(Matches!$H$2:$H$201,MATCH($A626&amp;"-8",Matches!$J$2:$J$201,0))),5,IF(SIGN(R626-S626)&lt;&gt;SIGN(INDEX(Matches!$G$2:$G$201,MATCH($A626&amp;"-8",Matches!$J$2:$J$201,0))-INDEX(Matches!$H$2:$H$201,MATCH($A626&amp;"-8",Matches!$J$2:$J$201,0))),0,IF(R626-S626=INDEX(Matches!$G$2:$G$201,MATCH($A626&amp;"-8",Matches!$J$2:$J$201,0))-INDEX(Matches!$H$2:$H$201,MATCH($A626&amp;"-8",Matches!$J$2:$J$201,0)),3,2))))),""))</f>
        <v/>
      </c>
      <c r="AF626" s="12" t="str">
        <f aca="false">IF(OR($B626="",T626="",U626=""),"",IFERROR(IF(OR(INDEX(Matches!$I$2:$I$201,MATCH($A626&amp;"-9",Matches!$J$2:$J$201,0))="Void",INDEX(Matches!$G$2:$G$201,MATCH($A626&amp;"-9",Matches!$J$2:$J$201,0))="",INDEX(Matches!$H$2:$H$201,MATCH($A626&amp;"-9",Matches!$J$2:$J$201,0))=""),"",IF(AND($C626&lt;&gt;"",INDEX(Matches!$F$2:$F$201,MATCH($A626&amp;"-9",Matches!$J$2:$J$201,0))&lt;&gt;"",$C626&gt;=INDEX(Matches!$F$2:$F$201,MATCH($A626&amp;"-9",Matches!$J$2:$J$201,0))),"",IF(AND(T626=INDEX(Matches!$G$2:$G$201,MATCH($A626&amp;"-9",Matches!$J$2:$J$201,0)),U626=INDEX(Matches!$H$2:$H$201,MATCH($A626&amp;"-9",Matches!$J$2:$J$201,0))),5,IF(SIGN(T626-U626)&lt;&gt;SIGN(INDEX(Matches!$G$2:$G$201,MATCH($A626&amp;"-9",Matches!$J$2:$J$201,0))-INDEX(Matches!$H$2:$H$201,MATCH($A626&amp;"-9",Matches!$J$2:$J$201,0))),0,IF(T626-U626=INDEX(Matches!$G$2:$G$201,MATCH($A626&amp;"-9",Matches!$J$2:$J$201,0))-INDEX(Matches!$H$2:$H$201,MATCH($A626&amp;"-9",Matches!$J$2:$J$201,0)),3,2))))),""))</f>
        <v/>
      </c>
      <c r="AG626" s="12" t="str">
        <f aca="false">IF(OR($B626="",V626="",W626=""),"",IFERROR(IF(OR(INDEX(Matches!$I$2:$I$201,MATCH($A626&amp;"-10",Matches!$J$2:$J$201,0))="Void",INDEX(Matches!$G$2:$G$201,MATCH($A626&amp;"-10",Matches!$J$2:$J$201,0))="",INDEX(Matches!$H$2:$H$201,MATCH($A626&amp;"-10",Matches!$J$2:$J$201,0))=""),"",IF(AND($C626&lt;&gt;"",INDEX(Matches!$F$2:$F$201,MATCH($A626&amp;"-10",Matches!$J$2:$J$201,0))&lt;&gt;"",$C626&gt;=INDEX(Matches!$F$2:$F$201,MATCH($A626&amp;"-10",Matches!$J$2:$J$201,0))),"",IF(AND(V626=INDEX(Matches!$G$2:$G$201,MATCH($A626&amp;"-10",Matches!$J$2:$J$201,0)),W626=INDEX(Matches!$H$2:$H$201,MATCH($A626&amp;"-10",Matches!$J$2:$J$201,0))),5,IF(SIGN(V626-W626)&lt;&gt;SIGN(INDEX(Matches!$G$2:$G$201,MATCH($A626&amp;"-10",Matches!$J$2:$J$201,0))-INDEX(Matches!$H$2:$H$201,MATCH($A626&amp;"-10",Matches!$J$2:$J$201,0))),0,IF(V626-W626=INDEX(Matches!$G$2:$G$201,MATCH($A626&amp;"-10",Matches!$J$2:$J$201,0))-INDEX(Matches!$H$2:$H$201,MATCH($A626&amp;"-10",Matches!$J$2:$J$201,0)),3,2))))),""))</f>
        <v/>
      </c>
      <c r="AH626" s="13" t="str">
        <f aca="false">IF($B626="","",SUM(X626:AG626))</f>
        <v/>
      </c>
      <c r="AI626" s="12" t="str">
        <f aca="false">IF($B626="","",COUNTIF(X626:AG626,5))</f>
        <v/>
      </c>
      <c r="AJ626" s="12" t="str">
        <f aca="false">IF($B626="","",COUNTIF(X626:AG626,"&gt;=2"))</f>
        <v/>
      </c>
      <c r="AK626" s="12" t="str">
        <f aca="false">IF($B626="","",COUNT(X626:AG626))</f>
        <v/>
      </c>
    </row>
    <row r="627" customFormat="false" ht="15" hidden="false" customHeight="false" outlineLevel="0" collapsed="false">
      <c r="A627" s="7"/>
      <c r="B627" s="7"/>
      <c r="C627" s="11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12" t="str">
        <f aca="false">IF(OR($B627="",D627="",E627=""),"",IFERROR(IF(OR(INDEX(Matches!$I$2:$I$201,MATCH($A627&amp;"-1",Matches!$J$2:$J$201,0))="Void",INDEX(Matches!$G$2:$G$201,MATCH($A627&amp;"-1",Matches!$J$2:$J$201,0))="",INDEX(Matches!$H$2:$H$201,MATCH($A627&amp;"-1",Matches!$J$2:$J$201,0))=""),"",IF(AND($C627&lt;&gt;"",INDEX(Matches!$F$2:$F$201,MATCH($A627&amp;"-1",Matches!$J$2:$J$201,0))&lt;&gt;"",$C627&gt;=INDEX(Matches!$F$2:$F$201,MATCH($A627&amp;"-1",Matches!$J$2:$J$201,0))),"",IF(AND(D627=INDEX(Matches!$G$2:$G$201,MATCH($A627&amp;"-1",Matches!$J$2:$J$201,0)),E627=INDEX(Matches!$H$2:$H$201,MATCH($A627&amp;"-1",Matches!$J$2:$J$201,0))),5,IF(SIGN(D627-E627)&lt;&gt;SIGN(INDEX(Matches!$G$2:$G$201,MATCH($A627&amp;"-1",Matches!$J$2:$J$201,0))-INDEX(Matches!$H$2:$H$201,MATCH($A627&amp;"-1",Matches!$J$2:$J$201,0))),0,IF(D627-E627=INDEX(Matches!$G$2:$G$201,MATCH($A627&amp;"-1",Matches!$J$2:$J$201,0))-INDEX(Matches!$H$2:$H$201,MATCH($A627&amp;"-1",Matches!$J$2:$J$201,0)),3,2))))),""))</f>
        <v/>
      </c>
      <c r="Y627" s="12" t="str">
        <f aca="false">IF(OR($B627="",F627="",G627=""),"",IFERROR(IF(OR(INDEX(Matches!$I$2:$I$201,MATCH($A627&amp;"-2",Matches!$J$2:$J$201,0))="Void",INDEX(Matches!$G$2:$G$201,MATCH($A627&amp;"-2",Matches!$J$2:$J$201,0))="",INDEX(Matches!$H$2:$H$201,MATCH($A627&amp;"-2",Matches!$J$2:$J$201,0))=""),"",IF(AND($C627&lt;&gt;"",INDEX(Matches!$F$2:$F$201,MATCH($A627&amp;"-2",Matches!$J$2:$J$201,0))&lt;&gt;"",$C627&gt;=INDEX(Matches!$F$2:$F$201,MATCH($A627&amp;"-2",Matches!$J$2:$J$201,0))),"",IF(AND(F627=INDEX(Matches!$G$2:$G$201,MATCH($A627&amp;"-2",Matches!$J$2:$J$201,0)),G627=INDEX(Matches!$H$2:$H$201,MATCH($A627&amp;"-2",Matches!$J$2:$J$201,0))),5,IF(SIGN(F627-G627)&lt;&gt;SIGN(INDEX(Matches!$G$2:$G$201,MATCH($A627&amp;"-2",Matches!$J$2:$J$201,0))-INDEX(Matches!$H$2:$H$201,MATCH($A627&amp;"-2",Matches!$J$2:$J$201,0))),0,IF(F627-G627=INDEX(Matches!$G$2:$G$201,MATCH($A627&amp;"-2",Matches!$J$2:$J$201,0))-INDEX(Matches!$H$2:$H$201,MATCH($A627&amp;"-2",Matches!$J$2:$J$201,0)),3,2))))),""))</f>
        <v/>
      </c>
      <c r="Z627" s="12" t="str">
        <f aca="false">IF(OR($B627="",H627="",I627=""),"",IFERROR(IF(OR(INDEX(Matches!$I$2:$I$201,MATCH($A627&amp;"-3",Matches!$J$2:$J$201,0))="Void",INDEX(Matches!$G$2:$G$201,MATCH($A627&amp;"-3",Matches!$J$2:$J$201,0))="",INDEX(Matches!$H$2:$H$201,MATCH($A627&amp;"-3",Matches!$J$2:$J$201,0))=""),"",IF(AND($C627&lt;&gt;"",INDEX(Matches!$F$2:$F$201,MATCH($A627&amp;"-3",Matches!$J$2:$J$201,0))&lt;&gt;"",$C627&gt;=INDEX(Matches!$F$2:$F$201,MATCH($A627&amp;"-3",Matches!$J$2:$J$201,0))),"",IF(AND(H627=INDEX(Matches!$G$2:$G$201,MATCH($A627&amp;"-3",Matches!$J$2:$J$201,0)),I627=INDEX(Matches!$H$2:$H$201,MATCH($A627&amp;"-3",Matches!$J$2:$J$201,0))),5,IF(SIGN(H627-I627)&lt;&gt;SIGN(INDEX(Matches!$G$2:$G$201,MATCH($A627&amp;"-3",Matches!$J$2:$J$201,0))-INDEX(Matches!$H$2:$H$201,MATCH($A627&amp;"-3",Matches!$J$2:$J$201,0))),0,IF(H627-I627=INDEX(Matches!$G$2:$G$201,MATCH($A627&amp;"-3",Matches!$J$2:$J$201,0))-INDEX(Matches!$H$2:$H$201,MATCH($A627&amp;"-3",Matches!$J$2:$J$201,0)),3,2))))),""))</f>
        <v/>
      </c>
      <c r="AA627" s="12" t="str">
        <f aca="false">IF(OR($B627="",J627="",K627=""),"",IFERROR(IF(OR(INDEX(Matches!$I$2:$I$201,MATCH($A627&amp;"-4",Matches!$J$2:$J$201,0))="Void",INDEX(Matches!$G$2:$G$201,MATCH($A627&amp;"-4",Matches!$J$2:$J$201,0))="",INDEX(Matches!$H$2:$H$201,MATCH($A627&amp;"-4",Matches!$J$2:$J$201,0))=""),"",IF(AND($C627&lt;&gt;"",INDEX(Matches!$F$2:$F$201,MATCH($A627&amp;"-4",Matches!$J$2:$J$201,0))&lt;&gt;"",$C627&gt;=INDEX(Matches!$F$2:$F$201,MATCH($A627&amp;"-4",Matches!$J$2:$J$201,0))),"",IF(AND(J627=INDEX(Matches!$G$2:$G$201,MATCH($A627&amp;"-4",Matches!$J$2:$J$201,0)),K627=INDEX(Matches!$H$2:$H$201,MATCH($A627&amp;"-4",Matches!$J$2:$J$201,0))),5,IF(SIGN(J627-K627)&lt;&gt;SIGN(INDEX(Matches!$G$2:$G$201,MATCH($A627&amp;"-4",Matches!$J$2:$J$201,0))-INDEX(Matches!$H$2:$H$201,MATCH($A627&amp;"-4",Matches!$J$2:$J$201,0))),0,IF(J627-K627=INDEX(Matches!$G$2:$G$201,MATCH($A627&amp;"-4",Matches!$J$2:$J$201,0))-INDEX(Matches!$H$2:$H$201,MATCH($A627&amp;"-4",Matches!$J$2:$J$201,0)),3,2))))),""))</f>
        <v/>
      </c>
      <c r="AB627" s="12" t="str">
        <f aca="false">IF(OR($B627="",L627="",M627=""),"",IFERROR(IF(OR(INDEX(Matches!$I$2:$I$201,MATCH($A627&amp;"-5",Matches!$J$2:$J$201,0))="Void",INDEX(Matches!$G$2:$G$201,MATCH($A627&amp;"-5",Matches!$J$2:$J$201,0))="",INDEX(Matches!$H$2:$H$201,MATCH($A627&amp;"-5",Matches!$J$2:$J$201,0))=""),"",IF(AND($C627&lt;&gt;"",INDEX(Matches!$F$2:$F$201,MATCH($A627&amp;"-5",Matches!$J$2:$J$201,0))&lt;&gt;"",$C627&gt;=INDEX(Matches!$F$2:$F$201,MATCH($A627&amp;"-5",Matches!$J$2:$J$201,0))),"",IF(AND(L627=INDEX(Matches!$G$2:$G$201,MATCH($A627&amp;"-5",Matches!$J$2:$J$201,0)),M627=INDEX(Matches!$H$2:$H$201,MATCH($A627&amp;"-5",Matches!$J$2:$J$201,0))),5,IF(SIGN(L627-M627)&lt;&gt;SIGN(INDEX(Matches!$G$2:$G$201,MATCH($A627&amp;"-5",Matches!$J$2:$J$201,0))-INDEX(Matches!$H$2:$H$201,MATCH($A627&amp;"-5",Matches!$J$2:$J$201,0))),0,IF(L627-M627=INDEX(Matches!$G$2:$G$201,MATCH($A627&amp;"-5",Matches!$J$2:$J$201,0))-INDEX(Matches!$H$2:$H$201,MATCH($A627&amp;"-5",Matches!$J$2:$J$201,0)),3,2))))),""))</f>
        <v/>
      </c>
      <c r="AC627" s="12" t="str">
        <f aca="false">IF(OR($B627="",N627="",O627=""),"",IFERROR(IF(OR(INDEX(Matches!$I$2:$I$201,MATCH($A627&amp;"-6",Matches!$J$2:$J$201,0))="Void",INDEX(Matches!$G$2:$G$201,MATCH($A627&amp;"-6",Matches!$J$2:$J$201,0))="",INDEX(Matches!$H$2:$H$201,MATCH($A627&amp;"-6",Matches!$J$2:$J$201,0))=""),"",IF(AND($C627&lt;&gt;"",INDEX(Matches!$F$2:$F$201,MATCH($A627&amp;"-6",Matches!$J$2:$J$201,0))&lt;&gt;"",$C627&gt;=INDEX(Matches!$F$2:$F$201,MATCH($A627&amp;"-6",Matches!$J$2:$J$201,0))),"",IF(AND(N627=INDEX(Matches!$G$2:$G$201,MATCH($A627&amp;"-6",Matches!$J$2:$J$201,0)),O627=INDEX(Matches!$H$2:$H$201,MATCH($A627&amp;"-6",Matches!$J$2:$J$201,0))),5,IF(SIGN(N627-O627)&lt;&gt;SIGN(INDEX(Matches!$G$2:$G$201,MATCH($A627&amp;"-6",Matches!$J$2:$J$201,0))-INDEX(Matches!$H$2:$H$201,MATCH($A627&amp;"-6",Matches!$J$2:$J$201,0))),0,IF(N627-O627=INDEX(Matches!$G$2:$G$201,MATCH($A627&amp;"-6",Matches!$J$2:$J$201,0))-INDEX(Matches!$H$2:$H$201,MATCH($A627&amp;"-6",Matches!$J$2:$J$201,0)),3,2))))),""))</f>
        <v/>
      </c>
      <c r="AD627" s="12" t="str">
        <f aca="false">IF(OR($B627="",P627="",Q627=""),"",IFERROR(IF(OR(INDEX(Matches!$I$2:$I$201,MATCH($A627&amp;"-7",Matches!$J$2:$J$201,0))="Void",INDEX(Matches!$G$2:$G$201,MATCH($A627&amp;"-7",Matches!$J$2:$J$201,0))="",INDEX(Matches!$H$2:$H$201,MATCH($A627&amp;"-7",Matches!$J$2:$J$201,0))=""),"",IF(AND($C627&lt;&gt;"",INDEX(Matches!$F$2:$F$201,MATCH($A627&amp;"-7",Matches!$J$2:$J$201,0))&lt;&gt;"",$C627&gt;=INDEX(Matches!$F$2:$F$201,MATCH($A627&amp;"-7",Matches!$J$2:$J$201,0))),"",IF(AND(P627=INDEX(Matches!$G$2:$G$201,MATCH($A627&amp;"-7",Matches!$J$2:$J$201,0)),Q627=INDEX(Matches!$H$2:$H$201,MATCH($A627&amp;"-7",Matches!$J$2:$J$201,0))),5,IF(SIGN(P627-Q627)&lt;&gt;SIGN(INDEX(Matches!$G$2:$G$201,MATCH($A627&amp;"-7",Matches!$J$2:$J$201,0))-INDEX(Matches!$H$2:$H$201,MATCH($A627&amp;"-7",Matches!$J$2:$J$201,0))),0,IF(P627-Q627=INDEX(Matches!$G$2:$G$201,MATCH($A627&amp;"-7",Matches!$J$2:$J$201,0))-INDEX(Matches!$H$2:$H$201,MATCH($A627&amp;"-7",Matches!$J$2:$J$201,0)),3,2))))),""))</f>
        <v/>
      </c>
      <c r="AE627" s="12" t="str">
        <f aca="false">IF(OR($B627="",R627="",S627=""),"",IFERROR(IF(OR(INDEX(Matches!$I$2:$I$201,MATCH($A627&amp;"-8",Matches!$J$2:$J$201,0))="Void",INDEX(Matches!$G$2:$G$201,MATCH($A627&amp;"-8",Matches!$J$2:$J$201,0))="",INDEX(Matches!$H$2:$H$201,MATCH($A627&amp;"-8",Matches!$J$2:$J$201,0))=""),"",IF(AND($C627&lt;&gt;"",INDEX(Matches!$F$2:$F$201,MATCH($A627&amp;"-8",Matches!$J$2:$J$201,0))&lt;&gt;"",$C627&gt;=INDEX(Matches!$F$2:$F$201,MATCH($A627&amp;"-8",Matches!$J$2:$J$201,0))),"",IF(AND(R627=INDEX(Matches!$G$2:$G$201,MATCH($A627&amp;"-8",Matches!$J$2:$J$201,0)),S627=INDEX(Matches!$H$2:$H$201,MATCH($A627&amp;"-8",Matches!$J$2:$J$201,0))),5,IF(SIGN(R627-S627)&lt;&gt;SIGN(INDEX(Matches!$G$2:$G$201,MATCH($A627&amp;"-8",Matches!$J$2:$J$201,0))-INDEX(Matches!$H$2:$H$201,MATCH($A627&amp;"-8",Matches!$J$2:$J$201,0))),0,IF(R627-S627=INDEX(Matches!$G$2:$G$201,MATCH($A627&amp;"-8",Matches!$J$2:$J$201,0))-INDEX(Matches!$H$2:$H$201,MATCH($A627&amp;"-8",Matches!$J$2:$J$201,0)),3,2))))),""))</f>
        <v/>
      </c>
      <c r="AF627" s="12" t="str">
        <f aca="false">IF(OR($B627="",T627="",U627=""),"",IFERROR(IF(OR(INDEX(Matches!$I$2:$I$201,MATCH($A627&amp;"-9",Matches!$J$2:$J$201,0))="Void",INDEX(Matches!$G$2:$G$201,MATCH($A627&amp;"-9",Matches!$J$2:$J$201,0))="",INDEX(Matches!$H$2:$H$201,MATCH($A627&amp;"-9",Matches!$J$2:$J$201,0))=""),"",IF(AND($C627&lt;&gt;"",INDEX(Matches!$F$2:$F$201,MATCH($A627&amp;"-9",Matches!$J$2:$J$201,0))&lt;&gt;"",$C627&gt;=INDEX(Matches!$F$2:$F$201,MATCH($A627&amp;"-9",Matches!$J$2:$J$201,0))),"",IF(AND(T627=INDEX(Matches!$G$2:$G$201,MATCH($A627&amp;"-9",Matches!$J$2:$J$201,0)),U627=INDEX(Matches!$H$2:$H$201,MATCH($A627&amp;"-9",Matches!$J$2:$J$201,0))),5,IF(SIGN(T627-U627)&lt;&gt;SIGN(INDEX(Matches!$G$2:$G$201,MATCH($A627&amp;"-9",Matches!$J$2:$J$201,0))-INDEX(Matches!$H$2:$H$201,MATCH($A627&amp;"-9",Matches!$J$2:$J$201,0))),0,IF(T627-U627=INDEX(Matches!$G$2:$G$201,MATCH($A627&amp;"-9",Matches!$J$2:$J$201,0))-INDEX(Matches!$H$2:$H$201,MATCH($A627&amp;"-9",Matches!$J$2:$J$201,0)),3,2))))),""))</f>
        <v/>
      </c>
      <c r="AG627" s="12" t="str">
        <f aca="false">IF(OR($B627="",V627="",W627=""),"",IFERROR(IF(OR(INDEX(Matches!$I$2:$I$201,MATCH($A627&amp;"-10",Matches!$J$2:$J$201,0))="Void",INDEX(Matches!$G$2:$G$201,MATCH($A627&amp;"-10",Matches!$J$2:$J$201,0))="",INDEX(Matches!$H$2:$H$201,MATCH($A627&amp;"-10",Matches!$J$2:$J$201,0))=""),"",IF(AND($C627&lt;&gt;"",INDEX(Matches!$F$2:$F$201,MATCH($A627&amp;"-10",Matches!$J$2:$J$201,0))&lt;&gt;"",$C627&gt;=INDEX(Matches!$F$2:$F$201,MATCH($A627&amp;"-10",Matches!$J$2:$J$201,0))),"",IF(AND(V627=INDEX(Matches!$G$2:$G$201,MATCH($A627&amp;"-10",Matches!$J$2:$J$201,0)),W627=INDEX(Matches!$H$2:$H$201,MATCH($A627&amp;"-10",Matches!$J$2:$J$201,0))),5,IF(SIGN(V627-W627)&lt;&gt;SIGN(INDEX(Matches!$G$2:$G$201,MATCH($A627&amp;"-10",Matches!$J$2:$J$201,0))-INDEX(Matches!$H$2:$H$201,MATCH($A627&amp;"-10",Matches!$J$2:$J$201,0))),0,IF(V627-W627=INDEX(Matches!$G$2:$G$201,MATCH($A627&amp;"-10",Matches!$J$2:$J$201,0))-INDEX(Matches!$H$2:$H$201,MATCH($A627&amp;"-10",Matches!$J$2:$J$201,0)),3,2))))),""))</f>
        <v/>
      </c>
      <c r="AH627" s="13" t="str">
        <f aca="false">IF($B627="","",SUM(X627:AG627))</f>
        <v/>
      </c>
      <c r="AI627" s="12" t="str">
        <f aca="false">IF($B627="","",COUNTIF(X627:AG627,5))</f>
        <v/>
      </c>
      <c r="AJ627" s="12" t="str">
        <f aca="false">IF($B627="","",COUNTIF(X627:AG627,"&gt;=2"))</f>
        <v/>
      </c>
      <c r="AK627" s="12" t="str">
        <f aca="false">IF($B627="","",COUNT(X627:AG627))</f>
        <v/>
      </c>
    </row>
    <row r="628" customFormat="false" ht="15" hidden="false" customHeight="false" outlineLevel="0" collapsed="false">
      <c r="A628" s="7"/>
      <c r="B628" s="7"/>
      <c r="C628" s="11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12" t="str">
        <f aca="false">IF(OR($B628="",D628="",E628=""),"",IFERROR(IF(OR(INDEX(Matches!$I$2:$I$201,MATCH($A628&amp;"-1",Matches!$J$2:$J$201,0))="Void",INDEX(Matches!$G$2:$G$201,MATCH($A628&amp;"-1",Matches!$J$2:$J$201,0))="",INDEX(Matches!$H$2:$H$201,MATCH($A628&amp;"-1",Matches!$J$2:$J$201,0))=""),"",IF(AND($C628&lt;&gt;"",INDEX(Matches!$F$2:$F$201,MATCH($A628&amp;"-1",Matches!$J$2:$J$201,0))&lt;&gt;"",$C628&gt;=INDEX(Matches!$F$2:$F$201,MATCH($A628&amp;"-1",Matches!$J$2:$J$201,0))),"",IF(AND(D628=INDEX(Matches!$G$2:$G$201,MATCH($A628&amp;"-1",Matches!$J$2:$J$201,0)),E628=INDEX(Matches!$H$2:$H$201,MATCH($A628&amp;"-1",Matches!$J$2:$J$201,0))),5,IF(SIGN(D628-E628)&lt;&gt;SIGN(INDEX(Matches!$G$2:$G$201,MATCH($A628&amp;"-1",Matches!$J$2:$J$201,0))-INDEX(Matches!$H$2:$H$201,MATCH($A628&amp;"-1",Matches!$J$2:$J$201,0))),0,IF(D628-E628=INDEX(Matches!$G$2:$G$201,MATCH($A628&amp;"-1",Matches!$J$2:$J$201,0))-INDEX(Matches!$H$2:$H$201,MATCH($A628&amp;"-1",Matches!$J$2:$J$201,0)),3,2))))),""))</f>
        <v/>
      </c>
      <c r="Y628" s="12" t="str">
        <f aca="false">IF(OR($B628="",F628="",G628=""),"",IFERROR(IF(OR(INDEX(Matches!$I$2:$I$201,MATCH($A628&amp;"-2",Matches!$J$2:$J$201,0))="Void",INDEX(Matches!$G$2:$G$201,MATCH($A628&amp;"-2",Matches!$J$2:$J$201,0))="",INDEX(Matches!$H$2:$H$201,MATCH($A628&amp;"-2",Matches!$J$2:$J$201,0))=""),"",IF(AND($C628&lt;&gt;"",INDEX(Matches!$F$2:$F$201,MATCH($A628&amp;"-2",Matches!$J$2:$J$201,0))&lt;&gt;"",$C628&gt;=INDEX(Matches!$F$2:$F$201,MATCH($A628&amp;"-2",Matches!$J$2:$J$201,0))),"",IF(AND(F628=INDEX(Matches!$G$2:$G$201,MATCH($A628&amp;"-2",Matches!$J$2:$J$201,0)),G628=INDEX(Matches!$H$2:$H$201,MATCH($A628&amp;"-2",Matches!$J$2:$J$201,0))),5,IF(SIGN(F628-G628)&lt;&gt;SIGN(INDEX(Matches!$G$2:$G$201,MATCH($A628&amp;"-2",Matches!$J$2:$J$201,0))-INDEX(Matches!$H$2:$H$201,MATCH($A628&amp;"-2",Matches!$J$2:$J$201,0))),0,IF(F628-G628=INDEX(Matches!$G$2:$G$201,MATCH($A628&amp;"-2",Matches!$J$2:$J$201,0))-INDEX(Matches!$H$2:$H$201,MATCH($A628&amp;"-2",Matches!$J$2:$J$201,0)),3,2))))),""))</f>
        <v/>
      </c>
      <c r="Z628" s="12" t="str">
        <f aca="false">IF(OR($B628="",H628="",I628=""),"",IFERROR(IF(OR(INDEX(Matches!$I$2:$I$201,MATCH($A628&amp;"-3",Matches!$J$2:$J$201,0))="Void",INDEX(Matches!$G$2:$G$201,MATCH($A628&amp;"-3",Matches!$J$2:$J$201,0))="",INDEX(Matches!$H$2:$H$201,MATCH($A628&amp;"-3",Matches!$J$2:$J$201,0))=""),"",IF(AND($C628&lt;&gt;"",INDEX(Matches!$F$2:$F$201,MATCH($A628&amp;"-3",Matches!$J$2:$J$201,0))&lt;&gt;"",$C628&gt;=INDEX(Matches!$F$2:$F$201,MATCH($A628&amp;"-3",Matches!$J$2:$J$201,0))),"",IF(AND(H628=INDEX(Matches!$G$2:$G$201,MATCH($A628&amp;"-3",Matches!$J$2:$J$201,0)),I628=INDEX(Matches!$H$2:$H$201,MATCH($A628&amp;"-3",Matches!$J$2:$J$201,0))),5,IF(SIGN(H628-I628)&lt;&gt;SIGN(INDEX(Matches!$G$2:$G$201,MATCH($A628&amp;"-3",Matches!$J$2:$J$201,0))-INDEX(Matches!$H$2:$H$201,MATCH($A628&amp;"-3",Matches!$J$2:$J$201,0))),0,IF(H628-I628=INDEX(Matches!$G$2:$G$201,MATCH($A628&amp;"-3",Matches!$J$2:$J$201,0))-INDEX(Matches!$H$2:$H$201,MATCH($A628&amp;"-3",Matches!$J$2:$J$201,0)),3,2))))),""))</f>
        <v/>
      </c>
      <c r="AA628" s="12" t="str">
        <f aca="false">IF(OR($B628="",J628="",K628=""),"",IFERROR(IF(OR(INDEX(Matches!$I$2:$I$201,MATCH($A628&amp;"-4",Matches!$J$2:$J$201,0))="Void",INDEX(Matches!$G$2:$G$201,MATCH($A628&amp;"-4",Matches!$J$2:$J$201,0))="",INDEX(Matches!$H$2:$H$201,MATCH($A628&amp;"-4",Matches!$J$2:$J$201,0))=""),"",IF(AND($C628&lt;&gt;"",INDEX(Matches!$F$2:$F$201,MATCH($A628&amp;"-4",Matches!$J$2:$J$201,0))&lt;&gt;"",$C628&gt;=INDEX(Matches!$F$2:$F$201,MATCH($A628&amp;"-4",Matches!$J$2:$J$201,0))),"",IF(AND(J628=INDEX(Matches!$G$2:$G$201,MATCH($A628&amp;"-4",Matches!$J$2:$J$201,0)),K628=INDEX(Matches!$H$2:$H$201,MATCH($A628&amp;"-4",Matches!$J$2:$J$201,0))),5,IF(SIGN(J628-K628)&lt;&gt;SIGN(INDEX(Matches!$G$2:$G$201,MATCH($A628&amp;"-4",Matches!$J$2:$J$201,0))-INDEX(Matches!$H$2:$H$201,MATCH($A628&amp;"-4",Matches!$J$2:$J$201,0))),0,IF(J628-K628=INDEX(Matches!$G$2:$G$201,MATCH($A628&amp;"-4",Matches!$J$2:$J$201,0))-INDEX(Matches!$H$2:$H$201,MATCH($A628&amp;"-4",Matches!$J$2:$J$201,0)),3,2))))),""))</f>
        <v/>
      </c>
      <c r="AB628" s="12" t="str">
        <f aca="false">IF(OR($B628="",L628="",M628=""),"",IFERROR(IF(OR(INDEX(Matches!$I$2:$I$201,MATCH($A628&amp;"-5",Matches!$J$2:$J$201,0))="Void",INDEX(Matches!$G$2:$G$201,MATCH($A628&amp;"-5",Matches!$J$2:$J$201,0))="",INDEX(Matches!$H$2:$H$201,MATCH($A628&amp;"-5",Matches!$J$2:$J$201,0))=""),"",IF(AND($C628&lt;&gt;"",INDEX(Matches!$F$2:$F$201,MATCH($A628&amp;"-5",Matches!$J$2:$J$201,0))&lt;&gt;"",$C628&gt;=INDEX(Matches!$F$2:$F$201,MATCH($A628&amp;"-5",Matches!$J$2:$J$201,0))),"",IF(AND(L628=INDEX(Matches!$G$2:$G$201,MATCH($A628&amp;"-5",Matches!$J$2:$J$201,0)),M628=INDEX(Matches!$H$2:$H$201,MATCH($A628&amp;"-5",Matches!$J$2:$J$201,0))),5,IF(SIGN(L628-M628)&lt;&gt;SIGN(INDEX(Matches!$G$2:$G$201,MATCH($A628&amp;"-5",Matches!$J$2:$J$201,0))-INDEX(Matches!$H$2:$H$201,MATCH($A628&amp;"-5",Matches!$J$2:$J$201,0))),0,IF(L628-M628=INDEX(Matches!$G$2:$G$201,MATCH($A628&amp;"-5",Matches!$J$2:$J$201,0))-INDEX(Matches!$H$2:$H$201,MATCH($A628&amp;"-5",Matches!$J$2:$J$201,0)),3,2))))),""))</f>
        <v/>
      </c>
      <c r="AC628" s="12" t="str">
        <f aca="false">IF(OR($B628="",N628="",O628=""),"",IFERROR(IF(OR(INDEX(Matches!$I$2:$I$201,MATCH($A628&amp;"-6",Matches!$J$2:$J$201,0))="Void",INDEX(Matches!$G$2:$G$201,MATCH($A628&amp;"-6",Matches!$J$2:$J$201,0))="",INDEX(Matches!$H$2:$H$201,MATCH($A628&amp;"-6",Matches!$J$2:$J$201,0))=""),"",IF(AND($C628&lt;&gt;"",INDEX(Matches!$F$2:$F$201,MATCH($A628&amp;"-6",Matches!$J$2:$J$201,0))&lt;&gt;"",$C628&gt;=INDEX(Matches!$F$2:$F$201,MATCH($A628&amp;"-6",Matches!$J$2:$J$201,0))),"",IF(AND(N628=INDEX(Matches!$G$2:$G$201,MATCH($A628&amp;"-6",Matches!$J$2:$J$201,0)),O628=INDEX(Matches!$H$2:$H$201,MATCH($A628&amp;"-6",Matches!$J$2:$J$201,0))),5,IF(SIGN(N628-O628)&lt;&gt;SIGN(INDEX(Matches!$G$2:$G$201,MATCH($A628&amp;"-6",Matches!$J$2:$J$201,0))-INDEX(Matches!$H$2:$H$201,MATCH($A628&amp;"-6",Matches!$J$2:$J$201,0))),0,IF(N628-O628=INDEX(Matches!$G$2:$G$201,MATCH($A628&amp;"-6",Matches!$J$2:$J$201,0))-INDEX(Matches!$H$2:$H$201,MATCH($A628&amp;"-6",Matches!$J$2:$J$201,0)),3,2))))),""))</f>
        <v/>
      </c>
      <c r="AD628" s="12" t="str">
        <f aca="false">IF(OR($B628="",P628="",Q628=""),"",IFERROR(IF(OR(INDEX(Matches!$I$2:$I$201,MATCH($A628&amp;"-7",Matches!$J$2:$J$201,0))="Void",INDEX(Matches!$G$2:$G$201,MATCH($A628&amp;"-7",Matches!$J$2:$J$201,0))="",INDEX(Matches!$H$2:$H$201,MATCH($A628&amp;"-7",Matches!$J$2:$J$201,0))=""),"",IF(AND($C628&lt;&gt;"",INDEX(Matches!$F$2:$F$201,MATCH($A628&amp;"-7",Matches!$J$2:$J$201,0))&lt;&gt;"",$C628&gt;=INDEX(Matches!$F$2:$F$201,MATCH($A628&amp;"-7",Matches!$J$2:$J$201,0))),"",IF(AND(P628=INDEX(Matches!$G$2:$G$201,MATCH($A628&amp;"-7",Matches!$J$2:$J$201,0)),Q628=INDEX(Matches!$H$2:$H$201,MATCH($A628&amp;"-7",Matches!$J$2:$J$201,0))),5,IF(SIGN(P628-Q628)&lt;&gt;SIGN(INDEX(Matches!$G$2:$G$201,MATCH($A628&amp;"-7",Matches!$J$2:$J$201,0))-INDEX(Matches!$H$2:$H$201,MATCH($A628&amp;"-7",Matches!$J$2:$J$201,0))),0,IF(P628-Q628=INDEX(Matches!$G$2:$G$201,MATCH($A628&amp;"-7",Matches!$J$2:$J$201,0))-INDEX(Matches!$H$2:$H$201,MATCH($A628&amp;"-7",Matches!$J$2:$J$201,0)),3,2))))),""))</f>
        <v/>
      </c>
      <c r="AE628" s="12" t="str">
        <f aca="false">IF(OR($B628="",R628="",S628=""),"",IFERROR(IF(OR(INDEX(Matches!$I$2:$I$201,MATCH($A628&amp;"-8",Matches!$J$2:$J$201,0))="Void",INDEX(Matches!$G$2:$G$201,MATCH($A628&amp;"-8",Matches!$J$2:$J$201,0))="",INDEX(Matches!$H$2:$H$201,MATCH($A628&amp;"-8",Matches!$J$2:$J$201,0))=""),"",IF(AND($C628&lt;&gt;"",INDEX(Matches!$F$2:$F$201,MATCH($A628&amp;"-8",Matches!$J$2:$J$201,0))&lt;&gt;"",$C628&gt;=INDEX(Matches!$F$2:$F$201,MATCH($A628&amp;"-8",Matches!$J$2:$J$201,0))),"",IF(AND(R628=INDEX(Matches!$G$2:$G$201,MATCH($A628&amp;"-8",Matches!$J$2:$J$201,0)),S628=INDEX(Matches!$H$2:$H$201,MATCH($A628&amp;"-8",Matches!$J$2:$J$201,0))),5,IF(SIGN(R628-S628)&lt;&gt;SIGN(INDEX(Matches!$G$2:$G$201,MATCH($A628&amp;"-8",Matches!$J$2:$J$201,0))-INDEX(Matches!$H$2:$H$201,MATCH($A628&amp;"-8",Matches!$J$2:$J$201,0))),0,IF(R628-S628=INDEX(Matches!$G$2:$G$201,MATCH($A628&amp;"-8",Matches!$J$2:$J$201,0))-INDEX(Matches!$H$2:$H$201,MATCH($A628&amp;"-8",Matches!$J$2:$J$201,0)),3,2))))),""))</f>
        <v/>
      </c>
      <c r="AF628" s="12" t="str">
        <f aca="false">IF(OR($B628="",T628="",U628=""),"",IFERROR(IF(OR(INDEX(Matches!$I$2:$I$201,MATCH($A628&amp;"-9",Matches!$J$2:$J$201,0))="Void",INDEX(Matches!$G$2:$G$201,MATCH($A628&amp;"-9",Matches!$J$2:$J$201,0))="",INDEX(Matches!$H$2:$H$201,MATCH($A628&amp;"-9",Matches!$J$2:$J$201,0))=""),"",IF(AND($C628&lt;&gt;"",INDEX(Matches!$F$2:$F$201,MATCH($A628&amp;"-9",Matches!$J$2:$J$201,0))&lt;&gt;"",$C628&gt;=INDEX(Matches!$F$2:$F$201,MATCH($A628&amp;"-9",Matches!$J$2:$J$201,0))),"",IF(AND(T628=INDEX(Matches!$G$2:$G$201,MATCH($A628&amp;"-9",Matches!$J$2:$J$201,0)),U628=INDEX(Matches!$H$2:$H$201,MATCH($A628&amp;"-9",Matches!$J$2:$J$201,0))),5,IF(SIGN(T628-U628)&lt;&gt;SIGN(INDEX(Matches!$G$2:$G$201,MATCH($A628&amp;"-9",Matches!$J$2:$J$201,0))-INDEX(Matches!$H$2:$H$201,MATCH($A628&amp;"-9",Matches!$J$2:$J$201,0))),0,IF(T628-U628=INDEX(Matches!$G$2:$G$201,MATCH($A628&amp;"-9",Matches!$J$2:$J$201,0))-INDEX(Matches!$H$2:$H$201,MATCH($A628&amp;"-9",Matches!$J$2:$J$201,0)),3,2))))),""))</f>
        <v/>
      </c>
      <c r="AG628" s="12" t="str">
        <f aca="false">IF(OR($B628="",V628="",W628=""),"",IFERROR(IF(OR(INDEX(Matches!$I$2:$I$201,MATCH($A628&amp;"-10",Matches!$J$2:$J$201,0))="Void",INDEX(Matches!$G$2:$G$201,MATCH($A628&amp;"-10",Matches!$J$2:$J$201,0))="",INDEX(Matches!$H$2:$H$201,MATCH($A628&amp;"-10",Matches!$J$2:$J$201,0))=""),"",IF(AND($C628&lt;&gt;"",INDEX(Matches!$F$2:$F$201,MATCH($A628&amp;"-10",Matches!$J$2:$J$201,0))&lt;&gt;"",$C628&gt;=INDEX(Matches!$F$2:$F$201,MATCH($A628&amp;"-10",Matches!$J$2:$J$201,0))),"",IF(AND(V628=INDEX(Matches!$G$2:$G$201,MATCH($A628&amp;"-10",Matches!$J$2:$J$201,0)),W628=INDEX(Matches!$H$2:$H$201,MATCH($A628&amp;"-10",Matches!$J$2:$J$201,0))),5,IF(SIGN(V628-W628)&lt;&gt;SIGN(INDEX(Matches!$G$2:$G$201,MATCH($A628&amp;"-10",Matches!$J$2:$J$201,0))-INDEX(Matches!$H$2:$H$201,MATCH($A628&amp;"-10",Matches!$J$2:$J$201,0))),0,IF(V628-W628=INDEX(Matches!$G$2:$G$201,MATCH($A628&amp;"-10",Matches!$J$2:$J$201,0))-INDEX(Matches!$H$2:$H$201,MATCH($A628&amp;"-10",Matches!$J$2:$J$201,0)),3,2))))),""))</f>
        <v/>
      </c>
      <c r="AH628" s="13" t="str">
        <f aca="false">IF($B628="","",SUM(X628:AG628))</f>
        <v/>
      </c>
      <c r="AI628" s="12" t="str">
        <f aca="false">IF($B628="","",COUNTIF(X628:AG628,5))</f>
        <v/>
      </c>
      <c r="AJ628" s="12" t="str">
        <f aca="false">IF($B628="","",COUNTIF(X628:AG628,"&gt;=2"))</f>
        <v/>
      </c>
      <c r="AK628" s="12" t="str">
        <f aca="false">IF($B628="","",COUNT(X628:AG628))</f>
        <v/>
      </c>
    </row>
    <row r="629" customFormat="false" ht="15" hidden="false" customHeight="false" outlineLevel="0" collapsed="false">
      <c r="A629" s="7"/>
      <c r="B629" s="7"/>
      <c r="C629" s="11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12" t="str">
        <f aca="false">IF(OR($B629="",D629="",E629=""),"",IFERROR(IF(OR(INDEX(Matches!$I$2:$I$201,MATCH($A629&amp;"-1",Matches!$J$2:$J$201,0))="Void",INDEX(Matches!$G$2:$G$201,MATCH($A629&amp;"-1",Matches!$J$2:$J$201,0))="",INDEX(Matches!$H$2:$H$201,MATCH($A629&amp;"-1",Matches!$J$2:$J$201,0))=""),"",IF(AND($C629&lt;&gt;"",INDEX(Matches!$F$2:$F$201,MATCH($A629&amp;"-1",Matches!$J$2:$J$201,0))&lt;&gt;"",$C629&gt;=INDEX(Matches!$F$2:$F$201,MATCH($A629&amp;"-1",Matches!$J$2:$J$201,0))),"",IF(AND(D629=INDEX(Matches!$G$2:$G$201,MATCH($A629&amp;"-1",Matches!$J$2:$J$201,0)),E629=INDEX(Matches!$H$2:$H$201,MATCH($A629&amp;"-1",Matches!$J$2:$J$201,0))),5,IF(SIGN(D629-E629)&lt;&gt;SIGN(INDEX(Matches!$G$2:$G$201,MATCH($A629&amp;"-1",Matches!$J$2:$J$201,0))-INDEX(Matches!$H$2:$H$201,MATCH($A629&amp;"-1",Matches!$J$2:$J$201,0))),0,IF(D629-E629=INDEX(Matches!$G$2:$G$201,MATCH($A629&amp;"-1",Matches!$J$2:$J$201,0))-INDEX(Matches!$H$2:$H$201,MATCH($A629&amp;"-1",Matches!$J$2:$J$201,0)),3,2))))),""))</f>
        <v/>
      </c>
      <c r="Y629" s="12" t="str">
        <f aca="false">IF(OR($B629="",F629="",G629=""),"",IFERROR(IF(OR(INDEX(Matches!$I$2:$I$201,MATCH($A629&amp;"-2",Matches!$J$2:$J$201,0))="Void",INDEX(Matches!$G$2:$G$201,MATCH($A629&amp;"-2",Matches!$J$2:$J$201,0))="",INDEX(Matches!$H$2:$H$201,MATCH($A629&amp;"-2",Matches!$J$2:$J$201,0))=""),"",IF(AND($C629&lt;&gt;"",INDEX(Matches!$F$2:$F$201,MATCH($A629&amp;"-2",Matches!$J$2:$J$201,0))&lt;&gt;"",$C629&gt;=INDEX(Matches!$F$2:$F$201,MATCH($A629&amp;"-2",Matches!$J$2:$J$201,0))),"",IF(AND(F629=INDEX(Matches!$G$2:$G$201,MATCH($A629&amp;"-2",Matches!$J$2:$J$201,0)),G629=INDEX(Matches!$H$2:$H$201,MATCH($A629&amp;"-2",Matches!$J$2:$J$201,0))),5,IF(SIGN(F629-G629)&lt;&gt;SIGN(INDEX(Matches!$G$2:$G$201,MATCH($A629&amp;"-2",Matches!$J$2:$J$201,0))-INDEX(Matches!$H$2:$H$201,MATCH($A629&amp;"-2",Matches!$J$2:$J$201,0))),0,IF(F629-G629=INDEX(Matches!$G$2:$G$201,MATCH($A629&amp;"-2",Matches!$J$2:$J$201,0))-INDEX(Matches!$H$2:$H$201,MATCH($A629&amp;"-2",Matches!$J$2:$J$201,0)),3,2))))),""))</f>
        <v/>
      </c>
      <c r="Z629" s="12" t="str">
        <f aca="false">IF(OR($B629="",H629="",I629=""),"",IFERROR(IF(OR(INDEX(Matches!$I$2:$I$201,MATCH($A629&amp;"-3",Matches!$J$2:$J$201,0))="Void",INDEX(Matches!$G$2:$G$201,MATCH($A629&amp;"-3",Matches!$J$2:$J$201,0))="",INDEX(Matches!$H$2:$H$201,MATCH($A629&amp;"-3",Matches!$J$2:$J$201,0))=""),"",IF(AND($C629&lt;&gt;"",INDEX(Matches!$F$2:$F$201,MATCH($A629&amp;"-3",Matches!$J$2:$J$201,0))&lt;&gt;"",$C629&gt;=INDEX(Matches!$F$2:$F$201,MATCH($A629&amp;"-3",Matches!$J$2:$J$201,0))),"",IF(AND(H629=INDEX(Matches!$G$2:$G$201,MATCH($A629&amp;"-3",Matches!$J$2:$J$201,0)),I629=INDEX(Matches!$H$2:$H$201,MATCH($A629&amp;"-3",Matches!$J$2:$J$201,0))),5,IF(SIGN(H629-I629)&lt;&gt;SIGN(INDEX(Matches!$G$2:$G$201,MATCH($A629&amp;"-3",Matches!$J$2:$J$201,0))-INDEX(Matches!$H$2:$H$201,MATCH($A629&amp;"-3",Matches!$J$2:$J$201,0))),0,IF(H629-I629=INDEX(Matches!$G$2:$G$201,MATCH($A629&amp;"-3",Matches!$J$2:$J$201,0))-INDEX(Matches!$H$2:$H$201,MATCH($A629&amp;"-3",Matches!$J$2:$J$201,0)),3,2))))),""))</f>
        <v/>
      </c>
      <c r="AA629" s="12" t="str">
        <f aca="false">IF(OR($B629="",J629="",K629=""),"",IFERROR(IF(OR(INDEX(Matches!$I$2:$I$201,MATCH($A629&amp;"-4",Matches!$J$2:$J$201,0))="Void",INDEX(Matches!$G$2:$G$201,MATCH($A629&amp;"-4",Matches!$J$2:$J$201,0))="",INDEX(Matches!$H$2:$H$201,MATCH($A629&amp;"-4",Matches!$J$2:$J$201,0))=""),"",IF(AND($C629&lt;&gt;"",INDEX(Matches!$F$2:$F$201,MATCH($A629&amp;"-4",Matches!$J$2:$J$201,0))&lt;&gt;"",$C629&gt;=INDEX(Matches!$F$2:$F$201,MATCH($A629&amp;"-4",Matches!$J$2:$J$201,0))),"",IF(AND(J629=INDEX(Matches!$G$2:$G$201,MATCH($A629&amp;"-4",Matches!$J$2:$J$201,0)),K629=INDEX(Matches!$H$2:$H$201,MATCH($A629&amp;"-4",Matches!$J$2:$J$201,0))),5,IF(SIGN(J629-K629)&lt;&gt;SIGN(INDEX(Matches!$G$2:$G$201,MATCH($A629&amp;"-4",Matches!$J$2:$J$201,0))-INDEX(Matches!$H$2:$H$201,MATCH($A629&amp;"-4",Matches!$J$2:$J$201,0))),0,IF(J629-K629=INDEX(Matches!$G$2:$G$201,MATCH($A629&amp;"-4",Matches!$J$2:$J$201,0))-INDEX(Matches!$H$2:$H$201,MATCH($A629&amp;"-4",Matches!$J$2:$J$201,0)),3,2))))),""))</f>
        <v/>
      </c>
      <c r="AB629" s="12" t="str">
        <f aca="false">IF(OR($B629="",L629="",M629=""),"",IFERROR(IF(OR(INDEX(Matches!$I$2:$I$201,MATCH($A629&amp;"-5",Matches!$J$2:$J$201,0))="Void",INDEX(Matches!$G$2:$G$201,MATCH($A629&amp;"-5",Matches!$J$2:$J$201,0))="",INDEX(Matches!$H$2:$H$201,MATCH($A629&amp;"-5",Matches!$J$2:$J$201,0))=""),"",IF(AND($C629&lt;&gt;"",INDEX(Matches!$F$2:$F$201,MATCH($A629&amp;"-5",Matches!$J$2:$J$201,0))&lt;&gt;"",$C629&gt;=INDEX(Matches!$F$2:$F$201,MATCH($A629&amp;"-5",Matches!$J$2:$J$201,0))),"",IF(AND(L629=INDEX(Matches!$G$2:$G$201,MATCH($A629&amp;"-5",Matches!$J$2:$J$201,0)),M629=INDEX(Matches!$H$2:$H$201,MATCH($A629&amp;"-5",Matches!$J$2:$J$201,0))),5,IF(SIGN(L629-M629)&lt;&gt;SIGN(INDEX(Matches!$G$2:$G$201,MATCH($A629&amp;"-5",Matches!$J$2:$J$201,0))-INDEX(Matches!$H$2:$H$201,MATCH($A629&amp;"-5",Matches!$J$2:$J$201,0))),0,IF(L629-M629=INDEX(Matches!$G$2:$G$201,MATCH($A629&amp;"-5",Matches!$J$2:$J$201,0))-INDEX(Matches!$H$2:$H$201,MATCH($A629&amp;"-5",Matches!$J$2:$J$201,0)),3,2))))),""))</f>
        <v/>
      </c>
      <c r="AC629" s="12" t="str">
        <f aca="false">IF(OR($B629="",N629="",O629=""),"",IFERROR(IF(OR(INDEX(Matches!$I$2:$I$201,MATCH($A629&amp;"-6",Matches!$J$2:$J$201,0))="Void",INDEX(Matches!$G$2:$G$201,MATCH($A629&amp;"-6",Matches!$J$2:$J$201,0))="",INDEX(Matches!$H$2:$H$201,MATCH($A629&amp;"-6",Matches!$J$2:$J$201,0))=""),"",IF(AND($C629&lt;&gt;"",INDEX(Matches!$F$2:$F$201,MATCH($A629&amp;"-6",Matches!$J$2:$J$201,0))&lt;&gt;"",$C629&gt;=INDEX(Matches!$F$2:$F$201,MATCH($A629&amp;"-6",Matches!$J$2:$J$201,0))),"",IF(AND(N629=INDEX(Matches!$G$2:$G$201,MATCH($A629&amp;"-6",Matches!$J$2:$J$201,0)),O629=INDEX(Matches!$H$2:$H$201,MATCH($A629&amp;"-6",Matches!$J$2:$J$201,0))),5,IF(SIGN(N629-O629)&lt;&gt;SIGN(INDEX(Matches!$G$2:$G$201,MATCH($A629&amp;"-6",Matches!$J$2:$J$201,0))-INDEX(Matches!$H$2:$H$201,MATCH($A629&amp;"-6",Matches!$J$2:$J$201,0))),0,IF(N629-O629=INDEX(Matches!$G$2:$G$201,MATCH($A629&amp;"-6",Matches!$J$2:$J$201,0))-INDEX(Matches!$H$2:$H$201,MATCH($A629&amp;"-6",Matches!$J$2:$J$201,0)),3,2))))),""))</f>
        <v/>
      </c>
      <c r="AD629" s="12" t="str">
        <f aca="false">IF(OR($B629="",P629="",Q629=""),"",IFERROR(IF(OR(INDEX(Matches!$I$2:$I$201,MATCH($A629&amp;"-7",Matches!$J$2:$J$201,0))="Void",INDEX(Matches!$G$2:$G$201,MATCH($A629&amp;"-7",Matches!$J$2:$J$201,0))="",INDEX(Matches!$H$2:$H$201,MATCH($A629&amp;"-7",Matches!$J$2:$J$201,0))=""),"",IF(AND($C629&lt;&gt;"",INDEX(Matches!$F$2:$F$201,MATCH($A629&amp;"-7",Matches!$J$2:$J$201,0))&lt;&gt;"",$C629&gt;=INDEX(Matches!$F$2:$F$201,MATCH($A629&amp;"-7",Matches!$J$2:$J$201,0))),"",IF(AND(P629=INDEX(Matches!$G$2:$G$201,MATCH($A629&amp;"-7",Matches!$J$2:$J$201,0)),Q629=INDEX(Matches!$H$2:$H$201,MATCH($A629&amp;"-7",Matches!$J$2:$J$201,0))),5,IF(SIGN(P629-Q629)&lt;&gt;SIGN(INDEX(Matches!$G$2:$G$201,MATCH($A629&amp;"-7",Matches!$J$2:$J$201,0))-INDEX(Matches!$H$2:$H$201,MATCH($A629&amp;"-7",Matches!$J$2:$J$201,0))),0,IF(P629-Q629=INDEX(Matches!$G$2:$G$201,MATCH($A629&amp;"-7",Matches!$J$2:$J$201,0))-INDEX(Matches!$H$2:$H$201,MATCH($A629&amp;"-7",Matches!$J$2:$J$201,0)),3,2))))),""))</f>
        <v/>
      </c>
      <c r="AE629" s="12" t="str">
        <f aca="false">IF(OR($B629="",R629="",S629=""),"",IFERROR(IF(OR(INDEX(Matches!$I$2:$I$201,MATCH($A629&amp;"-8",Matches!$J$2:$J$201,0))="Void",INDEX(Matches!$G$2:$G$201,MATCH($A629&amp;"-8",Matches!$J$2:$J$201,0))="",INDEX(Matches!$H$2:$H$201,MATCH($A629&amp;"-8",Matches!$J$2:$J$201,0))=""),"",IF(AND($C629&lt;&gt;"",INDEX(Matches!$F$2:$F$201,MATCH($A629&amp;"-8",Matches!$J$2:$J$201,0))&lt;&gt;"",$C629&gt;=INDEX(Matches!$F$2:$F$201,MATCH($A629&amp;"-8",Matches!$J$2:$J$201,0))),"",IF(AND(R629=INDEX(Matches!$G$2:$G$201,MATCH($A629&amp;"-8",Matches!$J$2:$J$201,0)),S629=INDEX(Matches!$H$2:$H$201,MATCH($A629&amp;"-8",Matches!$J$2:$J$201,0))),5,IF(SIGN(R629-S629)&lt;&gt;SIGN(INDEX(Matches!$G$2:$G$201,MATCH($A629&amp;"-8",Matches!$J$2:$J$201,0))-INDEX(Matches!$H$2:$H$201,MATCH($A629&amp;"-8",Matches!$J$2:$J$201,0))),0,IF(R629-S629=INDEX(Matches!$G$2:$G$201,MATCH($A629&amp;"-8",Matches!$J$2:$J$201,0))-INDEX(Matches!$H$2:$H$201,MATCH($A629&amp;"-8",Matches!$J$2:$J$201,0)),3,2))))),""))</f>
        <v/>
      </c>
      <c r="AF629" s="12" t="str">
        <f aca="false">IF(OR($B629="",T629="",U629=""),"",IFERROR(IF(OR(INDEX(Matches!$I$2:$I$201,MATCH($A629&amp;"-9",Matches!$J$2:$J$201,0))="Void",INDEX(Matches!$G$2:$G$201,MATCH($A629&amp;"-9",Matches!$J$2:$J$201,0))="",INDEX(Matches!$H$2:$H$201,MATCH($A629&amp;"-9",Matches!$J$2:$J$201,0))=""),"",IF(AND($C629&lt;&gt;"",INDEX(Matches!$F$2:$F$201,MATCH($A629&amp;"-9",Matches!$J$2:$J$201,0))&lt;&gt;"",$C629&gt;=INDEX(Matches!$F$2:$F$201,MATCH($A629&amp;"-9",Matches!$J$2:$J$201,0))),"",IF(AND(T629=INDEX(Matches!$G$2:$G$201,MATCH($A629&amp;"-9",Matches!$J$2:$J$201,0)),U629=INDEX(Matches!$H$2:$H$201,MATCH($A629&amp;"-9",Matches!$J$2:$J$201,0))),5,IF(SIGN(T629-U629)&lt;&gt;SIGN(INDEX(Matches!$G$2:$G$201,MATCH($A629&amp;"-9",Matches!$J$2:$J$201,0))-INDEX(Matches!$H$2:$H$201,MATCH($A629&amp;"-9",Matches!$J$2:$J$201,0))),0,IF(T629-U629=INDEX(Matches!$G$2:$G$201,MATCH($A629&amp;"-9",Matches!$J$2:$J$201,0))-INDEX(Matches!$H$2:$H$201,MATCH($A629&amp;"-9",Matches!$J$2:$J$201,0)),3,2))))),""))</f>
        <v/>
      </c>
      <c r="AG629" s="12" t="str">
        <f aca="false">IF(OR($B629="",V629="",W629=""),"",IFERROR(IF(OR(INDEX(Matches!$I$2:$I$201,MATCH($A629&amp;"-10",Matches!$J$2:$J$201,0))="Void",INDEX(Matches!$G$2:$G$201,MATCH($A629&amp;"-10",Matches!$J$2:$J$201,0))="",INDEX(Matches!$H$2:$H$201,MATCH($A629&amp;"-10",Matches!$J$2:$J$201,0))=""),"",IF(AND($C629&lt;&gt;"",INDEX(Matches!$F$2:$F$201,MATCH($A629&amp;"-10",Matches!$J$2:$J$201,0))&lt;&gt;"",$C629&gt;=INDEX(Matches!$F$2:$F$201,MATCH($A629&amp;"-10",Matches!$J$2:$J$201,0))),"",IF(AND(V629=INDEX(Matches!$G$2:$G$201,MATCH($A629&amp;"-10",Matches!$J$2:$J$201,0)),W629=INDEX(Matches!$H$2:$H$201,MATCH($A629&amp;"-10",Matches!$J$2:$J$201,0))),5,IF(SIGN(V629-W629)&lt;&gt;SIGN(INDEX(Matches!$G$2:$G$201,MATCH($A629&amp;"-10",Matches!$J$2:$J$201,0))-INDEX(Matches!$H$2:$H$201,MATCH($A629&amp;"-10",Matches!$J$2:$J$201,0))),0,IF(V629-W629=INDEX(Matches!$G$2:$G$201,MATCH($A629&amp;"-10",Matches!$J$2:$J$201,0))-INDEX(Matches!$H$2:$H$201,MATCH($A629&amp;"-10",Matches!$J$2:$J$201,0)),3,2))))),""))</f>
        <v/>
      </c>
      <c r="AH629" s="13" t="str">
        <f aca="false">IF($B629="","",SUM(X629:AG629))</f>
        <v/>
      </c>
      <c r="AI629" s="12" t="str">
        <f aca="false">IF($B629="","",COUNTIF(X629:AG629,5))</f>
        <v/>
      </c>
      <c r="AJ629" s="12" t="str">
        <f aca="false">IF($B629="","",COUNTIF(X629:AG629,"&gt;=2"))</f>
        <v/>
      </c>
      <c r="AK629" s="12" t="str">
        <f aca="false">IF($B629="","",COUNT(X629:AG629))</f>
        <v/>
      </c>
    </row>
    <row r="630" customFormat="false" ht="15" hidden="false" customHeight="false" outlineLevel="0" collapsed="false">
      <c r="A630" s="7"/>
      <c r="B630" s="7"/>
      <c r="C630" s="11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12" t="str">
        <f aca="false">IF(OR($B630="",D630="",E630=""),"",IFERROR(IF(OR(INDEX(Matches!$I$2:$I$201,MATCH($A630&amp;"-1",Matches!$J$2:$J$201,0))="Void",INDEX(Matches!$G$2:$G$201,MATCH($A630&amp;"-1",Matches!$J$2:$J$201,0))="",INDEX(Matches!$H$2:$H$201,MATCH($A630&amp;"-1",Matches!$J$2:$J$201,0))=""),"",IF(AND($C630&lt;&gt;"",INDEX(Matches!$F$2:$F$201,MATCH($A630&amp;"-1",Matches!$J$2:$J$201,0))&lt;&gt;"",$C630&gt;=INDEX(Matches!$F$2:$F$201,MATCH($A630&amp;"-1",Matches!$J$2:$J$201,0))),"",IF(AND(D630=INDEX(Matches!$G$2:$G$201,MATCH($A630&amp;"-1",Matches!$J$2:$J$201,0)),E630=INDEX(Matches!$H$2:$H$201,MATCH($A630&amp;"-1",Matches!$J$2:$J$201,0))),5,IF(SIGN(D630-E630)&lt;&gt;SIGN(INDEX(Matches!$G$2:$G$201,MATCH($A630&amp;"-1",Matches!$J$2:$J$201,0))-INDEX(Matches!$H$2:$H$201,MATCH($A630&amp;"-1",Matches!$J$2:$J$201,0))),0,IF(D630-E630=INDEX(Matches!$G$2:$G$201,MATCH($A630&amp;"-1",Matches!$J$2:$J$201,0))-INDEX(Matches!$H$2:$H$201,MATCH($A630&amp;"-1",Matches!$J$2:$J$201,0)),3,2))))),""))</f>
        <v/>
      </c>
      <c r="Y630" s="12" t="str">
        <f aca="false">IF(OR($B630="",F630="",G630=""),"",IFERROR(IF(OR(INDEX(Matches!$I$2:$I$201,MATCH($A630&amp;"-2",Matches!$J$2:$J$201,0))="Void",INDEX(Matches!$G$2:$G$201,MATCH($A630&amp;"-2",Matches!$J$2:$J$201,0))="",INDEX(Matches!$H$2:$H$201,MATCH($A630&amp;"-2",Matches!$J$2:$J$201,0))=""),"",IF(AND($C630&lt;&gt;"",INDEX(Matches!$F$2:$F$201,MATCH($A630&amp;"-2",Matches!$J$2:$J$201,0))&lt;&gt;"",$C630&gt;=INDEX(Matches!$F$2:$F$201,MATCH($A630&amp;"-2",Matches!$J$2:$J$201,0))),"",IF(AND(F630=INDEX(Matches!$G$2:$G$201,MATCH($A630&amp;"-2",Matches!$J$2:$J$201,0)),G630=INDEX(Matches!$H$2:$H$201,MATCH($A630&amp;"-2",Matches!$J$2:$J$201,0))),5,IF(SIGN(F630-G630)&lt;&gt;SIGN(INDEX(Matches!$G$2:$G$201,MATCH($A630&amp;"-2",Matches!$J$2:$J$201,0))-INDEX(Matches!$H$2:$H$201,MATCH($A630&amp;"-2",Matches!$J$2:$J$201,0))),0,IF(F630-G630=INDEX(Matches!$G$2:$G$201,MATCH($A630&amp;"-2",Matches!$J$2:$J$201,0))-INDEX(Matches!$H$2:$H$201,MATCH($A630&amp;"-2",Matches!$J$2:$J$201,0)),3,2))))),""))</f>
        <v/>
      </c>
      <c r="Z630" s="12" t="str">
        <f aca="false">IF(OR($B630="",H630="",I630=""),"",IFERROR(IF(OR(INDEX(Matches!$I$2:$I$201,MATCH($A630&amp;"-3",Matches!$J$2:$J$201,0))="Void",INDEX(Matches!$G$2:$G$201,MATCH($A630&amp;"-3",Matches!$J$2:$J$201,0))="",INDEX(Matches!$H$2:$H$201,MATCH($A630&amp;"-3",Matches!$J$2:$J$201,0))=""),"",IF(AND($C630&lt;&gt;"",INDEX(Matches!$F$2:$F$201,MATCH($A630&amp;"-3",Matches!$J$2:$J$201,0))&lt;&gt;"",$C630&gt;=INDEX(Matches!$F$2:$F$201,MATCH($A630&amp;"-3",Matches!$J$2:$J$201,0))),"",IF(AND(H630=INDEX(Matches!$G$2:$G$201,MATCH($A630&amp;"-3",Matches!$J$2:$J$201,0)),I630=INDEX(Matches!$H$2:$H$201,MATCH($A630&amp;"-3",Matches!$J$2:$J$201,0))),5,IF(SIGN(H630-I630)&lt;&gt;SIGN(INDEX(Matches!$G$2:$G$201,MATCH($A630&amp;"-3",Matches!$J$2:$J$201,0))-INDEX(Matches!$H$2:$H$201,MATCH($A630&amp;"-3",Matches!$J$2:$J$201,0))),0,IF(H630-I630=INDEX(Matches!$G$2:$G$201,MATCH($A630&amp;"-3",Matches!$J$2:$J$201,0))-INDEX(Matches!$H$2:$H$201,MATCH($A630&amp;"-3",Matches!$J$2:$J$201,0)),3,2))))),""))</f>
        <v/>
      </c>
      <c r="AA630" s="12" t="str">
        <f aca="false">IF(OR($B630="",J630="",K630=""),"",IFERROR(IF(OR(INDEX(Matches!$I$2:$I$201,MATCH($A630&amp;"-4",Matches!$J$2:$J$201,0))="Void",INDEX(Matches!$G$2:$G$201,MATCH($A630&amp;"-4",Matches!$J$2:$J$201,0))="",INDEX(Matches!$H$2:$H$201,MATCH($A630&amp;"-4",Matches!$J$2:$J$201,0))=""),"",IF(AND($C630&lt;&gt;"",INDEX(Matches!$F$2:$F$201,MATCH($A630&amp;"-4",Matches!$J$2:$J$201,0))&lt;&gt;"",$C630&gt;=INDEX(Matches!$F$2:$F$201,MATCH($A630&amp;"-4",Matches!$J$2:$J$201,0))),"",IF(AND(J630=INDEX(Matches!$G$2:$G$201,MATCH($A630&amp;"-4",Matches!$J$2:$J$201,0)),K630=INDEX(Matches!$H$2:$H$201,MATCH($A630&amp;"-4",Matches!$J$2:$J$201,0))),5,IF(SIGN(J630-K630)&lt;&gt;SIGN(INDEX(Matches!$G$2:$G$201,MATCH($A630&amp;"-4",Matches!$J$2:$J$201,0))-INDEX(Matches!$H$2:$H$201,MATCH($A630&amp;"-4",Matches!$J$2:$J$201,0))),0,IF(J630-K630=INDEX(Matches!$G$2:$G$201,MATCH($A630&amp;"-4",Matches!$J$2:$J$201,0))-INDEX(Matches!$H$2:$H$201,MATCH($A630&amp;"-4",Matches!$J$2:$J$201,0)),3,2))))),""))</f>
        <v/>
      </c>
      <c r="AB630" s="12" t="str">
        <f aca="false">IF(OR($B630="",L630="",M630=""),"",IFERROR(IF(OR(INDEX(Matches!$I$2:$I$201,MATCH($A630&amp;"-5",Matches!$J$2:$J$201,0))="Void",INDEX(Matches!$G$2:$G$201,MATCH($A630&amp;"-5",Matches!$J$2:$J$201,0))="",INDEX(Matches!$H$2:$H$201,MATCH($A630&amp;"-5",Matches!$J$2:$J$201,0))=""),"",IF(AND($C630&lt;&gt;"",INDEX(Matches!$F$2:$F$201,MATCH($A630&amp;"-5",Matches!$J$2:$J$201,0))&lt;&gt;"",$C630&gt;=INDEX(Matches!$F$2:$F$201,MATCH($A630&amp;"-5",Matches!$J$2:$J$201,0))),"",IF(AND(L630=INDEX(Matches!$G$2:$G$201,MATCH($A630&amp;"-5",Matches!$J$2:$J$201,0)),M630=INDEX(Matches!$H$2:$H$201,MATCH($A630&amp;"-5",Matches!$J$2:$J$201,0))),5,IF(SIGN(L630-M630)&lt;&gt;SIGN(INDEX(Matches!$G$2:$G$201,MATCH($A630&amp;"-5",Matches!$J$2:$J$201,0))-INDEX(Matches!$H$2:$H$201,MATCH($A630&amp;"-5",Matches!$J$2:$J$201,0))),0,IF(L630-M630=INDEX(Matches!$G$2:$G$201,MATCH($A630&amp;"-5",Matches!$J$2:$J$201,0))-INDEX(Matches!$H$2:$H$201,MATCH($A630&amp;"-5",Matches!$J$2:$J$201,0)),3,2))))),""))</f>
        <v/>
      </c>
      <c r="AC630" s="12" t="str">
        <f aca="false">IF(OR($B630="",N630="",O630=""),"",IFERROR(IF(OR(INDEX(Matches!$I$2:$I$201,MATCH($A630&amp;"-6",Matches!$J$2:$J$201,0))="Void",INDEX(Matches!$G$2:$G$201,MATCH($A630&amp;"-6",Matches!$J$2:$J$201,0))="",INDEX(Matches!$H$2:$H$201,MATCH($A630&amp;"-6",Matches!$J$2:$J$201,0))=""),"",IF(AND($C630&lt;&gt;"",INDEX(Matches!$F$2:$F$201,MATCH($A630&amp;"-6",Matches!$J$2:$J$201,0))&lt;&gt;"",$C630&gt;=INDEX(Matches!$F$2:$F$201,MATCH($A630&amp;"-6",Matches!$J$2:$J$201,0))),"",IF(AND(N630=INDEX(Matches!$G$2:$G$201,MATCH($A630&amp;"-6",Matches!$J$2:$J$201,0)),O630=INDEX(Matches!$H$2:$H$201,MATCH($A630&amp;"-6",Matches!$J$2:$J$201,0))),5,IF(SIGN(N630-O630)&lt;&gt;SIGN(INDEX(Matches!$G$2:$G$201,MATCH($A630&amp;"-6",Matches!$J$2:$J$201,0))-INDEX(Matches!$H$2:$H$201,MATCH($A630&amp;"-6",Matches!$J$2:$J$201,0))),0,IF(N630-O630=INDEX(Matches!$G$2:$G$201,MATCH($A630&amp;"-6",Matches!$J$2:$J$201,0))-INDEX(Matches!$H$2:$H$201,MATCH($A630&amp;"-6",Matches!$J$2:$J$201,0)),3,2))))),""))</f>
        <v/>
      </c>
      <c r="AD630" s="12" t="str">
        <f aca="false">IF(OR($B630="",P630="",Q630=""),"",IFERROR(IF(OR(INDEX(Matches!$I$2:$I$201,MATCH($A630&amp;"-7",Matches!$J$2:$J$201,0))="Void",INDEX(Matches!$G$2:$G$201,MATCH($A630&amp;"-7",Matches!$J$2:$J$201,0))="",INDEX(Matches!$H$2:$H$201,MATCH($A630&amp;"-7",Matches!$J$2:$J$201,0))=""),"",IF(AND($C630&lt;&gt;"",INDEX(Matches!$F$2:$F$201,MATCH($A630&amp;"-7",Matches!$J$2:$J$201,0))&lt;&gt;"",$C630&gt;=INDEX(Matches!$F$2:$F$201,MATCH($A630&amp;"-7",Matches!$J$2:$J$201,0))),"",IF(AND(P630=INDEX(Matches!$G$2:$G$201,MATCH($A630&amp;"-7",Matches!$J$2:$J$201,0)),Q630=INDEX(Matches!$H$2:$H$201,MATCH($A630&amp;"-7",Matches!$J$2:$J$201,0))),5,IF(SIGN(P630-Q630)&lt;&gt;SIGN(INDEX(Matches!$G$2:$G$201,MATCH($A630&amp;"-7",Matches!$J$2:$J$201,0))-INDEX(Matches!$H$2:$H$201,MATCH($A630&amp;"-7",Matches!$J$2:$J$201,0))),0,IF(P630-Q630=INDEX(Matches!$G$2:$G$201,MATCH($A630&amp;"-7",Matches!$J$2:$J$201,0))-INDEX(Matches!$H$2:$H$201,MATCH($A630&amp;"-7",Matches!$J$2:$J$201,0)),3,2))))),""))</f>
        <v/>
      </c>
      <c r="AE630" s="12" t="str">
        <f aca="false">IF(OR($B630="",R630="",S630=""),"",IFERROR(IF(OR(INDEX(Matches!$I$2:$I$201,MATCH($A630&amp;"-8",Matches!$J$2:$J$201,0))="Void",INDEX(Matches!$G$2:$G$201,MATCH($A630&amp;"-8",Matches!$J$2:$J$201,0))="",INDEX(Matches!$H$2:$H$201,MATCH($A630&amp;"-8",Matches!$J$2:$J$201,0))=""),"",IF(AND($C630&lt;&gt;"",INDEX(Matches!$F$2:$F$201,MATCH($A630&amp;"-8",Matches!$J$2:$J$201,0))&lt;&gt;"",$C630&gt;=INDEX(Matches!$F$2:$F$201,MATCH($A630&amp;"-8",Matches!$J$2:$J$201,0))),"",IF(AND(R630=INDEX(Matches!$G$2:$G$201,MATCH($A630&amp;"-8",Matches!$J$2:$J$201,0)),S630=INDEX(Matches!$H$2:$H$201,MATCH($A630&amp;"-8",Matches!$J$2:$J$201,0))),5,IF(SIGN(R630-S630)&lt;&gt;SIGN(INDEX(Matches!$G$2:$G$201,MATCH($A630&amp;"-8",Matches!$J$2:$J$201,0))-INDEX(Matches!$H$2:$H$201,MATCH($A630&amp;"-8",Matches!$J$2:$J$201,0))),0,IF(R630-S630=INDEX(Matches!$G$2:$G$201,MATCH($A630&amp;"-8",Matches!$J$2:$J$201,0))-INDEX(Matches!$H$2:$H$201,MATCH($A630&amp;"-8",Matches!$J$2:$J$201,0)),3,2))))),""))</f>
        <v/>
      </c>
      <c r="AF630" s="12" t="str">
        <f aca="false">IF(OR($B630="",T630="",U630=""),"",IFERROR(IF(OR(INDEX(Matches!$I$2:$I$201,MATCH($A630&amp;"-9",Matches!$J$2:$J$201,0))="Void",INDEX(Matches!$G$2:$G$201,MATCH($A630&amp;"-9",Matches!$J$2:$J$201,0))="",INDEX(Matches!$H$2:$H$201,MATCH($A630&amp;"-9",Matches!$J$2:$J$201,0))=""),"",IF(AND($C630&lt;&gt;"",INDEX(Matches!$F$2:$F$201,MATCH($A630&amp;"-9",Matches!$J$2:$J$201,0))&lt;&gt;"",$C630&gt;=INDEX(Matches!$F$2:$F$201,MATCH($A630&amp;"-9",Matches!$J$2:$J$201,0))),"",IF(AND(T630=INDEX(Matches!$G$2:$G$201,MATCH($A630&amp;"-9",Matches!$J$2:$J$201,0)),U630=INDEX(Matches!$H$2:$H$201,MATCH($A630&amp;"-9",Matches!$J$2:$J$201,0))),5,IF(SIGN(T630-U630)&lt;&gt;SIGN(INDEX(Matches!$G$2:$G$201,MATCH($A630&amp;"-9",Matches!$J$2:$J$201,0))-INDEX(Matches!$H$2:$H$201,MATCH($A630&amp;"-9",Matches!$J$2:$J$201,0))),0,IF(T630-U630=INDEX(Matches!$G$2:$G$201,MATCH($A630&amp;"-9",Matches!$J$2:$J$201,0))-INDEX(Matches!$H$2:$H$201,MATCH($A630&amp;"-9",Matches!$J$2:$J$201,0)),3,2))))),""))</f>
        <v/>
      </c>
      <c r="AG630" s="12" t="str">
        <f aca="false">IF(OR($B630="",V630="",W630=""),"",IFERROR(IF(OR(INDEX(Matches!$I$2:$I$201,MATCH($A630&amp;"-10",Matches!$J$2:$J$201,0))="Void",INDEX(Matches!$G$2:$G$201,MATCH($A630&amp;"-10",Matches!$J$2:$J$201,0))="",INDEX(Matches!$H$2:$H$201,MATCH($A630&amp;"-10",Matches!$J$2:$J$201,0))=""),"",IF(AND($C630&lt;&gt;"",INDEX(Matches!$F$2:$F$201,MATCH($A630&amp;"-10",Matches!$J$2:$J$201,0))&lt;&gt;"",$C630&gt;=INDEX(Matches!$F$2:$F$201,MATCH($A630&amp;"-10",Matches!$J$2:$J$201,0))),"",IF(AND(V630=INDEX(Matches!$G$2:$G$201,MATCH($A630&amp;"-10",Matches!$J$2:$J$201,0)),W630=INDEX(Matches!$H$2:$H$201,MATCH($A630&amp;"-10",Matches!$J$2:$J$201,0))),5,IF(SIGN(V630-W630)&lt;&gt;SIGN(INDEX(Matches!$G$2:$G$201,MATCH($A630&amp;"-10",Matches!$J$2:$J$201,0))-INDEX(Matches!$H$2:$H$201,MATCH($A630&amp;"-10",Matches!$J$2:$J$201,0))),0,IF(V630-W630=INDEX(Matches!$G$2:$G$201,MATCH($A630&amp;"-10",Matches!$J$2:$J$201,0))-INDEX(Matches!$H$2:$H$201,MATCH($A630&amp;"-10",Matches!$J$2:$J$201,0)),3,2))))),""))</f>
        <v/>
      </c>
      <c r="AH630" s="13" t="str">
        <f aca="false">IF($B630="","",SUM(X630:AG630))</f>
        <v/>
      </c>
      <c r="AI630" s="12" t="str">
        <f aca="false">IF($B630="","",COUNTIF(X630:AG630,5))</f>
        <v/>
      </c>
      <c r="AJ630" s="12" t="str">
        <f aca="false">IF($B630="","",COUNTIF(X630:AG630,"&gt;=2"))</f>
        <v/>
      </c>
      <c r="AK630" s="12" t="str">
        <f aca="false">IF($B630="","",COUNT(X630:AG630))</f>
        <v/>
      </c>
    </row>
    <row r="631" customFormat="false" ht="15" hidden="false" customHeight="false" outlineLevel="0" collapsed="false">
      <c r="A631" s="7"/>
      <c r="B631" s="7"/>
      <c r="C631" s="11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12" t="str">
        <f aca="false">IF(OR($B631="",D631="",E631=""),"",IFERROR(IF(OR(INDEX(Matches!$I$2:$I$201,MATCH($A631&amp;"-1",Matches!$J$2:$J$201,0))="Void",INDEX(Matches!$G$2:$G$201,MATCH($A631&amp;"-1",Matches!$J$2:$J$201,0))="",INDEX(Matches!$H$2:$H$201,MATCH($A631&amp;"-1",Matches!$J$2:$J$201,0))=""),"",IF(AND($C631&lt;&gt;"",INDEX(Matches!$F$2:$F$201,MATCH($A631&amp;"-1",Matches!$J$2:$J$201,0))&lt;&gt;"",$C631&gt;=INDEX(Matches!$F$2:$F$201,MATCH($A631&amp;"-1",Matches!$J$2:$J$201,0))),"",IF(AND(D631=INDEX(Matches!$G$2:$G$201,MATCH($A631&amp;"-1",Matches!$J$2:$J$201,0)),E631=INDEX(Matches!$H$2:$H$201,MATCH($A631&amp;"-1",Matches!$J$2:$J$201,0))),5,IF(SIGN(D631-E631)&lt;&gt;SIGN(INDEX(Matches!$G$2:$G$201,MATCH($A631&amp;"-1",Matches!$J$2:$J$201,0))-INDEX(Matches!$H$2:$H$201,MATCH($A631&amp;"-1",Matches!$J$2:$J$201,0))),0,IF(D631-E631=INDEX(Matches!$G$2:$G$201,MATCH($A631&amp;"-1",Matches!$J$2:$J$201,0))-INDEX(Matches!$H$2:$H$201,MATCH($A631&amp;"-1",Matches!$J$2:$J$201,0)),3,2))))),""))</f>
        <v/>
      </c>
      <c r="Y631" s="12" t="str">
        <f aca="false">IF(OR($B631="",F631="",G631=""),"",IFERROR(IF(OR(INDEX(Matches!$I$2:$I$201,MATCH($A631&amp;"-2",Matches!$J$2:$J$201,0))="Void",INDEX(Matches!$G$2:$G$201,MATCH($A631&amp;"-2",Matches!$J$2:$J$201,0))="",INDEX(Matches!$H$2:$H$201,MATCH($A631&amp;"-2",Matches!$J$2:$J$201,0))=""),"",IF(AND($C631&lt;&gt;"",INDEX(Matches!$F$2:$F$201,MATCH($A631&amp;"-2",Matches!$J$2:$J$201,0))&lt;&gt;"",$C631&gt;=INDEX(Matches!$F$2:$F$201,MATCH($A631&amp;"-2",Matches!$J$2:$J$201,0))),"",IF(AND(F631=INDEX(Matches!$G$2:$G$201,MATCH($A631&amp;"-2",Matches!$J$2:$J$201,0)),G631=INDEX(Matches!$H$2:$H$201,MATCH($A631&amp;"-2",Matches!$J$2:$J$201,0))),5,IF(SIGN(F631-G631)&lt;&gt;SIGN(INDEX(Matches!$G$2:$G$201,MATCH($A631&amp;"-2",Matches!$J$2:$J$201,0))-INDEX(Matches!$H$2:$H$201,MATCH($A631&amp;"-2",Matches!$J$2:$J$201,0))),0,IF(F631-G631=INDEX(Matches!$G$2:$G$201,MATCH($A631&amp;"-2",Matches!$J$2:$J$201,0))-INDEX(Matches!$H$2:$H$201,MATCH($A631&amp;"-2",Matches!$J$2:$J$201,0)),3,2))))),""))</f>
        <v/>
      </c>
      <c r="Z631" s="12" t="str">
        <f aca="false">IF(OR($B631="",H631="",I631=""),"",IFERROR(IF(OR(INDEX(Matches!$I$2:$I$201,MATCH($A631&amp;"-3",Matches!$J$2:$J$201,0))="Void",INDEX(Matches!$G$2:$G$201,MATCH($A631&amp;"-3",Matches!$J$2:$J$201,0))="",INDEX(Matches!$H$2:$H$201,MATCH($A631&amp;"-3",Matches!$J$2:$J$201,0))=""),"",IF(AND($C631&lt;&gt;"",INDEX(Matches!$F$2:$F$201,MATCH($A631&amp;"-3",Matches!$J$2:$J$201,0))&lt;&gt;"",$C631&gt;=INDEX(Matches!$F$2:$F$201,MATCH($A631&amp;"-3",Matches!$J$2:$J$201,0))),"",IF(AND(H631=INDEX(Matches!$G$2:$G$201,MATCH($A631&amp;"-3",Matches!$J$2:$J$201,0)),I631=INDEX(Matches!$H$2:$H$201,MATCH($A631&amp;"-3",Matches!$J$2:$J$201,0))),5,IF(SIGN(H631-I631)&lt;&gt;SIGN(INDEX(Matches!$G$2:$G$201,MATCH($A631&amp;"-3",Matches!$J$2:$J$201,0))-INDEX(Matches!$H$2:$H$201,MATCH($A631&amp;"-3",Matches!$J$2:$J$201,0))),0,IF(H631-I631=INDEX(Matches!$G$2:$G$201,MATCH($A631&amp;"-3",Matches!$J$2:$J$201,0))-INDEX(Matches!$H$2:$H$201,MATCH($A631&amp;"-3",Matches!$J$2:$J$201,0)),3,2))))),""))</f>
        <v/>
      </c>
      <c r="AA631" s="12" t="str">
        <f aca="false">IF(OR($B631="",J631="",K631=""),"",IFERROR(IF(OR(INDEX(Matches!$I$2:$I$201,MATCH($A631&amp;"-4",Matches!$J$2:$J$201,0))="Void",INDEX(Matches!$G$2:$G$201,MATCH($A631&amp;"-4",Matches!$J$2:$J$201,0))="",INDEX(Matches!$H$2:$H$201,MATCH($A631&amp;"-4",Matches!$J$2:$J$201,0))=""),"",IF(AND($C631&lt;&gt;"",INDEX(Matches!$F$2:$F$201,MATCH($A631&amp;"-4",Matches!$J$2:$J$201,0))&lt;&gt;"",$C631&gt;=INDEX(Matches!$F$2:$F$201,MATCH($A631&amp;"-4",Matches!$J$2:$J$201,0))),"",IF(AND(J631=INDEX(Matches!$G$2:$G$201,MATCH($A631&amp;"-4",Matches!$J$2:$J$201,0)),K631=INDEX(Matches!$H$2:$H$201,MATCH($A631&amp;"-4",Matches!$J$2:$J$201,0))),5,IF(SIGN(J631-K631)&lt;&gt;SIGN(INDEX(Matches!$G$2:$G$201,MATCH($A631&amp;"-4",Matches!$J$2:$J$201,0))-INDEX(Matches!$H$2:$H$201,MATCH($A631&amp;"-4",Matches!$J$2:$J$201,0))),0,IF(J631-K631=INDEX(Matches!$G$2:$G$201,MATCH($A631&amp;"-4",Matches!$J$2:$J$201,0))-INDEX(Matches!$H$2:$H$201,MATCH($A631&amp;"-4",Matches!$J$2:$J$201,0)),3,2))))),""))</f>
        <v/>
      </c>
      <c r="AB631" s="12" t="str">
        <f aca="false">IF(OR($B631="",L631="",M631=""),"",IFERROR(IF(OR(INDEX(Matches!$I$2:$I$201,MATCH($A631&amp;"-5",Matches!$J$2:$J$201,0))="Void",INDEX(Matches!$G$2:$G$201,MATCH($A631&amp;"-5",Matches!$J$2:$J$201,0))="",INDEX(Matches!$H$2:$H$201,MATCH($A631&amp;"-5",Matches!$J$2:$J$201,0))=""),"",IF(AND($C631&lt;&gt;"",INDEX(Matches!$F$2:$F$201,MATCH($A631&amp;"-5",Matches!$J$2:$J$201,0))&lt;&gt;"",$C631&gt;=INDEX(Matches!$F$2:$F$201,MATCH($A631&amp;"-5",Matches!$J$2:$J$201,0))),"",IF(AND(L631=INDEX(Matches!$G$2:$G$201,MATCH($A631&amp;"-5",Matches!$J$2:$J$201,0)),M631=INDEX(Matches!$H$2:$H$201,MATCH($A631&amp;"-5",Matches!$J$2:$J$201,0))),5,IF(SIGN(L631-M631)&lt;&gt;SIGN(INDEX(Matches!$G$2:$G$201,MATCH($A631&amp;"-5",Matches!$J$2:$J$201,0))-INDEX(Matches!$H$2:$H$201,MATCH($A631&amp;"-5",Matches!$J$2:$J$201,0))),0,IF(L631-M631=INDEX(Matches!$G$2:$G$201,MATCH($A631&amp;"-5",Matches!$J$2:$J$201,0))-INDEX(Matches!$H$2:$H$201,MATCH($A631&amp;"-5",Matches!$J$2:$J$201,0)),3,2))))),""))</f>
        <v/>
      </c>
      <c r="AC631" s="12" t="str">
        <f aca="false">IF(OR($B631="",N631="",O631=""),"",IFERROR(IF(OR(INDEX(Matches!$I$2:$I$201,MATCH($A631&amp;"-6",Matches!$J$2:$J$201,0))="Void",INDEX(Matches!$G$2:$G$201,MATCH($A631&amp;"-6",Matches!$J$2:$J$201,0))="",INDEX(Matches!$H$2:$H$201,MATCH($A631&amp;"-6",Matches!$J$2:$J$201,0))=""),"",IF(AND($C631&lt;&gt;"",INDEX(Matches!$F$2:$F$201,MATCH($A631&amp;"-6",Matches!$J$2:$J$201,0))&lt;&gt;"",$C631&gt;=INDEX(Matches!$F$2:$F$201,MATCH($A631&amp;"-6",Matches!$J$2:$J$201,0))),"",IF(AND(N631=INDEX(Matches!$G$2:$G$201,MATCH($A631&amp;"-6",Matches!$J$2:$J$201,0)),O631=INDEX(Matches!$H$2:$H$201,MATCH($A631&amp;"-6",Matches!$J$2:$J$201,0))),5,IF(SIGN(N631-O631)&lt;&gt;SIGN(INDEX(Matches!$G$2:$G$201,MATCH($A631&amp;"-6",Matches!$J$2:$J$201,0))-INDEX(Matches!$H$2:$H$201,MATCH($A631&amp;"-6",Matches!$J$2:$J$201,0))),0,IF(N631-O631=INDEX(Matches!$G$2:$G$201,MATCH($A631&amp;"-6",Matches!$J$2:$J$201,0))-INDEX(Matches!$H$2:$H$201,MATCH($A631&amp;"-6",Matches!$J$2:$J$201,0)),3,2))))),""))</f>
        <v/>
      </c>
      <c r="AD631" s="12" t="str">
        <f aca="false">IF(OR($B631="",P631="",Q631=""),"",IFERROR(IF(OR(INDEX(Matches!$I$2:$I$201,MATCH($A631&amp;"-7",Matches!$J$2:$J$201,0))="Void",INDEX(Matches!$G$2:$G$201,MATCH($A631&amp;"-7",Matches!$J$2:$J$201,0))="",INDEX(Matches!$H$2:$H$201,MATCH($A631&amp;"-7",Matches!$J$2:$J$201,0))=""),"",IF(AND($C631&lt;&gt;"",INDEX(Matches!$F$2:$F$201,MATCH($A631&amp;"-7",Matches!$J$2:$J$201,0))&lt;&gt;"",$C631&gt;=INDEX(Matches!$F$2:$F$201,MATCH($A631&amp;"-7",Matches!$J$2:$J$201,0))),"",IF(AND(P631=INDEX(Matches!$G$2:$G$201,MATCH($A631&amp;"-7",Matches!$J$2:$J$201,0)),Q631=INDEX(Matches!$H$2:$H$201,MATCH($A631&amp;"-7",Matches!$J$2:$J$201,0))),5,IF(SIGN(P631-Q631)&lt;&gt;SIGN(INDEX(Matches!$G$2:$G$201,MATCH($A631&amp;"-7",Matches!$J$2:$J$201,0))-INDEX(Matches!$H$2:$H$201,MATCH($A631&amp;"-7",Matches!$J$2:$J$201,0))),0,IF(P631-Q631=INDEX(Matches!$G$2:$G$201,MATCH($A631&amp;"-7",Matches!$J$2:$J$201,0))-INDEX(Matches!$H$2:$H$201,MATCH($A631&amp;"-7",Matches!$J$2:$J$201,0)),3,2))))),""))</f>
        <v/>
      </c>
      <c r="AE631" s="12" t="str">
        <f aca="false">IF(OR($B631="",R631="",S631=""),"",IFERROR(IF(OR(INDEX(Matches!$I$2:$I$201,MATCH($A631&amp;"-8",Matches!$J$2:$J$201,0))="Void",INDEX(Matches!$G$2:$G$201,MATCH($A631&amp;"-8",Matches!$J$2:$J$201,0))="",INDEX(Matches!$H$2:$H$201,MATCH($A631&amp;"-8",Matches!$J$2:$J$201,0))=""),"",IF(AND($C631&lt;&gt;"",INDEX(Matches!$F$2:$F$201,MATCH($A631&amp;"-8",Matches!$J$2:$J$201,0))&lt;&gt;"",$C631&gt;=INDEX(Matches!$F$2:$F$201,MATCH($A631&amp;"-8",Matches!$J$2:$J$201,0))),"",IF(AND(R631=INDEX(Matches!$G$2:$G$201,MATCH($A631&amp;"-8",Matches!$J$2:$J$201,0)),S631=INDEX(Matches!$H$2:$H$201,MATCH($A631&amp;"-8",Matches!$J$2:$J$201,0))),5,IF(SIGN(R631-S631)&lt;&gt;SIGN(INDEX(Matches!$G$2:$G$201,MATCH($A631&amp;"-8",Matches!$J$2:$J$201,0))-INDEX(Matches!$H$2:$H$201,MATCH($A631&amp;"-8",Matches!$J$2:$J$201,0))),0,IF(R631-S631=INDEX(Matches!$G$2:$G$201,MATCH($A631&amp;"-8",Matches!$J$2:$J$201,0))-INDEX(Matches!$H$2:$H$201,MATCH($A631&amp;"-8",Matches!$J$2:$J$201,0)),3,2))))),""))</f>
        <v/>
      </c>
      <c r="AF631" s="12" t="str">
        <f aca="false">IF(OR($B631="",T631="",U631=""),"",IFERROR(IF(OR(INDEX(Matches!$I$2:$I$201,MATCH($A631&amp;"-9",Matches!$J$2:$J$201,0))="Void",INDEX(Matches!$G$2:$G$201,MATCH($A631&amp;"-9",Matches!$J$2:$J$201,0))="",INDEX(Matches!$H$2:$H$201,MATCH($A631&amp;"-9",Matches!$J$2:$J$201,0))=""),"",IF(AND($C631&lt;&gt;"",INDEX(Matches!$F$2:$F$201,MATCH($A631&amp;"-9",Matches!$J$2:$J$201,0))&lt;&gt;"",$C631&gt;=INDEX(Matches!$F$2:$F$201,MATCH($A631&amp;"-9",Matches!$J$2:$J$201,0))),"",IF(AND(T631=INDEX(Matches!$G$2:$G$201,MATCH($A631&amp;"-9",Matches!$J$2:$J$201,0)),U631=INDEX(Matches!$H$2:$H$201,MATCH($A631&amp;"-9",Matches!$J$2:$J$201,0))),5,IF(SIGN(T631-U631)&lt;&gt;SIGN(INDEX(Matches!$G$2:$G$201,MATCH($A631&amp;"-9",Matches!$J$2:$J$201,0))-INDEX(Matches!$H$2:$H$201,MATCH($A631&amp;"-9",Matches!$J$2:$J$201,0))),0,IF(T631-U631=INDEX(Matches!$G$2:$G$201,MATCH($A631&amp;"-9",Matches!$J$2:$J$201,0))-INDEX(Matches!$H$2:$H$201,MATCH($A631&amp;"-9",Matches!$J$2:$J$201,0)),3,2))))),""))</f>
        <v/>
      </c>
      <c r="AG631" s="12" t="str">
        <f aca="false">IF(OR($B631="",V631="",W631=""),"",IFERROR(IF(OR(INDEX(Matches!$I$2:$I$201,MATCH($A631&amp;"-10",Matches!$J$2:$J$201,0))="Void",INDEX(Matches!$G$2:$G$201,MATCH($A631&amp;"-10",Matches!$J$2:$J$201,0))="",INDEX(Matches!$H$2:$H$201,MATCH($A631&amp;"-10",Matches!$J$2:$J$201,0))=""),"",IF(AND($C631&lt;&gt;"",INDEX(Matches!$F$2:$F$201,MATCH($A631&amp;"-10",Matches!$J$2:$J$201,0))&lt;&gt;"",$C631&gt;=INDEX(Matches!$F$2:$F$201,MATCH($A631&amp;"-10",Matches!$J$2:$J$201,0))),"",IF(AND(V631=INDEX(Matches!$G$2:$G$201,MATCH($A631&amp;"-10",Matches!$J$2:$J$201,0)),W631=INDEX(Matches!$H$2:$H$201,MATCH($A631&amp;"-10",Matches!$J$2:$J$201,0))),5,IF(SIGN(V631-W631)&lt;&gt;SIGN(INDEX(Matches!$G$2:$G$201,MATCH($A631&amp;"-10",Matches!$J$2:$J$201,0))-INDEX(Matches!$H$2:$H$201,MATCH($A631&amp;"-10",Matches!$J$2:$J$201,0))),0,IF(V631-W631=INDEX(Matches!$G$2:$G$201,MATCH($A631&amp;"-10",Matches!$J$2:$J$201,0))-INDEX(Matches!$H$2:$H$201,MATCH($A631&amp;"-10",Matches!$J$2:$J$201,0)),3,2))))),""))</f>
        <v/>
      </c>
      <c r="AH631" s="13" t="str">
        <f aca="false">IF($B631="","",SUM(X631:AG631))</f>
        <v/>
      </c>
      <c r="AI631" s="12" t="str">
        <f aca="false">IF($B631="","",COUNTIF(X631:AG631,5))</f>
        <v/>
      </c>
      <c r="AJ631" s="12" t="str">
        <f aca="false">IF($B631="","",COUNTIF(X631:AG631,"&gt;=2"))</f>
        <v/>
      </c>
      <c r="AK631" s="12" t="str">
        <f aca="false">IF($B631="","",COUNT(X631:AG631))</f>
        <v/>
      </c>
    </row>
    <row r="632" customFormat="false" ht="15" hidden="false" customHeight="false" outlineLevel="0" collapsed="false">
      <c r="A632" s="7"/>
      <c r="B632" s="7"/>
      <c r="C632" s="11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12" t="str">
        <f aca="false">IF(OR($B632="",D632="",E632=""),"",IFERROR(IF(OR(INDEX(Matches!$I$2:$I$201,MATCH($A632&amp;"-1",Matches!$J$2:$J$201,0))="Void",INDEX(Matches!$G$2:$G$201,MATCH($A632&amp;"-1",Matches!$J$2:$J$201,0))="",INDEX(Matches!$H$2:$H$201,MATCH($A632&amp;"-1",Matches!$J$2:$J$201,0))=""),"",IF(AND($C632&lt;&gt;"",INDEX(Matches!$F$2:$F$201,MATCH($A632&amp;"-1",Matches!$J$2:$J$201,0))&lt;&gt;"",$C632&gt;=INDEX(Matches!$F$2:$F$201,MATCH($A632&amp;"-1",Matches!$J$2:$J$201,0))),"",IF(AND(D632=INDEX(Matches!$G$2:$G$201,MATCH($A632&amp;"-1",Matches!$J$2:$J$201,0)),E632=INDEX(Matches!$H$2:$H$201,MATCH($A632&amp;"-1",Matches!$J$2:$J$201,0))),5,IF(SIGN(D632-E632)&lt;&gt;SIGN(INDEX(Matches!$G$2:$G$201,MATCH($A632&amp;"-1",Matches!$J$2:$J$201,0))-INDEX(Matches!$H$2:$H$201,MATCH($A632&amp;"-1",Matches!$J$2:$J$201,0))),0,IF(D632-E632=INDEX(Matches!$G$2:$G$201,MATCH($A632&amp;"-1",Matches!$J$2:$J$201,0))-INDEX(Matches!$H$2:$H$201,MATCH($A632&amp;"-1",Matches!$J$2:$J$201,0)),3,2))))),""))</f>
        <v/>
      </c>
      <c r="Y632" s="12" t="str">
        <f aca="false">IF(OR($B632="",F632="",G632=""),"",IFERROR(IF(OR(INDEX(Matches!$I$2:$I$201,MATCH($A632&amp;"-2",Matches!$J$2:$J$201,0))="Void",INDEX(Matches!$G$2:$G$201,MATCH($A632&amp;"-2",Matches!$J$2:$J$201,0))="",INDEX(Matches!$H$2:$H$201,MATCH($A632&amp;"-2",Matches!$J$2:$J$201,0))=""),"",IF(AND($C632&lt;&gt;"",INDEX(Matches!$F$2:$F$201,MATCH($A632&amp;"-2",Matches!$J$2:$J$201,0))&lt;&gt;"",$C632&gt;=INDEX(Matches!$F$2:$F$201,MATCH($A632&amp;"-2",Matches!$J$2:$J$201,0))),"",IF(AND(F632=INDEX(Matches!$G$2:$G$201,MATCH($A632&amp;"-2",Matches!$J$2:$J$201,0)),G632=INDEX(Matches!$H$2:$H$201,MATCH($A632&amp;"-2",Matches!$J$2:$J$201,0))),5,IF(SIGN(F632-G632)&lt;&gt;SIGN(INDEX(Matches!$G$2:$G$201,MATCH($A632&amp;"-2",Matches!$J$2:$J$201,0))-INDEX(Matches!$H$2:$H$201,MATCH($A632&amp;"-2",Matches!$J$2:$J$201,0))),0,IF(F632-G632=INDEX(Matches!$G$2:$G$201,MATCH($A632&amp;"-2",Matches!$J$2:$J$201,0))-INDEX(Matches!$H$2:$H$201,MATCH($A632&amp;"-2",Matches!$J$2:$J$201,0)),3,2))))),""))</f>
        <v/>
      </c>
      <c r="Z632" s="12" t="str">
        <f aca="false">IF(OR($B632="",H632="",I632=""),"",IFERROR(IF(OR(INDEX(Matches!$I$2:$I$201,MATCH($A632&amp;"-3",Matches!$J$2:$J$201,0))="Void",INDEX(Matches!$G$2:$G$201,MATCH($A632&amp;"-3",Matches!$J$2:$J$201,0))="",INDEX(Matches!$H$2:$H$201,MATCH($A632&amp;"-3",Matches!$J$2:$J$201,0))=""),"",IF(AND($C632&lt;&gt;"",INDEX(Matches!$F$2:$F$201,MATCH($A632&amp;"-3",Matches!$J$2:$J$201,0))&lt;&gt;"",$C632&gt;=INDEX(Matches!$F$2:$F$201,MATCH($A632&amp;"-3",Matches!$J$2:$J$201,0))),"",IF(AND(H632=INDEX(Matches!$G$2:$G$201,MATCH($A632&amp;"-3",Matches!$J$2:$J$201,0)),I632=INDEX(Matches!$H$2:$H$201,MATCH($A632&amp;"-3",Matches!$J$2:$J$201,0))),5,IF(SIGN(H632-I632)&lt;&gt;SIGN(INDEX(Matches!$G$2:$G$201,MATCH($A632&amp;"-3",Matches!$J$2:$J$201,0))-INDEX(Matches!$H$2:$H$201,MATCH($A632&amp;"-3",Matches!$J$2:$J$201,0))),0,IF(H632-I632=INDEX(Matches!$G$2:$G$201,MATCH($A632&amp;"-3",Matches!$J$2:$J$201,0))-INDEX(Matches!$H$2:$H$201,MATCH($A632&amp;"-3",Matches!$J$2:$J$201,0)),3,2))))),""))</f>
        <v/>
      </c>
      <c r="AA632" s="12" t="str">
        <f aca="false">IF(OR($B632="",J632="",K632=""),"",IFERROR(IF(OR(INDEX(Matches!$I$2:$I$201,MATCH($A632&amp;"-4",Matches!$J$2:$J$201,0))="Void",INDEX(Matches!$G$2:$G$201,MATCH($A632&amp;"-4",Matches!$J$2:$J$201,0))="",INDEX(Matches!$H$2:$H$201,MATCH($A632&amp;"-4",Matches!$J$2:$J$201,0))=""),"",IF(AND($C632&lt;&gt;"",INDEX(Matches!$F$2:$F$201,MATCH($A632&amp;"-4",Matches!$J$2:$J$201,0))&lt;&gt;"",$C632&gt;=INDEX(Matches!$F$2:$F$201,MATCH($A632&amp;"-4",Matches!$J$2:$J$201,0))),"",IF(AND(J632=INDEX(Matches!$G$2:$G$201,MATCH($A632&amp;"-4",Matches!$J$2:$J$201,0)),K632=INDEX(Matches!$H$2:$H$201,MATCH($A632&amp;"-4",Matches!$J$2:$J$201,0))),5,IF(SIGN(J632-K632)&lt;&gt;SIGN(INDEX(Matches!$G$2:$G$201,MATCH($A632&amp;"-4",Matches!$J$2:$J$201,0))-INDEX(Matches!$H$2:$H$201,MATCH($A632&amp;"-4",Matches!$J$2:$J$201,0))),0,IF(J632-K632=INDEX(Matches!$G$2:$G$201,MATCH($A632&amp;"-4",Matches!$J$2:$J$201,0))-INDEX(Matches!$H$2:$H$201,MATCH($A632&amp;"-4",Matches!$J$2:$J$201,0)),3,2))))),""))</f>
        <v/>
      </c>
      <c r="AB632" s="12" t="str">
        <f aca="false">IF(OR($B632="",L632="",M632=""),"",IFERROR(IF(OR(INDEX(Matches!$I$2:$I$201,MATCH($A632&amp;"-5",Matches!$J$2:$J$201,0))="Void",INDEX(Matches!$G$2:$G$201,MATCH($A632&amp;"-5",Matches!$J$2:$J$201,0))="",INDEX(Matches!$H$2:$H$201,MATCH($A632&amp;"-5",Matches!$J$2:$J$201,0))=""),"",IF(AND($C632&lt;&gt;"",INDEX(Matches!$F$2:$F$201,MATCH($A632&amp;"-5",Matches!$J$2:$J$201,0))&lt;&gt;"",$C632&gt;=INDEX(Matches!$F$2:$F$201,MATCH($A632&amp;"-5",Matches!$J$2:$J$201,0))),"",IF(AND(L632=INDEX(Matches!$G$2:$G$201,MATCH($A632&amp;"-5",Matches!$J$2:$J$201,0)),M632=INDEX(Matches!$H$2:$H$201,MATCH($A632&amp;"-5",Matches!$J$2:$J$201,0))),5,IF(SIGN(L632-M632)&lt;&gt;SIGN(INDEX(Matches!$G$2:$G$201,MATCH($A632&amp;"-5",Matches!$J$2:$J$201,0))-INDEX(Matches!$H$2:$H$201,MATCH($A632&amp;"-5",Matches!$J$2:$J$201,0))),0,IF(L632-M632=INDEX(Matches!$G$2:$G$201,MATCH($A632&amp;"-5",Matches!$J$2:$J$201,0))-INDEX(Matches!$H$2:$H$201,MATCH($A632&amp;"-5",Matches!$J$2:$J$201,0)),3,2))))),""))</f>
        <v/>
      </c>
      <c r="AC632" s="12" t="str">
        <f aca="false">IF(OR($B632="",N632="",O632=""),"",IFERROR(IF(OR(INDEX(Matches!$I$2:$I$201,MATCH($A632&amp;"-6",Matches!$J$2:$J$201,0))="Void",INDEX(Matches!$G$2:$G$201,MATCH($A632&amp;"-6",Matches!$J$2:$J$201,0))="",INDEX(Matches!$H$2:$H$201,MATCH($A632&amp;"-6",Matches!$J$2:$J$201,0))=""),"",IF(AND($C632&lt;&gt;"",INDEX(Matches!$F$2:$F$201,MATCH($A632&amp;"-6",Matches!$J$2:$J$201,0))&lt;&gt;"",$C632&gt;=INDEX(Matches!$F$2:$F$201,MATCH($A632&amp;"-6",Matches!$J$2:$J$201,0))),"",IF(AND(N632=INDEX(Matches!$G$2:$G$201,MATCH($A632&amp;"-6",Matches!$J$2:$J$201,0)),O632=INDEX(Matches!$H$2:$H$201,MATCH($A632&amp;"-6",Matches!$J$2:$J$201,0))),5,IF(SIGN(N632-O632)&lt;&gt;SIGN(INDEX(Matches!$G$2:$G$201,MATCH($A632&amp;"-6",Matches!$J$2:$J$201,0))-INDEX(Matches!$H$2:$H$201,MATCH($A632&amp;"-6",Matches!$J$2:$J$201,0))),0,IF(N632-O632=INDEX(Matches!$G$2:$G$201,MATCH($A632&amp;"-6",Matches!$J$2:$J$201,0))-INDEX(Matches!$H$2:$H$201,MATCH($A632&amp;"-6",Matches!$J$2:$J$201,0)),3,2))))),""))</f>
        <v/>
      </c>
      <c r="AD632" s="12" t="str">
        <f aca="false">IF(OR($B632="",P632="",Q632=""),"",IFERROR(IF(OR(INDEX(Matches!$I$2:$I$201,MATCH($A632&amp;"-7",Matches!$J$2:$J$201,0))="Void",INDEX(Matches!$G$2:$G$201,MATCH($A632&amp;"-7",Matches!$J$2:$J$201,0))="",INDEX(Matches!$H$2:$H$201,MATCH($A632&amp;"-7",Matches!$J$2:$J$201,0))=""),"",IF(AND($C632&lt;&gt;"",INDEX(Matches!$F$2:$F$201,MATCH($A632&amp;"-7",Matches!$J$2:$J$201,0))&lt;&gt;"",$C632&gt;=INDEX(Matches!$F$2:$F$201,MATCH($A632&amp;"-7",Matches!$J$2:$J$201,0))),"",IF(AND(P632=INDEX(Matches!$G$2:$G$201,MATCH($A632&amp;"-7",Matches!$J$2:$J$201,0)),Q632=INDEX(Matches!$H$2:$H$201,MATCH($A632&amp;"-7",Matches!$J$2:$J$201,0))),5,IF(SIGN(P632-Q632)&lt;&gt;SIGN(INDEX(Matches!$G$2:$G$201,MATCH($A632&amp;"-7",Matches!$J$2:$J$201,0))-INDEX(Matches!$H$2:$H$201,MATCH($A632&amp;"-7",Matches!$J$2:$J$201,0))),0,IF(P632-Q632=INDEX(Matches!$G$2:$G$201,MATCH($A632&amp;"-7",Matches!$J$2:$J$201,0))-INDEX(Matches!$H$2:$H$201,MATCH($A632&amp;"-7",Matches!$J$2:$J$201,0)),3,2))))),""))</f>
        <v/>
      </c>
      <c r="AE632" s="12" t="str">
        <f aca="false">IF(OR($B632="",R632="",S632=""),"",IFERROR(IF(OR(INDEX(Matches!$I$2:$I$201,MATCH($A632&amp;"-8",Matches!$J$2:$J$201,0))="Void",INDEX(Matches!$G$2:$G$201,MATCH($A632&amp;"-8",Matches!$J$2:$J$201,0))="",INDEX(Matches!$H$2:$H$201,MATCH($A632&amp;"-8",Matches!$J$2:$J$201,0))=""),"",IF(AND($C632&lt;&gt;"",INDEX(Matches!$F$2:$F$201,MATCH($A632&amp;"-8",Matches!$J$2:$J$201,0))&lt;&gt;"",$C632&gt;=INDEX(Matches!$F$2:$F$201,MATCH($A632&amp;"-8",Matches!$J$2:$J$201,0))),"",IF(AND(R632=INDEX(Matches!$G$2:$G$201,MATCH($A632&amp;"-8",Matches!$J$2:$J$201,0)),S632=INDEX(Matches!$H$2:$H$201,MATCH($A632&amp;"-8",Matches!$J$2:$J$201,0))),5,IF(SIGN(R632-S632)&lt;&gt;SIGN(INDEX(Matches!$G$2:$G$201,MATCH($A632&amp;"-8",Matches!$J$2:$J$201,0))-INDEX(Matches!$H$2:$H$201,MATCH($A632&amp;"-8",Matches!$J$2:$J$201,0))),0,IF(R632-S632=INDEX(Matches!$G$2:$G$201,MATCH($A632&amp;"-8",Matches!$J$2:$J$201,0))-INDEX(Matches!$H$2:$H$201,MATCH($A632&amp;"-8",Matches!$J$2:$J$201,0)),3,2))))),""))</f>
        <v/>
      </c>
      <c r="AF632" s="12" t="str">
        <f aca="false">IF(OR($B632="",T632="",U632=""),"",IFERROR(IF(OR(INDEX(Matches!$I$2:$I$201,MATCH($A632&amp;"-9",Matches!$J$2:$J$201,0))="Void",INDEX(Matches!$G$2:$G$201,MATCH($A632&amp;"-9",Matches!$J$2:$J$201,0))="",INDEX(Matches!$H$2:$H$201,MATCH($A632&amp;"-9",Matches!$J$2:$J$201,0))=""),"",IF(AND($C632&lt;&gt;"",INDEX(Matches!$F$2:$F$201,MATCH($A632&amp;"-9",Matches!$J$2:$J$201,0))&lt;&gt;"",$C632&gt;=INDEX(Matches!$F$2:$F$201,MATCH($A632&amp;"-9",Matches!$J$2:$J$201,0))),"",IF(AND(T632=INDEX(Matches!$G$2:$G$201,MATCH($A632&amp;"-9",Matches!$J$2:$J$201,0)),U632=INDEX(Matches!$H$2:$H$201,MATCH($A632&amp;"-9",Matches!$J$2:$J$201,0))),5,IF(SIGN(T632-U632)&lt;&gt;SIGN(INDEX(Matches!$G$2:$G$201,MATCH($A632&amp;"-9",Matches!$J$2:$J$201,0))-INDEX(Matches!$H$2:$H$201,MATCH($A632&amp;"-9",Matches!$J$2:$J$201,0))),0,IF(T632-U632=INDEX(Matches!$G$2:$G$201,MATCH($A632&amp;"-9",Matches!$J$2:$J$201,0))-INDEX(Matches!$H$2:$H$201,MATCH($A632&amp;"-9",Matches!$J$2:$J$201,0)),3,2))))),""))</f>
        <v/>
      </c>
      <c r="AG632" s="12" t="str">
        <f aca="false">IF(OR($B632="",V632="",W632=""),"",IFERROR(IF(OR(INDEX(Matches!$I$2:$I$201,MATCH($A632&amp;"-10",Matches!$J$2:$J$201,0))="Void",INDEX(Matches!$G$2:$G$201,MATCH($A632&amp;"-10",Matches!$J$2:$J$201,0))="",INDEX(Matches!$H$2:$H$201,MATCH($A632&amp;"-10",Matches!$J$2:$J$201,0))=""),"",IF(AND($C632&lt;&gt;"",INDEX(Matches!$F$2:$F$201,MATCH($A632&amp;"-10",Matches!$J$2:$J$201,0))&lt;&gt;"",$C632&gt;=INDEX(Matches!$F$2:$F$201,MATCH($A632&amp;"-10",Matches!$J$2:$J$201,0))),"",IF(AND(V632=INDEX(Matches!$G$2:$G$201,MATCH($A632&amp;"-10",Matches!$J$2:$J$201,0)),W632=INDEX(Matches!$H$2:$H$201,MATCH($A632&amp;"-10",Matches!$J$2:$J$201,0))),5,IF(SIGN(V632-W632)&lt;&gt;SIGN(INDEX(Matches!$G$2:$G$201,MATCH($A632&amp;"-10",Matches!$J$2:$J$201,0))-INDEX(Matches!$H$2:$H$201,MATCH($A632&amp;"-10",Matches!$J$2:$J$201,0))),0,IF(V632-W632=INDEX(Matches!$G$2:$G$201,MATCH($A632&amp;"-10",Matches!$J$2:$J$201,0))-INDEX(Matches!$H$2:$H$201,MATCH($A632&amp;"-10",Matches!$J$2:$J$201,0)),3,2))))),""))</f>
        <v/>
      </c>
      <c r="AH632" s="13" t="str">
        <f aca="false">IF($B632="","",SUM(X632:AG632))</f>
        <v/>
      </c>
      <c r="AI632" s="12" t="str">
        <f aca="false">IF($B632="","",COUNTIF(X632:AG632,5))</f>
        <v/>
      </c>
      <c r="AJ632" s="12" t="str">
        <f aca="false">IF($B632="","",COUNTIF(X632:AG632,"&gt;=2"))</f>
        <v/>
      </c>
      <c r="AK632" s="12" t="str">
        <f aca="false">IF($B632="","",COUNT(X632:AG632))</f>
        <v/>
      </c>
    </row>
    <row r="633" customFormat="false" ht="15" hidden="false" customHeight="false" outlineLevel="0" collapsed="false">
      <c r="A633" s="7"/>
      <c r="B633" s="7"/>
      <c r="C633" s="11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12" t="str">
        <f aca="false">IF(OR($B633="",D633="",E633=""),"",IFERROR(IF(OR(INDEX(Matches!$I$2:$I$201,MATCH($A633&amp;"-1",Matches!$J$2:$J$201,0))="Void",INDEX(Matches!$G$2:$G$201,MATCH($A633&amp;"-1",Matches!$J$2:$J$201,0))="",INDEX(Matches!$H$2:$H$201,MATCH($A633&amp;"-1",Matches!$J$2:$J$201,0))=""),"",IF(AND($C633&lt;&gt;"",INDEX(Matches!$F$2:$F$201,MATCH($A633&amp;"-1",Matches!$J$2:$J$201,0))&lt;&gt;"",$C633&gt;=INDEX(Matches!$F$2:$F$201,MATCH($A633&amp;"-1",Matches!$J$2:$J$201,0))),"",IF(AND(D633=INDEX(Matches!$G$2:$G$201,MATCH($A633&amp;"-1",Matches!$J$2:$J$201,0)),E633=INDEX(Matches!$H$2:$H$201,MATCH($A633&amp;"-1",Matches!$J$2:$J$201,0))),5,IF(SIGN(D633-E633)&lt;&gt;SIGN(INDEX(Matches!$G$2:$G$201,MATCH($A633&amp;"-1",Matches!$J$2:$J$201,0))-INDEX(Matches!$H$2:$H$201,MATCH($A633&amp;"-1",Matches!$J$2:$J$201,0))),0,IF(D633-E633=INDEX(Matches!$G$2:$G$201,MATCH($A633&amp;"-1",Matches!$J$2:$J$201,0))-INDEX(Matches!$H$2:$H$201,MATCH($A633&amp;"-1",Matches!$J$2:$J$201,0)),3,2))))),""))</f>
        <v/>
      </c>
      <c r="Y633" s="12" t="str">
        <f aca="false">IF(OR($B633="",F633="",G633=""),"",IFERROR(IF(OR(INDEX(Matches!$I$2:$I$201,MATCH($A633&amp;"-2",Matches!$J$2:$J$201,0))="Void",INDEX(Matches!$G$2:$G$201,MATCH($A633&amp;"-2",Matches!$J$2:$J$201,0))="",INDEX(Matches!$H$2:$H$201,MATCH($A633&amp;"-2",Matches!$J$2:$J$201,0))=""),"",IF(AND($C633&lt;&gt;"",INDEX(Matches!$F$2:$F$201,MATCH($A633&amp;"-2",Matches!$J$2:$J$201,0))&lt;&gt;"",$C633&gt;=INDEX(Matches!$F$2:$F$201,MATCH($A633&amp;"-2",Matches!$J$2:$J$201,0))),"",IF(AND(F633=INDEX(Matches!$G$2:$G$201,MATCH($A633&amp;"-2",Matches!$J$2:$J$201,0)),G633=INDEX(Matches!$H$2:$H$201,MATCH($A633&amp;"-2",Matches!$J$2:$J$201,0))),5,IF(SIGN(F633-G633)&lt;&gt;SIGN(INDEX(Matches!$G$2:$G$201,MATCH($A633&amp;"-2",Matches!$J$2:$J$201,0))-INDEX(Matches!$H$2:$H$201,MATCH($A633&amp;"-2",Matches!$J$2:$J$201,0))),0,IF(F633-G633=INDEX(Matches!$G$2:$G$201,MATCH($A633&amp;"-2",Matches!$J$2:$J$201,0))-INDEX(Matches!$H$2:$H$201,MATCH($A633&amp;"-2",Matches!$J$2:$J$201,0)),3,2))))),""))</f>
        <v/>
      </c>
      <c r="Z633" s="12" t="str">
        <f aca="false">IF(OR($B633="",H633="",I633=""),"",IFERROR(IF(OR(INDEX(Matches!$I$2:$I$201,MATCH($A633&amp;"-3",Matches!$J$2:$J$201,0))="Void",INDEX(Matches!$G$2:$G$201,MATCH($A633&amp;"-3",Matches!$J$2:$J$201,0))="",INDEX(Matches!$H$2:$H$201,MATCH($A633&amp;"-3",Matches!$J$2:$J$201,0))=""),"",IF(AND($C633&lt;&gt;"",INDEX(Matches!$F$2:$F$201,MATCH($A633&amp;"-3",Matches!$J$2:$J$201,0))&lt;&gt;"",$C633&gt;=INDEX(Matches!$F$2:$F$201,MATCH($A633&amp;"-3",Matches!$J$2:$J$201,0))),"",IF(AND(H633=INDEX(Matches!$G$2:$G$201,MATCH($A633&amp;"-3",Matches!$J$2:$J$201,0)),I633=INDEX(Matches!$H$2:$H$201,MATCH($A633&amp;"-3",Matches!$J$2:$J$201,0))),5,IF(SIGN(H633-I633)&lt;&gt;SIGN(INDEX(Matches!$G$2:$G$201,MATCH($A633&amp;"-3",Matches!$J$2:$J$201,0))-INDEX(Matches!$H$2:$H$201,MATCH($A633&amp;"-3",Matches!$J$2:$J$201,0))),0,IF(H633-I633=INDEX(Matches!$G$2:$G$201,MATCH($A633&amp;"-3",Matches!$J$2:$J$201,0))-INDEX(Matches!$H$2:$H$201,MATCH($A633&amp;"-3",Matches!$J$2:$J$201,0)),3,2))))),""))</f>
        <v/>
      </c>
      <c r="AA633" s="12" t="str">
        <f aca="false">IF(OR($B633="",J633="",K633=""),"",IFERROR(IF(OR(INDEX(Matches!$I$2:$I$201,MATCH($A633&amp;"-4",Matches!$J$2:$J$201,0))="Void",INDEX(Matches!$G$2:$G$201,MATCH($A633&amp;"-4",Matches!$J$2:$J$201,0))="",INDEX(Matches!$H$2:$H$201,MATCH($A633&amp;"-4",Matches!$J$2:$J$201,0))=""),"",IF(AND($C633&lt;&gt;"",INDEX(Matches!$F$2:$F$201,MATCH($A633&amp;"-4",Matches!$J$2:$J$201,0))&lt;&gt;"",$C633&gt;=INDEX(Matches!$F$2:$F$201,MATCH($A633&amp;"-4",Matches!$J$2:$J$201,0))),"",IF(AND(J633=INDEX(Matches!$G$2:$G$201,MATCH($A633&amp;"-4",Matches!$J$2:$J$201,0)),K633=INDEX(Matches!$H$2:$H$201,MATCH($A633&amp;"-4",Matches!$J$2:$J$201,0))),5,IF(SIGN(J633-K633)&lt;&gt;SIGN(INDEX(Matches!$G$2:$G$201,MATCH($A633&amp;"-4",Matches!$J$2:$J$201,0))-INDEX(Matches!$H$2:$H$201,MATCH($A633&amp;"-4",Matches!$J$2:$J$201,0))),0,IF(J633-K633=INDEX(Matches!$G$2:$G$201,MATCH($A633&amp;"-4",Matches!$J$2:$J$201,0))-INDEX(Matches!$H$2:$H$201,MATCH($A633&amp;"-4",Matches!$J$2:$J$201,0)),3,2))))),""))</f>
        <v/>
      </c>
      <c r="AB633" s="12" t="str">
        <f aca="false">IF(OR($B633="",L633="",M633=""),"",IFERROR(IF(OR(INDEX(Matches!$I$2:$I$201,MATCH($A633&amp;"-5",Matches!$J$2:$J$201,0))="Void",INDEX(Matches!$G$2:$G$201,MATCH($A633&amp;"-5",Matches!$J$2:$J$201,0))="",INDEX(Matches!$H$2:$H$201,MATCH($A633&amp;"-5",Matches!$J$2:$J$201,0))=""),"",IF(AND($C633&lt;&gt;"",INDEX(Matches!$F$2:$F$201,MATCH($A633&amp;"-5",Matches!$J$2:$J$201,0))&lt;&gt;"",$C633&gt;=INDEX(Matches!$F$2:$F$201,MATCH($A633&amp;"-5",Matches!$J$2:$J$201,0))),"",IF(AND(L633=INDEX(Matches!$G$2:$G$201,MATCH($A633&amp;"-5",Matches!$J$2:$J$201,0)),M633=INDEX(Matches!$H$2:$H$201,MATCH($A633&amp;"-5",Matches!$J$2:$J$201,0))),5,IF(SIGN(L633-M633)&lt;&gt;SIGN(INDEX(Matches!$G$2:$G$201,MATCH($A633&amp;"-5",Matches!$J$2:$J$201,0))-INDEX(Matches!$H$2:$H$201,MATCH($A633&amp;"-5",Matches!$J$2:$J$201,0))),0,IF(L633-M633=INDEX(Matches!$G$2:$G$201,MATCH($A633&amp;"-5",Matches!$J$2:$J$201,0))-INDEX(Matches!$H$2:$H$201,MATCH($A633&amp;"-5",Matches!$J$2:$J$201,0)),3,2))))),""))</f>
        <v/>
      </c>
      <c r="AC633" s="12" t="str">
        <f aca="false">IF(OR($B633="",N633="",O633=""),"",IFERROR(IF(OR(INDEX(Matches!$I$2:$I$201,MATCH($A633&amp;"-6",Matches!$J$2:$J$201,0))="Void",INDEX(Matches!$G$2:$G$201,MATCH($A633&amp;"-6",Matches!$J$2:$J$201,0))="",INDEX(Matches!$H$2:$H$201,MATCH($A633&amp;"-6",Matches!$J$2:$J$201,0))=""),"",IF(AND($C633&lt;&gt;"",INDEX(Matches!$F$2:$F$201,MATCH($A633&amp;"-6",Matches!$J$2:$J$201,0))&lt;&gt;"",$C633&gt;=INDEX(Matches!$F$2:$F$201,MATCH($A633&amp;"-6",Matches!$J$2:$J$201,0))),"",IF(AND(N633=INDEX(Matches!$G$2:$G$201,MATCH($A633&amp;"-6",Matches!$J$2:$J$201,0)),O633=INDEX(Matches!$H$2:$H$201,MATCH($A633&amp;"-6",Matches!$J$2:$J$201,0))),5,IF(SIGN(N633-O633)&lt;&gt;SIGN(INDEX(Matches!$G$2:$G$201,MATCH($A633&amp;"-6",Matches!$J$2:$J$201,0))-INDEX(Matches!$H$2:$H$201,MATCH($A633&amp;"-6",Matches!$J$2:$J$201,0))),0,IF(N633-O633=INDEX(Matches!$G$2:$G$201,MATCH($A633&amp;"-6",Matches!$J$2:$J$201,0))-INDEX(Matches!$H$2:$H$201,MATCH($A633&amp;"-6",Matches!$J$2:$J$201,0)),3,2))))),""))</f>
        <v/>
      </c>
      <c r="AD633" s="12" t="str">
        <f aca="false">IF(OR($B633="",P633="",Q633=""),"",IFERROR(IF(OR(INDEX(Matches!$I$2:$I$201,MATCH($A633&amp;"-7",Matches!$J$2:$J$201,0))="Void",INDEX(Matches!$G$2:$G$201,MATCH($A633&amp;"-7",Matches!$J$2:$J$201,0))="",INDEX(Matches!$H$2:$H$201,MATCH($A633&amp;"-7",Matches!$J$2:$J$201,0))=""),"",IF(AND($C633&lt;&gt;"",INDEX(Matches!$F$2:$F$201,MATCH($A633&amp;"-7",Matches!$J$2:$J$201,0))&lt;&gt;"",$C633&gt;=INDEX(Matches!$F$2:$F$201,MATCH($A633&amp;"-7",Matches!$J$2:$J$201,0))),"",IF(AND(P633=INDEX(Matches!$G$2:$G$201,MATCH($A633&amp;"-7",Matches!$J$2:$J$201,0)),Q633=INDEX(Matches!$H$2:$H$201,MATCH($A633&amp;"-7",Matches!$J$2:$J$201,0))),5,IF(SIGN(P633-Q633)&lt;&gt;SIGN(INDEX(Matches!$G$2:$G$201,MATCH($A633&amp;"-7",Matches!$J$2:$J$201,0))-INDEX(Matches!$H$2:$H$201,MATCH($A633&amp;"-7",Matches!$J$2:$J$201,0))),0,IF(P633-Q633=INDEX(Matches!$G$2:$G$201,MATCH($A633&amp;"-7",Matches!$J$2:$J$201,0))-INDEX(Matches!$H$2:$H$201,MATCH($A633&amp;"-7",Matches!$J$2:$J$201,0)),3,2))))),""))</f>
        <v/>
      </c>
      <c r="AE633" s="12" t="str">
        <f aca="false">IF(OR($B633="",R633="",S633=""),"",IFERROR(IF(OR(INDEX(Matches!$I$2:$I$201,MATCH($A633&amp;"-8",Matches!$J$2:$J$201,0))="Void",INDEX(Matches!$G$2:$G$201,MATCH($A633&amp;"-8",Matches!$J$2:$J$201,0))="",INDEX(Matches!$H$2:$H$201,MATCH($A633&amp;"-8",Matches!$J$2:$J$201,0))=""),"",IF(AND($C633&lt;&gt;"",INDEX(Matches!$F$2:$F$201,MATCH($A633&amp;"-8",Matches!$J$2:$J$201,0))&lt;&gt;"",$C633&gt;=INDEX(Matches!$F$2:$F$201,MATCH($A633&amp;"-8",Matches!$J$2:$J$201,0))),"",IF(AND(R633=INDEX(Matches!$G$2:$G$201,MATCH($A633&amp;"-8",Matches!$J$2:$J$201,0)),S633=INDEX(Matches!$H$2:$H$201,MATCH($A633&amp;"-8",Matches!$J$2:$J$201,0))),5,IF(SIGN(R633-S633)&lt;&gt;SIGN(INDEX(Matches!$G$2:$G$201,MATCH($A633&amp;"-8",Matches!$J$2:$J$201,0))-INDEX(Matches!$H$2:$H$201,MATCH($A633&amp;"-8",Matches!$J$2:$J$201,0))),0,IF(R633-S633=INDEX(Matches!$G$2:$G$201,MATCH($A633&amp;"-8",Matches!$J$2:$J$201,0))-INDEX(Matches!$H$2:$H$201,MATCH($A633&amp;"-8",Matches!$J$2:$J$201,0)),3,2))))),""))</f>
        <v/>
      </c>
      <c r="AF633" s="12" t="str">
        <f aca="false">IF(OR($B633="",T633="",U633=""),"",IFERROR(IF(OR(INDEX(Matches!$I$2:$I$201,MATCH($A633&amp;"-9",Matches!$J$2:$J$201,0))="Void",INDEX(Matches!$G$2:$G$201,MATCH($A633&amp;"-9",Matches!$J$2:$J$201,0))="",INDEX(Matches!$H$2:$H$201,MATCH($A633&amp;"-9",Matches!$J$2:$J$201,0))=""),"",IF(AND($C633&lt;&gt;"",INDEX(Matches!$F$2:$F$201,MATCH($A633&amp;"-9",Matches!$J$2:$J$201,0))&lt;&gt;"",$C633&gt;=INDEX(Matches!$F$2:$F$201,MATCH($A633&amp;"-9",Matches!$J$2:$J$201,0))),"",IF(AND(T633=INDEX(Matches!$G$2:$G$201,MATCH($A633&amp;"-9",Matches!$J$2:$J$201,0)),U633=INDEX(Matches!$H$2:$H$201,MATCH($A633&amp;"-9",Matches!$J$2:$J$201,0))),5,IF(SIGN(T633-U633)&lt;&gt;SIGN(INDEX(Matches!$G$2:$G$201,MATCH($A633&amp;"-9",Matches!$J$2:$J$201,0))-INDEX(Matches!$H$2:$H$201,MATCH($A633&amp;"-9",Matches!$J$2:$J$201,0))),0,IF(T633-U633=INDEX(Matches!$G$2:$G$201,MATCH($A633&amp;"-9",Matches!$J$2:$J$201,0))-INDEX(Matches!$H$2:$H$201,MATCH($A633&amp;"-9",Matches!$J$2:$J$201,0)),3,2))))),""))</f>
        <v/>
      </c>
      <c r="AG633" s="12" t="str">
        <f aca="false">IF(OR($B633="",V633="",W633=""),"",IFERROR(IF(OR(INDEX(Matches!$I$2:$I$201,MATCH($A633&amp;"-10",Matches!$J$2:$J$201,0))="Void",INDEX(Matches!$G$2:$G$201,MATCH($A633&amp;"-10",Matches!$J$2:$J$201,0))="",INDEX(Matches!$H$2:$H$201,MATCH($A633&amp;"-10",Matches!$J$2:$J$201,0))=""),"",IF(AND($C633&lt;&gt;"",INDEX(Matches!$F$2:$F$201,MATCH($A633&amp;"-10",Matches!$J$2:$J$201,0))&lt;&gt;"",$C633&gt;=INDEX(Matches!$F$2:$F$201,MATCH($A633&amp;"-10",Matches!$J$2:$J$201,0))),"",IF(AND(V633=INDEX(Matches!$G$2:$G$201,MATCH($A633&amp;"-10",Matches!$J$2:$J$201,0)),W633=INDEX(Matches!$H$2:$H$201,MATCH($A633&amp;"-10",Matches!$J$2:$J$201,0))),5,IF(SIGN(V633-W633)&lt;&gt;SIGN(INDEX(Matches!$G$2:$G$201,MATCH($A633&amp;"-10",Matches!$J$2:$J$201,0))-INDEX(Matches!$H$2:$H$201,MATCH($A633&amp;"-10",Matches!$J$2:$J$201,0))),0,IF(V633-W633=INDEX(Matches!$G$2:$G$201,MATCH($A633&amp;"-10",Matches!$J$2:$J$201,0))-INDEX(Matches!$H$2:$H$201,MATCH($A633&amp;"-10",Matches!$J$2:$J$201,0)),3,2))))),""))</f>
        <v/>
      </c>
      <c r="AH633" s="13" t="str">
        <f aca="false">IF($B633="","",SUM(X633:AG633))</f>
        <v/>
      </c>
      <c r="AI633" s="12" t="str">
        <f aca="false">IF($B633="","",COUNTIF(X633:AG633,5))</f>
        <v/>
      </c>
      <c r="AJ633" s="12" t="str">
        <f aca="false">IF($B633="","",COUNTIF(X633:AG633,"&gt;=2"))</f>
        <v/>
      </c>
      <c r="AK633" s="12" t="str">
        <f aca="false">IF($B633="","",COUNT(X633:AG633))</f>
        <v/>
      </c>
    </row>
    <row r="634" customFormat="false" ht="15" hidden="false" customHeight="false" outlineLevel="0" collapsed="false">
      <c r="A634" s="7"/>
      <c r="B634" s="7"/>
      <c r="C634" s="11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12" t="str">
        <f aca="false">IF(OR($B634="",D634="",E634=""),"",IFERROR(IF(OR(INDEX(Matches!$I$2:$I$201,MATCH($A634&amp;"-1",Matches!$J$2:$J$201,0))="Void",INDEX(Matches!$G$2:$G$201,MATCH($A634&amp;"-1",Matches!$J$2:$J$201,0))="",INDEX(Matches!$H$2:$H$201,MATCH($A634&amp;"-1",Matches!$J$2:$J$201,0))=""),"",IF(AND($C634&lt;&gt;"",INDEX(Matches!$F$2:$F$201,MATCH($A634&amp;"-1",Matches!$J$2:$J$201,0))&lt;&gt;"",$C634&gt;=INDEX(Matches!$F$2:$F$201,MATCH($A634&amp;"-1",Matches!$J$2:$J$201,0))),"",IF(AND(D634=INDEX(Matches!$G$2:$G$201,MATCH($A634&amp;"-1",Matches!$J$2:$J$201,0)),E634=INDEX(Matches!$H$2:$H$201,MATCH($A634&amp;"-1",Matches!$J$2:$J$201,0))),5,IF(SIGN(D634-E634)&lt;&gt;SIGN(INDEX(Matches!$G$2:$G$201,MATCH($A634&amp;"-1",Matches!$J$2:$J$201,0))-INDEX(Matches!$H$2:$H$201,MATCH($A634&amp;"-1",Matches!$J$2:$J$201,0))),0,IF(D634-E634=INDEX(Matches!$G$2:$G$201,MATCH($A634&amp;"-1",Matches!$J$2:$J$201,0))-INDEX(Matches!$H$2:$H$201,MATCH($A634&amp;"-1",Matches!$J$2:$J$201,0)),3,2))))),""))</f>
        <v/>
      </c>
      <c r="Y634" s="12" t="str">
        <f aca="false">IF(OR($B634="",F634="",G634=""),"",IFERROR(IF(OR(INDEX(Matches!$I$2:$I$201,MATCH($A634&amp;"-2",Matches!$J$2:$J$201,0))="Void",INDEX(Matches!$G$2:$G$201,MATCH($A634&amp;"-2",Matches!$J$2:$J$201,0))="",INDEX(Matches!$H$2:$H$201,MATCH($A634&amp;"-2",Matches!$J$2:$J$201,0))=""),"",IF(AND($C634&lt;&gt;"",INDEX(Matches!$F$2:$F$201,MATCH($A634&amp;"-2",Matches!$J$2:$J$201,0))&lt;&gt;"",$C634&gt;=INDEX(Matches!$F$2:$F$201,MATCH($A634&amp;"-2",Matches!$J$2:$J$201,0))),"",IF(AND(F634=INDEX(Matches!$G$2:$G$201,MATCH($A634&amp;"-2",Matches!$J$2:$J$201,0)),G634=INDEX(Matches!$H$2:$H$201,MATCH($A634&amp;"-2",Matches!$J$2:$J$201,0))),5,IF(SIGN(F634-G634)&lt;&gt;SIGN(INDEX(Matches!$G$2:$G$201,MATCH($A634&amp;"-2",Matches!$J$2:$J$201,0))-INDEX(Matches!$H$2:$H$201,MATCH($A634&amp;"-2",Matches!$J$2:$J$201,0))),0,IF(F634-G634=INDEX(Matches!$G$2:$G$201,MATCH($A634&amp;"-2",Matches!$J$2:$J$201,0))-INDEX(Matches!$H$2:$H$201,MATCH($A634&amp;"-2",Matches!$J$2:$J$201,0)),3,2))))),""))</f>
        <v/>
      </c>
      <c r="Z634" s="12" t="str">
        <f aca="false">IF(OR($B634="",H634="",I634=""),"",IFERROR(IF(OR(INDEX(Matches!$I$2:$I$201,MATCH($A634&amp;"-3",Matches!$J$2:$J$201,0))="Void",INDEX(Matches!$G$2:$G$201,MATCH($A634&amp;"-3",Matches!$J$2:$J$201,0))="",INDEX(Matches!$H$2:$H$201,MATCH($A634&amp;"-3",Matches!$J$2:$J$201,0))=""),"",IF(AND($C634&lt;&gt;"",INDEX(Matches!$F$2:$F$201,MATCH($A634&amp;"-3",Matches!$J$2:$J$201,0))&lt;&gt;"",$C634&gt;=INDEX(Matches!$F$2:$F$201,MATCH($A634&amp;"-3",Matches!$J$2:$J$201,0))),"",IF(AND(H634=INDEX(Matches!$G$2:$G$201,MATCH($A634&amp;"-3",Matches!$J$2:$J$201,0)),I634=INDEX(Matches!$H$2:$H$201,MATCH($A634&amp;"-3",Matches!$J$2:$J$201,0))),5,IF(SIGN(H634-I634)&lt;&gt;SIGN(INDEX(Matches!$G$2:$G$201,MATCH($A634&amp;"-3",Matches!$J$2:$J$201,0))-INDEX(Matches!$H$2:$H$201,MATCH($A634&amp;"-3",Matches!$J$2:$J$201,0))),0,IF(H634-I634=INDEX(Matches!$G$2:$G$201,MATCH($A634&amp;"-3",Matches!$J$2:$J$201,0))-INDEX(Matches!$H$2:$H$201,MATCH($A634&amp;"-3",Matches!$J$2:$J$201,0)),3,2))))),""))</f>
        <v/>
      </c>
      <c r="AA634" s="12" t="str">
        <f aca="false">IF(OR($B634="",J634="",K634=""),"",IFERROR(IF(OR(INDEX(Matches!$I$2:$I$201,MATCH($A634&amp;"-4",Matches!$J$2:$J$201,0))="Void",INDEX(Matches!$G$2:$G$201,MATCH($A634&amp;"-4",Matches!$J$2:$J$201,0))="",INDEX(Matches!$H$2:$H$201,MATCH($A634&amp;"-4",Matches!$J$2:$J$201,0))=""),"",IF(AND($C634&lt;&gt;"",INDEX(Matches!$F$2:$F$201,MATCH($A634&amp;"-4",Matches!$J$2:$J$201,0))&lt;&gt;"",$C634&gt;=INDEX(Matches!$F$2:$F$201,MATCH($A634&amp;"-4",Matches!$J$2:$J$201,0))),"",IF(AND(J634=INDEX(Matches!$G$2:$G$201,MATCH($A634&amp;"-4",Matches!$J$2:$J$201,0)),K634=INDEX(Matches!$H$2:$H$201,MATCH($A634&amp;"-4",Matches!$J$2:$J$201,0))),5,IF(SIGN(J634-K634)&lt;&gt;SIGN(INDEX(Matches!$G$2:$G$201,MATCH($A634&amp;"-4",Matches!$J$2:$J$201,0))-INDEX(Matches!$H$2:$H$201,MATCH($A634&amp;"-4",Matches!$J$2:$J$201,0))),0,IF(J634-K634=INDEX(Matches!$G$2:$G$201,MATCH($A634&amp;"-4",Matches!$J$2:$J$201,0))-INDEX(Matches!$H$2:$H$201,MATCH($A634&amp;"-4",Matches!$J$2:$J$201,0)),3,2))))),""))</f>
        <v/>
      </c>
      <c r="AB634" s="12" t="str">
        <f aca="false">IF(OR($B634="",L634="",M634=""),"",IFERROR(IF(OR(INDEX(Matches!$I$2:$I$201,MATCH($A634&amp;"-5",Matches!$J$2:$J$201,0))="Void",INDEX(Matches!$G$2:$G$201,MATCH($A634&amp;"-5",Matches!$J$2:$J$201,0))="",INDEX(Matches!$H$2:$H$201,MATCH($A634&amp;"-5",Matches!$J$2:$J$201,0))=""),"",IF(AND($C634&lt;&gt;"",INDEX(Matches!$F$2:$F$201,MATCH($A634&amp;"-5",Matches!$J$2:$J$201,0))&lt;&gt;"",$C634&gt;=INDEX(Matches!$F$2:$F$201,MATCH($A634&amp;"-5",Matches!$J$2:$J$201,0))),"",IF(AND(L634=INDEX(Matches!$G$2:$G$201,MATCH($A634&amp;"-5",Matches!$J$2:$J$201,0)),M634=INDEX(Matches!$H$2:$H$201,MATCH($A634&amp;"-5",Matches!$J$2:$J$201,0))),5,IF(SIGN(L634-M634)&lt;&gt;SIGN(INDEX(Matches!$G$2:$G$201,MATCH($A634&amp;"-5",Matches!$J$2:$J$201,0))-INDEX(Matches!$H$2:$H$201,MATCH($A634&amp;"-5",Matches!$J$2:$J$201,0))),0,IF(L634-M634=INDEX(Matches!$G$2:$G$201,MATCH($A634&amp;"-5",Matches!$J$2:$J$201,0))-INDEX(Matches!$H$2:$H$201,MATCH($A634&amp;"-5",Matches!$J$2:$J$201,0)),3,2))))),""))</f>
        <v/>
      </c>
      <c r="AC634" s="12" t="str">
        <f aca="false">IF(OR($B634="",N634="",O634=""),"",IFERROR(IF(OR(INDEX(Matches!$I$2:$I$201,MATCH($A634&amp;"-6",Matches!$J$2:$J$201,0))="Void",INDEX(Matches!$G$2:$G$201,MATCH($A634&amp;"-6",Matches!$J$2:$J$201,0))="",INDEX(Matches!$H$2:$H$201,MATCH($A634&amp;"-6",Matches!$J$2:$J$201,0))=""),"",IF(AND($C634&lt;&gt;"",INDEX(Matches!$F$2:$F$201,MATCH($A634&amp;"-6",Matches!$J$2:$J$201,0))&lt;&gt;"",$C634&gt;=INDEX(Matches!$F$2:$F$201,MATCH($A634&amp;"-6",Matches!$J$2:$J$201,0))),"",IF(AND(N634=INDEX(Matches!$G$2:$G$201,MATCH($A634&amp;"-6",Matches!$J$2:$J$201,0)),O634=INDEX(Matches!$H$2:$H$201,MATCH($A634&amp;"-6",Matches!$J$2:$J$201,0))),5,IF(SIGN(N634-O634)&lt;&gt;SIGN(INDEX(Matches!$G$2:$G$201,MATCH($A634&amp;"-6",Matches!$J$2:$J$201,0))-INDEX(Matches!$H$2:$H$201,MATCH($A634&amp;"-6",Matches!$J$2:$J$201,0))),0,IF(N634-O634=INDEX(Matches!$G$2:$G$201,MATCH($A634&amp;"-6",Matches!$J$2:$J$201,0))-INDEX(Matches!$H$2:$H$201,MATCH($A634&amp;"-6",Matches!$J$2:$J$201,0)),3,2))))),""))</f>
        <v/>
      </c>
      <c r="AD634" s="12" t="str">
        <f aca="false">IF(OR($B634="",P634="",Q634=""),"",IFERROR(IF(OR(INDEX(Matches!$I$2:$I$201,MATCH($A634&amp;"-7",Matches!$J$2:$J$201,0))="Void",INDEX(Matches!$G$2:$G$201,MATCH($A634&amp;"-7",Matches!$J$2:$J$201,0))="",INDEX(Matches!$H$2:$H$201,MATCH($A634&amp;"-7",Matches!$J$2:$J$201,0))=""),"",IF(AND($C634&lt;&gt;"",INDEX(Matches!$F$2:$F$201,MATCH($A634&amp;"-7",Matches!$J$2:$J$201,0))&lt;&gt;"",$C634&gt;=INDEX(Matches!$F$2:$F$201,MATCH($A634&amp;"-7",Matches!$J$2:$J$201,0))),"",IF(AND(P634=INDEX(Matches!$G$2:$G$201,MATCH($A634&amp;"-7",Matches!$J$2:$J$201,0)),Q634=INDEX(Matches!$H$2:$H$201,MATCH($A634&amp;"-7",Matches!$J$2:$J$201,0))),5,IF(SIGN(P634-Q634)&lt;&gt;SIGN(INDEX(Matches!$G$2:$G$201,MATCH($A634&amp;"-7",Matches!$J$2:$J$201,0))-INDEX(Matches!$H$2:$H$201,MATCH($A634&amp;"-7",Matches!$J$2:$J$201,0))),0,IF(P634-Q634=INDEX(Matches!$G$2:$G$201,MATCH($A634&amp;"-7",Matches!$J$2:$J$201,0))-INDEX(Matches!$H$2:$H$201,MATCH($A634&amp;"-7",Matches!$J$2:$J$201,0)),3,2))))),""))</f>
        <v/>
      </c>
      <c r="AE634" s="12" t="str">
        <f aca="false">IF(OR($B634="",R634="",S634=""),"",IFERROR(IF(OR(INDEX(Matches!$I$2:$I$201,MATCH($A634&amp;"-8",Matches!$J$2:$J$201,0))="Void",INDEX(Matches!$G$2:$G$201,MATCH($A634&amp;"-8",Matches!$J$2:$J$201,0))="",INDEX(Matches!$H$2:$H$201,MATCH($A634&amp;"-8",Matches!$J$2:$J$201,0))=""),"",IF(AND($C634&lt;&gt;"",INDEX(Matches!$F$2:$F$201,MATCH($A634&amp;"-8",Matches!$J$2:$J$201,0))&lt;&gt;"",$C634&gt;=INDEX(Matches!$F$2:$F$201,MATCH($A634&amp;"-8",Matches!$J$2:$J$201,0))),"",IF(AND(R634=INDEX(Matches!$G$2:$G$201,MATCH($A634&amp;"-8",Matches!$J$2:$J$201,0)),S634=INDEX(Matches!$H$2:$H$201,MATCH($A634&amp;"-8",Matches!$J$2:$J$201,0))),5,IF(SIGN(R634-S634)&lt;&gt;SIGN(INDEX(Matches!$G$2:$G$201,MATCH($A634&amp;"-8",Matches!$J$2:$J$201,0))-INDEX(Matches!$H$2:$H$201,MATCH($A634&amp;"-8",Matches!$J$2:$J$201,0))),0,IF(R634-S634=INDEX(Matches!$G$2:$G$201,MATCH($A634&amp;"-8",Matches!$J$2:$J$201,0))-INDEX(Matches!$H$2:$H$201,MATCH($A634&amp;"-8",Matches!$J$2:$J$201,0)),3,2))))),""))</f>
        <v/>
      </c>
      <c r="AF634" s="12" t="str">
        <f aca="false">IF(OR($B634="",T634="",U634=""),"",IFERROR(IF(OR(INDEX(Matches!$I$2:$I$201,MATCH($A634&amp;"-9",Matches!$J$2:$J$201,0))="Void",INDEX(Matches!$G$2:$G$201,MATCH($A634&amp;"-9",Matches!$J$2:$J$201,0))="",INDEX(Matches!$H$2:$H$201,MATCH($A634&amp;"-9",Matches!$J$2:$J$201,0))=""),"",IF(AND($C634&lt;&gt;"",INDEX(Matches!$F$2:$F$201,MATCH($A634&amp;"-9",Matches!$J$2:$J$201,0))&lt;&gt;"",$C634&gt;=INDEX(Matches!$F$2:$F$201,MATCH($A634&amp;"-9",Matches!$J$2:$J$201,0))),"",IF(AND(T634=INDEX(Matches!$G$2:$G$201,MATCH($A634&amp;"-9",Matches!$J$2:$J$201,0)),U634=INDEX(Matches!$H$2:$H$201,MATCH($A634&amp;"-9",Matches!$J$2:$J$201,0))),5,IF(SIGN(T634-U634)&lt;&gt;SIGN(INDEX(Matches!$G$2:$G$201,MATCH($A634&amp;"-9",Matches!$J$2:$J$201,0))-INDEX(Matches!$H$2:$H$201,MATCH($A634&amp;"-9",Matches!$J$2:$J$201,0))),0,IF(T634-U634=INDEX(Matches!$G$2:$G$201,MATCH($A634&amp;"-9",Matches!$J$2:$J$201,0))-INDEX(Matches!$H$2:$H$201,MATCH($A634&amp;"-9",Matches!$J$2:$J$201,0)),3,2))))),""))</f>
        <v/>
      </c>
      <c r="AG634" s="12" t="str">
        <f aca="false">IF(OR($B634="",V634="",W634=""),"",IFERROR(IF(OR(INDEX(Matches!$I$2:$I$201,MATCH($A634&amp;"-10",Matches!$J$2:$J$201,0))="Void",INDEX(Matches!$G$2:$G$201,MATCH($A634&amp;"-10",Matches!$J$2:$J$201,0))="",INDEX(Matches!$H$2:$H$201,MATCH($A634&amp;"-10",Matches!$J$2:$J$201,0))=""),"",IF(AND($C634&lt;&gt;"",INDEX(Matches!$F$2:$F$201,MATCH($A634&amp;"-10",Matches!$J$2:$J$201,0))&lt;&gt;"",$C634&gt;=INDEX(Matches!$F$2:$F$201,MATCH($A634&amp;"-10",Matches!$J$2:$J$201,0))),"",IF(AND(V634=INDEX(Matches!$G$2:$G$201,MATCH($A634&amp;"-10",Matches!$J$2:$J$201,0)),W634=INDEX(Matches!$H$2:$H$201,MATCH($A634&amp;"-10",Matches!$J$2:$J$201,0))),5,IF(SIGN(V634-W634)&lt;&gt;SIGN(INDEX(Matches!$G$2:$G$201,MATCH($A634&amp;"-10",Matches!$J$2:$J$201,0))-INDEX(Matches!$H$2:$H$201,MATCH($A634&amp;"-10",Matches!$J$2:$J$201,0))),0,IF(V634-W634=INDEX(Matches!$G$2:$G$201,MATCH($A634&amp;"-10",Matches!$J$2:$J$201,0))-INDEX(Matches!$H$2:$H$201,MATCH($A634&amp;"-10",Matches!$J$2:$J$201,0)),3,2))))),""))</f>
        <v/>
      </c>
      <c r="AH634" s="13" t="str">
        <f aca="false">IF($B634="","",SUM(X634:AG634))</f>
        <v/>
      </c>
      <c r="AI634" s="12" t="str">
        <f aca="false">IF($B634="","",COUNTIF(X634:AG634,5))</f>
        <v/>
      </c>
      <c r="AJ634" s="12" t="str">
        <f aca="false">IF($B634="","",COUNTIF(X634:AG634,"&gt;=2"))</f>
        <v/>
      </c>
      <c r="AK634" s="12" t="str">
        <f aca="false">IF($B634="","",COUNT(X634:AG634))</f>
        <v/>
      </c>
    </row>
    <row r="635" customFormat="false" ht="15" hidden="false" customHeight="false" outlineLevel="0" collapsed="false">
      <c r="A635" s="7"/>
      <c r="B635" s="7"/>
      <c r="C635" s="11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12" t="str">
        <f aca="false">IF(OR($B635="",D635="",E635=""),"",IFERROR(IF(OR(INDEX(Matches!$I$2:$I$201,MATCH($A635&amp;"-1",Matches!$J$2:$J$201,0))="Void",INDEX(Matches!$G$2:$G$201,MATCH($A635&amp;"-1",Matches!$J$2:$J$201,0))="",INDEX(Matches!$H$2:$H$201,MATCH($A635&amp;"-1",Matches!$J$2:$J$201,0))=""),"",IF(AND($C635&lt;&gt;"",INDEX(Matches!$F$2:$F$201,MATCH($A635&amp;"-1",Matches!$J$2:$J$201,0))&lt;&gt;"",$C635&gt;=INDEX(Matches!$F$2:$F$201,MATCH($A635&amp;"-1",Matches!$J$2:$J$201,0))),"",IF(AND(D635=INDEX(Matches!$G$2:$G$201,MATCH($A635&amp;"-1",Matches!$J$2:$J$201,0)),E635=INDEX(Matches!$H$2:$H$201,MATCH($A635&amp;"-1",Matches!$J$2:$J$201,0))),5,IF(SIGN(D635-E635)&lt;&gt;SIGN(INDEX(Matches!$G$2:$G$201,MATCH($A635&amp;"-1",Matches!$J$2:$J$201,0))-INDEX(Matches!$H$2:$H$201,MATCH($A635&amp;"-1",Matches!$J$2:$J$201,0))),0,IF(D635-E635=INDEX(Matches!$G$2:$G$201,MATCH($A635&amp;"-1",Matches!$J$2:$J$201,0))-INDEX(Matches!$H$2:$H$201,MATCH($A635&amp;"-1",Matches!$J$2:$J$201,0)),3,2))))),""))</f>
        <v/>
      </c>
      <c r="Y635" s="12" t="str">
        <f aca="false">IF(OR($B635="",F635="",G635=""),"",IFERROR(IF(OR(INDEX(Matches!$I$2:$I$201,MATCH($A635&amp;"-2",Matches!$J$2:$J$201,0))="Void",INDEX(Matches!$G$2:$G$201,MATCH($A635&amp;"-2",Matches!$J$2:$J$201,0))="",INDEX(Matches!$H$2:$H$201,MATCH($A635&amp;"-2",Matches!$J$2:$J$201,0))=""),"",IF(AND($C635&lt;&gt;"",INDEX(Matches!$F$2:$F$201,MATCH($A635&amp;"-2",Matches!$J$2:$J$201,0))&lt;&gt;"",$C635&gt;=INDEX(Matches!$F$2:$F$201,MATCH($A635&amp;"-2",Matches!$J$2:$J$201,0))),"",IF(AND(F635=INDEX(Matches!$G$2:$G$201,MATCH($A635&amp;"-2",Matches!$J$2:$J$201,0)),G635=INDEX(Matches!$H$2:$H$201,MATCH($A635&amp;"-2",Matches!$J$2:$J$201,0))),5,IF(SIGN(F635-G635)&lt;&gt;SIGN(INDEX(Matches!$G$2:$G$201,MATCH($A635&amp;"-2",Matches!$J$2:$J$201,0))-INDEX(Matches!$H$2:$H$201,MATCH($A635&amp;"-2",Matches!$J$2:$J$201,0))),0,IF(F635-G635=INDEX(Matches!$G$2:$G$201,MATCH($A635&amp;"-2",Matches!$J$2:$J$201,0))-INDEX(Matches!$H$2:$H$201,MATCH($A635&amp;"-2",Matches!$J$2:$J$201,0)),3,2))))),""))</f>
        <v/>
      </c>
      <c r="Z635" s="12" t="str">
        <f aca="false">IF(OR($B635="",H635="",I635=""),"",IFERROR(IF(OR(INDEX(Matches!$I$2:$I$201,MATCH($A635&amp;"-3",Matches!$J$2:$J$201,0))="Void",INDEX(Matches!$G$2:$G$201,MATCH($A635&amp;"-3",Matches!$J$2:$J$201,0))="",INDEX(Matches!$H$2:$H$201,MATCH($A635&amp;"-3",Matches!$J$2:$J$201,0))=""),"",IF(AND($C635&lt;&gt;"",INDEX(Matches!$F$2:$F$201,MATCH($A635&amp;"-3",Matches!$J$2:$J$201,0))&lt;&gt;"",$C635&gt;=INDEX(Matches!$F$2:$F$201,MATCH($A635&amp;"-3",Matches!$J$2:$J$201,0))),"",IF(AND(H635=INDEX(Matches!$G$2:$G$201,MATCH($A635&amp;"-3",Matches!$J$2:$J$201,0)),I635=INDEX(Matches!$H$2:$H$201,MATCH($A635&amp;"-3",Matches!$J$2:$J$201,0))),5,IF(SIGN(H635-I635)&lt;&gt;SIGN(INDEX(Matches!$G$2:$G$201,MATCH($A635&amp;"-3",Matches!$J$2:$J$201,0))-INDEX(Matches!$H$2:$H$201,MATCH($A635&amp;"-3",Matches!$J$2:$J$201,0))),0,IF(H635-I635=INDEX(Matches!$G$2:$G$201,MATCH($A635&amp;"-3",Matches!$J$2:$J$201,0))-INDEX(Matches!$H$2:$H$201,MATCH($A635&amp;"-3",Matches!$J$2:$J$201,0)),3,2))))),""))</f>
        <v/>
      </c>
      <c r="AA635" s="12" t="str">
        <f aca="false">IF(OR($B635="",J635="",K635=""),"",IFERROR(IF(OR(INDEX(Matches!$I$2:$I$201,MATCH($A635&amp;"-4",Matches!$J$2:$J$201,0))="Void",INDEX(Matches!$G$2:$G$201,MATCH($A635&amp;"-4",Matches!$J$2:$J$201,0))="",INDEX(Matches!$H$2:$H$201,MATCH($A635&amp;"-4",Matches!$J$2:$J$201,0))=""),"",IF(AND($C635&lt;&gt;"",INDEX(Matches!$F$2:$F$201,MATCH($A635&amp;"-4",Matches!$J$2:$J$201,0))&lt;&gt;"",$C635&gt;=INDEX(Matches!$F$2:$F$201,MATCH($A635&amp;"-4",Matches!$J$2:$J$201,0))),"",IF(AND(J635=INDEX(Matches!$G$2:$G$201,MATCH($A635&amp;"-4",Matches!$J$2:$J$201,0)),K635=INDEX(Matches!$H$2:$H$201,MATCH($A635&amp;"-4",Matches!$J$2:$J$201,0))),5,IF(SIGN(J635-K635)&lt;&gt;SIGN(INDEX(Matches!$G$2:$G$201,MATCH($A635&amp;"-4",Matches!$J$2:$J$201,0))-INDEX(Matches!$H$2:$H$201,MATCH($A635&amp;"-4",Matches!$J$2:$J$201,0))),0,IF(J635-K635=INDEX(Matches!$G$2:$G$201,MATCH($A635&amp;"-4",Matches!$J$2:$J$201,0))-INDEX(Matches!$H$2:$H$201,MATCH($A635&amp;"-4",Matches!$J$2:$J$201,0)),3,2))))),""))</f>
        <v/>
      </c>
      <c r="AB635" s="12" t="str">
        <f aca="false">IF(OR($B635="",L635="",M635=""),"",IFERROR(IF(OR(INDEX(Matches!$I$2:$I$201,MATCH($A635&amp;"-5",Matches!$J$2:$J$201,0))="Void",INDEX(Matches!$G$2:$G$201,MATCH($A635&amp;"-5",Matches!$J$2:$J$201,0))="",INDEX(Matches!$H$2:$H$201,MATCH($A635&amp;"-5",Matches!$J$2:$J$201,0))=""),"",IF(AND($C635&lt;&gt;"",INDEX(Matches!$F$2:$F$201,MATCH($A635&amp;"-5",Matches!$J$2:$J$201,0))&lt;&gt;"",$C635&gt;=INDEX(Matches!$F$2:$F$201,MATCH($A635&amp;"-5",Matches!$J$2:$J$201,0))),"",IF(AND(L635=INDEX(Matches!$G$2:$G$201,MATCH($A635&amp;"-5",Matches!$J$2:$J$201,0)),M635=INDEX(Matches!$H$2:$H$201,MATCH($A635&amp;"-5",Matches!$J$2:$J$201,0))),5,IF(SIGN(L635-M635)&lt;&gt;SIGN(INDEX(Matches!$G$2:$G$201,MATCH($A635&amp;"-5",Matches!$J$2:$J$201,0))-INDEX(Matches!$H$2:$H$201,MATCH($A635&amp;"-5",Matches!$J$2:$J$201,0))),0,IF(L635-M635=INDEX(Matches!$G$2:$G$201,MATCH($A635&amp;"-5",Matches!$J$2:$J$201,0))-INDEX(Matches!$H$2:$H$201,MATCH($A635&amp;"-5",Matches!$J$2:$J$201,0)),3,2))))),""))</f>
        <v/>
      </c>
      <c r="AC635" s="12" t="str">
        <f aca="false">IF(OR($B635="",N635="",O635=""),"",IFERROR(IF(OR(INDEX(Matches!$I$2:$I$201,MATCH($A635&amp;"-6",Matches!$J$2:$J$201,0))="Void",INDEX(Matches!$G$2:$G$201,MATCH($A635&amp;"-6",Matches!$J$2:$J$201,0))="",INDEX(Matches!$H$2:$H$201,MATCH($A635&amp;"-6",Matches!$J$2:$J$201,0))=""),"",IF(AND($C635&lt;&gt;"",INDEX(Matches!$F$2:$F$201,MATCH($A635&amp;"-6",Matches!$J$2:$J$201,0))&lt;&gt;"",$C635&gt;=INDEX(Matches!$F$2:$F$201,MATCH($A635&amp;"-6",Matches!$J$2:$J$201,0))),"",IF(AND(N635=INDEX(Matches!$G$2:$G$201,MATCH($A635&amp;"-6",Matches!$J$2:$J$201,0)),O635=INDEX(Matches!$H$2:$H$201,MATCH($A635&amp;"-6",Matches!$J$2:$J$201,0))),5,IF(SIGN(N635-O635)&lt;&gt;SIGN(INDEX(Matches!$G$2:$G$201,MATCH($A635&amp;"-6",Matches!$J$2:$J$201,0))-INDEX(Matches!$H$2:$H$201,MATCH($A635&amp;"-6",Matches!$J$2:$J$201,0))),0,IF(N635-O635=INDEX(Matches!$G$2:$G$201,MATCH($A635&amp;"-6",Matches!$J$2:$J$201,0))-INDEX(Matches!$H$2:$H$201,MATCH($A635&amp;"-6",Matches!$J$2:$J$201,0)),3,2))))),""))</f>
        <v/>
      </c>
      <c r="AD635" s="12" t="str">
        <f aca="false">IF(OR($B635="",P635="",Q635=""),"",IFERROR(IF(OR(INDEX(Matches!$I$2:$I$201,MATCH($A635&amp;"-7",Matches!$J$2:$J$201,0))="Void",INDEX(Matches!$G$2:$G$201,MATCH($A635&amp;"-7",Matches!$J$2:$J$201,0))="",INDEX(Matches!$H$2:$H$201,MATCH($A635&amp;"-7",Matches!$J$2:$J$201,0))=""),"",IF(AND($C635&lt;&gt;"",INDEX(Matches!$F$2:$F$201,MATCH($A635&amp;"-7",Matches!$J$2:$J$201,0))&lt;&gt;"",$C635&gt;=INDEX(Matches!$F$2:$F$201,MATCH($A635&amp;"-7",Matches!$J$2:$J$201,0))),"",IF(AND(P635=INDEX(Matches!$G$2:$G$201,MATCH($A635&amp;"-7",Matches!$J$2:$J$201,0)),Q635=INDEX(Matches!$H$2:$H$201,MATCH($A635&amp;"-7",Matches!$J$2:$J$201,0))),5,IF(SIGN(P635-Q635)&lt;&gt;SIGN(INDEX(Matches!$G$2:$G$201,MATCH($A635&amp;"-7",Matches!$J$2:$J$201,0))-INDEX(Matches!$H$2:$H$201,MATCH($A635&amp;"-7",Matches!$J$2:$J$201,0))),0,IF(P635-Q635=INDEX(Matches!$G$2:$G$201,MATCH($A635&amp;"-7",Matches!$J$2:$J$201,0))-INDEX(Matches!$H$2:$H$201,MATCH($A635&amp;"-7",Matches!$J$2:$J$201,0)),3,2))))),""))</f>
        <v/>
      </c>
      <c r="AE635" s="12" t="str">
        <f aca="false">IF(OR($B635="",R635="",S635=""),"",IFERROR(IF(OR(INDEX(Matches!$I$2:$I$201,MATCH($A635&amp;"-8",Matches!$J$2:$J$201,0))="Void",INDEX(Matches!$G$2:$G$201,MATCH($A635&amp;"-8",Matches!$J$2:$J$201,0))="",INDEX(Matches!$H$2:$H$201,MATCH($A635&amp;"-8",Matches!$J$2:$J$201,0))=""),"",IF(AND($C635&lt;&gt;"",INDEX(Matches!$F$2:$F$201,MATCH($A635&amp;"-8",Matches!$J$2:$J$201,0))&lt;&gt;"",$C635&gt;=INDEX(Matches!$F$2:$F$201,MATCH($A635&amp;"-8",Matches!$J$2:$J$201,0))),"",IF(AND(R635=INDEX(Matches!$G$2:$G$201,MATCH($A635&amp;"-8",Matches!$J$2:$J$201,0)),S635=INDEX(Matches!$H$2:$H$201,MATCH($A635&amp;"-8",Matches!$J$2:$J$201,0))),5,IF(SIGN(R635-S635)&lt;&gt;SIGN(INDEX(Matches!$G$2:$G$201,MATCH($A635&amp;"-8",Matches!$J$2:$J$201,0))-INDEX(Matches!$H$2:$H$201,MATCH($A635&amp;"-8",Matches!$J$2:$J$201,0))),0,IF(R635-S635=INDEX(Matches!$G$2:$G$201,MATCH($A635&amp;"-8",Matches!$J$2:$J$201,0))-INDEX(Matches!$H$2:$H$201,MATCH($A635&amp;"-8",Matches!$J$2:$J$201,0)),3,2))))),""))</f>
        <v/>
      </c>
      <c r="AF635" s="12" t="str">
        <f aca="false">IF(OR($B635="",T635="",U635=""),"",IFERROR(IF(OR(INDEX(Matches!$I$2:$I$201,MATCH($A635&amp;"-9",Matches!$J$2:$J$201,0))="Void",INDEX(Matches!$G$2:$G$201,MATCH($A635&amp;"-9",Matches!$J$2:$J$201,0))="",INDEX(Matches!$H$2:$H$201,MATCH($A635&amp;"-9",Matches!$J$2:$J$201,0))=""),"",IF(AND($C635&lt;&gt;"",INDEX(Matches!$F$2:$F$201,MATCH($A635&amp;"-9",Matches!$J$2:$J$201,0))&lt;&gt;"",$C635&gt;=INDEX(Matches!$F$2:$F$201,MATCH($A635&amp;"-9",Matches!$J$2:$J$201,0))),"",IF(AND(T635=INDEX(Matches!$G$2:$G$201,MATCH($A635&amp;"-9",Matches!$J$2:$J$201,0)),U635=INDEX(Matches!$H$2:$H$201,MATCH($A635&amp;"-9",Matches!$J$2:$J$201,0))),5,IF(SIGN(T635-U635)&lt;&gt;SIGN(INDEX(Matches!$G$2:$G$201,MATCH($A635&amp;"-9",Matches!$J$2:$J$201,0))-INDEX(Matches!$H$2:$H$201,MATCH($A635&amp;"-9",Matches!$J$2:$J$201,0))),0,IF(T635-U635=INDEX(Matches!$G$2:$G$201,MATCH($A635&amp;"-9",Matches!$J$2:$J$201,0))-INDEX(Matches!$H$2:$H$201,MATCH($A635&amp;"-9",Matches!$J$2:$J$201,0)),3,2))))),""))</f>
        <v/>
      </c>
      <c r="AG635" s="12" t="str">
        <f aca="false">IF(OR($B635="",V635="",W635=""),"",IFERROR(IF(OR(INDEX(Matches!$I$2:$I$201,MATCH($A635&amp;"-10",Matches!$J$2:$J$201,0))="Void",INDEX(Matches!$G$2:$G$201,MATCH($A635&amp;"-10",Matches!$J$2:$J$201,0))="",INDEX(Matches!$H$2:$H$201,MATCH($A635&amp;"-10",Matches!$J$2:$J$201,0))=""),"",IF(AND($C635&lt;&gt;"",INDEX(Matches!$F$2:$F$201,MATCH($A635&amp;"-10",Matches!$J$2:$J$201,0))&lt;&gt;"",$C635&gt;=INDEX(Matches!$F$2:$F$201,MATCH($A635&amp;"-10",Matches!$J$2:$J$201,0))),"",IF(AND(V635=INDEX(Matches!$G$2:$G$201,MATCH($A635&amp;"-10",Matches!$J$2:$J$201,0)),W635=INDEX(Matches!$H$2:$H$201,MATCH($A635&amp;"-10",Matches!$J$2:$J$201,0))),5,IF(SIGN(V635-W635)&lt;&gt;SIGN(INDEX(Matches!$G$2:$G$201,MATCH($A635&amp;"-10",Matches!$J$2:$J$201,0))-INDEX(Matches!$H$2:$H$201,MATCH($A635&amp;"-10",Matches!$J$2:$J$201,0))),0,IF(V635-W635=INDEX(Matches!$G$2:$G$201,MATCH($A635&amp;"-10",Matches!$J$2:$J$201,0))-INDEX(Matches!$H$2:$H$201,MATCH($A635&amp;"-10",Matches!$J$2:$J$201,0)),3,2))))),""))</f>
        <v/>
      </c>
      <c r="AH635" s="13" t="str">
        <f aca="false">IF($B635="","",SUM(X635:AG635))</f>
        <v/>
      </c>
      <c r="AI635" s="12" t="str">
        <f aca="false">IF($B635="","",COUNTIF(X635:AG635,5))</f>
        <v/>
      </c>
      <c r="AJ635" s="12" t="str">
        <f aca="false">IF($B635="","",COUNTIF(X635:AG635,"&gt;=2"))</f>
        <v/>
      </c>
      <c r="AK635" s="12" t="str">
        <f aca="false">IF($B635="","",COUNT(X635:AG635))</f>
        <v/>
      </c>
    </row>
    <row r="636" customFormat="false" ht="15" hidden="false" customHeight="false" outlineLevel="0" collapsed="false">
      <c r="A636" s="7"/>
      <c r="B636" s="7"/>
      <c r="C636" s="11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12" t="str">
        <f aca="false">IF(OR($B636="",D636="",E636=""),"",IFERROR(IF(OR(INDEX(Matches!$I$2:$I$201,MATCH($A636&amp;"-1",Matches!$J$2:$J$201,0))="Void",INDEX(Matches!$G$2:$G$201,MATCH($A636&amp;"-1",Matches!$J$2:$J$201,0))="",INDEX(Matches!$H$2:$H$201,MATCH($A636&amp;"-1",Matches!$J$2:$J$201,0))=""),"",IF(AND($C636&lt;&gt;"",INDEX(Matches!$F$2:$F$201,MATCH($A636&amp;"-1",Matches!$J$2:$J$201,0))&lt;&gt;"",$C636&gt;=INDEX(Matches!$F$2:$F$201,MATCH($A636&amp;"-1",Matches!$J$2:$J$201,0))),"",IF(AND(D636=INDEX(Matches!$G$2:$G$201,MATCH($A636&amp;"-1",Matches!$J$2:$J$201,0)),E636=INDEX(Matches!$H$2:$H$201,MATCH($A636&amp;"-1",Matches!$J$2:$J$201,0))),5,IF(SIGN(D636-E636)&lt;&gt;SIGN(INDEX(Matches!$G$2:$G$201,MATCH($A636&amp;"-1",Matches!$J$2:$J$201,0))-INDEX(Matches!$H$2:$H$201,MATCH($A636&amp;"-1",Matches!$J$2:$J$201,0))),0,IF(D636-E636=INDEX(Matches!$G$2:$G$201,MATCH($A636&amp;"-1",Matches!$J$2:$J$201,0))-INDEX(Matches!$H$2:$H$201,MATCH($A636&amp;"-1",Matches!$J$2:$J$201,0)),3,2))))),""))</f>
        <v/>
      </c>
      <c r="Y636" s="12" t="str">
        <f aca="false">IF(OR($B636="",F636="",G636=""),"",IFERROR(IF(OR(INDEX(Matches!$I$2:$I$201,MATCH($A636&amp;"-2",Matches!$J$2:$J$201,0))="Void",INDEX(Matches!$G$2:$G$201,MATCH($A636&amp;"-2",Matches!$J$2:$J$201,0))="",INDEX(Matches!$H$2:$H$201,MATCH($A636&amp;"-2",Matches!$J$2:$J$201,0))=""),"",IF(AND($C636&lt;&gt;"",INDEX(Matches!$F$2:$F$201,MATCH($A636&amp;"-2",Matches!$J$2:$J$201,0))&lt;&gt;"",$C636&gt;=INDEX(Matches!$F$2:$F$201,MATCH($A636&amp;"-2",Matches!$J$2:$J$201,0))),"",IF(AND(F636=INDEX(Matches!$G$2:$G$201,MATCH($A636&amp;"-2",Matches!$J$2:$J$201,0)),G636=INDEX(Matches!$H$2:$H$201,MATCH($A636&amp;"-2",Matches!$J$2:$J$201,0))),5,IF(SIGN(F636-G636)&lt;&gt;SIGN(INDEX(Matches!$G$2:$G$201,MATCH($A636&amp;"-2",Matches!$J$2:$J$201,0))-INDEX(Matches!$H$2:$H$201,MATCH($A636&amp;"-2",Matches!$J$2:$J$201,0))),0,IF(F636-G636=INDEX(Matches!$G$2:$G$201,MATCH($A636&amp;"-2",Matches!$J$2:$J$201,0))-INDEX(Matches!$H$2:$H$201,MATCH($A636&amp;"-2",Matches!$J$2:$J$201,0)),3,2))))),""))</f>
        <v/>
      </c>
      <c r="Z636" s="12" t="str">
        <f aca="false">IF(OR($B636="",H636="",I636=""),"",IFERROR(IF(OR(INDEX(Matches!$I$2:$I$201,MATCH($A636&amp;"-3",Matches!$J$2:$J$201,0))="Void",INDEX(Matches!$G$2:$G$201,MATCH($A636&amp;"-3",Matches!$J$2:$J$201,0))="",INDEX(Matches!$H$2:$H$201,MATCH($A636&amp;"-3",Matches!$J$2:$J$201,0))=""),"",IF(AND($C636&lt;&gt;"",INDEX(Matches!$F$2:$F$201,MATCH($A636&amp;"-3",Matches!$J$2:$J$201,0))&lt;&gt;"",$C636&gt;=INDEX(Matches!$F$2:$F$201,MATCH($A636&amp;"-3",Matches!$J$2:$J$201,0))),"",IF(AND(H636=INDEX(Matches!$G$2:$G$201,MATCH($A636&amp;"-3",Matches!$J$2:$J$201,0)),I636=INDEX(Matches!$H$2:$H$201,MATCH($A636&amp;"-3",Matches!$J$2:$J$201,0))),5,IF(SIGN(H636-I636)&lt;&gt;SIGN(INDEX(Matches!$G$2:$G$201,MATCH($A636&amp;"-3",Matches!$J$2:$J$201,0))-INDEX(Matches!$H$2:$H$201,MATCH($A636&amp;"-3",Matches!$J$2:$J$201,0))),0,IF(H636-I636=INDEX(Matches!$G$2:$G$201,MATCH($A636&amp;"-3",Matches!$J$2:$J$201,0))-INDEX(Matches!$H$2:$H$201,MATCH($A636&amp;"-3",Matches!$J$2:$J$201,0)),3,2))))),""))</f>
        <v/>
      </c>
      <c r="AA636" s="12" t="str">
        <f aca="false">IF(OR($B636="",J636="",K636=""),"",IFERROR(IF(OR(INDEX(Matches!$I$2:$I$201,MATCH($A636&amp;"-4",Matches!$J$2:$J$201,0))="Void",INDEX(Matches!$G$2:$G$201,MATCH($A636&amp;"-4",Matches!$J$2:$J$201,0))="",INDEX(Matches!$H$2:$H$201,MATCH($A636&amp;"-4",Matches!$J$2:$J$201,0))=""),"",IF(AND($C636&lt;&gt;"",INDEX(Matches!$F$2:$F$201,MATCH($A636&amp;"-4",Matches!$J$2:$J$201,0))&lt;&gt;"",$C636&gt;=INDEX(Matches!$F$2:$F$201,MATCH($A636&amp;"-4",Matches!$J$2:$J$201,0))),"",IF(AND(J636=INDEX(Matches!$G$2:$G$201,MATCH($A636&amp;"-4",Matches!$J$2:$J$201,0)),K636=INDEX(Matches!$H$2:$H$201,MATCH($A636&amp;"-4",Matches!$J$2:$J$201,0))),5,IF(SIGN(J636-K636)&lt;&gt;SIGN(INDEX(Matches!$G$2:$G$201,MATCH($A636&amp;"-4",Matches!$J$2:$J$201,0))-INDEX(Matches!$H$2:$H$201,MATCH($A636&amp;"-4",Matches!$J$2:$J$201,0))),0,IF(J636-K636=INDEX(Matches!$G$2:$G$201,MATCH($A636&amp;"-4",Matches!$J$2:$J$201,0))-INDEX(Matches!$H$2:$H$201,MATCH($A636&amp;"-4",Matches!$J$2:$J$201,0)),3,2))))),""))</f>
        <v/>
      </c>
      <c r="AB636" s="12" t="str">
        <f aca="false">IF(OR($B636="",L636="",M636=""),"",IFERROR(IF(OR(INDEX(Matches!$I$2:$I$201,MATCH($A636&amp;"-5",Matches!$J$2:$J$201,0))="Void",INDEX(Matches!$G$2:$G$201,MATCH($A636&amp;"-5",Matches!$J$2:$J$201,0))="",INDEX(Matches!$H$2:$H$201,MATCH($A636&amp;"-5",Matches!$J$2:$J$201,0))=""),"",IF(AND($C636&lt;&gt;"",INDEX(Matches!$F$2:$F$201,MATCH($A636&amp;"-5",Matches!$J$2:$J$201,0))&lt;&gt;"",$C636&gt;=INDEX(Matches!$F$2:$F$201,MATCH($A636&amp;"-5",Matches!$J$2:$J$201,0))),"",IF(AND(L636=INDEX(Matches!$G$2:$G$201,MATCH($A636&amp;"-5",Matches!$J$2:$J$201,0)),M636=INDEX(Matches!$H$2:$H$201,MATCH($A636&amp;"-5",Matches!$J$2:$J$201,0))),5,IF(SIGN(L636-M636)&lt;&gt;SIGN(INDEX(Matches!$G$2:$G$201,MATCH($A636&amp;"-5",Matches!$J$2:$J$201,0))-INDEX(Matches!$H$2:$H$201,MATCH($A636&amp;"-5",Matches!$J$2:$J$201,0))),0,IF(L636-M636=INDEX(Matches!$G$2:$G$201,MATCH($A636&amp;"-5",Matches!$J$2:$J$201,0))-INDEX(Matches!$H$2:$H$201,MATCH($A636&amp;"-5",Matches!$J$2:$J$201,0)),3,2))))),""))</f>
        <v/>
      </c>
      <c r="AC636" s="12" t="str">
        <f aca="false">IF(OR($B636="",N636="",O636=""),"",IFERROR(IF(OR(INDEX(Matches!$I$2:$I$201,MATCH($A636&amp;"-6",Matches!$J$2:$J$201,0))="Void",INDEX(Matches!$G$2:$G$201,MATCH($A636&amp;"-6",Matches!$J$2:$J$201,0))="",INDEX(Matches!$H$2:$H$201,MATCH($A636&amp;"-6",Matches!$J$2:$J$201,0))=""),"",IF(AND($C636&lt;&gt;"",INDEX(Matches!$F$2:$F$201,MATCH($A636&amp;"-6",Matches!$J$2:$J$201,0))&lt;&gt;"",$C636&gt;=INDEX(Matches!$F$2:$F$201,MATCH($A636&amp;"-6",Matches!$J$2:$J$201,0))),"",IF(AND(N636=INDEX(Matches!$G$2:$G$201,MATCH($A636&amp;"-6",Matches!$J$2:$J$201,0)),O636=INDEX(Matches!$H$2:$H$201,MATCH($A636&amp;"-6",Matches!$J$2:$J$201,0))),5,IF(SIGN(N636-O636)&lt;&gt;SIGN(INDEX(Matches!$G$2:$G$201,MATCH($A636&amp;"-6",Matches!$J$2:$J$201,0))-INDEX(Matches!$H$2:$H$201,MATCH($A636&amp;"-6",Matches!$J$2:$J$201,0))),0,IF(N636-O636=INDEX(Matches!$G$2:$G$201,MATCH($A636&amp;"-6",Matches!$J$2:$J$201,0))-INDEX(Matches!$H$2:$H$201,MATCH($A636&amp;"-6",Matches!$J$2:$J$201,0)),3,2))))),""))</f>
        <v/>
      </c>
      <c r="AD636" s="12" t="str">
        <f aca="false">IF(OR($B636="",P636="",Q636=""),"",IFERROR(IF(OR(INDEX(Matches!$I$2:$I$201,MATCH($A636&amp;"-7",Matches!$J$2:$J$201,0))="Void",INDEX(Matches!$G$2:$G$201,MATCH($A636&amp;"-7",Matches!$J$2:$J$201,0))="",INDEX(Matches!$H$2:$H$201,MATCH($A636&amp;"-7",Matches!$J$2:$J$201,0))=""),"",IF(AND($C636&lt;&gt;"",INDEX(Matches!$F$2:$F$201,MATCH($A636&amp;"-7",Matches!$J$2:$J$201,0))&lt;&gt;"",$C636&gt;=INDEX(Matches!$F$2:$F$201,MATCH($A636&amp;"-7",Matches!$J$2:$J$201,0))),"",IF(AND(P636=INDEX(Matches!$G$2:$G$201,MATCH($A636&amp;"-7",Matches!$J$2:$J$201,0)),Q636=INDEX(Matches!$H$2:$H$201,MATCH($A636&amp;"-7",Matches!$J$2:$J$201,0))),5,IF(SIGN(P636-Q636)&lt;&gt;SIGN(INDEX(Matches!$G$2:$G$201,MATCH($A636&amp;"-7",Matches!$J$2:$J$201,0))-INDEX(Matches!$H$2:$H$201,MATCH($A636&amp;"-7",Matches!$J$2:$J$201,0))),0,IF(P636-Q636=INDEX(Matches!$G$2:$G$201,MATCH($A636&amp;"-7",Matches!$J$2:$J$201,0))-INDEX(Matches!$H$2:$H$201,MATCH($A636&amp;"-7",Matches!$J$2:$J$201,0)),3,2))))),""))</f>
        <v/>
      </c>
      <c r="AE636" s="12" t="str">
        <f aca="false">IF(OR($B636="",R636="",S636=""),"",IFERROR(IF(OR(INDEX(Matches!$I$2:$I$201,MATCH($A636&amp;"-8",Matches!$J$2:$J$201,0))="Void",INDEX(Matches!$G$2:$G$201,MATCH($A636&amp;"-8",Matches!$J$2:$J$201,0))="",INDEX(Matches!$H$2:$H$201,MATCH($A636&amp;"-8",Matches!$J$2:$J$201,0))=""),"",IF(AND($C636&lt;&gt;"",INDEX(Matches!$F$2:$F$201,MATCH($A636&amp;"-8",Matches!$J$2:$J$201,0))&lt;&gt;"",$C636&gt;=INDEX(Matches!$F$2:$F$201,MATCH($A636&amp;"-8",Matches!$J$2:$J$201,0))),"",IF(AND(R636=INDEX(Matches!$G$2:$G$201,MATCH($A636&amp;"-8",Matches!$J$2:$J$201,0)),S636=INDEX(Matches!$H$2:$H$201,MATCH($A636&amp;"-8",Matches!$J$2:$J$201,0))),5,IF(SIGN(R636-S636)&lt;&gt;SIGN(INDEX(Matches!$G$2:$G$201,MATCH($A636&amp;"-8",Matches!$J$2:$J$201,0))-INDEX(Matches!$H$2:$H$201,MATCH($A636&amp;"-8",Matches!$J$2:$J$201,0))),0,IF(R636-S636=INDEX(Matches!$G$2:$G$201,MATCH($A636&amp;"-8",Matches!$J$2:$J$201,0))-INDEX(Matches!$H$2:$H$201,MATCH($A636&amp;"-8",Matches!$J$2:$J$201,0)),3,2))))),""))</f>
        <v/>
      </c>
      <c r="AF636" s="12" t="str">
        <f aca="false">IF(OR($B636="",T636="",U636=""),"",IFERROR(IF(OR(INDEX(Matches!$I$2:$I$201,MATCH($A636&amp;"-9",Matches!$J$2:$J$201,0))="Void",INDEX(Matches!$G$2:$G$201,MATCH($A636&amp;"-9",Matches!$J$2:$J$201,0))="",INDEX(Matches!$H$2:$H$201,MATCH($A636&amp;"-9",Matches!$J$2:$J$201,0))=""),"",IF(AND($C636&lt;&gt;"",INDEX(Matches!$F$2:$F$201,MATCH($A636&amp;"-9",Matches!$J$2:$J$201,0))&lt;&gt;"",$C636&gt;=INDEX(Matches!$F$2:$F$201,MATCH($A636&amp;"-9",Matches!$J$2:$J$201,0))),"",IF(AND(T636=INDEX(Matches!$G$2:$G$201,MATCH($A636&amp;"-9",Matches!$J$2:$J$201,0)),U636=INDEX(Matches!$H$2:$H$201,MATCH($A636&amp;"-9",Matches!$J$2:$J$201,0))),5,IF(SIGN(T636-U636)&lt;&gt;SIGN(INDEX(Matches!$G$2:$G$201,MATCH($A636&amp;"-9",Matches!$J$2:$J$201,0))-INDEX(Matches!$H$2:$H$201,MATCH($A636&amp;"-9",Matches!$J$2:$J$201,0))),0,IF(T636-U636=INDEX(Matches!$G$2:$G$201,MATCH($A636&amp;"-9",Matches!$J$2:$J$201,0))-INDEX(Matches!$H$2:$H$201,MATCH($A636&amp;"-9",Matches!$J$2:$J$201,0)),3,2))))),""))</f>
        <v/>
      </c>
      <c r="AG636" s="12" t="str">
        <f aca="false">IF(OR($B636="",V636="",W636=""),"",IFERROR(IF(OR(INDEX(Matches!$I$2:$I$201,MATCH($A636&amp;"-10",Matches!$J$2:$J$201,0))="Void",INDEX(Matches!$G$2:$G$201,MATCH($A636&amp;"-10",Matches!$J$2:$J$201,0))="",INDEX(Matches!$H$2:$H$201,MATCH($A636&amp;"-10",Matches!$J$2:$J$201,0))=""),"",IF(AND($C636&lt;&gt;"",INDEX(Matches!$F$2:$F$201,MATCH($A636&amp;"-10",Matches!$J$2:$J$201,0))&lt;&gt;"",$C636&gt;=INDEX(Matches!$F$2:$F$201,MATCH($A636&amp;"-10",Matches!$J$2:$J$201,0))),"",IF(AND(V636=INDEX(Matches!$G$2:$G$201,MATCH($A636&amp;"-10",Matches!$J$2:$J$201,0)),W636=INDEX(Matches!$H$2:$H$201,MATCH($A636&amp;"-10",Matches!$J$2:$J$201,0))),5,IF(SIGN(V636-W636)&lt;&gt;SIGN(INDEX(Matches!$G$2:$G$201,MATCH($A636&amp;"-10",Matches!$J$2:$J$201,0))-INDEX(Matches!$H$2:$H$201,MATCH($A636&amp;"-10",Matches!$J$2:$J$201,0))),0,IF(V636-W636=INDEX(Matches!$G$2:$G$201,MATCH($A636&amp;"-10",Matches!$J$2:$J$201,0))-INDEX(Matches!$H$2:$H$201,MATCH($A636&amp;"-10",Matches!$J$2:$J$201,0)),3,2))))),""))</f>
        <v/>
      </c>
      <c r="AH636" s="13" t="str">
        <f aca="false">IF($B636="","",SUM(X636:AG636))</f>
        <v/>
      </c>
      <c r="AI636" s="12" t="str">
        <f aca="false">IF($B636="","",COUNTIF(X636:AG636,5))</f>
        <v/>
      </c>
      <c r="AJ636" s="12" t="str">
        <f aca="false">IF($B636="","",COUNTIF(X636:AG636,"&gt;=2"))</f>
        <v/>
      </c>
      <c r="AK636" s="12" t="str">
        <f aca="false">IF($B636="","",COUNT(X636:AG636))</f>
        <v/>
      </c>
    </row>
    <row r="637" customFormat="false" ht="15" hidden="false" customHeight="false" outlineLevel="0" collapsed="false">
      <c r="A637" s="7"/>
      <c r="B637" s="7"/>
      <c r="C637" s="11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12" t="str">
        <f aca="false">IF(OR($B637="",D637="",E637=""),"",IFERROR(IF(OR(INDEX(Matches!$I$2:$I$201,MATCH($A637&amp;"-1",Matches!$J$2:$J$201,0))="Void",INDEX(Matches!$G$2:$G$201,MATCH($A637&amp;"-1",Matches!$J$2:$J$201,0))="",INDEX(Matches!$H$2:$H$201,MATCH($A637&amp;"-1",Matches!$J$2:$J$201,0))=""),"",IF(AND($C637&lt;&gt;"",INDEX(Matches!$F$2:$F$201,MATCH($A637&amp;"-1",Matches!$J$2:$J$201,0))&lt;&gt;"",$C637&gt;=INDEX(Matches!$F$2:$F$201,MATCH($A637&amp;"-1",Matches!$J$2:$J$201,0))),"",IF(AND(D637=INDEX(Matches!$G$2:$G$201,MATCH($A637&amp;"-1",Matches!$J$2:$J$201,0)),E637=INDEX(Matches!$H$2:$H$201,MATCH($A637&amp;"-1",Matches!$J$2:$J$201,0))),5,IF(SIGN(D637-E637)&lt;&gt;SIGN(INDEX(Matches!$G$2:$G$201,MATCH($A637&amp;"-1",Matches!$J$2:$J$201,0))-INDEX(Matches!$H$2:$H$201,MATCH($A637&amp;"-1",Matches!$J$2:$J$201,0))),0,IF(D637-E637=INDEX(Matches!$G$2:$G$201,MATCH($A637&amp;"-1",Matches!$J$2:$J$201,0))-INDEX(Matches!$H$2:$H$201,MATCH($A637&amp;"-1",Matches!$J$2:$J$201,0)),3,2))))),""))</f>
        <v/>
      </c>
      <c r="Y637" s="12" t="str">
        <f aca="false">IF(OR($B637="",F637="",G637=""),"",IFERROR(IF(OR(INDEX(Matches!$I$2:$I$201,MATCH($A637&amp;"-2",Matches!$J$2:$J$201,0))="Void",INDEX(Matches!$G$2:$G$201,MATCH($A637&amp;"-2",Matches!$J$2:$J$201,0))="",INDEX(Matches!$H$2:$H$201,MATCH($A637&amp;"-2",Matches!$J$2:$J$201,0))=""),"",IF(AND($C637&lt;&gt;"",INDEX(Matches!$F$2:$F$201,MATCH($A637&amp;"-2",Matches!$J$2:$J$201,0))&lt;&gt;"",$C637&gt;=INDEX(Matches!$F$2:$F$201,MATCH($A637&amp;"-2",Matches!$J$2:$J$201,0))),"",IF(AND(F637=INDEX(Matches!$G$2:$G$201,MATCH($A637&amp;"-2",Matches!$J$2:$J$201,0)),G637=INDEX(Matches!$H$2:$H$201,MATCH($A637&amp;"-2",Matches!$J$2:$J$201,0))),5,IF(SIGN(F637-G637)&lt;&gt;SIGN(INDEX(Matches!$G$2:$G$201,MATCH($A637&amp;"-2",Matches!$J$2:$J$201,0))-INDEX(Matches!$H$2:$H$201,MATCH($A637&amp;"-2",Matches!$J$2:$J$201,0))),0,IF(F637-G637=INDEX(Matches!$G$2:$G$201,MATCH($A637&amp;"-2",Matches!$J$2:$J$201,0))-INDEX(Matches!$H$2:$H$201,MATCH($A637&amp;"-2",Matches!$J$2:$J$201,0)),3,2))))),""))</f>
        <v/>
      </c>
      <c r="Z637" s="12" t="str">
        <f aca="false">IF(OR($B637="",H637="",I637=""),"",IFERROR(IF(OR(INDEX(Matches!$I$2:$I$201,MATCH($A637&amp;"-3",Matches!$J$2:$J$201,0))="Void",INDEX(Matches!$G$2:$G$201,MATCH($A637&amp;"-3",Matches!$J$2:$J$201,0))="",INDEX(Matches!$H$2:$H$201,MATCH($A637&amp;"-3",Matches!$J$2:$J$201,0))=""),"",IF(AND($C637&lt;&gt;"",INDEX(Matches!$F$2:$F$201,MATCH($A637&amp;"-3",Matches!$J$2:$J$201,0))&lt;&gt;"",$C637&gt;=INDEX(Matches!$F$2:$F$201,MATCH($A637&amp;"-3",Matches!$J$2:$J$201,0))),"",IF(AND(H637=INDEX(Matches!$G$2:$G$201,MATCH($A637&amp;"-3",Matches!$J$2:$J$201,0)),I637=INDEX(Matches!$H$2:$H$201,MATCH($A637&amp;"-3",Matches!$J$2:$J$201,0))),5,IF(SIGN(H637-I637)&lt;&gt;SIGN(INDEX(Matches!$G$2:$G$201,MATCH($A637&amp;"-3",Matches!$J$2:$J$201,0))-INDEX(Matches!$H$2:$H$201,MATCH($A637&amp;"-3",Matches!$J$2:$J$201,0))),0,IF(H637-I637=INDEX(Matches!$G$2:$G$201,MATCH($A637&amp;"-3",Matches!$J$2:$J$201,0))-INDEX(Matches!$H$2:$H$201,MATCH($A637&amp;"-3",Matches!$J$2:$J$201,0)),3,2))))),""))</f>
        <v/>
      </c>
      <c r="AA637" s="12" t="str">
        <f aca="false">IF(OR($B637="",J637="",K637=""),"",IFERROR(IF(OR(INDEX(Matches!$I$2:$I$201,MATCH($A637&amp;"-4",Matches!$J$2:$J$201,0))="Void",INDEX(Matches!$G$2:$G$201,MATCH($A637&amp;"-4",Matches!$J$2:$J$201,0))="",INDEX(Matches!$H$2:$H$201,MATCH($A637&amp;"-4",Matches!$J$2:$J$201,0))=""),"",IF(AND($C637&lt;&gt;"",INDEX(Matches!$F$2:$F$201,MATCH($A637&amp;"-4",Matches!$J$2:$J$201,0))&lt;&gt;"",$C637&gt;=INDEX(Matches!$F$2:$F$201,MATCH($A637&amp;"-4",Matches!$J$2:$J$201,0))),"",IF(AND(J637=INDEX(Matches!$G$2:$G$201,MATCH($A637&amp;"-4",Matches!$J$2:$J$201,0)),K637=INDEX(Matches!$H$2:$H$201,MATCH($A637&amp;"-4",Matches!$J$2:$J$201,0))),5,IF(SIGN(J637-K637)&lt;&gt;SIGN(INDEX(Matches!$G$2:$G$201,MATCH($A637&amp;"-4",Matches!$J$2:$J$201,0))-INDEX(Matches!$H$2:$H$201,MATCH($A637&amp;"-4",Matches!$J$2:$J$201,0))),0,IF(J637-K637=INDEX(Matches!$G$2:$G$201,MATCH($A637&amp;"-4",Matches!$J$2:$J$201,0))-INDEX(Matches!$H$2:$H$201,MATCH($A637&amp;"-4",Matches!$J$2:$J$201,0)),3,2))))),""))</f>
        <v/>
      </c>
      <c r="AB637" s="12" t="str">
        <f aca="false">IF(OR($B637="",L637="",M637=""),"",IFERROR(IF(OR(INDEX(Matches!$I$2:$I$201,MATCH($A637&amp;"-5",Matches!$J$2:$J$201,0))="Void",INDEX(Matches!$G$2:$G$201,MATCH($A637&amp;"-5",Matches!$J$2:$J$201,0))="",INDEX(Matches!$H$2:$H$201,MATCH($A637&amp;"-5",Matches!$J$2:$J$201,0))=""),"",IF(AND($C637&lt;&gt;"",INDEX(Matches!$F$2:$F$201,MATCH($A637&amp;"-5",Matches!$J$2:$J$201,0))&lt;&gt;"",$C637&gt;=INDEX(Matches!$F$2:$F$201,MATCH($A637&amp;"-5",Matches!$J$2:$J$201,0))),"",IF(AND(L637=INDEX(Matches!$G$2:$G$201,MATCH($A637&amp;"-5",Matches!$J$2:$J$201,0)),M637=INDEX(Matches!$H$2:$H$201,MATCH($A637&amp;"-5",Matches!$J$2:$J$201,0))),5,IF(SIGN(L637-M637)&lt;&gt;SIGN(INDEX(Matches!$G$2:$G$201,MATCH($A637&amp;"-5",Matches!$J$2:$J$201,0))-INDEX(Matches!$H$2:$H$201,MATCH($A637&amp;"-5",Matches!$J$2:$J$201,0))),0,IF(L637-M637=INDEX(Matches!$G$2:$G$201,MATCH($A637&amp;"-5",Matches!$J$2:$J$201,0))-INDEX(Matches!$H$2:$H$201,MATCH($A637&amp;"-5",Matches!$J$2:$J$201,0)),3,2))))),""))</f>
        <v/>
      </c>
      <c r="AC637" s="12" t="str">
        <f aca="false">IF(OR($B637="",N637="",O637=""),"",IFERROR(IF(OR(INDEX(Matches!$I$2:$I$201,MATCH($A637&amp;"-6",Matches!$J$2:$J$201,0))="Void",INDEX(Matches!$G$2:$G$201,MATCH($A637&amp;"-6",Matches!$J$2:$J$201,0))="",INDEX(Matches!$H$2:$H$201,MATCH($A637&amp;"-6",Matches!$J$2:$J$201,0))=""),"",IF(AND($C637&lt;&gt;"",INDEX(Matches!$F$2:$F$201,MATCH($A637&amp;"-6",Matches!$J$2:$J$201,0))&lt;&gt;"",$C637&gt;=INDEX(Matches!$F$2:$F$201,MATCH($A637&amp;"-6",Matches!$J$2:$J$201,0))),"",IF(AND(N637=INDEX(Matches!$G$2:$G$201,MATCH($A637&amp;"-6",Matches!$J$2:$J$201,0)),O637=INDEX(Matches!$H$2:$H$201,MATCH($A637&amp;"-6",Matches!$J$2:$J$201,0))),5,IF(SIGN(N637-O637)&lt;&gt;SIGN(INDEX(Matches!$G$2:$G$201,MATCH($A637&amp;"-6",Matches!$J$2:$J$201,0))-INDEX(Matches!$H$2:$H$201,MATCH($A637&amp;"-6",Matches!$J$2:$J$201,0))),0,IF(N637-O637=INDEX(Matches!$G$2:$G$201,MATCH($A637&amp;"-6",Matches!$J$2:$J$201,0))-INDEX(Matches!$H$2:$H$201,MATCH($A637&amp;"-6",Matches!$J$2:$J$201,0)),3,2))))),""))</f>
        <v/>
      </c>
      <c r="AD637" s="12" t="str">
        <f aca="false">IF(OR($B637="",P637="",Q637=""),"",IFERROR(IF(OR(INDEX(Matches!$I$2:$I$201,MATCH($A637&amp;"-7",Matches!$J$2:$J$201,0))="Void",INDEX(Matches!$G$2:$G$201,MATCH($A637&amp;"-7",Matches!$J$2:$J$201,0))="",INDEX(Matches!$H$2:$H$201,MATCH($A637&amp;"-7",Matches!$J$2:$J$201,0))=""),"",IF(AND($C637&lt;&gt;"",INDEX(Matches!$F$2:$F$201,MATCH($A637&amp;"-7",Matches!$J$2:$J$201,0))&lt;&gt;"",$C637&gt;=INDEX(Matches!$F$2:$F$201,MATCH($A637&amp;"-7",Matches!$J$2:$J$201,0))),"",IF(AND(P637=INDEX(Matches!$G$2:$G$201,MATCH($A637&amp;"-7",Matches!$J$2:$J$201,0)),Q637=INDEX(Matches!$H$2:$H$201,MATCH($A637&amp;"-7",Matches!$J$2:$J$201,0))),5,IF(SIGN(P637-Q637)&lt;&gt;SIGN(INDEX(Matches!$G$2:$G$201,MATCH($A637&amp;"-7",Matches!$J$2:$J$201,0))-INDEX(Matches!$H$2:$H$201,MATCH($A637&amp;"-7",Matches!$J$2:$J$201,0))),0,IF(P637-Q637=INDEX(Matches!$G$2:$G$201,MATCH($A637&amp;"-7",Matches!$J$2:$J$201,0))-INDEX(Matches!$H$2:$H$201,MATCH($A637&amp;"-7",Matches!$J$2:$J$201,0)),3,2))))),""))</f>
        <v/>
      </c>
      <c r="AE637" s="12" t="str">
        <f aca="false">IF(OR($B637="",R637="",S637=""),"",IFERROR(IF(OR(INDEX(Matches!$I$2:$I$201,MATCH($A637&amp;"-8",Matches!$J$2:$J$201,0))="Void",INDEX(Matches!$G$2:$G$201,MATCH($A637&amp;"-8",Matches!$J$2:$J$201,0))="",INDEX(Matches!$H$2:$H$201,MATCH($A637&amp;"-8",Matches!$J$2:$J$201,0))=""),"",IF(AND($C637&lt;&gt;"",INDEX(Matches!$F$2:$F$201,MATCH($A637&amp;"-8",Matches!$J$2:$J$201,0))&lt;&gt;"",$C637&gt;=INDEX(Matches!$F$2:$F$201,MATCH($A637&amp;"-8",Matches!$J$2:$J$201,0))),"",IF(AND(R637=INDEX(Matches!$G$2:$G$201,MATCH($A637&amp;"-8",Matches!$J$2:$J$201,0)),S637=INDEX(Matches!$H$2:$H$201,MATCH($A637&amp;"-8",Matches!$J$2:$J$201,0))),5,IF(SIGN(R637-S637)&lt;&gt;SIGN(INDEX(Matches!$G$2:$G$201,MATCH($A637&amp;"-8",Matches!$J$2:$J$201,0))-INDEX(Matches!$H$2:$H$201,MATCH($A637&amp;"-8",Matches!$J$2:$J$201,0))),0,IF(R637-S637=INDEX(Matches!$G$2:$G$201,MATCH($A637&amp;"-8",Matches!$J$2:$J$201,0))-INDEX(Matches!$H$2:$H$201,MATCH($A637&amp;"-8",Matches!$J$2:$J$201,0)),3,2))))),""))</f>
        <v/>
      </c>
      <c r="AF637" s="12" t="str">
        <f aca="false">IF(OR($B637="",T637="",U637=""),"",IFERROR(IF(OR(INDEX(Matches!$I$2:$I$201,MATCH($A637&amp;"-9",Matches!$J$2:$J$201,0))="Void",INDEX(Matches!$G$2:$G$201,MATCH($A637&amp;"-9",Matches!$J$2:$J$201,0))="",INDEX(Matches!$H$2:$H$201,MATCH($A637&amp;"-9",Matches!$J$2:$J$201,0))=""),"",IF(AND($C637&lt;&gt;"",INDEX(Matches!$F$2:$F$201,MATCH($A637&amp;"-9",Matches!$J$2:$J$201,0))&lt;&gt;"",$C637&gt;=INDEX(Matches!$F$2:$F$201,MATCH($A637&amp;"-9",Matches!$J$2:$J$201,0))),"",IF(AND(T637=INDEX(Matches!$G$2:$G$201,MATCH($A637&amp;"-9",Matches!$J$2:$J$201,0)),U637=INDEX(Matches!$H$2:$H$201,MATCH($A637&amp;"-9",Matches!$J$2:$J$201,0))),5,IF(SIGN(T637-U637)&lt;&gt;SIGN(INDEX(Matches!$G$2:$G$201,MATCH($A637&amp;"-9",Matches!$J$2:$J$201,0))-INDEX(Matches!$H$2:$H$201,MATCH($A637&amp;"-9",Matches!$J$2:$J$201,0))),0,IF(T637-U637=INDEX(Matches!$G$2:$G$201,MATCH($A637&amp;"-9",Matches!$J$2:$J$201,0))-INDEX(Matches!$H$2:$H$201,MATCH($A637&amp;"-9",Matches!$J$2:$J$201,0)),3,2))))),""))</f>
        <v/>
      </c>
      <c r="AG637" s="12" t="str">
        <f aca="false">IF(OR($B637="",V637="",W637=""),"",IFERROR(IF(OR(INDEX(Matches!$I$2:$I$201,MATCH($A637&amp;"-10",Matches!$J$2:$J$201,0))="Void",INDEX(Matches!$G$2:$G$201,MATCH($A637&amp;"-10",Matches!$J$2:$J$201,0))="",INDEX(Matches!$H$2:$H$201,MATCH($A637&amp;"-10",Matches!$J$2:$J$201,0))=""),"",IF(AND($C637&lt;&gt;"",INDEX(Matches!$F$2:$F$201,MATCH($A637&amp;"-10",Matches!$J$2:$J$201,0))&lt;&gt;"",$C637&gt;=INDEX(Matches!$F$2:$F$201,MATCH($A637&amp;"-10",Matches!$J$2:$J$201,0))),"",IF(AND(V637=INDEX(Matches!$G$2:$G$201,MATCH($A637&amp;"-10",Matches!$J$2:$J$201,0)),W637=INDEX(Matches!$H$2:$H$201,MATCH($A637&amp;"-10",Matches!$J$2:$J$201,0))),5,IF(SIGN(V637-W637)&lt;&gt;SIGN(INDEX(Matches!$G$2:$G$201,MATCH($A637&amp;"-10",Matches!$J$2:$J$201,0))-INDEX(Matches!$H$2:$H$201,MATCH($A637&amp;"-10",Matches!$J$2:$J$201,0))),0,IF(V637-W637=INDEX(Matches!$G$2:$G$201,MATCH($A637&amp;"-10",Matches!$J$2:$J$201,0))-INDEX(Matches!$H$2:$H$201,MATCH($A637&amp;"-10",Matches!$J$2:$J$201,0)),3,2))))),""))</f>
        <v/>
      </c>
      <c r="AH637" s="13" t="str">
        <f aca="false">IF($B637="","",SUM(X637:AG637))</f>
        <v/>
      </c>
      <c r="AI637" s="12" t="str">
        <f aca="false">IF($B637="","",COUNTIF(X637:AG637,5))</f>
        <v/>
      </c>
      <c r="AJ637" s="12" t="str">
        <f aca="false">IF($B637="","",COUNTIF(X637:AG637,"&gt;=2"))</f>
        <v/>
      </c>
      <c r="AK637" s="12" t="str">
        <f aca="false">IF($B637="","",COUNT(X637:AG637))</f>
        <v/>
      </c>
    </row>
    <row r="638" customFormat="false" ht="15" hidden="false" customHeight="false" outlineLevel="0" collapsed="false">
      <c r="A638" s="7"/>
      <c r="B638" s="7"/>
      <c r="C638" s="11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12" t="str">
        <f aca="false">IF(OR($B638="",D638="",E638=""),"",IFERROR(IF(OR(INDEX(Matches!$I$2:$I$201,MATCH($A638&amp;"-1",Matches!$J$2:$J$201,0))="Void",INDEX(Matches!$G$2:$G$201,MATCH($A638&amp;"-1",Matches!$J$2:$J$201,0))="",INDEX(Matches!$H$2:$H$201,MATCH($A638&amp;"-1",Matches!$J$2:$J$201,0))=""),"",IF(AND($C638&lt;&gt;"",INDEX(Matches!$F$2:$F$201,MATCH($A638&amp;"-1",Matches!$J$2:$J$201,0))&lt;&gt;"",$C638&gt;=INDEX(Matches!$F$2:$F$201,MATCH($A638&amp;"-1",Matches!$J$2:$J$201,0))),"",IF(AND(D638=INDEX(Matches!$G$2:$G$201,MATCH($A638&amp;"-1",Matches!$J$2:$J$201,0)),E638=INDEX(Matches!$H$2:$H$201,MATCH($A638&amp;"-1",Matches!$J$2:$J$201,0))),5,IF(SIGN(D638-E638)&lt;&gt;SIGN(INDEX(Matches!$G$2:$G$201,MATCH($A638&amp;"-1",Matches!$J$2:$J$201,0))-INDEX(Matches!$H$2:$H$201,MATCH($A638&amp;"-1",Matches!$J$2:$J$201,0))),0,IF(D638-E638=INDEX(Matches!$G$2:$G$201,MATCH($A638&amp;"-1",Matches!$J$2:$J$201,0))-INDEX(Matches!$H$2:$H$201,MATCH($A638&amp;"-1",Matches!$J$2:$J$201,0)),3,2))))),""))</f>
        <v/>
      </c>
      <c r="Y638" s="12" t="str">
        <f aca="false">IF(OR($B638="",F638="",G638=""),"",IFERROR(IF(OR(INDEX(Matches!$I$2:$I$201,MATCH($A638&amp;"-2",Matches!$J$2:$J$201,0))="Void",INDEX(Matches!$G$2:$G$201,MATCH($A638&amp;"-2",Matches!$J$2:$J$201,0))="",INDEX(Matches!$H$2:$H$201,MATCH($A638&amp;"-2",Matches!$J$2:$J$201,0))=""),"",IF(AND($C638&lt;&gt;"",INDEX(Matches!$F$2:$F$201,MATCH($A638&amp;"-2",Matches!$J$2:$J$201,0))&lt;&gt;"",$C638&gt;=INDEX(Matches!$F$2:$F$201,MATCH($A638&amp;"-2",Matches!$J$2:$J$201,0))),"",IF(AND(F638=INDEX(Matches!$G$2:$G$201,MATCH($A638&amp;"-2",Matches!$J$2:$J$201,0)),G638=INDEX(Matches!$H$2:$H$201,MATCH($A638&amp;"-2",Matches!$J$2:$J$201,0))),5,IF(SIGN(F638-G638)&lt;&gt;SIGN(INDEX(Matches!$G$2:$G$201,MATCH($A638&amp;"-2",Matches!$J$2:$J$201,0))-INDEX(Matches!$H$2:$H$201,MATCH($A638&amp;"-2",Matches!$J$2:$J$201,0))),0,IF(F638-G638=INDEX(Matches!$G$2:$G$201,MATCH($A638&amp;"-2",Matches!$J$2:$J$201,0))-INDEX(Matches!$H$2:$H$201,MATCH($A638&amp;"-2",Matches!$J$2:$J$201,0)),3,2))))),""))</f>
        <v/>
      </c>
      <c r="Z638" s="12" t="str">
        <f aca="false">IF(OR($B638="",H638="",I638=""),"",IFERROR(IF(OR(INDEX(Matches!$I$2:$I$201,MATCH($A638&amp;"-3",Matches!$J$2:$J$201,0))="Void",INDEX(Matches!$G$2:$G$201,MATCH($A638&amp;"-3",Matches!$J$2:$J$201,0))="",INDEX(Matches!$H$2:$H$201,MATCH($A638&amp;"-3",Matches!$J$2:$J$201,0))=""),"",IF(AND($C638&lt;&gt;"",INDEX(Matches!$F$2:$F$201,MATCH($A638&amp;"-3",Matches!$J$2:$J$201,0))&lt;&gt;"",$C638&gt;=INDEX(Matches!$F$2:$F$201,MATCH($A638&amp;"-3",Matches!$J$2:$J$201,0))),"",IF(AND(H638=INDEX(Matches!$G$2:$G$201,MATCH($A638&amp;"-3",Matches!$J$2:$J$201,0)),I638=INDEX(Matches!$H$2:$H$201,MATCH($A638&amp;"-3",Matches!$J$2:$J$201,0))),5,IF(SIGN(H638-I638)&lt;&gt;SIGN(INDEX(Matches!$G$2:$G$201,MATCH($A638&amp;"-3",Matches!$J$2:$J$201,0))-INDEX(Matches!$H$2:$H$201,MATCH($A638&amp;"-3",Matches!$J$2:$J$201,0))),0,IF(H638-I638=INDEX(Matches!$G$2:$G$201,MATCH($A638&amp;"-3",Matches!$J$2:$J$201,0))-INDEX(Matches!$H$2:$H$201,MATCH($A638&amp;"-3",Matches!$J$2:$J$201,0)),3,2))))),""))</f>
        <v/>
      </c>
      <c r="AA638" s="12" t="str">
        <f aca="false">IF(OR($B638="",J638="",K638=""),"",IFERROR(IF(OR(INDEX(Matches!$I$2:$I$201,MATCH($A638&amp;"-4",Matches!$J$2:$J$201,0))="Void",INDEX(Matches!$G$2:$G$201,MATCH($A638&amp;"-4",Matches!$J$2:$J$201,0))="",INDEX(Matches!$H$2:$H$201,MATCH($A638&amp;"-4",Matches!$J$2:$J$201,0))=""),"",IF(AND($C638&lt;&gt;"",INDEX(Matches!$F$2:$F$201,MATCH($A638&amp;"-4",Matches!$J$2:$J$201,0))&lt;&gt;"",$C638&gt;=INDEX(Matches!$F$2:$F$201,MATCH($A638&amp;"-4",Matches!$J$2:$J$201,0))),"",IF(AND(J638=INDEX(Matches!$G$2:$G$201,MATCH($A638&amp;"-4",Matches!$J$2:$J$201,0)),K638=INDEX(Matches!$H$2:$H$201,MATCH($A638&amp;"-4",Matches!$J$2:$J$201,0))),5,IF(SIGN(J638-K638)&lt;&gt;SIGN(INDEX(Matches!$G$2:$G$201,MATCH($A638&amp;"-4",Matches!$J$2:$J$201,0))-INDEX(Matches!$H$2:$H$201,MATCH($A638&amp;"-4",Matches!$J$2:$J$201,0))),0,IF(J638-K638=INDEX(Matches!$G$2:$G$201,MATCH($A638&amp;"-4",Matches!$J$2:$J$201,0))-INDEX(Matches!$H$2:$H$201,MATCH($A638&amp;"-4",Matches!$J$2:$J$201,0)),3,2))))),""))</f>
        <v/>
      </c>
      <c r="AB638" s="12" t="str">
        <f aca="false">IF(OR($B638="",L638="",M638=""),"",IFERROR(IF(OR(INDEX(Matches!$I$2:$I$201,MATCH($A638&amp;"-5",Matches!$J$2:$J$201,0))="Void",INDEX(Matches!$G$2:$G$201,MATCH($A638&amp;"-5",Matches!$J$2:$J$201,0))="",INDEX(Matches!$H$2:$H$201,MATCH($A638&amp;"-5",Matches!$J$2:$J$201,0))=""),"",IF(AND($C638&lt;&gt;"",INDEX(Matches!$F$2:$F$201,MATCH($A638&amp;"-5",Matches!$J$2:$J$201,0))&lt;&gt;"",$C638&gt;=INDEX(Matches!$F$2:$F$201,MATCH($A638&amp;"-5",Matches!$J$2:$J$201,0))),"",IF(AND(L638=INDEX(Matches!$G$2:$G$201,MATCH($A638&amp;"-5",Matches!$J$2:$J$201,0)),M638=INDEX(Matches!$H$2:$H$201,MATCH($A638&amp;"-5",Matches!$J$2:$J$201,0))),5,IF(SIGN(L638-M638)&lt;&gt;SIGN(INDEX(Matches!$G$2:$G$201,MATCH($A638&amp;"-5",Matches!$J$2:$J$201,0))-INDEX(Matches!$H$2:$H$201,MATCH($A638&amp;"-5",Matches!$J$2:$J$201,0))),0,IF(L638-M638=INDEX(Matches!$G$2:$G$201,MATCH($A638&amp;"-5",Matches!$J$2:$J$201,0))-INDEX(Matches!$H$2:$H$201,MATCH($A638&amp;"-5",Matches!$J$2:$J$201,0)),3,2))))),""))</f>
        <v/>
      </c>
      <c r="AC638" s="12" t="str">
        <f aca="false">IF(OR($B638="",N638="",O638=""),"",IFERROR(IF(OR(INDEX(Matches!$I$2:$I$201,MATCH($A638&amp;"-6",Matches!$J$2:$J$201,0))="Void",INDEX(Matches!$G$2:$G$201,MATCH($A638&amp;"-6",Matches!$J$2:$J$201,0))="",INDEX(Matches!$H$2:$H$201,MATCH($A638&amp;"-6",Matches!$J$2:$J$201,0))=""),"",IF(AND($C638&lt;&gt;"",INDEX(Matches!$F$2:$F$201,MATCH($A638&amp;"-6",Matches!$J$2:$J$201,0))&lt;&gt;"",$C638&gt;=INDEX(Matches!$F$2:$F$201,MATCH($A638&amp;"-6",Matches!$J$2:$J$201,0))),"",IF(AND(N638=INDEX(Matches!$G$2:$G$201,MATCH($A638&amp;"-6",Matches!$J$2:$J$201,0)),O638=INDEX(Matches!$H$2:$H$201,MATCH($A638&amp;"-6",Matches!$J$2:$J$201,0))),5,IF(SIGN(N638-O638)&lt;&gt;SIGN(INDEX(Matches!$G$2:$G$201,MATCH($A638&amp;"-6",Matches!$J$2:$J$201,0))-INDEX(Matches!$H$2:$H$201,MATCH($A638&amp;"-6",Matches!$J$2:$J$201,0))),0,IF(N638-O638=INDEX(Matches!$G$2:$G$201,MATCH($A638&amp;"-6",Matches!$J$2:$J$201,0))-INDEX(Matches!$H$2:$H$201,MATCH($A638&amp;"-6",Matches!$J$2:$J$201,0)),3,2))))),""))</f>
        <v/>
      </c>
      <c r="AD638" s="12" t="str">
        <f aca="false">IF(OR($B638="",P638="",Q638=""),"",IFERROR(IF(OR(INDEX(Matches!$I$2:$I$201,MATCH($A638&amp;"-7",Matches!$J$2:$J$201,0))="Void",INDEX(Matches!$G$2:$G$201,MATCH($A638&amp;"-7",Matches!$J$2:$J$201,0))="",INDEX(Matches!$H$2:$H$201,MATCH($A638&amp;"-7",Matches!$J$2:$J$201,0))=""),"",IF(AND($C638&lt;&gt;"",INDEX(Matches!$F$2:$F$201,MATCH($A638&amp;"-7",Matches!$J$2:$J$201,0))&lt;&gt;"",$C638&gt;=INDEX(Matches!$F$2:$F$201,MATCH($A638&amp;"-7",Matches!$J$2:$J$201,0))),"",IF(AND(P638=INDEX(Matches!$G$2:$G$201,MATCH($A638&amp;"-7",Matches!$J$2:$J$201,0)),Q638=INDEX(Matches!$H$2:$H$201,MATCH($A638&amp;"-7",Matches!$J$2:$J$201,0))),5,IF(SIGN(P638-Q638)&lt;&gt;SIGN(INDEX(Matches!$G$2:$G$201,MATCH($A638&amp;"-7",Matches!$J$2:$J$201,0))-INDEX(Matches!$H$2:$H$201,MATCH($A638&amp;"-7",Matches!$J$2:$J$201,0))),0,IF(P638-Q638=INDEX(Matches!$G$2:$G$201,MATCH($A638&amp;"-7",Matches!$J$2:$J$201,0))-INDEX(Matches!$H$2:$H$201,MATCH($A638&amp;"-7",Matches!$J$2:$J$201,0)),3,2))))),""))</f>
        <v/>
      </c>
      <c r="AE638" s="12" t="str">
        <f aca="false">IF(OR($B638="",R638="",S638=""),"",IFERROR(IF(OR(INDEX(Matches!$I$2:$I$201,MATCH($A638&amp;"-8",Matches!$J$2:$J$201,0))="Void",INDEX(Matches!$G$2:$G$201,MATCH($A638&amp;"-8",Matches!$J$2:$J$201,0))="",INDEX(Matches!$H$2:$H$201,MATCH($A638&amp;"-8",Matches!$J$2:$J$201,0))=""),"",IF(AND($C638&lt;&gt;"",INDEX(Matches!$F$2:$F$201,MATCH($A638&amp;"-8",Matches!$J$2:$J$201,0))&lt;&gt;"",$C638&gt;=INDEX(Matches!$F$2:$F$201,MATCH($A638&amp;"-8",Matches!$J$2:$J$201,0))),"",IF(AND(R638=INDEX(Matches!$G$2:$G$201,MATCH($A638&amp;"-8",Matches!$J$2:$J$201,0)),S638=INDEX(Matches!$H$2:$H$201,MATCH($A638&amp;"-8",Matches!$J$2:$J$201,0))),5,IF(SIGN(R638-S638)&lt;&gt;SIGN(INDEX(Matches!$G$2:$G$201,MATCH($A638&amp;"-8",Matches!$J$2:$J$201,0))-INDEX(Matches!$H$2:$H$201,MATCH($A638&amp;"-8",Matches!$J$2:$J$201,0))),0,IF(R638-S638=INDEX(Matches!$G$2:$G$201,MATCH($A638&amp;"-8",Matches!$J$2:$J$201,0))-INDEX(Matches!$H$2:$H$201,MATCH($A638&amp;"-8",Matches!$J$2:$J$201,0)),3,2))))),""))</f>
        <v/>
      </c>
      <c r="AF638" s="12" t="str">
        <f aca="false">IF(OR($B638="",T638="",U638=""),"",IFERROR(IF(OR(INDEX(Matches!$I$2:$I$201,MATCH($A638&amp;"-9",Matches!$J$2:$J$201,0))="Void",INDEX(Matches!$G$2:$G$201,MATCH($A638&amp;"-9",Matches!$J$2:$J$201,0))="",INDEX(Matches!$H$2:$H$201,MATCH($A638&amp;"-9",Matches!$J$2:$J$201,0))=""),"",IF(AND($C638&lt;&gt;"",INDEX(Matches!$F$2:$F$201,MATCH($A638&amp;"-9",Matches!$J$2:$J$201,0))&lt;&gt;"",$C638&gt;=INDEX(Matches!$F$2:$F$201,MATCH($A638&amp;"-9",Matches!$J$2:$J$201,0))),"",IF(AND(T638=INDEX(Matches!$G$2:$G$201,MATCH($A638&amp;"-9",Matches!$J$2:$J$201,0)),U638=INDEX(Matches!$H$2:$H$201,MATCH($A638&amp;"-9",Matches!$J$2:$J$201,0))),5,IF(SIGN(T638-U638)&lt;&gt;SIGN(INDEX(Matches!$G$2:$G$201,MATCH($A638&amp;"-9",Matches!$J$2:$J$201,0))-INDEX(Matches!$H$2:$H$201,MATCH($A638&amp;"-9",Matches!$J$2:$J$201,0))),0,IF(T638-U638=INDEX(Matches!$G$2:$G$201,MATCH($A638&amp;"-9",Matches!$J$2:$J$201,0))-INDEX(Matches!$H$2:$H$201,MATCH($A638&amp;"-9",Matches!$J$2:$J$201,0)),3,2))))),""))</f>
        <v/>
      </c>
      <c r="AG638" s="12" t="str">
        <f aca="false">IF(OR($B638="",V638="",W638=""),"",IFERROR(IF(OR(INDEX(Matches!$I$2:$I$201,MATCH($A638&amp;"-10",Matches!$J$2:$J$201,0))="Void",INDEX(Matches!$G$2:$G$201,MATCH($A638&amp;"-10",Matches!$J$2:$J$201,0))="",INDEX(Matches!$H$2:$H$201,MATCH($A638&amp;"-10",Matches!$J$2:$J$201,0))=""),"",IF(AND($C638&lt;&gt;"",INDEX(Matches!$F$2:$F$201,MATCH($A638&amp;"-10",Matches!$J$2:$J$201,0))&lt;&gt;"",$C638&gt;=INDEX(Matches!$F$2:$F$201,MATCH($A638&amp;"-10",Matches!$J$2:$J$201,0))),"",IF(AND(V638=INDEX(Matches!$G$2:$G$201,MATCH($A638&amp;"-10",Matches!$J$2:$J$201,0)),W638=INDEX(Matches!$H$2:$H$201,MATCH($A638&amp;"-10",Matches!$J$2:$J$201,0))),5,IF(SIGN(V638-W638)&lt;&gt;SIGN(INDEX(Matches!$G$2:$G$201,MATCH($A638&amp;"-10",Matches!$J$2:$J$201,0))-INDEX(Matches!$H$2:$H$201,MATCH($A638&amp;"-10",Matches!$J$2:$J$201,0))),0,IF(V638-W638=INDEX(Matches!$G$2:$G$201,MATCH($A638&amp;"-10",Matches!$J$2:$J$201,0))-INDEX(Matches!$H$2:$H$201,MATCH($A638&amp;"-10",Matches!$J$2:$J$201,0)),3,2))))),""))</f>
        <v/>
      </c>
      <c r="AH638" s="13" t="str">
        <f aca="false">IF($B638="","",SUM(X638:AG638))</f>
        <v/>
      </c>
      <c r="AI638" s="12" t="str">
        <f aca="false">IF($B638="","",COUNTIF(X638:AG638,5))</f>
        <v/>
      </c>
      <c r="AJ638" s="12" t="str">
        <f aca="false">IF($B638="","",COUNTIF(X638:AG638,"&gt;=2"))</f>
        <v/>
      </c>
      <c r="AK638" s="12" t="str">
        <f aca="false">IF($B638="","",COUNT(X638:AG638))</f>
        <v/>
      </c>
    </row>
    <row r="639" customFormat="false" ht="15" hidden="false" customHeight="false" outlineLevel="0" collapsed="false">
      <c r="A639" s="7"/>
      <c r="B639" s="7"/>
      <c r="C639" s="11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12" t="str">
        <f aca="false">IF(OR($B639="",D639="",E639=""),"",IFERROR(IF(OR(INDEX(Matches!$I$2:$I$201,MATCH($A639&amp;"-1",Matches!$J$2:$J$201,0))="Void",INDEX(Matches!$G$2:$G$201,MATCH($A639&amp;"-1",Matches!$J$2:$J$201,0))="",INDEX(Matches!$H$2:$H$201,MATCH($A639&amp;"-1",Matches!$J$2:$J$201,0))=""),"",IF(AND($C639&lt;&gt;"",INDEX(Matches!$F$2:$F$201,MATCH($A639&amp;"-1",Matches!$J$2:$J$201,0))&lt;&gt;"",$C639&gt;=INDEX(Matches!$F$2:$F$201,MATCH($A639&amp;"-1",Matches!$J$2:$J$201,0))),"",IF(AND(D639=INDEX(Matches!$G$2:$G$201,MATCH($A639&amp;"-1",Matches!$J$2:$J$201,0)),E639=INDEX(Matches!$H$2:$H$201,MATCH($A639&amp;"-1",Matches!$J$2:$J$201,0))),5,IF(SIGN(D639-E639)&lt;&gt;SIGN(INDEX(Matches!$G$2:$G$201,MATCH($A639&amp;"-1",Matches!$J$2:$J$201,0))-INDEX(Matches!$H$2:$H$201,MATCH($A639&amp;"-1",Matches!$J$2:$J$201,0))),0,IF(D639-E639=INDEX(Matches!$G$2:$G$201,MATCH($A639&amp;"-1",Matches!$J$2:$J$201,0))-INDEX(Matches!$H$2:$H$201,MATCH($A639&amp;"-1",Matches!$J$2:$J$201,0)),3,2))))),""))</f>
        <v/>
      </c>
      <c r="Y639" s="12" t="str">
        <f aca="false">IF(OR($B639="",F639="",G639=""),"",IFERROR(IF(OR(INDEX(Matches!$I$2:$I$201,MATCH($A639&amp;"-2",Matches!$J$2:$J$201,0))="Void",INDEX(Matches!$G$2:$G$201,MATCH($A639&amp;"-2",Matches!$J$2:$J$201,0))="",INDEX(Matches!$H$2:$H$201,MATCH($A639&amp;"-2",Matches!$J$2:$J$201,0))=""),"",IF(AND($C639&lt;&gt;"",INDEX(Matches!$F$2:$F$201,MATCH($A639&amp;"-2",Matches!$J$2:$J$201,0))&lt;&gt;"",$C639&gt;=INDEX(Matches!$F$2:$F$201,MATCH($A639&amp;"-2",Matches!$J$2:$J$201,0))),"",IF(AND(F639=INDEX(Matches!$G$2:$G$201,MATCH($A639&amp;"-2",Matches!$J$2:$J$201,0)),G639=INDEX(Matches!$H$2:$H$201,MATCH($A639&amp;"-2",Matches!$J$2:$J$201,0))),5,IF(SIGN(F639-G639)&lt;&gt;SIGN(INDEX(Matches!$G$2:$G$201,MATCH($A639&amp;"-2",Matches!$J$2:$J$201,0))-INDEX(Matches!$H$2:$H$201,MATCH($A639&amp;"-2",Matches!$J$2:$J$201,0))),0,IF(F639-G639=INDEX(Matches!$G$2:$G$201,MATCH($A639&amp;"-2",Matches!$J$2:$J$201,0))-INDEX(Matches!$H$2:$H$201,MATCH($A639&amp;"-2",Matches!$J$2:$J$201,0)),3,2))))),""))</f>
        <v/>
      </c>
      <c r="Z639" s="12" t="str">
        <f aca="false">IF(OR($B639="",H639="",I639=""),"",IFERROR(IF(OR(INDEX(Matches!$I$2:$I$201,MATCH($A639&amp;"-3",Matches!$J$2:$J$201,0))="Void",INDEX(Matches!$G$2:$G$201,MATCH($A639&amp;"-3",Matches!$J$2:$J$201,0))="",INDEX(Matches!$H$2:$H$201,MATCH($A639&amp;"-3",Matches!$J$2:$J$201,0))=""),"",IF(AND($C639&lt;&gt;"",INDEX(Matches!$F$2:$F$201,MATCH($A639&amp;"-3",Matches!$J$2:$J$201,0))&lt;&gt;"",$C639&gt;=INDEX(Matches!$F$2:$F$201,MATCH($A639&amp;"-3",Matches!$J$2:$J$201,0))),"",IF(AND(H639=INDEX(Matches!$G$2:$G$201,MATCH($A639&amp;"-3",Matches!$J$2:$J$201,0)),I639=INDEX(Matches!$H$2:$H$201,MATCH($A639&amp;"-3",Matches!$J$2:$J$201,0))),5,IF(SIGN(H639-I639)&lt;&gt;SIGN(INDEX(Matches!$G$2:$G$201,MATCH($A639&amp;"-3",Matches!$J$2:$J$201,0))-INDEX(Matches!$H$2:$H$201,MATCH($A639&amp;"-3",Matches!$J$2:$J$201,0))),0,IF(H639-I639=INDEX(Matches!$G$2:$G$201,MATCH($A639&amp;"-3",Matches!$J$2:$J$201,0))-INDEX(Matches!$H$2:$H$201,MATCH($A639&amp;"-3",Matches!$J$2:$J$201,0)),3,2))))),""))</f>
        <v/>
      </c>
      <c r="AA639" s="12" t="str">
        <f aca="false">IF(OR($B639="",J639="",K639=""),"",IFERROR(IF(OR(INDEX(Matches!$I$2:$I$201,MATCH($A639&amp;"-4",Matches!$J$2:$J$201,0))="Void",INDEX(Matches!$G$2:$G$201,MATCH($A639&amp;"-4",Matches!$J$2:$J$201,0))="",INDEX(Matches!$H$2:$H$201,MATCH($A639&amp;"-4",Matches!$J$2:$J$201,0))=""),"",IF(AND($C639&lt;&gt;"",INDEX(Matches!$F$2:$F$201,MATCH($A639&amp;"-4",Matches!$J$2:$J$201,0))&lt;&gt;"",$C639&gt;=INDEX(Matches!$F$2:$F$201,MATCH($A639&amp;"-4",Matches!$J$2:$J$201,0))),"",IF(AND(J639=INDEX(Matches!$G$2:$G$201,MATCH($A639&amp;"-4",Matches!$J$2:$J$201,0)),K639=INDEX(Matches!$H$2:$H$201,MATCH($A639&amp;"-4",Matches!$J$2:$J$201,0))),5,IF(SIGN(J639-K639)&lt;&gt;SIGN(INDEX(Matches!$G$2:$G$201,MATCH($A639&amp;"-4",Matches!$J$2:$J$201,0))-INDEX(Matches!$H$2:$H$201,MATCH($A639&amp;"-4",Matches!$J$2:$J$201,0))),0,IF(J639-K639=INDEX(Matches!$G$2:$G$201,MATCH($A639&amp;"-4",Matches!$J$2:$J$201,0))-INDEX(Matches!$H$2:$H$201,MATCH($A639&amp;"-4",Matches!$J$2:$J$201,0)),3,2))))),""))</f>
        <v/>
      </c>
      <c r="AB639" s="12" t="str">
        <f aca="false">IF(OR($B639="",L639="",M639=""),"",IFERROR(IF(OR(INDEX(Matches!$I$2:$I$201,MATCH($A639&amp;"-5",Matches!$J$2:$J$201,0))="Void",INDEX(Matches!$G$2:$G$201,MATCH($A639&amp;"-5",Matches!$J$2:$J$201,0))="",INDEX(Matches!$H$2:$H$201,MATCH($A639&amp;"-5",Matches!$J$2:$J$201,0))=""),"",IF(AND($C639&lt;&gt;"",INDEX(Matches!$F$2:$F$201,MATCH($A639&amp;"-5",Matches!$J$2:$J$201,0))&lt;&gt;"",$C639&gt;=INDEX(Matches!$F$2:$F$201,MATCH($A639&amp;"-5",Matches!$J$2:$J$201,0))),"",IF(AND(L639=INDEX(Matches!$G$2:$G$201,MATCH($A639&amp;"-5",Matches!$J$2:$J$201,0)),M639=INDEX(Matches!$H$2:$H$201,MATCH($A639&amp;"-5",Matches!$J$2:$J$201,0))),5,IF(SIGN(L639-M639)&lt;&gt;SIGN(INDEX(Matches!$G$2:$G$201,MATCH($A639&amp;"-5",Matches!$J$2:$J$201,0))-INDEX(Matches!$H$2:$H$201,MATCH($A639&amp;"-5",Matches!$J$2:$J$201,0))),0,IF(L639-M639=INDEX(Matches!$G$2:$G$201,MATCH($A639&amp;"-5",Matches!$J$2:$J$201,0))-INDEX(Matches!$H$2:$H$201,MATCH($A639&amp;"-5",Matches!$J$2:$J$201,0)),3,2))))),""))</f>
        <v/>
      </c>
      <c r="AC639" s="12" t="str">
        <f aca="false">IF(OR($B639="",N639="",O639=""),"",IFERROR(IF(OR(INDEX(Matches!$I$2:$I$201,MATCH($A639&amp;"-6",Matches!$J$2:$J$201,0))="Void",INDEX(Matches!$G$2:$G$201,MATCH($A639&amp;"-6",Matches!$J$2:$J$201,0))="",INDEX(Matches!$H$2:$H$201,MATCH($A639&amp;"-6",Matches!$J$2:$J$201,0))=""),"",IF(AND($C639&lt;&gt;"",INDEX(Matches!$F$2:$F$201,MATCH($A639&amp;"-6",Matches!$J$2:$J$201,0))&lt;&gt;"",$C639&gt;=INDEX(Matches!$F$2:$F$201,MATCH($A639&amp;"-6",Matches!$J$2:$J$201,0))),"",IF(AND(N639=INDEX(Matches!$G$2:$G$201,MATCH($A639&amp;"-6",Matches!$J$2:$J$201,0)),O639=INDEX(Matches!$H$2:$H$201,MATCH($A639&amp;"-6",Matches!$J$2:$J$201,0))),5,IF(SIGN(N639-O639)&lt;&gt;SIGN(INDEX(Matches!$G$2:$G$201,MATCH($A639&amp;"-6",Matches!$J$2:$J$201,0))-INDEX(Matches!$H$2:$H$201,MATCH($A639&amp;"-6",Matches!$J$2:$J$201,0))),0,IF(N639-O639=INDEX(Matches!$G$2:$G$201,MATCH($A639&amp;"-6",Matches!$J$2:$J$201,0))-INDEX(Matches!$H$2:$H$201,MATCH($A639&amp;"-6",Matches!$J$2:$J$201,0)),3,2))))),""))</f>
        <v/>
      </c>
      <c r="AD639" s="12" t="str">
        <f aca="false">IF(OR($B639="",P639="",Q639=""),"",IFERROR(IF(OR(INDEX(Matches!$I$2:$I$201,MATCH($A639&amp;"-7",Matches!$J$2:$J$201,0))="Void",INDEX(Matches!$G$2:$G$201,MATCH($A639&amp;"-7",Matches!$J$2:$J$201,0))="",INDEX(Matches!$H$2:$H$201,MATCH($A639&amp;"-7",Matches!$J$2:$J$201,0))=""),"",IF(AND($C639&lt;&gt;"",INDEX(Matches!$F$2:$F$201,MATCH($A639&amp;"-7",Matches!$J$2:$J$201,0))&lt;&gt;"",$C639&gt;=INDEX(Matches!$F$2:$F$201,MATCH($A639&amp;"-7",Matches!$J$2:$J$201,0))),"",IF(AND(P639=INDEX(Matches!$G$2:$G$201,MATCH($A639&amp;"-7",Matches!$J$2:$J$201,0)),Q639=INDEX(Matches!$H$2:$H$201,MATCH($A639&amp;"-7",Matches!$J$2:$J$201,0))),5,IF(SIGN(P639-Q639)&lt;&gt;SIGN(INDEX(Matches!$G$2:$G$201,MATCH($A639&amp;"-7",Matches!$J$2:$J$201,0))-INDEX(Matches!$H$2:$H$201,MATCH($A639&amp;"-7",Matches!$J$2:$J$201,0))),0,IF(P639-Q639=INDEX(Matches!$G$2:$G$201,MATCH($A639&amp;"-7",Matches!$J$2:$J$201,0))-INDEX(Matches!$H$2:$H$201,MATCH($A639&amp;"-7",Matches!$J$2:$J$201,0)),3,2))))),""))</f>
        <v/>
      </c>
      <c r="AE639" s="12" t="str">
        <f aca="false">IF(OR($B639="",R639="",S639=""),"",IFERROR(IF(OR(INDEX(Matches!$I$2:$I$201,MATCH($A639&amp;"-8",Matches!$J$2:$J$201,0))="Void",INDEX(Matches!$G$2:$G$201,MATCH($A639&amp;"-8",Matches!$J$2:$J$201,0))="",INDEX(Matches!$H$2:$H$201,MATCH($A639&amp;"-8",Matches!$J$2:$J$201,0))=""),"",IF(AND($C639&lt;&gt;"",INDEX(Matches!$F$2:$F$201,MATCH($A639&amp;"-8",Matches!$J$2:$J$201,0))&lt;&gt;"",$C639&gt;=INDEX(Matches!$F$2:$F$201,MATCH($A639&amp;"-8",Matches!$J$2:$J$201,0))),"",IF(AND(R639=INDEX(Matches!$G$2:$G$201,MATCH($A639&amp;"-8",Matches!$J$2:$J$201,0)),S639=INDEX(Matches!$H$2:$H$201,MATCH($A639&amp;"-8",Matches!$J$2:$J$201,0))),5,IF(SIGN(R639-S639)&lt;&gt;SIGN(INDEX(Matches!$G$2:$G$201,MATCH($A639&amp;"-8",Matches!$J$2:$J$201,0))-INDEX(Matches!$H$2:$H$201,MATCH($A639&amp;"-8",Matches!$J$2:$J$201,0))),0,IF(R639-S639=INDEX(Matches!$G$2:$G$201,MATCH($A639&amp;"-8",Matches!$J$2:$J$201,0))-INDEX(Matches!$H$2:$H$201,MATCH($A639&amp;"-8",Matches!$J$2:$J$201,0)),3,2))))),""))</f>
        <v/>
      </c>
      <c r="AF639" s="12" t="str">
        <f aca="false">IF(OR($B639="",T639="",U639=""),"",IFERROR(IF(OR(INDEX(Matches!$I$2:$I$201,MATCH($A639&amp;"-9",Matches!$J$2:$J$201,0))="Void",INDEX(Matches!$G$2:$G$201,MATCH($A639&amp;"-9",Matches!$J$2:$J$201,0))="",INDEX(Matches!$H$2:$H$201,MATCH($A639&amp;"-9",Matches!$J$2:$J$201,0))=""),"",IF(AND($C639&lt;&gt;"",INDEX(Matches!$F$2:$F$201,MATCH($A639&amp;"-9",Matches!$J$2:$J$201,0))&lt;&gt;"",$C639&gt;=INDEX(Matches!$F$2:$F$201,MATCH($A639&amp;"-9",Matches!$J$2:$J$201,0))),"",IF(AND(T639=INDEX(Matches!$G$2:$G$201,MATCH($A639&amp;"-9",Matches!$J$2:$J$201,0)),U639=INDEX(Matches!$H$2:$H$201,MATCH($A639&amp;"-9",Matches!$J$2:$J$201,0))),5,IF(SIGN(T639-U639)&lt;&gt;SIGN(INDEX(Matches!$G$2:$G$201,MATCH($A639&amp;"-9",Matches!$J$2:$J$201,0))-INDEX(Matches!$H$2:$H$201,MATCH($A639&amp;"-9",Matches!$J$2:$J$201,0))),0,IF(T639-U639=INDEX(Matches!$G$2:$G$201,MATCH($A639&amp;"-9",Matches!$J$2:$J$201,0))-INDEX(Matches!$H$2:$H$201,MATCH($A639&amp;"-9",Matches!$J$2:$J$201,0)),3,2))))),""))</f>
        <v/>
      </c>
      <c r="AG639" s="12" t="str">
        <f aca="false">IF(OR($B639="",V639="",W639=""),"",IFERROR(IF(OR(INDEX(Matches!$I$2:$I$201,MATCH($A639&amp;"-10",Matches!$J$2:$J$201,0))="Void",INDEX(Matches!$G$2:$G$201,MATCH($A639&amp;"-10",Matches!$J$2:$J$201,0))="",INDEX(Matches!$H$2:$H$201,MATCH($A639&amp;"-10",Matches!$J$2:$J$201,0))=""),"",IF(AND($C639&lt;&gt;"",INDEX(Matches!$F$2:$F$201,MATCH($A639&amp;"-10",Matches!$J$2:$J$201,0))&lt;&gt;"",$C639&gt;=INDEX(Matches!$F$2:$F$201,MATCH($A639&amp;"-10",Matches!$J$2:$J$201,0))),"",IF(AND(V639=INDEX(Matches!$G$2:$G$201,MATCH($A639&amp;"-10",Matches!$J$2:$J$201,0)),W639=INDEX(Matches!$H$2:$H$201,MATCH($A639&amp;"-10",Matches!$J$2:$J$201,0))),5,IF(SIGN(V639-W639)&lt;&gt;SIGN(INDEX(Matches!$G$2:$G$201,MATCH($A639&amp;"-10",Matches!$J$2:$J$201,0))-INDEX(Matches!$H$2:$H$201,MATCH($A639&amp;"-10",Matches!$J$2:$J$201,0))),0,IF(V639-W639=INDEX(Matches!$G$2:$G$201,MATCH($A639&amp;"-10",Matches!$J$2:$J$201,0))-INDEX(Matches!$H$2:$H$201,MATCH($A639&amp;"-10",Matches!$J$2:$J$201,0)),3,2))))),""))</f>
        <v/>
      </c>
      <c r="AH639" s="13" t="str">
        <f aca="false">IF($B639="","",SUM(X639:AG639))</f>
        <v/>
      </c>
      <c r="AI639" s="12" t="str">
        <f aca="false">IF($B639="","",COUNTIF(X639:AG639,5))</f>
        <v/>
      </c>
      <c r="AJ639" s="12" t="str">
        <f aca="false">IF($B639="","",COUNTIF(X639:AG639,"&gt;=2"))</f>
        <v/>
      </c>
      <c r="AK639" s="12" t="str">
        <f aca="false">IF($B639="","",COUNT(X639:AG639))</f>
        <v/>
      </c>
    </row>
    <row r="640" customFormat="false" ht="15" hidden="false" customHeight="false" outlineLevel="0" collapsed="false">
      <c r="A640" s="7"/>
      <c r="B640" s="7"/>
      <c r="C640" s="11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12" t="str">
        <f aca="false">IF(OR($B640="",D640="",E640=""),"",IFERROR(IF(OR(INDEX(Matches!$I$2:$I$201,MATCH($A640&amp;"-1",Matches!$J$2:$J$201,0))="Void",INDEX(Matches!$G$2:$G$201,MATCH($A640&amp;"-1",Matches!$J$2:$J$201,0))="",INDEX(Matches!$H$2:$H$201,MATCH($A640&amp;"-1",Matches!$J$2:$J$201,0))=""),"",IF(AND($C640&lt;&gt;"",INDEX(Matches!$F$2:$F$201,MATCH($A640&amp;"-1",Matches!$J$2:$J$201,0))&lt;&gt;"",$C640&gt;=INDEX(Matches!$F$2:$F$201,MATCH($A640&amp;"-1",Matches!$J$2:$J$201,0))),"",IF(AND(D640=INDEX(Matches!$G$2:$G$201,MATCH($A640&amp;"-1",Matches!$J$2:$J$201,0)),E640=INDEX(Matches!$H$2:$H$201,MATCH($A640&amp;"-1",Matches!$J$2:$J$201,0))),5,IF(SIGN(D640-E640)&lt;&gt;SIGN(INDEX(Matches!$G$2:$G$201,MATCH($A640&amp;"-1",Matches!$J$2:$J$201,0))-INDEX(Matches!$H$2:$H$201,MATCH($A640&amp;"-1",Matches!$J$2:$J$201,0))),0,IF(D640-E640=INDEX(Matches!$G$2:$G$201,MATCH($A640&amp;"-1",Matches!$J$2:$J$201,0))-INDEX(Matches!$H$2:$H$201,MATCH($A640&amp;"-1",Matches!$J$2:$J$201,0)),3,2))))),""))</f>
        <v/>
      </c>
      <c r="Y640" s="12" t="str">
        <f aca="false">IF(OR($B640="",F640="",G640=""),"",IFERROR(IF(OR(INDEX(Matches!$I$2:$I$201,MATCH($A640&amp;"-2",Matches!$J$2:$J$201,0))="Void",INDEX(Matches!$G$2:$G$201,MATCH($A640&amp;"-2",Matches!$J$2:$J$201,0))="",INDEX(Matches!$H$2:$H$201,MATCH($A640&amp;"-2",Matches!$J$2:$J$201,0))=""),"",IF(AND($C640&lt;&gt;"",INDEX(Matches!$F$2:$F$201,MATCH($A640&amp;"-2",Matches!$J$2:$J$201,0))&lt;&gt;"",$C640&gt;=INDEX(Matches!$F$2:$F$201,MATCH($A640&amp;"-2",Matches!$J$2:$J$201,0))),"",IF(AND(F640=INDEX(Matches!$G$2:$G$201,MATCH($A640&amp;"-2",Matches!$J$2:$J$201,0)),G640=INDEX(Matches!$H$2:$H$201,MATCH($A640&amp;"-2",Matches!$J$2:$J$201,0))),5,IF(SIGN(F640-G640)&lt;&gt;SIGN(INDEX(Matches!$G$2:$G$201,MATCH($A640&amp;"-2",Matches!$J$2:$J$201,0))-INDEX(Matches!$H$2:$H$201,MATCH($A640&amp;"-2",Matches!$J$2:$J$201,0))),0,IF(F640-G640=INDEX(Matches!$G$2:$G$201,MATCH($A640&amp;"-2",Matches!$J$2:$J$201,0))-INDEX(Matches!$H$2:$H$201,MATCH($A640&amp;"-2",Matches!$J$2:$J$201,0)),3,2))))),""))</f>
        <v/>
      </c>
      <c r="Z640" s="12" t="str">
        <f aca="false">IF(OR($B640="",H640="",I640=""),"",IFERROR(IF(OR(INDEX(Matches!$I$2:$I$201,MATCH($A640&amp;"-3",Matches!$J$2:$J$201,0))="Void",INDEX(Matches!$G$2:$G$201,MATCH($A640&amp;"-3",Matches!$J$2:$J$201,0))="",INDEX(Matches!$H$2:$H$201,MATCH($A640&amp;"-3",Matches!$J$2:$J$201,0))=""),"",IF(AND($C640&lt;&gt;"",INDEX(Matches!$F$2:$F$201,MATCH($A640&amp;"-3",Matches!$J$2:$J$201,0))&lt;&gt;"",$C640&gt;=INDEX(Matches!$F$2:$F$201,MATCH($A640&amp;"-3",Matches!$J$2:$J$201,0))),"",IF(AND(H640=INDEX(Matches!$G$2:$G$201,MATCH($A640&amp;"-3",Matches!$J$2:$J$201,0)),I640=INDEX(Matches!$H$2:$H$201,MATCH($A640&amp;"-3",Matches!$J$2:$J$201,0))),5,IF(SIGN(H640-I640)&lt;&gt;SIGN(INDEX(Matches!$G$2:$G$201,MATCH($A640&amp;"-3",Matches!$J$2:$J$201,0))-INDEX(Matches!$H$2:$H$201,MATCH($A640&amp;"-3",Matches!$J$2:$J$201,0))),0,IF(H640-I640=INDEX(Matches!$G$2:$G$201,MATCH($A640&amp;"-3",Matches!$J$2:$J$201,0))-INDEX(Matches!$H$2:$H$201,MATCH($A640&amp;"-3",Matches!$J$2:$J$201,0)),3,2))))),""))</f>
        <v/>
      </c>
      <c r="AA640" s="12" t="str">
        <f aca="false">IF(OR($B640="",J640="",K640=""),"",IFERROR(IF(OR(INDEX(Matches!$I$2:$I$201,MATCH($A640&amp;"-4",Matches!$J$2:$J$201,0))="Void",INDEX(Matches!$G$2:$G$201,MATCH($A640&amp;"-4",Matches!$J$2:$J$201,0))="",INDEX(Matches!$H$2:$H$201,MATCH($A640&amp;"-4",Matches!$J$2:$J$201,0))=""),"",IF(AND($C640&lt;&gt;"",INDEX(Matches!$F$2:$F$201,MATCH($A640&amp;"-4",Matches!$J$2:$J$201,0))&lt;&gt;"",$C640&gt;=INDEX(Matches!$F$2:$F$201,MATCH($A640&amp;"-4",Matches!$J$2:$J$201,0))),"",IF(AND(J640=INDEX(Matches!$G$2:$G$201,MATCH($A640&amp;"-4",Matches!$J$2:$J$201,0)),K640=INDEX(Matches!$H$2:$H$201,MATCH($A640&amp;"-4",Matches!$J$2:$J$201,0))),5,IF(SIGN(J640-K640)&lt;&gt;SIGN(INDEX(Matches!$G$2:$G$201,MATCH($A640&amp;"-4",Matches!$J$2:$J$201,0))-INDEX(Matches!$H$2:$H$201,MATCH($A640&amp;"-4",Matches!$J$2:$J$201,0))),0,IF(J640-K640=INDEX(Matches!$G$2:$G$201,MATCH($A640&amp;"-4",Matches!$J$2:$J$201,0))-INDEX(Matches!$H$2:$H$201,MATCH($A640&amp;"-4",Matches!$J$2:$J$201,0)),3,2))))),""))</f>
        <v/>
      </c>
      <c r="AB640" s="12" t="str">
        <f aca="false">IF(OR($B640="",L640="",M640=""),"",IFERROR(IF(OR(INDEX(Matches!$I$2:$I$201,MATCH($A640&amp;"-5",Matches!$J$2:$J$201,0))="Void",INDEX(Matches!$G$2:$G$201,MATCH($A640&amp;"-5",Matches!$J$2:$J$201,0))="",INDEX(Matches!$H$2:$H$201,MATCH($A640&amp;"-5",Matches!$J$2:$J$201,0))=""),"",IF(AND($C640&lt;&gt;"",INDEX(Matches!$F$2:$F$201,MATCH($A640&amp;"-5",Matches!$J$2:$J$201,0))&lt;&gt;"",$C640&gt;=INDEX(Matches!$F$2:$F$201,MATCH($A640&amp;"-5",Matches!$J$2:$J$201,0))),"",IF(AND(L640=INDEX(Matches!$G$2:$G$201,MATCH($A640&amp;"-5",Matches!$J$2:$J$201,0)),M640=INDEX(Matches!$H$2:$H$201,MATCH($A640&amp;"-5",Matches!$J$2:$J$201,0))),5,IF(SIGN(L640-M640)&lt;&gt;SIGN(INDEX(Matches!$G$2:$G$201,MATCH($A640&amp;"-5",Matches!$J$2:$J$201,0))-INDEX(Matches!$H$2:$H$201,MATCH($A640&amp;"-5",Matches!$J$2:$J$201,0))),0,IF(L640-M640=INDEX(Matches!$G$2:$G$201,MATCH($A640&amp;"-5",Matches!$J$2:$J$201,0))-INDEX(Matches!$H$2:$H$201,MATCH($A640&amp;"-5",Matches!$J$2:$J$201,0)),3,2))))),""))</f>
        <v/>
      </c>
      <c r="AC640" s="12" t="str">
        <f aca="false">IF(OR($B640="",N640="",O640=""),"",IFERROR(IF(OR(INDEX(Matches!$I$2:$I$201,MATCH($A640&amp;"-6",Matches!$J$2:$J$201,0))="Void",INDEX(Matches!$G$2:$G$201,MATCH($A640&amp;"-6",Matches!$J$2:$J$201,0))="",INDEX(Matches!$H$2:$H$201,MATCH($A640&amp;"-6",Matches!$J$2:$J$201,0))=""),"",IF(AND($C640&lt;&gt;"",INDEX(Matches!$F$2:$F$201,MATCH($A640&amp;"-6",Matches!$J$2:$J$201,0))&lt;&gt;"",$C640&gt;=INDEX(Matches!$F$2:$F$201,MATCH($A640&amp;"-6",Matches!$J$2:$J$201,0))),"",IF(AND(N640=INDEX(Matches!$G$2:$G$201,MATCH($A640&amp;"-6",Matches!$J$2:$J$201,0)),O640=INDEX(Matches!$H$2:$H$201,MATCH($A640&amp;"-6",Matches!$J$2:$J$201,0))),5,IF(SIGN(N640-O640)&lt;&gt;SIGN(INDEX(Matches!$G$2:$G$201,MATCH($A640&amp;"-6",Matches!$J$2:$J$201,0))-INDEX(Matches!$H$2:$H$201,MATCH($A640&amp;"-6",Matches!$J$2:$J$201,0))),0,IF(N640-O640=INDEX(Matches!$G$2:$G$201,MATCH($A640&amp;"-6",Matches!$J$2:$J$201,0))-INDEX(Matches!$H$2:$H$201,MATCH($A640&amp;"-6",Matches!$J$2:$J$201,0)),3,2))))),""))</f>
        <v/>
      </c>
      <c r="AD640" s="12" t="str">
        <f aca="false">IF(OR($B640="",P640="",Q640=""),"",IFERROR(IF(OR(INDEX(Matches!$I$2:$I$201,MATCH($A640&amp;"-7",Matches!$J$2:$J$201,0))="Void",INDEX(Matches!$G$2:$G$201,MATCH($A640&amp;"-7",Matches!$J$2:$J$201,0))="",INDEX(Matches!$H$2:$H$201,MATCH($A640&amp;"-7",Matches!$J$2:$J$201,0))=""),"",IF(AND($C640&lt;&gt;"",INDEX(Matches!$F$2:$F$201,MATCH($A640&amp;"-7",Matches!$J$2:$J$201,0))&lt;&gt;"",$C640&gt;=INDEX(Matches!$F$2:$F$201,MATCH($A640&amp;"-7",Matches!$J$2:$J$201,0))),"",IF(AND(P640=INDEX(Matches!$G$2:$G$201,MATCH($A640&amp;"-7",Matches!$J$2:$J$201,0)),Q640=INDEX(Matches!$H$2:$H$201,MATCH($A640&amp;"-7",Matches!$J$2:$J$201,0))),5,IF(SIGN(P640-Q640)&lt;&gt;SIGN(INDEX(Matches!$G$2:$G$201,MATCH($A640&amp;"-7",Matches!$J$2:$J$201,0))-INDEX(Matches!$H$2:$H$201,MATCH($A640&amp;"-7",Matches!$J$2:$J$201,0))),0,IF(P640-Q640=INDEX(Matches!$G$2:$G$201,MATCH($A640&amp;"-7",Matches!$J$2:$J$201,0))-INDEX(Matches!$H$2:$H$201,MATCH($A640&amp;"-7",Matches!$J$2:$J$201,0)),3,2))))),""))</f>
        <v/>
      </c>
      <c r="AE640" s="12" t="str">
        <f aca="false">IF(OR($B640="",R640="",S640=""),"",IFERROR(IF(OR(INDEX(Matches!$I$2:$I$201,MATCH($A640&amp;"-8",Matches!$J$2:$J$201,0))="Void",INDEX(Matches!$G$2:$G$201,MATCH($A640&amp;"-8",Matches!$J$2:$J$201,0))="",INDEX(Matches!$H$2:$H$201,MATCH($A640&amp;"-8",Matches!$J$2:$J$201,0))=""),"",IF(AND($C640&lt;&gt;"",INDEX(Matches!$F$2:$F$201,MATCH($A640&amp;"-8",Matches!$J$2:$J$201,0))&lt;&gt;"",$C640&gt;=INDEX(Matches!$F$2:$F$201,MATCH($A640&amp;"-8",Matches!$J$2:$J$201,0))),"",IF(AND(R640=INDEX(Matches!$G$2:$G$201,MATCH($A640&amp;"-8",Matches!$J$2:$J$201,0)),S640=INDEX(Matches!$H$2:$H$201,MATCH($A640&amp;"-8",Matches!$J$2:$J$201,0))),5,IF(SIGN(R640-S640)&lt;&gt;SIGN(INDEX(Matches!$G$2:$G$201,MATCH($A640&amp;"-8",Matches!$J$2:$J$201,0))-INDEX(Matches!$H$2:$H$201,MATCH($A640&amp;"-8",Matches!$J$2:$J$201,0))),0,IF(R640-S640=INDEX(Matches!$G$2:$G$201,MATCH($A640&amp;"-8",Matches!$J$2:$J$201,0))-INDEX(Matches!$H$2:$H$201,MATCH($A640&amp;"-8",Matches!$J$2:$J$201,0)),3,2))))),""))</f>
        <v/>
      </c>
      <c r="AF640" s="12" t="str">
        <f aca="false">IF(OR($B640="",T640="",U640=""),"",IFERROR(IF(OR(INDEX(Matches!$I$2:$I$201,MATCH($A640&amp;"-9",Matches!$J$2:$J$201,0))="Void",INDEX(Matches!$G$2:$G$201,MATCH($A640&amp;"-9",Matches!$J$2:$J$201,0))="",INDEX(Matches!$H$2:$H$201,MATCH($A640&amp;"-9",Matches!$J$2:$J$201,0))=""),"",IF(AND($C640&lt;&gt;"",INDEX(Matches!$F$2:$F$201,MATCH($A640&amp;"-9",Matches!$J$2:$J$201,0))&lt;&gt;"",$C640&gt;=INDEX(Matches!$F$2:$F$201,MATCH($A640&amp;"-9",Matches!$J$2:$J$201,0))),"",IF(AND(T640=INDEX(Matches!$G$2:$G$201,MATCH($A640&amp;"-9",Matches!$J$2:$J$201,0)),U640=INDEX(Matches!$H$2:$H$201,MATCH($A640&amp;"-9",Matches!$J$2:$J$201,0))),5,IF(SIGN(T640-U640)&lt;&gt;SIGN(INDEX(Matches!$G$2:$G$201,MATCH($A640&amp;"-9",Matches!$J$2:$J$201,0))-INDEX(Matches!$H$2:$H$201,MATCH($A640&amp;"-9",Matches!$J$2:$J$201,0))),0,IF(T640-U640=INDEX(Matches!$G$2:$G$201,MATCH($A640&amp;"-9",Matches!$J$2:$J$201,0))-INDEX(Matches!$H$2:$H$201,MATCH($A640&amp;"-9",Matches!$J$2:$J$201,0)),3,2))))),""))</f>
        <v/>
      </c>
      <c r="AG640" s="12" t="str">
        <f aca="false">IF(OR($B640="",V640="",W640=""),"",IFERROR(IF(OR(INDEX(Matches!$I$2:$I$201,MATCH($A640&amp;"-10",Matches!$J$2:$J$201,0))="Void",INDEX(Matches!$G$2:$G$201,MATCH($A640&amp;"-10",Matches!$J$2:$J$201,0))="",INDEX(Matches!$H$2:$H$201,MATCH($A640&amp;"-10",Matches!$J$2:$J$201,0))=""),"",IF(AND($C640&lt;&gt;"",INDEX(Matches!$F$2:$F$201,MATCH($A640&amp;"-10",Matches!$J$2:$J$201,0))&lt;&gt;"",$C640&gt;=INDEX(Matches!$F$2:$F$201,MATCH($A640&amp;"-10",Matches!$J$2:$J$201,0))),"",IF(AND(V640=INDEX(Matches!$G$2:$G$201,MATCH($A640&amp;"-10",Matches!$J$2:$J$201,0)),W640=INDEX(Matches!$H$2:$H$201,MATCH($A640&amp;"-10",Matches!$J$2:$J$201,0))),5,IF(SIGN(V640-W640)&lt;&gt;SIGN(INDEX(Matches!$G$2:$G$201,MATCH($A640&amp;"-10",Matches!$J$2:$J$201,0))-INDEX(Matches!$H$2:$H$201,MATCH($A640&amp;"-10",Matches!$J$2:$J$201,0))),0,IF(V640-W640=INDEX(Matches!$G$2:$G$201,MATCH($A640&amp;"-10",Matches!$J$2:$J$201,0))-INDEX(Matches!$H$2:$H$201,MATCH($A640&amp;"-10",Matches!$J$2:$J$201,0)),3,2))))),""))</f>
        <v/>
      </c>
      <c r="AH640" s="13" t="str">
        <f aca="false">IF($B640="","",SUM(X640:AG640))</f>
        <v/>
      </c>
      <c r="AI640" s="12" t="str">
        <f aca="false">IF($B640="","",COUNTIF(X640:AG640,5))</f>
        <v/>
      </c>
      <c r="AJ640" s="12" t="str">
        <f aca="false">IF($B640="","",COUNTIF(X640:AG640,"&gt;=2"))</f>
        <v/>
      </c>
      <c r="AK640" s="12" t="str">
        <f aca="false">IF($B640="","",COUNT(X640:AG640))</f>
        <v/>
      </c>
    </row>
    <row r="641" customFormat="false" ht="15" hidden="false" customHeight="false" outlineLevel="0" collapsed="false">
      <c r="A641" s="7"/>
      <c r="B641" s="7"/>
      <c r="C641" s="11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12" t="str">
        <f aca="false">IF(OR($B641="",D641="",E641=""),"",IFERROR(IF(OR(INDEX(Matches!$I$2:$I$201,MATCH($A641&amp;"-1",Matches!$J$2:$J$201,0))="Void",INDEX(Matches!$G$2:$G$201,MATCH($A641&amp;"-1",Matches!$J$2:$J$201,0))="",INDEX(Matches!$H$2:$H$201,MATCH($A641&amp;"-1",Matches!$J$2:$J$201,0))=""),"",IF(AND($C641&lt;&gt;"",INDEX(Matches!$F$2:$F$201,MATCH($A641&amp;"-1",Matches!$J$2:$J$201,0))&lt;&gt;"",$C641&gt;=INDEX(Matches!$F$2:$F$201,MATCH($A641&amp;"-1",Matches!$J$2:$J$201,0))),"",IF(AND(D641=INDEX(Matches!$G$2:$G$201,MATCH($A641&amp;"-1",Matches!$J$2:$J$201,0)),E641=INDEX(Matches!$H$2:$H$201,MATCH($A641&amp;"-1",Matches!$J$2:$J$201,0))),5,IF(SIGN(D641-E641)&lt;&gt;SIGN(INDEX(Matches!$G$2:$G$201,MATCH($A641&amp;"-1",Matches!$J$2:$J$201,0))-INDEX(Matches!$H$2:$H$201,MATCH($A641&amp;"-1",Matches!$J$2:$J$201,0))),0,IF(D641-E641=INDEX(Matches!$G$2:$G$201,MATCH($A641&amp;"-1",Matches!$J$2:$J$201,0))-INDEX(Matches!$H$2:$H$201,MATCH($A641&amp;"-1",Matches!$J$2:$J$201,0)),3,2))))),""))</f>
        <v/>
      </c>
      <c r="Y641" s="12" t="str">
        <f aca="false">IF(OR($B641="",F641="",G641=""),"",IFERROR(IF(OR(INDEX(Matches!$I$2:$I$201,MATCH($A641&amp;"-2",Matches!$J$2:$J$201,0))="Void",INDEX(Matches!$G$2:$G$201,MATCH($A641&amp;"-2",Matches!$J$2:$J$201,0))="",INDEX(Matches!$H$2:$H$201,MATCH($A641&amp;"-2",Matches!$J$2:$J$201,0))=""),"",IF(AND($C641&lt;&gt;"",INDEX(Matches!$F$2:$F$201,MATCH($A641&amp;"-2",Matches!$J$2:$J$201,0))&lt;&gt;"",$C641&gt;=INDEX(Matches!$F$2:$F$201,MATCH($A641&amp;"-2",Matches!$J$2:$J$201,0))),"",IF(AND(F641=INDEX(Matches!$G$2:$G$201,MATCH($A641&amp;"-2",Matches!$J$2:$J$201,0)),G641=INDEX(Matches!$H$2:$H$201,MATCH($A641&amp;"-2",Matches!$J$2:$J$201,0))),5,IF(SIGN(F641-G641)&lt;&gt;SIGN(INDEX(Matches!$G$2:$G$201,MATCH($A641&amp;"-2",Matches!$J$2:$J$201,0))-INDEX(Matches!$H$2:$H$201,MATCH($A641&amp;"-2",Matches!$J$2:$J$201,0))),0,IF(F641-G641=INDEX(Matches!$G$2:$G$201,MATCH($A641&amp;"-2",Matches!$J$2:$J$201,0))-INDEX(Matches!$H$2:$H$201,MATCH($A641&amp;"-2",Matches!$J$2:$J$201,0)),3,2))))),""))</f>
        <v/>
      </c>
      <c r="Z641" s="12" t="str">
        <f aca="false">IF(OR($B641="",H641="",I641=""),"",IFERROR(IF(OR(INDEX(Matches!$I$2:$I$201,MATCH($A641&amp;"-3",Matches!$J$2:$J$201,0))="Void",INDEX(Matches!$G$2:$G$201,MATCH($A641&amp;"-3",Matches!$J$2:$J$201,0))="",INDEX(Matches!$H$2:$H$201,MATCH($A641&amp;"-3",Matches!$J$2:$J$201,0))=""),"",IF(AND($C641&lt;&gt;"",INDEX(Matches!$F$2:$F$201,MATCH($A641&amp;"-3",Matches!$J$2:$J$201,0))&lt;&gt;"",$C641&gt;=INDEX(Matches!$F$2:$F$201,MATCH($A641&amp;"-3",Matches!$J$2:$J$201,0))),"",IF(AND(H641=INDEX(Matches!$G$2:$G$201,MATCH($A641&amp;"-3",Matches!$J$2:$J$201,0)),I641=INDEX(Matches!$H$2:$H$201,MATCH($A641&amp;"-3",Matches!$J$2:$J$201,0))),5,IF(SIGN(H641-I641)&lt;&gt;SIGN(INDEX(Matches!$G$2:$G$201,MATCH($A641&amp;"-3",Matches!$J$2:$J$201,0))-INDEX(Matches!$H$2:$H$201,MATCH($A641&amp;"-3",Matches!$J$2:$J$201,0))),0,IF(H641-I641=INDEX(Matches!$G$2:$G$201,MATCH($A641&amp;"-3",Matches!$J$2:$J$201,0))-INDEX(Matches!$H$2:$H$201,MATCH($A641&amp;"-3",Matches!$J$2:$J$201,0)),3,2))))),""))</f>
        <v/>
      </c>
      <c r="AA641" s="12" t="str">
        <f aca="false">IF(OR($B641="",J641="",K641=""),"",IFERROR(IF(OR(INDEX(Matches!$I$2:$I$201,MATCH($A641&amp;"-4",Matches!$J$2:$J$201,0))="Void",INDEX(Matches!$G$2:$G$201,MATCH($A641&amp;"-4",Matches!$J$2:$J$201,0))="",INDEX(Matches!$H$2:$H$201,MATCH($A641&amp;"-4",Matches!$J$2:$J$201,0))=""),"",IF(AND($C641&lt;&gt;"",INDEX(Matches!$F$2:$F$201,MATCH($A641&amp;"-4",Matches!$J$2:$J$201,0))&lt;&gt;"",$C641&gt;=INDEX(Matches!$F$2:$F$201,MATCH($A641&amp;"-4",Matches!$J$2:$J$201,0))),"",IF(AND(J641=INDEX(Matches!$G$2:$G$201,MATCH($A641&amp;"-4",Matches!$J$2:$J$201,0)),K641=INDEX(Matches!$H$2:$H$201,MATCH($A641&amp;"-4",Matches!$J$2:$J$201,0))),5,IF(SIGN(J641-K641)&lt;&gt;SIGN(INDEX(Matches!$G$2:$G$201,MATCH($A641&amp;"-4",Matches!$J$2:$J$201,0))-INDEX(Matches!$H$2:$H$201,MATCH($A641&amp;"-4",Matches!$J$2:$J$201,0))),0,IF(J641-K641=INDEX(Matches!$G$2:$G$201,MATCH($A641&amp;"-4",Matches!$J$2:$J$201,0))-INDEX(Matches!$H$2:$H$201,MATCH($A641&amp;"-4",Matches!$J$2:$J$201,0)),3,2))))),""))</f>
        <v/>
      </c>
      <c r="AB641" s="12" t="str">
        <f aca="false">IF(OR($B641="",L641="",M641=""),"",IFERROR(IF(OR(INDEX(Matches!$I$2:$I$201,MATCH($A641&amp;"-5",Matches!$J$2:$J$201,0))="Void",INDEX(Matches!$G$2:$G$201,MATCH($A641&amp;"-5",Matches!$J$2:$J$201,0))="",INDEX(Matches!$H$2:$H$201,MATCH($A641&amp;"-5",Matches!$J$2:$J$201,0))=""),"",IF(AND($C641&lt;&gt;"",INDEX(Matches!$F$2:$F$201,MATCH($A641&amp;"-5",Matches!$J$2:$J$201,0))&lt;&gt;"",$C641&gt;=INDEX(Matches!$F$2:$F$201,MATCH($A641&amp;"-5",Matches!$J$2:$J$201,0))),"",IF(AND(L641=INDEX(Matches!$G$2:$G$201,MATCH($A641&amp;"-5",Matches!$J$2:$J$201,0)),M641=INDEX(Matches!$H$2:$H$201,MATCH($A641&amp;"-5",Matches!$J$2:$J$201,0))),5,IF(SIGN(L641-M641)&lt;&gt;SIGN(INDEX(Matches!$G$2:$G$201,MATCH($A641&amp;"-5",Matches!$J$2:$J$201,0))-INDEX(Matches!$H$2:$H$201,MATCH($A641&amp;"-5",Matches!$J$2:$J$201,0))),0,IF(L641-M641=INDEX(Matches!$G$2:$G$201,MATCH($A641&amp;"-5",Matches!$J$2:$J$201,0))-INDEX(Matches!$H$2:$H$201,MATCH($A641&amp;"-5",Matches!$J$2:$J$201,0)),3,2))))),""))</f>
        <v/>
      </c>
      <c r="AC641" s="12" t="str">
        <f aca="false">IF(OR($B641="",N641="",O641=""),"",IFERROR(IF(OR(INDEX(Matches!$I$2:$I$201,MATCH($A641&amp;"-6",Matches!$J$2:$J$201,0))="Void",INDEX(Matches!$G$2:$G$201,MATCH($A641&amp;"-6",Matches!$J$2:$J$201,0))="",INDEX(Matches!$H$2:$H$201,MATCH($A641&amp;"-6",Matches!$J$2:$J$201,0))=""),"",IF(AND($C641&lt;&gt;"",INDEX(Matches!$F$2:$F$201,MATCH($A641&amp;"-6",Matches!$J$2:$J$201,0))&lt;&gt;"",$C641&gt;=INDEX(Matches!$F$2:$F$201,MATCH($A641&amp;"-6",Matches!$J$2:$J$201,0))),"",IF(AND(N641=INDEX(Matches!$G$2:$G$201,MATCH($A641&amp;"-6",Matches!$J$2:$J$201,0)),O641=INDEX(Matches!$H$2:$H$201,MATCH($A641&amp;"-6",Matches!$J$2:$J$201,0))),5,IF(SIGN(N641-O641)&lt;&gt;SIGN(INDEX(Matches!$G$2:$G$201,MATCH($A641&amp;"-6",Matches!$J$2:$J$201,0))-INDEX(Matches!$H$2:$H$201,MATCH($A641&amp;"-6",Matches!$J$2:$J$201,0))),0,IF(N641-O641=INDEX(Matches!$G$2:$G$201,MATCH($A641&amp;"-6",Matches!$J$2:$J$201,0))-INDEX(Matches!$H$2:$H$201,MATCH($A641&amp;"-6",Matches!$J$2:$J$201,0)),3,2))))),""))</f>
        <v/>
      </c>
      <c r="AD641" s="12" t="str">
        <f aca="false">IF(OR($B641="",P641="",Q641=""),"",IFERROR(IF(OR(INDEX(Matches!$I$2:$I$201,MATCH($A641&amp;"-7",Matches!$J$2:$J$201,0))="Void",INDEX(Matches!$G$2:$G$201,MATCH($A641&amp;"-7",Matches!$J$2:$J$201,0))="",INDEX(Matches!$H$2:$H$201,MATCH($A641&amp;"-7",Matches!$J$2:$J$201,0))=""),"",IF(AND($C641&lt;&gt;"",INDEX(Matches!$F$2:$F$201,MATCH($A641&amp;"-7",Matches!$J$2:$J$201,0))&lt;&gt;"",$C641&gt;=INDEX(Matches!$F$2:$F$201,MATCH($A641&amp;"-7",Matches!$J$2:$J$201,0))),"",IF(AND(P641=INDEX(Matches!$G$2:$G$201,MATCH($A641&amp;"-7",Matches!$J$2:$J$201,0)),Q641=INDEX(Matches!$H$2:$H$201,MATCH($A641&amp;"-7",Matches!$J$2:$J$201,0))),5,IF(SIGN(P641-Q641)&lt;&gt;SIGN(INDEX(Matches!$G$2:$G$201,MATCH($A641&amp;"-7",Matches!$J$2:$J$201,0))-INDEX(Matches!$H$2:$H$201,MATCH($A641&amp;"-7",Matches!$J$2:$J$201,0))),0,IF(P641-Q641=INDEX(Matches!$G$2:$G$201,MATCH($A641&amp;"-7",Matches!$J$2:$J$201,0))-INDEX(Matches!$H$2:$H$201,MATCH($A641&amp;"-7",Matches!$J$2:$J$201,0)),3,2))))),""))</f>
        <v/>
      </c>
      <c r="AE641" s="12" t="str">
        <f aca="false">IF(OR($B641="",R641="",S641=""),"",IFERROR(IF(OR(INDEX(Matches!$I$2:$I$201,MATCH($A641&amp;"-8",Matches!$J$2:$J$201,0))="Void",INDEX(Matches!$G$2:$G$201,MATCH($A641&amp;"-8",Matches!$J$2:$J$201,0))="",INDEX(Matches!$H$2:$H$201,MATCH($A641&amp;"-8",Matches!$J$2:$J$201,0))=""),"",IF(AND($C641&lt;&gt;"",INDEX(Matches!$F$2:$F$201,MATCH($A641&amp;"-8",Matches!$J$2:$J$201,0))&lt;&gt;"",$C641&gt;=INDEX(Matches!$F$2:$F$201,MATCH($A641&amp;"-8",Matches!$J$2:$J$201,0))),"",IF(AND(R641=INDEX(Matches!$G$2:$G$201,MATCH($A641&amp;"-8",Matches!$J$2:$J$201,0)),S641=INDEX(Matches!$H$2:$H$201,MATCH($A641&amp;"-8",Matches!$J$2:$J$201,0))),5,IF(SIGN(R641-S641)&lt;&gt;SIGN(INDEX(Matches!$G$2:$G$201,MATCH($A641&amp;"-8",Matches!$J$2:$J$201,0))-INDEX(Matches!$H$2:$H$201,MATCH($A641&amp;"-8",Matches!$J$2:$J$201,0))),0,IF(R641-S641=INDEX(Matches!$G$2:$G$201,MATCH($A641&amp;"-8",Matches!$J$2:$J$201,0))-INDEX(Matches!$H$2:$H$201,MATCH($A641&amp;"-8",Matches!$J$2:$J$201,0)),3,2))))),""))</f>
        <v/>
      </c>
      <c r="AF641" s="12" t="str">
        <f aca="false">IF(OR($B641="",T641="",U641=""),"",IFERROR(IF(OR(INDEX(Matches!$I$2:$I$201,MATCH($A641&amp;"-9",Matches!$J$2:$J$201,0))="Void",INDEX(Matches!$G$2:$G$201,MATCH($A641&amp;"-9",Matches!$J$2:$J$201,0))="",INDEX(Matches!$H$2:$H$201,MATCH($A641&amp;"-9",Matches!$J$2:$J$201,0))=""),"",IF(AND($C641&lt;&gt;"",INDEX(Matches!$F$2:$F$201,MATCH($A641&amp;"-9",Matches!$J$2:$J$201,0))&lt;&gt;"",$C641&gt;=INDEX(Matches!$F$2:$F$201,MATCH($A641&amp;"-9",Matches!$J$2:$J$201,0))),"",IF(AND(T641=INDEX(Matches!$G$2:$G$201,MATCH($A641&amp;"-9",Matches!$J$2:$J$201,0)),U641=INDEX(Matches!$H$2:$H$201,MATCH($A641&amp;"-9",Matches!$J$2:$J$201,0))),5,IF(SIGN(T641-U641)&lt;&gt;SIGN(INDEX(Matches!$G$2:$G$201,MATCH($A641&amp;"-9",Matches!$J$2:$J$201,0))-INDEX(Matches!$H$2:$H$201,MATCH($A641&amp;"-9",Matches!$J$2:$J$201,0))),0,IF(T641-U641=INDEX(Matches!$G$2:$G$201,MATCH($A641&amp;"-9",Matches!$J$2:$J$201,0))-INDEX(Matches!$H$2:$H$201,MATCH($A641&amp;"-9",Matches!$J$2:$J$201,0)),3,2))))),""))</f>
        <v/>
      </c>
      <c r="AG641" s="12" t="str">
        <f aca="false">IF(OR($B641="",V641="",W641=""),"",IFERROR(IF(OR(INDEX(Matches!$I$2:$I$201,MATCH($A641&amp;"-10",Matches!$J$2:$J$201,0))="Void",INDEX(Matches!$G$2:$G$201,MATCH($A641&amp;"-10",Matches!$J$2:$J$201,0))="",INDEX(Matches!$H$2:$H$201,MATCH($A641&amp;"-10",Matches!$J$2:$J$201,0))=""),"",IF(AND($C641&lt;&gt;"",INDEX(Matches!$F$2:$F$201,MATCH($A641&amp;"-10",Matches!$J$2:$J$201,0))&lt;&gt;"",$C641&gt;=INDEX(Matches!$F$2:$F$201,MATCH($A641&amp;"-10",Matches!$J$2:$J$201,0))),"",IF(AND(V641=INDEX(Matches!$G$2:$G$201,MATCH($A641&amp;"-10",Matches!$J$2:$J$201,0)),W641=INDEX(Matches!$H$2:$H$201,MATCH($A641&amp;"-10",Matches!$J$2:$J$201,0))),5,IF(SIGN(V641-W641)&lt;&gt;SIGN(INDEX(Matches!$G$2:$G$201,MATCH($A641&amp;"-10",Matches!$J$2:$J$201,0))-INDEX(Matches!$H$2:$H$201,MATCH($A641&amp;"-10",Matches!$J$2:$J$201,0))),0,IF(V641-W641=INDEX(Matches!$G$2:$G$201,MATCH($A641&amp;"-10",Matches!$J$2:$J$201,0))-INDEX(Matches!$H$2:$H$201,MATCH($A641&amp;"-10",Matches!$J$2:$J$201,0)),3,2))))),""))</f>
        <v/>
      </c>
      <c r="AH641" s="13" t="str">
        <f aca="false">IF($B641="","",SUM(X641:AG641))</f>
        <v/>
      </c>
      <c r="AI641" s="12" t="str">
        <f aca="false">IF($B641="","",COUNTIF(X641:AG641,5))</f>
        <v/>
      </c>
      <c r="AJ641" s="12" t="str">
        <f aca="false">IF($B641="","",COUNTIF(X641:AG641,"&gt;=2"))</f>
        <v/>
      </c>
      <c r="AK641" s="12" t="str">
        <f aca="false">IF($B641="","",COUNT(X641:AG641))</f>
        <v/>
      </c>
    </row>
    <row r="642" customFormat="false" ht="15" hidden="false" customHeight="false" outlineLevel="0" collapsed="false">
      <c r="A642" s="7"/>
      <c r="B642" s="7"/>
      <c r="C642" s="11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12" t="str">
        <f aca="false">IF(OR($B642="",D642="",E642=""),"",IFERROR(IF(OR(INDEX(Matches!$I$2:$I$201,MATCH($A642&amp;"-1",Matches!$J$2:$J$201,0))="Void",INDEX(Matches!$G$2:$G$201,MATCH($A642&amp;"-1",Matches!$J$2:$J$201,0))="",INDEX(Matches!$H$2:$H$201,MATCH($A642&amp;"-1",Matches!$J$2:$J$201,0))=""),"",IF(AND($C642&lt;&gt;"",INDEX(Matches!$F$2:$F$201,MATCH($A642&amp;"-1",Matches!$J$2:$J$201,0))&lt;&gt;"",$C642&gt;=INDEX(Matches!$F$2:$F$201,MATCH($A642&amp;"-1",Matches!$J$2:$J$201,0))),"",IF(AND(D642=INDEX(Matches!$G$2:$G$201,MATCH($A642&amp;"-1",Matches!$J$2:$J$201,0)),E642=INDEX(Matches!$H$2:$H$201,MATCH($A642&amp;"-1",Matches!$J$2:$J$201,0))),5,IF(SIGN(D642-E642)&lt;&gt;SIGN(INDEX(Matches!$G$2:$G$201,MATCH($A642&amp;"-1",Matches!$J$2:$J$201,0))-INDEX(Matches!$H$2:$H$201,MATCH($A642&amp;"-1",Matches!$J$2:$J$201,0))),0,IF(D642-E642=INDEX(Matches!$G$2:$G$201,MATCH($A642&amp;"-1",Matches!$J$2:$J$201,0))-INDEX(Matches!$H$2:$H$201,MATCH($A642&amp;"-1",Matches!$J$2:$J$201,0)),3,2))))),""))</f>
        <v/>
      </c>
      <c r="Y642" s="12" t="str">
        <f aca="false">IF(OR($B642="",F642="",G642=""),"",IFERROR(IF(OR(INDEX(Matches!$I$2:$I$201,MATCH($A642&amp;"-2",Matches!$J$2:$J$201,0))="Void",INDEX(Matches!$G$2:$G$201,MATCH($A642&amp;"-2",Matches!$J$2:$J$201,0))="",INDEX(Matches!$H$2:$H$201,MATCH($A642&amp;"-2",Matches!$J$2:$J$201,0))=""),"",IF(AND($C642&lt;&gt;"",INDEX(Matches!$F$2:$F$201,MATCH($A642&amp;"-2",Matches!$J$2:$J$201,0))&lt;&gt;"",$C642&gt;=INDEX(Matches!$F$2:$F$201,MATCH($A642&amp;"-2",Matches!$J$2:$J$201,0))),"",IF(AND(F642=INDEX(Matches!$G$2:$G$201,MATCH($A642&amp;"-2",Matches!$J$2:$J$201,0)),G642=INDEX(Matches!$H$2:$H$201,MATCH($A642&amp;"-2",Matches!$J$2:$J$201,0))),5,IF(SIGN(F642-G642)&lt;&gt;SIGN(INDEX(Matches!$G$2:$G$201,MATCH($A642&amp;"-2",Matches!$J$2:$J$201,0))-INDEX(Matches!$H$2:$H$201,MATCH($A642&amp;"-2",Matches!$J$2:$J$201,0))),0,IF(F642-G642=INDEX(Matches!$G$2:$G$201,MATCH($A642&amp;"-2",Matches!$J$2:$J$201,0))-INDEX(Matches!$H$2:$H$201,MATCH($A642&amp;"-2",Matches!$J$2:$J$201,0)),3,2))))),""))</f>
        <v/>
      </c>
      <c r="Z642" s="12" t="str">
        <f aca="false">IF(OR($B642="",H642="",I642=""),"",IFERROR(IF(OR(INDEX(Matches!$I$2:$I$201,MATCH($A642&amp;"-3",Matches!$J$2:$J$201,0))="Void",INDEX(Matches!$G$2:$G$201,MATCH($A642&amp;"-3",Matches!$J$2:$J$201,0))="",INDEX(Matches!$H$2:$H$201,MATCH($A642&amp;"-3",Matches!$J$2:$J$201,0))=""),"",IF(AND($C642&lt;&gt;"",INDEX(Matches!$F$2:$F$201,MATCH($A642&amp;"-3",Matches!$J$2:$J$201,0))&lt;&gt;"",$C642&gt;=INDEX(Matches!$F$2:$F$201,MATCH($A642&amp;"-3",Matches!$J$2:$J$201,0))),"",IF(AND(H642=INDEX(Matches!$G$2:$G$201,MATCH($A642&amp;"-3",Matches!$J$2:$J$201,0)),I642=INDEX(Matches!$H$2:$H$201,MATCH($A642&amp;"-3",Matches!$J$2:$J$201,0))),5,IF(SIGN(H642-I642)&lt;&gt;SIGN(INDEX(Matches!$G$2:$G$201,MATCH($A642&amp;"-3",Matches!$J$2:$J$201,0))-INDEX(Matches!$H$2:$H$201,MATCH($A642&amp;"-3",Matches!$J$2:$J$201,0))),0,IF(H642-I642=INDEX(Matches!$G$2:$G$201,MATCH($A642&amp;"-3",Matches!$J$2:$J$201,0))-INDEX(Matches!$H$2:$H$201,MATCH($A642&amp;"-3",Matches!$J$2:$J$201,0)),3,2))))),""))</f>
        <v/>
      </c>
      <c r="AA642" s="12" t="str">
        <f aca="false">IF(OR($B642="",J642="",K642=""),"",IFERROR(IF(OR(INDEX(Matches!$I$2:$I$201,MATCH($A642&amp;"-4",Matches!$J$2:$J$201,0))="Void",INDEX(Matches!$G$2:$G$201,MATCH($A642&amp;"-4",Matches!$J$2:$J$201,0))="",INDEX(Matches!$H$2:$H$201,MATCH($A642&amp;"-4",Matches!$J$2:$J$201,0))=""),"",IF(AND($C642&lt;&gt;"",INDEX(Matches!$F$2:$F$201,MATCH($A642&amp;"-4",Matches!$J$2:$J$201,0))&lt;&gt;"",$C642&gt;=INDEX(Matches!$F$2:$F$201,MATCH($A642&amp;"-4",Matches!$J$2:$J$201,0))),"",IF(AND(J642=INDEX(Matches!$G$2:$G$201,MATCH($A642&amp;"-4",Matches!$J$2:$J$201,0)),K642=INDEX(Matches!$H$2:$H$201,MATCH($A642&amp;"-4",Matches!$J$2:$J$201,0))),5,IF(SIGN(J642-K642)&lt;&gt;SIGN(INDEX(Matches!$G$2:$G$201,MATCH($A642&amp;"-4",Matches!$J$2:$J$201,0))-INDEX(Matches!$H$2:$H$201,MATCH($A642&amp;"-4",Matches!$J$2:$J$201,0))),0,IF(J642-K642=INDEX(Matches!$G$2:$G$201,MATCH($A642&amp;"-4",Matches!$J$2:$J$201,0))-INDEX(Matches!$H$2:$H$201,MATCH($A642&amp;"-4",Matches!$J$2:$J$201,0)),3,2))))),""))</f>
        <v/>
      </c>
      <c r="AB642" s="12" t="str">
        <f aca="false">IF(OR($B642="",L642="",M642=""),"",IFERROR(IF(OR(INDEX(Matches!$I$2:$I$201,MATCH($A642&amp;"-5",Matches!$J$2:$J$201,0))="Void",INDEX(Matches!$G$2:$G$201,MATCH($A642&amp;"-5",Matches!$J$2:$J$201,0))="",INDEX(Matches!$H$2:$H$201,MATCH($A642&amp;"-5",Matches!$J$2:$J$201,0))=""),"",IF(AND($C642&lt;&gt;"",INDEX(Matches!$F$2:$F$201,MATCH($A642&amp;"-5",Matches!$J$2:$J$201,0))&lt;&gt;"",$C642&gt;=INDEX(Matches!$F$2:$F$201,MATCH($A642&amp;"-5",Matches!$J$2:$J$201,0))),"",IF(AND(L642=INDEX(Matches!$G$2:$G$201,MATCH($A642&amp;"-5",Matches!$J$2:$J$201,0)),M642=INDEX(Matches!$H$2:$H$201,MATCH($A642&amp;"-5",Matches!$J$2:$J$201,0))),5,IF(SIGN(L642-M642)&lt;&gt;SIGN(INDEX(Matches!$G$2:$G$201,MATCH($A642&amp;"-5",Matches!$J$2:$J$201,0))-INDEX(Matches!$H$2:$H$201,MATCH($A642&amp;"-5",Matches!$J$2:$J$201,0))),0,IF(L642-M642=INDEX(Matches!$G$2:$G$201,MATCH($A642&amp;"-5",Matches!$J$2:$J$201,0))-INDEX(Matches!$H$2:$H$201,MATCH($A642&amp;"-5",Matches!$J$2:$J$201,0)),3,2))))),""))</f>
        <v/>
      </c>
      <c r="AC642" s="12" t="str">
        <f aca="false">IF(OR($B642="",N642="",O642=""),"",IFERROR(IF(OR(INDEX(Matches!$I$2:$I$201,MATCH($A642&amp;"-6",Matches!$J$2:$J$201,0))="Void",INDEX(Matches!$G$2:$G$201,MATCH($A642&amp;"-6",Matches!$J$2:$J$201,0))="",INDEX(Matches!$H$2:$H$201,MATCH($A642&amp;"-6",Matches!$J$2:$J$201,0))=""),"",IF(AND($C642&lt;&gt;"",INDEX(Matches!$F$2:$F$201,MATCH($A642&amp;"-6",Matches!$J$2:$J$201,0))&lt;&gt;"",$C642&gt;=INDEX(Matches!$F$2:$F$201,MATCH($A642&amp;"-6",Matches!$J$2:$J$201,0))),"",IF(AND(N642=INDEX(Matches!$G$2:$G$201,MATCH($A642&amp;"-6",Matches!$J$2:$J$201,0)),O642=INDEX(Matches!$H$2:$H$201,MATCH($A642&amp;"-6",Matches!$J$2:$J$201,0))),5,IF(SIGN(N642-O642)&lt;&gt;SIGN(INDEX(Matches!$G$2:$G$201,MATCH($A642&amp;"-6",Matches!$J$2:$J$201,0))-INDEX(Matches!$H$2:$H$201,MATCH($A642&amp;"-6",Matches!$J$2:$J$201,0))),0,IF(N642-O642=INDEX(Matches!$G$2:$G$201,MATCH($A642&amp;"-6",Matches!$J$2:$J$201,0))-INDEX(Matches!$H$2:$H$201,MATCH($A642&amp;"-6",Matches!$J$2:$J$201,0)),3,2))))),""))</f>
        <v/>
      </c>
      <c r="AD642" s="12" t="str">
        <f aca="false">IF(OR($B642="",P642="",Q642=""),"",IFERROR(IF(OR(INDEX(Matches!$I$2:$I$201,MATCH($A642&amp;"-7",Matches!$J$2:$J$201,0))="Void",INDEX(Matches!$G$2:$G$201,MATCH($A642&amp;"-7",Matches!$J$2:$J$201,0))="",INDEX(Matches!$H$2:$H$201,MATCH($A642&amp;"-7",Matches!$J$2:$J$201,0))=""),"",IF(AND($C642&lt;&gt;"",INDEX(Matches!$F$2:$F$201,MATCH($A642&amp;"-7",Matches!$J$2:$J$201,0))&lt;&gt;"",$C642&gt;=INDEX(Matches!$F$2:$F$201,MATCH($A642&amp;"-7",Matches!$J$2:$J$201,0))),"",IF(AND(P642=INDEX(Matches!$G$2:$G$201,MATCH($A642&amp;"-7",Matches!$J$2:$J$201,0)),Q642=INDEX(Matches!$H$2:$H$201,MATCH($A642&amp;"-7",Matches!$J$2:$J$201,0))),5,IF(SIGN(P642-Q642)&lt;&gt;SIGN(INDEX(Matches!$G$2:$G$201,MATCH($A642&amp;"-7",Matches!$J$2:$J$201,0))-INDEX(Matches!$H$2:$H$201,MATCH($A642&amp;"-7",Matches!$J$2:$J$201,0))),0,IF(P642-Q642=INDEX(Matches!$G$2:$G$201,MATCH($A642&amp;"-7",Matches!$J$2:$J$201,0))-INDEX(Matches!$H$2:$H$201,MATCH($A642&amp;"-7",Matches!$J$2:$J$201,0)),3,2))))),""))</f>
        <v/>
      </c>
      <c r="AE642" s="12" t="str">
        <f aca="false">IF(OR($B642="",R642="",S642=""),"",IFERROR(IF(OR(INDEX(Matches!$I$2:$I$201,MATCH($A642&amp;"-8",Matches!$J$2:$J$201,0))="Void",INDEX(Matches!$G$2:$G$201,MATCH($A642&amp;"-8",Matches!$J$2:$J$201,0))="",INDEX(Matches!$H$2:$H$201,MATCH($A642&amp;"-8",Matches!$J$2:$J$201,0))=""),"",IF(AND($C642&lt;&gt;"",INDEX(Matches!$F$2:$F$201,MATCH($A642&amp;"-8",Matches!$J$2:$J$201,0))&lt;&gt;"",$C642&gt;=INDEX(Matches!$F$2:$F$201,MATCH($A642&amp;"-8",Matches!$J$2:$J$201,0))),"",IF(AND(R642=INDEX(Matches!$G$2:$G$201,MATCH($A642&amp;"-8",Matches!$J$2:$J$201,0)),S642=INDEX(Matches!$H$2:$H$201,MATCH($A642&amp;"-8",Matches!$J$2:$J$201,0))),5,IF(SIGN(R642-S642)&lt;&gt;SIGN(INDEX(Matches!$G$2:$G$201,MATCH($A642&amp;"-8",Matches!$J$2:$J$201,0))-INDEX(Matches!$H$2:$H$201,MATCH($A642&amp;"-8",Matches!$J$2:$J$201,0))),0,IF(R642-S642=INDEX(Matches!$G$2:$G$201,MATCH($A642&amp;"-8",Matches!$J$2:$J$201,0))-INDEX(Matches!$H$2:$H$201,MATCH($A642&amp;"-8",Matches!$J$2:$J$201,0)),3,2))))),""))</f>
        <v/>
      </c>
      <c r="AF642" s="12" t="str">
        <f aca="false">IF(OR($B642="",T642="",U642=""),"",IFERROR(IF(OR(INDEX(Matches!$I$2:$I$201,MATCH($A642&amp;"-9",Matches!$J$2:$J$201,0))="Void",INDEX(Matches!$G$2:$G$201,MATCH($A642&amp;"-9",Matches!$J$2:$J$201,0))="",INDEX(Matches!$H$2:$H$201,MATCH($A642&amp;"-9",Matches!$J$2:$J$201,0))=""),"",IF(AND($C642&lt;&gt;"",INDEX(Matches!$F$2:$F$201,MATCH($A642&amp;"-9",Matches!$J$2:$J$201,0))&lt;&gt;"",$C642&gt;=INDEX(Matches!$F$2:$F$201,MATCH($A642&amp;"-9",Matches!$J$2:$J$201,0))),"",IF(AND(T642=INDEX(Matches!$G$2:$G$201,MATCH($A642&amp;"-9",Matches!$J$2:$J$201,0)),U642=INDEX(Matches!$H$2:$H$201,MATCH($A642&amp;"-9",Matches!$J$2:$J$201,0))),5,IF(SIGN(T642-U642)&lt;&gt;SIGN(INDEX(Matches!$G$2:$G$201,MATCH($A642&amp;"-9",Matches!$J$2:$J$201,0))-INDEX(Matches!$H$2:$H$201,MATCH($A642&amp;"-9",Matches!$J$2:$J$201,0))),0,IF(T642-U642=INDEX(Matches!$G$2:$G$201,MATCH($A642&amp;"-9",Matches!$J$2:$J$201,0))-INDEX(Matches!$H$2:$H$201,MATCH($A642&amp;"-9",Matches!$J$2:$J$201,0)),3,2))))),""))</f>
        <v/>
      </c>
      <c r="AG642" s="12" t="str">
        <f aca="false">IF(OR($B642="",V642="",W642=""),"",IFERROR(IF(OR(INDEX(Matches!$I$2:$I$201,MATCH($A642&amp;"-10",Matches!$J$2:$J$201,0))="Void",INDEX(Matches!$G$2:$G$201,MATCH($A642&amp;"-10",Matches!$J$2:$J$201,0))="",INDEX(Matches!$H$2:$H$201,MATCH($A642&amp;"-10",Matches!$J$2:$J$201,0))=""),"",IF(AND($C642&lt;&gt;"",INDEX(Matches!$F$2:$F$201,MATCH($A642&amp;"-10",Matches!$J$2:$J$201,0))&lt;&gt;"",$C642&gt;=INDEX(Matches!$F$2:$F$201,MATCH($A642&amp;"-10",Matches!$J$2:$J$201,0))),"",IF(AND(V642=INDEX(Matches!$G$2:$G$201,MATCH($A642&amp;"-10",Matches!$J$2:$J$201,0)),W642=INDEX(Matches!$H$2:$H$201,MATCH($A642&amp;"-10",Matches!$J$2:$J$201,0))),5,IF(SIGN(V642-W642)&lt;&gt;SIGN(INDEX(Matches!$G$2:$G$201,MATCH($A642&amp;"-10",Matches!$J$2:$J$201,0))-INDEX(Matches!$H$2:$H$201,MATCH($A642&amp;"-10",Matches!$J$2:$J$201,0))),0,IF(V642-W642=INDEX(Matches!$G$2:$G$201,MATCH($A642&amp;"-10",Matches!$J$2:$J$201,0))-INDEX(Matches!$H$2:$H$201,MATCH($A642&amp;"-10",Matches!$J$2:$J$201,0)),3,2))))),""))</f>
        <v/>
      </c>
      <c r="AH642" s="13" t="str">
        <f aca="false">IF($B642="","",SUM(X642:AG642))</f>
        <v/>
      </c>
      <c r="AI642" s="12" t="str">
        <f aca="false">IF($B642="","",COUNTIF(X642:AG642,5))</f>
        <v/>
      </c>
      <c r="AJ642" s="12" t="str">
        <f aca="false">IF($B642="","",COUNTIF(X642:AG642,"&gt;=2"))</f>
        <v/>
      </c>
      <c r="AK642" s="12" t="str">
        <f aca="false">IF($B642="","",COUNT(X642:AG642))</f>
        <v/>
      </c>
    </row>
    <row r="643" customFormat="false" ht="15" hidden="false" customHeight="false" outlineLevel="0" collapsed="false">
      <c r="A643" s="7"/>
      <c r="B643" s="7"/>
      <c r="C643" s="11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12" t="str">
        <f aca="false">IF(OR($B643="",D643="",E643=""),"",IFERROR(IF(OR(INDEX(Matches!$I$2:$I$201,MATCH($A643&amp;"-1",Matches!$J$2:$J$201,0))="Void",INDEX(Matches!$G$2:$G$201,MATCH($A643&amp;"-1",Matches!$J$2:$J$201,0))="",INDEX(Matches!$H$2:$H$201,MATCH($A643&amp;"-1",Matches!$J$2:$J$201,0))=""),"",IF(AND($C643&lt;&gt;"",INDEX(Matches!$F$2:$F$201,MATCH($A643&amp;"-1",Matches!$J$2:$J$201,0))&lt;&gt;"",$C643&gt;=INDEX(Matches!$F$2:$F$201,MATCH($A643&amp;"-1",Matches!$J$2:$J$201,0))),"",IF(AND(D643=INDEX(Matches!$G$2:$G$201,MATCH($A643&amp;"-1",Matches!$J$2:$J$201,0)),E643=INDEX(Matches!$H$2:$H$201,MATCH($A643&amp;"-1",Matches!$J$2:$J$201,0))),5,IF(SIGN(D643-E643)&lt;&gt;SIGN(INDEX(Matches!$G$2:$G$201,MATCH($A643&amp;"-1",Matches!$J$2:$J$201,0))-INDEX(Matches!$H$2:$H$201,MATCH($A643&amp;"-1",Matches!$J$2:$J$201,0))),0,IF(D643-E643=INDEX(Matches!$G$2:$G$201,MATCH($A643&amp;"-1",Matches!$J$2:$J$201,0))-INDEX(Matches!$H$2:$H$201,MATCH($A643&amp;"-1",Matches!$J$2:$J$201,0)),3,2))))),""))</f>
        <v/>
      </c>
      <c r="Y643" s="12" t="str">
        <f aca="false">IF(OR($B643="",F643="",G643=""),"",IFERROR(IF(OR(INDEX(Matches!$I$2:$I$201,MATCH($A643&amp;"-2",Matches!$J$2:$J$201,0))="Void",INDEX(Matches!$G$2:$G$201,MATCH($A643&amp;"-2",Matches!$J$2:$J$201,0))="",INDEX(Matches!$H$2:$H$201,MATCH($A643&amp;"-2",Matches!$J$2:$J$201,0))=""),"",IF(AND($C643&lt;&gt;"",INDEX(Matches!$F$2:$F$201,MATCH($A643&amp;"-2",Matches!$J$2:$J$201,0))&lt;&gt;"",$C643&gt;=INDEX(Matches!$F$2:$F$201,MATCH($A643&amp;"-2",Matches!$J$2:$J$201,0))),"",IF(AND(F643=INDEX(Matches!$G$2:$G$201,MATCH($A643&amp;"-2",Matches!$J$2:$J$201,0)),G643=INDEX(Matches!$H$2:$H$201,MATCH($A643&amp;"-2",Matches!$J$2:$J$201,0))),5,IF(SIGN(F643-G643)&lt;&gt;SIGN(INDEX(Matches!$G$2:$G$201,MATCH($A643&amp;"-2",Matches!$J$2:$J$201,0))-INDEX(Matches!$H$2:$H$201,MATCH($A643&amp;"-2",Matches!$J$2:$J$201,0))),0,IF(F643-G643=INDEX(Matches!$G$2:$G$201,MATCH($A643&amp;"-2",Matches!$J$2:$J$201,0))-INDEX(Matches!$H$2:$H$201,MATCH($A643&amp;"-2",Matches!$J$2:$J$201,0)),3,2))))),""))</f>
        <v/>
      </c>
      <c r="Z643" s="12" t="str">
        <f aca="false">IF(OR($B643="",H643="",I643=""),"",IFERROR(IF(OR(INDEX(Matches!$I$2:$I$201,MATCH($A643&amp;"-3",Matches!$J$2:$J$201,0))="Void",INDEX(Matches!$G$2:$G$201,MATCH($A643&amp;"-3",Matches!$J$2:$J$201,0))="",INDEX(Matches!$H$2:$H$201,MATCH($A643&amp;"-3",Matches!$J$2:$J$201,0))=""),"",IF(AND($C643&lt;&gt;"",INDEX(Matches!$F$2:$F$201,MATCH($A643&amp;"-3",Matches!$J$2:$J$201,0))&lt;&gt;"",$C643&gt;=INDEX(Matches!$F$2:$F$201,MATCH($A643&amp;"-3",Matches!$J$2:$J$201,0))),"",IF(AND(H643=INDEX(Matches!$G$2:$G$201,MATCH($A643&amp;"-3",Matches!$J$2:$J$201,0)),I643=INDEX(Matches!$H$2:$H$201,MATCH($A643&amp;"-3",Matches!$J$2:$J$201,0))),5,IF(SIGN(H643-I643)&lt;&gt;SIGN(INDEX(Matches!$G$2:$G$201,MATCH($A643&amp;"-3",Matches!$J$2:$J$201,0))-INDEX(Matches!$H$2:$H$201,MATCH($A643&amp;"-3",Matches!$J$2:$J$201,0))),0,IF(H643-I643=INDEX(Matches!$G$2:$G$201,MATCH($A643&amp;"-3",Matches!$J$2:$J$201,0))-INDEX(Matches!$H$2:$H$201,MATCH($A643&amp;"-3",Matches!$J$2:$J$201,0)),3,2))))),""))</f>
        <v/>
      </c>
      <c r="AA643" s="12" t="str">
        <f aca="false">IF(OR($B643="",J643="",K643=""),"",IFERROR(IF(OR(INDEX(Matches!$I$2:$I$201,MATCH($A643&amp;"-4",Matches!$J$2:$J$201,0))="Void",INDEX(Matches!$G$2:$G$201,MATCH($A643&amp;"-4",Matches!$J$2:$J$201,0))="",INDEX(Matches!$H$2:$H$201,MATCH($A643&amp;"-4",Matches!$J$2:$J$201,0))=""),"",IF(AND($C643&lt;&gt;"",INDEX(Matches!$F$2:$F$201,MATCH($A643&amp;"-4",Matches!$J$2:$J$201,0))&lt;&gt;"",$C643&gt;=INDEX(Matches!$F$2:$F$201,MATCH($A643&amp;"-4",Matches!$J$2:$J$201,0))),"",IF(AND(J643=INDEX(Matches!$G$2:$G$201,MATCH($A643&amp;"-4",Matches!$J$2:$J$201,0)),K643=INDEX(Matches!$H$2:$H$201,MATCH($A643&amp;"-4",Matches!$J$2:$J$201,0))),5,IF(SIGN(J643-K643)&lt;&gt;SIGN(INDEX(Matches!$G$2:$G$201,MATCH($A643&amp;"-4",Matches!$J$2:$J$201,0))-INDEX(Matches!$H$2:$H$201,MATCH($A643&amp;"-4",Matches!$J$2:$J$201,0))),0,IF(J643-K643=INDEX(Matches!$G$2:$G$201,MATCH($A643&amp;"-4",Matches!$J$2:$J$201,0))-INDEX(Matches!$H$2:$H$201,MATCH($A643&amp;"-4",Matches!$J$2:$J$201,0)),3,2))))),""))</f>
        <v/>
      </c>
      <c r="AB643" s="12" t="str">
        <f aca="false">IF(OR($B643="",L643="",M643=""),"",IFERROR(IF(OR(INDEX(Matches!$I$2:$I$201,MATCH($A643&amp;"-5",Matches!$J$2:$J$201,0))="Void",INDEX(Matches!$G$2:$G$201,MATCH($A643&amp;"-5",Matches!$J$2:$J$201,0))="",INDEX(Matches!$H$2:$H$201,MATCH($A643&amp;"-5",Matches!$J$2:$J$201,0))=""),"",IF(AND($C643&lt;&gt;"",INDEX(Matches!$F$2:$F$201,MATCH($A643&amp;"-5",Matches!$J$2:$J$201,0))&lt;&gt;"",$C643&gt;=INDEX(Matches!$F$2:$F$201,MATCH($A643&amp;"-5",Matches!$J$2:$J$201,0))),"",IF(AND(L643=INDEX(Matches!$G$2:$G$201,MATCH($A643&amp;"-5",Matches!$J$2:$J$201,0)),M643=INDEX(Matches!$H$2:$H$201,MATCH($A643&amp;"-5",Matches!$J$2:$J$201,0))),5,IF(SIGN(L643-M643)&lt;&gt;SIGN(INDEX(Matches!$G$2:$G$201,MATCH($A643&amp;"-5",Matches!$J$2:$J$201,0))-INDEX(Matches!$H$2:$H$201,MATCH($A643&amp;"-5",Matches!$J$2:$J$201,0))),0,IF(L643-M643=INDEX(Matches!$G$2:$G$201,MATCH($A643&amp;"-5",Matches!$J$2:$J$201,0))-INDEX(Matches!$H$2:$H$201,MATCH($A643&amp;"-5",Matches!$J$2:$J$201,0)),3,2))))),""))</f>
        <v/>
      </c>
      <c r="AC643" s="12" t="str">
        <f aca="false">IF(OR($B643="",N643="",O643=""),"",IFERROR(IF(OR(INDEX(Matches!$I$2:$I$201,MATCH($A643&amp;"-6",Matches!$J$2:$J$201,0))="Void",INDEX(Matches!$G$2:$G$201,MATCH($A643&amp;"-6",Matches!$J$2:$J$201,0))="",INDEX(Matches!$H$2:$H$201,MATCH($A643&amp;"-6",Matches!$J$2:$J$201,0))=""),"",IF(AND($C643&lt;&gt;"",INDEX(Matches!$F$2:$F$201,MATCH($A643&amp;"-6",Matches!$J$2:$J$201,0))&lt;&gt;"",$C643&gt;=INDEX(Matches!$F$2:$F$201,MATCH($A643&amp;"-6",Matches!$J$2:$J$201,0))),"",IF(AND(N643=INDEX(Matches!$G$2:$G$201,MATCH($A643&amp;"-6",Matches!$J$2:$J$201,0)),O643=INDEX(Matches!$H$2:$H$201,MATCH($A643&amp;"-6",Matches!$J$2:$J$201,0))),5,IF(SIGN(N643-O643)&lt;&gt;SIGN(INDEX(Matches!$G$2:$G$201,MATCH($A643&amp;"-6",Matches!$J$2:$J$201,0))-INDEX(Matches!$H$2:$H$201,MATCH($A643&amp;"-6",Matches!$J$2:$J$201,0))),0,IF(N643-O643=INDEX(Matches!$G$2:$G$201,MATCH($A643&amp;"-6",Matches!$J$2:$J$201,0))-INDEX(Matches!$H$2:$H$201,MATCH($A643&amp;"-6",Matches!$J$2:$J$201,0)),3,2))))),""))</f>
        <v/>
      </c>
      <c r="AD643" s="12" t="str">
        <f aca="false">IF(OR($B643="",P643="",Q643=""),"",IFERROR(IF(OR(INDEX(Matches!$I$2:$I$201,MATCH($A643&amp;"-7",Matches!$J$2:$J$201,0))="Void",INDEX(Matches!$G$2:$G$201,MATCH($A643&amp;"-7",Matches!$J$2:$J$201,0))="",INDEX(Matches!$H$2:$H$201,MATCH($A643&amp;"-7",Matches!$J$2:$J$201,0))=""),"",IF(AND($C643&lt;&gt;"",INDEX(Matches!$F$2:$F$201,MATCH($A643&amp;"-7",Matches!$J$2:$J$201,0))&lt;&gt;"",$C643&gt;=INDEX(Matches!$F$2:$F$201,MATCH($A643&amp;"-7",Matches!$J$2:$J$201,0))),"",IF(AND(P643=INDEX(Matches!$G$2:$G$201,MATCH($A643&amp;"-7",Matches!$J$2:$J$201,0)),Q643=INDEX(Matches!$H$2:$H$201,MATCH($A643&amp;"-7",Matches!$J$2:$J$201,0))),5,IF(SIGN(P643-Q643)&lt;&gt;SIGN(INDEX(Matches!$G$2:$G$201,MATCH($A643&amp;"-7",Matches!$J$2:$J$201,0))-INDEX(Matches!$H$2:$H$201,MATCH($A643&amp;"-7",Matches!$J$2:$J$201,0))),0,IF(P643-Q643=INDEX(Matches!$G$2:$G$201,MATCH($A643&amp;"-7",Matches!$J$2:$J$201,0))-INDEX(Matches!$H$2:$H$201,MATCH($A643&amp;"-7",Matches!$J$2:$J$201,0)),3,2))))),""))</f>
        <v/>
      </c>
      <c r="AE643" s="12" t="str">
        <f aca="false">IF(OR($B643="",R643="",S643=""),"",IFERROR(IF(OR(INDEX(Matches!$I$2:$I$201,MATCH($A643&amp;"-8",Matches!$J$2:$J$201,0))="Void",INDEX(Matches!$G$2:$G$201,MATCH($A643&amp;"-8",Matches!$J$2:$J$201,0))="",INDEX(Matches!$H$2:$H$201,MATCH($A643&amp;"-8",Matches!$J$2:$J$201,0))=""),"",IF(AND($C643&lt;&gt;"",INDEX(Matches!$F$2:$F$201,MATCH($A643&amp;"-8",Matches!$J$2:$J$201,0))&lt;&gt;"",$C643&gt;=INDEX(Matches!$F$2:$F$201,MATCH($A643&amp;"-8",Matches!$J$2:$J$201,0))),"",IF(AND(R643=INDEX(Matches!$G$2:$G$201,MATCH($A643&amp;"-8",Matches!$J$2:$J$201,0)),S643=INDEX(Matches!$H$2:$H$201,MATCH($A643&amp;"-8",Matches!$J$2:$J$201,0))),5,IF(SIGN(R643-S643)&lt;&gt;SIGN(INDEX(Matches!$G$2:$G$201,MATCH($A643&amp;"-8",Matches!$J$2:$J$201,0))-INDEX(Matches!$H$2:$H$201,MATCH($A643&amp;"-8",Matches!$J$2:$J$201,0))),0,IF(R643-S643=INDEX(Matches!$G$2:$G$201,MATCH($A643&amp;"-8",Matches!$J$2:$J$201,0))-INDEX(Matches!$H$2:$H$201,MATCH($A643&amp;"-8",Matches!$J$2:$J$201,0)),3,2))))),""))</f>
        <v/>
      </c>
      <c r="AF643" s="12" t="str">
        <f aca="false">IF(OR($B643="",T643="",U643=""),"",IFERROR(IF(OR(INDEX(Matches!$I$2:$I$201,MATCH($A643&amp;"-9",Matches!$J$2:$J$201,0))="Void",INDEX(Matches!$G$2:$G$201,MATCH($A643&amp;"-9",Matches!$J$2:$J$201,0))="",INDEX(Matches!$H$2:$H$201,MATCH($A643&amp;"-9",Matches!$J$2:$J$201,0))=""),"",IF(AND($C643&lt;&gt;"",INDEX(Matches!$F$2:$F$201,MATCH($A643&amp;"-9",Matches!$J$2:$J$201,0))&lt;&gt;"",$C643&gt;=INDEX(Matches!$F$2:$F$201,MATCH($A643&amp;"-9",Matches!$J$2:$J$201,0))),"",IF(AND(T643=INDEX(Matches!$G$2:$G$201,MATCH($A643&amp;"-9",Matches!$J$2:$J$201,0)),U643=INDEX(Matches!$H$2:$H$201,MATCH($A643&amp;"-9",Matches!$J$2:$J$201,0))),5,IF(SIGN(T643-U643)&lt;&gt;SIGN(INDEX(Matches!$G$2:$G$201,MATCH($A643&amp;"-9",Matches!$J$2:$J$201,0))-INDEX(Matches!$H$2:$H$201,MATCH($A643&amp;"-9",Matches!$J$2:$J$201,0))),0,IF(T643-U643=INDEX(Matches!$G$2:$G$201,MATCH($A643&amp;"-9",Matches!$J$2:$J$201,0))-INDEX(Matches!$H$2:$H$201,MATCH($A643&amp;"-9",Matches!$J$2:$J$201,0)),3,2))))),""))</f>
        <v/>
      </c>
      <c r="AG643" s="12" t="str">
        <f aca="false">IF(OR($B643="",V643="",W643=""),"",IFERROR(IF(OR(INDEX(Matches!$I$2:$I$201,MATCH($A643&amp;"-10",Matches!$J$2:$J$201,0))="Void",INDEX(Matches!$G$2:$G$201,MATCH($A643&amp;"-10",Matches!$J$2:$J$201,0))="",INDEX(Matches!$H$2:$H$201,MATCH($A643&amp;"-10",Matches!$J$2:$J$201,0))=""),"",IF(AND($C643&lt;&gt;"",INDEX(Matches!$F$2:$F$201,MATCH($A643&amp;"-10",Matches!$J$2:$J$201,0))&lt;&gt;"",$C643&gt;=INDEX(Matches!$F$2:$F$201,MATCH($A643&amp;"-10",Matches!$J$2:$J$201,0))),"",IF(AND(V643=INDEX(Matches!$G$2:$G$201,MATCH($A643&amp;"-10",Matches!$J$2:$J$201,0)),W643=INDEX(Matches!$H$2:$H$201,MATCH($A643&amp;"-10",Matches!$J$2:$J$201,0))),5,IF(SIGN(V643-W643)&lt;&gt;SIGN(INDEX(Matches!$G$2:$G$201,MATCH($A643&amp;"-10",Matches!$J$2:$J$201,0))-INDEX(Matches!$H$2:$H$201,MATCH($A643&amp;"-10",Matches!$J$2:$J$201,0))),0,IF(V643-W643=INDEX(Matches!$G$2:$G$201,MATCH($A643&amp;"-10",Matches!$J$2:$J$201,0))-INDEX(Matches!$H$2:$H$201,MATCH($A643&amp;"-10",Matches!$J$2:$J$201,0)),3,2))))),""))</f>
        <v/>
      </c>
      <c r="AH643" s="13" t="str">
        <f aca="false">IF($B643="","",SUM(X643:AG643))</f>
        <v/>
      </c>
      <c r="AI643" s="12" t="str">
        <f aca="false">IF($B643="","",COUNTIF(X643:AG643,5))</f>
        <v/>
      </c>
      <c r="AJ643" s="12" t="str">
        <f aca="false">IF($B643="","",COUNTIF(X643:AG643,"&gt;=2"))</f>
        <v/>
      </c>
      <c r="AK643" s="12" t="str">
        <f aca="false">IF($B643="","",COUNT(X643:AG643))</f>
        <v/>
      </c>
    </row>
    <row r="644" customFormat="false" ht="15" hidden="false" customHeight="false" outlineLevel="0" collapsed="false">
      <c r="A644" s="7"/>
      <c r="B644" s="7"/>
      <c r="C644" s="11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12" t="str">
        <f aca="false">IF(OR($B644="",D644="",E644=""),"",IFERROR(IF(OR(INDEX(Matches!$I$2:$I$201,MATCH($A644&amp;"-1",Matches!$J$2:$J$201,0))="Void",INDEX(Matches!$G$2:$G$201,MATCH($A644&amp;"-1",Matches!$J$2:$J$201,0))="",INDEX(Matches!$H$2:$H$201,MATCH($A644&amp;"-1",Matches!$J$2:$J$201,0))=""),"",IF(AND($C644&lt;&gt;"",INDEX(Matches!$F$2:$F$201,MATCH($A644&amp;"-1",Matches!$J$2:$J$201,0))&lt;&gt;"",$C644&gt;=INDEX(Matches!$F$2:$F$201,MATCH($A644&amp;"-1",Matches!$J$2:$J$201,0))),"",IF(AND(D644=INDEX(Matches!$G$2:$G$201,MATCH($A644&amp;"-1",Matches!$J$2:$J$201,0)),E644=INDEX(Matches!$H$2:$H$201,MATCH($A644&amp;"-1",Matches!$J$2:$J$201,0))),5,IF(SIGN(D644-E644)&lt;&gt;SIGN(INDEX(Matches!$G$2:$G$201,MATCH($A644&amp;"-1",Matches!$J$2:$J$201,0))-INDEX(Matches!$H$2:$H$201,MATCH($A644&amp;"-1",Matches!$J$2:$J$201,0))),0,IF(D644-E644=INDEX(Matches!$G$2:$G$201,MATCH($A644&amp;"-1",Matches!$J$2:$J$201,0))-INDEX(Matches!$H$2:$H$201,MATCH($A644&amp;"-1",Matches!$J$2:$J$201,0)),3,2))))),""))</f>
        <v/>
      </c>
      <c r="Y644" s="12" t="str">
        <f aca="false">IF(OR($B644="",F644="",G644=""),"",IFERROR(IF(OR(INDEX(Matches!$I$2:$I$201,MATCH($A644&amp;"-2",Matches!$J$2:$J$201,0))="Void",INDEX(Matches!$G$2:$G$201,MATCH($A644&amp;"-2",Matches!$J$2:$J$201,0))="",INDEX(Matches!$H$2:$H$201,MATCH($A644&amp;"-2",Matches!$J$2:$J$201,0))=""),"",IF(AND($C644&lt;&gt;"",INDEX(Matches!$F$2:$F$201,MATCH($A644&amp;"-2",Matches!$J$2:$J$201,0))&lt;&gt;"",$C644&gt;=INDEX(Matches!$F$2:$F$201,MATCH($A644&amp;"-2",Matches!$J$2:$J$201,0))),"",IF(AND(F644=INDEX(Matches!$G$2:$G$201,MATCH($A644&amp;"-2",Matches!$J$2:$J$201,0)),G644=INDEX(Matches!$H$2:$H$201,MATCH($A644&amp;"-2",Matches!$J$2:$J$201,0))),5,IF(SIGN(F644-G644)&lt;&gt;SIGN(INDEX(Matches!$G$2:$G$201,MATCH($A644&amp;"-2",Matches!$J$2:$J$201,0))-INDEX(Matches!$H$2:$H$201,MATCH($A644&amp;"-2",Matches!$J$2:$J$201,0))),0,IF(F644-G644=INDEX(Matches!$G$2:$G$201,MATCH($A644&amp;"-2",Matches!$J$2:$J$201,0))-INDEX(Matches!$H$2:$H$201,MATCH($A644&amp;"-2",Matches!$J$2:$J$201,0)),3,2))))),""))</f>
        <v/>
      </c>
      <c r="Z644" s="12" t="str">
        <f aca="false">IF(OR($B644="",H644="",I644=""),"",IFERROR(IF(OR(INDEX(Matches!$I$2:$I$201,MATCH($A644&amp;"-3",Matches!$J$2:$J$201,0))="Void",INDEX(Matches!$G$2:$G$201,MATCH($A644&amp;"-3",Matches!$J$2:$J$201,0))="",INDEX(Matches!$H$2:$H$201,MATCH($A644&amp;"-3",Matches!$J$2:$J$201,0))=""),"",IF(AND($C644&lt;&gt;"",INDEX(Matches!$F$2:$F$201,MATCH($A644&amp;"-3",Matches!$J$2:$J$201,0))&lt;&gt;"",$C644&gt;=INDEX(Matches!$F$2:$F$201,MATCH($A644&amp;"-3",Matches!$J$2:$J$201,0))),"",IF(AND(H644=INDEX(Matches!$G$2:$G$201,MATCH($A644&amp;"-3",Matches!$J$2:$J$201,0)),I644=INDEX(Matches!$H$2:$H$201,MATCH($A644&amp;"-3",Matches!$J$2:$J$201,0))),5,IF(SIGN(H644-I644)&lt;&gt;SIGN(INDEX(Matches!$G$2:$G$201,MATCH($A644&amp;"-3",Matches!$J$2:$J$201,0))-INDEX(Matches!$H$2:$H$201,MATCH($A644&amp;"-3",Matches!$J$2:$J$201,0))),0,IF(H644-I644=INDEX(Matches!$G$2:$G$201,MATCH($A644&amp;"-3",Matches!$J$2:$J$201,0))-INDEX(Matches!$H$2:$H$201,MATCH($A644&amp;"-3",Matches!$J$2:$J$201,0)),3,2))))),""))</f>
        <v/>
      </c>
      <c r="AA644" s="12" t="str">
        <f aca="false">IF(OR($B644="",J644="",K644=""),"",IFERROR(IF(OR(INDEX(Matches!$I$2:$I$201,MATCH($A644&amp;"-4",Matches!$J$2:$J$201,0))="Void",INDEX(Matches!$G$2:$G$201,MATCH($A644&amp;"-4",Matches!$J$2:$J$201,0))="",INDEX(Matches!$H$2:$H$201,MATCH($A644&amp;"-4",Matches!$J$2:$J$201,0))=""),"",IF(AND($C644&lt;&gt;"",INDEX(Matches!$F$2:$F$201,MATCH($A644&amp;"-4",Matches!$J$2:$J$201,0))&lt;&gt;"",$C644&gt;=INDEX(Matches!$F$2:$F$201,MATCH($A644&amp;"-4",Matches!$J$2:$J$201,0))),"",IF(AND(J644=INDEX(Matches!$G$2:$G$201,MATCH($A644&amp;"-4",Matches!$J$2:$J$201,0)),K644=INDEX(Matches!$H$2:$H$201,MATCH($A644&amp;"-4",Matches!$J$2:$J$201,0))),5,IF(SIGN(J644-K644)&lt;&gt;SIGN(INDEX(Matches!$G$2:$G$201,MATCH($A644&amp;"-4",Matches!$J$2:$J$201,0))-INDEX(Matches!$H$2:$H$201,MATCH($A644&amp;"-4",Matches!$J$2:$J$201,0))),0,IF(J644-K644=INDEX(Matches!$G$2:$G$201,MATCH($A644&amp;"-4",Matches!$J$2:$J$201,0))-INDEX(Matches!$H$2:$H$201,MATCH($A644&amp;"-4",Matches!$J$2:$J$201,0)),3,2))))),""))</f>
        <v/>
      </c>
      <c r="AB644" s="12" t="str">
        <f aca="false">IF(OR($B644="",L644="",M644=""),"",IFERROR(IF(OR(INDEX(Matches!$I$2:$I$201,MATCH($A644&amp;"-5",Matches!$J$2:$J$201,0))="Void",INDEX(Matches!$G$2:$G$201,MATCH($A644&amp;"-5",Matches!$J$2:$J$201,0))="",INDEX(Matches!$H$2:$H$201,MATCH($A644&amp;"-5",Matches!$J$2:$J$201,0))=""),"",IF(AND($C644&lt;&gt;"",INDEX(Matches!$F$2:$F$201,MATCH($A644&amp;"-5",Matches!$J$2:$J$201,0))&lt;&gt;"",$C644&gt;=INDEX(Matches!$F$2:$F$201,MATCH($A644&amp;"-5",Matches!$J$2:$J$201,0))),"",IF(AND(L644=INDEX(Matches!$G$2:$G$201,MATCH($A644&amp;"-5",Matches!$J$2:$J$201,0)),M644=INDEX(Matches!$H$2:$H$201,MATCH($A644&amp;"-5",Matches!$J$2:$J$201,0))),5,IF(SIGN(L644-M644)&lt;&gt;SIGN(INDEX(Matches!$G$2:$G$201,MATCH($A644&amp;"-5",Matches!$J$2:$J$201,0))-INDEX(Matches!$H$2:$H$201,MATCH($A644&amp;"-5",Matches!$J$2:$J$201,0))),0,IF(L644-M644=INDEX(Matches!$G$2:$G$201,MATCH($A644&amp;"-5",Matches!$J$2:$J$201,0))-INDEX(Matches!$H$2:$H$201,MATCH($A644&amp;"-5",Matches!$J$2:$J$201,0)),3,2))))),""))</f>
        <v/>
      </c>
      <c r="AC644" s="12" t="str">
        <f aca="false">IF(OR($B644="",N644="",O644=""),"",IFERROR(IF(OR(INDEX(Matches!$I$2:$I$201,MATCH($A644&amp;"-6",Matches!$J$2:$J$201,0))="Void",INDEX(Matches!$G$2:$G$201,MATCH($A644&amp;"-6",Matches!$J$2:$J$201,0))="",INDEX(Matches!$H$2:$H$201,MATCH($A644&amp;"-6",Matches!$J$2:$J$201,0))=""),"",IF(AND($C644&lt;&gt;"",INDEX(Matches!$F$2:$F$201,MATCH($A644&amp;"-6",Matches!$J$2:$J$201,0))&lt;&gt;"",$C644&gt;=INDEX(Matches!$F$2:$F$201,MATCH($A644&amp;"-6",Matches!$J$2:$J$201,0))),"",IF(AND(N644=INDEX(Matches!$G$2:$G$201,MATCH($A644&amp;"-6",Matches!$J$2:$J$201,0)),O644=INDEX(Matches!$H$2:$H$201,MATCH($A644&amp;"-6",Matches!$J$2:$J$201,0))),5,IF(SIGN(N644-O644)&lt;&gt;SIGN(INDEX(Matches!$G$2:$G$201,MATCH($A644&amp;"-6",Matches!$J$2:$J$201,0))-INDEX(Matches!$H$2:$H$201,MATCH($A644&amp;"-6",Matches!$J$2:$J$201,0))),0,IF(N644-O644=INDEX(Matches!$G$2:$G$201,MATCH($A644&amp;"-6",Matches!$J$2:$J$201,0))-INDEX(Matches!$H$2:$H$201,MATCH($A644&amp;"-6",Matches!$J$2:$J$201,0)),3,2))))),""))</f>
        <v/>
      </c>
      <c r="AD644" s="12" t="str">
        <f aca="false">IF(OR($B644="",P644="",Q644=""),"",IFERROR(IF(OR(INDEX(Matches!$I$2:$I$201,MATCH($A644&amp;"-7",Matches!$J$2:$J$201,0))="Void",INDEX(Matches!$G$2:$G$201,MATCH($A644&amp;"-7",Matches!$J$2:$J$201,0))="",INDEX(Matches!$H$2:$H$201,MATCH($A644&amp;"-7",Matches!$J$2:$J$201,0))=""),"",IF(AND($C644&lt;&gt;"",INDEX(Matches!$F$2:$F$201,MATCH($A644&amp;"-7",Matches!$J$2:$J$201,0))&lt;&gt;"",$C644&gt;=INDEX(Matches!$F$2:$F$201,MATCH($A644&amp;"-7",Matches!$J$2:$J$201,0))),"",IF(AND(P644=INDEX(Matches!$G$2:$G$201,MATCH($A644&amp;"-7",Matches!$J$2:$J$201,0)),Q644=INDEX(Matches!$H$2:$H$201,MATCH($A644&amp;"-7",Matches!$J$2:$J$201,0))),5,IF(SIGN(P644-Q644)&lt;&gt;SIGN(INDEX(Matches!$G$2:$G$201,MATCH($A644&amp;"-7",Matches!$J$2:$J$201,0))-INDEX(Matches!$H$2:$H$201,MATCH($A644&amp;"-7",Matches!$J$2:$J$201,0))),0,IF(P644-Q644=INDEX(Matches!$G$2:$G$201,MATCH($A644&amp;"-7",Matches!$J$2:$J$201,0))-INDEX(Matches!$H$2:$H$201,MATCH($A644&amp;"-7",Matches!$J$2:$J$201,0)),3,2))))),""))</f>
        <v/>
      </c>
      <c r="AE644" s="12" t="str">
        <f aca="false">IF(OR($B644="",R644="",S644=""),"",IFERROR(IF(OR(INDEX(Matches!$I$2:$I$201,MATCH($A644&amp;"-8",Matches!$J$2:$J$201,0))="Void",INDEX(Matches!$G$2:$G$201,MATCH($A644&amp;"-8",Matches!$J$2:$J$201,0))="",INDEX(Matches!$H$2:$H$201,MATCH($A644&amp;"-8",Matches!$J$2:$J$201,0))=""),"",IF(AND($C644&lt;&gt;"",INDEX(Matches!$F$2:$F$201,MATCH($A644&amp;"-8",Matches!$J$2:$J$201,0))&lt;&gt;"",$C644&gt;=INDEX(Matches!$F$2:$F$201,MATCH($A644&amp;"-8",Matches!$J$2:$J$201,0))),"",IF(AND(R644=INDEX(Matches!$G$2:$G$201,MATCH($A644&amp;"-8",Matches!$J$2:$J$201,0)),S644=INDEX(Matches!$H$2:$H$201,MATCH($A644&amp;"-8",Matches!$J$2:$J$201,0))),5,IF(SIGN(R644-S644)&lt;&gt;SIGN(INDEX(Matches!$G$2:$G$201,MATCH($A644&amp;"-8",Matches!$J$2:$J$201,0))-INDEX(Matches!$H$2:$H$201,MATCH($A644&amp;"-8",Matches!$J$2:$J$201,0))),0,IF(R644-S644=INDEX(Matches!$G$2:$G$201,MATCH($A644&amp;"-8",Matches!$J$2:$J$201,0))-INDEX(Matches!$H$2:$H$201,MATCH($A644&amp;"-8",Matches!$J$2:$J$201,0)),3,2))))),""))</f>
        <v/>
      </c>
      <c r="AF644" s="12" t="str">
        <f aca="false">IF(OR($B644="",T644="",U644=""),"",IFERROR(IF(OR(INDEX(Matches!$I$2:$I$201,MATCH($A644&amp;"-9",Matches!$J$2:$J$201,0))="Void",INDEX(Matches!$G$2:$G$201,MATCH($A644&amp;"-9",Matches!$J$2:$J$201,0))="",INDEX(Matches!$H$2:$H$201,MATCH($A644&amp;"-9",Matches!$J$2:$J$201,0))=""),"",IF(AND($C644&lt;&gt;"",INDEX(Matches!$F$2:$F$201,MATCH($A644&amp;"-9",Matches!$J$2:$J$201,0))&lt;&gt;"",$C644&gt;=INDEX(Matches!$F$2:$F$201,MATCH($A644&amp;"-9",Matches!$J$2:$J$201,0))),"",IF(AND(T644=INDEX(Matches!$G$2:$G$201,MATCH($A644&amp;"-9",Matches!$J$2:$J$201,0)),U644=INDEX(Matches!$H$2:$H$201,MATCH($A644&amp;"-9",Matches!$J$2:$J$201,0))),5,IF(SIGN(T644-U644)&lt;&gt;SIGN(INDEX(Matches!$G$2:$G$201,MATCH($A644&amp;"-9",Matches!$J$2:$J$201,0))-INDEX(Matches!$H$2:$H$201,MATCH($A644&amp;"-9",Matches!$J$2:$J$201,0))),0,IF(T644-U644=INDEX(Matches!$G$2:$G$201,MATCH($A644&amp;"-9",Matches!$J$2:$J$201,0))-INDEX(Matches!$H$2:$H$201,MATCH($A644&amp;"-9",Matches!$J$2:$J$201,0)),3,2))))),""))</f>
        <v/>
      </c>
      <c r="AG644" s="12" t="str">
        <f aca="false">IF(OR($B644="",V644="",W644=""),"",IFERROR(IF(OR(INDEX(Matches!$I$2:$I$201,MATCH($A644&amp;"-10",Matches!$J$2:$J$201,0))="Void",INDEX(Matches!$G$2:$G$201,MATCH($A644&amp;"-10",Matches!$J$2:$J$201,0))="",INDEX(Matches!$H$2:$H$201,MATCH($A644&amp;"-10",Matches!$J$2:$J$201,0))=""),"",IF(AND($C644&lt;&gt;"",INDEX(Matches!$F$2:$F$201,MATCH($A644&amp;"-10",Matches!$J$2:$J$201,0))&lt;&gt;"",$C644&gt;=INDEX(Matches!$F$2:$F$201,MATCH($A644&amp;"-10",Matches!$J$2:$J$201,0))),"",IF(AND(V644=INDEX(Matches!$G$2:$G$201,MATCH($A644&amp;"-10",Matches!$J$2:$J$201,0)),W644=INDEX(Matches!$H$2:$H$201,MATCH($A644&amp;"-10",Matches!$J$2:$J$201,0))),5,IF(SIGN(V644-W644)&lt;&gt;SIGN(INDEX(Matches!$G$2:$G$201,MATCH($A644&amp;"-10",Matches!$J$2:$J$201,0))-INDEX(Matches!$H$2:$H$201,MATCH($A644&amp;"-10",Matches!$J$2:$J$201,0))),0,IF(V644-W644=INDEX(Matches!$G$2:$G$201,MATCH($A644&amp;"-10",Matches!$J$2:$J$201,0))-INDEX(Matches!$H$2:$H$201,MATCH($A644&amp;"-10",Matches!$J$2:$J$201,0)),3,2))))),""))</f>
        <v/>
      </c>
      <c r="AH644" s="13" t="str">
        <f aca="false">IF($B644="","",SUM(X644:AG644))</f>
        <v/>
      </c>
      <c r="AI644" s="12" t="str">
        <f aca="false">IF($B644="","",COUNTIF(X644:AG644,5))</f>
        <v/>
      </c>
      <c r="AJ644" s="12" t="str">
        <f aca="false">IF($B644="","",COUNTIF(X644:AG644,"&gt;=2"))</f>
        <v/>
      </c>
      <c r="AK644" s="12" t="str">
        <f aca="false">IF($B644="","",COUNT(X644:AG644))</f>
        <v/>
      </c>
    </row>
    <row r="645" customFormat="false" ht="15" hidden="false" customHeight="false" outlineLevel="0" collapsed="false">
      <c r="A645" s="7"/>
      <c r="B645" s="7"/>
      <c r="C645" s="11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12" t="str">
        <f aca="false">IF(OR($B645="",D645="",E645=""),"",IFERROR(IF(OR(INDEX(Matches!$I$2:$I$201,MATCH($A645&amp;"-1",Matches!$J$2:$J$201,0))="Void",INDEX(Matches!$G$2:$G$201,MATCH($A645&amp;"-1",Matches!$J$2:$J$201,0))="",INDEX(Matches!$H$2:$H$201,MATCH($A645&amp;"-1",Matches!$J$2:$J$201,0))=""),"",IF(AND($C645&lt;&gt;"",INDEX(Matches!$F$2:$F$201,MATCH($A645&amp;"-1",Matches!$J$2:$J$201,0))&lt;&gt;"",$C645&gt;=INDEX(Matches!$F$2:$F$201,MATCH($A645&amp;"-1",Matches!$J$2:$J$201,0))),"",IF(AND(D645=INDEX(Matches!$G$2:$G$201,MATCH($A645&amp;"-1",Matches!$J$2:$J$201,0)),E645=INDEX(Matches!$H$2:$H$201,MATCH($A645&amp;"-1",Matches!$J$2:$J$201,0))),5,IF(SIGN(D645-E645)&lt;&gt;SIGN(INDEX(Matches!$G$2:$G$201,MATCH($A645&amp;"-1",Matches!$J$2:$J$201,0))-INDEX(Matches!$H$2:$H$201,MATCH($A645&amp;"-1",Matches!$J$2:$J$201,0))),0,IF(D645-E645=INDEX(Matches!$G$2:$G$201,MATCH($A645&amp;"-1",Matches!$J$2:$J$201,0))-INDEX(Matches!$H$2:$H$201,MATCH($A645&amp;"-1",Matches!$J$2:$J$201,0)),3,2))))),""))</f>
        <v/>
      </c>
      <c r="Y645" s="12" t="str">
        <f aca="false">IF(OR($B645="",F645="",G645=""),"",IFERROR(IF(OR(INDEX(Matches!$I$2:$I$201,MATCH($A645&amp;"-2",Matches!$J$2:$J$201,0))="Void",INDEX(Matches!$G$2:$G$201,MATCH($A645&amp;"-2",Matches!$J$2:$J$201,0))="",INDEX(Matches!$H$2:$H$201,MATCH($A645&amp;"-2",Matches!$J$2:$J$201,0))=""),"",IF(AND($C645&lt;&gt;"",INDEX(Matches!$F$2:$F$201,MATCH($A645&amp;"-2",Matches!$J$2:$J$201,0))&lt;&gt;"",$C645&gt;=INDEX(Matches!$F$2:$F$201,MATCH($A645&amp;"-2",Matches!$J$2:$J$201,0))),"",IF(AND(F645=INDEX(Matches!$G$2:$G$201,MATCH($A645&amp;"-2",Matches!$J$2:$J$201,0)),G645=INDEX(Matches!$H$2:$H$201,MATCH($A645&amp;"-2",Matches!$J$2:$J$201,0))),5,IF(SIGN(F645-G645)&lt;&gt;SIGN(INDEX(Matches!$G$2:$G$201,MATCH($A645&amp;"-2",Matches!$J$2:$J$201,0))-INDEX(Matches!$H$2:$H$201,MATCH($A645&amp;"-2",Matches!$J$2:$J$201,0))),0,IF(F645-G645=INDEX(Matches!$G$2:$G$201,MATCH($A645&amp;"-2",Matches!$J$2:$J$201,0))-INDEX(Matches!$H$2:$H$201,MATCH($A645&amp;"-2",Matches!$J$2:$J$201,0)),3,2))))),""))</f>
        <v/>
      </c>
      <c r="Z645" s="12" t="str">
        <f aca="false">IF(OR($B645="",H645="",I645=""),"",IFERROR(IF(OR(INDEX(Matches!$I$2:$I$201,MATCH($A645&amp;"-3",Matches!$J$2:$J$201,0))="Void",INDEX(Matches!$G$2:$G$201,MATCH($A645&amp;"-3",Matches!$J$2:$J$201,0))="",INDEX(Matches!$H$2:$H$201,MATCH($A645&amp;"-3",Matches!$J$2:$J$201,0))=""),"",IF(AND($C645&lt;&gt;"",INDEX(Matches!$F$2:$F$201,MATCH($A645&amp;"-3",Matches!$J$2:$J$201,0))&lt;&gt;"",$C645&gt;=INDEX(Matches!$F$2:$F$201,MATCH($A645&amp;"-3",Matches!$J$2:$J$201,0))),"",IF(AND(H645=INDEX(Matches!$G$2:$G$201,MATCH($A645&amp;"-3",Matches!$J$2:$J$201,0)),I645=INDEX(Matches!$H$2:$H$201,MATCH($A645&amp;"-3",Matches!$J$2:$J$201,0))),5,IF(SIGN(H645-I645)&lt;&gt;SIGN(INDEX(Matches!$G$2:$G$201,MATCH($A645&amp;"-3",Matches!$J$2:$J$201,0))-INDEX(Matches!$H$2:$H$201,MATCH($A645&amp;"-3",Matches!$J$2:$J$201,0))),0,IF(H645-I645=INDEX(Matches!$G$2:$G$201,MATCH($A645&amp;"-3",Matches!$J$2:$J$201,0))-INDEX(Matches!$H$2:$H$201,MATCH($A645&amp;"-3",Matches!$J$2:$J$201,0)),3,2))))),""))</f>
        <v/>
      </c>
      <c r="AA645" s="12" t="str">
        <f aca="false">IF(OR($B645="",J645="",K645=""),"",IFERROR(IF(OR(INDEX(Matches!$I$2:$I$201,MATCH($A645&amp;"-4",Matches!$J$2:$J$201,0))="Void",INDEX(Matches!$G$2:$G$201,MATCH($A645&amp;"-4",Matches!$J$2:$J$201,0))="",INDEX(Matches!$H$2:$H$201,MATCH($A645&amp;"-4",Matches!$J$2:$J$201,0))=""),"",IF(AND($C645&lt;&gt;"",INDEX(Matches!$F$2:$F$201,MATCH($A645&amp;"-4",Matches!$J$2:$J$201,0))&lt;&gt;"",$C645&gt;=INDEX(Matches!$F$2:$F$201,MATCH($A645&amp;"-4",Matches!$J$2:$J$201,0))),"",IF(AND(J645=INDEX(Matches!$G$2:$G$201,MATCH($A645&amp;"-4",Matches!$J$2:$J$201,0)),K645=INDEX(Matches!$H$2:$H$201,MATCH($A645&amp;"-4",Matches!$J$2:$J$201,0))),5,IF(SIGN(J645-K645)&lt;&gt;SIGN(INDEX(Matches!$G$2:$G$201,MATCH($A645&amp;"-4",Matches!$J$2:$J$201,0))-INDEX(Matches!$H$2:$H$201,MATCH($A645&amp;"-4",Matches!$J$2:$J$201,0))),0,IF(J645-K645=INDEX(Matches!$G$2:$G$201,MATCH($A645&amp;"-4",Matches!$J$2:$J$201,0))-INDEX(Matches!$H$2:$H$201,MATCH($A645&amp;"-4",Matches!$J$2:$J$201,0)),3,2))))),""))</f>
        <v/>
      </c>
      <c r="AB645" s="12" t="str">
        <f aca="false">IF(OR($B645="",L645="",M645=""),"",IFERROR(IF(OR(INDEX(Matches!$I$2:$I$201,MATCH($A645&amp;"-5",Matches!$J$2:$J$201,0))="Void",INDEX(Matches!$G$2:$G$201,MATCH($A645&amp;"-5",Matches!$J$2:$J$201,0))="",INDEX(Matches!$H$2:$H$201,MATCH($A645&amp;"-5",Matches!$J$2:$J$201,0))=""),"",IF(AND($C645&lt;&gt;"",INDEX(Matches!$F$2:$F$201,MATCH($A645&amp;"-5",Matches!$J$2:$J$201,0))&lt;&gt;"",$C645&gt;=INDEX(Matches!$F$2:$F$201,MATCH($A645&amp;"-5",Matches!$J$2:$J$201,0))),"",IF(AND(L645=INDEX(Matches!$G$2:$G$201,MATCH($A645&amp;"-5",Matches!$J$2:$J$201,0)),M645=INDEX(Matches!$H$2:$H$201,MATCH($A645&amp;"-5",Matches!$J$2:$J$201,0))),5,IF(SIGN(L645-M645)&lt;&gt;SIGN(INDEX(Matches!$G$2:$G$201,MATCH($A645&amp;"-5",Matches!$J$2:$J$201,0))-INDEX(Matches!$H$2:$H$201,MATCH($A645&amp;"-5",Matches!$J$2:$J$201,0))),0,IF(L645-M645=INDEX(Matches!$G$2:$G$201,MATCH($A645&amp;"-5",Matches!$J$2:$J$201,0))-INDEX(Matches!$H$2:$H$201,MATCH($A645&amp;"-5",Matches!$J$2:$J$201,0)),3,2))))),""))</f>
        <v/>
      </c>
      <c r="AC645" s="12" t="str">
        <f aca="false">IF(OR($B645="",N645="",O645=""),"",IFERROR(IF(OR(INDEX(Matches!$I$2:$I$201,MATCH($A645&amp;"-6",Matches!$J$2:$J$201,0))="Void",INDEX(Matches!$G$2:$G$201,MATCH($A645&amp;"-6",Matches!$J$2:$J$201,0))="",INDEX(Matches!$H$2:$H$201,MATCH($A645&amp;"-6",Matches!$J$2:$J$201,0))=""),"",IF(AND($C645&lt;&gt;"",INDEX(Matches!$F$2:$F$201,MATCH($A645&amp;"-6",Matches!$J$2:$J$201,0))&lt;&gt;"",$C645&gt;=INDEX(Matches!$F$2:$F$201,MATCH($A645&amp;"-6",Matches!$J$2:$J$201,0))),"",IF(AND(N645=INDEX(Matches!$G$2:$G$201,MATCH($A645&amp;"-6",Matches!$J$2:$J$201,0)),O645=INDEX(Matches!$H$2:$H$201,MATCH($A645&amp;"-6",Matches!$J$2:$J$201,0))),5,IF(SIGN(N645-O645)&lt;&gt;SIGN(INDEX(Matches!$G$2:$G$201,MATCH($A645&amp;"-6",Matches!$J$2:$J$201,0))-INDEX(Matches!$H$2:$H$201,MATCH($A645&amp;"-6",Matches!$J$2:$J$201,0))),0,IF(N645-O645=INDEX(Matches!$G$2:$G$201,MATCH($A645&amp;"-6",Matches!$J$2:$J$201,0))-INDEX(Matches!$H$2:$H$201,MATCH($A645&amp;"-6",Matches!$J$2:$J$201,0)),3,2))))),""))</f>
        <v/>
      </c>
      <c r="AD645" s="12" t="str">
        <f aca="false">IF(OR($B645="",P645="",Q645=""),"",IFERROR(IF(OR(INDEX(Matches!$I$2:$I$201,MATCH($A645&amp;"-7",Matches!$J$2:$J$201,0))="Void",INDEX(Matches!$G$2:$G$201,MATCH($A645&amp;"-7",Matches!$J$2:$J$201,0))="",INDEX(Matches!$H$2:$H$201,MATCH($A645&amp;"-7",Matches!$J$2:$J$201,0))=""),"",IF(AND($C645&lt;&gt;"",INDEX(Matches!$F$2:$F$201,MATCH($A645&amp;"-7",Matches!$J$2:$J$201,0))&lt;&gt;"",$C645&gt;=INDEX(Matches!$F$2:$F$201,MATCH($A645&amp;"-7",Matches!$J$2:$J$201,0))),"",IF(AND(P645=INDEX(Matches!$G$2:$G$201,MATCH($A645&amp;"-7",Matches!$J$2:$J$201,0)),Q645=INDEX(Matches!$H$2:$H$201,MATCH($A645&amp;"-7",Matches!$J$2:$J$201,0))),5,IF(SIGN(P645-Q645)&lt;&gt;SIGN(INDEX(Matches!$G$2:$G$201,MATCH($A645&amp;"-7",Matches!$J$2:$J$201,0))-INDEX(Matches!$H$2:$H$201,MATCH($A645&amp;"-7",Matches!$J$2:$J$201,0))),0,IF(P645-Q645=INDEX(Matches!$G$2:$G$201,MATCH($A645&amp;"-7",Matches!$J$2:$J$201,0))-INDEX(Matches!$H$2:$H$201,MATCH($A645&amp;"-7",Matches!$J$2:$J$201,0)),3,2))))),""))</f>
        <v/>
      </c>
      <c r="AE645" s="12" t="str">
        <f aca="false">IF(OR($B645="",R645="",S645=""),"",IFERROR(IF(OR(INDEX(Matches!$I$2:$I$201,MATCH($A645&amp;"-8",Matches!$J$2:$J$201,0))="Void",INDEX(Matches!$G$2:$G$201,MATCH($A645&amp;"-8",Matches!$J$2:$J$201,0))="",INDEX(Matches!$H$2:$H$201,MATCH($A645&amp;"-8",Matches!$J$2:$J$201,0))=""),"",IF(AND($C645&lt;&gt;"",INDEX(Matches!$F$2:$F$201,MATCH($A645&amp;"-8",Matches!$J$2:$J$201,0))&lt;&gt;"",$C645&gt;=INDEX(Matches!$F$2:$F$201,MATCH($A645&amp;"-8",Matches!$J$2:$J$201,0))),"",IF(AND(R645=INDEX(Matches!$G$2:$G$201,MATCH($A645&amp;"-8",Matches!$J$2:$J$201,0)),S645=INDEX(Matches!$H$2:$H$201,MATCH($A645&amp;"-8",Matches!$J$2:$J$201,0))),5,IF(SIGN(R645-S645)&lt;&gt;SIGN(INDEX(Matches!$G$2:$G$201,MATCH($A645&amp;"-8",Matches!$J$2:$J$201,0))-INDEX(Matches!$H$2:$H$201,MATCH($A645&amp;"-8",Matches!$J$2:$J$201,0))),0,IF(R645-S645=INDEX(Matches!$G$2:$G$201,MATCH($A645&amp;"-8",Matches!$J$2:$J$201,0))-INDEX(Matches!$H$2:$H$201,MATCH($A645&amp;"-8",Matches!$J$2:$J$201,0)),3,2))))),""))</f>
        <v/>
      </c>
      <c r="AF645" s="12" t="str">
        <f aca="false">IF(OR($B645="",T645="",U645=""),"",IFERROR(IF(OR(INDEX(Matches!$I$2:$I$201,MATCH($A645&amp;"-9",Matches!$J$2:$J$201,0))="Void",INDEX(Matches!$G$2:$G$201,MATCH($A645&amp;"-9",Matches!$J$2:$J$201,0))="",INDEX(Matches!$H$2:$H$201,MATCH($A645&amp;"-9",Matches!$J$2:$J$201,0))=""),"",IF(AND($C645&lt;&gt;"",INDEX(Matches!$F$2:$F$201,MATCH($A645&amp;"-9",Matches!$J$2:$J$201,0))&lt;&gt;"",$C645&gt;=INDEX(Matches!$F$2:$F$201,MATCH($A645&amp;"-9",Matches!$J$2:$J$201,0))),"",IF(AND(T645=INDEX(Matches!$G$2:$G$201,MATCH($A645&amp;"-9",Matches!$J$2:$J$201,0)),U645=INDEX(Matches!$H$2:$H$201,MATCH($A645&amp;"-9",Matches!$J$2:$J$201,0))),5,IF(SIGN(T645-U645)&lt;&gt;SIGN(INDEX(Matches!$G$2:$G$201,MATCH($A645&amp;"-9",Matches!$J$2:$J$201,0))-INDEX(Matches!$H$2:$H$201,MATCH($A645&amp;"-9",Matches!$J$2:$J$201,0))),0,IF(T645-U645=INDEX(Matches!$G$2:$G$201,MATCH($A645&amp;"-9",Matches!$J$2:$J$201,0))-INDEX(Matches!$H$2:$H$201,MATCH($A645&amp;"-9",Matches!$J$2:$J$201,0)),3,2))))),""))</f>
        <v/>
      </c>
      <c r="AG645" s="12" t="str">
        <f aca="false">IF(OR($B645="",V645="",W645=""),"",IFERROR(IF(OR(INDEX(Matches!$I$2:$I$201,MATCH($A645&amp;"-10",Matches!$J$2:$J$201,0))="Void",INDEX(Matches!$G$2:$G$201,MATCH($A645&amp;"-10",Matches!$J$2:$J$201,0))="",INDEX(Matches!$H$2:$H$201,MATCH($A645&amp;"-10",Matches!$J$2:$J$201,0))=""),"",IF(AND($C645&lt;&gt;"",INDEX(Matches!$F$2:$F$201,MATCH($A645&amp;"-10",Matches!$J$2:$J$201,0))&lt;&gt;"",$C645&gt;=INDEX(Matches!$F$2:$F$201,MATCH($A645&amp;"-10",Matches!$J$2:$J$201,0))),"",IF(AND(V645=INDEX(Matches!$G$2:$G$201,MATCH($A645&amp;"-10",Matches!$J$2:$J$201,0)),W645=INDEX(Matches!$H$2:$H$201,MATCH($A645&amp;"-10",Matches!$J$2:$J$201,0))),5,IF(SIGN(V645-W645)&lt;&gt;SIGN(INDEX(Matches!$G$2:$G$201,MATCH($A645&amp;"-10",Matches!$J$2:$J$201,0))-INDEX(Matches!$H$2:$H$201,MATCH($A645&amp;"-10",Matches!$J$2:$J$201,0))),0,IF(V645-W645=INDEX(Matches!$G$2:$G$201,MATCH($A645&amp;"-10",Matches!$J$2:$J$201,0))-INDEX(Matches!$H$2:$H$201,MATCH($A645&amp;"-10",Matches!$J$2:$J$201,0)),3,2))))),""))</f>
        <v/>
      </c>
      <c r="AH645" s="13" t="str">
        <f aca="false">IF($B645="","",SUM(X645:AG645))</f>
        <v/>
      </c>
      <c r="AI645" s="12" t="str">
        <f aca="false">IF($B645="","",COUNTIF(X645:AG645,5))</f>
        <v/>
      </c>
      <c r="AJ645" s="12" t="str">
        <f aca="false">IF($B645="","",COUNTIF(X645:AG645,"&gt;=2"))</f>
        <v/>
      </c>
      <c r="AK645" s="12" t="str">
        <f aca="false">IF($B645="","",COUNT(X645:AG645))</f>
        <v/>
      </c>
    </row>
    <row r="646" customFormat="false" ht="15" hidden="false" customHeight="false" outlineLevel="0" collapsed="false">
      <c r="A646" s="7"/>
      <c r="B646" s="7"/>
      <c r="C646" s="11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12" t="str">
        <f aca="false">IF(OR($B646="",D646="",E646=""),"",IFERROR(IF(OR(INDEX(Matches!$I$2:$I$201,MATCH($A646&amp;"-1",Matches!$J$2:$J$201,0))="Void",INDEX(Matches!$G$2:$G$201,MATCH($A646&amp;"-1",Matches!$J$2:$J$201,0))="",INDEX(Matches!$H$2:$H$201,MATCH($A646&amp;"-1",Matches!$J$2:$J$201,0))=""),"",IF(AND($C646&lt;&gt;"",INDEX(Matches!$F$2:$F$201,MATCH($A646&amp;"-1",Matches!$J$2:$J$201,0))&lt;&gt;"",$C646&gt;=INDEX(Matches!$F$2:$F$201,MATCH($A646&amp;"-1",Matches!$J$2:$J$201,0))),"",IF(AND(D646=INDEX(Matches!$G$2:$G$201,MATCH($A646&amp;"-1",Matches!$J$2:$J$201,0)),E646=INDEX(Matches!$H$2:$H$201,MATCH($A646&amp;"-1",Matches!$J$2:$J$201,0))),5,IF(SIGN(D646-E646)&lt;&gt;SIGN(INDEX(Matches!$G$2:$G$201,MATCH($A646&amp;"-1",Matches!$J$2:$J$201,0))-INDEX(Matches!$H$2:$H$201,MATCH($A646&amp;"-1",Matches!$J$2:$J$201,0))),0,IF(D646-E646=INDEX(Matches!$G$2:$G$201,MATCH($A646&amp;"-1",Matches!$J$2:$J$201,0))-INDEX(Matches!$H$2:$H$201,MATCH($A646&amp;"-1",Matches!$J$2:$J$201,0)),3,2))))),""))</f>
        <v/>
      </c>
      <c r="Y646" s="12" t="str">
        <f aca="false">IF(OR($B646="",F646="",G646=""),"",IFERROR(IF(OR(INDEX(Matches!$I$2:$I$201,MATCH($A646&amp;"-2",Matches!$J$2:$J$201,0))="Void",INDEX(Matches!$G$2:$G$201,MATCH($A646&amp;"-2",Matches!$J$2:$J$201,0))="",INDEX(Matches!$H$2:$H$201,MATCH($A646&amp;"-2",Matches!$J$2:$J$201,0))=""),"",IF(AND($C646&lt;&gt;"",INDEX(Matches!$F$2:$F$201,MATCH($A646&amp;"-2",Matches!$J$2:$J$201,0))&lt;&gt;"",$C646&gt;=INDEX(Matches!$F$2:$F$201,MATCH($A646&amp;"-2",Matches!$J$2:$J$201,0))),"",IF(AND(F646=INDEX(Matches!$G$2:$G$201,MATCH($A646&amp;"-2",Matches!$J$2:$J$201,0)),G646=INDEX(Matches!$H$2:$H$201,MATCH($A646&amp;"-2",Matches!$J$2:$J$201,0))),5,IF(SIGN(F646-G646)&lt;&gt;SIGN(INDEX(Matches!$G$2:$G$201,MATCH($A646&amp;"-2",Matches!$J$2:$J$201,0))-INDEX(Matches!$H$2:$H$201,MATCH($A646&amp;"-2",Matches!$J$2:$J$201,0))),0,IF(F646-G646=INDEX(Matches!$G$2:$G$201,MATCH($A646&amp;"-2",Matches!$J$2:$J$201,0))-INDEX(Matches!$H$2:$H$201,MATCH($A646&amp;"-2",Matches!$J$2:$J$201,0)),3,2))))),""))</f>
        <v/>
      </c>
      <c r="Z646" s="12" t="str">
        <f aca="false">IF(OR($B646="",H646="",I646=""),"",IFERROR(IF(OR(INDEX(Matches!$I$2:$I$201,MATCH($A646&amp;"-3",Matches!$J$2:$J$201,0))="Void",INDEX(Matches!$G$2:$G$201,MATCH($A646&amp;"-3",Matches!$J$2:$J$201,0))="",INDEX(Matches!$H$2:$H$201,MATCH($A646&amp;"-3",Matches!$J$2:$J$201,0))=""),"",IF(AND($C646&lt;&gt;"",INDEX(Matches!$F$2:$F$201,MATCH($A646&amp;"-3",Matches!$J$2:$J$201,0))&lt;&gt;"",$C646&gt;=INDEX(Matches!$F$2:$F$201,MATCH($A646&amp;"-3",Matches!$J$2:$J$201,0))),"",IF(AND(H646=INDEX(Matches!$G$2:$G$201,MATCH($A646&amp;"-3",Matches!$J$2:$J$201,0)),I646=INDEX(Matches!$H$2:$H$201,MATCH($A646&amp;"-3",Matches!$J$2:$J$201,0))),5,IF(SIGN(H646-I646)&lt;&gt;SIGN(INDEX(Matches!$G$2:$G$201,MATCH($A646&amp;"-3",Matches!$J$2:$J$201,0))-INDEX(Matches!$H$2:$H$201,MATCH($A646&amp;"-3",Matches!$J$2:$J$201,0))),0,IF(H646-I646=INDEX(Matches!$G$2:$G$201,MATCH($A646&amp;"-3",Matches!$J$2:$J$201,0))-INDEX(Matches!$H$2:$H$201,MATCH($A646&amp;"-3",Matches!$J$2:$J$201,0)),3,2))))),""))</f>
        <v/>
      </c>
      <c r="AA646" s="12" t="str">
        <f aca="false">IF(OR($B646="",J646="",K646=""),"",IFERROR(IF(OR(INDEX(Matches!$I$2:$I$201,MATCH($A646&amp;"-4",Matches!$J$2:$J$201,0))="Void",INDEX(Matches!$G$2:$G$201,MATCH($A646&amp;"-4",Matches!$J$2:$J$201,0))="",INDEX(Matches!$H$2:$H$201,MATCH($A646&amp;"-4",Matches!$J$2:$J$201,0))=""),"",IF(AND($C646&lt;&gt;"",INDEX(Matches!$F$2:$F$201,MATCH($A646&amp;"-4",Matches!$J$2:$J$201,0))&lt;&gt;"",$C646&gt;=INDEX(Matches!$F$2:$F$201,MATCH($A646&amp;"-4",Matches!$J$2:$J$201,0))),"",IF(AND(J646=INDEX(Matches!$G$2:$G$201,MATCH($A646&amp;"-4",Matches!$J$2:$J$201,0)),K646=INDEX(Matches!$H$2:$H$201,MATCH($A646&amp;"-4",Matches!$J$2:$J$201,0))),5,IF(SIGN(J646-K646)&lt;&gt;SIGN(INDEX(Matches!$G$2:$G$201,MATCH($A646&amp;"-4",Matches!$J$2:$J$201,0))-INDEX(Matches!$H$2:$H$201,MATCH($A646&amp;"-4",Matches!$J$2:$J$201,0))),0,IF(J646-K646=INDEX(Matches!$G$2:$G$201,MATCH($A646&amp;"-4",Matches!$J$2:$J$201,0))-INDEX(Matches!$H$2:$H$201,MATCH($A646&amp;"-4",Matches!$J$2:$J$201,0)),3,2))))),""))</f>
        <v/>
      </c>
      <c r="AB646" s="12" t="str">
        <f aca="false">IF(OR($B646="",L646="",M646=""),"",IFERROR(IF(OR(INDEX(Matches!$I$2:$I$201,MATCH($A646&amp;"-5",Matches!$J$2:$J$201,0))="Void",INDEX(Matches!$G$2:$G$201,MATCH($A646&amp;"-5",Matches!$J$2:$J$201,0))="",INDEX(Matches!$H$2:$H$201,MATCH($A646&amp;"-5",Matches!$J$2:$J$201,0))=""),"",IF(AND($C646&lt;&gt;"",INDEX(Matches!$F$2:$F$201,MATCH($A646&amp;"-5",Matches!$J$2:$J$201,0))&lt;&gt;"",$C646&gt;=INDEX(Matches!$F$2:$F$201,MATCH($A646&amp;"-5",Matches!$J$2:$J$201,0))),"",IF(AND(L646=INDEX(Matches!$G$2:$G$201,MATCH($A646&amp;"-5",Matches!$J$2:$J$201,0)),M646=INDEX(Matches!$H$2:$H$201,MATCH($A646&amp;"-5",Matches!$J$2:$J$201,0))),5,IF(SIGN(L646-M646)&lt;&gt;SIGN(INDEX(Matches!$G$2:$G$201,MATCH($A646&amp;"-5",Matches!$J$2:$J$201,0))-INDEX(Matches!$H$2:$H$201,MATCH($A646&amp;"-5",Matches!$J$2:$J$201,0))),0,IF(L646-M646=INDEX(Matches!$G$2:$G$201,MATCH($A646&amp;"-5",Matches!$J$2:$J$201,0))-INDEX(Matches!$H$2:$H$201,MATCH($A646&amp;"-5",Matches!$J$2:$J$201,0)),3,2))))),""))</f>
        <v/>
      </c>
      <c r="AC646" s="12" t="str">
        <f aca="false">IF(OR($B646="",N646="",O646=""),"",IFERROR(IF(OR(INDEX(Matches!$I$2:$I$201,MATCH($A646&amp;"-6",Matches!$J$2:$J$201,0))="Void",INDEX(Matches!$G$2:$G$201,MATCH($A646&amp;"-6",Matches!$J$2:$J$201,0))="",INDEX(Matches!$H$2:$H$201,MATCH($A646&amp;"-6",Matches!$J$2:$J$201,0))=""),"",IF(AND($C646&lt;&gt;"",INDEX(Matches!$F$2:$F$201,MATCH($A646&amp;"-6",Matches!$J$2:$J$201,0))&lt;&gt;"",$C646&gt;=INDEX(Matches!$F$2:$F$201,MATCH($A646&amp;"-6",Matches!$J$2:$J$201,0))),"",IF(AND(N646=INDEX(Matches!$G$2:$G$201,MATCH($A646&amp;"-6",Matches!$J$2:$J$201,0)),O646=INDEX(Matches!$H$2:$H$201,MATCH($A646&amp;"-6",Matches!$J$2:$J$201,0))),5,IF(SIGN(N646-O646)&lt;&gt;SIGN(INDEX(Matches!$G$2:$G$201,MATCH($A646&amp;"-6",Matches!$J$2:$J$201,0))-INDEX(Matches!$H$2:$H$201,MATCH($A646&amp;"-6",Matches!$J$2:$J$201,0))),0,IF(N646-O646=INDEX(Matches!$G$2:$G$201,MATCH($A646&amp;"-6",Matches!$J$2:$J$201,0))-INDEX(Matches!$H$2:$H$201,MATCH($A646&amp;"-6",Matches!$J$2:$J$201,0)),3,2))))),""))</f>
        <v/>
      </c>
      <c r="AD646" s="12" t="str">
        <f aca="false">IF(OR($B646="",P646="",Q646=""),"",IFERROR(IF(OR(INDEX(Matches!$I$2:$I$201,MATCH($A646&amp;"-7",Matches!$J$2:$J$201,0))="Void",INDEX(Matches!$G$2:$G$201,MATCH($A646&amp;"-7",Matches!$J$2:$J$201,0))="",INDEX(Matches!$H$2:$H$201,MATCH($A646&amp;"-7",Matches!$J$2:$J$201,0))=""),"",IF(AND($C646&lt;&gt;"",INDEX(Matches!$F$2:$F$201,MATCH($A646&amp;"-7",Matches!$J$2:$J$201,0))&lt;&gt;"",$C646&gt;=INDEX(Matches!$F$2:$F$201,MATCH($A646&amp;"-7",Matches!$J$2:$J$201,0))),"",IF(AND(P646=INDEX(Matches!$G$2:$G$201,MATCH($A646&amp;"-7",Matches!$J$2:$J$201,0)),Q646=INDEX(Matches!$H$2:$H$201,MATCH($A646&amp;"-7",Matches!$J$2:$J$201,0))),5,IF(SIGN(P646-Q646)&lt;&gt;SIGN(INDEX(Matches!$G$2:$G$201,MATCH($A646&amp;"-7",Matches!$J$2:$J$201,0))-INDEX(Matches!$H$2:$H$201,MATCH($A646&amp;"-7",Matches!$J$2:$J$201,0))),0,IF(P646-Q646=INDEX(Matches!$G$2:$G$201,MATCH($A646&amp;"-7",Matches!$J$2:$J$201,0))-INDEX(Matches!$H$2:$H$201,MATCH($A646&amp;"-7",Matches!$J$2:$J$201,0)),3,2))))),""))</f>
        <v/>
      </c>
      <c r="AE646" s="12" t="str">
        <f aca="false">IF(OR($B646="",R646="",S646=""),"",IFERROR(IF(OR(INDEX(Matches!$I$2:$I$201,MATCH($A646&amp;"-8",Matches!$J$2:$J$201,0))="Void",INDEX(Matches!$G$2:$G$201,MATCH($A646&amp;"-8",Matches!$J$2:$J$201,0))="",INDEX(Matches!$H$2:$H$201,MATCH($A646&amp;"-8",Matches!$J$2:$J$201,0))=""),"",IF(AND($C646&lt;&gt;"",INDEX(Matches!$F$2:$F$201,MATCH($A646&amp;"-8",Matches!$J$2:$J$201,0))&lt;&gt;"",$C646&gt;=INDEX(Matches!$F$2:$F$201,MATCH($A646&amp;"-8",Matches!$J$2:$J$201,0))),"",IF(AND(R646=INDEX(Matches!$G$2:$G$201,MATCH($A646&amp;"-8",Matches!$J$2:$J$201,0)),S646=INDEX(Matches!$H$2:$H$201,MATCH($A646&amp;"-8",Matches!$J$2:$J$201,0))),5,IF(SIGN(R646-S646)&lt;&gt;SIGN(INDEX(Matches!$G$2:$G$201,MATCH($A646&amp;"-8",Matches!$J$2:$J$201,0))-INDEX(Matches!$H$2:$H$201,MATCH($A646&amp;"-8",Matches!$J$2:$J$201,0))),0,IF(R646-S646=INDEX(Matches!$G$2:$G$201,MATCH($A646&amp;"-8",Matches!$J$2:$J$201,0))-INDEX(Matches!$H$2:$H$201,MATCH($A646&amp;"-8",Matches!$J$2:$J$201,0)),3,2))))),""))</f>
        <v/>
      </c>
      <c r="AF646" s="12" t="str">
        <f aca="false">IF(OR($B646="",T646="",U646=""),"",IFERROR(IF(OR(INDEX(Matches!$I$2:$I$201,MATCH($A646&amp;"-9",Matches!$J$2:$J$201,0))="Void",INDEX(Matches!$G$2:$G$201,MATCH($A646&amp;"-9",Matches!$J$2:$J$201,0))="",INDEX(Matches!$H$2:$H$201,MATCH($A646&amp;"-9",Matches!$J$2:$J$201,0))=""),"",IF(AND($C646&lt;&gt;"",INDEX(Matches!$F$2:$F$201,MATCH($A646&amp;"-9",Matches!$J$2:$J$201,0))&lt;&gt;"",$C646&gt;=INDEX(Matches!$F$2:$F$201,MATCH($A646&amp;"-9",Matches!$J$2:$J$201,0))),"",IF(AND(T646=INDEX(Matches!$G$2:$G$201,MATCH($A646&amp;"-9",Matches!$J$2:$J$201,0)),U646=INDEX(Matches!$H$2:$H$201,MATCH($A646&amp;"-9",Matches!$J$2:$J$201,0))),5,IF(SIGN(T646-U646)&lt;&gt;SIGN(INDEX(Matches!$G$2:$G$201,MATCH($A646&amp;"-9",Matches!$J$2:$J$201,0))-INDEX(Matches!$H$2:$H$201,MATCH($A646&amp;"-9",Matches!$J$2:$J$201,0))),0,IF(T646-U646=INDEX(Matches!$G$2:$G$201,MATCH($A646&amp;"-9",Matches!$J$2:$J$201,0))-INDEX(Matches!$H$2:$H$201,MATCH($A646&amp;"-9",Matches!$J$2:$J$201,0)),3,2))))),""))</f>
        <v/>
      </c>
      <c r="AG646" s="12" t="str">
        <f aca="false">IF(OR($B646="",V646="",W646=""),"",IFERROR(IF(OR(INDEX(Matches!$I$2:$I$201,MATCH($A646&amp;"-10",Matches!$J$2:$J$201,0))="Void",INDEX(Matches!$G$2:$G$201,MATCH($A646&amp;"-10",Matches!$J$2:$J$201,0))="",INDEX(Matches!$H$2:$H$201,MATCH($A646&amp;"-10",Matches!$J$2:$J$201,0))=""),"",IF(AND($C646&lt;&gt;"",INDEX(Matches!$F$2:$F$201,MATCH($A646&amp;"-10",Matches!$J$2:$J$201,0))&lt;&gt;"",$C646&gt;=INDEX(Matches!$F$2:$F$201,MATCH($A646&amp;"-10",Matches!$J$2:$J$201,0))),"",IF(AND(V646=INDEX(Matches!$G$2:$G$201,MATCH($A646&amp;"-10",Matches!$J$2:$J$201,0)),W646=INDEX(Matches!$H$2:$H$201,MATCH($A646&amp;"-10",Matches!$J$2:$J$201,0))),5,IF(SIGN(V646-W646)&lt;&gt;SIGN(INDEX(Matches!$G$2:$G$201,MATCH($A646&amp;"-10",Matches!$J$2:$J$201,0))-INDEX(Matches!$H$2:$H$201,MATCH($A646&amp;"-10",Matches!$J$2:$J$201,0))),0,IF(V646-W646=INDEX(Matches!$G$2:$G$201,MATCH($A646&amp;"-10",Matches!$J$2:$J$201,0))-INDEX(Matches!$H$2:$H$201,MATCH($A646&amp;"-10",Matches!$J$2:$J$201,0)),3,2))))),""))</f>
        <v/>
      </c>
      <c r="AH646" s="13" t="str">
        <f aca="false">IF($B646="","",SUM(X646:AG646))</f>
        <v/>
      </c>
      <c r="AI646" s="12" t="str">
        <f aca="false">IF($B646="","",COUNTIF(X646:AG646,5))</f>
        <v/>
      </c>
      <c r="AJ646" s="12" t="str">
        <f aca="false">IF($B646="","",COUNTIF(X646:AG646,"&gt;=2"))</f>
        <v/>
      </c>
      <c r="AK646" s="12" t="str">
        <f aca="false">IF($B646="","",COUNT(X646:AG646))</f>
        <v/>
      </c>
    </row>
    <row r="647" customFormat="false" ht="15" hidden="false" customHeight="false" outlineLevel="0" collapsed="false">
      <c r="A647" s="7"/>
      <c r="B647" s="7"/>
      <c r="C647" s="11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12" t="str">
        <f aca="false">IF(OR($B647="",D647="",E647=""),"",IFERROR(IF(OR(INDEX(Matches!$I$2:$I$201,MATCH($A647&amp;"-1",Matches!$J$2:$J$201,0))="Void",INDEX(Matches!$G$2:$G$201,MATCH($A647&amp;"-1",Matches!$J$2:$J$201,0))="",INDEX(Matches!$H$2:$H$201,MATCH($A647&amp;"-1",Matches!$J$2:$J$201,0))=""),"",IF(AND($C647&lt;&gt;"",INDEX(Matches!$F$2:$F$201,MATCH($A647&amp;"-1",Matches!$J$2:$J$201,0))&lt;&gt;"",$C647&gt;=INDEX(Matches!$F$2:$F$201,MATCH($A647&amp;"-1",Matches!$J$2:$J$201,0))),"",IF(AND(D647=INDEX(Matches!$G$2:$G$201,MATCH($A647&amp;"-1",Matches!$J$2:$J$201,0)),E647=INDEX(Matches!$H$2:$H$201,MATCH($A647&amp;"-1",Matches!$J$2:$J$201,0))),5,IF(SIGN(D647-E647)&lt;&gt;SIGN(INDEX(Matches!$G$2:$G$201,MATCH($A647&amp;"-1",Matches!$J$2:$J$201,0))-INDEX(Matches!$H$2:$H$201,MATCH($A647&amp;"-1",Matches!$J$2:$J$201,0))),0,IF(D647-E647=INDEX(Matches!$G$2:$G$201,MATCH($A647&amp;"-1",Matches!$J$2:$J$201,0))-INDEX(Matches!$H$2:$H$201,MATCH($A647&amp;"-1",Matches!$J$2:$J$201,0)),3,2))))),""))</f>
        <v/>
      </c>
      <c r="Y647" s="12" t="str">
        <f aca="false">IF(OR($B647="",F647="",G647=""),"",IFERROR(IF(OR(INDEX(Matches!$I$2:$I$201,MATCH($A647&amp;"-2",Matches!$J$2:$J$201,0))="Void",INDEX(Matches!$G$2:$G$201,MATCH($A647&amp;"-2",Matches!$J$2:$J$201,0))="",INDEX(Matches!$H$2:$H$201,MATCH($A647&amp;"-2",Matches!$J$2:$J$201,0))=""),"",IF(AND($C647&lt;&gt;"",INDEX(Matches!$F$2:$F$201,MATCH($A647&amp;"-2",Matches!$J$2:$J$201,0))&lt;&gt;"",$C647&gt;=INDEX(Matches!$F$2:$F$201,MATCH($A647&amp;"-2",Matches!$J$2:$J$201,0))),"",IF(AND(F647=INDEX(Matches!$G$2:$G$201,MATCH($A647&amp;"-2",Matches!$J$2:$J$201,0)),G647=INDEX(Matches!$H$2:$H$201,MATCH($A647&amp;"-2",Matches!$J$2:$J$201,0))),5,IF(SIGN(F647-G647)&lt;&gt;SIGN(INDEX(Matches!$G$2:$G$201,MATCH($A647&amp;"-2",Matches!$J$2:$J$201,0))-INDEX(Matches!$H$2:$H$201,MATCH($A647&amp;"-2",Matches!$J$2:$J$201,0))),0,IF(F647-G647=INDEX(Matches!$G$2:$G$201,MATCH($A647&amp;"-2",Matches!$J$2:$J$201,0))-INDEX(Matches!$H$2:$H$201,MATCH($A647&amp;"-2",Matches!$J$2:$J$201,0)),3,2))))),""))</f>
        <v/>
      </c>
      <c r="Z647" s="12" t="str">
        <f aca="false">IF(OR($B647="",H647="",I647=""),"",IFERROR(IF(OR(INDEX(Matches!$I$2:$I$201,MATCH($A647&amp;"-3",Matches!$J$2:$J$201,0))="Void",INDEX(Matches!$G$2:$G$201,MATCH($A647&amp;"-3",Matches!$J$2:$J$201,0))="",INDEX(Matches!$H$2:$H$201,MATCH($A647&amp;"-3",Matches!$J$2:$J$201,0))=""),"",IF(AND($C647&lt;&gt;"",INDEX(Matches!$F$2:$F$201,MATCH($A647&amp;"-3",Matches!$J$2:$J$201,0))&lt;&gt;"",$C647&gt;=INDEX(Matches!$F$2:$F$201,MATCH($A647&amp;"-3",Matches!$J$2:$J$201,0))),"",IF(AND(H647=INDEX(Matches!$G$2:$G$201,MATCH($A647&amp;"-3",Matches!$J$2:$J$201,0)),I647=INDEX(Matches!$H$2:$H$201,MATCH($A647&amp;"-3",Matches!$J$2:$J$201,0))),5,IF(SIGN(H647-I647)&lt;&gt;SIGN(INDEX(Matches!$G$2:$G$201,MATCH($A647&amp;"-3",Matches!$J$2:$J$201,0))-INDEX(Matches!$H$2:$H$201,MATCH($A647&amp;"-3",Matches!$J$2:$J$201,0))),0,IF(H647-I647=INDEX(Matches!$G$2:$G$201,MATCH($A647&amp;"-3",Matches!$J$2:$J$201,0))-INDEX(Matches!$H$2:$H$201,MATCH($A647&amp;"-3",Matches!$J$2:$J$201,0)),3,2))))),""))</f>
        <v/>
      </c>
      <c r="AA647" s="12" t="str">
        <f aca="false">IF(OR($B647="",J647="",K647=""),"",IFERROR(IF(OR(INDEX(Matches!$I$2:$I$201,MATCH($A647&amp;"-4",Matches!$J$2:$J$201,0))="Void",INDEX(Matches!$G$2:$G$201,MATCH($A647&amp;"-4",Matches!$J$2:$J$201,0))="",INDEX(Matches!$H$2:$H$201,MATCH($A647&amp;"-4",Matches!$J$2:$J$201,0))=""),"",IF(AND($C647&lt;&gt;"",INDEX(Matches!$F$2:$F$201,MATCH($A647&amp;"-4",Matches!$J$2:$J$201,0))&lt;&gt;"",$C647&gt;=INDEX(Matches!$F$2:$F$201,MATCH($A647&amp;"-4",Matches!$J$2:$J$201,0))),"",IF(AND(J647=INDEX(Matches!$G$2:$G$201,MATCH($A647&amp;"-4",Matches!$J$2:$J$201,0)),K647=INDEX(Matches!$H$2:$H$201,MATCH($A647&amp;"-4",Matches!$J$2:$J$201,0))),5,IF(SIGN(J647-K647)&lt;&gt;SIGN(INDEX(Matches!$G$2:$G$201,MATCH($A647&amp;"-4",Matches!$J$2:$J$201,0))-INDEX(Matches!$H$2:$H$201,MATCH($A647&amp;"-4",Matches!$J$2:$J$201,0))),0,IF(J647-K647=INDEX(Matches!$G$2:$G$201,MATCH($A647&amp;"-4",Matches!$J$2:$J$201,0))-INDEX(Matches!$H$2:$H$201,MATCH($A647&amp;"-4",Matches!$J$2:$J$201,0)),3,2))))),""))</f>
        <v/>
      </c>
      <c r="AB647" s="12" t="str">
        <f aca="false">IF(OR($B647="",L647="",M647=""),"",IFERROR(IF(OR(INDEX(Matches!$I$2:$I$201,MATCH($A647&amp;"-5",Matches!$J$2:$J$201,0))="Void",INDEX(Matches!$G$2:$G$201,MATCH($A647&amp;"-5",Matches!$J$2:$J$201,0))="",INDEX(Matches!$H$2:$H$201,MATCH($A647&amp;"-5",Matches!$J$2:$J$201,0))=""),"",IF(AND($C647&lt;&gt;"",INDEX(Matches!$F$2:$F$201,MATCH($A647&amp;"-5",Matches!$J$2:$J$201,0))&lt;&gt;"",$C647&gt;=INDEX(Matches!$F$2:$F$201,MATCH($A647&amp;"-5",Matches!$J$2:$J$201,0))),"",IF(AND(L647=INDEX(Matches!$G$2:$G$201,MATCH($A647&amp;"-5",Matches!$J$2:$J$201,0)),M647=INDEX(Matches!$H$2:$H$201,MATCH($A647&amp;"-5",Matches!$J$2:$J$201,0))),5,IF(SIGN(L647-M647)&lt;&gt;SIGN(INDEX(Matches!$G$2:$G$201,MATCH($A647&amp;"-5",Matches!$J$2:$J$201,0))-INDEX(Matches!$H$2:$H$201,MATCH($A647&amp;"-5",Matches!$J$2:$J$201,0))),0,IF(L647-M647=INDEX(Matches!$G$2:$G$201,MATCH($A647&amp;"-5",Matches!$J$2:$J$201,0))-INDEX(Matches!$H$2:$H$201,MATCH($A647&amp;"-5",Matches!$J$2:$J$201,0)),3,2))))),""))</f>
        <v/>
      </c>
      <c r="AC647" s="12" t="str">
        <f aca="false">IF(OR($B647="",N647="",O647=""),"",IFERROR(IF(OR(INDEX(Matches!$I$2:$I$201,MATCH($A647&amp;"-6",Matches!$J$2:$J$201,0))="Void",INDEX(Matches!$G$2:$G$201,MATCH($A647&amp;"-6",Matches!$J$2:$J$201,0))="",INDEX(Matches!$H$2:$H$201,MATCH($A647&amp;"-6",Matches!$J$2:$J$201,0))=""),"",IF(AND($C647&lt;&gt;"",INDEX(Matches!$F$2:$F$201,MATCH($A647&amp;"-6",Matches!$J$2:$J$201,0))&lt;&gt;"",$C647&gt;=INDEX(Matches!$F$2:$F$201,MATCH($A647&amp;"-6",Matches!$J$2:$J$201,0))),"",IF(AND(N647=INDEX(Matches!$G$2:$G$201,MATCH($A647&amp;"-6",Matches!$J$2:$J$201,0)),O647=INDEX(Matches!$H$2:$H$201,MATCH($A647&amp;"-6",Matches!$J$2:$J$201,0))),5,IF(SIGN(N647-O647)&lt;&gt;SIGN(INDEX(Matches!$G$2:$G$201,MATCH($A647&amp;"-6",Matches!$J$2:$J$201,0))-INDEX(Matches!$H$2:$H$201,MATCH($A647&amp;"-6",Matches!$J$2:$J$201,0))),0,IF(N647-O647=INDEX(Matches!$G$2:$G$201,MATCH($A647&amp;"-6",Matches!$J$2:$J$201,0))-INDEX(Matches!$H$2:$H$201,MATCH($A647&amp;"-6",Matches!$J$2:$J$201,0)),3,2))))),""))</f>
        <v/>
      </c>
      <c r="AD647" s="12" t="str">
        <f aca="false">IF(OR($B647="",P647="",Q647=""),"",IFERROR(IF(OR(INDEX(Matches!$I$2:$I$201,MATCH($A647&amp;"-7",Matches!$J$2:$J$201,0))="Void",INDEX(Matches!$G$2:$G$201,MATCH($A647&amp;"-7",Matches!$J$2:$J$201,0))="",INDEX(Matches!$H$2:$H$201,MATCH($A647&amp;"-7",Matches!$J$2:$J$201,0))=""),"",IF(AND($C647&lt;&gt;"",INDEX(Matches!$F$2:$F$201,MATCH($A647&amp;"-7",Matches!$J$2:$J$201,0))&lt;&gt;"",$C647&gt;=INDEX(Matches!$F$2:$F$201,MATCH($A647&amp;"-7",Matches!$J$2:$J$201,0))),"",IF(AND(P647=INDEX(Matches!$G$2:$G$201,MATCH($A647&amp;"-7",Matches!$J$2:$J$201,0)),Q647=INDEX(Matches!$H$2:$H$201,MATCH($A647&amp;"-7",Matches!$J$2:$J$201,0))),5,IF(SIGN(P647-Q647)&lt;&gt;SIGN(INDEX(Matches!$G$2:$G$201,MATCH($A647&amp;"-7",Matches!$J$2:$J$201,0))-INDEX(Matches!$H$2:$H$201,MATCH($A647&amp;"-7",Matches!$J$2:$J$201,0))),0,IF(P647-Q647=INDEX(Matches!$G$2:$G$201,MATCH($A647&amp;"-7",Matches!$J$2:$J$201,0))-INDEX(Matches!$H$2:$H$201,MATCH($A647&amp;"-7",Matches!$J$2:$J$201,0)),3,2))))),""))</f>
        <v/>
      </c>
      <c r="AE647" s="12" t="str">
        <f aca="false">IF(OR($B647="",R647="",S647=""),"",IFERROR(IF(OR(INDEX(Matches!$I$2:$I$201,MATCH($A647&amp;"-8",Matches!$J$2:$J$201,0))="Void",INDEX(Matches!$G$2:$G$201,MATCH($A647&amp;"-8",Matches!$J$2:$J$201,0))="",INDEX(Matches!$H$2:$H$201,MATCH($A647&amp;"-8",Matches!$J$2:$J$201,0))=""),"",IF(AND($C647&lt;&gt;"",INDEX(Matches!$F$2:$F$201,MATCH($A647&amp;"-8",Matches!$J$2:$J$201,0))&lt;&gt;"",$C647&gt;=INDEX(Matches!$F$2:$F$201,MATCH($A647&amp;"-8",Matches!$J$2:$J$201,0))),"",IF(AND(R647=INDEX(Matches!$G$2:$G$201,MATCH($A647&amp;"-8",Matches!$J$2:$J$201,0)),S647=INDEX(Matches!$H$2:$H$201,MATCH($A647&amp;"-8",Matches!$J$2:$J$201,0))),5,IF(SIGN(R647-S647)&lt;&gt;SIGN(INDEX(Matches!$G$2:$G$201,MATCH($A647&amp;"-8",Matches!$J$2:$J$201,0))-INDEX(Matches!$H$2:$H$201,MATCH($A647&amp;"-8",Matches!$J$2:$J$201,0))),0,IF(R647-S647=INDEX(Matches!$G$2:$G$201,MATCH($A647&amp;"-8",Matches!$J$2:$J$201,0))-INDEX(Matches!$H$2:$H$201,MATCH($A647&amp;"-8",Matches!$J$2:$J$201,0)),3,2))))),""))</f>
        <v/>
      </c>
      <c r="AF647" s="12" t="str">
        <f aca="false">IF(OR($B647="",T647="",U647=""),"",IFERROR(IF(OR(INDEX(Matches!$I$2:$I$201,MATCH($A647&amp;"-9",Matches!$J$2:$J$201,0))="Void",INDEX(Matches!$G$2:$G$201,MATCH($A647&amp;"-9",Matches!$J$2:$J$201,0))="",INDEX(Matches!$H$2:$H$201,MATCH($A647&amp;"-9",Matches!$J$2:$J$201,0))=""),"",IF(AND($C647&lt;&gt;"",INDEX(Matches!$F$2:$F$201,MATCH($A647&amp;"-9",Matches!$J$2:$J$201,0))&lt;&gt;"",$C647&gt;=INDEX(Matches!$F$2:$F$201,MATCH($A647&amp;"-9",Matches!$J$2:$J$201,0))),"",IF(AND(T647=INDEX(Matches!$G$2:$G$201,MATCH($A647&amp;"-9",Matches!$J$2:$J$201,0)),U647=INDEX(Matches!$H$2:$H$201,MATCH($A647&amp;"-9",Matches!$J$2:$J$201,0))),5,IF(SIGN(T647-U647)&lt;&gt;SIGN(INDEX(Matches!$G$2:$G$201,MATCH($A647&amp;"-9",Matches!$J$2:$J$201,0))-INDEX(Matches!$H$2:$H$201,MATCH($A647&amp;"-9",Matches!$J$2:$J$201,0))),0,IF(T647-U647=INDEX(Matches!$G$2:$G$201,MATCH($A647&amp;"-9",Matches!$J$2:$J$201,0))-INDEX(Matches!$H$2:$H$201,MATCH($A647&amp;"-9",Matches!$J$2:$J$201,0)),3,2))))),""))</f>
        <v/>
      </c>
      <c r="AG647" s="12" t="str">
        <f aca="false">IF(OR($B647="",V647="",W647=""),"",IFERROR(IF(OR(INDEX(Matches!$I$2:$I$201,MATCH($A647&amp;"-10",Matches!$J$2:$J$201,0))="Void",INDEX(Matches!$G$2:$G$201,MATCH($A647&amp;"-10",Matches!$J$2:$J$201,0))="",INDEX(Matches!$H$2:$H$201,MATCH($A647&amp;"-10",Matches!$J$2:$J$201,0))=""),"",IF(AND($C647&lt;&gt;"",INDEX(Matches!$F$2:$F$201,MATCH($A647&amp;"-10",Matches!$J$2:$J$201,0))&lt;&gt;"",$C647&gt;=INDEX(Matches!$F$2:$F$201,MATCH($A647&amp;"-10",Matches!$J$2:$J$201,0))),"",IF(AND(V647=INDEX(Matches!$G$2:$G$201,MATCH($A647&amp;"-10",Matches!$J$2:$J$201,0)),W647=INDEX(Matches!$H$2:$H$201,MATCH($A647&amp;"-10",Matches!$J$2:$J$201,0))),5,IF(SIGN(V647-W647)&lt;&gt;SIGN(INDEX(Matches!$G$2:$G$201,MATCH($A647&amp;"-10",Matches!$J$2:$J$201,0))-INDEX(Matches!$H$2:$H$201,MATCH($A647&amp;"-10",Matches!$J$2:$J$201,0))),0,IF(V647-W647=INDEX(Matches!$G$2:$G$201,MATCH($A647&amp;"-10",Matches!$J$2:$J$201,0))-INDEX(Matches!$H$2:$H$201,MATCH($A647&amp;"-10",Matches!$J$2:$J$201,0)),3,2))))),""))</f>
        <v/>
      </c>
      <c r="AH647" s="13" t="str">
        <f aca="false">IF($B647="","",SUM(X647:AG647))</f>
        <v/>
      </c>
      <c r="AI647" s="12" t="str">
        <f aca="false">IF($B647="","",COUNTIF(X647:AG647,5))</f>
        <v/>
      </c>
      <c r="AJ647" s="12" t="str">
        <f aca="false">IF($B647="","",COUNTIF(X647:AG647,"&gt;=2"))</f>
        <v/>
      </c>
      <c r="AK647" s="12" t="str">
        <f aca="false">IF($B647="","",COUNT(X647:AG647))</f>
        <v/>
      </c>
    </row>
    <row r="648" customFormat="false" ht="15" hidden="false" customHeight="false" outlineLevel="0" collapsed="false">
      <c r="A648" s="7"/>
      <c r="B648" s="7"/>
      <c r="C648" s="11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12" t="str">
        <f aca="false">IF(OR($B648="",D648="",E648=""),"",IFERROR(IF(OR(INDEX(Matches!$I$2:$I$201,MATCH($A648&amp;"-1",Matches!$J$2:$J$201,0))="Void",INDEX(Matches!$G$2:$G$201,MATCH($A648&amp;"-1",Matches!$J$2:$J$201,0))="",INDEX(Matches!$H$2:$H$201,MATCH($A648&amp;"-1",Matches!$J$2:$J$201,0))=""),"",IF(AND($C648&lt;&gt;"",INDEX(Matches!$F$2:$F$201,MATCH($A648&amp;"-1",Matches!$J$2:$J$201,0))&lt;&gt;"",$C648&gt;=INDEX(Matches!$F$2:$F$201,MATCH($A648&amp;"-1",Matches!$J$2:$J$201,0))),"",IF(AND(D648=INDEX(Matches!$G$2:$G$201,MATCH($A648&amp;"-1",Matches!$J$2:$J$201,0)),E648=INDEX(Matches!$H$2:$H$201,MATCH($A648&amp;"-1",Matches!$J$2:$J$201,0))),5,IF(SIGN(D648-E648)&lt;&gt;SIGN(INDEX(Matches!$G$2:$G$201,MATCH($A648&amp;"-1",Matches!$J$2:$J$201,0))-INDEX(Matches!$H$2:$H$201,MATCH($A648&amp;"-1",Matches!$J$2:$J$201,0))),0,IF(D648-E648=INDEX(Matches!$G$2:$G$201,MATCH($A648&amp;"-1",Matches!$J$2:$J$201,0))-INDEX(Matches!$H$2:$H$201,MATCH($A648&amp;"-1",Matches!$J$2:$J$201,0)),3,2))))),""))</f>
        <v/>
      </c>
      <c r="Y648" s="12" t="str">
        <f aca="false">IF(OR($B648="",F648="",G648=""),"",IFERROR(IF(OR(INDEX(Matches!$I$2:$I$201,MATCH($A648&amp;"-2",Matches!$J$2:$J$201,0))="Void",INDEX(Matches!$G$2:$G$201,MATCH($A648&amp;"-2",Matches!$J$2:$J$201,0))="",INDEX(Matches!$H$2:$H$201,MATCH($A648&amp;"-2",Matches!$J$2:$J$201,0))=""),"",IF(AND($C648&lt;&gt;"",INDEX(Matches!$F$2:$F$201,MATCH($A648&amp;"-2",Matches!$J$2:$J$201,0))&lt;&gt;"",$C648&gt;=INDEX(Matches!$F$2:$F$201,MATCH($A648&amp;"-2",Matches!$J$2:$J$201,0))),"",IF(AND(F648=INDEX(Matches!$G$2:$G$201,MATCH($A648&amp;"-2",Matches!$J$2:$J$201,0)),G648=INDEX(Matches!$H$2:$H$201,MATCH($A648&amp;"-2",Matches!$J$2:$J$201,0))),5,IF(SIGN(F648-G648)&lt;&gt;SIGN(INDEX(Matches!$G$2:$G$201,MATCH($A648&amp;"-2",Matches!$J$2:$J$201,0))-INDEX(Matches!$H$2:$H$201,MATCH($A648&amp;"-2",Matches!$J$2:$J$201,0))),0,IF(F648-G648=INDEX(Matches!$G$2:$G$201,MATCH($A648&amp;"-2",Matches!$J$2:$J$201,0))-INDEX(Matches!$H$2:$H$201,MATCH($A648&amp;"-2",Matches!$J$2:$J$201,0)),3,2))))),""))</f>
        <v/>
      </c>
      <c r="Z648" s="12" t="str">
        <f aca="false">IF(OR($B648="",H648="",I648=""),"",IFERROR(IF(OR(INDEX(Matches!$I$2:$I$201,MATCH($A648&amp;"-3",Matches!$J$2:$J$201,0))="Void",INDEX(Matches!$G$2:$G$201,MATCH($A648&amp;"-3",Matches!$J$2:$J$201,0))="",INDEX(Matches!$H$2:$H$201,MATCH($A648&amp;"-3",Matches!$J$2:$J$201,0))=""),"",IF(AND($C648&lt;&gt;"",INDEX(Matches!$F$2:$F$201,MATCH($A648&amp;"-3",Matches!$J$2:$J$201,0))&lt;&gt;"",$C648&gt;=INDEX(Matches!$F$2:$F$201,MATCH($A648&amp;"-3",Matches!$J$2:$J$201,0))),"",IF(AND(H648=INDEX(Matches!$G$2:$G$201,MATCH($A648&amp;"-3",Matches!$J$2:$J$201,0)),I648=INDEX(Matches!$H$2:$H$201,MATCH($A648&amp;"-3",Matches!$J$2:$J$201,0))),5,IF(SIGN(H648-I648)&lt;&gt;SIGN(INDEX(Matches!$G$2:$G$201,MATCH($A648&amp;"-3",Matches!$J$2:$J$201,0))-INDEX(Matches!$H$2:$H$201,MATCH($A648&amp;"-3",Matches!$J$2:$J$201,0))),0,IF(H648-I648=INDEX(Matches!$G$2:$G$201,MATCH($A648&amp;"-3",Matches!$J$2:$J$201,0))-INDEX(Matches!$H$2:$H$201,MATCH($A648&amp;"-3",Matches!$J$2:$J$201,0)),3,2))))),""))</f>
        <v/>
      </c>
      <c r="AA648" s="12" t="str">
        <f aca="false">IF(OR($B648="",J648="",K648=""),"",IFERROR(IF(OR(INDEX(Matches!$I$2:$I$201,MATCH($A648&amp;"-4",Matches!$J$2:$J$201,0))="Void",INDEX(Matches!$G$2:$G$201,MATCH($A648&amp;"-4",Matches!$J$2:$J$201,0))="",INDEX(Matches!$H$2:$H$201,MATCH($A648&amp;"-4",Matches!$J$2:$J$201,0))=""),"",IF(AND($C648&lt;&gt;"",INDEX(Matches!$F$2:$F$201,MATCH($A648&amp;"-4",Matches!$J$2:$J$201,0))&lt;&gt;"",$C648&gt;=INDEX(Matches!$F$2:$F$201,MATCH($A648&amp;"-4",Matches!$J$2:$J$201,0))),"",IF(AND(J648=INDEX(Matches!$G$2:$G$201,MATCH($A648&amp;"-4",Matches!$J$2:$J$201,0)),K648=INDEX(Matches!$H$2:$H$201,MATCH($A648&amp;"-4",Matches!$J$2:$J$201,0))),5,IF(SIGN(J648-K648)&lt;&gt;SIGN(INDEX(Matches!$G$2:$G$201,MATCH($A648&amp;"-4",Matches!$J$2:$J$201,0))-INDEX(Matches!$H$2:$H$201,MATCH($A648&amp;"-4",Matches!$J$2:$J$201,0))),0,IF(J648-K648=INDEX(Matches!$G$2:$G$201,MATCH($A648&amp;"-4",Matches!$J$2:$J$201,0))-INDEX(Matches!$H$2:$H$201,MATCH($A648&amp;"-4",Matches!$J$2:$J$201,0)),3,2))))),""))</f>
        <v/>
      </c>
      <c r="AB648" s="12" t="str">
        <f aca="false">IF(OR($B648="",L648="",M648=""),"",IFERROR(IF(OR(INDEX(Matches!$I$2:$I$201,MATCH($A648&amp;"-5",Matches!$J$2:$J$201,0))="Void",INDEX(Matches!$G$2:$G$201,MATCH($A648&amp;"-5",Matches!$J$2:$J$201,0))="",INDEX(Matches!$H$2:$H$201,MATCH($A648&amp;"-5",Matches!$J$2:$J$201,0))=""),"",IF(AND($C648&lt;&gt;"",INDEX(Matches!$F$2:$F$201,MATCH($A648&amp;"-5",Matches!$J$2:$J$201,0))&lt;&gt;"",$C648&gt;=INDEX(Matches!$F$2:$F$201,MATCH($A648&amp;"-5",Matches!$J$2:$J$201,0))),"",IF(AND(L648=INDEX(Matches!$G$2:$G$201,MATCH($A648&amp;"-5",Matches!$J$2:$J$201,0)),M648=INDEX(Matches!$H$2:$H$201,MATCH($A648&amp;"-5",Matches!$J$2:$J$201,0))),5,IF(SIGN(L648-M648)&lt;&gt;SIGN(INDEX(Matches!$G$2:$G$201,MATCH($A648&amp;"-5",Matches!$J$2:$J$201,0))-INDEX(Matches!$H$2:$H$201,MATCH($A648&amp;"-5",Matches!$J$2:$J$201,0))),0,IF(L648-M648=INDEX(Matches!$G$2:$G$201,MATCH($A648&amp;"-5",Matches!$J$2:$J$201,0))-INDEX(Matches!$H$2:$H$201,MATCH($A648&amp;"-5",Matches!$J$2:$J$201,0)),3,2))))),""))</f>
        <v/>
      </c>
      <c r="AC648" s="12" t="str">
        <f aca="false">IF(OR($B648="",N648="",O648=""),"",IFERROR(IF(OR(INDEX(Matches!$I$2:$I$201,MATCH($A648&amp;"-6",Matches!$J$2:$J$201,0))="Void",INDEX(Matches!$G$2:$G$201,MATCH($A648&amp;"-6",Matches!$J$2:$J$201,0))="",INDEX(Matches!$H$2:$H$201,MATCH($A648&amp;"-6",Matches!$J$2:$J$201,0))=""),"",IF(AND($C648&lt;&gt;"",INDEX(Matches!$F$2:$F$201,MATCH($A648&amp;"-6",Matches!$J$2:$J$201,0))&lt;&gt;"",$C648&gt;=INDEX(Matches!$F$2:$F$201,MATCH($A648&amp;"-6",Matches!$J$2:$J$201,0))),"",IF(AND(N648=INDEX(Matches!$G$2:$G$201,MATCH($A648&amp;"-6",Matches!$J$2:$J$201,0)),O648=INDEX(Matches!$H$2:$H$201,MATCH($A648&amp;"-6",Matches!$J$2:$J$201,0))),5,IF(SIGN(N648-O648)&lt;&gt;SIGN(INDEX(Matches!$G$2:$G$201,MATCH($A648&amp;"-6",Matches!$J$2:$J$201,0))-INDEX(Matches!$H$2:$H$201,MATCH($A648&amp;"-6",Matches!$J$2:$J$201,0))),0,IF(N648-O648=INDEX(Matches!$G$2:$G$201,MATCH($A648&amp;"-6",Matches!$J$2:$J$201,0))-INDEX(Matches!$H$2:$H$201,MATCH($A648&amp;"-6",Matches!$J$2:$J$201,0)),3,2))))),""))</f>
        <v/>
      </c>
      <c r="AD648" s="12" t="str">
        <f aca="false">IF(OR($B648="",P648="",Q648=""),"",IFERROR(IF(OR(INDEX(Matches!$I$2:$I$201,MATCH($A648&amp;"-7",Matches!$J$2:$J$201,0))="Void",INDEX(Matches!$G$2:$G$201,MATCH($A648&amp;"-7",Matches!$J$2:$J$201,0))="",INDEX(Matches!$H$2:$H$201,MATCH($A648&amp;"-7",Matches!$J$2:$J$201,0))=""),"",IF(AND($C648&lt;&gt;"",INDEX(Matches!$F$2:$F$201,MATCH($A648&amp;"-7",Matches!$J$2:$J$201,0))&lt;&gt;"",$C648&gt;=INDEX(Matches!$F$2:$F$201,MATCH($A648&amp;"-7",Matches!$J$2:$J$201,0))),"",IF(AND(P648=INDEX(Matches!$G$2:$G$201,MATCH($A648&amp;"-7",Matches!$J$2:$J$201,0)),Q648=INDEX(Matches!$H$2:$H$201,MATCH($A648&amp;"-7",Matches!$J$2:$J$201,0))),5,IF(SIGN(P648-Q648)&lt;&gt;SIGN(INDEX(Matches!$G$2:$G$201,MATCH($A648&amp;"-7",Matches!$J$2:$J$201,0))-INDEX(Matches!$H$2:$H$201,MATCH($A648&amp;"-7",Matches!$J$2:$J$201,0))),0,IF(P648-Q648=INDEX(Matches!$G$2:$G$201,MATCH($A648&amp;"-7",Matches!$J$2:$J$201,0))-INDEX(Matches!$H$2:$H$201,MATCH($A648&amp;"-7",Matches!$J$2:$J$201,0)),3,2))))),""))</f>
        <v/>
      </c>
      <c r="AE648" s="12" t="str">
        <f aca="false">IF(OR($B648="",R648="",S648=""),"",IFERROR(IF(OR(INDEX(Matches!$I$2:$I$201,MATCH($A648&amp;"-8",Matches!$J$2:$J$201,0))="Void",INDEX(Matches!$G$2:$G$201,MATCH($A648&amp;"-8",Matches!$J$2:$J$201,0))="",INDEX(Matches!$H$2:$H$201,MATCH($A648&amp;"-8",Matches!$J$2:$J$201,0))=""),"",IF(AND($C648&lt;&gt;"",INDEX(Matches!$F$2:$F$201,MATCH($A648&amp;"-8",Matches!$J$2:$J$201,0))&lt;&gt;"",$C648&gt;=INDEX(Matches!$F$2:$F$201,MATCH($A648&amp;"-8",Matches!$J$2:$J$201,0))),"",IF(AND(R648=INDEX(Matches!$G$2:$G$201,MATCH($A648&amp;"-8",Matches!$J$2:$J$201,0)),S648=INDEX(Matches!$H$2:$H$201,MATCH($A648&amp;"-8",Matches!$J$2:$J$201,0))),5,IF(SIGN(R648-S648)&lt;&gt;SIGN(INDEX(Matches!$G$2:$G$201,MATCH($A648&amp;"-8",Matches!$J$2:$J$201,0))-INDEX(Matches!$H$2:$H$201,MATCH($A648&amp;"-8",Matches!$J$2:$J$201,0))),0,IF(R648-S648=INDEX(Matches!$G$2:$G$201,MATCH($A648&amp;"-8",Matches!$J$2:$J$201,0))-INDEX(Matches!$H$2:$H$201,MATCH($A648&amp;"-8",Matches!$J$2:$J$201,0)),3,2))))),""))</f>
        <v/>
      </c>
      <c r="AF648" s="12" t="str">
        <f aca="false">IF(OR($B648="",T648="",U648=""),"",IFERROR(IF(OR(INDEX(Matches!$I$2:$I$201,MATCH($A648&amp;"-9",Matches!$J$2:$J$201,0))="Void",INDEX(Matches!$G$2:$G$201,MATCH($A648&amp;"-9",Matches!$J$2:$J$201,0))="",INDEX(Matches!$H$2:$H$201,MATCH($A648&amp;"-9",Matches!$J$2:$J$201,0))=""),"",IF(AND($C648&lt;&gt;"",INDEX(Matches!$F$2:$F$201,MATCH($A648&amp;"-9",Matches!$J$2:$J$201,0))&lt;&gt;"",$C648&gt;=INDEX(Matches!$F$2:$F$201,MATCH($A648&amp;"-9",Matches!$J$2:$J$201,0))),"",IF(AND(T648=INDEX(Matches!$G$2:$G$201,MATCH($A648&amp;"-9",Matches!$J$2:$J$201,0)),U648=INDEX(Matches!$H$2:$H$201,MATCH($A648&amp;"-9",Matches!$J$2:$J$201,0))),5,IF(SIGN(T648-U648)&lt;&gt;SIGN(INDEX(Matches!$G$2:$G$201,MATCH($A648&amp;"-9",Matches!$J$2:$J$201,0))-INDEX(Matches!$H$2:$H$201,MATCH($A648&amp;"-9",Matches!$J$2:$J$201,0))),0,IF(T648-U648=INDEX(Matches!$G$2:$G$201,MATCH($A648&amp;"-9",Matches!$J$2:$J$201,0))-INDEX(Matches!$H$2:$H$201,MATCH($A648&amp;"-9",Matches!$J$2:$J$201,0)),3,2))))),""))</f>
        <v/>
      </c>
      <c r="AG648" s="12" t="str">
        <f aca="false">IF(OR($B648="",V648="",W648=""),"",IFERROR(IF(OR(INDEX(Matches!$I$2:$I$201,MATCH($A648&amp;"-10",Matches!$J$2:$J$201,0))="Void",INDEX(Matches!$G$2:$G$201,MATCH($A648&amp;"-10",Matches!$J$2:$J$201,0))="",INDEX(Matches!$H$2:$H$201,MATCH($A648&amp;"-10",Matches!$J$2:$J$201,0))=""),"",IF(AND($C648&lt;&gt;"",INDEX(Matches!$F$2:$F$201,MATCH($A648&amp;"-10",Matches!$J$2:$J$201,0))&lt;&gt;"",$C648&gt;=INDEX(Matches!$F$2:$F$201,MATCH($A648&amp;"-10",Matches!$J$2:$J$201,0))),"",IF(AND(V648=INDEX(Matches!$G$2:$G$201,MATCH($A648&amp;"-10",Matches!$J$2:$J$201,0)),W648=INDEX(Matches!$H$2:$H$201,MATCH($A648&amp;"-10",Matches!$J$2:$J$201,0))),5,IF(SIGN(V648-W648)&lt;&gt;SIGN(INDEX(Matches!$G$2:$G$201,MATCH($A648&amp;"-10",Matches!$J$2:$J$201,0))-INDEX(Matches!$H$2:$H$201,MATCH($A648&amp;"-10",Matches!$J$2:$J$201,0))),0,IF(V648-W648=INDEX(Matches!$G$2:$G$201,MATCH($A648&amp;"-10",Matches!$J$2:$J$201,0))-INDEX(Matches!$H$2:$H$201,MATCH($A648&amp;"-10",Matches!$J$2:$J$201,0)),3,2))))),""))</f>
        <v/>
      </c>
      <c r="AH648" s="13" t="str">
        <f aca="false">IF($B648="","",SUM(X648:AG648))</f>
        <v/>
      </c>
      <c r="AI648" s="12" t="str">
        <f aca="false">IF($B648="","",COUNTIF(X648:AG648,5))</f>
        <v/>
      </c>
      <c r="AJ648" s="12" t="str">
        <f aca="false">IF($B648="","",COUNTIF(X648:AG648,"&gt;=2"))</f>
        <v/>
      </c>
      <c r="AK648" s="12" t="str">
        <f aca="false">IF($B648="","",COUNT(X648:AG648))</f>
        <v/>
      </c>
    </row>
    <row r="649" customFormat="false" ht="15" hidden="false" customHeight="false" outlineLevel="0" collapsed="false">
      <c r="A649" s="7"/>
      <c r="B649" s="7"/>
      <c r="C649" s="11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12" t="str">
        <f aca="false">IF(OR($B649="",D649="",E649=""),"",IFERROR(IF(OR(INDEX(Matches!$I$2:$I$201,MATCH($A649&amp;"-1",Matches!$J$2:$J$201,0))="Void",INDEX(Matches!$G$2:$G$201,MATCH($A649&amp;"-1",Matches!$J$2:$J$201,0))="",INDEX(Matches!$H$2:$H$201,MATCH($A649&amp;"-1",Matches!$J$2:$J$201,0))=""),"",IF(AND($C649&lt;&gt;"",INDEX(Matches!$F$2:$F$201,MATCH($A649&amp;"-1",Matches!$J$2:$J$201,0))&lt;&gt;"",$C649&gt;=INDEX(Matches!$F$2:$F$201,MATCH($A649&amp;"-1",Matches!$J$2:$J$201,0))),"",IF(AND(D649=INDEX(Matches!$G$2:$G$201,MATCH($A649&amp;"-1",Matches!$J$2:$J$201,0)),E649=INDEX(Matches!$H$2:$H$201,MATCH($A649&amp;"-1",Matches!$J$2:$J$201,0))),5,IF(SIGN(D649-E649)&lt;&gt;SIGN(INDEX(Matches!$G$2:$G$201,MATCH($A649&amp;"-1",Matches!$J$2:$J$201,0))-INDEX(Matches!$H$2:$H$201,MATCH($A649&amp;"-1",Matches!$J$2:$J$201,0))),0,IF(D649-E649=INDEX(Matches!$G$2:$G$201,MATCH($A649&amp;"-1",Matches!$J$2:$J$201,0))-INDEX(Matches!$H$2:$H$201,MATCH($A649&amp;"-1",Matches!$J$2:$J$201,0)),3,2))))),""))</f>
        <v/>
      </c>
      <c r="Y649" s="12" t="str">
        <f aca="false">IF(OR($B649="",F649="",G649=""),"",IFERROR(IF(OR(INDEX(Matches!$I$2:$I$201,MATCH($A649&amp;"-2",Matches!$J$2:$J$201,0))="Void",INDEX(Matches!$G$2:$G$201,MATCH($A649&amp;"-2",Matches!$J$2:$J$201,0))="",INDEX(Matches!$H$2:$H$201,MATCH($A649&amp;"-2",Matches!$J$2:$J$201,0))=""),"",IF(AND($C649&lt;&gt;"",INDEX(Matches!$F$2:$F$201,MATCH($A649&amp;"-2",Matches!$J$2:$J$201,0))&lt;&gt;"",$C649&gt;=INDEX(Matches!$F$2:$F$201,MATCH($A649&amp;"-2",Matches!$J$2:$J$201,0))),"",IF(AND(F649=INDEX(Matches!$G$2:$G$201,MATCH($A649&amp;"-2",Matches!$J$2:$J$201,0)),G649=INDEX(Matches!$H$2:$H$201,MATCH($A649&amp;"-2",Matches!$J$2:$J$201,0))),5,IF(SIGN(F649-G649)&lt;&gt;SIGN(INDEX(Matches!$G$2:$G$201,MATCH($A649&amp;"-2",Matches!$J$2:$J$201,0))-INDEX(Matches!$H$2:$H$201,MATCH($A649&amp;"-2",Matches!$J$2:$J$201,0))),0,IF(F649-G649=INDEX(Matches!$G$2:$G$201,MATCH($A649&amp;"-2",Matches!$J$2:$J$201,0))-INDEX(Matches!$H$2:$H$201,MATCH($A649&amp;"-2",Matches!$J$2:$J$201,0)),3,2))))),""))</f>
        <v/>
      </c>
      <c r="Z649" s="12" t="str">
        <f aca="false">IF(OR($B649="",H649="",I649=""),"",IFERROR(IF(OR(INDEX(Matches!$I$2:$I$201,MATCH($A649&amp;"-3",Matches!$J$2:$J$201,0))="Void",INDEX(Matches!$G$2:$G$201,MATCH($A649&amp;"-3",Matches!$J$2:$J$201,0))="",INDEX(Matches!$H$2:$H$201,MATCH($A649&amp;"-3",Matches!$J$2:$J$201,0))=""),"",IF(AND($C649&lt;&gt;"",INDEX(Matches!$F$2:$F$201,MATCH($A649&amp;"-3",Matches!$J$2:$J$201,0))&lt;&gt;"",$C649&gt;=INDEX(Matches!$F$2:$F$201,MATCH($A649&amp;"-3",Matches!$J$2:$J$201,0))),"",IF(AND(H649=INDEX(Matches!$G$2:$G$201,MATCH($A649&amp;"-3",Matches!$J$2:$J$201,0)),I649=INDEX(Matches!$H$2:$H$201,MATCH($A649&amp;"-3",Matches!$J$2:$J$201,0))),5,IF(SIGN(H649-I649)&lt;&gt;SIGN(INDEX(Matches!$G$2:$G$201,MATCH($A649&amp;"-3",Matches!$J$2:$J$201,0))-INDEX(Matches!$H$2:$H$201,MATCH($A649&amp;"-3",Matches!$J$2:$J$201,0))),0,IF(H649-I649=INDEX(Matches!$G$2:$G$201,MATCH($A649&amp;"-3",Matches!$J$2:$J$201,0))-INDEX(Matches!$H$2:$H$201,MATCH($A649&amp;"-3",Matches!$J$2:$J$201,0)),3,2))))),""))</f>
        <v/>
      </c>
      <c r="AA649" s="12" t="str">
        <f aca="false">IF(OR($B649="",J649="",K649=""),"",IFERROR(IF(OR(INDEX(Matches!$I$2:$I$201,MATCH($A649&amp;"-4",Matches!$J$2:$J$201,0))="Void",INDEX(Matches!$G$2:$G$201,MATCH($A649&amp;"-4",Matches!$J$2:$J$201,0))="",INDEX(Matches!$H$2:$H$201,MATCH($A649&amp;"-4",Matches!$J$2:$J$201,0))=""),"",IF(AND($C649&lt;&gt;"",INDEX(Matches!$F$2:$F$201,MATCH($A649&amp;"-4",Matches!$J$2:$J$201,0))&lt;&gt;"",$C649&gt;=INDEX(Matches!$F$2:$F$201,MATCH($A649&amp;"-4",Matches!$J$2:$J$201,0))),"",IF(AND(J649=INDEX(Matches!$G$2:$G$201,MATCH($A649&amp;"-4",Matches!$J$2:$J$201,0)),K649=INDEX(Matches!$H$2:$H$201,MATCH($A649&amp;"-4",Matches!$J$2:$J$201,0))),5,IF(SIGN(J649-K649)&lt;&gt;SIGN(INDEX(Matches!$G$2:$G$201,MATCH($A649&amp;"-4",Matches!$J$2:$J$201,0))-INDEX(Matches!$H$2:$H$201,MATCH($A649&amp;"-4",Matches!$J$2:$J$201,0))),0,IF(J649-K649=INDEX(Matches!$G$2:$G$201,MATCH($A649&amp;"-4",Matches!$J$2:$J$201,0))-INDEX(Matches!$H$2:$H$201,MATCH($A649&amp;"-4",Matches!$J$2:$J$201,0)),3,2))))),""))</f>
        <v/>
      </c>
      <c r="AB649" s="12" t="str">
        <f aca="false">IF(OR($B649="",L649="",M649=""),"",IFERROR(IF(OR(INDEX(Matches!$I$2:$I$201,MATCH($A649&amp;"-5",Matches!$J$2:$J$201,0))="Void",INDEX(Matches!$G$2:$G$201,MATCH($A649&amp;"-5",Matches!$J$2:$J$201,0))="",INDEX(Matches!$H$2:$H$201,MATCH($A649&amp;"-5",Matches!$J$2:$J$201,0))=""),"",IF(AND($C649&lt;&gt;"",INDEX(Matches!$F$2:$F$201,MATCH($A649&amp;"-5",Matches!$J$2:$J$201,0))&lt;&gt;"",$C649&gt;=INDEX(Matches!$F$2:$F$201,MATCH($A649&amp;"-5",Matches!$J$2:$J$201,0))),"",IF(AND(L649=INDEX(Matches!$G$2:$G$201,MATCH($A649&amp;"-5",Matches!$J$2:$J$201,0)),M649=INDEX(Matches!$H$2:$H$201,MATCH($A649&amp;"-5",Matches!$J$2:$J$201,0))),5,IF(SIGN(L649-M649)&lt;&gt;SIGN(INDEX(Matches!$G$2:$G$201,MATCH($A649&amp;"-5",Matches!$J$2:$J$201,0))-INDEX(Matches!$H$2:$H$201,MATCH($A649&amp;"-5",Matches!$J$2:$J$201,0))),0,IF(L649-M649=INDEX(Matches!$G$2:$G$201,MATCH($A649&amp;"-5",Matches!$J$2:$J$201,0))-INDEX(Matches!$H$2:$H$201,MATCH($A649&amp;"-5",Matches!$J$2:$J$201,0)),3,2))))),""))</f>
        <v/>
      </c>
      <c r="AC649" s="12" t="str">
        <f aca="false">IF(OR($B649="",N649="",O649=""),"",IFERROR(IF(OR(INDEX(Matches!$I$2:$I$201,MATCH($A649&amp;"-6",Matches!$J$2:$J$201,0))="Void",INDEX(Matches!$G$2:$G$201,MATCH($A649&amp;"-6",Matches!$J$2:$J$201,0))="",INDEX(Matches!$H$2:$H$201,MATCH($A649&amp;"-6",Matches!$J$2:$J$201,0))=""),"",IF(AND($C649&lt;&gt;"",INDEX(Matches!$F$2:$F$201,MATCH($A649&amp;"-6",Matches!$J$2:$J$201,0))&lt;&gt;"",$C649&gt;=INDEX(Matches!$F$2:$F$201,MATCH($A649&amp;"-6",Matches!$J$2:$J$201,0))),"",IF(AND(N649=INDEX(Matches!$G$2:$G$201,MATCH($A649&amp;"-6",Matches!$J$2:$J$201,0)),O649=INDEX(Matches!$H$2:$H$201,MATCH($A649&amp;"-6",Matches!$J$2:$J$201,0))),5,IF(SIGN(N649-O649)&lt;&gt;SIGN(INDEX(Matches!$G$2:$G$201,MATCH($A649&amp;"-6",Matches!$J$2:$J$201,0))-INDEX(Matches!$H$2:$H$201,MATCH($A649&amp;"-6",Matches!$J$2:$J$201,0))),0,IF(N649-O649=INDEX(Matches!$G$2:$G$201,MATCH($A649&amp;"-6",Matches!$J$2:$J$201,0))-INDEX(Matches!$H$2:$H$201,MATCH($A649&amp;"-6",Matches!$J$2:$J$201,0)),3,2))))),""))</f>
        <v/>
      </c>
      <c r="AD649" s="12" t="str">
        <f aca="false">IF(OR($B649="",P649="",Q649=""),"",IFERROR(IF(OR(INDEX(Matches!$I$2:$I$201,MATCH($A649&amp;"-7",Matches!$J$2:$J$201,0))="Void",INDEX(Matches!$G$2:$G$201,MATCH($A649&amp;"-7",Matches!$J$2:$J$201,0))="",INDEX(Matches!$H$2:$H$201,MATCH($A649&amp;"-7",Matches!$J$2:$J$201,0))=""),"",IF(AND($C649&lt;&gt;"",INDEX(Matches!$F$2:$F$201,MATCH($A649&amp;"-7",Matches!$J$2:$J$201,0))&lt;&gt;"",$C649&gt;=INDEX(Matches!$F$2:$F$201,MATCH($A649&amp;"-7",Matches!$J$2:$J$201,0))),"",IF(AND(P649=INDEX(Matches!$G$2:$G$201,MATCH($A649&amp;"-7",Matches!$J$2:$J$201,0)),Q649=INDEX(Matches!$H$2:$H$201,MATCH($A649&amp;"-7",Matches!$J$2:$J$201,0))),5,IF(SIGN(P649-Q649)&lt;&gt;SIGN(INDEX(Matches!$G$2:$G$201,MATCH($A649&amp;"-7",Matches!$J$2:$J$201,0))-INDEX(Matches!$H$2:$H$201,MATCH($A649&amp;"-7",Matches!$J$2:$J$201,0))),0,IF(P649-Q649=INDEX(Matches!$G$2:$G$201,MATCH($A649&amp;"-7",Matches!$J$2:$J$201,0))-INDEX(Matches!$H$2:$H$201,MATCH($A649&amp;"-7",Matches!$J$2:$J$201,0)),3,2))))),""))</f>
        <v/>
      </c>
      <c r="AE649" s="12" t="str">
        <f aca="false">IF(OR($B649="",R649="",S649=""),"",IFERROR(IF(OR(INDEX(Matches!$I$2:$I$201,MATCH($A649&amp;"-8",Matches!$J$2:$J$201,0))="Void",INDEX(Matches!$G$2:$G$201,MATCH($A649&amp;"-8",Matches!$J$2:$J$201,0))="",INDEX(Matches!$H$2:$H$201,MATCH($A649&amp;"-8",Matches!$J$2:$J$201,0))=""),"",IF(AND($C649&lt;&gt;"",INDEX(Matches!$F$2:$F$201,MATCH($A649&amp;"-8",Matches!$J$2:$J$201,0))&lt;&gt;"",$C649&gt;=INDEX(Matches!$F$2:$F$201,MATCH($A649&amp;"-8",Matches!$J$2:$J$201,0))),"",IF(AND(R649=INDEX(Matches!$G$2:$G$201,MATCH($A649&amp;"-8",Matches!$J$2:$J$201,0)),S649=INDEX(Matches!$H$2:$H$201,MATCH($A649&amp;"-8",Matches!$J$2:$J$201,0))),5,IF(SIGN(R649-S649)&lt;&gt;SIGN(INDEX(Matches!$G$2:$G$201,MATCH($A649&amp;"-8",Matches!$J$2:$J$201,0))-INDEX(Matches!$H$2:$H$201,MATCH($A649&amp;"-8",Matches!$J$2:$J$201,0))),0,IF(R649-S649=INDEX(Matches!$G$2:$G$201,MATCH($A649&amp;"-8",Matches!$J$2:$J$201,0))-INDEX(Matches!$H$2:$H$201,MATCH($A649&amp;"-8",Matches!$J$2:$J$201,0)),3,2))))),""))</f>
        <v/>
      </c>
      <c r="AF649" s="12" t="str">
        <f aca="false">IF(OR($B649="",T649="",U649=""),"",IFERROR(IF(OR(INDEX(Matches!$I$2:$I$201,MATCH($A649&amp;"-9",Matches!$J$2:$J$201,0))="Void",INDEX(Matches!$G$2:$G$201,MATCH($A649&amp;"-9",Matches!$J$2:$J$201,0))="",INDEX(Matches!$H$2:$H$201,MATCH($A649&amp;"-9",Matches!$J$2:$J$201,0))=""),"",IF(AND($C649&lt;&gt;"",INDEX(Matches!$F$2:$F$201,MATCH($A649&amp;"-9",Matches!$J$2:$J$201,0))&lt;&gt;"",$C649&gt;=INDEX(Matches!$F$2:$F$201,MATCH($A649&amp;"-9",Matches!$J$2:$J$201,0))),"",IF(AND(T649=INDEX(Matches!$G$2:$G$201,MATCH($A649&amp;"-9",Matches!$J$2:$J$201,0)),U649=INDEX(Matches!$H$2:$H$201,MATCH($A649&amp;"-9",Matches!$J$2:$J$201,0))),5,IF(SIGN(T649-U649)&lt;&gt;SIGN(INDEX(Matches!$G$2:$G$201,MATCH($A649&amp;"-9",Matches!$J$2:$J$201,0))-INDEX(Matches!$H$2:$H$201,MATCH($A649&amp;"-9",Matches!$J$2:$J$201,0))),0,IF(T649-U649=INDEX(Matches!$G$2:$G$201,MATCH($A649&amp;"-9",Matches!$J$2:$J$201,0))-INDEX(Matches!$H$2:$H$201,MATCH($A649&amp;"-9",Matches!$J$2:$J$201,0)),3,2))))),""))</f>
        <v/>
      </c>
      <c r="AG649" s="12" t="str">
        <f aca="false">IF(OR($B649="",V649="",W649=""),"",IFERROR(IF(OR(INDEX(Matches!$I$2:$I$201,MATCH($A649&amp;"-10",Matches!$J$2:$J$201,0))="Void",INDEX(Matches!$G$2:$G$201,MATCH($A649&amp;"-10",Matches!$J$2:$J$201,0))="",INDEX(Matches!$H$2:$H$201,MATCH($A649&amp;"-10",Matches!$J$2:$J$201,0))=""),"",IF(AND($C649&lt;&gt;"",INDEX(Matches!$F$2:$F$201,MATCH($A649&amp;"-10",Matches!$J$2:$J$201,0))&lt;&gt;"",$C649&gt;=INDEX(Matches!$F$2:$F$201,MATCH($A649&amp;"-10",Matches!$J$2:$J$201,0))),"",IF(AND(V649=INDEX(Matches!$G$2:$G$201,MATCH($A649&amp;"-10",Matches!$J$2:$J$201,0)),W649=INDEX(Matches!$H$2:$H$201,MATCH($A649&amp;"-10",Matches!$J$2:$J$201,0))),5,IF(SIGN(V649-W649)&lt;&gt;SIGN(INDEX(Matches!$G$2:$G$201,MATCH($A649&amp;"-10",Matches!$J$2:$J$201,0))-INDEX(Matches!$H$2:$H$201,MATCH($A649&amp;"-10",Matches!$J$2:$J$201,0))),0,IF(V649-W649=INDEX(Matches!$G$2:$G$201,MATCH($A649&amp;"-10",Matches!$J$2:$J$201,0))-INDEX(Matches!$H$2:$H$201,MATCH($A649&amp;"-10",Matches!$J$2:$J$201,0)),3,2))))),""))</f>
        <v/>
      </c>
      <c r="AH649" s="13" t="str">
        <f aca="false">IF($B649="","",SUM(X649:AG649))</f>
        <v/>
      </c>
      <c r="AI649" s="12" t="str">
        <f aca="false">IF($B649="","",COUNTIF(X649:AG649,5))</f>
        <v/>
      </c>
      <c r="AJ649" s="12" t="str">
        <f aca="false">IF($B649="","",COUNTIF(X649:AG649,"&gt;=2"))</f>
        <v/>
      </c>
      <c r="AK649" s="12" t="str">
        <f aca="false">IF($B649="","",COUNT(X649:AG649))</f>
        <v/>
      </c>
    </row>
    <row r="650" customFormat="false" ht="15" hidden="false" customHeight="false" outlineLevel="0" collapsed="false">
      <c r="A650" s="7"/>
      <c r="B650" s="7"/>
      <c r="C650" s="11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12" t="str">
        <f aca="false">IF(OR($B650="",D650="",E650=""),"",IFERROR(IF(OR(INDEX(Matches!$I$2:$I$201,MATCH($A650&amp;"-1",Matches!$J$2:$J$201,0))="Void",INDEX(Matches!$G$2:$G$201,MATCH($A650&amp;"-1",Matches!$J$2:$J$201,0))="",INDEX(Matches!$H$2:$H$201,MATCH($A650&amp;"-1",Matches!$J$2:$J$201,0))=""),"",IF(AND($C650&lt;&gt;"",INDEX(Matches!$F$2:$F$201,MATCH($A650&amp;"-1",Matches!$J$2:$J$201,0))&lt;&gt;"",$C650&gt;=INDEX(Matches!$F$2:$F$201,MATCH($A650&amp;"-1",Matches!$J$2:$J$201,0))),"",IF(AND(D650=INDEX(Matches!$G$2:$G$201,MATCH($A650&amp;"-1",Matches!$J$2:$J$201,0)),E650=INDEX(Matches!$H$2:$H$201,MATCH($A650&amp;"-1",Matches!$J$2:$J$201,0))),5,IF(SIGN(D650-E650)&lt;&gt;SIGN(INDEX(Matches!$G$2:$G$201,MATCH($A650&amp;"-1",Matches!$J$2:$J$201,0))-INDEX(Matches!$H$2:$H$201,MATCH($A650&amp;"-1",Matches!$J$2:$J$201,0))),0,IF(D650-E650=INDEX(Matches!$G$2:$G$201,MATCH($A650&amp;"-1",Matches!$J$2:$J$201,0))-INDEX(Matches!$H$2:$H$201,MATCH($A650&amp;"-1",Matches!$J$2:$J$201,0)),3,2))))),""))</f>
        <v/>
      </c>
      <c r="Y650" s="12" t="str">
        <f aca="false">IF(OR($B650="",F650="",G650=""),"",IFERROR(IF(OR(INDEX(Matches!$I$2:$I$201,MATCH($A650&amp;"-2",Matches!$J$2:$J$201,0))="Void",INDEX(Matches!$G$2:$G$201,MATCH($A650&amp;"-2",Matches!$J$2:$J$201,0))="",INDEX(Matches!$H$2:$H$201,MATCH($A650&amp;"-2",Matches!$J$2:$J$201,0))=""),"",IF(AND($C650&lt;&gt;"",INDEX(Matches!$F$2:$F$201,MATCH($A650&amp;"-2",Matches!$J$2:$J$201,0))&lt;&gt;"",$C650&gt;=INDEX(Matches!$F$2:$F$201,MATCH($A650&amp;"-2",Matches!$J$2:$J$201,0))),"",IF(AND(F650=INDEX(Matches!$G$2:$G$201,MATCH($A650&amp;"-2",Matches!$J$2:$J$201,0)),G650=INDEX(Matches!$H$2:$H$201,MATCH($A650&amp;"-2",Matches!$J$2:$J$201,0))),5,IF(SIGN(F650-G650)&lt;&gt;SIGN(INDEX(Matches!$G$2:$G$201,MATCH($A650&amp;"-2",Matches!$J$2:$J$201,0))-INDEX(Matches!$H$2:$H$201,MATCH($A650&amp;"-2",Matches!$J$2:$J$201,0))),0,IF(F650-G650=INDEX(Matches!$G$2:$G$201,MATCH($A650&amp;"-2",Matches!$J$2:$J$201,0))-INDEX(Matches!$H$2:$H$201,MATCH($A650&amp;"-2",Matches!$J$2:$J$201,0)),3,2))))),""))</f>
        <v/>
      </c>
      <c r="Z650" s="12" t="str">
        <f aca="false">IF(OR($B650="",H650="",I650=""),"",IFERROR(IF(OR(INDEX(Matches!$I$2:$I$201,MATCH($A650&amp;"-3",Matches!$J$2:$J$201,0))="Void",INDEX(Matches!$G$2:$G$201,MATCH($A650&amp;"-3",Matches!$J$2:$J$201,0))="",INDEX(Matches!$H$2:$H$201,MATCH($A650&amp;"-3",Matches!$J$2:$J$201,0))=""),"",IF(AND($C650&lt;&gt;"",INDEX(Matches!$F$2:$F$201,MATCH($A650&amp;"-3",Matches!$J$2:$J$201,0))&lt;&gt;"",$C650&gt;=INDEX(Matches!$F$2:$F$201,MATCH($A650&amp;"-3",Matches!$J$2:$J$201,0))),"",IF(AND(H650=INDEX(Matches!$G$2:$G$201,MATCH($A650&amp;"-3",Matches!$J$2:$J$201,0)),I650=INDEX(Matches!$H$2:$H$201,MATCH($A650&amp;"-3",Matches!$J$2:$J$201,0))),5,IF(SIGN(H650-I650)&lt;&gt;SIGN(INDEX(Matches!$G$2:$G$201,MATCH($A650&amp;"-3",Matches!$J$2:$J$201,0))-INDEX(Matches!$H$2:$H$201,MATCH($A650&amp;"-3",Matches!$J$2:$J$201,0))),0,IF(H650-I650=INDEX(Matches!$G$2:$G$201,MATCH($A650&amp;"-3",Matches!$J$2:$J$201,0))-INDEX(Matches!$H$2:$H$201,MATCH($A650&amp;"-3",Matches!$J$2:$J$201,0)),3,2))))),""))</f>
        <v/>
      </c>
      <c r="AA650" s="12" t="str">
        <f aca="false">IF(OR($B650="",J650="",K650=""),"",IFERROR(IF(OR(INDEX(Matches!$I$2:$I$201,MATCH($A650&amp;"-4",Matches!$J$2:$J$201,0))="Void",INDEX(Matches!$G$2:$G$201,MATCH($A650&amp;"-4",Matches!$J$2:$J$201,0))="",INDEX(Matches!$H$2:$H$201,MATCH($A650&amp;"-4",Matches!$J$2:$J$201,0))=""),"",IF(AND($C650&lt;&gt;"",INDEX(Matches!$F$2:$F$201,MATCH($A650&amp;"-4",Matches!$J$2:$J$201,0))&lt;&gt;"",$C650&gt;=INDEX(Matches!$F$2:$F$201,MATCH($A650&amp;"-4",Matches!$J$2:$J$201,0))),"",IF(AND(J650=INDEX(Matches!$G$2:$G$201,MATCH($A650&amp;"-4",Matches!$J$2:$J$201,0)),K650=INDEX(Matches!$H$2:$H$201,MATCH($A650&amp;"-4",Matches!$J$2:$J$201,0))),5,IF(SIGN(J650-K650)&lt;&gt;SIGN(INDEX(Matches!$G$2:$G$201,MATCH($A650&amp;"-4",Matches!$J$2:$J$201,0))-INDEX(Matches!$H$2:$H$201,MATCH($A650&amp;"-4",Matches!$J$2:$J$201,0))),0,IF(J650-K650=INDEX(Matches!$G$2:$G$201,MATCH($A650&amp;"-4",Matches!$J$2:$J$201,0))-INDEX(Matches!$H$2:$H$201,MATCH($A650&amp;"-4",Matches!$J$2:$J$201,0)),3,2))))),""))</f>
        <v/>
      </c>
      <c r="AB650" s="12" t="str">
        <f aca="false">IF(OR($B650="",L650="",M650=""),"",IFERROR(IF(OR(INDEX(Matches!$I$2:$I$201,MATCH($A650&amp;"-5",Matches!$J$2:$J$201,0))="Void",INDEX(Matches!$G$2:$G$201,MATCH($A650&amp;"-5",Matches!$J$2:$J$201,0))="",INDEX(Matches!$H$2:$H$201,MATCH($A650&amp;"-5",Matches!$J$2:$J$201,0))=""),"",IF(AND($C650&lt;&gt;"",INDEX(Matches!$F$2:$F$201,MATCH($A650&amp;"-5",Matches!$J$2:$J$201,0))&lt;&gt;"",$C650&gt;=INDEX(Matches!$F$2:$F$201,MATCH($A650&amp;"-5",Matches!$J$2:$J$201,0))),"",IF(AND(L650=INDEX(Matches!$G$2:$G$201,MATCH($A650&amp;"-5",Matches!$J$2:$J$201,0)),M650=INDEX(Matches!$H$2:$H$201,MATCH($A650&amp;"-5",Matches!$J$2:$J$201,0))),5,IF(SIGN(L650-M650)&lt;&gt;SIGN(INDEX(Matches!$G$2:$G$201,MATCH($A650&amp;"-5",Matches!$J$2:$J$201,0))-INDEX(Matches!$H$2:$H$201,MATCH($A650&amp;"-5",Matches!$J$2:$J$201,0))),0,IF(L650-M650=INDEX(Matches!$G$2:$G$201,MATCH($A650&amp;"-5",Matches!$J$2:$J$201,0))-INDEX(Matches!$H$2:$H$201,MATCH($A650&amp;"-5",Matches!$J$2:$J$201,0)),3,2))))),""))</f>
        <v/>
      </c>
      <c r="AC650" s="12" t="str">
        <f aca="false">IF(OR($B650="",N650="",O650=""),"",IFERROR(IF(OR(INDEX(Matches!$I$2:$I$201,MATCH($A650&amp;"-6",Matches!$J$2:$J$201,0))="Void",INDEX(Matches!$G$2:$G$201,MATCH($A650&amp;"-6",Matches!$J$2:$J$201,0))="",INDEX(Matches!$H$2:$H$201,MATCH($A650&amp;"-6",Matches!$J$2:$J$201,0))=""),"",IF(AND($C650&lt;&gt;"",INDEX(Matches!$F$2:$F$201,MATCH($A650&amp;"-6",Matches!$J$2:$J$201,0))&lt;&gt;"",$C650&gt;=INDEX(Matches!$F$2:$F$201,MATCH($A650&amp;"-6",Matches!$J$2:$J$201,0))),"",IF(AND(N650=INDEX(Matches!$G$2:$G$201,MATCH($A650&amp;"-6",Matches!$J$2:$J$201,0)),O650=INDEX(Matches!$H$2:$H$201,MATCH($A650&amp;"-6",Matches!$J$2:$J$201,0))),5,IF(SIGN(N650-O650)&lt;&gt;SIGN(INDEX(Matches!$G$2:$G$201,MATCH($A650&amp;"-6",Matches!$J$2:$J$201,0))-INDEX(Matches!$H$2:$H$201,MATCH($A650&amp;"-6",Matches!$J$2:$J$201,0))),0,IF(N650-O650=INDEX(Matches!$G$2:$G$201,MATCH($A650&amp;"-6",Matches!$J$2:$J$201,0))-INDEX(Matches!$H$2:$H$201,MATCH($A650&amp;"-6",Matches!$J$2:$J$201,0)),3,2))))),""))</f>
        <v/>
      </c>
      <c r="AD650" s="12" t="str">
        <f aca="false">IF(OR($B650="",P650="",Q650=""),"",IFERROR(IF(OR(INDEX(Matches!$I$2:$I$201,MATCH($A650&amp;"-7",Matches!$J$2:$J$201,0))="Void",INDEX(Matches!$G$2:$G$201,MATCH($A650&amp;"-7",Matches!$J$2:$J$201,0))="",INDEX(Matches!$H$2:$H$201,MATCH($A650&amp;"-7",Matches!$J$2:$J$201,0))=""),"",IF(AND($C650&lt;&gt;"",INDEX(Matches!$F$2:$F$201,MATCH($A650&amp;"-7",Matches!$J$2:$J$201,0))&lt;&gt;"",$C650&gt;=INDEX(Matches!$F$2:$F$201,MATCH($A650&amp;"-7",Matches!$J$2:$J$201,0))),"",IF(AND(P650=INDEX(Matches!$G$2:$G$201,MATCH($A650&amp;"-7",Matches!$J$2:$J$201,0)),Q650=INDEX(Matches!$H$2:$H$201,MATCH($A650&amp;"-7",Matches!$J$2:$J$201,0))),5,IF(SIGN(P650-Q650)&lt;&gt;SIGN(INDEX(Matches!$G$2:$G$201,MATCH($A650&amp;"-7",Matches!$J$2:$J$201,0))-INDEX(Matches!$H$2:$H$201,MATCH($A650&amp;"-7",Matches!$J$2:$J$201,0))),0,IF(P650-Q650=INDEX(Matches!$G$2:$G$201,MATCH($A650&amp;"-7",Matches!$J$2:$J$201,0))-INDEX(Matches!$H$2:$H$201,MATCH($A650&amp;"-7",Matches!$J$2:$J$201,0)),3,2))))),""))</f>
        <v/>
      </c>
      <c r="AE650" s="12" t="str">
        <f aca="false">IF(OR($B650="",R650="",S650=""),"",IFERROR(IF(OR(INDEX(Matches!$I$2:$I$201,MATCH($A650&amp;"-8",Matches!$J$2:$J$201,0))="Void",INDEX(Matches!$G$2:$G$201,MATCH($A650&amp;"-8",Matches!$J$2:$J$201,0))="",INDEX(Matches!$H$2:$H$201,MATCH($A650&amp;"-8",Matches!$J$2:$J$201,0))=""),"",IF(AND($C650&lt;&gt;"",INDEX(Matches!$F$2:$F$201,MATCH($A650&amp;"-8",Matches!$J$2:$J$201,0))&lt;&gt;"",$C650&gt;=INDEX(Matches!$F$2:$F$201,MATCH($A650&amp;"-8",Matches!$J$2:$J$201,0))),"",IF(AND(R650=INDEX(Matches!$G$2:$G$201,MATCH($A650&amp;"-8",Matches!$J$2:$J$201,0)),S650=INDEX(Matches!$H$2:$H$201,MATCH($A650&amp;"-8",Matches!$J$2:$J$201,0))),5,IF(SIGN(R650-S650)&lt;&gt;SIGN(INDEX(Matches!$G$2:$G$201,MATCH($A650&amp;"-8",Matches!$J$2:$J$201,0))-INDEX(Matches!$H$2:$H$201,MATCH($A650&amp;"-8",Matches!$J$2:$J$201,0))),0,IF(R650-S650=INDEX(Matches!$G$2:$G$201,MATCH($A650&amp;"-8",Matches!$J$2:$J$201,0))-INDEX(Matches!$H$2:$H$201,MATCH($A650&amp;"-8",Matches!$J$2:$J$201,0)),3,2))))),""))</f>
        <v/>
      </c>
      <c r="AF650" s="12" t="str">
        <f aca="false">IF(OR($B650="",T650="",U650=""),"",IFERROR(IF(OR(INDEX(Matches!$I$2:$I$201,MATCH($A650&amp;"-9",Matches!$J$2:$J$201,0))="Void",INDEX(Matches!$G$2:$G$201,MATCH($A650&amp;"-9",Matches!$J$2:$J$201,0))="",INDEX(Matches!$H$2:$H$201,MATCH($A650&amp;"-9",Matches!$J$2:$J$201,0))=""),"",IF(AND($C650&lt;&gt;"",INDEX(Matches!$F$2:$F$201,MATCH($A650&amp;"-9",Matches!$J$2:$J$201,0))&lt;&gt;"",$C650&gt;=INDEX(Matches!$F$2:$F$201,MATCH($A650&amp;"-9",Matches!$J$2:$J$201,0))),"",IF(AND(T650=INDEX(Matches!$G$2:$G$201,MATCH($A650&amp;"-9",Matches!$J$2:$J$201,0)),U650=INDEX(Matches!$H$2:$H$201,MATCH($A650&amp;"-9",Matches!$J$2:$J$201,0))),5,IF(SIGN(T650-U650)&lt;&gt;SIGN(INDEX(Matches!$G$2:$G$201,MATCH($A650&amp;"-9",Matches!$J$2:$J$201,0))-INDEX(Matches!$H$2:$H$201,MATCH($A650&amp;"-9",Matches!$J$2:$J$201,0))),0,IF(T650-U650=INDEX(Matches!$G$2:$G$201,MATCH($A650&amp;"-9",Matches!$J$2:$J$201,0))-INDEX(Matches!$H$2:$H$201,MATCH($A650&amp;"-9",Matches!$J$2:$J$201,0)),3,2))))),""))</f>
        <v/>
      </c>
      <c r="AG650" s="12" t="str">
        <f aca="false">IF(OR($B650="",V650="",W650=""),"",IFERROR(IF(OR(INDEX(Matches!$I$2:$I$201,MATCH($A650&amp;"-10",Matches!$J$2:$J$201,0))="Void",INDEX(Matches!$G$2:$G$201,MATCH($A650&amp;"-10",Matches!$J$2:$J$201,0))="",INDEX(Matches!$H$2:$H$201,MATCH($A650&amp;"-10",Matches!$J$2:$J$201,0))=""),"",IF(AND($C650&lt;&gt;"",INDEX(Matches!$F$2:$F$201,MATCH($A650&amp;"-10",Matches!$J$2:$J$201,0))&lt;&gt;"",$C650&gt;=INDEX(Matches!$F$2:$F$201,MATCH($A650&amp;"-10",Matches!$J$2:$J$201,0))),"",IF(AND(V650=INDEX(Matches!$G$2:$G$201,MATCH($A650&amp;"-10",Matches!$J$2:$J$201,0)),W650=INDEX(Matches!$H$2:$H$201,MATCH($A650&amp;"-10",Matches!$J$2:$J$201,0))),5,IF(SIGN(V650-W650)&lt;&gt;SIGN(INDEX(Matches!$G$2:$G$201,MATCH($A650&amp;"-10",Matches!$J$2:$J$201,0))-INDEX(Matches!$H$2:$H$201,MATCH($A650&amp;"-10",Matches!$J$2:$J$201,0))),0,IF(V650-W650=INDEX(Matches!$G$2:$G$201,MATCH($A650&amp;"-10",Matches!$J$2:$J$201,0))-INDEX(Matches!$H$2:$H$201,MATCH($A650&amp;"-10",Matches!$J$2:$J$201,0)),3,2))))),""))</f>
        <v/>
      </c>
      <c r="AH650" s="13" t="str">
        <f aca="false">IF($B650="","",SUM(X650:AG650))</f>
        <v/>
      </c>
      <c r="AI650" s="12" t="str">
        <f aca="false">IF($B650="","",COUNTIF(X650:AG650,5))</f>
        <v/>
      </c>
      <c r="AJ650" s="12" t="str">
        <f aca="false">IF($B650="","",COUNTIF(X650:AG650,"&gt;=2"))</f>
        <v/>
      </c>
      <c r="AK650" s="12" t="str">
        <f aca="false">IF($B650="","",COUNT(X650:AG650))</f>
        <v/>
      </c>
    </row>
    <row r="651" customFormat="false" ht="15" hidden="false" customHeight="false" outlineLevel="0" collapsed="false">
      <c r="A651" s="7"/>
      <c r="B651" s="7"/>
      <c r="C651" s="11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12" t="str">
        <f aca="false">IF(OR($B651="",D651="",E651=""),"",IFERROR(IF(OR(INDEX(Matches!$I$2:$I$201,MATCH($A651&amp;"-1",Matches!$J$2:$J$201,0))="Void",INDEX(Matches!$G$2:$G$201,MATCH($A651&amp;"-1",Matches!$J$2:$J$201,0))="",INDEX(Matches!$H$2:$H$201,MATCH($A651&amp;"-1",Matches!$J$2:$J$201,0))=""),"",IF(AND($C651&lt;&gt;"",INDEX(Matches!$F$2:$F$201,MATCH($A651&amp;"-1",Matches!$J$2:$J$201,0))&lt;&gt;"",$C651&gt;=INDEX(Matches!$F$2:$F$201,MATCH($A651&amp;"-1",Matches!$J$2:$J$201,0))),"",IF(AND(D651=INDEX(Matches!$G$2:$G$201,MATCH($A651&amp;"-1",Matches!$J$2:$J$201,0)),E651=INDEX(Matches!$H$2:$H$201,MATCH($A651&amp;"-1",Matches!$J$2:$J$201,0))),5,IF(SIGN(D651-E651)&lt;&gt;SIGN(INDEX(Matches!$G$2:$G$201,MATCH($A651&amp;"-1",Matches!$J$2:$J$201,0))-INDEX(Matches!$H$2:$H$201,MATCH($A651&amp;"-1",Matches!$J$2:$J$201,0))),0,IF(D651-E651=INDEX(Matches!$G$2:$G$201,MATCH($A651&amp;"-1",Matches!$J$2:$J$201,0))-INDEX(Matches!$H$2:$H$201,MATCH($A651&amp;"-1",Matches!$J$2:$J$201,0)),3,2))))),""))</f>
        <v/>
      </c>
      <c r="Y651" s="12" t="str">
        <f aca="false">IF(OR($B651="",F651="",G651=""),"",IFERROR(IF(OR(INDEX(Matches!$I$2:$I$201,MATCH($A651&amp;"-2",Matches!$J$2:$J$201,0))="Void",INDEX(Matches!$G$2:$G$201,MATCH($A651&amp;"-2",Matches!$J$2:$J$201,0))="",INDEX(Matches!$H$2:$H$201,MATCH($A651&amp;"-2",Matches!$J$2:$J$201,0))=""),"",IF(AND($C651&lt;&gt;"",INDEX(Matches!$F$2:$F$201,MATCH($A651&amp;"-2",Matches!$J$2:$J$201,0))&lt;&gt;"",$C651&gt;=INDEX(Matches!$F$2:$F$201,MATCH($A651&amp;"-2",Matches!$J$2:$J$201,0))),"",IF(AND(F651=INDEX(Matches!$G$2:$G$201,MATCH($A651&amp;"-2",Matches!$J$2:$J$201,0)),G651=INDEX(Matches!$H$2:$H$201,MATCH($A651&amp;"-2",Matches!$J$2:$J$201,0))),5,IF(SIGN(F651-G651)&lt;&gt;SIGN(INDEX(Matches!$G$2:$G$201,MATCH($A651&amp;"-2",Matches!$J$2:$J$201,0))-INDEX(Matches!$H$2:$H$201,MATCH($A651&amp;"-2",Matches!$J$2:$J$201,0))),0,IF(F651-G651=INDEX(Matches!$G$2:$G$201,MATCH($A651&amp;"-2",Matches!$J$2:$J$201,0))-INDEX(Matches!$H$2:$H$201,MATCH($A651&amp;"-2",Matches!$J$2:$J$201,0)),3,2))))),""))</f>
        <v/>
      </c>
      <c r="Z651" s="12" t="str">
        <f aca="false">IF(OR($B651="",H651="",I651=""),"",IFERROR(IF(OR(INDEX(Matches!$I$2:$I$201,MATCH($A651&amp;"-3",Matches!$J$2:$J$201,0))="Void",INDEX(Matches!$G$2:$G$201,MATCH($A651&amp;"-3",Matches!$J$2:$J$201,0))="",INDEX(Matches!$H$2:$H$201,MATCH($A651&amp;"-3",Matches!$J$2:$J$201,0))=""),"",IF(AND($C651&lt;&gt;"",INDEX(Matches!$F$2:$F$201,MATCH($A651&amp;"-3",Matches!$J$2:$J$201,0))&lt;&gt;"",$C651&gt;=INDEX(Matches!$F$2:$F$201,MATCH($A651&amp;"-3",Matches!$J$2:$J$201,0))),"",IF(AND(H651=INDEX(Matches!$G$2:$G$201,MATCH($A651&amp;"-3",Matches!$J$2:$J$201,0)),I651=INDEX(Matches!$H$2:$H$201,MATCH($A651&amp;"-3",Matches!$J$2:$J$201,0))),5,IF(SIGN(H651-I651)&lt;&gt;SIGN(INDEX(Matches!$G$2:$G$201,MATCH($A651&amp;"-3",Matches!$J$2:$J$201,0))-INDEX(Matches!$H$2:$H$201,MATCH($A651&amp;"-3",Matches!$J$2:$J$201,0))),0,IF(H651-I651=INDEX(Matches!$G$2:$G$201,MATCH($A651&amp;"-3",Matches!$J$2:$J$201,0))-INDEX(Matches!$H$2:$H$201,MATCH($A651&amp;"-3",Matches!$J$2:$J$201,0)),3,2))))),""))</f>
        <v/>
      </c>
      <c r="AA651" s="12" t="str">
        <f aca="false">IF(OR($B651="",J651="",K651=""),"",IFERROR(IF(OR(INDEX(Matches!$I$2:$I$201,MATCH($A651&amp;"-4",Matches!$J$2:$J$201,0))="Void",INDEX(Matches!$G$2:$G$201,MATCH($A651&amp;"-4",Matches!$J$2:$J$201,0))="",INDEX(Matches!$H$2:$H$201,MATCH($A651&amp;"-4",Matches!$J$2:$J$201,0))=""),"",IF(AND($C651&lt;&gt;"",INDEX(Matches!$F$2:$F$201,MATCH($A651&amp;"-4",Matches!$J$2:$J$201,0))&lt;&gt;"",$C651&gt;=INDEX(Matches!$F$2:$F$201,MATCH($A651&amp;"-4",Matches!$J$2:$J$201,0))),"",IF(AND(J651=INDEX(Matches!$G$2:$G$201,MATCH($A651&amp;"-4",Matches!$J$2:$J$201,0)),K651=INDEX(Matches!$H$2:$H$201,MATCH($A651&amp;"-4",Matches!$J$2:$J$201,0))),5,IF(SIGN(J651-K651)&lt;&gt;SIGN(INDEX(Matches!$G$2:$G$201,MATCH($A651&amp;"-4",Matches!$J$2:$J$201,0))-INDEX(Matches!$H$2:$H$201,MATCH($A651&amp;"-4",Matches!$J$2:$J$201,0))),0,IF(J651-K651=INDEX(Matches!$G$2:$G$201,MATCH($A651&amp;"-4",Matches!$J$2:$J$201,0))-INDEX(Matches!$H$2:$H$201,MATCH($A651&amp;"-4",Matches!$J$2:$J$201,0)),3,2))))),""))</f>
        <v/>
      </c>
      <c r="AB651" s="12" t="str">
        <f aca="false">IF(OR($B651="",L651="",M651=""),"",IFERROR(IF(OR(INDEX(Matches!$I$2:$I$201,MATCH($A651&amp;"-5",Matches!$J$2:$J$201,0))="Void",INDEX(Matches!$G$2:$G$201,MATCH($A651&amp;"-5",Matches!$J$2:$J$201,0))="",INDEX(Matches!$H$2:$H$201,MATCH($A651&amp;"-5",Matches!$J$2:$J$201,0))=""),"",IF(AND($C651&lt;&gt;"",INDEX(Matches!$F$2:$F$201,MATCH($A651&amp;"-5",Matches!$J$2:$J$201,0))&lt;&gt;"",$C651&gt;=INDEX(Matches!$F$2:$F$201,MATCH($A651&amp;"-5",Matches!$J$2:$J$201,0))),"",IF(AND(L651=INDEX(Matches!$G$2:$G$201,MATCH($A651&amp;"-5",Matches!$J$2:$J$201,0)),M651=INDEX(Matches!$H$2:$H$201,MATCH($A651&amp;"-5",Matches!$J$2:$J$201,0))),5,IF(SIGN(L651-M651)&lt;&gt;SIGN(INDEX(Matches!$G$2:$G$201,MATCH($A651&amp;"-5",Matches!$J$2:$J$201,0))-INDEX(Matches!$H$2:$H$201,MATCH($A651&amp;"-5",Matches!$J$2:$J$201,0))),0,IF(L651-M651=INDEX(Matches!$G$2:$G$201,MATCH($A651&amp;"-5",Matches!$J$2:$J$201,0))-INDEX(Matches!$H$2:$H$201,MATCH($A651&amp;"-5",Matches!$J$2:$J$201,0)),3,2))))),""))</f>
        <v/>
      </c>
      <c r="AC651" s="12" t="str">
        <f aca="false">IF(OR($B651="",N651="",O651=""),"",IFERROR(IF(OR(INDEX(Matches!$I$2:$I$201,MATCH($A651&amp;"-6",Matches!$J$2:$J$201,0))="Void",INDEX(Matches!$G$2:$G$201,MATCH($A651&amp;"-6",Matches!$J$2:$J$201,0))="",INDEX(Matches!$H$2:$H$201,MATCH($A651&amp;"-6",Matches!$J$2:$J$201,0))=""),"",IF(AND($C651&lt;&gt;"",INDEX(Matches!$F$2:$F$201,MATCH($A651&amp;"-6",Matches!$J$2:$J$201,0))&lt;&gt;"",$C651&gt;=INDEX(Matches!$F$2:$F$201,MATCH($A651&amp;"-6",Matches!$J$2:$J$201,0))),"",IF(AND(N651=INDEX(Matches!$G$2:$G$201,MATCH($A651&amp;"-6",Matches!$J$2:$J$201,0)),O651=INDEX(Matches!$H$2:$H$201,MATCH($A651&amp;"-6",Matches!$J$2:$J$201,0))),5,IF(SIGN(N651-O651)&lt;&gt;SIGN(INDEX(Matches!$G$2:$G$201,MATCH($A651&amp;"-6",Matches!$J$2:$J$201,0))-INDEX(Matches!$H$2:$H$201,MATCH($A651&amp;"-6",Matches!$J$2:$J$201,0))),0,IF(N651-O651=INDEX(Matches!$G$2:$G$201,MATCH($A651&amp;"-6",Matches!$J$2:$J$201,0))-INDEX(Matches!$H$2:$H$201,MATCH($A651&amp;"-6",Matches!$J$2:$J$201,0)),3,2))))),""))</f>
        <v/>
      </c>
      <c r="AD651" s="12" t="str">
        <f aca="false">IF(OR($B651="",P651="",Q651=""),"",IFERROR(IF(OR(INDEX(Matches!$I$2:$I$201,MATCH($A651&amp;"-7",Matches!$J$2:$J$201,0))="Void",INDEX(Matches!$G$2:$G$201,MATCH($A651&amp;"-7",Matches!$J$2:$J$201,0))="",INDEX(Matches!$H$2:$H$201,MATCH($A651&amp;"-7",Matches!$J$2:$J$201,0))=""),"",IF(AND($C651&lt;&gt;"",INDEX(Matches!$F$2:$F$201,MATCH($A651&amp;"-7",Matches!$J$2:$J$201,0))&lt;&gt;"",$C651&gt;=INDEX(Matches!$F$2:$F$201,MATCH($A651&amp;"-7",Matches!$J$2:$J$201,0))),"",IF(AND(P651=INDEX(Matches!$G$2:$G$201,MATCH($A651&amp;"-7",Matches!$J$2:$J$201,0)),Q651=INDEX(Matches!$H$2:$H$201,MATCH($A651&amp;"-7",Matches!$J$2:$J$201,0))),5,IF(SIGN(P651-Q651)&lt;&gt;SIGN(INDEX(Matches!$G$2:$G$201,MATCH($A651&amp;"-7",Matches!$J$2:$J$201,0))-INDEX(Matches!$H$2:$H$201,MATCH($A651&amp;"-7",Matches!$J$2:$J$201,0))),0,IF(P651-Q651=INDEX(Matches!$G$2:$G$201,MATCH($A651&amp;"-7",Matches!$J$2:$J$201,0))-INDEX(Matches!$H$2:$H$201,MATCH($A651&amp;"-7",Matches!$J$2:$J$201,0)),3,2))))),""))</f>
        <v/>
      </c>
      <c r="AE651" s="12" t="str">
        <f aca="false">IF(OR($B651="",R651="",S651=""),"",IFERROR(IF(OR(INDEX(Matches!$I$2:$I$201,MATCH($A651&amp;"-8",Matches!$J$2:$J$201,0))="Void",INDEX(Matches!$G$2:$G$201,MATCH($A651&amp;"-8",Matches!$J$2:$J$201,0))="",INDEX(Matches!$H$2:$H$201,MATCH($A651&amp;"-8",Matches!$J$2:$J$201,0))=""),"",IF(AND($C651&lt;&gt;"",INDEX(Matches!$F$2:$F$201,MATCH($A651&amp;"-8",Matches!$J$2:$J$201,0))&lt;&gt;"",$C651&gt;=INDEX(Matches!$F$2:$F$201,MATCH($A651&amp;"-8",Matches!$J$2:$J$201,0))),"",IF(AND(R651=INDEX(Matches!$G$2:$G$201,MATCH($A651&amp;"-8",Matches!$J$2:$J$201,0)),S651=INDEX(Matches!$H$2:$H$201,MATCH($A651&amp;"-8",Matches!$J$2:$J$201,0))),5,IF(SIGN(R651-S651)&lt;&gt;SIGN(INDEX(Matches!$G$2:$G$201,MATCH($A651&amp;"-8",Matches!$J$2:$J$201,0))-INDEX(Matches!$H$2:$H$201,MATCH($A651&amp;"-8",Matches!$J$2:$J$201,0))),0,IF(R651-S651=INDEX(Matches!$G$2:$G$201,MATCH($A651&amp;"-8",Matches!$J$2:$J$201,0))-INDEX(Matches!$H$2:$H$201,MATCH($A651&amp;"-8",Matches!$J$2:$J$201,0)),3,2))))),""))</f>
        <v/>
      </c>
      <c r="AF651" s="12" t="str">
        <f aca="false">IF(OR($B651="",T651="",U651=""),"",IFERROR(IF(OR(INDEX(Matches!$I$2:$I$201,MATCH($A651&amp;"-9",Matches!$J$2:$J$201,0))="Void",INDEX(Matches!$G$2:$G$201,MATCH($A651&amp;"-9",Matches!$J$2:$J$201,0))="",INDEX(Matches!$H$2:$H$201,MATCH($A651&amp;"-9",Matches!$J$2:$J$201,0))=""),"",IF(AND($C651&lt;&gt;"",INDEX(Matches!$F$2:$F$201,MATCH($A651&amp;"-9",Matches!$J$2:$J$201,0))&lt;&gt;"",$C651&gt;=INDEX(Matches!$F$2:$F$201,MATCH($A651&amp;"-9",Matches!$J$2:$J$201,0))),"",IF(AND(T651=INDEX(Matches!$G$2:$G$201,MATCH($A651&amp;"-9",Matches!$J$2:$J$201,0)),U651=INDEX(Matches!$H$2:$H$201,MATCH($A651&amp;"-9",Matches!$J$2:$J$201,0))),5,IF(SIGN(T651-U651)&lt;&gt;SIGN(INDEX(Matches!$G$2:$G$201,MATCH($A651&amp;"-9",Matches!$J$2:$J$201,0))-INDEX(Matches!$H$2:$H$201,MATCH($A651&amp;"-9",Matches!$J$2:$J$201,0))),0,IF(T651-U651=INDEX(Matches!$G$2:$G$201,MATCH($A651&amp;"-9",Matches!$J$2:$J$201,0))-INDEX(Matches!$H$2:$H$201,MATCH($A651&amp;"-9",Matches!$J$2:$J$201,0)),3,2))))),""))</f>
        <v/>
      </c>
      <c r="AG651" s="12" t="str">
        <f aca="false">IF(OR($B651="",V651="",W651=""),"",IFERROR(IF(OR(INDEX(Matches!$I$2:$I$201,MATCH($A651&amp;"-10",Matches!$J$2:$J$201,0))="Void",INDEX(Matches!$G$2:$G$201,MATCH($A651&amp;"-10",Matches!$J$2:$J$201,0))="",INDEX(Matches!$H$2:$H$201,MATCH($A651&amp;"-10",Matches!$J$2:$J$201,0))=""),"",IF(AND($C651&lt;&gt;"",INDEX(Matches!$F$2:$F$201,MATCH($A651&amp;"-10",Matches!$J$2:$J$201,0))&lt;&gt;"",$C651&gt;=INDEX(Matches!$F$2:$F$201,MATCH($A651&amp;"-10",Matches!$J$2:$J$201,0))),"",IF(AND(V651=INDEX(Matches!$G$2:$G$201,MATCH($A651&amp;"-10",Matches!$J$2:$J$201,0)),W651=INDEX(Matches!$H$2:$H$201,MATCH($A651&amp;"-10",Matches!$J$2:$J$201,0))),5,IF(SIGN(V651-W651)&lt;&gt;SIGN(INDEX(Matches!$G$2:$G$201,MATCH($A651&amp;"-10",Matches!$J$2:$J$201,0))-INDEX(Matches!$H$2:$H$201,MATCH($A651&amp;"-10",Matches!$J$2:$J$201,0))),0,IF(V651-W651=INDEX(Matches!$G$2:$G$201,MATCH($A651&amp;"-10",Matches!$J$2:$J$201,0))-INDEX(Matches!$H$2:$H$201,MATCH($A651&amp;"-10",Matches!$J$2:$J$201,0)),3,2))))),""))</f>
        <v/>
      </c>
      <c r="AH651" s="13" t="str">
        <f aca="false">IF($B651="","",SUM(X651:AG651))</f>
        <v/>
      </c>
      <c r="AI651" s="12" t="str">
        <f aca="false">IF($B651="","",COUNTIF(X651:AG651,5))</f>
        <v/>
      </c>
      <c r="AJ651" s="12" t="str">
        <f aca="false">IF($B651="","",COUNTIF(X651:AG651,"&gt;=2"))</f>
        <v/>
      </c>
      <c r="AK651" s="12" t="str">
        <f aca="false">IF($B651="","",COUNT(X651:AG651))</f>
        <v/>
      </c>
    </row>
    <row r="652" customFormat="false" ht="15" hidden="false" customHeight="false" outlineLevel="0" collapsed="false">
      <c r="A652" s="7"/>
      <c r="B652" s="7"/>
      <c r="C652" s="11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12" t="str">
        <f aca="false">IF(OR($B652="",D652="",E652=""),"",IFERROR(IF(OR(INDEX(Matches!$I$2:$I$201,MATCH($A652&amp;"-1",Matches!$J$2:$J$201,0))="Void",INDEX(Matches!$G$2:$G$201,MATCH($A652&amp;"-1",Matches!$J$2:$J$201,0))="",INDEX(Matches!$H$2:$H$201,MATCH($A652&amp;"-1",Matches!$J$2:$J$201,0))=""),"",IF(AND($C652&lt;&gt;"",INDEX(Matches!$F$2:$F$201,MATCH($A652&amp;"-1",Matches!$J$2:$J$201,0))&lt;&gt;"",$C652&gt;=INDEX(Matches!$F$2:$F$201,MATCH($A652&amp;"-1",Matches!$J$2:$J$201,0))),"",IF(AND(D652=INDEX(Matches!$G$2:$G$201,MATCH($A652&amp;"-1",Matches!$J$2:$J$201,0)),E652=INDEX(Matches!$H$2:$H$201,MATCH($A652&amp;"-1",Matches!$J$2:$J$201,0))),5,IF(SIGN(D652-E652)&lt;&gt;SIGN(INDEX(Matches!$G$2:$G$201,MATCH($A652&amp;"-1",Matches!$J$2:$J$201,0))-INDEX(Matches!$H$2:$H$201,MATCH($A652&amp;"-1",Matches!$J$2:$J$201,0))),0,IF(D652-E652=INDEX(Matches!$G$2:$G$201,MATCH($A652&amp;"-1",Matches!$J$2:$J$201,0))-INDEX(Matches!$H$2:$H$201,MATCH($A652&amp;"-1",Matches!$J$2:$J$201,0)),3,2))))),""))</f>
        <v/>
      </c>
      <c r="Y652" s="12" t="str">
        <f aca="false">IF(OR($B652="",F652="",G652=""),"",IFERROR(IF(OR(INDEX(Matches!$I$2:$I$201,MATCH($A652&amp;"-2",Matches!$J$2:$J$201,0))="Void",INDEX(Matches!$G$2:$G$201,MATCH($A652&amp;"-2",Matches!$J$2:$J$201,0))="",INDEX(Matches!$H$2:$H$201,MATCH($A652&amp;"-2",Matches!$J$2:$J$201,0))=""),"",IF(AND($C652&lt;&gt;"",INDEX(Matches!$F$2:$F$201,MATCH($A652&amp;"-2",Matches!$J$2:$J$201,0))&lt;&gt;"",$C652&gt;=INDEX(Matches!$F$2:$F$201,MATCH($A652&amp;"-2",Matches!$J$2:$J$201,0))),"",IF(AND(F652=INDEX(Matches!$G$2:$G$201,MATCH($A652&amp;"-2",Matches!$J$2:$J$201,0)),G652=INDEX(Matches!$H$2:$H$201,MATCH($A652&amp;"-2",Matches!$J$2:$J$201,0))),5,IF(SIGN(F652-G652)&lt;&gt;SIGN(INDEX(Matches!$G$2:$G$201,MATCH($A652&amp;"-2",Matches!$J$2:$J$201,0))-INDEX(Matches!$H$2:$H$201,MATCH($A652&amp;"-2",Matches!$J$2:$J$201,0))),0,IF(F652-G652=INDEX(Matches!$G$2:$G$201,MATCH($A652&amp;"-2",Matches!$J$2:$J$201,0))-INDEX(Matches!$H$2:$H$201,MATCH($A652&amp;"-2",Matches!$J$2:$J$201,0)),3,2))))),""))</f>
        <v/>
      </c>
      <c r="Z652" s="12" t="str">
        <f aca="false">IF(OR($B652="",H652="",I652=""),"",IFERROR(IF(OR(INDEX(Matches!$I$2:$I$201,MATCH($A652&amp;"-3",Matches!$J$2:$J$201,0))="Void",INDEX(Matches!$G$2:$G$201,MATCH($A652&amp;"-3",Matches!$J$2:$J$201,0))="",INDEX(Matches!$H$2:$H$201,MATCH($A652&amp;"-3",Matches!$J$2:$J$201,0))=""),"",IF(AND($C652&lt;&gt;"",INDEX(Matches!$F$2:$F$201,MATCH($A652&amp;"-3",Matches!$J$2:$J$201,0))&lt;&gt;"",$C652&gt;=INDEX(Matches!$F$2:$F$201,MATCH($A652&amp;"-3",Matches!$J$2:$J$201,0))),"",IF(AND(H652=INDEX(Matches!$G$2:$G$201,MATCH($A652&amp;"-3",Matches!$J$2:$J$201,0)),I652=INDEX(Matches!$H$2:$H$201,MATCH($A652&amp;"-3",Matches!$J$2:$J$201,0))),5,IF(SIGN(H652-I652)&lt;&gt;SIGN(INDEX(Matches!$G$2:$G$201,MATCH($A652&amp;"-3",Matches!$J$2:$J$201,0))-INDEX(Matches!$H$2:$H$201,MATCH($A652&amp;"-3",Matches!$J$2:$J$201,0))),0,IF(H652-I652=INDEX(Matches!$G$2:$G$201,MATCH($A652&amp;"-3",Matches!$J$2:$J$201,0))-INDEX(Matches!$H$2:$H$201,MATCH($A652&amp;"-3",Matches!$J$2:$J$201,0)),3,2))))),""))</f>
        <v/>
      </c>
      <c r="AA652" s="12" t="str">
        <f aca="false">IF(OR($B652="",J652="",K652=""),"",IFERROR(IF(OR(INDEX(Matches!$I$2:$I$201,MATCH($A652&amp;"-4",Matches!$J$2:$J$201,0))="Void",INDEX(Matches!$G$2:$G$201,MATCH($A652&amp;"-4",Matches!$J$2:$J$201,0))="",INDEX(Matches!$H$2:$H$201,MATCH($A652&amp;"-4",Matches!$J$2:$J$201,0))=""),"",IF(AND($C652&lt;&gt;"",INDEX(Matches!$F$2:$F$201,MATCH($A652&amp;"-4",Matches!$J$2:$J$201,0))&lt;&gt;"",$C652&gt;=INDEX(Matches!$F$2:$F$201,MATCH($A652&amp;"-4",Matches!$J$2:$J$201,0))),"",IF(AND(J652=INDEX(Matches!$G$2:$G$201,MATCH($A652&amp;"-4",Matches!$J$2:$J$201,0)),K652=INDEX(Matches!$H$2:$H$201,MATCH($A652&amp;"-4",Matches!$J$2:$J$201,0))),5,IF(SIGN(J652-K652)&lt;&gt;SIGN(INDEX(Matches!$G$2:$G$201,MATCH($A652&amp;"-4",Matches!$J$2:$J$201,0))-INDEX(Matches!$H$2:$H$201,MATCH($A652&amp;"-4",Matches!$J$2:$J$201,0))),0,IF(J652-K652=INDEX(Matches!$G$2:$G$201,MATCH($A652&amp;"-4",Matches!$J$2:$J$201,0))-INDEX(Matches!$H$2:$H$201,MATCH($A652&amp;"-4",Matches!$J$2:$J$201,0)),3,2))))),""))</f>
        <v/>
      </c>
      <c r="AB652" s="12" t="str">
        <f aca="false">IF(OR($B652="",L652="",M652=""),"",IFERROR(IF(OR(INDEX(Matches!$I$2:$I$201,MATCH($A652&amp;"-5",Matches!$J$2:$J$201,0))="Void",INDEX(Matches!$G$2:$G$201,MATCH($A652&amp;"-5",Matches!$J$2:$J$201,0))="",INDEX(Matches!$H$2:$H$201,MATCH($A652&amp;"-5",Matches!$J$2:$J$201,0))=""),"",IF(AND($C652&lt;&gt;"",INDEX(Matches!$F$2:$F$201,MATCH($A652&amp;"-5",Matches!$J$2:$J$201,0))&lt;&gt;"",$C652&gt;=INDEX(Matches!$F$2:$F$201,MATCH($A652&amp;"-5",Matches!$J$2:$J$201,0))),"",IF(AND(L652=INDEX(Matches!$G$2:$G$201,MATCH($A652&amp;"-5",Matches!$J$2:$J$201,0)),M652=INDEX(Matches!$H$2:$H$201,MATCH($A652&amp;"-5",Matches!$J$2:$J$201,0))),5,IF(SIGN(L652-M652)&lt;&gt;SIGN(INDEX(Matches!$G$2:$G$201,MATCH($A652&amp;"-5",Matches!$J$2:$J$201,0))-INDEX(Matches!$H$2:$H$201,MATCH($A652&amp;"-5",Matches!$J$2:$J$201,0))),0,IF(L652-M652=INDEX(Matches!$G$2:$G$201,MATCH($A652&amp;"-5",Matches!$J$2:$J$201,0))-INDEX(Matches!$H$2:$H$201,MATCH($A652&amp;"-5",Matches!$J$2:$J$201,0)),3,2))))),""))</f>
        <v/>
      </c>
      <c r="AC652" s="12" t="str">
        <f aca="false">IF(OR($B652="",N652="",O652=""),"",IFERROR(IF(OR(INDEX(Matches!$I$2:$I$201,MATCH($A652&amp;"-6",Matches!$J$2:$J$201,0))="Void",INDEX(Matches!$G$2:$G$201,MATCH($A652&amp;"-6",Matches!$J$2:$J$201,0))="",INDEX(Matches!$H$2:$H$201,MATCH($A652&amp;"-6",Matches!$J$2:$J$201,0))=""),"",IF(AND($C652&lt;&gt;"",INDEX(Matches!$F$2:$F$201,MATCH($A652&amp;"-6",Matches!$J$2:$J$201,0))&lt;&gt;"",$C652&gt;=INDEX(Matches!$F$2:$F$201,MATCH($A652&amp;"-6",Matches!$J$2:$J$201,0))),"",IF(AND(N652=INDEX(Matches!$G$2:$G$201,MATCH($A652&amp;"-6",Matches!$J$2:$J$201,0)),O652=INDEX(Matches!$H$2:$H$201,MATCH($A652&amp;"-6",Matches!$J$2:$J$201,0))),5,IF(SIGN(N652-O652)&lt;&gt;SIGN(INDEX(Matches!$G$2:$G$201,MATCH($A652&amp;"-6",Matches!$J$2:$J$201,0))-INDEX(Matches!$H$2:$H$201,MATCH($A652&amp;"-6",Matches!$J$2:$J$201,0))),0,IF(N652-O652=INDEX(Matches!$G$2:$G$201,MATCH($A652&amp;"-6",Matches!$J$2:$J$201,0))-INDEX(Matches!$H$2:$H$201,MATCH($A652&amp;"-6",Matches!$J$2:$J$201,0)),3,2))))),""))</f>
        <v/>
      </c>
      <c r="AD652" s="12" t="str">
        <f aca="false">IF(OR($B652="",P652="",Q652=""),"",IFERROR(IF(OR(INDEX(Matches!$I$2:$I$201,MATCH($A652&amp;"-7",Matches!$J$2:$J$201,0))="Void",INDEX(Matches!$G$2:$G$201,MATCH($A652&amp;"-7",Matches!$J$2:$J$201,0))="",INDEX(Matches!$H$2:$H$201,MATCH($A652&amp;"-7",Matches!$J$2:$J$201,0))=""),"",IF(AND($C652&lt;&gt;"",INDEX(Matches!$F$2:$F$201,MATCH($A652&amp;"-7",Matches!$J$2:$J$201,0))&lt;&gt;"",$C652&gt;=INDEX(Matches!$F$2:$F$201,MATCH($A652&amp;"-7",Matches!$J$2:$J$201,0))),"",IF(AND(P652=INDEX(Matches!$G$2:$G$201,MATCH($A652&amp;"-7",Matches!$J$2:$J$201,0)),Q652=INDEX(Matches!$H$2:$H$201,MATCH($A652&amp;"-7",Matches!$J$2:$J$201,0))),5,IF(SIGN(P652-Q652)&lt;&gt;SIGN(INDEX(Matches!$G$2:$G$201,MATCH($A652&amp;"-7",Matches!$J$2:$J$201,0))-INDEX(Matches!$H$2:$H$201,MATCH($A652&amp;"-7",Matches!$J$2:$J$201,0))),0,IF(P652-Q652=INDEX(Matches!$G$2:$G$201,MATCH($A652&amp;"-7",Matches!$J$2:$J$201,0))-INDEX(Matches!$H$2:$H$201,MATCH($A652&amp;"-7",Matches!$J$2:$J$201,0)),3,2))))),""))</f>
        <v/>
      </c>
      <c r="AE652" s="12" t="str">
        <f aca="false">IF(OR($B652="",R652="",S652=""),"",IFERROR(IF(OR(INDEX(Matches!$I$2:$I$201,MATCH($A652&amp;"-8",Matches!$J$2:$J$201,0))="Void",INDEX(Matches!$G$2:$G$201,MATCH($A652&amp;"-8",Matches!$J$2:$J$201,0))="",INDEX(Matches!$H$2:$H$201,MATCH($A652&amp;"-8",Matches!$J$2:$J$201,0))=""),"",IF(AND($C652&lt;&gt;"",INDEX(Matches!$F$2:$F$201,MATCH($A652&amp;"-8",Matches!$J$2:$J$201,0))&lt;&gt;"",$C652&gt;=INDEX(Matches!$F$2:$F$201,MATCH($A652&amp;"-8",Matches!$J$2:$J$201,0))),"",IF(AND(R652=INDEX(Matches!$G$2:$G$201,MATCH($A652&amp;"-8",Matches!$J$2:$J$201,0)),S652=INDEX(Matches!$H$2:$H$201,MATCH($A652&amp;"-8",Matches!$J$2:$J$201,0))),5,IF(SIGN(R652-S652)&lt;&gt;SIGN(INDEX(Matches!$G$2:$G$201,MATCH($A652&amp;"-8",Matches!$J$2:$J$201,0))-INDEX(Matches!$H$2:$H$201,MATCH($A652&amp;"-8",Matches!$J$2:$J$201,0))),0,IF(R652-S652=INDEX(Matches!$G$2:$G$201,MATCH($A652&amp;"-8",Matches!$J$2:$J$201,0))-INDEX(Matches!$H$2:$H$201,MATCH($A652&amp;"-8",Matches!$J$2:$J$201,0)),3,2))))),""))</f>
        <v/>
      </c>
      <c r="AF652" s="12" t="str">
        <f aca="false">IF(OR($B652="",T652="",U652=""),"",IFERROR(IF(OR(INDEX(Matches!$I$2:$I$201,MATCH($A652&amp;"-9",Matches!$J$2:$J$201,0))="Void",INDEX(Matches!$G$2:$G$201,MATCH($A652&amp;"-9",Matches!$J$2:$J$201,0))="",INDEX(Matches!$H$2:$H$201,MATCH($A652&amp;"-9",Matches!$J$2:$J$201,0))=""),"",IF(AND($C652&lt;&gt;"",INDEX(Matches!$F$2:$F$201,MATCH($A652&amp;"-9",Matches!$J$2:$J$201,0))&lt;&gt;"",$C652&gt;=INDEX(Matches!$F$2:$F$201,MATCH($A652&amp;"-9",Matches!$J$2:$J$201,0))),"",IF(AND(T652=INDEX(Matches!$G$2:$G$201,MATCH($A652&amp;"-9",Matches!$J$2:$J$201,0)),U652=INDEX(Matches!$H$2:$H$201,MATCH($A652&amp;"-9",Matches!$J$2:$J$201,0))),5,IF(SIGN(T652-U652)&lt;&gt;SIGN(INDEX(Matches!$G$2:$G$201,MATCH($A652&amp;"-9",Matches!$J$2:$J$201,0))-INDEX(Matches!$H$2:$H$201,MATCH($A652&amp;"-9",Matches!$J$2:$J$201,0))),0,IF(T652-U652=INDEX(Matches!$G$2:$G$201,MATCH($A652&amp;"-9",Matches!$J$2:$J$201,0))-INDEX(Matches!$H$2:$H$201,MATCH($A652&amp;"-9",Matches!$J$2:$J$201,0)),3,2))))),""))</f>
        <v/>
      </c>
      <c r="AG652" s="12" t="str">
        <f aca="false">IF(OR($B652="",V652="",W652=""),"",IFERROR(IF(OR(INDEX(Matches!$I$2:$I$201,MATCH($A652&amp;"-10",Matches!$J$2:$J$201,0))="Void",INDEX(Matches!$G$2:$G$201,MATCH($A652&amp;"-10",Matches!$J$2:$J$201,0))="",INDEX(Matches!$H$2:$H$201,MATCH($A652&amp;"-10",Matches!$J$2:$J$201,0))=""),"",IF(AND($C652&lt;&gt;"",INDEX(Matches!$F$2:$F$201,MATCH($A652&amp;"-10",Matches!$J$2:$J$201,0))&lt;&gt;"",$C652&gt;=INDEX(Matches!$F$2:$F$201,MATCH($A652&amp;"-10",Matches!$J$2:$J$201,0))),"",IF(AND(V652=INDEX(Matches!$G$2:$G$201,MATCH($A652&amp;"-10",Matches!$J$2:$J$201,0)),W652=INDEX(Matches!$H$2:$H$201,MATCH($A652&amp;"-10",Matches!$J$2:$J$201,0))),5,IF(SIGN(V652-W652)&lt;&gt;SIGN(INDEX(Matches!$G$2:$G$201,MATCH($A652&amp;"-10",Matches!$J$2:$J$201,0))-INDEX(Matches!$H$2:$H$201,MATCH($A652&amp;"-10",Matches!$J$2:$J$201,0))),0,IF(V652-W652=INDEX(Matches!$G$2:$G$201,MATCH($A652&amp;"-10",Matches!$J$2:$J$201,0))-INDEX(Matches!$H$2:$H$201,MATCH($A652&amp;"-10",Matches!$J$2:$J$201,0)),3,2))))),""))</f>
        <v/>
      </c>
      <c r="AH652" s="13" t="str">
        <f aca="false">IF($B652="","",SUM(X652:AG652))</f>
        <v/>
      </c>
      <c r="AI652" s="12" t="str">
        <f aca="false">IF($B652="","",COUNTIF(X652:AG652,5))</f>
        <v/>
      </c>
      <c r="AJ652" s="12" t="str">
        <f aca="false">IF($B652="","",COUNTIF(X652:AG652,"&gt;=2"))</f>
        <v/>
      </c>
      <c r="AK652" s="12" t="str">
        <f aca="false">IF($B652="","",COUNT(X652:AG652))</f>
        <v/>
      </c>
    </row>
    <row r="653" customFormat="false" ht="15" hidden="false" customHeight="false" outlineLevel="0" collapsed="false">
      <c r="A653" s="7"/>
      <c r="B653" s="7"/>
      <c r="C653" s="11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12" t="str">
        <f aca="false">IF(OR($B653="",D653="",E653=""),"",IFERROR(IF(OR(INDEX(Matches!$I$2:$I$201,MATCH($A653&amp;"-1",Matches!$J$2:$J$201,0))="Void",INDEX(Matches!$G$2:$G$201,MATCH($A653&amp;"-1",Matches!$J$2:$J$201,0))="",INDEX(Matches!$H$2:$H$201,MATCH($A653&amp;"-1",Matches!$J$2:$J$201,0))=""),"",IF(AND($C653&lt;&gt;"",INDEX(Matches!$F$2:$F$201,MATCH($A653&amp;"-1",Matches!$J$2:$J$201,0))&lt;&gt;"",$C653&gt;=INDEX(Matches!$F$2:$F$201,MATCH($A653&amp;"-1",Matches!$J$2:$J$201,0))),"",IF(AND(D653=INDEX(Matches!$G$2:$G$201,MATCH($A653&amp;"-1",Matches!$J$2:$J$201,0)),E653=INDEX(Matches!$H$2:$H$201,MATCH($A653&amp;"-1",Matches!$J$2:$J$201,0))),5,IF(SIGN(D653-E653)&lt;&gt;SIGN(INDEX(Matches!$G$2:$G$201,MATCH($A653&amp;"-1",Matches!$J$2:$J$201,0))-INDEX(Matches!$H$2:$H$201,MATCH($A653&amp;"-1",Matches!$J$2:$J$201,0))),0,IF(D653-E653=INDEX(Matches!$G$2:$G$201,MATCH($A653&amp;"-1",Matches!$J$2:$J$201,0))-INDEX(Matches!$H$2:$H$201,MATCH($A653&amp;"-1",Matches!$J$2:$J$201,0)),3,2))))),""))</f>
        <v/>
      </c>
      <c r="Y653" s="12" t="str">
        <f aca="false">IF(OR($B653="",F653="",G653=""),"",IFERROR(IF(OR(INDEX(Matches!$I$2:$I$201,MATCH($A653&amp;"-2",Matches!$J$2:$J$201,0))="Void",INDEX(Matches!$G$2:$G$201,MATCH($A653&amp;"-2",Matches!$J$2:$J$201,0))="",INDEX(Matches!$H$2:$H$201,MATCH($A653&amp;"-2",Matches!$J$2:$J$201,0))=""),"",IF(AND($C653&lt;&gt;"",INDEX(Matches!$F$2:$F$201,MATCH($A653&amp;"-2",Matches!$J$2:$J$201,0))&lt;&gt;"",$C653&gt;=INDEX(Matches!$F$2:$F$201,MATCH($A653&amp;"-2",Matches!$J$2:$J$201,0))),"",IF(AND(F653=INDEX(Matches!$G$2:$G$201,MATCH($A653&amp;"-2",Matches!$J$2:$J$201,0)),G653=INDEX(Matches!$H$2:$H$201,MATCH($A653&amp;"-2",Matches!$J$2:$J$201,0))),5,IF(SIGN(F653-G653)&lt;&gt;SIGN(INDEX(Matches!$G$2:$G$201,MATCH($A653&amp;"-2",Matches!$J$2:$J$201,0))-INDEX(Matches!$H$2:$H$201,MATCH($A653&amp;"-2",Matches!$J$2:$J$201,0))),0,IF(F653-G653=INDEX(Matches!$G$2:$G$201,MATCH($A653&amp;"-2",Matches!$J$2:$J$201,0))-INDEX(Matches!$H$2:$H$201,MATCH($A653&amp;"-2",Matches!$J$2:$J$201,0)),3,2))))),""))</f>
        <v/>
      </c>
      <c r="Z653" s="12" t="str">
        <f aca="false">IF(OR($B653="",H653="",I653=""),"",IFERROR(IF(OR(INDEX(Matches!$I$2:$I$201,MATCH($A653&amp;"-3",Matches!$J$2:$J$201,0))="Void",INDEX(Matches!$G$2:$G$201,MATCH($A653&amp;"-3",Matches!$J$2:$J$201,0))="",INDEX(Matches!$H$2:$H$201,MATCH($A653&amp;"-3",Matches!$J$2:$J$201,0))=""),"",IF(AND($C653&lt;&gt;"",INDEX(Matches!$F$2:$F$201,MATCH($A653&amp;"-3",Matches!$J$2:$J$201,0))&lt;&gt;"",$C653&gt;=INDEX(Matches!$F$2:$F$201,MATCH($A653&amp;"-3",Matches!$J$2:$J$201,0))),"",IF(AND(H653=INDEX(Matches!$G$2:$G$201,MATCH($A653&amp;"-3",Matches!$J$2:$J$201,0)),I653=INDEX(Matches!$H$2:$H$201,MATCH($A653&amp;"-3",Matches!$J$2:$J$201,0))),5,IF(SIGN(H653-I653)&lt;&gt;SIGN(INDEX(Matches!$G$2:$G$201,MATCH($A653&amp;"-3",Matches!$J$2:$J$201,0))-INDEX(Matches!$H$2:$H$201,MATCH($A653&amp;"-3",Matches!$J$2:$J$201,0))),0,IF(H653-I653=INDEX(Matches!$G$2:$G$201,MATCH($A653&amp;"-3",Matches!$J$2:$J$201,0))-INDEX(Matches!$H$2:$H$201,MATCH($A653&amp;"-3",Matches!$J$2:$J$201,0)),3,2))))),""))</f>
        <v/>
      </c>
      <c r="AA653" s="12" t="str">
        <f aca="false">IF(OR($B653="",J653="",K653=""),"",IFERROR(IF(OR(INDEX(Matches!$I$2:$I$201,MATCH($A653&amp;"-4",Matches!$J$2:$J$201,0))="Void",INDEX(Matches!$G$2:$G$201,MATCH($A653&amp;"-4",Matches!$J$2:$J$201,0))="",INDEX(Matches!$H$2:$H$201,MATCH($A653&amp;"-4",Matches!$J$2:$J$201,0))=""),"",IF(AND($C653&lt;&gt;"",INDEX(Matches!$F$2:$F$201,MATCH($A653&amp;"-4",Matches!$J$2:$J$201,0))&lt;&gt;"",$C653&gt;=INDEX(Matches!$F$2:$F$201,MATCH($A653&amp;"-4",Matches!$J$2:$J$201,0))),"",IF(AND(J653=INDEX(Matches!$G$2:$G$201,MATCH($A653&amp;"-4",Matches!$J$2:$J$201,0)),K653=INDEX(Matches!$H$2:$H$201,MATCH($A653&amp;"-4",Matches!$J$2:$J$201,0))),5,IF(SIGN(J653-K653)&lt;&gt;SIGN(INDEX(Matches!$G$2:$G$201,MATCH($A653&amp;"-4",Matches!$J$2:$J$201,0))-INDEX(Matches!$H$2:$H$201,MATCH($A653&amp;"-4",Matches!$J$2:$J$201,0))),0,IF(J653-K653=INDEX(Matches!$G$2:$G$201,MATCH($A653&amp;"-4",Matches!$J$2:$J$201,0))-INDEX(Matches!$H$2:$H$201,MATCH($A653&amp;"-4",Matches!$J$2:$J$201,0)),3,2))))),""))</f>
        <v/>
      </c>
      <c r="AB653" s="12" t="str">
        <f aca="false">IF(OR($B653="",L653="",M653=""),"",IFERROR(IF(OR(INDEX(Matches!$I$2:$I$201,MATCH($A653&amp;"-5",Matches!$J$2:$J$201,0))="Void",INDEX(Matches!$G$2:$G$201,MATCH($A653&amp;"-5",Matches!$J$2:$J$201,0))="",INDEX(Matches!$H$2:$H$201,MATCH($A653&amp;"-5",Matches!$J$2:$J$201,0))=""),"",IF(AND($C653&lt;&gt;"",INDEX(Matches!$F$2:$F$201,MATCH($A653&amp;"-5",Matches!$J$2:$J$201,0))&lt;&gt;"",$C653&gt;=INDEX(Matches!$F$2:$F$201,MATCH($A653&amp;"-5",Matches!$J$2:$J$201,0))),"",IF(AND(L653=INDEX(Matches!$G$2:$G$201,MATCH($A653&amp;"-5",Matches!$J$2:$J$201,0)),M653=INDEX(Matches!$H$2:$H$201,MATCH($A653&amp;"-5",Matches!$J$2:$J$201,0))),5,IF(SIGN(L653-M653)&lt;&gt;SIGN(INDEX(Matches!$G$2:$G$201,MATCH($A653&amp;"-5",Matches!$J$2:$J$201,0))-INDEX(Matches!$H$2:$H$201,MATCH($A653&amp;"-5",Matches!$J$2:$J$201,0))),0,IF(L653-M653=INDEX(Matches!$G$2:$G$201,MATCH($A653&amp;"-5",Matches!$J$2:$J$201,0))-INDEX(Matches!$H$2:$H$201,MATCH($A653&amp;"-5",Matches!$J$2:$J$201,0)),3,2))))),""))</f>
        <v/>
      </c>
      <c r="AC653" s="12" t="str">
        <f aca="false">IF(OR($B653="",N653="",O653=""),"",IFERROR(IF(OR(INDEX(Matches!$I$2:$I$201,MATCH($A653&amp;"-6",Matches!$J$2:$J$201,0))="Void",INDEX(Matches!$G$2:$G$201,MATCH($A653&amp;"-6",Matches!$J$2:$J$201,0))="",INDEX(Matches!$H$2:$H$201,MATCH($A653&amp;"-6",Matches!$J$2:$J$201,0))=""),"",IF(AND($C653&lt;&gt;"",INDEX(Matches!$F$2:$F$201,MATCH($A653&amp;"-6",Matches!$J$2:$J$201,0))&lt;&gt;"",$C653&gt;=INDEX(Matches!$F$2:$F$201,MATCH($A653&amp;"-6",Matches!$J$2:$J$201,0))),"",IF(AND(N653=INDEX(Matches!$G$2:$G$201,MATCH($A653&amp;"-6",Matches!$J$2:$J$201,0)),O653=INDEX(Matches!$H$2:$H$201,MATCH($A653&amp;"-6",Matches!$J$2:$J$201,0))),5,IF(SIGN(N653-O653)&lt;&gt;SIGN(INDEX(Matches!$G$2:$G$201,MATCH($A653&amp;"-6",Matches!$J$2:$J$201,0))-INDEX(Matches!$H$2:$H$201,MATCH($A653&amp;"-6",Matches!$J$2:$J$201,0))),0,IF(N653-O653=INDEX(Matches!$G$2:$G$201,MATCH($A653&amp;"-6",Matches!$J$2:$J$201,0))-INDEX(Matches!$H$2:$H$201,MATCH($A653&amp;"-6",Matches!$J$2:$J$201,0)),3,2))))),""))</f>
        <v/>
      </c>
      <c r="AD653" s="12" t="str">
        <f aca="false">IF(OR($B653="",P653="",Q653=""),"",IFERROR(IF(OR(INDEX(Matches!$I$2:$I$201,MATCH($A653&amp;"-7",Matches!$J$2:$J$201,0))="Void",INDEX(Matches!$G$2:$G$201,MATCH($A653&amp;"-7",Matches!$J$2:$J$201,0))="",INDEX(Matches!$H$2:$H$201,MATCH($A653&amp;"-7",Matches!$J$2:$J$201,0))=""),"",IF(AND($C653&lt;&gt;"",INDEX(Matches!$F$2:$F$201,MATCH($A653&amp;"-7",Matches!$J$2:$J$201,0))&lt;&gt;"",$C653&gt;=INDEX(Matches!$F$2:$F$201,MATCH($A653&amp;"-7",Matches!$J$2:$J$201,0))),"",IF(AND(P653=INDEX(Matches!$G$2:$G$201,MATCH($A653&amp;"-7",Matches!$J$2:$J$201,0)),Q653=INDEX(Matches!$H$2:$H$201,MATCH($A653&amp;"-7",Matches!$J$2:$J$201,0))),5,IF(SIGN(P653-Q653)&lt;&gt;SIGN(INDEX(Matches!$G$2:$G$201,MATCH($A653&amp;"-7",Matches!$J$2:$J$201,0))-INDEX(Matches!$H$2:$H$201,MATCH($A653&amp;"-7",Matches!$J$2:$J$201,0))),0,IF(P653-Q653=INDEX(Matches!$G$2:$G$201,MATCH($A653&amp;"-7",Matches!$J$2:$J$201,0))-INDEX(Matches!$H$2:$H$201,MATCH($A653&amp;"-7",Matches!$J$2:$J$201,0)),3,2))))),""))</f>
        <v/>
      </c>
      <c r="AE653" s="12" t="str">
        <f aca="false">IF(OR($B653="",R653="",S653=""),"",IFERROR(IF(OR(INDEX(Matches!$I$2:$I$201,MATCH($A653&amp;"-8",Matches!$J$2:$J$201,0))="Void",INDEX(Matches!$G$2:$G$201,MATCH($A653&amp;"-8",Matches!$J$2:$J$201,0))="",INDEX(Matches!$H$2:$H$201,MATCH($A653&amp;"-8",Matches!$J$2:$J$201,0))=""),"",IF(AND($C653&lt;&gt;"",INDEX(Matches!$F$2:$F$201,MATCH($A653&amp;"-8",Matches!$J$2:$J$201,0))&lt;&gt;"",$C653&gt;=INDEX(Matches!$F$2:$F$201,MATCH($A653&amp;"-8",Matches!$J$2:$J$201,0))),"",IF(AND(R653=INDEX(Matches!$G$2:$G$201,MATCH($A653&amp;"-8",Matches!$J$2:$J$201,0)),S653=INDEX(Matches!$H$2:$H$201,MATCH($A653&amp;"-8",Matches!$J$2:$J$201,0))),5,IF(SIGN(R653-S653)&lt;&gt;SIGN(INDEX(Matches!$G$2:$G$201,MATCH($A653&amp;"-8",Matches!$J$2:$J$201,0))-INDEX(Matches!$H$2:$H$201,MATCH($A653&amp;"-8",Matches!$J$2:$J$201,0))),0,IF(R653-S653=INDEX(Matches!$G$2:$G$201,MATCH($A653&amp;"-8",Matches!$J$2:$J$201,0))-INDEX(Matches!$H$2:$H$201,MATCH($A653&amp;"-8",Matches!$J$2:$J$201,0)),3,2))))),""))</f>
        <v/>
      </c>
      <c r="AF653" s="12" t="str">
        <f aca="false">IF(OR($B653="",T653="",U653=""),"",IFERROR(IF(OR(INDEX(Matches!$I$2:$I$201,MATCH($A653&amp;"-9",Matches!$J$2:$J$201,0))="Void",INDEX(Matches!$G$2:$G$201,MATCH($A653&amp;"-9",Matches!$J$2:$J$201,0))="",INDEX(Matches!$H$2:$H$201,MATCH($A653&amp;"-9",Matches!$J$2:$J$201,0))=""),"",IF(AND($C653&lt;&gt;"",INDEX(Matches!$F$2:$F$201,MATCH($A653&amp;"-9",Matches!$J$2:$J$201,0))&lt;&gt;"",$C653&gt;=INDEX(Matches!$F$2:$F$201,MATCH($A653&amp;"-9",Matches!$J$2:$J$201,0))),"",IF(AND(T653=INDEX(Matches!$G$2:$G$201,MATCH($A653&amp;"-9",Matches!$J$2:$J$201,0)),U653=INDEX(Matches!$H$2:$H$201,MATCH($A653&amp;"-9",Matches!$J$2:$J$201,0))),5,IF(SIGN(T653-U653)&lt;&gt;SIGN(INDEX(Matches!$G$2:$G$201,MATCH($A653&amp;"-9",Matches!$J$2:$J$201,0))-INDEX(Matches!$H$2:$H$201,MATCH($A653&amp;"-9",Matches!$J$2:$J$201,0))),0,IF(T653-U653=INDEX(Matches!$G$2:$G$201,MATCH($A653&amp;"-9",Matches!$J$2:$J$201,0))-INDEX(Matches!$H$2:$H$201,MATCH($A653&amp;"-9",Matches!$J$2:$J$201,0)),3,2))))),""))</f>
        <v/>
      </c>
      <c r="AG653" s="12" t="str">
        <f aca="false">IF(OR($B653="",V653="",W653=""),"",IFERROR(IF(OR(INDEX(Matches!$I$2:$I$201,MATCH($A653&amp;"-10",Matches!$J$2:$J$201,0))="Void",INDEX(Matches!$G$2:$G$201,MATCH($A653&amp;"-10",Matches!$J$2:$J$201,0))="",INDEX(Matches!$H$2:$H$201,MATCH($A653&amp;"-10",Matches!$J$2:$J$201,0))=""),"",IF(AND($C653&lt;&gt;"",INDEX(Matches!$F$2:$F$201,MATCH($A653&amp;"-10",Matches!$J$2:$J$201,0))&lt;&gt;"",$C653&gt;=INDEX(Matches!$F$2:$F$201,MATCH($A653&amp;"-10",Matches!$J$2:$J$201,0))),"",IF(AND(V653=INDEX(Matches!$G$2:$G$201,MATCH($A653&amp;"-10",Matches!$J$2:$J$201,0)),W653=INDEX(Matches!$H$2:$H$201,MATCH($A653&amp;"-10",Matches!$J$2:$J$201,0))),5,IF(SIGN(V653-W653)&lt;&gt;SIGN(INDEX(Matches!$G$2:$G$201,MATCH($A653&amp;"-10",Matches!$J$2:$J$201,0))-INDEX(Matches!$H$2:$H$201,MATCH($A653&amp;"-10",Matches!$J$2:$J$201,0))),0,IF(V653-W653=INDEX(Matches!$G$2:$G$201,MATCH($A653&amp;"-10",Matches!$J$2:$J$201,0))-INDEX(Matches!$H$2:$H$201,MATCH($A653&amp;"-10",Matches!$J$2:$J$201,0)),3,2))))),""))</f>
        <v/>
      </c>
      <c r="AH653" s="13" t="str">
        <f aca="false">IF($B653="","",SUM(X653:AG653))</f>
        <v/>
      </c>
      <c r="AI653" s="12" t="str">
        <f aca="false">IF($B653="","",COUNTIF(X653:AG653,5))</f>
        <v/>
      </c>
      <c r="AJ653" s="12" t="str">
        <f aca="false">IF($B653="","",COUNTIF(X653:AG653,"&gt;=2"))</f>
        <v/>
      </c>
      <c r="AK653" s="12" t="str">
        <f aca="false">IF($B653="","",COUNT(X653:AG653))</f>
        <v/>
      </c>
    </row>
    <row r="654" customFormat="false" ht="15" hidden="false" customHeight="false" outlineLevel="0" collapsed="false">
      <c r="A654" s="7"/>
      <c r="B654" s="7"/>
      <c r="C654" s="11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12" t="str">
        <f aca="false">IF(OR($B654="",D654="",E654=""),"",IFERROR(IF(OR(INDEX(Matches!$I$2:$I$201,MATCH($A654&amp;"-1",Matches!$J$2:$J$201,0))="Void",INDEX(Matches!$G$2:$G$201,MATCH($A654&amp;"-1",Matches!$J$2:$J$201,0))="",INDEX(Matches!$H$2:$H$201,MATCH($A654&amp;"-1",Matches!$J$2:$J$201,0))=""),"",IF(AND($C654&lt;&gt;"",INDEX(Matches!$F$2:$F$201,MATCH($A654&amp;"-1",Matches!$J$2:$J$201,0))&lt;&gt;"",$C654&gt;=INDEX(Matches!$F$2:$F$201,MATCH($A654&amp;"-1",Matches!$J$2:$J$201,0))),"",IF(AND(D654=INDEX(Matches!$G$2:$G$201,MATCH($A654&amp;"-1",Matches!$J$2:$J$201,0)),E654=INDEX(Matches!$H$2:$H$201,MATCH($A654&amp;"-1",Matches!$J$2:$J$201,0))),5,IF(SIGN(D654-E654)&lt;&gt;SIGN(INDEX(Matches!$G$2:$G$201,MATCH($A654&amp;"-1",Matches!$J$2:$J$201,0))-INDEX(Matches!$H$2:$H$201,MATCH($A654&amp;"-1",Matches!$J$2:$J$201,0))),0,IF(D654-E654=INDEX(Matches!$G$2:$G$201,MATCH($A654&amp;"-1",Matches!$J$2:$J$201,0))-INDEX(Matches!$H$2:$H$201,MATCH($A654&amp;"-1",Matches!$J$2:$J$201,0)),3,2))))),""))</f>
        <v/>
      </c>
      <c r="Y654" s="12" t="str">
        <f aca="false">IF(OR($B654="",F654="",G654=""),"",IFERROR(IF(OR(INDEX(Matches!$I$2:$I$201,MATCH($A654&amp;"-2",Matches!$J$2:$J$201,0))="Void",INDEX(Matches!$G$2:$G$201,MATCH($A654&amp;"-2",Matches!$J$2:$J$201,0))="",INDEX(Matches!$H$2:$H$201,MATCH($A654&amp;"-2",Matches!$J$2:$J$201,0))=""),"",IF(AND($C654&lt;&gt;"",INDEX(Matches!$F$2:$F$201,MATCH($A654&amp;"-2",Matches!$J$2:$J$201,0))&lt;&gt;"",$C654&gt;=INDEX(Matches!$F$2:$F$201,MATCH($A654&amp;"-2",Matches!$J$2:$J$201,0))),"",IF(AND(F654=INDEX(Matches!$G$2:$G$201,MATCH($A654&amp;"-2",Matches!$J$2:$J$201,0)),G654=INDEX(Matches!$H$2:$H$201,MATCH($A654&amp;"-2",Matches!$J$2:$J$201,0))),5,IF(SIGN(F654-G654)&lt;&gt;SIGN(INDEX(Matches!$G$2:$G$201,MATCH($A654&amp;"-2",Matches!$J$2:$J$201,0))-INDEX(Matches!$H$2:$H$201,MATCH($A654&amp;"-2",Matches!$J$2:$J$201,0))),0,IF(F654-G654=INDEX(Matches!$G$2:$G$201,MATCH($A654&amp;"-2",Matches!$J$2:$J$201,0))-INDEX(Matches!$H$2:$H$201,MATCH($A654&amp;"-2",Matches!$J$2:$J$201,0)),3,2))))),""))</f>
        <v/>
      </c>
      <c r="Z654" s="12" t="str">
        <f aca="false">IF(OR($B654="",H654="",I654=""),"",IFERROR(IF(OR(INDEX(Matches!$I$2:$I$201,MATCH($A654&amp;"-3",Matches!$J$2:$J$201,0))="Void",INDEX(Matches!$G$2:$G$201,MATCH($A654&amp;"-3",Matches!$J$2:$J$201,0))="",INDEX(Matches!$H$2:$H$201,MATCH($A654&amp;"-3",Matches!$J$2:$J$201,0))=""),"",IF(AND($C654&lt;&gt;"",INDEX(Matches!$F$2:$F$201,MATCH($A654&amp;"-3",Matches!$J$2:$J$201,0))&lt;&gt;"",$C654&gt;=INDEX(Matches!$F$2:$F$201,MATCH($A654&amp;"-3",Matches!$J$2:$J$201,0))),"",IF(AND(H654=INDEX(Matches!$G$2:$G$201,MATCH($A654&amp;"-3",Matches!$J$2:$J$201,0)),I654=INDEX(Matches!$H$2:$H$201,MATCH($A654&amp;"-3",Matches!$J$2:$J$201,0))),5,IF(SIGN(H654-I654)&lt;&gt;SIGN(INDEX(Matches!$G$2:$G$201,MATCH($A654&amp;"-3",Matches!$J$2:$J$201,0))-INDEX(Matches!$H$2:$H$201,MATCH($A654&amp;"-3",Matches!$J$2:$J$201,0))),0,IF(H654-I654=INDEX(Matches!$G$2:$G$201,MATCH($A654&amp;"-3",Matches!$J$2:$J$201,0))-INDEX(Matches!$H$2:$H$201,MATCH($A654&amp;"-3",Matches!$J$2:$J$201,0)),3,2))))),""))</f>
        <v/>
      </c>
      <c r="AA654" s="12" t="str">
        <f aca="false">IF(OR($B654="",J654="",K654=""),"",IFERROR(IF(OR(INDEX(Matches!$I$2:$I$201,MATCH($A654&amp;"-4",Matches!$J$2:$J$201,0))="Void",INDEX(Matches!$G$2:$G$201,MATCH($A654&amp;"-4",Matches!$J$2:$J$201,0))="",INDEX(Matches!$H$2:$H$201,MATCH($A654&amp;"-4",Matches!$J$2:$J$201,0))=""),"",IF(AND($C654&lt;&gt;"",INDEX(Matches!$F$2:$F$201,MATCH($A654&amp;"-4",Matches!$J$2:$J$201,0))&lt;&gt;"",$C654&gt;=INDEX(Matches!$F$2:$F$201,MATCH($A654&amp;"-4",Matches!$J$2:$J$201,0))),"",IF(AND(J654=INDEX(Matches!$G$2:$G$201,MATCH($A654&amp;"-4",Matches!$J$2:$J$201,0)),K654=INDEX(Matches!$H$2:$H$201,MATCH($A654&amp;"-4",Matches!$J$2:$J$201,0))),5,IF(SIGN(J654-K654)&lt;&gt;SIGN(INDEX(Matches!$G$2:$G$201,MATCH($A654&amp;"-4",Matches!$J$2:$J$201,0))-INDEX(Matches!$H$2:$H$201,MATCH($A654&amp;"-4",Matches!$J$2:$J$201,0))),0,IF(J654-K654=INDEX(Matches!$G$2:$G$201,MATCH($A654&amp;"-4",Matches!$J$2:$J$201,0))-INDEX(Matches!$H$2:$H$201,MATCH($A654&amp;"-4",Matches!$J$2:$J$201,0)),3,2))))),""))</f>
        <v/>
      </c>
      <c r="AB654" s="12" t="str">
        <f aca="false">IF(OR($B654="",L654="",M654=""),"",IFERROR(IF(OR(INDEX(Matches!$I$2:$I$201,MATCH($A654&amp;"-5",Matches!$J$2:$J$201,0))="Void",INDEX(Matches!$G$2:$G$201,MATCH($A654&amp;"-5",Matches!$J$2:$J$201,0))="",INDEX(Matches!$H$2:$H$201,MATCH($A654&amp;"-5",Matches!$J$2:$J$201,0))=""),"",IF(AND($C654&lt;&gt;"",INDEX(Matches!$F$2:$F$201,MATCH($A654&amp;"-5",Matches!$J$2:$J$201,0))&lt;&gt;"",$C654&gt;=INDEX(Matches!$F$2:$F$201,MATCH($A654&amp;"-5",Matches!$J$2:$J$201,0))),"",IF(AND(L654=INDEX(Matches!$G$2:$G$201,MATCH($A654&amp;"-5",Matches!$J$2:$J$201,0)),M654=INDEX(Matches!$H$2:$H$201,MATCH($A654&amp;"-5",Matches!$J$2:$J$201,0))),5,IF(SIGN(L654-M654)&lt;&gt;SIGN(INDEX(Matches!$G$2:$G$201,MATCH($A654&amp;"-5",Matches!$J$2:$J$201,0))-INDEX(Matches!$H$2:$H$201,MATCH($A654&amp;"-5",Matches!$J$2:$J$201,0))),0,IF(L654-M654=INDEX(Matches!$G$2:$G$201,MATCH($A654&amp;"-5",Matches!$J$2:$J$201,0))-INDEX(Matches!$H$2:$H$201,MATCH($A654&amp;"-5",Matches!$J$2:$J$201,0)),3,2))))),""))</f>
        <v/>
      </c>
      <c r="AC654" s="12" t="str">
        <f aca="false">IF(OR($B654="",N654="",O654=""),"",IFERROR(IF(OR(INDEX(Matches!$I$2:$I$201,MATCH($A654&amp;"-6",Matches!$J$2:$J$201,0))="Void",INDEX(Matches!$G$2:$G$201,MATCH($A654&amp;"-6",Matches!$J$2:$J$201,0))="",INDEX(Matches!$H$2:$H$201,MATCH($A654&amp;"-6",Matches!$J$2:$J$201,0))=""),"",IF(AND($C654&lt;&gt;"",INDEX(Matches!$F$2:$F$201,MATCH($A654&amp;"-6",Matches!$J$2:$J$201,0))&lt;&gt;"",$C654&gt;=INDEX(Matches!$F$2:$F$201,MATCH($A654&amp;"-6",Matches!$J$2:$J$201,0))),"",IF(AND(N654=INDEX(Matches!$G$2:$G$201,MATCH($A654&amp;"-6",Matches!$J$2:$J$201,0)),O654=INDEX(Matches!$H$2:$H$201,MATCH($A654&amp;"-6",Matches!$J$2:$J$201,0))),5,IF(SIGN(N654-O654)&lt;&gt;SIGN(INDEX(Matches!$G$2:$G$201,MATCH($A654&amp;"-6",Matches!$J$2:$J$201,0))-INDEX(Matches!$H$2:$H$201,MATCH($A654&amp;"-6",Matches!$J$2:$J$201,0))),0,IF(N654-O654=INDEX(Matches!$G$2:$G$201,MATCH($A654&amp;"-6",Matches!$J$2:$J$201,0))-INDEX(Matches!$H$2:$H$201,MATCH($A654&amp;"-6",Matches!$J$2:$J$201,0)),3,2))))),""))</f>
        <v/>
      </c>
      <c r="AD654" s="12" t="str">
        <f aca="false">IF(OR($B654="",P654="",Q654=""),"",IFERROR(IF(OR(INDEX(Matches!$I$2:$I$201,MATCH($A654&amp;"-7",Matches!$J$2:$J$201,0))="Void",INDEX(Matches!$G$2:$G$201,MATCH($A654&amp;"-7",Matches!$J$2:$J$201,0))="",INDEX(Matches!$H$2:$H$201,MATCH($A654&amp;"-7",Matches!$J$2:$J$201,0))=""),"",IF(AND($C654&lt;&gt;"",INDEX(Matches!$F$2:$F$201,MATCH($A654&amp;"-7",Matches!$J$2:$J$201,0))&lt;&gt;"",$C654&gt;=INDEX(Matches!$F$2:$F$201,MATCH($A654&amp;"-7",Matches!$J$2:$J$201,0))),"",IF(AND(P654=INDEX(Matches!$G$2:$G$201,MATCH($A654&amp;"-7",Matches!$J$2:$J$201,0)),Q654=INDEX(Matches!$H$2:$H$201,MATCH($A654&amp;"-7",Matches!$J$2:$J$201,0))),5,IF(SIGN(P654-Q654)&lt;&gt;SIGN(INDEX(Matches!$G$2:$G$201,MATCH($A654&amp;"-7",Matches!$J$2:$J$201,0))-INDEX(Matches!$H$2:$H$201,MATCH($A654&amp;"-7",Matches!$J$2:$J$201,0))),0,IF(P654-Q654=INDEX(Matches!$G$2:$G$201,MATCH($A654&amp;"-7",Matches!$J$2:$J$201,0))-INDEX(Matches!$H$2:$H$201,MATCH($A654&amp;"-7",Matches!$J$2:$J$201,0)),3,2))))),""))</f>
        <v/>
      </c>
      <c r="AE654" s="12" t="str">
        <f aca="false">IF(OR($B654="",R654="",S654=""),"",IFERROR(IF(OR(INDEX(Matches!$I$2:$I$201,MATCH($A654&amp;"-8",Matches!$J$2:$J$201,0))="Void",INDEX(Matches!$G$2:$G$201,MATCH($A654&amp;"-8",Matches!$J$2:$J$201,0))="",INDEX(Matches!$H$2:$H$201,MATCH($A654&amp;"-8",Matches!$J$2:$J$201,0))=""),"",IF(AND($C654&lt;&gt;"",INDEX(Matches!$F$2:$F$201,MATCH($A654&amp;"-8",Matches!$J$2:$J$201,0))&lt;&gt;"",$C654&gt;=INDEX(Matches!$F$2:$F$201,MATCH($A654&amp;"-8",Matches!$J$2:$J$201,0))),"",IF(AND(R654=INDEX(Matches!$G$2:$G$201,MATCH($A654&amp;"-8",Matches!$J$2:$J$201,0)),S654=INDEX(Matches!$H$2:$H$201,MATCH($A654&amp;"-8",Matches!$J$2:$J$201,0))),5,IF(SIGN(R654-S654)&lt;&gt;SIGN(INDEX(Matches!$G$2:$G$201,MATCH($A654&amp;"-8",Matches!$J$2:$J$201,0))-INDEX(Matches!$H$2:$H$201,MATCH($A654&amp;"-8",Matches!$J$2:$J$201,0))),0,IF(R654-S654=INDEX(Matches!$G$2:$G$201,MATCH($A654&amp;"-8",Matches!$J$2:$J$201,0))-INDEX(Matches!$H$2:$H$201,MATCH($A654&amp;"-8",Matches!$J$2:$J$201,0)),3,2))))),""))</f>
        <v/>
      </c>
      <c r="AF654" s="12" t="str">
        <f aca="false">IF(OR($B654="",T654="",U654=""),"",IFERROR(IF(OR(INDEX(Matches!$I$2:$I$201,MATCH($A654&amp;"-9",Matches!$J$2:$J$201,0))="Void",INDEX(Matches!$G$2:$G$201,MATCH($A654&amp;"-9",Matches!$J$2:$J$201,0))="",INDEX(Matches!$H$2:$H$201,MATCH($A654&amp;"-9",Matches!$J$2:$J$201,0))=""),"",IF(AND($C654&lt;&gt;"",INDEX(Matches!$F$2:$F$201,MATCH($A654&amp;"-9",Matches!$J$2:$J$201,0))&lt;&gt;"",$C654&gt;=INDEX(Matches!$F$2:$F$201,MATCH($A654&amp;"-9",Matches!$J$2:$J$201,0))),"",IF(AND(T654=INDEX(Matches!$G$2:$G$201,MATCH($A654&amp;"-9",Matches!$J$2:$J$201,0)),U654=INDEX(Matches!$H$2:$H$201,MATCH($A654&amp;"-9",Matches!$J$2:$J$201,0))),5,IF(SIGN(T654-U654)&lt;&gt;SIGN(INDEX(Matches!$G$2:$G$201,MATCH($A654&amp;"-9",Matches!$J$2:$J$201,0))-INDEX(Matches!$H$2:$H$201,MATCH($A654&amp;"-9",Matches!$J$2:$J$201,0))),0,IF(T654-U654=INDEX(Matches!$G$2:$G$201,MATCH($A654&amp;"-9",Matches!$J$2:$J$201,0))-INDEX(Matches!$H$2:$H$201,MATCH($A654&amp;"-9",Matches!$J$2:$J$201,0)),3,2))))),""))</f>
        <v/>
      </c>
      <c r="AG654" s="12" t="str">
        <f aca="false">IF(OR($B654="",V654="",W654=""),"",IFERROR(IF(OR(INDEX(Matches!$I$2:$I$201,MATCH($A654&amp;"-10",Matches!$J$2:$J$201,0))="Void",INDEX(Matches!$G$2:$G$201,MATCH($A654&amp;"-10",Matches!$J$2:$J$201,0))="",INDEX(Matches!$H$2:$H$201,MATCH($A654&amp;"-10",Matches!$J$2:$J$201,0))=""),"",IF(AND($C654&lt;&gt;"",INDEX(Matches!$F$2:$F$201,MATCH($A654&amp;"-10",Matches!$J$2:$J$201,0))&lt;&gt;"",$C654&gt;=INDEX(Matches!$F$2:$F$201,MATCH($A654&amp;"-10",Matches!$J$2:$J$201,0))),"",IF(AND(V654=INDEX(Matches!$G$2:$G$201,MATCH($A654&amp;"-10",Matches!$J$2:$J$201,0)),W654=INDEX(Matches!$H$2:$H$201,MATCH($A654&amp;"-10",Matches!$J$2:$J$201,0))),5,IF(SIGN(V654-W654)&lt;&gt;SIGN(INDEX(Matches!$G$2:$G$201,MATCH($A654&amp;"-10",Matches!$J$2:$J$201,0))-INDEX(Matches!$H$2:$H$201,MATCH($A654&amp;"-10",Matches!$J$2:$J$201,0))),0,IF(V654-W654=INDEX(Matches!$G$2:$G$201,MATCH($A654&amp;"-10",Matches!$J$2:$J$201,0))-INDEX(Matches!$H$2:$H$201,MATCH($A654&amp;"-10",Matches!$J$2:$J$201,0)),3,2))))),""))</f>
        <v/>
      </c>
      <c r="AH654" s="13" t="str">
        <f aca="false">IF($B654="","",SUM(X654:AG654))</f>
        <v/>
      </c>
      <c r="AI654" s="12" t="str">
        <f aca="false">IF($B654="","",COUNTIF(X654:AG654,5))</f>
        <v/>
      </c>
      <c r="AJ654" s="12" t="str">
        <f aca="false">IF($B654="","",COUNTIF(X654:AG654,"&gt;=2"))</f>
        <v/>
      </c>
      <c r="AK654" s="12" t="str">
        <f aca="false">IF($B654="","",COUNT(X654:AG654))</f>
        <v/>
      </c>
    </row>
    <row r="655" customFormat="false" ht="15" hidden="false" customHeight="false" outlineLevel="0" collapsed="false">
      <c r="A655" s="7"/>
      <c r="B655" s="7"/>
      <c r="C655" s="11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12" t="str">
        <f aca="false">IF(OR($B655="",D655="",E655=""),"",IFERROR(IF(OR(INDEX(Matches!$I$2:$I$201,MATCH($A655&amp;"-1",Matches!$J$2:$J$201,0))="Void",INDEX(Matches!$G$2:$G$201,MATCH($A655&amp;"-1",Matches!$J$2:$J$201,0))="",INDEX(Matches!$H$2:$H$201,MATCH($A655&amp;"-1",Matches!$J$2:$J$201,0))=""),"",IF(AND($C655&lt;&gt;"",INDEX(Matches!$F$2:$F$201,MATCH($A655&amp;"-1",Matches!$J$2:$J$201,0))&lt;&gt;"",$C655&gt;=INDEX(Matches!$F$2:$F$201,MATCH($A655&amp;"-1",Matches!$J$2:$J$201,0))),"",IF(AND(D655=INDEX(Matches!$G$2:$G$201,MATCH($A655&amp;"-1",Matches!$J$2:$J$201,0)),E655=INDEX(Matches!$H$2:$H$201,MATCH($A655&amp;"-1",Matches!$J$2:$J$201,0))),5,IF(SIGN(D655-E655)&lt;&gt;SIGN(INDEX(Matches!$G$2:$G$201,MATCH($A655&amp;"-1",Matches!$J$2:$J$201,0))-INDEX(Matches!$H$2:$H$201,MATCH($A655&amp;"-1",Matches!$J$2:$J$201,0))),0,IF(D655-E655=INDEX(Matches!$G$2:$G$201,MATCH($A655&amp;"-1",Matches!$J$2:$J$201,0))-INDEX(Matches!$H$2:$H$201,MATCH($A655&amp;"-1",Matches!$J$2:$J$201,0)),3,2))))),""))</f>
        <v/>
      </c>
      <c r="Y655" s="12" t="str">
        <f aca="false">IF(OR($B655="",F655="",G655=""),"",IFERROR(IF(OR(INDEX(Matches!$I$2:$I$201,MATCH($A655&amp;"-2",Matches!$J$2:$J$201,0))="Void",INDEX(Matches!$G$2:$G$201,MATCH($A655&amp;"-2",Matches!$J$2:$J$201,0))="",INDEX(Matches!$H$2:$H$201,MATCH($A655&amp;"-2",Matches!$J$2:$J$201,0))=""),"",IF(AND($C655&lt;&gt;"",INDEX(Matches!$F$2:$F$201,MATCH($A655&amp;"-2",Matches!$J$2:$J$201,0))&lt;&gt;"",$C655&gt;=INDEX(Matches!$F$2:$F$201,MATCH($A655&amp;"-2",Matches!$J$2:$J$201,0))),"",IF(AND(F655=INDEX(Matches!$G$2:$G$201,MATCH($A655&amp;"-2",Matches!$J$2:$J$201,0)),G655=INDEX(Matches!$H$2:$H$201,MATCH($A655&amp;"-2",Matches!$J$2:$J$201,0))),5,IF(SIGN(F655-G655)&lt;&gt;SIGN(INDEX(Matches!$G$2:$G$201,MATCH($A655&amp;"-2",Matches!$J$2:$J$201,0))-INDEX(Matches!$H$2:$H$201,MATCH($A655&amp;"-2",Matches!$J$2:$J$201,0))),0,IF(F655-G655=INDEX(Matches!$G$2:$G$201,MATCH($A655&amp;"-2",Matches!$J$2:$J$201,0))-INDEX(Matches!$H$2:$H$201,MATCH($A655&amp;"-2",Matches!$J$2:$J$201,0)),3,2))))),""))</f>
        <v/>
      </c>
      <c r="Z655" s="12" t="str">
        <f aca="false">IF(OR($B655="",H655="",I655=""),"",IFERROR(IF(OR(INDEX(Matches!$I$2:$I$201,MATCH($A655&amp;"-3",Matches!$J$2:$J$201,0))="Void",INDEX(Matches!$G$2:$G$201,MATCH($A655&amp;"-3",Matches!$J$2:$J$201,0))="",INDEX(Matches!$H$2:$H$201,MATCH($A655&amp;"-3",Matches!$J$2:$J$201,0))=""),"",IF(AND($C655&lt;&gt;"",INDEX(Matches!$F$2:$F$201,MATCH($A655&amp;"-3",Matches!$J$2:$J$201,0))&lt;&gt;"",$C655&gt;=INDEX(Matches!$F$2:$F$201,MATCH($A655&amp;"-3",Matches!$J$2:$J$201,0))),"",IF(AND(H655=INDEX(Matches!$G$2:$G$201,MATCH($A655&amp;"-3",Matches!$J$2:$J$201,0)),I655=INDEX(Matches!$H$2:$H$201,MATCH($A655&amp;"-3",Matches!$J$2:$J$201,0))),5,IF(SIGN(H655-I655)&lt;&gt;SIGN(INDEX(Matches!$G$2:$G$201,MATCH($A655&amp;"-3",Matches!$J$2:$J$201,0))-INDEX(Matches!$H$2:$H$201,MATCH($A655&amp;"-3",Matches!$J$2:$J$201,0))),0,IF(H655-I655=INDEX(Matches!$G$2:$G$201,MATCH($A655&amp;"-3",Matches!$J$2:$J$201,0))-INDEX(Matches!$H$2:$H$201,MATCH($A655&amp;"-3",Matches!$J$2:$J$201,0)),3,2))))),""))</f>
        <v/>
      </c>
      <c r="AA655" s="12" t="str">
        <f aca="false">IF(OR($B655="",J655="",K655=""),"",IFERROR(IF(OR(INDEX(Matches!$I$2:$I$201,MATCH($A655&amp;"-4",Matches!$J$2:$J$201,0))="Void",INDEX(Matches!$G$2:$G$201,MATCH($A655&amp;"-4",Matches!$J$2:$J$201,0))="",INDEX(Matches!$H$2:$H$201,MATCH($A655&amp;"-4",Matches!$J$2:$J$201,0))=""),"",IF(AND($C655&lt;&gt;"",INDEX(Matches!$F$2:$F$201,MATCH($A655&amp;"-4",Matches!$J$2:$J$201,0))&lt;&gt;"",$C655&gt;=INDEX(Matches!$F$2:$F$201,MATCH($A655&amp;"-4",Matches!$J$2:$J$201,0))),"",IF(AND(J655=INDEX(Matches!$G$2:$G$201,MATCH($A655&amp;"-4",Matches!$J$2:$J$201,0)),K655=INDEX(Matches!$H$2:$H$201,MATCH($A655&amp;"-4",Matches!$J$2:$J$201,0))),5,IF(SIGN(J655-K655)&lt;&gt;SIGN(INDEX(Matches!$G$2:$G$201,MATCH($A655&amp;"-4",Matches!$J$2:$J$201,0))-INDEX(Matches!$H$2:$H$201,MATCH($A655&amp;"-4",Matches!$J$2:$J$201,0))),0,IF(J655-K655=INDEX(Matches!$G$2:$G$201,MATCH($A655&amp;"-4",Matches!$J$2:$J$201,0))-INDEX(Matches!$H$2:$H$201,MATCH($A655&amp;"-4",Matches!$J$2:$J$201,0)),3,2))))),""))</f>
        <v/>
      </c>
      <c r="AB655" s="12" t="str">
        <f aca="false">IF(OR($B655="",L655="",M655=""),"",IFERROR(IF(OR(INDEX(Matches!$I$2:$I$201,MATCH($A655&amp;"-5",Matches!$J$2:$J$201,0))="Void",INDEX(Matches!$G$2:$G$201,MATCH($A655&amp;"-5",Matches!$J$2:$J$201,0))="",INDEX(Matches!$H$2:$H$201,MATCH($A655&amp;"-5",Matches!$J$2:$J$201,0))=""),"",IF(AND($C655&lt;&gt;"",INDEX(Matches!$F$2:$F$201,MATCH($A655&amp;"-5",Matches!$J$2:$J$201,0))&lt;&gt;"",$C655&gt;=INDEX(Matches!$F$2:$F$201,MATCH($A655&amp;"-5",Matches!$J$2:$J$201,0))),"",IF(AND(L655=INDEX(Matches!$G$2:$G$201,MATCH($A655&amp;"-5",Matches!$J$2:$J$201,0)),M655=INDEX(Matches!$H$2:$H$201,MATCH($A655&amp;"-5",Matches!$J$2:$J$201,0))),5,IF(SIGN(L655-M655)&lt;&gt;SIGN(INDEX(Matches!$G$2:$G$201,MATCH($A655&amp;"-5",Matches!$J$2:$J$201,0))-INDEX(Matches!$H$2:$H$201,MATCH($A655&amp;"-5",Matches!$J$2:$J$201,0))),0,IF(L655-M655=INDEX(Matches!$G$2:$G$201,MATCH($A655&amp;"-5",Matches!$J$2:$J$201,0))-INDEX(Matches!$H$2:$H$201,MATCH($A655&amp;"-5",Matches!$J$2:$J$201,0)),3,2))))),""))</f>
        <v/>
      </c>
      <c r="AC655" s="12" t="str">
        <f aca="false">IF(OR($B655="",N655="",O655=""),"",IFERROR(IF(OR(INDEX(Matches!$I$2:$I$201,MATCH($A655&amp;"-6",Matches!$J$2:$J$201,0))="Void",INDEX(Matches!$G$2:$G$201,MATCH($A655&amp;"-6",Matches!$J$2:$J$201,0))="",INDEX(Matches!$H$2:$H$201,MATCH($A655&amp;"-6",Matches!$J$2:$J$201,0))=""),"",IF(AND($C655&lt;&gt;"",INDEX(Matches!$F$2:$F$201,MATCH($A655&amp;"-6",Matches!$J$2:$J$201,0))&lt;&gt;"",$C655&gt;=INDEX(Matches!$F$2:$F$201,MATCH($A655&amp;"-6",Matches!$J$2:$J$201,0))),"",IF(AND(N655=INDEX(Matches!$G$2:$G$201,MATCH($A655&amp;"-6",Matches!$J$2:$J$201,0)),O655=INDEX(Matches!$H$2:$H$201,MATCH($A655&amp;"-6",Matches!$J$2:$J$201,0))),5,IF(SIGN(N655-O655)&lt;&gt;SIGN(INDEX(Matches!$G$2:$G$201,MATCH($A655&amp;"-6",Matches!$J$2:$J$201,0))-INDEX(Matches!$H$2:$H$201,MATCH($A655&amp;"-6",Matches!$J$2:$J$201,0))),0,IF(N655-O655=INDEX(Matches!$G$2:$G$201,MATCH($A655&amp;"-6",Matches!$J$2:$J$201,0))-INDEX(Matches!$H$2:$H$201,MATCH($A655&amp;"-6",Matches!$J$2:$J$201,0)),3,2))))),""))</f>
        <v/>
      </c>
      <c r="AD655" s="12" t="str">
        <f aca="false">IF(OR($B655="",P655="",Q655=""),"",IFERROR(IF(OR(INDEX(Matches!$I$2:$I$201,MATCH($A655&amp;"-7",Matches!$J$2:$J$201,0))="Void",INDEX(Matches!$G$2:$G$201,MATCH($A655&amp;"-7",Matches!$J$2:$J$201,0))="",INDEX(Matches!$H$2:$H$201,MATCH($A655&amp;"-7",Matches!$J$2:$J$201,0))=""),"",IF(AND($C655&lt;&gt;"",INDEX(Matches!$F$2:$F$201,MATCH($A655&amp;"-7",Matches!$J$2:$J$201,0))&lt;&gt;"",$C655&gt;=INDEX(Matches!$F$2:$F$201,MATCH($A655&amp;"-7",Matches!$J$2:$J$201,0))),"",IF(AND(P655=INDEX(Matches!$G$2:$G$201,MATCH($A655&amp;"-7",Matches!$J$2:$J$201,0)),Q655=INDEX(Matches!$H$2:$H$201,MATCH($A655&amp;"-7",Matches!$J$2:$J$201,0))),5,IF(SIGN(P655-Q655)&lt;&gt;SIGN(INDEX(Matches!$G$2:$G$201,MATCH($A655&amp;"-7",Matches!$J$2:$J$201,0))-INDEX(Matches!$H$2:$H$201,MATCH($A655&amp;"-7",Matches!$J$2:$J$201,0))),0,IF(P655-Q655=INDEX(Matches!$G$2:$G$201,MATCH($A655&amp;"-7",Matches!$J$2:$J$201,0))-INDEX(Matches!$H$2:$H$201,MATCH($A655&amp;"-7",Matches!$J$2:$J$201,0)),3,2))))),""))</f>
        <v/>
      </c>
      <c r="AE655" s="12" t="str">
        <f aca="false">IF(OR($B655="",R655="",S655=""),"",IFERROR(IF(OR(INDEX(Matches!$I$2:$I$201,MATCH($A655&amp;"-8",Matches!$J$2:$J$201,0))="Void",INDEX(Matches!$G$2:$G$201,MATCH($A655&amp;"-8",Matches!$J$2:$J$201,0))="",INDEX(Matches!$H$2:$H$201,MATCH($A655&amp;"-8",Matches!$J$2:$J$201,0))=""),"",IF(AND($C655&lt;&gt;"",INDEX(Matches!$F$2:$F$201,MATCH($A655&amp;"-8",Matches!$J$2:$J$201,0))&lt;&gt;"",$C655&gt;=INDEX(Matches!$F$2:$F$201,MATCH($A655&amp;"-8",Matches!$J$2:$J$201,0))),"",IF(AND(R655=INDEX(Matches!$G$2:$G$201,MATCH($A655&amp;"-8",Matches!$J$2:$J$201,0)),S655=INDEX(Matches!$H$2:$H$201,MATCH($A655&amp;"-8",Matches!$J$2:$J$201,0))),5,IF(SIGN(R655-S655)&lt;&gt;SIGN(INDEX(Matches!$G$2:$G$201,MATCH($A655&amp;"-8",Matches!$J$2:$J$201,0))-INDEX(Matches!$H$2:$H$201,MATCH($A655&amp;"-8",Matches!$J$2:$J$201,0))),0,IF(R655-S655=INDEX(Matches!$G$2:$G$201,MATCH($A655&amp;"-8",Matches!$J$2:$J$201,0))-INDEX(Matches!$H$2:$H$201,MATCH($A655&amp;"-8",Matches!$J$2:$J$201,0)),3,2))))),""))</f>
        <v/>
      </c>
      <c r="AF655" s="12" t="str">
        <f aca="false">IF(OR($B655="",T655="",U655=""),"",IFERROR(IF(OR(INDEX(Matches!$I$2:$I$201,MATCH($A655&amp;"-9",Matches!$J$2:$J$201,0))="Void",INDEX(Matches!$G$2:$G$201,MATCH($A655&amp;"-9",Matches!$J$2:$J$201,0))="",INDEX(Matches!$H$2:$H$201,MATCH($A655&amp;"-9",Matches!$J$2:$J$201,0))=""),"",IF(AND($C655&lt;&gt;"",INDEX(Matches!$F$2:$F$201,MATCH($A655&amp;"-9",Matches!$J$2:$J$201,0))&lt;&gt;"",$C655&gt;=INDEX(Matches!$F$2:$F$201,MATCH($A655&amp;"-9",Matches!$J$2:$J$201,0))),"",IF(AND(T655=INDEX(Matches!$G$2:$G$201,MATCH($A655&amp;"-9",Matches!$J$2:$J$201,0)),U655=INDEX(Matches!$H$2:$H$201,MATCH($A655&amp;"-9",Matches!$J$2:$J$201,0))),5,IF(SIGN(T655-U655)&lt;&gt;SIGN(INDEX(Matches!$G$2:$G$201,MATCH($A655&amp;"-9",Matches!$J$2:$J$201,0))-INDEX(Matches!$H$2:$H$201,MATCH($A655&amp;"-9",Matches!$J$2:$J$201,0))),0,IF(T655-U655=INDEX(Matches!$G$2:$G$201,MATCH($A655&amp;"-9",Matches!$J$2:$J$201,0))-INDEX(Matches!$H$2:$H$201,MATCH($A655&amp;"-9",Matches!$J$2:$J$201,0)),3,2))))),""))</f>
        <v/>
      </c>
      <c r="AG655" s="12" t="str">
        <f aca="false">IF(OR($B655="",V655="",W655=""),"",IFERROR(IF(OR(INDEX(Matches!$I$2:$I$201,MATCH($A655&amp;"-10",Matches!$J$2:$J$201,0))="Void",INDEX(Matches!$G$2:$G$201,MATCH($A655&amp;"-10",Matches!$J$2:$J$201,0))="",INDEX(Matches!$H$2:$H$201,MATCH($A655&amp;"-10",Matches!$J$2:$J$201,0))=""),"",IF(AND($C655&lt;&gt;"",INDEX(Matches!$F$2:$F$201,MATCH($A655&amp;"-10",Matches!$J$2:$J$201,0))&lt;&gt;"",$C655&gt;=INDEX(Matches!$F$2:$F$201,MATCH($A655&amp;"-10",Matches!$J$2:$J$201,0))),"",IF(AND(V655=INDEX(Matches!$G$2:$G$201,MATCH($A655&amp;"-10",Matches!$J$2:$J$201,0)),W655=INDEX(Matches!$H$2:$H$201,MATCH($A655&amp;"-10",Matches!$J$2:$J$201,0))),5,IF(SIGN(V655-W655)&lt;&gt;SIGN(INDEX(Matches!$G$2:$G$201,MATCH($A655&amp;"-10",Matches!$J$2:$J$201,0))-INDEX(Matches!$H$2:$H$201,MATCH($A655&amp;"-10",Matches!$J$2:$J$201,0))),0,IF(V655-W655=INDEX(Matches!$G$2:$G$201,MATCH($A655&amp;"-10",Matches!$J$2:$J$201,0))-INDEX(Matches!$H$2:$H$201,MATCH($A655&amp;"-10",Matches!$J$2:$J$201,0)),3,2))))),""))</f>
        <v/>
      </c>
      <c r="AH655" s="13" t="str">
        <f aca="false">IF($B655="","",SUM(X655:AG655))</f>
        <v/>
      </c>
      <c r="AI655" s="12" t="str">
        <f aca="false">IF($B655="","",COUNTIF(X655:AG655,5))</f>
        <v/>
      </c>
      <c r="AJ655" s="12" t="str">
        <f aca="false">IF($B655="","",COUNTIF(X655:AG655,"&gt;=2"))</f>
        <v/>
      </c>
      <c r="AK655" s="12" t="str">
        <f aca="false">IF($B655="","",COUNT(X655:AG655))</f>
        <v/>
      </c>
    </row>
    <row r="656" customFormat="false" ht="15" hidden="false" customHeight="false" outlineLevel="0" collapsed="false">
      <c r="A656" s="7"/>
      <c r="B656" s="7"/>
      <c r="C656" s="11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12" t="str">
        <f aca="false">IF(OR($B656="",D656="",E656=""),"",IFERROR(IF(OR(INDEX(Matches!$I$2:$I$201,MATCH($A656&amp;"-1",Matches!$J$2:$J$201,0))="Void",INDEX(Matches!$G$2:$G$201,MATCH($A656&amp;"-1",Matches!$J$2:$J$201,0))="",INDEX(Matches!$H$2:$H$201,MATCH($A656&amp;"-1",Matches!$J$2:$J$201,0))=""),"",IF(AND($C656&lt;&gt;"",INDEX(Matches!$F$2:$F$201,MATCH($A656&amp;"-1",Matches!$J$2:$J$201,0))&lt;&gt;"",$C656&gt;=INDEX(Matches!$F$2:$F$201,MATCH($A656&amp;"-1",Matches!$J$2:$J$201,0))),"",IF(AND(D656=INDEX(Matches!$G$2:$G$201,MATCH($A656&amp;"-1",Matches!$J$2:$J$201,0)),E656=INDEX(Matches!$H$2:$H$201,MATCH($A656&amp;"-1",Matches!$J$2:$J$201,0))),5,IF(SIGN(D656-E656)&lt;&gt;SIGN(INDEX(Matches!$G$2:$G$201,MATCH($A656&amp;"-1",Matches!$J$2:$J$201,0))-INDEX(Matches!$H$2:$H$201,MATCH($A656&amp;"-1",Matches!$J$2:$J$201,0))),0,IF(D656-E656=INDEX(Matches!$G$2:$G$201,MATCH($A656&amp;"-1",Matches!$J$2:$J$201,0))-INDEX(Matches!$H$2:$H$201,MATCH($A656&amp;"-1",Matches!$J$2:$J$201,0)),3,2))))),""))</f>
        <v/>
      </c>
      <c r="Y656" s="12" t="str">
        <f aca="false">IF(OR($B656="",F656="",G656=""),"",IFERROR(IF(OR(INDEX(Matches!$I$2:$I$201,MATCH($A656&amp;"-2",Matches!$J$2:$J$201,0))="Void",INDEX(Matches!$G$2:$G$201,MATCH($A656&amp;"-2",Matches!$J$2:$J$201,0))="",INDEX(Matches!$H$2:$H$201,MATCH($A656&amp;"-2",Matches!$J$2:$J$201,0))=""),"",IF(AND($C656&lt;&gt;"",INDEX(Matches!$F$2:$F$201,MATCH($A656&amp;"-2",Matches!$J$2:$J$201,0))&lt;&gt;"",$C656&gt;=INDEX(Matches!$F$2:$F$201,MATCH($A656&amp;"-2",Matches!$J$2:$J$201,0))),"",IF(AND(F656=INDEX(Matches!$G$2:$G$201,MATCH($A656&amp;"-2",Matches!$J$2:$J$201,0)),G656=INDEX(Matches!$H$2:$H$201,MATCH($A656&amp;"-2",Matches!$J$2:$J$201,0))),5,IF(SIGN(F656-G656)&lt;&gt;SIGN(INDEX(Matches!$G$2:$G$201,MATCH($A656&amp;"-2",Matches!$J$2:$J$201,0))-INDEX(Matches!$H$2:$H$201,MATCH($A656&amp;"-2",Matches!$J$2:$J$201,0))),0,IF(F656-G656=INDEX(Matches!$G$2:$G$201,MATCH($A656&amp;"-2",Matches!$J$2:$J$201,0))-INDEX(Matches!$H$2:$H$201,MATCH($A656&amp;"-2",Matches!$J$2:$J$201,0)),3,2))))),""))</f>
        <v/>
      </c>
      <c r="Z656" s="12" t="str">
        <f aca="false">IF(OR($B656="",H656="",I656=""),"",IFERROR(IF(OR(INDEX(Matches!$I$2:$I$201,MATCH($A656&amp;"-3",Matches!$J$2:$J$201,0))="Void",INDEX(Matches!$G$2:$G$201,MATCH($A656&amp;"-3",Matches!$J$2:$J$201,0))="",INDEX(Matches!$H$2:$H$201,MATCH($A656&amp;"-3",Matches!$J$2:$J$201,0))=""),"",IF(AND($C656&lt;&gt;"",INDEX(Matches!$F$2:$F$201,MATCH($A656&amp;"-3",Matches!$J$2:$J$201,0))&lt;&gt;"",$C656&gt;=INDEX(Matches!$F$2:$F$201,MATCH($A656&amp;"-3",Matches!$J$2:$J$201,0))),"",IF(AND(H656=INDEX(Matches!$G$2:$G$201,MATCH($A656&amp;"-3",Matches!$J$2:$J$201,0)),I656=INDEX(Matches!$H$2:$H$201,MATCH($A656&amp;"-3",Matches!$J$2:$J$201,0))),5,IF(SIGN(H656-I656)&lt;&gt;SIGN(INDEX(Matches!$G$2:$G$201,MATCH($A656&amp;"-3",Matches!$J$2:$J$201,0))-INDEX(Matches!$H$2:$H$201,MATCH($A656&amp;"-3",Matches!$J$2:$J$201,0))),0,IF(H656-I656=INDEX(Matches!$G$2:$G$201,MATCH($A656&amp;"-3",Matches!$J$2:$J$201,0))-INDEX(Matches!$H$2:$H$201,MATCH($A656&amp;"-3",Matches!$J$2:$J$201,0)),3,2))))),""))</f>
        <v/>
      </c>
      <c r="AA656" s="12" t="str">
        <f aca="false">IF(OR($B656="",J656="",K656=""),"",IFERROR(IF(OR(INDEX(Matches!$I$2:$I$201,MATCH($A656&amp;"-4",Matches!$J$2:$J$201,0))="Void",INDEX(Matches!$G$2:$G$201,MATCH($A656&amp;"-4",Matches!$J$2:$J$201,0))="",INDEX(Matches!$H$2:$H$201,MATCH($A656&amp;"-4",Matches!$J$2:$J$201,0))=""),"",IF(AND($C656&lt;&gt;"",INDEX(Matches!$F$2:$F$201,MATCH($A656&amp;"-4",Matches!$J$2:$J$201,0))&lt;&gt;"",$C656&gt;=INDEX(Matches!$F$2:$F$201,MATCH($A656&amp;"-4",Matches!$J$2:$J$201,0))),"",IF(AND(J656=INDEX(Matches!$G$2:$G$201,MATCH($A656&amp;"-4",Matches!$J$2:$J$201,0)),K656=INDEX(Matches!$H$2:$H$201,MATCH($A656&amp;"-4",Matches!$J$2:$J$201,0))),5,IF(SIGN(J656-K656)&lt;&gt;SIGN(INDEX(Matches!$G$2:$G$201,MATCH($A656&amp;"-4",Matches!$J$2:$J$201,0))-INDEX(Matches!$H$2:$H$201,MATCH($A656&amp;"-4",Matches!$J$2:$J$201,0))),0,IF(J656-K656=INDEX(Matches!$G$2:$G$201,MATCH($A656&amp;"-4",Matches!$J$2:$J$201,0))-INDEX(Matches!$H$2:$H$201,MATCH($A656&amp;"-4",Matches!$J$2:$J$201,0)),3,2))))),""))</f>
        <v/>
      </c>
      <c r="AB656" s="12" t="str">
        <f aca="false">IF(OR($B656="",L656="",M656=""),"",IFERROR(IF(OR(INDEX(Matches!$I$2:$I$201,MATCH($A656&amp;"-5",Matches!$J$2:$J$201,0))="Void",INDEX(Matches!$G$2:$G$201,MATCH($A656&amp;"-5",Matches!$J$2:$J$201,0))="",INDEX(Matches!$H$2:$H$201,MATCH($A656&amp;"-5",Matches!$J$2:$J$201,0))=""),"",IF(AND($C656&lt;&gt;"",INDEX(Matches!$F$2:$F$201,MATCH($A656&amp;"-5",Matches!$J$2:$J$201,0))&lt;&gt;"",$C656&gt;=INDEX(Matches!$F$2:$F$201,MATCH($A656&amp;"-5",Matches!$J$2:$J$201,0))),"",IF(AND(L656=INDEX(Matches!$G$2:$G$201,MATCH($A656&amp;"-5",Matches!$J$2:$J$201,0)),M656=INDEX(Matches!$H$2:$H$201,MATCH($A656&amp;"-5",Matches!$J$2:$J$201,0))),5,IF(SIGN(L656-M656)&lt;&gt;SIGN(INDEX(Matches!$G$2:$G$201,MATCH($A656&amp;"-5",Matches!$J$2:$J$201,0))-INDEX(Matches!$H$2:$H$201,MATCH($A656&amp;"-5",Matches!$J$2:$J$201,0))),0,IF(L656-M656=INDEX(Matches!$G$2:$G$201,MATCH($A656&amp;"-5",Matches!$J$2:$J$201,0))-INDEX(Matches!$H$2:$H$201,MATCH($A656&amp;"-5",Matches!$J$2:$J$201,0)),3,2))))),""))</f>
        <v/>
      </c>
      <c r="AC656" s="12" t="str">
        <f aca="false">IF(OR($B656="",N656="",O656=""),"",IFERROR(IF(OR(INDEX(Matches!$I$2:$I$201,MATCH($A656&amp;"-6",Matches!$J$2:$J$201,0))="Void",INDEX(Matches!$G$2:$G$201,MATCH($A656&amp;"-6",Matches!$J$2:$J$201,0))="",INDEX(Matches!$H$2:$H$201,MATCH($A656&amp;"-6",Matches!$J$2:$J$201,0))=""),"",IF(AND($C656&lt;&gt;"",INDEX(Matches!$F$2:$F$201,MATCH($A656&amp;"-6",Matches!$J$2:$J$201,0))&lt;&gt;"",$C656&gt;=INDEX(Matches!$F$2:$F$201,MATCH($A656&amp;"-6",Matches!$J$2:$J$201,0))),"",IF(AND(N656=INDEX(Matches!$G$2:$G$201,MATCH($A656&amp;"-6",Matches!$J$2:$J$201,0)),O656=INDEX(Matches!$H$2:$H$201,MATCH($A656&amp;"-6",Matches!$J$2:$J$201,0))),5,IF(SIGN(N656-O656)&lt;&gt;SIGN(INDEX(Matches!$G$2:$G$201,MATCH($A656&amp;"-6",Matches!$J$2:$J$201,0))-INDEX(Matches!$H$2:$H$201,MATCH($A656&amp;"-6",Matches!$J$2:$J$201,0))),0,IF(N656-O656=INDEX(Matches!$G$2:$G$201,MATCH($A656&amp;"-6",Matches!$J$2:$J$201,0))-INDEX(Matches!$H$2:$H$201,MATCH($A656&amp;"-6",Matches!$J$2:$J$201,0)),3,2))))),""))</f>
        <v/>
      </c>
      <c r="AD656" s="12" t="str">
        <f aca="false">IF(OR($B656="",P656="",Q656=""),"",IFERROR(IF(OR(INDEX(Matches!$I$2:$I$201,MATCH($A656&amp;"-7",Matches!$J$2:$J$201,0))="Void",INDEX(Matches!$G$2:$G$201,MATCH($A656&amp;"-7",Matches!$J$2:$J$201,0))="",INDEX(Matches!$H$2:$H$201,MATCH($A656&amp;"-7",Matches!$J$2:$J$201,0))=""),"",IF(AND($C656&lt;&gt;"",INDEX(Matches!$F$2:$F$201,MATCH($A656&amp;"-7",Matches!$J$2:$J$201,0))&lt;&gt;"",$C656&gt;=INDEX(Matches!$F$2:$F$201,MATCH($A656&amp;"-7",Matches!$J$2:$J$201,0))),"",IF(AND(P656=INDEX(Matches!$G$2:$G$201,MATCH($A656&amp;"-7",Matches!$J$2:$J$201,0)),Q656=INDEX(Matches!$H$2:$H$201,MATCH($A656&amp;"-7",Matches!$J$2:$J$201,0))),5,IF(SIGN(P656-Q656)&lt;&gt;SIGN(INDEX(Matches!$G$2:$G$201,MATCH($A656&amp;"-7",Matches!$J$2:$J$201,0))-INDEX(Matches!$H$2:$H$201,MATCH($A656&amp;"-7",Matches!$J$2:$J$201,0))),0,IF(P656-Q656=INDEX(Matches!$G$2:$G$201,MATCH($A656&amp;"-7",Matches!$J$2:$J$201,0))-INDEX(Matches!$H$2:$H$201,MATCH($A656&amp;"-7",Matches!$J$2:$J$201,0)),3,2))))),""))</f>
        <v/>
      </c>
      <c r="AE656" s="12" t="str">
        <f aca="false">IF(OR($B656="",R656="",S656=""),"",IFERROR(IF(OR(INDEX(Matches!$I$2:$I$201,MATCH($A656&amp;"-8",Matches!$J$2:$J$201,0))="Void",INDEX(Matches!$G$2:$G$201,MATCH($A656&amp;"-8",Matches!$J$2:$J$201,0))="",INDEX(Matches!$H$2:$H$201,MATCH($A656&amp;"-8",Matches!$J$2:$J$201,0))=""),"",IF(AND($C656&lt;&gt;"",INDEX(Matches!$F$2:$F$201,MATCH($A656&amp;"-8",Matches!$J$2:$J$201,0))&lt;&gt;"",$C656&gt;=INDEX(Matches!$F$2:$F$201,MATCH($A656&amp;"-8",Matches!$J$2:$J$201,0))),"",IF(AND(R656=INDEX(Matches!$G$2:$G$201,MATCH($A656&amp;"-8",Matches!$J$2:$J$201,0)),S656=INDEX(Matches!$H$2:$H$201,MATCH($A656&amp;"-8",Matches!$J$2:$J$201,0))),5,IF(SIGN(R656-S656)&lt;&gt;SIGN(INDEX(Matches!$G$2:$G$201,MATCH($A656&amp;"-8",Matches!$J$2:$J$201,0))-INDEX(Matches!$H$2:$H$201,MATCH($A656&amp;"-8",Matches!$J$2:$J$201,0))),0,IF(R656-S656=INDEX(Matches!$G$2:$G$201,MATCH($A656&amp;"-8",Matches!$J$2:$J$201,0))-INDEX(Matches!$H$2:$H$201,MATCH($A656&amp;"-8",Matches!$J$2:$J$201,0)),3,2))))),""))</f>
        <v/>
      </c>
      <c r="AF656" s="12" t="str">
        <f aca="false">IF(OR($B656="",T656="",U656=""),"",IFERROR(IF(OR(INDEX(Matches!$I$2:$I$201,MATCH($A656&amp;"-9",Matches!$J$2:$J$201,0))="Void",INDEX(Matches!$G$2:$G$201,MATCH($A656&amp;"-9",Matches!$J$2:$J$201,0))="",INDEX(Matches!$H$2:$H$201,MATCH($A656&amp;"-9",Matches!$J$2:$J$201,0))=""),"",IF(AND($C656&lt;&gt;"",INDEX(Matches!$F$2:$F$201,MATCH($A656&amp;"-9",Matches!$J$2:$J$201,0))&lt;&gt;"",$C656&gt;=INDEX(Matches!$F$2:$F$201,MATCH($A656&amp;"-9",Matches!$J$2:$J$201,0))),"",IF(AND(T656=INDEX(Matches!$G$2:$G$201,MATCH($A656&amp;"-9",Matches!$J$2:$J$201,0)),U656=INDEX(Matches!$H$2:$H$201,MATCH($A656&amp;"-9",Matches!$J$2:$J$201,0))),5,IF(SIGN(T656-U656)&lt;&gt;SIGN(INDEX(Matches!$G$2:$G$201,MATCH($A656&amp;"-9",Matches!$J$2:$J$201,0))-INDEX(Matches!$H$2:$H$201,MATCH($A656&amp;"-9",Matches!$J$2:$J$201,0))),0,IF(T656-U656=INDEX(Matches!$G$2:$G$201,MATCH($A656&amp;"-9",Matches!$J$2:$J$201,0))-INDEX(Matches!$H$2:$H$201,MATCH($A656&amp;"-9",Matches!$J$2:$J$201,0)),3,2))))),""))</f>
        <v/>
      </c>
      <c r="AG656" s="12" t="str">
        <f aca="false">IF(OR($B656="",V656="",W656=""),"",IFERROR(IF(OR(INDEX(Matches!$I$2:$I$201,MATCH($A656&amp;"-10",Matches!$J$2:$J$201,0))="Void",INDEX(Matches!$G$2:$G$201,MATCH($A656&amp;"-10",Matches!$J$2:$J$201,0))="",INDEX(Matches!$H$2:$H$201,MATCH($A656&amp;"-10",Matches!$J$2:$J$201,0))=""),"",IF(AND($C656&lt;&gt;"",INDEX(Matches!$F$2:$F$201,MATCH($A656&amp;"-10",Matches!$J$2:$J$201,0))&lt;&gt;"",$C656&gt;=INDEX(Matches!$F$2:$F$201,MATCH($A656&amp;"-10",Matches!$J$2:$J$201,0))),"",IF(AND(V656=INDEX(Matches!$G$2:$G$201,MATCH($A656&amp;"-10",Matches!$J$2:$J$201,0)),W656=INDEX(Matches!$H$2:$H$201,MATCH($A656&amp;"-10",Matches!$J$2:$J$201,0))),5,IF(SIGN(V656-W656)&lt;&gt;SIGN(INDEX(Matches!$G$2:$G$201,MATCH($A656&amp;"-10",Matches!$J$2:$J$201,0))-INDEX(Matches!$H$2:$H$201,MATCH($A656&amp;"-10",Matches!$J$2:$J$201,0))),0,IF(V656-W656=INDEX(Matches!$G$2:$G$201,MATCH($A656&amp;"-10",Matches!$J$2:$J$201,0))-INDEX(Matches!$H$2:$H$201,MATCH($A656&amp;"-10",Matches!$J$2:$J$201,0)),3,2))))),""))</f>
        <v/>
      </c>
      <c r="AH656" s="13" t="str">
        <f aca="false">IF($B656="","",SUM(X656:AG656))</f>
        <v/>
      </c>
      <c r="AI656" s="12" t="str">
        <f aca="false">IF($B656="","",COUNTIF(X656:AG656,5))</f>
        <v/>
      </c>
      <c r="AJ656" s="12" t="str">
        <f aca="false">IF($B656="","",COUNTIF(X656:AG656,"&gt;=2"))</f>
        <v/>
      </c>
      <c r="AK656" s="12" t="str">
        <f aca="false">IF($B656="","",COUNT(X656:AG656))</f>
        <v/>
      </c>
    </row>
    <row r="657" customFormat="false" ht="15" hidden="false" customHeight="false" outlineLevel="0" collapsed="false">
      <c r="A657" s="7"/>
      <c r="B657" s="7"/>
      <c r="C657" s="11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12" t="str">
        <f aca="false">IF(OR($B657="",D657="",E657=""),"",IFERROR(IF(OR(INDEX(Matches!$I$2:$I$201,MATCH($A657&amp;"-1",Matches!$J$2:$J$201,0))="Void",INDEX(Matches!$G$2:$G$201,MATCH($A657&amp;"-1",Matches!$J$2:$J$201,0))="",INDEX(Matches!$H$2:$H$201,MATCH($A657&amp;"-1",Matches!$J$2:$J$201,0))=""),"",IF(AND($C657&lt;&gt;"",INDEX(Matches!$F$2:$F$201,MATCH($A657&amp;"-1",Matches!$J$2:$J$201,0))&lt;&gt;"",$C657&gt;=INDEX(Matches!$F$2:$F$201,MATCH($A657&amp;"-1",Matches!$J$2:$J$201,0))),"",IF(AND(D657=INDEX(Matches!$G$2:$G$201,MATCH($A657&amp;"-1",Matches!$J$2:$J$201,0)),E657=INDEX(Matches!$H$2:$H$201,MATCH($A657&amp;"-1",Matches!$J$2:$J$201,0))),5,IF(SIGN(D657-E657)&lt;&gt;SIGN(INDEX(Matches!$G$2:$G$201,MATCH($A657&amp;"-1",Matches!$J$2:$J$201,0))-INDEX(Matches!$H$2:$H$201,MATCH($A657&amp;"-1",Matches!$J$2:$J$201,0))),0,IF(D657-E657=INDEX(Matches!$G$2:$G$201,MATCH($A657&amp;"-1",Matches!$J$2:$J$201,0))-INDEX(Matches!$H$2:$H$201,MATCH($A657&amp;"-1",Matches!$J$2:$J$201,0)),3,2))))),""))</f>
        <v/>
      </c>
      <c r="Y657" s="12" t="str">
        <f aca="false">IF(OR($B657="",F657="",G657=""),"",IFERROR(IF(OR(INDEX(Matches!$I$2:$I$201,MATCH($A657&amp;"-2",Matches!$J$2:$J$201,0))="Void",INDEX(Matches!$G$2:$G$201,MATCH($A657&amp;"-2",Matches!$J$2:$J$201,0))="",INDEX(Matches!$H$2:$H$201,MATCH($A657&amp;"-2",Matches!$J$2:$J$201,0))=""),"",IF(AND($C657&lt;&gt;"",INDEX(Matches!$F$2:$F$201,MATCH($A657&amp;"-2",Matches!$J$2:$J$201,0))&lt;&gt;"",$C657&gt;=INDEX(Matches!$F$2:$F$201,MATCH($A657&amp;"-2",Matches!$J$2:$J$201,0))),"",IF(AND(F657=INDEX(Matches!$G$2:$G$201,MATCH($A657&amp;"-2",Matches!$J$2:$J$201,0)),G657=INDEX(Matches!$H$2:$H$201,MATCH($A657&amp;"-2",Matches!$J$2:$J$201,0))),5,IF(SIGN(F657-G657)&lt;&gt;SIGN(INDEX(Matches!$G$2:$G$201,MATCH($A657&amp;"-2",Matches!$J$2:$J$201,0))-INDEX(Matches!$H$2:$H$201,MATCH($A657&amp;"-2",Matches!$J$2:$J$201,0))),0,IF(F657-G657=INDEX(Matches!$G$2:$G$201,MATCH($A657&amp;"-2",Matches!$J$2:$J$201,0))-INDEX(Matches!$H$2:$H$201,MATCH($A657&amp;"-2",Matches!$J$2:$J$201,0)),3,2))))),""))</f>
        <v/>
      </c>
      <c r="Z657" s="12" t="str">
        <f aca="false">IF(OR($B657="",H657="",I657=""),"",IFERROR(IF(OR(INDEX(Matches!$I$2:$I$201,MATCH($A657&amp;"-3",Matches!$J$2:$J$201,0))="Void",INDEX(Matches!$G$2:$G$201,MATCH($A657&amp;"-3",Matches!$J$2:$J$201,0))="",INDEX(Matches!$H$2:$H$201,MATCH($A657&amp;"-3",Matches!$J$2:$J$201,0))=""),"",IF(AND($C657&lt;&gt;"",INDEX(Matches!$F$2:$F$201,MATCH($A657&amp;"-3",Matches!$J$2:$J$201,0))&lt;&gt;"",$C657&gt;=INDEX(Matches!$F$2:$F$201,MATCH($A657&amp;"-3",Matches!$J$2:$J$201,0))),"",IF(AND(H657=INDEX(Matches!$G$2:$G$201,MATCH($A657&amp;"-3",Matches!$J$2:$J$201,0)),I657=INDEX(Matches!$H$2:$H$201,MATCH($A657&amp;"-3",Matches!$J$2:$J$201,0))),5,IF(SIGN(H657-I657)&lt;&gt;SIGN(INDEX(Matches!$G$2:$G$201,MATCH($A657&amp;"-3",Matches!$J$2:$J$201,0))-INDEX(Matches!$H$2:$H$201,MATCH($A657&amp;"-3",Matches!$J$2:$J$201,0))),0,IF(H657-I657=INDEX(Matches!$G$2:$G$201,MATCH($A657&amp;"-3",Matches!$J$2:$J$201,0))-INDEX(Matches!$H$2:$H$201,MATCH($A657&amp;"-3",Matches!$J$2:$J$201,0)),3,2))))),""))</f>
        <v/>
      </c>
      <c r="AA657" s="12" t="str">
        <f aca="false">IF(OR($B657="",J657="",K657=""),"",IFERROR(IF(OR(INDEX(Matches!$I$2:$I$201,MATCH($A657&amp;"-4",Matches!$J$2:$J$201,0))="Void",INDEX(Matches!$G$2:$G$201,MATCH($A657&amp;"-4",Matches!$J$2:$J$201,0))="",INDEX(Matches!$H$2:$H$201,MATCH($A657&amp;"-4",Matches!$J$2:$J$201,0))=""),"",IF(AND($C657&lt;&gt;"",INDEX(Matches!$F$2:$F$201,MATCH($A657&amp;"-4",Matches!$J$2:$J$201,0))&lt;&gt;"",$C657&gt;=INDEX(Matches!$F$2:$F$201,MATCH($A657&amp;"-4",Matches!$J$2:$J$201,0))),"",IF(AND(J657=INDEX(Matches!$G$2:$G$201,MATCH($A657&amp;"-4",Matches!$J$2:$J$201,0)),K657=INDEX(Matches!$H$2:$H$201,MATCH($A657&amp;"-4",Matches!$J$2:$J$201,0))),5,IF(SIGN(J657-K657)&lt;&gt;SIGN(INDEX(Matches!$G$2:$G$201,MATCH($A657&amp;"-4",Matches!$J$2:$J$201,0))-INDEX(Matches!$H$2:$H$201,MATCH($A657&amp;"-4",Matches!$J$2:$J$201,0))),0,IF(J657-K657=INDEX(Matches!$G$2:$G$201,MATCH($A657&amp;"-4",Matches!$J$2:$J$201,0))-INDEX(Matches!$H$2:$H$201,MATCH($A657&amp;"-4",Matches!$J$2:$J$201,0)),3,2))))),""))</f>
        <v/>
      </c>
      <c r="AB657" s="12" t="str">
        <f aca="false">IF(OR($B657="",L657="",M657=""),"",IFERROR(IF(OR(INDEX(Matches!$I$2:$I$201,MATCH($A657&amp;"-5",Matches!$J$2:$J$201,0))="Void",INDEX(Matches!$G$2:$G$201,MATCH($A657&amp;"-5",Matches!$J$2:$J$201,0))="",INDEX(Matches!$H$2:$H$201,MATCH($A657&amp;"-5",Matches!$J$2:$J$201,0))=""),"",IF(AND($C657&lt;&gt;"",INDEX(Matches!$F$2:$F$201,MATCH($A657&amp;"-5",Matches!$J$2:$J$201,0))&lt;&gt;"",$C657&gt;=INDEX(Matches!$F$2:$F$201,MATCH($A657&amp;"-5",Matches!$J$2:$J$201,0))),"",IF(AND(L657=INDEX(Matches!$G$2:$G$201,MATCH($A657&amp;"-5",Matches!$J$2:$J$201,0)),M657=INDEX(Matches!$H$2:$H$201,MATCH($A657&amp;"-5",Matches!$J$2:$J$201,0))),5,IF(SIGN(L657-M657)&lt;&gt;SIGN(INDEX(Matches!$G$2:$G$201,MATCH($A657&amp;"-5",Matches!$J$2:$J$201,0))-INDEX(Matches!$H$2:$H$201,MATCH($A657&amp;"-5",Matches!$J$2:$J$201,0))),0,IF(L657-M657=INDEX(Matches!$G$2:$G$201,MATCH($A657&amp;"-5",Matches!$J$2:$J$201,0))-INDEX(Matches!$H$2:$H$201,MATCH($A657&amp;"-5",Matches!$J$2:$J$201,0)),3,2))))),""))</f>
        <v/>
      </c>
      <c r="AC657" s="12" t="str">
        <f aca="false">IF(OR($B657="",N657="",O657=""),"",IFERROR(IF(OR(INDEX(Matches!$I$2:$I$201,MATCH($A657&amp;"-6",Matches!$J$2:$J$201,0))="Void",INDEX(Matches!$G$2:$G$201,MATCH($A657&amp;"-6",Matches!$J$2:$J$201,0))="",INDEX(Matches!$H$2:$H$201,MATCH($A657&amp;"-6",Matches!$J$2:$J$201,0))=""),"",IF(AND($C657&lt;&gt;"",INDEX(Matches!$F$2:$F$201,MATCH($A657&amp;"-6",Matches!$J$2:$J$201,0))&lt;&gt;"",$C657&gt;=INDEX(Matches!$F$2:$F$201,MATCH($A657&amp;"-6",Matches!$J$2:$J$201,0))),"",IF(AND(N657=INDEX(Matches!$G$2:$G$201,MATCH($A657&amp;"-6",Matches!$J$2:$J$201,0)),O657=INDEX(Matches!$H$2:$H$201,MATCH($A657&amp;"-6",Matches!$J$2:$J$201,0))),5,IF(SIGN(N657-O657)&lt;&gt;SIGN(INDEX(Matches!$G$2:$G$201,MATCH($A657&amp;"-6",Matches!$J$2:$J$201,0))-INDEX(Matches!$H$2:$H$201,MATCH($A657&amp;"-6",Matches!$J$2:$J$201,0))),0,IF(N657-O657=INDEX(Matches!$G$2:$G$201,MATCH($A657&amp;"-6",Matches!$J$2:$J$201,0))-INDEX(Matches!$H$2:$H$201,MATCH($A657&amp;"-6",Matches!$J$2:$J$201,0)),3,2))))),""))</f>
        <v/>
      </c>
      <c r="AD657" s="12" t="str">
        <f aca="false">IF(OR($B657="",P657="",Q657=""),"",IFERROR(IF(OR(INDEX(Matches!$I$2:$I$201,MATCH($A657&amp;"-7",Matches!$J$2:$J$201,0))="Void",INDEX(Matches!$G$2:$G$201,MATCH($A657&amp;"-7",Matches!$J$2:$J$201,0))="",INDEX(Matches!$H$2:$H$201,MATCH($A657&amp;"-7",Matches!$J$2:$J$201,0))=""),"",IF(AND($C657&lt;&gt;"",INDEX(Matches!$F$2:$F$201,MATCH($A657&amp;"-7",Matches!$J$2:$J$201,0))&lt;&gt;"",$C657&gt;=INDEX(Matches!$F$2:$F$201,MATCH($A657&amp;"-7",Matches!$J$2:$J$201,0))),"",IF(AND(P657=INDEX(Matches!$G$2:$G$201,MATCH($A657&amp;"-7",Matches!$J$2:$J$201,0)),Q657=INDEX(Matches!$H$2:$H$201,MATCH($A657&amp;"-7",Matches!$J$2:$J$201,0))),5,IF(SIGN(P657-Q657)&lt;&gt;SIGN(INDEX(Matches!$G$2:$G$201,MATCH($A657&amp;"-7",Matches!$J$2:$J$201,0))-INDEX(Matches!$H$2:$H$201,MATCH($A657&amp;"-7",Matches!$J$2:$J$201,0))),0,IF(P657-Q657=INDEX(Matches!$G$2:$G$201,MATCH($A657&amp;"-7",Matches!$J$2:$J$201,0))-INDEX(Matches!$H$2:$H$201,MATCH($A657&amp;"-7",Matches!$J$2:$J$201,0)),3,2))))),""))</f>
        <v/>
      </c>
      <c r="AE657" s="12" t="str">
        <f aca="false">IF(OR($B657="",R657="",S657=""),"",IFERROR(IF(OR(INDEX(Matches!$I$2:$I$201,MATCH($A657&amp;"-8",Matches!$J$2:$J$201,0))="Void",INDEX(Matches!$G$2:$G$201,MATCH($A657&amp;"-8",Matches!$J$2:$J$201,0))="",INDEX(Matches!$H$2:$H$201,MATCH($A657&amp;"-8",Matches!$J$2:$J$201,0))=""),"",IF(AND($C657&lt;&gt;"",INDEX(Matches!$F$2:$F$201,MATCH($A657&amp;"-8",Matches!$J$2:$J$201,0))&lt;&gt;"",$C657&gt;=INDEX(Matches!$F$2:$F$201,MATCH($A657&amp;"-8",Matches!$J$2:$J$201,0))),"",IF(AND(R657=INDEX(Matches!$G$2:$G$201,MATCH($A657&amp;"-8",Matches!$J$2:$J$201,0)),S657=INDEX(Matches!$H$2:$H$201,MATCH($A657&amp;"-8",Matches!$J$2:$J$201,0))),5,IF(SIGN(R657-S657)&lt;&gt;SIGN(INDEX(Matches!$G$2:$G$201,MATCH($A657&amp;"-8",Matches!$J$2:$J$201,0))-INDEX(Matches!$H$2:$H$201,MATCH($A657&amp;"-8",Matches!$J$2:$J$201,0))),0,IF(R657-S657=INDEX(Matches!$G$2:$G$201,MATCH($A657&amp;"-8",Matches!$J$2:$J$201,0))-INDEX(Matches!$H$2:$H$201,MATCH($A657&amp;"-8",Matches!$J$2:$J$201,0)),3,2))))),""))</f>
        <v/>
      </c>
      <c r="AF657" s="12" t="str">
        <f aca="false">IF(OR($B657="",T657="",U657=""),"",IFERROR(IF(OR(INDEX(Matches!$I$2:$I$201,MATCH($A657&amp;"-9",Matches!$J$2:$J$201,0))="Void",INDEX(Matches!$G$2:$G$201,MATCH($A657&amp;"-9",Matches!$J$2:$J$201,0))="",INDEX(Matches!$H$2:$H$201,MATCH($A657&amp;"-9",Matches!$J$2:$J$201,0))=""),"",IF(AND($C657&lt;&gt;"",INDEX(Matches!$F$2:$F$201,MATCH($A657&amp;"-9",Matches!$J$2:$J$201,0))&lt;&gt;"",$C657&gt;=INDEX(Matches!$F$2:$F$201,MATCH($A657&amp;"-9",Matches!$J$2:$J$201,0))),"",IF(AND(T657=INDEX(Matches!$G$2:$G$201,MATCH($A657&amp;"-9",Matches!$J$2:$J$201,0)),U657=INDEX(Matches!$H$2:$H$201,MATCH($A657&amp;"-9",Matches!$J$2:$J$201,0))),5,IF(SIGN(T657-U657)&lt;&gt;SIGN(INDEX(Matches!$G$2:$G$201,MATCH($A657&amp;"-9",Matches!$J$2:$J$201,0))-INDEX(Matches!$H$2:$H$201,MATCH($A657&amp;"-9",Matches!$J$2:$J$201,0))),0,IF(T657-U657=INDEX(Matches!$G$2:$G$201,MATCH($A657&amp;"-9",Matches!$J$2:$J$201,0))-INDEX(Matches!$H$2:$H$201,MATCH($A657&amp;"-9",Matches!$J$2:$J$201,0)),3,2))))),""))</f>
        <v/>
      </c>
      <c r="AG657" s="12" t="str">
        <f aca="false">IF(OR($B657="",V657="",W657=""),"",IFERROR(IF(OR(INDEX(Matches!$I$2:$I$201,MATCH($A657&amp;"-10",Matches!$J$2:$J$201,0))="Void",INDEX(Matches!$G$2:$G$201,MATCH($A657&amp;"-10",Matches!$J$2:$J$201,0))="",INDEX(Matches!$H$2:$H$201,MATCH($A657&amp;"-10",Matches!$J$2:$J$201,0))=""),"",IF(AND($C657&lt;&gt;"",INDEX(Matches!$F$2:$F$201,MATCH($A657&amp;"-10",Matches!$J$2:$J$201,0))&lt;&gt;"",$C657&gt;=INDEX(Matches!$F$2:$F$201,MATCH($A657&amp;"-10",Matches!$J$2:$J$201,0))),"",IF(AND(V657=INDEX(Matches!$G$2:$G$201,MATCH($A657&amp;"-10",Matches!$J$2:$J$201,0)),W657=INDEX(Matches!$H$2:$H$201,MATCH($A657&amp;"-10",Matches!$J$2:$J$201,0))),5,IF(SIGN(V657-W657)&lt;&gt;SIGN(INDEX(Matches!$G$2:$G$201,MATCH($A657&amp;"-10",Matches!$J$2:$J$201,0))-INDEX(Matches!$H$2:$H$201,MATCH($A657&amp;"-10",Matches!$J$2:$J$201,0))),0,IF(V657-W657=INDEX(Matches!$G$2:$G$201,MATCH($A657&amp;"-10",Matches!$J$2:$J$201,0))-INDEX(Matches!$H$2:$H$201,MATCH($A657&amp;"-10",Matches!$J$2:$J$201,0)),3,2))))),""))</f>
        <v/>
      </c>
      <c r="AH657" s="13" t="str">
        <f aca="false">IF($B657="","",SUM(X657:AG657))</f>
        <v/>
      </c>
      <c r="AI657" s="12" t="str">
        <f aca="false">IF($B657="","",COUNTIF(X657:AG657,5))</f>
        <v/>
      </c>
      <c r="AJ657" s="12" t="str">
        <f aca="false">IF($B657="","",COUNTIF(X657:AG657,"&gt;=2"))</f>
        <v/>
      </c>
      <c r="AK657" s="12" t="str">
        <f aca="false">IF($B657="","",COUNT(X657:AG657))</f>
        <v/>
      </c>
    </row>
    <row r="658" customFormat="false" ht="15" hidden="false" customHeight="false" outlineLevel="0" collapsed="false">
      <c r="A658" s="7"/>
      <c r="B658" s="7"/>
      <c r="C658" s="11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12" t="str">
        <f aca="false">IF(OR($B658="",D658="",E658=""),"",IFERROR(IF(OR(INDEX(Matches!$I$2:$I$201,MATCH($A658&amp;"-1",Matches!$J$2:$J$201,0))="Void",INDEX(Matches!$G$2:$G$201,MATCH($A658&amp;"-1",Matches!$J$2:$J$201,0))="",INDEX(Matches!$H$2:$H$201,MATCH($A658&amp;"-1",Matches!$J$2:$J$201,0))=""),"",IF(AND($C658&lt;&gt;"",INDEX(Matches!$F$2:$F$201,MATCH($A658&amp;"-1",Matches!$J$2:$J$201,0))&lt;&gt;"",$C658&gt;=INDEX(Matches!$F$2:$F$201,MATCH($A658&amp;"-1",Matches!$J$2:$J$201,0))),"",IF(AND(D658=INDEX(Matches!$G$2:$G$201,MATCH($A658&amp;"-1",Matches!$J$2:$J$201,0)),E658=INDEX(Matches!$H$2:$H$201,MATCH($A658&amp;"-1",Matches!$J$2:$J$201,0))),5,IF(SIGN(D658-E658)&lt;&gt;SIGN(INDEX(Matches!$G$2:$G$201,MATCH($A658&amp;"-1",Matches!$J$2:$J$201,0))-INDEX(Matches!$H$2:$H$201,MATCH($A658&amp;"-1",Matches!$J$2:$J$201,0))),0,IF(D658-E658=INDEX(Matches!$G$2:$G$201,MATCH($A658&amp;"-1",Matches!$J$2:$J$201,0))-INDEX(Matches!$H$2:$H$201,MATCH($A658&amp;"-1",Matches!$J$2:$J$201,0)),3,2))))),""))</f>
        <v/>
      </c>
      <c r="Y658" s="12" t="str">
        <f aca="false">IF(OR($B658="",F658="",G658=""),"",IFERROR(IF(OR(INDEX(Matches!$I$2:$I$201,MATCH($A658&amp;"-2",Matches!$J$2:$J$201,0))="Void",INDEX(Matches!$G$2:$G$201,MATCH($A658&amp;"-2",Matches!$J$2:$J$201,0))="",INDEX(Matches!$H$2:$H$201,MATCH($A658&amp;"-2",Matches!$J$2:$J$201,0))=""),"",IF(AND($C658&lt;&gt;"",INDEX(Matches!$F$2:$F$201,MATCH($A658&amp;"-2",Matches!$J$2:$J$201,0))&lt;&gt;"",$C658&gt;=INDEX(Matches!$F$2:$F$201,MATCH($A658&amp;"-2",Matches!$J$2:$J$201,0))),"",IF(AND(F658=INDEX(Matches!$G$2:$G$201,MATCH($A658&amp;"-2",Matches!$J$2:$J$201,0)),G658=INDEX(Matches!$H$2:$H$201,MATCH($A658&amp;"-2",Matches!$J$2:$J$201,0))),5,IF(SIGN(F658-G658)&lt;&gt;SIGN(INDEX(Matches!$G$2:$G$201,MATCH($A658&amp;"-2",Matches!$J$2:$J$201,0))-INDEX(Matches!$H$2:$H$201,MATCH($A658&amp;"-2",Matches!$J$2:$J$201,0))),0,IF(F658-G658=INDEX(Matches!$G$2:$G$201,MATCH($A658&amp;"-2",Matches!$J$2:$J$201,0))-INDEX(Matches!$H$2:$H$201,MATCH($A658&amp;"-2",Matches!$J$2:$J$201,0)),3,2))))),""))</f>
        <v/>
      </c>
      <c r="Z658" s="12" t="str">
        <f aca="false">IF(OR($B658="",H658="",I658=""),"",IFERROR(IF(OR(INDEX(Matches!$I$2:$I$201,MATCH($A658&amp;"-3",Matches!$J$2:$J$201,0))="Void",INDEX(Matches!$G$2:$G$201,MATCH($A658&amp;"-3",Matches!$J$2:$J$201,0))="",INDEX(Matches!$H$2:$H$201,MATCH($A658&amp;"-3",Matches!$J$2:$J$201,0))=""),"",IF(AND($C658&lt;&gt;"",INDEX(Matches!$F$2:$F$201,MATCH($A658&amp;"-3",Matches!$J$2:$J$201,0))&lt;&gt;"",$C658&gt;=INDEX(Matches!$F$2:$F$201,MATCH($A658&amp;"-3",Matches!$J$2:$J$201,0))),"",IF(AND(H658=INDEX(Matches!$G$2:$G$201,MATCH($A658&amp;"-3",Matches!$J$2:$J$201,0)),I658=INDEX(Matches!$H$2:$H$201,MATCH($A658&amp;"-3",Matches!$J$2:$J$201,0))),5,IF(SIGN(H658-I658)&lt;&gt;SIGN(INDEX(Matches!$G$2:$G$201,MATCH($A658&amp;"-3",Matches!$J$2:$J$201,0))-INDEX(Matches!$H$2:$H$201,MATCH($A658&amp;"-3",Matches!$J$2:$J$201,0))),0,IF(H658-I658=INDEX(Matches!$G$2:$G$201,MATCH($A658&amp;"-3",Matches!$J$2:$J$201,0))-INDEX(Matches!$H$2:$H$201,MATCH($A658&amp;"-3",Matches!$J$2:$J$201,0)),3,2))))),""))</f>
        <v/>
      </c>
      <c r="AA658" s="12" t="str">
        <f aca="false">IF(OR($B658="",J658="",K658=""),"",IFERROR(IF(OR(INDEX(Matches!$I$2:$I$201,MATCH($A658&amp;"-4",Matches!$J$2:$J$201,0))="Void",INDEX(Matches!$G$2:$G$201,MATCH($A658&amp;"-4",Matches!$J$2:$J$201,0))="",INDEX(Matches!$H$2:$H$201,MATCH($A658&amp;"-4",Matches!$J$2:$J$201,0))=""),"",IF(AND($C658&lt;&gt;"",INDEX(Matches!$F$2:$F$201,MATCH($A658&amp;"-4",Matches!$J$2:$J$201,0))&lt;&gt;"",$C658&gt;=INDEX(Matches!$F$2:$F$201,MATCH($A658&amp;"-4",Matches!$J$2:$J$201,0))),"",IF(AND(J658=INDEX(Matches!$G$2:$G$201,MATCH($A658&amp;"-4",Matches!$J$2:$J$201,0)),K658=INDEX(Matches!$H$2:$H$201,MATCH($A658&amp;"-4",Matches!$J$2:$J$201,0))),5,IF(SIGN(J658-K658)&lt;&gt;SIGN(INDEX(Matches!$G$2:$G$201,MATCH($A658&amp;"-4",Matches!$J$2:$J$201,0))-INDEX(Matches!$H$2:$H$201,MATCH($A658&amp;"-4",Matches!$J$2:$J$201,0))),0,IF(J658-K658=INDEX(Matches!$G$2:$G$201,MATCH($A658&amp;"-4",Matches!$J$2:$J$201,0))-INDEX(Matches!$H$2:$H$201,MATCH($A658&amp;"-4",Matches!$J$2:$J$201,0)),3,2))))),""))</f>
        <v/>
      </c>
      <c r="AB658" s="12" t="str">
        <f aca="false">IF(OR($B658="",L658="",M658=""),"",IFERROR(IF(OR(INDEX(Matches!$I$2:$I$201,MATCH($A658&amp;"-5",Matches!$J$2:$J$201,0))="Void",INDEX(Matches!$G$2:$G$201,MATCH($A658&amp;"-5",Matches!$J$2:$J$201,0))="",INDEX(Matches!$H$2:$H$201,MATCH($A658&amp;"-5",Matches!$J$2:$J$201,0))=""),"",IF(AND($C658&lt;&gt;"",INDEX(Matches!$F$2:$F$201,MATCH($A658&amp;"-5",Matches!$J$2:$J$201,0))&lt;&gt;"",$C658&gt;=INDEX(Matches!$F$2:$F$201,MATCH($A658&amp;"-5",Matches!$J$2:$J$201,0))),"",IF(AND(L658=INDEX(Matches!$G$2:$G$201,MATCH($A658&amp;"-5",Matches!$J$2:$J$201,0)),M658=INDEX(Matches!$H$2:$H$201,MATCH($A658&amp;"-5",Matches!$J$2:$J$201,0))),5,IF(SIGN(L658-M658)&lt;&gt;SIGN(INDEX(Matches!$G$2:$G$201,MATCH($A658&amp;"-5",Matches!$J$2:$J$201,0))-INDEX(Matches!$H$2:$H$201,MATCH($A658&amp;"-5",Matches!$J$2:$J$201,0))),0,IF(L658-M658=INDEX(Matches!$G$2:$G$201,MATCH($A658&amp;"-5",Matches!$J$2:$J$201,0))-INDEX(Matches!$H$2:$H$201,MATCH($A658&amp;"-5",Matches!$J$2:$J$201,0)),3,2))))),""))</f>
        <v/>
      </c>
      <c r="AC658" s="12" t="str">
        <f aca="false">IF(OR($B658="",N658="",O658=""),"",IFERROR(IF(OR(INDEX(Matches!$I$2:$I$201,MATCH($A658&amp;"-6",Matches!$J$2:$J$201,0))="Void",INDEX(Matches!$G$2:$G$201,MATCH($A658&amp;"-6",Matches!$J$2:$J$201,0))="",INDEX(Matches!$H$2:$H$201,MATCH($A658&amp;"-6",Matches!$J$2:$J$201,0))=""),"",IF(AND($C658&lt;&gt;"",INDEX(Matches!$F$2:$F$201,MATCH($A658&amp;"-6",Matches!$J$2:$J$201,0))&lt;&gt;"",$C658&gt;=INDEX(Matches!$F$2:$F$201,MATCH($A658&amp;"-6",Matches!$J$2:$J$201,0))),"",IF(AND(N658=INDEX(Matches!$G$2:$G$201,MATCH($A658&amp;"-6",Matches!$J$2:$J$201,0)),O658=INDEX(Matches!$H$2:$H$201,MATCH($A658&amp;"-6",Matches!$J$2:$J$201,0))),5,IF(SIGN(N658-O658)&lt;&gt;SIGN(INDEX(Matches!$G$2:$G$201,MATCH($A658&amp;"-6",Matches!$J$2:$J$201,0))-INDEX(Matches!$H$2:$H$201,MATCH($A658&amp;"-6",Matches!$J$2:$J$201,0))),0,IF(N658-O658=INDEX(Matches!$G$2:$G$201,MATCH($A658&amp;"-6",Matches!$J$2:$J$201,0))-INDEX(Matches!$H$2:$H$201,MATCH($A658&amp;"-6",Matches!$J$2:$J$201,0)),3,2))))),""))</f>
        <v/>
      </c>
      <c r="AD658" s="12" t="str">
        <f aca="false">IF(OR($B658="",P658="",Q658=""),"",IFERROR(IF(OR(INDEX(Matches!$I$2:$I$201,MATCH($A658&amp;"-7",Matches!$J$2:$J$201,0))="Void",INDEX(Matches!$G$2:$G$201,MATCH($A658&amp;"-7",Matches!$J$2:$J$201,0))="",INDEX(Matches!$H$2:$H$201,MATCH($A658&amp;"-7",Matches!$J$2:$J$201,0))=""),"",IF(AND($C658&lt;&gt;"",INDEX(Matches!$F$2:$F$201,MATCH($A658&amp;"-7",Matches!$J$2:$J$201,0))&lt;&gt;"",$C658&gt;=INDEX(Matches!$F$2:$F$201,MATCH($A658&amp;"-7",Matches!$J$2:$J$201,0))),"",IF(AND(P658=INDEX(Matches!$G$2:$G$201,MATCH($A658&amp;"-7",Matches!$J$2:$J$201,0)),Q658=INDEX(Matches!$H$2:$H$201,MATCH($A658&amp;"-7",Matches!$J$2:$J$201,0))),5,IF(SIGN(P658-Q658)&lt;&gt;SIGN(INDEX(Matches!$G$2:$G$201,MATCH($A658&amp;"-7",Matches!$J$2:$J$201,0))-INDEX(Matches!$H$2:$H$201,MATCH($A658&amp;"-7",Matches!$J$2:$J$201,0))),0,IF(P658-Q658=INDEX(Matches!$G$2:$G$201,MATCH($A658&amp;"-7",Matches!$J$2:$J$201,0))-INDEX(Matches!$H$2:$H$201,MATCH($A658&amp;"-7",Matches!$J$2:$J$201,0)),3,2))))),""))</f>
        <v/>
      </c>
      <c r="AE658" s="12" t="str">
        <f aca="false">IF(OR($B658="",R658="",S658=""),"",IFERROR(IF(OR(INDEX(Matches!$I$2:$I$201,MATCH($A658&amp;"-8",Matches!$J$2:$J$201,0))="Void",INDEX(Matches!$G$2:$G$201,MATCH($A658&amp;"-8",Matches!$J$2:$J$201,0))="",INDEX(Matches!$H$2:$H$201,MATCH($A658&amp;"-8",Matches!$J$2:$J$201,0))=""),"",IF(AND($C658&lt;&gt;"",INDEX(Matches!$F$2:$F$201,MATCH($A658&amp;"-8",Matches!$J$2:$J$201,0))&lt;&gt;"",$C658&gt;=INDEX(Matches!$F$2:$F$201,MATCH($A658&amp;"-8",Matches!$J$2:$J$201,0))),"",IF(AND(R658=INDEX(Matches!$G$2:$G$201,MATCH($A658&amp;"-8",Matches!$J$2:$J$201,0)),S658=INDEX(Matches!$H$2:$H$201,MATCH($A658&amp;"-8",Matches!$J$2:$J$201,0))),5,IF(SIGN(R658-S658)&lt;&gt;SIGN(INDEX(Matches!$G$2:$G$201,MATCH($A658&amp;"-8",Matches!$J$2:$J$201,0))-INDEX(Matches!$H$2:$H$201,MATCH($A658&amp;"-8",Matches!$J$2:$J$201,0))),0,IF(R658-S658=INDEX(Matches!$G$2:$G$201,MATCH($A658&amp;"-8",Matches!$J$2:$J$201,0))-INDEX(Matches!$H$2:$H$201,MATCH($A658&amp;"-8",Matches!$J$2:$J$201,0)),3,2))))),""))</f>
        <v/>
      </c>
      <c r="AF658" s="12" t="str">
        <f aca="false">IF(OR($B658="",T658="",U658=""),"",IFERROR(IF(OR(INDEX(Matches!$I$2:$I$201,MATCH($A658&amp;"-9",Matches!$J$2:$J$201,0))="Void",INDEX(Matches!$G$2:$G$201,MATCH($A658&amp;"-9",Matches!$J$2:$J$201,0))="",INDEX(Matches!$H$2:$H$201,MATCH($A658&amp;"-9",Matches!$J$2:$J$201,0))=""),"",IF(AND($C658&lt;&gt;"",INDEX(Matches!$F$2:$F$201,MATCH($A658&amp;"-9",Matches!$J$2:$J$201,0))&lt;&gt;"",$C658&gt;=INDEX(Matches!$F$2:$F$201,MATCH($A658&amp;"-9",Matches!$J$2:$J$201,0))),"",IF(AND(T658=INDEX(Matches!$G$2:$G$201,MATCH($A658&amp;"-9",Matches!$J$2:$J$201,0)),U658=INDEX(Matches!$H$2:$H$201,MATCH($A658&amp;"-9",Matches!$J$2:$J$201,0))),5,IF(SIGN(T658-U658)&lt;&gt;SIGN(INDEX(Matches!$G$2:$G$201,MATCH($A658&amp;"-9",Matches!$J$2:$J$201,0))-INDEX(Matches!$H$2:$H$201,MATCH($A658&amp;"-9",Matches!$J$2:$J$201,0))),0,IF(T658-U658=INDEX(Matches!$G$2:$G$201,MATCH($A658&amp;"-9",Matches!$J$2:$J$201,0))-INDEX(Matches!$H$2:$H$201,MATCH($A658&amp;"-9",Matches!$J$2:$J$201,0)),3,2))))),""))</f>
        <v/>
      </c>
      <c r="AG658" s="12" t="str">
        <f aca="false">IF(OR($B658="",V658="",W658=""),"",IFERROR(IF(OR(INDEX(Matches!$I$2:$I$201,MATCH($A658&amp;"-10",Matches!$J$2:$J$201,0))="Void",INDEX(Matches!$G$2:$G$201,MATCH($A658&amp;"-10",Matches!$J$2:$J$201,0))="",INDEX(Matches!$H$2:$H$201,MATCH($A658&amp;"-10",Matches!$J$2:$J$201,0))=""),"",IF(AND($C658&lt;&gt;"",INDEX(Matches!$F$2:$F$201,MATCH($A658&amp;"-10",Matches!$J$2:$J$201,0))&lt;&gt;"",$C658&gt;=INDEX(Matches!$F$2:$F$201,MATCH($A658&amp;"-10",Matches!$J$2:$J$201,0))),"",IF(AND(V658=INDEX(Matches!$G$2:$G$201,MATCH($A658&amp;"-10",Matches!$J$2:$J$201,0)),W658=INDEX(Matches!$H$2:$H$201,MATCH($A658&amp;"-10",Matches!$J$2:$J$201,0))),5,IF(SIGN(V658-W658)&lt;&gt;SIGN(INDEX(Matches!$G$2:$G$201,MATCH($A658&amp;"-10",Matches!$J$2:$J$201,0))-INDEX(Matches!$H$2:$H$201,MATCH($A658&amp;"-10",Matches!$J$2:$J$201,0))),0,IF(V658-W658=INDEX(Matches!$G$2:$G$201,MATCH($A658&amp;"-10",Matches!$J$2:$J$201,0))-INDEX(Matches!$H$2:$H$201,MATCH($A658&amp;"-10",Matches!$J$2:$J$201,0)),3,2))))),""))</f>
        <v/>
      </c>
      <c r="AH658" s="13" t="str">
        <f aca="false">IF($B658="","",SUM(X658:AG658))</f>
        <v/>
      </c>
      <c r="AI658" s="12" t="str">
        <f aca="false">IF($B658="","",COUNTIF(X658:AG658,5))</f>
        <v/>
      </c>
      <c r="AJ658" s="12" t="str">
        <f aca="false">IF($B658="","",COUNTIF(X658:AG658,"&gt;=2"))</f>
        <v/>
      </c>
      <c r="AK658" s="12" t="str">
        <f aca="false">IF($B658="","",COUNT(X658:AG658))</f>
        <v/>
      </c>
    </row>
    <row r="659" customFormat="false" ht="15" hidden="false" customHeight="false" outlineLevel="0" collapsed="false">
      <c r="A659" s="7"/>
      <c r="B659" s="7"/>
      <c r="C659" s="11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12" t="str">
        <f aca="false">IF(OR($B659="",D659="",E659=""),"",IFERROR(IF(OR(INDEX(Matches!$I$2:$I$201,MATCH($A659&amp;"-1",Matches!$J$2:$J$201,0))="Void",INDEX(Matches!$G$2:$G$201,MATCH($A659&amp;"-1",Matches!$J$2:$J$201,0))="",INDEX(Matches!$H$2:$H$201,MATCH($A659&amp;"-1",Matches!$J$2:$J$201,0))=""),"",IF(AND($C659&lt;&gt;"",INDEX(Matches!$F$2:$F$201,MATCH($A659&amp;"-1",Matches!$J$2:$J$201,0))&lt;&gt;"",$C659&gt;=INDEX(Matches!$F$2:$F$201,MATCH($A659&amp;"-1",Matches!$J$2:$J$201,0))),"",IF(AND(D659=INDEX(Matches!$G$2:$G$201,MATCH($A659&amp;"-1",Matches!$J$2:$J$201,0)),E659=INDEX(Matches!$H$2:$H$201,MATCH($A659&amp;"-1",Matches!$J$2:$J$201,0))),5,IF(SIGN(D659-E659)&lt;&gt;SIGN(INDEX(Matches!$G$2:$G$201,MATCH($A659&amp;"-1",Matches!$J$2:$J$201,0))-INDEX(Matches!$H$2:$H$201,MATCH($A659&amp;"-1",Matches!$J$2:$J$201,0))),0,IF(D659-E659=INDEX(Matches!$G$2:$G$201,MATCH($A659&amp;"-1",Matches!$J$2:$J$201,0))-INDEX(Matches!$H$2:$H$201,MATCH($A659&amp;"-1",Matches!$J$2:$J$201,0)),3,2))))),""))</f>
        <v/>
      </c>
      <c r="Y659" s="12" t="str">
        <f aca="false">IF(OR($B659="",F659="",G659=""),"",IFERROR(IF(OR(INDEX(Matches!$I$2:$I$201,MATCH($A659&amp;"-2",Matches!$J$2:$J$201,0))="Void",INDEX(Matches!$G$2:$G$201,MATCH($A659&amp;"-2",Matches!$J$2:$J$201,0))="",INDEX(Matches!$H$2:$H$201,MATCH($A659&amp;"-2",Matches!$J$2:$J$201,0))=""),"",IF(AND($C659&lt;&gt;"",INDEX(Matches!$F$2:$F$201,MATCH($A659&amp;"-2",Matches!$J$2:$J$201,0))&lt;&gt;"",$C659&gt;=INDEX(Matches!$F$2:$F$201,MATCH($A659&amp;"-2",Matches!$J$2:$J$201,0))),"",IF(AND(F659=INDEX(Matches!$G$2:$G$201,MATCH($A659&amp;"-2",Matches!$J$2:$J$201,0)),G659=INDEX(Matches!$H$2:$H$201,MATCH($A659&amp;"-2",Matches!$J$2:$J$201,0))),5,IF(SIGN(F659-G659)&lt;&gt;SIGN(INDEX(Matches!$G$2:$G$201,MATCH($A659&amp;"-2",Matches!$J$2:$J$201,0))-INDEX(Matches!$H$2:$H$201,MATCH($A659&amp;"-2",Matches!$J$2:$J$201,0))),0,IF(F659-G659=INDEX(Matches!$G$2:$G$201,MATCH($A659&amp;"-2",Matches!$J$2:$J$201,0))-INDEX(Matches!$H$2:$H$201,MATCH($A659&amp;"-2",Matches!$J$2:$J$201,0)),3,2))))),""))</f>
        <v/>
      </c>
      <c r="Z659" s="12" t="str">
        <f aca="false">IF(OR($B659="",H659="",I659=""),"",IFERROR(IF(OR(INDEX(Matches!$I$2:$I$201,MATCH($A659&amp;"-3",Matches!$J$2:$J$201,0))="Void",INDEX(Matches!$G$2:$G$201,MATCH($A659&amp;"-3",Matches!$J$2:$J$201,0))="",INDEX(Matches!$H$2:$H$201,MATCH($A659&amp;"-3",Matches!$J$2:$J$201,0))=""),"",IF(AND($C659&lt;&gt;"",INDEX(Matches!$F$2:$F$201,MATCH($A659&amp;"-3",Matches!$J$2:$J$201,0))&lt;&gt;"",$C659&gt;=INDEX(Matches!$F$2:$F$201,MATCH($A659&amp;"-3",Matches!$J$2:$J$201,0))),"",IF(AND(H659=INDEX(Matches!$G$2:$G$201,MATCH($A659&amp;"-3",Matches!$J$2:$J$201,0)),I659=INDEX(Matches!$H$2:$H$201,MATCH($A659&amp;"-3",Matches!$J$2:$J$201,0))),5,IF(SIGN(H659-I659)&lt;&gt;SIGN(INDEX(Matches!$G$2:$G$201,MATCH($A659&amp;"-3",Matches!$J$2:$J$201,0))-INDEX(Matches!$H$2:$H$201,MATCH($A659&amp;"-3",Matches!$J$2:$J$201,0))),0,IF(H659-I659=INDEX(Matches!$G$2:$G$201,MATCH($A659&amp;"-3",Matches!$J$2:$J$201,0))-INDEX(Matches!$H$2:$H$201,MATCH($A659&amp;"-3",Matches!$J$2:$J$201,0)),3,2))))),""))</f>
        <v/>
      </c>
      <c r="AA659" s="12" t="str">
        <f aca="false">IF(OR($B659="",J659="",K659=""),"",IFERROR(IF(OR(INDEX(Matches!$I$2:$I$201,MATCH($A659&amp;"-4",Matches!$J$2:$J$201,0))="Void",INDEX(Matches!$G$2:$G$201,MATCH($A659&amp;"-4",Matches!$J$2:$J$201,0))="",INDEX(Matches!$H$2:$H$201,MATCH($A659&amp;"-4",Matches!$J$2:$J$201,0))=""),"",IF(AND($C659&lt;&gt;"",INDEX(Matches!$F$2:$F$201,MATCH($A659&amp;"-4",Matches!$J$2:$J$201,0))&lt;&gt;"",$C659&gt;=INDEX(Matches!$F$2:$F$201,MATCH($A659&amp;"-4",Matches!$J$2:$J$201,0))),"",IF(AND(J659=INDEX(Matches!$G$2:$G$201,MATCH($A659&amp;"-4",Matches!$J$2:$J$201,0)),K659=INDEX(Matches!$H$2:$H$201,MATCH($A659&amp;"-4",Matches!$J$2:$J$201,0))),5,IF(SIGN(J659-K659)&lt;&gt;SIGN(INDEX(Matches!$G$2:$G$201,MATCH($A659&amp;"-4",Matches!$J$2:$J$201,0))-INDEX(Matches!$H$2:$H$201,MATCH($A659&amp;"-4",Matches!$J$2:$J$201,0))),0,IF(J659-K659=INDEX(Matches!$G$2:$G$201,MATCH($A659&amp;"-4",Matches!$J$2:$J$201,0))-INDEX(Matches!$H$2:$H$201,MATCH($A659&amp;"-4",Matches!$J$2:$J$201,0)),3,2))))),""))</f>
        <v/>
      </c>
      <c r="AB659" s="12" t="str">
        <f aca="false">IF(OR($B659="",L659="",M659=""),"",IFERROR(IF(OR(INDEX(Matches!$I$2:$I$201,MATCH($A659&amp;"-5",Matches!$J$2:$J$201,0))="Void",INDEX(Matches!$G$2:$G$201,MATCH($A659&amp;"-5",Matches!$J$2:$J$201,0))="",INDEX(Matches!$H$2:$H$201,MATCH($A659&amp;"-5",Matches!$J$2:$J$201,0))=""),"",IF(AND($C659&lt;&gt;"",INDEX(Matches!$F$2:$F$201,MATCH($A659&amp;"-5",Matches!$J$2:$J$201,0))&lt;&gt;"",$C659&gt;=INDEX(Matches!$F$2:$F$201,MATCH($A659&amp;"-5",Matches!$J$2:$J$201,0))),"",IF(AND(L659=INDEX(Matches!$G$2:$G$201,MATCH($A659&amp;"-5",Matches!$J$2:$J$201,0)),M659=INDEX(Matches!$H$2:$H$201,MATCH($A659&amp;"-5",Matches!$J$2:$J$201,0))),5,IF(SIGN(L659-M659)&lt;&gt;SIGN(INDEX(Matches!$G$2:$G$201,MATCH($A659&amp;"-5",Matches!$J$2:$J$201,0))-INDEX(Matches!$H$2:$H$201,MATCH($A659&amp;"-5",Matches!$J$2:$J$201,0))),0,IF(L659-M659=INDEX(Matches!$G$2:$G$201,MATCH($A659&amp;"-5",Matches!$J$2:$J$201,0))-INDEX(Matches!$H$2:$H$201,MATCH($A659&amp;"-5",Matches!$J$2:$J$201,0)),3,2))))),""))</f>
        <v/>
      </c>
      <c r="AC659" s="12" t="str">
        <f aca="false">IF(OR($B659="",N659="",O659=""),"",IFERROR(IF(OR(INDEX(Matches!$I$2:$I$201,MATCH($A659&amp;"-6",Matches!$J$2:$J$201,0))="Void",INDEX(Matches!$G$2:$G$201,MATCH($A659&amp;"-6",Matches!$J$2:$J$201,0))="",INDEX(Matches!$H$2:$H$201,MATCH($A659&amp;"-6",Matches!$J$2:$J$201,0))=""),"",IF(AND($C659&lt;&gt;"",INDEX(Matches!$F$2:$F$201,MATCH($A659&amp;"-6",Matches!$J$2:$J$201,0))&lt;&gt;"",$C659&gt;=INDEX(Matches!$F$2:$F$201,MATCH($A659&amp;"-6",Matches!$J$2:$J$201,0))),"",IF(AND(N659=INDEX(Matches!$G$2:$G$201,MATCH($A659&amp;"-6",Matches!$J$2:$J$201,0)),O659=INDEX(Matches!$H$2:$H$201,MATCH($A659&amp;"-6",Matches!$J$2:$J$201,0))),5,IF(SIGN(N659-O659)&lt;&gt;SIGN(INDEX(Matches!$G$2:$G$201,MATCH($A659&amp;"-6",Matches!$J$2:$J$201,0))-INDEX(Matches!$H$2:$H$201,MATCH($A659&amp;"-6",Matches!$J$2:$J$201,0))),0,IF(N659-O659=INDEX(Matches!$G$2:$G$201,MATCH($A659&amp;"-6",Matches!$J$2:$J$201,0))-INDEX(Matches!$H$2:$H$201,MATCH($A659&amp;"-6",Matches!$J$2:$J$201,0)),3,2))))),""))</f>
        <v/>
      </c>
      <c r="AD659" s="12" t="str">
        <f aca="false">IF(OR($B659="",P659="",Q659=""),"",IFERROR(IF(OR(INDEX(Matches!$I$2:$I$201,MATCH($A659&amp;"-7",Matches!$J$2:$J$201,0))="Void",INDEX(Matches!$G$2:$G$201,MATCH($A659&amp;"-7",Matches!$J$2:$J$201,0))="",INDEX(Matches!$H$2:$H$201,MATCH($A659&amp;"-7",Matches!$J$2:$J$201,0))=""),"",IF(AND($C659&lt;&gt;"",INDEX(Matches!$F$2:$F$201,MATCH($A659&amp;"-7",Matches!$J$2:$J$201,0))&lt;&gt;"",$C659&gt;=INDEX(Matches!$F$2:$F$201,MATCH($A659&amp;"-7",Matches!$J$2:$J$201,0))),"",IF(AND(P659=INDEX(Matches!$G$2:$G$201,MATCH($A659&amp;"-7",Matches!$J$2:$J$201,0)),Q659=INDEX(Matches!$H$2:$H$201,MATCH($A659&amp;"-7",Matches!$J$2:$J$201,0))),5,IF(SIGN(P659-Q659)&lt;&gt;SIGN(INDEX(Matches!$G$2:$G$201,MATCH($A659&amp;"-7",Matches!$J$2:$J$201,0))-INDEX(Matches!$H$2:$H$201,MATCH($A659&amp;"-7",Matches!$J$2:$J$201,0))),0,IF(P659-Q659=INDEX(Matches!$G$2:$G$201,MATCH($A659&amp;"-7",Matches!$J$2:$J$201,0))-INDEX(Matches!$H$2:$H$201,MATCH($A659&amp;"-7",Matches!$J$2:$J$201,0)),3,2))))),""))</f>
        <v/>
      </c>
      <c r="AE659" s="12" t="str">
        <f aca="false">IF(OR($B659="",R659="",S659=""),"",IFERROR(IF(OR(INDEX(Matches!$I$2:$I$201,MATCH($A659&amp;"-8",Matches!$J$2:$J$201,0))="Void",INDEX(Matches!$G$2:$G$201,MATCH($A659&amp;"-8",Matches!$J$2:$J$201,0))="",INDEX(Matches!$H$2:$H$201,MATCH($A659&amp;"-8",Matches!$J$2:$J$201,0))=""),"",IF(AND($C659&lt;&gt;"",INDEX(Matches!$F$2:$F$201,MATCH($A659&amp;"-8",Matches!$J$2:$J$201,0))&lt;&gt;"",$C659&gt;=INDEX(Matches!$F$2:$F$201,MATCH($A659&amp;"-8",Matches!$J$2:$J$201,0))),"",IF(AND(R659=INDEX(Matches!$G$2:$G$201,MATCH($A659&amp;"-8",Matches!$J$2:$J$201,0)),S659=INDEX(Matches!$H$2:$H$201,MATCH($A659&amp;"-8",Matches!$J$2:$J$201,0))),5,IF(SIGN(R659-S659)&lt;&gt;SIGN(INDEX(Matches!$G$2:$G$201,MATCH($A659&amp;"-8",Matches!$J$2:$J$201,0))-INDEX(Matches!$H$2:$H$201,MATCH($A659&amp;"-8",Matches!$J$2:$J$201,0))),0,IF(R659-S659=INDEX(Matches!$G$2:$G$201,MATCH($A659&amp;"-8",Matches!$J$2:$J$201,0))-INDEX(Matches!$H$2:$H$201,MATCH($A659&amp;"-8",Matches!$J$2:$J$201,0)),3,2))))),""))</f>
        <v/>
      </c>
      <c r="AF659" s="12" t="str">
        <f aca="false">IF(OR($B659="",T659="",U659=""),"",IFERROR(IF(OR(INDEX(Matches!$I$2:$I$201,MATCH($A659&amp;"-9",Matches!$J$2:$J$201,0))="Void",INDEX(Matches!$G$2:$G$201,MATCH($A659&amp;"-9",Matches!$J$2:$J$201,0))="",INDEX(Matches!$H$2:$H$201,MATCH($A659&amp;"-9",Matches!$J$2:$J$201,0))=""),"",IF(AND($C659&lt;&gt;"",INDEX(Matches!$F$2:$F$201,MATCH($A659&amp;"-9",Matches!$J$2:$J$201,0))&lt;&gt;"",$C659&gt;=INDEX(Matches!$F$2:$F$201,MATCH($A659&amp;"-9",Matches!$J$2:$J$201,0))),"",IF(AND(T659=INDEX(Matches!$G$2:$G$201,MATCH($A659&amp;"-9",Matches!$J$2:$J$201,0)),U659=INDEX(Matches!$H$2:$H$201,MATCH($A659&amp;"-9",Matches!$J$2:$J$201,0))),5,IF(SIGN(T659-U659)&lt;&gt;SIGN(INDEX(Matches!$G$2:$G$201,MATCH($A659&amp;"-9",Matches!$J$2:$J$201,0))-INDEX(Matches!$H$2:$H$201,MATCH($A659&amp;"-9",Matches!$J$2:$J$201,0))),0,IF(T659-U659=INDEX(Matches!$G$2:$G$201,MATCH($A659&amp;"-9",Matches!$J$2:$J$201,0))-INDEX(Matches!$H$2:$H$201,MATCH($A659&amp;"-9",Matches!$J$2:$J$201,0)),3,2))))),""))</f>
        <v/>
      </c>
      <c r="AG659" s="12" t="str">
        <f aca="false">IF(OR($B659="",V659="",W659=""),"",IFERROR(IF(OR(INDEX(Matches!$I$2:$I$201,MATCH($A659&amp;"-10",Matches!$J$2:$J$201,0))="Void",INDEX(Matches!$G$2:$G$201,MATCH($A659&amp;"-10",Matches!$J$2:$J$201,0))="",INDEX(Matches!$H$2:$H$201,MATCH($A659&amp;"-10",Matches!$J$2:$J$201,0))=""),"",IF(AND($C659&lt;&gt;"",INDEX(Matches!$F$2:$F$201,MATCH($A659&amp;"-10",Matches!$J$2:$J$201,0))&lt;&gt;"",$C659&gt;=INDEX(Matches!$F$2:$F$201,MATCH($A659&amp;"-10",Matches!$J$2:$J$201,0))),"",IF(AND(V659=INDEX(Matches!$G$2:$G$201,MATCH($A659&amp;"-10",Matches!$J$2:$J$201,0)),W659=INDEX(Matches!$H$2:$H$201,MATCH($A659&amp;"-10",Matches!$J$2:$J$201,0))),5,IF(SIGN(V659-W659)&lt;&gt;SIGN(INDEX(Matches!$G$2:$G$201,MATCH($A659&amp;"-10",Matches!$J$2:$J$201,0))-INDEX(Matches!$H$2:$H$201,MATCH($A659&amp;"-10",Matches!$J$2:$J$201,0))),0,IF(V659-W659=INDEX(Matches!$G$2:$G$201,MATCH($A659&amp;"-10",Matches!$J$2:$J$201,0))-INDEX(Matches!$H$2:$H$201,MATCH($A659&amp;"-10",Matches!$J$2:$J$201,0)),3,2))))),""))</f>
        <v/>
      </c>
      <c r="AH659" s="13" t="str">
        <f aca="false">IF($B659="","",SUM(X659:AG659))</f>
        <v/>
      </c>
      <c r="AI659" s="12" t="str">
        <f aca="false">IF($B659="","",COUNTIF(X659:AG659,5))</f>
        <v/>
      </c>
      <c r="AJ659" s="12" t="str">
        <f aca="false">IF($B659="","",COUNTIF(X659:AG659,"&gt;=2"))</f>
        <v/>
      </c>
      <c r="AK659" s="12" t="str">
        <f aca="false">IF($B659="","",COUNT(X659:AG659))</f>
        <v/>
      </c>
    </row>
    <row r="660" customFormat="false" ht="15" hidden="false" customHeight="false" outlineLevel="0" collapsed="false">
      <c r="A660" s="7"/>
      <c r="B660" s="7"/>
      <c r="C660" s="11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12" t="str">
        <f aca="false">IF(OR($B660="",D660="",E660=""),"",IFERROR(IF(OR(INDEX(Matches!$I$2:$I$201,MATCH($A660&amp;"-1",Matches!$J$2:$J$201,0))="Void",INDEX(Matches!$G$2:$G$201,MATCH($A660&amp;"-1",Matches!$J$2:$J$201,0))="",INDEX(Matches!$H$2:$H$201,MATCH($A660&amp;"-1",Matches!$J$2:$J$201,0))=""),"",IF(AND($C660&lt;&gt;"",INDEX(Matches!$F$2:$F$201,MATCH($A660&amp;"-1",Matches!$J$2:$J$201,0))&lt;&gt;"",$C660&gt;=INDEX(Matches!$F$2:$F$201,MATCH($A660&amp;"-1",Matches!$J$2:$J$201,0))),"",IF(AND(D660=INDEX(Matches!$G$2:$G$201,MATCH($A660&amp;"-1",Matches!$J$2:$J$201,0)),E660=INDEX(Matches!$H$2:$H$201,MATCH($A660&amp;"-1",Matches!$J$2:$J$201,0))),5,IF(SIGN(D660-E660)&lt;&gt;SIGN(INDEX(Matches!$G$2:$G$201,MATCH($A660&amp;"-1",Matches!$J$2:$J$201,0))-INDEX(Matches!$H$2:$H$201,MATCH($A660&amp;"-1",Matches!$J$2:$J$201,0))),0,IF(D660-E660=INDEX(Matches!$G$2:$G$201,MATCH($A660&amp;"-1",Matches!$J$2:$J$201,0))-INDEX(Matches!$H$2:$H$201,MATCH($A660&amp;"-1",Matches!$J$2:$J$201,0)),3,2))))),""))</f>
        <v/>
      </c>
      <c r="Y660" s="12" t="str">
        <f aca="false">IF(OR($B660="",F660="",G660=""),"",IFERROR(IF(OR(INDEX(Matches!$I$2:$I$201,MATCH($A660&amp;"-2",Matches!$J$2:$J$201,0))="Void",INDEX(Matches!$G$2:$G$201,MATCH($A660&amp;"-2",Matches!$J$2:$J$201,0))="",INDEX(Matches!$H$2:$H$201,MATCH($A660&amp;"-2",Matches!$J$2:$J$201,0))=""),"",IF(AND($C660&lt;&gt;"",INDEX(Matches!$F$2:$F$201,MATCH($A660&amp;"-2",Matches!$J$2:$J$201,0))&lt;&gt;"",$C660&gt;=INDEX(Matches!$F$2:$F$201,MATCH($A660&amp;"-2",Matches!$J$2:$J$201,0))),"",IF(AND(F660=INDEX(Matches!$G$2:$G$201,MATCH($A660&amp;"-2",Matches!$J$2:$J$201,0)),G660=INDEX(Matches!$H$2:$H$201,MATCH($A660&amp;"-2",Matches!$J$2:$J$201,0))),5,IF(SIGN(F660-G660)&lt;&gt;SIGN(INDEX(Matches!$G$2:$G$201,MATCH($A660&amp;"-2",Matches!$J$2:$J$201,0))-INDEX(Matches!$H$2:$H$201,MATCH($A660&amp;"-2",Matches!$J$2:$J$201,0))),0,IF(F660-G660=INDEX(Matches!$G$2:$G$201,MATCH($A660&amp;"-2",Matches!$J$2:$J$201,0))-INDEX(Matches!$H$2:$H$201,MATCH($A660&amp;"-2",Matches!$J$2:$J$201,0)),3,2))))),""))</f>
        <v/>
      </c>
      <c r="Z660" s="12" t="str">
        <f aca="false">IF(OR($B660="",H660="",I660=""),"",IFERROR(IF(OR(INDEX(Matches!$I$2:$I$201,MATCH($A660&amp;"-3",Matches!$J$2:$J$201,0))="Void",INDEX(Matches!$G$2:$G$201,MATCH($A660&amp;"-3",Matches!$J$2:$J$201,0))="",INDEX(Matches!$H$2:$H$201,MATCH($A660&amp;"-3",Matches!$J$2:$J$201,0))=""),"",IF(AND($C660&lt;&gt;"",INDEX(Matches!$F$2:$F$201,MATCH($A660&amp;"-3",Matches!$J$2:$J$201,0))&lt;&gt;"",$C660&gt;=INDEX(Matches!$F$2:$F$201,MATCH($A660&amp;"-3",Matches!$J$2:$J$201,0))),"",IF(AND(H660=INDEX(Matches!$G$2:$G$201,MATCH($A660&amp;"-3",Matches!$J$2:$J$201,0)),I660=INDEX(Matches!$H$2:$H$201,MATCH($A660&amp;"-3",Matches!$J$2:$J$201,0))),5,IF(SIGN(H660-I660)&lt;&gt;SIGN(INDEX(Matches!$G$2:$G$201,MATCH($A660&amp;"-3",Matches!$J$2:$J$201,0))-INDEX(Matches!$H$2:$H$201,MATCH($A660&amp;"-3",Matches!$J$2:$J$201,0))),0,IF(H660-I660=INDEX(Matches!$G$2:$G$201,MATCH($A660&amp;"-3",Matches!$J$2:$J$201,0))-INDEX(Matches!$H$2:$H$201,MATCH($A660&amp;"-3",Matches!$J$2:$J$201,0)),3,2))))),""))</f>
        <v/>
      </c>
      <c r="AA660" s="12" t="str">
        <f aca="false">IF(OR($B660="",J660="",K660=""),"",IFERROR(IF(OR(INDEX(Matches!$I$2:$I$201,MATCH($A660&amp;"-4",Matches!$J$2:$J$201,0))="Void",INDEX(Matches!$G$2:$G$201,MATCH($A660&amp;"-4",Matches!$J$2:$J$201,0))="",INDEX(Matches!$H$2:$H$201,MATCH($A660&amp;"-4",Matches!$J$2:$J$201,0))=""),"",IF(AND($C660&lt;&gt;"",INDEX(Matches!$F$2:$F$201,MATCH($A660&amp;"-4",Matches!$J$2:$J$201,0))&lt;&gt;"",$C660&gt;=INDEX(Matches!$F$2:$F$201,MATCH($A660&amp;"-4",Matches!$J$2:$J$201,0))),"",IF(AND(J660=INDEX(Matches!$G$2:$G$201,MATCH($A660&amp;"-4",Matches!$J$2:$J$201,0)),K660=INDEX(Matches!$H$2:$H$201,MATCH($A660&amp;"-4",Matches!$J$2:$J$201,0))),5,IF(SIGN(J660-K660)&lt;&gt;SIGN(INDEX(Matches!$G$2:$G$201,MATCH($A660&amp;"-4",Matches!$J$2:$J$201,0))-INDEX(Matches!$H$2:$H$201,MATCH($A660&amp;"-4",Matches!$J$2:$J$201,0))),0,IF(J660-K660=INDEX(Matches!$G$2:$G$201,MATCH($A660&amp;"-4",Matches!$J$2:$J$201,0))-INDEX(Matches!$H$2:$H$201,MATCH($A660&amp;"-4",Matches!$J$2:$J$201,0)),3,2))))),""))</f>
        <v/>
      </c>
      <c r="AB660" s="12" t="str">
        <f aca="false">IF(OR($B660="",L660="",M660=""),"",IFERROR(IF(OR(INDEX(Matches!$I$2:$I$201,MATCH($A660&amp;"-5",Matches!$J$2:$J$201,0))="Void",INDEX(Matches!$G$2:$G$201,MATCH($A660&amp;"-5",Matches!$J$2:$J$201,0))="",INDEX(Matches!$H$2:$H$201,MATCH($A660&amp;"-5",Matches!$J$2:$J$201,0))=""),"",IF(AND($C660&lt;&gt;"",INDEX(Matches!$F$2:$F$201,MATCH($A660&amp;"-5",Matches!$J$2:$J$201,0))&lt;&gt;"",$C660&gt;=INDEX(Matches!$F$2:$F$201,MATCH($A660&amp;"-5",Matches!$J$2:$J$201,0))),"",IF(AND(L660=INDEX(Matches!$G$2:$G$201,MATCH($A660&amp;"-5",Matches!$J$2:$J$201,0)),M660=INDEX(Matches!$H$2:$H$201,MATCH($A660&amp;"-5",Matches!$J$2:$J$201,0))),5,IF(SIGN(L660-M660)&lt;&gt;SIGN(INDEX(Matches!$G$2:$G$201,MATCH($A660&amp;"-5",Matches!$J$2:$J$201,0))-INDEX(Matches!$H$2:$H$201,MATCH($A660&amp;"-5",Matches!$J$2:$J$201,0))),0,IF(L660-M660=INDEX(Matches!$G$2:$G$201,MATCH($A660&amp;"-5",Matches!$J$2:$J$201,0))-INDEX(Matches!$H$2:$H$201,MATCH($A660&amp;"-5",Matches!$J$2:$J$201,0)),3,2))))),""))</f>
        <v/>
      </c>
      <c r="AC660" s="12" t="str">
        <f aca="false">IF(OR($B660="",N660="",O660=""),"",IFERROR(IF(OR(INDEX(Matches!$I$2:$I$201,MATCH($A660&amp;"-6",Matches!$J$2:$J$201,0))="Void",INDEX(Matches!$G$2:$G$201,MATCH($A660&amp;"-6",Matches!$J$2:$J$201,0))="",INDEX(Matches!$H$2:$H$201,MATCH($A660&amp;"-6",Matches!$J$2:$J$201,0))=""),"",IF(AND($C660&lt;&gt;"",INDEX(Matches!$F$2:$F$201,MATCH($A660&amp;"-6",Matches!$J$2:$J$201,0))&lt;&gt;"",$C660&gt;=INDEX(Matches!$F$2:$F$201,MATCH($A660&amp;"-6",Matches!$J$2:$J$201,0))),"",IF(AND(N660=INDEX(Matches!$G$2:$G$201,MATCH($A660&amp;"-6",Matches!$J$2:$J$201,0)),O660=INDEX(Matches!$H$2:$H$201,MATCH($A660&amp;"-6",Matches!$J$2:$J$201,0))),5,IF(SIGN(N660-O660)&lt;&gt;SIGN(INDEX(Matches!$G$2:$G$201,MATCH($A660&amp;"-6",Matches!$J$2:$J$201,0))-INDEX(Matches!$H$2:$H$201,MATCH($A660&amp;"-6",Matches!$J$2:$J$201,0))),0,IF(N660-O660=INDEX(Matches!$G$2:$G$201,MATCH($A660&amp;"-6",Matches!$J$2:$J$201,0))-INDEX(Matches!$H$2:$H$201,MATCH($A660&amp;"-6",Matches!$J$2:$J$201,0)),3,2))))),""))</f>
        <v/>
      </c>
      <c r="AD660" s="12" t="str">
        <f aca="false">IF(OR($B660="",P660="",Q660=""),"",IFERROR(IF(OR(INDEX(Matches!$I$2:$I$201,MATCH($A660&amp;"-7",Matches!$J$2:$J$201,0))="Void",INDEX(Matches!$G$2:$G$201,MATCH($A660&amp;"-7",Matches!$J$2:$J$201,0))="",INDEX(Matches!$H$2:$H$201,MATCH($A660&amp;"-7",Matches!$J$2:$J$201,0))=""),"",IF(AND($C660&lt;&gt;"",INDEX(Matches!$F$2:$F$201,MATCH($A660&amp;"-7",Matches!$J$2:$J$201,0))&lt;&gt;"",$C660&gt;=INDEX(Matches!$F$2:$F$201,MATCH($A660&amp;"-7",Matches!$J$2:$J$201,0))),"",IF(AND(P660=INDEX(Matches!$G$2:$G$201,MATCH($A660&amp;"-7",Matches!$J$2:$J$201,0)),Q660=INDEX(Matches!$H$2:$H$201,MATCH($A660&amp;"-7",Matches!$J$2:$J$201,0))),5,IF(SIGN(P660-Q660)&lt;&gt;SIGN(INDEX(Matches!$G$2:$G$201,MATCH($A660&amp;"-7",Matches!$J$2:$J$201,0))-INDEX(Matches!$H$2:$H$201,MATCH($A660&amp;"-7",Matches!$J$2:$J$201,0))),0,IF(P660-Q660=INDEX(Matches!$G$2:$G$201,MATCH($A660&amp;"-7",Matches!$J$2:$J$201,0))-INDEX(Matches!$H$2:$H$201,MATCH($A660&amp;"-7",Matches!$J$2:$J$201,0)),3,2))))),""))</f>
        <v/>
      </c>
      <c r="AE660" s="12" t="str">
        <f aca="false">IF(OR($B660="",R660="",S660=""),"",IFERROR(IF(OR(INDEX(Matches!$I$2:$I$201,MATCH($A660&amp;"-8",Matches!$J$2:$J$201,0))="Void",INDEX(Matches!$G$2:$G$201,MATCH($A660&amp;"-8",Matches!$J$2:$J$201,0))="",INDEX(Matches!$H$2:$H$201,MATCH($A660&amp;"-8",Matches!$J$2:$J$201,0))=""),"",IF(AND($C660&lt;&gt;"",INDEX(Matches!$F$2:$F$201,MATCH($A660&amp;"-8",Matches!$J$2:$J$201,0))&lt;&gt;"",$C660&gt;=INDEX(Matches!$F$2:$F$201,MATCH($A660&amp;"-8",Matches!$J$2:$J$201,0))),"",IF(AND(R660=INDEX(Matches!$G$2:$G$201,MATCH($A660&amp;"-8",Matches!$J$2:$J$201,0)),S660=INDEX(Matches!$H$2:$H$201,MATCH($A660&amp;"-8",Matches!$J$2:$J$201,0))),5,IF(SIGN(R660-S660)&lt;&gt;SIGN(INDEX(Matches!$G$2:$G$201,MATCH($A660&amp;"-8",Matches!$J$2:$J$201,0))-INDEX(Matches!$H$2:$H$201,MATCH($A660&amp;"-8",Matches!$J$2:$J$201,0))),0,IF(R660-S660=INDEX(Matches!$G$2:$G$201,MATCH($A660&amp;"-8",Matches!$J$2:$J$201,0))-INDEX(Matches!$H$2:$H$201,MATCH($A660&amp;"-8",Matches!$J$2:$J$201,0)),3,2))))),""))</f>
        <v/>
      </c>
      <c r="AF660" s="12" t="str">
        <f aca="false">IF(OR($B660="",T660="",U660=""),"",IFERROR(IF(OR(INDEX(Matches!$I$2:$I$201,MATCH($A660&amp;"-9",Matches!$J$2:$J$201,0))="Void",INDEX(Matches!$G$2:$G$201,MATCH($A660&amp;"-9",Matches!$J$2:$J$201,0))="",INDEX(Matches!$H$2:$H$201,MATCH($A660&amp;"-9",Matches!$J$2:$J$201,0))=""),"",IF(AND($C660&lt;&gt;"",INDEX(Matches!$F$2:$F$201,MATCH($A660&amp;"-9",Matches!$J$2:$J$201,0))&lt;&gt;"",$C660&gt;=INDEX(Matches!$F$2:$F$201,MATCH($A660&amp;"-9",Matches!$J$2:$J$201,0))),"",IF(AND(T660=INDEX(Matches!$G$2:$G$201,MATCH($A660&amp;"-9",Matches!$J$2:$J$201,0)),U660=INDEX(Matches!$H$2:$H$201,MATCH($A660&amp;"-9",Matches!$J$2:$J$201,0))),5,IF(SIGN(T660-U660)&lt;&gt;SIGN(INDEX(Matches!$G$2:$G$201,MATCH($A660&amp;"-9",Matches!$J$2:$J$201,0))-INDEX(Matches!$H$2:$H$201,MATCH($A660&amp;"-9",Matches!$J$2:$J$201,0))),0,IF(T660-U660=INDEX(Matches!$G$2:$G$201,MATCH($A660&amp;"-9",Matches!$J$2:$J$201,0))-INDEX(Matches!$H$2:$H$201,MATCH($A660&amp;"-9",Matches!$J$2:$J$201,0)),3,2))))),""))</f>
        <v/>
      </c>
      <c r="AG660" s="12" t="str">
        <f aca="false">IF(OR($B660="",V660="",W660=""),"",IFERROR(IF(OR(INDEX(Matches!$I$2:$I$201,MATCH($A660&amp;"-10",Matches!$J$2:$J$201,0))="Void",INDEX(Matches!$G$2:$G$201,MATCH($A660&amp;"-10",Matches!$J$2:$J$201,0))="",INDEX(Matches!$H$2:$H$201,MATCH($A660&amp;"-10",Matches!$J$2:$J$201,0))=""),"",IF(AND($C660&lt;&gt;"",INDEX(Matches!$F$2:$F$201,MATCH($A660&amp;"-10",Matches!$J$2:$J$201,0))&lt;&gt;"",$C660&gt;=INDEX(Matches!$F$2:$F$201,MATCH($A660&amp;"-10",Matches!$J$2:$J$201,0))),"",IF(AND(V660=INDEX(Matches!$G$2:$G$201,MATCH($A660&amp;"-10",Matches!$J$2:$J$201,0)),W660=INDEX(Matches!$H$2:$H$201,MATCH($A660&amp;"-10",Matches!$J$2:$J$201,0))),5,IF(SIGN(V660-W660)&lt;&gt;SIGN(INDEX(Matches!$G$2:$G$201,MATCH($A660&amp;"-10",Matches!$J$2:$J$201,0))-INDEX(Matches!$H$2:$H$201,MATCH($A660&amp;"-10",Matches!$J$2:$J$201,0))),0,IF(V660-W660=INDEX(Matches!$G$2:$G$201,MATCH($A660&amp;"-10",Matches!$J$2:$J$201,0))-INDEX(Matches!$H$2:$H$201,MATCH($A660&amp;"-10",Matches!$J$2:$J$201,0)),3,2))))),""))</f>
        <v/>
      </c>
      <c r="AH660" s="13" t="str">
        <f aca="false">IF($B660="","",SUM(X660:AG660))</f>
        <v/>
      </c>
      <c r="AI660" s="12" t="str">
        <f aca="false">IF($B660="","",COUNTIF(X660:AG660,5))</f>
        <v/>
      </c>
      <c r="AJ660" s="12" t="str">
        <f aca="false">IF($B660="","",COUNTIF(X660:AG660,"&gt;=2"))</f>
        <v/>
      </c>
      <c r="AK660" s="12" t="str">
        <f aca="false">IF($B660="","",COUNT(X660:AG660))</f>
        <v/>
      </c>
    </row>
    <row r="661" customFormat="false" ht="15" hidden="false" customHeight="false" outlineLevel="0" collapsed="false">
      <c r="A661" s="7"/>
      <c r="B661" s="7"/>
      <c r="C661" s="11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12" t="str">
        <f aca="false">IF(OR($B661="",D661="",E661=""),"",IFERROR(IF(OR(INDEX(Matches!$I$2:$I$201,MATCH($A661&amp;"-1",Matches!$J$2:$J$201,0))="Void",INDEX(Matches!$G$2:$G$201,MATCH($A661&amp;"-1",Matches!$J$2:$J$201,0))="",INDEX(Matches!$H$2:$H$201,MATCH($A661&amp;"-1",Matches!$J$2:$J$201,0))=""),"",IF(AND($C661&lt;&gt;"",INDEX(Matches!$F$2:$F$201,MATCH($A661&amp;"-1",Matches!$J$2:$J$201,0))&lt;&gt;"",$C661&gt;=INDEX(Matches!$F$2:$F$201,MATCH($A661&amp;"-1",Matches!$J$2:$J$201,0))),"",IF(AND(D661=INDEX(Matches!$G$2:$G$201,MATCH($A661&amp;"-1",Matches!$J$2:$J$201,0)),E661=INDEX(Matches!$H$2:$H$201,MATCH($A661&amp;"-1",Matches!$J$2:$J$201,0))),5,IF(SIGN(D661-E661)&lt;&gt;SIGN(INDEX(Matches!$G$2:$G$201,MATCH($A661&amp;"-1",Matches!$J$2:$J$201,0))-INDEX(Matches!$H$2:$H$201,MATCH($A661&amp;"-1",Matches!$J$2:$J$201,0))),0,IF(D661-E661=INDEX(Matches!$G$2:$G$201,MATCH($A661&amp;"-1",Matches!$J$2:$J$201,0))-INDEX(Matches!$H$2:$H$201,MATCH($A661&amp;"-1",Matches!$J$2:$J$201,0)),3,2))))),""))</f>
        <v/>
      </c>
      <c r="Y661" s="12" t="str">
        <f aca="false">IF(OR($B661="",F661="",G661=""),"",IFERROR(IF(OR(INDEX(Matches!$I$2:$I$201,MATCH($A661&amp;"-2",Matches!$J$2:$J$201,0))="Void",INDEX(Matches!$G$2:$G$201,MATCH($A661&amp;"-2",Matches!$J$2:$J$201,0))="",INDEX(Matches!$H$2:$H$201,MATCH($A661&amp;"-2",Matches!$J$2:$J$201,0))=""),"",IF(AND($C661&lt;&gt;"",INDEX(Matches!$F$2:$F$201,MATCH($A661&amp;"-2",Matches!$J$2:$J$201,0))&lt;&gt;"",$C661&gt;=INDEX(Matches!$F$2:$F$201,MATCH($A661&amp;"-2",Matches!$J$2:$J$201,0))),"",IF(AND(F661=INDEX(Matches!$G$2:$G$201,MATCH($A661&amp;"-2",Matches!$J$2:$J$201,0)),G661=INDEX(Matches!$H$2:$H$201,MATCH($A661&amp;"-2",Matches!$J$2:$J$201,0))),5,IF(SIGN(F661-G661)&lt;&gt;SIGN(INDEX(Matches!$G$2:$G$201,MATCH($A661&amp;"-2",Matches!$J$2:$J$201,0))-INDEX(Matches!$H$2:$H$201,MATCH($A661&amp;"-2",Matches!$J$2:$J$201,0))),0,IF(F661-G661=INDEX(Matches!$G$2:$G$201,MATCH($A661&amp;"-2",Matches!$J$2:$J$201,0))-INDEX(Matches!$H$2:$H$201,MATCH($A661&amp;"-2",Matches!$J$2:$J$201,0)),3,2))))),""))</f>
        <v/>
      </c>
      <c r="Z661" s="12" t="str">
        <f aca="false">IF(OR($B661="",H661="",I661=""),"",IFERROR(IF(OR(INDEX(Matches!$I$2:$I$201,MATCH($A661&amp;"-3",Matches!$J$2:$J$201,0))="Void",INDEX(Matches!$G$2:$G$201,MATCH($A661&amp;"-3",Matches!$J$2:$J$201,0))="",INDEX(Matches!$H$2:$H$201,MATCH($A661&amp;"-3",Matches!$J$2:$J$201,0))=""),"",IF(AND($C661&lt;&gt;"",INDEX(Matches!$F$2:$F$201,MATCH($A661&amp;"-3",Matches!$J$2:$J$201,0))&lt;&gt;"",$C661&gt;=INDEX(Matches!$F$2:$F$201,MATCH($A661&amp;"-3",Matches!$J$2:$J$201,0))),"",IF(AND(H661=INDEX(Matches!$G$2:$G$201,MATCH($A661&amp;"-3",Matches!$J$2:$J$201,0)),I661=INDEX(Matches!$H$2:$H$201,MATCH($A661&amp;"-3",Matches!$J$2:$J$201,0))),5,IF(SIGN(H661-I661)&lt;&gt;SIGN(INDEX(Matches!$G$2:$G$201,MATCH($A661&amp;"-3",Matches!$J$2:$J$201,0))-INDEX(Matches!$H$2:$H$201,MATCH($A661&amp;"-3",Matches!$J$2:$J$201,0))),0,IF(H661-I661=INDEX(Matches!$G$2:$G$201,MATCH($A661&amp;"-3",Matches!$J$2:$J$201,0))-INDEX(Matches!$H$2:$H$201,MATCH($A661&amp;"-3",Matches!$J$2:$J$201,0)),3,2))))),""))</f>
        <v/>
      </c>
      <c r="AA661" s="12" t="str">
        <f aca="false">IF(OR($B661="",J661="",K661=""),"",IFERROR(IF(OR(INDEX(Matches!$I$2:$I$201,MATCH($A661&amp;"-4",Matches!$J$2:$J$201,0))="Void",INDEX(Matches!$G$2:$G$201,MATCH($A661&amp;"-4",Matches!$J$2:$J$201,0))="",INDEX(Matches!$H$2:$H$201,MATCH($A661&amp;"-4",Matches!$J$2:$J$201,0))=""),"",IF(AND($C661&lt;&gt;"",INDEX(Matches!$F$2:$F$201,MATCH($A661&amp;"-4",Matches!$J$2:$J$201,0))&lt;&gt;"",$C661&gt;=INDEX(Matches!$F$2:$F$201,MATCH($A661&amp;"-4",Matches!$J$2:$J$201,0))),"",IF(AND(J661=INDEX(Matches!$G$2:$G$201,MATCH($A661&amp;"-4",Matches!$J$2:$J$201,0)),K661=INDEX(Matches!$H$2:$H$201,MATCH($A661&amp;"-4",Matches!$J$2:$J$201,0))),5,IF(SIGN(J661-K661)&lt;&gt;SIGN(INDEX(Matches!$G$2:$G$201,MATCH($A661&amp;"-4",Matches!$J$2:$J$201,0))-INDEX(Matches!$H$2:$H$201,MATCH($A661&amp;"-4",Matches!$J$2:$J$201,0))),0,IF(J661-K661=INDEX(Matches!$G$2:$G$201,MATCH($A661&amp;"-4",Matches!$J$2:$J$201,0))-INDEX(Matches!$H$2:$H$201,MATCH($A661&amp;"-4",Matches!$J$2:$J$201,0)),3,2))))),""))</f>
        <v/>
      </c>
      <c r="AB661" s="12" t="str">
        <f aca="false">IF(OR($B661="",L661="",M661=""),"",IFERROR(IF(OR(INDEX(Matches!$I$2:$I$201,MATCH($A661&amp;"-5",Matches!$J$2:$J$201,0))="Void",INDEX(Matches!$G$2:$G$201,MATCH($A661&amp;"-5",Matches!$J$2:$J$201,0))="",INDEX(Matches!$H$2:$H$201,MATCH($A661&amp;"-5",Matches!$J$2:$J$201,0))=""),"",IF(AND($C661&lt;&gt;"",INDEX(Matches!$F$2:$F$201,MATCH($A661&amp;"-5",Matches!$J$2:$J$201,0))&lt;&gt;"",$C661&gt;=INDEX(Matches!$F$2:$F$201,MATCH($A661&amp;"-5",Matches!$J$2:$J$201,0))),"",IF(AND(L661=INDEX(Matches!$G$2:$G$201,MATCH($A661&amp;"-5",Matches!$J$2:$J$201,0)),M661=INDEX(Matches!$H$2:$H$201,MATCH($A661&amp;"-5",Matches!$J$2:$J$201,0))),5,IF(SIGN(L661-M661)&lt;&gt;SIGN(INDEX(Matches!$G$2:$G$201,MATCH($A661&amp;"-5",Matches!$J$2:$J$201,0))-INDEX(Matches!$H$2:$H$201,MATCH($A661&amp;"-5",Matches!$J$2:$J$201,0))),0,IF(L661-M661=INDEX(Matches!$G$2:$G$201,MATCH($A661&amp;"-5",Matches!$J$2:$J$201,0))-INDEX(Matches!$H$2:$H$201,MATCH($A661&amp;"-5",Matches!$J$2:$J$201,0)),3,2))))),""))</f>
        <v/>
      </c>
      <c r="AC661" s="12" t="str">
        <f aca="false">IF(OR($B661="",N661="",O661=""),"",IFERROR(IF(OR(INDEX(Matches!$I$2:$I$201,MATCH($A661&amp;"-6",Matches!$J$2:$J$201,0))="Void",INDEX(Matches!$G$2:$G$201,MATCH($A661&amp;"-6",Matches!$J$2:$J$201,0))="",INDEX(Matches!$H$2:$H$201,MATCH($A661&amp;"-6",Matches!$J$2:$J$201,0))=""),"",IF(AND($C661&lt;&gt;"",INDEX(Matches!$F$2:$F$201,MATCH($A661&amp;"-6",Matches!$J$2:$J$201,0))&lt;&gt;"",$C661&gt;=INDEX(Matches!$F$2:$F$201,MATCH($A661&amp;"-6",Matches!$J$2:$J$201,0))),"",IF(AND(N661=INDEX(Matches!$G$2:$G$201,MATCH($A661&amp;"-6",Matches!$J$2:$J$201,0)),O661=INDEX(Matches!$H$2:$H$201,MATCH($A661&amp;"-6",Matches!$J$2:$J$201,0))),5,IF(SIGN(N661-O661)&lt;&gt;SIGN(INDEX(Matches!$G$2:$G$201,MATCH($A661&amp;"-6",Matches!$J$2:$J$201,0))-INDEX(Matches!$H$2:$H$201,MATCH($A661&amp;"-6",Matches!$J$2:$J$201,0))),0,IF(N661-O661=INDEX(Matches!$G$2:$G$201,MATCH($A661&amp;"-6",Matches!$J$2:$J$201,0))-INDEX(Matches!$H$2:$H$201,MATCH($A661&amp;"-6",Matches!$J$2:$J$201,0)),3,2))))),""))</f>
        <v/>
      </c>
      <c r="AD661" s="12" t="str">
        <f aca="false">IF(OR($B661="",P661="",Q661=""),"",IFERROR(IF(OR(INDEX(Matches!$I$2:$I$201,MATCH($A661&amp;"-7",Matches!$J$2:$J$201,0))="Void",INDEX(Matches!$G$2:$G$201,MATCH($A661&amp;"-7",Matches!$J$2:$J$201,0))="",INDEX(Matches!$H$2:$H$201,MATCH($A661&amp;"-7",Matches!$J$2:$J$201,0))=""),"",IF(AND($C661&lt;&gt;"",INDEX(Matches!$F$2:$F$201,MATCH($A661&amp;"-7",Matches!$J$2:$J$201,0))&lt;&gt;"",$C661&gt;=INDEX(Matches!$F$2:$F$201,MATCH($A661&amp;"-7",Matches!$J$2:$J$201,0))),"",IF(AND(P661=INDEX(Matches!$G$2:$G$201,MATCH($A661&amp;"-7",Matches!$J$2:$J$201,0)),Q661=INDEX(Matches!$H$2:$H$201,MATCH($A661&amp;"-7",Matches!$J$2:$J$201,0))),5,IF(SIGN(P661-Q661)&lt;&gt;SIGN(INDEX(Matches!$G$2:$G$201,MATCH($A661&amp;"-7",Matches!$J$2:$J$201,0))-INDEX(Matches!$H$2:$H$201,MATCH($A661&amp;"-7",Matches!$J$2:$J$201,0))),0,IF(P661-Q661=INDEX(Matches!$G$2:$G$201,MATCH($A661&amp;"-7",Matches!$J$2:$J$201,0))-INDEX(Matches!$H$2:$H$201,MATCH($A661&amp;"-7",Matches!$J$2:$J$201,0)),3,2))))),""))</f>
        <v/>
      </c>
      <c r="AE661" s="12" t="str">
        <f aca="false">IF(OR($B661="",R661="",S661=""),"",IFERROR(IF(OR(INDEX(Matches!$I$2:$I$201,MATCH($A661&amp;"-8",Matches!$J$2:$J$201,0))="Void",INDEX(Matches!$G$2:$G$201,MATCH($A661&amp;"-8",Matches!$J$2:$J$201,0))="",INDEX(Matches!$H$2:$H$201,MATCH($A661&amp;"-8",Matches!$J$2:$J$201,0))=""),"",IF(AND($C661&lt;&gt;"",INDEX(Matches!$F$2:$F$201,MATCH($A661&amp;"-8",Matches!$J$2:$J$201,0))&lt;&gt;"",$C661&gt;=INDEX(Matches!$F$2:$F$201,MATCH($A661&amp;"-8",Matches!$J$2:$J$201,0))),"",IF(AND(R661=INDEX(Matches!$G$2:$G$201,MATCH($A661&amp;"-8",Matches!$J$2:$J$201,0)),S661=INDEX(Matches!$H$2:$H$201,MATCH($A661&amp;"-8",Matches!$J$2:$J$201,0))),5,IF(SIGN(R661-S661)&lt;&gt;SIGN(INDEX(Matches!$G$2:$G$201,MATCH($A661&amp;"-8",Matches!$J$2:$J$201,0))-INDEX(Matches!$H$2:$H$201,MATCH($A661&amp;"-8",Matches!$J$2:$J$201,0))),0,IF(R661-S661=INDEX(Matches!$G$2:$G$201,MATCH($A661&amp;"-8",Matches!$J$2:$J$201,0))-INDEX(Matches!$H$2:$H$201,MATCH($A661&amp;"-8",Matches!$J$2:$J$201,0)),3,2))))),""))</f>
        <v/>
      </c>
      <c r="AF661" s="12" t="str">
        <f aca="false">IF(OR($B661="",T661="",U661=""),"",IFERROR(IF(OR(INDEX(Matches!$I$2:$I$201,MATCH($A661&amp;"-9",Matches!$J$2:$J$201,0))="Void",INDEX(Matches!$G$2:$G$201,MATCH($A661&amp;"-9",Matches!$J$2:$J$201,0))="",INDEX(Matches!$H$2:$H$201,MATCH($A661&amp;"-9",Matches!$J$2:$J$201,0))=""),"",IF(AND($C661&lt;&gt;"",INDEX(Matches!$F$2:$F$201,MATCH($A661&amp;"-9",Matches!$J$2:$J$201,0))&lt;&gt;"",$C661&gt;=INDEX(Matches!$F$2:$F$201,MATCH($A661&amp;"-9",Matches!$J$2:$J$201,0))),"",IF(AND(T661=INDEX(Matches!$G$2:$G$201,MATCH($A661&amp;"-9",Matches!$J$2:$J$201,0)),U661=INDEX(Matches!$H$2:$H$201,MATCH($A661&amp;"-9",Matches!$J$2:$J$201,0))),5,IF(SIGN(T661-U661)&lt;&gt;SIGN(INDEX(Matches!$G$2:$G$201,MATCH($A661&amp;"-9",Matches!$J$2:$J$201,0))-INDEX(Matches!$H$2:$H$201,MATCH($A661&amp;"-9",Matches!$J$2:$J$201,0))),0,IF(T661-U661=INDEX(Matches!$G$2:$G$201,MATCH($A661&amp;"-9",Matches!$J$2:$J$201,0))-INDEX(Matches!$H$2:$H$201,MATCH($A661&amp;"-9",Matches!$J$2:$J$201,0)),3,2))))),""))</f>
        <v/>
      </c>
      <c r="AG661" s="12" t="str">
        <f aca="false">IF(OR($B661="",V661="",W661=""),"",IFERROR(IF(OR(INDEX(Matches!$I$2:$I$201,MATCH($A661&amp;"-10",Matches!$J$2:$J$201,0))="Void",INDEX(Matches!$G$2:$G$201,MATCH($A661&amp;"-10",Matches!$J$2:$J$201,0))="",INDEX(Matches!$H$2:$H$201,MATCH($A661&amp;"-10",Matches!$J$2:$J$201,0))=""),"",IF(AND($C661&lt;&gt;"",INDEX(Matches!$F$2:$F$201,MATCH($A661&amp;"-10",Matches!$J$2:$J$201,0))&lt;&gt;"",$C661&gt;=INDEX(Matches!$F$2:$F$201,MATCH($A661&amp;"-10",Matches!$J$2:$J$201,0))),"",IF(AND(V661=INDEX(Matches!$G$2:$G$201,MATCH($A661&amp;"-10",Matches!$J$2:$J$201,0)),W661=INDEX(Matches!$H$2:$H$201,MATCH($A661&amp;"-10",Matches!$J$2:$J$201,0))),5,IF(SIGN(V661-W661)&lt;&gt;SIGN(INDEX(Matches!$G$2:$G$201,MATCH($A661&amp;"-10",Matches!$J$2:$J$201,0))-INDEX(Matches!$H$2:$H$201,MATCH($A661&amp;"-10",Matches!$J$2:$J$201,0))),0,IF(V661-W661=INDEX(Matches!$G$2:$G$201,MATCH($A661&amp;"-10",Matches!$J$2:$J$201,0))-INDEX(Matches!$H$2:$H$201,MATCH($A661&amp;"-10",Matches!$J$2:$J$201,0)),3,2))))),""))</f>
        <v/>
      </c>
      <c r="AH661" s="13" t="str">
        <f aca="false">IF($B661="","",SUM(X661:AG661))</f>
        <v/>
      </c>
      <c r="AI661" s="12" t="str">
        <f aca="false">IF($B661="","",COUNTIF(X661:AG661,5))</f>
        <v/>
      </c>
      <c r="AJ661" s="12" t="str">
        <f aca="false">IF($B661="","",COUNTIF(X661:AG661,"&gt;=2"))</f>
        <v/>
      </c>
      <c r="AK661" s="12" t="str">
        <f aca="false">IF($B661="","",COUNT(X661:AG661))</f>
        <v/>
      </c>
    </row>
    <row r="662" customFormat="false" ht="15" hidden="false" customHeight="false" outlineLevel="0" collapsed="false">
      <c r="A662" s="7"/>
      <c r="B662" s="7"/>
      <c r="C662" s="11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12" t="str">
        <f aca="false">IF(OR($B662="",D662="",E662=""),"",IFERROR(IF(OR(INDEX(Matches!$I$2:$I$201,MATCH($A662&amp;"-1",Matches!$J$2:$J$201,0))="Void",INDEX(Matches!$G$2:$G$201,MATCH($A662&amp;"-1",Matches!$J$2:$J$201,0))="",INDEX(Matches!$H$2:$H$201,MATCH($A662&amp;"-1",Matches!$J$2:$J$201,0))=""),"",IF(AND($C662&lt;&gt;"",INDEX(Matches!$F$2:$F$201,MATCH($A662&amp;"-1",Matches!$J$2:$J$201,0))&lt;&gt;"",$C662&gt;=INDEX(Matches!$F$2:$F$201,MATCH($A662&amp;"-1",Matches!$J$2:$J$201,0))),"",IF(AND(D662=INDEX(Matches!$G$2:$G$201,MATCH($A662&amp;"-1",Matches!$J$2:$J$201,0)),E662=INDEX(Matches!$H$2:$H$201,MATCH($A662&amp;"-1",Matches!$J$2:$J$201,0))),5,IF(SIGN(D662-E662)&lt;&gt;SIGN(INDEX(Matches!$G$2:$G$201,MATCH($A662&amp;"-1",Matches!$J$2:$J$201,0))-INDEX(Matches!$H$2:$H$201,MATCH($A662&amp;"-1",Matches!$J$2:$J$201,0))),0,IF(D662-E662=INDEX(Matches!$G$2:$G$201,MATCH($A662&amp;"-1",Matches!$J$2:$J$201,0))-INDEX(Matches!$H$2:$H$201,MATCH($A662&amp;"-1",Matches!$J$2:$J$201,0)),3,2))))),""))</f>
        <v/>
      </c>
      <c r="Y662" s="12" t="str">
        <f aca="false">IF(OR($B662="",F662="",G662=""),"",IFERROR(IF(OR(INDEX(Matches!$I$2:$I$201,MATCH($A662&amp;"-2",Matches!$J$2:$J$201,0))="Void",INDEX(Matches!$G$2:$G$201,MATCH($A662&amp;"-2",Matches!$J$2:$J$201,0))="",INDEX(Matches!$H$2:$H$201,MATCH($A662&amp;"-2",Matches!$J$2:$J$201,0))=""),"",IF(AND($C662&lt;&gt;"",INDEX(Matches!$F$2:$F$201,MATCH($A662&amp;"-2",Matches!$J$2:$J$201,0))&lt;&gt;"",$C662&gt;=INDEX(Matches!$F$2:$F$201,MATCH($A662&amp;"-2",Matches!$J$2:$J$201,0))),"",IF(AND(F662=INDEX(Matches!$G$2:$G$201,MATCH($A662&amp;"-2",Matches!$J$2:$J$201,0)),G662=INDEX(Matches!$H$2:$H$201,MATCH($A662&amp;"-2",Matches!$J$2:$J$201,0))),5,IF(SIGN(F662-G662)&lt;&gt;SIGN(INDEX(Matches!$G$2:$G$201,MATCH($A662&amp;"-2",Matches!$J$2:$J$201,0))-INDEX(Matches!$H$2:$H$201,MATCH($A662&amp;"-2",Matches!$J$2:$J$201,0))),0,IF(F662-G662=INDEX(Matches!$G$2:$G$201,MATCH($A662&amp;"-2",Matches!$J$2:$J$201,0))-INDEX(Matches!$H$2:$H$201,MATCH($A662&amp;"-2",Matches!$J$2:$J$201,0)),3,2))))),""))</f>
        <v/>
      </c>
      <c r="Z662" s="12" t="str">
        <f aca="false">IF(OR($B662="",H662="",I662=""),"",IFERROR(IF(OR(INDEX(Matches!$I$2:$I$201,MATCH($A662&amp;"-3",Matches!$J$2:$J$201,0))="Void",INDEX(Matches!$G$2:$G$201,MATCH($A662&amp;"-3",Matches!$J$2:$J$201,0))="",INDEX(Matches!$H$2:$H$201,MATCH($A662&amp;"-3",Matches!$J$2:$J$201,0))=""),"",IF(AND($C662&lt;&gt;"",INDEX(Matches!$F$2:$F$201,MATCH($A662&amp;"-3",Matches!$J$2:$J$201,0))&lt;&gt;"",$C662&gt;=INDEX(Matches!$F$2:$F$201,MATCH($A662&amp;"-3",Matches!$J$2:$J$201,0))),"",IF(AND(H662=INDEX(Matches!$G$2:$G$201,MATCH($A662&amp;"-3",Matches!$J$2:$J$201,0)),I662=INDEX(Matches!$H$2:$H$201,MATCH($A662&amp;"-3",Matches!$J$2:$J$201,0))),5,IF(SIGN(H662-I662)&lt;&gt;SIGN(INDEX(Matches!$G$2:$G$201,MATCH($A662&amp;"-3",Matches!$J$2:$J$201,0))-INDEX(Matches!$H$2:$H$201,MATCH($A662&amp;"-3",Matches!$J$2:$J$201,0))),0,IF(H662-I662=INDEX(Matches!$G$2:$G$201,MATCH($A662&amp;"-3",Matches!$J$2:$J$201,0))-INDEX(Matches!$H$2:$H$201,MATCH($A662&amp;"-3",Matches!$J$2:$J$201,0)),3,2))))),""))</f>
        <v/>
      </c>
      <c r="AA662" s="12" t="str">
        <f aca="false">IF(OR($B662="",J662="",K662=""),"",IFERROR(IF(OR(INDEX(Matches!$I$2:$I$201,MATCH($A662&amp;"-4",Matches!$J$2:$J$201,0))="Void",INDEX(Matches!$G$2:$G$201,MATCH($A662&amp;"-4",Matches!$J$2:$J$201,0))="",INDEX(Matches!$H$2:$H$201,MATCH($A662&amp;"-4",Matches!$J$2:$J$201,0))=""),"",IF(AND($C662&lt;&gt;"",INDEX(Matches!$F$2:$F$201,MATCH($A662&amp;"-4",Matches!$J$2:$J$201,0))&lt;&gt;"",$C662&gt;=INDEX(Matches!$F$2:$F$201,MATCH($A662&amp;"-4",Matches!$J$2:$J$201,0))),"",IF(AND(J662=INDEX(Matches!$G$2:$G$201,MATCH($A662&amp;"-4",Matches!$J$2:$J$201,0)),K662=INDEX(Matches!$H$2:$H$201,MATCH($A662&amp;"-4",Matches!$J$2:$J$201,0))),5,IF(SIGN(J662-K662)&lt;&gt;SIGN(INDEX(Matches!$G$2:$G$201,MATCH($A662&amp;"-4",Matches!$J$2:$J$201,0))-INDEX(Matches!$H$2:$H$201,MATCH($A662&amp;"-4",Matches!$J$2:$J$201,0))),0,IF(J662-K662=INDEX(Matches!$G$2:$G$201,MATCH($A662&amp;"-4",Matches!$J$2:$J$201,0))-INDEX(Matches!$H$2:$H$201,MATCH($A662&amp;"-4",Matches!$J$2:$J$201,0)),3,2))))),""))</f>
        <v/>
      </c>
      <c r="AB662" s="12" t="str">
        <f aca="false">IF(OR($B662="",L662="",M662=""),"",IFERROR(IF(OR(INDEX(Matches!$I$2:$I$201,MATCH($A662&amp;"-5",Matches!$J$2:$J$201,0))="Void",INDEX(Matches!$G$2:$G$201,MATCH($A662&amp;"-5",Matches!$J$2:$J$201,0))="",INDEX(Matches!$H$2:$H$201,MATCH($A662&amp;"-5",Matches!$J$2:$J$201,0))=""),"",IF(AND($C662&lt;&gt;"",INDEX(Matches!$F$2:$F$201,MATCH($A662&amp;"-5",Matches!$J$2:$J$201,0))&lt;&gt;"",$C662&gt;=INDEX(Matches!$F$2:$F$201,MATCH($A662&amp;"-5",Matches!$J$2:$J$201,0))),"",IF(AND(L662=INDEX(Matches!$G$2:$G$201,MATCH($A662&amp;"-5",Matches!$J$2:$J$201,0)),M662=INDEX(Matches!$H$2:$H$201,MATCH($A662&amp;"-5",Matches!$J$2:$J$201,0))),5,IF(SIGN(L662-M662)&lt;&gt;SIGN(INDEX(Matches!$G$2:$G$201,MATCH($A662&amp;"-5",Matches!$J$2:$J$201,0))-INDEX(Matches!$H$2:$H$201,MATCH($A662&amp;"-5",Matches!$J$2:$J$201,0))),0,IF(L662-M662=INDEX(Matches!$G$2:$G$201,MATCH($A662&amp;"-5",Matches!$J$2:$J$201,0))-INDEX(Matches!$H$2:$H$201,MATCH($A662&amp;"-5",Matches!$J$2:$J$201,0)),3,2))))),""))</f>
        <v/>
      </c>
      <c r="AC662" s="12" t="str">
        <f aca="false">IF(OR($B662="",N662="",O662=""),"",IFERROR(IF(OR(INDEX(Matches!$I$2:$I$201,MATCH($A662&amp;"-6",Matches!$J$2:$J$201,0))="Void",INDEX(Matches!$G$2:$G$201,MATCH($A662&amp;"-6",Matches!$J$2:$J$201,0))="",INDEX(Matches!$H$2:$H$201,MATCH($A662&amp;"-6",Matches!$J$2:$J$201,0))=""),"",IF(AND($C662&lt;&gt;"",INDEX(Matches!$F$2:$F$201,MATCH($A662&amp;"-6",Matches!$J$2:$J$201,0))&lt;&gt;"",$C662&gt;=INDEX(Matches!$F$2:$F$201,MATCH($A662&amp;"-6",Matches!$J$2:$J$201,0))),"",IF(AND(N662=INDEX(Matches!$G$2:$G$201,MATCH($A662&amp;"-6",Matches!$J$2:$J$201,0)),O662=INDEX(Matches!$H$2:$H$201,MATCH($A662&amp;"-6",Matches!$J$2:$J$201,0))),5,IF(SIGN(N662-O662)&lt;&gt;SIGN(INDEX(Matches!$G$2:$G$201,MATCH($A662&amp;"-6",Matches!$J$2:$J$201,0))-INDEX(Matches!$H$2:$H$201,MATCH($A662&amp;"-6",Matches!$J$2:$J$201,0))),0,IF(N662-O662=INDEX(Matches!$G$2:$G$201,MATCH($A662&amp;"-6",Matches!$J$2:$J$201,0))-INDEX(Matches!$H$2:$H$201,MATCH($A662&amp;"-6",Matches!$J$2:$J$201,0)),3,2))))),""))</f>
        <v/>
      </c>
      <c r="AD662" s="12" t="str">
        <f aca="false">IF(OR($B662="",P662="",Q662=""),"",IFERROR(IF(OR(INDEX(Matches!$I$2:$I$201,MATCH($A662&amp;"-7",Matches!$J$2:$J$201,0))="Void",INDEX(Matches!$G$2:$G$201,MATCH($A662&amp;"-7",Matches!$J$2:$J$201,0))="",INDEX(Matches!$H$2:$H$201,MATCH($A662&amp;"-7",Matches!$J$2:$J$201,0))=""),"",IF(AND($C662&lt;&gt;"",INDEX(Matches!$F$2:$F$201,MATCH($A662&amp;"-7",Matches!$J$2:$J$201,0))&lt;&gt;"",$C662&gt;=INDEX(Matches!$F$2:$F$201,MATCH($A662&amp;"-7",Matches!$J$2:$J$201,0))),"",IF(AND(P662=INDEX(Matches!$G$2:$G$201,MATCH($A662&amp;"-7",Matches!$J$2:$J$201,0)),Q662=INDEX(Matches!$H$2:$H$201,MATCH($A662&amp;"-7",Matches!$J$2:$J$201,0))),5,IF(SIGN(P662-Q662)&lt;&gt;SIGN(INDEX(Matches!$G$2:$G$201,MATCH($A662&amp;"-7",Matches!$J$2:$J$201,0))-INDEX(Matches!$H$2:$H$201,MATCH($A662&amp;"-7",Matches!$J$2:$J$201,0))),0,IF(P662-Q662=INDEX(Matches!$G$2:$G$201,MATCH($A662&amp;"-7",Matches!$J$2:$J$201,0))-INDEX(Matches!$H$2:$H$201,MATCH($A662&amp;"-7",Matches!$J$2:$J$201,0)),3,2))))),""))</f>
        <v/>
      </c>
      <c r="AE662" s="12" t="str">
        <f aca="false">IF(OR($B662="",R662="",S662=""),"",IFERROR(IF(OR(INDEX(Matches!$I$2:$I$201,MATCH($A662&amp;"-8",Matches!$J$2:$J$201,0))="Void",INDEX(Matches!$G$2:$G$201,MATCH($A662&amp;"-8",Matches!$J$2:$J$201,0))="",INDEX(Matches!$H$2:$H$201,MATCH($A662&amp;"-8",Matches!$J$2:$J$201,0))=""),"",IF(AND($C662&lt;&gt;"",INDEX(Matches!$F$2:$F$201,MATCH($A662&amp;"-8",Matches!$J$2:$J$201,0))&lt;&gt;"",$C662&gt;=INDEX(Matches!$F$2:$F$201,MATCH($A662&amp;"-8",Matches!$J$2:$J$201,0))),"",IF(AND(R662=INDEX(Matches!$G$2:$G$201,MATCH($A662&amp;"-8",Matches!$J$2:$J$201,0)),S662=INDEX(Matches!$H$2:$H$201,MATCH($A662&amp;"-8",Matches!$J$2:$J$201,0))),5,IF(SIGN(R662-S662)&lt;&gt;SIGN(INDEX(Matches!$G$2:$G$201,MATCH($A662&amp;"-8",Matches!$J$2:$J$201,0))-INDEX(Matches!$H$2:$H$201,MATCH($A662&amp;"-8",Matches!$J$2:$J$201,0))),0,IF(R662-S662=INDEX(Matches!$G$2:$G$201,MATCH($A662&amp;"-8",Matches!$J$2:$J$201,0))-INDEX(Matches!$H$2:$H$201,MATCH($A662&amp;"-8",Matches!$J$2:$J$201,0)),3,2))))),""))</f>
        <v/>
      </c>
      <c r="AF662" s="12" t="str">
        <f aca="false">IF(OR($B662="",T662="",U662=""),"",IFERROR(IF(OR(INDEX(Matches!$I$2:$I$201,MATCH($A662&amp;"-9",Matches!$J$2:$J$201,0))="Void",INDEX(Matches!$G$2:$G$201,MATCH($A662&amp;"-9",Matches!$J$2:$J$201,0))="",INDEX(Matches!$H$2:$H$201,MATCH($A662&amp;"-9",Matches!$J$2:$J$201,0))=""),"",IF(AND($C662&lt;&gt;"",INDEX(Matches!$F$2:$F$201,MATCH($A662&amp;"-9",Matches!$J$2:$J$201,0))&lt;&gt;"",$C662&gt;=INDEX(Matches!$F$2:$F$201,MATCH($A662&amp;"-9",Matches!$J$2:$J$201,0))),"",IF(AND(T662=INDEX(Matches!$G$2:$G$201,MATCH($A662&amp;"-9",Matches!$J$2:$J$201,0)),U662=INDEX(Matches!$H$2:$H$201,MATCH($A662&amp;"-9",Matches!$J$2:$J$201,0))),5,IF(SIGN(T662-U662)&lt;&gt;SIGN(INDEX(Matches!$G$2:$G$201,MATCH($A662&amp;"-9",Matches!$J$2:$J$201,0))-INDEX(Matches!$H$2:$H$201,MATCH($A662&amp;"-9",Matches!$J$2:$J$201,0))),0,IF(T662-U662=INDEX(Matches!$G$2:$G$201,MATCH($A662&amp;"-9",Matches!$J$2:$J$201,0))-INDEX(Matches!$H$2:$H$201,MATCH($A662&amp;"-9",Matches!$J$2:$J$201,0)),3,2))))),""))</f>
        <v/>
      </c>
      <c r="AG662" s="12" t="str">
        <f aca="false">IF(OR($B662="",V662="",W662=""),"",IFERROR(IF(OR(INDEX(Matches!$I$2:$I$201,MATCH($A662&amp;"-10",Matches!$J$2:$J$201,0))="Void",INDEX(Matches!$G$2:$G$201,MATCH($A662&amp;"-10",Matches!$J$2:$J$201,0))="",INDEX(Matches!$H$2:$H$201,MATCH($A662&amp;"-10",Matches!$J$2:$J$201,0))=""),"",IF(AND($C662&lt;&gt;"",INDEX(Matches!$F$2:$F$201,MATCH($A662&amp;"-10",Matches!$J$2:$J$201,0))&lt;&gt;"",$C662&gt;=INDEX(Matches!$F$2:$F$201,MATCH($A662&amp;"-10",Matches!$J$2:$J$201,0))),"",IF(AND(V662=INDEX(Matches!$G$2:$G$201,MATCH($A662&amp;"-10",Matches!$J$2:$J$201,0)),W662=INDEX(Matches!$H$2:$H$201,MATCH($A662&amp;"-10",Matches!$J$2:$J$201,0))),5,IF(SIGN(V662-W662)&lt;&gt;SIGN(INDEX(Matches!$G$2:$G$201,MATCH($A662&amp;"-10",Matches!$J$2:$J$201,0))-INDEX(Matches!$H$2:$H$201,MATCH($A662&amp;"-10",Matches!$J$2:$J$201,0))),0,IF(V662-W662=INDEX(Matches!$G$2:$G$201,MATCH($A662&amp;"-10",Matches!$J$2:$J$201,0))-INDEX(Matches!$H$2:$H$201,MATCH($A662&amp;"-10",Matches!$J$2:$J$201,0)),3,2))))),""))</f>
        <v/>
      </c>
      <c r="AH662" s="13" t="str">
        <f aca="false">IF($B662="","",SUM(X662:AG662))</f>
        <v/>
      </c>
      <c r="AI662" s="12" t="str">
        <f aca="false">IF($B662="","",COUNTIF(X662:AG662,5))</f>
        <v/>
      </c>
      <c r="AJ662" s="12" t="str">
        <f aca="false">IF($B662="","",COUNTIF(X662:AG662,"&gt;=2"))</f>
        <v/>
      </c>
      <c r="AK662" s="12" t="str">
        <f aca="false">IF($B662="","",COUNT(X662:AG662))</f>
        <v/>
      </c>
    </row>
    <row r="663" customFormat="false" ht="15" hidden="false" customHeight="false" outlineLevel="0" collapsed="false">
      <c r="A663" s="7"/>
      <c r="B663" s="7"/>
      <c r="C663" s="11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12" t="str">
        <f aca="false">IF(OR($B663="",D663="",E663=""),"",IFERROR(IF(OR(INDEX(Matches!$I$2:$I$201,MATCH($A663&amp;"-1",Matches!$J$2:$J$201,0))="Void",INDEX(Matches!$G$2:$G$201,MATCH($A663&amp;"-1",Matches!$J$2:$J$201,0))="",INDEX(Matches!$H$2:$H$201,MATCH($A663&amp;"-1",Matches!$J$2:$J$201,0))=""),"",IF(AND($C663&lt;&gt;"",INDEX(Matches!$F$2:$F$201,MATCH($A663&amp;"-1",Matches!$J$2:$J$201,0))&lt;&gt;"",$C663&gt;=INDEX(Matches!$F$2:$F$201,MATCH($A663&amp;"-1",Matches!$J$2:$J$201,0))),"",IF(AND(D663=INDEX(Matches!$G$2:$G$201,MATCH($A663&amp;"-1",Matches!$J$2:$J$201,0)),E663=INDEX(Matches!$H$2:$H$201,MATCH($A663&amp;"-1",Matches!$J$2:$J$201,0))),5,IF(SIGN(D663-E663)&lt;&gt;SIGN(INDEX(Matches!$G$2:$G$201,MATCH($A663&amp;"-1",Matches!$J$2:$J$201,0))-INDEX(Matches!$H$2:$H$201,MATCH($A663&amp;"-1",Matches!$J$2:$J$201,0))),0,IF(D663-E663=INDEX(Matches!$G$2:$G$201,MATCH($A663&amp;"-1",Matches!$J$2:$J$201,0))-INDEX(Matches!$H$2:$H$201,MATCH($A663&amp;"-1",Matches!$J$2:$J$201,0)),3,2))))),""))</f>
        <v/>
      </c>
      <c r="Y663" s="12" t="str">
        <f aca="false">IF(OR($B663="",F663="",G663=""),"",IFERROR(IF(OR(INDEX(Matches!$I$2:$I$201,MATCH($A663&amp;"-2",Matches!$J$2:$J$201,0))="Void",INDEX(Matches!$G$2:$G$201,MATCH($A663&amp;"-2",Matches!$J$2:$J$201,0))="",INDEX(Matches!$H$2:$H$201,MATCH($A663&amp;"-2",Matches!$J$2:$J$201,0))=""),"",IF(AND($C663&lt;&gt;"",INDEX(Matches!$F$2:$F$201,MATCH($A663&amp;"-2",Matches!$J$2:$J$201,0))&lt;&gt;"",$C663&gt;=INDEX(Matches!$F$2:$F$201,MATCH($A663&amp;"-2",Matches!$J$2:$J$201,0))),"",IF(AND(F663=INDEX(Matches!$G$2:$G$201,MATCH($A663&amp;"-2",Matches!$J$2:$J$201,0)),G663=INDEX(Matches!$H$2:$H$201,MATCH($A663&amp;"-2",Matches!$J$2:$J$201,0))),5,IF(SIGN(F663-G663)&lt;&gt;SIGN(INDEX(Matches!$G$2:$G$201,MATCH($A663&amp;"-2",Matches!$J$2:$J$201,0))-INDEX(Matches!$H$2:$H$201,MATCH($A663&amp;"-2",Matches!$J$2:$J$201,0))),0,IF(F663-G663=INDEX(Matches!$G$2:$G$201,MATCH($A663&amp;"-2",Matches!$J$2:$J$201,0))-INDEX(Matches!$H$2:$H$201,MATCH($A663&amp;"-2",Matches!$J$2:$J$201,0)),3,2))))),""))</f>
        <v/>
      </c>
      <c r="Z663" s="12" t="str">
        <f aca="false">IF(OR($B663="",H663="",I663=""),"",IFERROR(IF(OR(INDEX(Matches!$I$2:$I$201,MATCH($A663&amp;"-3",Matches!$J$2:$J$201,0))="Void",INDEX(Matches!$G$2:$G$201,MATCH($A663&amp;"-3",Matches!$J$2:$J$201,0))="",INDEX(Matches!$H$2:$H$201,MATCH($A663&amp;"-3",Matches!$J$2:$J$201,0))=""),"",IF(AND($C663&lt;&gt;"",INDEX(Matches!$F$2:$F$201,MATCH($A663&amp;"-3",Matches!$J$2:$J$201,0))&lt;&gt;"",$C663&gt;=INDEX(Matches!$F$2:$F$201,MATCH($A663&amp;"-3",Matches!$J$2:$J$201,0))),"",IF(AND(H663=INDEX(Matches!$G$2:$G$201,MATCH($A663&amp;"-3",Matches!$J$2:$J$201,0)),I663=INDEX(Matches!$H$2:$H$201,MATCH($A663&amp;"-3",Matches!$J$2:$J$201,0))),5,IF(SIGN(H663-I663)&lt;&gt;SIGN(INDEX(Matches!$G$2:$G$201,MATCH($A663&amp;"-3",Matches!$J$2:$J$201,0))-INDEX(Matches!$H$2:$H$201,MATCH($A663&amp;"-3",Matches!$J$2:$J$201,0))),0,IF(H663-I663=INDEX(Matches!$G$2:$G$201,MATCH($A663&amp;"-3",Matches!$J$2:$J$201,0))-INDEX(Matches!$H$2:$H$201,MATCH($A663&amp;"-3",Matches!$J$2:$J$201,0)),3,2))))),""))</f>
        <v/>
      </c>
      <c r="AA663" s="12" t="str">
        <f aca="false">IF(OR($B663="",J663="",K663=""),"",IFERROR(IF(OR(INDEX(Matches!$I$2:$I$201,MATCH($A663&amp;"-4",Matches!$J$2:$J$201,0))="Void",INDEX(Matches!$G$2:$G$201,MATCH($A663&amp;"-4",Matches!$J$2:$J$201,0))="",INDEX(Matches!$H$2:$H$201,MATCH($A663&amp;"-4",Matches!$J$2:$J$201,0))=""),"",IF(AND($C663&lt;&gt;"",INDEX(Matches!$F$2:$F$201,MATCH($A663&amp;"-4",Matches!$J$2:$J$201,0))&lt;&gt;"",$C663&gt;=INDEX(Matches!$F$2:$F$201,MATCH($A663&amp;"-4",Matches!$J$2:$J$201,0))),"",IF(AND(J663=INDEX(Matches!$G$2:$G$201,MATCH($A663&amp;"-4",Matches!$J$2:$J$201,0)),K663=INDEX(Matches!$H$2:$H$201,MATCH($A663&amp;"-4",Matches!$J$2:$J$201,0))),5,IF(SIGN(J663-K663)&lt;&gt;SIGN(INDEX(Matches!$G$2:$G$201,MATCH($A663&amp;"-4",Matches!$J$2:$J$201,0))-INDEX(Matches!$H$2:$H$201,MATCH($A663&amp;"-4",Matches!$J$2:$J$201,0))),0,IF(J663-K663=INDEX(Matches!$G$2:$G$201,MATCH($A663&amp;"-4",Matches!$J$2:$J$201,0))-INDEX(Matches!$H$2:$H$201,MATCH($A663&amp;"-4",Matches!$J$2:$J$201,0)),3,2))))),""))</f>
        <v/>
      </c>
      <c r="AB663" s="12" t="str">
        <f aca="false">IF(OR($B663="",L663="",M663=""),"",IFERROR(IF(OR(INDEX(Matches!$I$2:$I$201,MATCH($A663&amp;"-5",Matches!$J$2:$J$201,0))="Void",INDEX(Matches!$G$2:$G$201,MATCH($A663&amp;"-5",Matches!$J$2:$J$201,0))="",INDEX(Matches!$H$2:$H$201,MATCH($A663&amp;"-5",Matches!$J$2:$J$201,0))=""),"",IF(AND($C663&lt;&gt;"",INDEX(Matches!$F$2:$F$201,MATCH($A663&amp;"-5",Matches!$J$2:$J$201,0))&lt;&gt;"",$C663&gt;=INDEX(Matches!$F$2:$F$201,MATCH($A663&amp;"-5",Matches!$J$2:$J$201,0))),"",IF(AND(L663=INDEX(Matches!$G$2:$G$201,MATCH($A663&amp;"-5",Matches!$J$2:$J$201,0)),M663=INDEX(Matches!$H$2:$H$201,MATCH($A663&amp;"-5",Matches!$J$2:$J$201,0))),5,IF(SIGN(L663-M663)&lt;&gt;SIGN(INDEX(Matches!$G$2:$G$201,MATCH($A663&amp;"-5",Matches!$J$2:$J$201,0))-INDEX(Matches!$H$2:$H$201,MATCH($A663&amp;"-5",Matches!$J$2:$J$201,0))),0,IF(L663-M663=INDEX(Matches!$G$2:$G$201,MATCH($A663&amp;"-5",Matches!$J$2:$J$201,0))-INDEX(Matches!$H$2:$H$201,MATCH($A663&amp;"-5",Matches!$J$2:$J$201,0)),3,2))))),""))</f>
        <v/>
      </c>
      <c r="AC663" s="12" t="str">
        <f aca="false">IF(OR($B663="",N663="",O663=""),"",IFERROR(IF(OR(INDEX(Matches!$I$2:$I$201,MATCH($A663&amp;"-6",Matches!$J$2:$J$201,0))="Void",INDEX(Matches!$G$2:$G$201,MATCH($A663&amp;"-6",Matches!$J$2:$J$201,0))="",INDEX(Matches!$H$2:$H$201,MATCH($A663&amp;"-6",Matches!$J$2:$J$201,0))=""),"",IF(AND($C663&lt;&gt;"",INDEX(Matches!$F$2:$F$201,MATCH($A663&amp;"-6",Matches!$J$2:$J$201,0))&lt;&gt;"",$C663&gt;=INDEX(Matches!$F$2:$F$201,MATCH($A663&amp;"-6",Matches!$J$2:$J$201,0))),"",IF(AND(N663=INDEX(Matches!$G$2:$G$201,MATCH($A663&amp;"-6",Matches!$J$2:$J$201,0)),O663=INDEX(Matches!$H$2:$H$201,MATCH($A663&amp;"-6",Matches!$J$2:$J$201,0))),5,IF(SIGN(N663-O663)&lt;&gt;SIGN(INDEX(Matches!$G$2:$G$201,MATCH($A663&amp;"-6",Matches!$J$2:$J$201,0))-INDEX(Matches!$H$2:$H$201,MATCH($A663&amp;"-6",Matches!$J$2:$J$201,0))),0,IF(N663-O663=INDEX(Matches!$G$2:$G$201,MATCH($A663&amp;"-6",Matches!$J$2:$J$201,0))-INDEX(Matches!$H$2:$H$201,MATCH($A663&amp;"-6",Matches!$J$2:$J$201,0)),3,2))))),""))</f>
        <v/>
      </c>
      <c r="AD663" s="12" t="str">
        <f aca="false">IF(OR($B663="",P663="",Q663=""),"",IFERROR(IF(OR(INDEX(Matches!$I$2:$I$201,MATCH($A663&amp;"-7",Matches!$J$2:$J$201,0))="Void",INDEX(Matches!$G$2:$G$201,MATCH($A663&amp;"-7",Matches!$J$2:$J$201,0))="",INDEX(Matches!$H$2:$H$201,MATCH($A663&amp;"-7",Matches!$J$2:$J$201,0))=""),"",IF(AND($C663&lt;&gt;"",INDEX(Matches!$F$2:$F$201,MATCH($A663&amp;"-7",Matches!$J$2:$J$201,0))&lt;&gt;"",$C663&gt;=INDEX(Matches!$F$2:$F$201,MATCH($A663&amp;"-7",Matches!$J$2:$J$201,0))),"",IF(AND(P663=INDEX(Matches!$G$2:$G$201,MATCH($A663&amp;"-7",Matches!$J$2:$J$201,0)),Q663=INDEX(Matches!$H$2:$H$201,MATCH($A663&amp;"-7",Matches!$J$2:$J$201,0))),5,IF(SIGN(P663-Q663)&lt;&gt;SIGN(INDEX(Matches!$G$2:$G$201,MATCH($A663&amp;"-7",Matches!$J$2:$J$201,0))-INDEX(Matches!$H$2:$H$201,MATCH($A663&amp;"-7",Matches!$J$2:$J$201,0))),0,IF(P663-Q663=INDEX(Matches!$G$2:$G$201,MATCH($A663&amp;"-7",Matches!$J$2:$J$201,0))-INDEX(Matches!$H$2:$H$201,MATCH($A663&amp;"-7",Matches!$J$2:$J$201,0)),3,2))))),""))</f>
        <v/>
      </c>
      <c r="AE663" s="12" t="str">
        <f aca="false">IF(OR($B663="",R663="",S663=""),"",IFERROR(IF(OR(INDEX(Matches!$I$2:$I$201,MATCH($A663&amp;"-8",Matches!$J$2:$J$201,0))="Void",INDEX(Matches!$G$2:$G$201,MATCH($A663&amp;"-8",Matches!$J$2:$J$201,0))="",INDEX(Matches!$H$2:$H$201,MATCH($A663&amp;"-8",Matches!$J$2:$J$201,0))=""),"",IF(AND($C663&lt;&gt;"",INDEX(Matches!$F$2:$F$201,MATCH($A663&amp;"-8",Matches!$J$2:$J$201,0))&lt;&gt;"",$C663&gt;=INDEX(Matches!$F$2:$F$201,MATCH($A663&amp;"-8",Matches!$J$2:$J$201,0))),"",IF(AND(R663=INDEX(Matches!$G$2:$G$201,MATCH($A663&amp;"-8",Matches!$J$2:$J$201,0)),S663=INDEX(Matches!$H$2:$H$201,MATCH($A663&amp;"-8",Matches!$J$2:$J$201,0))),5,IF(SIGN(R663-S663)&lt;&gt;SIGN(INDEX(Matches!$G$2:$G$201,MATCH($A663&amp;"-8",Matches!$J$2:$J$201,0))-INDEX(Matches!$H$2:$H$201,MATCH($A663&amp;"-8",Matches!$J$2:$J$201,0))),0,IF(R663-S663=INDEX(Matches!$G$2:$G$201,MATCH($A663&amp;"-8",Matches!$J$2:$J$201,0))-INDEX(Matches!$H$2:$H$201,MATCH($A663&amp;"-8",Matches!$J$2:$J$201,0)),3,2))))),""))</f>
        <v/>
      </c>
      <c r="AF663" s="12" t="str">
        <f aca="false">IF(OR($B663="",T663="",U663=""),"",IFERROR(IF(OR(INDEX(Matches!$I$2:$I$201,MATCH($A663&amp;"-9",Matches!$J$2:$J$201,0))="Void",INDEX(Matches!$G$2:$G$201,MATCH($A663&amp;"-9",Matches!$J$2:$J$201,0))="",INDEX(Matches!$H$2:$H$201,MATCH($A663&amp;"-9",Matches!$J$2:$J$201,0))=""),"",IF(AND($C663&lt;&gt;"",INDEX(Matches!$F$2:$F$201,MATCH($A663&amp;"-9",Matches!$J$2:$J$201,0))&lt;&gt;"",$C663&gt;=INDEX(Matches!$F$2:$F$201,MATCH($A663&amp;"-9",Matches!$J$2:$J$201,0))),"",IF(AND(T663=INDEX(Matches!$G$2:$G$201,MATCH($A663&amp;"-9",Matches!$J$2:$J$201,0)),U663=INDEX(Matches!$H$2:$H$201,MATCH($A663&amp;"-9",Matches!$J$2:$J$201,0))),5,IF(SIGN(T663-U663)&lt;&gt;SIGN(INDEX(Matches!$G$2:$G$201,MATCH($A663&amp;"-9",Matches!$J$2:$J$201,0))-INDEX(Matches!$H$2:$H$201,MATCH($A663&amp;"-9",Matches!$J$2:$J$201,0))),0,IF(T663-U663=INDEX(Matches!$G$2:$G$201,MATCH($A663&amp;"-9",Matches!$J$2:$J$201,0))-INDEX(Matches!$H$2:$H$201,MATCH($A663&amp;"-9",Matches!$J$2:$J$201,0)),3,2))))),""))</f>
        <v/>
      </c>
      <c r="AG663" s="12" t="str">
        <f aca="false">IF(OR($B663="",V663="",W663=""),"",IFERROR(IF(OR(INDEX(Matches!$I$2:$I$201,MATCH($A663&amp;"-10",Matches!$J$2:$J$201,0))="Void",INDEX(Matches!$G$2:$G$201,MATCH($A663&amp;"-10",Matches!$J$2:$J$201,0))="",INDEX(Matches!$H$2:$H$201,MATCH($A663&amp;"-10",Matches!$J$2:$J$201,0))=""),"",IF(AND($C663&lt;&gt;"",INDEX(Matches!$F$2:$F$201,MATCH($A663&amp;"-10",Matches!$J$2:$J$201,0))&lt;&gt;"",$C663&gt;=INDEX(Matches!$F$2:$F$201,MATCH($A663&amp;"-10",Matches!$J$2:$J$201,0))),"",IF(AND(V663=INDEX(Matches!$G$2:$G$201,MATCH($A663&amp;"-10",Matches!$J$2:$J$201,0)),W663=INDEX(Matches!$H$2:$H$201,MATCH($A663&amp;"-10",Matches!$J$2:$J$201,0))),5,IF(SIGN(V663-W663)&lt;&gt;SIGN(INDEX(Matches!$G$2:$G$201,MATCH($A663&amp;"-10",Matches!$J$2:$J$201,0))-INDEX(Matches!$H$2:$H$201,MATCH($A663&amp;"-10",Matches!$J$2:$J$201,0))),0,IF(V663-W663=INDEX(Matches!$G$2:$G$201,MATCH($A663&amp;"-10",Matches!$J$2:$J$201,0))-INDEX(Matches!$H$2:$H$201,MATCH($A663&amp;"-10",Matches!$J$2:$J$201,0)),3,2))))),""))</f>
        <v/>
      </c>
      <c r="AH663" s="13" t="str">
        <f aca="false">IF($B663="","",SUM(X663:AG663))</f>
        <v/>
      </c>
      <c r="AI663" s="12" t="str">
        <f aca="false">IF($B663="","",COUNTIF(X663:AG663,5))</f>
        <v/>
      </c>
      <c r="AJ663" s="12" t="str">
        <f aca="false">IF($B663="","",COUNTIF(X663:AG663,"&gt;=2"))</f>
        <v/>
      </c>
      <c r="AK663" s="12" t="str">
        <f aca="false">IF($B663="","",COUNT(X663:AG663))</f>
        <v/>
      </c>
    </row>
    <row r="664" customFormat="false" ht="15" hidden="false" customHeight="false" outlineLevel="0" collapsed="false">
      <c r="A664" s="7"/>
      <c r="B664" s="7"/>
      <c r="C664" s="11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12" t="str">
        <f aca="false">IF(OR($B664="",D664="",E664=""),"",IFERROR(IF(OR(INDEX(Matches!$I$2:$I$201,MATCH($A664&amp;"-1",Matches!$J$2:$J$201,0))="Void",INDEX(Matches!$G$2:$G$201,MATCH($A664&amp;"-1",Matches!$J$2:$J$201,0))="",INDEX(Matches!$H$2:$H$201,MATCH($A664&amp;"-1",Matches!$J$2:$J$201,0))=""),"",IF(AND($C664&lt;&gt;"",INDEX(Matches!$F$2:$F$201,MATCH($A664&amp;"-1",Matches!$J$2:$J$201,0))&lt;&gt;"",$C664&gt;=INDEX(Matches!$F$2:$F$201,MATCH($A664&amp;"-1",Matches!$J$2:$J$201,0))),"",IF(AND(D664=INDEX(Matches!$G$2:$G$201,MATCH($A664&amp;"-1",Matches!$J$2:$J$201,0)),E664=INDEX(Matches!$H$2:$H$201,MATCH($A664&amp;"-1",Matches!$J$2:$J$201,0))),5,IF(SIGN(D664-E664)&lt;&gt;SIGN(INDEX(Matches!$G$2:$G$201,MATCH($A664&amp;"-1",Matches!$J$2:$J$201,0))-INDEX(Matches!$H$2:$H$201,MATCH($A664&amp;"-1",Matches!$J$2:$J$201,0))),0,IF(D664-E664=INDEX(Matches!$G$2:$G$201,MATCH($A664&amp;"-1",Matches!$J$2:$J$201,0))-INDEX(Matches!$H$2:$H$201,MATCH($A664&amp;"-1",Matches!$J$2:$J$201,0)),3,2))))),""))</f>
        <v/>
      </c>
      <c r="Y664" s="12" t="str">
        <f aca="false">IF(OR($B664="",F664="",G664=""),"",IFERROR(IF(OR(INDEX(Matches!$I$2:$I$201,MATCH($A664&amp;"-2",Matches!$J$2:$J$201,0))="Void",INDEX(Matches!$G$2:$G$201,MATCH($A664&amp;"-2",Matches!$J$2:$J$201,0))="",INDEX(Matches!$H$2:$H$201,MATCH($A664&amp;"-2",Matches!$J$2:$J$201,0))=""),"",IF(AND($C664&lt;&gt;"",INDEX(Matches!$F$2:$F$201,MATCH($A664&amp;"-2",Matches!$J$2:$J$201,0))&lt;&gt;"",$C664&gt;=INDEX(Matches!$F$2:$F$201,MATCH($A664&amp;"-2",Matches!$J$2:$J$201,0))),"",IF(AND(F664=INDEX(Matches!$G$2:$G$201,MATCH($A664&amp;"-2",Matches!$J$2:$J$201,0)),G664=INDEX(Matches!$H$2:$H$201,MATCH($A664&amp;"-2",Matches!$J$2:$J$201,0))),5,IF(SIGN(F664-G664)&lt;&gt;SIGN(INDEX(Matches!$G$2:$G$201,MATCH($A664&amp;"-2",Matches!$J$2:$J$201,0))-INDEX(Matches!$H$2:$H$201,MATCH($A664&amp;"-2",Matches!$J$2:$J$201,0))),0,IF(F664-G664=INDEX(Matches!$G$2:$G$201,MATCH($A664&amp;"-2",Matches!$J$2:$J$201,0))-INDEX(Matches!$H$2:$H$201,MATCH($A664&amp;"-2",Matches!$J$2:$J$201,0)),3,2))))),""))</f>
        <v/>
      </c>
      <c r="Z664" s="12" t="str">
        <f aca="false">IF(OR($B664="",H664="",I664=""),"",IFERROR(IF(OR(INDEX(Matches!$I$2:$I$201,MATCH($A664&amp;"-3",Matches!$J$2:$J$201,0))="Void",INDEX(Matches!$G$2:$G$201,MATCH($A664&amp;"-3",Matches!$J$2:$J$201,0))="",INDEX(Matches!$H$2:$H$201,MATCH($A664&amp;"-3",Matches!$J$2:$J$201,0))=""),"",IF(AND($C664&lt;&gt;"",INDEX(Matches!$F$2:$F$201,MATCH($A664&amp;"-3",Matches!$J$2:$J$201,0))&lt;&gt;"",$C664&gt;=INDEX(Matches!$F$2:$F$201,MATCH($A664&amp;"-3",Matches!$J$2:$J$201,0))),"",IF(AND(H664=INDEX(Matches!$G$2:$G$201,MATCH($A664&amp;"-3",Matches!$J$2:$J$201,0)),I664=INDEX(Matches!$H$2:$H$201,MATCH($A664&amp;"-3",Matches!$J$2:$J$201,0))),5,IF(SIGN(H664-I664)&lt;&gt;SIGN(INDEX(Matches!$G$2:$G$201,MATCH($A664&amp;"-3",Matches!$J$2:$J$201,0))-INDEX(Matches!$H$2:$H$201,MATCH($A664&amp;"-3",Matches!$J$2:$J$201,0))),0,IF(H664-I664=INDEX(Matches!$G$2:$G$201,MATCH($A664&amp;"-3",Matches!$J$2:$J$201,0))-INDEX(Matches!$H$2:$H$201,MATCH($A664&amp;"-3",Matches!$J$2:$J$201,0)),3,2))))),""))</f>
        <v/>
      </c>
      <c r="AA664" s="12" t="str">
        <f aca="false">IF(OR($B664="",J664="",K664=""),"",IFERROR(IF(OR(INDEX(Matches!$I$2:$I$201,MATCH($A664&amp;"-4",Matches!$J$2:$J$201,0))="Void",INDEX(Matches!$G$2:$G$201,MATCH($A664&amp;"-4",Matches!$J$2:$J$201,0))="",INDEX(Matches!$H$2:$H$201,MATCH($A664&amp;"-4",Matches!$J$2:$J$201,0))=""),"",IF(AND($C664&lt;&gt;"",INDEX(Matches!$F$2:$F$201,MATCH($A664&amp;"-4",Matches!$J$2:$J$201,0))&lt;&gt;"",$C664&gt;=INDEX(Matches!$F$2:$F$201,MATCH($A664&amp;"-4",Matches!$J$2:$J$201,0))),"",IF(AND(J664=INDEX(Matches!$G$2:$G$201,MATCH($A664&amp;"-4",Matches!$J$2:$J$201,0)),K664=INDEX(Matches!$H$2:$H$201,MATCH($A664&amp;"-4",Matches!$J$2:$J$201,0))),5,IF(SIGN(J664-K664)&lt;&gt;SIGN(INDEX(Matches!$G$2:$G$201,MATCH($A664&amp;"-4",Matches!$J$2:$J$201,0))-INDEX(Matches!$H$2:$H$201,MATCH($A664&amp;"-4",Matches!$J$2:$J$201,0))),0,IF(J664-K664=INDEX(Matches!$G$2:$G$201,MATCH($A664&amp;"-4",Matches!$J$2:$J$201,0))-INDEX(Matches!$H$2:$H$201,MATCH($A664&amp;"-4",Matches!$J$2:$J$201,0)),3,2))))),""))</f>
        <v/>
      </c>
      <c r="AB664" s="12" t="str">
        <f aca="false">IF(OR($B664="",L664="",M664=""),"",IFERROR(IF(OR(INDEX(Matches!$I$2:$I$201,MATCH($A664&amp;"-5",Matches!$J$2:$J$201,0))="Void",INDEX(Matches!$G$2:$G$201,MATCH($A664&amp;"-5",Matches!$J$2:$J$201,0))="",INDEX(Matches!$H$2:$H$201,MATCH($A664&amp;"-5",Matches!$J$2:$J$201,0))=""),"",IF(AND($C664&lt;&gt;"",INDEX(Matches!$F$2:$F$201,MATCH($A664&amp;"-5",Matches!$J$2:$J$201,0))&lt;&gt;"",$C664&gt;=INDEX(Matches!$F$2:$F$201,MATCH($A664&amp;"-5",Matches!$J$2:$J$201,0))),"",IF(AND(L664=INDEX(Matches!$G$2:$G$201,MATCH($A664&amp;"-5",Matches!$J$2:$J$201,0)),M664=INDEX(Matches!$H$2:$H$201,MATCH($A664&amp;"-5",Matches!$J$2:$J$201,0))),5,IF(SIGN(L664-M664)&lt;&gt;SIGN(INDEX(Matches!$G$2:$G$201,MATCH($A664&amp;"-5",Matches!$J$2:$J$201,0))-INDEX(Matches!$H$2:$H$201,MATCH($A664&amp;"-5",Matches!$J$2:$J$201,0))),0,IF(L664-M664=INDEX(Matches!$G$2:$G$201,MATCH($A664&amp;"-5",Matches!$J$2:$J$201,0))-INDEX(Matches!$H$2:$H$201,MATCH($A664&amp;"-5",Matches!$J$2:$J$201,0)),3,2))))),""))</f>
        <v/>
      </c>
      <c r="AC664" s="12" t="str">
        <f aca="false">IF(OR($B664="",N664="",O664=""),"",IFERROR(IF(OR(INDEX(Matches!$I$2:$I$201,MATCH($A664&amp;"-6",Matches!$J$2:$J$201,0))="Void",INDEX(Matches!$G$2:$G$201,MATCH($A664&amp;"-6",Matches!$J$2:$J$201,0))="",INDEX(Matches!$H$2:$H$201,MATCH($A664&amp;"-6",Matches!$J$2:$J$201,0))=""),"",IF(AND($C664&lt;&gt;"",INDEX(Matches!$F$2:$F$201,MATCH($A664&amp;"-6",Matches!$J$2:$J$201,0))&lt;&gt;"",$C664&gt;=INDEX(Matches!$F$2:$F$201,MATCH($A664&amp;"-6",Matches!$J$2:$J$201,0))),"",IF(AND(N664=INDEX(Matches!$G$2:$G$201,MATCH($A664&amp;"-6",Matches!$J$2:$J$201,0)),O664=INDEX(Matches!$H$2:$H$201,MATCH($A664&amp;"-6",Matches!$J$2:$J$201,0))),5,IF(SIGN(N664-O664)&lt;&gt;SIGN(INDEX(Matches!$G$2:$G$201,MATCH($A664&amp;"-6",Matches!$J$2:$J$201,0))-INDEX(Matches!$H$2:$H$201,MATCH($A664&amp;"-6",Matches!$J$2:$J$201,0))),0,IF(N664-O664=INDEX(Matches!$G$2:$G$201,MATCH($A664&amp;"-6",Matches!$J$2:$J$201,0))-INDEX(Matches!$H$2:$H$201,MATCH($A664&amp;"-6",Matches!$J$2:$J$201,0)),3,2))))),""))</f>
        <v/>
      </c>
      <c r="AD664" s="12" t="str">
        <f aca="false">IF(OR($B664="",P664="",Q664=""),"",IFERROR(IF(OR(INDEX(Matches!$I$2:$I$201,MATCH($A664&amp;"-7",Matches!$J$2:$J$201,0))="Void",INDEX(Matches!$G$2:$G$201,MATCH($A664&amp;"-7",Matches!$J$2:$J$201,0))="",INDEX(Matches!$H$2:$H$201,MATCH($A664&amp;"-7",Matches!$J$2:$J$201,0))=""),"",IF(AND($C664&lt;&gt;"",INDEX(Matches!$F$2:$F$201,MATCH($A664&amp;"-7",Matches!$J$2:$J$201,0))&lt;&gt;"",$C664&gt;=INDEX(Matches!$F$2:$F$201,MATCH($A664&amp;"-7",Matches!$J$2:$J$201,0))),"",IF(AND(P664=INDEX(Matches!$G$2:$G$201,MATCH($A664&amp;"-7",Matches!$J$2:$J$201,0)),Q664=INDEX(Matches!$H$2:$H$201,MATCH($A664&amp;"-7",Matches!$J$2:$J$201,0))),5,IF(SIGN(P664-Q664)&lt;&gt;SIGN(INDEX(Matches!$G$2:$G$201,MATCH($A664&amp;"-7",Matches!$J$2:$J$201,0))-INDEX(Matches!$H$2:$H$201,MATCH($A664&amp;"-7",Matches!$J$2:$J$201,0))),0,IF(P664-Q664=INDEX(Matches!$G$2:$G$201,MATCH($A664&amp;"-7",Matches!$J$2:$J$201,0))-INDEX(Matches!$H$2:$H$201,MATCH($A664&amp;"-7",Matches!$J$2:$J$201,0)),3,2))))),""))</f>
        <v/>
      </c>
      <c r="AE664" s="12" t="str">
        <f aca="false">IF(OR($B664="",R664="",S664=""),"",IFERROR(IF(OR(INDEX(Matches!$I$2:$I$201,MATCH($A664&amp;"-8",Matches!$J$2:$J$201,0))="Void",INDEX(Matches!$G$2:$G$201,MATCH($A664&amp;"-8",Matches!$J$2:$J$201,0))="",INDEX(Matches!$H$2:$H$201,MATCH($A664&amp;"-8",Matches!$J$2:$J$201,0))=""),"",IF(AND($C664&lt;&gt;"",INDEX(Matches!$F$2:$F$201,MATCH($A664&amp;"-8",Matches!$J$2:$J$201,0))&lt;&gt;"",$C664&gt;=INDEX(Matches!$F$2:$F$201,MATCH($A664&amp;"-8",Matches!$J$2:$J$201,0))),"",IF(AND(R664=INDEX(Matches!$G$2:$G$201,MATCH($A664&amp;"-8",Matches!$J$2:$J$201,0)),S664=INDEX(Matches!$H$2:$H$201,MATCH($A664&amp;"-8",Matches!$J$2:$J$201,0))),5,IF(SIGN(R664-S664)&lt;&gt;SIGN(INDEX(Matches!$G$2:$G$201,MATCH($A664&amp;"-8",Matches!$J$2:$J$201,0))-INDEX(Matches!$H$2:$H$201,MATCH($A664&amp;"-8",Matches!$J$2:$J$201,0))),0,IF(R664-S664=INDEX(Matches!$G$2:$G$201,MATCH($A664&amp;"-8",Matches!$J$2:$J$201,0))-INDEX(Matches!$H$2:$H$201,MATCH($A664&amp;"-8",Matches!$J$2:$J$201,0)),3,2))))),""))</f>
        <v/>
      </c>
      <c r="AF664" s="12" t="str">
        <f aca="false">IF(OR($B664="",T664="",U664=""),"",IFERROR(IF(OR(INDEX(Matches!$I$2:$I$201,MATCH($A664&amp;"-9",Matches!$J$2:$J$201,0))="Void",INDEX(Matches!$G$2:$G$201,MATCH($A664&amp;"-9",Matches!$J$2:$J$201,0))="",INDEX(Matches!$H$2:$H$201,MATCH($A664&amp;"-9",Matches!$J$2:$J$201,0))=""),"",IF(AND($C664&lt;&gt;"",INDEX(Matches!$F$2:$F$201,MATCH($A664&amp;"-9",Matches!$J$2:$J$201,0))&lt;&gt;"",$C664&gt;=INDEX(Matches!$F$2:$F$201,MATCH($A664&amp;"-9",Matches!$J$2:$J$201,0))),"",IF(AND(T664=INDEX(Matches!$G$2:$G$201,MATCH($A664&amp;"-9",Matches!$J$2:$J$201,0)),U664=INDEX(Matches!$H$2:$H$201,MATCH($A664&amp;"-9",Matches!$J$2:$J$201,0))),5,IF(SIGN(T664-U664)&lt;&gt;SIGN(INDEX(Matches!$G$2:$G$201,MATCH($A664&amp;"-9",Matches!$J$2:$J$201,0))-INDEX(Matches!$H$2:$H$201,MATCH($A664&amp;"-9",Matches!$J$2:$J$201,0))),0,IF(T664-U664=INDEX(Matches!$G$2:$G$201,MATCH($A664&amp;"-9",Matches!$J$2:$J$201,0))-INDEX(Matches!$H$2:$H$201,MATCH($A664&amp;"-9",Matches!$J$2:$J$201,0)),3,2))))),""))</f>
        <v/>
      </c>
      <c r="AG664" s="12" t="str">
        <f aca="false">IF(OR($B664="",V664="",W664=""),"",IFERROR(IF(OR(INDEX(Matches!$I$2:$I$201,MATCH($A664&amp;"-10",Matches!$J$2:$J$201,0))="Void",INDEX(Matches!$G$2:$G$201,MATCH($A664&amp;"-10",Matches!$J$2:$J$201,0))="",INDEX(Matches!$H$2:$H$201,MATCH($A664&amp;"-10",Matches!$J$2:$J$201,0))=""),"",IF(AND($C664&lt;&gt;"",INDEX(Matches!$F$2:$F$201,MATCH($A664&amp;"-10",Matches!$J$2:$J$201,0))&lt;&gt;"",$C664&gt;=INDEX(Matches!$F$2:$F$201,MATCH($A664&amp;"-10",Matches!$J$2:$J$201,0))),"",IF(AND(V664=INDEX(Matches!$G$2:$G$201,MATCH($A664&amp;"-10",Matches!$J$2:$J$201,0)),W664=INDEX(Matches!$H$2:$H$201,MATCH($A664&amp;"-10",Matches!$J$2:$J$201,0))),5,IF(SIGN(V664-W664)&lt;&gt;SIGN(INDEX(Matches!$G$2:$G$201,MATCH($A664&amp;"-10",Matches!$J$2:$J$201,0))-INDEX(Matches!$H$2:$H$201,MATCH($A664&amp;"-10",Matches!$J$2:$J$201,0))),0,IF(V664-W664=INDEX(Matches!$G$2:$G$201,MATCH($A664&amp;"-10",Matches!$J$2:$J$201,0))-INDEX(Matches!$H$2:$H$201,MATCH($A664&amp;"-10",Matches!$J$2:$J$201,0)),3,2))))),""))</f>
        <v/>
      </c>
      <c r="AH664" s="13" t="str">
        <f aca="false">IF($B664="","",SUM(X664:AG664))</f>
        <v/>
      </c>
      <c r="AI664" s="12" t="str">
        <f aca="false">IF($B664="","",COUNTIF(X664:AG664,5))</f>
        <v/>
      </c>
      <c r="AJ664" s="12" t="str">
        <f aca="false">IF($B664="","",COUNTIF(X664:AG664,"&gt;=2"))</f>
        <v/>
      </c>
      <c r="AK664" s="12" t="str">
        <f aca="false">IF($B664="","",COUNT(X664:AG664))</f>
        <v/>
      </c>
    </row>
    <row r="665" customFormat="false" ht="15" hidden="false" customHeight="false" outlineLevel="0" collapsed="false">
      <c r="A665" s="7"/>
      <c r="B665" s="7"/>
      <c r="C665" s="11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12" t="str">
        <f aca="false">IF(OR($B665="",D665="",E665=""),"",IFERROR(IF(OR(INDEX(Matches!$I$2:$I$201,MATCH($A665&amp;"-1",Matches!$J$2:$J$201,0))="Void",INDEX(Matches!$G$2:$G$201,MATCH($A665&amp;"-1",Matches!$J$2:$J$201,0))="",INDEX(Matches!$H$2:$H$201,MATCH($A665&amp;"-1",Matches!$J$2:$J$201,0))=""),"",IF(AND($C665&lt;&gt;"",INDEX(Matches!$F$2:$F$201,MATCH($A665&amp;"-1",Matches!$J$2:$J$201,0))&lt;&gt;"",$C665&gt;=INDEX(Matches!$F$2:$F$201,MATCH($A665&amp;"-1",Matches!$J$2:$J$201,0))),"",IF(AND(D665=INDEX(Matches!$G$2:$G$201,MATCH($A665&amp;"-1",Matches!$J$2:$J$201,0)),E665=INDEX(Matches!$H$2:$H$201,MATCH($A665&amp;"-1",Matches!$J$2:$J$201,0))),5,IF(SIGN(D665-E665)&lt;&gt;SIGN(INDEX(Matches!$G$2:$G$201,MATCH($A665&amp;"-1",Matches!$J$2:$J$201,0))-INDEX(Matches!$H$2:$H$201,MATCH($A665&amp;"-1",Matches!$J$2:$J$201,0))),0,IF(D665-E665=INDEX(Matches!$G$2:$G$201,MATCH($A665&amp;"-1",Matches!$J$2:$J$201,0))-INDEX(Matches!$H$2:$H$201,MATCH($A665&amp;"-1",Matches!$J$2:$J$201,0)),3,2))))),""))</f>
        <v/>
      </c>
      <c r="Y665" s="12" t="str">
        <f aca="false">IF(OR($B665="",F665="",G665=""),"",IFERROR(IF(OR(INDEX(Matches!$I$2:$I$201,MATCH($A665&amp;"-2",Matches!$J$2:$J$201,0))="Void",INDEX(Matches!$G$2:$G$201,MATCH($A665&amp;"-2",Matches!$J$2:$J$201,0))="",INDEX(Matches!$H$2:$H$201,MATCH($A665&amp;"-2",Matches!$J$2:$J$201,0))=""),"",IF(AND($C665&lt;&gt;"",INDEX(Matches!$F$2:$F$201,MATCH($A665&amp;"-2",Matches!$J$2:$J$201,0))&lt;&gt;"",$C665&gt;=INDEX(Matches!$F$2:$F$201,MATCH($A665&amp;"-2",Matches!$J$2:$J$201,0))),"",IF(AND(F665=INDEX(Matches!$G$2:$G$201,MATCH($A665&amp;"-2",Matches!$J$2:$J$201,0)),G665=INDEX(Matches!$H$2:$H$201,MATCH($A665&amp;"-2",Matches!$J$2:$J$201,0))),5,IF(SIGN(F665-G665)&lt;&gt;SIGN(INDEX(Matches!$G$2:$G$201,MATCH($A665&amp;"-2",Matches!$J$2:$J$201,0))-INDEX(Matches!$H$2:$H$201,MATCH($A665&amp;"-2",Matches!$J$2:$J$201,0))),0,IF(F665-G665=INDEX(Matches!$G$2:$G$201,MATCH($A665&amp;"-2",Matches!$J$2:$J$201,0))-INDEX(Matches!$H$2:$H$201,MATCH($A665&amp;"-2",Matches!$J$2:$J$201,0)),3,2))))),""))</f>
        <v/>
      </c>
      <c r="Z665" s="12" t="str">
        <f aca="false">IF(OR($B665="",H665="",I665=""),"",IFERROR(IF(OR(INDEX(Matches!$I$2:$I$201,MATCH($A665&amp;"-3",Matches!$J$2:$J$201,0))="Void",INDEX(Matches!$G$2:$G$201,MATCH($A665&amp;"-3",Matches!$J$2:$J$201,0))="",INDEX(Matches!$H$2:$H$201,MATCH($A665&amp;"-3",Matches!$J$2:$J$201,0))=""),"",IF(AND($C665&lt;&gt;"",INDEX(Matches!$F$2:$F$201,MATCH($A665&amp;"-3",Matches!$J$2:$J$201,0))&lt;&gt;"",$C665&gt;=INDEX(Matches!$F$2:$F$201,MATCH($A665&amp;"-3",Matches!$J$2:$J$201,0))),"",IF(AND(H665=INDEX(Matches!$G$2:$G$201,MATCH($A665&amp;"-3",Matches!$J$2:$J$201,0)),I665=INDEX(Matches!$H$2:$H$201,MATCH($A665&amp;"-3",Matches!$J$2:$J$201,0))),5,IF(SIGN(H665-I665)&lt;&gt;SIGN(INDEX(Matches!$G$2:$G$201,MATCH($A665&amp;"-3",Matches!$J$2:$J$201,0))-INDEX(Matches!$H$2:$H$201,MATCH($A665&amp;"-3",Matches!$J$2:$J$201,0))),0,IF(H665-I665=INDEX(Matches!$G$2:$G$201,MATCH($A665&amp;"-3",Matches!$J$2:$J$201,0))-INDEX(Matches!$H$2:$H$201,MATCH($A665&amp;"-3",Matches!$J$2:$J$201,0)),3,2))))),""))</f>
        <v/>
      </c>
      <c r="AA665" s="12" t="str">
        <f aca="false">IF(OR($B665="",J665="",K665=""),"",IFERROR(IF(OR(INDEX(Matches!$I$2:$I$201,MATCH($A665&amp;"-4",Matches!$J$2:$J$201,0))="Void",INDEX(Matches!$G$2:$G$201,MATCH($A665&amp;"-4",Matches!$J$2:$J$201,0))="",INDEX(Matches!$H$2:$H$201,MATCH($A665&amp;"-4",Matches!$J$2:$J$201,0))=""),"",IF(AND($C665&lt;&gt;"",INDEX(Matches!$F$2:$F$201,MATCH($A665&amp;"-4",Matches!$J$2:$J$201,0))&lt;&gt;"",$C665&gt;=INDEX(Matches!$F$2:$F$201,MATCH($A665&amp;"-4",Matches!$J$2:$J$201,0))),"",IF(AND(J665=INDEX(Matches!$G$2:$G$201,MATCH($A665&amp;"-4",Matches!$J$2:$J$201,0)),K665=INDEX(Matches!$H$2:$H$201,MATCH($A665&amp;"-4",Matches!$J$2:$J$201,0))),5,IF(SIGN(J665-K665)&lt;&gt;SIGN(INDEX(Matches!$G$2:$G$201,MATCH($A665&amp;"-4",Matches!$J$2:$J$201,0))-INDEX(Matches!$H$2:$H$201,MATCH($A665&amp;"-4",Matches!$J$2:$J$201,0))),0,IF(J665-K665=INDEX(Matches!$G$2:$G$201,MATCH($A665&amp;"-4",Matches!$J$2:$J$201,0))-INDEX(Matches!$H$2:$H$201,MATCH($A665&amp;"-4",Matches!$J$2:$J$201,0)),3,2))))),""))</f>
        <v/>
      </c>
      <c r="AB665" s="12" t="str">
        <f aca="false">IF(OR($B665="",L665="",M665=""),"",IFERROR(IF(OR(INDEX(Matches!$I$2:$I$201,MATCH($A665&amp;"-5",Matches!$J$2:$J$201,0))="Void",INDEX(Matches!$G$2:$G$201,MATCH($A665&amp;"-5",Matches!$J$2:$J$201,0))="",INDEX(Matches!$H$2:$H$201,MATCH($A665&amp;"-5",Matches!$J$2:$J$201,0))=""),"",IF(AND($C665&lt;&gt;"",INDEX(Matches!$F$2:$F$201,MATCH($A665&amp;"-5",Matches!$J$2:$J$201,0))&lt;&gt;"",$C665&gt;=INDEX(Matches!$F$2:$F$201,MATCH($A665&amp;"-5",Matches!$J$2:$J$201,0))),"",IF(AND(L665=INDEX(Matches!$G$2:$G$201,MATCH($A665&amp;"-5",Matches!$J$2:$J$201,0)),M665=INDEX(Matches!$H$2:$H$201,MATCH($A665&amp;"-5",Matches!$J$2:$J$201,0))),5,IF(SIGN(L665-M665)&lt;&gt;SIGN(INDEX(Matches!$G$2:$G$201,MATCH($A665&amp;"-5",Matches!$J$2:$J$201,0))-INDEX(Matches!$H$2:$H$201,MATCH($A665&amp;"-5",Matches!$J$2:$J$201,0))),0,IF(L665-M665=INDEX(Matches!$G$2:$G$201,MATCH($A665&amp;"-5",Matches!$J$2:$J$201,0))-INDEX(Matches!$H$2:$H$201,MATCH($A665&amp;"-5",Matches!$J$2:$J$201,0)),3,2))))),""))</f>
        <v/>
      </c>
      <c r="AC665" s="12" t="str">
        <f aca="false">IF(OR($B665="",N665="",O665=""),"",IFERROR(IF(OR(INDEX(Matches!$I$2:$I$201,MATCH($A665&amp;"-6",Matches!$J$2:$J$201,0))="Void",INDEX(Matches!$G$2:$G$201,MATCH($A665&amp;"-6",Matches!$J$2:$J$201,0))="",INDEX(Matches!$H$2:$H$201,MATCH($A665&amp;"-6",Matches!$J$2:$J$201,0))=""),"",IF(AND($C665&lt;&gt;"",INDEX(Matches!$F$2:$F$201,MATCH($A665&amp;"-6",Matches!$J$2:$J$201,0))&lt;&gt;"",$C665&gt;=INDEX(Matches!$F$2:$F$201,MATCH($A665&amp;"-6",Matches!$J$2:$J$201,0))),"",IF(AND(N665=INDEX(Matches!$G$2:$G$201,MATCH($A665&amp;"-6",Matches!$J$2:$J$201,0)),O665=INDEX(Matches!$H$2:$H$201,MATCH($A665&amp;"-6",Matches!$J$2:$J$201,0))),5,IF(SIGN(N665-O665)&lt;&gt;SIGN(INDEX(Matches!$G$2:$G$201,MATCH($A665&amp;"-6",Matches!$J$2:$J$201,0))-INDEX(Matches!$H$2:$H$201,MATCH($A665&amp;"-6",Matches!$J$2:$J$201,0))),0,IF(N665-O665=INDEX(Matches!$G$2:$G$201,MATCH($A665&amp;"-6",Matches!$J$2:$J$201,0))-INDEX(Matches!$H$2:$H$201,MATCH($A665&amp;"-6",Matches!$J$2:$J$201,0)),3,2))))),""))</f>
        <v/>
      </c>
      <c r="AD665" s="12" t="str">
        <f aca="false">IF(OR($B665="",P665="",Q665=""),"",IFERROR(IF(OR(INDEX(Matches!$I$2:$I$201,MATCH($A665&amp;"-7",Matches!$J$2:$J$201,0))="Void",INDEX(Matches!$G$2:$G$201,MATCH($A665&amp;"-7",Matches!$J$2:$J$201,0))="",INDEX(Matches!$H$2:$H$201,MATCH($A665&amp;"-7",Matches!$J$2:$J$201,0))=""),"",IF(AND($C665&lt;&gt;"",INDEX(Matches!$F$2:$F$201,MATCH($A665&amp;"-7",Matches!$J$2:$J$201,0))&lt;&gt;"",$C665&gt;=INDEX(Matches!$F$2:$F$201,MATCH($A665&amp;"-7",Matches!$J$2:$J$201,0))),"",IF(AND(P665=INDEX(Matches!$G$2:$G$201,MATCH($A665&amp;"-7",Matches!$J$2:$J$201,0)),Q665=INDEX(Matches!$H$2:$H$201,MATCH($A665&amp;"-7",Matches!$J$2:$J$201,0))),5,IF(SIGN(P665-Q665)&lt;&gt;SIGN(INDEX(Matches!$G$2:$G$201,MATCH($A665&amp;"-7",Matches!$J$2:$J$201,0))-INDEX(Matches!$H$2:$H$201,MATCH($A665&amp;"-7",Matches!$J$2:$J$201,0))),0,IF(P665-Q665=INDEX(Matches!$G$2:$G$201,MATCH($A665&amp;"-7",Matches!$J$2:$J$201,0))-INDEX(Matches!$H$2:$H$201,MATCH($A665&amp;"-7",Matches!$J$2:$J$201,0)),3,2))))),""))</f>
        <v/>
      </c>
      <c r="AE665" s="12" t="str">
        <f aca="false">IF(OR($B665="",R665="",S665=""),"",IFERROR(IF(OR(INDEX(Matches!$I$2:$I$201,MATCH($A665&amp;"-8",Matches!$J$2:$J$201,0))="Void",INDEX(Matches!$G$2:$G$201,MATCH($A665&amp;"-8",Matches!$J$2:$J$201,0))="",INDEX(Matches!$H$2:$H$201,MATCH($A665&amp;"-8",Matches!$J$2:$J$201,0))=""),"",IF(AND($C665&lt;&gt;"",INDEX(Matches!$F$2:$F$201,MATCH($A665&amp;"-8",Matches!$J$2:$J$201,0))&lt;&gt;"",$C665&gt;=INDEX(Matches!$F$2:$F$201,MATCH($A665&amp;"-8",Matches!$J$2:$J$201,0))),"",IF(AND(R665=INDEX(Matches!$G$2:$G$201,MATCH($A665&amp;"-8",Matches!$J$2:$J$201,0)),S665=INDEX(Matches!$H$2:$H$201,MATCH($A665&amp;"-8",Matches!$J$2:$J$201,0))),5,IF(SIGN(R665-S665)&lt;&gt;SIGN(INDEX(Matches!$G$2:$G$201,MATCH($A665&amp;"-8",Matches!$J$2:$J$201,0))-INDEX(Matches!$H$2:$H$201,MATCH($A665&amp;"-8",Matches!$J$2:$J$201,0))),0,IF(R665-S665=INDEX(Matches!$G$2:$G$201,MATCH($A665&amp;"-8",Matches!$J$2:$J$201,0))-INDEX(Matches!$H$2:$H$201,MATCH($A665&amp;"-8",Matches!$J$2:$J$201,0)),3,2))))),""))</f>
        <v/>
      </c>
      <c r="AF665" s="12" t="str">
        <f aca="false">IF(OR($B665="",T665="",U665=""),"",IFERROR(IF(OR(INDEX(Matches!$I$2:$I$201,MATCH($A665&amp;"-9",Matches!$J$2:$J$201,0))="Void",INDEX(Matches!$G$2:$G$201,MATCH($A665&amp;"-9",Matches!$J$2:$J$201,0))="",INDEX(Matches!$H$2:$H$201,MATCH($A665&amp;"-9",Matches!$J$2:$J$201,0))=""),"",IF(AND($C665&lt;&gt;"",INDEX(Matches!$F$2:$F$201,MATCH($A665&amp;"-9",Matches!$J$2:$J$201,0))&lt;&gt;"",$C665&gt;=INDEX(Matches!$F$2:$F$201,MATCH($A665&amp;"-9",Matches!$J$2:$J$201,0))),"",IF(AND(T665=INDEX(Matches!$G$2:$G$201,MATCH($A665&amp;"-9",Matches!$J$2:$J$201,0)),U665=INDEX(Matches!$H$2:$H$201,MATCH($A665&amp;"-9",Matches!$J$2:$J$201,0))),5,IF(SIGN(T665-U665)&lt;&gt;SIGN(INDEX(Matches!$G$2:$G$201,MATCH($A665&amp;"-9",Matches!$J$2:$J$201,0))-INDEX(Matches!$H$2:$H$201,MATCH($A665&amp;"-9",Matches!$J$2:$J$201,0))),0,IF(T665-U665=INDEX(Matches!$G$2:$G$201,MATCH($A665&amp;"-9",Matches!$J$2:$J$201,0))-INDEX(Matches!$H$2:$H$201,MATCH($A665&amp;"-9",Matches!$J$2:$J$201,0)),3,2))))),""))</f>
        <v/>
      </c>
      <c r="AG665" s="12" t="str">
        <f aca="false">IF(OR($B665="",V665="",W665=""),"",IFERROR(IF(OR(INDEX(Matches!$I$2:$I$201,MATCH($A665&amp;"-10",Matches!$J$2:$J$201,0))="Void",INDEX(Matches!$G$2:$G$201,MATCH($A665&amp;"-10",Matches!$J$2:$J$201,0))="",INDEX(Matches!$H$2:$H$201,MATCH($A665&amp;"-10",Matches!$J$2:$J$201,0))=""),"",IF(AND($C665&lt;&gt;"",INDEX(Matches!$F$2:$F$201,MATCH($A665&amp;"-10",Matches!$J$2:$J$201,0))&lt;&gt;"",$C665&gt;=INDEX(Matches!$F$2:$F$201,MATCH($A665&amp;"-10",Matches!$J$2:$J$201,0))),"",IF(AND(V665=INDEX(Matches!$G$2:$G$201,MATCH($A665&amp;"-10",Matches!$J$2:$J$201,0)),W665=INDEX(Matches!$H$2:$H$201,MATCH($A665&amp;"-10",Matches!$J$2:$J$201,0))),5,IF(SIGN(V665-W665)&lt;&gt;SIGN(INDEX(Matches!$G$2:$G$201,MATCH($A665&amp;"-10",Matches!$J$2:$J$201,0))-INDEX(Matches!$H$2:$H$201,MATCH($A665&amp;"-10",Matches!$J$2:$J$201,0))),0,IF(V665-W665=INDEX(Matches!$G$2:$G$201,MATCH($A665&amp;"-10",Matches!$J$2:$J$201,0))-INDEX(Matches!$H$2:$H$201,MATCH($A665&amp;"-10",Matches!$J$2:$J$201,0)),3,2))))),""))</f>
        <v/>
      </c>
      <c r="AH665" s="13" t="str">
        <f aca="false">IF($B665="","",SUM(X665:AG665))</f>
        <v/>
      </c>
      <c r="AI665" s="12" t="str">
        <f aca="false">IF($B665="","",COUNTIF(X665:AG665,5))</f>
        <v/>
      </c>
      <c r="AJ665" s="12" t="str">
        <f aca="false">IF($B665="","",COUNTIF(X665:AG665,"&gt;=2"))</f>
        <v/>
      </c>
      <c r="AK665" s="12" t="str">
        <f aca="false">IF($B665="","",COUNT(X665:AG665))</f>
        <v/>
      </c>
    </row>
    <row r="666" customFormat="false" ht="15" hidden="false" customHeight="false" outlineLevel="0" collapsed="false">
      <c r="A666" s="7"/>
      <c r="B666" s="7"/>
      <c r="C666" s="11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12" t="str">
        <f aca="false">IF(OR($B666="",D666="",E666=""),"",IFERROR(IF(OR(INDEX(Matches!$I$2:$I$201,MATCH($A666&amp;"-1",Matches!$J$2:$J$201,0))="Void",INDEX(Matches!$G$2:$G$201,MATCH($A666&amp;"-1",Matches!$J$2:$J$201,0))="",INDEX(Matches!$H$2:$H$201,MATCH($A666&amp;"-1",Matches!$J$2:$J$201,0))=""),"",IF(AND($C666&lt;&gt;"",INDEX(Matches!$F$2:$F$201,MATCH($A666&amp;"-1",Matches!$J$2:$J$201,0))&lt;&gt;"",$C666&gt;=INDEX(Matches!$F$2:$F$201,MATCH($A666&amp;"-1",Matches!$J$2:$J$201,0))),"",IF(AND(D666=INDEX(Matches!$G$2:$G$201,MATCH($A666&amp;"-1",Matches!$J$2:$J$201,0)),E666=INDEX(Matches!$H$2:$H$201,MATCH($A666&amp;"-1",Matches!$J$2:$J$201,0))),5,IF(SIGN(D666-E666)&lt;&gt;SIGN(INDEX(Matches!$G$2:$G$201,MATCH($A666&amp;"-1",Matches!$J$2:$J$201,0))-INDEX(Matches!$H$2:$H$201,MATCH($A666&amp;"-1",Matches!$J$2:$J$201,0))),0,IF(D666-E666=INDEX(Matches!$G$2:$G$201,MATCH($A666&amp;"-1",Matches!$J$2:$J$201,0))-INDEX(Matches!$H$2:$H$201,MATCH($A666&amp;"-1",Matches!$J$2:$J$201,0)),3,2))))),""))</f>
        <v/>
      </c>
      <c r="Y666" s="12" t="str">
        <f aca="false">IF(OR($B666="",F666="",G666=""),"",IFERROR(IF(OR(INDEX(Matches!$I$2:$I$201,MATCH($A666&amp;"-2",Matches!$J$2:$J$201,0))="Void",INDEX(Matches!$G$2:$G$201,MATCH($A666&amp;"-2",Matches!$J$2:$J$201,0))="",INDEX(Matches!$H$2:$H$201,MATCH($A666&amp;"-2",Matches!$J$2:$J$201,0))=""),"",IF(AND($C666&lt;&gt;"",INDEX(Matches!$F$2:$F$201,MATCH($A666&amp;"-2",Matches!$J$2:$J$201,0))&lt;&gt;"",$C666&gt;=INDEX(Matches!$F$2:$F$201,MATCH($A666&amp;"-2",Matches!$J$2:$J$201,0))),"",IF(AND(F666=INDEX(Matches!$G$2:$G$201,MATCH($A666&amp;"-2",Matches!$J$2:$J$201,0)),G666=INDEX(Matches!$H$2:$H$201,MATCH($A666&amp;"-2",Matches!$J$2:$J$201,0))),5,IF(SIGN(F666-G666)&lt;&gt;SIGN(INDEX(Matches!$G$2:$G$201,MATCH($A666&amp;"-2",Matches!$J$2:$J$201,0))-INDEX(Matches!$H$2:$H$201,MATCH($A666&amp;"-2",Matches!$J$2:$J$201,0))),0,IF(F666-G666=INDEX(Matches!$G$2:$G$201,MATCH($A666&amp;"-2",Matches!$J$2:$J$201,0))-INDEX(Matches!$H$2:$H$201,MATCH($A666&amp;"-2",Matches!$J$2:$J$201,0)),3,2))))),""))</f>
        <v/>
      </c>
      <c r="Z666" s="12" t="str">
        <f aca="false">IF(OR($B666="",H666="",I666=""),"",IFERROR(IF(OR(INDEX(Matches!$I$2:$I$201,MATCH($A666&amp;"-3",Matches!$J$2:$J$201,0))="Void",INDEX(Matches!$G$2:$G$201,MATCH($A666&amp;"-3",Matches!$J$2:$J$201,0))="",INDEX(Matches!$H$2:$H$201,MATCH($A666&amp;"-3",Matches!$J$2:$J$201,0))=""),"",IF(AND($C666&lt;&gt;"",INDEX(Matches!$F$2:$F$201,MATCH($A666&amp;"-3",Matches!$J$2:$J$201,0))&lt;&gt;"",$C666&gt;=INDEX(Matches!$F$2:$F$201,MATCH($A666&amp;"-3",Matches!$J$2:$J$201,0))),"",IF(AND(H666=INDEX(Matches!$G$2:$G$201,MATCH($A666&amp;"-3",Matches!$J$2:$J$201,0)),I666=INDEX(Matches!$H$2:$H$201,MATCH($A666&amp;"-3",Matches!$J$2:$J$201,0))),5,IF(SIGN(H666-I666)&lt;&gt;SIGN(INDEX(Matches!$G$2:$G$201,MATCH($A666&amp;"-3",Matches!$J$2:$J$201,0))-INDEX(Matches!$H$2:$H$201,MATCH($A666&amp;"-3",Matches!$J$2:$J$201,0))),0,IF(H666-I666=INDEX(Matches!$G$2:$G$201,MATCH($A666&amp;"-3",Matches!$J$2:$J$201,0))-INDEX(Matches!$H$2:$H$201,MATCH($A666&amp;"-3",Matches!$J$2:$J$201,0)),3,2))))),""))</f>
        <v/>
      </c>
      <c r="AA666" s="12" t="str">
        <f aca="false">IF(OR($B666="",J666="",K666=""),"",IFERROR(IF(OR(INDEX(Matches!$I$2:$I$201,MATCH($A666&amp;"-4",Matches!$J$2:$J$201,0))="Void",INDEX(Matches!$G$2:$G$201,MATCH($A666&amp;"-4",Matches!$J$2:$J$201,0))="",INDEX(Matches!$H$2:$H$201,MATCH($A666&amp;"-4",Matches!$J$2:$J$201,0))=""),"",IF(AND($C666&lt;&gt;"",INDEX(Matches!$F$2:$F$201,MATCH($A666&amp;"-4",Matches!$J$2:$J$201,0))&lt;&gt;"",$C666&gt;=INDEX(Matches!$F$2:$F$201,MATCH($A666&amp;"-4",Matches!$J$2:$J$201,0))),"",IF(AND(J666=INDEX(Matches!$G$2:$G$201,MATCH($A666&amp;"-4",Matches!$J$2:$J$201,0)),K666=INDEX(Matches!$H$2:$H$201,MATCH($A666&amp;"-4",Matches!$J$2:$J$201,0))),5,IF(SIGN(J666-K666)&lt;&gt;SIGN(INDEX(Matches!$G$2:$G$201,MATCH($A666&amp;"-4",Matches!$J$2:$J$201,0))-INDEX(Matches!$H$2:$H$201,MATCH($A666&amp;"-4",Matches!$J$2:$J$201,0))),0,IF(J666-K666=INDEX(Matches!$G$2:$G$201,MATCH($A666&amp;"-4",Matches!$J$2:$J$201,0))-INDEX(Matches!$H$2:$H$201,MATCH($A666&amp;"-4",Matches!$J$2:$J$201,0)),3,2))))),""))</f>
        <v/>
      </c>
      <c r="AB666" s="12" t="str">
        <f aca="false">IF(OR($B666="",L666="",M666=""),"",IFERROR(IF(OR(INDEX(Matches!$I$2:$I$201,MATCH($A666&amp;"-5",Matches!$J$2:$J$201,0))="Void",INDEX(Matches!$G$2:$G$201,MATCH($A666&amp;"-5",Matches!$J$2:$J$201,0))="",INDEX(Matches!$H$2:$H$201,MATCH($A666&amp;"-5",Matches!$J$2:$J$201,0))=""),"",IF(AND($C666&lt;&gt;"",INDEX(Matches!$F$2:$F$201,MATCH($A666&amp;"-5",Matches!$J$2:$J$201,0))&lt;&gt;"",$C666&gt;=INDEX(Matches!$F$2:$F$201,MATCH($A666&amp;"-5",Matches!$J$2:$J$201,0))),"",IF(AND(L666=INDEX(Matches!$G$2:$G$201,MATCH($A666&amp;"-5",Matches!$J$2:$J$201,0)),M666=INDEX(Matches!$H$2:$H$201,MATCH($A666&amp;"-5",Matches!$J$2:$J$201,0))),5,IF(SIGN(L666-M666)&lt;&gt;SIGN(INDEX(Matches!$G$2:$G$201,MATCH($A666&amp;"-5",Matches!$J$2:$J$201,0))-INDEX(Matches!$H$2:$H$201,MATCH($A666&amp;"-5",Matches!$J$2:$J$201,0))),0,IF(L666-M666=INDEX(Matches!$G$2:$G$201,MATCH($A666&amp;"-5",Matches!$J$2:$J$201,0))-INDEX(Matches!$H$2:$H$201,MATCH($A666&amp;"-5",Matches!$J$2:$J$201,0)),3,2))))),""))</f>
        <v/>
      </c>
      <c r="AC666" s="12" t="str">
        <f aca="false">IF(OR($B666="",N666="",O666=""),"",IFERROR(IF(OR(INDEX(Matches!$I$2:$I$201,MATCH($A666&amp;"-6",Matches!$J$2:$J$201,0))="Void",INDEX(Matches!$G$2:$G$201,MATCH($A666&amp;"-6",Matches!$J$2:$J$201,0))="",INDEX(Matches!$H$2:$H$201,MATCH($A666&amp;"-6",Matches!$J$2:$J$201,0))=""),"",IF(AND($C666&lt;&gt;"",INDEX(Matches!$F$2:$F$201,MATCH($A666&amp;"-6",Matches!$J$2:$J$201,0))&lt;&gt;"",$C666&gt;=INDEX(Matches!$F$2:$F$201,MATCH($A666&amp;"-6",Matches!$J$2:$J$201,0))),"",IF(AND(N666=INDEX(Matches!$G$2:$G$201,MATCH($A666&amp;"-6",Matches!$J$2:$J$201,0)),O666=INDEX(Matches!$H$2:$H$201,MATCH($A666&amp;"-6",Matches!$J$2:$J$201,0))),5,IF(SIGN(N666-O666)&lt;&gt;SIGN(INDEX(Matches!$G$2:$G$201,MATCH($A666&amp;"-6",Matches!$J$2:$J$201,0))-INDEX(Matches!$H$2:$H$201,MATCH($A666&amp;"-6",Matches!$J$2:$J$201,0))),0,IF(N666-O666=INDEX(Matches!$G$2:$G$201,MATCH($A666&amp;"-6",Matches!$J$2:$J$201,0))-INDEX(Matches!$H$2:$H$201,MATCH($A666&amp;"-6",Matches!$J$2:$J$201,0)),3,2))))),""))</f>
        <v/>
      </c>
      <c r="AD666" s="12" t="str">
        <f aca="false">IF(OR($B666="",P666="",Q666=""),"",IFERROR(IF(OR(INDEX(Matches!$I$2:$I$201,MATCH($A666&amp;"-7",Matches!$J$2:$J$201,0))="Void",INDEX(Matches!$G$2:$G$201,MATCH($A666&amp;"-7",Matches!$J$2:$J$201,0))="",INDEX(Matches!$H$2:$H$201,MATCH($A666&amp;"-7",Matches!$J$2:$J$201,0))=""),"",IF(AND($C666&lt;&gt;"",INDEX(Matches!$F$2:$F$201,MATCH($A666&amp;"-7",Matches!$J$2:$J$201,0))&lt;&gt;"",$C666&gt;=INDEX(Matches!$F$2:$F$201,MATCH($A666&amp;"-7",Matches!$J$2:$J$201,0))),"",IF(AND(P666=INDEX(Matches!$G$2:$G$201,MATCH($A666&amp;"-7",Matches!$J$2:$J$201,0)),Q666=INDEX(Matches!$H$2:$H$201,MATCH($A666&amp;"-7",Matches!$J$2:$J$201,0))),5,IF(SIGN(P666-Q666)&lt;&gt;SIGN(INDEX(Matches!$G$2:$G$201,MATCH($A666&amp;"-7",Matches!$J$2:$J$201,0))-INDEX(Matches!$H$2:$H$201,MATCH($A666&amp;"-7",Matches!$J$2:$J$201,0))),0,IF(P666-Q666=INDEX(Matches!$G$2:$G$201,MATCH($A666&amp;"-7",Matches!$J$2:$J$201,0))-INDEX(Matches!$H$2:$H$201,MATCH($A666&amp;"-7",Matches!$J$2:$J$201,0)),3,2))))),""))</f>
        <v/>
      </c>
      <c r="AE666" s="12" t="str">
        <f aca="false">IF(OR($B666="",R666="",S666=""),"",IFERROR(IF(OR(INDEX(Matches!$I$2:$I$201,MATCH($A666&amp;"-8",Matches!$J$2:$J$201,0))="Void",INDEX(Matches!$G$2:$G$201,MATCH($A666&amp;"-8",Matches!$J$2:$J$201,0))="",INDEX(Matches!$H$2:$H$201,MATCH($A666&amp;"-8",Matches!$J$2:$J$201,0))=""),"",IF(AND($C666&lt;&gt;"",INDEX(Matches!$F$2:$F$201,MATCH($A666&amp;"-8",Matches!$J$2:$J$201,0))&lt;&gt;"",$C666&gt;=INDEX(Matches!$F$2:$F$201,MATCH($A666&amp;"-8",Matches!$J$2:$J$201,0))),"",IF(AND(R666=INDEX(Matches!$G$2:$G$201,MATCH($A666&amp;"-8",Matches!$J$2:$J$201,0)),S666=INDEX(Matches!$H$2:$H$201,MATCH($A666&amp;"-8",Matches!$J$2:$J$201,0))),5,IF(SIGN(R666-S666)&lt;&gt;SIGN(INDEX(Matches!$G$2:$G$201,MATCH($A666&amp;"-8",Matches!$J$2:$J$201,0))-INDEX(Matches!$H$2:$H$201,MATCH($A666&amp;"-8",Matches!$J$2:$J$201,0))),0,IF(R666-S666=INDEX(Matches!$G$2:$G$201,MATCH($A666&amp;"-8",Matches!$J$2:$J$201,0))-INDEX(Matches!$H$2:$H$201,MATCH($A666&amp;"-8",Matches!$J$2:$J$201,0)),3,2))))),""))</f>
        <v/>
      </c>
      <c r="AF666" s="12" t="str">
        <f aca="false">IF(OR($B666="",T666="",U666=""),"",IFERROR(IF(OR(INDEX(Matches!$I$2:$I$201,MATCH($A666&amp;"-9",Matches!$J$2:$J$201,0))="Void",INDEX(Matches!$G$2:$G$201,MATCH($A666&amp;"-9",Matches!$J$2:$J$201,0))="",INDEX(Matches!$H$2:$H$201,MATCH($A666&amp;"-9",Matches!$J$2:$J$201,0))=""),"",IF(AND($C666&lt;&gt;"",INDEX(Matches!$F$2:$F$201,MATCH($A666&amp;"-9",Matches!$J$2:$J$201,0))&lt;&gt;"",$C666&gt;=INDEX(Matches!$F$2:$F$201,MATCH($A666&amp;"-9",Matches!$J$2:$J$201,0))),"",IF(AND(T666=INDEX(Matches!$G$2:$G$201,MATCH($A666&amp;"-9",Matches!$J$2:$J$201,0)),U666=INDEX(Matches!$H$2:$H$201,MATCH($A666&amp;"-9",Matches!$J$2:$J$201,0))),5,IF(SIGN(T666-U666)&lt;&gt;SIGN(INDEX(Matches!$G$2:$G$201,MATCH($A666&amp;"-9",Matches!$J$2:$J$201,0))-INDEX(Matches!$H$2:$H$201,MATCH($A666&amp;"-9",Matches!$J$2:$J$201,0))),0,IF(T666-U666=INDEX(Matches!$G$2:$G$201,MATCH($A666&amp;"-9",Matches!$J$2:$J$201,0))-INDEX(Matches!$H$2:$H$201,MATCH($A666&amp;"-9",Matches!$J$2:$J$201,0)),3,2))))),""))</f>
        <v/>
      </c>
      <c r="AG666" s="12" t="str">
        <f aca="false">IF(OR($B666="",V666="",W666=""),"",IFERROR(IF(OR(INDEX(Matches!$I$2:$I$201,MATCH($A666&amp;"-10",Matches!$J$2:$J$201,0))="Void",INDEX(Matches!$G$2:$G$201,MATCH($A666&amp;"-10",Matches!$J$2:$J$201,0))="",INDEX(Matches!$H$2:$H$201,MATCH($A666&amp;"-10",Matches!$J$2:$J$201,0))=""),"",IF(AND($C666&lt;&gt;"",INDEX(Matches!$F$2:$F$201,MATCH($A666&amp;"-10",Matches!$J$2:$J$201,0))&lt;&gt;"",$C666&gt;=INDEX(Matches!$F$2:$F$201,MATCH($A666&amp;"-10",Matches!$J$2:$J$201,0))),"",IF(AND(V666=INDEX(Matches!$G$2:$G$201,MATCH($A666&amp;"-10",Matches!$J$2:$J$201,0)),W666=INDEX(Matches!$H$2:$H$201,MATCH($A666&amp;"-10",Matches!$J$2:$J$201,0))),5,IF(SIGN(V666-W666)&lt;&gt;SIGN(INDEX(Matches!$G$2:$G$201,MATCH($A666&amp;"-10",Matches!$J$2:$J$201,0))-INDEX(Matches!$H$2:$H$201,MATCH($A666&amp;"-10",Matches!$J$2:$J$201,0))),0,IF(V666-W666=INDEX(Matches!$G$2:$G$201,MATCH($A666&amp;"-10",Matches!$J$2:$J$201,0))-INDEX(Matches!$H$2:$H$201,MATCH($A666&amp;"-10",Matches!$J$2:$J$201,0)),3,2))))),""))</f>
        <v/>
      </c>
      <c r="AH666" s="13" t="str">
        <f aca="false">IF($B666="","",SUM(X666:AG666))</f>
        <v/>
      </c>
      <c r="AI666" s="12" t="str">
        <f aca="false">IF($B666="","",COUNTIF(X666:AG666,5))</f>
        <v/>
      </c>
      <c r="AJ666" s="12" t="str">
        <f aca="false">IF($B666="","",COUNTIF(X666:AG666,"&gt;=2"))</f>
        <v/>
      </c>
      <c r="AK666" s="12" t="str">
        <f aca="false">IF($B666="","",COUNT(X666:AG666))</f>
        <v/>
      </c>
    </row>
    <row r="667" customFormat="false" ht="15" hidden="false" customHeight="false" outlineLevel="0" collapsed="false">
      <c r="A667" s="7"/>
      <c r="B667" s="7"/>
      <c r="C667" s="11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12" t="str">
        <f aca="false">IF(OR($B667="",D667="",E667=""),"",IFERROR(IF(OR(INDEX(Matches!$I$2:$I$201,MATCH($A667&amp;"-1",Matches!$J$2:$J$201,0))="Void",INDEX(Matches!$G$2:$G$201,MATCH($A667&amp;"-1",Matches!$J$2:$J$201,0))="",INDEX(Matches!$H$2:$H$201,MATCH($A667&amp;"-1",Matches!$J$2:$J$201,0))=""),"",IF(AND($C667&lt;&gt;"",INDEX(Matches!$F$2:$F$201,MATCH($A667&amp;"-1",Matches!$J$2:$J$201,0))&lt;&gt;"",$C667&gt;=INDEX(Matches!$F$2:$F$201,MATCH($A667&amp;"-1",Matches!$J$2:$J$201,0))),"",IF(AND(D667=INDEX(Matches!$G$2:$G$201,MATCH($A667&amp;"-1",Matches!$J$2:$J$201,0)),E667=INDEX(Matches!$H$2:$H$201,MATCH($A667&amp;"-1",Matches!$J$2:$J$201,0))),5,IF(SIGN(D667-E667)&lt;&gt;SIGN(INDEX(Matches!$G$2:$G$201,MATCH($A667&amp;"-1",Matches!$J$2:$J$201,0))-INDEX(Matches!$H$2:$H$201,MATCH($A667&amp;"-1",Matches!$J$2:$J$201,0))),0,IF(D667-E667=INDEX(Matches!$G$2:$G$201,MATCH($A667&amp;"-1",Matches!$J$2:$J$201,0))-INDEX(Matches!$H$2:$H$201,MATCH($A667&amp;"-1",Matches!$J$2:$J$201,0)),3,2))))),""))</f>
        <v/>
      </c>
      <c r="Y667" s="12" t="str">
        <f aca="false">IF(OR($B667="",F667="",G667=""),"",IFERROR(IF(OR(INDEX(Matches!$I$2:$I$201,MATCH($A667&amp;"-2",Matches!$J$2:$J$201,0))="Void",INDEX(Matches!$G$2:$G$201,MATCH($A667&amp;"-2",Matches!$J$2:$J$201,0))="",INDEX(Matches!$H$2:$H$201,MATCH($A667&amp;"-2",Matches!$J$2:$J$201,0))=""),"",IF(AND($C667&lt;&gt;"",INDEX(Matches!$F$2:$F$201,MATCH($A667&amp;"-2",Matches!$J$2:$J$201,0))&lt;&gt;"",$C667&gt;=INDEX(Matches!$F$2:$F$201,MATCH($A667&amp;"-2",Matches!$J$2:$J$201,0))),"",IF(AND(F667=INDEX(Matches!$G$2:$G$201,MATCH($A667&amp;"-2",Matches!$J$2:$J$201,0)),G667=INDEX(Matches!$H$2:$H$201,MATCH($A667&amp;"-2",Matches!$J$2:$J$201,0))),5,IF(SIGN(F667-G667)&lt;&gt;SIGN(INDEX(Matches!$G$2:$G$201,MATCH($A667&amp;"-2",Matches!$J$2:$J$201,0))-INDEX(Matches!$H$2:$H$201,MATCH($A667&amp;"-2",Matches!$J$2:$J$201,0))),0,IF(F667-G667=INDEX(Matches!$G$2:$G$201,MATCH($A667&amp;"-2",Matches!$J$2:$J$201,0))-INDEX(Matches!$H$2:$H$201,MATCH($A667&amp;"-2",Matches!$J$2:$J$201,0)),3,2))))),""))</f>
        <v/>
      </c>
      <c r="Z667" s="12" t="str">
        <f aca="false">IF(OR($B667="",H667="",I667=""),"",IFERROR(IF(OR(INDEX(Matches!$I$2:$I$201,MATCH($A667&amp;"-3",Matches!$J$2:$J$201,0))="Void",INDEX(Matches!$G$2:$G$201,MATCH($A667&amp;"-3",Matches!$J$2:$J$201,0))="",INDEX(Matches!$H$2:$H$201,MATCH($A667&amp;"-3",Matches!$J$2:$J$201,0))=""),"",IF(AND($C667&lt;&gt;"",INDEX(Matches!$F$2:$F$201,MATCH($A667&amp;"-3",Matches!$J$2:$J$201,0))&lt;&gt;"",$C667&gt;=INDEX(Matches!$F$2:$F$201,MATCH($A667&amp;"-3",Matches!$J$2:$J$201,0))),"",IF(AND(H667=INDEX(Matches!$G$2:$G$201,MATCH($A667&amp;"-3",Matches!$J$2:$J$201,0)),I667=INDEX(Matches!$H$2:$H$201,MATCH($A667&amp;"-3",Matches!$J$2:$J$201,0))),5,IF(SIGN(H667-I667)&lt;&gt;SIGN(INDEX(Matches!$G$2:$G$201,MATCH($A667&amp;"-3",Matches!$J$2:$J$201,0))-INDEX(Matches!$H$2:$H$201,MATCH($A667&amp;"-3",Matches!$J$2:$J$201,0))),0,IF(H667-I667=INDEX(Matches!$G$2:$G$201,MATCH($A667&amp;"-3",Matches!$J$2:$J$201,0))-INDEX(Matches!$H$2:$H$201,MATCH($A667&amp;"-3",Matches!$J$2:$J$201,0)),3,2))))),""))</f>
        <v/>
      </c>
      <c r="AA667" s="12" t="str">
        <f aca="false">IF(OR($B667="",J667="",K667=""),"",IFERROR(IF(OR(INDEX(Matches!$I$2:$I$201,MATCH($A667&amp;"-4",Matches!$J$2:$J$201,0))="Void",INDEX(Matches!$G$2:$G$201,MATCH($A667&amp;"-4",Matches!$J$2:$J$201,0))="",INDEX(Matches!$H$2:$H$201,MATCH($A667&amp;"-4",Matches!$J$2:$J$201,0))=""),"",IF(AND($C667&lt;&gt;"",INDEX(Matches!$F$2:$F$201,MATCH($A667&amp;"-4",Matches!$J$2:$J$201,0))&lt;&gt;"",$C667&gt;=INDEX(Matches!$F$2:$F$201,MATCH($A667&amp;"-4",Matches!$J$2:$J$201,0))),"",IF(AND(J667=INDEX(Matches!$G$2:$G$201,MATCH($A667&amp;"-4",Matches!$J$2:$J$201,0)),K667=INDEX(Matches!$H$2:$H$201,MATCH($A667&amp;"-4",Matches!$J$2:$J$201,0))),5,IF(SIGN(J667-K667)&lt;&gt;SIGN(INDEX(Matches!$G$2:$G$201,MATCH($A667&amp;"-4",Matches!$J$2:$J$201,0))-INDEX(Matches!$H$2:$H$201,MATCH($A667&amp;"-4",Matches!$J$2:$J$201,0))),0,IF(J667-K667=INDEX(Matches!$G$2:$G$201,MATCH($A667&amp;"-4",Matches!$J$2:$J$201,0))-INDEX(Matches!$H$2:$H$201,MATCH($A667&amp;"-4",Matches!$J$2:$J$201,0)),3,2))))),""))</f>
        <v/>
      </c>
      <c r="AB667" s="12" t="str">
        <f aca="false">IF(OR($B667="",L667="",M667=""),"",IFERROR(IF(OR(INDEX(Matches!$I$2:$I$201,MATCH($A667&amp;"-5",Matches!$J$2:$J$201,0))="Void",INDEX(Matches!$G$2:$G$201,MATCH($A667&amp;"-5",Matches!$J$2:$J$201,0))="",INDEX(Matches!$H$2:$H$201,MATCH($A667&amp;"-5",Matches!$J$2:$J$201,0))=""),"",IF(AND($C667&lt;&gt;"",INDEX(Matches!$F$2:$F$201,MATCH($A667&amp;"-5",Matches!$J$2:$J$201,0))&lt;&gt;"",$C667&gt;=INDEX(Matches!$F$2:$F$201,MATCH($A667&amp;"-5",Matches!$J$2:$J$201,0))),"",IF(AND(L667=INDEX(Matches!$G$2:$G$201,MATCH($A667&amp;"-5",Matches!$J$2:$J$201,0)),M667=INDEX(Matches!$H$2:$H$201,MATCH($A667&amp;"-5",Matches!$J$2:$J$201,0))),5,IF(SIGN(L667-M667)&lt;&gt;SIGN(INDEX(Matches!$G$2:$G$201,MATCH($A667&amp;"-5",Matches!$J$2:$J$201,0))-INDEX(Matches!$H$2:$H$201,MATCH($A667&amp;"-5",Matches!$J$2:$J$201,0))),0,IF(L667-M667=INDEX(Matches!$G$2:$G$201,MATCH($A667&amp;"-5",Matches!$J$2:$J$201,0))-INDEX(Matches!$H$2:$H$201,MATCH($A667&amp;"-5",Matches!$J$2:$J$201,0)),3,2))))),""))</f>
        <v/>
      </c>
      <c r="AC667" s="12" t="str">
        <f aca="false">IF(OR($B667="",N667="",O667=""),"",IFERROR(IF(OR(INDEX(Matches!$I$2:$I$201,MATCH($A667&amp;"-6",Matches!$J$2:$J$201,0))="Void",INDEX(Matches!$G$2:$G$201,MATCH($A667&amp;"-6",Matches!$J$2:$J$201,0))="",INDEX(Matches!$H$2:$H$201,MATCH($A667&amp;"-6",Matches!$J$2:$J$201,0))=""),"",IF(AND($C667&lt;&gt;"",INDEX(Matches!$F$2:$F$201,MATCH($A667&amp;"-6",Matches!$J$2:$J$201,0))&lt;&gt;"",$C667&gt;=INDEX(Matches!$F$2:$F$201,MATCH($A667&amp;"-6",Matches!$J$2:$J$201,0))),"",IF(AND(N667=INDEX(Matches!$G$2:$G$201,MATCH($A667&amp;"-6",Matches!$J$2:$J$201,0)),O667=INDEX(Matches!$H$2:$H$201,MATCH($A667&amp;"-6",Matches!$J$2:$J$201,0))),5,IF(SIGN(N667-O667)&lt;&gt;SIGN(INDEX(Matches!$G$2:$G$201,MATCH($A667&amp;"-6",Matches!$J$2:$J$201,0))-INDEX(Matches!$H$2:$H$201,MATCH($A667&amp;"-6",Matches!$J$2:$J$201,0))),0,IF(N667-O667=INDEX(Matches!$G$2:$G$201,MATCH($A667&amp;"-6",Matches!$J$2:$J$201,0))-INDEX(Matches!$H$2:$H$201,MATCH($A667&amp;"-6",Matches!$J$2:$J$201,0)),3,2))))),""))</f>
        <v/>
      </c>
      <c r="AD667" s="12" t="str">
        <f aca="false">IF(OR($B667="",P667="",Q667=""),"",IFERROR(IF(OR(INDEX(Matches!$I$2:$I$201,MATCH($A667&amp;"-7",Matches!$J$2:$J$201,0))="Void",INDEX(Matches!$G$2:$G$201,MATCH($A667&amp;"-7",Matches!$J$2:$J$201,0))="",INDEX(Matches!$H$2:$H$201,MATCH($A667&amp;"-7",Matches!$J$2:$J$201,0))=""),"",IF(AND($C667&lt;&gt;"",INDEX(Matches!$F$2:$F$201,MATCH($A667&amp;"-7",Matches!$J$2:$J$201,0))&lt;&gt;"",$C667&gt;=INDEX(Matches!$F$2:$F$201,MATCH($A667&amp;"-7",Matches!$J$2:$J$201,0))),"",IF(AND(P667=INDEX(Matches!$G$2:$G$201,MATCH($A667&amp;"-7",Matches!$J$2:$J$201,0)),Q667=INDEX(Matches!$H$2:$H$201,MATCH($A667&amp;"-7",Matches!$J$2:$J$201,0))),5,IF(SIGN(P667-Q667)&lt;&gt;SIGN(INDEX(Matches!$G$2:$G$201,MATCH($A667&amp;"-7",Matches!$J$2:$J$201,0))-INDEX(Matches!$H$2:$H$201,MATCH($A667&amp;"-7",Matches!$J$2:$J$201,0))),0,IF(P667-Q667=INDEX(Matches!$G$2:$G$201,MATCH($A667&amp;"-7",Matches!$J$2:$J$201,0))-INDEX(Matches!$H$2:$H$201,MATCH($A667&amp;"-7",Matches!$J$2:$J$201,0)),3,2))))),""))</f>
        <v/>
      </c>
      <c r="AE667" s="12" t="str">
        <f aca="false">IF(OR($B667="",R667="",S667=""),"",IFERROR(IF(OR(INDEX(Matches!$I$2:$I$201,MATCH($A667&amp;"-8",Matches!$J$2:$J$201,0))="Void",INDEX(Matches!$G$2:$G$201,MATCH($A667&amp;"-8",Matches!$J$2:$J$201,0))="",INDEX(Matches!$H$2:$H$201,MATCH($A667&amp;"-8",Matches!$J$2:$J$201,0))=""),"",IF(AND($C667&lt;&gt;"",INDEX(Matches!$F$2:$F$201,MATCH($A667&amp;"-8",Matches!$J$2:$J$201,0))&lt;&gt;"",$C667&gt;=INDEX(Matches!$F$2:$F$201,MATCH($A667&amp;"-8",Matches!$J$2:$J$201,0))),"",IF(AND(R667=INDEX(Matches!$G$2:$G$201,MATCH($A667&amp;"-8",Matches!$J$2:$J$201,0)),S667=INDEX(Matches!$H$2:$H$201,MATCH($A667&amp;"-8",Matches!$J$2:$J$201,0))),5,IF(SIGN(R667-S667)&lt;&gt;SIGN(INDEX(Matches!$G$2:$G$201,MATCH($A667&amp;"-8",Matches!$J$2:$J$201,0))-INDEX(Matches!$H$2:$H$201,MATCH($A667&amp;"-8",Matches!$J$2:$J$201,0))),0,IF(R667-S667=INDEX(Matches!$G$2:$G$201,MATCH($A667&amp;"-8",Matches!$J$2:$J$201,0))-INDEX(Matches!$H$2:$H$201,MATCH($A667&amp;"-8",Matches!$J$2:$J$201,0)),3,2))))),""))</f>
        <v/>
      </c>
      <c r="AF667" s="12" t="str">
        <f aca="false">IF(OR($B667="",T667="",U667=""),"",IFERROR(IF(OR(INDEX(Matches!$I$2:$I$201,MATCH($A667&amp;"-9",Matches!$J$2:$J$201,0))="Void",INDEX(Matches!$G$2:$G$201,MATCH($A667&amp;"-9",Matches!$J$2:$J$201,0))="",INDEX(Matches!$H$2:$H$201,MATCH($A667&amp;"-9",Matches!$J$2:$J$201,0))=""),"",IF(AND($C667&lt;&gt;"",INDEX(Matches!$F$2:$F$201,MATCH($A667&amp;"-9",Matches!$J$2:$J$201,0))&lt;&gt;"",$C667&gt;=INDEX(Matches!$F$2:$F$201,MATCH($A667&amp;"-9",Matches!$J$2:$J$201,0))),"",IF(AND(T667=INDEX(Matches!$G$2:$G$201,MATCH($A667&amp;"-9",Matches!$J$2:$J$201,0)),U667=INDEX(Matches!$H$2:$H$201,MATCH($A667&amp;"-9",Matches!$J$2:$J$201,0))),5,IF(SIGN(T667-U667)&lt;&gt;SIGN(INDEX(Matches!$G$2:$G$201,MATCH($A667&amp;"-9",Matches!$J$2:$J$201,0))-INDEX(Matches!$H$2:$H$201,MATCH($A667&amp;"-9",Matches!$J$2:$J$201,0))),0,IF(T667-U667=INDEX(Matches!$G$2:$G$201,MATCH($A667&amp;"-9",Matches!$J$2:$J$201,0))-INDEX(Matches!$H$2:$H$201,MATCH($A667&amp;"-9",Matches!$J$2:$J$201,0)),3,2))))),""))</f>
        <v/>
      </c>
      <c r="AG667" s="12" t="str">
        <f aca="false">IF(OR($B667="",V667="",W667=""),"",IFERROR(IF(OR(INDEX(Matches!$I$2:$I$201,MATCH($A667&amp;"-10",Matches!$J$2:$J$201,0))="Void",INDEX(Matches!$G$2:$G$201,MATCH($A667&amp;"-10",Matches!$J$2:$J$201,0))="",INDEX(Matches!$H$2:$H$201,MATCH($A667&amp;"-10",Matches!$J$2:$J$201,0))=""),"",IF(AND($C667&lt;&gt;"",INDEX(Matches!$F$2:$F$201,MATCH($A667&amp;"-10",Matches!$J$2:$J$201,0))&lt;&gt;"",$C667&gt;=INDEX(Matches!$F$2:$F$201,MATCH($A667&amp;"-10",Matches!$J$2:$J$201,0))),"",IF(AND(V667=INDEX(Matches!$G$2:$G$201,MATCH($A667&amp;"-10",Matches!$J$2:$J$201,0)),W667=INDEX(Matches!$H$2:$H$201,MATCH($A667&amp;"-10",Matches!$J$2:$J$201,0))),5,IF(SIGN(V667-W667)&lt;&gt;SIGN(INDEX(Matches!$G$2:$G$201,MATCH($A667&amp;"-10",Matches!$J$2:$J$201,0))-INDEX(Matches!$H$2:$H$201,MATCH($A667&amp;"-10",Matches!$J$2:$J$201,0))),0,IF(V667-W667=INDEX(Matches!$G$2:$G$201,MATCH($A667&amp;"-10",Matches!$J$2:$J$201,0))-INDEX(Matches!$H$2:$H$201,MATCH($A667&amp;"-10",Matches!$J$2:$J$201,0)),3,2))))),""))</f>
        <v/>
      </c>
      <c r="AH667" s="13" t="str">
        <f aca="false">IF($B667="","",SUM(X667:AG667))</f>
        <v/>
      </c>
      <c r="AI667" s="12" t="str">
        <f aca="false">IF($B667="","",COUNTIF(X667:AG667,5))</f>
        <v/>
      </c>
      <c r="AJ667" s="12" t="str">
        <f aca="false">IF($B667="","",COUNTIF(X667:AG667,"&gt;=2"))</f>
        <v/>
      </c>
      <c r="AK667" s="12" t="str">
        <f aca="false">IF($B667="","",COUNT(X667:AG667))</f>
        <v/>
      </c>
    </row>
    <row r="668" customFormat="false" ht="15" hidden="false" customHeight="false" outlineLevel="0" collapsed="false">
      <c r="A668" s="7"/>
      <c r="B668" s="7"/>
      <c r="C668" s="11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12" t="str">
        <f aca="false">IF(OR($B668="",D668="",E668=""),"",IFERROR(IF(OR(INDEX(Matches!$I$2:$I$201,MATCH($A668&amp;"-1",Matches!$J$2:$J$201,0))="Void",INDEX(Matches!$G$2:$G$201,MATCH($A668&amp;"-1",Matches!$J$2:$J$201,0))="",INDEX(Matches!$H$2:$H$201,MATCH($A668&amp;"-1",Matches!$J$2:$J$201,0))=""),"",IF(AND($C668&lt;&gt;"",INDEX(Matches!$F$2:$F$201,MATCH($A668&amp;"-1",Matches!$J$2:$J$201,0))&lt;&gt;"",$C668&gt;=INDEX(Matches!$F$2:$F$201,MATCH($A668&amp;"-1",Matches!$J$2:$J$201,0))),"",IF(AND(D668=INDEX(Matches!$G$2:$G$201,MATCH($A668&amp;"-1",Matches!$J$2:$J$201,0)),E668=INDEX(Matches!$H$2:$H$201,MATCH($A668&amp;"-1",Matches!$J$2:$J$201,0))),5,IF(SIGN(D668-E668)&lt;&gt;SIGN(INDEX(Matches!$G$2:$G$201,MATCH($A668&amp;"-1",Matches!$J$2:$J$201,0))-INDEX(Matches!$H$2:$H$201,MATCH($A668&amp;"-1",Matches!$J$2:$J$201,0))),0,IF(D668-E668=INDEX(Matches!$G$2:$G$201,MATCH($A668&amp;"-1",Matches!$J$2:$J$201,0))-INDEX(Matches!$H$2:$H$201,MATCH($A668&amp;"-1",Matches!$J$2:$J$201,0)),3,2))))),""))</f>
        <v/>
      </c>
      <c r="Y668" s="12" t="str">
        <f aca="false">IF(OR($B668="",F668="",G668=""),"",IFERROR(IF(OR(INDEX(Matches!$I$2:$I$201,MATCH($A668&amp;"-2",Matches!$J$2:$J$201,0))="Void",INDEX(Matches!$G$2:$G$201,MATCH($A668&amp;"-2",Matches!$J$2:$J$201,0))="",INDEX(Matches!$H$2:$H$201,MATCH($A668&amp;"-2",Matches!$J$2:$J$201,0))=""),"",IF(AND($C668&lt;&gt;"",INDEX(Matches!$F$2:$F$201,MATCH($A668&amp;"-2",Matches!$J$2:$J$201,0))&lt;&gt;"",$C668&gt;=INDEX(Matches!$F$2:$F$201,MATCH($A668&amp;"-2",Matches!$J$2:$J$201,0))),"",IF(AND(F668=INDEX(Matches!$G$2:$G$201,MATCH($A668&amp;"-2",Matches!$J$2:$J$201,0)),G668=INDEX(Matches!$H$2:$H$201,MATCH($A668&amp;"-2",Matches!$J$2:$J$201,0))),5,IF(SIGN(F668-G668)&lt;&gt;SIGN(INDEX(Matches!$G$2:$G$201,MATCH($A668&amp;"-2",Matches!$J$2:$J$201,0))-INDEX(Matches!$H$2:$H$201,MATCH($A668&amp;"-2",Matches!$J$2:$J$201,0))),0,IF(F668-G668=INDEX(Matches!$G$2:$G$201,MATCH($A668&amp;"-2",Matches!$J$2:$J$201,0))-INDEX(Matches!$H$2:$H$201,MATCH($A668&amp;"-2",Matches!$J$2:$J$201,0)),3,2))))),""))</f>
        <v/>
      </c>
      <c r="Z668" s="12" t="str">
        <f aca="false">IF(OR($B668="",H668="",I668=""),"",IFERROR(IF(OR(INDEX(Matches!$I$2:$I$201,MATCH($A668&amp;"-3",Matches!$J$2:$J$201,0))="Void",INDEX(Matches!$G$2:$G$201,MATCH($A668&amp;"-3",Matches!$J$2:$J$201,0))="",INDEX(Matches!$H$2:$H$201,MATCH($A668&amp;"-3",Matches!$J$2:$J$201,0))=""),"",IF(AND($C668&lt;&gt;"",INDEX(Matches!$F$2:$F$201,MATCH($A668&amp;"-3",Matches!$J$2:$J$201,0))&lt;&gt;"",$C668&gt;=INDEX(Matches!$F$2:$F$201,MATCH($A668&amp;"-3",Matches!$J$2:$J$201,0))),"",IF(AND(H668=INDEX(Matches!$G$2:$G$201,MATCH($A668&amp;"-3",Matches!$J$2:$J$201,0)),I668=INDEX(Matches!$H$2:$H$201,MATCH($A668&amp;"-3",Matches!$J$2:$J$201,0))),5,IF(SIGN(H668-I668)&lt;&gt;SIGN(INDEX(Matches!$G$2:$G$201,MATCH($A668&amp;"-3",Matches!$J$2:$J$201,0))-INDEX(Matches!$H$2:$H$201,MATCH($A668&amp;"-3",Matches!$J$2:$J$201,0))),0,IF(H668-I668=INDEX(Matches!$G$2:$G$201,MATCH($A668&amp;"-3",Matches!$J$2:$J$201,0))-INDEX(Matches!$H$2:$H$201,MATCH($A668&amp;"-3",Matches!$J$2:$J$201,0)),3,2))))),""))</f>
        <v/>
      </c>
      <c r="AA668" s="12" t="str">
        <f aca="false">IF(OR($B668="",J668="",K668=""),"",IFERROR(IF(OR(INDEX(Matches!$I$2:$I$201,MATCH($A668&amp;"-4",Matches!$J$2:$J$201,0))="Void",INDEX(Matches!$G$2:$G$201,MATCH($A668&amp;"-4",Matches!$J$2:$J$201,0))="",INDEX(Matches!$H$2:$H$201,MATCH($A668&amp;"-4",Matches!$J$2:$J$201,0))=""),"",IF(AND($C668&lt;&gt;"",INDEX(Matches!$F$2:$F$201,MATCH($A668&amp;"-4",Matches!$J$2:$J$201,0))&lt;&gt;"",$C668&gt;=INDEX(Matches!$F$2:$F$201,MATCH($A668&amp;"-4",Matches!$J$2:$J$201,0))),"",IF(AND(J668=INDEX(Matches!$G$2:$G$201,MATCH($A668&amp;"-4",Matches!$J$2:$J$201,0)),K668=INDEX(Matches!$H$2:$H$201,MATCH($A668&amp;"-4",Matches!$J$2:$J$201,0))),5,IF(SIGN(J668-K668)&lt;&gt;SIGN(INDEX(Matches!$G$2:$G$201,MATCH($A668&amp;"-4",Matches!$J$2:$J$201,0))-INDEX(Matches!$H$2:$H$201,MATCH($A668&amp;"-4",Matches!$J$2:$J$201,0))),0,IF(J668-K668=INDEX(Matches!$G$2:$G$201,MATCH($A668&amp;"-4",Matches!$J$2:$J$201,0))-INDEX(Matches!$H$2:$H$201,MATCH($A668&amp;"-4",Matches!$J$2:$J$201,0)),3,2))))),""))</f>
        <v/>
      </c>
      <c r="AB668" s="12" t="str">
        <f aca="false">IF(OR($B668="",L668="",M668=""),"",IFERROR(IF(OR(INDEX(Matches!$I$2:$I$201,MATCH($A668&amp;"-5",Matches!$J$2:$J$201,0))="Void",INDEX(Matches!$G$2:$G$201,MATCH($A668&amp;"-5",Matches!$J$2:$J$201,0))="",INDEX(Matches!$H$2:$H$201,MATCH($A668&amp;"-5",Matches!$J$2:$J$201,0))=""),"",IF(AND($C668&lt;&gt;"",INDEX(Matches!$F$2:$F$201,MATCH($A668&amp;"-5",Matches!$J$2:$J$201,0))&lt;&gt;"",$C668&gt;=INDEX(Matches!$F$2:$F$201,MATCH($A668&amp;"-5",Matches!$J$2:$J$201,0))),"",IF(AND(L668=INDEX(Matches!$G$2:$G$201,MATCH($A668&amp;"-5",Matches!$J$2:$J$201,0)),M668=INDEX(Matches!$H$2:$H$201,MATCH($A668&amp;"-5",Matches!$J$2:$J$201,0))),5,IF(SIGN(L668-M668)&lt;&gt;SIGN(INDEX(Matches!$G$2:$G$201,MATCH($A668&amp;"-5",Matches!$J$2:$J$201,0))-INDEX(Matches!$H$2:$H$201,MATCH($A668&amp;"-5",Matches!$J$2:$J$201,0))),0,IF(L668-M668=INDEX(Matches!$G$2:$G$201,MATCH($A668&amp;"-5",Matches!$J$2:$J$201,0))-INDEX(Matches!$H$2:$H$201,MATCH($A668&amp;"-5",Matches!$J$2:$J$201,0)),3,2))))),""))</f>
        <v/>
      </c>
      <c r="AC668" s="12" t="str">
        <f aca="false">IF(OR($B668="",N668="",O668=""),"",IFERROR(IF(OR(INDEX(Matches!$I$2:$I$201,MATCH($A668&amp;"-6",Matches!$J$2:$J$201,0))="Void",INDEX(Matches!$G$2:$G$201,MATCH($A668&amp;"-6",Matches!$J$2:$J$201,0))="",INDEX(Matches!$H$2:$H$201,MATCH($A668&amp;"-6",Matches!$J$2:$J$201,0))=""),"",IF(AND($C668&lt;&gt;"",INDEX(Matches!$F$2:$F$201,MATCH($A668&amp;"-6",Matches!$J$2:$J$201,0))&lt;&gt;"",$C668&gt;=INDEX(Matches!$F$2:$F$201,MATCH($A668&amp;"-6",Matches!$J$2:$J$201,0))),"",IF(AND(N668=INDEX(Matches!$G$2:$G$201,MATCH($A668&amp;"-6",Matches!$J$2:$J$201,0)),O668=INDEX(Matches!$H$2:$H$201,MATCH($A668&amp;"-6",Matches!$J$2:$J$201,0))),5,IF(SIGN(N668-O668)&lt;&gt;SIGN(INDEX(Matches!$G$2:$G$201,MATCH($A668&amp;"-6",Matches!$J$2:$J$201,0))-INDEX(Matches!$H$2:$H$201,MATCH($A668&amp;"-6",Matches!$J$2:$J$201,0))),0,IF(N668-O668=INDEX(Matches!$G$2:$G$201,MATCH($A668&amp;"-6",Matches!$J$2:$J$201,0))-INDEX(Matches!$H$2:$H$201,MATCH($A668&amp;"-6",Matches!$J$2:$J$201,0)),3,2))))),""))</f>
        <v/>
      </c>
      <c r="AD668" s="12" t="str">
        <f aca="false">IF(OR($B668="",P668="",Q668=""),"",IFERROR(IF(OR(INDEX(Matches!$I$2:$I$201,MATCH($A668&amp;"-7",Matches!$J$2:$J$201,0))="Void",INDEX(Matches!$G$2:$G$201,MATCH($A668&amp;"-7",Matches!$J$2:$J$201,0))="",INDEX(Matches!$H$2:$H$201,MATCH($A668&amp;"-7",Matches!$J$2:$J$201,0))=""),"",IF(AND($C668&lt;&gt;"",INDEX(Matches!$F$2:$F$201,MATCH($A668&amp;"-7",Matches!$J$2:$J$201,0))&lt;&gt;"",$C668&gt;=INDEX(Matches!$F$2:$F$201,MATCH($A668&amp;"-7",Matches!$J$2:$J$201,0))),"",IF(AND(P668=INDEX(Matches!$G$2:$G$201,MATCH($A668&amp;"-7",Matches!$J$2:$J$201,0)),Q668=INDEX(Matches!$H$2:$H$201,MATCH($A668&amp;"-7",Matches!$J$2:$J$201,0))),5,IF(SIGN(P668-Q668)&lt;&gt;SIGN(INDEX(Matches!$G$2:$G$201,MATCH($A668&amp;"-7",Matches!$J$2:$J$201,0))-INDEX(Matches!$H$2:$H$201,MATCH($A668&amp;"-7",Matches!$J$2:$J$201,0))),0,IF(P668-Q668=INDEX(Matches!$G$2:$G$201,MATCH($A668&amp;"-7",Matches!$J$2:$J$201,0))-INDEX(Matches!$H$2:$H$201,MATCH($A668&amp;"-7",Matches!$J$2:$J$201,0)),3,2))))),""))</f>
        <v/>
      </c>
      <c r="AE668" s="12" t="str">
        <f aca="false">IF(OR($B668="",R668="",S668=""),"",IFERROR(IF(OR(INDEX(Matches!$I$2:$I$201,MATCH($A668&amp;"-8",Matches!$J$2:$J$201,0))="Void",INDEX(Matches!$G$2:$G$201,MATCH($A668&amp;"-8",Matches!$J$2:$J$201,0))="",INDEX(Matches!$H$2:$H$201,MATCH($A668&amp;"-8",Matches!$J$2:$J$201,0))=""),"",IF(AND($C668&lt;&gt;"",INDEX(Matches!$F$2:$F$201,MATCH($A668&amp;"-8",Matches!$J$2:$J$201,0))&lt;&gt;"",$C668&gt;=INDEX(Matches!$F$2:$F$201,MATCH($A668&amp;"-8",Matches!$J$2:$J$201,0))),"",IF(AND(R668=INDEX(Matches!$G$2:$G$201,MATCH($A668&amp;"-8",Matches!$J$2:$J$201,0)),S668=INDEX(Matches!$H$2:$H$201,MATCH($A668&amp;"-8",Matches!$J$2:$J$201,0))),5,IF(SIGN(R668-S668)&lt;&gt;SIGN(INDEX(Matches!$G$2:$G$201,MATCH($A668&amp;"-8",Matches!$J$2:$J$201,0))-INDEX(Matches!$H$2:$H$201,MATCH($A668&amp;"-8",Matches!$J$2:$J$201,0))),0,IF(R668-S668=INDEX(Matches!$G$2:$G$201,MATCH($A668&amp;"-8",Matches!$J$2:$J$201,0))-INDEX(Matches!$H$2:$H$201,MATCH($A668&amp;"-8",Matches!$J$2:$J$201,0)),3,2))))),""))</f>
        <v/>
      </c>
      <c r="AF668" s="12" t="str">
        <f aca="false">IF(OR($B668="",T668="",U668=""),"",IFERROR(IF(OR(INDEX(Matches!$I$2:$I$201,MATCH($A668&amp;"-9",Matches!$J$2:$J$201,0))="Void",INDEX(Matches!$G$2:$G$201,MATCH($A668&amp;"-9",Matches!$J$2:$J$201,0))="",INDEX(Matches!$H$2:$H$201,MATCH($A668&amp;"-9",Matches!$J$2:$J$201,0))=""),"",IF(AND($C668&lt;&gt;"",INDEX(Matches!$F$2:$F$201,MATCH($A668&amp;"-9",Matches!$J$2:$J$201,0))&lt;&gt;"",$C668&gt;=INDEX(Matches!$F$2:$F$201,MATCH($A668&amp;"-9",Matches!$J$2:$J$201,0))),"",IF(AND(T668=INDEX(Matches!$G$2:$G$201,MATCH($A668&amp;"-9",Matches!$J$2:$J$201,0)),U668=INDEX(Matches!$H$2:$H$201,MATCH($A668&amp;"-9",Matches!$J$2:$J$201,0))),5,IF(SIGN(T668-U668)&lt;&gt;SIGN(INDEX(Matches!$G$2:$G$201,MATCH($A668&amp;"-9",Matches!$J$2:$J$201,0))-INDEX(Matches!$H$2:$H$201,MATCH($A668&amp;"-9",Matches!$J$2:$J$201,0))),0,IF(T668-U668=INDEX(Matches!$G$2:$G$201,MATCH($A668&amp;"-9",Matches!$J$2:$J$201,0))-INDEX(Matches!$H$2:$H$201,MATCH($A668&amp;"-9",Matches!$J$2:$J$201,0)),3,2))))),""))</f>
        <v/>
      </c>
      <c r="AG668" s="12" t="str">
        <f aca="false">IF(OR($B668="",V668="",W668=""),"",IFERROR(IF(OR(INDEX(Matches!$I$2:$I$201,MATCH($A668&amp;"-10",Matches!$J$2:$J$201,0))="Void",INDEX(Matches!$G$2:$G$201,MATCH($A668&amp;"-10",Matches!$J$2:$J$201,0))="",INDEX(Matches!$H$2:$H$201,MATCH($A668&amp;"-10",Matches!$J$2:$J$201,0))=""),"",IF(AND($C668&lt;&gt;"",INDEX(Matches!$F$2:$F$201,MATCH($A668&amp;"-10",Matches!$J$2:$J$201,0))&lt;&gt;"",$C668&gt;=INDEX(Matches!$F$2:$F$201,MATCH($A668&amp;"-10",Matches!$J$2:$J$201,0))),"",IF(AND(V668=INDEX(Matches!$G$2:$G$201,MATCH($A668&amp;"-10",Matches!$J$2:$J$201,0)),W668=INDEX(Matches!$H$2:$H$201,MATCH($A668&amp;"-10",Matches!$J$2:$J$201,0))),5,IF(SIGN(V668-W668)&lt;&gt;SIGN(INDEX(Matches!$G$2:$G$201,MATCH($A668&amp;"-10",Matches!$J$2:$J$201,0))-INDEX(Matches!$H$2:$H$201,MATCH($A668&amp;"-10",Matches!$J$2:$J$201,0))),0,IF(V668-W668=INDEX(Matches!$G$2:$G$201,MATCH($A668&amp;"-10",Matches!$J$2:$J$201,0))-INDEX(Matches!$H$2:$H$201,MATCH($A668&amp;"-10",Matches!$J$2:$J$201,0)),3,2))))),""))</f>
        <v/>
      </c>
      <c r="AH668" s="13" t="str">
        <f aca="false">IF($B668="","",SUM(X668:AG668))</f>
        <v/>
      </c>
      <c r="AI668" s="12" t="str">
        <f aca="false">IF($B668="","",COUNTIF(X668:AG668,5))</f>
        <v/>
      </c>
      <c r="AJ668" s="12" t="str">
        <f aca="false">IF($B668="","",COUNTIF(X668:AG668,"&gt;=2"))</f>
        <v/>
      </c>
      <c r="AK668" s="12" t="str">
        <f aca="false">IF($B668="","",COUNT(X668:AG668))</f>
        <v/>
      </c>
    </row>
    <row r="669" customFormat="false" ht="15" hidden="false" customHeight="false" outlineLevel="0" collapsed="false">
      <c r="A669" s="7"/>
      <c r="B669" s="7"/>
      <c r="C669" s="11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12" t="str">
        <f aca="false">IF(OR($B669="",D669="",E669=""),"",IFERROR(IF(OR(INDEX(Matches!$I$2:$I$201,MATCH($A669&amp;"-1",Matches!$J$2:$J$201,0))="Void",INDEX(Matches!$G$2:$G$201,MATCH($A669&amp;"-1",Matches!$J$2:$J$201,0))="",INDEX(Matches!$H$2:$H$201,MATCH($A669&amp;"-1",Matches!$J$2:$J$201,0))=""),"",IF(AND($C669&lt;&gt;"",INDEX(Matches!$F$2:$F$201,MATCH($A669&amp;"-1",Matches!$J$2:$J$201,0))&lt;&gt;"",$C669&gt;=INDEX(Matches!$F$2:$F$201,MATCH($A669&amp;"-1",Matches!$J$2:$J$201,0))),"",IF(AND(D669=INDEX(Matches!$G$2:$G$201,MATCH($A669&amp;"-1",Matches!$J$2:$J$201,0)),E669=INDEX(Matches!$H$2:$H$201,MATCH($A669&amp;"-1",Matches!$J$2:$J$201,0))),5,IF(SIGN(D669-E669)&lt;&gt;SIGN(INDEX(Matches!$G$2:$G$201,MATCH($A669&amp;"-1",Matches!$J$2:$J$201,0))-INDEX(Matches!$H$2:$H$201,MATCH($A669&amp;"-1",Matches!$J$2:$J$201,0))),0,IF(D669-E669=INDEX(Matches!$G$2:$G$201,MATCH($A669&amp;"-1",Matches!$J$2:$J$201,0))-INDEX(Matches!$H$2:$H$201,MATCH($A669&amp;"-1",Matches!$J$2:$J$201,0)),3,2))))),""))</f>
        <v/>
      </c>
      <c r="Y669" s="12" t="str">
        <f aca="false">IF(OR($B669="",F669="",G669=""),"",IFERROR(IF(OR(INDEX(Matches!$I$2:$I$201,MATCH($A669&amp;"-2",Matches!$J$2:$J$201,0))="Void",INDEX(Matches!$G$2:$G$201,MATCH($A669&amp;"-2",Matches!$J$2:$J$201,0))="",INDEX(Matches!$H$2:$H$201,MATCH($A669&amp;"-2",Matches!$J$2:$J$201,0))=""),"",IF(AND($C669&lt;&gt;"",INDEX(Matches!$F$2:$F$201,MATCH($A669&amp;"-2",Matches!$J$2:$J$201,0))&lt;&gt;"",$C669&gt;=INDEX(Matches!$F$2:$F$201,MATCH($A669&amp;"-2",Matches!$J$2:$J$201,0))),"",IF(AND(F669=INDEX(Matches!$G$2:$G$201,MATCH($A669&amp;"-2",Matches!$J$2:$J$201,0)),G669=INDEX(Matches!$H$2:$H$201,MATCH($A669&amp;"-2",Matches!$J$2:$J$201,0))),5,IF(SIGN(F669-G669)&lt;&gt;SIGN(INDEX(Matches!$G$2:$G$201,MATCH($A669&amp;"-2",Matches!$J$2:$J$201,0))-INDEX(Matches!$H$2:$H$201,MATCH($A669&amp;"-2",Matches!$J$2:$J$201,0))),0,IF(F669-G669=INDEX(Matches!$G$2:$G$201,MATCH($A669&amp;"-2",Matches!$J$2:$J$201,0))-INDEX(Matches!$H$2:$H$201,MATCH($A669&amp;"-2",Matches!$J$2:$J$201,0)),3,2))))),""))</f>
        <v/>
      </c>
      <c r="Z669" s="12" t="str">
        <f aca="false">IF(OR($B669="",H669="",I669=""),"",IFERROR(IF(OR(INDEX(Matches!$I$2:$I$201,MATCH($A669&amp;"-3",Matches!$J$2:$J$201,0))="Void",INDEX(Matches!$G$2:$G$201,MATCH($A669&amp;"-3",Matches!$J$2:$J$201,0))="",INDEX(Matches!$H$2:$H$201,MATCH($A669&amp;"-3",Matches!$J$2:$J$201,0))=""),"",IF(AND($C669&lt;&gt;"",INDEX(Matches!$F$2:$F$201,MATCH($A669&amp;"-3",Matches!$J$2:$J$201,0))&lt;&gt;"",$C669&gt;=INDEX(Matches!$F$2:$F$201,MATCH($A669&amp;"-3",Matches!$J$2:$J$201,0))),"",IF(AND(H669=INDEX(Matches!$G$2:$G$201,MATCH($A669&amp;"-3",Matches!$J$2:$J$201,0)),I669=INDEX(Matches!$H$2:$H$201,MATCH($A669&amp;"-3",Matches!$J$2:$J$201,0))),5,IF(SIGN(H669-I669)&lt;&gt;SIGN(INDEX(Matches!$G$2:$G$201,MATCH($A669&amp;"-3",Matches!$J$2:$J$201,0))-INDEX(Matches!$H$2:$H$201,MATCH($A669&amp;"-3",Matches!$J$2:$J$201,0))),0,IF(H669-I669=INDEX(Matches!$G$2:$G$201,MATCH($A669&amp;"-3",Matches!$J$2:$J$201,0))-INDEX(Matches!$H$2:$H$201,MATCH($A669&amp;"-3",Matches!$J$2:$J$201,0)),3,2))))),""))</f>
        <v/>
      </c>
      <c r="AA669" s="12" t="str">
        <f aca="false">IF(OR($B669="",J669="",K669=""),"",IFERROR(IF(OR(INDEX(Matches!$I$2:$I$201,MATCH($A669&amp;"-4",Matches!$J$2:$J$201,0))="Void",INDEX(Matches!$G$2:$G$201,MATCH($A669&amp;"-4",Matches!$J$2:$J$201,0))="",INDEX(Matches!$H$2:$H$201,MATCH($A669&amp;"-4",Matches!$J$2:$J$201,0))=""),"",IF(AND($C669&lt;&gt;"",INDEX(Matches!$F$2:$F$201,MATCH($A669&amp;"-4",Matches!$J$2:$J$201,0))&lt;&gt;"",$C669&gt;=INDEX(Matches!$F$2:$F$201,MATCH($A669&amp;"-4",Matches!$J$2:$J$201,0))),"",IF(AND(J669=INDEX(Matches!$G$2:$G$201,MATCH($A669&amp;"-4",Matches!$J$2:$J$201,0)),K669=INDEX(Matches!$H$2:$H$201,MATCH($A669&amp;"-4",Matches!$J$2:$J$201,0))),5,IF(SIGN(J669-K669)&lt;&gt;SIGN(INDEX(Matches!$G$2:$G$201,MATCH($A669&amp;"-4",Matches!$J$2:$J$201,0))-INDEX(Matches!$H$2:$H$201,MATCH($A669&amp;"-4",Matches!$J$2:$J$201,0))),0,IF(J669-K669=INDEX(Matches!$G$2:$G$201,MATCH($A669&amp;"-4",Matches!$J$2:$J$201,0))-INDEX(Matches!$H$2:$H$201,MATCH($A669&amp;"-4",Matches!$J$2:$J$201,0)),3,2))))),""))</f>
        <v/>
      </c>
      <c r="AB669" s="12" t="str">
        <f aca="false">IF(OR($B669="",L669="",M669=""),"",IFERROR(IF(OR(INDEX(Matches!$I$2:$I$201,MATCH($A669&amp;"-5",Matches!$J$2:$J$201,0))="Void",INDEX(Matches!$G$2:$G$201,MATCH($A669&amp;"-5",Matches!$J$2:$J$201,0))="",INDEX(Matches!$H$2:$H$201,MATCH($A669&amp;"-5",Matches!$J$2:$J$201,0))=""),"",IF(AND($C669&lt;&gt;"",INDEX(Matches!$F$2:$F$201,MATCH($A669&amp;"-5",Matches!$J$2:$J$201,0))&lt;&gt;"",$C669&gt;=INDEX(Matches!$F$2:$F$201,MATCH($A669&amp;"-5",Matches!$J$2:$J$201,0))),"",IF(AND(L669=INDEX(Matches!$G$2:$G$201,MATCH($A669&amp;"-5",Matches!$J$2:$J$201,0)),M669=INDEX(Matches!$H$2:$H$201,MATCH($A669&amp;"-5",Matches!$J$2:$J$201,0))),5,IF(SIGN(L669-M669)&lt;&gt;SIGN(INDEX(Matches!$G$2:$G$201,MATCH($A669&amp;"-5",Matches!$J$2:$J$201,0))-INDEX(Matches!$H$2:$H$201,MATCH($A669&amp;"-5",Matches!$J$2:$J$201,0))),0,IF(L669-M669=INDEX(Matches!$G$2:$G$201,MATCH($A669&amp;"-5",Matches!$J$2:$J$201,0))-INDEX(Matches!$H$2:$H$201,MATCH($A669&amp;"-5",Matches!$J$2:$J$201,0)),3,2))))),""))</f>
        <v/>
      </c>
      <c r="AC669" s="12" t="str">
        <f aca="false">IF(OR($B669="",N669="",O669=""),"",IFERROR(IF(OR(INDEX(Matches!$I$2:$I$201,MATCH($A669&amp;"-6",Matches!$J$2:$J$201,0))="Void",INDEX(Matches!$G$2:$G$201,MATCH($A669&amp;"-6",Matches!$J$2:$J$201,0))="",INDEX(Matches!$H$2:$H$201,MATCH($A669&amp;"-6",Matches!$J$2:$J$201,0))=""),"",IF(AND($C669&lt;&gt;"",INDEX(Matches!$F$2:$F$201,MATCH($A669&amp;"-6",Matches!$J$2:$J$201,0))&lt;&gt;"",$C669&gt;=INDEX(Matches!$F$2:$F$201,MATCH($A669&amp;"-6",Matches!$J$2:$J$201,0))),"",IF(AND(N669=INDEX(Matches!$G$2:$G$201,MATCH($A669&amp;"-6",Matches!$J$2:$J$201,0)),O669=INDEX(Matches!$H$2:$H$201,MATCH($A669&amp;"-6",Matches!$J$2:$J$201,0))),5,IF(SIGN(N669-O669)&lt;&gt;SIGN(INDEX(Matches!$G$2:$G$201,MATCH($A669&amp;"-6",Matches!$J$2:$J$201,0))-INDEX(Matches!$H$2:$H$201,MATCH($A669&amp;"-6",Matches!$J$2:$J$201,0))),0,IF(N669-O669=INDEX(Matches!$G$2:$G$201,MATCH($A669&amp;"-6",Matches!$J$2:$J$201,0))-INDEX(Matches!$H$2:$H$201,MATCH($A669&amp;"-6",Matches!$J$2:$J$201,0)),3,2))))),""))</f>
        <v/>
      </c>
      <c r="AD669" s="12" t="str">
        <f aca="false">IF(OR($B669="",P669="",Q669=""),"",IFERROR(IF(OR(INDEX(Matches!$I$2:$I$201,MATCH($A669&amp;"-7",Matches!$J$2:$J$201,0))="Void",INDEX(Matches!$G$2:$G$201,MATCH($A669&amp;"-7",Matches!$J$2:$J$201,0))="",INDEX(Matches!$H$2:$H$201,MATCH($A669&amp;"-7",Matches!$J$2:$J$201,0))=""),"",IF(AND($C669&lt;&gt;"",INDEX(Matches!$F$2:$F$201,MATCH($A669&amp;"-7",Matches!$J$2:$J$201,0))&lt;&gt;"",$C669&gt;=INDEX(Matches!$F$2:$F$201,MATCH($A669&amp;"-7",Matches!$J$2:$J$201,0))),"",IF(AND(P669=INDEX(Matches!$G$2:$G$201,MATCH($A669&amp;"-7",Matches!$J$2:$J$201,0)),Q669=INDEX(Matches!$H$2:$H$201,MATCH($A669&amp;"-7",Matches!$J$2:$J$201,0))),5,IF(SIGN(P669-Q669)&lt;&gt;SIGN(INDEX(Matches!$G$2:$G$201,MATCH($A669&amp;"-7",Matches!$J$2:$J$201,0))-INDEX(Matches!$H$2:$H$201,MATCH($A669&amp;"-7",Matches!$J$2:$J$201,0))),0,IF(P669-Q669=INDEX(Matches!$G$2:$G$201,MATCH($A669&amp;"-7",Matches!$J$2:$J$201,0))-INDEX(Matches!$H$2:$H$201,MATCH($A669&amp;"-7",Matches!$J$2:$J$201,0)),3,2))))),""))</f>
        <v/>
      </c>
      <c r="AE669" s="12" t="str">
        <f aca="false">IF(OR($B669="",R669="",S669=""),"",IFERROR(IF(OR(INDEX(Matches!$I$2:$I$201,MATCH($A669&amp;"-8",Matches!$J$2:$J$201,0))="Void",INDEX(Matches!$G$2:$G$201,MATCH($A669&amp;"-8",Matches!$J$2:$J$201,0))="",INDEX(Matches!$H$2:$H$201,MATCH($A669&amp;"-8",Matches!$J$2:$J$201,0))=""),"",IF(AND($C669&lt;&gt;"",INDEX(Matches!$F$2:$F$201,MATCH($A669&amp;"-8",Matches!$J$2:$J$201,0))&lt;&gt;"",$C669&gt;=INDEX(Matches!$F$2:$F$201,MATCH($A669&amp;"-8",Matches!$J$2:$J$201,0))),"",IF(AND(R669=INDEX(Matches!$G$2:$G$201,MATCH($A669&amp;"-8",Matches!$J$2:$J$201,0)),S669=INDEX(Matches!$H$2:$H$201,MATCH($A669&amp;"-8",Matches!$J$2:$J$201,0))),5,IF(SIGN(R669-S669)&lt;&gt;SIGN(INDEX(Matches!$G$2:$G$201,MATCH($A669&amp;"-8",Matches!$J$2:$J$201,0))-INDEX(Matches!$H$2:$H$201,MATCH($A669&amp;"-8",Matches!$J$2:$J$201,0))),0,IF(R669-S669=INDEX(Matches!$G$2:$G$201,MATCH($A669&amp;"-8",Matches!$J$2:$J$201,0))-INDEX(Matches!$H$2:$H$201,MATCH($A669&amp;"-8",Matches!$J$2:$J$201,0)),3,2))))),""))</f>
        <v/>
      </c>
      <c r="AF669" s="12" t="str">
        <f aca="false">IF(OR($B669="",T669="",U669=""),"",IFERROR(IF(OR(INDEX(Matches!$I$2:$I$201,MATCH($A669&amp;"-9",Matches!$J$2:$J$201,0))="Void",INDEX(Matches!$G$2:$G$201,MATCH($A669&amp;"-9",Matches!$J$2:$J$201,0))="",INDEX(Matches!$H$2:$H$201,MATCH($A669&amp;"-9",Matches!$J$2:$J$201,0))=""),"",IF(AND($C669&lt;&gt;"",INDEX(Matches!$F$2:$F$201,MATCH($A669&amp;"-9",Matches!$J$2:$J$201,0))&lt;&gt;"",$C669&gt;=INDEX(Matches!$F$2:$F$201,MATCH($A669&amp;"-9",Matches!$J$2:$J$201,0))),"",IF(AND(T669=INDEX(Matches!$G$2:$G$201,MATCH($A669&amp;"-9",Matches!$J$2:$J$201,0)),U669=INDEX(Matches!$H$2:$H$201,MATCH($A669&amp;"-9",Matches!$J$2:$J$201,0))),5,IF(SIGN(T669-U669)&lt;&gt;SIGN(INDEX(Matches!$G$2:$G$201,MATCH($A669&amp;"-9",Matches!$J$2:$J$201,0))-INDEX(Matches!$H$2:$H$201,MATCH($A669&amp;"-9",Matches!$J$2:$J$201,0))),0,IF(T669-U669=INDEX(Matches!$G$2:$G$201,MATCH($A669&amp;"-9",Matches!$J$2:$J$201,0))-INDEX(Matches!$H$2:$H$201,MATCH($A669&amp;"-9",Matches!$J$2:$J$201,0)),3,2))))),""))</f>
        <v/>
      </c>
      <c r="AG669" s="12" t="str">
        <f aca="false">IF(OR($B669="",V669="",W669=""),"",IFERROR(IF(OR(INDEX(Matches!$I$2:$I$201,MATCH($A669&amp;"-10",Matches!$J$2:$J$201,0))="Void",INDEX(Matches!$G$2:$G$201,MATCH($A669&amp;"-10",Matches!$J$2:$J$201,0))="",INDEX(Matches!$H$2:$H$201,MATCH($A669&amp;"-10",Matches!$J$2:$J$201,0))=""),"",IF(AND($C669&lt;&gt;"",INDEX(Matches!$F$2:$F$201,MATCH($A669&amp;"-10",Matches!$J$2:$J$201,0))&lt;&gt;"",$C669&gt;=INDEX(Matches!$F$2:$F$201,MATCH($A669&amp;"-10",Matches!$J$2:$J$201,0))),"",IF(AND(V669=INDEX(Matches!$G$2:$G$201,MATCH($A669&amp;"-10",Matches!$J$2:$J$201,0)),W669=INDEX(Matches!$H$2:$H$201,MATCH($A669&amp;"-10",Matches!$J$2:$J$201,0))),5,IF(SIGN(V669-W669)&lt;&gt;SIGN(INDEX(Matches!$G$2:$G$201,MATCH($A669&amp;"-10",Matches!$J$2:$J$201,0))-INDEX(Matches!$H$2:$H$201,MATCH($A669&amp;"-10",Matches!$J$2:$J$201,0))),0,IF(V669-W669=INDEX(Matches!$G$2:$G$201,MATCH($A669&amp;"-10",Matches!$J$2:$J$201,0))-INDEX(Matches!$H$2:$H$201,MATCH($A669&amp;"-10",Matches!$J$2:$J$201,0)),3,2))))),""))</f>
        <v/>
      </c>
      <c r="AH669" s="13" t="str">
        <f aca="false">IF($B669="","",SUM(X669:AG669))</f>
        <v/>
      </c>
      <c r="AI669" s="12" t="str">
        <f aca="false">IF($B669="","",COUNTIF(X669:AG669,5))</f>
        <v/>
      </c>
      <c r="AJ669" s="12" t="str">
        <f aca="false">IF($B669="","",COUNTIF(X669:AG669,"&gt;=2"))</f>
        <v/>
      </c>
      <c r="AK669" s="12" t="str">
        <f aca="false">IF($B669="","",COUNT(X669:AG669))</f>
        <v/>
      </c>
    </row>
    <row r="670" customFormat="false" ht="15" hidden="false" customHeight="false" outlineLevel="0" collapsed="false">
      <c r="A670" s="7"/>
      <c r="B670" s="7"/>
      <c r="C670" s="11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12" t="str">
        <f aca="false">IF(OR($B670="",D670="",E670=""),"",IFERROR(IF(OR(INDEX(Matches!$I$2:$I$201,MATCH($A670&amp;"-1",Matches!$J$2:$J$201,0))="Void",INDEX(Matches!$G$2:$G$201,MATCH($A670&amp;"-1",Matches!$J$2:$J$201,0))="",INDEX(Matches!$H$2:$H$201,MATCH($A670&amp;"-1",Matches!$J$2:$J$201,0))=""),"",IF(AND($C670&lt;&gt;"",INDEX(Matches!$F$2:$F$201,MATCH($A670&amp;"-1",Matches!$J$2:$J$201,0))&lt;&gt;"",$C670&gt;=INDEX(Matches!$F$2:$F$201,MATCH($A670&amp;"-1",Matches!$J$2:$J$201,0))),"",IF(AND(D670=INDEX(Matches!$G$2:$G$201,MATCH($A670&amp;"-1",Matches!$J$2:$J$201,0)),E670=INDEX(Matches!$H$2:$H$201,MATCH($A670&amp;"-1",Matches!$J$2:$J$201,0))),5,IF(SIGN(D670-E670)&lt;&gt;SIGN(INDEX(Matches!$G$2:$G$201,MATCH($A670&amp;"-1",Matches!$J$2:$J$201,0))-INDEX(Matches!$H$2:$H$201,MATCH($A670&amp;"-1",Matches!$J$2:$J$201,0))),0,IF(D670-E670=INDEX(Matches!$G$2:$G$201,MATCH($A670&amp;"-1",Matches!$J$2:$J$201,0))-INDEX(Matches!$H$2:$H$201,MATCH($A670&amp;"-1",Matches!$J$2:$J$201,0)),3,2))))),""))</f>
        <v/>
      </c>
      <c r="Y670" s="12" t="str">
        <f aca="false">IF(OR($B670="",F670="",G670=""),"",IFERROR(IF(OR(INDEX(Matches!$I$2:$I$201,MATCH($A670&amp;"-2",Matches!$J$2:$J$201,0))="Void",INDEX(Matches!$G$2:$G$201,MATCH($A670&amp;"-2",Matches!$J$2:$J$201,0))="",INDEX(Matches!$H$2:$H$201,MATCH($A670&amp;"-2",Matches!$J$2:$J$201,0))=""),"",IF(AND($C670&lt;&gt;"",INDEX(Matches!$F$2:$F$201,MATCH($A670&amp;"-2",Matches!$J$2:$J$201,0))&lt;&gt;"",$C670&gt;=INDEX(Matches!$F$2:$F$201,MATCH($A670&amp;"-2",Matches!$J$2:$J$201,0))),"",IF(AND(F670=INDEX(Matches!$G$2:$G$201,MATCH($A670&amp;"-2",Matches!$J$2:$J$201,0)),G670=INDEX(Matches!$H$2:$H$201,MATCH($A670&amp;"-2",Matches!$J$2:$J$201,0))),5,IF(SIGN(F670-G670)&lt;&gt;SIGN(INDEX(Matches!$G$2:$G$201,MATCH($A670&amp;"-2",Matches!$J$2:$J$201,0))-INDEX(Matches!$H$2:$H$201,MATCH($A670&amp;"-2",Matches!$J$2:$J$201,0))),0,IF(F670-G670=INDEX(Matches!$G$2:$G$201,MATCH($A670&amp;"-2",Matches!$J$2:$J$201,0))-INDEX(Matches!$H$2:$H$201,MATCH($A670&amp;"-2",Matches!$J$2:$J$201,0)),3,2))))),""))</f>
        <v/>
      </c>
      <c r="Z670" s="12" t="str">
        <f aca="false">IF(OR($B670="",H670="",I670=""),"",IFERROR(IF(OR(INDEX(Matches!$I$2:$I$201,MATCH($A670&amp;"-3",Matches!$J$2:$J$201,0))="Void",INDEX(Matches!$G$2:$G$201,MATCH($A670&amp;"-3",Matches!$J$2:$J$201,0))="",INDEX(Matches!$H$2:$H$201,MATCH($A670&amp;"-3",Matches!$J$2:$J$201,0))=""),"",IF(AND($C670&lt;&gt;"",INDEX(Matches!$F$2:$F$201,MATCH($A670&amp;"-3",Matches!$J$2:$J$201,0))&lt;&gt;"",$C670&gt;=INDEX(Matches!$F$2:$F$201,MATCH($A670&amp;"-3",Matches!$J$2:$J$201,0))),"",IF(AND(H670=INDEX(Matches!$G$2:$G$201,MATCH($A670&amp;"-3",Matches!$J$2:$J$201,0)),I670=INDEX(Matches!$H$2:$H$201,MATCH($A670&amp;"-3",Matches!$J$2:$J$201,0))),5,IF(SIGN(H670-I670)&lt;&gt;SIGN(INDEX(Matches!$G$2:$G$201,MATCH($A670&amp;"-3",Matches!$J$2:$J$201,0))-INDEX(Matches!$H$2:$H$201,MATCH($A670&amp;"-3",Matches!$J$2:$J$201,0))),0,IF(H670-I670=INDEX(Matches!$G$2:$G$201,MATCH($A670&amp;"-3",Matches!$J$2:$J$201,0))-INDEX(Matches!$H$2:$H$201,MATCH($A670&amp;"-3",Matches!$J$2:$J$201,0)),3,2))))),""))</f>
        <v/>
      </c>
      <c r="AA670" s="12" t="str">
        <f aca="false">IF(OR($B670="",J670="",K670=""),"",IFERROR(IF(OR(INDEX(Matches!$I$2:$I$201,MATCH($A670&amp;"-4",Matches!$J$2:$J$201,0))="Void",INDEX(Matches!$G$2:$G$201,MATCH($A670&amp;"-4",Matches!$J$2:$J$201,0))="",INDEX(Matches!$H$2:$H$201,MATCH($A670&amp;"-4",Matches!$J$2:$J$201,0))=""),"",IF(AND($C670&lt;&gt;"",INDEX(Matches!$F$2:$F$201,MATCH($A670&amp;"-4",Matches!$J$2:$J$201,0))&lt;&gt;"",$C670&gt;=INDEX(Matches!$F$2:$F$201,MATCH($A670&amp;"-4",Matches!$J$2:$J$201,0))),"",IF(AND(J670=INDEX(Matches!$G$2:$G$201,MATCH($A670&amp;"-4",Matches!$J$2:$J$201,0)),K670=INDEX(Matches!$H$2:$H$201,MATCH($A670&amp;"-4",Matches!$J$2:$J$201,0))),5,IF(SIGN(J670-K670)&lt;&gt;SIGN(INDEX(Matches!$G$2:$G$201,MATCH($A670&amp;"-4",Matches!$J$2:$J$201,0))-INDEX(Matches!$H$2:$H$201,MATCH($A670&amp;"-4",Matches!$J$2:$J$201,0))),0,IF(J670-K670=INDEX(Matches!$G$2:$G$201,MATCH($A670&amp;"-4",Matches!$J$2:$J$201,0))-INDEX(Matches!$H$2:$H$201,MATCH($A670&amp;"-4",Matches!$J$2:$J$201,0)),3,2))))),""))</f>
        <v/>
      </c>
      <c r="AB670" s="12" t="str">
        <f aca="false">IF(OR($B670="",L670="",M670=""),"",IFERROR(IF(OR(INDEX(Matches!$I$2:$I$201,MATCH($A670&amp;"-5",Matches!$J$2:$J$201,0))="Void",INDEX(Matches!$G$2:$G$201,MATCH($A670&amp;"-5",Matches!$J$2:$J$201,0))="",INDEX(Matches!$H$2:$H$201,MATCH($A670&amp;"-5",Matches!$J$2:$J$201,0))=""),"",IF(AND($C670&lt;&gt;"",INDEX(Matches!$F$2:$F$201,MATCH($A670&amp;"-5",Matches!$J$2:$J$201,0))&lt;&gt;"",$C670&gt;=INDEX(Matches!$F$2:$F$201,MATCH($A670&amp;"-5",Matches!$J$2:$J$201,0))),"",IF(AND(L670=INDEX(Matches!$G$2:$G$201,MATCH($A670&amp;"-5",Matches!$J$2:$J$201,0)),M670=INDEX(Matches!$H$2:$H$201,MATCH($A670&amp;"-5",Matches!$J$2:$J$201,0))),5,IF(SIGN(L670-M670)&lt;&gt;SIGN(INDEX(Matches!$G$2:$G$201,MATCH($A670&amp;"-5",Matches!$J$2:$J$201,0))-INDEX(Matches!$H$2:$H$201,MATCH($A670&amp;"-5",Matches!$J$2:$J$201,0))),0,IF(L670-M670=INDEX(Matches!$G$2:$G$201,MATCH($A670&amp;"-5",Matches!$J$2:$J$201,0))-INDEX(Matches!$H$2:$H$201,MATCH($A670&amp;"-5",Matches!$J$2:$J$201,0)),3,2))))),""))</f>
        <v/>
      </c>
      <c r="AC670" s="12" t="str">
        <f aca="false">IF(OR($B670="",N670="",O670=""),"",IFERROR(IF(OR(INDEX(Matches!$I$2:$I$201,MATCH($A670&amp;"-6",Matches!$J$2:$J$201,0))="Void",INDEX(Matches!$G$2:$G$201,MATCH($A670&amp;"-6",Matches!$J$2:$J$201,0))="",INDEX(Matches!$H$2:$H$201,MATCH($A670&amp;"-6",Matches!$J$2:$J$201,0))=""),"",IF(AND($C670&lt;&gt;"",INDEX(Matches!$F$2:$F$201,MATCH($A670&amp;"-6",Matches!$J$2:$J$201,0))&lt;&gt;"",$C670&gt;=INDEX(Matches!$F$2:$F$201,MATCH($A670&amp;"-6",Matches!$J$2:$J$201,0))),"",IF(AND(N670=INDEX(Matches!$G$2:$G$201,MATCH($A670&amp;"-6",Matches!$J$2:$J$201,0)),O670=INDEX(Matches!$H$2:$H$201,MATCH($A670&amp;"-6",Matches!$J$2:$J$201,0))),5,IF(SIGN(N670-O670)&lt;&gt;SIGN(INDEX(Matches!$G$2:$G$201,MATCH($A670&amp;"-6",Matches!$J$2:$J$201,0))-INDEX(Matches!$H$2:$H$201,MATCH($A670&amp;"-6",Matches!$J$2:$J$201,0))),0,IF(N670-O670=INDEX(Matches!$G$2:$G$201,MATCH($A670&amp;"-6",Matches!$J$2:$J$201,0))-INDEX(Matches!$H$2:$H$201,MATCH($A670&amp;"-6",Matches!$J$2:$J$201,0)),3,2))))),""))</f>
        <v/>
      </c>
      <c r="AD670" s="12" t="str">
        <f aca="false">IF(OR($B670="",P670="",Q670=""),"",IFERROR(IF(OR(INDEX(Matches!$I$2:$I$201,MATCH($A670&amp;"-7",Matches!$J$2:$J$201,0))="Void",INDEX(Matches!$G$2:$G$201,MATCH($A670&amp;"-7",Matches!$J$2:$J$201,0))="",INDEX(Matches!$H$2:$H$201,MATCH($A670&amp;"-7",Matches!$J$2:$J$201,0))=""),"",IF(AND($C670&lt;&gt;"",INDEX(Matches!$F$2:$F$201,MATCH($A670&amp;"-7",Matches!$J$2:$J$201,0))&lt;&gt;"",$C670&gt;=INDEX(Matches!$F$2:$F$201,MATCH($A670&amp;"-7",Matches!$J$2:$J$201,0))),"",IF(AND(P670=INDEX(Matches!$G$2:$G$201,MATCH($A670&amp;"-7",Matches!$J$2:$J$201,0)),Q670=INDEX(Matches!$H$2:$H$201,MATCH($A670&amp;"-7",Matches!$J$2:$J$201,0))),5,IF(SIGN(P670-Q670)&lt;&gt;SIGN(INDEX(Matches!$G$2:$G$201,MATCH($A670&amp;"-7",Matches!$J$2:$J$201,0))-INDEX(Matches!$H$2:$H$201,MATCH($A670&amp;"-7",Matches!$J$2:$J$201,0))),0,IF(P670-Q670=INDEX(Matches!$G$2:$G$201,MATCH($A670&amp;"-7",Matches!$J$2:$J$201,0))-INDEX(Matches!$H$2:$H$201,MATCH($A670&amp;"-7",Matches!$J$2:$J$201,0)),3,2))))),""))</f>
        <v/>
      </c>
      <c r="AE670" s="12" t="str">
        <f aca="false">IF(OR($B670="",R670="",S670=""),"",IFERROR(IF(OR(INDEX(Matches!$I$2:$I$201,MATCH($A670&amp;"-8",Matches!$J$2:$J$201,0))="Void",INDEX(Matches!$G$2:$G$201,MATCH($A670&amp;"-8",Matches!$J$2:$J$201,0))="",INDEX(Matches!$H$2:$H$201,MATCH($A670&amp;"-8",Matches!$J$2:$J$201,0))=""),"",IF(AND($C670&lt;&gt;"",INDEX(Matches!$F$2:$F$201,MATCH($A670&amp;"-8",Matches!$J$2:$J$201,0))&lt;&gt;"",$C670&gt;=INDEX(Matches!$F$2:$F$201,MATCH($A670&amp;"-8",Matches!$J$2:$J$201,0))),"",IF(AND(R670=INDEX(Matches!$G$2:$G$201,MATCH($A670&amp;"-8",Matches!$J$2:$J$201,0)),S670=INDEX(Matches!$H$2:$H$201,MATCH($A670&amp;"-8",Matches!$J$2:$J$201,0))),5,IF(SIGN(R670-S670)&lt;&gt;SIGN(INDEX(Matches!$G$2:$G$201,MATCH($A670&amp;"-8",Matches!$J$2:$J$201,0))-INDEX(Matches!$H$2:$H$201,MATCH($A670&amp;"-8",Matches!$J$2:$J$201,0))),0,IF(R670-S670=INDEX(Matches!$G$2:$G$201,MATCH($A670&amp;"-8",Matches!$J$2:$J$201,0))-INDEX(Matches!$H$2:$H$201,MATCH($A670&amp;"-8",Matches!$J$2:$J$201,0)),3,2))))),""))</f>
        <v/>
      </c>
      <c r="AF670" s="12" t="str">
        <f aca="false">IF(OR($B670="",T670="",U670=""),"",IFERROR(IF(OR(INDEX(Matches!$I$2:$I$201,MATCH($A670&amp;"-9",Matches!$J$2:$J$201,0))="Void",INDEX(Matches!$G$2:$G$201,MATCH($A670&amp;"-9",Matches!$J$2:$J$201,0))="",INDEX(Matches!$H$2:$H$201,MATCH($A670&amp;"-9",Matches!$J$2:$J$201,0))=""),"",IF(AND($C670&lt;&gt;"",INDEX(Matches!$F$2:$F$201,MATCH($A670&amp;"-9",Matches!$J$2:$J$201,0))&lt;&gt;"",$C670&gt;=INDEX(Matches!$F$2:$F$201,MATCH($A670&amp;"-9",Matches!$J$2:$J$201,0))),"",IF(AND(T670=INDEX(Matches!$G$2:$G$201,MATCH($A670&amp;"-9",Matches!$J$2:$J$201,0)),U670=INDEX(Matches!$H$2:$H$201,MATCH($A670&amp;"-9",Matches!$J$2:$J$201,0))),5,IF(SIGN(T670-U670)&lt;&gt;SIGN(INDEX(Matches!$G$2:$G$201,MATCH($A670&amp;"-9",Matches!$J$2:$J$201,0))-INDEX(Matches!$H$2:$H$201,MATCH($A670&amp;"-9",Matches!$J$2:$J$201,0))),0,IF(T670-U670=INDEX(Matches!$G$2:$G$201,MATCH($A670&amp;"-9",Matches!$J$2:$J$201,0))-INDEX(Matches!$H$2:$H$201,MATCH($A670&amp;"-9",Matches!$J$2:$J$201,0)),3,2))))),""))</f>
        <v/>
      </c>
      <c r="AG670" s="12" t="str">
        <f aca="false">IF(OR($B670="",V670="",W670=""),"",IFERROR(IF(OR(INDEX(Matches!$I$2:$I$201,MATCH($A670&amp;"-10",Matches!$J$2:$J$201,0))="Void",INDEX(Matches!$G$2:$G$201,MATCH($A670&amp;"-10",Matches!$J$2:$J$201,0))="",INDEX(Matches!$H$2:$H$201,MATCH($A670&amp;"-10",Matches!$J$2:$J$201,0))=""),"",IF(AND($C670&lt;&gt;"",INDEX(Matches!$F$2:$F$201,MATCH($A670&amp;"-10",Matches!$J$2:$J$201,0))&lt;&gt;"",$C670&gt;=INDEX(Matches!$F$2:$F$201,MATCH($A670&amp;"-10",Matches!$J$2:$J$201,0))),"",IF(AND(V670=INDEX(Matches!$G$2:$G$201,MATCH($A670&amp;"-10",Matches!$J$2:$J$201,0)),W670=INDEX(Matches!$H$2:$H$201,MATCH($A670&amp;"-10",Matches!$J$2:$J$201,0))),5,IF(SIGN(V670-W670)&lt;&gt;SIGN(INDEX(Matches!$G$2:$G$201,MATCH($A670&amp;"-10",Matches!$J$2:$J$201,0))-INDEX(Matches!$H$2:$H$201,MATCH($A670&amp;"-10",Matches!$J$2:$J$201,0))),0,IF(V670-W670=INDEX(Matches!$G$2:$G$201,MATCH($A670&amp;"-10",Matches!$J$2:$J$201,0))-INDEX(Matches!$H$2:$H$201,MATCH($A670&amp;"-10",Matches!$J$2:$J$201,0)),3,2))))),""))</f>
        <v/>
      </c>
      <c r="AH670" s="13" t="str">
        <f aca="false">IF($B670="","",SUM(X670:AG670))</f>
        <v/>
      </c>
      <c r="AI670" s="12" t="str">
        <f aca="false">IF($B670="","",COUNTIF(X670:AG670,5))</f>
        <v/>
      </c>
      <c r="AJ670" s="12" t="str">
        <f aca="false">IF($B670="","",COUNTIF(X670:AG670,"&gt;=2"))</f>
        <v/>
      </c>
      <c r="AK670" s="12" t="str">
        <f aca="false">IF($B670="","",COUNT(X670:AG670))</f>
        <v/>
      </c>
    </row>
    <row r="671" customFormat="false" ht="15" hidden="false" customHeight="false" outlineLevel="0" collapsed="false">
      <c r="A671" s="7"/>
      <c r="B671" s="7"/>
      <c r="C671" s="11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12" t="str">
        <f aca="false">IF(OR($B671="",D671="",E671=""),"",IFERROR(IF(OR(INDEX(Matches!$I$2:$I$201,MATCH($A671&amp;"-1",Matches!$J$2:$J$201,0))="Void",INDEX(Matches!$G$2:$G$201,MATCH($A671&amp;"-1",Matches!$J$2:$J$201,0))="",INDEX(Matches!$H$2:$H$201,MATCH($A671&amp;"-1",Matches!$J$2:$J$201,0))=""),"",IF(AND($C671&lt;&gt;"",INDEX(Matches!$F$2:$F$201,MATCH($A671&amp;"-1",Matches!$J$2:$J$201,0))&lt;&gt;"",$C671&gt;=INDEX(Matches!$F$2:$F$201,MATCH($A671&amp;"-1",Matches!$J$2:$J$201,0))),"",IF(AND(D671=INDEX(Matches!$G$2:$G$201,MATCH($A671&amp;"-1",Matches!$J$2:$J$201,0)),E671=INDEX(Matches!$H$2:$H$201,MATCH($A671&amp;"-1",Matches!$J$2:$J$201,0))),5,IF(SIGN(D671-E671)&lt;&gt;SIGN(INDEX(Matches!$G$2:$G$201,MATCH($A671&amp;"-1",Matches!$J$2:$J$201,0))-INDEX(Matches!$H$2:$H$201,MATCH($A671&amp;"-1",Matches!$J$2:$J$201,0))),0,IF(D671-E671=INDEX(Matches!$G$2:$G$201,MATCH($A671&amp;"-1",Matches!$J$2:$J$201,0))-INDEX(Matches!$H$2:$H$201,MATCH($A671&amp;"-1",Matches!$J$2:$J$201,0)),3,2))))),""))</f>
        <v/>
      </c>
      <c r="Y671" s="12" t="str">
        <f aca="false">IF(OR($B671="",F671="",G671=""),"",IFERROR(IF(OR(INDEX(Matches!$I$2:$I$201,MATCH($A671&amp;"-2",Matches!$J$2:$J$201,0))="Void",INDEX(Matches!$G$2:$G$201,MATCH($A671&amp;"-2",Matches!$J$2:$J$201,0))="",INDEX(Matches!$H$2:$H$201,MATCH($A671&amp;"-2",Matches!$J$2:$J$201,0))=""),"",IF(AND($C671&lt;&gt;"",INDEX(Matches!$F$2:$F$201,MATCH($A671&amp;"-2",Matches!$J$2:$J$201,0))&lt;&gt;"",$C671&gt;=INDEX(Matches!$F$2:$F$201,MATCH($A671&amp;"-2",Matches!$J$2:$J$201,0))),"",IF(AND(F671=INDEX(Matches!$G$2:$G$201,MATCH($A671&amp;"-2",Matches!$J$2:$J$201,0)),G671=INDEX(Matches!$H$2:$H$201,MATCH($A671&amp;"-2",Matches!$J$2:$J$201,0))),5,IF(SIGN(F671-G671)&lt;&gt;SIGN(INDEX(Matches!$G$2:$G$201,MATCH($A671&amp;"-2",Matches!$J$2:$J$201,0))-INDEX(Matches!$H$2:$H$201,MATCH($A671&amp;"-2",Matches!$J$2:$J$201,0))),0,IF(F671-G671=INDEX(Matches!$G$2:$G$201,MATCH($A671&amp;"-2",Matches!$J$2:$J$201,0))-INDEX(Matches!$H$2:$H$201,MATCH($A671&amp;"-2",Matches!$J$2:$J$201,0)),3,2))))),""))</f>
        <v/>
      </c>
      <c r="Z671" s="12" t="str">
        <f aca="false">IF(OR($B671="",H671="",I671=""),"",IFERROR(IF(OR(INDEX(Matches!$I$2:$I$201,MATCH($A671&amp;"-3",Matches!$J$2:$J$201,0))="Void",INDEX(Matches!$G$2:$G$201,MATCH($A671&amp;"-3",Matches!$J$2:$J$201,0))="",INDEX(Matches!$H$2:$H$201,MATCH($A671&amp;"-3",Matches!$J$2:$J$201,0))=""),"",IF(AND($C671&lt;&gt;"",INDEX(Matches!$F$2:$F$201,MATCH($A671&amp;"-3",Matches!$J$2:$J$201,0))&lt;&gt;"",$C671&gt;=INDEX(Matches!$F$2:$F$201,MATCH($A671&amp;"-3",Matches!$J$2:$J$201,0))),"",IF(AND(H671=INDEX(Matches!$G$2:$G$201,MATCH($A671&amp;"-3",Matches!$J$2:$J$201,0)),I671=INDEX(Matches!$H$2:$H$201,MATCH($A671&amp;"-3",Matches!$J$2:$J$201,0))),5,IF(SIGN(H671-I671)&lt;&gt;SIGN(INDEX(Matches!$G$2:$G$201,MATCH($A671&amp;"-3",Matches!$J$2:$J$201,0))-INDEX(Matches!$H$2:$H$201,MATCH($A671&amp;"-3",Matches!$J$2:$J$201,0))),0,IF(H671-I671=INDEX(Matches!$G$2:$G$201,MATCH($A671&amp;"-3",Matches!$J$2:$J$201,0))-INDEX(Matches!$H$2:$H$201,MATCH($A671&amp;"-3",Matches!$J$2:$J$201,0)),3,2))))),""))</f>
        <v/>
      </c>
      <c r="AA671" s="12" t="str">
        <f aca="false">IF(OR($B671="",J671="",K671=""),"",IFERROR(IF(OR(INDEX(Matches!$I$2:$I$201,MATCH($A671&amp;"-4",Matches!$J$2:$J$201,0))="Void",INDEX(Matches!$G$2:$G$201,MATCH($A671&amp;"-4",Matches!$J$2:$J$201,0))="",INDEX(Matches!$H$2:$H$201,MATCH($A671&amp;"-4",Matches!$J$2:$J$201,0))=""),"",IF(AND($C671&lt;&gt;"",INDEX(Matches!$F$2:$F$201,MATCH($A671&amp;"-4",Matches!$J$2:$J$201,0))&lt;&gt;"",$C671&gt;=INDEX(Matches!$F$2:$F$201,MATCH($A671&amp;"-4",Matches!$J$2:$J$201,0))),"",IF(AND(J671=INDEX(Matches!$G$2:$G$201,MATCH($A671&amp;"-4",Matches!$J$2:$J$201,0)),K671=INDEX(Matches!$H$2:$H$201,MATCH($A671&amp;"-4",Matches!$J$2:$J$201,0))),5,IF(SIGN(J671-K671)&lt;&gt;SIGN(INDEX(Matches!$G$2:$G$201,MATCH($A671&amp;"-4",Matches!$J$2:$J$201,0))-INDEX(Matches!$H$2:$H$201,MATCH($A671&amp;"-4",Matches!$J$2:$J$201,0))),0,IF(J671-K671=INDEX(Matches!$G$2:$G$201,MATCH($A671&amp;"-4",Matches!$J$2:$J$201,0))-INDEX(Matches!$H$2:$H$201,MATCH($A671&amp;"-4",Matches!$J$2:$J$201,0)),3,2))))),""))</f>
        <v/>
      </c>
      <c r="AB671" s="12" t="str">
        <f aca="false">IF(OR($B671="",L671="",M671=""),"",IFERROR(IF(OR(INDEX(Matches!$I$2:$I$201,MATCH($A671&amp;"-5",Matches!$J$2:$J$201,0))="Void",INDEX(Matches!$G$2:$G$201,MATCH($A671&amp;"-5",Matches!$J$2:$J$201,0))="",INDEX(Matches!$H$2:$H$201,MATCH($A671&amp;"-5",Matches!$J$2:$J$201,0))=""),"",IF(AND($C671&lt;&gt;"",INDEX(Matches!$F$2:$F$201,MATCH($A671&amp;"-5",Matches!$J$2:$J$201,0))&lt;&gt;"",$C671&gt;=INDEX(Matches!$F$2:$F$201,MATCH($A671&amp;"-5",Matches!$J$2:$J$201,0))),"",IF(AND(L671=INDEX(Matches!$G$2:$G$201,MATCH($A671&amp;"-5",Matches!$J$2:$J$201,0)),M671=INDEX(Matches!$H$2:$H$201,MATCH($A671&amp;"-5",Matches!$J$2:$J$201,0))),5,IF(SIGN(L671-M671)&lt;&gt;SIGN(INDEX(Matches!$G$2:$G$201,MATCH($A671&amp;"-5",Matches!$J$2:$J$201,0))-INDEX(Matches!$H$2:$H$201,MATCH($A671&amp;"-5",Matches!$J$2:$J$201,0))),0,IF(L671-M671=INDEX(Matches!$G$2:$G$201,MATCH($A671&amp;"-5",Matches!$J$2:$J$201,0))-INDEX(Matches!$H$2:$H$201,MATCH($A671&amp;"-5",Matches!$J$2:$J$201,0)),3,2))))),""))</f>
        <v/>
      </c>
      <c r="AC671" s="12" t="str">
        <f aca="false">IF(OR($B671="",N671="",O671=""),"",IFERROR(IF(OR(INDEX(Matches!$I$2:$I$201,MATCH($A671&amp;"-6",Matches!$J$2:$J$201,0))="Void",INDEX(Matches!$G$2:$G$201,MATCH($A671&amp;"-6",Matches!$J$2:$J$201,0))="",INDEX(Matches!$H$2:$H$201,MATCH($A671&amp;"-6",Matches!$J$2:$J$201,0))=""),"",IF(AND($C671&lt;&gt;"",INDEX(Matches!$F$2:$F$201,MATCH($A671&amp;"-6",Matches!$J$2:$J$201,0))&lt;&gt;"",$C671&gt;=INDEX(Matches!$F$2:$F$201,MATCH($A671&amp;"-6",Matches!$J$2:$J$201,0))),"",IF(AND(N671=INDEX(Matches!$G$2:$G$201,MATCH($A671&amp;"-6",Matches!$J$2:$J$201,0)),O671=INDEX(Matches!$H$2:$H$201,MATCH($A671&amp;"-6",Matches!$J$2:$J$201,0))),5,IF(SIGN(N671-O671)&lt;&gt;SIGN(INDEX(Matches!$G$2:$G$201,MATCH($A671&amp;"-6",Matches!$J$2:$J$201,0))-INDEX(Matches!$H$2:$H$201,MATCH($A671&amp;"-6",Matches!$J$2:$J$201,0))),0,IF(N671-O671=INDEX(Matches!$G$2:$G$201,MATCH($A671&amp;"-6",Matches!$J$2:$J$201,0))-INDEX(Matches!$H$2:$H$201,MATCH($A671&amp;"-6",Matches!$J$2:$J$201,0)),3,2))))),""))</f>
        <v/>
      </c>
      <c r="AD671" s="12" t="str">
        <f aca="false">IF(OR($B671="",P671="",Q671=""),"",IFERROR(IF(OR(INDEX(Matches!$I$2:$I$201,MATCH($A671&amp;"-7",Matches!$J$2:$J$201,0))="Void",INDEX(Matches!$G$2:$G$201,MATCH($A671&amp;"-7",Matches!$J$2:$J$201,0))="",INDEX(Matches!$H$2:$H$201,MATCH($A671&amp;"-7",Matches!$J$2:$J$201,0))=""),"",IF(AND($C671&lt;&gt;"",INDEX(Matches!$F$2:$F$201,MATCH($A671&amp;"-7",Matches!$J$2:$J$201,0))&lt;&gt;"",$C671&gt;=INDEX(Matches!$F$2:$F$201,MATCH($A671&amp;"-7",Matches!$J$2:$J$201,0))),"",IF(AND(P671=INDEX(Matches!$G$2:$G$201,MATCH($A671&amp;"-7",Matches!$J$2:$J$201,0)),Q671=INDEX(Matches!$H$2:$H$201,MATCH($A671&amp;"-7",Matches!$J$2:$J$201,0))),5,IF(SIGN(P671-Q671)&lt;&gt;SIGN(INDEX(Matches!$G$2:$G$201,MATCH($A671&amp;"-7",Matches!$J$2:$J$201,0))-INDEX(Matches!$H$2:$H$201,MATCH($A671&amp;"-7",Matches!$J$2:$J$201,0))),0,IF(P671-Q671=INDEX(Matches!$G$2:$G$201,MATCH($A671&amp;"-7",Matches!$J$2:$J$201,0))-INDEX(Matches!$H$2:$H$201,MATCH($A671&amp;"-7",Matches!$J$2:$J$201,0)),3,2))))),""))</f>
        <v/>
      </c>
      <c r="AE671" s="12" t="str">
        <f aca="false">IF(OR($B671="",R671="",S671=""),"",IFERROR(IF(OR(INDEX(Matches!$I$2:$I$201,MATCH($A671&amp;"-8",Matches!$J$2:$J$201,0))="Void",INDEX(Matches!$G$2:$G$201,MATCH($A671&amp;"-8",Matches!$J$2:$J$201,0))="",INDEX(Matches!$H$2:$H$201,MATCH($A671&amp;"-8",Matches!$J$2:$J$201,0))=""),"",IF(AND($C671&lt;&gt;"",INDEX(Matches!$F$2:$F$201,MATCH($A671&amp;"-8",Matches!$J$2:$J$201,0))&lt;&gt;"",$C671&gt;=INDEX(Matches!$F$2:$F$201,MATCH($A671&amp;"-8",Matches!$J$2:$J$201,0))),"",IF(AND(R671=INDEX(Matches!$G$2:$G$201,MATCH($A671&amp;"-8",Matches!$J$2:$J$201,0)),S671=INDEX(Matches!$H$2:$H$201,MATCH($A671&amp;"-8",Matches!$J$2:$J$201,0))),5,IF(SIGN(R671-S671)&lt;&gt;SIGN(INDEX(Matches!$G$2:$G$201,MATCH($A671&amp;"-8",Matches!$J$2:$J$201,0))-INDEX(Matches!$H$2:$H$201,MATCH($A671&amp;"-8",Matches!$J$2:$J$201,0))),0,IF(R671-S671=INDEX(Matches!$G$2:$G$201,MATCH($A671&amp;"-8",Matches!$J$2:$J$201,0))-INDEX(Matches!$H$2:$H$201,MATCH($A671&amp;"-8",Matches!$J$2:$J$201,0)),3,2))))),""))</f>
        <v/>
      </c>
      <c r="AF671" s="12" t="str">
        <f aca="false">IF(OR($B671="",T671="",U671=""),"",IFERROR(IF(OR(INDEX(Matches!$I$2:$I$201,MATCH($A671&amp;"-9",Matches!$J$2:$J$201,0))="Void",INDEX(Matches!$G$2:$G$201,MATCH($A671&amp;"-9",Matches!$J$2:$J$201,0))="",INDEX(Matches!$H$2:$H$201,MATCH($A671&amp;"-9",Matches!$J$2:$J$201,0))=""),"",IF(AND($C671&lt;&gt;"",INDEX(Matches!$F$2:$F$201,MATCH($A671&amp;"-9",Matches!$J$2:$J$201,0))&lt;&gt;"",$C671&gt;=INDEX(Matches!$F$2:$F$201,MATCH($A671&amp;"-9",Matches!$J$2:$J$201,0))),"",IF(AND(T671=INDEX(Matches!$G$2:$G$201,MATCH($A671&amp;"-9",Matches!$J$2:$J$201,0)),U671=INDEX(Matches!$H$2:$H$201,MATCH($A671&amp;"-9",Matches!$J$2:$J$201,0))),5,IF(SIGN(T671-U671)&lt;&gt;SIGN(INDEX(Matches!$G$2:$G$201,MATCH($A671&amp;"-9",Matches!$J$2:$J$201,0))-INDEX(Matches!$H$2:$H$201,MATCH($A671&amp;"-9",Matches!$J$2:$J$201,0))),0,IF(T671-U671=INDEX(Matches!$G$2:$G$201,MATCH($A671&amp;"-9",Matches!$J$2:$J$201,0))-INDEX(Matches!$H$2:$H$201,MATCH($A671&amp;"-9",Matches!$J$2:$J$201,0)),3,2))))),""))</f>
        <v/>
      </c>
      <c r="AG671" s="12" t="str">
        <f aca="false">IF(OR($B671="",V671="",W671=""),"",IFERROR(IF(OR(INDEX(Matches!$I$2:$I$201,MATCH($A671&amp;"-10",Matches!$J$2:$J$201,0))="Void",INDEX(Matches!$G$2:$G$201,MATCH($A671&amp;"-10",Matches!$J$2:$J$201,0))="",INDEX(Matches!$H$2:$H$201,MATCH($A671&amp;"-10",Matches!$J$2:$J$201,0))=""),"",IF(AND($C671&lt;&gt;"",INDEX(Matches!$F$2:$F$201,MATCH($A671&amp;"-10",Matches!$J$2:$J$201,0))&lt;&gt;"",$C671&gt;=INDEX(Matches!$F$2:$F$201,MATCH($A671&amp;"-10",Matches!$J$2:$J$201,0))),"",IF(AND(V671=INDEX(Matches!$G$2:$G$201,MATCH($A671&amp;"-10",Matches!$J$2:$J$201,0)),W671=INDEX(Matches!$H$2:$H$201,MATCH($A671&amp;"-10",Matches!$J$2:$J$201,0))),5,IF(SIGN(V671-W671)&lt;&gt;SIGN(INDEX(Matches!$G$2:$G$201,MATCH($A671&amp;"-10",Matches!$J$2:$J$201,0))-INDEX(Matches!$H$2:$H$201,MATCH($A671&amp;"-10",Matches!$J$2:$J$201,0))),0,IF(V671-W671=INDEX(Matches!$G$2:$G$201,MATCH($A671&amp;"-10",Matches!$J$2:$J$201,0))-INDEX(Matches!$H$2:$H$201,MATCH($A671&amp;"-10",Matches!$J$2:$J$201,0)),3,2))))),""))</f>
        <v/>
      </c>
      <c r="AH671" s="13" t="str">
        <f aca="false">IF($B671="","",SUM(X671:AG671))</f>
        <v/>
      </c>
      <c r="AI671" s="12" t="str">
        <f aca="false">IF($B671="","",COUNTIF(X671:AG671,5))</f>
        <v/>
      </c>
      <c r="AJ671" s="12" t="str">
        <f aca="false">IF($B671="","",COUNTIF(X671:AG671,"&gt;=2"))</f>
        <v/>
      </c>
      <c r="AK671" s="12" t="str">
        <f aca="false">IF($B671="","",COUNT(X671:AG671))</f>
        <v/>
      </c>
    </row>
    <row r="672" customFormat="false" ht="15" hidden="false" customHeight="false" outlineLevel="0" collapsed="false">
      <c r="A672" s="7"/>
      <c r="B672" s="7"/>
      <c r="C672" s="11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12" t="str">
        <f aca="false">IF(OR($B672="",D672="",E672=""),"",IFERROR(IF(OR(INDEX(Matches!$I$2:$I$201,MATCH($A672&amp;"-1",Matches!$J$2:$J$201,0))="Void",INDEX(Matches!$G$2:$G$201,MATCH($A672&amp;"-1",Matches!$J$2:$J$201,0))="",INDEX(Matches!$H$2:$H$201,MATCH($A672&amp;"-1",Matches!$J$2:$J$201,0))=""),"",IF(AND($C672&lt;&gt;"",INDEX(Matches!$F$2:$F$201,MATCH($A672&amp;"-1",Matches!$J$2:$J$201,0))&lt;&gt;"",$C672&gt;=INDEX(Matches!$F$2:$F$201,MATCH($A672&amp;"-1",Matches!$J$2:$J$201,0))),"",IF(AND(D672=INDEX(Matches!$G$2:$G$201,MATCH($A672&amp;"-1",Matches!$J$2:$J$201,0)),E672=INDEX(Matches!$H$2:$H$201,MATCH($A672&amp;"-1",Matches!$J$2:$J$201,0))),5,IF(SIGN(D672-E672)&lt;&gt;SIGN(INDEX(Matches!$G$2:$G$201,MATCH($A672&amp;"-1",Matches!$J$2:$J$201,0))-INDEX(Matches!$H$2:$H$201,MATCH($A672&amp;"-1",Matches!$J$2:$J$201,0))),0,IF(D672-E672=INDEX(Matches!$G$2:$G$201,MATCH($A672&amp;"-1",Matches!$J$2:$J$201,0))-INDEX(Matches!$H$2:$H$201,MATCH($A672&amp;"-1",Matches!$J$2:$J$201,0)),3,2))))),""))</f>
        <v/>
      </c>
      <c r="Y672" s="12" t="str">
        <f aca="false">IF(OR($B672="",F672="",G672=""),"",IFERROR(IF(OR(INDEX(Matches!$I$2:$I$201,MATCH($A672&amp;"-2",Matches!$J$2:$J$201,0))="Void",INDEX(Matches!$G$2:$G$201,MATCH($A672&amp;"-2",Matches!$J$2:$J$201,0))="",INDEX(Matches!$H$2:$H$201,MATCH($A672&amp;"-2",Matches!$J$2:$J$201,0))=""),"",IF(AND($C672&lt;&gt;"",INDEX(Matches!$F$2:$F$201,MATCH($A672&amp;"-2",Matches!$J$2:$J$201,0))&lt;&gt;"",$C672&gt;=INDEX(Matches!$F$2:$F$201,MATCH($A672&amp;"-2",Matches!$J$2:$J$201,0))),"",IF(AND(F672=INDEX(Matches!$G$2:$G$201,MATCH($A672&amp;"-2",Matches!$J$2:$J$201,0)),G672=INDEX(Matches!$H$2:$H$201,MATCH($A672&amp;"-2",Matches!$J$2:$J$201,0))),5,IF(SIGN(F672-G672)&lt;&gt;SIGN(INDEX(Matches!$G$2:$G$201,MATCH($A672&amp;"-2",Matches!$J$2:$J$201,0))-INDEX(Matches!$H$2:$H$201,MATCH($A672&amp;"-2",Matches!$J$2:$J$201,0))),0,IF(F672-G672=INDEX(Matches!$G$2:$G$201,MATCH($A672&amp;"-2",Matches!$J$2:$J$201,0))-INDEX(Matches!$H$2:$H$201,MATCH($A672&amp;"-2",Matches!$J$2:$J$201,0)),3,2))))),""))</f>
        <v/>
      </c>
      <c r="Z672" s="12" t="str">
        <f aca="false">IF(OR($B672="",H672="",I672=""),"",IFERROR(IF(OR(INDEX(Matches!$I$2:$I$201,MATCH($A672&amp;"-3",Matches!$J$2:$J$201,0))="Void",INDEX(Matches!$G$2:$G$201,MATCH($A672&amp;"-3",Matches!$J$2:$J$201,0))="",INDEX(Matches!$H$2:$H$201,MATCH($A672&amp;"-3",Matches!$J$2:$J$201,0))=""),"",IF(AND($C672&lt;&gt;"",INDEX(Matches!$F$2:$F$201,MATCH($A672&amp;"-3",Matches!$J$2:$J$201,0))&lt;&gt;"",$C672&gt;=INDEX(Matches!$F$2:$F$201,MATCH($A672&amp;"-3",Matches!$J$2:$J$201,0))),"",IF(AND(H672=INDEX(Matches!$G$2:$G$201,MATCH($A672&amp;"-3",Matches!$J$2:$J$201,0)),I672=INDEX(Matches!$H$2:$H$201,MATCH($A672&amp;"-3",Matches!$J$2:$J$201,0))),5,IF(SIGN(H672-I672)&lt;&gt;SIGN(INDEX(Matches!$G$2:$G$201,MATCH($A672&amp;"-3",Matches!$J$2:$J$201,0))-INDEX(Matches!$H$2:$H$201,MATCH($A672&amp;"-3",Matches!$J$2:$J$201,0))),0,IF(H672-I672=INDEX(Matches!$G$2:$G$201,MATCH($A672&amp;"-3",Matches!$J$2:$J$201,0))-INDEX(Matches!$H$2:$H$201,MATCH($A672&amp;"-3",Matches!$J$2:$J$201,0)),3,2))))),""))</f>
        <v/>
      </c>
      <c r="AA672" s="12" t="str">
        <f aca="false">IF(OR($B672="",J672="",K672=""),"",IFERROR(IF(OR(INDEX(Matches!$I$2:$I$201,MATCH($A672&amp;"-4",Matches!$J$2:$J$201,0))="Void",INDEX(Matches!$G$2:$G$201,MATCH($A672&amp;"-4",Matches!$J$2:$J$201,0))="",INDEX(Matches!$H$2:$H$201,MATCH($A672&amp;"-4",Matches!$J$2:$J$201,0))=""),"",IF(AND($C672&lt;&gt;"",INDEX(Matches!$F$2:$F$201,MATCH($A672&amp;"-4",Matches!$J$2:$J$201,0))&lt;&gt;"",$C672&gt;=INDEX(Matches!$F$2:$F$201,MATCH($A672&amp;"-4",Matches!$J$2:$J$201,0))),"",IF(AND(J672=INDEX(Matches!$G$2:$G$201,MATCH($A672&amp;"-4",Matches!$J$2:$J$201,0)),K672=INDEX(Matches!$H$2:$H$201,MATCH($A672&amp;"-4",Matches!$J$2:$J$201,0))),5,IF(SIGN(J672-K672)&lt;&gt;SIGN(INDEX(Matches!$G$2:$G$201,MATCH($A672&amp;"-4",Matches!$J$2:$J$201,0))-INDEX(Matches!$H$2:$H$201,MATCH($A672&amp;"-4",Matches!$J$2:$J$201,0))),0,IF(J672-K672=INDEX(Matches!$G$2:$G$201,MATCH($A672&amp;"-4",Matches!$J$2:$J$201,0))-INDEX(Matches!$H$2:$H$201,MATCH($A672&amp;"-4",Matches!$J$2:$J$201,0)),3,2))))),""))</f>
        <v/>
      </c>
      <c r="AB672" s="12" t="str">
        <f aca="false">IF(OR($B672="",L672="",M672=""),"",IFERROR(IF(OR(INDEX(Matches!$I$2:$I$201,MATCH($A672&amp;"-5",Matches!$J$2:$J$201,0))="Void",INDEX(Matches!$G$2:$G$201,MATCH($A672&amp;"-5",Matches!$J$2:$J$201,0))="",INDEX(Matches!$H$2:$H$201,MATCH($A672&amp;"-5",Matches!$J$2:$J$201,0))=""),"",IF(AND($C672&lt;&gt;"",INDEX(Matches!$F$2:$F$201,MATCH($A672&amp;"-5",Matches!$J$2:$J$201,0))&lt;&gt;"",$C672&gt;=INDEX(Matches!$F$2:$F$201,MATCH($A672&amp;"-5",Matches!$J$2:$J$201,0))),"",IF(AND(L672=INDEX(Matches!$G$2:$G$201,MATCH($A672&amp;"-5",Matches!$J$2:$J$201,0)),M672=INDEX(Matches!$H$2:$H$201,MATCH($A672&amp;"-5",Matches!$J$2:$J$201,0))),5,IF(SIGN(L672-M672)&lt;&gt;SIGN(INDEX(Matches!$G$2:$G$201,MATCH($A672&amp;"-5",Matches!$J$2:$J$201,0))-INDEX(Matches!$H$2:$H$201,MATCH($A672&amp;"-5",Matches!$J$2:$J$201,0))),0,IF(L672-M672=INDEX(Matches!$G$2:$G$201,MATCH($A672&amp;"-5",Matches!$J$2:$J$201,0))-INDEX(Matches!$H$2:$H$201,MATCH($A672&amp;"-5",Matches!$J$2:$J$201,0)),3,2))))),""))</f>
        <v/>
      </c>
      <c r="AC672" s="12" t="str">
        <f aca="false">IF(OR($B672="",N672="",O672=""),"",IFERROR(IF(OR(INDEX(Matches!$I$2:$I$201,MATCH($A672&amp;"-6",Matches!$J$2:$J$201,0))="Void",INDEX(Matches!$G$2:$G$201,MATCH($A672&amp;"-6",Matches!$J$2:$J$201,0))="",INDEX(Matches!$H$2:$H$201,MATCH($A672&amp;"-6",Matches!$J$2:$J$201,0))=""),"",IF(AND($C672&lt;&gt;"",INDEX(Matches!$F$2:$F$201,MATCH($A672&amp;"-6",Matches!$J$2:$J$201,0))&lt;&gt;"",$C672&gt;=INDEX(Matches!$F$2:$F$201,MATCH($A672&amp;"-6",Matches!$J$2:$J$201,0))),"",IF(AND(N672=INDEX(Matches!$G$2:$G$201,MATCH($A672&amp;"-6",Matches!$J$2:$J$201,0)),O672=INDEX(Matches!$H$2:$H$201,MATCH($A672&amp;"-6",Matches!$J$2:$J$201,0))),5,IF(SIGN(N672-O672)&lt;&gt;SIGN(INDEX(Matches!$G$2:$G$201,MATCH($A672&amp;"-6",Matches!$J$2:$J$201,0))-INDEX(Matches!$H$2:$H$201,MATCH($A672&amp;"-6",Matches!$J$2:$J$201,0))),0,IF(N672-O672=INDEX(Matches!$G$2:$G$201,MATCH($A672&amp;"-6",Matches!$J$2:$J$201,0))-INDEX(Matches!$H$2:$H$201,MATCH($A672&amp;"-6",Matches!$J$2:$J$201,0)),3,2))))),""))</f>
        <v/>
      </c>
      <c r="AD672" s="12" t="str">
        <f aca="false">IF(OR($B672="",P672="",Q672=""),"",IFERROR(IF(OR(INDEX(Matches!$I$2:$I$201,MATCH($A672&amp;"-7",Matches!$J$2:$J$201,0))="Void",INDEX(Matches!$G$2:$G$201,MATCH($A672&amp;"-7",Matches!$J$2:$J$201,0))="",INDEX(Matches!$H$2:$H$201,MATCH($A672&amp;"-7",Matches!$J$2:$J$201,0))=""),"",IF(AND($C672&lt;&gt;"",INDEX(Matches!$F$2:$F$201,MATCH($A672&amp;"-7",Matches!$J$2:$J$201,0))&lt;&gt;"",$C672&gt;=INDEX(Matches!$F$2:$F$201,MATCH($A672&amp;"-7",Matches!$J$2:$J$201,0))),"",IF(AND(P672=INDEX(Matches!$G$2:$G$201,MATCH($A672&amp;"-7",Matches!$J$2:$J$201,0)),Q672=INDEX(Matches!$H$2:$H$201,MATCH($A672&amp;"-7",Matches!$J$2:$J$201,0))),5,IF(SIGN(P672-Q672)&lt;&gt;SIGN(INDEX(Matches!$G$2:$G$201,MATCH($A672&amp;"-7",Matches!$J$2:$J$201,0))-INDEX(Matches!$H$2:$H$201,MATCH($A672&amp;"-7",Matches!$J$2:$J$201,0))),0,IF(P672-Q672=INDEX(Matches!$G$2:$G$201,MATCH($A672&amp;"-7",Matches!$J$2:$J$201,0))-INDEX(Matches!$H$2:$H$201,MATCH($A672&amp;"-7",Matches!$J$2:$J$201,0)),3,2))))),""))</f>
        <v/>
      </c>
      <c r="AE672" s="12" t="str">
        <f aca="false">IF(OR($B672="",R672="",S672=""),"",IFERROR(IF(OR(INDEX(Matches!$I$2:$I$201,MATCH($A672&amp;"-8",Matches!$J$2:$J$201,0))="Void",INDEX(Matches!$G$2:$G$201,MATCH($A672&amp;"-8",Matches!$J$2:$J$201,0))="",INDEX(Matches!$H$2:$H$201,MATCH($A672&amp;"-8",Matches!$J$2:$J$201,0))=""),"",IF(AND($C672&lt;&gt;"",INDEX(Matches!$F$2:$F$201,MATCH($A672&amp;"-8",Matches!$J$2:$J$201,0))&lt;&gt;"",$C672&gt;=INDEX(Matches!$F$2:$F$201,MATCH($A672&amp;"-8",Matches!$J$2:$J$201,0))),"",IF(AND(R672=INDEX(Matches!$G$2:$G$201,MATCH($A672&amp;"-8",Matches!$J$2:$J$201,0)),S672=INDEX(Matches!$H$2:$H$201,MATCH($A672&amp;"-8",Matches!$J$2:$J$201,0))),5,IF(SIGN(R672-S672)&lt;&gt;SIGN(INDEX(Matches!$G$2:$G$201,MATCH($A672&amp;"-8",Matches!$J$2:$J$201,0))-INDEX(Matches!$H$2:$H$201,MATCH($A672&amp;"-8",Matches!$J$2:$J$201,0))),0,IF(R672-S672=INDEX(Matches!$G$2:$G$201,MATCH($A672&amp;"-8",Matches!$J$2:$J$201,0))-INDEX(Matches!$H$2:$H$201,MATCH($A672&amp;"-8",Matches!$J$2:$J$201,0)),3,2))))),""))</f>
        <v/>
      </c>
      <c r="AF672" s="12" t="str">
        <f aca="false">IF(OR($B672="",T672="",U672=""),"",IFERROR(IF(OR(INDEX(Matches!$I$2:$I$201,MATCH($A672&amp;"-9",Matches!$J$2:$J$201,0))="Void",INDEX(Matches!$G$2:$G$201,MATCH($A672&amp;"-9",Matches!$J$2:$J$201,0))="",INDEX(Matches!$H$2:$H$201,MATCH($A672&amp;"-9",Matches!$J$2:$J$201,0))=""),"",IF(AND($C672&lt;&gt;"",INDEX(Matches!$F$2:$F$201,MATCH($A672&amp;"-9",Matches!$J$2:$J$201,0))&lt;&gt;"",$C672&gt;=INDEX(Matches!$F$2:$F$201,MATCH($A672&amp;"-9",Matches!$J$2:$J$201,0))),"",IF(AND(T672=INDEX(Matches!$G$2:$G$201,MATCH($A672&amp;"-9",Matches!$J$2:$J$201,0)),U672=INDEX(Matches!$H$2:$H$201,MATCH($A672&amp;"-9",Matches!$J$2:$J$201,0))),5,IF(SIGN(T672-U672)&lt;&gt;SIGN(INDEX(Matches!$G$2:$G$201,MATCH($A672&amp;"-9",Matches!$J$2:$J$201,0))-INDEX(Matches!$H$2:$H$201,MATCH($A672&amp;"-9",Matches!$J$2:$J$201,0))),0,IF(T672-U672=INDEX(Matches!$G$2:$G$201,MATCH($A672&amp;"-9",Matches!$J$2:$J$201,0))-INDEX(Matches!$H$2:$H$201,MATCH($A672&amp;"-9",Matches!$J$2:$J$201,0)),3,2))))),""))</f>
        <v/>
      </c>
      <c r="AG672" s="12" t="str">
        <f aca="false">IF(OR($B672="",V672="",W672=""),"",IFERROR(IF(OR(INDEX(Matches!$I$2:$I$201,MATCH($A672&amp;"-10",Matches!$J$2:$J$201,0))="Void",INDEX(Matches!$G$2:$G$201,MATCH($A672&amp;"-10",Matches!$J$2:$J$201,0))="",INDEX(Matches!$H$2:$H$201,MATCH($A672&amp;"-10",Matches!$J$2:$J$201,0))=""),"",IF(AND($C672&lt;&gt;"",INDEX(Matches!$F$2:$F$201,MATCH($A672&amp;"-10",Matches!$J$2:$J$201,0))&lt;&gt;"",$C672&gt;=INDEX(Matches!$F$2:$F$201,MATCH($A672&amp;"-10",Matches!$J$2:$J$201,0))),"",IF(AND(V672=INDEX(Matches!$G$2:$G$201,MATCH($A672&amp;"-10",Matches!$J$2:$J$201,0)),W672=INDEX(Matches!$H$2:$H$201,MATCH($A672&amp;"-10",Matches!$J$2:$J$201,0))),5,IF(SIGN(V672-W672)&lt;&gt;SIGN(INDEX(Matches!$G$2:$G$201,MATCH($A672&amp;"-10",Matches!$J$2:$J$201,0))-INDEX(Matches!$H$2:$H$201,MATCH($A672&amp;"-10",Matches!$J$2:$J$201,0))),0,IF(V672-W672=INDEX(Matches!$G$2:$G$201,MATCH($A672&amp;"-10",Matches!$J$2:$J$201,0))-INDEX(Matches!$H$2:$H$201,MATCH($A672&amp;"-10",Matches!$J$2:$J$201,0)),3,2))))),""))</f>
        <v/>
      </c>
      <c r="AH672" s="13" t="str">
        <f aca="false">IF($B672="","",SUM(X672:AG672))</f>
        <v/>
      </c>
      <c r="AI672" s="12" t="str">
        <f aca="false">IF($B672="","",COUNTIF(X672:AG672,5))</f>
        <v/>
      </c>
      <c r="AJ672" s="12" t="str">
        <f aca="false">IF($B672="","",COUNTIF(X672:AG672,"&gt;=2"))</f>
        <v/>
      </c>
      <c r="AK672" s="12" t="str">
        <f aca="false">IF($B672="","",COUNT(X672:AG672))</f>
        <v/>
      </c>
    </row>
    <row r="673" customFormat="false" ht="15" hidden="false" customHeight="false" outlineLevel="0" collapsed="false">
      <c r="A673" s="7"/>
      <c r="B673" s="7"/>
      <c r="C673" s="11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12" t="str">
        <f aca="false">IF(OR($B673="",D673="",E673=""),"",IFERROR(IF(OR(INDEX(Matches!$I$2:$I$201,MATCH($A673&amp;"-1",Matches!$J$2:$J$201,0))="Void",INDEX(Matches!$G$2:$G$201,MATCH($A673&amp;"-1",Matches!$J$2:$J$201,0))="",INDEX(Matches!$H$2:$H$201,MATCH($A673&amp;"-1",Matches!$J$2:$J$201,0))=""),"",IF(AND($C673&lt;&gt;"",INDEX(Matches!$F$2:$F$201,MATCH($A673&amp;"-1",Matches!$J$2:$J$201,0))&lt;&gt;"",$C673&gt;=INDEX(Matches!$F$2:$F$201,MATCH($A673&amp;"-1",Matches!$J$2:$J$201,0))),"",IF(AND(D673=INDEX(Matches!$G$2:$G$201,MATCH($A673&amp;"-1",Matches!$J$2:$J$201,0)),E673=INDEX(Matches!$H$2:$H$201,MATCH($A673&amp;"-1",Matches!$J$2:$J$201,0))),5,IF(SIGN(D673-E673)&lt;&gt;SIGN(INDEX(Matches!$G$2:$G$201,MATCH($A673&amp;"-1",Matches!$J$2:$J$201,0))-INDEX(Matches!$H$2:$H$201,MATCH($A673&amp;"-1",Matches!$J$2:$J$201,0))),0,IF(D673-E673=INDEX(Matches!$G$2:$G$201,MATCH($A673&amp;"-1",Matches!$J$2:$J$201,0))-INDEX(Matches!$H$2:$H$201,MATCH($A673&amp;"-1",Matches!$J$2:$J$201,0)),3,2))))),""))</f>
        <v/>
      </c>
      <c r="Y673" s="12" t="str">
        <f aca="false">IF(OR($B673="",F673="",G673=""),"",IFERROR(IF(OR(INDEX(Matches!$I$2:$I$201,MATCH($A673&amp;"-2",Matches!$J$2:$J$201,0))="Void",INDEX(Matches!$G$2:$G$201,MATCH($A673&amp;"-2",Matches!$J$2:$J$201,0))="",INDEX(Matches!$H$2:$H$201,MATCH($A673&amp;"-2",Matches!$J$2:$J$201,0))=""),"",IF(AND($C673&lt;&gt;"",INDEX(Matches!$F$2:$F$201,MATCH($A673&amp;"-2",Matches!$J$2:$J$201,0))&lt;&gt;"",$C673&gt;=INDEX(Matches!$F$2:$F$201,MATCH($A673&amp;"-2",Matches!$J$2:$J$201,0))),"",IF(AND(F673=INDEX(Matches!$G$2:$G$201,MATCH($A673&amp;"-2",Matches!$J$2:$J$201,0)),G673=INDEX(Matches!$H$2:$H$201,MATCH($A673&amp;"-2",Matches!$J$2:$J$201,0))),5,IF(SIGN(F673-G673)&lt;&gt;SIGN(INDEX(Matches!$G$2:$G$201,MATCH($A673&amp;"-2",Matches!$J$2:$J$201,0))-INDEX(Matches!$H$2:$H$201,MATCH($A673&amp;"-2",Matches!$J$2:$J$201,0))),0,IF(F673-G673=INDEX(Matches!$G$2:$G$201,MATCH($A673&amp;"-2",Matches!$J$2:$J$201,0))-INDEX(Matches!$H$2:$H$201,MATCH($A673&amp;"-2",Matches!$J$2:$J$201,0)),3,2))))),""))</f>
        <v/>
      </c>
      <c r="Z673" s="12" t="str">
        <f aca="false">IF(OR($B673="",H673="",I673=""),"",IFERROR(IF(OR(INDEX(Matches!$I$2:$I$201,MATCH($A673&amp;"-3",Matches!$J$2:$J$201,0))="Void",INDEX(Matches!$G$2:$G$201,MATCH($A673&amp;"-3",Matches!$J$2:$J$201,0))="",INDEX(Matches!$H$2:$H$201,MATCH($A673&amp;"-3",Matches!$J$2:$J$201,0))=""),"",IF(AND($C673&lt;&gt;"",INDEX(Matches!$F$2:$F$201,MATCH($A673&amp;"-3",Matches!$J$2:$J$201,0))&lt;&gt;"",$C673&gt;=INDEX(Matches!$F$2:$F$201,MATCH($A673&amp;"-3",Matches!$J$2:$J$201,0))),"",IF(AND(H673=INDEX(Matches!$G$2:$G$201,MATCH($A673&amp;"-3",Matches!$J$2:$J$201,0)),I673=INDEX(Matches!$H$2:$H$201,MATCH($A673&amp;"-3",Matches!$J$2:$J$201,0))),5,IF(SIGN(H673-I673)&lt;&gt;SIGN(INDEX(Matches!$G$2:$G$201,MATCH($A673&amp;"-3",Matches!$J$2:$J$201,0))-INDEX(Matches!$H$2:$H$201,MATCH($A673&amp;"-3",Matches!$J$2:$J$201,0))),0,IF(H673-I673=INDEX(Matches!$G$2:$G$201,MATCH($A673&amp;"-3",Matches!$J$2:$J$201,0))-INDEX(Matches!$H$2:$H$201,MATCH($A673&amp;"-3",Matches!$J$2:$J$201,0)),3,2))))),""))</f>
        <v/>
      </c>
      <c r="AA673" s="12" t="str">
        <f aca="false">IF(OR($B673="",J673="",K673=""),"",IFERROR(IF(OR(INDEX(Matches!$I$2:$I$201,MATCH($A673&amp;"-4",Matches!$J$2:$J$201,0))="Void",INDEX(Matches!$G$2:$G$201,MATCH($A673&amp;"-4",Matches!$J$2:$J$201,0))="",INDEX(Matches!$H$2:$H$201,MATCH($A673&amp;"-4",Matches!$J$2:$J$201,0))=""),"",IF(AND($C673&lt;&gt;"",INDEX(Matches!$F$2:$F$201,MATCH($A673&amp;"-4",Matches!$J$2:$J$201,0))&lt;&gt;"",$C673&gt;=INDEX(Matches!$F$2:$F$201,MATCH($A673&amp;"-4",Matches!$J$2:$J$201,0))),"",IF(AND(J673=INDEX(Matches!$G$2:$G$201,MATCH($A673&amp;"-4",Matches!$J$2:$J$201,0)),K673=INDEX(Matches!$H$2:$H$201,MATCH($A673&amp;"-4",Matches!$J$2:$J$201,0))),5,IF(SIGN(J673-K673)&lt;&gt;SIGN(INDEX(Matches!$G$2:$G$201,MATCH($A673&amp;"-4",Matches!$J$2:$J$201,0))-INDEX(Matches!$H$2:$H$201,MATCH($A673&amp;"-4",Matches!$J$2:$J$201,0))),0,IF(J673-K673=INDEX(Matches!$G$2:$G$201,MATCH($A673&amp;"-4",Matches!$J$2:$J$201,0))-INDEX(Matches!$H$2:$H$201,MATCH($A673&amp;"-4",Matches!$J$2:$J$201,0)),3,2))))),""))</f>
        <v/>
      </c>
      <c r="AB673" s="12" t="str">
        <f aca="false">IF(OR($B673="",L673="",M673=""),"",IFERROR(IF(OR(INDEX(Matches!$I$2:$I$201,MATCH($A673&amp;"-5",Matches!$J$2:$J$201,0))="Void",INDEX(Matches!$G$2:$G$201,MATCH($A673&amp;"-5",Matches!$J$2:$J$201,0))="",INDEX(Matches!$H$2:$H$201,MATCH($A673&amp;"-5",Matches!$J$2:$J$201,0))=""),"",IF(AND($C673&lt;&gt;"",INDEX(Matches!$F$2:$F$201,MATCH($A673&amp;"-5",Matches!$J$2:$J$201,0))&lt;&gt;"",$C673&gt;=INDEX(Matches!$F$2:$F$201,MATCH($A673&amp;"-5",Matches!$J$2:$J$201,0))),"",IF(AND(L673=INDEX(Matches!$G$2:$G$201,MATCH($A673&amp;"-5",Matches!$J$2:$J$201,0)),M673=INDEX(Matches!$H$2:$H$201,MATCH($A673&amp;"-5",Matches!$J$2:$J$201,0))),5,IF(SIGN(L673-M673)&lt;&gt;SIGN(INDEX(Matches!$G$2:$G$201,MATCH($A673&amp;"-5",Matches!$J$2:$J$201,0))-INDEX(Matches!$H$2:$H$201,MATCH($A673&amp;"-5",Matches!$J$2:$J$201,0))),0,IF(L673-M673=INDEX(Matches!$G$2:$G$201,MATCH($A673&amp;"-5",Matches!$J$2:$J$201,0))-INDEX(Matches!$H$2:$H$201,MATCH($A673&amp;"-5",Matches!$J$2:$J$201,0)),3,2))))),""))</f>
        <v/>
      </c>
      <c r="AC673" s="12" t="str">
        <f aca="false">IF(OR($B673="",N673="",O673=""),"",IFERROR(IF(OR(INDEX(Matches!$I$2:$I$201,MATCH($A673&amp;"-6",Matches!$J$2:$J$201,0))="Void",INDEX(Matches!$G$2:$G$201,MATCH($A673&amp;"-6",Matches!$J$2:$J$201,0))="",INDEX(Matches!$H$2:$H$201,MATCH($A673&amp;"-6",Matches!$J$2:$J$201,0))=""),"",IF(AND($C673&lt;&gt;"",INDEX(Matches!$F$2:$F$201,MATCH($A673&amp;"-6",Matches!$J$2:$J$201,0))&lt;&gt;"",$C673&gt;=INDEX(Matches!$F$2:$F$201,MATCH($A673&amp;"-6",Matches!$J$2:$J$201,0))),"",IF(AND(N673=INDEX(Matches!$G$2:$G$201,MATCH($A673&amp;"-6",Matches!$J$2:$J$201,0)),O673=INDEX(Matches!$H$2:$H$201,MATCH($A673&amp;"-6",Matches!$J$2:$J$201,0))),5,IF(SIGN(N673-O673)&lt;&gt;SIGN(INDEX(Matches!$G$2:$G$201,MATCH($A673&amp;"-6",Matches!$J$2:$J$201,0))-INDEX(Matches!$H$2:$H$201,MATCH($A673&amp;"-6",Matches!$J$2:$J$201,0))),0,IF(N673-O673=INDEX(Matches!$G$2:$G$201,MATCH($A673&amp;"-6",Matches!$J$2:$J$201,0))-INDEX(Matches!$H$2:$H$201,MATCH($A673&amp;"-6",Matches!$J$2:$J$201,0)),3,2))))),""))</f>
        <v/>
      </c>
      <c r="AD673" s="12" t="str">
        <f aca="false">IF(OR($B673="",P673="",Q673=""),"",IFERROR(IF(OR(INDEX(Matches!$I$2:$I$201,MATCH($A673&amp;"-7",Matches!$J$2:$J$201,0))="Void",INDEX(Matches!$G$2:$G$201,MATCH($A673&amp;"-7",Matches!$J$2:$J$201,0))="",INDEX(Matches!$H$2:$H$201,MATCH($A673&amp;"-7",Matches!$J$2:$J$201,0))=""),"",IF(AND($C673&lt;&gt;"",INDEX(Matches!$F$2:$F$201,MATCH($A673&amp;"-7",Matches!$J$2:$J$201,0))&lt;&gt;"",$C673&gt;=INDEX(Matches!$F$2:$F$201,MATCH($A673&amp;"-7",Matches!$J$2:$J$201,0))),"",IF(AND(P673=INDEX(Matches!$G$2:$G$201,MATCH($A673&amp;"-7",Matches!$J$2:$J$201,0)),Q673=INDEX(Matches!$H$2:$H$201,MATCH($A673&amp;"-7",Matches!$J$2:$J$201,0))),5,IF(SIGN(P673-Q673)&lt;&gt;SIGN(INDEX(Matches!$G$2:$G$201,MATCH($A673&amp;"-7",Matches!$J$2:$J$201,0))-INDEX(Matches!$H$2:$H$201,MATCH($A673&amp;"-7",Matches!$J$2:$J$201,0))),0,IF(P673-Q673=INDEX(Matches!$G$2:$G$201,MATCH($A673&amp;"-7",Matches!$J$2:$J$201,0))-INDEX(Matches!$H$2:$H$201,MATCH($A673&amp;"-7",Matches!$J$2:$J$201,0)),3,2))))),""))</f>
        <v/>
      </c>
      <c r="AE673" s="12" t="str">
        <f aca="false">IF(OR($B673="",R673="",S673=""),"",IFERROR(IF(OR(INDEX(Matches!$I$2:$I$201,MATCH($A673&amp;"-8",Matches!$J$2:$J$201,0))="Void",INDEX(Matches!$G$2:$G$201,MATCH($A673&amp;"-8",Matches!$J$2:$J$201,0))="",INDEX(Matches!$H$2:$H$201,MATCH($A673&amp;"-8",Matches!$J$2:$J$201,0))=""),"",IF(AND($C673&lt;&gt;"",INDEX(Matches!$F$2:$F$201,MATCH($A673&amp;"-8",Matches!$J$2:$J$201,0))&lt;&gt;"",$C673&gt;=INDEX(Matches!$F$2:$F$201,MATCH($A673&amp;"-8",Matches!$J$2:$J$201,0))),"",IF(AND(R673=INDEX(Matches!$G$2:$G$201,MATCH($A673&amp;"-8",Matches!$J$2:$J$201,0)),S673=INDEX(Matches!$H$2:$H$201,MATCH($A673&amp;"-8",Matches!$J$2:$J$201,0))),5,IF(SIGN(R673-S673)&lt;&gt;SIGN(INDEX(Matches!$G$2:$G$201,MATCH($A673&amp;"-8",Matches!$J$2:$J$201,0))-INDEX(Matches!$H$2:$H$201,MATCH($A673&amp;"-8",Matches!$J$2:$J$201,0))),0,IF(R673-S673=INDEX(Matches!$G$2:$G$201,MATCH($A673&amp;"-8",Matches!$J$2:$J$201,0))-INDEX(Matches!$H$2:$H$201,MATCH($A673&amp;"-8",Matches!$J$2:$J$201,0)),3,2))))),""))</f>
        <v/>
      </c>
      <c r="AF673" s="12" t="str">
        <f aca="false">IF(OR($B673="",T673="",U673=""),"",IFERROR(IF(OR(INDEX(Matches!$I$2:$I$201,MATCH($A673&amp;"-9",Matches!$J$2:$J$201,0))="Void",INDEX(Matches!$G$2:$G$201,MATCH($A673&amp;"-9",Matches!$J$2:$J$201,0))="",INDEX(Matches!$H$2:$H$201,MATCH($A673&amp;"-9",Matches!$J$2:$J$201,0))=""),"",IF(AND($C673&lt;&gt;"",INDEX(Matches!$F$2:$F$201,MATCH($A673&amp;"-9",Matches!$J$2:$J$201,0))&lt;&gt;"",$C673&gt;=INDEX(Matches!$F$2:$F$201,MATCH($A673&amp;"-9",Matches!$J$2:$J$201,0))),"",IF(AND(T673=INDEX(Matches!$G$2:$G$201,MATCH($A673&amp;"-9",Matches!$J$2:$J$201,0)),U673=INDEX(Matches!$H$2:$H$201,MATCH($A673&amp;"-9",Matches!$J$2:$J$201,0))),5,IF(SIGN(T673-U673)&lt;&gt;SIGN(INDEX(Matches!$G$2:$G$201,MATCH($A673&amp;"-9",Matches!$J$2:$J$201,0))-INDEX(Matches!$H$2:$H$201,MATCH($A673&amp;"-9",Matches!$J$2:$J$201,0))),0,IF(T673-U673=INDEX(Matches!$G$2:$G$201,MATCH($A673&amp;"-9",Matches!$J$2:$J$201,0))-INDEX(Matches!$H$2:$H$201,MATCH($A673&amp;"-9",Matches!$J$2:$J$201,0)),3,2))))),""))</f>
        <v/>
      </c>
      <c r="AG673" s="12" t="str">
        <f aca="false">IF(OR($B673="",V673="",W673=""),"",IFERROR(IF(OR(INDEX(Matches!$I$2:$I$201,MATCH($A673&amp;"-10",Matches!$J$2:$J$201,0))="Void",INDEX(Matches!$G$2:$G$201,MATCH($A673&amp;"-10",Matches!$J$2:$J$201,0))="",INDEX(Matches!$H$2:$H$201,MATCH($A673&amp;"-10",Matches!$J$2:$J$201,0))=""),"",IF(AND($C673&lt;&gt;"",INDEX(Matches!$F$2:$F$201,MATCH($A673&amp;"-10",Matches!$J$2:$J$201,0))&lt;&gt;"",$C673&gt;=INDEX(Matches!$F$2:$F$201,MATCH($A673&amp;"-10",Matches!$J$2:$J$201,0))),"",IF(AND(V673=INDEX(Matches!$G$2:$G$201,MATCH($A673&amp;"-10",Matches!$J$2:$J$201,0)),W673=INDEX(Matches!$H$2:$H$201,MATCH($A673&amp;"-10",Matches!$J$2:$J$201,0))),5,IF(SIGN(V673-W673)&lt;&gt;SIGN(INDEX(Matches!$G$2:$G$201,MATCH($A673&amp;"-10",Matches!$J$2:$J$201,0))-INDEX(Matches!$H$2:$H$201,MATCH($A673&amp;"-10",Matches!$J$2:$J$201,0))),0,IF(V673-W673=INDEX(Matches!$G$2:$G$201,MATCH($A673&amp;"-10",Matches!$J$2:$J$201,0))-INDEX(Matches!$H$2:$H$201,MATCH($A673&amp;"-10",Matches!$J$2:$J$201,0)),3,2))))),""))</f>
        <v/>
      </c>
      <c r="AH673" s="13" t="str">
        <f aca="false">IF($B673="","",SUM(X673:AG673))</f>
        <v/>
      </c>
      <c r="AI673" s="12" t="str">
        <f aca="false">IF($B673="","",COUNTIF(X673:AG673,5))</f>
        <v/>
      </c>
      <c r="AJ673" s="12" t="str">
        <f aca="false">IF($B673="","",COUNTIF(X673:AG673,"&gt;=2"))</f>
        <v/>
      </c>
      <c r="AK673" s="12" t="str">
        <f aca="false">IF($B673="","",COUNT(X673:AG673))</f>
        <v/>
      </c>
    </row>
    <row r="674" customFormat="false" ht="15" hidden="false" customHeight="false" outlineLevel="0" collapsed="false">
      <c r="A674" s="7"/>
      <c r="B674" s="7"/>
      <c r="C674" s="11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12" t="str">
        <f aca="false">IF(OR($B674="",D674="",E674=""),"",IFERROR(IF(OR(INDEX(Matches!$I$2:$I$201,MATCH($A674&amp;"-1",Matches!$J$2:$J$201,0))="Void",INDEX(Matches!$G$2:$G$201,MATCH($A674&amp;"-1",Matches!$J$2:$J$201,0))="",INDEX(Matches!$H$2:$H$201,MATCH($A674&amp;"-1",Matches!$J$2:$J$201,0))=""),"",IF(AND($C674&lt;&gt;"",INDEX(Matches!$F$2:$F$201,MATCH($A674&amp;"-1",Matches!$J$2:$J$201,0))&lt;&gt;"",$C674&gt;=INDEX(Matches!$F$2:$F$201,MATCH($A674&amp;"-1",Matches!$J$2:$J$201,0))),"",IF(AND(D674=INDEX(Matches!$G$2:$G$201,MATCH($A674&amp;"-1",Matches!$J$2:$J$201,0)),E674=INDEX(Matches!$H$2:$H$201,MATCH($A674&amp;"-1",Matches!$J$2:$J$201,0))),5,IF(SIGN(D674-E674)&lt;&gt;SIGN(INDEX(Matches!$G$2:$G$201,MATCH($A674&amp;"-1",Matches!$J$2:$J$201,0))-INDEX(Matches!$H$2:$H$201,MATCH($A674&amp;"-1",Matches!$J$2:$J$201,0))),0,IF(D674-E674=INDEX(Matches!$G$2:$G$201,MATCH($A674&amp;"-1",Matches!$J$2:$J$201,0))-INDEX(Matches!$H$2:$H$201,MATCH($A674&amp;"-1",Matches!$J$2:$J$201,0)),3,2))))),""))</f>
        <v/>
      </c>
      <c r="Y674" s="12" t="str">
        <f aca="false">IF(OR($B674="",F674="",G674=""),"",IFERROR(IF(OR(INDEX(Matches!$I$2:$I$201,MATCH($A674&amp;"-2",Matches!$J$2:$J$201,0))="Void",INDEX(Matches!$G$2:$G$201,MATCH($A674&amp;"-2",Matches!$J$2:$J$201,0))="",INDEX(Matches!$H$2:$H$201,MATCH($A674&amp;"-2",Matches!$J$2:$J$201,0))=""),"",IF(AND($C674&lt;&gt;"",INDEX(Matches!$F$2:$F$201,MATCH($A674&amp;"-2",Matches!$J$2:$J$201,0))&lt;&gt;"",$C674&gt;=INDEX(Matches!$F$2:$F$201,MATCH($A674&amp;"-2",Matches!$J$2:$J$201,0))),"",IF(AND(F674=INDEX(Matches!$G$2:$G$201,MATCH($A674&amp;"-2",Matches!$J$2:$J$201,0)),G674=INDEX(Matches!$H$2:$H$201,MATCH($A674&amp;"-2",Matches!$J$2:$J$201,0))),5,IF(SIGN(F674-G674)&lt;&gt;SIGN(INDEX(Matches!$G$2:$G$201,MATCH($A674&amp;"-2",Matches!$J$2:$J$201,0))-INDEX(Matches!$H$2:$H$201,MATCH($A674&amp;"-2",Matches!$J$2:$J$201,0))),0,IF(F674-G674=INDEX(Matches!$G$2:$G$201,MATCH($A674&amp;"-2",Matches!$J$2:$J$201,0))-INDEX(Matches!$H$2:$H$201,MATCH($A674&amp;"-2",Matches!$J$2:$J$201,0)),3,2))))),""))</f>
        <v/>
      </c>
      <c r="Z674" s="12" t="str">
        <f aca="false">IF(OR($B674="",H674="",I674=""),"",IFERROR(IF(OR(INDEX(Matches!$I$2:$I$201,MATCH($A674&amp;"-3",Matches!$J$2:$J$201,0))="Void",INDEX(Matches!$G$2:$G$201,MATCH($A674&amp;"-3",Matches!$J$2:$J$201,0))="",INDEX(Matches!$H$2:$H$201,MATCH($A674&amp;"-3",Matches!$J$2:$J$201,0))=""),"",IF(AND($C674&lt;&gt;"",INDEX(Matches!$F$2:$F$201,MATCH($A674&amp;"-3",Matches!$J$2:$J$201,0))&lt;&gt;"",$C674&gt;=INDEX(Matches!$F$2:$F$201,MATCH($A674&amp;"-3",Matches!$J$2:$J$201,0))),"",IF(AND(H674=INDEX(Matches!$G$2:$G$201,MATCH($A674&amp;"-3",Matches!$J$2:$J$201,0)),I674=INDEX(Matches!$H$2:$H$201,MATCH($A674&amp;"-3",Matches!$J$2:$J$201,0))),5,IF(SIGN(H674-I674)&lt;&gt;SIGN(INDEX(Matches!$G$2:$G$201,MATCH($A674&amp;"-3",Matches!$J$2:$J$201,0))-INDEX(Matches!$H$2:$H$201,MATCH($A674&amp;"-3",Matches!$J$2:$J$201,0))),0,IF(H674-I674=INDEX(Matches!$G$2:$G$201,MATCH($A674&amp;"-3",Matches!$J$2:$J$201,0))-INDEX(Matches!$H$2:$H$201,MATCH($A674&amp;"-3",Matches!$J$2:$J$201,0)),3,2))))),""))</f>
        <v/>
      </c>
      <c r="AA674" s="12" t="str">
        <f aca="false">IF(OR($B674="",J674="",K674=""),"",IFERROR(IF(OR(INDEX(Matches!$I$2:$I$201,MATCH($A674&amp;"-4",Matches!$J$2:$J$201,0))="Void",INDEX(Matches!$G$2:$G$201,MATCH($A674&amp;"-4",Matches!$J$2:$J$201,0))="",INDEX(Matches!$H$2:$H$201,MATCH($A674&amp;"-4",Matches!$J$2:$J$201,0))=""),"",IF(AND($C674&lt;&gt;"",INDEX(Matches!$F$2:$F$201,MATCH($A674&amp;"-4",Matches!$J$2:$J$201,0))&lt;&gt;"",$C674&gt;=INDEX(Matches!$F$2:$F$201,MATCH($A674&amp;"-4",Matches!$J$2:$J$201,0))),"",IF(AND(J674=INDEX(Matches!$G$2:$G$201,MATCH($A674&amp;"-4",Matches!$J$2:$J$201,0)),K674=INDEX(Matches!$H$2:$H$201,MATCH($A674&amp;"-4",Matches!$J$2:$J$201,0))),5,IF(SIGN(J674-K674)&lt;&gt;SIGN(INDEX(Matches!$G$2:$G$201,MATCH($A674&amp;"-4",Matches!$J$2:$J$201,0))-INDEX(Matches!$H$2:$H$201,MATCH($A674&amp;"-4",Matches!$J$2:$J$201,0))),0,IF(J674-K674=INDEX(Matches!$G$2:$G$201,MATCH($A674&amp;"-4",Matches!$J$2:$J$201,0))-INDEX(Matches!$H$2:$H$201,MATCH($A674&amp;"-4",Matches!$J$2:$J$201,0)),3,2))))),""))</f>
        <v/>
      </c>
      <c r="AB674" s="12" t="str">
        <f aca="false">IF(OR($B674="",L674="",M674=""),"",IFERROR(IF(OR(INDEX(Matches!$I$2:$I$201,MATCH($A674&amp;"-5",Matches!$J$2:$J$201,0))="Void",INDEX(Matches!$G$2:$G$201,MATCH($A674&amp;"-5",Matches!$J$2:$J$201,0))="",INDEX(Matches!$H$2:$H$201,MATCH($A674&amp;"-5",Matches!$J$2:$J$201,0))=""),"",IF(AND($C674&lt;&gt;"",INDEX(Matches!$F$2:$F$201,MATCH($A674&amp;"-5",Matches!$J$2:$J$201,0))&lt;&gt;"",$C674&gt;=INDEX(Matches!$F$2:$F$201,MATCH($A674&amp;"-5",Matches!$J$2:$J$201,0))),"",IF(AND(L674=INDEX(Matches!$G$2:$G$201,MATCH($A674&amp;"-5",Matches!$J$2:$J$201,0)),M674=INDEX(Matches!$H$2:$H$201,MATCH($A674&amp;"-5",Matches!$J$2:$J$201,0))),5,IF(SIGN(L674-M674)&lt;&gt;SIGN(INDEX(Matches!$G$2:$G$201,MATCH($A674&amp;"-5",Matches!$J$2:$J$201,0))-INDEX(Matches!$H$2:$H$201,MATCH($A674&amp;"-5",Matches!$J$2:$J$201,0))),0,IF(L674-M674=INDEX(Matches!$G$2:$G$201,MATCH($A674&amp;"-5",Matches!$J$2:$J$201,0))-INDEX(Matches!$H$2:$H$201,MATCH($A674&amp;"-5",Matches!$J$2:$J$201,0)),3,2))))),""))</f>
        <v/>
      </c>
      <c r="AC674" s="12" t="str">
        <f aca="false">IF(OR($B674="",N674="",O674=""),"",IFERROR(IF(OR(INDEX(Matches!$I$2:$I$201,MATCH($A674&amp;"-6",Matches!$J$2:$J$201,0))="Void",INDEX(Matches!$G$2:$G$201,MATCH($A674&amp;"-6",Matches!$J$2:$J$201,0))="",INDEX(Matches!$H$2:$H$201,MATCH($A674&amp;"-6",Matches!$J$2:$J$201,0))=""),"",IF(AND($C674&lt;&gt;"",INDEX(Matches!$F$2:$F$201,MATCH($A674&amp;"-6",Matches!$J$2:$J$201,0))&lt;&gt;"",$C674&gt;=INDEX(Matches!$F$2:$F$201,MATCH($A674&amp;"-6",Matches!$J$2:$J$201,0))),"",IF(AND(N674=INDEX(Matches!$G$2:$G$201,MATCH($A674&amp;"-6",Matches!$J$2:$J$201,0)),O674=INDEX(Matches!$H$2:$H$201,MATCH($A674&amp;"-6",Matches!$J$2:$J$201,0))),5,IF(SIGN(N674-O674)&lt;&gt;SIGN(INDEX(Matches!$G$2:$G$201,MATCH($A674&amp;"-6",Matches!$J$2:$J$201,0))-INDEX(Matches!$H$2:$H$201,MATCH($A674&amp;"-6",Matches!$J$2:$J$201,0))),0,IF(N674-O674=INDEX(Matches!$G$2:$G$201,MATCH($A674&amp;"-6",Matches!$J$2:$J$201,0))-INDEX(Matches!$H$2:$H$201,MATCH($A674&amp;"-6",Matches!$J$2:$J$201,0)),3,2))))),""))</f>
        <v/>
      </c>
      <c r="AD674" s="12" t="str">
        <f aca="false">IF(OR($B674="",P674="",Q674=""),"",IFERROR(IF(OR(INDEX(Matches!$I$2:$I$201,MATCH($A674&amp;"-7",Matches!$J$2:$J$201,0))="Void",INDEX(Matches!$G$2:$G$201,MATCH($A674&amp;"-7",Matches!$J$2:$J$201,0))="",INDEX(Matches!$H$2:$H$201,MATCH($A674&amp;"-7",Matches!$J$2:$J$201,0))=""),"",IF(AND($C674&lt;&gt;"",INDEX(Matches!$F$2:$F$201,MATCH($A674&amp;"-7",Matches!$J$2:$J$201,0))&lt;&gt;"",$C674&gt;=INDEX(Matches!$F$2:$F$201,MATCH($A674&amp;"-7",Matches!$J$2:$J$201,0))),"",IF(AND(P674=INDEX(Matches!$G$2:$G$201,MATCH($A674&amp;"-7",Matches!$J$2:$J$201,0)),Q674=INDEX(Matches!$H$2:$H$201,MATCH($A674&amp;"-7",Matches!$J$2:$J$201,0))),5,IF(SIGN(P674-Q674)&lt;&gt;SIGN(INDEX(Matches!$G$2:$G$201,MATCH($A674&amp;"-7",Matches!$J$2:$J$201,0))-INDEX(Matches!$H$2:$H$201,MATCH($A674&amp;"-7",Matches!$J$2:$J$201,0))),0,IF(P674-Q674=INDEX(Matches!$G$2:$G$201,MATCH($A674&amp;"-7",Matches!$J$2:$J$201,0))-INDEX(Matches!$H$2:$H$201,MATCH($A674&amp;"-7",Matches!$J$2:$J$201,0)),3,2))))),""))</f>
        <v/>
      </c>
      <c r="AE674" s="12" t="str">
        <f aca="false">IF(OR($B674="",R674="",S674=""),"",IFERROR(IF(OR(INDEX(Matches!$I$2:$I$201,MATCH($A674&amp;"-8",Matches!$J$2:$J$201,0))="Void",INDEX(Matches!$G$2:$G$201,MATCH($A674&amp;"-8",Matches!$J$2:$J$201,0))="",INDEX(Matches!$H$2:$H$201,MATCH($A674&amp;"-8",Matches!$J$2:$J$201,0))=""),"",IF(AND($C674&lt;&gt;"",INDEX(Matches!$F$2:$F$201,MATCH($A674&amp;"-8",Matches!$J$2:$J$201,0))&lt;&gt;"",$C674&gt;=INDEX(Matches!$F$2:$F$201,MATCH($A674&amp;"-8",Matches!$J$2:$J$201,0))),"",IF(AND(R674=INDEX(Matches!$G$2:$G$201,MATCH($A674&amp;"-8",Matches!$J$2:$J$201,0)),S674=INDEX(Matches!$H$2:$H$201,MATCH($A674&amp;"-8",Matches!$J$2:$J$201,0))),5,IF(SIGN(R674-S674)&lt;&gt;SIGN(INDEX(Matches!$G$2:$G$201,MATCH($A674&amp;"-8",Matches!$J$2:$J$201,0))-INDEX(Matches!$H$2:$H$201,MATCH($A674&amp;"-8",Matches!$J$2:$J$201,0))),0,IF(R674-S674=INDEX(Matches!$G$2:$G$201,MATCH($A674&amp;"-8",Matches!$J$2:$J$201,0))-INDEX(Matches!$H$2:$H$201,MATCH($A674&amp;"-8",Matches!$J$2:$J$201,0)),3,2))))),""))</f>
        <v/>
      </c>
      <c r="AF674" s="12" t="str">
        <f aca="false">IF(OR($B674="",T674="",U674=""),"",IFERROR(IF(OR(INDEX(Matches!$I$2:$I$201,MATCH($A674&amp;"-9",Matches!$J$2:$J$201,0))="Void",INDEX(Matches!$G$2:$G$201,MATCH($A674&amp;"-9",Matches!$J$2:$J$201,0))="",INDEX(Matches!$H$2:$H$201,MATCH($A674&amp;"-9",Matches!$J$2:$J$201,0))=""),"",IF(AND($C674&lt;&gt;"",INDEX(Matches!$F$2:$F$201,MATCH($A674&amp;"-9",Matches!$J$2:$J$201,0))&lt;&gt;"",$C674&gt;=INDEX(Matches!$F$2:$F$201,MATCH($A674&amp;"-9",Matches!$J$2:$J$201,0))),"",IF(AND(T674=INDEX(Matches!$G$2:$G$201,MATCH($A674&amp;"-9",Matches!$J$2:$J$201,0)),U674=INDEX(Matches!$H$2:$H$201,MATCH($A674&amp;"-9",Matches!$J$2:$J$201,0))),5,IF(SIGN(T674-U674)&lt;&gt;SIGN(INDEX(Matches!$G$2:$G$201,MATCH($A674&amp;"-9",Matches!$J$2:$J$201,0))-INDEX(Matches!$H$2:$H$201,MATCH($A674&amp;"-9",Matches!$J$2:$J$201,0))),0,IF(T674-U674=INDEX(Matches!$G$2:$G$201,MATCH($A674&amp;"-9",Matches!$J$2:$J$201,0))-INDEX(Matches!$H$2:$H$201,MATCH($A674&amp;"-9",Matches!$J$2:$J$201,0)),3,2))))),""))</f>
        <v/>
      </c>
      <c r="AG674" s="12" t="str">
        <f aca="false">IF(OR($B674="",V674="",W674=""),"",IFERROR(IF(OR(INDEX(Matches!$I$2:$I$201,MATCH($A674&amp;"-10",Matches!$J$2:$J$201,0))="Void",INDEX(Matches!$G$2:$G$201,MATCH($A674&amp;"-10",Matches!$J$2:$J$201,0))="",INDEX(Matches!$H$2:$H$201,MATCH($A674&amp;"-10",Matches!$J$2:$J$201,0))=""),"",IF(AND($C674&lt;&gt;"",INDEX(Matches!$F$2:$F$201,MATCH($A674&amp;"-10",Matches!$J$2:$J$201,0))&lt;&gt;"",$C674&gt;=INDEX(Matches!$F$2:$F$201,MATCH($A674&amp;"-10",Matches!$J$2:$J$201,0))),"",IF(AND(V674=INDEX(Matches!$G$2:$G$201,MATCH($A674&amp;"-10",Matches!$J$2:$J$201,0)),W674=INDEX(Matches!$H$2:$H$201,MATCH($A674&amp;"-10",Matches!$J$2:$J$201,0))),5,IF(SIGN(V674-W674)&lt;&gt;SIGN(INDEX(Matches!$G$2:$G$201,MATCH($A674&amp;"-10",Matches!$J$2:$J$201,0))-INDEX(Matches!$H$2:$H$201,MATCH($A674&amp;"-10",Matches!$J$2:$J$201,0))),0,IF(V674-W674=INDEX(Matches!$G$2:$G$201,MATCH($A674&amp;"-10",Matches!$J$2:$J$201,0))-INDEX(Matches!$H$2:$H$201,MATCH($A674&amp;"-10",Matches!$J$2:$J$201,0)),3,2))))),""))</f>
        <v/>
      </c>
      <c r="AH674" s="13" t="str">
        <f aca="false">IF($B674="","",SUM(X674:AG674))</f>
        <v/>
      </c>
      <c r="AI674" s="12" t="str">
        <f aca="false">IF($B674="","",COUNTIF(X674:AG674,5))</f>
        <v/>
      </c>
      <c r="AJ674" s="12" t="str">
        <f aca="false">IF($B674="","",COUNTIF(X674:AG674,"&gt;=2"))</f>
        <v/>
      </c>
      <c r="AK674" s="12" t="str">
        <f aca="false">IF($B674="","",COUNT(X674:AG674))</f>
        <v/>
      </c>
    </row>
    <row r="675" customFormat="false" ht="15" hidden="false" customHeight="false" outlineLevel="0" collapsed="false">
      <c r="A675" s="7"/>
      <c r="B675" s="7"/>
      <c r="C675" s="11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12" t="str">
        <f aca="false">IF(OR($B675="",D675="",E675=""),"",IFERROR(IF(OR(INDEX(Matches!$I$2:$I$201,MATCH($A675&amp;"-1",Matches!$J$2:$J$201,0))="Void",INDEX(Matches!$G$2:$G$201,MATCH($A675&amp;"-1",Matches!$J$2:$J$201,0))="",INDEX(Matches!$H$2:$H$201,MATCH($A675&amp;"-1",Matches!$J$2:$J$201,0))=""),"",IF(AND($C675&lt;&gt;"",INDEX(Matches!$F$2:$F$201,MATCH($A675&amp;"-1",Matches!$J$2:$J$201,0))&lt;&gt;"",$C675&gt;=INDEX(Matches!$F$2:$F$201,MATCH($A675&amp;"-1",Matches!$J$2:$J$201,0))),"",IF(AND(D675=INDEX(Matches!$G$2:$G$201,MATCH($A675&amp;"-1",Matches!$J$2:$J$201,0)),E675=INDEX(Matches!$H$2:$H$201,MATCH($A675&amp;"-1",Matches!$J$2:$J$201,0))),5,IF(SIGN(D675-E675)&lt;&gt;SIGN(INDEX(Matches!$G$2:$G$201,MATCH($A675&amp;"-1",Matches!$J$2:$J$201,0))-INDEX(Matches!$H$2:$H$201,MATCH($A675&amp;"-1",Matches!$J$2:$J$201,0))),0,IF(D675-E675=INDEX(Matches!$G$2:$G$201,MATCH($A675&amp;"-1",Matches!$J$2:$J$201,0))-INDEX(Matches!$H$2:$H$201,MATCH($A675&amp;"-1",Matches!$J$2:$J$201,0)),3,2))))),""))</f>
        <v/>
      </c>
      <c r="Y675" s="12" t="str">
        <f aca="false">IF(OR($B675="",F675="",G675=""),"",IFERROR(IF(OR(INDEX(Matches!$I$2:$I$201,MATCH($A675&amp;"-2",Matches!$J$2:$J$201,0))="Void",INDEX(Matches!$G$2:$G$201,MATCH($A675&amp;"-2",Matches!$J$2:$J$201,0))="",INDEX(Matches!$H$2:$H$201,MATCH($A675&amp;"-2",Matches!$J$2:$J$201,0))=""),"",IF(AND($C675&lt;&gt;"",INDEX(Matches!$F$2:$F$201,MATCH($A675&amp;"-2",Matches!$J$2:$J$201,0))&lt;&gt;"",$C675&gt;=INDEX(Matches!$F$2:$F$201,MATCH($A675&amp;"-2",Matches!$J$2:$J$201,0))),"",IF(AND(F675=INDEX(Matches!$G$2:$G$201,MATCH($A675&amp;"-2",Matches!$J$2:$J$201,0)),G675=INDEX(Matches!$H$2:$H$201,MATCH($A675&amp;"-2",Matches!$J$2:$J$201,0))),5,IF(SIGN(F675-G675)&lt;&gt;SIGN(INDEX(Matches!$G$2:$G$201,MATCH($A675&amp;"-2",Matches!$J$2:$J$201,0))-INDEX(Matches!$H$2:$H$201,MATCH($A675&amp;"-2",Matches!$J$2:$J$201,0))),0,IF(F675-G675=INDEX(Matches!$G$2:$G$201,MATCH($A675&amp;"-2",Matches!$J$2:$J$201,0))-INDEX(Matches!$H$2:$H$201,MATCH($A675&amp;"-2",Matches!$J$2:$J$201,0)),3,2))))),""))</f>
        <v/>
      </c>
      <c r="Z675" s="12" t="str">
        <f aca="false">IF(OR($B675="",H675="",I675=""),"",IFERROR(IF(OR(INDEX(Matches!$I$2:$I$201,MATCH($A675&amp;"-3",Matches!$J$2:$J$201,0))="Void",INDEX(Matches!$G$2:$G$201,MATCH($A675&amp;"-3",Matches!$J$2:$J$201,0))="",INDEX(Matches!$H$2:$H$201,MATCH($A675&amp;"-3",Matches!$J$2:$J$201,0))=""),"",IF(AND($C675&lt;&gt;"",INDEX(Matches!$F$2:$F$201,MATCH($A675&amp;"-3",Matches!$J$2:$J$201,0))&lt;&gt;"",$C675&gt;=INDEX(Matches!$F$2:$F$201,MATCH($A675&amp;"-3",Matches!$J$2:$J$201,0))),"",IF(AND(H675=INDEX(Matches!$G$2:$G$201,MATCH($A675&amp;"-3",Matches!$J$2:$J$201,0)),I675=INDEX(Matches!$H$2:$H$201,MATCH($A675&amp;"-3",Matches!$J$2:$J$201,0))),5,IF(SIGN(H675-I675)&lt;&gt;SIGN(INDEX(Matches!$G$2:$G$201,MATCH($A675&amp;"-3",Matches!$J$2:$J$201,0))-INDEX(Matches!$H$2:$H$201,MATCH($A675&amp;"-3",Matches!$J$2:$J$201,0))),0,IF(H675-I675=INDEX(Matches!$G$2:$G$201,MATCH($A675&amp;"-3",Matches!$J$2:$J$201,0))-INDEX(Matches!$H$2:$H$201,MATCH($A675&amp;"-3",Matches!$J$2:$J$201,0)),3,2))))),""))</f>
        <v/>
      </c>
      <c r="AA675" s="12" t="str">
        <f aca="false">IF(OR($B675="",J675="",K675=""),"",IFERROR(IF(OR(INDEX(Matches!$I$2:$I$201,MATCH($A675&amp;"-4",Matches!$J$2:$J$201,0))="Void",INDEX(Matches!$G$2:$G$201,MATCH($A675&amp;"-4",Matches!$J$2:$J$201,0))="",INDEX(Matches!$H$2:$H$201,MATCH($A675&amp;"-4",Matches!$J$2:$J$201,0))=""),"",IF(AND($C675&lt;&gt;"",INDEX(Matches!$F$2:$F$201,MATCH($A675&amp;"-4",Matches!$J$2:$J$201,0))&lt;&gt;"",$C675&gt;=INDEX(Matches!$F$2:$F$201,MATCH($A675&amp;"-4",Matches!$J$2:$J$201,0))),"",IF(AND(J675=INDEX(Matches!$G$2:$G$201,MATCH($A675&amp;"-4",Matches!$J$2:$J$201,0)),K675=INDEX(Matches!$H$2:$H$201,MATCH($A675&amp;"-4",Matches!$J$2:$J$201,0))),5,IF(SIGN(J675-K675)&lt;&gt;SIGN(INDEX(Matches!$G$2:$G$201,MATCH($A675&amp;"-4",Matches!$J$2:$J$201,0))-INDEX(Matches!$H$2:$H$201,MATCH($A675&amp;"-4",Matches!$J$2:$J$201,0))),0,IF(J675-K675=INDEX(Matches!$G$2:$G$201,MATCH($A675&amp;"-4",Matches!$J$2:$J$201,0))-INDEX(Matches!$H$2:$H$201,MATCH($A675&amp;"-4",Matches!$J$2:$J$201,0)),3,2))))),""))</f>
        <v/>
      </c>
      <c r="AB675" s="12" t="str">
        <f aca="false">IF(OR($B675="",L675="",M675=""),"",IFERROR(IF(OR(INDEX(Matches!$I$2:$I$201,MATCH($A675&amp;"-5",Matches!$J$2:$J$201,0))="Void",INDEX(Matches!$G$2:$G$201,MATCH($A675&amp;"-5",Matches!$J$2:$J$201,0))="",INDEX(Matches!$H$2:$H$201,MATCH($A675&amp;"-5",Matches!$J$2:$J$201,0))=""),"",IF(AND($C675&lt;&gt;"",INDEX(Matches!$F$2:$F$201,MATCH($A675&amp;"-5",Matches!$J$2:$J$201,0))&lt;&gt;"",$C675&gt;=INDEX(Matches!$F$2:$F$201,MATCH($A675&amp;"-5",Matches!$J$2:$J$201,0))),"",IF(AND(L675=INDEX(Matches!$G$2:$G$201,MATCH($A675&amp;"-5",Matches!$J$2:$J$201,0)),M675=INDEX(Matches!$H$2:$H$201,MATCH($A675&amp;"-5",Matches!$J$2:$J$201,0))),5,IF(SIGN(L675-M675)&lt;&gt;SIGN(INDEX(Matches!$G$2:$G$201,MATCH($A675&amp;"-5",Matches!$J$2:$J$201,0))-INDEX(Matches!$H$2:$H$201,MATCH($A675&amp;"-5",Matches!$J$2:$J$201,0))),0,IF(L675-M675=INDEX(Matches!$G$2:$G$201,MATCH($A675&amp;"-5",Matches!$J$2:$J$201,0))-INDEX(Matches!$H$2:$H$201,MATCH($A675&amp;"-5",Matches!$J$2:$J$201,0)),3,2))))),""))</f>
        <v/>
      </c>
      <c r="AC675" s="12" t="str">
        <f aca="false">IF(OR($B675="",N675="",O675=""),"",IFERROR(IF(OR(INDEX(Matches!$I$2:$I$201,MATCH($A675&amp;"-6",Matches!$J$2:$J$201,0))="Void",INDEX(Matches!$G$2:$G$201,MATCH($A675&amp;"-6",Matches!$J$2:$J$201,0))="",INDEX(Matches!$H$2:$H$201,MATCH($A675&amp;"-6",Matches!$J$2:$J$201,0))=""),"",IF(AND($C675&lt;&gt;"",INDEX(Matches!$F$2:$F$201,MATCH($A675&amp;"-6",Matches!$J$2:$J$201,0))&lt;&gt;"",$C675&gt;=INDEX(Matches!$F$2:$F$201,MATCH($A675&amp;"-6",Matches!$J$2:$J$201,0))),"",IF(AND(N675=INDEX(Matches!$G$2:$G$201,MATCH($A675&amp;"-6",Matches!$J$2:$J$201,0)),O675=INDEX(Matches!$H$2:$H$201,MATCH($A675&amp;"-6",Matches!$J$2:$J$201,0))),5,IF(SIGN(N675-O675)&lt;&gt;SIGN(INDEX(Matches!$G$2:$G$201,MATCH($A675&amp;"-6",Matches!$J$2:$J$201,0))-INDEX(Matches!$H$2:$H$201,MATCH($A675&amp;"-6",Matches!$J$2:$J$201,0))),0,IF(N675-O675=INDEX(Matches!$G$2:$G$201,MATCH($A675&amp;"-6",Matches!$J$2:$J$201,0))-INDEX(Matches!$H$2:$H$201,MATCH($A675&amp;"-6",Matches!$J$2:$J$201,0)),3,2))))),""))</f>
        <v/>
      </c>
      <c r="AD675" s="12" t="str">
        <f aca="false">IF(OR($B675="",P675="",Q675=""),"",IFERROR(IF(OR(INDEX(Matches!$I$2:$I$201,MATCH($A675&amp;"-7",Matches!$J$2:$J$201,0))="Void",INDEX(Matches!$G$2:$G$201,MATCH($A675&amp;"-7",Matches!$J$2:$J$201,0))="",INDEX(Matches!$H$2:$H$201,MATCH($A675&amp;"-7",Matches!$J$2:$J$201,0))=""),"",IF(AND($C675&lt;&gt;"",INDEX(Matches!$F$2:$F$201,MATCH($A675&amp;"-7",Matches!$J$2:$J$201,0))&lt;&gt;"",$C675&gt;=INDEX(Matches!$F$2:$F$201,MATCH($A675&amp;"-7",Matches!$J$2:$J$201,0))),"",IF(AND(P675=INDEX(Matches!$G$2:$G$201,MATCH($A675&amp;"-7",Matches!$J$2:$J$201,0)),Q675=INDEX(Matches!$H$2:$H$201,MATCH($A675&amp;"-7",Matches!$J$2:$J$201,0))),5,IF(SIGN(P675-Q675)&lt;&gt;SIGN(INDEX(Matches!$G$2:$G$201,MATCH($A675&amp;"-7",Matches!$J$2:$J$201,0))-INDEX(Matches!$H$2:$H$201,MATCH($A675&amp;"-7",Matches!$J$2:$J$201,0))),0,IF(P675-Q675=INDEX(Matches!$G$2:$G$201,MATCH($A675&amp;"-7",Matches!$J$2:$J$201,0))-INDEX(Matches!$H$2:$H$201,MATCH($A675&amp;"-7",Matches!$J$2:$J$201,0)),3,2))))),""))</f>
        <v/>
      </c>
      <c r="AE675" s="12" t="str">
        <f aca="false">IF(OR($B675="",R675="",S675=""),"",IFERROR(IF(OR(INDEX(Matches!$I$2:$I$201,MATCH($A675&amp;"-8",Matches!$J$2:$J$201,0))="Void",INDEX(Matches!$G$2:$G$201,MATCH($A675&amp;"-8",Matches!$J$2:$J$201,0))="",INDEX(Matches!$H$2:$H$201,MATCH($A675&amp;"-8",Matches!$J$2:$J$201,0))=""),"",IF(AND($C675&lt;&gt;"",INDEX(Matches!$F$2:$F$201,MATCH($A675&amp;"-8",Matches!$J$2:$J$201,0))&lt;&gt;"",$C675&gt;=INDEX(Matches!$F$2:$F$201,MATCH($A675&amp;"-8",Matches!$J$2:$J$201,0))),"",IF(AND(R675=INDEX(Matches!$G$2:$G$201,MATCH($A675&amp;"-8",Matches!$J$2:$J$201,0)),S675=INDEX(Matches!$H$2:$H$201,MATCH($A675&amp;"-8",Matches!$J$2:$J$201,0))),5,IF(SIGN(R675-S675)&lt;&gt;SIGN(INDEX(Matches!$G$2:$G$201,MATCH($A675&amp;"-8",Matches!$J$2:$J$201,0))-INDEX(Matches!$H$2:$H$201,MATCH($A675&amp;"-8",Matches!$J$2:$J$201,0))),0,IF(R675-S675=INDEX(Matches!$G$2:$G$201,MATCH($A675&amp;"-8",Matches!$J$2:$J$201,0))-INDEX(Matches!$H$2:$H$201,MATCH($A675&amp;"-8",Matches!$J$2:$J$201,0)),3,2))))),""))</f>
        <v/>
      </c>
      <c r="AF675" s="12" t="str">
        <f aca="false">IF(OR($B675="",T675="",U675=""),"",IFERROR(IF(OR(INDEX(Matches!$I$2:$I$201,MATCH($A675&amp;"-9",Matches!$J$2:$J$201,0))="Void",INDEX(Matches!$G$2:$G$201,MATCH($A675&amp;"-9",Matches!$J$2:$J$201,0))="",INDEX(Matches!$H$2:$H$201,MATCH($A675&amp;"-9",Matches!$J$2:$J$201,0))=""),"",IF(AND($C675&lt;&gt;"",INDEX(Matches!$F$2:$F$201,MATCH($A675&amp;"-9",Matches!$J$2:$J$201,0))&lt;&gt;"",$C675&gt;=INDEX(Matches!$F$2:$F$201,MATCH($A675&amp;"-9",Matches!$J$2:$J$201,0))),"",IF(AND(T675=INDEX(Matches!$G$2:$G$201,MATCH($A675&amp;"-9",Matches!$J$2:$J$201,0)),U675=INDEX(Matches!$H$2:$H$201,MATCH($A675&amp;"-9",Matches!$J$2:$J$201,0))),5,IF(SIGN(T675-U675)&lt;&gt;SIGN(INDEX(Matches!$G$2:$G$201,MATCH($A675&amp;"-9",Matches!$J$2:$J$201,0))-INDEX(Matches!$H$2:$H$201,MATCH($A675&amp;"-9",Matches!$J$2:$J$201,0))),0,IF(T675-U675=INDEX(Matches!$G$2:$G$201,MATCH($A675&amp;"-9",Matches!$J$2:$J$201,0))-INDEX(Matches!$H$2:$H$201,MATCH($A675&amp;"-9",Matches!$J$2:$J$201,0)),3,2))))),""))</f>
        <v/>
      </c>
      <c r="AG675" s="12" t="str">
        <f aca="false">IF(OR($B675="",V675="",W675=""),"",IFERROR(IF(OR(INDEX(Matches!$I$2:$I$201,MATCH($A675&amp;"-10",Matches!$J$2:$J$201,0))="Void",INDEX(Matches!$G$2:$G$201,MATCH($A675&amp;"-10",Matches!$J$2:$J$201,0))="",INDEX(Matches!$H$2:$H$201,MATCH($A675&amp;"-10",Matches!$J$2:$J$201,0))=""),"",IF(AND($C675&lt;&gt;"",INDEX(Matches!$F$2:$F$201,MATCH($A675&amp;"-10",Matches!$J$2:$J$201,0))&lt;&gt;"",$C675&gt;=INDEX(Matches!$F$2:$F$201,MATCH($A675&amp;"-10",Matches!$J$2:$J$201,0))),"",IF(AND(V675=INDEX(Matches!$G$2:$G$201,MATCH($A675&amp;"-10",Matches!$J$2:$J$201,0)),W675=INDEX(Matches!$H$2:$H$201,MATCH($A675&amp;"-10",Matches!$J$2:$J$201,0))),5,IF(SIGN(V675-W675)&lt;&gt;SIGN(INDEX(Matches!$G$2:$G$201,MATCH($A675&amp;"-10",Matches!$J$2:$J$201,0))-INDEX(Matches!$H$2:$H$201,MATCH($A675&amp;"-10",Matches!$J$2:$J$201,0))),0,IF(V675-W675=INDEX(Matches!$G$2:$G$201,MATCH($A675&amp;"-10",Matches!$J$2:$J$201,0))-INDEX(Matches!$H$2:$H$201,MATCH($A675&amp;"-10",Matches!$J$2:$J$201,0)),3,2))))),""))</f>
        <v/>
      </c>
      <c r="AH675" s="13" t="str">
        <f aca="false">IF($B675="","",SUM(X675:AG675))</f>
        <v/>
      </c>
      <c r="AI675" s="12" t="str">
        <f aca="false">IF($B675="","",COUNTIF(X675:AG675,5))</f>
        <v/>
      </c>
      <c r="AJ675" s="12" t="str">
        <f aca="false">IF($B675="","",COUNTIF(X675:AG675,"&gt;=2"))</f>
        <v/>
      </c>
      <c r="AK675" s="12" t="str">
        <f aca="false">IF($B675="","",COUNT(X675:AG675))</f>
        <v/>
      </c>
    </row>
    <row r="676" customFormat="false" ht="15" hidden="false" customHeight="false" outlineLevel="0" collapsed="false">
      <c r="A676" s="7"/>
      <c r="B676" s="7"/>
      <c r="C676" s="11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12" t="str">
        <f aca="false">IF(OR($B676="",D676="",E676=""),"",IFERROR(IF(OR(INDEX(Matches!$I$2:$I$201,MATCH($A676&amp;"-1",Matches!$J$2:$J$201,0))="Void",INDEX(Matches!$G$2:$G$201,MATCH($A676&amp;"-1",Matches!$J$2:$J$201,0))="",INDEX(Matches!$H$2:$H$201,MATCH($A676&amp;"-1",Matches!$J$2:$J$201,0))=""),"",IF(AND($C676&lt;&gt;"",INDEX(Matches!$F$2:$F$201,MATCH($A676&amp;"-1",Matches!$J$2:$J$201,0))&lt;&gt;"",$C676&gt;=INDEX(Matches!$F$2:$F$201,MATCH($A676&amp;"-1",Matches!$J$2:$J$201,0))),"",IF(AND(D676=INDEX(Matches!$G$2:$G$201,MATCH($A676&amp;"-1",Matches!$J$2:$J$201,0)),E676=INDEX(Matches!$H$2:$H$201,MATCH($A676&amp;"-1",Matches!$J$2:$J$201,0))),5,IF(SIGN(D676-E676)&lt;&gt;SIGN(INDEX(Matches!$G$2:$G$201,MATCH($A676&amp;"-1",Matches!$J$2:$J$201,0))-INDEX(Matches!$H$2:$H$201,MATCH($A676&amp;"-1",Matches!$J$2:$J$201,0))),0,IF(D676-E676=INDEX(Matches!$G$2:$G$201,MATCH($A676&amp;"-1",Matches!$J$2:$J$201,0))-INDEX(Matches!$H$2:$H$201,MATCH($A676&amp;"-1",Matches!$J$2:$J$201,0)),3,2))))),""))</f>
        <v/>
      </c>
      <c r="Y676" s="12" t="str">
        <f aca="false">IF(OR($B676="",F676="",G676=""),"",IFERROR(IF(OR(INDEX(Matches!$I$2:$I$201,MATCH($A676&amp;"-2",Matches!$J$2:$J$201,0))="Void",INDEX(Matches!$G$2:$G$201,MATCH($A676&amp;"-2",Matches!$J$2:$J$201,0))="",INDEX(Matches!$H$2:$H$201,MATCH($A676&amp;"-2",Matches!$J$2:$J$201,0))=""),"",IF(AND($C676&lt;&gt;"",INDEX(Matches!$F$2:$F$201,MATCH($A676&amp;"-2",Matches!$J$2:$J$201,0))&lt;&gt;"",$C676&gt;=INDEX(Matches!$F$2:$F$201,MATCH($A676&amp;"-2",Matches!$J$2:$J$201,0))),"",IF(AND(F676=INDEX(Matches!$G$2:$G$201,MATCH($A676&amp;"-2",Matches!$J$2:$J$201,0)),G676=INDEX(Matches!$H$2:$H$201,MATCH($A676&amp;"-2",Matches!$J$2:$J$201,0))),5,IF(SIGN(F676-G676)&lt;&gt;SIGN(INDEX(Matches!$G$2:$G$201,MATCH($A676&amp;"-2",Matches!$J$2:$J$201,0))-INDEX(Matches!$H$2:$H$201,MATCH($A676&amp;"-2",Matches!$J$2:$J$201,0))),0,IF(F676-G676=INDEX(Matches!$G$2:$G$201,MATCH($A676&amp;"-2",Matches!$J$2:$J$201,0))-INDEX(Matches!$H$2:$H$201,MATCH($A676&amp;"-2",Matches!$J$2:$J$201,0)),3,2))))),""))</f>
        <v/>
      </c>
      <c r="Z676" s="12" t="str">
        <f aca="false">IF(OR($B676="",H676="",I676=""),"",IFERROR(IF(OR(INDEX(Matches!$I$2:$I$201,MATCH($A676&amp;"-3",Matches!$J$2:$J$201,0))="Void",INDEX(Matches!$G$2:$G$201,MATCH($A676&amp;"-3",Matches!$J$2:$J$201,0))="",INDEX(Matches!$H$2:$H$201,MATCH($A676&amp;"-3",Matches!$J$2:$J$201,0))=""),"",IF(AND($C676&lt;&gt;"",INDEX(Matches!$F$2:$F$201,MATCH($A676&amp;"-3",Matches!$J$2:$J$201,0))&lt;&gt;"",$C676&gt;=INDEX(Matches!$F$2:$F$201,MATCH($A676&amp;"-3",Matches!$J$2:$J$201,0))),"",IF(AND(H676=INDEX(Matches!$G$2:$G$201,MATCH($A676&amp;"-3",Matches!$J$2:$J$201,0)),I676=INDEX(Matches!$H$2:$H$201,MATCH($A676&amp;"-3",Matches!$J$2:$J$201,0))),5,IF(SIGN(H676-I676)&lt;&gt;SIGN(INDEX(Matches!$G$2:$G$201,MATCH($A676&amp;"-3",Matches!$J$2:$J$201,0))-INDEX(Matches!$H$2:$H$201,MATCH($A676&amp;"-3",Matches!$J$2:$J$201,0))),0,IF(H676-I676=INDEX(Matches!$G$2:$G$201,MATCH($A676&amp;"-3",Matches!$J$2:$J$201,0))-INDEX(Matches!$H$2:$H$201,MATCH($A676&amp;"-3",Matches!$J$2:$J$201,0)),3,2))))),""))</f>
        <v/>
      </c>
      <c r="AA676" s="12" t="str">
        <f aca="false">IF(OR($B676="",J676="",K676=""),"",IFERROR(IF(OR(INDEX(Matches!$I$2:$I$201,MATCH($A676&amp;"-4",Matches!$J$2:$J$201,0))="Void",INDEX(Matches!$G$2:$G$201,MATCH($A676&amp;"-4",Matches!$J$2:$J$201,0))="",INDEX(Matches!$H$2:$H$201,MATCH($A676&amp;"-4",Matches!$J$2:$J$201,0))=""),"",IF(AND($C676&lt;&gt;"",INDEX(Matches!$F$2:$F$201,MATCH($A676&amp;"-4",Matches!$J$2:$J$201,0))&lt;&gt;"",$C676&gt;=INDEX(Matches!$F$2:$F$201,MATCH($A676&amp;"-4",Matches!$J$2:$J$201,0))),"",IF(AND(J676=INDEX(Matches!$G$2:$G$201,MATCH($A676&amp;"-4",Matches!$J$2:$J$201,0)),K676=INDEX(Matches!$H$2:$H$201,MATCH($A676&amp;"-4",Matches!$J$2:$J$201,0))),5,IF(SIGN(J676-K676)&lt;&gt;SIGN(INDEX(Matches!$G$2:$G$201,MATCH($A676&amp;"-4",Matches!$J$2:$J$201,0))-INDEX(Matches!$H$2:$H$201,MATCH($A676&amp;"-4",Matches!$J$2:$J$201,0))),0,IF(J676-K676=INDEX(Matches!$G$2:$G$201,MATCH($A676&amp;"-4",Matches!$J$2:$J$201,0))-INDEX(Matches!$H$2:$H$201,MATCH($A676&amp;"-4",Matches!$J$2:$J$201,0)),3,2))))),""))</f>
        <v/>
      </c>
      <c r="AB676" s="12" t="str">
        <f aca="false">IF(OR($B676="",L676="",M676=""),"",IFERROR(IF(OR(INDEX(Matches!$I$2:$I$201,MATCH($A676&amp;"-5",Matches!$J$2:$J$201,0))="Void",INDEX(Matches!$G$2:$G$201,MATCH($A676&amp;"-5",Matches!$J$2:$J$201,0))="",INDEX(Matches!$H$2:$H$201,MATCH($A676&amp;"-5",Matches!$J$2:$J$201,0))=""),"",IF(AND($C676&lt;&gt;"",INDEX(Matches!$F$2:$F$201,MATCH($A676&amp;"-5",Matches!$J$2:$J$201,0))&lt;&gt;"",$C676&gt;=INDEX(Matches!$F$2:$F$201,MATCH($A676&amp;"-5",Matches!$J$2:$J$201,0))),"",IF(AND(L676=INDEX(Matches!$G$2:$G$201,MATCH($A676&amp;"-5",Matches!$J$2:$J$201,0)),M676=INDEX(Matches!$H$2:$H$201,MATCH($A676&amp;"-5",Matches!$J$2:$J$201,0))),5,IF(SIGN(L676-M676)&lt;&gt;SIGN(INDEX(Matches!$G$2:$G$201,MATCH($A676&amp;"-5",Matches!$J$2:$J$201,0))-INDEX(Matches!$H$2:$H$201,MATCH($A676&amp;"-5",Matches!$J$2:$J$201,0))),0,IF(L676-M676=INDEX(Matches!$G$2:$G$201,MATCH($A676&amp;"-5",Matches!$J$2:$J$201,0))-INDEX(Matches!$H$2:$H$201,MATCH($A676&amp;"-5",Matches!$J$2:$J$201,0)),3,2))))),""))</f>
        <v/>
      </c>
      <c r="AC676" s="12" t="str">
        <f aca="false">IF(OR($B676="",N676="",O676=""),"",IFERROR(IF(OR(INDEX(Matches!$I$2:$I$201,MATCH($A676&amp;"-6",Matches!$J$2:$J$201,0))="Void",INDEX(Matches!$G$2:$G$201,MATCH($A676&amp;"-6",Matches!$J$2:$J$201,0))="",INDEX(Matches!$H$2:$H$201,MATCH($A676&amp;"-6",Matches!$J$2:$J$201,0))=""),"",IF(AND($C676&lt;&gt;"",INDEX(Matches!$F$2:$F$201,MATCH($A676&amp;"-6",Matches!$J$2:$J$201,0))&lt;&gt;"",$C676&gt;=INDEX(Matches!$F$2:$F$201,MATCH($A676&amp;"-6",Matches!$J$2:$J$201,0))),"",IF(AND(N676=INDEX(Matches!$G$2:$G$201,MATCH($A676&amp;"-6",Matches!$J$2:$J$201,0)),O676=INDEX(Matches!$H$2:$H$201,MATCH($A676&amp;"-6",Matches!$J$2:$J$201,0))),5,IF(SIGN(N676-O676)&lt;&gt;SIGN(INDEX(Matches!$G$2:$G$201,MATCH($A676&amp;"-6",Matches!$J$2:$J$201,0))-INDEX(Matches!$H$2:$H$201,MATCH($A676&amp;"-6",Matches!$J$2:$J$201,0))),0,IF(N676-O676=INDEX(Matches!$G$2:$G$201,MATCH($A676&amp;"-6",Matches!$J$2:$J$201,0))-INDEX(Matches!$H$2:$H$201,MATCH($A676&amp;"-6",Matches!$J$2:$J$201,0)),3,2))))),""))</f>
        <v/>
      </c>
      <c r="AD676" s="12" t="str">
        <f aca="false">IF(OR($B676="",P676="",Q676=""),"",IFERROR(IF(OR(INDEX(Matches!$I$2:$I$201,MATCH($A676&amp;"-7",Matches!$J$2:$J$201,0))="Void",INDEX(Matches!$G$2:$G$201,MATCH($A676&amp;"-7",Matches!$J$2:$J$201,0))="",INDEX(Matches!$H$2:$H$201,MATCH($A676&amp;"-7",Matches!$J$2:$J$201,0))=""),"",IF(AND($C676&lt;&gt;"",INDEX(Matches!$F$2:$F$201,MATCH($A676&amp;"-7",Matches!$J$2:$J$201,0))&lt;&gt;"",$C676&gt;=INDEX(Matches!$F$2:$F$201,MATCH($A676&amp;"-7",Matches!$J$2:$J$201,0))),"",IF(AND(P676=INDEX(Matches!$G$2:$G$201,MATCH($A676&amp;"-7",Matches!$J$2:$J$201,0)),Q676=INDEX(Matches!$H$2:$H$201,MATCH($A676&amp;"-7",Matches!$J$2:$J$201,0))),5,IF(SIGN(P676-Q676)&lt;&gt;SIGN(INDEX(Matches!$G$2:$G$201,MATCH($A676&amp;"-7",Matches!$J$2:$J$201,0))-INDEX(Matches!$H$2:$H$201,MATCH($A676&amp;"-7",Matches!$J$2:$J$201,0))),0,IF(P676-Q676=INDEX(Matches!$G$2:$G$201,MATCH($A676&amp;"-7",Matches!$J$2:$J$201,0))-INDEX(Matches!$H$2:$H$201,MATCH($A676&amp;"-7",Matches!$J$2:$J$201,0)),3,2))))),""))</f>
        <v/>
      </c>
      <c r="AE676" s="12" t="str">
        <f aca="false">IF(OR($B676="",R676="",S676=""),"",IFERROR(IF(OR(INDEX(Matches!$I$2:$I$201,MATCH($A676&amp;"-8",Matches!$J$2:$J$201,0))="Void",INDEX(Matches!$G$2:$G$201,MATCH($A676&amp;"-8",Matches!$J$2:$J$201,0))="",INDEX(Matches!$H$2:$H$201,MATCH($A676&amp;"-8",Matches!$J$2:$J$201,0))=""),"",IF(AND($C676&lt;&gt;"",INDEX(Matches!$F$2:$F$201,MATCH($A676&amp;"-8",Matches!$J$2:$J$201,0))&lt;&gt;"",$C676&gt;=INDEX(Matches!$F$2:$F$201,MATCH($A676&amp;"-8",Matches!$J$2:$J$201,0))),"",IF(AND(R676=INDEX(Matches!$G$2:$G$201,MATCH($A676&amp;"-8",Matches!$J$2:$J$201,0)),S676=INDEX(Matches!$H$2:$H$201,MATCH($A676&amp;"-8",Matches!$J$2:$J$201,0))),5,IF(SIGN(R676-S676)&lt;&gt;SIGN(INDEX(Matches!$G$2:$G$201,MATCH($A676&amp;"-8",Matches!$J$2:$J$201,0))-INDEX(Matches!$H$2:$H$201,MATCH($A676&amp;"-8",Matches!$J$2:$J$201,0))),0,IF(R676-S676=INDEX(Matches!$G$2:$G$201,MATCH($A676&amp;"-8",Matches!$J$2:$J$201,0))-INDEX(Matches!$H$2:$H$201,MATCH($A676&amp;"-8",Matches!$J$2:$J$201,0)),3,2))))),""))</f>
        <v/>
      </c>
      <c r="AF676" s="12" t="str">
        <f aca="false">IF(OR($B676="",T676="",U676=""),"",IFERROR(IF(OR(INDEX(Matches!$I$2:$I$201,MATCH($A676&amp;"-9",Matches!$J$2:$J$201,0))="Void",INDEX(Matches!$G$2:$G$201,MATCH($A676&amp;"-9",Matches!$J$2:$J$201,0))="",INDEX(Matches!$H$2:$H$201,MATCH($A676&amp;"-9",Matches!$J$2:$J$201,0))=""),"",IF(AND($C676&lt;&gt;"",INDEX(Matches!$F$2:$F$201,MATCH($A676&amp;"-9",Matches!$J$2:$J$201,0))&lt;&gt;"",$C676&gt;=INDEX(Matches!$F$2:$F$201,MATCH($A676&amp;"-9",Matches!$J$2:$J$201,0))),"",IF(AND(T676=INDEX(Matches!$G$2:$G$201,MATCH($A676&amp;"-9",Matches!$J$2:$J$201,0)),U676=INDEX(Matches!$H$2:$H$201,MATCH($A676&amp;"-9",Matches!$J$2:$J$201,0))),5,IF(SIGN(T676-U676)&lt;&gt;SIGN(INDEX(Matches!$G$2:$G$201,MATCH($A676&amp;"-9",Matches!$J$2:$J$201,0))-INDEX(Matches!$H$2:$H$201,MATCH($A676&amp;"-9",Matches!$J$2:$J$201,0))),0,IF(T676-U676=INDEX(Matches!$G$2:$G$201,MATCH($A676&amp;"-9",Matches!$J$2:$J$201,0))-INDEX(Matches!$H$2:$H$201,MATCH($A676&amp;"-9",Matches!$J$2:$J$201,0)),3,2))))),""))</f>
        <v/>
      </c>
      <c r="AG676" s="12" t="str">
        <f aca="false">IF(OR($B676="",V676="",W676=""),"",IFERROR(IF(OR(INDEX(Matches!$I$2:$I$201,MATCH($A676&amp;"-10",Matches!$J$2:$J$201,0))="Void",INDEX(Matches!$G$2:$G$201,MATCH($A676&amp;"-10",Matches!$J$2:$J$201,0))="",INDEX(Matches!$H$2:$H$201,MATCH($A676&amp;"-10",Matches!$J$2:$J$201,0))=""),"",IF(AND($C676&lt;&gt;"",INDEX(Matches!$F$2:$F$201,MATCH($A676&amp;"-10",Matches!$J$2:$J$201,0))&lt;&gt;"",$C676&gt;=INDEX(Matches!$F$2:$F$201,MATCH($A676&amp;"-10",Matches!$J$2:$J$201,0))),"",IF(AND(V676=INDEX(Matches!$G$2:$G$201,MATCH($A676&amp;"-10",Matches!$J$2:$J$201,0)),W676=INDEX(Matches!$H$2:$H$201,MATCH($A676&amp;"-10",Matches!$J$2:$J$201,0))),5,IF(SIGN(V676-W676)&lt;&gt;SIGN(INDEX(Matches!$G$2:$G$201,MATCH($A676&amp;"-10",Matches!$J$2:$J$201,0))-INDEX(Matches!$H$2:$H$201,MATCH($A676&amp;"-10",Matches!$J$2:$J$201,0))),0,IF(V676-W676=INDEX(Matches!$G$2:$G$201,MATCH($A676&amp;"-10",Matches!$J$2:$J$201,0))-INDEX(Matches!$H$2:$H$201,MATCH($A676&amp;"-10",Matches!$J$2:$J$201,0)),3,2))))),""))</f>
        <v/>
      </c>
      <c r="AH676" s="13" t="str">
        <f aca="false">IF($B676="","",SUM(X676:AG676))</f>
        <v/>
      </c>
      <c r="AI676" s="12" t="str">
        <f aca="false">IF($B676="","",COUNTIF(X676:AG676,5))</f>
        <v/>
      </c>
      <c r="AJ676" s="12" t="str">
        <f aca="false">IF($B676="","",COUNTIF(X676:AG676,"&gt;=2"))</f>
        <v/>
      </c>
      <c r="AK676" s="12" t="str">
        <f aca="false">IF($B676="","",COUNT(X676:AG676))</f>
        <v/>
      </c>
    </row>
    <row r="677" customFormat="false" ht="15" hidden="false" customHeight="false" outlineLevel="0" collapsed="false">
      <c r="A677" s="7"/>
      <c r="B677" s="7"/>
      <c r="C677" s="11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12" t="str">
        <f aca="false">IF(OR($B677="",D677="",E677=""),"",IFERROR(IF(OR(INDEX(Matches!$I$2:$I$201,MATCH($A677&amp;"-1",Matches!$J$2:$J$201,0))="Void",INDEX(Matches!$G$2:$G$201,MATCH($A677&amp;"-1",Matches!$J$2:$J$201,0))="",INDEX(Matches!$H$2:$H$201,MATCH($A677&amp;"-1",Matches!$J$2:$J$201,0))=""),"",IF(AND($C677&lt;&gt;"",INDEX(Matches!$F$2:$F$201,MATCH($A677&amp;"-1",Matches!$J$2:$J$201,0))&lt;&gt;"",$C677&gt;=INDEX(Matches!$F$2:$F$201,MATCH($A677&amp;"-1",Matches!$J$2:$J$201,0))),"",IF(AND(D677=INDEX(Matches!$G$2:$G$201,MATCH($A677&amp;"-1",Matches!$J$2:$J$201,0)),E677=INDEX(Matches!$H$2:$H$201,MATCH($A677&amp;"-1",Matches!$J$2:$J$201,0))),5,IF(SIGN(D677-E677)&lt;&gt;SIGN(INDEX(Matches!$G$2:$G$201,MATCH($A677&amp;"-1",Matches!$J$2:$J$201,0))-INDEX(Matches!$H$2:$H$201,MATCH($A677&amp;"-1",Matches!$J$2:$J$201,0))),0,IF(D677-E677=INDEX(Matches!$G$2:$G$201,MATCH($A677&amp;"-1",Matches!$J$2:$J$201,0))-INDEX(Matches!$H$2:$H$201,MATCH($A677&amp;"-1",Matches!$J$2:$J$201,0)),3,2))))),""))</f>
        <v/>
      </c>
      <c r="Y677" s="12" t="str">
        <f aca="false">IF(OR($B677="",F677="",G677=""),"",IFERROR(IF(OR(INDEX(Matches!$I$2:$I$201,MATCH($A677&amp;"-2",Matches!$J$2:$J$201,0))="Void",INDEX(Matches!$G$2:$G$201,MATCH($A677&amp;"-2",Matches!$J$2:$J$201,0))="",INDEX(Matches!$H$2:$H$201,MATCH($A677&amp;"-2",Matches!$J$2:$J$201,0))=""),"",IF(AND($C677&lt;&gt;"",INDEX(Matches!$F$2:$F$201,MATCH($A677&amp;"-2",Matches!$J$2:$J$201,0))&lt;&gt;"",$C677&gt;=INDEX(Matches!$F$2:$F$201,MATCH($A677&amp;"-2",Matches!$J$2:$J$201,0))),"",IF(AND(F677=INDEX(Matches!$G$2:$G$201,MATCH($A677&amp;"-2",Matches!$J$2:$J$201,0)),G677=INDEX(Matches!$H$2:$H$201,MATCH($A677&amp;"-2",Matches!$J$2:$J$201,0))),5,IF(SIGN(F677-G677)&lt;&gt;SIGN(INDEX(Matches!$G$2:$G$201,MATCH($A677&amp;"-2",Matches!$J$2:$J$201,0))-INDEX(Matches!$H$2:$H$201,MATCH($A677&amp;"-2",Matches!$J$2:$J$201,0))),0,IF(F677-G677=INDEX(Matches!$G$2:$G$201,MATCH($A677&amp;"-2",Matches!$J$2:$J$201,0))-INDEX(Matches!$H$2:$H$201,MATCH($A677&amp;"-2",Matches!$J$2:$J$201,0)),3,2))))),""))</f>
        <v/>
      </c>
      <c r="Z677" s="12" t="str">
        <f aca="false">IF(OR($B677="",H677="",I677=""),"",IFERROR(IF(OR(INDEX(Matches!$I$2:$I$201,MATCH($A677&amp;"-3",Matches!$J$2:$J$201,0))="Void",INDEX(Matches!$G$2:$G$201,MATCH($A677&amp;"-3",Matches!$J$2:$J$201,0))="",INDEX(Matches!$H$2:$H$201,MATCH($A677&amp;"-3",Matches!$J$2:$J$201,0))=""),"",IF(AND($C677&lt;&gt;"",INDEX(Matches!$F$2:$F$201,MATCH($A677&amp;"-3",Matches!$J$2:$J$201,0))&lt;&gt;"",$C677&gt;=INDEX(Matches!$F$2:$F$201,MATCH($A677&amp;"-3",Matches!$J$2:$J$201,0))),"",IF(AND(H677=INDEX(Matches!$G$2:$G$201,MATCH($A677&amp;"-3",Matches!$J$2:$J$201,0)),I677=INDEX(Matches!$H$2:$H$201,MATCH($A677&amp;"-3",Matches!$J$2:$J$201,0))),5,IF(SIGN(H677-I677)&lt;&gt;SIGN(INDEX(Matches!$G$2:$G$201,MATCH($A677&amp;"-3",Matches!$J$2:$J$201,0))-INDEX(Matches!$H$2:$H$201,MATCH($A677&amp;"-3",Matches!$J$2:$J$201,0))),0,IF(H677-I677=INDEX(Matches!$G$2:$G$201,MATCH($A677&amp;"-3",Matches!$J$2:$J$201,0))-INDEX(Matches!$H$2:$H$201,MATCH($A677&amp;"-3",Matches!$J$2:$J$201,0)),3,2))))),""))</f>
        <v/>
      </c>
      <c r="AA677" s="12" t="str">
        <f aca="false">IF(OR($B677="",J677="",K677=""),"",IFERROR(IF(OR(INDEX(Matches!$I$2:$I$201,MATCH($A677&amp;"-4",Matches!$J$2:$J$201,0))="Void",INDEX(Matches!$G$2:$G$201,MATCH($A677&amp;"-4",Matches!$J$2:$J$201,0))="",INDEX(Matches!$H$2:$H$201,MATCH($A677&amp;"-4",Matches!$J$2:$J$201,0))=""),"",IF(AND($C677&lt;&gt;"",INDEX(Matches!$F$2:$F$201,MATCH($A677&amp;"-4",Matches!$J$2:$J$201,0))&lt;&gt;"",$C677&gt;=INDEX(Matches!$F$2:$F$201,MATCH($A677&amp;"-4",Matches!$J$2:$J$201,0))),"",IF(AND(J677=INDEX(Matches!$G$2:$G$201,MATCH($A677&amp;"-4",Matches!$J$2:$J$201,0)),K677=INDEX(Matches!$H$2:$H$201,MATCH($A677&amp;"-4",Matches!$J$2:$J$201,0))),5,IF(SIGN(J677-K677)&lt;&gt;SIGN(INDEX(Matches!$G$2:$G$201,MATCH($A677&amp;"-4",Matches!$J$2:$J$201,0))-INDEX(Matches!$H$2:$H$201,MATCH($A677&amp;"-4",Matches!$J$2:$J$201,0))),0,IF(J677-K677=INDEX(Matches!$G$2:$G$201,MATCH($A677&amp;"-4",Matches!$J$2:$J$201,0))-INDEX(Matches!$H$2:$H$201,MATCH($A677&amp;"-4",Matches!$J$2:$J$201,0)),3,2))))),""))</f>
        <v/>
      </c>
      <c r="AB677" s="12" t="str">
        <f aca="false">IF(OR($B677="",L677="",M677=""),"",IFERROR(IF(OR(INDEX(Matches!$I$2:$I$201,MATCH($A677&amp;"-5",Matches!$J$2:$J$201,0))="Void",INDEX(Matches!$G$2:$G$201,MATCH($A677&amp;"-5",Matches!$J$2:$J$201,0))="",INDEX(Matches!$H$2:$H$201,MATCH($A677&amp;"-5",Matches!$J$2:$J$201,0))=""),"",IF(AND($C677&lt;&gt;"",INDEX(Matches!$F$2:$F$201,MATCH($A677&amp;"-5",Matches!$J$2:$J$201,0))&lt;&gt;"",$C677&gt;=INDEX(Matches!$F$2:$F$201,MATCH($A677&amp;"-5",Matches!$J$2:$J$201,0))),"",IF(AND(L677=INDEX(Matches!$G$2:$G$201,MATCH($A677&amp;"-5",Matches!$J$2:$J$201,0)),M677=INDEX(Matches!$H$2:$H$201,MATCH($A677&amp;"-5",Matches!$J$2:$J$201,0))),5,IF(SIGN(L677-M677)&lt;&gt;SIGN(INDEX(Matches!$G$2:$G$201,MATCH($A677&amp;"-5",Matches!$J$2:$J$201,0))-INDEX(Matches!$H$2:$H$201,MATCH($A677&amp;"-5",Matches!$J$2:$J$201,0))),0,IF(L677-M677=INDEX(Matches!$G$2:$G$201,MATCH($A677&amp;"-5",Matches!$J$2:$J$201,0))-INDEX(Matches!$H$2:$H$201,MATCH($A677&amp;"-5",Matches!$J$2:$J$201,0)),3,2))))),""))</f>
        <v/>
      </c>
      <c r="AC677" s="12" t="str">
        <f aca="false">IF(OR($B677="",N677="",O677=""),"",IFERROR(IF(OR(INDEX(Matches!$I$2:$I$201,MATCH($A677&amp;"-6",Matches!$J$2:$J$201,0))="Void",INDEX(Matches!$G$2:$G$201,MATCH($A677&amp;"-6",Matches!$J$2:$J$201,0))="",INDEX(Matches!$H$2:$H$201,MATCH($A677&amp;"-6",Matches!$J$2:$J$201,0))=""),"",IF(AND($C677&lt;&gt;"",INDEX(Matches!$F$2:$F$201,MATCH($A677&amp;"-6",Matches!$J$2:$J$201,0))&lt;&gt;"",$C677&gt;=INDEX(Matches!$F$2:$F$201,MATCH($A677&amp;"-6",Matches!$J$2:$J$201,0))),"",IF(AND(N677=INDEX(Matches!$G$2:$G$201,MATCH($A677&amp;"-6",Matches!$J$2:$J$201,0)),O677=INDEX(Matches!$H$2:$H$201,MATCH($A677&amp;"-6",Matches!$J$2:$J$201,0))),5,IF(SIGN(N677-O677)&lt;&gt;SIGN(INDEX(Matches!$G$2:$G$201,MATCH($A677&amp;"-6",Matches!$J$2:$J$201,0))-INDEX(Matches!$H$2:$H$201,MATCH($A677&amp;"-6",Matches!$J$2:$J$201,0))),0,IF(N677-O677=INDEX(Matches!$G$2:$G$201,MATCH($A677&amp;"-6",Matches!$J$2:$J$201,0))-INDEX(Matches!$H$2:$H$201,MATCH($A677&amp;"-6",Matches!$J$2:$J$201,0)),3,2))))),""))</f>
        <v/>
      </c>
      <c r="AD677" s="12" t="str">
        <f aca="false">IF(OR($B677="",P677="",Q677=""),"",IFERROR(IF(OR(INDEX(Matches!$I$2:$I$201,MATCH($A677&amp;"-7",Matches!$J$2:$J$201,0))="Void",INDEX(Matches!$G$2:$G$201,MATCH($A677&amp;"-7",Matches!$J$2:$J$201,0))="",INDEX(Matches!$H$2:$H$201,MATCH($A677&amp;"-7",Matches!$J$2:$J$201,0))=""),"",IF(AND($C677&lt;&gt;"",INDEX(Matches!$F$2:$F$201,MATCH($A677&amp;"-7",Matches!$J$2:$J$201,0))&lt;&gt;"",$C677&gt;=INDEX(Matches!$F$2:$F$201,MATCH($A677&amp;"-7",Matches!$J$2:$J$201,0))),"",IF(AND(P677=INDEX(Matches!$G$2:$G$201,MATCH($A677&amp;"-7",Matches!$J$2:$J$201,0)),Q677=INDEX(Matches!$H$2:$H$201,MATCH($A677&amp;"-7",Matches!$J$2:$J$201,0))),5,IF(SIGN(P677-Q677)&lt;&gt;SIGN(INDEX(Matches!$G$2:$G$201,MATCH($A677&amp;"-7",Matches!$J$2:$J$201,0))-INDEX(Matches!$H$2:$H$201,MATCH($A677&amp;"-7",Matches!$J$2:$J$201,0))),0,IF(P677-Q677=INDEX(Matches!$G$2:$G$201,MATCH($A677&amp;"-7",Matches!$J$2:$J$201,0))-INDEX(Matches!$H$2:$H$201,MATCH($A677&amp;"-7",Matches!$J$2:$J$201,0)),3,2))))),""))</f>
        <v/>
      </c>
      <c r="AE677" s="12" t="str">
        <f aca="false">IF(OR($B677="",R677="",S677=""),"",IFERROR(IF(OR(INDEX(Matches!$I$2:$I$201,MATCH($A677&amp;"-8",Matches!$J$2:$J$201,0))="Void",INDEX(Matches!$G$2:$G$201,MATCH($A677&amp;"-8",Matches!$J$2:$J$201,0))="",INDEX(Matches!$H$2:$H$201,MATCH($A677&amp;"-8",Matches!$J$2:$J$201,0))=""),"",IF(AND($C677&lt;&gt;"",INDEX(Matches!$F$2:$F$201,MATCH($A677&amp;"-8",Matches!$J$2:$J$201,0))&lt;&gt;"",$C677&gt;=INDEX(Matches!$F$2:$F$201,MATCH($A677&amp;"-8",Matches!$J$2:$J$201,0))),"",IF(AND(R677=INDEX(Matches!$G$2:$G$201,MATCH($A677&amp;"-8",Matches!$J$2:$J$201,0)),S677=INDEX(Matches!$H$2:$H$201,MATCH($A677&amp;"-8",Matches!$J$2:$J$201,0))),5,IF(SIGN(R677-S677)&lt;&gt;SIGN(INDEX(Matches!$G$2:$G$201,MATCH($A677&amp;"-8",Matches!$J$2:$J$201,0))-INDEX(Matches!$H$2:$H$201,MATCH($A677&amp;"-8",Matches!$J$2:$J$201,0))),0,IF(R677-S677=INDEX(Matches!$G$2:$G$201,MATCH($A677&amp;"-8",Matches!$J$2:$J$201,0))-INDEX(Matches!$H$2:$H$201,MATCH($A677&amp;"-8",Matches!$J$2:$J$201,0)),3,2))))),""))</f>
        <v/>
      </c>
      <c r="AF677" s="12" t="str">
        <f aca="false">IF(OR($B677="",T677="",U677=""),"",IFERROR(IF(OR(INDEX(Matches!$I$2:$I$201,MATCH($A677&amp;"-9",Matches!$J$2:$J$201,0))="Void",INDEX(Matches!$G$2:$G$201,MATCH($A677&amp;"-9",Matches!$J$2:$J$201,0))="",INDEX(Matches!$H$2:$H$201,MATCH($A677&amp;"-9",Matches!$J$2:$J$201,0))=""),"",IF(AND($C677&lt;&gt;"",INDEX(Matches!$F$2:$F$201,MATCH($A677&amp;"-9",Matches!$J$2:$J$201,0))&lt;&gt;"",$C677&gt;=INDEX(Matches!$F$2:$F$201,MATCH($A677&amp;"-9",Matches!$J$2:$J$201,0))),"",IF(AND(T677=INDEX(Matches!$G$2:$G$201,MATCH($A677&amp;"-9",Matches!$J$2:$J$201,0)),U677=INDEX(Matches!$H$2:$H$201,MATCH($A677&amp;"-9",Matches!$J$2:$J$201,0))),5,IF(SIGN(T677-U677)&lt;&gt;SIGN(INDEX(Matches!$G$2:$G$201,MATCH($A677&amp;"-9",Matches!$J$2:$J$201,0))-INDEX(Matches!$H$2:$H$201,MATCH($A677&amp;"-9",Matches!$J$2:$J$201,0))),0,IF(T677-U677=INDEX(Matches!$G$2:$G$201,MATCH($A677&amp;"-9",Matches!$J$2:$J$201,0))-INDEX(Matches!$H$2:$H$201,MATCH($A677&amp;"-9",Matches!$J$2:$J$201,0)),3,2))))),""))</f>
        <v/>
      </c>
      <c r="AG677" s="12" t="str">
        <f aca="false">IF(OR($B677="",V677="",W677=""),"",IFERROR(IF(OR(INDEX(Matches!$I$2:$I$201,MATCH($A677&amp;"-10",Matches!$J$2:$J$201,0))="Void",INDEX(Matches!$G$2:$G$201,MATCH($A677&amp;"-10",Matches!$J$2:$J$201,0))="",INDEX(Matches!$H$2:$H$201,MATCH($A677&amp;"-10",Matches!$J$2:$J$201,0))=""),"",IF(AND($C677&lt;&gt;"",INDEX(Matches!$F$2:$F$201,MATCH($A677&amp;"-10",Matches!$J$2:$J$201,0))&lt;&gt;"",$C677&gt;=INDEX(Matches!$F$2:$F$201,MATCH($A677&amp;"-10",Matches!$J$2:$J$201,0))),"",IF(AND(V677=INDEX(Matches!$G$2:$G$201,MATCH($A677&amp;"-10",Matches!$J$2:$J$201,0)),W677=INDEX(Matches!$H$2:$H$201,MATCH($A677&amp;"-10",Matches!$J$2:$J$201,0))),5,IF(SIGN(V677-W677)&lt;&gt;SIGN(INDEX(Matches!$G$2:$G$201,MATCH($A677&amp;"-10",Matches!$J$2:$J$201,0))-INDEX(Matches!$H$2:$H$201,MATCH($A677&amp;"-10",Matches!$J$2:$J$201,0))),0,IF(V677-W677=INDEX(Matches!$G$2:$G$201,MATCH($A677&amp;"-10",Matches!$J$2:$J$201,0))-INDEX(Matches!$H$2:$H$201,MATCH($A677&amp;"-10",Matches!$J$2:$J$201,0)),3,2))))),""))</f>
        <v/>
      </c>
      <c r="AH677" s="13" t="str">
        <f aca="false">IF($B677="","",SUM(X677:AG677))</f>
        <v/>
      </c>
      <c r="AI677" s="12" t="str">
        <f aca="false">IF($B677="","",COUNTIF(X677:AG677,5))</f>
        <v/>
      </c>
      <c r="AJ677" s="12" t="str">
        <f aca="false">IF($B677="","",COUNTIF(X677:AG677,"&gt;=2"))</f>
        <v/>
      </c>
      <c r="AK677" s="12" t="str">
        <f aca="false">IF($B677="","",COUNT(X677:AG677))</f>
        <v/>
      </c>
    </row>
    <row r="678" customFormat="false" ht="15" hidden="false" customHeight="false" outlineLevel="0" collapsed="false">
      <c r="A678" s="7"/>
      <c r="B678" s="7"/>
      <c r="C678" s="11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12" t="str">
        <f aca="false">IF(OR($B678="",D678="",E678=""),"",IFERROR(IF(OR(INDEX(Matches!$I$2:$I$201,MATCH($A678&amp;"-1",Matches!$J$2:$J$201,0))="Void",INDEX(Matches!$G$2:$G$201,MATCH($A678&amp;"-1",Matches!$J$2:$J$201,0))="",INDEX(Matches!$H$2:$H$201,MATCH($A678&amp;"-1",Matches!$J$2:$J$201,0))=""),"",IF(AND($C678&lt;&gt;"",INDEX(Matches!$F$2:$F$201,MATCH($A678&amp;"-1",Matches!$J$2:$J$201,0))&lt;&gt;"",$C678&gt;=INDEX(Matches!$F$2:$F$201,MATCH($A678&amp;"-1",Matches!$J$2:$J$201,0))),"",IF(AND(D678=INDEX(Matches!$G$2:$G$201,MATCH($A678&amp;"-1",Matches!$J$2:$J$201,0)),E678=INDEX(Matches!$H$2:$H$201,MATCH($A678&amp;"-1",Matches!$J$2:$J$201,0))),5,IF(SIGN(D678-E678)&lt;&gt;SIGN(INDEX(Matches!$G$2:$G$201,MATCH($A678&amp;"-1",Matches!$J$2:$J$201,0))-INDEX(Matches!$H$2:$H$201,MATCH($A678&amp;"-1",Matches!$J$2:$J$201,0))),0,IF(D678-E678=INDEX(Matches!$G$2:$G$201,MATCH($A678&amp;"-1",Matches!$J$2:$J$201,0))-INDEX(Matches!$H$2:$H$201,MATCH($A678&amp;"-1",Matches!$J$2:$J$201,0)),3,2))))),""))</f>
        <v/>
      </c>
      <c r="Y678" s="12" t="str">
        <f aca="false">IF(OR($B678="",F678="",G678=""),"",IFERROR(IF(OR(INDEX(Matches!$I$2:$I$201,MATCH($A678&amp;"-2",Matches!$J$2:$J$201,0))="Void",INDEX(Matches!$G$2:$G$201,MATCH($A678&amp;"-2",Matches!$J$2:$J$201,0))="",INDEX(Matches!$H$2:$H$201,MATCH($A678&amp;"-2",Matches!$J$2:$J$201,0))=""),"",IF(AND($C678&lt;&gt;"",INDEX(Matches!$F$2:$F$201,MATCH($A678&amp;"-2",Matches!$J$2:$J$201,0))&lt;&gt;"",$C678&gt;=INDEX(Matches!$F$2:$F$201,MATCH($A678&amp;"-2",Matches!$J$2:$J$201,0))),"",IF(AND(F678=INDEX(Matches!$G$2:$G$201,MATCH($A678&amp;"-2",Matches!$J$2:$J$201,0)),G678=INDEX(Matches!$H$2:$H$201,MATCH($A678&amp;"-2",Matches!$J$2:$J$201,0))),5,IF(SIGN(F678-G678)&lt;&gt;SIGN(INDEX(Matches!$G$2:$G$201,MATCH($A678&amp;"-2",Matches!$J$2:$J$201,0))-INDEX(Matches!$H$2:$H$201,MATCH($A678&amp;"-2",Matches!$J$2:$J$201,0))),0,IF(F678-G678=INDEX(Matches!$G$2:$G$201,MATCH($A678&amp;"-2",Matches!$J$2:$J$201,0))-INDEX(Matches!$H$2:$H$201,MATCH($A678&amp;"-2",Matches!$J$2:$J$201,0)),3,2))))),""))</f>
        <v/>
      </c>
      <c r="Z678" s="12" t="str">
        <f aca="false">IF(OR($B678="",H678="",I678=""),"",IFERROR(IF(OR(INDEX(Matches!$I$2:$I$201,MATCH($A678&amp;"-3",Matches!$J$2:$J$201,0))="Void",INDEX(Matches!$G$2:$G$201,MATCH($A678&amp;"-3",Matches!$J$2:$J$201,0))="",INDEX(Matches!$H$2:$H$201,MATCH($A678&amp;"-3",Matches!$J$2:$J$201,0))=""),"",IF(AND($C678&lt;&gt;"",INDEX(Matches!$F$2:$F$201,MATCH($A678&amp;"-3",Matches!$J$2:$J$201,0))&lt;&gt;"",$C678&gt;=INDEX(Matches!$F$2:$F$201,MATCH($A678&amp;"-3",Matches!$J$2:$J$201,0))),"",IF(AND(H678=INDEX(Matches!$G$2:$G$201,MATCH($A678&amp;"-3",Matches!$J$2:$J$201,0)),I678=INDEX(Matches!$H$2:$H$201,MATCH($A678&amp;"-3",Matches!$J$2:$J$201,0))),5,IF(SIGN(H678-I678)&lt;&gt;SIGN(INDEX(Matches!$G$2:$G$201,MATCH($A678&amp;"-3",Matches!$J$2:$J$201,0))-INDEX(Matches!$H$2:$H$201,MATCH($A678&amp;"-3",Matches!$J$2:$J$201,0))),0,IF(H678-I678=INDEX(Matches!$G$2:$G$201,MATCH($A678&amp;"-3",Matches!$J$2:$J$201,0))-INDEX(Matches!$H$2:$H$201,MATCH($A678&amp;"-3",Matches!$J$2:$J$201,0)),3,2))))),""))</f>
        <v/>
      </c>
      <c r="AA678" s="12" t="str">
        <f aca="false">IF(OR($B678="",J678="",K678=""),"",IFERROR(IF(OR(INDEX(Matches!$I$2:$I$201,MATCH($A678&amp;"-4",Matches!$J$2:$J$201,0))="Void",INDEX(Matches!$G$2:$G$201,MATCH($A678&amp;"-4",Matches!$J$2:$J$201,0))="",INDEX(Matches!$H$2:$H$201,MATCH($A678&amp;"-4",Matches!$J$2:$J$201,0))=""),"",IF(AND($C678&lt;&gt;"",INDEX(Matches!$F$2:$F$201,MATCH($A678&amp;"-4",Matches!$J$2:$J$201,0))&lt;&gt;"",$C678&gt;=INDEX(Matches!$F$2:$F$201,MATCH($A678&amp;"-4",Matches!$J$2:$J$201,0))),"",IF(AND(J678=INDEX(Matches!$G$2:$G$201,MATCH($A678&amp;"-4",Matches!$J$2:$J$201,0)),K678=INDEX(Matches!$H$2:$H$201,MATCH($A678&amp;"-4",Matches!$J$2:$J$201,0))),5,IF(SIGN(J678-K678)&lt;&gt;SIGN(INDEX(Matches!$G$2:$G$201,MATCH($A678&amp;"-4",Matches!$J$2:$J$201,0))-INDEX(Matches!$H$2:$H$201,MATCH($A678&amp;"-4",Matches!$J$2:$J$201,0))),0,IF(J678-K678=INDEX(Matches!$G$2:$G$201,MATCH($A678&amp;"-4",Matches!$J$2:$J$201,0))-INDEX(Matches!$H$2:$H$201,MATCH($A678&amp;"-4",Matches!$J$2:$J$201,0)),3,2))))),""))</f>
        <v/>
      </c>
      <c r="AB678" s="12" t="str">
        <f aca="false">IF(OR($B678="",L678="",M678=""),"",IFERROR(IF(OR(INDEX(Matches!$I$2:$I$201,MATCH($A678&amp;"-5",Matches!$J$2:$J$201,0))="Void",INDEX(Matches!$G$2:$G$201,MATCH($A678&amp;"-5",Matches!$J$2:$J$201,0))="",INDEX(Matches!$H$2:$H$201,MATCH($A678&amp;"-5",Matches!$J$2:$J$201,0))=""),"",IF(AND($C678&lt;&gt;"",INDEX(Matches!$F$2:$F$201,MATCH($A678&amp;"-5",Matches!$J$2:$J$201,0))&lt;&gt;"",$C678&gt;=INDEX(Matches!$F$2:$F$201,MATCH($A678&amp;"-5",Matches!$J$2:$J$201,0))),"",IF(AND(L678=INDEX(Matches!$G$2:$G$201,MATCH($A678&amp;"-5",Matches!$J$2:$J$201,0)),M678=INDEX(Matches!$H$2:$H$201,MATCH($A678&amp;"-5",Matches!$J$2:$J$201,0))),5,IF(SIGN(L678-M678)&lt;&gt;SIGN(INDEX(Matches!$G$2:$G$201,MATCH($A678&amp;"-5",Matches!$J$2:$J$201,0))-INDEX(Matches!$H$2:$H$201,MATCH($A678&amp;"-5",Matches!$J$2:$J$201,0))),0,IF(L678-M678=INDEX(Matches!$G$2:$G$201,MATCH($A678&amp;"-5",Matches!$J$2:$J$201,0))-INDEX(Matches!$H$2:$H$201,MATCH($A678&amp;"-5",Matches!$J$2:$J$201,0)),3,2))))),""))</f>
        <v/>
      </c>
      <c r="AC678" s="12" t="str">
        <f aca="false">IF(OR($B678="",N678="",O678=""),"",IFERROR(IF(OR(INDEX(Matches!$I$2:$I$201,MATCH($A678&amp;"-6",Matches!$J$2:$J$201,0))="Void",INDEX(Matches!$G$2:$G$201,MATCH($A678&amp;"-6",Matches!$J$2:$J$201,0))="",INDEX(Matches!$H$2:$H$201,MATCH($A678&amp;"-6",Matches!$J$2:$J$201,0))=""),"",IF(AND($C678&lt;&gt;"",INDEX(Matches!$F$2:$F$201,MATCH($A678&amp;"-6",Matches!$J$2:$J$201,0))&lt;&gt;"",$C678&gt;=INDEX(Matches!$F$2:$F$201,MATCH($A678&amp;"-6",Matches!$J$2:$J$201,0))),"",IF(AND(N678=INDEX(Matches!$G$2:$G$201,MATCH($A678&amp;"-6",Matches!$J$2:$J$201,0)),O678=INDEX(Matches!$H$2:$H$201,MATCH($A678&amp;"-6",Matches!$J$2:$J$201,0))),5,IF(SIGN(N678-O678)&lt;&gt;SIGN(INDEX(Matches!$G$2:$G$201,MATCH($A678&amp;"-6",Matches!$J$2:$J$201,0))-INDEX(Matches!$H$2:$H$201,MATCH($A678&amp;"-6",Matches!$J$2:$J$201,0))),0,IF(N678-O678=INDEX(Matches!$G$2:$G$201,MATCH($A678&amp;"-6",Matches!$J$2:$J$201,0))-INDEX(Matches!$H$2:$H$201,MATCH($A678&amp;"-6",Matches!$J$2:$J$201,0)),3,2))))),""))</f>
        <v/>
      </c>
      <c r="AD678" s="12" t="str">
        <f aca="false">IF(OR($B678="",P678="",Q678=""),"",IFERROR(IF(OR(INDEX(Matches!$I$2:$I$201,MATCH($A678&amp;"-7",Matches!$J$2:$J$201,0))="Void",INDEX(Matches!$G$2:$G$201,MATCH($A678&amp;"-7",Matches!$J$2:$J$201,0))="",INDEX(Matches!$H$2:$H$201,MATCH($A678&amp;"-7",Matches!$J$2:$J$201,0))=""),"",IF(AND($C678&lt;&gt;"",INDEX(Matches!$F$2:$F$201,MATCH($A678&amp;"-7",Matches!$J$2:$J$201,0))&lt;&gt;"",$C678&gt;=INDEX(Matches!$F$2:$F$201,MATCH($A678&amp;"-7",Matches!$J$2:$J$201,0))),"",IF(AND(P678=INDEX(Matches!$G$2:$G$201,MATCH($A678&amp;"-7",Matches!$J$2:$J$201,0)),Q678=INDEX(Matches!$H$2:$H$201,MATCH($A678&amp;"-7",Matches!$J$2:$J$201,0))),5,IF(SIGN(P678-Q678)&lt;&gt;SIGN(INDEX(Matches!$G$2:$G$201,MATCH($A678&amp;"-7",Matches!$J$2:$J$201,0))-INDEX(Matches!$H$2:$H$201,MATCH($A678&amp;"-7",Matches!$J$2:$J$201,0))),0,IF(P678-Q678=INDEX(Matches!$G$2:$G$201,MATCH($A678&amp;"-7",Matches!$J$2:$J$201,0))-INDEX(Matches!$H$2:$H$201,MATCH($A678&amp;"-7",Matches!$J$2:$J$201,0)),3,2))))),""))</f>
        <v/>
      </c>
      <c r="AE678" s="12" t="str">
        <f aca="false">IF(OR($B678="",R678="",S678=""),"",IFERROR(IF(OR(INDEX(Matches!$I$2:$I$201,MATCH($A678&amp;"-8",Matches!$J$2:$J$201,0))="Void",INDEX(Matches!$G$2:$G$201,MATCH($A678&amp;"-8",Matches!$J$2:$J$201,0))="",INDEX(Matches!$H$2:$H$201,MATCH($A678&amp;"-8",Matches!$J$2:$J$201,0))=""),"",IF(AND($C678&lt;&gt;"",INDEX(Matches!$F$2:$F$201,MATCH($A678&amp;"-8",Matches!$J$2:$J$201,0))&lt;&gt;"",$C678&gt;=INDEX(Matches!$F$2:$F$201,MATCH($A678&amp;"-8",Matches!$J$2:$J$201,0))),"",IF(AND(R678=INDEX(Matches!$G$2:$G$201,MATCH($A678&amp;"-8",Matches!$J$2:$J$201,0)),S678=INDEX(Matches!$H$2:$H$201,MATCH($A678&amp;"-8",Matches!$J$2:$J$201,0))),5,IF(SIGN(R678-S678)&lt;&gt;SIGN(INDEX(Matches!$G$2:$G$201,MATCH($A678&amp;"-8",Matches!$J$2:$J$201,0))-INDEX(Matches!$H$2:$H$201,MATCH($A678&amp;"-8",Matches!$J$2:$J$201,0))),0,IF(R678-S678=INDEX(Matches!$G$2:$G$201,MATCH($A678&amp;"-8",Matches!$J$2:$J$201,0))-INDEX(Matches!$H$2:$H$201,MATCH($A678&amp;"-8",Matches!$J$2:$J$201,0)),3,2))))),""))</f>
        <v/>
      </c>
      <c r="AF678" s="12" t="str">
        <f aca="false">IF(OR($B678="",T678="",U678=""),"",IFERROR(IF(OR(INDEX(Matches!$I$2:$I$201,MATCH($A678&amp;"-9",Matches!$J$2:$J$201,0))="Void",INDEX(Matches!$G$2:$G$201,MATCH($A678&amp;"-9",Matches!$J$2:$J$201,0))="",INDEX(Matches!$H$2:$H$201,MATCH($A678&amp;"-9",Matches!$J$2:$J$201,0))=""),"",IF(AND($C678&lt;&gt;"",INDEX(Matches!$F$2:$F$201,MATCH($A678&amp;"-9",Matches!$J$2:$J$201,0))&lt;&gt;"",$C678&gt;=INDEX(Matches!$F$2:$F$201,MATCH($A678&amp;"-9",Matches!$J$2:$J$201,0))),"",IF(AND(T678=INDEX(Matches!$G$2:$G$201,MATCH($A678&amp;"-9",Matches!$J$2:$J$201,0)),U678=INDEX(Matches!$H$2:$H$201,MATCH($A678&amp;"-9",Matches!$J$2:$J$201,0))),5,IF(SIGN(T678-U678)&lt;&gt;SIGN(INDEX(Matches!$G$2:$G$201,MATCH($A678&amp;"-9",Matches!$J$2:$J$201,0))-INDEX(Matches!$H$2:$H$201,MATCH($A678&amp;"-9",Matches!$J$2:$J$201,0))),0,IF(T678-U678=INDEX(Matches!$G$2:$G$201,MATCH($A678&amp;"-9",Matches!$J$2:$J$201,0))-INDEX(Matches!$H$2:$H$201,MATCH($A678&amp;"-9",Matches!$J$2:$J$201,0)),3,2))))),""))</f>
        <v/>
      </c>
      <c r="AG678" s="12" t="str">
        <f aca="false">IF(OR($B678="",V678="",W678=""),"",IFERROR(IF(OR(INDEX(Matches!$I$2:$I$201,MATCH($A678&amp;"-10",Matches!$J$2:$J$201,0))="Void",INDEX(Matches!$G$2:$G$201,MATCH($A678&amp;"-10",Matches!$J$2:$J$201,0))="",INDEX(Matches!$H$2:$H$201,MATCH($A678&amp;"-10",Matches!$J$2:$J$201,0))=""),"",IF(AND($C678&lt;&gt;"",INDEX(Matches!$F$2:$F$201,MATCH($A678&amp;"-10",Matches!$J$2:$J$201,0))&lt;&gt;"",$C678&gt;=INDEX(Matches!$F$2:$F$201,MATCH($A678&amp;"-10",Matches!$J$2:$J$201,0))),"",IF(AND(V678=INDEX(Matches!$G$2:$G$201,MATCH($A678&amp;"-10",Matches!$J$2:$J$201,0)),W678=INDEX(Matches!$H$2:$H$201,MATCH($A678&amp;"-10",Matches!$J$2:$J$201,0))),5,IF(SIGN(V678-W678)&lt;&gt;SIGN(INDEX(Matches!$G$2:$G$201,MATCH($A678&amp;"-10",Matches!$J$2:$J$201,0))-INDEX(Matches!$H$2:$H$201,MATCH($A678&amp;"-10",Matches!$J$2:$J$201,0))),0,IF(V678-W678=INDEX(Matches!$G$2:$G$201,MATCH($A678&amp;"-10",Matches!$J$2:$J$201,0))-INDEX(Matches!$H$2:$H$201,MATCH($A678&amp;"-10",Matches!$J$2:$J$201,0)),3,2))))),""))</f>
        <v/>
      </c>
      <c r="AH678" s="13" t="str">
        <f aca="false">IF($B678="","",SUM(X678:AG678))</f>
        <v/>
      </c>
      <c r="AI678" s="12" t="str">
        <f aca="false">IF($B678="","",COUNTIF(X678:AG678,5))</f>
        <v/>
      </c>
      <c r="AJ678" s="12" t="str">
        <f aca="false">IF($B678="","",COUNTIF(X678:AG678,"&gt;=2"))</f>
        <v/>
      </c>
      <c r="AK678" s="12" t="str">
        <f aca="false">IF($B678="","",COUNT(X678:AG678))</f>
        <v/>
      </c>
    </row>
    <row r="679" customFormat="false" ht="15" hidden="false" customHeight="false" outlineLevel="0" collapsed="false">
      <c r="A679" s="7"/>
      <c r="B679" s="7"/>
      <c r="C679" s="11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12" t="str">
        <f aca="false">IF(OR($B679="",D679="",E679=""),"",IFERROR(IF(OR(INDEX(Matches!$I$2:$I$201,MATCH($A679&amp;"-1",Matches!$J$2:$J$201,0))="Void",INDEX(Matches!$G$2:$G$201,MATCH($A679&amp;"-1",Matches!$J$2:$J$201,0))="",INDEX(Matches!$H$2:$H$201,MATCH($A679&amp;"-1",Matches!$J$2:$J$201,0))=""),"",IF(AND($C679&lt;&gt;"",INDEX(Matches!$F$2:$F$201,MATCH($A679&amp;"-1",Matches!$J$2:$J$201,0))&lt;&gt;"",$C679&gt;=INDEX(Matches!$F$2:$F$201,MATCH($A679&amp;"-1",Matches!$J$2:$J$201,0))),"",IF(AND(D679=INDEX(Matches!$G$2:$G$201,MATCH($A679&amp;"-1",Matches!$J$2:$J$201,0)),E679=INDEX(Matches!$H$2:$H$201,MATCH($A679&amp;"-1",Matches!$J$2:$J$201,0))),5,IF(SIGN(D679-E679)&lt;&gt;SIGN(INDEX(Matches!$G$2:$G$201,MATCH($A679&amp;"-1",Matches!$J$2:$J$201,0))-INDEX(Matches!$H$2:$H$201,MATCH($A679&amp;"-1",Matches!$J$2:$J$201,0))),0,IF(D679-E679=INDEX(Matches!$G$2:$G$201,MATCH($A679&amp;"-1",Matches!$J$2:$J$201,0))-INDEX(Matches!$H$2:$H$201,MATCH($A679&amp;"-1",Matches!$J$2:$J$201,0)),3,2))))),""))</f>
        <v/>
      </c>
      <c r="Y679" s="12" t="str">
        <f aca="false">IF(OR($B679="",F679="",G679=""),"",IFERROR(IF(OR(INDEX(Matches!$I$2:$I$201,MATCH($A679&amp;"-2",Matches!$J$2:$J$201,0))="Void",INDEX(Matches!$G$2:$G$201,MATCH($A679&amp;"-2",Matches!$J$2:$J$201,0))="",INDEX(Matches!$H$2:$H$201,MATCH($A679&amp;"-2",Matches!$J$2:$J$201,0))=""),"",IF(AND($C679&lt;&gt;"",INDEX(Matches!$F$2:$F$201,MATCH($A679&amp;"-2",Matches!$J$2:$J$201,0))&lt;&gt;"",$C679&gt;=INDEX(Matches!$F$2:$F$201,MATCH($A679&amp;"-2",Matches!$J$2:$J$201,0))),"",IF(AND(F679=INDEX(Matches!$G$2:$G$201,MATCH($A679&amp;"-2",Matches!$J$2:$J$201,0)),G679=INDEX(Matches!$H$2:$H$201,MATCH($A679&amp;"-2",Matches!$J$2:$J$201,0))),5,IF(SIGN(F679-G679)&lt;&gt;SIGN(INDEX(Matches!$G$2:$G$201,MATCH($A679&amp;"-2",Matches!$J$2:$J$201,0))-INDEX(Matches!$H$2:$H$201,MATCH($A679&amp;"-2",Matches!$J$2:$J$201,0))),0,IF(F679-G679=INDEX(Matches!$G$2:$G$201,MATCH($A679&amp;"-2",Matches!$J$2:$J$201,0))-INDEX(Matches!$H$2:$H$201,MATCH($A679&amp;"-2",Matches!$J$2:$J$201,0)),3,2))))),""))</f>
        <v/>
      </c>
      <c r="Z679" s="12" t="str">
        <f aca="false">IF(OR($B679="",H679="",I679=""),"",IFERROR(IF(OR(INDEX(Matches!$I$2:$I$201,MATCH($A679&amp;"-3",Matches!$J$2:$J$201,0))="Void",INDEX(Matches!$G$2:$G$201,MATCH($A679&amp;"-3",Matches!$J$2:$J$201,0))="",INDEX(Matches!$H$2:$H$201,MATCH($A679&amp;"-3",Matches!$J$2:$J$201,0))=""),"",IF(AND($C679&lt;&gt;"",INDEX(Matches!$F$2:$F$201,MATCH($A679&amp;"-3",Matches!$J$2:$J$201,0))&lt;&gt;"",$C679&gt;=INDEX(Matches!$F$2:$F$201,MATCH($A679&amp;"-3",Matches!$J$2:$J$201,0))),"",IF(AND(H679=INDEX(Matches!$G$2:$G$201,MATCH($A679&amp;"-3",Matches!$J$2:$J$201,0)),I679=INDEX(Matches!$H$2:$H$201,MATCH($A679&amp;"-3",Matches!$J$2:$J$201,0))),5,IF(SIGN(H679-I679)&lt;&gt;SIGN(INDEX(Matches!$G$2:$G$201,MATCH($A679&amp;"-3",Matches!$J$2:$J$201,0))-INDEX(Matches!$H$2:$H$201,MATCH($A679&amp;"-3",Matches!$J$2:$J$201,0))),0,IF(H679-I679=INDEX(Matches!$G$2:$G$201,MATCH($A679&amp;"-3",Matches!$J$2:$J$201,0))-INDEX(Matches!$H$2:$H$201,MATCH($A679&amp;"-3",Matches!$J$2:$J$201,0)),3,2))))),""))</f>
        <v/>
      </c>
      <c r="AA679" s="12" t="str">
        <f aca="false">IF(OR($B679="",J679="",K679=""),"",IFERROR(IF(OR(INDEX(Matches!$I$2:$I$201,MATCH($A679&amp;"-4",Matches!$J$2:$J$201,0))="Void",INDEX(Matches!$G$2:$G$201,MATCH($A679&amp;"-4",Matches!$J$2:$J$201,0))="",INDEX(Matches!$H$2:$H$201,MATCH($A679&amp;"-4",Matches!$J$2:$J$201,0))=""),"",IF(AND($C679&lt;&gt;"",INDEX(Matches!$F$2:$F$201,MATCH($A679&amp;"-4",Matches!$J$2:$J$201,0))&lt;&gt;"",$C679&gt;=INDEX(Matches!$F$2:$F$201,MATCH($A679&amp;"-4",Matches!$J$2:$J$201,0))),"",IF(AND(J679=INDEX(Matches!$G$2:$G$201,MATCH($A679&amp;"-4",Matches!$J$2:$J$201,0)),K679=INDEX(Matches!$H$2:$H$201,MATCH($A679&amp;"-4",Matches!$J$2:$J$201,0))),5,IF(SIGN(J679-K679)&lt;&gt;SIGN(INDEX(Matches!$G$2:$G$201,MATCH($A679&amp;"-4",Matches!$J$2:$J$201,0))-INDEX(Matches!$H$2:$H$201,MATCH($A679&amp;"-4",Matches!$J$2:$J$201,0))),0,IF(J679-K679=INDEX(Matches!$G$2:$G$201,MATCH($A679&amp;"-4",Matches!$J$2:$J$201,0))-INDEX(Matches!$H$2:$H$201,MATCH($A679&amp;"-4",Matches!$J$2:$J$201,0)),3,2))))),""))</f>
        <v/>
      </c>
      <c r="AB679" s="12" t="str">
        <f aca="false">IF(OR($B679="",L679="",M679=""),"",IFERROR(IF(OR(INDEX(Matches!$I$2:$I$201,MATCH($A679&amp;"-5",Matches!$J$2:$J$201,0))="Void",INDEX(Matches!$G$2:$G$201,MATCH($A679&amp;"-5",Matches!$J$2:$J$201,0))="",INDEX(Matches!$H$2:$H$201,MATCH($A679&amp;"-5",Matches!$J$2:$J$201,0))=""),"",IF(AND($C679&lt;&gt;"",INDEX(Matches!$F$2:$F$201,MATCH($A679&amp;"-5",Matches!$J$2:$J$201,0))&lt;&gt;"",$C679&gt;=INDEX(Matches!$F$2:$F$201,MATCH($A679&amp;"-5",Matches!$J$2:$J$201,0))),"",IF(AND(L679=INDEX(Matches!$G$2:$G$201,MATCH($A679&amp;"-5",Matches!$J$2:$J$201,0)),M679=INDEX(Matches!$H$2:$H$201,MATCH($A679&amp;"-5",Matches!$J$2:$J$201,0))),5,IF(SIGN(L679-M679)&lt;&gt;SIGN(INDEX(Matches!$G$2:$G$201,MATCH($A679&amp;"-5",Matches!$J$2:$J$201,0))-INDEX(Matches!$H$2:$H$201,MATCH($A679&amp;"-5",Matches!$J$2:$J$201,0))),0,IF(L679-M679=INDEX(Matches!$G$2:$G$201,MATCH($A679&amp;"-5",Matches!$J$2:$J$201,0))-INDEX(Matches!$H$2:$H$201,MATCH($A679&amp;"-5",Matches!$J$2:$J$201,0)),3,2))))),""))</f>
        <v/>
      </c>
      <c r="AC679" s="12" t="str">
        <f aca="false">IF(OR($B679="",N679="",O679=""),"",IFERROR(IF(OR(INDEX(Matches!$I$2:$I$201,MATCH($A679&amp;"-6",Matches!$J$2:$J$201,0))="Void",INDEX(Matches!$G$2:$G$201,MATCH($A679&amp;"-6",Matches!$J$2:$J$201,0))="",INDEX(Matches!$H$2:$H$201,MATCH($A679&amp;"-6",Matches!$J$2:$J$201,0))=""),"",IF(AND($C679&lt;&gt;"",INDEX(Matches!$F$2:$F$201,MATCH($A679&amp;"-6",Matches!$J$2:$J$201,0))&lt;&gt;"",$C679&gt;=INDEX(Matches!$F$2:$F$201,MATCH($A679&amp;"-6",Matches!$J$2:$J$201,0))),"",IF(AND(N679=INDEX(Matches!$G$2:$G$201,MATCH($A679&amp;"-6",Matches!$J$2:$J$201,0)),O679=INDEX(Matches!$H$2:$H$201,MATCH($A679&amp;"-6",Matches!$J$2:$J$201,0))),5,IF(SIGN(N679-O679)&lt;&gt;SIGN(INDEX(Matches!$G$2:$G$201,MATCH($A679&amp;"-6",Matches!$J$2:$J$201,0))-INDEX(Matches!$H$2:$H$201,MATCH($A679&amp;"-6",Matches!$J$2:$J$201,0))),0,IF(N679-O679=INDEX(Matches!$G$2:$G$201,MATCH($A679&amp;"-6",Matches!$J$2:$J$201,0))-INDEX(Matches!$H$2:$H$201,MATCH($A679&amp;"-6",Matches!$J$2:$J$201,0)),3,2))))),""))</f>
        <v/>
      </c>
      <c r="AD679" s="12" t="str">
        <f aca="false">IF(OR($B679="",P679="",Q679=""),"",IFERROR(IF(OR(INDEX(Matches!$I$2:$I$201,MATCH($A679&amp;"-7",Matches!$J$2:$J$201,0))="Void",INDEX(Matches!$G$2:$G$201,MATCH($A679&amp;"-7",Matches!$J$2:$J$201,0))="",INDEX(Matches!$H$2:$H$201,MATCH($A679&amp;"-7",Matches!$J$2:$J$201,0))=""),"",IF(AND($C679&lt;&gt;"",INDEX(Matches!$F$2:$F$201,MATCH($A679&amp;"-7",Matches!$J$2:$J$201,0))&lt;&gt;"",$C679&gt;=INDEX(Matches!$F$2:$F$201,MATCH($A679&amp;"-7",Matches!$J$2:$J$201,0))),"",IF(AND(P679=INDEX(Matches!$G$2:$G$201,MATCH($A679&amp;"-7",Matches!$J$2:$J$201,0)),Q679=INDEX(Matches!$H$2:$H$201,MATCH($A679&amp;"-7",Matches!$J$2:$J$201,0))),5,IF(SIGN(P679-Q679)&lt;&gt;SIGN(INDEX(Matches!$G$2:$G$201,MATCH($A679&amp;"-7",Matches!$J$2:$J$201,0))-INDEX(Matches!$H$2:$H$201,MATCH($A679&amp;"-7",Matches!$J$2:$J$201,0))),0,IF(P679-Q679=INDEX(Matches!$G$2:$G$201,MATCH($A679&amp;"-7",Matches!$J$2:$J$201,0))-INDEX(Matches!$H$2:$H$201,MATCH($A679&amp;"-7",Matches!$J$2:$J$201,0)),3,2))))),""))</f>
        <v/>
      </c>
      <c r="AE679" s="12" t="str">
        <f aca="false">IF(OR($B679="",R679="",S679=""),"",IFERROR(IF(OR(INDEX(Matches!$I$2:$I$201,MATCH($A679&amp;"-8",Matches!$J$2:$J$201,0))="Void",INDEX(Matches!$G$2:$G$201,MATCH($A679&amp;"-8",Matches!$J$2:$J$201,0))="",INDEX(Matches!$H$2:$H$201,MATCH($A679&amp;"-8",Matches!$J$2:$J$201,0))=""),"",IF(AND($C679&lt;&gt;"",INDEX(Matches!$F$2:$F$201,MATCH($A679&amp;"-8",Matches!$J$2:$J$201,0))&lt;&gt;"",$C679&gt;=INDEX(Matches!$F$2:$F$201,MATCH($A679&amp;"-8",Matches!$J$2:$J$201,0))),"",IF(AND(R679=INDEX(Matches!$G$2:$G$201,MATCH($A679&amp;"-8",Matches!$J$2:$J$201,0)),S679=INDEX(Matches!$H$2:$H$201,MATCH($A679&amp;"-8",Matches!$J$2:$J$201,0))),5,IF(SIGN(R679-S679)&lt;&gt;SIGN(INDEX(Matches!$G$2:$G$201,MATCH($A679&amp;"-8",Matches!$J$2:$J$201,0))-INDEX(Matches!$H$2:$H$201,MATCH($A679&amp;"-8",Matches!$J$2:$J$201,0))),0,IF(R679-S679=INDEX(Matches!$G$2:$G$201,MATCH($A679&amp;"-8",Matches!$J$2:$J$201,0))-INDEX(Matches!$H$2:$H$201,MATCH($A679&amp;"-8",Matches!$J$2:$J$201,0)),3,2))))),""))</f>
        <v/>
      </c>
      <c r="AF679" s="12" t="str">
        <f aca="false">IF(OR($B679="",T679="",U679=""),"",IFERROR(IF(OR(INDEX(Matches!$I$2:$I$201,MATCH($A679&amp;"-9",Matches!$J$2:$J$201,0))="Void",INDEX(Matches!$G$2:$G$201,MATCH($A679&amp;"-9",Matches!$J$2:$J$201,0))="",INDEX(Matches!$H$2:$H$201,MATCH($A679&amp;"-9",Matches!$J$2:$J$201,0))=""),"",IF(AND($C679&lt;&gt;"",INDEX(Matches!$F$2:$F$201,MATCH($A679&amp;"-9",Matches!$J$2:$J$201,0))&lt;&gt;"",$C679&gt;=INDEX(Matches!$F$2:$F$201,MATCH($A679&amp;"-9",Matches!$J$2:$J$201,0))),"",IF(AND(T679=INDEX(Matches!$G$2:$G$201,MATCH($A679&amp;"-9",Matches!$J$2:$J$201,0)),U679=INDEX(Matches!$H$2:$H$201,MATCH($A679&amp;"-9",Matches!$J$2:$J$201,0))),5,IF(SIGN(T679-U679)&lt;&gt;SIGN(INDEX(Matches!$G$2:$G$201,MATCH($A679&amp;"-9",Matches!$J$2:$J$201,0))-INDEX(Matches!$H$2:$H$201,MATCH($A679&amp;"-9",Matches!$J$2:$J$201,0))),0,IF(T679-U679=INDEX(Matches!$G$2:$G$201,MATCH($A679&amp;"-9",Matches!$J$2:$J$201,0))-INDEX(Matches!$H$2:$H$201,MATCH($A679&amp;"-9",Matches!$J$2:$J$201,0)),3,2))))),""))</f>
        <v/>
      </c>
      <c r="AG679" s="12" t="str">
        <f aca="false">IF(OR($B679="",V679="",W679=""),"",IFERROR(IF(OR(INDEX(Matches!$I$2:$I$201,MATCH($A679&amp;"-10",Matches!$J$2:$J$201,0))="Void",INDEX(Matches!$G$2:$G$201,MATCH($A679&amp;"-10",Matches!$J$2:$J$201,0))="",INDEX(Matches!$H$2:$H$201,MATCH($A679&amp;"-10",Matches!$J$2:$J$201,0))=""),"",IF(AND($C679&lt;&gt;"",INDEX(Matches!$F$2:$F$201,MATCH($A679&amp;"-10",Matches!$J$2:$J$201,0))&lt;&gt;"",$C679&gt;=INDEX(Matches!$F$2:$F$201,MATCH($A679&amp;"-10",Matches!$J$2:$J$201,0))),"",IF(AND(V679=INDEX(Matches!$G$2:$G$201,MATCH($A679&amp;"-10",Matches!$J$2:$J$201,0)),W679=INDEX(Matches!$H$2:$H$201,MATCH($A679&amp;"-10",Matches!$J$2:$J$201,0))),5,IF(SIGN(V679-W679)&lt;&gt;SIGN(INDEX(Matches!$G$2:$G$201,MATCH($A679&amp;"-10",Matches!$J$2:$J$201,0))-INDEX(Matches!$H$2:$H$201,MATCH($A679&amp;"-10",Matches!$J$2:$J$201,0))),0,IF(V679-W679=INDEX(Matches!$G$2:$G$201,MATCH($A679&amp;"-10",Matches!$J$2:$J$201,0))-INDEX(Matches!$H$2:$H$201,MATCH($A679&amp;"-10",Matches!$J$2:$J$201,0)),3,2))))),""))</f>
        <v/>
      </c>
      <c r="AH679" s="13" t="str">
        <f aca="false">IF($B679="","",SUM(X679:AG679))</f>
        <v/>
      </c>
      <c r="AI679" s="12" t="str">
        <f aca="false">IF($B679="","",COUNTIF(X679:AG679,5))</f>
        <v/>
      </c>
      <c r="AJ679" s="12" t="str">
        <f aca="false">IF($B679="","",COUNTIF(X679:AG679,"&gt;=2"))</f>
        <v/>
      </c>
      <c r="AK679" s="12" t="str">
        <f aca="false">IF($B679="","",COUNT(X679:AG679))</f>
        <v/>
      </c>
    </row>
    <row r="680" customFormat="false" ht="15" hidden="false" customHeight="false" outlineLevel="0" collapsed="false">
      <c r="A680" s="7"/>
      <c r="B680" s="7"/>
      <c r="C680" s="11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12" t="str">
        <f aca="false">IF(OR($B680="",D680="",E680=""),"",IFERROR(IF(OR(INDEX(Matches!$I$2:$I$201,MATCH($A680&amp;"-1",Matches!$J$2:$J$201,0))="Void",INDEX(Matches!$G$2:$G$201,MATCH($A680&amp;"-1",Matches!$J$2:$J$201,0))="",INDEX(Matches!$H$2:$H$201,MATCH($A680&amp;"-1",Matches!$J$2:$J$201,0))=""),"",IF(AND($C680&lt;&gt;"",INDEX(Matches!$F$2:$F$201,MATCH($A680&amp;"-1",Matches!$J$2:$J$201,0))&lt;&gt;"",$C680&gt;=INDEX(Matches!$F$2:$F$201,MATCH($A680&amp;"-1",Matches!$J$2:$J$201,0))),"",IF(AND(D680=INDEX(Matches!$G$2:$G$201,MATCH($A680&amp;"-1",Matches!$J$2:$J$201,0)),E680=INDEX(Matches!$H$2:$H$201,MATCH($A680&amp;"-1",Matches!$J$2:$J$201,0))),5,IF(SIGN(D680-E680)&lt;&gt;SIGN(INDEX(Matches!$G$2:$G$201,MATCH($A680&amp;"-1",Matches!$J$2:$J$201,0))-INDEX(Matches!$H$2:$H$201,MATCH($A680&amp;"-1",Matches!$J$2:$J$201,0))),0,IF(D680-E680=INDEX(Matches!$G$2:$G$201,MATCH($A680&amp;"-1",Matches!$J$2:$J$201,0))-INDEX(Matches!$H$2:$H$201,MATCH($A680&amp;"-1",Matches!$J$2:$J$201,0)),3,2))))),""))</f>
        <v/>
      </c>
      <c r="Y680" s="12" t="str">
        <f aca="false">IF(OR($B680="",F680="",G680=""),"",IFERROR(IF(OR(INDEX(Matches!$I$2:$I$201,MATCH($A680&amp;"-2",Matches!$J$2:$J$201,0))="Void",INDEX(Matches!$G$2:$G$201,MATCH($A680&amp;"-2",Matches!$J$2:$J$201,0))="",INDEX(Matches!$H$2:$H$201,MATCH($A680&amp;"-2",Matches!$J$2:$J$201,0))=""),"",IF(AND($C680&lt;&gt;"",INDEX(Matches!$F$2:$F$201,MATCH($A680&amp;"-2",Matches!$J$2:$J$201,0))&lt;&gt;"",$C680&gt;=INDEX(Matches!$F$2:$F$201,MATCH($A680&amp;"-2",Matches!$J$2:$J$201,0))),"",IF(AND(F680=INDEX(Matches!$G$2:$G$201,MATCH($A680&amp;"-2",Matches!$J$2:$J$201,0)),G680=INDEX(Matches!$H$2:$H$201,MATCH($A680&amp;"-2",Matches!$J$2:$J$201,0))),5,IF(SIGN(F680-G680)&lt;&gt;SIGN(INDEX(Matches!$G$2:$G$201,MATCH($A680&amp;"-2",Matches!$J$2:$J$201,0))-INDEX(Matches!$H$2:$H$201,MATCH($A680&amp;"-2",Matches!$J$2:$J$201,0))),0,IF(F680-G680=INDEX(Matches!$G$2:$G$201,MATCH($A680&amp;"-2",Matches!$J$2:$J$201,0))-INDEX(Matches!$H$2:$H$201,MATCH($A680&amp;"-2",Matches!$J$2:$J$201,0)),3,2))))),""))</f>
        <v/>
      </c>
      <c r="Z680" s="12" t="str">
        <f aca="false">IF(OR($B680="",H680="",I680=""),"",IFERROR(IF(OR(INDEX(Matches!$I$2:$I$201,MATCH($A680&amp;"-3",Matches!$J$2:$J$201,0))="Void",INDEX(Matches!$G$2:$G$201,MATCH($A680&amp;"-3",Matches!$J$2:$J$201,0))="",INDEX(Matches!$H$2:$H$201,MATCH($A680&amp;"-3",Matches!$J$2:$J$201,0))=""),"",IF(AND($C680&lt;&gt;"",INDEX(Matches!$F$2:$F$201,MATCH($A680&amp;"-3",Matches!$J$2:$J$201,0))&lt;&gt;"",$C680&gt;=INDEX(Matches!$F$2:$F$201,MATCH($A680&amp;"-3",Matches!$J$2:$J$201,0))),"",IF(AND(H680=INDEX(Matches!$G$2:$G$201,MATCH($A680&amp;"-3",Matches!$J$2:$J$201,0)),I680=INDEX(Matches!$H$2:$H$201,MATCH($A680&amp;"-3",Matches!$J$2:$J$201,0))),5,IF(SIGN(H680-I680)&lt;&gt;SIGN(INDEX(Matches!$G$2:$G$201,MATCH($A680&amp;"-3",Matches!$J$2:$J$201,0))-INDEX(Matches!$H$2:$H$201,MATCH($A680&amp;"-3",Matches!$J$2:$J$201,0))),0,IF(H680-I680=INDEX(Matches!$G$2:$G$201,MATCH($A680&amp;"-3",Matches!$J$2:$J$201,0))-INDEX(Matches!$H$2:$H$201,MATCH($A680&amp;"-3",Matches!$J$2:$J$201,0)),3,2))))),""))</f>
        <v/>
      </c>
      <c r="AA680" s="12" t="str">
        <f aca="false">IF(OR($B680="",J680="",K680=""),"",IFERROR(IF(OR(INDEX(Matches!$I$2:$I$201,MATCH($A680&amp;"-4",Matches!$J$2:$J$201,0))="Void",INDEX(Matches!$G$2:$G$201,MATCH($A680&amp;"-4",Matches!$J$2:$J$201,0))="",INDEX(Matches!$H$2:$H$201,MATCH($A680&amp;"-4",Matches!$J$2:$J$201,0))=""),"",IF(AND($C680&lt;&gt;"",INDEX(Matches!$F$2:$F$201,MATCH($A680&amp;"-4",Matches!$J$2:$J$201,0))&lt;&gt;"",$C680&gt;=INDEX(Matches!$F$2:$F$201,MATCH($A680&amp;"-4",Matches!$J$2:$J$201,0))),"",IF(AND(J680=INDEX(Matches!$G$2:$G$201,MATCH($A680&amp;"-4",Matches!$J$2:$J$201,0)),K680=INDEX(Matches!$H$2:$H$201,MATCH($A680&amp;"-4",Matches!$J$2:$J$201,0))),5,IF(SIGN(J680-K680)&lt;&gt;SIGN(INDEX(Matches!$G$2:$G$201,MATCH($A680&amp;"-4",Matches!$J$2:$J$201,0))-INDEX(Matches!$H$2:$H$201,MATCH($A680&amp;"-4",Matches!$J$2:$J$201,0))),0,IF(J680-K680=INDEX(Matches!$G$2:$G$201,MATCH($A680&amp;"-4",Matches!$J$2:$J$201,0))-INDEX(Matches!$H$2:$H$201,MATCH($A680&amp;"-4",Matches!$J$2:$J$201,0)),3,2))))),""))</f>
        <v/>
      </c>
      <c r="AB680" s="12" t="str">
        <f aca="false">IF(OR($B680="",L680="",M680=""),"",IFERROR(IF(OR(INDEX(Matches!$I$2:$I$201,MATCH($A680&amp;"-5",Matches!$J$2:$J$201,0))="Void",INDEX(Matches!$G$2:$G$201,MATCH($A680&amp;"-5",Matches!$J$2:$J$201,0))="",INDEX(Matches!$H$2:$H$201,MATCH($A680&amp;"-5",Matches!$J$2:$J$201,0))=""),"",IF(AND($C680&lt;&gt;"",INDEX(Matches!$F$2:$F$201,MATCH($A680&amp;"-5",Matches!$J$2:$J$201,0))&lt;&gt;"",$C680&gt;=INDEX(Matches!$F$2:$F$201,MATCH($A680&amp;"-5",Matches!$J$2:$J$201,0))),"",IF(AND(L680=INDEX(Matches!$G$2:$G$201,MATCH($A680&amp;"-5",Matches!$J$2:$J$201,0)),M680=INDEX(Matches!$H$2:$H$201,MATCH($A680&amp;"-5",Matches!$J$2:$J$201,0))),5,IF(SIGN(L680-M680)&lt;&gt;SIGN(INDEX(Matches!$G$2:$G$201,MATCH($A680&amp;"-5",Matches!$J$2:$J$201,0))-INDEX(Matches!$H$2:$H$201,MATCH($A680&amp;"-5",Matches!$J$2:$J$201,0))),0,IF(L680-M680=INDEX(Matches!$G$2:$G$201,MATCH($A680&amp;"-5",Matches!$J$2:$J$201,0))-INDEX(Matches!$H$2:$H$201,MATCH($A680&amp;"-5",Matches!$J$2:$J$201,0)),3,2))))),""))</f>
        <v/>
      </c>
      <c r="AC680" s="12" t="str">
        <f aca="false">IF(OR($B680="",N680="",O680=""),"",IFERROR(IF(OR(INDEX(Matches!$I$2:$I$201,MATCH($A680&amp;"-6",Matches!$J$2:$J$201,0))="Void",INDEX(Matches!$G$2:$G$201,MATCH($A680&amp;"-6",Matches!$J$2:$J$201,0))="",INDEX(Matches!$H$2:$H$201,MATCH($A680&amp;"-6",Matches!$J$2:$J$201,0))=""),"",IF(AND($C680&lt;&gt;"",INDEX(Matches!$F$2:$F$201,MATCH($A680&amp;"-6",Matches!$J$2:$J$201,0))&lt;&gt;"",$C680&gt;=INDEX(Matches!$F$2:$F$201,MATCH($A680&amp;"-6",Matches!$J$2:$J$201,0))),"",IF(AND(N680=INDEX(Matches!$G$2:$G$201,MATCH($A680&amp;"-6",Matches!$J$2:$J$201,0)),O680=INDEX(Matches!$H$2:$H$201,MATCH($A680&amp;"-6",Matches!$J$2:$J$201,0))),5,IF(SIGN(N680-O680)&lt;&gt;SIGN(INDEX(Matches!$G$2:$G$201,MATCH($A680&amp;"-6",Matches!$J$2:$J$201,0))-INDEX(Matches!$H$2:$H$201,MATCH($A680&amp;"-6",Matches!$J$2:$J$201,0))),0,IF(N680-O680=INDEX(Matches!$G$2:$G$201,MATCH($A680&amp;"-6",Matches!$J$2:$J$201,0))-INDEX(Matches!$H$2:$H$201,MATCH($A680&amp;"-6",Matches!$J$2:$J$201,0)),3,2))))),""))</f>
        <v/>
      </c>
      <c r="AD680" s="12" t="str">
        <f aca="false">IF(OR($B680="",P680="",Q680=""),"",IFERROR(IF(OR(INDEX(Matches!$I$2:$I$201,MATCH($A680&amp;"-7",Matches!$J$2:$J$201,0))="Void",INDEX(Matches!$G$2:$G$201,MATCH($A680&amp;"-7",Matches!$J$2:$J$201,0))="",INDEX(Matches!$H$2:$H$201,MATCH($A680&amp;"-7",Matches!$J$2:$J$201,0))=""),"",IF(AND($C680&lt;&gt;"",INDEX(Matches!$F$2:$F$201,MATCH($A680&amp;"-7",Matches!$J$2:$J$201,0))&lt;&gt;"",$C680&gt;=INDEX(Matches!$F$2:$F$201,MATCH($A680&amp;"-7",Matches!$J$2:$J$201,0))),"",IF(AND(P680=INDEX(Matches!$G$2:$G$201,MATCH($A680&amp;"-7",Matches!$J$2:$J$201,0)),Q680=INDEX(Matches!$H$2:$H$201,MATCH($A680&amp;"-7",Matches!$J$2:$J$201,0))),5,IF(SIGN(P680-Q680)&lt;&gt;SIGN(INDEX(Matches!$G$2:$G$201,MATCH($A680&amp;"-7",Matches!$J$2:$J$201,0))-INDEX(Matches!$H$2:$H$201,MATCH($A680&amp;"-7",Matches!$J$2:$J$201,0))),0,IF(P680-Q680=INDEX(Matches!$G$2:$G$201,MATCH($A680&amp;"-7",Matches!$J$2:$J$201,0))-INDEX(Matches!$H$2:$H$201,MATCH($A680&amp;"-7",Matches!$J$2:$J$201,0)),3,2))))),""))</f>
        <v/>
      </c>
      <c r="AE680" s="12" t="str">
        <f aca="false">IF(OR($B680="",R680="",S680=""),"",IFERROR(IF(OR(INDEX(Matches!$I$2:$I$201,MATCH($A680&amp;"-8",Matches!$J$2:$J$201,0))="Void",INDEX(Matches!$G$2:$G$201,MATCH($A680&amp;"-8",Matches!$J$2:$J$201,0))="",INDEX(Matches!$H$2:$H$201,MATCH($A680&amp;"-8",Matches!$J$2:$J$201,0))=""),"",IF(AND($C680&lt;&gt;"",INDEX(Matches!$F$2:$F$201,MATCH($A680&amp;"-8",Matches!$J$2:$J$201,0))&lt;&gt;"",$C680&gt;=INDEX(Matches!$F$2:$F$201,MATCH($A680&amp;"-8",Matches!$J$2:$J$201,0))),"",IF(AND(R680=INDEX(Matches!$G$2:$G$201,MATCH($A680&amp;"-8",Matches!$J$2:$J$201,0)),S680=INDEX(Matches!$H$2:$H$201,MATCH($A680&amp;"-8",Matches!$J$2:$J$201,0))),5,IF(SIGN(R680-S680)&lt;&gt;SIGN(INDEX(Matches!$G$2:$G$201,MATCH($A680&amp;"-8",Matches!$J$2:$J$201,0))-INDEX(Matches!$H$2:$H$201,MATCH($A680&amp;"-8",Matches!$J$2:$J$201,0))),0,IF(R680-S680=INDEX(Matches!$G$2:$G$201,MATCH($A680&amp;"-8",Matches!$J$2:$J$201,0))-INDEX(Matches!$H$2:$H$201,MATCH($A680&amp;"-8",Matches!$J$2:$J$201,0)),3,2))))),""))</f>
        <v/>
      </c>
      <c r="AF680" s="12" t="str">
        <f aca="false">IF(OR($B680="",T680="",U680=""),"",IFERROR(IF(OR(INDEX(Matches!$I$2:$I$201,MATCH($A680&amp;"-9",Matches!$J$2:$J$201,0))="Void",INDEX(Matches!$G$2:$G$201,MATCH($A680&amp;"-9",Matches!$J$2:$J$201,0))="",INDEX(Matches!$H$2:$H$201,MATCH($A680&amp;"-9",Matches!$J$2:$J$201,0))=""),"",IF(AND($C680&lt;&gt;"",INDEX(Matches!$F$2:$F$201,MATCH($A680&amp;"-9",Matches!$J$2:$J$201,0))&lt;&gt;"",$C680&gt;=INDEX(Matches!$F$2:$F$201,MATCH($A680&amp;"-9",Matches!$J$2:$J$201,0))),"",IF(AND(T680=INDEX(Matches!$G$2:$G$201,MATCH($A680&amp;"-9",Matches!$J$2:$J$201,0)),U680=INDEX(Matches!$H$2:$H$201,MATCH($A680&amp;"-9",Matches!$J$2:$J$201,0))),5,IF(SIGN(T680-U680)&lt;&gt;SIGN(INDEX(Matches!$G$2:$G$201,MATCH($A680&amp;"-9",Matches!$J$2:$J$201,0))-INDEX(Matches!$H$2:$H$201,MATCH($A680&amp;"-9",Matches!$J$2:$J$201,0))),0,IF(T680-U680=INDEX(Matches!$G$2:$G$201,MATCH($A680&amp;"-9",Matches!$J$2:$J$201,0))-INDEX(Matches!$H$2:$H$201,MATCH($A680&amp;"-9",Matches!$J$2:$J$201,0)),3,2))))),""))</f>
        <v/>
      </c>
      <c r="AG680" s="12" t="str">
        <f aca="false">IF(OR($B680="",V680="",W680=""),"",IFERROR(IF(OR(INDEX(Matches!$I$2:$I$201,MATCH($A680&amp;"-10",Matches!$J$2:$J$201,0))="Void",INDEX(Matches!$G$2:$G$201,MATCH($A680&amp;"-10",Matches!$J$2:$J$201,0))="",INDEX(Matches!$H$2:$H$201,MATCH($A680&amp;"-10",Matches!$J$2:$J$201,0))=""),"",IF(AND($C680&lt;&gt;"",INDEX(Matches!$F$2:$F$201,MATCH($A680&amp;"-10",Matches!$J$2:$J$201,0))&lt;&gt;"",$C680&gt;=INDEX(Matches!$F$2:$F$201,MATCH($A680&amp;"-10",Matches!$J$2:$J$201,0))),"",IF(AND(V680=INDEX(Matches!$G$2:$G$201,MATCH($A680&amp;"-10",Matches!$J$2:$J$201,0)),W680=INDEX(Matches!$H$2:$H$201,MATCH($A680&amp;"-10",Matches!$J$2:$J$201,0))),5,IF(SIGN(V680-W680)&lt;&gt;SIGN(INDEX(Matches!$G$2:$G$201,MATCH($A680&amp;"-10",Matches!$J$2:$J$201,0))-INDEX(Matches!$H$2:$H$201,MATCH($A680&amp;"-10",Matches!$J$2:$J$201,0))),0,IF(V680-W680=INDEX(Matches!$G$2:$G$201,MATCH($A680&amp;"-10",Matches!$J$2:$J$201,0))-INDEX(Matches!$H$2:$H$201,MATCH($A680&amp;"-10",Matches!$J$2:$J$201,0)),3,2))))),""))</f>
        <v/>
      </c>
      <c r="AH680" s="13" t="str">
        <f aca="false">IF($B680="","",SUM(X680:AG680))</f>
        <v/>
      </c>
      <c r="AI680" s="12" t="str">
        <f aca="false">IF($B680="","",COUNTIF(X680:AG680,5))</f>
        <v/>
      </c>
      <c r="AJ680" s="12" t="str">
        <f aca="false">IF($B680="","",COUNTIF(X680:AG680,"&gt;=2"))</f>
        <v/>
      </c>
      <c r="AK680" s="12" t="str">
        <f aca="false">IF($B680="","",COUNT(X680:AG680))</f>
        <v/>
      </c>
    </row>
    <row r="681" customFormat="false" ht="15" hidden="false" customHeight="false" outlineLevel="0" collapsed="false">
      <c r="A681" s="7"/>
      <c r="B681" s="7"/>
      <c r="C681" s="11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12" t="str">
        <f aca="false">IF(OR($B681="",D681="",E681=""),"",IFERROR(IF(OR(INDEX(Matches!$I$2:$I$201,MATCH($A681&amp;"-1",Matches!$J$2:$J$201,0))="Void",INDEX(Matches!$G$2:$G$201,MATCH($A681&amp;"-1",Matches!$J$2:$J$201,0))="",INDEX(Matches!$H$2:$H$201,MATCH($A681&amp;"-1",Matches!$J$2:$J$201,0))=""),"",IF(AND($C681&lt;&gt;"",INDEX(Matches!$F$2:$F$201,MATCH($A681&amp;"-1",Matches!$J$2:$J$201,0))&lt;&gt;"",$C681&gt;=INDEX(Matches!$F$2:$F$201,MATCH($A681&amp;"-1",Matches!$J$2:$J$201,0))),"",IF(AND(D681=INDEX(Matches!$G$2:$G$201,MATCH($A681&amp;"-1",Matches!$J$2:$J$201,0)),E681=INDEX(Matches!$H$2:$H$201,MATCH($A681&amp;"-1",Matches!$J$2:$J$201,0))),5,IF(SIGN(D681-E681)&lt;&gt;SIGN(INDEX(Matches!$G$2:$G$201,MATCH($A681&amp;"-1",Matches!$J$2:$J$201,0))-INDEX(Matches!$H$2:$H$201,MATCH($A681&amp;"-1",Matches!$J$2:$J$201,0))),0,IF(D681-E681=INDEX(Matches!$G$2:$G$201,MATCH($A681&amp;"-1",Matches!$J$2:$J$201,0))-INDEX(Matches!$H$2:$H$201,MATCH($A681&amp;"-1",Matches!$J$2:$J$201,0)),3,2))))),""))</f>
        <v/>
      </c>
      <c r="Y681" s="12" t="str">
        <f aca="false">IF(OR($B681="",F681="",G681=""),"",IFERROR(IF(OR(INDEX(Matches!$I$2:$I$201,MATCH($A681&amp;"-2",Matches!$J$2:$J$201,0))="Void",INDEX(Matches!$G$2:$G$201,MATCH($A681&amp;"-2",Matches!$J$2:$J$201,0))="",INDEX(Matches!$H$2:$H$201,MATCH($A681&amp;"-2",Matches!$J$2:$J$201,0))=""),"",IF(AND($C681&lt;&gt;"",INDEX(Matches!$F$2:$F$201,MATCH($A681&amp;"-2",Matches!$J$2:$J$201,0))&lt;&gt;"",$C681&gt;=INDEX(Matches!$F$2:$F$201,MATCH($A681&amp;"-2",Matches!$J$2:$J$201,0))),"",IF(AND(F681=INDEX(Matches!$G$2:$G$201,MATCH($A681&amp;"-2",Matches!$J$2:$J$201,0)),G681=INDEX(Matches!$H$2:$H$201,MATCH($A681&amp;"-2",Matches!$J$2:$J$201,0))),5,IF(SIGN(F681-G681)&lt;&gt;SIGN(INDEX(Matches!$G$2:$G$201,MATCH($A681&amp;"-2",Matches!$J$2:$J$201,0))-INDEX(Matches!$H$2:$H$201,MATCH($A681&amp;"-2",Matches!$J$2:$J$201,0))),0,IF(F681-G681=INDEX(Matches!$G$2:$G$201,MATCH($A681&amp;"-2",Matches!$J$2:$J$201,0))-INDEX(Matches!$H$2:$H$201,MATCH($A681&amp;"-2",Matches!$J$2:$J$201,0)),3,2))))),""))</f>
        <v/>
      </c>
      <c r="Z681" s="12" t="str">
        <f aca="false">IF(OR($B681="",H681="",I681=""),"",IFERROR(IF(OR(INDEX(Matches!$I$2:$I$201,MATCH($A681&amp;"-3",Matches!$J$2:$J$201,0))="Void",INDEX(Matches!$G$2:$G$201,MATCH($A681&amp;"-3",Matches!$J$2:$J$201,0))="",INDEX(Matches!$H$2:$H$201,MATCH($A681&amp;"-3",Matches!$J$2:$J$201,0))=""),"",IF(AND($C681&lt;&gt;"",INDEX(Matches!$F$2:$F$201,MATCH($A681&amp;"-3",Matches!$J$2:$J$201,0))&lt;&gt;"",$C681&gt;=INDEX(Matches!$F$2:$F$201,MATCH($A681&amp;"-3",Matches!$J$2:$J$201,0))),"",IF(AND(H681=INDEX(Matches!$G$2:$G$201,MATCH($A681&amp;"-3",Matches!$J$2:$J$201,0)),I681=INDEX(Matches!$H$2:$H$201,MATCH($A681&amp;"-3",Matches!$J$2:$J$201,0))),5,IF(SIGN(H681-I681)&lt;&gt;SIGN(INDEX(Matches!$G$2:$G$201,MATCH($A681&amp;"-3",Matches!$J$2:$J$201,0))-INDEX(Matches!$H$2:$H$201,MATCH($A681&amp;"-3",Matches!$J$2:$J$201,0))),0,IF(H681-I681=INDEX(Matches!$G$2:$G$201,MATCH($A681&amp;"-3",Matches!$J$2:$J$201,0))-INDEX(Matches!$H$2:$H$201,MATCH($A681&amp;"-3",Matches!$J$2:$J$201,0)),3,2))))),""))</f>
        <v/>
      </c>
      <c r="AA681" s="12" t="str">
        <f aca="false">IF(OR($B681="",J681="",K681=""),"",IFERROR(IF(OR(INDEX(Matches!$I$2:$I$201,MATCH($A681&amp;"-4",Matches!$J$2:$J$201,0))="Void",INDEX(Matches!$G$2:$G$201,MATCH($A681&amp;"-4",Matches!$J$2:$J$201,0))="",INDEX(Matches!$H$2:$H$201,MATCH($A681&amp;"-4",Matches!$J$2:$J$201,0))=""),"",IF(AND($C681&lt;&gt;"",INDEX(Matches!$F$2:$F$201,MATCH($A681&amp;"-4",Matches!$J$2:$J$201,0))&lt;&gt;"",$C681&gt;=INDEX(Matches!$F$2:$F$201,MATCH($A681&amp;"-4",Matches!$J$2:$J$201,0))),"",IF(AND(J681=INDEX(Matches!$G$2:$G$201,MATCH($A681&amp;"-4",Matches!$J$2:$J$201,0)),K681=INDEX(Matches!$H$2:$H$201,MATCH($A681&amp;"-4",Matches!$J$2:$J$201,0))),5,IF(SIGN(J681-K681)&lt;&gt;SIGN(INDEX(Matches!$G$2:$G$201,MATCH($A681&amp;"-4",Matches!$J$2:$J$201,0))-INDEX(Matches!$H$2:$H$201,MATCH($A681&amp;"-4",Matches!$J$2:$J$201,0))),0,IF(J681-K681=INDEX(Matches!$G$2:$G$201,MATCH($A681&amp;"-4",Matches!$J$2:$J$201,0))-INDEX(Matches!$H$2:$H$201,MATCH($A681&amp;"-4",Matches!$J$2:$J$201,0)),3,2))))),""))</f>
        <v/>
      </c>
      <c r="AB681" s="12" t="str">
        <f aca="false">IF(OR($B681="",L681="",M681=""),"",IFERROR(IF(OR(INDEX(Matches!$I$2:$I$201,MATCH($A681&amp;"-5",Matches!$J$2:$J$201,0))="Void",INDEX(Matches!$G$2:$G$201,MATCH($A681&amp;"-5",Matches!$J$2:$J$201,0))="",INDEX(Matches!$H$2:$H$201,MATCH($A681&amp;"-5",Matches!$J$2:$J$201,0))=""),"",IF(AND($C681&lt;&gt;"",INDEX(Matches!$F$2:$F$201,MATCH($A681&amp;"-5",Matches!$J$2:$J$201,0))&lt;&gt;"",$C681&gt;=INDEX(Matches!$F$2:$F$201,MATCH($A681&amp;"-5",Matches!$J$2:$J$201,0))),"",IF(AND(L681=INDEX(Matches!$G$2:$G$201,MATCH($A681&amp;"-5",Matches!$J$2:$J$201,0)),M681=INDEX(Matches!$H$2:$H$201,MATCH($A681&amp;"-5",Matches!$J$2:$J$201,0))),5,IF(SIGN(L681-M681)&lt;&gt;SIGN(INDEX(Matches!$G$2:$G$201,MATCH($A681&amp;"-5",Matches!$J$2:$J$201,0))-INDEX(Matches!$H$2:$H$201,MATCH($A681&amp;"-5",Matches!$J$2:$J$201,0))),0,IF(L681-M681=INDEX(Matches!$G$2:$G$201,MATCH($A681&amp;"-5",Matches!$J$2:$J$201,0))-INDEX(Matches!$H$2:$H$201,MATCH($A681&amp;"-5",Matches!$J$2:$J$201,0)),3,2))))),""))</f>
        <v/>
      </c>
      <c r="AC681" s="12" t="str">
        <f aca="false">IF(OR($B681="",N681="",O681=""),"",IFERROR(IF(OR(INDEX(Matches!$I$2:$I$201,MATCH($A681&amp;"-6",Matches!$J$2:$J$201,0))="Void",INDEX(Matches!$G$2:$G$201,MATCH($A681&amp;"-6",Matches!$J$2:$J$201,0))="",INDEX(Matches!$H$2:$H$201,MATCH($A681&amp;"-6",Matches!$J$2:$J$201,0))=""),"",IF(AND($C681&lt;&gt;"",INDEX(Matches!$F$2:$F$201,MATCH($A681&amp;"-6",Matches!$J$2:$J$201,0))&lt;&gt;"",$C681&gt;=INDEX(Matches!$F$2:$F$201,MATCH($A681&amp;"-6",Matches!$J$2:$J$201,0))),"",IF(AND(N681=INDEX(Matches!$G$2:$G$201,MATCH($A681&amp;"-6",Matches!$J$2:$J$201,0)),O681=INDEX(Matches!$H$2:$H$201,MATCH($A681&amp;"-6",Matches!$J$2:$J$201,0))),5,IF(SIGN(N681-O681)&lt;&gt;SIGN(INDEX(Matches!$G$2:$G$201,MATCH($A681&amp;"-6",Matches!$J$2:$J$201,0))-INDEX(Matches!$H$2:$H$201,MATCH($A681&amp;"-6",Matches!$J$2:$J$201,0))),0,IF(N681-O681=INDEX(Matches!$G$2:$G$201,MATCH($A681&amp;"-6",Matches!$J$2:$J$201,0))-INDEX(Matches!$H$2:$H$201,MATCH($A681&amp;"-6",Matches!$J$2:$J$201,0)),3,2))))),""))</f>
        <v/>
      </c>
      <c r="AD681" s="12" t="str">
        <f aca="false">IF(OR($B681="",P681="",Q681=""),"",IFERROR(IF(OR(INDEX(Matches!$I$2:$I$201,MATCH($A681&amp;"-7",Matches!$J$2:$J$201,0))="Void",INDEX(Matches!$G$2:$G$201,MATCH($A681&amp;"-7",Matches!$J$2:$J$201,0))="",INDEX(Matches!$H$2:$H$201,MATCH($A681&amp;"-7",Matches!$J$2:$J$201,0))=""),"",IF(AND($C681&lt;&gt;"",INDEX(Matches!$F$2:$F$201,MATCH($A681&amp;"-7",Matches!$J$2:$J$201,0))&lt;&gt;"",$C681&gt;=INDEX(Matches!$F$2:$F$201,MATCH($A681&amp;"-7",Matches!$J$2:$J$201,0))),"",IF(AND(P681=INDEX(Matches!$G$2:$G$201,MATCH($A681&amp;"-7",Matches!$J$2:$J$201,0)),Q681=INDEX(Matches!$H$2:$H$201,MATCH($A681&amp;"-7",Matches!$J$2:$J$201,0))),5,IF(SIGN(P681-Q681)&lt;&gt;SIGN(INDEX(Matches!$G$2:$G$201,MATCH($A681&amp;"-7",Matches!$J$2:$J$201,0))-INDEX(Matches!$H$2:$H$201,MATCH($A681&amp;"-7",Matches!$J$2:$J$201,0))),0,IF(P681-Q681=INDEX(Matches!$G$2:$G$201,MATCH($A681&amp;"-7",Matches!$J$2:$J$201,0))-INDEX(Matches!$H$2:$H$201,MATCH($A681&amp;"-7",Matches!$J$2:$J$201,0)),3,2))))),""))</f>
        <v/>
      </c>
      <c r="AE681" s="12" t="str">
        <f aca="false">IF(OR($B681="",R681="",S681=""),"",IFERROR(IF(OR(INDEX(Matches!$I$2:$I$201,MATCH($A681&amp;"-8",Matches!$J$2:$J$201,0))="Void",INDEX(Matches!$G$2:$G$201,MATCH($A681&amp;"-8",Matches!$J$2:$J$201,0))="",INDEX(Matches!$H$2:$H$201,MATCH($A681&amp;"-8",Matches!$J$2:$J$201,0))=""),"",IF(AND($C681&lt;&gt;"",INDEX(Matches!$F$2:$F$201,MATCH($A681&amp;"-8",Matches!$J$2:$J$201,0))&lt;&gt;"",$C681&gt;=INDEX(Matches!$F$2:$F$201,MATCH($A681&amp;"-8",Matches!$J$2:$J$201,0))),"",IF(AND(R681=INDEX(Matches!$G$2:$G$201,MATCH($A681&amp;"-8",Matches!$J$2:$J$201,0)),S681=INDEX(Matches!$H$2:$H$201,MATCH($A681&amp;"-8",Matches!$J$2:$J$201,0))),5,IF(SIGN(R681-S681)&lt;&gt;SIGN(INDEX(Matches!$G$2:$G$201,MATCH($A681&amp;"-8",Matches!$J$2:$J$201,0))-INDEX(Matches!$H$2:$H$201,MATCH($A681&amp;"-8",Matches!$J$2:$J$201,0))),0,IF(R681-S681=INDEX(Matches!$G$2:$G$201,MATCH($A681&amp;"-8",Matches!$J$2:$J$201,0))-INDEX(Matches!$H$2:$H$201,MATCH($A681&amp;"-8",Matches!$J$2:$J$201,0)),3,2))))),""))</f>
        <v/>
      </c>
      <c r="AF681" s="12" t="str">
        <f aca="false">IF(OR($B681="",T681="",U681=""),"",IFERROR(IF(OR(INDEX(Matches!$I$2:$I$201,MATCH($A681&amp;"-9",Matches!$J$2:$J$201,0))="Void",INDEX(Matches!$G$2:$G$201,MATCH($A681&amp;"-9",Matches!$J$2:$J$201,0))="",INDEX(Matches!$H$2:$H$201,MATCH($A681&amp;"-9",Matches!$J$2:$J$201,0))=""),"",IF(AND($C681&lt;&gt;"",INDEX(Matches!$F$2:$F$201,MATCH($A681&amp;"-9",Matches!$J$2:$J$201,0))&lt;&gt;"",$C681&gt;=INDEX(Matches!$F$2:$F$201,MATCH($A681&amp;"-9",Matches!$J$2:$J$201,0))),"",IF(AND(T681=INDEX(Matches!$G$2:$G$201,MATCH($A681&amp;"-9",Matches!$J$2:$J$201,0)),U681=INDEX(Matches!$H$2:$H$201,MATCH($A681&amp;"-9",Matches!$J$2:$J$201,0))),5,IF(SIGN(T681-U681)&lt;&gt;SIGN(INDEX(Matches!$G$2:$G$201,MATCH($A681&amp;"-9",Matches!$J$2:$J$201,0))-INDEX(Matches!$H$2:$H$201,MATCH($A681&amp;"-9",Matches!$J$2:$J$201,0))),0,IF(T681-U681=INDEX(Matches!$G$2:$G$201,MATCH($A681&amp;"-9",Matches!$J$2:$J$201,0))-INDEX(Matches!$H$2:$H$201,MATCH($A681&amp;"-9",Matches!$J$2:$J$201,0)),3,2))))),""))</f>
        <v/>
      </c>
      <c r="AG681" s="12" t="str">
        <f aca="false">IF(OR($B681="",V681="",W681=""),"",IFERROR(IF(OR(INDEX(Matches!$I$2:$I$201,MATCH($A681&amp;"-10",Matches!$J$2:$J$201,0))="Void",INDEX(Matches!$G$2:$G$201,MATCH($A681&amp;"-10",Matches!$J$2:$J$201,0))="",INDEX(Matches!$H$2:$H$201,MATCH($A681&amp;"-10",Matches!$J$2:$J$201,0))=""),"",IF(AND($C681&lt;&gt;"",INDEX(Matches!$F$2:$F$201,MATCH($A681&amp;"-10",Matches!$J$2:$J$201,0))&lt;&gt;"",$C681&gt;=INDEX(Matches!$F$2:$F$201,MATCH($A681&amp;"-10",Matches!$J$2:$J$201,0))),"",IF(AND(V681=INDEX(Matches!$G$2:$G$201,MATCH($A681&amp;"-10",Matches!$J$2:$J$201,0)),W681=INDEX(Matches!$H$2:$H$201,MATCH($A681&amp;"-10",Matches!$J$2:$J$201,0))),5,IF(SIGN(V681-W681)&lt;&gt;SIGN(INDEX(Matches!$G$2:$G$201,MATCH($A681&amp;"-10",Matches!$J$2:$J$201,0))-INDEX(Matches!$H$2:$H$201,MATCH($A681&amp;"-10",Matches!$J$2:$J$201,0))),0,IF(V681-W681=INDEX(Matches!$G$2:$G$201,MATCH($A681&amp;"-10",Matches!$J$2:$J$201,0))-INDEX(Matches!$H$2:$H$201,MATCH($A681&amp;"-10",Matches!$J$2:$J$201,0)),3,2))))),""))</f>
        <v/>
      </c>
      <c r="AH681" s="13" t="str">
        <f aca="false">IF($B681="","",SUM(X681:AG681))</f>
        <v/>
      </c>
      <c r="AI681" s="12" t="str">
        <f aca="false">IF($B681="","",COUNTIF(X681:AG681,5))</f>
        <v/>
      </c>
      <c r="AJ681" s="12" t="str">
        <f aca="false">IF($B681="","",COUNTIF(X681:AG681,"&gt;=2"))</f>
        <v/>
      </c>
      <c r="AK681" s="12" t="str">
        <f aca="false">IF($B681="","",COUNT(X681:AG681))</f>
        <v/>
      </c>
    </row>
    <row r="682" customFormat="false" ht="15" hidden="false" customHeight="false" outlineLevel="0" collapsed="false">
      <c r="A682" s="7"/>
      <c r="B682" s="7"/>
      <c r="C682" s="11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12" t="str">
        <f aca="false">IF(OR($B682="",D682="",E682=""),"",IFERROR(IF(OR(INDEX(Matches!$I$2:$I$201,MATCH($A682&amp;"-1",Matches!$J$2:$J$201,0))="Void",INDEX(Matches!$G$2:$G$201,MATCH($A682&amp;"-1",Matches!$J$2:$J$201,0))="",INDEX(Matches!$H$2:$H$201,MATCH($A682&amp;"-1",Matches!$J$2:$J$201,0))=""),"",IF(AND($C682&lt;&gt;"",INDEX(Matches!$F$2:$F$201,MATCH($A682&amp;"-1",Matches!$J$2:$J$201,0))&lt;&gt;"",$C682&gt;=INDEX(Matches!$F$2:$F$201,MATCH($A682&amp;"-1",Matches!$J$2:$J$201,0))),"",IF(AND(D682=INDEX(Matches!$G$2:$G$201,MATCH($A682&amp;"-1",Matches!$J$2:$J$201,0)),E682=INDEX(Matches!$H$2:$H$201,MATCH($A682&amp;"-1",Matches!$J$2:$J$201,0))),5,IF(SIGN(D682-E682)&lt;&gt;SIGN(INDEX(Matches!$G$2:$G$201,MATCH($A682&amp;"-1",Matches!$J$2:$J$201,0))-INDEX(Matches!$H$2:$H$201,MATCH($A682&amp;"-1",Matches!$J$2:$J$201,0))),0,IF(D682-E682=INDEX(Matches!$G$2:$G$201,MATCH($A682&amp;"-1",Matches!$J$2:$J$201,0))-INDEX(Matches!$H$2:$H$201,MATCH($A682&amp;"-1",Matches!$J$2:$J$201,0)),3,2))))),""))</f>
        <v/>
      </c>
      <c r="Y682" s="12" t="str">
        <f aca="false">IF(OR($B682="",F682="",G682=""),"",IFERROR(IF(OR(INDEX(Matches!$I$2:$I$201,MATCH($A682&amp;"-2",Matches!$J$2:$J$201,0))="Void",INDEX(Matches!$G$2:$G$201,MATCH($A682&amp;"-2",Matches!$J$2:$J$201,0))="",INDEX(Matches!$H$2:$H$201,MATCH($A682&amp;"-2",Matches!$J$2:$J$201,0))=""),"",IF(AND($C682&lt;&gt;"",INDEX(Matches!$F$2:$F$201,MATCH($A682&amp;"-2",Matches!$J$2:$J$201,0))&lt;&gt;"",$C682&gt;=INDEX(Matches!$F$2:$F$201,MATCH($A682&amp;"-2",Matches!$J$2:$J$201,0))),"",IF(AND(F682=INDEX(Matches!$G$2:$G$201,MATCH($A682&amp;"-2",Matches!$J$2:$J$201,0)),G682=INDEX(Matches!$H$2:$H$201,MATCH($A682&amp;"-2",Matches!$J$2:$J$201,0))),5,IF(SIGN(F682-G682)&lt;&gt;SIGN(INDEX(Matches!$G$2:$G$201,MATCH($A682&amp;"-2",Matches!$J$2:$J$201,0))-INDEX(Matches!$H$2:$H$201,MATCH($A682&amp;"-2",Matches!$J$2:$J$201,0))),0,IF(F682-G682=INDEX(Matches!$G$2:$G$201,MATCH($A682&amp;"-2",Matches!$J$2:$J$201,0))-INDEX(Matches!$H$2:$H$201,MATCH($A682&amp;"-2",Matches!$J$2:$J$201,0)),3,2))))),""))</f>
        <v/>
      </c>
      <c r="Z682" s="12" t="str">
        <f aca="false">IF(OR($B682="",H682="",I682=""),"",IFERROR(IF(OR(INDEX(Matches!$I$2:$I$201,MATCH($A682&amp;"-3",Matches!$J$2:$J$201,0))="Void",INDEX(Matches!$G$2:$G$201,MATCH($A682&amp;"-3",Matches!$J$2:$J$201,0))="",INDEX(Matches!$H$2:$H$201,MATCH($A682&amp;"-3",Matches!$J$2:$J$201,0))=""),"",IF(AND($C682&lt;&gt;"",INDEX(Matches!$F$2:$F$201,MATCH($A682&amp;"-3",Matches!$J$2:$J$201,0))&lt;&gt;"",$C682&gt;=INDEX(Matches!$F$2:$F$201,MATCH($A682&amp;"-3",Matches!$J$2:$J$201,0))),"",IF(AND(H682=INDEX(Matches!$G$2:$G$201,MATCH($A682&amp;"-3",Matches!$J$2:$J$201,0)),I682=INDEX(Matches!$H$2:$H$201,MATCH($A682&amp;"-3",Matches!$J$2:$J$201,0))),5,IF(SIGN(H682-I682)&lt;&gt;SIGN(INDEX(Matches!$G$2:$G$201,MATCH($A682&amp;"-3",Matches!$J$2:$J$201,0))-INDEX(Matches!$H$2:$H$201,MATCH($A682&amp;"-3",Matches!$J$2:$J$201,0))),0,IF(H682-I682=INDEX(Matches!$G$2:$G$201,MATCH($A682&amp;"-3",Matches!$J$2:$J$201,0))-INDEX(Matches!$H$2:$H$201,MATCH($A682&amp;"-3",Matches!$J$2:$J$201,0)),3,2))))),""))</f>
        <v/>
      </c>
      <c r="AA682" s="12" t="str">
        <f aca="false">IF(OR($B682="",J682="",K682=""),"",IFERROR(IF(OR(INDEX(Matches!$I$2:$I$201,MATCH($A682&amp;"-4",Matches!$J$2:$J$201,0))="Void",INDEX(Matches!$G$2:$G$201,MATCH($A682&amp;"-4",Matches!$J$2:$J$201,0))="",INDEX(Matches!$H$2:$H$201,MATCH($A682&amp;"-4",Matches!$J$2:$J$201,0))=""),"",IF(AND($C682&lt;&gt;"",INDEX(Matches!$F$2:$F$201,MATCH($A682&amp;"-4",Matches!$J$2:$J$201,0))&lt;&gt;"",$C682&gt;=INDEX(Matches!$F$2:$F$201,MATCH($A682&amp;"-4",Matches!$J$2:$J$201,0))),"",IF(AND(J682=INDEX(Matches!$G$2:$G$201,MATCH($A682&amp;"-4",Matches!$J$2:$J$201,0)),K682=INDEX(Matches!$H$2:$H$201,MATCH($A682&amp;"-4",Matches!$J$2:$J$201,0))),5,IF(SIGN(J682-K682)&lt;&gt;SIGN(INDEX(Matches!$G$2:$G$201,MATCH($A682&amp;"-4",Matches!$J$2:$J$201,0))-INDEX(Matches!$H$2:$H$201,MATCH($A682&amp;"-4",Matches!$J$2:$J$201,0))),0,IF(J682-K682=INDEX(Matches!$G$2:$G$201,MATCH($A682&amp;"-4",Matches!$J$2:$J$201,0))-INDEX(Matches!$H$2:$H$201,MATCH($A682&amp;"-4",Matches!$J$2:$J$201,0)),3,2))))),""))</f>
        <v/>
      </c>
      <c r="AB682" s="12" t="str">
        <f aca="false">IF(OR($B682="",L682="",M682=""),"",IFERROR(IF(OR(INDEX(Matches!$I$2:$I$201,MATCH($A682&amp;"-5",Matches!$J$2:$J$201,0))="Void",INDEX(Matches!$G$2:$G$201,MATCH($A682&amp;"-5",Matches!$J$2:$J$201,0))="",INDEX(Matches!$H$2:$H$201,MATCH($A682&amp;"-5",Matches!$J$2:$J$201,0))=""),"",IF(AND($C682&lt;&gt;"",INDEX(Matches!$F$2:$F$201,MATCH($A682&amp;"-5",Matches!$J$2:$J$201,0))&lt;&gt;"",$C682&gt;=INDEX(Matches!$F$2:$F$201,MATCH($A682&amp;"-5",Matches!$J$2:$J$201,0))),"",IF(AND(L682=INDEX(Matches!$G$2:$G$201,MATCH($A682&amp;"-5",Matches!$J$2:$J$201,0)),M682=INDEX(Matches!$H$2:$H$201,MATCH($A682&amp;"-5",Matches!$J$2:$J$201,0))),5,IF(SIGN(L682-M682)&lt;&gt;SIGN(INDEX(Matches!$G$2:$G$201,MATCH($A682&amp;"-5",Matches!$J$2:$J$201,0))-INDEX(Matches!$H$2:$H$201,MATCH($A682&amp;"-5",Matches!$J$2:$J$201,0))),0,IF(L682-M682=INDEX(Matches!$G$2:$G$201,MATCH($A682&amp;"-5",Matches!$J$2:$J$201,0))-INDEX(Matches!$H$2:$H$201,MATCH($A682&amp;"-5",Matches!$J$2:$J$201,0)),3,2))))),""))</f>
        <v/>
      </c>
      <c r="AC682" s="12" t="str">
        <f aca="false">IF(OR($B682="",N682="",O682=""),"",IFERROR(IF(OR(INDEX(Matches!$I$2:$I$201,MATCH($A682&amp;"-6",Matches!$J$2:$J$201,0))="Void",INDEX(Matches!$G$2:$G$201,MATCH($A682&amp;"-6",Matches!$J$2:$J$201,0))="",INDEX(Matches!$H$2:$H$201,MATCH($A682&amp;"-6",Matches!$J$2:$J$201,0))=""),"",IF(AND($C682&lt;&gt;"",INDEX(Matches!$F$2:$F$201,MATCH($A682&amp;"-6",Matches!$J$2:$J$201,0))&lt;&gt;"",$C682&gt;=INDEX(Matches!$F$2:$F$201,MATCH($A682&amp;"-6",Matches!$J$2:$J$201,0))),"",IF(AND(N682=INDEX(Matches!$G$2:$G$201,MATCH($A682&amp;"-6",Matches!$J$2:$J$201,0)),O682=INDEX(Matches!$H$2:$H$201,MATCH($A682&amp;"-6",Matches!$J$2:$J$201,0))),5,IF(SIGN(N682-O682)&lt;&gt;SIGN(INDEX(Matches!$G$2:$G$201,MATCH($A682&amp;"-6",Matches!$J$2:$J$201,0))-INDEX(Matches!$H$2:$H$201,MATCH($A682&amp;"-6",Matches!$J$2:$J$201,0))),0,IF(N682-O682=INDEX(Matches!$G$2:$G$201,MATCH($A682&amp;"-6",Matches!$J$2:$J$201,0))-INDEX(Matches!$H$2:$H$201,MATCH($A682&amp;"-6",Matches!$J$2:$J$201,0)),3,2))))),""))</f>
        <v/>
      </c>
      <c r="AD682" s="12" t="str">
        <f aca="false">IF(OR($B682="",P682="",Q682=""),"",IFERROR(IF(OR(INDEX(Matches!$I$2:$I$201,MATCH($A682&amp;"-7",Matches!$J$2:$J$201,0))="Void",INDEX(Matches!$G$2:$G$201,MATCH($A682&amp;"-7",Matches!$J$2:$J$201,0))="",INDEX(Matches!$H$2:$H$201,MATCH($A682&amp;"-7",Matches!$J$2:$J$201,0))=""),"",IF(AND($C682&lt;&gt;"",INDEX(Matches!$F$2:$F$201,MATCH($A682&amp;"-7",Matches!$J$2:$J$201,0))&lt;&gt;"",$C682&gt;=INDEX(Matches!$F$2:$F$201,MATCH($A682&amp;"-7",Matches!$J$2:$J$201,0))),"",IF(AND(P682=INDEX(Matches!$G$2:$G$201,MATCH($A682&amp;"-7",Matches!$J$2:$J$201,0)),Q682=INDEX(Matches!$H$2:$H$201,MATCH($A682&amp;"-7",Matches!$J$2:$J$201,0))),5,IF(SIGN(P682-Q682)&lt;&gt;SIGN(INDEX(Matches!$G$2:$G$201,MATCH($A682&amp;"-7",Matches!$J$2:$J$201,0))-INDEX(Matches!$H$2:$H$201,MATCH($A682&amp;"-7",Matches!$J$2:$J$201,0))),0,IF(P682-Q682=INDEX(Matches!$G$2:$G$201,MATCH($A682&amp;"-7",Matches!$J$2:$J$201,0))-INDEX(Matches!$H$2:$H$201,MATCH($A682&amp;"-7",Matches!$J$2:$J$201,0)),3,2))))),""))</f>
        <v/>
      </c>
      <c r="AE682" s="12" t="str">
        <f aca="false">IF(OR($B682="",R682="",S682=""),"",IFERROR(IF(OR(INDEX(Matches!$I$2:$I$201,MATCH($A682&amp;"-8",Matches!$J$2:$J$201,0))="Void",INDEX(Matches!$G$2:$G$201,MATCH($A682&amp;"-8",Matches!$J$2:$J$201,0))="",INDEX(Matches!$H$2:$H$201,MATCH($A682&amp;"-8",Matches!$J$2:$J$201,0))=""),"",IF(AND($C682&lt;&gt;"",INDEX(Matches!$F$2:$F$201,MATCH($A682&amp;"-8",Matches!$J$2:$J$201,0))&lt;&gt;"",$C682&gt;=INDEX(Matches!$F$2:$F$201,MATCH($A682&amp;"-8",Matches!$J$2:$J$201,0))),"",IF(AND(R682=INDEX(Matches!$G$2:$G$201,MATCH($A682&amp;"-8",Matches!$J$2:$J$201,0)),S682=INDEX(Matches!$H$2:$H$201,MATCH($A682&amp;"-8",Matches!$J$2:$J$201,0))),5,IF(SIGN(R682-S682)&lt;&gt;SIGN(INDEX(Matches!$G$2:$G$201,MATCH($A682&amp;"-8",Matches!$J$2:$J$201,0))-INDEX(Matches!$H$2:$H$201,MATCH($A682&amp;"-8",Matches!$J$2:$J$201,0))),0,IF(R682-S682=INDEX(Matches!$G$2:$G$201,MATCH($A682&amp;"-8",Matches!$J$2:$J$201,0))-INDEX(Matches!$H$2:$H$201,MATCH($A682&amp;"-8",Matches!$J$2:$J$201,0)),3,2))))),""))</f>
        <v/>
      </c>
      <c r="AF682" s="12" t="str">
        <f aca="false">IF(OR($B682="",T682="",U682=""),"",IFERROR(IF(OR(INDEX(Matches!$I$2:$I$201,MATCH($A682&amp;"-9",Matches!$J$2:$J$201,0))="Void",INDEX(Matches!$G$2:$G$201,MATCH($A682&amp;"-9",Matches!$J$2:$J$201,0))="",INDEX(Matches!$H$2:$H$201,MATCH($A682&amp;"-9",Matches!$J$2:$J$201,0))=""),"",IF(AND($C682&lt;&gt;"",INDEX(Matches!$F$2:$F$201,MATCH($A682&amp;"-9",Matches!$J$2:$J$201,0))&lt;&gt;"",$C682&gt;=INDEX(Matches!$F$2:$F$201,MATCH($A682&amp;"-9",Matches!$J$2:$J$201,0))),"",IF(AND(T682=INDEX(Matches!$G$2:$G$201,MATCH($A682&amp;"-9",Matches!$J$2:$J$201,0)),U682=INDEX(Matches!$H$2:$H$201,MATCH($A682&amp;"-9",Matches!$J$2:$J$201,0))),5,IF(SIGN(T682-U682)&lt;&gt;SIGN(INDEX(Matches!$G$2:$G$201,MATCH($A682&amp;"-9",Matches!$J$2:$J$201,0))-INDEX(Matches!$H$2:$H$201,MATCH($A682&amp;"-9",Matches!$J$2:$J$201,0))),0,IF(T682-U682=INDEX(Matches!$G$2:$G$201,MATCH($A682&amp;"-9",Matches!$J$2:$J$201,0))-INDEX(Matches!$H$2:$H$201,MATCH($A682&amp;"-9",Matches!$J$2:$J$201,0)),3,2))))),""))</f>
        <v/>
      </c>
      <c r="AG682" s="12" t="str">
        <f aca="false">IF(OR($B682="",V682="",W682=""),"",IFERROR(IF(OR(INDEX(Matches!$I$2:$I$201,MATCH($A682&amp;"-10",Matches!$J$2:$J$201,0))="Void",INDEX(Matches!$G$2:$G$201,MATCH($A682&amp;"-10",Matches!$J$2:$J$201,0))="",INDEX(Matches!$H$2:$H$201,MATCH($A682&amp;"-10",Matches!$J$2:$J$201,0))=""),"",IF(AND($C682&lt;&gt;"",INDEX(Matches!$F$2:$F$201,MATCH($A682&amp;"-10",Matches!$J$2:$J$201,0))&lt;&gt;"",$C682&gt;=INDEX(Matches!$F$2:$F$201,MATCH($A682&amp;"-10",Matches!$J$2:$J$201,0))),"",IF(AND(V682=INDEX(Matches!$G$2:$G$201,MATCH($A682&amp;"-10",Matches!$J$2:$J$201,0)),W682=INDEX(Matches!$H$2:$H$201,MATCH($A682&amp;"-10",Matches!$J$2:$J$201,0))),5,IF(SIGN(V682-W682)&lt;&gt;SIGN(INDEX(Matches!$G$2:$G$201,MATCH($A682&amp;"-10",Matches!$J$2:$J$201,0))-INDEX(Matches!$H$2:$H$201,MATCH($A682&amp;"-10",Matches!$J$2:$J$201,0))),0,IF(V682-W682=INDEX(Matches!$G$2:$G$201,MATCH($A682&amp;"-10",Matches!$J$2:$J$201,0))-INDEX(Matches!$H$2:$H$201,MATCH($A682&amp;"-10",Matches!$J$2:$J$201,0)),3,2))))),""))</f>
        <v/>
      </c>
      <c r="AH682" s="13" t="str">
        <f aca="false">IF($B682="","",SUM(X682:AG682))</f>
        <v/>
      </c>
      <c r="AI682" s="12" t="str">
        <f aca="false">IF($B682="","",COUNTIF(X682:AG682,5))</f>
        <v/>
      </c>
      <c r="AJ682" s="12" t="str">
        <f aca="false">IF($B682="","",COUNTIF(X682:AG682,"&gt;=2"))</f>
        <v/>
      </c>
      <c r="AK682" s="12" t="str">
        <f aca="false">IF($B682="","",COUNT(X682:AG682))</f>
        <v/>
      </c>
    </row>
    <row r="683" customFormat="false" ht="15" hidden="false" customHeight="false" outlineLevel="0" collapsed="false">
      <c r="A683" s="7"/>
      <c r="B683" s="7"/>
      <c r="C683" s="11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12" t="str">
        <f aca="false">IF(OR($B683="",D683="",E683=""),"",IFERROR(IF(OR(INDEX(Matches!$I$2:$I$201,MATCH($A683&amp;"-1",Matches!$J$2:$J$201,0))="Void",INDEX(Matches!$G$2:$G$201,MATCH($A683&amp;"-1",Matches!$J$2:$J$201,0))="",INDEX(Matches!$H$2:$H$201,MATCH($A683&amp;"-1",Matches!$J$2:$J$201,0))=""),"",IF(AND($C683&lt;&gt;"",INDEX(Matches!$F$2:$F$201,MATCH($A683&amp;"-1",Matches!$J$2:$J$201,0))&lt;&gt;"",$C683&gt;=INDEX(Matches!$F$2:$F$201,MATCH($A683&amp;"-1",Matches!$J$2:$J$201,0))),"",IF(AND(D683=INDEX(Matches!$G$2:$G$201,MATCH($A683&amp;"-1",Matches!$J$2:$J$201,0)),E683=INDEX(Matches!$H$2:$H$201,MATCH($A683&amp;"-1",Matches!$J$2:$J$201,0))),5,IF(SIGN(D683-E683)&lt;&gt;SIGN(INDEX(Matches!$G$2:$G$201,MATCH($A683&amp;"-1",Matches!$J$2:$J$201,0))-INDEX(Matches!$H$2:$H$201,MATCH($A683&amp;"-1",Matches!$J$2:$J$201,0))),0,IF(D683-E683=INDEX(Matches!$G$2:$G$201,MATCH($A683&amp;"-1",Matches!$J$2:$J$201,0))-INDEX(Matches!$H$2:$H$201,MATCH($A683&amp;"-1",Matches!$J$2:$J$201,0)),3,2))))),""))</f>
        <v/>
      </c>
      <c r="Y683" s="12" t="str">
        <f aca="false">IF(OR($B683="",F683="",G683=""),"",IFERROR(IF(OR(INDEX(Matches!$I$2:$I$201,MATCH($A683&amp;"-2",Matches!$J$2:$J$201,0))="Void",INDEX(Matches!$G$2:$G$201,MATCH($A683&amp;"-2",Matches!$J$2:$J$201,0))="",INDEX(Matches!$H$2:$H$201,MATCH($A683&amp;"-2",Matches!$J$2:$J$201,0))=""),"",IF(AND($C683&lt;&gt;"",INDEX(Matches!$F$2:$F$201,MATCH($A683&amp;"-2",Matches!$J$2:$J$201,0))&lt;&gt;"",$C683&gt;=INDEX(Matches!$F$2:$F$201,MATCH($A683&amp;"-2",Matches!$J$2:$J$201,0))),"",IF(AND(F683=INDEX(Matches!$G$2:$G$201,MATCH($A683&amp;"-2",Matches!$J$2:$J$201,0)),G683=INDEX(Matches!$H$2:$H$201,MATCH($A683&amp;"-2",Matches!$J$2:$J$201,0))),5,IF(SIGN(F683-G683)&lt;&gt;SIGN(INDEX(Matches!$G$2:$G$201,MATCH($A683&amp;"-2",Matches!$J$2:$J$201,0))-INDEX(Matches!$H$2:$H$201,MATCH($A683&amp;"-2",Matches!$J$2:$J$201,0))),0,IF(F683-G683=INDEX(Matches!$G$2:$G$201,MATCH($A683&amp;"-2",Matches!$J$2:$J$201,0))-INDEX(Matches!$H$2:$H$201,MATCH($A683&amp;"-2",Matches!$J$2:$J$201,0)),3,2))))),""))</f>
        <v/>
      </c>
      <c r="Z683" s="12" t="str">
        <f aca="false">IF(OR($B683="",H683="",I683=""),"",IFERROR(IF(OR(INDEX(Matches!$I$2:$I$201,MATCH($A683&amp;"-3",Matches!$J$2:$J$201,0))="Void",INDEX(Matches!$G$2:$G$201,MATCH($A683&amp;"-3",Matches!$J$2:$J$201,0))="",INDEX(Matches!$H$2:$H$201,MATCH($A683&amp;"-3",Matches!$J$2:$J$201,0))=""),"",IF(AND($C683&lt;&gt;"",INDEX(Matches!$F$2:$F$201,MATCH($A683&amp;"-3",Matches!$J$2:$J$201,0))&lt;&gt;"",$C683&gt;=INDEX(Matches!$F$2:$F$201,MATCH($A683&amp;"-3",Matches!$J$2:$J$201,0))),"",IF(AND(H683=INDEX(Matches!$G$2:$G$201,MATCH($A683&amp;"-3",Matches!$J$2:$J$201,0)),I683=INDEX(Matches!$H$2:$H$201,MATCH($A683&amp;"-3",Matches!$J$2:$J$201,0))),5,IF(SIGN(H683-I683)&lt;&gt;SIGN(INDEX(Matches!$G$2:$G$201,MATCH($A683&amp;"-3",Matches!$J$2:$J$201,0))-INDEX(Matches!$H$2:$H$201,MATCH($A683&amp;"-3",Matches!$J$2:$J$201,0))),0,IF(H683-I683=INDEX(Matches!$G$2:$G$201,MATCH($A683&amp;"-3",Matches!$J$2:$J$201,0))-INDEX(Matches!$H$2:$H$201,MATCH($A683&amp;"-3",Matches!$J$2:$J$201,0)),3,2))))),""))</f>
        <v/>
      </c>
      <c r="AA683" s="12" t="str">
        <f aca="false">IF(OR($B683="",J683="",K683=""),"",IFERROR(IF(OR(INDEX(Matches!$I$2:$I$201,MATCH($A683&amp;"-4",Matches!$J$2:$J$201,0))="Void",INDEX(Matches!$G$2:$G$201,MATCH($A683&amp;"-4",Matches!$J$2:$J$201,0))="",INDEX(Matches!$H$2:$H$201,MATCH($A683&amp;"-4",Matches!$J$2:$J$201,0))=""),"",IF(AND($C683&lt;&gt;"",INDEX(Matches!$F$2:$F$201,MATCH($A683&amp;"-4",Matches!$J$2:$J$201,0))&lt;&gt;"",$C683&gt;=INDEX(Matches!$F$2:$F$201,MATCH($A683&amp;"-4",Matches!$J$2:$J$201,0))),"",IF(AND(J683=INDEX(Matches!$G$2:$G$201,MATCH($A683&amp;"-4",Matches!$J$2:$J$201,0)),K683=INDEX(Matches!$H$2:$H$201,MATCH($A683&amp;"-4",Matches!$J$2:$J$201,0))),5,IF(SIGN(J683-K683)&lt;&gt;SIGN(INDEX(Matches!$G$2:$G$201,MATCH($A683&amp;"-4",Matches!$J$2:$J$201,0))-INDEX(Matches!$H$2:$H$201,MATCH($A683&amp;"-4",Matches!$J$2:$J$201,0))),0,IF(J683-K683=INDEX(Matches!$G$2:$G$201,MATCH($A683&amp;"-4",Matches!$J$2:$J$201,0))-INDEX(Matches!$H$2:$H$201,MATCH($A683&amp;"-4",Matches!$J$2:$J$201,0)),3,2))))),""))</f>
        <v/>
      </c>
      <c r="AB683" s="12" t="str">
        <f aca="false">IF(OR($B683="",L683="",M683=""),"",IFERROR(IF(OR(INDEX(Matches!$I$2:$I$201,MATCH($A683&amp;"-5",Matches!$J$2:$J$201,0))="Void",INDEX(Matches!$G$2:$G$201,MATCH($A683&amp;"-5",Matches!$J$2:$J$201,0))="",INDEX(Matches!$H$2:$H$201,MATCH($A683&amp;"-5",Matches!$J$2:$J$201,0))=""),"",IF(AND($C683&lt;&gt;"",INDEX(Matches!$F$2:$F$201,MATCH($A683&amp;"-5",Matches!$J$2:$J$201,0))&lt;&gt;"",$C683&gt;=INDEX(Matches!$F$2:$F$201,MATCH($A683&amp;"-5",Matches!$J$2:$J$201,0))),"",IF(AND(L683=INDEX(Matches!$G$2:$G$201,MATCH($A683&amp;"-5",Matches!$J$2:$J$201,0)),M683=INDEX(Matches!$H$2:$H$201,MATCH($A683&amp;"-5",Matches!$J$2:$J$201,0))),5,IF(SIGN(L683-M683)&lt;&gt;SIGN(INDEX(Matches!$G$2:$G$201,MATCH($A683&amp;"-5",Matches!$J$2:$J$201,0))-INDEX(Matches!$H$2:$H$201,MATCH($A683&amp;"-5",Matches!$J$2:$J$201,0))),0,IF(L683-M683=INDEX(Matches!$G$2:$G$201,MATCH($A683&amp;"-5",Matches!$J$2:$J$201,0))-INDEX(Matches!$H$2:$H$201,MATCH($A683&amp;"-5",Matches!$J$2:$J$201,0)),3,2))))),""))</f>
        <v/>
      </c>
      <c r="AC683" s="12" t="str">
        <f aca="false">IF(OR($B683="",N683="",O683=""),"",IFERROR(IF(OR(INDEX(Matches!$I$2:$I$201,MATCH($A683&amp;"-6",Matches!$J$2:$J$201,0))="Void",INDEX(Matches!$G$2:$G$201,MATCH($A683&amp;"-6",Matches!$J$2:$J$201,0))="",INDEX(Matches!$H$2:$H$201,MATCH($A683&amp;"-6",Matches!$J$2:$J$201,0))=""),"",IF(AND($C683&lt;&gt;"",INDEX(Matches!$F$2:$F$201,MATCH($A683&amp;"-6",Matches!$J$2:$J$201,0))&lt;&gt;"",$C683&gt;=INDEX(Matches!$F$2:$F$201,MATCH($A683&amp;"-6",Matches!$J$2:$J$201,0))),"",IF(AND(N683=INDEX(Matches!$G$2:$G$201,MATCH($A683&amp;"-6",Matches!$J$2:$J$201,0)),O683=INDEX(Matches!$H$2:$H$201,MATCH($A683&amp;"-6",Matches!$J$2:$J$201,0))),5,IF(SIGN(N683-O683)&lt;&gt;SIGN(INDEX(Matches!$G$2:$G$201,MATCH($A683&amp;"-6",Matches!$J$2:$J$201,0))-INDEX(Matches!$H$2:$H$201,MATCH($A683&amp;"-6",Matches!$J$2:$J$201,0))),0,IF(N683-O683=INDEX(Matches!$G$2:$G$201,MATCH($A683&amp;"-6",Matches!$J$2:$J$201,0))-INDEX(Matches!$H$2:$H$201,MATCH($A683&amp;"-6",Matches!$J$2:$J$201,0)),3,2))))),""))</f>
        <v/>
      </c>
      <c r="AD683" s="12" t="str">
        <f aca="false">IF(OR($B683="",P683="",Q683=""),"",IFERROR(IF(OR(INDEX(Matches!$I$2:$I$201,MATCH($A683&amp;"-7",Matches!$J$2:$J$201,0))="Void",INDEX(Matches!$G$2:$G$201,MATCH($A683&amp;"-7",Matches!$J$2:$J$201,0))="",INDEX(Matches!$H$2:$H$201,MATCH($A683&amp;"-7",Matches!$J$2:$J$201,0))=""),"",IF(AND($C683&lt;&gt;"",INDEX(Matches!$F$2:$F$201,MATCH($A683&amp;"-7",Matches!$J$2:$J$201,0))&lt;&gt;"",$C683&gt;=INDEX(Matches!$F$2:$F$201,MATCH($A683&amp;"-7",Matches!$J$2:$J$201,0))),"",IF(AND(P683=INDEX(Matches!$G$2:$G$201,MATCH($A683&amp;"-7",Matches!$J$2:$J$201,0)),Q683=INDEX(Matches!$H$2:$H$201,MATCH($A683&amp;"-7",Matches!$J$2:$J$201,0))),5,IF(SIGN(P683-Q683)&lt;&gt;SIGN(INDEX(Matches!$G$2:$G$201,MATCH($A683&amp;"-7",Matches!$J$2:$J$201,0))-INDEX(Matches!$H$2:$H$201,MATCH($A683&amp;"-7",Matches!$J$2:$J$201,0))),0,IF(P683-Q683=INDEX(Matches!$G$2:$G$201,MATCH($A683&amp;"-7",Matches!$J$2:$J$201,0))-INDEX(Matches!$H$2:$H$201,MATCH($A683&amp;"-7",Matches!$J$2:$J$201,0)),3,2))))),""))</f>
        <v/>
      </c>
      <c r="AE683" s="12" t="str">
        <f aca="false">IF(OR($B683="",R683="",S683=""),"",IFERROR(IF(OR(INDEX(Matches!$I$2:$I$201,MATCH($A683&amp;"-8",Matches!$J$2:$J$201,0))="Void",INDEX(Matches!$G$2:$G$201,MATCH($A683&amp;"-8",Matches!$J$2:$J$201,0))="",INDEX(Matches!$H$2:$H$201,MATCH($A683&amp;"-8",Matches!$J$2:$J$201,0))=""),"",IF(AND($C683&lt;&gt;"",INDEX(Matches!$F$2:$F$201,MATCH($A683&amp;"-8",Matches!$J$2:$J$201,0))&lt;&gt;"",$C683&gt;=INDEX(Matches!$F$2:$F$201,MATCH($A683&amp;"-8",Matches!$J$2:$J$201,0))),"",IF(AND(R683=INDEX(Matches!$G$2:$G$201,MATCH($A683&amp;"-8",Matches!$J$2:$J$201,0)),S683=INDEX(Matches!$H$2:$H$201,MATCH($A683&amp;"-8",Matches!$J$2:$J$201,0))),5,IF(SIGN(R683-S683)&lt;&gt;SIGN(INDEX(Matches!$G$2:$G$201,MATCH($A683&amp;"-8",Matches!$J$2:$J$201,0))-INDEX(Matches!$H$2:$H$201,MATCH($A683&amp;"-8",Matches!$J$2:$J$201,0))),0,IF(R683-S683=INDEX(Matches!$G$2:$G$201,MATCH($A683&amp;"-8",Matches!$J$2:$J$201,0))-INDEX(Matches!$H$2:$H$201,MATCH($A683&amp;"-8",Matches!$J$2:$J$201,0)),3,2))))),""))</f>
        <v/>
      </c>
      <c r="AF683" s="12" t="str">
        <f aca="false">IF(OR($B683="",T683="",U683=""),"",IFERROR(IF(OR(INDEX(Matches!$I$2:$I$201,MATCH($A683&amp;"-9",Matches!$J$2:$J$201,0))="Void",INDEX(Matches!$G$2:$G$201,MATCH($A683&amp;"-9",Matches!$J$2:$J$201,0))="",INDEX(Matches!$H$2:$H$201,MATCH($A683&amp;"-9",Matches!$J$2:$J$201,0))=""),"",IF(AND($C683&lt;&gt;"",INDEX(Matches!$F$2:$F$201,MATCH($A683&amp;"-9",Matches!$J$2:$J$201,0))&lt;&gt;"",$C683&gt;=INDEX(Matches!$F$2:$F$201,MATCH($A683&amp;"-9",Matches!$J$2:$J$201,0))),"",IF(AND(T683=INDEX(Matches!$G$2:$G$201,MATCH($A683&amp;"-9",Matches!$J$2:$J$201,0)),U683=INDEX(Matches!$H$2:$H$201,MATCH($A683&amp;"-9",Matches!$J$2:$J$201,0))),5,IF(SIGN(T683-U683)&lt;&gt;SIGN(INDEX(Matches!$G$2:$G$201,MATCH($A683&amp;"-9",Matches!$J$2:$J$201,0))-INDEX(Matches!$H$2:$H$201,MATCH($A683&amp;"-9",Matches!$J$2:$J$201,0))),0,IF(T683-U683=INDEX(Matches!$G$2:$G$201,MATCH($A683&amp;"-9",Matches!$J$2:$J$201,0))-INDEX(Matches!$H$2:$H$201,MATCH($A683&amp;"-9",Matches!$J$2:$J$201,0)),3,2))))),""))</f>
        <v/>
      </c>
      <c r="AG683" s="12" t="str">
        <f aca="false">IF(OR($B683="",V683="",W683=""),"",IFERROR(IF(OR(INDEX(Matches!$I$2:$I$201,MATCH($A683&amp;"-10",Matches!$J$2:$J$201,0))="Void",INDEX(Matches!$G$2:$G$201,MATCH($A683&amp;"-10",Matches!$J$2:$J$201,0))="",INDEX(Matches!$H$2:$H$201,MATCH($A683&amp;"-10",Matches!$J$2:$J$201,0))=""),"",IF(AND($C683&lt;&gt;"",INDEX(Matches!$F$2:$F$201,MATCH($A683&amp;"-10",Matches!$J$2:$J$201,0))&lt;&gt;"",$C683&gt;=INDEX(Matches!$F$2:$F$201,MATCH($A683&amp;"-10",Matches!$J$2:$J$201,0))),"",IF(AND(V683=INDEX(Matches!$G$2:$G$201,MATCH($A683&amp;"-10",Matches!$J$2:$J$201,0)),W683=INDEX(Matches!$H$2:$H$201,MATCH($A683&amp;"-10",Matches!$J$2:$J$201,0))),5,IF(SIGN(V683-W683)&lt;&gt;SIGN(INDEX(Matches!$G$2:$G$201,MATCH($A683&amp;"-10",Matches!$J$2:$J$201,0))-INDEX(Matches!$H$2:$H$201,MATCH($A683&amp;"-10",Matches!$J$2:$J$201,0))),0,IF(V683-W683=INDEX(Matches!$G$2:$G$201,MATCH($A683&amp;"-10",Matches!$J$2:$J$201,0))-INDEX(Matches!$H$2:$H$201,MATCH($A683&amp;"-10",Matches!$J$2:$J$201,0)),3,2))))),""))</f>
        <v/>
      </c>
      <c r="AH683" s="13" t="str">
        <f aca="false">IF($B683="","",SUM(X683:AG683))</f>
        <v/>
      </c>
      <c r="AI683" s="12" t="str">
        <f aca="false">IF($B683="","",COUNTIF(X683:AG683,5))</f>
        <v/>
      </c>
      <c r="AJ683" s="12" t="str">
        <f aca="false">IF($B683="","",COUNTIF(X683:AG683,"&gt;=2"))</f>
        <v/>
      </c>
      <c r="AK683" s="12" t="str">
        <f aca="false">IF($B683="","",COUNT(X683:AG683))</f>
        <v/>
      </c>
    </row>
    <row r="684" customFormat="false" ht="15" hidden="false" customHeight="false" outlineLevel="0" collapsed="false">
      <c r="A684" s="7"/>
      <c r="B684" s="7"/>
      <c r="C684" s="11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12" t="str">
        <f aca="false">IF(OR($B684="",D684="",E684=""),"",IFERROR(IF(OR(INDEX(Matches!$I$2:$I$201,MATCH($A684&amp;"-1",Matches!$J$2:$J$201,0))="Void",INDEX(Matches!$G$2:$G$201,MATCH($A684&amp;"-1",Matches!$J$2:$J$201,0))="",INDEX(Matches!$H$2:$H$201,MATCH($A684&amp;"-1",Matches!$J$2:$J$201,0))=""),"",IF(AND($C684&lt;&gt;"",INDEX(Matches!$F$2:$F$201,MATCH($A684&amp;"-1",Matches!$J$2:$J$201,0))&lt;&gt;"",$C684&gt;=INDEX(Matches!$F$2:$F$201,MATCH($A684&amp;"-1",Matches!$J$2:$J$201,0))),"",IF(AND(D684=INDEX(Matches!$G$2:$G$201,MATCH($A684&amp;"-1",Matches!$J$2:$J$201,0)),E684=INDEX(Matches!$H$2:$H$201,MATCH($A684&amp;"-1",Matches!$J$2:$J$201,0))),5,IF(SIGN(D684-E684)&lt;&gt;SIGN(INDEX(Matches!$G$2:$G$201,MATCH($A684&amp;"-1",Matches!$J$2:$J$201,0))-INDEX(Matches!$H$2:$H$201,MATCH($A684&amp;"-1",Matches!$J$2:$J$201,0))),0,IF(D684-E684=INDEX(Matches!$G$2:$G$201,MATCH($A684&amp;"-1",Matches!$J$2:$J$201,0))-INDEX(Matches!$H$2:$H$201,MATCH($A684&amp;"-1",Matches!$J$2:$J$201,0)),3,2))))),""))</f>
        <v/>
      </c>
      <c r="Y684" s="12" t="str">
        <f aca="false">IF(OR($B684="",F684="",G684=""),"",IFERROR(IF(OR(INDEX(Matches!$I$2:$I$201,MATCH($A684&amp;"-2",Matches!$J$2:$J$201,0))="Void",INDEX(Matches!$G$2:$G$201,MATCH($A684&amp;"-2",Matches!$J$2:$J$201,0))="",INDEX(Matches!$H$2:$H$201,MATCH($A684&amp;"-2",Matches!$J$2:$J$201,0))=""),"",IF(AND($C684&lt;&gt;"",INDEX(Matches!$F$2:$F$201,MATCH($A684&amp;"-2",Matches!$J$2:$J$201,0))&lt;&gt;"",$C684&gt;=INDEX(Matches!$F$2:$F$201,MATCH($A684&amp;"-2",Matches!$J$2:$J$201,0))),"",IF(AND(F684=INDEX(Matches!$G$2:$G$201,MATCH($A684&amp;"-2",Matches!$J$2:$J$201,0)),G684=INDEX(Matches!$H$2:$H$201,MATCH($A684&amp;"-2",Matches!$J$2:$J$201,0))),5,IF(SIGN(F684-G684)&lt;&gt;SIGN(INDEX(Matches!$G$2:$G$201,MATCH($A684&amp;"-2",Matches!$J$2:$J$201,0))-INDEX(Matches!$H$2:$H$201,MATCH($A684&amp;"-2",Matches!$J$2:$J$201,0))),0,IF(F684-G684=INDEX(Matches!$G$2:$G$201,MATCH($A684&amp;"-2",Matches!$J$2:$J$201,0))-INDEX(Matches!$H$2:$H$201,MATCH($A684&amp;"-2",Matches!$J$2:$J$201,0)),3,2))))),""))</f>
        <v/>
      </c>
      <c r="Z684" s="12" t="str">
        <f aca="false">IF(OR($B684="",H684="",I684=""),"",IFERROR(IF(OR(INDEX(Matches!$I$2:$I$201,MATCH($A684&amp;"-3",Matches!$J$2:$J$201,0))="Void",INDEX(Matches!$G$2:$G$201,MATCH($A684&amp;"-3",Matches!$J$2:$J$201,0))="",INDEX(Matches!$H$2:$H$201,MATCH($A684&amp;"-3",Matches!$J$2:$J$201,0))=""),"",IF(AND($C684&lt;&gt;"",INDEX(Matches!$F$2:$F$201,MATCH($A684&amp;"-3",Matches!$J$2:$J$201,0))&lt;&gt;"",$C684&gt;=INDEX(Matches!$F$2:$F$201,MATCH($A684&amp;"-3",Matches!$J$2:$J$201,0))),"",IF(AND(H684=INDEX(Matches!$G$2:$G$201,MATCH($A684&amp;"-3",Matches!$J$2:$J$201,0)),I684=INDEX(Matches!$H$2:$H$201,MATCH($A684&amp;"-3",Matches!$J$2:$J$201,0))),5,IF(SIGN(H684-I684)&lt;&gt;SIGN(INDEX(Matches!$G$2:$G$201,MATCH($A684&amp;"-3",Matches!$J$2:$J$201,0))-INDEX(Matches!$H$2:$H$201,MATCH($A684&amp;"-3",Matches!$J$2:$J$201,0))),0,IF(H684-I684=INDEX(Matches!$G$2:$G$201,MATCH($A684&amp;"-3",Matches!$J$2:$J$201,0))-INDEX(Matches!$H$2:$H$201,MATCH($A684&amp;"-3",Matches!$J$2:$J$201,0)),3,2))))),""))</f>
        <v/>
      </c>
      <c r="AA684" s="12" t="str">
        <f aca="false">IF(OR($B684="",J684="",K684=""),"",IFERROR(IF(OR(INDEX(Matches!$I$2:$I$201,MATCH($A684&amp;"-4",Matches!$J$2:$J$201,0))="Void",INDEX(Matches!$G$2:$G$201,MATCH($A684&amp;"-4",Matches!$J$2:$J$201,0))="",INDEX(Matches!$H$2:$H$201,MATCH($A684&amp;"-4",Matches!$J$2:$J$201,0))=""),"",IF(AND($C684&lt;&gt;"",INDEX(Matches!$F$2:$F$201,MATCH($A684&amp;"-4",Matches!$J$2:$J$201,0))&lt;&gt;"",$C684&gt;=INDEX(Matches!$F$2:$F$201,MATCH($A684&amp;"-4",Matches!$J$2:$J$201,0))),"",IF(AND(J684=INDEX(Matches!$G$2:$G$201,MATCH($A684&amp;"-4",Matches!$J$2:$J$201,0)),K684=INDEX(Matches!$H$2:$H$201,MATCH($A684&amp;"-4",Matches!$J$2:$J$201,0))),5,IF(SIGN(J684-K684)&lt;&gt;SIGN(INDEX(Matches!$G$2:$G$201,MATCH($A684&amp;"-4",Matches!$J$2:$J$201,0))-INDEX(Matches!$H$2:$H$201,MATCH($A684&amp;"-4",Matches!$J$2:$J$201,0))),0,IF(J684-K684=INDEX(Matches!$G$2:$G$201,MATCH($A684&amp;"-4",Matches!$J$2:$J$201,0))-INDEX(Matches!$H$2:$H$201,MATCH($A684&amp;"-4",Matches!$J$2:$J$201,0)),3,2))))),""))</f>
        <v/>
      </c>
      <c r="AB684" s="12" t="str">
        <f aca="false">IF(OR($B684="",L684="",M684=""),"",IFERROR(IF(OR(INDEX(Matches!$I$2:$I$201,MATCH($A684&amp;"-5",Matches!$J$2:$J$201,0))="Void",INDEX(Matches!$G$2:$G$201,MATCH($A684&amp;"-5",Matches!$J$2:$J$201,0))="",INDEX(Matches!$H$2:$H$201,MATCH($A684&amp;"-5",Matches!$J$2:$J$201,0))=""),"",IF(AND($C684&lt;&gt;"",INDEX(Matches!$F$2:$F$201,MATCH($A684&amp;"-5",Matches!$J$2:$J$201,0))&lt;&gt;"",$C684&gt;=INDEX(Matches!$F$2:$F$201,MATCH($A684&amp;"-5",Matches!$J$2:$J$201,0))),"",IF(AND(L684=INDEX(Matches!$G$2:$G$201,MATCH($A684&amp;"-5",Matches!$J$2:$J$201,0)),M684=INDEX(Matches!$H$2:$H$201,MATCH($A684&amp;"-5",Matches!$J$2:$J$201,0))),5,IF(SIGN(L684-M684)&lt;&gt;SIGN(INDEX(Matches!$G$2:$G$201,MATCH($A684&amp;"-5",Matches!$J$2:$J$201,0))-INDEX(Matches!$H$2:$H$201,MATCH($A684&amp;"-5",Matches!$J$2:$J$201,0))),0,IF(L684-M684=INDEX(Matches!$G$2:$G$201,MATCH($A684&amp;"-5",Matches!$J$2:$J$201,0))-INDEX(Matches!$H$2:$H$201,MATCH($A684&amp;"-5",Matches!$J$2:$J$201,0)),3,2))))),""))</f>
        <v/>
      </c>
      <c r="AC684" s="12" t="str">
        <f aca="false">IF(OR($B684="",N684="",O684=""),"",IFERROR(IF(OR(INDEX(Matches!$I$2:$I$201,MATCH($A684&amp;"-6",Matches!$J$2:$J$201,0))="Void",INDEX(Matches!$G$2:$G$201,MATCH($A684&amp;"-6",Matches!$J$2:$J$201,0))="",INDEX(Matches!$H$2:$H$201,MATCH($A684&amp;"-6",Matches!$J$2:$J$201,0))=""),"",IF(AND($C684&lt;&gt;"",INDEX(Matches!$F$2:$F$201,MATCH($A684&amp;"-6",Matches!$J$2:$J$201,0))&lt;&gt;"",$C684&gt;=INDEX(Matches!$F$2:$F$201,MATCH($A684&amp;"-6",Matches!$J$2:$J$201,0))),"",IF(AND(N684=INDEX(Matches!$G$2:$G$201,MATCH($A684&amp;"-6",Matches!$J$2:$J$201,0)),O684=INDEX(Matches!$H$2:$H$201,MATCH($A684&amp;"-6",Matches!$J$2:$J$201,0))),5,IF(SIGN(N684-O684)&lt;&gt;SIGN(INDEX(Matches!$G$2:$G$201,MATCH($A684&amp;"-6",Matches!$J$2:$J$201,0))-INDEX(Matches!$H$2:$H$201,MATCH($A684&amp;"-6",Matches!$J$2:$J$201,0))),0,IF(N684-O684=INDEX(Matches!$G$2:$G$201,MATCH($A684&amp;"-6",Matches!$J$2:$J$201,0))-INDEX(Matches!$H$2:$H$201,MATCH($A684&amp;"-6",Matches!$J$2:$J$201,0)),3,2))))),""))</f>
        <v/>
      </c>
      <c r="AD684" s="12" t="str">
        <f aca="false">IF(OR($B684="",P684="",Q684=""),"",IFERROR(IF(OR(INDEX(Matches!$I$2:$I$201,MATCH($A684&amp;"-7",Matches!$J$2:$J$201,0))="Void",INDEX(Matches!$G$2:$G$201,MATCH($A684&amp;"-7",Matches!$J$2:$J$201,0))="",INDEX(Matches!$H$2:$H$201,MATCH($A684&amp;"-7",Matches!$J$2:$J$201,0))=""),"",IF(AND($C684&lt;&gt;"",INDEX(Matches!$F$2:$F$201,MATCH($A684&amp;"-7",Matches!$J$2:$J$201,0))&lt;&gt;"",$C684&gt;=INDEX(Matches!$F$2:$F$201,MATCH($A684&amp;"-7",Matches!$J$2:$J$201,0))),"",IF(AND(P684=INDEX(Matches!$G$2:$G$201,MATCH($A684&amp;"-7",Matches!$J$2:$J$201,0)),Q684=INDEX(Matches!$H$2:$H$201,MATCH($A684&amp;"-7",Matches!$J$2:$J$201,0))),5,IF(SIGN(P684-Q684)&lt;&gt;SIGN(INDEX(Matches!$G$2:$G$201,MATCH($A684&amp;"-7",Matches!$J$2:$J$201,0))-INDEX(Matches!$H$2:$H$201,MATCH($A684&amp;"-7",Matches!$J$2:$J$201,0))),0,IF(P684-Q684=INDEX(Matches!$G$2:$G$201,MATCH($A684&amp;"-7",Matches!$J$2:$J$201,0))-INDEX(Matches!$H$2:$H$201,MATCH($A684&amp;"-7",Matches!$J$2:$J$201,0)),3,2))))),""))</f>
        <v/>
      </c>
      <c r="AE684" s="12" t="str">
        <f aca="false">IF(OR($B684="",R684="",S684=""),"",IFERROR(IF(OR(INDEX(Matches!$I$2:$I$201,MATCH($A684&amp;"-8",Matches!$J$2:$J$201,0))="Void",INDEX(Matches!$G$2:$G$201,MATCH($A684&amp;"-8",Matches!$J$2:$J$201,0))="",INDEX(Matches!$H$2:$H$201,MATCH($A684&amp;"-8",Matches!$J$2:$J$201,0))=""),"",IF(AND($C684&lt;&gt;"",INDEX(Matches!$F$2:$F$201,MATCH($A684&amp;"-8",Matches!$J$2:$J$201,0))&lt;&gt;"",$C684&gt;=INDEX(Matches!$F$2:$F$201,MATCH($A684&amp;"-8",Matches!$J$2:$J$201,0))),"",IF(AND(R684=INDEX(Matches!$G$2:$G$201,MATCH($A684&amp;"-8",Matches!$J$2:$J$201,0)),S684=INDEX(Matches!$H$2:$H$201,MATCH($A684&amp;"-8",Matches!$J$2:$J$201,0))),5,IF(SIGN(R684-S684)&lt;&gt;SIGN(INDEX(Matches!$G$2:$G$201,MATCH($A684&amp;"-8",Matches!$J$2:$J$201,0))-INDEX(Matches!$H$2:$H$201,MATCH($A684&amp;"-8",Matches!$J$2:$J$201,0))),0,IF(R684-S684=INDEX(Matches!$G$2:$G$201,MATCH($A684&amp;"-8",Matches!$J$2:$J$201,0))-INDEX(Matches!$H$2:$H$201,MATCH($A684&amp;"-8",Matches!$J$2:$J$201,0)),3,2))))),""))</f>
        <v/>
      </c>
      <c r="AF684" s="12" t="str">
        <f aca="false">IF(OR($B684="",T684="",U684=""),"",IFERROR(IF(OR(INDEX(Matches!$I$2:$I$201,MATCH($A684&amp;"-9",Matches!$J$2:$J$201,0))="Void",INDEX(Matches!$G$2:$G$201,MATCH($A684&amp;"-9",Matches!$J$2:$J$201,0))="",INDEX(Matches!$H$2:$H$201,MATCH($A684&amp;"-9",Matches!$J$2:$J$201,0))=""),"",IF(AND($C684&lt;&gt;"",INDEX(Matches!$F$2:$F$201,MATCH($A684&amp;"-9",Matches!$J$2:$J$201,0))&lt;&gt;"",$C684&gt;=INDEX(Matches!$F$2:$F$201,MATCH($A684&amp;"-9",Matches!$J$2:$J$201,0))),"",IF(AND(T684=INDEX(Matches!$G$2:$G$201,MATCH($A684&amp;"-9",Matches!$J$2:$J$201,0)),U684=INDEX(Matches!$H$2:$H$201,MATCH($A684&amp;"-9",Matches!$J$2:$J$201,0))),5,IF(SIGN(T684-U684)&lt;&gt;SIGN(INDEX(Matches!$G$2:$G$201,MATCH($A684&amp;"-9",Matches!$J$2:$J$201,0))-INDEX(Matches!$H$2:$H$201,MATCH($A684&amp;"-9",Matches!$J$2:$J$201,0))),0,IF(T684-U684=INDEX(Matches!$G$2:$G$201,MATCH($A684&amp;"-9",Matches!$J$2:$J$201,0))-INDEX(Matches!$H$2:$H$201,MATCH($A684&amp;"-9",Matches!$J$2:$J$201,0)),3,2))))),""))</f>
        <v/>
      </c>
      <c r="AG684" s="12" t="str">
        <f aca="false">IF(OR($B684="",V684="",W684=""),"",IFERROR(IF(OR(INDEX(Matches!$I$2:$I$201,MATCH($A684&amp;"-10",Matches!$J$2:$J$201,0))="Void",INDEX(Matches!$G$2:$G$201,MATCH($A684&amp;"-10",Matches!$J$2:$J$201,0))="",INDEX(Matches!$H$2:$H$201,MATCH($A684&amp;"-10",Matches!$J$2:$J$201,0))=""),"",IF(AND($C684&lt;&gt;"",INDEX(Matches!$F$2:$F$201,MATCH($A684&amp;"-10",Matches!$J$2:$J$201,0))&lt;&gt;"",$C684&gt;=INDEX(Matches!$F$2:$F$201,MATCH($A684&amp;"-10",Matches!$J$2:$J$201,0))),"",IF(AND(V684=INDEX(Matches!$G$2:$G$201,MATCH($A684&amp;"-10",Matches!$J$2:$J$201,0)),W684=INDEX(Matches!$H$2:$H$201,MATCH($A684&amp;"-10",Matches!$J$2:$J$201,0))),5,IF(SIGN(V684-W684)&lt;&gt;SIGN(INDEX(Matches!$G$2:$G$201,MATCH($A684&amp;"-10",Matches!$J$2:$J$201,0))-INDEX(Matches!$H$2:$H$201,MATCH($A684&amp;"-10",Matches!$J$2:$J$201,0))),0,IF(V684-W684=INDEX(Matches!$G$2:$G$201,MATCH($A684&amp;"-10",Matches!$J$2:$J$201,0))-INDEX(Matches!$H$2:$H$201,MATCH($A684&amp;"-10",Matches!$J$2:$J$201,0)),3,2))))),""))</f>
        <v/>
      </c>
      <c r="AH684" s="13" t="str">
        <f aca="false">IF($B684="","",SUM(X684:AG684))</f>
        <v/>
      </c>
      <c r="AI684" s="12" t="str">
        <f aca="false">IF($B684="","",COUNTIF(X684:AG684,5))</f>
        <v/>
      </c>
      <c r="AJ684" s="12" t="str">
        <f aca="false">IF($B684="","",COUNTIF(X684:AG684,"&gt;=2"))</f>
        <v/>
      </c>
      <c r="AK684" s="12" t="str">
        <f aca="false">IF($B684="","",COUNT(X684:AG684))</f>
        <v/>
      </c>
    </row>
    <row r="685" customFormat="false" ht="15" hidden="false" customHeight="false" outlineLevel="0" collapsed="false">
      <c r="A685" s="7"/>
      <c r="B685" s="7"/>
      <c r="C685" s="11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12" t="str">
        <f aca="false">IF(OR($B685="",D685="",E685=""),"",IFERROR(IF(OR(INDEX(Matches!$I$2:$I$201,MATCH($A685&amp;"-1",Matches!$J$2:$J$201,0))="Void",INDEX(Matches!$G$2:$G$201,MATCH($A685&amp;"-1",Matches!$J$2:$J$201,0))="",INDEX(Matches!$H$2:$H$201,MATCH($A685&amp;"-1",Matches!$J$2:$J$201,0))=""),"",IF(AND($C685&lt;&gt;"",INDEX(Matches!$F$2:$F$201,MATCH($A685&amp;"-1",Matches!$J$2:$J$201,0))&lt;&gt;"",$C685&gt;=INDEX(Matches!$F$2:$F$201,MATCH($A685&amp;"-1",Matches!$J$2:$J$201,0))),"",IF(AND(D685=INDEX(Matches!$G$2:$G$201,MATCH($A685&amp;"-1",Matches!$J$2:$J$201,0)),E685=INDEX(Matches!$H$2:$H$201,MATCH($A685&amp;"-1",Matches!$J$2:$J$201,0))),5,IF(SIGN(D685-E685)&lt;&gt;SIGN(INDEX(Matches!$G$2:$G$201,MATCH($A685&amp;"-1",Matches!$J$2:$J$201,0))-INDEX(Matches!$H$2:$H$201,MATCH($A685&amp;"-1",Matches!$J$2:$J$201,0))),0,IF(D685-E685=INDEX(Matches!$G$2:$G$201,MATCH($A685&amp;"-1",Matches!$J$2:$J$201,0))-INDEX(Matches!$H$2:$H$201,MATCH($A685&amp;"-1",Matches!$J$2:$J$201,0)),3,2))))),""))</f>
        <v/>
      </c>
      <c r="Y685" s="12" t="str">
        <f aca="false">IF(OR($B685="",F685="",G685=""),"",IFERROR(IF(OR(INDEX(Matches!$I$2:$I$201,MATCH($A685&amp;"-2",Matches!$J$2:$J$201,0))="Void",INDEX(Matches!$G$2:$G$201,MATCH($A685&amp;"-2",Matches!$J$2:$J$201,0))="",INDEX(Matches!$H$2:$H$201,MATCH($A685&amp;"-2",Matches!$J$2:$J$201,0))=""),"",IF(AND($C685&lt;&gt;"",INDEX(Matches!$F$2:$F$201,MATCH($A685&amp;"-2",Matches!$J$2:$J$201,0))&lt;&gt;"",$C685&gt;=INDEX(Matches!$F$2:$F$201,MATCH($A685&amp;"-2",Matches!$J$2:$J$201,0))),"",IF(AND(F685=INDEX(Matches!$G$2:$G$201,MATCH($A685&amp;"-2",Matches!$J$2:$J$201,0)),G685=INDEX(Matches!$H$2:$H$201,MATCH($A685&amp;"-2",Matches!$J$2:$J$201,0))),5,IF(SIGN(F685-G685)&lt;&gt;SIGN(INDEX(Matches!$G$2:$G$201,MATCH($A685&amp;"-2",Matches!$J$2:$J$201,0))-INDEX(Matches!$H$2:$H$201,MATCH($A685&amp;"-2",Matches!$J$2:$J$201,0))),0,IF(F685-G685=INDEX(Matches!$G$2:$G$201,MATCH($A685&amp;"-2",Matches!$J$2:$J$201,0))-INDEX(Matches!$H$2:$H$201,MATCH($A685&amp;"-2",Matches!$J$2:$J$201,0)),3,2))))),""))</f>
        <v/>
      </c>
      <c r="Z685" s="12" t="str">
        <f aca="false">IF(OR($B685="",H685="",I685=""),"",IFERROR(IF(OR(INDEX(Matches!$I$2:$I$201,MATCH($A685&amp;"-3",Matches!$J$2:$J$201,0))="Void",INDEX(Matches!$G$2:$G$201,MATCH($A685&amp;"-3",Matches!$J$2:$J$201,0))="",INDEX(Matches!$H$2:$H$201,MATCH($A685&amp;"-3",Matches!$J$2:$J$201,0))=""),"",IF(AND($C685&lt;&gt;"",INDEX(Matches!$F$2:$F$201,MATCH($A685&amp;"-3",Matches!$J$2:$J$201,0))&lt;&gt;"",$C685&gt;=INDEX(Matches!$F$2:$F$201,MATCH($A685&amp;"-3",Matches!$J$2:$J$201,0))),"",IF(AND(H685=INDEX(Matches!$G$2:$G$201,MATCH($A685&amp;"-3",Matches!$J$2:$J$201,0)),I685=INDEX(Matches!$H$2:$H$201,MATCH($A685&amp;"-3",Matches!$J$2:$J$201,0))),5,IF(SIGN(H685-I685)&lt;&gt;SIGN(INDEX(Matches!$G$2:$G$201,MATCH($A685&amp;"-3",Matches!$J$2:$J$201,0))-INDEX(Matches!$H$2:$H$201,MATCH($A685&amp;"-3",Matches!$J$2:$J$201,0))),0,IF(H685-I685=INDEX(Matches!$G$2:$G$201,MATCH($A685&amp;"-3",Matches!$J$2:$J$201,0))-INDEX(Matches!$H$2:$H$201,MATCH($A685&amp;"-3",Matches!$J$2:$J$201,0)),3,2))))),""))</f>
        <v/>
      </c>
      <c r="AA685" s="12" t="str">
        <f aca="false">IF(OR($B685="",J685="",K685=""),"",IFERROR(IF(OR(INDEX(Matches!$I$2:$I$201,MATCH($A685&amp;"-4",Matches!$J$2:$J$201,0))="Void",INDEX(Matches!$G$2:$G$201,MATCH($A685&amp;"-4",Matches!$J$2:$J$201,0))="",INDEX(Matches!$H$2:$H$201,MATCH($A685&amp;"-4",Matches!$J$2:$J$201,0))=""),"",IF(AND($C685&lt;&gt;"",INDEX(Matches!$F$2:$F$201,MATCH($A685&amp;"-4",Matches!$J$2:$J$201,0))&lt;&gt;"",$C685&gt;=INDEX(Matches!$F$2:$F$201,MATCH($A685&amp;"-4",Matches!$J$2:$J$201,0))),"",IF(AND(J685=INDEX(Matches!$G$2:$G$201,MATCH($A685&amp;"-4",Matches!$J$2:$J$201,0)),K685=INDEX(Matches!$H$2:$H$201,MATCH($A685&amp;"-4",Matches!$J$2:$J$201,0))),5,IF(SIGN(J685-K685)&lt;&gt;SIGN(INDEX(Matches!$G$2:$G$201,MATCH($A685&amp;"-4",Matches!$J$2:$J$201,0))-INDEX(Matches!$H$2:$H$201,MATCH($A685&amp;"-4",Matches!$J$2:$J$201,0))),0,IF(J685-K685=INDEX(Matches!$G$2:$G$201,MATCH($A685&amp;"-4",Matches!$J$2:$J$201,0))-INDEX(Matches!$H$2:$H$201,MATCH($A685&amp;"-4",Matches!$J$2:$J$201,0)),3,2))))),""))</f>
        <v/>
      </c>
      <c r="AB685" s="12" t="str">
        <f aca="false">IF(OR($B685="",L685="",M685=""),"",IFERROR(IF(OR(INDEX(Matches!$I$2:$I$201,MATCH($A685&amp;"-5",Matches!$J$2:$J$201,0))="Void",INDEX(Matches!$G$2:$G$201,MATCH($A685&amp;"-5",Matches!$J$2:$J$201,0))="",INDEX(Matches!$H$2:$H$201,MATCH($A685&amp;"-5",Matches!$J$2:$J$201,0))=""),"",IF(AND($C685&lt;&gt;"",INDEX(Matches!$F$2:$F$201,MATCH($A685&amp;"-5",Matches!$J$2:$J$201,0))&lt;&gt;"",$C685&gt;=INDEX(Matches!$F$2:$F$201,MATCH($A685&amp;"-5",Matches!$J$2:$J$201,0))),"",IF(AND(L685=INDEX(Matches!$G$2:$G$201,MATCH($A685&amp;"-5",Matches!$J$2:$J$201,0)),M685=INDEX(Matches!$H$2:$H$201,MATCH($A685&amp;"-5",Matches!$J$2:$J$201,0))),5,IF(SIGN(L685-M685)&lt;&gt;SIGN(INDEX(Matches!$G$2:$G$201,MATCH($A685&amp;"-5",Matches!$J$2:$J$201,0))-INDEX(Matches!$H$2:$H$201,MATCH($A685&amp;"-5",Matches!$J$2:$J$201,0))),0,IF(L685-M685=INDEX(Matches!$G$2:$G$201,MATCH($A685&amp;"-5",Matches!$J$2:$J$201,0))-INDEX(Matches!$H$2:$H$201,MATCH($A685&amp;"-5",Matches!$J$2:$J$201,0)),3,2))))),""))</f>
        <v/>
      </c>
      <c r="AC685" s="12" t="str">
        <f aca="false">IF(OR($B685="",N685="",O685=""),"",IFERROR(IF(OR(INDEX(Matches!$I$2:$I$201,MATCH($A685&amp;"-6",Matches!$J$2:$J$201,0))="Void",INDEX(Matches!$G$2:$G$201,MATCH($A685&amp;"-6",Matches!$J$2:$J$201,0))="",INDEX(Matches!$H$2:$H$201,MATCH($A685&amp;"-6",Matches!$J$2:$J$201,0))=""),"",IF(AND($C685&lt;&gt;"",INDEX(Matches!$F$2:$F$201,MATCH($A685&amp;"-6",Matches!$J$2:$J$201,0))&lt;&gt;"",$C685&gt;=INDEX(Matches!$F$2:$F$201,MATCH($A685&amp;"-6",Matches!$J$2:$J$201,0))),"",IF(AND(N685=INDEX(Matches!$G$2:$G$201,MATCH($A685&amp;"-6",Matches!$J$2:$J$201,0)),O685=INDEX(Matches!$H$2:$H$201,MATCH($A685&amp;"-6",Matches!$J$2:$J$201,0))),5,IF(SIGN(N685-O685)&lt;&gt;SIGN(INDEX(Matches!$G$2:$G$201,MATCH($A685&amp;"-6",Matches!$J$2:$J$201,0))-INDEX(Matches!$H$2:$H$201,MATCH($A685&amp;"-6",Matches!$J$2:$J$201,0))),0,IF(N685-O685=INDEX(Matches!$G$2:$G$201,MATCH($A685&amp;"-6",Matches!$J$2:$J$201,0))-INDEX(Matches!$H$2:$H$201,MATCH($A685&amp;"-6",Matches!$J$2:$J$201,0)),3,2))))),""))</f>
        <v/>
      </c>
      <c r="AD685" s="12" t="str">
        <f aca="false">IF(OR($B685="",P685="",Q685=""),"",IFERROR(IF(OR(INDEX(Matches!$I$2:$I$201,MATCH($A685&amp;"-7",Matches!$J$2:$J$201,0))="Void",INDEX(Matches!$G$2:$G$201,MATCH($A685&amp;"-7",Matches!$J$2:$J$201,0))="",INDEX(Matches!$H$2:$H$201,MATCH($A685&amp;"-7",Matches!$J$2:$J$201,0))=""),"",IF(AND($C685&lt;&gt;"",INDEX(Matches!$F$2:$F$201,MATCH($A685&amp;"-7",Matches!$J$2:$J$201,0))&lt;&gt;"",$C685&gt;=INDEX(Matches!$F$2:$F$201,MATCH($A685&amp;"-7",Matches!$J$2:$J$201,0))),"",IF(AND(P685=INDEX(Matches!$G$2:$G$201,MATCH($A685&amp;"-7",Matches!$J$2:$J$201,0)),Q685=INDEX(Matches!$H$2:$H$201,MATCH($A685&amp;"-7",Matches!$J$2:$J$201,0))),5,IF(SIGN(P685-Q685)&lt;&gt;SIGN(INDEX(Matches!$G$2:$G$201,MATCH($A685&amp;"-7",Matches!$J$2:$J$201,0))-INDEX(Matches!$H$2:$H$201,MATCH($A685&amp;"-7",Matches!$J$2:$J$201,0))),0,IF(P685-Q685=INDEX(Matches!$G$2:$G$201,MATCH($A685&amp;"-7",Matches!$J$2:$J$201,0))-INDEX(Matches!$H$2:$H$201,MATCH($A685&amp;"-7",Matches!$J$2:$J$201,0)),3,2))))),""))</f>
        <v/>
      </c>
      <c r="AE685" s="12" t="str">
        <f aca="false">IF(OR($B685="",R685="",S685=""),"",IFERROR(IF(OR(INDEX(Matches!$I$2:$I$201,MATCH($A685&amp;"-8",Matches!$J$2:$J$201,0))="Void",INDEX(Matches!$G$2:$G$201,MATCH($A685&amp;"-8",Matches!$J$2:$J$201,0))="",INDEX(Matches!$H$2:$H$201,MATCH($A685&amp;"-8",Matches!$J$2:$J$201,0))=""),"",IF(AND($C685&lt;&gt;"",INDEX(Matches!$F$2:$F$201,MATCH($A685&amp;"-8",Matches!$J$2:$J$201,0))&lt;&gt;"",$C685&gt;=INDEX(Matches!$F$2:$F$201,MATCH($A685&amp;"-8",Matches!$J$2:$J$201,0))),"",IF(AND(R685=INDEX(Matches!$G$2:$G$201,MATCH($A685&amp;"-8",Matches!$J$2:$J$201,0)),S685=INDEX(Matches!$H$2:$H$201,MATCH($A685&amp;"-8",Matches!$J$2:$J$201,0))),5,IF(SIGN(R685-S685)&lt;&gt;SIGN(INDEX(Matches!$G$2:$G$201,MATCH($A685&amp;"-8",Matches!$J$2:$J$201,0))-INDEX(Matches!$H$2:$H$201,MATCH($A685&amp;"-8",Matches!$J$2:$J$201,0))),0,IF(R685-S685=INDEX(Matches!$G$2:$G$201,MATCH($A685&amp;"-8",Matches!$J$2:$J$201,0))-INDEX(Matches!$H$2:$H$201,MATCH($A685&amp;"-8",Matches!$J$2:$J$201,0)),3,2))))),""))</f>
        <v/>
      </c>
      <c r="AF685" s="12" t="str">
        <f aca="false">IF(OR($B685="",T685="",U685=""),"",IFERROR(IF(OR(INDEX(Matches!$I$2:$I$201,MATCH($A685&amp;"-9",Matches!$J$2:$J$201,0))="Void",INDEX(Matches!$G$2:$G$201,MATCH($A685&amp;"-9",Matches!$J$2:$J$201,0))="",INDEX(Matches!$H$2:$H$201,MATCH($A685&amp;"-9",Matches!$J$2:$J$201,0))=""),"",IF(AND($C685&lt;&gt;"",INDEX(Matches!$F$2:$F$201,MATCH($A685&amp;"-9",Matches!$J$2:$J$201,0))&lt;&gt;"",$C685&gt;=INDEX(Matches!$F$2:$F$201,MATCH($A685&amp;"-9",Matches!$J$2:$J$201,0))),"",IF(AND(T685=INDEX(Matches!$G$2:$G$201,MATCH($A685&amp;"-9",Matches!$J$2:$J$201,0)),U685=INDEX(Matches!$H$2:$H$201,MATCH($A685&amp;"-9",Matches!$J$2:$J$201,0))),5,IF(SIGN(T685-U685)&lt;&gt;SIGN(INDEX(Matches!$G$2:$G$201,MATCH($A685&amp;"-9",Matches!$J$2:$J$201,0))-INDEX(Matches!$H$2:$H$201,MATCH($A685&amp;"-9",Matches!$J$2:$J$201,0))),0,IF(T685-U685=INDEX(Matches!$G$2:$G$201,MATCH($A685&amp;"-9",Matches!$J$2:$J$201,0))-INDEX(Matches!$H$2:$H$201,MATCH($A685&amp;"-9",Matches!$J$2:$J$201,0)),3,2))))),""))</f>
        <v/>
      </c>
      <c r="AG685" s="12" t="str">
        <f aca="false">IF(OR($B685="",V685="",W685=""),"",IFERROR(IF(OR(INDEX(Matches!$I$2:$I$201,MATCH($A685&amp;"-10",Matches!$J$2:$J$201,0))="Void",INDEX(Matches!$G$2:$G$201,MATCH($A685&amp;"-10",Matches!$J$2:$J$201,0))="",INDEX(Matches!$H$2:$H$201,MATCH($A685&amp;"-10",Matches!$J$2:$J$201,0))=""),"",IF(AND($C685&lt;&gt;"",INDEX(Matches!$F$2:$F$201,MATCH($A685&amp;"-10",Matches!$J$2:$J$201,0))&lt;&gt;"",$C685&gt;=INDEX(Matches!$F$2:$F$201,MATCH($A685&amp;"-10",Matches!$J$2:$J$201,0))),"",IF(AND(V685=INDEX(Matches!$G$2:$G$201,MATCH($A685&amp;"-10",Matches!$J$2:$J$201,0)),W685=INDEX(Matches!$H$2:$H$201,MATCH($A685&amp;"-10",Matches!$J$2:$J$201,0))),5,IF(SIGN(V685-W685)&lt;&gt;SIGN(INDEX(Matches!$G$2:$G$201,MATCH($A685&amp;"-10",Matches!$J$2:$J$201,0))-INDEX(Matches!$H$2:$H$201,MATCH($A685&amp;"-10",Matches!$J$2:$J$201,0))),0,IF(V685-W685=INDEX(Matches!$G$2:$G$201,MATCH($A685&amp;"-10",Matches!$J$2:$J$201,0))-INDEX(Matches!$H$2:$H$201,MATCH($A685&amp;"-10",Matches!$J$2:$J$201,0)),3,2))))),""))</f>
        <v/>
      </c>
      <c r="AH685" s="13" t="str">
        <f aca="false">IF($B685="","",SUM(X685:AG685))</f>
        <v/>
      </c>
      <c r="AI685" s="12" t="str">
        <f aca="false">IF($B685="","",COUNTIF(X685:AG685,5))</f>
        <v/>
      </c>
      <c r="AJ685" s="12" t="str">
        <f aca="false">IF($B685="","",COUNTIF(X685:AG685,"&gt;=2"))</f>
        <v/>
      </c>
      <c r="AK685" s="12" t="str">
        <f aca="false">IF($B685="","",COUNT(X685:AG685))</f>
        <v/>
      </c>
    </row>
    <row r="686" customFormat="false" ht="15" hidden="false" customHeight="false" outlineLevel="0" collapsed="false">
      <c r="A686" s="7"/>
      <c r="B686" s="7"/>
      <c r="C686" s="11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12" t="str">
        <f aca="false">IF(OR($B686="",D686="",E686=""),"",IFERROR(IF(OR(INDEX(Matches!$I$2:$I$201,MATCH($A686&amp;"-1",Matches!$J$2:$J$201,0))="Void",INDEX(Matches!$G$2:$G$201,MATCH($A686&amp;"-1",Matches!$J$2:$J$201,0))="",INDEX(Matches!$H$2:$H$201,MATCH($A686&amp;"-1",Matches!$J$2:$J$201,0))=""),"",IF(AND($C686&lt;&gt;"",INDEX(Matches!$F$2:$F$201,MATCH($A686&amp;"-1",Matches!$J$2:$J$201,0))&lt;&gt;"",$C686&gt;=INDEX(Matches!$F$2:$F$201,MATCH($A686&amp;"-1",Matches!$J$2:$J$201,0))),"",IF(AND(D686=INDEX(Matches!$G$2:$G$201,MATCH($A686&amp;"-1",Matches!$J$2:$J$201,0)),E686=INDEX(Matches!$H$2:$H$201,MATCH($A686&amp;"-1",Matches!$J$2:$J$201,0))),5,IF(SIGN(D686-E686)&lt;&gt;SIGN(INDEX(Matches!$G$2:$G$201,MATCH($A686&amp;"-1",Matches!$J$2:$J$201,0))-INDEX(Matches!$H$2:$H$201,MATCH($A686&amp;"-1",Matches!$J$2:$J$201,0))),0,IF(D686-E686=INDEX(Matches!$G$2:$G$201,MATCH($A686&amp;"-1",Matches!$J$2:$J$201,0))-INDEX(Matches!$H$2:$H$201,MATCH($A686&amp;"-1",Matches!$J$2:$J$201,0)),3,2))))),""))</f>
        <v/>
      </c>
      <c r="Y686" s="12" t="str">
        <f aca="false">IF(OR($B686="",F686="",G686=""),"",IFERROR(IF(OR(INDEX(Matches!$I$2:$I$201,MATCH($A686&amp;"-2",Matches!$J$2:$J$201,0))="Void",INDEX(Matches!$G$2:$G$201,MATCH($A686&amp;"-2",Matches!$J$2:$J$201,0))="",INDEX(Matches!$H$2:$H$201,MATCH($A686&amp;"-2",Matches!$J$2:$J$201,0))=""),"",IF(AND($C686&lt;&gt;"",INDEX(Matches!$F$2:$F$201,MATCH($A686&amp;"-2",Matches!$J$2:$J$201,0))&lt;&gt;"",$C686&gt;=INDEX(Matches!$F$2:$F$201,MATCH($A686&amp;"-2",Matches!$J$2:$J$201,0))),"",IF(AND(F686=INDEX(Matches!$G$2:$G$201,MATCH($A686&amp;"-2",Matches!$J$2:$J$201,0)),G686=INDEX(Matches!$H$2:$H$201,MATCH($A686&amp;"-2",Matches!$J$2:$J$201,0))),5,IF(SIGN(F686-G686)&lt;&gt;SIGN(INDEX(Matches!$G$2:$G$201,MATCH($A686&amp;"-2",Matches!$J$2:$J$201,0))-INDEX(Matches!$H$2:$H$201,MATCH($A686&amp;"-2",Matches!$J$2:$J$201,0))),0,IF(F686-G686=INDEX(Matches!$G$2:$G$201,MATCH($A686&amp;"-2",Matches!$J$2:$J$201,0))-INDEX(Matches!$H$2:$H$201,MATCH($A686&amp;"-2",Matches!$J$2:$J$201,0)),3,2))))),""))</f>
        <v/>
      </c>
      <c r="Z686" s="12" t="str">
        <f aca="false">IF(OR($B686="",H686="",I686=""),"",IFERROR(IF(OR(INDEX(Matches!$I$2:$I$201,MATCH($A686&amp;"-3",Matches!$J$2:$J$201,0))="Void",INDEX(Matches!$G$2:$G$201,MATCH($A686&amp;"-3",Matches!$J$2:$J$201,0))="",INDEX(Matches!$H$2:$H$201,MATCH($A686&amp;"-3",Matches!$J$2:$J$201,0))=""),"",IF(AND($C686&lt;&gt;"",INDEX(Matches!$F$2:$F$201,MATCH($A686&amp;"-3",Matches!$J$2:$J$201,0))&lt;&gt;"",$C686&gt;=INDEX(Matches!$F$2:$F$201,MATCH($A686&amp;"-3",Matches!$J$2:$J$201,0))),"",IF(AND(H686=INDEX(Matches!$G$2:$G$201,MATCH($A686&amp;"-3",Matches!$J$2:$J$201,0)),I686=INDEX(Matches!$H$2:$H$201,MATCH($A686&amp;"-3",Matches!$J$2:$J$201,0))),5,IF(SIGN(H686-I686)&lt;&gt;SIGN(INDEX(Matches!$G$2:$G$201,MATCH($A686&amp;"-3",Matches!$J$2:$J$201,0))-INDEX(Matches!$H$2:$H$201,MATCH($A686&amp;"-3",Matches!$J$2:$J$201,0))),0,IF(H686-I686=INDEX(Matches!$G$2:$G$201,MATCH($A686&amp;"-3",Matches!$J$2:$J$201,0))-INDEX(Matches!$H$2:$H$201,MATCH($A686&amp;"-3",Matches!$J$2:$J$201,0)),3,2))))),""))</f>
        <v/>
      </c>
      <c r="AA686" s="12" t="str">
        <f aca="false">IF(OR($B686="",J686="",K686=""),"",IFERROR(IF(OR(INDEX(Matches!$I$2:$I$201,MATCH($A686&amp;"-4",Matches!$J$2:$J$201,0))="Void",INDEX(Matches!$G$2:$G$201,MATCH($A686&amp;"-4",Matches!$J$2:$J$201,0))="",INDEX(Matches!$H$2:$H$201,MATCH($A686&amp;"-4",Matches!$J$2:$J$201,0))=""),"",IF(AND($C686&lt;&gt;"",INDEX(Matches!$F$2:$F$201,MATCH($A686&amp;"-4",Matches!$J$2:$J$201,0))&lt;&gt;"",$C686&gt;=INDEX(Matches!$F$2:$F$201,MATCH($A686&amp;"-4",Matches!$J$2:$J$201,0))),"",IF(AND(J686=INDEX(Matches!$G$2:$G$201,MATCH($A686&amp;"-4",Matches!$J$2:$J$201,0)),K686=INDEX(Matches!$H$2:$H$201,MATCH($A686&amp;"-4",Matches!$J$2:$J$201,0))),5,IF(SIGN(J686-K686)&lt;&gt;SIGN(INDEX(Matches!$G$2:$G$201,MATCH($A686&amp;"-4",Matches!$J$2:$J$201,0))-INDEX(Matches!$H$2:$H$201,MATCH($A686&amp;"-4",Matches!$J$2:$J$201,0))),0,IF(J686-K686=INDEX(Matches!$G$2:$G$201,MATCH($A686&amp;"-4",Matches!$J$2:$J$201,0))-INDEX(Matches!$H$2:$H$201,MATCH($A686&amp;"-4",Matches!$J$2:$J$201,0)),3,2))))),""))</f>
        <v/>
      </c>
      <c r="AB686" s="12" t="str">
        <f aca="false">IF(OR($B686="",L686="",M686=""),"",IFERROR(IF(OR(INDEX(Matches!$I$2:$I$201,MATCH($A686&amp;"-5",Matches!$J$2:$J$201,0))="Void",INDEX(Matches!$G$2:$G$201,MATCH($A686&amp;"-5",Matches!$J$2:$J$201,0))="",INDEX(Matches!$H$2:$H$201,MATCH($A686&amp;"-5",Matches!$J$2:$J$201,0))=""),"",IF(AND($C686&lt;&gt;"",INDEX(Matches!$F$2:$F$201,MATCH($A686&amp;"-5",Matches!$J$2:$J$201,0))&lt;&gt;"",$C686&gt;=INDEX(Matches!$F$2:$F$201,MATCH($A686&amp;"-5",Matches!$J$2:$J$201,0))),"",IF(AND(L686=INDEX(Matches!$G$2:$G$201,MATCH($A686&amp;"-5",Matches!$J$2:$J$201,0)),M686=INDEX(Matches!$H$2:$H$201,MATCH($A686&amp;"-5",Matches!$J$2:$J$201,0))),5,IF(SIGN(L686-M686)&lt;&gt;SIGN(INDEX(Matches!$G$2:$G$201,MATCH($A686&amp;"-5",Matches!$J$2:$J$201,0))-INDEX(Matches!$H$2:$H$201,MATCH($A686&amp;"-5",Matches!$J$2:$J$201,0))),0,IF(L686-M686=INDEX(Matches!$G$2:$G$201,MATCH($A686&amp;"-5",Matches!$J$2:$J$201,0))-INDEX(Matches!$H$2:$H$201,MATCH($A686&amp;"-5",Matches!$J$2:$J$201,0)),3,2))))),""))</f>
        <v/>
      </c>
      <c r="AC686" s="12" t="str">
        <f aca="false">IF(OR($B686="",N686="",O686=""),"",IFERROR(IF(OR(INDEX(Matches!$I$2:$I$201,MATCH($A686&amp;"-6",Matches!$J$2:$J$201,0))="Void",INDEX(Matches!$G$2:$G$201,MATCH($A686&amp;"-6",Matches!$J$2:$J$201,0))="",INDEX(Matches!$H$2:$H$201,MATCH($A686&amp;"-6",Matches!$J$2:$J$201,0))=""),"",IF(AND($C686&lt;&gt;"",INDEX(Matches!$F$2:$F$201,MATCH($A686&amp;"-6",Matches!$J$2:$J$201,0))&lt;&gt;"",$C686&gt;=INDEX(Matches!$F$2:$F$201,MATCH($A686&amp;"-6",Matches!$J$2:$J$201,0))),"",IF(AND(N686=INDEX(Matches!$G$2:$G$201,MATCH($A686&amp;"-6",Matches!$J$2:$J$201,0)),O686=INDEX(Matches!$H$2:$H$201,MATCH($A686&amp;"-6",Matches!$J$2:$J$201,0))),5,IF(SIGN(N686-O686)&lt;&gt;SIGN(INDEX(Matches!$G$2:$G$201,MATCH($A686&amp;"-6",Matches!$J$2:$J$201,0))-INDEX(Matches!$H$2:$H$201,MATCH($A686&amp;"-6",Matches!$J$2:$J$201,0))),0,IF(N686-O686=INDEX(Matches!$G$2:$G$201,MATCH($A686&amp;"-6",Matches!$J$2:$J$201,0))-INDEX(Matches!$H$2:$H$201,MATCH($A686&amp;"-6",Matches!$J$2:$J$201,0)),3,2))))),""))</f>
        <v/>
      </c>
      <c r="AD686" s="12" t="str">
        <f aca="false">IF(OR($B686="",P686="",Q686=""),"",IFERROR(IF(OR(INDEX(Matches!$I$2:$I$201,MATCH($A686&amp;"-7",Matches!$J$2:$J$201,0))="Void",INDEX(Matches!$G$2:$G$201,MATCH($A686&amp;"-7",Matches!$J$2:$J$201,0))="",INDEX(Matches!$H$2:$H$201,MATCH($A686&amp;"-7",Matches!$J$2:$J$201,0))=""),"",IF(AND($C686&lt;&gt;"",INDEX(Matches!$F$2:$F$201,MATCH($A686&amp;"-7",Matches!$J$2:$J$201,0))&lt;&gt;"",$C686&gt;=INDEX(Matches!$F$2:$F$201,MATCH($A686&amp;"-7",Matches!$J$2:$J$201,0))),"",IF(AND(P686=INDEX(Matches!$G$2:$G$201,MATCH($A686&amp;"-7",Matches!$J$2:$J$201,0)),Q686=INDEX(Matches!$H$2:$H$201,MATCH($A686&amp;"-7",Matches!$J$2:$J$201,0))),5,IF(SIGN(P686-Q686)&lt;&gt;SIGN(INDEX(Matches!$G$2:$G$201,MATCH($A686&amp;"-7",Matches!$J$2:$J$201,0))-INDEX(Matches!$H$2:$H$201,MATCH($A686&amp;"-7",Matches!$J$2:$J$201,0))),0,IF(P686-Q686=INDEX(Matches!$G$2:$G$201,MATCH($A686&amp;"-7",Matches!$J$2:$J$201,0))-INDEX(Matches!$H$2:$H$201,MATCH($A686&amp;"-7",Matches!$J$2:$J$201,0)),3,2))))),""))</f>
        <v/>
      </c>
      <c r="AE686" s="12" t="str">
        <f aca="false">IF(OR($B686="",R686="",S686=""),"",IFERROR(IF(OR(INDEX(Matches!$I$2:$I$201,MATCH($A686&amp;"-8",Matches!$J$2:$J$201,0))="Void",INDEX(Matches!$G$2:$G$201,MATCH($A686&amp;"-8",Matches!$J$2:$J$201,0))="",INDEX(Matches!$H$2:$H$201,MATCH($A686&amp;"-8",Matches!$J$2:$J$201,0))=""),"",IF(AND($C686&lt;&gt;"",INDEX(Matches!$F$2:$F$201,MATCH($A686&amp;"-8",Matches!$J$2:$J$201,0))&lt;&gt;"",$C686&gt;=INDEX(Matches!$F$2:$F$201,MATCH($A686&amp;"-8",Matches!$J$2:$J$201,0))),"",IF(AND(R686=INDEX(Matches!$G$2:$G$201,MATCH($A686&amp;"-8",Matches!$J$2:$J$201,0)),S686=INDEX(Matches!$H$2:$H$201,MATCH($A686&amp;"-8",Matches!$J$2:$J$201,0))),5,IF(SIGN(R686-S686)&lt;&gt;SIGN(INDEX(Matches!$G$2:$G$201,MATCH($A686&amp;"-8",Matches!$J$2:$J$201,0))-INDEX(Matches!$H$2:$H$201,MATCH($A686&amp;"-8",Matches!$J$2:$J$201,0))),0,IF(R686-S686=INDEX(Matches!$G$2:$G$201,MATCH($A686&amp;"-8",Matches!$J$2:$J$201,0))-INDEX(Matches!$H$2:$H$201,MATCH($A686&amp;"-8",Matches!$J$2:$J$201,0)),3,2))))),""))</f>
        <v/>
      </c>
      <c r="AF686" s="12" t="str">
        <f aca="false">IF(OR($B686="",T686="",U686=""),"",IFERROR(IF(OR(INDEX(Matches!$I$2:$I$201,MATCH($A686&amp;"-9",Matches!$J$2:$J$201,0))="Void",INDEX(Matches!$G$2:$G$201,MATCH($A686&amp;"-9",Matches!$J$2:$J$201,0))="",INDEX(Matches!$H$2:$H$201,MATCH($A686&amp;"-9",Matches!$J$2:$J$201,0))=""),"",IF(AND($C686&lt;&gt;"",INDEX(Matches!$F$2:$F$201,MATCH($A686&amp;"-9",Matches!$J$2:$J$201,0))&lt;&gt;"",$C686&gt;=INDEX(Matches!$F$2:$F$201,MATCH($A686&amp;"-9",Matches!$J$2:$J$201,0))),"",IF(AND(T686=INDEX(Matches!$G$2:$G$201,MATCH($A686&amp;"-9",Matches!$J$2:$J$201,0)),U686=INDEX(Matches!$H$2:$H$201,MATCH($A686&amp;"-9",Matches!$J$2:$J$201,0))),5,IF(SIGN(T686-U686)&lt;&gt;SIGN(INDEX(Matches!$G$2:$G$201,MATCH($A686&amp;"-9",Matches!$J$2:$J$201,0))-INDEX(Matches!$H$2:$H$201,MATCH($A686&amp;"-9",Matches!$J$2:$J$201,0))),0,IF(T686-U686=INDEX(Matches!$G$2:$G$201,MATCH($A686&amp;"-9",Matches!$J$2:$J$201,0))-INDEX(Matches!$H$2:$H$201,MATCH($A686&amp;"-9",Matches!$J$2:$J$201,0)),3,2))))),""))</f>
        <v/>
      </c>
      <c r="AG686" s="12" t="str">
        <f aca="false">IF(OR($B686="",V686="",W686=""),"",IFERROR(IF(OR(INDEX(Matches!$I$2:$I$201,MATCH($A686&amp;"-10",Matches!$J$2:$J$201,0))="Void",INDEX(Matches!$G$2:$G$201,MATCH($A686&amp;"-10",Matches!$J$2:$J$201,0))="",INDEX(Matches!$H$2:$H$201,MATCH($A686&amp;"-10",Matches!$J$2:$J$201,0))=""),"",IF(AND($C686&lt;&gt;"",INDEX(Matches!$F$2:$F$201,MATCH($A686&amp;"-10",Matches!$J$2:$J$201,0))&lt;&gt;"",$C686&gt;=INDEX(Matches!$F$2:$F$201,MATCH($A686&amp;"-10",Matches!$J$2:$J$201,0))),"",IF(AND(V686=INDEX(Matches!$G$2:$G$201,MATCH($A686&amp;"-10",Matches!$J$2:$J$201,0)),W686=INDEX(Matches!$H$2:$H$201,MATCH($A686&amp;"-10",Matches!$J$2:$J$201,0))),5,IF(SIGN(V686-W686)&lt;&gt;SIGN(INDEX(Matches!$G$2:$G$201,MATCH($A686&amp;"-10",Matches!$J$2:$J$201,0))-INDEX(Matches!$H$2:$H$201,MATCH($A686&amp;"-10",Matches!$J$2:$J$201,0))),0,IF(V686-W686=INDEX(Matches!$G$2:$G$201,MATCH($A686&amp;"-10",Matches!$J$2:$J$201,0))-INDEX(Matches!$H$2:$H$201,MATCH($A686&amp;"-10",Matches!$J$2:$J$201,0)),3,2))))),""))</f>
        <v/>
      </c>
      <c r="AH686" s="13" t="str">
        <f aca="false">IF($B686="","",SUM(X686:AG686))</f>
        <v/>
      </c>
      <c r="AI686" s="12" t="str">
        <f aca="false">IF($B686="","",COUNTIF(X686:AG686,5))</f>
        <v/>
      </c>
      <c r="AJ686" s="12" t="str">
        <f aca="false">IF($B686="","",COUNTIF(X686:AG686,"&gt;=2"))</f>
        <v/>
      </c>
      <c r="AK686" s="12" t="str">
        <f aca="false">IF($B686="","",COUNT(X686:AG686))</f>
        <v/>
      </c>
    </row>
    <row r="687" customFormat="false" ht="15" hidden="false" customHeight="false" outlineLevel="0" collapsed="false">
      <c r="A687" s="7"/>
      <c r="B687" s="7"/>
      <c r="C687" s="11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12" t="str">
        <f aca="false">IF(OR($B687="",D687="",E687=""),"",IFERROR(IF(OR(INDEX(Matches!$I$2:$I$201,MATCH($A687&amp;"-1",Matches!$J$2:$J$201,0))="Void",INDEX(Matches!$G$2:$G$201,MATCH($A687&amp;"-1",Matches!$J$2:$J$201,0))="",INDEX(Matches!$H$2:$H$201,MATCH($A687&amp;"-1",Matches!$J$2:$J$201,0))=""),"",IF(AND($C687&lt;&gt;"",INDEX(Matches!$F$2:$F$201,MATCH($A687&amp;"-1",Matches!$J$2:$J$201,0))&lt;&gt;"",$C687&gt;=INDEX(Matches!$F$2:$F$201,MATCH($A687&amp;"-1",Matches!$J$2:$J$201,0))),"",IF(AND(D687=INDEX(Matches!$G$2:$G$201,MATCH($A687&amp;"-1",Matches!$J$2:$J$201,0)),E687=INDEX(Matches!$H$2:$H$201,MATCH($A687&amp;"-1",Matches!$J$2:$J$201,0))),5,IF(SIGN(D687-E687)&lt;&gt;SIGN(INDEX(Matches!$G$2:$G$201,MATCH($A687&amp;"-1",Matches!$J$2:$J$201,0))-INDEX(Matches!$H$2:$H$201,MATCH($A687&amp;"-1",Matches!$J$2:$J$201,0))),0,IF(D687-E687=INDEX(Matches!$G$2:$G$201,MATCH($A687&amp;"-1",Matches!$J$2:$J$201,0))-INDEX(Matches!$H$2:$H$201,MATCH($A687&amp;"-1",Matches!$J$2:$J$201,0)),3,2))))),""))</f>
        <v/>
      </c>
      <c r="Y687" s="12" t="str">
        <f aca="false">IF(OR($B687="",F687="",G687=""),"",IFERROR(IF(OR(INDEX(Matches!$I$2:$I$201,MATCH($A687&amp;"-2",Matches!$J$2:$J$201,0))="Void",INDEX(Matches!$G$2:$G$201,MATCH($A687&amp;"-2",Matches!$J$2:$J$201,0))="",INDEX(Matches!$H$2:$H$201,MATCH($A687&amp;"-2",Matches!$J$2:$J$201,0))=""),"",IF(AND($C687&lt;&gt;"",INDEX(Matches!$F$2:$F$201,MATCH($A687&amp;"-2",Matches!$J$2:$J$201,0))&lt;&gt;"",$C687&gt;=INDEX(Matches!$F$2:$F$201,MATCH($A687&amp;"-2",Matches!$J$2:$J$201,0))),"",IF(AND(F687=INDEX(Matches!$G$2:$G$201,MATCH($A687&amp;"-2",Matches!$J$2:$J$201,0)),G687=INDEX(Matches!$H$2:$H$201,MATCH($A687&amp;"-2",Matches!$J$2:$J$201,0))),5,IF(SIGN(F687-G687)&lt;&gt;SIGN(INDEX(Matches!$G$2:$G$201,MATCH($A687&amp;"-2",Matches!$J$2:$J$201,0))-INDEX(Matches!$H$2:$H$201,MATCH($A687&amp;"-2",Matches!$J$2:$J$201,0))),0,IF(F687-G687=INDEX(Matches!$G$2:$G$201,MATCH($A687&amp;"-2",Matches!$J$2:$J$201,0))-INDEX(Matches!$H$2:$H$201,MATCH($A687&amp;"-2",Matches!$J$2:$J$201,0)),3,2))))),""))</f>
        <v/>
      </c>
      <c r="Z687" s="12" t="str">
        <f aca="false">IF(OR($B687="",H687="",I687=""),"",IFERROR(IF(OR(INDEX(Matches!$I$2:$I$201,MATCH($A687&amp;"-3",Matches!$J$2:$J$201,0))="Void",INDEX(Matches!$G$2:$G$201,MATCH($A687&amp;"-3",Matches!$J$2:$J$201,0))="",INDEX(Matches!$H$2:$H$201,MATCH($A687&amp;"-3",Matches!$J$2:$J$201,0))=""),"",IF(AND($C687&lt;&gt;"",INDEX(Matches!$F$2:$F$201,MATCH($A687&amp;"-3",Matches!$J$2:$J$201,0))&lt;&gt;"",$C687&gt;=INDEX(Matches!$F$2:$F$201,MATCH($A687&amp;"-3",Matches!$J$2:$J$201,0))),"",IF(AND(H687=INDEX(Matches!$G$2:$G$201,MATCH($A687&amp;"-3",Matches!$J$2:$J$201,0)),I687=INDEX(Matches!$H$2:$H$201,MATCH($A687&amp;"-3",Matches!$J$2:$J$201,0))),5,IF(SIGN(H687-I687)&lt;&gt;SIGN(INDEX(Matches!$G$2:$G$201,MATCH($A687&amp;"-3",Matches!$J$2:$J$201,0))-INDEX(Matches!$H$2:$H$201,MATCH($A687&amp;"-3",Matches!$J$2:$J$201,0))),0,IF(H687-I687=INDEX(Matches!$G$2:$G$201,MATCH($A687&amp;"-3",Matches!$J$2:$J$201,0))-INDEX(Matches!$H$2:$H$201,MATCH($A687&amp;"-3",Matches!$J$2:$J$201,0)),3,2))))),""))</f>
        <v/>
      </c>
      <c r="AA687" s="12" t="str">
        <f aca="false">IF(OR($B687="",J687="",K687=""),"",IFERROR(IF(OR(INDEX(Matches!$I$2:$I$201,MATCH($A687&amp;"-4",Matches!$J$2:$J$201,0))="Void",INDEX(Matches!$G$2:$G$201,MATCH($A687&amp;"-4",Matches!$J$2:$J$201,0))="",INDEX(Matches!$H$2:$H$201,MATCH($A687&amp;"-4",Matches!$J$2:$J$201,0))=""),"",IF(AND($C687&lt;&gt;"",INDEX(Matches!$F$2:$F$201,MATCH($A687&amp;"-4",Matches!$J$2:$J$201,0))&lt;&gt;"",$C687&gt;=INDEX(Matches!$F$2:$F$201,MATCH($A687&amp;"-4",Matches!$J$2:$J$201,0))),"",IF(AND(J687=INDEX(Matches!$G$2:$G$201,MATCH($A687&amp;"-4",Matches!$J$2:$J$201,0)),K687=INDEX(Matches!$H$2:$H$201,MATCH($A687&amp;"-4",Matches!$J$2:$J$201,0))),5,IF(SIGN(J687-K687)&lt;&gt;SIGN(INDEX(Matches!$G$2:$G$201,MATCH($A687&amp;"-4",Matches!$J$2:$J$201,0))-INDEX(Matches!$H$2:$H$201,MATCH($A687&amp;"-4",Matches!$J$2:$J$201,0))),0,IF(J687-K687=INDEX(Matches!$G$2:$G$201,MATCH($A687&amp;"-4",Matches!$J$2:$J$201,0))-INDEX(Matches!$H$2:$H$201,MATCH($A687&amp;"-4",Matches!$J$2:$J$201,0)),3,2))))),""))</f>
        <v/>
      </c>
      <c r="AB687" s="12" t="str">
        <f aca="false">IF(OR($B687="",L687="",M687=""),"",IFERROR(IF(OR(INDEX(Matches!$I$2:$I$201,MATCH($A687&amp;"-5",Matches!$J$2:$J$201,0))="Void",INDEX(Matches!$G$2:$G$201,MATCH($A687&amp;"-5",Matches!$J$2:$J$201,0))="",INDEX(Matches!$H$2:$H$201,MATCH($A687&amp;"-5",Matches!$J$2:$J$201,0))=""),"",IF(AND($C687&lt;&gt;"",INDEX(Matches!$F$2:$F$201,MATCH($A687&amp;"-5",Matches!$J$2:$J$201,0))&lt;&gt;"",$C687&gt;=INDEX(Matches!$F$2:$F$201,MATCH($A687&amp;"-5",Matches!$J$2:$J$201,0))),"",IF(AND(L687=INDEX(Matches!$G$2:$G$201,MATCH($A687&amp;"-5",Matches!$J$2:$J$201,0)),M687=INDEX(Matches!$H$2:$H$201,MATCH($A687&amp;"-5",Matches!$J$2:$J$201,0))),5,IF(SIGN(L687-M687)&lt;&gt;SIGN(INDEX(Matches!$G$2:$G$201,MATCH($A687&amp;"-5",Matches!$J$2:$J$201,0))-INDEX(Matches!$H$2:$H$201,MATCH($A687&amp;"-5",Matches!$J$2:$J$201,0))),0,IF(L687-M687=INDEX(Matches!$G$2:$G$201,MATCH($A687&amp;"-5",Matches!$J$2:$J$201,0))-INDEX(Matches!$H$2:$H$201,MATCH($A687&amp;"-5",Matches!$J$2:$J$201,0)),3,2))))),""))</f>
        <v/>
      </c>
      <c r="AC687" s="12" t="str">
        <f aca="false">IF(OR($B687="",N687="",O687=""),"",IFERROR(IF(OR(INDEX(Matches!$I$2:$I$201,MATCH($A687&amp;"-6",Matches!$J$2:$J$201,0))="Void",INDEX(Matches!$G$2:$G$201,MATCH($A687&amp;"-6",Matches!$J$2:$J$201,0))="",INDEX(Matches!$H$2:$H$201,MATCH($A687&amp;"-6",Matches!$J$2:$J$201,0))=""),"",IF(AND($C687&lt;&gt;"",INDEX(Matches!$F$2:$F$201,MATCH($A687&amp;"-6",Matches!$J$2:$J$201,0))&lt;&gt;"",$C687&gt;=INDEX(Matches!$F$2:$F$201,MATCH($A687&amp;"-6",Matches!$J$2:$J$201,0))),"",IF(AND(N687=INDEX(Matches!$G$2:$G$201,MATCH($A687&amp;"-6",Matches!$J$2:$J$201,0)),O687=INDEX(Matches!$H$2:$H$201,MATCH($A687&amp;"-6",Matches!$J$2:$J$201,0))),5,IF(SIGN(N687-O687)&lt;&gt;SIGN(INDEX(Matches!$G$2:$G$201,MATCH($A687&amp;"-6",Matches!$J$2:$J$201,0))-INDEX(Matches!$H$2:$H$201,MATCH($A687&amp;"-6",Matches!$J$2:$J$201,0))),0,IF(N687-O687=INDEX(Matches!$G$2:$G$201,MATCH($A687&amp;"-6",Matches!$J$2:$J$201,0))-INDEX(Matches!$H$2:$H$201,MATCH($A687&amp;"-6",Matches!$J$2:$J$201,0)),3,2))))),""))</f>
        <v/>
      </c>
      <c r="AD687" s="12" t="str">
        <f aca="false">IF(OR($B687="",P687="",Q687=""),"",IFERROR(IF(OR(INDEX(Matches!$I$2:$I$201,MATCH($A687&amp;"-7",Matches!$J$2:$J$201,0))="Void",INDEX(Matches!$G$2:$G$201,MATCH($A687&amp;"-7",Matches!$J$2:$J$201,0))="",INDEX(Matches!$H$2:$H$201,MATCH($A687&amp;"-7",Matches!$J$2:$J$201,0))=""),"",IF(AND($C687&lt;&gt;"",INDEX(Matches!$F$2:$F$201,MATCH($A687&amp;"-7",Matches!$J$2:$J$201,0))&lt;&gt;"",$C687&gt;=INDEX(Matches!$F$2:$F$201,MATCH($A687&amp;"-7",Matches!$J$2:$J$201,0))),"",IF(AND(P687=INDEX(Matches!$G$2:$G$201,MATCH($A687&amp;"-7",Matches!$J$2:$J$201,0)),Q687=INDEX(Matches!$H$2:$H$201,MATCH($A687&amp;"-7",Matches!$J$2:$J$201,0))),5,IF(SIGN(P687-Q687)&lt;&gt;SIGN(INDEX(Matches!$G$2:$G$201,MATCH($A687&amp;"-7",Matches!$J$2:$J$201,0))-INDEX(Matches!$H$2:$H$201,MATCH($A687&amp;"-7",Matches!$J$2:$J$201,0))),0,IF(P687-Q687=INDEX(Matches!$G$2:$G$201,MATCH($A687&amp;"-7",Matches!$J$2:$J$201,0))-INDEX(Matches!$H$2:$H$201,MATCH($A687&amp;"-7",Matches!$J$2:$J$201,0)),3,2))))),""))</f>
        <v/>
      </c>
      <c r="AE687" s="12" t="str">
        <f aca="false">IF(OR($B687="",R687="",S687=""),"",IFERROR(IF(OR(INDEX(Matches!$I$2:$I$201,MATCH($A687&amp;"-8",Matches!$J$2:$J$201,0))="Void",INDEX(Matches!$G$2:$G$201,MATCH($A687&amp;"-8",Matches!$J$2:$J$201,0))="",INDEX(Matches!$H$2:$H$201,MATCH($A687&amp;"-8",Matches!$J$2:$J$201,0))=""),"",IF(AND($C687&lt;&gt;"",INDEX(Matches!$F$2:$F$201,MATCH($A687&amp;"-8",Matches!$J$2:$J$201,0))&lt;&gt;"",$C687&gt;=INDEX(Matches!$F$2:$F$201,MATCH($A687&amp;"-8",Matches!$J$2:$J$201,0))),"",IF(AND(R687=INDEX(Matches!$G$2:$G$201,MATCH($A687&amp;"-8",Matches!$J$2:$J$201,0)),S687=INDEX(Matches!$H$2:$H$201,MATCH($A687&amp;"-8",Matches!$J$2:$J$201,0))),5,IF(SIGN(R687-S687)&lt;&gt;SIGN(INDEX(Matches!$G$2:$G$201,MATCH($A687&amp;"-8",Matches!$J$2:$J$201,0))-INDEX(Matches!$H$2:$H$201,MATCH($A687&amp;"-8",Matches!$J$2:$J$201,0))),0,IF(R687-S687=INDEX(Matches!$G$2:$G$201,MATCH($A687&amp;"-8",Matches!$J$2:$J$201,0))-INDEX(Matches!$H$2:$H$201,MATCH($A687&amp;"-8",Matches!$J$2:$J$201,0)),3,2))))),""))</f>
        <v/>
      </c>
      <c r="AF687" s="12" t="str">
        <f aca="false">IF(OR($B687="",T687="",U687=""),"",IFERROR(IF(OR(INDEX(Matches!$I$2:$I$201,MATCH($A687&amp;"-9",Matches!$J$2:$J$201,0))="Void",INDEX(Matches!$G$2:$G$201,MATCH($A687&amp;"-9",Matches!$J$2:$J$201,0))="",INDEX(Matches!$H$2:$H$201,MATCH($A687&amp;"-9",Matches!$J$2:$J$201,0))=""),"",IF(AND($C687&lt;&gt;"",INDEX(Matches!$F$2:$F$201,MATCH($A687&amp;"-9",Matches!$J$2:$J$201,0))&lt;&gt;"",$C687&gt;=INDEX(Matches!$F$2:$F$201,MATCH($A687&amp;"-9",Matches!$J$2:$J$201,0))),"",IF(AND(T687=INDEX(Matches!$G$2:$G$201,MATCH($A687&amp;"-9",Matches!$J$2:$J$201,0)),U687=INDEX(Matches!$H$2:$H$201,MATCH($A687&amp;"-9",Matches!$J$2:$J$201,0))),5,IF(SIGN(T687-U687)&lt;&gt;SIGN(INDEX(Matches!$G$2:$G$201,MATCH($A687&amp;"-9",Matches!$J$2:$J$201,0))-INDEX(Matches!$H$2:$H$201,MATCH($A687&amp;"-9",Matches!$J$2:$J$201,0))),0,IF(T687-U687=INDEX(Matches!$G$2:$G$201,MATCH($A687&amp;"-9",Matches!$J$2:$J$201,0))-INDEX(Matches!$H$2:$H$201,MATCH($A687&amp;"-9",Matches!$J$2:$J$201,0)),3,2))))),""))</f>
        <v/>
      </c>
      <c r="AG687" s="12" t="str">
        <f aca="false">IF(OR($B687="",V687="",W687=""),"",IFERROR(IF(OR(INDEX(Matches!$I$2:$I$201,MATCH($A687&amp;"-10",Matches!$J$2:$J$201,0))="Void",INDEX(Matches!$G$2:$G$201,MATCH($A687&amp;"-10",Matches!$J$2:$J$201,0))="",INDEX(Matches!$H$2:$H$201,MATCH($A687&amp;"-10",Matches!$J$2:$J$201,0))=""),"",IF(AND($C687&lt;&gt;"",INDEX(Matches!$F$2:$F$201,MATCH($A687&amp;"-10",Matches!$J$2:$J$201,0))&lt;&gt;"",$C687&gt;=INDEX(Matches!$F$2:$F$201,MATCH($A687&amp;"-10",Matches!$J$2:$J$201,0))),"",IF(AND(V687=INDEX(Matches!$G$2:$G$201,MATCH($A687&amp;"-10",Matches!$J$2:$J$201,0)),W687=INDEX(Matches!$H$2:$H$201,MATCH($A687&amp;"-10",Matches!$J$2:$J$201,0))),5,IF(SIGN(V687-W687)&lt;&gt;SIGN(INDEX(Matches!$G$2:$G$201,MATCH($A687&amp;"-10",Matches!$J$2:$J$201,0))-INDEX(Matches!$H$2:$H$201,MATCH($A687&amp;"-10",Matches!$J$2:$J$201,0))),0,IF(V687-W687=INDEX(Matches!$G$2:$G$201,MATCH($A687&amp;"-10",Matches!$J$2:$J$201,0))-INDEX(Matches!$H$2:$H$201,MATCH($A687&amp;"-10",Matches!$J$2:$J$201,0)),3,2))))),""))</f>
        <v/>
      </c>
      <c r="AH687" s="13" t="str">
        <f aca="false">IF($B687="","",SUM(X687:AG687))</f>
        <v/>
      </c>
      <c r="AI687" s="12" t="str">
        <f aca="false">IF($B687="","",COUNTIF(X687:AG687,5))</f>
        <v/>
      </c>
      <c r="AJ687" s="12" t="str">
        <f aca="false">IF($B687="","",COUNTIF(X687:AG687,"&gt;=2"))</f>
        <v/>
      </c>
      <c r="AK687" s="12" t="str">
        <f aca="false">IF($B687="","",COUNT(X687:AG687))</f>
        <v/>
      </c>
    </row>
    <row r="688" customFormat="false" ht="15" hidden="false" customHeight="false" outlineLevel="0" collapsed="false">
      <c r="A688" s="7"/>
      <c r="B688" s="7"/>
      <c r="C688" s="11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12" t="str">
        <f aca="false">IF(OR($B688="",D688="",E688=""),"",IFERROR(IF(OR(INDEX(Matches!$I$2:$I$201,MATCH($A688&amp;"-1",Matches!$J$2:$J$201,0))="Void",INDEX(Matches!$G$2:$G$201,MATCH($A688&amp;"-1",Matches!$J$2:$J$201,0))="",INDEX(Matches!$H$2:$H$201,MATCH($A688&amp;"-1",Matches!$J$2:$J$201,0))=""),"",IF(AND($C688&lt;&gt;"",INDEX(Matches!$F$2:$F$201,MATCH($A688&amp;"-1",Matches!$J$2:$J$201,0))&lt;&gt;"",$C688&gt;=INDEX(Matches!$F$2:$F$201,MATCH($A688&amp;"-1",Matches!$J$2:$J$201,0))),"",IF(AND(D688=INDEX(Matches!$G$2:$G$201,MATCH($A688&amp;"-1",Matches!$J$2:$J$201,0)),E688=INDEX(Matches!$H$2:$H$201,MATCH($A688&amp;"-1",Matches!$J$2:$J$201,0))),5,IF(SIGN(D688-E688)&lt;&gt;SIGN(INDEX(Matches!$G$2:$G$201,MATCH($A688&amp;"-1",Matches!$J$2:$J$201,0))-INDEX(Matches!$H$2:$H$201,MATCH($A688&amp;"-1",Matches!$J$2:$J$201,0))),0,IF(D688-E688=INDEX(Matches!$G$2:$G$201,MATCH($A688&amp;"-1",Matches!$J$2:$J$201,0))-INDEX(Matches!$H$2:$H$201,MATCH($A688&amp;"-1",Matches!$J$2:$J$201,0)),3,2))))),""))</f>
        <v/>
      </c>
      <c r="Y688" s="12" t="str">
        <f aca="false">IF(OR($B688="",F688="",G688=""),"",IFERROR(IF(OR(INDEX(Matches!$I$2:$I$201,MATCH($A688&amp;"-2",Matches!$J$2:$J$201,0))="Void",INDEX(Matches!$G$2:$G$201,MATCH($A688&amp;"-2",Matches!$J$2:$J$201,0))="",INDEX(Matches!$H$2:$H$201,MATCH($A688&amp;"-2",Matches!$J$2:$J$201,0))=""),"",IF(AND($C688&lt;&gt;"",INDEX(Matches!$F$2:$F$201,MATCH($A688&amp;"-2",Matches!$J$2:$J$201,0))&lt;&gt;"",$C688&gt;=INDEX(Matches!$F$2:$F$201,MATCH($A688&amp;"-2",Matches!$J$2:$J$201,0))),"",IF(AND(F688=INDEX(Matches!$G$2:$G$201,MATCH($A688&amp;"-2",Matches!$J$2:$J$201,0)),G688=INDEX(Matches!$H$2:$H$201,MATCH($A688&amp;"-2",Matches!$J$2:$J$201,0))),5,IF(SIGN(F688-G688)&lt;&gt;SIGN(INDEX(Matches!$G$2:$G$201,MATCH($A688&amp;"-2",Matches!$J$2:$J$201,0))-INDEX(Matches!$H$2:$H$201,MATCH($A688&amp;"-2",Matches!$J$2:$J$201,0))),0,IF(F688-G688=INDEX(Matches!$G$2:$G$201,MATCH($A688&amp;"-2",Matches!$J$2:$J$201,0))-INDEX(Matches!$H$2:$H$201,MATCH($A688&amp;"-2",Matches!$J$2:$J$201,0)),3,2))))),""))</f>
        <v/>
      </c>
      <c r="Z688" s="12" t="str">
        <f aca="false">IF(OR($B688="",H688="",I688=""),"",IFERROR(IF(OR(INDEX(Matches!$I$2:$I$201,MATCH($A688&amp;"-3",Matches!$J$2:$J$201,0))="Void",INDEX(Matches!$G$2:$G$201,MATCH($A688&amp;"-3",Matches!$J$2:$J$201,0))="",INDEX(Matches!$H$2:$H$201,MATCH($A688&amp;"-3",Matches!$J$2:$J$201,0))=""),"",IF(AND($C688&lt;&gt;"",INDEX(Matches!$F$2:$F$201,MATCH($A688&amp;"-3",Matches!$J$2:$J$201,0))&lt;&gt;"",$C688&gt;=INDEX(Matches!$F$2:$F$201,MATCH($A688&amp;"-3",Matches!$J$2:$J$201,0))),"",IF(AND(H688=INDEX(Matches!$G$2:$G$201,MATCH($A688&amp;"-3",Matches!$J$2:$J$201,0)),I688=INDEX(Matches!$H$2:$H$201,MATCH($A688&amp;"-3",Matches!$J$2:$J$201,0))),5,IF(SIGN(H688-I688)&lt;&gt;SIGN(INDEX(Matches!$G$2:$G$201,MATCH($A688&amp;"-3",Matches!$J$2:$J$201,0))-INDEX(Matches!$H$2:$H$201,MATCH($A688&amp;"-3",Matches!$J$2:$J$201,0))),0,IF(H688-I688=INDEX(Matches!$G$2:$G$201,MATCH($A688&amp;"-3",Matches!$J$2:$J$201,0))-INDEX(Matches!$H$2:$H$201,MATCH($A688&amp;"-3",Matches!$J$2:$J$201,0)),3,2))))),""))</f>
        <v/>
      </c>
      <c r="AA688" s="12" t="str">
        <f aca="false">IF(OR($B688="",J688="",K688=""),"",IFERROR(IF(OR(INDEX(Matches!$I$2:$I$201,MATCH($A688&amp;"-4",Matches!$J$2:$J$201,0))="Void",INDEX(Matches!$G$2:$G$201,MATCH($A688&amp;"-4",Matches!$J$2:$J$201,0))="",INDEX(Matches!$H$2:$H$201,MATCH($A688&amp;"-4",Matches!$J$2:$J$201,0))=""),"",IF(AND($C688&lt;&gt;"",INDEX(Matches!$F$2:$F$201,MATCH($A688&amp;"-4",Matches!$J$2:$J$201,0))&lt;&gt;"",$C688&gt;=INDEX(Matches!$F$2:$F$201,MATCH($A688&amp;"-4",Matches!$J$2:$J$201,0))),"",IF(AND(J688=INDEX(Matches!$G$2:$G$201,MATCH($A688&amp;"-4",Matches!$J$2:$J$201,0)),K688=INDEX(Matches!$H$2:$H$201,MATCH($A688&amp;"-4",Matches!$J$2:$J$201,0))),5,IF(SIGN(J688-K688)&lt;&gt;SIGN(INDEX(Matches!$G$2:$G$201,MATCH($A688&amp;"-4",Matches!$J$2:$J$201,0))-INDEX(Matches!$H$2:$H$201,MATCH($A688&amp;"-4",Matches!$J$2:$J$201,0))),0,IF(J688-K688=INDEX(Matches!$G$2:$G$201,MATCH($A688&amp;"-4",Matches!$J$2:$J$201,0))-INDEX(Matches!$H$2:$H$201,MATCH($A688&amp;"-4",Matches!$J$2:$J$201,0)),3,2))))),""))</f>
        <v/>
      </c>
      <c r="AB688" s="12" t="str">
        <f aca="false">IF(OR($B688="",L688="",M688=""),"",IFERROR(IF(OR(INDEX(Matches!$I$2:$I$201,MATCH($A688&amp;"-5",Matches!$J$2:$J$201,0))="Void",INDEX(Matches!$G$2:$G$201,MATCH($A688&amp;"-5",Matches!$J$2:$J$201,0))="",INDEX(Matches!$H$2:$H$201,MATCH($A688&amp;"-5",Matches!$J$2:$J$201,0))=""),"",IF(AND($C688&lt;&gt;"",INDEX(Matches!$F$2:$F$201,MATCH($A688&amp;"-5",Matches!$J$2:$J$201,0))&lt;&gt;"",$C688&gt;=INDEX(Matches!$F$2:$F$201,MATCH($A688&amp;"-5",Matches!$J$2:$J$201,0))),"",IF(AND(L688=INDEX(Matches!$G$2:$G$201,MATCH($A688&amp;"-5",Matches!$J$2:$J$201,0)),M688=INDEX(Matches!$H$2:$H$201,MATCH($A688&amp;"-5",Matches!$J$2:$J$201,0))),5,IF(SIGN(L688-M688)&lt;&gt;SIGN(INDEX(Matches!$G$2:$G$201,MATCH($A688&amp;"-5",Matches!$J$2:$J$201,0))-INDEX(Matches!$H$2:$H$201,MATCH($A688&amp;"-5",Matches!$J$2:$J$201,0))),0,IF(L688-M688=INDEX(Matches!$G$2:$G$201,MATCH($A688&amp;"-5",Matches!$J$2:$J$201,0))-INDEX(Matches!$H$2:$H$201,MATCH($A688&amp;"-5",Matches!$J$2:$J$201,0)),3,2))))),""))</f>
        <v/>
      </c>
      <c r="AC688" s="12" t="str">
        <f aca="false">IF(OR($B688="",N688="",O688=""),"",IFERROR(IF(OR(INDEX(Matches!$I$2:$I$201,MATCH($A688&amp;"-6",Matches!$J$2:$J$201,0))="Void",INDEX(Matches!$G$2:$G$201,MATCH($A688&amp;"-6",Matches!$J$2:$J$201,0))="",INDEX(Matches!$H$2:$H$201,MATCH($A688&amp;"-6",Matches!$J$2:$J$201,0))=""),"",IF(AND($C688&lt;&gt;"",INDEX(Matches!$F$2:$F$201,MATCH($A688&amp;"-6",Matches!$J$2:$J$201,0))&lt;&gt;"",$C688&gt;=INDEX(Matches!$F$2:$F$201,MATCH($A688&amp;"-6",Matches!$J$2:$J$201,0))),"",IF(AND(N688=INDEX(Matches!$G$2:$G$201,MATCH($A688&amp;"-6",Matches!$J$2:$J$201,0)),O688=INDEX(Matches!$H$2:$H$201,MATCH($A688&amp;"-6",Matches!$J$2:$J$201,0))),5,IF(SIGN(N688-O688)&lt;&gt;SIGN(INDEX(Matches!$G$2:$G$201,MATCH($A688&amp;"-6",Matches!$J$2:$J$201,0))-INDEX(Matches!$H$2:$H$201,MATCH($A688&amp;"-6",Matches!$J$2:$J$201,0))),0,IF(N688-O688=INDEX(Matches!$G$2:$G$201,MATCH($A688&amp;"-6",Matches!$J$2:$J$201,0))-INDEX(Matches!$H$2:$H$201,MATCH($A688&amp;"-6",Matches!$J$2:$J$201,0)),3,2))))),""))</f>
        <v/>
      </c>
      <c r="AD688" s="12" t="str">
        <f aca="false">IF(OR($B688="",P688="",Q688=""),"",IFERROR(IF(OR(INDEX(Matches!$I$2:$I$201,MATCH($A688&amp;"-7",Matches!$J$2:$J$201,0))="Void",INDEX(Matches!$G$2:$G$201,MATCH($A688&amp;"-7",Matches!$J$2:$J$201,0))="",INDEX(Matches!$H$2:$H$201,MATCH($A688&amp;"-7",Matches!$J$2:$J$201,0))=""),"",IF(AND($C688&lt;&gt;"",INDEX(Matches!$F$2:$F$201,MATCH($A688&amp;"-7",Matches!$J$2:$J$201,0))&lt;&gt;"",$C688&gt;=INDEX(Matches!$F$2:$F$201,MATCH($A688&amp;"-7",Matches!$J$2:$J$201,0))),"",IF(AND(P688=INDEX(Matches!$G$2:$G$201,MATCH($A688&amp;"-7",Matches!$J$2:$J$201,0)),Q688=INDEX(Matches!$H$2:$H$201,MATCH($A688&amp;"-7",Matches!$J$2:$J$201,0))),5,IF(SIGN(P688-Q688)&lt;&gt;SIGN(INDEX(Matches!$G$2:$G$201,MATCH($A688&amp;"-7",Matches!$J$2:$J$201,0))-INDEX(Matches!$H$2:$H$201,MATCH($A688&amp;"-7",Matches!$J$2:$J$201,0))),0,IF(P688-Q688=INDEX(Matches!$G$2:$G$201,MATCH($A688&amp;"-7",Matches!$J$2:$J$201,0))-INDEX(Matches!$H$2:$H$201,MATCH($A688&amp;"-7",Matches!$J$2:$J$201,0)),3,2))))),""))</f>
        <v/>
      </c>
      <c r="AE688" s="12" t="str">
        <f aca="false">IF(OR($B688="",R688="",S688=""),"",IFERROR(IF(OR(INDEX(Matches!$I$2:$I$201,MATCH($A688&amp;"-8",Matches!$J$2:$J$201,0))="Void",INDEX(Matches!$G$2:$G$201,MATCH($A688&amp;"-8",Matches!$J$2:$J$201,0))="",INDEX(Matches!$H$2:$H$201,MATCH($A688&amp;"-8",Matches!$J$2:$J$201,0))=""),"",IF(AND($C688&lt;&gt;"",INDEX(Matches!$F$2:$F$201,MATCH($A688&amp;"-8",Matches!$J$2:$J$201,0))&lt;&gt;"",$C688&gt;=INDEX(Matches!$F$2:$F$201,MATCH($A688&amp;"-8",Matches!$J$2:$J$201,0))),"",IF(AND(R688=INDEX(Matches!$G$2:$G$201,MATCH($A688&amp;"-8",Matches!$J$2:$J$201,0)),S688=INDEX(Matches!$H$2:$H$201,MATCH($A688&amp;"-8",Matches!$J$2:$J$201,0))),5,IF(SIGN(R688-S688)&lt;&gt;SIGN(INDEX(Matches!$G$2:$G$201,MATCH($A688&amp;"-8",Matches!$J$2:$J$201,0))-INDEX(Matches!$H$2:$H$201,MATCH($A688&amp;"-8",Matches!$J$2:$J$201,0))),0,IF(R688-S688=INDEX(Matches!$G$2:$G$201,MATCH($A688&amp;"-8",Matches!$J$2:$J$201,0))-INDEX(Matches!$H$2:$H$201,MATCH($A688&amp;"-8",Matches!$J$2:$J$201,0)),3,2))))),""))</f>
        <v/>
      </c>
      <c r="AF688" s="12" t="str">
        <f aca="false">IF(OR($B688="",T688="",U688=""),"",IFERROR(IF(OR(INDEX(Matches!$I$2:$I$201,MATCH($A688&amp;"-9",Matches!$J$2:$J$201,0))="Void",INDEX(Matches!$G$2:$G$201,MATCH($A688&amp;"-9",Matches!$J$2:$J$201,0))="",INDEX(Matches!$H$2:$H$201,MATCH($A688&amp;"-9",Matches!$J$2:$J$201,0))=""),"",IF(AND($C688&lt;&gt;"",INDEX(Matches!$F$2:$F$201,MATCH($A688&amp;"-9",Matches!$J$2:$J$201,0))&lt;&gt;"",$C688&gt;=INDEX(Matches!$F$2:$F$201,MATCH($A688&amp;"-9",Matches!$J$2:$J$201,0))),"",IF(AND(T688=INDEX(Matches!$G$2:$G$201,MATCH($A688&amp;"-9",Matches!$J$2:$J$201,0)),U688=INDEX(Matches!$H$2:$H$201,MATCH($A688&amp;"-9",Matches!$J$2:$J$201,0))),5,IF(SIGN(T688-U688)&lt;&gt;SIGN(INDEX(Matches!$G$2:$G$201,MATCH($A688&amp;"-9",Matches!$J$2:$J$201,0))-INDEX(Matches!$H$2:$H$201,MATCH($A688&amp;"-9",Matches!$J$2:$J$201,0))),0,IF(T688-U688=INDEX(Matches!$G$2:$G$201,MATCH($A688&amp;"-9",Matches!$J$2:$J$201,0))-INDEX(Matches!$H$2:$H$201,MATCH($A688&amp;"-9",Matches!$J$2:$J$201,0)),3,2))))),""))</f>
        <v/>
      </c>
      <c r="AG688" s="12" t="str">
        <f aca="false">IF(OR($B688="",V688="",W688=""),"",IFERROR(IF(OR(INDEX(Matches!$I$2:$I$201,MATCH($A688&amp;"-10",Matches!$J$2:$J$201,0))="Void",INDEX(Matches!$G$2:$G$201,MATCH($A688&amp;"-10",Matches!$J$2:$J$201,0))="",INDEX(Matches!$H$2:$H$201,MATCH($A688&amp;"-10",Matches!$J$2:$J$201,0))=""),"",IF(AND($C688&lt;&gt;"",INDEX(Matches!$F$2:$F$201,MATCH($A688&amp;"-10",Matches!$J$2:$J$201,0))&lt;&gt;"",$C688&gt;=INDEX(Matches!$F$2:$F$201,MATCH($A688&amp;"-10",Matches!$J$2:$J$201,0))),"",IF(AND(V688=INDEX(Matches!$G$2:$G$201,MATCH($A688&amp;"-10",Matches!$J$2:$J$201,0)),W688=INDEX(Matches!$H$2:$H$201,MATCH($A688&amp;"-10",Matches!$J$2:$J$201,0))),5,IF(SIGN(V688-W688)&lt;&gt;SIGN(INDEX(Matches!$G$2:$G$201,MATCH($A688&amp;"-10",Matches!$J$2:$J$201,0))-INDEX(Matches!$H$2:$H$201,MATCH($A688&amp;"-10",Matches!$J$2:$J$201,0))),0,IF(V688-W688=INDEX(Matches!$G$2:$G$201,MATCH($A688&amp;"-10",Matches!$J$2:$J$201,0))-INDEX(Matches!$H$2:$H$201,MATCH($A688&amp;"-10",Matches!$J$2:$J$201,0)),3,2))))),""))</f>
        <v/>
      </c>
      <c r="AH688" s="13" t="str">
        <f aca="false">IF($B688="","",SUM(X688:AG688))</f>
        <v/>
      </c>
      <c r="AI688" s="12" t="str">
        <f aca="false">IF($B688="","",COUNTIF(X688:AG688,5))</f>
        <v/>
      </c>
      <c r="AJ688" s="12" t="str">
        <f aca="false">IF($B688="","",COUNTIF(X688:AG688,"&gt;=2"))</f>
        <v/>
      </c>
      <c r="AK688" s="12" t="str">
        <f aca="false">IF($B688="","",COUNT(X688:AG688))</f>
        <v/>
      </c>
    </row>
    <row r="689" customFormat="false" ht="15" hidden="false" customHeight="false" outlineLevel="0" collapsed="false">
      <c r="A689" s="7"/>
      <c r="B689" s="7"/>
      <c r="C689" s="11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12" t="str">
        <f aca="false">IF(OR($B689="",D689="",E689=""),"",IFERROR(IF(OR(INDEX(Matches!$I$2:$I$201,MATCH($A689&amp;"-1",Matches!$J$2:$J$201,0))="Void",INDEX(Matches!$G$2:$G$201,MATCH($A689&amp;"-1",Matches!$J$2:$J$201,0))="",INDEX(Matches!$H$2:$H$201,MATCH($A689&amp;"-1",Matches!$J$2:$J$201,0))=""),"",IF(AND($C689&lt;&gt;"",INDEX(Matches!$F$2:$F$201,MATCH($A689&amp;"-1",Matches!$J$2:$J$201,0))&lt;&gt;"",$C689&gt;=INDEX(Matches!$F$2:$F$201,MATCH($A689&amp;"-1",Matches!$J$2:$J$201,0))),"",IF(AND(D689=INDEX(Matches!$G$2:$G$201,MATCH($A689&amp;"-1",Matches!$J$2:$J$201,0)),E689=INDEX(Matches!$H$2:$H$201,MATCH($A689&amp;"-1",Matches!$J$2:$J$201,0))),5,IF(SIGN(D689-E689)&lt;&gt;SIGN(INDEX(Matches!$G$2:$G$201,MATCH($A689&amp;"-1",Matches!$J$2:$J$201,0))-INDEX(Matches!$H$2:$H$201,MATCH($A689&amp;"-1",Matches!$J$2:$J$201,0))),0,IF(D689-E689=INDEX(Matches!$G$2:$G$201,MATCH($A689&amp;"-1",Matches!$J$2:$J$201,0))-INDEX(Matches!$H$2:$H$201,MATCH($A689&amp;"-1",Matches!$J$2:$J$201,0)),3,2))))),""))</f>
        <v/>
      </c>
      <c r="Y689" s="12" t="str">
        <f aca="false">IF(OR($B689="",F689="",G689=""),"",IFERROR(IF(OR(INDEX(Matches!$I$2:$I$201,MATCH($A689&amp;"-2",Matches!$J$2:$J$201,0))="Void",INDEX(Matches!$G$2:$G$201,MATCH($A689&amp;"-2",Matches!$J$2:$J$201,0))="",INDEX(Matches!$H$2:$H$201,MATCH($A689&amp;"-2",Matches!$J$2:$J$201,0))=""),"",IF(AND($C689&lt;&gt;"",INDEX(Matches!$F$2:$F$201,MATCH($A689&amp;"-2",Matches!$J$2:$J$201,0))&lt;&gt;"",$C689&gt;=INDEX(Matches!$F$2:$F$201,MATCH($A689&amp;"-2",Matches!$J$2:$J$201,0))),"",IF(AND(F689=INDEX(Matches!$G$2:$G$201,MATCH($A689&amp;"-2",Matches!$J$2:$J$201,0)),G689=INDEX(Matches!$H$2:$H$201,MATCH($A689&amp;"-2",Matches!$J$2:$J$201,0))),5,IF(SIGN(F689-G689)&lt;&gt;SIGN(INDEX(Matches!$G$2:$G$201,MATCH($A689&amp;"-2",Matches!$J$2:$J$201,0))-INDEX(Matches!$H$2:$H$201,MATCH($A689&amp;"-2",Matches!$J$2:$J$201,0))),0,IF(F689-G689=INDEX(Matches!$G$2:$G$201,MATCH($A689&amp;"-2",Matches!$J$2:$J$201,0))-INDEX(Matches!$H$2:$H$201,MATCH($A689&amp;"-2",Matches!$J$2:$J$201,0)),3,2))))),""))</f>
        <v/>
      </c>
      <c r="Z689" s="12" t="str">
        <f aca="false">IF(OR($B689="",H689="",I689=""),"",IFERROR(IF(OR(INDEX(Matches!$I$2:$I$201,MATCH($A689&amp;"-3",Matches!$J$2:$J$201,0))="Void",INDEX(Matches!$G$2:$G$201,MATCH($A689&amp;"-3",Matches!$J$2:$J$201,0))="",INDEX(Matches!$H$2:$H$201,MATCH($A689&amp;"-3",Matches!$J$2:$J$201,0))=""),"",IF(AND($C689&lt;&gt;"",INDEX(Matches!$F$2:$F$201,MATCH($A689&amp;"-3",Matches!$J$2:$J$201,0))&lt;&gt;"",$C689&gt;=INDEX(Matches!$F$2:$F$201,MATCH($A689&amp;"-3",Matches!$J$2:$J$201,0))),"",IF(AND(H689=INDEX(Matches!$G$2:$G$201,MATCH($A689&amp;"-3",Matches!$J$2:$J$201,0)),I689=INDEX(Matches!$H$2:$H$201,MATCH($A689&amp;"-3",Matches!$J$2:$J$201,0))),5,IF(SIGN(H689-I689)&lt;&gt;SIGN(INDEX(Matches!$G$2:$G$201,MATCH($A689&amp;"-3",Matches!$J$2:$J$201,0))-INDEX(Matches!$H$2:$H$201,MATCH($A689&amp;"-3",Matches!$J$2:$J$201,0))),0,IF(H689-I689=INDEX(Matches!$G$2:$G$201,MATCH($A689&amp;"-3",Matches!$J$2:$J$201,0))-INDEX(Matches!$H$2:$H$201,MATCH($A689&amp;"-3",Matches!$J$2:$J$201,0)),3,2))))),""))</f>
        <v/>
      </c>
      <c r="AA689" s="12" t="str">
        <f aca="false">IF(OR($B689="",J689="",K689=""),"",IFERROR(IF(OR(INDEX(Matches!$I$2:$I$201,MATCH($A689&amp;"-4",Matches!$J$2:$J$201,0))="Void",INDEX(Matches!$G$2:$G$201,MATCH($A689&amp;"-4",Matches!$J$2:$J$201,0))="",INDEX(Matches!$H$2:$H$201,MATCH($A689&amp;"-4",Matches!$J$2:$J$201,0))=""),"",IF(AND($C689&lt;&gt;"",INDEX(Matches!$F$2:$F$201,MATCH($A689&amp;"-4",Matches!$J$2:$J$201,0))&lt;&gt;"",$C689&gt;=INDEX(Matches!$F$2:$F$201,MATCH($A689&amp;"-4",Matches!$J$2:$J$201,0))),"",IF(AND(J689=INDEX(Matches!$G$2:$G$201,MATCH($A689&amp;"-4",Matches!$J$2:$J$201,0)),K689=INDEX(Matches!$H$2:$H$201,MATCH($A689&amp;"-4",Matches!$J$2:$J$201,0))),5,IF(SIGN(J689-K689)&lt;&gt;SIGN(INDEX(Matches!$G$2:$G$201,MATCH($A689&amp;"-4",Matches!$J$2:$J$201,0))-INDEX(Matches!$H$2:$H$201,MATCH($A689&amp;"-4",Matches!$J$2:$J$201,0))),0,IF(J689-K689=INDEX(Matches!$G$2:$G$201,MATCH($A689&amp;"-4",Matches!$J$2:$J$201,0))-INDEX(Matches!$H$2:$H$201,MATCH($A689&amp;"-4",Matches!$J$2:$J$201,0)),3,2))))),""))</f>
        <v/>
      </c>
      <c r="AB689" s="12" t="str">
        <f aca="false">IF(OR($B689="",L689="",M689=""),"",IFERROR(IF(OR(INDEX(Matches!$I$2:$I$201,MATCH($A689&amp;"-5",Matches!$J$2:$J$201,0))="Void",INDEX(Matches!$G$2:$G$201,MATCH($A689&amp;"-5",Matches!$J$2:$J$201,0))="",INDEX(Matches!$H$2:$H$201,MATCH($A689&amp;"-5",Matches!$J$2:$J$201,0))=""),"",IF(AND($C689&lt;&gt;"",INDEX(Matches!$F$2:$F$201,MATCH($A689&amp;"-5",Matches!$J$2:$J$201,0))&lt;&gt;"",$C689&gt;=INDEX(Matches!$F$2:$F$201,MATCH($A689&amp;"-5",Matches!$J$2:$J$201,0))),"",IF(AND(L689=INDEX(Matches!$G$2:$G$201,MATCH($A689&amp;"-5",Matches!$J$2:$J$201,0)),M689=INDEX(Matches!$H$2:$H$201,MATCH($A689&amp;"-5",Matches!$J$2:$J$201,0))),5,IF(SIGN(L689-M689)&lt;&gt;SIGN(INDEX(Matches!$G$2:$G$201,MATCH($A689&amp;"-5",Matches!$J$2:$J$201,0))-INDEX(Matches!$H$2:$H$201,MATCH($A689&amp;"-5",Matches!$J$2:$J$201,0))),0,IF(L689-M689=INDEX(Matches!$G$2:$G$201,MATCH($A689&amp;"-5",Matches!$J$2:$J$201,0))-INDEX(Matches!$H$2:$H$201,MATCH($A689&amp;"-5",Matches!$J$2:$J$201,0)),3,2))))),""))</f>
        <v/>
      </c>
      <c r="AC689" s="12" t="str">
        <f aca="false">IF(OR($B689="",N689="",O689=""),"",IFERROR(IF(OR(INDEX(Matches!$I$2:$I$201,MATCH($A689&amp;"-6",Matches!$J$2:$J$201,0))="Void",INDEX(Matches!$G$2:$G$201,MATCH($A689&amp;"-6",Matches!$J$2:$J$201,0))="",INDEX(Matches!$H$2:$H$201,MATCH($A689&amp;"-6",Matches!$J$2:$J$201,0))=""),"",IF(AND($C689&lt;&gt;"",INDEX(Matches!$F$2:$F$201,MATCH($A689&amp;"-6",Matches!$J$2:$J$201,0))&lt;&gt;"",$C689&gt;=INDEX(Matches!$F$2:$F$201,MATCH($A689&amp;"-6",Matches!$J$2:$J$201,0))),"",IF(AND(N689=INDEX(Matches!$G$2:$G$201,MATCH($A689&amp;"-6",Matches!$J$2:$J$201,0)),O689=INDEX(Matches!$H$2:$H$201,MATCH($A689&amp;"-6",Matches!$J$2:$J$201,0))),5,IF(SIGN(N689-O689)&lt;&gt;SIGN(INDEX(Matches!$G$2:$G$201,MATCH($A689&amp;"-6",Matches!$J$2:$J$201,0))-INDEX(Matches!$H$2:$H$201,MATCH($A689&amp;"-6",Matches!$J$2:$J$201,0))),0,IF(N689-O689=INDEX(Matches!$G$2:$G$201,MATCH($A689&amp;"-6",Matches!$J$2:$J$201,0))-INDEX(Matches!$H$2:$H$201,MATCH($A689&amp;"-6",Matches!$J$2:$J$201,0)),3,2))))),""))</f>
        <v/>
      </c>
      <c r="AD689" s="12" t="str">
        <f aca="false">IF(OR($B689="",P689="",Q689=""),"",IFERROR(IF(OR(INDEX(Matches!$I$2:$I$201,MATCH($A689&amp;"-7",Matches!$J$2:$J$201,0))="Void",INDEX(Matches!$G$2:$G$201,MATCH($A689&amp;"-7",Matches!$J$2:$J$201,0))="",INDEX(Matches!$H$2:$H$201,MATCH($A689&amp;"-7",Matches!$J$2:$J$201,0))=""),"",IF(AND($C689&lt;&gt;"",INDEX(Matches!$F$2:$F$201,MATCH($A689&amp;"-7",Matches!$J$2:$J$201,0))&lt;&gt;"",$C689&gt;=INDEX(Matches!$F$2:$F$201,MATCH($A689&amp;"-7",Matches!$J$2:$J$201,0))),"",IF(AND(P689=INDEX(Matches!$G$2:$G$201,MATCH($A689&amp;"-7",Matches!$J$2:$J$201,0)),Q689=INDEX(Matches!$H$2:$H$201,MATCH($A689&amp;"-7",Matches!$J$2:$J$201,0))),5,IF(SIGN(P689-Q689)&lt;&gt;SIGN(INDEX(Matches!$G$2:$G$201,MATCH($A689&amp;"-7",Matches!$J$2:$J$201,0))-INDEX(Matches!$H$2:$H$201,MATCH($A689&amp;"-7",Matches!$J$2:$J$201,0))),0,IF(P689-Q689=INDEX(Matches!$G$2:$G$201,MATCH($A689&amp;"-7",Matches!$J$2:$J$201,0))-INDEX(Matches!$H$2:$H$201,MATCH($A689&amp;"-7",Matches!$J$2:$J$201,0)),3,2))))),""))</f>
        <v/>
      </c>
      <c r="AE689" s="12" t="str">
        <f aca="false">IF(OR($B689="",R689="",S689=""),"",IFERROR(IF(OR(INDEX(Matches!$I$2:$I$201,MATCH($A689&amp;"-8",Matches!$J$2:$J$201,0))="Void",INDEX(Matches!$G$2:$G$201,MATCH($A689&amp;"-8",Matches!$J$2:$J$201,0))="",INDEX(Matches!$H$2:$H$201,MATCH($A689&amp;"-8",Matches!$J$2:$J$201,0))=""),"",IF(AND($C689&lt;&gt;"",INDEX(Matches!$F$2:$F$201,MATCH($A689&amp;"-8",Matches!$J$2:$J$201,0))&lt;&gt;"",$C689&gt;=INDEX(Matches!$F$2:$F$201,MATCH($A689&amp;"-8",Matches!$J$2:$J$201,0))),"",IF(AND(R689=INDEX(Matches!$G$2:$G$201,MATCH($A689&amp;"-8",Matches!$J$2:$J$201,0)),S689=INDEX(Matches!$H$2:$H$201,MATCH($A689&amp;"-8",Matches!$J$2:$J$201,0))),5,IF(SIGN(R689-S689)&lt;&gt;SIGN(INDEX(Matches!$G$2:$G$201,MATCH($A689&amp;"-8",Matches!$J$2:$J$201,0))-INDEX(Matches!$H$2:$H$201,MATCH($A689&amp;"-8",Matches!$J$2:$J$201,0))),0,IF(R689-S689=INDEX(Matches!$G$2:$G$201,MATCH($A689&amp;"-8",Matches!$J$2:$J$201,0))-INDEX(Matches!$H$2:$H$201,MATCH($A689&amp;"-8",Matches!$J$2:$J$201,0)),3,2))))),""))</f>
        <v/>
      </c>
      <c r="AF689" s="12" t="str">
        <f aca="false">IF(OR($B689="",T689="",U689=""),"",IFERROR(IF(OR(INDEX(Matches!$I$2:$I$201,MATCH($A689&amp;"-9",Matches!$J$2:$J$201,0))="Void",INDEX(Matches!$G$2:$G$201,MATCH($A689&amp;"-9",Matches!$J$2:$J$201,0))="",INDEX(Matches!$H$2:$H$201,MATCH($A689&amp;"-9",Matches!$J$2:$J$201,0))=""),"",IF(AND($C689&lt;&gt;"",INDEX(Matches!$F$2:$F$201,MATCH($A689&amp;"-9",Matches!$J$2:$J$201,0))&lt;&gt;"",$C689&gt;=INDEX(Matches!$F$2:$F$201,MATCH($A689&amp;"-9",Matches!$J$2:$J$201,0))),"",IF(AND(T689=INDEX(Matches!$G$2:$G$201,MATCH($A689&amp;"-9",Matches!$J$2:$J$201,0)),U689=INDEX(Matches!$H$2:$H$201,MATCH($A689&amp;"-9",Matches!$J$2:$J$201,0))),5,IF(SIGN(T689-U689)&lt;&gt;SIGN(INDEX(Matches!$G$2:$G$201,MATCH($A689&amp;"-9",Matches!$J$2:$J$201,0))-INDEX(Matches!$H$2:$H$201,MATCH($A689&amp;"-9",Matches!$J$2:$J$201,0))),0,IF(T689-U689=INDEX(Matches!$G$2:$G$201,MATCH($A689&amp;"-9",Matches!$J$2:$J$201,0))-INDEX(Matches!$H$2:$H$201,MATCH($A689&amp;"-9",Matches!$J$2:$J$201,0)),3,2))))),""))</f>
        <v/>
      </c>
      <c r="AG689" s="12" t="str">
        <f aca="false">IF(OR($B689="",V689="",W689=""),"",IFERROR(IF(OR(INDEX(Matches!$I$2:$I$201,MATCH($A689&amp;"-10",Matches!$J$2:$J$201,0))="Void",INDEX(Matches!$G$2:$G$201,MATCH($A689&amp;"-10",Matches!$J$2:$J$201,0))="",INDEX(Matches!$H$2:$H$201,MATCH($A689&amp;"-10",Matches!$J$2:$J$201,0))=""),"",IF(AND($C689&lt;&gt;"",INDEX(Matches!$F$2:$F$201,MATCH($A689&amp;"-10",Matches!$J$2:$J$201,0))&lt;&gt;"",$C689&gt;=INDEX(Matches!$F$2:$F$201,MATCH($A689&amp;"-10",Matches!$J$2:$J$201,0))),"",IF(AND(V689=INDEX(Matches!$G$2:$G$201,MATCH($A689&amp;"-10",Matches!$J$2:$J$201,0)),W689=INDEX(Matches!$H$2:$H$201,MATCH($A689&amp;"-10",Matches!$J$2:$J$201,0))),5,IF(SIGN(V689-W689)&lt;&gt;SIGN(INDEX(Matches!$G$2:$G$201,MATCH($A689&amp;"-10",Matches!$J$2:$J$201,0))-INDEX(Matches!$H$2:$H$201,MATCH($A689&amp;"-10",Matches!$J$2:$J$201,0))),0,IF(V689-W689=INDEX(Matches!$G$2:$G$201,MATCH($A689&amp;"-10",Matches!$J$2:$J$201,0))-INDEX(Matches!$H$2:$H$201,MATCH($A689&amp;"-10",Matches!$J$2:$J$201,0)),3,2))))),""))</f>
        <v/>
      </c>
      <c r="AH689" s="13" t="str">
        <f aca="false">IF($B689="","",SUM(X689:AG689))</f>
        <v/>
      </c>
      <c r="AI689" s="12" t="str">
        <f aca="false">IF($B689="","",COUNTIF(X689:AG689,5))</f>
        <v/>
      </c>
      <c r="AJ689" s="12" t="str">
        <f aca="false">IF($B689="","",COUNTIF(X689:AG689,"&gt;=2"))</f>
        <v/>
      </c>
      <c r="AK689" s="12" t="str">
        <f aca="false">IF($B689="","",COUNT(X689:AG689))</f>
        <v/>
      </c>
    </row>
    <row r="690" customFormat="false" ht="15" hidden="false" customHeight="false" outlineLevel="0" collapsed="false">
      <c r="A690" s="7"/>
      <c r="B690" s="7"/>
      <c r="C690" s="11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12" t="str">
        <f aca="false">IF(OR($B690="",D690="",E690=""),"",IFERROR(IF(OR(INDEX(Matches!$I$2:$I$201,MATCH($A690&amp;"-1",Matches!$J$2:$J$201,0))="Void",INDEX(Matches!$G$2:$G$201,MATCH($A690&amp;"-1",Matches!$J$2:$J$201,0))="",INDEX(Matches!$H$2:$H$201,MATCH($A690&amp;"-1",Matches!$J$2:$J$201,0))=""),"",IF(AND($C690&lt;&gt;"",INDEX(Matches!$F$2:$F$201,MATCH($A690&amp;"-1",Matches!$J$2:$J$201,0))&lt;&gt;"",$C690&gt;=INDEX(Matches!$F$2:$F$201,MATCH($A690&amp;"-1",Matches!$J$2:$J$201,0))),"",IF(AND(D690=INDEX(Matches!$G$2:$G$201,MATCH($A690&amp;"-1",Matches!$J$2:$J$201,0)),E690=INDEX(Matches!$H$2:$H$201,MATCH($A690&amp;"-1",Matches!$J$2:$J$201,0))),5,IF(SIGN(D690-E690)&lt;&gt;SIGN(INDEX(Matches!$G$2:$G$201,MATCH($A690&amp;"-1",Matches!$J$2:$J$201,0))-INDEX(Matches!$H$2:$H$201,MATCH($A690&amp;"-1",Matches!$J$2:$J$201,0))),0,IF(D690-E690=INDEX(Matches!$G$2:$G$201,MATCH($A690&amp;"-1",Matches!$J$2:$J$201,0))-INDEX(Matches!$H$2:$H$201,MATCH($A690&amp;"-1",Matches!$J$2:$J$201,0)),3,2))))),""))</f>
        <v/>
      </c>
      <c r="Y690" s="12" t="str">
        <f aca="false">IF(OR($B690="",F690="",G690=""),"",IFERROR(IF(OR(INDEX(Matches!$I$2:$I$201,MATCH($A690&amp;"-2",Matches!$J$2:$J$201,0))="Void",INDEX(Matches!$G$2:$G$201,MATCH($A690&amp;"-2",Matches!$J$2:$J$201,0))="",INDEX(Matches!$H$2:$H$201,MATCH($A690&amp;"-2",Matches!$J$2:$J$201,0))=""),"",IF(AND($C690&lt;&gt;"",INDEX(Matches!$F$2:$F$201,MATCH($A690&amp;"-2",Matches!$J$2:$J$201,0))&lt;&gt;"",$C690&gt;=INDEX(Matches!$F$2:$F$201,MATCH($A690&amp;"-2",Matches!$J$2:$J$201,0))),"",IF(AND(F690=INDEX(Matches!$G$2:$G$201,MATCH($A690&amp;"-2",Matches!$J$2:$J$201,0)),G690=INDEX(Matches!$H$2:$H$201,MATCH($A690&amp;"-2",Matches!$J$2:$J$201,0))),5,IF(SIGN(F690-G690)&lt;&gt;SIGN(INDEX(Matches!$G$2:$G$201,MATCH($A690&amp;"-2",Matches!$J$2:$J$201,0))-INDEX(Matches!$H$2:$H$201,MATCH($A690&amp;"-2",Matches!$J$2:$J$201,0))),0,IF(F690-G690=INDEX(Matches!$G$2:$G$201,MATCH($A690&amp;"-2",Matches!$J$2:$J$201,0))-INDEX(Matches!$H$2:$H$201,MATCH($A690&amp;"-2",Matches!$J$2:$J$201,0)),3,2))))),""))</f>
        <v/>
      </c>
      <c r="Z690" s="12" t="str">
        <f aca="false">IF(OR($B690="",H690="",I690=""),"",IFERROR(IF(OR(INDEX(Matches!$I$2:$I$201,MATCH($A690&amp;"-3",Matches!$J$2:$J$201,0))="Void",INDEX(Matches!$G$2:$G$201,MATCH($A690&amp;"-3",Matches!$J$2:$J$201,0))="",INDEX(Matches!$H$2:$H$201,MATCH($A690&amp;"-3",Matches!$J$2:$J$201,0))=""),"",IF(AND($C690&lt;&gt;"",INDEX(Matches!$F$2:$F$201,MATCH($A690&amp;"-3",Matches!$J$2:$J$201,0))&lt;&gt;"",$C690&gt;=INDEX(Matches!$F$2:$F$201,MATCH($A690&amp;"-3",Matches!$J$2:$J$201,0))),"",IF(AND(H690=INDEX(Matches!$G$2:$G$201,MATCH($A690&amp;"-3",Matches!$J$2:$J$201,0)),I690=INDEX(Matches!$H$2:$H$201,MATCH($A690&amp;"-3",Matches!$J$2:$J$201,0))),5,IF(SIGN(H690-I690)&lt;&gt;SIGN(INDEX(Matches!$G$2:$G$201,MATCH($A690&amp;"-3",Matches!$J$2:$J$201,0))-INDEX(Matches!$H$2:$H$201,MATCH($A690&amp;"-3",Matches!$J$2:$J$201,0))),0,IF(H690-I690=INDEX(Matches!$G$2:$G$201,MATCH($A690&amp;"-3",Matches!$J$2:$J$201,0))-INDEX(Matches!$H$2:$H$201,MATCH($A690&amp;"-3",Matches!$J$2:$J$201,0)),3,2))))),""))</f>
        <v/>
      </c>
      <c r="AA690" s="12" t="str">
        <f aca="false">IF(OR($B690="",J690="",K690=""),"",IFERROR(IF(OR(INDEX(Matches!$I$2:$I$201,MATCH($A690&amp;"-4",Matches!$J$2:$J$201,0))="Void",INDEX(Matches!$G$2:$G$201,MATCH($A690&amp;"-4",Matches!$J$2:$J$201,0))="",INDEX(Matches!$H$2:$H$201,MATCH($A690&amp;"-4",Matches!$J$2:$J$201,0))=""),"",IF(AND($C690&lt;&gt;"",INDEX(Matches!$F$2:$F$201,MATCH($A690&amp;"-4",Matches!$J$2:$J$201,0))&lt;&gt;"",$C690&gt;=INDEX(Matches!$F$2:$F$201,MATCH($A690&amp;"-4",Matches!$J$2:$J$201,0))),"",IF(AND(J690=INDEX(Matches!$G$2:$G$201,MATCH($A690&amp;"-4",Matches!$J$2:$J$201,0)),K690=INDEX(Matches!$H$2:$H$201,MATCH($A690&amp;"-4",Matches!$J$2:$J$201,0))),5,IF(SIGN(J690-K690)&lt;&gt;SIGN(INDEX(Matches!$G$2:$G$201,MATCH($A690&amp;"-4",Matches!$J$2:$J$201,0))-INDEX(Matches!$H$2:$H$201,MATCH($A690&amp;"-4",Matches!$J$2:$J$201,0))),0,IF(J690-K690=INDEX(Matches!$G$2:$G$201,MATCH($A690&amp;"-4",Matches!$J$2:$J$201,0))-INDEX(Matches!$H$2:$H$201,MATCH($A690&amp;"-4",Matches!$J$2:$J$201,0)),3,2))))),""))</f>
        <v/>
      </c>
      <c r="AB690" s="12" t="str">
        <f aca="false">IF(OR($B690="",L690="",M690=""),"",IFERROR(IF(OR(INDEX(Matches!$I$2:$I$201,MATCH($A690&amp;"-5",Matches!$J$2:$J$201,0))="Void",INDEX(Matches!$G$2:$G$201,MATCH($A690&amp;"-5",Matches!$J$2:$J$201,0))="",INDEX(Matches!$H$2:$H$201,MATCH($A690&amp;"-5",Matches!$J$2:$J$201,0))=""),"",IF(AND($C690&lt;&gt;"",INDEX(Matches!$F$2:$F$201,MATCH($A690&amp;"-5",Matches!$J$2:$J$201,0))&lt;&gt;"",$C690&gt;=INDEX(Matches!$F$2:$F$201,MATCH($A690&amp;"-5",Matches!$J$2:$J$201,0))),"",IF(AND(L690=INDEX(Matches!$G$2:$G$201,MATCH($A690&amp;"-5",Matches!$J$2:$J$201,0)),M690=INDEX(Matches!$H$2:$H$201,MATCH($A690&amp;"-5",Matches!$J$2:$J$201,0))),5,IF(SIGN(L690-M690)&lt;&gt;SIGN(INDEX(Matches!$G$2:$G$201,MATCH($A690&amp;"-5",Matches!$J$2:$J$201,0))-INDEX(Matches!$H$2:$H$201,MATCH($A690&amp;"-5",Matches!$J$2:$J$201,0))),0,IF(L690-M690=INDEX(Matches!$G$2:$G$201,MATCH($A690&amp;"-5",Matches!$J$2:$J$201,0))-INDEX(Matches!$H$2:$H$201,MATCH($A690&amp;"-5",Matches!$J$2:$J$201,0)),3,2))))),""))</f>
        <v/>
      </c>
      <c r="AC690" s="12" t="str">
        <f aca="false">IF(OR($B690="",N690="",O690=""),"",IFERROR(IF(OR(INDEX(Matches!$I$2:$I$201,MATCH($A690&amp;"-6",Matches!$J$2:$J$201,0))="Void",INDEX(Matches!$G$2:$G$201,MATCH($A690&amp;"-6",Matches!$J$2:$J$201,0))="",INDEX(Matches!$H$2:$H$201,MATCH($A690&amp;"-6",Matches!$J$2:$J$201,0))=""),"",IF(AND($C690&lt;&gt;"",INDEX(Matches!$F$2:$F$201,MATCH($A690&amp;"-6",Matches!$J$2:$J$201,0))&lt;&gt;"",$C690&gt;=INDEX(Matches!$F$2:$F$201,MATCH($A690&amp;"-6",Matches!$J$2:$J$201,0))),"",IF(AND(N690=INDEX(Matches!$G$2:$G$201,MATCH($A690&amp;"-6",Matches!$J$2:$J$201,0)),O690=INDEX(Matches!$H$2:$H$201,MATCH($A690&amp;"-6",Matches!$J$2:$J$201,0))),5,IF(SIGN(N690-O690)&lt;&gt;SIGN(INDEX(Matches!$G$2:$G$201,MATCH($A690&amp;"-6",Matches!$J$2:$J$201,0))-INDEX(Matches!$H$2:$H$201,MATCH($A690&amp;"-6",Matches!$J$2:$J$201,0))),0,IF(N690-O690=INDEX(Matches!$G$2:$G$201,MATCH($A690&amp;"-6",Matches!$J$2:$J$201,0))-INDEX(Matches!$H$2:$H$201,MATCH($A690&amp;"-6",Matches!$J$2:$J$201,0)),3,2))))),""))</f>
        <v/>
      </c>
      <c r="AD690" s="12" t="str">
        <f aca="false">IF(OR($B690="",P690="",Q690=""),"",IFERROR(IF(OR(INDEX(Matches!$I$2:$I$201,MATCH($A690&amp;"-7",Matches!$J$2:$J$201,0))="Void",INDEX(Matches!$G$2:$G$201,MATCH($A690&amp;"-7",Matches!$J$2:$J$201,0))="",INDEX(Matches!$H$2:$H$201,MATCH($A690&amp;"-7",Matches!$J$2:$J$201,0))=""),"",IF(AND($C690&lt;&gt;"",INDEX(Matches!$F$2:$F$201,MATCH($A690&amp;"-7",Matches!$J$2:$J$201,0))&lt;&gt;"",$C690&gt;=INDEX(Matches!$F$2:$F$201,MATCH($A690&amp;"-7",Matches!$J$2:$J$201,0))),"",IF(AND(P690=INDEX(Matches!$G$2:$G$201,MATCH($A690&amp;"-7",Matches!$J$2:$J$201,0)),Q690=INDEX(Matches!$H$2:$H$201,MATCH($A690&amp;"-7",Matches!$J$2:$J$201,0))),5,IF(SIGN(P690-Q690)&lt;&gt;SIGN(INDEX(Matches!$G$2:$G$201,MATCH($A690&amp;"-7",Matches!$J$2:$J$201,0))-INDEX(Matches!$H$2:$H$201,MATCH($A690&amp;"-7",Matches!$J$2:$J$201,0))),0,IF(P690-Q690=INDEX(Matches!$G$2:$G$201,MATCH($A690&amp;"-7",Matches!$J$2:$J$201,0))-INDEX(Matches!$H$2:$H$201,MATCH($A690&amp;"-7",Matches!$J$2:$J$201,0)),3,2))))),""))</f>
        <v/>
      </c>
      <c r="AE690" s="12" t="str">
        <f aca="false">IF(OR($B690="",R690="",S690=""),"",IFERROR(IF(OR(INDEX(Matches!$I$2:$I$201,MATCH($A690&amp;"-8",Matches!$J$2:$J$201,0))="Void",INDEX(Matches!$G$2:$G$201,MATCH($A690&amp;"-8",Matches!$J$2:$J$201,0))="",INDEX(Matches!$H$2:$H$201,MATCH($A690&amp;"-8",Matches!$J$2:$J$201,0))=""),"",IF(AND($C690&lt;&gt;"",INDEX(Matches!$F$2:$F$201,MATCH($A690&amp;"-8",Matches!$J$2:$J$201,0))&lt;&gt;"",$C690&gt;=INDEX(Matches!$F$2:$F$201,MATCH($A690&amp;"-8",Matches!$J$2:$J$201,0))),"",IF(AND(R690=INDEX(Matches!$G$2:$G$201,MATCH($A690&amp;"-8",Matches!$J$2:$J$201,0)),S690=INDEX(Matches!$H$2:$H$201,MATCH($A690&amp;"-8",Matches!$J$2:$J$201,0))),5,IF(SIGN(R690-S690)&lt;&gt;SIGN(INDEX(Matches!$G$2:$G$201,MATCH($A690&amp;"-8",Matches!$J$2:$J$201,0))-INDEX(Matches!$H$2:$H$201,MATCH($A690&amp;"-8",Matches!$J$2:$J$201,0))),0,IF(R690-S690=INDEX(Matches!$G$2:$G$201,MATCH($A690&amp;"-8",Matches!$J$2:$J$201,0))-INDEX(Matches!$H$2:$H$201,MATCH($A690&amp;"-8",Matches!$J$2:$J$201,0)),3,2))))),""))</f>
        <v/>
      </c>
      <c r="AF690" s="12" t="str">
        <f aca="false">IF(OR($B690="",T690="",U690=""),"",IFERROR(IF(OR(INDEX(Matches!$I$2:$I$201,MATCH($A690&amp;"-9",Matches!$J$2:$J$201,0))="Void",INDEX(Matches!$G$2:$G$201,MATCH($A690&amp;"-9",Matches!$J$2:$J$201,0))="",INDEX(Matches!$H$2:$H$201,MATCH($A690&amp;"-9",Matches!$J$2:$J$201,0))=""),"",IF(AND($C690&lt;&gt;"",INDEX(Matches!$F$2:$F$201,MATCH($A690&amp;"-9",Matches!$J$2:$J$201,0))&lt;&gt;"",$C690&gt;=INDEX(Matches!$F$2:$F$201,MATCH($A690&amp;"-9",Matches!$J$2:$J$201,0))),"",IF(AND(T690=INDEX(Matches!$G$2:$G$201,MATCH($A690&amp;"-9",Matches!$J$2:$J$201,0)),U690=INDEX(Matches!$H$2:$H$201,MATCH($A690&amp;"-9",Matches!$J$2:$J$201,0))),5,IF(SIGN(T690-U690)&lt;&gt;SIGN(INDEX(Matches!$G$2:$G$201,MATCH($A690&amp;"-9",Matches!$J$2:$J$201,0))-INDEX(Matches!$H$2:$H$201,MATCH($A690&amp;"-9",Matches!$J$2:$J$201,0))),0,IF(T690-U690=INDEX(Matches!$G$2:$G$201,MATCH($A690&amp;"-9",Matches!$J$2:$J$201,0))-INDEX(Matches!$H$2:$H$201,MATCH($A690&amp;"-9",Matches!$J$2:$J$201,0)),3,2))))),""))</f>
        <v/>
      </c>
      <c r="AG690" s="12" t="str">
        <f aca="false">IF(OR($B690="",V690="",W690=""),"",IFERROR(IF(OR(INDEX(Matches!$I$2:$I$201,MATCH($A690&amp;"-10",Matches!$J$2:$J$201,0))="Void",INDEX(Matches!$G$2:$G$201,MATCH($A690&amp;"-10",Matches!$J$2:$J$201,0))="",INDEX(Matches!$H$2:$H$201,MATCH($A690&amp;"-10",Matches!$J$2:$J$201,0))=""),"",IF(AND($C690&lt;&gt;"",INDEX(Matches!$F$2:$F$201,MATCH($A690&amp;"-10",Matches!$J$2:$J$201,0))&lt;&gt;"",$C690&gt;=INDEX(Matches!$F$2:$F$201,MATCH($A690&amp;"-10",Matches!$J$2:$J$201,0))),"",IF(AND(V690=INDEX(Matches!$G$2:$G$201,MATCH($A690&amp;"-10",Matches!$J$2:$J$201,0)),W690=INDEX(Matches!$H$2:$H$201,MATCH($A690&amp;"-10",Matches!$J$2:$J$201,0))),5,IF(SIGN(V690-W690)&lt;&gt;SIGN(INDEX(Matches!$G$2:$G$201,MATCH($A690&amp;"-10",Matches!$J$2:$J$201,0))-INDEX(Matches!$H$2:$H$201,MATCH($A690&amp;"-10",Matches!$J$2:$J$201,0))),0,IF(V690-W690=INDEX(Matches!$G$2:$G$201,MATCH($A690&amp;"-10",Matches!$J$2:$J$201,0))-INDEX(Matches!$H$2:$H$201,MATCH($A690&amp;"-10",Matches!$J$2:$J$201,0)),3,2))))),""))</f>
        <v/>
      </c>
      <c r="AH690" s="13" t="str">
        <f aca="false">IF($B690="","",SUM(X690:AG690))</f>
        <v/>
      </c>
      <c r="AI690" s="12" t="str">
        <f aca="false">IF($B690="","",COUNTIF(X690:AG690,5))</f>
        <v/>
      </c>
      <c r="AJ690" s="12" t="str">
        <f aca="false">IF($B690="","",COUNTIF(X690:AG690,"&gt;=2"))</f>
        <v/>
      </c>
      <c r="AK690" s="12" t="str">
        <f aca="false">IF($B690="","",COUNT(X690:AG690))</f>
        <v/>
      </c>
    </row>
    <row r="691" customFormat="false" ht="15" hidden="false" customHeight="false" outlineLevel="0" collapsed="false">
      <c r="A691" s="7"/>
      <c r="B691" s="7"/>
      <c r="C691" s="11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12" t="str">
        <f aca="false">IF(OR($B691="",D691="",E691=""),"",IFERROR(IF(OR(INDEX(Matches!$I$2:$I$201,MATCH($A691&amp;"-1",Matches!$J$2:$J$201,0))="Void",INDEX(Matches!$G$2:$G$201,MATCH($A691&amp;"-1",Matches!$J$2:$J$201,0))="",INDEX(Matches!$H$2:$H$201,MATCH($A691&amp;"-1",Matches!$J$2:$J$201,0))=""),"",IF(AND($C691&lt;&gt;"",INDEX(Matches!$F$2:$F$201,MATCH($A691&amp;"-1",Matches!$J$2:$J$201,0))&lt;&gt;"",$C691&gt;=INDEX(Matches!$F$2:$F$201,MATCH($A691&amp;"-1",Matches!$J$2:$J$201,0))),"",IF(AND(D691=INDEX(Matches!$G$2:$G$201,MATCH($A691&amp;"-1",Matches!$J$2:$J$201,0)),E691=INDEX(Matches!$H$2:$H$201,MATCH($A691&amp;"-1",Matches!$J$2:$J$201,0))),5,IF(SIGN(D691-E691)&lt;&gt;SIGN(INDEX(Matches!$G$2:$G$201,MATCH($A691&amp;"-1",Matches!$J$2:$J$201,0))-INDEX(Matches!$H$2:$H$201,MATCH($A691&amp;"-1",Matches!$J$2:$J$201,0))),0,IF(D691-E691=INDEX(Matches!$G$2:$G$201,MATCH($A691&amp;"-1",Matches!$J$2:$J$201,0))-INDEX(Matches!$H$2:$H$201,MATCH($A691&amp;"-1",Matches!$J$2:$J$201,0)),3,2))))),""))</f>
        <v/>
      </c>
      <c r="Y691" s="12" t="str">
        <f aca="false">IF(OR($B691="",F691="",G691=""),"",IFERROR(IF(OR(INDEX(Matches!$I$2:$I$201,MATCH($A691&amp;"-2",Matches!$J$2:$J$201,0))="Void",INDEX(Matches!$G$2:$G$201,MATCH($A691&amp;"-2",Matches!$J$2:$J$201,0))="",INDEX(Matches!$H$2:$H$201,MATCH($A691&amp;"-2",Matches!$J$2:$J$201,0))=""),"",IF(AND($C691&lt;&gt;"",INDEX(Matches!$F$2:$F$201,MATCH($A691&amp;"-2",Matches!$J$2:$J$201,0))&lt;&gt;"",$C691&gt;=INDEX(Matches!$F$2:$F$201,MATCH($A691&amp;"-2",Matches!$J$2:$J$201,0))),"",IF(AND(F691=INDEX(Matches!$G$2:$G$201,MATCH($A691&amp;"-2",Matches!$J$2:$J$201,0)),G691=INDEX(Matches!$H$2:$H$201,MATCH($A691&amp;"-2",Matches!$J$2:$J$201,0))),5,IF(SIGN(F691-G691)&lt;&gt;SIGN(INDEX(Matches!$G$2:$G$201,MATCH($A691&amp;"-2",Matches!$J$2:$J$201,0))-INDEX(Matches!$H$2:$H$201,MATCH($A691&amp;"-2",Matches!$J$2:$J$201,0))),0,IF(F691-G691=INDEX(Matches!$G$2:$G$201,MATCH($A691&amp;"-2",Matches!$J$2:$J$201,0))-INDEX(Matches!$H$2:$H$201,MATCH($A691&amp;"-2",Matches!$J$2:$J$201,0)),3,2))))),""))</f>
        <v/>
      </c>
      <c r="Z691" s="12" t="str">
        <f aca="false">IF(OR($B691="",H691="",I691=""),"",IFERROR(IF(OR(INDEX(Matches!$I$2:$I$201,MATCH($A691&amp;"-3",Matches!$J$2:$J$201,0))="Void",INDEX(Matches!$G$2:$G$201,MATCH($A691&amp;"-3",Matches!$J$2:$J$201,0))="",INDEX(Matches!$H$2:$H$201,MATCH($A691&amp;"-3",Matches!$J$2:$J$201,0))=""),"",IF(AND($C691&lt;&gt;"",INDEX(Matches!$F$2:$F$201,MATCH($A691&amp;"-3",Matches!$J$2:$J$201,0))&lt;&gt;"",$C691&gt;=INDEX(Matches!$F$2:$F$201,MATCH($A691&amp;"-3",Matches!$J$2:$J$201,0))),"",IF(AND(H691=INDEX(Matches!$G$2:$G$201,MATCH($A691&amp;"-3",Matches!$J$2:$J$201,0)),I691=INDEX(Matches!$H$2:$H$201,MATCH($A691&amp;"-3",Matches!$J$2:$J$201,0))),5,IF(SIGN(H691-I691)&lt;&gt;SIGN(INDEX(Matches!$G$2:$G$201,MATCH($A691&amp;"-3",Matches!$J$2:$J$201,0))-INDEX(Matches!$H$2:$H$201,MATCH($A691&amp;"-3",Matches!$J$2:$J$201,0))),0,IF(H691-I691=INDEX(Matches!$G$2:$G$201,MATCH($A691&amp;"-3",Matches!$J$2:$J$201,0))-INDEX(Matches!$H$2:$H$201,MATCH($A691&amp;"-3",Matches!$J$2:$J$201,0)),3,2))))),""))</f>
        <v/>
      </c>
      <c r="AA691" s="12" t="str">
        <f aca="false">IF(OR($B691="",J691="",K691=""),"",IFERROR(IF(OR(INDEX(Matches!$I$2:$I$201,MATCH($A691&amp;"-4",Matches!$J$2:$J$201,0))="Void",INDEX(Matches!$G$2:$G$201,MATCH($A691&amp;"-4",Matches!$J$2:$J$201,0))="",INDEX(Matches!$H$2:$H$201,MATCH($A691&amp;"-4",Matches!$J$2:$J$201,0))=""),"",IF(AND($C691&lt;&gt;"",INDEX(Matches!$F$2:$F$201,MATCH($A691&amp;"-4",Matches!$J$2:$J$201,0))&lt;&gt;"",$C691&gt;=INDEX(Matches!$F$2:$F$201,MATCH($A691&amp;"-4",Matches!$J$2:$J$201,0))),"",IF(AND(J691=INDEX(Matches!$G$2:$G$201,MATCH($A691&amp;"-4",Matches!$J$2:$J$201,0)),K691=INDEX(Matches!$H$2:$H$201,MATCH($A691&amp;"-4",Matches!$J$2:$J$201,0))),5,IF(SIGN(J691-K691)&lt;&gt;SIGN(INDEX(Matches!$G$2:$G$201,MATCH($A691&amp;"-4",Matches!$J$2:$J$201,0))-INDEX(Matches!$H$2:$H$201,MATCH($A691&amp;"-4",Matches!$J$2:$J$201,0))),0,IF(J691-K691=INDEX(Matches!$G$2:$G$201,MATCH($A691&amp;"-4",Matches!$J$2:$J$201,0))-INDEX(Matches!$H$2:$H$201,MATCH($A691&amp;"-4",Matches!$J$2:$J$201,0)),3,2))))),""))</f>
        <v/>
      </c>
      <c r="AB691" s="12" t="str">
        <f aca="false">IF(OR($B691="",L691="",M691=""),"",IFERROR(IF(OR(INDEX(Matches!$I$2:$I$201,MATCH($A691&amp;"-5",Matches!$J$2:$J$201,0))="Void",INDEX(Matches!$G$2:$G$201,MATCH($A691&amp;"-5",Matches!$J$2:$J$201,0))="",INDEX(Matches!$H$2:$H$201,MATCH($A691&amp;"-5",Matches!$J$2:$J$201,0))=""),"",IF(AND($C691&lt;&gt;"",INDEX(Matches!$F$2:$F$201,MATCH($A691&amp;"-5",Matches!$J$2:$J$201,0))&lt;&gt;"",$C691&gt;=INDEX(Matches!$F$2:$F$201,MATCH($A691&amp;"-5",Matches!$J$2:$J$201,0))),"",IF(AND(L691=INDEX(Matches!$G$2:$G$201,MATCH($A691&amp;"-5",Matches!$J$2:$J$201,0)),M691=INDEX(Matches!$H$2:$H$201,MATCH($A691&amp;"-5",Matches!$J$2:$J$201,0))),5,IF(SIGN(L691-M691)&lt;&gt;SIGN(INDEX(Matches!$G$2:$G$201,MATCH($A691&amp;"-5",Matches!$J$2:$J$201,0))-INDEX(Matches!$H$2:$H$201,MATCH($A691&amp;"-5",Matches!$J$2:$J$201,0))),0,IF(L691-M691=INDEX(Matches!$G$2:$G$201,MATCH($A691&amp;"-5",Matches!$J$2:$J$201,0))-INDEX(Matches!$H$2:$H$201,MATCH($A691&amp;"-5",Matches!$J$2:$J$201,0)),3,2))))),""))</f>
        <v/>
      </c>
      <c r="AC691" s="12" t="str">
        <f aca="false">IF(OR($B691="",N691="",O691=""),"",IFERROR(IF(OR(INDEX(Matches!$I$2:$I$201,MATCH($A691&amp;"-6",Matches!$J$2:$J$201,0))="Void",INDEX(Matches!$G$2:$G$201,MATCH($A691&amp;"-6",Matches!$J$2:$J$201,0))="",INDEX(Matches!$H$2:$H$201,MATCH($A691&amp;"-6",Matches!$J$2:$J$201,0))=""),"",IF(AND($C691&lt;&gt;"",INDEX(Matches!$F$2:$F$201,MATCH($A691&amp;"-6",Matches!$J$2:$J$201,0))&lt;&gt;"",$C691&gt;=INDEX(Matches!$F$2:$F$201,MATCH($A691&amp;"-6",Matches!$J$2:$J$201,0))),"",IF(AND(N691=INDEX(Matches!$G$2:$G$201,MATCH($A691&amp;"-6",Matches!$J$2:$J$201,0)),O691=INDEX(Matches!$H$2:$H$201,MATCH($A691&amp;"-6",Matches!$J$2:$J$201,0))),5,IF(SIGN(N691-O691)&lt;&gt;SIGN(INDEX(Matches!$G$2:$G$201,MATCH($A691&amp;"-6",Matches!$J$2:$J$201,0))-INDEX(Matches!$H$2:$H$201,MATCH($A691&amp;"-6",Matches!$J$2:$J$201,0))),0,IF(N691-O691=INDEX(Matches!$G$2:$G$201,MATCH($A691&amp;"-6",Matches!$J$2:$J$201,0))-INDEX(Matches!$H$2:$H$201,MATCH($A691&amp;"-6",Matches!$J$2:$J$201,0)),3,2))))),""))</f>
        <v/>
      </c>
      <c r="AD691" s="12" t="str">
        <f aca="false">IF(OR($B691="",P691="",Q691=""),"",IFERROR(IF(OR(INDEX(Matches!$I$2:$I$201,MATCH($A691&amp;"-7",Matches!$J$2:$J$201,0))="Void",INDEX(Matches!$G$2:$G$201,MATCH($A691&amp;"-7",Matches!$J$2:$J$201,0))="",INDEX(Matches!$H$2:$H$201,MATCH($A691&amp;"-7",Matches!$J$2:$J$201,0))=""),"",IF(AND($C691&lt;&gt;"",INDEX(Matches!$F$2:$F$201,MATCH($A691&amp;"-7",Matches!$J$2:$J$201,0))&lt;&gt;"",$C691&gt;=INDEX(Matches!$F$2:$F$201,MATCH($A691&amp;"-7",Matches!$J$2:$J$201,0))),"",IF(AND(P691=INDEX(Matches!$G$2:$G$201,MATCH($A691&amp;"-7",Matches!$J$2:$J$201,0)),Q691=INDEX(Matches!$H$2:$H$201,MATCH($A691&amp;"-7",Matches!$J$2:$J$201,0))),5,IF(SIGN(P691-Q691)&lt;&gt;SIGN(INDEX(Matches!$G$2:$G$201,MATCH($A691&amp;"-7",Matches!$J$2:$J$201,0))-INDEX(Matches!$H$2:$H$201,MATCH($A691&amp;"-7",Matches!$J$2:$J$201,0))),0,IF(P691-Q691=INDEX(Matches!$G$2:$G$201,MATCH($A691&amp;"-7",Matches!$J$2:$J$201,0))-INDEX(Matches!$H$2:$H$201,MATCH($A691&amp;"-7",Matches!$J$2:$J$201,0)),3,2))))),""))</f>
        <v/>
      </c>
      <c r="AE691" s="12" t="str">
        <f aca="false">IF(OR($B691="",R691="",S691=""),"",IFERROR(IF(OR(INDEX(Matches!$I$2:$I$201,MATCH($A691&amp;"-8",Matches!$J$2:$J$201,0))="Void",INDEX(Matches!$G$2:$G$201,MATCH($A691&amp;"-8",Matches!$J$2:$J$201,0))="",INDEX(Matches!$H$2:$H$201,MATCH($A691&amp;"-8",Matches!$J$2:$J$201,0))=""),"",IF(AND($C691&lt;&gt;"",INDEX(Matches!$F$2:$F$201,MATCH($A691&amp;"-8",Matches!$J$2:$J$201,0))&lt;&gt;"",$C691&gt;=INDEX(Matches!$F$2:$F$201,MATCH($A691&amp;"-8",Matches!$J$2:$J$201,0))),"",IF(AND(R691=INDEX(Matches!$G$2:$G$201,MATCH($A691&amp;"-8",Matches!$J$2:$J$201,0)),S691=INDEX(Matches!$H$2:$H$201,MATCH($A691&amp;"-8",Matches!$J$2:$J$201,0))),5,IF(SIGN(R691-S691)&lt;&gt;SIGN(INDEX(Matches!$G$2:$G$201,MATCH($A691&amp;"-8",Matches!$J$2:$J$201,0))-INDEX(Matches!$H$2:$H$201,MATCH($A691&amp;"-8",Matches!$J$2:$J$201,0))),0,IF(R691-S691=INDEX(Matches!$G$2:$G$201,MATCH($A691&amp;"-8",Matches!$J$2:$J$201,0))-INDEX(Matches!$H$2:$H$201,MATCH($A691&amp;"-8",Matches!$J$2:$J$201,0)),3,2))))),""))</f>
        <v/>
      </c>
      <c r="AF691" s="12" t="str">
        <f aca="false">IF(OR($B691="",T691="",U691=""),"",IFERROR(IF(OR(INDEX(Matches!$I$2:$I$201,MATCH($A691&amp;"-9",Matches!$J$2:$J$201,0))="Void",INDEX(Matches!$G$2:$G$201,MATCH($A691&amp;"-9",Matches!$J$2:$J$201,0))="",INDEX(Matches!$H$2:$H$201,MATCH($A691&amp;"-9",Matches!$J$2:$J$201,0))=""),"",IF(AND($C691&lt;&gt;"",INDEX(Matches!$F$2:$F$201,MATCH($A691&amp;"-9",Matches!$J$2:$J$201,0))&lt;&gt;"",$C691&gt;=INDEX(Matches!$F$2:$F$201,MATCH($A691&amp;"-9",Matches!$J$2:$J$201,0))),"",IF(AND(T691=INDEX(Matches!$G$2:$G$201,MATCH($A691&amp;"-9",Matches!$J$2:$J$201,0)),U691=INDEX(Matches!$H$2:$H$201,MATCH($A691&amp;"-9",Matches!$J$2:$J$201,0))),5,IF(SIGN(T691-U691)&lt;&gt;SIGN(INDEX(Matches!$G$2:$G$201,MATCH($A691&amp;"-9",Matches!$J$2:$J$201,0))-INDEX(Matches!$H$2:$H$201,MATCH($A691&amp;"-9",Matches!$J$2:$J$201,0))),0,IF(T691-U691=INDEX(Matches!$G$2:$G$201,MATCH($A691&amp;"-9",Matches!$J$2:$J$201,0))-INDEX(Matches!$H$2:$H$201,MATCH($A691&amp;"-9",Matches!$J$2:$J$201,0)),3,2))))),""))</f>
        <v/>
      </c>
      <c r="AG691" s="12" t="str">
        <f aca="false">IF(OR($B691="",V691="",W691=""),"",IFERROR(IF(OR(INDEX(Matches!$I$2:$I$201,MATCH($A691&amp;"-10",Matches!$J$2:$J$201,0))="Void",INDEX(Matches!$G$2:$G$201,MATCH($A691&amp;"-10",Matches!$J$2:$J$201,0))="",INDEX(Matches!$H$2:$H$201,MATCH($A691&amp;"-10",Matches!$J$2:$J$201,0))=""),"",IF(AND($C691&lt;&gt;"",INDEX(Matches!$F$2:$F$201,MATCH($A691&amp;"-10",Matches!$J$2:$J$201,0))&lt;&gt;"",$C691&gt;=INDEX(Matches!$F$2:$F$201,MATCH($A691&amp;"-10",Matches!$J$2:$J$201,0))),"",IF(AND(V691=INDEX(Matches!$G$2:$G$201,MATCH($A691&amp;"-10",Matches!$J$2:$J$201,0)),W691=INDEX(Matches!$H$2:$H$201,MATCH($A691&amp;"-10",Matches!$J$2:$J$201,0))),5,IF(SIGN(V691-W691)&lt;&gt;SIGN(INDEX(Matches!$G$2:$G$201,MATCH($A691&amp;"-10",Matches!$J$2:$J$201,0))-INDEX(Matches!$H$2:$H$201,MATCH($A691&amp;"-10",Matches!$J$2:$J$201,0))),0,IF(V691-W691=INDEX(Matches!$G$2:$G$201,MATCH($A691&amp;"-10",Matches!$J$2:$J$201,0))-INDEX(Matches!$H$2:$H$201,MATCH($A691&amp;"-10",Matches!$J$2:$J$201,0)),3,2))))),""))</f>
        <v/>
      </c>
      <c r="AH691" s="13" t="str">
        <f aca="false">IF($B691="","",SUM(X691:AG691))</f>
        <v/>
      </c>
      <c r="AI691" s="12" t="str">
        <f aca="false">IF($B691="","",COUNTIF(X691:AG691,5))</f>
        <v/>
      </c>
      <c r="AJ691" s="12" t="str">
        <f aca="false">IF($B691="","",COUNTIF(X691:AG691,"&gt;=2"))</f>
        <v/>
      </c>
      <c r="AK691" s="12" t="str">
        <f aca="false">IF($B691="","",COUNT(X691:AG691))</f>
        <v/>
      </c>
    </row>
    <row r="692" customFormat="false" ht="15" hidden="false" customHeight="false" outlineLevel="0" collapsed="false">
      <c r="A692" s="7"/>
      <c r="B692" s="7"/>
      <c r="C692" s="11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12" t="str">
        <f aca="false">IF(OR($B692="",D692="",E692=""),"",IFERROR(IF(OR(INDEX(Matches!$I$2:$I$201,MATCH($A692&amp;"-1",Matches!$J$2:$J$201,0))="Void",INDEX(Matches!$G$2:$G$201,MATCH($A692&amp;"-1",Matches!$J$2:$J$201,0))="",INDEX(Matches!$H$2:$H$201,MATCH($A692&amp;"-1",Matches!$J$2:$J$201,0))=""),"",IF(AND($C692&lt;&gt;"",INDEX(Matches!$F$2:$F$201,MATCH($A692&amp;"-1",Matches!$J$2:$J$201,0))&lt;&gt;"",$C692&gt;=INDEX(Matches!$F$2:$F$201,MATCH($A692&amp;"-1",Matches!$J$2:$J$201,0))),"",IF(AND(D692=INDEX(Matches!$G$2:$G$201,MATCH($A692&amp;"-1",Matches!$J$2:$J$201,0)),E692=INDEX(Matches!$H$2:$H$201,MATCH($A692&amp;"-1",Matches!$J$2:$J$201,0))),5,IF(SIGN(D692-E692)&lt;&gt;SIGN(INDEX(Matches!$G$2:$G$201,MATCH($A692&amp;"-1",Matches!$J$2:$J$201,0))-INDEX(Matches!$H$2:$H$201,MATCH($A692&amp;"-1",Matches!$J$2:$J$201,0))),0,IF(D692-E692=INDEX(Matches!$G$2:$G$201,MATCH($A692&amp;"-1",Matches!$J$2:$J$201,0))-INDEX(Matches!$H$2:$H$201,MATCH($A692&amp;"-1",Matches!$J$2:$J$201,0)),3,2))))),""))</f>
        <v/>
      </c>
      <c r="Y692" s="12" t="str">
        <f aca="false">IF(OR($B692="",F692="",G692=""),"",IFERROR(IF(OR(INDEX(Matches!$I$2:$I$201,MATCH($A692&amp;"-2",Matches!$J$2:$J$201,0))="Void",INDEX(Matches!$G$2:$G$201,MATCH($A692&amp;"-2",Matches!$J$2:$J$201,0))="",INDEX(Matches!$H$2:$H$201,MATCH($A692&amp;"-2",Matches!$J$2:$J$201,0))=""),"",IF(AND($C692&lt;&gt;"",INDEX(Matches!$F$2:$F$201,MATCH($A692&amp;"-2",Matches!$J$2:$J$201,0))&lt;&gt;"",$C692&gt;=INDEX(Matches!$F$2:$F$201,MATCH($A692&amp;"-2",Matches!$J$2:$J$201,0))),"",IF(AND(F692=INDEX(Matches!$G$2:$G$201,MATCH($A692&amp;"-2",Matches!$J$2:$J$201,0)),G692=INDEX(Matches!$H$2:$H$201,MATCH($A692&amp;"-2",Matches!$J$2:$J$201,0))),5,IF(SIGN(F692-G692)&lt;&gt;SIGN(INDEX(Matches!$G$2:$G$201,MATCH($A692&amp;"-2",Matches!$J$2:$J$201,0))-INDEX(Matches!$H$2:$H$201,MATCH($A692&amp;"-2",Matches!$J$2:$J$201,0))),0,IF(F692-G692=INDEX(Matches!$G$2:$G$201,MATCH($A692&amp;"-2",Matches!$J$2:$J$201,0))-INDEX(Matches!$H$2:$H$201,MATCH($A692&amp;"-2",Matches!$J$2:$J$201,0)),3,2))))),""))</f>
        <v/>
      </c>
      <c r="Z692" s="12" t="str">
        <f aca="false">IF(OR($B692="",H692="",I692=""),"",IFERROR(IF(OR(INDEX(Matches!$I$2:$I$201,MATCH($A692&amp;"-3",Matches!$J$2:$J$201,0))="Void",INDEX(Matches!$G$2:$G$201,MATCH($A692&amp;"-3",Matches!$J$2:$J$201,0))="",INDEX(Matches!$H$2:$H$201,MATCH($A692&amp;"-3",Matches!$J$2:$J$201,0))=""),"",IF(AND($C692&lt;&gt;"",INDEX(Matches!$F$2:$F$201,MATCH($A692&amp;"-3",Matches!$J$2:$J$201,0))&lt;&gt;"",$C692&gt;=INDEX(Matches!$F$2:$F$201,MATCH($A692&amp;"-3",Matches!$J$2:$J$201,0))),"",IF(AND(H692=INDEX(Matches!$G$2:$G$201,MATCH($A692&amp;"-3",Matches!$J$2:$J$201,0)),I692=INDEX(Matches!$H$2:$H$201,MATCH($A692&amp;"-3",Matches!$J$2:$J$201,0))),5,IF(SIGN(H692-I692)&lt;&gt;SIGN(INDEX(Matches!$G$2:$G$201,MATCH($A692&amp;"-3",Matches!$J$2:$J$201,0))-INDEX(Matches!$H$2:$H$201,MATCH($A692&amp;"-3",Matches!$J$2:$J$201,0))),0,IF(H692-I692=INDEX(Matches!$G$2:$G$201,MATCH($A692&amp;"-3",Matches!$J$2:$J$201,0))-INDEX(Matches!$H$2:$H$201,MATCH($A692&amp;"-3",Matches!$J$2:$J$201,0)),3,2))))),""))</f>
        <v/>
      </c>
      <c r="AA692" s="12" t="str">
        <f aca="false">IF(OR($B692="",J692="",K692=""),"",IFERROR(IF(OR(INDEX(Matches!$I$2:$I$201,MATCH($A692&amp;"-4",Matches!$J$2:$J$201,0))="Void",INDEX(Matches!$G$2:$G$201,MATCH($A692&amp;"-4",Matches!$J$2:$J$201,0))="",INDEX(Matches!$H$2:$H$201,MATCH($A692&amp;"-4",Matches!$J$2:$J$201,0))=""),"",IF(AND($C692&lt;&gt;"",INDEX(Matches!$F$2:$F$201,MATCH($A692&amp;"-4",Matches!$J$2:$J$201,0))&lt;&gt;"",$C692&gt;=INDEX(Matches!$F$2:$F$201,MATCH($A692&amp;"-4",Matches!$J$2:$J$201,0))),"",IF(AND(J692=INDEX(Matches!$G$2:$G$201,MATCH($A692&amp;"-4",Matches!$J$2:$J$201,0)),K692=INDEX(Matches!$H$2:$H$201,MATCH($A692&amp;"-4",Matches!$J$2:$J$201,0))),5,IF(SIGN(J692-K692)&lt;&gt;SIGN(INDEX(Matches!$G$2:$G$201,MATCH($A692&amp;"-4",Matches!$J$2:$J$201,0))-INDEX(Matches!$H$2:$H$201,MATCH($A692&amp;"-4",Matches!$J$2:$J$201,0))),0,IF(J692-K692=INDEX(Matches!$G$2:$G$201,MATCH($A692&amp;"-4",Matches!$J$2:$J$201,0))-INDEX(Matches!$H$2:$H$201,MATCH($A692&amp;"-4",Matches!$J$2:$J$201,0)),3,2))))),""))</f>
        <v/>
      </c>
      <c r="AB692" s="12" t="str">
        <f aca="false">IF(OR($B692="",L692="",M692=""),"",IFERROR(IF(OR(INDEX(Matches!$I$2:$I$201,MATCH($A692&amp;"-5",Matches!$J$2:$J$201,0))="Void",INDEX(Matches!$G$2:$G$201,MATCH($A692&amp;"-5",Matches!$J$2:$J$201,0))="",INDEX(Matches!$H$2:$H$201,MATCH($A692&amp;"-5",Matches!$J$2:$J$201,0))=""),"",IF(AND($C692&lt;&gt;"",INDEX(Matches!$F$2:$F$201,MATCH($A692&amp;"-5",Matches!$J$2:$J$201,0))&lt;&gt;"",$C692&gt;=INDEX(Matches!$F$2:$F$201,MATCH($A692&amp;"-5",Matches!$J$2:$J$201,0))),"",IF(AND(L692=INDEX(Matches!$G$2:$G$201,MATCH($A692&amp;"-5",Matches!$J$2:$J$201,0)),M692=INDEX(Matches!$H$2:$H$201,MATCH($A692&amp;"-5",Matches!$J$2:$J$201,0))),5,IF(SIGN(L692-M692)&lt;&gt;SIGN(INDEX(Matches!$G$2:$G$201,MATCH($A692&amp;"-5",Matches!$J$2:$J$201,0))-INDEX(Matches!$H$2:$H$201,MATCH($A692&amp;"-5",Matches!$J$2:$J$201,0))),0,IF(L692-M692=INDEX(Matches!$G$2:$G$201,MATCH($A692&amp;"-5",Matches!$J$2:$J$201,0))-INDEX(Matches!$H$2:$H$201,MATCH($A692&amp;"-5",Matches!$J$2:$J$201,0)),3,2))))),""))</f>
        <v/>
      </c>
      <c r="AC692" s="12" t="str">
        <f aca="false">IF(OR($B692="",N692="",O692=""),"",IFERROR(IF(OR(INDEX(Matches!$I$2:$I$201,MATCH($A692&amp;"-6",Matches!$J$2:$J$201,0))="Void",INDEX(Matches!$G$2:$G$201,MATCH($A692&amp;"-6",Matches!$J$2:$J$201,0))="",INDEX(Matches!$H$2:$H$201,MATCH($A692&amp;"-6",Matches!$J$2:$J$201,0))=""),"",IF(AND($C692&lt;&gt;"",INDEX(Matches!$F$2:$F$201,MATCH($A692&amp;"-6",Matches!$J$2:$J$201,0))&lt;&gt;"",$C692&gt;=INDEX(Matches!$F$2:$F$201,MATCH($A692&amp;"-6",Matches!$J$2:$J$201,0))),"",IF(AND(N692=INDEX(Matches!$G$2:$G$201,MATCH($A692&amp;"-6",Matches!$J$2:$J$201,0)),O692=INDEX(Matches!$H$2:$H$201,MATCH($A692&amp;"-6",Matches!$J$2:$J$201,0))),5,IF(SIGN(N692-O692)&lt;&gt;SIGN(INDEX(Matches!$G$2:$G$201,MATCH($A692&amp;"-6",Matches!$J$2:$J$201,0))-INDEX(Matches!$H$2:$H$201,MATCH($A692&amp;"-6",Matches!$J$2:$J$201,0))),0,IF(N692-O692=INDEX(Matches!$G$2:$G$201,MATCH($A692&amp;"-6",Matches!$J$2:$J$201,0))-INDEX(Matches!$H$2:$H$201,MATCH($A692&amp;"-6",Matches!$J$2:$J$201,0)),3,2))))),""))</f>
        <v/>
      </c>
      <c r="AD692" s="12" t="str">
        <f aca="false">IF(OR($B692="",P692="",Q692=""),"",IFERROR(IF(OR(INDEX(Matches!$I$2:$I$201,MATCH($A692&amp;"-7",Matches!$J$2:$J$201,0))="Void",INDEX(Matches!$G$2:$G$201,MATCH($A692&amp;"-7",Matches!$J$2:$J$201,0))="",INDEX(Matches!$H$2:$H$201,MATCH($A692&amp;"-7",Matches!$J$2:$J$201,0))=""),"",IF(AND($C692&lt;&gt;"",INDEX(Matches!$F$2:$F$201,MATCH($A692&amp;"-7",Matches!$J$2:$J$201,0))&lt;&gt;"",$C692&gt;=INDEX(Matches!$F$2:$F$201,MATCH($A692&amp;"-7",Matches!$J$2:$J$201,0))),"",IF(AND(P692=INDEX(Matches!$G$2:$G$201,MATCH($A692&amp;"-7",Matches!$J$2:$J$201,0)),Q692=INDEX(Matches!$H$2:$H$201,MATCH($A692&amp;"-7",Matches!$J$2:$J$201,0))),5,IF(SIGN(P692-Q692)&lt;&gt;SIGN(INDEX(Matches!$G$2:$G$201,MATCH($A692&amp;"-7",Matches!$J$2:$J$201,0))-INDEX(Matches!$H$2:$H$201,MATCH($A692&amp;"-7",Matches!$J$2:$J$201,0))),0,IF(P692-Q692=INDEX(Matches!$G$2:$G$201,MATCH($A692&amp;"-7",Matches!$J$2:$J$201,0))-INDEX(Matches!$H$2:$H$201,MATCH($A692&amp;"-7",Matches!$J$2:$J$201,0)),3,2))))),""))</f>
        <v/>
      </c>
      <c r="AE692" s="12" t="str">
        <f aca="false">IF(OR($B692="",R692="",S692=""),"",IFERROR(IF(OR(INDEX(Matches!$I$2:$I$201,MATCH($A692&amp;"-8",Matches!$J$2:$J$201,0))="Void",INDEX(Matches!$G$2:$G$201,MATCH($A692&amp;"-8",Matches!$J$2:$J$201,0))="",INDEX(Matches!$H$2:$H$201,MATCH($A692&amp;"-8",Matches!$J$2:$J$201,0))=""),"",IF(AND($C692&lt;&gt;"",INDEX(Matches!$F$2:$F$201,MATCH($A692&amp;"-8",Matches!$J$2:$J$201,0))&lt;&gt;"",$C692&gt;=INDEX(Matches!$F$2:$F$201,MATCH($A692&amp;"-8",Matches!$J$2:$J$201,0))),"",IF(AND(R692=INDEX(Matches!$G$2:$G$201,MATCH($A692&amp;"-8",Matches!$J$2:$J$201,0)),S692=INDEX(Matches!$H$2:$H$201,MATCH($A692&amp;"-8",Matches!$J$2:$J$201,0))),5,IF(SIGN(R692-S692)&lt;&gt;SIGN(INDEX(Matches!$G$2:$G$201,MATCH($A692&amp;"-8",Matches!$J$2:$J$201,0))-INDEX(Matches!$H$2:$H$201,MATCH($A692&amp;"-8",Matches!$J$2:$J$201,0))),0,IF(R692-S692=INDEX(Matches!$G$2:$G$201,MATCH($A692&amp;"-8",Matches!$J$2:$J$201,0))-INDEX(Matches!$H$2:$H$201,MATCH($A692&amp;"-8",Matches!$J$2:$J$201,0)),3,2))))),""))</f>
        <v/>
      </c>
      <c r="AF692" s="12" t="str">
        <f aca="false">IF(OR($B692="",T692="",U692=""),"",IFERROR(IF(OR(INDEX(Matches!$I$2:$I$201,MATCH($A692&amp;"-9",Matches!$J$2:$J$201,0))="Void",INDEX(Matches!$G$2:$G$201,MATCH($A692&amp;"-9",Matches!$J$2:$J$201,0))="",INDEX(Matches!$H$2:$H$201,MATCH($A692&amp;"-9",Matches!$J$2:$J$201,0))=""),"",IF(AND($C692&lt;&gt;"",INDEX(Matches!$F$2:$F$201,MATCH($A692&amp;"-9",Matches!$J$2:$J$201,0))&lt;&gt;"",$C692&gt;=INDEX(Matches!$F$2:$F$201,MATCH($A692&amp;"-9",Matches!$J$2:$J$201,0))),"",IF(AND(T692=INDEX(Matches!$G$2:$G$201,MATCH($A692&amp;"-9",Matches!$J$2:$J$201,0)),U692=INDEX(Matches!$H$2:$H$201,MATCH($A692&amp;"-9",Matches!$J$2:$J$201,0))),5,IF(SIGN(T692-U692)&lt;&gt;SIGN(INDEX(Matches!$G$2:$G$201,MATCH($A692&amp;"-9",Matches!$J$2:$J$201,0))-INDEX(Matches!$H$2:$H$201,MATCH($A692&amp;"-9",Matches!$J$2:$J$201,0))),0,IF(T692-U692=INDEX(Matches!$G$2:$G$201,MATCH($A692&amp;"-9",Matches!$J$2:$J$201,0))-INDEX(Matches!$H$2:$H$201,MATCH($A692&amp;"-9",Matches!$J$2:$J$201,0)),3,2))))),""))</f>
        <v/>
      </c>
      <c r="AG692" s="12" t="str">
        <f aca="false">IF(OR($B692="",V692="",W692=""),"",IFERROR(IF(OR(INDEX(Matches!$I$2:$I$201,MATCH($A692&amp;"-10",Matches!$J$2:$J$201,0))="Void",INDEX(Matches!$G$2:$G$201,MATCH($A692&amp;"-10",Matches!$J$2:$J$201,0))="",INDEX(Matches!$H$2:$H$201,MATCH($A692&amp;"-10",Matches!$J$2:$J$201,0))=""),"",IF(AND($C692&lt;&gt;"",INDEX(Matches!$F$2:$F$201,MATCH($A692&amp;"-10",Matches!$J$2:$J$201,0))&lt;&gt;"",$C692&gt;=INDEX(Matches!$F$2:$F$201,MATCH($A692&amp;"-10",Matches!$J$2:$J$201,0))),"",IF(AND(V692=INDEX(Matches!$G$2:$G$201,MATCH($A692&amp;"-10",Matches!$J$2:$J$201,0)),W692=INDEX(Matches!$H$2:$H$201,MATCH($A692&amp;"-10",Matches!$J$2:$J$201,0))),5,IF(SIGN(V692-W692)&lt;&gt;SIGN(INDEX(Matches!$G$2:$G$201,MATCH($A692&amp;"-10",Matches!$J$2:$J$201,0))-INDEX(Matches!$H$2:$H$201,MATCH($A692&amp;"-10",Matches!$J$2:$J$201,0))),0,IF(V692-W692=INDEX(Matches!$G$2:$G$201,MATCH($A692&amp;"-10",Matches!$J$2:$J$201,0))-INDEX(Matches!$H$2:$H$201,MATCH($A692&amp;"-10",Matches!$J$2:$J$201,0)),3,2))))),""))</f>
        <v/>
      </c>
      <c r="AH692" s="13" t="str">
        <f aca="false">IF($B692="","",SUM(X692:AG692))</f>
        <v/>
      </c>
      <c r="AI692" s="12" t="str">
        <f aca="false">IF($B692="","",COUNTIF(X692:AG692,5))</f>
        <v/>
      </c>
      <c r="AJ692" s="12" t="str">
        <f aca="false">IF($B692="","",COUNTIF(X692:AG692,"&gt;=2"))</f>
        <v/>
      </c>
      <c r="AK692" s="12" t="str">
        <f aca="false">IF($B692="","",COUNT(X692:AG692))</f>
        <v/>
      </c>
    </row>
    <row r="693" customFormat="false" ht="15" hidden="false" customHeight="false" outlineLevel="0" collapsed="false">
      <c r="A693" s="7"/>
      <c r="B693" s="7"/>
      <c r="C693" s="11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12" t="str">
        <f aca="false">IF(OR($B693="",D693="",E693=""),"",IFERROR(IF(OR(INDEX(Matches!$I$2:$I$201,MATCH($A693&amp;"-1",Matches!$J$2:$J$201,0))="Void",INDEX(Matches!$G$2:$G$201,MATCH($A693&amp;"-1",Matches!$J$2:$J$201,0))="",INDEX(Matches!$H$2:$H$201,MATCH($A693&amp;"-1",Matches!$J$2:$J$201,0))=""),"",IF(AND($C693&lt;&gt;"",INDEX(Matches!$F$2:$F$201,MATCH($A693&amp;"-1",Matches!$J$2:$J$201,0))&lt;&gt;"",$C693&gt;=INDEX(Matches!$F$2:$F$201,MATCH($A693&amp;"-1",Matches!$J$2:$J$201,0))),"",IF(AND(D693=INDEX(Matches!$G$2:$G$201,MATCH($A693&amp;"-1",Matches!$J$2:$J$201,0)),E693=INDEX(Matches!$H$2:$H$201,MATCH($A693&amp;"-1",Matches!$J$2:$J$201,0))),5,IF(SIGN(D693-E693)&lt;&gt;SIGN(INDEX(Matches!$G$2:$G$201,MATCH($A693&amp;"-1",Matches!$J$2:$J$201,0))-INDEX(Matches!$H$2:$H$201,MATCH($A693&amp;"-1",Matches!$J$2:$J$201,0))),0,IF(D693-E693=INDEX(Matches!$G$2:$G$201,MATCH($A693&amp;"-1",Matches!$J$2:$J$201,0))-INDEX(Matches!$H$2:$H$201,MATCH($A693&amp;"-1",Matches!$J$2:$J$201,0)),3,2))))),""))</f>
        <v/>
      </c>
      <c r="Y693" s="12" t="str">
        <f aca="false">IF(OR($B693="",F693="",G693=""),"",IFERROR(IF(OR(INDEX(Matches!$I$2:$I$201,MATCH($A693&amp;"-2",Matches!$J$2:$J$201,0))="Void",INDEX(Matches!$G$2:$G$201,MATCH($A693&amp;"-2",Matches!$J$2:$J$201,0))="",INDEX(Matches!$H$2:$H$201,MATCH($A693&amp;"-2",Matches!$J$2:$J$201,0))=""),"",IF(AND($C693&lt;&gt;"",INDEX(Matches!$F$2:$F$201,MATCH($A693&amp;"-2",Matches!$J$2:$J$201,0))&lt;&gt;"",$C693&gt;=INDEX(Matches!$F$2:$F$201,MATCH($A693&amp;"-2",Matches!$J$2:$J$201,0))),"",IF(AND(F693=INDEX(Matches!$G$2:$G$201,MATCH($A693&amp;"-2",Matches!$J$2:$J$201,0)),G693=INDEX(Matches!$H$2:$H$201,MATCH($A693&amp;"-2",Matches!$J$2:$J$201,0))),5,IF(SIGN(F693-G693)&lt;&gt;SIGN(INDEX(Matches!$G$2:$G$201,MATCH($A693&amp;"-2",Matches!$J$2:$J$201,0))-INDEX(Matches!$H$2:$H$201,MATCH($A693&amp;"-2",Matches!$J$2:$J$201,0))),0,IF(F693-G693=INDEX(Matches!$G$2:$G$201,MATCH($A693&amp;"-2",Matches!$J$2:$J$201,0))-INDEX(Matches!$H$2:$H$201,MATCH($A693&amp;"-2",Matches!$J$2:$J$201,0)),3,2))))),""))</f>
        <v/>
      </c>
      <c r="Z693" s="12" t="str">
        <f aca="false">IF(OR($B693="",H693="",I693=""),"",IFERROR(IF(OR(INDEX(Matches!$I$2:$I$201,MATCH($A693&amp;"-3",Matches!$J$2:$J$201,0))="Void",INDEX(Matches!$G$2:$G$201,MATCH($A693&amp;"-3",Matches!$J$2:$J$201,0))="",INDEX(Matches!$H$2:$H$201,MATCH($A693&amp;"-3",Matches!$J$2:$J$201,0))=""),"",IF(AND($C693&lt;&gt;"",INDEX(Matches!$F$2:$F$201,MATCH($A693&amp;"-3",Matches!$J$2:$J$201,0))&lt;&gt;"",$C693&gt;=INDEX(Matches!$F$2:$F$201,MATCH($A693&amp;"-3",Matches!$J$2:$J$201,0))),"",IF(AND(H693=INDEX(Matches!$G$2:$G$201,MATCH($A693&amp;"-3",Matches!$J$2:$J$201,0)),I693=INDEX(Matches!$H$2:$H$201,MATCH($A693&amp;"-3",Matches!$J$2:$J$201,0))),5,IF(SIGN(H693-I693)&lt;&gt;SIGN(INDEX(Matches!$G$2:$G$201,MATCH($A693&amp;"-3",Matches!$J$2:$J$201,0))-INDEX(Matches!$H$2:$H$201,MATCH($A693&amp;"-3",Matches!$J$2:$J$201,0))),0,IF(H693-I693=INDEX(Matches!$G$2:$G$201,MATCH($A693&amp;"-3",Matches!$J$2:$J$201,0))-INDEX(Matches!$H$2:$H$201,MATCH($A693&amp;"-3",Matches!$J$2:$J$201,0)),3,2))))),""))</f>
        <v/>
      </c>
      <c r="AA693" s="12" t="str">
        <f aca="false">IF(OR($B693="",J693="",K693=""),"",IFERROR(IF(OR(INDEX(Matches!$I$2:$I$201,MATCH($A693&amp;"-4",Matches!$J$2:$J$201,0))="Void",INDEX(Matches!$G$2:$G$201,MATCH($A693&amp;"-4",Matches!$J$2:$J$201,0))="",INDEX(Matches!$H$2:$H$201,MATCH($A693&amp;"-4",Matches!$J$2:$J$201,0))=""),"",IF(AND($C693&lt;&gt;"",INDEX(Matches!$F$2:$F$201,MATCH($A693&amp;"-4",Matches!$J$2:$J$201,0))&lt;&gt;"",$C693&gt;=INDEX(Matches!$F$2:$F$201,MATCH($A693&amp;"-4",Matches!$J$2:$J$201,0))),"",IF(AND(J693=INDEX(Matches!$G$2:$G$201,MATCH($A693&amp;"-4",Matches!$J$2:$J$201,0)),K693=INDEX(Matches!$H$2:$H$201,MATCH($A693&amp;"-4",Matches!$J$2:$J$201,0))),5,IF(SIGN(J693-K693)&lt;&gt;SIGN(INDEX(Matches!$G$2:$G$201,MATCH($A693&amp;"-4",Matches!$J$2:$J$201,0))-INDEX(Matches!$H$2:$H$201,MATCH($A693&amp;"-4",Matches!$J$2:$J$201,0))),0,IF(J693-K693=INDEX(Matches!$G$2:$G$201,MATCH($A693&amp;"-4",Matches!$J$2:$J$201,0))-INDEX(Matches!$H$2:$H$201,MATCH($A693&amp;"-4",Matches!$J$2:$J$201,0)),3,2))))),""))</f>
        <v/>
      </c>
      <c r="AB693" s="12" t="str">
        <f aca="false">IF(OR($B693="",L693="",M693=""),"",IFERROR(IF(OR(INDEX(Matches!$I$2:$I$201,MATCH($A693&amp;"-5",Matches!$J$2:$J$201,0))="Void",INDEX(Matches!$G$2:$G$201,MATCH($A693&amp;"-5",Matches!$J$2:$J$201,0))="",INDEX(Matches!$H$2:$H$201,MATCH($A693&amp;"-5",Matches!$J$2:$J$201,0))=""),"",IF(AND($C693&lt;&gt;"",INDEX(Matches!$F$2:$F$201,MATCH($A693&amp;"-5",Matches!$J$2:$J$201,0))&lt;&gt;"",$C693&gt;=INDEX(Matches!$F$2:$F$201,MATCH($A693&amp;"-5",Matches!$J$2:$J$201,0))),"",IF(AND(L693=INDEX(Matches!$G$2:$G$201,MATCH($A693&amp;"-5",Matches!$J$2:$J$201,0)),M693=INDEX(Matches!$H$2:$H$201,MATCH($A693&amp;"-5",Matches!$J$2:$J$201,0))),5,IF(SIGN(L693-M693)&lt;&gt;SIGN(INDEX(Matches!$G$2:$G$201,MATCH($A693&amp;"-5",Matches!$J$2:$J$201,0))-INDEX(Matches!$H$2:$H$201,MATCH($A693&amp;"-5",Matches!$J$2:$J$201,0))),0,IF(L693-M693=INDEX(Matches!$G$2:$G$201,MATCH($A693&amp;"-5",Matches!$J$2:$J$201,0))-INDEX(Matches!$H$2:$H$201,MATCH($A693&amp;"-5",Matches!$J$2:$J$201,0)),3,2))))),""))</f>
        <v/>
      </c>
      <c r="AC693" s="12" t="str">
        <f aca="false">IF(OR($B693="",N693="",O693=""),"",IFERROR(IF(OR(INDEX(Matches!$I$2:$I$201,MATCH($A693&amp;"-6",Matches!$J$2:$J$201,0))="Void",INDEX(Matches!$G$2:$G$201,MATCH($A693&amp;"-6",Matches!$J$2:$J$201,0))="",INDEX(Matches!$H$2:$H$201,MATCH($A693&amp;"-6",Matches!$J$2:$J$201,0))=""),"",IF(AND($C693&lt;&gt;"",INDEX(Matches!$F$2:$F$201,MATCH($A693&amp;"-6",Matches!$J$2:$J$201,0))&lt;&gt;"",$C693&gt;=INDEX(Matches!$F$2:$F$201,MATCH($A693&amp;"-6",Matches!$J$2:$J$201,0))),"",IF(AND(N693=INDEX(Matches!$G$2:$G$201,MATCH($A693&amp;"-6",Matches!$J$2:$J$201,0)),O693=INDEX(Matches!$H$2:$H$201,MATCH($A693&amp;"-6",Matches!$J$2:$J$201,0))),5,IF(SIGN(N693-O693)&lt;&gt;SIGN(INDEX(Matches!$G$2:$G$201,MATCH($A693&amp;"-6",Matches!$J$2:$J$201,0))-INDEX(Matches!$H$2:$H$201,MATCH($A693&amp;"-6",Matches!$J$2:$J$201,0))),0,IF(N693-O693=INDEX(Matches!$G$2:$G$201,MATCH($A693&amp;"-6",Matches!$J$2:$J$201,0))-INDEX(Matches!$H$2:$H$201,MATCH($A693&amp;"-6",Matches!$J$2:$J$201,0)),3,2))))),""))</f>
        <v/>
      </c>
      <c r="AD693" s="12" t="str">
        <f aca="false">IF(OR($B693="",P693="",Q693=""),"",IFERROR(IF(OR(INDEX(Matches!$I$2:$I$201,MATCH($A693&amp;"-7",Matches!$J$2:$J$201,0))="Void",INDEX(Matches!$G$2:$G$201,MATCH($A693&amp;"-7",Matches!$J$2:$J$201,0))="",INDEX(Matches!$H$2:$H$201,MATCH($A693&amp;"-7",Matches!$J$2:$J$201,0))=""),"",IF(AND($C693&lt;&gt;"",INDEX(Matches!$F$2:$F$201,MATCH($A693&amp;"-7",Matches!$J$2:$J$201,0))&lt;&gt;"",$C693&gt;=INDEX(Matches!$F$2:$F$201,MATCH($A693&amp;"-7",Matches!$J$2:$J$201,0))),"",IF(AND(P693=INDEX(Matches!$G$2:$G$201,MATCH($A693&amp;"-7",Matches!$J$2:$J$201,0)),Q693=INDEX(Matches!$H$2:$H$201,MATCH($A693&amp;"-7",Matches!$J$2:$J$201,0))),5,IF(SIGN(P693-Q693)&lt;&gt;SIGN(INDEX(Matches!$G$2:$G$201,MATCH($A693&amp;"-7",Matches!$J$2:$J$201,0))-INDEX(Matches!$H$2:$H$201,MATCH($A693&amp;"-7",Matches!$J$2:$J$201,0))),0,IF(P693-Q693=INDEX(Matches!$G$2:$G$201,MATCH($A693&amp;"-7",Matches!$J$2:$J$201,0))-INDEX(Matches!$H$2:$H$201,MATCH($A693&amp;"-7",Matches!$J$2:$J$201,0)),3,2))))),""))</f>
        <v/>
      </c>
      <c r="AE693" s="12" t="str">
        <f aca="false">IF(OR($B693="",R693="",S693=""),"",IFERROR(IF(OR(INDEX(Matches!$I$2:$I$201,MATCH($A693&amp;"-8",Matches!$J$2:$J$201,0))="Void",INDEX(Matches!$G$2:$G$201,MATCH($A693&amp;"-8",Matches!$J$2:$J$201,0))="",INDEX(Matches!$H$2:$H$201,MATCH($A693&amp;"-8",Matches!$J$2:$J$201,0))=""),"",IF(AND($C693&lt;&gt;"",INDEX(Matches!$F$2:$F$201,MATCH($A693&amp;"-8",Matches!$J$2:$J$201,0))&lt;&gt;"",$C693&gt;=INDEX(Matches!$F$2:$F$201,MATCH($A693&amp;"-8",Matches!$J$2:$J$201,0))),"",IF(AND(R693=INDEX(Matches!$G$2:$G$201,MATCH($A693&amp;"-8",Matches!$J$2:$J$201,0)),S693=INDEX(Matches!$H$2:$H$201,MATCH($A693&amp;"-8",Matches!$J$2:$J$201,0))),5,IF(SIGN(R693-S693)&lt;&gt;SIGN(INDEX(Matches!$G$2:$G$201,MATCH($A693&amp;"-8",Matches!$J$2:$J$201,0))-INDEX(Matches!$H$2:$H$201,MATCH($A693&amp;"-8",Matches!$J$2:$J$201,0))),0,IF(R693-S693=INDEX(Matches!$G$2:$G$201,MATCH($A693&amp;"-8",Matches!$J$2:$J$201,0))-INDEX(Matches!$H$2:$H$201,MATCH($A693&amp;"-8",Matches!$J$2:$J$201,0)),3,2))))),""))</f>
        <v/>
      </c>
      <c r="AF693" s="12" t="str">
        <f aca="false">IF(OR($B693="",T693="",U693=""),"",IFERROR(IF(OR(INDEX(Matches!$I$2:$I$201,MATCH($A693&amp;"-9",Matches!$J$2:$J$201,0))="Void",INDEX(Matches!$G$2:$G$201,MATCH($A693&amp;"-9",Matches!$J$2:$J$201,0))="",INDEX(Matches!$H$2:$H$201,MATCH($A693&amp;"-9",Matches!$J$2:$J$201,0))=""),"",IF(AND($C693&lt;&gt;"",INDEX(Matches!$F$2:$F$201,MATCH($A693&amp;"-9",Matches!$J$2:$J$201,0))&lt;&gt;"",$C693&gt;=INDEX(Matches!$F$2:$F$201,MATCH($A693&amp;"-9",Matches!$J$2:$J$201,0))),"",IF(AND(T693=INDEX(Matches!$G$2:$G$201,MATCH($A693&amp;"-9",Matches!$J$2:$J$201,0)),U693=INDEX(Matches!$H$2:$H$201,MATCH($A693&amp;"-9",Matches!$J$2:$J$201,0))),5,IF(SIGN(T693-U693)&lt;&gt;SIGN(INDEX(Matches!$G$2:$G$201,MATCH($A693&amp;"-9",Matches!$J$2:$J$201,0))-INDEX(Matches!$H$2:$H$201,MATCH($A693&amp;"-9",Matches!$J$2:$J$201,0))),0,IF(T693-U693=INDEX(Matches!$G$2:$G$201,MATCH($A693&amp;"-9",Matches!$J$2:$J$201,0))-INDEX(Matches!$H$2:$H$201,MATCH($A693&amp;"-9",Matches!$J$2:$J$201,0)),3,2))))),""))</f>
        <v/>
      </c>
      <c r="AG693" s="12" t="str">
        <f aca="false">IF(OR($B693="",V693="",W693=""),"",IFERROR(IF(OR(INDEX(Matches!$I$2:$I$201,MATCH($A693&amp;"-10",Matches!$J$2:$J$201,0))="Void",INDEX(Matches!$G$2:$G$201,MATCH($A693&amp;"-10",Matches!$J$2:$J$201,0))="",INDEX(Matches!$H$2:$H$201,MATCH($A693&amp;"-10",Matches!$J$2:$J$201,0))=""),"",IF(AND($C693&lt;&gt;"",INDEX(Matches!$F$2:$F$201,MATCH($A693&amp;"-10",Matches!$J$2:$J$201,0))&lt;&gt;"",$C693&gt;=INDEX(Matches!$F$2:$F$201,MATCH($A693&amp;"-10",Matches!$J$2:$J$201,0))),"",IF(AND(V693=INDEX(Matches!$G$2:$G$201,MATCH($A693&amp;"-10",Matches!$J$2:$J$201,0)),W693=INDEX(Matches!$H$2:$H$201,MATCH($A693&amp;"-10",Matches!$J$2:$J$201,0))),5,IF(SIGN(V693-W693)&lt;&gt;SIGN(INDEX(Matches!$G$2:$G$201,MATCH($A693&amp;"-10",Matches!$J$2:$J$201,0))-INDEX(Matches!$H$2:$H$201,MATCH($A693&amp;"-10",Matches!$J$2:$J$201,0))),0,IF(V693-W693=INDEX(Matches!$G$2:$G$201,MATCH($A693&amp;"-10",Matches!$J$2:$J$201,0))-INDEX(Matches!$H$2:$H$201,MATCH($A693&amp;"-10",Matches!$J$2:$J$201,0)),3,2))))),""))</f>
        <v/>
      </c>
      <c r="AH693" s="13" t="str">
        <f aca="false">IF($B693="","",SUM(X693:AG693))</f>
        <v/>
      </c>
      <c r="AI693" s="12" t="str">
        <f aca="false">IF($B693="","",COUNTIF(X693:AG693,5))</f>
        <v/>
      </c>
      <c r="AJ693" s="12" t="str">
        <f aca="false">IF($B693="","",COUNTIF(X693:AG693,"&gt;=2"))</f>
        <v/>
      </c>
      <c r="AK693" s="12" t="str">
        <f aca="false">IF($B693="","",COUNT(X693:AG693))</f>
        <v/>
      </c>
    </row>
    <row r="694" customFormat="false" ht="15" hidden="false" customHeight="false" outlineLevel="0" collapsed="false">
      <c r="A694" s="7"/>
      <c r="B694" s="7"/>
      <c r="C694" s="11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12" t="str">
        <f aca="false">IF(OR($B694="",D694="",E694=""),"",IFERROR(IF(OR(INDEX(Matches!$I$2:$I$201,MATCH($A694&amp;"-1",Matches!$J$2:$J$201,0))="Void",INDEX(Matches!$G$2:$G$201,MATCH($A694&amp;"-1",Matches!$J$2:$J$201,0))="",INDEX(Matches!$H$2:$H$201,MATCH($A694&amp;"-1",Matches!$J$2:$J$201,0))=""),"",IF(AND($C694&lt;&gt;"",INDEX(Matches!$F$2:$F$201,MATCH($A694&amp;"-1",Matches!$J$2:$J$201,0))&lt;&gt;"",$C694&gt;=INDEX(Matches!$F$2:$F$201,MATCH($A694&amp;"-1",Matches!$J$2:$J$201,0))),"",IF(AND(D694=INDEX(Matches!$G$2:$G$201,MATCH($A694&amp;"-1",Matches!$J$2:$J$201,0)),E694=INDEX(Matches!$H$2:$H$201,MATCH($A694&amp;"-1",Matches!$J$2:$J$201,0))),5,IF(SIGN(D694-E694)&lt;&gt;SIGN(INDEX(Matches!$G$2:$G$201,MATCH($A694&amp;"-1",Matches!$J$2:$J$201,0))-INDEX(Matches!$H$2:$H$201,MATCH($A694&amp;"-1",Matches!$J$2:$J$201,0))),0,IF(D694-E694=INDEX(Matches!$G$2:$G$201,MATCH($A694&amp;"-1",Matches!$J$2:$J$201,0))-INDEX(Matches!$H$2:$H$201,MATCH($A694&amp;"-1",Matches!$J$2:$J$201,0)),3,2))))),""))</f>
        <v/>
      </c>
      <c r="Y694" s="12" t="str">
        <f aca="false">IF(OR($B694="",F694="",G694=""),"",IFERROR(IF(OR(INDEX(Matches!$I$2:$I$201,MATCH($A694&amp;"-2",Matches!$J$2:$J$201,0))="Void",INDEX(Matches!$G$2:$G$201,MATCH($A694&amp;"-2",Matches!$J$2:$J$201,0))="",INDEX(Matches!$H$2:$H$201,MATCH($A694&amp;"-2",Matches!$J$2:$J$201,0))=""),"",IF(AND($C694&lt;&gt;"",INDEX(Matches!$F$2:$F$201,MATCH($A694&amp;"-2",Matches!$J$2:$J$201,0))&lt;&gt;"",$C694&gt;=INDEX(Matches!$F$2:$F$201,MATCH($A694&amp;"-2",Matches!$J$2:$J$201,0))),"",IF(AND(F694=INDEX(Matches!$G$2:$G$201,MATCH($A694&amp;"-2",Matches!$J$2:$J$201,0)),G694=INDEX(Matches!$H$2:$H$201,MATCH($A694&amp;"-2",Matches!$J$2:$J$201,0))),5,IF(SIGN(F694-G694)&lt;&gt;SIGN(INDEX(Matches!$G$2:$G$201,MATCH($A694&amp;"-2",Matches!$J$2:$J$201,0))-INDEX(Matches!$H$2:$H$201,MATCH($A694&amp;"-2",Matches!$J$2:$J$201,0))),0,IF(F694-G694=INDEX(Matches!$G$2:$G$201,MATCH($A694&amp;"-2",Matches!$J$2:$J$201,0))-INDEX(Matches!$H$2:$H$201,MATCH($A694&amp;"-2",Matches!$J$2:$J$201,0)),3,2))))),""))</f>
        <v/>
      </c>
      <c r="Z694" s="12" t="str">
        <f aca="false">IF(OR($B694="",H694="",I694=""),"",IFERROR(IF(OR(INDEX(Matches!$I$2:$I$201,MATCH($A694&amp;"-3",Matches!$J$2:$J$201,0))="Void",INDEX(Matches!$G$2:$G$201,MATCH($A694&amp;"-3",Matches!$J$2:$J$201,0))="",INDEX(Matches!$H$2:$H$201,MATCH($A694&amp;"-3",Matches!$J$2:$J$201,0))=""),"",IF(AND($C694&lt;&gt;"",INDEX(Matches!$F$2:$F$201,MATCH($A694&amp;"-3",Matches!$J$2:$J$201,0))&lt;&gt;"",$C694&gt;=INDEX(Matches!$F$2:$F$201,MATCH($A694&amp;"-3",Matches!$J$2:$J$201,0))),"",IF(AND(H694=INDEX(Matches!$G$2:$G$201,MATCH($A694&amp;"-3",Matches!$J$2:$J$201,0)),I694=INDEX(Matches!$H$2:$H$201,MATCH($A694&amp;"-3",Matches!$J$2:$J$201,0))),5,IF(SIGN(H694-I694)&lt;&gt;SIGN(INDEX(Matches!$G$2:$G$201,MATCH($A694&amp;"-3",Matches!$J$2:$J$201,0))-INDEX(Matches!$H$2:$H$201,MATCH($A694&amp;"-3",Matches!$J$2:$J$201,0))),0,IF(H694-I694=INDEX(Matches!$G$2:$G$201,MATCH($A694&amp;"-3",Matches!$J$2:$J$201,0))-INDEX(Matches!$H$2:$H$201,MATCH($A694&amp;"-3",Matches!$J$2:$J$201,0)),3,2))))),""))</f>
        <v/>
      </c>
      <c r="AA694" s="12" t="str">
        <f aca="false">IF(OR($B694="",J694="",K694=""),"",IFERROR(IF(OR(INDEX(Matches!$I$2:$I$201,MATCH($A694&amp;"-4",Matches!$J$2:$J$201,0))="Void",INDEX(Matches!$G$2:$G$201,MATCH($A694&amp;"-4",Matches!$J$2:$J$201,0))="",INDEX(Matches!$H$2:$H$201,MATCH($A694&amp;"-4",Matches!$J$2:$J$201,0))=""),"",IF(AND($C694&lt;&gt;"",INDEX(Matches!$F$2:$F$201,MATCH($A694&amp;"-4",Matches!$J$2:$J$201,0))&lt;&gt;"",$C694&gt;=INDEX(Matches!$F$2:$F$201,MATCH($A694&amp;"-4",Matches!$J$2:$J$201,0))),"",IF(AND(J694=INDEX(Matches!$G$2:$G$201,MATCH($A694&amp;"-4",Matches!$J$2:$J$201,0)),K694=INDEX(Matches!$H$2:$H$201,MATCH($A694&amp;"-4",Matches!$J$2:$J$201,0))),5,IF(SIGN(J694-K694)&lt;&gt;SIGN(INDEX(Matches!$G$2:$G$201,MATCH($A694&amp;"-4",Matches!$J$2:$J$201,0))-INDEX(Matches!$H$2:$H$201,MATCH($A694&amp;"-4",Matches!$J$2:$J$201,0))),0,IF(J694-K694=INDEX(Matches!$G$2:$G$201,MATCH($A694&amp;"-4",Matches!$J$2:$J$201,0))-INDEX(Matches!$H$2:$H$201,MATCH($A694&amp;"-4",Matches!$J$2:$J$201,0)),3,2))))),""))</f>
        <v/>
      </c>
      <c r="AB694" s="12" t="str">
        <f aca="false">IF(OR($B694="",L694="",M694=""),"",IFERROR(IF(OR(INDEX(Matches!$I$2:$I$201,MATCH($A694&amp;"-5",Matches!$J$2:$J$201,0))="Void",INDEX(Matches!$G$2:$G$201,MATCH($A694&amp;"-5",Matches!$J$2:$J$201,0))="",INDEX(Matches!$H$2:$H$201,MATCH($A694&amp;"-5",Matches!$J$2:$J$201,0))=""),"",IF(AND($C694&lt;&gt;"",INDEX(Matches!$F$2:$F$201,MATCH($A694&amp;"-5",Matches!$J$2:$J$201,0))&lt;&gt;"",$C694&gt;=INDEX(Matches!$F$2:$F$201,MATCH($A694&amp;"-5",Matches!$J$2:$J$201,0))),"",IF(AND(L694=INDEX(Matches!$G$2:$G$201,MATCH($A694&amp;"-5",Matches!$J$2:$J$201,0)),M694=INDEX(Matches!$H$2:$H$201,MATCH($A694&amp;"-5",Matches!$J$2:$J$201,0))),5,IF(SIGN(L694-M694)&lt;&gt;SIGN(INDEX(Matches!$G$2:$G$201,MATCH($A694&amp;"-5",Matches!$J$2:$J$201,0))-INDEX(Matches!$H$2:$H$201,MATCH($A694&amp;"-5",Matches!$J$2:$J$201,0))),0,IF(L694-M694=INDEX(Matches!$G$2:$G$201,MATCH($A694&amp;"-5",Matches!$J$2:$J$201,0))-INDEX(Matches!$H$2:$H$201,MATCH($A694&amp;"-5",Matches!$J$2:$J$201,0)),3,2))))),""))</f>
        <v/>
      </c>
      <c r="AC694" s="12" t="str">
        <f aca="false">IF(OR($B694="",N694="",O694=""),"",IFERROR(IF(OR(INDEX(Matches!$I$2:$I$201,MATCH($A694&amp;"-6",Matches!$J$2:$J$201,0))="Void",INDEX(Matches!$G$2:$G$201,MATCH($A694&amp;"-6",Matches!$J$2:$J$201,0))="",INDEX(Matches!$H$2:$H$201,MATCH($A694&amp;"-6",Matches!$J$2:$J$201,0))=""),"",IF(AND($C694&lt;&gt;"",INDEX(Matches!$F$2:$F$201,MATCH($A694&amp;"-6",Matches!$J$2:$J$201,0))&lt;&gt;"",$C694&gt;=INDEX(Matches!$F$2:$F$201,MATCH($A694&amp;"-6",Matches!$J$2:$J$201,0))),"",IF(AND(N694=INDEX(Matches!$G$2:$G$201,MATCH($A694&amp;"-6",Matches!$J$2:$J$201,0)),O694=INDEX(Matches!$H$2:$H$201,MATCH($A694&amp;"-6",Matches!$J$2:$J$201,0))),5,IF(SIGN(N694-O694)&lt;&gt;SIGN(INDEX(Matches!$G$2:$G$201,MATCH($A694&amp;"-6",Matches!$J$2:$J$201,0))-INDEX(Matches!$H$2:$H$201,MATCH($A694&amp;"-6",Matches!$J$2:$J$201,0))),0,IF(N694-O694=INDEX(Matches!$G$2:$G$201,MATCH($A694&amp;"-6",Matches!$J$2:$J$201,0))-INDEX(Matches!$H$2:$H$201,MATCH($A694&amp;"-6",Matches!$J$2:$J$201,0)),3,2))))),""))</f>
        <v/>
      </c>
      <c r="AD694" s="12" t="str">
        <f aca="false">IF(OR($B694="",P694="",Q694=""),"",IFERROR(IF(OR(INDEX(Matches!$I$2:$I$201,MATCH($A694&amp;"-7",Matches!$J$2:$J$201,0))="Void",INDEX(Matches!$G$2:$G$201,MATCH($A694&amp;"-7",Matches!$J$2:$J$201,0))="",INDEX(Matches!$H$2:$H$201,MATCH($A694&amp;"-7",Matches!$J$2:$J$201,0))=""),"",IF(AND($C694&lt;&gt;"",INDEX(Matches!$F$2:$F$201,MATCH($A694&amp;"-7",Matches!$J$2:$J$201,0))&lt;&gt;"",$C694&gt;=INDEX(Matches!$F$2:$F$201,MATCH($A694&amp;"-7",Matches!$J$2:$J$201,0))),"",IF(AND(P694=INDEX(Matches!$G$2:$G$201,MATCH($A694&amp;"-7",Matches!$J$2:$J$201,0)),Q694=INDEX(Matches!$H$2:$H$201,MATCH($A694&amp;"-7",Matches!$J$2:$J$201,0))),5,IF(SIGN(P694-Q694)&lt;&gt;SIGN(INDEX(Matches!$G$2:$G$201,MATCH($A694&amp;"-7",Matches!$J$2:$J$201,0))-INDEX(Matches!$H$2:$H$201,MATCH($A694&amp;"-7",Matches!$J$2:$J$201,0))),0,IF(P694-Q694=INDEX(Matches!$G$2:$G$201,MATCH($A694&amp;"-7",Matches!$J$2:$J$201,0))-INDEX(Matches!$H$2:$H$201,MATCH($A694&amp;"-7",Matches!$J$2:$J$201,0)),3,2))))),""))</f>
        <v/>
      </c>
      <c r="AE694" s="12" t="str">
        <f aca="false">IF(OR($B694="",R694="",S694=""),"",IFERROR(IF(OR(INDEX(Matches!$I$2:$I$201,MATCH($A694&amp;"-8",Matches!$J$2:$J$201,0))="Void",INDEX(Matches!$G$2:$G$201,MATCH($A694&amp;"-8",Matches!$J$2:$J$201,0))="",INDEX(Matches!$H$2:$H$201,MATCH($A694&amp;"-8",Matches!$J$2:$J$201,0))=""),"",IF(AND($C694&lt;&gt;"",INDEX(Matches!$F$2:$F$201,MATCH($A694&amp;"-8",Matches!$J$2:$J$201,0))&lt;&gt;"",$C694&gt;=INDEX(Matches!$F$2:$F$201,MATCH($A694&amp;"-8",Matches!$J$2:$J$201,0))),"",IF(AND(R694=INDEX(Matches!$G$2:$G$201,MATCH($A694&amp;"-8",Matches!$J$2:$J$201,0)),S694=INDEX(Matches!$H$2:$H$201,MATCH($A694&amp;"-8",Matches!$J$2:$J$201,0))),5,IF(SIGN(R694-S694)&lt;&gt;SIGN(INDEX(Matches!$G$2:$G$201,MATCH($A694&amp;"-8",Matches!$J$2:$J$201,0))-INDEX(Matches!$H$2:$H$201,MATCH($A694&amp;"-8",Matches!$J$2:$J$201,0))),0,IF(R694-S694=INDEX(Matches!$G$2:$G$201,MATCH($A694&amp;"-8",Matches!$J$2:$J$201,0))-INDEX(Matches!$H$2:$H$201,MATCH($A694&amp;"-8",Matches!$J$2:$J$201,0)),3,2))))),""))</f>
        <v/>
      </c>
      <c r="AF694" s="12" t="str">
        <f aca="false">IF(OR($B694="",T694="",U694=""),"",IFERROR(IF(OR(INDEX(Matches!$I$2:$I$201,MATCH($A694&amp;"-9",Matches!$J$2:$J$201,0))="Void",INDEX(Matches!$G$2:$G$201,MATCH($A694&amp;"-9",Matches!$J$2:$J$201,0))="",INDEX(Matches!$H$2:$H$201,MATCH($A694&amp;"-9",Matches!$J$2:$J$201,0))=""),"",IF(AND($C694&lt;&gt;"",INDEX(Matches!$F$2:$F$201,MATCH($A694&amp;"-9",Matches!$J$2:$J$201,0))&lt;&gt;"",$C694&gt;=INDEX(Matches!$F$2:$F$201,MATCH($A694&amp;"-9",Matches!$J$2:$J$201,0))),"",IF(AND(T694=INDEX(Matches!$G$2:$G$201,MATCH($A694&amp;"-9",Matches!$J$2:$J$201,0)),U694=INDEX(Matches!$H$2:$H$201,MATCH($A694&amp;"-9",Matches!$J$2:$J$201,0))),5,IF(SIGN(T694-U694)&lt;&gt;SIGN(INDEX(Matches!$G$2:$G$201,MATCH($A694&amp;"-9",Matches!$J$2:$J$201,0))-INDEX(Matches!$H$2:$H$201,MATCH($A694&amp;"-9",Matches!$J$2:$J$201,0))),0,IF(T694-U694=INDEX(Matches!$G$2:$G$201,MATCH($A694&amp;"-9",Matches!$J$2:$J$201,0))-INDEX(Matches!$H$2:$H$201,MATCH($A694&amp;"-9",Matches!$J$2:$J$201,0)),3,2))))),""))</f>
        <v/>
      </c>
      <c r="AG694" s="12" t="str">
        <f aca="false">IF(OR($B694="",V694="",W694=""),"",IFERROR(IF(OR(INDEX(Matches!$I$2:$I$201,MATCH($A694&amp;"-10",Matches!$J$2:$J$201,0))="Void",INDEX(Matches!$G$2:$G$201,MATCH($A694&amp;"-10",Matches!$J$2:$J$201,0))="",INDEX(Matches!$H$2:$H$201,MATCH($A694&amp;"-10",Matches!$J$2:$J$201,0))=""),"",IF(AND($C694&lt;&gt;"",INDEX(Matches!$F$2:$F$201,MATCH($A694&amp;"-10",Matches!$J$2:$J$201,0))&lt;&gt;"",$C694&gt;=INDEX(Matches!$F$2:$F$201,MATCH($A694&amp;"-10",Matches!$J$2:$J$201,0))),"",IF(AND(V694=INDEX(Matches!$G$2:$G$201,MATCH($A694&amp;"-10",Matches!$J$2:$J$201,0)),W694=INDEX(Matches!$H$2:$H$201,MATCH($A694&amp;"-10",Matches!$J$2:$J$201,0))),5,IF(SIGN(V694-W694)&lt;&gt;SIGN(INDEX(Matches!$G$2:$G$201,MATCH($A694&amp;"-10",Matches!$J$2:$J$201,0))-INDEX(Matches!$H$2:$H$201,MATCH($A694&amp;"-10",Matches!$J$2:$J$201,0))),0,IF(V694-W694=INDEX(Matches!$G$2:$G$201,MATCH($A694&amp;"-10",Matches!$J$2:$J$201,0))-INDEX(Matches!$H$2:$H$201,MATCH($A694&amp;"-10",Matches!$J$2:$J$201,0)),3,2))))),""))</f>
        <v/>
      </c>
      <c r="AH694" s="13" t="str">
        <f aca="false">IF($B694="","",SUM(X694:AG694))</f>
        <v/>
      </c>
      <c r="AI694" s="12" t="str">
        <f aca="false">IF($B694="","",COUNTIF(X694:AG694,5))</f>
        <v/>
      </c>
      <c r="AJ694" s="12" t="str">
        <f aca="false">IF($B694="","",COUNTIF(X694:AG694,"&gt;=2"))</f>
        <v/>
      </c>
      <c r="AK694" s="12" t="str">
        <f aca="false">IF($B694="","",COUNT(X694:AG694))</f>
        <v/>
      </c>
    </row>
    <row r="695" customFormat="false" ht="15" hidden="false" customHeight="false" outlineLevel="0" collapsed="false">
      <c r="A695" s="7"/>
      <c r="B695" s="7"/>
      <c r="C695" s="11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12" t="str">
        <f aca="false">IF(OR($B695="",D695="",E695=""),"",IFERROR(IF(OR(INDEX(Matches!$I$2:$I$201,MATCH($A695&amp;"-1",Matches!$J$2:$J$201,0))="Void",INDEX(Matches!$G$2:$G$201,MATCH($A695&amp;"-1",Matches!$J$2:$J$201,0))="",INDEX(Matches!$H$2:$H$201,MATCH($A695&amp;"-1",Matches!$J$2:$J$201,0))=""),"",IF(AND($C695&lt;&gt;"",INDEX(Matches!$F$2:$F$201,MATCH($A695&amp;"-1",Matches!$J$2:$J$201,0))&lt;&gt;"",$C695&gt;=INDEX(Matches!$F$2:$F$201,MATCH($A695&amp;"-1",Matches!$J$2:$J$201,0))),"",IF(AND(D695=INDEX(Matches!$G$2:$G$201,MATCH($A695&amp;"-1",Matches!$J$2:$J$201,0)),E695=INDEX(Matches!$H$2:$H$201,MATCH($A695&amp;"-1",Matches!$J$2:$J$201,0))),5,IF(SIGN(D695-E695)&lt;&gt;SIGN(INDEX(Matches!$G$2:$G$201,MATCH($A695&amp;"-1",Matches!$J$2:$J$201,0))-INDEX(Matches!$H$2:$H$201,MATCH($A695&amp;"-1",Matches!$J$2:$J$201,0))),0,IF(D695-E695=INDEX(Matches!$G$2:$G$201,MATCH($A695&amp;"-1",Matches!$J$2:$J$201,0))-INDEX(Matches!$H$2:$H$201,MATCH($A695&amp;"-1",Matches!$J$2:$J$201,0)),3,2))))),""))</f>
        <v/>
      </c>
      <c r="Y695" s="12" t="str">
        <f aca="false">IF(OR($B695="",F695="",G695=""),"",IFERROR(IF(OR(INDEX(Matches!$I$2:$I$201,MATCH($A695&amp;"-2",Matches!$J$2:$J$201,0))="Void",INDEX(Matches!$G$2:$G$201,MATCH($A695&amp;"-2",Matches!$J$2:$J$201,0))="",INDEX(Matches!$H$2:$H$201,MATCH($A695&amp;"-2",Matches!$J$2:$J$201,0))=""),"",IF(AND($C695&lt;&gt;"",INDEX(Matches!$F$2:$F$201,MATCH($A695&amp;"-2",Matches!$J$2:$J$201,0))&lt;&gt;"",$C695&gt;=INDEX(Matches!$F$2:$F$201,MATCH($A695&amp;"-2",Matches!$J$2:$J$201,0))),"",IF(AND(F695=INDEX(Matches!$G$2:$G$201,MATCH($A695&amp;"-2",Matches!$J$2:$J$201,0)),G695=INDEX(Matches!$H$2:$H$201,MATCH($A695&amp;"-2",Matches!$J$2:$J$201,0))),5,IF(SIGN(F695-G695)&lt;&gt;SIGN(INDEX(Matches!$G$2:$G$201,MATCH($A695&amp;"-2",Matches!$J$2:$J$201,0))-INDEX(Matches!$H$2:$H$201,MATCH($A695&amp;"-2",Matches!$J$2:$J$201,0))),0,IF(F695-G695=INDEX(Matches!$G$2:$G$201,MATCH($A695&amp;"-2",Matches!$J$2:$J$201,0))-INDEX(Matches!$H$2:$H$201,MATCH($A695&amp;"-2",Matches!$J$2:$J$201,0)),3,2))))),""))</f>
        <v/>
      </c>
      <c r="Z695" s="12" t="str">
        <f aca="false">IF(OR($B695="",H695="",I695=""),"",IFERROR(IF(OR(INDEX(Matches!$I$2:$I$201,MATCH($A695&amp;"-3",Matches!$J$2:$J$201,0))="Void",INDEX(Matches!$G$2:$G$201,MATCH($A695&amp;"-3",Matches!$J$2:$J$201,0))="",INDEX(Matches!$H$2:$H$201,MATCH($A695&amp;"-3",Matches!$J$2:$J$201,0))=""),"",IF(AND($C695&lt;&gt;"",INDEX(Matches!$F$2:$F$201,MATCH($A695&amp;"-3",Matches!$J$2:$J$201,0))&lt;&gt;"",$C695&gt;=INDEX(Matches!$F$2:$F$201,MATCH($A695&amp;"-3",Matches!$J$2:$J$201,0))),"",IF(AND(H695=INDEX(Matches!$G$2:$G$201,MATCH($A695&amp;"-3",Matches!$J$2:$J$201,0)),I695=INDEX(Matches!$H$2:$H$201,MATCH($A695&amp;"-3",Matches!$J$2:$J$201,0))),5,IF(SIGN(H695-I695)&lt;&gt;SIGN(INDEX(Matches!$G$2:$G$201,MATCH($A695&amp;"-3",Matches!$J$2:$J$201,0))-INDEX(Matches!$H$2:$H$201,MATCH($A695&amp;"-3",Matches!$J$2:$J$201,0))),0,IF(H695-I695=INDEX(Matches!$G$2:$G$201,MATCH($A695&amp;"-3",Matches!$J$2:$J$201,0))-INDEX(Matches!$H$2:$H$201,MATCH($A695&amp;"-3",Matches!$J$2:$J$201,0)),3,2))))),""))</f>
        <v/>
      </c>
      <c r="AA695" s="12" t="str">
        <f aca="false">IF(OR($B695="",J695="",K695=""),"",IFERROR(IF(OR(INDEX(Matches!$I$2:$I$201,MATCH($A695&amp;"-4",Matches!$J$2:$J$201,0))="Void",INDEX(Matches!$G$2:$G$201,MATCH($A695&amp;"-4",Matches!$J$2:$J$201,0))="",INDEX(Matches!$H$2:$H$201,MATCH($A695&amp;"-4",Matches!$J$2:$J$201,0))=""),"",IF(AND($C695&lt;&gt;"",INDEX(Matches!$F$2:$F$201,MATCH($A695&amp;"-4",Matches!$J$2:$J$201,0))&lt;&gt;"",$C695&gt;=INDEX(Matches!$F$2:$F$201,MATCH($A695&amp;"-4",Matches!$J$2:$J$201,0))),"",IF(AND(J695=INDEX(Matches!$G$2:$G$201,MATCH($A695&amp;"-4",Matches!$J$2:$J$201,0)),K695=INDEX(Matches!$H$2:$H$201,MATCH($A695&amp;"-4",Matches!$J$2:$J$201,0))),5,IF(SIGN(J695-K695)&lt;&gt;SIGN(INDEX(Matches!$G$2:$G$201,MATCH($A695&amp;"-4",Matches!$J$2:$J$201,0))-INDEX(Matches!$H$2:$H$201,MATCH($A695&amp;"-4",Matches!$J$2:$J$201,0))),0,IF(J695-K695=INDEX(Matches!$G$2:$G$201,MATCH($A695&amp;"-4",Matches!$J$2:$J$201,0))-INDEX(Matches!$H$2:$H$201,MATCH($A695&amp;"-4",Matches!$J$2:$J$201,0)),3,2))))),""))</f>
        <v/>
      </c>
      <c r="AB695" s="12" t="str">
        <f aca="false">IF(OR($B695="",L695="",M695=""),"",IFERROR(IF(OR(INDEX(Matches!$I$2:$I$201,MATCH($A695&amp;"-5",Matches!$J$2:$J$201,0))="Void",INDEX(Matches!$G$2:$G$201,MATCH($A695&amp;"-5",Matches!$J$2:$J$201,0))="",INDEX(Matches!$H$2:$H$201,MATCH($A695&amp;"-5",Matches!$J$2:$J$201,0))=""),"",IF(AND($C695&lt;&gt;"",INDEX(Matches!$F$2:$F$201,MATCH($A695&amp;"-5",Matches!$J$2:$J$201,0))&lt;&gt;"",$C695&gt;=INDEX(Matches!$F$2:$F$201,MATCH($A695&amp;"-5",Matches!$J$2:$J$201,0))),"",IF(AND(L695=INDEX(Matches!$G$2:$G$201,MATCH($A695&amp;"-5",Matches!$J$2:$J$201,0)),M695=INDEX(Matches!$H$2:$H$201,MATCH($A695&amp;"-5",Matches!$J$2:$J$201,0))),5,IF(SIGN(L695-M695)&lt;&gt;SIGN(INDEX(Matches!$G$2:$G$201,MATCH($A695&amp;"-5",Matches!$J$2:$J$201,0))-INDEX(Matches!$H$2:$H$201,MATCH($A695&amp;"-5",Matches!$J$2:$J$201,0))),0,IF(L695-M695=INDEX(Matches!$G$2:$G$201,MATCH($A695&amp;"-5",Matches!$J$2:$J$201,0))-INDEX(Matches!$H$2:$H$201,MATCH($A695&amp;"-5",Matches!$J$2:$J$201,0)),3,2))))),""))</f>
        <v/>
      </c>
      <c r="AC695" s="12" t="str">
        <f aca="false">IF(OR($B695="",N695="",O695=""),"",IFERROR(IF(OR(INDEX(Matches!$I$2:$I$201,MATCH($A695&amp;"-6",Matches!$J$2:$J$201,0))="Void",INDEX(Matches!$G$2:$G$201,MATCH($A695&amp;"-6",Matches!$J$2:$J$201,0))="",INDEX(Matches!$H$2:$H$201,MATCH($A695&amp;"-6",Matches!$J$2:$J$201,0))=""),"",IF(AND($C695&lt;&gt;"",INDEX(Matches!$F$2:$F$201,MATCH($A695&amp;"-6",Matches!$J$2:$J$201,0))&lt;&gt;"",$C695&gt;=INDEX(Matches!$F$2:$F$201,MATCH($A695&amp;"-6",Matches!$J$2:$J$201,0))),"",IF(AND(N695=INDEX(Matches!$G$2:$G$201,MATCH($A695&amp;"-6",Matches!$J$2:$J$201,0)),O695=INDEX(Matches!$H$2:$H$201,MATCH($A695&amp;"-6",Matches!$J$2:$J$201,0))),5,IF(SIGN(N695-O695)&lt;&gt;SIGN(INDEX(Matches!$G$2:$G$201,MATCH($A695&amp;"-6",Matches!$J$2:$J$201,0))-INDEX(Matches!$H$2:$H$201,MATCH($A695&amp;"-6",Matches!$J$2:$J$201,0))),0,IF(N695-O695=INDEX(Matches!$G$2:$G$201,MATCH($A695&amp;"-6",Matches!$J$2:$J$201,0))-INDEX(Matches!$H$2:$H$201,MATCH($A695&amp;"-6",Matches!$J$2:$J$201,0)),3,2))))),""))</f>
        <v/>
      </c>
      <c r="AD695" s="12" t="str">
        <f aca="false">IF(OR($B695="",P695="",Q695=""),"",IFERROR(IF(OR(INDEX(Matches!$I$2:$I$201,MATCH($A695&amp;"-7",Matches!$J$2:$J$201,0))="Void",INDEX(Matches!$G$2:$G$201,MATCH($A695&amp;"-7",Matches!$J$2:$J$201,0))="",INDEX(Matches!$H$2:$H$201,MATCH($A695&amp;"-7",Matches!$J$2:$J$201,0))=""),"",IF(AND($C695&lt;&gt;"",INDEX(Matches!$F$2:$F$201,MATCH($A695&amp;"-7",Matches!$J$2:$J$201,0))&lt;&gt;"",$C695&gt;=INDEX(Matches!$F$2:$F$201,MATCH($A695&amp;"-7",Matches!$J$2:$J$201,0))),"",IF(AND(P695=INDEX(Matches!$G$2:$G$201,MATCH($A695&amp;"-7",Matches!$J$2:$J$201,0)),Q695=INDEX(Matches!$H$2:$H$201,MATCH($A695&amp;"-7",Matches!$J$2:$J$201,0))),5,IF(SIGN(P695-Q695)&lt;&gt;SIGN(INDEX(Matches!$G$2:$G$201,MATCH($A695&amp;"-7",Matches!$J$2:$J$201,0))-INDEX(Matches!$H$2:$H$201,MATCH($A695&amp;"-7",Matches!$J$2:$J$201,0))),0,IF(P695-Q695=INDEX(Matches!$G$2:$G$201,MATCH($A695&amp;"-7",Matches!$J$2:$J$201,0))-INDEX(Matches!$H$2:$H$201,MATCH($A695&amp;"-7",Matches!$J$2:$J$201,0)),3,2))))),""))</f>
        <v/>
      </c>
      <c r="AE695" s="12" t="str">
        <f aca="false">IF(OR($B695="",R695="",S695=""),"",IFERROR(IF(OR(INDEX(Matches!$I$2:$I$201,MATCH($A695&amp;"-8",Matches!$J$2:$J$201,0))="Void",INDEX(Matches!$G$2:$G$201,MATCH($A695&amp;"-8",Matches!$J$2:$J$201,0))="",INDEX(Matches!$H$2:$H$201,MATCH($A695&amp;"-8",Matches!$J$2:$J$201,0))=""),"",IF(AND($C695&lt;&gt;"",INDEX(Matches!$F$2:$F$201,MATCH($A695&amp;"-8",Matches!$J$2:$J$201,0))&lt;&gt;"",$C695&gt;=INDEX(Matches!$F$2:$F$201,MATCH($A695&amp;"-8",Matches!$J$2:$J$201,0))),"",IF(AND(R695=INDEX(Matches!$G$2:$G$201,MATCH($A695&amp;"-8",Matches!$J$2:$J$201,0)),S695=INDEX(Matches!$H$2:$H$201,MATCH($A695&amp;"-8",Matches!$J$2:$J$201,0))),5,IF(SIGN(R695-S695)&lt;&gt;SIGN(INDEX(Matches!$G$2:$G$201,MATCH($A695&amp;"-8",Matches!$J$2:$J$201,0))-INDEX(Matches!$H$2:$H$201,MATCH($A695&amp;"-8",Matches!$J$2:$J$201,0))),0,IF(R695-S695=INDEX(Matches!$G$2:$G$201,MATCH($A695&amp;"-8",Matches!$J$2:$J$201,0))-INDEX(Matches!$H$2:$H$201,MATCH($A695&amp;"-8",Matches!$J$2:$J$201,0)),3,2))))),""))</f>
        <v/>
      </c>
      <c r="AF695" s="12" t="str">
        <f aca="false">IF(OR($B695="",T695="",U695=""),"",IFERROR(IF(OR(INDEX(Matches!$I$2:$I$201,MATCH($A695&amp;"-9",Matches!$J$2:$J$201,0))="Void",INDEX(Matches!$G$2:$G$201,MATCH($A695&amp;"-9",Matches!$J$2:$J$201,0))="",INDEX(Matches!$H$2:$H$201,MATCH($A695&amp;"-9",Matches!$J$2:$J$201,0))=""),"",IF(AND($C695&lt;&gt;"",INDEX(Matches!$F$2:$F$201,MATCH($A695&amp;"-9",Matches!$J$2:$J$201,0))&lt;&gt;"",$C695&gt;=INDEX(Matches!$F$2:$F$201,MATCH($A695&amp;"-9",Matches!$J$2:$J$201,0))),"",IF(AND(T695=INDEX(Matches!$G$2:$G$201,MATCH($A695&amp;"-9",Matches!$J$2:$J$201,0)),U695=INDEX(Matches!$H$2:$H$201,MATCH($A695&amp;"-9",Matches!$J$2:$J$201,0))),5,IF(SIGN(T695-U695)&lt;&gt;SIGN(INDEX(Matches!$G$2:$G$201,MATCH($A695&amp;"-9",Matches!$J$2:$J$201,0))-INDEX(Matches!$H$2:$H$201,MATCH($A695&amp;"-9",Matches!$J$2:$J$201,0))),0,IF(T695-U695=INDEX(Matches!$G$2:$G$201,MATCH($A695&amp;"-9",Matches!$J$2:$J$201,0))-INDEX(Matches!$H$2:$H$201,MATCH($A695&amp;"-9",Matches!$J$2:$J$201,0)),3,2))))),""))</f>
        <v/>
      </c>
      <c r="AG695" s="12" t="str">
        <f aca="false">IF(OR($B695="",V695="",W695=""),"",IFERROR(IF(OR(INDEX(Matches!$I$2:$I$201,MATCH($A695&amp;"-10",Matches!$J$2:$J$201,0))="Void",INDEX(Matches!$G$2:$G$201,MATCH($A695&amp;"-10",Matches!$J$2:$J$201,0))="",INDEX(Matches!$H$2:$H$201,MATCH($A695&amp;"-10",Matches!$J$2:$J$201,0))=""),"",IF(AND($C695&lt;&gt;"",INDEX(Matches!$F$2:$F$201,MATCH($A695&amp;"-10",Matches!$J$2:$J$201,0))&lt;&gt;"",$C695&gt;=INDEX(Matches!$F$2:$F$201,MATCH($A695&amp;"-10",Matches!$J$2:$J$201,0))),"",IF(AND(V695=INDEX(Matches!$G$2:$G$201,MATCH($A695&amp;"-10",Matches!$J$2:$J$201,0)),W695=INDEX(Matches!$H$2:$H$201,MATCH($A695&amp;"-10",Matches!$J$2:$J$201,0))),5,IF(SIGN(V695-W695)&lt;&gt;SIGN(INDEX(Matches!$G$2:$G$201,MATCH($A695&amp;"-10",Matches!$J$2:$J$201,0))-INDEX(Matches!$H$2:$H$201,MATCH($A695&amp;"-10",Matches!$J$2:$J$201,0))),0,IF(V695-W695=INDEX(Matches!$G$2:$G$201,MATCH($A695&amp;"-10",Matches!$J$2:$J$201,0))-INDEX(Matches!$H$2:$H$201,MATCH($A695&amp;"-10",Matches!$J$2:$J$201,0)),3,2))))),""))</f>
        <v/>
      </c>
      <c r="AH695" s="13" t="str">
        <f aca="false">IF($B695="","",SUM(X695:AG695))</f>
        <v/>
      </c>
      <c r="AI695" s="12" t="str">
        <f aca="false">IF($B695="","",COUNTIF(X695:AG695,5))</f>
        <v/>
      </c>
      <c r="AJ695" s="12" t="str">
        <f aca="false">IF($B695="","",COUNTIF(X695:AG695,"&gt;=2"))</f>
        <v/>
      </c>
      <c r="AK695" s="12" t="str">
        <f aca="false">IF($B695="","",COUNT(X695:AG695))</f>
        <v/>
      </c>
    </row>
    <row r="696" customFormat="false" ht="15" hidden="false" customHeight="false" outlineLevel="0" collapsed="false">
      <c r="A696" s="7"/>
      <c r="B696" s="7"/>
      <c r="C696" s="11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12" t="str">
        <f aca="false">IF(OR($B696="",D696="",E696=""),"",IFERROR(IF(OR(INDEX(Matches!$I$2:$I$201,MATCH($A696&amp;"-1",Matches!$J$2:$J$201,0))="Void",INDEX(Matches!$G$2:$G$201,MATCH($A696&amp;"-1",Matches!$J$2:$J$201,0))="",INDEX(Matches!$H$2:$H$201,MATCH($A696&amp;"-1",Matches!$J$2:$J$201,0))=""),"",IF(AND($C696&lt;&gt;"",INDEX(Matches!$F$2:$F$201,MATCH($A696&amp;"-1",Matches!$J$2:$J$201,0))&lt;&gt;"",$C696&gt;=INDEX(Matches!$F$2:$F$201,MATCH($A696&amp;"-1",Matches!$J$2:$J$201,0))),"",IF(AND(D696=INDEX(Matches!$G$2:$G$201,MATCH($A696&amp;"-1",Matches!$J$2:$J$201,0)),E696=INDEX(Matches!$H$2:$H$201,MATCH($A696&amp;"-1",Matches!$J$2:$J$201,0))),5,IF(SIGN(D696-E696)&lt;&gt;SIGN(INDEX(Matches!$G$2:$G$201,MATCH($A696&amp;"-1",Matches!$J$2:$J$201,0))-INDEX(Matches!$H$2:$H$201,MATCH($A696&amp;"-1",Matches!$J$2:$J$201,0))),0,IF(D696-E696=INDEX(Matches!$G$2:$G$201,MATCH($A696&amp;"-1",Matches!$J$2:$J$201,0))-INDEX(Matches!$H$2:$H$201,MATCH($A696&amp;"-1",Matches!$J$2:$J$201,0)),3,2))))),""))</f>
        <v/>
      </c>
      <c r="Y696" s="12" t="str">
        <f aca="false">IF(OR($B696="",F696="",G696=""),"",IFERROR(IF(OR(INDEX(Matches!$I$2:$I$201,MATCH($A696&amp;"-2",Matches!$J$2:$J$201,0))="Void",INDEX(Matches!$G$2:$G$201,MATCH($A696&amp;"-2",Matches!$J$2:$J$201,0))="",INDEX(Matches!$H$2:$H$201,MATCH($A696&amp;"-2",Matches!$J$2:$J$201,0))=""),"",IF(AND($C696&lt;&gt;"",INDEX(Matches!$F$2:$F$201,MATCH($A696&amp;"-2",Matches!$J$2:$J$201,0))&lt;&gt;"",$C696&gt;=INDEX(Matches!$F$2:$F$201,MATCH($A696&amp;"-2",Matches!$J$2:$J$201,0))),"",IF(AND(F696=INDEX(Matches!$G$2:$G$201,MATCH($A696&amp;"-2",Matches!$J$2:$J$201,0)),G696=INDEX(Matches!$H$2:$H$201,MATCH($A696&amp;"-2",Matches!$J$2:$J$201,0))),5,IF(SIGN(F696-G696)&lt;&gt;SIGN(INDEX(Matches!$G$2:$G$201,MATCH($A696&amp;"-2",Matches!$J$2:$J$201,0))-INDEX(Matches!$H$2:$H$201,MATCH($A696&amp;"-2",Matches!$J$2:$J$201,0))),0,IF(F696-G696=INDEX(Matches!$G$2:$G$201,MATCH($A696&amp;"-2",Matches!$J$2:$J$201,0))-INDEX(Matches!$H$2:$H$201,MATCH($A696&amp;"-2",Matches!$J$2:$J$201,0)),3,2))))),""))</f>
        <v/>
      </c>
      <c r="Z696" s="12" t="str">
        <f aca="false">IF(OR($B696="",H696="",I696=""),"",IFERROR(IF(OR(INDEX(Matches!$I$2:$I$201,MATCH($A696&amp;"-3",Matches!$J$2:$J$201,0))="Void",INDEX(Matches!$G$2:$G$201,MATCH($A696&amp;"-3",Matches!$J$2:$J$201,0))="",INDEX(Matches!$H$2:$H$201,MATCH($A696&amp;"-3",Matches!$J$2:$J$201,0))=""),"",IF(AND($C696&lt;&gt;"",INDEX(Matches!$F$2:$F$201,MATCH($A696&amp;"-3",Matches!$J$2:$J$201,0))&lt;&gt;"",$C696&gt;=INDEX(Matches!$F$2:$F$201,MATCH($A696&amp;"-3",Matches!$J$2:$J$201,0))),"",IF(AND(H696=INDEX(Matches!$G$2:$G$201,MATCH($A696&amp;"-3",Matches!$J$2:$J$201,0)),I696=INDEX(Matches!$H$2:$H$201,MATCH($A696&amp;"-3",Matches!$J$2:$J$201,0))),5,IF(SIGN(H696-I696)&lt;&gt;SIGN(INDEX(Matches!$G$2:$G$201,MATCH($A696&amp;"-3",Matches!$J$2:$J$201,0))-INDEX(Matches!$H$2:$H$201,MATCH($A696&amp;"-3",Matches!$J$2:$J$201,0))),0,IF(H696-I696=INDEX(Matches!$G$2:$G$201,MATCH($A696&amp;"-3",Matches!$J$2:$J$201,0))-INDEX(Matches!$H$2:$H$201,MATCH($A696&amp;"-3",Matches!$J$2:$J$201,0)),3,2))))),""))</f>
        <v/>
      </c>
      <c r="AA696" s="12" t="str">
        <f aca="false">IF(OR($B696="",J696="",K696=""),"",IFERROR(IF(OR(INDEX(Matches!$I$2:$I$201,MATCH($A696&amp;"-4",Matches!$J$2:$J$201,0))="Void",INDEX(Matches!$G$2:$G$201,MATCH($A696&amp;"-4",Matches!$J$2:$J$201,0))="",INDEX(Matches!$H$2:$H$201,MATCH($A696&amp;"-4",Matches!$J$2:$J$201,0))=""),"",IF(AND($C696&lt;&gt;"",INDEX(Matches!$F$2:$F$201,MATCH($A696&amp;"-4",Matches!$J$2:$J$201,0))&lt;&gt;"",$C696&gt;=INDEX(Matches!$F$2:$F$201,MATCH($A696&amp;"-4",Matches!$J$2:$J$201,0))),"",IF(AND(J696=INDEX(Matches!$G$2:$G$201,MATCH($A696&amp;"-4",Matches!$J$2:$J$201,0)),K696=INDEX(Matches!$H$2:$H$201,MATCH($A696&amp;"-4",Matches!$J$2:$J$201,0))),5,IF(SIGN(J696-K696)&lt;&gt;SIGN(INDEX(Matches!$G$2:$G$201,MATCH($A696&amp;"-4",Matches!$J$2:$J$201,0))-INDEX(Matches!$H$2:$H$201,MATCH($A696&amp;"-4",Matches!$J$2:$J$201,0))),0,IF(J696-K696=INDEX(Matches!$G$2:$G$201,MATCH($A696&amp;"-4",Matches!$J$2:$J$201,0))-INDEX(Matches!$H$2:$H$201,MATCH($A696&amp;"-4",Matches!$J$2:$J$201,0)),3,2))))),""))</f>
        <v/>
      </c>
      <c r="AB696" s="12" t="str">
        <f aca="false">IF(OR($B696="",L696="",M696=""),"",IFERROR(IF(OR(INDEX(Matches!$I$2:$I$201,MATCH($A696&amp;"-5",Matches!$J$2:$J$201,0))="Void",INDEX(Matches!$G$2:$G$201,MATCH($A696&amp;"-5",Matches!$J$2:$J$201,0))="",INDEX(Matches!$H$2:$H$201,MATCH($A696&amp;"-5",Matches!$J$2:$J$201,0))=""),"",IF(AND($C696&lt;&gt;"",INDEX(Matches!$F$2:$F$201,MATCH($A696&amp;"-5",Matches!$J$2:$J$201,0))&lt;&gt;"",$C696&gt;=INDEX(Matches!$F$2:$F$201,MATCH($A696&amp;"-5",Matches!$J$2:$J$201,0))),"",IF(AND(L696=INDEX(Matches!$G$2:$G$201,MATCH($A696&amp;"-5",Matches!$J$2:$J$201,0)),M696=INDEX(Matches!$H$2:$H$201,MATCH($A696&amp;"-5",Matches!$J$2:$J$201,0))),5,IF(SIGN(L696-M696)&lt;&gt;SIGN(INDEX(Matches!$G$2:$G$201,MATCH($A696&amp;"-5",Matches!$J$2:$J$201,0))-INDEX(Matches!$H$2:$H$201,MATCH($A696&amp;"-5",Matches!$J$2:$J$201,0))),0,IF(L696-M696=INDEX(Matches!$G$2:$G$201,MATCH($A696&amp;"-5",Matches!$J$2:$J$201,0))-INDEX(Matches!$H$2:$H$201,MATCH($A696&amp;"-5",Matches!$J$2:$J$201,0)),3,2))))),""))</f>
        <v/>
      </c>
      <c r="AC696" s="12" t="str">
        <f aca="false">IF(OR($B696="",N696="",O696=""),"",IFERROR(IF(OR(INDEX(Matches!$I$2:$I$201,MATCH($A696&amp;"-6",Matches!$J$2:$J$201,0))="Void",INDEX(Matches!$G$2:$G$201,MATCH($A696&amp;"-6",Matches!$J$2:$J$201,0))="",INDEX(Matches!$H$2:$H$201,MATCH($A696&amp;"-6",Matches!$J$2:$J$201,0))=""),"",IF(AND($C696&lt;&gt;"",INDEX(Matches!$F$2:$F$201,MATCH($A696&amp;"-6",Matches!$J$2:$J$201,0))&lt;&gt;"",$C696&gt;=INDEX(Matches!$F$2:$F$201,MATCH($A696&amp;"-6",Matches!$J$2:$J$201,0))),"",IF(AND(N696=INDEX(Matches!$G$2:$G$201,MATCH($A696&amp;"-6",Matches!$J$2:$J$201,0)),O696=INDEX(Matches!$H$2:$H$201,MATCH($A696&amp;"-6",Matches!$J$2:$J$201,0))),5,IF(SIGN(N696-O696)&lt;&gt;SIGN(INDEX(Matches!$G$2:$G$201,MATCH($A696&amp;"-6",Matches!$J$2:$J$201,0))-INDEX(Matches!$H$2:$H$201,MATCH($A696&amp;"-6",Matches!$J$2:$J$201,0))),0,IF(N696-O696=INDEX(Matches!$G$2:$G$201,MATCH($A696&amp;"-6",Matches!$J$2:$J$201,0))-INDEX(Matches!$H$2:$H$201,MATCH($A696&amp;"-6",Matches!$J$2:$J$201,0)),3,2))))),""))</f>
        <v/>
      </c>
      <c r="AD696" s="12" t="str">
        <f aca="false">IF(OR($B696="",P696="",Q696=""),"",IFERROR(IF(OR(INDEX(Matches!$I$2:$I$201,MATCH($A696&amp;"-7",Matches!$J$2:$J$201,0))="Void",INDEX(Matches!$G$2:$G$201,MATCH($A696&amp;"-7",Matches!$J$2:$J$201,0))="",INDEX(Matches!$H$2:$H$201,MATCH($A696&amp;"-7",Matches!$J$2:$J$201,0))=""),"",IF(AND($C696&lt;&gt;"",INDEX(Matches!$F$2:$F$201,MATCH($A696&amp;"-7",Matches!$J$2:$J$201,0))&lt;&gt;"",$C696&gt;=INDEX(Matches!$F$2:$F$201,MATCH($A696&amp;"-7",Matches!$J$2:$J$201,0))),"",IF(AND(P696=INDEX(Matches!$G$2:$G$201,MATCH($A696&amp;"-7",Matches!$J$2:$J$201,0)),Q696=INDEX(Matches!$H$2:$H$201,MATCH($A696&amp;"-7",Matches!$J$2:$J$201,0))),5,IF(SIGN(P696-Q696)&lt;&gt;SIGN(INDEX(Matches!$G$2:$G$201,MATCH($A696&amp;"-7",Matches!$J$2:$J$201,0))-INDEX(Matches!$H$2:$H$201,MATCH($A696&amp;"-7",Matches!$J$2:$J$201,0))),0,IF(P696-Q696=INDEX(Matches!$G$2:$G$201,MATCH($A696&amp;"-7",Matches!$J$2:$J$201,0))-INDEX(Matches!$H$2:$H$201,MATCH($A696&amp;"-7",Matches!$J$2:$J$201,0)),3,2))))),""))</f>
        <v/>
      </c>
      <c r="AE696" s="12" t="str">
        <f aca="false">IF(OR($B696="",R696="",S696=""),"",IFERROR(IF(OR(INDEX(Matches!$I$2:$I$201,MATCH($A696&amp;"-8",Matches!$J$2:$J$201,0))="Void",INDEX(Matches!$G$2:$G$201,MATCH($A696&amp;"-8",Matches!$J$2:$J$201,0))="",INDEX(Matches!$H$2:$H$201,MATCH($A696&amp;"-8",Matches!$J$2:$J$201,0))=""),"",IF(AND($C696&lt;&gt;"",INDEX(Matches!$F$2:$F$201,MATCH($A696&amp;"-8",Matches!$J$2:$J$201,0))&lt;&gt;"",$C696&gt;=INDEX(Matches!$F$2:$F$201,MATCH($A696&amp;"-8",Matches!$J$2:$J$201,0))),"",IF(AND(R696=INDEX(Matches!$G$2:$G$201,MATCH($A696&amp;"-8",Matches!$J$2:$J$201,0)),S696=INDEX(Matches!$H$2:$H$201,MATCH($A696&amp;"-8",Matches!$J$2:$J$201,0))),5,IF(SIGN(R696-S696)&lt;&gt;SIGN(INDEX(Matches!$G$2:$G$201,MATCH($A696&amp;"-8",Matches!$J$2:$J$201,0))-INDEX(Matches!$H$2:$H$201,MATCH($A696&amp;"-8",Matches!$J$2:$J$201,0))),0,IF(R696-S696=INDEX(Matches!$G$2:$G$201,MATCH($A696&amp;"-8",Matches!$J$2:$J$201,0))-INDEX(Matches!$H$2:$H$201,MATCH($A696&amp;"-8",Matches!$J$2:$J$201,0)),3,2))))),""))</f>
        <v/>
      </c>
      <c r="AF696" s="12" t="str">
        <f aca="false">IF(OR($B696="",T696="",U696=""),"",IFERROR(IF(OR(INDEX(Matches!$I$2:$I$201,MATCH($A696&amp;"-9",Matches!$J$2:$J$201,0))="Void",INDEX(Matches!$G$2:$G$201,MATCH($A696&amp;"-9",Matches!$J$2:$J$201,0))="",INDEX(Matches!$H$2:$H$201,MATCH($A696&amp;"-9",Matches!$J$2:$J$201,0))=""),"",IF(AND($C696&lt;&gt;"",INDEX(Matches!$F$2:$F$201,MATCH($A696&amp;"-9",Matches!$J$2:$J$201,0))&lt;&gt;"",$C696&gt;=INDEX(Matches!$F$2:$F$201,MATCH($A696&amp;"-9",Matches!$J$2:$J$201,0))),"",IF(AND(T696=INDEX(Matches!$G$2:$G$201,MATCH($A696&amp;"-9",Matches!$J$2:$J$201,0)),U696=INDEX(Matches!$H$2:$H$201,MATCH($A696&amp;"-9",Matches!$J$2:$J$201,0))),5,IF(SIGN(T696-U696)&lt;&gt;SIGN(INDEX(Matches!$G$2:$G$201,MATCH($A696&amp;"-9",Matches!$J$2:$J$201,0))-INDEX(Matches!$H$2:$H$201,MATCH($A696&amp;"-9",Matches!$J$2:$J$201,0))),0,IF(T696-U696=INDEX(Matches!$G$2:$G$201,MATCH($A696&amp;"-9",Matches!$J$2:$J$201,0))-INDEX(Matches!$H$2:$H$201,MATCH($A696&amp;"-9",Matches!$J$2:$J$201,0)),3,2))))),""))</f>
        <v/>
      </c>
      <c r="AG696" s="12" t="str">
        <f aca="false">IF(OR($B696="",V696="",W696=""),"",IFERROR(IF(OR(INDEX(Matches!$I$2:$I$201,MATCH($A696&amp;"-10",Matches!$J$2:$J$201,0))="Void",INDEX(Matches!$G$2:$G$201,MATCH($A696&amp;"-10",Matches!$J$2:$J$201,0))="",INDEX(Matches!$H$2:$H$201,MATCH($A696&amp;"-10",Matches!$J$2:$J$201,0))=""),"",IF(AND($C696&lt;&gt;"",INDEX(Matches!$F$2:$F$201,MATCH($A696&amp;"-10",Matches!$J$2:$J$201,0))&lt;&gt;"",$C696&gt;=INDEX(Matches!$F$2:$F$201,MATCH($A696&amp;"-10",Matches!$J$2:$J$201,0))),"",IF(AND(V696=INDEX(Matches!$G$2:$G$201,MATCH($A696&amp;"-10",Matches!$J$2:$J$201,0)),W696=INDEX(Matches!$H$2:$H$201,MATCH($A696&amp;"-10",Matches!$J$2:$J$201,0))),5,IF(SIGN(V696-W696)&lt;&gt;SIGN(INDEX(Matches!$G$2:$G$201,MATCH($A696&amp;"-10",Matches!$J$2:$J$201,0))-INDEX(Matches!$H$2:$H$201,MATCH($A696&amp;"-10",Matches!$J$2:$J$201,0))),0,IF(V696-W696=INDEX(Matches!$G$2:$G$201,MATCH($A696&amp;"-10",Matches!$J$2:$J$201,0))-INDEX(Matches!$H$2:$H$201,MATCH($A696&amp;"-10",Matches!$J$2:$J$201,0)),3,2))))),""))</f>
        <v/>
      </c>
      <c r="AH696" s="13" t="str">
        <f aca="false">IF($B696="","",SUM(X696:AG696))</f>
        <v/>
      </c>
      <c r="AI696" s="12" t="str">
        <f aca="false">IF($B696="","",COUNTIF(X696:AG696,5))</f>
        <v/>
      </c>
      <c r="AJ696" s="12" t="str">
        <f aca="false">IF($B696="","",COUNTIF(X696:AG696,"&gt;=2"))</f>
        <v/>
      </c>
      <c r="AK696" s="12" t="str">
        <f aca="false">IF($B696="","",COUNT(X696:AG696))</f>
        <v/>
      </c>
    </row>
    <row r="697" customFormat="false" ht="15" hidden="false" customHeight="false" outlineLevel="0" collapsed="false">
      <c r="A697" s="7"/>
      <c r="B697" s="7"/>
      <c r="C697" s="11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12" t="str">
        <f aca="false">IF(OR($B697="",D697="",E697=""),"",IFERROR(IF(OR(INDEX(Matches!$I$2:$I$201,MATCH($A697&amp;"-1",Matches!$J$2:$J$201,0))="Void",INDEX(Matches!$G$2:$G$201,MATCH($A697&amp;"-1",Matches!$J$2:$J$201,0))="",INDEX(Matches!$H$2:$H$201,MATCH($A697&amp;"-1",Matches!$J$2:$J$201,0))=""),"",IF(AND($C697&lt;&gt;"",INDEX(Matches!$F$2:$F$201,MATCH($A697&amp;"-1",Matches!$J$2:$J$201,0))&lt;&gt;"",$C697&gt;=INDEX(Matches!$F$2:$F$201,MATCH($A697&amp;"-1",Matches!$J$2:$J$201,0))),"",IF(AND(D697=INDEX(Matches!$G$2:$G$201,MATCH($A697&amp;"-1",Matches!$J$2:$J$201,0)),E697=INDEX(Matches!$H$2:$H$201,MATCH($A697&amp;"-1",Matches!$J$2:$J$201,0))),5,IF(SIGN(D697-E697)&lt;&gt;SIGN(INDEX(Matches!$G$2:$G$201,MATCH($A697&amp;"-1",Matches!$J$2:$J$201,0))-INDEX(Matches!$H$2:$H$201,MATCH($A697&amp;"-1",Matches!$J$2:$J$201,0))),0,IF(D697-E697=INDEX(Matches!$G$2:$G$201,MATCH($A697&amp;"-1",Matches!$J$2:$J$201,0))-INDEX(Matches!$H$2:$H$201,MATCH($A697&amp;"-1",Matches!$J$2:$J$201,0)),3,2))))),""))</f>
        <v/>
      </c>
      <c r="Y697" s="12" t="str">
        <f aca="false">IF(OR($B697="",F697="",G697=""),"",IFERROR(IF(OR(INDEX(Matches!$I$2:$I$201,MATCH($A697&amp;"-2",Matches!$J$2:$J$201,0))="Void",INDEX(Matches!$G$2:$G$201,MATCH($A697&amp;"-2",Matches!$J$2:$J$201,0))="",INDEX(Matches!$H$2:$H$201,MATCH($A697&amp;"-2",Matches!$J$2:$J$201,0))=""),"",IF(AND($C697&lt;&gt;"",INDEX(Matches!$F$2:$F$201,MATCH($A697&amp;"-2",Matches!$J$2:$J$201,0))&lt;&gt;"",$C697&gt;=INDEX(Matches!$F$2:$F$201,MATCH($A697&amp;"-2",Matches!$J$2:$J$201,0))),"",IF(AND(F697=INDEX(Matches!$G$2:$G$201,MATCH($A697&amp;"-2",Matches!$J$2:$J$201,0)),G697=INDEX(Matches!$H$2:$H$201,MATCH($A697&amp;"-2",Matches!$J$2:$J$201,0))),5,IF(SIGN(F697-G697)&lt;&gt;SIGN(INDEX(Matches!$G$2:$G$201,MATCH($A697&amp;"-2",Matches!$J$2:$J$201,0))-INDEX(Matches!$H$2:$H$201,MATCH($A697&amp;"-2",Matches!$J$2:$J$201,0))),0,IF(F697-G697=INDEX(Matches!$G$2:$G$201,MATCH($A697&amp;"-2",Matches!$J$2:$J$201,0))-INDEX(Matches!$H$2:$H$201,MATCH($A697&amp;"-2",Matches!$J$2:$J$201,0)),3,2))))),""))</f>
        <v/>
      </c>
      <c r="Z697" s="12" t="str">
        <f aca="false">IF(OR($B697="",H697="",I697=""),"",IFERROR(IF(OR(INDEX(Matches!$I$2:$I$201,MATCH($A697&amp;"-3",Matches!$J$2:$J$201,0))="Void",INDEX(Matches!$G$2:$G$201,MATCH($A697&amp;"-3",Matches!$J$2:$J$201,0))="",INDEX(Matches!$H$2:$H$201,MATCH($A697&amp;"-3",Matches!$J$2:$J$201,0))=""),"",IF(AND($C697&lt;&gt;"",INDEX(Matches!$F$2:$F$201,MATCH($A697&amp;"-3",Matches!$J$2:$J$201,0))&lt;&gt;"",$C697&gt;=INDEX(Matches!$F$2:$F$201,MATCH($A697&amp;"-3",Matches!$J$2:$J$201,0))),"",IF(AND(H697=INDEX(Matches!$G$2:$G$201,MATCH($A697&amp;"-3",Matches!$J$2:$J$201,0)),I697=INDEX(Matches!$H$2:$H$201,MATCH($A697&amp;"-3",Matches!$J$2:$J$201,0))),5,IF(SIGN(H697-I697)&lt;&gt;SIGN(INDEX(Matches!$G$2:$G$201,MATCH($A697&amp;"-3",Matches!$J$2:$J$201,0))-INDEX(Matches!$H$2:$H$201,MATCH($A697&amp;"-3",Matches!$J$2:$J$201,0))),0,IF(H697-I697=INDEX(Matches!$G$2:$G$201,MATCH($A697&amp;"-3",Matches!$J$2:$J$201,0))-INDEX(Matches!$H$2:$H$201,MATCH($A697&amp;"-3",Matches!$J$2:$J$201,0)),3,2))))),""))</f>
        <v/>
      </c>
      <c r="AA697" s="12" t="str">
        <f aca="false">IF(OR($B697="",J697="",K697=""),"",IFERROR(IF(OR(INDEX(Matches!$I$2:$I$201,MATCH($A697&amp;"-4",Matches!$J$2:$J$201,0))="Void",INDEX(Matches!$G$2:$G$201,MATCH($A697&amp;"-4",Matches!$J$2:$J$201,0))="",INDEX(Matches!$H$2:$H$201,MATCH($A697&amp;"-4",Matches!$J$2:$J$201,0))=""),"",IF(AND($C697&lt;&gt;"",INDEX(Matches!$F$2:$F$201,MATCH($A697&amp;"-4",Matches!$J$2:$J$201,0))&lt;&gt;"",$C697&gt;=INDEX(Matches!$F$2:$F$201,MATCH($A697&amp;"-4",Matches!$J$2:$J$201,0))),"",IF(AND(J697=INDEX(Matches!$G$2:$G$201,MATCH($A697&amp;"-4",Matches!$J$2:$J$201,0)),K697=INDEX(Matches!$H$2:$H$201,MATCH($A697&amp;"-4",Matches!$J$2:$J$201,0))),5,IF(SIGN(J697-K697)&lt;&gt;SIGN(INDEX(Matches!$G$2:$G$201,MATCH($A697&amp;"-4",Matches!$J$2:$J$201,0))-INDEX(Matches!$H$2:$H$201,MATCH($A697&amp;"-4",Matches!$J$2:$J$201,0))),0,IF(J697-K697=INDEX(Matches!$G$2:$G$201,MATCH($A697&amp;"-4",Matches!$J$2:$J$201,0))-INDEX(Matches!$H$2:$H$201,MATCH($A697&amp;"-4",Matches!$J$2:$J$201,0)),3,2))))),""))</f>
        <v/>
      </c>
      <c r="AB697" s="12" t="str">
        <f aca="false">IF(OR($B697="",L697="",M697=""),"",IFERROR(IF(OR(INDEX(Matches!$I$2:$I$201,MATCH($A697&amp;"-5",Matches!$J$2:$J$201,0))="Void",INDEX(Matches!$G$2:$G$201,MATCH($A697&amp;"-5",Matches!$J$2:$J$201,0))="",INDEX(Matches!$H$2:$H$201,MATCH($A697&amp;"-5",Matches!$J$2:$J$201,0))=""),"",IF(AND($C697&lt;&gt;"",INDEX(Matches!$F$2:$F$201,MATCH($A697&amp;"-5",Matches!$J$2:$J$201,0))&lt;&gt;"",$C697&gt;=INDEX(Matches!$F$2:$F$201,MATCH($A697&amp;"-5",Matches!$J$2:$J$201,0))),"",IF(AND(L697=INDEX(Matches!$G$2:$G$201,MATCH($A697&amp;"-5",Matches!$J$2:$J$201,0)),M697=INDEX(Matches!$H$2:$H$201,MATCH($A697&amp;"-5",Matches!$J$2:$J$201,0))),5,IF(SIGN(L697-M697)&lt;&gt;SIGN(INDEX(Matches!$G$2:$G$201,MATCH($A697&amp;"-5",Matches!$J$2:$J$201,0))-INDEX(Matches!$H$2:$H$201,MATCH($A697&amp;"-5",Matches!$J$2:$J$201,0))),0,IF(L697-M697=INDEX(Matches!$G$2:$G$201,MATCH($A697&amp;"-5",Matches!$J$2:$J$201,0))-INDEX(Matches!$H$2:$H$201,MATCH($A697&amp;"-5",Matches!$J$2:$J$201,0)),3,2))))),""))</f>
        <v/>
      </c>
      <c r="AC697" s="12" t="str">
        <f aca="false">IF(OR($B697="",N697="",O697=""),"",IFERROR(IF(OR(INDEX(Matches!$I$2:$I$201,MATCH($A697&amp;"-6",Matches!$J$2:$J$201,0))="Void",INDEX(Matches!$G$2:$G$201,MATCH($A697&amp;"-6",Matches!$J$2:$J$201,0))="",INDEX(Matches!$H$2:$H$201,MATCH($A697&amp;"-6",Matches!$J$2:$J$201,0))=""),"",IF(AND($C697&lt;&gt;"",INDEX(Matches!$F$2:$F$201,MATCH($A697&amp;"-6",Matches!$J$2:$J$201,0))&lt;&gt;"",$C697&gt;=INDEX(Matches!$F$2:$F$201,MATCH($A697&amp;"-6",Matches!$J$2:$J$201,0))),"",IF(AND(N697=INDEX(Matches!$G$2:$G$201,MATCH($A697&amp;"-6",Matches!$J$2:$J$201,0)),O697=INDEX(Matches!$H$2:$H$201,MATCH($A697&amp;"-6",Matches!$J$2:$J$201,0))),5,IF(SIGN(N697-O697)&lt;&gt;SIGN(INDEX(Matches!$G$2:$G$201,MATCH($A697&amp;"-6",Matches!$J$2:$J$201,0))-INDEX(Matches!$H$2:$H$201,MATCH($A697&amp;"-6",Matches!$J$2:$J$201,0))),0,IF(N697-O697=INDEX(Matches!$G$2:$G$201,MATCH($A697&amp;"-6",Matches!$J$2:$J$201,0))-INDEX(Matches!$H$2:$H$201,MATCH($A697&amp;"-6",Matches!$J$2:$J$201,0)),3,2))))),""))</f>
        <v/>
      </c>
      <c r="AD697" s="12" t="str">
        <f aca="false">IF(OR($B697="",P697="",Q697=""),"",IFERROR(IF(OR(INDEX(Matches!$I$2:$I$201,MATCH($A697&amp;"-7",Matches!$J$2:$J$201,0))="Void",INDEX(Matches!$G$2:$G$201,MATCH($A697&amp;"-7",Matches!$J$2:$J$201,0))="",INDEX(Matches!$H$2:$H$201,MATCH($A697&amp;"-7",Matches!$J$2:$J$201,0))=""),"",IF(AND($C697&lt;&gt;"",INDEX(Matches!$F$2:$F$201,MATCH($A697&amp;"-7",Matches!$J$2:$J$201,0))&lt;&gt;"",$C697&gt;=INDEX(Matches!$F$2:$F$201,MATCH($A697&amp;"-7",Matches!$J$2:$J$201,0))),"",IF(AND(P697=INDEX(Matches!$G$2:$G$201,MATCH($A697&amp;"-7",Matches!$J$2:$J$201,0)),Q697=INDEX(Matches!$H$2:$H$201,MATCH($A697&amp;"-7",Matches!$J$2:$J$201,0))),5,IF(SIGN(P697-Q697)&lt;&gt;SIGN(INDEX(Matches!$G$2:$G$201,MATCH($A697&amp;"-7",Matches!$J$2:$J$201,0))-INDEX(Matches!$H$2:$H$201,MATCH($A697&amp;"-7",Matches!$J$2:$J$201,0))),0,IF(P697-Q697=INDEX(Matches!$G$2:$G$201,MATCH($A697&amp;"-7",Matches!$J$2:$J$201,0))-INDEX(Matches!$H$2:$H$201,MATCH($A697&amp;"-7",Matches!$J$2:$J$201,0)),3,2))))),""))</f>
        <v/>
      </c>
      <c r="AE697" s="12" t="str">
        <f aca="false">IF(OR($B697="",R697="",S697=""),"",IFERROR(IF(OR(INDEX(Matches!$I$2:$I$201,MATCH($A697&amp;"-8",Matches!$J$2:$J$201,0))="Void",INDEX(Matches!$G$2:$G$201,MATCH($A697&amp;"-8",Matches!$J$2:$J$201,0))="",INDEX(Matches!$H$2:$H$201,MATCH($A697&amp;"-8",Matches!$J$2:$J$201,0))=""),"",IF(AND($C697&lt;&gt;"",INDEX(Matches!$F$2:$F$201,MATCH($A697&amp;"-8",Matches!$J$2:$J$201,0))&lt;&gt;"",$C697&gt;=INDEX(Matches!$F$2:$F$201,MATCH($A697&amp;"-8",Matches!$J$2:$J$201,0))),"",IF(AND(R697=INDEX(Matches!$G$2:$G$201,MATCH($A697&amp;"-8",Matches!$J$2:$J$201,0)),S697=INDEX(Matches!$H$2:$H$201,MATCH($A697&amp;"-8",Matches!$J$2:$J$201,0))),5,IF(SIGN(R697-S697)&lt;&gt;SIGN(INDEX(Matches!$G$2:$G$201,MATCH($A697&amp;"-8",Matches!$J$2:$J$201,0))-INDEX(Matches!$H$2:$H$201,MATCH($A697&amp;"-8",Matches!$J$2:$J$201,0))),0,IF(R697-S697=INDEX(Matches!$G$2:$G$201,MATCH($A697&amp;"-8",Matches!$J$2:$J$201,0))-INDEX(Matches!$H$2:$H$201,MATCH($A697&amp;"-8",Matches!$J$2:$J$201,0)),3,2))))),""))</f>
        <v/>
      </c>
      <c r="AF697" s="12" t="str">
        <f aca="false">IF(OR($B697="",T697="",U697=""),"",IFERROR(IF(OR(INDEX(Matches!$I$2:$I$201,MATCH($A697&amp;"-9",Matches!$J$2:$J$201,0))="Void",INDEX(Matches!$G$2:$G$201,MATCH($A697&amp;"-9",Matches!$J$2:$J$201,0))="",INDEX(Matches!$H$2:$H$201,MATCH($A697&amp;"-9",Matches!$J$2:$J$201,0))=""),"",IF(AND($C697&lt;&gt;"",INDEX(Matches!$F$2:$F$201,MATCH($A697&amp;"-9",Matches!$J$2:$J$201,0))&lt;&gt;"",$C697&gt;=INDEX(Matches!$F$2:$F$201,MATCH($A697&amp;"-9",Matches!$J$2:$J$201,0))),"",IF(AND(T697=INDEX(Matches!$G$2:$G$201,MATCH($A697&amp;"-9",Matches!$J$2:$J$201,0)),U697=INDEX(Matches!$H$2:$H$201,MATCH($A697&amp;"-9",Matches!$J$2:$J$201,0))),5,IF(SIGN(T697-U697)&lt;&gt;SIGN(INDEX(Matches!$G$2:$G$201,MATCH($A697&amp;"-9",Matches!$J$2:$J$201,0))-INDEX(Matches!$H$2:$H$201,MATCH($A697&amp;"-9",Matches!$J$2:$J$201,0))),0,IF(T697-U697=INDEX(Matches!$G$2:$G$201,MATCH($A697&amp;"-9",Matches!$J$2:$J$201,0))-INDEX(Matches!$H$2:$H$201,MATCH($A697&amp;"-9",Matches!$J$2:$J$201,0)),3,2))))),""))</f>
        <v/>
      </c>
      <c r="AG697" s="12" t="str">
        <f aca="false">IF(OR($B697="",V697="",W697=""),"",IFERROR(IF(OR(INDEX(Matches!$I$2:$I$201,MATCH($A697&amp;"-10",Matches!$J$2:$J$201,0))="Void",INDEX(Matches!$G$2:$G$201,MATCH($A697&amp;"-10",Matches!$J$2:$J$201,0))="",INDEX(Matches!$H$2:$H$201,MATCH($A697&amp;"-10",Matches!$J$2:$J$201,0))=""),"",IF(AND($C697&lt;&gt;"",INDEX(Matches!$F$2:$F$201,MATCH($A697&amp;"-10",Matches!$J$2:$J$201,0))&lt;&gt;"",$C697&gt;=INDEX(Matches!$F$2:$F$201,MATCH($A697&amp;"-10",Matches!$J$2:$J$201,0))),"",IF(AND(V697=INDEX(Matches!$G$2:$G$201,MATCH($A697&amp;"-10",Matches!$J$2:$J$201,0)),W697=INDEX(Matches!$H$2:$H$201,MATCH($A697&amp;"-10",Matches!$J$2:$J$201,0))),5,IF(SIGN(V697-W697)&lt;&gt;SIGN(INDEX(Matches!$G$2:$G$201,MATCH($A697&amp;"-10",Matches!$J$2:$J$201,0))-INDEX(Matches!$H$2:$H$201,MATCH($A697&amp;"-10",Matches!$J$2:$J$201,0))),0,IF(V697-W697=INDEX(Matches!$G$2:$G$201,MATCH($A697&amp;"-10",Matches!$J$2:$J$201,0))-INDEX(Matches!$H$2:$H$201,MATCH($A697&amp;"-10",Matches!$J$2:$J$201,0)),3,2))))),""))</f>
        <v/>
      </c>
      <c r="AH697" s="13" t="str">
        <f aca="false">IF($B697="","",SUM(X697:AG697))</f>
        <v/>
      </c>
      <c r="AI697" s="12" t="str">
        <f aca="false">IF($B697="","",COUNTIF(X697:AG697,5))</f>
        <v/>
      </c>
      <c r="AJ697" s="12" t="str">
        <f aca="false">IF($B697="","",COUNTIF(X697:AG697,"&gt;=2"))</f>
        <v/>
      </c>
      <c r="AK697" s="12" t="str">
        <f aca="false">IF($B697="","",COUNT(X697:AG697))</f>
        <v/>
      </c>
    </row>
    <row r="698" customFormat="false" ht="15" hidden="false" customHeight="false" outlineLevel="0" collapsed="false">
      <c r="A698" s="7"/>
      <c r="B698" s="7"/>
      <c r="C698" s="11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12" t="str">
        <f aca="false">IF(OR($B698="",D698="",E698=""),"",IFERROR(IF(OR(INDEX(Matches!$I$2:$I$201,MATCH($A698&amp;"-1",Matches!$J$2:$J$201,0))="Void",INDEX(Matches!$G$2:$G$201,MATCH($A698&amp;"-1",Matches!$J$2:$J$201,0))="",INDEX(Matches!$H$2:$H$201,MATCH($A698&amp;"-1",Matches!$J$2:$J$201,0))=""),"",IF(AND($C698&lt;&gt;"",INDEX(Matches!$F$2:$F$201,MATCH($A698&amp;"-1",Matches!$J$2:$J$201,0))&lt;&gt;"",$C698&gt;=INDEX(Matches!$F$2:$F$201,MATCH($A698&amp;"-1",Matches!$J$2:$J$201,0))),"",IF(AND(D698=INDEX(Matches!$G$2:$G$201,MATCH($A698&amp;"-1",Matches!$J$2:$J$201,0)),E698=INDEX(Matches!$H$2:$H$201,MATCH($A698&amp;"-1",Matches!$J$2:$J$201,0))),5,IF(SIGN(D698-E698)&lt;&gt;SIGN(INDEX(Matches!$G$2:$G$201,MATCH($A698&amp;"-1",Matches!$J$2:$J$201,0))-INDEX(Matches!$H$2:$H$201,MATCH($A698&amp;"-1",Matches!$J$2:$J$201,0))),0,IF(D698-E698=INDEX(Matches!$G$2:$G$201,MATCH($A698&amp;"-1",Matches!$J$2:$J$201,0))-INDEX(Matches!$H$2:$H$201,MATCH($A698&amp;"-1",Matches!$J$2:$J$201,0)),3,2))))),""))</f>
        <v/>
      </c>
      <c r="Y698" s="12" t="str">
        <f aca="false">IF(OR($B698="",F698="",G698=""),"",IFERROR(IF(OR(INDEX(Matches!$I$2:$I$201,MATCH($A698&amp;"-2",Matches!$J$2:$J$201,0))="Void",INDEX(Matches!$G$2:$G$201,MATCH($A698&amp;"-2",Matches!$J$2:$J$201,0))="",INDEX(Matches!$H$2:$H$201,MATCH($A698&amp;"-2",Matches!$J$2:$J$201,0))=""),"",IF(AND($C698&lt;&gt;"",INDEX(Matches!$F$2:$F$201,MATCH($A698&amp;"-2",Matches!$J$2:$J$201,0))&lt;&gt;"",$C698&gt;=INDEX(Matches!$F$2:$F$201,MATCH($A698&amp;"-2",Matches!$J$2:$J$201,0))),"",IF(AND(F698=INDEX(Matches!$G$2:$G$201,MATCH($A698&amp;"-2",Matches!$J$2:$J$201,0)),G698=INDEX(Matches!$H$2:$H$201,MATCH($A698&amp;"-2",Matches!$J$2:$J$201,0))),5,IF(SIGN(F698-G698)&lt;&gt;SIGN(INDEX(Matches!$G$2:$G$201,MATCH($A698&amp;"-2",Matches!$J$2:$J$201,0))-INDEX(Matches!$H$2:$H$201,MATCH($A698&amp;"-2",Matches!$J$2:$J$201,0))),0,IF(F698-G698=INDEX(Matches!$G$2:$G$201,MATCH($A698&amp;"-2",Matches!$J$2:$J$201,0))-INDEX(Matches!$H$2:$H$201,MATCH($A698&amp;"-2",Matches!$J$2:$J$201,0)),3,2))))),""))</f>
        <v/>
      </c>
      <c r="Z698" s="12" t="str">
        <f aca="false">IF(OR($B698="",H698="",I698=""),"",IFERROR(IF(OR(INDEX(Matches!$I$2:$I$201,MATCH($A698&amp;"-3",Matches!$J$2:$J$201,0))="Void",INDEX(Matches!$G$2:$G$201,MATCH($A698&amp;"-3",Matches!$J$2:$J$201,0))="",INDEX(Matches!$H$2:$H$201,MATCH($A698&amp;"-3",Matches!$J$2:$J$201,0))=""),"",IF(AND($C698&lt;&gt;"",INDEX(Matches!$F$2:$F$201,MATCH($A698&amp;"-3",Matches!$J$2:$J$201,0))&lt;&gt;"",$C698&gt;=INDEX(Matches!$F$2:$F$201,MATCH($A698&amp;"-3",Matches!$J$2:$J$201,0))),"",IF(AND(H698=INDEX(Matches!$G$2:$G$201,MATCH($A698&amp;"-3",Matches!$J$2:$J$201,0)),I698=INDEX(Matches!$H$2:$H$201,MATCH($A698&amp;"-3",Matches!$J$2:$J$201,0))),5,IF(SIGN(H698-I698)&lt;&gt;SIGN(INDEX(Matches!$G$2:$G$201,MATCH($A698&amp;"-3",Matches!$J$2:$J$201,0))-INDEX(Matches!$H$2:$H$201,MATCH($A698&amp;"-3",Matches!$J$2:$J$201,0))),0,IF(H698-I698=INDEX(Matches!$G$2:$G$201,MATCH($A698&amp;"-3",Matches!$J$2:$J$201,0))-INDEX(Matches!$H$2:$H$201,MATCH($A698&amp;"-3",Matches!$J$2:$J$201,0)),3,2))))),""))</f>
        <v/>
      </c>
      <c r="AA698" s="12" t="str">
        <f aca="false">IF(OR($B698="",J698="",K698=""),"",IFERROR(IF(OR(INDEX(Matches!$I$2:$I$201,MATCH($A698&amp;"-4",Matches!$J$2:$J$201,0))="Void",INDEX(Matches!$G$2:$G$201,MATCH($A698&amp;"-4",Matches!$J$2:$J$201,0))="",INDEX(Matches!$H$2:$H$201,MATCH($A698&amp;"-4",Matches!$J$2:$J$201,0))=""),"",IF(AND($C698&lt;&gt;"",INDEX(Matches!$F$2:$F$201,MATCH($A698&amp;"-4",Matches!$J$2:$J$201,0))&lt;&gt;"",$C698&gt;=INDEX(Matches!$F$2:$F$201,MATCH($A698&amp;"-4",Matches!$J$2:$J$201,0))),"",IF(AND(J698=INDEX(Matches!$G$2:$G$201,MATCH($A698&amp;"-4",Matches!$J$2:$J$201,0)),K698=INDEX(Matches!$H$2:$H$201,MATCH($A698&amp;"-4",Matches!$J$2:$J$201,0))),5,IF(SIGN(J698-K698)&lt;&gt;SIGN(INDEX(Matches!$G$2:$G$201,MATCH($A698&amp;"-4",Matches!$J$2:$J$201,0))-INDEX(Matches!$H$2:$H$201,MATCH($A698&amp;"-4",Matches!$J$2:$J$201,0))),0,IF(J698-K698=INDEX(Matches!$G$2:$G$201,MATCH($A698&amp;"-4",Matches!$J$2:$J$201,0))-INDEX(Matches!$H$2:$H$201,MATCH($A698&amp;"-4",Matches!$J$2:$J$201,0)),3,2))))),""))</f>
        <v/>
      </c>
      <c r="AB698" s="12" t="str">
        <f aca="false">IF(OR($B698="",L698="",M698=""),"",IFERROR(IF(OR(INDEX(Matches!$I$2:$I$201,MATCH($A698&amp;"-5",Matches!$J$2:$J$201,0))="Void",INDEX(Matches!$G$2:$G$201,MATCH($A698&amp;"-5",Matches!$J$2:$J$201,0))="",INDEX(Matches!$H$2:$H$201,MATCH($A698&amp;"-5",Matches!$J$2:$J$201,0))=""),"",IF(AND($C698&lt;&gt;"",INDEX(Matches!$F$2:$F$201,MATCH($A698&amp;"-5",Matches!$J$2:$J$201,0))&lt;&gt;"",$C698&gt;=INDEX(Matches!$F$2:$F$201,MATCH($A698&amp;"-5",Matches!$J$2:$J$201,0))),"",IF(AND(L698=INDEX(Matches!$G$2:$G$201,MATCH($A698&amp;"-5",Matches!$J$2:$J$201,0)),M698=INDEX(Matches!$H$2:$H$201,MATCH($A698&amp;"-5",Matches!$J$2:$J$201,0))),5,IF(SIGN(L698-M698)&lt;&gt;SIGN(INDEX(Matches!$G$2:$G$201,MATCH($A698&amp;"-5",Matches!$J$2:$J$201,0))-INDEX(Matches!$H$2:$H$201,MATCH($A698&amp;"-5",Matches!$J$2:$J$201,0))),0,IF(L698-M698=INDEX(Matches!$G$2:$G$201,MATCH($A698&amp;"-5",Matches!$J$2:$J$201,0))-INDEX(Matches!$H$2:$H$201,MATCH($A698&amp;"-5",Matches!$J$2:$J$201,0)),3,2))))),""))</f>
        <v/>
      </c>
      <c r="AC698" s="12" t="str">
        <f aca="false">IF(OR($B698="",N698="",O698=""),"",IFERROR(IF(OR(INDEX(Matches!$I$2:$I$201,MATCH($A698&amp;"-6",Matches!$J$2:$J$201,0))="Void",INDEX(Matches!$G$2:$G$201,MATCH($A698&amp;"-6",Matches!$J$2:$J$201,0))="",INDEX(Matches!$H$2:$H$201,MATCH($A698&amp;"-6",Matches!$J$2:$J$201,0))=""),"",IF(AND($C698&lt;&gt;"",INDEX(Matches!$F$2:$F$201,MATCH($A698&amp;"-6",Matches!$J$2:$J$201,0))&lt;&gt;"",$C698&gt;=INDEX(Matches!$F$2:$F$201,MATCH($A698&amp;"-6",Matches!$J$2:$J$201,0))),"",IF(AND(N698=INDEX(Matches!$G$2:$G$201,MATCH($A698&amp;"-6",Matches!$J$2:$J$201,0)),O698=INDEX(Matches!$H$2:$H$201,MATCH($A698&amp;"-6",Matches!$J$2:$J$201,0))),5,IF(SIGN(N698-O698)&lt;&gt;SIGN(INDEX(Matches!$G$2:$G$201,MATCH($A698&amp;"-6",Matches!$J$2:$J$201,0))-INDEX(Matches!$H$2:$H$201,MATCH($A698&amp;"-6",Matches!$J$2:$J$201,0))),0,IF(N698-O698=INDEX(Matches!$G$2:$G$201,MATCH($A698&amp;"-6",Matches!$J$2:$J$201,0))-INDEX(Matches!$H$2:$H$201,MATCH($A698&amp;"-6",Matches!$J$2:$J$201,0)),3,2))))),""))</f>
        <v/>
      </c>
      <c r="AD698" s="12" t="str">
        <f aca="false">IF(OR($B698="",P698="",Q698=""),"",IFERROR(IF(OR(INDEX(Matches!$I$2:$I$201,MATCH($A698&amp;"-7",Matches!$J$2:$J$201,0))="Void",INDEX(Matches!$G$2:$G$201,MATCH($A698&amp;"-7",Matches!$J$2:$J$201,0))="",INDEX(Matches!$H$2:$H$201,MATCH($A698&amp;"-7",Matches!$J$2:$J$201,0))=""),"",IF(AND($C698&lt;&gt;"",INDEX(Matches!$F$2:$F$201,MATCH($A698&amp;"-7",Matches!$J$2:$J$201,0))&lt;&gt;"",$C698&gt;=INDEX(Matches!$F$2:$F$201,MATCH($A698&amp;"-7",Matches!$J$2:$J$201,0))),"",IF(AND(P698=INDEX(Matches!$G$2:$G$201,MATCH($A698&amp;"-7",Matches!$J$2:$J$201,0)),Q698=INDEX(Matches!$H$2:$H$201,MATCH($A698&amp;"-7",Matches!$J$2:$J$201,0))),5,IF(SIGN(P698-Q698)&lt;&gt;SIGN(INDEX(Matches!$G$2:$G$201,MATCH($A698&amp;"-7",Matches!$J$2:$J$201,0))-INDEX(Matches!$H$2:$H$201,MATCH($A698&amp;"-7",Matches!$J$2:$J$201,0))),0,IF(P698-Q698=INDEX(Matches!$G$2:$G$201,MATCH($A698&amp;"-7",Matches!$J$2:$J$201,0))-INDEX(Matches!$H$2:$H$201,MATCH($A698&amp;"-7",Matches!$J$2:$J$201,0)),3,2))))),""))</f>
        <v/>
      </c>
      <c r="AE698" s="12" t="str">
        <f aca="false">IF(OR($B698="",R698="",S698=""),"",IFERROR(IF(OR(INDEX(Matches!$I$2:$I$201,MATCH($A698&amp;"-8",Matches!$J$2:$J$201,0))="Void",INDEX(Matches!$G$2:$G$201,MATCH($A698&amp;"-8",Matches!$J$2:$J$201,0))="",INDEX(Matches!$H$2:$H$201,MATCH($A698&amp;"-8",Matches!$J$2:$J$201,0))=""),"",IF(AND($C698&lt;&gt;"",INDEX(Matches!$F$2:$F$201,MATCH($A698&amp;"-8",Matches!$J$2:$J$201,0))&lt;&gt;"",$C698&gt;=INDEX(Matches!$F$2:$F$201,MATCH($A698&amp;"-8",Matches!$J$2:$J$201,0))),"",IF(AND(R698=INDEX(Matches!$G$2:$G$201,MATCH($A698&amp;"-8",Matches!$J$2:$J$201,0)),S698=INDEX(Matches!$H$2:$H$201,MATCH($A698&amp;"-8",Matches!$J$2:$J$201,0))),5,IF(SIGN(R698-S698)&lt;&gt;SIGN(INDEX(Matches!$G$2:$G$201,MATCH($A698&amp;"-8",Matches!$J$2:$J$201,0))-INDEX(Matches!$H$2:$H$201,MATCH($A698&amp;"-8",Matches!$J$2:$J$201,0))),0,IF(R698-S698=INDEX(Matches!$G$2:$G$201,MATCH($A698&amp;"-8",Matches!$J$2:$J$201,0))-INDEX(Matches!$H$2:$H$201,MATCH($A698&amp;"-8",Matches!$J$2:$J$201,0)),3,2))))),""))</f>
        <v/>
      </c>
      <c r="AF698" s="12" t="str">
        <f aca="false">IF(OR($B698="",T698="",U698=""),"",IFERROR(IF(OR(INDEX(Matches!$I$2:$I$201,MATCH($A698&amp;"-9",Matches!$J$2:$J$201,0))="Void",INDEX(Matches!$G$2:$G$201,MATCH($A698&amp;"-9",Matches!$J$2:$J$201,0))="",INDEX(Matches!$H$2:$H$201,MATCH($A698&amp;"-9",Matches!$J$2:$J$201,0))=""),"",IF(AND($C698&lt;&gt;"",INDEX(Matches!$F$2:$F$201,MATCH($A698&amp;"-9",Matches!$J$2:$J$201,0))&lt;&gt;"",$C698&gt;=INDEX(Matches!$F$2:$F$201,MATCH($A698&amp;"-9",Matches!$J$2:$J$201,0))),"",IF(AND(T698=INDEX(Matches!$G$2:$G$201,MATCH($A698&amp;"-9",Matches!$J$2:$J$201,0)),U698=INDEX(Matches!$H$2:$H$201,MATCH($A698&amp;"-9",Matches!$J$2:$J$201,0))),5,IF(SIGN(T698-U698)&lt;&gt;SIGN(INDEX(Matches!$G$2:$G$201,MATCH($A698&amp;"-9",Matches!$J$2:$J$201,0))-INDEX(Matches!$H$2:$H$201,MATCH($A698&amp;"-9",Matches!$J$2:$J$201,0))),0,IF(T698-U698=INDEX(Matches!$G$2:$G$201,MATCH($A698&amp;"-9",Matches!$J$2:$J$201,0))-INDEX(Matches!$H$2:$H$201,MATCH($A698&amp;"-9",Matches!$J$2:$J$201,0)),3,2))))),""))</f>
        <v/>
      </c>
      <c r="AG698" s="12" t="str">
        <f aca="false">IF(OR($B698="",V698="",W698=""),"",IFERROR(IF(OR(INDEX(Matches!$I$2:$I$201,MATCH($A698&amp;"-10",Matches!$J$2:$J$201,0))="Void",INDEX(Matches!$G$2:$G$201,MATCH($A698&amp;"-10",Matches!$J$2:$J$201,0))="",INDEX(Matches!$H$2:$H$201,MATCH($A698&amp;"-10",Matches!$J$2:$J$201,0))=""),"",IF(AND($C698&lt;&gt;"",INDEX(Matches!$F$2:$F$201,MATCH($A698&amp;"-10",Matches!$J$2:$J$201,0))&lt;&gt;"",$C698&gt;=INDEX(Matches!$F$2:$F$201,MATCH($A698&amp;"-10",Matches!$J$2:$J$201,0))),"",IF(AND(V698=INDEX(Matches!$G$2:$G$201,MATCH($A698&amp;"-10",Matches!$J$2:$J$201,0)),W698=INDEX(Matches!$H$2:$H$201,MATCH($A698&amp;"-10",Matches!$J$2:$J$201,0))),5,IF(SIGN(V698-W698)&lt;&gt;SIGN(INDEX(Matches!$G$2:$G$201,MATCH($A698&amp;"-10",Matches!$J$2:$J$201,0))-INDEX(Matches!$H$2:$H$201,MATCH($A698&amp;"-10",Matches!$J$2:$J$201,0))),0,IF(V698-W698=INDEX(Matches!$G$2:$G$201,MATCH($A698&amp;"-10",Matches!$J$2:$J$201,0))-INDEX(Matches!$H$2:$H$201,MATCH($A698&amp;"-10",Matches!$J$2:$J$201,0)),3,2))))),""))</f>
        <v/>
      </c>
      <c r="AH698" s="13" t="str">
        <f aca="false">IF($B698="","",SUM(X698:AG698))</f>
        <v/>
      </c>
      <c r="AI698" s="12" t="str">
        <f aca="false">IF($B698="","",COUNTIF(X698:AG698,5))</f>
        <v/>
      </c>
      <c r="AJ698" s="12" t="str">
        <f aca="false">IF($B698="","",COUNTIF(X698:AG698,"&gt;=2"))</f>
        <v/>
      </c>
      <c r="AK698" s="12" t="str">
        <f aca="false">IF($B698="","",COUNT(X698:AG698))</f>
        <v/>
      </c>
    </row>
    <row r="699" customFormat="false" ht="15" hidden="false" customHeight="false" outlineLevel="0" collapsed="false">
      <c r="A699" s="7"/>
      <c r="B699" s="7"/>
      <c r="C699" s="11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12" t="str">
        <f aca="false">IF(OR($B699="",D699="",E699=""),"",IFERROR(IF(OR(INDEX(Matches!$I$2:$I$201,MATCH($A699&amp;"-1",Matches!$J$2:$J$201,0))="Void",INDEX(Matches!$G$2:$G$201,MATCH($A699&amp;"-1",Matches!$J$2:$J$201,0))="",INDEX(Matches!$H$2:$H$201,MATCH($A699&amp;"-1",Matches!$J$2:$J$201,0))=""),"",IF(AND($C699&lt;&gt;"",INDEX(Matches!$F$2:$F$201,MATCH($A699&amp;"-1",Matches!$J$2:$J$201,0))&lt;&gt;"",$C699&gt;=INDEX(Matches!$F$2:$F$201,MATCH($A699&amp;"-1",Matches!$J$2:$J$201,0))),"",IF(AND(D699=INDEX(Matches!$G$2:$G$201,MATCH($A699&amp;"-1",Matches!$J$2:$J$201,0)),E699=INDEX(Matches!$H$2:$H$201,MATCH($A699&amp;"-1",Matches!$J$2:$J$201,0))),5,IF(SIGN(D699-E699)&lt;&gt;SIGN(INDEX(Matches!$G$2:$G$201,MATCH($A699&amp;"-1",Matches!$J$2:$J$201,0))-INDEX(Matches!$H$2:$H$201,MATCH($A699&amp;"-1",Matches!$J$2:$J$201,0))),0,IF(D699-E699=INDEX(Matches!$G$2:$G$201,MATCH($A699&amp;"-1",Matches!$J$2:$J$201,0))-INDEX(Matches!$H$2:$H$201,MATCH($A699&amp;"-1",Matches!$J$2:$J$201,0)),3,2))))),""))</f>
        <v/>
      </c>
      <c r="Y699" s="12" t="str">
        <f aca="false">IF(OR($B699="",F699="",G699=""),"",IFERROR(IF(OR(INDEX(Matches!$I$2:$I$201,MATCH($A699&amp;"-2",Matches!$J$2:$J$201,0))="Void",INDEX(Matches!$G$2:$G$201,MATCH($A699&amp;"-2",Matches!$J$2:$J$201,0))="",INDEX(Matches!$H$2:$H$201,MATCH($A699&amp;"-2",Matches!$J$2:$J$201,0))=""),"",IF(AND($C699&lt;&gt;"",INDEX(Matches!$F$2:$F$201,MATCH($A699&amp;"-2",Matches!$J$2:$J$201,0))&lt;&gt;"",$C699&gt;=INDEX(Matches!$F$2:$F$201,MATCH($A699&amp;"-2",Matches!$J$2:$J$201,0))),"",IF(AND(F699=INDEX(Matches!$G$2:$G$201,MATCH($A699&amp;"-2",Matches!$J$2:$J$201,0)),G699=INDEX(Matches!$H$2:$H$201,MATCH($A699&amp;"-2",Matches!$J$2:$J$201,0))),5,IF(SIGN(F699-G699)&lt;&gt;SIGN(INDEX(Matches!$G$2:$G$201,MATCH($A699&amp;"-2",Matches!$J$2:$J$201,0))-INDEX(Matches!$H$2:$H$201,MATCH($A699&amp;"-2",Matches!$J$2:$J$201,0))),0,IF(F699-G699=INDEX(Matches!$G$2:$G$201,MATCH($A699&amp;"-2",Matches!$J$2:$J$201,0))-INDEX(Matches!$H$2:$H$201,MATCH($A699&amp;"-2",Matches!$J$2:$J$201,0)),3,2))))),""))</f>
        <v/>
      </c>
      <c r="Z699" s="12" t="str">
        <f aca="false">IF(OR($B699="",H699="",I699=""),"",IFERROR(IF(OR(INDEX(Matches!$I$2:$I$201,MATCH($A699&amp;"-3",Matches!$J$2:$J$201,0))="Void",INDEX(Matches!$G$2:$G$201,MATCH($A699&amp;"-3",Matches!$J$2:$J$201,0))="",INDEX(Matches!$H$2:$H$201,MATCH($A699&amp;"-3",Matches!$J$2:$J$201,0))=""),"",IF(AND($C699&lt;&gt;"",INDEX(Matches!$F$2:$F$201,MATCH($A699&amp;"-3",Matches!$J$2:$J$201,0))&lt;&gt;"",$C699&gt;=INDEX(Matches!$F$2:$F$201,MATCH($A699&amp;"-3",Matches!$J$2:$J$201,0))),"",IF(AND(H699=INDEX(Matches!$G$2:$G$201,MATCH($A699&amp;"-3",Matches!$J$2:$J$201,0)),I699=INDEX(Matches!$H$2:$H$201,MATCH($A699&amp;"-3",Matches!$J$2:$J$201,0))),5,IF(SIGN(H699-I699)&lt;&gt;SIGN(INDEX(Matches!$G$2:$G$201,MATCH($A699&amp;"-3",Matches!$J$2:$J$201,0))-INDEX(Matches!$H$2:$H$201,MATCH($A699&amp;"-3",Matches!$J$2:$J$201,0))),0,IF(H699-I699=INDEX(Matches!$G$2:$G$201,MATCH($A699&amp;"-3",Matches!$J$2:$J$201,0))-INDEX(Matches!$H$2:$H$201,MATCH($A699&amp;"-3",Matches!$J$2:$J$201,0)),3,2))))),""))</f>
        <v/>
      </c>
      <c r="AA699" s="12" t="str">
        <f aca="false">IF(OR($B699="",J699="",K699=""),"",IFERROR(IF(OR(INDEX(Matches!$I$2:$I$201,MATCH($A699&amp;"-4",Matches!$J$2:$J$201,0))="Void",INDEX(Matches!$G$2:$G$201,MATCH($A699&amp;"-4",Matches!$J$2:$J$201,0))="",INDEX(Matches!$H$2:$H$201,MATCH($A699&amp;"-4",Matches!$J$2:$J$201,0))=""),"",IF(AND($C699&lt;&gt;"",INDEX(Matches!$F$2:$F$201,MATCH($A699&amp;"-4",Matches!$J$2:$J$201,0))&lt;&gt;"",$C699&gt;=INDEX(Matches!$F$2:$F$201,MATCH($A699&amp;"-4",Matches!$J$2:$J$201,0))),"",IF(AND(J699=INDEX(Matches!$G$2:$G$201,MATCH($A699&amp;"-4",Matches!$J$2:$J$201,0)),K699=INDEX(Matches!$H$2:$H$201,MATCH($A699&amp;"-4",Matches!$J$2:$J$201,0))),5,IF(SIGN(J699-K699)&lt;&gt;SIGN(INDEX(Matches!$G$2:$G$201,MATCH($A699&amp;"-4",Matches!$J$2:$J$201,0))-INDEX(Matches!$H$2:$H$201,MATCH($A699&amp;"-4",Matches!$J$2:$J$201,0))),0,IF(J699-K699=INDEX(Matches!$G$2:$G$201,MATCH($A699&amp;"-4",Matches!$J$2:$J$201,0))-INDEX(Matches!$H$2:$H$201,MATCH($A699&amp;"-4",Matches!$J$2:$J$201,0)),3,2))))),""))</f>
        <v/>
      </c>
      <c r="AB699" s="12" t="str">
        <f aca="false">IF(OR($B699="",L699="",M699=""),"",IFERROR(IF(OR(INDEX(Matches!$I$2:$I$201,MATCH($A699&amp;"-5",Matches!$J$2:$J$201,0))="Void",INDEX(Matches!$G$2:$G$201,MATCH($A699&amp;"-5",Matches!$J$2:$J$201,0))="",INDEX(Matches!$H$2:$H$201,MATCH($A699&amp;"-5",Matches!$J$2:$J$201,0))=""),"",IF(AND($C699&lt;&gt;"",INDEX(Matches!$F$2:$F$201,MATCH($A699&amp;"-5",Matches!$J$2:$J$201,0))&lt;&gt;"",$C699&gt;=INDEX(Matches!$F$2:$F$201,MATCH($A699&amp;"-5",Matches!$J$2:$J$201,0))),"",IF(AND(L699=INDEX(Matches!$G$2:$G$201,MATCH($A699&amp;"-5",Matches!$J$2:$J$201,0)),M699=INDEX(Matches!$H$2:$H$201,MATCH($A699&amp;"-5",Matches!$J$2:$J$201,0))),5,IF(SIGN(L699-M699)&lt;&gt;SIGN(INDEX(Matches!$G$2:$G$201,MATCH($A699&amp;"-5",Matches!$J$2:$J$201,0))-INDEX(Matches!$H$2:$H$201,MATCH($A699&amp;"-5",Matches!$J$2:$J$201,0))),0,IF(L699-M699=INDEX(Matches!$G$2:$G$201,MATCH($A699&amp;"-5",Matches!$J$2:$J$201,0))-INDEX(Matches!$H$2:$H$201,MATCH($A699&amp;"-5",Matches!$J$2:$J$201,0)),3,2))))),""))</f>
        <v/>
      </c>
      <c r="AC699" s="12" t="str">
        <f aca="false">IF(OR($B699="",N699="",O699=""),"",IFERROR(IF(OR(INDEX(Matches!$I$2:$I$201,MATCH($A699&amp;"-6",Matches!$J$2:$J$201,0))="Void",INDEX(Matches!$G$2:$G$201,MATCH($A699&amp;"-6",Matches!$J$2:$J$201,0))="",INDEX(Matches!$H$2:$H$201,MATCH($A699&amp;"-6",Matches!$J$2:$J$201,0))=""),"",IF(AND($C699&lt;&gt;"",INDEX(Matches!$F$2:$F$201,MATCH($A699&amp;"-6",Matches!$J$2:$J$201,0))&lt;&gt;"",$C699&gt;=INDEX(Matches!$F$2:$F$201,MATCH($A699&amp;"-6",Matches!$J$2:$J$201,0))),"",IF(AND(N699=INDEX(Matches!$G$2:$G$201,MATCH($A699&amp;"-6",Matches!$J$2:$J$201,0)),O699=INDEX(Matches!$H$2:$H$201,MATCH($A699&amp;"-6",Matches!$J$2:$J$201,0))),5,IF(SIGN(N699-O699)&lt;&gt;SIGN(INDEX(Matches!$G$2:$G$201,MATCH($A699&amp;"-6",Matches!$J$2:$J$201,0))-INDEX(Matches!$H$2:$H$201,MATCH($A699&amp;"-6",Matches!$J$2:$J$201,0))),0,IF(N699-O699=INDEX(Matches!$G$2:$G$201,MATCH($A699&amp;"-6",Matches!$J$2:$J$201,0))-INDEX(Matches!$H$2:$H$201,MATCH($A699&amp;"-6",Matches!$J$2:$J$201,0)),3,2))))),""))</f>
        <v/>
      </c>
      <c r="AD699" s="12" t="str">
        <f aca="false">IF(OR($B699="",P699="",Q699=""),"",IFERROR(IF(OR(INDEX(Matches!$I$2:$I$201,MATCH($A699&amp;"-7",Matches!$J$2:$J$201,0))="Void",INDEX(Matches!$G$2:$G$201,MATCH($A699&amp;"-7",Matches!$J$2:$J$201,0))="",INDEX(Matches!$H$2:$H$201,MATCH($A699&amp;"-7",Matches!$J$2:$J$201,0))=""),"",IF(AND($C699&lt;&gt;"",INDEX(Matches!$F$2:$F$201,MATCH($A699&amp;"-7",Matches!$J$2:$J$201,0))&lt;&gt;"",$C699&gt;=INDEX(Matches!$F$2:$F$201,MATCH($A699&amp;"-7",Matches!$J$2:$J$201,0))),"",IF(AND(P699=INDEX(Matches!$G$2:$G$201,MATCH($A699&amp;"-7",Matches!$J$2:$J$201,0)),Q699=INDEX(Matches!$H$2:$H$201,MATCH($A699&amp;"-7",Matches!$J$2:$J$201,0))),5,IF(SIGN(P699-Q699)&lt;&gt;SIGN(INDEX(Matches!$G$2:$G$201,MATCH($A699&amp;"-7",Matches!$J$2:$J$201,0))-INDEX(Matches!$H$2:$H$201,MATCH($A699&amp;"-7",Matches!$J$2:$J$201,0))),0,IF(P699-Q699=INDEX(Matches!$G$2:$G$201,MATCH($A699&amp;"-7",Matches!$J$2:$J$201,0))-INDEX(Matches!$H$2:$H$201,MATCH($A699&amp;"-7",Matches!$J$2:$J$201,0)),3,2))))),""))</f>
        <v/>
      </c>
      <c r="AE699" s="12" t="str">
        <f aca="false">IF(OR($B699="",R699="",S699=""),"",IFERROR(IF(OR(INDEX(Matches!$I$2:$I$201,MATCH($A699&amp;"-8",Matches!$J$2:$J$201,0))="Void",INDEX(Matches!$G$2:$G$201,MATCH($A699&amp;"-8",Matches!$J$2:$J$201,0))="",INDEX(Matches!$H$2:$H$201,MATCH($A699&amp;"-8",Matches!$J$2:$J$201,0))=""),"",IF(AND($C699&lt;&gt;"",INDEX(Matches!$F$2:$F$201,MATCH($A699&amp;"-8",Matches!$J$2:$J$201,0))&lt;&gt;"",$C699&gt;=INDEX(Matches!$F$2:$F$201,MATCH($A699&amp;"-8",Matches!$J$2:$J$201,0))),"",IF(AND(R699=INDEX(Matches!$G$2:$G$201,MATCH($A699&amp;"-8",Matches!$J$2:$J$201,0)),S699=INDEX(Matches!$H$2:$H$201,MATCH($A699&amp;"-8",Matches!$J$2:$J$201,0))),5,IF(SIGN(R699-S699)&lt;&gt;SIGN(INDEX(Matches!$G$2:$G$201,MATCH($A699&amp;"-8",Matches!$J$2:$J$201,0))-INDEX(Matches!$H$2:$H$201,MATCH($A699&amp;"-8",Matches!$J$2:$J$201,0))),0,IF(R699-S699=INDEX(Matches!$G$2:$G$201,MATCH($A699&amp;"-8",Matches!$J$2:$J$201,0))-INDEX(Matches!$H$2:$H$201,MATCH($A699&amp;"-8",Matches!$J$2:$J$201,0)),3,2))))),""))</f>
        <v/>
      </c>
      <c r="AF699" s="12" t="str">
        <f aca="false">IF(OR($B699="",T699="",U699=""),"",IFERROR(IF(OR(INDEX(Matches!$I$2:$I$201,MATCH($A699&amp;"-9",Matches!$J$2:$J$201,0))="Void",INDEX(Matches!$G$2:$G$201,MATCH($A699&amp;"-9",Matches!$J$2:$J$201,0))="",INDEX(Matches!$H$2:$H$201,MATCH($A699&amp;"-9",Matches!$J$2:$J$201,0))=""),"",IF(AND($C699&lt;&gt;"",INDEX(Matches!$F$2:$F$201,MATCH($A699&amp;"-9",Matches!$J$2:$J$201,0))&lt;&gt;"",$C699&gt;=INDEX(Matches!$F$2:$F$201,MATCH($A699&amp;"-9",Matches!$J$2:$J$201,0))),"",IF(AND(T699=INDEX(Matches!$G$2:$G$201,MATCH($A699&amp;"-9",Matches!$J$2:$J$201,0)),U699=INDEX(Matches!$H$2:$H$201,MATCH($A699&amp;"-9",Matches!$J$2:$J$201,0))),5,IF(SIGN(T699-U699)&lt;&gt;SIGN(INDEX(Matches!$G$2:$G$201,MATCH($A699&amp;"-9",Matches!$J$2:$J$201,0))-INDEX(Matches!$H$2:$H$201,MATCH($A699&amp;"-9",Matches!$J$2:$J$201,0))),0,IF(T699-U699=INDEX(Matches!$G$2:$G$201,MATCH($A699&amp;"-9",Matches!$J$2:$J$201,0))-INDEX(Matches!$H$2:$H$201,MATCH($A699&amp;"-9",Matches!$J$2:$J$201,0)),3,2))))),""))</f>
        <v/>
      </c>
      <c r="AG699" s="12" t="str">
        <f aca="false">IF(OR($B699="",V699="",W699=""),"",IFERROR(IF(OR(INDEX(Matches!$I$2:$I$201,MATCH($A699&amp;"-10",Matches!$J$2:$J$201,0))="Void",INDEX(Matches!$G$2:$G$201,MATCH($A699&amp;"-10",Matches!$J$2:$J$201,0))="",INDEX(Matches!$H$2:$H$201,MATCH($A699&amp;"-10",Matches!$J$2:$J$201,0))=""),"",IF(AND($C699&lt;&gt;"",INDEX(Matches!$F$2:$F$201,MATCH($A699&amp;"-10",Matches!$J$2:$J$201,0))&lt;&gt;"",$C699&gt;=INDEX(Matches!$F$2:$F$201,MATCH($A699&amp;"-10",Matches!$J$2:$J$201,0))),"",IF(AND(V699=INDEX(Matches!$G$2:$G$201,MATCH($A699&amp;"-10",Matches!$J$2:$J$201,0)),W699=INDEX(Matches!$H$2:$H$201,MATCH($A699&amp;"-10",Matches!$J$2:$J$201,0))),5,IF(SIGN(V699-W699)&lt;&gt;SIGN(INDEX(Matches!$G$2:$G$201,MATCH($A699&amp;"-10",Matches!$J$2:$J$201,0))-INDEX(Matches!$H$2:$H$201,MATCH($A699&amp;"-10",Matches!$J$2:$J$201,0))),0,IF(V699-W699=INDEX(Matches!$G$2:$G$201,MATCH($A699&amp;"-10",Matches!$J$2:$J$201,0))-INDEX(Matches!$H$2:$H$201,MATCH($A699&amp;"-10",Matches!$J$2:$J$201,0)),3,2))))),""))</f>
        <v/>
      </c>
      <c r="AH699" s="13" t="str">
        <f aca="false">IF($B699="","",SUM(X699:AG699))</f>
        <v/>
      </c>
      <c r="AI699" s="12" t="str">
        <f aca="false">IF($B699="","",COUNTIF(X699:AG699,5))</f>
        <v/>
      </c>
      <c r="AJ699" s="12" t="str">
        <f aca="false">IF($B699="","",COUNTIF(X699:AG699,"&gt;=2"))</f>
        <v/>
      </c>
      <c r="AK699" s="12" t="str">
        <f aca="false">IF($B699="","",COUNT(X699:AG699))</f>
        <v/>
      </c>
    </row>
    <row r="700" customFormat="false" ht="15" hidden="false" customHeight="false" outlineLevel="0" collapsed="false">
      <c r="A700" s="7"/>
      <c r="B700" s="7"/>
      <c r="C700" s="11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12" t="str">
        <f aca="false">IF(OR($B700="",D700="",E700=""),"",IFERROR(IF(OR(INDEX(Matches!$I$2:$I$201,MATCH($A700&amp;"-1",Matches!$J$2:$J$201,0))="Void",INDEX(Matches!$G$2:$G$201,MATCH($A700&amp;"-1",Matches!$J$2:$J$201,0))="",INDEX(Matches!$H$2:$H$201,MATCH($A700&amp;"-1",Matches!$J$2:$J$201,0))=""),"",IF(AND($C700&lt;&gt;"",INDEX(Matches!$F$2:$F$201,MATCH($A700&amp;"-1",Matches!$J$2:$J$201,0))&lt;&gt;"",$C700&gt;=INDEX(Matches!$F$2:$F$201,MATCH($A700&amp;"-1",Matches!$J$2:$J$201,0))),"",IF(AND(D700=INDEX(Matches!$G$2:$G$201,MATCH($A700&amp;"-1",Matches!$J$2:$J$201,0)),E700=INDEX(Matches!$H$2:$H$201,MATCH($A700&amp;"-1",Matches!$J$2:$J$201,0))),5,IF(SIGN(D700-E700)&lt;&gt;SIGN(INDEX(Matches!$G$2:$G$201,MATCH($A700&amp;"-1",Matches!$J$2:$J$201,0))-INDEX(Matches!$H$2:$H$201,MATCH($A700&amp;"-1",Matches!$J$2:$J$201,0))),0,IF(D700-E700=INDEX(Matches!$G$2:$G$201,MATCH($A700&amp;"-1",Matches!$J$2:$J$201,0))-INDEX(Matches!$H$2:$H$201,MATCH($A700&amp;"-1",Matches!$J$2:$J$201,0)),3,2))))),""))</f>
        <v/>
      </c>
      <c r="Y700" s="12" t="str">
        <f aca="false">IF(OR($B700="",F700="",G700=""),"",IFERROR(IF(OR(INDEX(Matches!$I$2:$I$201,MATCH($A700&amp;"-2",Matches!$J$2:$J$201,0))="Void",INDEX(Matches!$G$2:$G$201,MATCH($A700&amp;"-2",Matches!$J$2:$J$201,0))="",INDEX(Matches!$H$2:$H$201,MATCH($A700&amp;"-2",Matches!$J$2:$J$201,0))=""),"",IF(AND($C700&lt;&gt;"",INDEX(Matches!$F$2:$F$201,MATCH($A700&amp;"-2",Matches!$J$2:$J$201,0))&lt;&gt;"",$C700&gt;=INDEX(Matches!$F$2:$F$201,MATCH($A700&amp;"-2",Matches!$J$2:$J$201,0))),"",IF(AND(F700=INDEX(Matches!$G$2:$G$201,MATCH($A700&amp;"-2",Matches!$J$2:$J$201,0)),G700=INDEX(Matches!$H$2:$H$201,MATCH($A700&amp;"-2",Matches!$J$2:$J$201,0))),5,IF(SIGN(F700-G700)&lt;&gt;SIGN(INDEX(Matches!$G$2:$G$201,MATCH($A700&amp;"-2",Matches!$J$2:$J$201,0))-INDEX(Matches!$H$2:$H$201,MATCH($A700&amp;"-2",Matches!$J$2:$J$201,0))),0,IF(F700-G700=INDEX(Matches!$G$2:$G$201,MATCH($A700&amp;"-2",Matches!$J$2:$J$201,0))-INDEX(Matches!$H$2:$H$201,MATCH($A700&amp;"-2",Matches!$J$2:$J$201,0)),3,2))))),""))</f>
        <v/>
      </c>
      <c r="Z700" s="12" t="str">
        <f aca="false">IF(OR($B700="",H700="",I700=""),"",IFERROR(IF(OR(INDEX(Matches!$I$2:$I$201,MATCH($A700&amp;"-3",Matches!$J$2:$J$201,0))="Void",INDEX(Matches!$G$2:$G$201,MATCH($A700&amp;"-3",Matches!$J$2:$J$201,0))="",INDEX(Matches!$H$2:$H$201,MATCH($A700&amp;"-3",Matches!$J$2:$J$201,0))=""),"",IF(AND($C700&lt;&gt;"",INDEX(Matches!$F$2:$F$201,MATCH($A700&amp;"-3",Matches!$J$2:$J$201,0))&lt;&gt;"",$C700&gt;=INDEX(Matches!$F$2:$F$201,MATCH($A700&amp;"-3",Matches!$J$2:$J$201,0))),"",IF(AND(H700=INDEX(Matches!$G$2:$G$201,MATCH($A700&amp;"-3",Matches!$J$2:$J$201,0)),I700=INDEX(Matches!$H$2:$H$201,MATCH($A700&amp;"-3",Matches!$J$2:$J$201,0))),5,IF(SIGN(H700-I700)&lt;&gt;SIGN(INDEX(Matches!$G$2:$G$201,MATCH($A700&amp;"-3",Matches!$J$2:$J$201,0))-INDEX(Matches!$H$2:$H$201,MATCH($A700&amp;"-3",Matches!$J$2:$J$201,0))),0,IF(H700-I700=INDEX(Matches!$G$2:$G$201,MATCH($A700&amp;"-3",Matches!$J$2:$J$201,0))-INDEX(Matches!$H$2:$H$201,MATCH($A700&amp;"-3",Matches!$J$2:$J$201,0)),3,2))))),""))</f>
        <v/>
      </c>
      <c r="AA700" s="12" t="str">
        <f aca="false">IF(OR($B700="",J700="",K700=""),"",IFERROR(IF(OR(INDEX(Matches!$I$2:$I$201,MATCH($A700&amp;"-4",Matches!$J$2:$J$201,0))="Void",INDEX(Matches!$G$2:$G$201,MATCH($A700&amp;"-4",Matches!$J$2:$J$201,0))="",INDEX(Matches!$H$2:$H$201,MATCH($A700&amp;"-4",Matches!$J$2:$J$201,0))=""),"",IF(AND($C700&lt;&gt;"",INDEX(Matches!$F$2:$F$201,MATCH($A700&amp;"-4",Matches!$J$2:$J$201,0))&lt;&gt;"",$C700&gt;=INDEX(Matches!$F$2:$F$201,MATCH($A700&amp;"-4",Matches!$J$2:$J$201,0))),"",IF(AND(J700=INDEX(Matches!$G$2:$G$201,MATCH($A700&amp;"-4",Matches!$J$2:$J$201,0)),K700=INDEX(Matches!$H$2:$H$201,MATCH($A700&amp;"-4",Matches!$J$2:$J$201,0))),5,IF(SIGN(J700-K700)&lt;&gt;SIGN(INDEX(Matches!$G$2:$G$201,MATCH($A700&amp;"-4",Matches!$J$2:$J$201,0))-INDEX(Matches!$H$2:$H$201,MATCH($A700&amp;"-4",Matches!$J$2:$J$201,0))),0,IF(J700-K700=INDEX(Matches!$G$2:$G$201,MATCH($A700&amp;"-4",Matches!$J$2:$J$201,0))-INDEX(Matches!$H$2:$H$201,MATCH($A700&amp;"-4",Matches!$J$2:$J$201,0)),3,2))))),""))</f>
        <v/>
      </c>
      <c r="AB700" s="12" t="str">
        <f aca="false">IF(OR($B700="",L700="",M700=""),"",IFERROR(IF(OR(INDEX(Matches!$I$2:$I$201,MATCH($A700&amp;"-5",Matches!$J$2:$J$201,0))="Void",INDEX(Matches!$G$2:$G$201,MATCH($A700&amp;"-5",Matches!$J$2:$J$201,0))="",INDEX(Matches!$H$2:$H$201,MATCH($A700&amp;"-5",Matches!$J$2:$J$201,0))=""),"",IF(AND($C700&lt;&gt;"",INDEX(Matches!$F$2:$F$201,MATCH($A700&amp;"-5",Matches!$J$2:$J$201,0))&lt;&gt;"",$C700&gt;=INDEX(Matches!$F$2:$F$201,MATCH($A700&amp;"-5",Matches!$J$2:$J$201,0))),"",IF(AND(L700=INDEX(Matches!$G$2:$G$201,MATCH($A700&amp;"-5",Matches!$J$2:$J$201,0)),M700=INDEX(Matches!$H$2:$H$201,MATCH($A700&amp;"-5",Matches!$J$2:$J$201,0))),5,IF(SIGN(L700-M700)&lt;&gt;SIGN(INDEX(Matches!$G$2:$G$201,MATCH($A700&amp;"-5",Matches!$J$2:$J$201,0))-INDEX(Matches!$H$2:$H$201,MATCH($A700&amp;"-5",Matches!$J$2:$J$201,0))),0,IF(L700-M700=INDEX(Matches!$G$2:$G$201,MATCH($A700&amp;"-5",Matches!$J$2:$J$201,0))-INDEX(Matches!$H$2:$H$201,MATCH($A700&amp;"-5",Matches!$J$2:$J$201,0)),3,2))))),""))</f>
        <v/>
      </c>
      <c r="AC700" s="12" t="str">
        <f aca="false">IF(OR($B700="",N700="",O700=""),"",IFERROR(IF(OR(INDEX(Matches!$I$2:$I$201,MATCH($A700&amp;"-6",Matches!$J$2:$J$201,0))="Void",INDEX(Matches!$G$2:$G$201,MATCH($A700&amp;"-6",Matches!$J$2:$J$201,0))="",INDEX(Matches!$H$2:$H$201,MATCH($A700&amp;"-6",Matches!$J$2:$J$201,0))=""),"",IF(AND($C700&lt;&gt;"",INDEX(Matches!$F$2:$F$201,MATCH($A700&amp;"-6",Matches!$J$2:$J$201,0))&lt;&gt;"",$C700&gt;=INDEX(Matches!$F$2:$F$201,MATCH($A700&amp;"-6",Matches!$J$2:$J$201,0))),"",IF(AND(N700=INDEX(Matches!$G$2:$G$201,MATCH($A700&amp;"-6",Matches!$J$2:$J$201,0)),O700=INDEX(Matches!$H$2:$H$201,MATCH($A700&amp;"-6",Matches!$J$2:$J$201,0))),5,IF(SIGN(N700-O700)&lt;&gt;SIGN(INDEX(Matches!$G$2:$G$201,MATCH($A700&amp;"-6",Matches!$J$2:$J$201,0))-INDEX(Matches!$H$2:$H$201,MATCH($A700&amp;"-6",Matches!$J$2:$J$201,0))),0,IF(N700-O700=INDEX(Matches!$G$2:$G$201,MATCH($A700&amp;"-6",Matches!$J$2:$J$201,0))-INDEX(Matches!$H$2:$H$201,MATCH($A700&amp;"-6",Matches!$J$2:$J$201,0)),3,2))))),""))</f>
        <v/>
      </c>
      <c r="AD700" s="12" t="str">
        <f aca="false">IF(OR($B700="",P700="",Q700=""),"",IFERROR(IF(OR(INDEX(Matches!$I$2:$I$201,MATCH($A700&amp;"-7",Matches!$J$2:$J$201,0))="Void",INDEX(Matches!$G$2:$G$201,MATCH($A700&amp;"-7",Matches!$J$2:$J$201,0))="",INDEX(Matches!$H$2:$H$201,MATCH($A700&amp;"-7",Matches!$J$2:$J$201,0))=""),"",IF(AND($C700&lt;&gt;"",INDEX(Matches!$F$2:$F$201,MATCH($A700&amp;"-7",Matches!$J$2:$J$201,0))&lt;&gt;"",$C700&gt;=INDEX(Matches!$F$2:$F$201,MATCH($A700&amp;"-7",Matches!$J$2:$J$201,0))),"",IF(AND(P700=INDEX(Matches!$G$2:$G$201,MATCH($A700&amp;"-7",Matches!$J$2:$J$201,0)),Q700=INDEX(Matches!$H$2:$H$201,MATCH($A700&amp;"-7",Matches!$J$2:$J$201,0))),5,IF(SIGN(P700-Q700)&lt;&gt;SIGN(INDEX(Matches!$G$2:$G$201,MATCH($A700&amp;"-7",Matches!$J$2:$J$201,0))-INDEX(Matches!$H$2:$H$201,MATCH($A700&amp;"-7",Matches!$J$2:$J$201,0))),0,IF(P700-Q700=INDEX(Matches!$G$2:$G$201,MATCH($A700&amp;"-7",Matches!$J$2:$J$201,0))-INDEX(Matches!$H$2:$H$201,MATCH($A700&amp;"-7",Matches!$J$2:$J$201,0)),3,2))))),""))</f>
        <v/>
      </c>
      <c r="AE700" s="12" t="str">
        <f aca="false">IF(OR($B700="",R700="",S700=""),"",IFERROR(IF(OR(INDEX(Matches!$I$2:$I$201,MATCH($A700&amp;"-8",Matches!$J$2:$J$201,0))="Void",INDEX(Matches!$G$2:$G$201,MATCH($A700&amp;"-8",Matches!$J$2:$J$201,0))="",INDEX(Matches!$H$2:$H$201,MATCH($A700&amp;"-8",Matches!$J$2:$J$201,0))=""),"",IF(AND($C700&lt;&gt;"",INDEX(Matches!$F$2:$F$201,MATCH($A700&amp;"-8",Matches!$J$2:$J$201,0))&lt;&gt;"",$C700&gt;=INDEX(Matches!$F$2:$F$201,MATCH($A700&amp;"-8",Matches!$J$2:$J$201,0))),"",IF(AND(R700=INDEX(Matches!$G$2:$G$201,MATCH($A700&amp;"-8",Matches!$J$2:$J$201,0)),S700=INDEX(Matches!$H$2:$H$201,MATCH($A700&amp;"-8",Matches!$J$2:$J$201,0))),5,IF(SIGN(R700-S700)&lt;&gt;SIGN(INDEX(Matches!$G$2:$G$201,MATCH($A700&amp;"-8",Matches!$J$2:$J$201,0))-INDEX(Matches!$H$2:$H$201,MATCH($A700&amp;"-8",Matches!$J$2:$J$201,0))),0,IF(R700-S700=INDEX(Matches!$G$2:$G$201,MATCH($A700&amp;"-8",Matches!$J$2:$J$201,0))-INDEX(Matches!$H$2:$H$201,MATCH($A700&amp;"-8",Matches!$J$2:$J$201,0)),3,2))))),""))</f>
        <v/>
      </c>
      <c r="AF700" s="12" t="str">
        <f aca="false">IF(OR($B700="",T700="",U700=""),"",IFERROR(IF(OR(INDEX(Matches!$I$2:$I$201,MATCH($A700&amp;"-9",Matches!$J$2:$J$201,0))="Void",INDEX(Matches!$G$2:$G$201,MATCH($A700&amp;"-9",Matches!$J$2:$J$201,0))="",INDEX(Matches!$H$2:$H$201,MATCH($A700&amp;"-9",Matches!$J$2:$J$201,0))=""),"",IF(AND($C700&lt;&gt;"",INDEX(Matches!$F$2:$F$201,MATCH($A700&amp;"-9",Matches!$J$2:$J$201,0))&lt;&gt;"",$C700&gt;=INDEX(Matches!$F$2:$F$201,MATCH($A700&amp;"-9",Matches!$J$2:$J$201,0))),"",IF(AND(T700=INDEX(Matches!$G$2:$G$201,MATCH($A700&amp;"-9",Matches!$J$2:$J$201,0)),U700=INDEX(Matches!$H$2:$H$201,MATCH($A700&amp;"-9",Matches!$J$2:$J$201,0))),5,IF(SIGN(T700-U700)&lt;&gt;SIGN(INDEX(Matches!$G$2:$G$201,MATCH($A700&amp;"-9",Matches!$J$2:$J$201,0))-INDEX(Matches!$H$2:$H$201,MATCH($A700&amp;"-9",Matches!$J$2:$J$201,0))),0,IF(T700-U700=INDEX(Matches!$G$2:$G$201,MATCH($A700&amp;"-9",Matches!$J$2:$J$201,0))-INDEX(Matches!$H$2:$H$201,MATCH($A700&amp;"-9",Matches!$J$2:$J$201,0)),3,2))))),""))</f>
        <v/>
      </c>
      <c r="AG700" s="12" t="str">
        <f aca="false">IF(OR($B700="",V700="",W700=""),"",IFERROR(IF(OR(INDEX(Matches!$I$2:$I$201,MATCH($A700&amp;"-10",Matches!$J$2:$J$201,0))="Void",INDEX(Matches!$G$2:$G$201,MATCH($A700&amp;"-10",Matches!$J$2:$J$201,0))="",INDEX(Matches!$H$2:$H$201,MATCH($A700&amp;"-10",Matches!$J$2:$J$201,0))=""),"",IF(AND($C700&lt;&gt;"",INDEX(Matches!$F$2:$F$201,MATCH($A700&amp;"-10",Matches!$J$2:$J$201,0))&lt;&gt;"",$C700&gt;=INDEX(Matches!$F$2:$F$201,MATCH($A700&amp;"-10",Matches!$J$2:$J$201,0))),"",IF(AND(V700=INDEX(Matches!$G$2:$G$201,MATCH($A700&amp;"-10",Matches!$J$2:$J$201,0)),W700=INDEX(Matches!$H$2:$H$201,MATCH($A700&amp;"-10",Matches!$J$2:$J$201,0))),5,IF(SIGN(V700-W700)&lt;&gt;SIGN(INDEX(Matches!$G$2:$G$201,MATCH($A700&amp;"-10",Matches!$J$2:$J$201,0))-INDEX(Matches!$H$2:$H$201,MATCH($A700&amp;"-10",Matches!$J$2:$J$201,0))),0,IF(V700-W700=INDEX(Matches!$G$2:$G$201,MATCH($A700&amp;"-10",Matches!$J$2:$J$201,0))-INDEX(Matches!$H$2:$H$201,MATCH($A700&amp;"-10",Matches!$J$2:$J$201,0)),3,2))))),""))</f>
        <v/>
      </c>
      <c r="AH700" s="13" t="str">
        <f aca="false">IF($B700="","",SUM(X700:AG700))</f>
        <v/>
      </c>
      <c r="AI700" s="12" t="str">
        <f aca="false">IF($B700="","",COUNTIF(X700:AG700,5))</f>
        <v/>
      </c>
      <c r="AJ700" s="12" t="str">
        <f aca="false">IF($B700="","",COUNTIF(X700:AG700,"&gt;=2"))</f>
        <v/>
      </c>
      <c r="AK700" s="12" t="str">
        <f aca="false">IF($B700="","",COUNT(X700:AG700))</f>
        <v/>
      </c>
    </row>
    <row r="701" customFormat="false" ht="15" hidden="false" customHeight="false" outlineLevel="0" collapsed="false">
      <c r="A701" s="7"/>
      <c r="B701" s="7"/>
      <c r="C701" s="11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12" t="str">
        <f aca="false">IF(OR($B701="",D701="",E701=""),"",IFERROR(IF(OR(INDEX(Matches!$I$2:$I$201,MATCH($A701&amp;"-1",Matches!$J$2:$J$201,0))="Void",INDEX(Matches!$G$2:$G$201,MATCH($A701&amp;"-1",Matches!$J$2:$J$201,0))="",INDEX(Matches!$H$2:$H$201,MATCH($A701&amp;"-1",Matches!$J$2:$J$201,0))=""),"",IF(AND($C701&lt;&gt;"",INDEX(Matches!$F$2:$F$201,MATCH($A701&amp;"-1",Matches!$J$2:$J$201,0))&lt;&gt;"",$C701&gt;=INDEX(Matches!$F$2:$F$201,MATCH($A701&amp;"-1",Matches!$J$2:$J$201,0))),"",IF(AND(D701=INDEX(Matches!$G$2:$G$201,MATCH($A701&amp;"-1",Matches!$J$2:$J$201,0)),E701=INDEX(Matches!$H$2:$H$201,MATCH($A701&amp;"-1",Matches!$J$2:$J$201,0))),5,IF(SIGN(D701-E701)&lt;&gt;SIGN(INDEX(Matches!$G$2:$G$201,MATCH($A701&amp;"-1",Matches!$J$2:$J$201,0))-INDEX(Matches!$H$2:$H$201,MATCH($A701&amp;"-1",Matches!$J$2:$J$201,0))),0,IF(D701-E701=INDEX(Matches!$G$2:$G$201,MATCH($A701&amp;"-1",Matches!$J$2:$J$201,0))-INDEX(Matches!$H$2:$H$201,MATCH($A701&amp;"-1",Matches!$J$2:$J$201,0)),3,2))))),""))</f>
        <v/>
      </c>
      <c r="Y701" s="12" t="str">
        <f aca="false">IF(OR($B701="",F701="",G701=""),"",IFERROR(IF(OR(INDEX(Matches!$I$2:$I$201,MATCH($A701&amp;"-2",Matches!$J$2:$J$201,0))="Void",INDEX(Matches!$G$2:$G$201,MATCH($A701&amp;"-2",Matches!$J$2:$J$201,0))="",INDEX(Matches!$H$2:$H$201,MATCH($A701&amp;"-2",Matches!$J$2:$J$201,0))=""),"",IF(AND($C701&lt;&gt;"",INDEX(Matches!$F$2:$F$201,MATCH($A701&amp;"-2",Matches!$J$2:$J$201,0))&lt;&gt;"",$C701&gt;=INDEX(Matches!$F$2:$F$201,MATCH($A701&amp;"-2",Matches!$J$2:$J$201,0))),"",IF(AND(F701=INDEX(Matches!$G$2:$G$201,MATCH($A701&amp;"-2",Matches!$J$2:$J$201,0)),G701=INDEX(Matches!$H$2:$H$201,MATCH($A701&amp;"-2",Matches!$J$2:$J$201,0))),5,IF(SIGN(F701-G701)&lt;&gt;SIGN(INDEX(Matches!$G$2:$G$201,MATCH($A701&amp;"-2",Matches!$J$2:$J$201,0))-INDEX(Matches!$H$2:$H$201,MATCH($A701&amp;"-2",Matches!$J$2:$J$201,0))),0,IF(F701-G701=INDEX(Matches!$G$2:$G$201,MATCH($A701&amp;"-2",Matches!$J$2:$J$201,0))-INDEX(Matches!$H$2:$H$201,MATCH($A701&amp;"-2",Matches!$J$2:$J$201,0)),3,2))))),""))</f>
        <v/>
      </c>
      <c r="Z701" s="12" t="str">
        <f aca="false">IF(OR($B701="",H701="",I701=""),"",IFERROR(IF(OR(INDEX(Matches!$I$2:$I$201,MATCH($A701&amp;"-3",Matches!$J$2:$J$201,0))="Void",INDEX(Matches!$G$2:$G$201,MATCH($A701&amp;"-3",Matches!$J$2:$J$201,0))="",INDEX(Matches!$H$2:$H$201,MATCH($A701&amp;"-3",Matches!$J$2:$J$201,0))=""),"",IF(AND($C701&lt;&gt;"",INDEX(Matches!$F$2:$F$201,MATCH($A701&amp;"-3",Matches!$J$2:$J$201,0))&lt;&gt;"",$C701&gt;=INDEX(Matches!$F$2:$F$201,MATCH($A701&amp;"-3",Matches!$J$2:$J$201,0))),"",IF(AND(H701=INDEX(Matches!$G$2:$G$201,MATCH($A701&amp;"-3",Matches!$J$2:$J$201,0)),I701=INDEX(Matches!$H$2:$H$201,MATCH($A701&amp;"-3",Matches!$J$2:$J$201,0))),5,IF(SIGN(H701-I701)&lt;&gt;SIGN(INDEX(Matches!$G$2:$G$201,MATCH($A701&amp;"-3",Matches!$J$2:$J$201,0))-INDEX(Matches!$H$2:$H$201,MATCH($A701&amp;"-3",Matches!$J$2:$J$201,0))),0,IF(H701-I701=INDEX(Matches!$G$2:$G$201,MATCH($A701&amp;"-3",Matches!$J$2:$J$201,0))-INDEX(Matches!$H$2:$H$201,MATCH($A701&amp;"-3",Matches!$J$2:$J$201,0)),3,2))))),""))</f>
        <v/>
      </c>
      <c r="AA701" s="12" t="str">
        <f aca="false">IF(OR($B701="",J701="",K701=""),"",IFERROR(IF(OR(INDEX(Matches!$I$2:$I$201,MATCH($A701&amp;"-4",Matches!$J$2:$J$201,0))="Void",INDEX(Matches!$G$2:$G$201,MATCH($A701&amp;"-4",Matches!$J$2:$J$201,0))="",INDEX(Matches!$H$2:$H$201,MATCH($A701&amp;"-4",Matches!$J$2:$J$201,0))=""),"",IF(AND($C701&lt;&gt;"",INDEX(Matches!$F$2:$F$201,MATCH($A701&amp;"-4",Matches!$J$2:$J$201,0))&lt;&gt;"",$C701&gt;=INDEX(Matches!$F$2:$F$201,MATCH($A701&amp;"-4",Matches!$J$2:$J$201,0))),"",IF(AND(J701=INDEX(Matches!$G$2:$G$201,MATCH($A701&amp;"-4",Matches!$J$2:$J$201,0)),K701=INDEX(Matches!$H$2:$H$201,MATCH($A701&amp;"-4",Matches!$J$2:$J$201,0))),5,IF(SIGN(J701-K701)&lt;&gt;SIGN(INDEX(Matches!$G$2:$G$201,MATCH($A701&amp;"-4",Matches!$J$2:$J$201,0))-INDEX(Matches!$H$2:$H$201,MATCH($A701&amp;"-4",Matches!$J$2:$J$201,0))),0,IF(J701-K701=INDEX(Matches!$G$2:$G$201,MATCH($A701&amp;"-4",Matches!$J$2:$J$201,0))-INDEX(Matches!$H$2:$H$201,MATCH($A701&amp;"-4",Matches!$J$2:$J$201,0)),3,2))))),""))</f>
        <v/>
      </c>
      <c r="AB701" s="12" t="str">
        <f aca="false">IF(OR($B701="",L701="",M701=""),"",IFERROR(IF(OR(INDEX(Matches!$I$2:$I$201,MATCH($A701&amp;"-5",Matches!$J$2:$J$201,0))="Void",INDEX(Matches!$G$2:$G$201,MATCH($A701&amp;"-5",Matches!$J$2:$J$201,0))="",INDEX(Matches!$H$2:$H$201,MATCH($A701&amp;"-5",Matches!$J$2:$J$201,0))=""),"",IF(AND($C701&lt;&gt;"",INDEX(Matches!$F$2:$F$201,MATCH($A701&amp;"-5",Matches!$J$2:$J$201,0))&lt;&gt;"",$C701&gt;=INDEX(Matches!$F$2:$F$201,MATCH($A701&amp;"-5",Matches!$J$2:$J$201,0))),"",IF(AND(L701=INDEX(Matches!$G$2:$G$201,MATCH($A701&amp;"-5",Matches!$J$2:$J$201,0)),M701=INDEX(Matches!$H$2:$H$201,MATCH($A701&amp;"-5",Matches!$J$2:$J$201,0))),5,IF(SIGN(L701-M701)&lt;&gt;SIGN(INDEX(Matches!$G$2:$G$201,MATCH($A701&amp;"-5",Matches!$J$2:$J$201,0))-INDEX(Matches!$H$2:$H$201,MATCH($A701&amp;"-5",Matches!$J$2:$J$201,0))),0,IF(L701-M701=INDEX(Matches!$G$2:$G$201,MATCH($A701&amp;"-5",Matches!$J$2:$J$201,0))-INDEX(Matches!$H$2:$H$201,MATCH($A701&amp;"-5",Matches!$J$2:$J$201,0)),3,2))))),""))</f>
        <v/>
      </c>
      <c r="AC701" s="12" t="str">
        <f aca="false">IF(OR($B701="",N701="",O701=""),"",IFERROR(IF(OR(INDEX(Matches!$I$2:$I$201,MATCH($A701&amp;"-6",Matches!$J$2:$J$201,0))="Void",INDEX(Matches!$G$2:$G$201,MATCH($A701&amp;"-6",Matches!$J$2:$J$201,0))="",INDEX(Matches!$H$2:$H$201,MATCH($A701&amp;"-6",Matches!$J$2:$J$201,0))=""),"",IF(AND($C701&lt;&gt;"",INDEX(Matches!$F$2:$F$201,MATCH($A701&amp;"-6",Matches!$J$2:$J$201,0))&lt;&gt;"",$C701&gt;=INDEX(Matches!$F$2:$F$201,MATCH($A701&amp;"-6",Matches!$J$2:$J$201,0))),"",IF(AND(N701=INDEX(Matches!$G$2:$G$201,MATCH($A701&amp;"-6",Matches!$J$2:$J$201,0)),O701=INDEX(Matches!$H$2:$H$201,MATCH($A701&amp;"-6",Matches!$J$2:$J$201,0))),5,IF(SIGN(N701-O701)&lt;&gt;SIGN(INDEX(Matches!$G$2:$G$201,MATCH($A701&amp;"-6",Matches!$J$2:$J$201,0))-INDEX(Matches!$H$2:$H$201,MATCH($A701&amp;"-6",Matches!$J$2:$J$201,0))),0,IF(N701-O701=INDEX(Matches!$G$2:$G$201,MATCH($A701&amp;"-6",Matches!$J$2:$J$201,0))-INDEX(Matches!$H$2:$H$201,MATCH($A701&amp;"-6",Matches!$J$2:$J$201,0)),3,2))))),""))</f>
        <v/>
      </c>
      <c r="AD701" s="12" t="str">
        <f aca="false">IF(OR($B701="",P701="",Q701=""),"",IFERROR(IF(OR(INDEX(Matches!$I$2:$I$201,MATCH($A701&amp;"-7",Matches!$J$2:$J$201,0))="Void",INDEX(Matches!$G$2:$G$201,MATCH($A701&amp;"-7",Matches!$J$2:$J$201,0))="",INDEX(Matches!$H$2:$H$201,MATCH($A701&amp;"-7",Matches!$J$2:$J$201,0))=""),"",IF(AND($C701&lt;&gt;"",INDEX(Matches!$F$2:$F$201,MATCH($A701&amp;"-7",Matches!$J$2:$J$201,0))&lt;&gt;"",$C701&gt;=INDEX(Matches!$F$2:$F$201,MATCH($A701&amp;"-7",Matches!$J$2:$J$201,0))),"",IF(AND(P701=INDEX(Matches!$G$2:$G$201,MATCH($A701&amp;"-7",Matches!$J$2:$J$201,0)),Q701=INDEX(Matches!$H$2:$H$201,MATCH($A701&amp;"-7",Matches!$J$2:$J$201,0))),5,IF(SIGN(P701-Q701)&lt;&gt;SIGN(INDEX(Matches!$G$2:$G$201,MATCH($A701&amp;"-7",Matches!$J$2:$J$201,0))-INDEX(Matches!$H$2:$H$201,MATCH($A701&amp;"-7",Matches!$J$2:$J$201,0))),0,IF(P701-Q701=INDEX(Matches!$G$2:$G$201,MATCH($A701&amp;"-7",Matches!$J$2:$J$201,0))-INDEX(Matches!$H$2:$H$201,MATCH($A701&amp;"-7",Matches!$J$2:$J$201,0)),3,2))))),""))</f>
        <v/>
      </c>
      <c r="AE701" s="12" t="str">
        <f aca="false">IF(OR($B701="",R701="",S701=""),"",IFERROR(IF(OR(INDEX(Matches!$I$2:$I$201,MATCH($A701&amp;"-8",Matches!$J$2:$J$201,0))="Void",INDEX(Matches!$G$2:$G$201,MATCH($A701&amp;"-8",Matches!$J$2:$J$201,0))="",INDEX(Matches!$H$2:$H$201,MATCH($A701&amp;"-8",Matches!$J$2:$J$201,0))=""),"",IF(AND($C701&lt;&gt;"",INDEX(Matches!$F$2:$F$201,MATCH($A701&amp;"-8",Matches!$J$2:$J$201,0))&lt;&gt;"",$C701&gt;=INDEX(Matches!$F$2:$F$201,MATCH($A701&amp;"-8",Matches!$J$2:$J$201,0))),"",IF(AND(R701=INDEX(Matches!$G$2:$G$201,MATCH($A701&amp;"-8",Matches!$J$2:$J$201,0)),S701=INDEX(Matches!$H$2:$H$201,MATCH($A701&amp;"-8",Matches!$J$2:$J$201,0))),5,IF(SIGN(R701-S701)&lt;&gt;SIGN(INDEX(Matches!$G$2:$G$201,MATCH($A701&amp;"-8",Matches!$J$2:$J$201,0))-INDEX(Matches!$H$2:$H$201,MATCH($A701&amp;"-8",Matches!$J$2:$J$201,0))),0,IF(R701-S701=INDEX(Matches!$G$2:$G$201,MATCH($A701&amp;"-8",Matches!$J$2:$J$201,0))-INDEX(Matches!$H$2:$H$201,MATCH($A701&amp;"-8",Matches!$J$2:$J$201,0)),3,2))))),""))</f>
        <v/>
      </c>
      <c r="AF701" s="12" t="str">
        <f aca="false">IF(OR($B701="",T701="",U701=""),"",IFERROR(IF(OR(INDEX(Matches!$I$2:$I$201,MATCH($A701&amp;"-9",Matches!$J$2:$J$201,0))="Void",INDEX(Matches!$G$2:$G$201,MATCH($A701&amp;"-9",Matches!$J$2:$J$201,0))="",INDEX(Matches!$H$2:$H$201,MATCH($A701&amp;"-9",Matches!$J$2:$J$201,0))=""),"",IF(AND($C701&lt;&gt;"",INDEX(Matches!$F$2:$F$201,MATCH($A701&amp;"-9",Matches!$J$2:$J$201,0))&lt;&gt;"",$C701&gt;=INDEX(Matches!$F$2:$F$201,MATCH($A701&amp;"-9",Matches!$J$2:$J$201,0))),"",IF(AND(T701=INDEX(Matches!$G$2:$G$201,MATCH($A701&amp;"-9",Matches!$J$2:$J$201,0)),U701=INDEX(Matches!$H$2:$H$201,MATCH($A701&amp;"-9",Matches!$J$2:$J$201,0))),5,IF(SIGN(T701-U701)&lt;&gt;SIGN(INDEX(Matches!$G$2:$G$201,MATCH($A701&amp;"-9",Matches!$J$2:$J$201,0))-INDEX(Matches!$H$2:$H$201,MATCH($A701&amp;"-9",Matches!$J$2:$J$201,0))),0,IF(T701-U701=INDEX(Matches!$G$2:$G$201,MATCH($A701&amp;"-9",Matches!$J$2:$J$201,0))-INDEX(Matches!$H$2:$H$201,MATCH($A701&amp;"-9",Matches!$J$2:$J$201,0)),3,2))))),""))</f>
        <v/>
      </c>
      <c r="AG701" s="12" t="str">
        <f aca="false">IF(OR($B701="",V701="",W701=""),"",IFERROR(IF(OR(INDEX(Matches!$I$2:$I$201,MATCH($A701&amp;"-10",Matches!$J$2:$J$201,0))="Void",INDEX(Matches!$G$2:$G$201,MATCH($A701&amp;"-10",Matches!$J$2:$J$201,0))="",INDEX(Matches!$H$2:$H$201,MATCH($A701&amp;"-10",Matches!$J$2:$J$201,0))=""),"",IF(AND($C701&lt;&gt;"",INDEX(Matches!$F$2:$F$201,MATCH($A701&amp;"-10",Matches!$J$2:$J$201,0))&lt;&gt;"",$C701&gt;=INDEX(Matches!$F$2:$F$201,MATCH($A701&amp;"-10",Matches!$J$2:$J$201,0))),"",IF(AND(V701=INDEX(Matches!$G$2:$G$201,MATCH($A701&amp;"-10",Matches!$J$2:$J$201,0)),W701=INDEX(Matches!$H$2:$H$201,MATCH($A701&amp;"-10",Matches!$J$2:$J$201,0))),5,IF(SIGN(V701-W701)&lt;&gt;SIGN(INDEX(Matches!$G$2:$G$201,MATCH($A701&amp;"-10",Matches!$J$2:$J$201,0))-INDEX(Matches!$H$2:$H$201,MATCH($A701&amp;"-10",Matches!$J$2:$J$201,0))),0,IF(V701-W701=INDEX(Matches!$G$2:$G$201,MATCH($A701&amp;"-10",Matches!$J$2:$J$201,0))-INDEX(Matches!$H$2:$H$201,MATCH($A701&amp;"-10",Matches!$J$2:$J$201,0)),3,2))))),""))</f>
        <v/>
      </c>
      <c r="AH701" s="13" t="str">
        <f aca="false">IF($B701="","",SUM(X701:AG701))</f>
        <v/>
      </c>
      <c r="AI701" s="12" t="str">
        <f aca="false">IF($B701="","",COUNTIF(X701:AG701,5))</f>
        <v/>
      </c>
      <c r="AJ701" s="12" t="str">
        <f aca="false">IF($B701="","",COUNTIF(X701:AG701,"&gt;=2"))</f>
        <v/>
      </c>
      <c r="AK701" s="12" t="str">
        <f aca="false">IF($B701="","",COUNT(X701:AG701))</f>
        <v/>
      </c>
    </row>
    <row r="702" customFormat="false" ht="15" hidden="false" customHeight="false" outlineLevel="0" collapsed="false">
      <c r="A702" s="7"/>
      <c r="B702" s="7"/>
      <c r="C702" s="11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12" t="str">
        <f aca="false">IF(OR($B702="",D702="",E702=""),"",IFERROR(IF(OR(INDEX(Matches!$I$2:$I$201,MATCH($A702&amp;"-1",Matches!$J$2:$J$201,0))="Void",INDEX(Matches!$G$2:$G$201,MATCH($A702&amp;"-1",Matches!$J$2:$J$201,0))="",INDEX(Matches!$H$2:$H$201,MATCH($A702&amp;"-1",Matches!$J$2:$J$201,0))=""),"",IF(AND($C702&lt;&gt;"",INDEX(Matches!$F$2:$F$201,MATCH($A702&amp;"-1",Matches!$J$2:$J$201,0))&lt;&gt;"",$C702&gt;=INDEX(Matches!$F$2:$F$201,MATCH($A702&amp;"-1",Matches!$J$2:$J$201,0))),"",IF(AND(D702=INDEX(Matches!$G$2:$G$201,MATCH($A702&amp;"-1",Matches!$J$2:$J$201,0)),E702=INDEX(Matches!$H$2:$H$201,MATCH($A702&amp;"-1",Matches!$J$2:$J$201,0))),5,IF(SIGN(D702-E702)&lt;&gt;SIGN(INDEX(Matches!$G$2:$G$201,MATCH($A702&amp;"-1",Matches!$J$2:$J$201,0))-INDEX(Matches!$H$2:$H$201,MATCH($A702&amp;"-1",Matches!$J$2:$J$201,0))),0,IF(D702-E702=INDEX(Matches!$G$2:$G$201,MATCH($A702&amp;"-1",Matches!$J$2:$J$201,0))-INDEX(Matches!$H$2:$H$201,MATCH($A702&amp;"-1",Matches!$J$2:$J$201,0)),3,2))))),""))</f>
        <v/>
      </c>
      <c r="Y702" s="12" t="str">
        <f aca="false">IF(OR($B702="",F702="",G702=""),"",IFERROR(IF(OR(INDEX(Matches!$I$2:$I$201,MATCH($A702&amp;"-2",Matches!$J$2:$J$201,0))="Void",INDEX(Matches!$G$2:$G$201,MATCH($A702&amp;"-2",Matches!$J$2:$J$201,0))="",INDEX(Matches!$H$2:$H$201,MATCH($A702&amp;"-2",Matches!$J$2:$J$201,0))=""),"",IF(AND($C702&lt;&gt;"",INDEX(Matches!$F$2:$F$201,MATCH($A702&amp;"-2",Matches!$J$2:$J$201,0))&lt;&gt;"",$C702&gt;=INDEX(Matches!$F$2:$F$201,MATCH($A702&amp;"-2",Matches!$J$2:$J$201,0))),"",IF(AND(F702=INDEX(Matches!$G$2:$G$201,MATCH($A702&amp;"-2",Matches!$J$2:$J$201,0)),G702=INDEX(Matches!$H$2:$H$201,MATCH($A702&amp;"-2",Matches!$J$2:$J$201,0))),5,IF(SIGN(F702-G702)&lt;&gt;SIGN(INDEX(Matches!$G$2:$G$201,MATCH($A702&amp;"-2",Matches!$J$2:$J$201,0))-INDEX(Matches!$H$2:$H$201,MATCH($A702&amp;"-2",Matches!$J$2:$J$201,0))),0,IF(F702-G702=INDEX(Matches!$G$2:$G$201,MATCH($A702&amp;"-2",Matches!$J$2:$J$201,0))-INDEX(Matches!$H$2:$H$201,MATCH($A702&amp;"-2",Matches!$J$2:$J$201,0)),3,2))))),""))</f>
        <v/>
      </c>
      <c r="Z702" s="12" t="str">
        <f aca="false">IF(OR($B702="",H702="",I702=""),"",IFERROR(IF(OR(INDEX(Matches!$I$2:$I$201,MATCH($A702&amp;"-3",Matches!$J$2:$J$201,0))="Void",INDEX(Matches!$G$2:$G$201,MATCH($A702&amp;"-3",Matches!$J$2:$J$201,0))="",INDEX(Matches!$H$2:$H$201,MATCH($A702&amp;"-3",Matches!$J$2:$J$201,0))=""),"",IF(AND($C702&lt;&gt;"",INDEX(Matches!$F$2:$F$201,MATCH($A702&amp;"-3",Matches!$J$2:$J$201,0))&lt;&gt;"",$C702&gt;=INDEX(Matches!$F$2:$F$201,MATCH($A702&amp;"-3",Matches!$J$2:$J$201,0))),"",IF(AND(H702=INDEX(Matches!$G$2:$G$201,MATCH($A702&amp;"-3",Matches!$J$2:$J$201,0)),I702=INDEX(Matches!$H$2:$H$201,MATCH($A702&amp;"-3",Matches!$J$2:$J$201,0))),5,IF(SIGN(H702-I702)&lt;&gt;SIGN(INDEX(Matches!$G$2:$G$201,MATCH($A702&amp;"-3",Matches!$J$2:$J$201,0))-INDEX(Matches!$H$2:$H$201,MATCH($A702&amp;"-3",Matches!$J$2:$J$201,0))),0,IF(H702-I702=INDEX(Matches!$G$2:$G$201,MATCH($A702&amp;"-3",Matches!$J$2:$J$201,0))-INDEX(Matches!$H$2:$H$201,MATCH($A702&amp;"-3",Matches!$J$2:$J$201,0)),3,2))))),""))</f>
        <v/>
      </c>
      <c r="AA702" s="12" t="str">
        <f aca="false">IF(OR($B702="",J702="",K702=""),"",IFERROR(IF(OR(INDEX(Matches!$I$2:$I$201,MATCH($A702&amp;"-4",Matches!$J$2:$J$201,0))="Void",INDEX(Matches!$G$2:$G$201,MATCH($A702&amp;"-4",Matches!$J$2:$J$201,0))="",INDEX(Matches!$H$2:$H$201,MATCH($A702&amp;"-4",Matches!$J$2:$J$201,0))=""),"",IF(AND($C702&lt;&gt;"",INDEX(Matches!$F$2:$F$201,MATCH($A702&amp;"-4",Matches!$J$2:$J$201,0))&lt;&gt;"",$C702&gt;=INDEX(Matches!$F$2:$F$201,MATCH($A702&amp;"-4",Matches!$J$2:$J$201,0))),"",IF(AND(J702=INDEX(Matches!$G$2:$G$201,MATCH($A702&amp;"-4",Matches!$J$2:$J$201,0)),K702=INDEX(Matches!$H$2:$H$201,MATCH($A702&amp;"-4",Matches!$J$2:$J$201,0))),5,IF(SIGN(J702-K702)&lt;&gt;SIGN(INDEX(Matches!$G$2:$G$201,MATCH($A702&amp;"-4",Matches!$J$2:$J$201,0))-INDEX(Matches!$H$2:$H$201,MATCH($A702&amp;"-4",Matches!$J$2:$J$201,0))),0,IF(J702-K702=INDEX(Matches!$G$2:$G$201,MATCH($A702&amp;"-4",Matches!$J$2:$J$201,0))-INDEX(Matches!$H$2:$H$201,MATCH($A702&amp;"-4",Matches!$J$2:$J$201,0)),3,2))))),""))</f>
        <v/>
      </c>
      <c r="AB702" s="12" t="str">
        <f aca="false">IF(OR($B702="",L702="",M702=""),"",IFERROR(IF(OR(INDEX(Matches!$I$2:$I$201,MATCH($A702&amp;"-5",Matches!$J$2:$J$201,0))="Void",INDEX(Matches!$G$2:$G$201,MATCH($A702&amp;"-5",Matches!$J$2:$J$201,0))="",INDEX(Matches!$H$2:$H$201,MATCH($A702&amp;"-5",Matches!$J$2:$J$201,0))=""),"",IF(AND($C702&lt;&gt;"",INDEX(Matches!$F$2:$F$201,MATCH($A702&amp;"-5",Matches!$J$2:$J$201,0))&lt;&gt;"",$C702&gt;=INDEX(Matches!$F$2:$F$201,MATCH($A702&amp;"-5",Matches!$J$2:$J$201,0))),"",IF(AND(L702=INDEX(Matches!$G$2:$G$201,MATCH($A702&amp;"-5",Matches!$J$2:$J$201,0)),M702=INDEX(Matches!$H$2:$H$201,MATCH($A702&amp;"-5",Matches!$J$2:$J$201,0))),5,IF(SIGN(L702-M702)&lt;&gt;SIGN(INDEX(Matches!$G$2:$G$201,MATCH($A702&amp;"-5",Matches!$J$2:$J$201,0))-INDEX(Matches!$H$2:$H$201,MATCH($A702&amp;"-5",Matches!$J$2:$J$201,0))),0,IF(L702-M702=INDEX(Matches!$G$2:$G$201,MATCH($A702&amp;"-5",Matches!$J$2:$J$201,0))-INDEX(Matches!$H$2:$H$201,MATCH($A702&amp;"-5",Matches!$J$2:$J$201,0)),3,2))))),""))</f>
        <v/>
      </c>
      <c r="AC702" s="12" t="str">
        <f aca="false">IF(OR($B702="",N702="",O702=""),"",IFERROR(IF(OR(INDEX(Matches!$I$2:$I$201,MATCH($A702&amp;"-6",Matches!$J$2:$J$201,0))="Void",INDEX(Matches!$G$2:$G$201,MATCH($A702&amp;"-6",Matches!$J$2:$J$201,0))="",INDEX(Matches!$H$2:$H$201,MATCH($A702&amp;"-6",Matches!$J$2:$J$201,0))=""),"",IF(AND($C702&lt;&gt;"",INDEX(Matches!$F$2:$F$201,MATCH($A702&amp;"-6",Matches!$J$2:$J$201,0))&lt;&gt;"",$C702&gt;=INDEX(Matches!$F$2:$F$201,MATCH($A702&amp;"-6",Matches!$J$2:$J$201,0))),"",IF(AND(N702=INDEX(Matches!$G$2:$G$201,MATCH($A702&amp;"-6",Matches!$J$2:$J$201,0)),O702=INDEX(Matches!$H$2:$H$201,MATCH($A702&amp;"-6",Matches!$J$2:$J$201,0))),5,IF(SIGN(N702-O702)&lt;&gt;SIGN(INDEX(Matches!$G$2:$G$201,MATCH($A702&amp;"-6",Matches!$J$2:$J$201,0))-INDEX(Matches!$H$2:$H$201,MATCH($A702&amp;"-6",Matches!$J$2:$J$201,0))),0,IF(N702-O702=INDEX(Matches!$G$2:$G$201,MATCH($A702&amp;"-6",Matches!$J$2:$J$201,0))-INDEX(Matches!$H$2:$H$201,MATCH($A702&amp;"-6",Matches!$J$2:$J$201,0)),3,2))))),""))</f>
        <v/>
      </c>
      <c r="AD702" s="12" t="str">
        <f aca="false">IF(OR($B702="",P702="",Q702=""),"",IFERROR(IF(OR(INDEX(Matches!$I$2:$I$201,MATCH($A702&amp;"-7",Matches!$J$2:$J$201,0))="Void",INDEX(Matches!$G$2:$G$201,MATCH($A702&amp;"-7",Matches!$J$2:$J$201,0))="",INDEX(Matches!$H$2:$H$201,MATCH($A702&amp;"-7",Matches!$J$2:$J$201,0))=""),"",IF(AND($C702&lt;&gt;"",INDEX(Matches!$F$2:$F$201,MATCH($A702&amp;"-7",Matches!$J$2:$J$201,0))&lt;&gt;"",$C702&gt;=INDEX(Matches!$F$2:$F$201,MATCH($A702&amp;"-7",Matches!$J$2:$J$201,0))),"",IF(AND(P702=INDEX(Matches!$G$2:$G$201,MATCH($A702&amp;"-7",Matches!$J$2:$J$201,0)),Q702=INDEX(Matches!$H$2:$H$201,MATCH($A702&amp;"-7",Matches!$J$2:$J$201,0))),5,IF(SIGN(P702-Q702)&lt;&gt;SIGN(INDEX(Matches!$G$2:$G$201,MATCH($A702&amp;"-7",Matches!$J$2:$J$201,0))-INDEX(Matches!$H$2:$H$201,MATCH($A702&amp;"-7",Matches!$J$2:$J$201,0))),0,IF(P702-Q702=INDEX(Matches!$G$2:$G$201,MATCH($A702&amp;"-7",Matches!$J$2:$J$201,0))-INDEX(Matches!$H$2:$H$201,MATCH($A702&amp;"-7",Matches!$J$2:$J$201,0)),3,2))))),""))</f>
        <v/>
      </c>
      <c r="AE702" s="12" t="str">
        <f aca="false">IF(OR($B702="",R702="",S702=""),"",IFERROR(IF(OR(INDEX(Matches!$I$2:$I$201,MATCH($A702&amp;"-8",Matches!$J$2:$J$201,0))="Void",INDEX(Matches!$G$2:$G$201,MATCH($A702&amp;"-8",Matches!$J$2:$J$201,0))="",INDEX(Matches!$H$2:$H$201,MATCH($A702&amp;"-8",Matches!$J$2:$J$201,0))=""),"",IF(AND($C702&lt;&gt;"",INDEX(Matches!$F$2:$F$201,MATCH($A702&amp;"-8",Matches!$J$2:$J$201,0))&lt;&gt;"",$C702&gt;=INDEX(Matches!$F$2:$F$201,MATCH($A702&amp;"-8",Matches!$J$2:$J$201,0))),"",IF(AND(R702=INDEX(Matches!$G$2:$G$201,MATCH($A702&amp;"-8",Matches!$J$2:$J$201,0)),S702=INDEX(Matches!$H$2:$H$201,MATCH($A702&amp;"-8",Matches!$J$2:$J$201,0))),5,IF(SIGN(R702-S702)&lt;&gt;SIGN(INDEX(Matches!$G$2:$G$201,MATCH($A702&amp;"-8",Matches!$J$2:$J$201,0))-INDEX(Matches!$H$2:$H$201,MATCH($A702&amp;"-8",Matches!$J$2:$J$201,0))),0,IF(R702-S702=INDEX(Matches!$G$2:$G$201,MATCH($A702&amp;"-8",Matches!$J$2:$J$201,0))-INDEX(Matches!$H$2:$H$201,MATCH($A702&amp;"-8",Matches!$J$2:$J$201,0)),3,2))))),""))</f>
        <v/>
      </c>
      <c r="AF702" s="12" t="str">
        <f aca="false">IF(OR($B702="",T702="",U702=""),"",IFERROR(IF(OR(INDEX(Matches!$I$2:$I$201,MATCH($A702&amp;"-9",Matches!$J$2:$J$201,0))="Void",INDEX(Matches!$G$2:$G$201,MATCH($A702&amp;"-9",Matches!$J$2:$J$201,0))="",INDEX(Matches!$H$2:$H$201,MATCH($A702&amp;"-9",Matches!$J$2:$J$201,0))=""),"",IF(AND($C702&lt;&gt;"",INDEX(Matches!$F$2:$F$201,MATCH($A702&amp;"-9",Matches!$J$2:$J$201,0))&lt;&gt;"",$C702&gt;=INDEX(Matches!$F$2:$F$201,MATCH($A702&amp;"-9",Matches!$J$2:$J$201,0))),"",IF(AND(T702=INDEX(Matches!$G$2:$G$201,MATCH($A702&amp;"-9",Matches!$J$2:$J$201,0)),U702=INDEX(Matches!$H$2:$H$201,MATCH($A702&amp;"-9",Matches!$J$2:$J$201,0))),5,IF(SIGN(T702-U702)&lt;&gt;SIGN(INDEX(Matches!$G$2:$G$201,MATCH($A702&amp;"-9",Matches!$J$2:$J$201,0))-INDEX(Matches!$H$2:$H$201,MATCH($A702&amp;"-9",Matches!$J$2:$J$201,0))),0,IF(T702-U702=INDEX(Matches!$G$2:$G$201,MATCH($A702&amp;"-9",Matches!$J$2:$J$201,0))-INDEX(Matches!$H$2:$H$201,MATCH($A702&amp;"-9",Matches!$J$2:$J$201,0)),3,2))))),""))</f>
        <v/>
      </c>
      <c r="AG702" s="12" t="str">
        <f aca="false">IF(OR($B702="",V702="",W702=""),"",IFERROR(IF(OR(INDEX(Matches!$I$2:$I$201,MATCH($A702&amp;"-10",Matches!$J$2:$J$201,0))="Void",INDEX(Matches!$G$2:$G$201,MATCH($A702&amp;"-10",Matches!$J$2:$J$201,0))="",INDEX(Matches!$H$2:$H$201,MATCH($A702&amp;"-10",Matches!$J$2:$J$201,0))=""),"",IF(AND($C702&lt;&gt;"",INDEX(Matches!$F$2:$F$201,MATCH($A702&amp;"-10",Matches!$J$2:$J$201,0))&lt;&gt;"",$C702&gt;=INDEX(Matches!$F$2:$F$201,MATCH($A702&amp;"-10",Matches!$J$2:$J$201,0))),"",IF(AND(V702=INDEX(Matches!$G$2:$G$201,MATCH($A702&amp;"-10",Matches!$J$2:$J$201,0)),W702=INDEX(Matches!$H$2:$H$201,MATCH($A702&amp;"-10",Matches!$J$2:$J$201,0))),5,IF(SIGN(V702-W702)&lt;&gt;SIGN(INDEX(Matches!$G$2:$G$201,MATCH($A702&amp;"-10",Matches!$J$2:$J$201,0))-INDEX(Matches!$H$2:$H$201,MATCH($A702&amp;"-10",Matches!$J$2:$J$201,0))),0,IF(V702-W702=INDEX(Matches!$G$2:$G$201,MATCH($A702&amp;"-10",Matches!$J$2:$J$201,0))-INDEX(Matches!$H$2:$H$201,MATCH($A702&amp;"-10",Matches!$J$2:$J$201,0)),3,2))))),""))</f>
        <v/>
      </c>
      <c r="AH702" s="13" t="str">
        <f aca="false">IF($B702="","",SUM(X702:AG702))</f>
        <v/>
      </c>
      <c r="AI702" s="12" t="str">
        <f aca="false">IF($B702="","",COUNTIF(X702:AG702,5))</f>
        <v/>
      </c>
      <c r="AJ702" s="12" t="str">
        <f aca="false">IF($B702="","",COUNTIF(X702:AG702,"&gt;=2"))</f>
        <v/>
      </c>
      <c r="AK702" s="12" t="str">
        <f aca="false">IF($B702="","",COUNT(X702:AG702))</f>
        <v/>
      </c>
    </row>
    <row r="703" customFormat="false" ht="15" hidden="false" customHeight="false" outlineLevel="0" collapsed="false">
      <c r="A703" s="7"/>
      <c r="B703" s="7"/>
      <c r="C703" s="11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12" t="str">
        <f aca="false">IF(OR($B703="",D703="",E703=""),"",IFERROR(IF(OR(INDEX(Matches!$I$2:$I$201,MATCH($A703&amp;"-1",Matches!$J$2:$J$201,0))="Void",INDEX(Matches!$G$2:$G$201,MATCH($A703&amp;"-1",Matches!$J$2:$J$201,0))="",INDEX(Matches!$H$2:$H$201,MATCH($A703&amp;"-1",Matches!$J$2:$J$201,0))=""),"",IF(AND($C703&lt;&gt;"",INDEX(Matches!$F$2:$F$201,MATCH($A703&amp;"-1",Matches!$J$2:$J$201,0))&lt;&gt;"",$C703&gt;=INDEX(Matches!$F$2:$F$201,MATCH($A703&amp;"-1",Matches!$J$2:$J$201,0))),"",IF(AND(D703=INDEX(Matches!$G$2:$G$201,MATCH($A703&amp;"-1",Matches!$J$2:$J$201,0)),E703=INDEX(Matches!$H$2:$H$201,MATCH($A703&amp;"-1",Matches!$J$2:$J$201,0))),5,IF(SIGN(D703-E703)&lt;&gt;SIGN(INDEX(Matches!$G$2:$G$201,MATCH($A703&amp;"-1",Matches!$J$2:$J$201,0))-INDEX(Matches!$H$2:$H$201,MATCH($A703&amp;"-1",Matches!$J$2:$J$201,0))),0,IF(D703-E703=INDEX(Matches!$G$2:$G$201,MATCH($A703&amp;"-1",Matches!$J$2:$J$201,0))-INDEX(Matches!$H$2:$H$201,MATCH($A703&amp;"-1",Matches!$J$2:$J$201,0)),3,2))))),""))</f>
        <v/>
      </c>
      <c r="Y703" s="12" t="str">
        <f aca="false">IF(OR($B703="",F703="",G703=""),"",IFERROR(IF(OR(INDEX(Matches!$I$2:$I$201,MATCH($A703&amp;"-2",Matches!$J$2:$J$201,0))="Void",INDEX(Matches!$G$2:$G$201,MATCH($A703&amp;"-2",Matches!$J$2:$J$201,0))="",INDEX(Matches!$H$2:$H$201,MATCH($A703&amp;"-2",Matches!$J$2:$J$201,0))=""),"",IF(AND($C703&lt;&gt;"",INDEX(Matches!$F$2:$F$201,MATCH($A703&amp;"-2",Matches!$J$2:$J$201,0))&lt;&gt;"",$C703&gt;=INDEX(Matches!$F$2:$F$201,MATCH($A703&amp;"-2",Matches!$J$2:$J$201,0))),"",IF(AND(F703=INDEX(Matches!$G$2:$G$201,MATCH($A703&amp;"-2",Matches!$J$2:$J$201,0)),G703=INDEX(Matches!$H$2:$H$201,MATCH($A703&amp;"-2",Matches!$J$2:$J$201,0))),5,IF(SIGN(F703-G703)&lt;&gt;SIGN(INDEX(Matches!$G$2:$G$201,MATCH($A703&amp;"-2",Matches!$J$2:$J$201,0))-INDEX(Matches!$H$2:$H$201,MATCH($A703&amp;"-2",Matches!$J$2:$J$201,0))),0,IF(F703-G703=INDEX(Matches!$G$2:$G$201,MATCH($A703&amp;"-2",Matches!$J$2:$J$201,0))-INDEX(Matches!$H$2:$H$201,MATCH($A703&amp;"-2",Matches!$J$2:$J$201,0)),3,2))))),""))</f>
        <v/>
      </c>
      <c r="Z703" s="12" t="str">
        <f aca="false">IF(OR($B703="",H703="",I703=""),"",IFERROR(IF(OR(INDEX(Matches!$I$2:$I$201,MATCH($A703&amp;"-3",Matches!$J$2:$J$201,0))="Void",INDEX(Matches!$G$2:$G$201,MATCH($A703&amp;"-3",Matches!$J$2:$J$201,0))="",INDEX(Matches!$H$2:$H$201,MATCH($A703&amp;"-3",Matches!$J$2:$J$201,0))=""),"",IF(AND($C703&lt;&gt;"",INDEX(Matches!$F$2:$F$201,MATCH($A703&amp;"-3",Matches!$J$2:$J$201,0))&lt;&gt;"",$C703&gt;=INDEX(Matches!$F$2:$F$201,MATCH($A703&amp;"-3",Matches!$J$2:$J$201,0))),"",IF(AND(H703=INDEX(Matches!$G$2:$G$201,MATCH($A703&amp;"-3",Matches!$J$2:$J$201,0)),I703=INDEX(Matches!$H$2:$H$201,MATCH($A703&amp;"-3",Matches!$J$2:$J$201,0))),5,IF(SIGN(H703-I703)&lt;&gt;SIGN(INDEX(Matches!$G$2:$G$201,MATCH($A703&amp;"-3",Matches!$J$2:$J$201,0))-INDEX(Matches!$H$2:$H$201,MATCH($A703&amp;"-3",Matches!$J$2:$J$201,0))),0,IF(H703-I703=INDEX(Matches!$G$2:$G$201,MATCH($A703&amp;"-3",Matches!$J$2:$J$201,0))-INDEX(Matches!$H$2:$H$201,MATCH($A703&amp;"-3",Matches!$J$2:$J$201,0)),3,2))))),""))</f>
        <v/>
      </c>
      <c r="AA703" s="12" t="str">
        <f aca="false">IF(OR($B703="",J703="",K703=""),"",IFERROR(IF(OR(INDEX(Matches!$I$2:$I$201,MATCH($A703&amp;"-4",Matches!$J$2:$J$201,0))="Void",INDEX(Matches!$G$2:$G$201,MATCH($A703&amp;"-4",Matches!$J$2:$J$201,0))="",INDEX(Matches!$H$2:$H$201,MATCH($A703&amp;"-4",Matches!$J$2:$J$201,0))=""),"",IF(AND($C703&lt;&gt;"",INDEX(Matches!$F$2:$F$201,MATCH($A703&amp;"-4",Matches!$J$2:$J$201,0))&lt;&gt;"",$C703&gt;=INDEX(Matches!$F$2:$F$201,MATCH($A703&amp;"-4",Matches!$J$2:$J$201,0))),"",IF(AND(J703=INDEX(Matches!$G$2:$G$201,MATCH($A703&amp;"-4",Matches!$J$2:$J$201,0)),K703=INDEX(Matches!$H$2:$H$201,MATCH($A703&amp;"-4",Matches!$J$2:$J$201,0))),5,IF(SIGN(J703-K703)&lt;&gt;SIGN(INDEX(Matches!$G$2:$G$201,MATCH($A703&amp;"-4",Matches!$J$2:$J$201,0))-INDEX(Matches!$H$2:$H$201,MATCH($A703&amp;"-4",Matches!$J$2:$J$201,0))),0,IF(J703-K703=INDEX(Matches!$G$2:$G$201,MATCH($A703&amp;"-4",Matches!$J$2:$J$201,0))-INDEX(Matches!$H$2:$H$201,MATCH($A703&amp;"-4",Matches!$J$2:$J$201,0)),3,2))))),""))</f>
        <v/>
      </c>
      <c r="AB703" s="12" t="str">
        <f aca="false">IF(OR($B703="",L703="",M703=""),"",IFERROR(IF(OR(INDEX(Matches!$I$2:$I$201,MATCH($A703&amp;"-5",Matches!$J$2:$J$201,0))="Void",INDEX(Matches!$G$2:$G$201,MATCH($A703&amp;"-5",Matches!$J$2:$J$201,0))="",INDEX(Matches!$H$2:$H$201,MATCH($A703&amp;"-5",Matches!$J$2:$J$201,0))=""),"",IF(AND($C703&lt;&gt;"",INDEX(Matches!$F$2:$F$201,MATCH($A703&amp;"-5",Matches!$J$2:$J$201,0))&lt;&gt;"",$C703&gt;=INDEX(Matches!$F$2:$F$201,MATCH($A703&amp;"-5",Matches!$J$2:$J$201,0))),"",IF(AND(L703=INDEX(Matches!$G$2:$G$201,MATCH($A703&amp;"-5",Matches!$J$2:$J$201,0)),M703=INDEX(Matches!$H$2:$H$201,MATCH($A703&amp;"-5",Matches!$J$2:$J$201,0))),5,IF(SIGN(L703-M703)&lt;&gt;SIGN(INDEX(Matches!$G$2:$G$201,MATCH($A703&amp;"-5",Matches!$J$2:$J$201,0))-INDEX(Matches!$H$2:$H$201,MATCH($A703&amp;"-5",Matches!$J$2:$J$201,0))),0,IF(L703-M703=INDEX(Matches!$G$2:$G$201,MATCH($A703&amp;"-5",Matches!$J$2:$J$201,0))-INDEX(Matches!$H$2:$H$201,MATCH($A703&amp;"-5",Matches!$J$2:$J$201,0)),3,2))))),""))</f>
        <v/>
      </c>
      <c r="AC703" s="12" t="str">
        <f aca="false">IF(OR($B703="",N703="",O703=""),"",IFERROR(IF(OR(INDEX(Matches!$I$2:$I$201,MATCH($A703&amp;"-6",Matches!$J$2:$J$201,0))="Void",INDEX(Matches!$G$2:$G$201,MATCH($A703&amp;"-6",Matches!$J$2:$J$201,0))="",INDEX(Matches!$H$2:$H$201,MATCH($A703&amp;"-6",Matches!$J$2:$J$201,0))=""),"",IF(AND($C703&lt;&gt;"",INDEX(Matches!$F$2:$F$201,MATCH($A703&amp;"-6",Matches!$J$2:$J$201,0))&lt;&gt;"",$C703&gt;=INDEX(Matches!$F$2:$F$201,MATCH($A703&amp;"-6",Matches!$J$2:$J$201,0))),"",IF(AND(N703=INDEX(Matches!$G$2:$G$201,MATCH($A703&amp;"-6",Matches!$J$2:$J$201,0)),O703=INDEX(Matches!$H$2:$H$201,MATCH($A703&amp;"-6",Matches!$J$2:$J$201,0))),5,IF(SIGN(N703-O703)&lt;&gt;SIGN(INDEX(Matches!$G$2:$G$201,MATCH($A703&amp;"-6",Matches!$J$2:$J$201,0))-INDEX(Matches!$H$2:$H$201,MATCH($A703&amp;"-6",Matches!$J$2:$J$201,0))),0,IF(N703-O703=INDEX(Matches!$G$2:$G$201,MATCH($A703&amp;"-6",Matches!$J$2:$J$201,0))-INDEX(Matches!$H$2:$H$201,MATCH($A703&amp;"-6",Matches!$J$2:$J$201,0)),3,2))))),""))</f>
        <v/>
      </c>
      <c r="AD703" s="12" t="str">
        <f aca="false">IF(OR($B703="",P703="",Q703=""),"",IFERROR(IF(OR(INDEX(Matches!$I$2:$I$201,MATCH($A703&amp;"-7",Matches!$J$2:$J$201,0))="Void",INDEX(Matches!$G$2:$G$201,MATCH($A703&amp;"-7",Matches!$J$2:$J$201,0))="",INDEX(Matches!$H$2:$H$201,MATCH($A703&amp;"-7",Matches!$J$2:$J$201,0))=""),"",IF(AND($C703&lt;&gt;"",INDEX(Matches!$F$2:$F$201,MATCH($A703&amp;"-7",Matches!$J$2:$J$201,0))&lt;&gt;"",$C703&gt;=INDEX(Matches!$F$2:$F$201,MATCH($A703&amp;"-7",Matches!$J$2:$J$201,0))),"",IF(AND(P703=INDEX(Matches!$G$2:$G$201,MATCH($A703&amp;"-7",Matches!$J$2:$J$201,0)),Q703=INDEX(Matches!$H$2:$H$201,MATCH($A703&amp;"-7",Matches!$J$2:$J$201,0))),5,IF(SIGN(P703-Q703)&lt;&gt;SIGN(INDEX(Matches!$G$2:$G$201,MATCH($A703&amp;"-7",Matches!$J$2:$J$201,0))-INDEX(Matches!$H$2:$H$201,MATCH($A703&amp;"-7",Matches!$J$2:$J$201,0))),0,IF(P703-Q703=INDEX(Matches!$G$2:$G$201,MATCH($A703&amp;"-7",Matches!$J$2:$J$201,0))-INDEX(Matches!$H$2:$H$201,MATCH($A703&amp;"-7",Matches!$J$2:$J$201,0)),3,2))))),""))</f>
        <v/>
      </c>
      <c r="AE703" s="12" t="str">
        <f aca="false">IF(OR($B703="",R703="",S703=""),"",IFERROR(IF(OR(INDEX(Matches!$I$2:$I$201,MATCH($A703&amp;"-8",Matches!$J$2:$J$201,0))="Void",INDEX(Matches!$G$2:$G$201,MATCH($A703&amp;"-8",Matches!$J$2:$J$201,0))="",INDEX(Matches!$H$2:$H$201,MATCH($A703&amp;"-8",Matches!$J$2:$J$201,0))=""),"",IF(AND($C703&lt;&gt;"",INDEX(Matches!$F$2:$F$201,MATCH($A703&amp;"-8",Matches!$J$2:$J$201,0))&lt;&gt;"",$C703&gt;=INDEX(Matches!$F$2:$F$201,MATCH($A703&amp;"-8",Matches!$J$2:$J$201,0))),"",IF(AND(R703=INDEX(Matches!$G$2:$G$201,MATCH($A703&amp;"-8",Matches!$J$2:$J$201,0)),S703=INDEX(Matches!$H$2:$H$201,MATCH($A703&amp;"-8",Matches!$J$2:$J$201,0))),5,IF(SIGN(R703-S703)&lt;&gt;SIGN(INDEX(Matches!$G$2:$G$201,MATCH($A703&amp;"-8",Matches!$J$2:$J$201,0))-INDEX(Matches!$H$2:$H$201,MATCH($A703&amp;"-8",Matches!$J$2:$J$201,0))),0,IF(R703-S703=INDEX(Matches!$G$2:$G$201,MATCH($A703&amp;"-8",Matches!$J$2:$J$201,0))-INDEX(Matches!$H$2:$H$201,MATCH($A703&amp;"-8",Matches!$J$2:$J$201,0)),3,2))))),""))</f>
        <v/>
      </c>
      <c r="AF703" s="12" t="str">
        <f aca="false">IF(OR($B703="",T703="",U703=""),"",IFERROR(IF(OR(INDEX(Matches!$I$2:$I$201,MATCH($A703&amp;"-9",Matches!$J$2:$J$201,0))="Void",INDEX(Matches!$G$2:$G$201,MATCH($A703&amp;"-9",Matches!$J$2:$J$201,0))="",INDEX(Matches!$H$2:$H$201,MATCH($A703&amp;"-9",Matches!$J$2:$J$201,0))=""),"",IF(AND($C703&lt;&gt;"",INDEX(Matches!$F$2:$F$201,MATCH($A703&amp;"-9",Matches!$J$2:$J$201,0))&lt;&gt;"",$C703&gt;=INDEX(Matches!$F$2:$F$201,MATCH($A703&amp;"-9",Matches!$J$2:$J$201,0))),"",IF(AND(T703=INDEX(Matches!$G$2:$G$201,MATCH($A703&amp;"-9",Matches!$J$2:$J$201,0)),U703=INDEX(Matches!$H$2:$H$201,MATCH($A703&amp;"-9",Matches!$J$2:$J$201,0))),5,IF(SIGN(T703-U703)&lt;&gt;SIGN(INDEX(Matches!$G$2:$G$201,MATCH($A703&amp;"-9",Matches!$J$2:$J$201,0))-INDEX(Matches!$H$2:$H$201,MATCH($A703&amp;"-9",Matches!$J$2:$J$201,0))),0,IF(T703-U703=INDEX(Matches!$G$2:$G$201,MATCH($A703&amp;"-9",Matches!$J$2:$J$201,0))-INDEX(Matches!$H$2:$H$201,MATCH($A703&amp;"-9",Matches!$J$2:$J$201,0)),3,2))))),""))</f>
        <v/>
      </c>
      <c r="AG703" s="12" t="str">
        <f aca="false">IF(OR($B703="",V703="",W703=""),"",IFERROR(IF(OR(INDEX(Matches!$I$2:$I$201,MATCH($A703&amp;"-10",Matches!$J$2:$J$201,0))="Void",INDEX(Matches!$G$2:$G$201,MATCH($A703&amp;"-10",Matches!$J$2:$J$201,0))="",INDEX(Matches!$H$2:$H$201,MATCH($A703&amp;"-10",Matches!$J$2:$J$201,0))=""),"",IF(AND($C703&lt;&gt;"",INDEX(Matches!$F$2:$F$201,MATCH($A703&amp;"-10",Matches!$J$2:$J$201,0))&lt;&gt;"",$C703&gt;=INDEX(Matches!$F$2:$F$201,MATCH($A703&amp;"-10",Matches!$J$2:$J$201,0))),"",IF(AND(V703=INDEX(Matches!$G$2:$G$201,MATCH($A703&amp;"-10",Matches!$J$2:$J$201,0)),W703=INDEX(Matches!$H$2:$H$201,MATCH($A703&amp;"-10",Matches!$J$2:$J$201,0))),5,IF(SIGN(V703-W703)&lt;&gt;SIGN(INDEX(Matches!$G$2:$G$201,MATCH($A703&amp;"-10",Matches!$J$2:$J$201,0))-INDEX(Matches!$H$2:$H$201,MATCH($A703&amp;"-10",Matches!$J$2:$J$201,0))),0,IF(V703-W703=INDEX(Matches!$G$2:$G$201,MATCH($A703&amp;"-10",Matches!$J$2:$J$201,0))-INDEX(Matches!$H$2:$H$201,MATCH($A703&amp;"-10",Matches!$J$2:$J$201,0)),3,2))))),""))</f>
        <v/>
      </c>
      <c r="AH703" s="13" t="str">
        <f aca="false">IF($B703="","",SUM(X703:AG703))</f>
        <v/>
      </c>
      <c r="AI703" s="12" t="str">
        <f aca="false">IF($B703="","",COUNTIF(X703:AG703,5))</f>
        <v/>
      </c>
      <c r="AJ703" s="12" t="str">
        <f aca="false">IF($B703="","",COUNTIF(X703:AG703,"&gt;=2"))</f>
        <v/>
      </c>
      <c r="AK703" s="12" t="str">
        <f aca="false">IF($B703="","",COUNT(X703:AG703))</f>
        <v/>
      </c>
    </row>
    <row r="704" customFormat="false" ht="15" hidden="false" customHeight="false" outlineLevel="0" collapsed="false">
      <c r="A704" s="7"/>
      <c r="B704" s="7"/>
      <c r="C704" s="11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12" t="str">
        <f aca="false">IF(OR($B704="",D704="",E704=""),"",IFERROR(IF(OR(INDEX(Matches!$I$2:$I$201,MATCH($A704&amp;"-1",Matches!$J$2:$J$201,0))="Void",INDEX(Matches!$G$2:$G$201,MATCH($A704&amp;"-1",Matches!$J$2:$J$201,0))="",INDEX(Matches!$H$2:$H$201,MATCH($A704&amp;"-1",Matches!$J$2:$J$201,0))=""),"",IF(AND($C704&lt;&gt;"",INDEX(Matches!$F$2:$F$201,MATCH($A704&amp;"-1",Matches!$J$2:$J$201,0))&lt;&gt;"",$C704&gt;=INDEX(Matches!$F$2:$F$201,MATCH($A704&amp;"-1",Matches!$J$2:$J$201,0))),"",IF(AND(D704=INDEX(Matches!$G$2:$G$201,MATCH($A704&amp;"-1",Matches!$J$2:$J$201,0)),E704=INDEX(Matches!$H$2:$H$201,MATCH($A704&amp;"-1",Matches!$J$2:$J$201,0))),5,IF(SIGN(D704-E704)&lt;&gt;SIGN(INDEX(Matches!$G$2:$G$201,MATCH($A704&amp;"-1",Matches!$J$2:$J$201,0))-INDEX(Matches!$H$2:$H$201,MATCH($A704&amp;"-1",Matches!$J$2:$J$201,0))),0,IF(D704-E704=INDEX(Matches!$G$2:$G$201,MATCH($A704&amp;"-1",Matches!$J$2:$J$201,0))-INDEX(Matches!$H$2:$H$201,MATCH($A704&amp;"-1",Matches!$J$2:$J$201,0)),3,2))))),""))</f>
        <v/>
      </c>
      <c r="Y704" s="12" t="str">
        <f aca="false">IF(OR($B704="",F704="",G704=""),"",IFERROR(IF(OR(INDEX(Matches!$I$2:$I$201,MATCH($A704&amp;"-2",Matches!$J$2:$J$201,0))="Void",INDEX(Matches!$G$2:$G$201,MATCH($A704&amp;"-2",Matches!$J$2:$J$201,0))="",INDEX(Matches!$H$2:$H$201,MATCH($A704&amp;"-2",Matches!$J$2:$J$201,0))=""),"",IF(AND($C704&lt;&gt;"",INDEX(Matches!$F$2:$F$201,MATCH($A704&amp;"-2",Matches!$J$2:$J$201,0))&lt;&gt;"",$C704&gt;=INDEX(Matches!$F$2:$F$201,MATCH($A704&amp;"-2",Matches!$J$2:$J$201,0))),"",IF(AND(F704=INDEX(Matches!$G$2:$G$201,MATCH($A704&amp;"-2",Matches!$J$2:$J$201,0)),G704=INDEX(Matches!$H$2:$H$201,MATCH($A704&amp;"-2",Matches!$J$2:$J$201,0))),5,IF(SIGN(F704-G704)&lt;&gt;SIGN(INDEX(Matches!$G$2:$G$201,MATCH($A704&amp;"-2",Matches!$J$2:$J$201,0))-INDEX(Matches!$H$2:$H$201,MATCH($A704&amp;"-2",Matches!$J$2:$J$201,0))),0,IF(F704-G704=INDEX(Matches!$G$2:$G$201,MATCH($A704&amp;"-2",Matches!$J$2:$J$201,0))-INDEX(Matches!$H$2:$H$201,MATCH($A704&amp;"-2",Matches!$J$2:$J$201,0)),3,2))))),""))</f>
        <v/>
      </c>
      <c r="Z704" s="12" t="str">
        <f aca="false">IF(OR($B704="",H704="",I704=""),"",IFERROR(IF(OR(INDEX(Matches!$I$2:$I$201,MATCH($A704&amp;"-3",Matches!$J$2:$J$201,0))="Void",INDEX(Matches!$G$2:$G$201,MATCH($A704&amp;"-3",Matches!$J$2:$J$201,0))="",INDEX(Matches!$H$2:$H$201,MATCH($A704&amp;"-3",Matches!$J$2:$J$201,0))=""),"",IF(AND($C704&lt;&gt;"",INDEX(Matches!$F$2:$F$201,MATCH($A704&amp;"-3",Matches!$J$2:$J$201,0))&lt;&gt;"",$C704&gt;=INDEX(Matches!$F$2:$F$201,MATCH($A704&amp;"-3",Matches!$J$2:$J$201,0))),"",IF(AND(H704=INDEX(Matches!$G$2:$G$201,MATCH($A704&amp;"-3",Matches!$J$2:$J$201,0)),I704=INDEX(Matches!$H$2:$H$201,MATCH($A704&amp;"-3",Matches!$J$2:$J$201,0))),5,IF(SIGN(H704-I704)&lt;&gt;SIGN(INDEX(Matches!$G$2:$G$201,MATCH($A704&amp;"-3",Matches!$J$2:$J$201,0))-INDEX(Matches!$H$2:$H$201,MATCH($A704&amp;"-3",Matches!$J$2:$J$201,0))),0,IF(H704-I704=INDEX(Matches!$G$2:$G$201,MATCH($A704&amp;"-3",Matches!$J$2:$J$201,0))-INDEX(Matches!$H$2:$H$201,MATCH($A704&amp;"-3",Matches!$J$2:$J$201,0)),3,2))))),""))</f>
        <v/>
      </c>
      <c r="AA704" s="12" t="str">
        <f aca="false">IF(OR($B704="",J704="",K704=""),"",IFERROR(IF(OR(INDEX(Matches!$I$2:$I$201,MATCH($A704&amp;"-4",Matches!$J$2:$J$201,0))="Void",INDEX(Matches!$G$2:$G$201,MATCH($A704&amp;"-4",Matches!$J$2:$J$201,0))="",INDEX(Matches!$H$2:$H$201,MATCH($A704&amp;"-4",Matches!$J$2:$J$201,0))=""),"",IF(AND($C704&lt;&gt;"",INDEX(Matches!$F$2:$F$201,MATCH($A704&amp;"-4",Matches!$J$2:$J$201,0))&lt;&gt;"",$C704&gt;=INDEX(Matches!$F$2:$F$201,MATCH($A704&amp;"-4",Matches!$J$2:$J$201,0))),"",IF(AND(J704=INDEX(Matches!$G$2:$G$201,MATCH($A704&amp;"-4",Matches!$J$2:$J$201,0)),K704=INDEX(Matches!$H$2:$H$201,MATCH($A704&amp;"-4",Matches!$J$2:$J$201,0))),5,IF(SIGN(J704-K704)&lt;&gt;SIGN(INDEX(Matches!$G$2:$G$201,MATCH($A704&amp;"-4",Matches!$J$2:$J$201,0))-INDEX(Matches!$H$2:$H$201,MATCH($A704&amp;"-4",Matches!$J$2:$J$201,0))),0,IF(J704-K704=INDEX(Matches!$G$2:$G$201,MATCH($A704&amp;"-4",Matches!$J$2:$J$201,0))-INDEX(Matches!$H$2:$H$201,MATCH($A704&amp;"-4",Matches!$J$2:$J$201,0)),3,2))))),""))</f>
        <v/>
      </c>
      <c r="AB704" s="12" t="str">
        <f aca="false">IF(OR($B704="",L704="",M704=""),"",IFERROR(IF(OR(INDEX(Matches!$I$2:$I$201,MATCH($A704&amp;"-5",Matches!$J$2:$J$201,0))="Void",INDEX(Matches!$G$2:$G$201,MATCH($A704&amp;"-5",Matches!$J$2:$J$201,0))="",INDEX(Matches!$H$2:$H$201,MATCH($A704&amp;"-5",Matches!$J$2:$J$201,0))=""),"",IF(AND($C704&lt;&gt;"",INDEX(Matches!$F$2:$F$201,MATCH($A704&amp;"-5",Matches!$J$2:$J$201,0))&lt;&gt;"",$C704&gt;=INDEX(Matches!$F$2:$F$201,MATCH($A704&amp;"-5",Matches!$J$2:$J$201,0))),"",IF(AND(L704=INDEX(Matches!$G$2:$G$201,MATCH($A704&amp;"-5",Matches!$J$2:$J$201,0)),M704=INDEX(Matches!$H$2:$H$201,MATCH($A704&amp;"-5",Matches!$J$2:$J$201,0))),5,IF(SIGN(L704-M704)&lt;&gt;SIGN(INDEX(Matches!$G$2:$G$201,MATCH($A704&amp;"-5",Matches!$J$2:$J$201,0))-INDEX(Matches!$H$2:$H$201,MATCH($A704&amp;"-5",Matches!$J$2:$J$201,0))),0,IF(L704-M704=INDEX(Matches!$G$2:$G$201,MATCH($A704&amp;"-5",Matches!$J$2:$J$201,0))-INDEX(Matches!$H$2:$H$201,MATCH($A704&amp;"-5",Matches!$J$2:$J$201,0)),3,2))))),""))</f>
        <v/>
      </c>
      <c r="AC704" s="12" t="str">
        <f aca="false">IF(OR($B704="",N704="",O704=""),"",IFERROR(IF(OR(INDEX(Matches!$I$2:$I$201,MATCH($A704&amp;"-6",Matches!$J$2:$J$201,0))="Void",INDEX(Matches!$G$2:$G$201,MATCH($A704&amp;"-6",Matches!$J$2:$J$201,0))="",INDEX(Matches!$H$2:$H$201,MATCH($A704&amp;"-6",Matches!$J$2:$J$201,0))=""),"",IF(AND($C704&lt;&gt;"",INDEX(Matches!$F$2:$F$201,MATCH($A704&amp;"-6",Matches!$J$2:$J$201,0))&lt;&gt;"",$C704&gt;=INDEX(Matches!$F$2:$F$201,MATCH($A704&amp;"-6",Matches!$J$2:$J$201,0))),"",IF(AND(N704=INDEX(Matches!$G$2:$G$201,MATCH($A704&amp;"-6",Matches!$J$2:$J$201,0)),O704=INDEX(Matches!$H$2:$H$201,MATCH($A704&amp;"-6",Matches!$J$2:$J$201,0))),5,IF(SIGN(N704-O704)&lt;&gt;SIGN(INDEX(Matches!$G$2:$G$201,MATCH($A704&amp;"-6",Matches!$J$2:$J$201,0))-INDEX(Matches!$H$2:$H$201,MATCH($A704&amp;"-6",Matches!$J$2:$J$201,0))),0,IF(N704-O704=INDEX(Matches!$G$2:$G$201,MATCH($A704&amp;"-6",Matches!$J$2:$J$201,0))-INDEX(Matches!$H$2:$H$201,MATCH($A704&amp;"-6",Matches!$J$2:$J$201,0)),3,2))))),""))</f>
        <v/>
      </c>
      <c r="AD704" s="12" t="str">
        <f aca="false">IF(OR($B704="",P704="",Q704=""),"",IFERROR(IF(OR(INDEX(Matches!$I$2:$I$201,MATCH($A704&amp;"-7",Matches!$J$2:$J$201,0))="Void",INDEX(Matches!$G$2:$G$201,MATCH($A704&amp;"-7",Matches!$J$2:$J$201,0))="",INDEX(Matches!$H$2:$H$201,MATCH($A704&amp;"-7",Matches!$J$2:$J$201,0))=""),"",IF(AND($C704&lt;&gt;"",INDEX(Matches!$F$2:$F$201,MATCH($A704&amp;"-7",Matches!$J$2:$J$201,0))&lt;&gt;"",$C704&gt;=INDEX(Matches!$F$2:$F$201,MATCH($A704&amp;"-7",Matches!$J$2:$J$201,0))),"",IF(AND(P704=INDEX(Matches!$G$2:$G$201,MATCH($A704&amp;"-7",Matches!$J$2:$J$201,0)),Q704=INDEX(Matches!$H$2:$H$201,MATCH($A704&amp;"-7",Matches!$J$2:$J$201,0))),5,IF(SIGN(P704-Q704)&lt;&gt;SIGN(INDEX(Matches!$G$2:$G$201,MATCH($A704&amp;"-7",Matches!$J$2:$J$201,0))-INDEX(Matches!$H$2:$H$201,MATCH($A704&amp;"-7",Matches!$J$2:$J$201,0))),0,IF(P704-Q704=INDEX(Matches!$G$2:$G$201,MATCH($A704&amp;"-7",Matches!$J$2:$J$201,0))-INDEX(Matches!$H$2:$H$201,MATCH($A704&amp;"-7",Matches!$J$2:$J$201,0)),3,2))))),""))</f>
        <v/>
      </c>
      <c r="AE704" s="12" t="str">
        <f aca="false">IF(OR($B704="",R704="",S704=""),"",IFERROR(IF(OR(INDEX(Matches!$I$2:$I$201,MATCH($A704&amp;"-8",Matches!$J$2:$J$201,0))="Void",INDEX(Matches!$G$2:$G$201,MATCH($A704&amp;"-8",Matches!$J$2:$J$201,0))="",INDEX(Matches!$H$2:$H$201,MATCH($A704&amp;"-8",Matches!$J$2:$J$201,0))=""),"",IF(AND($C704&lt;&gt;"",INDEX(Matches!$F$2:$F$201,MATCH($A704&amp;"-8",Matches!$J$2:$J$201,0))&lt;&gt;"",$C704&gt;=INDEX(Matches!$F$2:$F$201,MATCH($A704&amp;"-8",Matches!$J$2:$J$201,0))),"",IF(AND(R704=INDEX(Matches!$G$2:$G$201,MATCH($A704&amp;"-8",Matches!$J$2:$J$201,0)),S704=INDEX(Matches!$H$2:$H$201,MATCH($A704&amp;"-8",Matches!$J$2:$J$201,0))),5,IF(SIGN(R704-S704)&lt;&gt;SIGN(INDEX(Matches!$G$2:$G$201,MATCH($A704&amp;"-8",Matches!$J$2:$J$201,0))-INDEX(Matches!$H$2:$H$201,MATCH($A704&amp;"-8",Matches!$J$2:$J$201,0))),0,IF(R704-S704=INDEX(Matches!$G$2:$G$201,MATCH($A704&amp;"-8",Matches!$J$2:$J$201,0))-INDEX(Matches!$H$2:$H$201,MATCH($A704&amp;"-8",Matches!$J$2:$J$201,0)),3,2))))),""))</f>
        <v/>
      </c>
      <c r="AF704" s="12" t="str">
        <f aca="false">IF(OR($B704="",T704="",U704=""),"",IFERROR(IF(OR(INDEX(Matches!$I$2:$I$201,MATCH($A704&amp;"-9",Matches!$J$2:$J$201,0))="Void",INDEX(Matches!$G$2:$G$201,MATCH($A704&amp;"-9",Matches!$J$2:$J$201,0))="",INDEX(Matches!$H$2:$H$201,MATCH($A704&amp;"-9",Matches!$J$2:$J$201,0))=""),"",IF(AND($C704&lt;&gt;"",INDEX(Matches!$F$2:$F$201,MATCH($A704&amp;"-9",Matches!$J$2:$J$201,0))&lt;&gt;"",$C704&gt;=INDEX(Matches!$F$2:$F$201,MATCH($A704&amp;"-9",Matches!$J$2:$J$201,0))),"",IF(AND(T704=INDEX(Matches!$G$2:$G$201,MATCH($A704&amp;"-9",Matches!$J$2:$J$201,0)),U704=INDEX(Matches!$H$2:$H$201,MATCH($A704&amp;"-9",Matches!$J$2:$J$201,0))),5,IF(SIGN(T704-U704)&lt;&gt;SIGN(INDEX(Matches!$G$2:$G$201,MATCH($A704&amp;"-9",Matches!$J$2:$J$201,0))-INDEX(Matches!$H$2:$H$201,MATCH($A704&amp;"-9",Matches!$J$2:$J$201,0))),0,IF(T704-U704=INDEX(Matches!$G$2:$G$201,MATCH($A704&amp;"-9",Matches!$J$2:$J$201,0))-INDEX(Matches!$H$2:$H$201,MATCH($A704&amp;"-9",Matches!$J$2:$J$201,0)),3,2))))),""))</f>
        <v/>
      </c>
      <c r="AG704" s="12" t="str">
        <f aca="false">IF(OR($B704="",V704="",W704=""),"",IFERROR(IF(OR(INDEX(Matches!$I$2:$I$201,MATCH($A704&amp;"-10",Matches!$J$2:$J$201,0))="Void",INDEX(Matches!$G$2:$G$201,MATCH($A704&amp;"-10",Matches!$J$2:$J$201,0))="",INDEX(Matches!$H$2:$H$201,MATCH($A704&amp;"-10",Matches!$J$2:$J$201,0))=""),"",IF(AND($C704&lt;&gt;"",INDEX(Matches!$F$2:$F$201,MATCH($A704&amp;"-10",Matches!$J$2:$J$201,0))&lt;&gt;"",$C704&gt;=INDEX(Matches!$F$2:$F$201,MATCH($A704&amp;"-10",Matches!$J$2:$J$201,0))),"",IF(AND(V704=INDEX(Matches!$G$2:$G$201,MATCH($A704&amp;"-10",Matches!$J$2:$J$201,0)),W704=INDEX(Matches!$H$2:$H$201,MATCH($A704&amp;"-10",Matches!$J$2:$J$201,0))),5,IF(SIGN(V704-W704)&lt;&gt;SIGN(INDEX(Matches!$G$2:$G$201,MATCH($A704&amp;"-10",Matches!$J$2:$J$201,0))-INDEX(Matches!$H$2:$H$201,MATCH($A704&amp;"-10",Matches!$J$2:$J$201,0))),0,IF(V704-W704=INDEX(Matches!$G$2:$G$201,MATCH($A704&amp;"-10",Matches!$J$2:$J$201,0))-INDEX(Matches!$H$2:$H$201,MATCH($A704&amp;"-10",Matches!$J$2:$J$201,0)),3,2))))),""))</f>
        <v/>
      </c>
      <c r="AH704" s="13" t="str">
        <f aca="false">IF($B704="","",SUM(X704:AG704))</f>
        <v/>
      </c>
      <c r="AI704" s="12" t="str">
        <f aca="false">IF($B704="","",COUNTIF(X704:AG704,5))</f>
        <v/>
      </c>
      <c r="AJ704" s="12" t="str">
        <f aca="false">IF($B704="","",COUNTIF(X704:AG704,"&gt;=2"))</f>
        <v/>
      </c>
      <c r="AK704" s="12" t="str">
        <f aca="false">IF($B704="","",COUNT(X704:AG704))</f>
        <v/>
      </c>
    </row>
    <row r="705" customFormat="false" ht="15" hidden="false" customHeight="false" outlineLevel="0" collapsed="false">
      <c r="A705" s="7"/>
      <c r="B705" s="7"/>
      <c r="C705" s="11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12" t="str">
        <f aca="false">IF(OR($B705="",D705="",E705=""),"",IFERROR(IF(OR(INDEX(Matches!$I$2:$I$201,MATCH($A705&amp;"-1",Matches!$J$2:$J$201,0))="Void",INDEX(Matches!$G$2:$G$201,MATCH($A705&amp;"-1",Matches!$J$2:$J$201,0))="",INDEX(Matches!$H$2:$H$201,MATCH($A705&amp;"-1",Matches!$J$2:$J$201,0))=""),"",IF(AND($C705&lt;&gt;"",INDEX(Matches!$F$2:$F$201,MATCH($A705&amp;"-1",Matches!$J$2:$J$201,0))&lt;&gt;"",$C705&gt;=INDEX(Matches!$F$2:$F$201,MATCH($A705&amp;"-1",Matches!$J$2:$J$201,0))),"",IF(AND(D705=INDEX(Matches!$G$2:$G$201,MATCH($A705&amp;"-1",Matches!$J$2:$J$201,0)),E705=INDEX(Matches!$H$2:$H$201,MATCH($A705&amp;"-1",Matches!$J$2:$J$201,0))),5,IF(SIGN(D705-E705)&lt;&gt;SIGN(INDEX(Matches!$G$2:$G$201,MATCH($A705&amp;"-1",Matches!$J$2:$J$201,0))-INDEX(Matches!$H$2:$H$201,MATCH($A705&amp;"-1",Matches!$J$2:$J$201,0))),0,IF(D705-E705=INDEX(Matches!$G$2:$G$201,MATCH($A705&amp;"-1",Matches!$J$2:$J$201,0))-INDEX(Matches!$H$2:$H$201,MATCH($A705&amp;"-1",Matches!$J$2:$J$201,0)),3,2))))),""))</f>
        <v/>
      </c>
      <c r="Y705" s="12" t="str">
        <f aca="false">IF(OR($B705="",F705="",G705=""),"",IFERROR(IF(OR(INDEX(Matches!$I$2:$I$201,MATCH($A705&amp;"-2",Matches!$J$2:$J$201,0))="Void",INDEX(Matches!$G$2:$G$201,MATCH($A705&amp;"-2",Matches!$J$2:$J$201,0))="",INDEX(Matches!$H$2:$H$201,MATCH($A705&amp;"-2",Matches!$J$2:$J$201,0))=""),"",IF(AND($C705&lt;&gt;"",INDEX(Matches!$F$2:$F$201,MATCH($A705&amp;"-2",Matches!$J$2:$J$201,0))&lt;&gt;"",$C705&gt;=INDEX(Matches!$F$2:$F$201,MATCH($A705&amp;"-2",Matches!$J$2:$J$201,0))),"",IF(AND(F705=INDEX(Matches!$G$2:$G$201,MATCH($A705&amp;"-2",Matches!$J$2:$J$201,0)),G705=INDEX(Matches!$H$2:$H$201,MATCH($A705&amp;"-2",Matches!$J$2:$J$201,0))),5,IF(SIGN(F705-G705)&lt;&gt;SIGN(INDEX(Matches!$G$2:$G$201,MATCH($A705&amp;"-2",Matches!$J$2:$J$201,0))-INDEX(Matches!$H$2:$H$201,MATCH($A705&amp;"-2",Matches!$J$2:$J$201,0))),0,IF(F705-G705=INDEX(Matches!$G$2:$G$201,MATCH($A705&amp;"-2",Matches!$J$2:$J$201,0))-INDEX(Matches!$H$2:$H$201,MATCH($A705&amp;"-2",Matches!$J$2:$J$201,0)),3,2))))),""))</f>
        <v/>
      </c>
      <c r="Z705" s="12" t="str">
        <f aca="false">IF(OR($B705="",H705="",I705=""),"",IFERROR(IF(OR(INDEX(Matches!$I$2:$I$201,MATCH($A705&amp;"-3",Matches!$J$2:$J$201,0))="Void",INDEX(Matches!$G$2:$G$201,MATCH($A705&amp;"-3",Matches!$J$2:$J$201,0))="",INDEX(Matches!$H$2:$H$201,MATCH($A705&amp;"-3",Matches!$J$2:$J$201,0))=""),"",IF(AND($C705&lt;&gt;"",INDEX(Matches!$F$2:$F$201,MATCH($A705&amp;"-3",Matches!$J$2:$J$201,0))&lt;&gt;"",$C705&gt;=INDEX(Matches!$F$2:$F$201,MATCH($A705&amp;"-3",Matches!$J$2:$J$201,0))),"",IF(AND(H705=INDEX(Matches!$G$2:$G$201,MATCH($A705&amp;"-3",Matches!$J$2:$J$201,0)),I705=INDEX(Matches!$H$2:$H$201,MATCH($A705&amp;"-3",Matches!$J$2:$J$201,0))),5,IF(SIGN(H705-I705)&lt;&gt;SIGN(INDEX(Matches!$G$2:$G$201,MATCH($A705&amp;"-3",Matches!$J$2:$J$201,0))-INDEX(Matches!$H$2:$H$201,MATCH($A705&amp;"-3",Matches!$J$2:$J$201,0))),0,IF(H705-I705=INDEX(Matches!$G$2:$G$201,MATCH($A705&amp;"-3",Matches!$J$2:$J$201,0))-INDEX(Matches!$H$2:$H$201,MATCH($A705&amp;"-3",Matches!$J$2:$J$201,0)),3,2))))),""))</f>
        <v/>
      </c>
      <c r="AA705" s="12" t="str">
        <f aca="false">IF(OR($B705="",J705="",K705=""),"",IFERROR(IF(OR(INDEX(Matches!$I$2:$I$201,MATCH($A705&amp;"-4",Matches!$J$2:$J$201,0))="Void",INDEX(Matches!$G$2:$G$201,MATCH($A705&amp;"-4",Matches!$J$2:$J$201,0))="",INDEX(Matches!$H$2:$H$201,MATCH($A705&amp;"-4",Matches!$J$2:$J$201,0))=""),"",IF(AND($C705&lt;&gt;"",INDEX(Matches!$F$2:$F$201,MATCH($A705&amp;"-4",Matches!$J$2:$J$201,0))&lt;&gt;"",$C705&gt;=INDEX(Matches!$F$2:$F$201,MATCH($A705&amp;"-4",Matches!$J$2:$J$201,0))),"",IF(AND(J705=INDEX(Matches!$G$2:$G$201,MATCH($A705&amp;"-4",Matches!$J$2:$J$201,0)),K705=INDEX(Matches!$H$2:$H$201,MATCH($A705&amp;"-4",Matches!$J$2:$J$201,0))),5,IF(SIGN(J705-K705)&lt;&gt;SIGN(INDEX(Matches!$G$2:$G$201,MATCH($A705&amp;"-4",Matches!$J$2:$J$201,0))-INDEX(Matches!$H$2:$H$201,MATCH($A705&amp;"-4",Matches!$J$2:$J$201,0))),0,IF(J705-K705=INDEX(Matches!$G$2:$G$201,MATCH($A705&amp;"-4",Matches!$J$2:$J$201,0))-INDEX(Matches!$H$2:$H$201,MATCH($A705&amp;"-4",Matches!$J$2:$J$201,0)),3,2))))),""))</f>
        <v/>
      </c>
      <c r="AB705" s="12" t="str">
        <f aca="false">IF(OR($B705="",L705="",M705=""),"",IFERROR(IF(OR(INDEX(Matches!$I$2:$I$201,MATCH($A705&amp;"-5",Matches!$J$2:$J$201,0))="Void",INDEX(Matches!$G$2:$G$201,MATCH($A705&amp;"-5",Matches!$J$2:$J$201,0))="",INDEX(Matches!$H$2:$H$201,MATCH($A705&amp;"-5",Matches!$J$2:$J$201,0))=""),"",IF(AND($C705&lt;&gt;"",INDEX(Matches!$F$2:$F$201,MATCH($A705&amp;"-5",Matches!$J$2:$J$201,0))&lt;&gt;"",$C705&gt;=INDEX(Matches!$F$2:$F$201,MATCH($A705&amp;"-5",Matches!$J$2:$J$201,0))),"",IF(AND(L705=INDEX(Matches!$G$2:$G$201,MATCH($A705&amp;"-5",Matches!$J$2:$J$201,0)),M705=INDEX(Matches!$H$2:$H$201,MATCH($A705&amp;"-5",Matches!$J$2:$J$201,0))),5,IF(SIGN(L705-M705)&lt;&gt;SIGN(INDEX(Matches!$G$2:$G$201,MATCH($A705&amp;"-5",Matches!$J$2:$J$201,0))-INDEX(Matches!$H$2:$H$201,MATCH($A705&amp;"-5",Matches!$J$2:$J$201,0))),0,IF(L705-M705=INDEX(Matches!$G$2:$G$201,MATCH($A705&amp;"-5",Matches!$J$2:$J$201,0))-INDEX(Matches!$H$2:$H$201,MATCH($A705&amp;"-5",Matches!$J$2:$J$201,0)),3,2))))),""))</f>
        <v/>
      </c>
      <c r="AC705" s="12" t="str">
        <f aca="false">IF(OR($B705="",N705="",O705=""),"",IFERROR(IF(OR(INDEX(Matches!$I$2:$I$201,MATCH($A705&amp;"-6",Matches!$J$2:$J$201,0))="Void",INDEX(Matches!$G$2:$G$201,MATCH($A705&amp;"-6",Matches!$J$2:$J$201,0))="",INDEX(Matches!$H$2:$H$201,MATCH($A705&amp;"-6",Matches!$J$2:$J$201,0))=""),"",IF(AND($C705&lt;&gt;"",INDEX(Matches!$F$2:$F$201,MATCH($A705&amp;"-6",Matches!$J$2:$J$201,0))&lt;&gt;"",$C705&gt;=INDEX(Matches!$F$2:$F$201,MATCH($A705&amp;"-6",Matches!$J$2:$J$201,0))),"",IF(AND(N705=INDEX(Matches!$G$2:$G$201,MATCH($A705&amp;"-6",Matches!$J$2:$J$201,0)),O705=INDEX(Matches!$H$2:$H$201,MATCH($A705&amp;"-6",Matches!$J$2:$J$201,0))),5,IF(SIGN(N705-O705)&lt;&gt;SIGN(INDEX(Matches!$G$2:$G$201,MATCH($A705&amp;"-6",Matches!$J$2:$J$201,0))-INDEX(Matches!$H$2:$H$201,MATCH($A705&amp;"-6",Matches!$J$2:$J$201,0))),0,IF(N705-O705=INDEX(Matches!$G$2:$G$201,MATCH($A705&amp;"-6",Matches!$J$2:$J$201,0))-INDEX(Matches!$H$2:$H$201,MATCH($A705&amp;"-6",Matches!$J$2:$J$201,0)),3,2))))),""))</f>
        <v/>
      </c>
      <c r="AD705" s="12" t="str">
        <f aca="false">IF(OR($B705="",P705="",Q705=""),"",IFERROR(IF(OR(INDEX(Matches!$I$2:$I$201,MATCH($A705&amp;"-7",Matches!$J$2:$J$201,0))="Void",INDEX(Matches!$G$2:$G$201,MATCH($A705&amp;"-7",Matches!$J$2:$J$201,0))="",INDEX(Matches!$H$2:$H$201,MATCH($A705&amp;"-7",Matches!$J$2:$J$201,0))=""),"",IF(AND($C705&lt;&gt;"",INDEX(Matches!$F$2:$F$201,MATCH($A705&amp;"-7",Matches!$J$2:$J$201,0))&lt;&gt;"",$C705&gt;=INDEX(Matches!$F$2:$F$201,MATCH($A705&amp;"-7",Matches!$J$2:$J$201,0))),"",IF(AND(P705=INDEX(Matches!$G$2:$G$201,MATCH($A705&amp;"-7",Matches!$J$2:$J$201,0)),Q705=INDEX(Matches!$H$2:$H$201,MATCH($A705&amp;"-7",Matches!$J$2:$J$201,0))),5,IF(SIGN(P705-Q705)&lt;&gt;SIGN(INDEX(Matches!$G$2:$G$201,MATCH($A705&amp;"-7",Matches!$J$2:$J$201,0))-INDEX(Matches!$H$2:$H$201,MATCH($A705&amp;"-7",Matches!$J$2:$J$201,0))),0,IF(P705-Q705=INDEX(Matches!$G$2:$G$201,MATCH($A705&amp;"-7",Matches!$J$2:$J$201,0))-INDEX(Matches!$H$2:$H$201,MATCH($A705&amp;"-7",Matches!$J$2:$J$201,0)),3,2))))),""))</f>
        <v/>
      </c>
      <c r="AE705" s="12" t="str">
        <f aca="false">IF(OR($B705="",R705="",S705=""),"",IFERROR(IF(OR(INDEX(Matches!$I$2:$I$201,MATCH($A705&amp;"-8",Matches!$J$2:$J$201,0))="Void",INDEX(Matches!$G$2:$G$201,MATCH($A705&amp;"-8",Matches!$J$2:$J$201,0))="",INDEX(Matches!$H$2:$H$201,MATCH($A705&amp;"-8",Matches!$J$2:$J$201,0))=""),"",IF(AND($C705&lt;&gt;"",INDEX(Matches!$F$2:$F$201,MATCH($A705&amp;"-8",Matches!$J$2:$J$201,0))&lt;&gt;"",$C705&gt;=INDEX(Matches!$F$2:$F$201,MATCH($A705&amp;"-8",Matches!$J$2:$J$201,0))),"",IF(AND(R705=INDEX(Matches!$G$2:$G$201,MATCH($A705&amp;"-8",Matches!$J$2:$J$201,0)),S705=INDEX(Matches!$H$2:$H$201,MATCH($A705&amp;"-8",Matches!$J$2:$J$201,0))),5,IF(SIGN(R705-S705)&lt;&gt;SIGN(INDEX(Matches!$G$2:$G$201,MATCH($A705&amp;"-8",Matches!$J$2:$J$201,0))-INDEX(Matches!$H$2:$H$201,MATCH($A705&amp;"-8",Matches!$J$2:$J$201,0))),0,IF(R705-S705=INDEX(Matches!$G$2:$G$201,MATCH($A705&amp;"-8",Matches!$J$2:$J$201,0))-INDEX(Matches!$H$2:$H$201,MATCH($A705&amp;"-8",Matches!$J$2:$J$201,0)),3,2))))),""))</f>
        <v/>
      </c>
      <c r="AF705" s="12" t="str">
        <f aca="false">IF(OR($B705="",T705="",U705=""),"",IFERROR(IF(OR(INDEX(Matches!$I$2:$I$201,MATCH($A705&amp;"-9",Matches!$J$2:$J$201,0))="Void",INDEX(Matches!$G$2:$G$201,MATCH($A705&amp;"-9",Matches!$J$2:$J$201,0))="",INDEX(Matches!$H$2:$H$201,MATCH($A705&amp;"-9",Matches!$J$2:$J$201,0))=""),"",IF(AND($C705&lt;&gt;"",INDEX(Matches!$F$2:$F$201,MATCH($A705&amp;"-9",Matches!$J$2:$J$201,0))&lt;&gt;"",$C705&gt;=INDEX(Matches!$F$2:$F$201,MATCH($A705&amp;"-9",Matches!$J$2:$J$201,0))),"",IF(AND(T705=INDEX(Matches!$G$2:$G$201,MATCH($A705&amp;"-9",Matches!$J$2:$J$201,0)),U705=INDEX(Matches!$H$2:$H$201,MATCH($A705&amp;"-9",Matches!$J$2:$J$201,0))),5,IF(SIGN(T705-U705)&lt;&gt;SIGN(INDEX(Matches!$G$2:$G$201,MATCH($A705&amp;"-9",Matches!$J$2:$J$201,0))-INDEX(Matches!$H$2:$H$201,MATCH($A705&amp;"-9",Matches!$J$2:$J$201,0))),0,IF(T705-U705=INDEX(Matches!$G$2:$G$201,MATCH($A705&amp;"-9",Matches!$J$2:$J$201,0))-INDEX(Matches!$H$2:$H$201,MATCH($A705&amp;"-9",Matches!$J$2:$J$201,0)),3,2))))),""))</f>
        <v/>
      </c>
      <c r="AG705" s="12" t="str">
        <f aca="false">IF(OR($B705="",V705="",W705=""),"",IFERROR(IF(OR(INDEX(Matches!$I$2:$I$201,MATCH($A705&amp;"-10",Matches!$J$2:$J$201,0))="Void",INDEX(Matches!$G$2:$G$201,MATCH($A705&amp;"-10",Matches!$J$2:$J$201,0))="",INDEX(Matches!$H$2:$H$201,MATCH($A705&amp;"-10",Matches!$J$2:$J$201,0))=""),"",IF(AND($C705&lt;&gt;"",INDEX(Matches!$F$2:$F$201,MATCH($A705&amp;"-10",Matches!$J$2:$J$201,0))&lt;&gt;"",$C705&gt;=INDEX(Matches!$F$2:$F$201,MATCH($A705&amp;"-10",Matches!$J$2:$J$201,0))),"",IF(AND(V705=INDEX(Matches!$G$2:$G$201,MATCH($A705&amp;"-10",Matches!$J$2:$J$201,0)),W705=INDEX(Matches!$H$2:$H$201,MATCH($A705&amp;"-10",Matches!$J$2:$J$201,0))),5,IF(SIGN(V705-W705)&lt;&gt;SIGN(INDEX(Matches!$G$2:$G$201,MATCH($A705&amp;"-10",Matches!$J$2:$J$201,0))-INDEX(Matches!$H$2:$H$201,MATCH($A705&amp;"-10",Matches!$J$2:$J$201,0))),0,IF(V705-W705=INDEX(Matches!$G$2:$G$201,MATCH($A705&amp;"-10",Matches!$J$2:$J$201,0))-INDEX(Matches!$H$2:$H$201,MATCH($A705&amp;"-10",Matches!$J$2:$J$201,0)),3,2))))),""))</f>
        <v/>
      </c>
      <c r="AH705" s="13" t="str">
        <f aca="false">IF($B705="","",SUM(X705:AG705))</f>
        <v/>
      </c>
      <c r="AI705" s="12" t="str">
        <f aca="false">IF($B705="","",COUNTIF(X705:AG705,5))</f>
        <v/>
      </c>
      <c r="AJ705" s="12" t="str">
        <f aca="false">IF($B705="","",COUNTIF(X705:AG705,"&gt;=2"))</f>
        <v/>
      </c>
      <c r="AK705" s="12" t="str">
        <f aca="false">IF($B705="","",COUNT(X705:AG705))</f>
        <v/>
      </c>
    </row>
    <row r="706" customFormat="false" ht="15" hidden="false" customHeight="false" outlineLevel="0" collapsed="false">
      <c r="A706" s="7"/>
      <c r="B706" s="7"/>
      <c r="C706" s="11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12" t="str">
        <f aca="false">IF(OR($B706="",D706="",E706=""),"",IFERROR(IF(OR(INDEX(Matches!$I$2:$I$201,MATCH($A706&amp;"-1",Matches!$J$2:$J$201,0))="Void",INDEX(Matches!$G$2:$G$201,MATCH($A706&amp;"-1",Matches!$J$2:$J$201,0))="",INDEX(Matches!$H$2:$H$201,MATCH($A706&amp;"-1",Matches!$J$2:$J$201,0))=""),"",IF(AND($C706&lt;&gt;"",INDEX(Matches!$F$2:$F$201,MATCH($A706&amp;"-1",Matches!$J$2:$J$201,0))&lt;&gt;"",$C706&gt;=INDEX(Matches!$F$2:$F$201,MATCH($A706&amp;"-1",Matches!$J$2:$J$201,0))),"",IF(AND(D706=INDEX(Matches!$G$2:$G$201,MATCH($A706&amp;"-1",Matches!$J$2:$J$201,0)),E706=INDEX(Matches!$H$2:$H$201,MATCH($A706&amp;"-1",Matches!$J$2:$J$201,0))),5,IF(SIGN(D706-E706)&lt;&gt;SIGN(INDEX(Matches!$G$2:$G$201,MATCH($A706&amp;"-1",Matches!$J$2:$J$201,0))-INDEX(Matches!$H$2:$H$201,MATCH($A706&amp;"-1",Matches!$J$2:$J$201,0))),0,IF(D706-E706=INDEX(Matches!$G$2:$G$201,MATCH($A706&amp;"-1",Matches!$J$2:$J$201,0))-INDEX(Matches!$H$2:$H$201,MATCH($A706&amp;"-1",Matches!$J$2:$J$201,0)),3,2))))),""))</f>
        <v/>
      </c>
      <c r="Y706" s="12" t="str">
        <f aca="false">IF(OR($B706="",F706="",G706=""),"",IFERROR(IF(OR(INDEX(Matches!$I$2:$I$201,MATCH($A706&amp;"-2",Matches!$J$2:$J$201,0))="Void",INDEX(Matches!$G$2:$G$201,MATCH($A706&amp;"-2",Matches!$J$2:$J$201,0))="",INDEX(Matches!$H$2:$H$201,MATCH($A706&amp;"-2",Matches!$J$2:$J$201,0))=""),"",IF(AND($C706&lt;&gt;"",INDEX(Matches!$F$2:$F$201,MATCH($A706&amp;"-2",Matches!$J$2:$J$201,0))&lt;&gt;"",$C706&gt;=INDEX(Matches!$F$2:$F$201,MATCH($A706&amp;"-2",Matches!$J$2:$J$201,0))),"",IF(AND(F706=INDEX(Matches!$G$2:$G$201,MATCH($A706&amp;"-2",Matches!$J$2:$J$201,0)),G706=INDEX(Matches!$H$2:$H$201,MATCH($A706&amp;"-2",Matches!$J$2:$J$201,0))),5,IF(SIGN(F706-G706)&lt;&gt;SIGN(INDEX(Matches!$G$2:$G$201,MATCH($A706&amp;"-2",Matches!$J$2:$J$201,0))-INDEX(Matches!$H$2:$H$201,MATCH($A706&amp;"-2",Matches!$J$2:$J$201,0))),0,IF(F706-G706=INDEX(Matches!$G$2:$G$201,MATCH($A706&amp;"-2",Matches!$J$2:$J$201,0))-INDEX(Matches!$H$2:$H$201,MATCH($A706&amp;"-2",Matches!$J$2:$J$201,0)),3,2))))),""))</f>
        <v/>
      </c>
      <c r="Z706" s="12" t="str">
        <f aca="false">IF(OR($B706="",H706="",I706=""),"",IFERROR(IF(OR(INDEX(Matches!$I$2:$I$201,MATCH($A706&amp;"-3",Matches!$J$2:$J$201,0))="Void",INDEX(Matches!$G$2:$G$201,MATCH($A706&amp;"-3",Matches!$J$2:$J$201,0))="",INDEX(Matches!$H$2:$H$201,MATCH($A706&amp;"-3",Matches!$J$2:$J$201,0))=""),"",IF(AND($C706&lt;&gt;"",INDEX(Matches!$F$2:$F$201,MATCH($A706&amp;"-3",Matches!$J$2:$J$201,0))&lt;&gt;"",$C706&gt;=INDEX(Matches!$F$2:$F$201,MATCH($A706&amp;"-3",Matches!$J$2:$J$201,0))),"",IF(AND(H706=INDEX(Matches!$G$2:$G$201,MATCH($A706&amp;"-3",Matches!$J$2:$J$201,0)),I706=INDEX(Matches!$H$2:$H$201,MATCH($A706&amp;"-3",Matches!$J$2:$J$201,0))),5,IF(SIGN(H706-I706)&lt;&gt;SIGN(INDEX(Matches!$G$2:$G$201,MATCH($A706&amp;"-3",Matches!$J$2:$J$201,0))-INDEX(Matches!$H$2:$H$201,MATCH($A706&amp;"-3",Matches!$J$2:$J$201,0))),0,IF(H706-I706=INDEX(Matches!$G$2:$G$201,MATCH($A706&amp;"-3",Matches!$J$2:$J$201,0))-INDEX(Matches!$H$2:$H$201,MATCH($A706&amp;"-3",Matches!$J$2:$J$201,0)),3,2))))),""))</f>
        <v/>
      </c>
      <c r="AA706" s="12" t="str">
        <f aca="false">IF(OR($B706="",J706="",K706=""),"",IFERROR(IF(OR(INDEX(Matches!$I$2:$I$201,MATCH($A706&amp;"-4",Matches!$J$2:$J$201,0))="Void",INDEX(Matches!$G$2:$G$201,MATCH($A706&amp;"-4",Matches!$J$2:$J$201,0))="",INDEX(Matches!$H$2:$H$201,MATCH($A706&amp;"-4",Matches!$J$2:$J$201,0))=""),"",IF(AND($C706&lt;&gt;"",INDEX(Matches!$F$2:$F$201,MATCH($A706&amp;"-4",Matches!$J$2:$J$201,0))&lt;&gt;"",$C706&gt;=INDEX(Matches!$F$2:$F$201,MATCH($A706&amp;"-4",Matches!$J$2:$J$201,0))),"",IF(AND(J706=INDEX(Matches!$G$2:$G$201,MATCH($A706&amp;"-4",Matches!$J$2:$J$201,0)),K706=INDEX(Matches!$H$2:$H$201,MATCH($A706&amp;"-4",Matches!$J$2:$J$201,0))),5,IF(SIGN(J706-K706)&lt;&gt;SIGN(INDEX(Matches!$G$2:$G$201,MATCH($A706&amp;"-4",Matches!$J$2:$J$201,0))-INDEX(Matches!$H$2:$H$201,MATCH($A706&amp;"-4",Matches!$J$2:$J$201,0))),0,IF(J706-K706=INDEX(Matches!$G$2:$G$201,MATCH($A706&amp;"-4",Matches!$J$2:$J$201,0))-INDEX(Matches!$H$2:$H$201,MATCH($A706&amp;"-4",Matches!$J$2:$J$201,0)),3,2))))),""))</f>
        <v/>
      </c>
      <c r="AB706" s="12" t="str">
        <f aca="false">IF(OR($B706="",L706="",M706=""),"",IFERROR(IF(OR(INDEX(Matches!$I$2:$I$201,MATCH($A706&amp;"-5",Matches!$J$2:$J$201,0))="Void",INDEX(Matches!$G$2:$G$201,MATCH($A706&amp;"-5",Matches!$J$2:$J$201,0))="",INDEX(Matches!$H$2:$H$201,MATCH($A706&amp;"-5",Matches!$J$2:$J$201,0))=""),"",IF(AND($C706&lt;&gt;"",INDEX(Matches!$F$2:$F$201,MATCH($A706&amp;"-5",Matches!$J$2:$J$201,0))&lt;&gt;"",$C706&gt;=INDEX(Matches!$F$2:$F$201,MATCH($A706&amp;"-5",Matches!$J$2:$J$201,0))),"",IF(AND(L706=INDEX(Matches!$G$2:$G$201,MATCH($A706&amp;"-5",Matches!$J$2:$J$201,0)),M706=INDEX(Matches!$H$2:$H$201,MATCH($A706&amp;"-5",Matches!$J$2:$J$201,0))),5,IF(SIGN(L706-M706)&lt;&gt;SIGN(INDEX(Matches!$G$2:$G$201,MATCH($A706&amp;"-5",Matches!$J$2:$J$201,0))-INDEX(Matches!$H$2:$H$201,MATCH($A706&amp;"-5",Matches!$J$2:$J$201,0))),0,IF(L706-M706=INDEX(Matches!$G$2:$G$201,MATCH($A706&amp;"-5",Matches!$J$2:$J$201,0))-INDEX(Matches!$H$2:$H$201,MATCH($A706&amp;"-5",Matches!$J$2:$J$201,0)),3,2))))),""))</f>
        <v/>
      </c>
      <c r="AC706" s="12" t="str">
        <f aca="false">IF(OR($B706="",N706="",O706=""),"",IFERROR(IF(OR(INDEX(Matches!$I$2:$I$201,MATCH($A706&amp;"-6",Matches!$J$2:$J$201,0))="Void",INDEX(Matches!$G$2:$G$201,MATCH($A706&amp;"-6",Matches!$J$2:$J$201,0))="",INDEX(Matches!$H$2:$H$201,MATCH($A706&amp;"-6",Matches!$J$2:$J$201,0))=""),"",IF(AND($C706&lt;&gt;"",INDEX(Matches!$F$2:$F$201,MATCH($A706&amp;"-6",Matches!$J$2:$J$201,0))&lt;&gt;"",$C706&gt;=INDEX(Matches!$F$2:$F$201,MATCH($A706&amp;"-6",Matches!$J$2:$J$201,0))),"",IF(AND(N706=INDEX(Matches!$G$2:$G$201,MATCH($A706&amp;"-6",Matches!$J$2:$J$201,0)),O706=INDEX(Matches!$H$2:$H$201,MATCH($A706&amp;"-6",Matches!$J$2:$J$201,0))),5,IF(SIGN(N706-O706)&lt;&gt;SIGN(INDEX(Matches!$G$2:$G$201,MATCH($A706&amp;"-6",Matches!$J$2:$J$201,0))-INDEX(Matches!$H$2:$H$201,MATCH($A706&amp;"-6",Matches!$J$2:$J$201,0))),0,IF(N706-O706=INDEX(Matches!$G$2:$G$201,MATCH($A706&amp;"-6",Matches!$J$2:$J$201,0))-INDEX(Matches!$H$2:$H$201,MATCH($A706&amp;"-6",Matches!$J$2:$J$201,0)),3,2))))),""))</f>
        <v/>
      </c>
      <c r="AD706" s="12" t="str">
        <f aca="false">IF(OR($B706="",P706="",Q706=""),"",IFERROR(IF(OR(INDEX(Matches!$I$2:$I$201,MATCH($A706&amp;"-7",Matches!$J$2:$J$201,0))="Void",INDEX(Matches!$G$2:$G$201,MATCH($A706&amp;"-7",Matches!$J$2:$J$201,0))="",INDEX(Matches!$H$2:$H$201,MATCH($A706&amp;"-7",Matches!$J$2:$J$201,0))=""),"",IF(AND($C706&lt;&gt;"",INDEX(Matches!$F$2:$F$201,MATCH($A706&amp;"-7",Matches!$J$2:$J$201,0))&lt;&gt;"",$C706&gt;=INDEX(Matches!$F$2:$F$201,MATCH($A706&amp;"-7",Matches!$J$2:$J$201,0))),"",IF(AND(P706=INDEX(Matches!$G$2:$G$201,MATCH($A706&amp;"-7",Matches!$J$2:$J$201,0)),Q706=INDEX(Matches!$H$2:$H$201,MATCH($A706&amp;"-7",Matches!$J$2:$J$201,0))),5,IF(SIGN(P706-Q706)&lt;&gt;SIGN(INDEX(Matches!$G$2:$G$201,MATCH($A706&amp;"-7",Matches!$J$2:$J$201,0))-INDEX(Matches!$H$2:$H$201,MATCH($A706&amp;"-7",Matches!$J$2:$J$201,0))),0,IF(P706-Q706=INDEX(Matches!$G$2:$G$201,MATCH($A706&amp;"-7",Matches!$J$2:$J$201,0))-INDEX(Matches!$H$2:$H$201,MATCH($A706&amp;"-7",Matches!$J$2:$J$201,0)),3,2))))),""))</f>
        <v/>
      </c>
      <c r="AE706" s="12" t="str">
        <f aca="false">IF(OR($B706="",R706="",S706=""),"",IFERROR(IF(OR(INDEX(Matches!$I$2:$I$201,MATCH($A706&amp;"-8",Matches!$J$2:$J$201,0))="Void",INDEX(Matches!$G$2:$G$201,MATCH($A706&amp;"-8",Matches!$J$2:$J$201,0))="",INDEX(Matches!$H$2:$H$201,MATCH($A706&amp;"-8",Matches!$J$2:$J$201,0))=""),"",IF(AND($C706&lt;&gt;"",INDEX(Matches!$F$2:$F$201,MATCH($A706&amp;"-8",Matches!$J$2:$J$201,0))&lt;&gt;"",$C706&gt;=INDEX(Matches!$F$2:$F$201,MATCH($A706&amp;"-8",Matches!$J$2:$J$201,0))),"",IF(AND(R706=INDEX(Matches!$G$2:$G$201,MATCH($A706&amp;"-8",Matches!$J$2:$J$201,0)),S706=INDEX(Matches!$H$2:$H$201,MATCH($A706&amp;"-8",Matches!$J$2:$J$201,0))),5,IF(SIGN(R706-S706)&lt;&gt;SIGN(INDEX(Matches!$G$2:$G$201,MATCH($A706&amp;"-8",Matches!$J$2:$J$201,0))-INDEX(Matches!$H$2:$H$201,MATCH($A706&amp;"-8",Matches!$J$2:$J$201,0))),0,IF(R706-S706=INDEX(Matches!$G$2:$G$201,MATCH($A706&amp;"-8",Matches!$J$2:$J$201,0))-INDEX(Matches!$H$2:$H$201,MATCH($A706&amp;"-8",Matches!$J$2:$J$201,0)),3,2))))),""))</f>
        <v/>
      </c>
      <c r="AF706" s="12" t="str">
        <f aca="false">IF(OR($B706="",T706="",U706=""),"",IFERROR(IF(OR(INDEX(Matches!$I$2:$I$201,MATCH($A706&amp;"-9",Matches!$J$2:$J$201,0))="Void",INDEX(Matches!$G$2:$G$201,MATCH($A706&amp;"-9",Matches!$J$2:$J$201,0))="",INDEX(Matches!$H$2:$H$201,MATCH($A706&amp;"-9",Matches!$J$2:$J$201,0))=""),"",IF(AND($C706&lt;&gt;"",INDEX(Matches!$F$2:$F$201,MATCH($A706&amp;"-9",Matches!$J$2:$J$201,0))&lt;&gt;"",$C706&gt;=INDEX(Matches!$F$2:$F$201,MATCH($A706&amp;"-9",Matches!$J$2:$J$201,0))),"",IF(AND(T706=INDEX(Matches!$G$2:$G$201,MATCH($A706&amp;"-9",Matches!$J$2:$J$201,0)),U706=INDEX(Matches!$H$2:$H$201,MATCH($A706&amp;"-9",Matches!$J$2:$J$201,0))),5,IF(SIGN(T706-U706)&lt;&gt;SIGN(INDEX(Matches!$G$2:$G$201,MATCH($A706&amp;"-9",Matches!$J$2:$J$201,0))-INDEX(Matches!$H$2:$H$201,MATCH($A706&amp;"-9",Matches!$J$2:$J$201,0))),0,IF(T706-U706=INDEX(Matches!$G$2:$G$201,MATCH($A706&amp;"-9",Matches!$J$2:$J$201,0))-INDEX(Matches!$H$2:$H$201,MATCH($A706&amp;"-9",Matches!$J$2:$J$201,0)),3,2))))),""))</f>
        <v/>
      </c>
      <c r="AG706" s="12" t="str">
        <f aca="false">IF(OR($B706="",V706="",W706=""),"",IFERROR(IF(OR(INDEX(Matches!$I$2:$I$201,MATCH($A706&amp;"-10",Matches!$J$2:$J$201,0))="Void",INDEX(Matches!$G$2:$G$201,MATCH($A706&amp;"-10",Matches!$J$2:$J$201,0))="",INDEX(Matches!$H$2:$H$201,MATCH($A706&amp;"-10",Matches!$J$2:$J$201,0))=""),"",IF(AND($C706&lt;&gt;"",INDEX(Matches!$F$2:$F$201,MATCH($A706&amp;"-10",Matches!$J$2:$J$201,0))&lt;&gt;"",$C706&gt;=INDEX(Matches!$F$2:$F$201,MATCH($A706&amp;"-10",Matches!$J$2:$J$201,0))),"",IF(AND(V706=INDEX(Matches!$G$2:$G$201,MATCH($A706&amp;"-10",Matches!$J$2:$J$201,0)),W706=INDEX(Matches!$H$2:$H$201,MATCH($A706&amp;"-10",Matches!$J$2:$J$201,0))),5,IF(SIGN(V706-W706)&lt;&gt;SIGN(INDEX(Matches!$G$2:$G$201,MATCH($A706&amp;"-10",Matches!$J$2:$J$201,0))-INDEX(Matches!$H$2:$H$201,MATCH($A706&amp;"-10",Matches!$J$2:$J$201,0))),0,IF(V706-W706=INDEX(Matches!$G$2:$G$201,MATCH($A706&amp;"-10",Matches!$J$2:$J$201,0))-INDEX(Matches!$H$2:$H$201,MATCH($A706&amp;"-10",Matches!$J$2:$J$201,0)),3,2))))),""))</f>
        <v/>
      </c>
      <c r="AH706" s="13" t="str">
        <f aca="false">IF($B706="","",SUM(X706:AG706))</f>
        <v/>
      </c>
      <c r="AI706" s="12" t="str">
        <f aca="false">IF($B706="","",COUNTIF(X706:AG706,5))</f>
        <v/>
      </c>
      <c r="AJ706" s="12" t="str">
        <f aca="false">IF($B706="","",COUNTIF(X706:AG706,"&gt;=2"))</f>
        <v/>
      </c>
      <c r="AK706" s="12" t="str">
        <f aca="false">IF($B706="","",COUNT(X706:AG706))</f>
        <v/>
      </c>
    </row>
    <row r="707" customFormat="false" ht="15" hidden="false" customHeight="false" outlineLevel="0" collapsed="false">
      <c r="A707" s="7"/>
      <c r="B707" s="7"/>
      <c r="C707" s="11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12" t="str">
        <f aca="false">IF(OR($B707="",D707="",E707=""),"",IFERROR(IF(OR(INDEX(Matches!$I$2:$I$201,MATCH($A707&amp;"-1",Matches!$J$2:$J$201,0))="Void",INDEX(Matches!$G$2:$G$201,MATCH($A707&amp;"-1",Matches!$J$2:$J$201,0))="",INDEX(Matches!$H$2:$H$201,MATCH($A707&amp;"-1",Matches!$J$2:$J$201,0))=""),"",IF(AND($C707&lt;&gt;"",INDEX(Matches!$F$2:$F$201,MATCH($A707&amp;"-1",Matches!$J$2:$J$201,0))&lt;&gt;"",$C707&gt;=INDEX(Matches!$F$2:$F$201,MATCH($A707&amp;"-1",Matches!$J$2:$J$201,0))),"",IF(AND(D707=INDEX(Matches!$G$2:$G$201,MATCH($A707&amp;"-1",Matches!$J$2:$J$201,0)),E707=INDEX(Matches!$H$2:$H$201,MATCH($A707&amp;"-1",Matches!$J$2:$J$201,0))),5,IF(SIGN(D707-E707)&lt;&gt;SIGN(INDEX(Matches!$G$2:$G$201,MATCH($A707&amp;"-1",Matches!$J$2:$J$201,0))-INDEX(Matches!$H$2:$H$201,MATCH($A707&amp;"-1",Matches!$J$2:$J$201,0))),0,IF(D707-E707=INDEX(Matches!$G$2:$G$201,MATCH($A707&amp;"-1",Matches!$J$2:$J$201,0))-INDEX(Matches!$H$2:$H$201,MATCH($A707&amp;"-1",Matches!$J$2:$J$201,0)),3,2))))),""))</f>
        <v/>
      </c>
      <c r="Y707" s="12" t="str">
        <f aca="false">IF(OR($B707="",F707="",G707=""),"",IFERROR(IF(OR(INDEX(Matches!$I$2:$I$201,MATCH($A707&amp;"-2",Matches!$J$2:$J$201,0))="Void",INDEX(Matches!$G$2:$G$201,MATCH($A707&amp;"-2",Matches!$J$2:$J$201,0))="",INDEX(Matches!$H$2:$H$201,MATCH($A707&amp;"-2",Matches!$J$2:$J$201,0))=""),"",IF(AND($C707&lt;&gt;"",INDEX(Matches!$F$2:$F$201,MATCH($A707&amp;"-2",Matches!$J$2:$J$201,0))&lt;&gt;"",$C707&gt;=INDEX(Matches!$F$2:$F$201,MATCH($A707&amp;"-2",Matches!$J$2:$J$201,0))),"",IF(AND(F707=INDEX(Matches!$G$2:$G$201,MATCH($A707&amp;"-2",Matches!$J$2:$J$201,0)),G707=INDEX(Matches!$H$2:$H$201,MATCH($A707&amp;"-2",Matches!$J$2:$J$201,0))),5,IF(SIGN(F707-G707)&lt;&gt;SIGN(INDEX(Matches!$G$2:$G$201,MATCH($A707&amp;"-2",Matches!$J$2:$J$201,0))-INDEX(Matches!$H$2:$H$201,MATCH($A707&amp;"-2",Matches!$J$2:$J$201,0))),0,IF(F707-G707=INDEX(Matches!$G$2:$G$201,MATCH($A707&amp;"-2",Matches!$J$2:$J$201,0))-INDEX(Matches!$H$2:$H$201,MATCH($A707&amp;"-2",Matches!$J$2:$J$201,0)),3,2))))),""))</f>
        <v/>
      </c>
      <c r="Z707" s="12" t="str">
        <f aca="false">IF(OR($B707="",H707="",I707=""),"",IFERROR(IF(OR(INDEX(Matches!$I$2:$I$201,MATCH($A707&amp;"-3",Matches!$J$2:$J$201,0))="Void",INDEX(Matches!$G$2:$G$201,MATCH($A707&amp;"-3",Matches!$J$2:$J$201,0))="",INDEX(Matches!$H$2:$H$201,MATCH($A707&amp;"-3",Matches!$J$2:$J$201,0))=""),"",IF(AND($C707&lt;&gt;"",INDEX(Matches!$F$2:$F$201,MATCH($A707&amp;"-3",Matches!$J$2:$J$201,0))&lt;&gt;"",$C707&gt;=INDEX(Matches!$F$2:$F$201,MATCH($A707&amp;"-3",Matches!$J$2:$J$201,0))),"",IF(AND(H707=INDEX(Matches!$G$2:$G$201,MATCH($A707&amp;"-3",Matches!$J$2:$J$201,0)),I707=INDEX(Matches!$H$2:$H$201,MATCH($A707&amp;"-3",Matches!$J$2:$J$201,0))),5,IF(SIGN(H707-I707)&lt;&gt;SIGN(INDEX(Matches!$G$2:$G$201,MATCH($A707&amp;"-3",Matches!$J$2:$J$201,0))-INDEX(Matches!$H$2:$H$201,MATCH($A707&amp;"-3",Matches!$J$2:$J$201,0))),0,IF(H707-I707=INDEX(Matches!$G$2:$G$201,MATCH($A707&amp;"-3",Matches!$J$2:$J$201,0))-INDEX(Matches!$H$2:$H$201,MATCH($A707&amp;"-3",Matches!$J$2:$J$201,0)),3,2))))),""))</f>
        <v/>
      </c>
      <c r="AA707" s="12" t="str">
        <f aca="false">IF(OR($B707="",J707="",K707=""),"",IFERROR(IF(OR(INDEX(Matches!$I$2:$I$201,MATCH($A707&amp;"-4",Matches!$J$2:$J$201,0))="Void",INDEX(Matches!$G$2:$G$201,MATCH($A707&amp;"-4",Matches!$J$2:$J$201,0))="",INDEX(Matches!$H$2:$H$201,MATCH($A707&amp;"-4",Matches!$J$2:$J$201,0))=""),"",IF(AND($C707&lt;&gt;"",INDEX(Matches!$F$2:$F$201,MATCH($A707&amp;"-4",Matches!$J$2:$J$201,0))&lt;&gt;"",$C707&gt;=INDEX(Matches!$F$2:$F$201,MATCH($A707&amp;"-4",Matches!$J$2:$J$201,0))),"",IF(AND(J707=INDEX(Matches!$G$2:$G$201,MATCH($A707&amp;"-4",Matches!$J$2:$J$201,0)),K707=INDEX(Matches!$H$2:$H$201,MATCH($A707&amp;"-4",Matches!$J$2:$J$201,0))),5,IF(SIGN(J707-K707)&lt;&gt;SIGN(INDEX(Matches!$G$2:$G$201,MATCH($A707&amp;"-4",Matches!$J$2:$J$201,0))-INDEX(Matches!$H$2:$H$201,MATCH($A707&amp;"-4",Matches!$J$2:$J$201,0))),0,IF(J707-K707=INDEX(Matches!$G$2:$G$201,MATCH($A707&amp;"-4",Matches!$J$2:$J$201,0))-INDEX(Matches!$H$2:$H$201,MATCH($A707&amp;"-4",Matches!$J$2:$J$201,0)),3,2))))),""))</f>
        <v/>
      </c>
      <c r="AB707" s="12" t="str">
        <f aca="false">IF(OR($B707="",L707="",M707=""),"",IFERROR(IF(OR(INDEX(Matches!$I$2:$I$201,MATCH($A707&amp;"-5",Matches!$J$2:$J$201,0))="Void",INDEX(Matches!$G$2:$G$201,MATCH($A707&amp;"-5",Matches!$J$2:$J$201,0))="",INDEX(Matches!$H$2:$H$201,MATCH($A707&amp;"-5",Matches!$J$2:$J$201,0))=""),"",IF(AND($C707&lt;&gt;"",INDEX(Matches!$F$2:$F$201,MATCH($A707&amp;"-5",Matches!$J$2:$J$201,0))&lt;&gt;"",$C707&gt;=INDEX(Matches!$F$2:$F$201,MATCH($A707&amp;"-5",Matches!$J$2:$J$201,0))),"",IF(AND(L707=INDEX(Matches!$G$2:$G$201,MATCH($A707&amp;"-5",Matches!$J$2:$J$201,0)),M707=INDEX(Matches!$H$2:$H$201,MATCH($A707&amp;"-5",Matches!$J$2:$J$201,0))),5,IF(SIGN(L707-M707)&lt;&gt;SIGN(INDEX(Matches!$G$2:$G$201,MATCH($A707&amp;"-5",Matches!$J$2:$J$201,0))-INDEX(Matches!$H$2:$H$201,MATCH($A707&amp;"-5",Matches!$J$2:$J$201,0))),0,IF(L707-M707=INDEX(Matches!$G$2:$G$201,MATCH($A707&amp;"-5",Matches!$J$2:$J$201,0))-INDEX(Matches!$H$2:$H$201,MATCH($A707&amp;"-5",Matches!$J$2:$J$201,0)),3,2))))),""))</f>
        <v/>
      </c>
      <c r="AC707" s="12" t="str">
        <f aca="false">IF(OR($B707="",N707="",O707=""),"",IFERROR(IF(OR(INDEX(Matches!$I$2:$I$201,MATCH($A707&amp;"-6",Matches!$J$2:$J$201,0))="Void",INDEX(Matches!$G$2:$G$201,MATCH($A707&amp;"-6",Matches!$J$2:$J$201,0))="",INDEX(Matches!$H$2:$H$201,MATCH($A707&amp;"-6",Matches!$J$2:$J$201,0))=""),"",IF(AND($C707&lt;&gt;"",INDEX(Matches!$F$2:$F$201,MATCH($A707&amp;"-6",Matches!$J$2:$J$201,0))&lt;&gt;"",$C707&gt;=INDEX(Matches!$F$2:$F$201,MATCH($A707&amp;"-6",Matches!$J$2:$J$201,0))),"",IF(AND(N707=INDEX(Matches!$G$2:$G$201,MATCH($A707&amp;"-6",Matches!$J$2:$J$201,0)),O707=INDEX(Matches!$H$2:$H$201,MATCH($A707&amp;"-6",Matches!$J$2:$J$201,0))),5,IF(SIGN(N707-O707)&lt;&gt;SIGN(INDEX(Matches!$G$2:$G$201,MATCH($A707&amp;"-6",Matches!$J$2:$J$201,0))-INDEX(Matches!$H$2:$H$201,MATCH($A707&amp;"-6",Matches!$J$2:$J$201,0))),0,IF(N707-O707=INDEX(Matches!$G$2:$G$201,MATCH($A707&amp;"-6",Matches!$J$2:$J$201,0))-INDEX(Matches!$H$2:$H$201,MATCH($A707&amp;"-6",Matches!$J$2:$J$201,0)),3,2))))),""))</f>
        <v/>
      </c>
      <c r="AD707" s="12" t="str">
        <f aca="false">IF(OR($B707="",P707="",Q707=""),"",IFERROR(IF(OR(INDEX(Matches!$I$2:$I$201,MATCH($A707&amp;"-7",Matches!$J$2:$J$201,0))="Void",INDEX(Matches!$G$2:$G$201,MATCH($A707&amp;"-7",Matches!$J$2:$J$201,0))="",INDEX(Matches!$H$2:$H$201,MATCH($A707&amp;"-7",Matches!$J$2:$J$201,0))=""),"",IF(AND($C707&lt;&gt;"",INDEX(Matches!$F$2:$F$201,MATCH($A707&amp;"-7",Matches!$J$2:$J$201,0))&lt;&gt;"",$C707&gt;=INDEX(Matches!$F$2:$F$201,MATCH($A707&amp;"-7",Matches!$J$2:$J$201,0))),"",IF(AND(P707=INDEX(Matches!$G$2:$G$201,MATCH($A707&amp;"-7",Matches!$J$2:$J$201,0)),Q707=INDEX(Matches!$H$2:$H$201,MATCH($A707&amp;"-7",Matches!$J$2:$J$201,0))),5,IF(SIGN(P707-Q707)&lt;&gt;SIGN(INDEX(Matches!$G$2:$G$201,MATCH($A707&amp;"-7",Matches!$J$2:$J$201,0))-INDEX(Matches!$H$2:$H$201,MATCH($A707&amp;"-7",Matches!$J$2:$J$201,0))),0,IF(P707-Q707=INDEX(Matches!$G$2:$G$201,MATCH($A707&amp;"-7",Matches!$J$2:$J$201,0))-INDEX(Matches!$H$2:$H$201,MATCH($A707&amp;"-7",Matches!$J$2:$J$201,0)),3,2))))),""))</f>
        <v/>
      </c>
      <c r="AE707" s="12" t="str">
        <f aca="false">IF(OR($B707="",R707="",S707=""),"",IFERROR(IF(OR(INDEX(Matches!$I$2:$I$201,MATCH($A707&amp;"-8",Matches!$J$2:$J$201,0))="Void",INDEX(Matches!$G$2:$G$201,MATCH($A707&amp;"-8",Matches!$J$2:$J$201,0))="",INDEX(Matches!$H$2:$H$201,MATCH($A707&amp;"-8",Matches!$J$2:$J$201,0))=""),"",IF(AND($C707&lt;&gt;"",INDEX(Matches!$F$2:$F$201,MATCH($A707&amp;"-8",Matches!$J$2:$J$201,0))&lt;&gt;"",$C707&gt;=INDEX(Matches!$F$2:$F$201,MATCH($A707&amp;"-8",Matches!$J$2:$J$201,0))),"",IF(AND(R707=INDEX(Matches!$G$2:$G$201,MATCH($A707&amp;"-8",Matches!$J$2:$J$201,0)),S707=INDEX(Matches!$H$2:$H$201,MATCH($A707&amp;"-8",Matches!$J$2:$J$201,0))),5,IF(SIGN(R707-S707)&lt;&gt;SIGN(INDEX(Matches!$G$2:$G$201,MATCH($A707&amp;"-8",Matches!$J$2:$J$201,0))-INDEX(Matches!$H$2:$H$201,MATCH($A707&amp;"-8",Matches!$J$2:$J$201,0))),0,IF(R707-S707=INDEX(Matches!$G$2:$G$201,MATCH($A707&amp;"-8",Matches!$J$2:$J$201,0))-INDEX(Matches!$H$2:$H$201,MATCH($A707&amp;"-8",Matches!$J$2:$J$201,0)),3,2))))),""))</f>
        <v/>
      </c>
      <c r="AF707" s="12" t="str">
        <f aca="false">IF(OR($B707="",T707="",U707=""),"",IFERROR(IF(OR(INDEX(Matches!$I$2:$I$201,MATCH($A707&amp;"-9",Matches!$J$2:$J$201,0))="Void",INDEX(Matches!$G$2:$G$201,MATCH($A707&amp;"-9",Matches!$J$2:$J$201,0))="",INDEX(Matches!$H$2:$H$201,MATCH($A707&amp;"-9",Matches!$J$2:$J$201,0))=""),"",IF(AND($C707&lt;&gt;"",INDEX(Matches!$F$2:$F$201,MATCH($A707&amp;"-9",Matches!$J$2:$J$201,0))&lt;&gt;"",$C707&gt;=INDEX(Matches!$F$2:$F$201,MATCH($A707&amp;"-9",Matches!$J$2:$J$201,0))),"",IF(AND(T707=INDEX(Matches!$G$2:$G$201,MATCH($A707&amp;"-9",Matches!$J$2:$J$201,0)),U707=INDEX(Matches!$H$2:$H$201,MATCH($A707&amp;"-9",Matches!$J$2:$J$201,0))),5,IF(SIGN(T707-U707)&lt;&gt;SIGN(INDEX(Matches!$G$2:$G$201,MATCH($A707&amp;"-9",Matches!$J$2:$J$201,0))-INDEX(Matches!$H$2:$H$201,MATCH($A707&amp;"-9",Matches!$J$2:$J$201,0))),0,IF(T707-U707=INDEX(Matches!$G$2:$G$201,MATCH($A707&amp;"-9",Matches!$J$2:$J$201,0))-INDEX(Matches!$H$2:$H$201,MATCH($A707&amp;"-9",Matches!$J$2:$J$201,0)),3,2))))),""))</f>
        <v/>
      </c>
      <c r="AG707" s="12" t="str">
        <f aca="false">IF(OR($B707="",V707="",W707=""),"",IFERROR(IF(OR(INDEX(Matches!$I$2:$I$201,MATCH($A707&amp;"-10",Matches!$J$2:$J$201,0))="Void",INDEX(Matches!$G$2:$G$201,MATCH($A707&amp;"-10",Matches!$J$2:$J$201,0))="",INDEX(Matches!$H$2:$H$201,MATCH($A707&amp;"-10",Matches!$J$2:$J$201,0))=""),"",IF(AND($C707&lt;&gt;"",INDEX(Matches!$F$2:$F$201,MATCH($A707&amp;"-10",Matches!$J$2:$J$201,0))&lt;&gt;"",$C707&gt;=INDEX(Matches!$F$2:$F$201,MATCH($A707&amp;"-10",Matches!$J$2:$J$201,0))),"",IF(AND(V707=INDEX(Matches!$G$2:$G$201,MATCH($A707&amp;"-10",Matches!$J$2:$J$201,0)),W707=INDEX(Matches!$H$2:$H$201,MATCH($A707&amp;"-10",Matches!$J$2:$J$201,0))),5,IF(SIGN(V707-W707)&lt;&gt;SIGN(INDEX(Matches!$G$2:$G$201,MATCH($A707&amp;"-10",Matches!$J$2:$J$201,0))-INDEX(Matches!$H$2:$H$201,MATCH($A707&amp;"-10",Matches!$J$2:$J$201,0))),0,IF(V707-W707=INDEX(Matches!$G$2:$G$201,MATCH($A707&amp;"-10",Matches!$J$2:$J$201,0))-INDEX(Matches!$H$2:$H$201,MATCH($A707&amp;"-10",Matches!$J$2:$J$201,0)),3,2))))),""))</f>
        <v/>
      </c>
      <c r="AH707" s="13" t="str">
        <f aca="false">IF($B707="","",SUM(X707:AG707))</f>
        <v/>
      </c>
      <c r="AI707" s="12" t="str">
        <f aca="false">IF($B707="","",COUNTIF(X707:AG707,5))</f>
        <v/>
      </c>
      <c r="AJ707" s="12" t="str">
        <f aca="false">IF($B707="","",COUNTIF(X707:AG707,"&gt;=2"))</f>
        <v/>
      </c>
      <c r="AK707" s="12" t="str">
        <f aca="false">IF($B707="","",COUNT(X707:AG707))</f>
        <v/>
      </c>
    </row>
    <row r="708" customFormat="false" ht="15" hidden="false" customHeight="false" outlineLevel="0" collapsed="false">
      <c r="A708" s="7"/>
      <c r="B708" s="7"/>
      <c r="C708" s="11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12" t="str">
        <f aca="false">IF(OR($B708="",D708="",E708=""),"",IFERROR(IF(OR(INDEX(Matches!$I$2:$I$201,MATCH($A708&amp;"-1",Matches!$J$2:$J$201,0))="Void",INDEX(Matches!$G$2:$G$201,MATCH($A708&amp;"-1",Matches!$J$2:$J$201,0))="",INDEX(Matches!$H$2:$H$201,MATCH($A708&amp;"-1",Matches!$J$2:$J$201,0))=""),"",IF(AND($C708&lt;&gt;"",INDEX(Matches!$F$2:$F$201,MATCH($A708&amp;"-1",Matches!$J$2:$J$201,0))&lt;&gt;"",$C708&gt;=INDEX(Matches!$F$2:$F$201,MATCH($A708&amp;"-1",Matches!$J$2:$J$201,0))),"",IF(AND(D708=INDEX(Matches!$G$2:$G$201,MATCH($A708&amp;"-1",Matches!$J$2:$J$201,0)),E708=INDEX(Matches!$H$2:$H$201,MATCH($A708&amp;"-1",Matches!$J$2:$J$201,0))),5,IF(SIGN(D708-E708)&lt;&gt;SIGN(INDEX(Matches!$G$2:$G$201,MATCH($A708&amp;"-1",Matches!$J$2:$J$201,0))-INDEX(Matches!$H$2:$H$201,MATCH($A708&amp;"-1",Matches!$J$2:$J$201,0))),0,IF(D708-E708=INDEX(Matches!$G$2:$G$201,MATCH($A708&amp;"-1",Matches!$J$2:$J$201,0))-INDEX(Matches!$H$2:$H$201,MATCH($A708&amp;"-1",Matches!$J$2:$J$201,0)),3,2))))),""))</f>
        <v/>
      </c>
      <c r="Y708" s="12" t="str">
        <f aca="false">IF(OR($B708="",F708="",G708=""),"",IFERROR(IF(OR(INDEX(Matches!$I$2:$I$201,MATCH($A708&amp;"-2",Matches!$J$2:$J$201,0))="Void",INDEX(Matches!$G$2:$G$201,MATCH($A708&amp;"-2",Matches!$J$2:$J$201,0))="",INDEX(Matches!$H$2:$H$201,MATCH($A708&amp;"-2",Matches!$J$2:$J$201,0))=""),"",IF(AND($C708&lt;&gt;"",INDEX(Matches!$F$2:$F$201,MATCH($A708&amp;"-2",Matches!$J$2:$J$201,0))&lt;&gt;"",$C708&gt;=INDEX(Matches!$F$2:$F$201,MATCH($A708&amp;"-2",Matches!$J$2:$J$201,0))),"",IF(AND(F708=INDEX(Matches!$G$2:$G$201,MATCH($A708&amp;"-2",Matches!$J$2:$J$201,0)),G708=INDEX(Matches!$H$2:$H$201,MATCH($A708&amp;"-2",Matches!$J$2:$J$201,0))),5,IF(SIGN(F708-G708)&lt;&gt;SIGN(INDEX(Matches!$G$2:$G$201,MATCH($A708&amp;"-2",Matches!$J$2:$J$201,0))-INDEX(Matches!$H$2:$H$201,MATCH($A708&amp;"-2",Matches!$J$2:$J$201,0))),0,IF(F708-G708=INDEX(Matches!$G$2:$G$201,MATCH($A708&amp;"-2",Matches!$J$2:$J$201,0))-INDEX(Matches!$H$2:$H$201,MATCH($A708&amp;"-2",Matches!$J$2:$J$201,0)),3,2))))),""))</f>
        <v/>
      </c>
      <c r="Z708" s="12" t="str">
        <f aca="false">IF(OR($B708="",H708="",I708=""),"",IFERROR(IF(OR(INDEX(Matches!$I$2:$I$201,MATCH($A708&amp;"-3",Matches!$J$2:$J$201,0))="Void",INDEX(Matches!$G$2:$G$201,MATCH($A708&amp;"-3",Matches!$J$2:$J$201,0))="",INDEX(Matches!$H$2:$H$201,MATCH($A708&amp;"-3",Matches!$J$2:$J$201,0))=""),"",IF(AND($C708&lt;&gt;"",INDEX(Matches!$F$2:$F$201,MATCH($A708&amp;"-3",Matches!$J$2:$J$201,0))&lt;&gt;"",$C708&gt;=INDEX(Matches!$F$2:$F$201,MATCH($A708&amp;"-3",Matches!$J$2:$J$201,0))),"",IF(AND(H708=INDEX(Matches!$G$2:$G$201,MATCH($A708&amp;"-3",Matches!$J$2:$J$201,0)),I708=INDEX(Matches!$H$2:$H$201,MATCH($A708&amp;"-3",Matches!$J$2:$J$201,0))),5,IF(SIGN(H708-I708)&lt;&gt;SIGN(INDEX(Matches!$G$2:$G$201,MATCH($A708&amp;"-3",Matches!$J$2:$J$201,0))-INDEX(Matches!$H$2:$H$201,MATCH($A708&amp;"-3",Matches!$J$2:$J$201,0))),0,IF(H708-I708=INDEX(Matches!$G$2:$G$201,MATCH($A708&amp;"-3",Matches!$J$2:$J$201,0))-INDEX(Matches!$H$2:$H$201,MATCH($A708&amp;"-3",Matches!$J$2:$J$201,0)),3,2))))),""))</f>
        <v/>
      </c>
      <c r="AA708" s="12" t="str">
        <f aca="false">IF(OR($B708="",J708="",K708=""),"",IFERROR(IF(OR(INDEX(Matches!$I$2:$I$201,MATCH($A708&amp;"-4",Matches!$J$2:$J$201,0))="Void",INDEX(Matches!$G$2:$G$201,MATCH($A708&amp;"-4",Matches!$J$2:$J$201,0))="",INDEX(Matches!$H$2:$H$201,MATCH($A708&amp;"-4",Matches!$J$2:$J$201,0))=""),"",IF(AND($C708&lt;&gt;"",INDEX(Matches!$F$2:$F$201,MATCH($A708&amp;"-4",Matches!$J$2:$J$201,0))&lt;&gt;"",$C708&gt;=INDEX(Matches!$F$2:$F$201,MATCH($A708&amp;"-4",Matches!$J$2:$J$201,0))),"",IF(AND(J708=INDEX(Matches!$G$2:$G$201,MATCH($A708&amp;"-4",Matches!$J$2:$J$201,0)),K708=INDEX(Matches!$H$2:$H$201,MATCH($A708&amp;"-4",Matches!$J$2:$J$201,0))),5,IF(SIGN(J708-K708)&lt;&gt;SIGN(INDEX(Matches!$G$2:$G$201,MATCH($A708&amp;"-4",Matches!$J$2:$J$201,0))-INDEX(Matches!$H$2:$H$201,MATCH($A708&amp;"-4",Matches!$J$2:$J$201,0))),0,IF(J708-K708=INDEX(Matches!$G$2:$G$201,MATCH($A708&amp;"-4",Matches!$J$2:$J$201,0))-INDEX(Matches!$H$2:$H$201,MATCH($A708&amp;"-4",Matches!$J$2:$J$201,0)),3,2))))),""))</f>
        <v/>
      </c>
      <c r="AB708" s="12" t="str">
        <f aca="false">IF(OR($B708="",L708="",M708=""),"",IFERROR(IF(OR(INDEX(Matches!$I$2:$I$201,MATCH($A708&amp;"-5",Matches!$J$2:$J$201,0))="Void",INDEX(Matches!$G$2:$G$201,MATCH($A708&amp;"-5",Matches!$J$2:$J$201,0))="",INDEX(Matches!$H$2:$H$201,MATCH($A708&amp;"-5",Matches!$J$2:$J$201,0))=""),"",IF(AND($C708&lt;&gt;"",INDEX(Matches!$F$2:$F$201,MATCH($A708&amp;"-5",Matches!$J$2:$J$201,0))&lt;&gt;"",$C708&gt;=INDEX(Matches!$F$2:$F$201,MATCH($A708&amp;"-5",Matches!$J$2:$J$201,0))),"",IF(AND(L708=INDEX(Matches!$G$2:$G$201,MATCH($A708&amp;"-5",Matches!$J$2:$J$201,0)),M708=INDEX(Matches!$H$2:$H$201,MATCH($A708&amp;"-5",Matches!$J$2:$J$201,0))),5,IF(SIGN(L708-M708)&lt;&gt;SIGN(INDEX(Matches!$G$2:$G$201,MATCH($A708&amp;"-5",Matches!$J$2:$J$201,0))-INDEX(Matches!$H$2:$H$201,MATCH($A708&amp;"-5",Matches!$J$2:$J$201,0))),0,IF(L708-M708=INDEX(Matches!$G$2:$G$201,MATCH($A708&amp;"-5",Matches!$J$2:$J$201,0))-INDEX(Matches!$H$2:$H$201,MATCH($A708&amp;"-5",Matches!$J$2:$J$201,0)),3,2))))),""))</f>
        <v/>
      </c>
      <c r="AC708" s="12" t="str">
        <f aca="false">IF(OR($B708="",N708="",O708=""),"",IFERROR(IF(OR(INDEX(Matches!$I$2:$I$201,MATCH($A708&amp;"-6",Matches!$J$2:$J$201,0))="Void",INDEX(Matches!$G$2:$G$201,MATCH($A708&amp;"-6",Matches!$J$2:$J$201,0))="",INDEX(Matches!$H$2:$H$201,MATCH($A708&amp;"-6",Matches!$J$2:$J$201,0))=""),"",IF(AND($C708&lt;&gt;"",INDEX(Matches!$F$2:$F$201,MATCH($A708&amp;"-6",Matches!$J$2:$J$201,0))&lt;&gt;"",$C708&gt;=INDEX(Matches!$F$2:$F$201,MATCH($A708&amp;"-6",Matches!$J$2:$J$201,0))),"",IF(AND(N708=INDEX(Matches!$G$2:$G$201,MATCH($A708&amp;"-6",Matches!$J$2:$J$201,0)),O708=INDEX(Matches!$H$2:$H$201,MATCH($A708&amp;"-6",Matches!$J$2:$J$201,0))),5,IF(SIGN(N708-O708)&lt;&gt;SIGN(INDEX(Matches!$G$2:$G$201,MATCH($A708&amp;"-6",Matches!$J$2:$J$201,0))-INDEX(Matches!$H$2:$H$201,MATCH($A708&amp;"-6",Matches!$J$2:$J$201,0))),0,IF(N708-O708=INDEX(Matches!$G$2:$G$201,MATCH($A708&amp;"-6",Matches!$J$2:$J$201,0))-INDEX(Matches!$H$2:$H$201,MATCH($A708&amp;"-6",Matches!$J$2:$J$201,0)),3,2))))),""))</f>
        <v/>
      </c>
      <c r="AD708" s="12" t="str">
        <f aca="false">IF(OR($B708="",P708="",Q708=""),"",IFERROR(IF(OR(INDEX(Matches!$I$2:$I$201,MATCH($A708&amp;"-7",Matches!$J$2:$J$201,0))="Void",INDEX(Matches!$G$2:$G$201,MATCH($A708&amp;"-7",Matches!$J$2:$J$201,0))="",INDEX(Matches!$H$2:$H$201,MATCH($A708&amp;"-7",Matches!$J$2:$J$201,0))=""),"",IF(AND($C708&lt;&gt;"",INDEX(Matches!$F$2:$F$201,MATCH($A708&amp;"-7",Matches!$J$2:$J$201,0))&lt;&gt;"",$C708&gt;=INDEX(Matches!$F$2:$F$201,MATCH($A708&amp;"-7",Matches!$J$2:$J$201,0))),"",IF(AND(P708=INDEX(Matches!$G$2:$G$201,MATCH($A708&amp;"-7",Matches!$J$2:$J$201,0)),Q708=INDEX(Matches!$H$2:$H$201,MATCH($A708&amp;"-7",Matches!$J$2:$J$201,0))),5,IF(SIGN(P708-Q708)&lt;&gt;SIGN(INDEX(Matches!$G$2:$G$201,MATCH($A708&amp;"-7",Matches!$J$2:$J$201,0))-INDEX(Matches!$H$2:$H$201,MATCH($A708&amp;"-7",Matches!$J$2:$J$201,0))),0,IF(P708-Q708=INDEX(Matches!$G$2:$G$201,MATCH($A708&amp;"-7",Matches!$J$2:$J$201,0))-INDEX(Matches!$H$2:$H$201,MATCH($A708&amp;"-7",Matches!$J$2:$J$201,0)),3,2))))),""))</f>
        <v/>
      </c>
      <c r="AE708" s="12" t="str">
        <f aca="false">IF(OR($B708="",R708="",S708=""),"",IFERROR(IF(OR(INDEX(Matches!$I$2:$I$201,MATCH($A708&amp;"-8",Matches!$J$2:$J$201,0))="Void",INDEX(Matches!$G$2:$G$201,MATCH($A708&amp;"-8",Matches!$J$2:$J$201,0))="",INDEX(Matches!$H$2:$H$201,MATCH($A708&amp;"-8",Matches!$J$2:$J$201,0))=""),"",IF(AND($C708&lt;&gt;"",INDEX(Matches!$F$2:$F$201,MATCH($A708&amp;"-8",Matches!$J$2:$J$201,0))&lt;&gt;"",$C708&gt;=INDEX(Matches!$F$2:$F$201,MATCH($A708&amp;"-8",Matches!$J$2:$J$201,0))),"",IF(AND(R708=INDEX(Matches!$G$2:$G$201,MATCH($A708&amp;"-8",Matches!$J$2:$J$201,0)),S708=INDEX(Matches!$H$2:$H$201,MATCH($A708&amp;"-8",Matches!$J$2:$J$201,0))),5,IF(SIGN(R708-S708)&lt;&gt;SIGN(INDEX(Matches!$G$2:$G$201,MATCH($A708&amp;"-8",Matches!$J$2:$J$201,0))-INDEX(Matches!$H$2:$H$201,MATCH($A708&amp;"-8",Matches!$J$2:$J$201,0))),0,IF(R708-S708=INDEX(Matches!$G$2:$G$201,MATCH($A708&amp;"-8",Matches!$J$2:$J$201,0))-INDEX(Matches!$H$2:$H$201,MATCH($A708&amp;"-8",Matches!$J$2:$J$201,0)),3,2))))),""))</f>
        <v/>
      </c>
      <c r="AF708" s="12" t="str">
        <f aca="false">IF(OR($B708="",T708="",U708=""),"",IFERROR(IF(OR(INDEX(Matches!$I$2:$I$201,MATCH($A708&amp;"-9",Matches!$J$2:$J$201,0))="Void",INDEX(Matches!$G$2:$G$201,MATCH($A708&amp;"-9",Matches!$J$2:$J$201,0))="",INDEX(Matches!$H$2:$H$201,MATCH($A708&amp;"-9",Matches!$J$2:$J$201,0))=""),"",IF(AND($C708&lt;&gt;"",INDEX(Matches!$F$2:$F$201,MATCH($A708&amp;"-9",Matches!$J$2:$J$201,0))&lt;&gt;"",$C708&gt;=INDEX(Matches!$F$2:$F$201,MATCH($A708&amp;"-9",Matches!$J$2:$J$201,0))),"",IF(AND(T708=INDEX(Matches!$G$2:$G$201,MATCH($A708&amp;"-9",Matches!$J$2:$J$201,0)),U708=INDEX(Matches!$H$2:$H$201,MATCH($A708&amp;"-9",Matches!$J$2:$J$201,0))),5,IF(SIGN(T708-U708)&lt;&gt;SIGN(INDEX(Matches!$G$2:$G$201,MATCH($A708&amp;"-9",Matches!$J$2:$J$201,0))-INDEX(Matches!$H$2:$H$201,MATCH($A708&amp;"-9",Matches!$J$2:$J$201,0))),0,IF(T708-U708=INDEX(Matches!$G$2:$G$201,MATCH($A708&amp;"-9",Matches!$J$2:$J$201,0))-INDEX(Matches!$H$2:$H$201,MATCH($A708&amp;"-9",Matches!$J$2:$J$201,0)),3,2))))),""))</f>
        <v/>
      </c>
      <c r="AG708" s="12" t="str">
        <f aca="false">IF(OR($B708="",V708="",W708=""),"",IFERROR(IF(OR(INDEX(Matches!$I$2:$I$201,MATCH($A708&amp;"-10",Matches!$J$2:$J$201,0))="Void",INDEX(Matches!$G$2:$G$201,MATCH($A708&amp;"-10",Matches!$J$2:$J$201,0))="",INDEX(Matches!$H$2:$H$201,MATCH($A708&amp;"-10",Matches!$J$2:$J$201,0))=""),"",IF(AND($C708&lt;&gt;"",INDEX(Matches!$F$2:$F$201,MATCH($A708&amp;"-10",Matches!$J$2:$J$201,0))&lt;&gt;"",$C708&gt;=INDEX(Matches!$F$2:$F$201,MATCH($A708&amp;"-10",Matches!$J$2:$J$201,0))),"",IF(AND(V708=INDEX(Matches!$G$2:$G$201,MATCH($A708&amp;"-10",Matches!$J$2:$J$201,0)),W708=INDEX(Matches!$H$2:$H$201,MATCH($A708&amp;"-10",Matches!$J$2:$J$201,0))),5,IF(SIGN(V708-W708)&lt;&gt;SIGN(INDEX(Matches!$G$2:$G$201,MATCH($A708&amp;"-10",Matches!$J$2:$J$201,0))-INDEX(Matches!$H$2:$H$201,MATCH($A708&amp;"-10",Matches!$J$2:$J$201,0))),0,IF(V708-W708=INDEX(Matches!$G$2:$G$201,MATCH($A708&amp;"-10",Matches!$J$2:$J$201,0))-INDEX(Matches!$H$2:$H$201,MATCH($A708&amp;"-10",Matches!$J$2:$J$201,0)),3,2))))),""))</f>
        <v/>
      </c>
      <c r="AH708" s="13" t="str">
        <f aca="false">IF($B708="","",SUM(X708:AG708))</f>
        <v/>
      </c>
      <c r="AI708" s="12" t="str">
        <f aca="false">IF($B708="","",COUNTIF(X708:AG708,5))</f>
        <v/>
      </c>
      <c r="AJ708" s="12" t="str">
        <f aca="false">IF($B708="","",COUNTIF(X708:AG708,"&gt;=2"))</f>
        <v/>
      </c>
      <c r="AK708" s="12" t="str">
        <f aca="false">IF($B708="","",COUNT(X708:AG708))</f>
        <v/>
      </c>
    </row>
    <row r="709" customFormat="false" ht="15" hidden="false" customHeight="false" outlineLevel="0" collapsed="false">
      <c r="A709" s="7"/>
      <c r="B709" s="7"/>
      <c r="C709" s="11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12" t="str">
        <f aca="false">IF(OR($B709="",D709="",E709=""),"",IFERROR(IF(OR(INDEX(Matches!$I$2:$I$201,MATCH($A709&amp;"-1",Matches!$J$2:$J$201,0))="Void",INDEX(Matches!$G$2:$G$201,MATCH($A709&amp;"-1",Matches!$J$2:$J$201,0))="",INDEX(Matches!$H$2:$H$201,MATCH($A709&amp;"-1",Matches!$J$2:$J$201,0))=""),"",IF(AND($C709&lt;&gt;"",INDEX(Matches!$F$2:$F$201,MATCH($A709&amp;"-1",Matches!$J$2:$J$201,0))&lt;&gt;"",$C709&gt;=INDEX(Matches!$F$2:$F$201,MATCH($A709&amp;"-1",Matches!$J$2:$J$201,0))),"",IF(AND(D709=INDEX(Matches!$G$2:$G$201,MATCH($A709&amp;"-1",Matches!$J$2:$J$201,0)),E709=INDEX(Matches!$H$2:$H$201,MATCH($A709&amp;"-1",Matches!$J$2:$J$201,0))),5,IF(SIGN(D709-E709)&lt;&gt;SIGN(INDEX(Matches!$G$2:$G$201,MATCH($A709&amp;"-1",Matches!$J$2:$J$201,0))-INDEX(Matches!$H$2:$H$201,MATCH($A709&amp;"-1",Matches!$J$2:$J$201,0))),0,IF(D709-E709=INDEX(Matches!$G$2:$G$201,MATCH($A709&amp;"-1",Matches!$J$2:$J$201,0))-INDEX(Matches!$H$2:$H$201,MATCH($A709&amp;"-1",Matches!$J$2:$J$201,0)),3,2))))),""))</f>
        <v/>
      </c>
      <c r="Y709" s="12" t="str">
        <f aca="false">IF(OR($B709="",F709="",G709=""),"",IFERROR(IF(OR(INDEX(Matches!$I$2:$I$201,MATCH($A709&amp;"-2",Matches!$J$2:$J$201,0))="Void",INDEX(Matches!$G$2:$G$201,MATCH($A709&amp;"-2",Matches!$J$2:$J$201,0))="",INDEX(Matches!$H$2:$H$201,MATCH($A709&amp;"-2",Matches!$J$2:$J$201,0))=""),"",IF(AND($C709&lt;&gt;"",INDEX(Matches!$F$2:$F$201,MATCH($A709&amp;"-2",Matches!$J$2:$J$201,0))&lt;&gt;"",$C709&gt;=INDEX(Matches!$F$2:$F$201,MATCH($A709&amp;"-2",Matches!$J$2:$J$201,0))),"",IF(AND(F709=INDEX(Matches!$G$2:$G$201,MATCH($A709&amp;"-2",Matches!$J$2:$J$201,0)),G709=INDEX(Matches!$H$2:$H$201,MATCH($A709&amp;"-2",Matches!$J$2:$J$201,0))),5,IF(SIGN(F709-G709)&lt;&gt;SIGN(INDEX(Matches!$G$2:$G$201,MATCH($A709&amp;"-2",Matches!$J$2:$J$201,0))-INDEX(Matches!$H$2:$H$201,MATCH($A709&amp;"-2",Matches!$J$2:$J$201,0))),0,IF(F709-G709=INDEX(Matches!$G$2:$G$201,MATCH($A709&amp;"-2",Matches!$J$2:$J$201,0))-INDEX(Matches!$H$2:$H$201,MATCH($A709&amp;"-2",Matches!$J$2:$J$201,0)),3,2))))),""))</f>
        <v/>
      </c>
      <c r="Z709" s="12" t="str">
        <f aca="false">IF(OR($B709="",H709="",I709=""),"",IFERROR(IF(OR(INDEX(Matches!$I$2:$I$201,MATCH($A709&amp;"-3",Matches!$J$2:$J$201,0))="Void",INDEX(Matches!$G$2:$G$201,MATCH($A709&amp;"-3",Matches!$J$2:$J$201,0))="",INDEX(Matches!$H$2:$H$201,MATCH($A709&amp;"-3",Matches!$J$2:$J$201,0))=""),"",IF(AND($C709&lt;&gt;"",INDEX(Matches!$F$2:$F$201,MATCH($A709&amp;"-3",Matches!$J$2:$J$201,0))&lt;&gt;"",$C709&gt;=INDEX(Matches!$F$2:$F$201,MATCH($A709&amp;"-3",Matches!$J$2:$J$201,0))),"",IF(AND(H709=INDEX(Matches!$G$2:$G$201,MATCH($A709&amp;"-3",Matches!$J$2:$J$201,0)),I709=INDEX(Matches!$H$2:$H$201,MATCH($A709&amp;"-3",Matches!$J$2:$J$201,0))),5,IF(SIGN(H709-I709)&lt;&gt;SIGN(INDEX(Matches!$G$2:$G$201,MATCH($A709&amp;"-3",Matches!$J$2:$J$201,0))-INDEX(Matches!$H$2:$H$201,MATCH($A709&amp;"-3",Matches!$J$2:$J$201,0))),0,IF(H709-I709=INDEX(Matches!$G$2:$G$201,MATCH($A709&amp;"-3",Matches!$J$2:$J$201,0))-INDEX(Matches!$H$2:$H$201,MATCH($A709&amp;"-3",Matches!$J$2:$J$201,0)),3,2))))),""))</f>
        <v/>
      </c>
      <c r="AA709" s="12" t="str">
        <f aca="false">IF(OR($B709="",J709="",K709=""),"",IFERROR(IF(OR(INDEX(Matches!$I$2:$I$201,MATCH($A709&amp;"-4",Matches!$J$2:$J$201,0))="Void",INDEX(Matches!$G$2:$G$201,MATCH($A709&amp;"-4",Matches!$J$2:$J$201,0))="",INDEX(Matches!$H$2:$H$201,MATCH($A709&amp;"-4",Matches!$J$2:$J$201,0))=""),"",IF(AND($C709&lt;&gt;"",INDEX(Matches!$F$2:$F$201,MATCH($A709&amp;"-4",Matches!$J$2:$J$201,0))&lt;&gt;"",$C709&gt;=INDEX(Matches!$F$2:$F$201,MATCH($A709&amp;"-4",Matches!$J$2:$J$201,0))),"",IF(AND(J709=INDEX(Matches!$G$2:$G$201,MATCH($A709&amp;"-4",Matches!$J$2:$J$201,0)),K709=INDEX(Matches!$H$2:$H$201,MATCH($A709&amp;"-4",Matches!$J$2:$J$201,0))),5,IF(SIGN(J709-K709)&lt;&gt;SIGN(INDEX(Matches!$G$2:$G$201,MATCH($A709&amp;"-4",Matches!$J$2:$J$201,0))-INDEX(Matches!$H$2:$H$201,MATCH($A709&amp;"-4",Matches!$J$2:$J$201,0))),0,IF(J709-K709=INDEX(Matches!$G$2:$G$201,MATCH($A709&amp;"-4",Matches!$J$2:$J$201,0))-INDEX(Matches!$H$2:$H$201,MATCH($A709&amp;"-4",Matches!$J$2:$J$201,0)),3,2))))),""))</f>
        <v/>
      </c>
      <c r="AB709" s="12" t="str">
        <f aca="false">IF(OR($B709="",L709="",M709=""),"",IFERROR(IF(OR(INDEX(Matches!$I$2:$I$201,MATCH($A709&amp;"-5",Matches!$J$2:$J$201,0))="Void",INDEX(Matches!$G$2:$G$201,MATCH($A709&amp;"-5",Matches!$J$2:$J$201,0))="",INDEX(Matches!$H$2:$H$201,MATCH($A709&amp;"-5",Matches!$J$2:$J$201,0))=""),"",IF(AND($C709&lt;&gt;"",INDEX(Matches!$F$2:$F$201,MATCH($A709&amp;"-5",Matches!$J$2:$J$201,0))&lt;&gt;"",$C709&gt;=INDEX(Matches!$F$2:$F$201,MATCH($A709&amp;"-5",Matches!$J$2:$J$201,0))),"",IF(AND(L709=INDEX(Matches!$G$2:$G$201,MATCH($A709&amp;"-5",Matches!$J$2:$J$201,0)),M709=INDEX(Matches!$H$2:$H$201,MATCH($A709&amp;"-5",Matches!$J$2:$J$201,0))),5,IF(SIGN(L709-M709)&lt;&gt;SIGN(INDEX(Matches!$G$2:$G$201,MATCH($A709&amp;"-5",Matches!$J$2:$J$201,0))-INDEX(Matches!$H$2:$H$201,MATCH($A709&amp;"-5",Matches!$J$2:$J$201,0))),0,IF(L709-M709=INDEX(Matches!$G$2:$G$201,MATCH($A709&amp;"-5",Matches!$J$2:$J$201,0))-INDEX(Matches!$H$2:$H$201,MATCH($A709&amp;"-5",Matches!$J$2:$J$201,0)),3,2))))),""))</f>
        <v/>
      </c>
      <c r="AC709" s="12" t="str">
        <f aca="false">IF(OR($B709="",N709="",O709=""),"",IFERROR(IF(OR(INDEX(Matches!$I$2:$I$201,MATCH($A709&amp;"-6",Matches!$J$2:$J$201,0))="Void",INDEX(Matches!$G$2:$G$201,MATCH($A709&amp;"-6",Matches!$J$2:$J$201,0))="",INDEX(Matches!$H$2:$H$201,MATCH($A709&amp;"-6",Matches!$J$2:$J$201,0))=""),"",IF(AND($C709&lt;&gt;"",INDEX(Matches!$F$2:$F$201,MATCH($A709&amp;"-6",Matches!$J$2:$J$201,0))&lt;&gt;"",$C709&gt;=INDEX(Matches!$F$2:$F$201,MATCH($A709&amp;"-6",Matches!$J$2:$J$201,0))),"",IF(AND(N709=INDEX(Matches!$G$2:$G$201,MATCH($A709&amp;"-6",Matches!$J$2:$J$201,0)),O709=INDEX(Matches!$H$2:$H$201,MATCH($A709&amp;"-6",Matches!$J$2:$J$201,0))),5,IF(SIGN(N709-O709)&lt;&gt;SIGN(INDEX(Matches!$G$2:$G$201,MATCH($A709&amp;"-6",Matches!$J$2:$J$201,0))-INDEX(Matches!$H$2:$H$201,MATCH($A709&amp;"-6",Matches!$J$2:$J$201,0))),0,IF(N709-O709=INDEX(Matches!$G$2:$G$201,MATCH($A709&amp;"-6",Matches!$J$2:$J$201,0))-INDEX(Matches!$H$2:$H$201,MATCH($A709&amp;"-6",Matches!$J$2:$J$201,0)),3,2))))),""))</f>
        <v/>
      </c>
      <c r="AD709" s="12" t="str">
        <f aca="false">IF(OR($B709="",P709="",Q709=""),"",IFERROR(IF(OR(INDEX(Matches!$I$2:$I$201,MATCH($A709&amp;"-7",Matches!$J$2:$J$201,0))="Void",INDEX(Matches!$G$2:$G$201,MATCH($A709&amp;"-7",Matches!$J$2:$J$201,0))="",INDEX(Matches!$H$2:$H$201,MATCH($A709&amp;"-7",Matches!$J$2:$J$201,0))=""),"",IF(AND($C709&lt;&gt;"",INDEX(Matches!$F$2:$F$201,MATCH($A709&amp;"-7",Matches!$J$2:$J$201,0))&lt;&gt;"",$C709&gt;=INDEX(Matches!$F$2:$F$201,MATCH($A709&amp;"-7",Matches!$J$2:$J$201,0))),"",IF(AND(P709=INDEX(Matches!$G$2:$G$201,MATCH($A709&amp;"-7",Matches!$J$2:$J$201,0)),Q709=INDEX(Matches!$H$2:$H$201,MATCH($A709&amp;"-7",Matches!$J$2:$J$201,0))),5,IF(SIGN(P709-Q709)&lt;&gt;SIGN(INDEX(Matches!$G$2:$G$201,MATCH($A709&amp;"-7",Matches!$J$2:$J$201,0))-INDEX(Matches!$H$2:$H$201,MATCH($A709&amp;"-7",Matches!$J$2:$J$201,0))),0,IF(P709-Q709=INDEX(Matches!$G$2:$G$201,MATCH($A709&amp;"-7",Matches!$J$2:$J$201,0))-INDEX(Matches!$H$2:$H$201,MATCH($A709&amp;"-7",Matches!$J$2:$J$201,0)),3,2))))),""))</f>
        <v/>
      </c>
      <c r="AE709" s="12" t="str">
        <f aca="false">IF(OR($B709="",R709="",S709=""),"",IFERROR(IF(OR(INDEX(Matches!$I$2:$I$201,MATCH($A709&amp;"-8",Matches!$J$2:$J$201,0))="Void",INDEX(Matches!$G$2:$G$201,MATCH($A709&amp;"-8",Matches!$J$2:$J$201,0))="",INDEX(Matches!$H$2:$H$201,MATCH($A709&amp;"-8",Matches!$J$2:$J$201,0))=""),"",IF(AND($C709&lt;&gt;"",INDEX(Matches!$F$2:$F$201,MATCH($A709&amp;"-8",Matches!$J$2:$J$201,0))&lt;&gt;"",$C709&gt;=INDEX(Matches!$F$2:$F$201,MATCH($A709&amp;"-8",Matches!$J$2:$J$201,0))),"",IF(AND(R709=INDEX(Matches!$G$2:$G$201,MATCH($A709&amp;"-8",Matches!$J$2:$J$201,0)),S709=INDEX(Matches!$H$2:$H$201,MATCH($A709&amp;"-8",Matches!$J$2:$J$201,0))),5,IF(SIGN(R709-S709)&lt;&gt;SIGN(INDEX(Matches!$G$2:$G$201,MATCH($A709&amp;"-8",Matches!$J$2:$J$201,0))-INDEX(Matches!$H$2:$H$201,MATCH($A709&amp;"-8",Matches!$J$2:$J$201,0))),0,IF(R709-S709=INDEX(Matches!$G$2:$G$201,MATCH($A709&amp;"-8",Matches!$J$2:$J$201,0))-INDEX(Matches!$H$2:$H$201,MATCH($A709&amp;"-8",Matches!$J$2:$J$201,0)),3,2))))),""))</f>
        <v/>
      </c>
      <c r="AF709" s="12" t="str">
        <f aca="false">IF(OR($B709="",T709="",U709=""),"",IFERROR(IF(OR(INDEX(Matches!$I$2:$I$201,MATCH($A709&amp;"-9",Matches!$J$2:$J$201,0))="Void",INDEX(Matches!$G$2:$G$201,MATCH($A709&amp;"-9",Matches!$J$2:$J$201,0))="",INDEX(Matches!$H$2:$H$201,MATCH($A709&amp;"-9",Matches!$J$2:$J$201,0))=""),"",IF(AND($C709&lt;&gt;"",INDEX(Matches!$F$2:$F$201,MATCH($A709&amp;"-9",Matches!$J$2:$J$201,0))&lt;&gt;"",$C709&gt;=INDEX(Matches!$F$2:$F$201,MATCH($A709&amp;"-9",Matches!$J$2:$J$201,0))),"",IF(AND(T709=INDEX(Matches!$G$2:$G$201,MATCH($A709&amp;"-9",Matches!$J$2:$J$201,0)),U709=INDEX(Matches!$H$2:$H$201,MATCH($A709&amp;"-9",Matches!$J$2:$J$201,0))),5,IF(SIGN(T709-U709)&lt;&gt;SIGN(INDEX(Matches!$G$2:$G$201,MATCH($A709&amp;"-9",Matches!$J$2:$J$201,0))-INDEX(Matches!$H$2:$H$201,MATCH($A709&amp;"-9",Matches!$J$2:$J$201,0))),0,IF(T709-U709=INDEX(Matches!$G$2:$G$201,MATCH($A709&amp;"-9",Matches!$J$2:$J$201,0))-INDEX(Matches!$H$2:$H$201,MATCH($A709&amp;"-9",Matches!$J$2:$J$201,0)),3,2))))),""))</f>
        <v/>
      </c>
      <c r="AG709" s="12" t="str">
        <f aca="false">IF(OR($B709="",V709="",W709=""),"",IFERROR(IF(OR(INDEX(Matches!$I$2:$I$201,MATCH($A709&amp;"-10",Matches!$J$2:$J$201,0))="Void",INDEX(Matches!$G$2:$G$201,MATCH($A709&amp;"-10",Matches!$J$2:$J$201,0))="",INDEX(Matches!$H$2:$H$201,MATCH($A709&amp;"-10",Matches!$J$2:$J$201,0))=""),"",IF(AND($C709&lt;&gt;"",INDEX(Matches!$F$2:$F$201,MATCH($A709&amp;"-10",Matches!$J$2:$J$201,0))&lt;&gt;"",$C709&gt;=INDEX(Matches!$F$2:$F$201,MATCH($A709&amp;"-10",Matches!$J$2:$J$201,0))),"",IF(AND(V709=INDEX(Matches!$G$2:$G$201,MATCH($A709&amp;"-10",Matches!$J$2:$J$201,0)),W709=INDEX(Matches!$H$2:$H$201,MATCH($A709&amp;"-10",Matches!$J$2:$J$201,0))),5,IF(SIGN(V709-W709)&lt;&gt;SIGN(INDEX(Matches!$G$2:$G$201,MATCH($A709&amp;"-10",Matches!$J$2:$J$201,0))-INDEX(Matches!$H$2:$H$201,MATCH($A709&amp;"-10",Matches!$J$2:$J$201,0))),0,IF(V709-W709=INDEX(Matches!$G$2:$G$201,MATCH($A709&amp;"-10",Matches!$J$2:$J$201,0))-INDEX(Matches!$H$2:$H$201,MATCH($A709&amp;"-10",Matches!$J$2:$J$201,0)),3,2))))),""))</f>
        <v/>
      </c>
      <c r="AH709" s="13" t="str">
        <f aca="false">IF($B709="","",SUM(X709:AG709))</f>
        <v/>
      </c>
      <c r="AI709" s="12" t="str">
        <f aca="false">IF($B709="","",COUNTIF(X709:AG709,5))</f>
        <v/>
      </c>
      <c r="AJ709" s="12" t="str">
        <f aca="false">IF($B709="","",COUNTIF(X709:AG709,"&gt;=2"))</f>
        <v/>
      </c>
      <c r="AK709" s="12" t="str">
        <f aca="false">IF($B709="","",COUNT(X709:AG709))</f>
        <v/>
      </c>
    </row>
    <row r="710" customFormat="false" ht="15" hidden="false" customHeight="false" outlineLevel="0" collapsed="false">
      <c r="A710" s="7"/>
      <c r="B710" s="7"/>
      <c r="C710" s="11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12" t="str">
        <f aca="false">IF(OR($B710="",D710="",E710=""),"",IFERROR(IF(OR(INDEX(Matches!$I$2:$I$201,MATCH($A710&amp;"-1",Matches!$J$2:$J$201,0))="Void",INDEX(Matches!$G$2:$G$201,MATCH($A710&amp;"-1",Matches!$J$2:$J$201,0))="",INDEX(Matches!$H$2:$H$201,MATCH($A710&amp;"-1",Matches!$J$2:$J$201,0))=""),"",IF(AND($C710&lt;&gt;"",INDEX(Matches!$F$2:$F$201,MATCH($A710&amp;"-1",Matches!$J$2:$J$201,0))&lt;&gt;"",$C710&gt;=INDEX(Matches!$F$2:$F$201,MATCH($A710&amp;"-1",Matches!$J$2:$J$201,0))),"",IF(AND(D710=INDEX(Matches!$G$2:$G$201,MATCH($A710&amp;"-1",Matches!$J$2:$J$201,0)),E710=INDEX(Matches!$H$2:$H$201,MATCH($A710&amp;"-1",Matches!$J$2:$J$201,0))),5,IF(SIGN(D710-E710)&lt;&gt;SIGN(INDEX(Matches!$G$2:$G$201,MATCH($A710&amp;"-1",Matches!$J$2:$J$201,0))-INDEX(Matches!$H$2:$H$201,MATCH($A710&amp;"-1",Matches!$J$2:$J$201,0))),0,IF(D710-E710=INDEX(Matches!$G$2:$G$201,MATCH($A710&amp;"-1",Matches!$J$2:$J$201,0))-INDEX(Matches!$H$2:$H$201,MATCH($A710&amp;"-1",Matches!$J$2:$J$201,0)),3,2))))),""))</f>
        <v/>
      </c>
      <c r="Y710" s="12" t="str">
        <f aca="false">IF(OR($B710="",F710="",G710=""),"",IFERROR(IF(OR(INDEX(Matches!$I$2:$I$201,MATCH($A710&amp;"-2",Matches!$J$2:$J$201,0))="Void",INDEX(Matches!$G$2:$G$201,MATCH($A710&amp;"-2",Matches!$J$2:$J$201,0))="",INDEX(Matches!$H$2:$H$201,MATCH($A710&amp;"-2",Matches!$J$2:$J$201,0))=""),"",IF(AND($C710&lt;&gt;"",INDEX(Matches!$F$2:$F$201,MATCH($A710&amp;"-2",Matches!$J$2:$J$201,0))&lt;&gt;"",$C710&gt;=INDEX(Matches!$F$2:$F$201,MATCH($A710&amp;"-2",Matches!$J$2:$J$201,0))),"",IF(AND(F710=INDEX(Matches!$G$2:$G$201,MATCH($A710&amp;"-2",Matches!$J$2:$J$201,0)),G710=INDEX(Matches!$H$2:$H$201,MATCH($A710&amp;"-2",Matches!$J$2:$J$201,0))),5,IF(SIGN(F710-G710)&lt;&gt;SIGN(INDEX(Matches!$G$2:$G$201,MATCH($A710&amp;"-2",Matches!$J$2:$J$201,0))-INDEX(Matches!$H$2:$H$201,MATCH($A710&amp;"-2",Matches!$J$2:$J$201,0))),0,IF(F710-G710=INDEX(Matches!$G$2:$G$201,MATCH($A710&amp;"-2",Matches!$J$2:$J$201,0))-INDEX(Matches!$H$2:$H$201,MATCH($A710&amp;"-2",Matches!$J$2:$J$201,0)),3,2))))),""))</f>
        <v/>
      </c>
      <c r="Z710" s="12" t="str">
        <f aca="false">IF(OR($B710="",H710="",I710=""),"",IFERROR(IF(OR(INDEX(Matches!$I$2:$I$201,MATCH($A710&amp;"-3",Matches!$J$2:$J$201,0))="Void",INDEX(Matches!$G$2:$G$201,MATCH($A710&amp;"-3",Matches!$J$2:$J$201,0))="",INDEX(Matches!$H$2:$H$201,MATCH($A710&amp;"-3",Matches!$J$2:$J$201,0))=""),"",IF(AND($C710&lt;&gt;"",INDEX(Matches!$F$2:$F$201,MATCH($A710&amp;"-3",Matches!$J$2:$J$201,0))&lt;&gt;"",$C710&gt;=INDEX(Matches!$F$2:$F$201,MATCH($A710&amp;"-3",Matches!$J$2:$J$201,0))),"",IF(AND(H710=INDEX(Matches!$G$2:$G$201,MATCH($A710&amp;"-3",Matches!$J$2:$J$201,0)),I710=INDEX(Matches!$H$2:$H$201,MATCH($A710&amp;"-3",Matches!$J$2:$J$201,0))),5,IF(SIGN(H710-I710)&lt;&gt;SIGN(INDEX(Matches!$G$2:$G$201,MATCH($A710&amp;"-3",Matches!$J$2:$J$201,0))-INDEX(Matches!$H$2:$H$201,MATCH($A710&amp;"-3",Matches!$J$2:$J$201,0))),0,IF(H710-I710=INDEX(Matches!$G$2:$G$201,MATCH($A710&amp;"-3",Matches!$J$2:$J$201,0))-INDEX(Matches!$H$2:$H$201,MATCH($A710&amp;"-3",Matches!$J$2:$J$201,0)),3,2))))),""))</f>
        <v/>
      </c>
      <c r="AA710" s="12" t="str">
        <f aca="false">IF(OR($B710="",J710="",K710=""),"",IFERROR(IF(OR(INDEX(Matches!$I$2:$I$201,MATCH($A710&amp;"-4",Matches!$J$2:$J$201,0))="Void",INDEX(Matches!$G$2:$G$201,MATCH($A710&amp;"-4",Matches!$J$2:$J$201,0))="",INDEX(Matches!$H$2:$H$201,MATCH($A710&amp;"-4",Matches!$J$2:$J$201,0))=""),"",IF(AND($C710&lt;&gt;"",INDEX(Matches!$F$2:$F$201,MATCH($A710&amp;"-4",Matches!$J$2:$J$201,0))&lt;&gt;"",$C710&gt;=INDEX(Matches!$F$2:$F$201,MATCH($A710&amp;"-4",Matches!$J$2:$J$201,0))),"",IF(AND(J710=INDEX(Matches!$G$2:$G$201,MATCH($A710&amp;"-4",Matches!$J$2:$J$201,0)),K710=INDEX(Matches!$H$2:$H$201,MATCH($A710&amp;"-4",Matches!$J$2:$J$201,0))),5,IF(SIGN(J710-K710)&lt;&gt;SIGN(INDEX(Matches!$G$2:$G$201,MATCH($A710&amp;"-4",Matches!$J$2:$J$201,0))-INDEX(Matches!$H$2:$H$201,MATCH($A710&amp;"-4",Matches!$J$2:$J$201,0))),0,IF(J710-K710=INDEX(Matches!$G$2:$G$201,MATCH($A710&amp;"-4",Matches!$J$2:$J$201,0))-INDEX(Matches!$H$2:$H$201,MATCH($A710&amp;"-4",Matches!$J$2:$J$201,0)),3,2))))),""))</f>
        <v/>
      </c>
      <c r="AB710" s="12" t="str">
        <f aca="false">IF(OR($B710="",L710="",M710=""),"",IFERROR(IF(OR(INDEX(Matches!$I$2:$I$201,MATCH($A710&amp;"-5",Matches!$J$2:$J$201,0))="Void",INDEX(Matches!$G$2:$G$201,MATCH($A710&amp;"-5",Matches!$J$2:$J$201,0))="",INDEX(Matches!$H$2:$H$201,MATCH($A710&amp;"-5",Matches!$J$2:$J$201,0))=""),"",IF(AND($C710&lt;&gt;"",INDEX(Matches!$F$2:$F$201,MATCH($A710&amp;"-5",Matches!$J$2:$J$201,0))&lt;&gt;"",$C710&gt;=INDEX(Matches!$F$2:$F$201,MATCH($A710&amp;"-5",Matches!$J$2:$J$201,0))),"",IF(AND(L710=INDEX(Matches!$G$2:$G$201,MATCH($A710&amp;"-5",Matches!$J$2:$J$201,0)),M710=INDEX(Matches!$H$2:$H$201,MATCH($A710&amp;"-5",Matches!$J$2:$J$201,0))),5,IF(SIGN(L710-M710)&lt;&gt;SIGN(INDEX(Matches!$G$2:$G$201,MATCH($A710&amp;"-5",Matches!$J$2:$J$201,0))-INDEX(Matches!$H$2:$H$201,MATCH($A710&amp;"-5",Matches!$J$2:$J$201,0))),0,IF(L710-M710=INDEX(Matches!$G$2:$G$201,MATCH($A710&amp;"-5",Matches!$J$2:$J$201,0))-INDEX(Matches!$H$2:$H$201,MATCH($A710&amp;"-5",Matches!$J$2:$J$201,0)),3,2))))),""))</f>
        <v/>
      </c>
      <c r="AC710" s="12" t="str">
        <f aca="false">IF(OR($B710="",N710="",O710=""),"",IFERROR(IF(OR(INDEX(Matches!$I$2:$I$201,MATCH($A710&amp;"-6",Matches!$J$2:$J$201,0))="Void",INDEX(Matches!$G$2:$G$201,MATCH($A710&amp;"-6",Matches!$J$2:$J$201,0))="",INDEX(Matches!$H$2:$H$201,MATCH($A710&amp;"-6",Matches!$J$2:$J$201,0))=""),"",IF(AND($C710&lt;&gt;"",INDEX(Matches!$F$2:$F$201,MATCH($A710&amp;"-6",Matches!$J$2:$J$201,0))&lt;&gt;"",$C710&gt;=INDEX(Matches!$F$2:$F$201,MATCH($A710&amp;"-6",Matches!$J$2:$J$201,0))),"",IF(AND(N710=INDEX(Matches!$G$2:$G$201,MATCH($A710&amp;"-6",Matches!$J$2:$J$201,0)),O710=INDEX(Matches!$H$2:$H$201,MATCH($A710&amp;"-6",Matches!$J$2:$J$201,0))),5,IF(SIGN(N710-O710)&lt;&gt;SIGN(INDEX(Matches!$G$2:$G$201,MATCH($A710&amp;"-6",Matches!$J$2:$J$201,0))-INDEX(Matches!$H$2:$H$201,MATCH($A710&amp;"-6",Matches!$J$2:$J$201,0))),0,IF(N710-O710=INDEX(Matches!$G$2:$G$201,MATCH($A710&amp;"-6",Matches!$J$2:$J$201,0))-INDEX(Matches!$H$2:$H$201,MATCH($A710&amp;"-6",Matches!$J$2:$J$201,0)),3,2))))),""))</f>
        <v/>
      </c>
      <c r="AD710" s="12" t="str">
        <f aca="false">IF(OR($B710="",P710="",Q710=""),"",IFERROR(IF(OR(INDEX(Matches!$I$2:$I$201,MATCH($A710&amp;"-7",Matches!$J$2:$J$201,0))="Void",INDEX(Matches!$G$2:$G$201,MATCH($A710&amp;"-7",Matches!$J$2:$J$201,0))="",INDEX(Matches!$H$2:$H$201,MATCH($A710&amp;"-7",Matches!$J$2:$J$201,0))=""),"",IF(AND($C710&lt;&gt;"",INDEX(Matches!$F$2:$F$201,MATCH($A710&amp;"-7",Matches!$J$2:$J$201,0))&lt;&gt;"",$C710&gt;=INDEX(Matches!$F$2:$F$201,MATCH($A710&amp;"-7",Matches!$J$2:$J$201,0))),"",IF(AND(P710=INDEX(Matches!$G$2:$G$201,MATCH($A710&amp;"-7",Matches!$J$2:$J$201,0)),Q710=INDEX(Matches!$H$2:$H$201,MATCH($A710&amp;"-7",Matches!$J$2:$J$201,0))),5,IF(SIGN(P710-Q710)&lt;&gt;SIGN(INDEX(Matches!$G$2:$G$201,MATCH($A710&amp;"-7",Matches!$J$2:$J$201,0))-INDEX(Matches!$H$2:$H$201,MATCH($A710&amp;"-7",Matches!$J$2:$J$201,0))),0,IF(P710-Q710=INDEX(Matches!$G$2:$G$201,MATCH($A710&amp;"-7",Matches!$J$2:$J$201,0))-INDEX(Matches!$H$2:$H$201,MATCH($A710&amp;"-7",Matches!$J$2:$J$201,0)),3,2))))),""))</f>
        <v/>
      </c>
      <c r="AE710" s="12" t="str">
        <f aca="false">IF(OR($B710="",R710="",S710=""),"",IFERROR(IF(OR(INDEX(Matches!$I$2:$I$201,MATCH($A710&amp;"-8",Matches!$J$2:$J$201,0))="Void",INDEX(Matches!$G$2:$G$201,MATCH($A710&amp;"-8",Matches!$J$2:$J$201,0))="",INDEX(Matches!$H$2:$H$201,MATCH($A710&amp;"-8",Matches!$J$2:$J$201,0))=""),"",IF(AND($C710&lt;&gt;"",INDEX(Matches!$F$2:$F$201,MATCH($A710&amp;"-8",Matches!$J$2:$J$201,0))&lt;&gt;"",$C710&gt;=INDEX(Matches!$F$2:$F$201,MATCH($A710&amp;"-8",Matches!$J$2:$J$201,0))),"",IF(AND(R710=INDEX(Matches!$G$2:$G$201,MATCH($A710&amp;"-8",Matches!$J$2:$J$201,0)),S710=INDEX(Matches!$H$2:$H$201,MATCH($A710&amp;"-8",Matches!$J$2:$J$201,0))),5,IF(SIGN(R710-S710)&lt;&gt;SIGN(INDEX(Matches!$G$2:$G$201,MATCH($A710&amp;"-8",Matches!$J$2:$J$201,0))-INDEX(Matches!$H$2:$H$201,MATCH($A710&amp;"-8",Matches!$J$2:$J$201,0))),0,IF(R710-S710=INDEX(Matches!$G$2:$G$201,MATCH($A710&amp;"-8",Matches!$J$2:$J$201,0))-INDEX(Matches!$H$2:$H$201,MATCH($A710&amp;"-8",Matches!$J$2:$J$201,0)),3,2))))),""))</f>
        <v/>
      </c>
      <c r="AF710" s="12" t="str">
        <f aca="false">IF(OR($B710="",T710="",U710=""),"",IFERROR(IF(OR(INDEX(Matches!$I$2:$I$201,MATCH($A710&amp;"-9",Matches!$J$2:$J$201,0))="Void",INDEX(Matches!$G$2:$G$201,MATCH($A710&amp;"-9",Matches!$J$2:$J$201,0))="",INDEX(Matches!$H$2:$H$201,MATCH($A710&amp;"-9",Matches!$J$2:$J$201,0))=""),"",IF(AND($C710&lt;&gt;"",INDEX(Matches!$F$2:$F$201,MATCH($A710&amp;"-9",Matches!$J$2:$J$201,0))&lt;&gt;"",$C710&gt;=INDEX(Matches!$F$2:$F$201,MATCH($A710&amp;"-9",Matches!$J$2:$J$201,0))),"",IF(AND(T710=INDEX(Matches!$G$2:$G$201,MATCH($A710&amp;"-9",Matches!$J$2:$J$201,0)),U710=INDEX(Matches!$H$2:$H$201,MATCH($A710&amp;"-9",Matches!$J$2:$J$201,0))),5,IF(SIGN(T710-U710)&lt;&gt;SIGN(INDEX(Matches!$G$2:$G$201,MATCH($A710&amp;"-9",Matches!$J$2:$J$201,0))-INDEX(Matches!$H$2:$H$201,MATCH($A710&amp;"-9",Matches!$J$2:$J$201,0))),0,IF(T710-U710=INDEX(Matches!$G$2:$G$201,MATCH($A710&amp;"-9",Matches!$J$2:$J$201,0))-INDEX(Matches!$H$2:$H$201,MATCH($A710&amp;"-9",Matches!$J$2:$J$201,0)),3,2))))),""))</f>
        <v/>
      </c>
      <c r="AG710" s="12" t="str">
        <f aca="false">IF(OR($B710="",V710="",W710=""),"",IFERROR(IF(OR(INDEX(Matches!$I$2:$I$201,MATCH($A710&amp;"-10",Matches!$J$2:$J$201,0))="Void",INDEX(Matches!$G$2:$G$201,MATCH($A710&amp;"-10",Matches!$J$2:$J$201,0))="",INDEX(Matches!$H$2:$H$201,MATCH($A710&amp;"-10",Matches!$J$2:$J$201,0))=""),"",IF(AND($C710&lt;&gt;"",INDEX(Matches!$F$2:$F$201,MATCH($A710&amp;"-10",Matches!$J$2:$J$201,0))&lt;&gt;"",$C710&gt;=INDEX(Matches!$F$2:$F$201,MATCH($A710&amp;"-10",Matches!$J$2:$J$201,0))),"",IF(AND(V710=INDEX(Matches!$G$2:$G$201,MATCH($A710&amp;"-10",Matches!$J$2:$J$201,0)),W710=INDEX(Matches!$H$2:$H$201,MATCH($A710&amp;"-10",Matches!$J$2:$J$201,0))),5,IF(SIGN(V710-W710)&lt;&gt;SIGN(INDEX(Matches!$G$2:$G$201,MATCH($A710&amp;"-10",Matches!$J$2:$J$201,0))-INDEX(Matches!$H$2:$H$201,MATCH($A710&amp;"-10",Matches!$J$2:$J$201,0))),0,IF(V710-W710=INDEX(Matches!$G$2:$G$201,MATCH($A710&amp;"-10",Matches!$J$2:$J$201,0))-INDEX(Matches!$H$2:$H$201,MATCH($A710&amp;"-10",Matches!$J$2:$J$201,0)),3,2))))),""))</f>
        <v/>
      </c>
      <c r="AH710" s="13" t="str">
        <f aca="false">IF($B710="","",SUM(X710:AG710))</f>
        <v/>
      </c>
      <c r="AI710" s="12" t="str">
        <f aca="false">IF($B710="","",COUNTIF(X710:AG710,5))</f>
        <v/>
      </c>
      <c r="AJ710" s="12" t="str">
        <f aca="false">IF($B710="","",COUNTIF(X710:AG710,"&gt;=2"))</f>
        <v/>
      </c>
      <c r="AK710" s="12" t="str">
        <f aca="false">IF($B710="","",COUNT(X710:AG710))</f>
        <v/>
      </c>
    </row>
    <row r="711" customFormat="false" ht="15" hidden="false" customHeight="false" outlineLevel="0" collapsed="false">
      <c r="A711" s="7"/>
      <c r="B711" s="7"/>
      <c r="C711" s="11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12" t="str">
        <f aca="false">IF(OR($B711="",D711="",E711=""),"",IFERROR(IF(OR(INDEX(Matches!$I$2:$I$201,MATCH($A711&amp;"-1",Matches!$J$2:$J$201,0))="Void",INDEX(Matches!$G$2:$G$201,MATCH($A711&amp;"-1",Matches!$J$2:$J$201,0))="",INDEX(Matches!$H$2:$H$201,MATCH($A711&amp;"-1",Matches!$J$2:$J$201,0))=""),"",IF(AND($C711&lt;&gt;"",INDEX(Matches!$F$2:$F$201,MATCH($A711&amp;"-1",Matches!$J$2:$J$201,0))&lt;&gt;"",$C711&gt;=INDEX(Matches!$F$2:$F$201,MATCH($A711&amp;"-1",Matches!$J$2:$J$201,0))),"",IF(AND(D711=INDEX(Matches!$G$2:$G$201,MATCH($A711&amp;"-1",Matches!$J$2:$J$201,0)),E711=INDEX(Matches!$H$2:$H$201,MATCH($A711&amp;"-1",Matches!$J$2:$J$201,0))),5,IF(SIGN(D711-E711)&lt;&gt;SIGN(INDEX(Matches!$G$2:$G$201,MATCH($A711&amp;"-1",Matches!$J$2:$J$201,0))-INDEX(Matches!$H$2:$H$201,MATCH($A711&amp;"-1",Matches!$J$2:$J$201,0))),0,IF(D711-E711=INDEX(Matches!$G$2:$G$201,MATCH($A711&amp;"-1",Matches!$J$2:$J$201,0))-INDEX(Matches!$H$2:$H$201,MATCH($A711&amp;"-1",Matches!$J$2:$J$201,0)),3,2))))),""))</f>
        <v/>
      </c>
      <c r="Y711" s="12" t="str">
        <f aca="false">IF(OR($B711="",F711="",G711=""),"",IFERROR(IF(OR(INDEX(Matches!$I$2:$I$201,MATCH($A711&amp;"-2",Matches!$J$2:$J$201,0))="Void",INDEX(Matches!$G$2:$G$201,MATCH($A711&amp;"-2",Matches!$J$2:$J$201,0))="",INDEX(Matches!$H$2:$H$201,MATCH($A711&amp;"-2",Matches!$J$2:$J$201,0))=""),"",IF(AND($C711&lt;&gt;"",INDEX(Matches!$F$2:$F$201,MATCH($A711&amp;"-2",Matches!$J$2:$J$201,0))&lt;&gt;"",$C711&gt;=INDEX(Matches!$F$2:$F$201,MATCH($A711&amp;"-2",Matches!$J$2:$J$201,0))),"",IF(AND(F711=INDEX(Matches!$G$2:$G$201,MATCH($A711&amp;"-2",Matches!$J$2:$J$201,0)),G711=INDEX(Matches!$H$2:$H$201,MATCH($A711&amp;"-2",Matches!$J$2:$J$201,0))),5,IF(SIGN(F711-G711)&lt;&gt;SIGN(INDEX(Matches!$G$2:$G$201,MATCH($A711&amp;"-2",Matches!$J$2:$J$201,0))-INDEX(Matches!$H$2:$H$201,MATCH($A711&amp;"-2",Matches!$J$2:$J$201,0))),0,IF(F711-G711=INDEX(Matches!$G$2:$G$201,MATCH($A711&amp;"-2",Matches!$J$2:$J$201,0))-INDEX(Matches!$H$2:$H$201,MATCH($A711&amp;"-2",Matches!$J$2:$J$201,0)),3,2))))),""))</f>
        <v/>
      </c>
      <c r="Z711" s="12" t="str">
        <f aca="false">IF(OR($B711="",H711="",I711=""),"",IFERROR(IF(OR(INDEX(Matches!$I$2:$I$201,MATCH($A711&amp;"-3",Matches!$J$2:$J$201,0))="Void",INDEX(Matches!$G$2:$G$201,MATCH($A711&amp;"-3",Matches!$J$2:$J$201,0))="",INDEX(Matches!$H$2:$H$201,MATCH($A711&amp;"-3",Matches!$J$2:$J$201,0))=""),"",IF(AND($C711&lt;&gt;"",INDEX(Matches!$F$2:$F$201,MATCH($A711&amp;"-3",Matches!$J$2:$J$201,0))&lt;&gt;"",$C711&gt;=INDEX(Matches!$F$2:$F$201,MATCH($A711&amp;"-3",Matches!$J$2:$J$201,0))),"",IF(AND(H711=INDEX(Matches!$G$2:$G$201,MATCH($A711&amp;"-3",Matches!$J$2:$J$201,0)),I711=INDEX(Matches!$H$2:$H$201,MATCH($A711&amp;"-3",Matches!$J$2:$J$201,0))),5,IF(SIGN(H711-I711)&lt;&gt;SIGN(INDEX(Matches!$G$2:$G$201,MATCH($A711&amp;"-3",Matches!$J$2:$J$201,0))-INDEX(Matches!$H$2:$H$201,MATCH($A711&amp;"-3",Matches!$J$2:$J$201,0))),0,IF(H711-I711=INDEX(Matches!$G$2:$G$201,MATCH($A711&amp;"-3",Matches!$J$2:$J$201,0))-INDEX(Matches!$H$2:$H$201,MATCH($A711&amp;"-3",Matches!$J$2:$J$201,0)),3,2))))),""))</f>
        <v/>
      </c>
      <c r="AA711" s="12" t="str">
        <f aca="false">IF(OR($B711="",J711="",K711=""),"",IFERROR(IF(OR(INDEX(Matches!$I$2:$I$201,MATCH($A711&amp;"-4",Matches!$J$2:$J$201,0))="Void",INDEX(Matches!$G$2:$G$201,MATCH($A711&amp;"-4",Matches!$J$2:$J$201,0))="",INDEX(Matches!$H$2:$H$201,MATCH($A711&amp;"-4",Matches!$J$2:$J$201,0))=""),"",IF(AND($C711&lt;&gt;"",INDEX(Matches!$F$2:$F$201,MATCH($A711&amp;"-4",Matches!$J$2:$J$201,0))&lt;&gt;"",$C711&gt;=INDEX(Matches!$F$2:$F$201,MATCH($A711&amp;"-4",Matches!$J$2:$J$201,0))),"",IF(AND(J711=INDEX(Matches!$G$2:$G$201,MATCH($A711&amp;"-4",Matches!$J$2:$J$201,0)),K711=INDEX(Matches!$H$2:$H$201,MATCH($A711&amp;"-4",Matches!$J$2:$J$201,0))),5,IF(SIGN(J711-K711)&lt;&gt;SIGN(INDEX(Matches!$G$2:$G$201,MATCH($A711&amp;"-4",Matches!$J$2:$J$201,0))-INDEX(Matches!$H$2:$H$201,MATCH($A711&amp;"-4",Matches!$J$2:$J$201,0))),0,IF(J711-K711=INDEX(Matches!$G$2:$G$201,MATCH($A711&amp;"-4",Matches!$J$2:$J$201,0))-INDEX(Matches!$H$2:$H$201,MATCH($A711&amp;"-4",Matches!$J$2:$J$201,0)),3,2))))),""))</f>
        <v/>
      </c>
      <c r="AB711" s="12" t="str">
        <f aca="false">IF(OR($B711="",L711="",M711=""),"",IFERROR(IF(OR(INDEX(Matches!$I$2:$I$201,MATCH($A711&amp;"-5",Matches!$J$2:$J$201,0))="Void",INDEX(Matches!$G$2:$G$201,MATCH($A711&amp;"-5",Matches!$J$2:$J$201,0))="",INDEX(Matches!$H$2:$H$201,MATCH($A711&amp;"-5",Matches!$J$2:$J$201,0))=""),"",IF(AND($C711&lt;&gt;"",INDEX(Matches!$F$2:$F$201,MATCH($A711&amp;"-5",Matches!$J$2:$J$201,0))&lt;&gt;"",$C711&gt;=INDEX(Matches!$F$2:$F$201,MATCH($A711&amp;"-5",Matches!$J$2:$J$201,0))),"",IF(AND(L711=INDEX(Matches!$G$2:$G$201,MATCH($A711&amp;"-5",Matches!$J$2:$J$201,0)),M711=INDEX(Matches!$H$2:$H$201,MATCH($A711&amp;"-5",Matches!$J$2:$J$201,0))),5,IF(SIGN(L711-M711)&lt;&gt;SIGN(INDEX(Matches!$G$2:$G$201,MATCH($A711&amp;"-5",Matches!$J$2:$J$201,0))-INDEX(Matches!$H$2:$H$201,MATCH($A711&amp;"-5",Matches!$J$2:$J$201,0))),0,IF(L711-M711=INDEX(Matches!$G$2:$G$201,MATCH($A711&amp;"-5",Matches!$J$2:$J$201,0))-INDEX(Matches!$H$2:$H$201,MATCH($A711&amp;"-5",Matches!$J$2:$J$201,0)),3,2))))),""))</f>
        <v/>
      </c>
      <c r="AC711" s="12" t="str">
        <f aca="false">IF(OR($B711="",N711="",O711=""),"",IFERROR(IF(OR(INDEX(Matches!$I$2:$I$201,MATCH($A711&amp;"-6",Matches!$J$2:$J$201,0))="Void",INDEX(Matches!$G$2:$G$201,MATCH($A711&amp;"-6",Matches!$J$2:$J$201,0))="",INDEX(Matches!$H$2:$H$201,MATCH($A711&amp;"-6",Matches!$J$2:$J$201,0))=""),"",IF(AND($C711&lt;&gt;"",INDEX(Matches!$F$2:$F$201,MATCH($A711&amp;"-6",Matches!$J$2:$J$201,0))&lt;&gt;"",$C711&gt;=INDEX(Matches!$F$2:$F$201,MATCH($A711&amp;"-6",Matches!$J$2:$J$201,0))),"",IF(AND(N711=INDEX(Matches!$G$2:$G$201,MATCH($A711&amp;"-6",Matches!$J$2:$J$201,0)),O711=INDEX(Matches!$H$2:$H$201,MATCH($A711&amp;"-6",Matches!$J$2:$J$201,0))),5,IF(SIGN(N711-O711)&lt;&gt;SIGN(INDEX(Matches!$G$2:$G$201,MATCH($A711&amp;"-6",Matches!$J$2:$J$201,0))-INDEX(Matches!$H$2:$H$201,MATCH($A711&amp;"-6",Matches!$J$2:$J$201,0))),0,IF(N711-O711=INDEX(Matches!$G$2:$G$201,MATCH($A711&amp;"-6",Matches!$J$2:$J$201,0))-INDEX(Matches!$H$2:$H$201,MATCH($A711&amp;"-6",Matches!$J$2:$J$201,0)),3,2))))),""))</f>
        <v/>
      </c>
      <c r="AD711" s="12" t="str">
        <f aca="false">IF(OR($B711="",P711="",Q711=""),"",IFERROR(IF(OR(INDEX(Matches!$I$2:$I$201,MATCH($A711&amp;"-7",Matches!$J$2:$J$201,0))="Void",INDEX(Matches!$G$2:$G$201,MATCH($A711&amp;"-7",Matches!$J$2:$J$201,0))="",INDEX(Matches!$H$2:$H$201,MATCH($A711&amp;"-7",Matches!$J$2:$J$201,0))=""),"",IF(AND($C711&lt;&gt;"",INDEX(Matches!$F$2:$F$201,MATCH($A711&amp;"-7",Matches!$J$2:$J$201,0))&lt;&gt;"",$C711&gt;=INDEX(Matches!$F$2:$F$201,MATCH($A711&amp;"-7",Matches!$J$2:$J$201,0))),"",IF(AND(P711=INDEX(Matches!$G$2:$G$201,MATCH($A711&amp;"-7",Matches!$J$2:$J$201,0)),Q711=INDEX(Matches!$H$2:$H$201,MATCH($A711&amp;"-7",Matches!$J$2:$J$201,0))),5,IF(SIGN(P711-Q711)&lt;&gt;SIGN(INDEX(Matches!$G$2:$G$201,MATCH($A711&amp;"-7",Matches!$J$2:$J$201,0))-INDEX(Matches!$H$2:$H$201,MATCH($A711&amp;"-7",Matches!$J$2:$J$201,0))),0,IF(P711-Q711=INDEX(Matches!$G$2:$G$201,MATCH($A711&amp;"-7",Matches!$J$2:$J$201,0))-INDEX(Matches!$H$2:$H$201,MATCH($A711&amp;"-7",Matches!$J$2:$J$201,0)),3,2))))),""))</f>
        <v/>
      </c>
      <c r="AE711" s="12" t="str">
        <f aca="false">IF(OR($B711="",R711="",S711=""),"",IFERROR(IF(OR(INDEX(Matches!$I$2:$I$201,MATCH($A711&amp;"-8",Matches!$J$2:$J$201,0))="Void",INDEX(Matches!$G$2:$G$201,MATCH($A711&amp;"-8",Matches!$J$2:$J$201,0))="",INDEX(Matches!$H$2:$H$201,MATCH($A711&amp;"-8",Matches!$J$2:$J$201,0))=""),"",IF(AND($C711&lt;&gt;"",INDEX(Matches!$F$2:$F$201,MATCH($A711&amp;"-8",Matches!$J$2:$J$201,0))&lt;&gt;"",$C711&gt;=INDEX(Matches!$F$2:$F$201,MATCH($A711&amp;"-8",Matches!$J$2:$J$201,0))),"",IF(AND(R711=INDEX(Matches!$G$2:$G$201,MATCH($A711&amp;"-8",Matches!$J$2:$J$201,0)),S711=INDEX(Matches!$H$2:$H$201,MATCH($A711&amp;"-8",Matches!$J$2:$J$201,0))),5,IF(SIGN(R711-S711)&lt;&gt;SIGN(INDEX(Matches!$G$2:$G$201,MATCH($A711&amp;"-8",Matches!$J$2:$J$201,0))-INDEX(Matches!$H$2:$H$201,MATCH($A711&amp;"-8",Matches!$J$2:$J$201,0))),0,IF(R711-S711=INDEX(Matches!$G$2:$G$201,MATCH($A711&amp;"-8",Matches!$J$2:$J$201,0))-INDEX(Matches!$H$2:$H$201,MATCH($A711&amp;"-8",Matches!$J$2:$J$201,0)),3,2))))),""))</f>
        <v/>
      </c>
      <c r="AF711" s="12" t="str">
        <f aca="false">IF(OR($B711="",T711="",U711=""),"",IFERROR(IF(OR(INDEX(Matches!$I$2:$I$201,MATCH($A711&amp;"-9",Matches!$J$2:$J$201,0))="Void",INDEX(Matches!$G$2:$G$201,MATCH($A711&amp;"-9",Matches!$J$2:$J$201,0))="",INDEX(Matches!$H$2:$H$201,MATCH($A711&amp;"-9",Matches!$J$2:$J$201,0))=""),"",IF(AND($C711&lt;&gt;"",INDEX(Matches!$F$2:$F$201,MATCH($A711&amp;"-9",Matches!$J$2:$J$201,0))&lt;&gt;"",$C711&gt;=INDEX(Matches!$F$2:$F$201,MATCH($A711&amp;"-9",Matches!$J$2:$J$201,0))),"",IF(AND(T711=INDEX(Matches!$G$2:$G$201,MATCH($A711&amp;"-9",Matches!$J$2:$J$201,0)),U711=INDEX(Matches!$H$2:$H$201,MATCH($A711&amp;"-9",Matches!$J$2:$J$201,0))),5,IF(SIGN(T711-U711)&lt;&gt;SIGN(INDEX(Matches!$G$2:$G$201,MATCH($A711&amp;"-9",Matches!$J$2:$J$201,0))-INDEX(Matches!$H$2:$H$201,MATCH($A711&amp;"-9",Matches!$J$2:$J$201,0))),0,IF(T711-U711=INDEX(Matches!$G$2:$G$201,MATCH($A711&amp;"-9",Matches!$J$2:$J$201,0))-INDEX(Matches!$H$2:$H$201,MATCH($A711&amp;"-9",Matches!$J$2:$J$201,0)),3,2))))),""))</f>
        <v/>
      </c>
      <c r="AG711" s="12" t="str">
        <f aca="false">IF(OR($B711="",V711="",W711=""),"",IFERROR(IF(OR(INDEX(Matches!$I$2:$I$201,MATCH($A711&amp;"-10",Matches!$J$2:$J$201,0))="Void",INDEX(Matches!$G$2:$G$201,MATCH($A711&amp;"-10",Matches!$J$2:$J$201,0))="",INDEX(Matches!$H$2:$H$201,MATCH($A711&amp;"-10",Matches!$J$2:$J$201,0))=""),"",IF(AND($C711&lt;&gt;"",INDEX(Matches!$F$2:$F$201,MATCH($A711&amp;"-10",Matches!$J$2:$J$201,0))&lt;&gt;"",$C711&gt;=INDEX(Matches!$F$2:$F$201,MATCH($A711&amp;"-10",Matches!$J$2:$J$201,0))),"",IF(AND(V711=INDEX(Matches!$G$2:$G$201,MATCH($A711&amp;"-10",Matches!$J$2:$J$201,0)),W711=INDEX(Matches!$H$2:$H$201,MATCH($A711&amp;"-10",Matches!$J$2:$J$201,0))),5,IF(SIGN(V711-W711)&lt;&gt;SIGN(INDEX(Matches!$G$2:$G$201,MATCH($A711&amp;"-10",Matches!$J$2:$J$201,0))-INDEX(Matches!$H$2:$H$201,MATCH($A711&amp;"-10",Matches!$J$2:$J$201,0))),0,IF(V711-W711=INDEX(Matches!$G$2:$G$201,MATCH($A711&amp;"-10",Matches!$J$2:$J$201,0))-INDEX(Matches!$H$2:$H$201,MATCH($A711&amp;"-10",Matches!$J$2:$J$201,0)),3,2))))),""))</f>
        <v/>
      </c>
      <c r="AH711" s="13" t="str">
        <f aca="false">IF($B711="","",SUM(X711:AG711))</f>
        <v/>
      </c>
      <c r="AI711" s="12" t="str">
        <f aca="false">IF($B711="","",COUNTIF(X711:AG711,5))</f>
        <v/>
      </c>
      <c r="AJ711" s="12" t="str">
        <f aca="false">IF($B711="","",COUNTIF(X711:AG711,"&gt;=2"))</f>
        <v/>
      </c>
      <c r="AK711" s="12" t="str">
        <f aca="false">IF($B711="","",COUNT(X711:AG711))</f>
        <v/>
      </c>
    </row>
    <row r="712" customFormat="false" ht="15" hidden="false" customHeight="false" outlineLevel="0" collapsed="false">
      <c r="A712" s="7"/>
      <c r="B712" s="7"/>
      <c r="C712" s="11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12" t="str">
        <f aca="false">IF(OR($B712="",D712="",E712=""),"",IFERROR(IF(OR(INDEX(Matches!$I$2:$I$201,MATCH($A712&amp;"-1",Matches!$J$2:$J$201,0))="Void",INDEX(Matches!$G$2:$G$201,MATCH($A712&amp;"-1",Matches!$J$2:$J$201,0))="",INDEX(Matches!$H$2:$H$201,MATCH($A712&amp;"-1",Matches!$J$2:$J$201,0))=""),"",IF(AND($C712&lt;&gt;"",INDEX(Matches!$F$2:$F$201,MATCH($A712&amp;"-1",Matches!$J$2:$J$201,0))&lt;&gt;"",$C712&gt;=INDEX(Matches!$F$2:$F$201,MATCH($A712&amp;"-1",Matches!$J$2:$J$201,0))),"",IF(AND(D712=INDEX(Matches!$G$2:$G$201,MATCH($A712&amp;"-1",Matches!$J$2:$J$201,0)),E712=INDEX(Matches!$H$2:$H$201,MATCH($A712&amp;"-1",Matches!$J$2:$J$201,0))),5,IF(SIGN(D712-E712)&lt;&gt;SIGN(INDEX(Matches!$G$2:$G$201,MATCH($A712&amp;"-1",Matches!$J$2:$J$201,0))-INDEX(Matches!$H$2:$H$201,MATCH($A712&amp;"-1",Matches!$J$2:$J$201,0))),0,IF(D712-E712=INDEX(Matches!$G$2:$G$201,MATCH($A712&amp;"-1",Matches!$J$2:$J$201,0))-INDEX(Matches!$H$2:$H$201,MATCH($A712&amp;"-1",Matches!$J$2:$J$201,0)),3,2))))),""))</f>
        <v/>
      </c>
      <c r="Y712" s="12" t="str">
        <f aca="false">IF(OR($B712="",F712="",G712=""),"",IFERROR(IF(OR(INDEX(Matches!$I$2:$I$201,MATCH($A712&amp;"-2",Matches!$J$2:$J$201,0))="Void",INDEX(Matches!$G$2:$G$201,MATCH($A712&amp;"-2",Matches!$J$2:$J$201,0))="",INDEX(Matches!$H$2:$H$201,MATCH($A712&amp;"-2",Matches!$J$2:$J$201,0))=""),"",IF(AND($C712&lt;&gt;"",INDEX(Matches!$F$2:$F$201,MATCH($A712&amp;"-2",Matches!$J$2:$J$201,0))&lt;&gt;"",$C712&gt;=INDEX(Matches!$F$2:$F$201,MATCH($A712&amp;"-2",Matches!$J$2:$J$201,0))),"",IF(AND(F712=INDEX(Matches!$G$2:$G$201,MATCH($A712&amp;"-2",Matches!$J$2:$J$201,0)),G712=INDEX(Matches!$H$2:$H$201,MATCH($A712&amp;"-2",Matches!$J$2:$J$201,0))),5,IF(SIGN(F712-G712)&lt;&gt;SIGN(INDEX(Matches!$G$2:$G$201,MATCH($A712&amp;"-2",Matches!$J$2:$J$201,0))-INDEX(Matches!$H$2:$H$201,MATCH($A712&amp;"-2",Matches!$J$2:$J$201,0))),0,IF(F712-G712=INDEX(Matches!$G$2:$G$201,MATCH($A712&amp;"-2",Matches!$J$2:$J$201,0))-INDEX(Matches!$H$2:$H$201,MATCH($A712&amp;"-2",Matches!$J$2:$J$201,0)),3,2))))),""))</f>
        <v/>
      </c>
      <c r="Z712" s="12" t="str">
        <f aca="false">IF(OR($B712="",H712="",I712=""),"",IFERROR(IF(OR(INDEX(Matches!$I$2:$I$201,MATCH($A712&amp;"-3",Matches!$J$2:$J$201,0))="Void",INDEX(Matches!$G$2:$G$201,MATCH($A712&amp;"-3",Matches!$J$2:$J$201,0))="",INDEX(Matches!$H$2:$H$201,MATCH($A712&amp;"-3",Matches!$J$2:$J$201,0))=""),"",IF(AND($C712&lt;&gt;"",INDEX(Matches!$F$2:$F$201,MATCH($A712&amp;"-3",Matches!$J$2:$J$201,0))&lt;&gt;"",$C712&gt;=INDEX(Matches!$F$2:$F$201,MATCH($A712&amp;"-3",Matches!$J$2:$J$201,0))),"",IF(AND(H712=INDEX(Matches!$G$2:$G$201,MATCH($A712&amp;"-3",Matches!$J$2:$J$201,0)),I712=INDEX(Matches!$H$2:$H$201,MATCH($A712&amp;"-3",Matches!$J$2:$J$201,0))),5,IF(SIGN(H712-I712)&lt;&gt;SIGN(INDEX(Matches!$G$2:$G$201,MATCH($A712&amp;"-3",Matches!$J$2:$J$201,0))-INDEX(Matches!$H$2:$H$201,MATCH($A712&amp;"-3",Matches!$J$2:$J$201,0))),0,IF(H712-I712=INDEX(Matches!$G$2:$G$201,MATCH($A712&amp;"-3",Matches!$J$2:$J$201,0))-INDEX(Matches!$H$2:$H$201,MATCH($A712&amp;"-3",Matches!$J$2:$J$201,0)),3,2))))),""))</f>
        <v/>
      </c>
      <c r="AA712" s="12" t="str">
        <f aca="false">IF(OR($B712="",J712="",K712=""),"",IFERROR(IF(OR(INDEX(Matches!$I$2:$I$201,MATCH($A712&amp;"-4",Matches!$J$2:$J$201,0))="Void",INDEX(Matches!$G$2:$G$201,MATCH($A712&amp;"-4",Matches!$J$2:$J$201,0))="",INDEX(Matches!$H$2:$H$201,MATCH($A712&amp;"-4",Matches!$J$2:$J$201,0))=""),"",IF(AND($C712&lt;&gt;"",INDEX(Matches!$F$2:$F$201,MATCH($A712&amp;"-4",Matches!$J$2:$J$201,0))&lt;&gt;"",$C712&gt;=INDEX(Matches!$F$2:$F$201,MATCH($A712&amp;"-4",Matches!$J$2:$J$201,0))),"",IF(AND(J712=INDEX(Matches!$G$2:$G$201,MATCH($A712&amp;"-4",Matches!$J$2:$J$201,0)),K712=INDEX(Matches!$H$2:$H$201,MATCH($A712&amp;"-4",Matches!$J$2:$J$201,0))),5,IF(SIGN(J712-K712)&lt;&gt;SIGN(INDEX(Matches!$G$2:$G$201,MATCH($A712&amp;"-4",Matches!$J$2:$J$201,0))-INDEX(Matches!$H$2:$H$201,MATCH($A712&amp;"-4",Matches!$J$2:$J$201,0))),0,IF(J712-K712=INDEX(Matches!$G$2:$G$201,MATCH($A712&amp;"-4",Matches!$J$2:$J$201,0))-INDEX(Matches!$H$2:$H$201,MATCH($A712&amp;"-4",Matches!$J$2:$J$201,0)),3,2))))),""))</f>
        <v/>
      </c>
      <c r="AB712" s="12" t="str">
        <f aca="false">IF(OR($B712="",L712="",M712=""),"",IFERROR(IF(OR(INDEX(Matches!$I$2:$I$201,MATCH($A712&amp;"-5",Matches!$J$2:$J$201,0))="Void",INDEX(Matches!$G$2:$G$201,MATCH($A712&amp;"-5",Matches!$J$2:$J$201,0))="",INDEX(Matches!$H$2:$H$201,MATCH($A712&amp;"-5",Matches!$J$2:$J$201,0))=""),"",IF(AND($C712&lt;&gt;"",INDEX(Matches!$F$2:$F$201,MATCH($A712&amp;"-5",Matches!$J$2:$J$201,0))&lt;&gt;"",$C712&gt;=INDEX(Matches!$F$2:$F$201,MATCH($A712&amp;"-5",Matches!$J$2:$J$201,0))),"",IF(AND(L712=INDEX(Matches!$G$2:$G$201,MATCH($A712&amp;"-5",Matches!$J$2:$J$201,0)),M712=INDEX(Matches!$H$2:$H$201,MATCH($A712&amp;"-5",Matches!$J$2:$J$201,0))),5,IF(SIGN(L712-M712)&lt;&gt;SIGN(INDEX(Matches!$G$2:$G$201,MATCH($A712&amp;"-5",Matches!$J$2:$J$201,0))-INDEX(Matches!$H$2:$H$201,MATCH($A712&amp;"-5",Matches!$J$2:$J$201,0))),0,IF(L712-M712=INDEX(Matches!$G$2:$G$201,MATCH($A712&amp;"-5",Matches!$J$2:$J$201,0))-INDEX(Matches!$H$2:$H$201,MATCH($A712&amp;"-5",Matches!$J$2:$J$201,0)),3,2))))),""))</f>
        <v/>
      </c>
      <c r="AC712" s="12" t="str">
        <f aca="false">IF(OR($B712="",N712="",O712=""),"",IFERROR(IF(OR(INDEX(Matches!$I$2:$I$201,MATCH($A712&amp;"-6",Matches!$J$2:$J$201,0))="Void",INDEX(Matches!$G$2:$G$201,MATCH($A712&amp;"-6",Matches!$J$2:$J$201,0))="",INDEX(Matches!$H$2:$H$201,MATCH($A712&amp;"-6",Matches!$J$2:$J$201,0))=""),"",IF(AND($C712&lt;&gt;"",INDEX(Matches!$F$2:$F$201,MATCH($A712&amp;"-6",Matches!$J$2:$J$201,0))&lt;&gt;"",$C712&gt;=INDEX(Matches!$F$2:$F$201,MATCH($A712&amp;"-6",Matches!$J$2:$J$201,0))),"",IF(AND(N712=INDEX(Matches!$G$2:$G$201,MATCH($A712&amp;"-6",Matches!$J$2:$J$201,0)),O712=INDEX(Matches!$H$2:$H$201,MATCH($A712&amp;"-6",Matches!$J$2:$J$201,0))),5,IF(SIGN(N712-O712)&lt;&gt;SIGN(INDEX(Matches!$G$2:$G$201,MATCH($A712&amp;"-6",Matches!$J$2:$J$201,0))-INDEX(Matches!$H$2:$H$201,MATCH($A712&amp;"-6",Matches!$J$2:$J$201,0))),0,IF(N712-O712=INDEX(Matches!$G$2:$G$201,MATCH($A712&amp;"-6",Matches!$J$2:$J$201,0))-INDEX(Matches!$H$2:$H$201,MATCH($A712&amp;"-6",Matches!$J$2:$J$201,0)),3,2))))),""))</f>
        <v/>
      </c>
      <c r="AD712" s="12" t="str">
        <f aca="false">IF(OR($B712="",P712="",Q712=""),"",IFERROR(IF(OR(INDEX(Matches!$I$2:$I$201,MATCH($A712&amp;"-7",Matches!$J$2:$J$201,0))="Void",INDEX(Matches!$G$2:$G$201,MATCH($A712&amp;"-7",Matches!$J$2:$J$201,0))="",INDEX(Matches!$H$2:$H$201,MATCH($A712&amp;"-7",Matches!$J$2:$J$201,0))=""),"",IF(AND($C712&lt;&gt;"",INDEX(Matches!$F$2:$F$201,MATCH($A712&amp;"-7",Matches!$J$2:$J$201,0))&lt;&gt;"",$C712&gt;=INDEX(Matches!$F$2:$F$201,MATCH($A712&amp;"-7",Matches!$J$2:$J$201,0))),"",IF(AND(P712=INDEX(Matches!$G$2:$G$201,MATCH($A712&amp;"-7",Matches!$J$2:$J$201,0)),Q712=INDEX(Matches!$H$2:$H$201,MATCH($A712&amp;"-7",Matches!$J$2:$J$201,0))),5,IF(SIGN(P712-Q712)&lt;&gt;SIGN(INDEX(Matches!$G$2:$G$201,MATCH($A712&amp;"-7",Matches!$J$2:$J$201,0))-INDEX(Matches!$H$2:$H$201,MATCH($A712&amp;"-7",Matches!$J$2:$J$201,0))),0,IF(P712-Q712=INDEX(Matches!$G$2:$G$201,MATCH($A712&amp;"-7",Matches!$J$2:$J$201,0))-INDEX(Matches!$H$2:$H$201,MATCH($A712&amp;"-7",Matches!$J$2:$J$201,0)),3,2))))),""))</f>
        <v/>
      </c>
      <c r="AE712" s="12" t="str">
        <f aca="false">IF(OR($B712="",R712="",S712=""),"",IFERROR(IF(OR(INDEX(Matches!$I$2:$I$201,MATCH($A712&amp;"-8",Matches!$J$2:$J$201,0))="Void",INDEX(Matches!$G$2:$G$201,MATCH($A712&amp;"-8",Matches!$J$2:$J$201,0))="",INDEX(Matches!$H$2:$H$201,MATCH($A712&amp;"-8",Matches!$J$2:$J$201,0))=""),"",IF(AND($C712&lt;&gt;"",INDEX(Matches!$F$2:$F$201,MATCH($A712&amp;"-8",Matches!$J$2:$J$201,0))&lt;&gt;"",$C712&gt;=INDEX(Matches!$F$2:$F$201,MATCH($A712&amp;"-8",Matches!$J$2:$J$201,0))),"",IF(AND(R712=INDEX(Matches!$G$2:$G$201,MATCH($A712&amp;"-8",Matches!$J$2:$J$201,0)),S712=INDEX(Matches!$H$2:$H$201,MATCH($A712&amp;"-8",Matches!$J$2:$J$201,0))),5,IF(SIGN(R712-S712)&lt;&gt;SIGN(INDEX(Matches!$G$2:$G$201,MATCH($A712&amp;"-8",Matches!$J$2:$J$201,0))-INDEX(Matches!$H$2:$H$201,MATCH($A712&amp;"-8",Matches!$J$2:$J$201,0))),0,IF(R712-S712=INDEX(Matches!$G$2:$G$201,MATCH($A712&amp;"-8",Matches!$J$2:$J$201,0))-INDEX(Matches!$H$2:$H$201,MATCH($A712&amp;"-8",Matches!$J$2:$J$201,0)),3,2))))),""))</f>
        <v/>
      </c>
      <c r="AF712" s="12" t="str">
        <f aca="false">IF(OR($B712="",T712="",U712=""),"",IFERROR(IF(OR(INDEX(Matches!$I$2:$I$201,MATCH($A712&amp;"-9",Matches!$J$2:$J$201,0))="Void",INDEX(Matches!$G$2:$G$201,MATCH($A712&amp;"-9",Matches!$J$2:$J$201,0))="",INDEX(Matches!$H$2:$H$201,MATCH($A712&amp;"-9",Matches!$J$2:$J$201,0))=""),"",IF(AND($C712&lt;&gt;"",INDEX(Matches!$F$2:$F$201,MATCH($A712&amp;"-9",Matches!$J$2:$J$201,0))&lt;&gt;"",$C712&gt;=INDEX(Matches!$F$2:$F$201,MATCH($A712&amp;"-9",Matches!$J$2:$J$201,0))),"",IF(AND(T712=INDEX(Matches!$G$2:$G$201,MATCH($A712&amp;"-9",Matches!$J$2:$J$201,0)),U712=INDEX(Matches!$H$2:$H$201,MATCH($A712&amp;"-9",Matches!$J$2:$J$201,0))),5,IF(SIGN(T712-U712)&lt;&gt;SIGN(INDEX(Matches!$G$2:$G$201,MATCH($A712&amp;"-9",Matches!$J$2:$J$201,0))-INDEX(Matches!$H$2:$H$201,MATCH($A712&amp;"-9",Matches!$J$2:$J$201,0))),0,IF(T712-U712=INDEX(Matches!$G$2:$G$201,MATCH($A712&amp;"-9",Matches!$J$2:$J$201,0))-INDEX(Matches!$H$2:$H$201,MATCH($A712&amp;"-9",Matches!$J$2:$J$201,0)),3,2))))),""))</f>
        <v/>
      </c>
      <c r="AG712" s="12" t="str">
        <f aca="false">IF(OR($B712="",V712="",W712=""),"",IFERROR(IF(OR(INDEX(Matches!$I$2:$I$201,MATCH($A712&amp;"-10",Matches!$J$2:$J$201,0))="Void",INDEX(Matches!$G$2:$G$201,MATCH($A712&amp;"-10",Matches!$J$2:$J$201,0))="",INDEX(Matches!$H$2:$H$201,MATCH($A712&amp;"-10",Matches!$J$2:$J$201,0))=""),"",IF(AND($C712&lt;&gt;"",INDEX(Matches!$F$2:$F$201,MATCH($A712&amp;"-10",Matches!$J$2:$J$201,0))&lt;&gt;"",$C712&gt;=INDEX(Matches!$F$2:$F$201,MATCH($A712&amp;"-10",Matches!$J$2:$J$201,0))),"",IF(AND(V712=INDEX(Matches!$G$2:$G$201,MATCH($A712&amp;"-10",Matches!$J$2:$J$201,0)),W712=INDEX(Matches!$H$2:$H$201,MATCH($A712&amp;"-10",Matches!$J$2:$J$201,0))),5,IF(SIGN(V712-W712)&lt;&gt;SIGN(INDEX(Matches!$G$2:$G$201,MATCH($A712&amp;"-10",Matches!$J$2:$J$201,0))-INDEX(Matches!$H$2:$H$201,MATCH($A712&amp;"-10",Matches!$J$2:$J$201,0))),0,IF(V712-W712=INDEX(Matches!$G$2:$G$201,MATCH($A712&amp;"-10",Matches!$J$2:$J$201,0))-INDEX(Matches!$H$2:$H$201,MATCH($A712&amp;"-10",Matches!$J$2:$J$201,0)),3,2))))),""))</f>
        <v/>
      </c>
      <c r="AH712" s="13" t="str">
        <f aca="false">IF($B712="","",SUM(X712:AG712))</f>
        <v/>
      </c>
      <c r="AI712" s="12" t="str">
        <f aca="false">IF($B712="","",COUNTIF(X712:AG712,5))</f>
        <v/>
      </c>
      <c r="AJ712" s="12" t="str">
        <f aca="false">IF($B712="","",COUNTIF(X712:AG712,"&gt;=2"))</f>
        <v/>
      </c>
      <c r="AK712" s="12" t="str">
        <f aca="false">IF($B712="","",COUNT(X712:AG712))</f>
        <v/>
      </c>
    </row>
    <row r="713" customFormat="false" ht="15" hidden="false" customHeight="false" outlineLevel="0" collapsed="false">
      <c r="A713" s="7"/>
      <c r="B713" s="7"/>
      <c r="C713" s="11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12" t="str">
        <f aca="false">IF(OR($B713="",D713="",E713=""),"",IFERROR(IF(OR(INDEX(Matches!$I$2:$I$201,MATCH($A713&amp;"-1",Matches!$J$2:$J$201,0))="Void",INDEX(Matches!$G$2:$G$201,MATCH($A713&amp;"-1",Matches!$J$2:$J$201,0))="",INDEX(Matches!$H$2:$H$201,MATCH($A713&amp;"-1",Matches!$J$2:$J$201,0))=""),"",IF(AND($C713&lt;&gt;"",INDEX(Matches!$F$2:$F$201,MATCH($A713&amp;"-1",Matches!$J$2:$J$201,0))&lt;&gt;"",$C713&gt;=INDEX(Matches!$F$2:$F$201,MATCH($A713&amp;"-1",Matches!$J$2:$J$201,0))),"",IF(AND(D713=INDEX(Matches!$G$2:$G$201,MATCH($A713&amp;"-1",Matches!$J$2:$J$201,0)),E713=INDEX(Matches!$H$2:$H$201,MATCH($A713&amp;"-1",Matches!$J$2:$J$201,0))),5,IF(SIGN(D713-E713)&lt;&gt;SIGN(INDEX(Matches!$G$2:$G$201,MATCH($A713&amp;"-1",Matches!$J$2:$J$201,0))-INDEX(Matches!$H$2:$H$201,MATCH($A713&amp;"-1",Matches!$J$2:$J$201,0))),0,IF(D713-E713=INDEX(Matches!$G$2:$G$201,MATCH($A713&amp;"-1",Matches!$J$2:$J$201,0))-INDEX(Matches!$H$2:$H$201,MATCH($A713&amp;"-1",Matches!$J$2:$J$201,0)),3,2))))),""))</f>
        <v/>
      </c>
      <c r="Y713" s="12" t="str">
        <f aca="false">IF(OR($B713="",F713="",G713=""),"",IFERROR(IF(OR(INDEX(Matches!$I$2:$I$201,MATCH($A713&amp;"-2",Matches!$J$2:$J$201,0))="Void",INDEX(Matches!$G$2:$G$201,MATCH($A713&amp;"-2",Matches!$J$2:$J$201,0))="",INDEX(Matches!$H$2:$H$201,MATCH($A713&amp;"-2",Matches!$J$2:$J$201,0))=""),"",IF(AND($C713&lt;&gt;"",INDEX(Matches!$F$2:$F$201,MATCH($A713&amp;"-2",Matches!$J$2:$J$201,0))&lt;&gt;"",$C713&gt;=INDEX(Matches!$F$2:$F$201,MATCH($A713&amp;"-2",Matches!$J$2:$J$201,0))),"",IF(AND(F713=INDEX(Matches!$G$2:$G$201,MATCH($A713&amp;"-2",Matches!$J$2:$J$201,0)),G713=INDEX(Matches!$H$2:$H$201,MATCH($A713&amp;"-2",Matches!$J$2:$J$201,0))),5,IF(SIGN(F713-G713)&lt;&gt;SIGN(INDEX(Matches!$G$2:$G$201,MATCH($A713&amp;"-2",Matches!$J$2:$J$201,0))-INDEX(Matches!$H$2:$H$201,MATCH($A713&amp;"-2",Matches!$J$2:$J$201,0))),0,IF(F713-G713=INDEX(Matches!$G$2:$G$201,MATCH($A713&amp;"-2",Matches!$J$2:$J$201,0))-INDEX(Matches!$H$2:$H$201,MATCH($A713&amp;"-2",Matches!$J$2:$J$201,0)),3,2))))),""))</f>
        <v/>
      </c>
      <c r="Z713" s="12" t="str">
        <f aca="false">IF(OR($B713="",H713="",I713=""),"",IFERROR(IF(OR(INDEX(Matches!$I$2:$I$201,MATCH($A713&amp;"-3",Matches!$J$2:$J$201,0))="Void",INDEX(Matches!$G$2:$G$201,MATCH($A713&amp;"-3",Matches!$J$2:$J$201,0))="",INDEX(Matches!$H$2:$H$201,MATCH($A713&amp;"-3",Matches!$J$2:$J$201,0))=""),"",IF(AND($C713&lt;&gt;"",INDEX(Matches!$F$2:$F$201,MATCH($A713&amp;"-3",Matches!$J$2:$J$201,0))&lt;&gt;"",$C713&gt;=INDEX(Matches!$F$2:$F$201,MATCH($A713&amp;"-3",Matches!$J$2:$J$201,0))),"",IF(AND(H713=INDEX(Matches!$G$2:$G$201,MATCH($A713&amp;"-3",Matches!$J$2:$J$201,0)),I713=INDEX(Matches!$H$2:$H$201,MATCH($A713&amp;"-3",Matches!$J$2:$J$201,0))),5,IF(SIGN(H713-I713)&lt;&gt;SIGN(INDEX(Matches!$G$2:$G$201,MATCH($A713&amp;"-3",Matches!$J$2:$J$201,0))-INDEX(Matches!$H$2:$H$201,MATCH($A713&amp;"-3",Matches!$J$2:$J$201,0))),0,IF(H713-I713=INDEX(Matches!$G$2:$G$201,MATCH($A713&amp;"-3",Matches!$J$2:$J$201,0))-INDEX(Matches!$H$2:$H$201,MATCH($A713&amp;"-3",Matches!$J$2:$J$201,0)),3,2))))),""))</f>
        <v/>
      </c>
      <c r="AA713" s="12" t="str">
        <f aca="false">IF(OR($B713="",J713="",K713=""),"",IFERROR(IF(OR(INDEX(Matches!$I$2:$I$201,MATCH($A713&amp;"-4",Matches!$J$2:$J$201,0))="Void",INDEX(Matches!$G$2:$G$201,MATCH($A713&amp;"-4",Matches!$J$2:$J$201,0))="",INDEX(Matches!$H$2:$H$201,MATCH($A713&amp;"-4",Matches!$J$2:$J$201,0))=""),"",IF(AND($C713&lt;&gt;"",INDEX(Matches!$F$2:$F$201,MATCH($A713&amp;"-4",Matches!$J$2:$J$201,0))&lt;&gt;"",$C713&gt;=INDEX(Matches!$F$2:$F$201,MATCH($A713&amp;"-4",Matches!$J$2:$J$201,0))),"",IF(AND(J713=INDEX(Matches!$G$2:$G$201,MATCH($A713&amp;"-4",Matches!$J$2:$J$201,0)),K713=INDEX(Matches!$H$2:$H$201,MATCH($A713&amp;"-4",Matches!$J$2:$J$201,0))),5,IF(SIGN(J713-K713)&lt;&gt;SIGN(INDEX(Matches!$G$2:$G$201,MATCH($A713&amp;"-4",Matches!$J$2:$J$201,0))-INDEX(Matches!$H$2:$H$201,MATCH($A713&amp;"-4",Matches!$J$2:$J$201,0))),0,IF(J713-K713=INDEX(Matches!$G$2:$G$201,MATCH($A713&amp;"-4",Matches!$J$2:$J$201,0))-INDEX(Matches!$H$2:$H$201,MATCH($A713&amp;"-4",Matches!$J$2:$J$201,0)),3,2))))),""))</f>
        <v/>
      </c>
      <c r="AB713" s="12" t="str">
        <f aca="false">IF(OR($B713="",L713="",M713=""),"",IFERROR(IF(OR(INDEX(Matches!$I$2:$I$201,MATCH($A713&amp;"-5",Matches!$J$2:$J$201,0))="Void",INDEX(Matches!$G$2:$G$201,MATCH($A713&amp;"-5",Matches!$J$2:$J$201,0))="",INDEX(Matches!$H$2:$H$201,MATCH($A713&amp;"-5",Matches!$J$2:$J$201,0))=""),"",IF(AND($C713&lt;&gt;"",INDEX(Matches!$F$2:$F$201,MATCH($A713&amp;"-5",Matches!$J$2:$J$201,0))&lt;&gt;"",$C713&gt;=INDEX(Matches!$F$2:$F$201,MATCH($A713&amp;"-5",Matches!$J$2:$J$201,0))),"",IF(AND(L713=INDEX(Matches!$G$2:$G$201,MATCH($A713&amp;"-5",Matches!$J$2:$J$201,0)),M713=INDEX(Matches!$H$2:$H$201,MATCH($A713&amp;"-5",Matches!$J$2:$J$201,0))),5,IF(SIGN(L713-M713)&lt;&gt;SIGN(INDEX(Matches!$G$2:$G$201,MATCH($A713&amp;"-5",Matches!$J$2:$J$201,0))-INDEX(Matches!$H$2:$H$201,MATCH($A713&amp;"-5",Matches!$J$2:$J$201,0))),0,IF(L713-M713=INDEX(Matches!$G$2:$G$201,MATCH($A713&amp;"-5",Matches!$J$2:$J$201,0))-INDEX(Matches!$H$2:$H$201,MATCH($A713&amp;"-5",Matches!$J$2:$J$201,0)),3,2))))),""))</f>
        <v/>
      </c>
      <c r="AC713" s="12" t="str">
        <f aca="false">IF(OR($B713="",N713="",O713=""),"",IFERROR(IF(OR(INDEX(Matches!$I$2:$I$201,MATCH($A713&amp;"-6",Matches!$J$2:$J$201,0))="Void",INDEX(Matches!$G$2:$G$201,MATCH($A713&amp;"-6",Matches!$J$2:$J$201,0))="",INDEX(Matches!$H$2:$H$201,MATCH($A713&amp;"-6",Matches!$J$2:$J$201,0))=""),"",IF(AND($C713&lt;&gt;"",INDEX(Matches!$F$2:$F$201,MATCH($A713&amp;"-6",Matches!$J$2:$J$201,0))&lt;&gt;"",$C713&gt;=INDEX(Matches!$F$2:$F$201,MATCH($A713&amp;"-6",Matches!$J$2:$J$201,0))),"",IF(AND(N713=INDEX(Matches!$G$2:$G$201,MATCH($A713&amp;"-6",Matches!$J$2:$J$201,0)),O713=INDEX(Matches!$H$2:$H$201,MATCH($A713&amp;"-6",Matches!$J$2:$J$201,0))),5,IF(SIGN(N713-O713)&lt;&gt;SIGN(INDEX(Matches!$G$2:$G$201,MATCH($A713&amp;"-6",Matches!$J$2:$J$201,0))-INDEX(Matches!$H$2:$H$201,MATCH($A713&amp;"-6",Matches!$J$2:$J$201,0))),0,IF(N713-O713=INDEX(Matches!$G$2:$G$201,MATCH($A713&amp;"-6",Matches!$J$2:$J$201,0))-INDEX(Matches!$H$2:$H$201,MATCH($A713&amp;"-6",Matches!$J$2:$J$201,0)),3,2))))),""))</f>
        <v/>
      </c>
      <c r="AD713" s="12" t="str">
        <f aca="false">IF(OR($B713="",P713="",Q713=""),"",IFERROR(IF(OR(INDEX(Matches!$I$2:$I$201,MATCH($A713&amp;"-7",Matches!$J$2:$J$201,0))="Void",INDEX(Matches!$G$2:$G$201,MATCH($A713&amp;"-7",Matches!$J$2:$J$201,0))="",INDEX(Matches!$H$2:$H$201,MATCH($A713&amp;"-7",Matches!$J$2:$J$201,0))=""),"",IF(AND($C713&lt;&gt;"",INDEX(Matches!$F$2:$F$201,MATCH($A713&amp;"-7",Matches!$J$2:$J$201,0))&lt;&gt;"",$C713&gt;=INDEX(Matches!$F$2:$F$201,MATCH($A713&amp;"-7",Matches!$J$2:$J$201,0))),"",IF(AND(P713=INDEX(Matches!$G$2:$G$201,MATCH($A713&amp;"-7",Matches!$J$2:$J$201,0)),Q713=INDEX(Matches!$H$2:$H$201,MATCH($A713&amp;"-7",Matches!$J$2:$J$201,0))),5,IF(SIGN(P713-Q713)&lt;&gt;SIGN(INDEX(Matches!$G$2:$G$201,MATCH($A713&amp;"-7",Matches!$J$2:$J$201,0))-INDEX(Matches!$H$2:$H$201,MATCH($A713&amp;"-7",Matches!$J$2:$J$201,0))),0,IF(P713-Q713=INDEX(Matches!$G$2:$G$201,MATCH($A713&amp;"-7",Matches!$J$2:$J$201,0))-INDEX(Matches!$H$2:$H$201,MATCH($A713&amp;"-7",Matches!$J$2:$J$201,0)),3,2))))),""))</f>
        <v/>
      </c>
      <c r="AE713" s="12" t="str">
        <f aca="false">IF(OR($B713="",R713="",S713=""),"",IFERROR(IF(OR(INDEX(Matches!$I$2:$I$201,MATCH($A713&amp;"-8",Matches!$J$2:$J$201,0))="Void",INDEX(Matches!$G$2:$G$201,MATCH($A713&amp;"-8",Matches!$J$2:$J$201,0))="",INDEX(Matches!$H$2:$H$201,MATCH($A713&amp;"-8",Matches!$J$2:$J$201,0))=""),"",IF(AND($C713&lt;&gt;"",INDEX(Matches!$F$2:$F$201,MATCH($A713&amp;"-8",Matches!$J$2:$J$201,0))&lt;&gt;"",$C713&gt;=INDEX(Matches!$F$2:$F$201,MATCH($A713&amp;"-8",Matches!$J$2:$J$201,0))),"",IF(AND(R713=INDEX(Matches!$G$2:$G$201,MATCH($A713&amp;"-8",Matches!$J$2:$J$201,0)),S713=INDEX(Matches!$H$2:$H$201,MATCH($A713&amp;"-8",Matches!$J$2:$J$201,0))),5,IF(SIGN(R713-S713)&lt;&gt;SIGN(INDEX(Matches!$G$2:$G$201,MATCH($A713&amp;"-8",Matches!$J$2:$J$201,0))-INDEX(Matches!$H$2:$H$201,MATCH($A713&amp;"-8",Matches!$J$2:$J$201,0))),0,IF(R713-S713=INDEX(Matches!$G$2:$G$201,MATCH($A713&amp;"-8",Matches!$J$2:$J$201,0))-INDEX(Matches!$H$2:$H$201,MATCH($A713&amp;"-8",Matches!$J$2:$J$201,0)),3,2))))),""))</f>
        <v/>
      </c>
      <c r="AF713" s="12" t="str">
        <f aca="false">IF(OR($B713="",T713="",U713=""),"",IFERROR(IF(OR(INDEX(Matches!$I$2:$I$201,MATCH($A713&amp;"-9",Matches!$J$2:$J$201,0))="Void",INDEX(Matches!$G$2:$G$201,MATCH($A713&amp;"-9",Matches!$J$2:$J$201,0))="",INDEX(Matches!$H$2:$H$201,MATCH($A713&amp;"-9",Matches!$J$2:$J$201,0))=""),"",IF(AND($C713&lt;&gt;"",INDEX(Matches!$F$2:$F$201,MATCH($A713&amp;"-9",Matches!$J$2:$J$201,0))&lt;&gt;"",$C713&gt;=INDEX(Matches!$F$2:$F$201,MATCH($A713&amp;"-9",Matches!$J$2:$J$201,0))),"",IF(AND(T713=INDEX(Matches!$G$2:$G$201,MATCH($A713&amp;"-9",Matches!$J$2:$J$201,0)),U713=INDEX(Matches!$H$2:$H$201,MATCH($A713&amp;"-9",Matches!$J$2:$J$201,0))),5,IF(SIGN(T713-U713)&lt;&gt;SIGN(INDEX(Matches!$G$2:$G$201,MATCH($A713&amp;"-9",Matches!$J$2:$J$201,0))-INDEX(Matches!$H$2:$H$201,MATCH($A713&amp;"-9",Matches!$J$2:$J$201,0))),0,IF(T713-U713=INDEX(Matches!$G$2:$G$201,MATCH($A713&amp;"-9",Matches!$J$2:$J$201,0))-INDEX(Matches!$H$2:$H$201,MATCH($A713&amp;"-9",Matches!$J$2:$J$201,0)),3,2))))),""))</f>
        <v/>
      </c>
      <c r="AG713" s="12" t="str">
        <f aca="false">IF(OR($B713="",V713="",W713=""),"",IFERROR(IF(OR(INDEX(Matches!$I$2:$I$201,MATCH($A713&amp;"-10",Matches!$J$2:$J$201,0))="Void",INDEX(Matches!$G$2:$G$201,MATCH($A713&amp;"-10",Matches!$J$2:$J$201,0))="",INDEX(Matches!$H$2:$H$201,MATCH($A713&amp;"-10",Matches!$J$2:$J$201,0))=""),"",IF(AND($C713&lt;&gt;"",INDEX(Matches!$F$2:$F$201,MATCH($A713&amp;"-10",Matches!$J$2:$J$201,0))&lt;&gt;"",$C713&gt;=INDEX(Matches!$F$2:$F$201,MATCH($A713&amp;"-10",Matches!$J$2:$J$201,0))),"",IF(AND(V713=INDEX(Matches!$G$2:$G$201,MATCH($A713&amp;"-10",Matches!$J$2:$J$201,0)),W713=INDEX(Matches!$H$2:$H$201,MATCH($A713&amp;"-10",Matches!$J$2:$J$201,0))),5,IF(SIGN(V713-W713)&lt;&gt;SIGN(INDEX(Matches!$G$2:$G$201,MATCH($A713&amp;"-10",Matches!$J$2:$J$201,0))-INDEX(Matches!$H$2:$H$201,MATCH($A713&amp;"-10",Matches!$J$2:$J$201,0))),0,IF(V713-W713=INDEX(Matches!$G$2:$G$201,MATCH($A713&amp;"-10",Matches!$J$2:$J$201,0))-INDEX(Matches!$H$2:$H$201,MATCH($A713&amp;"-10",Matches!$J$2:$J$201,0)),3,2))))),""))</f>
        <v/>
      </c>
      <c r="AH713" s="13" t="str">
        <f aca="false">IF($B713="","",SUM(X713:AG713))</f>
        <v/>
      </c>
      <c r="AI713" s="12" t="str">
        <f aca="false">IF($B713="","",COUNTIF(X713:AG713,5))</f>
        <v/>
      </c>
      <c r="AJ713" s="12" t="str">
        <f aca="false">IF($B713="","",COUNTIF(X713:AG713,"&gt;=2"))</f>
        <v/>
      </c>
      <c r="AK713" s="12" t="str">
        <f aca="false">IF($B713="","",COUNT(X713:AG713))</f>
        <v/>
      </c>
    </row>
    <row r="714" customFormat="false" ht="15" hidden="false" customHeight="false" outlineLevel="0" collapsed="false">
      <c r="A714" s="7"/>
      <c r="B714" s="7"/>
      <c r="C714" s="11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12" t="str">
        <f aca="false">IF(OR($B714="",D714="",E714=""),"",IFERROR(IF(OR(INDEX(Matches!$I$2:$I$201,MATCH($A714&amp;"-1",Matches!$J$2:$J$201,0))="Void",INDEX(Matches!$G$2:$G$201,MATCH($A714&amp;"-1",Matches!$J$2:$J$201,0))="",INDEX(Matches!$H$2:$H$201,MATCH($A714&amp;"-1",Matches!$J$2:$J$201,0))=""),"",IF(AND($C714&lt;&gt;"",INDEX(Matches!$F$2:$F$201,MATCH($A714&amp;"-1",Matches!$J$2:$J$201,0))&lt;&gt;"",$C714&gt;=INDEX(Matches!$F$2:$F$201,MATCH($A714&amp;"-1",Matches!$J$2:$J$201,0))),"",IF(AND(D714=INDEX(Matches!$G$2:$G$201,MATCH($A714&amp;"-1",Matches!$J$2:$J$201,0)),E714=INDEX(Matches!$H$2:$H$201,MATCH($A714&amp;"-1",Matches!$J$2:$J$201,0))),5,IF(SIGN(D714-E714)&lt;&gt;SIGN(INDEX(Matches!$G$2:$G$201,MATCH($A714&amp;"-1",Matches!$J$2:$J$201,0))-INDEX(Matches!$H$2:$H$201,MATCH($A714&amp;"-1",Matches!$J$2:$J$201,0))),0,IF(D714-E714=INDEX(Matches!$G$2:$G$201,MATCH($A714&amp;"-1",Matches!$J$2:$J$201,0))-INDEX(Matches!$H$2:$H$201,MATCH($A714&amp;"-1",Matches!$J$2:$J$201,0)),3,2))))),""))</f>
        <v/>
      </c>
      <c r="Y714" s="12" t="str">
        <f aca="false">IF(OR($B714="",F714="",G714=""),"",IFERROR(IF(OR(INDEX(Matches!$I$2:$I$201,MATCH($A714&amp;"-2",Matches!$J$2:$J$201,0))="Void",INDEX(Matches!$G$2:$G$201,MATCH($A714&amp;"-2",Matches!$J$2:$J$201,0))="",INDEX(Matches!$H$2:$H$201,MATCH($A714&amp;"-2",Matches!$J$2:$J$201,0))=""),"",IF(AND($C714&lt;&gt;"",INDEX(Matches!$F$2:$F$201,MATCH($A714&amp;"-2",Matches!$J$2:$J$201,0))&lt;&gt;"",$C714&gt;=INDEX(Matches!$F$2:$F$201,MATCH($A714&amp;"-2",Matches!$J$2:$J$201,0))),"",IF(AND(F714=INDEX(Matches!$G$2:$G$201,MATCH($A714&amp;"-2",Matches!$J$2:$J$201,0)),G714=INDEX(Matches!$H$2:$H$201,MATCH($A714&amp;"-2",Matches!$J$2:$J$201,0))),5,IF(SIGN(F714-G714)&lt;&gt;SIGN(INDEX(Matches!$G$2:$G$201,MATCH($A714&amp;"-2",Matches!$J$2:$J$201,0))-INDEX(Matches!$H$2:$H$201,MATCH($A714&amp;"-2",Matches!$J$2:$J$201,0))),0,IF(F714-G714=INDEX(Matches!$G$2:$G$201,MATCH($A714&amp;"-2",Matches!$J$2:$J$201,0))-INDEX(Matches!$H$2:$H$201,MATCH($A714&amp;"-2",Matches!$J$2:$J$201,0)),3,2))))),""))</f>
        <v/>
      </c>
      <c r="Z714" s="12" t="str">
        <f aca="false">IF(OR($B714="",H714="",I714=""),"",IFERROR(IF(OR(INDEX(Matches!$I$2:$I$201,MATCH($A714&amp;"-3",Matches!$J$2:$J$201,0))="Void",INDEX(Matches!$G$2:$G$201,MATCH($A714&amp;"-3",Matches!$J$2:$J$201,0))="",INDEX(Matches!$H$2:$H$201,MATCH($A714&amp;"-3",Matches!$J$2:$J$201,0))=""),"",IF(AND($C714&lt;&gt;"",INDEX(Matches!$F$2:$F$201,MATCH($A714&amp;"-3",Matches!$J$2:$J$201,0))&lt;&gt;"",$C714&gt;=INDEX(Matches!$F$2:$F$201,MATCH($A714&amp;"-3",Matches!$J$2:$J$201,0))),"",IF(AND(H714=INDEX(Matches!$G$2:$G$201,MATCH($A714&amp;"-3",Matches!$J$2:$J$201,0)),I714=INDEX(Matches!$H$2:$H$201,MATCH($A714&amp;"-3",Matches!$J$2:$J$201,0))),5,IF(SIGN(H714-I714)&lt;&gt;SIGN(INDEX(Matches!$G$2:$G$201,MATCH($A714&amp;"-3",Matches!$J$2:$J$201,0))-INDEX(Matches!$H$2:$H$201,MATCH($A714&amp;"-3",Matches!$J$2:$J$201,0))),0,IF(H714-I714=INDEX(Matches!$G$2:$G$201,MATCH($A714&amp;"-3",Matches!$J$2:$J$201,0))-INDEX(Matches!$H$2:$H$201,MATCH($A714&amp;"-3",Matches!$J$2:$J$201,0)),3,2))))),""))</f>
        <v/>
      </c>
      <c r="AA714" s="12" t="str">
        <f aca="false">IF(OR($B714="",J714="",K714=""),"",IFERROR(IF(OR(INDEX(Matches!$I$2:$I$201,MATCH($A714&amp;"-4",Matches!$J$2:$J$201,0))="Void",INDEX(Matches!$G$2:$G$201,MATCH($A714&amp;"-4",Matches!$J$2:$J$201,0))="",INDEX(Matches!$H$2:$H$201,MATCH($A714&amp;"-4",Matches!$J$2:$J$201,0))=""),"",IF(AND($C714&lt;&gt;"",INDEX(Matches!$F$2:$F$201,MATCH($A714&amp;"-4",Matches!$J$2:$J$201,0))&lt;&gt;"",$C714&gt;=INDEX(Matches!$F$2:$F$201,MATCH($A714&amp;"-4",Matches!$J$2:$J$201,0))),"",IF(AND(J714=INDEX(Matches!$G$2:$G$201,MATCH($A714&amp;"-4",Matches!$J$2:$J$201,0)),K714=INDEX(Matches!$H$2:$H$201,MATCH($A714&amp;"-4",Matches!$J$2:$J$201,0))),5,IF(SIGN(J714-K714)&lt;&gt;SIGN(INDEX(Matches!$G$2:$G$201,MATCH($A714&amp;"-4",Matches!$J$2:$J$201,0))-INDEX(Matches!$H$2:$H$201,MATCH($A714&amp;"-4",Matches!$J$2:$J$201,0))),0,IF(J714-K714=INDEX(Matches!$G$2:$G$201,MATCH($A714&amp;"-4",Matches!$J$2:$J$201,0))-INDEX(Matches!$H$2:$H$201,MATCH($A714&amp;"-4",Matches!$J$2:$J$201,0)),3,2))))),""))</f>
        <v/>
      </c>
      <c r="AB714" s="12" t="str">
        <f aca="false">IF(OR($B714="",L714="",M714=""),"",IFERROR(IF(OR(INDEX(Matches!$I$2:$I$201,MATCH($A714&amp;"-5",Matches!$J$2:$J$201,0))="Void",INDEX(Matches!$G$2:$G$201,MATCH($A714&amp;"-5",Matches!$J$2:$J$201,0))="",INDEX(Matches!$H$2:$H$201,MATCH($A714&amp;"-5",Matches!$J$2:$J$201,0))=""),"",IF(AND($C714&lt;&gt;"",INDEX(Matches!$F$2:$F$201,MATCH($A714&amp;"-5",Matches!$J$2:$J$201,0))&lt;&gt;"",$C714&gt;=INDEX(Matches!$F$2:$F$201,MATCH($A714&amp;"-5",Matches!$J$2:$J$201,0))),"",IF(AND(L714=INDEX(Matches!$G$2:$G$201,MATCH($A714&amp;"-5",Matches!$J$2:$J$201,0)),M714=INDEX(Matches!$H$2:$H$201,MATCH($A714&amp;"-5",Matches!$J$2:$J$201,0))),5,IF(SIGN(L714-M714)&lt;&gt;SIGN(INDEX(Matches!$G$2:$G$201,MATCH($A714&amp;"-5",Matches!$J$2:$J$201,0))-INDEX(Matches!$H$2:$H$201,MATCH($A714&amp;"-5",Matches!$J$2:$J$201,0))),0,IF(L714-M714=INDEX(Matches!$G$2:$G$201,MATCH($A714&amp;"-5",Matches!$J$2:$J$201,0))-INDEX(Matches!$H$2:$H$201,MATCH($A714&amp;"-5",Matches!$J$2:$J$201,0)),3,2))))),""))</f>
        <v/>
      </c>
      <c r="AC714" s="12" t="str">
        <f aca="false">IF(OR($B714="",N714="",O714=""),"",IFERROR(IF(OR(INDEX(Matches!$I$2:$I$201,MATCH($A714&amp;"-6",Matches!$J$2:$J$201,0))="Void",INDEX(Matches!$G$2:$G$201,MATCH($A714&amp;"-6",Matches!$J$2:$J$201,0))="",INDEX(Matches!$H$2:$H$201,MATCH($A714&amp;"-6",Matches!$J$2:$J$201,0))=""),"",IF(AND($C714&lt;&gt;"",INDEX(Matches!$F$2:$F$201,MATCH($A714&amp;"-6",Matches!$J$2:$J$201,0))&lt;&gt;"",$C714&gt;=INDEX(Matches!$F$2:$F$201,MATCH($A714&amp;"-6",Matches!$J$2:$J$201,0))),"",IF(AND(N714=INDEX(Matches!$G$2:$G$201,MATCH($A714&amp;"-6",Matches!$J$2:$J$201,0)),O714=INDEX(Matches!$H$2:$H$201,MATCH($A714&amp;"-6",Matches!$J$2:$J$201,0))),5,IF(SIGN(N714-O714)&lt;&gt;SIGN(INDEX(Matches!$G$2:$G$201,MATCH($A714&amp;"-6",Matches!$J$2:$J$201,0))-INDEX(Matches!$H$2:$H$201,MATCH($A714&amp;"-6",Matches!$J$2:$J$201,0))),0,IF(N714-O714=INDEX(Matches!$G$2:$G$201,MATCH($A714&amp;"-6",Matches!$J$2:$J$201,0))-INDEX(Matches!$H$2:$H$201,MATCH($A714&amp;"-6",Matches!$J$2:$J$201,0)),3,2))))),""))</f>
        <v/>
      </c>
      <c r="AD714" s="12" t="str">
        <f aca="false">IF(OR($B714="",P714="",Q714=""),"",IFERROR(IF(OR(INDEX(Matches!$I$2:$I$201,MATCH($A714&amp;"-7",Matches!$J$2:$J$201,0))="Void",INDEX(Matches!$G$2:$G$201,MATCH($A714&amp;"-7",Matches!$J$2:$J$201,0))="",INDEX(Matches!$H$2:$H$201,MATCH($A714&amp;"-7",Matches!$J$2:$J$201,0))=""),"",IF(AND($C714&lt;&gt;"",INDEX(Matches!$F$2:$F$201,MATCH($A714&amp;"-7",Matches!$J$2:$J$201,0))&lt;&gt;"",$C714&gt;=INDEX(Matches!$F$2:$F$201,MATCH($A714&amp;"-7",Matches!$J$2:$J$201,0))),"",IF(AND(P714=INDEX(Matches!$G$2:$G$201,MATCH($A714&amp;"-7",Matches!$J$2:$J$201,0)),Q714=INDEX(Matches!$H$2:$H$201,MATCH($A714&amp;"-7",Matches!$J$2:$J$201,0))),5,IF(SIGN(P714-Q714)&lt;&gt;SIGN(INDEX(Matches!$G$2:$G$201,MATCH($A714&amp;"-7",Matches!$J$2:$J$201,0))-INDEX(Matches!$H$2:$H$201,MATCH($A714&amp;"-7",Matches!$J$2:$J$201,0))),0,IF(P714-Q714=INDEX(Matches!$G$2:$G$201,MATCH($A714&amp;"-7",Matches!$J$2:$J$201,0))-INDEX(Matches!$H$2:$H$201,MATCH($A714&amp;"-7",Matches!$J$2:$J$201,0)),3,2))))),""))</f>
        <v/>
      </c>
      <c r="AE714" s="12" t="str">
        <f aca="false">IF(OR($B714="",R714="",S714=""),"",IFERROR(IF(OR(INDEX(Matches!$I$2:$I$201,MATCH($A714&amp;"-8",Matches!$J$2:$J$201,0))="Void",INDEX(Matches!$G$2:$G$201,MATCH($A714&amp;"-8",Matches!$J$2:$J$201,0))="",INDEX(Matches!$H$2:$H$201,MATCH($A714&amp;"-8",Matches!$J$2:$J$201,0))=""),"",IF(AND($C714&lt;&gt;"",INDEX(Matches!$F$2:$F$201,MATCH($A714&amp;"-8",Matches!$J$2:$J$201,0))&lt;&gt;"",$C714&gt;=INDEX(Matches!$F$2:$F$201,MATCH($A714&amp;"-8",Matches!$J$2:$J$201,0))),"",IF(AND(R714=INDEX(Matches!$G$2:$G$201,MATCH($A714&amp;"-8",Matches!$J$2:$J$201,0)),S714=INDEX(Matches!$H$2:$H$201,MATCH($A714&amp;"-8",Matches!$J$2:$J$201,0))),5,IF(SIGN(R714-S714)&lt;&gt;SIGN(INDEX(Matches!$G$2:$G$201,MATCH($A714&amp;"-8",Matches!$J$2:$J$201,0))-INDEX(Matches!$H$2:$H$201,MATCH($A714&amp;"-8",Matches!$J$2:$J$201,0))),0,IF(R714-S714=INDEX(Matches!$G$2:$G$201,MATCH($A714&amp;"-8",Matches!$J$2:$J$201,0))-INDEX(Matches!$H$2:$H$201,MATCH($A714&amp;"-8",Matches!$J$2:$J$201,0)),3,2))))),""))</f>
        <v/>
      </c>
      <c r="AF714" s="12" t="str">
        <f aca="false">IF(OR($B714="",T714="",U714=""),"",IFERROR(IF(OR(INDEX(Matches!$I$2:$I$201,MATCH($A714&amp;"-9",Matches!$J$2:$J$201,0))="Void",INDEX(Matches!$G$2:$G$201,MATCH($A714&amp;"-9",Matches!$J$2:$J$201,0))="",INDEX(Matches!$H$2:$H$201,MATCH($A714&amp;"-9",Matches!$J$2:$J$201,0))=""),"",IF(AND($C714&lt;&gt;"",INDEX(Matches!$F$2:$F$201,MATCH($A714&amp;"-9",Matches!$J$2:$J$201,0))&lt;&gt;"",$C714&gt;=INDEX(Matches!$F$2:$F$201,MATCH($A714&amp;"-9",Matches!$J$2:$J$201,0))),"",IF(AND(T714=INDEX(Matches!$G$2:$G$201,MATCH($A714&amp;"-9",Matches!$J$2:$J$201,0)),U714=INDEX(Matches!$H$2:$H$201,MATCH($A714&amp;"-9",Matches!$J$2:$J$201,0))),5,IF(SIGN(T714-U714)&lt;&gt;SIGN(INDEX(Matches!$G$2:$G$201,MATCH($A714&amp;"-9",Matches!$J$2:$J$201,0))-INDEX(Matches!$H$2:$H$201,MATCH($A714&amp;"-9",Matches!$J$2:$J$201,0))),0,IF(T714-U714=INDEX(Matches!$G$2:$G$201,MATCH($A714&amp;"-9",Matches!$J$2:$J$201,0))-INDEX(Matches!$H$2:$H$201,MATCH($A714&amp;"-9",Matches!$J$2:$J$201,0)),3,2))))),""))</f>
        <v/>
      </c>
      <c r="AG714" s="12" t="str">
        <f aca="false">IF(OR($B714="",V714="",W714=""),"",IFERROR(IF(OR(INDEX(Matches!$I$2:$I$201,MATCH($A714&amp;"-10",Matches!$J$2:$J$201,0))="Void",INDEX(Matches!$G$2:$G$201,MATCH($A714&amp;"-10",Matches!$J$2:$J$201,0))="",INDEX(Matches!$H$2:$H$201,MATCH($A714&amp;"-10",Matches!$J$2:$J$201,0))=""),"",IF(AND($C714&lt;&gt;"",INDEX(Matches!$F$2:$F$201,MATCH($A714&amp;"-10",Matches!$J$2:$J$201,0))&lt;&gt;"",$C714&gt;=INDEX(Matches!$F$2:$F$201,MATCH($A714&amp;"-10",Matches!$J$2:$J$201,0))),"",IF(AND(V714=INDEX(Matches!$G$2:$G$201,MATCH($A714&amp;"-10",Matches!$J$2:$J$201,0)),W714=INDEX(Matches!$H$2:$H$201,MATCH($A714&amp;"-10",Matches!$J$2:$J$201,0))),5,IF(SIGN(V714-W714)&lt;&gt;SIGN(INDEX(Matches!$G$2:$G$201,MATCH($A714&amp;"-10",Matches!$J$2:$J$201,0))-INDEX(Matches!$H$2:$H$201,MATCH($A714&amp;"-10",Matches!$J$2:$J$201,0))),0,IF(V714-W714=INDEX(Matches!$G$2:$G$201,MATCH($A714&amp;"-10",Matches!$J$2:$J$201,0))-INDEX(Matches!$H$2:$H$201,MATCH($A714&amp;"-10",Matches!$J$2:$J$201,0)),3,2))))),""))</f>
        <v/>
      </c>
      <c r="AH714" s="13" t="str">
        <f aca="false">IF($B714="","",SUM(X714:AG714))</f>
        <v/>
      </c>
      <c r="AI714" s="12" t="str">
        <f aca="false">IF($B714="","",COUNTIF(X714:AG714,5))</f>
        <v/>
      </c>
      <c r="AJ714" s="12" t="str">
        <f aca="false">IF($B714="","",COUNTIF(X714:AG714,"&gt;=2"))</f>
        <v/>
      </c>
      <c r="AK714" s="12" t="str">
        <f aca="false">IF($B714="","",COUNT(X714:AG714))</f>
        <v/>
      </c>
    </row>
    <row r="715" customFormat="false" ht="15" hidden="false" customHeight="false" outlineLevel="0" collapsed="false">
      <c r="A715" s="7"/>
      <c r="B715" s="7"/>
      <c r="C715" s="11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12" t="str">
        <f aca="false">IF(OR($B715="",D715="",E715=""),"",IFERROR(IF(OR(INDEX(Matches!$I$2:$I$201,MATCH($A715&amp;"-1",Matches!$J$2:$J$201,0))="Void",INDEX(Matches!$G$2:$G$201,MATCH($A715&amp;"-1",Matches!$J$2:$J$201,0))="",INDEX(Matches!$H$2:$H$201,MATCH($A715&amp;"-1",Matches!$J$2:$J$201,0))=""),"",IF(AND($C715&lt;&gt;"",INDEX(Matches!$F$2:$F$201,MATCH($A715&amp;"-1",Matches!$J$2:$J$201,0))&lt;&gt;"",$C715&gt;=INDEX(Matches!$F$2:$F$201,MATCH($A715&amp;"-1",Matches!$J$2:$J$201,0))),"",IF(AND(D715=INDEX(Matches!$G$2:$G$201,MATCH($A715&amp;"-1",Matches!$J$2:$J$201,0)),E715=INDEX(Matches!$H$2:$H$201,MATCH($A715&amp;"-1",Matches!$J$2:$J$201,0))),5,IF(SIGN(D715-E715)&lt;&gt;SIGN(INDEX(Matches!$G$2:$G$201,MATCH($A715&amp;"-1",Matches!$J$2:$J$201,0))-INDEX(Matches!$H$2:$H$201,MATCH($A715&amp;"-1",Matches!$J$2:$J$201,0))),0,IF(D715-E715=INDEX(Matches!$G$2:$G$201,MATCH($A715&amp;"-1",Matches!$J$2:$J$201,0))-INDEX(Matches!$H$2:$H$201,MATCH($A715&amp;"-1",Matches!$J$2:$J$201,0)),3,2))))),""))</f>
        <v/>
      </c>
      <c r="Y715" s="12" t="str">
        <f aca="false">IF(OR($B715="",F715="",G715=""),"",IFERROR(IF(OR(INDEX(Matches!$I$2:$I$201,MATCH($A715&amp;"-2",Matches!$J$2:$J$201,0))="Void",INDEX(Matches!$G$2:$G$201,MATCH($A715&amp;"-2",Matches!$J$2:$J$201,0))="",INDEX(Matches!$H$2:$H$201,MATCH($A715&amp;"-2",Matches!$J$2:$J$201,0))=""),"",IF(AND($C715&lt;&gt;"",INDEX(Matches!$F$2:$F$201,MATCH($A715&amp;"-2",Matches!$J$2:$J$201,0))&lt;&gt;"",$C715&gt;=INDEX(Matches!$F$2:$F$201,MATCH($A715&amp;"-2",Matches!$J$2:$J$201,0))),"",IF(AND(F715=INDEX(Matches!$G$2:$G$201,MATCH($A715&amp;"-2",Matches!$J$2:$J$201,0)),G715=INDEX(Matches!$H$2:$H$201,MATCH($A715&amp;"-2",Matches!$J$2:$J$201,0))),5,IF(SIGN(F715-G715)&lt;&gt;SIGN(INDEX(Matches!$G$2:$G$201,MATCH($A715&amp;"-2",Matches!$J$2:$J$201,0))-INDEX(Matches!$H$2:$H$201,MATCH($A715&amp;"-2",Matches!$J$2:$J$201,0))),0,IF(F715-G715=INDEX(Matches!$G$2:$G$201,MATCH($A715&amp;"-2",Matches!$J$2:$J$201,0))-INDEX(Matches!$H$2:$H$201,MATCH($A715&amp;"-2",Matches!$J$2:$J$201,0)),3,2))))),""))</f>
        <v/>
      </c>
      <c r="Z715" s="12" t="str">
        <f aca="false">IF(OR($B715="",H715="",I715=""),"",IFERROR(IF(OR(INDEX(Matches!$I$2:$I$201,MATCH($A715&amp;"-3",Matches!$J$2:$J$201,0))="Void",INDEX(Matches!$G$2:$G$201,MATCH($A715&amp;"-3",Matches!$J$2:$J$201,0))="",INDEX(Matches!$H$2:$H$201,MATCH($A715&amp;"-3",Matches!$J$2:$J$201,0))=""),"",IF(AND($C715&lt;&gt;"",INDEX(Matches!$F$2:$F$201,MATCH($A715&amp;"-3",Matches!$J$2:$J$201,0))&lt;&gt;"",$C715&gt;=INDEX(Matches!$F$2:$F$201,MATCH($A715&amp;"-3",Matches!$J$2:$J$201,0))),"",IF(AND(H715=INDEX(Matches!$G$2:$G$201,MATCH($A715&amp;"-3",Matches!$J$2:$J$201,0)),I715=INDEX(Matches!$H$2:$H$201,MATCH($A715&amp;"-3",Matches!$J$2:$J$201,0))),5,IF(SIGN(H715-I715)&lt;&gt;SIGN(INDEX(Matches!$G$2:$G$201,MATCH($A715&amp;"-3",Matches!$J$2:$J$201,0))-INDEX(Matches!$H$2:$H$201,MATCH($A715&amp;"-3",Matches!$J$2:$J$201,0))),0,IF(H715-I715=INDEX(Matches!$G$2:$G$201,MATCH($A715&amp;"-3",Matches!$J$2:$J$201,0))-INDEX(Matches!$H$2:$H$201,MATCH($A715&amp;"-3",Matches!$J$2:$J$201,0)),3,2))))),""))</f>
        <v/>
      </c>
      <c r="AA715" s="12" t="str">
        <f aca="false">IF(OR($B715="",J715="",K715=""),"",IFERROR(IF(OR(INDEX(Matches!$I$2:$I$201,MATCH($A715&amp;"-4",Matches!$J$2:$J$201,0))="Void",INDEX(Matches!$G$2:$G$201,MATCH($A715&amp;"-4",Matches!$J$2:$J$201,0))="",INDEX(Matches!$H$2:$H$201,MATCH($A715&amp;"-4",Matches!$J$2:$J$201,0))=""),"",IF(AND($C715&lt;&gt;"",INDEX(Matches!$F$2:$F$201,MATCH($A715&amp;"-4",Matches!$J$2:$J$201,0))&lt;&gt;"",$C715&gt;=INDEX(Matches!$F$2:$F$201,MATCH($A715&amp;"-4",Matches!$J$2:$J$201,0))),"",IF(AND(J715=INDEX(Matches!$G$2:$G$201,MATCH($A715&amp;"-4",Matches!$J$2:$J$201,0)),K715=INDEX(Matches!$H$2:$H$201,MATCH($A715&amp;"-4",Matches!$J$2:$J$201,0))),5,IF(SIGN(J715-K715)&lt;&gt;SIGN(INDEX(Matches!$G$2:$G$201,MATCH($A715&amp;"-4",Matches!$J$2:$J$201,0))-INDEX(Matches!$H$2:$H$201,MATCH($A715&amp;"-4",Matches!$J$2:$J$201,0))),0,IF(J715-K715=INDEX(Matches!$G$2:$G$201,MATCH($A715&amp;"-4",Matches!$J$2:$J$201,0))-INDEX(Matches!$H$2:$H$201,MATCH($A715&amp;"-4",Matches!$J$2:$J$201,0)),3,2))))),""))</f>
        <v/>
      </c>
      <c r="AB715" s="12" t="str">
        <f aca="false">IF(OR($B715="",L715="",M715=""),"",IFERROR(IF(OR(INDEX(Matches!$I$2:$I$201,MATCH($A715&amp;"-5",Matches!$J$2:$J$201,0))="Void",INDEX(Matches!$G$2:$G$201,MATCH($A715&amp;"-5",Matches!$J$2:$J$201,0))="",INDEX(Matches!$H$2:$H$201,MATCH($A715&amp;"-5",Matches!$J$2:$J$201,0))=""),"",IF(AND($C715&lt;&gt;"",INDEX(Matches!$F$2:$F$201,MATCH($A715&amp;"-5",Matches!$J$2:$J$201,0))&lt;&gt;"",$C715&gt;=INDEX(Matches!$F$2:$F$201,MATCH($A715&amp;"-5",Matches!$J$2:$J$201,0))),"",IF(AND(L715=INDEX(Matches!$G$2:$G$201,MATCH($A715&amp;"-5",Matches!$J$2:$J$201,0)),M715=INDEX(Matches!$H$2:$H$201,MATCH($A715&amp;"-5",Matches!$J$2:$J$201,0))),5,IF(SIGN(L715-M715)&lt;&gt;SIGN(INDEX(Matches!$G$2:$G$201,MATCH($A715&amp;"-5",Matches!$J$2:$J$201,0))-INDEX(Matches!$H$2:$H$201,MATCH($A715&amp;"-5",Matches!$J$2:$J$201,0))),0,IF(L715-M715=INDEX(Matches!$G$2:$G$201,MATCH($A715&amp;"-5",Matches!$J$2:$J$201,0))-INDEX(Matches!$H$2:$H$201,MATCH($A715&amp;"-5",Matches!$J$2:$J$201,0)),3,2))))),""))</f>
        <v/>
      </c>
      <c r="AC715" s="12" t="str">
        <f aca="false">IF(OR($B715="",N715="",O715=""),"",IFERROR(IF(OR(INDEX(Matches!$I$2:$I$201,MATCH($A715&amp;"-6",Matches!$J$2:$J$201,0))="Void",INDEX(Matches!$G$2:$G$201,MATCH($A715&amp;"-6",Matches!$J$2:$J$201,0))="",INDEX(Matches!$H$2:$H$201,MATCH($A715&amp;"-6",Matches!$J$2:$J$201,0))=""),"",IF(AND($C715&lt;&gt;"",INDEX(Matches!$F$2:$F$201,MATCH($A715&amp;"-6",Matches!$J$2:$J$201,0))&lt;&gt;"",$C715&gt;=INDEX(Matches!$F$2:$F$201,MATCH($A715&amp;"-6",Matches!$J$2:$J$201,0))),"",IF(AND(N715=INDEX(Matches!$G$2:$G$201,MATCH($A715&amp;"-6",Matches!$J$2:$J$201,0)),O715=INDEX(Matches!$H$2:$H$201,MATCH($A715&amp;"-6",Matches!$J$2:$J$201,0))),5,IF(SIGN(N715-O715)&lt;&gt;SIGN(INDEX(Matches!$G$2:$G$201,MATCH($A715&amp;"-6",Matches!$J$2:$J$201,0))-INDEX(Matches!$H$2:$H$201,MATCH($A715&amp;"-6",Matches!$J$2:$J$201,0))),0,IF(N715-O715=INDEX(Matches!$G$2:$G$201,MATCH($A715&amp;"-6",Matches!$J$2:$J$201,0))-INDEX(Matches!$H$2:$H$201,MATCH($A715&amp;"-6",Matches!$J$2:$J$201,0)),3,2))))),""))</f>
        <v/>
      </c>
      <c r="AD715" s="12" t="str">
        <f aca="false">IF(OR($B715="",P715="",Q715=""),"",IFERROR(IF(OR(INDEX(Matches!$I$2:$I$201,MATCH($A715&amp;"-7",Matches!$J$2:$J$201,0))="Void",INDEX(Matches!$G$2:$G$201,MATCH($A715&amp;"-7",Matches!$J$2:$J$201,0))="",INDEX(Matches!$H$2:$H$201,MATCH($A715&amp;"-7",Matches!$J$2:$J$201,0))=""),"",IF(AND($C715&lt;&gt;"",INDEX(Matches!$F$2:$F$201,MATCH($A715&amp;"-7",Matches!$J$2:$J$201,0))&lt;&gt;"",$C715&gt;=INDEX(Matches!$F$2:$F$201,MATCH($A715&amp;"-7",Matches!$J$2:$J$201,0))),"",IF(AND(P715=INDEX(Matches!$G$2:$G$201,MATCH($A715&amp;"-7",Matches!$J$2:$J$201,0)),Q715=INDEX(Matches!$H$2:$H$201,MATCH($A715&amp;"-7",Matches!$J$2:$J$201,0))),5,IF(SIGN(P715-Q715)&lt;&gt;SIGN(INDEX(Matches!$G$2:$G$201,MATCH($A715&amp;"-7",Matches!$J$2:$J$201,0))-INDEX(Matches!$H$2:$H$201,MATCH($A715&amp;"-7",Matches!$J$2:$J$201,0))),0,IF(P715-Q715=INDEX(Matches!$G$2:$G$201,MATCH($A715&amp;"-7",Matches!$J$2:$J$201,0))-INDEX(Matches!$H$2:$H$201,MATCH($A715&amp;"-7",Matches!$J$2:$J$201,0)),3,2))))),""))</f>
        <v/>
      </c>
      <c r="AE715" s="12" t="str">
        <f aca="false">IF(OR($B715="",R715="",S715=""),"",IFERROR(IF(OR(INDEX(Matches!$I$2:$I$201,MATCH($A715&amp;"-8",Matches!$J$2:$J$201,0))="Void",INDEX(Matches!$G$2:$G$201,MATCH($A715&amp;"-8",Matches!$J$2:$J$201,0))="",INDEX(Matches!$H$2:$H$201,MATCH($A715&amp;"-8",Matches!$J$2:$J$201,0))=""),"",IF(AND($C715&lt;&gt;"",INDEX(Matches!$F$2:$F$201,MATCH($A715&amp;"-8",Matches!$J$2:$J$201,0))&lt;&gt;"",$C715&gt;=INDEX(Matches!$F$2:$F$201,MATCH($A715&amp;"-8",Matches!$J$2:$J$201,0))),"",IF(AND(R715=INDEX(Matches!$G$2:$G$201,MATCH($A715&amp;"-8",Matches!$J$2:$J$201,0)),S715=INDEX(Matches!$H$2:$H$201,MATCH($A715&amp;"-8",Matches!$J$2:$J$201,0))),5,IF(SIGN(R715-S715)&lt;&gt;SIGN(INDEX(Matches!$G$2:$G$201,MATCH($A715&amp;"-8",Matches!$J$2:$J$201,0))-INDEX(Matches!$H$2:$H$201,MATCH($A715&amp;"-8",Matches!$J$2:$J$201,0))),0,IF(R715-S715=INDEX(Matches!$G$2:$G$201,MATCH($A715&amp;"-8",Matches!$J$2:$J$201,0))-INDEX(Matches!$H$2:$H$201,MATCH($A715&amp;"-8",Matches!$J$2:$J$201,0)),3,2))))),""))</f>
        <v/>
      </c>
      <c r="AF715" s="12" t="str">
        <f aca="false">IF(OR($B715="",T715="",U715=""),"",IFERROR(IF(OR(INDEX(Matches!$I$2:$I$201,MATCH($A715&amp;"-9",Matches!$J$2:$J$201,0))="Void",INDEX(Matches!$G$2:$G$201,MATCH($A715&amp;"-9",Matches!$J$2:$J$201,0))="",INDEX(Matches!$H$2:$H$201,MATCH($A715&amp;"-9",Matches!$J$2:$J$201,0))=""),"",IF(AND($C715&lt;&gt;"",INDEX(Matches!$F$2:$F$201,MATCH($A715&amp;"-9",Matches!$J$2:$J$201,0))&lt;&gt;"",$C715&gt;=INDEX(Matches!$F$2:$F$201,MATCH($A715&amp;"-9",Matches!$J$2:$J$201,0))),"",IF(AND(T715=INDEX(Matches!$G$2:$G$201,MATCH($A715&amp;"-9",Matches!$J$2:$J$201,0)),U715=INDEX(Matches!$H$2:$H$201,MATCH($A715&amp;"-9",Matches!$J$2:$J$201,0))),5,IF(SIGN(T715-U715)&lt;&gt;SIGN(INDEX(Matches!$G$2:$G$201,MATCH($A715&amp;"-9",Matches!$J$2:$J$201,0))-INDEX(Matches!$H$2:$H$201,MATCH($A715&amp;"-9",Matches!$J$2:$J$201,0))),0,IF(T715-U715=INDEX(Matches!$G$2:$G$201,MATCH($A715&amp;"-9",Matches!$J$2:$J$201,0))-INDEX(Matches!$H$2:$H$201,MATCH($A715&amp;"-9",Matches!$J$2:$J$201,0)),3,2))))),""))</f>
        <v/>
      </c>
      <c r="AG715" s="12" t="str">
        <f aca="false">IF(OR($B715="",V715="",W715=""),"",IFERROR(IF(OR(INDEX(Matches!$I$2:$I$201,MATCH($A715&amp;"-10",Matches!$J$2:$J$201,0))="Void",INDEX(Matches!$G$2:$G$201,MATCH($A715&amp;"-10",Matches!$J$2:$J$201,0))="",INDEX(Matches!$H$2:$H$201,MATCH($A715&amp;"-10",Matches!$J$2:$J$201,0))=""),"",IF(AND($C715&lt;&gt;"",INDEX(Matches!$F$2:$F$201,MATCH($A715&amp;"-10",Matches!$J$2:$J$201,0))&lt;&gt;"",$C715&gt;=INDEX(Matches!$F$2:$F$201,MATCH($A715&amp;"-10",Matches!$J$2:$J$201,0))),"",IF(AND(V715=INDEX(Matches!$G$2:$G$201,MATCH($A715&amp;"-10",Matches!$J$2:$J$201,0)),W715=INDEX(Matches!$H$2:$H$201,MATCH($A715&amp;"-10",Matches!$J$2:$J$201,0))),5,IF(SIGN(V715-W715)&lt;&gt;SIGN(INDEX(Matches!$G$2:$G$201,MATCH($A715&amp;"-10",Matches!$J$2:$J$201,0))-INDEX(Matches!$H$2:$H$201,MATCH($A715&amp;"-10",Matches!$J$2:$J$201,0))),0,IF(V715-W715=INDEX(Matches!$G$2:$G$201,MATCH($A715&amp;"-10",Matches!$J$2:$J$201,0))-INDEX(Matches!$H$2:$H$201,MATCH($A715&amp;"-10",Matches!$J$2:$J$201,0)),3,2))))),""))</f>
        <v/>
      </c>
      <c r="AH715" s="13" t="str">
        <f aca="false">IF($B715="","",SUM(X715:AG715))</f>
        <v/>
      </c>
      <c r="AI715" s="12" t="str">
        <f aca="false">IF($B715="","",COUNTIF(X715:AG715,5))</f>
        <v/>
      </c>
      <c r="AJ715" s="12" t="str">
        <f aca="false">IF($B715="","",COUNTIF(X715:AG715,"&gt;=2"))</f>
        <v/>
      </c>
      <c r="AK715" s="12" t="str">
        <f aca="false">IF($B715="","",COUNT(X715:AG715))</f>
        <v/>
      </c>
    </row>
    <row r="716" customFormat="false" ht="15" hidden="false" customHeight="false" outlineLevel="0" collapsed="false">
      <c r="A716" s="7"/>
      <c r="B716" s="7"/>
      <c r="C716" s="11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12" t="str">
        <f aca="false">IF(OR($B716="",D716="",E716=""),"",IFERROR(IF(OR(INDEX(Matches!$I$2:$I$201,MATCH($A716&amp;"-1",Matches!$J$2:$J$201,0))="Void",INDEX(Matches!$G$2:$G$201,MATCH($A716&amp;"-1",Matches!$J$2:$J$201,0))="",INDEX(Matches!$H$2:$H$201,MATCH($A716&amp;"-1",Matches!$J$2:$J$201,0))=""),"",IF(AND($C716&lt;&gt;"",INDEX(Matches!$F$2:$F$201,MATCH($A716&amp;"-1",Matches!$J$2:$J$201,0))&lt;&gt;"",$C716&gt;=INDEX(Matches!$F$2:$F$201,MATCH($A716&amp;"-1",Matches!$J$2:$J$201,0))),"",IF(AND(D716=INDEX(Matches!$G$2:$G$201,MATCH($A716&amp;"-1",Matches!$J$2:$J$201,0)),E716=INDEX(Matches!$H$2:$H$201,MATCH($A716&amp;"-1",Matches!$J$2:$J$201,0))),5,IF(SIGN(D716-E716)&lt;&gt;SIGN(INDEX(Matches!$G$2:$G$201,MATCH($A716&amp;"-1",Matches!$J$2:$J$201,0))-INDEX(Matches!$H$2:$H$201,MATCH($A716&amp;"-1",Matches!$J$2:$J$201,0))),0,IF(D716-E716=INDEX(Matches!$G$2:$G$201,MATCH($A716&amp;"-1",Matches!$J$2:$J$201,0))-INDEX(Matches!$H$2:$H$201,MATCH($A716&amp;"-1",Matches!$J$2:$J$201,0)),3,2))))),""))</f>
        <v/>
      </c>
      <c r="Y716" s="12" t="str">
        <f aca="false">IF(OR($B716="",F716="",G716=""),"",IFERROR(IF(OR(INDEX(Matches!$I$2:$I$201,MATCH($A716&amp;"-2",Matches!$J$2:$J$201,0))="Void",INDEX(Matches!$G$2:$G$201,MATCH($A716&amp;"-2",Matches!$J$2:$J$201,0))="",INDEX(Matches!$H$2:$H$201,MATCH($A716&amp;"-2",Matches!$J$2:$J$201,0))=""),"",IF(AND($C716&lt;&gt;"",INDEX(Matches!$F$2:$F$201,MATCH($A716&amp;"-2",Matches!$J$2:$J$201,0))&lt;&gt;"",$C716&gt;=INDEX(Matches!$F$2:$F$201,MATCH($A716&amp;"-2",Matches!$J$2:$J$201,0))),"",IF(AND(F716=INDEX(Matches!$G$2:$G$201,MATCH($A716&amp;"-2",Matches!$J$2:$J$201,0)),G716=INDEX(Matches!$H$2:$H$201,MATCH($A716&amp;"-2",Matches!$J$2:$J$201,0))),5,IF(SIGN(F716-G716)&lt;&gt;SIGN(INDEX(Matches!$G$2:$G$201,MATCH($A716&amp;"-2",Matches!$J$2:$J$201,0))-INDEX(Matches!$H$2:$H$201,MATCH($A716&amp;"-2",Matches!$J$2:$J$201,0))),0,IF(F716-G716=INDEX(Matches!$G$2:$G$201,MATCH($A716&amp;"-2",Matches!$J$2:$J$201,0))-INDEX(Matches!$H$2:$H$201,MATCH($A716&amp;"-2",Matches!$J$2:$J$201,0)),3,2))))),""))</f>
        <v/>
      </c>
      <c r="Z716" s="12" t="str">
        <f aca="false">IF(OR($B716="",H716="",I716=""),"",IFERROR(IF(OR(INDEX(Matches!$I$2:$I$201,MATCH($A716&amp;"-3",Matches!$J$2:$J$201,0))="Void",INDEX(Matches!$G$2:$G$201,MATCH($A716&amp;"-3",Matches!$J$2:$J$201,0))="",INDEX(Matches!$H$2:$H$201,MATCH($A716&amp;"-3",Matches!$J$2:$J$201,0))=""),"",IF(AND($C716&lt;&gt;"",INDEX(Matches!$F$2:$F$201,MATCH($A716&amp;"-3",Matches!$J$2:$J$201,0))&lt;&gt;"",$C716&gt;=INDEX(Matches!$F$2:$F$201,MATCH($A716&amp;"-3",Matches!$J$2:$J$201,0))),"",IF(AND(H716=INDEX(Matches!$G$2:$G$201,MATCH($A716&amp;"-3",Matches!$J$2:$J$201,0)),I716=INDEX(Matches!$H$2:$H$201,MATCH($A716&amp;"-3",Matches!$J$2:$J$201,0))),5,IF(SIGN(H716-I716)&lt;&gt;SIGN(INDEX(Matches!$G$2:$G$201,MATCH($A716&amp;"-3",Matches!$J$2:$J$201,0))-INDEX(Matches!$H$2:$H$201,MATCH($A716&amp;"-3",Matches!$J$2:$J$201,0))),0,IF(H716-I716=INDEX(Matches!$G$2:$G$201,MATCH($A716&amp;"-3",Matches!$J$2:$J$201,0))-INDEX(Matches!$H$2:$H$201,MATCH($A716&amp;"-3",Matches!$J$2:$J$201,0)),3,2))))),""))</f>
        <v/>
      </c>
      <c r="AA716" s="12" t="str">
        <f aca="false">IF(OR($B716="",J716="",K716=""),"",IFERROR(IF(OR(INDEX(Matches!$I$2:$I$201,MATCH($A716&amp;"-4",Matches!$J$2:$J$201,0))="Void",INDEX(Matches!$G$2:$G$201,MATCH($A716&amp;"-4",Matches!$J$2:$J$201,0))="",INDEX(Matches!$H$2:$H$201,MATCH($A716&amp;"-4",Matches!$J$2:$J$201,0))=""),"",IF(AND($C716&lt;&gt;"",INDEX(Matches!$F$2:$F$201,MATCH($A716&amp;"-4",Matches!$J$2:$J$201,0))&lt;&gt;"",$C716&gt;=INDEX(Matches!$F$2:$F$201,MATCH($A716&amp;"-4",Matches!$J$2:$J$201,0))),"",IF(AND(J716=INDEX(Matches!$G$2:$G$201,MATCH($A716&amp;"-4",Matches!$J$2:$J$201,0)),K716=INDEX(Matches!$H$2:$H$201,MATCH($A716&amp;"-4",Matches!$J$2:$J$201,0))),5,IF(SIGN(J716-K716)&lt;&gt;SIGN(INDEX(Matches!$G$2:$G$201,MATCH($A716&amp;"-4",Matches!$J$2:$J$201,0))-INDEX(Matches!$H$2:$H$201,MATCH($A716&amp;"-4",Matches!$J$2:$J$201,0))),0,IF(J716-K716=INDEX(Matches!$G$2:$G$201,MATCH($A716&amp;"-4",Matches!$J$2:$J$201,0))-INDEX(Matches!$H$2:$H$201,MATCH($A716&amp;"-4",Matches!$J$2:$J$201,0)),3,2))))),""))</f>
        <v/>
      </c>
      <c r="AB716" s="12" t="str">
        <f aca="false">IF(OR($B716="",L716="",M716=""),"",IFERROR(IF(OR(INDEX(Matches!$I$2:$I$201,MATCH($A716&amp;"-5",Matches!$J$2:$J$201,0))="Void",INDEX(Matches!$G$2:$G$201,MATCH($A716&amp;"-5",Matches!$J$2:$J$201,0))="",INDEX(Matches!$H$2:$H$201,MATCH($A716&amp;"-5",Matches!$J$2:$J$201,0))=""),"",IF(AND($C716&lt;&gt;"",INDEX(Matches!$F$2:$F$201,MATCH($A716&amp;"-5",Matches!$J$2:$J$201,0))&lt;&gt;"",$C716&gt;=INDEX(Matches!$F$2:$F$201,MATCH($A716&amp;"-5",Matches!$J$2:$J$201,0))),"",IF(AND(L716=INDEX(Matches!$G$2:$G$201,MATCH($A716&amp;"-5",Matches!$J$2:$J$201,0)),M716=INDEX(Matches!$H$2:$H$201,MATCH($A716&amp;"-5",Matches!$J$2:$J$201,0))),5,IF(SIGN(L716-M716)&lt;&gt;SIGN(INDEX(Matches!$G$2:$G$201,MATCH($A716&amp;"-5",Matches!$J$2:$J$201,0))-INDEX(Matches!$H$2:$H$201,MATCH($A716&amp;"-5",Matches!$J$2:$J$201,0))),0,IF(L716-M716=INDEX(Matches!$G$2:$G$201,MATCH($A716&amp;"-5",Matches!$J$2:$J$201,0))-INDEX(Matches!$H$2:$H$201,MATCH($A716&amp;"-5",Matches!$J$2:$J$201,0)),3,2))))),""))</f>
        <v/>
      </c>
      <c r="AC716" s="12" t="str">
        <f aca="false">IF(OR($B716="",N716="",O716=""),"",IFERROR(IF(OR(INDEX(Matches!$I$2:$I$201,MATCH($A716&amp;"-6",Matches!$J$2:$J$201,0))="Void",INDEX(Matches!$G$2:$G$201,MATCH($A716&amp;"-6",Matches!$J$2:$J$201,0))="",INDEX(Matches!$H$2:$H$201,MATCH($A716&amp;"-6",Matches!$J$2:$J$201,0))=""),"",IF(AND($C716&lt;&gt;"",INDEX(Matches!$F$2:$F$201,MATCH($A716&amp;"-6",Matches!$J$2:$J$201,0))&lt;&gt;"",$C716&gt;=INDEX(Matches!$F$2:$F$201,MATCH($A716&amp;"-6",Matches!$J$2:$J$201,0))),"",IF(AND(N716=INDEX(Matches!$G$2:$G$201,MATCH($A716&amp;"-6",Matches!$J$2:$J$201,0)),O716=INDEX(Matches!$H$2:$H$201,MATCH($A716&amp;"-6",Matches!$J$2:$J$201,0))),5,IF(SIGN(N716-O716)&lt;&gt;SIGN(INDEX(Matches!$G$2:$G$201,MATCH($A716&amp;"-6",Matches!$J$2:$J$201,0))-INDEX(Matches!$H$2:$H$201,MATCH($A716&amp;"-6",Matches!$J$2:$J$201,0))),0,IF(N716-O716=INDEX(Matches!$G$2:$G$201,MATCH($A716&amp;"-6",Matches!$J$2:$J$201,0))-INDEX(Matches!$H$2:$H$201,MATCH($A716&amp;"-6",Matches!$J$2:$J$201,0)),3,2))))),""))</f>
        <v/>
      </c>
      <c r="AD716" s="12" t="str">
        <f aca="false">IF(OR($B716="",P716="",Q716=""),"",IFERROR(IF(OR(INDEX(Matches!$I$2:$I$201,MATCH($A716&amp;"-7",Matches!$J$2:$J$201,0))="Void",INDEX(Matches!$G$2:$G$201,MATCH($A716&amp;"-7",Matches!$J$2:$J$201,0))="",INDEX(Matches!$H$2:$H$201,MATCH($A716&amp;"-7",Matches!$J$2:$J$201,0))=""),"",IF(AND($C716&lt;&gt;"",INDEX(Matches!$F$2:$F$201,MATCH($A716&amp;"-7",Matches!$J$2:$J$201,0))&lt;&gt;"",$C716&gt;=INDEX(Matches!$F$2:$F$201,MATCH($A716&amp;"-7",Matches!$J$2:$J$201,0))),"",IF(AND(P716=INDEX(Matches!$G$2:$G$201,MATCH($A716&amp;"-7",Matches!$J$2:$J$201,0)),Q716=INDEX(Matches!$H$2:$H$201,MATCH($A716&amp;"-7",Matches!$J$2:$J$201,0))),5,IF(SIGN(P716-Q716)&lt;&gt;SIGN(INDEX(Matches!$G$2:$G$201,MATCH($A716&amp;"-7",Matches!$J$2:$J$201,0))-INDEX(Matches!$H$2:$H$201,MATCH($A716&amp;"-7",Matches!$J$2:$J$201,0))),0,IF(P716-Q716=INDEX(Matches!$G$2:$G$201,MATCH($A716&amp;"-7",Matches!$J$2:$J$201,0))-INDEX(Matches!$H$2:$H$201,MATCH($A716&amp;"-7",Matches!$J$2:$J$201,0)),3,2))))),""))</f>
        <v/>
      </c>
      <c r="AE716" s="12" t="str">
        <f aca="false">IF(OR($B716="",R716="",S716=""),"",IFERROR(IF(OR(INDEX(Matches!$I$2:$I$201,MATCH($A716&amp;"-8",Matches!$J$2:$J$201,0))="Void",INDEX(Matches!$G$2:$G$201,MATCH($A716&amp;"-8",Matches!$J$2:$J$201,0))="",INDEX(Matches!$H$2:$H$201,MATCH($A716&amp;"-8",Matches!$J$2:$J$201,0))=""),"",IF(AND($C716&lt;&gt;"",INDEX(Matches!$F$2:$F$201,MATCH($A716&amp;"-8",Matches!$J$2:$J$201,0))&lt;&gt;"",$C716&gt;=INDEX(Matches!$F$2:$F$201,MATCH($A716&amp;"-8",Matches!$J$2:$J$201,0))),"",IF(AND(R716=INDEX(Matches!$G$2:$G$201,MATCH($A716&amp;"-8",Matches!$J$2:$J$201,0)),S716=INDEX(Matches!$H$2:$H$201,MATCH($A716&amp;"-8",Matches!$J$2:$J$201,0))),5,IF(SIGN(R716-S716)&lt;&gt;SIGN(INDEX(Matches!$G$2:$G$201,MATCH($A716&amp;"-8",Matches!$J$2:$J$201,0))-INDEX(Matches!$H$2:$H$201,MATCH($A716&amp;"-8",Matches!$J$2:$J$201,0))),0,IF(R716-S716=INDEX(Matches!$G$2:$G$201,MATCH($A716&amp;"-8",Matches!$J$2:$J$201,0))-INDEX(Matches!$H$2:$H$201,MATCH($A716&amp;"-8",Matches!$J$2:$J$201,0)),3,2))))),""))</f>
        <v/>
      </c>
      <c r="AF716" s="12" t="str">
        <f aca="false">IF(OR($B716="",T716="",U716=""),"",IFERROR(IF(OR(INDEX(Matches!$I$2:$I$201,MATCH($A716&amp;"-9",Matches!$J$2:$J$201,0))="Void",INDEX(Matches!$G$2:$G$201,MATCH($A716&amp;"-9",Matches!$J$2:$J$201,0))="",INDEX(Matches!$H$2:$H$201,MATCH($A716&amp;"-9",Matches!$J$2:$J$201,0))=""),"",IF(AND($C716&lt;&gt;"",INDEX(Matches!$F$2:$F$201,MATCH($A716&amp;"-9",Matches!$J$2:$J$201,0))&lt;&gt;"",$C716&gt;=INDEX(Matches!$F$2:$F$201,MATCH($A716&amp;"-9",Matches!$J$2:$J$201,0))),"",IF(AND(T716=INDEX(Matches!$G$2:$G$201,MATCH($A716&amp;"-9",Matches!$J$2:$J$201,0)),U716=INDEX(Matches!$H$2:$H$201,MATCH($A716&amp;"-9",Matches!$J$2:$J$201,0))),5,IF(SIGN(T716-U716)&lt;&gt;SIGN(INDEX(Matches!$G$2:$G$201,MATCH($A716&amp;"-9",Matches!$J$2:$J$201,0))-INDEX(Matches!$H$2:$H$201,MATCH($A716&amp;"-9",Matches!$J$2:$J$201,0))),0,IF(T716-U716=INDEX(Matches!$G$2:$G$201,MATCH($A716&amp;"-9",Matches!$J$2:$J$201,0))-INDEX(Matches!$H$2:$H$201,MATCH($A716&amp;"-9",Matches!$J$2:$J$201,0)),3,2))))),""))</f>
        <v/>
      </c>
      <c r="AG716" s="12" t="str">
        <f aca="false">IF(OR($B716="",V716="",W716=""),"",IFERROR(IF(OR(INDEX(Matches!$I$2:$I$201,MATCH($A716&amp;"-10",Matches!$J$2:$J$201,0))="Void",INDEX(Matches!$G$2:$G$201,MATCH($A716&amp;"-10",Matches!$J$2:$J$201,0))="",INDEX(Matches!$H$2:$H$201,MATCH($A716&amp;"-10",Matches!$J$2:$J$201,0))=""),"",IF(AND($C716&lt;&gt;"",INDEX(Matches!$F$2:$F$201,MATCH($A716&amp;"-10",Matches!$J$2:$J$201,0))&lt;&gt;"",$C716&gt;=INDEX(Matches!$F$2:$F$201,MATCH($A716&amp;"-10",Matches!$J$2:$J$201,0))),"",IF(AND(V716=INDEX(Matches!$G$2:$G$201,MATCH($A716&amp;"-10",Matches!$J$2:$J$201,0)),W716=INDEX(Matches!$H$2:$H$201,MATCH($A716&amp;"-10",Matches!$J$2:$J$201,0))),5,IF(SIGN(V716-W716)&lt;&gt;SIGN(INDEX(Matches!$G$2:$G$201,MATCH($A716&amp;"-10",Matches!$J$2:$J$201,0))-INDEX(Matches!$H$2:$H$201,MATCH($A716&amp;"-10",Matches!$J$2:$J$201,0))),0,IF(V716-W716=INDEX(Matches!$G$2:$G$201,MATCH($A716&amp;"-10",Matches!$J$2:$J$201,0))-INDEX(Matches!$H$2:$H$201,MATCH($A716&amp;"-10",Matches!$J$2:$J$201,0)),3,2))))),""))</f>
        <v/>
      </c>
      <c r="AH716" s="13" t="str">
        <f aca="false">IF($B716="","",SUM(X716:AG716))</f>
        <v/>
      </c>
      <c r="AI716" s="12" t="str">
        <f aca="false">IF($B716="","",COUNTIF(X716:AG716,5))</f>
        <v/>
      </c>
      <c r="AJ716" s="12" t="str">
        <f aca="false">IF($B716="","",COUNTIF(X716:AG716,"&gt;=2"))</f>
        <v/>
      </c>
      <c r="AK716" s="12" t="str">
        <f aca="false">IF($B716="","",COUNT(X716:AG716))</f>
        <v/>
      </c>
    </row>
    <row r="717" customFormat="false" ht="15" hidden="false" customHeight="false" outlineLevel="0" collapsed="false">
      <c r="A717" s="7"/>
      <c r="B717" s="7"/>
      <c r="C717" s="11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12" t="str">
        <f aca="false">IF(OR($B717="",D717="",E717=""),"",IFERROR(IF(OR(INDEX(Matches!$I$2:$I$201,MATCH($A717&amp;"-1",Matches!$J$2:$J$201,0))="Void",INDEX(Matches!$G$2:$G$201,MATCH($A717&amp;"-1",Matches!$J$2:$J$201,0))="",INDEX(Matches!$H$2:$H$201,MATCH($A717&amp;"-1",Matches!$J$2:$J$201,0))=""),"",IF(AND($C717&lt;&gt;"",INDEX(Matches!$F$2:$F$201,MATCH($A717&amp;"-1",Matches!$J$2:$J$201,0))&lt;&gt;"",$C717&gt;=INDEX(Matches!$F$2:$F$201,MATCH($A717&amp;"-1",Matches!$J$2:$J$201,0))),"",IF(AND(D717=INDEX(Matches!$G$2:$G$201,MATCH($A717&amp;"-1",Matches!$J$2:$J$201,0)),E717=INDEX(Matches!$H$2:$H$201,MATCH($A717&amp;"-1",Matches!$J$2:$J$201,0))),5,IF(SIGN(D717-E717)&lt;&gt;SIGN(INDEX(Matches!$G$2:$G$201,MATCH($A717&amp;"-1",Matches!$J$2:$J$201,0))-INDEX(Matches!$H$2:$H$201,MATCH($A717&amp;"-1",Matches!$J$2:$J$201,0))),0,IF(D717-E717=INDEX(Matches!$G$2:$G$201,MATCH($A717&amp;"-1",Matches!$J$2:$J$201,0))-INDEX(Matches!$H$2:$H$201,MATCH($A717&amp;"-1",Matches!$J$2:$J$201,0)),3,2))))),""))</f>
        <v/>
      </c>
      <c r="Y717" s="12" t="str">
        <f aca="false">IF(OR($B717="",F717="",G717=""),"",IFERROR(IF(OR(INDEX(Matches!$I$2:$I$201,MATCH($A717&amp;"-2",Matches!$J$2:$J$201,0))="Void",INDEX(Matches!$G$2:$G$201,MATCH($A717&amp;"-2",Matches!$J$2:$J$201,0))="",INDEX(Matches!$H$2:$H$201,MATCH($A717&amp;"-2",Matches!$J$2:$J$201,0))=""),"",IF(AND($C717&lt;&gt;"",INDEX(Matches!$F$2:$F$201,MATCH($A717&amp;"-2",Matches!$J$2:$J$201,0))&lt;&gt;"",$C717&gt;=INDEX(Matches!$F$2:$F$201,MATCH($A717&amp;"-2",Matches!$J$2:$J$201,0))),"",IF(AND(F717=INDEX(Matches!$G$2:$G$201,MATCH($A717&amp;"-2",Matches!$J$2:$J$201,0)),G717=INDEX(Matches!$H$2:$H$201,MATCH($A717&amp;"-2",Matches!$J$2:$J$201,0))),5,IF(SIGN(F717-G717)&lt;&gt;SIGN(INDEX(Matches!$G$2:$G$201,MATCH($A717&amp;"-2",Matches!$J$2:$J$201,0))-INDEX(Matches!$H$2:$H$201,MATCH($A717&amp;"-2",Matches!$J$2:$J$201,0))),0,IF(F717-G717=INDEX(Matches!$G$2:$G$201,MATCH($A717&amp;"-2",Matches!$J$2:$J$201,0))-INDEX(Matches!$H$2:$H$201,MATCH($A717&amp;"-2",Matches!$J$2:$J$201,0)),3,2))))),""))</f>
        <v/>
      </c>
      <c r="Z717" s="12" t="str">
        <f aca="false">IF(OR($B717="",H717="",I717=""),"",IFERROR(IF(OR(INDEX(Matches!$I$2:$I$201,MATCH($A717&amp;"-3",Matches!$J$2:$J$201,0))="Void",INDEX(Matches!$G$2:$G$201,MATCH($A717&amp;"-3",Matches!$J$2:$J$201,0))="",INDEX(Matches!$H$2:$H$201,MATCH($A717&amp;"-3",Matches!$J$2:$J$201,0))=""),"",IF(AND($C717&lt;&gt;"",INDEX(Matches!$F$2:$F$201,MATCH($A717&amp;"-3",Matches!$J$2:$J$201,0))&lt;&gt;"",$C717&gt;=INDEX(Matches!$F$2:$F$201,MATCH($A717&amp;"-3",Matches!$J$2:$J$201,0))),"",IF(AND(H717=INDEX(Matches!$G$2:$G$201,MATCH($A717&amp;"-3",Matches!$J$2:$J$201,0)),I717=INDEX(Matches!$H$2:$H$201,MATCH($A717&amp;"-3",Matches!$J$2:$J$201,0))),5,IF(SIGN(H717-I717)&lt;&gt;SIGN(INDEX(Matches!$G$2:$G$201,MATCH($A717&amp;"-3",Matches!$J$2:$J$201,0))-INDEX(Matches!$H$2:$H$201,MATCH($A717&amp;"-3",Matches!$J$2:$J$201,0))),0,IF(H717-I717=INDEX(Matches!$G$2:$G$201,MATCH($A717&amp;"-3",Matches!$J$2:$J$201,0))-INDEX(Matches!$H$2:$H$201,MATCH($A717&amp;"-3",Matches!$J$2:$J$201,0)),3,2))))),""))</f>
        <v/>
      </c>
      <c r="AA717" s="12" t="str">
        <f aca="false">IF(OR($B717="",J717="",K717=""),"",IFERROR(IF(OR(INDEX(Matches!$I$2:$I$201,MATCH($A717&amp;"-4",Matches!$J$2:$J$201,0))="Void",INDEX(Matches!$G$2:$G$201,MATCH($A717&amp;"-4",Matches!$J$2:$J$201,0))="",INDEX(Matches!$H$2:$H$201,MATCH($A717&amp;"-4",Matches!$J$2:$J$201,0))=""),"",IF(AND($C717&lt;&gt;"",INDEX(Matches!$F$2:$F$201,MATCH($A717&amp;"-4",Matches!$J$2:$J$201,0))&lt;&gt;"",$C717&gt;=INDEX(Matches!$F$2:$F$201,MATCH($A717&amp;"-4",Matches!$J$2:$J$201,0))),"",IF(AND(J717=INDEX(Matches!$G$2:$G$201,MATCH($A717&amp;"-4",Matches!$J$2:$J$201,0)),K717=INDEX(Matches!$H$2:$H$201,MATCH($A717&amp;"-4",Matches!$J$2:$J$201,0))),5,IF(SIGN(J717-K717)&lt;&gt;SIGN(INDEX(Matches!$G$2:$G$201,MATCH($A717&amp;"-4",Matches!$J$2:$J$201,0))-INDEX(Matches!$H$2:$H$201,MATCH($A717&amp;"-4",Matches!$J$2:$J$201,0))),0,IF(J717-K717=INDEX(Matches!$G$2:$G$201,MATCH($A717&amp;"-4",Matches!$J$2:$J$201,0))-INDEX(Matches!$H$2:$H$201,MATCH($A717&amp;"-4",Matches!$J$2:$J$201,0)),3,2))))),""))</f>
        <v/>
      </c>
      <c r="AB717" s="12" t="str">
        <f aca="false">IF(OR($B717="",L717="",M717=""),"",IFERROR(IF(OR(INDEX(Matches!$I$2:$I$201,MATCH($A717&amp;"-5",Matches!$J$2:$J$201,0))="Void",INDEX(Matches!$G$2:$G$201,MATCH($A717&amp;"-5",Matches!$J$2:$J$201,0))="",INDEX(Matches!$H$2:$H$201,MATCH($A717&amp;"-5",Matches!$J$2:$J$201,0))=""),"",IF(AND($C717&lt;&gt;"",INDEX(Matches!$F$2:$F$201,MATCH($A717&amp;"-5",Matches!$J$2:$J$201,0))&lt;&gt;"",$C717&gt;=INDEX(Matches!$F$2:$F$201,MATCH($A717&amp;"-5",Matches!$J$2:$J$201,0))),"",IF(AND(L717=INDEX(Matches!$G$2:$G$201,MATCH($A717&amp;"-5",Matches!$J$2:$J$201,0)),M717=INDEX(Matches!$H$2:$H$201,MATCH($A717&amp;"-5",Matches!$J$2:$J$201,0))),5,IF(SIGN(L717-M717)&lt;&gt;SIGN(INDEX(Matches!$G$2:$G$201,MATCH($A717&amp;"-5",Matches!$J$2:$J$201,0))-INDEX(Matches!$H$2:$H$201,MATCH($A717&amp;"-5",Matches!$J$2:$J$201,0))),0,IF(L717-M717=INDEX(Matches!$G$2:$G$201,MATCH($A717&amp;"-5",Matches!$J$2:$J$201,0))-INDEX(Matches!$H$2:$H$201,MATCH($A717&amp;"-5",Matches!$J$2:$J$201,0)),3,2))))),""))</f>
        <v/>
      </c>
      <c r="AC717" s="12" t="str">
        <f aca="false">IF(OR($B717="",N717="",O717=""),"",IFERROR(IF(OR(INDEX(Matches!$I$2:$I$201,MATCH($A717&amp;"-6",Matches!$J$2:$J$201,0))="Void",INDEX(Matches!$G$2:$G$201,MATCH($A717&amp;"-6",Matches!$J$2:$J$201,0))="",INDEX(Matches!$H$2:$H$201,MATCH($A717&amp;"-6",Matches!$J$2:$J$201,0))=""),"",IF(AND($C717&lt;&gt;"",INDEX(Matches!$F$2:$F$201,MATCH($A717&amp;"-6",Matches!$J$2:$J$201,0))&lt;&gt;"",$C717&gt;=INDEX(Matches!$F$2:$F$201,MATCH($A717&amp;"-6",Matches!$J$2:$J$201,0))),"",IF(AND(N717=INDEX(Matches!$G$2:$G$201,MATCH($A717&amp;"-6",Matches!$J$2:$J$201,0)),O717=INDEX(Matches!$H$2:$H$201,MATCH($A717&amp;"-6",Matches!$J$2:$J$201,0))),5,IF(SIGN(N717-O717)&lt;&gt;SIGN(INDEX(Matches!$G$2:$G$201,MATCH($A717&amp;"-6",Matches!$J$2:$J$201,0))-INDEX(Matches!$H$2:$H$201,MATCH($A717&amp;"-6",Matches!$J$2:$J$201,0))),0,IF(N717-O717=INDEX(Matches!$G$2:$G$201,MATCH($A717&amp;"-6",Matches!$J$2:$J$201,0))-INDEX(Matches!$H$2:$H$201,MATCH($A717&amp;"-6",Matches!$J$2:$J$201,0)),3,2))))),""))</f>
        <v/>
      </c>
      <c r="AD717" s="12" t="str">
        <f aca="false">IF(OR($B717="",P717="",Q717=""),"",IFERROR(IF(OR(INDEX(Matches!$I$2:$I$201,MATCH($A717&amp;"-7",Matches!$J$2:$J$201,0))="Void",INDEX(Matches!$G$2:$G$201,MATCH($A717&amp;"-7",Matches!$J$2:$J$201,0))="",INDEX(Matches!$H$2:$H$201,MATCH($A717&amp;"-7",Matches!$J$2:$J$201,0))=""),"",IF(AND($C717&lt;&gt;"",INDEX(Matches!$F$2:$F$201,MATCH($A717&amp;"-7",Matches!$J$2:$J$201,0))&lt;&gt;"",$C717&gt;=INDEX(Matches!$F$2:$F$201,MATCH($A717&amp;"-7",Matches!$J$2:$J$201,0))),"",IF(AND(P717=INDEX(Matches!$G$2:$G$201,MATCH($A717&amp;"-7",Matches!$J$2:$J$201,0)),Q717=INDEX(Matches!$H$2:$H$201,MATCH($A717&amp;"-7",Matches!$J$2:$J$201,0))),5,IF(SIGN(P717-Q717)&lt;&gt;SIGN(INDEX(Matches!$G$2:$G$201,MATCH($A717&amp;"-7",Matches!$J$2:$J$201,0))-INDEX(Matches!$H$2:$H$201,MATCH($A717&amp;"-7",Matches!$J$2:$J$201,0))),0,IF(P717-Q717=INDEX(Matches!$G$2:$G$201,MATCH($A717&amp;"-7",Matches!$J$2:$J$201,0))-INDEX(Matches!$H$2:$H$201,MATCH($A717&amp;"-7",Matches!$J$2:$J$201,0)),3,2))))),""))</f>
        <v/>
      </c>
      <c r="AE717" s="12" t="str">
        <f aca="false">IF(OR($B717="",R717="",S717=""),"",IFERROR(IF(OR(INDEX(Matches!$I$2:$I$201,MATCH($A717&amp;"-8",Matches!$J$2:$J$201,0))="Void",INDEX(Matches!$G$2:$G$201,MATCH($A717&amp;"-8",Matches!$J$2:$J$201,0))="",INDEX(Matches!$H$2:$H$201,MATCH($A717&amp;"-8",Matches!$J$2:$J$201,0))=""),"",IF(AND($C717&lt;&gt;"",INDEX(Matches!$F$2:$F$201,MATCH($A717&amp;"-8",Matches!$J$2:$J$201,0))&lt;&gt;"",$C717&gt;=INDEX(Matches!$F$2:$F$201,MATCH($A717&amp;"-8",Matches!$J$2:$J$201,0))),"",IF(AND(R717=INDEX(Matches!$G$2:$G$201,MATCH($A717&amp;"-8",Matches!$J$2:$J$201,0)),S717=INDEX(Matches!$H$2:$H$201,MATCH($A717&amp;"-8",Matches!$J$2:$J$201,0))),5,IF(SIGN(R717-S717)&lt;&gt;SIGN(INDEX(Matches!$G$2:$G$201,MATCH($A717&amp;"-8",Matches!$J$2:$J$201,0))-INDEX(Matches!$H$2:$H$201,MATCH($A717&amp;"-8",Matches!$J$2:$J$201,0))),0,IF(R717-S717=INDEX(Matches!$G$2:$G$201,MATCH($A717&amp;"-8",Matches!$J$2:$J$201,0))-INDEX(Matches!$H$2:$H$201,MATCH($A717&amp;"-8",Matches!$J$2:$J$201,0)),3,2))))),""))</f>
        <v/>
      </c>
      <c r="AF717" s="12" t="str">
        <f aca="false">IF(OR($B717="",T717="",U717=""),"",IFERROR(IF(OR(INDEX(Matches!$I$2:$I$201,MATCH($A717&amp;"-9",Matches!$J$2:$J$201,0))="Void",INDEX(Matches!$G$2:$G$201,MATCH($A717&amp;"-9",Matches!$J$2:$J$201,0))="",INDEX(Matches!$H$2:$H$201,MATCH($A717&amp;"-9",Matches!$J$2:$J$201,0))=""),"",IF(AND($C717&lt;&gt;"",INDEX(Matches!$F$2:$F$201,MATCH($A717&amp;"-9",Matches!$J$2:$J$201,0))&lt;&gt;"",$C717&gt;=INDEX(Matches!$F$2:$F$201,MATCH($A717&amp;"-9",Matches!$J$2:$J$201,0))),"",IF(AND(T717=INDEX(Matches!$G$2:$G$201,MATCH($A717&amp;"-9",Matches!$J$2:$J$201,0)),U717=INDEX(Matches!$H$2:$H$201,MATCH($A717&amp;"-9",Matches!$J$2:$J$201,0))),5,IF(SIGN(T717-U717)&lt;&gt;SIGN(INDEX(Matches!$G$2:$G$201,MATCH($A717&amp;"-9",Matches!$J$2:$J$201,0))-INDEX(Matches!$H$2:$H$201,MATCH($A717&amp;"-9",Matches!$J$2:$J$201,0))),0,IF(T717-U717=INDEX(Matches!$G$2:$G$201,MATCH($A717&amp;"-9",Matches!$J$2:$J$201,0))-INDEX(Matches!$H$2:$H$201,MATCH($A717&amp;"-9",Matches!$J$2:$J$201,0)),3,2))))),""))</f>
        <v/>
      </c>
      <c r="AG717" s="12" t="str">
        <f aca="false">IF(OR($B717="",V717="",W717=""),"",IFERROR(IF(OR(INDEX(Matches!$I$2:$I$201,MATCH($A717&amp;"-10",Matches!$J$2:$J$201,0))="Void",INDEX(Matches!$G$2:$G$201,MATCH($A717&amp;"-10",Matches!$J$2:$J$201,0))="",INDEX(Matches!$H$2:$H$201,MATCH($A717&amp;"-10",Matches!$J$2:$J$201,0))=""),"",IF(AND($C717&lt;&gt;"",INDEX(Matches!$F$2:$F$201,MATCH($A717&amp;"-10",Matches!$J$2:$J$201,0))&lt;&gt;"",$C717&gt;=INDEX(Matches!$F$2:$F$201,MATCH($A717&amp;"-10",Matches!$J$2:$J$201,0))),"",IF(AND(V717=INDEX(Matches!$G$2:$G$201,MATCH($A717&amp;"-10",Matches!$J$2:$J$201,0)),W717=INDEX(Matches!$H$2:$H$201,MATCH($A717&amp;"-10",Matches!$J$2:$J$201,0))),5,IF(SIGN(V717-W717)&lt;&gt;SIGN(INDEX(Matches!$G$2:$G$201,MATCH($A717&amp;"-10",Matches!$J$2:$J$201,0))-INDEX(Matches!$H$2:$H$201,MATCH($A717&amp;"-10",Matches!$J$2:$J$201,0))),0,IF(V717-W717=INDEX(Matches!$G$2:$G$201,MATCH($A717&amp;"-10",Matches!$J$2:$J$201,0))-INDEX(Matches!$H$2:$H$201,MATCH($A717&amp;"-10",Matches!$J$2:$J$201,0)),3,2))))),""))</f>
        <v/>
      </c>
      <c r="AH717" s="13" t="str">
        <f aca="false">IF($B717="","",SUM(X717:AG717))</f>
        <v/>
      </c>
      <c r="AI717" s="12" t="str">
        <f aca="false">IF($B717="","",COUNTIF(X717:AG717,5))</f>
        <v/>
      </c>
      <c r="AJ717" s="12" t="str">
        <f aca="false">IF($B717="","",COUNTIF(X717:AG717,"&gt;=2"))</f>
        <v/>
      </c>
      <c r="AK717" s="12" t="str">
        <f aca="false">IF($B717="","",COUNT(X717:AG717))</f>
        <v/>
      </c>
    </row>
    <row r="718" customFormat="false" ht="15" hidden="false" customHeight="false" outlineLevel="0" collapsed="false">
      <c r="A718" s="7"/>
      <c r="B718" s="7"/>
      <c r="C718" s="11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12" t="str">
        <f aca="false">IF(OR($B718="",D718="",E718=""),"",IFERROR(IF(OR(INDEX(Matches!$I$2:$I$201,MATCH($A718&amp;"-1",Matches!$J$2:$J$201,0))="Void",INDEX(Matches!$G$2:$G$201,MATCH($A718&amp;"-1",Matches!$J$2:$J$201,0))="",INDEX(Matches!$H$2:$H$201,MATCH($A718&amp;"-1",Matches!$J$2:$J$201,0))=""),"",IF(AND($C718&lt;&gt;"",INDEX(Matches!$F$2:$F$201,MATCH($A718&amp;"-1",Matches!$J$2:$J$201,0))&lt;&gt;"",$C718&gt;=INDEX(Matches!$F$2:$F$201,MATCH($A718&amp;"-1",Matches!$J$2:$J$201,0))),"",IF(AND(D718=INDEX(Matches!$G$2:$G$201,MATCH($A718&amp;"-1",Matches!$J$2:$J$201,0)),E718=INDEX(Matches!$H$2:$H$201,MATCH($A718&amp;"-1",Matches!$J$2:$J$201,0))),5,IF(SIGN(D718-E718)&lt;&gt;SIGN(INDEX(Matches!$G$2:$G$201,MATCH($A718&amp;"-1",Matches!$J$2:$J$201,0))-INDEX(Matches!$H$2:$H$201,MATCH($A718&amp;"-1",Matches!$J$2:$J$201,0))),0,IF(D718-E718=INDEX(Matches!$G$2:$G$201,MATCH($A718&amp;"-1",Matches!$J$2:$J$201,0))-INDEX(Matches!$H$2:$H$201,MATCH($A718&amp;"-1",Matches!$J$2:$J$201,0)),3,2))))),""))</f>
        <v/>
      </c>
      <c r="Y718" s="12" t="str">
        <f aca="false">IF(OR($B718="",F718="",G718=""),"",IFERROR(IF(OR(INDEX(Matches!$I$2:$I$201,MATCH($A718&amp;"-2",Matches!$J$2:$J$201,0))="Void",INDEX(Matches!$G$2:$G$201,MATCH($A718&amp;"-2",Matches!$J$2:$J$201,0))="",INDEX(Matches!$H$2:$H$201,MATCH($A718&amp;"-2",Matches!$J$2:$J$201,0))=""),"",IF(AND($C718&lt;&gt;"",INDEX(Matches!$F$2:$F$201,MATCH($A718&amp;"-2",Matches!$J$2:$J$201,0))&lt;&gt;"",$C718&gt;=INDEX(Matches!$F$2:$F$201,MATCH($A718&amp;"-2",Matches!$J$2:$J$201,0))),"",IF(AND(F718=INDEX(Matches!$G$2:$G$201,MATCH($A718&amp;"-2",Matches!$J$2:$J$201,0)),G718=INDEX(Matches!$H$2:$H$201,MATCH($A718&amp;"-2",Matches!$J$2:$J$201,0))),5,IF(SIGN(F718-G718)&lt;&gt;SIGN(INDEX(Matches!$G$2:$G$201,MATCH($A718&amp;"-2",Matches!$J$2:$J$201,0))-INDEX(Matches!$H$2:$H$201,MATCH($A718&amp;"-2",Matches!$J$2:$J$201,0))),0,IF(F718-G718=INDEX(Matches!$G$2:$G$201,MATCH($A718&amp;"-2",Matches!$J$2:$J$201,0))-INDEX(Matches!$H$2:$H$201,MATCH($A718&amp;"-2",Matches!$J$2:$J$201,0)),3,2))))),""))</f>
        <v/>
      </c>
      <c r="Z718" s="12" t="str">
        <f aca="false">IF(OR($B718="",H718="",I718=""),"",IFERROR(IF(OR(INDEX(Matches!$I$2:$I$201,MATCH($A718&amp;"-3",Matches!$J$2:$J$201,0))="Void",INDEX(Matches!$G$2:$G$201,MATCH($A718&amp;"-3",Matches!$J$2:$J$201,0))="",INDEX(Matches!$H$2:$H$201,MATCH($A718&amp;"-3",Matches!$J$2:$J$201,0))=""),"",IF(AND($C718&lt;&gt;"",INDEX(Matches!$F$2:$F$201,MATCH($A718&amp;"-3",Matches!$J$2:$J$201,0))&lt;&gt;"",$C718&gt;=INDEX(Matches!$F$2:$F$201,MATCH($A718&amp;"-3",Matches!$J$2:$J$201,0))),"",IF(AND(H718=INDEX(Matches!$G$2:$G$201,MATCH($A718&amp;"-3",Matches!$J$2:$J$201,0)),I718=INDEX(Matches!$H$2:$H$201,MATCH($A718&amp;"-3",Matches!$J$2:$J$201,0))),5,IF(SIGN(H718-I718)&lt;&gt;SIGN(INDEX(Matches!$G$2:$G$201,MATCH($A718&amp;"-3",Matches!$J$2:$J$201,0))-INDEX(Matches!$H$2:$H$201,MATCH($A718&amp;"-3",Matches!$J$2:$J$201,0))),0,IF(H718-I718=INDEX(Matches!$G$2:$G$201,MATCH($A718&amp;"-3",Matches!$J$2:$J$201,0))-INDEX(Matches!$H$2:$H$201,MATCH($A718&amp;"-3",Matches!$J$2:$J$201,0)),3,2))))),""))</f>
        <v/>
      </c>
      <c r="AA718" s="12" t="str">
        <f aca="false">IF(OR($B718="",J718="",K718=""),"",IFERROR(IF(OR(INDEX(Matches!$I$2:$I$201,MATCH($A718&amp;"-4",Matches!$J$2:$J$201,0))="Void",INDEX(Matches!$G$2:$G$201,MATCH($A718&amp;"-4",Matches!$J$2:$J$201,0))="",INDEX(Matches!$H$2:$H$201,MATCH($A718&amp;"-4",Matches!$J$2:$J$201,0))=""),"",IF(AND($C718&lt;&gt;"",INDEX(Matches!$F$2:$F$201,MATCH($A718&amp;"-4",Matches!$J$2:$J$201,0))&lt;&gt;"",$C718&gt;=INDEX(Matches!$F$2:$F$201,MATCH($A718&amp;"-4",Matches!$J$2:$J$201,0))),"",IF(AND(J718=INDEX(Matches!$G$2:$G$201,MATCH($A718&amp;"-4",Matches!$J$2:$J$201,0)),K718=INDEX(Matches!$H$2:$H$201,MATCH($A718&amp;"-4",Matches!$J$2:$J$201,0))),5,IF(SIGN(J718-K718)&lt;&gt;SIGN(INDEX(Matches!$G$2:$G$201,MATCH($A718&amp;"-4",Matches!$J$2:$J$201,0))-INDEX(Matches!$H$2:$H$201,MATCH($A718&amp;"-4",Matches!$J$2:$J$201,0))),0,IF(J718-K718=INDEX(Matches!$G$2:$G$201,MATCH($A718&amp;"-4",Matches!$J$2:$J$201,0))-INDEX(Matches!$H$2:$H$201,MATCH($A718&amp;"-4",Matches!$J$2:$J$201,0)),3,2))))),""))</f>
        <v/>
      </c>
      <c r="AB718" s="12" t="str">
        <f aca="false">IF(OR($B718="",L718="",M718=""),"",IFERROR(IF(OR(INDEX(Matches!$I$2:$I$201,MATCH($A718&amp;"-5",Matches!$J$2:$J$201,0))="Void",INDEX(Matches!$G$2:$G$201,MATCH($A718&amp;"-5",Matches!$J$2:$J$201,0))="",INDEX(Matches!$H$2:$H$201,MATCH($A718&amp;"-5",Matches!$J$2:$J$201,0))=""),"",IF(AND($C718&lt;&gt;"",INDEX(Matches!$F$2:$F$201,MATCH($A718&amp;"-5",Matches!$J$2:$J$201,0))&lt;&gt;"",$C718&gt;=INDEX(Matches!$F$2:$F$201,MATCH($A718&amp;"-5",Matches!$J$2:$J$201,0))),"",IF(AND(L718=INDEX(Matches!$G$2:$G$201,MATCH($A718&amp;"-5",Matches!$J$2:$J$201,0)),M718=INDEX(Matches!$H$2:$H$201,MATCH($A718&amp;"-5",Matches!$J$2:$J$201,0))),5,IF(SIGN(L718-M718)&lt;&gt;SIGN(INDEX(Matches!$G$2:$G$201,MATCH($A718&amp;"-5",Matches!$J$2:$J$201,0))-INDEX(Matches!$H$2:$H$201,MATCH($A718&amp;"-5",Matches!$J$2:$J$201,0))),0,IF(L718-M718=INDEX(Matches!$G$2:$G$201,MATCH($A718&amp;"-5",Matches!$J$2:$J$201,0))-INDEX(Matches!$H$2:$H$201,MATCH($A718&amp;"-5",Matches!$J$2:$J$201,0)),3,2))))),""))</f>
        <v/>
      </c>
      <c r="AC718" s="12" t="str">
        <f aca="false">IF(OR($B718="",N718="",O718=""),"",IFERROR(IF(OR(INDEX(Matches!$I$2:$I$201,MATCH($A718&amp;"-6",Matches!$J$2:$J$201,0))="Void",INDEX(Matches!$G$2:$G$201,MATCH($A718&amp;"-6",Matches!$J$2:$J$201,0))="",INDEX(Matches!$H$2:$H$201,MATCH($A718&amp;"-6",Matches!$J$2:$J$201,0))=""),"",IF(AND($C718&lt;&gt;"",INDEX(Matches!$F$2:$F$201,MATCH($A718&amp;"-6",Matches!$J$2:$J$201,0))&lt;&gt;"",$C718&gt;=INDEX(Matches!$F$2:$F$201,MATCH($A718&amp;"-6",Matches!$J$2:$J$201,0))),"",IF(AND(N718=INDEX(Matches!$G$2:$G$201,MATCH($A718&amp;"-6",Matches!$J$2:$J$201,0)),O718=INDEX(Matches!$H$2:$H$201,MATCH($A718&amp;"-6",Matches!$J$2:$J$201,0))),5,IF(SIGN(N718-O718)&lt;&gt;SIGN(INDEX(Matches!$G$2:$G$201,MATCH($A718&amp;"-6",Matches!$J$2:$J$201,0))-INDEX(Matches!$H$2:$H$201,MATCH($A718&amp;"-6",Matches!$J$2:$J$201,0))),0,IF(N718-O718=INDEX(Matches!$G$2:$G$201,MATCH($A718&amp;"-6",Matches!$J$2:$J$201,0))-INDEX(Matches!$H$2:$H$201,MATCH($A718&amp;"-6",Matches!$J$2:$J$201,0)),3,2))))),""))</f>
        <v/>
      </c>
      <c r="AD718" s="12" t="str">
        <f aca="false">IF(OR($B718="",P718="",Q718=""),"",IFERROR(IF(OR(INDEX(Matches!$I$2:$I$201,MATCH($A718&amp;"-7",Matches!$J$2:$J$201,0))="Void",INDEX(Matches!$G$2:$G$201,MATCH($A718&amp;"-7",Matches!$J$2:$J$201,0))="",INDEX(Matches!$H$2:$H$201,MATCH($A718&amp;"-7",Matches!$J$2:$J$201,0))=""),"",IF(AND($C718&lt;&gt;"",INDEX(Matches!$F$2:$F$201,MATCH($A718&amp;"-7",Matches!$J$2:$J$201,0))&lt;&gt;"",$C718&gt;=INDEX(Matches!$F$2:$F$201,MATCH($A718&amp;"-7",Matches!$J$2:$J$201,0))),"",IF(AND(P718=INDEX(Matches!$G$2:$G$201,MATCH($A718&amp;"-7",Matches!$J$2:$J$201,0)),Q718=INDEX(Matches!$H$2:$H$201,MATCH($A718&amp;"-7",Matches!$J$2:$J$201,0))),5,IF(SIGN(P718-Q718)&lt;&gt;SIGN(INDEX(Matches!$G$2:$G$201,MATCH($A718&amp;"-7",Matches!$J$2:$J$201,0))-INDEX(Matches!$H$2:$H$201,MATCH($A718&amp;"-7",Matches!$J$2:$J$201,0))),0,IF(P718-Q718=INDEX(Matches!$G$2:$G$201,MATCH($A718&amp;"-7",Matches!$J$2:$J$201,0))-INDEX(Matches!$H$2:$H$201,MATCH($A718&amp;"-7",Matches!$J$2:$J$201,0)),3,2))))),""))</f>
        <v/>
      </c>
      <c r="AE718" s="12" t="str">
        <f aca="false">IF(OR($B718="",R718="",S718=""),"",IFERROR(IF(OR(INDEX(Matches!$I$2:$I$201,MATCH($A718&amp;"-8",Matches!$J$2:$J$201,0))="Void",INDEX(Matches!$G$2:$G$201,MATCH($A718&amp;"-8",Matches!$J$2:$J$201,0))="",INDEX(Matches!$H$2:$H$201,MATCH($A718&amp;"-8",Matches!$J$2:$J$201,0))=""),"",IF(AND($C718&lt;&gt;"",INDEX(Matches!$F$2:$F$201,MATCH($A718&amp;"-8",Matches!$J$2:$J$201,0))&lt;&gt;"",$C718&gt;=INDEX(Matches!$F$2:$F$201,MATCH($A718&amp;"-8",Matches!$J$2:$J$201,0))),"",IF(AND(R718=INDEX(Matches!$G$2:$G$201,MATCH($A718&amp;"-8",Matches!$J$2:$J$201,0)),S718=INDEX(Matches!$H$2:$H$201,MATCH($A718&amp;"-8",Matches!$J$2:$J$201,0))),5,IF(SIGN(R718-S718)&lt;&gt;SIGN(INDEX(Matches!$G$2:$G$201,MATCH($A718&amp;"-8",Matches!$J$2:$J$201,0))-INDEX(Matches!$H$2:$H$201,MATCH($A718&amp;"-8",Matches!$J$2:$J$201,0))),0,IF(R718-S718=INDEX(Matches!$G$2:$G$201,MATCH($A718&amp;"-8",Matches!$J$2:$J$201,0))-INDEX(Matches!$H$2:$H$201,MATCH($A718&amp;"-8",Matches!$J$2:$J$201,0)),3,2))))),""))</f>
        <v/>
      </c>
      <c r="AF718" s="12" t="str">
        <f aca="false">IF(OR($B718="",T718="",U718=""),"",IFERROR(IF(OR(INDEX(Matches!$I$2:$I$201,MATCH($A718&amp;"-9",Matches!$J$2:$J$201,0))="Void",INDEX(Matches!$G$2:$G$201,MATCH($A718&amp;"-9",Matches!$J$2:$J$201,0))="",INDEX(Matches!$H$2:$H$201,MATCH($A718&amp;"-9",Matches!$J$2:$J$201,0))=""),"",IF(AND($C718&lt;&gt;"",INDEX(Matches!$F$2:$F$201,MATCH($A718&amp;"-9",Matches!$J$2:$J$201,0))&lt;&gt;"",$C718&gt;=INDEX(Matches!$F$2:$F$201,MATCH($A718&amp;"-9",Matches!$J$2:$J$201,0))),"",IF(AND(T718=INDEX(Matches!$G$2:$G$201,MATCH($A718&amp;"-9",Matches!$J$2:$J$201,0)),U718=INDEX(Matches!$H$2:$H$201,MATCH($A718&amp;"-9",Matches!$J$2:$J$201,0))),5,IF(SIGN(T718-U718)&lt;&gt;SIGN(INDEX(Matches!$G$2:$G$201,MATCH($A718&amp;"-9",Matches!$J$2:$J$201,0))-INDEX(Matches!$H$2:$H$201,MATCH($A718&amp;"-9",Matches!$J$2:$J$201,0))),0,IF(T718-U718=INDEX(Matches!$G$2:$G$201,MATCH($A718&amp;"-9",Matches!$J$2:$J$201,0))-INDEX(Matches!$H$2:$H$201,MATCH($A718&amp;"-9",Matches!$J$2:$J$201,0)),3,2))))),""))</f>
        <v/>
      </c>
      <c r="AG718" s="12" t="str">
        <f aca="false">IF(OR($B718="",V718="",W718=""),"",IFERROR(IF(OR(INDEX(Matches!$I$2:$I$201,MATCH($A718&amp;"-10",Matches!$J$2:$J$201,0))="Void",INDEX(Matches!$G$2:$G$201,MATCH($A718&amp;"-10",Matches!$J$2:$J$201,0))="",INDEX(Matches!$H$2:$H$201,MATCH($A718&amp;"-10",Matches!$J$2:$J$201,0))=""),"",IF(AND($C718&lt;&gt;"",INDEX(Matches!$F$2:$F$201,MATCH($A718&amp;"-10",Matches!$J$2:$J$201,0))&lt;&gt;"",$C718&gt;=INDEX(Matches!$F$2:$F$201,MATCH($A718&amp;"-10",Matches!$J$2:$J$201,0))),"",IF(AND(V718=INDEX(Matches!$G$2:$G$201,MATCH($A718&amp;"-10",Matches!$J$2:$J$201,0)),W718=INDEX(Matches!$H$2:$H$201,MATCH($A718&amp;"-10",Matches!$J$2:$J$201,0))),5,IF(SIGN(V718-W718)&lt;&gt;SIGN(INDEX(Matches!$G$2:$G$201,MATCH($A718&amp;"-10",Matches!$J$2:$J$201,0))-INDEX(Matches!$H$2:$H$201,MATCH($A718&amp;"-10",Matches!$J$2:$J$201,0))),0,IF(V718-W718=INDEX(Matches!$G$2:$G$201,MATCH($A718&amp;"-10",Matches!$J$2:$J$201,0))-INDEX(Matches!$H$2:$H$201,MATCH($A718&amp;"-10",Matches!$J$2:$J$201,0)),3,2))))),""))</f>
        <v/>
      </c>
      <c r="AH718" s="13" t="str">
        <f aca="false">IF($B718="","",SUM(X718:AG718))</f>
        <v/>
      </c>
      <c r="AI718" s="12" t="str">
        <f aca="false">IF($B718="","",COUNTIF(X718:AG718,5))</f>
        <v/>
      </c>
      <c r="AJ718" s="12" t="str">
        <f aca="false">IF($B718="","",COUNTIF(X718:AG718,"&gt;=2"))</f>
        <v/>
      </c>
      <c r="AK718" s="12" t="str">
        <f aca="false">IF($B718="","",COUNT(X718:AG718))</f>
        <v/>
      </c>
    </row>
    <row r="719" customFormat="false" ht="15" hidden="false" customHeight="false" outlineLevel="0" collapsed="false">
      <c r="A719" s="7"/>
      <c r="B719" s="7"/>
      <c r="C719" s="11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12" t="str">
        <f aca="false">IF(OR($B719="",D719="",E719=""),"",IFERROR(IF(OR(INDEX(Matches!$I$2:$I$201,MATCH($A719&amp;"-1",Matches!$J$2:$J$201,0))="Void",INDEX(Matches!$G$2:$G$201,MATCH($A719&amp;"-1",Matches!$J$2:$J$201,0))="",INDEX(Matches!$H$2:$H$201,MATCH($A719&amp;"-1",Matches!$J$2:$J$201,0))=""),"",IF(AND($C719&lt;&gt;"",INDEX(Matches!$F$2:$F$201,MATCH($A719&amp;"-1",Matches!$J$2:$J$201,0))&lt;&gt;"",$C719&gt;=INDEX(Matches!$F$2:$F$201,MATCH($A719&amp;"-1",Matches!$J$2:$J$201,0))),"",IF(AND(D719=INDEX(Matches!$G$2:$G$201,MATCH($A719&amp;"-1",Matches!$J$2:$J$201,0)),E719=INDEX(Matches!$H$2:$H$201,MATCH($A719&amp;"-1",Matches!$J$2:$J$201,0))),5,IF(SIGN(D719-E719)&lt;&gt;SIGN(INDEX(Matches!$G$2:$G$201,MATCH($A719&amp;"-1",Matches!$J$2:$J$201,0))-INDEX(Matches!$H$2:$H$201,MATCH($A719&amp;"-1",Matches!$J$2:$J$201,0))),0,IF(D719-E719=INDEX(Matches!$G$2:$G$201,MATCH($A719&amp;"-1",Matches!$J$2:$J$201,0))-INDEX(Matches!$H$2:$H$201,MATCH($A719&amp;"-1",Matches!$J$2:$J$201,0)),3,2))))),""))</f>
        <v/>
      </c>
      <c r="Y719" s="12" t="str">
        <f aca="false">IF(OR($B719="",F719="",G719=""),"",IFERROR(IF(OR(INDEX(Matches!$I$2:$I$201,MATCH($A719&amp;"-2",Matches!$J$2:$J$201,0))="Void",INDEX(Matches!$G$2:$G$201,MATCH($A719&amp;"-2",Matches!$J$2:$J$201,0))="",INDEX(Matches!$H$2:$H$201,MATCH($A719&amp;"-2",Matches!$J$2:$J$201,0))=""),"",IF(AND($C719&lt;&gt;"",INDEX(Matches!$F$2:$F$201,MATCH($A719&amp;"-2",Matches!$J$2:$J$201,0))&lt;&gt;"",$C719&gt;=INDEX(Matches!$F$2:$F$201,MATCH($A719&amp;"-2",Matches!$J$2:$J$201,0))),"",IF(AND(F719=INDEX(Matches!$G$2:$G$201,MATCH($A719&amp;"-2",Matches!$J$2:$J$201,0)),G719=INDEX(Matches!$H$2:$H$201,MATCH($A719&amp;"-2",Matches!$J$2:$J$201,0))),5,IF(SIGN(F719-G719)&lt;&gt;SIGN(INDEX(Matches!$G$2:$G$201,MATCH($A719&amp;"-2",Matches!$J$2:$J$201,0))-INDEX(Matches!$H$2:$H$201,MATCH($A719&amp;"-2",Matches!$J$2:$J$201,0))),0,IF(F719-G719=INDEX(Matches!$G$2:$G$201,MATCH($A719&amp;"-2",Matches!$J$2:$J$201,0))-INDEX(Matches!$H$2:$H$201,MATCH($A719&amp;"-2",Matches!$J$2:$J$201,0)),3,2))))),""))</f>
        <v/>
      </c>
      <c r="Z719" s="12" t="str">
        <f aca="false">IF(OR($B719="",H719="",I719=""),"",IFERROR(IF(OR(INDEX(Matches!$I$2:$I$201,MATCH($A719&amp;"-3",Matches!$J$2:$J$201,0))="Void",INDEX(Matches!$G$2:$G$201,MATCH($A719&amp;"-3",Matches!$J$2:$J$201,0))="",INDEX(Matches!$H$2:$H$201,MATCH($A719&amp;"-3",Matches!$J$2:$J$201,0))=""),"",IF(AND($C719&lt;&gt;"",INDEX(Matches!$F$2:$F$201,MATCH($A719&amp;"-3",Matches!$J$2:$J$201,0))&lt;&gt;"",$C719&gt;=INDEX(Matches!$F$2:$F$201,MATCH($A719&amp;"-3",Matches!$J$2:$J$201,0))),"",IF(AND(H719=INDEX(Matches!$G$2:$G$201,MATCH($A719&amp;"-3",Matches!$J$2:$J$201,0)),I719=INDEX(Matches!$H$2:$H$201,MATCH($A719&amp;"-3",Matches!$J$2:$J$201,0))),5,IF(SIGN(H719-I719)&lt;&gt;SIGN(INDEX(Matches!$G$2:$G$201,MATCH($A719&amp;"-3",Matches!$J$2:$J$201,0))-INDEX(Matches!$H$2:$H$201,MATCH($A719&amp;"-3",Matches!$J$2:$J$201,0))),0,IF(H719-I719=INDEX(Matches!$G$2:$G$201,MATCH($A719&amp;"-3",Matches!$J$2:$J$201,0))-INDEX(Matches!$H$2:$H$201,MATCH($A719&amp;"-3",Matches!$J$2:$J$201,0)),3,2))))),""))</f>
        <v/>
      </c>
      <c r="AA719" s="12" t="str">
        <f aca="false">IF(OR($B719="",J719="",K719=""),"",IFERROR(IF(OR(INDEX(Matches!$I$2:$I$201,MATCH($A719&amp;"-4",Matches!$J$2:$J$201,0))="Void",INDEX(Matches!$G$2:$G$201,MATCH($A719&amp;"-4",Matches!$J$2:$J$201,0))="",INDEX(Matches!$H$2:$H$201,MATCH($A719&amp;"-4",Matches!$J$2:$J$201,0))=""),"",IF(AND($C719&lt;&gt;"",INDEX(Matches!$F$2:$F$201,MATCH($A719&amp;"-4",Matches!$J$2:$J$201,0))&lt;&gt;"",$C719&gt;=INDEX(Matches!$F$2:$F$201,MATCH($A719&amp;"-4",Matches!$J$2:$J$201,0))),"",IF(AND(J719=INDEX(Matches!$G$2:$G$201,MATCH($A719&amp;"-4",Matches!$J$2:$J$201,0)),K719=INDEX(Matches!$H$2:$H$201,MATCH($A719&amp;"-4",Matches!$J$2:$J$201,0))),5,IF(SIGN(J719-K719)&lt;&gt;SIGN(INDEX(Matches!$G$2:$G$201,MATCH($A719&amp;"-4",Matches!$J$2:$J$201,0))-INDEX(Matches!$H$2:$H$201,MATCH($A719&amp;"-4",Matches!$J$2:$J$201,0))),0,IF(J719-K719=INDEX(Matches!$G$2:$G$201,MATCH($A719&amp;"-4",Matches!$J$2:$J$201,0))-INDEX(Matches!$H$2:$H$201,MATCH($A719&amp;"-4",Matches!$J$2:$J$201,0)),3,2))))),""))</f>
        <v/>
      </c>
      <c r="AB719" s="12" t="str">
        <f aca="false">IF(OR($B719="",L719="",M719=""),"",IFERROR(IF(OR(INDEX(Matches!$I$2:$I$201,MATCH($A719&amp;"-5",Matches!$J$2:$J$201,0))="Void",INDEX(Matches!$G$2:$G$201,MATCH($A719&amp;"-5",Matches!$J$2:$J$201,0))="",INDEX(Matches!$H$2:$H$201,MATCH($A719&amp;"-5",Matches!$J$2:$J$201,0))=""),"",IF(AND($C719&lt;&gt;"",INDEX(Matches!$F$2:$F$201,MATCH($A719&amp;"-5",Matches!$J$2:$J$201,0))&lt;&gt;"",$C719&gt;=INDEX(Matches!$F$2:$F$201,MATCH($A719&amp;"-5",Matches!$J$2:$J$201,0))),"",IF(AND(L719=INDEX(Matches!$G$2:$G$201,MATCH($A719&amp;"-5",Matches!$J$2:$J$201,0)),M719=INDEX(Matches!$H$2:$H$201,MATCH($A719&amp;"-5",Matches!$J$2:$J$201,0))),5,IF(SIGN(L719-M719)&lt;&gt;SIGN(INDEX(Matches!$G$2:$G$201,MATCH($A719&amp;"-5",Matches!$J$2:$J$201,0))-INDEX(Matches!$H$2:$H$201,MATCH($A719&amp;"-5",Matches!$J$2:$J$201,0))),0,IF(L719-M719=INDEX(Matches!$G$2:$G$201,MATCH($A719&amp;"-5",Matches!$J$2:$J$201,0))-INDEX(Matches!$H$2:$H$201,MATCH($A719&amp;"-5",Matches!$J$2:$J$201,0)),3,2))))),""))</f>
        <v/>
      </c>
      <c r="AC719" s="12" t="str">
        <f aca="false">IF(OR($B719="",N719="",O719=""),"",IFERROR(IF(OR(INDEX(Matches!$I$2:$I$201,MATCH($A719&amp;"-6",Matches!$J$2:$J$201,0))="Void",INDEX(Matches!$G$2:$G$201,MATCH($A719&amp;"-6",Matches!$J$2:$J$201,0))="",INDEX(Matches!$H$2:$H$201,MATCH($A719&amp;"-6",Matches!$J$2:$J$201,0))=""),"",IF(AND($C719&lt;&gt;"",INDEX(Matches!$F$2:$F$201,MATCH($A719&amp;"-6",Matches!$J$2:$J$201,0))&lt;&gt;"",$C719&gt;=INDEX(Matches!$F$2:$F$201,MATCH($A719&amp;"-6",Matches!$J$2:$J$201,0))),"",IF(AND(N719=INDEX(Matches!$G$2:$G$201,MATCH($A719&amp;"-6",Matches!$J$2:$J$201,0)),O719=INDEX(Matches!$H$2:$H$201,MATCH($A719&amp;"-6",Matches!$J$2:$J$201,0))),5,IF(SIGN(N719-O719)&lt;&gt;SIGN(INDEX(Matches!$G$2:$G$201,MATCH($A719&amp;"-6",Matches!$J$2:$J$201,0))-INDEX(Matches!$H$2:$H$201,MATCH($A719&amp;"-6",Matches!$J$2:$J$201,0))),0,IF(N719-O719=INDEX(Matches!$G$2:$G$201,MATCH($A719&amp;"-6",Matches!$J$2:$J$201,0))-INDEX(Matches!$H$2:$H$201,MATCH($A719&amp;"-6",Matches!$J$2:$J$201,0)),3,2))))),""))</f>
        <v/>
      </c>
      <c r="AD719" s="12" t="str">
        <f aca="false">IF(OR($B719="",P719="",Q719=""),"",IFERROR(IF(OR(INDEX(Matches!$I$2:$I$201,MATCH($A719&amp;"-7",Matches!$J$2:$J$201,0))="Void",INDEX(Matches!$G$2:$G$201,MATCH($A719&amp;"-7",Matches!$J$2:$J$201,0))="",INDEX(Matches!$H$2:$H$201,MATCH($A719&amp;"-7",Matches!$J$2:$J$201,0))=""),"",IF(AND($C719&lt;&gt;"",INDEX(Matches!$F$2:$F$201,MATCH($A719&amp;"-7",Matches!$J$2:$J$201,0))&lt;&gt;"",$C719&gt;=INDEX(Matches!$F$2:$F$201,MATCH($A719&amp;"-7",Matches!$J$2:$J$201,0))),"",IF(AND(P719=INDEX(Matches!$G$2:$G$201,MATCH($A719&amp;"-7",Matches!$J$2:$J$201,0)),Q719=INDEX(Matches!$H$2:$H$201,MATCH($A719&amp;"-7",Matches!$J$2:$J$201,0))),5,IF(SIGN(P719-Q719)&lt;&gt;SIGN(INDEX(Matches!$G$2:$G$201,MATCH($A719&amp;"-7",Matches!$J$2:$J$201,0))-INDEX(Matches!$H$2:$H$201,MATCH($A719&amp;"-7",Matches!$J$2:$J$201,0))),0,IF(P719-Q719=INDEX(Matches!$G$2:$G$201,MATCH($A719&amp;"-7",Matches!$J$2:$J$201,0))-INDEX(Matches!$H$2:$H$201,MATCH($A719&amp;"-7",Matches!$J$2:$J$201,0)),3,2))))),""))</f>
        <v/>
      </c>
      <c r="AE719" s="12" t="str">
        <f aca="false">IF(OR($B719="",R719="",S719=""),"",IFERROR(IF(OR(INDEX(Matches!$I$2:$I$201,MATCH($A719&amp;"-8",Matches!$J$2:$J$201,0))="Void",INDEX(Matches!$G$2:$G$201,MATCH($A719&amp;"-8",Matches!$J$2:$J$201,0))="",INDEX(Matches!$H$2:$H$201,MATCH($A719&amp;"-8",Matches!$J$2:$J$201,0))=""),"",IF(AND($C719&lt;&gt;"",INDEX(Matches!$F$2:$F$201,MATCH($A719&amp;"-8",Matches!$J$2:$J$201,0))&lt;&gt;"",$C719&gt;=INDEX(Matches!$F$2:$F$201,MATCH($A719&amp;"-8",Matches!$J$2:$J$201,0))),"",IF(AND(R719=INDEX(Matches!$G$2:$G$201,MATCH($A719&amp;"-8",Matches!$J$2:$J$201,0)),S719=INDEX(Matches!$H$2:$H$201,MATCH($A719&amp;"-8",Matches!$J$2:$J$201,0))),5,IF(SIGN(R719-S719)&lt;&gt;SIGN(INDEX(Matches!$G$2:$G$201,MATCH($A719&amp;"-8",Matches!$J$2:$J$201,0))-INDEX(Matches!$H$2:$H$201,MATCH($A719&amp;"-8",Matches!$J$2:$J$201,0))),0,IF(R719-S719=INDEX(Matches!$G$2:$G$201,MATCH($A719&amp;"-8",Matches!$J$2:$J$201,0))-INDEX(Matches!$H$2:$H$201,MATCH($A719&amp;"-8",Matches!$J$2:$J$201,0)),3,2))))),""))</f>
        <v/>
      </c>
      <c r="AF719" s="12" t="str">
        <f aca="false">IF(OR($B719="",T719="",U719=""),"",IFERROR(IF(OR(INDEX(Matches!$I$2:$I$201,MATCH($A719&amp;"-9",Matches!$J$2:$J$201,0))="Void",INDEX(Matches!$G$2:$G$201,MATCH($A719&amp;"-9",Matches!$J$2:$J$201,0))="",INDEX(Matches!$H$2:$H$201,MATCH($A719&amp;"-9",Matches!$J$2:$J$201,0))=""),"",IF(AND($C719&lt;&gt;"",INDEX(Matches!$F$2:$F$201,MATCH($A719&amp;"-9",Matches!$J$2:$J$201,0))&lt;&gt;"",$C719&gt;=INDEX(Matches!$F$2:$F$201,MATCH($A719&amp;"-9",Matches!$J$2:$J$201,0))),"",IF(AND(T719=INDEX(Matches!$G$2:$G$201,MATCH($A719&amp;"-9",Matches!$J$2:$J$201,0)),U719=INDEX(Matches!$H$2:$H$201,MATCH($A719&amp;"-9",Matches!$J$2:$J$201,0))),5,IF(SIGN(T719-U719)&lt;&gt;SIGN(INDEX(Matches!$G$2:$G$201,MATCH($A719&amp;"-9",Matches!$J$2:$J$201,0))-INDEX(Matches!$H$2:$H$201,MATCH($A719&amp;"-9",Matches!$J$2:$J$201,0))),0,IF(T719-U719=INDEX(Matches!$G$2:$G$201,MATCH($A719&amp;"-9",Matches!$J$2:$J$201,0))-INDEX(Matches!$H$2:$H$201,MATCH($A719&amp;"-9",Matches!$J$2:$J$201,0)),3,2))))),""))</f>
        <v/>
      </c>
      <c r="AG719" s="12" t="str">
        <f aca="false">IF(OR($B719="",V719="",W719=""),"",IFERROR(IF(OR(INDEX(Matches!$I$2:$I$201,MATCH($A719&amp;"-10",Matches!$J$2:$J$201,0))="Void",INDEX(Matches!$G$2:$G$201,MATCH($A719&amp;"-10",Matches!$J$2:$J$201,0))="",INDEX(Matches!$H$2:$H$201,MATCH($A719&amp;"-10",Matches!$J$2:$J$201,0))=""),"",IF(AND($C719&lt;&gt;"",INDEX(Matches!$F$2:$F$201,MATCH($A719&amp;"-10",Matches!$J$2:$J$201,0))&lt;&gt;"",$C719&gt;=INDEX(Matches!$F$2:$F$201,MATCH($A719&amp;"-10",Matches!$J$2:$J$201,0))),"",IF(AND(V719=INDEX(Matches!$G$2:$G$201,MATCH($A719&amp;"-10",Matches!$J$2:$J$201,0)),W719=INDEX(Matches!$H$2:$H$201,MATCH($A719&amp;"-10",Matches!$J$2:$J$201,0))),5,IF(SIGN(V719-W719)&lt;&gt;SIGN(INDEX(Matches!$G$2:$G$201,MATCH($A719&amp;"-10",Matches!$J$2:$J$201,0))-INDEX(Matches!$H$2:$H$201,MATCH($A719&amp;"-10",Matches!$J$2:$J$201,0))),0,IF(V719-W719=INDEX(Matches!$G$2:$G$201,MATCH($A719&amp;"-10",Matches!$J$2:$J$201,0))-INDEX(Matches!$H$2:$H$201,MATCH($A719&amp;"-10",Matches!$J$2:$J$201,0)),3,2))))),""))</f>
        <v/>
      </c>
      <c r="AH719" s="13" t="str">
        <f aca="false">IF($B719="","",SUM(X719:AG719))</f>
        <v/>
      </c>
      <c r="AI719" s="12" t="str">
        <f aca="false">IF($B719="","",COUNTIF(X719:AG719,5))</f>
        <v/>
      </c>
      <c r="AJ719" s="12" t="str">
        <f aca="false">IF($B719="","",COUNTIF(X719:AG719,"&gt;=2"))</f>
        <v/>
      </c>
      <c r="AK719" s="12" t="str">
        <f aca="false">IF($B719="","",COUNT(X719:AG719))</f>
        <v/>
      </c>
    </row>
    <row r="720" customFormat="false" ht="15" hidden="false" customHeight="false" outlineLevel="0" collapsed="false">
      <c r="A720" s="7"/>
      <c r="B720" s="7"/>
      <c r="C720" s="11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12" t="str">
        <f aca="false">IF(OR($B720="",D720="",E720=""),"",IFERROR(IF(OR(INDEX(Matches!$I$2:$I$201,MATCH($A720&amp;"-1",Matches!$J$2:$J$201,0))="Void",INDEX(Matches!$G$2:$G$201,MATCH($A720&amp;"-1",Matches!$J$2:$J$201,0))="",INDEX(Matches!$H$2:$H$201,MATCH($A720&amp;"-1",Matches!$J$2:$J$201,0))=""),"",IF(AND($C720&lt;&gt;"",INDEX(Matches!$F$2:$F$201,MATCH($A720&amp;"-1",Matches!$J$2:$J$201,0))&lt;&gt;"",$C720&gt;=INDEX(Matches!$F$2:$F$201,MATCH($A720&amp;"-1",Matches!$J$2:$J$201,0))),"",IF(AND(D720=INDEX(Matches!$G$2:$G$201,MATCH($A720&amp;"-1",Matches!$J$2:$J$201,0)),E720=INDEX(Matches!$H$2:$H$201,MATCH($A720&amp;"-1",Matches!$J$2:$J$201,0))),5,IF(SIGN(D720-E720)&lt;&gt;SIGN(INDEX(Matches!$G$2:$G$201,MATCH($A720&amp;"-1",Matches!$J$2:$J$201,0))-INDEX(Matches!$H$2:$H$201,MATCH($A720&amp;"-1",Matches!$J$2:$J$201,0))),0,IF(D720-E720=INDEX(Matches!$G$2:$G$201,MATCH($A720&amp;"-1",Matches!$J$2:$J$201,0))-INDEX(Matches!$H$2:$H$201,MATCH($A720&amp;"-1",Matches!$J$2:$J$201,0)),3,2))))),""))</f>
        <v/>
      </c>
      <c r="Y720" s="12" t="str">
        <f aca="false">IF(OR($B720="",F720="",G720=""),"",IFERROR(IF(OR(INDEX(Matches!$I$2:$I$201,MATCH($A720&amp;"-2",Matches!$J$2:$J$201,0))="Void",INDEX(Matches!$G$2:$G$201,MATCH($A720&amp;"-2",Matches!$J$2:$J$201,0))="",INDEX(Matches!$H$2:$H$201,MATCH($A720&amp;"-2",Matches!$J$2:$J$201,0))=""),"",IF(AND($C720&lt;&gt;"",INDEX(Matches!$F$2:$F$201,MATCH($A720&amp;"-2",Matches!$J$2:$J$201,0))&lt;&gt;"",$C720&gt;=INDEX(Matches!$F$2:$F$201,MATCH($A720&amp;"-2",Matches!$J$2:$J$201,0))),"",IF(AND(F720=INDEX(Matches!$G$2:$G$201,MATCH($A720&amp;"-2",Matches!$J$2:$J$201,0)),G720=INDEX(Matches!$H$2:$H$201,MATCH($A720&amp;"-2",Matches!$J$2:$J$201,0))),5,IF(SIGN(F720-G720)&lt;&gt;SIGN(INDEX(Matches!$G$2:$G$201,MATCH($A720&amp;"-2",Matches!$J$2:$J$201,0))-INDEX(Matches!$H$2:$H$201,MATCH($A720&amp;"-2",Matches!$J$2:$J$201,0))),0,IF(F720-G720=INDEX(Matches!$G$2:$G$201,MATCH($A720&amp;"-2",Matches!$J$2:$J$201,0))-INDEX(Matches!$H$2:$H$201,MATCH($A720&amp;"-2",Matches!$J$2:$J$201,0)),3,2))))),""))</f>
        <v/>
      </c>
      <c r="Z720" s="12" t="str">
        <f aca="false">IF(OR($B720="",H720="",I720=""),"",IFERROR(IF(OR(INDEX(Matches!$I$2:$I$201,MATCH($A720&amp;"-3",Matches!$J$2:$J$201,0))="Void",INDEX(Matches!$G$2:$G$201,MATCH($A720&amp;"-3",Matches!$J$2:$J$201,0))="",INDEX(Matches!$H$2:$H$201,MATCH($A720&amp;"-3",Matches!$J$2:$J$201,0))=""),"",IF(AND($C720&lt;&gt;"",INDEX(Matches!$F$2:$F$201,MATCH($A720&amp;"-3",Matches!$J$2:$J$201,0))&lt;&gt;"",$C720&gt;=INDEX(Matches!$F$2:$F$201,MATCH($A720&amp;"-3",Matches!$J$2:$J$201,0))),"",IF(AND(H720=INDEX(Matches!$G$2:$G$201,MATCH($A720&amp;"-3",Matches!$J$2:$J$201,0)),I720=INDEX(Matches!$H$2:$H$201,MATCH($A720&amp;"-3",Matches!$J$2:$J$201,0))),5,IF(SIGN(H720-I720)&lt;&gt;SIGN(INDEX(Matches!$G$2:$G$201,MATCH($A720&amp;"-3",Matches!$J$2:$J$201,0))-INDEX(Matches!$H$2:$H$201,MATCH($A720&amp;"-3",Matches!$J$2:$J$201,0))),0,IF(H720-I720=INDEX(Matches!$G$2:$G$201,MATCH($A720&amp;"-3",Matches!$J$2:$J$201,0))-INDEX(Matches!$H$2:$H$201,MATCH($A720&amp;"-3",Matches!$J$2:$J$201,0)),3,2))))),""))</f>
        <v/>
      </c>
      <c r="AA720" s="12" t="str">
        <f aca="false">IF(OR($B720="",J720="",K720=""),"",IFERROR(IF(OR(INDEX(Matches!$I$2:$I$201,MATCH($A720&amp;"-4",Matches!$J$2:$J$201,0))="Void",INDEX(Matches!$G$2:$G$201,MATCH($A720&amp;"-4",Matches!$J$2:$J$201,0))="",INDEX(Matches!$H$2:$H$201,MATCH($A720&amp;"-4",Matches!$J$2:$J$201,0))=""),"",IF(AND($C720&lt;&gt;"",INDEX(Matches!$F$2:$F$201,MATCH($A720&amp;"-4",Matches!$J$2:$J$201,0))&lt;&gt;"",$C720&gt;=INDEX(Matches!$F$2:$F$201,MATCH($A720&amp;"-4",Matches!$J$2:$J$201,0))),"",IF(AND(J720=INDEX(Matches!$G$2:$G$201,MATCH($A720&amp;"-4",Matches!$J$2:$J$201,0)),K720=INDEX(Matches!$H$2:$H$201,MATCH($A720&amp;"-4",Matches!$J$2:$J$201,0))),5,IF(SIGN(J720-K720)&lt;&gt;SIGN(INDEX(Matches!$G$2:$G$201,MATCH($A720&amp;"-4",Matches!$J$2:$J$201,0))-INDEX(Matches!$H$2:$H$201,MATCH($A720&amp;"-4",Matches!$J$2:$J$201,0))),0,IF(J720-K720=INDEX(Matches!$G$2:$G$201,MATCH($A720&amp;"-4",Matches!$J$2:$J$201,0))-INDEX(Matches!$H$2:$H$201,MATCH($A720&amp;"-4",Matches!$J$2:$J$201,0)),3,2))))),""))</f>
        <v/>
      </c>
      <c r="AB720" s="12" t="str">
        <f aca="false">IF(OR($B720="",L720="",M720=""),"",IFERROR(IF(OR(INDEX(Matches!$I$2:$I$201,MATCH($A720&amp;"-5",Matches!$J$2:$J$201,0))="Void",INDEX(Matches!$G$2:$G$201,MATCH($A720&amp;"-5",Matches!$J$2:$J$201,0))="",INDEX(Matches!$H$2:$H$201,MATCH($A720&amp;"-5",Matches!$J$2:$J$201,0))=""),"",IF(AND($C720&lt;&gt;"",INDEX(Matches!$F$2:$F$201,MATCH($A720&amp;"-5",Matches!$J$2:$J$201,0))&lt;&gt;"",$C720&gt;=INDEX(Matches!$F$2:$F$201,MATCH($A720&amp;"-5",Matches!$J$2:$J$201,0))),"",IF(AND(L720=INDEX(Matches!$G$2:$G$201,MATCH($A720&amp;"-5",Matches!$J$2:$J$201,0)),M720=INDEX(Matches!$H$2:$H$201,MATCH($A720&amp;"-5",Matches!$J$2:$J$201,0))),5,IF(SIGN(L720-M720)&lt;&gt;SIGN(INDEX(Matches!$G$2:$G$201,MATCH($A720&amp;"-5",Matches!$J$2:$J$201,0))-INDEX(Matches!$H$2:$H$201,MATCH($A720&amp;"-5",Matches!$J$2:$J$201,0))),0,IF(L720-M720=INDEX(Matches!$G$2:$G$201,MATCH($A720&amp;"-5",Matches!$J$2:$J$201,0))-INDEX(Matches!$H$2:$H$201,MATCH($A720&amp;"-5",Matches!$J$2:$J$201,0)),3,2))))),""))</f>
        <v/>
      </c>
      <c r="AC720" s="12" t="str">
        <f aca="false">IF(OR($B720="",N720="",O720=""),"",IFERROR(IF(OR(INDEX(Matches!$I$2:$I$201,MATCH($A720&amp;"-6",Matches!$J$2:$J$201,0))="Void",INDEX(Matches!$G$2:$G$201,MATCH($A720&amp;"-6",Matches!$J$2:$J$201,0))="",INDEX(Matches!$H$2:$H$201,MATCH($A720&amp;"-6",Matches!$J$2:$J$201,0))=""),"",IF(AND($C720&lt;&gt;"",INDEX(Matches!$F$2:$F$201,MATCH($A720&amp;"-6",Matches!$J$2:$J$201,0))&lt;&gt;"",$C720&gt;=INDEX(Matches!$F$2:$F$201,MATCH($A720&amp;"-6",Matches!$J$2:$J$201,0))),"",IF(AND(N720=INDEX(Matches!$G$2:$G$201,MATCH($A720&amp;"-6",Matches!$J$2:$J$201,0)),O720=INDEX(Matches!$H$2:$H$201,MATCH($A720&amp;"-6",Matches!$J$2:$J$201,0))),5,IF(SIGN(N720-O720)&lt;&gt;SIGN(INDEX(Matches!$G$2:$G$201,MATCH($A720&amp;"-6",Matches!$J$2:$J$201,0))-INDEX(Matches!$H$2:$H$201,MATCH($A720&amp;"-6",Matches!$J$2:$J$201,0))),0,IF(N720-O720=INDEX(Matches!$G$2:$G$201,MATCH($A720&amp;"-6",Matches!$J$2:$J$201,0))-INDEX(Matches!$H$2:$H$201,MATCH($A720&amp;"-6",Matches!$J$2:$J$201,0)),3,2))))),""))</f>
        <v/>
      </c>
      <c r="AD720" s="12" t="str">
        <f aca="false">IF(OR($B720="",P720="",Q720=""),"",IFERROR(IF(OR(INDEX(Matches!$I$2:$I$201,MATCH($A720&amp;"-7",Matches!$J$2:$J$201,0))="Void",INDEX(Matches!$G$2:$G$201,MATCH($A720&amp;"-7",Matches!$J$2:$J$201,0))="",INDEX(Matches!$H$2:$H$201,MATCH($A720&amp;"-7",Matches!$J$2:$J$201,0))=""),"",IF(AND($C720&lt;&gt;"",INDEX(Matches!$F$2:$F$201,MATCH($A720&amp;"-7",Matches!$J$2:$J$201,0))&lt;&gt;"",$C720&gt;=INDEX(Matches!$F$2:$F$201,MATCH($A720&amp;"-7",Matches!$J$2:$J$201,0))),"",IF(AND(P720=INDEX(Matches!$G$2:$G$201,MATCH($A720&amp;"-7",Matches!$J$2:$J$201,0)),Q720=INDEX(Matches!$H$2:$H$201,MATCH($A720&amp;"-7",Matches!$J$2:$J$201,0))),5,IF(SIGN(P720-Q720)&lt;&gt;SIGN(INDEX(Matches!$G$2:$G$201,MATCH($A720&amp;"-7",Matches!$J$2:$J$201,0))-INDEX(Matches!$H$2:$H$201,MATCH($A720&amp;"-7",Matches!$J$2:$J$201,0))),0,IF(P720-Q720=INDEX(Matches!$G$2:$G$201,MATCH($A720&amp;"-7",Matches!$J$2:$J$201,0))-INDEX(Matches!$H$2:$H$201,MATCH($A720&amp;"-7",Matches!$J$2:$J$201,0)),3,2))))),""))</f>
        <v/>
      </c>
      <c r="AE720" s="12" t="str">
        <f aca="false">IF(OR($B720="",R720="",S720=""),"",IFERROR(IF(OR(INDEX(Matches!$I$2:$I$201,MATCH($A720&amp;"-8",Matches!$J$2:$J$201,0))="Void",INDEX(Matches!$G$2:$G$201,MATCH($A720&amp;"-8",Matches!$J$2:$J$201,0))="",INDEX(Matches!$H$2:$H$201,MATCH($A720&amp;"-8",Matches!$J$2:$J$201,0))=""),"",IF(AND($C720&lt;&gt;"",INDEX(Matches!$F$2:$F$201,MATCH($A720&amp;"-8",Matches!$J$2:$J$201,0))&lt;&gt;"",$C720&gt;=INDEX(Matches!$F$2:$F$201,MATCH($A720&amp;"-8",Matches!$J$2:$J$201,0))),"",IF(AND(R720=INDEX(Matches!$G$2:$G$201,MATCH($A720&amp;"-8",Matches!$J$2:$J$201,0)),S720=INDEX(Matches!$H$2:$H$201,MATCH($A720&amp;"-8",Matches!$J$2:$J$201,0))),5,IF(SIGN(R720-S720)&lt;&gt;SIGN(INDEX(Matches!$G$2:$G$201,MATCH($A720&amp;"-8",Matches!$J$2:$J$201,0))-INDEX(Matches!$H$2:$H$201,MATCH($A720&amp;"-8",Matches!$J$2:$J$201,0))),0,IF(R720-S720=INDEX(Matches!$G$2:$G$201,MATCH($A720&amp;"-8",Matches!$J$2:$J$201,0))-INDEX(Matches!$H$2:$H$201,MATCH($A720&amp;"-8",Matches!$J$2:$J$201,0)),3,2))))),""))</f>
        <v/>
      </c>
      <c r="AF720" s="12" t="str">
        <f aca="false">IF(OR($B720="",T720="",U720=""),"",IFERROR(IF(OR(INDEX(Matches!$I$2:$I$201,MATCH($A720&amp;"-9",Matches!$J$2:$J$201,0))="Void",INDEX(Matches!$G$2:$G$201,MATCH($A720&amp;"-9",Matches!$J$2:$J$201,0))="",INDEX(Matches!$H$2:$H$201,MATCH($A720&amp;"-9",Matches!$J$2:$J$201,0))=""),"",IF(AND($C720&lt;&gt;"",INDEX(Matches!$F$2:$F$201,MATCH($A720&amp;"-9",Matches!$J$2:$J$201,0))&lt;&gt;"",$C720&gt;=INDEX(Matches!$F$2:$F$201,MATCH($A720&amp;"-9",Matches!$J$2:$J$201,0))),"",IF(AND(T720=INDEX(Matches!$G$2:$G$201,MATCH($A720&amp;"-9",Matches!$J$2:$J$201,0)),U720=INDEX(Matches!$H$2:$H$201,MATCH($A720&amp;"-9",Matches!$J$2:$J$201,0))),5,IF(SIGN(T720-U720)&lt;&gt;SIGN(INDEX(Matches!$G$2:$G$201,MATCH($A720&amp;"-9",Matches!$J$2:$J$201,0))-INDEX(Matches!$H$2:$H$201,MATCH($A720&amp;"-9",Matches!$J$2:$J$201,0))),0,IF(T720-U720=INDEX(Matches!$G$2:$G$201,MATCH($A720&amp;"-9",Matches!$J$2:$J$201,0))-INDEX(Matches!$H$2:$H$201,MATCH($A720&amp;"-9",Matches!$J$2:$J$201,0)),3,2))))),""))</f>
        <v/>
      </c>
      <c r="AG720" s="12" t="str">
        <f aca="false">IF(OR($B720="",V720="",W720=""),"",IFERROR(IF(OR(INDEX(Matches!$I$2:$I$201,MATCH($A720&amp;"-10",Matches!$J$2:$J$201,0))="Void",INDEX(Matches!$G$2:$G$201,MATCH($A720&amp;"-10",Matches!$J$2:$J$201,0))="",INDEX(Matches!$H$2:$H$201,MATCH($A720&amp;"-10",Matches!$J$2:$J$201,0))=""),"",IF(AND($C720&lt;&gt;"",INDEX(Matches!$F$2:$F$201,MATCH($A720&amp;"-10",Matches!$J$2:$J$201,0))&lt;&gt;"",$C720&gt;=INDEX(Matches!$F$2:$F$201,MATCH($A720&amp;"-10",Matches!$J$2:$J$201,0))),"",IF(AND(V720=INDEX(Matches!$G$2:$G$201,MATCH($A720&amp;"-10",Matches!$J$2:$J$201,0)),W720=INDEX(Matches!$H$2:$H$201,MATCH($A720&amp;"-10",Matches!$J$2:$J$201,0))),5,IF(SIGN(V720-W720)&lt;&gt;SIGN(INDEX(Matches!$G$2:$G$201,MATCH($A720&amp;"-10",Matches!$J$2:$J$201,0))-INDEX(Matches!$H$2:$H$201,MATCH($A720&amp;"-10",Matches!$J$2:$J$201,0))),0,IF(V720-W720=INDEX(Matches!$G$2:$G$201,MATCH($A720&amp;"-10",Matches!$J$2:$J$201,0))-INDEX(Matches!$H$2:$H$201,MATCH($A720&amp;"-10",Matches!$J$2:$J$201,0)),3,2))))),""))</f>
        <v/>
      </c>
      <c r="AH720" s="13" t="str">
        <f aca="false">IF($B720="","",SUM(X720:AG720))</f>
        <v/>
      </c>
      <c r="AI720" s="12" t="str">
        <f aca="false">IF($B720="","",COUNTIF(X720:AG720,5))</f>
        <v/>
      </c>
      <c r="AJ720" s="12" t="str">
        <f aca="false">IF($B720="","",COUNTIF(X720:AG720,"&gt;=2"))</f>
        <v/>
      </c>
      <c r="AK720" s="12" t="str">
        <f aca="false">IF($B720="","",COUNT(X720:AG720))</f>
        <v/>
      </c>
    </row>
    <row r="721" customFormat="false" ht="15" hidden="false" customHeight="false" outlineLevel="0" collapsed="false">
      <c r="A721" s="7"/>
      <c r="B721" s="7"/>
      <c r="C721" s="11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12" t="str">
        <f aca="false">IF(OR($B721="",D721="",E721=""),"",IFERROR(IF(OR(INDEX(Matches!$I$2:$I$201,MATCH($A721&amp;"-1",Matches!$J$2:$J$201,0))="Void",INDEX(Matches!$G$2:$G$201,MATCH($A721&amp;"-1",Matches!$J$2:$J$201,0))="",INDEX(Matches!$H$2:$H$201,MATCH($A721&amp;"-1",Matches!$J$2:$J$201,0))=""),"",IF(AND($C721&lt;&gt;"",INDEX(Matches!$F$2:$F$201,MATCH($A721&amp;"-1",Matches!$J$2:$J$201,0))&lt;&gt;"",$C721&gt;=INDEX(Matches!$F$2:$F$201,MATCH($A721&amp;"-1",Matches!$J$2:$J$201,0))),"",IF(AND(D721=INDEX(Matches!$G$2:$G$201,MATCH($A721&amp;"-1",Matches!$J$2:$J$201,0)),E721=INDEX(Matches!$H$2:$H$201,MATCH($A721&amp;"-1",Matches!$J$2:$J$201,0))),5,IF(SIGN(D721-E721)&lt;&gt;SIGN(INDEX(Matches!$G$2:$G$201,MATCH($A721&amp;"-1",Matches!$J$2:$J$201,0))-INDEX(Matches!$H$2:$H$201,MATCH($A721&amp;"-1",Matches!$J$2:$J$201,0))),0,IF(D721-E721=INDEX(Matches!$G$2:$G$201,MATCH($A721&amp;"-1",Matches!$J$2:$J$201,0))-INDEX(Matches!$H$2:$H$201,MATCH($A721&amp;"-1",Matches!$J$2:$J$201,0)),3,2))))),""))</f>
        <v/>
      </c>
      <c r="Y721" s="12" t="str">
        <f aca="false">IF(OR($B721="",F721="",G721=""),"",IFERROR(IF(OR(INDEX(Matches!$I$2:$I$201,MATCH($A721&amp;"-2",Matches!$J$2:$J$201,0))="Void",INDEX(Matches!$G$2:$G$201,MATCH($A721&amp;"-2",Matches!$J$2:$J$201,0))="",INDEX(Matches!$H$2:$H$201,MATCH($A721&amp;"-2",Matches!$J$2:$J$201,0))=""),"",IF(AND($C721&lt;&gt;"",INDEX(Matches!$F$2:$F$201,MATCH($A721&amp;"-2",Matches!$J$2:$J$201,0))&lt;&gt;"",$C721&gt;=INDEX(Matches!$F$2:$F$201,MATCH($A721&amp;"-2",Matches!$J$2:$J$201,0))),"",IF(AND(F721=INDEX(Matches!$G$2:$G$201,MATCH($A721&amp;"-2",Matches!$J$2:$J$201,0)),G721=INDEX(Matches!$H$2:$H$201,MATCH($A721&amp;"-2",Matches!$J$2:$J$201,0))),5,IF(SIGN(F721-G721)&lt;&gt;SIGN(INDEX(Matches!$G$2:$G$201,MATCH($A721&amp;"-2",Matches!$J$2:$J$201,0))-INDEX(Matches!$H$2:$H$201,MATCH($A721&amp;"-2",Matches!$J$2:$J$201,0))),0,IF(F721-G721=INDEX(Matches!$G$2:$G$201,MATCH($A721&amp;"-2",Matches!$J$2:$J$201,0))-INDEX(Matches!$H$2:$H$201,MATCH($A721&amp;"-2",Matches!$J$2:$J$201,0)),3,2))))),""))</f>
        <v/>
      </c>
      <c r="Z721" s="12" t="str">
        <f aca="false">IF(OR($B721="",H721="",I721=""),"",IFERROR(IF(OR(INDEX(Matches!$I$2:$I$201,MATCH($A721&amp;"-3",Matches!$J$2:$J$201,0))="Void",INDEX(Matches!$G$2:$G$201,MATCH($A721&amp;"-3",Matches!$J$2:$J$201,0))="",INDEX(Matches!$H$2:$H$201,MATCH($A721&amp;"-3",Matches!$J$2:$J$201,0))=""),"",IF(AND($C721&lt;&gt;"",INDEX(Matches!$F$2:$F$201,MATCH($A721&amp;"-3",Matches!$J$2:$J$201,0))&lt;&gt;"",$C721&gt;=INDEX(Matches!$F$2:$F$201,MATCH($A721&amp;"-3",Matches!$J$2:$J$201,0))),"",IF(AND(H721=INDEX(Matches!$G$2:$G$201,MATCH($A721&amp;"-3",Matches!$J$2:$J$201,0)),I721=INDEX(Matches!$H$2:$H$201,MATCH($A721&amp;"-3",Matches!$J$2:$J$201,0))),5,IF(SIGN(H721-I721)&lt;&gt;SIGN(INDEX(Matches!$G$2:$G$201,MATCH($A721&amp;"-3",Matches!$J$2:$J$201,0))-INDEX(Matches!$H$2:$H$201,MATCH($A721&amp;"-3",Matches!$J$2:$J$201,0))),0,IF(H721-I721=INDEX(Matches!$G$2:$G$201,MATCH($A721&amp;"-3",Matches!$J$2:$J$201,0))-INDEX(Matches!$H$2:$H$201,MATCH($A721&amp;"-3",Matches!$J$2:$J$201,0)),3,2))))),""))</f>
        <v/>
      </c>
      <c r="AA721" s="12" t="str">
        <f aca="false">IF(OR($B721="",J721="",K721=""),"",IFERROR(IF(OR(INDEX(Matches!$I$2:$I$201,MATCH($A721&amp;"-4",Matches!$J$2:$J$201,0))="Void",INDEX(Matches!$G$2:$G$201,MATCH($A721&amp;"-4",Matches!$J$2:$J$201,0))="",INDEX(Matches!$H$2:$H$201,MATCH($A721&amp;"-4",Matches!$J$2:$J$201,0))=""),"",IF(AND($C721&lt;&gt;"",INDEX(Matches!$F$2:$F$201,MATCH($A721&amp;"-4",Matches!$J$2:$J$201,0))&lt;&gt;"",$C721&gt;=INDEX(Matches!$F$2:$F$201,MATCH($A721&amp;"-4",Matches!$J$2:$J$201,0))),"",IF(AND(J721=INDEX(Matches!$G$2:$G$201,MATCH($A721&amp;"-4",Matches!$J$2:$J$201,0)),K721=INDEX(Matches!$H$2:$H$201,MATCH($A721&amp;"-4",Matches!$J$2:$J$201,0))),5,IF(SIGN(J721-K721)&lt;&gt;SIGN(INDEX(Matches!$G$2:$G$201,MATCH($A721&amp;"-4",Matches!$J$2:$J$201,0))-INDEX(Matches!$H$2:$H$201,MATCH($A721&amp;"-4",Matches!$J$2:$J$201,0))),0,IF(J721-K721=INDEX(Matches!$G$2:$G$201,MATCH($A721&amp;"-4",Matches!$J$2:$J$201,0))-INDEX(Matches!$H$2:$H$201,MATCH($A721&amp;"-4",Matches!$J$2:$J$201,0)),3,2))))),""))</f>
        <v/>
      </c>
      <c r="AB721" s="12" t="str">
        <f aca="false">IF(OR($B721="",L721="",M721=""),"",IFERROR(IF(OR(INDEX(Matches!$I$2:$I$201,MATCH($A721&amp;"-5",Matches!$J$2:$J$201,0))="Void",INDEX(Matches!$G$2:$G$201,MATCH($A721&amp;"-5",Matches!$J$2:$J$201,0))="",INDEX(Matches!$H$2:$H$201,MATCH($A721&amp;"-5",Matches!$J$2:$J$201,0))=""),"",IF(AND($C721&lt;&gt;"",INDEX(Matches!$F$2:$F$201,MATCH($A721&amp;"-5",Matches!$J$2:$J$201,0))&lt;&gt;"",$C721&gt;=INDEX(Matches!$F$2:$F$201,MATCH($A721&amp;"-5",Matches!$J$2:$J$201,0))),"",IF(AND(L721=INDEX(Matches!$G$2:$G$201,MATCH($A721&amp;"-5",Matches!$J$2:$J$201,0)),M721=INDEX(Matches!$H$2:$H$201,MATCH($A721&amp;"-5",Matches!$J$2:$J$201,0))),5,IF(SIGN(L721-M721)&lt;&gt;SIGN(INDEX(Matches!$G$2:$G$201,MATCH($A721&amp;"-5",Matches!$J$2:$J$201,0))-INDEX(Matches!$H$2:$H$201,MATCH($A721&amp;"-5",Matches!$J$2:$J$201,0))),0,IF(L721-M721=INDEX(Matches!$G$2:$G$201,MATCH($A721&amp;"-5",Matches!$J$2:$J$201,0))-INDEX(Matches!$H$2:$H$201,MATCH($A721&amp;"-5",Matches!$J$2:$J$201,0)),3,2))))),""))</f>
        <v/>
      </c>
      <c r="AC721" s="12" t="str">
        <f aca="false">IF(OR($B721="",N721="",O721=""),"",IFERROR(IF(OR(INDEX(Matches!$I$2:$I$201,MATCH($A721&amp;"-6",Matches!$J$2:$J$201,0))="Void",INDEX(Matches!$G$2:$G$201,MATCH($A721&amp;"-6",Matches!$J$2:$J$201,0))="",INDEX(Matches!$H$2:$H$201,MATCH($A721&amp;"-6",Matches!$J$2:$J$201,0))=""),"",IF(AND($C721&lt;&gt;"",INDEX(Matches!$F$2:$F$201,MATCH($A721&amp;"-6",Matches!$J$2:$J$201,0))&lt;&gt;"",$C721&gt;=INDEX(Matches!$F$2:$F$201,MATCH($A721&amp;"-6",Matches!$J$2:$J$201,0))),"",IF(AND(N721=INDEX(Matches!$G$2:$G$201,MATCH($A721&amp;"-6",Matches!$J$2:$J$201,0)),O721=INDEX(Matches!$H$2:$H$201,MATCH($A721&amp;"-6",Matches!$J$2:$J$201,0))),5,IF(SIGN(N721-O721)&lt;&gt;SIGN(INDEX(Matches!$G$2:$G$201,MATCH($A721&amp;"-6",Matches!$J$2:$J$201,0))-INDEX(Matches!$H$2:$H$201,MATCH($A721&amp;"-6",Matches!$J$2:$J$201,0))),0,IF(N721-O721=INDEX(Matches!$G$2:$G$201,MATCH($A721&amp;"-6",Matches!$J$2:$J$201,0))-INDEX(Matches!$H$2:$H$201,MATCH($A721&amp;"-6",Matches!$J$2:$J$201,0)),3,2))))),""))</f>
        <v/>
      </c>
      <c r="AD721" s="12" t="str">
        <f aca="false">IF(OR($B721="",P721="",Q721=""),"",IFERROR(IF(OR(INDEX(Matches!$I$2:$I$201,MATCH($A721&amp;"-7",Matches!$J$2:$J$201,0))="Void",INDEX(Matches!$G$2:$G$201,MATCH($A721&amp;"-7",Matches!$J$2:$J$201,0))="",INDEX(Matches!$H$2:$H$201,MATCH($A721&amp;"-7",Matches!$J$2:$J$201,0))=""),"",IF(AND($C721&lt;&gt;"",INDEX(Matches!$F$2:$F$201,MATCH($A721&amp;"-7",Matches!$J$2:$J$201,0))&lt;&gt;"",$C721&gt;=INDEX(Matches!$F$2:$F$201,MATCH($A721&amp;"-7",Matches!$J$2:$J$201,0))),"",IF(AND(P721=INDEX(Matches!$G$2:$G$201,MATCH($A721&amp;"-7",Matches!$J$2:$J$201,0)),Q721=INDEX(Matches!$H$2:$H$201,MATCH($A721&amp;"-7",Matches!$J$2:$J$201,0))),5,IF(SIGN(P721-Q721)&lt;&gt;SIGN(INDEX(Matches!$G$2:$G$201,MATCH($A721&amp;"-7",Matches!$J$2:$J$201,0))-INDEX(Matches!$H$2:$H$201,MATCH($A721&amp;"-7",Matches!$J$2:$J$201,0))),0,IF(P721-Q721=INDEX(Matches!$G$2:$G$201,MATCH($A721&amp;"-7",Matches!$J$2:$J$201,0))-INDEX(Matches!$H$2:$H$201,MATCH($A721&amp;"-7",Matches!$J$2:$J$201,0)),3,2))))),""))</f>
        <v/>
      </c>
      <c r="AE721" s="12" t="str">
        <f aca="false">IF(OR($B721="",R721="",S721=""),"",IFERROR(IF(OR(INDEX(Matches!$I$2:$I$201,MATCH($A721&amp;"-8",Matches!$J$2:$J$201,0))="Void",INDEX(Matches!$G$2:$G$201,MATCH($A721&amp;"-8",Matches!$J$2:$J$201,0))="",INDEX(Matches!$H$2:$H$201,MATCH($A721&amp;"-8",Matches!$J$2:$J$201,0))=""),"",IF(AND($C721&lt;&gt;"",INDEX(Matches!$F$2:$F$201,MATCH($A721&amp;"-8",Matches!$J$2:$J$201,0))&lt;&gt;"",$C721&gt;=INDEX(Matches!$F$2:$F$201,MATCH($A721&amp;"-8",Matches!$J$2:$J$201,0))),"",IF(AND(R721=INDEX(Matches!$G$2:$G$201,MATCH($A721&amp;"-8",Matches!$J$2:$J$201,0)),S721=INDEX(Matches!$H$2:$H$201,MATCH($A721&amp;"-8",Matches!$J$2:$J$201,0))),5,IF(SIGN(R721-S721)&lt;&gt;SIGN(INDEX(Matches!$G$2:$G$201,MATCH($A721&amp;"-8",Matches!$J$2:$J$201,0))-INDEX(Matches!$H$2:$H$201,MATCH($A721&amp;"-8",Matches!$J$2:$J$201,0))),0,IF(R721-S721=INDEX(Matches!$G$2:$G$201,MATCH($A721&amp;"-8",Matches!$J$2:$J$201,0))-INDEX(Matches!$H$2:$H$201,MATCH($A721&amp;"-8",Matches!$J$2:$J$201,0)),3,2))))),""))</f>
        <v/>
      </c>
      <c r="AF721" s="12" t="str">
        <f aca="false">IF(OR($B721="",T721="",U721=""),"",IFERROR(IF(OR(INDEX(Matches!$I$2:$I$201,MATCH($A721&amp;"-9",Matches!$J$2:$J$201,0))="Void",INDEX(Matches!$G$2:$G$201,MATCH($A721&amp;"-9",Matches!$J$2:$J$201,0))="",INDEX(Matches!$H$2:$H$201,MATCH($A721&amp;"-9",Matches!$J$2:$J$201,0))=""),"",IF(AND($C721&lt;&gt;"",INDEX(Matches!$F$2:$F$201,MATCH($A721&amp;"-9",Matches!$J$2:$J$201,0))&lt;&gt;"",$C721&gt;=INDEX(Matches!$F$2:$F$201,MATCH($A721&amp;"-9",Matches!$J$2:$J$201,0))),"",IF(AND(T721=INDEX(Matches!$G$2:$G$201,MATCH($A721&amp;"-9",Matches!$J$2:$J$201,0)),U721=INDEX(Matches!$H$2:$H$201,MATCH($A721&amp;"-9",Matches!$J$2:$J$201,0))),5,IF(SIGN(T721-U721)&lt;&gt;SIGN(INDEX(Matches!$G$2:$G$201,MATCH($A721&amp;"-9",Matches!$J$2:$J$201,0))-INDEX(Matches!$H$2:$H$201,MATCH($A721&amp;"-9",Matches!$J$2:$J$201,0))),0,IF(T721-U721=INDEX(Matches!$G$2:$G$201,MATCH($A721&amp;"-9",Matches!$J$2:$J$201,0))-INDEX(Matches!$H$2:$H$201,MATCH($A721&amp;"-9",Matches!$J$2:$J$201,0)),3,2))))),""))</f>
        <v/>
      </c>
      <c r="AG721" s="12" t="str">
        <f aca="false">IF(OR($B721="",V721="",W721=""),"",IFERROR(IF(OR(INDEX(Matches!$I$2:$I$201,MATCH($A721&amp;"-10",Matches!$J$2:$J$201,0))="Void",INDEX(Matches!$G$2:$G$201,MATCH($A721&amp;"-10",Matches!$J$2:$J$201,0))="",INDEX(Matches!$H$2:$H$201,MATCH($A721&amp;"-10",Matches!$J$2:$J$201,0))=""),"",IF(AND($C721&lt;&gt;"",INDEX(Matches!$F$2:$F$201,MATCH($A721&amp;"-10",Matches!$J$2:$J$201,0))&lt;&gt;"",$C721&gt;=INDEX(Matches!$F$2:$F$201,MATCH($A721&amp;"-10",Matches!$J$2:$J$201,0))),"",IF(AND(V721=INDEX(Matches!$G$2:$G$201,MATCH($A721&amp;"-10",Matches!$J$2:$J$201,0)),W721=INDEX(Matches!$H$2:$H$201,MATCH($A721&amp;"-10",Matches!$J$2:$J$201,0))),5,IF(SIGN(V721-W721)&lt;&gt;SIGN(INDEX(Matches!$G$2:$G$201,MATCH($A721&amp;"-10",Matches!$J$2:$J$201,0))-INDEX(Matches!$H$2:$H$201,MATCH($A721&amp;"-10",Matches!$J$2:$J$201,0))),0,IF(V721-W721=INDEX(Matches!$G$2:$G$201,MATCH($A721&amp;"-10",Matches!$J$2:$J$201,0))-INDEX(Matches!$H$2:$H$201,MATCH($A721&amp;"-10",Matches!$J$2:$J$201,0)),3,2))))),""))</f>
        <v/>
      </c>
      <c r="AH721" s="13" t="str">
        <f aca="false">IF($B721="","",SUM(X721:AG721))</f>
        <v/>
      </c>
      <c r="AI721" s="12" t="str">
        <f aca="false">IF($B721="","",COUNTIF(X721:AG721,5))</f>
        <v/>
      </c>
      <c r="AJ721" s="12" t="str">
        <f aca="false">IF($B721="","",COUNTIF(X721:AG721,"&gt;=2"))</f>
        <v/>
      </c>
      <c r="AK721" s="12" t="str">
        <f aca="false">IF($B721="","",COUNT(X721:AG721))</f>
        <v/>
      </c>
    </row>
    <row r="722" customFormat="false" ht="15" hidden="false" customHeight="false" outlineLevel="0" collapsed="false">
      <c r="A722" s="7"/>
      <c r="B722" s="7"/>
      <c r="C722" s="11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12" t="str">
        <f aca="false">IF(OR($B722="",D722="",E722=""),"",IFERROR(IF(OR(INDEX(Matches!$I$2:$I$201,MATCH($A722&amp;"-1",Matches!$J$2:$J$201,0))="Void",INDEX(Matches!$G$2:$G$201,MATCH($A722&amp;"-1",Matches!$J$2:$J$201,0))="",INDEX(Matches!$H$2:$H$201,MATCH($A722&amp;"-1",Matches!$J$2:$J$201,0))=""),"",IF(AND($C722&lt;&gt;"",INDEX(Matches!$F$2:$F$201,MATCH($A722&amp;"-1",Matches!$J$2:$J$201,0))&lt;&gt;"",$C722&gt;=INDEX(Matches!$F$2:$F$201,MATCH($A722&amp;"-1",Matches!$J$2:$J$201,0))),"",IF(AND(D722=INDEX(Matches!$G$2:$G$201,MATCH($A722&amp;"-1",Matches!$J$2:$J$201,0)),E722=INDEX(Matches!$H$2:$H$201,MATCH($A722&amp;"-1",Matches!$J$2:$J$201,0))),5,IF(SIGN(D722-E722)&lt;&gt;SIGN(INDEX(Matches!$G$2:$G$201,MATCH($A722&amp;"-1",Matches!$J$2:$J$201,0))-INDEX(Matches!$H$2:$H$201,MATCH($A722&amp;"-1",Matches!$J$2:$J$201,0))),0,IF(D722-E722=INDEX(Matches!$G$2:$G$201,MATCH($A722&amp;"-1",Matches!$J$2:$J$201,0))-INDEX(Matches!$H$2:$H$201,MATCH($A722&amp;"-1",Matches!$J$2:$J$201,0)),3,2))))),""))</f>
        <v/>
      </c>
      <c r="Y722" s="12" t="str">
        <f aca="false">IF(OR($B722="",F722="",G722=""),"",IFERROR(IF(OR(INDEX(Matches!$I$2:$I$201,MATCH($A722&amp;"-2",Matches!$J$2:$J$201,0))="Void",INDEX(Matches!$G$2:$G$201,MATCH($A722&amp;"-2",Matches!$J$2:$J$201,0))="",INDEX(Matches!$H$2:$H$201,MATCH($A722&amp;"-2",Matches!$J$2:$J$201,0))=""),"",IF(AND($C722&lt;&gt;"",INDEX(Matches!$F$2:$F$201,MATCH($A722&amp;"-2",Matches!$J$2:$J$201,0))&lt;&gt;"",$C722&gt;=INDEX(Matches!$F$2:$F$201,MATCH($A722&amp;"-2",Matches!$J$2:$J$201,0))),"",IF(AND(F722=INDEX(Matches!$G$2:$G$201,MATCH($A722&amp;"-2",Matches!$J$2:$J$201,0)),G722=INDEX(Matches!$H$2:$H$201,MATCH($A722&amp;"-2",Matches!$J$2:$J$201,0))),5,IF(SIGN(F722-G722)&lt;&gt;SIGN(INDEX(Matches!$G$2:$G$201,MATCH($A722&amp;"-2",Matches!$J$2:$J$201,0))-INDEX(Matches!$H$2:$H$201,MATCH($A722&amp;"-2",Matches!$J$2:$J$201,0))),0,IF(F722-G722=INDEX(Matches!$G$2:$G$201,MATCH($A722&amp;"-2",Matches!$J$2:$J$201,0))-INDEX(Matches!$H$2:$H$201,MATCH($A722&amp;"-2",Matches!$J$2:$J$201,0)),3,2))))),""))</f>
        <v/>
      </c>
      <c r="Z722" s="12" t="str">
        <f aca="false">IF(OR($B722="",H722="",I722=""),"",IFERROR(IF(OR(INDEX(Matches!$I$2:$I$201,MATCH($A722&amp;"-3",Matches!$J$2:$J$201,0))="Void",INDEX(Matches!$G$2:$G$201,MATCH($A722&amp;"-3",Matches!$J$2:$J$201,0))="",INDEX(Matches!$H$2:$H$201,MATCH($A722&amp;"-3",Matches!$J$2:$J$201,0))=""),"",IF(AND($C722&lt;&gt;"",INDEX(Matches!$F$2:$F$201,MATCH($A722&amp;"-3",Matches!$J$2:$J$201,0))&lt;&gt;"",$C722&gt;=INDEX(Matches!$F$2:$F$201,MATCH($A722&amp;"-3",Matches!$J$2:$J$201,0))),"",IF(AND(H722=INDEX(Matches!$G$2:$G$201,MATCH($A722&amp;"-3",Matches!$J$2:$J$201,0)),I722=INDEX(Matches!$H$2:$H$201,MATCH($A722&amp;"-3",Matches!$J$2:$J$201,0))),5,IF(SIGN(H722-I722)&lt;&gt;SIGN(INDEX(Matches!$G$2:$G$201,MATCH($A722&amp;"-3",Matches!$J$2:$J$201,0))-INDEX(Matches!$H$2:$H$201,MATCH($A722&amp;"-3",Matches!$J$2:$J$201,0))),0,IF(H722-I722=INDEX(Matches!$G$2:$G$201,MATCH($A722&amp;"-3",Matches!$J$2:$J$201,0))-INDEX(Matches!$H$2:$H$201,MATCH($A722&amp;"-3",Matches!$J$2:$J$201,0)),3,2))))),""))</f>
        <v/>
      </c>
      <c r="AA722" s="12" t="str">
        <f aca="false">IF(OR($B722="",J722="",K722=""),"",IFERROR(IF(OR(INDEX(Matches!$I$2:$I$201,MATCH($A722&amp;"-4",Matches!$J$2:$J$201,0))="Void",INDEX(Matches!$G$2:$G$201,MATCH($A722&amp;"-4",Matches!$J$2:$J$201,0))="",INDEX(Matches!$H$2:$H$201,MATCH($A722&amp;"-4",Matches!$J$2:$J$201,0))=""),"",IF(AND($C722&lt;&gt;"",INDEX(Matches!$F$2:$F$201,MATCH($A722&amp;"-4",Matches!$J$2:$J$201,0))&lt;&gt;"",$C722&gt;=INDEX(Matches!$F$2:$F$201,MATCH($A722&amp;"-4",Matches!$J$2:$J$201,0))),"",IF(AND(J722=INDEX(Matches!$G$2:$G$201,MATCH($A722&amp;"-4",Matches!$J$2:$J$201,0)),K722=INDEX(Matches!$H$2:$H$201,MATCH($A722&amp;"-4",Matches!$J$2:$J$201,0))),5,IF(SIGN(J722-K722)&lt;&gt;SIGN(INDEX(Matches!$G$2:$G$201,MATCH($A722&amp;"-4",Matches!$J$2:$J$201,0))-INDEX(Matches!$H$2:$H$201,MATCH($A722&amp;"-4",Matches!$J$2:$J$201,0))),0,IF(J722-K722=INDEX(Matches!$G$2:$G$201,MATCH($A722&amp;"-4",Matches!$J$2:$J$201,0))-INDEX(Matches!$H$2:$H$201,MATCH($A722&amp;"-4",Matches!$J$2:$J$201,0)),3,2))))),""))</f>
        <v/>
      </c>
      <c r="AB722" s="12" t="str">
        <f aca="false">IF(OR($B722="",L722="",M722=""),"",IFERROR(IF(OR(INDEX(Matches!$I$2:$I$201,MATCH($A722&amp;"-5",Matches!$J$2:$J$201,0))="Void",INDEX(Matches!$G$2:$G$201,MATCH($A722&amp;"-5",Matches!$J$2:$J$201,0))="",INDEX(Matches!$H$2:$H$201,MATCH($A722&amp;"-5",Matches!$J$2:$J$201,0))=""),"",IF(AND($C722&lt;&gt;"",INDEX(Matches!$F$2:$F$201,MATCH($A722&amp;"-5",Matches!$J$2:$J$201,0))&lt;&gt;"",$C722&gt;=INDEX(Matches!$F$2:$F$201,MATCH($A722&amp;"-5",Matches!$J$2:$J$201,0))),"",IF(AND(L722=INDEX(Matches!$G$2:$G$201,MATCH($A722&amp;"-5",Matches!$J$2:$J$201,0)),M722=INDEX(Matches!$H$2:$H$201,MATCH($A722&amp;"-5",Matches!$J$2:$J$201,0))),5,IF(SIGN(L722-M722)&lt;&gt;SIGN(INDEX(Matches!$G$2:$G$201,MATCH($A722&amp;"-5",Matches!$J$2:$J$201,0))-INDEX(Matches!$H$2:$H$201,MATCH($A722&amp;"-5",Matches!$J$2:$J$201,0))),0,IF(L722-M722=INDEX(Matches!$G$2:$G$201,MATCH($A722&amp;"-5",Matches!$J$2:$J$201,0))-INDEX(Matches!$H$2:$H$201,MATCH($A722&amp;"-5",Matches!$J$2:$J$201,0)),3,2))))),""))</f>
        <v/>
      </c>
      <c r="AC722" s="12" t="str">
        <f aca="false">IF(OR($B722="",N722="",O722=""),"",IFERROR(IF(OR(INDEX(Matches!$I$2:$I$201,MATCH($A722&amp;"-6",Matches!$J$2:$J$201,0))="Void",INDEX(Matches!$G$2:$G$201,MATCH($A722&amp;"-6",Matches!$J$2:$J$201,0))="",INDEX(Matches!$H$2:$H$201,MATCH($A722&amp;"-6",Matches!$J$2:$J$201,0))=""),"",IF(AND($C722&lt;&gt;"",INDEX(Matches!$F$2:$F$201,MATCH($A722&amp;"-6",Matches!$J$2:$J$201,0))&lt;&gt;"",$C722&gt;=INDEX(Matches!$F$2:$F$201,MATCH($A722&amp;"-6",Matches!$J$2:$J$201,0))),"",IF(AND(N722=INDEX(Matches!$G$2:$G$201,MATCH($A722&amp;"-6",Matches!$J$2:$J$201,0)),O722=INDEX(Matches!$H$2:$H$201,MATCH($A722&amp;"-6",Matches!$J$2:$J$201,0))),5,IF(SIGN(N722-O722)&lt;&gt;SIGN(INDEX(Matches!$G$2:$G$201,MATCH($A722&amp;"-6",Matches!$J$2:$J$201,0))-INDEX(Matches!$H$2:$H$201,MATCH($A722&amp;"-6",Matches!$J$2:$J$201,0))),0,IF(N722-O722=INDEX(Matches!$G$2:$G$201,MATCH($A722&amp;"-6",Matches!$J$2:$J$201,0))-INDEX(Matches!$H$2:$H$201,MATCH($A722&amp;"-6",Matches!$J$2:$J$201,0)),3,2))))),""))</f>
        <v/>
      </c>
      <c r="AD722" s="12" t="str">
        <f aca="false">IF(OR($B722="",P722="",Q722=""),"",IFERROR(IF(OR(INDEX(Matches!$I$2:$I$201,MATCH($A722&amp;"-7",Matches!$J$2:$J$201,0))="Void",INDEX(Matches!$G$2:$G$201,MATCH($A722&amp;"-7",Matches!$J$2:$J$201,0))="",INDEX(Matches!$H$2:$H$201,MATCH($A722&amp;"-7",Matches!$J$2:$J$201,0))=""),"",IF(AND($C722&lt;&gt;"",INDEX(Matches!$F$2:$F$201,MATCH($A722&amp;"-7",Matches!$J$2:$J$201,0))&lt;&gt;"",$C722&gt;=INDEX(Matches!$F$2:$F$201,MATCH($A722&amp;"-7",Matches!$J$2:$J$201,0))),"",IF(AND(P722=INDEX(Matches!$G$2:$G$201,MATCH($A722&amp;"-7",Matches!$J$2:$J$201,0)),Q722=INDEX(Matches!$H$2:$H$201,MATCH($A722&amp;"-7",Matches!$J$2:$J$201,0))),5,IF(SIGN(P722-Q722)&lt;&gt;SIGN(INDEX(Matches!$G$2:$G$201,MATCH($A722&amp;"-7",Matches!$J$2:$J$201,0))-INDEX(Matches!$H$2:$H$201,MATCH($A722&amp;"-7",Matches!$J$2:$J$201,0))),0,IF(P722-Q722=INDEX(Matches!$G$2:$G$201,MATCH($A722&amp;"-7",Matches!$J$2:$J$201,0))-INDEX(Matches!$H$2:$H$201,MATCH($A722&amp;"-7",Matches!$J$2:$J$201,0)),3,2))))),""))</f>
        <v/>
      </c>
      <c r="AE722" s="12" t="str">
        <f aca="false">IF(OR($B722="",R722="",S722=""),"",IFERROR(IF(OR(INDEX(Matches!$I$2:$I$201,MATCH($A722&amp;"-8",Matches!$J$2:$J$201,0))="Void",INDEX(Matches!$G$2:$G$201,MATCH($A722&amp;"-8",Matches!$J$2:$J$201,0))="",INDEX(Matches!$H$2:$H$201,MATCH($A722&amp;"-8",Matches!$J$2:$J$201,0))=""),"",IF(AND($C722&lt;&gt;"",INDEX(Matches!$F$2:$F$201,MATCH($A722&amp;"-8",Matches!$J$2:$J$201,0))&lt;&gt;"",$C722&gt;=INDEX(Matches!$F$2:$F$201,MATCH($A722&amp;"-8",Matches!$J$2:$J$201,0))),"",IF(AND(R722=INDEX(Matches!$G$2:$G$201,MATCH($A722&amp;"-8",Matches!$J$2:$J$201,0)),S722=INDEX(Matches!$H$2:$H$201,MATCH($A722&amp;"-8",Matches!$J$2:$J$201,0))),5,IF(SIGN(R722-S722)&lt;&gt;SIGN(INDEX(Matches!$G$2:$G$201,MATCH($A722&amp;"-8",Matches!$J$2:$J$201,0))-INDEX(Matches!$H$2:$H$201,MATCH($A722&amp;"-8",Matches!$J$2:$J$201,0))),0,IF(R722-S722=INDEX(Matches!$G$2:$G$201,MATCH($A722&amp;"-8",Matches!$J$2:$J$201,0))-INDEX(Matches!$H$2:$H$201,MATCH($A722&amp;"-8",Matches!$J$2:$J$201,0)),3,2))))),""))</f>
        <v/>
      </c>
      <c r="AF722" s="12" t="str">
        <f aca="false">IF(OR($B722="",T722="",U722=""),"",IFERROR(IF(OR(INDEX(Matches!$I$2:$I$201,MATCH($A722&amp;"-9",Matches!$J$2:$J$201,0))="Void",INDEX(Matches!$G$2:$G$201,MATCH($A722&amp;"-9",Matches!$J$2:$J$201,0))="",INDEX(Matches!$H$2:$H$201,MATCH($A722&amp;"-9",Matches!$J$2:$J$201,0))=""),"",IF(AND($C722&lt;&gt;"",INDEX(Matches!$F$2:$F$201,MATCH($A722&amp;"-9",Matches!$J$2:$J$201,0))&lt;&gt;"",$C722&gt;=INDEX(Matches!$F$2:$F$201,MATCH($A722&amp;"-9",Matches!$J$2:$J$201,0))),"",IF(AND(T722=INDEX(Matches!$G$2:$G$201,MATCH($A722&amp;"-9",Matches!$J$2:$J$201,0)),U722=INDEX(Matches!$H$2:$H$201,MATCH($A722&amp;"-9",Matches!$J$2:$J$201,0))),5,IF(SIGN(T722-U722)&lt;&gt;SIGN(INDEX(Matches!$G$2:$G$201,MATCH($A722&amp;"-9",Matches!$J$2:$J$201,0))-INDEX(Matches!$H$2:$H$201,MATCH($A722&amp;"-9",Matches!$J$2:$J$201,0))),0,IF(T722-U722=INDEX(Matches!$G$2:$G$201,MATCH($A722&amp;"-9",Matches!$J$2:$J$201,0))-INDEX(Matches!$H$2:$H$201,MATCH($A722&amp;"-9",Matches!$J$2:$J$201,0)),3,2))))),""))</f>
        <v/>
      </c>
      <c r="AG722" s="12" t="str">
        <f aca="false">IF(OR($B722="",V722="",W722=""),"",IFERROR(IF(OR(INDEX(Matches!$I$2:$I$201,MATCH($A722&amp;"-10",Matches!$J$2:$J$201,0))="Void",INDEX(Matches!$G$2:$G$201,MATCH($A722&amp;"-10",Matches!$J$2:$J$201,0))="",INDEX(Matches!$H$2:$H$201,MATCH($A722&amp;"-10",Matches!$J$2:$J$201,0))=""),"",IF(AND($C722&lt;&gt;"",INDEX(Matches!$F$2:$F$201,MATCH($A722&amp;"-10",Matches!$J$2:$J$201,0))&lt;&gt;"",$C722&gt;=INDEX(Matches!$F$2:$F$201,MATCH($A722&amp;"-10",Matches!$J$2:$J$201,0))),"",IF(AND(V722=INDEX(Matches!$G$2:$G$201,MATCH($A722&amp;"-10",Matches!$J$2:$J$201,0)),W722=INDEX(Matches!$H$2:$H$201,MATCH($A722&amp;"-10",Matches!$J$2:$J$201,0))),5,IF(SIGN(V722-W722)&lt;&gt;SIGN(INDEX(Matches!$G$2:$G$201,MATCH($A722&amp;"-10",Matches!$J$2:$J$201,0))-INDEX(Matches!$H$2:$H$201,MATCH($A722&amp;"-10",Matches!$J$2:$J$201,0))),0,IF(V722-W722=INDEX(Matches!$G$2:$G$201,MATCH($A722&amp;"-10",Matches!$J$2:$J$201,0))-INDEX(Matches!$H$2:$H$201,MATCH($A722&amp;"-10",Matches!$J$2:$J$201,0)),3,2))))),""))</f>
        <v/>
      </c>
      <c r="AH722" s="13" t="str">
        <f aca="false">IF($B722="","",SUM(X722:AG722))</f>
        <v/>
      </c>
      <c r="AI722" s="12" t="str">
        <f aca="false">IF($B722="","",COUNTIF(X722:AG722,5))</f>
        <v/>
      </c>
      <c r="AJ722" s="12" t="str">
        <f aca="false">IF($B722="","",COUNTIF(X722:AG722,"&gt;=2"))</f>
        <v/>
      </c>
      <c r="AK722" s="12" t="str">
        <f aca="false">IF($B722="","",COUNT(X722:AG722))</f>
        <v/>
      </c>
    </row>
    <row r="723" customFormat="false" ht="15" hidden="false" customHeight="false" outlineLevel="0" collapsed="false">
      <c r="A723" s="7"/>
      <c r="B723" s="7"/>
      <c r="C723" s="11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12" t="str">
        <f aca="false">IF(OR($B723="",D723="",E723=""),"",IFERROR(IF(OR(INDEX(Matches!$I$2:$I$201,MATCH($A723&amp;"-1",Matches!$J$2:$J$201,0))="Void",INDEX(Matches!$G$2:$G$201,MATCH($A723&amp;"-1",Matches!$J$2:$J$201,0))="",INDEX(Matches!$H$2:$H$201,MATCH($A723&amp;"-1",Matches!$J$2:$J$201,0))=""),"",IF(AND($C723&lt;&gt;"",INDEX(Matches!$F$2:$F$201,MATCH($A723&amp;"-1",Matches!$J$2:$J$201,0))&lt;&gt;"",$C723&gt;=INDEX(Matches!$F$2:$F$201,MATCH($A723&amp;"-1",Matches!$J$2:$J$201,0))),"",IF(AND(D723=INDEX(Matches!$G$2:$G$201,MATCH($A723&amp;"-1",Matches!$J$2:$J$201,0)),E723=INDEX(Matches!$H$2:$H$201,MATCH($A723&amp;"-1",Matches!$J$2:$J$201,0))),5,IF(SIGN(D723-E723)&lt;&gt;SIGN(INDEX(Matches!$G$2:$G$201,MATCH($A723&amp;"-1",Matches!$J$2:$J$201,0))-INDEX(Matches!$H$2:$H$201,MATCH($A723&amp;"-1",Matches!$J$2:$J$201,0))),0,IF(D723-E723=INDEX(Matches!$G$2:$G$201,MATCH($A723&amp;"-1",Matches!$J$2:$J$201,0))-INDEX(Matches!$H$2:$H$201,MATCH($A723&amp;"-1",Matches!$J$2:$J$201,0)),3,2))))),""))</f>
        <v/>
      </c>
      <c r="Y723" s="12" t="str">
        <f aca="false">IF(OR($B723="",F723="",G723=""),"",IFERROR(IF(OR(INDEX(Matches!$I$2:$I$201,MATCH($A723&amp;"-2",Matches!$J$2:$J$201,0))="Void",INDEX(Matches!$G$2:$G$201,MATCH($A723&amp;"-2",Matches!$J$2:$J$201,0))="",INDEX(Matches!$H$2:$H$201,MATCH($A723&amp;"-2",Matches!$J$2:$J$201,0))=""),"",IF(AND($C723&lt;&gt;"",INDEX(Matches!$F$2:$F$201,MATCH($A723&amp;"-2",Matches!$J$2:$J$201,0))&lt;&gt;"",$C723&gt;=INDEX(Matches!$F$2:$F$201,MATCH($A723&amp;"-2",Matches!$J$2:$J$201,0))),"",IF(AND(F723=INDEX(Matches!$G$2:$G$201,MATCH($A723&amp;"-2",Matches!$J$2:$J$201,0)),G723=INDEX(Matches!$H$2:$H$201,MATCH($A723&amp;"-2",Matches!$J$2:$J$201,0))),5,IF(SIGN(F723-G723)&lt;&gt;SIGN(INDEX(Matches!$G$2:$G$201,MATCH($A723&amp;"-2",Matches!$J$2:$J$201,0))-INDEX(Matches!$H$2:$H$201,MATCH($A723&amp;"-2",Matches!$J$2:$J$201,0))),0,IF(F723-G723=INDEX(Matches!$G$2:$G$201,MATCH($A723&amp;"-2",Matches!$J$2:$J$201,0))-INDEX(Matches!$H$2:$H$201,MATCH($A723&amp;"-2",Matches!$J$2:$J$201,0)),3,2))))),""))</f>
        <v/>
      </c>
      <c r="Z723" s="12" t="str">
        <f aca="false">IF(OR($B723="",H723="",I723=""),"",IFERROR(IF(OR(INDEX(Matches!$I$2:$I$201,MATCH($A723&amp;"-3",Matches!$J$2:$J$201,0))="Void",INDEX(Matches!$G$2:$G$201,MATCH($A723&amp;"-3",Matches!$J$2:$J$201,0))="",INDEX(Matches!$H$2:$H$201,MATCH($A723&amp;"-3",Matches!$J$2:$J$201,0))=""),"",IF(AND($C723&lt;&gt;"",INDEX(Matches!$F$2:$F$201,MATCH($A723&amp;"-3",Matches!$J$2:$J$201,0))&lt;&gt;"",$C723&gt;=INDEX(Matches!$F$2:$F$201,MATCH($A723&amp;"-3",Matches!$J$2:$J$201,0))),"",IF(AND(H723=INDEX(Matches!$G$2:$G$201,MATCH($A723&amp;"-3",Matches!$J$2:$J$201,0)),I723=INDEX(Matches!$H$2:$H$201,MATCH($A723&amp;"-3",Matches!$J$2:$J$201,0))),5,IF(SIGN(H723-I723)&lt;&gt;SIGN(INDEX(Matches!$G$2:$G$201,MATCH($A723&amp;"-3",Matches!$J$2:$J$201,0))-INDEX(Matches!$H$2:$H$201,MATCH($A723&amp;"-3",Matches!$J$2:$J$201,0))),0,IF(H723-I723=INDEX(Matches!$G$2:$G$201,MATCH($A723&amp;"-3",Matches!$J$2:$J$201,0))-INDEX(Matches!$H$2:$H$201,MATCH($A723&amp;"-3",Matches!$J$2:$J$201,0)),3,2))))),""))</f>
        <v/>
      </c>
      <c r="AA723" s="12" t="str">
        <f aca="false">IF(OR($B723="",J723="",K723=""),"",IFERROR(IF(OR(INDEX(Matches!$I$2:$I$201,MATCH($A723&amp;"-4",Matches!$J$2:$J$201,0))="Void",INDEX(Matches!$G$2:$G$201,MATCH($A723&amp;"-4",Matches!$J$2:$J$201,0))="",INDEX(Matches!$H$2:$H$201,MATCH($A723&amp;"-4",Matches!$J$2:$J$201,0))=""),"",IF(AND($C723&lt;&gt;"",INDEX(Matches!$F$2:$F$201,MATCH($A723&amp;"-4",Matches!$J$2:$J$201,0))&lt;&gt;"",$C723&gt;=INDEX(Matches!$F$2:$F$201,MATCH($A723&amp;"-4",Matches!$J$2:$J$201,0))),"",IF(AND(J723=INDEX(Matches!$G$2:$G$201,MATCH($A723&amp;"-4",Matches!$J$2:$J$201,0)),K723=INDEX(Matches!$H$2:$H$201,MATCH($A723&amp;"-4",Matches!$J$2:$J$201,0))),5,IF(SIGN(J723-K723)&lt;&gt;SIGN(INDEX(Matches!$G$2:$G$201,MATCH($A723&amp;"-4",Matches!$J$2:$J$201,0))-INDEX(Matches!$H$2:$H$201,MATCH($A723&amp;"-4",Matches!$J$2:$J$201,0))),0,IF(J723-K723=INDEX(Matches!$G$2:$G$201,MATCH($A723&amp;"-4",Matches!$J$2:$J$201,0))-INDEX(Matches!$H$2:$H$201,MATCH($A723&amp;"-4",Matches!$J$2:$J$201,0)),3,2))))),""))</f>
        <v/>
      </c>
      <c r="AB723" s="12" t="str">
        <f aca="false">IF(OR($B723="",L723="",M723=""),"",IFERROR(IF(OR(INDEX(Matches!$I$2:$I$201,MATCH($A723&amp;"-5",Matches!$J$2:$J$201,0))="Void",INDEX(Matches!$G$2:$G$201,MATCH($A723&amp;"-5",Matches!$J$2:$J$201,0))="",INDEX(Matches!$H$2:$H$201,MATCH($A723&amp;"-5",Matches!$J$2:$J$201,0))=""),"",IF(AND($C723&lt;&gt;"",INDEX(Matches!$F$2:$F$201,MATCH($A723&amp;"-5",Matches!$J$2:$J$201,0))&lt;&gt;"",$C723&gt;=INDEX(Matches!$F$2:$F$201,MATCH($A723&amp;"-5",Matches!$J$2:$J$201,0))),"",IF(AND(L723=INDEX(Matches!$G$2:$G$201,MATCH($A723&amp;"-5",Matches!$J$2:$J$201,0)),M723=INDEX(Matches!$H$2:$H$201,MATCH($A723&amp;"-5",Matches!$J$2:$J$201,0))),5,IF(SIGN(L723-M723)&lt;&gt;SIGN(INDEX(Matches!$G$2:$G$201,MATCH($A723&amp;"-5",Matches!$J$2:$J$201,0))-INDEX(Matches!$H$2:$H$201,MATCH($A723&amp;"-5",Matches!$J$2:$J$201,0))),0,IF(L723-M723=INDEX(Matches!$G$2:$G$201,MATCH($A723&amp;"-5",Matches!$J$2:$J$201,0))-INDEX(Matches!$H$2:$H$201,MATCH($A723&amp;"-5",Matches!$J$2:$J$201,0)),3,2))))),""))</f>
        <v/>
      </c>
      <c r="AC723" s="12" t="str">
        <f aca="false">IF(OR($B723="",N723="",O723=""),"",IFERROR(IF(OR(INDEX(Matches!$I$2:$I$201,MATCH($A723&amp;"-6",Matches!$J$2:$J$201,0))="Void",INDEX(Matches!$G$2:$G$201,MATCH($A723&amp;"-6",Matches!$J$2:$J$201,0))="",INDEX(Matches!$H$2:$H$201,MATCH($A723&amp;"-6",Matches!$J$2:$J$201,0))=""),"",IF(AND($C723&lt;&gt;"",INDEX(Matches!$F$2:$F$201,MATCH($A723&amp;"-6",Matches!$J$2:$J$201,0))&lt;&gt;"",$C723&gt;=INDEX(Matches!$F$2:$F$201,MATCH($A723&amp;"-6",Matches!$J$2:$J$201,0))),"",IF(AND(N723=INDEX(Matches!$G$2:$G$201,MATCH($A723&amp;"-6",Matches!$J$2:$J$201,0)),O723=INDEX(Matches!$H$2:$H$201,MATCH($A723&amp;"-6",Matches!$J$2:$J$201,0))),5,IF(SIGN(N723-O723)&lt;&gt;SIGN(INDEX(Matches!$G$2:$G$201,MATCH($A723&amp;"-6",Matches!$J$2:$J$201,0))-INDEX(Matches!$H$2:$H$201,MATCH($A723&amp;"-6",Matches!$J$2:$J$201,0))),0,IF(N723-O723=INDEX(Matches!$G$2:$G$201,MATCH($A723&amp;"-6",Matches!$J$2:$J$201,0))-INDEX(Matches!$H$2:$H$201,MATCH($A723&amp;"-6",Matches!$J$2:$J$201,0)),3,2))))),""))</f>
        <v/>
      </c>
      <c r="AD723" s="12" t="str">
        <f aca="false">IF(OR($B723="",P723="",Q723=""),"",IFERROR(IF(OR(INDEX(Matches!$I$2:$I$201,MATCH($A723&amp;"-7",Matches!$J$2:$J$201,0))="Void",INDEX(Matches!$G$2:$G$201,MATCH($A723&amp;"-7",Matches!$J$2:$J$201,0))="",INDEX(Matches!$H$2:$H$201,MATCH($A723&amp;"-7",Matches!$J$2:$J$201,0))=""),"",IF(AND($C723&lt;&gt;"",INDEX(Matches!$F$2:$F$201,MATCH($A723&amp;"-7",Matches!$J$2:$J$201,0))&lt;&gt;"",$C723&gt;=INDEX(Matches!$F$2:$F$201,MATCH($A723&amp;"-7",Matches!$J$2:$J$201,0))),"",IF(AND(P723=INDEX(Matches!$G$2:$G$201,MATCH($A723&amp;"-7",Matches!$J$2:$J$201,0)),Q723=INDEX(Matches!$H$2:$H$201,MATCH($A723&amp;"-7",Matches!$J$2:$J$201,0))),5,IF(SIGN(P723-Q723)&lt;&gt;SIGN(INDEX(Matches!$G$2:$G$201,MATCH($A723&amp;"-7",Matches!$J$2:$J$201,0))-INDEX(Matches!$H$2:$H$201,MATCH($A723&amp;"-7",Matches!$J$2:$J$201,0))),0,IF(P723-Q723=INDEX(Matches!$G$2:$G$201,MATCH($A723&amp;"-7",Matches!$J$2:$J$201,0))-INDEX(Matches!$H$2:$H$201,MATCH($A723&amp;"-7",Matches!$J$2:$J$201,0)),3,2))))),""))</f>
        <v/>
      </c>
      <c r="AE723" s="12" t="str">
        <f aca="false">IF(OR($B723="",R723="",S723=""),"",IFERROR(IF(OR(INDEX(Matches!$I$2:$I$201,MATCH($A723&amp;"-8",Matches!$J$2:$J$201,0))="Void",INDEX(Matches!$G$2:$G$201,MATCH($A723&amp;"-8",Matches!$J$2:$J$201,0))="",INDEX(Matches!$H$2:$H$201,MATCH($A723&amp;"-8",Matches!$J$2:$J$201,0))=""),"",IF(AND($C723&lt;&gt;"",INDEX(Matches!$F$2:$F$201,MATCH($A723&amp;"-8",Matches!$J$2:$J$201,0))&lt;&gt;"",$C723&gt;=INDEX(Matches!$F$2:$F$201,MATCH($A723&amp;"-8",Matches!$J$2:$J$201,0))),"",IF(AND(R723=INDEX(Matches!$G$2:$G$201,MATCH($A723&amp;"-8",Matches!$J$2:$J$201,0)),S723=INDEX(Matches!$H$2:$H$201,MATCH($A723&amp;"-8",Matches!$J$2:$J$201,0))),5,IF(SIGN(R723-S723)&lt;&gt;SIGN(INDEX(Matches!$G$2:$G$201,MATCH($A723&amp;"-8",Matches!$J$2:$J$201,0))-INDEX(Matches!$H$2:$H$201,MATCH($A723&amp;"-8",Matches!$J$2:$J$201,0))),0,IF(R723-S723=INDEX(Matches!$G$2:$G$201,MATCH($A723&amp;"-8",Matches!$J$2:$J$201,0))-INDEX(Matches!$H$2:$H$201,MATCH($A723&amp;"-8",Matches!$J$2:$J$201,0)),3,2))))),""))</f>
        <v/>
      </c>
      <c r="AF723" s="12" t="str">
        <f aca="false">IF(OR($B723="",T723="",U723=""),"",IFERROR(IF(OR(INDEX(Matches!$I$2:$I$201,MATCH($A723&amp;"-9",Matches!$J$2:$J$201,0))="Void",INDEX(Matches!$G$2:$G$201,MATCH($A723&amp;"-9",Matches!$J$2:$J$201,0))="",INDEX(Matches!$H$2:$H$201,MATCH($A723&amp;"-9",Matches!$J$2:$J$201,0))=""),"",IF(AND($C723&lt;&gt;"",INDEX(Matches!$F$2:$F$201,MATCH($A723&amp;"-9",Matches!$J$2:$J$201,0))&lt;&gt;"",$C723&gt;=INDEX(Matches!$F$2:$F$201,MATCH($A723&amp;"-9",Matches!$J$2:$J$201,0))),"",IF(AND(T723=INDEX(Matches!$G$2:$G$201,MATCH($A723&amp;"-9",Matches!$J$2:$J$201,0)),U723=INDEX(Matches!$H$2:$H$201,MATCH($A723&amp;"-9",Matches!$J$2:$J$201,0))),5,IF(SIGN(T723-U723)&lt;&gt;SIGN(INDEX(Matches!$G$2:$G$201,MATCH($A723&amp;"-9",Matches!$J$2:$J$201,0))-INDEX(Matches!$H$2:$H$201,MATCH($A723&amp;"-9",Matches!$J$2:$J$201,0))),0,IF(T723-U723=INDEX(Matches!$G$2:$G$201,MATCH($A723&amp;"-9",Matches!$J$2:$J$201,0))-INDEX(Matches!$H$2:$H$201,MATCH($A723&amp;"-9",Matches!$J$2:$J$201,0)),3,2))))),""))</f>
        <v/>
      </c>
      <c r="AG723" s="12" t="str">
        <f aca="false">IF(OR($B723="",V723="",W723=""),"",IFERROR(IF(OR(INDEX(Matches!$I$2:$I$201,MATCH($A723&amp;"-10",Matches!$J$2:$J$201,0))="Void",INDEX(Matches!$G$2:$G$201,MATCH($A723&amp;"-10",Matches!$J$2:$J$201,0))="",INDEX(Matches!$H$2:$H$201,MATCH($A723&amp;"-10",Matches!$J$2:$J$201,0))=""),"",IF(AND($C723&lt;&gt;"",INDEX(Matches!$F$2:$F$201,MATCH($A723&amp;"-10",Matches!$J$2:$J$201,0))&lt;&gt;"",$C723&gt;=INDEX(Matches!$F$2:$F$201,MATCH($A723&amp;"-10",Matches!$J$2:$J$201,0))),"",IF(AND(V723=INDEX(Matches!$G$2:$G$201,MATCH($A723&amp;"-10",Matches!$J$2:$J$201,0)),W723=INDEX(Matches!$H$2:$H$201,MATCH($A723&amp;"-10",Matches!$J$2:$J$201,0))),5,IF(SIGN(V723-W723)&lt;&gt;SIGN(INDEX(Matches!$G$2:$G$201,MATCH($A723&amp;"-10",Matches!$J$2:$J$201,0))-INDEX(Matches!$H$2:$H$201,MATCH($A723&amp;"-10",Matches!$J$2:$J$201,0))),0,IF(V723-W723=INDEX(Matches!$G$2:$G$201,MATCH($A723&amp;"-10",Matches!$J$2:$J$201,0))-INDEX(Matches!$H$2:$H$201,MATCH($A723&amp;"-10",Matches!$J$2:$J$201,0)),3,2))))),""))</f>
        <v/>
      </c>
      <c r="AH723" s="13" t="str">
        <f aca="false">IF($B723="","",SUM(X723:AG723))</f>
        <v/>
      </c>
      <c r="AI723" s="12" t="str">
        <f aca="false">IF($B723="","",COUNTIF(X723:AG723,5))</f>
        <v/>
      </c>
      <c r="AJ723" s="12" t="str">
        <f aca="false">IF($B723="","",COUNTIF(X723:AG723,"&gt;=2"))</f>
        <v/>
      </c>
      <c r="AK723" s="12" t="str">
        <f aca="false">IF($B723="","",COUNT(X723:AG723))</f>
        <v/>
      </c>
    </row>
    <row r="724" customFormat="false" ht="15" hidden="false" customHeight="false" outlineLevel="0" collapsed="false">
      <c r="A724" s="7"/>
      <c r="B724" s="7"/>
      <c r="C724" s="11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12" t="str">
        <f aca="false">IF(OR($B724="",D724="",E724=""),"",IFERROR(IF(OR(INDEX(Matches!$I$2:$I$201,MATCH($A724&amp;"-1",Matches!$J$2:$J$201,0))="Void",INDEX(Matches!$G$2:$G$201,MATCH($A724&amp;"-1",Matches!$J$2:$J$201,0))="",INDEX(Matches!$H$2:$H$201,MATCH($A724&amp;"-1",Matches!$J$2:$J$201,0))=""),"",IF(AND($C724&lt;&gt;"",INDEX(Matches!$F$2:$F$201,MATCH($A724&amp;"-1",Matches!$J$2:$J$201,0))&lt;&gt;"",$C724&gt;=INDEX(Matches!$F$2:$F$201,MATCH($A724&amp;"-1",Matches!$J$2:$J$201,0))),"",IF(AND(D724=INDEX(Matches!$G$2:$G$201,MATCH($A724&amp;"-1",Matches!$J$2:$J$201,0)),E724=INDEX(Matches!$H$2:$H$201,MATCH($A724&amp;"-1",Matches!$J$2:$J$201,0))),5,IF(SIGN(D724-E724)&lt;&gt;SIGN(INDEX(Matches!$G$2:$G$201,MATCH($A724&amp;"-1",Matches!$J$2:$J$201,0))-INDEX(Matches!$H$2:$H$201,MATCH($A724&amp;"-1",Matches!$J$2:$J$201,0))),0,IF(D724-E724=INDEX(Matches!$G$2:$G$201,MATCH($A724&amp;"-1",Matches!$J$2:$J$201,0))-INDEX(Matches!$H$2:$H$201,MATCH($A724&amp;"-1",Matches!$J$2:$J$201,0)),3,2))))),""))</f>
        <v/>
      </c>
      <c r="Y724" s="12" t="str">
        <f aca="false">IF(OR($B724="",F724="",G724=""),"",IFERROR(IF(OR(INDEX(Matches!$I$2:$I$201,MATCH($A724&amp;"-2",Matches!$J$2:$J$201,0))="Void",INDEX(Matches!$G$2:$G$201,MATCH($A724&amp;"-2",Matches!$J$2:$J$201,0))="",INDEX(Matches!$H$2:$H$201,MATCH($A724&amp;"-2",Matches!$J$2:$J$201,0))=""),"",IF(AND($C724&lt;&gt;"",INDEX(Matches!$F$2:$F$201,MATCH($A724&amp;"-2",Matches!$J$2:$J$201,0))&lt;&gt;"",$C724&gt;=INDEX(Matches!$F$2:$F$201,MATCH($A724&amp;"-2",Matches!$J$2:$J$201,0))),"",IF(AND(F724=INDEX(Matches!$G$2:$G$201,MATCH($A724&amp;"-2",Matches!$J$2:$J$201,0)),G724=INDEX(Matches!$H$2:$H$201,MATCH($A724&amp;"-2",Matches!$J$2:$J$201,0))),5,IF(SIGN(F724-G724)&lt;&gt;SIGN(INDEX(Matches!$G$2:$G$201,MATCH($A724&amp;"-2",Matches!$J$2:$J$201,0))-INDEX(Matches!$H$2:$H$201,MATCH($A724&amp;"-2",Matches!$J$2:$J$201,0))),0,IF(F724-G724=INDEX(Matches!$G$2:$G$201,MATCH($A724&amp;"-2",Matches!$J$2:$J$201,0))-INDEX(Matches!$H$2:$H$201,MATCH($A724&amp;"-2",Matches!$J$2:$J$201,0)),3,2))))),""))</f>
        <v/>
      </c>
      <c r="Z724" s="12" t="str">
        <f aca="false">IF(OR($B724="",H724="",I724=""),"",IFERROR(IF(OR(INDEX(Matches!$I$2:$I$201,MATCH($A724&amp;"-3",Matches!$J$2:$J$201,0))="Void",INDEX(Matches!$G$2:$G$201,MATCH($A724&amp;"-3",Matches!$J$2:$J$201,0))="",INDEX(Matches!$H$2:$H$201,MATCH($A724&amp;"-3",Matches!$J$2:$J$201,0))=""),"",IF(AND($C724&lt;&gt;"",INDEX(Matches!$F$2:$F$201,MATCH($A724&amp;"-3",Matches!$J$2:$J$201,0))&lt;&gt;"",$C724&gt;=INDEX(Matches!$F$2:$F$201,MATCH($A724&amp;"-3",Matches!$J$2:$J$201,0))),"",IF(AND(H724=INDEX(Matches!$G$2:$G$201,MATCH($A724&amp;"-3",Matches!$J$2:$J$201,0)),I724=INDEX(Matches!$H$2:$H$201,MATCH($A724&amp;"-3",Matches!$J$2:$J$201,0))),5,IF(SIGN(H724-I724)&lt;&gt;SIGN(INDEX(Matches!$G$2:$G$201,MATCH($A724&amp;"-3",Matches!$J$2:$J$201,0))-INDEX(Matches!$H$2:$H$201,MATCH($A724&amp;"-3",Matches!$J$2:$J$201,0))),0,IF(H724-I724=INDEX(Matches!$G$2:$G$201,MATCH($A724&amp;"-3",Matches!$J$2:$J$201,0))-INDEX(Matches!$H$2:$H$201,MATCH($A724&amp;"-3",Matches!$J$2:$J$201,0)),3,2))))),""))</f>
        <v/>
      </c>
      <c r="AA724" s="12" t="str">
        <f aca="false">IF(OR($B724="",J724="",K724=""),"",IFERROR(IF(OR(INDEX(Matches!$I$2:$I$201,MATCH($A724&amp;"-4",Matches!$J$2:$J$201,0))="Void",INDEX(Matches!$G$2:$G$201,MATCH($A724&amp;"-4",Matches!$J$2:$J$201,0))="",INDEX(Matches!$H$2:$H$201,MATCH($A724&amp;"-4",Matches!$J$2:$J$201,0))=""),"",IF(AND($C724&lt;&gt;"",INDEX(Matches!$F$2:$F$201,MATCH($A724&amp;"-4",Matches!$J$2:$J$201,0))&lt;&gt;"",$C724&gt;=INDEX(Matches!$F$2:$F$201,MATCH($A724&amp;"-4",Matches!$J$2:$J$201,0))),"",IF(AND(J724=INDEX(Matches!$G$2:$G$201,MATCH($A724&amp;"-4",Matches!$J$2:$J$201,0)),K724=INDEX(Matches!$H$2:$H$201,MATCH($A724&amp;"-4",Matches!$J$2:$J$201,0))),5,IF(SIGN(J724-K724)&lt;&gt;SIGN(INDEX(Matches!$G$2:$G$201,MATCH($A724&amp;"-4",Matches!$J$2:$J$201,0))-INDEX(Matches!$H$2:$H$201,MATCH($A724&amp;"-4",Matches!$J$2:$J$201,0))),0,IF(J724-K724=INDEX(Matches!$G$2:$G$201,MATCH($A724&amp;"-4",Matches!$J$2:$J$201,0))-INDEX(Matches!$H$2:$H$201,MATCH($A724&amp;"-4",Matches!$J$2:$J$201,0)),3,2))))),""))</f>
        <v/>
      </c>
      <c r="AB724" s="12" t="str">
        <f aca="false">IF(OR($B724="",L724="",M724=""),"",IFERROR(IF(OR(INDEX(Matches!$I$2:$I$201,MATCH($A724&amp;"-5",Matches!$J$2:$J$201,0))="Void",INDEX(Matches!$G$2:$G$201,MATCH($A724&amp;"-5",Matches!$J$2:$J$201,0))="",INDEX(Matches!$H$2:$H$201,MATCH($A724&amp;"-5",Matches!$J$2:$J$201,0))=""),"",IF(AND($C724&lt;&gt;"",INDEX(Matches!$F$2:$F$201,MATCH($A724&amp;"-5",Matches!$J$2:$J$201,0))&lt;&gt;"",$C724&gt;=INDEX(Matches!$F$2:$F$201,MATCH($A724&amp;"-5",Matches!$J$2:$J$201,0))),"",IF(AND(L724=INDEX(Matches!$G$2:$G$201,MATCH($A724&amp;"-5",Matches!$J$2:$J$201,0)),M724=INDEX(Matches!$H$2:$H$201,MATCH($A724&amp;"-5",Matches!$J$2:$J$201,0))),5,IF(SIGN(L724-M724)&lt;&gt;SIGN(INDEX(Matches!$G$2:$G$201,MATCH($A724&amp;"-5",Matches!$J$2:$J$201,0))-INDEX(Matches!$H$2:$H$201,MATCH($A724&amp;"-5",Matches!$J$2:$J$201,0))),0,IF(L724-M724=INDEX(Matches!$G$2:$G$201,MATCH($A724&amp;"-5",Matches!$J$2:$J$201,0))-INDEX(Matches!$H$2:$H$201,MATCH($A724&amp;"-5",Matches!$J$2:$J$201,0)),3,2))))),""))</f>
        <v/>
      </c>
      <c r="AC724" s="12" t="str">
        <f aca="false">IF(OR($B724="",N724="",O724=""),"",IFERROR(IF(OR(INDEX(Matches!$I$2:$I$201,MATCH($A724&amp;"-6",Matches!$J$2:$J$201,0))="Void",INDEX(Matches!$G$2:$G$201,MATCH($A724&amp;"-6",Matches!$J$2:$J$201,0))="",INDEX(Matches!$H$2:$H$201,MATCH($A724&amp;"-6",Matches!$J$2:$J$201,0))=""),"",IF(AND($C724&lt;&gt;"",INDEX(Matches!$F$2:$F$201,MATCH($A724&amp;"-6",Matches!$J$2:$J$201,0))&lt;&gt;"",$C724&gt;=INDEX(Matches!$F$2:$F$201,MATCH($A724&amp;"-6",Matches!$J$2:$J$201,0))),"",IF(AND(N724=INDEX(Matches!$G$2:$G$201,MATCH($A724&amp;"-6",Matches!$J$2:$J$201,0)),O724=INDEX(Matches!$H$2:$H$201,MATCH($A724&amp;"-6",Matches!$J$2:$J$201,0))),5,IF(SIGN(N724-O724)&lt;&gt;SIGN(INDEX(Matches!$G$2:$G$201,MATCH($A724&amp;"-6",Matches!$J$2:$J$201,0))-INDEX(Matches!$H$2:$H$201,MATCH($A724&amp;"-6",Matches!$J$2:$J$201,0))),0,IF(N724-O724=INDEX(Matches!$G$2:$G$201,MATCH($A724&amp;"-6",Matches!$J$2:$J$201,0))-INDEX(Matches!$H$2:$H$201,MATCH($A724&amp;"-6",Matches!$J$2:$J$201,0)),3,2))))),""))</f>
        <v/>
      </c>
      <c r="AD724" s="12" t="str">
        <f aca="false">IF(OR($B724="",P724="",Q724=""),"",IFERROR(IF(OR(INDEX(Matches!$I$2:$I$201,MATCH($A724&amp;"-7",Matches!$J$2:$J$201,0))="Void",INDEX(Matches!$G$2:$G$201,MATCH($A724&amp;"-7",Matches!$J$2:$J$201,0))="",INDEX(Matches!$H$2:$H$201,MATCH($A724&amp;"-7",Matches!$J$2:$J$201,0))=""),"",IF(AND($C724&lt;&gt;"",INDEX(Matches!$F$2:$F$201,MATCH($A724&amp;"-7",Matches!$J$2:$J$201,0))&lt;&gt;"",$C724&gt;=INDEX(Matches!$F$2:$F$201,MATCH($A724&amp;"-7",Matches!$J$2:$J$201,0))),"",IF(AND(P724=INDEX(Matches!$G$2:$G$201,MATCH($A724&amp;"-7",Matches!$J$2:$J$201,0)),Q724=INDEX(Matches!$H$2:$H$201,MATCH($A724&amp;"-7",Matches!$J$2:$J$201,0))),5,IF(SIGN(P724-Q724)&lt;&gt;SIGN(INDEX(Matches!$G$2:$G$201,MATCH($A724&amp;"-7",Matches!$J$2:$J$201,0))-INDEX(Matches!$H$2:$H$201,MATCH($A724&amp;"-7",Matches!$J$2:$J$201,0))),0,IF(P724-Q724=INDEX(Matches!$G$2:$G$201,MATCH($A724&amp;"-7",Matches!$J$2:$J$201,0))-INDEX(Matches!$H$2:$H$201,MATCH($A724&amp;"-7",Matches!$J$2:$J$201,0)),3,2))))),""))</f>
        <v/>
      </c>
      <c r="AE724" s="12" t="str">
        <f aca="false">IF(OR($B724="",R724="",S724=""),"",IFERROR(IF(OR(INDEX(Matches!$I$2:$I$201,MATCH($A724&amp;"-8",Matches!$J$2:$J$201,0))="Void",INDEX(Matches!$G$2:$G$201,MATCH($A724&amp;"-8",Matches!$J$2:$J$201,0))="",INDEX(Matches!$H$2:$H$201,MATCH($A724&amp;"-8",Matches!$J$2:$J$201,0))=""),"",IF(AND($C724&lt;&gt;"",INDEX(Matches!$F$2:$F$201,MATCH($A724&amp;"-8",Matches!$J$2:$J$201,0))&lt;&gt;"",$C724&gt;=INDEX(Matches!$F$2:$F$201,MATCH($A724&amp;"-8",Matches!$J$2:$J$201,0))),"",IF(AND(R724=INDEX(Matches!$G$2:$G$201,MATCH($A724&amp;"-8",Matches!$J$2:$J$201,0)),S724=INDEX(Matches!$H$2:$H$201,MATCH($A724&amp;"-8",Matches!$J$2:$J$201,0))),5,IF(SIGN(R724-S724)&lt;&gt;SIGN(INDEX(Matches!$G$2:$G$201,MATCH($A724&amp;"-8",Matches!$J$2:$J$201,0))-INDEX(Matches!$H$2:$H$201,MATCH($A724&amp;"-8",Matches!$J$2:$J$201,0))),0,IF(R724-S724=INDEX(Matches!$G$2:$G$201,MATCH($A724&amp;"-8",Matches!$J$2:$J$201,0))-INDEX(Matches!$H$2:$H$201,MATCH($A724&amp;"-8",Matches!$J$2:$J$201,0)),3,2))))),""))</f>
        <v/>
      </c>
      <c r="AF724" s="12" t="str">
        <f aca="false">IF(OR($B724="",T724="",U724=""),"",IFERROR(IF(OR(INDEX(Matches!$I$2:$I$201,MATCH($A724&amp;"-9",Matches!$J$2:$J$201,0))="Void",INDEX(Matches!$G$2:$G$201,MATCH($A724&amp;"-9",Matches!$J$2:$J$201,0))="",INDEX(Matches!$H$2:$H$201,MATCH($A724&amp;"-9",Matches!$J$2:$J$201,0))=""),"",IF(AND($C724&lt;&gt;"",INDEX(Matches!$F$2:$F$201,MATCH($A724&amp;"-9",Matches!$J$2:$J$201,0))&lt;&gt;"",$C724&gt;=INDEX(Matches!$F$2:$F$201,MATCH($A724&amp;"-9",Matches!$J$2:$J$201,0))),"",IF(AND(T724=INDEX(Matches!$G$2:$G$201,MATCH($A724&amp;"-9",Matches!$J$2:$J$201,0)),U724=INDEX(Matches!$H$2:$H$201,MATCH($A724&amp;"-9",Matches!$J$2:$J$201,0))),5,IF(SIGN(T724-U724)&lt;&gt;SIGN(INDEX(Matches!$G$2:$G$201,MATCH($A724&amp;"-9",Matches!$J$2:$J$201,0))-INDEX(Matches!$H$2:$H$201,MATCH($A724&amp;"-9",Matches!$J$2:$J$201,0))),0,IF(T724-U724=INDEX(Matches!$G$2:$G$201,MATCH($A724&amp;"-9",Matches!$J$2:$J$201,0))-INDEX(Matches!$H$2:$H$201,MATCH($A724&amp;"-9",Matches!$J$2:$J$201,0)),3,2))))),""))</f>
        <v/>
      </c>
      <c r="AG724" s="12" t="str">
        <f aca="false">IF(OR($B724="",V724="",W724=""),"",IFERROR(IF(OR(INDEX(Matches!$I$2:$I$201,MATCH($A724&amp;"-10",Matches!$J$2:$J$201,0))="Void",INDEX(Matches!$G$2:$G$201,MATCH($A724&amp;"-10",Matches!$J$2:$J$201,0))="",INDEX(Matches!$H$2:$H$201,MATCH($A724&amp;"-10",Matches!$J$2:$J$201,0))=""),"",IF(AND($C724&lt;&gt;"",INDEX(Matches!$F$2:$F$201,MATCH($A724&amp;"-10",Matches!$J$2:$J$201,0))&lt;&gt;"",$C724&gt;=INDEX(Matches!$F$2:$F$201,MATCH($A724&amp;"-10",Matches!$J$2:$J$201,0))),"",IF(AND(V724=INDEX(Matches!$G$2:$G$201,MATCH($A724&amp;"-10",Matches!$J$2:$J$201,0)),W724=INDEX(Matches!$H$2:$H$201,MATCH($A724&amp;"-10",Matches!$J$2:$J$201,0))),5,IF(SIGN(V724-W724)&lt;&gt;SIGN(INDEX(Matches!$G$2:$G$201,MATCH($A724&amp;"-10",Matches!$J$2:$J$201,0))-INDEX(Matches!$H$2:$H$201,MATCH($A724&amp;"-10",Matches!$J$2:$J$201,0))),0,IF(V724-W724=INDEX(Matches!$G$2:$G$201,MATCH($A724&amp;"-10",Matches!$J$2:$J$201,0))-INDEX(Matches!$H$2:$H$201,MATCH($A724&amp;"-10",Matches!$J$2:$J$201,0)),3,2))))),""))</f>
        <v/>
      </c>
      <c r="AH724" s="13" t="str">
        <f aca="false">IF($B724="","",SUM(X724:AG724))</f>
        <v/>
      </c>
      <c r="AI724" s="12" t="str">
        <f aca="false">IF($B724="","",COUNTIF(X724:AG724,5))</f>
        <v/>
      </c>
      <c r="AJ724" s="12" t="str">
        <f aca="false">IF($B724="","",COUNTIF(X724:AG724,"&gt;=2"))</f>
        <v/>
      </c>
      <c r="AK724" s="12" t="str">
        <f aca="false">IF($B724="","",COUNT(X724:AG724))</f>
        <v/>
      </c>
    </row>
    <row r="725" customFormat="false" ht="15" hidden="false" customHeight="false" outlineLevel="0" collapsed="false">
      <c r="A725" s="7"/>
      <c r="B725" s="7"/>
      <c r="C725" s="11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12" t="str">
        <f aca="false">IF(OR($B725="",D725="",E725=""),"",IFERROR(IF(OR(INDEX(Matches!$I$2:$I$201,MATCH($A725&amp;"-1",Matches!$J$2:$J$201,0))="Void",INDEX(Matches!$G$2:$G$201,MATCH($A725&amp;"-1",Matches!$J$2:$J$201,0))="",INDEX(Matches!$H$2:$H$201,MATCH($A725&amp;"-1",Matches!$J$2:$J$201,0))=""),"",IF(AND($C725&lt;&gt;"",INDEX(Matches!$F$2:$F$201,MATCH($A725&amp;"-1",Matches!$J$2:$J$201,0))&lt;&gt;"",$C725&gt;=INDEX(Matches!$F$2:$F$201,MATCH($A725&amp;"-1",Matches!$J$2:$J$201,0))),"",IF(AND(D725=INDEX(Matches!$G$2:$G$201,MATCH($A725&amp;"-1",Matches!$J$2:$J$201,0)),E725=INDEX(Matches!$H$2:$H$201,MATCH($A725&amp;"-1",Matches!$J$2:$J$201,0))),5,IF(SIGN(D725-E725)&lt;&gt;SIGN(INDEX(Matches!$G$2:$G$201,MATCH($A725&amp;"-1",Matches!$J$2:$J$201,0))-INDEX(Matches!$H$2:$H$201,MATCH($A725&amp;"-1",Matches!$J$2:$J$201,0))),0,IF(D725-E725=INDEX(Matches!$G$2:$G$201,MATCH($A725&amp;"-1",Matches!$J$2:$J$201,0))-INDEX(Matches!$H$2:$H$201,MATCH($A725&amp;"-1",Matches!$J$2:$J$201,0)),3,2))))),""))</f>
        <v/>
      </c>
      <c r="Y725" s="12" t="str">
        <f aca="false">IF(OR($B725="",F725="",G725=""),"",IFERROR(IF(OR(INDEX(Matches!$I$2:$I$201,MATCH($A725&amp;"-2",Matches!$J$2:$J$201,0))="Void",INDEX(Matches!$G$2:$G$201,MATCH($A725&amp;"-2",Matches!$J$2:$J$201,0))="",INDEX(Matches!$H$2:$H$201,MATCH($A725&amp;"-2",Matches!$J$2:$J$201,0))=""),"",IF(AND($C725&lt;&gt;"",INDEX(Matches!$F$2:$F$201,MATCH($A725&amp;"-2",Matches!$J$2:$J$201,0))&lt;&gt;"",$C725&gt;=INDEX(Matches!$F$2:$F$201,MATCH($A725&amp;"-2",Matches!$J$2:$J$201,0))),"",IF(AND(F725=INDEX(Matches!$G$2:$G$201,MATCH($A725&amp;"-2",Matches!$J$2:$J$201,0)),G725=INDEX(Matches!$H$2:$H$201,MATCH($A725&amp;"-2",Matches!$J$2:$J$201,0))),5,IF(SIGN(F725-G725)&lt;&gt;SIGN(INDEX(Matches!$G$2:$G$201,MATCH($A725&amp;"-2",Matches!$J$2:$J$201,0))-INDEX(Matches!$H$2:$H$201,MATCH($A725&amp;"-2",Matches!$J$2:$J$201,0))),0,IF(F725-G725=INDEX(Matches!$G$2:$G$201,MATCH($A725&amp;"-2",Matches!$J$2:$J$201,0))-INDEX(Matches!$H$2:$H$201,MATCH($A725&amp;"-2",Matches!$J$2:$J$201,0)),3,2))))),""))</f>
        <v/>
      </c>
      <c r="Z725" s="12" t="str">
        <f aca="false">IF(OR($B725="",H725="",I725=""),"",IFERROR(IF(OR(INDEX(Matches!$I$2:$I$201,MATCH($A725&amp;"-3",Matches!$J$2:$J$201,0))="Void",INDEX(Matches!$G$2:$G$201,MATCH($A725&amp;"-3",Matches!$J$2:$J$201,0))="",INDEX(Matches!$H$2:$H$201,MATCH($A725&amp;"-3",Matches!$J$2:$J$201,0))=""),"",IF(AND($C725&lt;&gt;"",INDEX(Matches!$F$2:$F$201,MATCH($A725&amp;"-3",Matches!$J$2:$J$201,0))&lt;&gt;"",$C725&gt;=INDEX(Matches!$F$2:$F$201,MATCH($A725&amp;"-3",Matches!$J$2:$J$201,0))),"",IF(AND(H725=INDEX(Matches!$G$2:$G$201,MATCH($A725&amp;"-3",Matches!$J$2:$J$201,0)),I725=INDEX(Matches!$H$2:$H$201,MATCH($A725&amp;"-3",Matches!$J$2:$J$201,0))),5,IF(SIGN(H725-I725)&lt;&gt;SIGN(INDEX(Matches!$G$2:$G$201,MATCH($A725&amp;"-3",Matches!$J$2:$J$201,0))-INDEX(Matches!$H$2:$H$201,MATCH($A725&amp;"-3",Matches!$J$2:$J$201,0))),0,IF(H725-I725=INDEX(Matches!$G$2:$G$201,MATCH($A725&amp;"-3",Matches!$J$2:$J$201,0))-INDEX(Matches!$H$2:$H$201,MATCH($A725&amp;"-3",Matches!$J$2:$J$201,0)),3,2))))),""))</f>
        <v/>
      </c>
      <c r="AA725" s="12" t="str">
        <f aca="false">IF(OR($B725="",J725="",K725=""),"",IFERROR(IF(OR(INDEX(Matches!$I$2:$I$201,MATCH($A725&amp;"-4",Matches!$J$2:$J$201,0))="Void",INDEX(Matches!$G$2:$G$201,MATCH($A725&amp;"-4",Matches!$J$2:$J$201,0))="",INDEX(Matches!$H$2:$H$201,MATCH($A725&amp;"-4",Matches!$J$2:$J$201,0))=""),"",IF(AND($C725&lt;&gt;"",INDEX(Matches!$F$2:$F$201,MATCH($A725&amp;"-4",Matches!$J$2:$J$201,0))&lt;&gt;"",$C725&gt;=INDEX(Matches!$F$2:$F$201,MATCH($A725&amp;"-4",Matches!$J$2:$J$201,0))),"",IF(AND(J725=INDEX(Matches!$G$2:$G$201,MATCH($A725&amp;"-4",Matches!$J$2:$J$201,0)),K725=INDEX(Matches!$H$2:$H$201,MATCH($A725&amp;"-4",Matches!$J$2:$J$201,0))),5,IF(SIGN(J725-K725)&lt;&gt;SIGN(INDEX(Matches!$G$2:$G$201,MATCH($A725&amp;"-4",Matches!$J$2:$J$201,0))-INDEX(Matches!$H$2:$H$201,MATCH($A725&amp;"-4",Matches!$J$2:$J$201,0))),0,IF(J725-K725=INDEX(Matches!$G$2:$G$201,MATCH($A725&amp;"-4",Matches!$J$2:$J$201,0))-INDEX(Matches!$H$2:$H$201,MATCH($A725&amp;"-4",Matches!$J$2:$J$201,0)),3,2))))),""))</f>
        <v/>
      </c>
      <c r="AB725" s="12" t="str">
        <f aca="false">IF(OR($B725="",L725="",M725=""),"",IFERROR(IF(OR(INDEX(Matches!$I$2:$I$201,MATCH($A725&amp;"-5",Matches!$J$2:$J$201,0))="Void",INDEX(Matches!$G$2:$G$201,MATCH($A725&amp;"-5",Matches!$J$2:$J$201,0))="",INDEX(Matches!$H$2:$H$201,MATCH($A725&amp;"-5",Matches!$J$2:$J$201,0))=""),"",IF(AND($C725&lt;&gt;"",INDEX(Matches!$F$2:$F$201,MATCH($A725&amp;"-5",Matches!$J$2:$J$201,0))&lt;&gt;"",$C725&gt;=INDEX(Matches!$F$2:$F$201,MATCH($A725&amp;"-5",Matches!$J$2:$J$201,0))),"",IF(AND(L725=INDEX(Matches!$G$2:$G$201,MATCH($A725&amp;"-5",Matches!$J$2:$J$201,0)),M725=INDEX(Matches!$H$2:$H$201,MATCH($A725&amp;"-5",Matches!$J$2:$J$201,0))),5,IF(SIGN(L725-M725)&lt;&gt;SIGN(INDEX(Matches!$G$2:$G$201,MATCH($A725&amp;"-5",Matches!$J$2:$J$201,0))-INDEX(Matches!$H$2:$H$201,MATCH($A725&amp;"-5",Matches!$J$2:$J$201,0))),0,IF(L725-M725=INDEX(Matches!$G$2:$G$201,MATCH($A725&amp;"-5",Matches!$J$2:$J$201,0))-INDEX(Matches!$H$2:$H$201,MATCH($A725&amp;"-5",Matches!$J$2:$J$201,0)),3,2))))),""))</f>
        <v/>
      </c>
      <c r="AC725" s="12" t="str">
        <f aca="false">IF(OR($B725="",N725="",O725=""),"",IFERROR(IF(OR(INDEX(Matches!$I$2:$I$201,MATCH($A725&amp;"-6",Matches!$J$2:$J$201,0))="Void",INDEX(Matches!$G$2:$G$201,MATCH($A725&amp;"-6",Matches!$J$2:$J$201,0))="",INDEX(Matches!$H$2:$H$201,MATCH($A725&amp;"-6",Matches!$J$2:$J$201,0))=""),"",IF(AND($C725&lt;&gt;"",INDEX(Matches!$F$2:$F$201,MATCH($A725&amp;"-6",Matches!$J$2:$J$201,0))&lt;&gt;"",$C725&gt;=INDEX(Matches!$F$2:$F$201,MATCH($A725&amp;"-6",Matches!$J$2:$J$201,0))),"",IF(AND(N725=INDEX(Matches!$G$2:$G$201,MATCH($A725&amp;"-6",Matches!$J$2:$J$201,0)),O725=INDEX(Matches!$H$2:$H$201,MATCH($A725&amp;"-6",Matches!$J$2:$J$201,0))),5,IF(SIGN(N725-O725)&lt;&gt;SIGN(INDEX(Matches!$G$2:$G$201,MATCH($A725&amp;"-6",Matches!$J$2:$J$201,0))-INDEX(Matches!$H$2:$H$201,MATCH($A725&amp;"-6",Matches!$J$2:$J$201,0))),0,IF(N725-O725=INDEX(Matches!$G$2:$G$201,MATCH($A725&amp;"-6",Matches!$J$2:$J$201,0))-INDEX(Matches!$H$2:$H$201,MATCH($A725&amp;"-6",Matches!$J$2:$J$201,0)),3,2))))),""))</f>
        <v/>
      </c>
      <c r="AD725" s="12" t="str">
        <f aca="false">IF(OR($B725="",P725="",Q725=""),"",IFERROR(IF(OR(INDEX(Matches!$I$2:$I$201,MATCH($A725&amp;"-7",Matches!$J$2:$J$201,0))="Void",INDEX(Matches!$G$2:$G$201,MATCH($A725&amp;"-7",Matches!$J$2:$J$201,0))="",INDEX(Matches!$H$2:$H$201,MATCH($A725&amp;"-7",Matches!$J$2:$J$201,0))=""),"",IF(AND($C725&lt;&gt;"",INDEX(Matches!$F$2:$F$201,MATCH($A725&amp;"-7",Matches!$J$2:$J$201,0))&lt;&gt;"",$C725&gt;=INDEX(Matches!$F$2:$F$201,MATCH($A725&amp;"-7",Matches!$J$2:$J$201,0))),"",IF(AND(P725=INDEX(Matches!$G$2:$G$201,MATCH($A725&amp;"-7",Matches!$J$2:$J$201,0)),Q725=INDEX(Matches!$H$2:$H$201,MATCH($A725&amp;"-7",Matches!$J$2:$J$201,0))),5,IF(SIGN(P725-Q725)&lt;&gt;SIGN(INDEX(Matches!$G$2:$G$201,MATCH($A725&amp;"-7",Matches!$J$2:$J$201,0))-INDEX(Matches!$H$2:$H$201,MATCH($A725&amp;"-7",Matches!$J$2:$J$201,0))),0,IF(P725-Q725=INDEX(Matches!$G$2:$G$201,MATCH($A725&amp;"-7",Matches!$J$2:$J$201,0))-INDEX(Matches!$H$2:$H$201,MATCH($A725&amp;"-7",Matches!$J$2:$J$201,0)),3,2))))),""))</f>
        <v/>
      </c>
      <c r="AE725" s="12" t="str">
        <f aca="false">IF(OR($B725="",R725="",S725=""),"",IFERROR(IF(OR(INDEX(Matches!$I$2:$I$201,MATCH($A725&amp;"-8",Matches!$J$2:$J$201,0))="Void",INDEX(Matches!$G$2:$G$201,MATCH($A725&amp;"-8",Matches!$J$2:$J$201,0))="",INDEX(Matches!$H$2:$H$201,MATCH($A725&amp;"-8",Matches!$J$2:$J$201,0))=""),"",IF(AND($C725&lt;&gt;"",INDEX(Matches!$F$2:$F$201,MATCH($A725&amp;"-8",Matches!$J$2:$J$201,0))&lt;&gt;"",$C725&gt;=INDEX(Matches!$F$2:$F$201,MATCH($A725&amp;"-8",Matches!$J$2:$J$201,0))),"",IF(AND(R725=INDEX(Matches!$G$2:$G$201,MATCH($A725&amp;"-8",Matches!$J$2:$J$201,0)),S725=INDEX(Matches!$H$2:$H$201,MATCH($A725&amp;"-8",Matches!$J$2:$J$201,0))),5,IF(SIGN(R725-S725)&lt;&gt;SIGN(INDEX(Matches!$G$2:$G$201,MATCH($A725&amp;"-8",Matches!$J$2:$J$201,0))-INDEX(Matches!$H$2:$H$201,MATCH($A725&amp;"-8",Matches!$J$2:$J$201,0))),0,IF(R725-S725=INDEX(Matches!$G$2:$G$201,MATCH($A725&amp;"-8",Matches!$J$2:$J$201,0))-INDEX(Matches!$H$2:$H$201,MATCH($A725&amp;"-8",Matches!$J$2:$J$201,0)),3,2))))),""))</f>
        <v/>
      </c>
      <c r="AF725" s="12" t="str">
        <f aca="false">IF(OR($B725="",T725="",U725=""),"",IFERROR(IF(OR(INDEX(Matches!$I$2:$I$201,MATCH($A725&amp;"-9",Matches!$J$2:$J$201,0))="Void",INDEX(Matches!$G$2:$G$201,MATCH($A725&amp;"-9",Matches!$J$2:$J$201,0))="",INDEX(Matches!$H$2:$H$201,MATCH($A725&amp;"-9",Matches!$J$2:$J$201,0))=""),"",IF(AND($C725&lt;&gt;"",INDEX(Matches!$F$2:$F$201,MATCH($A725&amp;"-9",Matches!$J$2:$J$201,0))&lt;&gt;"",$C725&gt;=INDEX(Matches!$F$2:$F$201,MATCH($A725&amp;"-9",Matches!$J$2:$J$201,0))),"",IF(AND(T725=INDEX(Matches!$G$2:$G$201,MATCH($A725&amp;"-9",Matches!$J$2:$J$201,0)),U725=INDEX(Matches!$H$2:$H$201,MATCH($A725&amp;"-9",Matches!$J$2:$J$201,0))),5,IF(SIGN(T725-U725)&lt;&gt;SIGN(INDEX(Matches!$G$2:$G$201,MATCH($A725&amp;"-9",Matches!$J$2:$J$201,0))-INDEX(Matches!$H$2:$H$201,MATCH($A725&amp;"-9",Matches!$J$2:$J$201,0))),0,IF(T725-U725=INDEX(Matches!$G$2:$G$201,MATCH($A725&amp;"-9",Matches!$J$2:$J$201,0))-INDEX(Matches!$H$2:$H$201,MATCH($A725&amp;"-9",Matches!$J$2:$J$201,0)),3,2))))),""))</f>
        <v/>
      </c>
      <c r="AG725" s="12" t="str">
        <f aca="false">IF(OR($B725="",V725="",W725=""),"",IFERROR(IF(OR(INDEX(Matches!$I$2:$I$201,MATCH($A725&amp;"-10",Matches!$J$2:$J$201,0))="Void",INDEX(Matches!$G$2:$G$201,MATCH($A725&amp;"-10",Matches!$J$2:$J$201,0))="",INDEX(Matches!$H$2:$H$201,MATCH($A725&amp;"-10",Matches!$J$2:$J$201,0))=""),"",IF(AND($C725&lt;&gt;"",INDEX(Matches!$F$2:$F$201,MATCH($A725&amp;"-10",Matches!$J$2:$J$201,0))&lt;&gt;"",$C725&gt;=INDEX(Matches!$F$2:$F$201,MATCH($A725&amp;"-10",Matches!$J$2:$J$201,0))),"",IF(AND(V725=INDEX(Matches!$G$2:$G$201,MATCH($A725&amp;"-10",Matches!$J$2:$J$201,0)),W725=INDEX(Matches!$H$2:$H$201,MATCH($A725&amp;"-10",Matches!$J$2:$J$201,0))),5,IF(SIGN(V725-W725)&lt;&gt;SIGN(INDEX(Matches!$G$2:$G$201,MATCH($A725&amp;"-10",Matches!$J$2:$J$201,0))-INDEX(Matches!$H$2:$H$201,MATCH($A725&amp;"-10",Matches!$J$2:$J$201,0))),0,IF(V725-W725=INDEX(Matches!$G$2:$G$201,MATCH($A725&amp;"-10",Matches!$J$2:$J$201,0))-INDEX(Matches!$H$2:$H$201,MATCH($A725&amp;"-10",Matches!$J$2:$J$201,0)),3,2))))),""))</f>
        <v/>
      </c>
      <c r="AH725" s="13" t="str">
        <f aca="false">IF($B725="","",SUM(X725:AG725))</f>
        <v/>
      </c>
      <c r="AI725" s="12" t="str">
        <f aca="false">IF($B725="","",COUNTIF(X725:AG725,5))</f>
        <v/>
      </c>
      <c r="AJ725" s="12" t="str">
        <f aca="false">IF($B725="","",COUNTIF(X725:AG725,"&gt;=2"))</f>
        <v/>
      </c>
      <c r="AK725" s="12" t="str">
        <f aca="false">IF($B725="","",COUNT(X725:AG725))</f>
        <v/>
      </c>
    </row>
    <row r="726" customFormat="false" ht="15" hidden="false" customHeight="false" outlineLevel="0" collapsed="false">
      <c r="A726" s="7"/>
      <c r="B726" s="7"/>
      <c r="C726" s="11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12" t="str">
        <f aca="false">IF(OR($B726="",D726="",E726=""),"",IFERROR(IF(OR(INDEX(Matches!$I$2:$I$201,MATCH($A726&amp;"-1",Matches!$J$2:$J$201,0))="Void",INDEX(Matches!$G$2:$G$201,MATCH($A726&amp;"-1",Matches!$J$2:$J$201,0))="",INDEX(Matches!$H$2:$H$201,MATCH($A726&amp;"-1",Matches!$J$2:$J$201,0))=""),"",IF(AND($C726&lt;&gt;"",INDEX(Matches!$F$2:$F$201,MATCH($A726&amp;"-1",Matches!$J$2:$J$201,0))&lt;&gt;"",$C726&gt;=INDEX(Matches!$F$2:$F$201,MATCH($A726&amp;"-1",Matches!$J$2:$J$201,0))),"",IF(AND(D726=INDEX(Matches!$G$2:$G$201,MATCH($A726&amp;"-1",Matches!$J$2:$J$201,0)),E726=INDEX(Matches!$H$2:$H$201,MATCH($A726&amp;"-1",Matches!$J$2:$J$201,0))),5,IF(SIGN(D726-E726)&lt;&gt;SIGN(INDEX(Matches!$G$2:$G$201,MATCH($A726&amp;"-1",Matches!$J$2:$J$201,0))-INDEX(Matches!$H$2:$H$201,MATCH($A726&amp;"-1",Matches!$J$2:$J$201,0))),0,IF(D726-E726=INDEX(Matches!$G$2:$G$201,MATCH($A726&amp;"-1",Matches!$J$2:$J$201,0))-INDEX(Matches!$H$2:$H$201,MATCH($A726&amp;"-1",Matches!$J$2:$J$201,0)),3,2))))),""))</f>
        <v/>
      </c>
      <c r="Y726" s="12" t="str">
        <f aca="false">IF(OR($B726="",F726="",G726=""),"",IFERROR(IF(OR(INDEX(Matches!$I$2:$I$201,MATCH($A726&amp;"-2",Matches!$J$2:$J$201,0))="Void",INDEX(Matches!$G$2:$G$201,MATCH($A726&amp;"-2",Matches!$J$2:$J$201,0))="",INDEX(Matches!$H$2:$H$201,MATCH($A726&amp;"-2",Matches!$J$2:$J$201,0))=""),"",IF(AND($C726&lt;&gt;"",INDEX(Matches!$F$2:$F$201,MATCH($A726&amp;"-2",Matches!$J$2:$J$201,0))&lt;&gt;"",$C726&gt;=INDEX(Matches!$F$2:$F$201,MATCH($A726&amp;"-2",Matches!$J$2:$J$201,0))),"",IF(AND(F726=INDEX(Matches!$G$2:$G$201,MATCH($A726&amp;"-2",Matches!$J$2:$J$201,0)),G726=INDEX(Matches!$H$2:$H$201,MATCH($A726&amp;"-2",Matches!$J$2:$J$201,0))),5,IF(SIGN(F726-G726)&lt;&gt;SIGN(INDEX(Matches!$G$2:$G$201,MATCH($A726&amp;"-2",Matches!$J$2:$J$201,0))-INDEX(Matches!$H$2:$H$201,MATCH($A726&amp;"-2",Matches!$J$2:$J$201,0))),0,IF(F726-G726=INDEX(Matches!$G$2:$G$201,MATCH($A726&amp;"-2",Matches!$J$2:$J$201,0))-INDEX(Matches!$H$2:$H$201,MATCH($A726&amp;"-2",Matches!$J$2:$J$201,0)),3,2))))),""))</f>
        <v/>
      </c>
      <c r="Z726" s="12" t="str">
        <f aca="false">IF(OR($B726="",H726="",I726=""),"",IFERROR(IF(OR(INDEX(Matches!$I$2:$I$201,MATCH($A726&amp;"-3",Matches!$J$2:$J$201,0))="Void",INDEX(Matches!$G$2:$G$201,MATCH($A726&amp;"-3",Matches!$J$2:$J$201,0))="",INDEX(Matches!$H$2:$H$201,MATCH($A726&amp;"-3",Matches!$J$2:$J$201,0))=""),"",IF(AND($C726&lt;&gt;"",INDEX(Matches!$F$2:$F$201,MATCH($A726&amp;"-3",Matches!$J$2:$J$201,0))&lt;&gt;"",$C726&gt;=INDEX(Matches!$F$2:$F$201,MATCH($A726&amp;"-3",Matches!$J$2:$J$201,0))),"",IF(AND(H726=INDEX(Matches!$G$2:$G$201,MATCH($A726&amp;"-3",Matches!$J$2:$J$201,0)),I726=INDEX(Matches!$H$2:$H$201,MATCH($A726&amp;"-3",Matches!$J$2:$J$201,0))),5,IF(SIGN(H726-I726)&lt;&gt;SIGN(INDEX(Matches!$G$2:$G$201,MATCH($A726&amp;"-3",Matches!$J$2:$J$201,0))-INDEX(Matches!$H$2:$H$201,MATCH($A726&amp;"-3",Matches!$J$2:$J$201,0))),0,IF(H726-I726=INDEX(Matches!$G$2:$G$201,MATCH($A726&amp;"-3",Matches!$J$2:$J$201,0))-INDEX(Matches!$H$2:$H$201,MATCH($A726&amp;"-3",Matches!$J$2:$J$201,0)),3,2))))),""))</f>
        <v/>
      </c>
      <c r="AA726" s="12" t="str">
        <f aca="false">IF(OR($B726="",J726="",K726=""),"",IFERROR(IF(OR(INDEX(Matches!$I$2:$I$201,MATCH($A726&amp;"-4",Matches!$J$2:$J$201,0))="Void",INDEX(Matches!$G$2:$G$201,MATCH($A726&amp;"-4",Matches!$J$2:$J$201,0))="",INDEX(Matches!$H$2:$H$201,MATCH($A726&amp;"-4",Matches!$J$2:$J$201,0))=""),"",IF(AND($C726&lt;&gt;"",INDEX(Matches!$F$2:$F$201,MATCH($A726&amp;"-4",Matches!$J$2:$J$201,0))&lt;&gt;"",$C726&gt;=INDEX(Matches!$F$2:$F$201,MATCH($A726&amp;"-4",Matches!$J$2:$J$201,0))),"",IF(AND(J726=INDEX(Matches!$G$2:$G$201,MATCH($A726&amp;"-4",Matches!$J$2:$J$201,0)),K726=INDEX(Matches!$H$2:$H$201,MATCH($A726&amp;"-4",Matches!$J$2:$J$201,0))),5,IF(SIGN(J726-K726)&lt;&gt;SIGN(INDEX(Matches!$G$2:$G$201,MATCH($A726&amp;"-4",Matches!$J$2:$J$201,0))-INDEX(Matches!$H$2:$H$201,MATCH($A726&amp;"-4",Matches!$J$2:$J$201,0))),0,IF(J726-K726=INDEX(Matches!$G$2:$G$201,MATCH($A726&amp;"-4",Matches!$J$2:$J$201,0))-INDEX(Matches!$H$2:$H$201,MATCH($A726&amp;"-4",Matches!$J$2:$J$201,0)),3,2))))),""))</f>
        <v/>
      </c>
      <c r="AB726" s="12" t="str">
        <f aca="false">IF(OR($B726="",L726="",M726=""),"",IFERROR(IF(OR(INDEX(Matches!$I$2:$I$201,MATCH($A726&amp;"-5",Matches!$J$2:$J$201,0))="Void",INDEX(Matches!$G$2:$G$201,MATCH($A726&amp;"-5",Matches!$J$2:$J$201,0))="",INDEX(Matches!$H$2:$H$201,MATCH($A726&amp;"-5",Matches!$J$2:$J$201,0))=""),"",IF(AND($C726&lt;&gt;"",INDEX(Matches!$F$2:$F$201,MATCH($A726&amp;"-5",Matches!$J$2:$J$201,0))&lt;&gt;"",$C726&gt;=INDEX(Matches!$F$2:$F$201,MATCH($A726&amp;"-5",Matches!$J$2:$J$201,0))),"",IF(AND(L726=INDEX(Matches!$G$2:$G$201,MATCH($A726&amp;"-5",Matches!$J$2:$J$201,0)),M726=INDEX(Matches!$H$2:$H$201,MATCH($A726&amp;"-5",Matches!$J$2:$J$201,0))),5,IF(SIGN(L726-M726)&lt;&gt;SIGN(INDEX(Matches!$G$2:$G$201,MATCH($A726&amp;"-5",Matches!$J$2:$J$201,0))-INDEX(Matches!$H$2:$H$201,MATCH($A726&amp;"-5",Matches!$J$2:$J$201,0))),0,IF(L726-M726=INDEX(Matches!$G$2:$G$201,MATCH($A726&amp;"-5",Matches!$J$2:$J$201,0))-INDEX(Matches!$H$2:$H$201,MATCH($A726&amp;"-5",Matches!$J$2:$J$201,0)),3,2))))),""))</f>
        <v/>
      </c>
      <c r="AC726" s="12" t="str">
        <f aca="false">IF(OR($B726="",N726="",O726=""),"",IFERROR(IF(OR(INDEX(Matches!$I$2:$I$201,MATCH($A726&amp;"-6",Matches!$J$2:$J$201,0))="Void",INDEX(Matches!$G$2:$G$201,MATCH($A726&amp;"-6",Matches!$J$2:$J$201,0))="",INDEX(Matches!$H$2:$H$201,MATCH($A726&amp;"-6",Matches!$J$2:$J$201,0))=""),"",IF(AND($C726&lt;&gt;"",INDEX(Matches!$F$2:$F$201,MATCH($A726&amp;"-6",Matches!$J$2:$J$201,0))&lt;&gt;"",$C726&gt;=INDEX(Matches!$F$2:$F$201,MATCH($A726&amp;"-6",Matches!$J$2:$J$201,0))),"",IF(AND(N726=INDEX(Matches!$G$2:$G$201,MATCH($A726&amp;"-6",Matches!$J$2:$J$201,0)),O726=INDEX(Matches!$H$2:$H$201,MATCH($A726&amp;"-6",Matches!$J$2:$J$201,0))),5,IF(SIGN(N726-O726)&lt;&gt;SIGN(INDEX(Matches!$G$2:$G$201,MATCH($A726&amp;"-6",Matches!$J$2:$J$201,0))-INDEX(Matches!$H$2:$H$201,MATCH($A726&amp;"-6",Matches!$J$2:$J$201,0))),0,IF(N726-O726=INDEX(Matches!$G$2:$G$201,MATCH($A726&amp;"-6",Matches!$J$2:$J$201,0))-INDEX(Matches!$H$2:$H$201,MATCH($A726&amp;"-6",Matches!$J$2:$J$201,0)),3,2))))),""))</f>
        <v/>
      </c>
      <c r="AD726" s="12" t="str">
        <f aca="false">IF(OR($B726="",P726="",Q726=""),"",IFERROR(IF(OR(INDEX(Matches!$I$2:$I$201,MATCH($A726&amp;"-7",Matches!$J$2:$J$201,0))="Void",INDEX(Matches!$G$2:$G$201,MATCH($A726&amp;"-7",Matches!$J$2:$J$201,0))="",INDEX(Matches!$H$2:$H$201,MATCH($A726&amp;"-7",Matches!$J$2:$J$201,0))=""),"",IF(AND($C726&lt;&gt;"",INDEX(Matches!$F$2:$F$201,MATCH($A726&amp;"-7",Matches!$J$2:$J$201,0))&lt;&gt;"",$C726&gt;=INDEX(Matches!$F$2:$F$201,MATCH($A726&amp;"-7",Matches!$J$2:$J$201,0))),"",IF(AND(P726=INDEX(Matches!$G$2:$G$201,MATCH($A726&amp;"-7",Matches!$J$2:$J$201,0)),Q726=INDEX(Matches!$H$2:$H$201,MATCH($A726&amp;"-7",Matches!$J$2:$J$201,0))),5,IF(SIGN(P726-Q726)&lt;&gt;SIGN(INDEX(Matches!$G$2:$G$201,MATCH($A726&amp;"-7",Matches!$J$2:$J$201,0))-INDEX(Matches!$H$2:$H$201,MATCH($A726&amp;"-7",Matches!$J$2:$J$201,0))),0,IF(P726-Q726=INDEX(Matches!$G$2:$G$201,MATCH($A726&amp;"-7",Matches!$J$2:$J$201,0))-INDEX(Matches!$H$2:$H$201,MATCH($A726&amp;"-7",Matches!$J$2:$J$201,0)),3,2))))),""))</f>
        <v/>
      </c>
      <c r="AE726" s="12" t="str">
        <f aca="false">IF(OR($B726="",R726="",S726=""),"",IFERROR(IF(OR(INDEX(Matches!$I$2:$I$201,MATCH($A726&amp;"-8",Matches!$J$2:$J$201,0))="Void",INDEX(Matches!$G$2:$G$201,MATCH($A726&amp;"-8",Matches!$J$2:$J$201,0))="",INDEX(Matches!$H$2:$H$201,MATCH($A726&amp;"-8",Matches!$J$2:$J$201,0))=""),"",IF(AND($C726&lt;&gt;"",INDEX(Matches!$F$2:$F$201,MATCH($A726&amp;"-8",Matches!$J$2:$J$201,0))&lt;&gt;"",$C726&gt;=INDEX(Matches!$F$2:$F$201,MATCH($A726&amp;"-8",Matches!$J$2:$J$201,0))),"",IF(AND(R726=INDEX(Matches!$G$2:$G$201,MATCH($A726&amp;"-8",Matches!$J$2:$J$201,0)),S726=INDEX(Matches!$H$2:$H$201,MATCH($A726&amp;"-8",Matches!$J$2:$J$201,0))),5,IF(SIGN(R726-S726)&lt;&gt;SIGN(INDEX(Matches!$G$2:$G$201,MATCH($A726&amp;"-8",Matches!$J$2:$J$201,0))-INDEX(Matches!$H$2:$H$201,MATCH($A726&amp;"-8",Matches!$J$2:$J$201,0))),0,IF(R726-S726=INDEX(Matches!$G$2:$G$201,MATCH($A726&amp;"-8",Matches!$J$2:$J$201,0))-INDEX(Matches!$H$2:$H$201,MATCH($A726&amp;"-8",Matches!$J$2:$J$201,0)),3,2))))),""))</f>
        <v/>
      </c>
      <c r="AF726" s="12" t="str">
        <f aca="false">IF(OR($B726="",T726="",U726=""),"",IFERROR(IF(OR(INDEX(Matches!$I$2:$I$201,MATCH($A726&amp;"-9",Matches!$J$2:$J$201,0))="Void",INDEX(Matches!$G$2:$G$201,MATCH($A726&amp;"-9",Matches!$J$2:$J$201,0))="",INDEX(Matches!$H$2:$H$201,MATCH($A726&amp;"-9",Matches!$J$2:$J$201,0))=""),"",IF(AND($C726&lt;&gt;"",INDEX(Matches!$F$2:$F$201,MATCH($A726&amp;"-9",Matches!$J$2:$J$201,0))&lt;&gt;"",$C726&gt;=INDEX(Matches!$F$2:$F$201,MATCH($A726&amp;"-9",Matches!$J$2:$J$201,0))),"",IF(AND(T726=INDEX(Matches!$G$2:$G$201,MATCH($A726&amp;"-9",Matches!$J$2:$J$201,0)),U726=INDEX(Matches!$H$2:$H$201,MATCH($A726&amp;"-9",Matches!$J$2:$J$201,0))),5,IF(SIGN(T726-U726)&lt;&gt;SIGN(INDEX(Matches!$G$2:$G$201,MATCH($A726&amp;"-9",Matches!$J$2:$J$201,0))-INDEX(Matches!$H$2:$H$201,MATCH($A726&amp;"-9",Matches!$J$2:$J$201,0))),0,IF(T726-U726=INDEX(Matches!$G$2:$G$201,MATCH($A726&amp;"-9",Matches!$J$2:$J$201,0))-INDEX(Matches!$H$2:$H$201,MATCH($A726&amp;"-9",Matches!$J$2:$J$201,0)),3,2))))),""))</f>
        <v/>
      </c>
      <c r="AG726" s="12" t="str">
        <f aca="false">IF(OR($B726="",V726="",W726=""),"",IFERROR(IF(OR(INDEX(Matches!$I$2:$I$201,MATCH($A726&amp;"-10",Matches!$J$2:$J$201,0))="Void",INDEX(Matches!$G$2:$G$201,MATCH($A726&amp;"-10",Matches!$J$2:$J$201,0))="",INDEX(Matches!$H$2:$H$201,MATCH($A726&amp;"-10",Matches!$J$2:$J$201,0))=""),"",IF(AND($C726&lt;&gt;"",INDEX(Matches!$F$2:$F$201,MATCH($A726&amp;"-10",Matches!$J$2:$J$201,0))&lt;&gt;"",$C726&gt;=INDEX(Matches!$F$2:$F$201,MATCH($A726&amp;"-10",Matches!$J$2:$J$201,0))),"",IF(AND(V726=INDEX(Matches!$G$2:$G$201,MATCH($A726&amp;"-10",Matches!$J$2:$J$201,0)),W726=INDEX(Matches!$H$2:$H$201,MATCH($A726&amp;"-10",Matches!$J$2:$J$201,0))),5,IF(SIGN(V726-W726)&lt;&gt;SIGN(INDEX(Matches!$G$2:$G$201,MATCH($A726&amp;"-10",Matches!$J$2:$J$201,0))-INDEX(Matches!$H$2:$H$201,MATCH($A726&amp;"-10",Matches!$J$2:$J$201,0))),0,IF(V726-W726=INDEX(Matches!$G$2:$G$201,MATCH($A726&amp;"-10",Matches!$J$2:$J$201,0))-INDEX(Matches!$H$2:$H$201,MATCH($A726&amp;"-10",Matches!$J$2:$J$201,0)),3,2))))),""))</f>
        <v/>
      </c>
      <c r="AH726" s="13" t="str">
        <f aca="false">IF($B726="","",SUM(X726:AG726))</f>
        <v/>
      </c>
      <c r="AI726" s="12" t="str">
        <f aca="false">IF($B726="","",COUNTIF(X726:AG726,5))</f>
        <v/>
      </c>
      <c r="AJ726" s="12" t="str">
        <f aca="false">IF($B726="","",COUNTIF(X726:AG726,"&gt;=2"))</f>
        <v/>
      </c>
      <c r="AK726" s="12" t="str">
        <f aca="false">IF($B726="","",COUNT(X726:AG726))</f>
        <v/>
      </c>
    </row>
    <row r="727" customFormat="false" ht="15" hidden="false" customHeight="false" outlineLevel="0" collapsed="false">
      <c r="A727" s="7"/>
      <c r="B727" s="7"/>
      <c r="C727" s="11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12" t="str">
        <f aca="false">IF(OR($B727="",D727="",E727=""),"",IFERROR(IF(OR(INDEX(Matches!$I$2:$I$201,MATCH($A727&amp;"-1",Matches!$J$2:$J$201,0))="Void",INDEX(Matches!$G$2:$G$201,MATCH($A727&amp;"-1",Matches!$J$2:$J$201,0))="",INDEX(Matches!$H$2:$H$201,MATCH($A727&amp;"-1",Matches!$J$2:$J$201,0))=""),"",IF(AND($C727&lt;&gt;"",INDEX(Matches!$F$2:$F$201,MATCH($A727&amp;"-1",Matches!$J$2:$J$201,0))&lt;&gt;"",$C727&gt;=INDEX(Matches!$F$2:$F$201,MATCH($A727&amp;"-1",Matches!$J$2:$J$201,0))),"",IF(AND(D727=INDEX(Matches!$G$2:$G$201,MATCH($A727&amp;"-1",Matches!$J$2:$J$201,0)),E727=INDEX(Matches!$H$2:$H$201,MATCH($A727&amp;"-1",Matches!$J$2:$J$201,0))),5,IF(SIGN(D727-E727)&lt;&gt;SIGN(INDEX(Matches!$G$2:$G$201,MATCH($A727&amp;"-1",Matches!$J$2:$J$201,0))-INDEX(Matches!$H$2:$H$201,MATCH($A727&amp;"-1",Matches!$J$2:$J$201,0))),0,IF(D727-E727=INDEX(Matches!$G$2:$G$201,MATCH($A727&amp;"-1",Matches!$J$2:$J$201,0))-INDEX(Matches!$H$2:$H$201,MATCH($A727&amp;"-1",Matches!$J$2:$J$201,0)),3,2))))),""))</f>
        <v/>
      </c>
      <c r="Y727" s="12" t="str">
        <f aca="false">IF(OR($B727="",F727="",G727=""),"",IFERROR(IF(OR(INDEX(Matches!$I$2:$I$201,MATCH($A727&amp;"-2",Matches!$J$2:$J$201,0))="Void",INDEX(Matches!$G$2:$G$201,MATCH($A727&amp;"-2",Matches!$J$2:$J$201,0))="",INDEX(Matches!$H$2:$H$201,MATCH($A727&amp;"-2",Matches!$J$2:$J$201,0))=""),"",IF(AND($C727&lt;&gt;"",INDEX(Matches!$F$2:$F$201,MATCH($A727&amp;"-2",Matches!$J$2:$J$201,0))&lt;&gt;"",$C727&gt;=INDEX(Matches!$F$2:$F$201,MATCH($A727&amp;"-2",Matches!$J$2:$J$201,0))),"",IF(AND(F727=INDEX(Matches!$G$2:$G$201,MATCH($A727&amp;"-2",Matches!$J$2:$J$201,0)),G727=INDEX(Matches!$H$2:$H$201,MATCH($A727&amp;"-2",Matches!$J$2:$J$201,0))),5,IF(SIGN(F727-G727)&lt;&gt;SIGN(INDEX(Matches!$G$2:$G$201,MATCH($A727&amp;"-2",Matches!$J$2:$J$201,0))-INDEX(Matches!$H$2:$H$201,MATCH($A727&amp;"-2",Matches!$J$2:$J$201,0))),0,IF(F727-G727=INDEX(Matches!$G$2:$G$201,MATCH($A727&amp;"-2",Matches!$J$2:$J$201,0))-INDEX(Matches!$H$2:$H$201,MATCH($A727&amp;"-2",Matches!$J$2:$J$201,0)),3,2))))),""))</f>
        <v/>
      </c>
      <c r="Z727" s="12" t="str">
        <f aca="false">IF(OR($B727="",H727="",I727=""),"",IFERROR(IF(OR(INDEX(Matches!$I$2:$I$201,MATCH($A727&amp;"-3",Matches!$J$2:$J$201,0))="Void",INDEX(Matches!$G$2:$G$201,MATCH($A727&amp;"-3",Matches!$J$2:$J$201,0))="",INDEX(Matches!$H$2:$H$201,MATCH($A727&amp;"-3",Matches!$J$2:$J$201,0))=""),"",IF(AND($C727&lt;&gt;"",INDEX(Matches!$F$2:$F$201,MATCH($A727&amp;"-3",Matches!$J$2:$J$201,0))&lt;&gt;"",$C727&gt;=INDEX(Matches!$F$2:$F$201,MATCH($A727&amp;"-3",Matches!$J$2:$J$201,0))),"",IF(AND(H727=INDEX(Matches!$G$2:$G$201,MATCH($A727&amp;"-3",Matches!$J$2:$J$201,0)),I727=INDEX(Matches!$H$2:$H$201,MATCH($A727&amp;"-3",Matches!$J$2:$J$201,0))),5,IF(SIGN(H727-I727)&lt;&gt;SIGN(INDEX(Matches!$G$2:$G$201,MATCH($A727&amp;"-3",Matches!$J$2:$J$201,0))-INDEX(Matches!$H$2:$H$201,MATCH($A727&amp;"-3",Matches!$J$2:$J$201,0))),0,IF(H727-I727=INDEX(Matches!$G$2:$G$201,MATCH($A727&amp;"-3",Matches!$J$2:$J$201,0))-INDEX(Matches!$H$2:$H$201,MATCH($A727&amp;"-3",Matches!$J$2:$J$201,0)),3,2))))),""))</f>
        <v/>
      </c>
      <c r="AA727" s="12" t="str">
        <f aca="false">IF(OR($B727="",J727="",K727=""),"",IFERROR(IF(OR(INDEX(Matches!$I$2:$I$201,MATCH($A727&amp;"-4",Matches!$J$2:$J$201,0))="Void",INDEX(Matches!$G$2:$G$201,MATCH($A727&amp;"-4",Matches!$J$2:$J$201,0))="",INDEX(Matches!$H$2:$H$201,MATCH($A727&amp;"-4",Matches!$J$2:$J$201,0))=""),"",IF(AND($C727&lt;&gt;"",INDEX(Matches!$F$2:$F$201,MATCH($A727&amp;"-4",Matches!$J$2:$J$201,0))&lt;&gt;"",$C727&gt;=INDEX(Matches!$F$2:$F$201,MATCH($A727&amp;"-4",Matches!$J$2:$J$201,0))),"",IF(AND(J727=INDEX(Matches!$G$2:$G$201,MATCH($A727&amp;"-4",Matches!$J$2:$J$201,0)),K727=INDEX(Matches!$H$2:$H$201,MATCH($A727&amp;"-4",Matches!$J$2:$J$201,0))),5,IF(SIGN(J727-K727)&lt;&gt;SIGN(INDEX(Matches!$G$2:$G$201,MATCH($A727&amp;"-4",Matches!$J$2:$J$201,0))-INDEX(Matches!$H$2:$H$201,MATCH($A727&amp;"-4",Matches!$J$2:$J$201,0))),0,IF(J727-K727=INDEX(Matches!$G$2:$G$201,MATCH($A727&amp;"-4",Matches!$J$2:$J$201,0))-INDEX(Matches!$H$2:$H$201,MATCH($A727&amp;"-4",Matches!$J$2:$J$201,0)),3,2))))),""))</f>
        <v/>
      </c>
      <c r="AB727" s="12" t="str">
        <f aca="false">IF(OR($B727="",L727="",M727=""),"",IFERROR(IF(OR(INDEX(Matches!$I$2:$I$201,MATCH($A727&amp;"-5",Matches!$J$2:$J$201,0))="Void",INDEX(Matches!$G$2:$G$201,MATCH($A727&amp;"-5",Matches!$J$2:$J$201,0))="",INDEX(Matches!$H$2:$H$201,MATCH($A727&amp;"-5",Matches!$J$2:$J$201,0))=""),"",IF(AND($C727&lt;&gt;"",INDEX(Matches!$F$2:$F$201,MATCH($A727&amp;"-5",Matches!$J$2:$J$201,0))&lt;&gt;"",$C727&gt;=INDEX(Matches!$F$2:$F$201,MATCH($A727&amp;"-5",Matches!$J$2:$J$201,0))),"",IF(AND(L727=INDEX(Matches!$G$2:$G$201,MATCH($A727&amp;"-5",Matches!$J$2:$J$201,0)),M727=INDEX(Matches!$H$2:$H$201,MATCH($A727&amp;"-5",Matches!$J$2:$J$201,0))),5,IF(SIGN(L727-M727)&lt;&gt;SIGN(INDEX(Matches!$G$2:$G$201,MATCH($A727&amp;"-5",Matches!$J$2:$J$201,0))-INDEX(Matches!$H$2:$H$201,MATCH($A727&amp;"-5",Matches!$J$2:$J$201,0))),0,IF(L727-M727=INDEX(Matches!$G$2:$G$201,MATCH($A727&amp;"-5",Matches!$J$2:$J$201,0))-INDEX(Matches!$H$2:$H$201,MATCH($A727&amp;"-5",Matches!$J$2:$J$201,0)),3,2))))),""))</f>
        <v/>
      </c>
      <c r="AC727" s="12" t="str">
        <f aca="false">IF(OR($B727="",N727="",O727=""),"",IFERROR(IF(OR(INDEX(Matches!$I$2:$I$201,MATCH($A727&amp;"-6",Matches!$J$2:$J$201,0))="Void",INDEX(Matches!$G$2:$G$201,MATCH($A727&amp;"-6",Matches!$J$2:$J$201,0))="",INDEX(Matches!$H$2:$H$201,MATCH($A727&amp;"-6",Matches!$J$2:$J$201,0))=""),"",IF(AND($C727&lt;&gt;"",INDEX(Matches!$F$2:$F$201,MATCH($A727&amp;"-6",Matches!$J$2:$J$201,0))&lt;&gt;"",$C727&gt;=INDEX(Matches!$F$2:$F$201,MATCH($A727&amp;"-6",Matches!$J$2:$J$201,0))),"",IF(AND(N727=INDEX(Matches!$G$2:$G$201,MATCH($A727&amp;"-6",Matches!$J$2:$J$201,0)),O727=INDEX(Matches!$H$2:$H$201,MATCH($A727&amp;"-6",Matches!$J$2:$J$201,0))),5,IF(SIGN(N727-O727)&lt;&gt;SIGN(INDEX(Matches!$G$2:$G$201,MATCH($A727&amp;"-6",Matches!$J$2:$J$201,0))-INDEX(Matches!$H$2:$H$201,MATCH($A727&amp;"-6",Matches!$J$2:$J$201,0))),0,IF(N727-O727=INDEX(Matches!$G$2:$G$201,MATCH($A727&amp;"-6",Matches!$J$2:$J$201,0))-INDEX(Matches!$H$2:$H$201,MATCH($A727&amp;"-6",Matches!$J$2:$J$201,0)),3,2))))),""))</f>
        <v/>
      </c>
      <c r="AD727" s="12" t="str">
        <f aca="false">IF(OR($B727="",P727="",Q727=""),"",IFERROR(IF(OR(INDEX(Matches!$I$2:$I$201,MATCH($A727&amp;"-7",Matches!$J$2:$J$201,0))="Void",INDEX(Matches!$G$2:$G$201,MATCH($A727&amp;"-7",Matches!$J$2:$J$201,0))="",INDEX(Matches!$H$2:$H$201,MATCH($A727&amp;"-7",Matches!$J$2:$J$201,0))=""),"",IF(AND($C727&lt;&gt;"",INDEX(Matches!$F$2:$F$201,MATCH($A727&amp;"-7",Matches!$J$2:$J$201,0))&lt;&gt;"",$C727&gt;=INDEX(Matches!$F$2:$F$201,MATCH($A727&amp;"-7",Matches!$J$2:$J$201,0))),"",IF(AND(P727=INDEX(Matches!$G$2:$G$201,MATCH($A727&amp;"-7",Matches!$J$2:$J$201,0)),Q727=INDEX(Matches!$H$2:$H$201,MATCH($A727&amp;"-7",Matches!$J$2:$J$201,0))),5,IF(SIGN(P727-Q727)&lt;&gt;SIGN(INDEX(Matches!$G$2:$G$201,MATCH($A727&amp;"-7",Matches!$J$2:$J$201,0))-INDEX(Matches!$H$2:$H$201,MATCH($A727&amp;"-7",Matches!$J$2:$J$201,0))),0,IF(P727-Q727=INDEX(Matches!$G$2:$G$201,MATCH($A727&amp;"-7",Matches!$J$2:$J$201,0))-INDEX(Matches!$H$2:$H$201,MATCH($A727&amp;"-7",Matches!$J$2:$J$201,0)),3,2))))),""))</f>
        <v/>
      </c>
      <c r="AE727" s="12" t="str">
        <f aca="false">IF(OR($B727="",R727="",S727=""),"",IFERROR(IF(OR(INDEX(Matches!$I$2:$I$201,MATCH($A727&amp;"-8",Matches!$J$2:$J$201,0))="Void",INDEX(Matches!$G$2:$G$201,MATCH($A727&amp;"-8",Matches!$J$2:$J$201,0))="",INDEX(Matches!$H$2:$H$201,MATCH($A727&amp;"-8",Matches!$J$2:$J$201,0))=""),"",IF(AND($C727&lt;&gt;"",INDEX(Matches!$F$2:$F$201,MATCH($A727&amp;"-8",Matches!$J$2:$J$201,0))&lt;&gt;"",$C727&gt;=INDEX(Matches!$F$2:$F$201,MATCH($A727&amp;"-8",Matches!$J$2:$J$201,0))),"",IF(AND(R727=INDEX(Matches!$G$2:$G$201,MATCH($A727&amp;"-8",Matches!$J$2:$J$201,0)),S727=INDEX(Matches!$H$2:$H$201,MATCH($A727&amp;"-8",Matches!$J$2:$J$201,0))),5,IF(SIGN(R727-S727)&lt;&gt;SIGN(INDEX(Matches!$G$2:$G$201,MATCH($A727&amp;"-8",Matches!$J$2:$J$201,0))-INDEX(Matches!$H$2:$H$201,MATCH($A727&amp;"-8",Matches!$J$2:$J$201,0))),0,IF(R727-S727=INDEX(Matches!$G$2:$G$201,MATCH($A727&amp;"-8",Matches!$J$2:$J$201,0))-INDEX(Matches!$H$2:$H$201,MATCH($A727&amp;"-8",Matches!$J$2:$J$201,0)),3,2))))),""))</f>
        <v/>
      </c>
      <c r="AF727" s="12" t="str">
        <f aca="false">IF(OR($B727="",T727="",U727=""),"",IFERROR(IF(OR(INDEX(Matches!$I$2:$I$201,MATCH($A727&amp;"-9",Matches!$J$2:$J$201,0))="Void",INDEX(Matches!$G$2:$G$201,MATCH($A727&amp;"-9",Matches!$J$2:$J$201,0))="",INDEX(Matches!$H$2:$H$201,MATCH($A727&amp;"-9",Matches!$J$2:$J$201,0))=""),"",IF(AND($C727&lt;&gt;"",INDEX(Matches!$F$2:$F$201,MATCH($A727&amp;"-9",Matches!$J$2:$J$201,0))&lt;&gt;"",$C727&gt;=INDEX(Matches!$F$2:$F$201,MATCH($A727&amp;"-9",Matches!$J$2:$J$201,0))),"",IF(AND(T727=INDEX(Matches!$G$2:$G$201,MATCH($A727&amp;"-9",Matches!$J$2:$J$201,0)),U727=INDEX(Matches!$H$2:$H$201,MATCH($A727&amp;"-9",Matches!$J$2:$J$201,0))),5,IF(SIGN(T727-U727)&lt;&gt;SIGN(INDEX(Matches!$G$2:$G$201,MATCH($A727&amp;"-9",Matches!$J$2:$J$201,0))-INDEX(Matches!$H$2:$H$201,MATCH($A727&amp;"-9",Matches!$J$2:$J$201,0))),0,IF(T727-U727=INDEX(Matches!$G$2:$G$201,MATCH($A727&amp;"-9",Matches!$J$2:$J$201,0))-INDEX(Matches!$H$2:$H$201,MATCH($A727&amp;"-9",Matches!$J$2:$J$201,0)),3,2))))),""))</f>
        <v/>
      </c>
      <c r="AG727" s="12" t="str">
        <f aca="false">IF(OR($B727="",V727="",W727=""),"",IFERROR(IF(OR(INDEX(Matches!$I$2:$I$201,MATCH($A727&amp;"-10",Matches!$J$2:$J$201,0))="Void",INDEX(Matches!$G$2:$G$201,MATCH($A727&amp;"-10",Matches!$J$2:$J$201,0))="",INDEX(Matches!$H$2:$H$201,MATCH($A727&amp;"-10",Matches!$J$2:$J$201,0))=""),"",IF(AND($C727&lt;&gt;"",INDEX(Matches!$F$2:$F$201,MATCH($A727&amp;"-10",Matches!$J$2:$J$201,0))&lt;&gt;"",$C727&gt;=INDEX(Matches!$F$2:$F$201,MATCH($A727&amp;"-10",Matches!$J$2:$J$201,0))),"",IF(AND(V727=INDEX(Matches!$G$2:$G$201,MATCH($A727&amp;"-10",Matches!$J$2:$J$201,0)),W727=INDEX(Matches!$H$2:$H$201,MATCH($A727&amp;"-10",Matches!$J$2:$J$201,0))),5,IF(SIGN(V727-W727)&lt;&gt;SIGN(INDEX(Matches!$G$2:$G$201,MATCH($A727&amp;"-10",Matches!$J$2:$J$201,0))-INDEX(Matches!$H$2:$H$201,MATCH($A727&amp;"-10",Matches!$J$2:$J$201,0))),0,IF(V727-W727=INDEX(Matches!$G$2:$G$201,MATCH($A727&amp;"-10",Matches!$J$2:$J$201,0))-INDEX(Matches!$H$2:$H$201,MATCH($A727&amp;"-10",Matches!$J$2:$J$201,0)),3,2))))),""))</f>
        <v/>
      </c>
      <c r="AH727" s="13" t="str">
        <f aca="false">IF($B727="","",SUM(X727:AG727))</f>
        <v/>
      </c>
      <c r="AI727" s="12" t="str">
        <f aca="false">IF($B727="","",COUNTIF(X727:AG727,5))</f>
        <v/>
      </c>
      <c r="AJ727" s="12" t="str">
        <f aca="false">IF($B727="","",COUNTIF(X727:AG727,"&gt;=2"))</f>
        <v/>
      </c>
      <c r="AK727" s="12" t="str">
        <f aca="false">IF($B727="","",COUNT(X727:AG727))</f>
        <v/>
      </c>
    </row>
    <row r="728" customFormat="false" ht="15" hidden="false" customHeight="false" outlineLevel="0" collapsed="false">
      <c r="A728" s="7"/>
      <c r="B728" s="7"/>
      <c r="C728" s="11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12" t="str">
        <f aca="false">IF(OR($B728="",D728="",E728=""),"",IFERROR(IF(OR(INDEX(Matches!$I$2:$I$201,MATCH($A728&amp;"-1",Matches!$J$2:$J$201,0))="Void",INDEX(Matches!$G$2:$G$201,MATCH($A728&amp;"-1",Matches!$J$2:$J$201,0))="",INDEX(Matches!$H$2:$H$201,MATCH($A728&amp;"-1",Matches!$J$2:$J$201,0))=""),"",IF(AND($C728&lt;&gt;"",INDEX(Matches!$F$2:$F$201,MATCH($A728&amp;"-1",Matches!$J$2:$J$201,0))&lt;&gt;"",$C728&gt;=INDEX(Matches!$F$2:$F$201,MATCH($A728&amp;"-1",Matches!$J$2:$J$201,0))),"",IF(AND(D728=INDEX(Matches!$G$2:$G$201,MATCH($A728&amp;"-1",Matches!$J$2:$J$201,0)),E728=INDEX(Matches!$H$2:$H$201,MATCH($A728&amp;"-1",Matches!$J$2:$J$201,0))),5,IF(SIGN(D728-E728)&lt;&gt;SIGN(INDEX(Matches!$G$2:$G$201,MATCH($A728&amp;"-1",Matches!$J$2:$J$201,0))-INDEX(Matches!$H$2:$H$201,MATCH($A728&amp;"-1",Matches!$J$2:$J$201,0))),0,IF(D728-E728=INDEX(Matches!$G$2:$G$201,MATCH($A728&amp;"-1",Matches!$J$2:$J$201,0))-INDEX(Matches!$H$2:$H$201,MATCH($A728&amp;"-1",Matches!$J$2:$J$201,0)),3,2))))),""))</f>
        <v/>
      </c>
      <c r="Y728" s="12" t="str">
        <f aca="false">IF(OR($B728="",F728="",G728=""),"",IFERROR(IF(OR(INDEX(Matches!$I$2:$I$201,MATCH($A728&amp;"-2",Matches!$J$2:$J$201,0))="Void",INDEX(Matches!$G$2:$G$201,MATCH($A728&amp;"-2",Matches!$J$2:$J$201,0))="",INDEX(Matches!$H$2:$H$201,MATCH($A728&amp;"-2",Matches!$J$2:$J$201,0))=""),"",IF(AND($C728&lt;&gt;"",INDEX(Matches!$F$2:$F$201,MATCH($A728&amp;"-2",Matches!$J$2:$J$201,0))&lt;&gt;"",$C728&gt;=INDEX(Matches!$F$2:$F$201,MATCH($A728&amp;"-2",Matches!$J$2:$J$201,0))),"",IF(AND(F728=INDEX(Matches!$G$2:$G$201,MATCH($A728&amp;"-2",Matches!$J$2:$J$201,0)),G728=INDEX(Matches!$H$2:$H$201,MATCH($A728&amp;"-2",Matches!$J$2:$J$201,0))),5,IF(SIGN(F728-G728)&lt;&gt;SIGN(INDEX(Matches!$G$2:$G$201,MATCH($A728&amp;"-2",Matches!$J$2:$J$201,0))-INDEX(Matches!$H$2:$H$201,MATCH($A728&amp;"-2",Matches!$J$2:$J$201,0))),0,IF(F728-G728=INDEX(Matches!$G$2:$G$201,MATCH($A728&amp;"-2",Matches!$J$2:$J$201,0))-INDEX(Matches!$H$2:$H$201,MATCH($A728&amp;"-2",Matches!$J$2:$J$201,0)),3,2))))),""))</f>
        <v/>
      </c>
      <c r="Z728" s="12" t="str">
        <f aca="false">IF(OR($B728="",H728="",I728=""),"",IFERROR(IF(OR(INDEX(Matches!$I$2:$I$201,MATCH($A728&amp;"-3",Matches!$J$2:$J$201,0))="Void",INDEX(Matches!$G$2:$G$201,MATCH($A728&amp;"-3",Matches!$J$2:$J$201,0))="",INDEX(Matches!$H$2:$H$201,MATCH($A728&amp;"-3",Matches!$J$2:$J$201,0))=""),"",IF(AND($C728&lt;&gt;"",INDEX(Matches!$F$2:$F$201,MATCH($A728&amp;"-3",Matches!$J$2:$J$201,0))&lt;&gt;"",$C728&gt;=INDEX(Matches!$F$2:$F$201,MATCH($A728&amp;"-3",Matches!$J$2:$J$201,0))),"",IF(AND(H728=INDEX(Matches!$G$2:$G$201,MATCH($A728&amp;"-3",Matches!$J$2:$J$201,0)),I728=INDEX(Matches!$H$2:$H$201,MATCH($A728&amp;"-3",Matches!$J$2:$J$201,0))),5,IF(SIGN(H728-I728)&lt;&gt;SIGN(INDEX(Matches!$G$2:$G$201,MATCH($A728&amp;"-3",Matches!$J$2:$J$201,0))-INDEX(Matches!$H$2:$H$201,MATCH($A728&amp;"-3",Matches!$J$2:$J$201,0))),0,IF(H728-I728=INDEX(Matches!$G$2:$G$201,MATCH($A728&amp;"-3",Matches!$J$2:$J$201,0))-INDEX(Matches!$H$2:$H$201,MATCH($A728&amp;"-3",Matches!$J$2:$J$201,0)),3,2))))),""))</f>
        <v/>
      </c>
      <c r="AA728" s="12" t="str">
        <f aca="false">IF(OR($B728="",J728="",K728=""),"",IFERROR(IF(OR(INDEX(Matches!$I$2:$I$201,MATCH($A728&amp;"-4",Matches!$J$2:$J$201,0))="Void",INDEX(Matches!$G$2:$G$201,MATCH($A728&amp;"-4",Matches!$J$2:$J$201,0))="",INDEX(Matches!$H$2:$H$201,MATCH($A728&amp;"-4",Matches!$J$2:$J$201,0))=""),"",IF(AND($C728&lt;&gt;"",INDEX(Matches!$F$2:$F$201,MATCH($A728&amp;"-4",Matches!$J$2:$J$201,0))&lt;&gt;"",$C728&gt;=INDEX(Matches!$F$2:$F$201,MATCH($A728&amp;"-4",Matches!$J$2:$J$201,0))),"",IF(AND(J728=INDEX(Matches!$G$2:$G$201,MATCH($A728&amp;"-4",Matches!$J$2:$J$201,0)),K728=INDEX(Matches!$H$2:$H$201,MATCH($A728&amp;"-4",Matches!$J$2:$J$201,0))),5,IF(SIGN(J728-K728)&lt;&gt;SIGN(INDEX(Matches!$G$2:$G$201,MATCH($A728&amp;"-4",Matches!$J$2:$J$201,0))-INDEX(Matches!$H$2:$H$201,MATCH($A728&amp;"-4",Matches!$J$2:$J$201,0))),0,IF(J728-K728=INDEX(Matches!$G$2:$G$201,MATCH($A728&amp;"-4",Matches!$J$2:$J$201,0))-INDEX(Matches!$H$2:$H$201,MATCH($A728&amp;"-4",Matches!$J$2:$J$201,0)),3,2))))),""))</f>
        <v/>
      </c>
      <c r="AB728" s="12" t="str">
        <f aca="false">IF(OR($B728="",L728="",M728=""),"",IFERROR(IF(OR(INDEX(Matches!$I$2:$I$201,MATCH($A728&amp;"-5",Matches!$J$2:$J$201,0))="Void",INDEX(Matches!$G$2:$G$201,MATCH($A728&amp;"-5",Matches!$J$2:$J$201,0))="",INDEX(Matches!$H$2:$H$201,MATCH($A728&amp;"-5",Matches!$J$2:$J$201,0))=""),"",IF(AND($C728&lt;&gt;"",INDEX(Matches!$F$2:$F$201,MATCH($A728&amp;"-5",Matches!$J$2:$J$201,0))&lt;&gt;"",$C728&gt;=INDEX(Matches!$F$2:$F$201,MATCH($A728&amp;"-5",Matches!$J$2:$J$201,0))),"",IF(AND(L728=INDEX(Matches!$G$2:$G$201,MATCH($A728&amp;"-5",Matches!$J$2:$J$201,0)),M728=INDEX(Matches!$H$2:$H$201,MATCH($A728&amp;"-5",Matches!$J$2:$J$201,0))),5,IF(SIGN(L728-M728)&lt;&gt;SIGN(INDEX(Matches!$G$2:$G$201,MATCH($A728&amp;"-5",Matches!$J$2:$J$201,0))-INDEX(Matches!$H$2:$H$201,MATCH($A728&amp;"-5",Matches!$J$2:$J$201,0))),0,IF(L728-M728=INDEX(Matches!$G$2:$G$201,MATCH($A728&amp;"-5",Matches!$J$2:$J$201,0))-INDEX(Matches!$H$2:$H$201,MATCH($A728&amp;"-5",Matches!$J$2:$J$201,0)),3,2))))),""))</f>
        <v/>
      </c>
      <c r="AC728" s="12" t="str">
        <f aca="false">IF(OR($B728="",N728="",O728=""),"",IFERROR(IF(OR(INDEX(Matches!$I$2:$I$201,MATCH($A728&amp;"-6",Matches!$J$2:$J$201,0))="Void",INDEX(Matches!$G$2:$G$201,MATCH($A728&amp;"-6",Matches!$J$2:$J$201,0))="",INDEX(Matches!$H$2:$H$201,MATCH($A728&amp;"-6",Matches!$J$2:$J$201,0))=""),"",IF(AND($C728&lt;&gt;"",INDEX(Matches!$F$2:$F$201,MATCH($A728&amp;"-6",Matches!$J$2:$J$201,0))&lt;&gt;"",$C728&gt;=INDEX(Matches!$F$2:$F$201,MATCH($A728&amp;"-6",Matches!$J$2:$J$201,0))),"",IF(AND(N728=INDEX(Matches!$G$2:$G$201,MATCH($A728&amp;"-6",Matches!$J$2:$J$201,0)),O728=INDEX(Matches!$H$2:$H$201,MATCH($A728&amp;"-6",Matches!$J$2:$J$201,0))),5,IF(SIGN(N728-O728)&lt;&gt;SIGN(INDEX(Matches!$G$2:$G$201,MATCH($A728&amp;"-6",Matches!$J$2:$J$201,0))-INDEX(Matches!$H$2:$H$201,MATCH($A728&amp;"-6",Matches!$J$2:$J$201,0))),0,IF(N728-O728=INDEX(Matches!$G$2:$G$201,MATCH($A728&amp;"-6",Matches!$J$2:$J$201,0))-INDEX(Matches!$H$2:$H$201,MATCH($A728&amp;"-6",Matches!$J$2:$J$201,0)),3,2))))),""))</f>
        <v/>
      </c>
      <c r="AD728" s="12" t="str">
        <f aca="false">IF(OR($B728="",P728="",Q728=""),"",IFERROR(IF(OR(INDEX(Matches!$I$2:$I$201,MATCH($A728&amp;"-7",Matches!$J$2:$J$201,0))="Void",INDEX(Matches!$G$2:$G$201,MATCH($A728&amp;"-7",Matches!$J$2:$J$201,0))="",INDEX(Matches!$H$2:$H$201,MATCH($A728&amp;"-7",Matches!$J$2:$J$201,0))=""),"",IF(AND($C728&lt;&gt;"",INDEX(Matches!$F$2:$F$201,MATCH($A728&amp;"-7",Matches!$J$2:$J$201,0))&lt;&gt;"",$C728&gt;=INDEX(Matches!$F$2:$F$201,MATCH($A728&amp;"-7",Matches!$J$2:$J$201,0))),"",IF(AND(P728=INDEX(Matches!$G$2:$G$201,MATCH($A728&amp;"-7",Matches!$J$2:$J$201,0)),Q728=INDEX(Matches!$H$2:$H$201,MATCH($A728&amp;"-7",Matches!$J$2:$J$201,0))),5,IF(SIGN(P728-Q728)&lt;&gt;SIGN(INDEX(Matches!$G$2:$G$201,MATCH($A728&amp;"-7",Matches!$J$2:$J$201,0))-INDEX(Matches!$H$2:$H$201,MATCH($A728&amp;"-7",Matches!$J$2:$J$201,0))),0,IF(P728-Q728=INDEX(Matches!$G$2:$G$201,MATCH($A728&amp;"-7",Matches!$J$2:$J$201,0))-INDEX(Matches!$H$2:$H$201,MATCH($A728&amp;"-7",Matches!$J$2:$J$201,0)),3,2))))),""))</f>
        <v/>
      </c>
      <c r="AE728" s="12" t="str">
        <f aca="false">IF(OR($B728="",R728="",S728=""),"",IFERROR(IF(OR(INDEX(Matches!$I$2:$I$201,MATCH($A728&amp;"-8",Matches!$J$2:$J$201,0))="Void",INDEX(Matches!$G$2:$G$201,MATCH($A728&amp;"-8",Matches!$J$2:$J$201,0))="",INDEX(Matches!$H$2:$H$201,MATCH($A728&amp;"-8",Matches!$J$2:$J$201,0))=""),"",IF(AND($C728&lt;&gt;"",INDEX(Matches!$F$2:$F$201,MATCH($A728&amp;"-8",Matches!$J$2:$J$201,0))&lt;&gt;"",$C728&gt;=INDEX(Matches!$F$2:$F$201,MATCH($A728&amp;"-8",Matches!$J$2:$J$201,0))),"",IF(AND(R728=INDEX(Matches!$G$2:$G$201,MATCH($A728&amp;"-8",Matches!$J$2:$J$201,0)),S728=INDEX(Matches!$H$2:$H$201,MATCH($A728&amp;"-8",Matches!$J$2:$J$201,0))),5,IF(SIGN(R728-S728)&lt;&gt;SIGN(INDEX(Matches!$G$2:$G$201,MATCH($A728&amp;"-8",Matches!$J$2:$J$201,0))-INDEX(Matches!$H$2:$H$201,MATCH($A728&amp;"-8",Matches!$J$2:$J$201,0))),0,IF(R728-S728=INDEX(Matches!$G$2:$G$201,MATCH($A728&amp;"-8",Matches!$J$2:$J$201,0))-INDEX(Matches!$H$2:$H$201,MATCH($A728&amp;"-8",Matches!$J$2:$J$201,0)),3,2))))),""))</f>
        <v/>
      </c>
      <c r="AF728" s="12" t="str">
        <f aca="false">IF(OR($B728="",T728="",U728=""),"",IFERROR(IF(OR(INDEX(Matches!$I$2:$I$201,MATCH($A728&amp;"-9",Matches!$J$2:$J$201,0))="Void",INDEX(Matches!$G$2:$G$201,MATCH($A728&amp;"-9",Matches!$J$2:$J$201,0))="",INDEX(Matches!$H$2:$H$201,MATCH($A728&amp;"-9",Matches!$J$2:$J$201,0))=""),"",IF(AND($C728&lt;&gt;"",INDEX(Matches!$F$2:$F$201,MATCH($A728&amp;"-9",Matches!$J$2:$J$201,0))&lt;&gt;"",$C728&gt;=INDEX(Matches!$F$2:$F$201,MATCH($A728&amp;"-9",Matches!$J$2:$J$201,0))),"",IF(AND(T728=INDEX(Matches!$G$2:$G$201,MATCH($A728&amp;"-9",Matches!$J$2:$J$201,0)),U728=INDEX(Matches!$H$2:$H$201,MATCH($A728&amp;"-9",Matches!$J$2:$J$201,0))),5,IF(SIGN(T728-U728)&lt;&gt;SIGN(INDEX(Matches!$G$2:$G$201,MATCH($A728&amp;"-9",Matches!$J$2:$J$201,0))-INDEX(Matches!$H$2:$H$201,MATCH($A728&amp;"-9",Matches!$J$2:$J$201,0))),0,IF(T728-U728=INDEX(Matches!$G$2:$G$201,MATCH($A728&amp;"-9",Matches!$J$2:$J$201,0))-INDEX(Matches!$H$2:$H$201,MATCH($A728&amp;"-9",Matches!$J$2:$J$201,0)),3,2))))),""))</f>
        <v/>
      </c>
      <c r="AG728" s="12" t="str">
        <f aca="false">IF(OR($B728="",V728="",W728=""),"",IFERROR(IF(OR(INDEX(Matches!$I$2:$I$201,MATCH($A728&amp;"-10",Matches!$J$2:$J$201,0))="Void",INDEX(Matches!$G$2:$G$201,MATCH($A728&amp;"-10",Matches!$J$2:$J$201,0))="",INDEX(Matches!$H$2:$H$201,MATCH($A728&amp;"-10",Matches!$J$2:$J$201,0))=""),"",IF(AND($C728&lt;&gt;"",INDEX(Matches!$F$2:$F$201,MATCH($A728&amp;"-10",Matches!$J$2:$J$201,0))&lt;&gt;"",$C728&gt;=INDEX(Matches!$F$2:$F$201,MATCH($A728&amp;"-10",Matches!$J$2:$J$201,0))),"",IF(AND(V728=INDEX(Matches!$G$2:$G$201,MATCH($A728&amp;"-10",Matches!$J$2:$J$201,0)),W728=INDEX(Matches!$H$2:$H$201,MATCH($A728&amp;"-10",Matches!$J$2:$J$201,0))),5,IF(SIGN(V728-W728)&lt;&gt;SIGN(INDEX(Matches!$G$2:$G$201,MATCH($A728&amp;"-10",Matches!$J$2:$J$201,0))-INDEX(Matches!$H$2:$H$201,MATCH($A728&amp;"-10",Matches!$J$2:$J$201,0))),0,IF(V728-W728=INDEX(Matches!$G$2:$G$201,MATCH($A728&amp;"-10",Matches!$J$2:$J$201,0))-INDEX(Matches!$H$2:$H$201,MATCH($A728&amp;"-10",Matches!$J$2:$J$201,0)),3,2))))),""))</f>
        <v/>
      </c>
      <c r="AH728" s="13" t="str">
        <f aca="false">IF($B728="","",SUM(X728:AG728))</f>
        <v/>
      </c>
      <c r="AI728" s="12" t="str">
        <f aca="false">IF($B728="","",COUNTIF(X728:AG728,5))</f>
        <v/>
      </c>
      <c r="AJ728" s="12" t="str">
        <f aca="false">IF($B728="","",COUNTIF(X728:AG728,"&gt;=2"))</f>
        <v/>
      </c>
      <c r="AK728" s="12" t="str">
        <f aca="false">IF($B728="","",COUNT(X728:AG728))</f>
        <v/>
      </c>
    </row>
    <row r="729" customFormat="false" ht="15" hidden="false" customHeight="false" outlineLevel="0" collapsed="false">
      <c r="A729" s="7"/>
      <c r="B729" s="7"/>
      <c r="C729" s="11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12" t="str">
        <f aca="false">IF(OR($B729="",D729="",E729=""),"",IFERROR(IF(OR(INDEX(Matches!$I$2:$I$201,MATCH($A729&amp;"-1",Matches!$J$2:$J$201,0))="Void",INDEX(Matches!$G$2:$G$201,MATCH($A729&amp;"-1",Matches!$J$2:$J$201,0))="",INDEX(Matches!$H$2:$H$201,MATCH($A729&amp;"-1",Matches!$J$2:$J$201,0))=""),"",IF(AND($C729&lt;&gt;"",INDEX(Matches!$F$2:$F$201,MATCH($A729&amp;"-1",Matches!$J$2:$J$201,0))&lt;&gt;"",$C729&gt;=INDEX(Matches!$F$2:$F$201,MATCH($A729&amp;"-1",Matches!$J$2:$J$201,0))),"",IF(AND(D729=INDEX(Matches!$G$2:$G$201,MATCH($A729&amp;"-1",Matches!$J$2:$J$201,0)),E729=INDEX(Matches!$H$2:$H$201,MATCH($A729&amp;"-1",Matches!$J$2:$J$201,0))),5,IF(SIGN(D729-E729)&lt;&gt;SIGN(INDEX(Matches!$G$2:$G$201,MATCH($A729&amp;"-1",Matches!$J$2:$J$201,0))-INDEX(Matches!$H$2:$H$201,MATCH($A729&amp;"-1",Matches!$J$2:$J$201,0))),0,IF(D729-E729=INDEX(Matches!$G$2:$G$201,MATCH($A729&amp;"-1",Matches!$J$2:$J$201,0))-INDEX(Matches!$H$2:$H$201,MATCH($A729&amp;"-1",Matches!$J$2:$J$201,0)),3,2))))),""))</f>
        <v/>
      </c>
      <c r="Y729" s="12" t="str">
        <f aca="false">IF(OR($B729="",F729="",G729=""),"",IFERROR(IF(OR(INDEX(Matches!$I$2:$I$201,MATCH($A729&amp;"-2",Matches!$J$2:$J$201,0))="Void",INDEX(Matches!$G$2:$G$201,MATCH($A729&amp;"-2",Matches!$J$2:$J$201,0))="",INDEX(Matches!$H$2:$H$201,MATCH($A729&amp;"-2",Matches!$J$2:$J$201,0))=""),"",IF(AND($C729&lt;&gt;"",INDEX(Matches!$F$2:$F$201,MATCH($A729&amp;"-2",Matches!$J$2:$J$201,0))&lt;&gt;"",$C729&gt;=INDEX(Matches!$F$2:$F$201,MATCH($A729&amp;"-2",Matches!$J$2:$J$201,0))),"",IF(AND(F729=INDEX(Matches!$G$2:$G$201,MATCH($A729&amp;"-2",Matches!$J$2:$J$201,0)),G729=INDEX(Matches!$H$2:$H$201,MATCH($A729&amp;"-2",Matches!$J$2:$J$201,0))),5,IF(SIGN(F729-G729)&lt;&gt;SIGN(INDEX(Matches!$G$2:$G$201,MATCH($A729&amp;"-2",Matches!$J$2:$J$201,0))-INDEX(Matches!$H$2:$H$201,MATCH($A729&amp;"-2",Matches!$J$2:$J$201,0))),0,IF(F729-G729=INDEX(Matches!$G$2:$G$201,MATCH($A729&amp;"-2",Matches!$J$2:$J$201,0))-INDEX(Matches!$H$2:$H$201,MATCH($A729&amp;"-2",Matches!$J$2:$J$201,0)),3,2))))),""))</f>
        <v/>
      </c>
      <c r="Z729" s="12" t="str">
        <f aca="false">IF(OR($B729="",H729="",I729=""),"",IFERROR(IF(OR(INDEX(Matches!$I$2:$I$201,MATCH($A729&amp;"-3",Matches!$J$2:$J$201,0))="Void",INDEX(Matches!$G$2:$G$201,MATCH($A729&amp;"-3",Matches!$J$2:$J$201,0))="",INDEX(Matches!$H$2:$H$201,MATCH($A729&amp;"-3",Matches!$J$2:$J$201,0))=""),"",IF(AND($C729&lt;&gt;"",INDEX(Matches!$F$2:$F$201,MATCH($A729&amp;"-3",Matches!$J$2:$J$201,0))&lt;&gt;"",$C729&gt;=INDEX(Matches!$F$2:$F$201,MATCH($A729&amp;"-3",Matches!$J$2:$J$201,0))),"",IF(AND(H729=INDEX(Matches!$G$2:$G$201,MATCH($A729&amp;"-3",Matches!$J$2:$J$201,0)),I729=INDEX(Matches!$H$2:$H$201,MATCH($A729&amp;"-3",Matches!$J$2:$J$201,0))),5,IF(SIGN(H729-I729)&lt;&gt;SIGN(INDEX(Matches!$G$2:$G$201,MATCH($A729&amp;"-3",Matches!$J$2:$J$201,0))-INDEX(Matches!$H$2:$H$201,MATCH($A729&amp;"-3",Matches!$J$2:$J$201,0))),0,IF(H729-I729=INDEX(Matches!$G$2:$G$201,MATCH($A729&amp;"-3",Matches!$J$2:$J$201,0))-INDEX(Matches!$H$2:$H$201,MATCH($A729&amp;"-3",Matches!$J$2:$J$201,0)),3,2))))),""))</f>
        <v/>
      </c>
      <c r="AA729" s="12" t="str">
        <f aca="false">IF(OR($B729="",J729="",K729=""),"",IFERROR(IF(OR(INDEX(Matches!$I$2:$I$201,MATCH($A729&amp;"-4",Matches!$J$2:$J$201,0))="Void",INDEX(Matches!$G$2:$G$201,MATCH($A729&amp;"-4",Matches!$J$2:$J$201,0))="",INDEX(Matches!$H$2:$H$201,MATCH($A729&amp;"-4",Matches!$J$2:$J$201,0))=""),"",IF(AND($C729&lt;&gt;"",INDEX(Matches!$F$2:$F$201,MATCH($A729&amp;"-4",Matches!$J$2:$J$201,0))&lt;&gt;"",$C729&gt;=INDEX(Matches!$F$2:$F$201,MATCH($A729&amp;"-4",Matches!$J$2:$J$201,0))),"",IF(AND(J729=INDEX(Matches!$G$2:$G$201,MATCH($A729&amp;"-4",Matches!$J$2:$J$201,0)),K729=INDEX(Matches!$H$2:$H$201,MATCH($A729&amp;"-4",Matches!$J$2:$J$201,0))),5,IF(SIGN(J729-K729)&lt;&gt;SIGN(INDEX(Matches!$G$2:$G$201,MATCH($A729&amp;"-4",Matches!$J$2:$J$201,0))-INDEX(Matches!$H$2:$H$201,MATCH($A729&amp;"-4",Matches!$J$2:$J$201,0))),0,IF(J729-K729=INDEX(Matches!$G$2:$G$201,MATCH($A729&amp;"-4",Matches!$J$2:$J$201,0))-INDEX(Matches!$H$2:$H$201,MATCH($A729&amp;"-4",Matches!$J$2:$J$201,0)),3,2))))),""))</f>
        <v/>
      </c>
      <c r="AB729" s="12" t="str">
        <f aca="false">IF(OR($B729="",L729="",M729=""),"",IFERROR(IF(OR(INDEX(Matches!$I$2:$I$201,MATCH($A729&amp;"-5",Matches!$J$2:$J$201,0))="Void",INDEX(Matches!$G$2:$G$201,MATCH($A729&amp;"-5",Matches!$J$2:$J$201,0))="",INDEX(Matches!$H$2:$H$201,MATCH($A729&amp;"-5",Matches!$J$2:$J$201,0))=""),"",IF(AND($C729&lt;&gt;"",INDEX(Matches!$F$2:$F$201,MATCH($A729&amp;"-5",Matches!$J$2:$J$201,0))&lt;&gt;"",$C729&gt;=INDEX(Matches!$F$2:$F$201,MATCH($A729&amp;"-5",Matches!$J$2:$J$201,0))),"",IF(AND(L729=INDEX(Matches!$G$2:$G$201,MATCH($A729&amp;"-5",Matches!$J$2:$J$201,0)),M729=INDEX(Matches!$H$2:$H$201,MATCH($A729&amp;"-5",Matches!$J$2:$J$201,0))),5,IF(SIGN(L729-M729)&lt;&gt;SIGN(INDEX(Matches!$G$2:$G$201,MATCH($A729&amp;"-5",Matches!$J$2:$J$201,0))-INDEX(Matches!$H$2:$H$201,MATCH($A729&amp;"-5",Matches!$J$2:$J$201,0))),0,IF(L729-M729=INDEX(Matches!$G$2:$G$201,MATCH($A729&amp;"-5",Matches!$J$2:$J$201,0))-INDEX(Matches!$H$2:$H$201,MATCH($A729&amp;"-5",Matches!$J$2:$J$201,0)),3,2))))),""))</f>
        <v/>
      </c>
      <c r="AC729" s="12" t="str">
        <f aca="false">IF(OR($B729="",N729="",O729=""),"",IFERROR(IF(OR(INDEX(Matches!$I$2:$I$201,MATCH($A729&amp;"-6",Matches!$J$2:$J$201,0))="Void",INDEX(Matches!$G$2:$G$201,MATCH($A729&amp;"-6",Matches!$J$2:$J$201,0))="",INDEX(Matches!$H$2:$H$201,MATCH($A729&amp;"-6",Matches!$J$2:$J$201,0))=""),"",IF(AND($C729&lt;&gt;"",INDEX(Matches!$F$2:$F$201,MATCH($A729&amp;"-6",Matches!$J$2:$J$201,0))&lt;&gt;"",$C729&gt;=INDEX(Matches!$F$2:$F$201,MATCH($A729&amp;"-6",Matches!$J$2:$J$201,0))),"",IF(AND(N729=INDEX(Matches!$G$2:$G$201,MATCH($A729&amp;"-6",Matches!$J$2:$J$201,0)),O729=INDEX(Matches!$H$2:$H$201,MATCH($A729&amp;"-6",Matches!$J$2:$J$201,0))),5,IF(SIGN(N729-O729)&lt;&gt;SIGN(INDEX(Matches!$G$2:$G$201,MATCH($A729&amp;"-6",Matches!$J$2:$J$201,0))-INDEX(Matches!$H$2:$H$201,MATCH($A729&amp;"-6",Matches!$J$2:$J$201,0))),0,IF(N729-O729=INDEX(Matches!$G$2:$G$201,MATCH($A729&amp;"-6",Matches!$J$2:$J$201,0))-INDEX(Matches!$H$2:$H$201,MATCH($A729&amp;"-6",Matches!$J$2:$J$201,0)),3,2))))),""))</f>
        <v/>
      </c>
      <c r="AD729" s="12" t="str">
        <f aca="false">IF(OR($B729="",P729="",Q729=""),"",IFERROR(IF(OR(INDEX(Matches!$I$2:$I$201,MATCH($A729&amp;"-7",Matches!$J$2:$J$201,0))="Void",INDEX(Matches!$G$2:$G$201,MATCH($A729&amp;"-7",Matches!$J$2:$J$201,0))="",INDEX(Matches!$H$2:$H$201,MATCH($A729&amp;"-7",Matches!$J$2:$J$201,0))=""),"",IF(AND($C729&lt;&gt;"",INDEX(Matches!$F$2:$F$201,MATCH($A729&amp;"-7",Matches!$J$2:$J$201,0))&lt;&gt;"",$C729&gt;=INDEX(Matches!$F$2:$F$201,MATCH($A729&amp;"-7",Matches!$J$2:$J$201,0))),"",IF(AND(P729=INDEX(Matches!$G$2:$G$201,MATCH($A729&amp;"-7",Matches!$J$2:$J$201,0)),Q729=INDEX(Matches!$H$2:$H$201,MATCH($A729&amp;"-7",Matches!$J$2:$J$201,0))),5,IF(SIGN(P729-Q729)&lt;&gt;SIGN(INDEX(Matches!$G$2:$G$201,MATCH($A729&amp;"-7",Matches!$J$2:$J$201,0))-INDEX(Matches!$H$2:$H$201,MATCH($A729&amp;"-7",Matches!$J$2:$J$201,0))),0,IF(P729-Q729=INDEX(Matches!$G$2:$G$201,MATCH($A729&amp;"-7",Matches!$J$2:$J$201,0))-INDEX(Matches!$H$2:$H$201,MATCH($A729&amp;"-7",Matches!$J$2:$J$201,0)),3,2))))),""))</f>
        <v/>
      </c>
      <c r="AE729" s="12" t="str">
        <f aca="false">IF(OR($B729="",R729="",S729=""),"",IFERROR(IF(OR(INDEX(Matches!$I$2:$I$201,MATCH($A729&amp;"-8",Matches!$J$2:$J$201,0))="Void",INDEX(Matches!$G$2:$G$201,MATCH($A729&amp;"-8",Matches!$J$2:$J$201,0))="",INDEX(Matches!$H$2:$H$201,MATCH($A729&amp;"-8",Matches!$J$2:$J$201,0))=""),"",IF(AND($C729&lt;&gt;"",INDEX(Matches!$F$2:$F$201,MATCH($A729&amp;"-8",Matches!$J$2:$J$201,0))&lt;&gt;"",$C729&gt;=INDEX(Matches!$F$2:$F$201,MATCH($A729&amp;"-8",Matches!$J$2:$J$201,0))),"",IF(AND(R729=INDEX(Matches!$G$2:$G$201,MATCH($A729&amp;"-8",Matches!$J$2:$J$201,0)),S729=INDEX(Matches!$H$2:$H$201,MATCH($A729&amp;"-8",Matches!$J$2:$J$201,0))),5,IF(SIGN(R729-S729)&lt;&gt;SIGN(INDEX(Matches!$G$2:$G$201,MATCH($A729&amp;"-8",Matches!$J$2:$J$201,0))-INDEX(Matches!$H$2:$H$201,MATCH($A729&amp;"-8",Matches!$J$2:$J$201,0))),0,IF(R729-S729=INDEX(Matches!$G$2:$G$201,MATCH($A729&amp;"-8",Matches!$J$2:$J$201,0))-INDEX(Matches!$H$2:$H$201,MATCH($A729&amp;"-8",Matches!$J$2:$J$201,0)),3,2))))),""))</f>
        <v/>
      </c>
      <c r="AF729" s="12" t="str">
        <f aca="false">IF(OR($B729="",T729="",U729=""),"",IFERROR(IF(OR(INDEX(Matches!$I$2:$I$201,MATCH($A729&amp;"-9",Matches!$J$2:$J$201,0))="Void",INDEX(Matches!$G$2:$G$201,MATCH($A729&amp;"-9",Matches!$J$2:$J$201,0))="",INDEX(Matches!$H$2:$H$201,MATCH($A729&amp;"-9",Matches!$J$2:$J$201,0))=""),"",IF(AND($C729&lt;&gt;"",INDEX(Matches!$F$2:$F$201,MATCH($A729&amp;"-9",Matches!$J$2:$J$201,0))&lt;&gt;"",$C729&gt;=INDEX(Matches!$F$2:$F$201,MATCH($A729&amp;"-9",Matches!$J$2:$J$201,0))),"",IF(AND(T729=INDEX(Matches!$G$2:$G$201,MATCH($A729&amp;"-9",Matches!$J$2:$J$201,0)),U729=INDEX(Matches!$H$2:$H$201,MATCH($A729&amp;"-9",Matches!$J$2:$J$201,0))),5,IF(SIGN(T729-U729)&lt;&gt;SIGN(INDEX(Matches!$G$2:$G$201,MATCH($A729&amp;"-9",Matches!$J$2:$J$201,0))-INDEX(Matches!$H$2:$H$201,MATCH($A729&amp;"-9",Matches!$J$2:$J$201,0))),0,IF(T729-U729=INDEX(Matches!$G$2:$G$201,MATCH($A729&amp;"-9",Matches!$J$2:$J$201,0))-INDEX(Matches!$H$2:$H$201,MATCH($A729&amp;"-9",Matches!$J$2:$J$201,0)),3,2))))),""))</f>
        <v/>
      </c>
      <c r="AG729" s="12" t="str">
        <f aca="false">IF(OR($B729="",V729="",W729=""),"",IFERROR(IF(OR(INDEX(Matches!$I$2:$I$201,MATCH($A729&amp;"-10",Matches!$J$2:$J$201,0))="Void",INDEX(Matches!$G$2:$G$201,MATCH($A729&amp;"-10",Matches!$J$2:$J$201,0))="",INDEX(Matches!$H$2:$H$201,MATCH($A729&amp;"-10",Matches!$J$2:$J$201,0))=""),"",IF(AND($C729&lt;&gt;"",INDEX(Matches!$F$2:$F$201,MATCH($A729&amp;"-10",Matches!$J$2:$J$201,0))&lt;&gt;"",$C729&gt;=INDEX(Matches!$F$2:$F$201,MATCH($A729&amp;"-10",Matches!$J$2:$J$201,0))),"",IF(AND(V729=INDEX(Matches!$G$2:$G$201,MATCH($A729&amp;"-10",Matches!$J$2:$J$201,0)),W729=INDEX(Matches!$H$2:$H$201,MATCH($A729&amp;"-10",Matches!$J$2:$J$201,0))),5,IF(SIGN(V729-W729)&lt;&gt;SIGN(INDEX(Matches!$G$2:$G$201,MATCH($A729&amp;"-10",Matches!$J$2:$J$201,0))-INDEX(Matches!$H$2:$H$201,MATCH($A729&amp;"-10",Matches!$J$2:$J$201,0))),0,IF(V729-W729=INDEX(Matches!$G$2:$G$201,MATCH($A729&amp;"-10",Matches!$J$2:$J$201,0))-INDEX(Matches!$H$2:$H$201,MATCH($A729&amp;"-10",Matches!$J$2:$J$201,0)),3,2))))),""))</f>
        <v/>
      </c>
      <c r="AH729" s="13" t="str">
        <f aca="false">IF($B729="","",SUM(X729:AG729))</f>
        <v/>
      </c>
      <c r="AI729" s="12" t="str">
        <f aca="false">IF($B729="","",COUNTIF(X729:AG729,5))</f>
        <v/>
      </c>
      <c r="AJ729" s="12" t="str">
        <f aca="false">IF($B729="","",COUNTIF(X729:AG729,"&gt;=2"))</f>
        <v/>
      </c>
      <c r="AK729" s="12" t="str">
        <f aca="false">IF($B729="","",COUNT(X729:AG729))</f>
        <v/>
      </c>
    </row>
    <row r="730" customFormat="false" ht="15" hidden="false" customHeight="false" outlineLevel="0" collapsed="false">
      <c r="A730" s="7"/>
      <c r="B730" s="7"/>
      <c r="C730" s="11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12" t="str">
        <f aca="false">IF(OR($B730="",D730="",E730=""),"",IFERROR(IF(OR(INDEX(Matches!$I$2:$I$201,MATCH($A730&amp;"-1",Matches!$J$2:$J$201,0))="Void",INDEX(Matches!$G$2:$G$201,MATCH($A730&amp;"-1",Matches!$J$2:$J$201,0))="",INDEX(Matches!$H$2:$H$201,MATCH($A730&amp;"-1",Matches!$J$2:$J$201,0))=""),"",IF(AND($C730&lt;&gt;"",INDEX(Matches!$F$2:$F$201,MATCH($A730&amp;"-1",Matches!$J$2:$J$201,0))&lt;&gt;"",$C730&gt;=INDEX(Matches!$F$2:$F$201,MATCH($A730&amp;"-1",Matches!$J$2:$J$201,0))),"",IF(AND(D730=INDEX(Matches!$G$2:$G$201,MATCH($A730&amp;"-1",Matches!$J$2:$J$201,0)),E730=INDEX(Matches!$H$2:$H$201,MATCH($A730&amp;"-1",Matches!$J$2:$J$201,0))),5,IF(SIGN(D730-E730)&lt;&gt;SIGN(INDEX(Matches!$G$2:$G$201,MATCH($A730&amp;"-1",Matches!$J$2:$J$201,0))-INDEX(Matches!$H$2:$H$201,MATCH($A730&amp;"-1",Matches!$J$2:$J$201,0))),0,IF(D730-E730=INDEX(Matches!$G$2:$G$201,MATCH($A730&amp;"-1",Matches!$J$2:$J$201,0))-INDEX(Matches!$H$2:$H$201,MATCH($A730&amp;"-1",Matches!$J$2:$J$201,0)),3,2))))),""))</f>
        <v/>
      </c>
      <c r="Y730" s="12" t="str">
        <f aca="false">IF(OR($B730="",F730="",G730=""),"",IFERROR(IF(OR(INDEX(Matches!$I$2:$I$201,MATCH($A730&amp;"-2",Matches!$J$2:$J$201,0))="Void",INDEX(Matches!$G$2:$G$201,MATCH($A730&amp;"-2",Matches!$J$2:$J$201,0))="",INDEX(Matches!$H$2:$H$201,MATCH($A730&amp;"-2",Matches!$J$2:$J$201,0))=""),"",IF(AND($C730&lt;&gt;"",INDEX(Matches!$F$2:$F$201,MATCH($A730&amp;"-2",Matches!$J$2:$J$201,0))&lt;&gt;"",$C730&gt;=INDEX(Matches!$F$2:$F$201,MATCH($A730&amp;"-2",Matches!$J$2:$J$201,0))),"",IF(AND(F730=INDEX(Matches!$G$2:$G$201,MATCH($A730&amp;"-2",Matches!$J$2:$J$201,0)),G730=INDEX(Matches!$H$2:$H$201,MATCH($A730&amp;"-2",Matches!$J$2:$J$201,0))),5,IF(SIGN(F730-G730)&lt;&gt;SIGN(INDEX(Matches!$G$2:$G$201,MATCH($A730&amp;"-2",Matches!$J$2:$J$201,0))-INDEX(Matches!$H$2:$H$201,MATCH($A730&amp;"-2",Matches!$J$2:$J$201,0))),0,IF(F730-G730=INDEX(Matches!$G$2:$G$201,MATCH($A730&amp;"-2",Matches!$J$2:$J$201,0))-INDEX(Matches!$H$2:$H$201,MATCH($A730&amp;"-2",Matches!$J$2:$J$201,0)),3,2))))),""))</f>
        <v/>
      </c>
      <c r="Z730" s="12" t="str">
        <f aca="false">IF(OR($B730="",H730="",I730=""),"",IFERROR(IF(OR(INDEX(Matches!$I$2:$I$201,MATCH($A730&amp;"-3",Matches!$J$2:$J$201,0))="Void",INDEX(Matches!$G$2:$G$201,MATCH($A730&amp;"-3",Matches!$J$2:$J$201,0))="",INDEX(Matches!$H$2:$H$201,MATCH($A730&amp;"-3",Matches!$J$2:$J$201,0))=""),"",IF(AND($C730&lt;&gt;"",INDEX(Matches!$F$2:$F$201,MATCH($A730&amp;"-3",Matches!$J$2:$J$201,0))&lt;&gt;"",$C730&gt;=INDEX(Matches!$F$2:$F$201,MATCH($A730&amp;"-3",Matches!$J$2:$J$201,0))),"",IF(AND(H730=INDEX(Matches!$G$2:$G$201,MATCH($A730&amp;"-3",Matches!$J$2:$J$201,0)),I730=INDEX(Matches!$H$2:$H$201,MATCH($A730&amp;"-3",Matches!$J$2:$J$201,0))),5,IF(SIGN(H730-I730)&lt;&gt;SIGN(INDEX(Matches!$G$2:$G$201,MATCH($A730&amp;"-3",Matches!$J$2:$J$201,0))-INDEX(Matches!$H$2:$H$201,MATCH($A730&amp;"-3",Matches!$J$2:$J$201,0))),0,IF(H730-I730=INDEX(Matches!$G$2:$G$201,MATCH($A730&amp;"-3",Matches!$J$2:$J$201,0))-INDEX(Matches!$H$2:$H$201,MATCH($A730&amp;"-3",Matches!$J$2:$J$201,0)),3,2))))),""))</f>
        <v/>
      </c>
      <c r="AA730" s="12" t="str">
        <f aca="false">IF(OR($B730="",J730="",K730=""),"",IFERROR(IF(OR(INDEX(Matches!$I$2:$I$201,MATCH($A730&amp;"-4",Matches!$J$2:$J$201,0))="Void",INDEX(Matches!$G$2:$G$201,MATCH($A730&amp;"-4",Matches!$J$2:$J$201,0))="",INDEX(Matches!$H$2:$H$201,MATCH($A730&amp;"-4",Matches!$J$2:$J$201,0))=""),"",IF(AND($C730&lt;&gt;"",INDEX(Matches!$F$2:$F$201,MATCH($A730&amp;"-4",Matches!$J$2:$J$201,0))&lt;&gt;"",$C730&gt;=INDEX(Matches!$F$2:$F$201,MATCH($A730&amp;"-4",Matches!$J$2:$J$201,0))),"",IF(AND(J730=INDEX(Matches!$G$2:$G$201,MATCH($A730&amp;"-4",Matches!$J$2:$J$201,0)),K730=INDEX(Matches!$H$2:$H$201,MATCH($A730&amp;"-4",Matches!$J$2:$J$201,0))),5,IF(SIGN(J730-K730)&lt;&gt;SIGN(INDEX(Matches!$G$2:$G$201,MATCH($A730&amp;"-4",Matches!$J$2:$J$201,0))-INDEX(Matches!$H$2:$H$201,MATCH($A730&amp;"-4",Matches!$J$2:$J$201,0))),0,IF(J730-K730=INDEX(Matches!$G$2:$G$201,MATCH($A730&amp;"-4",Matches!$J$2:$J$201,0))-INDEX(Matches!$H$2:$H$201,MATCH($A730&amp;"-4",Matches!$J$2:$J$201,0)),3,2))))),""))</f>
        <v/>
      </c>
      <c r="AB730" s="12" t="str">
        <f aca="false">IF(OR($B730="",L730="",M730=""),"",IFERROR(IF(OR(INDEX(Matches!$I$2:$I$201,MATCH($A730&amp;"-5",Matches!$J$2:$J$201,0))="Void",INDEX(Matches!$G$2:$G$201,MATCH($A730&amp;"-5",Matches!$J$2:$J$201,0))="",INDEX(Matches!$H$2:$H$201,MATCH($A730&amp;"-5",Matches!$J$2:$J$201,0))=""),"",IF(AND($C730&lt;&gt;"",INDEX(Matches!$F$2:$F$201,MATCH($A730&amp;"-5",Matches!$J$2:$J$201,0))&lt;&gt;"",$C730&gt;=INDEX(Matches!$F$2:$F$201,MATCH($A730&amp;"-5",Matches!$J$2:$J$201,0))),"",IF(AND(L730=INDEX(Matches!$G$2:$G$201,MATCH($A730&amp;"-5",Matches!$J$2:$J$201,0)),M730=INDEX(Matches!$H$2:$H$201,MATCH($A730&amp;"-5",Matches!$J$2:$J$201,0))),5,IF(SIGN(L730-M730)&lt;&gt;SIGN(INDEX(Matches!$G$2:$G$201,MATCH($A730&amp;"-5",Matches!$J$2:$J$201,0))-INDEX(Matches!$H$2:$H$201,MATCH($A730&amp;"-5",Matches!$J$2:$J$201,0))),0,IF(L730-M730=INDEX(Matches!$G$2:$G$201,MATCH($A730&amp;"-5",Matches!$J$2:$J$201,0))-INDEX(Matches!$H$2:$H$201,MATCH($A730&amp;"-5",Matches!$J$2:$J$201,0)),3,2))))),""))</f>
        <v/>
      </c>
      <c r="AC730" s="12" t="str">
        <f aca="false">IF(OR($B730="",N730="",O730=""),"",IFERROR(IF(OR(INDEX(Matches!$I$2:$I$201,MATCH($A730&amp;"-6",Matches!$J$2:$J$201,0))="Void",INDEX(Matches!$G$2:$G$201,MATCH($A730&amp;"-6",Matches!$J$2:$J$201,0))="",INDEX(Matches!$H$2:$H$201,MATCH($A730&amp;"-6",Matches!$J$2:$J$201,0))=""),"",IF(AND($C730&lt;&gt;"",INDEX(Matches!$F$2:$F$201,MATCH($A730&amp;"-6",Matches!$J$2:$J$201,0))&lt;&gt;"",$C730&gt;=INDEX(Matches!$F$2:$F$201,MATCH($A730&amp;"-6",Matches!$J$2:$J$201,0))),"",IF(AND(N730=INDEX(Matches!$G$2:$G$201,MATCH($A730&amp;"-6",Matches!$J$2:$J$201,0)),O730=INDEX(Matches!$H$2:$H$201,MATCH($A730&amp;"-6",Matches!$J$2:$J$201,0))),5,IF(SIGN(N730-O730)&lt;&gt;SIGN(INDEX(Matches!$G$2:$G$201,MATCH($A730&amp;"-6",Matches!$J$2:$J$201,0))-INDEX(Matches!$H$2:$H$201,MATCH($A730&amp;"-6",Matches!$J$2:$J$201,0))),0,IF(N730-O730=INDEX(Matches!$G$2:$G$201,MATCH($A730&amp;"-6",Matches!$J$2:$J$201,0))-INDEX(Matches!$H$2:$H$201,MATCH($A730&amp;"-6",Matches!$J$2:$J$201,0)),3,2))))),""))</f>
        <v/>
      </c>
      <c r="AD730" s="12" t="str">
        <f aca="false">IF(OR($B730="",P730="",Q730=""),"",IFERROR(IF(OR(INDEX(Matches!$I$2:$I$201,MATCH($A730&amp;"-7",Matches!$J$2:$J$201,0))="Void",INDEX(Matches!$G$2:$G$201,MATCH($A730&amp;"-7",Matches!$J$2:$J$201,0))="",INDEX(Matches!$H$2:$H$201,MATCH($A730&amp;"-7",Matches!$J$2:$J$201,0))=""),"",IF(AND($C730&lt;&gt;"",INDEX(Matches!$F$2:$F$201,MATCH($A730&amp;"-7",Matches!$J$2:$J$201,0))&lt;&gt;"",$C730&gt;=INDEX(Matches!$F$2:$F$201,MATCH($A730&amp;"-7",Matches!$J$2:$J$201,0))),"",IF(AND(P730=INDEX(Matches!$G$2:$G$201,MATCH($A730&amp;"-7",Matches!$J$2:$J$201,0)),Q730=INDEX(Matches!$H$2:$H$201,MATCH($A730&amp;"-7",Matches!$J$2:$J$201,0))),5,IF(SIGN(P730-Q730)&lt;&gt;SIGN(INDEX(Matches!$G$2:$G$201,MATCH($A730&amp;"-7",Matches!$J$2:$J$201,0))-INDEX(Matches!$H$2:$H$201,MATCH($A730&amp;"-7",Matches!$J$2:$J$201,0))),0,IF(P730-Q730=INDEX(Matches!$G$2:$G$201,MATCH($A730&amp;"-7",Matches!$J$2:$J$201,0))-INDEX(Matches!$H$2:$H$201,MATCH($A730&amp;"-7",Matches!$J$2:$J$201,0)),3,2))))),""))</f>
        <v/>
      </c>
      <c r="AE730" s="12" t="str">
        <f aca="false">IF(OR($B730="",R730="",S730=""),"",IFERROR(IF(OR(INDEX(Matches!$I$2:$I$201,MATCH($A730&amp;"-8",Matches!$J$2:$J$201,0))="Void",INDEX(Matches!$G$2:$G$201,MATCH($A730&amp;"-8",Matches!$J$2:$J$201,0))="",INDEX(Matches!$H$2:$H$201,MATCH($A730&amp;"-8",Matches!$J$2:$J$201,0))=""),"",IF(AND($C730&lt;&gt;"",INDEX(Matches!$F$2:$F$201,MATCH($A730&amp;"-8",Matches!$J$2:$J$201,0))&lt;&gt;"",$C730&gt;=INDEX(Matches!$F$2:$F$201,MATCH($A730&amp;"-8",Matches!$J$2:$J$201,0))),"",IF(AND(R730=INDEX(Matches!$G$2:$G$201,MATCH($A730&amp;"-8",Matches!$J$2:$J$201,0)),S730=INDEX(Matches!$H$2:$H$201,MATCH($A730&amp;"-8",Matches!$J$2:$J$201,0))),5,IF(SIGN(R730-S730)&lt;&gt;SIGN(INDEX(Matches!$G$2:$G$201,MATCH($A730&amp;"-8",Matches!$J$2:$J$201,0))-INDEX(Matches!$H$2:$H$201,MATCH($A730&amp;"-8",Matches!$J$2:$J$201,0))),0,IF(R730-S730=INDEX(Matches!$G$2:$G$201,MATCH($A730&amp;"-8",Matches!$J$2:$J$201,0))-INDEX(Matches!$H$2:$H$201,MATCH($A730&amp;"-8",Matches!$J$2:$J$201,0)),3,2))))),""))</f>
        <v/>
      </c>
      <c r="AF730" s="12" t="str">
        <f aca="false">IF(OR($B730="",T730="",U730=""),"",IFERROR(IF(OR(INDEX(Matches!$I$2:$I$201,MATCH($A730&amp;"-9",Matches!$J$2:$J$201,0))="Void",INDEX(Matches!$G$2:$G$201,MATCH($A730&amp;"-9",Matches!$J$2:$J$201,0))="",INDEX(Matches!$H$2:$H$201,MATCH($A730&amp;"-9",Matches!$J$2:$J$201,0))=""),"",IF(AND($C730&lt;&gt;"",INDEX(Matches!$F$2:$F$201,MATCH($A730&amp;"-9",Matches!$J$2:$J$201,0))&lt;&gt;"",$C730&gt;=INDEX(Matches!$F$2:$F$201,MATCH($A730&amp;"-9",Matches!$J$2:$J$201,0))),"",IF(AND(T730=INDEX(Matches!$G$2:$G$201,MATCH($A730&amp;"-9",Matches!$J$2:$J$201,0)),U730=INDEX(Matches!$H$2:$H$201,MATCH($A730&amp;"-9",Matches!$J$2:$J$201,0))),5,IF(SIGN(T730-U730)&lt;&gt;SIGN(INDEX(Matches!$G$2:$G$201,MATCH($A730&amp;"-9",Matches!$J$2:$J$201,0))-INDEX(Matches!$H$2:$H$201,MATCH($A730&amp;"-9",Matches!$J$2:$J$201,0))),0,IF(T730-U730=INDEX(Matches!$G$2:$G$201,MATCH($A730&amp;"-9",Matches!$J$2:$J$201,0))-INDEX(Matches!$H$2:$H$201,MATCH($A730&amp;"-9",Matches!$J$2:$J$201,0)),3,2))))),""))</f>
        <v/>
      </c>
      <c r="AG730" s="12" t="str">
        <f aca="false">IF(OR($B730="",V730="",W730=""),"",IFERROR(IF(OR(INDEX(Matches!$I$2:$I$201,MATCH($A730&amp;"-10",Matches!$J$2:$J$201,0))="Void",INDEX(Matches!$G$2:$G$201,MATCH($A730&amp;"-10",Matches!$J$2:$J$201,0))="",INDEX(Matches!$H$2:$H$201,MATCH($A730&amp;"-10",Matches!$J$2:$J$201,0))=""),"",IF(AND($C730&lt;&gt;"",INDEX(Matches!$F$2:$F$201,MATCH($A730&amp;"-10",Matches!$J$2:$J$201,0))&lt;&gt;"",$C730&gt;=INDEX(Matches!$F$2:$F$201,MATCH($A730&amp;"-10",Matches!$J$2:$J$201,0))),"",IF(AND(V730=INDEX(Matches!$G$2:$G$201,MATCH($A730&amp;"-10",Matches!$J$2:$J$201,0)),W730=INDEX(Matches!$H$2:$H$201,MATCH($A730&amp;"-10",Matches!$J$2:$J$201,0))),5,IF(SIGN(V730-W730)&lt;&gt;SIGN(INDEX(Matches!$G$2:$G$201,MATCH($A730&amp;"-10",Matches!$J$2:$J$201,0))-INDEX(Matches!$H$2:$H$201,MATCH($A730&amp;"-10",Matches!$J$2:$J$201,0))),0,IF(V730-W730=INDEX(Matches!$G$2:$G$201,MATCH($A730&amp;"-10",Matches!$J$2:$J$201,0))-INDEX(Matches!$H$2:$H$201,MATCH($A730&amp;"-10",Matches!$J$2:$J$201,0)),3,2))))),""))</f>
        <v/>
      </c>
      <c r="AH730" s="13" t="str">
        <f aca="false">IF($B730="","",SUM(X730:AG730))</f>
        <v/>
      </c>
      <c r="AI730" s="12" t="str">
        <f aca="false">IF($B730="","",COUNTIF(X730:AG730,5))</f>
        <v/>
      </c>
      <c r="AJ730" s="12" t="str">
        <f aca="false">IF($B730="","",COUNTIF(X730:AG730,"&gt;=2"))</f>
        <v/>
      </c>
      <c r="AK730" s="12" t="str">
        <f aca="false">IF($B730="","",COUNT(X730:AG730))</f>
        <v/>
      </c>
    </row>
    <row r="731" customFormat="false" ht="15" hidden="false" customHeight="false" outlineLevel="0" collapsed="false">
      <c r="A731" s="7"/>
      <c r="B731" s="7"/>
      <c r="C731" s="11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12" t="str">
        <f aca="false">IF(OR($B731="",D731="",E731=""),"",IFERROR(IF(OR(INDEX(Matches!$I$2:$I$201,MATCH($A731&amp;"-1",Matches!$J$2:$J$201,0))="Void",INDEX(Matches!$G$2:$G$201,MATCH($A731&amp;"-1",Matches!$J$2:$J$201,0))="",INDEX(Matches!$H$2:$H$201,MATCH($A731&amp;"-1",Matches!$J$2:$J$201,0))=""),"",IF(AND($C731&lt;&gt;"",INDEX(Matches!$F$2:$F$201,MATCH($A731&amp;"-1",Matches!$J$2:$J$201,0))&lt;&gt;"",$C731&gt;=INDEX(Matches!$F$2:$F$201,MATCH($A731&amp;"-1",Matches!$J$2:$J$201,0))),"",IF(AND(D731=INDEX(Matches!$G$2:$G$201,MATCH($A731&amp;"-1",Matches!$J$2:$J$201,0)),E731=INDEX(Matches!$H$2:$H$201,MATCH($A731&amp;"-1",Matches!$J$2:$J$201,0))),5,IF(SIGN(D731-E731)&lt;&gt;SIGN(INDEX(Matches!$G$2:$G$201,MATCH($A731&amp;"-1",Matches!$J$2:$J$201,0))-INDEX(Matches!$H$2:$H$201,MATCH($A731&amp;"-1",Matches!$J$2:$J$201,0))),0,IF(D731-E731=INDEX(Matches!$G$2:$G$201,MATCH($A731&amp;"-1",Matches!$J$2:$J$201,0))-INDEX(Matches!$H$2:$H$201,MATCH($A731&amp;"-1",Matches!$J$2:$J$201,0)),3,2))))),""))</f>
        <v/>
      </c>
      <c r="Y731" s="12" t="str">
        <f aca="false">IF(OR($B731="",F731="",G731=""),"",IFERROR(IF(OR(INDEX(Matches!$I$2:$I$201,MATCH($A731&amp;"-2",Matches!$J$2:$J$201,0))="Void",INDEX(Matches!$G$2:$G$201,MATCH($A731&amp;"-2",Matches!$J$2:$J$201,0))="",INDEX(Matches!$H$2:$H$201,MATCH($A731&amp;"-2",Matches!$J$2:$J$201,0))=""),"",IF(AND($C731&lt;&gt;"",INDEX(Matches!$F$2:$F$201,MATCH($A731&amp;"-2",Matches!$J$2:$J$201,0))&lt;&gt;"",$C731&gt;=INDEX(Matches!$F$2:$F$201,MATCH($A731&amp;"-2",Matches!$J$2:$J$201,0))),"",IF(AND(F731=INDEX(Matches!$G$2:$G$201,MATCH($A731&amp;"-2",Matches!$J$2:$J$201,0)),G731=INDEX(Matches!$H$2:$H$201,MATCH($A731&amp;"-2",Matches!$J$2:$J$201,0))),5,IF(SIGN(F731-G731)&lt;&gt;SIGN(INDEX(Matches!$G$2:$G$201,MATCH($A731&amp;"-2",Matches!$J$2:$J$201,0))-INDEX(Matches!$H$2:$H$201,MATCH($A731&amp;"-2",Matches!$J$2:$J$201,0))),0,IF(F731-G731=INDEX(Matches!$G$2:$G$201,MATCH($A731&amp;"-2",Matches!$J$2:$J$201,0))-INDEX(Matches!$H$2:$H$201,MATCH($A731&amp;"-2",Matches!$J$2:$J$201,0)),3,2))))),""))</f>
        <v/>
      </c>
      <c r="Z731" s="12" t="str">
        <f aca="false">IF(OR($B731="",H731="",I731=""),"",IFERROR(IF(OR(INDEX(Matches!$I$2:$I$201,MATCH($A731&amp;"-3",Matches!$J$2:$J$201,0))="Void",INDEX(Matches!$G$2:$G$201,MATCH($A731&amp;"-3",Matches!$J$2:$J$201,0))="",INDEX(Matches!$H$2:$H$201,MATCH($A731&amp;"-3",Matches!$J$2:$J$201,0))=""),"",IF(AND($C731&lt;&gt;"",INDEX(Matches!$F$2:$F$201,MATCH($A731&amp;"-3",Matches!$J$2:$J$201,0))&lt;&gt;"",$C731&gt;=INDEX(Matches!$F$2:$F$201,MATCH($A731&amp;"-3",Matches!$J$2:$J$201,0))),"",IF(AND(H731=INDEX(Matches!$G$2:$G$201,MATCH($A731&amp;"-3",Matches!$J$2:$J$201,0)),I731=INDEX(Matches!$H$2:$H$201,MATCH($A731&amp;"-3",Matches!$J$2:$J$201,0))),5,IF(SIGN(H731-I731)&lt;&gt;SIGN(INDEX(Matches!$G$2:$G$201,MATCH($A731&amp;"-3",Matches!$J$2:$J$201,0))-INDEX(Matches!$H$2:$H$201,MATCH($A731&amp;"-3",Matches!$J$2:$J$201,0))),0,IF(H731-I731=INDEX(Matches!$G$2:$G$201,MATCH($A731&amp;"-3",Matches!$J$2:$J$201,0))-INDEX(Matches!$H$2:$H$201,MATCH($A731&amp;"-3",Matches!$J$2:$J$201,0)),3,2))))),""))</f>
        <v/>
      </c>
      <c r="AA731" s="12" t="str">
        <f aca="false">IF(OR($B731="",J731="",K731=""),"",IFERROR(IF(OR(INDEX(Matches!$I$2:$I$201,MATCH($A731&amp;"-4",Matches!$J$2:$J$201,0))="Void",INDEX(Matches!$G$2:$G$201,MATCH($A731&amp;"-4",Matches!$J$2:$J$201,0))="",INDEX(Matches!$H$2:$H$201,MATCH($A731&amp;"-4",Matches!$J$2:$J$201,0))=""),"",IF(AND($C731&lt;&gt;"",INDEX(Matches!$F$2:$F$201,MATCH($A731&amp;"-4",Matches!$J$2:$J$201,0))&lt;&gt;"",$C731&gt;=INDEX(Matches!$F$2:$F$201,MATCH($A731&amp;"-4",Matches!$J$2:$J$201,0))),"",IF(AND(J731=INDEX(Matches!$G$2:$G$201,MATCH($A731&amp;"-4",Matches!$J$2:$J$201,0)),K731=INDEX(Matches!$H$2:$H$201,MATCH($A731&amp;"-4",Matches!$J$2:$J$201,0))),5,IF(SIGN(J731-K731)&lt;&gt;SIGN(INDEX(Matches!$G$2:$G$201,MATCH($A731&amp;"-4",Matches!$J$2:$J$201,0))-INDEX(Matches!$H$2:$H$201,MATCH($A731&amp;"-4",Matches!$J$2:$J$201,0))),0,IF(J731-K731=INDEX(Matches!$G$2:$G$201,MATCH($A731&amp;"-4",Matches!$J$2:$J$201,0))-INDEX(Matches!$H$2:$H$201,MATCH($A731&amp;"-4",Matches!$J$2:$J$201,0)),3,2))))),""))</f>
        <v/>
      </c>
      <c r="AB731" s="12" t="str">
        <f aca="false">IF(OR($B731="",L731="",M731=""),"",IFERROR(IF(OR(INDEX(Matches!$I$2:$I$201,MATCH($A731&amp;"-5",Matches!$J$2:$J$201,0))="Void",INDEX(Matches!$G$2:$G$201,MATCH($A731&amp;"-5",Matches!$J$2:$J$201,0))="",INDEX(Matches!$H$2:$H$201,MATCH($A731&amp;"-5",Matches!$J$2:$J$201,0))=""),"",IF(AND($C731&lt;&gt;"",INDEX(Matches!$F$2:$F$201,MATCH($A731&amp;"-5",Matches!$J$2:$J$201,0))&lt;&gt;"",$C731&gt;=INDEX(Matches!$F$2:$F$201,MATCH($A731&amp;"-5",Matches!$J$2:$J$201,0))),"",IF(AND(L731=INDEX(Matches!$G$2:$G$201,MATCH($A731&amp;"-5",Matches!$J$2:$J$201,0)),M731=INDEX(Matches!$H$2:$H$201,MATCH($A731&amp;"-5",Matches!$J$2:$J$201,0))),5,IF(SIGN(L731-M731)&lt;&gt;SIGN(INDEX(Matches!$G$2:$G$201,MATCH($A731&amp;"-5",Matches!$J$2:$J$201,0))-INDEX(Matches!$H$2:$H$201,MATCH($A731&amp;"-5",Matches!$J$2:$J$201,0))),0,IF(L731-M731=INDEX(Matches!$G$2:$G$201,MATCH($A731&amp;"-5",Matches!$J$2:$J$201,0))-INDEX(Matches!$H$2:$H$201,MATCH($A731&amp;"-5",Matches!$J$2:$J$201,0)),3,2))))),""))</f>
        <v/>
      </c>
      <c r="AC731" s="12" t="str">
        <f aca="false">IF(OR($B731="",N731="",O731=""),"",IFERROR(IF(OR(INDEX(Matches!$I$2:$I$201,MATCH($A731&amp;"-6",Matches!$J$2:$J$201,0))="Void",INDEX(Matches!$G$2:$G$201,MATCH($A731&amp;"-6",Matches!$J$2:$J$201,0))="",INDEX(Matches!$H$2:$H$201,MATCH($A731&amp;"-6",Matches!$J$2:$J$201,0))=""),"",IF(AND($C731&lt;&gt;"",INDEX(Matches!$F$2:$F$201,MATCH($A731&amp;"-6",Matches!$J$2:$J$201,0))&lt;&gt;"",$C731&gt;=INDEX(Matches!$F$2:$F$201,MATCH($A731&amp;"-6",Matches!$J$2:$J$201,0))),"",IF(AND(N731=INDEX(Matches!$G$2:$G$201,MATCH($A731&amp;"-6",Matches!$J$2:$J$201,0)),O731=INDEX(Matches!$H$2:$H$201,MATCH($A731&amp;"-6",Matches!$J$2:$J$201,0))),5,IF(SIGN(N731-O731)&lt;&gt;SIGN(INDEX(Matches!$G$2:$G$201,MATCH($A731&amp;"-6",Matches!$J$2:$J$201,0))-INDEX(Matches!$H$2:$H$201,MATCH($A731&amp;"-6",Matches!$J$2:$J$201,0))),0,IF(N731-O731=INDEX(Matches!$G$2:$G$201,MATCH($A731&amp;"-6",Matches!$J$2:$J$201,0))-INDEX(Matches!$H$2:$H$201,MATCH($A731&amp;"-6",Matches!$J$2:$J$201,0)),3,2))))),""))</f>
        <v/>
      </c>
      <c r="AD731" s="12" t="str">
        <f aca="false">IF(OR($B731="",P731="",Q731=""),"",IFERROR(IF(OR(INDEX(Matches!$I$2:$I$201,MATCH($A731&amp;"-7",Matches!$J$2:$J$201,0))="Void",INDEX(Matches!$G$2:$G$201,MATCH($A731&amp;"-7",Matches!$J$2:$J$201,0))="",INDEX(Matches!$H$2:$H$201,MATCH($A731&amp;"-7",Matches!$J$2:$J$201,0))=""),"",IF(AND($C731&lt;&gt;"",INDEX(Matches!$F$2:$F$201,MATCH($A731&amp;"-7",Matches!$J$2:$J$201,0))&lt;&gt;"",$C731&gt;=INDEX(Matches!$F$2:$F$201,MATCH($A731&amp;"-7",Matches!$J$2:$J$201,0))),"",IF(AND(P731=INDEX(Matches!$G$2:$G$201,MATCH($A731&amp;"-7",Matches!$J$2:$J$201,0)),Q731=INDEX(Matches!$H$2:$H$201,MATCH($A731&amp;"-7",Matches!$J$2:$J$201,0))),5,IF(SIGN(P731-Q731)&lt;&gt;SIGN(INDEX(Matches!$G$2:$G$201,MATCH($A731&amp;"-7",Matches!$J$2:$J$201,0))-INDEX(Matches!$H$2:$H$201,MATCH($A731&amp;"-7",Matches!$J$2:$J$201,0))),0,IF(P731-Q731=INDEX(Matches!$G$2:$G$201,MATCH($A731&amp;"-7",Matches!$J$2:$J$201,0))-INDEX(Matches!$H$2:$H$201,MATCH($A731&amp;"-7",Matches!$J$2:$J$201,0)),3,2))))),""))</f>
        <v/>
      </c>
      <c r="AE731" s="12" t="str">
        <f aca="false">IF(OR($B731="",R731="",S731=""),"",IFERROR(IF(OR(INDEX(Matches!$I$2:$I$201,MATCH($A731&amp;"-8",Matches!$J$2:$J$201,0))="Void",INDEX(Matches!$G$2:$G$201,MATCH($A731&amp;"-8",Matches!$J$2:$J$201,0))="",INDEX(Matches!$H$2:$H$201,MATCH($A731&amp;"-8",Matches!$J$2:$J$201,0))=""),"",IF(AND($C731&lt;&gt;"",INDEX(Matches!$F$2:$F$201,MATCH($A731&amp;"-8",Matches!$J$2:$J$201,0))&lt;&gt;"",$C731&gt;=INDEX(Matches!$F$2:$F$201,MATCH($A731&amp;"-8",Matches!$J$2:$J$201,0))),"",IF(AND(R731=INDEX(Matches!$G$2:$G$201,MATCH($A731&amp;"-8",Matches!$J$2:$J$201,0)),S731=INDEX(Matches!$H$2:$H$201,MATCH($A731&amp;"-8",Matches!$J$2:$J$201,0))),5,IF(SIGN(R731-S731)&lt;&gt;SIGN(INDEX(Matches!$G$2:$G$201,MATCH($A731&amp;"-8",Matches!$J$2:$J$201,0))-INDEX(Matches!$H$2:$H$201,MATCH($A731&amp;"-8",Matches!$J$2:$J$201,0))),0,IF(R731-S731=INDEX(Matches!$G$2:$G$201,MATCH($A731&amp;"-8",Matches!$J$2:$J$201,0))-INDEX(Matches!$H$2:$H$201,MATCH($A731&amp;"-8",Matches!$J$2:$J$201,0)),3,2))))),""))</f>
        <v/>
      </c>
      <c r="AF731" s="12" t="str">
        <f aca="false">IF(OR($B731="",T731="",U731=""),"",IFERROR(IF(OR(INDEX(Matches!$I$2:$I$201,MATCH($A731&amp;"-9",Matches!$J$2:$J$201,0))="Void",INDEX(Matches!$G$2:$G$201,MATCH($A731&amp;"-9",Matches!$J$2:$J$201,0))="",INDEX(Matches!$H$2:$H$201,MATCH($A731&amp;"-9",Matches!$J$2:$J$201,0))=""),"",IF(AND($C731&lt;&gt;"",INDEX(Matches!$F$2:$F$201,MATCH($A731&amp;"-9",Matches!$J$2:$J$201,0))&lt;&gt;"",$C731&gt;=INDEX(Matches!$F$2:$F$201,MATCH($A731&amp;"-9",Matches!$J$2:$J$201,0))),"",IF(AND(T731=INDEX(Matches!$G$2:$G$201,MATCH($A731&amp;"-9",Matches!$J$2:$J$201,0)),U731=INDEX(Matches!$H$2:$H$201,MATCH($A731&amp;"-9",Matches!$J$2:$J$201,0))),5,IF(SIGN(T731-U731)&lt;&gt;SIGN(INDEX(Matches!$G$2:$G$201,MATCH($A731&amp;"-9",Matches!$J$2:$J$201,0))-INDEX(Matches!$H$2:$H$201,MATCH($A731&amp;"-9",Matches!$J$2:$J$201,0))),0,IF(T731-U731=INDEX(Matches!$G$2:$G$201,MATCH($A731&amp;"-9",Matches!$J$2:$J$201,0))-INDEX(Matches!$H$2:$H$201,MATCH($A731&amp;"-9",Matches!$J$2:$J$201,0)),3,2))))),""))</f>
        <v/>
      </c>
      <c r="AG731" s="12" t="str">
        <f aca="false">IF(OR($B731="",V731="",W731=""),"",IFERROR(IF(OR(INDEX(Matches!$I$2:$I$201,MATCH($A731&amp;"-10",Matches!$J$2:$J$201,0))="Void",INDEX(Matches!$G$2:$G$201,MATCH($A731&amp;"-10",Matches!$J$2:$J$201,0))="",INDEX(Matches!$H$2:$H$201,MATCH($A731&amp;"-10",Matches!$J$2:$J$201,0))=""),"",IF(AND($C731&lt;&gt;"",INDEX(Matches!$F$2:$F$201,MATCH($A731&amp;"-10",Matches!$J$2:$J$201,0))&lt;&gt;"",$C731&gt;=INDEX(Matches!$F$2:$F$201,MATCH($A731&amp;"-10",Matches!$J$2:$J$201,0))),"",IF(AND(V731=INDEX(Matches!$G$2:$G$201,MATCH($A731&amp;"-10",Matches!$J$2:$J$201,0)),W731=INDEX(Matches!$H$2:$H$201,MATCH($A731&amp;"-10",Matches!$J$2:$J$201,0))),5,IF(SIGN(V731-W731)&lt;&gt;SIGN(INDEX(Matches!$G$2:$G$201,MATCH($A731&amp;"-10",Matches!$J$2:$J$201,0))-INDEX(Matches!$H$2:$H$201,MATCH($A731&amp;"-10",Matches!$J$2:$J$201,0))),0,IF(V731-W731=INDEX(Matches!$G$2:$G$201,MATCH($A731&amp;"-10",Matches!$J$2:$J$201,0))-INDEX(Matches!$H$2:$H$201,MATCH($A731&amp;"-10",Matches!$J$2:$J$201,0)),3,2))))),""))</f>
        <v/>
      </c>
      <c r="AH731" s="13" t="str">
        <f aca="false">IF($B731="","",SUM(X731:AG731))</f>
        <v/>
      </c>
      <c r="AI731" s="12" t="str">
        <f aca="false">IF($B731="","",COUNTIF(X731:AG731,5))</f>
        <v/>
      </c>
      <c r="AJ731" s="12" t="str">
        <f aca="false">IF($B731="","",COUNTIF(X731:AG731,"&gt;=2"))</f>
        <v/>
      </c>
      <c r="AK731" s="12" t="str">
        <f aca="false">IF($B731="","",COUNT(X731:AG731))</f>
        <v/>
      </c>
    </row>
    <row r="732" customFormat="false" ht="15" hidden="false" customHeight="false" outlineLevel="0" collapsed="false">
      <c r="A732" s="7"/>
      <c r="B732" s="7"/>
      <c r="C732" s="11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12" t="str">
        <f aca="false">IF(OR($B732="",D732="",E732=""),"",IFERROR(IF(OR(INDEX(Matches!$I$2:$I$201,MATCH($A732&amp;"-1",Matches!$J$2:$J$201,0))="Void",INDEX(Matches!$G$2:$G$201,MATCH($A732&amp;"-1",Matches!$J$2:$J$201,0))="",INDEX(Matches!$H$2:$H$201,MATCH($A732&amp;"-1",Matches!$J$2:$J$201,0))=""),"",IF(AND($C732&lt;&gt;"",INDEX(Matches!$F$2:$F$201,MATCH($A732&amp;"-1",Matches!$J$2:$J$201,0))&lt;&gt;"",$C732&gt;=INDEX(Matches!$F$2:$F$201,MATCH($A732&amp;"-1",Matches!$J$2:$J$201,0))),"",IF(AND(D732=INDEX(Matches!$G$2:$G$201,MATCH($A732&amp;"-1",Matches!$J$2:$J$201,0)),E732=INDEX(Matches!$H$2:$H$201,MATCH($A732&amp;"-1",Matches!$J$2:$J$201,0))),5,IF(SIGN(D732-E732)&lt;&gt;SIGN(INDEX(Matches!$G$2:$G$201,MATCH($A732&amp;"-1",Matches!$J$2:$J$201,0))-INDEX(Matches!$H$2:$H$201,MATCH($A732&amp;"-1",Matches!$J$2:$J$201,0))),0,IF(D732-E732=INDEX(Matches!$G$2:$G$201,MATCH($A732&amp;"-1",Matches!$J$2:$J$201,0))-INDEX(Matches!$H$2:$H$201,MATCH($A732&amp;"-1",Matches!$J$2:$J$201,0)),3,2))))),""))</f>
        <v/>
      </c>
      <c r="Y732" s="12" t="str">
        <f aca="false">IF(OR($B732="",F732="",G732=""),"",IFERROR(IF(OR(INDEX(Matches!$I$2:$I$201,MATCH($A732&amp;"-2",Matches!$J$2:$J$201,0))="Void",INDEX(Matches!$G$2:$G$201,MATCH($A732&amp;"-2",Matches!$J$2:$J$201,0))="",INDEX(Matches!$H$2:$H$201,MATCH($A732&amp;"-2",Matches!$J$2:$J$201,0))=""),"",IF(AND($C732&lt;&gt;"",INDEX(Matches!$F$2:$F$201,MATCH($A732&amp;"-2",Matches!$J$2:$J$201,0))&lt;&gt;"",$C732&gt;=INDEX(Matches!$F$2:$F$201,MATCH($A732&amp;"-2",Matches!$J$2:$J$201,0))),"",IF(AND(F732=INDEX(Matches!$G$2:$G$201,MATCH($A732&amp;"-2",Matches!$J$2:$J$201,0)),G732=INDEX(Matches!$H$2:$H$201,MATCH($A732&amp;"-2",Matches!$J$2:$J$201,0))),5,IF(SIGN(F732-G732)&lt;&gt;SIGN(INDEX(Matches!$G$2:$G$201,MATCH($A732&amp;"-2",Matches!$J$2:$J$201,0))-INDEX(Matches!$H$2:$H$201,MATCH($A732&amp;"-2",Matches!$J$2:$J$201,0))),0,IF(F732-G732=INDEX(Matches!$G$2:$G$201,MATCH($A732&amp;"-2",Matches!$J$2:$J$201,0))-INDEX(Matches!$H$2:$H$201,MATCH($A732&amp;"-2",Matches!$J$2:$J$201,0)),3,2))))),""))</f>
        <v/>
      </c>
      <c r="Z732" s="12" t="str">
        <f aca="false">IF(OR($B732="",H732="",I732=""),"",IFERROR(IF(OR(INDEX(Matches!$I$2:$I$201,MATCH($A732&amp;"-3",Matches!$J$2:$J$201,0))="Void",INDEX(Matches!$G$2:$G$201,MATCH($A732&amp;"-3",Matches!$J$2:$J$201,0))="",INDEX(Matches!$H$2:$H$201,MATCH($A732&amp;"-3",Matches!$J$2:$J$201,0))=""),"",IF(AND($C732&lt;&gt;"",INDEX(Matches!$F$2:$F$201,MATCH($A732&amp;"-3",Matches!$J$2:$J$201,0))&lt;&gt;"",$C732&gt;=INDEX(Matches!$F$2:$F$201,MATCH($A732&amp;"-3",Matches!$J$2:$J$201,0))),"",IF(AND(H732=INDEX(Matches!$G$2:$G$201,MATCH($A732&amp;"-3",Matches!$J$2:$J$201,0)),I732=INDEX(Matches!$H$2:$H$201,MATCH($A732&amp;"-3",Matches!$J$2:$J$201,0))),5,IF(SIGN(H732-I732)&lt;&gt;SIGN(INDEX(Matches!$G$2:$G$201,MATCH($A732&amp;"-3",Matches!$J$2:$J$201,0))-INDEX(Matches!$H$2:$H$201,MATCH($A732&amp;"-3",Matches!$J$2:$J$201,0))),0,IF(H732-I732=INDEX(Matches!$G$2:$G$201,MATCH($A732&amp;"-3",Matches!$J$2:$J$201,0))-INDEX(Matches!$H$2:$H$201,MATCH($A732&amp;"-3",Matches!$J$2:$J$201,0)),3,2))))),""))</f>
        <v/>
      </c>
      <c r="AA732" s="12" t="str">
        <f aca="false">IF(OR($B732="",J732="",K732=""),"",IFERROR(IF(OR(INDEX(Matches!$I$2:$I$201,MATCH($A732&amp;"-4",Matches!$J$2:$J$201,0))="Void",INDEX(Matches!$G$2:$G$201,MATCH($A732&amp;"-4",Matches!$J$2:$J$201,0))="",INDEX(Matches!$H$2:$H$201,MATCH($A732&amp;"-4",Matches!$J$2:$J$201,0))=""),"",IF(AND($C732&lt;&gt;"",INDEX(Matches!$F$2:$F$201,MATCH($A732&amp;"-4",Matches!$J$2:$J$201,0))&lt;&gt;"",$C732&gt;=INDEX(Matches!$F$2:$F$201,MATCH($A732&amp;"-4",Matches!$J$2:$J$201,0))),"",IF(AND(J732=INDEX(Matches!$G$2:$G$201,MATCH($A732&amp;"-4",Matches!$J$2:$J$201,0)),K732=INDEX(Matches!$H$2:$H$201,MATCH($A732&amp;"-4",Matches!$J$2:$J$201,0))),5,IF(SIGN(J732-K732)&lt;&gt;SIGN(INDEX(Matches!$G$2:$G$201,MATCH($A732&amp;"-4",Matches!$J$2:$J$201,0))-INDEX(Matches!$H$2:$H$201,MATCH($A732&amp;"-4",Matches!$J$2:$J$201,0))),0,IF(J732-K732=INDEX(Matches!$G$2:$G$201,MATCH($A732&amp;"-4",Matches!$J$2:$J$201,0))-INDEX(Matches!$H$2:$H$201,MATCH($A732&amp;"-4",Matches!$J$2:$J$201,0)),3,2))))),""))</f>
        <v/>
      </c>
      <c r="AB732" s="12" t="str">
        <f aca="false">IF(OR($B732="",L732="",M732=""),"",IFERROR(IF(OR(INDEX(Matches!$I$2:$I$201,MATCH($A732&amp;"-5",Matches!$J$2:$J$201,0))="Void",INDEX(Matches!$G$2:$G$201,MATCH($A732&amp;"-5",Matches!$J$2:$J$201,0))="",INDEX(Matches!$H$2:$H$201,MATCH($A732&amp;"-5",Matches!$J$2:$J$201,0))=""),"",IF(AND($C732&lt;&gt;"",INDEX(Matches!$F$2:$F$201,MATCH($A732&amp;"-5",Matches!$J$2:$J$201,0))&lt;&gt;"",$C732&gt;=INDEX(Matches!$F$2:$F$201,MATCH($A732&amp;"-5",Matches!$J$2:$J$201,0))),"",IF(AND(L732=INDEX(Matches!$G$2:$G$201,MATCH($A732&amp;"-5",Matches!$J$2:$J$201,0)),M732=INDEX(Matches!$H$2:$H$201,MATCH($A732&amp;"-5",Matches!$J$2:$J$201,0))),5,IF(SIGN(L732-M732)&lt;&gt;SIGN(INDEX(Matches!$G$2:$G$201,MATCH($A732&amp;"-5",Matches!$J$2:$J$201,0))-INDEX(Matches!$H$2:$H$201,MATCH($A732&amp;"-5",Matches!$J$2:$J$201,0))),0,IF(L732-M732=INDEX(Matches!$G$2:$G$201,MATCH($A732&amp;"-5",Matches!$J$2:$J$201,0))-INDEX(Matches!$H$2:$H$201,MATCH($A732&amp;"-5",Matches!$J$2:$J$201,0)),3,2))))),""))</f>
        <v/>
      </c>
      <c r="AC732" s="12" t="str">
        <f aca="false">IF(OR($B732="",N732="",O732=""),"",IFERROR(IF(OR(INDEX(Matches!$I$2:$I$201,MATCH($A732&amp;"-6",Matches!$J$2:$J$201,0))="Void",INDEX(Matches!$G$2:$G$201,MATCH($A732&amp;"-6",Matches!$J$2:$J$201,0))="",INDEX(Matches!$H$2:$H$201,MATCH($A732&amp;"-6",Matches!$J$2:$J$201,0))=""),"",IF(AND($C732&lt;&gt;"",INDEX(Matches!$F$2:$F$201,MATCH($A732&amp;"-6",Matches!$J$2:$J$201,0))&lt;&gt;"",$C732&gt;=INDEX(Matches!$F$2:$F$201,MATCH($A732&amp;"-6",Matches!$J$2:$J$201,0))),"",IF(AND(N732=INDEX(Matches!$G$2:$G$201,MATCH($A732&amp;"-6",Matches!$J$2:$J$201,0)),O732=INDEX(Matches!$H$2:$H$201,MATCH($A732&amp;"-6",Matches!$J$2:$J$201,0))),5,IF(SIGN(N732-O732)&lt;&gt;SIGN(INDEX(Matches!$G$2:$G$201,MATCH($A732&amp;"-6",Matches!$J$2:$J$201,0))-INDEX(Matches!$H$2:$H$201,MATCH($A732&amp;"-6",Matches!$J$2:$J$201,0))),0,IF(N732-O732=INDEX(Matches!$G$2:$G$201,MATCH($A732&amp;"-6",Matches!$J$2:$J$201,0))-INDEX(Matches!$H$2:$H$201,MATCH($A732&amp;"-6",Matches!$J$2:$J$201,0)),3,2))))),""))</f>
        <v/>
      </c>
      <c r="AD732" s="12" t="str">
        <f aca="false">IF(OR($B732="",P732="",Q732=""),"",IFERROR(IF(OR(INDEX(Matches!$I$2:$I$201,MATCH($A732&amp;"-7",Matches!$J$2:$J$201,0))="Void",INDEX(Matches!$G$2:$G$201,MATCH($A732&amp;"-7",Matches!$J$2:$J$201,0))="",INDEX(Matches!$H$2:$H$201,MATCH($A732&amp;"-7",Matches!$J$2:$J$201,0))=""),"",IF(AND($C732&lt;&gt;"",INDEX(Matches!$F$2:$F$201,MATCH($A732&amp;"-7",Matches!$J$2:$J$201,0))&lt;&gt;"",$C732&gt;=INDEX(Matches!$F$2:$F$201,MATCH($A732&amp;"-7",Matches!$J$2:$J$201,0))),"",IF(AND(P732=INDEX(Matches!$G$2:$G$201,MATCH($A732&amp;"-7",Matches!$J$2:$J$201,0)),Q732=INDEX(Matches!$H$2:$H$201,MATCH($A732&amp;"-7",Matches!$J$2:$J$201,0))),5,IF(SIGN(P732-Q732)&lt;&gt;SIGN(INDEX(Matches!$G$2:$G$201,MATCH($A732&amp;"-7",Matches!$J$2:$J$201,0))-INDEX(Matches!$H$2:$H$201,MATCH($A732&amp;"-7",Matches!$J$2:$J$201,0))),0,IF(P732-Q732=INDEX(Matches!$G$2:$G$201,MATCH($A732&amp;"-7",Matches!$J$2:$J$201,0))-INDEX(Matches!$H$2:$H$201,MATCH($A732&amp;"-7",Matches!$J$2:$J$201,0)),3,2))))),""))</f>
        <v/>
      </c>
      <c r="AE732" s="12" t="str">
        <f aca="false">IF(OR($B732="",R732="",S732=""),"",IFERROR(IF(OR(INDEX(Matches!$I$2:$I$201,MATCH($A732&amp;"-8",Matches!$J$2:$J$201,0))="Void",INDEX(Matches!$G$2:$G$201,MATCH($A732&amp;"-8",Matches!$J$2:$J$201,0))="",INDEX(Matches!$H$2:$H$201,MATCH($A732&amp;"-8",Matches!$J$2:$J$201,0))=""),"",IF(AND($C732&lt;&gt;"",INDEX(Matches!$F$2:$F$201,MATCH($A732&amp;"-8",Matches!$J$2:$J$201,0))&lt;&gt;"",$C732&gt;=INDEX(Matches!$F$2:$F$201,MATCH($A732&amp;"-8",Matches!$J$2:$J$201,0))),"",IF(AND(R732=INDEX(Matches!$G$2:$G$201,MATCH($A732&amp;"-8",Matches!$J$2:$J$201,0)),S732=INDEX(Matches!$H$2:$H$201,MATCH($A732&amp;"-8",Matches!$J$2:$J$201,0))),5,IF(SIGN(R732-S732)&lt;&gt;SIGN(INDEX(Matches!$G$2:$G$201,MATCH($A732&amp;"-8",Matches!$J$2:$J$201,0))-INDEX(Matches!$H$2:$H$201,MATCH($A732&amp;"-8",Matches!$J$2:$J$201,0))),0,IF(R732-S732=INDEX(Matches!$G$2:$G$201,MATCH($A732&amp;"-8",Matches!$J$2:$J$201,0))-INDEX(Matches!$H$2:$H$201,MATCH($A732&amp;"-8",Matches!$J$2:$J$201,0)),3,2))))),""))</f>
        <v/>
      </c>
      <c r="AF732" s="12" t="str">
        <f aca="false">IF(OR($B732="",T732="",U732=""),"",IFERROR(IF(OR(INDEX(Matches!$I$2:$I$201,MATCH($A732&amp;"-9",Matches!$J$2:$J$201,0))="Void",INDEX(Matches!$G$2:$G$201,MATCH($A732&amp;"-9",Matches!$J$2:$J$201,0))="",INDEX(Matches!$H$2:$H$201,MATCH($A732&amp;"-9",Matches!$J$2:$J$201,0))=""),"",IF(AND($C732&lt;&gt;"",INDEX(Matches!$F$2:$F$201,MATCH($A732&amp;"-9",Matches!$J$2:$J$201,0))&lt;&gt;"",$C732&gt;=INDEX(Matches!$F$2:$F$201,MATCH($A732&amp;"-9",Matches!$J$2:$J$201,0))),"",IF(AND(T732=INDEX(Matches!$G$2:$G$201,MATCH($A732&amp;"-9",Matches!$J$2:$J$201,0)),U732=INDEX(Matches!$H$2:$H$201,MATCH($A732&amp;"-9",Matches!$J$2:$J$201,0))),5,IF(SIGN(T732-U732)&lt;&gt;SIGN(INDEX(Matches!$G$2:$G$201,MATCH($A732&amp;"-9",Matches!$J$2:$J$201,0))-INDEX(Matches!$H$2:$H$201,MATCH($A732&amp;"-9",Matches!$J$2:$J$201,0))),0,IF(T732-U732=INDEX(Matches!$G$2:$G$201,MATCH($A732&amp;"-9",Matches!$J$2:$J$201,0))-INDEX(Matches!$H$2:$H$201,MATCH($A732&amp;"-9",Matches!$J$2:$J$201,0)),3,2))))),""))</f>
        <v/>
      </c>
      <c r="AG732" s="12" t="str">
        <f aca="false">IF(OR($B732="",V732="",W732=""),"",IFERROR(IF(OR(INDEX(Matches!$I$2:$I$201,MATCH($A732&amp;"-10",Matches!$J$2:$J$201,0))="Void",INDEX(Matches!$G$2:$G$201,MATCH($A732&amp;"-10",Matches!$J$2:$J$201,0))="",INDEX(Matches!$H$2:$H$201,MATCH($A732&amp;"-10",Matches!$J$2:$J$201,0))=""),"",IF(AND($C732&lt;&gt;"",INDEX(Matches!$F$2:$F$201,MATCH($A732&amp;"-10",Matches!$J$2:$J$201,0))&lt;&gt;"",$C732&gt;=INDEX(Matches!$F$2:$F$201,MATCH($A732&amp;"-10",Matches!$J$2:$J$201,0))),"",IF(AND(V732=INDEX(Matches!$G$2:$G$201,MATCH($A732&amp;"-10",Matches!$J$2:$J$201,0)),W732=INDEX(Matches!$H$2:$H$201,MATCH($A732&amp;"-10",Matches!$J$2:$J$201,0))),5,IF(SIGN(V732-W732)&lt;&gt;SIGN(INDEX(Matches!$G$2:$G$201,MATCH($A732&amp;"-10",Matches!$J$2:$J$201,0))-INDEX(Matches!$H$2:$H$201,MATCH($A732&amp;"-10",Matches!$J$2:$J$201,0))),0,IF(V732-W732=INDEX(Matches!$G$2:$G$201,MATCH($A732&amp;"-10",Matches!$J$2:$J$201,0))-INDEX(Matches!$H$2:$H$201,MATCH($A732&amp;"-10",Matches!$J$2:$J$201,0)),3,2))))),""))</f>
        <v/>
      </c>
      <c r="AH732" s="13" t="str">
        <f aca="false">IF($B732="","",SUM(X732:AG732))</f>
        <v/>
      </c>
      <c r="AI732" s="12" t="str">
        <f aca="false">IF($B732="","",COUNTIF(X732:AG732,5))</f>
        <v/>
      </c>
      <c r="AJ732" s="12" t="str">
        <f aca="false">IF($B732="","",COUNTIF(X732:AG732,"&gt;=2"))</f>
        <v/>
      </c>
      <c r="AK732" s="12" t="str">
        <f aca="false">IF($B732="","",COUNT(X732:AG732))</f>
        <v/>
      </c>
    </row>
    <row r="733" customFormat="false" ht="15" hidden="false" customHeight="false" outlineLevel="0" collapsed="false">
      <c r="A733" s="7"/>
      <c r="B733" s="7"/>
      <c r="C733" s="11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12" t="str">
        <f aca="false">IF(OR($B733="",D733="",E733=""),"",IFERROR(IF(OR(INDEX(Matches!$I$2:$I$201,MATCH($A733&amp;"-1",Matches!$J$2:$J$201,0))="Void",INDEX(Matches!$G$2:$G$201,MATCH($A733&amp;"-1",Matches!$J$2:$J$201,0))="",INDEX(Matches!$H$2:$H$201,MATCH($A733&amp;"-1",Matches!$J$2:$J$201,0))=""),"",IF(AND($C733&lt;&gt;"",INDEX(Matches!$F$2:$F$201,MATCH($A733&amp;"-1",Matches!$J$2:$J$201,0))&lt;&gt;"",$C733&gt;=INDEX(Matches!$F$2:$F$201,MATCH($A733&amp;"-1",Matches!$J$2:$J$201,0))),"",IF(AND(D733=INDEX(Matches!$G$2:$G$201,MATCH($A733&amp;"-1",Matches!$J$2:$J$201,0)),E733=INDEX(Matches!$H$2:$H$201,MATCH($A733&amp;"-1",Matches!$J$2:$J$201,0))),5,IF(SIGN(D733-E733)&lt;&gt;SIGN(INDEX(Matches!$G$2:$G$201,MATCH($A733&amp;"-1",Matches!$J$2:$J$201,0))-INDEX(Matches!$H$2:$H$201,MATCH($A733&amp;"-1",Matches!$J$2:$J$201,0))),0,IF(D733-E733=INDEX(Matches!$G$2:$G$201,MATCH($A733&amp;"-1",Matches!$J$2:$J$201,0))-INDEX(Matches!$H$2:$H$201,MATCH($A733&amp;"-1",Matches!$J$2:$J$201,0)),3,2))))),""))</f>
        <v/>
      </c>
      <c r="Y733" s="12" t="str">
        <f aca="false">IF(OR($B733="",F733="",G733=""),"",IFERROR(IF(OR(INDEX(Matches!$I$2:$I$201,MATCH($A733&amp;"-2",Matches!$J$2:$J$201,0))="Void",INDEX(Matches!$G$2:$G$201,MATCH($A733&amp;"-2",Matches!$J$2:$J$201,0))="",INDEX(Matches!$H$2:$H$201,MATCH($A733&amp;"-2",Matches!$J$2:$J$201,0))=""),"",IF(AND($C733&lt;&gt;"",INDEX(Matches!$F$2:$F$201,MATCH($A733&amp;"-2",Matches!$J$2:$J$201,0))&lt;&gt;"",$C733&gt;=INDEX(Matches!$F$2:$F$201,MATCH($A733&amp;"-2",Matches!$J$2:$J$201,0))),"",IF(AND(F733=INDEX(Matches!$G$2:$G$201,MATCH($A733&amp;"-2",Matches!$J$2:$J$201,0)),G733=INDEX(Matches!$H$2:$H$201,MATCH($A733&amp;"-2",Matches!$J$2:$J$201,0))),5,IF(SIGN(F733-G733)&lt;&gt;SIGN(INDEX(Matches!$G$2:$G$201,MATCH($A733&amp;"-2",Matches!$J$2:$J$201,0))-INDEX(Matches!$H$2:$H$201,MATCH($A733&amp;"-2",Matches!$J$2:$J$201,0))),0,IF(F733-G733=INDEX(Matches!$G$2:$G$201,MATCH($A733&amp;"-2",Matches!$J$2:$J$201,0))-INDEX(Matches!$H$2:$H$201,MATCH($A733&amp;"-2",Matches!$J$2:$J$201,0)),3,2))))),""))</f>
        <v/>
      </c>
      <c r="Z733" s="12" t="str">
        <f aca="false">IF(OR($B733="",H733="",I733=""),"",IFERROR(IF(OR(INDEX(Matches!$I$2:$I$201,MATCH($A733&amp;"-3",Matches!$J$2:$J$201,0))="Void",INDEX(Matches!$G$2:$G$201,MATCH($A733&amp;"-3",Matches!$J$2:$J$201,0))="",INDEX(Matches!$H$2:$H$201,MATCH($A733&amp;"-3",Matches!$J$2:$J$201,0))=""),"",IF(AND($C733&lt;&gt;"",INDEX(Matches!$F$2:$F$201,MATCH($A733&amp;"-3",Matches!$J$2:$J$201,0))&lt;&gt;"",$C733&gt;=INDEX(Matches!$F$2:$F$201,MATCH($A733&amp;"-3",Matches!$J$2:$J$201,0))),"",IF(AND(H733=INDEX(Matches!$G$2:$G$201,MATCH($A733&amp;"-3",Matches!$J$2:$J$201,0)),I733=INDEX(Matches!$H$2:$H$201,MATCH($A733&amp;"-3",Matches!$J$2:$J$201,0))),5,IF(SIGN(H733-I733)&lt;&gt;SIGN(INDEX(Matches!$G$2:$G$201,MATCH($A733&amp;"-3",Matches!$J$2:$J$201,0))-INDEX(Matches!$H$2:$H$201,MATCH($A733&amp;"-3",Matches!$J$2:$J$201,0))),0,IF(H733-I733=INDEX(Matches!$G$2:$G$201,MATCH($A733&amp;"-3",Matches!$J$2:$J$201,0))-INDEX(Matches!$H$2:$H$201,MATCH($A733&amp;"-3",Matches!$J$2:$J$201,0)),3,2))))),""))</f>
        <v/>
      </c>
      <c r="AA733" s="12" t="str">
        <f aca="false">IF(OR($B733="",J733="",K733=""),"",IFERROR(IF(OR(INDEX(Matches!$I$2:$I$201,MATCH($A733&amp;"-4",Matches!$J$2:$J$201,0))="Void",INDEX(Matches!$G$2:$G$201,MATCH($A733&amp;"-4",Matches!$J$2:$J$201,0))="",INDEX(Matches!$H$2:$H$201,MATCH($A733&amp;"-4",Matches!$J$2:$J$201,0))=""),"",IF(AND($C733&lt;&gt;"",INDEX(Matches!$F$2:$F$201,MATCH($A733&amp;"-4",Matches!$J$2:$J$201,0))&lt;&gt;"",$C733&gt;=INDEX(Matches!$F$2:$F$201,MATCH($A733&amp;"-4",Matches!$J$2:$J$201,0))),"",IF(AND(J733=INDEX(Matches!$G$2:$G$201,MATCH($A733&amp;"-4",Matches!$J$2:$J$201,0)),K733=INDEX(Matches!$H$2:$H$201,MATCH($A733&amp;"-4",Matches!$J$2:$J$201,0))),5,IF(SIGN(J733-K733)&lt;&gt;SIGN(INDEX(Matches!$G$2:$G$201,MATCH($A733&amp;"-4",Matches!$J$2:$J$201,0))-INDEX(Matches!$H$2:$H$201,MATCH($A733&amp;"-4",Matches!$J$2:$J$201,0))),0,IF(J733-K733=INDEX(Matches!$G$2:$G$201,MATCH($A733&amp;"-4",Matches!$J$2:$J$201,0))-INDEX(Matches!$H$2:$H$201,MATCH($A733&amp;"-4",Matches!$J$2:$J$201,0)),3,2))))),""))</f>
        <v/>
      </c>
      <c r="AB733" s="12" t="str">
        <f aca="false">IF(OR($B733="",L733="",M733=""),"",IFERROR(IF(OR(INDEX(Matches!$I$2:$I$201,MATCH($A733&amp;"-5",Matches!$J$2:$J$201,0))="Void",INDEX(Matches!$G$2:$G$201,MATCH($A733&amp;"-5",Matches!$J$2:$J$201,0))="",INDEX(Matches!$H$2:$H$201,MATCH($A733&amp;"-5",Matches!$J$2:$J$201,0))=""),"",IF(AND($C733&lt;&gt;"",INDEX(Matches!$F$2:$F$201,MATCH($A733&amp;"-5",Matches!$J$2:$J$201,0))&lt;&gt;"",$C733&gt;=INDEX(Matches!$F$2:$F$201,MATCH($A733&amp;"-5",Matches!$J$2:$J$201,0))),"",IF(AND(L733=INDEX(Matches!$G$2:$G$201,MATCH($A733&amp;"-5",Matches!$J$2:$J$201,0)),M733=INDEX(Matches!$H$2:$H$201,MATCH($A733&amp;"-5",Matches!$J$2:$J$201,0))),5,IF(SIGN(L733-M733)&lt;&gt;SIGN(INDEX(Matches!$G$2:$G$201,MATCH($A733&amp;"-5",Matches!$J$2:$J$201,0))-INDEX(Matches!$H$2:$H$201,MATCH($A733&amp;"-5",Matches!$J$2:$J$201,0))),0,IF(L733-M733=INDEX(Matches!$G$2:$G$201,MATCH($A733&amp;"-5",Matches!$J$2:$J$201,0))-INDEX(Matches!$H$2:$H$201,MATCH($A733&amp;"-5",Matches!$J$2:$J$201,0)),3,2))))),""))</f>
        <v/>
      </c>
      <c r="AC733" s="12" t="str">
        <f aca="false">IF(OR($B733="",N733="",O733=""),"",IFERROR(IF(OR(INDEX(Matches!$I$2:$I$201,MATCH($A733&amp;"-6",Matches!$J$2:$J$201,0))="Void",INDEX(Matches!$G$2:$G$201,MATCH($A733&amp;"-6",Matches!$J$2:$J$201,0))="",INDEX(Matches!$H$2:$H$201,MATCH($A733&amp;"-6",Matches!$J$2:$J$201,0))=""),"",IF(AND($C733&lt;&gt;"",INDEX(Matches!$F$2:$F$201,MATCH($A733&amp;"-6",Matches!$J$2:$J$201,0))&lt;&gt;"",$C733&gt;=INDEX(Matches!$F$2:$F$201,MATCH($A733&amp;"-6",Matches!$J$2:$J$201,0))),"",IF(AND(N733=INDEX(Matches!$G$2:$G$201,MATCH($A733&amp;"-6",Matches!$J$2:$J$201,0)),O733=INDEX(Matches!$H$2:$H$201,MATCH($A733&amp;"-6",Matches!$J$2:$J$201,0))),5,IF(SIGN(N733-O733)&lt;&gt;SIGN(INDEX(Matches!$G$2:$G$201,MATCH($A733&amp;"-6",Matches!$J$2:$J$201,0))-INDEX(Matches!$H$2:$H$201,MATCH($A733&amp;"-6",Matches!$J$2:$J$201,0))),0,IF(N733-O733=INDEX(Matches!$G$2:$G$201,MATCH($A733&amp;"-6",Matches!$J$2:$J$201,0))-INDEX(Matches!$H$2:$H$201,MATCH($A733&amp;"-6",Matches!$J$2:$J$201,0)),3,2))))),""))</f>
        <v/>
      </c>
      <c r="AD733" s="12" t="str">
        <f aca="false">IF(OR($B733="",P733="",Q733=""),"",IFERROR(IF(OR(INDEX(Matches!$I$2:$I$201,MATCH($A733&amp;"-7",Matches!$J$2:$J$201,0))="Void",INDEX(Matches!$G$2:$G$201,MATCH($A733&amp;"-7",Matches!$J$2:$J$201,0))="",INDEX(Matches!$H$2:$H$201,MATCH($A733&amp;"-7",Matches!$J$2:$J$201,0))=""),"",IF(AND($C733&lt;&gt;"",INDEX(Matches!$F$2:$F$201,MATCH($A733&amp;"-7",Matches!$J$2:$J$201,0))&lt;&gt;"",$C733&gt;=INDEX(Matches!$F$2:$F$201,MATCH($A733&amp;"-7",Matches!$J$2:$J$201,0))),"",IF(AND(P733=INDEX(Matches!$G$2:$G$201,MATCH($A733&amp;"-7",Matches!$J$2:$J$201,0)),Q733=INDEX(Matches!$H$2:$H$201,MATCH($A733&amp;"-7",Matches!$J$2:$J$201,0))),5,IF(SIGN(P733-Q733)&lt;&gt;SIGN(INDEX(Matches!$G$2:$G$201,MATCH($A733&amp;"-7",Matches!$J$2:$J$201,0))-INDEX(Matches!$H$2:$H$201,MATCH($A733&amp;"-7",Matches!$J$2:$J$201,0))),0,IF(P733-Q733=INDEX(Matches!$G$2:$G$201,MATCH($A733&amp;"-7",Matches!$J$2:$J$201,0))-INDEX(Matches!$H$2:$H$201,MATCH($A733&amp;"-7",Matches!$J$2:$J$201,0)),3,2))))),""))</f>
        <v/>
      </c>
      <c r="AE733" s="12" t="str">
        <f aca="false">IF(OR($B733="",R733="",S733=""),"",IFERROR(IF(OR(INDEX(Matches!$I$2:$I$201,MATCH($A733&amp;"-8",Matches!$J$2:$J$201,0))="Void",INDEX(Matches!$G$2:$G$201,MATCH($A733&amp;"-8",Matches!$J$2:$J$201,0))="",INDEX(Matches!$H$2:$H$201,MATCH($A733&amp;"-8",Matches!$J$2:$J$201,0))=""),"",IF(AND($C733&lt;&gt;"",INDEX(Matches!$F$2:$F$201,MATCH($A733&amp;"-8",Matches!$J$2:$J$201,0))&lt;&gt;"",$C733&gt;=INDEX(Matches!$F$2:$F$201,MATCH($A733&amp;"-8",Matches!$J$2:$J$201,0))),"",IF(AND(R733=INDEX(Matches!$G$2:$G$201,MATCH($A733&amp;"-8",Matches!$J$2:$J$201,0)),S733=INDEX(Matches!$H$2:$H$201,MATCH($A733&amp;"-8",Matches!$J$2:$J$201,0))),5,IF(SIGN(R733-S733)&lt;&gt;SIGN(INDEX(Matches!$G$2:$G$201,MATCH($A733&amp;"-8",Matches!$J$2:$J$201,0))-INDEX(Matches!$H$2:$H$201,MATCH($A733&amp;"-8",Matches!$J$2:$J$201,0))),0,IF(R733-S733=INDEX(Matches!$G$2:$G$201,MATCH($A733&amp;"-8",Matches!$J$2:$J$201,0))-INDEX(Matches!$H$2:$H$201,MATCH($A733&amp;"-8",Matches!$J$2:$J$201,0)),3,2))))),""))</f>
        <v/>
      </c>
      <c r="AF733" s="12" t="str">
        <f aca="false">IF(OR($B733="",T733="",U733=""),"",IFERROR(IF(OR(INDEX(Matches!$I$2:$I$201,MATCH($A733&amp;"-9",Matches!$J$2:$J$201,0))="Void",INDEX(Matches!$G$2:$G$201,MATCH($A733&amp;"-9",Matches!$J$2:$J$201,0))="",INDEX(Matches!$H$2:$H$201,MATCH($A733&amp;"-9",Matches!$J$2:$J$201,0))=""),"",IF(AND($C733&lt;&gt;"",INDEX(Matches!$F$2:$F$201,MATCH($A733&amp;"-9",Matches!$J$2:$J$201,0))&lt;&gt;"",$C733&gt;=INDEX(Matches!$F$2:$F$201,MATCH($A733&amp;"-9",Matches!$J$2:$J$201,0))),"",IF(AND(T733=INDEX(Matches!$G$2:$G$201,MATCH($A733&amp;"-9",Matches!$J$2:$J$201,0)),U733=INDEX(Matches!$H$2:$H$201,MATCH($A733&amp;"-9",Matches!$J$2:$J$201,0))),5,IF(SIGN(T733-U733)&lt;&gt;SIGN(INDEX(Matches!$G$2:$G$201,MATCH($A733&amp;"-9",Matches!$J$2:$J$201,0))-INDEX(Matches!$H$2:$H$201,MATCH($A733&amp;"-9",Matches!$J$2:$J$201,0))),0,IF(T733-U733=INDEX(Matches!$G$2:$G$201,MATCH($A733&amp;"-9",Matches!$J$2:$J$201,0))-INDEX(Matches!$H$2:$H$201,MATCH($A733&amp;"-9",Matches!$J$2:$J$201,0)),3,2))))),""))</f>
        <v/>
      </c>
      <c r="AG733" s="12" t="str">
        <f aca="false">IF(OR($B733="",V733="",W733=""),"",IFERROR(IF(OR(INDEX(Matches!$I$2:$I$201,MATCH($A733&amp;"-10",Matches!$J$2:$J$201,0))="Void",INDEX(Matches!$G$2:$G$201,MATCH($A733&amp;"-10",Matches!$J$2:$J$201,0))="",INDEX(Matches!$H$2:$H$201,MATCH($A733&amp;"-10",Matches!$J$2:$J$201,0))=""),"",IF(AND($C733&lt;&gt;"",INDEX(Matches!$F$2:$F$201,MATCH($A733&amp;"-10",Matches!$J$2:$J$201,0))&lt;&gt;"",$C733&gt;=INDEX(Matches!$F$2:$F$201,MATCH($A733&amp;"-10",Matches!$J$2:$J$201,0))),"",IF(AND(V733=INDEX(Matches!$G$2:$G$201,MATCH($A733&amp;"-10",Matches!$J$2:$J$201,0)),W733=INDEX(Matches!$H$2:$H$201,MATCH($A733&amp;"-10",Matches!$J$2:$J$201,0))),5,IF(SIGN(V733-W733)&lt;&gt;SIGN(INDEX(Matches!$G$2:$G$201,MATCH($A733&amp;"-10",Matches!$J$2:$J$201,0))-INDEX(Matches!$H$2:$H$201,MATCH($A733&amp;"-10",Matches!$J$2:$J$201,0))),0,IF(V733-W733=INDEX(Matches!$G$2:$G$201,MATCH($A733&amp;"-10",Matches!$J$2:$J$201,0))-INDEX(Matches!$H$2:$H$201,MATCH($A733&amp;"-10",Matches!$J$2:$J$201,0)),3,2))))),""))</f>
        <v/>
      </c>
      <c r="AH733" s="13" t="str">
        <f aca="false">IF($B733="","",SUM(X733:AG733))</f>
        <v/>
      </c>
      <c r="AI733" s="12" t="str">
        <f aca="false">IF($B733="","",COUNTIF(X733:AG733,5))</f>
        <v/>
      </c>
      <c r="AJ733" s="12" t="str">
        <f aca="false">IF($B733="","",COUNTIF(X733:AG733,"&gt;=2"))</f>
        <v/>
      </c>
      <c r="AK733" s="12" t="str">
        <f aca="false">IF($B733="","",COUNT(X733:AG733))</f>
        <v/>
      </c>
    </row>
    <row r="734" customFormat="false" ht="15" hidden="false" customHeight="false" outlineLevel="0" collapsed="false">
      <c r="A734" s="7"/>
      <c r="B734" s="7"/>
      <c r="C734" s="11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12" t="str">
        <f aca="false">IF(OR($B734="",D734="",E734=""),"",IFERROR(IF(OR(INDEX(Matches!$I$2:$I$201,MATCH($A734&amp;"-1",Matches!$J$2:$J$201,0))="Void",INDEX(Matches!$G$2:$G$201,MATCH($A734&amp;"-1",Matches!$J$2:$J$201,0))="",INDEX(Matches!$H$2:$H$201,MATCH($A734&amp;"-1",Matches!$J$2:$J$201,0))=""),"",IF(AND($C734&lt;&gt;"",INDEX(Matches!$F$2:$F$201,MATCH($A734&amp;"-1",Matches!$J$2:$J$201,0))&lt;&gt;"",$C734&gt;=INDEX(Matches!$F$2:$F$201,MATCH($A734&amp;"-1",Matches!$J$2:$J$201,0))),"",IF(AND(D734=INDEX(Matches!$G$2:$G$201,MATCH($A734&amp;"-1",Matches!$J$2:$J$201,0)),E734=INDEX(Matches!$H$2:$H$201,MATCH($A734&amp;"-1",Matches!$J$2:$J$201,0))),5,IF(SIGN(D734-E734)&lt;&gt;SIGN(INDEX(Matches!$G$2:$G$201,MATCH($A734&amp;"-1",Matches!$J$2:$J$201,0))-INDEX(Matches!$H$2:$H$201,MATCH($A734&amp;"-1",Matches!$J$2:$J$201,0))),0,IF(D734-E734=INDEX(Matches!$G$2:$G$201,MATCH($A734&amp;"-1",Matches!$J$2:$J$201,0))-INDEX(Matches!$H$2:$H$201,MATCH($A734&amp;"-1",Matches!$J$2:$J$201,0)),3,2))))),""))</f>
        <v/>
      </c>
      <c r="Y734" s="12" t="str">
        <f aca="false">IF(OR($B734="",F734="",G734=""),"",IFERROR(IF(OR(INDEX(Matches!$I$2:$I$201,MATCH($A734&amp;"-2",Matches!$J$2:$J$201,0))="Void",INDEX(Matches!$G$2:$G$201,MATCH($A734&amp;"-2",Matches!$J$2:$J$201,0))="",INDEX(Matches!$H$2:$H$201,MATCH($A734&amp;"-2",Matches!$J$2:$J$201,0))=""),"",IF(AND($C734&lt;&gt;"",INDEX(Matches!$F$2:$F$201,MATCH($A734&amp;"-2",Matches!$J$2:$J$201,0))&lt;&gt;"",$C734&gt;=INDEX(Matches!$F$2:$F$201,MATCH($A734&amp;"-2",Matches!$J$2:$J$201,0))),"",IF(AND(F734=INDEX(Matches!$G$2:$G$201,MATCH($A734&amp;"-2",Matches!$J$2:$J$201,0)),G734=INDEX(Matches!$H$2:$H$201,MATCH($A734&amp;"-2",Matches!$J$2:$J$201,0))),5,IF(SIGN(F734-G734)&lt;&gt;SIGN(INDEX(Matches!$G$2:$G$201,MATCH($A734&amp;"-2",Matches!$J$2:$J$201,0))-INDEX(Matches!$H$2:$H$201,MATCH($A734&amp;"-2",Matches!$J$2:$J$201,0))),0,IF(F734-G734=INDEX(Matches!$G$2:$G$201,MATCH($A734&amp;"-2",Matches!$J$2:$J$201,0))-INDEX(Matches!$H$2:$H$201,MATCH($A734&amp;"-2",Matches!$J$2:$J$201,0)),3,2))))),""))</f>
        <v/>
      </c>
      <c r="Z734" s="12" t="str">
        <f aca="false">IF(OR($B734="",H734="",I734=""),"",IFERROR(IF(OR(INDEX(Matches!$I$2:$I$201,MATCH($A734&amp;"-3",Matches!$J$2:$J$201,0))="Void",INDEX(Matches!$G$2:$G$201,MATCH($A734&amp;"-3",Matches!$J$2:$J$201,0))="",INDEX(Matches!$H$2:$H$201,MATCH($A734&amp;"-3",Matches!$J$2:$J$201,0))=""),"",IF(AND($C734&lt;&gt;"",INDEX(Matches!$F$2:$F$201,MATCH($A734&amp;"-3",Matches!$J$2:$J$201,0))&lt;&gt;"",$C734&gt;=INDEX(Matches!$F$2:$F$201,MATCH($A734&amp;"-3",Matches!$J$2:$J$201,0))),"",IF(AND(H734=INDEX(Matches!$G$2:$G$201,MATCH($A734&amp;"-3",Matches!$J$2:$J$201,0)),I734=INDEX(Matches!$H$2:$H$201,MATCH($A734&amp;"-3",Matches!$J$2:$J$201,0))),5,IF(SIGN(H734-I734)&lt;&gt;SIGN(INDEX(Matches!$G$2:$G$201,MATCH($A734&amp;"-3",Matches!$J$2:$J$201,0))-INDEX(Matches!$H$2:$H$201,MATCH($A734&amp;"-3",Matches!$J$2:$J$201,0))),0,IF(H734-I734=INDEX(Matches!$G$2:$G$201,MATCH($A734&amp;"-3",Matches!$J$2:$J$201,0))-INDEX(Matches!$H$2:$H$201,MATCH($A734&amp;"-3",Matches!$J$2:$J$201,0)),3,2))))),""))</f>
        <v/>
      </c>
      <c r="AA734" s="12" t="str">
        <f aca="false">IF(OR($B734="",J734="",K734=""),"",IFERROR(IF(OR(INDEX(Matches!$I$2:$I$201,MATCH($A734&amp;"-4",Matches!$J$2:$J$201,0))="Void",INDEX(Matches!$G$2:$G$201,MATCH($A734&amp;"-4",Matches!$J$2:$J$201,0))="",INDEX(Matches!$H$2:$H$201,MATCH($A734&amp;"-4",Matches!$J$2:$J$201,0))=""),"",IF(AND($C734&lt;&gt;"",INDEX(Matches!$F$2:$F$201,MATCH($A734&amp;"-4",Matches!$J$2:$J$201,0))&lt;&gt;"",$C734&gt;=INDEX(Matches!$F$2:$F$201,MATCH($A734&amp;"-4",Matches!$J$2:$J$201,0))),"",IF(AND(J734=INDEX(Matches!$G$2:$G$201,MATCH($A734&amp;"-4",Matches!$J$2:$J$201,0)),K734=INDEX(Matches!$H$2:$H$201,MATCH($A734&amp;"-4",Matches!$J$2:$J$201,0))),5,IF(SIGN(J734-K734)&lt;&gt;SIGN(INDEX(Matches!$G$2:$G$201,MATCH($A734&amp;"-4",Matches!$J$2:$J$201,0))-INDEX(Matches!$H$2:$H$201,MATCH($A734&amp;"-4",Matches!$J$2:$J$201,0))),0,IF(J734-K734=INDEX(Matches!$G$2:$G$201,MATCH($A734&amp;"-4",Matches!$J$2:$J$201,0))-INDEX(Matches!$H$2:$H$201,MATCH($A734&amp;"-4",Matches!$J$2:$J$201,0)),3,2))))),""))</f>
        <v/>
      </c>
      <c r="AB734" s="12" t="str">
        <f aca="false">IF(OR($B734="",L734="",M734=""),"",IFERROR(IF(OR(INDEX(Matches!$I$2:$I$201,MATCH($A734&amp;"-5",Matches!$J$2:$J$201,0))="Void",INDEX(Matches!$G$2:$G$201,MATCH($A734&amp;"-5",Matches!$J$2:$J$201,0))="",INDEX(Matches!$H$2:$H$201,MATCH($A734&amp;"-5",Matches!$J$2:$J$201,0))=""),"",IF(AND($C734&lt;&gt;"",INDEX(Matches!$F$2:$F$201,MATCH($A734&amp;"-5",Matches!$J$2:$J$201,0))&lt;&gt;"",$C734&gt;=INDEX(Matches!$F$2:$F$201,MATCH($A734&amp;"-5",Matches!$J$2:$J$201,0))),"",IF(AND(L734=INDEX(Matches!$G$2:$G$201,MATCH($A734&amp;"-5",Matches!$J$2:$J$201,0)),M734=INDEX(Matches!$H$2:$H$201,MATCH($A734&amp;"-5",Matches!$J$2:$J$201,0))),5,IF(SIGN(L734-M734)&lt;&gt;SIGN(INDEX(Matches!$G$2:$G$201,MATCH($A734&amp;"-5",Matches!$J$2:$J$201,0))-INDEX(Matches!$H$2:$H$201,MATCH($A734&amp;"-5",Matches!$J$2:$J$201,0))),0,IF(L734-M734=INDEX(Matches!$G$2:$G$201,MATCH($A734&amp;"-5",Matches!$J$2:$J$201,0))-INDEX(Matches!$H$2:$H$201,MATCH($A734&amp;"-5",Matches!$J$2:$J$201,0)),3,2))))),""))</f>
        <v/>
      </c>
      <c r="AC734" s="12" t="str">
        <f aca="false">IF(OR($B734="",N734="",O734=""),"",IFERROR(IF(OR(INDEX(Matches!$I$2:$I$201,MATCH($A734&amp;"-6",Matches!$J$2:$J$201,0))="Void",INDEX(Matches!$G$2:$G$201,MATCH($A734&amp;"-6",Matches!$J$2:$J$201,0))="",INDEX(Matches!$H$2:$H$201,MATCH($A734&amp;"-6",Matches!$J$2:$J$201,0))=""),"",IF(AND($C734&lt;&gt;"",INDEX(Matches!$F$2:$F$201,MATCH($A734&amp;"-6",Matches!$J$2:$J$201,0))&lt;&gt;"",$C734&gt;=INDEX(Matches!$F$2:$F$201,MATCH($A734&amp;"-6",Matches!$J$2:$J$201,0))),"",IF(AND(N734=INDEX(Matches!$G$2:$G$201,MATCH($A734&amp;"-6",Matches!$J$2:$J$201,0)),O734=INDEX(Matches!$H$2:$H$201,MATCH($A734&amp;"-6",Matches!$J$2:$J$201,0))),5,IF(SIGN(N734-O734)&lt;&gt;SIGN(INDEX(Matches!$G$2:$G$201,MATCH($A734&amp;"-6",Matches!$J$2:$J$201,0))-INDEX(Matches!$H$2:$H$201,MATCH($A734&amp;"-6",Matches!$J$2:$J$201,0))),0,IF(N734-O734=INDEX(Matches!$G$2:$G$201,MATCH($A734&amp;"-6",Matches!$J$2:$J$201,0))-INDEX(Matches!$H$2:$H$201,MATCH($A734&amp;"-6",Matches!$J$2:$J$201,0)),3,2))))),""))</f>
        <v/>
      </c>
      <c r="AD734" s="12" t="str">
        <f aca="false">IF(OR($B734="",P734="",Q734=""),"",IFERROR(IF(OR(INDEX(Matches!$I$2:$I$201,MATCH($A734&amp;"-7",Matches!$J$2:$J$201,0))="Void",INDEX(Matches!$G$2:$G$201,MATCH($A734&amp;"-7",Matches!$J$2:$J$201,0))="",INDEX(Matches!$H$2:$H$201,MATCH($A734&amp;"-7",Matches!$J$2:$J$201,0))=""),"",IF(AND($C734&lt;&gt;"",INDEX(Matches!$F$2:$F$201,MATCH($A734&amp;"-7",Matches!$J$2:$J$201,0))&lt;&gt;"",$C734&gt;=INDEX(Matches!$F$2:$F$201,MATCH($A734&amp;"-7",Matches!$J$2:$J$201,0))),"",IF(AND(P734=INDEX(Matches!$G$2:$G$201,MATCH($A734&amp;"-7",Matches!$J$2:$J$201,0)),Q734=INDEX(Matches!$H$2:$H$201,MATCH($A734&amp;"-7",Matches!$J$2:$J$201,0))),5,IF(SIGN(P734-Q734)&lt;&gt;SIGN(INDEX(Matches!$G$2:$G$201,MATCH($A734&amp;"-7",Matches!$J$2:$J$201,0))-INDEX(Matches!$H$2:$H$201,MATCH($A734&amp;"-7",Matches!$J$2:$J$201,0))),0,IF(P734-Q734=INDEX(Matches!$G$2:$G$201,MATCH($A734&amp;"-7",Matches!$J$2:$J$201,0))-INDEX(Matches!$H$2:$H$201,MATCH($A734&amp;"-7",Matches!$J$2:$J$201,0)),3,2))))),""))</f>
        <v/>
      </c>
      <c r="AE734" s="12" t="str">
        <f aca="false">IF(OR($B734="",R734="",S734=""),"",IFERROR(IF(OR(INDEX(Matches!$I$2:$I$201,MATCH($A734&amp;"-8",Matches!$J$2:$J$201,0))="Void",INDEX(Matches!$G$2:$G$201,MATCH($A734&amp;"-8",Matches!$J$2:$J$201,0))="",INDEX(Matches!$H$2:$H$201,MATCH($A734&amp;"-8",Matches!$J$2:$J$201,0))=""),"",IF(AND($C734&lt;&gt;"",INDEX(Matches!$F$2:$F$201,MATCH($A734&amp;"-8",Matches!$J$2:$J$201,0))&lt;&gt;"",$C734&gt;=INDEX(Matches!$F$2:$F$201,MATCH($A734&amp;"-8",Matches!$J$2:$J$201,0))),"",IF(AND(R734=INDEX(Matches!$G$2:$G$201,MATCH($A734&amp;"-8",Matches!$J$2:$J$201,0)),S734=INDEX(Matches!$H$2:$H$201,MATCH($A734&amp;"-8",Matches!$J$2:$J$201,0))),5,IF(SIGN(R734-S734)&lt;&gt;SIGN(INDEX(Matches!$G$2:$G$201,MATCH($A734&amp;"-8",Matches!$J$2:$J$201,0))-INDEX(Matches!$H$2:$H$201,MATCH($A734&amp;"-8",Matches!$J$2:$J$201,0))),0,IF(R734-S734=INDEX(Matches!$G$2:$G$201,MATCH($A734&amp;"-8",Matches!$J$2:$J$201,0))-INDEX(Matches!$H$2:$H$201,MATCH($A734&amp;"-8",Matches!$J$2:$J$201,0)),3,2))))),""))</f>
        <v/>
      </c>
      <c r="AF734" s="12" t="str">
        <f aca="false">IF(OR($B734="",T734="",U734=""),"",IFERROR(IF(OR(INDEX(Matches!$I$2:$I$201,MATCH($A734&amp;"-9",Matches!$J$2:$J$201,0))="Void",INDEX(Matches!$G$2:$G$201,MATCH($A734&amp;"-9",Matches!$J$2:$J$201,0))="",INDEX(Matches!$H$2:$H$201,MATCH($A734&amp;"-9",Matches!$J$2:$J$201,0))=""),"",IF(AND($C734&lt;&gt;"",INDEX(Matches!$F$2:$F$201,MATCH($A734&amp;"-9",Matches!$J$2:$J$201,0))&lt;&gt;"",$C734&gt;=INDEX(Matches!$F$2:$F$201,MATCH($A734&amp;"-9",Matches!$J$2:$J$201,0))),"",IF(AND(T734=INDEX(Matches!$G$2:$G$201,MATCH($A734&amp;"-9",Matches!$J$2:$J$201,0)),U734=INDEX(Matches!$H$2:$H$201,MATCH($A734&amp;"-9",Matches!$J$2:$J$201,0))),5,IF(SIGN(T734-U734)&lt;&gt;SIGN(INDEX(Matches!$G$2:$G$201,MATCH($A734&amp;"-9",Matches!$J$2:$J$201,0))-INDEX(Matches!$H$2:$H$201,MATCH($A734&amp;"-9",Matches!$J$2:$J$201,0))),0,IF(T734-U734=INDEX(Matches!$G$2:$G$201,MATCH($A734&amp;"-9",Matches!$J$2:$J$201,0))-INDEX(Matches!$H$2:$H$201,MATCH($A734&amp;"-9",Matches!$J$2:$J$201,0)),3,2))))),""))</f>
        <v/>
      </c>
      <c r="AG734" s="12" t="str">
        <f aca="false">IF(OR($B734="",V734="",W734=""),"",IFERROR(IF(OR(INDEX(Matches!$I$2:$I$201,MATCH($A734&amp;"-10",Matches!$J$2:$J$201,0))="Void",INDEX(Matches!$G$2:$G$201,MATCH($A734&amp;"-10",Matches!$J$2:$J$201,0))="",INDEX(Matches!$H$2:$H$201,MATCH($A734&amp;"-10",Matches!$J$2:$J$201,0))=""),"",IF(AND($C734&lt;&gt;"",INDEX(Matches!$F$2:$F$201,MATCH($A734&amp;"-10",Matches!$J$2:$J$201,0))&lt;&gt;"",$C734&gt;=INDEX(Matches!$F$2:$F$201,MATCH($A734&amp;"-10",Matches!$J$2:$J$201,0))),"",IF(AND(V734=INDEX(Matches!$G$2:$G$201,MATCH($A734&amp;"-10",Matches!$J$2:$J$201,0)),W734=INDEX(Matches!$H$2:$H$201,MATCH($A734&amp;"-10",Matches!$J$2:$J$201,0))),5,IF(SIGN(V734-W734)&lt;&gt;SIGN(INDEX(Matches!$G$2:$G$201,MATCH($A734&amp;"-10",Matches!$J$2:$J$201,0))-INDEX(Matches!$H$2:$H$201,MATCH($A734&amp;"-10",Matches!$J$2:$J$201,0))),0,IF(V734-W734=INDEX(Matches!$G$2:$G$201,MATCH($A734&amp;"-10",Matches!$J$2:$J$201,0))-INDEX(Matches!$H$2:$H$201,MATCH($A734&amp;"-10",Matches!$J$2:$J$201,0)),3,2))))),""))</f>
        <v/>
      </c>
      <c r="AH734" s="13" t="str">
        <f aca="false">IF($B734="","",SUM(X734:AG734))</f>
        <v/>
      </c>
      <c r="AI734" s="12" t="str">
        <f aca="false">IF($B734="","",COUNTIF(X734:AG734,5))</f>
        <v/>
      </c>
      <c r="AJ734" s="12" t="str">
        <f aca="false">IF($B734="","",COUNTIF(X734:AG734,"&gt;=2"))</f>
        <v/>
      </c>
      <c r="AK734" s="12" t="str">
        <f aca="false">IF($B734="","",COUNT(X734:AG734))</f>
        <v/>
      </c>
    </row>
    <row r="735" customFormat="false" ht="15" hidden="false" customHeight="false" outlineLevel="0" collapsed="false">
      <c r="A735" s="7"/>
      <c r="B735" s="7"/>
      <c r="C735" s="11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12" t="str">
        <f aca="false">IF(OR($B735="",D735="",E735=""),"",IFERROR(IF(OR(INDEX(Matches!$I$2:$I$201,MATCH($A735&amp;"-1",Matches!$J$2:$J$201,0))="Void",INDEX(Matches!$G$2:$G$201,MATCH($A735&amp;"-1",Matches!$J$2:$J$201,0))="",INDEX(Matches!$H$2:$H$201,MATCH($A735&amp;"-1",Matches!$J$2:$J$201,0))=""),"",IF(AND($C735&lt;&gt;"",INDEX(Matches!$F$2:$F$201,MATCH($A735&amp;"-1",Matches!$J$2:$J$201,0))&lt;&gt;"",$C735&gt;=INDEX(Matches!$F$2:$F$201,MATCH($A735&amp;"-1",Matches!$J$2:$J$201,0))),"",IF(AND(D735=INDEX(Matches!$G$2:$G$201,MATCH($A735&amp;"-1",Matches!$J$2:$J$201,0)),E735=INDEX(Matches!$H$2:$H$201,MATCH($A735&amp;"-1",Matches!$J$2:$J$201,0))),5,IF(SIGN(D735-E735)&lt;&gt;SIGN(INDEX(Matches!$G$2:$G$201,MATCH($A735&amp;"-1",Matches!$J$2:$J$201,0))-INDEX(Matches!$H$2:$H$201,MATCH($A735&amp;"-1",Matches!$J$2:$J$201,0))),0,IF(D735-E735=INDEX(Matches!$G$2:$G$201,MATCH($A735&amp;"-1",Matches!$J$2:$J$201,0))-INDEX(Matches!$H$2:$H$201,MATCH($A735&amp;"-1",Matches!$J$2:$J$201,0)),3,2))))),""))</f>
        <v/>
      </c>
      <c r="Y735" s="12" t="str">
        <f aca="false">IF(OR($B735="",F735="",G735=""),"",IFERROR(IF(OR(INDEX(Matches!$I$2:$I$201,MATCH($A735&amp;"-2",Matches!$J$2:$J$201,0))="Void",INDEX(Matches!$G$2:$G$201,MATCH($A735&amp;"-2",Matches!$J$2:$J$201,0))="",INDEX(Matches!$H$2:$H$201,MATCH($A735&amp;"-2",Matches!$J$2:$J$201,0))=""),"",IF(AND($C735&lt;&gt;"",INDEX(Matches!$F$2:$F$201,MATCH($A735&amp;"-2",Matches!$J$2:$J$201,0))&lt;&gt;"",$C735&gt;=INDEX(Matches!$F$2:$F$201,MATCH($A735&amp;"-2",Matches!$J$2:$J$201,0))),"",IF(AND(F735=INDEX(Matches!$G$2:$G$201,MATCH($A735&amp;"-2",Matches!$J$2:$J$201,0)),G735=INDEX(Matches!$H$2:$H$201,MATCH($A735&amp;"-2",Matches!$J$2:$J$201,0))),5,IF(SIGN(F735-G735)&lt;&gt;SIGN(INDEX(Matches!$G$2:$G$201,MATCH($A735&amp;"-2",Matches!$J$2:$J$201,0))-INDEX(Matches!$H$2:$H$201,MATCH($A735&amp;"-2",Matches!$J$2:$J$201,0))),0,IF(F735-G735=INDEX(Matches!$G$2:$G$201,MATCH($A735&amp;"-2",Matches!$J$2:$J$201,0))-INDEX(Matches!$H$2:$H$201,MATCH($A735&amp;"-2",Matches!$J$2:$J$201,0)),3,2))))),""))</f>
        <v/>
      </c>
      <c r="Z735" s="12" t="str">
        <f aca="false">IF(OR($B735="",H735="",I735=""),"",IFERROR(IF(OR(INDEX(Matches!$I$2:$I$201,MATCH($A735&amp;"-3",Matches!$J$2:$J$201,0))="Void",INDEX(Matches!$G$2:$G$201,MATCH($A735&amp;"-3",Matches!$J$2:$J$201,0))="",INDEX(Matches!$H$2:$H$201,MATCH($A735&amp;"-3",Matches!$J$2:$J$201,0))=""),"",IF(AND($C735&lt;&gt;"",INDEX(Matches!$F$2:$F$201,MATCH($A735&amp;"-3",Matches!$J$2:$J$201,0))&lt;&gt;"",$C735&gt;=INDEX(Matches!$F$2:$F$201,MATCH($A735&amp;"-3",Matches!$J$2:$J$201,0))),"",IF(AND(H735=INDEX(Matches!$G$2:$G$201,MATCH($A735&amp;"-3",Matches!$J$2:$J$201,0)),I735=INDEX(Matches!$H$2:$H$201,MATCH($A735&amp;"-3",Matches!$J$2:$J$201,0))),5,IF(SIGN(H735-I735)&lt;&gt;SIGN(INDEX(Matches!$G$2:$G$201,MATCH($A735&amp;"-3",Matches!$J$2:$J$201,0))-INDEX(Matches!$H$2:$H$201,MATCH($A735&amp;"-3",Matches!$J$2:$J$201,0))),0,IF(H735-I735=INDEX(Matches!$G$2:$G$201,MATCH($A735&amp;"-3",Matches!$J$2:$J$201,0))-INDEX(Matches!$H$2:$H$201,MATCH($A735&amp;"-3",Matches!$J$2:$J$201,0)),3,2))))),""))</f>
        <v/>
      </c>
      <c r="AA735" s="12" t="str">
        <f aca="false">IF(OR($B735="",J735="",K735=""),"",IFERROR(IF(OR(INDEX(Matches!$I$2:$I$201,MATCH($A735&amp;"-4",Matches!$J$2:$J$201,0))="Void",INDEX(Matches!$G$2:$G$201,MATCH($A735&amp;"-4",Matches!$J$2:$J$201,0))="",INDEX(Matches!$H$2:$H$201,MATCH($A735&amp;"-4",Matches!$J$2:$J$201,0))=""),"",IF(AND($C735&lt;&gt;"",INDEX(Matches!$F$2:$F$201,MATCH($A735&amp;"-4",Matches!$J$2:$J$201,0))&lt;&gt;"",$C735&gt;=INDEX(Matches!$F$2:$F$201,MATCH($A735&amp;"-4",Matches!$J$2:$J$201,0))),"",IF(AND(J735=INDEX(Matches!$G$2:$G$201,MATCH($A735&amp;"-4",Matches!$J$2:$J$201,0)),K735=INDEX(Matches!$H$2:$H$201,MATCH($A735&amp;"-4",Matches!$J$2:$J$201,0))),5,IF(SIGN(J735-K735)&lt;&gt;SIGN(INDEX(Matches!$G$2:$G$201,MATCH($A735&amp;"-4",Matches!$J$2:$J$201,0))-INDEX(Matches!$H$2:$H$201,MATCH($A735&amp;"-4",Matches!$J$2:$J$201,0))),0,IF(J735-K735=INDEX(Matches!$G$2:$G$201,MATCH($A735&amp;"-4",Matches!$J$2:$J$201,0))-INDEX(Matches!$H$2:$H$201,MATCH($A735&amp;"-4",Matches!$J$2:$J$201,0)),3,2))))),""))</f>
        <v/>
      </c>
      <c r="AB735" s="12" t="str">
        <f aca="false">IF(OR($B735="",L735="",M735=""),"",IFERROR(IF(OR(INDEX(Matches!$I$2:$I$201,MATCH($A735&amp;"-5",Matches!$J$2:$J$201,0))="Void",INDEX(Matches!$G$2:$G$201,MATCH($A735&amp;"-5",Matches!$J$2:$J$201,0))="",INDEX(Matches!$H$2:$H$201,MATCH($A735&amp;"-5",Matches!$J$2:$J$201,0))=""),"",IF(AND($C735&lt;&gt;"",INDEX(Matches!$F$2:$F$201,MATCH($A735&amp;"-5",Matches!$J$2:$J$201,0))&lt;&gt;"",$C735&gt;=INDEX(Matches!$F$2:$F$201,MATCH($A735&amp;"-5",Matches!$J$2:$J$201,0))),"",IF(AND(L735=INDEX(Matches!$G$2:$G$201,MATCH($A735&amp;"-5",Matches!$J$2:$J$201,0)),M735=INDEX(Matches!$H$2:$H$201,MATCH($A735&amp;"-5",Matches!$J$2:$J$201,0))),5,IF(SIGN(L735-M735)&lt;&gt;SIGN(INDEX(Matches!$G$2:$G$201,MATCH($A735&amp;"-5",Matches!$J$2:$J$201,0))-INDEX(Matches!$H$2:$H$201,MATCH($A735&amp;"-5",Matches!$J$2:$J$201,0))),0,IF(L735-M735=INDEX(Matches!$G$2:$G$201,MATCH($A735&amp;"-5",Matches!$J$2:$J$201,0))-INDEX(Matches!$H$2:$H$201,MATCH($A735&amp;"-5",Matches!$J$2:$J$201,0)),3,2))))),""))</f>
        <v/>
      </c>
      <c r="AC735" s="12" t="str">
        <f aca="false">IF(OR($B735="",N735="",O735=""),"",IFERROR(IF(OR(INDEX(Matches!$I$2:$I$201,MATCH($A735&amp;"-6",Matches!$J$2:$J$201,0))="Void",INDEX(Matches!$G$2:$G$201,MATCH($A735&amp;"-6",Matches!$J$2:$J$201,0))="",INDEX(Matches!$H$2:$H$201,MATCH($A735&amp;"-6",Matches!$J$2:$J$201,0))=""),"",IF(AND($C735&lt;&gt;"",INDEX(Matches!$F$2:$F$201,MATCH($A735&amp;"-6",Matches!$J$2:$J$201,0))&lt;&gt;"",$C735&gt;=INDEX(Matches!$F$2:$F$201,MATCH($A735&amp;"-6",Matches!$J$2:$J$201,0))),"",IF(AND(N735=INDEX(Matches!$G$2:$G$201,MATCH($A735&amp;"-6",Matches!$J$2:$J$201,0)),O735=INDEX(Matches!$H$2:$H$201,MATCH($A735&amp;"-6",Matches!$J$2:$J$201,0))),5,IF(SIGN(N735-O735)&lt;&gt;SIGN(INDEX(Matches!$G$2:$G$201,MATCH($A735&amp;"-6",Matches!$J$2:$J$201,0))-INDEX(Matches!$H$2:$H$201,MATCH($A735&amp;"-6",Matches!$J$2:$J$201,0))),0,IF(N735-O735=INDEX(Matches!$G$2:$G$201,MATCH($A735&amp;"-6",Matches!$J$2:$J$201,0))-INDEX(Matches!$H$2:$H$201,MATCH($A735&amp;"-6",Matches!$J$2:$J$201,0)),3,2))))),""))</f>
        <v/>
      </c>
      <c r="AD735" s="12" t="str">
        <f aca="false">IF(OR($B735="",P735="",Q735=""),"",IFERROR(IF(OR(INDEX(Matches!$I$2:$I$201,MATCH($A735&amp;"-7",Matches!$J$2:$J$201,0))="Void",INDEX(Matches!$G$2:$G$201,MATCH($A735&amp;"-7",Matches!$J$2:$J$201,0))="",INDEX(Matches!$H$2:$H$201,MATCH($A735&amp;"-7",Matches!$J$2:$J$201,0))=""),"",IF(AND($C735&lt;&gt;"",INDEX(Matches!$F$2:$F$201,MATCH($A735&amp;"-7",Matches!$J$2:$J$201,0))&lt;&gt;"",$C735&gt;=INDEX(Matches!$F$2:$F$201,MATCH($A735&amp;"-7",Matches!$J$2:$J$201,0))),"",IF(AND(P735=INDEX(Matches!$G$2:$G$201,MATCH($A735&amp;"-7",Matches!$J$2:$J$201,0)),Q735=INDEX(Matches!$H$2:$H$201,MATCH($A735&amp;"-7",Matches!$J$2:$J$201,0))),5,IF(SIGN(P735-Q735)&lt;&gt;SIGN(INDEX(Matches!$G$2:$G$201,MATCH($A735&amp;"-7",Matches!$J$2:$J$201,0))-INDEX(Matches!$H$2:$H$201,MATCH($A735&amp;"-7",Matches!$J$2:$J$201,0))),0,IF(P735-Q735=INDEX(Matches!$G$2:$G$201,MATCH($A735&amp;"-7",Matches!$J$2:$J$201,0))-INDEX(Matches!$H$2:$H$201,MATCH($A735&amp;"-7",Matches!$J$2:$J$201,0)),3,2))))),""))</f>
        <v/>
      </c>
      <c r="AE735" s="12" t="str">
        <f aca="false">IF(OR($B735="",R735="",S735=""),"",IFERROR(IF(OR(INDEX(Matches!$I$2:$I$201,MATCH($A735&amp;"-8",Matches!$J$2:$J$201,0))="Void",INDEX(Matches!$G$2:$G$201,MATCH($A735&amp;"-8",Matches!$J$2:$J$201,0))="",INDEX(Matches!$H$2:$H$201,MATCH($A735&amp;"-8",Matches!$J$2:$J$201,0))=""),"",IF(AND($C735&lt;&gt;"",INDEX(Matches!$F$2:$F$201,MATCH($A735&amp;"-8",Matches!$J$2:$J$201,0))&lt;&gt;"",$C735&gt;=INDEX(Matches!$F$2:$F$201,MATCH($A735&amp;"-8",Matches!$J$2:$J$201,0))),"",IF(AND(R735=INDEX(Matches!$G$2:$G$201,MATCH($A735&amp;"-8",Matches!$J$2:$J$201,0)),S735=INDEX(Matches!$H$2:$H$201,MATCH($A735&amp;"-8",Matches!$J$2:$J$201,0))),5,IF(SIGN(R735-S735)&lt;&gt;SIGN(INDEX(Matches!$G$2:$G$201,MATCH($A735&amp;"-8",Matches!$J$2:$J$201,0))-INDEX(Matches!$H$2:$H$201,MATCH($A735&amp;"-8",Matches!$J$2:$J$201,0))),0,IF(R735-S735=INDEX(Matches!$G$2:$G$201,MATCH($A735&amp;"-8",Matches!$J$2:$J$201,0))-INDEX(Matches!$H$2:$H$201,MATCH($A735&amp;"-8",Matches!$J$2:$J$201,0)),3,2))))),""))</f>
        <v/>
      </c>
      <c r="AF735" s="12" t="str">
        <f aca="false">IF(OR($B735="",T735="",U735=""),"",IFERROR(IF(OR(INDEX(Matches!$I$2:$I$201,MATCH($A735&amp;"-9",Matches!$J$2:$J$201,0))="Void",INDEX(Matches!$G$2:$G$201,MATCH($A735&amp;"-9",Matches!$J$2:$J$201,0))="",INDEX(Matches!$H$2:$H$201,MATCH($A735&amp;"-9",Matches!$J$2:$J$201,0))=""),"",IF(AND($C735&lt;&gt;"",INDEX(Matches!$F$2:$F$201,MATCH($A735&amp;"-9",Matches!$J$2:$J$201,0))&lt;&gt;"",$C735&gt;=INDEX(Matches!$F$2:$F$201,MATCH($A735&amp;"-9",Matches!$J$2:$J$201,0))),"",IF(AND(T735=INDEX(Matches!$G$2:$G$201,MATCH($A735&amp;"-9",Matches!$J$2:$J$201,0)),U735=INDEX(Matches!$H$2:$H$201,MATCH($A735&amp;"-9",Matches!$J$2:$J$201,0))),5,IF(SIGN(T735-U735)&lt;&gt;SIGN(INDEX(Matches!$G$2:$G$201,MATCH($A735&amp;"-9",Matches!$J$2:$J$201,0))-INDEX(Matches!$H$2:$H$201,MATCH($A735&amp;"-9",Matches!$J$2:$J$201,0))),0,IF(T735-U735=INDEX(Matches!$G$2:$G$201,MATCH($A735&amp;"-9",Matches!$J$2:$J$201,0))-INDEX(Matches!$H$2:$H$201,MATCH($A735&amp;"-9",Matches!$J$2:$J$201,0)),3,2))))),""))</f>
        <v/>
      </c>
      <c r="AG735" s="12" t="str">
        <f aca="false">IF(OR($B735="",V735="",W735=""),"",IFERROR(IF(OR(INDEX(Matches!$I$2:$I$201,MATCH($A735&amp;"-10",Matches!$J$2:$J$201,0))="Void",INDEX(Matches!$G$2:$G$201,MATCH($A735&amp;"-10",Matches!$J$2:$J$201,0))="",INDEX(Matches!$H$2:$H$201,MATCH($A735&amp;"-10",Matches!$J$2:$J$201,0))=""),"",IF(AND($C735&lt;&gt;"",INDEX(Matches!$F$2:$F$201,MATCH($A735&amp;"-10",Matches!$J$2:$J$201,0))&lt;&gt;"",$C735&gt;=INDEX(Matches!$F$2:$F$201,MATCH($A735&amp;"-10",Matches!$J$2:$J$201,0))),"",IF(AND(V735=INDEX(Matches!$G$2:$G$201,MATCH($A735&amp;"-10",Matches!$J$2:$J$201,0)),W735=INDEX(Matches!$H$2:$H$201,MATCH($A735&amp;"-10",Matches!$J$2:$J$201,0))),5,IF(SIGN(V735-W735)&lt;&gt;SIGN(INDEX(Matches!$G$2:$G$201,MATCH($A735&amp;"-10",Matches!$J$2:$J$201,0))-INDEX(Matches!$H$2:$H$201,MATCH($A735&amp;"-10",Matches!$J$2:$J$201,0))),0,IF(V735-W735=INDEX(Matches!$G$2:$G$201,MATCH($A735&amp;"-10",Matches!$J$2:$J$201,0))-INDEX(Matches!$H$2:$H$201,MATCH($A735&amp;"-10",Matches!$J$2:$J$201,0)),3,2))))),""))</f>
        <v/>
      </c>
      <c r="AH735" s="13" t="str">
        <f aca="false">IF($B735="","",SUM(X735:AG735))</f>
        <v/>
      </c>
      <c r="AI735" s="12" t="str">
        <f aca="false">IF($B735="","",COUNTIF(X735:AG735,5))</f>
        <v/>
      </c>
      <c r="AJ735" s="12" t="str">
        <f aca="false">IF($B735="","",COUNTIF(X735:AG735,"&gt;=2"))</f>
        <v/>
      </c>
      <c r="AK735" s="12" t="str">
        <f aca="false">IF($B735="","",COUNT(X735:AG735))</f>
        <v/>
      </c>
    </row>
    <row r="736" customFormat="false" ht="15" hidden="false" customHeight="false" outlineLevel="0" collapsed="false">
      <c r="A736" s="7"/>
      <c r="B736" s="7"/>
      <c r="C736" s="11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12" t="str">
        <f aca="false">IF(OR($B736="",D736="",E736=""),"",IFERROR(IF(OR(INDEX(Matches!$I$2:$I$201,MATCH($A736&amp;"-1",Matches!$J$2:$J$201,0))="Void",INDEX(Matches!$G$2:$G$201,MATCH($A736&amp;"-1",Matches!$J$2:$J$201,0))="",INDEX(Matches!$H$2:$H$201,MATCH($A736&amp;"-1",Matches!$J$2:$J$201,0))=""),"",IF(AND($C736&lt;&gt;"",INDEX(Matches!$F$2:$F$201,MATCH($A736&amp;"-1",Matches!$J$2:$J$201,0))&lt;&gt;"",$C736&gt;=INDEX(Matches!$F$2:$F$201,MATCH($A736&amp;"-1",Matches!$J$2:$J$201,0))),"",IF(AND(D736=INDEX(Matches!$G$2:$G$201,MATCH($A736&amp;"-1",Matches!$J$2:$J$201,0)),E736=INDEX(Matches!$H$2:$H$201,MATCH($A736&amp;"-1",Matches!$J$2:$J$201,0))),5,IF(SIGN(D736-E736)&lt;&gt;SIGN(INDEX(Matches!$G$2:$G$201,MATCH($A736&amp;"-1",Matches!$J$2:$J$201,0))-INDEX(Matches!$H$2:$H$201,MATCH($A736&amp;"-1",Matches!$J$2:$J$201,0))),0,IF(D736-E736=INDEX(Matches!$G$2:$G$201,MATCH($A736&amp;"-1",Matches!$J$2:$J$201,0))-INDEX(Matches!$H$2:$H$201,MATCH($A736&amp;"-1",Matches!$J$2:$J$201,0)),3,2))))),""))</f>
        <v/>
      </c>
      <c r="Y736" s="12" t="str">
        <f aca="false">IF(OR($B736="",F736="",G736=""),"",IFERROR(IF(OR(INDEX(Matches!$I$2:$I$201,MATCH($A736&amp;"-2",Matches!$J$2:$J$201,0))="Void",INDEX(Matches!$G$2:$G$201,MATCH($A736&amp;"-2",Matches!$J$2:$J$201,0))="",INDEX(Matches!$H$2:$H$201,MATCH($A736&amp;"-2",Matches!$J$2:$J$201,0))=""),"",IF(AND($C736&lt;&gt;"",INDEX(Matches!$F$2:$F$201,MATCH($A736&amp;"-2",Matches!$J$2:$J$201,0))&lt;&gt;"",$C736&gt;=INDEX(Matches!$F$2:$F$201,MATCH($A736&amp;"-2",Matches!$J$2:$J$201,0))),"",IF(AND(F736=INDEX(Matches!$G$2:$G$201,MATCH($A736&amp;"-2",Matches!$J$2:$J$201,0)),G736=INDEX(Matches!$H$2:$H$201,MATCH($A736&amp;"-2",Matches!$J$2:$J$201,0))),5,IF(SIGN(F736-G736)&lt;&gt;SIGN(INDEX(Matches!$G$2:$G$201,MATCH($A736&amp;"-2",Matches!$J$2:$J$201,0))-INDEX(Matches!$H$2:$H$201,MATCH($A736&amp;"-2",Matches!$J$2:$J$201,0))),0,IF(F736-G736=INDEX(Matches!$G$2:$G$201,MATCH($A736&amp;"-2",Matches!$J$2:$J$201,0))-INDEX(Matches!$H$2:$H$201,MATCH($A736&amp;"-2",Matches!$J$2:$J$201,0)),3,2))))),""))</f>
        <v/>
      </c>
      <c r="Z736" s="12" t="str">
        <f aca="false">IF(OR($B736="",H736="",I736=""),"",IFERROR(IF(OR(INDEX(Matches!$I$2:$I$201,MATCH($A736&amp;"-3",Matches!$J$2:$J$201,0))="Void",INDEX(Matches!$G$2:$G$201,MATCH($A736&amp;"-3",Matches!$J$2:$J$201,0))="",INDEX(Matches!$H$2:$H$201,MATCH($A736&amp;"-3",Matches!$J$2:$J$201,0))=""),"",IF(AND($C736&lt;&gt;"",INDEX(Matches!$F$2:$F$201,MATCH($A736&amp;"-3",Matches!$J$2:$J$201,0))&lt;&gt;"",$C736&gt;=INDEX(Matches!$F$2:$F$201,MATCH($A736&amp;"-3",Matches!$J$2:$J$201,0))),"",IF(AND(H736=INDEX(Matches!$G$2:$G$201,MATCH($A736&amp;"-3",Matches!$J$2:$J$201,0)),I736=INDEX(Matches!$H$2:$H$201,MATCH($A736&amp;"-3",Matches!$J$2:$J$201,0))),5,IF(SIGN(H736-I736)&lt;&gt;SIGN(INDEX(Matches!$G$2:$G$201,MATCH($A736&amp;"-3",Matches!$J$2:$J$201,0))-INDEX(Matches!$H$2:$H$201,MATCH($A736&amp;"-3",Matches!$J$2:$J$201,0))),0,IF(H736-I736=INDEX(Matches!$G$2:$G$201,MATCH($A736&amp;"-3",Matches!$J$2:$J$201,0))-INDEX(Matches!$H$2:$H$201,MATCH($A736&amp;"-3",Matches!$J$2:$J$201,0)),3,2))))),""))</f>
        <v/>
      </c>
      <c r="AA736" s="12" t="str">
        <f aca="false">IF(OR($B736="",J736="",K736=""),"",IFERROR(IF(OR(INDEX(Matches!$I$2:$I$201,MATCH($A736&amp;"-4",Matches!$J$2:$J$201,0))="Void",INDEX(Matches!$G$2:$G$201,MATCH($A736&amp;"-4",Matches!$J$2:$J$201,0))="",INDEX(Matches!$H$2:$H$201,MATCH($A736&amp;"-4",Matches!$J$2:$J$201,0))=""),"",IF(AND($C736&lt;&gt;"",INDEX(Matches!$F$2:$F$201,MATCH($A736&amp;"-4",Matches!$J$2:$J$201,0))&lt;&gt;"",$C736&gt;=INDEX(Matches!$F$2:$F$201,MATCH($A736&amp;"-4",Matches!$J$2:$J$201,0))),"",IF(AND(J736=INDEX(Matches!$G$2:$G$201,MATCH($A736&amp;"-4",Matches!$J$2:$J$201,0)),K736=INDEX(Matches!$H$2:$H$201,MATCH($A736&amp;"-4",Matches!$J$2:$J$201,0))),5,IF(SIGN(J736-K736)&lt;&gt;SIGN(INDEX(Matches!$G$2:$G$201,MATCH($A736&amp;"-4",Matches!$J$2:$J$201,0))-INDEX(Matches!$H$2:$H$201,MATCH($A736&amp;"-4",Matches!$J$2:$J$201,0))),0,IF(J736-K736=INDEX(Matches!$G$2:$G$201,MATCH($A736&amp;"-4",Matches!$J$2:$J$201,0))-INDEX(Matches!$H$2:$H$201,MATCH($A736&amp;"-4",Matches!$J$2:$J$201,0)),3,2))))),""))</f>
        <v/>
      </c>
      <c r="AB736" s="12" t="str">
        <f aca="false">IF(OR($B736="",L736="",M736=""),"",IFERROR(IF(OR(INDEX(Matches!$I$2:$I$201,MATCH($A736&amp;"-5",Matches!$J$2:$J$201,0))="Void",INDEX(Matches!$G$2:$G$201,MATCH($A736&amp;"-5",Matches!$J$2:$J$201,0))="",INDEX(Matches!$H$2:$H$201,MATCH($A736&amp;"-5",Matches!$J$2:$J$201,0))=""),"",IF(AND($C736&lt;&gt;"",INDEX(Matches!$F$2:$F$201,MATCH($A736&amp;"-5",Matches!$J$2:$J$201,0))&lt;&gt;"",$C736&gt;=INDEX(Matches!$F$2:$F$201,MATCH($A736&amp;"-5",Matches!$J$2:$J$201,0))),"",IF(AND(L736=INDEX(Matches!$G$2:$G$201,MATCH($A736&amp;"-5",Matches!$J$2:$J$201,0)),M736=INDEX(Matches!$H$2:$H$201,MATCH($A736&amp;"-5",Matches!$J$2:$J$201,0))),5,IF(SIGN(L736-M736)&lt;&gt;SIGN(INDEX(Matches!$G$2:$G$201,MATCH($A736&amp;"-5",Matches!$J$2:$J$201,0))-INDEX(Matches!$H$2:$H$201,MATCH($A736&amp;"-5",Matches!$J$2:$J$201,0))),0,IF(L736-M736=INDEX(Matches!$G$2:$G$201,MATCH($A736&amp;"-5",Matches!$J$2:$J$201,0))-INDEX(Matches!$H$2:$H$201,MATCH($A736&amp;"-5",Matches!$J$2:$J$201,0)),3,2))))),""))</f>
        <v/>
      </c>
      <c r="AC736" s="12" t="str">
        <f aca="false">IF(OR($B736="",N736="",O736=""),"",IFERROR(IF(OR(INDEX(Matches!$I$2:$I$201,MATCH($A736&amp;"-6",Matches!$J$2:$J$201,0))="Void",INDEX(Matches!$G$2:$G$201,MATCH($A736&amp;"-6",Matches!$J$2:$J$201,0))="",INDEX(Matches!$H$2:$H$201,MATCH($A736&amp;"-6",Matches!$J$2:$J$201,0))=""),"",IF(AND($C736&lt;&gt;"",INDEX(Matches!$F$2:$F$201,MATCH($A736&amp;"-6",Matches!$J$2:$J$201,0))&lt;&gt;"",$C736&gt;=INDEX(Matches!$F$2:$F$201,MATCH($A736&amp;"-6",Matches!$J$2:$J$201,0))),"",IF(AND(N736=INDEX(Matches!$G$2:$G$201,MATCH($A736&amp;"-6",Matches!$J$2:$J$201,0)),O736=INDEX(Matches!$H$2:$H$201,MATCH($A736&amp;"-6",Matches!$J$2:$J$201,0))),5,IF(SIGN(N736-O736)&lt;&gt;SIGN(INDEX(Matches!$G$2:$G$201,MATCH($A736&amp;"-6",Matches!$J$2:$J$201,0))-INDEX(Matches!$H$2:$H$201,MATCH($A736&amp;"-6",Matches!$J$2:$J$201,0))),0,IF(N736-O736=INDEX(Matches!$G$2:$G$201,MATCH($A736&amp;"-6",Matches!$J$2:$J$201,0))-INDEX(Matches!$H$2:$H$201,MATCH($A736&amp;"-6",Matches!$J$2:$J$201,0)),3,2))))),""))</f>
        <v/>
      </c>
      <c r="AD736" s="12" t="str">
        <f aca="false">IF(OR($B736="",P736="",Q736=""),"",IFERROR(IF(OR(INDEX(Matches!$I$2:$I$201,MATCH($A736&amp;"-7",Matches!$J$2:$J$201,0))="Void",INDEX(Matches!$G$2:$G$201,MATCH($A736&amp;"-7",Matches!$J$2:$J$201,0))="",INDEX(Matches!$H$2:$H$201,MATCH($A736&amp;"-7",Matches!$J$2:$J$201,0))=""),"",IF(AND($C736&lt;&gt;"",INDEX(Matches!$F$2:$F$201,MATCH($A736&amp;"-7",Matches!$J$2:$J$201,0))&lt;&gt;"",$C736&gt;=INDEX(Matches!$F$2:$F$201,MATCH($A736&amp;"-7",Matches!$J$2:$J$201,0))),"",IF(AND(P736=INDEX(Matches!$G$2:$G$201,MATCH($A736&amp;"-7",Matches!$J$2:$J$201,0)),Q736=INDEX(Matches!$H$2:$H$201,MATCH($A736&amp;"-7",Matches!$J$2:$J$201,0))),5,IF(SIGN(P736-Q736)&lt;&gt;SIGN(INDEX(Matches!$G$2:$G$201,MATCH($A736&amp;"-7",Matches!$J$2:$J$201,0))-INDEX(Matches!$H$2:$H$201,MATCH($A736&amp;"-7",Matches!$J$2:$J$201,0))),0,IF(P736-Q736=INDEX(Matches!$G$2:$G$201,MATCH($A736&amp;"-7",Matches!$J$2:$J$201,0))-INDEX(Matches!$H$2:$H$201,MATCH($A736&amp;"-7",Matches!$J$2:$J$201,0)),3,2))))),""))</f>
        <v/>
      </c>
      <c r="AE736" s="12" t="str">
        <f aca="false">IF(OR($B736="",R736="",S736=""),"",IFERROR(IF(OR(INDEX(Matches!$I$2:$I$201,MATCH($A736&amp;"-8",Matches!$J$2:$J$201,0))="Void",INDEX(Matches!$G$2:$G$201,MATCH($A736&amp;"-8",Matches!$J$2:$J$201,0))="",INDEX(Matches!$H$2:$H$201,MATCH($A736&amp;"-8",Matches!$J$2:$J$201,0))=""),"",IF(AND($C736&lt;&gt;"",INDEX(Matches!$F$2:$F$201,MATCH($A736&amp;"-8",Matches!$J$2:$J$201,0))&lt;&gt;"",$C736&gt;=INDEX(Matches!$F$2:$F$201,MATCH($A736&amp;"-8",Matches!$J$2:$J$201,0))),"",IF(AND(R736=INDEX(Matches!$G$2:$G$201,MATCH($A736&amp;"-8",Matches!$J$2:$J$201,0)),S736=INDEX(Matches!$H$2:$H$201,MATCH($A736&amp;"-8",Matches!$J$2:$J$201,0))),5,IF(SIGN(R736-S736)&lt;&gt;SIGN(INDEX(Matches!$G$2:$G$201,MATCH($A736&amp;"-8",Matches!$J$2:$J$201,0))-INDEX(Matches!$H$2:$H$201,MATCH($A736&amp;"-8",Matches!$J$2:$J$201,0))),0,IF(R736-S736=INDEX(Matches!$G$2:$G$201,MATCH($A736&amp;"-8",Matches!$J$2:$J$201,0))-INDEX(Matches!$H$2:$H$201,MATCH($A736&amp;"-8",Matches!$J$2:$J$201,0)),3,2))))),""))</f>
        <v/>
      </c>
      <c r="AF736" s="12" t="str">
        <f aca="false">IF(OR($B736="",T736="",U736=""),"",IFERROR(IF(OR(INDEX(Matches!$I$2:$I$201,MATCH($A736&amp;"-9",Matches!$J$2:$J$201,0))="Void",INDEX(Matches!$G$2:$G$201,MATCH($A736&amp;"-9",Matches!$J$2:$J$201,0))="",INDEX(Matches!$H$2:$H$201,MATCH($A736&amp;"-9",Matches!$J$2:$J$201,0))=""),"",IF(AND($C736&lt;&gt;"",INDEX(Matches!$F$2:$F$201,MATCH($A736&amp;"-9",Matches!$J$2:$J$201,0))&lt;&gt;"",$C736&gt;=INDEX(Matches!$F$2:$F$201,MATCH($A736&amp;"-9",Matches!$J$2:$J$201,0))),"",IF(AND(T736=INDEX(Matches!$G$2:$G$201,MATCH($A736&amp;"-9",Matches!$J$2:$J$201,0)),U736=INDEX(Matches!$H$2:$H$201,MATCH($A736&amp;"-9",Matches!$J$2:$J$201,0))),5,IF(SIGN(T736-U736)&lt;&gt;SIGN(INDEX(Matches!$G$2:$G$201,MATCH($A736&amp;"-9",Matches!$J$2:$J$201,0))-INDEX(Matches!$H$2:$H$201,MATCH($A736&amp;"-9",Matches!$J$2:$J$201,0))),0,IF(T736-U736=INDEX(Matches!$G$2:$G$201,MATCH($A736&amp;"-9",Matches!$J$2:$J$201,0))-INDEX(Matches!$H$2:$H$201,MATCH($A736&amp;"-9",Matches!$J$2:$J$201,0)),3,2))))),""))</f>
        <v/>
      </c>
      <c r="AG736" s="12" t="str">
        <f aca="false">IF(OR($B736="",V736="",W736=""),"",IFERROR(IF(OR(INDEX(Matches!$I$2:$I$201,MATCH($A736&amp;"-10",Matches!$J$2:$J$201,0))="Void",INDEX(Matches!$G$2:$G$201,MATCH($A736&amp;"-10",Matches!$J$2:$J$201,0))="",INDEX(Matches!$H$2:$H$201,MATCH($A736&amp;"-10",Matches!$J$2:$J$201,0))=""),"",IF(AND($C736&lt;&gt;"",INDEX(Matches!$F$2:$F$201,MATCH($A736&amp;"-10",Matches!$J$2:$J$201,0))&lt;&gt;"",$C736&gt;=INDEX(Matches!$F$2:$F$201,MATCH($A736&amp;"-10",Matches!$J$2:$J$201,0))),"",IF(AND(V736=INDEX(Matches!$G$2:$G$201,MATCH($A736&amp;"-10",Matches!$J$2:$J$201,0)),W736=INDEX(Matches!$H$2:$H$201,MATCH($A736&amp;"-10",Matches!$J$2:$J$201,0))),5,IF(SIGN(V736-W736)&lt;&gt;SIGN(INDEX(Matches!$G$2:$G$201,MATCH($A736&amp;"-10",Matches!$J$2:$J$201,0))-INDEX(Matches!$H$2:$H$201,MATCH($A736&amp;"-10",Matches!$J$2:$J$201,0))),0,IF(V736-W736=INDEX(Matches!$G$2:$G$201,MATCH($A736&amp;"-10",Matches!$J$2:$J$201,0))-INDEX(Matches!$H$2:$H$201,MATCH($A736&amp;"-10",Matches!$J$2:$J$201,0)),3,2))))),""))</f>
        <v/>
      </c>
      <c r="AH736" s="13" t="str">
        <f aca="false">IF($B736="","",SUM(X736:AG736))</f>
        <v/>
      </c>
      <c r="AI736" s="12" t="str">
        <f aca="false">IF($B736="","",COUNTIF(X736:AG736,5))</f>
        <v/>
      </c>
      <c r="AJ736" s="12" t="str">
        <f aca="false">IF($B736="","",COUNTIF(X736:AG736,"&gt;=2"))</f>
        <v/>
      </c>
      <c r="AK736" s="12" t="str">
        <f aca="false">IF($B736="","",COUNT(X736:AG736))</f>
        <v/>
      </c>
    </row>
    <row r="737" customFormat="false" ht="15" hidden="false" customHeight="false" outlineLevel="0" collapsed="false">
      <c r="A737" s="7"/>
      <c r="B737" s="7"/>
      <c r="C737" s="11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12" t="str">
        <f aca="false">IF(OR($B737="",D737="",E737=""),"",IFERROR(IF(OR(INDEX(Matches!$I$2:$I$201,MATCH($A737&amp;"-1",Matches!$J$2:$J$201,0))="Void",INDEX(Matches!$G$2:$G$201,MATCH($A737&amp;"-1",Matches!$J$2:$J$201,0))="",INDEX(Matches!$H$2:$H$201,MATCH($A737&amp;"-1",Matches!$J$2:$J$201,0))=""),"",IF(AND($C737&lt;&gt;"",INDEX(Matches!$F$2:$F$201,MATCH($A737&amp;"-1",Matches!$J$2:$J$201,0))&lt;&gt;"",$C737&gt;=INDEX(Matches!$F$2:$F$201,MATCH($A737&amp;"-1",Matches!$J$2:$J$201,0))),"",IF(AND(D737=INDEX(Matches!$G$2:$G$201,MATCH($A737&amp;"-1",Matches!$J$2:$J$201,0)),E737=INDEX(Matches!$H$2:$H$201,MATCH($A737&amp;"-1",Matches!$J$2:$J$201,0))),5,IF(SIGN(D737-E737)&lt;&gt;SIGN(INDEX(Matches!$G$2:$G$201,MATCH($A737&amp;"-1",Matches!$J$2:$J$201,0))-INDEX(Matches!$H$2:$H$201,MATCH($A737&amp;"-1",Matches!$J$2:$J$201,0))),0,IF(D737-E737=INDEX(Matches!$G$2:$G$201,MATCH($A737&amp;"-1",Matches!$J$2:$J$201,0))-INDEX(Matches!$H$2:$H$201,MATCH($A737&amp;"-1",Matches!$J$2:$J$201,0)),3,2))))),""))</f>
        <v/>
      </c>
      <c r="Y737" s="12" t="str">
        <f aca="false">IF(OR($B737="",F737="",G737=""),"",IFERROR(IF(OR(INDEX(Matches!$I$2:$I$201,MATCH($A737&amp;"-2",Matches!$J$2:$J$201,0))="Void",INDEX(Matches!$G$2:$G$201,MATCH($A737&amp;"-2",Matches!$J$2:$J$201,0))="",INDEX(Matches!$H$2:$H$201,MATCH($A737&amp;"-2",Matches!$J$2:$J$201,0))=""),"",IF(AND($C737&lt;&gt;"",INDEX(Matches!$F$2:$F$201,MATCH($A737&amp;"-2",Matches!$J$2:$J$201,0))&lt;&gt;"",$C737&gt;=INDEX(Matches!$F$2:$F$201,MATCH($A737&amp;"-2",Matches!$J$2:$J$201,0))),"",IF(AND(F737=INDEX(Matches!$G$2:$G$201,MATCH($A737&amp;"-2",Matches!$J$2:$J$201,0)),G737=INDEX(Matches!$H$2:$H$201,MATCH($A737&amp;"-2",Matches!$J$2:$J$201,0))),5,IF(SIGN(F737-G737)&lt;&gt;SIGN(INDEX(Matches!$G$2:$G$201,MATCH($A737&amp;"-2",Matches!$J$2:$J$201,0))-INDEX(Matches!$H$2:$H$201,MATCH($A737&amp;"-2",Matches!$J$2:$J$201,0))),0,IF(F737-G737=INDEX(Matches!$G$2:$G$201,MATCH($A737&amp;"-2",Matches!$J$2:$J$201,0))-INDEX(Matches!$H$2:$H$201,MATCH($A737&amp;"-2",Matches!$J$2:$J$201,0)),3,2))))),""))</f>
        <v/>
      </c>
      <c r="Z737" s="12" t="str">
        <f aca="false">IF(OR($B737="",H737="",I737=""),"",IFERROR(IF(OR(INDEX(Matches!$I$2:$I$201,MATCH($A737&amp;"-3",Matches!$J$2:$J$201,0))="Void",INDEX(Matches!$G$2:$G$201,MATCH($A737&amp;"-3",Matches!$J$2:$J$201,0))="",INDEX(Matches!$H$2:$H$201,MATCH($A737&amp;"-3",Matches!$J$2:$J$201,0))=""),"",IF(AND($C737&lt;&gt;"",INDEX(Matches!$F$2:$F$201,MATCH($A737&amp;"-3",Matches!$J$2:$J$201,0))&lt;&gt;"",$C737&gt;=INDEX(Matches!$F$2:$F$201,MATCH($A737&amp;"-3",Matches!$J$2:$J$201,0))),"",IF(AND(H737=INDEX(Matches!$G$2:$G$201,MATCH($A737&amp;"-3",Matches!$J$2:$J$201,0)),I737=INDEX(Matches!$H$2:$H$201,MATCH($A737&amp;"-3",Matches!$J$2:$J$201,0))),5,IF(SIGN(H737-I737)&lt;&gt;SIGN(INDEX(Matches!$G$2:$G$201,MATCH($A737&amp;"-3",Matches!$J$2:$J$201,0))-INDEX(Matches!$H$2:$H$201,MATCH($A737&amp;"-3",Matches!$J$2:$J$201,0))),0,IF(H737-I737=INDEX(Matches!$G$2:$G$201,MATCH($A737&amp;"-3",Matches!$J$2:$J$201,0))-INDEX(Matches!$H$2:$H$201,MATCH($A737&amp;"-3",Matches!$J$2:$J$201,0)),3,2))))),""))</f>
        <v/>
      </c>
      <c r="AA737" s="12" t="str">
        <f aca="false">IF(OR($B737="",J737="",K737=""),"",IFERROR(IF(OR(INDEX(Matches!$I$2:$I$201,MATCH($A737&amp;"-4",Matches!$J$2:$J$201,0))="Void",INDEX(Matches!$G$2:$G$201,MATCH($A737&amp;"-4",Matches!$J$2:$J$201,0))="",INDEX(Matches!$H$2:$H$201,MATCH($A737&amp;"-4",Matches!$J$2:$J$201,0))=""),"",IF(AND($C737&lt;&gt;"",INDEX(Matches!$F$2:$F$201,MATCH($A737&amp;"-4",Matches!$J$2:$J$201,0))&lt;&gt;"",$C737&gt;=INDEX(Matches!$F$2:$F$201,MATCH($A737&amp;"-4",Matches!$J$2:$J$201,0))),"",IF(AND(J737=INDEX(Matches!$G$2:$G$201,MATCH($A737&amp;"-4",Matches!$J$2:$J$201,0)),K737=INDEX(Matches!$H$2:$H$201,MATCH($A737&amp;"-4",Matches!$J$2:$J$201,0))),5,IF(SIGN(J737-K737)&lt;&gt;SIGN(INDEX(Matches!$G$2:$G$201,MATCH($A737&amp;"-4",Matches!$J$2:$J$201,0))-INDEX(Matches!$H$2:$H$201,MATCH($A737&amp;"-4",Matches!$J$2:$J$201,0))),0,IF(J737-K737=INDEX(Matches!$G$2:$G$201,MATCH($A737&amp;"-4",Matches!$J$2:$J$201,0))-INDEX(Matches!$H$2:$H$201,MATCH($A737&amp;"-4",Matches!$J$2:$J$201,0)),3,2))))),""))</f>
        <v/>
      </c>
      <c r="AB737" s="12" t="str">
        <f aca="false">IF(OR($B737="",L737="",M737=""),"",IFERROR(IF(OR(INDEX(Matches!$I$2:$I$201,MATCH($A737&amp;"-5",Matches!$J$2:$J$201,0))="Void",INDEX(Matches!$G$2:$G$201,MATCH($A737&amp;"-5",Matches!$J$2:$J$201,0))="",INDEX(Matches!$H$2:$H$201,MATCH($A737&amp;"-5",Matches!$J$2:$J$201,0))=""),"",IF(AND($C737&lt;&gt;"",INDEX(Matches!$F$2:$F$201,MATCH($A737&amp;"-5",Matches!$J$2:$J$201,0))&lt;&gt;"",$C737&gt;=INDEX(Matches!$F$2:$F$201,MATCH($A737&amp;"-5",Matches!$J$2:$J$201,0))),"",IF(AND(L737=INDEX(Matches!$G$2:$G$201,MATCH($A737&amp;"-5",Matches!$J$2:$J$201,0)),M737=INDEX(Matches!$H$2:$H$201,MATCH($A737&amp;"-5",Matches!$J$2:$J$201,0))),5,IF(SIGN(L737-M737)&lt;&gt;SIGN(INDEX(Matches!$G$2:$G$201,MATCH($A737&amp;"-5",Matches!$J$2:$J$201,0))-INDEX(Matches!$H$2:$H$201,MATCH($A737&amp;"-5",Matches!$J$2:$J$201,0))),0,IF(L737-M737=INDEX(Matches!$G$2:$G$201,MATCH($A737&amp;"-5",Matches!$J$2:$J$201,0))-INDEX(Matches!$H$2:$H$201,MATCH($A737&amp;"-5",Matches!$J$2:$J$201,0)),3,2))))),""))</f>
        <v/>
      </c>
      <c r="AC737" s="12" t="str">
        <f aca="false">IF(OR($B737="",N737="",O737=""),"",IFERROR(IF(OR(INDEX(Matches!$I$2:$I$201,MATCH($A737&amp;"-6",Matches!$J$2:$J$201,0))="Void",INDEX(Matches!$G$2:$G$201,MATCH($A737&amp;"-6",Matches!$J$2:$J$201,0))="",INDEX(Matches!$H$2:$H$201,MATCH($A737&amp;"-6",Matches!$J$2:$J$201,0))=""),"",IF(AND($C737&lt;&gt;"",INDEX(Matches!$F$2:$F$201,MATCH($A737&amp;"-6",Matches!$J$2:$J$201,0))&lt;&gt;"",$C737&gt;=INDEX(Matches!$F$2:$F$201,MATCH($A737&amp;"-6",Matches!$J$2:$J$201,0))),"",IF(AND(N737=INDEX(Matches!$G$2:$G$201,MATCH($A737&amp;"-6",Matches!$J$2:$J$201,0)),O737=INDEX(Matches!$H$2:$H$201,MATCH($A737&amp;"-6",Matches!$J$2:$J$201,0))),5,IF(SIGN(N737-O737)&lt;&gt;SIGN(INDEX(Matches!$G$2:$G$201,MATCH($A737&amp;"-6",Matches!$J$2:$J$201,0))-INDEX(Matches!$H$2:$H$201,MATCH($A737&amp;"-6",Matches!$J$2:$J$201,0))),0,IF(N737-O737=INDEX(Matches!$G$2:$G$201,MATCH($A737&amp;"-6",Matches!$J$2:$J$201,0))-INDEX(Matches!$H$2:$H$201,MATCH($A737&amp;"-6",Matches!$J$2:$J$201,0)),3,2))))),""))</f>
        <v/>
      </c>
      <c r="AD737" s="12" t="str">
        <f aca="false">IF(OR($B737="",P737="",Q737=""),"",IFERROR(IF(OR(INDEX(Matches!$I$2:$I$201,MATCH($A737&amp;"-7",Matches!$J$2:$J$201,0))="Void",INDEX(Matches!$G$2:$G$201,MATCH($A737&amp;"-7",Matches!$J$2:$J$201,0))="",INDEX(Matches!$H$2:$H$201,MATCH($A737&amp;"-7",Matches!$J$2:$J$201,0))=""),"",IF(AND($C737&lt;&gt;"",INDEX(Matches!$F$2:$F$201,MATCH($A737&amp;"-7",Matches!$J$2:$J$201,0))&lt;&gt;"",$C737&gt;=INDEX(Matches!$F$2:$F$201,MATCH($A737&amp;"-7",Matches!$J$2:$J$201,0))),"",IF(AND(P737=INDEX(Matches!$G$2:$G$201,MATCH($A737&amp;"-7",Matches!$J$2:$J$201,0)),Q737=INDEX(Matches!$H$2:$H$201,MATCH($A737&amp;"-7",Matches!$J$2:$J$201,0))),5,IF(SIGN(P737-Q737)&lt;&gt;SIGN(INDEX(Matches!$G$2:$G$201,MATCH($A737&amp;"-7",Matches!$J$2:$J$201,0))-INDEX(Matches!$H$2:$H$201,MATCH($A737&amp;"-7",Matches!$J$2:$J$201,0))),0,IF(P737-Q737=INDEX(Matches!$G$2:$G$201,MATCH($A737&amp;"-7",Matches!$J$2:$J$201,0))-INDEX(Matches!$H$2:$H$201,MATCH($A737&amp;"-7",Matches!$J$2:$J$201,0)),3,2))))),""))</f>
        <v/>
      </c>
      <c r="AE737" s="12" t="str">
        <f aca="false">IF(OR($B737="",R737="",S737=""),"",IFERROR(IF(OR(INDEX(Matches!$I$2:$I$201,MATCH($A737&amp;"-8",Matches!$J$2:$J$201,0))="Void",INDEX(Matches!$G$2:$G$201,MATCH($A737&amp;"-8",Matches!$J$2:$J$201,0))="",INDEX(Matches!$H$2:$H$201,MATCH($A737&amp;"-8",Matches!$J$2:$J$201,0))=""),"",IF(AND($C737&lt;&gt;"",INDEX(Matches!$F$2:$F$201,MATCH($A737&amp;"-8",Matches!$J$2:$J$201,0))&lt;&gt;"",$C737&gt;=INDEX(Matches!$F$2:$F$201,MATCH($A737&amp;"-8",Matches!$J$2:$J$201,0))),"",IF(AND(R737=INDEX(Matches!$G$2:$G$201,MATCH($A737&amp;"-8",Matches!$J$2:$J$201,0)),S737=INDEX(Matches!$H$2:$H$201,MATCH($A737&amp;"-8",Matches!$J$2:$J$201,0))),5,IF(SIGN(R737-S737)&lt;&gt;SIGN(INDEX(Matches!$G$2:$G$201,MATCH($A737&amp;"-8",Matches!$J$2:$J$201,0))-INDEX(Matches!$H$2:$H$201,MATCH($A737&amp;"-8",Matches!$J$2:$J$201,0))),0,IF(R737-S737=INDEX(Matches!$G$2:$G$201,MATCH($A737&amp;"-8",Matches!$J$2:$J$201,0))-INDEX(Matches!$H$2:$H$201,MATCH($A737&amp;"-8",Matches!$J$2:$J$201,0)),3,2))))),""))</f>
        <v/>
      </c>
      <c r="AF737" s="12" t="str">
        <f aca="false">IF(OR($B737="",T737="",U737=""),"",IFERROR(IF(OR(INDEX(Matches!$I$2:$I$201,MATCH($A737&amp;"-9",Matches!$J$2:$J$201,0))="Void",INDEX(Matches!$G$2:$G$201,MATCH($A737&amp;"-9",Matches!$J$2:$J$201,0))="",INDEX(Matches!$H$2:$H$201,MATCH($A737&amp;"-9",Matches!$J$2:$J$201,0))=""),"",IF(AND($C737&lt;&gt;"",INDEX(Matches!$F$2:$F$201,MATCH($A737&amp;"-9",Matches!$J$2:$J$201,0))&lt;&gt;"",$C737&gt;=INDEX(Matches!$F$2:$F$201,MATCH($A737&amp;"-9",Matches!$J$2:$J$201,0))),"",IF(AND(T737=INDEX(Matches!$G$2:$G$201,MATCH($A737&amp;"-9",Matches!$J$2:$J$201,0)),U737=INDEX(Matches!$H$2:$H$201,MATCH($A737&amp;"-9",Matches!$J$2:$J$201,0))),5,IF(SIGN(T737-U737)&lt;&gt;SIGN(INDEX(Matches!$G$2:$G$201,MATCH($A737&amp;"-9",Matches!$J$2:$J$201,0))-INDEX(Matches!$H$2:$H$201,MATCH($A737&amp;"-9",Matches!$J$2:$J$201,0))),0,IF(T737-U737=INDEX(Matches!$G$2:$G$201,MATCH($A737&amp;"-9",Matches!$J$2:$J$201,0))-INDEX(Matches!$H$2:$H$201,MATCH($A737&amp;"-9",Matches!$J$2:$J$201,0)),3,2))))),""))</f>
        <v/>
      </c>
      <c r="AG737" s="12" t="str">
        <f aca="false">IF(OR($B737="",V737="",W737=""),"",IFERROR(IF(OR(INDEX(Matches!$I$2:$I$201,MATCH($A737&amp;"-10",Matches!$J$2:$J$201,0))="Void",INDEX(Matches!$G$2:$G$201,MATCH($A737&amp;"-10",Matches!$J$2:$J$201,0))="",INDEX(Matches!$H$2:$H$201,MATCH($A737&amp;"-10",Matches!$J$2:$J$201,0))=""),"",IF(AND($C737&lt;&gt;"",INDEX(Matches!$F$2:$F$201,MATCH($A737&amp;"-10",Matches!$J$2:$J$201,0))&lt;&gt;"",$C737&gt;=INDEX(Matches!$F$2:$F$201,MATCH($A737&amp;"-10",Matches!$J$2:$J$201,0))),"",IF(AND(V737=INDEX(Matches!$G$2:$G$201,MATCH($A737&amp;"-10",Matches!$J$2:$J$201,0)),W737=INDEX(Matches!$H$2:$H$201,MATCH($A737&amp;"-10",Matches!$J$2:$J$201,0))),5,IF(SIGN(V737-W737)&lt;&gt;SIGN(INDEX(Matches!$G$2:$G$201,MATCH($A737&amp;"-10",Matches!$J$2:$J$201,0))-INDEX(Matches!$H$2:$H$201,MATCH($A737&amp;"-10",Matches!$J$2:$J$201,0))),0,IF(V737-W737=INDEX(Matches!$G$2:$G$201,MATCH($A737&amp;"-10",Matches!$J$2:$J$201,0))-INDEX(Matches!$H$2:$H$201,MATCH($A737&amp;"-10",Matches!$J$2:$J$201,0)),3,2))))),""))</f>
        <v/>
      </c>
      <c r="AH737" s="13" t="str">
        <f aca="false">IF($B737="","",SUM(X737:AG737))</f>
        <v/>
      </c>
      <c r="AI737" s="12" t="str">
        <f aca="false">IF($B737="","",COUNTIF(X737:AG737,5))</f>
        <v/>
      </c>
      <c r="AJ737" s="12" t="str">
        <f aca="false">IF($B737="","",COUNTIF(X737:AG737,"&gt;=2"))</f>
        <v/>
      </c>
      <c r="AK737" s="12" t="str">
        <f aca="false">IF($B737="","",COUNT(X737:AG737))</f>
        <v/>
      </c>
    </row>
    <row r="738" customFormat="false" ht="15" hidden="false" customHeight="false" outlineLevel="0" collapsed="false">
      <c r="A738" s="7"/>
      <c r="B738" s="7"/>
      <c r="C738" s="11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12" t="str">
        <f aca="false">IF(OR($B738="",D738="",E738=""),"",IFERROR(IF(OR(INDEX(Matches!$I$2:$I$201,MATCH($A738&amp;"-1",Matches!$J$2:$J$201,0))="Void",INDEX(Matches!$G$2:$G$201,MATCH($A738&amp;"-1",Matches!$J$2:$J$201,0))="",INDEX(Matches!$H$2:$H$201,MATCH($A738&amp;"-1",Matches!$J$2:$J$201,0))=""),"",IF(AND($C738&lt;&gt;"",INDEX(Matches!$F$2:$F$201,MATCH($A738&amp;"-1",Matches!$J$2:$J$201,0))&lt;&gt;"",$C738&gt;=INDEX(Matches!$F$2:$F$201,MATCH($A738&amp;"-1",Matches!$J$2:$J$201,0))),"",IF(AND(D738=INDEX(Matches!$G$2:$G$201,MATCH($A738&amp;"-1",Matches!$J$2:$J$201,0)),E738=INDEX(Matches!$H$2:$H$201,MATCH($A738&amp;"-1",Matches!$J$2:$J$201,0))),5,IF(SIGN(D738-E738)&lt;&gt;SIGN(INDEX(Matches!$G$2:$G$201,MATCH($A738&amp;"-1",Matches!$J$2:$J$201,0))-INDEX(Matches!$H$2:$H$201,MATCH($A738&amp;"-1",Matches!$J$2:$J$201,0))),0,IF(D738-E738=INDEX(Matches!$G$2:$G$201,MATCH($A738&amp;"-1",Matches!$J$2:$J$201,0))-INDEX(Matches!$H$2:$H$201,MATCH($A738&amp;"-1",Matches!$J$2:$J$201,0)),3,2))))),""))</f>
        <v/>
      </c>
      <c r="Y738" s="12" t="str">
        <f aca="false">IF(OR($B738="",F738="",G738=""),"",IFERROR(IF(OR(INDEX(Matches!$I$2:$I$201,MATCH($A738&amp;"-2",Matches!$J$2:$J$201,0))="Void",INDEX(Matches!$G$2:$G$201,MATCH($A738&amp;"-2",Matches!$J$2:$J$201,0))="",INDEX(Matches!$H$2:$H$201,MATCH($A738&amp;"-2",Matches!$J$2:$J$201,0))=""),"",IF(AND($C738&lt;&gt;"",INDEX(Matches!$F$2:$F$201,MATCH($A738&amp;"-2",Matches!$J$2:$J$201,0))&lt;&gt;"",$C738&gt;=INDEX(Matches!$F$2:$F$201,MATCH($A738&amp;"-2",Matches!$J$2:$J$201,0))),"",IF(AND(F738=INDEX(Matches!$G$2:$G$201,MATCH($A738&amp;"-2",Matches!$J$2:$J$201,0)),G738=INDEX(Matches!$H$2:$H$201,MATCH($A738&amp;"-2",Matches!$J$2:$J$201,0))),5,IF(SIGN(F738-G738)&lt;&gt;SIGN(INDEX(Matches!$G$2:$G$201,MATCH($A738&amp;"-2",Matches!$J$2:$J$201,0))-INDEX(Matches!$H$2:$H$201,MATCH($A738&amp;"-2",Matches!$J$2:$J$201,0))),0,IF(F738-G738=INDEX(Matches!$G$2:$G$201,MATCH($A738&amp;"-2",Matches!$J$2:$J$201,0))-INDEX(Matches!$H$2:$H$201,MATCH($A738&amp;"-2",Matches!$J$2:$J$201,0)),3,2))))),""))</f>
        <v/>
      </c>
      <c r="Z738" s="12" t="str">
        <f aca="false">IF(OR($B738="",H738="",I738=""),"",IFERROR(IF(OR(INDEX(Matches!$I$2:$I$201,MATCH($A738&amp;"-3",Matches!$J$2:$J$201,0))="Void",INDEX(Matches!$G$2:$G$201,MATCH($A738&amp;"-3",Matches!$J$2:$J$201,0))="",INDEX(Matches!$H$2:$H$201,MATCH($A738&amp;"-3",Matches!$J$2:$J$201,0))=""),"",IF(AND($C738&lt;&gt;"",INDEX(Matches!$F$2:$F$201,MATCH($A738&amp;"-3",Matches!$J$2:$J$201,0))&lt;&gt;"",$C738&gt;=INDEX(Matches!$F$2:$F$201,MATCH($A738&amp;"-3",Matches!$J$2:$J$201,0))),"",IF(AND(H738=INDEX(Matches!$G$2:$G$201,MATCH($A738&amp;"-3",Matches!$J$2:$J$201,0)),I738=INDEX(Matches!$H$2:$H$201,MATCH($A738&amp;"-3",Matches!$J$2:$J$201,0))),5,IF(SIGN(H738-I738)&lt;&gt;SIGN(INDEX(Matches!$G$2:$G$201,MATCH($A738&amp;"-3",Matches!$J$2:$J$201,0))-INDEX(Matches!$H$2:$H$201,MATCH($A738&amp;"-3",Matches!$J$2:$J$201,0))),0,IF(H738-I738=INDEX(Matches!$G$2:$G$201,MATCH($A738&amp;"-3",Matches!$J$2:$J$201,0))-INDEX(Matches!$H$2:$H$201,MATCH($A738&amp;"-3",Matches!$J$2:$J$201,0)),3,2))))),""))</f>
        <v/>
      </c>
      <c r="AA738" s="12" t="str">
        <f aca="false">IF(OR($B738="",J738="",K738=""),"",IFERROR(IF(OR(INDEX(Matches!$I$2:$I$201,MATCH($A738&amp;"-4",Matches!$J$2:$J$201,0))="Void",INDEX(Matches!$G$2:$G$201,MATCH($A738&amp;"-4",Matches!$J$2:$J$201,0))="",INDEX(Matches!$H$2:$H$201,MATCH($A738&amp;"-4",Matches!$J$2:$J$201,0))=""),"",IF(AND($C738&lt;&gt;"",INDEX(Matches!$F$2:$F$201,MATCH($A738&amp;"-4",Matches!$J$2:$J$201,0))&lt;&gt;"",$C738&gt;=INDEX(Matches!$F$2:$F$201,MATCH($A738&amp;"-4",Matches!$J$2:$J$201,0))),"",IF(AND(J738=INDEX(Matches!$G$2:$G$201,MATCH($A738&amp;"-4",Matches!$J$2:$J$201,0)),K738=INDEX(Matches!$H$2:$H$201,MATCH($A738&amp;"-4",Matches!$J$2:$J$201,0))),5,IF(SIGN(J738-K738)&lt;&gt;SIGN(INDEX(Matches!$G$2:$G$201,MATCH($A738&amp;"-4",Matches!$J$2:$J$201,0))-INDEX(Matches!$H$2:$H$201,MATCH($A738&amp;"-4",Matches!$J$2:$J$201,0))),0,IF(J738-K738=INDEX(Matches!$G$2:$G$201,MATCH($A738&amp;"-4",Matches!$J$2:$J$201,0))-INDEX(Matches!$H$2:$H$201,MATCH($A738&amp;"-4",Matches!$J$2:$J$201,0)),3,2))))),""))</f>
        <v/>
      </c>
      <c r="AB738" s="12" t="str">
        <f aca="false">IF(OR($B738="",L738="",M738=""),"",IFERROR(IF(OR(INDEX(Matches!$I$2:$I$201,MATCH($A738&amp;"-5",Matches!$J$2:$J$201,0))="Void",INDEX(Matches!$G$2:$G$201,MATCH($A738&amp;"-5",Matches!$J$2:$J$201,0))="",INDEX(Matches!$H$2:$H$201,MATCH($A738&amp;"-5",Matches!$J$2:$J$201,0))=""),"",IF(AND($C738&lt;&gt;"",INDEX(Matches!$F$2:$F$201,MATCH($A738&amp;"-5",Matches!$J$2:$J$201,0))&lt;&gt;"",$C738&gt;=INDEX(Matches!$F$2:$F$201,MATCH($A738&amp;"-5",Matches!$J$2:$J$201,0))),"",IF(AND(L738=INDEX(Matches!$G$2:$G$201,MATCH($A738&amp;"-5",Matches!$J$2:$J$201,0)),M738=INDEX(Matches!$H$2:$H$201,MATCH($A738&amp;"-5",Matches!$J$2:$J$201,0))),5,IF(SIGN(L738-M738)&lt;&gt;SIGN(INDEX(Matches!$G$2:$G$201,MATCH($A738&amp;"-5",Matches!$J$2:$J$201,0))-INDEX(Matches!$H$2:$H$201,MATCH($A738&amp;"-5",Matches!$J$2:$J$201,0))),0,IF(L738-M738=INDEX(Matches!$G$2:$G$201,MATCH($A738&amp;"-5",Matches!$J$2:$J$201,0))-INDEX(Matches!$H$2:$H$201,MATCH($A738&amp;"-5",Matches!$J$2:$J$201,0)),3,2))))),""))</f>
        <v/>
      </c>
      <c r="AC738" s="12" t="str">
        <f aca="false">IF(OR($B738="",N738="",O738=""),"",IFERROR(IF(OR(INDEX(Matches!$I$2:$I$201,MATCH($A738&amp;"-6",Matches!$J$2:$J$201,0))="Void",INDEX(Matches!$G$2:$G$201,MATCH($A738&amp;"-6",Matches!$J$2:$J$201,0))="",INDEX(Matches!$H$2:$H$201,MATCH($A738&amp;"-6",Matches!$J$2:$J$201,0))=""),"",IF(AND($C738&lt;&gt;"",INDEX(Matches!$F$2:$F$201,MATCH($A738&amp;"-6",Matches!$J$2:$J$201,0))&lt;&gt;"",$C738&gt;=INDEX(Matches!$F$2:$F$201,MATCH($A738&amp;"-6",Matches!$J$2:$J$201,0))),"",IF(AND(N738=INDEX(Matches!$G$2:$G$201,MATCH($A738&amp;"-6",Matches!$J$2:$J$201,0)),O738=INDEX(Matches!$H$2:$H$201,MATCH($A738&amp;"-6",Matches!$J$2:$J$201,0))),5,IF(SIGN(N738-O738)&lt;&gt;SIGN(INDEX(Matches!$G$2:$G$201,MATCH($A738&amp;"-6",Matches!$J$2:$J$201,0))-INDEX(Matches!$H$2:$H$201,MATCH($A738&amp;"-6",Matches!$J$2:$J$201,0))),0,IF(N738-O738=INDEX(Matches!$G$2:$G$201,MATCH($A738&amp;"-6",Matches!$J$2:$J$201,0))-INDEX(Matches!$H$2:$H$201,MATCH($A738&amp;"-6",Matches!$J$2:$J$201,0)),3,2))))),""))</f>
        <v/>
      </c>
      <c r="AD738" s="12" t="str">
        <f aca="false">IF(OR($B738="",P738="",Q738=""),"",IFERROR(IF(OR(INDEX(Matches!$I$2:$I$201,MATCH($A738&amp;"-7",Matches!$J$2:$J$201,0))="Void",INDEX(Matches!$G$2:$G$201,MATCH($A738&amp;"-7",Matches!$J$2:$J$201,0))="",INDEX(Matches!$H$2:$H$201,MATCH($A738&amp;"-7",Matches!$J$2:$J$201,0))=""),"",IF(AND($C738&lt;&gt;"",INDEX(Matches!$F$2:$F$201,MATCH($A738&amp;"-7",Matches!$J$2:$J$201,0))&lt;&gt;"",$C738&gt;=INDEX(Matches!$F$2:$F$201,MATCH($A738&amp;"-7",Matches!$J$2:$J$201,0))),"",IF(AND(P738=INDEX(Matches!$G$2:$G$201,MATCH($A738&amp;"-7",Matches!$J$2:$J$201,0)),Q738=INDEX(Matches!$H$2:$H$201,MATCH($A738&amp;"-7",Matches!$J$2:$J$201,0))),5,IF(SIGN(P738-Q738)&lt;&gt;SIGN(INDEX(Matches!$G$2:$G$201,MATCH($A738&amp;"-7",Matches!$J$2:$J$201,0))-INDEX(Matches!$H$2:$H$201,MATCH($A738&amp;"-7",Matches!$J$2:$J$201,0))),0,IF(P738-Q738=INDEX(Matches!$G$2:$G$201,MATCH($A738&amp;"-7",Matches!$J$2:$J$201,0))-INDEX(Matches!$H$2:$H$201,MATCH($A738&amp;"-7",Matches!$J$2:$J$201,0)),3,2))))),""))</f>
        <v/>
      </c>
      <c r="AE738" s="12" t="str">
        <f aca="false">IF(OR($B738="",R738="",S738=""),"",IFERROR(IF(OR(INDEX(Matches!$I$2:$I$201,MATCH($A738&amp;"-8",Matches!$J$2:$J$201,0))="Void",INDEX(Matches!$G$2:$G$201,MATCH($A738&amp;"-8",Matches!$J$2:$J$201,0))="",INDEX(Matches!$H$2:$H$201,MATCH($A738&amp;"-8",Matches!$J$2:$J$201,0))=""),"",IF(AND($C738&lt;&gt;"",INDEX(Matches!$F$2:$F$201,MATCH($A738&amp;"-8",Matches!$J$2:$J$201,0))&lt;&gt;"",$C738&gt;=INDEX(Matches!$F$2:$F$201,MATCH($A738&amp;"-8",Matches!$J$2:$J$201,0))),"",IF(AND(R738=INDEX(Matches!$G$2:$G$201,MATCH($A738&amp;"-8",Matches!$J$2:$J$201,0)),S738=INDEX(Matches!$H$2:$H$201,MATCH($A738&amp;"-8",Matches!$J$2:$J$201,0))),5,IF(SIGN(R738-S738)&lt;&gt;SIGN(INDEX(Matches!$G$2:$G$201,MATCH($A738&amp;"-8",Matches!$J$2:$J$201,0))-INDEX(Matches!$H$2:$H$201,MATCH($A738&amp;"-8",Matches!$J$2:$J$201,0))),0,IF(R738-S738=INDEX(Matches!$G$2:$G$201,MATCH($A738&amp;"-8",Matches!$J$2:$J$201,0))-INDEX(Matches!$H$2:$H$201,MATCH($A738&amp;"-8",Matches!$J$2:$J$201,0)),3,2))))),""))</f>
        <v/>
      </c>
      <c r="AF738" s="12" t="str">
        <f aca="false">IF(OR($B738="",T738="",U738=""),"",IFERROR(IF(OR(INDEX(Matches!$I$2:$I$201,MATCH($A738&amp;"-9",Matches!$J$2:$J$201,0))="Void",INDEX(Matches!$G$2:$G$201,MATCH($A738&amp;"-9",Matches!$J$2:$J$201,0))="",INDEX(Matches!$H$2:$H$201,MATCH($A738&amp;"-9",Matches!$J$2:$J$201,0))=""),"",IF(AND($C738&lt;&gt;"",INDEX(Matches!$F$2:$F$201,MATCH($A738&amp;"-9",Matches!$J$2:$J$201,0))&lt;&gt;"",$C738&gt;=INDEX(Matches!$F$2:$F$201,MATCH($A738&amp;"-9",Matches!$J$2:$J$201,0))),"",IF(AND(T738=INDEX(Matches!$G$2:$G$201,MATCH($A738&amp;"-9",Matches!$J$2:$J$201,0)),U738=INDEX(Matches!$H$2:$H$201,MATCH($A738&amp;"-9",Matches!$J$2:$J$201,0))),5,IF(SIGN(T738-U738)&lt;&gt;SIGN(INDEX(Matches!$G$2:$G$201,MATCH($A738&amp;"-9",Matches!$J$2:$J$201,0))-INDEX(Matches!$H$2:$H$201,MATCH($A738&amp;"-9",Matches!$J$2:$J$201,0))),0,IF(T738-U738=INDEX(Matches!$G$2:$G$201,MATCH($A738&amp;"-9",Matches!$J$2:$J$201,0))-INDEX(Matches!$H$2:$H$201,MATCH($A738&amp;"-9",Matches!$J$2:$J$201,0)),3,2))))),""))</f>
        <v/>
      </c>
      <c r="AG738" s="12" t="str">
        <f aca="false">IF(OR($B738="",V738="",W738=""),"",IFERROR(IF(OR(INDEX(Matches!$I$2:$I$201,MATCH($A738&amp;"-10",Matches!$J$2:$J$201,0))="Void",INDEX(Matches!$G$2:$G$201,MATCH($A738&amp;"-10",Matches!$J$2:$J$201,0))="",INDEX(Matches!$H$2:$H$201,MATCH($A738&amp;"-10",Matches!$J$2:$J$201,0))=""),"",IF(AND($C738&lt;&gt;"",INDEX(Matches!$F$2:$F$201,MATCH($A738&amp;"-10",Matches!$J$2:$J$201,0))&lt;&gt;"",$C738&gt;=INDEX(Matches!$F$2:$F$201,MATCH($A738&amp;"-10",Matches!$J$2:$J$201,0))),"",IF(AND(V738=INDEX(Matches!$G$2:$G$201,MATCH($A738&amp;"-10",Matches!$J$2:$J$201,0)),W738=INDEX(Matches!$H$2:$H$201,MATCH($A738&amp;"-10",Matches!$J$2:$J$201,0))),5,IF(SIGN(V738-W738)&lt;&gt;SIGN(INDEX(Matches!$G$2:$G$201,MATCH($A738&amp;"-10",Matches!$J$2:$J$201,0))-INDEX(Matches!$H$2:$H$201,MATCH($A738&amp;"-10",Matches!$J$2:$J$201,0))),0,IF(V738-W738=INDEX(Matches!$G$2:$G$201,MATCH($A738&amp;"-10",Matches!$J$2:$J$201,0))-INDEX(Matches!$H$2:$H$201,MATCH($A738&amp;"-10",Matches!$J$2:$J$201,0)),3,2))))),""))</f>
        <v/>
      </c>
      <c r="AH738" s="13" t="str">
        <f aca="false">IF($B738="","",SUM(X738:AG738))</f>
        <v/>
      </c>
      <c r="AI738" s="12" t="str">
        <f aca="false">IF($B738="","",COUNTIF(X738:AG738,5))</f>
        <v/>
      </c>
      <c r="AJ738" s="12" t="str">
        <f aca="false">IF($B738="","",COUNTIF(X738:AG738,"&gt;=2"))</f>
        <v/>
      </c>
      <c r="AK738" s="12" t="str">
        <f aca="false">IF($B738="","",COUNT(X738:AG738))</f>
        <v/>
      </c>
    </row>
    <row r="739" customFormat="false" ht="15" hidden="false" customHeight="false" outlineLevel="0" collapsed="false">
      <c r="A739" s="7"/>
      <c r="B739" s="7"/>
      <c r="C739" s="11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12" t="str">
        <f aca="false">IF(OR($B739="",D739="",E739=""),"",IFERROR(IF(OR(INDEX(Matches!$I$2:$I$201,MATCH($A739&amp;"-1",Matches!$J$2:$J$201,0))="Void",INDEX(Matches!$G$2:$G$201,MATCH($A739&amp;"-1",Matches!$J$2:$J$201,0))="",INDEX(Matches!$H$2:$H$201,MATCH($A739&amp;"-1",Matches!$J$2:$J$201,0))=""),"",IF(AND($C739&lt;&gt;"",INDEX(Matches!$F$2:$F$201,MATCH($A739&amp;"-1",Matches!$J$2:$J$201,0))&lt;&gt;"",$C739&gt;=INDEX(Matches!$F$2:$F$201,MATCH($A739&amp;"-1",Matches!$J$2:$J$201,0))),"",IF(AND(D739=INDEX(Matches!$G$2:$G$201,MATCH($A739&amp;"-1",Matches!$J$2:$J$201,0)),E739=INDEX(Matches!$H$2:$H$201,MATCH($A739&amp;"-1",Matches!$J$2:$J$201,0))),5,IF(SIGN(D739-E739)&lt;&gt;SIGN(INDEX(Matches!$G$2:$G$201,MATCH($A739&amp;"-1",Matches!$J$2:$J$201,0))-INDEX(Matches!$H$2:$H$201,MATCH($A739&amp;"-1",Matches!$J$2:$J$201,0))),0,IF(D739-E739=INDEX(Matches!$G$2:$G$201,MATCH($A739&amp;"-1",Matches!$J$2:$J$201,0))-INDEX(Matches!$H$2:$H$201,MATCH($A739&amp;"-1",Matches!$J$2:$J$201,0)),3,2))))),""))</f>
        <v/>
      </c>
      <c r="Y739" s="12" t="str">
        <f aca="false">IF(OR($B739="",F739="",G739=""),"",IFERROR(IF(OR(INDEX(Matches!$I$2:$I$201,MATCH($A739&amp;"-2",Matches!$J$2:$J$201,0))="Void",INDEX(Matches!$G$2:$G$201,MATCH($A739&amp;"-2",Matches!$J$2:$J$201,0))="",INDEX(Matches!$H$2:$H$201,MATCH($A739&amp;"-2",Matches!$J$2:$J$201,0))=""),"",IF(AND($C739&lt;&gt;"",INDEX(Matches!$F$2:$F$201,MATCH($A739&amp;"-2",Matches!$J$2:$J$201,0))&lt;&gt;"",$C739&gt;=INDEX(Matches!$F$2:$F$201,MATCH($A739&amp;"-2",Matches!$J$2:$J$201,0))),"",IF(AND(F739=INDEX(Matches!$G$2:$G$201,MATCH($A739&amp;"-2",Matches!$J$2:$J$201,0)),G739=INDEX(Matches!$H$2:$H$201,MATCH($A739&amp;"-2",Matches!$J$2:$J$201,0))),5,IF(SIGN(F739-G739)&lt;&gt;SIGN(INDEX(Matches!$G$2:$G$201,MATCH($A739&amp;"-2",Matches!$J$2:$J$201,0))-INDEX(Matches!$H$2:$H$201,MATCH($A739&amp;"-2",Matches!$J$2:$J$201,0))),0,IF(F739-G739=INDEX(Matches!$G$2:$G$201,MATCH($A739&amp;"-2",Matches!$J$2:$J$201,0))-INDEX(Matches!$H$2:$H$201,MATCH($A739&amp;"-2",Matches!$J$2:$J$201,0)),3,2))))),""))</f>
        <v/>
      </c>
      <c r="Z739" s="12" t="str">
        <f aca="false">IF(OR($B739="",H739="",I739=""),"",IFERROR(IF(OR(INDEX(Matches!$I$2:$I$201,MATCH($A739&amp;"-3",Matches!$J$2:$J$201,0))="Void",INDEX(Matches!$G$2:$G$201,MATCH($A739&amp;"-3",Matches!$J$2:$J$201,0))="",INDEX(Matches!$H$2:$H$201,MATCH($A739&amp;"-3",Matches!$J$2:$J$201,0))=""),"",IF(AND($C739&lt;&gt;"",INDEX(Matches!$F$2:$F$201,MATCH($A739&amp;"-3",Matches!$J$2:$J$201,0))&lt;&gt;"",$C739&gt;=INDEX(Matches!$F$2:$F$201,MATCH($A739&amp;"-3",Matches!$J$2:$J$201,0))),"",IF(AND(H739=INDEX(Matches!$G$2:$G$201,MATCH($A739&amp;"-3",Matches!$J$2:$J$201,0)),I739=INDEX(Matches!$H$2:$H$201,MATCH($A739&amp;"-3",Matches!$J$2:$J$201,0))),5,IF(SIGN(H739-I739)&lt;&gt;SIGN(INDEX(Matches!$G$2:$G$201,MATCH($A739&amp;"-3",Matches!$J$2:$J$201,0))-INDEX(Matches!$H$2:$H$201,MATCH($A739&amp;"-3",Matches!$J$2:$J$201,0))),0,IF(H739-I739=INDEX(Matches!$G$2:$G$201,MATCH($A739&amp;"-3",Matches!$J$2:$J$201,0))-INDEX(Matches!$H$2:$H$201,MATCH($A739&amp;"-3",Matches!$J$2:$J$201,0)),3,2))))),""))</f>
        <v/>
      </c>
      <c r="AA739" s="12" t="str">
        <f aca="false">IF(OR($B739="",J739="",K739=""),"",IFERROR(IF(OR(INDEX(Matches!$I$2:$I$201,MATCH($A739&amp;"-4",Matches!$J$2:$J$201,0))="Void",INDEX(Matches!$G$2:$G$201,MATCH($A739&amp;"-4",Matches!$J$2:$J$201,0))="",INDEX(Matches!$H$2:$H$201,MATCH($A739&amp;"-4",Matches!$J$2:$J$201,0))=""),"",IF(AND($C739&lt;&gt;"",INDEX(Matches!$F$2:$F$201,MATCH($A739&amp;"-4",Matches!$J$2:$J$201,0))&lt;&gt;"",$C739&gt;=INDEX(Matches!$F$2:$F$201,MATCH($A739&amp;"-4",Matches!$J$2:$J$201,0))),"",IF(AND(J739=INDEX(Matches!$G$2:$G$201,MATCH($A739&amp;"-4",Matches!$J$2:$J$201,0)),K739=INDEX(Matches!$H$2:$H$201,MATCH($A739&amp;"-4",Matches!$J$2:$J$201,0))),5,IF(SIGN(J739-K739)&lt;&gt;SIGN(INDEX(Matches!$G$2:$G$201,MATCH($A739&amp;"-4",Matches!$J$2:$J$201,0))-INDEX(Matches!$H$2:$H$201,MATCH($A739&amp;"-4",Matches!$J$2:$J$201,0))),0,IF(J739-K739=INDEX(Matches!$G$2:$G$201,MATCH($A739&amp;"-4",Matches!$J$2:$J$201,0))-INDEX(Matches!$H$2:$H$201,MATCH($A739&amp;"-4",Matches!$J$2:$J$201,0)),3,2))))),""))</f>
        <v/>
      </c>
      <c r="AB739" s="12" t="str">
        <f aca="false">IF(OR($B739="",L739="",M739=""),"",IFERROR(IF(OR(INDEX(Matches!$I$2:$I$201,MATCH($A739&amp;"-5",Matches!$J$2:$J$201,0))="Void",INDEX(Matches!$G$2:$G$201,MATCH($A739&amp;"-5",Matches!$J$2:$J$201,0))="",INDEX(Matches!$H$2:$H$201,MATCH($A739&amp;"-5",Matches!$J$2:$J$201,0))=""),"",IF(AND($C739&lt;&gt;"",INDEX(Matches!$F$2:$F$201,MATCH($A739&amp;"-5",Matches!$J$2:$J$201,0))&lt;&gt;"",$C739&gt;=INDEX(Matches!$F$2:$F$201,MATCH($A739&amp;"-5",Matches!$J$2:$J$201,0))),"",IF(AND(L739=INDEX(Matches!$G$2:$G$201,MATCH($A739&amp;"-5",Matches!$J$2:$J$201,0)),M739=INDEX(Matches!$H$2:$H$201,MATCH($A739&amp;"-5",Matches!$J$2:$J$201,0))),5,IF(SIGN(L739-M739)&lt;&gt;SIGN(INDEX(Matches!$G$2:$G$201,MATCH($A739&amp;"-5",Matches!$J$2:$J$201,0))-INDEX(Matches!$H$2:$H$201,MATCH($A739&amp;"-5",Matches!$J$2:$J$201,0))),0,IF(L739-M739=INDEX(Matches!$G$2:$G$201,MATCH($A739&amp;"-5",Matches!$J$2:$J$201,0))-INDEX(Matches!$H$2:$H$201,MATCH($A739&amp;"-5",Matches!$J$2:$J$201,0)),3,2))))),""))</f>
        <v/>
      </c>
      <c r="AC739" s="12" t="str">
        <f aca="false">IF(OR($B739="",N739="",O739=""),"",IFERROR(IF(OR(INDEX(Matches!$I$2:$I$201,MATCH($A739&amp;"-6",Matches!$J$2:$J$201,0))="Void",INDEX(Matches!$G$2:$G$201,MATCH($A739&amp;"-6",Matches!$J$2:$J$201,0))="",INDEX(Matches!$H$2:$H$201,MATCH($A739&amp;"-6",Matches!$J$2:$J$201,0))=""),"",IF(AND($C739&lt;&gt;"",INDEX(Matches!$F$2:$F$201,MATCH($A739&amp;"-6",Matches!$J$2:$J$201,0))&lt;&gt;"",$C739&gt;=INDEX(Matches!$F$2:$F$201,MATCH($A739&amp;"-6",Matches!$J$2:$J$201,0))),"",IF(AND(N739=INDEX(Matches!$G$2:$G$201,MATCH($A739&amp;"-6",Matches!$J$2:$J$201,0)),O739=INDEX(Matches!$H$2:$H$201,MATCH($A739&amp;"-6",Matches!$J$2:$J$201,0))),5,IF(SIGN(N739-O739)&lt;&gt;SIGN(INDEX(Matches!$G$2:$G$201,MATCH($A739&amp;"-6",Matches!$J$2:$J$201,0))-INDEX(Matches!$H$2:$H$201,MATCH($A739&amp;"-6",Matches!$J$2:$J$201,0))),0,IF(N739-O739=INDEX(Matches!$G$2:$G$201,MATCH($A739&amp;"-6",Matches!$J$2:$J$201,0))-INDEX(Matches!$H$2:$H$201,MATCH($A739&amp;"-6",Matches!$J$2:$J$201,0)),3,2))))),""))</f>
        <v/>
      </c>
      <c r="AD739" s="12" t="str">
        <f aca="false">IF(OR($B739="",P739="",Q739=""),"",IFERROR(IF(OR(INDEX(Matches!$I$2:$I$201,MATCH($A739&amp;"-7",Matches!$J$2:$J$201,0))="Void",INDEX(Matches!$G$2:$G$201,MATCH($A739&amp;"-7",Matches!$J$2:$J$201,0))="",INDEX(Matches!$H$2:$H$201,MATCH($A739&amp;"-7",Matches!$J$2:$J$201,0))=""),"",IF(AND($C739&lt;&gt;"",INDEX(Matches!$F$2:$F$201,MATCH($A739&amp;"-7",Matches!$J$2:$J$201,0))&lt;&gt;"",$C739&gt;=INDEX(Matches!$F$2:$F$201,MATCH($A739&amp;"-7",Matches!$J$2:$J$201,0))),"",IF(AND(P739=INDEX(Matches!$G$2:$G$201,MATCH($A739&amp;"-7",Matches!$J$2:$J$201,0)),Q739=INDEX(Matches!$H$2:$H$201,MATCH($A739&amp;"-7",Matches!$J$2:$J$201,0))),5,IF(SIGN(P739-Q739)&lt;&gt;SIGN(INDEX(Matches!$G$2:$G$201,MATCH($A739&amp;"-7",Matches!$J$2:$J$201,0))-INDEX(Matches!$H$2:$H$201,MATCH($A739&amp;"-7",Matches!$J$2:$J$201,0))),0,IF(P739-Q739=INDEX(Matches!$G$2:$G$201,MATCH($A739&amp;"-7",Matches!$J$2:$J$201,0))-INDEX(Matches!$H$2:$H$201,MATCH($A739&amp;"-7",Matches!$J$2:$J$201,0)),3,2))))),""))</f>
        <v/>
      </c>
      <c r="AE739" s="12" t="str">
        <f aca="false">IF(OR($B739="",R739="",S739=""),"",IFERROR(IF(OR(INDEX(Matches!$I$2:$I$201,MATCH($A739&amp;"-8",Matches!$J$2:$J$201,0))="Void",INDEX(Matches!$G$2:$G$201,MATCH($A739&amp;"-8",Matches!$J$2:$J$201,0))="",INDEX(Matches!$H$2:$H$201,MATCH($A739&amp;"-8",Matches!$J$2:$J$201,0))=""),"",IF(AND($C739&lt;&gt;"",INDEX(Matches!$F$2:$F$201,MATCH($A739&amp;"-8",Matches!$J$2:$J$201,0))&lt;&gt;"",$C739&gt;=INDEX(Matches!$F$2:$F$201,MATCH($A739&amp;"-8",Matches!$J$2:$J$201,0))),"",IF(AND(R739=INDEX(Matches!$G$2:$G$201,MATCH($A739&amp;"-8",Matches!$J$2:$J$201,0)),S739=INDEX(Matches!$H$2:$H$201,MATCH($A739&amp;"-8",Matches!$J$2:$J$201,0))),5,IF(SIGN(R739-S739)&lt;&gt;SIGN(INDEX(Matches!$G$2:$G$201,MATCH($A739&amp;"-8",Matches!$J$2:$J$201,0))-INDEX(Matches!$H$2:$H$201,MATCH($A739&amp;"-8",Matches!$J$2:$J$201,0))),0,IF(R739-S739=INDEX(Matches!$G$2:$G$201,MATCH($A739&amp;"-8",Matches!$J$2:$J$201,0))-INDEX(Matches!$H$2:$H$201,MATCH($A739&amp;"-8",Matches!$J$2:$J$201,0)),3,2))))),""))</f>
        <v/>
      </c>
      <c r="AF739" s="12" t="str">
        <f aca="false">IF(OR($B739="",T739="",U739=""),"",IFERROR(IF(OR(INDEX(Matches!$I$2:$I$201,MATCH($A739&amp;"-9",Matches!$J$2:$J$201,0))="Void",INDEX(Matches!$G$2:$G$201,MATCH($A739&amp;"-9",Matches!$J$2:$J$201,0))="",INDEX(Matches!$H$2:$H$201,MATCH($A739&amp;"-9",Matches!$J$2:$J$201,0))=""),"",IF(AND($C739&lt;&gt;"",INDEX(Matches!$F$2:$F$201,MATCH($A739&amp;"-9",Matches!$J$2:$J$201,0))&lt;&gt;"",$C739&gt;=INDEX(Matches!$F$2:$F$201,MATCH($A739&amp;"-9",Matches!$J$2:$J$201,0))),"",IF(AND(T739=INDEX(Matches!$G$2:$G$201,MATCH($A739&amp;"-9",Matches!$J$2:$J$201,0)),U739=INDEX(Matches!$H$2:$H$201,MATCH($A739&amp;"-9",Matches!$J$2:$J$201,0))),5,IF(SIGN(T739-U739)&lt;&gt;SIGN(INDEX(Matches!$G$2:$G$201,MATCH($A739&amp;"-9",Matches!$J$2:$J$201,0))-INDEX(Matches!$H$2:$H$201,MATCH($A739&amp;"-9",Matches!$J$2:$J$201,0))),0,IF(T739-U739=INDEX(Matches!$G$2:$G$201,MATCH($A739&amp;"-9",Matches!$J$2:$J$201,0))-INDEX(Matches!$H$2:$H$201,MATCH($A739&amp;"-9",Matches!$J$2:$J$201,0)),3,2))))),""))</f>
        <v/>
      </c>
      <c r="AG739" s="12" t="str">
        <f aca="false">IF(OR($B739="",V739="",W739=""),"",IFERROR(IF(OR(INDEX(Matches!$I$2:$I$201,MATCH($A739&amp;"-10",Matches!$J$2:$J$201,0))="Void",INDEX(Matches!$G$2:$G$201,MATCH($A739&amp;"-10",Matches!$J$2:$J$201,0))="",INDEX(Matches!$H$2:$H$201,MATCH($A739&amp;"-10",Matches!$J$2:$J$201,0))=""),"",IF(AND($C739&lt;&gt;"",INDEX(Matches!$F$2:$F$201,MATCH($A739&amp;"-10",Matches!$J$2:$J$201,0))&lt;&gt;"",$C739&gt;=INDEX(Matches!$F$2:$F$201,MATCH($A739&amp;"-10",Matches!$J$2:$J$201,0))),"",IF(AND(V739=INDEX(Matches!$G$2:$G$201,MATCH($A739&amp;"-10",Matches!$J$2:$J$201,0)),W739=INDEX(Matches!$H$2:$H$201,MATCH($A739&amp;"-10",Matches!$J$2:$J$201,0))),5,IF(SIGN(V739-W739)&lt;&gt;SIGN(INDEX(Matches!$G$2:$G$201,MATCH($A739&amp;"-10",Matches!$J$2:$J$201,0))-INDEX(Matches!$H$2:$H$201,MATCH($A739&amp;"-10",Matches!$J$2:$J$201,0))),0,IF(V739-W739=INDEX(Matches!$G$2:$G$201,MATCH($A739&amp;"-10",Matches!$J$2:$J$201,0))-INDEX(Matches!$H$2:$H$201,MATCH($A739&amp;"-10",Matches!$J$2:$J$201,0)),3,2))))),""))</f>
        <v/>
      </c>
      <c r="AH739" s="13" t="str">
        <f aca="false">IF($B739="","",SUM(X739:AG739))</f>
        <v/>
      </c>
      <c r="AI739" s="12" t="str">
        <f aca="false">IF($B739="","",COUNTIF(X739:AG739,5))</f>
        <v/>
      </c>
      <c r="AJ739" s="12" t="str">
        <f aca="false">IF($B739="","",COUNTIF(X739:AG739,"&gt;=2"))</f>
        <v/>
      </c>
      <c r="AK739" s="12" t="str">
        <f aca="false">IF($B739="","",COUNT(X739:AG739))</f>
        <v/>
      </c>
    </row>
    <row r="740" customFormat="false" ht="15" hidden="false" customHeight="false" outlineLevel="0" collapsed="false">
      <c r="A740" s="7"/>
      <c r="B740" s="7"/>
      <c r="C740" s="11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12" t="str">
        <f aca="false">IF(OR($B740="",D740="",E740=""),"",IFERROR(IF(OR(INDEX(Matches!$I$2:$I$201,MATCH($A740&amp;"-1",Matches!$J$2:$J$201,0))="Void",INDEX(Matches!$G$2:$G$201,MATCH($A740&amp;"-1",Matches!$J$2:$J$201,0))="",INDEX(Matches!$H$2:$H$201,MATCH($A740&amp;"-1",Matches!$J$2:$J$201,0))=""),"",IF(AND($C740&lt;&gt;"",INDEX(Matches!$F$2:$F$201,MATCH($A740&amp;"-1",Matches!$J$2:$J$201,0))&lt;&gt;"",$C740&gt;=INDEX(Matches!$F$2:$F$201,MATCH($A740&amp;"-1",Matches!$J$2:$J$201,0))),"",IF(AND(D740=INDEX(Matches!$G$2:$G$201,MATCH($A740&amp;"-1",Matches!$J$2:$J$201,0)),E740=INDEX(Matches!$H$2:$H$201,MATCH($A740&amp;"-1",Matches!$J$2:$J$201,0))),5,IF(SIGN(D740-E740)&lt;&gt;SIGN(INDEX(Matches!$G$2:$G$201,MATCH($A740&amp;"-1",Matches!$J$2:$J$201,0))-INDEX(Matches!$H$2:$H$201,MATCH($A740&amp;"-1",Matches!$J$2:$J$201,0))),0,IF(D740-E740=INDEX(Matches!$G$2:$G$201,MATCH($A740&amp;"-1",Matches!$J$2:$J$201,0))-INDEX(Matches!$H$2:$H$201,MATCH($A740&amp;"-1",Matches!$J$2:$J$201,0)),3,2))))),""))</f>
        <v/>
      </c>
      <c r="Y740" s="12" t="str">
        <f aca="false">IF(OR($B740="",F740="",G740=""),"",IFERROR(IF(OR(INDEX(Matches!$I$2:$I$201,MATCH($A740&amp;"-2",Matches!$J$2:$J$201,0))="Void",INDEX(Matches!$G$2:$G$201,MATCH($A740&amp;"-2",Matches!$J$2:$J$201,0))="",INDEX(Matches!$H$2:$H$201,MATCH($A740&amp;"-2",Matches!$J$2:$J$201,0))=""),"",IF(AND($C740&lt;&gt;"",INDEX(Matches!$F$2:$F$201,MATCH($A740&amp;"-2",Matches!$J$2:$J$201,0))&lt;&gt;"",$C740&gt;=INDEX(Matches!$F$2:$F$201,MATCH($A740&amp;"-2",Matches!$J$2:$J$201,0))),"",IF(AND(F740=INDEX(Matches!$G$2:$G$201,MATCH($A740&amp;"-2",Matches!$J$2:$J$201,0)),G740=INDEX(Matches!$H$2:$H$201,MATCH($A740&amp;"-2",Matches!$J$2:$J$201,0))),5,IF(SIGN(F740-G740)&lt;&gt;SIGN(INDEX(Matches!$G$2:$G$201,MATCH($A740&amp;"-2",Matches!$J$2:$J$201,0))-INDEX(Matches!$H$2:$H$201,MATCH($A740&amp;"-2",Matches!$J$2:$J$201,0))),0,IF(F740-G740=INDEX(Matches!$G$2:$G$201,MATCH($A740&amp;"-2",Matches!$J$2:$J$201,0))-INDEX(Matches!$H$2:$H$201,MATCH($A740&amp;"-2",Matches!$J$2:$J$201,0)),3,2))))),""))</f>
        <v/>
      </c>
      <c r="Z740" s="12" t="str">
        <f aca="false">IF(OR($B740="",H740="",I740=""),"",IFERROR(IF(OR(INDEX(Matches!$I$2:$I$201,MATCH($A740&amp;"-3",Matches!$J$2:$J$201,0))="Void",INDEX(Matches!$G$2:$G$201,MATCH($A740&amp;"-3",Matches!$J$2:$J$201,0))="",INDEX(Matches!$H$2:$H$201,MATCH($A740&amp;"-3",Matches!$J$2:$J$201,0))=""),"",IF(AND($C740&lt;&gt;"",INDEX(Matches!$F$2:$F$201,MATCH($A740&amp;"-3",Matches!$J$2:$J$201,0))&lt;&gt;"",$C740&gt;=INDEX(Matches!$F$2:$F$201,MATCH($A740&amp;"-3",Matches!$J$2:$J$201,0))),"",IF(AND(H740=INDEX(Matches!$G$2:$G$201,MATCH($A740&amp;"-3",Matches!$J$2:$J$201,0)),I740=INDEX(Matches!$H$2:$H$201,MATCH($A740&amp;"-3",Matches!$J$2:$J$201,0))),5,IF(SIGN(H740-I740)&lt;&gt;SIGN(INDEX(Matches!$G$2:$G$201,MATCH($A740&amp;"-3",Matches!$J$2:$J$201,0))-INDEX(Matches!$H$2:$H$201,MATCH($A740&amp;"-3",Matches!$J$2:$J$201,0))),0,IF(H740-I740=INDEX(Matches!$G$2:$G$201,MATCH($A740&amp;"-3",Matches!$J$2:$J$201,0))-INDEX(Matches!$H$2:$H$201,MATCH($A740&amp;"-3",Matches!$J$2:$J$201,0)),3,2))))),""))</f>
        <v/>
      </c>
      <c r="AA740" s="12" t="str">
        <f aca="false">IF(OR($B740="",J740="",K740=""),"",IFERROR(IF(OR(INDEX(Matches!$I$2:$I$201,MATCH($A740&amp;"-4",Matches!$J$2:$J$201,0))="Void",INDEX(Matches!$G$2:$G$201,MATCH($A740&amp;"-4",Matches!$J$2:$J$201,0))="",INDEX(Matches!$H$2:$H$201,MATCH($A740&amp;"-4",Matches!$J$2:$J$201,0))=""),"",IF(AND($C740&lt;&gt;"",INDEX(Matches!$F$2:$F$201,MATCH($A740&amp;"-4",Matches!$J$2:$J$201,0))&lt;&gt;"",$C740&gt;=INDEX(Matches!$F$2:$F$201,MATCH($A740&amp;"-4",Matches!$J$2:$J$201,0))),"",IF(AND(J740=INDEX(Matches!$G$2:$G$201,MATCH($A740&amp;"-4",Matches!$J$2:$J$201,0)),K740=INDEX(Matches!$H$2:$H$201,MATCH($A740&amp;"-4",Matches!$J$2:$J$201,0))),5,IF(SIGN(J740-K740)&lt;&gt;SIGN(INDEX(Matches!$G$2:$G$201,MATCH($A740&amp;"-4",Matches!$J$2:$J$201,0))-INDEX(Matches!$H$2:$H$201,MATCH($A740&amp;"-4",Matches!$J$2:$J$201,0))),0,IF(J740-K740=INDEX(Matches!$G$2:$G$201,MATCH($A740&amp;"-4",Matches!$J$2:$J$201,0))-INDEX(Matches!$H$2:$H$201,MATCH($A740&amp;"-4",Matches!$J$2:$J$201,0)),3,2))))),""))</f>
        <v/>
      </c>
      <c r="AB740" s="12" t="str">
        <f aca="false">IF(OR($B740="",L740="",M740=""),"",IFERROR(IF(OR(INDEX(Matches!$I$2:$I$201,MATCH($A740&amp;"-5",Matches!$J$2:$J$201,0))="Void",INDEX(Matches!$G$2:$G$201,MATCH($A740&amp;"-5",Matches!$J$2:$J$201,0))="",INDEX(Matches!$H$2:$H$201,MATCH($A740&amp;"-5",Matches!$J$2:$J$201,0))=""),"",IF(AND($C740&lt;&gt;"",INDEX(Matches!$F$2:$F$201,MATCH($A740&amp;"-5",Matches!$J$2:$J$201,0))&lt;&gt;"",$C740&gt;=INDEX(Matches!$F$2:$F$201,MATCH($A740&amp;"-5",Matches!$J$2:$J$201,0))),"",IF(AND(L740=INDEX(Matches!$G$2:$G$201,MATCH($A740&amp;"-5",Matches!$J$2:$J$201,0)),M740=INDEX(Matches!$H$2:$H$201,MATCH($A740&amp;"-5",Matches!$J$2:$J$201,0))),5,IF(SIGN(L740-M740)&lt;&gt;SIGN(INDEX(Matches!$G$2:$G$201,MATCH($A740&amp;"-5",Matches!$J$2:$J$201,0))-INDEX(Matches!$H$2:$H$201,MATCH($A740&amp;"-5",Matches!$J$2:$J$201,0))),0,IF(L740-M740=INDEX(Matches!$G$2:$G$201,MATCH($A740&amp;"-5",Matches!$J$2:$J$201,0))-INDEX(Matches!$H$2:$H$201,MATCH($A740&amp;"-5",Matches!$J$2:$J$201,0)),3,2))))),""))</f>
        <v/>
      </c>
      <c r="AC740" s="12" t="str">
        <f aca="false">IF(OR($B740="",N740="",O740=""),"",IFERROR(IF(OR(INDEX(Matches!$I$2:$I$201,MATCH($A740&amp;"-6",Matches!$J$2:$J$201,0))="Void",INDEX(Matches!$G$2:$G$201,MATCH($A740&amp;"-6",Matches!$J$2:$J$201,0))="",INDEX(Matches!$H$2:$H$201,MATCH($A740&amp;"-6",Matches!$J$2:$J$201,0))=""),"",IF(AND($C740&lt;&gt;"",INDEX(Matches!$F$2:$F$201,MATCH($A740&amp;"-6",Matches!$J$2:$J$201,0))&lt;&gt;"",$C740&gt;=INDEX(Matches!$F$2:$F$201,MATCH($A740&amp;"-6",Matches!$J$2:$J$201,0))),"",IF(AND(N740=INDEX(Matches!$G$2:$G$201,MATCH($A740&amp;"-6",Matches!$J$2:$J$201,0)),O740=INDEX(Matches!$H$2:$H$201,MATCH($A740&amp;"-6",Matches!$J$2:$J$201,0))),5,IF(SIGN(N740-O740)&lt;&gt;SIGN(INDEX(Matches!$G$2:$G$201,MATCH($A740&amp;"-6",Matches!$J$2:$J$201,0))-INDEX(Matches!$H$2:$H$201,MATCH($A740&amp;"-6",Matches!$J$2:$J$201,0))),0,IF(N740-O740=INDEX(Matches!$G$2:$G$201,MATCH($A740&amp;"-6",Matches!$J$2:$J$201,0))-INDEX(Matches!$H$2:$H$201,MATCH($A740&amp;"-6",Matches!$J$2:$J$201,0)),3,2))))),""))</f>
        <v/>
      </c>
      <c r="AD740" s="12" t="str">
        <f aca="false">IF(OR($B740="",P740="",Q740=""),"",IFERROR(IF(OR(INDEX(Matches!$I$2:$I$201,MATCH($A740&amp;"-7",Matches!$J$2:$J$201,0))="Void",INDEX(Matches!$G$2:$G$201,MATCH($A740&amp;"-7",Matches!$J$2:$J$201,0))="",INDEX(Matches!$H$2:$H$201,MATCH($A740&amp;"-7",Matches!$J$2:$J$201,0))=""),"",IF(AND($C740&lt;&gt;"",INDEX(Matches!$F$2:$F$201,MATCH($A740&amp;"-7",Matches!$J$2:$J$201,0))&lt;&gt;"",$C740&gt;=INDEX(Matches!$F$2:$F$201,MATCH($A740&amp;"-7",Matches!$J$2:$J$201,0))),"",IF(AND(P740=INDEX(Matches!$G$2:$G$201,MATCH($A740&amp;"-7",Matches!$J$2:$J$201,0)),Q740=INDEX(Matches!$H$2:$H$201,MATCH($A740&amp;"-7",Matches!$J$2:$J$201,0))),5,IF(SIGN(P740-Q740)&lt;&gt;SIGN(INDEX(Matches!$G$2:$G$201,MATCH($A740&amp;"-7",Matches!$J$2:$J$201,0))-INDEX(Matches!$H$2:$H$201,MATCH($A740&amp;"-7",Matches!$J$2:$J$201,0))),0,IF(P740-Q740=INDEX(Matches!$G$2:$G$201,MATCH($A740&amp;"-7",Matches!$J$2:$J$201,0))-INDEX(Matches!$H$2:$H$201,MATCH($A740&amp;"-7",Matches!$J$2:$J$201,0)),3,2))))),""))</f>
        <v/>
      </c>
      <c r="AE740" s="12" t="str">
        <f aca="false">IF(OR($B740="",R740="",S740=""),"",IFERROR(IF(OR(INDEX(Matches!$I$2:$I$201,MATCH($A740&amp;"-8",Matches!$J$2:$J$201,0))="Void",INDEX(Matches!$G$2:$G$201,MATCH($A740&amp;"-8",Matches!$J$2:$J$201,0))="",INDEX(Matches!$H$2:$H$201,MATCH($A740&amp;"-8",Matches!$J$2:$J$201,0))=""),"",IF(AND($C740&lt;&gt;"",INDEX(Matches!$F$2:$F$201,MATCH($A740&amp;"-8",Matches!$J$2:$J$201,0))&lt;&gt;"",$C740&gt;=INDEX(Matches!$F$2:$F$201,MATCH($A740&amp;"-8",Matches!$J$2:$J$201,0))),"",IF(AND(R740=INDEX(Matches!$G$2:$G$201,MATCH($A740&amp;"-8",Matches!$J$2:$J$201,0)),S740=INDEX(Matches!$H$2:$H$201,MATCH($A740&amp;"-8",Matches!$J$2:$J$201,0))),5,IF(SIGN(R740-S740)&lt;&gt;SIGN(INDEX(Matches!$G$2:$G$201,MATCH($A740&amp;"-8",Matches!$J$2:$J$201,0))-INDEX(Matches!$H$2:$H$201,MATCH($A740&amp;"-8",Matches!$J$2:$J$201,0))),0,IF(R740-S740=INDEX(Matches!$G$2:$G$201,MATCH($A740&amp;"-8",Matches!$J$2:$J$201,0))-INDEX(Matches!$H$2:$H$201,MATCH($A740&amp;"-8",Matches!$J$2:$J$201,0)),3,2))))),""))</f>
        <v/>
      </c>
      <c r="AF740" s="12" t="str">
        <f aca="false">IF(OR($B740="",T740="",U740=""),"",IFERROR(IF(OR(INDEX(Matches!$I$2:$I$201,MATCH($A740&amp;"-9",Matches!$J$2:$J$201,0))="Void",INDEX(Matches!$G$2:$G$201,MATCH($A740&amp;"-9",Matches!$J$2:$J$201,0))="",INDEX(Matches!$H$2:$H$201,MATCH($A740&amp;"-9",Matches!$J$2:$J$201,0))=""),"",IF(AND($C740&lt;&gt;"",INDEX(Matches!$F$2:$F$201,MATCH($A740&amp;"-9",Matches!$J$2:$J$201,0))&lt;&gt;"",$C740&gt;=INDEX(Matches!$F$2:$F$201,MATCH($A740&amp;"-9",Matches!$J$2:$J$201,0))),"",IF(AND(T740=INDEX(Matches!$G$2:$G$201,MATCH($A740&amp;"-9",Matches!$J$2:$J$201,0)),U740=INDEX(Matches!$H$2:$H$201,MATCH($A740&amp;"-9",Matches!$J$2:$J$201,0))),5,IF(SIGN(T740-U740)&lt;&gt;SIGN(INDEX(Matches!$G$2:$G$201,MATCH($A740&amp;"-9",Matches!$J$2:$J$201,0))-INDEX(Matches!$H$2:$H$201,MATCH($A740&amp;"-9",Matches!$J$2:$J$201,0))),0,IF(T740-U740=INDEX(Matches!$G$2:$G$201,MATCH($A740&amp;"-9",Matches!$J$2:$J$201,0))-INDEX(Matches!$H$2:$H$201,MATCH($A740&amp;"-9",Matches!$J$2:$J$201,0)),3,2))))),""))</f>
        <v/>
      </c>
      <c r="AG740" s="12" t="str">
        <f aca="false">IF(OR($B740="",V740="",W740=""),"",IFERROR(IF(OR(INDEX(Matches!$I$2:$I$201,MATCH($A740&amp;"-10",Matches!$J$2:$J$201,0))="Void",INDEX(Matches!$G$2:$G$201,MATCH($A740&amp;"-10",Matches!$J$2:$J$201,0))="",INDEX(Matches!$H$2:$H$201,MATCH($A740&amp;"-10",Matches!$J$2:$J$201,0))=""),"",IF(AND($C740&lt;&gt;"",INDEX(Matches!$F$2:$F$201,MATCH($A740&amp;"-10",Matches!$J$2:$J$201,0))&lt;&gt;"",$C740&gt;=INDEX(Matches!$F$2:$F$201,MATCH($A740&amp;"-10",Matches!$J$2:$J$201,0))),"",IF(AND(V740=INDEX(Matches!$G$2:$G$201,MATCH($A740&amp;"-10",Matches!$J$2:$J$201,0)),W740=INDEX(Matches!$H$2:$H$201,MATCH($A740&amp;"-10",Matches!$J$2:$J$201,0))),5,IF(SIGN(V740-W740)&lt;&gt;SIGN(INDEX(Matches!$G$2:$G$201,MATCH($A740&amp;"-10",Matches!$J$2:$J$201,0))-INDEX(Matches!$H$2:$H$201,MATCH($A740&amp;"-10",Matches!$J$2:$J$201,0))),0,IF(V740-W740=INDEX(Matches!$G$2:$G$201,MATCH($A740&amp;"-10",Matches!$J$2:$J$201,0))-INDEX(Matches!$H$2:$H$201,MATCH($A740&amp;"-10",Matches!$J$2:$J$201,0)),3,2))))),""))</f>
        <v/>
      </c>
      <c r="AH740" s="13" t="str">
        <f aca="false">IF($B740="","",SUM(X740:AG740))</f>
        <v/>
      </c>
      <c r="AI740" s="12" t="str">
        <f aca="false">IF($B740="","",COUNTIF(X740:AG740,5))</f>
        <v/>
      </c>
      <c r="AJ740" s="12" t="str">
        <f aca="false">IF($B740="","",COUNTIF(X740:AG740,"&gt;=2"))</f>
        <v/>
      </c>
      <c r="AK740" s="12" t="str">
        <f aca="false">IF($B740="","",COUNT(X740:AG740))</f>
        <v/>
      </c>
    </row>
    <row r="741" customFormat="false" ht="15" hidden="false" customHeight="false" outlineLevel="0" collapsed="false">
      <c r="A741" s="7"/>
      <c r="B741" s="7"/>
      <c r="C741" s="11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12" t="str">
        <f aca="false">IF(OR($B741="",D741="",E741=""),"",IFERROR(IF(OR(INDEX(Matches!$I$2:$I$201,MATCH($A741&amp;"-1",Matches!$J$2:$J$201,0))="Void",INDEX(Matches!$G$2:$G$201,MATCH($A741&amp;"-1",Matches!$J$2:$J$201,0))="",INDEX(Matches!$H$2:$H$201,MATCH($A741&amp;"-1",Matches!$J$2:$J$201,0))=""),"",IF(AND($C741&lt;&gt;"",INDEX(Matches!$F$2:$F$201,MATCH($A741&amp;"-1",Matches!$J$2:$J$201,0))&lt;&gt;"",$C741&gt;=INDEX(Matches!$F$2:$F$201,MATCH($A741&amp;"-1",Matches!$J$2:$J$201,0))),"",IF(AND(D741=INDEX(Matches!$G$2:$G$201,MATCH($A741&amp;"-1",Matches!$J$2:$J$201,0)),E741=INDEX(Matches!$H$2:$H$201,MATCH($A741&amp;"-1",Matches!$J$2:$J$201,0))),5,IF(SIGN(D741-E741)&lt;&gt;SIGN(INDEX(Matches!$G$2:$G$201,MATCH($A741&amp;"-1",Matches!$J$2:$J$201,0))-INDEX(Matches!$H$2:$H$201,MATCH($A741&amp;"-1",Matches!$J$2:$J$201,0))),0,IF(D741-E741=INDEX(Matches!$G$2:$G$201,MATCH($A741&amp;"-1",Matches!$J$2:$J$201,0))-INDEX(Matches!$H$2:$H$201,MATCH($A741&amp;"-1",Matches!$J$2:$J$201,0)),3,2))))),""))</f>
        <v/>
      </c>
      <c r="Y741" s="12" t="str">
        <f aca="false">IF(OR($B741="",F741="",G741=""),"",IFERROR(IF(OR(INDEX(Matches!$I$2:$I$201,MATCH($A741&amp;"-2",Matches!$J$2:$J$201,0))="Void",INDEX(Matches!$G$2:$G$201,MATCH($A741&amp;"-2",Matches!$J$2:$J$201,0))="",INDEX(Matches!$H$2:$H$201,MATCH($A741&amp;"-2",Matches!$J$2:$J$201,0))=""),"",IF(AND($C741&lt;&gt;"",INDEX(Matches!$F$2:$F$201,MATCH($A741&amp;"-2",Matches!$J$2:$J$201,0))&lt;&gt;"",$C741&gt;=INDEX(Matches!$F$2:$F$201,MATCH($A741&amp;"-2",Matches!$J$2:$J$201,0))),"",IF(AND(F741=INDEX(Matches!$G$2:$G$201,MATCH($A741&amp;"-2",Matches!$J$2:$J$201,0)),G741=INDEX(Matches!$H$2:$H$201,MATCH($A741&amp;"-2",Matches!$J$2:$J$201,0))),5,IF(SIGN(F741-G741)&lt;&gt;SIGN(INDEX(Matches!$G$2:$G$201,MATCH($A741&amp;"-2",Matches!$J$2:$J$201,0))-INDEX(Matches!$H$2:$H$201,MATCH($A741&amp;"-2",Matches!$J$2:$J$201,0))),0,IF(F741-G741=INDEX(Matches!$G$2:$G$201,MATCH($A741&amp;"-2",Matches!$J$2:$J$201,0))-INDEX(Matches!$H$2:$H$201,MATCH($A741&amp;"-2",Matches!$J$2:$J$201,0)),3,2))))),""))</f>
        <v/>
      </c>
      <c r="Z741" s="12" t="str">
        <f aca="false">IF(OR($B741="",H741="",I741=""),"",IFERROR(IF(OR(INDEX(Matches!$I$2:$I$201,MATCH($A741&amp;"-3",Matches!$J$2:$J$201,0))="Void",INDEX(Matches!$G$2:$G$201,MATCH($A741&amp;"-3",Matches!$J$2:$J$201,0))="",INDEX(Matches!$H$2:$H$201,MATCH($A741&amp;"-3",Matches!$J$2:$J$201,0))=""),"",IF(AND($C741&lt;&gt;"",INDEX(Matches!$F$2:$F$201,MATCH($A741&amp;"-3",Matches!$J$2:$J$201,0))&lt;&gt;"",$C741&gt;=INDEX(Matches!$F$2:$F$201,MATCH($A741&amp;"-3",Matches!$J$2:$J$201,0))),"",IF(AND(H741=INDEX(Matches!$G$2:$G$201,MATCH($A741&amp;"-3",Matches!$J$2:$J$201,0)),I741=INDEX(Matches!$H$2:$H$201,MATCH($A741&amp;"-3",Matches!$J$2:$J$201,0))),5,IF(SIGN(H741-I741)&lt;&gt;SIGN(INDEX(Matches!$G$2:$G$201,MATCH($A741&amp;"-3",Matches!$J$2:$J$201,0))-INDEX(Matches!$H$2:$H$201,MATCH($A741&amp;"-3",Matches!$J$2:$J$201,0))),0,IF(H741-I741=INDEX(Matches!$G$2:$G$201,MATCH($A741&amp;"-3",Matches!$J$2:$J$201,0))-INDEX(Matches!$H$2:$H$201,MATCH($A741&amp;"-3",Matches!$J$2:$J$201,0)),3,2))))),""))</f>
        <v/>
      </c>
      <c r="AA741" s="12" t="str">
        <f aca="false">IF(OR($B741="",J741="",K741=""),"",IFERROR(IF(OR(INDEX(Matches!$I$2:$I$201,MATCH($A741&amp;"-4",Matches!$J$2:$J$201,0))="Void",INDEX(Matches!$G$2:$G$201,MATCH($A741&amp;"-4",Matches!$J$2:$J$201,0))="",INDEX(Matches!$H$2:$H$201,MATCH($A741&amp;"-4",Matches!$J$2:$J$201,0))=""),"",IF(AND($C741&lt;&gt;"",INDEX(Matches!$F$2:$F$201,MATCH($A741&amp;"-4",Matches!$J$2:$J$201,0))&lt;&gt;"",$C741&gt;=INDEX(Matches!$F$2:$F$201,MATCH($A741&amp;"-4",Matches!$J$2:$J$201,0))),"",IF(AND(J741=INDEX(Matches!$G$2:$G$201,MATCH($A741&amp;"-4",Matches!$J$2:$J$201,0)),K741=INDEX(Matches!$H$2:$H$201,MATCH($A741&amp;"-4",Matches!$J$2:$J$201,0))),5,IF(SIGN(J741-K741)&lt;&gt;SIGN(INDEX(Matches!$G$2:$G$201,MATCH($A741&amp;"-4",Matches!$J$2:$J$201,0))-INDEX(Matches!$H$2:$H$201,MATCH($A741&amp;"-4",Matches!$J$2:$J$201,0))),0,IF(J741-K741=INDEX(Matches!$G$2:$G$201,MATCH($A741&amp;"-4",Matches!$J$2:$J$201,0))-INDEX(Matches!$H$2:$H$201,MATCH($A741&amp;"-4",Matches!$J$2:$J$201,0)),3,2))))),""))</f>
        <v/>
      </c>
      <c r="AB741" s="12" t="str">
        <f aca="false">IF(OR($B741="",L741="",M741=""),"",IFERROR(IF(OR(INDEX(Matches!$I$2:$I$201,MATCH($A741&amp;"-5",Matches!$J$2:$J$201,0))="Void",INDEX(Matches!$G$2:$G$201,MATCH($A741&amp;"-5",Matches!$J$2:$J$201,0))="",INDEX(Matches!$H$2:$H$201,MATCH($A741&amp;"-5",Matches!$J$2:$J$201,0))=""),"",IF(AND($C741&lt;&gt;"",INDEX(Matches!$F$2:$F$201,MATCH($A741&amp;"-5",Matches!$J$2:$J$201,0))&lt;&gt;"",$C741&gt;=INDEX(Matches!$F$2:$F$201,MATCH($A741&amp;"-5",Matches!$J$2:$J$201,0))),"",IF(AND(L741=INDEX(Matches!$G$2:$G$201,MATCH($A741&amp;"-5",Matches!$J$2:$J$201,0)),M741=INDEX(Matches!$H$2:$H$201,MATCH($A741&amp;"-5",Matches!$J$2:$J$201,0))),5,IF(SIGN(L741-M741)&lt;&gt;SIGN(INDEX(Matches!$G$2:$G$201,MATCH($A741&amp;"-5",Matches!$J$2:$J$201,0))-INDEX(Matches!$H$2:$H$201,MATCH($A741&amp;"-5",Matches!$J$2:$J$201,0))),0,IF(L741-M741=INDEX(Matches!$G$2:$G$201,MATCH($A741&amp;"-5",Matches!$J$2:$J$201,0))-INDEX(Matches!$H$2:$H$201,MATCH($A741&amp;"-5",Matches!$J$2:$J$201,0)),3,2))))),""))</f>
        <v/>
      </c>
      <c r="AC741" s="12" t="str">
        <f aca="false">IF(OR($B741="",N741="",O741=""),"",IFERROR(IF(OR(INDEX(Matches!$I$2:$I$201,MATCH($A741&amp;"-6",Matches!$J$2:$J$201,0))="Void",INDEX(Matches!$G$2:$G$201,MATCH($A741&amp;"-6",Matches!$J$2:$J$201,0))="",INDEX(Matches!$H$2:$H$201,MATCH($A741&amp;"-6",Matches!$J$2:$J$201,0))=""),"",IF(AND($C741&lt;&gt;"",INDEX(Matches!$F$2:$F$201,MATCH($A741&amp;"-6",Matches!$J$2:$J$201,0))&lt;&gt;"",$C741&gt;=INDEX(Matches!$F$2:$F$201,MATCH($A741&amp;"-6",Matches!$J$2:$J$201,0))),"",IF(AND(N741=INDEX(Matches!$G$2:$G$201,MATCH($A741&amp;"-6",Matches!$J$2:$J$201,0)),O741=INDEX(Matches!$H$2:$H$201,MATCH($A741&amp;"-6",Matches!$J$2:$J$201,0))),5,IF(SIGN(N741-O741)&lt;&gt;SIGN(INDEX(Matches!$G$2:$G$201,MATCH($A741&amp;"-6",Matches!$J$2:$J$201,0))-INDEX(Matches!$H$2:$H$201,MATCH($A741&amp;"-6",Matches!$J$2:$J$201,0))),0,IF(N741-O741=INDEX(Matches!$G$2:$G$201,MATCH($A741&amp;"-6",Matches!$J$2:$J$201,0))-INDEX(Matches!$H$2:$H$201,MATCH($A741&amp;"-6",Matches!$J$2:$J$201,0)),3,2))))),""))</f>
        <v/>
      </c>
      <c r="AD741" s="12" t="str">
        <f aca="false">IF(OR($B741="",P741="",Q741=""),"",IFERROR(IF(OR(INDEX(Matches!$I$2:$I$201,MATCH($A741&amp;"-7",Matches!$J$2:$J$201,0))="Void",INDEX(Matches!$G$2:$G$201,MATCH($A741&amp;"-7",Matches!$J$2:$J$201,0))="",INDEX(Matches!$H$2:$H$201,MATCH($A741&amp;"-7",Matches!$J$2:$J$201,0))=""),"",IF(AND($C741&lt;&gt;"",INDEX(Matches!$F$2:$F$201,MATCH($A741&amp;"-7",Matches!$J$2:$J$201,0))&lt;&gt;"",$C741&gt;=INDEX(Matches!$F$2:$F$201,MATCH($A741&amp;"-7",Matches!$J$2:$J$201,0))),"",IF(AND(P741=INDEX(Matches!$G$2:$G$201,MATCH($A741&amp;"-7",Matches!$J$2:$J$201,0)),Q741=INDEX(Matches!$H$2:$H$201,MATCH($A741&amp;"-7",Matches!$J$2:$J$201,0))),5,IF(SIGN(P741-Q741)&lt;&gt;SIGN(INDEX(Matches!$G$2:$G$201,MATCH($A741&amp;"-7",Matches!$J$2:$J$201,0))-INDEX(Matches!$H$2:$H$201,MATCH($A741&amp;"-7",Matches!$J$2:$J$201,0))),0,IF(P741-Q741=INDEX(Matches!$G$2:$G$201,MATCH($A741&amp;"-7",Matches!$J$2:$J$201,0))-INDEX(Matches!$H$2:$H$201,MATCH($A741&amp;"-7",Matches!$J$2:$J$201,0)),3,2))))),""))</f>
        <v/>
      </c>
      <c r="AE741" s="12" t="str">
        <f aca="false">IF(OR($B741="",R741="",S741=""),"",IFERROR(IF(OR(INDEX(Matches!$I$2:$I$201,MATCH($A741&amp;"-8",Matches!$J$2:$J$201,0))="Void",INDEX(Matches!$G$2:$G$201,MATCH($A741&amp;"-8",Matches!$J$2:$J$201,0))="",INDEX(Matches!$H$2:$H$201,MATCH($A741&amp;"-8",Matches!$J$2:$J$201,0))=""),"",IF(AND($C741&lt;&gt;"",INDEX(Matches!$F$2:$F$201,MATCH($A741&amp;"-8",Matches!$J$2:$J$201,0))&lt;&gt;"",$C741&gt;=INDEX(Matches!$F$2:$F$201,MATCH($A741&amp;"-8",Matches!$J$2:$J$201,0))),"",IF(AND(R741=INDEX(Matches!$G$2:$G$201,MATCH($A741&amp;"-8",Matches!$J$2:$J$201,0)),S741=INDEX(Matches!$H$2:$H$201,MATCH($A741&amp;"-8",Matches!$J$2:$J$201,0))),5,IF(SIGN(R741-S741)&lt;&gt;SIGN(INDEX(Matches!$G$2:$G$201,MATCH($A741&amp;"-8",Matches!$J$2:$J$201,0))-INDEX(Matches!$H$2:$H$201,MATCH($A741&amp;"-8",Matches!$J$2:$J$201,0))),0,IF(R741-S741=INDEX(Matches!$G$2:$G$201,MATCH($A741&amp;"-8",Matches!$J$2:$J$201,0))-INDEX(Matches!$H$2:$H$201,MATCH($A741&amp;"-8",Matches!$J$2:$J$201,0)),3,2))))),""))</f>
        <v/>
      </c>
      <c r="AF741" s="12" t="str">
        <f aca="false">IF(OR($B741="",T741="",U741=""),"",IFERROR(IF(OR(INDEX(Matches!$I$2:$I$201,MATCH($A741&amp;"-9",Matches!$J$2:$J$201,0))="Void",INDEX(Matches!$G$2:$G$201,MATCH($A741&amp;"-9",Matches!$J$2:$J$201,0))="",INDEX(Matches!$H$2:$H$201,MATCH($A741&amp;"-9",Matches!$J$2:$J$201,0))=""),"",IF(AND($C741&lt;&gt;"",INDEX(Matches!$F$2:$F$201,MATCH($A741&amp;"-9",Matches!$J$2:$J$201,0))&lt;&gt;"",$C741&gt;=INDEX(Matches!$F$2:$F$201,MATCH($A741&amp;"-9",Matches!$J$2:$J$201,0))),"",IF(AND(T741=INDEX(Matches!$G$2:$G$201,MATCH($A741&amp;"-9",Matches!$J$2:$J$201,0)),U741=INDEX(Matches!$H$2:$H$201,MATCH($A741&amp;"-9",Matches!$J$2:$J$201,0))),5,IF(SIGN(T741-U741)&lt;&gt;SIGN(INDEX(Matches!$G$2:$G$201,MATCH($A741&amp;"-9",Matches!$J$2:$J$201,0))-INDEX(Matches!$H$2:$H$201,MATCH($A741&amp;"-9",Matches!$J$2:$J$201,0))),0,IF(T741-U741=INDEX(Matches!$G$2:$G$201,MATCH($A741&amp;"-9",Matches!$J$2:$J$201,0))-INDEX(Matches!$H$2:$H$201,MATCH($A741&amp;"-9",Matches!$J$2:$J$201,0)),3,2))))),""))</f>
        <v/>
      </c>
      <c r="AG741" s="12" t="str">
        <f aca="false">IF(OR($B741="",V741="",W741=""),"",IFERROR(IF(OR(INDEX(Matches!$I$2:$I$201,MATCH($A741&amp;"-10",Matches!$J$2:$J$201,0))="Void",INDEX(Matches!$G$2:$G$201,MATCH($A741&amp;"-10",Matches!$J$2:$J$201,0))="",INDEX(Matches!$H$2:$H$201,MATCH($A741&amp;"-10",Matches!$J$2:$J$201,0))=""),"",IF(AND($C741&lt;&gt;"",INDEX(Matches!$F$2:$F$201,MATCH($A741&amp;"-10",Matches!$J$2:$J$201,0))&lt;&gt;"",$C741&gt;=INDEX(Matches!$F$2:$F$201,MATCH($A741&amp;"-10",Matches!$J$2:$J$201,0))),"",IF(AND(V741=INDEX(Matches!$G$2:$G$201,MATCH($A741&amp;"-10",Matches!$J$2:$J$201,0)),W741=INDEX(Matches!$H$2:$H$201,MATCH($A741&amp;"-10",Matches!$J$2:$J$201,0))),5,IF(SIGN(V741-W741)&lt;&gt;SIGN(INDEX(Matches!$G$2:$G$201,MATCH($A741&amp;"-10",Matches!$J$2:$J$201,0))-INDEX(Matches!$H$2:$H$201,MATCH($A741&amp;"-10",Matches!$J$2:$J$201,0))),0,IF(V741-W741=INDEX(Matches!$G$2:$G$201,MATCH($A741&amp;"-10",Matches!$J$2:$J$201,0))-INDEX(Matches!$H$2:$H$201,MATCH($A741&amp;"-10",Matches!$J$2:$J$201,0)),3,2))))),""))</f>
        <v/>
      </c>
      <c r="AH741" s="13" t="str">
        <f aca="false">IF($B741="","",SUM(X741:AG741))</f>
        <v/>
      </c>
      <c r="AI741" s="12" t="str">
        <f aca="false">IF($B741="","",COUNTIF(X741:AG741,5))</f>
        <v/>
      </c>
      <c r="AJ741" s="12" t="str">
        <f aca="false">IF($B741="","",COUNTIF(X741:AG741,"&gt;=2"))</f>
        <v/>
      </c>
      <c r="AK741" s="12" t="str">
        <f aca="false">IF($B741="","",COUNT(X741:AG741))</f>
        <v/>
      </c>
    </row>
    <row r="742" customFormat="false" ht="15" hidden="false" customHeight="false" outlineLevel="0" collapsed="false">
      <c r="A742" s="7"/>
      <c r="B742" s="7"/>
      <c r="C742" s="11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12" t="str">
        <f aca="false">IF(OR($B742="",D742="",E742=""),"",IFERROR(IF(OR(INDEX(Matches!$I$2:$I$201,MATCH($A742&amp;"-1",Matches!$J$2:$J$201,0))="Void",INDEX(Matches!$G$2:$G$201,MATCH($A742&amp;"-1",Matches!$J$2:$J$201,0))="",INDEX(Matches!$H$2:$H$201,MATCH($A742&amp;"-1",Matches!$J$2:$J$201,0))=""),"",IF(AND($C742&lt;&gt;"",INDEX(Matches!$F$2:$F$201,MATCH($A742&amp;"-1",Matches!$J$2:$J$201,0))&lt;&gt;"",$C742&gt;=INDEX(Matches!$F$2:$F$201,MATCH($A742&amp;"-1",Matches!$J$2:$J$201,0))),"",IF(AND(D742=INDEX(Matches!$G$2:$G$201,MATCH($A742&amp;"-1",Matches!$J$2:$J$201,0)),E742=INDEX(Matches!$H$2:$H$201,MATCH($A742&amp;"-1",Matches!$J$2:$J$201,0))),5,IF(SIGN(D742-E742)&lt;&gt;SIGN(INDEX(Matches!$G$2:$G$201,MATCH($A742&amp;"-1",Matches!$J$2:$J$201,0))-INDEX(Matches!$H$2:$H$201,MATCH($A742&amp;"-1",Matches!$J$2:$J$201,0))),0,IF(D742-E742=INDEX(Matches!$G$2:$G$201,MATCH($A742&amp;"-1",Matches!$J$2:$J$201,0))-INDEX(Matches!$H$2:$H$201,MATCH($A742&amp;"-1",Matches!$J$2:$J$201,0)),3,2))))),""))</f>
        <v/>
      </c>
      <c r="Y742" s="12" t="str">
        <f aca="false">IF(OR($B742="",F742="",G742=""),"",IFERROR(IF(OR(INDEX(Matches!$I$2:$I$201,MATCH($A742&amp;"-2",Matches!$J$2:$J$201,0))="Void",INDEX(Matches!$G$2:$G$201,MATCH($A742&amp;"-2",Matches!$J$2:$J$201,0))="",INDEX(Matches!$H$2:$H$201,MATCH($A742&amp;"-2",Matches!$J$2:$J$201,0))=""),"",IF(AND($C742&lt;&gt;"",INDEX(Matches!$F$2:$F$201,MATCH($A742&amp;"-2",Matches!$J$2:$J$201,0))&lt;&gt;"",$C742&gt;=INDEX(Matches!$F$2:$F$201,MATCH($A742&amp;"-2",Matches!$J$2:$J$201,0))),"",IF(AND(F742=INDEX(Matches!$G$2:$G$201,MATCH($A742&amp;"-2",Matches!$J$2:$J$201,0)),G742=INDEX(Matches!$H$2:$H$201,MATCH($A742&amp;"-2",Matches!$J$2:$J$201,0))),5,IF(SIGN(F742-G742)&lt;&gt;SIGN(INDEX(Matches!$G$2:$G$201,MATCH($A742&amp;"-2",Matches!$J$2:$J$201,0))-INDEX(Matches!$H$2:$H$201,MATCH($A742&amp;"-2",Matches!$J$2:$J$201,0))),0,IF(F742-G742=INDEX(Matches!$G$2:$G$201,MATCH($A742&amp;"-2",Matches!$J$2:$J$201,0))-INDEX(Matches!$H$2:$H$201,MATCH($A742&amp;"-2",Matches!$J$2:$J$201,0)),3,2))))),""))</f>
        <v/>
      </c>
      <c r="Z742" s="12" t="str">
        <f aca="false">IF(OR($B742="",H742="",I742=""),"",IFERROR(IF(OR(INDEX(Matches!$I$2:$I$201,MATCH($A742&amp;"-3",Matches!$J$2:$J$201,0))="Void",INDEX(Matches!$G$2:$G$201,MATCH($A742&amp;"-3",Matches!$J$2:$J$201,0))="",INDEX(Matches!$H$2:$H$201,MATCH($A742&amp;"-3",Matches!$J$2:$J$201,0))=""),"",IF(AND($C742&lt;&gt;"",INDEX(Matches!$F$2:$F$201,MATCH($A742&amp;"-3",Matches!$J$2:$J$201,0))&lt;&gt;"",$C742&gt;=INDEX(Matches!$F$2:$F$201,MATCH($A742&amp;"-3",Matches!$J$2:$J$201,0))),"",IF(AND(H742=INDEX(Matches!$G$2:$G$201,MATCH($A742&amp;"-3",Matches!$J$2:$J$201,0)),I742=INDEX(Matches!$H$2:$H$201,MATCH($A742&amp;"-3",Matches!$J$2:$J$201,0))),5,IF(SIGN(H742-I742)&lt;&gt;SIGN(INDEX(Matches!$G$2:$G$201,MATCH($A742&amp;"-3",Matches!$J$2:$J$201,0))-INDEX(Matches!$H$2:$H$201,MATCH($A742&amp;"-3",Matches!$J$2:$J$201,0))),0,IF(H742-I742=INDEX(Matches!$G$2:$G$201,MATCH($A742&amp;"-3",Matches!$J$2:$J$201,0))-INDEX(Matches!$H$2:$H$201,MATCH($A742&amp;"-3",Matches!$J$2:$J$201,0)),3,2))))),""))</f>
        <v/>
      </c>
      <c r="AA742" s="12" t="str">
        <f aca="false">IF(OR($B742="",J742="",K742=""),"",IFERROR(IF(OR(INDEX(Matches!$I$2:$I$201,MATCH($A742&amp;"-4",Matches!$J$2:$J$201,0))="Void",INDEX(Matches!$G$2:$G$201,MATCH($A742&amp;"-4",Matches!$J$2:$J$201,0))="",INDEX(Matches!$H$2:$H$201,MATCH($A742&amp;"-4",Matches!$J$2:$J$201,0))=""),"",IF(AND($C742&lt;&gt;"",INDEX(Matches!$F$2:$F$201,MATCH($A742&amp;"-4",Matches!$J$2:$J$201,0))&lt;&gt;"",$C742&gt;=INDEX(Matches!$F$2:$F$201,MATCH($A742&amp;"-4",Matches!$J$2:$J$201,0))),"",IF(AND(J742=INDEX(Matches!$G$2:$G$201,MATCH($A742&amp;"-4",Matches!$J$2:$J$201,0)),K742=INDEX(Matches!$H$2:$H$201,MATCH($A742&amp;"-4",Matches!$J$2:$J$201,0))),5,IF(SIGN(J742-K742)&lt;&gt;SIGN(INDEX(Matches!$G$2:$G$201,MATCH($A742&amp;"-4",Matches!$J$2:$J$201,0))-INDEX(Matches!$H$2:$H$201,MATCH($A742&amp;"-4",Matches!$J$2:$J$201,0))),0,IF(J742-K742=INDEX(Matches!$G$2:$G$201,MATCH($A742&amp;"-4",Matches!$J$2:$J$201,0))-INDEX(Matches!$H$2:$H$201,MATCH($A742&amp;"-4",Matches!$J$2:$J$201,0)),3,2))))),""))</f>
        <v/>
      </c>
      <c r="AB742" s="12" t="str">
        <f aca="false">IF(OR($B742="",L742="",M742=""),"",IFERROR(IF(OR(INDEX(Matches!$I$2:$I$201,MATCH($A742&amp;"-5",Matches!$J$2:$J$201,0))="Void",INDEX(Matches!$G$2:$G$201,MATCH($A742&amp;"-5",Matches!$J$2:$J$201,0))="",INDEX(Matches!$H$2:$H$201,MATCH($A742&amp;"-5",Matches!$J$2:$J$201,0))=""),"",IF(AND($C742&lt;&gt;"",INDEX(Matches!$F$2:$F$201,MATCH($A742&amp;"-5",Matches!$J$2:$J$201,0))&lt;&gt;"",$C742&gt;=INDEX(Matches!$F$2:$F$201,MATCH($A742&amp;"-5",Matches!$J$2:$J$201,0))),"",IF(AND(L742=INDEX(Matches!$G$2:$G$201,MATCH($A742&amp;"-5",Matches!$J$2:$J$201,0)),M742=INDEX(Matches!$H$2:$H$201,MATCH($A742&amp;"-5",Matches!$J$2:$J$201,0))),5,IF(SIGN(L742-M742)&lt;&gt;SIGN(INDEX(Matches!$G$2:$G$201,MATCH($A742&amp;"-5",Matches!$J$2:$J$201,0))-INDEX(Matches!$H$2:$H$201,MATCH($A742&amp;"-5",Matches!$J$2:$J$201,0))),0,IF(L742-M742=INDEX(Matches!$G$2:$G$201,MATCH($A742&amp;"-5",Matches!$J$2:$J$201,0))-INDEX(Matches!$H$2:$H$201,MATCH($A742&amp;"-5",Matches!$J$2:$J$201,0)),3,2))))),""))</f>
        <v/>
      </c>
      <c r="AC742" s="12" t="str">
        <f aca="false">IF(OR($B742="",N742="",O742=""),"",IFERROR(IF(OR(INDEX(Matches!$I$2:$I$201,MATCH($A742&amp;"-6",Matches!$J$2:$J$201,0))="Void",INDEX(Matches!$G$2:$G$201,MATCH($A742&amp;"-6",Matches!$J$2:$J$201,0))="",INDEX(Matches!$H$2:$H$201,MATCH($A742&amp;"-6",Matches!$J$2:$J$201,0))=""),"",IF(AND($C742&lt;&gt;"",INDEX(Matches!$F$2:$F$201,MATCH($A742&amp;"-6",Matches!$J$2:$J$201,0))&lt;&gt;"",$C742&gt;=INDEX(Matches!$F$2:$F$201,MATCH($A742&amp;"-6",Matches!$J$2:$J$201,0))),"",IF(AND(N742=INDEX(Matches!$G$2:$G$201,MATCH($A742&amp;"-6",Matches!$J$2:$J$201,0)),O742=INDEX(Matches!$H$2:$H$201,MATCH($A742&amp;"-6",Matches!$J$2:$J$201,0))),5,IF(SIGN(N742-O742)&lt;&gt;SIGN(INDEX(Matches!$G$2:$G$201,MATCH($A742&amp;"-6",Matches!$J$2:$J$201,0))-INDEX(Matches!$H$2:$H$201,MATCH($A742&amp;"-6",Matches!$J$2:$J$201,0))),0,IF(N742-O742=INDEX(Matches!$G$2:$G$201,MATCH($A742&amp;"-6",Matches!$J$2:$J$201,0))-INDEX(Matches!$H$2:$H$201,MATCH($A742&amp;"-6",Matches!$J$2:$J$201,0)),3,2))))),""))</f>
        <v/>
      </c>
      <c r="AD742" s="12" t="str">
        <f aca="false">IF(OR($B742="",P742="",Q742=""),"",IFERROR(IF(OR(INDEX(Matches!$I$2:$I$201,MATCH($A742&amp;"-7",Matches!$J$2:$J$201,0))="Void",INDEX(Matches!$G$2:$G$201,MATCH($A742&amp;"-7",Matches!$J$2:$J$201,0))="",INDEX(Matches!$H$2:$H$201,MATCH($A742&amp;"-7",Matches!$J$2:$J$201,0))=""),"",IF(AND($C742&lt;&gt;"",INDEX(Matches!$F$2:$F$201,MATCH($A742&amp;"-7",Matches!$J$2:$J$201,0))&lt;&gt;"",$C742&gt;=INDEX(Matches!$F$2:$F$201,MATCH($A742&amp;"-7",Matches!$J$2:$J$201,0))),"",IF(AND(P742=INDEX(Matches!$G$2:$G$201,MATCH($A742&amp;"-7",Matches!$J$2:$J$201,0)),Q742=INDEX(Matches!$H$2:$H$201,MATCH($A742&amp;"-7",Matches!$J$2:$J$201,0))),5,IF(SIGN(P742-Q742)&lt;&gt;SIGN(INDEX(Matches!$G$2:$G$201,MATCH($A742&amp;"-7",Matches!$J$2:$J$201,0))-INDEX(Matches!$H$2:$H$201,MATCH($A742&amp;"-7",Matches!$J$2:$J$201,0))),0,IF(P742-Q742=INDEX(Matches!$G$2:$G$201,MATCH($A742&amp;"-7",Matches!$J$2:$J$201,0))-INDEX(Matches!$H$2:$H$201,MATCH($A742&amp;"-7",Matches!$J$2:$J$201,0)),3,2))))),""))</f>
        <v/>
      </c>
      <c r="AE742" s="12" t="str">
        <f aca="false">IF(OR($B742="",R742="",S742=""),"",IFERROR(IF(OR(INDEX(Matches!$I$2:$I$201,MATCH($A742&amp;"-8",Matches!$J$2:$J$201,0))="Void",INDEX(Matches!$G$2:$G$201,MATCH($A742&amp;"-8",Matches!$J$2:$J$201,0))="",INDEX(Matches!$H$2:$H$201,MATCH($A742&amp;"-8",Matches!$J$2:$J$201,0))=""),"",IF(AND($C742&lt;&gt;"",INDEX(Matches!$F$2:$F$201,MATCH($A742&amp;"-8",Matches!$J$2:$J$201,0))&lt;&gt;"",$C742&gt;=INDEX(Matches!$F$2:$F$201,MATCH($A742&amp;"-8",Matches!$J$2:$J$201,0))),"",IF(AND(R742=INDEX(Matches!$G$2:$G$201,MATCH($A742&amp;"-8",Matches!$J$2:$J$201,0)),S742=INDEX(Matches!$H$2:$H$201,MATCH($A742&amp;"-8",Matches!$J$2:$J$201,0))),5,IF(SIGN(R742-S742)&lt;&gt;SIGN(INDEX(Matches!$G$2:$G$201,MATCH($A742&amp;"-8",Matches!$J$2:$J$201,0))-INDEX(Matches!$H$2:$H$201,MATCH($A742&amp;"-8",Matches!$J$2:$J$201,0))),0,IF(R742-S742=INDEX(Matches!$G$2:$G$201,MATCH($A742&amp;"-8",Matches!$J$2:$J$201,0))-INDEX(Matches!$H$2:$H$201,MATCH($A742&amp;"-8",Matches!$J$2:$J$201,0)),3,2))))),""))</f>
        <v/>
      </c>
      <c r="AF742" s="12" t="str">
        <f aca="false">IF(OR($B742="",T742="",U742=""),"",IFERROR(IF(OR(INDEX(Matches!$I$2:$I$201,MATCH($A742&amp;"-9",Matches!$J$2:$J$201,0))="Void",INDEX(Matches!$G$2:$G$201,MATCH($A742&amp;"-9",Matches!$J$2:$J$201,0))="",INDEX(Matches!$H$2:$H$201,MATCH($A742&amp;"-9",Matches!$J$2:$J$201,0))=""),"",IF(AND($C742&lt;&gt;"",INDEX(Matches!$F$2:$F$201,MATCH($A742&amp;"-9",Matches!$J$2:$J$201,0))&lt;&gt;"",$C742&gt;=INDEX(Matches!$F$2:$F$201,MATCH($A742&amp;"-9",Matches!$J$2:$J$201,0))),"",IF(AND(T742=INDEX(Matches!$G$2:$G$201,MATCH($A742&amp;"-9",Matches!$J$2:$J$201,0)),U742=INDEX(Matches!$H$2:$H$201,MATCH($A742&amp;"-9",Matches!$J$2:$J$201,0))),5,IF(SIGN(T742-U742)&lt;&gt;SIGN(INDEX(Matches!$G$2:$G$201,MATCH($A742&amp;"-9",Matches!$J$2:$J$201,0))-INDEX(Matches!$H$2:$H$201,MATCH($A742&amp;"-9",Matches!$J$2:$J$201,0))),0,IF(T742-U742=INDEX(Matches!$G$2:$G$201,MATCH($A742&amp;"-9",Matches!$J$2:$J$201,0))-INDEX(Matches!$H$2:$H$201,MATCH($A742&amp;"-9",Matches!$J$2:$J$201,0)),3,2))))),""))</f>
        <v/>
      </c>
      <c r="AG742" s="12" t="str">
        <f aca="false">IF(OR($B742="",V742="",W742=""),"",IFERROR(IF(OR(INDEX(Matches!$I$2:$I$201,MATCH($A742&amp;"-10",Matches!$J$2:$J$201,0))="Void",INDEX(Matches!$G$2:$G$201,MATCH($A742&amp;"-10",Matches!$J$2:$J$201,0))="",INDEX(Matches!$H$2:$H$201,MATCH($A742&amp;"-10",Matches!$J$2:$J$201,0))=""),"",IF(AND($C742&lt;&gt;"",INDEX(Matches!$F$2:$F$201,MATCH($A742&amp;"-10",Matches!$J$2:$J$201,0))&lt;&gt;"",$C742&gt;=INDEX(Matches!$F$2:$F$201,MATCH($A742&amp;"-10",Matches!$J$2:$J$201,0))),"",IF(AND(V742=INDEX(Matches!$G$2:$G$201,MATCH($A742&amp;"-10",Matches!$J$2:$J$201,0)),W742=INDEX(Matches!$H$2:$H$201,MATCH($A742&amp;"-10",Matches!$J$2:$J$201,0))),5,IF(SIGN(V742-W742)&lt;&gt;SIGN(INDEX(Matches!$G$2:$G$201,MATCH($A742&amp;"-10",Matches!$J$2:$J$201,0))-INDEX(Matches!$H$2:$H$201,MATCH($A742&amp;"-10",Matches!$J$2:$J$201,0))),0,IF(V742-W742=INDEX(Matches!$G$2:$G$201,MATCH($A742&amp;"-10",Matches!$J$2:$J$201,0))-INDEX(Matches!$H$2:$H$201,MATCH($A742&amp;"-10",Matches!$J$2:$J$201,0)),3,2))))),""))</f>
        <v/>
      </c>
      <c r="AH742" s="13" t="str">
        <f aca="false">IF($B742="","",SUM(X742:AG742))</f>
        <v/>
      </c>
      <c r="AI742" s="12" t="str">
        <f aca="false">IF($B742="","",COUNTIF(X742:AG742,5))</f>
        <v/>
      </c>
      <c r="AJ742" s="12" t="str">
        <f aca="false">IF($B742="","",COUNTIF(X742:AG742,"&gt;=2"))</f>
        <v/>
      </c>
      <c r="AK742" s="12" t="str">
        <f aca="false">IF($B742="","",COUNT(X742:AG742))</f>
        <v/>
      </c>
    </row>
    <row r="743" customFormat="false" ht="15" hidden="false" customHeight="false" outlineLevel="0" collapsed="false">
      <c r="A743" s="7"/>
      <c r="B743" s="7"/>
      <c r="C743" s="11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12" t="str">
        <f aca="false">IF(OR($B743="",D743="",E743=""),"",IFERROR(IF(OR(INDEX(Matches!$I$2:$I$201,MATCH($A743&amp;"-1",Matches!$J$2:$J$201,0))="Void",INDEX(Matches!$G$2:$G$201,MATCH($A743&amp;"-1",Matches!$J$2:$J$201,0))="",INDEX(Matches!$H$2:$H$201,MATCH($A743&amp;"-1",Matches!$J$2:$J$201,0))=""),"",IF(AND($C743&lt;&gt;"",INDEX(Matches!$F$2:$F$201,MATCH($A743&amp;"-1",Matches!$J$2:$J$201,0))&lt;&gt;"",$C743&gt;=INDEX(Matches!$F$2:$F$201,MATCH($A743&amp;"-1",Matches!$J$2:$J$201,0))),"",IF(AND(D743=INDEX(Matches!$G$2:$G$201,MATCH($A743&amp;"-1",Matches!$J$2:$J$201,0)),E743=INDEX(Matches!$H$2:$H$201,MATCH($A743&amp;"-1",Matches!$J$2:$J$201,0))),5,IF(SIGN(D743-E743)&lt;&gt;SIGN(INDEX(Matches!$G$2:$G$201,MATCH($A743&amp;"-1",Matches!$J$2:$J$201,0))-INDEX(Matches!$H$2:$H$201,MATCH($A743&amp;"-1",Matches!$J$2:$J$201,0))),0,IF(D743-E743=INDEX(Matches!$G$2:$G$201,MATCH($A743&amp;"-1",Matches!$J$2:$J$201,0))-INDEX(Matches!$H$2:$H$201,MATCH($A743&amp;"-1",Matches!$J$2:$J$201,0)),3,2))))),""))</f>
        <v/>
      </c>
      <c r="Y743" s="12" t="str">
        <f aca="false">IF(OR($B743="",F743="",G743=""),"",IFERROR(IF(OR(INDEX(Matches!$I$2:$I$201,MATCH($A743&amp;"-2",Matches!$J$2:$J$201,0))="Void",INDEX(Matches!$G$2:$G$201,MATCH($A743&amp;"-2",Matches!$J$2:$J$201,0))="",INDEX(Matches!$H$2:$H$201,MATCH($A743&amp;"-2",Matches!$J$2:$J$201,0))=""),"",IF(AND($C743&lt;&gt;"",INDEX(Matches!$F$2:$F$201,MATCH($A743&amp;"-2",Matches!$J$2:$J$201,0))&lt;&gt;"",$C743&gt;=INDEX(Matches!$F$2:$F$201,MATCH($A743&amp;"-2",Matches!$J$2:$J$201,0))),"",IF(AND(F743=INDEX(Matches!$G$2:$G$201,MATCH($A743&amp;"-2",Matches!$J$2:$J$201,0)),G743=INDEX(Matches!$H$2:$H$201,MATCH($A743&amp;"-2",Matches!$J$2:$J$201,0))),5,IF(SIGN(F743-G743)&lt;&gt;SIGN(INDEX(Matches!$G$2:$G$201,MATCH($A743&amp;"-2",Matches!$J$2:$J$201,0))-INDEX(Matches!$H$2:$H$201,MATCH($A743&amp;"-2",Matches!$J$2:$J$201,0))),0,IF(F743-G743=INDEX(Matches!$G$2:$G$201,MATCH($A743&amp;"-2",Matches!$J$2:$J$201,0))-INDEX(Matches!$H$2:$H$201,MATCH($A743&amp;"-2",Matches!$J$2:$J$201,0)),3,2))))),""))</f>
        <v/>
      </c>
      <c r="Z743" s="12" t="str">
        <f aca="false">IF(OR($B743="",H743="",I743=""),"",IFERROR(IF(OR(INDEX(Matches!$I$2:$I$201,MATCH($A743&amp;"-3",Matches!$J$2:$J$201,0))="Void",INDEX(Matches!$G$2:$G$201,MATCH($A743&amp;"-3",Matches!$J$2:$J$201,0))="",INDEX(Matches!$H$2:$H$201,MATCH($A743&amp;"-3",Matches!$J$2:$J$201,0))=""),"",IF(AND($C743&lt;&gt;"",INDEX(Matches!$F$2:$F$201,MATCH($A743&amp;"-3",Matches!$J$2:$J$201,0))&lt;&gt;"",$C743&gt;=INDEX(Matches!$F$2:$F$201,MATCH($A743&amp;"-3",Matches!$J$2:$J$201,0))),"",IF(AND(H743=INDEX(Matches!$G$2:$G$201,MATCH($A743&amp;"-3",Matches!$J$2:$J$201,0)),I743=INDEX(Matches!$H$2:$H$201,MATCH($A743&amp;"-3",Matches!$J$2:$J$201,0))),5,IF(SIGN(H743-I743)&lt;&gt;SIGN(INDEX(Matches!$G$2:$G$201,MATCH($A743&amp;"-3",Matches!$J$2:$J$201,0))-INDEX(Matches!$H$2:$H$201,MATCH($A743&amp;"-3",Matches!$J$2:$J$201,0))),0,IF(H743-I743=INDEX(Matches!$G$2:$G$201,MATCH($A743&amp;"-3",Matches!$J$2:$J$201,0))-INDEX(Matches!$H$2:$H$201,MATCH($A743&amp;"-3",Matches!$J$2:$J$201,0)),3,2))))),""))</f>
        <v/>
      </c>
      <c r="AA743" s="12" t="str">
        <f aca="false">IF(OR($B743="",J743="",K743=""),"",IFERROR(IF(OR(INDEX(Matches!$I$2:$I$201,MATCH($A743&amp;"-4",Matches!$J$2:$J$201,0))="Void",INDEX(Matches!$G$2:$G$201,MATCH($A743&amp;"-4",Matches!$J$2:$J$201,0))="",INDEX(Matches!$H$2:$H$201,MATCH($A743&amp;"-4",Matches!$J$2:$J$201,0))=""),"",IF(AND($C743&lt;&gt;"",INDEX(Matches!$F$2:$F$201,MATCH($A743&amp;"-4",Matches!$J$2:$J$201,0))&lt;&gt;"",$C743&gt;=INDEX(Matches!$F$2:$F$201,MATCH($A743&amp;"-4",Matches!$J$2:$J$201,0))),"",IF(AND(J743=INDEX(Matches!$G$2:$G$201,MATCH($A743&amp;"-4",Matches!$J$2:$J$201,0)),K743=INDEX(Matches!$H$2:$H$201,MATCH($A743&amp;"-4",Matches!$J$2:$J$201,0))),5,IF(SIGN(J743-K743)&lt;&gt;SIGN(INDEX(Matches!$G$2:$G$201,MATCH($A743&amp;"-4",Matches!$J$2:$J$201,0))-INDEX(Matches!$H$2:$H$201,MATCH($A743&amp;"-4",Matches!$J$2:$J$201,0))),0,IF(J743-K743=INDEX(Matches!$G$2:$G$201,MATCH($A743&amp;"-4",Matches!$J$2:$J$201,0))-INDEX(Matches!$H$2:$H$201,MATCH($A743&amp;"-4",Matches!$J$2:$J$201,0)),3,2))))),""))</f>
        <v/>
      </c>
      <c r="AB743" s="12" t="str">
        <f aca="false">IF(OR($B743="",L743="",M743=""),"",IFERROR(IF(OR(INDEX(Matches!$I$2:$I$201,MATCH($A743&amp;"-5",Matches!$J$2:$J$201,0))="Void",INDEX(Matches!$G$2:$G$201,MATCH($A743&amp;"-5",Matches!$J$2:$J$201,0))="",INDEX(Matches!$H$2:$H$201,MATCH($A743&amp;"-5",Matches!$J$2:$J$201,0))=""),"",IF(AND($C743&lt;&gt;"",INDEX(Matches!$F$2:$F$201,MATCH($A743&amp;"-5",Matches!$J$2:$J$201,0))&lt;&gt;"",$C743&gt;=INDEX(Matches!$F$2:$F$201,MATCH($A743&amp;"-5",Matches!$J$2:$J$201,0))),"",IF(AND(L743=INDEX(Matches!$G$2:$G$201,MATCH($A743&amp;"-5",Matches!$J$2:$J$201,0)),M743=INDEX(Matches!$H$2:$H$201,MATCH($A743&amp;"-5",Matches!$J$2:$J$201,0))),5,IF(SIGN(L743-M743)&lt;&gt;SIGN(INDEX(Matches!$G$2:$G$201,MATCH($A743&amp;"-5",Matches!$J$2:$J$201,0))-INDEX(Matches!$H$2:$H$201,MATCH($A743&amp;"-5",Matches!$J$2:$J$201,0))),0,IF(L743-M743=INDEX(Matches!$G$2:$G$201,MATCH($A743&amp;"-5",Matches!$J$2:$J$201,0))-INDEX(Matches!$H$2:$H$201,MATCH($A743&amp;"-5",Matches!$J$2:$J$201,0)),3,2))))),""))</f>
        <v/>
      </c>
      <c r="AC743" s="12" t="str">
        <f aca="false">IF(OR($B743="",N743="",O743=""),"",IFERROR(IF(OR(INDEX(Matches!$I$2:$I$201,MATCH($A743&amp;"-6",Matches!$J$2:$J$201,0))="Void",INDEX(Matches!$G$2:$G$201,MATCH($A743&amp;"-6",Matches!$J$2:$J$201,0))="",INDEX(Matches!$H$2:$H$201,MATCH($A743&amp;"-6",Matches!$J$2:$J$201,0))=""),"",IF(AND($C743&lt;&gt;"",INDEX(Matches!$F$2:$F$201,MATCH($A743&amp;"-6",Matches!$J$2:$J$201,0))&lt;&gt;"",$C743&gt;=INDEX(Matches!$F$2:$F$201,MATCH($A743&amp;"-6",Matches!$J$2:$J$201,0))),"",IF(AND(N743=INDEX(Matches!$G$2:$G$201,MATCH($A743&amp;"-6",Matches!$J$2:$J$201,0)),O743=INDEX(Matches!$H$2:$H$201,MATCH($A743&amp;"-6",Matches!$J$2:$J$201,0))),5,IF(SIGN(N743-O743)&lt;&gt;SIGN(INDEX(Matches!$G$2:$G$201,MATCH($A743&amp;"-6",Matches!$J$2:$J$201,0))-INDEX(Matches!$H$2:$H$201,MATCH($A743&amp;"-6",Matches!$J$2:$J$201,0))),0,IF(N743-O743=INDEX(Matches!$G$2:$G$201,MATCH($A743&amp;"-6",Matches!$J$2:$J$201,0))-INDEX(Matches!$H$2:$H$201,MATCH($A743&amp;"-6",Matches!$J$2:$J$201,0)),3,2))))),""))</f>
        <v/>
      </c>
      <c r="AD743" s="12" t="str">
        <f aca="false">IF(OR($B743="",P743="",Q743=""),"",IFERROR(IF(OR(INDEX(Matches!$I$2:$I$201,MATCH($A743&amp;"-7",Matches!$J$2:$J$201,0))="Void",INDEX(Matches!$G$2:$G$201,MATCH($A743&amp;"-7",Matches!$J$2:$J$201,0))="",INDEX(Matches!$H$2:$H$201,MATCH($A743&amp;"-7",Matches!$J$2:$J$201,0))=""),"",IF(AND($C743&lt;&gt;"",INDEX(Matches!$F$2:$F$201,MATCH($A743&amp;"-7",Matches!$J$2:$J$201,0))&lt;&gt;"",$C743&gt;=INDEX(Matches!$F$2:$F$201,MATCH($A743&amp;"-7",Matches!$J$2:$J$201,0))),"",IF(AND(P743=INDEX(Matches!$G$2:$G$201,MATCH($A743&amp;"-7",Matches!$J$2:$J$201,0)),Q743=INDEX(Matches!$H$2:$H$201,MATCH($A743&amp;"-7",Matches!$J$2:$J$201,0))),5,IF(SIGN(P743-Q743)&lt;&gt;SIGN(INDEX(Matches!$G$2:$G$201,MATCH($A743&amp;"-7",Matches!$J$2:$J$201,0))-INDEX(Matches!$H$2:$H$201,MATCH($A743&amp;"-7",Matches!$J$2:$J$201,0))),0,IF(P743-Q743=INDEX(Matches!$G$2:$G$201,MATCH($A743&amp;"-7",Matches!$J$2:$J$201,0))-INDEX(Matches!$H$2:$H$201,MATCH($A743&amp;"-7",Matches!$J$2:$J$201,0)),3,2))))),""))</f>
        <v/>
      </c>
      <c r="AE743" s="12" t="str">
        <f aca="false">IF(OR($B743="",R743="",S743=""),"",IFERROR(IF(OR(INDEX(Matches!$I$2:$I$201,MATCH($A743&amp;"-8",Matches!$J$2:$J$201,0))="Void",INDEX(Matches!$G$2:$G$201,MATCH($A743&amp;"-8",Matches!$J$2:$J$201,0))="",INDEX(Matches!$H$2:$H$201,MATCH($A743&amp;"-8",Matches!$J$2:$J$201,0))=""),"",IF(AND($C743&lt;&gt;"",INDEX(Matches!$F$2:$F$201,MATCH($A743&amp;"-8",Matches!$J$2:$J$201,0))&lt;&gt;"",$C743&gt;=INDEX(Matches!$F$2:$F$201,MATCH($A743&amp;"-8",Matches!$J$2:$J$201,0))),"",IF(AND(R743=INDEX(Matches!$G$2:$G$201,MATCH($A743&amp;"-8",Matches!$J$2:$J$201,0)),S743=INDEX(Matches!$H$2:$H$201,MATCH($A743&amp;"-8",Matches!$J$2:$J$201,0))),5,IF(SIGN(R743-S743)&lt;&gt;SIGN(INDEX(Matches!$G$2:$G$201,MATCH($A743&amp;"-8",Matches!$J$2:$J$201,0))-INDEX(Matches!$H$2:$H$201,MATCH($A743&amp;"-8",Matches!$J$2:$J$201,0))),0,IF(R743-S743=INDEX(Matches!$G$2:$G$201,MATCH($A743&amp;"-8",Matches!$J$2:$J$201,0))-INDEX(Matches!$H$2:$H$201,MATCH($A743&amp;"-8",Matches!$J$2:$J$201,0)),3,2))))),""))</f>
        <v/>
      </c>
      <c r="AF743" s="12" t="str">
        <f aca="false">IF(OR($B743="",T743="",U743=""),"",IFERROR(IF(OR(INDEX(Matches!$I$2:$I$201,MATCH($A743&amp;"-9",Matches!$J$2:$J$201,0))="Void",INDEX(Matches!$G$2:$G$201,MATCH($A743&amp;"-9",Matches!$J$2:$J$201,0))="",INDEX(Matches!$H$2:$H$201,MATCH($A743&amp;"-9",Matches!$J$2:$J$201,0))=""),"",IF(AND($C743&lt;&gt;"",INDEX(Matches!$F$2:$F$201,MATCH($A743&amp;"-9",Matches!$J$2:$J$201,0))&lt;&gt;"",$C743&gt;=INDEX(Matches!$F$2:$F$201,MATCH($A743&amp;"-9",Matches!$J$2:$J$201,0))),"",IF(AND(T743=INDEX(Matches!$G$2:$G$201,MATCH($A743&amp;"-9",Matches!$J$2:$J$201,0)),U743=INDEX(Matches!$H$2:$H$201,MATCH($A743&amp;"-9",Matches!$J$2:$J$201,0))),5,IF(SIGN(T743-U743)&lt;&gt;SIGN(INDEX(Matches!$G$2:$G$201,MATCH($A743&amp;"-9",Matches!$J$2:$J$201,0))-INDEX(Matches!$H$2:$H$201,MATCH($A743&amp;"-9",Matches!$J$2:$J$201,0))),0,IF(T743-U743=INDEX(Matches!$G$2:$G$201,MATCH($A743&amp;"-9",Matches!$J$2:$J$201,0))-INDEX(Matches!$H$2:$H$201,MATCH($A743&amp;"-9",Matches!$J$2:$J$201,0)),3,2))))),""))</f>
        <v/>
      </c>
      <c r="AG743" s="12" t="str">
        <f aca="false">IF(OR($B743="",V743="",W743=""),"",IFERROR(IF(OR(INDEX(Matches!$I$2:$I$201,MATCH($A743&amp;"-10",Matches!$J$2:$J$201,0))="Void",INDEX(Matches!$G$2:$G$201,MATCH($A743&amp;"-10",Matches!$J$2:$J$201,0))="",INDEX(Matches!$H$2:$H$201,MATCH($A743&amp;"-10",Matches!$J$2:$J$201,0))=""),"",IF(AND($C743&lt;&gt;"",INDEX(Matches!$F$2:$F$201,MATCH($A743&amp;"-10",Matches!$J$2:$J$201,0))&lt;&gt;"",$C743&gt;=INDEX(Matches!$F$2:$F$201,MATCH($A743&amp;"-10",Matches!$J$2:$J$201,0))),"",IF(AND(V743=INDEX(Matches!$G$2:$G$201,MATCH($A743&amp;"-10",Matches!$J$2:$J$201,0)),W743=INDEX(Matches!$H$2:$H$201,MATCH($A743&amp;"-10",Matches!$J$2:$J$201,0))),5,IF(SIGN(V743-W743)&lt;&gt;SIGN(INDEX(Matches!$G$2:$G$201,MATCH($A743&amp;"-10",Matches!$J$2:$J$201,0))-INDEX(Matches!$H$2:$H$201,MATCH($A743&amp;"-10",Matches!$J$2:$J$201,0))),0,IF(V743-W743=INDEX(Matches!$G$2:$G$201,MATCH($A743&amp;"-10",Matches!$J$2:$J$201,0))-INDEX(Matches!$H$2:$H$201,MATCH($A743&amp;"-10",Matches!$J$2:$J$201,0)),3,2))))),""))</f>
        <v/>
      </c>
      <c r="AH743" s="13" t="str">
        <f aca="false">IF($B743="","",SUM(X743:AG743))</f>
        <v/>
      </c>
      <c r="AI743" s="12" t="str">
        <f aca="false">IF($B743="","",COUNTIF(X743:AG743,5))</f>
        <v/>
      </c>
      <c r="AJ743" s="12" t="str">
        <f aca="false">IF($B743="","",COUNTIF(X743:AG743,"&gt;=2"))</f>
        <v/>
      </c>
      <c r="AK743" s="12" t="str">
        <f aca="false">IF($B743="","",COUNT(X743:AG743))</f>
        <v/>
      </c>
    </row>
    <row r="744" customFormat="false" ht="15" hidden="false" customHeight="false" outlineLevel="0" collapsed="false">
      <c r="A744" s="7"/>
      <c r="B744" s="7"/>
      <c r="C744" s="11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12" t="str">
        <f aca="false">IF(OR($B744="",D744="",E744=""),"",IFERROR(IF(OR(INDEX(Matches!$I$2:$I$201,MATCH($A744&amp;"-1",Matches!$J$2:$J$201,0))="Void",INDEX(Matches!$G$2:$G$201,MATCH($A744&amp;"-1",Matches!$J$2:$J$201,0))="",INDEX(Matches!$H$2:$H$201,MATCH($A744&amp;"-1",Matches!$J$2:$J$201,0))=""),"",IF(AND($C744&lt;&gt;"",INDEX(Matches!$F$2:$F$201,MATCH($A744&amp;"-1",Matches!$J$2:$J$201,0))&lt;&gt;"",$C744&gt;=INDEX(Matches!$F$2:$F$201,MATCH($A744&amp;"-1",Matches!$J$2:$J$201,0))),"",IF(AND(D744=INDEX(Matches!$G$2:$G$201,MATCH($A744&amp;"-1",Matches!$J$2:$J$201,0)),E744=INDEX(Matches!$H$2:$H$201,MATCH($A744&amp;"-1",Matches!$J$2:$J$201,0))),5,IF(SIGN(D744-E744)&lt;&gt;SIGN(INDEX(Matches!$G$2:$G$201,MATCH($A744&amp;"-1",Matches!$J$2:$J$201,0))-INDEX(Matches!$H$2:$H$201,MATCH($A744&amp;"-1",Matches!$J$2:$J$201,0))),0,IF(D744-E744=INDEX(Matches!$G$2:$G$201,MATCH($A744&amp;"-1",Matches!$J$2:$J$201,0))-INDEX(Matches!$H$2:$H$201,MATCH($A744&amp;"-1",Matches!$J$2:$J$201,0)),3,2))))),""))</f>
        <v/>
      </c>
      <c r="Y744" s="12" t="str">
        <f aca="false">IF(OR($B744="",F744="",G744=""),"",IFERROR(IF(OR(INDEX(Matches!$I$2:$I$201,MATCH($A744&amp;"-2",Matches!$J$2:$J$201,0))="Void",INDEX(Matches!$G$2:$G$201,MATCH($A744&amp;"-2",Matches!$J$2:$J$201,0))="",INDEX(Matches!$H$2:$H$201,MATCH($A744&amp;"-2",Matches!$J$2:$J$201,0))=""),"",IF(AND($C744&lt;&gt;"",INDEX(Matches!$F$2:$F$201,MATCH($A744&amp;"-2",Matches!$J$2:$J$201,0))&lt;&gt;"",$C744&gt;=INDEX(Matches!$F$2:$F$201,MATCH($A744&amp;"-2",Matches!$J$2:$J$201,0))),"",IF(AND(F744=INDEX(Matches!$G$2:$G$201,MATCH($A744&amp;"-2",Matches!$J$2:$J$201,0)),G744=INDEX(Matches!$H$2:$H$201,MATCH($A744&amp;"-2",Matches!$J$2:$J$201,0))),5,IF(SIGN(F744-G744)&lt;&gt;SIGN(INDEX(Matches!$G$2:$G$201,MATCH($A744&amp;"-2",Matches!$J$2:$J$201,0))-INDEX(Matches!$H$2:$H$201,MATCH($A744&amp;"-2",Matches!$J$2:$J$201,0))),0,IF(F744-G744=INDEX(Matches!$G$2:$G$201,MATCH($A744&amp;"-2",Matches!$J$2:$J$201,0))-INDEX(Matches!$H$2:$H$201,MATCH($A744&amp;"-2",Matches!$J$2:$J$201,0)),3,2))))),""))</f>
        <v/>
      </c>
      <c r="Z744" s="12" t="str">
        <f aca="false">IF(OR($B744="",H744="",I744=""),"",IFERROR(IF(OR(INDEX(Matches!$I$2:$I$201,MATCH($A744&amp;"-3",Matches!$J$2:$J$201,0))="Void",INDEX(Matches!$G$2:$G$201,MATCH($A744&amp;"-3",Matches!$J$2:$J$201,0))="",INDEX(Matches!$H$2:$H$201,MATCH($A744&amp;"-3",Matches!$J$2:$J$201,0))=""),"",IF(AND($C744&lt;&gt;"",INDEX(Matches!$F$2:$F$201,MATCH($A744&amp;"-3",Matches!$J$2:$J$201,0))&lt;&gt;"",$C744&gt;=INDEX(Matches!$F$2:$F$201,MATCH($A744&amp;"-3",Matches!$J$2:$J$201,0))),"",IF(AND(H744=INDEX(Matches!$G$2:$G$201,MATCH($A744&amp;"-3",Matches!$J$2:$J$201,0)),I744=INDEX(Matches!$H$2:$H$201,MATCH($A744&amp;"-3",Matches!$J$2:$J$201,0))),5,IF(SIGN(H744-I744)&lt;&gt;SIGN(INDEX(Matches!$G$2:$G$201,MATCH($A744&amp;"-3",Matches!$J$2:$J$201,0))-INDEX(Matches!$H$2:$H$201,MATCH($A744&amp;"-3",Matches!$J$2:$J$201,0))),0,IF(H744-I744=INDEX(Matches!$G$2:$G$201,MATCH($A744&amp;"-3",Matches!$J$2:$J$201,0))-INDEX(Matches!$H$2:$H$201,MATCH($A744&amp;"-3",Matches!$J$2:$J$201,0)),3,2))))),""))</f>
        <v/>
      </c>
      <c r="AA744" s="12" t="str">
        <f aca="false">IF(OR($B744="",J744="",K744=""),"",IFERROR(IF(OR(INDEX(Matches!$I$2:$I$201,MATCH($A744&amp;"-4",Matches!$J$2:$J$201,0))="Void",INDEX(Matches!$G$2:$G$201,MATCH($A744&amp;"-4",Matches!$J$2:$J$201,0))="",INDEX(Matches!$H$2:$H$201,MATCH($A744&amp;"-4",Matches!$J$2:$J$201,0))=""),"",IF(AND($C744&lt;&gt;"",INDEX(Matches!$F$2:$F$201,MATCH($A744&amp;"-4",Matches!$J$2:$J$201,0))&lt;&gt;"",$C744&gt;=INDEX(Matches!$F$2:$F$201,MATCH($A744&amp;"-4",Matches!$J$2:$J$201,0))),"",IF(AND(J744=INDEX(Matches!$G$2:$G$201,MATCH($A744&amp;"-4",Matches!$J$2:$J$201,0)),K744=INDEX(Matches!$H$2:$H$201,MATCH($A744&amp;"-4",Matches!$J$2:$J$201,0))),5,IF(SIGN(J744-K744)&lt;&gt;SIGN(INDEX(Matches!$G$2:$G$201,MATCH($A744&amp;"-4",Matches!$J$2:$J$201,0))-INDEX(Matches!$H$2:$H$201,MATCH($A744&amp;"-4",Matches!$J$2:$J$201,0))),0,IF(J744-K744=INDEX(Matches!$G$2:$G$201,MATCH($A744&amp;"-4",Matches!$J$2:$J$201,0))-INDEX(Matches!$H$2:$H$201,MATCH($A744&amp;"-4",Matches!$J$2:$J$201,0)),3,2))))),""))</f>
        <v/>
      </c>
      <c r="AB744" s="12" t="str">
        <f aca="false">IF(OR($B744="",L744="",M744=""),"",IFERROR(IF(OR(INDEX(Matches!$I$2:$I$201,MATCH($A744&amp;"-5",Matches!$J$2:$J$201,0))="Void",INDEX(Matches!$G$2:$G$201,MATCH($A744&amp;"-5",Matches!$J$2:$J$201,0))="",INDEX(Matches!$H$2:$H$201,MATCH($A744&amp;"-5",Matches!$J$2:$J$201,0))=""),"",IF(AND($C744&lt;&gt;"",INDEX(Matches!$F$2:$F$201,MATCH($A744&amp;"-5",Matches!$J$2:$J$201,0))&lt;&gt;"",$C744&gt;=INDEX(Matches!$F$2:$F$201,MATCH($A744&amp;"-5",Matches!$J$2:$J$201,0))),"",IF(AND(L744=INDEX(Matches!$G$2:$G$201,MATCH($A744&amp;"-5",Matches!$J$2:$J$201,0)),M744=INDEX(Matches!$H$2:$H$201,MATCH($A744&amp;"-5",Matches!$J$2:$J$201,0))),5,IF(SIGN(L744-M744)&lt;&gt;SIGN(INDEX(Matches!$G$2:$G$201,MATCH($A744&amp;"-5",Matches!$J$2:$J$201,0))-INDEX(Matches!$H$2:$H$201,MATCH($A744&amp;"-5",Matches!$J$2:$J$201,0))),0,IF(L744-M744=INDEX(Matches!$G$2:$G$201,MATCH($A744&amp;"-5",Matches!$J$2:$J$201,0))-INDEX(Matches!$H$2:$H$201,MATCH($A744&amp;"-5",Matches!$J$2:$J$201,0)),3,2))))),""))</f>
        <v/>
      </c>
      <c r="AC744" s="12" t="str">
        <f aca="false">IF(OR($B744="",N744="",O744=""),"",IFERROR(IF(OR(INDEX(Matches!$I$2:$I$201,MATCH($A744&amp;"-6",Matches!$J$2:$J$201,0))="Void",INDEX(Matches!$G$2:$G$201,MATCH($A744&amp;"-6",Matches!$J$2:$J$201,0))="",INDEX(Matches!$H$2:$H$201,MATCH($A744&amp;"-6",Matches!$J$2:$J$201,0))=""),"",IF(AND($C744&lt;&gt;"",INDEX(Matches!$F$2:$F$201,MATCH($A744&amp;"-6",Matches!$J$2:$J$201,0))&lt;&gt;"",$C744&gt;=INDEX(Matches!$F$2:$F$201,MATCH($A744&amp;"-6",Matches!$J$2:$J$201,0))),"",IF(AND(N744=INDEX(Matches!$G$2:$G$201,MATCH($A744&amp;"-6",Matches!$J$2:$J$201,0)),O744=INDEX(Matches!$H$2:$H$201,MATCH($A744&amp;"-6",Matches!$J$2:$J$201,0))),5,IF(SIGN(N744-O744)&lt;&gt;SIGN(INDEX(Matches!$G$2:$G$201,MATCH($A744&amp;"-6",Matches!$J$2:$J$201,0))-INDEX(Matches!$H$2:$H$201,MATCH($A744&amp;"-6",Matches!$J$2:$J$201,0))),0,IF(N744-O744=INDEX(Matches!$G$2:$G$201,MATCH($A744&amp;"-6",Matches!$J$2:$J$201,0))-INDEX(Matches!$H$2:$H$201,MATCH($A744&amp;"-6",Matches!$J$2:$J$201,0)),3,2))))),""))</f>
        <v/>
      </c>
      <c r="AD744" s="12" t="str">
        <f aca="false">IF(OR($B744="",P744="",Q744=""),"",IFERROR(IF(OR(INDEX(Matches!$I$2:$I$201,MATCH($A744&amp;"-7",Matches!$J$2:$J$201,0))="Void",INDEX(Matches!$G$2:$G$201,MATCH($A744&amp;"-7",Matches!$J$2:$J$201,0))="",INDEX(Matches!$H$2:$H$201,MATCH($A744&amp;"-7",Matches!$J$2:$J$201,0))=""),"",IF(AND($C744&lt;&gt;"",INDEX(Matches!$F$2:$F$201,MATCH($A744&amp;"-7",Matches!$J$2:$J$201,0))&lt;&gt;"",$C744&gt;=INDEX(Matches!$F$2:$F$201,MATCH($A744&amp;"-7",Matches!$J$2:$J$201,0))),"",IF(AND(P744=INDEX(Matches!$G$2:$G$201,MATCH($A744&amp;"-7",Matches!$J$2:$J$201,0)),Q744=INDEX(Matches!$H$2:$H$201,MATCH($A744&amp;"-7",Matches!$J$2:$J$201,0))),5,IF(SIGN(P744-Q744)&lt;&gt;SIGN(INDEX(Matches!$G$2:$G$201,MATCH($A744&amp;"-7",Matches!$J$2:$J$201,0))-INDEX(Matches!$H$2:$H$201,MATCH($A744&amp;"-7",Matches!$J$2:$J$201,0))),0,IF(P744-Q744=INDEX(Matches!$G$2:$G$201,MATCH($A744&amp;"-7",Matches!$J$2:$J$201,0))-INDEX(Matches!$H$2:$H$201,MATCH($A744&amp;"-7",Matches!$J$2:$J$201,0)),3,2))))),""))</f>
        <v/>
      </c>
      <c r="AE744" s="12" t="str">
        <f aca="false">IF(OR($B744="",R744="",S744=""),"",IFERROR(IF(OR(INDEX(Matches!$I$2:$I$201,MATCH($A744&amp;"-8",Matches!$J$2:$J$201,0))="Void",INDEX(Matches!$G$2:$G$201,MATCH($A744&amp;"-8",Matches!$J$2:$J$201,0))="",INDEX(Matches!$H$2:$H$201,MATCH($A744&amp;"-8",Matches!$J$2:$J$201,0))=""),"",IF(AND($C744&lt;&gt;"",INDEX(Matches!$F$2:$F$201,MATCH($A744&amp;"-8",Matches!$J$2:$J$201,0))&lt;&gt;"",$C744&gt;=INDEX(Matches!$F$2:$F$201,MATCH($A744&amp;"-8",Matches!$J$2:$J$201,0))),"",IF(AND(R744=INDEX(Matches!$G$2:$G$201,MATCH($A744&amp;"-8",Matches!$J$2:$J$201,0)),S744=INDEX(Matches!$H$2:$H$201,MATCH($A744&amp;"-8",Matches!$J$2:$J$201,0))),5,IF(SIGN(R744-S744)&lt;&gt;SIGN(INDEX(Matches!$G$2:$G$201,MATCH($A744&amp;"-8",Matches!$J$2:$J$201,0))-INDEX(Matches!$H$2:$H$201,MATCH($A744&amp;"-8",Matches!$J$2:$J$201,0))),0,IF(R744-S744=INDEX(Matches!$G$2:$G$201,MATCH($A744&amp;"-8",Matches!$J$2:$J$201,0))-INDEX(Matches!$H$2:$H$201,MATCH($A744&amp;"-8",Matches!$J$2:$J$201,0)),3,2))))),""))</f>
        <v/>
      </c>
      <c r="AF744" s="12" t="str">
        <f aca="false">IF(OR($B744="",T744="",U744=""),"",IFERROR(IF(OR(INDEX(Matches!$I$2:$I$201,MATCH($A744&amp;"-9",Matches!$J$2:$J$201,0))="Void",INDEX(Matches!$G$2:$G$201,MATCH($A744&amp;"-9",Matches!$J$2:$J$201,0))="",INDEX(Matches!$H$2:$H$201,MATCH($A744&amp;"-9",Matches!$J$2:$J$201,0))=""),"",IF(AND($C744&lt;&gt;"",INDEX(Matches!$F$2:$F$201,MATCH($A744&amp;"-9",Matches!$J$2:$J$201,0))&lt;&gt;"",$C744&gt;=INDEX(Matches!$F$2:$F$201,MATCH($A744&amp;"-9",Matches!$J$2:$J$201,0))),"",IF(AND(T744=INDEX(Matches!$G$2:$G$201,MATCH($A744&amp;"-9",Matches!$J$2:$J$201,0)),U744=INDEX(Matches!$H$2:$H$201,MATCH($A744&amp;"-9",Matches!$J$2:$J$201,0))),5,IF(SIGN(T744-U744)&lt;&gt;SIGN(INDEX(Matches!$G$2:$G$201,MATCH($A744&amp;"-9",Matches!$J$2:$J$201,0))-INDEX(Matches!$H$2:$H$201,MATCH($A744&amp;"-9",Matches!$J$2:$J$201,0))),0,IF(T744-U744=INDEX(Matches!$G$2:$G$201,MATCH($A744&amp;"-9",Matches!$J$2:$J$201,0))-INDEX(Matches!$H$2:$H$201,MATCH($A744&amp;"-9",Matches!$J$2:$J$201,0)),3,2))))),""))</f>
        <v/>
      </c>
      <c r="AG744" s="12" t="str">
        <f aca="false">IF(OR($B744="",V744="",W744=""),"",IFERROR(IF(OR(INDEX(Matches!$I$2:$I$201,MATCH($A744&amp;"-10",Matches!$J$2:$J$201,0))="Void",INDEX(Matches!$G$2:$G$201,MATCH($A744&amp;"-10",Matches!$J$2:$J$201,0))="",INDEX(Matches!$H$2:$H$201,MATCH($A744&amp;"-10",Matches!$J$2:$J$201,0))=""),"",IF(AND($C744&lt;&gt;"",INDEX(Matches!$F$2:$F$201,MATCH($A744&amp;"-10",Matches!$J$2:$J$201,0))&lt;&gt;"",$C744&gt;=INDEX(Matches!$F$2:$F$201,MATCH($A744&amp;"-10",Matches!$J$2:$J$201,0))),"",IF(AND(V744=INDEX(Matches!$G$2:$G$201,MATCH($A744&amp;"-10",Matches!$J$2:$J$201,0)),W744=INDEX(Matches!$H$2:$H$201,MATCH($A744&amp;"-10",Matches!$J$2:$J$201,0))),5,IF(SIGN(V744-W744)&lt;&gt;SIGN(INDEX(Matches!$G$2:$G$201,MATCH($A744&amp;"-10",Matches!$J$2:$J$201,0))-INDEX(Matches!$H$2:$H$201,MATCH($A744&amp;"-10",Matches!$J$2:$J$201,0))),0,IF(V744-W744=INDEX(Matches!$G$2:$G$201,MATCH($A744&amp;"-10",Matches!$J$2:$J$201,0))-INDEX(Matches!$H$2:$H$201,MATCH($A744&amp;"-10",Matches!$J$2:$J$201,0)),3,2))))),""))</f>
        <v/>
      </c>
      <c r="AH744" s="13" t="str">
        <f aca="false">IF($B744="","",SUM(X744:AG744))</f>
        <v/>
      </c>
      <c r="AI744" s="12" t="str">
        <f aca="false">IF($B744="","",COUNTIF(X744:AG744,5))</f>
        <v/>
      </c>
      <c r="AJ744" s="12" t="str">
        <f aca="false">IF($B744="","",COUNTIF(X744:AG744,"&gt;=2"))</f>
        <v/>
      </c>
      <c r="AK744" s="12" t="str">
        <f aca="false">IF($B744="","",COUNT(X744:AG744))</f>
        <v/>
      </c>
    </row>
    <row r="745" customFormat="false" ht="15" hidden="false" customHeight="false" outlineLevel="0" collapsed="false">
      <c r="A745" s="7"/>
      <c r="B745" s="7"/>
      <c r="C745" s="11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12" t="str">
        <f aca="false">IF(OR($B745="",D745="",E745=""),"",IFERROR(IF(OR(INDEX(Matches!$I$2:$I$201,MATCH($A745&amp;"-1",Matches!$J$2:$J$201,0))="Void",INDEX(Matches!$G$2:$G$201,MATCH($A745&amp;"-1",Matches!$J$2:$J$201,0))="",INDEX(Matches!$H$2:$H$201,MATCH($A745&amp;"-1",Matches!$J$2:$J$201,0))=""),"",IF(AND($C745&lt;&gt;"",INDEX(Matches!$F$2:$F$201,MATCH($A745&amp;"-1",Matches!$J$2:$J$201,0))&lt;&gt;"",$C745&gt;=INDEX(Matches!$F$2:$F$201,MATCH($A745&amp;"-1",Matches!$J$2:$J$201,0))),"",IF(AND(D745=INDEX(Matches!$G$2:$G$201,MATCH($A745&amp;"-1",Matches!$J$2:$J$201,0)),E745=INDEX(Matches!$H$2:$H$201,MATCH($A745&amp;"-1",Matches!$J$2:$J$201,0))),5,IF(SIGN(D745-E745)&lt;&gt;SIGN(INDEX(Matches!$G$2:$G$201,MATCH($A745&amp;"-1",Matches!$J$2:$J$201,0))-INDEX(Matches!$H$2:$H$201,MATCH($A745&amp;"-1",Matches!$J$2:$J$201,0))),0,IF(D745-E745=INDEX(Matches!$G$2:$G$201,MATCH($A745&amp;"-1",Matches!$J$2:$J$201,0))-INDEX(Matches!$H$2:$H$201,MATCH($A745&amp;"-1",Matches!$J$2:$J$201,0)),3,2))))),""))</f>
        <v/>
      </c>
      <c r="Y745" s="12" t="str">
        <f aca="false">IF(OR($B745="",F745="",G745=""),"",IFERROR(IF(OR(INDEX(Matches!$I$2:$I$201,MATCH($A745&amp;"-2",Matches!$J$2:$J$201,0))="Void",INDEX(Matches!$G$2:$G$201,MATCH($A745&amp;"-2",Matches!$J$2:$J$201,0))="",INDEX(Matches!$H$2:$H$201,MATCH($A745&amp;"-2",Matches!$J$2:$J$201,0))=""),"",IF(AND($C745&lt;&gt;"",INDEX(Matches!$F$2:$F$201,MATCH($A745&amp;"-2",Matches!$J$2:$J$201,0))&lt;&gt;"",$C745&gt;=INDEX(Matches!$F$2:$F$201,MATCH($A745&amp;"-2",Matches!$J$2:$J$201,0))),"",IF(AND(F745=INDEX(Matches!$G$2:$G$201,MATCH($A745&amp;"-2",Matches!$J$2:$J$201,0)),G745=INDEX(Matches!$H$2:$H$201,MATCH($A745&amp;"-2",Matches!$J$2:$J$201,0))),5,IF(SIGN(F745-G745)&lt;&gt;SIGN(INDEX(Matches!$G$2:$G$201,MATCH($A745&amp;"-2",Matches!$J$2:$J$201,0))-INDEX(Matches!$H$2:$H$201,MATCH($A745&amp;"-2",Matches!$J$2:$J$201,0))),0,IF(F745-G745=INDEX(Matches!$G$2:$G$201,MATCH($A745&amp;"-2",Matches!$J$2:$J$201,0))-INDEX(Matches!$H$2:$H$201,MATCH($A745&amp;"-2",Matches!$J$2:$J$201,0)),3,2))))),""))</f>
        <v/>
      </c>
      <c r="Z745" s="12" t="str">
        <f aca="false">IF(OR($B745="",H745="",I745=""),"",IFERROR(IF(OR(INDEX(Matches!$I$2:$I$201,MATCH($A745&amp;"-3",Matches!$J$2:$J$201,0))="Void",INDEX(Matches!$G$2:$G$201,MATCH($A745&amp;"-3",Matches!$J$2:$J$201,0))="",INDEX(Matches!$H$2:$H$201,MATCH($A745&amp;"-3",Matches!$J$2:$J$201,0))=""),"",IF(AND($C745&lt;&gt;"",INDEX(Matches!$F$2:$F$201,MATCH($A745&amp;"-3",Matches!$J$2:$J$201,0))&lt;&gt;"",$C745&gt;=INDEX(Matches!$F$2:$F$201,MATCH($A745&amp;"-3",Matches!$J$2:$J$201,0))),"",IF(AND(H745=INDEX(Matches!$G$2:$G$201,MATCH($A745&amp;"-3",Matches!$J$2:$J$201,0)),I745=INDEX(Matches!$H$2:$H$201,MATCH($A745&amp;"-3",Matches!$J$2:$J$201,0))),5,IF(SIGN(H745-I745)&lt;&gt;SIGN(INDEX(Matches!$G$2:$G$201,MATCH($A745&amp;"-3",Matches!$J$2:$J$201,0))-INDEX(Matches!$H$2:$H$201,MATCH($A745&amp;"-3",Matches!$J$2:$J$201,0))),0,IF(H745-I745=INDEX(Matches!$G$2:$G$201,MATCH($A745&amp;"-3",Matches!$J$2:$J$201,0))-INDEX(Matches!$H$2:$H$201,MATCH($A745&amp;"-3",Matches!$J$2:$J$201,0)),3,2))))),""))</f>
        <v/>
      </c>
      <c r="AA745" s="12" t="str">
        <f aca="false">IF(OR($B745="",J745="",K745=""),"",IFERROR(IF(OR(INDEX(Matches!$I$2:$I$201,MATCH($A745&amp;"-4",Matches!$J$2:$J$201,0))="Void",INDEX(Matches!$G$2:$G$201,MATCH($A745&amp;"-4",Matches!$J$2:$J$201,0))="",INDEX(Matches!$H$2:$H$201,MATCH($A745&amp;"-4",Matches!$J$2:$J$201,0))=""),"",IF(AND($C745&lt;&gt;"",INDEX(Matches!$F$2:$F$201,MATCH($A745&amp;"-4",Matches!$J$2:$J$201,0))&lt;&gt;"",$C745&gt;=INDEX(Matches!$F$2:$F$201,MATCH($A745&amp;"-4",Matches!$J$2:$J$201,0))),"",IF(AND(J745=INDEX(Matches!$G$2:$G$201,MATCH($A745&amp;"-4",Matches!$J$2:$J$201,0)),K745=INDEX(Matches!$H$2:$H$201,MATCH($A745&amp;"-4",Matches!$J$2:$J$201,0))),5,IF(SIGN(J745-K745)&lt;&gt;SIGN(INDEX(Matches!$G$2:$G$201,MATCH($A745&amp;"-4",Matches!$J$2:$J$201,0))-INDEX(Matches!$H$2:$H$201,MATCH($A745&amp;"-4",Matches!$J$2:$J$201,0))),0,IF(J745-K745=INDEX(Matches!$G$2:$G$201,MATCH($A745&amp;"-4",Matches!$J$2:$J$201,0))-INDEX(Matches!$H$2:$H$201,MATCH($A745&amp;"-4",Matches!$J$2:$J$201,0)),3,2))))),""))</f>
        <v/>
      </c>
      <c r="AB745" s="12" t="str">
        <f aca="false">IF(OR($B745="",L745="",M745=""),"",IFERROR(IF(OR(INDEX(Matches!$I$2:$I$201,MATCH($A745&amp;"-5",Matches!$J$2:$J$201,0))="Void",INDEX(Matches!$G$2:$G$201,MATCH($A745&amp;"-5",Matches!$J$2:$J$201,0))="",INDEX(Matches!$H$2:$H$201,MATCH($A745&amp;"-5",Matches!$J$2:$J$201,0))=""),"",IF(AND($C745&lt;&gt;"",INDEX(Matches!$F$2:$F$201,MATCH($A745&amp;"-5",Matches!$J$2:$J$201,0))&lt;&gt;"",$C745&gt;=INDEX(Matches!$F$2:$F$201,MATCH($A745&amp;"-5",Matches!$J$2:$J$201,0))),"",IF(AND(L745=INDEX(Matches!$G$2:$G$201,MATCH($A745&amp;"-5",Matches!$J$2:$J$201,0)),M745=INDEX(Matches!$H$2:$H$201,MATCH($A745&amp;"-5",Matches!$J$2:$J$201,0))),5,IF(SIGN(L745-M745)&lt;&gt;SIGN(INDEX(Matches!$G$2:$G$201,MATCH($A745&amp;"-5",Matches!$J$2:$J$201,0))-INDEX(Matches!$H$2:$H$201,MATCH($A745&amp;"-5",Matches!$J$2:$J$201,0))),0,IF(L745-M745=INDEX(Matches!$G$2:$G$201,MATCH($A745&amp;"-5",Matches!$J$2:$J$201,0))-INDEX(Matches!$H$2:$H$201,MATCH($A745&amp;"-5",Matches!$J$2:$J$201,0)),3,2))))),""))</f>
        <v/>
      </c>
      <c r="AC745" s="12" t="str">
        <f aca="false">IF(OR($B745="",N745="",O745=""),"",IFERROR(IF(OR(INDEX(Matches!$I$2:$I$201,MATCH($A745&amp;"-6",Matches!$J$2:$J$201,0))="Void",INDEX(Matches!$G$2:$G$201,MATCH($A745&amp;"-6",Matches!$J$2:$J$201,0))="",INDEX(Matches!$H$2:$H$201,MATCH($A745&amp;"-6",Matches!$J$2:$J$201,0))=""),"",IF(AND($C745&lt;&gt;"",INDEX(Matches!$F$2:$F$201,MATCH($A745&amp;"-6",Matches!$J$2:$J$201,0))&lt;&gt;"",$C745&gt;=INDEX(Matches!$F$2:$F$201,MATCH($A745&amp;"-6",Matches!$J$2:$J$201,0))),"",IF(AND(N745=INDEX(Matches!$G$2:$G$201,MATCH($A745&amp;"-6",Matches!$J$2:$J$201,0)),O745=INDEX(Matches!$H$2:$H$201,MATCH($A745&amp;"-6",Matches!$J$2:$J$201,0))),5,IF(SIGN(N745-O745)&lt;&gt;SIGN(INDEX(Matches!$G$2:$G$201,MATCH($A745&amp;"-6",Matches!$J$2:$J$201,0))-INDEX(Matches!$H$2:$H$201,MATCH($A745&amp;"-6",Matches!$J$2:$J$201,0))),0,IF(N745-O745=INDEX(Matches!$G$2:$G$201,MATCH($A745&amp;"-6",Matches!$J$2:$J$201,0))-INDEX(Matches!$H$2:$H$201,MATCH($A745&amp;"-6",Matches!$J$2:$J$201,0)),3,2))))),""))</f>
        <v/>
      </c>
      <c r="AD745" s="12" t="str">
        <f aca="false">IF(OR($B745="",P745="",Q745=""),"",IFERROR(IF(OR(INDEX(Matches!$I$2:$I$201,MATCH($A745&amp;"-7",Matches!$J$2:$J$201,0))="Void",INDEX(Matches!$G$2:$G$201,MATCH($A745&amp;"-7",Matches!$J$2:$J$201,0))="",INDEX(Matches!$H$2:$H$201,MATCH($A745&amp;"-7",Matches!$J$2:$J$201,0))=""),"",IF(AND($C745&lt;&gt;"",INDEX(Matches!$F$2:$F$201,MATCH($A745&amp;"-7",Matches!$J$2:$J$201,0))&lt;&gt;"",$C745&gt;=INDEX(Matches!$F$2:$F$201,MATCH($A745&amp;"-7",Matches!$J$2:$J$201,0))),"",IF(AND(P745=INDEX(Matches!$G$2:$G$201,MATCH($A745&amp;"-7",Matches!$J$2:$J$201,0)),Q745=INDEX(Matches!$H$2:$H$201,MATCH($A745&amp;"-7",Matches!$J$2:$J$201,0))),5,IF(SIGN(P745-Q745)&lt;&gt;SIGN(INDEX(Matches!$G$2:$G$201,MATCH($A745&amp;"-7",Matches!$J$2:$J$201,0))-INDEX(Matches!$H$2:$H$201,MATCH($A745&amp;"-7",Matches!$J$2:$J$201,0))),0,IF(P745-Q745=INDEX(Matches!$G$2:$G$201,MATCH($A745&amp;"-7",Matches!$J$2:$J$201,0))-INDEX(Matches!$H$2:$H$201,MATCH($A745&amp;"-7",Matches!$J$2:$J$201,0)),3,2))))),""))</f>
        <v/>
      </c>
      <c r="AE745" s="12" t="str">
        <f aca="false">IF(OR($B745="",R745="",S745=""),"",IFERROR(IF(OR(INDEX(Matches!$I$2:$I$201,MATCH($A745&amp;"-8",Matches!$J$2:$J$201,0))="Void",INDEX(Matches!$G$2:$G$201,MATCH($A745&amp;"-8",Matches!$J$2:$J$201,0))="",INDEX(Matches!$H$2:$H$201,MATCH($A745&amp;"-8",Matches!$J$2:$J$201,0))=""),"",IF(AND($C745&lt;&gt;"",INDEX(Matches!$F$2:$F$201,MATCH($A745&amp;"-8",Matches!$J$2:$J$201,0))&lt;&gt;"",$C745&gt;=INDEX(Matches!$F$2:$F$201,MATCH($A745&amp;"-8",Matches!$J$2:$J$201,0))),"",IF(AND(R745=INDEX(Matches!$G$2:$G$201,MATCH($A745&amp;"-8",Matches!$J$2:$J$201,0)),S745=INDEX(Matches!$H$2:$H$201,MATCH($A745&amp;"-8",Matches!$J$2:$J$201,0))),5,IF(SIGN(R745-S745)&lt;&gt;SIGN(INDEX(Matches!$G$2:$G$201,MATCH($A745&amp;"-8",Matches!$J$2:$J$201,0))-INDEX(Matches!$H$2:$H$201,MATCH($A745&amp;"-8",Matches!$J$2:$J$201,0))),0,IF(R745-S745=INDEX(Matches!$G$2:$G$201,MATCH($A745&amp;"-8",Matches!$J$2:$J$201,0))-INDEX(Matches!$H$2:$H$201,MATCH($A745&amp;"-8",Matches!$J$2:$J$201,0)),3,2))))),""))</f>
        <v/>
      </c>
      <c r="AF745" s="12" t="str">
        <f aca="false">IF(OR($B745="",T745="",U745=""),"",IFERROR(IF(OR(INDEX(Matches!$I$2:$I$201,MATCH($A745&amp;"-9",Matches!$J$2:$J$201,0))="Void",INDEX(Matches!$G$2:$G$201,MATCH($A745&amp;"-9",Matches!$J$2:$J$201,0))="",INDEX(Matches!$H$2:$H$201,MATCH($A745&amp;"-9",Matches!$J$2:$J$201,0))=""),"",IF(AND($C745&lt;&gt;"",INDEX(Matches!$F$2:$F$201,MATCH($A745&amp;"-9",Matches!$J$2:$J$201,0))&lt;&gt;"",$C745&gt;=INDEX(Matches!$F$2:$F$201,MATCH($A745&amp;"-9",Matches!$J$2:$J$201,0))),"",IF(AND(T745=INDEX(Matches!$G$2:$G$201,MATCH($A745&amp;"-9",Matches!$J$2:$J$201,0)),U745=INDEX(Matches!$H$2:$H$201,MATCH($A745&amp;"-9",Matches!$J$2:$J$201,0))),5,IF(SIGN(T745-U745)&lt;&gt;SIGN(INDEX(Matches!$G$2:$G$201,MATCH($A745&amp;"-9",Matches!$J$2:$J$201,0))-INDEX(Matches!$H$2:$H$201,MATCH($A745&amp;"-9",Matches!$J$2:$J$201,0))),0,IF(T745-U745=INDEX(Matches!$G$2:$G$201,MATCH($A745&amp;"-9",Matches!$J$2:$J$201,0))-INDEX(Matches!$H$2:$H$201,MATCH($A745&amp;"-9",Matches!$J$2:$J$201,0)),3,2))))),""))</f>
        <v/>
      </c>
      <c r="AG745" s="12" t="str">
        <f aca="false">IF(OR($B745="",V745="",W745=""),"",IFERROR(IF(OR(INDEX(Matches!$I$2:$I$201,MATCH($A745&amp;"-10",Matches!$J$2:$J$201,0))="Void",INDEX(Matches!$G$2:$G$201,MATCH($A745&amp;"-10",Matches!$J$2:$J$201,0))="",INDEX(Matches!$H$2:$H$201,MATCH($A745&amp;"-10",Matches!$J$2:$J$201,0))=""),"",IF(AND($C745&lt;&gt;"",INDEX(Matches!$F$2:$F$201,MATCH($A745&amp;"-10",Matches!$J$2:$J$201,0))&lt;&gt;"",$C745&gt;=INDEX(Matches!$F$2:$F$201,MATCH($A745&amp;"-10",Matches!$J$2:$J$201,0))),"",IF(AND(V745=INDEX(Matches!$G$2:$G$201,MATCH($A745&amp;"-10",Matches!$J$2:$J$201,0)),W745=INDEX(Matches!$H$2:$H$201,MATCH($A745&amp;"-10",Matches!$J$2:$J$201,0))),5,IF(SIGN(V745-W745)&lt;&gt;SIGN(INDEX(Matches!$G$2:$G$201,MATCH($A745&amp;"-10",Matches!$J$2:$J$201,0))-INDEX(Matches!$H$2:$H$201,MATCH($A745&amp;"-10",Matches!$J$2:$J$201,0))),0,IF(V745-W745=INDEX(Matches!$G$2:$G$201,MATCH($A745&amp;"-10",Matches!$J$2:$J$201,0))-INDEX(Matches!$H$2:$H$201,MATCH($A745&amp;"-10",Matches!$J$2:$J$201,0)),3,2))))),""))</f>
        <v/>
      </c>
      <c r="AH745" s="13" t="str">
        <f aca="false">IF($B745="","",SUM(X745:AG745))</f>
        <v/>
      </c>
      <c r="AI745" s="12" t="str">
        <f aca="false">IF($B745="","",COUNTIF(X745:AG745,5))</f>
        <v/>
      </c>
      <c r="AJ745" s="12" t="str">
        <f aca="false">IF($B745="","",COUNTIF(X745:AG745,"&gt;=2"))</f>
        <v/>
      </c>
      <c r="AK745" s="12" t="str">
        <f aca="false">IF($B745="","",COUNT(X745:AG745))</f>
        <v/>
      </c>
    </row>
    <row r="746" customFormat="false" ht="15" hidden="false" customHeight="false" outlineLevel="0" collapsed="false">
      <c r="A746" s="7"/>
      <c r="B746" s="7"/>
      <c r="C746" s="11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12" t="str">
        <f aca="false">IF(OR($B746="",D746="",E746=""),"",IFERROR(IF(OR(INDEX(Matches!$I$2:$I$201,MATCH($A746&amp;"-1",Matches!$J$2:$J$201,0))="Void",INDEX(Matches!$G$2:$G$201,MATCH($A746&amp;"-1",Matches!$J$2:$J$201,0))="",INDEX(Matches!$H$2:$H$201,MATCH($A746&amp;"-1",Matches!$J$2:$J$201,0))=""),"",IF(AND($C746&lt;&gt;"",INDEX(Matches!$F$2:$F$201,MATCH($A746&amp;"-1",Matches!$J$2:$J$201,0))&lt;&gt;"",$C746&gt;=INDEX(Matches!$F$2:$F$201,MATCH($A746&amp;"-1",Matches!$J$2:$J$201,0))),"",IF(AND(D746=INDEX(Matches!$G$2:$G$201,MATCH($A746&amp;"-1",Matches!$J$2:$J$201,0)),E746=INDEX(Matches!$H$2:$H$201,MATCH($A746&amp;"-1",Matches!$J$2:$J$201,0))),5,IF(SIGN(D746-E746)&lt;&gt;SIGN(INDEX(Matches!$G$2:$G$201,MATCH($A746&amp;"-1",Matches!$J$2:$J$201,0))-INDEX(Matches!$H$2:$H$201,MATCH($A746&amp;"-1",Matches!$J$2:$J$201,0))),0,IF(D746-E746=INDEX(Matches!$G$2:$G$201,MATCH($A746&amp;"-1",Matches!$J$2:$J$201,0))-INDEX(Matches!$H$2:$H$201,MATCH($A746&amp;"-1",Matches!$J$2:$J$201,0)),3,2))))),""))</f>
        <v/>
      </c>
      <c r="Y746" s="12" t="str">
        <f aca="false">IF(OR($B746="",F746="",G746=""),"",IFERROR(IF(OR(INDEX(Matches!$I$2:$I$201,MATCH($A746&amp;"-2",Matches!$J$2:$J$201,0))="Void",INDEX(Matches!$G$2:$G$201,MATCH($A746&amp;"-2",Matches!$J$2:$J$201,0))="",INDEX(Matches!$H$2:$H$201,MATCH($A746&amp;"-2",Matches!$J$2:$J$201,0))=""),"",IF(AND($C746&lt;&gt;"",INDEX(Matches!$F$2:$F$201,MATCH($A746&amp;"-2",Matches!$J$2:$J$201,0))&lt;&gt;"",$C746&gt;=INDEX(Matches!$F$2:$F$201,MATCH($A746&amp;"-2",Matches!$J$2:$J$201,0))),"",IF(AND(F746=INDEX(Matches!$G$2:$G$201,MATCH($A746&amp;"-2",Matches!$J$2:$J$201,0)),G746=INDEX(Matches!$H$2:$H$201,MATCH($A746&amp;"-2",Matches!$J$2:$J$201,0))),5,IF(SIGN(F746-G746)&lt;&gt;SIGN(INDEX(Matches!$G$2:$G$201,MATCH($A746&amp;"-2",Matches!$J$2:$J$201,0))-INDEX(Matches!$H$2:$H$201,MATCH($A746&amp;"-2",Matches!$J$2:$J$201,0))),0,IF(F746-G746=INDEX(Matches!$G$2:$G$201,MATCH($A746&amp;"-2",Matches!$J$2:$J$201,0))-INDEX(Matches!$H$2:$H$201,MATCH($A746&amp;"-2",Matches!$J$2:$J$201,0)),3,2))))),""))</f>
        <v/>
      </c>
      <c r="Z746" s="12" t="str">
        <f aca="false">IF(OR($B746="",H746="",I746=""),"",IFERROR(IF(OR(INDEX(Matches!$I$2:$I$201,MATCH($A746&amp;"-3",Matches!$J$2:$J$201,0))="Void",INDEX(Matches!$G$2:$G$201,MATCH($A746&amp;"-3",Matches!$J$2:$J$201,0))="",INDEX(Matches!$H$2:$H$201,MATCH($A746&amp;"-3",Matches!$J$2:$J$201,0))=""),"",IF(AND($C746&lt;&gt;"",INDEX(Matches!$F$2:$F$201,MATCH($A746&amp;"-3",Matches!$J$2:$J$201,0))&lt;&gt;"",$C746&gt;=INDEX(Matches!$F$2:$F$201,MATCH($A746&amp;"-3",Matches!$J$2:$J$201,0))),"",IF(AND(H746=INDEX(Matches!$G$2:$G$201,MATCH($A746&amp;"-3",Matches!$J$2:$J$201,0)),I746=INDEX(Matches!$H$2:$H$201,MATCH($A746&amp;"-3",Matches!$J$2:$J$201,0))),5,IF(SIGN(H746-I746)&lt;&gt;SIGN(INDEX(Matches!$G$2:$G$201,MATCH($A746&amp;"-3",Matches!$J$2:$J$201,0))-INDEX(Matches!$H$2:$H$201,MATCH($A746&amp;"-3",Matches!$J$2:$J$201,0))),0,IF(H746-I746=INDEX(Matches!$G$2:$G$201,MATCH($A746&amp;"-3",Matches!$J$2:$J$201,0))-INDEX(Matches!$H$2:$H$201,MATCH($A746&amp;"-3",Matches!$J$2:$J$201,0)),3,2))))),""))</f>
        <v/>
      </c>
      <c r="AA746" s="12" t="str">
        <f aca="false">IF(OR($B746="",J746="",K746=""),"",IFERROR(IF(OR(INDEX(Matches!$I$2:$I$201,MATCH($A746&amp;"-4",Matches!$J$2:$J$201,0))="Void",INDEX(Matches!$G$2:$G$201,MATCH($A746&amp;"-4",Matches!$J$2:$J$201,0))="",INDEX(Matches!$H$2:$H$201,MATCH($A746&amp;"-4",Matches!$J$2:$J$201,0))=""),"",IF(AND($C746&lt;&gt;"",INDEX(Matches!$F$2:$F$201,MATCH($A746&amp;"-4",Matches!$J$2:$J$201,0))&lt;&gt;"",$C746&gt;=INDEX(Matches!$F$2:$F$201,MATCH($A746&amp;"-4",Matches!$J$2:$J$201,0))),"",IF(AND(J746=INDEX(Matches!$G$2:$G$201,MATCH($A746&amp;"-4",Matches!$J$2:$J$201,0)),K746=INDEX(Matches!$H$2:$H$201,MATCH($A746&amp;"-4",Matches!$J$2:$J$201,0))),5,IF(SIGN(J746-K746)&lt;&gt;SIGN(INDEX(Matches!$G$2:$G$201,MATCH($A746&amp;"-4",Matches!$J$2:$J$201,0))-INDEX(Matches!$H$2:$H$201,MATCH($A746&amp;"-4",Matches!$J$2:$J$201,0))),0,IF(J746-K746=INDEX(Matches!$G$2:$G$201,MATCH($A746&amp;"-4",Matches!$J$2:$J$201,0))-INDEX(Matches!$H$2:$H$201,MATCH($A746&amp;"-4",Matches!$J$2:$J$201,0)),3,2))))),""))</f>
        <v/>
      </c>
      <c r="AB746" s="12" t="str">
        <f aca="false">IF(OR($B746="",L746="",M746=""),"",IFERROR(IF(OR(INDEX(Matches!$I$2:$I$201,MATCH($A746&amp;"-5",Matches!$J$2:$J$201,0))="Void",INDEX(Matches!$G$2:$G$201,MATCH($A746&amp;"-5",Matches!$J$2:$J$201,0))="",INDEX(Matches!$H$2:$H$201,MATCH($A746&amp;"-5",Matches!$J$2:$J$201,0))=""),"",IF(AND($C746&lt;&gt;"",INDEX(Matches!$F$2:$F$201,MATCH($A746&amp;"-5",Matches!$J$2:$J$201,0))&lt;&gt;"",$C746&gt;=INDEX(Matches!$F$2:$F$201,MATCH($A746&amp;"-5",Matches!$J$2:$J$201,0))),"",IF(AND(L746=INDEX(Matches!$G$2:$G$201,MATCH($A746&amp;"-5",Matches!$J$2:$J$201,0)),M746=INDEX(Matches!$H$2:$H$201,MATCH($A746&amp;"-5",Matches!$J$2:$J$201,0))),5,IF(SIGN(L746-M746)&lt;&gt;SIGN(INDEX(Matches!$G$2:$G$201,MATCH($A746&amp;"-5",Matches!$J$2:$J$201,0))-INDEX(Matches!$H$2:$H$201,MATCH($A746&amp;"-5",Matches!$J$2:$J$201,0))),0,IF(L746-M746=INDEX(Matches!$G$2:$G$201,MATCH($A746&amp;"-5",Matches!$J$2:$J$201,0))-INDEX(Matches!$H$2:$H$201,MATCH($A746&amp;"-5",Matches!$J$2:$J$201,0)),3,2))))),""))</f>
        <v/>
      </c>
      <c r="AC746" s="12" t="str">
        <f aca="false">IF(OR($B746="",N746="",O746=""),"",IFERROR(IF(OR(INDEX(Matches!$I$2:$I$201,MATCH($A746&amp;"-6",Matches!$J$2:$J$201,0))="Void",INDEX(Matches!$G$2:$G$201,MATCH($A746&amp;"-6",Matches!$J$2:$J$201,0))="",INDEX(Matches!$H$2:$H$201,MATCH($A746&amp;"-6",Matches!$J$2:$J$201,0))=""),"",IF(AND($C746&lt;&gt;"",INDEX(Matches!$F$2:$F$201,MATCH($A746&amp;"-6",Matches!$J$2:$J$201,0))&lt;&gt;"",$C746&gt;=INDEX(Matches!$F$2:$F$201,MATCH($A746&amp;"-6",Matches!$J$2:$J$201,0))),"",IF(AND(N746=INDEX(Matches!$G$2:$G$201,MATCH($A746&amp;"-6",Matches!$J$2:$J$201,0)),O746=INDEX(Matches!$H$2:$H$201,MATCH($A746&amp;"-6",Matches!$J$2:$J$201,0))),5,IF(SIGN(N746-O746)&lt;&gt;SIGN(INDEX(Matches!$G$2:$G$201,MATCH($A746&amp;"-6",Matches!$J$2:$J$201,0))-INDEX(Matches!$H$2:$H$201,MATCH($A746&amp;"-6",Matches!$J$2:$J$201,0))),0,IF(N746-O746=INDEX(Matches!$G$2:$G$201,MATCH($A746&amp;"-6",Matches!$J$2:$J$201,0))-INDEX(Matches!$H$2:$H$201,MATCH($A746&amp;"-6",Matches!$J$2:$J$201,0)),3,2))))),""))</f>
        <v/>
      </c>
      <c r="AD746" s="12" t="str">
        <f aca="false">IF(OR($B746="",P746="",Q746=""),"",IFERROR(IF(OR(INDEX(Matches!$I$2:$I$201,MATCH($A746&amp;"-7",Matches!$J$2:$J$201,0))="Void",INDEX(Matches!$G$2:$G$201,MATCH($A746&amp;"-7",Matches!$J$2:$J$201,0))="",INDEX(Matches!$H$2:$H$201,MATCH($A746&amp;"-7",Matches!$J$2:$J$201,0))=""),"",IF(AND($C746&lt;&gt;"",INDEX(Matches!$F$2:$F$201,MATCH($A746&amp;"-7",Matches!$J$2:$J$201,0))&lt;&gt;"",$C746&gt;=INDEX(Matches!$F$2:$F$201,MATCH($A746&amp;"-7",Matches!$J$2:$J$201,0))),"",IF(AND(P746=INDEX(Matches!$G$2:$G$201,MATCH($A746&amp;"-7",Matches!$J$2:$J$201,0)),Q746=INDEX(Matches!$H$2:$H$201,MATCH($A746&amp;"-7",Matches!$J$2:$J$201,0))),5,IF(SIGN(P746-Q746)&lt;&gt;SIGN(INDEX(Matches!$G$2:$G$201,MATCH($A746&amp;"-7",Matches!$J$2:$J$201,0))-INDEX(Matches!$H$2:$H$201,MATCH($A746&amp;"-7",Matches!$J$2:$J$201,0))),0,IF(P746-Q746=INDEX(Matches!$G$2:$G$201,MATCH($A746&amp;"-7",Matches!$J$2:$J$201,0))-INDEX(Matches!$H$2:$H$201,MATCH($A746&amp;"-7",Matches!$J$2:$J$201,0)),3,2))))),""))</f>
        <v/>
      </c>
      <c r="AE746" s="12" t="str">
        <f aca="false">IF(OR($B746="",R746="",S746=""),"",IFERROR(IF(OR(INDEX(Matches!$I$2:$I$201,MATCH($A746&amp;"-8",Matches!$J$2:$J$201,0))="Void",INDEX(Matches!$G$2:$G$201,MATCH($A746&amp;"-8",Matches!$J$2:$J$201,0))="",INDEX(Matches!$H$2:$H$201,MATCH($A746&amp;"-8",Matches!$J$2:$J$201,0))=""),"",IF(AND($C746&lt;&gt;"",INDEX(Matches!$F$2:$F$201,MATCH($A746&amp;"-8",Matches!$J$2:$J$201,0))&lt;&gt;"",$C746&gt;=INDEX(Matches!$F$2:$F$201,MATCH($A746&amp;"-8",Matches!$J$2:$J$201,0))),"",IF(AND(R746=INDEX(Matches!$G$2:$G$201,MATCH($A746&amp;"-8",Matches!$J$2:$J$201,0)),S746=INDEX(Matches!$H$2:$H$201,MATCH($A746&amp;"-8",Matches!$J$2:$J$201,0))),5,IF(SIGN(R746-S746)&lt;&gt;SIGN(INDEX(Matches!$G$2:$G$201,MATCH($A746&amp;"-8",Matches!$J$2:$J$201,0))-INDEX(Matches!$H$2:$H$201,MATCH($A746&amp;"-8",Matches!$J$2:$J$201,0))),0,IF(R746-S746=INDEX(Matches!$G$2:$G$201,MATCH($A746&amp;"-8",Matches!$J$2:$J$201,0))-INDEX(Matches!$H$2:$H$201,MATCH($A746&amp;"-8",Matches!$J$2:$J$201,0)),3,2))))),""))</f>
        <v/>
      </c>
      <c r="AF746" s="12" t="str">
        <f aca="false">IF(OR($B746="",T746="",U746=""),"",IFERROR(IF(OR(INDEX(Matches!$I$2:$I$201,MATCH($A746&amp;"-9",Matches!$J$2:$J$201,0))="Void",INDEX(Matches!$G$2:$G$201,MATCH($A746&amp;"-9",Matches!$J$2:$J$201,0))="",INDEX(Matches!$H$2:$H$201,MATCH($A746&amp;"-9",Matches!$J$2:$J$201,0))=""),"",IF(AND($C746&lt;&gt;"",INDEX(Matches!$F$2:$F$201,MATCH($A746&amp;"-9",Matches!$J$2:$J$201,0))&lt;&gt;"",$C746&gt;=INDEX(Matches!$F$2:$F$201,MATCH($A746&amp;"-9",Matches!$J$2:$J$201,0))),"",IF(AND(T746=INDEX(Matches!$G$2:$G$201,MATCH($A746&amp;"-9",Matches!$J$2:$J$201,0)),U746=INDEX(Matches!$H$2:$H$201,MATCH($A746&amp;"-9",Matches!$J$2:$J$201,0))),5,IF(SIGN(T746-U746)&lt;&gt;SIGN(INDEX(Matches!$G$2:$G$201,MATCH($A746&amp;"-9",Matches!$J$2:$J$201,0))-INDEX(Matches!$H$2:$H$201,MATCH($A746&amp;"-9",Matches!$J$2:$J$201,0))),0,IF(T746-U746=INDEX(Matches!$G$2:$G$201,MATCH($A746&amp;"-9",Matches!$J$2:$J$201,0))-INDEX(Matches!$H$2:$H$201,MATCH($A746&amp;"-9",Matches!$J$2:$J$201,0)),3,2))))),""))</f>
        <v/>
      </c>
      <c r="AG746" s="12" t="str">
        <f aca="false">IF(OR($B746="",V746="",W746=""),"",IFERROR(IF(OR(INDEX(Matches!$I$2:$I$201,MATCH($A746&amp;"-10",Matches!$J$2:$J$201,0))="Void",INDEX(Matches!$G$2:$G$201,MATCH($A746&amp;"-10",Matches!$J$2:$J$201,0))="",INDEX(Matches!$H$2:$H$201,MATCH($A746&amp;"-10",Matches!$J$2:$J$201,0))=""),"",IF(AND($C746&lt;&gt;"",INDEX(Matches!$F$2:$F$201,MATCH($A746&amp;"-10",Matches!$J$2:$J$201,0))&lt;&gt;"",$C746&gt;=INDEX(Matches!$F$2:$F$201,MATCH($A746&amp;"-10",Matches!$J$2:$J$201,0))),"",IF(AND(V746=INDEX(Matches!$G$2:$G$201,MATCH($A746&amp;"-10",Matches!$J$2:$J$201,0)),W746=INDEX(Matches!$H$2:$H$201,MATCH($A746&amp;"-10",Matches!$J$2:$J$201,0))),5,IF(SIGN(V746-W746)&lt;&gt;SIGN(INDEX(Matches!$G$2:$G$201,MATCH($A746&amp;"-10",Matches!$J$2:$J$201,0))-INDEX(Matches!$H$2:$H$201,MATCH($A746&amp;"-10",Matches!$J$2:$J$201,0))),0,IF(V746-W746=INDEX(Matches!$G$2:$G$201,MATCH($A746&amp;"-10",Matches!$J$2:$J$201,0))-INDEX(Matches!$H$2:$H$201,MATCH($A746&amp;"-10",Matches!$J$2:$J$201,0)),3,2))))),""))</f>
        <v/>
      </c>
      <c r="AH746" s="13" t="str">
        <f aca="false">IF($B746="","",SUM(X746:AG746))</f>
        <v/>
      </c>
      <c r="AI746" s="12" t="str">
        <f aca="false">IF($B746="","",COUNTIF(X746:AG746,5))</f>
        <v/>
      </c>
      <c r="AJ746" s="12" t="str">
        <f aca="false">IF($B746="","",COUNTIF(X746:AG746,"&gt;=2"))</f>
        <v/>
      </c>
      <c r="AK746" s="12" t="str">
        <f aca="false">IF($B746="","",COUNT(X746:AG746))</f>
        <v/>
      </c>
    </row>
    <row r="747" customFormat="false" ht="15" hidden="false" customHeight="false" outlineLevel="0" collapsed="false">
      <c r="A747" s="7"/>
      <c r="B747" s="7"/>
      <c r="C747" s="11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12" t="str">
        <f aca="false">IF(OR($B747="",D747="",E747=""),"",IFERROR(IF(OR(INDEX(Matches!$I$2:$I$201,MATCH($A747&amp;"-1",Matches!$J$2:$J$201,0))="Void",INDEX(Matches!$G$2:$G$201,MATCH($A747&amp;"-1",Matches!$J$2:$J$201,0))="",INDEX(Matches!$H$2:$H$201,MATCH($A747&amp;"-1",Matches!$J$2:$J$201,0))=""),"",IF(AND($C747&lt;&gt;"",INDEX(Matches!$F$2:$F$201,MATCH($A747&amp;"-1",Matches!$J$2:$J$201,0))&lt;&gt;"",$C747&gt;=INDEX(Matches!$F$2:$F$201,MATCH($A747&amp;"-1",Matches!$J$2:$J$201,0))),"",IF(AND(D747=INDEX(Matches!$G$2:$G$201,MATCH($A747&amp;"-1",Matches!$J$2:$J$201,0)),E747=INDEX(Matches!$H$2:$H$201,MATCH($A747&amp;"-1",Matches!$J$2:$J$201,0))),5,IF(SIGN(D747-E747)&lt;&gt;SIGN(INDEX(Matches!$G$2:$G$201,MATCH($A747&amp;"-1",Matches!$J$2:$J$201,0))-INDEX(Matches!$H$2:$H$201,MATCH($A747&amp;"-1",Matches!$J$2:$J$201,0))),0,IF(D747-E747=INDEX(Matches!$G$2:$G$201,MATCH($A747&amp;"-1",Matches!$J$2:$J$201,0))-INDEX(Matches!$H$2:$H$201,MATCH($A747&amp;"-1",Matches!$J$2:$J$201,0)),3,2))))),""))</f>
        <v/>
      </c>
      <c r="Y747" s="12" t="str">
        <f aca="false">IF(OR($B747="",F747="",G747=""),"",IFERROR(IF(OR(INDEX(Matches!$I$2:$I$201,MATCH($A747&amp;"-2",Matches!$J$2:$J$201,0))="Void",INDEX(Matches!$G$2:$G$201,MATCH($A747&amp;"-2",Matches!$J$2:$J$201,0))="",INDEX(Matches!$H$2:$H$201,MATCH($A747&amp;"-2",Matches!$J$2:$J$201,0))=""),"",IF(AND($C747&lt;&gt;"",INDEX(Matches!$F$2:$F$201,MATCH($A747&amp;"-2",Matches!$J$2:$J$201,0))&lt;&gt;"",$C747&gt;=INDEX(Matches!$F$2:$F$201,MATCH($A747&amp;"-2",Matches!$J$2:$J$201,0))),"",IF(AND(F747=INDEX(Matches!$G$2:$G$201,MATCH($A747&amp;"-2",Matches!$J$2:$J$201,0)),G747=INDEX(Matches!$H$2:$H$201,MATCH($A747&amp;"-2",Matches!$J$2:$J$201,0))),5,IF(SIGN(F747-G747)&lt;&gt;SIGN(INDEX(Matches!$G$2:$G$201,MATCH($A747&amp;"-2",Matches!$J$2:$J$201,0))-INDEX(Matches!$H$2:$H$201,MATCH($A747&amp;"-2",Matches!$J$2:$J$201,0))),0,IF(F747-G747=INDEX(Matches!$G$2:$G$201,MATCH($A747&amp;"-2",Matches!$J$2:$J$201,0))-INDEX(Matches!$H$2:$H$201,MATCH($A747&amp;"-2",Matches!$J$2:$J$201,0)),3,2))))),""))</f>
        <v/>
      </c>
      <c r="Z747" s="12" t="str">
        <f aca="false">IF(OR($B747="",H747="",I747=""),"",IFERROR(IF(OR(INDEX(Matches!$I$2:$I$201,MATCH($A747&amp;"-3",Matches!$J$2:$J$201,0))="Void",INDEX(Matches!$G$2:$G$201,MATCH($A747&amp;"-3",Matches!$J$2:$J$201,0))="",INDEX(Matches!$H$2:$H$201,MATCH($A747&amp;"-3",Matches!$J$2:$J$201,0))=""),"",IF(AND($C747&lt;&gt;"",INDEX(Matches!$F$2:$F$201,MATCH($A747&amp;"-3",Matches!$J$2:$J$201,0))&lt;&gt;"",$C747&gt;=INDEX(Matches!$F$2:$F$201,MATCH($A747&amp;"-3",Matches!$J$2:$J$201,0))),"",IF(AND(H747=INDEX(Matches!$G$2:$G$201,MATCH($A747&amp;"-3",Matches!$J$2:$J$201,0)),I747=INDEX(Matches!$H$2:$H$201,MATCH($A747&amp;"-3",Matches!$J$2:$J$201,0))),5,IF(SIGN(H747-I747)&lt;&gt;SIGN(INDEX(Matches!$G$2:$G$201,MATCH($A747&amp;"-3",Matches!$J$2:$J$201,0))-INDEX(Matches!$H$2:$H$201,MATCH($A747&amp;"-3",Matches!$J$2:$J$201,0))),0,IF(H747-I747=INDEX(Matches!$G$2:$G$201,MATCH($A747&amp;"-3",Matches!$J$2:$J$201,0))-INDEX(Matches!$H$2:$H$201,MATCH($A747&amp;"-3",Matches!$J$2:$J$201,0)),3,2))))),""))</f>
        <v/>
      </c>
      <c r="AA747" s="12" t="str">
        <f aca="false">IF(OR($B747="",J747="",K747=""),"",IFERROR(IF(OR(INDEX(Matches!$I$2:$I$201,MATCH($A747&amp;"-4",Matches!$J$2:$J$201,0))="Void",INDEX(Matches!$G$2:$G$201,MATCH($A747&amp;"-4",Matches!$J$2:$J$201,0))="",INDEX(Matches!$H$2:$H$201,MATCH($A747&amp;"-4",Matches!$J$2:$J$201,0))=""),"",IF(AND($C747&lt;&gt;"",INDEX(Matches!$F$2:$F$201,MATCH($A747&amp;"-4",Matches!$J$2:$J$201,0))&lt;&gt;"",$C747&gt;=INDEX(Matches!$F$2:$F$201,MATCH($A747&amp;"-4",Matches!$J$2:$J$201,0))),"",IF(AND(J747=INDEX(Matches!$G$2:$G$201,MATCH($A747&amp;"-4",Matches!$J$2:$J$201,0)),K747=INDEX(Matches!$H$2:$H$201,MATCH($A747&amp;"-4",Matches!$J$2:$J$201,0))),5,IF(SIGN(J747-K747)&lt;&gt;SIGN(INDEX(Matches!$G$2:$G$201,MATCH($A747&amp;"-4",Matches!$J$2:$J$201,0))-INDEX(Matches!$H$2:$H$201,MATCH($A747&amp;"-4",Matches!$J$2:$J$201,0))),0,IF(J747-K747=INDEX(Matches!$G$2:$G$201,MATCH($A747&amp;"-4",Matches!$J$2:$J$201,0))-INDEX(Matches!$H$2:$H$201,MATCH($A747&amp;"-4",Matches!$J$2:$J$201,0)),3,2))))),""))</f>
        <v/>
      </c>
      <c r="AB747" s="12" t="str">
        <f aca="false">IF(OR($B747="",L747="",M747=""),"",IFERROR(IF(OR(INDEX(Matches!$I$2:$I$201,MATCH($A747&amp;"-5",Matches!$J$2:$J$201,0))="Void",INDEX(Matches!$G$2:$G$201,MATCH($A747&amp;"-5",Matches!$J$2:$J$201,0))="",INDEX(Matches!$H$2:$H$201,MATCH($A747&amp;"-5",Matches!$J$2:$J$201,0))=""),"",IF(AND($C747&lt;&gt;"",INDEX(Matches!$F$2:$F$201,MATCH($A747&amp;"-5",Matches!$J$2:$J$201,0))&lt;&gt;"",$C747&gt;=INDEX(Matches!$F$2:$F$201,MATCH($A747&amp;"-5",Matches!$J$2:$J$201,0))),"",IF(AND(L747=INDEX(Matches!$G$2:$G$201,MATCH($A747&amp;"-5",Matches!$J$2:$J$201,0)),M747=INDEX(Matches!$H$2:$H$201,MATCH($A747&amp;"-5",Matches!$J$2:$J$201,0))),5,IF(SIGN(L747-M747)&lt;&gt;SIGN(INDEX(Matches!$G$2:$G$201,MATCH($A747&amp;"-5",Matches!$J$2:$J$201,0))-INDEX(Matches!$H$2:$H$201,MATCH($A747&amp;"-5",Matches!$J$2:$J$201,0))),0,IF(L747-M747=INDEX(Matches!$G$2:$G$201,MATCH($A747&amp;"-5",Matches!$J$2:$J$201,0))-INDEX(Matches!$H$2:$H$201,MATCH($A747&amp;"-5",Matches!$J$2:$J$201,0)),3,2))))),""))</f>
        <v/>
      </c>
      <c r="AC747" s="12" t="str">
        <f aca="false">IF(OR($B747="",N747="",O747=""),"",IFERROR(IF(OR(INDEX(Matches!$I$2:$I$201,MATCH($A747&amp;"-6",Matches!$J$2:$J$201,0))="Void",INDEX(Matches!$G$2:$G$201,MATCH($A747&amp;"-6",Matches!$J$2:$J$201,0))="",INDEX(Matches!$H$2:$H$201,MATCH($A747&amp;"-6",Matches!$J$2:$J$201,0))=""),"",IF(AND($C747&lt;&gt;"",INDEX(Matches!$F$2:$F$201,MATCH($A747&amp;"-6",Matches!$J$2:$J$201,0))&lt;&gt;"",$C747&gt;=INDEX(Matches!$F$2:$F$201,MATCH($A747&amp;"-6",Matches!$J$2:$J$201,0))),"",IF(AND(N747=INDEX(Matches!$G$2:$G$201,MATCH($A747&amp;"-6",Matches!$J$2:$J$201,0)),O747=INDEX(Matches!$H$2:$H$201,MATCH($A747&amp;"-6",Matches!$J$2:$J$201,0))),5,IF(SIGN(N747-O747)&lt;&gt;SIGN(INDEX(Matches!$G$2:$G$201,MATCH($A747&amp;"-6",Matches!$J$2:$J$201,0))-INDEX(Matches!$H$2:$H$201,MATCH($A747&amp;"-6",Matches!$J$2:$J$201,0))),0,IF(N747-O747=INDEX(Matches!$G$2:$G$201,MATCH($A747&amp;"-6",Matches!$J$2:$J$201,0))-INDEX(Matches!$H$2:$H$201,MATCH($A747&amp;"-6",Matches!$J$2:$J$201,0)),3,2))))),""))</f>
        <v/>
      </c>
      <c r="AD747" s="12" t="str">
        <f aca="false">IF(OR($B747="",P747="",Q747=""),"",IFERROR(IF(OR(INDEX(Matches!$I$2:$I$201,MATCH($A747&amp;"-7",Matches!$J$2:$J$201,0))="Void",INDEX(Matches!$G$2:$G$201,MATCH($A747&amp;"-7",Matches!$J$2:$J$201,0))="",INDEX(Matches!$H$2:$H$201,MATCH($A747&amp;"-7",Matches!$J$2:$J$201,0))=""),"",IF(AND($C747&lt;&gt;"",INDEX(Matches!$F$2:$F$201,MATCH($A747&amp;"-7",Matches!$J$2:$J$201,0))&lt;&gt;"",$C747&gt;=INDEX(Matches!$F$2:$F$201,MATCH($A747&amp;"-7",Matches!$J$2:$J$201,0))),"",IF(AND(P747=INDEX(Matches!$G$2:$G$201,MATCH($A747&amp;"-7",Matches!$J$2:$J$201,0)),Q747=INDEX(Matches!$H$2:$H$201,MATCH($A747&amp;"-7",Matches!$J$2:$J$201,0))),5,IF(SIGN(P747-Q747)&lt;&gt;SIGN(INDEX(Matches!$G$2:$G$201,MATCH($A747&amp;"-7",Matches!$J$2:$J$201,0))-INDEX(Matches!$H$2:$H$201,MATCH($A747&amp;"-7",Matches!$J$2:$J$201,0))),0,IF(P747-Q747=INDEX(Matches!$G$2:$G$201,MATCH($A747&amp;"-7",Matches!$J$2:$J$201,0))-INDEX(Matches!$H$2:$H$201,MATCH($A747&amp;"-7",Matches!$J$2:$J$201,0)),3,2))))),""))</f>
        <v/>
      </c>
      <c r="AE747" s="12" t="str">
        <f aca="false">IF(OR($B747="",R747="",S747=""),"",IFERROR(IF(OR(INDEX(Matches!$I$2:$I$201,MATCH($A747&amp;"-8",Matches!$J$2:$J$201,0))="Void",INDEX(Matches!$G$2:$G$201,MATCH($A747&amp;"-8",Matches!$J$2:$J$201,0))="",INDEX(Matches!$H$2:$H$201,MATCH($A747&amp;"-8",Matches!$J$2:$J$201,0))=""),"",IF(AND($C747&lt;&gt;"",INDEX(Matches!$F$2:$F$201,MATCH($A747&amp;"-8",Matches!$J$2:$J$201,0))&lt;&gt;"",$C747&gt;=INDEX(Matches!$F$2:$F$201,MATCH($A747&amp;"-8",Matches!$J$2:$J$201,0))),"",IF(AND(R747=INDEX(Matches!$G$2:$G$201,MATCH($A747&amp;"-8",Matches!$J$2:$J$201,0)),S747=INDEX(Matches!$H$2:$H$201,MATCH($A747&amp;"-8",Matches!$J$2:$J$201,0))),5,IF(SIGN(R747-S747)&lt;&gt;SIGN(INDEX(Matches!$G$2:$G$201,MATCH($A747&amp;"-8",Matches!$J$2:$J$201,0))-INDEX(Matches!$H$2:$H$201,MATCH($A747&amp;"-8",Matches!$J$2:$J$201,0))),0,IF(R747-S747=INDEX(Matches!$G$2:$G$201,MATCH($A747&amp;"-8",Matches!$J$2:$J$201,0))-INDEX(Matches!$H$2:$H$201,MATCH($A747&amp;"-8",Matches!$J$2:$J$201,0)),3,2))))),""))</f>
        <v/>
      </c>
      <c r="AF747" s="12" t="str">
        <f aca="false">IF(OR($B747="",T747="",U747=""),"",IFERROR(IF(OR(INDEX(Matches!$I$2:$I$201,MATCH($A747&amp;"-9",Matches!$J$2:$J$201,0))="Void",INDEX(Matches!$G$2:$G$201,MATCH($A747&amp;"-9",Matches!$J$2:$J$201,0))="",INDEX(Matches!$H$2:$H$201,MATCH($A747&amp;"-9",Matches!$J$2:$J$201,0))=""),"",IF(AND($C747&lt;&gt;"",INDEX(Matches!$F$2:$F$201,MATCH($A747&amp;"-9",Matches!$J$2:$J$201,0))&lt;&gt;"",$C747&gt;=INDEX(Matches!$F$2:$F$201,MATCH($A747&amp;"-9",Matches!$J$2:$J$201,0))),"",IF(AND(T747=INDEX(Matches!$G$2:$G$201,MATCH($A747&amp;"-9",Matches!$J$2:$J$201,0)),U747=INDEX(Matches!$H$2:$H$201,MATCH($A747&amp;"-9",Matches!$J$2:$J$201,0))),5,IF(SIGN(T747-U747)&lt;&gt;SIGN(INDEX(Matches!$G$2:$G$201,MATCH($A747&amp;"-9",Matches!$J$2:$J$201,0))-INDEX(Matches!$H$2:$H$201,MATCH($A747&amp;"-9",Matches!$J$2:$J$201,0))),0,IF(T747-U747=INDEX(Matches!$G$2:$G$201,MATCH($A747&amp;"-9",Matches!$J$2:$J$201,0))-INDEX(Matches!$H$2:$H$201,MATCH($A747&amp;"-9",Matches!$J$2:$J$201,0)),3,2))))),""))</f>
        <v/>
      </c>
      <c r="AG747" s="12" t="str">
        <f aca="false">IF(OR($B747="",V747="",W747=""),"",IFERROR(IF(OR(INDEX(Matches!$I$2:$I$201,MATCH($A747&amp;"-10",Matches!$J$2:$J$201,0))="Void",INDEX(Matches!$G$2:$G$201,MATCH($A747&amp;"-10",Matches!$J$2:$J$201,0))="",INDEX(Matches!$H$2:$H$201,MATCH($A747&amp;"-10",Matches!$J$2:$J$201,0))=""),"",IF(AND($C747&lt;&gt;"",INDEX(Matches!$F$2:$F$201,MATCH($A747&amp;"-10",Matches!$J$2:$J$201,0))&lt;&gt;"",$C747&gt;=INDEX(Matches!$F$2:$F$201,MATCH($A747&amp;"-10",Matches!$J$2:$J$201,0))),"",IF(AND(V747=INDEX(Matches!$G$2:$G$201,MATCH($A747&amp;"-10",Matches!$J$2:$J$201,0)),W747=INDEX(Matches!$H$2:$H$201,MATCH($A747&amp;"-10",Matches!$J$2:$J$201,0))),5,IF(SIGN(V747-W747)&lt;&gt;SIGN(INDEX(Matches!$G$2:$G$201,MATCH($A747&amp;"-10",Matches!$J$2:$J$201,0))-INDEX(Matches!$H$2:$H$201,MATCH($A747&amp;"-10",Matches!$J$2:$J$201,0))),0,IF(V747-W747=INDEX(Matches!$G$2:$G$201,MATCH($A747&amp;"-10",Matches!$J$2:$J$201,0))-INDEX(Matches!$H$2:$H$201,MATCH($A747&amp;"-10",Matches!$J$2:$J$201,0)),3,2))))),""))</f>
        <v/>
      </c>
      <c r="AH747" s="13" t="str">
        <f aca="false">IF($B747="","",SUM(X747:AG747))</f>
        <v/>
      </c>
      <c r="AI747" s="12" t="str">
        <f aca="false">IF($B747="","",COUNTIF(X747:AG747,5))</f>
        <v/>
      </c>
      <c r="AJ747" s="12" t="str">
        <f aca="false">IF($B747="","",COUNTIF(X747:AG747,"&gt;=2"))</f>
        <v/>
      </c>
      <c r="AK747" s="12" t="str">
        <f aca="false">IF($B747="","",COUNT(X747:AG747))</f>
        <v/>
      </c>
    </row>
    <row r="748" customFormat="false" ht="15" hidden="false" customHeight="false" outlineLevel="0" collapsed="false">
      <c r="A748" s="7"/>
      <c r="B748" s="7"/>
      <c r="C748" s="11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12" t="str">
        <f aca="false">IF(OR($B748="",D748="",E748=""),"",IFERROR(IF(OR(INDEX(Matches!$I$2:$I$201,MATCH($A748&amp;"-1",Matches!$J$2:$J$201,0))="Void",INDEX(Matches!$G$2:$G$201,MATCH($A748&amp;"-1",Matches!$J$2:$J$201,0))="",INDEX(Matches!$H$2:$H$201,MATCH($A748&amp;"-1",Matches!$J$2:$J$201,0))=""),"",IF(AND($C748&lt;&gt;"",INDEX(Matches!$F$2:$F$201,MATCH($A748&amp;"-1",Matches!$J$2:$J$201,0))&lt;&gt;"",$C748&gt;=INDEX(Matches!$F$2:$F$201,MATCH($A748&amp;"-1",Matches!$J$2:$J$201,0))),"",IF(AND(D748=INDEX(Matches!$G$2:$G$201,MATCH($A748&amp;"-1",Matches!$J$2:$J$201,0)),E748=INDEX(Matches!$H$2:$H$201,MATCH($A748&amp;"-1",Matches!$J$2:$J$201,0))),5,IF(SIGN(D748-E748)&lt;&gt;SIGN(INDEX(Matches!$G$2:$G$201,MATCH($A748&amp;"-1",Matches!$J$2:$J$201,0))-INDEX(Matches!$H$2:$H$201,MATCH($A748&amp;"-1",Matches!$J$2:$J$201,0))),0,IF(D748-E748=INDEX(Matches!$G$2:$G$201,MATCH($A748&amp;"-1",Matches!$J$2:$J$201,0))-INDEX(Matches!$H$2:$H$201,MATCH($A748&amp;"-1",Matches!$J$2:$J$201,0)),3,2))))),""))</f>
        <v/>
      </c>
      <c r="Y748" s="12" t="str">
        <f aca="false">IF(OR($B748="",F748="",G748=""),"",IFERROR(IF(OR(INDEX(Matches!$I$2:$I$201,MATCH($A748&amp;"-2",Matches!$J$2:$J$201,0))="Void",INDEX(Matches!$G$2:$G$201,MATCH($A748&amp;"-2",Matches!$J$2:$J$201,0))="",INDEX(Matches!$H$2:$H$201,MATCH($A748&amp;"-2",Matches!$J$2:$J$201,0))=""),"",IF(AND($C748&lt;&gt;"",INDEX(Matches!$F$2:$F$201,MATCH($A748&amp;"-2",Matches!$J$2:$J$201,0))&lt;&gt;"",$C748&gt;=INDEX(Matches!$F$2:$F$201,MATCH($A748&amp;"-2",Matches!$J$2:$J$201,0))),"",IF(AND(F748=INDEX(Matches!$G$2:$G$201,MATCH($A748&amp;"-2",Matches!$J$2:$J$201,0)),G748=INDEX(Matches!$H$2:$H$201,MATCH($A748&amp;"-2",Matches!$J$2:$J$201,0))),5,IF(SIGN(F748-G748)&lt;&gt;SIGN(INDEX(Matches!$G$2:$G$201,MATCH($A748&amp;"-2",Matches!$J$2:$J$201,0))-INDEX(Matches!$H$2:$H$201,MATCH($A748&amp;"-2",Matches!$J$2:$J$201,0))),0,IF(F748-G748=INDEX(Matches!$G$2:$G$201,MATCH($A748&amp;"-2",Matches!$J$2:$J$201,0))-INDEX(Matches!$H$2:$H$201,MATCH($A748&amp;"-2",Matches!$J$2:$J$201,0)),3,2))))),""))</f>
        <v/>
      </c>
      <c r="Z748" s="12" t="str">
        <f aca="false">IF(OR($B748="",H748="",I748=""),"",IFERROR(IF(OR(INDEX(Matches!$I$2:$I$201,MATCH($A748&amp;"-3",Matches!$J$2:$J$201,0))="Void",INDEX(Matches!$G$2:$G$201,MATCH($A748&amp;"-3",Matches!$J$2:$J$201,0))="",INDEX(Matches!$H$2:$H$201,MATCH($A748&amp;"-3",Matches!$J$2:$J$201,0))=""),"",IF(AND($C748&lt;&gt;"",INDEX(Matches!$F$2:$F$201,MATCH($A748&amp;"-3",Matches!$J$2:$J$201,0))&lt;&gt;"",$C748&gt;=INDEX(Matches!$F$2:$F$201,MATCH($A748&amp;"-3",Matches!$J$2:$J$201,0))),"",IF(AND(H748=INDEX(Matches!$G$2:$G$201,MATCH($A748&amp;"-3",Matches!$J$2:$J$201,0)),I748=INDEX(Matches!$H$2:$H$201,MATCH($A748&amp;"-3",Matches!$J$2:$J$201,0))),5,IF(SIGN(H748-I748)&lt;&gt;SIGN(INDEX(Matches!$G$2:$G$201,MATCH($A748&amp;"-3",Matches!$J$2:$J$201,0))-INDEX(Matches!$H$2:$H$201,MATCH($A748&amp;"-3",Matches!$J$2:$J$201,0))),0,IF(H748-I748=INDEX(Matches!$G$2:$G$201,MATCH($A748&amp;"-3",Matches!$J$2:$J$201,0))-INDEX(Matches!$H$2:$H$201,MATCH($A748&amp;"-3",Matches!$J$2:$J$201,0)),3,2))))),""))</f>
        <v/>
      </c>
      <c r="AA748" s="12" t="str">
        <f aca="false">IF(OR($B748="",J748="",K748=""),"",IFERROR(IF(OR(INDEX(Matches!$I$2:$I$201,MATCH($A748&amp;"-4",Matches!$J$2:$J$201,0))="Void",INDEX(Matches!$G$2:$G$201,MATCH($A748&amp;"-4",Matches!$J$2:$J$201,0))="",INDEX(Matches!$H$2:$H$201,MATCH($A748&amp;"-4",Matches!$J$2:$J$201,0))=""),"",IF(AND($C748&lt;&gt;"",INDEX(Matches!$F$2:$F$201,MATCH($A748&amp;"-4",Matches!$J$2:$J$201,0))&lt;&gt;"",$C748&gt;=INDEX(Matches!$F$2:$F$201,MATCH($A748&amp;"-4",Matches!$J$2:$J$201,0))),"",IF(AND(J748=INDEX(Matches!$G$2:$G$201,MATCH($A748&amp;"-4",Matches!$J$2:$J$201,0)),K748=INDEX(Matches!$H$2:$H$201,MATCH($A748&amp;"-4",Matches!$J$2:$J$201,0))),5,IF(SIGN(J748-K748)&lt;&gt;SIGN(INDEX(Matches!$G$2:$G$201,MATCH($A748&amp;"-4",Matches!$J$2:$J$201,0))-INDEX(Matches!$H$2:$H$201,MATCH($A748&amp;"-4",Matches!$J$2:$J$201,0))),0,IF(J748-K748=INDEX(Matches!$G$2:$G$201,MATCH($A748&amp;"-4",Matches!$J$2:$J$201,0))-INDEX(Matches!$H$2:$H$201,MATCH($A748&amp;"-4",Matches!$J$2:$J$201,0)),3,2))))),""))</f>
        <v/>
      </c>
      <c r="AB748" s="12" t="str">
        <f aca="false">IF(OR($B748="",L748="",M748=""),"",IFERROR(IF(OR(INDEX(Matches!$I$2:$I$201,MATCH($A748&amp;"-5",Matches!$J$2:$J$201,0))="Void",INDEX(Matches!$G$2:$G$201,MATCH($A748&amp;"-5",Matches!$J$2:$J$201,0))="",INDEX(Matches!$H$2:$H$201,MATCH($A748&amp;"-5",Matches!$J$2:$J$201,0))=""),"",IF(AND($C748&lt;&gt;"",INDEX(Matches!$F$2:$F$201,MATCH($A748&amp;"-5",Matches!$J$2:$J$201,0))&lt;&gt;"",$C748&gt;=INDEX(Matches!$F$2:$F$201,MATCH($A748&amp;"-5",Matches!$J$2:$J$201,0))),"",IF(AND(L748=INDEX(Matches!$G$2:$G$201,MATCH($A748&amp;"-5",Matches!$J$2:$J$201,0)),M748=INDEX(Matches!$H$2:$H$201,MATCH($A748&amp;"-5",Matches!$J$2:$J$201,0))),5,IF(SIGN(L748-M748)&lt;&gt;SIGN(INDEX(Matches!$G$2:$G$201,MATCH($A748&amp;"-5",Matches!$J$2:$J$201,0))-INDEX(Matches!$H$2:$H$201,MATCH($A748&amp;"-5",Matches!$J$2:$J$201,0))),0,IF(L748-M748=INDEX(Matches!$G$2:$G$201,MATCH($A748&amp;"-5",Matches!$J$2:$J$201,0))-INDEX(Matches!$H$2:$H$201,MATCH($A748&amp;"-5",Matches!$J$2:$J$201,0)),3,2))))),""))</f>
        <v/>
      </c>
      <c r="AC748" s="12" t="str">
        <f aca="false">IF(OR($B748="",N748="",O748=""),"",IFERROR(IF(OR(INDEX(Matches!$I$2:$I$201,MATCH($A748&amp;"-6",Matches!$J$2:$J$201,0))="Void",INDEX(Matches!$G$2:$G$201,MATCH($A748&amp;"-6",Matches!$J$2:$J$201,0))="",INDEX(Matches!$H$2:$H$201,MATCH($A748&amp;"-6",Matches!$J$2:$J$201,0))=""),"",IF(AND($C748&lt;&gt;"",INDEX(Matches!$F$2:$F$201,MATCH($A748&amp;"-6",Matches!$J$2:$J$201,0))&lt;&gt;"",$C748&gt;=INDEX(Matches!$F$2:$F$201,MATCH($A748&amp;"-6",Matches!$J$2:$J$201,0))),"",IF(AND(N748=INDEX(Matches!$G$2:$G$201,MATCH($A748&amp;"-6",Matches!$J$2:$J$201,0)),O748=INDEX(Matches!$H$2:$H$201,MATCH($A748&amp;"-6",Matches!$J$2:$J$201,0))),5,IF(SIGN(N748-O748)&lt;&gt;SIGN(INDEX(Matches!$G$2:$G$201,MATCH($A748&amp;"-6",Matches!$J$2:$J$201,0))-INDEX(Matches!$H$2:$H$201,MATCH($A748&amp;"-6",Matches!$J$2:$J$201,0))),0,IF(N748-O748=INDEX(Matches!$G$2:$G$201,MATCH($A748&amp;"-6",Matches!$J$2:$J$201,0))-INDEX(Matches!$H$2:$H$201,MATCH($A748&amp;"-6",Matches!$J$2:$J$201,0)),3,2))))),""))</f>
        <v/>
      </c>
      <c r="AD748" s="12" t="str">
        <f aca="false">IF(OR($B748="",P748="",Q748=""),"",IFERROR(IF(OR(INDEX(Matches!$I$2:$I$201,MATCH($A748&amp;"-7",Matches!$J$2:$J$201,0))="Void",INDEX(Matches!$G$2:$G$201,MATCH($A748&amp;"-7",Matches!$J$2:$J$201,0))="",INDEX(Matches!$H$2:$H$201,MATCH($A748&amp;"-7",Matches!$J$2:$J$201,0))=""),"",IF(AND($C748&lt;&gt;"",INDEX(Matches!$F$2:$F$201,MATCH($A748&amp;"-7",Matches!$J$2:$J$201,0))&lt;&gt;"",$C748&gt;=INDEX(Matches!$F$2:$F$201,MATCH($A748&amp;"-7",Matches!$J$2:$J$201,0))),"",IF(AND(P748=INDEX(Matches!$G$2:$G$201,MATCH($A748&amp;"-7",Matches!$J$2:$J$201,0)),Q748=INDEX(Matches!$H$2:$H$201,MATCH($A748&amp;"-7",Matches!$J$2:$J$201,0))),5,IF(SIGN(P748-Q748)&lt;&gt;SIGN(INDEX(Matches!$G$2:$G$201,MATCH($A748&amp;"-7",Matches!$J$2:$J$201,0))-INDEX(Matches!$H$2:$H$201,MATCH($A748&amp;"-7",Matches!$J$2:$J$201,0))),0,IF(P748-Q748=INDEX(Matches!$G$2:$G$201,MATCH($A748&amp;"-7",Matches!$J$2:$J$201,0))-INDEX(Matches!$H$2:$H$201,MATCH($A748&amp;"-7",Matches!$J$2:$J$201,0)),3,2))))),""))</f>
        <v/>
      </c>
      <c r="AE748" s="12" t="str">
        <f aca="false">IF(OR($B748="",R748="",S748=""),"",IFERROR(IF(OR(INDEX(Matches!$I$2:$I$201,MATCH($A748&amp;"-8",Matches!$J$2:$J$201,0))="Void",INDEX(Matches!$G$2:$G$201,MATCH($A748&amp;"-8",Matches!$J$2:$J$201,0))="",INDEX(Matches!$H$2:$H$201,MATCH($A748&amp;"-8",Matches!$J$2:$J$201,0))=""),"",IF(AND($C748&lt;&gt;"",INDEX(Matches!$F$2:$F$201,MATCH($A748&amp;"-8",Matches!$J$2:$J$201,0))&lt;&gt;"",$C748&gt;=INDEX(Matches!$F$2:$F$201,MATCH($A748&amp;"-8",Matches!$J$2:$J$201,0))),"",IF(AND(R748=INDEX(Matches!$G$2:$G$201,MATCH($A748&amp;"-8",Matches!$J$2:$J$201,0)),S748=INDEX(Matches!$H$2:$H$201,MATCH($A748&amp;"-8",Matches!$J$2:$J$201,0))),5,IF(SIGN(R748-S748)&lt;&gt;SIGN(INDEX(Matches!$G$2:$G$201,MATCH($A748&amp;"-8",Matches!$J$2:$J$201,0))-INDEX(Matches!$H$2:$H$201,MATCH($A748&amp;"-8",Matches!$J$2:$J$201,0))),0,IF(R748-S748=INDEX(Matches!$G$2:$G$201,MATCH($A748&amp;"-8",Matches!$J$2:$J$201,0))-INDEX(Matches!$H$2:$H$201,MATCH($A748&amp;"-8",Matches!$J$2:$J$201,0)),3,2))))),""))</f>
        <v/>
      </c>
      <c r="AF748" s="12" t="str">
        <f aca="false">IF(OR($B748="",T748="",U748=""),"",IFERROR(IF(OR(INDEX(Matches!$I$2:$I$201,MATCH($A748&amp;"-9",Matches!$J$2:$J$201,0))="Void",INDEX(Matches!$G$2:$G$201,MATCH($A748&amp;"-9",Matches!$J$2:$J$201,0))="",INDEX(Matches!$H$2:$H$201,MATCH($A748&amp;"-9",Matches!$J$2:$J$201,0))=""),"",IF(AND($C748&lt;&gt;"",INDEX(Matches!$F$2:$F$201,MATCH($A748&amp;"-9",Matches!$J$2:$J$201,0))&lt;&gt;"",$C748&gt;=INDEX(Matches!$F$2:$F$201,MATCH($A748&amp;"-9",Matches!$J$2:$J$201,0))),"",IF(AND(T748=INDEX(Matches!$G$2:$G$201,MATCH($A748&amp;"-9",Matches!$J$2:$J$201,0)),U748=INDEX(Matches!$H$2:$H$201,MATCH($A748&amp;"-9",Matches!$J$2:$J$201,0))),5,IF(SIGN(T748-U748)&lt;&gt;SIGN(INDEX(Matches!$G$2:$G$201,MATCH($A748&amp;"-9",Matches!$J$2:$J$201,0))-INDEX(Matches!$H$2:$H$201,MATCH($A748&amp;"-9",Matches!$J$2:$J$201,0))),0,IF(T748-U748=INDEX(Matches!$G$2:$G$201,MATCH($A748&amp;"-9",Matches!$J$2:$J$201,0))-INDEX(Matches!$H$2:$H$201,MATCH($A748&amp;"-9",Matches!$J$2:$J$201,0)),3,2))))),""))</f>
        <v/>
      </c>
      <c r="AG748" s="12" t="str">
        <f aca="false">IF(OR($B748="",V748="",W748=""),"",IFERROR(IF(OR(INDEX(Matches!$I$2:$I$201,MATCH($A748&amp;"-10",Matches!$J$2:$J$201,0))="Void",INDEX(Matches!$G$2:$G$201,MATCH($A748&amp;"-10",Matches!$J$2:$J$201,0))="",INDEX(Matches!$H$2:$H$201,MATCH($A748&amp;"-10",Matches!$J$2:$J$201,0))=""),"",IF(AND($C748&lt;&gt;"",INDEX(Matches!$F$2:$F$201,MATCH($A748&amp;"-10",Matches!$J$2:$J$201,0))&lt;&gt;"",$C748&gt;=INDEX(Matches!$F$2:$F$201,MATCH($A748&amp;"-10",Matches!$J$2:$J$201,0))),"",IF(AND(V748=INDEX(Matches!$G$2:$G$201,MATCH($A748&amp;"-10",Matches!$J$2:$J$201,0)),W748=INDEX(Matches!$H$2:$H$201,MATCH($A748&amp;"-10",Matches!$J$2:$J$201,0))),5,IF(SIGN(V748-W748)&lt;&gt;SIGN(INDEX(Matches!$G$2:$G$201,MATCH($A748&amp;"-10",Matches!$J$2:$J$201,0))-INDEX(Matches!$H$2:$H$201,MATCH($A748&amp;"-10",Matches!$J$2:$J$201,0))),0,IF(V748-W748=INDEX(Matches!$G$2:$G$201,MATCH($A748&amp;"-10",Matches!$J$2:$J$201,0))-INDEX(Matches!$H$2:$H$201,MATCH($A748&amp;"-10",Matches!$J$2:$J$201,0)),3,2))))),""))</f>
        <v/>
      </c>
      <c r="AH748" s="13" t="str">
        <f aca="false">IF($B748="","",SUM(X748:AG748))</f>
        <v/>
      </c>
      <c r="AI748" s="12" t="str">
        <f aca="false">IF($B748="","",COUNTIF(X748:AG748,5))</f>
        <v/>
      </c>
      <c r="AJ748" s="12" t="str">
        <f aca="false">IF($B748="","",COUNTIF(X748:AG748,"&gt;=2"))</f>
        <v/>
      </c>
      <c r="AK748" s="12" t="str">
        <f aca="false">IF($B748="","",COUNT(X748:AG748))</f>
        <v/>
      </c>
    </row>
    <row r="749" customFormat="false" ht="15" hidden="false" customHeight="false" outlineLevel="0" collapsed="false">
      <c r="A749" s="7"/>
      <c r="B749" s="7"/>
      <c r="C749" s="11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12" t="str">
        <f aca="false">IF(OR($B749="",D749="",E749=""),"",IFERROR(IF(OR(INDEX(Matches!$I$2:$I$201,MATCH($A749&amp;"-1",Matches!$J$2:$J$201,0))="Void",INDEX(Matches!$G$2:$G$201,MATCH($A749&amp;"-1",Matches!$J$2:$J$201,0))="",INDEX(Matches!$H$2:$H$201,MATCH($A749&amp;"-1",Matches!$J$2:$J$201,0))=""),"",IF(AND($C749&lt;&gt;"",INDEX(Matches!$F$2:$F$201,MATCH($A749&amp;"-1",Matches!$J$2:$J$201,0))&lt;&gt;"",$C749&gt;=INDEX(Matches!$F$2:$F$201,MATCH($A749&amp;"-1",Matches!$J$2:$J$201,0))),"",IF(AND(D749=INDEX(Matches!$G$2:$G$201,MATCH($A749&amp;"-1",Matches!$J$2:$J$201,0)),E749=INDEX(Matches!$H$2:$H$201,MATCH($A749&amp;"-1",Matches!$J$2:$J$201,0))),5,IF(SIGN(D749-E749)&lt;&gt;SIGN(INDEX(Matches!$G$2:$G$201,MATCH($A749&amp;"-1",Matches!$J$2:$J$201,0))-INDEX(Matches!$H$2:$H$201,MATCH($A749&amp;"-1",Matches!$J$2:$J$201,0))),0,IF(D749-E749=INDEX(Matches!$G$2:$G$201,MATCH($A749&amp;"-1",Matches!$J$2:$J$201,0))-INDEX(Matches!$H$2:$H$201,MATCH($A749&amp;"-1",Matches!$J$2:$J$201,0)),3,2))))),""))</f>
        <v/>
      </c>
      <c r="Y749" s="12" t="str">
        <f aca="false">IF(OR($B749="",F749="",G749=""),"",IFERROR(IF(OR(INDEX(Matches!$I$2:$I$201,MATCH($A749&amp;"-2",Matches!$J$2:$J$201,0))="Void",INDEX(Matches!$G$2:$G$201,MATCH($A749&amp;"-2",Matches!$J$2:$J$201,0))="",INDEX(Matches!$H$2:$H$201,MATCH($A749&amp;"-2",Matches!$J$2:$J$201,0))=""),"",IF(AND($C749&lt;&gt;"",INDEX(Matches!$F$2:$F$201,MATCH($A749&amp;"-2",Matches!$J$2:$J$201,0))&lt;&gt;"",$C749&gt;=INDEX(Matches!$F$2:$F$201,MATCH($A749&amp;"-2",Matches!$J$2:$J$201,0))),"",IF(AND(F749=INDEX(Matches!$G$2:$G$201,MATCH($A749&amp;"-2",Matches!$J$2:$J$201,0)),G749=INDEX(Matches!$H$2:$H$201,MATCH($A749&amp;"-2",Matches!$J$2:$J$201,0))),5,IF(SIGN(F749-G749)&lt;&gt;SIGN(INDEX(Matches!$G$2:$G$201,MATCH($A749&amp;"-2",Matches!$J$2:$J$201,0))-INDEX(Matches!$H$2:$H$201,MATCH($A749&amp;"-2",Matches!$J$2:$J$201,0))),0,IF(F749-G749=INDEX(Matches!$G$2:$G$201,MATCH($A749&amp;"-2",Matches!$J$2:$J$201,0))-INDEX(Matches!$H$2:$H$201,MATCH($A749&amp;"-2",Matches!$J$2:$J$201,0)),3,2))))),""))</f>
        <v/>
      </c>
      <c r="Z749" s="12" t="str">
        <f aca="false">IF(OR($B749="",H749="",I749=""),"",IFERROR(IF(OR(INDEX(Matches!$I$2:$I$201,MATCH($A749&amp;"-3",Matches!$J$2:$J$201,0))="Void",INDEX(Matches!$G$2:$G$201,MATCH($A749&amp;"-3",Matches!$J$2:$J$201,0))="",INDEX(Matches!$H$2:$H$201,MATCH($A749&amp;"-3",Matches!$J$2:$J$201,0))=""),"",IF(AND($C749&lt;&gt;"",INDEX(Matches!$F$2:$F$201,MATCH($A749&amp;"-3",Matches!$J$2:$J$201,0))&lt;&gt;"",$C749&gt;=INDEX(Matches!$F$2:$F$201,MATCH($A749&amp;"-3",Matches!$J$2:$J$201,0))),"",IF(AND(H749=INDEX(Matches!$G$2:$G$201,MATCH($A749&amp;"-3",Matches!$J$2:$J$201,0)),I749=INDEX(Matches!$H$2:$H$201,MATCH($A749&amp;"-3",Matches!$J$2:$J$201,0))),5,IF(SIGN(H749-I749)&lt;&gt;SIGN(INDEX(Matches!$G$2:$G$201,MATCH($A749&amp;"-3",Matches!$J$2:$J$201,0))-INDEX(Matches!$H$2:$H$201,MATCH($A749&amp;"-3",Matches!$J$2:$J$201,0))),0,IF(H749-I749=INDEX(Matches!$G$2:$G$201,MATCH($A749&amp;"-3",Matches!$J$2:$J$201,0))-INDEX(Matches!$H$2:$H$201,MATCH($A749&amp;"-3",Matches!$J$2:$J$201,0)),3,2))))),""))</f>
        <v/>
      </c>
      <c r="AA749" s="12" t="str">
        <f aca="false">IF(OR($B749="",J749="",K749=""),"",IFERROR(IF(OR(INDEX(Matches!$I$2:$I$201,MATCH($A749&amp;"-4",Matches!$J$2:$J$201,0))="Void",INDEX(Matches!$G$2:$G$201,MATCH($A749&amp;"-4",Matches!$J$2:$J$201,0))="",INDEX(Matches!$H$2:$H$201,MATCH($A749&amp;"-4",Matches!$J$2:$J$201,0))=""),"",IF(AND($C749&lt;&gt;"",INDEX(Matches!$F$2:$F$201,MATCH($A749&amp;"-4",Matches!$J$2:$J$201,0))&lt;&gt;"",$C749&gt;=INDEX(Matches!$F$2:$F$201,MATCH($A749&amp;"-4",Matches!$J$2:$J$201,0))),"",IF(AND(J749=INDEX(Matches!$G$2:$G$201,MATCH($A749&amp;"-4",Matches!$J$2:$J$201,0)),K749=INDEX(Matches!$H$2:$H$201,MATCH($A749&amp;"-4",Matches!$J$2:$J$201,0))),5,IF(SIGN(J749-K749)&lt;&gt;SIGN(INDEX(Matches!$G$2:$G$201,MATCH($A749&amp;"-4",Matches!$J$2:$J$201,0))-INDEX(Matches!$H$2:$H$201,MATCH($A749&amp;"-4",Matches!$J$2:$J$201,0))),0,IF(J749-K749=INDEX(Matches!$G$2:$G$201,MATCH($A749&amp;"-4",Matches!$J$2:$J$201,0))-INDEX(Matches!$H$2:$H$201,MATCH($A749&amp;"-4",Matches!$J$2:$J$201,0)),3,2))))),""))</f>
        <v/>
      </c>
      <c r="AB749" s="12" t="str">
        <f aca="false">IF(OR($B749="",L749="",M749=""),"",IFERROR(IF(OR(INDEX(Matches!$I$2:$I$201,MATCH($A749&amp;"-5",Matches!$J$2:$J$201,0))="Void",INDEX(Matches!$G$2:$G$201,MATCH($A749&amp;"-5",Matches!$J$2:$J$201,0))="",INDEX(Matches!$H$2:$H$201,MATCH($A749&amp;"-5",Matches!$J$2:$J$201,0))=""),"",IF(AND($C749&lt;&gt;"",INDEX(Matches!$F$2:$F$201,MATCH($A749&amp;"-5",Matches!$J$2:$J$201,0))&lt;&gt;"",$C749&gt;=INDEX(Matches!$F$2:$F$201,MATCH($A749&amp;"-5",Matches!$J$2:$J$201,0))),"",IF(AND(L749=INDEX(Matches!$G$2:$G$201,MATCH($A749&amp;"-5",Matches!$J$2:$J$201,0)),M749=INDEX(Matches!$H$2:$H$201,MATCH($A749&amp;"-5",Matches!$J$2:$J$201,0))),5,IF(SIGN(L749-M749)&lt;&gt;SIGN(INDEX(Matches!$G$2:$G$201,MATCH($A749&amp;"-5",Matches!$J$2:$J$201,0))-INDEX(Matches!$H$2:$H$201,MATCH($A749&amp;"-5",Matches!$J$2:$J$201,0))),0,IF(L749-M749=INDEX(Matches!$G$2:$G$201,MATCH($A749&amp;"-5",Matches!$J$2:$J$201,0))-INDEX(Matches!$H$2:$H$201,MATCH($A749&amp;"-5",Matches!$J$2:$J$201,0)),3,2))))),""))</f>
        <v/>
      </c>
      <c r="AC749" s="12" t="str">
        <f aca="false">IF(OR($B749="",N749="",O749=""),"",IFERROR(IF(OR(INDEX(Matches!$I$2:$I$201,MATCH($A749&amp;"-6",Matches!$J$2:$J$201,0))="Void",INDEX(Matches!$G$2:$G$201,MATCH($A749&amp;"-6",Matches!$J$2:$J$201,0))="",INDEX(Matches!$H$2:$H$201,MATCH($A749&amp;"-6",Matches!$J$2:$J$201,0))=""),"",IF(AND($C749&lt;&gt;"",INDEX(Matches!$F$2:$F$201,MATCH($A749&amp;"-6",Matches!$J$2:$J$201,0))&lt;&gt;"",$C749&gt;=INDEX(Matches!$F$2:$F$201,MATCH($A749&amp;"-6",Matches!$J$2:$J$201,0))),"",IF(AND(N749=INDEX(Matches!$G$2:$G$201,MATCH($A749&amp;"-6",Matches!$J$2:$J$201,0)),O749=INDEX(Matches!$H$2:$H$201,MATCH($A749&amp;"-6",Matches!$J$2:$J$201,0))),5,IF(SIGN(N749-O749)&lt;&gt;SIGN(INDEX(Matches!$G$2:$G$201,MATCH($A749&amp;"-6",Matches!$J$2:$J$201,0))-INDEX(Matches!$H$2:$H$201,MATCH($A749&amp;"-6",Matches!$J$2:$J$201,0))),0,IF(N749-O749=INDEX(Matches!$G$2:$G$201,MATCH($A749&amp;"-6",Matches!$J$2:$J$201,0))-INDEX(Matches!$H$2:$H$201,MATCH($A749&amp;"-6",Matches!$J$2:$J$201,0)),3,2))))),""))</f>
        <v/>
      </c>
      <c r="AD749" s="12" t="str">
        <f aca="false">IF(OR($B749="",P749="",Q749=""),"",IFERROR(IF(OR(INDEX(Matches!$I$2:$I$201,MATCH($A749&amp;"-7",Matches!$J$2:$J$201,0))="Void",INDEX(Matches!$G$2:$G$201,MATCH($A749&amp;"-7",Matches!$J$2:$J$201,0))="",INDEX(Matches!$H$2:$H$201,MATCH($A749&amp;"-7",Matches!$J$2:$J$201,0))=""),"",IF(AND($C749&lt;&gt;"",INDEX(Matches!$F$2:$F$201,MATCH($A749&amp;"-7",Matches!$J$2:$J$201,0))&lt;&gt;"",$C749&gt;=INDEX(Matches!$F$2:$F$201,MATCH($A749&amp;"-7",Matches!$J$2:$J$201,0))),"",IF(AND(P749=INDEX(Matches!$G$2:$G$201,MATCH($A749&amp;"-7",Matches!$J$2:$J$201,0)),Q749=INDEX(Matches!$H$2:$H$201,MATCH($A749&amp;"-7",Matches!$J$2:$J$201,0))),5,IF(SIGN(P749-Q749)&lt;&gt;SIGN(INDEX(Matches!$G$2:$G$201,MATCH($A749&amp;"-7",Matches!$J$2:$J$201,0))-INDEX(Matches!$H$2:$H$201,MATCH($A749&amp;"-7",Matches!$J$2:$J$201,0))),0,IF(P749-Q749=INDEX(Matches!$G$2:$G$201,MATCH($A749&amp;"-7",Matches!$J$2:$J$201,0))-INDEX(Matches!$H$2:$H$201,MATCH($A749&amp;"-7",Matches!$J$2:$J$201,0)),3,2))))),""))</f>
        <v/>
      </c>
      <c r="AE749" s="12" t="str">
        <f aca="false">IF(OR($B749="",R749="",S749=""),"",IFERROR(IF(OR(INDEX(Matches!$I$2:$I$201,MATCH($A749&amp;"-8",Matches!$J$2:$J$201,0))="Void",INDEX(Matches!$G$2:$G$201,MATCH($A749&amp;"-8",Matches!$J$2:$J$201,0))="",INDEX(Matches!$H$2:$H$201,MATCH($A749&amp;"-8",Matches!$J$2:$J$201,0))=""),"",IF(AND($C749&lt;&gt;"",INDEX(Matches!$F$2:$F$201,MATCH($A749&amp;"-8",Matches!$J$2:$J$201,0))&lt;&gt;"",$C749&gt;=INDEX(Matches!$F$2:$F$201,MATCH($A749&amp;"-8",Matches!$J$2:$J$201,0))),"",IF(AND(R749=INDEX(Matches!$G$2:$G$201,MATCH($A749&amp;"-8",Matches!$J$2:$J$201,0)),S749=INDEX(Matches!$H$2:$H$201,MATCH($A749&amp;"-8",Matches!$J$2:$J$201,0))),5,IF(SIGN(R749-S749)&lt;&gt;SIGN(INDEX(Matches!$G$2:$G$201,MATCH($A749&amp;"-8",Matches!$J$2:$J$201,0))-INDEX(Matches!$H$2:$H$201,MATCH($A749&amp;"-8",Matches!$J$2:$J$201,0))),0,IF(R749-S749=INDEX(Matches!$G$2:$G$201,MATCH($A749&amp;"-8",Matches!$J$2:$J$201,0))-INDEX(Matches!$H$2:$H$201,MATCH($A749&amp;"-8",Matches!$J$2:$J$201,0)),3,2))))),""))</f>
        <v/>
      </c>
      <c r="AF749" s="12" t="str">
        <f aca="false">IF(OR($B749="",T749="",U749=""),"",IFERROR(IF(OR(INDEX(Matches!$I$2:$I$201,MATCH($A749&amp;"-9",Matches!$J$2:$J$201,0))="Void",INDEX(Matches!$G$2:$G$201,MATCH($A749&amp;"-9",Matches!$J$2:$J$201,0))="",INDEX(Matches!$H$2:$H$201,MATCH($A749&amp;"-9",Matches!$J$2:$J$201,0))=""),"",IF(AND($C749&lt;&gt;"",INDEX(Matches!$F$2:$F$201,MATCH($A749&amp;"-9",Matches!$J$2:$J$201,0))&lt;&gt;"",$C749&gt;=INDEX(Matches!$F$2:$F$201,MATCH($A749&amp;"-9",Matches!$J$2:$J$201,0))),"",IF(AND(T749=INDEX(Matches!$G$2:$G$201,MATCH($A749&amp;"-9",Matches!$J$2:$J$201,0)),U749=INDEX(Matches!$H$2:$H$201,MATCH($A749&amp;"-9",Matches!$J$2:$J$201,0))),5,IF(SIGN(T749-U749)&lt;&gt;SIGN(INDEX(Matches!$G$2:$G$201,MATCH($A749&amp;"-9",Matches!$J$2:$J$201,0))-INDEX(Matches!$H$2:$H$201,MATCH($A749&amp;"-9",Matches!$J$2:$J$201,0))),0,IF(T749-U749=INDEX(Matches!$G$2:$G$201,MATCH($A749&amp;"-9",Matches!$J$2:$J$201,0))-INDEX(Matches!$H$2:$H$201,MATCH($A749&amp;"-9",Matches!$J$2:$J$201,0)),3,2))))),""))</f>
        <v/>
      </c>
      <c r="AG749" s="12" t="str">
        <f aca="false">IF(OR($B749="",V749="",W749=""),"",IFERROR(IF(OR(INDEX(Matches!$I$2:$I$201,MATCH($A749&amp;"-10",Matches!$J$2:$J$201,0))="Void",INDEX(Matches!$G$2:$G$201,MATCH($A749&amp;"-10",Matches!$J$2:$J$201,0))="",INDEX(Matches!$H$2:$H$201,MATCH($A749&amp;"-10",Matches!$J$2:$J$201,0))=""),"",IF(AND($C749&lt;&gt;"",INDEX(Matches!$F$2:$F$201,MATCH($A749&amp;"-10",Matches!$J$2:$J$201,0))&lt;&gt;"",$C749&gt;=INDEX(Matches!$F$2:$F$201,MATCH($A749&amp;"-10",Matches!$J$2:$J$201,0))),"",IF(AND(V749=INDEX(Matches!$G$2:$G$201,MATCH($A749&amp;"-10",Matches!$J$2:$J$201,0)),W749=INDEX(Matches!$H$2:$H$201,MATCH($A749&amp;"-10",Matches!$J$2:$J$201,0))),5,IF(SIGN(V749-W749)&lt;&gt;SIGN(INDEX(Matches!$G$2:$G$201,MATCH($A749&amp;"-10",Matches!$J$2:$J$201,0))-INDEX(Matches!$H$2:$H$201,MATCH($A749&amp;"-10",Matches!$J$2:$J$201,0))),0,IF(V749-W749=INDEX(Matches!$G$2:$G$201,MATCH($A749&amp;"-10",Matches!$J$2:$J$201,0))-INDEX(Matches!$H$2:$H$201,MATCH($A749&amp;"-10",Matches!$J$2:$J$201,0)),3,2))))),""))</f>
        <v/>
      </c>
      <c r="AH749" s="13" t="str">
        <f aca="false">IF($B749="","",SUM(X749:AG749))</f>
        <v/>
      </c>
      <c r="AI749" s="12" t="str">
        <f aca="false">IF($B749="","",COUNTIF(X749:AG749,5))</f>
        <v/>
      </c>
      <c r="AJ749" s="12" t="str">
        <f aca="false">IF($B749="","",COUNTIF(X749:AG749,"&gt;=2"))</f>
        <v/>
      </c>
      <c r="AK749" s="12" t="str">
        <f aca="false">IF($B749="","",COUNT(X749:AG749))</f>
        <v/>
      </c>
    </row>
    <row r="750" customFormat="false" ht="15" hidden="false" customHeight="false" outlineLevel="0" collapsed="false">
      <c r="A750" s="7"/>
      <c r="B750" s="7"/>
      <c r="C750" s="11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12" t="str">
        <f aca="false">IF(OR($B750="",D750="",E750=""),"",IFERROR(IF(OR(INDEX(Matches!$I$2:$I$201,MATCH($A750&amp;"-1",Matches!$J$2:$J$201,0))="Void",INDEX(Matches!$G$2:$G$201,MATCH($A750&amp;"-1",Matches!$J$2:$J$201,0))="",INDEX(Matches!$H$2:$H$201,MATCH($A750&amp;"-1",Matches!$J$2:$J$201,0))=""),"",IF(AND($C750&lt;&gt;"",INDEX(Matches!$F$2:$F$201,MATCH($A750&amp;"-1",Matches!$J$2:$J$201,0))&lt;&gt;"",$C750&gt;=INDEX(Matches!$F$2:$F$201,MATCH($A750&amp;"-1",Matches!$J$2:$J$201,0))),"",IF(AND(D750=INDEX(Matches!$G$2:$G$201,MATCH($A750&amp;"-1",Matches!$J$2:$J$201,0)),E750=INDEX(Matches!$H$2:$H$201,MATCH($A750&amp;"-1",Matches!$J$2:$J$201,0))),5,IF(SIGN(D750-E750)&lt;&gt;SIGN(INDEX(Matches!$G$2:$G$201,MATCH($A750&amp;"-1",Matches!$J$2:$J$201,0))-INDEX(Matches!$H$2:$H$201,MATCH($A750&amp;"-1",Matches!$J$2:$J$201,0))),0,IF(D750-E750=INDEX(Matches!$G$2:$G$201,MATCH($A750&amp;"-1",Matches!$J$2:$J$201,0))-INDEX(Matches!$H$2:$H$201,MATCH($A750&amp;"-1",Matches!$J$2:$J$201,0)),3,2))))),""))</f>
        <v/>
      </c>
      <c r="Y750" s="12" t="str">
        <f aca="false">IF(OR($B750="",F750="",G750=""),"",IFERROR(IF(OR(INDEX(Matches!$I$2:$I$201,MATCH($A750&amp;"-2",Matches!$J$2:$J$201,0))="Void",INDEX(Matches!$G$2:$G$201,MATCH($A750&amp;"-2",Matches!$J$2:$J$201,0))="",INDEX(Matches!$H$2:$H$201,MATCH($A750&amp;"-2",Matches!$J$2:$J$201,0))=""),"",IF(AND($C750&lt;&gt;"",INDEX(Matches!$F$2:$F$201,MATCH($A750&amp;"-2",Matches!$J$2:$J$201,0))&lt;&gt;"",$C750&gt;=INDEX(Matches!$F$2:$F$201,MATCH($A750&amp;"-2",Matches!$J$2:$J$201,0))),"",IF(AND(F750=INDEX(Matches!$G$2:$G$201,MATCH($A750&amp;"-2",Matches!$J$2:$J$201,0)),G750=INDEX(Matches!$H$2:$H$201,MATCH($A750&amp;"-2",Matches!$J$2:$J$201,0))),5,IF(SIGN(F750-G750)&lt;&gt;SIGN(INDEX(Matches!$G$2:$G$201,MATCH($A750&amp;"-2",Matches!$J$2:$J$201,0))-INDEX(Matches!$H$2:$H$201,MATCH($A750&amp;"-2",Matches!$J$2:$J$201,0))),0,IF(F750-G750=INDEX(Matches!$G$2:$G$201,MATCH($A750&amp;"-2",Matches!$J$2:$J$201,0))-INDEX(Matches!$H$2:$H$201,MATCH($A750&amp;"-2",Matches!$J$2:$J$201,0)),3,2))))),""))</f>
        <v/>
      </c>
      <c r="Z750" s="12" t="str">
        <f aca="false">IF(OR($B750="",H750="",I750=""),"",IFERROR(IF(OR(INDEX(Matches!$I$2:$I$201,MATCH($A750&amp;"-3",Matches!$J$2:$J$201,0))="Void",INDEX(Matches!$G$2:$G$201,MATCH($A750&amp;"-3",Matches!$J$2:$J$201,0))="",INDEX(Matches!$H$2:$H$201,MATCH($A750&amp;"-3",Matches!$J$2:$J$201,0))=""),"",IF(AND($C750&lt;&gt;"",INDEX(Matches!$F$2:$F$201,MATCH($A750&amp;"-3",Matches!$J$2:$J$201,0))&lt;&gt;"",$C750&gt;=INDEX(Matches!$F$2:$F$201,MATCH($A750&amp;"-3",Matches!$J$2:$J$201,0))),"",IF(AND(H750=INDEX(Matches!$G$2:$G$201,MATCH($A750&amp;"-3",Matches!$J$2:$J$201,0)),I750=INDEX(Matches!$H$2:$H$201,MATCH($A750&amp;"-3",Matches!$J$2:$J$201,0))),5,IF(SIGN(H750-I750)&lt;&gt;SIGN(INDEX(Matches!$G$2:$G$201,MATCH($A750&amp;"-3",Matches!$J$2:$J$201,0))-INDEX(Matches!$H$2:$H$201,MATCH($A750&amp;"-3",Matches!$J$2:$J$201,0))),0,IF(H750-I750=INDEX(Matches!$G$2:$G$201,MATCH($A750&amp;"-3",Matches!$J$2:$J$201,0))-INDEX(Matches!$H$2:$H$201,MATCH($A750&amp;"-3",Matches!$J$2:$J$201,0)),3,2))))),""))</f>
        <v/>
      </c>
      <c r="AA750" s="12" t="str">
        <f aca="false">IF(OR($B750="",J750="",K750=""),"",IFERROR(IF(OR(INDEX(Matches!$I$2:$I$201,MATCH($A750&amp;"-4",Matches!$J$2:$J$201,0))="Void",INDEX(Matches!$G$2:$G$201,MATCH($A750&amp;"-4",Matches!$J$2:$J$201,0))="",INDEX(Matches!$H$2:$H$201,MATCH($A750&amp;"-4",Matches!$J$2:$J$201,0))=""),"",IF(AND($C750&lt;&gt;"",INDEX(Matches!$F$2:$F$201,MATCH($A750&amp;"-4",Matches!$J$2:$J$201,0))&lt;&gt;"",$C750&gt;=INDEX(Matches!$F$2:$F$201,MATCH($A750&amp;"-4",Matches!$J$2:$J$201,0))),"",IF(AND(J750=INDEX(Matches!$G$2:$G$201,MATCH($A750&amp;"-4",Matches!$J$2:$J$201,0)),K750=INDEX(Matches!$H$2:$H$201,MATCH($A750&amp;"-4",Matches!$J$2:$J$201,0))),5,IF(SIGN(J750-K750)&lt;&gt;SIGN(INDEX(Matches!$G$2:$G$201,MATCH($A750&amp;"-4",Matches!$J$2:$J$201,0))-INDEX(Matches!$H$2:$H$201,MATCH($A750&amp;"-4",Matches!$J$2:$J$201,0))),0,IF(J750-K750=INDEX(Matches!$G$2:$G$201,MATCH($A750&amp;"-4",Matches!$J$2:$J$201,0))-INDEX(Matches!$H$2:$H$201,MATCH($A750&amp;"-4",Matches!$J$2:$J$201,0)),3,2))))),""))</f>
        <v/>
      </c>
      <c r="AB750" s="12" t="str">
        <f aca="false">IF(OR($B750="",L750="",M750=""),"",IFERROR(IF(OR(INDEX(Matches!$I$2:$I$201,MATCH($A750&amp;"-5",Matches!$J$2:$J$201,0))="Void",INDEX(Matches!$G$2:$G$201,MATCH($A750&amp;"-5",Matches!$J$2:$J$201,0))="",INDEX(Matches!$H$2:$H$201,MATCH($A750&amp;"-5",Matches!$J$2:$J$201,0))=""),"",IF(AND($C750&lt;&gt;"",INDEX(Matches!$F$2:$F$201,MATCH($A750&amp;"-5",Matches!$J$2:$J$201,0))&lt;&gt;"",$C750&gt;=INDEX(Matches!$F$2:$F$201,MATCH($A750&amp;"-5",Matches!$J$2:$J$201,0))),"",IF(AND(L750=INDEX(Matches!$G$2:$G$201,MATCH($A750&amp;"-5",Matches!$J$2:$J$201,0)),M750=INDEX(Matches!$H$2:$H$201,MATCH($A750&amp;"-5",Matches!$J$2:$J$201,0))),5,IF(SIGN(L750-M750)&lt;&gt;SIGN(INDEX(Matches!$G$2:$G$201,MATCH($A750&amp;"-5",Matches!$J$2:$J$201,0))-INDEX(Matches!$H$2:$H$201,MATCH($A750&amp;"-5",Matches!$J$2:$J$201,0))),0,IF(L750-M750=INDEX(Matches!$G$2:$G$201,MATCH($A750&amp;"-5",Matches!$J$2:$J$201,0))-INDEX(Matches!$H$2:$H$201,MATCH($A750&amp;"-5",Matches!$J$2:$J$201,0)),3,2))))),""))</f>
        <v/>
      </c>
      <c r="AC750" s="12" t="str">
        <f aca="false">IF(OR($B750="",N750="",O750=""),"",IFERROR(IF(OR(INDEX(Matches!$I$2:$I$201,MATCH($A750&amp;"-6",Matches!$J$2:$J$201,0))="Void",INDEX(Matches!$G$2:$G$201,MATCH($A750&amp;"-6",Matches!$J$2:$J$201,0))="",INDEX(Matches!$H$2:$H$201,MATCH($A750&amp;"-6",Matches!$J$2:$J$201,0))=""),"",IF(AND($C750&lt;&gt;"",INDEX(Matches!$F$2:$F$201,MATCH($A750&amp;"-6",Matches!$J$2:$J$201,0))&lt;&gt;"",$C750&gt;=INDEX(Matches!$F$2:$F$201,MATCH($A750&amp;"-6",Matches!$J$2:$J$201,0))),"",IF(AND(N750=INDEX(Matches!$G$2:$G$201,MATCH($A750&amp;"-6",Matches!$J$2:$J$201,0)),O750=INDEX(Matches!$H$2:$H$201,MATCH($A750&amp;"-6",Matches!$J$2:$J$201,0))),5,IF(SIGN(N750-O750)&lt;&gt;SIGN(INDEX(Matches!$G$2:$G$201,MATCH($A750&amp;"-6",Matches!$J$2:$J$201,0))-INDEX(Matches!$H$2:$H$201,MATCH($A750&amp;"-6",Matches!$J$2:$J$201,0))),0,IF(N750-O750=INDEX(Matches!$G$2:$G$201,MATCH($A750&amp;"-6",Matches!$J$2:$J$201,0))-INDEX(Matches!$H$2:$H$201,MATCH($A750&amp;"-6",Matches!$J$2:$J$201,0)),3,2))))),""))</f>
        <v/>
      </c>
      <c r="AD750" s="12" t="str">
        <f aca="false">IF(OR($B750="",P750="",Q750=""),"",IFERROR(IF(OR(INDEX(Matches!$I$2:$I$201,MATCH($A750&amp;"-7",Matches!$J$2:$J$201,0))="Void",INDEX(Matches!$G$2:$G$201,MATCH($A750&amp;"-7",Matches!$J$2:$J$201,0))="",INDEX(Matches!$H$2:$H$201,MATCH($A750&amp;"-7",Matches!$J$2:$J$201,0))=""),"",IF(AND($C750&lt;&gt;"",INDEX(Matches!$F$2:$F$201,MATCH($A750&amp;"-7",Matches!$J$2:$J$201,0))&lt;&gt;"",$C750&gt;=INDEX(Matches!$F$2:$F$201,MATCH($A750&amp;"-7",Matches!$J$2:$J$201,0))),"",IF(AND(P750=INDEX(Matches!$G$2:$G$201,MATCH($A750&amp;"-7",Matches!$J$2:$J$201,0)),Q750=INDEX(Matches!$H$2:$H$201,MATCH($A750&amp;"-7",Matches!$J$2:$J$201,0))),5,IF(SIGN(P750-Q750)&lt;&gt;SIGN(INDEX(Matches!$G$2:$G$201,MATCH($A750&amp;"-7",Matches!$J$2:$J$201,0))-INDEX(Matches!$H$2:$H$201,MATCH($A750&amp;"-7",Matches!$J$2:$J$201,0))),0,IF(P750-Q750=INDEX(Matches!$G$2:$G$201,MATCH($A750&amp;"-7",Matches!$J$2:$J$201,0))-INDEX(Matches!$H$2:$H$201,MATCH($A750&amp;"-7",Matches!$J$2:$J$201,0)),3,2))))),""))</f>
        <v/>
      </c>
      <c r="AE750" s="12" t="str">
        <f aca="false">IF(OR($B750="",R750="",S750=""),"",IFERROR(IF(OR(INDEX(Matches!$I$2:$I$201,MATCH($A750&amp;"-8",Matches!$J$2:$J$201,0))="Void",INDEX(Matches!$G$2:$G$201,MATCH($A750&amp;"-8",Matches!$J$2:$J$201,0))="",INDEX(Matches!$H$2:$H$201,MATCH($A750&amp;"-8",Matches!$J$2:$J$201,0))=""),"",IF(AND($C750&lt;&gt;"",INDEX(Matches!$F$2:$F$201,MATCH($A750&amp;"-8",Matches!$J$2:$J$201,0))&lt;&gt;"",$C750&gt;=INDEX(Matches!$F$2:$F$201,MATCH($A750&amp;"-8",Matches!$J$2:$J$201,0))),"",IF(AND(R750=INDEX(Matches!$G$2:$G$201,MATCH($A750&amp;"-8",Matches!$J$2:$J$201,0)),S750=INDEX(Matches!$H$2:$H$201,MATCH($A750&amp;"-8",Matches!$J$2:$J$201,0))),5,IF(SIGN(R750-S750)&lt;&gt;SIGN(INDEX(Matches!$G$2:$G$201,MATCH($A750&amp;"-8",Matches!$J$2:$J$201,0))-INDEX(Matches!$H$2:$H$201,MATCH($A750&amp;"-8",Matches!$J$2:$J$201,0))),0,IF(R750-S750=INDEX(Matches!$G$2:$G$201,MATCH($A750&amp;"-8",Matches!$J$2:$J$201,0))-INDEX(Matches!$H$2:$H$201,MATCH($A750&amp;"-8",Matches!$J$2:$J$201,0)),3,2))))),""))</f>
        <v/>
      </c>
      <c r="AF750" s="12" t="str">
        <f aca="false">IF(OR($B750="",T750="",U750=""),"",IFERROR(IF(OR(INDEX(Matches!$I$2:$I$201,MATCH($A750&amp;"-9",Matches!$J$2:$J$201,0))="Void",INDEX(Matches!$G$2:$G$201,MATCH($A750&amp;"-9",Matches!$J$2:$J$201,0))="",INDEX(Matches!$H$2:$H$201,MATCH($A750&amp;"-9",Matches!$J$2:$J$201,0))=""),"",IF(AND($C750&lt;&gt;"",INDEX(Matches!$F$2:$F$201,MATCH($A750&amp;"-9",Matches!$J$2:$J$201,0))&lt;&gt;"",$C750&gt;=INDEX(Matches!$F$2:$F$201,MATCH($A750&amp;"-9",Matches!$J$2:$J$201,0))),"",IF(AND(T750=INDEX(Matches!$G$2:$G$201,MATCH($A750&amp;"-9",Matches!$J$2:$J$201,0)),U750=INDEX(Matches!$H$2:$H$201,MATCH($A750&amp;"-9",Matches!$J$2:$J$201,0))),5,IF(SIGN(T750-U750)&lt;&gt;SIGN(INDEX(Matches!$G$2:$G$201,MATCH($A750&amp;"-9",Matches!$J$2:$J$201,0))-INDEX(Matches!$H$2:$H$201,MATCH($A750&amp;"-9",Matches!$J$2:$J$201,0))),0,IF(T750-U750=INDEX(Matches!$G$2:$G$201,MATCH($A750&amp;"-9",Matches!$J$2:$J$201,0))-INDEX(Matches!$H$2:$H$201,MATCH($A750&amp;"-9",Matches!$J$2:$J$201,0)),3,2))))),""))</f>
        <v/>
      </c>
      <c r="AG750" s="12" t="str">
        <f aca="false">IF(OR($B750="",V750="",W750=""),"",IFERROR(IF(OR(INDEX(Matches!$I$2:$I$201,MATCH($A750&amp;"-10",Matches!$J$2:$J$201,0))="Void",INDEX(Matches!$G$2:$G$201,MATCH($A750&amp;"-10",Matches!$J$2:$J$201,0))="",INDEX(Matches!$H$2:$H$201,MATCH($A750&amp;"-10",Matches!$J$2:$J$201,0))=""),"",IF(AND($C750&lt;&gt;"",INDEX(Matches!$F$2:$F$201,MATCH($A750&amp;"-10",Matches!$J$2:$J$201,0))&lt;&gt;"",$C750&gt;=INDEX(Matches!$F$2:$F$201,MATCH($A750&amp;"-10",Matches!$J$2:$J$201,0))),"",IF(AND(V750=INDEX(Matches!$G$2:$G$201,MATCH($A750&amp;"-10",Matches!$J$2:$J$201,0)),W750=INDEX(Matches!$H$2:$H$201,MATCH($A750&amp;"-10",Matches!$J$2:$J$201,0))),5,IF(SIGN(V750-W750)&lt;&gt;SIGN(INDEX(Matches!$G$2:$G$201,MATCH($A750&amp;"-10",Matches!$J$2:$J$201,0))-INDEX(Matches!$H$2:$H$201,MATCH($A750&amp;"-10",Matches!$J$2:$J$201,0))),0,IF(V750-W750=INDEX(Matches!$G$2:$G$201,MATCH($A750&amp;"-10",Matches!$J$2:$J$201,0))-INDEX(Matches!$H$2:$H$201,MATCH($A750&amp;"-10",Matches!$J$2:$J$201,0)),3,2))))),""))</f>
        <v/>
      </c>
      <c r="AH750" s="13" t="str">
        <f aca="false">IF($B750="","",SUM(X750:AG750))</f>
        <v/>
      </c>
      <c r="AI750" s="12" t="str">
        <f aca="false">IF($B750="","",COUNTIF(X750:AG750,5))</f>
        <v/>
      </c>
      <c r="AJ750" s="12" t="str">
        <f aca="false">IF($B750="","",COUNTIF(X750:AG750,"&gt;=2"))</f>
        <v/>
      </c>
      <c r="AK750" s="12" t="str">
        <f aca="false">IF($B750="","",COUNT(X750:AG750))</f>
        <v/>
      </c>
    </row>
    <row r="751" customFormat="false" ht="15" hidden="false" customHeight="false" outlineLevel="0" collapsed="false">
      <c r="A751" s="7"/>
      <c r="B751" s="7"/>
      <c r="C751" s="11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12" t="str">
        <f aca="false">IF(OR($B751="",D751="",E751=""),"",IFERROR(IF(OR(INDEX(Matches!$I$2:$I$201,MATCH($A751&amp;"-1",Matches!$J$2:$J$201,0))="Void",INDEX(Matches!$G$2:$G$201,MATCH($A751&amp;"-1",Matches!$J$2:$J$201,0))="",INDEX(Matches!$H$2:$H$201,MATCH($A751&amp;"-1",Matches!$J$2:$J$201,0))=""),"",IF(AND($C751&lt;&gt;"",INDEX(Matches!$F$2:$F$201,MATCH($A751&amp;"-1",Matches!$J$2:$J$201,0))&lt;&gt;"",$C751&gt;=INDEX(Matches!$F$2:$F$201,MATCH($A751&amp;"-1",Matches!$J$2:$J$201,0))),"",IF(AND(D751=INDEX(Matches!$G$2:$G$201,MATCH($A751&amp;"-1",Matches!$J$2:$J$201,0)),E751=INDEX(Matches!$H$2:$H$201,MATCH($A751&amp;"-1",Matches!$J$2:$J$201,0))),5,IF(SIGN(D751-E751)&lt;&gt;SIGN(INDEX(Matches!$G$2:$G$201,MATCH($A751&amp;"-1",Matches!$J$2:$J$201,0))-INDEX(Matches!$H$2:$H$201,MATCH($A751&amp;"-1",Matches!$J$2:$J$201,0))),0,IF(D751-E751=INDEX(Matches!$G$2:$G$201,MATCH($A751&amp;"-1",Matches!$J$2:$J$201,0))-INDEX(Matches!$H$2:$H$201,MATCH($A751&amp;"-1",Matches!$J$2:$J$201,0)),3,2))))),""))</f>
        <v/>
      </c>
      <c r="Y751" s="12" t="str">
        <f aca="false">IF(OR($B751="",F751="",G751=""),"",IFERROR(IF(OR(INDEX(Matches!$I$2:$I$201,MATCH($A751&amp;"-2",Matches!$J$2:$J$201,0))="Void",INDEX(Matches!$G$2:$G$201,MATCH($A751&amp;"-2",Matches!$J$2:$J$201,0))="",INDEX(Matches!$H$2:$H$201,MATCH($A751&amp;"-2",Matches!$J$2:$J$201,0))=""),"",IF(AND($C751&lt;&gt;"",INDEX(Matches!$F$2:$F$201,MATCH($A751&amp;"-2",Matches!$J$2:$J$201,0))&lt;&gt;"",$C751&gt;=INDEX(Matches!$F$2:$F$201,MATCH($A751&amp;"-2",Matches!$J$2:$J$201,0))),"",IF(AND(F751=INDEX(Matches!$G$2:$G$201,MATCH($A751&amp;"-2",Matches!$J$2:$J$201,0)),G751=INDEX(Matches!$H$2:$H$201,MATCH($A751&amp;"-2",Matches!$J$2:$J$201,0))),5,IF(SIGN(F751-G751)&lt;&gt;SIGN(INDEX(Matches!$G$2:$G$201,MATCH($A751&amp;"-2",Matches!$J$2:$J$201,0))-INDEX(Matches!$H$2:$H$201,MATCH($A751&amp;"-2",Matches!$J$2:$J$201,0))),0,IF(F751-G751=INDEX(Matches!$G$2:$G$201,MATCH($A751&amp;"-2",Matches!$J$2:$J$201,0))-INDEX(Matches!$H$2:$H$201,MATCH($A751&amp;"-2",Matches!$J$2:$J$201,0)),3,2))))),""))</f>
        <v/>
      </c>
      <c r="Z751" s="12" t="str">
        <f aca="false">IF(OR($B751="",H751="",I751=""),"",IFERROR(IF(OR(INDEX(Matches!$I$2:$I$201,MATCH($A751&amp;"-3",Matches!$J$2:$J$201,0))="Void",INDEX(Matches!$G$2:$G$201,MATCH($A751&amp;"-3",Matches!$J$2:$J$201,0))="",INDEX(Matches!$H$2:$H$201,MATCH($A751&amp;"-3",Matches!$J$2:$J$201,0))=""),"",IF(AND($C751&lt;&gt;"",INDEX(Matches!$F$2:$F$201,MATCH($A751&amp;"-3",Matches!$J$2:$J$201,0))&lt;&gt;"",$C751&gt;=INDEX(Matches!$F$2:$F$201,MATCH($A751&amp;"-3",Matches!$J$2:$J$201,0))),"",IF(AND(H751=INDEX(Matches!$G$2:$G$201,MATCH($A751&amp;"-3",Matches!$J$2:$J$201,0)),I751=INDEX(Matches!$H$2:$H$201,MATCH($A751&amp;"-3",Matches!$J$2:$J$201,0))),5,IF(SIGN(H751-I751)&lt;&gt;SIGN(INDEX(Matches!$G$2:$G$201,MATCH($A751&amp;"-3",Matches!$J$2:$J$201,0))-INDEX(Matches!$H$2:$H$201,MATCH($A751&amp;"-3",Matches!$J$2:$J$201,0))),0,IF(H751-I751=INDEX(Matches!$G$2:$G$201,MATCH($A751&amp;"-3",Matches!$J$2:$J$201,0))-INDEX(Matches!$H$2:$H$201,MATCH($A751&amp;"-3",Matches!$J$2:$J$201,0)),3,2))))),""))</f>
        <v/>
      </c>
      <c r="AA751" s="12" t="str">
        <f aca="false">IF(OR($B751="",J751="",K751=""),"",IFERROR(IF(OR(INDEX(Matches!$I$2:$I$201,MATCH($A751&amp;"-4",Matches!$J$2:$J$201,0))="Void",INDEX(Matches!$G$2:$G$201,MATCH($A751&amp;"-4",Matches!$J$2:$J$201,0))="",INDEX(Matches!$H$2:$H$201,MATCH($A751&amp;"-4",Matches!$J$2:$J$201,0))=""),"",IF(AND($C751&lt;&gt;"",INDEX(Matches!$F$2:$F$201,MATCH($A751&amp;"-4",Matches!$J$2:$J$201,0))&lt;&gt;"",$C751&gt;=INDEX(Matches!$F$2:$F$201,MATCH($A751&amp;"-4",Matches!$J$2:$J$201,0))),"",IF(AND(J751=INDEX(Matches!$G$2:$G$201,MATCH($A751&amp;"-4",Matches!$J$2:$J$201,0)),K751=INDEX(Matches!$H$2:$H$201,MATCH($A751&amp;"-4",Matches!$J$2:$J$201,0))),5,IF(SIGN(J751-K751)&lt;&gt;SIGN(INDEX(Matches!$G$2:$G$201,MATCH($A751&amp;"-4",Matches!$J$2:$J$201,0))-INDEX(Matches!$H$2:$H$201,MATCH($A751&amp;"-4",Matches!$J$2:$J$201,0))),0,IF(J751-K751=INDEX(Matches!$G$2:$G$201,MATCH($A751&amp;"-4",Matches!$J$2:$J$201,0))-INDEX(Matches!$H$2:$H$201,MATCH($A751&amp;"-4",Matches!$J$2:$J$201,0)),3,2))))),""))</f>
        <v/>
      </c>
      <c r="AB751" s="12" t="str">
        <f aca="false">IF(OR($B751="",L751="",M751=""),"",IFERROR(IF(OR(INDEX(Matches!$I$2:$I$201,MATCH($A751&amp;"-5",Matches!$J$2:$J$201,0))="Void",INDEX(Matches!$G$2:$G$201,MATCH($A751&amp;"-5",Matches!$J$2:$J$201,0))="",INDEX(Matches!$H$2:$H$201,MATCH($A751&amp;"-5",Matches!$J$2:$J$201,0))=""),"",IF(AND($C751&lt;&gt;"",INDEX(Matches!$F$2:$F$201,MATCH($A751&amp;"-5",Matches!$J$2:$J$201,0))&lt;&gt;"",$C751&gt;=INDEX(Matches!$F$2:$F$201,MATCH($A751&amp;"-5",Matches!$J$2:$J$201,0))),"",IF(AND(L751=INDEX(Matches!$G$2:$G$201,MATCH($A751&amp;"-5",Matches!$J$2:$J$201,0)),M751=INDEX(Matches!$H$2:$H$201,MATCH($A751&amp;"-5",Matches!$J$2:$J$201,0))),5,IF(SIGN(L751-M751)&lt;&gt;SIGN(INDEX(Matches!$G$2:$G$201,MATCH($A751&amp;"-5",Matches!$J$2:$J$201,0))-INDEX(Matches!$H$2:$H$201,MATCH($A751&amp;"-5",Matches!$J$2:$J$201,0))),0,IF(L751-M751=INDEX(Matches!$G$2:$G$201,MATCH($A751&amp;"-5",Matches!$J$2:$J$201,0))-INDEX(Matches!$H$2:$H$201,MATCH($A751&amp;"-5",Matches!$J$2:$J$201,0)),3,2))))),""))</f>
        <v/>
      </c>
      <c r="AC751" s="12" t="str">
        <f aca="false">IF(OR($B751="",N751="",O751=""),"",IFERROR(IF(OR(INDEX(Matches!$I$2:$I$201,MATCH($A751&amp;"-6",Matches!$J$2:$J$201,0))="Void",INDEX(Matches!$G$2:$G$201,MATCH($A751&amp;"-6",Matches!$J$2:$J$201,0))="",INDEX(Matches!$H$2:$H$201,MATCH($A751&amp;"-6",Matches!$J$2:$J$201,0))=""),"",IF(AND($C751&lt;&gt;"",INDEX(Matches!$F$2:$F$201,MATCH($A751&amp;"-6",Matches!$J$2:$J$201,0))&lt;&gt;"",$C751&gt;=INDEX(Matches!$F$2:$F$201,MATCH($A751&amp;"-6",Matches!$J$2:$J$201,0))),"",IF(AND(N751=INDEX(Matches!$G$2:$G$201,MATCH($A751&amp;"-6",Matches!$J$2:$J$201,0)),O751=INDEX(Matches!$H$2:$H$201,MATCH($A751&amp;"-6",Matches!$J$2:$J$201,0))),5,IF(SIGN(N751-O751)&lt;&gt;SIGN(INDEX(Matches!$G$2:$G$201,MATCH($A751&amp;"-6",Matches!$J$2:$J$201,0))-INDEX(Matches!$H$2:$H$201,MATCH($A751&amp;"-6",Matches!$J$2:$J$201,0))),0,IF(N751-O751=INDEX(Matches!$G$2:$G$201,MATCH($A751&amp;"-6",Matches!$J$2:$J$201,0))-INDEX(Matches!$H$2:$H$201,MATCH($A751&amp;"-6",Matches!$J$2:$J$201,0)),3,2))))),""))</f>
        <v/>
      </c>
      <c r="AD751" s="12" t="str">
        <f aca="false">IF(OR($B751="",P751="",Q751=""),"",IFERROR(IF(OR(INDEX(Matches!$I$2:$I$201,MATCH($A751&amp;"-7",Matches!$J$2:$J$201,0))="Void",INDEX(Matches!$G$2:$G$201,MATCH($A751&amp;"-7",Matches!$J$2:$J$201,0))="",INDEX(Matches!$H$2:$H$201,MATCH($A751&amp;"-7",Matches!$J$2:$J$201,0))=""),"",IF(AND($C751&lt;&gt;"",INDEX(Matches!$F$2:$F$201,MATCH($A751&amp;"-7",Matches!$J$2:$J$201,0))&lt;&gt;"",$C751&gt;=INDEX(Matches!$F$2:$F$201,MATCH($A751&amp;"-7",Matches!$J$2:$J$201,0))),"",IF(AND(P751=INDEX(Matches!$G$2:$G$201,MATCH($A751&amp;"-7",Matches!$J$2:$J$201,0)),Q751=INDEX(Matches!$H$2:$H$201,MATCH($A751&amp;"-7",Matches!$J$2:$J$201,0))),5,IF(SIGN(P751-Q751)&lt;&gt;SIGN(INDEX(Matches!$G$2:$G$201,MATCH($A751&amp;"-7",Matches!$J$2:$J$201,0))-INDEX(Matches!$H$2:$H$201,MATCH($A751&amp;"-7",Matches!$J$2:$J$201,0))),0,IF(P751-Q751=INDEX(Matches!$G$2:$G$201,MATCH($A751&amp;"-7",Matches!$J$2:$J$201,0))-INDEX(Matches!$H$2:$H$201,MATCH($A751&amp;"-7",Matches!$J$2:$J$201,0)),3,2))))),""))</f>
        <v/>
      </c>
      <c r="AE751" s="12" t="str">
        <f aca="false">IF(OR($B751="",R751="",S751=""),"",IFERROR(IF(OR(INDEX(Matches!$I$2:$I$201,MATCH($A751&amp;"-8",Matches!$J$2:$J$201,0))="Void",INDEX(Matches!$G$2:$G$201,MATCH($A751&amp;"-8",Matches!$J$2:$J$201,0))="",INDEX(Matches!$H$2:$H$201,MATCH($A751&amp;"-8",Matches!$J$2:$J$201,0))=""),"",IF(AND($C751&lt;&gt;"",INDEX(Matches!$F$2:$F$201,MATCH($A751&amp;"-8",Matches!$J$2:$J$201,0))&lt;&gt;"",$C751&gt;=INDEX(Matches!$F$2:$F$201,MATCH($A751&amp;"-8",Matches!$J$2:$J$201,0))),"",IF(AND(R751=INDEX(Matches!$G$2:$G$201,MATCH($A751&amp;"-8",Matches!$J$2:$J$201,0)),S751=INDEX(Matches!$H$2:$H$201,MATCH($A751&amp;"-8",Matches!$J$2:$J$201,0))),5,IF(SIGN(R751-S751)&lt;&gt;SIGN(INDEX(Matches!$G$2:$G$201,MATCH($A751&amp;"-8",Matches!$J$2:$J$201,0))-INDEX(Matches!$H$2:$H$201,MATCH($A751&amp;"-8",Matches!$J$2:$J$201,0))),0,IF(R751-S751=INDEX(Matches!$G$2:$G$201,MATCH($A751&amp;"-8",Matches!$J$2:$J$201,0))-INDEX(Matches!$H$2:$H$201,MATCH($A751&amp;"-8",Matches!$J$2:$J$201,0)),3,2))))),""))</f>
        <v/>
      </c>
      <c r="AF751" s="12" t="str">
        <f aca="false">IF(OR($B751="",T751="",U751=""),"",IFERROR(IF(OR(INDEX(Matches!$I$2:$I$201,MATCH($A751&amp;"-9",Matches!$J$2:$J$201,0))="Void",INDEX(Matches!$G$2:$G$201,MATCH($A751&amp;"-9",Matches!$J$2:$J$201,0))="",INDEX(Matches!$H$2:$H$201,MATCH($A751&amp;"-9",Matches!$J$2:$J$201,0))=""),"",IF(AND($C751&lt;&gt;"",INDEX(Matches!$F$2:$F$201,MATCH($A751&amp;"-9",Matches!$J$2:$J$201,0))&lt;&gt;"",$C751&gt;=INDEX(Matches!$F$2:$F$201,MATCH($A751&amp;"-9",Matches!$J$2:$J$201,0))),"",IF(AND(T751=INDEX(Matches!$G$2:$G$201,MATCH($A751&amp;"-9",Matches!$J$2:$J$201,0)),U751=INDEX(Matches!$H$2:$H$201,MATCH($A751&amp;"-9",Matches!$J$2:$J$201,0))),5,IF(SIGN(T751-U751)&lt;&gt;SIGN(INDEX(Matches!$G$2:$G$201,MATCH($A751&amp;"-9",Matches!$J$2:$J$201,0))-INDEX(Matches!$H$2:$H$201,MATCH($A751&amp;"-9",Matches!$J$2:$J$201,0))),0,IF(T751-U751=INDEX(Matches!$G$2:$G$201,MATCH($A751&amp;"-9",Matches!$J$2:$J$201,0))-INDEX(Matches!$H$2:$H$201,MATCH($A751&amp;"-9",Matches!$J$2:$J$201,0)),3,2))))),""))</f>
        <v/>
      </c>
      <c r="AG751" s="12" t="str">
        <f aca="false">IF(OR($B751="",V751="",W751=""),"",IFERROR(IF(OR(INDEX(Matches!$I$2:$I$201,MATCH($A751&amp;"-10",Matches!$J$2:$J$201,0))="Void",INDEX(Matches!$G$2:$G$201,MATCH($A751&amp;"-10",Matches!$J$2:$J$201,0))="",INDEX(Matches!$H$2:$H$201,MATCH($A751&amp;"-10",Matches!$J$2:$J$201,0))=""),"",IF(AND($C751&lt;&gt;"",INDEX(Matches!$F$2:$F$201,MATCH($A751&amp;"-10",Matches!$J$2:$J$201,0))&lt;&gt;"",$C751&gt;=INDEX(Matches!$F$2:$F$201,MATCH($A751&amp;"-10",Matches!$J$2:$J$201,0))),"",IF(AND(V751=INDEX(Matches!$G$2:$G$201,MATCH($A751&amp;"-10",Matches!$J$2:$J$201,0)),W751=INDEX(Matches!$H$2:$H$201,MATCH($A751&amp;"-10",Matches!$J$2:$J$201,0))),5,IF(SIGN(V751-W751)&lt;&gt;SIGN(INDEX(Matches!$G$2:$G$201,MATCH($A751&amp;"-10",Matches!$J$2:$J$201,0))-INDEX(Matches!$H$2:$H$201,MATCH($A751&amp;"-10",Matches!$J$2:$J$201,0))),0,IF(V751-W751=INDEX(Matches!$G$2:$G$201,MATCH($A751&amp;"-10",Matches!$J$2:$J$201,0))-INDEX(Matches!$H$2:$H$201,MATCH($A751&amp;"-10",Matches!$J$2:$J$201,0)),3,2))))),""))</f>
        <v/>
      </c>
      <c r="AH751" s="13" t="str">
        <f aca="false">IF($B751="","",SUM(X751:AG751))</f>
        <v/>
      </c>
      <c r="AI751" s="12" t="str">
        <f aca="false">IF($B751="","",COUNTIF(X751:AG751,5))</f>
        <v/>
      </c>
      <c r="AJ751" s="12" t="str">
        <f aca="false">IF($B751="","",COUNTIF(X751:AG751,"&gt;=2"))</f>
        <v/>
      </c>
      <c r="AK751" s="12" t="str">
        <f aca="false">IF($B751="","",COUNT(X751:AG751))</f>
        <v/>
      </c>
    </row>
    <row r="752" customFormat="false" ht="15" hidden="false" customHeight="false" outlineLevel="0" collapsed="false">
      <c r="A752" s="7"/>
      <c r="B752" s="7"/>
      <c r="C752" s="11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12" t="str">
        <f aca="false">IF(OR($B752="",D752="",E752=""),"",IFERROR(IF(OR(INDEX(Matches!$I$2:$I$201,MATCH($A752&amp;"-1",Matches!$J$2:$J$201,0))="Void",INDEX(Matches!$G$2:$G$201,MATCH($A752&amp;"-1",Matches!$J$2:$J$201,0))="",INDEX(Matches!$H$2:$H$201,MATCH($A752&amp;"-1",Matches!$J$2:$J$201,0))=""),"",IF(AND($C752&lt;&gt;"",INDEX(Matches!$F$2:$F$201,MATCH($A752&amp;"-1",Matches!$J$2:$J$201,0))&lt;&gt;"",$C752&gt;=INDEX(Matches!$F$2:$F$201,MATCH($A752&amp;"-1",Matches!$J$2:$J$201,0))),"",IF(AND(D752=INDEX(Matches!$G$2:$G$201,MATCH($A752&amp;"-1",Matches!$J$2:$J$201,0)),E752=INDEX(Matches!$H$2:$H$201,MATCH($A752&amp;"-1",Matches!$J$2:$J$201,0))),5,IF(SIGN(D752-E752)&lt;&gt;SIGN(INDEX(Matches!$G$2:$G$201,MATCH($A752&amp;"-1",Matches!$J$2:$J$201,0))-INDEX(Matches!$H$2:$H$201,MATCH($A752&amp;"-1",Matches!$J$2:$J$201,0))),0,IF(D752-E752=INDEX(Matches!$G$2:$G$201,MATCH($A752&amp;"-1",Matches!$J$2:$J$201,0))-INDEX(Matches!$H$2:$H$201,MATCH($A752&amp;"-1",Matches!$J$2:$J$201,0)),3,2))))),""))</f>
        <v/>
      </c>
      <c r="Y752" s="12" t="str">
        <f aca="false">IF(OR($B752="",F752="",G752=""),"",IFERROR(IF(OR(INDEX(Matches!$I$2:$I$201,MATCH($A752&amp;"-2",Matches!$J$2:$J$201,0))="Void",INDEX(Matches!$G$2:$G$201,MATCH($A752&amp;"-2",Matches!$J$2:$J$201,0))="",INDEX(Matches!$H$2:$H$201,MATCH($A752&amp;"-2",Matches!$J$2:$J$201,0))=""),"",IF(AND($C752&lt;&gt;"",INDEX(Matches!$F$2:$F$201,MATCH($A752&amp;"-2",Matches!$J$2:$J$201,0))&lt;&gt;"",$C752&gt;=INDEX(Matches!$F$2:$F$201,MATCH($A752&amp;"-2",Matches!$J$2:$J$201,0))),"",IF(AND(F752=INDEX(Matches!$G$2:$G$201,MATCH($A752&amp;"-2",Matches!$J$2:$J$201,0)),G752=INDEX(Matches!$H$2:$H$201,MATCH($A752&amp;"-2",Matches!$J$2:$J$201,0))),5,IF(SIGN(F752-G752)&lt;&gt;SIGN(INDEX(Matches!$G$2:$G$201,MATCH($A752&amp;"-2",Matches!$J$2:$J$201,0))-INDEX(Matches!$H$2:$H$201,MATCH($A752&amp;"-2",Matches!$J$2:$J$201,0))),0,IF(F752-G752=INDEX(Matches!$G$2:$G$201,MATCH($A752&amp;"-2",Matches!$J$2:$J$201,0))-INDEX(Matches!$H$2:$H$201,MATCH($A752&amp;"-2",Matches!$J$2:$J$201,0)),3,2))))),""))</f>
        <v/>
      </c>
      <c r="Z752" s="12" t="str">
        <f aca="false">IF(OR($B752="",H752="",I752=""),"",IFERROR(IF(OR(INDEX(Matches!$I$2:$I$201,MATCH($A752&amp;"-3",Matches!$J$2:$J$201,0))="Void",INDEX(Matches!$G$2:$G$201,MATCH($A752&amp;"-3",Matches!$J$2:$J$201,0))="",INDEX(Matches!$H$2:$H$201,MATCH($A752&amp;"-3",Matches!$J$2:$J$201,0))=""),"",IF(AND($C752&lt;&gt;"",INDEX(Matches!$F$2:$F$201,MATCH($A752&amp;"-3",Matches!$J$2:$J$201,0))&lt;&gt;"",$C752&gt;=INDEX(Matches!$F$2:$F$201,MATCH($A752&amp;"-3",Matches!$J$2:$J$201,0))),"",IF(AND(H752=INDEX(Matches!$G$2:$G$201,MATCH($A752&amp;"-3",Matches!$J$2:$J$201,0)),I752=INDEX(Matches!$H$2:$H$201,MATCH($A752&amp;"-3",Matches!$J$2:$J$201,0))),5,IF(SIGN(H752-I752)&lt;&gt;SIGN(INDEX(Matches!$G$2:$G$201,MATCH($A752&amp;"-3",Matches!$J$2:$J$201,0))-INDEX(Matches!$H$2:$H$201,MATCH($A752&amp;"-3",Matches!$J$2:$J$201,0))),0,IF(H752-I752=INDEX(Matches!$G$2:$G$201,MATCH($A752&amp;"-3",Matches!$J$2:$J$201,0))-INDEX(Matches!$H$2:$H$201,MATCH($A752&amp;"-3",Matches!$J$2:$J$201,0)),3,2))))),""))</f>
        <v/>
      </c>
      <c r="AA752" s="12" t="str">
        <f aca="false">IF(OR($B752="",J752="",K752=""),"",IFERROR(IF(OR(INDEX(Matches!$I$2:$I$201,MATCH($A752&amp;"-4",Matches!$J$2:$J$201,0))="Void",INDEX(Matches!$G$2:$G$201,MATCH($A752&amp;"-4",Matches!$J$2:$J$201,0))="",INDEX(Matches!$H$2:$H$201,MATCH($A752&amp;"-4",Matches!$J$2:$J$201,0))=""),"",IF(AND($C752&lt;&gt;"",INDEX(Matches!$F$2:$F$201,MATCH($A752&amp;"-4",Matches!$J$2:$J$201,0))&lt;&gt;"",$C752&gt;=INDEX(Matches!$F$2:$F$201,MATCH($A752&amp;"-4",Matches!$J$2:$J$201,0))),"",IF(AND(J752=INDEX(Matches!$G$2:$G$201,MATCH($A752&amp;"-4",Matches!$J$2:$J$201,0)),K752=INDEX(Matches!$H$2:$H$201,MATCH($A752&amp;"-4",Matches!$J$2:$J$201,0))),5,IF(SIGN(J752-K752)&lt;&gt;SIGN(INDEX(Matches!$G$2:$G$201,MATCH($A752&amp;"-4",Matches!$J$2:$J$201,0))-INDEX(Matches!$H$2:$H$201,MATCH($A752&amp;"-4",Matches!$J$2:$J$201,0))),0,IF(J752-K752=INDEX(Matches!$G$2:$G$201,MATCH($A752&amp;"-4",Matches!$J$2:$J$201,0))-INDEX(Matches!$H$2:$H$201,MATCH($A752&amp;"-4",Matches!$J$2:$J$201,0)),3,2))))),""))</f>
        <v/>
      </c>
      <c r="AB752" s="12" t="str">
        <f aca="false">IF(OR($B752="",L752="",M752=""),"",IFERROR(IF(OR(INDEX(Matches!$I$2:$I$201,MATCH($A752&amp;"-5",Matches!$J$2:$J$201,0))="Void",INDEX(Matches!$G$2:$G$201,MATCH($A752&amp;"-5",Matches!$J$2:$J$201,0))="",INDEX(Matches!$H$2:$H$201,MATCH($A752&amp;"-5",Matches!$J$2:$J$201,0))=""),"",IF(AND($C752&lt;&gt;"",INDEX(Matches!$F$2:$F$201,MATCH($A752&amp;"-5",Matches!$J$2:$J$201,0))&lt;&gt;"",$C752&gt;=INDEX(Matches!$F$2:$F$201,MATCH($A752&amp;"-5",Matches!$J$2:$J$201,0))),"",IF(AND(L752=INDEX(Matches!$G$2:$G$201,MATCH($A752&amp;"-5",Matches!$J$2:$J$201,0)),M752=INDEX(Matches!$H$2:$H$201,MATCH($A752&amp;"-5",Matches!$J$2:$J$201,0))),5,IF(SIGN(L752-M752)&lt;&gt;SIGN(INDEX(Matches!$G$2:$G$201,MATCH($A752&amp;"-5",Matches!$J$2:$J$201,0))-INDEX(Matches!$H$2:$H$201,MATCH($A752&amp;"-5",Matches!$J$2:$J$201,0))),0,IF(L752-M752=INDEX(Matches!$G$2:$G$201,MATCH($A752&amp;"-5",Matches!$J$2:$J$201,0))-INDEX(Matches!$H$2:$H$201,MATCH($A752&amp;"-5",Matches!$J$2:$J$201,0)),3,2))))),""))</f>
        <v/>
      </c>
      <c r="AC752" s="12" t="str">
        <f aca="false">IF(OR($B752="",N752="",O752=""),"",IFERROR(IF(OR(INDEX(Matches!$I$2:$I$201,MATCH($A752&amp;"-6",Matches!$J$2:$J$201,0))="Void",INDEX(Matches!$G$2:$G$201,MATCH($A752&amp;"-6",Matches!$J$2:$J$201,0))="",INDEX(Matches!$H$2:$H$201,MATCH($A752&amp;"-6",Matches!$J$2:$J$201,0))=""),"",IF(AND($C752&lt;&gt;"",INDEX(Matches!$F$2:$F$201,MATCH($A752&amp;"-6",Matches!$J$2:$J$201,0))&lt;&gt;"",$C752&gt;=INDEX(Matches!$F$2:$F$201,MATCH($A752&amp;"-6",Matches!$J$2:$J$201,0))),"",IF(AND(N752=INDEX(Matches!$G$2:$G$201,MATCH($A752&amp;"-6",Matches!$J$2:$J$201,0)),O752=INDEX(Matches!$H$2:$H$201,MATCH($A752&amp;"-6",Matches!$J$2:$J$201,0))),5,IF(SIGN(N752-O752)&lt;&gt;SIGN(INDEX(Matches!$G$2:$G$201,MATCH($A752&amp;"-6",Matches!$J$2:$J$201,0))-INDEX(Matches!$H$2:$H$201,MATCH($A752&amp;"-6",Matches!$J$2:$J$201,0))),0,IF(N752-O752=INDEX(Matches!$G$2:$G$201,MATCH($A752&amp;"-6",Matches!$J$2:$J$201,0))-INDEX(Matches!$H$2:$H$201,MATCH($A752&amp;"-6",Matches!$J$2:$J$201,0)),3,2))))),""))</f>
        <v/>
      </c>
      <c r="AD752" s="12" t="str">
        <f aca="false">IF(OR($B752="",P752="",Q752=""),"",IFERROR(IF(OR(INDEX(Matches!$I$2:$I$201,MATCH($A752&amp;"-7",Matches!$J$2:$J$201,0))="Void",INDEX(Matches!$G$2:$G$201,MATCH($A752&amp;"-7",Matches!$J$2:$J$201,0))="",INDEX(Matches!$H$2:$H$201,MATCH($A752&amp;"-7",Matches!$J$2:$J$201,0))=""),"",IF(AND($C752&lt;&gt;"",INDEX(Matches!$F$2:$F$201,MATCH($A752&amp;"-7",Matches!$J$2:$J$201,0))&lt;&gt;"",$C752&gt;=INDEX(Matches!$F$2:$F$201,MATCH($A752&amp;"-7",Matches!$J$2:$J$201,0))),"",IF(AND(P752=INDEX(Matches!$G$2:$G$201,MATCH($A752&amp;"-7",Matches!$J$2:$J$201,0)),Q752=INDEX(Matches!$H$2:$H$201,MATCH($A752&amp;"-7",Matches!$J$2:$J$201,0))),5,IF(SIGN(P752-Q752)&lt;&gt;SIGN(INDEX(Matches!$G$2:$G$201,MATCH($A752&amp;"-7",Matches!$J$2:$J$201,0))-INDEX(Matches!$H$2:$H$201,MATCH($A752&amp;"-7",Matches!$J$2:$J$201,0))),0,IF(P752-Q752=INDEX(Matches!$G$2:$G$201,MATCH($A752&amp;"-7",Matches!$J$2:$J$201,0))-INDEX(Matches!$H$2:$H$201,MATCH($A752&amp;"-7",Matches!$J$2:$J$201,0)),3,2))))),""))</f>
        <v/>
      </c>
      <c r="AE752" s="12" t="str">
        <f aca="false">IF(OR($B752="",R752="",S752=""),"",IFERROR(IF(OR(INDEX(Matches!$I$2:$I$201,MATCH($A752&amp;"-8",Matches!$J$2:$J$201,0))="Void",INDEX(Matches!$G$2:$G$201,MATCH($A752&amp;"-8",Matches!$J$2:$J$201,0))="",INDEX(Matches!$H$2:$H$201,MATCH($A752&amp;"-8",Matches!$J$2:$J$201,0))=""),"",IF(AND($C752&lt;&gt;"",INDEX(Matches!$F$2:$F$201,MATCH($A752&amp;"-8",Matches!$J$2:$J$201,0))&lt;&gt;"",$C752&gt;=INDEX(Matches!$F$2:$F$201,MATCH($A752&amp;"-8",Matches!$J$2:$J$201,0))),"",IF(AND(R752=INDEX(Matches!$G$2:$G$201,MATCH($A752&amp;"-8",Matches!$J$2:$J$201,0)),S752=INDEX(Matches!$H$2:$H$201,MATCH($A752&amp;"-8",Matches!$J$2:$J$201,0))),5,IF(SIGN(R752-S752)&lt;&gt;SIGN(INDEX(Matches!$G$2:$G$201,MATCH($A752&amp;"-8",Matches!$J$2:$J$201,0))-INDEX(Matches!$H$2:$H$201,MATCH($A752&amp;"-8",Matches!$J$2:$J$201,0))),0,IF(R752-S752=INDEX(Matches!$G$2:$G$201,MATCH($A752&amp;"-8",Matches!$J$2:$J$201,0))-INDEX(Matches!$H$2:$H$201,MATCH($A752&amp;"-8",Matches!$J$2:$J$201,0)),3,2))))),""))</f>
        <v/>
      </c>
      <c r="AF752" s="12" t="str">
        <f aca="false">IF(OR($B752="",T752="",U752=""),"",IFERROR(IF(OR(INDEX(Matches!$I$2:$I$201,MATCH($A752&amp;"-9",Matches!$J$2:$J$201,0))="Void",INDEX(Matches!$G$2:$G$201,MATCH($A752&amp;"-9",Matches!$J$2:$J$201,0))="",INDEX(Matches!$H$2:$H$201,MATCH($A752&amp;"-9",Matches!$J$2:$J$201,0))=""),"",IF(AND($C752&lt;&gt;"",INDEX(Matches!$F$2:$F$201,MATCH($A752&amp;"-9",Matches!$J$2:$J$201,0))&lt;&gt;"",$C752&gt;=INDEX(Matches!$F$2:$F$201,MATCH($A752&amp;"-9",Matches!$J$2:$J$201,0))),"",IF(AND(T752=INDEX(Matches!$G$2:$G$201,MATCH($A752&amp;"-9",Matches!$J$2:$J$201,0)),U752=INDEX(Matches!$H$2:$H$201,MATCH($A752&amp;"-9",Matches!$J$2:$J$201,0))),5,IF(SIGN(T752-U752)&lt;&gt;SIGN(INDEX(Matches!$G$2:$G$201,MATCH($A752&amp;"-9",Matches!$J$2:$J$201,0))-INDEX(Matches!$H$2:$H$201,MATCH($A752&amp;"-9",Matches!$J$2:$J$201,0))),0,IF(T752-U752=INDEX(Matches!$G$2:$G$201,MATCH($A752&amp;"-9",Matches!$J$2:$J$201,0))-INDEX(Matches!$H$2:$H$201,MATCH($A752&amp;"-9",Matches!$J$2:$J$201,0)),3,2))))),""))</f>
        <v/>
      </c>
      <c r="AG752" s="12" t="str">
        <f aca="false">IF(OR($B752="",V752="",W752=""),"",IFERROR(IF(OR(INDEX(Matches!$I$2:$I$201,MATCH($A752&amp;"-10",Matches!$J$2:$J$201,0))="Void",INDEX(Matches!$G$2:$G$201,MATCH($A752&amp;"-10",Matches!$J$2:$J$201,0))="",INDEX(Matches!$H$2:$H$201,MATCH($A752&amp;"-10",Matches!$J$2:$J$201,0))=""),"",IF(AND($C752&lt;&gt;"",INDEX(Matches!$F$2:$F$201,MATCH($A752&amp;"-10",Matches!$J$2:$J$201,0))&lt;&gt;"",$C752&gt;=INDEX(Matches!$F$2:$F$201,MATCH($A752&amp;"-10",Matches!$J$2:$J$201,0))),"",IF(AND(V752=INDEX(Matches!$G$2:$G$201,MATCH($A752&amp;"-10",Matches!$J$2:$J$201,0)),W752=INDEX(Matches!$H$2:$H$201,MATCH($A752&amp;"-10",Matches!$J$2:$J$201,0))),5,IF(SIGN(V752-W752)&lt;&gt;SIGN(INDEX(Matches!$G$2:$G$201,MATCH($A752&amp;"-10",Matches!$J$2:$J$201,0))-INDEX(Matches!$H$2:$H$201,MATCH($A752&amp;"-10",Matches!$J$2:$J$201,0))),0,IF(V752-W752=INDEX(Matches!$G$2:$G$201,MATCH($A752&amp;"-10",Matches!$J$2:$J$201,0))-INDEX(Matches!$H$2:$H$201,MATCH($A752&amp;"-10",Matches!$J$2:$J$201,0)),3,2))))),""))</f>
        <v/>
      </c>
      <c r="AH752" s="13" t="str">
        <f aca="false">IF($B752="","",SUM(X752:AG752))</f>
        <v/>
      </c>
      <c r="AI752" s="12" t="str">
        <f aca="false">IF($B752="","",COUNTIF(X752:AG752,5))</f>
        <v/>
      </c>
      <c r="AJ752" s="12" t="str">
        <f aca="false">IF($B752="","",COUNTIF(X752:AG752,"&gt;=2"))</f>
        <v/>
      </c>
      <c r="AK752" s="12" t="str">
        <f aca="false">IF($B752="","",COUNT(X752:AG752))</f>
        <v/>
      </c>
    </row>
    <row r="753" customFormat="false" ht="15" hidden="false" customHeight="false" outlineLevel="0" collapsed="false">
      <c r="A753" s="7"/>
      <c r="B753" s="7"/>
      <c r="C753" s="11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12" t="str">
        <f aca="false">IF(OR($B753="",D753="",E753=""),"",IFERROR(IF(OR(INDEX(Matches!$I$2:$I$201,MATCH($A753&amp;"-1",Matches!$J$2:$J$201,0))="Void",INDEX(Matches!$G$2:$G$201,MATCH($A753&amp;"-1",Matches!$J$2:$J$201,0))="",INDEX(Matches!$H$2:$H$201,MATCH($A753&amp;"-1",Matches!$J$2:$J$201,0))=""),"",IF(AND($C753&lt;&gt;"",INDEX(Matches!$F$2:$F$201,MATCH($A753&amp;"-1",Matches!$J$2:$J$201,0))&lt;&gt;"",$C753&gt;=INDEX(Matches!$F$2:$F$201,MATCH($A753&amp;"-1",Matches!$J$2:$J$201,0))),"",IF(AND(D753=INDEX(Matches!$G$2:$G$201,MATCH($A753&amp;"-1",Matches!$J$2:$J$201,0)),E753=INDEX(Matches!$H$2:$H$201,MATCH($A753&amp;"-1",Matches!$J$2:$J$201,0))),5,IF(SIGN(D753-E753)&lt;&gt;SIGN(INDEX(Matches!$G$2:$G$201,MATCH($A753&amp;"-1",Matches!$J$2:$J$201,0))-INDEX(Matches!$H$2:$H$201,MATCH($A753&amp;"-1",Matches!$J$2:$J$201,0))),0,IF(D753-E753=INDEX(Matches!$G$2:$G$201,MATCH($A753&amp;"-1",Matches!$J$2:$J$201,0))-INDEX(Matches!$H$2:$H$201,MATCH($A753&amp;"-1",Matches!$J$2:$J$201,0)),3,2))))),""))</f>
        <v/>
      </c>
      <c r="Y753" s="12" t="str">
        <f aca="false">IF(OR($B753="",F753="",G753=""),"",IFERROR(IF(OR(INDEX(Matches!$I$2:$I$201,MATCH($A753&amp;"-2",Matches!$J$2:$J$201,0))="Void",INDEX(Matches!$G$2:$G$201,MATCH($A753&amp;"-2",Matches!$J$2:$J$201,0))="",INDEX(Matches!$H$2:$H$201,MATCH($A753&amp;"-2",Matches!$J$2:$J$201,0))=""),"",IF(AND($C753&lt;&gt;"",INDEX(Matches!$F$2:$F$201,MATCH($A753&amp;"-2",Matches!$J$2:$J$201,0))&lt;&gt;"",$C753&gt;=INDEX(Matches!$F$2:$F$201,MATCH($A753&amp;"-2",Matches!$J$2:$J$201,0))),"",IF(AND(F753=INDEX(Matches!$G$2:$G$201,MATCH($A753&amp;"-2",Matches!$J$2:$J$201,0)),G753=INDEX(Matches!$H$2:$H$201,MATCH($A753&amp;"-2",Matches!$J$2:$J$201,0))),5,IF(SIGN(F753-G753)&lt;&gt;SIGN(INDEX(Matches!$G$2:$G$201,MATCH($A753&amp;"-2",Matches!$J$2:$J$201,0))-INDEX(Matches!$H$2:$H$201,MATCH($A753&amp;"-2",Matches!$J$2:$J$201,0))),0,IF(F753-G753=INDEX(Matches!$G$2:$G$201,MATCH($A753&amp;"-2",Matches!$J$2:$J$201,0))-INDEX(Matches!$H$2:$H$201,MATCH($A753&amp;"-2",Matches!$J$2:$J$201,0)),3,2))))),""))</f>
        <v/>
      </c>
      <c r="Z753" s="12" t="str">
        <f aca="false">IF(OR($B753="",H753="",I753=""),"",IFERROR(IF(OR(INDEX(Matches!$I$2:$I$201,MATCH($A753&amp;"-3",Matches!$J$2:$J$201,0))="Void",INDEX(Matches!$G$2:$G$201,MATCH($A753&amp;"-3",Matches!$J$2:$J$201,0))="",INDEX(Matches!$H$2:$H$201,MATCH($A753&amp;"-3",Matches!$J$2:$J$201,0))=""),"",IF(AND($C753&lt;&gt;"",INDEX(Matches!$F$2:$F$201,MATCH($A753&amp;"-3",Matches!$J$2:$J$201,0))&lt;&gt;"",$C753&gt;=INDEX(Matches!$F$2:$F$201,MATCH($A753&amp;"-3",Matches!$J$2:$J$201,0))),"",IF(AND(H753=INDEX(Matches!$G$2:$G$201,MATCH($A753&amp;"-3",Matches!$J$2:$J$201,0)),I753=INDEX(Matches!$H$2:$H$201,MATCH($A753&amp;"-3",Matches!$J$2:$J$201,0))),5,IF(SIGN(H753-I753)&lt;&gt;SIGN(INDEX(Matches!$G$2:$G$201,MATCH($A753&amp;"-3",Matches!$J$2:$J$201,0))-INDEX(Matches!$H$2:$H$201,MATCH($A753&amp;"-3",Matches!$J$2:$J$201,0))),0,IF(H753-I753=INDEX(Matches!$G$2:$G$201,MATCH($A753&amp;"-3",Matches!$J$2:$J$201,0))-INDEX(Matches!$H$2:$H$201,MATCH($A753&amp;"-3",Matches!$J$2:$J$201,0)),3,2))))),""))</f>
        <v/>
      </c>
      <c r="AA753" s="12" t="str">
        <f aca="false">IF(OR($B753="",J753="",K753=""),"",IFERROR(IF(OR(INDEX(Matches!$I$2:$I$201,MATCH($A753&amp;"-4",Matches!$J$2:$J$201,0))="Void",INDEX(Matches!$G$2:$G$201,MATCH($A753&amp;"-4",Matches!$J$2:$J$201,0))="",INDEX(Matches!$H$2:$H$201,MATCH($A753&amp;"-4",Matches!$J$2:$J$201,0))=""),"",IF(AND($C753&lt;&gt;"",INDEX(Matches!$F$2:$F$201,MATCH($A753&amp;"-4",Matches!$J$2:$J$201,0))&lt;&gt;"",$C753&gt;=INDEX(Matches!$F$2:$F$201,MATCH($A753&amp;"-4",Matches!$J$2:$J$201,0))),"",IF(AND(J753=INDEX(Matches!$G$2:$G$201,MATCH($A753&amp;"-4",Matches!$J$2:$J$201,0)),K753=INDEX(Matches!$H$2:$H$201,MATCH($A753&amp;"-4",Matches!$J$2:$J$201,0))),5,IF(SIGN(J753-K753)&lt;&gt;SIGN(INDEX(Matches!$G$2:$G$201,MATCH($A753&amp;"-4",Matches!$J$2:$J$201,0))-INDEX(Matches!$H$2:$H$201,MATCH($A753&amp;"-4",Matches!$J$2:$J$201,0))),0,IF(J753-K753=INDEX(Matches!$G$2:$G$201,MATCH($A753&amp;"-4",Matches!$J$2:$J$201,0))-INDEX(Matches!$H$2:$H$201,MATCH($A753&amp;"-4",Matches!$J$2:$J$201,0)),3,2))))),""))</f>
        <v/>
      </c>
      <c r="AB753" s="12" t="str">
        <f aca="false">IF(OR($B753="",L753="",M753=""),"",IFERROR(IF(OR(INDEX(Matches!$I$2:$I$201,MATCH($A753&amp;"-5",Matches!$J$2:$J$201,0))="Void",INDEX(Matches!$G$2:$G$201,MATCH($A753&amp;"-5",Matches!$J$2:$J$201,0))="",INDEX(Matches!$H$2:$H$201,MATCH($A753&amp;"-5",Matches!$J$2:$J$201,0))=""),"",IF(AND($C753&lt;&gt;"",INDEX(Matches!$F$2:$F$201,MATCH($A753&amp;"-5",Matches!$J$2:$J$201,0))&lt;&gt;"",$C753&gt;=INDEX(Matches!$F$2:$F$201,MATCH($A753&amp;"-5",Matches!$J$2:$J$201,0))),"",IF(AND(L753=INDEX(Matches!$G$2:$G$201,MATCH($A753&amp;"-5",Matches!$J$2:$J$201,0)),M753=INDEX(Matches!$H$2:$H$201,MATCH($A753&amp;"-5",Matches!$J$2:$J$201,0))),5,IF(SIGN(L753-M753)&lt;&gt;SIGN(INDEX(Matches!$G$2:$G$201,MATCH($A753&amp;"-5",Matches!$J$2:$J$201,0))-INDEX(Matches!$H$2:$H$201,MATCH($A753&amp;"-5",Matches!$J$2:$J$201,0))),0,IF(L753-M753=INDEX(Matches!$G$2:$G$201,MATCH($A753&amp;"-5",Matches!$J$2:$J$201,0))-INDEX(Matches!$H$2:$H$201,MATCH($A753&amp;"-5",Matches!$J$2:$J$201,0)),3,2))))),""))</f>
        <v/>
      </c>
      <c r="AC753" s="12" t="str">
        <f aca="false">IF(OR($B753="",N753="",O753=""),"",IFERROR(IF(OR(INDEX(Matches!$I$2:$I$201,MATCH($A753&amp;"-6",Matches!$J$2:$J$201,0))="Void",INDEX(Matches!$G$2:$G$201,MATCH($A753&amp;"-6",Matches!$J$2:$J$201,0))="",INDEX(Matches!$H$2:$H$201,MATCH($A753&amp;"-6",Matches!$J$2:$J$201,0))=""),"",IF(AND($C753&lt;&gt;"",INDEX(Matches!$F$2:$F$201,MATCH($A753&amp;"-6",Matches!$J$2:$J$201,0))&lt;&gt;"",$C753&gt;=INDEX(Matches!$F$2:$F$201,MATCH($A753&amp;"-6",Matches!$J$2:$J$201,0))),"",IF(AND(N753=INDEX(Matches!$G$2:$G$201,MATCH($A753&amp;"-6",Matches!$J$2:$J$201,0)),O753=INDEX(Matches!$H$2:$H$201,MATCH($A753&amp;"-6",Matches!$J$2:$J$201,0))),5,IF(SIGN(N753-O753)&lt;&gt;SIGN(INDEX(Matches!$G$2:$G$201,MATCH($A753&amp;"-6",Matches!$J$2:$J$201,0))-INDEX(Matches!$H$2:$H$201,MATCH($A753&amp;"-6",Matches!$J$2:$J$201,0))),0,IF(N753-O753=INDEX(Matches!$G$2:$G$201,MATCH($A753&amp;"-6",Matches!$J$2:$J$201,0))-INDEX(Matches!$H$2:$H$201,MATCH($A753&amp;"-6",Matches!$J$2:$J$201,0)),3,2))))),""))</f>
        <v/>
      </c>
      <c r="AD753" s="12" t="str">
        <f aca="false">IF(OR($B753="",P753="",Q753=""),"",IFERROR(IF(OR(INDEX(Matches!$I$2:$I$201,MATCH($A753&amp;"-7",Matches!$J$2:$J$201,0))="Void",INDEX(Matches!$G$2:$G$201,MATCH($A753&amp;"-7",Matches!$J$2:$J$201,0))="",INDEX(Matches!$H$2:$H$201,MATCH($A753&amp;"-7",Matches!$J$2:$J$201,0))=""),"",IF(AND($C753&lt;&gt;"",INDEX(Matches!$F$2:$F$201,MATCH($A753&amp;"-7",Matches!$J$2:$J$201,0))&lt;&gt;"",$C753&gt;=INDEX(Matches!$F$2:$F$201,MATCH($A753&amp;"-7",Matches!$J$2:$J$201,0))),"",IF(AND(P753=INDEX(Matches!$G$2:$G$201,MATCH($A753&amp;"-7",Matches!$J$2:$J$201,0)),Q753=INDEX(Matches!$H$2:$H$201,MATCH($A753&amp;"-7",Matches!$J$2:$J$201,0))),5,IF(SIGN(P753-Q753)&lt;&gt;SIGN(INDEX(Matches!$G$2:$G$201,MATCH($A753&amp;"-7",Matches!$J$2:$J$201,0))-INDEX(Matches!$H$2:$H$201,MATCH($A753&amp;"-7",Matches!$J$2:$J$201,0))),0,IF(P753-Q753=INDEX(Matches!$G$2:$G$201,MATCH($A753&amp;"-7",Matches!$J$2:$J$201,0))-INDEX(Matches!$H$2:$H$201,MATCH($A753&amp;"-7",Matches!$J$2:$J$201,0)),3,2))))),""))</f>
        <v/>
      </c>
      <c r="AE753" s="12" t="str">
        <f aca="false">IF(OR($B753="",R753="",S753=""),"",IFERROR(IF(OR(INDEX(Matches!$I$2:$I$201,MATCH($A753&amp;"-8",Matches!$J$2:$J$201,0))="Void",INDEX(Matches!$G$2:$G$201,MATCH($A753&amp;"-8",Matches!$J$2:$J$201,0))="",INDEX(Matches!$H$2:$H$201,MATCH($A753&amp;"-8",Matches!$J$2:$J$201,0))=""),"",IF(AND($C753&lt;&gt;"",INDEX(Matches!$F$2:$F$201,MATCH($A753&amp;"-8",Matches!$J$2:$J$201,0))&lt;&gt;"",$C753&gt;=INDEX(Matches!$F$2:$F$201,MATCH($A753&amp;"-8",Matches!$J$2:$J$201,0))),"",IF(AND(R753=INDEX(Matches!$G$2:$G$201,MATCH($A753&amp;"-8",Matches!$J$2:$J$201,0)),S753=INDEX(Matches!$H$2:$H$201,MATCH($A753&amp;"-8",Matches!$J$2:$J$201,0))),5,IF(SIGN(R753-S753)&lt;&gt;SIGN(INDEX(Matches!$G$2:$G$201,MATCH($A753&amp;"-8",Matches!$J$2:$J$201,0))-INDEX(Matches!$H$2:$H$201,MATCH($A753&amp;"-8",Matches!$J$2:$J$201,0))),0,IF(R753-S753=INDEX(Matches!$G$2:$G$201,MATCH($A753&amp;"-8",Matches!$J$2:$J$201,0))-INDEX(Matches!$H$2:$H$201,MATCH($A753&amp;"-8",Matches!$J$2:$J$201,0)),3,2))))),""))</f>
        <v/>
      </c>
      <c r="AF753" s="12" t="str">
        <f aca="false">IF(OR($B753="",T753="",U753=""),"",IFERROR(IF(OR(INDEX(Matches!$I$2:$I$201,MATCH($A753&amp;"-9",Matches!$J$2:$J$201,0))="Void",INDEX(Matches!$G$2:$G$201,MATCH($A753&amp;"-9",Matches!$J$2:$J$201,0))="",INDEX(Matches!$H$2:$H$201,MATCH($A753&amp;"-9",Matches!$J$2:$J$201,0))=""),"",IF(AND($C753&lt;&gt;"",INDEX(Matches!$F$2:$F$201,MATCH($A753&amp;"-9",Matches!$J$2:$J$201,0))&lt;&gt;"",$C753&gt;=INDEX(Matches!$F$2:$F$201,MATCH($A753&amp;"-9",Matches!$J$2:$J$201,0))),"",IF(AND(T753=INDEX(Matches!$G$2:$G$201,MATCH($A753&amp;"-9",Matches!$J$2:$J$201,0)),U753=INDEX(Matches!$H$2:$H$201,MATCH($A753&amp;"-9",Matches!$J$2:$J$201,0))),5,IF(SIGN(T753-U753)&lt;&gt;SIGN(INDEX(Matches!$G$2:$G$201,MATCH($A753&amp;"-9",Matches!$J$2:$J$201,0))-INDEX(Matches!$H$2:$H$201,MATCH($A753&amp;"-9",Matches!$J$2:$J$201,0))),0,IF(T753-U753=INDEX(Matches!$G$2:$G$201,MATCH($A753&amp;"-9",Matches!$J$2:$J$201,0))-INDEX(Matches!$H$2:$H$201,MATCH($A753&amp;"-9",Matches!$J$2:$J$201,0)),3,2))))),""))</f>
        <v/>
      </c>
      <c r="AG753" s="12" t="str">
        <f aca="false">IF(OR($B753="",V753="",W753=""),"",IFERROR(IF(OR(INDEX(Matches!$I$2:$I$201,MATCH($A753&amp;"-10",Matches!$J$2:$J$201,0))="Void",INDEX(Matches!$G$2:$G$201,MATCH($A753&amp;"-10",Matches!$J$2:$J$201,0))="",INDEX(Matches!$H$2:$H$201,MATCH($A753&amp;"-10",Matches!$J$2:$J$201,0))=""),"",IF(AND($C753&lt;&gt;"",INDEX(Matches!$F$2:$F$201,MATCH($A753&amp;"-10",Matches!$J$2:$J$201,0))&lt;&gt;"",$C753&gt;=INDEX(Matches!$F$2:$F$201,MATCH($A753&amp;"-10",Matches!$J$2:$J$201,0))),"",IF(AND(V753=INDEX(Matches!$G$2:$G$201,MATCH($A753&amp;"-10",Matches!$J$2:$J$201,0)),W753=INDEX(Matches!$H$2:$H$201,MATCH($A753&amp;"-10",Matches!$J$2:$J$201,0))),5,IF(SIGN(V753-W753)&lt;&gt;SIGN(INDEX(Matches!$G$2:$G$201,MATCH($A753&amp;"-10",Matches!$J$2:$J$201,0))-INDEX(Matches!$H$2:$H$201,MATCH($A753&amp;"-10",Matches!$J$2:$J$201,0))),0,IF(V753-W753=INDEX(Matches!$G$2:$G$201,MATCH($A753&amp;"-10",Matches!$J$2:$J$201,0))-INDEX(Matches!$H$2:$H$201,MATCH($A753&amp;"-10",Matches!$J$2:$J$201,0)),3,2))))),""))</f>
        <v/>
      </c>
      <c r="AH753" s="13" t="str">
        <f aca="false">IF($B753="","",SUM(X753:AG753))</f>
        <v/>
      </c>
      <c r="AI753" s="12" t="str">
        <f aca="false">IF($B753="","",COUNTIF(X753:AG753,5))</f>
        <v/>
      </c>
      <c r="AJ753" s="12" t="str">
        <f aca="false">IF($B753="","",COUNTIF(X753:AG753,"&gt;=2"))</f>
        <v/>
      </c>
      <c r="AK753" s="12" t="str">
        <f aca="false">IF($B753="","",COUNT(X753:AG753))</f>
        <v/>
      </c>
    </row>
    <row r="754" customFormat="false" ht="15" hidden="false" customHeight="false" outlineLevel="0" collapsed="false">
      <c r="A754" s="7"/>
      <c r="B754" s="7"/>
      <c r="C754" s="11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12" t="str">
        <f aca="false">IF(OR($B754="",D754="",E754=""),"",IFERROR(IF(OR(INDEX(Matches!$I$2:$I$201,MATCH($A754&amp;"-1",Matches!$J$2:$J$201,0))="Void",INDEX(Matches!$G$2:$G$201,MATCH($A754&amp;"-1",Matches!$J$2:$J$201,0))="",INDEX(Matches!$H$2:$H$201,MATCH($A754&amp;"-1",Matches!$J$2:$J$201,0))=""),"",IF(AND($C754&lt;&gt;"",INDEX(Matches!$F$2:$F$201,MATCH($A754&amp;"-1",Matches!$J$2:$J$201,0))&lt;&gt;"",$C754&gt;=INDEX(Matches!$F$2:$F$201,MATCH($A754&amp;"-1",Matches!$J$2:$J$201,0))),"",IF(AND(D754=INDEX(Matches!$G$2:$G$201,MATCH($A754&amp;"-1",Matches!$J$2:$J$201,0)),E754=INDEX(Matches!$H$2:$H$201,MATCH($A754&amp;"-1",Matches!$J$2:$J$201,0))),5,IF(SIGN(D754-E754)&lt;&gt;SIGN(INDEX(Matches!$G$2:$G$201,MATCH($A754&amp;"-1",Matches!$J$2:$J$201,0))-INDEX(Matches!$H$2:$H$201,MATCH($A754&amp;"-1",Matches!$J$2:$J$201,0))),0,IF(D754-E754=INDEX(Matches!$G$2:$G$201,MATCH($A754&amp;"-1",Matches!$J$2:$J$201,0))-INDEX(Matches!$H$2:$H$201,MATCH($A754&amp;"-1",Matches!$J$2:$J$201,0)),3,2))))),""))</f>
        <v/>
      </c>
      <c r="Y754" s="12" t="str">
        <f aca="false">IF(OR($B754="",F754="",G754=""),"",IFERROR(IF(OR(INDEX(Matches!$I$2:$I$201,MATCH($A754&amp;"-2",Matches!$J$2:$J$201,0))="Void",INDEX(Matches!$G$2:$G$201,MATCH($A754&amp;"-2",Matches!$J$2:$J$201,0))="",INDEX(Matches!$H$2:$H$201,MATCH($A754&amp;"-2",Matches!$J$2:$J$201,0))=""),"",IF(AND($C754&lt;&gt;"",INDEX(Matches!$F$2:$F$201,MATCH($A754&amp;"-2",Matches!$J$2:$J$201,0))&lt;&gt;"",$C754&gt;=INDEX(Matches!$F$2:$F$201,MATCH($A754&amp;"-2",Matches!$J$2:$J$201,0))),"",IF(AND(F754=INDEX(Matches!$G$2:$G$201,MATCH($A754&amp;"-2",Matches!$J$2:$J$201,0)),G754=INDEX(Matches!$H$2:$H$201,MATCH($A754&amp;"-2",Matches!$J$2:$J$201,0))),5,IF(SIGN(F754-G754)&lt;&gt;SIGN(INDEX(Matches!$G$2:$G$201,MATCH($A754&amp;"-2",Matches!$J$2:$J$201,0))-INDEX(Matches!$H$2:$H$201,MATCH($A754&amp;"-2",Matches!$J$2:$J$201,0))),0,IF(F754-G754=INDEX(Matches!$G$2:$G$201,MATCH($A754&amp;"-2",Matches!$J$2:$J$201,0))-INDEX(Matches!$H$2:$H$201,MATCH($A754&amp;"-2",Matches!$J$2:$J$201,0)),3,2))))),""))</f>
        <v/>
      </c>
      <c r="Z754" s="12" t="str">
        <f aca="false">IF(OR($B754="",H754="",I754=""),"",IFERROR(IF(OR(INDEX(Matches!$I$2:$I$201,MATCH($A754&amp;"-3",Matches!$J$2:$J$201,0))="Void",INDEX(Matches!$G$2:$G$201,MATCH($A754&amp;"-3",Matches!$J$2:$J$201,0))="",INDEX(Matches!$H$2:$H$201,MATCH($A754&amp;"-3",Matches!$J$2:$J$201,0))=""),"",IF(AND($C754&lt;&gt;"",INDEX(Matches!$F$2:$F$201,MATCH($A754&amp;"-3",Matches!$J$2:$J$201,0))&lt;&gt;"",$C754&gt;=INDEX(Matches!$F$2:$F$201,MATCH($A754&amp;"-3",Matches!$J$2:$J$201,0))),"",IF(AND(H754=INDEX(Matches!$G$2:$G$201,MATCH($A754&amp;"-3",Matches!$J$2:$J$201,0)),I754=INDEX(Matches!$H$2:$H$201,MATCH($A754&amp;"-3",Matches!$J$2:$J$201,0))),5,IF(SIGN(H754-I754)&lt;&gt;SIGN(INDEX(Matches!$G$2:$G$201,MATCH($A754&amp;"-3",Matches!$J$2:$J$201,0))-INDEX(Matches!$H$2:$H$201,MATCH($A754&amp;"-3",Matches!$J$2:$J$201,0))),0,IF(H754-I754=INDEX(Matches!$G$2:$G$201,MATCH($A754&amp;"-3",Matches!$J$2:$J$201,0))-INDEX(Matches!$H$2:$H$201,MATCH($A754&amp;"-3",Matches!$J$2:$J$201,0)),3,2))))),""))</f>
        <v/>
      </c>
      <c r="AA754" s="12" t="str">
        <f aca="false">IF(OR($B754="",J754="",K754=""),"",IFERROR(IF(OR(INDEX(Matches!$I$2:$I$201,MATCH($A754&amp;"-4",Matches!$J$2:$J$201,0))="Void",INDEX(Matches!$G$2:$G$201,MATCH($A754&amp;"-4",Matches!$J$2:$J$201,0))="",INDEX(Matches!$H$2:$H$201,MATCH($A754&amp;"-4",Matches!$J$2:$J$201,0))=""),"",IF(AND($C754&lt;&gt;"",INDEX(Matches!$F$2:$F$201,MATCH($A754&amp;"-4",Matches!$J$2:$J$201,0))&lt;&gt;"",$C754&gt;=INDEX(Matches!$F$2:$F$201,MATCH($A754&amp;"-4",Matches!$J$2:$J$201,0))),"",IF(AND(J754=INDEX(Matches!$G$2:$G$201,MATCH($A754&amp;"-4",Matches!$J$2:$J$201,0)),K754=INDEX(Matches!$H$2:$H$201,MATCH($A754&amp;"-4",Matches!$J$2:$J$201,0))),5,IF(SIGN(J754-K754)&lt;&gt;SIGN(INDEX(Matches!$G$2:$G$201,MATCH($A754&amp;"-4",Matches!$J$2:$J$201,0))-INDEX(Matches!$H$2:$H$201,MATCH($A754&amp;"-4",Matches!$J$2:$J$201,0))),0,IF(J754-K754=INDEX(Matches!$G$2:$G$201,MATCH($A754&amp;"-4",Matches!$J$2:$J$201,0))-INDEX(Matches!$H$2:$H$201,MATCH($A754&amp;"-4",Matches!$J$2:$J$201,0)),3,2))))),""))</f>
        <v/>
      </c>
      <c r="AB754" s="12" t="str">
        <f aca="false">IF(OR($B754="",L754="",M754=""),"",IFERROR(IF(OR(INDEX(Matches!$I$2:$I$201,MATCH($A754&amp;"-5",Matches!$J$2:$J$201,0))="Void",INDEX(Matches!$G$2:$G$201,MATCH($A754&amp;"-5",Matches!$J$2:$J$201,0))="",INDEX(Matches!$H$2:$H$201,MATCH($A754&amp;"-5",Matches!$J$2:$J$201,0))=""),"",IF(AND($C754&lt;&gt;"",INDEX(Matches!$F$2:$F$201,MATCH($A754&amp;"-5",Matches!$J$2:$J$201,0))&lt;&gt;"",$C754&gt;=INDEX(Matches!$F$2:$F$201,MATCH($A754&amp;"-5",Matches!$J$2:$J$201,0))),"",IF(AND(L754=INDEX(Matches!$G$2:$G$201,MATCH($A754&amp;"-5",Matches!$J$2:$J$201,0)),M754=INDEX(Matches!$H$2:$H$201,MATCH($A754&amp;"-5",Matches!$J$2:$J$201,0))),5,IF(SIGN(L754-M754)&lt;&gt;SIGN(INDEX(Matches!$G$2:$G$201,MATCH($A754&amp;"-5",Matches!$J$2:$J$201,0))-INDEX(Matches!$H$2:$H$201,MATCH($A754&amp;"-5",Matches!$J$2:$J$201,0))),0,IF(L754-M754=INDEX(Matches!$G$2:$G$201,MATCH($A754&amp;"-5",Matches!$J$2:$J$201,0))-INDEX(Matches!$H$2:$H$201,MATCH($A754&amp;"-5",Matches!$J$2:$J$201,0)),3,2))))),""))</f>
        <v/>
      </c>
      <c r="AC754" s="12" t="str">
        <f aca="false">IF(OR($B754="",N754="",O754=""),"",IFERROR(IF(OR(INDEX(Matches!$I$2:$I$201,MATCH($A754&amp;"-6",Matches!$J$2:$J$201,0))="Void",INDEX(Matches!$G$2:$G$201,MATCH($A754&amp;"-6",Matches!$J$2:$J$201,0))="",INDEX(Matches!$H$2:$H$201,MATCH($A754&amp;"-6",Matches!$J$2:$J$201,0))=""),"",IF(AND($C754&lt;&gt;"",INDEX(Matches!$F$2:$F$201,MATCH($A754&amp;"-6",Matches!$J$2:$J$201,0))&lt;&gt;"",$C754&gt;=INDEX(Matches!$F$2:$F$201,MATCH($A754&amp;"-6",Matches!$J$2:$J$201,0))),"",IF(AND(N754=INDEX(Matches!$G$2:$G$201,MATCH($A754&amp;"-6",Matches!$J$2:$J$201,0)),O754=INDEX(Matches!$H$2:$H$201,MATCH($A754&amp;"-6",Matches!$J$2:$J$201,0))),5,IF(SIGN(N754-O754)&lt;&gt;SIGN(INDEX(Matches!$G$2:$G$201,MATCH($A754&amp;"-6",Matches!$J$2:$J$201,0))-INDEX(Matches!$H$2:$H$201,MATCH($A754&amp;"-6",Matches!$J$2:$J$201,0))),0,IF(N754-O754=INDEX(Matches!$G$2:$G$201,MATCH($A754&amp;"-6",Matches!$J$2:$J$201,0))-INDEX(Matches!$H$2:$H$201,MATCH($A754&amp;"-6",Matches!$J$2:$J$201,0)),3,2))))),""))</f>
        <v/>
      </c>
      <c r="AD754" s="12" t="str">
        <f aca="false">IF(OR($B754="",P754="",Q754=""),"",IFERROR(IF(OR(INDEX(Matches!$I$2:$I$201,MATCH($A754&amp;"-7",Matches!$J$2:$J$201,0))="Void",INDEX(Matches!$G$2:$G$201,MATCH($A754&amp;"-7",Matches!$J$2:$J$201,0))="",INDEX(Matches!$H$2:$H$201,MATCH($A754&amp;"-7",Matches!$J$2:$J$201,0))=""),"",IF(AND($C754&lt;&gt;"",INDEX(Matches!$F$2:$F$201,MATCH($A754&amp;"-7",Matches!$J$2:$J$201,0))&lt;&gt;"",$C754&gt;=INDEX(Matches!$F$2:$F$201,MATCH($A754&amp;"-7",Matches!$J$2:$J$201,0))),"",IF(AND(P754=INDEX(Matches!$G$2:$G$201,MATCH($A754&amp;"-7",Matches!$J$2:$J$201,0)),Q754=INDEX(Matches!$H$2:$H$201,MATCH($A754&amp;"-7",Matches!$J$2:$J$201,0))),5,IF(SIGN(P754-Q754)&lt;&gt;SIGN(INDEX(Matches!$G$2:$G$201,MATCH($A754&amp;"-7",Matches!$J$2:$J$201,0))-INDEX(Matches!$H$2:$H$201,MATCH($A754&amp;"-7",Matches!$J$2:$J$201,0))),0,IF(P754-Q754=INDEX(Matches!$G$2:$G$201,MATCH($A754&amp;"-7",Matches!$J$2:$J$201,0))-INDEX(Matches!$H$2:$H$201,MATCH($A754&amp;"-7",Matches!$J$2:$J$201,0)),3,2))))),""))</f>
        <v/>
      </c>
      <c r="AE754" s="12" t="str">
        <f aca="false">IF(OR($B754="",R754="",S754=""),"",IFERROR(IF(OR(INDEX(Matches!$I$2:$I$201,MATCH($A754&amp;"-8",Matches!$J$2:$J$201,0))="Void",INDEX(Matches!$G$2:$G$201,MATCH($A754&amp;"-8",Matches!$J$2:$J$201,0))="",INDEX(Matches!$H$2:$H$201,MATCH($A754&amp;"-8",Matches!$J$2:$J$201,0))=""),"",IF(AND($C754&lt;&gt;"",INDEX(Matches!$F$2:$F$201,MATCH($A754&amp;"-8",Matches!$J$2:$J$201,0))&lt;&gt;"",$C754&gt;=INDEX(Matches!$F$2:$F$201,MATCH($A754&amp;"-8",Matches!$J$2:$J$201,0))),"",IF(AND(R754=INDEX(Matches!$G$2:$G$201,MATCH($A754&amp;"-8",Matches!$J$2:$J$201,0)),S754=INDEX(Matches!$H$2:$H$201,MATCH($A754&amp;"-8",Matches!$J$2:$J$201,0))),5,IF(SIGN(R754-S754)&lt;&gt;SIGN(INDEX(Matches!$G$2:$G$201,MATCH($A754&amp;"-8",Matches!$J$2:$J$201,0))-INDEX(Matches!$H$2:$H$201,MATCH($A754&amp;"-8",Matches!$J$2:$J$201,0))),0,IF(R754-S754=INDEX(Matches!$G$2:$G$201,MATCH($A754&amp;"-8",Matches!$J$2:$J$201,0))-INDEX(Matches!$H$2:$H$201,MATCH($A754&amp;"-8",Matches!$J$2:$J$201,0)),3,2))))),""))</f>
        <v/>
      </c>
      <c r="AF754" s="12" t="str">
        <f aca="false">IF(OR($B754="",T754="",U754=""),"",IFERROR(IF(OR(INDEX(Matches!$I$2:$I$201,MATCH($A754&amp;"-9",Matches!$J$2:$J$201,0))="Void",INDEX(Matches!$G$2:$G$201,MATCH($A754&amp;"-9",Matches!$J$2:$J$201,0))="",INDEX(Matches!$H$2:$H$201,MATCH($A754&amp;"-9",Matches!$J$2:$J$201,0))=""),"",IF(AND($C754&lt;&gt;"",INDEX(Matches!$F$2:$F$201,MATCH($A754&amp;"-9",Matches!$J$2:$J$201,0))&lt;&gt;"",$C754&gt;=INDEX(Matches!$F$2:$F$201,MATCH($A754&amp;"-9",Matches!$J$2:$J$201,0))),"",IF(AND(T754=INDEX(Matches!$G$2:$G$201,MATCH($A754&amp;"-9",Matches!$J$2:$J$201,0)),U754=INDEX(Matches!$H$2:$H$201,MATCH($A754&amp;"-9",Matches!$J$2:$J$201,0))),5,IF(SIGN(T754-U754)&lt;&gt;SIGN(INDEX(Matches!$G$2:$G$201,MATCH($A754&amp;"-9",Matches!$J$2:$J$201,0))-INDEX(Matches!$H$2:$H$201,MATCH($A754&amp;"-9",Matches!$J$2:$J$201,0))),0,IF(T754-U754=INDEX(Matches!$G$2:$G$201,MATCH($A754&amp;"-9",Matches!$J$2:$J$201,0))-INDEX(Matches!$H$2:$H$201,MATCH($A754&amp;"-9",Matches!$J$2:$J$201,0)),3,2))))),""))</f>
        <v/>
      </c>
      <c r="AG754" s="12" t="str">
        <f aca="false">IF(OR($B754="",V754="",W754=""),"",IFERROR(IF(OR(INDEX(Matches!$I$2:$I$201,MATCH($A754&amp;"-10",Matches!$J$2:$J$201,0))="Void",INDEX(Matches!$G$2:$G$201,MATCH($A754&amp;"-10",Matches!$J$2:$J$201,0))="",INDEX(Matches!$H$2:$H$201,MATCH($A754&amp;"-10",Matches!$J$2:$J$201,0))=""),"",IF(AND($C754&lt;&gt;"",INDEX(Matches!$F$2:$F$201,MATCH($A754&amp;"-10",Matches!$J$2:$J$201,0))&lt;&gt;"",$C754&gt;=INDEX(Matches!$F$2:$F$201,MATCH($A754&amp;"-10",Matches!$J$2:$J$201,0))),"",IF(AND(V754=INDEX(Matches!$G$2:$G$201,MATCH($A754&amp;"-10",Matches!$J$2:$J$201,0)),W754=INDEX(Matches!$H$2:$H$201,MATCH($A754&amp;"-10",Matches!$J$2:$J$201,0))),5,IF(SIGN(V754-W754)&lt;&gt;SIGN(INDEX(Matches!$G$2:$G$201,MATCH($A754&amp;"-10",Matches!$J$2:$J$201,0))-INDEX(Matches!$H$2:$H$201,MATCH($A754&amp;"-10",Matches!$J$2:$J$201,0))),0,IF(V754-W754=INDEX(Matches!$G$2:$G$201,MATCH($A754&amp;"-10",Matches!$J$2:$J$201,0))-INDEX(Matches!$H$2:$H$201,MATCH($A754&amp;"-10",Matches!$J$2:$J$201,0)),3,2))))),""))</f>
        <v/>
      </c>
      <c r="AH754" s="13" t="str">
        <f aca="false">IF($B754="","",SUM(X754:AG754))</f>
        <v/>
      </c>
      <c r="AI754" s="12" t="str">
        <f aca="false">IF($B754="","",COUNTIF(X754:AG754,5))</f>
        <v/>
      </c>
      <c r="AJ754" s="12" t="str">
        <f aca="false">IF($B754="","",COUNTIF(X754:AG754,"&gt;=2"))</f>
        <v/>
      </c>
      <c r="AK754" s="12" t="str">
        <f aca="false">IF($B754="","",COUNT(X754:AG754))</f>
        <v/>
      </c>
    </row>
    <row r="755" customFormat="false" ht="15" hidden="false" customHeight="false" outlineLevel="0" collapsed="false">
      <c r="A755" s="7"/>
      <c r="B755" s="7"/>
      <c r="C755" s="11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12" t="str">
        <f aca="false">IF(OR($B755="",D755="",E755=""),"",IFERROR(IF(OR(INDEX(Matches!$I$2:$I$201,MATCH($A755&amp;"-1",Matches!$J$2:$J$201,0))="Void",INDEX(Matches!$G$2:$G$201,MATCH($A755&amp;"-1",Matches!$J$2:$J$201,0))="",INDEX(Matches!$H$2:$H$201,MATCH($A755&amp;"-1",Matches!$J$2:$J$201,0))=""),"",IF(AND($C755&lt;&gt;"",INDEX(Matches!$F$2:$F$201,MATCH($A755&amp;"-1",Matches!$J$2:$J$201,0))&lt;&gt;"",$C755&gt;=INDEX(Matches!$F$2:$F$201,MATCH($A755&amp;"-1",Matches!$J$2:$J$201,0))),"",IF(AND(D755=INDEX(Matches!$G$2:$G$201,MATCH($A755&amp;"-1",Matches!$J$2:$J$201,0)),E755=INDEX(Matches!$H$2:$H$201,MATCH($A755&amp;"-1",Matches!$J$2:$J$201,0))),5,IF(SIGN(D755-E755)&lt;&gt;SIGN(INDEX(Matches!$G$2:$G$201,MATCH($A755&amp;"-1",Matches!$J$2:$J$201,0))-INDEX(Matches!$H$2:$H$201,MATCH($A755&amp;"-1",Matches!$J$2:$J$201,0))),0,IF(D755-E755=INDEX(Matches!$G$2:$G$201,MATCH($A755&amp;"-1",Matches!$J$2:$J$201,0))-INDEX(Matches!$H$2:$H$201,MATCH($A755&amp;"-1",Matches!$J$2:$J$201,0)),3,2))))),""))</f>
        <v/>
      </c>
      <c r="Y755" s="12" t="str">
        <f aca="false">IF(OR($B755="",F755="",G755=""),"",IFERROR(IF(OR(INDEX(Matches!$I$2:$I$201,MATCH($A755&amp;"-2",Matches!$J$2:$J$201,0))="Void",INDEX(Matches!$G$2:$G$201,MATCH($A755&amp;"-2",Matches!$J$2:$J$201,0))="",INDEX(Matches!$H$2:$H$201,MATCH($A755&amp;"-2",Matches!$J$2:$J$201,0))=""),"",IF(AND($C755&lt;&gt;"",INDEX(Matches!$F$2:$F$201,MATCH($A755&amp;"-2",Matches!$J$2:$J$201,0))&lt;&gt;"",$C755&gt;=INDEX(Matches!$F$2:$F$201,MATCH($A755&amp;"-2",Matches!$J$2:$J$201,0))),"",IF(AND(F755=INDEX(Matches!$G$2:$G$201,MATCH($A755&amp;"-2",Matches!$J$2:$J$201,0)),G755=INDEX(Matches!$H$2:$H$201,MATCH($A755&amp;"-2",Matches!$J$2:$J$201,0))),5,IF(SIGN(F755-G755)&lt;&gt;SIGN(INDEX(Matches!$G$2:$G$201,MATCH($A755&amp;"-2",Matches!$J$2:$J$201,0))-INDEX(Matches!$H$2:$H$201,MATCH($A755&amp;"-2",Matches!$J$2:$J$201,0))),0,IF(F755-G755=INDEX(Matches!$G$2:$G$201,MATCH($A755&amp;"-2",Matches!$J$2:$J$201,0))-INDEX(Matches!$H$2:$H$201,MATCH($A755&amp;"-2",Matches!$J$2:$J$201,0)),3,2))))),""))</f>
        <v/>
      </c>
      <c r="Z755" s="12" t="str">
        <f aca="false">IF(OR($B755="",H755="",I755=""),"",IFERROR(IF(OR(INDEX(Matches!$I$2:$I$201,MATCH($A755&amp;"-3",Matches!$J$2:$J$201,0))="Void",INDEX(Matches!$G$2:$G$201,MATCH($A755&amp;"-3",Matches!$J$2:$J$201,0))="",INDEX(Matches!$H$2:$H$201,MATCH($A755&amp;"-3",Matches!$J$2:$J$201,0))=""),"",IF(AND($C755&lt;&gt;"",INDEX(Matches!$F$2:$F$201,MATCH($A755&amp;"-3",Matches!$J$2:$J$201,0))&lt;&gt;"",$C755&gt;=INDEX(Matches!$F$2:$F$201,MATCH($A755&amp;"-3",Matches!$J$2:$J$201,0))),"",IF(AND(H755=INDEX(Matches!$G$2:$G$201,MATCH($A755&amp;"-3",Matches!$J$2:$J$201,0)),I755=INDEX(Matches!$H$2:$H$201,MATCH($A755&amp;"-3",Matches!$J$2:$J$201,0))),5,IF(SIGN(H755-I755)&lt;&gt;SIGN(INDEX(Matches!$G$2:$G$201,MATCH($A755&amp;"-3",Matches!$J$2:$J$201,0))-INDEX(Matches!$H$2:$H$201,MATCH($A755&amp;"-3",Matches!$J$2:$J$201,0))),0,IF(H755-I755=INDEX(Matches!$G$2:$G$201,MATCH($A755&amp;"-3",Matches!$J$2:$J$201,0))-INDEX(Matches!$H$2:$H$201,MATCH($A755&amp;"-3",Matches!$J$2:$J$201,0)),3,2))))),""))</f>
        <v/>
      </c>
      <c r="AA755" s="12" t="str">
        <f aca="false">IF(OR($B755="",J755="",K755=""),"",IFERROR(IF(OR(INDEX(Matches!$I$2:$I$201,MATCH($A755&amp;"-4",Matches!$J$2:$J$201,0))="Void",INDEX(Matches!$G$2:$G$201,MATCH($A755&amp;"-4",Matches!$J$2:$J$201,0))="",INDEX(Matches!$H$2:$H$201,MATCH($A755&amp;"-4",Matches!$J$2:$J$201,0))=""),"",IF(AND($C755&lt;&gt;"",INDEX(Matches!$F$2:$F$201,MATCH($A755&amp;"-4",Matches!$J$2:$J$201,0))&lt;&gt;"",$C755&gt;=INDEX(Matches!$F$2:$F$201,MATCH($A755&amp;"-4",Matches!$J$2:$J$201,0))),"",IF(AND(J755=INDEX(Matches!$G$2:$G$201,MATCH($A755&amp;"-4",Matches!$J$2:$J$201,0)),K755=INDEX(Matches!$H$2:$H$201,MATCH($A755&amp;"-4",Matches!$J$2:$J$201,0))),5,IF(SIGN(J755-K755)&lt;&gt;SIGN(INDEX(Matches!$G$2:$G$201,MATCH($A755&amp;"-4",Matches!$J$2:$J$201,0))-INDEX(Matches!$H$2:$H$201,MATCH($A755&amp;"-4",Matches!$J$2:$J$201,0))),0,IF(J755-K755=INDEX(Matches!$G$2:$G$201,MATCH($A755&amp;"-4",Matches!$J$2:$J$201,0))-INDEX(Matches!$H$2:$H$201,MATCH($A755&amp;"-4",Matches!$J$2:$J$201,0)),3,2))))),""))</f>
        <v/>
      </c>
      <c r="AB755" s="12" t="str">
        <f aca="false">IF(OR($B755="",L755="",M755=""),"",IFERROR(IF(OR(INDEX(Matches!$I$2:$I$201,MATCH($A755&amp;"-5",Matches!$J$2:$J$201,0))="Void",INDEX(Matches!$G$2:$G$201,MATCH($A755&amp;"-5",Matches!$J$2:$J$201,0))="",INDEX(Matches!$H$2:$H$201,MATCH($A755&amp;"-5",Matches!$J$2:$J$201,0))=""),"",IF(AND($C755&lt;&gt;"",INDEX(Matches!$F$2:$F$201,MATCH($A755&amp;"-5",Matches!$J$2:$J$201,0))&lt;&gt;"",$C755&gt;=INDEX(Matches!$F$2:$F$201,MATCH($A755&amp;"-5",Matches!$J$2:$J$201,0))),"",IF(AND(L755=INDEX(Matches!$G$2:$G$201,MATCH($A755&amp;"-5",Matches!$J$2:$J$201,0)),M755=INDEX(Matches!$H$2:$H$201,MATCH($A755&amp;"-5",Matches!$J$2:$J$201,0))),5,IF(SIGN(L755-M755)&lt;&gt;SIGN(INDEX(Matches!$G$2:$G$201,MATCH($A755&amp;"-5",Matches!$J$2:$J$201,0))-INDEX(Matches!$H$2:$H$201,MATCH($A755&amp;"-5",Matches!$J$2:$J$201,0))),0,IF(L755-M755=INDEX(Matches!$G$2:$G$201,MATCH($A755&amp;"-5",Matches!$J$2:$J$201,0))-INDEX(Matches!$H$2:$H$201,MATCH($A755&amp;"-5",Matches!$J$2:$J$201,0)),3,2))))),""))</f>
        <v/>
      </c>
      <c r="AC755" s="12" t="str">
        <f aca="false">IF(OR($B755="",N755="",O755=""),"",IFERROR(IF(OR(INDEX(Matches!$I$2:$I$201,MATCH($A755&amp;"-6",Matches!$J$2:$J$201,0))="Void",INDEX(Matches!$G$2:$G$201,MATCH($A755&amp;"-6",Matches!$J$2:$J$201,0))="",INDEX(Matches!$H$2:$H$201,MATCH($A755&amp;"-6",Matches!$J$2:$J$201,0))=""),"",IF(AND($C755&lt;&gt;"",INDEX(Matches!$F$2:$F$201,MATCH($A755&amp;"-6",Matches!$J$2:$J$201,0))&lt;&gt;"",$C755&gt;=INDEX(Matches!$F$2:$F$201,MATCH($A755&amp;"-6",Matches!$J$2:$J$201,0))),"",IF(AND(N755=INDEX(Matches!$G$2:$G$201,MATCH($A755&amp;"-6",Matches!$J$2:$J$201,0)),O755=INDEX(Matches!$H$2:$H$201,MATCH($A755&amp;"-6",Matches!$J$2:$J$201,0))),5,IF(SIGN(N755-O755)&lt;&gt;SIGN(INDEX(Matches!$G$2:$G$201,MATCH($A755&amp;"-6",Matches!$J$2:$J$201,0))-INDEX(Matches!$H$2:$H$201,MATCH($A755&amp;"-6",Matches!$J$2:$J$201,0))),0,IF(N755-O755=INDEX(Matches!$G$2:$G$201,MATCH($A755&amp;"-6",Matches!$J$2:$J$201,0))-INDEX(Matches!$H$2:$H$201,MATCH($A755&amp;"-6",Matches!$J$2:$J$201,0)),3,2))))),""))</f>
        <v/>
      </c>
      <c r="AD755" s="12" t="str">
        <f aca="false">IF(OR($B755="",P755="",Q755=""),"",IFERROR(IF(OR(INDEX(Matches!$I$2:$I$201,MATCH($A755&amp;"-7",Matches!$J$2:$J$201,0))="Void",INDEX(Matches!$G$2:$G$201,MATCH($A755&amp;"-7",Matches!$J$2:$J$201,0))="",INDEX(Matches!$H$2:$H$201,MATCH($A755&amp;"-7",Matches!$J$2:$J$201,0))=""),"",IF(AND($C755&lt;&gt;"",INDEX(Matches!$F$2:$F$201,MATCH($A755&amp;"-7",Matches!$J$2:$J$201,0))&lt;&gt;"",$C755&gt;=INDEX(Matches!$F$2:$F$201,MATCH($A755&amp;"-7",Matches!$J$2:$J$201,0))),"",IF(AND(P755=INDEX(Matches!$G$2:$G$201,MATCH($A755&amp;"-7",Matches!$J$2:$J$201,0)),Q755=INDEX(Matches!$H$2:$H$201,MATCH($A755&amp;"-7",Matches!$J$2:$J$201,0))),5,IF(SIGN(P755-Q755)&lt;&gt;SIGN(INDEX(Matches!$G$2:$G$201,MATCH($A755&amp;"-7",Matches!$J$2:$J$201,0))-INDEX(Matches!$H$2:$H$201,MATCH($A755&amp;"-7",Matches!$J$2:$J$201,0))),0,IF(P755-Q755=INDEX(Matches!$G$2:$G$201,MATCH($A755&amp;"-7",Matches!$J$2:$J$201,0))-INDEX(Matches!$H$2:$H$201,MATCH($A755&amp;"-7",Matches!$J$2:$J$201,0)),3,2))))),""))</f>
        <v/>
      </c>
      <c r="AE755" s="12" t="str">
        <f aca="false">IF(OR($B755="",R755="",S755=""),"",IFERROR(IF(OR(INDEX(Matches!$I$2:$I$201,MATCH($A755&amp;"-8",Matches!$J$2:$J$201,0))="Void",INDEX(Matches!$G$2:$G$201,MATCH($A755&amp;"-8",Matches!$J$2:$J$201,0))="",INDEX(Matches!$H$2:$H$201,MATCH($A755&amp;"-8",Matches!$J$2:$J$201,0))=""),"",IF(AND($C755&lt;&gt;"",INDEX(Matches!$F$2:$F$201,MATCH($A755&amp;"-8",Matches!$J$2:$J$201,0))&lt;&gt;"",$C755&gt;=INDEX(Matches!$F$2:$F$201,MATCH($A755&amp;"-8",Matches!$J$2:$J$201,0))),"",IF(AND(R755=INDEX(Matches!$G$2:$G$201,MATCH($A755&amp;"-8",Matches!$J$2:$J$201,0)),S755=INDEX(Matches!$H$2:$H$201,MATCH($A755&amp;"-8",Matches!$J$2:$J$201,0))),5,IF(SIGN(R755-S755)&lt;&gt;SIGN(INDEX(Matches!$G$2:$G$201,MATCH($A755&amp;"-8",Matches!$J$2:$J$201,0))-INDEX(Matches!$H$2:$H$201,MATCH($A755&amp;"-8",Matches!$J$2:$J$201,0))),0,IF(R755-S755=INDEX(Matches!$G$2:$G$201,MATCH($A755&amp;"-8",Matches!$J$2:$J$201,0))-INDEX(Matches!$H$2:$H$201,MATCH($A755&amp;"-8",Matches!$J$2:$J$201,0)),3,2))))),""))</f>
        <v/>
      </c>
      <c r="AF755" s="12" t="str">
        <f aca="false">IF(OR($B755="",T755="",U755=""),"",IFERROR(IF(OR(INDEX(Matches!$I$2:$I$201,MATCH($A755&amp;"-9",Matches!$J$2:$J$201,0))="Void",INDEX(Matches!$G$2:$G$201,MATCH($A755&amp;"-9",Matches!$J$2:$J$201,0))="",INDEX(Matches!$H$2:$H$201,MATCH($A755&amp;"-9",Matches!$J$2:$J$201,0))=""),"",IF(AND($C755&lt;&gt;"",INDEX(Matches!$F$2:$F$201,MATCH($A755&amp;"-9",Matches!$J$2:$J$201,0))&lt;&gt;"",$C755&gt;=INDEX(Matches!$F$2:$F$201,MATCH($A755&amp;"-9",Matches!$J$2:$J$201,0))),"",IF(AND(T755=INDEX(Matches!$G$2:$G$201,MATCH($A755&amp;"-9",Matches!$J$2:$J$201,0)),U755=INDEX(Matches!$H$2:$H$201,MATCH($A755&amp;"-9",Matches!$J$2:$J$201,0))),5,IF(SIGN(T755-U755)&lt;&gt;SIGN(INDEX(Matches!$G$2:$G$201,MATCH($A755&amp;"-9",Matches!$J$2:$J$201,0))-INDEX(Matches!$H$2:$H$201,MATCH($A755&amp;"-9",Matches!$J$2:$J$201,0))),0,IF(T755-U755=INDEX(Matches!$G$2:$G$201,MATCH($A755&amp;"-9",Matches!$J$2:$J$201,0))-INDEX(Matches!$H$2:$H$201,MATCH($A755&amp;"-9",Matches!$J$2:$J$201,0)),3,2))))),""))</f>
        <v/>
      </c>
      <c r="AG755" s="12" t="str">
        <f aca="false">IF(OR($B755="",V755="",W755=""),"",IFERROR(IF(OR(INDEX(Matches!$I$2:$I$201,MATCH($A755&amp;"-10",Matches!$J$2:$J$201,0))="Void",INDEX(Matches!$G$2:$G$201,MATCH($A755&amp;"-10",Matches!$J$2:$J$201,0))="",INDEX(Matches!$H$2:$H$201,MATCH($A755&amp;"-10",Matches!$J$2:$J$201,0))=""),"",IF(AND($C755&lt;&gt;"",INDEX(Matches!$F$2:$F$201,MATCH($A755&amp;"-10",Matches!$J$2:$J$201,0))&lt;&gt;"",$C755&gt;=INDEX(Matches!$F$2:$F$201,MATCH($A755&amp;"-10",Matches!$J$2:$J$201,0))),"",IF(AND(V755=INDEX(Matches!$G$2:$G$201,MATCH($A755&amp;"-10",Matches!$J$2:$J$201,0)),W755=INDEX(Matches!$H$2:$H$201,MATCH($A755&amp;"-10",Matches!$J$2:$J$201,0))),5,IF(SIGN(V755-W755)&lt;&gt;SIGN(INDEX(Matches!$G$2:$G$201,MATCH($A755&amp;"-10",Matches!$J$2:$J$201,0))-INDEX(Matches!$H$2:$H$201,MATCH($A755&amp;"-10",Matches!$J$2:$J$201,0))),0,IF(V755-W755=INDEX(Matches!$G$2:$G$201,MATCH($A755&amp;"-10",Matches!$J$2:$J$201,0))-INDEX(Matches!$H$2:$H$201,MATCH($A755&amp;"-10",Matches!$J$2:$J$201,0)),3,2))))),""))</f>
        <v/>
      </c>
      <c r="AH755" s="13" t="str">
        <f aca="false">IF($B755="","",SUM(X755:AG755))</f>
        <v/>
      </c>
      <c r="AI755" s="12" t="str">
        <f aca="false">IF($B755="","",COUNTIF(X755:AG755,5))</f>
        <v/>
      </c>
      <c r="AJ755" s="12" t="str">
        <f aca="false">IF($B755="","",COUNTIF(X755:AG755,"&gt;=2"))</f>
        <v/>
      </c>
      <c r="AK755" s="12" t="str">
        <f aca="false">IF($B755="","",COUNT(X755:AG755))</f>
        <v/>
      </c>
    </row>
    <row r="756" customFormat="false" ht="15" hidden="false" customHeight="false" outlineLevel="0" collapsed="false">
      <c r="A756" s="7"/>
      <c r="B756" s="7"/>
      <c r="C756" s="11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12" t="str">
        <f aca="false">IF(OR($B756="",D756="",E756=""),"",IFERROR(IF(OR(INDEX(Matches!$I$2:$I$201,MATCH($A756&amp;"-1",Matches!$J$2:$J$201,0))="Void",INDEX(Matches!$G$2:$G$201,MATCH($A756&amp;"-1",Matches!$J$2:$J$201,0))="",INDEX(Matches!$H$2:$H$201,MATCH($A756&amp;"-1",Matches!$J$2:$J$201,0))=""),"",IF(AND($C756&lt;&gt;"",INDEX(Matches!$F$2:$F$201,MATCH($A756&amp;"-1",Matches!$J$2:$J$201,0))&lt;&gt;"",$C756&gt;=INDEX(Matches!$F$2:$F$201,MATCH($A756&amp;"-1",Matches!$J$2:$J$201,0))),"",IF(AND(D756=INDEX(Matches!$G$2:$G$201,MATCH($A756&amp;"-1",Matches!$J$2:$J$201,0)),E756=INDEX(Matches!$H$2:$H$201,MATCH($A756&amp;"-1",Matches!$J$2:$J$201,0))),5,IF(SIGN(D756-E756)&lt;&gt;SIGN(INDEX(Matches!$G$2:$G$201,MATCH($A756&amp;"-1",Matches!$J$2:$J$201,0))-INDEX(Matches!$H$2:$H$201,MATCH($A756&amp;"-1",Matches!$J$2:$J$201,0))),0,IF(D756-E756=INDEX(Matches!$G$2:$G$201,MATCH($A756&amp;"-1",Matches!$J$2:$J$201,0))-INDEX(Matches!$H$2:$H$201,MATCH($A756&amp;"-1",Matches!$J$2:$J$201,0)),3,2))))),""))</f>
        <v/>
      </c>
      <c r="Y756" s="12" t="str">
        <f aca="false">IF(OR($B756="",F756="",G756=""),"",IFERROR(IF(OR(INDEX(Matches!$I$2:$I$201,MATCH($A756&amp;"-2",Matches!$J$2:$J$201,0))="Void",INDEX(Matches!$G$2:$G$201,MATCH($A756&amp;"-2",Matches!$J$2:$J$201,0))="",INDEX(Matches!$H$2:$H$201,MATCH($A756&amp;"-2",Matches!$J$2:$J$201,0))=""),"",IF(AND($C756&lt;&gt;"",INDEX(Matches!$F$2:$F$201,MATCH($A756&amp;"-2",Matches!$J$2:$J$201,0))&lt;&gt;"",$C756&gt;=INDEX(Matches!$F$2:$F$201,MATCH($A756&amp;"-2",Matches!$J$2:$J$201,0))),"",IF(AND(F756=INDEX(Matches!$G$2:$G$201,MATCH($A756&amp;"-2",Matches!$J$2:$J$201,0)),G756=INDEX(Matches!$H$2:$H$201,MATCH($A756&amp;"-2",Matches!$J$2:$J$201,0))),5,IF(SIGN(F756-G756)&lt;&gt;SIGN(INDEX(Matches!$G$2:$G$201,MATCH($A756&amp;"-2",Matches!$J$2:$J$201,0))-INDEX(Matches!$H$2:$H$201,MATCH($A756&amp;"-2",Matches!$J$2:$J$201,0))),0,IF(F756-G756=INDEX(Matches!$G$2:$G$201,MATCH($A756&amp;"-2",Matches!$J$2:$J$201,0))-INDEX(Matches!$H$2:$H$201,MATCH($A756&amp;"-2",Matches!$J$2:$J$201,0)),3,2))))),""))</f>
        <v/>
      </c>
      <c r="Z756" s="12" t="str">
        <f aca="false">IF(OR($B756="",H756="",I756=""),"",IFERROR(IF(OR(INDEX(Matches!$I$2:$I$201,MATCH($A756&amp;"-3",Matches!$J$2:$J$201,0))="Void",INDEX(Matches!$G$2:$G$201,MATCH($A756&amp;"-3",Matches!$J$2:$J$201,0))="",INDEX(Matches!$H$2:$H$201,MATCH($A756&amp;"-3",Matches!$J$2:$J$201,0))=""),"",IF(AND($C756&lt;&gt;"",INDEX(Matches!$F$2:$F$201,MATCH($A756&amp;"-3",Matches!$J$2:$J$201,0))&lt;&gt;"",$C756&gt;=INDEX(Matches!$F$2:$F$201,MATCH($A756&amp;"-3",Matches!$J$2:$J$201,0))),"",IF(AND(H756=INDEX(Matches!$G$2:$G$201,MATCH($A756&amp;"-3",Matches!$J$2:$J$201,0)),I756=INDEX(Matches!$H$2:$H$201,MATCH($A756&amp;"-3",Matches!$J$2:$J$201,0))),5,IF(SIGN(H756-I756)&lt;&gt;SIGN(INDEX(Matches!$G$2:$G$201,MATCH($A756&amp;"-3",Matches!$J$2:$J$201,0))-INDEX(Matches!$H$2:$H$201,MATCH($A756&amp;"-3",Matches!$J$2:$J$201,0))),0,IF(H756-I756=INDEX(Matches!$G$2:$G$201,MATCH($A756&amp;"-3",Matches!$J$2:$J$201,0))-INDEX(Matches!$H$2:$H$201,MATCH($A756&amp;"-3",Matches!$J$2:$J$201,0)),3,2))))),""))</f>
        <v/>
      </c>
      <c r="AA756" s="12" t="str">
        <f aca="false">IF(OR($B756="",J756="",K756=""),"",IFERROR(IF(OR(INDEX(Matches!$I$2:$I$201,MATCH($A756&amp;"-4",Matches!$J$2:$J$201,0))="Void",INDEX(Matches!$G$2:$G$201,MATCH($A756&amp;"-4",Matches!$J$2:$J$201,0))="",INDEX(Matches!$H$2:$H$201,MATCH($A756&amp;"-4",Matches!$J$2:$J$201,0))=""),"",IF(AND($C756&lt;&gt;"",INDEX(Matches!$F$2:$F$201,MATCH($A756&amp;"-4",Matches!$J$2:$J$201,0))&lt;&gt;"",$C756&gt;=INDEX(Matches!$F$2:$F$201,MATCH($A756&amp;"-4",Matches!$J$2:$J$201,0))),"",IF(AND(J756=INDEX(Matches!$G$2:$G$201,MATCH($A756&amp;"-4",Matches!$J$2:$J$201,0)),K756=INDEX(Matches!$H$2:$H$201,MATCH($A756&amp;"-4",Matches!$J$2:$J$201,0))),5,IF(SIGN(J756-K756)&lt;&gt;SIGN(INDEX(Matches!$G$2:$G$201,MATCH($A756&amp;"-4",Matches!$J$2:$J$201,0))-INDEX(Matches!$H$2:$H$201,MATCH($A756&amp;"-4",Matches!$J$2:$J$201,0))),0,IF(J756-K756=INDEX(Matches!$G$2:$G$201,MATCH($A756&amp;"-4",Matches!$J$2:$J$201,0))-INDEX(Matches!$H$2:$H$201,MATCH($A756&amp;"-4",Matches!$J$2:$J$201,0)),3,2))))),""))</f>
        <v/>
      </c>
      <c r="AB756" s="12" t="str">
        <f aca="false">IF(OR($B756="",L756="",M756=""),"",IFERROR(IF(OR(INDEX(Matches!$I$2:$I$201,MATCH($A756&amp;"-5",Matches!$J$2:$J$201,0))="Void",INDEX(Matches!$G$2:$G$201,MATCH($A756&amp;"-5",Matches!$J$2:$J$201,0))="",INDEX(Matches!$H$2:$H$201,MATCH($A756&amp;"-5",Matches!$J$2:$J$201,0))=""),"",IF(AND($C756&lt;&gt;"",INDEX(Matches!$F$2:$F$201,MATCH($A756&amp;"-5",Matches!$J$2:$J$201,0))&lt;&gt;"",$C756&gt;=INDEX(Matches!$F$2:$F$201,MATCH($A756&amp;"-5",Matches!$J$2:$J$201,0))),"",IF(AND(L756=INDEX(Matches!$G$2:$G$201,MATCH($A756&amp;"-5",Matches!$J$2:$J$201,0)),M756=INDEX(Matches!$H$2:$H$201,MATCH($A756&amp;"-5",Matches!$J$2:$J$201,0))),5,IF(SIGN(L756-M756)&lt;&gt;SIGN(INDEX(Matches!$G$2:$G$201,MATCH($A756&amp;"-5",Matches!$J$2:$J$201,0))-INDEX(Matches!$H$2:$H$201,MATCH($A756&amp;"-5",Matches!$J$2:$J$201,0))),0,IF(L756-M756=INDEX(Matches!$G$2:$G$201,MATCH($A756&amp;"-5",Matches!$J$2:$J$201,0))-INDEX(Matches!$H$2:$H$201,MATCH($A756&amp;"-5",Matches!$J$2:$J$201,0)),3,2))))),""))</f>
        <v/>
      </c>
      <c r="AC756" s="12" t="str">
        <f aca="false">IF(OR($B756="",N756="",O756=""),"",IFERROR(IF(OR(INDEX(Matches!$I$2:$I$201,MATCH($A756&amp;"-6",Matches!$J$2:$J$201,0))="Void",INDEX(Matches!$G$2:$G$201,MATCH($A756&amp;"-6",Matches!$J$2:$J$201,0))="",INDEX(Matches!$H$2:$H$201,MATCH($A756&amp;"-6",Matches!$J$2:$J$201,0))=""),"",IF(AND($C756&lt;&gt;"",INDEX(Matches!$F$2:$F$201,MATCH($A756&amp;"-6",Matches!$J$2:$J$201,0))&lt;&gt;"",$C756&gt;=INDEX(Matches!$F$2:$F$201,MATCH($A756&amp;"-6",Matches!$J$2:$J$201,0))),"",IF(AND(N756=INDEX(Matches!$G$2:$G$201,MATCH($A756&amp;"-6",Matches!$J$2:$J$201,0)),O756=INDEX(Matches!$H$2:$H$201,MATCH($A756&amp;"-6",Matches!$J$2:$J$201,0))),5,IF(SIGN(N756-O756)&lt;&gt;SIGN(INDEX(Matches!$G$2:$G$201,MATCH($A756&amp;"-6",Matches!$J$2:$J$201,0))-INDEX(Matches!$H$2:$H$201,MATCH($A756&amp;"-6",Matches!$J$2:$J$201,0))),0,IF(N756-O756=INDEX(Matches!$G$2:$G$201,MATCH($A756&amp;"-6",Matches!$J$2:$J$201,0))-INDEX(Matches!$H$2:$H$201,MATCH($A756&amp;"-6",Matches!$J$2:$J$201,0)),3,2))))),""))</f>
        <v/>
      </c>
      <c r="AD756" s="12" t="str">
        <f aca="false">IF(OR($B756="",P756="",Q756=""),"",IFERROR(IF(OR(INDEX(Matches!$I$2:$I$201,MATCH($A756&amp;"-7",Matches!$J$2:$J$201,0))="Void",INDEX(Matches!$G$2:$G$201,MATCH($A756&amp;"-7",Matches!$J$2:$J$201,0))="",INDEX(Matches!$H$2:$H$201,MATCH($A756&amp;"-7",Matches!$J$2:$J$201,0))=""),"",IF(AND($C756&lt;&gt;"",INDEX(Matches!$F$2:$F$201,MATCH($A756&amp;"-7",Matches!$J$2:$J$201,0))&lt;&gt;"",$C756&gt;=INDEX(Matches!$F$2:$F$201,MATCH($A756&amp;"-7",Matches!$J$2:$J$201,0))),"",IF(AND(P756=INDEX(Matches!$G$2:$G$201,MATCH($A756&amp;"-7",Matches!$J$2:$J$201,0)),Q756=INDEX(Matches!$H$2:$H$201,MATCH($A756&amp;"-7",Matches!$J$2:$J$201,0))),5,IF(SIGN(P756-Q756)&lt;&gt;SIGN(INDEX(Matches!$G$2:$G$201,MATCH($A756&amp;"-7",Matches!$J$2:$J$201,0))-INDEX(Matches!$H$2:$H$201,MATCH($A756&amp;"-7",Matches!$J$2:$J$201,0))),0,IF(P756-Q756=INDEX(Matches!$G$2:$G$201,MATCH($A756&amp;"-7",Matches!$J$2:$J$201,0))-INDEX(Matches!$H$2:$H$201,MATCH($A756&amp;"-7",Matches!$J$2:$J$201,0)),3,2))))),""))</f>
        <v/>
      </c>
      <c r="AE756" s="12" t="str">
        <f aca="false">IF(OR($B756="",R756="",S756=""),"",IFERROR(IF(OR(INDEX(Matches!$I$2:$I$201,MATCH($A756&amp;"-8",Matches!$J$2:$J$201,0))="Void",INDEX(Matches!$G$2:$G$201,MATCH($A756&amp;"-8",Matches!$J$2:$J$201,0))="",INDEX(Matches!$H$2:$H$201,MATCH($A756&amp;"-8",Matches!$J$2:$J$201,0))=""),"",IF(AND($C756&lt;&gt;"",INDEX(Matches!$F$2:$F$201,MATCH($A756&amp;"-8",Matches!$J$2:$J$201,0))&lt;&gt;"",$C756&gt;=INDEX(Matches!$F$2:$F$201,MATCH($A756&amp;"-8",Matches!$J$2:$J$201,0))),"",IF(AND(R756=INDEX(Matches!$G$2:$G$201,MATCH($A756&amp;"-8",Matches!$J$2:$J$201,0)),S756=INDEX(Matches!$H$2:$H$201,MATCH($A756&amp;"-8",Matches!$J$2:$J$201,0))),5,IF(SIGN(R756-S756)&lt;&gt;SIGN(INDEX(Matches!$G$2:$G$201,MATCH($A756&amp;"-8",Matches!$J$2:$J$201,0))-INDEX(Matches!$H$2:$H$201,MATCH($A756&amp;"-8",Matches!$J$2:$J$201,0))),0,IF(R756-S756=INDEX(Matches!$G$2:$G$201,MATCH($A756&amp;"-8",Matches!$J$2:$J$201,0))-INDEX(Matches!$H$2:$H$201,MATCH($A756&amp;"-8",Matches!$J$2:$J$201,0)),3,2))))),""))</f>
        <v/>
      </c>
      <c r="AF756" s="12" t="str">
        <f aca="false">IF(OR($B756="",T756="",U756=""),"",IFERROR(IF(OR(INDEX(Matches!$I$2:$I$201,MATCH($A756&amp;"-9",Matches!$J$2:$J$201,0))="Void",INDEX(Matches!$G$2:$G$201,MATCH($A756&amp;"-9",Matches!$J$2:$J$201,0))="",INDEX(Matches!$H$2:$H$201,MATCH($A756&amp;"-9",Matches!$J$2:$J$201,0))=""),"",IF(AND($C756&lt;&gt;"",INDEX(Matches!$F$2:$F$201,MATCH($A756&amp;"-9",Matches!$J$2:$J$201,0))&lt;&gt;"",$C756&gt;=INDEX(Matches!$F$2:$F$201,MATCH($A756&amp;"-9",Matches!$J$2:$J$201,0))),"",IF(AND(T756=INDEX(Matches!$G$2:$G$201,MATCH($A756&amp;"-9",Matches!$J$2:$J$201,0)),U756=INDEX(Matches!$H$2:$H$201,MATCH($A756&amp;"-9",Matches!$J$2:$J$201,0))),5,IF(SIGN(T756-U756)&lt;&gt;SIGN(INDEX(Matches!$G$2:$G$201,MATCH($A756&amp;"-9",Matches!$J$2:$J$201,0))-INDEX(Matches!$H$2:$H$201,MATCH($A756&amp;"-9",Matches!$J$2:$J$201,0))),0,IF(T756-U756=INDEX(Matches!$G$2:$G$201,MATCH($A756&amp;"-9",Matches!$J$2:$J$201,0))-INDEX(Matches!$H$2:$H$201,MATCH($A756&amp;"-9",Matches!$J$2:$J$201,0)),3,2))))),""))</f>
        <v/>
      </c>
      <c r="AG756" s="12" t="str">
        <f aca="false">IF(OR($B756="",V756="",W756=""),"",IFERROR(IF(OR(INDEX(Matches!$I$2:$I$201,MATCH($A756&amp;"-10",Matches!$J$2:$J$201,0))="Void",INDEX(Matches!$G$2:$G$201,MATCH($A756&amp;"-10",Matches!$J$2:$J$201,0))="",INDEX(Matches!$H$2:$H$201,MATCH($A756&amp;"-10",Matches!$J$2:$J$201,0))=""),"",IF(AND($C756&lt;&gt;"",INDEX(Matches!$F$2:$F$201,MATCH($A756&amp;"-10",Matches!$J$2:$J$201,0))&lt;&gt;"",$C756&gt;=INDEX(Matches!$F$2:$F$201,MATCH($A756&amp;"-10",Matches!$J$2:$J$201,0))),"",IF(AND(V756=INDEX(Matches!$G$2:$G$201,MATCH($A756&amp;"-10",Matches!$J$2:$J$201,0)),W756=INDEX(Matches!$H$2:$H$201,MATCH($A756&amp;"-10",Matches!$J$2:$J$201,0))),5,IF(SIGN(V756-W756)&lt;&gt;SIGN(INDEX(Matches!$G$2:$G$201,MATCH($A756&amp;"-10",Matches!$J$2:$J$201,0))-INDEX(Matches!$H$2:$H$201,MATCH($A756&amp;"-10",Matches!$J$2:$J$201,0))),0,IF(V756-W756=INDEX(Matches!$G$2:$G$201,MATCH($A756&amp;"-10",Matches!$J$2:$J$201,0))-INDEX(Matches!$H$2:$H$201,MATCH($A756&amp;"-10",Matches!$J$2:$J$201,0)),3,2))))),""))</f>
        <v/>
      </c>
      <c r="AH756" s="13" t="str">
        <f aca="false">IF($B756="","",SUM(X756:AG756))</f>
        <v/>
      </c>
      <c r="AI756" s="12" t="str">
        <f aca="false">IF($B756="","",COUNTIF(X756:AG756,5))</f>
        <v/>
      </c>
      <c r="AJ756" s="12" t="str">
        <f aca="false">IF($B756="","",COUNTIF(X756:AG756,"&gt;=2"))</f>
        <v/>
      </c>
      <c r="AK756" s="12" t="str">
        <f aca="false">IF($B756="","",COUNT(X756:AG756))</f>
        <v/>
      </c>
    </row>
    <row r="757" customFormat="false" ht="15" hidden="false" customHeight="false" outlineLevel="0" collapsed="false">
      <c r="A757" s="7"/>
      <c r="B757" s="7"/>
      <c r="C757" s="11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12" t="str">
        <f aca="false">IF(OR($B757="",D757="",E757=""),"",IFERROR(IF(OR(INDEX(Matches!$I$2:$I$201,MATCH($A757&amp;"-1",Matches!$J$2:$J$201,0))="Void",INDEX(Matches!$G$2:$G$201,MATCH($A757&amp;"-1",Matches!$J$2:$J$201,0))="",INDEX(Matches!$H$2:$H$201,MATCH($A757&amp;"-1",Matches!$J$2:$J$201,0))=""),"",IF(AND($C757&lt;&gt;"",INDEX(Matches!$F$2:$F$201,MATCH($A757&amp;"-1",Matches!$J$2:$J$201,0))&lt;&gt;"",$C757&gt;=INDEX(Matches!$F$2:$F$201,MATCH($A757&amp;"-1",Matches!$J$2:$J$201,0))),"",IF(AND(D757=INDEX(Matches!$G$2:$G$201,MATCH($A757&amp;"-1",Matches!$J$2:$J$201,0)),E757=INDEX(Matches!$H$2:$H$201,MATCH($A757&amp;"-1",Matches!$J$2:$J$201,0))),5,IF(SIGN(D757-E757)&lt;&gt;SIGN(INDEX(Matches!$G$2:$G$201,MATCH($A757&amp;"-1",Matches!$J$2:$J$201,0))-INDEX(Matches!$H$2:$H$201,MATCH($A757&amp;"-1",Matches!$J$2:$J$201,0))),0,IF(D757-E757=INDEX(Matches!$G$2:$G$201,MATCH($A757&amp;"-1",Matches!$J$2:$J$201,0))-INDEX(Matches!$H$2:$H$201,MATCH($A757&amp;"-1",Matches!$J$2:$J$201,0)),3,2))))),""))</f>
        <v/>
      </c>
      <c r="Y757" s="12" t="str">
        <f aca="false">IF(OR($B757="",F757="",G757=""),"",IFERROR(IF(OR(INDEX(Matches!$I$2:$I$201,MATCH($A757&amp;"-2",Matches!$J$2:$J$201,0))="Void",INDEX(Matches!$G$2:$G$201,MATCH($A757&amp;"-2",Matches!$J$2:$J$201,0))="",INDEX(Matches!$H$2:$H$201,MATCH($A757&amp;"-2",Matches!$J$2:$J$201,0))=""),"",IF(AND($C757&lt;&gt;"",INDEX(Matches!$F$2:$F$201,MATCH($A757&amp;"-2",Matches!$J$2:$J$201,0))&lt;&gt;"",$C757&gt;=INDEX(Matches!$F$2:$F$201,MATCH($A757&amp;"-2",Matches!$J$2:$J$201,0))),"",IF(AND(F757=INDEX(Matches!$G$2:$G$201,MATCH($A757&amp;"-2",Matches!$J$2:$J$201,0)),G757=INDEX(Matches!$H$2:$H$201,MATCH($A757&amp;"-2",Matches!$J$2:$J$201,0))),5,IF(SIGN(F757-G757)&lt;&gt;SIGN(INDEX(Matches!$G$2:$G$201,MATCH($A757&amp;"-2",Matches!$J$2:$J$201,0))-INDEX(Matches!$H$2:$H$201,MATCH($A757&amp;"-2",Matches!$J$2:$J$201,0))),0,IF(F757-G757=INDEX(Matches!$G$2:$G$201,MATCH($A757&amp;"-2",Matches!$J$2:$J$201,0))-INDEX(Matches!$H$2:$H$201,MATCH($A757&amp;"-2",Matches!$J$2:$J$201,0)),3,2))))),""))</f>
        <v/>
      </c>
      <c r="Z757" s="12" t="str">
        <f aca="false">IF(OR($B757="",H757="",I757=""),"",IFERROR(IF(OR(INDEX(Matches!$I$2:$I$201,MATCH($A757&amp;"-3",Matches!$J$2:$J$201,0))="Void",INDEX(Matches!$G$2:$G$201,MATCH($A757&amp;"-3",Matches!$J$2:$J$201,0))="",INDEX(Matches!$H$2:$H$201,MATCH($A757&amp;"-3",Matches!$J$2:$J$201,0))=""),"",IF(AND($C757&lt;&gt;"",INDEX(Matches!$F$2:$F$201,MATCH($A757&amp;"-3",Matches!$J$2:$J$201,0))&lt;&gt;"",$C757&gt;=INDEX(Matches!$F$2:$F$201,MATCH($A757&amp;"-3",Matches!$J$2:$J$201,0))),"",IF(AND(H757=INDEX(Matches!$G$2:$G$201,MATCH($A757&amp;"-3",Matches!$J$2:$J$201,0)),I757=INDEX(Matches!$H$2:$H$201,MATCH($A757&amp;"-3",Matches!$J$2:$J$201,0))),5,IF(SIGN(H757-I757)&lt;&gt;SIGN(INDEX(Matches!$G$2:$G$201,MATCH($A757&amp;"-3",Matches!$J$2:$J$201,0))-INDEX(Matches!$H$2:$H$201,MATCH($A757&amp;"-3",Matches!$J$2:$J$201,0))),0,IF(H757-I757=INDEX(Matches!$G$2:$G$201,MATCH($A757&amp;"-3",Matches!$J$2:$J$201,0))-INDEX(Matches!$H$2:$H$201,MATCH($A757&amp;"-3",Matches!$J$2:$J$201,0)),3,2))))),""))</f>
        <v/>
      </c>
      <c r="AA757" s="12" t="str">
        <f aca="false">IF(OR($B757="",J757="",K757=""),"",IFERROR(IF(OR(INDEX(Matches!$I$2:$I$201,MATCH($A757&amp;"-4",Matches!$J$2:$J$201,0))="Void",INDEX(Matches!$G$2:$G$201,MATCH($A757&amp;"-4",Matches!$J$2:$J$201,0))="",INDEX(Matches!$H$2:$H$201,MATCH($A757&amp;"-4",Matches!$J$2:$J$201,0))=""),"",IF(AND($C757&lt;&gt;"",INDEX(Matches!$F$2:$F$201,MATCH($A757&amp;"-4",Matches!$J$2:$J$201,0))&lt;&gt;"",$C757&gt;=INDEX(Matches!$F$2:$F$201,MATCH($A757&amp;"-4",Matches!$J$2:$J$201,0))),"",IF(AND(J757=INDEX(Matches!$G$2:$G$201,MATCH($A757&amp;"-4",Matches!$J$2:$J$201,0)),K757=INDEX(Matches!$H$2:$H$201,MATCH($A757&amp;"-4",Matches!$J$2:$J$201,0))),5,IF(SIGN(J757-K757)&lt;&gt;SIGN(INDEX(Matches!$G$2:$G$201,MATCH($A757&amp;"-4",Matches!$J$2:$J$201,0))-INDEX(Matches!$H$2:$H$201,MATCH($A757&amp;"-4",Matches!$J$2:$J$201,0))),0,IF(J757-K757=INDEX(Matches!$G$2:$G$201,MATCH($A757&amp;"-4",Matches!$J$2:$J$201,0))-INDEX(Matches!$H$2:$H$201,MATCH($A757&amp;"-4",Matches!$J$2:$J$201,0)),3,2))))),""))</f>
        <v/>
      </c>
      <c r="AB757" s="12" t="str">
        <f aca="false">IF(OR($B757="",L757="",M757=""),"",IFERROR(IF(OR(INDEX(Matches!$I$2:$I$201,MATCH($A757&amp;"-5",Matches!$J$2:$J$201,0))="Void",INDEX(Matches!$G$2:$G$201,MATCH($A757&amp;"-5",Matches!$J$2:$J$201,0))="",INDEX(Matches!$H$2:$H$201,MATCH($A757&amp;"-5",Matches!$J$2:$J$201,0))=""),"",IF(AND($C757&lt;&gt;"",INDEX(Matches!$F$2:$F$201,MATCH($A757&amp;"-5",Matches!$J$2:$J$201,0))&lt;&gt;"",$C757&gt;=INDEX(Matches!$F$2:$F$201,MATCH($A757&amp;"-5",Matches!$J$2:$J$201,0))),"",IF(AND(L757=INDEX(Matches!$G$2:$G$201,MATCH($A757&amp;"-5",Matches!$J$2:$J$201,0)),M757=INDEX(Matches!$H$2:$H$201,MATCH($A757&amp;"-5",Matches!$J$2:$J$201,0))),5,IF(SIGN(L757-M757)&lt;&gt;SIGN(INDEX(Matches!$G$2:$G$201,MATCH($A757&amp;"-5",Matches!$J$2:$J$201,0))-INDEX(Matches!$H$2:$H$201,MATCH($A757&amp;"-5",Matches!$J$2:$J$201,0))),0,IF(L757-M757=INDEX(Matches!$G$2:$G$201,MATCH($A757&amp;"-5",Matches!$J$2:$J$201,0))-INDEX(Matches!$H$2:$H$201,MATCH($A757&amp;"-5",Matches!$J$2:$J$201,0)),3,2))))),""))</f>
        <v/>
      </c>
      <c r="AC757" s="12" t="str">
        <f aca="false">IF(OR($B757="",N757="",O757=""),"",IFERROR(IF(OR(INDEX(Matches!$I$2:$I$201,MATCH($A757&amp;"-6",Matches!$J$2:$J$201,0))="Void",INDEX(Matches!$G$2:$G$201,MATCH($A757&amp;"-6",Matches!$J$2:$J$201,0))="",INDEX(Matches!$H$2:$H$201,MATCH($A757&amp;"-6",Matches!$J$2:$J$201,0))=""),"",IF(AND($C757&lt;&gt;"",INDEX(Matches!$F$2:$F$201,MATCH($A757&amp;"-6",Matches!$J$2:$J$201,0))&lt;&gt;"",$C757&gt;=INDEX(Matches!$F$2:$F$201,MATCH($A757&amp;"-6",Matches!$J$2:$J$201,0))),"",IF(AND(N757=INDEX(Matches!$G$2:$G$201,MATCH($A757&amp;"-6",Matches!$J$2:$J$201,0)),O757=INDEX(Matches!$H$2:$H$201,MATCH($A757&amp;"-6",Matches!$J$2:$J$201,0))),5,IF(SIGN(N757-O757)&lt;&gt;SIGN(INDEX(Matches!$G$2:$G$201,MATCH($A757&amp;"-6",Matches!$J$2:$J$201,0))-INDEX(Matches!$H$2:$H$201,MATCH($A757&amp;"-6",Matches!$J$2:$J$201,0))),0,IF(N757-O757=INDEX(Matches!$G$2:$G$201,MATCH($A757&amp;"-6",Matches!$J$2:$J$201,0))-INDEX(Matches!$H$2:$H$201,MATCH($A757&amp;"-6",Matches!$J$2:$J$201,0)),3,2))))),""))</f>
        <v/>
      </c>
      <c r="AD757" s="12" t="str">
        <f aca="false">IF(OR($B757="",P757="",Q757=""),"",IFERROR(IF(OR(INDEX(Matches!$I$2:$I$201,MATCH($A757&amp;"-7",Matches!$J$2:$J$201,0))="Void",INDEX(Matches!$G$2:$G$201,MATCH($A757&amp;"-7",Matches!$J$2:$J$201,0))="",INDEX(Matches!$H$2:$H$201,MATCH($A757&amp;"-7",Matches!$J$2:$J$201,0))=""),"",IF(AND($C757&lt;&gt;"",INDEX(Matches!$F$2:$F$201,MATCH($A757&amp;"-7",Matches!$J$2:$J$201,0))&lt;&gt;"",$C757&gt;=INDEX(Matches!$F$2:$F$201,MATCH($A757&amp;"-7",Matches!$J$2:$J$201,0))),"",IF(AND(P757=INDEX(Matches!$G$2:$G$201,MATCH($A757&amp;"-7",Matches!$J$2:$J$201,0)),Q757=INDEX(Matches!$H$2:$H$201,MATCH($A757&amp;"-7",Matches!$J$2:$J$201,0))),5,IF(SIGN(P757-Q757)&lt;&gt;SIGN(INDEX(Matches!$G$2:$G$201,MATCH($A757&amp;"-7",Matches!$J$2:$J$201,0))-INDEX(Matches!$H$2:$H$201,MATCH($A757&amp;"-7",Matches!$J$2:$J$201,0))),0,IF(P757-Q757=INDEX(Matches!$G$2:$G$201,MATCH($A757&amp;"-7",Matches!$J$2:$J$201,0))-INDEX(Matches!$H$2:$H$201,MATCH($A757&amp;"-7",Matches!$J$2:$J$201,0)),3,2))))),""))</f>
        <v/>
      </c>
      <c r="AE757" s="12" t="str">
        <f aca="false">IF(OR($B757="",R757="",S757=""),"",IFERROR(IF(OR(INDEX(Matches!$I$2:$I$201,MATCH($A757&amp;"-8",Matches!$J$2:$J$201,0))="Void",INDEX(Matches!$G$2:$G$201,MATCH($A757&amp;"-8",Matches!$J$2:$J$201,0))="",INDEX(Matches!$H$2:$H$201,MATCH($A757&amp;"-8",Matches!$J$2:$J$201,0))=""),"",IF(AND($C757&lt;&gt;"",INDEX(Matches!$F$2:$F$201,MATCH($A757&amp;"-8",Matches!$J$2:$J$201,0))&lt;&gt;"",$C757&gt;=INDEX(Matches!$F$2:$F$201,MATCH($A757&amp;"-8",Matches!$J$2:$J$201,0))),"",IF(AND(R757=INDEX(Matches!$G$2:$G$201,MATCH($A757&amp;"-8",Matches!$J$2:$J$201,0)),S757=INDEX(Matches!$H$2:$H$201,MATCH($A757&amp;"-8",Matches!$J$2:$J$201,0))),5,IF(SIGN(R757-S757)&lt;&gt;SIGN(INDEX(Matches!$G$2:$G$201,MATCH($A757&amp;"-8",Matches!$J$2:$J$201,0))-INDEX(Matches!$H$2:$H$201,MATCH($A757&amp;"-8",Matches!$J$2:$J$201,0))),0,IF(R757-S757=INDEX(Matches!$G$2:$G$201,MATCH($A757&amp;"-8",Matches!$J$2:$J$201,0))-INDEX(Matches!$H$2:$H$201,MATCH($A757&amp;"-8",Matches!$J$2:$J$201,0)),3,2))))),""))</f>
        <v/>
      </c>
      <c r="AF757" s="12" t="str">
        <f aca="false">IF(OR($B757="",T757="",U757=""),"",IFERROR(IF(OR(INDEX(Matches!$I$2:$I$201,MATCH($A757&amp;"-9",Matches!$J$2:$J$201,0))="Void",INDEX(Matches!$G$2:$G$201,MATCH($A757&amp;"-9",Matches!$J$2:$J$201,0))="",INDEX(Matches!$H$2:$H$201,MATCH($A757&amp;"-9",Matches!$J$2:$J$201,0))=""),"",IF(AND($C757&lt;&gt;"",INDEX(Matches!$F$2:$F$201,MATCH($A757&amp;"-9",Matches!$J$2:$J$201,0))&lt;&gt;"",$C757&gt;=INDEX(Matches!$F$2:$F$201,MATCH($A757&amp;"-9",Matches!$J$2:$J$201,0))),"",IF(AND(T757=INDEX(Matches!$G$2:$G$201,MATCH($A757&amp;"-9",Matches!$J$2:$J$201,0)),U757=INDEX(Matches!$H$2:$H$201,MATCH($A757&amp;"-9",Matches!$J$2:$J$201,0))),5,IF(SIGN(T757-U757)&lt;&gt;SIGN(INDEX(Matches!$G$2:$G$201,MATCH($A757&amp;"-9",Matches!$J$2:$J$201,0))-INDEX(Matches!$H$2:$H$201,MATCH($A757&amp;"-9",Matches!$J$2:$J$201,0))),0,IF(T757-U757=INDEX(Matches!$G$2:$G$201,MATCH($A757&amp;"-9",Matches!$J$2:$J$201,0))-INDEX(Matches!$H$2:$H$201,MATCH($A757&amp;"-9",Matches!$J$2:$J$201,0)),3,2))))),""))</f>
        <v/>
      </c>
      <c r="AG757" s="12" t="str">
        <f aca="false">IF(OR($B757="",V757="",W757=""),"",IFERROR(IF(OR(INDEX(Matches!$I$2:$I$201,MATCH($A757&amp;"-10",Matches!$J$2:$J$201,0))="Void",INDEX(Matches!$G$2:$G$201,MATCH($A757&amp;"-10",Matches!$J$2:$J$201,0))="",INDEX(Matches!$H$2:$H$201,MATCH($A757&amp;"-10",Matches!$J$2:$J$201,0))=""),"",IF(AND($C757&lt;&gt;"",INDEX(Matches!$F$2:$F$201,MATCH($A757&amp;"-10",Matches!$J$2:$J$201,0))&lt;&gt;"",$C757&gt;=INDEX(Matches!$F$2:$F$201,MATCH($A757&amp;"-10",Matches!$J$2:$J$201,0))),"",IF(AND(V757=INDEX(Matches!$G$2:$G$201,MATCH($A757&amp;"-10",Matches!$J$2:$J$201,0)),W757=INDEX(Matches!$H$2:$H$201,MATCH($A757&amp;"-10",Matches!$J$2:$J$201,0))),5,IF(SIGN(V757-W757)&lt;&gt;SIGN(INDEX(Matches!$G$2:$G$201,MATCH($A757&amp;"-10",Matches!$J$2:$J$201,0))-INDEX(Matches!$H$2:$H$201,MATCH($A757&amp;"-10",Matches!$J$2:$J$201,0))),0,IF(V757-W757=INDEX(Matches!$G$2:$G$201,MATCH($A757&amp;"-10",Matches!$J$2:$J$201,0))-INDEX(Matches!$H$2:$H$201,MATCH($A757&amp;"-10",Matches!$J$2:$J$201,0)),3,2))))),""))</f>
        <v/>
      </c>
      <c r="AH757" s="13" t="str">
        <f aca="false">IF($B757="","",SUM(X757:AG757))</f>
        <v/>
      </c>
      <c r="AI757" s="12" t="str">
        <f aca="false">IF($B757="","",COUNTIF(X757:AG757,5))</f>
        <v/>
      </c>
      <c r="AJ757" s="12" t="str">
        <f aca="false">IF($B757="","",COUNTIF(X757:AG757,"&gt;=2"))</f>
        <v/>
      </c>
      <c r="AK757" s="12" t="str">
        <f aca="false">IF($B757="","",COUNT(X757:AG757))</f>
        <v/>
      </c>
    </row>
    <row r="758" customFormat="false" ht="15" hidden="false" customHeight="false" outlineLevel="0" collapsed="false">
      <c r="A758" s="7"/>
      <c r="B758" s="7"/>
      <c r="C758" s="11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12" t="str">
        <f aca="false">IF(OR($B758="",D758="",E758=""),"",IFERROR(IF(OR(INDEX(Matches!$I$2:$I$201,MATCH($A758&amp;"-1",Matches!$J$2:$J$201,0))="Void",INDEX(Matches!$G$2:$G$201,MATCH($A758&amp;"-1",Matches!$J$2:$J$201,0))="",INDEX(Matches!$H$2:$H$201,MATCH($A758&amp;"-1",Matches!$J$2:$J$201,0))=""),"",IF(AND($C758&lt;&gt;"",INDEX(Matches!$F$2:$F$201,MATCH($A758&amp;"-1",Matches!$J$2:$J$201,0))&lt;&gt;"",$C758&gt;=INDEX(Matches!$F$2:$F$201,MATCH($A758&amp;"-1",Matches!$J$2:$J$201,0))),"",IF(AND(D758=INDEX(Matches!$G$2:$G$201,MATCH($A758&amp;"-1",Matches!$J$2:$J$201,0)),E758=INDEX(Matches!$H$2:$H$201,MATCH($A758&amp;"-1",Matches!$J$2:$J$201,0))),5,IF(SIGN(D758-E758)&lt;&gt;SIGN(INDEX(Matches!$G$2:$G$201,MATCH($A758&amp;"-1",Matches!$J$2:$J$201,0))-INDEX(Matches!$H$2:$H$201,MATCH($A758&amp;"-1",Matches!$J$2:$J$201,0))),0,IF(D758-E758=INDEX(Matches!$G$2:$G$201,MATCH($A758&amp;"-1",Matches!$J$2:$J$201,0))-INDEX(Matches!$H$2:$H$201,MATCH($A758&amp;"-1",Matches!$J$2:$J$201,0)),3,2))))),""))</f>
        <v/>
      </c>
      <c r="Y758" s="12" t="str">
        <f aca="false">IF(OR($B758="",F758="",G758=""),"",IFERROR(IF(OR(INDEX(Matches!$I$2:$I$201,MATCH($A758&amp;"-2",Matches!$J$2:$J$201,0))="Void",INDEX(Matches!$G$2:$G$201,MATCH($A758&amp;"-2",Matches!$J$2:$J$201,0))="",INDEX(Matches!$H$2:$H$201,MATCH($A758&amp;"-2",Matches!$J$2:$J$201,0))=""),"",IF(AND($C758&lt;&gt;"",INDEX(Matches!$F$2:$F$201,MATCH($A758&amp;"-2",Matches!$J$2:$J$201,0))&lt;&gt;"",$C758&gt;=INDEX(Matches!$F$2:$F$201,MATCH($A758&amp;"-2",Matches!$J$2:$J$201,0))),"",IF(AND(F758=INDEX(Matches!$G$2:$G$201,MATCH($A758&amp;"-2",Matches!$J$2:$J$201,0)),G758=INDEX(Matches!$H$2:$H$201,MATCH($A758&amp;"-2",Matches!$J$2:$J$201,0))),5,IF(SIGN(F758-G758)&lt;&gt;SIGN(INDEX(Matches!$G$2:$G$201,MATCH($A758&amp;"-2",Matches!$J$2:$J$201,0))-INDEX(Matches!$H$2:$H$201,MATCH($A758&amp;"-2",Matches!$J$2:$J$201,0))),0,IF(F758-G758=INDEX(Matches!$G$2:$G$201,MATCH($A758&amp;"-2",Matches!$J$2:$J$201,0))-INDEX(Matches!$H$2:$H$201,MATCH($A758&amp;"-2",Matches!$J$2:$J$201,0)),3,2))))),""))</f>
        <v/>
      </c>
      <c r="Z758" s="12" t="str">
        <f aca="false">IF(OR($B758="",H758="",I758=""),"",IFERROR(IF(OR(INDEX(Matches!$I$2:$I$201,MATCH($A758&amp;"-3",Matches!$J$2:$J$201,0))="Void",INDEX(Matches!$G$2:$G$201,MATCH($A758&amp;"-3",Matches!$J$2:$J$201,0))="",INDEX(Matches!$H$2:$H$201,MATCH($A758&amp;"-3",Matches!$J$2:$J$201,0))=""),"",IF(AND($C758&lt;&gt;"",INDEX(Matches!$F$2:$F$201,MATCH($A758&amp;"-3",Matches!$J$2:$J$201,0))&lt;&gt;"",$C758&gt;=INDEX(Matches!$F$2:$F$201,MATCH($A758&amp;"-3",Matches!$J$2:$J$201,0))),"",IF(AND(H758=INDEX(Matches!$G$2:$G$201,MATCH($A758&amp;"-3",Matches!$J$2:$J$201,0)),I758=INDEX(Matches!$H$2:$H$201,MATCH($A758&amp;"-3",Matches!$J$2:$J$201,0))),5,IF(SIGN(H758-I758)&lt;&gt;SIGN(INDEX(Matches!$G$2:$G$201,MATCH($A758&amp;"-3",Matches!$J$2:$J$201,0))-INDEX(Matches!$H$2:$H$201,MATCH($A758&amp;"-3",Matches!$J$2:$J$201,0))),0,IF(H758-I758=INDEX(Matches!$G$2:$G$201,MATCH($A758&amp;"-3",Matches!$J$2:$J$201,0))-INDEX(Matches!$H$2:$H$201,MATCH($A758&amp;"-3",Matches!$J$2:$J$201,0)),3,2))))),""))</f>
        <v/>
      </c>
      <c r="AA758" s="12" t="str">
        <f aca="false">IF(OR($B758="",J758="",K758=""),"",IFERROR(IF(OR(INDEX(Matches!$I$2:$I$201,MATCH($A758&amp;"-4",Matches!$J$2:$J$201,0))="Void",INDEX(Matches!$G$2:$G$201,MATCH($A758&amp;"-4",Matches!$J$2:$J$201,0))="",INDEX(Matches!$H$2:$H$201,MATCH($A758&amp;"-4",Matches!$J$2:$J$201,0))=""),"",IF(AND($C758&lt;&gt;"",INDEX(Matches!$F$2:$F$201,MATCH($A758&amp;"-4",Matches!$J$2:$J$201,0))&lt;&gt;"",$C758&gt;=INDEX(Matches!$F$2:$F$201,MATCH($A758&amp;"-4",Matches!$J$2:$J$201,0))),"",IF(AND(J758=INDEX(Matches!$G$2:$G$201,MATCH($A758&amp;"-4",Matches!$J$2:$J$201,0)),K758=INDEX(Matches!$H$2:$H$201,MATCH($A758&amp;"-4",Matches!$J$2:$J$201,0))),5,IF(SIGN(J758-K758)&lt;&gt;SIGN(INDEX(Matches!$G$2:$G$201,MATCH($A758&amp;"-4",Matches!$J$2:$J$201,0))-INDEX(Matches!$H$2:$H$201,MATCH($A758&amp;"-4",Matches!$J$2:$J$201,0))),0,IF(J758-K758=INDEX(Matches!$G$2:$G$201,MATCH($A758&amp;"-4",Matches!$J$2:$J$201,0))-INDEX(Matches!$H$2:$H$201,MATCH($A758&amp;"-4",Matches!$J$2:$J$201,0)),3,2))))),""))</f>
        <v/>
      </c>
      <c r="AB758" s="12" t="str">
        <f aca="false">IF(OR($B758="",L758="",M758=""),"",IFERROR(IF(OR(INDEX(Matches!$I$2:$I$201,MATCH($A758&amp;"-5",Matches!$J$2:$J$201,0))="Void",INDEX(Matches!$G$2:$G$201,MATCH($A758&amp;"-5",Matches!$J$2:$J$201,0))="",INDEX(Matches!$H$2:$H$201,MATCH($A758&amp;"-5",Matches!$J$2:$J$201,0))=""),"",IF(AND($C758&lt;&gt;"",INDEX(Matches!$F$2:$F$201,MATCH($A758&amp;"-5",Matches!$J$2:$J$201,0))&lt;&gt;"",$C758&gt;=INDEX(Matches!$F$2:$F$201,MATCH($A758&amp;"-5",Matches!$J$2:$J$201,0))),"",IF(AND(L758=INDEX(Matches!$G$2:$G$201,MATCH($A758&amp;"-5",Matches!$J$2:$J$201,0)),M758=INDEX(Matches!$H$2:$H$201,MATCH($A758&amp;"-5",Matches!$J$2:$J$201,0))),5,IF(SIGN(L758-M758)&lt;&gt;SIGN(INDEX(Matches!$G$2:$G$201,MATCH($A758&amp;"-5",Matches!$J$2:$J$201,0))-INDEX(Matches!$H$2:$H$201,MATCH($A758&amp;"-5",Matches!$J$2:$J$201,0))),0,IF(L758-M758=INDEX(Matches!$G$2:$G$201,MATCH($A758&amp;"-5",Matches!$J$2:$J$201,0))-INDEX(Matches!$H$2:$H$201,MATCH($A758&amp;"-5",Matches!$J$2:$J$201,0)),3,2))))),""))</f>
        <v/>
      </c>
      <c r="AC758" s="12" t="str">
        <f aca="false">IF(OR($B758="",N758="",O758=""),"",IFERROR(IF(OR(INDEX(Matches!$I$2:$I$201,MATCH($A758&amp;"-6",Matches!$J$2:$J$201,0))="Void",INDEX(Matches!$G$2:$G$201,MATCH($A758&amp;"-6",Matches!$J$2:$J$201,0))="",INDEX(Matches!$H$2:$H$201,MATCH($A758&amp;"-6",Matches!$J$2:$J$201,0))=""),"",IF(AND($C758&lt;&gt;"",INDEX(Matches!$F$2:$F$201,MATCH($A758&amp;"-6",Matches!$J$2:$J$201,0))&lt;&gt;"",$C758&gt;=INDEX(Matches!$F$2:$F$201,MATCH($A758&amp;"-6",Matches!$J$2:$J$201,0))),"",IF(AND(N758=INDEX(Matches!$G$2:$G$201,MATCH($A758&amp;"-6",Matches!$J$2:$J$201,0)),O758=INDEX(Matches!$H$2:$H$201,MATCH($A758&amp;"-6",Matches!$J$2:$J$201,0))),5,IF(SIGN(N758-O758)&lt;&gt;SIGN(INDEX(Matches!$G$2:$G$201,MATCH($A758&amp;"-6",Matches!$J$2:$J$201,0))-INDEX(Matches!$H$2:$H$201,MATCH($A758&amp;"-6",Matches!$J$2:$J$201,0))),0,IF(N758-O758=INDEX(Matches!$G$2:$G$201,MATCH($A758&amp;"-6",Matches!$J$2:$J$201,0))-INDEX(Matches!$H$2:$H$201,MATCH($A758&amp;"-6",Matches!$J$2:$J$201,0)),3,2))))),""))</f>
        <v/>
      </c>
      <c r="AD758" s="12" t="str">
        <f aca="false">IF(OR($B758="",P758="",Q758=""),"",IFERROR(IF(OR(INDEX(Matches!$I$2:$I$201,MATCH($A758&amp;"-7",Matches!$J$2:$J$201,0))="Void",INDEX(Matches!$G$2:$G$201,MATCH($A758&amp;"-7",Matches!$J$2:$J$201,0))="",INDEX(Matches!$H$2:$H$201,MATCH($A758&amp;"-7",Matches!$J$2:$J$201,0))=""),"",IF(AND($C758&lt;&gt;"",INDEX(Matches!$F$2:$F$201,MATCH($A758&amp;"-7",Matches!$J$2:$J$201,0))&lt;&gt;"",$C758&gt;=INDEX(Matches!$F$2:$F$201,MATCH($A758&amp;"-7",Matches!$J$2:$J$201,0))),"",IF(AND(P758=INDEX(Matches!$G$2:$G$201,MATCH($A758&amp;"-7",Matches!$J$2:$J$201,0)),Q758=INDEX(Matches!$H$2:$H$201,MATCH($A758&amp;"-7",Matches!$J$2:$J$201,0))),5,IF(SIGN(P758-Q758)&lt;&gt;SIGN(INDEX(Matches!$G$2:$G$201,MATCH($A758&amp;"-7",Matches!$J$2:$J$201,0))-INDEX(Matches!$H$2:$H$201,MATCH($A758&amp;"-7",Matches!$J$2:$J$201,0))),0,IF(P758-Q758=INDEX(Matches!$G$2:$G$201,MATCH($A758&amp;"-7",Matches!$J$2:$J$201,0))-INDEX(Matches!$H$2:$H$201,MATCH($A758&amp;"-7",Matches!$J$2:$J$201,0)),3,2))))),""))</f>
        <v/>
      </c>
      <c r="AE758" s="12" t="str">
        <f aca="false">IF(OR($B758="",R758="",S758=""),"",IFERROR(IF(OR(INDEX(Matches!$I$2:$I$201,MATCH($A758&amp;"-8",Matches!$J$2:$J$201,0))="Void",INDEX(Matches!$G$2:$G$201,MATCH($A758&amp;"-8",Matches!$J$2:$J$201,0))="",INDEX(Matches!$H$2:$H$201,MATCH($A758&amp;"-8",Matches!$J$2:$J$201,0))=""),"",IF(AND($C758&lt;&gt;"",INDEX(Matches!$F$2:$F$201,MATCH($A758&amp;"-8",Matches!$J$2:$J$201,0))&lt;&gt;"",$C758&gt;=INDEX(Matches!$F$2:$F$201,MATCH($A758&amp;"-8",Matches!$J$2:$J$201,0))),"",IF(AND(R758=INDEX(Matches!$G$2:$G$201,MATCH($A758&amp;"-8",Matches!$J$2:$J$201,0)),S758=INDEX(Matches!$H$2:$H$201,MATCH($A758&amp;"-8",Matches!$J$2:$J$201,0))),5,IF(SIGN(R758-S758)&lt;&gt;SIGN(INDEX(Matches!$G$2:$G$201,MATCH($A758&amp;"-8",Matches!$J$2:$J$201,0))-INDEX(Matches!$H$2:$H$201,MATCH($A758&amp;"-8",Matches!$J$2:$J$201,0))),0,IF(R758-S758=INDEX(Matches!$G$2:$G$201,MATCH($A758&amp;"-8",Matches!$J$2:$J$201,0))-INDEX(Matches!$H$2:$H$201,MATCH($A758&amp;"-8",Matches!$J$2:$J$201,0)),3,2))))),""))</f>
        <v/>
      </c>
      <c r="AF758" s="12" t="str">
        <f aca="false">IF(OR($B758="",T758="",U758=""),"",IFERROR(IF(OR(INDEX(Matches!$I$2:$I$201,MATCH($A758&amp;"-9",Matches!$J$2:$J$201,0))="Void",INDEX(Matches!$G$2:$G$201,MATCH($A758&amp;"-9",Matches!$J$2:$J$201,0))="",INDEX(Matches!$H$2:$H$201,MATCH($A758&amp;"-9",Matches!$J$2:$J$201,0))=""),"",IF(AND($C758&lt;&gt;"",INDEX(Matches!$F$2:$F$201,MATCH($A758&amp;"-9",Matches!$J$2:$J$201,0))&lt;&gt;"",$C758&gt;=INDEX(Matches!$F$2:$F$201,MATCH($A758&amp;"-9",Matches!$J$2:$J$201,0))),"",IF(AND(T758=INDEX(Matches!$G$2:$G$201,MATCH($A758&amp;"-9",Matches!$J$2:$J$201,0)),U758=INDEX(Matches!$H$2:$H$201,MATCH($A758&amp;"-9",Matches!$J$2:$J$201,0))),5,IF(SIGN(T758-U758)&lt;&gt;SIGN(INDEX(Matches!$G$2:$G$201,MATCH($A758&amp;"-9",Matches!$J$2:$J$201,0))-INDEX(Matches!$H$2:$H$201,MATCH($A758&amp;"-9",Matches!$J$2:$J$201,0))),0,IF(T758-U758=INDEX(Matches!$G$2:$G$201,MATCH($A758&amp;"-9",Matches!$J$2:$J$201,0))-INDEX(Matches!$H$2:$H$201,MATCH($A758&amp;"-9",Matches!$J$2:$J$201,0)),3,2))))),""))</f>
        <v/>
      </c>
      <c r="AG758" s="12" t="str">
        <f aca="false">IF(OR($B758="",V758="",W758=""),"",IFERROR(IF(OR(INDEX(Matches!$I$2:$I$201,MATCH($A758&amp;"-10",Matches!$J$2:$J$201,0))="Void",INDEX(Matches!$G$2:$G$201,MATCH($A758&amp;"-10",Matches!$J$2:$J$201,0))="",INDEX(Matches!$H$2:$H$201,MATCH($A758&amp;"-10",Matches!$J$2:$J$201,0))=""),"",IF(AND($C758&lt;&gt;"",INDEX(Matches!$F$2:$F$201,MATCH($A758&amp;"-10",Matches!$J$2:$J$201,0))&lt;&gt;"",$C758&gt;=INDEX(Matches!$F$2:$F$201,MATCH($A758&amp;"-10",Matches!$J$2:$J$201,0))),"",IF(AND(V758=INDEX(Matches!$G$2:$G$201,MATCH($A758&amp;"-10",Matches!$J$2:$J$201,0)),W758=INDEX(Matches!$H$2:$H$201,MATCH($A758&amp;"-10",Matches!$J$2:$J$201,0))),5,IF(SIGN(V758-W758)&lt;&gt;SIGN(INDEX(Matches!$G$2:$G$201,MATCH($A758&amp;"-10",Matches!$J$2:$J$201,0))-INDEX(Matches!$H$2:$H$201,MATCH($A758&amp;"-10",Matches!$J$2:$J$201,0))),0,IF(V758-W758=INDEX(Matches!$G$2:$G$201,MATCH($A758&amp;"-10",Matches!$J$2:$J$201,0))-INDEX(Matches!$H$2:$H$201,MATCH($A758&amp;"-10",Matches!$J$2:$J$201,0)),3,2))))),""))</f>
        <v/>
      </c>
      <c r="AH758" s="13" t="str">
        <f aca="false">IF($B758="","",SUM(X758:AG758))</f>
        <v/>
      </c>
      <c r="AI758" s="12" t="str">
        <f aca="false">IF($B758="","",COUNTIF(X758:AG758,5))</f>
        <v/>
      </c>
      <c r="AJ758" s="12" t="str">
        <f aca="false">IF($B758="","",COUNTIF(X758:AG758,"&gt;=2"))</f>
        <v/>
      </c>
      <c r="AK758" s="12" t="str">
        <f aca="false">IF($B758="","",COUNT(X758:AG758))</f>
        <v/>
      </c>
    </row>
    <row r="759" customFormat="false" ht="15" hidden="false" customHeight="false" outlineLevel="0" collapsed="false">
      <c r="A759" s="7"/>
      <c r="B759" s="7"/>
      <c r="C759" s="11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12" t="str">
        <f aca="false">IF(OR($B759="",D759="",E759=""),"",IFERROR(IF(OR(INDEX(Matches!$I$2:$I$201,MATCH($A759&amp;"-1",Matches!$J$2:$J$201,0))="Void",INDEX(Matches!$G$2:$G$201,MATCH($A759&amp;"-1",Matches!$J$2:$J$201,0))="",INDEX(Matches!$H$2:$H$201,MATCH($A759&amp;"-1",Matches!$J$2:$J$201,0))=""),"",IF(AND($C759&lt;&gt;"",INDEX(Matches!$F$2:$F$201,MATCH($A759&amp;"-1",Matches!$J$2:$J$201,0))&lt;&gt;"",$C759&gt;=INDEX(Matches!$F$2:$F$201,MATCH($A759&amp;"-1",Matches!$J$2:$J$201,0))),"",IF(AND(D759=INDEX(Matches!$G$2:$G$201,MATCH($A759&amp;"-1",Matches!$J$2:$J$201,0)),E759=INDEX(Matches!$H$2:$H$201,MATCH($A759&amp;"-1",Matches!$J$2:$J$201,0))),5,IF(SIGN(D759-E759)&lt;&gt;SIGN(INDEX(Matches!$G$2:$G$201,MATCH($A759&amp;"-1",Matches!$J$2:$J$201,0))-INDEX(Matches!$H$2:$H$201,MATCH($A759&amp;"-1",Matches!$J$2:$J$201,0))),0,IF(D759-E759=INDEX(Matches!$G$2:$G$201,MATCH($A759&amp;"-1",Matches!$J$2:$J$201,0))-INDEX(Matches!$H$2:$H$201,MATCH($A759&amp;"-1",Matches!$J$2:$J$201,0)),3,2))))),""))</f>
        <v/>
      </c>
      <c r="Y759" s="12" t="str">
        <f aca="false">IF(OR($B759="",F759="",G759=""),"",IFERROR(IF(OR(INDEX(Matches!$I$2:$I$201,MATCH($A759&amp;"-2",Matches!$J$2:$J$201,0))="Void",INDEX(Matches!$G$2:$G$201,MATCH($A759&amp;"-2",Matches!$J$2:$J$201,0))="",INDEX(Matches!$H$2:$H$201,MATCH($A759&amp;"-2",Matches!$J$2:$J$201,0))=""),"",IF(AND($C759&lt;&gt;"",INDEX(Matches!$F$2:$F$201,MATCH($A759&amp;"-2",Matches!$J$2:$J$201,0))&lt;&gt;"",$C759&gt;=INDEX(Matches!$F$2:$F$201,MATCH($A759&amp;"-2",Matches!$J$2:$J$201,0))),"",IF(AND(F759=INDEX(Matches!$G$2:$G$201,MATCH($A759&amp;"-2",Matches!$J$2:$J$201,0)),G759=INDEX(Matches!$H$2:$H$201,MATCH($A759&amp;"-2",Matches!$J$2:$J$201,0))),5,IF(SIGN(F759-G759)&lt;&gt;SIGN(INDEX(Matches!$G$2:$G$201,MATCH($A759&amp;"-2",Matches!$J$2:$J$201,0))-INDEX(Matches!$H$2:$H$201,MATCH($A759&amp;"-2",Matches!$J$2:$J$201,0))),0,IF(F759-G759=INDEX(Matches!$G$2:$G$201,MATCH($A759&amp;"-2",Matches!$J$2:$J$201,0))-INDEX(Matches!$H$2:$H$201,MATCH($A759&amp;"-2",Matches!$J$2:$J$201,0)),3,2))))),""))</f>
        <v/>
      </c>
      <c r="Z759" s="12" t="str">
        <f aca="false">IF(OR($B759="",H759="",I759=""),"",IFERROR(IF(OR(INDEX(Matches!$I$2:$I$201,MATCH($A759&amp;"-3",Matches!$J$2:$J$201,0))="Void",INDEX(Matches!$G$2:$G$201,MATCH($A759&amp;"-3",Matches!$J$2:$J$201,0))="",INDEX(Matches!$H$2:$H$201,MATCH($A759&amp;"-3",Matches!$J$2:$J$201,0))=""),"",IF(AND($C759&lt;&gt;"",INDEX(Matches!$F$2:$F$201,MATCH($A759&amp;"-3",Matches!$J$2:$J$201,0))&lt;&gt;"",$C759&gt;=INDEX(Matches!$F$2:$F$201,MATCH($A759&amp;"-3",Matches!$J$2:$J$201,0))),"",IF(AND(H759=INDEX(Matches!$G$2:$G$201,MATCH($A759&amp;"-3",Matches!$J$2:$J$201,0)),I759=INDEX(Matches!$H$2:$H$201,MATCH($A759&amp;"-3",Matches!$J$2:$J$201,0))),5,IF(SIGN(H759-I759)&lt;&gt;SIGN(INDEX(Matches!$G$2:$G$201,MATCH($A759&amp;"-3",Matches!$J$2:$J$201,0))-INDEX(Matches!$H$2:$H$201,MATCH($A759&amp;"-3",Matches!$J$2:$J$201,0))),0,IF(H759-I759=INDEX(Matches!$G$2:$G$201,MATCH($A759&amp;"-3",Matches!$J$2:$J$201,0))-INDEX(Matches!$H$2:$H$201,MATCH($A759&amp;"-3",Matches!$J$2:$J$201,0)),3,2))))),""))</f>
        <v/>
      </c>
      <c r="AA759" s="12" t="str">
        <f aca="false">IF(OR($B759="",J759="",K759=""),"",IFERROR(IF(OR(INDEX(Matches!$I$2:$I$201,MATCH($A759&amp;"-4",Matches!$J$2:$J$201,0))="Void",INDEX(Matches!$G$2:$G$201,MATCH($A759&amp;"-4",Matches!$J$2:$J$201,0))="",INDEX(Matches!$H$2:$H$201,MATCH($A759&amp;"-4",Matches!$J$2:$J$201,0))=""),"",IF(AND($C759&lt;&gt;"",INDEX(Matches!$F$2:$F$201,MATCH($A759&amp;"-4",Matches!$J$2:$J$201,0))&lt;&gt;"",$C759&gt;=INDEX(Matches!$F$2:$F$201,MATCH($A759&amp;"-4",Matches!$J$2:$J$201,0))),"",IF(AND(J759=INDEX(Matches!$G$2:$G$201,MATCH($A759&amp;"-4",Matches!$J$2:$J$201,0)),K759=INDEX(Matches!$H$2:$H$201,MATCH($A759&amp;"-4",Matches!$J$2:$J$201,0))),5,IF(SIGN(J759-K759)&lt;&gt;SIGN(INDEX(Matches!$G$2:$G$201,MATCH($A759&amp;"-4",Matches!$J$2:$J$201,0))-INDEX(Matches!$H$2:$H$201,MATCH($A759&amp;"-4",Matches!$J$2:$J$201,0))),0,IF(J759-K759=INDEX(Matches!$G$2:$G$201,MATCH($A759&amp;"-4",Matches!$J$2:$J$201,0))-INDEX(Matches!$H$2:$H$201,MATCH($A759&amp;"-4",Matches!$J$2:$J$201,0)),3,2))))),""))</f>
        <v/>
      </c>
      <c r="AB759" s="12" t="str">
        <f aca="false">IF(OR($B759="",L759="",M759=""),"",IFERROR(IF(OR(INDEX(Matches!$I$2:$I$201,MATCH($A759&amp;"-5",Matches!$J$2:$J$201,0))="Void",INDEX(Matches!$G$2:$G$201,MATCH($A759&amp;"-5",Matches!$J$2:$J$201,0))="",INDEX(Matches!$H$2:$H$201,MATCH($A759&amp;"-5",Matches!$J$2:$J$201,0))=""),"",IF(AND($C759&lt;&gt;"",INDEX(Matches!$F$2:$F$201,MATCH($A759&amp;"-5",Matches!$J$2:$J$201,0))&lt;&gt;"",$C759&gt;=INDEX(Matches!$F$2:$F$201,MATCH($A759&amp;"-5",Matches!$J$2:$J$201,0))),"",IF(AND(L759=INDEX(Matches!$G$2:$G$201,MATCH($A759&amp;"-5",Matches!$J$2:$J$201,0)),M759=INDEX(Matches!$H$2:$H$201,MATCH($A759&amp;"-5",Matches!$J$2:$J$201,0))),5,IF(SIGN(L759-M759)&lt;&gt;SIGN(INDEX(Matches!$G$2:$G$201,MATCH($A759&amp;"-5",Matches!$J$2:$J$201,0))-INDEX(Matches!$H$2:$H$201,MATCH($A759&amp;"-5",Matches!$J$2:$J$201,0))),0,IF(L759-M759=INDEX(Matches!$G$2:$G$201,MATCH($A759&amp;"-5",Matches!$J$2:$J$201,0))-INDEX(Matches!$H$2:$H$201,MATCH($A759&amp;"-5",Matches!$J$2:$J$201,0)),3,2))))),""))</f>
        <v/>
      </c>
      <c r="AC759" s="12" t="str">
        <f aca="false">IF(OR($B759="",N759="",O759=""),"",IFERROR(IF(OR(INDEX(Matches!$I$2:$I$201,MATCH($A759&amp;"-6",Matches!$J$2:$J$201,0))="Void",INDEX(Matches!$G$2:$G$201,MATCH($A759&amp;"-6",Matches!$J$2:$J$201,0))="",INDEX(Matches!$H$2:$H$201,MATCH($A759&amp;"-6",Matches!$J$2:$J$201,0))=""),"",IF(AND($C759&lt;&gt;"",INDEX(Matches!$F$2:$F$201,MATCH($A759&amp;"-6",Matches!$J$2:$J$201,0))&lt;&gt;"",$C759&gt;=INDEX(Matches!$F$2:$F$201,MATCH($A759&amp;"-6",Matches!$J$2:$J$201,0))),"",IF(AND(N759=INDEX(Matches!$G$2:$G$201,MATCH($A759&amp;"-6",Matches!$J$2:$J$201,0)),O759=INDEX(Matches!$H$2:$H$201,MATCH($A759&amp;"-6",Matches!$J$2:$J$201,0))),5,IF(SIGN(N759-O759)&lt;&gt;SIGN(INDEX(Matches!$G$2:$G$201,MATCH($A759&amp;"-6",Matches!$J$2:$J$201,0))-INDEX(Matches!$H$2:$H$201,MATCH($A759&amp;"-6",Matches!$J$2:$J$201,0))),0,IF(N759-O759=INDEX(Matches!$G$2:$G$201,MATCH($A759&amp;"-6",Matches!$J$2:$J$201,0))-INDEX(Matches!$H$2:$H$201,MATCH($A759&amp;"-6",Matches!$J$2:$J$201,0)),3,2))))),""))</f>
        <v/>
      </c>
      <c r="AD759" s="12" t="str">
        <f aca="false">IF(OR($B759="",P759="",Q759=""),"",IFERROR(IF(OR(INDEX(Matches!$I$2:$I$201,MATCH($A759&amp;"-7",Matches!$J$2:$J$201,0))="Void",INDEX(Matches!$G$2:$G$201,MATCH($A759&amp;"-7",Matches!$J$2:$J$201,0))="",INDEX(Matches!$H$2:$H$201,MATCH($A759&amp;"-7",Matches!$J$2:$J$201,0))=""),"",IF(AND($C759&lt;&gt;"",INDEX(Matches!$F$2:$F$201,MATCH($A759&amp;"-7",Matches!$J$2:$J$201,0))&lt;&gt;"",$C759&gt;=INDEX(Matches!$F$2:$F$201,MATCH($A759&amp;"-7",Matches!$J$2:$J$201,0))),"",IF(AND(P759=INDEX(Matches!$G$2:$G$201,MATCH($A759&amp;"-7",Matches!$J$2:$J$201,0)),Q759=INDEX(Matches!$H$2:$H$201,MATCH($A759&amp;"-7",Matches!$J$2:$J$201,0))),5,IF(SIGN(P759-Q759)&lt;&gt;SIGN(INDEX(Matches!$G$2:$G$201,MATCH($A759&amp;"-7",Matches!$J$2:$J$201,0))-INDEX(Matches!$H$2:$H$201,MATCH($A759&amp;"-7",Matches!$J$2:$J$201,0))),0,IF(P759-Q759=INDEX(Matches!$G$2:$G$201,MATCH($A759&amp;"-7",Matches!$J$2:$J$201,0))-INDEX(Matches!$H$2:$H$201,MATCH($A759&amp;"-7",Matches!$J$2:$J$201,0)),3,2))))),""))</f>
        <v/>
      </c>
      <c r="AE759" s="12" t="str">
        <f aca="false">IF(OR($B759="",R759="",S759=""),"",IFERROR(IF(OR(INDEX(Matches!$I$2:$I$201,MATCH($A759&amp;"-8",Matches!$J$2:$J$201,0))="Void",INDEX(Matches!$G$2:$G$201,MATCH($A759&amp;"-8",Matches!$J$2:$J$201,0))="",INDEX(Matches!$H$2:$H$201,MATCH($A759&amp;"-8",Matches!$J$2:$J$201,0))=""),"",IF(AND($C759&lt;&gt;"",INDEX(Matches!$F$2:$F$201,MATCH($A759&amp;"-8",Matches!$J$2:$J$201,0))&lt;&gt;"",$C759&gt;=INDEX(Matches!$F$2:$F$201,MATCH($A759&amp;"-8",Matches!$J$2:$J$201,0))),"",IF(AND(R759=INDEX(Matches!$G$2:$G$201,MATCH($A759&amp;"-8",Matches!$J$2:$J$201,0)),S759=INDEX(Matches!$H$2:$H$201,MATCH($A759&amp;"-8",Matches!$J$2:$J$201,0))),5,IF(SIGN(R759-S759)&lt;&gt;SIGN(INDEX(Matches!$G$2:$G$201,MATCH($A759&amp;"-8",Matches!$J$2:$J$201,0))-INDEX(Matches!$H$2:$H$201,MATCH($A759&amp;"-8",Matches!$J$2:$J$201,0))),0,IF(R759-S759=INDEX(Matches!$G$2:$G$201,MATCH($A759&amp;"-8",Matches!$J$2:$J$201,0))-INDEX(Matches!$H$2:$H$201,MATCH($A759&amp;"-8",Matches!$J$2:$J$201,0)),3,2))))),""))</f>
        <v/>
      </c>
      <c r="AF759" s="12" t="str">
        <f aca="false">IF(OR($B759="",T759="",U759=""),"",IFERROR(IF(OR(INDEX(Matches!$I$2:$I$201,MATCH($A759&amp;"-9",Matches!$J$2:$J$201,0))="Void",INDEX(Matches!$G$2:$G$201,MATCH($A759&amp;"-9",Matches!$J$2:$J$201,0))="",INDEX(Matches!$H$2:$H$201,MATCH($A759&amp;"-9",Matches!$J$2:$J$201,0))=""),"",IF(AND($C759&lt;&gt;"",INDEX(Matches!$F$2:$F$201,MATCH($A759&amp;"-9",Matches!$J$2:$J$201,0))&lt;&gt;"",$C759&gt;=INDEX(Matches!$F$2:$F$201,MATCH($A759&amp;"-9",Matches!$J$2:$J$201,0))),"",IF(AND(T759=INDEX(Matches!$G$2:$G$201,MATCH($A759&amp;"-9",Matches!$J$2:$J$201,0)),U759=INDEX(Matches!$H$2:$H$201,MATCH($A759&amp;"-9",Matches!$J$2:$J$201,0))),5,IF(SIGN(T759-U759)&lt;&gt;SIGN(INDEX(Matches!$G$2:$G$201,MATCH($A759&amp;"-9",Matches!$J$2:$J$201,0))-INDEX(Matches!$H$2:$H$201,MATCH($A759&amp;"-9",Matches!$J$2:$J$201,0))),0,IF(T759-U759=INDEX(Matches!$G$2:$G$201,MATCH($A759&amp;"-9",Matches!$J$2:$J$201,0))-INDEX(Matches!$H$2:$H$201,MATCH($A759&amp;"-9",Matches!$J$2:$J$201,0)),3,2))))),""))</f>
        <v/>
      </c>
      <c r="AG759" s="12" t="str">
        <f aca="false">IF(OR($B759="",V759="",W759=""),"",IFERROR(IF(OR(INDEX(Matches!$I$2:$I$201,MATCH($A759&amp;"-10",Matches!$J$2:$J$201,0))="Void",INDEX(Matches!$G$2:$G$201,MATCH($A759&amp;"-10",Matches!$J$2:$J$201,0))="",INDEX(Matches!$H$2:$H$201,MATCH($A759&amp;"-10",Matches!$J$2:$J$201,0))=""),"",IF(AND($C759&lt;&gt;"",INDEX(Matches!$F$2:$F$201,MATCH($A759&amp;"-10",Matches!$J$2:$J$201,0))&lt;&gt;"",$C759&gt;=INDEX(Matches!$F$2:$F$201,MATCH($A759&amp;"-10",Matches!$J$2:$J$201,0))),"",IF(AND(V759=INDEX(Matches!$G$2:$G$201,MATCH($A759&amp;"-10",Matches!$J$2:$J$201,0)),W759=INDEX(Matches!$H$2:$H$201,MATCH($A759&amp;"-10",Matches!$J$2:$J$201,0))),5,IF(SIGN(V759-W759)&lt;&gt;SIGN(INDEX(Matches!$G$2:$G$201,MATCH($A759&amp;"-10",Matches!$J$2:$J$201,0))-INDEX(Matches!$H$2:$H$201,MATCH($A759&amp;"-10",Matches!$J$2:$J$201,0))),0,IF(V759-W759=INDEX(Matches!$G$2:$G$201,MATCH($A759&amp;"-10",Matches!$J$2:$J$201,0))-INDEX(Matches!$H$2:$H$201,MATCH($A759&amp;"-10",Matches!$J$2:$J$201,0)),3,2))))),""))</f>
        <v/>
      </c>
      <c r="AH759" s="13" t="str">
        <f aca="false">IF($B759="","",SUM(X759:AG759))</f>
        <v/>
      </c>
      <c r="AI759" s="12" t="str">
        <f aca="false">IF($B759="","",COUNTIF(X759:AG759,5))</f>
        <v/>
      </c>
      <c r="AJ759" s="12" t="str">
        <f aca="false">IF($B759="","",COUNTIF(X759:AG759,"&gt;=2"))</f>
        <v/>
      </c>
      <c r="AK759" s="12" t="str">
        <f aca="false">IF($B759="","",COUNT(X759:AG759))</f>
        <v/>
      </c>
    </row>
    <row r="760" customFormat="false" ht="15" hidden="false" customHeight="false" outlineLevel="0" collapsed="false">
      <c r="A760" s="7"/>
      <c r="B760" s="7"/>
      <c r="C760" s="11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12" t="str">
        <f aca="false">IF(OR($B760="",D760="",E760=""),"",IFERROR(IF(OR(INDEX(Matches!$I$2:$I$201,MATCH($A760&amp;"-1",Matches!$J$2:$J$201,0))="Void",INDEX(Matches!$G$2:$G$201,MATCH($A760&amp;"-1",Matches!$J$2:$J$201,0))="",INDEX(Matches!$H$2:$H$201,MATCH($A760&amp;"-1",Matches!$J$2:$J$201,0))=""),"",IF(AND($C760&lt;&gt;"",INDEX(Matches!$F$2:$F$201,MATCH($A760&amp;"-1",Matches!$J$2:$J$201,0))&lt;&gt;"",$C760&gt;=INDEX(Matches!$F$2:$F$201,MATCH($A760&amp;"-1",Matches!$J$2:$J$201,0))),"",IF(AND(D760=INDEX(Matches!$G$2:$G$201,MATCH($A760&amp;"-1",Matches!$J$2:$J$201,0)),E760=INDEX(Matches!$H$2:$H$201,MATCH($A760&amp;"-1",Matches!$J$2:$J$201,0))),5,IF(SIGN(D760-E760)&lt;&gt;SIGN(INDEX(Matches!$G$2:$G$201,MATCH($A760&amp;"-1",Matches!$J$2:$J$201,0))-INDEX(Matches!$H$2:$H$201,MATCH($A760&amp;"-1",Matches!$J$2:$J$201,0))),0,IF(D760-E760=INDEX(Matches!$G$2:$G$201,MATCH($A760&amp;"-1",Matches!$J$2:$J$201,0))-INDEX(Matches!$H$2:$H$201,MATCH($A760&amp;"-1",Matches!$J$2:$J$201,0)),3,2))))),""))</f>
        <v/>
      </c>
      <c r="Y760" s="12" t="str">
        <f aca="false">IF(OR($B760="",F760="",G760=""),"",IFERROR(IF(OR(INDEX(Matches!$I$2:$I$201,MATCH($A760&amp;"-2",Matches!$J$2:$J$201,0))="Void",INDEX(Matches!$G$2:$G$201,MATCH($A760&amp;"-2",Matches!$J$2:$J$201,0))="",INDEX(Matches!$H$2:$H$201,MATCH($A760&amp;"-2",Matches!$J$2:$J$201,0))=""),"",IF(AND($C760&lt;&gt;"",INDEX(Matches!$F$2:$F$201,MATCH($A760&amp;"-2",Matches!$J$2:$J$201,0))&lt;&gt;"",$C760&gt;=INDEX(Matches!$F$2:$F$201,MATCH($A760&amp;"-2",Matches!$J$2:$J$201,0))),"",IF(AND(F760=INDEX(Matches!$G$2:$G$201,MATCH($A760&amp;"-2",Matches!$J$2:$J$201,0)),G760=INDEX(Matches!$H$2:$H$201,MATCH($A760&amp;"-2",Matches!$J$2:$J$201,0))),5,IF(SIGN(F760-G760)&lt;&gt;SIGN(INDEX(Matches!$G$2:$G$201,MATCH($A760&amp;"-2",Matches!$J$2:$J$201,0))-INDEX(Matches!$H$2:$H$201,MATCH($A760&amp;"-2",Matches!$J$2:$J$201,0))),0,IF(F760-G760=INDEX(Matches!$G$2:$G$201,MATCH($A760&amp;"-2",Matches!$J$2:$J$201,0))-INDEX(Matches!$H$2:$H$201,MATCH($A760&amp;"-2",Matches!$J$2:$J$201,0)),3,2))))),""))</f>
        <v/>
      </c>
      <c r="Z760" s="12" t="str">
        <f aca="false">IF(OR($B760="",H760="",I760=""),"",IFERROR(IF(OR(INDEX(Matches!$I$2:$I$201,MATCH($A760&amp;"-3",Matches!$J$2:$J$201,0))="Void",INDEX(Matches!$G$2:$G$201,MATCH($A760&amp;"-3",Matches!$J$2:$J$201,0))="",INDEX(Matches!$H$2:$H$201,MATCH($A760&amp;"-3",Matches!$J$2:$J$201,0))=""),"",IF(AND($C760&lt;&gt;"",INDEX(Matches!$F$2:$F$201,MATCH($A760&amp;"-3",Matches!$J$2:$J$201,0))&lt;&gt;"",$C760&gt;=INDEX(Matches!$F$2:$F$201,MATCH($A760&amp;"-3",Matches!$J$2:$J$201,0))),"",IF(AND(H760=INDEX(Matches!$G$2:$G$201,MATCH($A760&amp;"-3",Matches!$J$2:$J$201,0)),I760=INDEX(Matches!$H$2:$H$201,MATCH($A760&amp;"-3",Matches!$J$2:$J$201,0))),5,IF(SIGN(H760-I760)&lt;&gt;SIGN(INDEX(Matches!$G$2:$G$201,MATCH($A760&amp;"-3",Matches!$J$2:$J$201,0))-INDEX(Matches!$H$2:$H$201,MATCH($A760&amp;"-3",Matches!$J$2:$J$201,0))),0,IF(H760-I760=INDEX(Matches!$G$2:$G$201,MATCH($A760&amp;"-3",Matches!$J$2:$J$201,0))-INDEX(Matches!$H$2:$H$201,MATCH($A760&amp;"-3",Matches!$J$2:$J$201,0)),3,2))))),""))</f>
        <v/>
      </c>
      <c r="AA760" s="12" t="str">
        <f aca="false">IF(OR($B760="",J760="",K760=""),"",IFERROR(IF(OR(INDEX(Matches!$I$2:$I$201,MATCH($A760&amp;"-4",Matches!$J$2:$J$201,0))="Void",INDEX(Matches!$G$2:$G$201,MATCH($A760&amp;"-4",Matches!$J$2:$J$201,0))="",INDEX(Matches!$H$2:$H$201,MATCH($A760&amp;"-4",Matches!$J$2:$J$201,0))=""),"",IF(AND($C760&lt;&gt;"",INDEX(Matches!$F$2:$F$201,MATCH($A760&amp;"-4",Matches!$J$2:$J$201,0))&lt;&gt;"",$C760&gt;=INDEX(Matches!$F$2:$F$201,MATCH($A760&amp;"-4",Matches!$J$2:$J$201,0))),"",IF(AND(J760=INDEX(Matches!$G$2:$G$201,MATCH($A760&amp;"-4",Matches!$J$2:$J$201,0)),K760=INDEX(Matches!$H$2:$H$201,MATCH($A760&amp;"-4",Matches!$J$2:$J$201,0))),5,IF(SIGN(J760-K760)&lt;&gt;SIGN(INDEX(Matches!$G$2:$G$201,MATCH($A760&amp;"-4",Matches!$J$2:$J$201,0))-INDEX(Matches!$H$2:$H$201,MATCH($A760&amp;"-4",Matches!$J$2:$J$201,0))),0,IF(J760-K760=INDEX(Matches!$G$2:$G$201,MATCH($A760&amp;"-4",Matches!$J$2:$J$201,0))-INDEX(Matches!$H$2:$H$201,MATCH($A760&amp;"-4",Matches!$J$2:$J$201,0)),3,2))))),""))</f>
        <v/>
      </c>
      <c r="AB760" s="12" t="str">
        <f aca="false">IF(OR($B760="",L760="",M760=""),"",IFERROR(IF(OR(INDEX(Matches!$I$2:$I$201,MATCH($A760&amp;"-5",Matches!$J$2:$J$201,0))="Void",INDEX(Matches!$G$2:$G$201,MATCH($A760&amp;"-5",Matches!$J$2:$J$201,0))="",INDEX(Matches!$H$2:$H$201,MATCH($A760&amp;"-5",Matches!$J$2:$J$201,0))=""),"",IF(AND($C760&lt;&gt;"",INDEX(Matches!$F$2:$F$201,MATCH($A760&amp;"-5",Matches!$J$2:$J$201,0))&lt;&gt;"",$C760&gt;=INDEX(Matches!$F$2:$F$201,MATCH($A760&amp;"-5",Matches!$J$2:$J$201,0))),"",IF(AND(L760=INDEX(Matches!$G$2:$G$201,MATCH($A760&amp;"-5",Matches!$J$2:$J$201,0)),M760=INDEX(Matches!$H$2:$H$201,MATCH($A760&amp;"-5",Matches!$J$2:$J$201,0))),5,IF(SIGN(L760-M760)&lt;&gt;SIGN(INDEX(Matches!$G$2:$G$201,MATCH($A760&amp;"-5",Matches!$J$2:$J$201,0))-INDEX(Matches!$H$2:$H$201,MATCH($A760&amp;"-5",Matches!$J$2:$J$201,0))),0,IF(L760-M760=INDEX(Matches!$G$2:$G$201,MATCH($A760&amp;"-5",Matches!$J$2:$J$201,0))-INDEX(Matches!$H$2:$H$201,MATCH($A760&amp;"-5",Matches!$J$2:$J$201,0)),3,2))))),""))</f>
        <v/>
      </c>
      <c r="AC760" s="12" t="str">
        <f aca="false">IF(OR($B760="",N760="",O760=""),"",IFERROR(IF(OR(INDEX(Matches!$I$2:$I$201,MATCH($A760&amp;"-6",Matches!$J$2:$J$201,0))="Void",INDEX(Matches!$G$2:$G$201,MATCH($A760&amp;"-6",Matches!$J$2:$J$201,0))="",INDEX(Matches!$H$2:$H$201,MATCH($A760&amp;"-6",Matches!$J$2:$J$201,0))=""),"",IF(AND($C760&lt;&gt;"",INDEX(Matches!$F$2:$F$201,MATCH($A760&amp;"-6",Matches!$J$2:$J$201,0))&lt;&gt;"",$C760&gt;=INDEX(Matches!$F$2:$F$201,MATCH($A760&amp;"-6",Matches!$J$2:$J$201,0))),"",IF(AND(N760=INDEX(Matches!$G$2:$G$201,MATCH($A760&amp;"-6",Matches!$J$2:$J$201,0)),O760=INDEX(Matches!$H$2:$H$201,MATCH($A760&amp;"-6",Matches!$J$2:$J$201,0))),5,IF(SIGN(N760-O760)&lt;&gt;SIGN(INDEX(Matches!$G$2:$G$201,MATCH($A760&amp;"-6",Matches!$J$2:$J$201,0))-INDEX(Matches!$H$2:$H$201,MATCH($A760&amp;"-6",Matches!$J$2:$J$201,0))),0,IF(N760-O760=INDEX(Matches!$G$2:$G$201,MATCH($A760&amp;"-6",Matches!$J$2:$J$201,0))-INDEX(Matches!$H$2:$H$201,MATCH($A760&amp;"-6",Matches!$J$2:$J$201,0)),3,2))))),""))</f>
        <v/>
      </c>
      <c r="AD760" s="12" t="str">
        <f aca="false">IF(OR($B760="",P760="",Q760=""),"",IFERROR(IF(OR(INDEX(Matches!$I$2:$I$201,MATCH($A760&amp;"-7",Matches!$J$2:$J$201,0))="Void",INDEX(Matches!$G$2:$G$201,MATCH($A760&amp;"-7",Matches!$J$2:$J$201,0))="",INDEX(Matches!$H$2:$H$201,MATCH($A760&amp;"-7",Matches!$J$2:$J$201,0))=""),"",IF(AND($C760&lt;&gt;"",INDEX(Matches!$F$2:$F$201,MATCH($A760&amp;"-7",Matches!$J$2:$J$201,0))&lt;&gt;"",$C760&gt;=INDEX(Matches!$F$2:$F$201,MATCH($A760&amp;"-7",Matches!$J$2:$J$201,0))),"",IF(AND(P760=INDEX(Matches!$G$2:$G$201,MATCH($A760&amp;"-7",Matches!$J$2:$J$201,0)),Q760=INDEX(Matches!$H$2:$H$201,MATCH($A760&amp;"-7",Matches!$J$2:$J$201,0))),5,IF(SIGN(P760-Q760)&lt;&gt;SIGN(INDEX(Matches!$G$2:$G$201,MATCH($A760&amp;"-7",Matches!$J$2:$J$201,0))-INDEX(Matches!$H$2:$H$201,MATCH($A760&amp;"-7",Matches!$J$2:$J$201,0))),0,IF(P760-Q760=INDEX(Matches!$G$2:$G$201,MATCH($A760&amp;"-7",Matches!$J$2:$J$201,0))-INDEX(Matches!$H$2:$H$201,MATCH($A760&amp;"-7",Matches!$J$2:$J$201,0)),3,2))))),""))</f>
        <v/>
      </c>
      <c r="AE760" s="12" t="str">
        <f aca="false">IF(OR($B760="",R760="",S760=""),"",IFERROR(IF(OR(INDEX(Matches!$I$2:$I$201,MATCH($A760&amp;"-8",Matches!$J$2:$J$201,0))="Void",INDEX(Matches!$G$2:$G$201,MATCH($A760&amp;"-8",Matches!$J$2:$J$201,0))="",INDEX(Matches!$H$2:$H$201,MATCH($A760&amp;"-8",Matches!$J$2:$J$201,0))=""),"",IF(AND($C760&lt;&gt;"",INDEX(Matches!$F$2:$F$201,MATCH($A760&amp;"-8",Matches!$J$2:$J$201,0))&lt;&gt;"",$C760&gt;=INDEX(Matches!$F$2:$F$201,MATCH($A760&amp;"-8",Matches!$J$2:$J$201,0))),"",IF(AND(R760=INDEX(Matches!$G$2:$G$201,MATCH($A760&amp;"-8",Matches!$J$2:$J$201,0)),S760=INDEX(Matches!$H$2:$H$201,MATCH($A760&amp;"-8",Matches!$J$2:$J$201,0))),5,IF(SIGN(R760-S760)&lt;&gt;SIGN(INDEX(Matches!$G$2:$G$201,MATCH($A760&amp;"-8",Matches!$J$2:$J$201,0))-INDEX(Matches!$H$2:$H$201,MATCH($A760&amp;"-8",Matches!$J$2:$J$201,0))),0,IF(R760-S760=INDEX(Matches!$G$2:$G$201,MATCH($A760&amp;"-8",Matches!$J$2:$J$201,0))-INDEX(Matches!$H$2:$H$201,MATCH($A760&amp;"-8",Matches!$J$2:$J$201,0)),3,2))))),""))</f>
        <v/>
      </c>
      <c r="AF760" s="12" t="str">
        <f aca="false">IF(OR($B760="",T760="",U760=""),"",IFERROR(IF(OR(INDEX(Matches!$I$2:$I$201,MATCH($A760&amp;"-9",Matches!$J$2:$J$201,0))="Void",INDEX(Matches!$G$2:$G$201,MATCH($A760&amp;"-9",Matches!$J$2:$J$201,0))="",INDEX(Matches!$H$2:$H$201,MATCH($A760&amp;"-9",Matches!$J$2:$J$201,0))=""),"",IF(AND($C760&lt;&gt;"",INDEX(Matches!$F$2:$F$201,MATCH($A760&amp;"-9",Matches!$J$2:$J$201,0))&lt;&gt;"",$C760&gt;=INDEX(Matches!$F$2:$F$201,MATCH($A760&amp;"-9",Matches!$J$2:$J$201,0))),"",IF(AND(T760=INDEX(Matches!$G$2:$G$201,MATCH($A760&amp;"-9",Matches!$J$2:$J$201,0)),U760=INDEX(Matches!$H$2:$H$201,MATCH($A760&amp;"-9",Matches!$J$2:$J$201,0))),5,IF(SIGN(T760-U760)&lt;&gt;SIGN(INDEX(Matches!$G$2:$G$201,MATCH($A760&amp;"-9",Matches!$J$2:$J$201,0))-INDEX(Matches!$H$2:$H$201,MATCH($A760&amp;"-9",Matches!$J$2:$J$201,0))),0,IF(T760-U760=INDEX(Matches!$G$2:$G$201,MATCH($A760&amp;"-9",Matches!$J$2:$J$201,0))-INDEX(Matches!$H$2:$H$201,MATCH($A760&amp;"-9",Matches!$J$2:$J$201,0)),3,2))))),""))</f>
        <v/>
      </c>
      <c r="AG760" s="12" t="str">
        <f aca="false">IF(OR($B760="",V760="",W760=""),"",IFERROR(IF(OR(INDEX(Matches!$I$2:$I$201,MATCH($A760&amp;"-10",Matches!$J$2:$J$201,0))="Void",INDEX(Matches!$G$2:$G$201,MATCH($A760&amp;"-10",Matches!$J$2:$J$201,0))="",INDEX(Matches!$H$2:$H$201,MATCH($A760&amp;"-10",Matches!$J$2:$J$201,0))=""),"",IF(AND($C760&lt;&gt;"",INDEX(Matches!$F$2:$F$201,MATCH($A760&amp;"-10",Matches!$J$2:$J$201,0))&lt;&gt;"",$C760&gt;=INDEX(Matches!$F$2:$F$201,MATCH($A760&amp;"-10",Matches!$J$2:$J$201,0))),"",IF(AND(V760=INDEX(Matches!$G$2:$G$201,MATCH($A760&amp;"-10",Matches!$J$2:$J$201,0)),W760=INDEX(Matches!$H$2:$H$201,MATCH($A760&amp;"-10",Matches!$J$2:$J$201,0))),5,IF(SIGN(V760-W760)&lt;&gt;SIGN(INDEX(Matches!$G$2:$G$201,MATCH($A760&amp;"-10",Matches!$J$2:$J$201,0))-INDEX(Matches!$H$2:$H$201,MATCH($A760&amp;"-10",Matches!$J$2:$J$201,0))),0,IF(V760-W760=INDEX(Matches!$G$2:$G$201,MATCH($A760&amp;"-10",Matches!$J$2:$J$201,0))-INDEX(Matches!$H$2:$H$201,MATCH($A760&amp;"-10",Matches!$J$2:$J$201,0)),3,2))))),""))</f>
        <v/>
      </c>
      <c r="AH760" s="13" t="str">
        <f aca="false">IF($B760="","",SUM(X760:AG760))</f>
        <v/>
      </c>
      <c r="AI760" s="12" t="str">
        <f aca="false">IF($B760="","",COUNTIF(X760:AG760,5))</f>
        <v/>
      </c>
      <c r="AJ760" s="12" t="str">
        <f aca="false">IF($B760="","",COUNTIF(X760:AG760,"&gt;=2"))</f>
        <v/>
      </c>
      <c r="AK760" s="12" t="str">
        <f aca="false">IF($B760="","",COUNT(X760:AG760))</f>
        <v/>
      </c>
    </row>
    <row r="761" customFormat="false" ht="15" hidden="false" customHeight="false" outlineLevel="0" collapsed="false">
      <c r="A761" s="7"/>
      <c r="B761" s="7"/>
      <c r="C761" s="11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12" t="str">
        <f aca="false">IF(OR($B761="",D761="",E761=""),"",IFERROR(IF(OR(INDEX(Matches!$I$2:$I$201,MATCH($A761&amp;"-1",Matches!$J$2:$J$201,0))="Void",INDEX(Matches!$G$2:$G$201,MATCH($A761&amp;"-1",Matches!$J$2:$J$201,0))="",INDEX(Matches!$H$2:$H$201,MATCH($A761&amp;"-1",Matches!$J$2:$J$201,0))=""),"",IF(AND($C761&lt;&gt;"",INDEX(Matches!$F$2:$F$201,MATCH($A761&amp;"-1",Matches!$J$2:$J$201,0))&lt;&gt;"",$C761&gt;=INDEX(Matches!$F$2:$F$201,MATCH($A761&amp;"-1",Matches!$J$2:$J$201,0))),"",IF(AND(D761=INDEX(Matches!$G$2:$G$201,MATCH($A761&amp;"-1",Matches!$J$2:$J$201,0)),E761=INDEX(Matches!$H$2:$H$201,MATCH($A761&amp;"-1",Matches!$J$2:$J$201,0))),5,IF(SIGN(D761-E761)&lt;&gt;SIGN(INDEX(Matches!$G$2:$G$201,MATCH($A761&amp;"-1",Matches!$J$2:$J$201,0))-INDEX(Matches!$H$2:$H$201,MATCH($A761&amp;"-1",Matches!$J$2:$J$201,0))),0,IF(D761-E761=INDEX(Matches!$G$2:$G$201,MATCH($A761&amp;"-1",Matches!$J$2:$J$201,0))-INDEX(Matches!$H$2:$H$201,MATCH($A761&amp;"-1",Matches!$J$2:$J$201,0)),3,2))))),""))</f>
        <v/>
      </c>
      <c r="Y761" s="12" t="str">
        <f aca="false">IF(OR($B761="",F761="",G761=""),"",IFERROR(IF(OR(INDEX(Matches!$I$2:$I$201,MATCH($A761&amp;"-2",Matches!$J$2:$J$201,0))="Void",INDEX(Matches!$G$2:$G$201,MATCH($A761&amp;"-2",Matches!$J$2:$J$201,0))="",INDEX(Matches!$H$2:$H$201,MATCH($A761&amp;"-2",Matches!$J$2:$J$201,0))=""),"",IF(AND($C761&lt;&gt;"",INDEX(Matches!$F$2:$F$201,MATCH($A761&amp;"-2",Matches!$J$2:$J$201,0))&lt;&gt;"",$C761&gt;=INDEX(Matches!$F$2:$F$201,MATCH($A761&amp;"-2",Matches!$J$2:$J$201,0))),"",IF(AND(F761=INDEX(Matches!$G$2:$G$201,MATCH($A761&amp;"-2",Matches!$J$2:$J$201,0)),G761=INDEX(Matches!$H$2:$H$201,MATCH($A761&amp;"-2",Matches!$J$2:$J$201,0))),5,IF(SIGN(F761-G761)&lt;&gt;SIGN(INDEX(Matches!$G$2:$G$201,MATCH($A761&amp;"-2",Matches!$J$2:$J$201,0))-INDEX(Matches!$H$2:$H$201,MATCH($A761&amp;"-2",Matches!$J$2:$J$201,0))),0,IF(F761-G761=INDEX(Matches!$G$2:$G$201,MATCH($A761&amp;"-2",Matches!$J$2:$J$201,0))-INDEX(Matches!$H$2:$H$201,MATCH($A761&amp;"-2",Matches!$J$2:$J$201,0)),3,2))))),""))</f>
        <v/>
      </c>
      <c r="Z761" s="12" t="str">
        <f aca="false">IF(OR($B761="",H761="",I761=""),"",IFERROR(IF(OR(INDEX(Matches!$I$2:$I$201,MATCH($A761&amp;"-3",Matches!$J$2:$J$201,0))="Void",INDEX(Matches!$G$2:$G$201,MATCH($A761&amp;"-3",Matches!$J$2:$J$201,0))="",INDEX(Matches!$H$2:$H$201,MATCH($A761&amp;"-3",Matches!$J$2:$J$201,0))=""),"",IF(AND($C761&lt;&gt;"",INDEX(Matches!$F$2:$F$201,MATCH($A761&amp;"-3",Matches!$J$2:$J$201,0))&lt;&gt;"",$C761&gt;=INDEX(Matches!$F$2:$F$201,MATCH($A761&amp;"-3",Matches!$J$2:$J$201,0))),"",IF(AND(H761=INDEX(Matches!$G$2:$G$201,MATCH($A761&amp;"-3",Matches!$J$2:$J$201,0)),I761=INDEX(Matches!$H$2:$H$201,MATCH($A761&amp;"-3",Matches!$J$2:$J$201,0))),5,IF(SIGN(H761-I761)&lt;&gt;SIGN(INDEX(Matches!$G$2:$G$201,MATCH($A761&amp;"-3",Matches!$J$2:$J$201,0))-INDEX(Matches!$H$2:$H$201,MATCH($A761&amp;"-3",Matches!$J$2:$J$201,0))),0,IF(H761-I761=INDEX(Matches!$G$2:$G$201,MATCH($A761&amp;"-3",Matches!$J$2:$J$201,0))-INDEX(Matches!$H$2:$H$201,MATCH($A761&amp;"-3",Matches!$J$2:$J$201,0)),3,2))))),""))</f>
        <v/>
      </c>
      <c r="AA761" s="12" t="str">
        <f aca="false">IF(OR($B761="",J761="",K761=""),"",IFERROR(IF(OR(INDEX(Matches!$I$2:$I$201,MATCH($A761&amp;"-4",Matches!$J$2:$J$201,0))="Void",INDEX(Matches!$G$2:$G$201,MATCH($A761&amp;"-4",Matches!$J$2:$J$201,0))="",INDEX(Matches!$H$2:$H$201,MATCH($A761&amp;"-4",Matches!$J$2:$J$201,0))=""),"",IF(AND($C761&lt;&gt;"",INDEX(Matches!$F$2:$F$201,MATCH($A761&amp;"-4",Matches!$J$2:$J$201,0))&lt;&gt;"",$C761&gt;=INDEX(Matches!$F$2:$F$201,MATCH($A761&amp;"-4",Matches!$J$2:$J$201,0))),"",IF(AND(J761=INDEX(Matches!$G$2:$G$201,MATCH($A761&amp;"-4",Matches!$J$2:$J$201,0)),K761=INDEX(Matches!$H$2:$H$201,MATCH($A761&amp;"-4",Matches!$J$2:$J$201,0))),5,IF(SIGN(J761-K761)&lt;&gt;SIGN(INDEX(Matches!$G$2:$G$201,MATCH($A761&amp;"-4",Matches!$J$2:$J$201,0))-INDEX(Matches!$H$2:$H$201,MATCH($A761&amp;"-4",Matches!$J$2:$J$201,0))),0,IF(J761-K761=INDEX(Matches!$G$2:$G$201,MATCH($A761&amp;"-4",Matches!$J$2:$J$201,0))-INDEX(Matches!$H$2:$H$201,MATCH($A761&amp;"-4",Matches!$J$2:$J$201,0)),3,2))))),""))</f>
        <v/>
      </c>
      <c r="AB761" s="12" t="str">
        <f aca="false">IF(OR($B761="",L761="",M761=""),"",IFERROR(IF(OR(INDEX(Matches!$I$2:$I$201,MATCH($A761&amp;"-5",Matches!$J$2:$J$201,0))="Void",INDEX(Matches!$G$2:$G$201,MATCH($A761&amp;"-5",Matches!$J$2:$J$201,0))="",INDEX(Matches!$H$2:$H$201,MATCH($A761&amp;"-5",Matches!$J$2:$J$201,0))=""),"",IF(AND($C761&lt;&gt;"",INDEX(Matches!$F$2:$F$201,MATCH($A761&amp;"-5",Matches!$J$2:$J$201,0))&lt;&gt;"",$C761&gt;=INDEX(Matches!$F$2:$F$201,MATCH($A761&amp;"-5",Matches!$J$2:$J$201,0))),"",IF(AND(L761=INDEX(Matches!$G$2:$G$201,MATCH($A761&amp;"-5",Matches!$J$2:$J$201,0)),M761=INDEX(Matches!$H$2:$H$201,MATCH($A761&amp;"-5",Matches!$J$2:$J$201,0))),5,IF(SIGN(L761-M761)&lt;&gt;SIGN(INDEX(Matches!$G$2:$G$201,MATCH($A761&amp;"-5",Matches!$J$2:$J$201,0))-INDEX(Matches!$H$2:$H$201,MATCH($A761&amp;"-5",Matches!$J$2:$J$201,0))),0,IF(L761-M761=INDEX(Matches!$G$2:$G$201,MATCH($A761&amp;"-5",Matches!$J$2:$J$201,0))-INDEX(Matches!$H$2:$H$201,MATCH($A761&amp;"-5",Matches!$J$2:$J$201,0)),3,2))))),""))</f>
        <v/>
      </c>
      <c r="AC761" s="12" t="str">
        <f aca="false">IF(OR($B761="",N761="",O761=""),"",IFERROR(IF(OR(INDEX(Matches!$I$2:$I$201,MATCH($A761&amp;"-6",Matches!$J$2:$J$201,0))="Void",INDEX(Matches!$G$2:$G$201,MATCH($A761&amp;"-6",Matches!$J$2:$J$201,0))="",INDEX(Matches!$H$2:$H$201,MATCH($A761&amp;"-6",Matches!$J$2:$J$201,0))=""),"",IF(AND($C761&lt;&gt;"",INDEX(Matches!$F$2:$F$201,MATCH($A761&amp;"-6",Matches!$J$2:$J$201,0))&lt;&gt;"",$C761&gt;=INDEX(Matches!$F$2:$F$201,MATCH($A761&amp;"-6",Matches!$J$2:$J$201,0))),"",IF(AND(N761=INDEX(Matches!$G$2:$G$201,MATCH($A761&amp;"-6",Matches!$J$2:$J$201,0)),O761=INDEX(Matches!$H$2:$H$201,MATCH($A761&amp;"-6",Matches!$J$2:$J$201,0))),5,IF(SIGN(N761-O761)&lt;&gt;SIGN(INDEX(Matches!$G$2:$G$201,MATCH($A761&amp;"-6",Matches!$J$2:$J$201,0))-INDEX(Matches!$H$2:$H$201,MATCH($A761&amp;"-6",Matches!$J$2:$J$201,0))),0,IF(N761-O761=INDEX(Matches!$G$2:$G$201,MATCH($A761&amp;"-6",Matches!$J$2:$J$201,0))-INDEX(Matches!$H$2:$H$201,MATCH($A761&amp;"-6",Matches!$J$2:$J$201,0)),3,2))))),""))</f>
        <v/>
      </c>
      <c r="AD761" s="12" t="str">
        <f aca="false">IF(OR($B761="",P761="",Q761=""),"",IFERROR(IF(OR(INDEX(Matches!$I$2:$I$201,MATCH($A761&amp;"-7",Matches!$J$2:$J$201,0))="Void",INDEX(Matches!$G$2:$G$201,MATCH($A761&amp;"-7",Matches!$J$2:$J$201,0))="",INDEX(Matches!$H$2:$H$201,MATCH($A761&amp;"-7",Matches!$J$2:$J$201,0))=""),"",IF(AND($C761&lt;&gt;"",INDEX(Matches!$F$2:$F$201,MATCH($A761&amp;"-7",Matches!$J$2:$J$201,0))&lt;&gt;"",$C761&gt;=INDEX(Matches!$F$2:$F$201,MATCH($A761&amp;"-7",Matches!$J$2:$J$201,0))),"",IF(AND(P761=INDEX(Matches!$G$2:$G$201,MATCH($A761&amp;"-7",Matches!$J$2:$J$201,0)),Q761=INDEX(Matches!$H$2:$H$201,MATCH($A761&amp;"-7",Matches!$J$2:$J$201,0))),5,IF(SIGN(P761-Q761)&lt;&gt;SIGN(INDEX(Matches!$G$2:$G$201,MATCH($A761&amp;"-7",Matches!$J$2:$J$201,0))-INDEX(Matches!$H$2:$H$201,MATCH($A761&amp;"-7",Matches!$J$2:$J$201,0))),0,IF(P761-Q761=INDEX(Matches!$G$2:$G$201,MATCH($A761&amp;"-7",Matches!$J$2:$J$201,0))-INDEX(Matches!$H$2:$H$201,MATCH($A761&amp;"-7",Matches!$J$2:$J$201,0)),3,2))))),""))</f>
        <v/>
      </c>
      <c r="AE761" s="12" t="str">
        <f aca="false">IF(OR($B761="",R761="",S761=""),"",IFERROR(IF(OR(INDEX(Matches!$I$2:$I$201,MATCH($A761&amp;"-8",Matches!$J$2:$J$201,0))="Void",INDEX(Matches!$G$2:$G$201,MATCH($A761&amp;"-8",Matches!$J$2:$J$201,0))="",INDEX(Matches!$H$2:$H$201,MATCH($A761&amp;"-8",Matches!$J$2:$J$201,0))=""),"",IF(AND($C761&lt;&gt;"",INDEX(Matches!$F$2:$F$201,MATCH($A761&amp;"-8",Matches!$J$2:$J$201,0))&lt;&gt;"",$C761&gt;=INDEX(Matches!$F$2:$F$201,MATCH($A761&amp;"-8",Matches!$J$2:$J$201,0))),"",IF(AND(R761=INDEX(Matches!$G$2:$G$201,MATCH($A761&amp;"-8",Matches!$J$2:$J$201,0)),S761=INDEX(Matches!$H$2:$H$201,MATCH($A761&amp;"-8",Matches!$J$2:$J$201,0))),5,IF(SIGN(R761-S761)&lt;&gt;SIGN(INDEX(Matches!$G$2:$G$201,MATCH($A761&amp;"-8",Matches!$J$2:$J$201,0))-INDEX(Matches!$H$2:$H$201,MATCH($A761&amp;"-8",Matches!$J$2:$J$201,0))),0,IF(R761-S761=INDEX(Matches!$G$2:$G$201,MATCH($A761&amp;"-8",Matches!$J$2:$J$201,0))-INDEX(Matches!$H$2:$H$201,MATCH($A761&amp;"-8",Matches!$J$2:$J$201,0)),3,2))))),""))</f>
        <v/>
      </c>
      <c r="AF761" s="12" t="str">
        <f aca="false">IF(OR($B761="",T761="",U761=""),"",IFERROR(IF(OR(INDEX(Matches!$I$2:$I$201,MATCH($A761&amp;"-9",Matches!$J$2:$J$201,0))="Void",INDEX(Matches!$G$2:$G$201,MATCH($A761&amp;"-9",Matches!$J$2:$J$201,0))="",INDEX(Matches!$H$2:$H$201,MATCH($A761&amp;"-9",Matches!$J$2:$J$201,0))=""),"",IF(AND($C761&lt;&gt;"",INDEX(Matches!$F$2:$F$201,MATCH($A761&amp;"-9",Matches!$J$2:$J$201,0))&lt;&gt;"",$C761&gt;=INDEX(Matches!$F$2:$F$201,MATCH($A761&amp;"-9",Matches!$J$2:$J$201,0))),"",IF(AND(T761=INDEX(Matches!$G$2:$G$201,MATCH($A761&amp;"-9",Matches!$J$2:$J$201,0)),U761=INDEX(Matches!$H$2:$H$201,MATCH($A761&amp;"-9",Matches!$J$2:$J$201,0))),5,IF(SIGN(T761-U761)&lt;&gt;SIGN(INDEX(Matches!$G$2:$G$201,MATCH($A761&amp;"-9",Matches!$J$2:$J$201,0))-INDEX(Matches!$H$2:$H$201,MATCH($A761&amp;"-9",Matches!$J$2:$J$201,0))),0,IF(T761-U761=INDEX(Matches!$G$2:$G$201,MATCH($A761&amp;"-9",Matches!$J$2:$J$201,0))-INDEX(Matches!$H$2:$H$201,MATCH($A761&amp;"-9",Matches!$J$2:$J$201,0)),3,2))))),""))</f>
        <v/>
      </c>
      <c r="AG761" s="12" t="str">
        <f aca="false">IF(OR($B761="",V761="",W761=""),"",IFERROR(IF(OR(INDEX(Matches!$I$2:$I$201,MATCH($A761&amp;"-10",Matches!$J$2:$J$201,0))="Void",INDEX(Matches!$G$2:$G$201,MATCH($A761&amp;"-10",Matches!$J$2:$J$201,0))="",INDEX(Matches!$H$2:$H$201,MATCH($A761&amp;"-10",Matches!$J$2:$J$201,0))=""),"",IF(AND($C761&lt;&gt;"",INDEX(Matches!$F$2:$F$201,MATCH($A761&amp;"-10",Matches!$J$2:$J$201,0))&lt;&gt;"",$C761&gt;=INDEX(Matches!$F$2:$F$201,MATCH($A761&amp;"-10",Matches!$J$2:$J$201,0))),"",IF(AND(V761=INDEX(Matches!$G$2:$G$201,MATCH($A761&amp;"-10",Matches!$J$2:$J$201,0)),W761=INDEX(Matches!$H$2:$H$201,MATCH($A761&amp;"-10",Matches!$J$2:$J$201,0))),5,IF(SIGN(V761-W761)&lt;&gt;SIGN(INDEX(Matches!$G$2:$G$201,MATCH($A761&amp;"-10",Matches!$J$2:$J$201,0))-INDEX(Matches!$H$2:$H$201,MATCH($A761&amp;"-10",Matches!$J$2:$J$201,0))),0,IF(V761-W761=INDEX(Matches!$G$2:$G$201,MATCH($A761&amp;"-10",Matches!$J$2:$J$201,0))-INDEX(Matches!$H$2:$H$201,MATCH($A761&amp;"-10",Matches!$J$2:$J$201,0)),3,2))))),""))</f>
        <v/>
      </c>
      <c r="AH761" s="13" t="str">
        <f aca="false">IF($B761="","",SUM(X761:AG761))</f>
        <v/>
      </c>
      <c r="AI761" s="12" t="str">
        <f aca="false">IF($B761="","",COUNTIF(X761:AG761,5))</f>
        <v/>
      </c>
      <c r="AJ761" s="12" t="str">
        <f aca="false">IF($B761="","",COUNTIF(X761:AG761,"&gt;=2"))</f>
        <v/>
      </c>
      <c r="AK761" s="12" t="str">
        <f aca="false">IF($B761="","",COUNT(X761:AG761))</f>
        <v/>
      </c>
    </row>
    <row r="762" customFormat="false" ht="15" hidden="false" customHeight="false" outlineLevel="0" collapsed="false">
      <c r="A762" s="7"/>
      <c r="B762" s="7"/>
      <c r="C762" s="11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12" t="str">
        <f aca="false">IF(OR($B762="",D762="",E762=""),"",IFERROR(IF(OR(INDEX(Matches!$I$2:$I$201,MATCH($A762&amp;"-1",Matches!$J$2:$J$201,0))="Void",INDEX(Matches!$G$2:$G$201,MATCH($A762&amp;"-1",Matches!$J$2:$J$201,0))="",INDEX(Matches!$H$2:$H$201,MATCH($A762&amp;"-1",Matches!$J$2:$J$201,0))=""),"",IF(AND($C762&lt;&gt;"",INDEX(Matches!$F$2:$F$201,MATCH($A762&amp;"-1",Matches!$J$2:$J$201,0))&lt;&gt;"",$C762&gt;=INDEX(Matches!$F$2:$F$201,MATCH($A762&amp;"-1",Matches!$J$2:$J$201,0))),"",IF(AND(D762=INDEX(Matches!$G$2:$G$201,MATCH($A762&amp;"-1",Matches!$J$2:$J$201,0)),E762=INDEX(Matches!$H$2:$H$201,MATCH($A762&amp;"-1",Matches!$J$2:$J$201,0))),5,IF(SIGN(D762-E762)&lt;&gt;SIGN(INDEX(Matches!$G$2:$G$201,MATCH($A762&amp;"-1",Matches!$J$2:$J$201,0))-INDEX(Matches!$H$2:$H$201,MATCH($A762&amp;"-1",Matches!$J$2:$J$201,0))),0,IF(D762-E762=INDEX(Matches!$G$2:$G$201,MATCH($A762&amp;"-1",Matches!$J$2:$J$201,0))-INDEX(Matches!$H$2:$H$201,MATCH($A762&amp;"-1",Matches!$J$2:$J$201,0)),3,2))))),""))</f>
        <v/>
      </c>
      <c r="Y762" s="12" t="str">
        <f aca="false">IF(OR($B762="",F762="",G762=""),"",IFERROR(IF(OR(INDEX(Matches!$I$2:$I$201,MATCH($A762&amp;"-2",Matches!$J$2:$J$201,0))="Void",INDEX(Matches!$G$2:$G$201,MATCH($A762&amp;"-2",Matches!$J$2:$J$201,0))="",INDEX(Matches!$H$2:$H$201,MATCH($A762&amp;"-2",Matches!$J$2:$J$201,0))=""),"",IF(AND($C762&lt;&gt;"",INDEX(Matches!$F$2:$F$201,MATCH($A762&amp;"-2",Matches!$J$2:$J$201,0))&lt;&gt;"",$C762&gt;=INDEX(Matches!$F$2:$F$201,MATCH($A762&amp;"-2",Matches!$J$2:$J$201,0))),"",IF(AND(F762=INDEX(Matches!$G$2:$G$201,MATCH($A762&amp;"-2",Matches!$J$2:$J$201,0)),G762=INDEX(Matches!$H$2:$H$201,MATCH($A762&amp;"-2",Matches!$J$2:$J$201,0))),5,IF(SIGN(F762-G762)&lt;&gt;SIGN(INDEX(Matches!$G$2:$G$201,MATCH($A762&amp;"-2",Matches!$J$2:$J$201,0))-INDEX(Matches!$H$2:$H$201,MATCH($A762&amp;"-2",Matches!$J$2:$J$201,0))),0,IF(F762-G762=INDEX(Matches!$G$2:$G$201,MATCH($A762&amp;"-2",Matches!$J$2:$J$201,0))-INDEX(Matches!$H$2:$H$201,MATCH($A762&amp;"-2",Matches!$J$2:$J$201,0)),3,2))))),""))</f>
        <v/>
      </c>
      <c r="Z762" s="12" t="str">
        <f aca="false">IF(OR($B762="",H762="",I762=""),"",IFERROR(IF(OR(INDEX(Matches!$I$2:$I$201,MATCH($A762&amp;"-3",Matches!$J$2:$J$201,0))="Void",INDEX(Matches!$G$2:$G$201,MATCH($A762&amp;"-3",Matches!$J$2:$J$201,0))="",INDEX(Matches!$H$2:$H$201,MATCH($A762&amp;"-3",Matches!$J$2:$J$201,0))=""),"",IF(AND($C762&lt;&gt;"",INDEX(Matches!$F$2:$F$201,MATCH($A762&amp;"-3",Matches!$J$2:$J$201,0))&lt;&gt;"",$C762&gt;=INDEX(Matches!$F$2:$F$201,MATCH($A762&amp;"-3",Matches!$J$2:$J$201,0))),"",IF(AND(H762=INDEX(Matches!$G$2:$G$201,MATCH($A762&amp;"-3",Matches!$J$2:$J$201,0)),I762=INDEX(Matches!$H$2:$H$201,MATCH($A762&amp;"-3",Matches!$J$2:$J$201,0))),5,IF(SIGN(H762-I762)&lt;&gt;SIGN(INDEX(Matches!$G$2:$G$201,MATCH($A762&amp;"-3",Matches!$J$2:$J$201,0))-INDEX(Matches!$H$2:$H$201,MATCH($A762&amp;"-3",Matches!$J$2:$J$201,0))),0,IF(H762-I762=INDEX(Matches!$G$2:$G$201,MATCH($A762&amp;"-3",Matches!$J$2:$J$201,0))-INDEX(Matches!$H$2:$H$201,MATCH($A762&amp;"-3",Matches!$J$2:$J$201,0)),3,2))))),""))</f>
        <v/>
      </c>
      <c r="AA762" s="12" t="str">
        <f aca="false">IF(OR($B762="",J762="",K762=""),"",IFERROR(IF(OR(INDEX(Matches!$I$2:$I$201,MATCH($A762&amp;"-4",Matches!$J$2:$J$201,0))="Void",INDEX(Matches!$G$2:$G$201,MATCH($A762&amp;"-4",Matches!$J$2:$J$201,0))="",INDEX(Matches!$H$2:$H$201,MATCH($A762&amp;"-4",Matches!$J$2:$J$201,0))=""),"",IF(AND($C762&lt;&gt;"",INDEX(Matches!$F$2:$F$201,MATCH($A762&amp;"-4",Matches!$J$2:$J$201,0))&lt;&gt;"",$C762&gt;=INDEX(Matches!$F$2:$F$201,MATCH($A762&amp;"-4",Matches!$J$2:$J$201,0))),"",IF(AND(J762=INDEX(Matches!$G$2:$G$201,MATCH($A762&amp;"-4",Matches!$J$2:$J$201,0)),K762=INDEX(Matches!$H$2:$H$201,MATCH($A762&amp;"-4",Matches!$J$2:$J$201,0))),5,IF(SIGN(J762-K762)&lt;&gt;SIGN(INDEX(Matches!$G$2:$G$201,MATCH($A762&amp;"-4",Matches!$J$2:$J$201,0))-INDEX(Matches!$H$2:$H$201,MATCH($A762&amp;"-4",Matches!$J$2:$J$201,0))),0,IF(J762-K762=INDEX(Matches!$G$2:$G$201,MATCH($A762&amp;"-4",Matches!$J$2:$J$201,0))-INDEX(Matches!$H$2:$H$201,MATCH($A762&amp;"-4",Matches!$J$2:$J$201,0)),3,2))))),""))</f>
        <v/>
      </c>
      <c r="AB762" s="12" t="str">
        <f aca="false">IF(OR($B762="",L762="",M762=""),"",IFERROR(IF(OR(INDEX(Matches!$I$2:$I$201,MATCH($A762&amp;"-5",Matches!$J$2:$J$201,0))="Void",INDEX(Matches!$G$2:$G$201,MATCH($A762&amp;"-5",Matches!$J$2:$J$201,0))="",INDEX(Matches!$H$2:$H$201,MATCH($A762&amp;"-5",Matches!$J$2:$J$201,0))=""),"",IF(AND($C762&lt;&gt;"",INDEX(Matches!$F$2:$F$201,MATCH($A762&amp;"-5",Matches!$J$2:$J$201,0))&lt;&gt;"",$C762&gt;=INDEX(Matches!$F$2:$F$201,MATCH($A762&amp;"-5",Matches!$J$2:$J$201,0))),"",IF(AND(L762=INDEX(Matches!$G$2:$G$201,MATCH($A762&amp;"-5",Matches!$J$2:$J$201,0)),M762=INDEX(Matches!$H$2:$H$201,MATCH($A762&amp;"-5",Matches!$J$2:$J$201,0))),5,IF(SIGN(L762-M762)&lt;&gt;SIGN(INDEX(Matches!$G$2:$G$201,MATCH($A762&amp;"-5",Matches!$J$2:$J$201,0))-INDEX(Matches!$H$2:$H$201,MATCH($A762&amp;"-5",Matches!$J$2:$J$201,0))),0,IF(L762-M762=INDEX(Matches!$G$2:$G$201,MATCH($A762&amp;"-5",Matches!$J$2:$J$201,0))-INDEX(Matches!$H$2:$H$201,MATCH($A762&amp;"-5",Matches!$J$2:$J$201,0)),3,2))))),""))</f>
        <v/>
      </c>
      <c r="AC762" s="12" t="str">
        <f aca="false">IF(OR($B762="",N762="",O762=""),"",IFERROR(IF(OR(INDEX(Matches!$I$2:$I$201,MATCH($A762&amp;"-6",Matches!$J$2:$J$201,0))="Void",INDEX(Matches!$G$2:$G$201,MATCH($A762&amp;"-6",Matches!$J$2:$J$201,0))="",INDEX(Matches!$H$2:$H$201,MATCH($A762&amp;"-6",Matches!$J$2:$J$201,0))=""),"",IF(AND($C762&lt;&gt;"",INDEX(Matches!$F$2:$F$201,MATCH($A762&amp;"-6",Matches!$J$2:$J$201,0))&lt;&gt;"",$C762&gt;=INDEX(Matches!$F$2:$F$201,MATCH($A762&amp;"-6",Matches!$J$2:$J$201,0))),"",IF(AND(N762=INDEX(Matches!$G$2:$G$201,MATCH($A762&amp;"-6",Matches!$J$2:$J$201,0)),O762=INDEX(Matches!$H$2:$H$201,MATCH($A762&amp;"-6",Matches!$J$2:$J$201,0))),5,IF(SIGN(N762-O762)&lt;&gt;SIGN(INDEX(Matches!$G$2:$G$201,MATCH($A762&amp;"-6",Matches!$J$2:$J$201,0))-INDEX(Matches!$H$2:$H$201,MATCH($A762&amp;"-6",Matches!$J$2:$J$201,0))),0,IF(N762-O762=INDEX(Matches!$G$2:$G$201,MATCH($A762&amp;"-6",Matches!$J$2:$J$201,0))-INDEX(Matches!$H$2:$H$201,MATCH($A762&amp;"-6",Matches!$J$2:$J$201,0)),3,2))))),""))</f>
        <v/>
      </c>
      <c r="AD762" s="12" t="str">
        <f aca="false">IF(OR($B762="",P762="",Q762=""),"",IFERROR(IF(OR(INDEX(Matches!$I$2:$I$201,MATCH($A762&amp;"-7",Matches!$J$2:$J$201,0))="Void",INDEX(Matches!$G$2:$G$201,MATCH($A762&amp;"-7",Matches!$J$2:$J$201,0))="",INDEX(Matches!$H$2:$H$201,MATCH($A762&amp;"-7",Matches!$J$2:$J$201,0))=""),"",IF(AND($C762&lt;&gt;"",INDEX(Matches!$F$2:$F$201,MATCH($A762&amp;"-7",Matches!$J$2:$J$201,0))&lt;&gt;"",$C762&gt;=INDEX(Matches!$F$2:$F$201,MATCH($A762&amp;"-7",Matches!$J$2:$J$201,0))),"",IF(AND(P762=INDEX(Matches!$G$2:$G$201,MATCH($A762&amp;"-7",Matches!$J$2:$J$201,0)),Q762=INDEX(Matches!$H$2:$H$201,MATCH($A762&amp;"-7",Matches!$J$2:$J$201,0))),5,IF(SIGN(P762-Q762)&lt;&gt;SIGN(INDEX(Matches!$G$2:$G$201,MATCH($A762&amp;"-7",Matches!$J$2:$J$201,0))-INDEX(Matches!$H$2:$H$201,MATCH($A762&amp;"-7",Matches!$J$2:$J$201,0))),0,IF(P762-Q762=INDEX(Matches!$G$2:$G$201,MATCH($A762&amp;"-7",Matches!$J$2:$J$201,0))-INDEX(Matches!$H$2:$H$201,MATCH($A762&amp;"-7",Matches!$J$2:$J$201,0)),3,2))))),""))</f>
        <v/>
      </c>
      <c r="AE762" s="12" t="str">
        <f aca="false">IF(OR($B762="",R762="",S762=""),"",IFERROR(IF(OR(INDEX(Matches!$I$2:$I$201,MATCH($A762&amp;"-8",Matches!$J$2:$J$201,0))="Void",INDEX(Matches!$G$2:$G$201,MATCH($A762&amp;"-8",Matches!$J$2:$J$201,0))="",INDEX(Matches!$H$2:$H$201,MATCH($A762&amp;"-8",Matches!$J$2:$J$201,0))=""),"",IF(AND($C762&lt;&gt;"",INDEX(Matches!$F$2:$F$201,MATCH($A762&amp;"-8",Matches!$J$2:$J$201,0))&lt;&gt;"",$C762&gt;=INDEX(Matches!$F$2:$F$201,MATCH($A762&amp;"-8",Matches!$J$2:$J$201,0))),"",IF(AND(R762=INDEX(Matches!$G$2:$G$201,MATCH($A762&amp;"-8",Matches!$J$2:$J$201,0)),S762=INDEX(Matches!$H$2:$H$201,MATCH($A762&amp;"-8",Matches!$J$2:$J$201,0))),5,IF(SIGN(R762-S762)&lt;&gt;SIGN(INDEX(Matches!$G$2:$G$201,MATCH($A762&amp;"-8",Matches!$J$2:$J$201,0))-INDEX(Matches!$H$2:$H$201,MATCH($A762&amp;"-8",Matches!$J$2:$J$201,0))),0,IF(R762-S762=INDEX(Matches!$G$2:$G$201,MATCH($A762&amp;"-8",Matches!$J$2:$J$201,0))-INDEX(Matches!$H$2:$H$201,MATCH($A762&amp;"-8",Matches!$J$2:$J$201,0)),3,2))))),""))</f>
        <v/>
      </c>
      <c r="AF762" s="12" t="str">
        <f aca="false">IF(OR($B762="",T762="",U762=""),"",IFERROR(IF(OR(INDEX(Matches!$I$2:$I$201,MATCH($A762&amp;"-9",Matches!$J$2:$J$201,0))="Void",INDEX(Matches!$G$2:$G$201,MATCH($A762&amp;"-9",Matches!$J$2:$J$201,0))="",INDEX(Matches!$H$2:$H$201,MATCH($A762&amp;"-9",Matches!$J$2:$J$201,0))=""),"",IF(AND($C762&lt;&gt;"",INDEX(Matches!$F$2:$F$201,MATCH($A762&amp;"-9",Matches!$J$2:$J$201,0))&lt;&gt;"",$C762&gt;=INDEX(Matches!$F$2:$F$201,MATCH($A762&amp;"-9",Matches!$J$2:$J$201,0))),"",IF(AND(T762=INDEX(Matches!$G$2:$G$201,MATCH($A762&amp;"-9",Matches!$J$2:$J$201,0)),U762=INDEX(Matches!$H$2:$H$201,MATCH($A762&amp;"-9",Matches!$J$2:$J$201,0))),5,IF(SIGN(T762-U762)&lt;&gt;SIGN(INDEX(Matches!$G$2:$G$201,MATCH($A762&amp;"-9",Matches!$J$2:$J$201,0))-INDEX(Matches!$H$2:$H$201,MATCH($A762&amp;"-9",Matches!$J$2:$J$201,0))),0,IF(T762-U762=INDEX(Matches!$G$2:$G$201,MATCH($A762&amp;"-9",Matches!$J$2:$J$201,0))-INDEX(Matches!$H$2:$H$201,MATCH($A762&amp;"-9",Matches!$J$2:$J$201,0)),3,2))))),""))</f>
        <v/>
      </c>
      <c r="AG762" s="12" t="str">
        <f aca="false">IF(OR($B762="",V762="",W762=""),"",IFERROR(IF(OR(INDEX(Matches!$I$2:$I$201,MATCH($A762&amp;"-10",Matches!$J$2:$J$201,0))="Void",INDEX(Matches!$G$2:$G$201,MATCH($A762&amp;"-10",Matches!$J$2:$J$201,0))="",INDEX(Matches!$H$2:$H$201,MATCH($A762&amp;"-10",Matches!$J$2:$J$201,0))=""),"",IF(AND($C762&lt;&gt;"",INDEX(Matches!$F$2:$F$201,MATCH($A762&amp;"-10",Matches!$J$2:$J$201,0))&lt;&gt;"",$C762&gt;=INDEX(Matches!$F$2:$F$201,MATCH($A762&amp;"-10",Matches!$J$2:$J$201,0))),"",IF(AND(V762=INDEX(Matches!$G$2:$G$201,MATCH($A762&amp;"-10",Matches!$J$2:$J$201,0)),W762=INDEX(Matches!$H$2:$H$201,MATCH($A762&amp;"-10",Matches!$J$2:$J$201,0))),5,IF(SIGN(V762-W762)&lt;&gt;SIGN(INDEX(Matches!$G$2:$G$201,MATCH($A762&amp;"-10",Matches!$J$2:$J$201,0))-INDEX(Matches!$H$2:$H$201,MATCH($A762&amp;"-10",Matches!$J$2:$J$201,0))),0,IF(V762-W762=INDEX(Matches!$G$2:$G$201,MATCH($A762&amp;"-10",Matches!$J$2:$J$201,0))-INDEX(Matches!$H$2:$H$201,MATCH($A762&amp;"-10",Matches!$J$2:$J$201,0)),3,2))))),""))</f>
        <v/>
      </c>
      <c r="AH762" s="13" t="str">
        <f aca="false">IF($B762="","",SUM(X762:AG762))</f>
        <v/>
      </c>
      <c r="AI762" s="12" t="str">
        <f aca="false">IF($B762="","",COUNTIF(X762:AG762,5))</f>
        <v/>
      </c>
      <c r="AJ762" s="12" t="str">
        <f aca="false">IF($B762="","",COUNTIF(X762:AG762,"&gt;=2"))</f>
        <v/>
      </c>
      <c r="AK762" s="12" t="str">
        <f aca="false">IF($B762="","",COUNT(X762:AG762))</f>
        <v/>
      </c>
    </row>
    <row r="763" customFormat="false" ht="15" hidden="false" customHeight="false" outlineLevel="0" collapsed="false">
      <c r="A763" s="7"/>
      <c r="B763" s="7"/>
      <c r="C763" s="11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12" t="str">
        <f aca="false">IF(OR($B763="",D763="",E763=""),"",IFERROR(IF(OR(INDEX(Matches!$I$2:$I$201,MATCH($A763&amp;"-1",Matches!$J$2:$J$201,0))="Void",INDEX(Matches!$G$2:$G$201,MATCH($A763&amp;"-1",Matches!$J$2:$J$201,0))="",INDEX(Matches!$H$2:$H$201,MATCH($A763&amp;"-1",Matches!$J$2:$J$201,0))=""),"",IF(AND($C763&lt;&gt;"",INDEX(Matches!$F$2:$F$201,MATCH($A763&amp;"-1",Matches!$J$2:$J$201,0))&lt;&gt;"",$C763&gt;=INDEX(Matches!$F$2:$F$201,MATCH($A763&amp;"-1",Matches!$J$2:$J$201,0))),"",IF(AND(D763=INDEX(Matches!$G$2:$G$201,MATCH($A763&amp;"-1",Matches!$J$2:$J$201,0)),E763=INDEX(Matches!$H$2:$H$201,MATCH($A763&amp;"-1",Matches!$J$2:$J$201,0))),5,IF(SIGN(D763-E763)&lt;&gt;SIGN(INDEX(Matches!$G$2:$G$201,MATCH($A763&amp;"-1",Matches!$J$2:$J$201,0))-INDEX(Matches!$H$2:$H$201,MATCH($A763&amp;"-1",Matches!$J$2:$J$201,0))),0,IF(D763-E763=INDEX(Matches!$G$2:$G$201,MATCH($A763&amp;"-1",Matches!$J$2:$J$201,0))-INDEX(Matches!$H$2:$H$201,MATCH($A763&amp;"-1",Matches!$J$2:$J$201,0)),3,2))))),""))</f>
        <v/>
      </c>
      <c r="Y763" s="12" t="str">
        <f aca="false">IF(OR($B763="",F763="",G763=""),"",IFERROR(IF(OR(INDEX(Matches!$I$2:$I$201,MATCH($A763&amp;"-2",Matches!$J$2:$J$201,0))="Void",INDEX(Matches!$G$2:$G$201,MATCH($A763&amp;"-2",Matches!$J$2:$J$201,0))="",INDEX(Matches!$H$2:$H$201,MATCH($A763&amp;"-2",Matches!$J$2:$J$201,0))=""),"",IF(AND($C763&lt;&gt;"",INDEX(Matches!$F$2:$F$201,MATCH($A763&amp;"-2",Matches!$J$2:$J$201,0))&lt;&gt;"",$C763&gt;=INDEX(Matches!$F$2:$F$201,MATCH($A763&amp;"-2",Matches!$J$2:$J$201,0))),"",IF(AND(F763=INDEX(Matches!$G$2:$G$201,MATCH($A763&amp;"-2",Matches!$J$2:$J$201,0)),G763=INDEX(Matches!$H$2:$H$201,MATCH($A763&amp;"-2",Matches!$J$2:$J$201,0))),5,IF(SIGN(F763-G763)&lt;&gt;SIGN(INDEX(Matches!$G$2:$G$201,MATCH($A763&amp;"-2",Matches!$J$2:$J$201,0))-INDEX(Matches!$H$2:$H$201,MATCH($A763&amp;"-2",Matches!$J$2:$J$201,0))),0,IF(F763-G763=INDEX(Matches!$G$2:$G$201,MATCH($A763&amp;"-2",Matches!$J$2:$J$201,0))-INDEX(Matches!$H$2:$H$201,MATCH($A763&amp;"-2",Matches!$J$2:$J$201,0)),3,2))))),""))</f>
        <v/>
      </c>
      <c r="Z763" s="12" t="str">
        <f aca="false">IF(OR($B763="",H763="",I763=""),"",IFERROR(IF(OR(INDEX(Matches!$I$2:$I$201,MATCH($A763&amp;"-3",Matches!$J$2:$J$201,0))="Void",INDEX(Matches!$G$2:$G$201,MATCH($A763&amp;"-3",Matches!$J$2:$J$201,0))="",INDEX(Matches!$H$2:$H$201,MATCH($A763&amp;"-3",Matches!$J$2:$J$201,0))=""),"",IF(AND($C763&lt;&gt;"",INDEX(Matches!$F$2:$F$201,MATCH($A763&amp;"-3",Matches!$J$2:$J$201,0))&lt;&gt;"",$C763&gt;=INDEX(Matches!$F$2:$F$201,MATCH($A763&amp;"-3",Matches!$J$2:$J$201,0))),"",IF(AND(H763=INDEX(Matches!$G$2:$G$201,MATCH($A763&amp;"-3",Matches!$J$2:$J$201,0)),I763=INDEX(Matches!$H$2:$H$201,MATCH($A763&amp;"-3",Matches!$J$2:$J$201,0))),5,IF(SIGN(H763-I763)&lt;&gt;SIGN(INDEX(Matches!$G$2:$G$201,MATCH($A763&amp;"-3",Matches!$J$2:$J$201,0))-INDEX(Matches!$H$2:$H$201,MATCH($A763&amp;"-3",Matches!$J$2:$J$201,0))),0,IF(H763-I763=INDEX(Matches!$G$2:$G$201,MATCH($A763&amp;"-3",Matches!$J$2:$J$201,0))-INDEX(Matches!$H$2:$H$201,MATCH($A763&amp;"-3",Matches!$J$2:$J$201,0)),3,2))))),""))</f>
        <v/>
      </c>
      <c r="AA763" s="12" t="str">
        <f aca="false">IF(OR($B763="",J763="",K763=""),"",IFERROR(IF(OR(INDEX(Matches!$I$2:$I$201,MATCH($A763&amp;"-4",Matches!$J$2:$J$201,0))="Void",INDEX(Matches!$G$2:$G$201,MATCH($A763&amp;"-4",Matches!$J$2:$J$201,0))="",INDEX(Matches!$H$2:$H$201,MATCH($A763&amp;"-4",Matches!$J$2:$J$201,0))=""),"",IF(AND($C763&lt;&gt;"",INDEX(Matches!$F$2:$F$201,MATCH($A763&amp;"-4",Matches!$J$2:$J$201,0))&lt;&gt;"",$C763&gt;=INDEX(Matches!$F$2:$F$201,MATCH($A763&amp;"-4",Matches!$J$2:$J$201,0))),"",IF(AND(J763=INDEX(Matches!$G$2:$G$201,MATCH($A763&amp;"-4",Matches!$J$2:$J$201,0)),K763=INDEX(Matches!$H$2:$H$201,MATCH($A763&amp;"-4",Matches!$J$2:$J$201,0))),5,IF(SIGN(J763-K763)&lt;&gt;SIGN(INDEX(Matches!$G$2:$G$201,MATCH($A763&amp;"-4",Matches!$J$2:$J$201,0))-INDEX(Matches!$H$2:$H$201,MATCH($A763&amp;"-4",Matches!$J$2:$J$201,0))),0,IF(J763-K763=INDEX(Matches!$G$2:$G$201,MATCH($A763&amp;"-4",Matches!$J$2:$J$201,0))-INDEX(Matches!$H$2:$H$201,MATCH($A763&amp;"-4",Matches!$J$2:$J$201,0)),3,2))))),""))</f>
        <v/>
      </c>
      <c r="AB763" s="12" t="str">
        <f aca="false">IF(OR($B763="",L763="",M763=""),"",IFERROR(IF(OR(INDEX(Matches!$I$2:$I$201,MATCH($A763&amp;"-5",Matches!$J$2:$J$201,0))="Void",INDEX(Matches!$G$2:$G$201,MATCH($A763&amp;"-5",Matches!$J$2:$J$201,0))="",INDEX(Matches!$H$2:$H$201,MATCH($A763&amp;"-5",Matches!$J$2:$J$201,0))=""),"",IF(AND($C763&lt;&gt;"",INDEX(Matches!$F$2:$F$201,MATCH($A763&amp;"-5",Matches!$J$2:$J$201,0))&lt;&gt;"",$C763&gt;=INDEX(Matches!$F$2:$F$201,MATCH($A763&amp;"-5",Matches!$J$2:$J$201,0))),"",IF(AND(L763=INDEX(Matches!$G$2:$G$201,MATCH($A763&amp;"-5",Matches!$J$2:$J$201,0)),M763=INDEX(Matches!$H$2:$H$201,MATCH($A763&amp;"-5",Matches!$J$2:$J$201,0))),5,IF(SIGN(L763-M763)&lt;&gt;SIGN(INDEX(Matches!$G$2:$G$201,MATCH($A763&amp;"-5",Matches!$J$2:$J$201,0))-INDEX(Matches!$H$2:$H$201,MATCH($A763&amp;"-5",Matches!$J$2:$J$201,0))),0,IF(L763-M763=INDEX(Matches!$G$2:$G$201,MATCH($A763&amp;"-5",Matches!$J$2:$J$201,0))-INDEX(Matches!$H$2:$H$201,MATCH($A763&amp;"-5",Matches!$J$2:$J$201,0)),3,2))))),""))</f>
        <v/>
      </c>
      <c r="AC763" s="12" t="str">
        <f aca="false">IF(OR($B763="",N763="",O763=""),"",IFERROR(IF(OR(INDEX(Matches!$I$2:$I$201,MATCH($A763&amp;"-6",Matches!$J$2:$J$201,0))="Void",INDEX(Matches!$G$2:$G$201,MATCH($A763&amp;"-6",Matches!$J$2:$J$201,0))="",INDEX(Matches!$H$2:$H$201,MATCH($A763&amp;"-6",Matches!$J$2:$J$201,0))=""),"",IF(AND($C763&lt;&gt;"",INDEX(Matches!$F$2:$F$201,MATCH($A763&amp;"-6",Matches!$J$2:$J$201,0))&lt;&gt;"",$C763&gt;=INDEX(Matches!$F$2:$F$201,MATCH($A763&amp;"-6",Matches!$J$2:$J$201,0))),"",IF(AND(N763=INDEX(Matches!$G$2:$G$201,MATCH($A763&amp;"-6",Matches!$J$2:$J$201,0)),O763=INDEX(Matches!$H$2:$H$201,MATCH($A763&amp;"-6",Matches!$J$2:$J$201,0))),5,IF(SIGN(N763-O763)&lt;&gt;SIGN(INDEX(Matches!$G$2:$G$201,MATCH($A763&amp;"-6",Matches!$J$2:$J$201,0))-INDEX(Matches!$H$2:$H$201,MATCH($A763&amp;"-6",Matches!$J$2:$J$201,0))),0,IF(N763-O763=INDEX(Matches!$G$2:$G$201,MATCH($A763&amp;"-6",Matches!$J$2:$J$201,0))-INDEX(Matches!$H$2:$H$201,MATCH($A763&amp;"-6",Matches!$J$2:$J$201,0)),3,2))))),""))</f>
        <v/>
      </c>
      <c r="AD763" s="12" t="str">
        <f aca="false">IF(OR($B763="",P763="",Q763=""),"",IFERROR(IF(OR(INDEX(Matches!$I$2:$I$201,MATCH($A763&amp;"-7",Matches!$J$2:$J$201,0))="Void",INDEX(Matches!$G$2:$G$201,MATCH($A763&amp;"-7",Matches!$J$2:$J$201,0))="",INDEX(Matches!$H$2:$H$201,MATCH($A763&amp;"-7",Matches!$J$2:$J$201,0))=""),"",IF(AND($C763&lt;&gt;"",INDEX(Matches!$F$2:$F$201,MATCH($A763&amp;"-7",Matches!$J$2:$J$201,0))&lt;&gt;"",$C763&gt;=INDEX(Matches!$F$2:$F$201,MATCH($A763&amp;"-7",Matches!$J$2:$J$201,0))),"",IF(AND(P763=INDEX(Matches!$G$2:$G$201,MATCH($A763&amp;"-7",Matches!$J$2:$J$201,0)),Q763=INDEX(Matches!$H$2:$H$201,MATCH($A763&amp;"-7",Matches!$J$2:$J$201,0))),5,IF(SIGN(P763-Q763)&lt;&gt;SIGN(INDEX(Matches!$G$2:$G$201,MATCH($A763&amp;"-7",Matches!$J$2:$J$201,0))-INDEX(Matches!$H$2:$H$201,MATCH($A763&amp;"-7",Matches!$J$2:$J$201,0))),0,IF(P763-Q763=INDEX(Matches!$G$2:$G$201,MATCH($A763&amp;"-7",Matches!$J$2:$J$201,0))-INDEX(Matches!$H$2:$H$201,MATCH($A763&amp;"-7",Matches!$J$2:$J$201,0)),3,2))))),""))</f>
        <v/>
      </c>
      <c r="AE763" s="12" t="str">
        <f aca="false">IF(OR($B763="",R763="",S763=""),"",IFERROR(IF(OR(INDEX(Matches!$I$2:$I$201,MATCH($A763&amp;"-8",Matches!$J$2:$J$201,0))="Void",INDEX(Matches!$G$2:$G$201,MATCH($A763&amp;"-8",Matches!$J$2:$J$201,0))="",INDEX(Matches!$H$2:$H$201,MATCH($A763&amp;"-8",Matches!$J$2:$J$201,0))=""),"",IF(AND($C763&lt;&gt;"",INDEX(Matches!$F$2:$F$201,MATCH($A763&amp;"-8",Matches!$J$2:$J$201,0))&lt;&gt;"",$C763&gt;=INDEX(Matches!$F$2:$F$201,MATCH($A763&amp;"-8",Matches!$J$2:$J$201,0))),"",IF(AND(R763=INDEX(Matches!$G$2:$G$201,MATCH($A763&amp;"-8",Matches!$J$2:$J$201,0)),S763=INDEX(Matches!$H$2:$H$201,MATCH($A763&amp;"-8",Matches!$J$2:$J$201,0))),5,IF(SIGN(R763-S763)&lt;&gt;SIGN(INDEX(Matches!$G$2:$G$201,MATCH($A763&amp;"-8",Matches!$J$2:$J$201,0))-INDEX(Matches!$H$2:$H$201,MATCH($A763&amp;"-8",Matches!$J$2:$J$201,0))),0,IF(R763-S763=INDEX(Matches!$G$2:$G$201,MATCH($A763&amp;"-8",Matches!$J$2:$J$201,0))-INDEX(Matches!$H$2:$H$201,MATCH($A763&amp;"-8",Matches!$J$2:$J$201,0)),3,2))))),""))</f>
        <v/>
      </c>
      <c r="AF763" s="12" t="str">
        <f aca="false">IF(OR($B763="",T763="",U763=""),"",IFERROR(IF(OR(INDEX(Matches!$I$2:$I$201,MATCH($A763&amp;"-9",Matches!$J$2:$J$201,0))="Void",INDEX(Matches!$G$2:$G$201,MATCH($A763&amp;"-9",Matches!$J$2:$J$201,0))="",INDEX(Matches!$H$2:$H$201,MATCH($A763&amp;"-9",Matches!$J$2:$J$201,0))=""),"",IF(AND($C763&lt;&gt;"",INDEX(Matches!$F$2:$F$201,MATCH($A763&amp;"-9",Matches!$J$2:$J$201,0))&lt;&gt;"",$C763&gt;=INDEX(Matches!$F$2:$F$201,MATCH($A763&amp;"-9",Matches!$J$2:$J$201,0))),"",IF(AND(T763=INDEX(Matches!$G$2:$G$201,MATCH($A763&amp;"-9",Matches!$J$2:$J$201,0)),U763=INDEX(Matches!$H$2:$H$201,MATCH($A763&amp;"-9",Matches!$J$2:$J$201,0))),5,IF(SIGN(T763-U763)&lt;&gt;SIGN(INDEX(Matches!$G$2:$G$201,MATCH($A763&amp;"-9",Matches!$J$2:$J$201,0))-INDEX(Matches!$H$2:$H$201,MATCH($A763&amp;"-9",Matches!$J$2:$J$201,0))),0,IF(T763-U763=INDEX(Matches!$G$2:$G$201,MATCH($A763&amp;"-9",Matches!$J$2:$J$201,0))-INDEX(Matches!$H$2:$H$201,MATCH($A763&amp;"-9",Matches!$J$2:$J$201,0)),3,2))))),""))</f>
        <v/>
      </c>
      <c r="AG763" s="12" t="str">
        <f aca="false">IF(OR($B763="",V763="",W763=""),"",IFERROR(IF(OR(INDEX(Matches!$I$2:$I$201,MATCH($A763&amp;"-10",Matches!$J$2:$J$201,0))="Void",INDEX(Matches!$G$2:$G$201,MATCH($A763&amp;"-10",Matches!$J$2:$J$201,0))="",INDEX(Matches!$H$2:$H$201,MATCH($A763&amp;"-10",Matches!$J$2:$J$201,0))=""),"",IF(AND($C763&lt;&gt;"",INDEX(Matches!$F$2:$F$201,MATCH($A763&amp;"-10",Matches!$J$2:$J$201,0))&lt;&gt;"",$C763&gt;=INDEX(Matches!$F$2:$F$201,MATCH($A763&amp;"-10",Matches!$J$2:$J$201,0))),"",IF(AND(V763=INDEX(Matches!$G$2:$G$201,MATCH($A763&amp;"-10",Matches!$J$2:$J$201,0)),W763=INDEX(Matches!$H$2:$H$201,MATCH($A763&amp;"-10",Matches!$J$2:$J$201,0))),5,IF(SIGN(V763-W763)&lt;&gt;SIGN(INDEX(Matches!$G$2:$G$201,MATCH($A763&amp;"-10",Matches!$J$2:$J$201,0))-INDEX(Matches!$H$2:$H$201,MATCH($A763&amp;"-10",Matches!$J$2:$J$201,0))),0,IF(V763-W763=INDEX(Matches!$G$2:$G$201,MATCH($A763&amp;"-10",Matches!$J$2:$J$201,0))-INDEX(Matches!$H$2:$H$201,MATCH($A763&amp;"-10",Matches!$J$2:$J$201,0)),3,2))))),""))</f>
        <v/>
      </c>
      <c r="AH763" s="13" t="str">
        <f aca="false">IF($B763="","",SUM(X763:AG763))</f>
        <v/>
      </c>
      <c r="AI763" s="12" t="str">
        <f aca="false">IF($B763="","",COUNTIF(X763:AG763,5))</f>
        <v/>
      </c>
      <c r="AJ763" s="12" t="str">
        <f aca="false">IF($B763="","",COUNTIF(X763:AG763,"&gt;=2"))</f>
        <v/>
      </c>
      <c r="AK763" s="12" t="str">
        <f aca="false">IF($B763="","",COUNT(X763:AG763))</f>
        <v/>
      </c>
    </row>
    <row r="764" customFormat="false" ht="15" hidden="false" customHeight="false" outlineLevel="0" collapsed="false">
      <c r="A764" s="7"/>
      <c r="B764" s="7"/>
      <c r="C764" s="11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12" t="str">
        <f aca="false">IF(OR($B764="",D764="",E764=""),"",IFERROR(IF(OR(INDEX(Matches!$I$2:$I$201,MATCH($A764&amp;"-1",Matches!$J$2:$J$201,0))="Void",INDEX(Matches!$G$2:$G$201,MATCH($A764&amp;"-1",Matches!$J$2:$J$201,0))="",INDEX(Matches!$H$2:$H$201,MATCH($A764&amp;"-1",Matches!$J$2:$J$201,0))=""),"",IF(AND($C764&lt;&gt;"",INDEX(Matches!$F$2:$F$201,MATCH($A764&amp;"-1",Matches!$J$2:$J$201,0))&lt;&gt;"",$C764&gt;=INDEX(Matches!$F$2:$F$201,MATCH($A764&amp;"-1",Matches!$J$2:$J$201,0))),"",IF(AND(D764=INDEX(Matches!$G$2:$G$201,MATCH($A764&amp;"-1",Matches!$J$2:$J$201,0)),E764=INDEX(Matches!$H$2:$H$201,MATCH($A764&amp;"-1",Matches!$J$2:$J$201,0))),5,IF(SIGN(D764-E764)&lt;&gt;SIGN(INDEX(Matches!$G$2:$G$201,MATCH($A764&amp;"-1",Matches!$J$2:$J$201,0))-INDEX(Matches!$H$2:$H$201,MATCH($A764&amp;"-1",Matches!$J$2:$J$201,0))),0,IF(D764-E764=INDEX(Matches!$G$2:$G$201,MATCH($A764&amp;"-1",Matches!$J$2:$J$201,0))-INDEX(Matches!$H$2:$H$201,MATCH($A764&amp;"-1",Matches!$J$2:$J$201,0)),3,2))))),""))</f>
        <v/>
      </c>
      <c r="Y764" s="12" t="str">
        <f aca="false">IF(OR($B764="",F764="",G764=""),"",IFERROR(IF(OR(INDEX(Matches!$I$2:$I$201,MATCH($A764&amp;"-2",Matches!$J$2:$J$201,0))="Void",INDEX(Matches!$G$2:$G$201,MATCH($A764&amp;"-2",Matches!$J$2:$J$201,0))="",INDEX(Matches!$H$2:$H$201,MATCH($A764&amp;"-2",Matches!$J$2:$J$201,0))=""),"",IF(AND($C764&lt;&gt;"",INDEX(Matches!$F$2:$F$201,MATCH($A764&amp;"-2",Matches!$J$2:$J$201,0))&lt;&gt;"",$C764&gt;=INDEX(Matches!$F$2:$F$201,MATCH($A764&amp;"-2",Matches!$J$2:$J$201,0))),"",IF(AND(F764=INDEX(Matches!$G$2:$G$201,MATCH($A764&amp;"-2",Matches!$J$2:$J$201,0)),G764=INDEX(Matches!$H$2:$H$201,MATCH($A764&amp;"-2",Matches!$J$2:$J$201,0))),5,IF(SIGN(F764-G764)&lt;&gt;SIGN(INDEX(Matches!$G$2:$G$201,MATCH($A764&amp;"-2",Matches!$J$2:$J$201,0))-INDEX(Matches!$H$2:$H$201,MATCH($A764&amp;"-2",Matches!$J$2:$J$201,0))),0,IF(F764-G764=INDEX(Matches!$G$2:$G$201,MATCH($A764&amp;"-2",Matches!$J$2:$J$201,0))-INDEX(Matches!$H$2:$H$201,MATCH($A764&amp;"-2",Matches!$J$2:$J$201,0)),3,2))))),""))</f>
        <v/>
      </c>
      <c r="Z764" s="12" t="str">
        <f aca="false">IF(OR($B764="",H764="",I764=""),"",IFERROR(IF(OR(INDEX(Matches!$I$2:$I$201,MATCH($A764&amp;"-3",Matches!$J$2:$J$201,0))="Void",INDEX(Matches!$G$2:$G$201,MATCH($A764&amp;"-3",Matches!$J$2:$J$201,0))="",INDEX(Matches!$H$2:$H$201,MATCH($A764&amp;"-3",Matches!$J$2:$J$201,0))=""),"",IF(AND($C764&lt;&gt;"",INDEX(Matches!$F$2:$F$201,MATCH($A764&amp;"-3",Matches!$J$2:$J$201,0))&lt;&gt;"",$C764&gt;=INDEX(Matches!$F$2:$F$201,MATCH($A764&amp;"-3",Matches!$J$2:$J$201,0))),"",IF(AND(H764=INDEX(Matches!$G$2:$G$201,MATCH($A764&amp;"-3",Matches!$J$2:$J$201,0)),I764=INDEX(Matches!$H$2:$H$201,MATCH($A764&amp;"-3",Matches!$J$2:$J$201,0))),5,IF(SIGN(H764-I764)&lt;&gt;SIGN(INDEX(Matches!$G$2:$G$201,MATCH($A764&amp;"-3",Matches!$J$2:$J$201,0))-INDEX(Matches!$H$2:$H$201,MATCH($A764&amp;"-3",Matches!$J$2:$J$201,0))),0,IF(H764-I764=INDEX(Matches!$G$2:$G$201,MATCH($A764&amp;"-3",Matches!$J$2:$J$201,0))-INDEX(Matches!$H$2:$H$201,MATCH($A764&amp;"-3",Matches!$J$2:$J$201,0)),3,2))))),""))</f>
        <v/>
      </c>
      <c r="AA764" s="12" t="str">
        <f aca="false">IF(OR($B764="",J764="",K764=""),"",IFERROR(IF(OR(INDEX(Matches!$I$2:$I$201,MATCH($A764&amp;"-4",Matches!$J$2:$J$201,0))="Void",INDEX(Matches!$G$2:$G$201,MATCH($A764&amp;"-4",Matches!$J$2:$J$201,0))="",INDEX(Matches!$H$2:$H$201,MATCH($A764&amp;"-4",Matches!$J$2:$J$201,0))=""),"",IF(AND($C764&lt;&gt;"",INDEX(Matches!$F$2:$F$201,MATCH($A764&amp;"-4",Matches!$J$2:$J$201,0))&lt;&gt;"",$C764&gt;=INDEX(Matches!$F$2:$F$201,MATCH($A764&amp;"-4",Matches!$J$2:$J$201,0))),"",IF(AND(J764=INDEX(Matches!$G$2:$G$201,MATCH($A764&amp;"-4",Matches!$J$2:$J$201,0)),K764=INDEX(Matches!$H$2:$H$201,MATCH($A764&amp;"-4",Matches!$J$2:$J$201,0))),5,IF(SIGN(J764-K764)&lt;&gt;SIGN(INDEX(Matches!$G$2:$G$201,MATCH($A764&amp;"-4",Matches!$J$2:$J$201,0))-INDEX(Matches!$H$2:$H$201,MATCH($A764&amp;"-4",Matches!$J$2:$J$201,0))),0,IF(J764-K764=INDEX(Matches!$G$2:$G$201,MATCH($A764&amp;"-4",Matches!$J$2:$J$201,0))-INDEX(Matches!$H$2:$H$201,MATCH($A764&amp;"-4",Matches!$J$2:$J$201,0)),3,2))))),""))</f>
        <v/>
      </c>
      <c r="AB764" s="12" t="str">
        <f aca="false">IF(OR($B764="",L764="",M764=""),"",IFERROR(IF(OR(INDEX(Matches!$I$2:$I$201,MATCH($A764&amp;"-5",Matches!$J$2:$J$201,0))="Void",INDEX(Matches!$G$2:$G$201,MATCH($A764&amp;"-5",Matches!$J$2:$J$201,0))="",INDEX(Matches!$H$2:$H$201,MATCH($A764&amp;"-5",Matches!$J$2:$J$201,0))=""),"",IF(AND($C764&lt;&gt;"",INDEX(Matches!$F$2:$F$201,MATCH($A764&amp;"-5",Matches!$J$2:$J$201,0))&lt;&gt;"",$C764&gt;=INDEX(Matches!$F$2:$F$201,MATCH($A764&amp;"-5",Matches!$J$2:$J$201,0))),"",IF(AND(L764=INDEX(Matches!$G$2:$G$201,MATCH($A764&amp;"-5",Matches!$J$2:$J$201,0)),M764=INDEX(Matches!$H$2:$H$201,MATCH($A764&amp;"-5",Matches!$J$2:$J$201,0))),5,IF(SIGN(L764-M764)&lt;&gt;SIGN(INDEX(Matches!$G$2:$G$201,MATCH($A764&amp;"-5",Matches!$J$2:$J$201,0))-INDEX(Matches!$H$2:$H$201,MATCH($A764&amp;"-5",Matches!$J$2:$J$201,0))),0,IF(L764-M764=INDEX(Matches!$G$2:$G$201,MATCH($A764&amp;"-5",Matches!$J$2:$J$201,0))-INDEX(Matches!$H$2:$H$201,MATCH($A764&amp;"-5",Matches!$J$2:$J$201,0)),3,2))))),""))</f>
        <v/>
      </c>
      <c r="AC764" s="12" t="str">
        <f aca="false">IF(OR($B764="",N764="",O764=""),"",IFERROR(IF(OR(INDEX(Matches!$I$2:$I$201,MATCH($A764&amp;"-6",Matches!$J$2:$J$201,0))="Void",INDEX(Matches!$G$2:$G$201,MATCH($A764&amp;"-6",Matches!$J$2:$J$201,0))="",INDEX(Matches!$H$2:$H$201,MATCH($A764&amp;"-6",Matches!$J$2:$J$201,0))=""),"",IF(AND($C764&lt;&gt;"",INDEX(Matches!$F$2:$F$201,MATCH($A764&amp;"-6",Matches!$J$2:$J$201,0))&lt;&gt;"",$C764&gt;=INDEX(Matches!$F$2:$F$201,MATCH($A764&amp;"-6",Matches!$J$2:$J$201,0))),"",IF(AND(N764=INDEX(Matches!$G$2:$G$201,MATCH($A764&amp;"-6",Matches!$J$2:$J$201,0)),O764=INDEX(Matches!$H$2:$H$201,MATCH($A764&amp;"-6",Matches!$J$2:$J$201,0))),5,IF(SIGN(N764-O764)&lt;&gt;SIGN(INDEX(Matches!$G$2:$G$201,MATCH($A764&amp;"-6",Matches!$J$2:$J$201,0))-INDEX(Matches!$H$2:$H$201,MATCH($A764&amp;"-6",Matches!$J$2:$J$201,0))),0,IF(N764-O764=INDEX(Matches!$G$2:$G$201,MATCH($A764&amp;"-6",Matches!$J$2:$J$201,0))-INDEX(Matches!$H$2:$H$201,MATCH($A764&amp;"-6",Matches!$J$2:$J$201,0)),3,2))))),""))</f>
        <v/>
      </c>
      <c r="AD764" s="12" t="str">
        <f aca="false">IF(OR($B764="",P764="",Q764=""),"",IFERROR(IF(OR(INDEX(Matches!$I$2:$I$201,MATCH($A764&amp;"-7",Matches!$J$2:$J$201,0))="Void",INDEX(Matches!$G$2:$G$201,MATCH($A764&amp;"-7",Matches!$J$2:$J$201,0))="",INDEX(Matches!$H$2:$H$201,MATCH($A764&amp;"-7",Matches!$J$2:$J$201,0))=""),"",IF(AND($C764&lt;&gt;"",INDEX(Matches!$F$2:$F$201,MATCH($A764&amp;"-7",Matches!$J$2:$J$201,0))&lt;&gt;"",$C764&gt;=INDEX(Matches!$F$2:$F$201,MATCH($A764&amp;"-7",Matches!$J$2:$J$201,0))),"",IF(AND(P764=INDEX(Matches!$G$2:$G$201,MATCH($A764&amp;"-7",Matches!$J$2:$J$201,0)),Q764=INDEX(Matches!$H$2:$H$201,MATCH($A764&amp;"-7",Matches!$J$2:$J$201,0))),5,IF(SIGN(P764-Q764)&lt;&gt;SIGN(INDEX(Matches!$G$2:$G$201,MATCH($A764&amp;"-7",Matches!$J$2:$J$201,0))-INDEX(Matches!$H$2:$H$201,MATCH($A764&amp;"-7",Matches!$J$2:$J$201,0))),0,IF(P764-Q764=INDEX(Matches!$G$2:$G$201,MATCH($A764&amp;"-7",Matches!$J$2:$J$201,0))-INDEX(Matches!$H$2:$H$201,MATCH($A764&amp;"-7",Matches!$J$2:$J$201,0)),3,2))))),""))</f>
        <v/>
      </c>
      <c r="AE764" s="12" t="str">
        <f aca="false">IF(OR($B764="",R764="",S764=""),"",IFERROR(IF(OR(INDEX(Matches!$I$2:$I$201,MATCH($A764&amp;"-8",Matches!$J$2:$J$201,0))="Void",INDEX(Matches!$G$2:$G$201,MATCH($A764&amp;"-8",Matches!$J$2:$J$201,0))="",INDEX(Matches!$H$2:$H$201,MATCH($A764&amp;"-8",Matches!$J$2:$J$201,0))=""),"",IF(AND($C764&lt;&gt;"",INDEX(Matches!$F$2:$F$201,MATCH($A764&amp;"-8",Matches!$J$2:$J$201,0))&lt;&gt;"",$C764&gt;=INDEX(Matches!$F$2:$F$201,MATCH($A764&amp;"-8",Matches!$J$2:$J$201,0))),"",IF(AND(R764=INDEX(Matches!$G$2:$G$201,MATCH($A764&amp;"-8",Matches!$J$2:$J$201,0)),S764=INDEX(Matches!$H$2:$H$201,MATCH($A764&amp;"-8",Matches!$J$2:$J$201,0))),5,IF(SIGN(R764-S764)&lt;&gt;SIGN(INDEX(Matches!$G$2:$G$201,MATCH($A764&amp;"-8",Matches!$J$2:$J$201,0))-INDEX(Matches!$H$2:$H$201,MATCH($A764&amp;"-8",Matches!$J$2:$J$201,0))),0,IF(R764-S764=INDEX(Matches!$G$2:$G$201,MATCH($A764&amp;"-8",Matches!$J$2:$J$201,0))-INDEX(Matches!$H$2:$H$201,MATCH($A764&amp;"-8",Matches!$J$2:$J$201,0)),3,2))))),""))</f>
        <v/>
      </c>
      <c r="AF764" s="12" t="str">
        <f aca="false">IF(OR($B764="",T764="",U764=""),"",IFERROR(IF(OR(INDEX(Matches!$I$2:$I$201,MATCH($A764&amp;"-9",Matches!$J$2:$J$201,0))="Void",INDEX(Matches!$G$2:$G$201,MATCH($A764&amp;"-9",Matches!$J$2:$J$201,0))="",INDEX(Matches!$H$2:$H$201,MATCH($A764&amp;"-9",Matches!$J$2:$J$201,0))=""),"",IF(AND($C764&lt;&gt;"",INDEX(Matches!$F$2:$F$201,MATCH($A764&amp;"-9",Matches!$J$2:$J$201,0))&lt;&gt;"",$C764&gt;=INDEX(Matches!$F$2:$F$201,MATCH($A764&amp;"-9",Matches!$J$2:$J$201,0))),"",IF(AND(T764=INDEX(Matches!$G$2:$G$201,MATCH($A764&amp;"-9",Matches!$J$2:$J$201,0)),U764=INDEX(Matches!$H$2:$H$201,MATCH($A764&amp;"-9",Matches!$J$2:$J$201,0))),5,IF(SIGN(T764-U764)&lt;&gt;SIGN(INDEX(Matches!$G$2:$G$201,MATCH($A764&amp;"-9",Matches!$J$2:$J$201,0))-INDEX(Matches!$H$2:$H$201,MATCH($A764&amp;"-9",Matches!$J$2:$J$201,0))),0,IF(T764-U764=INDEX(Matches!$G$2:$G$201,MATCH($A764&amp;"-9",Matches!$J$2:$J$201,0))-INDEX(Matches!$H$2:$H$201,MATCH($A764&amp;"-9",Matches!$J$2:$J$201,0)),3,2))))),""))</f>
        <v/>
      </c>
      <c r="AG764" s="12" t="str">
        <f aca="false">IF(OR($B764="",V764="",W764=""),"",IFERROR(IF(OR(INDEX(Matches!$I$2:$I$201,MATCH($A764&amp;"-10",Matches!$J$2:$J$201,0))="Void",INDEX(Matches!$G$2:$G$201,MATCH($A764&amp;"-10",Matches!$J$2:$J$201,0))="",INDEX(Matches!$H$2:$H$201,MATCH($A764&amp;"-10",Matches!$J$2:$J$201,0))=""),"",IF(AND($C764&lt;&gt;"",INDEX(Matches!$F$2:$F$201,MATCH($A764&amp;"-10",Matches!$J$2:$J$201,0))&lt;&gt;"",$C764&gt;=INDEX(Matches!$F$2:$F$201,MATCH($A764&amp;"-10",Matches!$J$2:$J$201,0))),"",IF(AND(V764=INDEX(Matches!$G$2:$G$201,MATCH($A764&amp;"-10",Matches!$J$2:$J$201,0)),W764=INDEX(Matches!$H$2:$H$201,MATCH($A764&amp;"-10",Matches!$J$2:$J$201,0))),5,IF(SIGN(V764-W764)&lt;&gt;SIGN(INDEX(Matches!$G$2:$G$201,MATCH($A764&amp;"-10",Matches!$J$2:$J$201,0))-INDEX(Matches!$H$2:$H$201,MATCH($A764&amp;"-10",Matches!$J$2:$J$201,0))),0,IF(V764-W764=INDEX(Matches!$G$2:$G$201,MATCH($A764&amp;"-10",Matches!$J$2:$J$201,0))-INDEX(Matches!$H$2:$H$201,MATCH($A764&amp;"-10",Matches!$J$2:$J$201,0)),3,2))))),""))</f>
        <v/>
      </c>
      <c r="AH764" s="13" t="str">
        <f aca="false">IF($B764="","",SUM(X764:AG764))</f>
        <v/>
      </c>
      <c r="AI764" s="12" t="str">
        <f aca="false">IF($B764="","",COUNTIF(X764:AG764,5))</f>
        <v/>
      </c>
      <c r="AJ764" s="12" t="str">
        <f aca="false">IF($B764="","",COUNTIF(X764:AG764,"&gt;=2"))</f>
        <v/>
      </c>
      <c r="AK764" s="12" t="str">
        <f aca="false">IF($B764="","",COUNT(X764:AG764))</f>
        <v/>
      </c>
    </row>
    <row r="765" customFormat="false" ht="15" hidden="false" customHeight="false" outlineLevel="0" collapsed="false">
      <c r="A765" s="7"/>
      <c r="B765" s="7"/>
      <c r="C765" s="11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12" t="str">
        <f aca="false">IF(OR($B765="",D765="",E765=""),"",IFERROR(IF(OR(INDEX(Matches!$I$2:$I$201,MATCH($A765&amp;"-1",Matches!$J$2:$J$201,0))="Void",INDEX(Matches!$G$2:$G$201,MATCH($A765&amp;"-1",Matches!$J$2:$J$201,0))="",INDEX(Matches!$H$2:$H$201,MATCH($A765&amp;"-1",Matches!$J$2:$J$201,0))=""),"",IF(AND($C765&lt;&gt;"",INDEX(Matches!$F$2:$F$201,MATCH($A765&amp;"-1",Matches!$J$2:$J$201,0))&lt;&gt;"",$C765&gt;=INDEX(Matches!$F$2:$F$201,MATCH($A765&amp;"-1",Matches!$J$2:$J$201,0))),"",IF(AND(D765=INDEX(Matches!$G$2:$G$201,MATCH($A765&amp;"-1",Matches!$J$2:$J$201,0)),E765=INDEX(Matches!$H$2:$H$201,MATCH($A765&amp;"-1",Matches!$J$2:$J$201,0))),5,IF(SIGN(D765-E765)&lt;&gt;SIGN(INDEX(Matches!$G$2:$G$201,MATCH($A765&amp;"-1",Matches!$J$2:$J$201,0))-INDEX(Matches!$H$2:$H$201,MATCH($A765&amp;"-1",Matches!$J$2:$J$201,0))),0,IF(D765-E765=INDEX(Matches!$G$2:$G$201,MATCH($A765&amp;"-1",Matches!$J$2:$J$201,0))-INDEX(Matches!$H$2:$H$201,MATCH($A765&amp;"-1",Matches!$J$2:$J$201,0)),3,2))))),""))</f>
        <v/>
      </c>
      <c r="Y765" s="12" t="str">
        <f aca="false">IF(OR($B765="",F765="",G765=""),"",IFERROR(IF(OR(INDEX(Matches!$I$2:$I$201,MATCH($A765&amp;"-2",Matches!$J$2:$J$201,0))="Void",INDEX(Matches!$G$2:$G$201,MATCH($A765&amp;"-2",Matches!$J$2:$J$201,0))="",INDEX(Matches!$H$2:$H$201,MATCH($A765&amp;"-2",Matches!$J$2:$J$201,0))=""),"",IF(AND($C765&lt;&gt;"",INDEX(Matches!$F$2:$F$201,MATCH($A765&amp;"-2",Matches!$J$2:$J$201,0))&lt;&gt;"",$C765&gt;=INDEX(Matches!$F$2:$F$201,MATCH($A765&amp;"-2",Matches!$J$2:$J$201,0))),"",IF(AND(F765=INDEX(Matches!$G$2:$G$201,MATCH($A765&amp;"-2",Matches!$J$2:$J$201,0)),G765=INDEX(Matches!$H$2:$H$201,MATCH($A765&amp;"-2",Matches!$J$2:$J$201,0))),5,IF(SIGN(F765-G765)&lt;&gt;SIGN(INDEX(Matches!$G$2:$G$201,MATCH($A765&amp;"-2",Matches!$J$2:$J$201,0))-INDEX(Matches!$H$2:$H$201,MATCH($A765&amp;"-2",Matches!$J$2:$J$201,0))),0,IF(F765-G765=INDEX(Matches!$G$2:$G$201,MATCH($A765&amp;"-2",Matches!$J$2:$J$201,0))-INDEX(Matches!$H$2:$H$201,MATCH($A765&amp;"-2",Matches!$J$2:$J$201,0)),3,2))))),""))</f>
        <v/>
      </c>
      <c r="Z765" s="12" t="str">
        <f aca="false">IF(OR($B765="",H765="",I765=""),"",IFERROR(IF(OR(INDEX(Matches!$I$2:$I$201,MATCH($A765&amp;"-3",Matches!$J$2:$J$201,0))="Void",INDEX(Matches!$G$2:$G$201,MATCH($A765&amp;"-3",Matches!$J$2:$J$201,0))="",INDEX(Matches!$H$2:$H$201,MATCH($A765&amp;"-3",Matches!$J$2:$J$201,0))=""),"",IF(AND($C765&lt;&gt;"",INDEX(Matches!$F$2:$F$201,MATCH($A765&amp;"-3",Matches!$J$2:$J$201,0))&lt;&gt;"",$C765&gt;=INDEX(Matches!$F$2:$F$201,MATCH($A765&amp;"-3",Matches!$J$2:$J$201,0))),"",IF(AND(H765=INDEX(Matches!$G$2:$G$201,MATCH($A765&amp;"-3",Matches!$J$2:$J$201,0)),I765=INDEX(Matches!$H$2:$H$201,MATCH($A765&amp;"-3",Matches!$J$2:$J$201,0))),5,IF(SIGN(H765-I765)&lt;&gt;SIGN(INDEX(Matches!$G$2:$G$201,MATCH($A765&amp;"-3",Matches!$J$2:$J$201,0))-INDEX(Matches!$H$2:$H$201,MATCH($A765&amp;"-3",Matches!$J$2:$J$201,0))),0,IF(H765-I765=INDEX(Matches!$G$2:$G$201,MATCH($A765&amp;"-3",Matches!$J$2:$J$201,0))-INDEX(Matches!$H$2:$H$201,MATCH($A765&amp;"-3",Matches!$J$2:$J$201,0)),3,2))))),""))</f>
        <v/>
      </c>
      <c r="AA765" s="12" t="str">
        <f aca="false">IF(OR($B765="",J765="",K765=""),"",IFERROR(IF(OR(INDEX(Matches!$I$2:$I$201,MATCH($A765&amp;"-4",Matches!$J$2:$J$201,0))="Void",INDEX(Matches!$G$2:$G$201,MATCH($A765&amp;"-4",Matches!$J$2:$J$201,0))="",INDEX(Matches!$H$2:$H$201,MATCH($A765&amp;"-4",Matches!$J$2:$J$201,0))=""),"",IF(AND($C765&lt;&gt;"",INDEX(Matches!$F$2:$F$201,MATCH($A765&amp;"-4",Matches!$J$2:$J$201,0))&lt;&gt;"",$C765&gt;=INDEX(Matches!$F$2:$F$201,MATCH($A765&amp;"-4",Matches!$J$2:$J$201,0))),"",IF(AND(J765=INDEX(Matches!$G$2:$G$201,MATCH($A765&amp;"-4",Matches!$J$2:$J$201,0)),K765=INDEX(Matches!$H$2:$H$201,MATCH($A765&amp;"-4",Matches!$J$2:$J$201,0))),5,IF(SIGN(J765-K765)&lt;&gt;SIGN(INDEX(Matches!$G$2:$G$201,MATCH($A765&amp;"-4",Matches!$J$2:$J$201,0))-INDEX(Matches!$H$2:$H$201,MATCH($A765&amp;"-4",Matches!$J$2:$J$201,0))),0,IF(J765-K765=INDEX(Matches!$G$2:$G$201,MATCH($A765&amp;"-4",Matches!$J$2:$J$201,0))-INDEX(Matches!$H$2:$H$201,MATCH($A765&amp;"-4",Matches!$J$2:$J$201,0)),3,2))))),""))</f>
        <v/>
      </c>
      <c r="AB765" s="12" t="str">
        <f aca="false">IF(OR($B765="",L765="",M765=""),"",IFERROR(IF(OR(INDEX(Matches!$I$2:$I$201,MATCH($A765&amp;"-5",Matches!$J$2:$J$201,0))="Void",INDEX(Matches!$G$2:$G$201,MATCH($A765&amp;"-5",Matches!$J$2:$J$201,0))="",INDEX(Matches!$H$2:$H$201,MATCH($A765&amp;"-5",Matches!$J$2:$J$201,0))=""),"",IF(AND($C765&lt;&gt;"",INDEX(Matches!$F$2:$F$201,MATCH($A765&amp;"-5",Matches!$J$2:$J$201,0))&lt;&gt;"",$C765&gt;=INDEX(Matches!$F$2:$F$201,MATCH($A765&amp;"-5",Matches!$J$2:$J$201,0))),"",IF(AND(L765=INDEX(Matches!$G$2:$G$201,MATCH($A765&amp;"-5",Matches!$J$2:$J$201,0)),M765=INDEX(Matches!$H$2:$H$201,MATCH($A765&amp;"-5",Matches!$J$2:$J$201,0))),5,IF(SIGN(L765-M765)&lt;&gt;SIGN(INDEX(Matches!$G$2:$G$201,MATCH($A765&amp;"-5",Matches!$J$2:$J$201,0))-INDEX(Matches!$H$2:$H$201,MATCH($A765&amp;"-5",Matches!$J$2:$J$201,0))),0,IF(L765-M765=INDEX(Matches!$G$2:$G$201,MATCH($A765&amp;"-5",Matches!$J$2:$J$201,0))-INDEX(Matches!$H$2:$H$201,MATCH($A765&amp;"-5",Matches!$J$2:$J$201,0)),3,2))))),""))</f>
        <v/>
      </c>
      <c r="AC765" s="12" t="str">
        <f aca="false">IF(OR($B765="",N765="",O765=""),"",IFERROR(IF(OR(INDEX(Matches!$I$2:$I$201,MATCH($A765&amp;"-6",Matches!$J$2:$J$201,0))="Void",INDEX(Matches!$G$2:$G$201,MATCH($A765&amp;"-6",Matches!$J$2:$J$201,0))="",INDEX(Matches!$H$2:$H$201,MATCH($A765&amp;"-6",Matches!$J$2:$J$201,0))=""),"",IF(AND($C765&lt;&gt;"",INDEX(Matches!$F$2:$F$201,MATCH($A765&amp;"-6",Matches!$J$2:$J$201,0))&lt;&gt;"",$C765&gt;=INDEX(Matches!$F$2:$F$201,MATCH($A765&amp;"-6",Matches!$J$2:$J$201,0))),"",IF(AND(N765=INDEX(Matches!$G$2:$G$201,MATCH($A765&amp;"-6",Matches!$J$2:$J$201,0)),O765=INDEX(Matches!$H$2:$H$201,MATCH($A765&amp;"-6",Matches!$J$2:$J$201,0))),5,IF(SIGN(N765-O765)&lt;&gt;SIGN(INDEX(Matches!$G$2:$G$201,MATCH($A765&amp;"-6",Matches!$J$2:$J$201,0))-INDEX(Matches!$H$2:$H$201,MATCH($A765&amp;"-6",Matches!$J$2:$J$201,0))),0,IF(N765-O765=INDEX(Matches!$G$2:$G$201,MATCH($A765&amp;"-6",Matches!$J$2:$J$201,0))-INDEX(Matches!$H$2:$H$201,MATCH($A765&amp;"-6",Matches!$J$2:$J$201,0)),3,2))))),""))</f>
        <v/>
      </c>
      <c r="AD765" s="12" t="str">
        <f aca="false">IF(OR($B765="",P765="",Q765=""),"",IFERROR(IF(OR(INDEX(Matches!$I$2:$I$201,MATCH($A765&amp;"-7",Matches!$J$2:$J$201,0))="Void",INDEX(Matches!$G$2:$G$201,MATCH($A765&amp;"-7",Matches!$J$2:$J$201,0))="",INDEX(Matches!$H$2:$H$201,MATCH($A765&amp;"-7",Matches!$J$2:$J$201,0))=""),"",IF(AND($C765&lt;&gt;"",INDEX(Matches!$F$2:$F$201,MATCH($A765&amp;"-7",Matches!$J$2:$J$201,0))&lt;&gt;"",$C765&gt;=INDEX(Matches!$F$2:$F$201,MATCH($A765&amp;"-7",Matches!$J$2:$J$201,0))),"",IF(AND(P765=INDEX(Matches!$G$2:$G$201,MATCH($A765&amp;"-7",Matches!$J$2:$J$201,0)),Q765=INDEX(Matches!$H$2:$H$201,MATCH($A765&amp;"-7",Matches!$J$2:$J$201,0))),5,IF(SIGN(P765-Q765)&lt;&gt;SIGN(INDEX(Matches!$G$2:$G$201,MATCH($A765&amp;"-7",Matches!$J$2:$J$201,0))-INDEX(Matches!$H$2:$H$201,MATCH($A765&amp;"-7",Matches!$J$2:$J$201,0))),0,IF(P765-Q765=INDEX(Matches!$G$2:$G$201,MATCH($A765&amp;"-7",Matches!$J$2:$J$201,0))-INDEX(Matches!$H$2:$H$201,MATCH($A765&amp;"-7",Matches!$J$2:$J$201,0)),3,2))))),""))</f>
        <v/>
      </c>
      <c r="AE765" s="12" t="str">
        <f aca="false">IF(OR($B765="",R765="",S765=""),"",IFERROR(IF(OR(INDEX(Matches!$I$2:$I$201,MATCH($A765&amp;"-8",Matches!$J$2:$J$201,0))="Void",INDEX(Matches!$G$2:$G$201,MATCH($A765&amp;"-8",Matches!$J$2:$J$201,0))="",INDEX(Matches!$H$2:$H$201,MATCH($A765&amp;"-8",Matches!$J$2:$J$201,0))=""),"",IF(AND($C765&lt;&gt;"",INDEX(Matches!$F$2:$F$201,MATCH($A765&amp;"-8",Matches!$J$2:$J$201,0))&lt;&gt;"",$C765&gt;=INDEX(Matches!$F$2:$F$201,MATCH($A765&amp;"-8",Matches!$J$2:$J$201,0))),"",IF(AND(R765=INDEX(Matches!$G$2:$G$201,MATCH($A765&amp;"-8",Matches!$J$2:$J$201,0)),S765=INDEX(Matches!$H$2:$H$201,MATCH($A765&amp;"-8",Matches!$J$2:$J$201,0))),5,IF(SIGN(R765-S765)&lt;&gt;SIGN(INDEX(Matches!$G$2:$G$201,MATCH($A765&amp;"-8",Matches!$J$2:$J$201,0))-INDEX(Matches!$H$2:$H$201,MATCH($A765&amp;"-8",Matches!$J$2:$J$201,0))),0,IF(R765-S765=INDEX(Matches!$G$2:$G$201,MATCH($A765&amp;"-8",Matches!$J$2:$J$201,0))-INDEX(Matches!$H$2:$H$201,MATCH($A765&amp;"-8",Matches!$J$2:$J$201,0)),3,2))))),""))</f>
        <v/>
      </c>
      <c r="AF765" s="12" t="str">
        <f aca="false">IF(OR($B765="",T765="",U765=""),"",IFERROR(IF(OR(INDEX(Matches!$I$2:$I$201,MATCH($A765&amp;"-9",Matches!$J$2:$J$201,0))="Void",INDEX(Matches!$G$2:$G$201,MATCH($A765&amp;"-9",Matches!$J$2:$J$201,0))="",INDEX(Matches!$H$2:$H$201,MATCH($A765&amp;"-9",Matches!$J$2:$J$201,0))=""),"",IF(AND($C765&lt;&gt;"",INDEX(Matches!$F$2:$F$201,MATCH($A765&amp;"-9",Matches!$J$2:$J$201,0))&lt;&gt;"",$C765&gt;=INDEX(Matches!$F$2:$F$201,MATCH($A765&amp;"-9",Matches!$J$2:$J$201,0))),"",IF(AND(T765=INDEX(Matches!$G$2:$G$201,MATCH($A765&amp;"-9",Matches!$J$2:$J$201,0)),U765=INDEX(Matches!$H$2:$H$201,MATCH($A765&amp;"-9",Matches!$J$2:$J$201,0))),5,IF(SIGN(T765-U765)&lt;&gt;SIGN(INDEX(Matches!$G$2:$G$201,MATCH($A765&amp;"-9",Matches!$J$2:$J$201,0))-INDEX(Matches!$H$2:$H$201,MATCH($A765&amp;"-9",Matches!$J$2:$J$201,0))),0,IF(T765-U765=INDEX(Matches!$G$2:$G$201,MATCH($A765&amp;"-9",Matches!$J$2:$J$201,0))-INDEX(Matches!$H$2:$H$201,MATCH($A765&amp;"-9",Matches!$J$2:$J$201,0)),3,2))))),""))</f>
        <v/>
      </c>
      <c r="AG765" s="12" t="str">
        <f aca="false">IF(OR($B765="",V765="",W765=""),"",IFERROR(IF(OR(INDEX(Matches!$I$2:$I$201,MATCH($A765&amp;"-10",Matches!$J$2:$J$201,0))="Void",INDEX(Matches!$G$2:$G$201,MATCH($A765&amp;"-10",Matches!$J$2:$J$201,0))="",INDEX(Matches!$H$2:$H$201,MATCH($A765&amp;"-10",Matches!$J$2:$J$201,0))=""),"",IF(AND($C765&lt;&gt;"",INDEX(Matches!$F$2:$F$201,MATCH($A765&amp;"-10",Matches!$J$2:$J$201,0))&lt;&gt;"",$C765&gt;=INDEX(Matches!$F$2:$F$201,MATCH($A765&amp;"-10",Matches!$J$2:$J$201,0))),"",IF(AND(V765=INDEX(Matches!$G$2:$G$201,MATCH($A765&amp;"-10",Matches!$J$2:$J$201,0)),W765=INDEX(Matches!$H$2:$H$201,MATCH($A765&amp;"-10",Matches!$J$2:$J$201,0))),5,IF(SIGN(V765-W765)&lt;&gt;SIGN(INDEX(Matches!$G$2:$G$201,MATCH($A765&amp;"-10",Matches!$J$2:$J$201,0))-INDEX(Matches!$H$2:$H$201,MATCH($A765&amp;"-10",Matches!$J$2:$J$201,0))),0,IF(V765-W765=INDEX(Matches!$G$2:$G$201,MATCH($A765&amp;"-10",Matches!$J$2:$J$201,0))-INDEX(Matches!$H$2:$H$201,MATCH($A765&amp;"-10",Matches!$J$2:$J$201,0)),3,2))))),""))</f>
        <v/>
      </c>
      <c r="AH765" s="13" t="str">
        <f aca="false">IF($B765="","",SUM(X765:AG765))</f>
        <v/>
      </c>
      <c r="AI765" s="12" t="str">
        <f aca="false">IF($B765="","",COUNTIF(X765:AG765,5))</f>
        <v/>
      </c>
      <c r="AJ765" s="12" t="str">
        <f aca="false">IF($B765="","",COUNTIF(X765:AG765,"&gt;=2"))</f>
        <v/>
      </c>
      <c r="AK765" s="12" t="str">
        <f aca="false">IF($B765="","",COUNT(X765:AG765))</f>
        <v/>
      </c>
    </row>
    <row r="766" customFormat="false" ht="15" hidden="false" customHeight="false" outlineLevel="0" collapsed="false">
      <c r="A766" s="7"/>
      <c r="B766" s="7"/>
      <c r="C766" s="11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12" t="str">
        <f aca="false">IF(OR($B766="",D766="",E766=""),"",IFERROR(IF(OR(INDEX(Matches!$I$2:$I$201,MATCH($A766&amp;"-1",Matches!$J$2:$J$201,0))="Void",INDEX(Matches!$G$2:$G$201,MATCH($A766&amp;"-1",Matches!$J$2:$J$201,0))="",INDEX(Matches!$H$2:$H$201,MATCH($A766&amp;"-1",Matches!$J$2:$J$201,0))=""),"",IF(AND($C766&lt;&gt;"",INDEX(Matches!$F$2:$F$201,MATCH($A766&amp;"-1",Matches!$J$2:$J$201,0))&lt;&gt;"",$C766&gt;=INDEX(Matches!$F$2:$F$201,MATCH($A766&amp;"-1",Matches!$J$2:$J$201,0))),"",IF(AND(D766=INDEX(Matches!$G$2:$G$201,MATCH($A766&amp;"-1",Matches!$J$2:$J$201,0)),E766=INDEX(Matches!$H$2:$H$201,MATCH($A766&amp;"-1",Matches!$J$2:$J$201,0))),5,IF(SIGN(D766-E766)&lt;&gt;SIGN(INDEX(Matches!$G$2:$G$201,MATCH($A766&amp;"-1",Matches!$J$2:$J$201,0))-INDEX(Matches!$H$2:$H$201,MATCH($A766&amp;"-1",Matches!$J$2:$J$201,0))),0,IF(D766-E766=INDEX(Matches!$G$2:$G$201,MATCH($A766&amp;"-1",Matches!$J$2:$J$201,0))-INDEX(Matches!$H$2:$H$201,MATCH($A766&amp;"-1",Matches!$J$2:$J$201,0)),3,2))))),""))</f>
        <v/>
      </c>
      <c r="Y766" s="12" t="str">
        <f aca="false">IF(OR($B766="",F766="",G766=""),"",IFERROR(IF(OR(INDEX(Matches!$I$2:$I$201,MATCH($A766&amp;"-2",Matches!$J$2:$J$201,0))="Void",INDEX(Matches!$G$2:$G$201,MATCH($A766&amp;"-2",Matches!$J$2:$J$201,0))="",INDEX(Matches!$H$2:$H$201,MATCH($A766&amp;"-2",Matches!$J$2:$J$201,0))=""),"",IF(AND($C766&lt;&gt;"",INDEX(Matches!$F$2:$F$201,MATCH($A766&amp;"-2",Matches!$J$2:$J$201,0))&lt;&gt;"",$C766&gt;=INDEX(Matches!$F$2:$F$201,MATCH($A766&amp;"-2",Matches!$J$2:$J$201,0))),"",IF(AND(F766=INDEX(Matches!$G$2:$G$201,MATCH($A766&amp;"-2",Matches!$J$2:$J$201,0)),G766=INDEX(Matches!$H$2:$H$201,MATCH($A766&amp;"-2",Matches!$J$2:$J$201,0))),5,IF(SIGN(F766-G766)&lt;&gt;SIGN(INDEX(Matches!$G$2:$G$201,MATCH($A766&amp;"-2",Matches!$J$2:$J$201,0))-INDEX(Matches!$H$2:$H$201,MATCH($A766&amp;"-2",Matches!$J$2:$J$201,0))),0,IF(F766-G766=INDEX(Matches!$G$2:$G$201,MATCH($A766&amp;"-2",Matches!$J$2:$J$201,0))-INDEX(Matches!$H$2:$H$201,MATCH($A766&amp;"-2",Matches!$J$2:$J$201,0)),3,2))))),""))</f>
        <v/>
      </c>
      <c r="Z766" s="12" t="str">
        <f aca="false">IF(OR($B766="",H766="",I766=""),"",IFERROR(IF(OR(INDEX(Matches!$I$2:$I$201,MATCH($A766&amp;"-3",Matches!$J$2:$J$201,0))="Void",INDEX(Matches!$G$2:$G$201,MATCH($A766&amp;"-3",Matches!$J$2:$J$201,0))="",INDEX(Matches!$H$2:$H$201,MATCH($A766&amp;"-3",Matches!$J$2:$J$201,0))=""),"",IF(AND($C766&lt;&gt;"",INDEX(Matches!$F$2:$F$201,MATCH($A766&amp;"-3",Matches!$J$2:$J$201,0))&lt;&gt;"",$C766&gt;=INDEX(Matches!$F$2:$F$201,MATCH($A766&amp;"-3",Matches!$J$2:$J$201,0))),"",IF(AND(H766=INDEX(Matches!$G$2:$G$201,MATCH($A766&amp;"-3",Matches!$J$2:$J$201,0)),I766=INDEX(Matches!$H$2:$H$201,MATCH($A766&amp;"-3",Matches!$J$2:$J$201,0))),5,IF(SIGN(H766-I766)&lt;&gt;SIGN(INDEX(Matches!$G$2:$G$201,MATCH($A766&amp;"-3",Matches!$J$2:$J$201,0))-INDEX(Matches!$H$2:$H$201,MATCH($A766&amp;"-3",Matches!$J$2:$J$201,0))),0,IF(H766-I766=INDEX(Matches!$G$2:$G$201,MATCH($A766&amp;"-3",Matches!$J$2:$J$201,0))-INDEX(Matches!$H$2:$H$201,MATCH($A766&amp;"-3",Matches!$J$2:$J$201,0)),3,2))))),""))</f>
        <v/>
      </c>
      <c r="AA766" s="12" t="str">
        <f aca="false">IF(OR($B766="",J766="",K766=""),"",IFERROR(IF(OR(INDEX(Matches!$I$2:$I$201,MATCH($A766&amp;"-4",Matches!$J$2:$J$201,0))="Void",INDEX(Matches!$G$2:$G$201,MATCH($A766&amp;"-4",Matches!$J$2:$J$201,0))="",INDEX(Matches!$H$2:$H$201,MATCH($A766&amp;"-4",Matches!$J$2:$J$201,0))=""),"",IF(AND($C766&lt;&gt;"",INDEX(Matches!$F$2:$F$201,MATCH($A766&amp;"-4",Matches!$J$2:$J$201,0))&lt;&gt;"",$C766&gt;=INDEX(Matches!$F$2:$F$201,MATCH($A766&amp;"-4",Matches!$J$2:$J$201,0))),"",IF(AND(J766=INDEX(Matches!$G$2:$G$201,MATCH($A766&amp;"-4",Matches!$J$2:$J$201,0)),K766=INDEX(Matches!$H$2:$H$201,MATCH($A766&amp;"-4",Matches!$J$2:$J$201,0))),5,IF(SIGN(J766-K766)&lt;&gt;SIGN(INDEX(Matches!$G$2:$G$201,MATCH($A766&amp;"-4",Matches!$J$2:$J$201,0))-INDEX(Matches!$H$2:$H$201,MATCH($A766&amp;"-4",Matches!$J$2:$J$201,0))),0,IF(J766-K766=INDEX(Matches!$G$2:$G$201,MATCH($A766&amp;"-4",Matches!$J$2:$J$201,0))-INDEX(Matches!$H$2:$H$201,MATCH($A766&amp;"-4",Matches!$J$2:$J$201,0)),3,2))))),""))</f>
        <v/>
      </c>
      <c r="AB766" s="12" t="str">
        <f aca="false">IF(OR($B766="",L766="",M766=""),"",IFERROR(IF(OR(INDEX(Matches!$I$2:$I$201,MATCH($A766&amp;"-5",Matches!$J$2:$J$201,0))="Void",INDEX(Matches!$G$2:$G$201,MATCH($A766&amp;"-5",Matches!$J$2:$J$201,0))="",INDEX(Matches!$H$2:$H$201,MATCH($A766&amp;"-5",Matches!$J$2:$J$201,0))=""),"",IF(AND($C766&lt;&gt;"",INDEX(Matches!$F$2:$F$201,MATCH($A766&amp;"-5",Matches!$J$2:$J$201,0))&lt;&gt;"",$C766&gt;=INDEX(Matches!$F$2:$F$201,MATCH($A766&amp;"-5",Matches!$J$2:$J$201,0))),"",IF(AND(L766=INDEX(Matches!$G$2:$G$201,MATCH($A766&amp;"-5",Matches!$J$2:$J$201,0)),M766=INDEX(Matches!$H$2:$H$201,MATCH($A766&amp;"-5",Matches!$J$2:$J$201,0))),5,IF(SIGN(L766-M766)&lt;&gt;SIGN(INDEX(Matches!$G$2:$G$201,MATCH($A766&amp;"-5",Matches!$J$2:$J$201,0))-INDEX(Matches!$H$2:$H$201,MATCH($A766&amp;"-5",Matches!$J$2:$J$201,0))),0,IF(L766-M766=INDEX(Matches!$G$2:$G$201,MATCH($A766&amp;"-5",Matches!$J$2:$J$201,0))-INDEX(Matches!$H$2:$H$201,MATCH($A766&amp;"-5",Matches!$J$2:$J$201,0)),3,2))))),""))</f>
        <v/>
      </c>
      <c r="AC766" s="12" t="str">
        <f aca="false">IF(OR($B766="",N766="",O766=""),"",IFERROR(IF(OR(INDEX(Matches!$I$2:$I$201,MATCH($A766&amp;"-6",Matches!$J$2:$J$201,0))="Void",INDEX(Matches!$G$2:$G$201,MATCH($A766&amp;"-6",Matches!$J$2:$J$201,0))="",INDEX(Matches!$H$2:$H$201,MATCH($A766&amp;"-6",Matches!$J$2:$J$201,0))=""),"",IF(AND($C766&lt;&gt;"",INDEX(Matches!$F$2:$F$201,MATCH($A766&amp;"-6",Matches!$J$2:$J$201,0))&lt;&gt;"",$C766&gt;=INDEX(Matches!$F$2:$F$201,MATCH($A766&amp;"-6",Matches!$J$2:$J$201,0))),"",IF(AND(N766=INDEX(Matches!$G$2:$G$201,MATCH($A766&amp;"-6",Matches!$J$2:$J$201,0)),O766=INDEX(Matches!$H$2:$H$201,MATCH($A766&amp;"-6",Matches!$J$2:$J$201,0))),5,IF(SIGN(N766-O766)&lt;&gt;SIGN(INDEX(Matches!$G$2:$G$201,MATCH($A766&amp;"-6",Matches!$J$2:$J$201,0))-INDEX(Matches!$H$2:$H$201,MATCH($A766&amp;"-6",Matches!$J$2:$J$201,0))),0,IF(N766-O766=INDEX(Matches!$G$2:$G$201,MATCH($A766&amp;"-6",Matches!$J$2:$J$201,0))-INDEX(Matches!$H$2:$H$201,MATCH($A766&amp;"-6",Matches!$J$2:$J$201,0)),3,2))))),""))</f>
        <v/>
      </c>
      <c r="AD766" s="12" t="str">
        <f aca="false">IF(OR($B766="",P766="",Q766=""),"",IFERROR(IF(OR(INDEX(Matches!$I$2:$I$201,MATCH($A766&amp;"-7",Matches!$J$2:$J$201,0))="Void",INDEX(Matches!$G$2:$G$201,MATCH($A766&amp;"-7",Matches!$J$2:$J$201,0))="",INDEX(Matches!$H$2:$H$201,MATCH($A766&amp;"-7",Matches!$J$2:$J$201,0))=""),"",IF(AND($C766&lt;&gt;"",INDEX(Matches!$F$2:$F$201,MATCH($A766&amp;"-7",Matches!$J$2:$J$201,0))&lt;&gt;"",$C766&gt;=INDEX(Matches!$F$2:$F$201,MATCH($A766&amp;"-7",Matches!$J$2:$J$201,0))),"",IF(AND(P766=INDEX(Matches!$G$2:$G$201,MATCH($A766&amp;"-7",Matches!$J$2:$J$201,0)),Q766=INDEX(Matches!$H$2:$H$201,MATCH($A766&amp;"-7",Matches!$J$2:$J$201,0))),5,IF(SIGN(P766-Q766)&lt;&gt;SIGN(INDEX(Matches!$G$2:$G$201,MATCH($A766&amp;"-7",Matches!$J$2:$J$201,0))-INDEX(Matches!$H$2:$H$201,MATCH($A766&amp;"-7",Matches!$J$2:$J$201,0))),0,IF(P766-Q766=INDEX(Matches!$G$2:$G$201,MATCH($A766&amp;"-7",Matches!$J$2:$J$201,0))-INDEX(Matches!$H$2:$H$201,MATCH($A766&amp;"-7",Matches!$J$2:$J$201,0)),3,2))))),""))</f>
        <v/>
      </c>
      <c r="AE766" s="12" t="str">
        <f aca="false">IF(OR($B766="",R766="",S766=""),"",IFERROR(IF(OR(INDEX(Matches!$I$2:$I$201,MATCH($A766&amp;"-8",Matches!$J$2:$J$201,0))="Void",INDEX(Matches!$G$2:$G$201,MATCH($A766&amp;"-8",Matches!$J$2:$J$201,0))="",INDEX(Matches!$H$2:$H$201,MATCH($A766&amp;"-8",Matches!$J$2:$J$201,0))=""),"",IF(AND($C766&lt;&gt;"",INDEX(Matches!$F$2:$F$201,MATCH($A766&amp;"-8",Matches!$J$2:$J$201,0))&lt;&gt;"",$C766&gt;=INDEX(Matches!$F$2:$F$201,MATCH($A766&amp;"-8",Matches!$J$2:$J$201,0))),"",IF(AND(R766=INDEX(Matches!$G$2:$G$201,MATCH($A766&amp;"-8",Matches!$J$2:$J$201,0)),S766=INDEX(Matches!$H$2:$H$201,MATCH($A766&amp;"-8",Matches!$J$2:$J$201,0))),5,IF(SIGN(R766-S766)&lt;&gt;SIGN(INDEX(Matches!$G$2:$G$201,MATCH($A766&amp;"-8",Matches!$J$2:$J$201,0))-INDEX(Matches!$H$2:$H$201,MATCH($A766&amp;"-8",Matches!$J$2:$J$201,0))),0,IF(R766-S766=INDEX(Matches!$G$2:$G$201,MATCH($A766&amp;"-8",Matches!$J$2:$J$201,0))-INDEX(Matches!$H$2:$H$201,MATCH($A766&amp;"-8",Matches!$J$2:$J$201,0)),3,2))))),""))</f>
        <v/>
      </c>
      <c r="AF766" s="12" t="str">
        <f aca="false">IF(OR($B766="",T766="",U766=""),"",IFERROR(IF(OR(INDEX(Matches!$I$2:$I$201,MATCH($A766&amp;"-9",Matches!$J$2:$J$201,0))="Void",INDEX(Matches!$G$2:$G$201,MATCH($A766&amp;"-9",Matches!$J$2:$J$201,0))="",INDEX(Matches!$H$2:$H$201,MATCH($A766&amp;"-9",Matches!$J$2:$J$201,0))=""),"",IF(AND($C766&lt;&gt;"",INDEX(Matches!$F$2:$F$201,MATCH($A766&amp;"-9",Matches!$J$2:$J$201,0))&lt;&gt;"",$C766&gt;=INDEX(Matches!$F$2:$F$201,MATCH($A766&amp;"-9",Matches!$J$2:$J$201,0))),"",IF(AND(T766=INDEX(Matches!$G$2:$G$201,MATCH($A766&amp;"-9",Matches!$J$2:$J$201,0)),U766=INDEX(Matches!$H$2:$H$201,MATCH($A766&amp;"-9",Matches!$J$2:$J$201,0))),5,IF(SIGN(T766-U766)&lt;&gt;SIGN(INDEX(Matches!$G$2:$G$201,MATCH($A766&amp;"-9",Matches!$J$2:$J$201,0))-INDEX(Matches!$H$2:$H$201,MATCH($A766&amp;"-9",Matches!$J$2:$J$201,0))),0,IF(T766-U766=INDEX(Matches!$G$2:$G$201,MATCH($A766&amp;"-9",Matches!$J$2:$J$201,0))-INDEX(Matches!$H$2:$H$201,MATCH($A766&amp;"-9",Matches!$J$2:$J$201,0)),3,2))))),""))</f>
        <v/>
      </c>
      <c r="AG766" s="12" t="str">
        <f aca="false">IF(OR($B766="",V766="",W766=""),"",IFERROR(IF(OR(INDEX(Matches!$I$2:$I$201,MATCH($A766&amp;"-10",Matches!$J$2:$J$201,0))="Void",INDEX(Matches!$G$2:$G$201,MATCH($A766&amp;"-10",Matches!$J$2:$J$201,0))="",INDEX(Matches!$H$2:$H$201,MATCH($A766&amp;"-10",Matches!$J$2:$J$201,0))=""),"",IF(AND($C766&lt;&gt;"",INDEX(Matches!$F$2:$F$201,MATCH($A766&amp;"-10",Matches!$J$2:$J$201,0))&lt;&gt;"",$C766&gt;=INDEX(Matches!$F$2:$F$201,MATCH($A766&amp;"-10",Matches!$J$2:$J$201,0))),"",IF(AND(V766=INDEX(Matches!$G$2:$G$201,MATCH($A766&amp;"-10",Matches!$J$2:$J$201,0)),W766=INDEX(Matches!$H$2:$H$201,MATCH($A766&amp;"-10",Matches!$J$2:$J$201,0))),5,IF(SIGN(V766-W766)&lt;&gt;SIGN(INDEX(Matches!$G$2:$G$201,MATCH($A766&amp;"-10",Matches!$J$2:$J$201,0))-INDEX(Matches!$H$2:$H$201,MATCH($A766&amp;"-10",Matches!$J$2:$J$201,0))),0,IF(V766-W766=INDEX(Matches!$G$2:$G$201,MATCH($A766&amp;"-10",Matches!$J$2:$J$201,0))-INDEX(Matches!$H$2:$H$201,MATCH($A766&amp;"-10",Matches!$J$2:$J$201,0)),3,2))))),""))</f>
        <v/>
      </c>
      <c r="AH766" s="13" t="str">
        <f aca="false">IF($B766="","",SUM(X766:AG766))</f>
        <v/>
      </c>
      <c r="AI766" s="12" t="str">
        <f aca="false">IF($B766="","",COUNTIF(X766:AG766,5))</f>
        <v/>
      </c>
      <c r="AJ766" s="12" t="str">
        <f aca="false">IF($B766="","",COUNTIF(X766:AG766,"&gt;=2"))</f>
        <v/>
      </c>
      <c r="AK766" s="12" t="str">
        <f aca="false">IF($B766="","",COUNT(X766:AG766))</f>
        <v/>
      </c>
    </row>
    <row r="767" customFormat="false" ht="15" hidden="false" customHeight="false" outlineLevel="0" collapsed="false">
      <c r="A767" s="7"/>
      <c r="B767" s="7"/>
      <c r="C767" s="11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12" t="str">
        <f aca="false">IF(OR($B767="",D767="",E767=""),"",IFERROR(IF(OR(INDEX(Matches!$I$2:$I$201,MATCH($A767&amp;"-1",Matches!$J$2:$J$201,0))="Void",INDEX(Matches!$G$2:$G$201,MATCH($A767&amp;"-1",Matches!$J$2:$J$201,0))="",INDEX(Matches!$H$2:$H$201,MATCH($A767&amp;"-1",Matches!$J$2:$J$201,0))=""),"",IF(AND($C767&lt;&gt;"",INDEX(Matches!$F$2:$F$201,MATCH($A767&amp;"-1",Matches!$J$2:$J$201,0))&lt;&gt;"",$C767&gt;=INDEX(Matches!$F$2:$F$201,MATCH($A767&amp;"-1",Matches!$J$2:$J$201,0))),"",IF(AND(D767=INDEX(Matches!$G$2:$G$201,MATCH($A767&amp;"-1",Matches!$J$2:$J$201,0)),E767=INDEX(Matches!$H$2:$H$201,MATCH($A767&amp;"-1",Matches!$J$2:$J$201,0))),5,IF(SIGN(D767-E767)&lt;&gt;SIGN(INDEX(Matches!$G$2:$G$201,MATCH($A767&amp;"-1",Matches!$J$2:$J$201,0))-INDEX(Matches!$H$2:$H$201,MATCH($A767&amp;"-1",Matches!$J$2:$J$201,0))),0,IF(D767-E767=INDEX(Matches!$G$2:$G$201,MATCH($A767&amp;"-1",Matches!$J$2:$J$201,0))-INDEX(Matches!$H$2:$H$201,MATCH($A767&amp;"-1",Matches!$J$2:$J$201,0)),3,2))))),""))</f>
        <v/>
      </c>
      <c r="Y767" s="12" t="str">
        <f aca="false">IF(OR($B767="",F767="",G767=""),"",IFERROR(IF(OR(INDEX(Matches!$I$2:$I$201,MATCH($A767&amp;"-2",Matches!$J$2:$J$201,0))="Void",INDEX(Matches!$G$2:$G$201,MATCH($A767&amp;"-2",Matches!$J$2:$J$201,0))="",INDEX(Matches!$H$2:$H$201,MATCH($A767&amp;"-2",Matches!$J$2:$J$201,0))=""),"",IF(AND($C767&lt;&gt;"",INDEX(Matches!$F$2:$F$201,MATCH($A767&amp;"-2",Matches!$J$2:$J$201,0))&lt;&gt;"",$C767&gt;=INDEX(Matches!$F$2:$F$201,MATCH($A767&amp;"-2",Matches!$J$2:$J$201,0))),"",IF(AND(F767=INDEX(Matches!$G$2:$G$201,MATCH($A767&amp;"-2",Matches!$J$2:$J$201,0)),G767=INDEX(Matches!$H$2:$H$201,MATCH($A767&amp;"-2",Matches!$J$2:$J$201,0))),5,IF(SIGN(F767-G767)&lt;&gt;SIGN(INDEX(Matches!$G$2:$G$201,MATCH($A767&amp;"-2",Matches!$J$2:$J$201,0))-INDEX(Matches!$H$2:$H$201,MATCH($A767&amp;"-2",Matches!$J$2:$J$201,0))),0,IF(F767-G767=INDEX(Matches!$G$2:$G$201,MATCH($A767&amp;"-2",Matches!$J$2:$J$201,0))-INDEX(Matches!$H$2:$H$201,MATCH($A767&amp;"-2",Matches!$J$2:$J$201,0)),3,2))))),""))</f>
        <v/>
      </c>
      <c r="Z767" s="12" t="str">
        <f aca="false">IF(OR($B767="",H767="",I767=""),"",IFERROR(IF(OR(INDEX(Matches!$I$2:$I$201,MATCH($A767&amp;"-3",Matches!$J$2:$J$201,0))="Void",INDEX(Matches!$G$2:$G$201,MATCH($A767&amp;"-3",Matches!$J$2:$J$201,0))="",INDEX(Matches!$H$2:$H$201,MATCH($A767&amp;"-3",Matches!$J$2:$J$201,0))=""),"",IF(AND($C767&lt;&gt;"",INDEX(Matches!$F$2:$F$201,MATCH($A767&amp;"-3",Matches!$J$2:$J$201,0))&lt;&gt;"",$C767&gt;=INDEX(Matches!$F$2:$F$201,MATCH($A767&amp;"-3",Matches!$J$2:$J$201,0))),"",IF(AND(H767=INDEX(Matches!$G$2:$G$201,MATCH($A767&amp;"-3",Matches!$J$2:$J$201,0)),I767=INDEX(Matches!$H$2:$H$201,MATCH($A767&amp;"-3",Matches!$J$2:$J$201,0))),5,IF(SIGN(H767-I767)&lt;&gt;SIGN(INDEX(Matches!$G$2:$G$201,MATCH($A767&amp;"-3",Matches!$J$2:$J$201,0))-INDEX(Matches!$H$2:$H$201,MATCH($A767&amp;"-3",Matches!$J$2:$J$201,0))),0,IF(H767-I767=INDEX(Matches!$G$2:$G$201,MATCH($A767&amp;"-3",Matches!$J$2:$J$201,0))-INDEX(Matches!$H$2:$H$201,MATCH($A767&amp;"-3",Matches!$J$2:$J$201,0)),3,2))))),""))</f>
        <v/>
      </c>
      <c r="AA767" s="12" t="str">
        <f aca="false">IF(OR($B767="",J767="",K767=""),"",IFERROR(IF(OR(INDEX(Matches!$I$2:$I$201,MATCH($A767&amp;"-4",Matches!$J$2:$J$201,0))="Void",INDEX(Matches!$G$2:$G$201,MATCH($A767&amp;"-4",Matches!$J$2:$J$201,0))="",INDEX(Matches!$H$2:$H$201,MATCH($A767&amp;"-4",Matches!$J$2:$J$201,0))=""),"",IF(AND($C767&lt;&gt;"",INDEX(Matches!$F$2:$F$201,MATCH($A767&amp;"-4",Matches!$J$2:$J$201,0))&lt;&gt;"",$C767&gt;=INDEX(Matches!$F$2:$F$201,MATCH($A767&amp;"-4",Matches!$J$2:$J$201,0))),"",IF(AND(J767=INDEX(Matches!$G$2:$G$201,MATCH($A767&amp;"-4",Matches!$J$2:$J$201,0)),K767=INDEX(Matches!$H$2:$H$201,MATCH($A767&amp;"-4",Matches!$J$2:$J$201,0))),5,IF(SIGN(J767-K767)&lt;&gt;SIGN(INDEX(Matches!$G$2:$G$201,MATCH($A767&amp;"-4",Matches!$J$2:$J$201,0))-INDEX(Matches!$H$2:$H$201,MATCH($A767&amp;"-4",Matches!$J$2:$J$201,0))),0,IF(J767-K767=INDEX(Matches!$G$2:$G$201,MATCH($A767&amp;"-4",Matches!$J$2:$J$201,0))-INDEX(Matches!$H$2:$H$201,MATCH($A767&amp;"-4",Matches!$J$2:$J$201,0)),3,2))))),""))</f>
        <v/>
      </c>
      <c r="AB767" s="12" t="str">
        <f aca="false">IF(OR($B767="",L767="",M767=""),"",IFERROR(IF(OR(INDEX(Matches!$I$2:$I$201,MATCH($A767&amp;"-5",Matches!$J$2:$J$201,0))="Void",INDEX(Matches!$G$2:$G$201,MATCH($A767&amp;"-5",Matches!$J$2:$J$201,0))="",INDEX(Matches!$H$2:$H$201,MATCH($A767&amp;"-5",Matches!$J$2:$J$201,0))=""),"",IF(AND($C767&lt;&gt;"",INDEX(Matches!$F$2:$F$201,MATCH($A767&amp;"-5",Matches!$J$2:$J$201,0))&lt;&gt;"",$C767&gt;=INDEX(Matches!$F$2:$F$201,MATCH($A767&amp;"-5",Matches!$J$2:$J$201,0))),"",IF(AND(L767=INDEX(Matches!$G$2:$G$201,MATCH($A767&amp;"-5",Matches!$J$2:$J$201,0)),M767=INDEX(Matches!$H$2:$H$201,MATCH($A767&amp;"-5",Matches!$J$2:$J$201,0))),5,IF(SIGN(L767-M767)&lt;&gt;SIGN(INDEX(Matches!$G$2:$G$201,MATCH($A767&amp;"-5",Matches!$J$2:$J$201,0))-INDEX(Matches!$H$2:$H$201,MATCH($A767&amp;"-5",Matches!$J$2:$J$201,0))),0,IF(L767-M767=INDEX(Matches!$G$2:$G$201,MATCH($A767&amp;"-5",Matches!$J$2:$J$201,0))-INDEX(Matches!$H$2:$H$201,MATCH($A767&amp;"-5",Matches!$J$2:$J$201,0)),3,2))))),""))</f>
        <v/>
      </c>
      <c r="AC767" s="12" t="str">
        <f aca="false">IF(OR($B767="",N767="",O767=""),"",IFERROR(IF(OR(INDEX(Matches!$I$2:$I$201,MATCH($A767&amp;"-6",Matches!$J$2:$J$201,0))="Void",INDEX(Matches!$G$2:$G$201,MATCH($A767&amp;"-6",Matches!$J$2:$J$201,0))="",INDEX(Matches!$H$2:$H$201,MATCH($A767&amp;"-6",Matches!$J$2:$J$201,0))=""),"",IF(AND($C767&lt;&gt;"",INDEX(Matches!$F$2:$F$201,MATCH($A767&amp;"-6",Matches!$J$2:$J$201,0))&lt;&gt;"",$C767&gt;=INDEX(Matches!$F$2:$F$201,MATCH($A767&amp;"-6",Matches!$J$2:$J$201,0))),"",IF(AND(N767=INDEX(Matches!$G$2:$G$201,MATCH($A767&amp;"-6",Matches!$J$2:$J$201,0)),O767=INDEX(Matches!$H$2:$H$201,MATCH($A767&amp;"-6",Matches!$J$2:$J$201,0))),5,IF(SIGN(N767-O767)&lt;&gt;SIGN(INDEX(Matches!$G$2:$G$201,MATCH($A767&amp;"-6",Matches!$J$2:$J$201,0))-INDEX(Matches!$H$2:$H$201,MATCH($A767&amp;"-6",Matches!$J$2:$J$201,0))),0,IF(N767-O767=INDEX(Matches!$G$2:$G$201,MATCH($A767&amp;"-6",Matches!$J$2:$J$201,0))-INDEX(Matches!$H$2:$H$201,MATCH($A767&amp;"-6",Matches!$J$2:$J$201,0)),3,2))))),""))</f>
        <v/>
      </c>
      <c r="AD767" s="12" t="str">
        <f aca="false">IF(OR($B767="",P767="",Q767=""),"",IFERROR(IF(OR(INDEX(Matches!$I$2:$I$201,MATCH($A767&amp;"-7",Matches!$J$2:$J$201,0))="Void",INDEX(Matches!$G$2:$G$201,MATCH($A767&amp;"-7",Matches!$J$2:$J$201,0))="",INDEX(Matches!$H$2:$H$201,MATCH($A767&amp;"-7",Matches!$J$2:$J$201,0))=""),"",IF(AND($C767&lt;&gt;"",INDEX(Matches!$F$2:$F$201,MATCH($A767&amp;"-7",Matches!$J$2:$J$201,0))&lt;&gt;"",$C767&gt;=INDEX(Matches!$F$2:$F$201,MATCH($A767&amp;"-7",Matches!$J$2:$J$201,0))),"",IF(AND(P767=INDEX(Matches!$G$2:$G$201,MATCH($A767&amp;"-7",Matches!$J$2:$J$201,0)),Q767=INDEX(Matches!$H$2:$H$201,MATCH($A767&amp;"-7",Matches!$J$2:$J$201,0))),5,IF(SIGN(P767-Q767)&lt;&gt;SIGN(INDEX(Matches!$G$2:$G$201,MATCH($A767&amp;"-7",Matches!$J$2:$J$201,0))-INDEX(Matches!$H$2:$H$201,MATCH($A767&amp;"-7",Matches!$J$2:$J$201,0))),0,IF(P767-Q767=INDEX(Matches!$G$2:$G$201,MATCH($A767&amp;"-7",Matches!$J$2:$J$201,0))-INDEX(Matches!$H$2:$H$201,MATCH($A767&amp;"-7",Matches!$J$2:$J$201,0)),3,2))))),""))</f>
        <v/>
      </c>
      <c r="AE767" s="12" t="str">
        <f aca="false">IF(OR($B767="",R767="",S767=""),"",IFERROR(IF(OR(INDEX(Matches!$I$2:$I$201,MATCH($A767&amp;"-8",Matches!$J$2:$J$201,0))="Void",INDEX(Matches!$G$2:$G$201,MATCH($A767&amp;"-8",Matches!$J$2:$J$201,0))="",INDEX(Matches!$H$2:$H$201,MATCH($A767&amp;"-8",Matches!$J$2:$J$201,0))=""),"",IF(AND($C767&lt;&gt;"",INDEX(Matches!$F$2:$F$201,MATCH($A767&amp;"-8",Matches!$J$2:$J$201,0))&lt;&gt;"",$C767&gt;=INDEX(Matches!$F$2:$F$201,MATCH($A767&amp;"-8",Matches!$J$2:$J$201,0))),"",IF(AND(R767=INDEX(Matches!$G$2:$G$201,MATCH($A767&amp;"-8",Matches!$J$2:$J$201,0)),S767=INDEX(Matches!$H$2:$H$201,MATCH($A767&amp;"-8",Matches!$J$2:$J$201,0))),5,IF(SIGN(R767-S767)&lt;&gt;SIGN(INDEX(Matches!$G$2:$G$201,MATCH($A767&amp;"-8",Matches!$J$2:$J$201,0))-INDEX(Matches!$H$2:$H$201,MATCH($A767&amp;"-8",Matches!$J$2:$J$201,0))),0,IF(R767-S767=INDEX(Matches!$G$2:$G$201,MATCH($A767&amp;"-8",Matches!$J$2:$J$201,0))-INDEX(Matches!$H$2:$H$201,MATCH($A767&amp;"-8",Matches!$J$2:$J$201,0)),3,2))))),""))</f>
        <v/>
      </c>
      <c r="AF767" s="12" t="str">
        <f aca="false">IF(OR($B767="",T767="",U767=""),"",IFERROR(IF(OR(INDEX(Matches!$I$2:$I$201,MATCH($A767&amp;"-9",Matches!$J$2:$J$201,0))="Void",INDEX(Matches!$G$2:$G$201,MATCH($A767&amp;"-9",Matches!$J$2:$J$201,0))="",INDEX(Matches!$H$2:$H$201,MATCH($A767&amp;"-9",Matches!$J$2:$J$201,0))=""),"",IF(AND($C767&lt;&gt;"",INDEX(Matches!$F$2:$F$201,MATCH($A767&amp;"-9",Matches!$J$2:$J$201,0))&lt;&gt;"",$C767&gt;=INDEX(Matches!$F$2:$F$201,MATCH($A767&amp;"-9",Matches!$J$2:$J$201,0))),"",IF(AND(T767=INDEX(Matches!$G$2:$G$201,MATCH($A767&amp;"-9",Matches!$J$2:$J$201,0)),U767=INDEX(Matches!$H$2:$H$201,MATCH($A767&amp;"-9",Matches!$J$2:$J$201,0))),5,IF(SIGN(T767-U767)&lt;&gt;SIGN(INDEX(Matches!$G$2:$G$201,MATCH($A767&amp;"-9",Matches!$J$2:$J$201,0))-INDEX(Matches!$H$2:$H$201,MATCH($A767&amp;"-9",Matches!$J$2:$J$201,0))),0,IF(T767-U767=INDEX(Matches!$G$2:$G$201,MATCH($A767&amp;"-9",Matches!$J$2:$J$201,0))-INDEX(Matches!$H$2:$H$201,MATCH($A767&amp;"-9",Matches!$J$2:$J$201,0)),3,2))))),""))</f>
        <v/>
      </c>
      <c r="AG767" s="12" t="str">
        <f aca="false">IF(OR($B767="",V767="",W767=""),"",IFERROR(IF(OR(INDEX(Matches!$I$2:$I$201,MATCH($A767&amp;"-10",Matches!$J$2:$J$201,0))="Void",INDEX(Matches!$G$2:$G$201,MATCH($A767&amp;"-10",Matches!$J$2:$J$201,0))="",INDEX(Matches!$H$2:$H$201,MATCH($A767&amp;"-10",Matches!$J$2:$J$201,0))=""),"",IF(AND($C767&lt;&gt;"",INDEX(Matches!$F$2:$F$201,MATCH($A767&amp;"-10",Matches!$J$2:$J$201,0))&lt;&gt;"",$C767&gt;=INDEX(Matches!$F$2:$F$201,MATCH($A767&amp;"-10",Matches!$J$2:$J$201,0))),"",IF(AND(V767=INDEX(Matches!$G$2:$G$201,MATCH($A767&amp;"-10",Matches!$J$2:$J$201,0)),W767=INDEX(Matches!$H$2:$H$201,MATCH($A767&amp;"-10",Matches!$J$2:$J$201,0))),5,IF(SIGN(V767-W767)&lt;&gt;SIGN(INDEX(Matches!$G$2:$G$201,MATCH($A767&amp;"-10",Matches!$J$2:$J$201,0))-INDEX(Matches!$H$2:$H$201,MATCH($A767&amp;"-10",Matches!$J$2:$J$201,0))),0,IF(V767-W767=INDEX(Matches!$G$2:$G$201,MATCH($A767&amp;"-10",Matches!$J$2:$J$201,0))-INDEX(Matches!$H$2:$H$201,MATCH($A767&amp;"-10",Matches!$J$2:$J$201,0)),3,2))))),""))</f>
        <v/>
      </c>
      <c r="AH767" s="13" t="str">
        <f aca="false">IF($B767="","",SUM(X767:AG767))</f>
        <v/>
      </c>
      <c r="AI767" s="12" t="str">
        <f aca="false">IF($B767="","",COUNTIF(X767:AG767,5))</f>
        <v/>
      </c>
      <c r="AJ767" s="12" t="str">
        <f aca="false">IF($B767="","",COUNTIF(X767:AG767,"&gt;=2"))</f>
        <v/>
      </c>
      <c r="AK767" s="12" t="str">
        <f aca="false">IF($B767="","",COUNT(X767:AG767))</f>
        <v/>
      </c>
    </row>
    <row r="768" customFormat="false" ht="15" hidden="false" customHeight="false" outlineLevel="0" collapsed="false">
      <c r="A768" s="7"/>
      <c r="B768" s="7"/>
      <c r="C768" s="11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12" t="str">
        <f aca="false">IF(OR($B768="",D768="",E768=""),"",IFERROR(IF(OR(INDEX(Matches!$I$2:$I$201,MATCH($A768&amp;"-1",Matches!$J$2:$J$201,0))="Void",INDEX(Matches!$G$2:$G$201,MATCH($A768&amp;"-1",Matches!$J$2:$J$201,0))="",INDEX(Matches!$H$2:$H$201,MATCH($A768&amp;"-1",Matches!$J$2:$J$201,0))=""),"",IF(AND($C768&lt;&gt;"",INDEX(Matches!$F$2:$F$201,MATCH($A768&amp;"-1",Matches!$J$2:$J$201,0))&lt;&gt;"",$C768&gt;=INDEX(Matches!$F$2:$F$201,MATCH($A768&amp;"-1",Matches!$J$2:$J$201,0))),"",IF(AND(D768=INDEX(Matches!$G$2:$G$201,MATCH($A768&amp;"-1",Matches!$J$2:$J$201,0)),E768=INDEX(Matches!$H$2:$H$201,MATCH($A768&amp;"-1",Matches!$J$2:$J$201,0))),5,IF(SIGN(D768-E768)&lt;&gt;SIGN(INDEX(Matches!$G$2:$G$201,MATCH($A768&amp;"-1",Matches!$J$2:$J$201,0))-INDEX(Matches!$H$2:$H$201,MATCH($A768&amp;"-1",Matches!$J$2:$J$201,0))),0,IF(D768-E768=INDEX(Matches!$G$2:$G$201,MATCH($A768&amp;"-1",Matches!$J$2:$J$201,0))-INDEX(Matches!$H$2:$H$201,MATCH($A768&amp;"-1",Matches!$J$2:$J$201,0)),3,2))))),""))</f>
        <v/>
      </c>
      <c r="Y768" s="12" t="str">
        <f aca="false">IF(OR($B768="",F768="",G768=""),"",IFERROR(IF(OR(INDEX(Matches!$I$2:$I$201,MATCH($A768&amp;"-2",Matches!$J$2:$J$201,0))="Void",INDEX(Matches!$G$2:$G$201,MATCH($A768&amp;"-2",Matches!$J$2:$J$201,0))="",INDEX(Matches!$H$2:$H$201,MATCH($A768&amp;"-2",Matches!$J$2:$J$201,0))=""),"",IF(AND($C768&lt;&gt;"",INDEX(Matches!$F$2:$F$201,MATCH($A768&amp;"-2",Matches!$J$2:$J$201,0))&lt;&gt;"",$C768&gt;=INDEX(Matches!$F$2:$F$201,MATCH($A768&amp;"-2",Matches!$J$2:$J$201,0))),"",IF(AND(F768=INDEX(Matches!$G$2:$G$201,MATCH($A768&amp;"-2",Matches!$J$2:$J$201,0)),G768=INDEX(Matches!$H$2:$H$201,MATCH($A768&amp;"-2",Matches!$J$2:$J$201,0))),5,IF(SIGN(F768-G768)&lt;&gt;SIGN(INDEX(Matches!$G$2:$G$201,MATCH($A768&amp;"-2",Matches!$J$2:$J$201,0))-INDEX(Matches!$H$2:$H$201,MATCH($A768&amp;"-2",Matches!$J$2:$J$201,0))),0,IF(F768-G768=INDEX(Matches!$G$2:$G$201,MATCH($A768&amp;"-2",Matches!$J$2:$J$201,0))-INDEX(Matches!$H$2:$H$201,MATCH($A768&amp;"-2",Matches!$J$2:$J$201,0)),3,2))))),""))</f>
        <v/>
      </c>
      <c r="Z768" s="12" t="str">
        <f aca="false">IF(OR($B768="",H768="",I768=""),"",IFERROR(IF(OR(INDEX(Matches!$I$2:$I$201,MATCH($A768&amp;"-3",Matches!$J$2:$J$201,0))="Void",INDEX(Matches!$G$2:$G$201,MATCH($A768&amp;"-3",Matches!$J$2:$J$201,0))="",INDEX(Matches!$H$2:$H$201,MATCH($A768&amp;"-3",Matches!$J$2:$J$201,0))=""),"",IF(AND($C768&lt;&gt;"",INDEX(Matches!$F$2:$F$201,MATCH($A768&amp;"-3",Matches!$J$2:$J$201,0))&lt;&gt;"",$C768&gt;=INDEX(Matches!$F$2:$F$201,MATCH($A768&amp;"-3",Matches!$J$2:$J$201,0))),"",IF(AND(H768=INDEX(Matches!$G$2:$G$201,MATCH($A768&amp;"-3",Matches!$J$2:$J$201,0)),I768=INDEX(Matches!$H$2:$H$201,MATCH($A768&amp;"-3",Matches!$J$2:$J$201,0))),5,IF(SIGN(H768-I768)&lt;&gt;SIGN(INDEX(Matches!$G$2:$G$201,MATCH($A768&amp;"-3",Matches!$J$2:$J$201,0))-INDEX(Matches!$H$2:$H$201,MATCH($A768&amp;"-3",Matches!$J$2:$J$201,0))),0,IF(H768-I768=INDEX(Matches!$G$2:$G$201,MATCH($A768&amp;"-3",Matches!$J$2:$J$201,0))-INDEX(Matches!$H$2:$H$201,MATCH($A768&amp;"-3",Matches!$J$2:$J$201,0)),3,2))))),""))</f>
        <v/>
      </c>
      <c r="AA768" s="12" t="str">
        <f aca="false">IF(OR($B768="",J768="",K768=""),"",IFERROR(IF(OR(INDEX(Matches!$I$2:$I$201,MATCH($A768&amp;"-4",Matches!$J$2:$J$201,0))="Void",INDEX(Matches!$G$2:$G$201,MATCH($A768&amp;"-4",Matches!$J$2:$J$201,0))="",INDEX(Matches!$H$2:$H$201,MATCH($A768&amp;"-4",Matches!$J$2:$J$201,0))=""),"",IF(AND($C768&lt;&gt;"",INDEX(Matches!$F$2:$F$201,MATCH($A768&amp;"-4",Matches!$J$2:$J$201,0))&lt;&gt;"",$C768&gt;=INDEX(Matches!$F$2:$F$201,MATCH($A768&amp;"-4",Matches!$J$2:$J$201,0))),"",IF(AND(J768=INDEX(Matches!$G$2:$G$201,MATCH($A768&amp;"-4",Matches!$J$2:$J$201,0)),K768=INDEX(Matches!$H$2:$H$201,MATCH($A768&amp;"-4",Matches!$J$2:$J$201,0))),5,IF(SIGN(J768-K768)&lt;&gt;SIGN(INDEX(Matches!$G$2:$G$201,MATCH($A768&amp;"-4",Matches!$J$2:$J$201,0))-INDEX(Matches!$H$2:$H$201,MATCH($A768&amp;"-4",Matches!$J$2:$J$201,0))),0,IF(J768-K768=INDEX(Matches!$G$2:$G$201,MATCH($A768&amp;"-4",Matches!$J$2:$J$201,0))-INDEX(Matches!$H$2:$H$201,MATCH($A768&amp;"-4",Matches!$J$2:$J$201,0)),3,2))))),""))</f>
        <v/>
      </c>
      <c r="AB768" s="12" t="str">
        <f aca="false">IF(OR($B768="",L768="",M768=""),"",IFERROR(IF(OR(INDEX(Matches!$I$2:$I$201,MATCH($A768&amp;"-5",Matches!$J$2:$J$201,0))="Void",INDEX(Matches!$G$2:$G$201,MATCH($A768&amp;"-5",Matches!$J$2:$J$201,0))="",INDEX(Matches!$H$2:$H$201,MATCH($A768&amp;"-5",Matches!$J$2:$J$201,0))=""),"",IF(AND($C768&lt;&gt;"",INDEX(Matches!$F$2:$F$201,MATCH($A768&amp;"-5",Matches!$J$2:$J$201,0))&lt;&gt;"",$C768&gt;=INDEX(Matches!$F$2:$F$201,MATCH($A768&amp;"-5",Matches!$J$2:$J$201,0))),"",IF(AND(L768=INDEX(Matches!$G$2:$G$201,MATCH($A768&amp;"-5",Matches!$J$2:$J$201,0)),M768=INDEX(Matches!$H$2:$H$201,MATCH($A768&amp;"-5",Matches!$J$2:$J$201,0))),5,IF(SIGN(L768-M768)&lt;&gt;SIGN(INDEX(Matches!$G$2:$G$201,MATCH($A768&amp;"-5",Matches!$J$2:$J$201,0))-INDEX(Matches!$H$2:$H$201,MATCH($A768&amp;"-5",Matches!$J$2:$J$201,0))),0,IF(L768-M768=INDEX(Matches!$G$2:$G$201,MATCH($A768&amp;"-5",Matches!$J$2:$J$201,0))-INDEX(Matches!$H$2:$H$201,MATCH($A768&amp;"-5",Matches!$J$2:$J$201,0)),3,2))))),""))</f>
        <v/>
      </c>
      <c r="AC768" s="12" t="str">
        <f aca="false">IF(OR($B768="",N768="",O768=""),"",IFERROR(IF(OR(INDEX(Matches!$I$2:$I$201,MATCH($A768&amp;"-6",Matches!$J$2:$J$201,0))="Void",INDEX(Matches!$G$2:$G$201,MATCH($A768&amp;"-6",Matches!$J$2:$J$201,0))="",INDEX(Matches!$H$2:$H$201,MATCH($A768&amp;"-6",Matches!$J$2:$J$201,0))=""),"",IF(AND($C768&lt;&gt;"",INDEX(Matches!$F$2:$F$201,MATCH($A768&amp;"-6",Matches!$J$2:$J$201,0))&lt;&gt;"",$C768&gt;=INDEX(Matches!$F$2:$F$201,MATCH($A768&amp;"-6",Matches!$J$2:$J$201,0))),"",IF(AND(N768=INDEX(Matches!$G$2:$G$201,MATCH($A768&amp;"-6",Matches!$J$2:$J$201,0)),O768=INDEX(Matches!$H$2:$H$201,MATCH($A768&amp;"-6",Matches!$J$2:$J$201,0))),5,IF(SIGN(N768-O768)&lt;&gt;SIGN(INDEX(Matches!$G$2:$G$201,MATCH($A768&amp;"-6",Matches!$J$2:$J$201,0))-INDEX(Matches!$H$2:$H$201,MATCH($A768&amp;"-6",Matches!$J$2:$J$201,0))),0,IF(N768-O768=INDEX(Matches!$G$2:$G$201,MATCH($A768&amp;"-6",Matches!$J$2:$J$201,0))-INDEX(Matches!$H$2:$H$201,MATCH($A768&amp;"-6",Matches!$J$2:$J$201,0)),3,2))))),""))</f>
        <v/>
      </c>
      <c r="AD768" s="12" t="str">
        <f aca="false">IF(OR($B768="",P768="",Q768=""),"",IFERROR(IF(OR(INDEX(Matches!$I$2:$I$201,MATCH($A768&amp;"-7",Matches!$J$2:$J$201,0))="Void",INDEX(Matches!$G$2:$G$201,MATCH($A768&amp;"-7",Matches!$J$2:$J$201,0))="",INDEX(Matches!$H$2:$H$201,MATCH($A768&amp;"-7",Matches!$J$2:$J$201,0))=""),"",IF(AND($C768&lt;&gt;"",INDEX(Matches!$F$2:$F$201,MATCH($A768&amp;"-7",Matches!$J$2:$J$201,0))&lt;&gt;"",$C768&gt;=INDEX(Matches!$F$2:$F$201,MATCH($A768&amp;"-7",Matches!$J$2:$J$201,0))),"",IF(AND(P768=INDEX(Matches!$G$2:$G$201,MATCH($A768&amp;"-7",Matches!$J$2:$J$201,0)),Q768=INDEX(Matches!$H$2:$H$201,MATCH($A768&amp;"-7",Matches!$J$2:$J$201,0))),5,IF(SIGN(P768-Q768)&lt;&gt;SIGN(INDEX(Matches!$G$2:$G$201,MATCH($A768&amp;"-7",Matches!$J$2:$J$201,0))-INDEX(Matches!$H$2:$H$201,MATCH($A768&amp;"-7",Matches!$J$2:$J$201,0))),0,IF(P768-Q768=INDEX(Matches!$G$2:$G$201,MATCH($A768&amp;"-7",Matches!$J$2:$J$201,0))-INDEX(Matches!$H$2:$H$201,MATCH($A768&amp;"-7",Matches!$J$2:$J$201,0)),3,2))))),""))</f>
        <v/>
      </c>
      <c r="AE768" s="12" t="str">
        <f aca="false">IF(OR($B768="",R768="",S768=""),"",IFERROR(IF(OR(INDEX(Matches!$I$2:$I$201,MATCH($A768&amp;"-8",Matches!$J$2:$J$201,0))="Void",INDEX(Matches!$G$2:$G$201,MATCH($A768&amp;"-8",Matches!$J$2:$J$201,0))="",INDEX(Matches!$H$2:$H$201,MATCH($A768&amp;"-8",Matches!$J$2:$J$201,0))=""),"",IF(AND($C768&lt;&gt;"",INDEX(Matches!$F$2:$F$201,MATCH($A768&amp;"-8",Matches!$J$2:$J$201,0))&lt;&gt;"",$C768&gt;=INDEX(Matches!$F$2:$F$201,MATCH($A768&amp;"-8",Matches!$J$2:$J$201,0))),"",IF(AND(R768=INDEX(Matches!$G$2:$G$201,MATCH($A768&amp;"-8",Matches!$J$2:$J$201,0)),S768=INDEX(Matches!$H$2:$H$201,MATCH($A768&amp;"-8",Matches!$J$2:$J$201,0))),5,IF(SIGN(R768-S768)&lt;&gt;SIGN(INDEX(Matches!$G$2:$G$201,MATCH($A768&amp;"-8",Matches!$J$2:$J$201,0))-INDEX(Matches!$H$2:$H$201,MATCH($A768&amp;"-8",Matches!$J$2:$J$201,0))),0,IF(R768-S768=INDEX(Matches!$G$2:$G$201,MATCH($A768&amp;"-8",Matches!$J$2:$J$201,0))-INDEX(Matches!$H$2:$H$201,MATCH($A768&amp;"-8",Matches!$J$2:$J$201,0)),3,2))))),""))</f>
        <v/>
      </c>
      <c r="AF768" s="12" t="str">
        <f aca="false">IF(OR($B768="",T768="",U768=""),"",IFERROR(IF(OR(INDEX(Matches!$I$2:$I$201,MATCH($A768&amp;"-9",Matches!$J$2:$J$201,0))="Void",INDEX(Matches!$G$2:$G$201,MATCH($A768&amp;"-9",Matches!$J$2:$J$201,0))="",INDEX(Matches!$H$2:$H$201,MATCH($A768&amp;"-9",Matches!$J$2:$J$201,0))=""),"",IF(AND($C768&lt;&gt;"",INDEX(Matches!$F$2:$F$201,MATCH($A768&amp;"-9",Matches!$J$2:$J$201,0))&lt;&gt;"",$C768&gt;=INDEX(Matches!$F$2:$F$201,MATCH($A768&amp;"-9",Matches!$J$2:$J$201,0))),"",IF(AND(T768=INDEX(Matches!$G$2:$G$201,MATCH($A768&amp;"-9",Matches!$J$2:$J$201,0)),U768=INDEX(Matches!$H$2:$H$201,MATCH($A768&amp;"-9",Matches!$J$2:$J$201,0))),5,IF(SIGN(T768-U768)&lt;&gt;SIGN(INDEX(Matches!$G$2:$G$201,MATCH($A768&amp;"-9",Matches!$J$2:$J$201,0))-INDEX(Matches!$H$2:$H$201,MATCH($A768&amp;"-9",Matches!$J$2:$J$201,0))),0,IF(T768-U768=INDEX(Matches!$G$2:$G$201,MATCH($A768&amp;"-9",Matches!$J$2:$J$201,0))-INDEX(Matches!$H$2:$H$201,MATCH($A768&amp;"-9",Matches!$J$2:$J$201,0)),3,2))))),""))</f>
        <v/>
      </c>
      <c r="AG768" s="12" t="str">
        <f aca="false">IF(OR($B768="",V768="",W768=""),"",IFERROR(IF(OR(INDEX(Matches!$I$2:$I$201,MATCH($A768&amp;"-10",Matches!$J$2:$J$201,0))="Void",INDEX(Matches!$G$2:$G$201,MATCH($A768&amp;"-10",Matches!$J$2:$J$201,0))="",INDEX(Matches!$H$2:$H$201,MATCH($A768&amp;"-10",Matches!$J$2:$J$201,0))=""),"",IF(AND($C768&lt;&gt;"",INDEX(Matches!$F$2:$F$201,MATCH($A768&amp;"-10",Matches!$J$2:$J$201,0))&lt;&gt;"",$C768&gt;=INDEX(Matches!$F$2:$F$201,MATCH($A768&amp;"-10",Matches!$J$2:$J$201,0))),"",IF(AND(V768=INDEX(Matches!$G$2:$G$201,MATCH($A768&amp;"-10",Matches!$J$2:$J$201,0)),W768=INDEX(Matches!$H$2:$H$201,MATCH($A768&amp;"-10",Matches!$J$2:$J$201,0))),5,IF(SIGN(V768-W768)&lt;&gt;SIGN(INDEX(Matches!$G$2:$G$201,MATCH($A768&amp;"-10",Matches!$J$2:$J$201,0))-INDEX(Matches!$H$2:$H$201,MATCH($A768&amp;"-10",Matches!$J$2:$J$201,0))),0,IF(V768-W768=INDEX(Matches!$G$2:$G$201,MATCH($A768&amp;"-10",Matches!$J$2:$J$201,0))-INDEX(Matches!$H$2:$H$201,MATCH($A768&amp;"-10",Matches!$J$2:$J$201,0)),3,2))))),""))</f>
        <v/>
      </c>
      <c r="AH768" s="13" t="str">
        <f aca="false">IF($B768="","",SUM(X768:AG768))</f>
        <v/>
      </c>
      <c r="AI768" s="12" t="str">
        <f aca="false">IF($B768="","",COUNTIF(X768:AG768,5))</f>
        <v/>
      </c>
      <c r="AJ768" s="12" t="str">
        <f aca="false">IF($B768="","",COUNTIF(X768:AG768,"&gt;=2"))</f>
        <v/>
      </c>
      <c r="AK768" s="12" t="str">
        <f aca="false">IF($B768="","",COUNT(X768:AG768))</f>
        <v/>
      </c>
    </row>
    <row r="769" customFormat="false" ht="15" hidden="false" customHeight="false" outlineLevel="0" collapsed="false">
      <c r="A769" s="7"/>
      <c r="B769" s="7"/>
      <c r="C769" s="11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12" t="str">
        <f aca="false">IF(OR($B769="",D769="",E769=""),"",IFERROR(IF(OR(INDEX(Matches!$I$2:$I$201,MATCH($A769&amp;"-1",Matches!$J$2:$J$201,0))="Void",INDEX(Matches!$G$2:$G$201,MATCH($A769&amp;"-1",Matches!$J$2:$J$201,0))="",INDEX(Matches!$H$2:$H$201,MATCH($A769&amp;"-1",Matches!$J$2:$J$201,0))=""),"",IF(AND($C769&lt;&gt;"",INDEX(Matches!$F$2:$F$201,MATCH($A769&amp;"-1",Matches!$J$2:$J$201,0))&lt;&gt;"",$C769&gt;=INDEX(Matches!$F$2:$F$201,MATCH($A769&amp;"-1",Matches!$J$2:$J$201,0))),"",IF(AND(D769=INDEX(Matches!$G$2:$G$201,MATCH($A769&amp;"-1",Matches!$J$2:$J$201,0)),E769=INDEX(Matches!$H$2:$H$201,MATCH($A769&amp;"-1",Matches!$J$2:$J$201,0))),5,IF(SIGN(D769-E769)&lt;&gt;SIGN(INDEX(Matches!$G$2:$G$201,MATCH($A769&amp;"-1",Matches!$J$2:$J$201,0))-INDEX(Matches!$H$2:$H$201,MATCH($A769&amp;"-1",Matches!$J$2:$J$201,0))),0,IF(D769-E769=INDEX(Matches!$G$2:$G$201,MATCH($A769&amp;"-1",Matches!$J$2:$J$201,0))-INDEX(Matches!$H$2:$H$201,MATCH($A769&amp;"-1",Matches!$J$2:$J$201,0)),3,2))))),""))</f>
        <v/>
      </c>
      <c r="Y769" s="12" t="str">
        <f aca="false">IF(OR($B769="",F769="",G769=""),"",IFERROR(IF(OR(INDEX(Matches!$I$2:$I$201,MATCH($A769&amp;"-2",Matches!$J$2:$J$201,0))="Void",INDEX(Matches!$G$2:$G$201,MATCH($A769&amp;"-2",Matches!$J$2:$J$201,0))="",INDEX(Matches!$H$2:$H$201,MATCH($A769&amp;"-2",Matches!$J$2:$J$201,0))=""),"",IF(AND($C769&lt;&gt;"",INDEX(Matches!$F$2:$F$201,MATCH($A769&amp;"-2",Matches!$J$2:$J$201,0))&lt;&gt;"",$C769&gt;=INDEX(Matches!$F$2:$F$201,MATCH($A769&amp;"-2",Matches!$J$2:$J$201,0))),"",IF(AND(F769=INDEX(Matches!$G$2:$G$201,MATCH($A769&amp;"-2",Matches!$J$2:$J$201,0)),G769=INDEX(Matches!$H$2:$H$201,MATCH($A769&amp;"-2",Matches!$J$2:$J$201,0))),5,IF(SIGN(F769-G769)&lt;&gt;SIGN(INDEX(Matches!$G$2:$G$201,MATCH($A769&amp;"-2",Matches!$J$2:$J$201,0))-INDEX(Matches!$H$2:$H$201,MATCH($A769&amp;"-2",Matches!$J$2:$J$201,0))),0,IF(F769-G769=INDEX(Matches!$G$2:$G$201,MATCH($A769&amp;"-2",Matches!$J$2:$J$201,0))-INDEX(Matches!$H$2:$H$201,MATCH($A769&amp;"-2",Matches!$J$2:$J$201,0)),3,2))))),""))</f>
        <v/>
      </c>
      <c r="Z769" s="12" t="str">
        <f aca="false">IF(OR($B769="",H769="",I769=""),"",IFERROR(IF(OR(INDEX(Matches!$I$2:$I$201,MATCH($A769&amp;"-3",Matches!$J$2:$J$201,0))="Void",INDEX(Matches!$G$2:$G$201,MATCH($A769&amp;"-3",Matches!$J$2:$J$201,0))="",INDEX(Matches!$H$2:$H$201,MATCH($A769&amp;"-3",Matches!$J$2:$J$201,0))=""),"",IF(AND($C769&lt;&gt;"",INDEX(Matches!$F$2:$F$201,MATCH($A769&amp;"-3",Matches!$J$2:$J$201,0))&lt;&gt;"",$C769&gt;=INDEX(Matches!$F$2:$F$201,MATCH($A769&amp;"-3",Matches!$J$2:$J$201,0))),"",IF(AND(H769=INDEX(Matches!$G$2:$G$201,MATCH($A769&amp;"-3",Matches!$J$2:$J$201,0)),I769=INDEX(Matches!$H$2:$H$201,MATCH($A769&amp;"-3",Matches!$J$2:$J$201,0))),5,IF(SIGN(H769-I769)&lt;&gt;SIGN(INDEX(Matches!$G$2:$G$201,MATCH($A769&amp;"-3",Matches!$J$2:$J$201,0))-INDEX(Matches!$H$2:$H$201,MATCH($A769&amp;"-3",Matches!$J$2:$J$201,0))),0,IF(H769-I769=INDEX(Matches!$G$2:$G$201,MATCH($A769&amp;"-3",Matches!$J$2:$J$201,0))-INDEX(Matches!$H$2:$H$201,MATCH($A769&amp;"-3",Matches!$J$2:$J$201,0)),3,2))))),""))</f>
        <v/>
      </c>
      <c r="AA769" s="12" t="str">
        <f aca="false">IF(OR($B769="",J769="",K769=""),"",IFERROR(IF(OR(INDEX(Matches!$I$2:$I$201,MATCH($A769&amp;"-4",Matches!$J$2:$J$201,0))="Void",INDEX(Matches!$G$2:$G$201,MATCH($A769&amp;"-4",Matches!$J$2:$J$201,0))="",INDEX(Matches!$H$2:$H$201,MATCH($A769&amp;"-4",Matches!$J$2:$J$201,0))=""),"",IF(AND($C769&lt;&gt;"",INDEX(Matches!$F$2:$F$201,MATCH($A769&amp;"-4",Matches!$J$2:$J$201,0))&lt;&gt;"",$C769&gt;=INDEX(Matches!$F$2:$F$201,MATCH($A769&amp;"-4",Matches!$J$2:$J$201,0))),"",IF(AND(J769=INDEX(Matches!$G$2:$G$201,MATCH($A769&amp;"-4",Matches!$J$2:$J$201,0)),K769=INDEX(Matches!$H$2:$H$201,MATCH($A769&amp;"-4",Matches!$J$2:$J$201,0))),5,IF(SIGN(J769-K769)&lt;&gt;SIGN(INDEX(Matches!$G$2:$G$201,MATCH($A769&amp;"-4",Matches!$J$2:$J$201,0))-INDEX(Matches!$H$2:$H$201,MATCH($A769&amp;"-4",Matches!$J$2:$J$201,0))),0,IF(J769-K769=INDEX(Matches!$G$2:$G$201,MATCH($A769&amp;"-4",Matches!$J$2:$J$201,0))-INDEX(Matches!$H$2:$H$201,MATCH($A769&amp;"-4",Matches!$J$2:$J$201,0)),3,2))))),""))</f>
        <v/>
      </c>
      <c r="AB769" s="12" t="str">
        <f aca="false">IF(OR($B769="",L769="",M769=""),"",IFERROR(IF(OR(INDEX(Matches!$I$2:$I$201,MATCH($A769&amp;"-5",Matches!$J$2:$J$201,0))="Void",INDEX(Matches!$G$2:$G$201,MATCH($A769&amp;"-5",Matches!$J$2:$J$201,0))="",INDEX(Matches!$H$2:$H$201,MATCH($A769&amp;"-5",Matches!$J$2:$J$201,0))=""),"",IF(AND($C769&lt;&gt;"",INDEX(Matches!$F$2:$F$201,MATCH($A769&amp;"-5",Matches!$J$2:$J$201,0))&lt;&gt;"",$C769&gt;=INDEX(Matches!$F$2:$F$201,MATCH($A769&amp;"-5",Matches!$J$2:$J$201,0))),"",IF(AND(L769=INDEX(Matches!$G$2:$G$201,MATCH($A769&amp;"-5",Matches!$J$2:$J$201,0)),M769=INDEX(Matches!$H$2:$H$201,MATCH($A769&amp;"-5",Matches!$J$2:$J$201,0))),5,IF(SIGN(L769-M769)&lt;&gt;SIGN(INDEX(Matches!$G$2:$G$201,MATCH($A769&amp;"-5",Matches!$J$2:$J$201,0))-INDEX(Matches!$H$2:$H$201,MATCH($A769&amp;"-5",Matches!$J$2:$J$201,0))),0,IF(L769-M769=INDEX(Matches!$G$2:$G$201,MATCH($A769&amp;"-5",Matches!$J$2:$J$201,0))-INDEX(Matches!$H$2:$H$201,MATCH($A769&amp;"-5",Matches!$J$2:$J$201,0)),3,2))))),""))</f>
        <v/>
      </c>
      <c r="AC769" s="12" t="str">
        <f aca="false">IF(OR($B769="",N769="",O769=""),"",IFERROR(IF(OR(INDEX(Matches!$I$2:$I$201,MATCH($A769&amp;"-6",Matches!$J$2:$J$201,0))="Void",INDEX(Matches!$G$2:$G$201,MATCH($A769&amp;"-6",Matches!$J$2:$J$201,0))="",INDEX(Matches!$H$2:$H$201,MATCH($A769&amp;"-6",Matches!$J$2:$J$201,0))=""),"",IF(AND($C769&lt;&gt;"",INDEX(Matches!$F$2:$F$201,MATCH($A769&amp;"-6",Matches!$J$2:$J$201,0))&lt;&gt;"",$C769&gt;=INDEX(Matches!$F$2:$F$201,MATCH($A769&amp;"-6",Matches!$J$2:$J$201,0))),"",IF(AND(N769=INDEX(Matches!$G$2:$G$201,MATCH($A769&amp;"-6",Matches!$J$2:$J$201,0)),O769=INDEX(Matches!$H$2:$H$201,MATCH($A769&amp;"-6",Matches!$J$2:$J$201,0))),5,IF(SIGN(N769-O769)&lt;&gt;SIGN(INDEX(Matches!$G$2:$G$201,MATCH($A769&amp;"-6",Matches!$J$2:$J$201,0))-INDEX(Matches!$H$2:$H$201,MATCH($A769&amp;"-6",Matches!$J$2:$J$201,0))),0,IF(N769-O769=INDEX(Matches!$G$2:$G$201,MATCH($A769&amp;"-6",Matches!$J$2:$J$201,0))-INDEX(Matches!$H$2:$H$201,MATCH($A769&amp;"-6",Matches!$J$2:$J$201,0)),3,2))))),""))</f>
        <v/>
      </c>
      <c r="AD769" s="12" t="str">
        <f aca="false">IF(OR($B769="",P769="",Q769=""),"",IFERROR(IF(OR(INDEX(Matches!$I$2:$I$201,MATCH($A769&amp;"-7",Matches!$J$2:$J$201,0))="Void",INDEX(Matches!$G$2:$G$201,MATCH($A769&amp;"-7",Matches!$J$2:$J$201,0))="",INDEX(Matches!$H$2:$H$201,MATCH($A769&amp;"-7",Matches!$J$2:$J$201,0))=""),"",IF(AND($C769&lt;&gt;"",INDEX(Matches!$F$2:$F$201,MATCH($A769&amp;"-7",Matches!$J$2:$J$201,0))&lt;&gt;"",$C769&gt;=INDEX(Matches!$F$2:$F$201,MATCH($A769&amp;"-7",Matches!$J$2:$J$201,0))),"",IF(AND(P769=INDEX(Matches!$G$2:$G$201,MATCH($A769&amp;"-7",Matches!$J$2:$J$201,0)),Q769=INDEX(Matches!$H$2:$H$201,MATCH($A769&amp;"-7",Matches!$J$2:$J$201,0))),5,IF(SIGN(P769-Q769)&lt;&gt;SIGN(INDEX(Matches!$G$2:$G$201,MATCH($A769&amp;"-7",Matches!$J$2:$J$201,0))-INDEX(Matches!$H$2:$H$201,MATCH($A769&amp;"-7",Matches!$J$2:$J$201,0))),0,IF(P769-Q769=INDEX(Matches!$G$2:$G$201,MATCH($A769&amp;"-7",Matches!$J$2:$J$201,0))-INDEX(Matches!$H$2:$H$201,MATCH($A769&amp;"-7",Matches!$J$2:$J$201,0)),3,2))))),""))</f>
        <v/>
      </c>
      <c r="AE769" s="12" t="str">
        <f aca="false">IF(OR($B769="",R769="",S769=""),"",IFERROR(IF(OR(INDEX(Matches!$I$2:$I$201,MATCH($A769&amp;"-8",Matches!$J$2:$J$201,0))="Void",INDEX(Matches!$G$2:$G$201,MATCH($A769&amp;"-8",Matches!$J$2:$J$201,0))="",INDEX(Matches!$H$2:$H$201,MATCH($A769&amp;"-8",Matches!$J$2:$J$201,0))=""),"",IF(AND($C769&lt;&gt;"",INDEX(Matches!$F$2:$F$201,MATCH($A769&amp;"-8",Matches!$J$2:$J$201,0))&lt;&gt;"",$C769&gt;=INDEX(Matches!$F$2:$F$201,MATCH($A769&amp;"-8",Matches!$J$2:$J$201,0))),"",IF(AND(R769=INDEX(Matches!$G$2:$G$201,MATCH($A769&amp;"-8",Matches!$J$2:$J$201,0)),S769=INDEX(Matches!$H$2:$H$201,MATCH($A769&amp;"-8",Matches!$J$2:$J$201,0))),5,IF(SIGN(R769-S769)&lt;&gt;SIGN(INDEX(Matches!$G$2:$G$201,MATCH($A769&amp;"-8",Matches!$J$2:$J$201,0))-INDEX(Matches!$H$2:$H$201,MATCH($A769&amp;"-8",Matches!$J$2:$J$201,0))),0,IF(R769-S769=INDEX(Matches!$G$2:$G$201,MATCH($A769&amp;"-8",Matches!$J$2:$J$201,0))-INDEX(Matches!$H$2:$H$201,MATCH($A769&amp;"-8",Matches!$J$2:$J$201,0)),3,2))))),""))</f>
        <v/>
      </c>
      <c r="AF769" s="12" t="str">
        <f aca="false">IF(OR($B769="",T769="",U769=""),"",IFERROR(IF(OR(INDEX(Matches!$I$2:$I$201,MATCH($A769&amp;"-9",Matches!$J$2:$J$201,0))="Void",INDEX(Matches!$G$2:$G$201,MATCH($A769&amp;"-9",Matches!$J$2:$J$201,0))="",INDEX(Matches!$H$2:$H$201,MATCH($A769&amp;"-9",Matches!$J$2:$J$201,0))=""),"",IF(AND($C769&lt;&gt;"",INDEX(Matches!$F$2:$F$201,MATCH($A769&amp;"-9",Matches!$J$2:$J$201,0))&lt;&gt;"",$C769&gt;=INDEX(Matches!$F$2:$F$201,MATCH($A769&amp;"-9",Matches!$J$2:$J$201,0))),"",IF(AND(T769=INDEX(Matches!$G$2:$G$201,MATCH($A769&amp;"-9",Matches!$J$2:$J$201,0)),U769=INDEX(Matches!$H$2:$H$201,MATCH($A769&amp;"-9",Matches!$J$2:$J$201,0))),5,IF(SIGN(T769-U769)&lt;&gt;SIGN(INDEX(Matches!$G$2:$G$201,MATCH($A769&amp;"-9",Matches!$J$2:$J$201,0))-INDEX(Matches!$H$2:$H$201,MATCH($A769&amp;"-9",Matches!$J$2:$J$201,0))),0,IF(T769-U769=INDEX(Matches!$G$2:$G$201,MATCH($A769&amp;"-9",Matches!$J$2:$J$201,0))-INDEX(Matches!$H$2:$H$201,MATCH($A769&amp;"-9",Matches!$J$2:$J$201,0)),3,2))))),""))</f>
        <v/>
      </c>
      <c r="AG769" s="12" t="str">
        <f aca="false">IF(OR($B769="",V769="",W769=""),"",IFERROR(IF(OR(INDEX(Matches!$I$2:$I$201,MATCH($A769&amp;"-10",Matches!$J$2:$J$201,0))="Void",INDEX(Matches!$G$2:$G$201,MATCH($A769&amp;"-10",Matches!$J$2:$J$201,0))="",INDEX(Matches!$H$2:$H$201,MATCH($A769&amp;"-10",Matches!$J$2:$J$201,0))=""),"",IF(AND($C769&lt;&gt;"",INDEX(Matches!$F$2:$F$201,MATCH($A769&amp;"-10",Matches!$J$2:$J$201,0))&lt;&gt;"",$C769&gt;=INDEX(Matches!$F$2:$F$201,MATCH($A769&amp;"-10",Matches!$J$2:$J$201,0))),"",IF(AND(V769=INDEX(Matches!$G$2:$G$201,MATCH($A769&amp;"-10",Matches!$J$2:$J$201,0)),W769=INDEX(Matches!$H$2:$H$201,MATCH($A769&amp;"-10",Matches!$J$2:$J$201,0))),5,IF(SIGN(V769-W769)&lt;&gt;SIGN(INDEX(Matches!$G$2:$G$201,MATCH($A769&amp;"-10",Matches!$J$2:$J$201,0))-INDEX(Matches!$H$2:$H$201,MATCH($A769&amp;"-10",Matches!$J$2:$J$201,0))),0,IF(V769-W769=INDEX(Matches!$G$2:$G$201,MATCH($A769&amp;"-10",Matches!$J$2:$J$201,0))-INDEX(Matches!$H$2:$H$201,MATCH($A769&amp;"-10",Matches!$J$2:$J$201,0)),3,2))))),""))</f>
        <v/>
      </c>
      <c r="AH769" s="13" t="str">
        <f aca="false">IF($B769="","",SUM(X769:AG769))</f>
        <v/>
      </c>
      <c r="AI769" s="12" t="str">
        <f aca="false">IF($B769="","",COUNTIF(X769:AG769,5))</f>
        <v/>
      </c>
      <c r="AJ769" s="12" t="str">
        <f aca="false">IF($B769="","",COUNTIF(X769:AG769,"&gt;=2"))</f>
        <v/>
      </c>
      <c r="AK769" s="12" t="str">
        <f aca="false">IF($B769="","",COUNT(X769:AG769))</f>
        <v/>
      </c>
    </row>
    <row r="770" customFormat="false" ht="15" hidden="false" customHeight="false" outlineLevel="0" collapsed="false">
      <c r="A770" s="7"/>
      <c r="B770" s="7"/>
      <c r="C770" s="11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12" t="str">
        <f aca="false">IF(OR($B770="",D770="",E770=""),"",IFERROR(IF(OR(INDEX(Matches!$I$2:$I$201,MATCH($A770&amp;"-1",Matches!$J$2:$J$201,0))="Void",INDEX(Matches!$G$2:$G$201,MATCH($A770&amp;"-1",Matches!$J$2:$J$201,0))="",INDEX(Matches!$H$2:$H$201,MATCH($A770&amp;"-1",Matches!$J$2:$J$201,0))=""),"",IF(AND($C770&lt;&gt;"",INDEX(Matches!$F$2:$F$201,MATCH($A770&amp;"-1",Matches!$J$2:$J$201,0))&lt;&gt;"",$C770&gt;=INDEX(Matches!$F$2:$F$201,MATCH($A770&amp;"-1",Matches!$J$2:$J$201,0))),"",IF(AND(D770=INDEX(Matches!$G$2:$G$201,MATCH($A770&amp;"-1",Matches!$J$2:$J$201,0)),E770=INDEX(Matches!$H$2:$H$201,MATCH($A770&amp;"-1",Matches!$J$2:$J$201,0))),5,IF(SIGN(D770-E770)&lt;&gt;SIGN(INDEX(Matches!$G$2:$G$201,MATCH($A770&amp;"-1",Matches!$J$2:$J$201,0))-INDEX(Matches!$H$2:$H$201,MATCH($A770&amp;"-1",Matches!$J$2:$J$201,0))),0,IF(D770-E770=INDEX(Matches!$G$2:$G$201,MATCH($A770&amp;"-1",Matches!$J$2:$J$201,0))-INDEX(Matches!$H$2:$H$201,MATCH($A770&amp;"-1",Matches!$J$2:$J$201,0)),3,2))))),""))</f>
        <v/>
      </c>
      <c r="Y770" s="12" t="str">
        <f aca="false">IF(OR($B770="",F770="",G770=""),"",IFERROR(IF(OR(INDEX(Matches!$I$2:$I$201,MATCH($A770&amp;"-2",Matches!$J$2:$J$201,0))="Void",INDEX(Matches!$G$2:$G$201,MATCH($A770&amp;"-2",Matches!$J$2:$J$201,0))="",INDEX(Matches!$H$2:$H$201,MATCH($A770&amp;"-2",Matches!$J$2:$J$201,0))=""),"",IF(AND($C770&lt;&gt;"",INDEX(Matches!$F$2:$F$201,MATCH($A770&amp;"-2",Matches!$J$2:$J$201,0))&lt;&gt;"",$C770&gt;=INDEX(Matches!$F$2:$F$201,MATCH($A770&amp;"-2",Matches!$J$2:$J$201,0))),"",IF(AND(F770=INDEX(Matches!$G$2:$G$201,MATCH($A770&amp;"-2",Matches!$J$2:$J$201,0)),G770=INDEX(Matches!$H$2:$H$201,MATCH($A770&amp;"-2",Matches!$J$2:$J$201,0))),5,IF(SIGN(F770-G770)&lt;&gt;SIGN(INDEX(Matches!$G$2:$G$201,MATCH($A770&amp;"-2",Matches!$J$2:$J$201,0))-INDEX(Matches!$H$2:$H$201,MATCH($A770&amp;"-2",Matches!$J$2:$J$201,0))),0,IF(F770-G770=INDEX(Matches!$G$2:$G$201,MATCH($A770&amp;"-2",Matches!$J$2:$J$201,0))-INDEX(Matches!$H$2:$H$201,MATCH($A770&amp;"-2",Matches!$J$2:$J$201,0)),3,2))))),""))</f>
        <v/>
      </c>
      <c r="Z770" s="12" t="str">
        <f aca="false">IF(OR($B770="",H770="",I770=""),"",IFERROR(IF(OR(INDEX(Matches!$I$2:$I$201,MATCH($A770&amp;"-3",Matches!$J$2:$J$201,0))="Void",INDEX(Matches!$G$2:$G$201,MATCH($A770&amp;"-3",Matches!$J$2:$J$201,0))="",INDEX(Matches!$H$2:$H$201,MATCH($A770&amp;"-3",Matches!$J$2:$J$201,0))=""),"",IF(AND($C770&lt;&gt;"",INDEX(Matches!$F$2:$F$201,MATCH($A770&amp;"-3",Matches!$J$2:$J$201,0))&lt;&gt;"",$C770&gt;=INDEX(Matches!$F$2:$F$201,MATCH($A770&amp;"-3",Matches!$J$2:$J$201,0))),"",IF(AND(H770=INDEX(Matches!$G$2:$G$201,MATCH($A770&amp;"-3",Matches!$J$2:$J$201,0)),I770=INDEX(Matches!$H$2:$H$201,MATCH($A770&amp;"-3",Matches!$J$2:$J$201,0))),5,IF(SIGN(H770-I770)&lt;&gt;SIGN(INDEX(Matches!$G$2:$G$201,MATCH($A770&amp;"-3",Matches!$J$2:$J$201,0))-INDEX(Matches!$H$2:$H$201,MATCH($A770&amp;"-3",Matches!$J$2:$J$201,0))),0,IF(H770-I770=INDEX(Matches!$G$2:$G$201,MATCH($A770&amp;"-3",Matches!$J$2:$J$201,0))-INDEX(Matches!$H$2:$H$201,MATCH($A770&amp;"-3",Matches!$J$2:$J$201,0)),3,2))))),""))</f>
        <v/>
      </c>
      <c r="AA770" s="12" t="str">
        <f aca="false">IF(OR($B770="",J770="",K770=""),"",IFERROR(IF(OR(INDEX(Matches!$I$2:$I$201,MATCH($A770&amp;"-4",Matches!$J$2:$J$201,0))="Void",INDEX(Matches!$G$2:$G$201,MATCH($A770&amp;"-4",Matches!$J$2:$J$201,0))="",INDEX(Matches!$H$2:$H$201,MATCH($A770&amp;"-4",Matches!$J$2:$J$201,0))=""),"",IF(AND($C770&lt;&gt;"",INDEX(Matches!$F$2:$F$201,MATCH($A770&amp;"-4",Matches!$J$2:$J$201,0))&lt;&gt;"",$C770&gt;=INDEX(Matches!$F$2:$F$201,MATCH($A770&amp;"-4",Matches!$J$2:$J$201,0))),"",IF(AND(J770=INDEX(Matches!$G$2:$G$201,MATCH($A770&amp;"-4",Matches!$J$2:$J$201,0)),K770=INDEX(Matches!$H$2:$H$201,MATCH($A770&amp;"-4",Matches!$J$2:$J$201,0))),5,IF(SIGN(J770-K770)&lt;&gt;SIGN(INDEX(Matches!$G$2:$G$201,MATCH($A770&amp;"-4",Matches!$J$2:$J$201,0))-INDEX(Matches!$H$2:$H$201,MATCH($A770&amp;"-4",Matches!$J$2:$J$201,0))),0,IF(J770-K770=INDEX(Matches!$G$2:$G$201,MATCH($A770&amp;"-4",Matches!$J$2:$J$201,0))-INDEX(Matches!$H$2:$H$201,MATCH($A770&amp;"-4",Matches!$J$2:$J$201,0)),3,2))))),""))</f>
        <v/>
      </c>
      <c r="AB770" s="12" t="str">
        <f aca="false">IF(OR($B770="",L770="",M770=""),"",IFERROR(IF(OR(INDEX(Matches!$I$2:$I$201,MATCH($A770&amp;"-5",Matches!$J$2:$J$201,0))="Void",INDEX(Matches!$G$2:$G$201,MATCH($A770&amp;"-5",Matches!$J$2:$J$201,0))="",INDEX(Matches!$H$2:$H$201,MATCH($A770&amp;"-5",Matches!$J$2:$J$201,0))=""),"",IF(AND($C770&lt;&gt;"",INDEX(Matches!$F$2:$F$201,MATCH($A770&amp;"-5",Matches!$J$2:$J$201,0))&lt;&gt;"",$C770&gt;=INDEX(Matches!$F$2:$F$201,MATCH($A770&amp;"-5",Matches!$J$2:$J$201,0))),"",IF(AND(L770=INDEX(Matches!$G$2:$G$201,MATCH($A770&amp;"-5",Matches!$J$2:$J$201,0)),M770=INDEX(Matches!$H$2:$H$201,MATCH($A770&amp;"-5",Matches!$J$2:$J$201,0))),5,IF(SIGN(L770-M770)&lt;&gt;SIGN(INDEX(Matches!$G$2:$G$201,MATCH($A770&amp;"-5",Matches!$J$2:$J$201,0))-INDEX(Matches!$H$2:$H$201,MATCH($A770&amp;"-5",Matches!$J$2:$J$201,0))),0,IF(L770-M770=INDEX(Matches!$G$2:$G$201,MATCH($A770&amp;"-5",Matches!$J$2:$J$201,0))-INDEX(Matches!$H$2:$H$201,MATCH($A770&amp;"-5",Matches!$J$2:$J$201,0)),3,2))))),""))</f>
        <v/>
      </c>
      <c r="AC770" s="12" t="str">
        <f aca="false">IF(OR($B770="",N770="",O770=""),"",IFERROR(IF(OR(INDEX(Matches!$I$2:$I$201,MATCH($A770&amp;"-6",Matches!$J$2:$J$201,0))="Void",INDEX(Matches!$G$2:$G$201,MATCH($A770&amp;"-6",Matches!$J$2:$J$201,0))="",INDEX(Matches!$H$2:$H$201,MATCH($A770&amp;"-6",Matches!$J$2:$J$201,0))=""),"",IF(AND($C770&lt;&gt;"",INDEX(Matches!$F$2:$F$201,MATCH($A770&amp;"-6",Matches!$J$2:$J$201,0))&lt;&gt;"",$C770&gt;=INDEX(Matches!$F$2:$F$201,MATCH($A770&amp;"-6",Matches!$J$2:$J$201,0))),"",IF(AND(N770=INDEX(Matches!$G$2:$G$201,MATCH($A770&amp;"-6",Matches!$J$2:$J$201,0)),O770=INDEX(Matches!$H$2:$H$201,MATCH($A770&amp;"-6",Matches!$J$2:$J$201,0))),5,IF(SIGN(N770-O770)&lt;&gt;SIGN(INDEX(Matches!$G$2:$G$201,MATCH($A770&amp;"-6",Matches!$J$2:$J$201,0))-INDEX(Matches!$H$2:$H$201,MATCH($A770&amp;"-6",Matches!$J$2:$J$201,0))),0,IF(N770-O770=INDEX(Matches!$G$2:$G$201,MATCH($A770&amp;"-6",Matches!$J$2:$J$201,0))-INDEX(Matches!$H$2:$H$201,MATCH($A770&amp;"-6",Matches!$J$2:$J$201,0)),3,2))))),""))</f>
        <v/>
      </c>
      <c r="AD770" s="12" t="str">
        <f aca="false">IF(OR($B770="",P770="",Q770=""),"",IFERROR(IF(OR(INDEX(Matches!$I$2:$I$201,MATCH($A770&amp;"-7",Matches!$J$2:$J$201,0))="Void",INDEX(Matches!$G$2:$G$201,MATCH($A770&amp;"-7",Matches!$J$2:$J$201,0))="",INDEX(Matches!$H$2:$H$201,MATCH($A770&amp;"-7",Matches!$J$2:$J$201,0))=""),"",IF(AND($C770&lt;&gt;"",INDEX(Matches!$F$2:$F$201,MATCH($A770&amp;"-7",Matches!$J$2:$J$201,0))&lt;&gt;"",$C770&gt;=INDEX(Matches!$F$2:$F$201,MATCH($A770&amp;"-7",Matches!$J$2:$J$201,0))),"",IF(AND(P770=INDEX(Matches!$G$2:$G$201,MATCH($A770&amp;"-7",Matches!$J$2:$J$201,0)),Q770=INDEX(Matches!$H$2:$H$201,MATCH($A770&amp;"-7",Matches!$J$2:$J$201,0))),5,IF(SIGN(P770-Q770)&lt;&gt;SIGN(INDEX(Matches!$G$2:$G$201,MATCH($A770&amp;"-7",Matches!$J$2:$J$201,0))-INDEX(Matches!$H$2:$H$201,MATCH($A770&amp;"-7",Matches!$J$2:$J$201,0))),0,IF(P770-Q770=INDEX(Matches!$G$2:$G$201,MATCH($A770&amp;"-7",Matches!$J$2:$J$201,0))-INDEX(Matches!$H$2:$H$201,MATCH($A770&amp;"-7",Matches!$J$2:$J$201,0)),3,2))))),""))</f>
        <v/>
      </c>
      <c r="AE770" s="12" t="str">
        <f aca="false">IF(OR($B770="",R770="",S770=""),"",IFERROR(IF(OR(INDEX(Matches!$I$2:$I$201,MATCH($A770&amp;"-8",Matches!$J$2:$J$201,0))="Void",INDEX(Matches!$G$2:$G$201,MATCH($A770&amp;"-8",Matches!$J$2:$J$201,0))="",INDEX(Matches!$H$2:$H$201,MATCH($A770&amp;"-8",Matches!$J$2:$J$201,0))=""),"",IF(AND($C770&lt;&gt;"",INDEX(Matches!$F$2:$F$201,MATCH($A770&amp;"-8",Matches!$J$2:$J$201,0))&lt;&gt;"",$C770&gt;=INDEX(Matches!$F$2:$F$201,MATCH($A770&amp;"-8",Matches!$J$2:$J$201,0))),"",IF(AND(R770=INDEX(Matches!$G$2:$G$201,MATCH($A770&amp;"-8",Matches!$J$2:$J$201,0)),S770=INDEX(Matches!$H$2:$H$201,MATCH($A770&amp;"-8",Matches!$J$2:$J$201,0))),5,IF(SIGN(R770-S770)&lt;&gt;SIGN(INDEX(Matches!$G$2:$G$201,MATCH($A770&amp;"-8",Matches!$J$2:$J$201,0))-INDEX(Matches!$H$2:$H$201,MATCH($A770&amp;"-8",Matches!$J$2:$J$201,0))),0,IF(R770-S770=INDEX(Matches!$G$2:$G$201,MATCH($A770&amp;"-8",Matches!$J$2:$J$201,0))-INDEX(Matches!$H$2:$H$201,MATCH($A770&amp;"-8",Matches!$J$2:$J$201,0)),3,2))))),""))</f>
        <v/>
      </c>
      <c r="AF770" s="12" t="str">
        <f aca="false">IF(OR($B770="",T770="",U770=""),"",IFERROR(IF(OR(INDEX(Matches!$I$2:$I$201,MATCH($A770&amp;"-9",Matches!$J$2:$J$201,0))="Void",INDEX(Matches!$G$2:$G$201,MATCH($A770&amp;"-9",Matches!$J$2:$J$201,0))="",INDEX(Matches!$H$2:$H$201,MATCH($A770&amp;"-9",Matches!$J$2:$J$201,0))=""),"",IF(AND($C770&lt;&gt;"",INDEX(Matches!$F$2:$F$201,MATCH($A770&amp;"-9",Matches!$J$2:$J$201,0))&lt;&gt;"",$C770&gt;=INDEX(Matches!$F$2:$F$201,MATCH($A770&amp;"-9",Matches!$J$2:$J$201,0))),"",IF(AND(T770=INDEX(Matches!$G$2:$G$201,MATCH($A770&amp;"-9",Matches!$J$2:$J$201,0)),U770=INDEX(Matches!$H$2:$H$201,MATCH($A770&amp;"-9",Matches!$J$2:$J$201,0))),5,IF(SIGN(T770-U770)&lt;&gt;SIGN(INDEX(Matches!$G$2:$G$201,MATCH($A770&amp;"-9",Matches!$J$2:$J$201,0))-INDEX(Matches!$H$2:$H$201,MATCH($A770&amp;"-9",Matches!$J$2:$J$201,0))),0,IF(T770-U770=INDEX(Matches!$G$2:$G$201,MATCH($A770&amp;"-9",Matches!$J$2:$J$201,0))-INDEX(Matches!$H$2:$H$201,MATCH($A770&amp;"-9",Matches!$J$2:$J$201,0)),3,2))))),""))</f>
        <v/>
      </c>
      <c r="AG770" s="12" t="str">
        <f aca="false">IF(OR($B770="",V770="",W770=""),"",IFERROR(IF(OR(INDEX(Matches!$I$2:$I$201,MATCH($A770&amp;"-10",Matches!$J$2:$J$201,0))="Void",INDEX(Matches!$G$2:$G$201,MATCH($A770&amp;"-10",Matches!$J$2:$J$201,0))="",INDEX(Matches!$H$2:$H$201,MATCH($A770&amp;"-10",Matches!$J$2:$J$201,0))=""),"",IF(AND($C770&lt;&gt;"",INDEX(Matches!$F$2:$F$201,MATCH($A770&amp;"-10",Matches!$J$2:$J$201,0))&lt;&gt;"",$C770&gt;=INDEX(Matches!$F$2:$F$201,MATCH($A770&amp;"-10",Matches!$J$2:$J$201,0))),"",IF(AND(V770=INDEX(Matches!$G$2:$G$201,MATCH($A770&amp;"-10",Matches!$J$2:$J$201,0)),W770=INDEX(Matches!$H$2:$H$201,MATCH($A770&amp;"-10",Matches!$J$2:$J$201,0))),5,IF(SIGN(V770-W770)&lt;&gt;SIGN(INDEX(Matches!$G$2:$G$201,MATCH($A770&amp;"-10",Matches!$J$2:$J$201,0))-INDEX(Matches!$H$2:$H$201,MATCH($A770&amp;"-10",Matches!$J$2:$J$201,0))),0,IF(V770-W770=INDEX(Matches!$G$2:$G$201,MATCH($A770&amp;"-10",Matches!$J$2:$J$201,0))-INDEX(Matches!$H$2:$H$201,MATCH($A770&amp;"-10",Matches!$J$2:$J$201,0)),3,2))))),""))</f>
        <v/>
      </c>
      <c r="AH770" s="13" t="str">
        <f aca="false">IF($B770="","",SUM(X770:AG770))</f>
        <v/>
      </c>
      <c r="AI770" s="12" t="str">
        <f aca="false">IF($B770="","",COUNTIF(X770:AG770,5))</f>
        <v/>
      </c>
      <c r="AJ770" s="12" t="str">
        <f aca="false">IF($B770="","",COUNTIF(X770:AG770,"&gt;=2"))</f>
        <v/>
      </c>
      <c r="AK770" s="12" t="str">
        <f aca="false">IF($B770="","",COUNT(X770:AG770))</f>
        <v/>
      </c>
    </row>
    <row r="771" customFormat="false" ht="15" hidden="false" customHeight="false" outlineLevel="0" collapsed="false">
      <c r="A771" s="7"/>
      <c r="B771" s="7"/>
      <c r="C771" s="11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12" t="str">
        <f aca="false">IF(OR($B771="",D771="",E771=""),"",IFERROR(IF(OR(INDEX(Matches!$I$2:$I$201,MATCH($A771&amp;"-1",Matches!$J$2:$J$201,0))="Void",INDEX(Matches!$G$2:$G$201,MATCH($A771&amp;"-1",Matches!$J$2:$J$201,0))="",INDEX(Matches!$H$2:$H$201,MATCH($A771&amp;"-1",Matches!$J$2:$J$201,0))=""),"",IF(AND($C771&lt;&gt;"",INDEX(Matches!$F$2:$F$201,MATCH($A771&amp;"-1",Matches!$J$2:$J$201,0))&lt;&gt;"",$C771&gt;=INDEX(Matches!$F$2:$F$201,MATCH($A771&amp;"-1",Matches!$J$2:$J$201,0))),"",IF(AND(D771=INDEX(Matches!$G$2:$G$201,MATCH($A771&amp;"-1",Matches!$J$2:$J$201,0)),E771=INDEX(Matches!$H$2:$H$201,MATCH($A771&amp;"-1",Matches!$J$2:$J$201,0))),5,IF(SIGN(D771-E771)&lt;&gt;SIGN(INDEX(Matches!$G$2:$G$201,MATCH($A771&amp;"-1",Matches!$J$2:$J$201,0))-INDEX(Matches!$H$2:$H$201,MATCH($A771&amp;"-1",Matches!$J$2:$J$201,0))),0,IF(D771-E771=INDEX(Matches!$G$2:$G$201,MATCH($A771&amp;"-1",Matches!$J$2:$J$201,0))-INDEX(Matches!$H$2:$H$201,MATCH($A771&amp;"-1",Matches!$J$2:$J$201,0)),3,2))))),""))</f>
        <v/>
      </c>
      <c r="Y771" s="12" t="str">
        <f aca="false">IF(OR($B771="",F771="",G771=""),"",IFERROR(IF(OR(INDEX(Matches!$I$2:$I$201,MATCH($A771&amp;"-2",Matches!$J$2:$J$201,0))="Void",INDEX(Matches!$G$2:$G$201,MATCH($A771&amp;"-2",Matches!$J$2:$J$201,0))="",INDEX(Matches!$H$2:$H$201,MATCH($A771&amp;"-2",Matches!$J$2:$J$201,0))=""),"",IF(AND($C771&lt;&gt;"",INDEX(Matches!$F$2:$F$201,MATCH($A771&amp;"-2",Matches!$J$2:$J$201,0))&lt;&gt;"",$C771&gt;=INDEX(Matches!$F$2:$F$201,MATCH($A771&amp;"-2",Matches!$J$2:$J$201,0))),"",IF(AND(F771=INDEX(Matches!$G$2:$G$201,MATCH($A771&amp;"-2",Matches!$J$2:$J$201,0)),G771=INDEX(Matches!$H$2:$H$201,MATCH($A771&amp;"-2",Matches!$J$2:$J$201,0))),5,IF(SIGN(F771-G771)&lt;&gt;SIGN(INDEX(Matches!$G$2:$G$201,MATCH($A771&amp;"-2",Matches!$J$2:$J$201,0))-INDEX(Matches!$H$2:$H$201,MATCH($A771&amp;"-2",Matches!$J$2:$J$201,0))),0,IF(F771-G771=INDEX(Matches!$G$2:$G$201,MATCH($A771&amp;"-2",Matches!$J$2:$J$201,0))-INDEX(Matches!$H$2:$H$201,MATCH($A771&amp;"-2",Matches!$J$2:$J$201,0)),3,2))))),""))</f>
        <v/>
      </c>
      <c r="Z771" s="12" t="str">
        <f aca="false">IF(OR($B771="",H771="",I771=""),"",IFERROR(IF(OR(INDEX(Matches!$I$2:$I$201,MATCH($A771&amp;"-3",Matches!$J$2:$J$201,0))="Void",INDEX(Matches!$G$2:$G$201,MATCH($A771&amp;"-3",Matches!$J$2:$J$201,0))="",INDEX(Matches!$H$2:$H$201,MATCH($A771&amp;"-3",Matches!$J$2:$J$201,0))=""),"",IF(AND($C771&lt;&gt;"",INDEX(Matches!$F$2:$F$201,MATCH($A771&amp;"-3",Matches!$J$2:$J$201,0))&lt;&gt;"",$C771&gt;=INDEX(Matches!$F$2:$F$201,MATCH($A771&amp;"-3",Matches!$J$2:$J$201,0))),"",IF(AND(H771=INDEX(Matches!$G$2:$G$201,MATCH($A771&amp;"-3",Matches!$J$2:$J$201,0)),I771=INDEX(Matches!$H$2:$H$201,MATCH($A771&amp;"-3",Matches!$J$2:$J$201,0))),5,IF(SIGN(H771-I771)&lt;&gt;SIGN(INDEX(Matches!$G$2:$G$201,MATCH($A771&amp;"-3",Matches!$J$2:$J$201,0))-INDEX(Matches!$H$2:$H$201,MATCH($A771&amp;"-3",Matches!$J$2:$J$201,0))),0,IF(H771-I771=INDEX(Matches!$G$2:$G$201,MATCH($A771&amp;"-3",Matches!$J$2:$J$201,0))-INDEX(Matches!$H$2:$H$201,MATCH($A771&amp;"-3",Matches!$J$2:$J$201,0)),3,2))))),""))</f>
        <v/>
      </c>
      <c r="AA771" s="12" t="str">
        <f aca="false">IF(OR($B771="",J771="",K771=""),"",IFERROR(IF(OR(INDEX(Matches!$I$2:$I$201,MATCH($A771&amp;"-4",Matches!$J$2:$J$201,0))="Void",INDEX(Matches!$G$2:$G$201,MATCH($A771&amp;"-4",Matches!$J$2:$J$201,0))="",INDEX(Matches!$H$2:$H$201,MATCH($A771&amp;"-4",Matches!$J$2:$J$201,0))=""),"",IF(AND($C771&lt;&gt;"",INDEX(Matches!$F$2:$F$201,MATCH($A771&amp;"-4",Matches!$J$2:$J$201,0))&lt;&gt;"",$C771&gt;=INDEX(Matches!$F$2:$F$201,MATCH($A771&amp;"-4",Matches!$J$2:$J$201,0))),"",IF(AND(J771=INDEX(Matches!$G$2:$G$201,MATCH($A771&amp;"-4",Matches!$J$2:$J$201,0)),K771=INDEX(Matches!$H$2:$H$201,MATCH($A771&amp;"-4",Matches!$J$2:$J$201,0))),5,IF(SIGN(J771-K771)&lt;&gt;SIGN(INDEX(Matches!$G$2:$G$201,MATCH($A771&amp;"-4",Matches!$J$2:$J$201,0))-INDEX(Matches!$H$2:$H$201,MATCH($A771&amp;"-4",Matches!$J$2:$J$201,0))),0,IF(J771-K771=INDEX(Matches!$G$2:$G$201,MATCH($A771&amp;"-4",Matches!$J$2:$J$201,0))-INDEX(Matches!$H$2:$H$201,MATCH($A771&amp;"-4",Matches!$J$2:$J$201,0)),3,2))))),""))</f>
        <v/>
      </c>
      <c r="AB771" s="12" t="str">
        <f aca="false">IF(OR($B771="",L771="",M771=""),"",IFERROR(IF(OR(INDEX(Matches!$I$2:$I$201,MATCH($A771&amp;"-5",Matches!$J$2:$J$201,0))="Void",INDEX(Matches!$G$2:$G$201,MATCH($A771&amp;"-5",Matches!$J$2:$J$201,0))="",INDEX(Matches!$H$2:$H$201,MATCH($A771&amp;"-5",Matches!$J$2:$J$201,0))=""),"",IF(AND($C771&lt;&gt;"",INDEX(Matches!$F$2:$F$201,MATCH($A771&amp;"-5",Matches!$J$2:$J$201,0))&lt;&gt;"",$C771&gt;=INDEX(Matches!$F$2:$F$201,MATCH($A771&amp;"-5",Matches!$J$2:$J$201,0))),"",IF(AND(L771=INDEX(Matches!$G$2:$G$201,MATCH($A771&amp;"-5",Matches!$J$2:$J$201,0)),M771=INDEX(Matches!$H$2:$H$201,MATCH($A771&amp;"-5",Matches!$J$2:$J$201,0))),5,IF(SIGN(L771-M771)&lt;&gt;SIGN(INDEX(Matches!$G$2:$G$201,MATCH($A771&amp;"-5",Matches!$J$2:$J$201,0))-INDEX(Matches!$H$2:$H$201,MATCH($A771&amp;"-5",Matches!$J$2:$J$201,0))),0,IF(L771-M771=INDEX(Matches!$G$2:$G$201,MATCH($A771&amp;"-5",Matches!$J$2:$J$201,0))-INDEX(Matches!$H$2:$H$201,MATCH($A771&amp;"-5",Matches!$J$2:$J$201,0)),3,2))))),""))</f>
        <v/>
      </c>
      <c r="AC771" s="12" t="str">
        <f aca="false">IF(OR($B771="",N771="",O771=""),"",IFERROR(IF(OR(INDEX(Matches!$I$2:$I$201,MATCH($A771&amp;"-6",Matches!$J$2:$J$201,0))="Void",INDEX(Matches!$G$2:$G$201,MATCH($A771&amp;"-6",Matches!$J$2:$J$201,0))="",INDEX(Matches!$H$2:$H$201,MATCH($A771&amp;"-6",Matches!$J$2:$J$201,0))=""),"",IF(AND($C771&lt;&gt;"",INDEX(Matches!$F$2:$F$201,MATCH($A771&amp;"-6",Matches!$J$2:$J$201,0))&lt;&gt;"",$C771&gt;=INDEX(Matches!$F$2:$F$201,MATCH($A771&amp;"-6",Matches!$J$2:$J$201,0))),"",IF(AND(N771=INDEX(Matches!$G$2:$G$201,MATCH($A771&amp;"-6",Matches!$J$2:$J$201,0)),O771=INDEX(Matches!$H$2:$H$201,MATCH($A771&amp;"-6",Matches!$J$2:$J$201,0))),5,IF(SIGN(N771-O771)&lt;&gt;SIGN(INDEX(Matches!$G$2:$G$201,MATCH($A771&amp;"-6",Matches!$J$2:$J$201,0))-INDEX(Matches!$H$2:$H$201,MATCH($A771&amp;"-6",Matches!$J$2:$J$201,0))),0,IF(N771-O771=INDEX(Matches!$G$2:$G$201,MATCH($A771&amp;"-6",Matches!$J$2:$J$201,0))-INDEX(Matches!$H$2:$H$201,MATCH($A771&amp;"-6",Matches!$J$2:$J$201,0)),3,2))))),""))</f>
        <v/>
      </c>
      <c r="AD771" s="12" t="str">
        <f aca="false">IF(OR($B771="",P771="",Q771=""),"",IFERROR(IF(OR(INDEX(Matches!$I$2:$I$201,MATCH($A771&amp;"-7",Matches!$J$2:$J$201,0))="Void",INDEX(Matches!$G$2:$G$201,MATCH($A771&amp;"-7",Matches!$J$2:$J$201,0))="",INDEX(Matches!$H$2:$H$201,MATCH($A771&amp;"-7",Matches!$J$2:$J$201,0))=""),"",IF(AND($C771&lt;&gt;"",INDEX(Matches!$F$2:$F$201,MATCH($A771&amp;"-7",Matches!$J$2:$J$201,0))&lt;&gt;"",$C771&gt;=INDEX(Matches!$F$2:$F$201,MATCH($A771&amp;"-7",Matches!$J$2:$J$201,0))),"",IF(AND(P771=INDEX(Matches!$G$2:$G$201,MATCH($A771&amp;"-7",Matches!$J$2:$J$201,0)),Q771=INDEX(Matches!$H$2:$H$201,MATCH($A771&amp;"-7",Matches!$J$2:$J$201,0))),5,IF(SIGN(P771-Q771)&lt;&gt;SIGN(INDEX(Matches!$G$2:$G$201,MATCH($A771&amp;"-7",Matches!$J$2:$J$201,0))-INDEX(Matches!$H$2:$H$201,MATCH($A771&amp;"-7",Matches!$J$2:$J$201,0))),0,IF(P771-Q771=INDEX(Matches!$G$2:$G$201,MATCH($A771&amp;"-7",Matches!$J$2:$J$201,0))-INDEX(Matches!$H$2:$H$201,MATCH($A771&amp;"-7",Matches!$J$2:$J$201,0)),3,2))))),""))</f>
        <v/>
      </c>
      <c r="AE771" s="12" t="str">
        <f aca="false">IF(OR($B771="",R771="",S771=""),"",IFERROR(IF(OR(INDEX(Matches!$I$2:$I$201,MATCH($A771&amp;"-8",Matches!$J$2:$J$201,0))="Void",INDEX(Matches!$G$2:$G$201,MATCH($A771&amp;"-8",Matches!$J$2:$J$201,0))="",INDEX(Matches!$H$2:$H$201,MATCH($A771&amp;"-8",Matches!$J$2:$J$201,0))=""),"",IF(AND($C771&lt;&gt;"",INDEX(Matches!$F$2:$F$201,MATCH($A771&amp;"-8",Matches!$J$2:$J$201,0))&lt;&gt;"",$C771&gt;=INDEX(Matches!$F$2:$F$201,MATCH($A771&amp;"-8",Matches!$J$2:$J$201,0))),"",IF(AND(R771=INDEX(Matches!$G$2:$G$201,MATCH($A771&amp;"-8",Matches!$J$2:$J$201,0)),S771=INDEX(Matches!$H$2:$H$201,MATCH($A771&amp;"-8",Matches!$J$2:$J$201,0))),5,IF(SIGN(R771-S771)&lt;&gt;SIGN(INDEX(Matches!$G$2:$G$201,MATCH($A771&amp;"-8",Matches!$J$2:$J$201,0))-INDEX(Matches!$H$2:$H$201,MATCH($A771&amp;"-8",Matches!$J$2:$J$201,0))),0,IF(R771-S771=INDEX(Matches!$G$2:$G$201,MATCH($A771&amp;"-8",Matches!$J$2:$J$201,0))-INDEX(Matches!$H$2:$H$201,MATCH($A771&amp;"-8",Matches!$J$2:$J$201,0)),3,2))))),""))</f>
        <v/>
      </c>
      <c r="AF771" s="12" t="str">
        <f aca="false">IF(OR($B771="",T771="",U771=""),"",IFERROR(IF(OR(INDEX(Matches!$I$2:$I$201,MATCH($A771&amp;"-9",Matches!$J$2:$J$201,0))="Void",INDEX(Matches!$G$2:$G$201,MATCH($A771&amp;"-9",Matches!$J$2:$J$201,0))="",INDEX(Matches!$H$2:$H$201,MATCH($A771&amp;"-9",Matches!$J$2:$J$201,0))=""),"",IF(AND($C771&lt;&gt;"",INDEX(Matches!$F$2:$F$201,MATCH($A771&amp;"-9",Matches!$J$2:$J$201,0))&lt;&gt;"",$C771&gt;=INDEX(Matches!$F$2:$F$201,MATCH($A771&amp;"-9",Matches!$J$2:$J$201,0))),"",IF(AND(T771=INDEX(Matches!$G$2:$G$201,MATCH($A771&amp;"-9",Matches!$J$2:$J$201,0)),U771=INDEX(Matches!$H$2:$H$201,MATCH($A771&amp;"-9",Matches!$J$2:$J$201,0))),5,IF(SIGN(T771-U771)&lt;&gt;SIGN(INDEX(Matches!$G$2:$G$201,MATCH($A771&amp;"-9",Matches!$J$2:$J$201,0))-INDEX(Matches!$H$2:$H$201,MATCH($A771&amp;"-9",Matches!$J$2:$J$201,0))),0,IF(T771-U771=INDEX(Matches!$G$2:$G$201,MATCH($A771&amp;"-9",Matches!$J$2:$J$201,0))-INDEX(Matches!$H$2:$H$201,MATCH($A771&amp;"-9",Matches!$J$2:$J$201,0)),3,2))))),""))</f>
        <v/>
      </c>
      <c r="AG771" s="12" t="str">
        <f aca="false">IF(OR($B771="",V771="",W771=""),"",IFERROR(IF(OR(INDEX(Matches!$I$2:$I$201,MATCH($A771&amp;"-10",Matches!$J$2:$J$201,0))="Void",INDEX(Matches!$G$2:$G$201,MATCH($A771&amp;"-10",Matches!$J$2:$J$201,0))="",INDEX(Matches!$H$2:$H$201,MATCH($A771&amp;"-10",Matches!$J$2:$J$201,0))=""),"",IF(AND($C771&lt;&gt;"",INDEX(Matches!$F$2:$F$201,MATCH($A771&amp;"-10",Matches!$J$2:$J$201,0))&lt;&gt;"",$C771&gt;=INDEX(Matches!$F$2:$F$201,MATCH($A771&amp;"-10",Matches!$J$2:$J$201,0))),"",IF(AND(V771=INDEX(Matches!$G$2:$G$201,MATCH($A771&amp;"-10",Matches!$J$2:$J$201,0)),W771=INDEX(Matches!$H$2:$H$201,MATCH($A771&amp;"-10",Matches!$J$2:$J$201,0))),5,IF(SIGN(V771-W771)&lt;&gt;SIGN(INDEX(Matches!$G$2:$G$201,MATCH($A771&amp;"-10",Matches!$J$2:$J$201,0))-INDEX(Matches!$H$2:$H$201,MATCH($A771&amp;"-10",Matches!$J$2:$J$201,0))),0,IF(V771-W771=INDEX(Matches!$G$2:$G$201,MATCH($A771&amp;"-10",Matches!$J$2:$J$201,0))-INDEX(Matches!$H$2:$H$201,MATCH($A771&amp;"-10",Matches!$J$2:$J$201,0)),3,2))))),""))</f>
        <v/>
      </c>
      <c r="AH771" s="13" t="str">
        <f aca="false">IF($B771="","",SUM(X771:AG771))</f>
        <v/>
      </c>
      <c r="AI771" s="12" t="str">
        <f aca="false">IF($B771="","",COUNTIF(X771:AG771,5))</f>
        <v/>
      </c>
      <c r="AJ771" s="12" t="str">
        <f aca="false">IF($B771="","",COUNTIF(X771:AG771,"&gt;=2"))</f>
        <v/>
      </c>
      <c r="AK771" s="12" t="str">
        <f aca="false">IF($B771="","",COUNT(X771:AG771))</f>
        <v/>
      </c>
    </row>
    <row r="772" customFormat="false" ht="15" hidden="false" customHeight="false" outlineLevel="0" collapsed="false">
      <c r="A772" s="7"/>
      <c r="B772" s="7"/>
      <c r="C772" s="11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12" t="str">
        <f aca="false">IF(OR($B772="",D772="",E772=""),"",IFERROR(IF(OR(INDEX(Matches!$I$2:$I$201,MATCH($A772&amp;"-1",Matches!$J$2:$J$201,0))="Void",INDEX(Matches!$G$2:$G$201,MATCH($A772&amp;"-1",Matches!$J$2:$J$201,0))="",INDEX(Matches!$H$2:$H$201,MATCH($A772&amp;"-1",Matches!$J$2:$J$201,0))=""),"",IF(AND($C772&lt;&gt;"",INDEX(Matches!$F$2:$F$201,MATCH($A772&amp;"-1",Matches!$J$2:$J$201,0))&lt;&gt;"",$C772&gt;=INDEX(Matches!$F$2:$F$201,MATCH($A772&amp;"-1",Matches!$J$2:$J$201,0))),"",IF(AND(D772=INDEX(Matches!$G$2:$G$201,MATCH($A772&amp;"-1",Matches!$J$2:$J$201,0)),E772=INDEX(Matches!$H$2:$H$201,MATCH($A772&amp;"-1",Matches!$J$2:$J$201,0))),5,IF(SIGN(D772-E772)&lt;&gt;SIGN(INDEX(Matches!$G$2:$G$201,MATCH($A772&amp;"-1",Matches!$J$2:$J$201,0))-INDEX(Matches!$H$2:$H$201,MATCH($A772&amp;"-1",Matches!$J$2:$J$201,0))),0,IF(D772-E772=INDEX(Matches!$G$2:$G$201,MATCH($A772&amp;"-1",Matches!$J$2:$J$201,0))-INDEX(Matches!$H$2:$H$201,MATCH($A772&amp;"-1",Matches!$J$2:$J$201,0)),3,2))))),""))</f>
        <v/>
      </c>
      <c r="Y772" s="12" t="str">
        <f aca="false">IF(OR($B772="",F772="",G772=""),"",IFERROR(IF(OR(INDEX(Matches!$I$2:$I$201,MATCH($A772&amp;"-2",Matches!$J$2:$J$201,0))="Void",INDEX(Matches!$G$2:$G$201,MATCH($A772&amp;"-2",Matches!$J$2:$J$201,0))="",INDEX(Matches!$H$2:$H$201,MATCH($A772&amp;"-2",Matches!$J$2:$J$201,0))=""),"",IF(AND($C772&lt;&gt;"",INDEX(Matches!$F$2:$F$201,MATCH($A772&amp;"-2",Matches!$J$2:$J$201,0))&lt;&gt;"",$C772&gt;=INDEX(Matches!$F$2:$F$201,MATCH($A772&amp;"-2",Matches!$J$2:$J$201,0))),"",IF(AND(F772=INDEX(Matches!$G$2:$G$201,MATCH($A772&amp;"-2",Matches!$J$2:$J$201,0)),G772=INDEX(Matches!$H$2:$H$201,MATCH($A772&amp;"-2",Matches!$J$2:$J$201,0))),5,IF(SIGN(F772-G772)&lt;&gt;SIGN(INDEX(Matches!$G$2:$G$201,MATCH($A772&amp;"-2",Matches!$J$2:$J$201,0))-INDEX(Matches!$H$2:$H$201,MATCH($A772&amp;"-2",Matches!$J$2:$J$201,0))),0,IF(F772-G772=INDEX(Matches!$G$2:$G$201,MATCH($A772&amp;"-2",Matches!$J$2:$J$201,0))-INDEX(Matches!$H$2:$H$201,MATCH($A772&amp;"-2",Matches!$J$2:$J$201,0)),3,2))))),""))</f>
        <v/>
      </c>
      <c r="Z772" s="12" t="str">
        <f aca="false">IF(OR($B772="",H772="",I772=""),"",IFERROR(IF(OR(INDEX(Matches!$I$2:$I$201,MATCH($A772&amp;"-3",Matches!$J$2:$J$201,0))="Void",INDEX(Matches!$G$2:$G$201,MATCH($A772&amp;"-3",Matches!$J$2:$J$201,0))="",INDEX(Matches!$H$2:$H$201,MATCH($A772&amp;"-3",Matches!$J$2:$J$201,0))=""),"",IF(AND($C772&lt;&gt;"",INDEX(Matches!$F$2:$F$201,MATCH($A772&amp;"-3",Matches!$J$2:$J$201,0))&lt;&gt;"",$C772&gt;=INDEX(Matches!$F$2:$F$201,MATCH($A772&amp;"-3",Matches!$J$2:$J$201,0))),"",IF(AND(H772=INDEX(Matches!$G$2:$G$201,MATCH($A772&amp;"-3",Matches!$J$2:$J$201,0)),I772=INDEX(Matches!$H$2:$H$201,MATCH($A772&amp;"-3",Matches!$J$2:$J$201,0))),5,IF(SIGN(H772-I772)&lt;&gt;SIGN(INDEX(Matches!$G$2:$G$201,MATCH($A772&amp;"-3",Matches!$J$2:$J$201,0))-INDEX(Matches!$H$2:$H$201,MATCH($A772&amp;"-3",Matches!$J$2:$J$201,0))),0,IF(H772-I772=INDEX(Matches!$G$2:$G$201,MATCH($A772&amp;"-3",Matches!$J$2:$J$201,0))-INDEX(Matches!$H$2:$H$201,MATCH($A772&amp;"-3",Matches!$J$2:$J$201,0)),3,2))))),""))</f>
        <v/>
      </c>
      <c r="AA772" s="12" t="str">
        <f aca="false">IF(OR($B772="",J772="",K772=""),"",IFERROR(IF(OR(INDEX(Matches!$I$2:$I$201,MATCH($A772&amp;"-4",Matches!$J$2:$J$201,0))="Void",INDEX(Matches!$G$2:$G$201,MATCH($A772&amp;"-4",Matches!$J$2:$J$201,0))="",INDEX(Matches!$H$2:$H$201,MATCH($A772&amp;"-4",Matches!$J$2:$J$201,0))=""),"",IF(AND($C772&lt;&gt;"",INDEX(Matches!$F$2:$F$201,MATCH($A772&amp;"-4",Matches!$J$2:$J$201,0))&lt;&gt;"",$C772&gt;=INDEX(Matches!$F$2:$F$201,MATCH($A772&amp;"-4",Matches!$J$2:$J$201,0))),"",IF(AND(J772=INDEX(Matches!$G$2:$G$201,MATCH($A772&amp;"-4",Matches!$J$2:$J$201,0)),K772=INDEX(Matches!$H$2:$H$201,MATCH($A772&amp;"-4",Matches!$J$2:$J$201,0))),5,IF(SIGN(J772-K772)&lt;&gt;SIGN(INDEX(Matches!$G$2:$G$201,MATCH($A772&amp;"-4",Matches!$J$2:$J$201,0))-INDEX(Matches!$H$2:$H$201,MATCH($A772&amp;"-4",Matches!$J$2:$J$201,0))),0,IF(J772-K772=INDEX(Matches!$G$2:$G$201,MATCH($A772&amp;"-4",Matches!$J$2:$J$201,0))-INDEX(Matches!$H$2:$H$201,MATCH($A772&amp;"-4",Matches!$J$2:$J$201,0)),3,2))))),""))</f>
        <v/>
      </c>
      <c r="AB772" s="12" t="str">
        <f aca="false">IF(OR($B772="",L772="",M772=""),"",IFERROR(IF(OR(INDEX(Matches!$I$2:$I$201,MATCH($A772&amp;"-5",Matches!$J$2:$J$201,0))="Void",INDEX(Matches!$G$2:$G$201,MATCH($A772&amp;"-5",Matches!$J$2:$J$201,0))="",INDEX(Matches!$H$2:$H$201,MATCH($A772&amp;"-5",Matches!$J$2:$J$201,0))=""),"",IF(AND($C772&lt;&gt;"",INDEX(Matches!$F$2:$F$201,MATCH($A772&amp;"-5",Matches!$J$2:$J$201,0))&lt;&gt;"",$C772&gt;=INDEX(Matches!$F$2:$F$201,MATCH($A772&amp;"-5",Matches!$J$2:$J$201,0))),"",IF(AND(L772=INDEX(Matches!$G$2:$G$201,MATCH($A772&amp;"-5",Matches!$J$2:$J$201,0)),M772=INDEX(Matches!$H$2:$H$201,MATCH($A772&amp;"-5",Matches!$J$2:$J$201,0))),5,IF(SIGN(L772-M772)&lt;&gt;SIGN(INDEX(Matches!$G$2:$G$201,MATCH($A772&amp;"-5",Matches!$J$2:$J$201,0))-INDEX(Matches!$H$2:$H$201,MATCH($A772&amp;"-5",Matches!$J$2:$J$201,0))),0,IF(L772-M772=INDEX(Matches!$G$2:$G$201,MATCH($A772&amp;"-5",Matches!$J$2:$J$201,0))-INDEX(Matches!$H$2:$H$201,MATCH($A772&amp;"-5",Matches!$J$2:$J$201,0)),3,2))))),""))</f>
        <v/>
      </c>
      <c r="AC772" s="12" t="str">
        <f aca="false">IF(OR($B772="",N772="",O772=""),"",IFERROR(IF(OR(INDEX(Matches!$I$2:$I$201,MATCH($A772&amp;"-6",Matches!$J$2:$J$201,0))="Void",INDEX(Matches!$G$2:$G$201,MATCH($A772&amp;"-6",Matches!$J$2:$J$201,0))="",INDEX(Matches!$H$2:$H$201,MATCH($A772&amp;"-6",Matches!$J$2:$J$201,0))=""),"",IF(AND($C772&lt;&gt;"",INDEX(Matches!$F$2:$F$201,MATCH($A772&amp;"-6",Matches!$J$2:$J$201,0))&lt;&gt;"",$C772&gt;=INDEX(Matches!$F$2:$F$201,MATCH($A772&amp;"-6",Matches!$J$2:$J$201,0))),"",IF(AND(N772=INDEX(Matches!$G$2:$G$201,MATCH($A772&amp;"-6",Matches!$J$2:$J$201,0)),O772=INDEX(Matches!$H$2:$H$201,MATCH($A772&amp;"-6",Matches!$J$2:$J$201,0))),5,IF(SIGN(N772-O772)&lt;&gt;SIGN(INDEX(Matches!$G$2:$G$201,MATCH($A772&amp;"-6",Matches!$J$2:$J$201,0))-INDEX(Matches!$H$2:$H$201,MATCH($A772&amp;"-6",Matches!$J$2:$J$201,0))),0,IF(N772-O772=INDEX(Matches!$G$2:$G$201,MATCH($A772&amp;"-6",Matches!$J$2:$J$201,0))-INDEX(Matches!$H$2:$H$201,MATCH($A772&amp;"-6",Matches!$J$2:$J$201,0)),3,2))))),""))</f>
        <v/>
      </c>
      <c r="AD772" s="12" t="str">
        <f aca="false">IF(OR($B772="",P772="",Q772=""),"",IFERROR(IF(OR(INDEX(Matches!$I$2:$I$201,MATCH($A772&amp;"-7",Matches!$J$2:$J$201,0))="Void",INDEX(Matches!$G$2:$G$201,MATCH($A772&amp;"-7",Matches!$J$2:$J$201,0))="",INDEX(Matches!$H$2:$H$201,MATCH($A772&amp;"-7",Matches!$J$2:$J$201,0))=""),"",IF(AND($C772&lt;&gt;"",INDEX(Matches!$F$2:$F$201,MATCH($A772&amp;"-7",Matches!$J$2:$J$201,0))&lt;&gt;"",$C772&gt;=INDEX(Matches!$F$2:$F$201,MATCH($A772&amp;"-7",Matches!$J$2:$J$201,0))),"",IF(AND(P772=INDEX(Matches!$G$2:$G$201,MATCH($A772&amp;"-7",Matches!$J$2:$J$201,0)),Q772=INDEX(Matches!$H$2:$H$201,MATCH($A772&amp;"-7",Matches!$J$2:$J$201,0))),5,IF(SIGN(P772-Q772)&lt;&gt;SIGN(INDEX(Matches!$G$2:$G$201,MATCH($A772&amp;"-7",Matches!$J$2:$J$201,0))-INDEX(Matches!$H$2:$H$201,MATCH($A772&amp;"-7",Matches!$J$2:$J$201,0))),0,IF(P772-Q772=INDEX(Matches!$G$2:$G$201,MATCH($A772&amp;"-7",Matches!$J$2:$J$201,0))-INDEX(Matches!$H$2:$H$201,MATCH($A772&amp;"-7",Matches!$J$2:$J$201,0)),3,2))))),""))</f>
        <v/>
      </c>
      <c r="AE772" s="12" t="str">
        <f aca="false">IF(OR($B772="",R772="",S772=""),"",IFERROR(IF(OR(INDEX(Matches!$I$2:$I$201,MATCH($A772&amp;"-8",Matches!$J$2:$J$201,0))="Void",INDEX(Matches!$G$2:$G$201,MATCH($A772&amp;"-8",Matches!$J$2:$J$201,0))="",INDEX(Matches!$H$2:$H$201,MATCH($A772&amp;"-8",Matches!$J$2:$J$201,0))=""),"",IF(AND($C772&lt;&gt;"",INDEX(Matches!$F$2:$F$201,MATCH($A772&amp;"-8",Matches!$J$2:$J$201,0))&lt;&gt;"",$C772&gt;=INDEX(Matches!$F$2:$F$201,MATCH($A772&amp;"-8",Matches!$J$2:$J$201,0))),"",IF(AND(R772=INDEX(Matches!$G$2:$G$201,MATCH($A772&amp;"-8",Matches!$J$2:$J$201,0)),S772=INDEX(Matches!$H$2:$H$201,MATCH($A772&amp;"-8",Matches!$J$2:$J$201,0))),5,IF(SIGN(R772-S772)&lt;&gt;SIGN(INDEX(Matches!$G$2:$G$201,MATCH($A772&amp;"-8",Matches!$J$2:$J$201,0))-INDEX(Matches!$H$2:$H$201,MATCH($A772&amp;"-8",Matches!$J$2:$J$201,0))),0,IF(R772-S772=INDEX(Matches!$G$2:$G$201,MATCH($A772&amp;"-8",Matches!$J$2:$J$201,0))-INDEX(Matches!$H$2:$H$201,MATCH($A772&amp;"-8",Matches!$J$2:$J$201,0)),3,2))))),""))</f>
        <v/>
      </c>
      <c r="AF772" s="12" t="str">
        <f aca="false">IF(OR($B772="",T772="",U772=""),"",IFERROR(IF(OR(INDEX(Matches!$I$2:$I$201,MATCH($A772&amp;"-9",Matches!$J$2:$J$201,0))="Void",INDEX(Matches!$G$2:$G$201,MATCH($A772&amp;"-9",Matches!$J$2:$J$201,0))="",INDEX(Matches!$H$2:$H$201,MATCH($A772&amp;"-9",Matches!$J$2:$J$201,0))=""),"",IF(AND($C772&lt;&gt;"",INDEX(Matches!$F$2:$F$201,MATCH($A772&amp;"-9",Matches!$J$2:$J$201,0))&lt;&gt;"",$C772&gt;=INDEX(Matches!$F$2:$F$201,MATCH($A772&amp;"-9",Matches!$J$2:$J$201,0))),"",IF(AND(T772=INDEX(Matches!$G$2:$G$201,MATCH($A772&amp;"-9",Matches!$J$2:$J$201,0)),U772=INDEX(Matches!$H$2:$H$201,MATCH($A772&amp;"-9",Matches!$J$2:$J$201,0))),5,IF(SIGN(T772-U772)&lt;&gt;SIGN(INDEX(Matches!$G$2:$G$201,MATCH($A772&amp;"-9",Matches!$J$2:$J$201,0))-INDEX(Matches!$H$2:$H$201,MATCH($A772&amp;"-9",Matches!$J$2:$J$201,0))),0,IF(T772-U772=INDEX(Matches!$G$2:$G$201,MATCH($A772&amp;"-9",Matches!$J$2:$J$201,0))-INDEX(Matches!$H$2:$H$201,MATCH($A772&amp;"-9",Matches!$J$2:$J$201,0)),3,2))))),""))</f>
        <v/>
      </c>
      <c r="AG772" s="12" t="str">
        <f aca="false">IF(OR($B772="",V772="",W772=""),"",IFERROR(IF(OR(INDEX(Matches!$I$2:$I$201,MATCH($A772&amp;"-10",Matches!$J$2:$J$201,0))="Void",INDEX(Matches!$G$2:$G$201,MATCH($A772&amp;"-10",Matches!$J$2:$J$201,0))="",INDEX(Matches!$H$2:$H$201,MATCH($A772&amp;"-10",Matches!$J$2:$J$201,0))=""),"",IF(AND($C772&lt;&gt;"",INDEX(Matches!$F$2:$F$201,MATCH($A772&amp;"-10",Matches!$J$2:$J$201,0))&lt;&gt;"",$C772&gt;=INDEX(Matches!$F$2:$F$201,MATCH($A772&amp;"-10",Matches!$J$2:$J$201,0))),"",IF(AND(V772=INDEX(Matches!$G$2:$G$201,MATCH($A772&amp;"-10",Matches!$J$2:$J$201,0)),W772=INDEX(Matches!$H$2:$H$201,MATCH($A772&amp;"-10",Matches!$J$2:$J$201,0))),5,IF(SIGN(V772-W772)&lt;&gt;SIGN(INDEX(Matches!$G$2:$G$201,MATCH($A772&amp;"-10",Matches!$J$2:$J$201,0))-INDEX(Matches!$H$2:$H$201,MATCH($A772&amp;"-10",Matches!$J$2:$J$201,0))),0,IF(V772-W772=INDEX(Matches!$G$2:$G$201,MATCH($A772&amp;"-10",Matches!$J$2:$J$201,0))-INDEX(Matches!$H$2:$H$201,MATCH($A772&amp;"-10",Matches!$J$2:$J$201,0)),3,2))))),""))</f>
        <v/>
      </c>
      <c r="AH772" s="13" t="str">
        <f aca="false">IF($B772="","",SUM(X772:AG772))</f>
        <v/>
      </c>
      <c r="AI772" s="12" t="str">
        <f aca="false">IF($B772="","",COUNTIF(X772:AG772,5))</f>
        <v/>
      </c>
      <c r="AJ772" s="12" t="str">
        <f aca="false">IF($B772="","",COUNTIF(X772:AG772,"&gt;=2"))</f>
        <v/>
      </c>
      <c r="AK772" s="12" t="str">
        <f aca="false">IF($B772="","",COUNT(X772:AG772))</f>
        <v/>
      </c>
    </row>
    <row r="773" customFormat="false" ht="15" hidden="false" customHeight="false" outlineLevel="0" collapsed="false">
      <c r="A773" s="7"/>
      <c r="B773" s="7"/>
      <c r="C773" s="11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12" t="str">
        <f aca="false">IF(OR($B773="",D773="",E773=""),"",IFERROR(IF(OR(INDEX(Matches!$I$2:$I$201,MATCH($A773&amp;"-1",Matches!$J$2:$J$201,0))="Void",INDEX(Matches!$G$2:$G$201,MATCH($A773&amp;"-1",Matches!$J$2:$J$201,0))="",INDEX(Matches!$H$2:$H$201,MATCH($A773&amp;"-1",Matches!$J$2:$J$201,0))=""),"",IF(AND($C773&lt;&gt;"",INDEX(Matches!$F$2:$F$201,MATCH($A773&amp;"-1",Matches!$J$2:$J$201,0))&lt;&gt;"",$C773&gt;=INDEX(Matches!$F$2:$F$201,MATCH($A773&amp;"-1",Matches!$J$2:$J$201,0))),"",IF(AND(D773=INDEX(Matches!$G$2:$G$201,MATCH($A773&amp;"-1",Matches!$J$2:$J$201,0)),E773=INDEX(Matches!$H$2:$H$201,MATCH($A773&amp;"-1",Matches!$J$2:$J$201,0))),5,IF(SIGN(D773-E773)&lt;&gt;SIGN(INDEX(Matches!$G$2:$G$201,MATCH($A773&amp;"-1",Matches!$J$2:$J$201,0))-INDEX(Matches!$H$2:$H$201,MATCH($A773&amp;"-1",Matches!$J$2:$J$201,0))),0,IF(D773-E773=INDEX(Matches!$G$2:$G$201,MATCH($A773&amp;"-1",Matches!$J$2:$J$201,0))-INDEX(Matches!$H$2:$H$201,MATCH($A773&amp;"-1",Matches!$J$2:$J$201,0)),3,2))))),""))</f>
        <v/>
      </c>
      <c r="Y773" s="12" t="str">
        <f aca="false">IF(OR($B773="",F773="",G773=""),"",IFERROR(IF(OR(INDEX(Matches!$I$2:$I$201,MATCH($A773&amp;"-2",Matches!$J$2:$J$201,0))="Void",INDEX(Matches!$G$2:$G$201,MATCH($A773&amp;"-2",Matches!$J$2:$J$201,0))="",INDEX(Matches!$H$2:$H$201,MATCH($A773&amp;"-2",Matches!$J$2:$J$201,0))=""),"",IF(AND($C773&lt;&gt;"",INDEX(Matches!$F$2:$F$201,MATCH($A773&amp;"-2",Matches!$J$2:$J$201,0))&lt;&gt;"",$C773&gt;=INDEX(Matches!$F$2:$F$201,MATCH($A773&amp;"-2",Matches!$J$2:$J$201,0))),"",IF(AND(F773=INDEX(Matches!$G$2:$G$201,MATCH($A773&amp;"-2",Matches!$J$2:$J$201,0)),G773=INDEX(Matches!$H$2:$H$201,MATCH($A773&amp;"-2",Matches!$J$2:$J$201,0))),5,IF(SIGN(F773-G773)&lt;&gt;SIGN(INDEX(Matches!$G$2:$G$201,MATCH($A773&amp;"-2",Matches!$J$2:$J$201,0))-INDEX(Matches!$H$2:$H$201,MATCH($A773&amp;"-2",Matches!$J$2:$J$201,0))),0,IF(F773-G773=INDEX(Matches!$G$2:$G$201,MATCH($A773&amp;"-2",Matches!$J$2:$J$201,0))-INDEX(Matches!$H$2:$H$201,MATCH($A773&amp;"-2",Matches!$J$2:$J$201,0)),3,2))))),""))</f>
        <v/>
      </c>
      <c r="Z773" s="12" t="str">
        <f aca="false">IF(OR($B773="",H773="",I773=""),"",IFERROR(IF(OR(INDEX(Matches!$I$2:$I$201,MATCH($A773&amp;"-3",Matches!$J$2:$J$201,0))="Void",INDEX(Matches!$G$2:$G$201,MATCH($A773&amp;"-3",Matches!$J$2:$J$201,0))="",INDEX(Matches!$H$2:$H$201,MATCH($A773&amp;"-3",Matches!$J$2:$J$201,0))=""),"",IF(AND($C773&lt;&gt;"",INDEX(Matches!$F$2:$F$201,MATCH($A773&amp;"-3",Matches!$J$2:$J$201,0))&lt;&gt;"",$C773&gt;=INDEX(Matches!$F$2:$F$201,MATCH($A773&amp;"-3",Matches!$J$2:$J$201,0))),"",IF(AND(H773=INDEX(Matches!$G$2:$G$201,MATCH($A773&amp;"-3",Matches!$J$2:$J$201,0)),I773=INDEX(Matches!$H$2:$H$201,MATCH($A773&amp;"-3",Matches!$J$2:$J$201,0))),5,IF(SIGN(H773-I773)&lt;&gt;SIGN(INDEX(Matches!$G$2:$G$201,MATCH($A773&amp;"-3",Matches!$J$2:$J$201,0))-INDEX(Matches!$H$2:$H$201,MATCH($A773&amp;"-3",Matches!$J$2:$J$201,0))),0,IF(H773-I773=INDEX(Matches!$G$2:$G$201,MATCH($A773&amp;"-3",Matches!$J$2:$J$201,0))-INDEX(Matches!$H$2:$H$201,MATCH($A773&amp;"-3",Matches!$J$2:$J$201,0)),3,2))))),""))</f>
        <v/>
      </c>
      <c r="AA773" s="12" t="str">
        <f aca="false">IF(OR($B773="",J773="",K773=""),"",IFERROR(IF(OR(INDEX(Matches!$I$2:$I$201,MATCH($A773&amp;"-4",Matches!$J$2:$J$201,0))="Void",INDEX(Matches!$G$2:$G$201,MATCH($A773&amp;"-4",Matches!$J$2:$J$201,0))="",INDEX(Matches!$H$2:$H$201,MATCH($A773&amp;"-4",Matches!$J$2:$J$201,0))=""),"",IF(AND($C773&lt;&gt;"",INDEX(Matches!$F$2:$F$201,MATCH($A773&amp;"-4",Matches!$J$2:$J$201,0))&lt;&gt;"",$C773&gt;=INDEX(Matches!$F$2:$F$201,MATCH($A773&amp;"-4",Matches!$J$2:$J$201,0))),"",IF(AND(J773=INDEX(Matches!$G$2:$G$201,MATCH($A773&amp;"-4",Matches!$J$2:$J$201,0)),K773=INDEX(Matches!$H$2:$H$201,MATCH($A773&amp;"-4",Matches!$J$2:$J$201,0))),5,IF(SIGN(J773-K773)&lt;&gt;SIGN(INDEX(Matches!$G$2:$G$201,MATCH($A773&amp;"-4",Matches!$J$2:$J$201,0))-INDEX(Matches!$H$2:$H$201,MATCH($A773&amp;"-4",Matches!$J$2:$J$201,0))),0,IF(J773-K773=INDEX(Matches!$G$2:$G$201,MATCH($A773&amp;"-4",Matches!$J$2:$J$201,0))-INDEX(Matches!$H$2:$H$201,MATCH($A773&amp;"-4",Matches!$J$2:$J$201,0)),3,2))))),""))</f>
        <v/>
      </c>
      <c r="AB773" s="12" t="str">
        <f aca="false">IF(OR($B773="",L773="",M773=""),"",IFERROR(IF(OR(INDEX(Matches!$I$2:$I$201,MATCH($A773&amp;"-5",Matches!$J$2:$J$201,0))="Void",INDEX(Matches!$G$2:$G$201,MATCH($A773&amp;"-5",Matches!$J$2:$J$201,0))="",INDEX(Matches!$H$2:$H$201,MATCH($A773&amp;"-5",Matches!$J$2:$J$201,0))=""),"",IF(AND($C773&lt;&gt;"",INDEX(Matches!$F$2:$F$201,MATCH($A773&amp;"-5",Matches!$J$2:$J$201,0))&lt;&gt;"",$C773&gt;=INDEX(Matches!$F$2:$F$201,MATCH($A773&amp;"-5",Matches!$J$2:$J$201,0))),"",IF(AND(L773=INDEX(Matches!$G$2:$G$201,MATCH($A773&amp;"-5",Matches!$J$2:$J$201,0)),M773=INDEX(Matches!$H$2:$H$201,MATCH($A773&amp;"-5",Matches!$J$2:$J$201,0))),5,IF(SIGN(L773-M773)&lt;&gt;SIGN(INDEX(Matches!$G$2:$G$201,MATCH($A773&amp;"-5",Matches!$J$2:$J$201,0))-INDEX(Matches!$H$2:$H$201,MATCH($A773&amp;"-5",Matches!$J$2:$J$201,0))),0,IF(L773-M773=INDEX(Matches!$G$2:$G$201,MATCH($A773&amp;"-5",Matches!$J$2:$J$201,0))-INDEX(Matches!$H$2:$H$201,MATCH($A773&amp;"-5",Matches!$J$2:$J$201,0)),3,2))))),""))</f>
        <v/>
      </c>
      <c r="AC773" s="12" t="str">
        <f aca="false">IF(OR($B773="",N773="",O773=""),"",IFERROR(IF(OR(INDEX(Matches!$I$2:$I$201,MATCH($A773&amp;"-6",Matches!$J$2:$J$201,0))="Void",INDEX(Matches!$G$2:$G$201,MATCH($A773&amp;"-6",Matches!$J$2:$J$201,0))="",INDEX(Matches!$H$2:$H$201,MATCH($A773&amp;"-6",Matches!$J$2:$J$201,0))=""),"",IF(AND($C773&lt;&gt;"",INDEX(Matches!$F$2:$F$201,MATCH($A773&amp;"-6",Matches!$J$2:$J$201,0))&lt;&gt;"",$C773&gt;=INDEX(Matches!$F$2:$F$201,MATCH($A773&amp;"-6",Matches!$J$2:$J$201,0))),"",IF(AND(N773=INDEX(Matches!$G$2:$G$201,MATCH($A773&amp;"-6",Matches!$J$2:$J$201,0)),O773=INDEX(Matches!$H$2:$H$201,MATCH($A773&amp;"-6",Matches!$J$2:$J$201,0))),5,IF(SIGN(N773-O773)&lt;&gt;SIGN(INDEX(Matches!$G$2:$G$201,MATCH($A773&amp;"-6",Matches!$J$2:$J$201,0))-INDEX(Matches!$H$2:$H$201,MATCH($A773&amp;"-6",Matches!$J$2:$J$201,0))),0,IF(N773-O773=INDEX(Matches!$G$2:$G$201,MATCH($A773&amp;"-6",Matches!$J$2:$J$201,0))-INDEX(Matches!$H$2:$H$201,MATCH($A773&amp;"-6",Matches!$J$2:$J$201,0)),3,2))))),""))</f>
        <v/>
      </c>
      <c r="AD773" s="12" t="str">
        <f aca="false">IF(OR($B773="",P773="",Q773=""),"",IFERROR(IF(OR(INDEX(Matches!$I$2:$I$201,MATCH($A773&amp;"-7",Matches!$J$2:$J$201,0))="Void",INDEX(Matches!$G$2:$G$201,MATCH($A773&amp;"-7",Matches!$J$2:$J$201,0))="",INDEX(Matches!$H$2:$H$201,MATCH($A773&amp;"-7",Matches!$J$2:$J$201,0))=""),"",IF(AND($C773&lt;&gt;"",INDEX(Matches!$F$2:$F$201,MATCH($A773&amp;"-7",Matches!$J$2:$J$201,0))&lt;&gt;"",$C773&gt;=INDEX(Matches!$F$2:$F$201,MATCH($A773&amp;"-7",Matches!$J$2:$J$201,0))),"",IF(AND(P773=INDEX(Matches!$G$2:$G$201,MATCH($A773&amp;"-7",Matches!$J$2:$J$201,0)),Q773=INDEX(Matches!$H$2:$H$201,MATCH($A773&amp;"-7",Matches!$J$2:$J$201,0))),5,IF(SIGN(P773-Q773)&lt;&gt;SIGN(INDEX(Matches!$G$2:$G$201,MATCH($A773&amp;"-7",Matches!$J$2:$J$201,0))-INDEX(Matches!$H$2:$H$201,MATCH($A773&amp;"-7",Matches!$J$2:$J$201,0))),0,IF(P773-Q773=INDEX(Matches!$G$2:$G$201,MATCH($A773&amp;"-7",Matches!$J$2:$J$201,0))-INDEX(Matches!$H$2:$H$201,MATCH($A773&amp;"-7",Matches!$J$2:$J$201,0)),3,2))))),""))</f>
        <v/>
      </c>
      <c r="AE773" s="12" t="str">
        <f aca="false">IF(OR($B773="",R773="",S773=""),"",IFERROR(IF(OR(INDEX(Matches!$I$2:$I$201,MATCH($A773&amp;"-8",Matches!$J$2:$J$201,0))="Void",INDEX(Matches!$G$2:$G$201,MATCH($A773&amp;"-8",Matches!$J$2:$J$201,0))="",INDEX(Matches!$H$2:$H$201,MATCH($A773&amp;"-8",Matches!$J$2:$J$201,0))=""),"",IF(AND($C773&lt;&gt;"",INDEX(Matches!$F$2:$F$201,MATCH($A773&amp;"-8",Matches!$J$2:$J$201,0))&lt;&gt;"",$C773&gt;=INDEX(Matches!$F$2:$F$201,MATCH($A773&amp;"-8",Matches!$J$2:$J$201,0))),"",IF(AND(R773=INDEX(Matches!$G$2:$G$201,MATCH($A773&amp;"-8",Matches!$J$2:$J$201,0)),S773=INDEX(Matches!$H$2:$H$201,MATCH($A773&amp;"-8",Matches!$J$2:$J$201,0))),5,IF(SIGN(R773-S773)&lt;&gt;SIGN(INDEX(Matches!$G$2:$G$201,MATCH($A773&amp;"-8",Matches!$J$2:$J$201,0))-INDEX(Matches!$H$2:$H$201,MATCH($A773&amp;"-8",Matches!$J$2:$J$201,0))),0,IF(R773-S773=INDEX(Matches!$G$2:$G$201,MATCH($A773&amp;"-8",Matches!$J$2:$J$201,0))-INDEX(Matches!$H$2:$H$201,MATCH($A773&amp;"-8",Matches!$J$2:$J$201,0)),3,2))))),""))</f>
        <v/>
      </c>
      <c r="AF773" s="12" t="str">
        <f aca="false">IF(OR($B773="",T773="",U773=""),"",IFERROR(IF(OR(INDEX(Matches!$I$2:$I$201,MATCH($A773&amp;"-9",Matches!$J$2:$J$201,0))="Void",INDEX(Matches!$G$2:$G$201,MATCH($A773&amp;"-9",Matches!$J$2:$J$201,0))="",INDEX(Matches!$H$2:$H$201,MATCH($A773&amp;"-9",Matches!$J$2:$J$201,0))=""),"",IF(AND($C773&lt;&gt;"",INDEX(Matches!$F$2:$F$201,MATCH($A773&amp;"-9",Matches!$J$2:$J$201,0))&lt;&gt;"",$C773&gt;=INDEX(Matches!$F$2:$F$201,MATCH($A773&amp;"-9",Matches!$J$2:$J$201,0))),"",IF(AND(T773=INDEX(Matches!$G$2:$G$201,MATCH($A773&amp;"-9",Matches!$J$2:$J$201,0)),U773=INDEX(Matches!$H$2:$H$201,MATCH($A773&amp;"-9",Matches!$J$2:$J$201,0))),5,IF(SIGN(T773-U773)&lt;&gt;SIGN(INDEX(Matches!$G$2:$G$201,MATCH($A773&amp;"-9",Matches!$J$2:$J$201,0))-INDEX(Matches!$H$2:$H$201,MATCH($A773&amp;"-9",Matches!$J$2:$J$201,0))),0,IF(T773-U773=INDEX(Matches!$G$2:$G$201,MATCH($A773&amp;"-9",Matches!$J$2:$J$201,0))-INDEX(Matches!$H$2:$H$201,MATCH($A773&amp;"-9",Matches!$J$2:$J$201,0)),3,2))))),""))</f>
        <v/>
      </c>
      <c r="AG773" s="12" t="str">
        <f aca="false">IF(OR($B773="",V773="",W773=""),"",IFERROR(IF(OR(INDEX(Matches!$I$2:$I$201,MATCH($A773&amp;"-10",Matches!$J$2:$J$201,0))="Void",INDEX(Matches!$G$2:$G$201,MATCH($A773&amp;"-10",Matches!$J$2:$J$201,0))="",INDEX(Matches!$H$2:$H$201,MATCH($A773&amp;"-10",Matches!$J$2:$J$201,0))=""),"",IF(AND($C773&lt;&gt;"",INDEX(Matches!$F$2:$F$201,MATCH($A773&amp;"-10",Matches!$J$2:$J$201,0))&lt;&gt;"",$C773&gt;=INDEX(Matches!$F$2:$F$201,MATCH($A773&amp;"-10",Matches!$J$2:$J$201,0))),"",IF(AND(V773=INDEX(Matches!$G$2:$G$201,MATCH($A773&amp;"-10",Matches!$J$2:$J$201,0)),W773=INDEX(Matches!$H$2:$H$201,MATCH($A773&amp;"-10",Matches!$J$2:$J$201,0))),5,IF(SIGN(V773-W773)&lt;&gt;SIGN(INDEX(Matches!$G$2:$G$201,MATCH($A773&amp;"-10",Matches!$J$2:$J$201,0))-INDEX(Matches!$H$2:$H$201,MATCH($A773&amp;"-10",Matches!$J$2:$J$201,0))),0,IF(V773-W773=INDEX(Matches!$G$2:$G$201,MATCH($A773&amp;"-10",Matches!$J$2:$J$201,0))-INDEX(Matches!$H$2:$H$201,MATCH($A773&amp;"-10",Matches!$J$2:$J$201,0)),3,2))))),""))</f>
        <v/>
      </c>
      <c r="AH773" s="13" t="str">
        <f aca="false">IF($B773="","",SUM(X773:AG773))</f>
        <v/>
      </c>
      <c r="AI773" s="12" t="str">
        <f aca="false">IF($B773="","",COUNTIF(X773:AG773,5))</f>
        <v/>
      </c>
      <c r="AJ773" s="12" t="str">
        <f aca="false">IF($B773="","",COUNTIF(X773:AG773,"&gt;=2"))</f>
        <v/>
      </c>
      <c r="AK773" s="12" t="str">
        <f aca="false">IF($B773="","",COUNT(X773:AG773))</f>
        <v/>
      </c>
    </row>
    <row r="774" customFormat="false" ht="15" hidden="false" customHeight="false" outlineLevel="0" collapsed="false">
      <c r="A774" s="7"/>
      <c r="B774" s="7"/>
      <c r="C774" s="11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12" t="str">
        <f aca="false">IF(OR($B774="",D774="",E774=""),"",IFERROR(IF(OR(INDEX(Matches!$I$2:$I$201,MATCH($A774&amp;"-1",Matches!$J$2:$J$201,0))="Void",INDEX(Matches!$G$2:$G$201,MATCH($A774&amp;"-1",Matches!$J$2:$J$201,0))="",INDEX(Matches!$H$2:$H$201,MATCH($A774&amp;"-1",Matches!$J$2:$J$201,0))=""),"",IF(AND($C774&lt;&gt;"",INDEX(Matches!$F$2:$F$201,MATCH($A774&amp;"-1",Matches!$J$2:$J$201,0))&lt;&gt;"",$C774&gt;=INDEX(Matches!$F$2:$F$201,MATCH($A774&amp;"-1",Matches!$J$2:$J$201,0))),"",IF(AND(D774=INDEX(Matches!$G$2:$G$201,MATCH($A774&amp;"-1",Matches!$J$2:$J$201,0)),E774=INDEX(Matches!$H$2:$H$201,MATCH($A774&amp;"-1",Matches!$J$2:$J$201,0))),5,IF(SIGN(D774-E774)&lt;&gt;SIGN(INDEX(Matches!$G$2:$G$201,MATCH($A774&amp;"-1",Matches!$J$2:$J$201,0))-INDEX(Matches!$H$2:$H$201,MATCH($A774&amp;"-1",Matches!$J$2:$J$201,0))),0,IF(D774-E774=INDEX(Matches!$G$2:$G$201,MATCH($A774&amp;"-1",Matches!$J$2:$J$201,0))-INDEX(Matches!$H$2:$H$201,MATCH($A774&amp;"-1",Matches!$J$2:$J$201,0)),3,2))))),""))</f>
        <v/>
      </c>
      <c r="Y774" s="12" t="str">
        <f aca="false">IF(OR($B774="",F774="",G774=""),"",IFERROR(IF(OR(INDEX(Matches!$I$2:$I$201,MATCH($A774&amp;"-2",Matches!$J$2:$J$201,0))="Void",INDEX(Matches!$G$2:$G$201,MATCH($A774&amp;"-2",Matches!$J$2:$J$201,0))="",INDEX(Matches!$H$2:$H$201,MATCH($A774&amp;"-2",Matches!$J$2:$J$201,0))=""),"",IF(AND($C774&lt;&gt;"",INDEX(Matches!$F$2:$F$201,MATCH($A774&amp;"-2",Matches!$J$2:$J$201,0))&lt;&gt;"",$C774&gt;=INDEX(Matches!$F$2:$F$201,MATCH($A774&amp;"-2",Matches!$J$2:$J$201,0))),"",IF(AND(F774=INDEX(Matches!$G$2:$G$201,MATCH($A774&amp;"-2",Matches!$J$2:$J$201,0)),G774=INDEX(Matches!$H$2:$H$201,MATCH($A774&amp;"-2",Matches!$J$2:$J$201,0))),5,IF(SIGN(F774-G774)&lt;&gt;SIGN(INDEX(Matches!$G$2:$G$201,MATCH($A774&amp;"-2",Matches!$J$2:$J$201,0))-INDEX(Matches!$H$2:$H$201,MATCH($A774&amp;"-2",Matches!$J$2:$J$201,0))),0,IF(F774-G774=INDEX(Matches!$G$2:$G$201,MATCH($A774&amp;"-2",Matches!$J$2:$J$201,0))-INDEX(Matches!$H$2:$H$201,MATCH($A774&amp;"-2",Matches!$J$2:$J$201,0)),3,2))))),""))</f>
        <v/>
      </c>
      <c r="Z774" s="12" t="str">
        <f aca="false">IF(OR($B774="",H774="",I774=""),"",IFERROR(IF(OR(INDEX(Matches!$I$2:$I$201,MATCH($A774&amp;"-3",Matches!$J$2:$J$201,0))="Void",INDEX(Matches!$G$2:$G$201,MATCH($A774&amp;"-3",Matches!$J$2:$J$201,0))="",INDEX(Matches!$H$2:$H$201,MATCH($A774&amp;"-3",Matches!$J$2:$J$201,0))=""),"",IF(AND($C774&lt;&gt;"",INDEX(Matches!$F$2:$F$201,MATCH($A774&amp;"-3",Matches!$J$2:$J$201,0))&lt;&gt;"",$C774&gt;=INDEX(Matches!$F$2:$F$201,MATCH($A774&amp;"-3",Matches!$J$2:$J$201,0))),"",IF(AND(H774=INDEX(Matches!$G$2:$G$201,MATCH($A774&amp;"-3",Matches!$J$2:$J$201,0)),I774=INDEX(Matches!$H$2:$H$201,MATCH($A774&amp;"-3",Matches!$J$2:$J$201,0))),5,IF(SIGN(H774-I774)&lt;&gt;SIGN(INDEX(Matches!$G$2:$G$201,MATCH($A774&amp;"-3",Matches!$J$2:$J$201,0))-INDEX(Matches!$H$2:$H$201,MATCH($A774&amp;"-3",Matches!$J$2:$J$201,0))),0,IF(H774-I774=INDEX(Matches!$G$2:$G$201,MATCH($A774&amp;"-3",Matches!$J$2:$J$201,0))-INDEX(Matches!$H$2:$H$201,MATCH($A774&amp;"-3",Matches!$J$2:$J$201,0)),3,2))))),""))</f>
        <v/>
      </c>
      <c r="AA774" s="12" t="str">
        <f aca="false">IF(OR($B774="",J774="",K774=""),"",IFERROR(IF(OR(INDEX(Matches!$I$2:$I$201,MATCH($A774&amp;"-4",Matches!$J$2:$J$201,0))="Void",INDEX(Matches!$G$2:$G$201,MATCH($A774&amp;"-4",Matches!$J$2:$J$201,0))="",INDEX(Matches!$H$2:$H$201,MATCH($A774&amp;"-4",Matches!$J$2:$J$201,0))=""),"",IF(AND($C774&lt;&gt;"",INDEX(Matches!$F$2:$F$201,MATCH($A774&amp;"-4",Matches!$J$2:$J$201,0))&lt;&gt;"",$C774&gt;=INDEX(Matches!$F$2:$F$201,MATCH($A774&amp;"-4",Matches!$J$2:$J$201,0))),"",IF(AND(J774=INDEX(Matches!$G$2:$G$201,MATCH($A774&amp;"-4",Matches!$J$2:$J$201,0)),K774=INDEX(Matches!$H$2:$H$201,MATCH($A774&amp;"-4",Matches!$J$2:$J$201,0))),5,IF(SIGN(J774-K774)&lt;&gt;SIGN(INDEX(Matches!$G$2:$G$201,MATCH($A774&amp;"-4",Matches!$J$2:$J$201,0))-INDEX(Matches!$H$2:$H$201,MATCH($A774&amp;"-4",Matches!$J$2:$J$201,0))),0,IF(J774-K774=INDEX(Matches!$G$2:$G$201,MATCH($A774&amp;"-4",Matches!$J$2:$J$201,0))-INDEX(Matches!$H$2:$H$201,MATCH($A774&amp;"-4",Matches!$J$2:$J$201,0)),3,2))))),""))</f>
        <v/>
      </c>
      <c r="AB774" s="12" t="str">
        <f aca="false">IF(OR($B774="",L774="",M774=""),"",IFERROR(IF(OR(INDEX(Matches!$I$2:$I$201,MATCH($A774&amp;"-5",Matches!$J$2:$J$201,0))="Void",INDEX(Matches!$G$2:$G$201,MATCH($A774&amp;"-5",Matches!$J$2:$J$201,0))="",INDEX(Matches!$H$2:$H$201,MATCH($A774&amp;"-5",Matches!$J$2:$J$201,0))=""),"",IF(AND($C774&lt;&gt;"",INDEX(Matches!$F$2:$F$201,MATCH($A774&amp;"-5",Matches!$J$2:$J$201,0))&lt;&gt;"",$C774&gt;=INDEX(Matches!$F$2:$F$201,MATCH($A774&amp;"-5",Matches!$J$2:$J$201,0))),"",IF(AND(L774=INDEX(Matches!$G$2:$G$201,MATCH($A774&amp;"-5",Matches!$J$2:$J$201,0)),M774=INDEX(Matches!$H$2:$H$201,MATCH($A774&amp;"-5",Matches!$J$2:$J$201,0))),5,IF(SIGN(L774-M774)&lt;&gt;SIGN(INDEX(Matches!$G$2:$G$201,MATCH($A774&amp;"-5",Matches!$J$2:$J$201,0))-INDEX(Matches!$H$2:$H$201,MATCH($A774&amp;"-5",Matches!$J$2:$J$201,0))),0,IF(L774-M774=INDEX(Matches!$G$2:$G$201,MATCH($A774&amp;"-5",Matches!$J$2:$J$201,0))-INDEX(Matches!$H$2:$H$201,MATCH($A774&amp;"-5",Matches!$J$2:$J$201,0)),3,2))))),""))</f>
        <v/>
      </c>
      <c r="AC774" s="12" t="str">
        <f aca="false">IF(OR($B774="",N774="",O774=""),"",IFERROR(IF(OR(INDEX(Matches!$I$2:$I$201,MATCH($A774&amp;"-6",Matches!$J$2:$J$201,0))="Void",INDEX(Matches!$G$2:$G$201,MATCH($A774&amp;"-6",Matches!$J$2:$J$201,0))="",INDEX(Matches!$H$2:$H$201,MATCH($A774&amp;"-6",Matches!$J$2:$J$201,0))=""),"",IF(AND($C774&lt;&gt;"",INDEX(Matches!$F$2:$F$201,MATCH($A774&amp;"-6",Matches!$J$2:$J$201,0))&lt;&gt;"",$C774&gt;=INDEX(Matches!$F$2:$F$201,MATCH($A774&amp;"-6",Matches!$J$2:$J$201,0))),"",IF(AND(N774=INDEX(Matches!$G$2:$G$201,MATCH($A774&amp;"-6",Matches!$J$2:$J$201,0)),O774=INDEX(Matches!$H$2:$H$201,MATCH($A774&amp;"-6",Matches!$J$2:$J$201,0))),5,IF(SIGN(N774-O774)&lt;&gt;SIGN(INDEX(Matches!$G$2:$G$201,MATCH($A774&amp;"-6",Matches!$J$2:$J$201,0))-INDEX(Matches!$H$2:$H$201,MATCH($A774&amp;"-6",Matches!$J$2:$J$201,0))),0,IF(N774-O774=INDEX(Matches!$G$2:$G$201,MATCH($A774&amp;"-6",Matches!$J$2:$J$201,0))-INDEX(Matches!$H$2:$H$201,MATCH($A774&amp;"-6",Matches!$J$2:$J$201,0)),3,2))))),""))</f>
        <v/>
      </c>
      <c r="AD774" s="12" t="str">
        <f aca="false">IF(OR($B774="",P774="",Q774=""),"",IFERROR(IF(OR(INDEX(Matches!$I$2:$I$201,MATCH($A774&amp;"-7",Matches!$J$2:$J$201,0))="Void",INDEX(Matches!$G$2:$G$201,MATCH($A774&amp;"-7",Matches!$J$2:$J$201,0))="",INDEX(Matches!$H$2:$H$201,MATCH($A774&amp;"-7",Matches!$J$2:$J$201,0))=""),"",IF(AND($C774&lt;&gt;"",INDEX(Matches!$F$2:$F$201,MATCH($A774&amp;"-7",Matches!$J$2:$J$201,0))&lt;&gt;"",$C774&gt;=INDEX(Matches!$F$2:$F$201,MATCH($A774&amp;"-7",Matches!$J$2:$J$201,0))),"",IF(AND(P774=INDEX(Matches!$G$2:$G$201,MATCH($A774&amp;"-7",Matches!$J$2:$J$201,0)),Q774=INDEX(Matches!$H$2:$H$201,MATCH($A774&amp;"-7",Matches!$J$2:$J$201,0))),5,IF(SIGN(P774-Q774)&lt;&gt;SIGN(INDEX(Matches!$G$2:$G$201,MATCH($A774&amp;"-7",Matches!$J$2:$J$201,0))-INDEX(Matches!$H$2:$H$201,MATCH($A774&amp;"-7",Matches!$J$2:$J$201,0))),0,IF(P774-Q774=INDEX(Matches!$G$2:$G$201,MATCH($A774&amp;"-7",Matches!$J$2:$J$201,0))-INDEX(Matches!$H$2:$H$201,MATCH($A774&amp;"-7",Matches!$J$2:$J$201,0)),3,2))))),""))</f>
        <v/>
      </c>
      <c r="AE774" s="12" t="str">
        <f aca="false">IF(OR($B774="",R774="",S774=""),"",IFERROR(IF(OR(INDEX(Matches!$I$2:$I$201,MATCH($A774&amp;"-8",Matches!$J$2:$J$201,0))="Void",INDEX(Matches!$G$2:$G$201,MATCH($A774&amp;"-8",Matches!$J$2:$J$201,0))="",INDEX(Matches!$H$2:$H$201,MATCH($A774&amp;"-8",Matches!$J$2:$J$201,0))=""),"",IF(AND($C774&lt;&gt;"",INDEX(Matches!$F$2:$F$201,MATCH($A774&amp;"-8",Matches!$J$2:$J$201,0))&lt;&gt;"",$C774&gt;=INDEX(Matches!$F$2:$F$201,MATCH($A774&amp;"-8",Matches!$J$2:$J$201,0))),"",IF(AND(R774=INDEX(Matches!$G$2:$G$201,MATCH($A774&amp;"-8",Matches!$J$2:$J$201,0)),S774=INDEX(Matches!$H$2:$H$201,MATCH($A774&amp;"-8",Matches!$J$2:$J$201,0))),5,IF(SIGN(R774-S774)&lt;&gt;SIGN(INDEX(Matches!$G$2:$G$201,MATCH($A774&amp;"-8",Matches!$J$2:$J$201,0))-INDEX(Matches!$H$2:$H$201,MATCH($A774&amp;"-8",Matches!$J$2:$J$201,0))),0,IF(R774-S774=INDEX(Matches!$G$2:$G$201,MATCH($A774&amp;"-8",Matches!$J$2:$J$201,0))-INDEX(Matches!$H$2:$H$201,MATCH($A774&amp;"-8",Matches!$J$2:$J$201,0)),3,2))))),""))</f>
        <v/>
      </c>
      <c r="AF774" s="12" t="str">
        <f aca="false">IF(OR($B774="",T774="",U774=""),"",IFERROR(IF(OR(INDEX(Matches!$I$2:$I$201,MATCH($A774&amp;"-9",Matches!$J$2:$J$201,0))="Void",INDEX(Matches!$G$2:$G$201,MATCH($A774&amp;"-9",Matches!$J$2:$J$201,0))="",INDEX(Matches!$H$2:$H$201,MATCH($A774&amp;"-9",Matches!$J$2:$J$201,0))=""),"",IF(AND($C774&lt;&gt;"",INDEX(Matches!$F$2:$F$201,MATCH($A774&amp;"-9",Matches!$J$2:$J$201,0))&lt;&gt;"",$C774&gt;=INDEX(Matches!$F$2:$F$201,MATCH($A774&amp;"-9",Matches!$J$2:$J$201,0))),"",IF(AND(T774=INDEX(Matches!$G$2:$G$201,MATCH($A774&amp;"-9",Matches!$J$2:$J$201,0)),U774=INDEX(Matches!$H$2:$H$201,MATCH($A774&amp;"-9",Matches!$J$2:$J$201,0))),5,IF(SIGN(T774-U774)&lt;&gt;SIGN(INDEX(Matches!$G$2:$G$201,MATCH($A774&amp;"-9",Matches!$J$2:$J$201,0))-INDEX(Matches!$H$2:$H$201,MATCH($A774&amp;"-9",Matches!$J$2:$J$201,0))),0,IF(T774-U774=INDEX(Matches!$G$2:$G$201,MATCH($A774&amp;"-9",Matches!$J$2:$J$201,0))-INDEX(Matches!$H$2:$H$201,MATCH($A774&amp;"-9",Matches!$J$2:$J$201,0)),3,2))))),""))</f>
        <v/>
      </c>
      <c r="AG774" s="12" t="str">
        <f aca="false">IF(OR($B774="",V774="",W774=""),"",IFERROR(IF(OR(INDEX(Matches!$I$2:$I$201,MATCH($A774&amp;"-10",Matches!$J$2:$J$201,0))="Void",INDEX(Matches!$G$2:$G$201,MATCH($A774&amp;"-10",Matches!$J$2:$J$201,0))="",INDEX(Matches!$H$2:$H$201,MATCH($A774&amp;"-10",Matches!$J$2:$J$201,0))=""),"",IF(AND($C774&lt;&gt;"",INDEX(Matches!$F$2:$F$201,MATCH($A774&amp;"-10",Matches!$J$2:$J$201,0))&lt;&gt;"",$C774&gt;=INDEX(Matches!$F$2:$F$201,MATCH($A774&amp;"-10",Matches!$J$2:$J$201,0))),"",IF(AND(V774=INDEX(Matches!$G$2:$G$201,MATCH($A774&amp;"-10",Matches!$J$2:$J$201,0)),W774=INDEX(Matches!$H$2:$H$201,MATCH($A774&amp;"-10",Matches!$J$2:$J$201,0))),5,IF(SIGN(V774-W774)&lt;&gt;SIGN(INDEX(Matches!$G$2:$G$201,MATCH($A774&amp;"-10",Matches!$J$2:$J$201,0))-INDEX(Matches!$H$2:$H$201,MATCH($A774&amp;"-10",Matches!$J$2:$J$201,0))),0,IF(V774-W774=INDEX(Matches!$G$2:$G$201,MATCH($A774&amp;"-10",Matches!$J$2:$J$201,0))-INDEX(Matches!$H$2:$H$201,MATCH($A774&amp;"-10",Matches!$J$2:$J$201,0)),3,2))))),""))</f>
        <v/>
      </c>
      <c r="AH774" s="13" t="str">
        <f aca="false">IF($B774="","",SUM(X774:AG774))</f>
        <v/>
      </c>
      <c r="AI774" s="12" t="str">
        <f aca="false">IF($B774="","",COUNTIF(X774:AG774,5))</f>
        <v/>
      </c>
      <c r="AJ774" s="12" t="str">
        <f aca="false">IF($B774="","",COUNTIF(X774:AG774,"&gt;=2"))</f>
        <v/>
      </c>
      <c r="AK774" s="12" t="str">
        <f aca="false">IF($B774="","",COUNT(X774:AG774))</f>
        <v/>
      </c>
    </row>
    <row r="775" customFormat="false" ht="15" hidden="false" customHeight="false" outlineLevel="0" collapsed="false">
      <c r="A775" s="7"/>
      <c r="B775" s="7"/>
      <c r="C775" s="11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12" t="str">
        <f aca="false">IF(OR($B775="",D775="",E775=""),"",IFERROR(IF(OR(INDEX(Matches!$I$2:$I$201,MATCH($A775&amp;"-1",Matches!$J$2:$J$201,0))="Void",INDEX(Matches!$G$2:$G$201,MATCH($A775&amp;"-1",Matches!$J$2:$J$201,0))="",INDEX(Matches!$H$2:$H$201,MATCH($A775&amp;"-1",Matches!$J$2:$J$201,0))=""),"",IF(AND($C775&lt;&gt;"",INDEX(Matches!$F$2:$F$201,MATCH($A775&amp;"-1",Matches!$J$2:$J$201,0))&lt;&gt;"",$C775&gt;=INDEX(Matches!$F$2:$F$201,MATCH($A775&amp;"-1",Matches!$J$2:$J$201,0))),"",IF(AND(D775=INDEX(Matches!$G$2:$G$201,MATCH($A775&amp;"-1",Matches!$J$2:$J$201,0)),E775=INDEX(Matches!$H$2:$H$201,MATCH($A775&amp;"-1",Matches!$J$2:$J$201,0))),5,IF(SIGN(D775-E775)&lt;&gt;SIGN(INDEX(Matches!$G$2:$G$201,MATCH($A775&amp;"-1",Matches!$J$2:$J$201,0))-INDEX(Matches!$H$2:$H$201,MATCH($A775&amp;"-1",Matches!$J$2:$J$201,0))),0,IF(D775-E775=INDEX(Matches!$G$2:$G$201,MATCH($A775&amp;"-1",Matches!$J$2:$J$201,0))-INDEX(Matches!$H$2:$H$201,MATCH($A775&amp;"-1",Matches!$J$2:$J$201,0)),3,2))))),""))</f>
        <v/>
      </c>
      <c r="Y775" s="12" t="str">
        <f aca="false">IF(OR($B775="",F775="",G775=""),"",IFERROR(IF(OR(INDEX(Matches!$I$2:$I$201,MATCH($A775&amp;"-2",Matches!$J$2:$J$201,0))="Void",INDEX(Matches!$G$2:$G$201,MATCH($A775&amp;"-2",Matches!$J$2:$J$201,0))="",INDEX(Matches!$H$2:$H$201,MATCH($A775&amp;"-2",Matches!$J$2:$J$201,0))=""),"",IF(AND($C775&lt;&gt;"",INDEX(Matches!$F$2:$F$201,MATCH($A775&amp;"-2",Matches!$J$2:$J$201,0))&lt;&gt;"",$C775&gt;=INDEX(Matches!$F$2:$F$201,MATCH($A775&amp;"-2",Matches!$J$2:$J$201,0))),"",IF(AND(F775=INDEX(Matches!$G$2:$G$201,MATCH($A775&amp;"-2",Matches!$J$2:$J$201,0)),G775=INDEX(Matches!$H$2:$H$201,MATCH($A775&amp;"-2",Matches!$J$2:$J$201,0))),5,IF(SIGN(F775-G775)&lt;&gt;SIGN(INDEX(Matches!$G$2:$G$201,MATCH($A775&amp;"-2",Matches!$J$2:$J$201,0))-INDEX(Matches!$H$2:$H$201,MATCH($A775&amp;"-2",Matches!$J$2:$J$201,0))),0,IF(F775-G775=INDEX(Matches!$G$2:$G$201,MATCH($A775&amp;"-2",Matches!$J$2:$J$201,0))-INDEX(Matches!$H$2:$H$201,MATCH($A775&amp;"-2",Matches!$J$2:$J$201,0)),3,2))))),""))</f>
        <v/>
      </c>
      <c r="Z775" s="12" t="str">
        <f aca="false">IF(OR($B775="",H775="",I775=""),"",IFERROR(IF(OR(INDEX(Matches!$I$2:$I$201,MATCH($A775&amp;"-3",Matches!$J$2:$J$201,0))="Void",INDEX(Matches!$G$2:$G$201,MATCH($A775&amp;"-3",Matches!$J$2:$J$201,0))="",INDEX(Matches!$H$2:$H$201,MATCH($A775&amp;"-3",Matches!$J$2:$J$201,0))=""),"",IF(AND($C775&lt;&gt;"",INDEX(Matches!$F$2:$F$201,MATCH($A775&amp;"-3",Matches!$J$2:$J$201,0))&lt;&gt;"",$C775&gt;=INDEX(Matches!$F$2:$F$201,MATCH($A775&amp;"-3",Matches!$J$2:$J$201,0))),"",IF(AND(H775=INDEX(Matches!$G$2:$G$201,MATCH($A775&amp;"-3",Matches!$J$2:$J$201,0)),I775=INDEX(Matches!$H$2:$H$201,MATCH($A775&amp;"-3",Matches!$J$2:$J$201,0))),5,IF(SIGN(H775-I775)&lt;&gt;SIGN(INDEX(Matches!$G$2:$G$201,MATCH($A775&amp;"-3",Matches!$J$2:$J$201,0))-INDEX(Matches!$H$2:$H$201,MATCH($A775&amp;"-3",Matches!$J$2:$J$201,0))),0,IF(H775-I775=INDEX(Matches!$G$2:$G$201,MATCH($A775&amp;"-3",Matches!$J$2:$J$201,0))-INDEX(Matches!$H$2:$H$201,MATCH($A775&amp;"-3",Matches!$J$2:$J$201,0)),3,2))))),""))</f>
        <v/>
      </c>
      <c r="AA775" s="12" t="str">
        <f aca="false">IF(OR($B775="",J775="",K775=""),"",IFERROR(IF(OR(INDEX(Matches!$I$2:$I$201,MATCH($A775&amp;"-4",Matches!$J$2:$J$201,0))="Void",INDEX(Matches!$G$2:$G$201,MATCH($A775&amp;"-4",Matches!$J$2:$J$201,0))="",INDEX(Matches!$H$2:$H$201,MATCH($A775&amp;"-4",Matches!$J$2:$J$201,0))=""),"",IF(AND($C775&lt;&gt;"",INDEX(Matches!$F$2:$F$201,MATCH($A775&amp;"-4",Matches!$J$2:$J$201,0))&lt;&gt;"",$C775&gt;=INDEX(Matches!$F$2:$F$201,MATCH($A775&amp;"-4",Matches!$J$2:$J$201,0))),"",IF(AND(J775=INDEX(Matches!$G$2:$G$201,MATCH($A775&amp;"-4",Matches!$J$2:$J$201,0)),K775=INDEX(Matches!$H$2:$H$201,MATCH($A775&amp;"-4",Matches!$J$2:$J$201,0))),5,IF(SIGN(J775-K775)&lt;&gt;SIGN(INDEX(Matches!$G$2:$G$201,MATCH($A775&amp;"-4",Matches!$J$2:$J$201,0))-INDEX(Matches!$H$2:$H$201,MATCH($A775&amp;"-4",Matches!$J$2:$J$201,0))),0,IF(J775-K775=INDEX(Matches!$G$2:$G$201,MATCH($A775&amp;"-4",Matches!$J$2:$J$201,0))-INDEX(Matches!$H$2:$H$201,MATCH($A775&amp;"-4",Matches!$J$2:$J$201,0)),3,2))))),""))</f>
        <v/>
      </c>
      <c r="AB775" s="12" t="str">
        <f aca="false">IF(OR($B775="",L775="",M775=""),"",IFERROR(IF(OR(INDEX(Matches!$I$2:$I$201,MATCH($A775&amp;"-5",Matches!$J$2:$J$201,0))="Void",INDEX(Matches!$G$2:$G$201,MATCH($A775&amp;"-5",Matches!$J$2:$J$201,0))="",INDEX(Matches!$H$2:$H$201,MATCH($A775&amp;"-5",Matches!$J$2:$J$201,0))=""),"",IF(AND($C775&lt;&gt;"",INDEX(Matches!$F$2:$F$201,MATCH($A775&amp;"-5",Matches!$J$2:$J$201,0))&lt;&gt;"",$C775&gt;=INDEX(Matches!$F$2:$F$201,MATCH($A775&amp;"-5",Matches!$J$2:$J$201,0))),"",IF(AND(L775=INDEX(Matches!$G$2:$G$201,MATCH($A775&amp;"-5",Matches!$J$2:$J$201,0)),M775=INDEX(Matches!$H$2:$H$201,MATCH($A775&amp;"-5",Matches!$J$2:$J$201,0))),5,IF(SIGN(L775-M775)&lt;&gt;SIGN(INDEX(Matches!$G$2:$G$201,MATCH($A775&amp;"-5",Matches!$J$2:$J$201,0))-INDEX(Matches!$H$2:$H$201,MATCH($A775&amp;"-5",Matches!$J$2:$J$201,0))),0,IF(L775-M775=INDEX(Matches!$G$2:$G$201,MATCH($A775&amp;"-5",Matches!$J$2:$J$201,0))-INDEX(Matches!$H$2:$H$201,MATCH($A775&amp;"-5",Matches!$J$2:$J$201,0)),3,2))))),""))</f>
        <v/>
      </c>
      <c r="AC775" s="12" t="str">
        <f aca="false">IF(OR($B775="",N775="",O775=""),"",IFERROR(IF(OR(INDEX(Matches!$I$2:$I$201,MATCH($A775&amp;"-6",Matches!$J$2:$J$201,0))="Void",INDEX(Matches!$G$2:$G$201,MATCH($A775&amp;"-6",Matches!$J$2:$J$201,0))="",INDEX(Matches!$H$2:$H$201,MATCH($A775&amp;"-6",Matches!$J$2:$J$201,0))=""),"",IF(AND($C775&lt;&gt;"",INDEX(Matches!$F$2:$F$201,MATCH($A775&amp;"-6",Matches!$J$2:$J$201,0))&lt;&gt;"",$C775&gt;=INDEX(Matches!$F$2:$F$201,MATCH($A775&amp;"-6",Matches!$J$2:$J$201,0))),"",IF(AND(N775=INDEX(Matches!$G$2:$G$201,MATCH($A775&amp;"-6",Matches!$J$2:$J$201,0)),O775=INDEX(Matches!$H$2:$H$201,MATCH($A775&amp;"-6",Matches!$J$2:$J$201,0))),5,IF(SIGN(N775-O775)&lt;&gt;SIGN(INDEX(Matches!$G$2:$G$201,MATCH($A775&amp;"-6",Matches!$J$2:$J$201,0))-INDEX(Matches!$H$2:$H$201,MATCH($A775&amp;"-6",Matches!$J$2:$J$201,0))),0,IF(N775-O775=INDEX(Matches!$G$2:$G$201,MATCH($A775&amp;"-6",Matches!$J$2:$J$201,0))-INDEX(Matches!$H$2:$H$201,MATCH($A775&amp;"-6",Matches!$J$2:$J$201,0)),3,2))))),""))</f>
        <v/>
      </c>
      <c r="AD775" s="12" t="str">
        <f aca="false">IF(OR($B775="",P775="",Q775=""),"",IFERROR(IF(OR(INDEX(Matches!$I$2:$I$201,MATCH($A775&amp;"-7",Matches!$J$2:$J$201,0))="Void",INDEX(Matches!$G$2:$G$201,MATCH($A775&amp;"-7",Matches!$J$2:$J$201,0))="",INDEX(Matches!$H$2:$H$201,MATCH($A775&amp;"-7",Matches!$J$2:$J$201,0))=""),"",IF(AND($C775&lt;&gt;"",INDEX(Matches!$F$2:$F$201,MATCH($A775&amp;"-7",Matches!$J$2:$J$201,0))&lt;&gt;"",$C775&gt;=INDEX(Matches!$F$2:$F$201,MATCH($A775&amp;"-7",Matches!$J$2:$J$201,0))),"",IF(AND(P775=INDEX(Matches!$G$2:$G$201,MATCH($A775&amp;"-7",Matches!$J$2:$J$201,0)),Q775=INDEX(Matches!$H$2:$H$201,MATCH($A775&amp;"-7",Matches!$J$2:$J$201,0))),5,IF(SIGN(P775-Q775)&lt;&gt;SIGN(INDEX(Matches!$G$2:$G$201,MATCH($A775&amp;"-7",Matches!$J$2:$J$201,0))-INDEX(Matches!$H$2:$H$201,MATCH($A775&amp;"-7",Matches!$J$2:$J$201,0))),0,IF(P775-Q775=INDEX(Matches!$G$2:$G$201,MATCH($A775&amp;"-7",Matches!$J$2:$J$201,0))-INDEX(Matches!$H$2:$H$201,MATCH($A775&amp;"-7",Matches!$J$2:$J$201,0)),3,2))))),""))</f>
        <v/>
      </c>
      <c r="AE775" s="12" t="str">
        <f aca="false">IF(OR($B775="",R775="",S775=""),"",IFERROR(IF(OR(INDEX(Matches!$I$2:$I$201,MATCH($A775&amp;"-8",Matches!$J$2:$J$201,0))="Void",INDEX(Matches!$G$2:$G$201,MATCH($A775&amp;"-8",Matches!$J$2:$J$201,0))="",INDEX(Matches!$H$2:$H$201,MATCH($A775&amp;"-8",Matches!$J$2:$J$201,0))=""),"",IF(AND($C775&lt;&gt;"",INDEX(Matches!$F$2:$F$201,MATCH($A775&amp;"-8",Matches!$J$2:$J$201,0))&lt;&gt;"",$C775&gt;=INDEX(Matches!$F$2:$F$201,MATCH($A775&amp;"-8",Matches!$J$2:$J$201,0))),"",IF(AND(R775=INDEX(Matches!$G$2:$G$201,MATCH($A775&amp;"-8",Matches!$J$2:$J$201,0)),S775=INDEX(Matches!$H$2:$H$201,MATCH($A775&amp;"-8",Matches!$J$2:$J$201,0))),5,IF(SIGN(R775-S775)&lt;&gt;SIGN(INDEX(Matches!$G$2:$G$201,MATCH($A775&amp;"-8",Matches!$J$2:$J$201,0))-INDEX(Matches!$H$2:$H$201,MATCH($A775&amp;"-8",Matches!$J$2:$J$201,0))),0,IF(R775-S775=INDEX(Matches!$G$2:$G$201,MATCH($A775&amp;"-8",Matches!$J$2:$J$201,0))-INDEX(Matches!$H$2:$H$201,MATCH($A775&amp;"-8",Matches!$J$2:$J$201,0)),3,2))))),""))</f>
        <v/>
      </c>
      <c r="AF775" s="12" t="str">
        <f aca="false">IF(OR($B775="",T775="",U775=""),"",IFERROR(IF(OR(INDEX(Matches!$I$2:$I$201,MATCH($A775&amp;"-9",Matches!$J$2:$J$201,0))="Void",INDEX(Matches!$G$2:$G$201,MATCH($A775&amp;"-9",Matches!$J$2:$J$201,0))="",INDEX(Matches!$H$2:$H$201,MATCH($A775&amp;"-9",Matches!$J$2:$J$201,0))=""),"",IF(AND($C775&lt;&gt;"",INDEX(Matches!$F$2:$F$201,MATCH($A775&amp;"-9",Matches!$J$2:$J$201,0))&lt;&gt;"",$C775&gt;=INDEX(Matches!$F$2:$F$201,MATCH($A775&amp;"-9",Matches!$J$2:$J$201,0))),"",IF(AND(T775=INDEX(Matches!$G$2:$G$201,MATCH($A775&amp;"-9",Matches!$J$2:$J$201,0)),U775=INDEX(Matches!$H$2:$H$201,MATCH($A775&amp;"-9",Matches!$J$2:$J$201,0))),5,IF(SIGN(T775-U775)&lt;&gt;SIGN(INDEX(Matches!$G$2:$G$201,MATCH($A775&amp;"-9",Matches!$J$2:$J$201,0))-INDEX(Matches!$H$2:$H$201,MATCH($A775&amp;"-9",Matches!$J$2:$J$201,0))),0,IF(T775-U775=INDEX(Matches!$G$2:$G$201,MATCH($A775&amp;"-9",Matches!$J$2:$J$201,0))-INDEX(Matches!$H$2:$H$201,MATCH($A775&amp;"-9",Matches!$J$2:$J$201,0)),3,2))))),""))</f>
        <v/>
      </c>
      <c r="AG775" s="12" t="str">
        <f aca="false">IF(OR($B775="",V775="",W775=""),"",IFERROR(IF(OR(INDEX(Matches!$I$2:$I$201,MATCH($A775&amp;"-10",Matches!$J$2:$J$201,0))="Void",INDEX(Matches!$G$2:$G$201,MATCH($A775&amp;"-10",Matches!$J$2:$J$201,0))="",INDEX(Matches!$H$2:$H$201,MATCH($A775&amp;"-10",Matches!$J$2:$J$201,0))=""),"",IF(AND($C775&lt;&gt;"",INDEX(Matches!$F$2:$F$201,MATCH($A775&amp;"-10",Matches!$J$2:$J$201,0))&lt;&gt;"",$C775&gt;=INDEX(Matches!$F$2:$F$201,MATCH($A775&amp;"-10",Matches!$J$2:$J$201,0))),"",IF(AND(V775=INDEX(Matches!$G$2:$G$201,MATCH($A775&amp;"-10",Matches!$J$2:$J$201,0)),W775=INDEX(Matches!$H$2:$H$201,MATCH($A775&amp;"-10",Matches!$J$2:$J$201,0))),5,IF(SIGN(V775-W775)&lt;&gt;SIGN(INDEX(Matches!$G$2:$G$201,MATCH($A775&amp;"-10",Matches!$J$2:$J$201,0))-INDEX(Matches!$H$2:$H$201,MATCH($A775&amp;"-10",Matches!$J$2:$J$201,0))),0,IF(V775-W775=INDEX(Matches!$G$2:$G$201,MATCH($A775&amp;"-10",Matches!$J$2:$J$201,0))-INDEX(Matches!$H$2:$H$201,MATCH($A775&amp;"-10",Matches!$J$2:$J$201,0)),3,2))))),""))</f>
        <v/>
      </c>
      <c r="AH775" s="13" t="str">
        <f aca="false">IF($B775="","",SUM(X775:AG775))</f>
        <v/>
      </c>
      <c r="AI775" s="12" t="str">
        <f aca="false">IF($B775="","",COUNTIF(X775:AG775,5))</f>
        <v/>
      </c>
      <c r="AJ775" s="12" t="str">
        <f aca="false">IF($B775="","",COUNTIF(X775:AG775,"&gt;=2"))</f>
        <v/>
      </c>
      <c r="AK775" s="12" t="str">
        <f aca="false">IF($B775="","",COUNT(X775:AG775))</f>
        <v/>
      </c>
    </row>
    <row r="776" customFormat="false" ht="15" hidden="false" customHeight="false" outlineLevel="0" collapsed="false">
      <c r="A776" s="7"/>
      <c r="B776" s="7"/>
      <c r="C776" s="11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12" t="str">
        <f aca="false">IF(OR($B776="",D776="",E776=""),"",IFERROR(IF(OR(INDEX(Matches!$I$2:$I$201,MATCH($A776&amp;"-1",Matches!$J$2:$J$201,0))="Void",INDEX(Matches!$G$2:$G$201,MATCH($A776&amp;"-1",Matches!$J$2:$J$201,0))="",INDEX(Matches!$H$2:$H$201,MATCH($A776&amp;"-1",Matches!$J$2:$J$201,0))=""),"",IF(AND($C776&lt;&gt;"",INDEX(Matches!$F$2:$F$201,MATCH($A776&amp;"-1",Matches!$J$2:$J$201,0))&lt;&gt;"",$C776&gt;=INDEX(Matches!$F$2:$F$201,MATCH($A776&amp;"-1",Matches!$J$2:$J$201,0))),"",IF(AND(D776=INDEX(Matches!$G$2:$G$201,MATCH($A776&amp;"-1",Matches!$J$2:$J$201,0)),E776=INDEX(Matches!$H$2:$H$201,MATCH($A776&amp;"-1",Matches!$J$2:$J$201,0))),5,IF(SIGN(D776-E776)&lt;&gt;SIGN(INDEX(Matches!$G$2:$G$201,MATCH($A776&amp;"-1",Matches!$J$2:$J$201,0))-INDEX(Matches!$H$2:$H$201,MATCH($A776&amp;"-1",Matches!$J$2:$J$201,0))),0,IF(D776-E776=INDEX(Matches!$G$2:$G$201,MATCH($A776&amp;"-1",Matches!$J$2:$J$201,0))-INDEX(Matches!$H$2:$H$201,MATCH($A776&amp;"-1",Matches!$J$2:$J$201,0)),3,2))))),""))</f>
        <v/>
      </c>
      <c r="Y776" s="12" t="str">
        <f aca="false">IF(OR($B776="",F776="",G776=""),"",IFERROR(IF(OR(INDEX(Matches!$I$2:$I$201,MATCH($A776&amp;"-2",Matches!$J$2:$J$201,0))="Void",INDEX(Matches!$G$2:$G$201,MATCH($A776&amp;"-2",Matches!$J$2:$J$201,0))="",INDEX(Matches!$H$2:$H$201,MATCH($A776&amp;"-2",Matches!$J$2:$J$201,0))=""),"",IF(AND($C776&lt;&gt;"",INDEX(Matches!$F$2:$F$201,MATCH($A776&amp;"-2",Matches!$J$2:$J$201,0))&lt;&gt;"",$C776&gt;=INDEX(Matches!$F$2:$F$201,MATCH($A776&amp;"-2",Matches!$J$2:$J$201,0))),"",IF(AND(F776=INDEX(Matches!$G$2:$G$201,MATCH($A776&amp;"-2",Matches!$J$2:$J$201,0)),G776=INDEX(Matches!$H$2:$H$201,MATCH($A776&amp;"-2",Matches!$J$2:$J$201,0))),5,IF(SIGN(F776-G776)&lt;&gt;SIGN(INDEX(Matches!$G$2:$G$201,MATCH($A776&amp;"-2",Matches!$J$2:$J$201,0))-INDEX(Matches!$H$2:$H$201,MATCH($A776&amp;"-2",Matches!$J$2:$J$201,0))),0,IF(F776-G776=INDEX(Matches!$G$2:$G$201,MATCH($A776&amp;"-2",Matches!$J$2:$J$201,0))-INDEX(Matches!$H$2:$H$201,MATCH($A776&amp;"-2",Matches!$J$2:$J$201,0)),3,2))))),""))</f>
        <v/>
      </c>
      <c r="Z776" s="12" t="str">
        <f aca="false">IF(OR($B776="",H776="",I776=""),"",IFERROR(IF(OR(INDEX(Matches!$I$2:$I$201,MATCH($A776&amp;"-3",Matches!$J$2:$J$201,0))="Void",INDEX(Matches!$G$2:$G$201,MATCH($A776&amp;"-3",Matches!$J$2:$J$201,0))="",INDEX(Matches!$H$2:$H$201,MATCH($A776&amp;"-3",Matches!$J$2:$J$201,0))=""),"",IF(AND($C776&lt;&gt;"",INDEX(Matches!$F$2:$F$201,MATCH($A776&amp;"-3",Matches!$J$2:$J$201,0))&lt;&gt;"",$C776&gt;=INDEX(Matches!$F$2:$F$201,MATCH($A776&amp;"-3",Matches!$J$2:$J$201,0))),"",IF(AND(H776=INDEX(Matches!$G$2:$G$201,MATCH($A776&amp;"-3",Matches!$J$2:$J$201,0)),I776=INDEX(Matches!$H$2:$H$201,MATCH($A776&amp;"-3",Matches!$J$2:$J$201,0))),5,IF(SIGN(H776-I776)&lt;&gt;SIGN(INDEX(Matches!$G$2:$G$201,MATCH($A776&amp;"-3",Matches!$J$2:$J$201,0))-INDEX(Matches!$H$2:$H$201,MATCH($A776&amp;"-3",Matches!$J$2:$J$201,0))),0,IF(H776-I776=INDEX(Matches!$G$2:$G$201,MATCH($A776&amp;"-3",Matches!$J$2:$J$201,0))-INDEX(Matches!$H$2:$H$201,MATCH($A776&amp;"-3",Matches!$J$2:$J$201,0)),3,2))))),""))</f>
        <v/>
      </c>
      <c r="AA776" s="12" t="str">
        <f aca="false">IF(OR($B776="",J776="",K776=""),"",IFERROR(IF(OR(INDEX(Matches!$I$2:$I$201,MATCH($A776&amp;"-4",Matches!$J$2:$J$201,0))="Void",INDEX(Matches!$G$2:$G$201,MATCH($A776&amp;"-4",Matches!$J$2:$J$201,0))="",INDEX(Matches!$H$2:$H$201,MATCH($A776&amp;"-4",Matches!$J$2:$J$201,0))=""),"",IF(AND($C776&lt;&gt;"",INDEX(Matches!$F$2:$F$201,MATCH($A776&amp;"-4",Matches!$J$2:$J$201,0))&lt;&gt;"",$C776&gt;=INDEX(Matches!$F$2:$F$201,MATCH($A776&amp;"-4",Matches!$J$2:$J$201,0))),"",IF(AND(J776=INDEX(Matches!$G$2:$G$201,MATCH($A776&amp;"-4",Matches!$J$2:$J$201,0)),K776=INDEX(Matches!$H$2:$H$201,MATCH($A776&amp;"-4",Matches!$J$2:$J$201,0))),5,IF(SIGN(J776-K776)&lt;&gt;SIGN(INDEX(Matches!$G$2:$G$201,MATCH($A776&amp;"-4",Matches!$J$2:$J$201,0))-INDEX(Matches!$H$2:$H$201,MATCH($A776&amp;"-4",Matches!$J$2:$J$201,0))),0,IF(J776-K776=INDEX(Matches!$G$2:$G$201,MATCH($A776&amp;"-4",Matches!$J$2:$J$201,0))-INDEX(Matches!$H$2:$H$201,MATCH($A776&amp;"-4",Matches!$J$2:$J$201,0)),3,2))))),""))</f>
        <v/>
      </c>
      <c r="AB776" s="12" t="str">
        <f aca="false">IF(OR($B776="",L776="",M776=""),"",IFERROR(IF(OR(INDEX(Matches!$I$2:$I$201,MATCH($A776&amp;"-5",Matches!$J$2:$J$201,0))="Void",INDEX(Matches!$G$2:$G$201,MATCH($A776&amp;"-5",Matches!$J$2:$J$201,0))="",INDEX(Matches!$H$2:$H$201,MATCH($A776&amp;"-5",Matches!$J$2:$J$201,0))=""),"",IF(AND($C776&lt;&gt;"",INDEX(Matches!$F$2:$F$201,MATCH($A776&amp;"-5",Matches!$J$2:$J$201,0))&lt;&gt;"",$C776&gt;=INDEX(Matches!$F$2:$F$201,MATCH($A776&amp;"-5",Matches!$J$2:$J$201,0))),"",IF(AND(L776=INDEX(Matches!$G$2:$G$201,MATCH($A776&amp;"-5",Matches!$J$2:$J$201,0)),M776=INDEX(Matches!$H$2:$H$201,MATCH($A776&amp;"-5",Matches!$J$2:$J$201,0))),5,IF(SIGN(L776-M776)&lt;&gt;SIGN(INDEX(Matches!$G$2:$G$201,MATCH($A776&amp;"-5",Matches!$J$2:$J$201,0))-INDEX(Matches!$H$2:$H$201,MATCH($A776&amp;"-5",Matches!$J$2:$J$201,0))),0,IF(L776-M776=INDEX(Matches!$G$2:$G$201,MATCH($A776&amp;"-5",Matches!$J$2:$J$201,0))-INDEX(Matches!$H$2:$H$201,MATCH($A776&amp;"-5",Matches!$J$2:$J$201,0)),3,2))))),""))</f>
        <v/>
      </c>
      <c r="AC776" s="12" t="str">
        <f aca="false">IF(OR($B776="",N776="",O776=""),"",IFERROR(IF(OR(INDEX(Matches!$I$2:$I$201,MATCH($A776&amp;"-6",Matches!$J$2:$J$201,0))="Void",INDEX(Matches!$G$2:$G$201,MATCH($A776&amp;"-6",Matches!$J$2:$J$201,0))="",INDEX(Matches!$H$2:$H$201,MATCH($A776&amp;"-6",Matches!$J$2:$J$201,0))=""),"",IF(AND($C776&lt;&gt;"",INDEX(Matches!$F$2:$F$201,MATCH($A776&amp;"-6",Matches!$J$2:$J$201,0))&lt;&gt;"",$C776&gt;=INDEX(Matches!$F$2:$F$201,MATCH($A776&amp;"-6",Matches!$J$2:$J$201,0))),"",IF(AND(N776=INDEX(Matches!$G$2:$G$201,MATCH($A776&amp;"-6",Matches!$J$2:$J$201,0)),O776=INDEX(Matches!$H$2:$H$201,MATCH($A776&amp;"-6",Matches!$J$2:$J$201,0))),5,IF(SIGN(N776-O776)&lt;&gt;SIGN(INDEX(Matches!$G$2:$G$201,MATCH($A776&amp;"-6",Matches!$J$2:$J$201,0))-INDEX(Matches!$H$2:$H$201,MATCH($A776&amp;"-6",Matches!$J$2:$J$201,0))),0,IF(N776-O776=INDEX(Matches!$G$2:$G$201,MATCH($A776&amp;"-6",Matches!$J$2:$J$201,0))-INDEX(Matches!$H$2:$H$201,MATCH($A776&amp;"-6",Matches!$J$2:$J$201,0)),3,2))))),""))</f>
        <v/>
      </c>
      <c r="AD776" s="12" t="str">
        <f aca="false">IF(OR($B776="",P776="",Q776=""),"",IFERROR(IF(OR(INDEX(Matches!$I$2:$I$201,MATCH($A776&amp;"-7",Matches!$J$2:$J$201,0))="Void",INDEX(Matches!$G$2:$G$201,MATCH($A776&amp;"-7",Matches!$J$2:$J$201,0))="",INDEX(Matches!$H$2:$H$201,MATCH($A776&amp;"-7",Matches!$J$2:$J$201,0))=""),"",IF(AND($C776&lt;&gt;"",INDEX(Matches!$F$2:$F$201,MATCH($A776&amp;"-7",Matches!$J$2:$J$201,0))&lt;&gt;"",$C776&gt;=INDEX(Matches!$F$2:$F$201,MATCH($A776&amp;"-7",Matches!$J$2:$J$201,0))),"",IF(AND(P776=INDEX(Matches!$G$2:$G$201,MATCH($A776&amp;"-7",Matches!$J$2:$J$201,0)),Q776=INDEX(Matches!$H$2:$H$201,MATCH($A776&amp;"-7",Matches!$J$2:$J$201,0))),5,IF(SIGN(P776-Q776)&lt;&gt;SIGN(INDEX(Matches!$G$2:$G$201,MATCH($A776&amp;"-7",Matches!$J$2:$J$201,0))-INDEX(Matches!$H$2:$H$201,MATCH($A776&amp;"-7",Matches!$J$2:$J$201,0))),0,IF(P776-Q776=INDEX(Matches!$G$2:$G$201,MATCH($A776&amp;"-7",Matches!$J$2:$J$201,0))-INDEX(Matches!$H$2:$H$201,MATCH($A776&amp;"-7",Matches!$J$2:$J$201,0)),3,2))))),""))</f>
        <v/>
      </c>
      <c r="AE776" s="12" t="str">
        <f aca="false">IF(OR($B776="",R776="",S776=""),"",IFERROR(IF(OR(INDEX(Matches!$I$2:$I$201,MATCH($A776&amp;"-8",Matches!$J$2:$J$201,0))="Void",INDEX(Matches!$G$2:$G$201,MATCH($A776&amp;"-8",Matches!$J$2:$J$201,0))="",INDEX(Matches!$H$2:$H$201,MATCH($A776&amp;"-8",Matches!$J$2:$J$201,0))=""),"",IF(AND($C776&lt;&gt;"",INDEX(Matches!$F$2:$F$201,MATCH($A776&amp;"-8",Matches!$J$2:$J$201,0))&lt;&gt;"",$C776&gt;=INDEX(Matches!$F$2:$F$201,MATCH($A776&amp;"-8",Matches!$J$2:$J$201,0))),"",IF(AND(R776=INDEX(Matches!$G$2:$G$201,MATCH($A776&amp;"-8",Matches!$J$2:$J$201,0)),S776=INDEX(Matches!$H$2:$H$201,MATCH($A776&amp;"-8",Matches!$J$2:$J$201,0))),5,IF(SIGN(R776-S776)&lt;&gt;SIGN(INDEX(Matches!$G$2:$G$201,MATCH($A776&amp;"-8",Matches!$J$2:$J$201,0))-INDEX(Matches!$H$2:$H$201,MATCH($A776&amp;"-8",Matches!$J$2:$J$201,0))),0,IF(R776-S776=INDEX(Matches!$G$2:$G$201,MATCH($A776&amp;"-8",Matches!$J$2:$J$201,0))-INDEX(Matches!$H$2:$H$201,MATCH($A776&amp;"-8",Matches!$J$2:$J$201,0)),3,2))))),""))</f>
        <v/>
      </c>
      <c r="AF776" s="12" t="str">
        <f aca="false">IF(OR($B776="",T776="",U776=""),"",IFERROR(IF(OR(INDEX(Matches!$I$2:$I$201,MATCH($A776&amp;"-9",Matches!$J$2:$J$201,0))="Void",INDEX(Matches!$G$2:$G$201,MATCH($A776&amp;"-9",Matches!$J$2:$J$201,0))="",INDEX(Matches!$H$2:$H$201,MATCH($A776&amp;"-9",Matches!$J$2:$J$201,0))=""),"",IF(AND($C776&lt;&gt;"",INDEX(Matches!$F$2:$F$201,MATCH($A776&amp;"-9",Matches!$J$2:$J$201,0))&lt;&gt;"",$C776&gt;=INDEX(Matches!$F$2:$F$201,MATCH($A776&amp;"-9",Matches!$J$2:$J$201,0))),"",IF(AND(T776=INDEX(Matches!$G$2:$G$201,MATCH($A776&amp;"-9",Matches!$J$2:$J$201,0)),U776=INDEX(Matches!$H$2:$H$201,MATCH($A776&amp;"-9",Matches!$J$2:$J$201,0))),5,IF(SIGN(T776-U776)&lt;&gt;SIGN(INDEX(Matches!$G$2:$G$201,MATCH($A776&amp;"-9",Matches!$J$2:$J$201,0))-INDEX(Matches!$H$2:$H$201,MATCH($A776&amp;"-9",Matches!$J$2:$J$201,0))),0,IF(T776-U776=INDEX(Matches!$G$2:$G$201,MATCH($A776&amp;"-9",Matches!$J$2:$J$201,0))-INDEX(Matches!$H$2:$H$201,MATCH($A776&amp;"-9",Matches!$J$2:$J$201,0)),3,2))))),""))</f>
        <v/>
      </c>
      <c r="AG776" s="12" t="str">
        <f aca="false">IF(OR($B776="",V776="",W776=""),"",IFERROR(IF(OR(INDEX(Matches!$I$2:$I$201,MATCH($A776&amp;"-10",Matches!$J$2:$J$201,0))="Void",INDEX(Matches!$G$2:$G$201,MATCH($A776&amp;"-10",Matches!$J$2:$J$201,0))="",INDEX(Matches!$H$2:$H$201,MATCH($A776&amp;"-10",Matches!$J$2:$J$201,0))=""),"",IF(AND($C776&lt;&gt;"",INDEX(Matches!$F$2:$F$201,MATCH($A776&amp;"-10",Matches!$J$2:$J$201,0))&lt;&gt;"",$C776&gt;=INDEX(Matches!$F$2:$F$201,MATCH($A776&amp;"-10",Matches!$J$2:$J$201,0))),"",IF(AND(V776=INDEX(Matches!$G$2:$G$201,MATCH($A776&amp;"-10",Matches!$J$2:$J$201,0)),W776=INDEX(Matches!$H$2:$H$201,MATCH($A776&amp;"-10",Matches!$J$2:$J$201,0))),5,IF(SIGN(V776-W776)&lt;&gt;SIGN(INDEX(Matches!$G$2:$G$201,MATCH($A776&amp;"-10",Matches!$J$2:$J$201,0))-INDEX(Matches!$H$2:$H$201,MATCH($A776&amp;"-10",Matches!$J$2:$J$201,0))),0,IF(V776-W776=INDEX(Matches!$G$2:$G$201,MATCH($A776&amp;"-10",Matches!$J$2:$J$201,0))-INDEX(Matches!$H$2:$H$201,MATCH($A776&amp;"-10",Matches!$J$2:$J$201,0)),3,2))))),""))</f>
        <v/>
      </c>
      <c r="AH776" s="13" t="str">
        <f aca="false">IF($B776="","",SUM(X776:AG776))</f>
        <v/>
      </c>
      <c r="AI776" s="12" t="str">
        <f aca="false">IF($B776="","",COUNTIF(X776:AG776,5))</f>
        <v/>
      </c>
      <c r="AJ776" s="12" t="str">
        <f aca="false">IF($B776="","",COUNTIF(X776:AG776,"&gt;=2"))</f>
        <v/>
      </c>
      <c r="AK776" s="12" t="str">
        <f aca="false">IF($B776="","",COUNT(X776:AG776))</f>
        <v/>
      </c>
    </row>
    <row r="777" customFormat="false" ht="15" hidden="false" customHeight="false" outlineLevel="0" collapsed="false">
      <c r="A777" s="7"/>
      <c r="B777" s="7"/>
      <c r="C777" s="11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12" t="str">
        <f aca="false">IF(OR($B777="",D777="",E777=""),"",IFERROR(IF(OR(INDEX(Matches!$I$2:$I$201,MATCH($A777&amp;"-1",Matches!$J$2:$J$201,0))="Void",INDEX(Matches!$G$2:$G$201,MATCH($A777&amp;"-1",Matches!$J$2:$J$201,0))="",INDEX(Matches!$H$2:$H$201,MATCH($A777&amp;"-1",Matches!$J$2:$J$201,0))=""),"",IF(AND($C777&lt;&gt;"",INDEX(Matches!$F$2:$F$201,MATCH($A777&amp;"-1",Matches!$J$2:$J$201,0))&lt;&gt;"",$C777&gt;=INDEX(Matches!$F$2:$F$201,MATCH($A777&amp;"-1",Matches!$J$2:$J$201,0))),"",IF(AND(D777=INDEX(Matches!$G$2:$G$201,MATCH($A777&amp;"-1",Matches!$J$2:$J$201,0)),E777=INDEX(Matches!$H$2:$H$201,MATCH($A777&amp;"-1",Matches!$J$2:$J$201,0))),5,IF(SIGN(D777-E777)&lt;&gt;SIGN(INDEX(Matches!$G$2:$G$201,MATCH($A777&amp;"-1",Matches!$J$2:$J$201,0))-INDEX(Matches!$H$2:$H$201,MATCH($A777&amp;"-1",Matches!$J$2:$J$201,0))),0,IF(D777-E777=INDEX(Matches!$G$2:$G$201,MATCH($A777&amp;"-1",Matches!$J$2:$J$201,0))-INDEX(Matches!$H$2:$H$201,MATCH($A777&amp;"-1",Matches!$J$2:$J$201,0)),3,2))))),""))</f>
        <v/>
      </c>
      <c r="Y777" s="12" t="str">
        <f aca="false">IF(OR($B777="",F777="",G777=""),"",IFERROR(IF(OR(INDEX(Matches!$I$2:$I$201,MATCH($A777&amp;"-2",Matches!$J$2:$J$201,0))="Void",INDEX(Matches!$G$2:$G$201,MATCH($A777&amp;"-2",Matches!$J$2:$J$201,0))="",INDEX(Matches!$H$2:$H$201,MATCH($A777&amp;"-2",Matches!$J$2:$J$201,0))=""),"",IF(AND($C777&lt;&gt;"",INDEX(Matches!$F$2:$F$201,MATCH($A777&amp;"-2",Matches!$J$2:$J$201,0))&lt;&gt;"",$C777&gt;=INDEX(Matches!$F$2:$F$201,MATCH($A777&amp;"-2",Matches!$J$2:$J$201,0))),"",IF(AND(F777=INDEX(Matches!$G$2:$G$201,MATCH($A777&amp;"-2",Matches!$J$2:$J$201,0)),G777=INDEX(Matches!$H$2:$H$201,MATCH($A777&amp;"-2",Matches!$J$2:$J$201,0))),5,IF(SIGN(F777-G777)&lt;&gt;SIGN(INDEX(Matches!$G$2:$G$201,MATCH($A777&amp;"-2",Matches!$J$2:$J$201,0))-INDEX(Matches!$H$2:$H$201,MATCH($A777&amp;"-2",Matches!$J$2:$J$201,0))),0,IF(F777-G777=INDEX(Matches!$G$2:$G$201,MATCH($A777&amp;"-2",Matches!$J$2:$J$201,0))-INDEX(Matches!$H$2:$H$201,MATCH($A777&amp;"-2",Matches!$J$2:$J$201,0)),3,2))))),""))</f>
        <v/>
      </c>
      <c r="Z777" s="12" t="str">
        <f aca="false">IF(OR($B777="",H777="",I777=""),"",IFERROR(IF(OR(INDEX(Matches!$I$2:$I$201,MATCH($A777&amp;"-3",Matches!$J$2:$J$201,0))="Void",INDEX(Matches!$G$2:$G$201,MATCH($A777&amp;"-3",Matches!$J$2:$J$201,0))="",INDEX(Matches!$H$2:$H$201,MATCH($A777&amp;"-3",Matches!$J$2:$J$201,0))=""),"",IF(AND($C777&lt;&gt;"",INDEX(Matches!$F$2:$F$201,MATCH($A777&amp;"-3",Matches!$J$2:$J$201,0))&lt;&gt;"",$C777&gt;=INDEX(Matches!$F$2:$F$201,MATCH($A777&amp;"-3",Matches!$J$2:$J$201,0))),"",IF(AND(H777=INDEX(Matches!$G$2:$G$201,MATCH($A777&amp;"-3",Matches!$J$2:$J$201,0)),I777=INDEX(Matches!$H$2:$H$201,MATCH($A777&amp;"-3",Matches!$J$2:$J$201,0))),5,IF(SIGN(H777-I777)&lt;&gt;SIGN(INDEX(Matches!$G$2:$G$201,MATCH($A777&amp;"-3",Matches!$J$2:$J$201,0))-INDEX(Matches!$H$2:$H$201,MATCH($A777&amp;"-3",Matches!$J$2:$J$201,0))),0,IF(H777-I777=INDEX(Matches!$G$2:$G$201,MATCH($A777&amp;"-3",Matches!$J$2:$J$201,0))-INDEX(Matches!$H$2:$H$201,MATCH($A777&amp;"-3",Matches!$J$2:$J$201,0)),3,2))))),""))</f>
        <v/>
      </c>
      <c r="AA777" s="12" t="str">
        <f aca="false">IF(OR($B777="",J777="",K777=""),"",IFERROR(IF(OR(INDEX(Matches!$I$2:$I$201,MATCH($A777&amp;"-4",Matches!$J$2:$J$201,0))="Void",INDEX(Matches!$G$2:$G$201,MATCH($A777&amp;"-4",Matches!$J$2:$J$201,0))="",INDEX(Matches!$H$2:$H$201,MATCH($A777&amp;"-4",Matches!$J$2:$J$201,0))=""),"",IF(AND($C777&lt;&gt;"",INDEX(Matches!$F$2:$F$201,MATCH($A777&amp;"-4",Matches!$J$2:$J$201,0))&lt;&gt;"",$C777&gt;=INDEX(Matches!$F$2:$F$201,MATCH($A777&amp;"-4",Matches!$J$2:$J$201,0))),"",IF(AND(J777=INDEX(Matches!$G$2:$G$201,MATCH($A777&amp;"-4",Matches!$J$2:$J$201,0)),K777=INDEX(Matches!$H$2:$H$201,MATCH($A777&amp;"-4",Matches!$J$2:$J$201,0))),5,IF(SIGN(J777-K777)&lt;&gt;SIGN(INDEX(Matches!$G$2:$G$201,MATCH($A777&amp;"-4",Matches!$J$2:$J$201,0))-INDEX(Matches!$H$2:$H$201,MATCH($A777&amp;"-4",Matches!$J$2:$J$201,0))),0,IF(J777-K777=INDEX(Matches!$G$2:$G$201,MATCH($A777&amp;"-4",Matches!$J$2:$J$201,0))-INDEX(Matches!$H$2:$H$201,MATCH($A777&amp;"-4",Matches!$J$2:$J$201,0)),3,2))))),""))</f>
        <v/>
      </c>
      <c r="AB777" s="12" t="str">
        <f aca="false">IF(OR($B777="",L777="",M777=""),"",IFERROR(IF(OR(INDEX(Matches!$I$2:$I$201,MATCH($A777&amp;"-5",Matches!$J$2:$J$201,0))="Void",INDEX(Matches!$G$2:$G$201,MATCH($A777&amp;"-5",Matches!$J$2:$J$201,0))="",INDEX(Matches!$H$2:$H$201,MATCH($A777&amp;"-5",Matches!$J$2:$J$201,0))=""),"",IF(AND($C777&lt;&gt;"",INDEX(Matches!$F$2:$F$201,MATCH($A777&amp;"-5",Matches!$J$2:$J$201,0))&lt;&gt;"",$C777&gt;=INDEX(Matches!$F$2:$F$201,MATCH($A777&amp;"-5",Matches!$J$2:$J$201,0))),"",IF(AND(L777=INDEX(Matches!$G$2:$G$201,MATCH($A777&amp;"-5",Matches!$J$2:$J$201,0)),M777=INDEX(Matches!$H$2:$H$201,MATCH($A777&amp;"-5",Matches!$J$2:$J$201,0))),5,IF(SIGN(L777-M777)&lt;&gt;SIGN(INDEX(Matches!$G$2:$G$201,MATCH($A777&amp;"-5",Matches!$J$2:$J$201,0))-INDEX(Matches!$H$2:$H$201,MATCH($A777&amp;"-5",Matches!$J$2:$J$201,0))),0,IF(L777-M777=INDEX(Matches!$G$2:$G$201,MATCH($A777&amp;"-5",Matches!$J$2:$J$201,0))-INDEX(Matches!$H$2:$H$201,MATCH($A777&amp;"-5",Matches!$J$2:$J$201,0)),3,2))))),""))</f>
        <v/>
      </c>
      <c r="AC777" s="12" t="str">
        <f aca="false">IF(OR($B777="",N777="",O777=""),"",IFERROR(IF(OR(INDEX(Matches!$I$2:$I$201,MATCH($A777&amp;"-6",Matches!$J$2:$J$201,0))="Void",INDEX(Matches!$G$2:$G$201,MATCH($A777&amp;"-6",Matches!$J$2:$J$201,0))="",INDEX(Matches!$H$2:$H$201,MATCH($A777&amp;"-6",Matches!$J$2:$J$201,0))=""),"",IF(AND($C777&lt;&gt;"",INDEX(Matches!$F$2:$F$201,MATCH($A777&amp;"-6",Matches!$J$2:$J$201,0))&lt;&gt;"",$C777&gt;=INDEX(Matches!$F$2:$F$201,MATCH($A777&amp;"-6",Matches!$J$2:$J$201,0))),"",IF(AND(N777=INDEX(Matches!$G$2:$G$201,MATCH($A777&amp;"-6",Matches!$J$2:$J$201,0)),O777=INDEX(Matches!$H$2:$H$201,MATCH($A777&amp;"-6",Matches!$J$2:$J$201,0))),5,IF(SIGN(N777-O777)&lt;&gt;SIGN(INDEX(Matches!$G$2:$G$201,MATCH($A777&amp;"-6",Matches!$J$2:$J$201,0))-INDEX(Matches!$H$2:$H$201,MATCH($A777&amp;"-6",Matches!$J$2:$J$201,0))),0,IF(N777-O777=INDEX(Matches!$G$2:$G$201,MATCH($A777&amp;"-6",Matches!$J$2:$J$201,0))-INDEX(Matches!$H$2:$H$201,MATCH($A777&amp;"-6",Matches!$J$2:$J$201,0)),3,2))))),""))</f>
        <v/>
      </c>
      <c r="AD777" s="12" t="str">
        <f aca="false">IF(OR($B777="",P777="",Q777=""),"",IFERROR(IF(OR(INDEX(Matches!$I$2:$I$201,MATCH($A777&amp;"-7",Matches!$J$2:$J$201,0))="Void",INDEX(Matches!$G$2:$G$201,MATCH($A777&amp;"-7",Matches!$J$2:$J$201,0))="",INDEX(Matches!$H$2:$H$201,MATCH($A777&amp;"-7",Matches!$J$2:$J$201,0))=""),"",IF(AND($C777&lt;&gt;"",INDEX(Matches!$F$2:$F$201,MATCH($A777&amp;"-7",Matches!$J$2:$J$201,0))&lt;&gt;"",$C777&gt;=INDEX(Matches!$F$2:$F$201,MATCH($A777&amp;"-7",Matches!$J$2:$J$201,0))),"",IF(AND(P777=INDEX(Matches!$G$2:$G$201,MATCH($A777&amp;"-7",Matches!$J$2:$J$201,0)),Q777=INDEX(Matches!$H$2:$H$201,MATCH($A777&amp;"-7",Matches!$J$2:$J$201,0))),5,IF(SIGN(P777-Q777)&lt;&gt;SIGN(INDEX(Matches!$G$2:$G$201,MATCH($A777&amp;"-7",Matches!$J$2:$J$201,0))-INDEX(Matches!$H$2:$H$201,MATCH($A777&amp;"-7",Matches!$J$2:$J$201,0))),0,IF(P777-Q777=INDEX(Matches!$G$2:$G$201,MATCH($A777&amp;"-7",Matches!$J$2:$J$201,0))-INDEX(Matches!$H$2:$H$201,MATCH($A777&amp;"-7",Matches!$J$2:$J$201,0)),3,2))))),""))</f>
        <v/>
      </c>
      <c r="AE777" s="12" t="str">
        <f aca="false">IF(OR($B777="",R777="",S777=""),"",IFERROR(IF(OR(INDEX(Matches!$I$2:$I$201,MATCH($A777&amp;"-8",Matches!$J$2:$J$201,0))="Void",INDEX(Matches!$G$2:$G$201,MATCH($A777&amp;"-8",Matches!$J$2:$J$201,0))="",INDEX(Matches!$H$2:$H$201,MATCH($A777&amp;"-8",Matches!$J$2:$J$201,0))=""),"",IF(AND($C777&lt;&gt;"",INDEX(Matches!$F$2:$F$201,MATCH($A777&amp;"-8",Matches!$J$2:$J$201,0))&lt;&gt;"",$C777&gt;=INDEX(Matches!$F$2:$F$201,MATCH($A777&amp;"-8",Matches!$J$2:$J$201,0))),"",IF(AND(R777=INDEX(Matches!$G$2:$G$201,MATCH($A777&amp;"-8",Matches!$J$2:$J$201,0)),S777=INDEX(Matches!$H$2:$H$201,MATCH($A777&amp;"-8",Matches!$J$2:$J$201,0))),5,IF(SIGN(R777-S777)&lt;&gt;SIGN(INDEX(Matches!$G$2:$G$201,MATCH($A777&amp;"-8",Matches!$J$2:$J$201,0))-INDEX(Matches!$H$2:$H$201,MATCH($A777&amp;"-8",Matches!$J$2:$J$201,0))),0,IF(R777-S777=INDEX(Matches!$G$2:$G$201,MATCH($A777&amp;"-8",Matches!$J$2:$J$201,0))-INDEX(Matches!$H$2:$H$201,MATCH($A777&amp;"-8",Matches!$J$2:$J$201,0)),3,2))))),""))</f>
        <v/>
      </c>
      <c r="AF777" s="12" t="str">
        <f aca="false">IF(OR($B777="",T777="",U777=""),"",IFERROR(IF(OR(INDEX(Matches!$I$2:$I$201,MATCH($A777&amp;"-9",Matches!$J$2:$J$201,0))="Void",INDEX(Matches!$G$2:$G$201,MATCH($A777&amp;"-9",Matches!$J$2:$J$201,0))="",INDEX(Matches!$H$2:$H$201,MATCH($A777&amp;"-9",Matches!$J$2:$J$201,0))=""),"",IF(AND($C777&lt;&gt;"",INDEX(Matches!$F$2:$F$201,MATCH($A777&amp;"-9",Matches!$J$2:$J$201,0))&lt;&gt;"",$C777&gt;=INDEX(Matches!$F$2:$F$201,MATCH($A777&amp;"-9",Matches!$J$2:$J$201,0))),"",IF(AND(T777=INDEX(Matches!$G$2:$G$201,MATCH($A777&amp;"-9",Matches!$J$2:$J$201,0)),U777=INDEX(Matches!$H$2:$H$201,MATCH($A777&amp;"-9",Matches!$J$2:$J$201,0))),5,IF(SIGN(T777-U777)&lt;&gt;SIGN(INDEX(Matches!$G$2:$G$201,MATCH($A777&amp;"-9",Matches!$J$2:$J$201,0))-INDEX(Matches!$H$2:$H$201,MATCH($A777&amp;"-9",Matches!$J$2:$J$201,0))),0,IF(T777-U777=INDEX(Matches!$G$2:$G$201,MATCH($A777&amp;"-9",Matches!$J$2:$J$201,0))-INDEX(Matches!$H$2:$H$201,MATCH($A777&amp;"-9",Matches!$J$2:$J$201,0)),3,2))))),""))</f>
        <v/>
      </c>
      <c r="AG777" s="12" t="str">
        <f aca="false">IF(OR($B777="",V777="",W777=""),"",IFERROR(IF(OR(INDEX(Matches!$I$2:$I$201,MATCH($A777&amp;"-10",Matches!$J$2:$J$201,0))="Void",INDEX(Matches!$G$2:$G$201,MATCH($A777&amp;"-10",Matches!$J$2:$J$201,0))="",INDEX(Matches!$H$2:$H$201,MATCH($A777&amp;"-10",Matches!$J$2:$J$201,0))=""),"",IF(AND($C777&lt;&gt;"",INDEX(Matches!$F$2:$F$201,MATCH($A777&amp;"-10",Matches!$J$2:$J$201,0))&lt;&gt;"",$C777&gt;=INDEX(Matches!$F$2:$F$201,MATCH($A777&amp;"-10",Matches!$J$2:$J$201,0))),"",IF(AND(V777=INDEX(Matches!$G$2:$G$201,MATCH($A777&amp;"-10",Matches!$J$2:$J$201,0)),W777=INDEX(Matches!$H$2:$H$201,MATCH($A777&amp;"-10",Matches!$J$2:$J$201,0))),5,IF(SIGN(V777-W777)&lt;&gt;SIGN(INDEX(Matches!$G$2:$G$201,MATCH($A777&amp;"-10",Matches!$J$2:$J$201,0))-INDEX(Matches!$H$2:$H$201,MATCH($A777&amp;"-10",Matches!$J$2:$J$201,0))),0,IF(V777-W777=INDEX(Matches!$G$2:$G$201,MATCH($A777&amp;"-10",Matches!$J$2:$J$201,0))-INDEX(Matches!$H$2:$H$201,MATCH($A777&amp;"-10",Matches!$J$2:$J$201,0)),3,2))))),""))</f>
        <v/>
      </c>
      <c r="AH777" s="13" t="str">
        <f aca="false">IF($B777="","",SUM(X777:AG777))</f>
        <v/>
      </c>
      <c r="AI777" s="12" t="str">
        <f aca="false">IF($B777="","",COUNTIF(X777:AG777,5))</f>
        <v/>
      </c>
      <c r="AJ777" s="12" t="str">
        <f aca="false">IF($B777="","",COUNTIF(X777:AG777,"&gt;=2"))</f>
        <v/>
      </c>
      <c r="AK777" s="12" t="str">
        <f aca="false">IF($B777="","",COUNT(X777:AG777))</f>
        <v/>
      </c>
    </row>
    <row r="778" customFormat="false" ht="15" hidden="false" customHeight="false" outlineLevel="0" collapsed="false">
      <c r="A778" s="7"/>
      <c r="B778" s="7"/>
      <c r="C778" s="11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12" t="str">
        <f aca="false">IF(OR($B778="",D778="",E778=""),"",IFERROR(IF(OR(INDEX(Matches!$I$2:$I$201,MATCH($A778&amp;"-1",Matches!$J$2:$J$201,0))="Void",INDEX(Matches!$G$2:$G$201,MATCH($A778&amp;"-1",Matches!$J$2:$J$201,0))="",INDEX(Matches!$H$2:$H$201,MATCH($A778&amp;"-1",Matches!$J$2:$J$201,0))=""),"",IF(AND($C778&lt;&gt;"",INDEX(Matches!$F$2:$F$201,MATCH($A778&amp;"-1",Matches!$J$2:$J$201,0))&lt;&gt;"",$C778&gt;=INDEX(Matches!$F$2:$F$201,MATCH($A778&amp;"-1",Matches!$J$2:$J$201,0))),"",IF(AND(D778=INDEX(Matches!$G$2:$G$201,MATCH($A778&amp;"-1",Matches!$J$2:$J$201,0)),E778=INDEX(Matches!$H$2:$H$201,MATCH($A778&amp;"-1",Matches!$J$2:$J$201,0))),5,IF(SIGN(D778-E778)&lt;&gt;SIGN(INDEX(Matches!$G$2:$G$201,MATCH($A778&amp;"-1",Matches!$J$2:$J$201,0))-INDEX(Matches!$H$2:$H$201,MATCH($A778&amp;"-1",Matches!$J$2:$J$201,0))),0,IF(D778-E778=INDEX(Matches!$G$2:$G$201,MATCH($A778&amp;"-1",Matches!$J$2:$J$201,0))-INDEX(Matches!$H$2:$H$201,MATCH($A778&amp;"-1",Matches!$J$2:$J$201,0)),3,2))))),""))</f>
        <v/>
      </c>
      <c r="Y778" s="12" t="str">
        <f aca="false">IF(OR($B778="",F778="",G778=""),"",IFERROR(IF(OR(INDEX(Matches!$I$2:$I$201,MATCH($A778&amp;"-2",Matches!$J$2:$J$201,0))="Void",INDEX(Matches!$G$2:$G$201,MATCH($A778&amp;"-2",Matches!$J$2:$J$201,0))="",INDEX(Matches!$H$2:$H$201,MATCH($A778&amp;"-2",Matches!$J$2:$J$201,0))=""),"",IF(AND($C778&lt;&gt;"",INDEX(Matches!$F$2:$F$201,MATCH($A778&amp;"-2",Matches!$J$2:$J$201,0))&lt;&gt;"",$C778&gt;=INDEX(Matches!$F$2:$F$201,MATCH($A778&amp;"-2",Matches!$J$2:$J$201,0))),"",IF(AND(F778=INDEX(Matches!$G$2:$G$201,MATCH($A778&amp;"-2",Matches!$J$2:$J$201,0)),G778=INDEX(Matches!$H$2:$H$201,MATCH($A778&amp;"-2",Matches!$J$2:$J$201,0))),5,IF(SIGN(F778-G778)&lt;&gt;SIGN(INDEX(Matches!$G$2:$G$201,MATCH($A778&amp;"-2",Matches!$J$2:$J$201,0))-INDEX(Matches!$H$2:$H$201,MATCH($A778&amp;"-2",Matches!$J$2:$J$201,0))),0,IF(F778-G778=INDEX(Matches!$G$2:$G$201,MATCH($A778&amp;"-2",Matches!$J$2:$J$201,0))-INDEX(Matches!$H$2:$H$201,MATCH($A778&amp;"-2",Matches!$J$2:$J$201,0)),3,2))))),""))</f>
        <v/>
      </c>
      <c r="Z778" s="12" t="str">
        <f aca="false">IF(OR($B778="",H778="",I778=""),"",IFERROR(IF(OR(INDEX(Matches!$I$2:$I$201,MATCH($A778&amp;"-3",Matches!$J$2:$J$201,0))="Void",INDEX(Matches!$G$2:$G$201,MATCH($A778&amp;"-3",Matches!$J$2:$J$201,0))="",INDEX(Matches!$H$2:$H$201,MATCH($A778&amp;"-3",Matches!$J$2:$J$201,0))=""),"",IF(AND($C778&lt;&gt;"",INDEX(Matches!$F$2:$F$201,MATCH($A778&amp;"-3",Matches!$J$2:$J$201,0))&lt;&gt;"",$C778&gt;=INDEX(Matches!$F$2:$F$201,MATCH($A778&amp;"-3",Matches!$J$2:$J$201,0))),"",IF(AND(H778=INDEX(Matches!$G$2:$G$201,MATCH($A778&amp;"-3",Matches!$J$2:$J$201,0)),I778=INDEX(Matches!$H$2:$H$201,MATCH($A778&amp;"-3",Matches!$J$2:$J$201,0))),5,IF(SIGN(H778-I778)&lt;&gt;SIGN(INDEX(Matches!$G$2:$G$201,MATCH($A778&amp;"-3",Matches!$J$2:$J$201,0))-INDEX(Matches!$H$2:$H$201,MATCH($A778&amp;"-3",Matches!$J$2:$J$201,0))),0,IF(H778-I778=INDEX(Matches!$G$2:$G$201,MATCH($A778&amp;"-3",Matches!$J$2:$J$201,0))-INDEX(Matches!$H$2:$H$201,MATCH($A778&amp;"-3",Matches!$J$2:$J$201,0)),3,2))))),""))</f>
        <v/>
      </c>
      <c r="AA778" s="12" t="str">
        <f aca="false">IF(OR($B778="",J778="",K778=""),"",IFERROR(IF(OR(INDEX(Matches!$I$2:$I$201,MATCH($A778&amp;"-4",Matches!$J$2:$J$201,0))="Void",INDEX(Matches!$G$2:$G$201,MATCH($A778&amp;"-4",Matches!$J$2:$J$201,0))="",INDEX(Matches!$H$2:$H$201,MATCH($A778&amp;"-4",Matches!$J$2:$J$201,0))=""),"",IF(AND($C778&lt;&gt;"",INDEX(Matches!$F$2:$F$201,MATCH($A778&amp;"-4",Matches!$J$2:$J$201,0))&lt;&gt;"",$C778&gt;=INDEX(Matches!$F$2:$F$201,MATCH($A778&amp;"-4",Matches!$J$2:$J$201,0))),"",IF(AND(J778=INDEX(Matches!$G$2:$G$201,MATCH($A778&amp;"-4",Matches!$J$2:$J$201,0)),K778=INDEX(Matches!$H$2:$H$201,MATCH($A778&amp;"-4",Matches!$J$2:$J$201,0))),5,IF(SIGN(J778-K778)&lt;&gt;SIGN(INDEX(Matches!$G$2:$G$201,MATCH($A778&amp;"-4",Matches!$J$2:$J$201,0))-INDEX(Matches!$H$2:$H$201,MATCH($A778&amp;"-4",Matches!$J$2:$J$201,0))),0,IF(J778-K778=INDEX(Matches!$G$2:$G$201,MATCH($A778&amp;"-4",Matches!$J$2:$J$201,0))-INDEX(Matches!$H$2:$H$201,MATCH($A778&amp;"-4",Matches!$J$2:$J$201,0)),3,2))))),""))</f>
        <v/>
      </c>
      <c r="AB778" s="12" t="str">
        <f aca="false">IF(OR($B778="",L778="",M778=""),"",IFERROR(IF(OR(INDEX(Matches!$I$2:$I$201,MATCH($A778&amp;"-5",Matches!$J$2:$J$201,0))="Void",INDEX(Matches!$G$2:$G$201,MATCH($A778&amp;"-5",Matches!$J$2:$J$201,0))="",INDEX(Matches!$H$2:$H$201,MATCH($A778&amp;"-5",Matches!$J$2:$J$201,0))=""),"",IF(AND($C778&lt;&gt;"",INDEX(Matches!$F$2:$F$201,MATCH($A778&amp;"-5",Matches!$J$2:$J$201,0))&lt;&gt;"",$C778&gt;=INDEX(Matches!$F$2:$F$201,MATCH($A778&amp;"-5",Matches!$J$2:$J$201,0))),"",IF(AND(L778=INDEX(Matches!$G$2:$G$201,MATCH($A778&amp;"-5",Matches!$J$2:$J$201,0)),M778=INDEX(Matches!$H$2:$H$201,MATCH($A778&amp;"-5",Matches!$J$2:$J$201,0))),5,IF(SIGN(L778-M778)&lt;&gt;SIGN(INDEX(Matches!$G$2:$G$201,MATCH($A778&amp;"-5",Matches!$J$2:$J$201,0))-INDEX(Matches!$H$2:$H$201,MATCH($A778&amp;"-5",Matches!$J$2:$J$201,0))),0,IF(L778-M778=INDEX(Matches!$G$2:$G$201,MATCH($A778&amp;"-5",Matches!$J$2:$J$201,0))-INDEX(Matches!$H$2:$H$201,MATCH($A778&amp;"-5",Matches!$J$2:$J$201,0)),3,2))))),""))</f>
        <v/>
      </c>
      <c r="AC778" s="12" t="str">
        <f aca="false">IF(OR($B778="",N778="",O778=""),"",IFERROR(IF(OR(INDEX(Matches!$I$2:$I$201,MATCH($A778&amp;"-6",Matches!$J$2:$J$201,0))="Void",INDEX(Matches!$G$2:$G$201,MATCH($A778&amp;"-6",Matches!$J$2:$J$201,0))="",INDEX(Matches!$H$2:$H$201,MATCH($A778&amp;"-6",Matches!$J$2:$J$201,0))=""),"",IF(AND($C778&lt;&gt;"",INDEX(Matches!$F$2:$F$201,MATCH($A778&amp;"-6",Matches!$J$2:$J$201,0))&lt;&gt;"",$C778&gt;=INDEX(Matches!$F$2:$F$201,MATCH($A778&amp;"-6",Matches!$J$2:$J$201,0))),"",IF(AND(N778=INDEX(Matches!$G$2:$G$201,MATCH($A778&amp;"-6",Matches!$J$2:$J$201,0)),O778=INDEX(Matches!$H$2:$H$201,MATCH($A778&amp;"-6",Matches!$J$2:$J$201,0))),5,IF(SIGN(N778-O778)&lt;&gt;SIGN(INDEX(Matches!$G$2:$G$201,MATCH($A778&amp;"-6",Matches!$J$2:$J$201,0))-INDEX(Matches!$H$2:$H$201,MATCH($A778&amp;"-6",Matches!$J$2:$J$201,0))),0,IF(N778-O778=INDEX(Matches!$G$2:$G$201,MATCH($A778&amp;"-6",Matches!$J$2:$J$201,0))-INDEX(Matches!$H$2:$H$201,MATCH($A778&amp;"-6",Matches!$J$2:$J$201,0)),3,2))))),""))</f>
        <v/>
      </c>
      <c r="AD778" s="12" t="str">
        <f aca="false">IF(OR($B778="",P778="",Q778=""),"",IFERROR(IF(OR(INDEX(Matches!$I$2:$I$201,MATCH($A778&amp;"-7",Matches!$J$2:$J$201,0))="Void",INDEX(Matches!$G$2:$G$201,MATCH($A778&amp;"-7",Matches!$J$2:$J$201,0))="",INDEX(Matches!$H$2:$H$201,MATCH($A778&amp;"-7",Matches!$J$2:$J$201,0))=""),"",IF(AND($C778&lt;&gt;"",INDEX(Matches!$F$2:$F$201,MATCH($A778&amp;"-7",Matches!$J$2:$J$201,0))&lt;&gt;"",$C778&gt;=INDEX(Matches!$F$2:$F$201,MATCH($A778&amp;"-7",Matches!$J$2:$J$201,0))),"",IF(AND(P778=INDEX(Matches!$G$2:$G$201,MATCH($A778&amp;"-7",Matches!$J$2:$J$201,0)),Q778=INDEX(Matches!$H$2:$H$201,MATCH($A778&amp;"-7",Matches!$J$2:$J$201,0))),5,IF(SIGN(P778-Q778)&lt;&gt;SIGN(INDEX(Matches!$G$2:$G$201,MATCH($A778&amp;"-7",Matches!$J$2:$J$201,0))-INDEX(Matches!$H$2:$H$201,MATCH($A778&amp;"-7",Matches!$J$2:$J$201,0))),0,IF(P778-Q778=INDEX(Matches!$G$2:$G$201,MATCH($A778&amp;"-7",Matches!$J$2:$J$201,0))-INDEX(Matches!$H$2:$H$201,MATCH($A778&amp;"-7",Matches!$J$2:$J$201,0)),3,2))))),""))</f>
        <v/>
      </c>
      <c r="AE778" s="12" t="str">
        <f aca="false">IF(OR($B778="",R778="",S778=""),"",IFERROR(IF(OR(INDEX(Matches!$I$2:$I$201,MATCH($A778&amp;"-8",Matches!$J$2:$J$201,0))="Void",INDEX(Matches!$G$2:$G$201,MATCH($A778&amp;"-8",Matches!$J$2:$J$201,0))="",INDEX(Matches!$H$2:$H$201,MATCH($A778&amp;"-8",Matches!$J$2:$J$201,0))=""),"",IF(AND($C778&lt;&gt;"",INDEX(Matches!$F$2:$F$201,MATCH($A778&amp;"-8",Matches!$J$2:$J$201,0))&lt;&gt;"",$C778&gt;=INDEX(Matches!$F$2:$F$201,MATCH($A778&amp;"-8",Matches!$J$2:$J$201,0))),"",IF(AND(R778=INDEX(Matches!$G$2:$G$201,MATCH($A778&amp;"-8",Matches!$J$2:$J$201,0)),S778=INDEX(Matches!$H$2:$H$201,MATCH($A778&amp;"-8",Matches!$J$2:$J$201,0))),5,IF(SIGN(R778-S778)&lt;&gt;SIGN(INDEX(Matches!$G$2:$G$201,MATCH($A778&amp;"-8",Matches!$J$2:$J$201,0))-INDEX(Matches!$H$2:$H$201,MATCH($A778&amp;"-8",Matches!$J$2:$J$201,0))),0,IF(R778-S778=INDEX(Matches!$G$2:$G$201,MATCH($A778&amp;"-8",Matches!$J$2:$J$201,0))-INDEX(Matches!$H$2:$H$201,MATCH($A778&amp;"-8",Matches!$J$2:$J$201,0)),3,2))))),""))</f>
        <v/>
      </c>
      <c r="AF778" s="12" t="str">
        <f aca="false">IF(OR($B778="",T778="",U778=""),"",IFERROR(IF(OR(INDEX(Matches!$I$2:$I$201,MATCH($A778&amp;"-9",Matches!$J$2:$J$201,0))="Void",INDEX(Matches!$G$2:$G$201,MATCH($A778&amp;"-9",Matches!$J$2:$J$201,0))="",INDEX(Matches!$H$2:$H$201,MATCH($A778&amp;"-9",Matches!$J$2:$J$201,0))=""),"",IF(AND($C778&lt;&gt;"",INDEX(Matches!$F$2:$F$201,MATCH($A778&amp;"-9",Matches!$J$2:$J$201,0))&lt;&gt;"",$C778&gt;=INDEX(Matches!$F$2:$F$201,MATCH($A778&amp;"-9",Matches!$J$2:$J$201,0))),"",IF(AND(T778=INDEX(Matches!$G$2:$G$201,MATCH($A778&amp;"-9",Matches!$J$2:$J$201,0)),U778=INDEX(Matches!$H$2:$H$201,MATCH($A778&amp;"-9",Matches!$J$2:$J$201,0))),5,IF(SIGN(T778-U778)&lt;&gt;SIGN(INDEX(Matches!$G$2:$G$201,MATCH($A778&amp;"-9",Matches!$J$2:$J$201,0))-INDEX(Matches!$H$2:$H$201,MATCH($A778&amp;"-9",Matches!$J$2:$J$201,0))),0,IF(T778-U778=INDEX(Matches!$G$2:$G$201,MATCH($A778&amp;"-9",Matches!$J$2:$J$201,0))-INDEX(Matches!$H$2:$H$201,MATCH($A778&amp;"-9",Matches!$J$2:$J$201,0)),3,2))))),""))</f>
        <v/>
      </c>
      <c r="AG778" s="12" t="str">
        <f aca="false">IF(OR($B778="",V778="",W778=""),"",IFERROR(IF(OR(INDEX(Matches!$I$2:$I$201,MATCH($A778&amp;"-10",Matches!$J$2:$J$201,0))="Void",INDEX(Matches!$G$2:$G$201,MATCH($A778&amp;"-10",Matches!$J$2:$J$201,0))="",INDEX(Matches!$H$2:$H$201,MATCH($A778&amp;"-10",Matches!$J$2:$J$201,0))=""),"",IF(AND($C778&lt;&gt;"",INDEX(Matches!$F$2:$F$201,MATCH($A778&amp;"-10",Matches!$J$2:$J$201,0))&lt;&gt;"",$C778&gt;=INDEX(Matches!$F$2:$F$201,MATCH($A778&amp;"-10",Matches!$J$2:$J$201,0))),"",IF(AND(V778=INDEX(Matches!$G$2:$G$201,MATCH($A778&amp;"-10",Matches!$J$2:$J$201,0)),W778=INDEX(Matches!$H$2:$H$201,MATCH($A778&amp;"-10",Matches!$J$2:$J$201,0))),5,IF(SIGN(V778-W778)&lt;&gt;SIGN(INDEX(Matches!$G$2:$G$201,MATCH($A778&amp;"-10",Matches!$J$2:$J$201,0))-INDEX(Matches!$H$2:$H$201,MATCH($A778&amp;"-10",Matches!$J$2:$J$201,0))),0,IF(V778-W778=INDEX(Matches!$G$2:$G$201,MATCH($A778&amp;"-10",Matches!$J$2:$J$201,0))-INDEX(Matches!$H$2:$H$201,MATCH($A778&amp;"-10",Matches!$J$2:$J$201,0)),3,2))))),""))</f>
        <v/>
      </c>
      <c r="AH778" s="13" t="str">
        <f aca="false">IF($B778="","",SUM(X778:AG778))</f>
        <v/>
      </c>
      <c r="AI778" s="12" t="str">
        <f aca="false">IF($B778="","",COUNTIF(X778:AG778,5))</f>
        <v/>
      </c>
      <c r="AJ778" s="12" t="str">
        <f aca="false">IF($B778="","",COUNTIF(X778:AG778,"&gt;=2"))</f>
        <v/>
      </c>
      <c r="AK778" s="12" t="str">
        <f aca="false">IF($B778="","",COUNT(X778:AG778))</f>
        <v/>
      </c>
    </row>
    <row r="779" customFormat="false" ht="15" hidden="false" customHeight="false" outlineLevel="0" collapsed="false">
      <c r="A779" s="7"/>
      <c r="B779" s="7"/>
      <c r="C779" s="11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12" t="str">
        <f aca="false">IF(OR($B779="",D779="",E779=""),"",IFERROR(IF(OR(INDEX(Matches!$I$2:$I$201,MATCH($A779&amp;"-1",Matches!$J$2:$J$201,0))="Void",INDEX(Matches!$G$2:$G$201,MATCH($A779&amp;"-1",Matches!$J$2:$J$201,0))="",INDEX(Matches!$H$2:$H$201,MATCH($A779&amp;"-1",Matches!$J$2:$J$201,0))=""),"",IF(AND($C779&lt;&gt;"",INDEX(Matches!$F$2:$F$201,MATCH($A779&amp;"-1",Matches!$J$2:$J$201,0))&lt;&gt;"",$C779&gt;=INDEX(Matches!$F$2:$F$201,MATCH($A779&amp;"-1",Matches!$J$2:$J$201,0))),"",IF(AND(D779=INDEX(Matches!$G$2:$G$201,MATCH($A779&amp;"-1",Matches!$J$2:$J$201,0)),E779=INDEX(Matches!$H$2:$H$201,MATCH($A779&amp;"-1",Matches!$J$2:$J$201,0))),5,IF(SIGN(D779-E779)&lt;&gt;SIGN(INDEX(Matches!$G$2:$G$201,MATCH($A779&amp;"-1",Matches!$J$2:$J$201,0))-INDEX(Matches!$H$2:$H$201,MATCH($A779&amp;"-1",Matches!$J$2:$J$201,0))),0,IF(D779-E779=INDEX(Matches!$G$2:$G$201,MATCH($A779&amp;"-1",Matches!$J$2:$J$201,0))-INDEX(Matches!$H$2:$H$201,MATCH($A779&amp;"-1",Matches!$J$2:$J$201,0)),3,2))))),""))</f>
        <v/>
      </c>
      <c r="Y779" s="12" t="str">
        <f aca="false">IF(OR($B779="",F779="",G779=""),"",IFERROR(IF(OR(INDEX(Matches!$I$2:$I$201,MATCH($A779&amp;"-2",Matches!$J$2:$J$201,0))="Void",INDEX(Matches!$G$2:$G$201,MATCH($A779&amp;"-2",Matches!$J$2:$J$201,0))="",INDEX(Matches!$H$2:$H$201,MATCH($A779&amp;"-2",Matches!$J$2:$J$201,0))=""),"",IF(AND($C779&lt;&gt;"",INDEX(Matches!$F$2:$F$201,MATCH($A779&amp;"-2",Matches!$J$2:$J$201,0))&lt;&gt;"",$C779&gt;=INDEX(Matches!$F$2:$F$201,MATCH($A779&amp;"-2",Matches!$J$2:$J$201,0))),"",IF(AND(F779=INDEX(Matches!$G$2:$G$201,MATCH($A779&amp;"-2",Matches!$J$2:$J$201,0)),G779=INDEX(Matches!$H$2:$H$201,MATCH($A779&amp;"-2",Matches!$J$2:$J$201,0))),5,IF(SIGN(F779-G779)&lt;&gt;SIGN(INDEX(Matches!$G$2:$G$201,MATCH($A779&amp;"-2",Matches!$J$2:$J$201,0))-INDEX(Matches!$H$2:$H$201,MATCH($A779&amp;"-2",Matches!$J$2:$J$201,0))),0,IF(F779-G779=INDEX(Matches!$G$2:$G$201,MATCH($A779&amp;"-2",Matches!$J$2:$J$201,0))-INDEX(Matches!$H$2:$H$201,MATCH($A779&amp;"-2",Matches!$J$2:$J$201,0)),3,2))))),""))</f>
        <v/>
      </c>
      <c r="Z779" s="12" t="str">
        <f aca="false">IF(OR($B779="",H779="",I779=""),"",IFERROR(IF(OR(INDEX(Matches!$I$2:$I$201,MATCH($A779&amp;"-3",Matches!$J$2:$J$201,0))="Void",INDEX(Matches!$G$2:$G$201,MATCH($A779&amp;"-3",Matches!$J$2:$J$201,0))="",INDEX(Matches!$H$2:$H$201,MATCH($A779&amp;"-3",Matches!$J$2:$J$201,0))=""),"",IF(AND($C779&lt;&gt;"",INDEX(Matches!$F$2:$F$201,MATCH($A779&amp;"-3",Matches!$J$2:$J$201,0))&lt;&gt;"",$C779&gt;=INDEX(Matches!$F$2:$F$201,MATCH($A779&amp;"-3",Matches!$J$2:$J$201,0))),"",IF(AND(H779=INDEX(Matches!$G$2:$G$201,MATCH($A779&amp;"-3",Matches!$J$2:$J$201,0)),I779=INDEX(Matches!$H$2:$H$201,MATCH($A779&amp;"-3",Matches!$J$2:$J$201,0))),5,IF(SIGN(H779-I779)&lt;&gt;SIGN(INDEX(Matches!$G$2:$G$201,MATCH($A779&amp;"-3",Matches!$J$2:$J$201,0))-INDEX(Matches!$H$2:$H$201,MATCH($A779&amp;"-3",Matches!$J$2:$J$201,0))),0,IF(H779-I779=INDEX(Matches!$G$2:$G$201,MATCH($A779&amp;"-3",Matches!$J$2:$J$201,0))-INDEX(Matches!$H$2:$H$201,MATCH($A779&amp;"-3",Matches!$J$2:$J$201,0)),3,2))))),""))</f>
        <v/>
      </c>
      <c r="AA779" s="12" t="str">
        <f aca="false">IF(OR($B779="",J779="",K779=""),"",IFERROR(IF(OR(INDEX(Matches!$I$2:$I$201,MATCH($A779&amp;"-4",Matches!$J$2:$J$201,0))="Void",INDEX(Matches!$G$2:$G$201,MATCH($A779&amp;"-4",Matches!$J$2:$J$201,0))="",INDEX(Matches!$H$2:$H$201,MATCH($A779&amp;"-4",Matches!$J$2:$J$201,0))=""),"",IF(AND($C779&lt;&gt;"",INDEX(Matches!$F$2:$F$201,MATCH($A779&amp;"-4",Matches!$J$2:$J$201,0))&lt;&gt;"",$C779&gt;=INDEX(Matches!$F$2:$F$201,MATCH($A779&amp;"-4",Matches!$J$2:$J$201,0))),"",IF(AND(J779=INDEX(Matches!$G$2:$G$201,MATCH($A779&amp;"-4",Matches!$J$2:$J$201,0)),K779=INDEX(Matches!$H$2:$H$201,MATCH($A779&amp;"-4",Matches!$J$2:$J$201,0))),5,IF(SIGN(J779-K779)&lt;&gt;SIGN(INDEX(Matches!$G$2:$G$201,MATCH($A779&amp;"-4",Matches!$J$2:$J$201,0))-INDEX(Matches!$H$2:$H$201,MATCH($A779&amp;"-4",Matches!$J$2:$J$201,0))),0,IF(J779-K779=INDEX(Matches!$G$2:$G$201,MATCH($A779&amp;"-4",Matches!$J$2:$J$201,0))-INDEX(Matches!$H$2:$H$201,MATCH($A779&amp;"-4",Matches!$J$2:$J$201,0)),3,2))))),""))</f>
        <v/>
      </c>
      <c r="AB779" s="12" t="str">
        <f aca="false">IF(OR($B779="",L779="",M779=""),"",IFERROR(IF(OR(INDEX(Matches!$I$2:$I$201,MATCH($A779&amp;"-5",Matches!$J$2:$J$201,0))="Void",INDEX(Matches!$G$2:$G$201,MATCH($A779&amp;"-5",Matches!$J$2:$J$201,0))="",INDEX(Matches!$H$2:$H$201,MATCH($A779&amp;"-5",Matches!$J$2:$J$201,0))=""),"",IF(AND($C779&lt;&gt;"",INDEX(Matches!$F$2:$F$201,MATCH($A779&amp;"-5",Matches!$J$2:$J$201,0))&lt;&gt;"",$C779&gt;=INDEX(Matches!$F$2:$F$201,MATCH($A779&amp;"-5",Matches!$J$2:$J$201,0))),"",IF(AND(L779=INDEX(Matches!$G$2:$G$201,MATCH($A779&amp;"-5",Matches!$J$2:$J$201,0)),M779=INDEX(Matches!$H$2:$H$201,MATCH($A779&amp;"-5",Matches!$J$2:$J$201,0))),5,IF(SIGN(L779-M779)&lt;&gt;SIGN(INDEX(Matches!$G$2:$G$201,MATCH($A779&amp;"-5",Matches!$J$2:$J$201,0))-INDEX(Matches!$H$2:$H$201,MATCH($A779&amp;"-5",Matches!$J$2:$J$201,0))),0,IF(L779-M779=INDEX(Matches!$G$2:$G$201,MATCH($A779&amp;"-5",Matches!$J$2:$J$201,0))-INDEX(Matches!$H$2:$H$201,MATCH($A779&amp;"-5",Matches!$J$2:$J$201,0)),3,2))))),""))</f>
        <v/>
      </c>
      <c r="AC779" s="12" t="str">
        <f aca="false">IF(OR($B779="",N779="",O779=""),"",IFERROR(IF(OR(INDEX(Matches!$I$2:$I$201,MATCH($A779&amp;"-6",Matches!$J$2:$J$201,0))="Void",INDEX(Matches!$G$2:$G$201,MATCH($A779&amp;"-6",Matches!$J$2:$J$201,0))="",INDEX(Matches!$H$2:$H$201,MATCH($A779&amp;"-6",Matches!$J$2:$J$201,0))=""),"",IF(AND($C779&lt;&gt;"",INDEX(Matches!$F$2:$F$201,MATCH($A779&amp;"-6",Matches!$J$2:$J$201,0))&lt;&gt;"",$C779&gt;=INDEX(Matches!$F$2:$F$201,MATCH($A779&amp;"-6",Matches!$J$2:$J$201,0))),"",IF(AND(N779=INDEX(Matches!$G$2:$G$201,MATCH($A779&amp;"-6",Matches!$J$2:$J$201,0)),O779=INDEX(Matches!$H$2:$H$201,MATCH($A779&amp;"-6",Matches!$J$2:$J$201,0))),5,IF(SIGN(N779-O779)&lt;&gt;SIGN(INDEX(Matches!$G$2:$G$201,MATCH($A779&amp;"-6",Matches!$J$2:$J$201,0))-INDEX(Matches!$H$2:$H$201,MATCH($A779&amp;"-6",Matches!$J$2:$J$201,0))),0,IF(N779-O779=INDEX(Matches!$G$2:$G$201,MATCH($A779&amp;"-6",Matches!$J$2:$J$201,0))-INDEX(Matches!$H$2:$H$201,MATCH($A779&amp;"-6",Matches!$J$2:$J$201,0)),3,2))))),""))</f>
        <v/>
      </c>
      <c r="AD779" s="12" t="str">
        <f aca="false">IF(OR($B779="",P779="",Q779=""),"",IFERROR(IF(OR(INDEX(Matches!$I$2:$I$201,MATCH($A779&amp;"-7",Matches!$J$2:$J$201,0))="Void",INDEX(Matches!$G$2:$G$201,MATCH($A779&amp;"-7",Matches!$J$2:$J$201,0))="",INDEX(Matches!$H$2:$H$201,MATCH($A779&amp;"-7",Matches!$J$2:$J$201,0))=""),"",IF(AND($C779&lt;&gt;"",INDEX(Matches!$F$2:$F$201,MATCH($A779&amp;"-7",Matches!$J$2:$J$201,0))&lt;&gt;"",$C779&gt;=INDEX(Matches!$F$2:$F$201,MATCH($A779&amp;"-7",Matches!$J$2:$J$201,0))),"",IF(AND(P779=INDEX(Matches!$G$2:$G$201,MATCH($A779&amp;"-7",Matches!$J$2:$J$201,0)),Q779=INDEX(Matches!$H$2:$H$201,MATCH($A779&amp;"-7",Matches!$J$2:$J$201,0))),5,IF(SIGN(P779-Q779)&lt;&gt;SIGN(INDEX(Matches!$G$2:$G$201,MATCH($A779&amp;"-7",Matches!$J$2:$J$201,0))-INDEX(Matches!$H$2:$H$201,MATCH($A779&amp;"-7",Matches!$J$2:$J$201,0))),0,IF(P779-Q779=INDEX(Matches!$G$2:$G$201,MATCH($A779&amp;"-7",Matches!$J$2:$J$201,0))-INDEX(Matches!$H$2:$H$201,MATCH($A779&amp;"-7",Matches!$J$2:$J$201,0)),3,2))))),""))</f>
        <v/>
      </c>
      <c r="AE779" s="12" t="str">
        <f aca="false">IF(OR($B779="",R779="",S779=""),"",IFERROR(IF(OR(INDEX(Matches!$I$2:$I$201,MATCH($A779&amp;"-8",Matches!$J$2:$J$201,0))="Void",INDEX(Matches!$G$2:$G$201,MATCH($A779&amp;"-8",Matches!$J$2:$J$201,0))="",INDEX(Matches!$H$2:$H$201,MATCH($A779&amp;"-8",Matches!$J$2:$J$201,0))=""),"",IF(AND($C779&lt;&gt;"",INDEX(Matches!$F$2:$F$201,MATCH($A779&amp;"-8",Matches!$J$2:$J$201,0))&lt;&gt;"",$C779&gt;=INDEX(Matches!$F$2:$F$201,MATCH($A779&amp;"-8",Matches!$J$2:$J$201,0))),"",IF(AND(R779=INDEX(Matches!$G$2:$G$201,MATCH($A779&amp;"-8",Matches!$J$2:$J$201,0)),S779=INDEX(Matches!$H$2:$H$201,MATCH($A779&amp;"-8",Matches!$J$2:$J$201,0))),5,IF(SIGN(R779-S779)&lt;&gt;SIGN(INDEX(Matches!$G$2:$G$201,MATCH($A779&amp;"-8",Matches!$J$2:$J$201,0))-INDEX(Matches!$H$2:$H$201,MATCH($A779&amp;"-8",Matches!$J$2:$J$201,0))),0,IF(R779-S779=INDEX(Matches!$G$2:$G$201,MATCH($A779&amp;"-8",Matches!$J$2:$J$201,0))-INDEX(Matches!$H$2:$H$201,MATCH($A779&amp;"-8",Matches!$J$2:$J$201,0)),3,2))))),""))</f>
        <v/>
      </c>
      <c r="AF779" s="12" t="str">
        <f aca="false">IF(OR($B779="",T779="",U779=""),"",IFERROR(IF(OR(INDEX(Matches!$I$2:$I$201,MATCH($A779&amp;"-9",Matches!$J$2:$J$201,0))="Void",INDEX(Matches!$G$2:$G$201,MATCH($A779&amp;"-9",Matches!$J$2:$J$201,0))="",INDEX(Matches!$H$2:$H$201,MATCH($A779&amp;"-9",Matches!$J$2:$J$201,0))=""),"",IF(AND($C779&lt;&gt;"",INDEX(Matches!$F$2:$F$201,MATCH($A779&amp;"-9",Matches!$J$2:$J$201,0))&lt;&gt;"",$C779&gt;=INDEX(Matches!$F$2:$F$201,MATCH($A779&amp;"-9",Matches!$J$2:$J$201,0))),"",IF(AND(T779=INDEX(Matches!$G$2:$G$201,MATCH($A779&amp;"-9",Matches!$J$2:$J$201,0)),U779=INDEX(Matches!$H$2:$H$201,MATCH($A779&amp;"-9",Matches!$J$2:$J$201,0))),5,IF(SIGN(T779-U779)&lt;&gt;SIGN(INDEX(Matches!$G$2:$G$201,MATCH($A779&amp;"-9",Matches!$J$2:$J$201,0))-INDEX(Matches!$H$2:$H$201,MATCH($A779&amp;"-9",Matches!$J$2:$J$201,0))),0,IF(T779-U779=INDEX(Matches!$G$2:$G$201,MATCH($A779&amp;"-9",Matches!$J$2:$J$201,0))-INDEX(Matches!$H$2:$H$201,MATCH($A779&amp;"-9",Matches!$J$2:$J$201,0)),3,2))))),""))</f>
        <v/>
      </c>
      <c r="AG779" s="12" t="str">
        <f aca="false">IF(OR($B779="",V779="",W779=""),"",IFERROR(IF(OR(INDEX(Matches!$I$2:$I$201,MATCH($A779&amp;"-10",Matches!$J$2:$J$201,0))="Void",INDEX(Matches!$G$2:$G$201,MATCH($A779&amp;"-10",Matches!$J$2:$J$201,0))="",INDEX(Matches!$H$2:$H$201,MATCH($A779&amp;"-10",Matches!$J$2:$J$201,0))=""),"",IF(AND($C779&lt;&gt;"",INDEX(Matches!$F$2:$F$201,MATCH($A779&amp;"-10",Matches!$J$2:$J$201,0))&lt;&gt;"",$C779&gt;=INDEX(Matches!$F$2:$F$201,MATCH($A779&amp;"-10",Matches!$J$2:$J$201,0))),"",IF(AND(V779=INDEX(Matches!$G$2:$G$201,MATCH($A779&amp;"-10",Matches!$J$2:$J$201,0)),W779=INDEX(Matches!$H$2:$H$201,MATCH($A779&amp;"-10",Matches!$J$2:$J$201,0))),5,IF(SIGN(V779-W779)&lt;&gt;SIGN(INDEX(Matches!$G$2:$G$201,MATCH($A779&amp;"-10",Matches!$J$2:$J$201,0))-INDEX(Matches!$H$2:$H$201,MATCH($A779&amp;"-10",Matches!$J$2:$J$201,0))),0,IF(V779-W779=INDEX(Matches!$G$2:$G$201,MATCH($A779&amp;"-10",Matches!$J$2:$J$201,0))-INDEX(Matches!$H$2:$H$201,MATCH($A779&amp;"-10",Matches!$J$2:$J$201,0)),3,2))))),""))</f>
        <v/>
      </c>
      <c r="AH779" s="13" t="str">
        <f aca="false">IF($B779="","",SUM(X779:AG779))</f>
        <v/>
      </c>
      <c r="AI779" s="12" t="str">
        <f aca="false">IF($B779="","",COUNTIF(X779:AG779,5))</f>
        <v/>
      </c>
      <c r="AJ779" s="12" t="str">
        <f aca="false">IF($B779="","",COUNTIF(X779:AG779,"&gt;=2"))</f>
        <v/>
      </c>
      <c r="AK779" s="12" t="str">
        <f aca="false">IF($B779="","",COUNT(X779:AG779))</f>
        <v/>
      </c>
    </row>
    <row r="780" customFormat="false" ht="15" hidden="false" customHeight="false" outlineLevel="0" collapsed="false">
      <c r="A780" s="7"/>
      <c r="B780" s="7"/>
      <c r="C780" s="11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12" t="str">
        <f aca="false">IF(OR($B780="",D780="",E780=""),"",IFERROR(IF(OR(INDEX(Matches!$I$2:$I$201,MATCH($A780&amp;"-1",Matches!$J$2:$J$201,0))="Void",INDEX(Matches!$G$2:$G$201,MATCH($A780&amp;"-1",Matches!$J$2:$J$201,0))="",INDEX(Matches!$H$2:$H$201,MATCH($A780&amp;"-1",Matches!$J$2:$J$201,0))=""),"",IF(AND($C780&lt;&gt;"",INDEX(Matches!$F$2:$F$201,MATCH($A780&amp;"-1",Matches!$J$2:$J$201,0))&lt;&gt;"",$C780&gt;=INDEX(Matches!$F$2:$F$201,MATCH($A780&amp;"-1",Matches!$J$2:$J$201,0))),"",IF(AND(D780=INDEX(Matches!$G$2:$G$201,MATCH($A780&amp;"-1",Matches!$J$2:$J$201,0)),E780=INDEX(Matches!$H$2:$H$201,MATCH($A780&amp;"-1",Matches!$J$2:$J$201,0))),5,IF(SIGN(D780-E780)&lt;&gt;SIGN(INDEX(Matches!$G$2:$G$201,MATCH($A780&amp;"-1",Matches!$J$2:$J$201,0))-INDEX(Matches!$H$2:$H$201,MATCH($A780&amp;"-1",Matches!$J$2:$J$201,0))),0,IF(D780-E780=INDEX(Matches!$G$2:$G$201,MATCH($A780&amp;"-1",Matches!$J$2:$J$201,0))-INDEX(Matches!$H$2:$H$201,MATCH($A780&amp;"-1",Matches!$J$2:$J$201,0)),3,2))))),""))</f>
        <v/>
      </c>
      <c r="Y780" s="12" t="str">
        <f aca="false">IF(OR($B780="",F780="",G780=""),"",IFERROR(IF(OR(INDEX(Matches!$I$2:$I$201,MATCH($A780&amp;"-2",Matches!$J$2:$J$201,0))="Void",INDEX(Matches!$G$2:$G$201,MATCH($A780&amp;"-2",Matches!$J$2:$J$201,0))="",INDEX(Matches!$H$2:$H$201,MATCH($A780&amp;"-2",Matches!$J$2:$J$201,0))=""),"",IF(AND($C780&lt;&gt;"",INDEX(Matches!$F$2:$F$201,MATCH($A780&amp;"-2",Matches!$J$2:$J$201,0))&lt;&gt;"",$C780&gt;=INDEX(Matches!$F$2:$F$201,MATCH($A780&amp;"-2",Matches!$J$2:$J$201,0))),"",IF(AND(F780=INDEX(Matches!$G$2:$G$201,MATCH($A780&amp;"-2",Matches!$J$2:$J$201,0)),G780=INDEX(Matches!$H$2:$H$201,MATCH($A780&amp;"-2",Matches!$J$2:$J$201,0))),5,IF(SIGN(F780-G780)&lt;&gt;SIGN(INDEX(Matches!$G$2:$G$201,MATCH($A780&amp;"-2",Matches!$J$2:$J$201,0))-INDEX(Matches!$H$2:$H$201,MATCH($A780&amp;"-2",Matches!$J$2:$J$201,0))),0,IF(F780-G780=INDEX(Matches!$G$2:$G$201,MATCH($A780&amp;"-2",Matches!$J$2:$J$201,0))-INDEX(Matches!$H$2:$H$201,MATCH($A780&amp;"-2",Matches!$J$2:$J$201,0)),3,2))))),""))</f>
        <v/>
      </c>
      <c r="Z780" s="12" t="str">
        <f aca="false">IF(OR($B780="",H780="",I780=""),"",IFERROR(IF(OR(INDEX(Matches!$I$2:$I$201,MATCH($A780&amp;"-3",Matches!$J$2:$J$201,0))="Void",INDEX(Matches!$G$2:$G$201,MATCH($A780&amp;"-3",Matches!$J$2:$J$201,0))="",INDEX(Matches!$H$2:$H$201,MATCH($A780&amp;"-3",Matches!$J$2:$J$201,0))=""),"",IF(AND($C780&lt;&gt;"",INDEX(Matches!$F$2:$F$201,MATCH($A780&amp;"-3",Matches!$J$2:$J$201,0))&lt;&gt;"",$C780&gt;=INDEX(Matches!$F$2:$F$201,MATCH($A780&amp;"-3",Matches!$J$2:$J$201,0))),"",IF(AND(H780=INDEX(Matches!$G$2:$G$201,MATCH($A780&amp;"-3",Matches!$J$2:$J$201,0)),I780=INDEX(Matches!$H$2:$H$201,MATCH($A780&amp;"-3",Matches!$J$2:$J$201,0))),5,IF(SIGN(H780-I780)&lt;&gt;SIGN(INDEX(Matches!$G$2:$G$201,MATCH($A780&amp;"-3",Matches!$J$2:$J$201,0))-INDEX(Matches!$H$2:$H$201,MATCH($A780&amp;"-3",Matches!$J$2:$J$201,0))),0,IF(H780-I780=INDEX(Matches!$G$2:$G$201,MATCH($A780&amp;"-3",Matches!$J$2:$J$201,0))-INDEX(Matches!$H$2:$H$201,MATCH($A780&amp;"-3",Matches!$J$2:$J$201,0)),3,2))))),""))</f>
        <v/>
      </c>
      <c r="AA780" s="12" t="str">
        <f aca="false">IF(OR($B780="",J780="",K780=""),"",IFERROR(IF(OR(INDEX(Matches!$I$2:$I$201,MATCH($A780&amp;"-4",Matches!$J$2:$J$201,0))="Void",INDEX(Matches!$G$2:$G$201,MATCH($A780&amp;"-4",Matches!$J$2:$J$201,0))="",INDEX(Matches!$H$2:$H$201,MATCH($A780&amp;"-4",Matches!$J$2:$J$201,0))=""),"",IF(AND($C780&lt;&gt;"",INDEX(Matches!$F$2:$F$201,MATCH($A780&amp;"-4",Matches!$J$2:$J$201,0))&lt;&gt;"",$C780&gt;=INDEX(Matches!$F$2:$F$201,MATCH($A780&amp;"-4",Matches!$J$2:$J$201,0))),"",IF(AND(J780=INDEX(Matches!$G$2:$G$201,MATCH($A780&amp;"-4",Matches!$J$2:$J$201,0)),K780=INDEX(Matches!$H$2:$H$201,MATCH($A780&amp;"-4",Matches!$J$2:$J$201,0))),5,IF(SIGN(J780-K780)&lt;&gt;SIGN(INDEX(Matches!$G$2:$G$201,MATCH($A780&amp;"-4",Matches!$J$2:$J$201,0))-INDEX(Matches!$H$2:$H$201,MATCH($A780&amp;"-4",Matches!$J$2:$J$201,0))),0,IF(J780-K780=INDEX(Matches!$G$2:$G$201,MATCH($A780&amp;"-4",Matches!$J$2:$J$201,0))-INDEX(Matches!$H$2:$H$201,MATCH($A780&amp;"-4",Matches!$J$2:$J$201,0)),3,2))))),""))</f>
        <v/>
      </c>
      <c r="AB780" s="12" t="str">
        <f aca="false">IF(OR($B780="",L780="",M780=""),"",IFERROR(IF(OR(INDEX(Matches!$I$2:$I$201,MATCH($A780&amp;"-5",Matches!$J$2:$J$201,0))="Void",INDEX(Matches!$G$2:$G$201,MATCH($A780&amp;"-5",Matches!$J$2:$J$201,0))="",INDEX(Matches!$H$2:$H$201,MATCH($A780&amp;"-5",Matches!$J$2:$J$201,0))=""),"",IF(AND($C780&lt;&gt;"",INDEX(Matches!$F$2:$F$201,MATCH($A780&amp;"-5",Matches!$J$2:$J$201,0))&lt;&gt;"",$C780&gt;=INDEX(Matches!$F$2:$F$201,MATCH($A780&amp;"-5",Matches!$J$2:$J$201,0))),"",IF(AND(L780=INDEX(Matches!$G$2:$G$201,MATCH($A780&amp;"-5",Matches!$J$2:$J$201,0)),M780=INDEX(Matches!$H$2:$H$201,MATCH($A780&amp;"-5",Matches!$J$2:$J$201,0))),5,IF(SIGN(L780-M780)&lt;&gt;SIGN(INDEX(Matches!$G$2:$G$201,MATCH($A780&amp;"-5",Matches!$J$2:$J$201,0))-INDEX(Matches!$H$2:$H$201,MATCH($A780&amp;"-5",Matches!$J$2:$J$201,0))),0,IF(L780-M780=INDEX(Matches!$G$2:$G$201,MATCH($A780&amp;"-5",Matches!$J$2:$J$201,0))-INDEX(Matches!$H$2:$H$201,MATCH($A780&amp;"-5",Matches!$J$2:$J$201,0)),3,2))))),""))</f>
        <v/>
      </c>
      <c r="AC780" s="12" t="str">
        <f aca="false">IF(OR($B780="",N780="",O780=""),"",IFERROR(IF(OR(INDEX(Matches!$I$2:$I$201,MATCH($A780&amp;"-6",Matches!$J$2:$J$201,0))="Void",INDEX(Matches!$G$2:$G$201,MATCH($A780&amp;"-6",Matches!$J$2:$J$201,0))="",INDEX(Matches!$H$2:$H$201,MATCH($A780&amp;"-6",Matches!$J$2:$J$201,0))=""),"",IF(AND($C780&lt;&gt;"",INDEX(Matches!$F$2:$F$201,MATCH($A780&amp;"-6",Matches!$J$2:$J$201,0))&lt;&gt;"",$C780&gt;=INDEX(Matches!$F$2:$F$201,MATCH($A780&amp;"-6",Matches!$J$2:$J$201,0))),"",IF(AND(N780=INDEX(Matches!$G$2:$G$201,MATCH($A780&amp;"-6",Matches!$J$2:$J$201,0)),O780=INDEX(Matches!$H$2:$H$201,MATCH($A780&amp;"-6",Matches!$J$2:$J$201,0))),5,IF(SIGN(N780-O780)&lt;&gt;SIGN(INDEX(Matches!$G$2:$G$201,MATCH($A780&amp;"-6",Matches!$J$2:$J$201,0))-INDEX(Matches!$H$2:$H$201,MATCH($A780&amp;"-6",Matches!$J$2:$J$201,0))),0,IF(N780-O780=INDEX(Matches!$G$2:$G$201,MATCH($A780&amp;"-6",Matches!$J$2:$J$201,0))-INDEX(Matches!$H$2:$H$201,MATCH($A780&amp;"-6",Matches!$J$2:$J$201,0)),3,2))))),""))</f>
        <v/>
      </c>
      <c r="AD780" s="12" t="str">
        <f aca="false">IF(OR($B780="",P780="",Q780=""),"",IFERROR(IF(OR(INDEX(Matches!$I$2:$I$201,MATCH($A780&amp;"-7",Matches!$J$2:$J$201,0))="Void",INDEX(Matches!$G$2:$G$201,MATCH($A780&amp;"-7",Matches!$J$2:$J$201,0))="",INDEX(Matches!$H$2:$H$201,MATCH($A780&amp;"-7",Matches!$J$2:$J$201,0))=""),"",IF(AND($C780&lt;&gt;"",INDEX(Matches!$F$2:$F$201,MATCH($A780&amp;"-7",Matches!$J$2:$J$201,0))&lt;&gt;"",$C780&gt;=INDEX(Matches!$F$2:$F$201,MATCH($A780&amp;"-7",Matches!$J$2:$J$201,0))),"",IF(AND(P780=INDEX(Matches!$G$2:$G$201,MATCH($A780&amp;"-7",Matches!$J$2:$J$201,0)),Q780=INDEX(Matches!$H$2:$H$201,MATCH($A780&amp;"-7",Matches!$J$2:$J$201,0))),5,IF(SIGN(P780-Q780)&lt;&gt;SIGN(INDEX(Matches!$G$2:$G$201,MATCH($A780&amp;"-7",Matches!$J$2:$J$201,0))-INDEX(Matches!$H$2:$H$201,MATCH($A780&amp;"-7",Matches!$J$2:$J$201,0))),0,IF(P780-Q780=INDEX(Matches!$G$2:$G$201,MATCH($A780&amp;"-7",Matches!$J$2:$J$201,0))-INDEX(Matches!$H$2:$H$201,MATCH($A780&amp;"-7",Matches!$J$2:$J$201,0)),3,2))))),""))</f>
        <v/>
      </c>
      <c r="AE780" s="12" t="str">
        <f aca="false">IF(OR($B780="",R780="",S780=""),"",IFERROR(IF(OR(INDEX(Matches!$I$2:$I$201,MATCH($A780&amp;"-8",Matches!$J$2:$J$201,0))="Void",INDEX(Matches!$G$2:$G$201,MATCH($A780&amp;"-8",Matches!$J$2:$J$201,0))="",INDEX(Matches!$H$2:$H$201,MATCH($A780&amp;"-8",Matches!$J$2:$J$201,0))=""),"",IF(AND($C780&lt;&gt;"",INDEX(Matches!$F$2:$F$201,MATCH($A780&amp;"-8",Matches!$J$2:$J$201,0))&lt;&gt;"",$C780&gt;=INDEX(Matches!$F$2:$F$201,MATCH($A780&amp;"-8",Matches!$J$2:$J$201,0))),"",IF(AND(R780=INDEX(Matches!$G$2:$G$201,MATCH($A780&amp;"-8",Matches!$J$2:$J$201,0)),S780=INDEX(Matches!$H$2:$H$201,MATCH($A780&amp;"-8",Matches!$J$2:$J$201,0))),5,IF(SIGN(R780-S780)&lt;&gt;SIGN(INDEX(Matches!$G$2:$G$201,MATCH($A780&amp;"-8",Matches!$J$2:$J$201,0))-INDEX(Matches!$H$2:$H$201,MATCH($A780&amp;"-8",Matches!$J$2:$J$201,0))),0,IF(R780-S780=INDEX(Matches!$G$2:$G$201,MATCH($A780&amp;"-8",Matches!$J$2:$J$201,0))-INDEX(Matches!$H$2:$H$201,MATCH($A780&amp;"-8",Matches!$J$2:$J$201,0)),3,2))))),""))</f>
        <v/>
      </c>
      <c r="AF780" s="12" t="str">
        <f aca="false">IF(OR($B780="",T780="",U780=""),"",IFERROR(IF(OR(INDEX(Matches!$I$2:$I$201,MATCH($A780&amp;"-9",Matches!$J$2:$J$201,0))="Void",INDEX(Matches!$G$2:$G$201,MATCH($A780&amp;"-9",Matches!$J$2:$J$201,0))="",INDEX(Matches!$H$2:$H$201,MATCH($A780&amp;"-9",Matches!$J$2:$J$201,0))=""),"",IF(AND($C780&lt;&gt;"",INDEX(Matches!$F$2:$F$201,MATCH($A780&amp;"-9",Matches!$J$2:$J$201,0))&lt;&gt;"",$C780&gt;=INDEX(Matches!$F$2:$F$201,MATCH($A780&amp;"-9",Matches!$J$2:$J$201,0))),"",IF(AND(T780=INDEX(Matches!$G$2:$G$201,MATCH($A780&amp;"-9",Matches!$J$2:$J$201,0)),U780=INDEX(Matches!$H$2:$H$201,MATCH($A780&amp;"-9",Matches!$J$2:$J$201,0))),5,IF(SIGN(T780-U780)&lt;&gt;SIGN(INDEX(Matches!$G$2:$G$201,MATCH($A780&amp;"-9",Matches!$J$2:$J$201,0))-INDEX(Matches!$H$2:$H$201,MATCH($A780&amp;"-9",Matches!$J$2:$J$201,0))),0,IF(T780-U780=INDEX(Matches!$G$2:$G$201,MATCH($A780&amp;"-9",Matches!$J$2:$J$201,0))-INDEX(Matches!$H$2:$H$201,MATCH($A780&amp;"-9",Matches!$J$2:$J$201,0)),3,2))))),""))</f>
        <v/>
      </c>
      <c r="AG780" s="12" t="str">
        <f aca="false">IF(OR($B780="",V780="",W780=""),"",IFERROR(IF(OR(INDEX(Matches!$I$2:$I$201,MATCH($A780&amp;"-10",Matches!$J$2:$J$201,0))="Void",INDEX(Matches!$G$2:$G$201,MATCH($A780&amp;"-10",Matches!$J$2:$J$201,0))="",INDEX(Matches!$H$2:$H$201,MATCH($A780&amp;"-10",Matches!$J$2:$J$201,0))=""),"",IF(AND($C780&lt;&gt;"",INDEX(Matches!$F$2:$F$201,MATCH($A780&amp;"-10",Matches!$J$2:$J$201,0))&lt;&gt;"",$C780&gt;=INDEX(Matches!$F$2:$F$201,MATCH($A780&amp;"-10",Matches!$J$2:$J$201,0))),"",IF(AND(V780=INDEX(Matches!$G$2:$G$201,MATCH($A780&amp;"-10",Matches!$J$2:$J$201,0)),W780=INDEX(Matches!$H$2:$H$201,MATCH($A780&amp;"-10",Matches!$J$2:$J$201,0))),5,IF(SIGN(V780-W780)&lt;&gt;SIGN(INDEX(Matches!$G$2:$G$201,MATCH($A780&amp;"-10",Matches!$J$2:$J$201,0))-INDEX(Matches!$H$2:$H$201,MATCH($A780&amp;"-10",Matches!$J$2:$J$201,0))),0,IF(V780-W780=INDEX(Matches!$G$2:$G$201,MATCH($A780&amp;"-10",Matches!$J$2:$J$201,0))-INDEX(Matches!$H$2:$H$201,MATCH($A780&amp;"-10",Matches!$J$2:$J$201,0)),3,2))))),""))</f>
        <v/>
      </c>
      <c r="AH780" s="13" t="str">
        <f aca="false">IF($B780="","",SUM(X780:AG780))</f>
        <v/>
      </c>
      <c r="AI780" s="12" t="str">
        <f aca="false">IF($B780="","",COUNTIF(X780:AG780,5))</f>
        <v/>
      </c>
      <c r="AJ780" s="12" t="str">
        <f aca="false">IF($B780="","",COUNTIF(X780:AG780,"&gt;=2"))</f>
        <v/>
      </c>
      <c r="AK780" s="12" t="str">
        <f aca="false">IF($B780="","",COUNT(X780:AG780))</f>
        <v/>
      </c>
    </row>
    <row r="781" customFormat="false" ht="15" hidden="false" customHeight="false" outlineLevel="0" collapsed="false">
      <c r="A781" s="7"/>
      <c r="B781" s="7"/>
      <c r="C781" s="11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12" t="str">
        <f aca="false">IF(OR($B781="",D781="",E781=""),"",IFERROR(IF(OR(INDEX(Matches!$I$2:$I$201,MATCH($A781&amp;"-1",Matches!$J$2:$J$201,0))="Void",INDEX(Matches!$G$2:$G$201,MATCH($A781&amp;"-1",Matches!$J$2:$J$201,0))="",INDEX(Matches!$H$2:$H$201,MATCH($A781&amp;"-1",Matches!$J$2:$J$201,0))=""),"",IF(AND($C781&lt;&gt;"",INDEX(Matches!$F$2:$F$201,MATCH($A781&amp;"-1",Matches!$J$2:$J$201,0))&lt;&gt;"",$C781&gt;=INDEX(Matches!$F$2:$F$201,MATCH($A781&amp;"-1",Matches!$J$2:$J$201,0))),"",IF(AND(D781=INDEX(Matches!$G$2:$G$201,MATCH($A781&amp;"-1",Matches!$J$2:$J$201,0)),E781=INDEX(Matches!$H$2:$H$201,MATCH($A781&amp;"-1",Matches!$J$2:$J$201,0))),5,IF(SIGN(D781-E781)&lt;&gt;SIGN(INDEX(Matches!$G$2:$G$201,MATCH($A781&amp;"-1",Matches!$J$2:$J$201,0))-INDEX(Matches!$H$2:$H$201,MATCH($A781&amp;"-1",Matches!$J$2:$J$201,0))),0,IF(D781-E781=INDEX(Matches!$G$2:$G$201,MATCH($A781&amp;"-1",Matches!$J$2:$J$201,0))-INDEX(Matches!$H$2:$H$201,MATCH($A781&amp;"-1",Matches!$J$2:$J$201,0)),3,2))))),""))</f>
        <v/>
      </c>
      <c r="Y781" s="12" t="str">
        <f aca="false">IF(OR($B781="",F781="",G781=""),"",IFERROR(IF(OR(INDEX(Matches!$I$2:$I$201,MATCH($A781&amp;"-2",Matches!$J$2:$J$201,0))="Void",INDEX(Matches!$G$2:$G$201,MATCH($A781&amp;"-2",Matches!$J$2:$J$201,0))="",INDEX(Matches!$H$2:$H$201,MATCH($A781&amp;"-2",Matches!$J$2:$J$201,0))=""),"",IF(AND($C781&lt;&gt;"",INDEX(Matches!$F$2:$F$201,MATCH($A781&amp;"-2",Matches!$J$2:$J$201,0))&lt;&gt;"",$C781&gt;=INDEX(Matches!$F$2:$F$201,MATCH($A781&amp;"-2",Matches!$J$2:$J$201,0))),"",IF(AND(F781=INDEX(Matches!$G$2:$G$201,MATCH($A781&amp;"-2",Matches!$J$2:$J$201,0)),G781=INDEX(Matches!$H$2:$H$201,MATCH($A781&amp;"-2",Matches!$J$2:$J$201,0))),5,IF(SIGN(F781-G781)&lt;&gt;SIGN(INDEX(Matches!$G$2:$G$201,MATCH($A781&amp;"-2",Matches!$J$2:$J$201,0))-INDEX(Matches!$H$2:$H$201,MATCH($A781&amp;"-2",Matches!$J$2:$J$201,0))),0,IF(F781-G781=INDEX(Matches!$G$2:$G$201,MATCH($A781&amp;"-2",Matches!$J$2:$J$201,0))-INDEX(Matches!$H$2:$H$201,MATCH($A781&amp;"-2",Matches!$J$2:$J$201,0)),3,2))))),""))</f>
        <v/>
      </c>
      <c r="Z781" s="12" t="str">
        <f aca="false">IF(OR($B781="",H781="",I781=""),"",IFERROR(IF(OR(INDEX(Matches!$I$2:$I$201,MATCH($A781&amp;"-3",Matches!$J$2:$J$201,0))="Void",INDEX(Matches!$G$2:$G$201,MATCH($A781&amp;"-3",Matches!$J$2:$J$201,0))="",INDEX(Matches!$H$2:$H$201,MATCH($A781&amp;"-3",Matches!$J$2:$J$201,0))=""),"",IF(AND($C781&lt;&gt;"",INDEX(Matches!$F$2:$F$201,MATCH($A781&amp;"-3",Matches!$J$2:$J$201,0))&lt;&gt;"",$C781&gt;=INDEX(Matches!$F$2:$F$201,MATCH($A781&amp;"-3",Matches!$J$2:$J$201,0))),"",IF(AND(H781=INDEX(Matches!$G$2:$G$201,MATCH($A781&amp;"-3",Matches!$J$2:$J$201,0)),I781=INDEX(Matches!$H$2:$H$201,MATCH($A781&amp;"-3",Matches!$J$2:$J$201,0))),5,IF(SIGN(H781-I781)&lt;&gt;SIGN(INDEX(Matches!$G$2:$G$201,MATCH($A781&amp;"-3",Matches!$J$2:$J$201,0))-INDEX(Matches!$H$2:$H$201,MATCH($A781&amp;"-3",Matches!$J$2:$J$201,0))),0,IF(H781-I781=INDEX(Matches!$G$2:$G$201,MATCH($A781&amp;"-3",Matches!$J$2:$J$201,0))-INDEX(Matches!$H$2:$H$201,MATCH($A781&amp;"-3",Matches!$J$2:$J$201,0)),3,2))))),""))</f>
        <v/>
      </c>
      <c r="AA781" s="12" t="str">
        <f aca="false">IF(OR($B781="",J781="",K781=""),"",IFERROR(IF(OR(INDEX(Matches!$I$2:$I$201,MATCH($A781&amp;"-4",Matches!$J$2:$J$201,0))="Void",INDEX(Matches!$G$2:$G$201,MATCH($A781&amp;"-4",Matches!$J$2:$J$201,0))="",INDEX(Matches!$H$2:$H$201,MATCH($A781&amp;"-4",Matches!$J$2:$J$201,0))=""),"",IF(AND($C781&lt;&gt;"",INDEX(Matches!$F$2:$F$201,MATCH($A781&amp;"-4",Matches!$J$2:$J$201,0))&lt;&gt;"",$C781&gt;=INDEX(Matches!$F$2:$F$201,MATCH($A781&amp;"-4",Matches!$J$2:$J$201,0))),"",IF(AND(J781=INDEX(Matches!$G$2:$G$201,MATCH($A781&amp;"-4",Matches!$J$2:$J$201,0)),K781=INDEX(Matches!$H$2:$H$201,MATCH($A781&amp;"-4",Matches!$J$2:$J$201,0))),5,IF(SIGN(J781-K781)&lt;&gt;SIGN(INDEX(Matches!$G$2:$G$201,MATCH($A781&amp;"-4",Matches!$J$2:$J$201,0))-INDEX(Matches!$H$2:$H$201,MATCH($A781&amp;"-4",Matches!$J$2:$J$201,0))),0,IF(J781-K781=INDEX(Matches!$G$2:$G$201,MATCH($A781&amp;"-4",Matches!$J$2:$J$201,0))-INDEX(Matches!$H$2:$H$201,MATCH($A781&amp;"-4",Matches!$J$2:$J$201,0)),3,2))))),""))</f>
        <v/>
      </c>
      <c r="AB781" s="12" t="str">
        <f aca="false">IF(OR($B781="",L781="",M781=""),"",IFERROR(IF(OR(INDEX(Matches!$I$2:$I$201,MATCH($A781&amp;"-5",Matches!$J$2:$J$201,0))="Void",INDEX(Matches!$G$2:$G$201,MATCH($A781&amp;"-5",Matches!$J$2:$J$201,0))="",INDEX(Matches!$H$2:$H$201,MATCH($A781&amp;"-5",Matches!$J$2:$J$201,0))=""),"",IF(AND($C781&lt;&gt;"",INDEX(Matches!$F$2:$F$201,MATCH($A781&amp;"-5",Matches!$J$2:$J$201,0))&lt;&gt;"",$C781&gt;=INDEX(Matches!$F$2:$F$201,MATCH($A781&amp;"-5",Matches!$J$2:$J$201,0))),"",IF(AND(L781=INDEX(Matches!$G$2:$G$201,MATCH($A781&amp;"-5",Matches!$J$2:$J$201,0)),M781=INDEX(Matches!$H$2:$H$201,MATCH($A781&amp;"-5",Matches!$J$2:$J$201,0))),5,IF(SIGN(L781-M781)&lt;&gt;SIGN(INDEX(Matches!$G$2:$G$201,MATCH($A781&amp;"-5",Matches!$J$2:$J$201,0))-INDEX(Matches!$H$2:$H$201,MATCH($A781&amp;"-5",Matches!$J$2:$J$201,0))),0,IF(L781-M781=INDEX(Matches!$G$2:$G$201,MATCH($A781&amp;"-5",Matches!$J$2:$J$201,0))-INDEX(Matches!$H$2:$H$201,MATCH($A781&amp;"-5",Matches!$J$2:$J$201,0)),3,2))))),""))</f>
        <v/>
      </c>
      <c r="AC781" s="12" t="str">
        <f aca="false">IF(OR($B781="",N781="",O781=""),"",IFERROR(IF(OR(INDEX(Matches!$I$2:$I$201,MATCH($A781&amp;"-6",Matches!$J$2:$J$201,0))="Void",INDEX(Matches!$G$2:$G$201,MATCH($A781&amp;"-6",Matches!$J$2:$J$201,0))="",INDEX(Matches!$H$2:$H$201,MATCH($A781&amp;"-6",Matches!$J$2:$J$201,0))=""),"",IF(AND($C781&lt;&gt;"",INDEX(Matches!$F$2:$F$201,MATCH($A781&amp;"-6",Matches!$J$2:$J$201,0))&lt;&gt;"",$C781&gt;=INDEX(Matches!$F$2:$F$201,MATCH($A781&amp;"-6",Matches!$J$2:$J$201,0))),"",IF(AND(N781=INDEX(Matches!$G$2:$G$201,MATCH($A781&amp;"-6",Matches!$J$2:$J$201,0)),O781=INDEX(Matches!$H$2:$H$201,MATCH($A781&amp;"-6",Matches!$J$2:$J$201,0))),5,IF(SIGN(N781-O781)&lt;&gt;SIGN(INDEX(Matches!$G$2:$G$201,MATCH($A781&amp;"-6",Matches!$J$2:$J$201,0))-INDEX(Matches!$H$2:$H$201,MATCH($A781&amp;"-6",Matches!$J$2:$J$201,0))),0,IF(N781-O781=INDEX(Matches!$G$2:$G$201,MATCH($A781&amp;"-6",Matches!$J$2:$J$201,0))-INDEX(Matches!$H$2:$H$201,MATCH($A781&amp;"-6",Matches!$J$2:$J$201,0)),3,2))))),""))</f>
        <v/>
      </c>
      <c r="AD781" s="12" t="str">
        <f aca="false">IF(OR($B781="",P781="",Q781=""),"",IFERROR(IF(OR(INDEX(Matches!$I$2:$I$201,MATCH($A781&amp;"-7",Matches!$J$2:$J$201,0))="Void",INDEX(Matches!$G$2:$G$201,MATCH($A781&amp;"-7",Matches!$J$2:$J$201,0))="",INDEX(Matches!$H$2:$H$201,MATCH($A781&amp;"-7",Matches!$J$2:$J$201,0))=""),"",IF(AND($C781&lt;&gt;"",INDEX(Matches!$F$2:$F$201,MATCH($A781&amp;"-7",Matches!$J$2:$J$201,0))&lt;&gt;"",$C781&gt;=INDEX(Matches!$F$2:$F$201,MATCH($A781&amp;"-7",Matches!$J$2:$J$201,0))),"",IF(AND(P781=INDEX(Matches!$G$2:$G$201,MATCH($A781&amp;"-7",Matches!$J$2:$J$201,0)),Q781=INDEX(Matches!$H$2:$H$201,MATCH($A781&amp;"-7",Matches!$J$2:$J$201,0))),5,IF(SIGN(P781-Q781)&lt;&gt;SIGN(INDEX(Matches!$G$2:$G$201,MATCH($A781&amp;"-7",Matches!$J$2:$J$201,0))-INDEX(Matches!$H$2:$H$201,MATCH($A781&amp;"-7",Matches!$J$2:$J$201,0))),0,IF(P781-Q781=INDEX(Matches!$G$2:$G$201,MATCH($A781&amp;"-7",Matches!$J$2:$J$201,0))-INDEX(Matches!$H$2:$H$201,MATCH($A781&amp;"-7",Matches!$J$2:$J$201,0)),3,2))))),""))</f>
        <v/>
      </c>
      <c r="AE781" s="12" t="str">
        <f aca="false">IF(OR($B781="",R781="",S781=""),"",IFERROR(IF(OR(INDEX(Matches!$I$2:$I$201,MATCH($A781&amp;"-8",Matches!$J$2:$J$201,0))="Void",INDEX(Matches!$G$2:$G$201,MATCH($A781&amp;"-8",Matches!$J$2:$J$201,0))="",INDEX(Matches!$H$2:$H$201,MATCH($A781&amp;"-8",Matches!$J$2:$J$201,0))=""),"",IF(AND($C781&lt;&gt;"",INDEX(Matches!$F$2:$F$201,MATCH($A781&amp;"-8",Matches!$J$2:$J$201,0))&lt;&gt;"",$C781&gt;=INDEX(Matches!$F$2:$F$201,MATCH($A781&amp;"-8",Matches!$J$2:$J$201,0))),"",IF(AND(R781=INDEX(Matches!$G$2:$G$201,MATCH($A781&amp;"-8",Matches!$J$2:$J$201,0)),S781=INDEX(Matches!$H$2:$H$201,MATCH($A781&amp;"-8",Matches!$J$2:$J$201,0))),5,IF(SIGN(R781-S781)&lt;&gt;SIGN(INDEX(Matches!$G$2:$G$201,MATCH($A781&amp;"-8",Matches!$J$2:$J$201,0))-INDEX(Matches!$H$2:$H$201,MATCH($A781&amp;"-8",Matches!$J$2:$J$201,0))),0,IF(R781-S781=INDEX(Matches!$G$2:$G$201,MATCH($A781&amp;"-8",Matches!$J$2:$J$201,0))-INDEX(Matches!$H$2:$H$201,MATCH($A781&amp;"-8",Matches!$J$2:$J$201,0)),3,2))))),""))</f>
        <v/>
      </c>
      <c r="AF781" s="12" t="str">
        <f aca="false">IF(OR($B781="",T781="",U781=""),"",IFERROR(IF(OR(INDEX(Matches!$I$2:$I$201,MATCH($A781&amp;"-9",Matches!$J$2:$J$201,0))="Void",INDEX(Matches!$G$2:$G$201,MATCH($A781&amp;"-9",Matches!$J$2:$J$201,0))="",INDEX(Matches!$H$2:$H$201,MATCH($A781&amp;"-9",Matches!$J$2:$J$201,0))=""),"",IF(AND($C781&lt;&gt;"",INDEX(Matches!$F$2:$F$201,MATCH($A781&amp;"-9",Matches!$J$2:$J$201,0))&lt;&gt;"",$C781&gt;=INDEX(Matches!$F$2:$F$201,MATCH($A781&amp;"-9",Matches!$J$2:$J$201,0))),"",IF(AND(T781=INDEX(Matches!$G$2:$G$201,MATCH($A781&amp;"-9",Matches!$J$2:$J$201,0)),U781=INDEX(Matches!$H$2:$H$201,MATCH($A781&amp;"-9",Matches!$J$2:$J$201,0))),5,IF(SIGN(T781-U781)&lt;&gt;SIGN(INDEX(Matches!$G$2:$G$201,MATCH($A781&amp;"-9",Matches!$J$2:$J$201,0))-INDEX(Matches!$H$2:$H$201,MATCH($A781&amp;"-9",Matches!$J$2:$J$201,0))),0,IF(T781-U781=INDEX(Matches!$G$2:$G$201,MATCH($A781&amp;"-9",Matches!$J$2:$J$201,0))-INDEX(Matches!$H$2:$H$201,MATCH($A781&amp;"-9",Matches!$J$2:$J$201,0)),3,2))))),""))</f>
        <v/>
      </c>
      <c r="AG781" s="12" t="str">
        <f aca="false">IF(OR($B781="",V781="",W781=""),"",IFERROR(IF(OR(INDEX(Matches!$I$2:$I$201,MATCH($A781&amp;"-10",Matches!$J$2:$J$201,0))="Void",INDEX(Matches!$G$2:$G$201,MATCH($A781&amp;"-10",Matches!$J$2:$J$201,0))="",INDEX(Matches!$H$2:$H$201,MATCH($A781&amp;"-10",Matches!$J$2:$J$201,0))=""),"",IF(AND($C781&lt;&gt;"",INDEX(Matches!$F$2:$F$201,MATCH($A781&amp;"-10",Matches!$J$2:$J$201,0))&lt;&gt;"",$C781&gt;=INDEX(Matches!$F$2:$F$201,MATCH($A781&amp;"-10",Matches!$J$2:$J$201,0))),"",IF(AND(V781=INDEX(Matches!$G$2:$G$201,MATCH($A781&amp;"-10",Matches!$J$2:$J$201,0)),W781=INDEX(Matches!$H$2:$H$201,MATCH($A781&amp;"-10",Matches!$J$2:$J$201,0))),5,IF(SIGN(V781-W781)&lt;&gt;SIGN(INDEX(Matches!$G$2:$G$201,MATCH($A781&amp;"-10",Matches!$J$2:$J$201,0))-INDEX(Matches!$H$2:$H$201,MATCH($A781&amp;"-10",Matches!$J$2:$J$201,0))),0,IF(V781-W781=INDEX(Matches!$G$2:$G$201,MATCH($A781&amp;"-10",Matches!$J$2:$J$201,0))-INDEX(Matches!$H$2:$H$201,MATCH($A781&amp;"-10",Matches!$J$2:$J$201,0)),3,2))))),""))</f>
        <v/>
      </c>
      <c r="AH781" s="13" t="str">
        <f aca="false">IF($B781="","",SUM(X781:AG781))</f>
        <v/>
      </c>
      <c r="AI781" s="12" t="str">
        <f aca="false">IF($B781="","",COUNTIF(X781:AG781,5))</f>
        <v/>
      </c>
      <c r="AJ781" s="12" t="str">
        <f aca="false">IF($B781="","",COUNTIF(X781:AG781,"&gt;=2"))</f>
        <v/>
      </c>
      <c r="AK781" s="12" t="str">
        <f aca="false">IF($B781="","",COUNT(X781:AG781))</f>
        <v/>
      </c>
    </row>
    <row r="782" customFormat="false" ht="15" hidden="false" customHeight="false" outlineLevel="0" collapsed="false">
      <c r="A782" s="7"/>
      <c r="B782" s="7"/>
      <c r="C782" s="11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12" t="str">
        <f aca="false">IF(OR($B782="",D782="",E782=""),"",IFERROR(IF(OR(INDEX(Matches!$I$2:$I$201,MATCH($A782&amp;"-1",Matches!$J$2:$J$201,0))="Void",INDEX(Matches!$G$2:$G$201,MATCH($A782&amp;"-1",Matches!$J$2:$J$201,0))="",INDEX(Matches!$H$2:$H$201,MATCH($A782&amp;"-1",Matches!$J$2:$J$201,0))=""),"",IF(AND($C782&lt;&gt;"",INDEX(Matches!$F$2:$F$201,MATCH($A782&amp;"-1",Matches!$J$2:$J$201,0))&lt;&gt;"",$C782&gt;=INDEX(Matches!$F$2:$F$201,MATCH($A782&amp;"-1",Matches!$J$2:$J$201,0))),"",IF(AND(D782=INDEX(Matches!$G$2:$G$201,MATCH($A782&amp;"-1",Matches!$J$2:$J$201,0)),E782=INDEX(Matches!$H$2:$H$201,MATCH($A782&amp;"-1",Matches!$J$2:$J$201,0))),5,IF(SIGN(D782-E782)&lt;&gt;SIGN(INDEX(Matches!$G$2:$G$201,MATCH($A782&amp;"-1",Matches!$J$2:$J$201,0))-INDEX(Matches!$H$2:$H$201,MATCH($A782&amp;"-1",Matches!$J$2:$J$201,0))),0,IF(D782-E782=INDEX(Matches!$G$2:$G$201,MATCH($A782&amp;"-1",Matches!$J$2:$J$201,0))-INDEX(Matches!$H$2:$H$201,MATCH($A782&amp;"-1",Matches!$J$2:$J$201,0)),3,2))))),""))</f>
        <v/>
      </c>
      <c r="Y782" s="12" t="str">
        <f aca="false">IF(OR($B782="",F782="",G782=""),"",IFERROR(IF(OR(INDEX(Matches!$I$2:$I$201,MATCH($A782&amp;"-2",Matches!$J$2:$J$201,0))="Void",INDEX(Matches!$G$2:$G$201,MATCH($A782&amp;"-2",Matches!$J$2:$J$201,0))="",INDEX(Matches!$H$2:$H$201,MATCH($A782&amp;"-2",Matches!$J$2:$J$201,0))=""),"",IF(AND($C782&lt;&gt;"",INDEX(Matches!$F$2:$F$201,MATCH($A782&amp;"-2",Matches!$J$2:$J$201,0))&lt;&gt;"",$C782&gt;=INDEX(Matches!$F$2:$F$201,MATCH($A782&amp;"-2",Matches!$J$2:$J$201,0))),"",IF(AND(F782=INDEX(Matches!$G$2:$G$201,MATCH($A782&amp;"-2",Matches!$J$2:$J$201,0)),G782=INDEX(Matches!$H$2:$H$201,MATCH($A782&amp;"-2",Matches!$J$2:$J$201,0))),5,IF(SIGN(F782-G782)&lt;&gt;SIGN(INDEX(Matches!$G$2:$G$201,MATCH($A782&amp;"-2",Matches!$J$2:$J$201,0))-INDEX(Matches!$H$2:$H$201,MATCH($A782&amp;"-2",Matches!$J$2:$J$201,0))),0,IF(F782-G782=INDEX(Matches!$G$2:$G$201,MATCH($A782&amp;"-2",Matches!$J$2:$J$201,0))-INDEX(Matches!$H$2:$H$201,MATCH($A782&amp;"-2",Matches!$J$2:$J$201,0)),3,2))))),""))</f>
        <v/>
      </c>
      <c r="Z782" s="12" t="str">
        <f aca="false">IF(OR($B782="",H782="",I782=""),"",IFERROR(IF(OR(INDEX(Matches!$I$2:$I$201,MATCH($A782&amp;"-3",Matches!$J$2:$J$201,0))="Void",INDEX(Matches!$G$2:$G$201,MATCH($A782&amp;"-3",Matches!$J$2:$J$201,0))="",INDEX(Matches!$H$2:$H$201,MATCH($A782&amp;"-3",Matches!$J$2:$J$201,0))=""),"",IF(AND($C782&lt;&gt;"",INDEX(Matches!$F$2:$F$201,MATCH($A782&amp;"-3",Matches!$J$2:$J$201,0))&lt;&gt;"",$C782&gt;=INDEX(Matches!$F$2:$F$201,MATCH($A782&amp;"-3",Matches!$J$2:$J$201,0))),"",IF(AND(H782=INDEX(Matches!$G$2:$G$201,MATCH($A782&amp;"-3",Matches!$J$2:$J$201,0)),I782=INDEX(Matches!$H$2:$H$201,MATCH($A782&amp;"-3",Matches!$J$2:$J$201,0))),5,IF(SIGN(H782-I782)&lt;&gt;SIGN(INDEX(Matches!$G$2:$G$201,MATCH($A782&amp;"-3",Matches!$J$2:$J$201,0))-INDEX(Matches!$H$2:$H$201,MATCH($A782&amp;"-3",Matches!$J$2:$J$201,0))),0,IF(H782-I782=INDEX(Matches!$G$2:$G$201,MATCH($A782&amp;"-3",Matches!$J$2:$J$201,0))-INDEX(Matches!$H$2:$H$201,MATCH($A782&amp;"-3",Matches!$J$2:$J$201,0)),3,2))))),""))</f>
        <v/>
      </c>
      <c r="AA782" s="12" t="str">
        <f aca="false">IF(OR($B782="",J782="",K782=""),"",IFERROR(IF(OR(INDEX(Matches!$I$2:$I$201,MATCH($A782&amp;"-4",Matches!$J$2:$J$201,0))="Void",INDEX(Matches!$G$2:$G$201,MATCH($A782&amp;"-4",Matches!$J$2:$J$201,0))="",INDEX(Matches!$H$2:$H$201,MATCH($A782&amp;"-4",Matches!$J$2:$J$201,0))=""),"",IF(AND($C782&lt;&gt;"",INDEX(Matches!$F$2:$F$201,MATCH($A782&amp;"-4",Matches!$J$2:$J$201,0))&lt;&gt;"",$C782&gt;=INDEX(Matches!$F$2:$F$201,MATCH($A782&amp;"-4",Matches!$J$2:$J$201,0))),"",IF(AND(J782=INDEX(Matches!$G$2:$G$201,MATCH($A782&amp;"-4",Matches!$J$2:$J$201,0)),K782=INDEX(Matches!$H$2:$H$201,MATCH($A782&amp;"-4",Matches!$J$2:$J$201,0))),5,IF(SIGN(J782-K782)&lt;&gt;SIGN(INDEX(Matches!$G$2:$G$201,MATCH($A782&amp;"-4",Matches!$J$2:$J$201,0))-INDEX(Matches!$H$2:$H$201,MATCH($A782&amp;"-4",Matches!$J$2:$J$201,0))),0,IF(J782-K782=INDEX(Matches!$G$2:$G$201,MATCH($A782&amp;"-4",Matches!$J$2:$J$201,0))-INDEX(Matches!$H$2:$H$201,MATCH($A782&amp;"-4",Matches!$J$2:$J$201,0)),3,2))))),""))</f>
        <v/>
      </c>
      <c r="AB782" s="12" t="str">
        <f aca="false">IF(OR($B782="",L782="",M782=""),"",IFERROR(IF(OR(INDEX(Matches!$I$2:$I$201,MATCH($A782&amp;"-5",Matches!$J$2:$J$201,0))="Void",INDEX(Matches!$G$2:$G$201,MATCH($A782&amp;"-5",Matches!$J$2:$J$201,0))="",INDEX(Matches!$H$2:$H$201,MATCH($A782&amp;"-5",Matches!$J$2:$J$201,0))=""),"",IF(AND($C782&lt;&gt;"",INDEX(Matches!$F$2:$F$201,MATCH($A782&amp;"-5",Matches!$J$2:$J$201,0))&lt;&gt;"",$C782&gt;=INDEX(Matches!$F$2:$F$201,MATCH($A782&amp;"-5",Matches!$J$2:$J$201,0))),"",IF(AND(L782=INDEX(Matches!$G$2:$G$201,MATCH($A782&amp;"-5",Matches!$J$2:$J$201,0)),M782=INDEX(Matches!$H$2:$H$201,MATCH($A782&amp;"-5",Matches!$J$2:$J$201,0))),5,IF(SIGN(L782-M782)&lt;&gt;SIGN(INDEX(Matches!$G$2:$G$201,MATCH($A782&amp;"-5",Matches!$J$2:$J$201,0))-INDEX(Matches!$H$2:$H$201,MATCH($A782&amp;"-5",Matches!$J$2:$J$201,0))),0,IF(L782-M782=INDEX(Matches!$G$2:$G$201,MATCH($A782&amp;"-5",Matches!$J$2:$J$201,0))-INDEX(Matches!$H$2:$H$201,MATCH($A782&amp;"-5",Matches!$J$2:$J$201,0)),3,2))))),""))</f>
        <v/>
      </c>
      <c r="AC782" s="12" t="str">
        <f aca="false">IF(OR($B782="",N782="",O782=""),"",IFERROR(IF(OR(INDEX(Matches!$I$2:$I$201,MATCH($A782&amp;"-6",Matches!$J$2:$J$201,0))="Void",INDEX(Matches!$G$2:$G$201,MATCH($A782&amp;"-6",Matches!$J$2:$J$201,0))="",INDEX(Matches!$H$2:$H$201,MATCH($A782&amp;"-6",Matches!$J$2:$J$201,0))=""),"",IF(AND($C782&lt;&gt;"",INDEX(Matches!$F$2:$F$201,MATCH($A782&amp;"-6",Matches!$J$2:$J$201,0))&lt;&gt;"",$C782&gt;=INDEX(Matches!$F$2:$F$201,MATCH($A782&amp;"-6",Matches!$J$2:$J$201,0))),"",IF(AND(N782=INDEX(Matches!$G$2:$G$201,MATCH($A782&amp;"-6",Matches!$J$2:$J$201,0)),O782=INDEX(Matches!$H$2:$H$201,MATCH($A782&amp;"-6",Matches!$J$2:$J$201,0))),5,IF(SIGN(N782-O782)&lt;&gt;SIGN(INDEX(Matches!$G$2:$G$201,MATCH($A782&amp;"-6",Matches!$J$2:$J$201,0))-INDEX(Matches!$H$2:$H$201,MATCH($A782&amp;"-6",Matches!$J$2:$J$201,0))),0,IF(N782-O782=INDEX(Matches!$G$2:$G$201,MATCH($A782&amp;"-6",Matches!$J$2:$J$201,0))-INDEX(Matches!$H$2:$H$201,MATCH($A782&amp;"-6",Matches!$J$2:$J$201,0)),3,2))))),""))</f>
        <v/>
      </c>
      <c r="AD782" s="12" t="str">
        <f aca="false">IF(OR($B782="",P782="",Q782=""),"",IFERROR(IF(OR(INDEX(Matches!$I$2:$I$201,MATCH($A782&amp;"-7",Matches!$J$2:$J$201,0))="Void",INDEX(Matches!$G$2:$G$201,MATCH($A782&amp;"-7",Matches!$J$2:$J$201,0))="",INDEX(Matches!$H$2:$H$201,MATCH($A782&amp;"-7",Matches!$J$2:$J$201,0))=""),"",IF(AND($C782&lt;&gt;"",INDEX(Matches!$F$2:$F$201,MATCH($A782&amp;"-7",Matches!$J$2:$J$201,0))&lt;&gt;"",$C782&gt;=INDEX(Matches!$F$2:$F$201,MATCH($A782&amp;"-7",Matches!$J$2:$J$201,0))),"",IF(AND(P782=INDEX(Matches!$G$2:$G$201,MATCH($A782&amp;"-7",Matches!$J$2:$J$201,0)),Q782=INDEX(Matches!$H$2:$H$201,MATCH($A782&amp;"-7",Matches!$J$2:$J$201,0))),5,IF(SIGN(P782-Q782)&lt;&gt;SIGN(INDEX(Matches!$G$2:$G$201,MATCH($A782&amp;"-7",Matches!$J$2:$J$201,0))-INDEX(Matches!$H$2:$H$201,MATCH($A782&amp;"-7",Matches!$J$2:$J$201,0))),0,IF(P782-Q782=INDEX(Matches!$G$2:$G$201,MATCH($A782&amp;"-7",Matches!$J$2:$J$201,0))-INDEX(Matches!$H$2:$H$201,MATCH($A782&amp;"-7",Matches!$J$2:$J$201,0)),3,2))))),""))</f>
        <v/>
      </c>
      <c r="AE782" s="12" t="str">
        <f aca="false">IF(OR($B782="",R782="",S782=""),"",IFERROR(IF(OR(INDEX(Matches!$I$2:$I$201,MATCH($A782&amp;"-8",Matches!$J$2:$J$201,0))="Void",INDEX(Matches!$G$2:$G$201,MATCH($A782&amp;"-8",Matches!$J$2:$J$201,0))="",INDEX(Matches!$H$2:$H$201,MATCH($A782&amp;"-8",Matches!$J$2:$J$201,0))=""),"",IF(AND($C782&lt;&gt;"",INDEX(Matches!$F$2:$F$201,MATCH($A782&amp;"-8",Matches!$J$2:$J$201,0))&lt;&gt;"",$C782&gt;=INDEX(Matches!$F$2:$F$201,MATCH($A782&amp;"-8",Matches!$J$2:$J$201,0))),"",IF(AND(R782=INDEX(Matches!$G$2:$G$201,MATCH($A782&amp;"-8",Matches!$J$2:$J$201,0)),S782=INDEX(Matches!$H$2:$H$201,MATCH($A782&amp;"-8",Matches!$J$2:$J$201,0))),5,IF(SIGN(R782-S782)&lt;&gt;SIGN(INDEX(Matches!$G$2:$G$201,MATCH($A782&amp;"-8",Matches!$J$2:$J$201,0))-INDEX(Matches!$H$2:$H$201,MATCH($A782&amp;"-8",Matches!$J$2:$J$201,0))),0,IF(R782-S782=INDEX(Matches!$G$2:$G$201,MATCH($A782&amp;"-8",Matches!$J$2:$J$201,0))-INDEX(Matches!$H$2:$H$201,MATCH($A782&amp;"-8",Matches!$J$2:$J$201,0)),3,2))))),""))</f>
        <v/>
      </c>
      <c r="AF782" s="12" t="str">
        <f aca="false">IF(OR($B782="",T782="",U782=""),"",IFERROR(IF(OR(INDEX(Matches!$I$2:$I$201,MATCH($A782&amp;"-9",Matches!$J$2:$J$201,0))="Void",INDEX(Matches!$G$2:$G$201,MATCH($A782&amp;"-9",Matches!$J$2:$J$201,0))="",INDEX(Matches!$H$2:$H$201,MATCH($A782&amp;"-9",Matches!$J$2:$J$201,0))=""),"",IF(AND($C782&lt;&gt;"",INDEX(Matches!$F$2:$F$201,MATCH($A782&amp;"-9",Matches!$J$2:$J$201,0))&lt;&gt;"",$C782&gt;=INDEX(Matches!$F$2:$F$201,MATCH($A782&amp;"-9",Matches!$J$2:$J$201,0))),"",IF(AND(T782=INDEX(Matches!$G$2:$G$201,MATCH($A782&amp;"-9",Matches!$J$2:$J$201,0)),U782=INDEX(Matches!$H$2:$H$201,MATCH($A782&amp;"-9",Matches!$J$2:$J$201,0))),5,IF(SIGN(T782-U782)&lt;&gt;SIGN(INDEX(Matches!$G$2:$G$201,MATCH($A782&amp;"-9",Matches!$J$2:$J$201,0))-INDEX(Matches!$H$2:$H$201,MATCH($A782&amp;"-9",Matches!$J$2:$J$201,0))),0,IF(T782-U782=INDEX(Matches!$G$2:$G$201,MATCH($A782&amp;"-9",Matches!$J$2:$J$201,0))-INDEX(Matches!$H$2:$H$201,MATCH($A782&amp;"-9",Matches!$J$2:$J$201,0)),3,2))))),""))</f>
        <v/>
      </c>
      <c r="AG782" s="12" t="str">
        <f aca="false">IF(OR($B782="",V782="",W782=""),"",IFERROR(IF(OR(INDEX(Matches!$I$2:$I$201,MATCH($A782&amp;"-10",Matches!$J$2:$J$201,0))="Void",INDEX(Matches!$G$2:$G$201,MATCH($A782&amp;"-10",Matches!$J$2:$J$201,0))="",INDEX(Matches!$H$2:$H$201,MATCH($A782&amp;"-10",Matches!$J$2:$J$201,0))=""),"",IF(AND($C782&lt;&gt;"",INDEX(Matches!$F$2:$F$201,MATCH($A782&amp;"-10",Matches!$J$2:$J$201,0))&lt;&gt;"",$C782&gt;=INDEX(Matches!$F$2:$F$201,MATCH($A782&amp;"-10",Matches!$J$2:$J$201,0))),"",IF(AND(V782=INDEX(Matches!$G$2:$G$201,MATCH($A782&amp;"-10",Matches!$J$2:$J$201,0)),W782=INDEX(Matches!$H$2:$H$201,MATCH($A782&amp;"-10",Matches!$J$2:$J$201,0))),5,IF(SIGN(V782-W782)&lt;&gt;SIGN(INDEX(Matches!$G$2:$G$201,MATCH($A782&amp;"-10",Matches!$J$2:$J$201,0))-INDEX(Matches!$H$2:$H$201,MATCH($A782&amp;"-10",Matches!$J$2:$J$201,0))),0,IF(V782-W782=INDEX(Matches!$G$2:$G$201,MATCH($A782&amp;"-10",Matches!$J$2:$J$201,0))-INDEX(Matches!$H$2:$H$201,MATCH($A782&amp;"-10",Matches!$J$2:$J$201,0)),3,2))))),""))</f>
        <v/>
      </c>
      <c r="AH782" s="13" t="str">
        <f aca="false">IF($B782="","",SUM(X782:AG782))</f>
        <v/>
      </c>
      <c r="AI782" s="12" t="str">
        <f aca="false">IF($B782="","",COUNTIF(X782:AG782,5))</f>
        <v/>
      </c>
      <c r="AJ782" s="12" t="str">
        <f aca="false">IF($B782="","",COUNTIF(X782:AG782,"&gt;=2"))</f>
        <v/>
      </c>
      <c r="AK782" s="12" t="str">
        <f aca="false">IF($B782="","",COUNT(X782:AG782))</f>
        <v/>
      </c>
    </row>
    <row r="783" customFormat="false" ht="15" hidden="false" customHeight="false" outlineLevel="0" collapsed="false">
      <c r="A783" s="7"/>
      <c r="B783" s="7"/>
      <c r="C783" s="11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12" t="str">
        <f aca="false">IF(OR($B783="",D783="",E783=""),"",IFERROR(IF(OR(INDEX(Matches!$I$2:$I$201,MATCH($A783&amp;"-1",Matches!$J$2:$J$201,0))="Void",INDEX(Matches!$G$2:$G$201,MATCH($A783&amp;"-1",Matches!$J$2:$J$201,0))="",INDEX(Matches!$H$2:$H$201,MATCH($A783&amp;"-1",Matches!$J$2:$J$201,0))=""),"",IF(AND($C783&lt;&gt;"",INDEX(Matches!$F$2:$F$201,MATCH($A783&amp;"-1",Matches!$J$2:$J$201,0))&lt;&gt;"",$C783&gt;=INDEX(Matches!$F$2:$F$201,MATCH($A783&amp;"-1",Matches!$J$2:$J$201,0))),"",IF(AND(D783=INDEX(Matches!$G$2:$G$201,MATCH($A783&amp;"-1",Matches!$J$2:$J$201,0)),E783=INDEX(Matches!$H$2:$H$201,MATCH($A783&amp;"-1",Matches!$J$2:$J$201,0))),5,IF(SIGN(D783-E783)&lt;&gt;SIGN(INDEX(Matches!$G$2:$G$201,MATCH($A783&amp;"-1",Matches!$J$2:$J$201,0))-INDEX(Matches!$H$2:$H$201,MATCH($A783&amp;"-1",Matches!$J$2:$J$201,0))),0,IF(D783-E783=INDEX(Matches!$G$2:$G$201,MATCH($A783&amp;"-1",Matches!$J$2:$J$201,0))-INDEX(Matches!$H$2:$H$201,MATCH($A783&amp;"-1",Matches!$J$2:$J$201,0)),3,2))))),""))</f>
        <v/>
      </c>
      <c r="Y783" s="12" t="str">
        <f aca="false">IF(OR($B783="",F783="",G783=""),"",IFERROR(IF(OR(INDEX(Matches!$I$2:$I$201,MATCH($A783&amp;"-2",Matches!$J$2:$J$201,0))="Void",INDEX(Matches!$G$2:$G$201,MATCH($A783&amp;"-2",Matches!$J$2:$J$201,0))="",INDEX(Matches!$H$2:$H$201,MATCH($A783&amp;"-2",Matches!$J$2:$J$201,0))=""),"",IF(AND($C783&lt;&gt;"",INDEX(Matches!$F$2:$F$201,MATCH($A783&amp;"-2",Matches!$J$2:$J$201,0))&lt;&gt;"",$C783&gt;=INDEX(Matches!$F$2:$F$201,MATCH($A783&amp;"-2",Matches!$J$2:$J$201,0))),"",IF(AND(F783=INDEX(Matches!$G$2:$G$201,MATCH($A783&amp;"-2",Matches!$J$2:$J$201,0)),G783=INDEX(Matches!$H$2:$H$201,MATCH($A783&amp;"-2",Matches!$J$2:$J$201,0))),5,IF(SIGN(F783-G783)&lt;&gt;SIGN(INDEX(Matches!$G$2:$G$201,MATCH($A783&amp;"-2",Matches!$J$2:$J$201,0))-INDEX(Matches!$H$2:$H$201,MATCH($A783&amp;"-2",Matches!$J$2:$J$201,0))),0,IF(F783-G783=INDEX(Matches!$G$2:$G$201,MATCH($A783&amp;"-2",Matches!$J$2:$J$201,0))-INDEX(Matches!$H$2:$H$201,MATCH($A783&amp;"-2",Matches!$J$2:$J$201,0)),3,2))))),""))</f>
        <v/>
      </c>
      <c r="Z783" s="12" t="str">
        <f aca="false">IF(OR($B783="",H783="",I783=""),"",IFERROR(IF(OR(INDEX(Matches!$I$2:$I$201,MATCH($A783&amp;"-3",Matches!$J$2:$J$201,0))="Void",INDEX(Matches!$G$2:$G$201,MATCH($A783&amp;"-3",Matches!$J$2:$J$201,0))="",INDEX(Matches!$H$2:$H$201,MATCH($A783&amp;"-3",Matches!$J$2:$J$201,0))=""),"",IF(AND($C783&lt;&gt;"",INDEX(Matches!$F$2:$F$201,MATCH($A783&amp;"-3",Matches!$J$2:$J$201,0))&lt;&gt;"",$C783&gt;=INDEX(Matches!$F$2:$F$201,MATCH($A783&amp;"-3",Matches!$J$2:$J$201,0))),"",IF(AND(H783=INDEX(Matches!$G$2:$G$201,MATCH($A783&amp;"-3",Matches!$J$2:$J$201,0)),I783=INDEX(Matches!$H$2:$H$201,MATCH($A783&amp;"-3",Matches!$J$2:$J$201,0))),5,IF(SIGN(H783-I783)&lt;&gt;SIGN(INDEX(Matches!$G$2:$G$201,MATCH($A783&amp;"-3",Matches!$J$2:$J$201,0))-INDEX(Matches!$H$2:$H$201,MATCH($A783&amp;"-3",Matches!$J$2:$J$201,0))),0,IF(H783-I783=INDEX(Matches!$G$2:$G$201,MATCH($A783&amp;"-3",Matches!$J$2:$J$201,0))-INDEX(Matches!$H$2:$H$201,MATCH($A783&amp;"-3",Matches!$J$2:$J$201,0)),3,2))))),""))</f>
        <v/>
      </c>
      <c r="AA783" s="12" t="str">
        <f aca="false">IF(OR($B783="",J783="",K783=""),"",IFERROR(IF(OR(INDEX(Matches!$I$2:$I$201,MATCH($A783&amp;"-4",Matches!$J$2:$J$201,0))="Void",INDEX(Matches!$G$2:$G$201,MATCH($A783&amp;"-4",Matches!$J$2:$J$201,0))="",INDEX(Matches!$H$2:$H$201,MATCH($A783&amp;"-4",Matches!$J$2:$J$201,0))=""),"",IF(AND($C783&lt;&gt;"",INDEX(Matches!$F$2:$F$201,MATCH($A783&amp;"-4",Matches!$J$2:$J$201,0))&lt;&gt;"",$C783&gt;=INDEX(Matches!$F$2:$F$201,MATCH($A783&amp;"-4",Matches!$J$2:$J$201,0))),"",IF(AND(J783=INDEX(Matches!$G$2:$G$201,MATCH($A783&amp;"-4",Matches!$J$2:$J$201,0)),K783=INDEX(Matches!$H$2:$H$201,MATCH($A783&amp;"-4",Matches!$J$2:$J$201,0))),5,IF(SIGN(J783-K783)&lt;&gt;SIGN(INDEX(Matches!$G$2:$G$201,MATCH($A783&amp;"-4",Matches!$J$2:$J$201,0))-INDEX(Matches!$H$2:$H$201,MATCH($A783&amp;"-4",Matches!$J$2:$J$201,0))),0,IF(J783-K783=INDEX(Matches!$G$2:$G$201,MATCH($A783&amp;"-4",Matches!$J$2:$J$201,0))-INDEX(Matches!$H$2:$H$201,MATCH($A783&amp;"-4",Matches!$J$2:$J$201,0)),3,2))))),""))</f>
        <v/>
      </c>
      <c r="AB783" s="12" t="str">
        <f aca="false">IF(OR($B783="",L783="",M783=""),"",IFERROR(IF(OR(INDEX(Matches!$I$2:$I$201,MATCH($A783&amp;"-5",Matches!$J$2:$J$201,0))="Void",INDEX(Matches!$G$2:$G$201,MATCH($A783&amp;"-5",Matches!$J$2:$J$201,0))="",INDEX(Matches!$H$2:$H$201,MATCH($A783&amp;"-5",Matches!$J$2:$J$201,0))=""),"",IF(AND($C783&lt;&gt;"",INDEX(Matches!$F$2:$F$201,MATCH($A783&amp;"-5",Matches!$J$2:$J$201,0))&lt;&gt;"",$C783&gt;=INDEX(Matches!$F$2:$F$201,MATCH($A783&amp;"-5",Matches!$J$2:$J$201,0))),"",IF(AND(L783=INDEX(Matches!$G$2:$G$201,MATCH($A783&amp;"-5",Matches!$J$2:$J$201,0)),M783=INDEX(Matches!$H$2:$H$201,MATCH($A783&amp;"-5",Matches!$J$2:$J$201,0))),5,IF(SIGN(L783-M783)&lt;&gt;SIGN(INDEX(Matches!$G$2:$G$201,MATCH($A783&amp;"-5",Matches!$J$2:$J$201,0))-INDEX(Matches!$H$2:$H$201,MATCH($A783&amp;"-5",Matches!$J$2:$J$201,0))),0,IF(L783-M783=INDEX(Matches!$G$2:$G$201,MATCH($A783&amp;"-5",Matches!$J$2:$J$201,0))-INDEX(Matches!$H$2:$H$201,MATCH($A783&amp;"-5",Matches!$J$2:$J$201,0)),3,2))))),""))</f>
        <v/>
      </c>
      <c r="AC783" s="12" t="str">
        <f aca="false">IF(OR($B783="",N783="",O783=""),"",IFERROR(IF(OR(INDEX(Matches!$I$2:$I$201,MATCH($A783&amp;"-6",Matches!$J$2:$J$201,0))="Void",INDEX(Matches!$G$2:$G$201,MATCH($A783&amp;"-6",Matches!$J$2:$J$201,0))="",INDEX(Matches!$H$2:$H$201,MATCH($A783&amp;"-6",Matches!$J$2:$J$201,0))=""),"",IF(AND($C783&lt;&gt;"",INDEX(Matches!$F$2:$F$201,MATCH($A783&amp;"-6",Matches!$J$2:$J$201,0))&lt;&gt;"",$C783&gt;=INDEX(Matches!$F$2:$F$201,MATCH($A783&amp;"-6",Matches!$J$2:$J$201,0))),"",IF(AND(N783=INDEX(Matches!$G$2:$G$201,MATCH($A783&amp;"-6",Matches!$J$2:$J$201,0)),O783=INDEX(Matches!$H$2:$H$201,MATCH($A783&amp;"-6",Matches!$J$2:$J$201,0))),5,IF(SIGN(N783-O783)&lt;&gt;SIGN(INDEX(Matches!$G$2:$G$201,MATCH($A783&amp;"-6",Matches!$J$2:$J$201,0))-INDEX(Matches!$H$2:$H$201,MATCH($A783&amp;"-6",Matches!$J$2:$J$201,0))),0,IF(N783-O783=INDEX(Matches!$G$2:$G$201,MATCH($A783&amp;"-6",Matches!$J$2:$J$201,0))-INDEX(Matches!$H$2:$H$201,MATCH($A783&amp;"-6",Matches!$J$2:$J$201,0)),3,2))))),""))</f>
        <v/>
      </c>
      <c r="AD783" s="12" t="str">
        <f aca="false">IF(OR($B783="",P783="",Q783=""),"",IFERROR(IF(OR(INDEX(Matches!$I$2:$I$201,MATCH($A783&amp;"-7",Matches!$J$2:$J$201,0))="Void",INDEX(Matches!$G$2:$G$201,MATCH($A783&amp;"-7",Matches!$J$2:$J$201,0))="",INDEX(Matches!$H$2:$H$201,MATCH($A783&amp;"-7",Matches!$J$2:$J$201,0))=""),"",IF(AND($C783&lt;&gt;"",INDEX(Matches!$F$2:$F$201,MATCH($A783&amp;"-7",Matches!$J$2:$J$201,0))&lt;&gt;"",$C783&gt;=INDEX(Matches!$F$2:$F$201,MATCH($A783&amp;"-7",Matches!$J$2:$J$201,0))),"",IF(AND(P783=INDEX(Matches!$G$2:$G$201,MATCH($A783&amp;"-7",Matches!$J$2:$J$201,0)),Q783=INDEX(Matches!$H$2:$H$201,MATCH($A783&amp;"-7",Matches!$J$2:$J$201,0))),5,IF(SIGN(P783-Q783)&lt;&gt;SIGN(INDEX(Matches!$G$2:$G$201,MATCH($A783&amp;"-7",Matches!$J$2:$J$201,0))-INDEX(Matches!$H$2:$H$201,MATCH($A783&amp;"-7",Matches!$J$2:$J$201,0))),0,IF(P783-Q783=INDEX(Matches!$G$2:$G$201,MATCH($A783&amp;"-7",Matches!$J$2:$J$201,0))-INDEX(Matches!$H$2:$H$201,MATCH($A783&amp;"-7",Matches!$J$2:$J$201,0)),3,2))))),""))</f>
        <v/>
      </c>
      <c r="AE783" s="12" t="str">
        <f aca="false">IF(OR($B783="",R783="",S783=""),"",IFERROR(IF(OR(INDEX(Matches!$I$2:$I$201,MATCH($A783&amp;"-8",Matches!$J$2:$J$201,0))="Void",INDEX(Matches!$G$2:$G$201,MATCH($A783&amp;"-8",Matches!$J$2:$J$201,0))="",INDEX(Matches!$H$2:$H$201,MATCH($A783&amp;"-8",Matches!$J$2:$J$201,0))=""),"",IF(AND($C783&lt;&gt;"",INDEX(Matches!$F$2:$F$201,MATCH($A783&amp;"-8",Matches!$J$2:$J$201,0))&lt;&gt;"",$C783&gt;=INDEX(Matches!$F$2:$F$201,MATCH($A783&amp;"-8",Matches!$J$2:$J$201,0))),"",IF(AND(R783=INDEX(Matches!$G$2:$G$201,MATCH($A783&amp;"-8",Matches!$J$2:$J$201,0)),S783=INDEX(Matches!$H$2:$H$201,MATCH($A783&amp;"-8",Matches!$J$2:$J$201,0))),5,IF(SIGN(R783-S783)&lt;&gt;SIGN(INDEX(Matches!$G$2:$G$201,MATCH($A783&amp;"-8",Matches!$J$2:$J$201,0))-INDEX(Matches!$H$2:$H$201,MATCH($A783&amp;"-8",Matches!$J$2:$J$201,0))),0,IF(R783-S783=INDEX(Matches!$G$2:$G$201,MATCH($A783&amp;"-8",Matches!$J$2:$J$201,0))-INDEX(Matches!$H$2:$H$201,MATCH($A783&amp;"-8",Matches!$J$2:$J$201,0)),3,2))))),""))</f>
        <v/>
      </c>
      <c r="AF783" s="12" t="str">
        <f aca="false">IF(OR($B783="",T783="",U783=""),"",IFERROR(IF(OR(INDEX(Matches!$I$2:$I$201,MATCH($A783&amp;"-9",Matches!$J$2:$J$201,0))="Void",INDEX(Matches!$G$2:$G$201,MATCH($A783&amp;"-9",Matches!$J$2:$J$201,0))="",INDEX(Matches!$H$2:$H$201,MATCH($A783&amp;"-9",Matches!$J$2:$J$201,0))=""),"",IF(AND($C783&lt;&gt;"",INDEX(Matches!$F$2:$F$201,MATCH($A783&amp;"-9",Matches!$J$2:$J$201,0))&lt;&gt;"",$C783&gt;=INDEX(Matches!$F$2:$F$201,MATCH($A783&amp;"-9",Matches!$J$2:$J$201,0))),"",IF(AND(T783=INDEX(Matches!$G$2:$G$201,MATCH($A783&amp;"-9",Matches!$J$2:$J$201,0)),U783=INDEX(Matches!$H$2:$H$201,MATCH($A783&amp;"-9",Matches!$J$2:$J$201,0))),5,IF(SIGN(T783-U783)&lt;&gt;SIGN(INDEX(Matches!$G$2:$G$201,MATCH($A783&amp;"-9",Matches!$J$2:$J$201,0))-INDEX(Matches!$H$2:$H$201,MATCH($A783&amp;"-9",Matches!$J$2:$J$201,0))),0,IF(T783-U783=INDEX(Matches!$G$2:$G$201,MATCH($A783&amp;"-9",Matches!$J$2:$J$201,0))-INDEX(Matches!$H$2:$H$201,MATCH($A783&amp;"-9",Matches!$J$2:$J$201,0)),3,2))))),""))</f>
        <v/>
      </c>
      <c r="AG783" s="12" t="str">
        <f aca="false">IF(OR($B783="",V783="",W783=""),"",IFERROR(IF(OR(INDEX(Matches!$I$2:$I$201,MATCH($A783&amp;"-10",Matches!$J$2:$J$201,0))="Void",INDEX(Matches!$G$2:$G$201,MATCH($A783&amp;"-10",Matches!$J$2:$J$201,0))="",INDEX(Matches!$H$2:$H$201,MATCH($A783&amp;"-10",Matches!$J$2:$J$201,0))=""),"",IF(AND($C783&lt;&gt;"",INDEX(Matches!$F$2:$F$201,MATCH($A783&amp;"-10",Matches!$J$2:$J$201,0))&lt;&gt;"",$C783&gt;=INDEX(Matches!$F$2:$F$201,MATCH($A783&amp;"-10",Matches!$J$2:$J$201,0))),"",IF(AND(V783=INDEX(Matches!$G$2:$G$201,MATCH($A783&amp;"-10",Matches!$J$2:$J$201,0)),W783=INDEX(Matches!$H$2:$H$201,MATCH($A783&amp;"-10",Matches!$J$2:$J$201,0))),5,IF(SIGN(V783-W783)&lt;&gt;SIGN(INDEX(Matches!$G$2:$G$201,MATCH($A783&amp;"-10",Matches!$J$2:$J$201,0))-INDEX(Matches!$H$2:$H$201,MATCH($A783&amp;"-10",Matches!$J$2:$J$201,0))),0,IF(V783-W783=INDEX(Matches!$G$2:$G$201,MATCH($A783&amp;"-10",Matches!$J$2:$J$201,0))-INDEX(Matches!$H$2:$H$201,MATCH($A783&amp;"-10",Matches!$J$2:$J$201,0)),3,2))))),""))</f>
        <v/>
      </c>
      <c r="AH783" s="13" t="str">
        <f aca="false">IF($B783="","",SUM(X783:AG783))</f>
        <v/>
      </c>
      <c r="AI783" s="12" t="str">
        <f aca="false">IF($B783="","",COUNTIF(X783:AG783,5))</f>
        <v/>
      </c>
      <c r="AJ783" s="12" t="str">
        <f aca="false">IF($B783="","",COUNTIF(X783:AG783,"&gt;=2"))</f>
        <v/>
      </c>
      <c r="AK783" s="12" t="str">
        <f aca="false">IF($B783="","",COUNT(X783:AG783))</f>
        <v/>
      </c>
    </row>
    <row r="784" customFormat="false" ht="15" hidden="false" customHeight="false" outlineLevel="0" collapsed="false">
      <c r="A784" s="7"/>
      <c r="B784" s="7"/>
      <c r="C784" s="11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12" t="str">
        <f aca="false">IF(OR($B784="",D784="",E784=""),"",IFERROR(IF(OR(INDEX(Matches!$I$2:$I$201,MATCH($A784&amp;"-1",Matches!$J$2:$J$201,0))="Void",INDEX(Matches!$G$2:$G$201,MATCH($A784&amp;"-1",Matches!$J$2:$J$201,0))="",INDEX(Matches!$H$2:$H$201,MATCH($A784&amp;"-1",Matches!$J$2:$J$201,0))=""),"",IF(AND($C784&lt;&gt;"",INDEX(Matches!$F$2:$F$201,MATCH($A784&amp;"-1",Matches!$J$2:$J$201,0))&lt;&gt;"",$C784&gt;=INDEX(Matches!$F$2:$F$201,MATCH($A784&amp;"-1",Matches!$J$2:$J$201,0))),"",IF(AND(D784=INDEX(Matches!$G$2:$G$201,MATCH($A784&amp;"-1",Matches!$J$2:$J$201,0)),E784=INDEX(Matches!$H$2:$H$201,MATCH($A784&amp;"-1",Matches!$J$2:$J$201,0))),5,IF(SIGN(D784-E784)&lt;&gt;SIGN(INDEX(Matches!$G$2:$G$201,MATCH($A784&amp;"-1",Matches!$J$2:$J$201,0))-INDEX(Matches!$H$2:$H$201,MATCH($A784&amp;"-1",Matches!$J$2:$J$201,0))),0,IF(D784-E784=INDEX(Matches!$G$2:$G$201,MATCH($A784&amp;"-1",Matches!$J$2:$J$201,0))-INDEX(Matches!$H$2:$H$201,MATCH($A784&amp;"-1",Matches!$J$2:$J$201,0)),3,2))))),""))</f>
        <v/>
      </c>
      <c r="Y784" s="12" t="str">
        <f aca="false">IF(OR($B784="",F784="",G784=""),"",IFERROR(IF(OR(INDEX(Matches!$I$2:$I$201,MATCH($A784&amp;"-2",Matches!$J$2:$J$201,0))="Void",INDEX(Matches!$G$2:$G$201,MATCH($A784&amp;"-2",Matches!$J$2:$J$201,0))="",INDEX(Matches!$H$2:$H$201,MATCH($A784&amp;"-2",Matches!$J$2:$J$201,0))=""),"",IF(AND($C784&lt;&gt;"",INDEX(Matches!$F$2:$F$201,MATCH($A784&amp;"-2",Matches!$J$2:$J$201,0))&lt;&gt;"",$C784&gt;=INDEX(Matches!$F$2:$F$201,MATCH($A784&amp;"-2",Matches!$J$2:$J$201,0))),"",IF(AND(F784=INDEX(Matches!$G$2:$G$201,MATCH($A784&amp;"-2",Matches!$J$2:$J$201,0)),G784=INDEX(Matches!$H$2:$H$201,MATCH($A784&amp;"-2",Matches!$J$2:$J$201,0))),5,IF(SIGN(F784-G784)&lt;&gt;SIGN(INDEX(Matches!$G$2:$G$201,MATCH($A784&amp;"-2",Matches!$J$2:$J$201,0))-INDEX(Matches!$H$2:$H$201,MATCH($A784&amp;"-2",Matches!$J$2:$J$201,0))),0,IF(F784-G784=INDEX(Matches!$G$2:$G$201,MATCH($A784&amp;"-2",Matches!$J$2:$J$201,0))-INDEX(Matches!$H$2:$H$201,MATCH($A784&amp;"-2",Matches!$J$2:$J$201,0)),3,2))))),""))</f>
        <v/>
      </c>
      <c r="Z784" s="12" t="str">
        <f aca="false">IF(OR($B784="",H784="",I784=""),"",IFERROR(IF(OR(INDEX(Matches!$I$2:$I$201,MATCH($A784&amp;"-3",Matches!$J$2:$J$201,0))="Void",INDEX(Matches!$G$2:$G$201,MATCH($A784&amp;"-3",Matches!$J$2:$J$201,0))="",INDEX(Matches!$H$2:$H$201,MATCH($A784&amp;"-3",Matches!$J$2:$J$201,0))=""),"",IF(AND($C784&lt;&gt;"",INDEX(Matches!$F$2:$F$201,MATCH($A784&amp;"-3",Matches!$J$2:$J$201,0))&lt;&gt;"",$C784&gt;=INDEX(Matches!$F$2:$F$201,MATCH($A784&amp;"-3",Matches!$J$2:$J$201,0))),"",IF(AND(H784=INDEX(Matches!$G$2:$G$201,MATCH($A784&amp;"-3",Matches!$J$2:$J$201,0)),I784=INDEX(Matches!$H$2:$H$201,MATCH($A784&amp;"-3",Matches!$J$2:$J$201,0))),5,IF(SIGN(H784-I784)&lt;&gt;SIGN(INDEX(Matches!$G$2:$G$201,MATCH($A784&amp;"-3",Matches!$J$2:$J$201,0))-INDEX(Matches!$H$2:$H$201,MATCH($A784&amp;"-3",Matches!$J$2:$J$201,0))),0,IF(H784-I784=INDEX(Matches!$G$2:$G$201,MATCH($A784&amp;"-3",Matches!$J$2:$J$201,0))-INDEX(Matches!$H$2:$H$201,MATCH($A784&amp;"-3",Matches!$J$2:$J$201,0)),3,2))))),""))</f>
        <v/>
      </c>
      <c r="AA784" s="12" t="str">
        <f aca="false">IF(OR($B784="",J784="",K784=""),"",IFERROR(IF(OR(INDEX(Matches!$I$2:$I$201,MATCH($A784&amp;"-4",Matches!$J$2:$J$201,0))="Void",INDEX(Matches!$G$2:$G$201,MATCH($A784&amp;"-4",Matches!$J$2:$J$201,0))="",INDEX(Matches!$H$2:$H$201,MATCH($A784&amp;"-4",Matches!$J$2:$J$201,0))=""),"",IF(AND($C784&lt;&gt;"",INDEX(Matches!$F$2:$F$201,MATCH($A784&amp;"-4",Matches!$J$2:$J$201,0))&lt;&gt;"",$C784&gt;=INDEX(Matches!$F$2:$F$201,MATCH($A784&amp;"-4",Matches!$J$2:$J$201,0))),"",IF(AND(J784=INDEX(Matches!$G$2:$G$201,MATCH($A784&amp;"-4",Matches!$J$2:$J$201,0)),K784=INDEX(Matches!$H$2:$H$201,MATCH($A784&amp;"-4",Matches!$J$2:$J$201,0))),5,IF(SIGN(J784-K784)&lt;&gt;SIGN(INDEX(Matches!$G$2:$G$201,MATCH($A784&amp;"-4",Matches!$J$2:$J$201,0))-INDEX(Matches!$H$2:$H$201,MATCH($A784&amp;"-4",Matches!$J$2:$J$201,0))),0,IF(J784-K784=INDEX(Matches!$G$2:$G$201,MATCH($A784&amp;"-4",Matches!$J$2:$J$201,0))-INDEX(Matches!$H$2:$H$201,MATCH($A784&amp;"-4",Matches!$J$2:$J$201,0)),3,2))))),""))</f>
        <v/>
      </c>
      <c r="AB784" s="12" t="str">
        <f aca="false">IF(OR($B784="",L784="",M784=""),"",IFERROR(IF(OR(INDEX(Matches!$I$2:$I$201,MATCH($A784&amp;"-5",Matches!$J$2:$J$201,0))="Void",INDEX(Matches!$G$2:$G$201,MATCH($A784&amp;"-5",Matches!$J$2:$J$201,0))="",INDEX(Matches!$H$2:$H$201,MATCH($A784&amp;"-5",Matches!$J$2:$J$201,0))=""),"",IF(AND($C784&lt;&gt;"",INDEX(Matches!$F$2:$F$201,MATCH($A784&amp;"-5",Matches!$J$2:$J$201,0))&lt;&gt;"",$C784&gt;=INDEX(Matches!$F$2:$F$201,MATCH($A784&amp;"-5",Matches!$J$2:$J$201,0))),"",IF(AND(L784=INDEX(Matches!$G$2:$G$201,MATCH($A784&amp;"-5",Matches!$J$2:$J$201,0)),M784=INDEX(Matches!$H$2:$H$201,MATCH($A784&amp;"-5",Matches!$J$2:$J$201,0))),5,IF(SIGN(L784-M784)&lt;&gt;SIGN(INDEX(Matches!$G$2:$G$201,MATCH($A784&amp;"-5",Matches!$J$2:$J$201,0))-INDEX(Matches!$H$2:$H$201,MATCH($A784&amp;"-5",Matches!$J$2:$J$201,0))),0,IF(L784-M784=INDEX(Matches!$G$2:$G$201,MATCH($A784&amp;"-5",Matches!$J$2:$J$201,0))-INDEX(Matches!$H$2:$H$201,MATCH($A784&amp;"-5",Matches!$J$2:$J$201,0)),3,2))))),""))</f>
        <v/>
      </c>
      <c r="AC784" s="12" t="str">
        <f aca="false">IF(OR($B784="",N784="",O784=""),"",IFERROR(IF(OR(INDEX(Matches!$I$2:$I$201,MATCH($A784&amp;"-6",Matches!$J$2:$J$201,0))="Void",INDEX(Matches!$G$2:$G$201,MATCH($A784&amp;"-6",Matches!$J$2:$J$201,0))="",INDEX(Matches!$H$2:$H$201,MATCH($A784&amp;"-6",Matches!$J$2:$J$201,0))=""),"",IF(AND($C784&lt;&gt;"",INDEX(Matches!$F$2:$F$201,MATCH($A784&amp;"-6",Matches!$J$2:$J$201,0))&lt;&gt;"",$C784&gt;=INDEX(Matches!$F$2:$F$201,MATCH($A784&amp;"-6",Matches!$J$2:$J$201,0))),"",IF(AND(N784=INDEX(Matches!$G$2:$G$201,MATCH($A784&amp;"-6",Matches!$J$2:$J$201,0)),O784=INDEX(Matches!$H$2:$H$201,MATCH($A784&amp;"-6",Matches!$J$2:$J$201,0))),5,IF(SIGN(N784-O784)&lt;&gt;SIGN(INDEX(Matches!$G$2:$G$201,MATCH($A784&amp;"-6",Matches!$J$2:$J$201,0))-INDEX(Matches!$H$2:$H$201,MATCH($A784&amp;"-6",Matches!$J$2:$J$201,0))),0,IF(N784-O784=INDEX(Matches!$G$2:$G$201,MATCH($A784&amp;"-6",Matches!$J$2:$J$201,0))-INDEX(Matches!$H$2:$H$201,MATCH($A784&amp;"-6",Matches!$J$2:$J$201,0)),3,2))))),""))</f>
        <v/>
      </c>
      <c r="AD784" s="12" t="str">
        <f aca="false">IF(OR($B784="",P784="",Q784=""),"",IFERROR(IF(OR(INDEX(Matches!$I$2:$I$201,MATCH($A784&amp;"-7",Matches!$J$2:$J$201,0))="Void",INDEX(Matches!$G$2:$G$201,MATCH($A784&amp;"-7",Matches!$J$2:$J$201,0))="",INDEX(Matches!$H$2:$H$201,MATCH($A784&amp;"-7",Matches!$J$2:$J$201,0))=""),"",IF(AND($C784&lt;&gt;"",INDEX(Matches!$F$2:$F$201,MATCH($A784&amp;"-7",Matches!$J$2:$J$201,0))&lt;&gt;"",$C784&gt;=INDEX(Matches!$F$2:$F$201,MATCH($A784&amp;"-7",Matches!$J$2:$J$201,0))),"",IF(AND(P784=INDEX(Matches!$G$2:$G$201,MATCH($A784&amp;"-7",Matches!$J$2:$J$201,0)),Q784=INDEX(Matches!$H$2:$H$201,MATCH($A784&amp;"-7",Matches!$J$2:$J$201,0))),5,IF(SIGN(P784-Q784)&lt;&gt;SIGN(INDEX(Matches!$G$2:$G$201,MATCH($A784&amp;"-7",Matches!$J$2:$J$201,0))-INDEX(Matches!$H$2:$H$201,MATCH($A784&amp;"-7",Matches!$J$2:$J$201,0))),0,IF(P784-Q784=INDEX(Matches!$G$2:$G$201,MATCH($A784&amp;"-7",Matches!$J$2:$J$201,0))-INDEX(Matches!$H$2:$H$201,MATCH($A784&amp;"-7",Matches!$J$2:$J$201,0)),3,2))))),""))</f>
        <v/>
      </c>
      <c r="AE784" s="12" t="str">
        <f aca="false">IF(OR($B784="",R784="",S784=""),"",IFERROR(IF(OR(INDEX(Matches!$I$2:$I$201,MATCH($A784&amp;"-8",Matches!$J$2:$J$201,0))="Void",INDEX(Matches!$G$2:$G$201,MATCH($A784&amp;"-8",Matches!$J$2:$J$201,0))="",INDEX(Matches!$H$2:$H$201,MATCH($A784&amp;"-8",Matches!$J$2:$J$201,0))=""),"",IF(AND($C784&lt;&gt;"",INDEX(Matches!$F$2:$F$201,MATCH($A784&amp;"-8",Matches!$J$2:$J$201,0))&lt;&gt;"",$C784&gt;=INDEX(Matches!$F$2:$F$201,MATCH($A784&amp;"-8",Matches!$J$2:$J$201,0))),"",IF(AND(R784=INDEX(Matches!$G$2:$G$201,MATCH($A784&amp;"-8",Matches!$J$2:$J$201,0)),S784=INDEX(Matches!$H$2:$H$201,MATCH($A784&amp;"-8",Matches!$J$2:$J$201,0))),5,IF(SIGN(R784-S784)&lt;&gt;SIGN(INDEX(Matches!$G$2:$G$201,MATCH($A784&amp;"-8",Matches!$J$2:$J$201,0))-INDEX(Matches!$H$2:$H$201,MATCH($A784&amp;"-8",Matches!$J$2:$J$201,0))),0,IF(R784-S784=INDEX(Matches!$G$2:$G$201,MATCH($A784&amp;"-8",Matches!$J$2:$J$201,0))-INDEX(Matches!$H$2:$H$201,MATCH($A784&amp;"-8",Matches!$J$2:$J$201,0)),3,2))))),""))</f>
        <v/>
      </c>
      <c r="AF784" s="12" t="str">
        <f aca="false">IF(OR($B784="",T784="",U784=""),"",IFERROR(IF(OR(INDEX(Matches!$I$2:$I$201,MATCH($A784&amp;"-9",Matches!$J$2:$J$201,0))="Void",INDEX(Matches!$G$2:$G$201,MATCH($A784&amp;"-9",Matches!$J$2:$J$201,0))="",INDEX(Matches!$H$2:$H$201,MATCH($A784&amp;"-9",Matches!$J$2:$J$201,0))=""),"",IF(AND($C784&lt;&gt;"",INDEX(Matches!$F$2:$F$201,MATCH($A784&amp;"-9",Matches!$J$2:$J$201,0))&lt;&gt;"",$C784&gt;=INDEX(Matches!$F$2:$F$201,MATCH($A784&amp;"-9",Matches!$J$2:$J$201,0))),"",IF(AND(T784=INDEX(Matches!$G$2:$G$201,MATCH($A784&amp;"-9",Matches!$J$2:$J$201,0)),U784=INDEX(Matches!$H$2:$H$201,MATCH($A784&amp;"-9",Matches!$J$2:$J$201,0))),5,IF(SIGN(T784-U784)&lt;&gt;SIGN(INDEX(Matches!$G$2:$G$201,MATCH($A784&amp;"-9",Matches!$J$2:$J$201,0))-INDEX(Matches!$H$2:$H$201,MATCH($A784&amp;"-9",Matches!$J$2:$J$201,0))),0,IF(T784-U784=INDEX(Matches!$G$2:$G$201,MATCH($A784&amp;"-9",Matches!$J$2:$J$201,0))-INDEX(Matches!$H$2:$H$201,MATCH($A784&amp;"-9",Matches!$J$2:$J$201,0)),3,2))))),""))</f>
        <v/>
      </c>
      <c r="AG784" s="12" t="str">
        <f aca="false">IF(OR($B784="",V784="",W784=""),"",IFERROR(IF(OR(INDEX(Matches!$I$2:$I$201,MATCH($A784&amp;"-10",Matches!$J$2:$J$201,0))="Void",INDEX(Matches!$G$2:$G$201,MATCH($A784&amp;"-10",Matches!$J$2:$J$201,0))="",INDEX(Matches!$H$2:$H$201,MATCH($A784&amp;"-10",Matches!$J$2:$J$201,0))=""),"",IF(AND($C784&lt;&gt;"",INDEX(Matches!$F$2:$F$201,MATCH($A784&amp;"-10",Matches!$J$2:$J$201,0))&lt;&gt;"",$C784&gt;=INDEX(Matches!$F$2:$F$201,MATCH($A784&amp;"-10",Matches!$J$2:$J$201,0))),"",IF(AND(V784=INDEX(Matches!$G$2:$G$201,MATCH($A784&amp;"-10",Matches!$J$2:$J$201,0)),W784=INDEX(Matches!$H$2:$H$201,MATCH($A784&amp;"-10",Matches!$J$2:$J$201,0))),5,IF(SIGN(V784-W784)&lt;&gt;SIGN(INDEX(Matches!$G$2:$G$201,MATCH($A784&amp;"-10",Matches!$J$2:$J$201,0))-INDEX(Matches!$H$2:$H$201,MATCH($A784&amp;"-10",Matches!$J$2:$J$201,0))),0,IF(V784-W784=INDEX(Matches!$G$2:$G$201,MATCH($A784&amp;"-10",Matches!$J$2:$J$201,0))-INDEX(Matches!$H$2:$H$201,MATCH($A784&amp;"-10",Matches!$J$2:$J$201,0)),3,2))))),""))</f>
        <v/>
      </c>
      <c r="AH784" s="13" t="str">
        <f aca="false">IF($B784="","",SUM(X784:AG784))</f>
        <v/>
      </c>
      <c r="AI784" s="12" t="str">
        <f aca="false">IF($B784="","",COUNTIF(X784:AG784,5))</f>
        <v/>
      </c>
      <c r="AJ784" s="12" t="str">
        <f aca="false">IF($B784="","",COUNTIF(X784:AG784,"&gt;=2"))</f>
        <v/>
      </c>
      <c r="AK784" s="12" t="str">
        <f aca="false">IF($B784="","",COUNT(X784:AG784))</f>
        <v/>
      </c>
    </row>
    <row r="785" customFormat="false" ht="15" hidden="false" customHeight="false" outlineLevel="0" collapsed="false">
      <c r="A785" s="7"/>
      <c r="B785" s="7"/>
      <c r="C785" s="11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12" t="str">
        <f aca="false">IF(OR($B785="",D785="",E785=""),"",IFERROR(IF(OR(INDEX(Matches!$I$2:$I$201,MATCH($A785&amp;"-1",Matches!$J$2:$J$201,0))="Void",INDEX(Matches!$G$2:$G$201,MATCH($A785&amp;"-1",Matches!$J$2:$J$201,0))="",INDEX(Matches!$H$2:$H$201,MATCH($A785&amp;"-1",Matches!$J$2:$J$201,0))=""),"",IF(AND($C785&lt;&gt;"",INDEX(Matches!$F$2:$F$201,MATCH($A785&amp;"-1",Matches!$J$2:$J$201,0))&lt;&gt;"",$C785&gt;=INDEX(Matches!$F$2:$F$201,MATCH($A785&amp;"-1",Matches!$J$2:$J$201,0))),"",IF(AND(D785=INDEX(Matches!$G$2:$G$201,MATCH($A785&amp;"-1",Matches!$J$2:$J$201,0)),E785=INDEX(Matches!$H$2:$H$201,MATCH($A785&amp;"-1",Matches!$J$2:$J$201,0))),5,IF(SIGN(D785-E785)&lt;&gt;SIGN(INDEX(Matches!$G$2:$G$201,MATCH($A785&amp;"-1",Matches!$J$2:$J$201,0))-INDEX(Matches!$H$2:$H$201,MATCH($A785&amp;"-1",Matches!$J$2:$J$201,0))),0,IF(D785-E785=INDEX(Matches!$G$2:$G$201,MATCH($A785&amp;"-1",Matches!$J$2:$J$201,0))-INDEX(Matches!$H$2:$H$201,MATCH($A785&amp;"-1",Matches!$J$2:$J$201,0)),3,2))))),""))</f>
        <v/>
      </c>
      <c r="Y785" s="12" t="str">
        <f aca="false">IF(OR($B785="",F785="",G785=""),"",IFERROR(IF(OR(INDEX(Matches!$I$2:$I$201,MATCH($A785&amp;"-2",Matches!$J$2:$J$201,0))="Void",INDEX(Matches!$G$2:$G$201,MATCH($A785&amp;"-2",Matches!$J$2:$J$201,0))="",INDEX(Matches!$H$2:$H$201,MATCH($A785&amp;"-2",Matches!$J$2:$J$201,0))=""),"",IF(AND($C785&lt;&gt;"",INDEX(Matches!$F$2:$F$201,MATCH($A785&amp;"-2",Matches!$J$2:$J$201,0))&lt;&gt;"",$C785&gt;=INDEX(Matches!$F$2:$F$201,MATCH($A785&amp;"-2",Matches!$J$2:$J$201,0))),"",IF(AND(F785=INDEX(Matches!$G$2:$G$201,MATCH($A785&amp;"-2",Matches!$J$2:$J$201,0)),G785=INDEX(Matches!$H$2:$H$201,MATCH($A785&amp;"-2",Matches!$J$2:$J$201,0))),5,IF(SIGN(F785-G785)&lt;&gt;SIGN(INDEX(Matches!$G$2:$G$201,MATCH($A785&amp;"-2",Matches!$J$2:$J$201,0))-INDEX(Matches!$H$2:$H$201,MATCH($A785&amp;"-2",Matches!$J$2:$J$201,0))),0,IF(F785-G785=INDEX(Matches!$G$2:$G$201,MATCH($A785&amp;"-2",Matches!$J$2:$J$201,0))-INDEX(Matches!$H$2:$H$201,MATCH($A785&amp;"-2",Matches!$J$2:$J$201,0)),3,2))))),""))</f>
        <v/>
      </c>
      <c r="Z785" s="12" t="str">
        <f aca="false">IF(OR($B785="",H785="",I785=""),"",IFERROR(IF(OR(INDEX(Matches!$I$2:$I$201,MATCH($A785&amp;"-3",Matches!$J$2:$J$201,0))="Void",INDEX(Matches!$G$2:$G$201,MATCH($A785&amp;"-3",Matches!$J$2:$J$201,0))="",INDEX(Matches!$H$2:$H$201,MATCH($A785&amp;"-3",Matches!$J$2:$J$201,0))=""),"",IF(AND($C785&lt;&gt;"",INDEX(Matches!$F$2:$F$201,MATCH($A785&amp;"-3",Matches!$J$2:$J$201,0))&lt;&gt;"",$C785&gt;=INDEX(Matches!$F$2:$F$201,MATCH($A785&amp;"-3",Matches!$J$2:$J$201,0))),"",IF(AND(H785=INDEX(Matches!$G$2:$G$201,MATCH($A785&amp;"-3",Matches!$J$2:$J$201,0)),I785=INDEX(Matches!$H$2:$H$201,MATCH($A785&amp;"-3",Matches!$J$2:$J$201,0))),5,IF(SIGN(H785-I785)&lt;&gt;SIGN(INDEX(Matches!$G$2:$G$201,MATCH($A785&amp;"-3",Matches!$J$2:$J$201,0))-INDEX(Matches!$H$2:$H$201,MATCH($A785&amp;"-3",Matches!$J$2:$J$201,0))),0,IF(H785-I785=INDEX(Matches!$G$2:$G$201,MATCH($A785&amp;"-3",Matches!$J$2:$J$201,0))-INDEX(Matches!$H$2:$H$201,MATCH($A785&amp;"-3",Matches!$J$2:$J$201,0)),3,2))))),""))</f>
        <v/>
      </c>
      <c r="AA785" s="12" t="str">
        <f aca="false">IF(OR($B785="",J785="",K785=""),"",IFERROR(IF(OR(INDEX(Matches!$I$2:$I$201,MATCH($A785&amp;"-4",Matches!$J$2:$J$201,0))="Void",INDEX(Matches!$G$2:$G$201,MATCH($A785&amp;"-4",Matches!$J$2:$J$201,0))="",INDEX(Matches!$H$2:$H$201,MATCH($A785&amp;"-4",Matches!$J$2:$J$201,0))=""),"",IF(AND($C785&lt;&gt;"",INDEX(Matches!$F$2:$F$201,MATCH($A785&amp;"-4",Matches!$J$2:$J$201,0))&lt;&gt;"",$C785&gt;=INDEX(Matches!$F$2:$F$201,MATCH($A785&amp;"-4",Matches!$J$2:$J$201,0))),"",IF(AND(J785=INDEX(Matches!$G$2:$G$201,MATCH($A785&amp;"-4",Matches!$J$2:$J$201,0)),K785=INDEX(Matches!$H$2:$H$201,MATCH($A785&amp;"-4",Matches!$J$2:$J$201,0))),5,IF(SIGN(J785-K785)&lt;&gt;SIGN(INDEX(Matches!$G$2:$G$201,MATCH($A785&amp;"-4",Matches!$J$2:$J$201,0))-INDEX(Matches!$H$2:$H$201,MATCH($A785&amp;"-4",Matches!$J$2:$J$201,0))),0,IF(J785-K785=INDEX(Matches!$G$2:$G$201,MATCH($A785&amp;"-4",Matches!$J$2:$J$201,0))-INDEX(Matches!$H$2:$H$201,MATCH($A785&amp;"-4",Matches!$J$2:$J$201,0)),3,2))))),""))</f>
        <v/>
      </c>
      <c r="AB785" s="12" t="str">
        <f aca="false">IF(OR($B785="",L785="",M785=""),"",IFERROR(IF(OR(INDEX(Matches!$I$2:$I$201,MATCH($A785&amp;"-5",Matches!$J$2:$J$201,0))="Void",INDEX(Matches!$G$2:$G$201,MATCH($A785&amp;"-5",Matches!$J$2:$J$201,0))="",INDEX(Matches!$H$2:$H$201,MATCH($A785&amp;"-5",Matches!$J$2:$J$201,0))=""),"",IF(AND($C785&lt;&gt;"",INDEX(Matches!$F$2:$F$201,MATCH($A785&amp;"-5",Matches!$J$2:$J$201,0))&lt;&gt;"",$C785&gt;=INDEX(Matches!$F$2:$F$201,MATCH($A785&amp;"-5",Matches!$J$2:$J$201,0))),"",IF(AND(L785=INDEX(Matches!$G$2:$G$201,MATCH($A785&amp;"-5",Matches!$J$2:$J$201,0)),M785=INDEX(Matches!$H$2:$H$201,MATCH($A785&amp;"-5",Matches!$J$2:$J$201,0))),5,IF(SIGN(L785-M785)&lt;&gt;SIGN(INDEX(Matches!$G$2:$G$201,MATCH($A785&amp;"-5",Matches!$J$2:$J$201,0))-INDEX(Matches!$H$2:$H$201,MATCH($A785&amp;"-5",Matches!$J$2:$J$201,0))),0,IF(L785-M785=INDEX(Matches!$G$2:$G$201,MATCH($A785&amp;"-5",Matches!$J$2:$J$201,0))-INDEX(Matches!$H$2:$H$201,MATCH($A785&amp;"-5",Matches!$J$2:$J$201,0)),3,2))))),""))</f>
        <v/>
      </c>
      <c r="AC785" s="12" t="str">
        <f aca="false">IF(OR($B785="",N785="",O785=""),"",IFERROR(IF(OR(INDEX(Matches!$I$2:$I$201,MATCH($A785&amp;"-6",Matches!$J$2:$J$201,0))="Void",INDEX(Matches!$G$2:$G$201,MATCH($A785&amp;"-6",Matches!$J$2:$J$201,0))="",INDEX(Matches!$H$2:$H$201,MATCH($A785&amp;"-6",Matches!$J$2:$J$201,0))=""),"",IF(AND($C785&lt;&gt;"",INDEX(Matches!$F$2:$F$201,MATCH($A785&amp;"-6",Matches!$J$2:$J$201,0))&lt;&gt;"",$C785&gt;=INDEX(Matches!$F$2:$F$201,MATCH($A785&amp;"-6",Matches!$J$2:$J$201,0))),"",IF(AND(N785=INDEX(Matches!$G$2:$G$201,MATCH($A785&amp;"-6",Matches!$J$2:$J$201,0)),O785=INDEX(Matches!$H$2:$H$201,MATCH($A785&amp;"-6",Matches!$J$2:$J$201,0))),5,IF(SIGN(N785-O785)&lt;&gt;SIGN(INDEX(Matches!$G$2:$G$201,MATCH($A785&amp;"-6",Matches!$J$2:$J$201,0))-INDEX(Matches!$H$2:$H$201,MATCH($A785&amp;"-6",Matches!$J$2:$J$201,0))),0,IF(N785-O785=INDEX(Matches!$G$2:$G$201,MATCH($A785&amp;"-6",Matches!$J$2:$J$201,0))-INDEX(Matches!$H$2:$H$201,MATCH($A785&amp;"-6",Matches!$J$2:$J$201,0)),3,2))))),""))</f>
        <v/>
      </c>
      <c r="AD785" s="12" t="str">
        <f aca="false">IF(OR($B785="",P785="",Q785=""),"",IFERROR(IF(OR(INDEX(Matches!$I$2:$I$201,MATCH($A785&amp;"-7",Matches!$J$2:$J$201,0))="Void",INDEX(Matches!$G$2:$G$201,MATCH($A785&amp;"-7",Matches!$J$2:$J$201,0))="",INDEX(Matches!$H$2:$H$201,MATCH($A785&amp;"-7",Matches!$J$2:$J$201,0))=""),"",IF(AND($C785&lt;&gt;"",INDEX(Matches!$F$2:$F$201,MATCH($A785&amp;"-7",Matches!$J$2:$J$201,0))&lt;&gt;"",$C785&gt;=INDEX(Matches!$F$2:$F$201,MATCH($A785&amp;"-7",Matches!$J$2:$J$201,0))),"",IF(AND(P785=INDEX(Matches!$G$2:$G$201,MATCH($A785&amp;"-7",Matches!$J$2:$J$201,0)),Q785=INDEX(Matches!$H$2:$H$201,MATCH($A785&amp;"-7",Matches!$J$2:$J$201,0))),5,IF(SIGN(P785-Q785)&lt;&gt;SIGN(INDEX(Matches!$G$2:$G$201,MATCH($A785&amp;"-7",Matches!$J$2:$J$201,0))-INDEX(Matches!$H$2:$H$201,MATCH($A785&amp;"-7",Matches!$J$2:$J$201,0))),0,IF(P785-Q785=INDEX(Matches!$G$2:$G$201,MATCH($A785&amp;"-7",Matches!$J$2:$J$201,0))-INDEX(Matches!$H$2:$H$201,MATCH($A785&amp;"-7",Matches!$J$2:$J$201,0)),3,2))))),""))</f>
        <v/>
      </c>
      <c r="AE785" s="12" t="str">
        <f aca="false">IF(OR($B785="",R785="",S785=""),"",IFERROR(IF(OR(INDEX(Matches!$I$2:$I$201,MATCH($A785&amp;"-8",Matches!$J$2:$J$201,0))="Void",INDEX(Matches!$G$2:$G$201,MATCH($A785&amp;"-8",Matches!$J$2:$J$201,0))="",INDEX(Matches!$H$2:$H$201,MATCH($A785&amp;"-8",Matches!$J$2:$J$201,0))=""),"",IF(AND($C785&lt;&gt;"",INDEX(Matches!$F$2:$F$201,MATCH($A785&amp;"-8",Matches!$J$2:$J$201,0))&lt;&gt;"",$C785&gt;=INDEX(Matches!$F$2:$F$201,MATCH($A785&amp;"-8",Matches!$J$2:$J$201,0))),"",IF(AND(R785=INDEX(Matches!$G$2:$G$201,MATCH($A785&amp;"-8",Matches!$J$2:$J$201,0)),S785=INDEX(Matches!$H$2:$H$201,MATCH($A785&amp;"-8",Matches!$J$2:$J$201,0))),5,IF(SIGN(R785-S785)&lt;&gt;SIGN(INDEX(Matches!$G$2:$G$201,MATCH($A785&amp;"-8",Matches!$J$2:$J$201,0))-INDEX(Matches!$H$2:$H$201,MATCH($A785&amp;"-8",Matches!$J$2:$J$201,0))),0,IF(R785-S785=INDEX(Matches!$G$2:$G$201,MATCH($A785&amp;"-8",Matches!$J$2:$J$201,0))-INDEX(Matches!$H$2:$H$201,MATCH($A785&amp;"-8",Matches!$J$2:$J$201,0)),3,2))))),""))</f>
        <v/>
      </c>
      <c r="AF785" s="12" t="str">
        <f aca="false">IF(OR($B785="",T785="",U785=""),"",IFERROR(IF(OR(INDEX(Matches!$I$2:$I$201,MATCH($A785&amp;"-9",Matches!$J$2:$J$201,0))="Void",INDEX(Matches!$G$2:$G$201,MATCH($A785&amp;"-9",Matches!$J$2:$J$201,0))="",INDEX(Matches!$H$2:$H$201,MATCH($A785&amp;"-9",Matches!$J$2:$J$201,0))=""),"",IF(AND($C785&lt;&gt;"",INDEX(Matches!$F$2:$F$201,MATCH($A785&amp;"-9",Matches!$J$2:$J$201,0))&lt;&gt;"",$C785&gt;=INDEX(Matches!$F$2:$F$201,MATCH($A785&amp;"-9",Matches!$J$2:$J$201,0))),"",IF(AND(T785=INDEX(Matches!$G$2:$G$201,MATCH($A785&amp;"-9",Matches!$J$2:$J$201,0)),U785=INDEX(Matches!$H$2:$H$201,MATCH($A785&amp;"-9",Matches!$J$2:$J$201,0))),5,IF(SIGN(T785-U785)&lt;&gt;SIGN(INDEX(Matches!$G$2:$G$201,MATCH($A785&amp;"-9",Matches!$J$2:$J$201,0))-INDEX(Matches!$H$2:$H$201,MATCH($A785&amp;"-9",Matches!$J$2:$J$201,0))),0,IF(T785-U785=INDEX(Matches!$G$2:$G$201,MATCH($A785&amp;"-9",Matches!$J$2:$J$201,0))-INDEX(Matches!$H$2:$H$201,MATCH($A785&amp;"-9",Matches!$J$2:$J$201,0)),3,2))))),""))</f>
        <v/>
      </c>
      <c r="AG785" s="12" t="str">
        <f aca="false">IF(OR($B785="",V785="",W785=""),"",IFERROR(IF(OR(INDEX(Matches!$I$2:$I$201,MATCH($A785&amp;"-10",Matches!$J$2:$J$201,0))="Void",INDEX(Matches!$G$2:$G$201,MATCH($A785&amp;"-10",Matches!$J$2:$J$201,0))="",INDEX(Matches!$H$2:$H$201,MATCH($A785&amp;"-10",Matches!$J$2:$J$201,0))=""),"",IF(AND($C785&lt;&gt;"",INDEX(Matches!$F$2:$F$201,MATCH($A785&amp;"-10",Matches!$J$2:$J$201,0))&lt;&gt;"",$C785&gt;=INDEX(Matches!$F$2:$F$201,MATCH($A785&amp;"-10",Matches!$J$2:$J$201,0))),"",IF(AND(V785=INDEX(Matches!$G$2:$G$201,MATCH($A785&amp;"-10",Matches!$J$2:$J$201,0)),W785=INDEX(Matches!$H$2:$H$201,MATCH($A785&amp;"-10",Matches!$J$2:$J$201,0))),5,IF(SIGN(V785-W785)&lt;&gt;SIGN(INDEX(Matches!$G$2:$G$201,MATCH($A785&amp;"-10",Matches!$J$2:$J$201,0))-INDEX(Matches!$H$2:$H$201,MATCH($A785&amp;"-10",Matches!$J$2:$J$201,0))),0,IF(V785-W785=INDEX(Matches!$G$2:$G$201,MATCH($A785&amp;"-10",Matches!$J$2:$J$201,0))-INDEX(Matches!$H$2:$H$201,MATCH($A785&amp;"-10",Matches!$J$2:$J$201,0)),3,2))))),""))</f>
        <v/>
      </c>
      <c r="AH785" s="13" t="str">
        <f aca="false">IF($B785="","",SUM(X785:AG785))</f>
        <v/>
      </c>
      <c r="AI785" s="12" t="str">
        <f aca="false">IF($B785="","",COUNTIF(X785:AG785,5))</f>
        <v/>
      </c>
      <c r="AJ785" s="12" t="str">
        <f aca="false">IF($B785="","",COUNTIF(X785:AG785,"&gt;=2"))</f>
        <v/>
      </c>
      <c r="AK785" s="12" t="str">
        <f aca="false">IF($B785="","",COUNT(X785:AG785))</f>
        <v/>
      </c>
    </row>
    <row r="786" customFormat="false" ht="15" hidden="false" customHeight="false" outlineLevel="0" collapsed="false">
      <c r="A786" s="7"/>
      <c r="B786" s="7"/>
      <c r="C786" s="11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12" t="str">
        <f aca="false">IF(OR($B786="",D786="",E786=""),"",IFERROR(IF(OR(INDEX(Matches!$I$2:$I$201,MATCH($A786&amp;"-1",Matches!$J$2:$J$201,0))="Void",INDEX(Matches!$G$2:$G$201,MATCH($A786&amp;"-1",Matches!$J$2:$J$201,0))="",INDEX(Matches!$H$2:$H$201,MATCH($A786&amp;"-1",Matches!$J$2:$J$201,0))=""),"",IF(AND($C786&lt;&gt;"",INDEX(Matches!$F$2:$F$201,MATCH($A786&amp;"-1",Matches!$J$2:$J$201,0))&lt;&gt;"",$C786&gt;=INDEX(Matches!$F$2:$F$201,MATCH($A786&amp;"-1",Matches!$J$2:$J$201,0))),"",IF(AND(D786=INDEX(Matches!$G$2:$G$201,MATCH($A786&amp;"-1",Matches!$J$2:$J$201,0)),E786=INDEX(Matches!$H$2:$H$201,MATCH($A786&amp;"-1",Matches!$J$2:$J$201,0))),5,IF(SIGN(D786-E786)&lt;&gt;SIGN(INDEX(Matches!$G$2:$G$201,MATCH($A786&amp;"-1",Matches!$J$2:$J$201,0))-INDEX(Matches!$H$2:$H$201,MATCH($A786&amp;"-1",Matches!$J$2:$J$201,0))),0,IF(D786-E786=INDEX(Matches!$G$2:$G$201,MATCH($A786&amp;"-1",Matches!$J$2:$J$201,0))-INDEX(Matches!$H$2:$H$201,MATCH($A786&amp;"-1",Matches!$J$2:$J$201,0)),3,2))))),""))</f>
        <v/>
      </c>
      <c r="Y786" s="12" t="str">
        <f aca="false">IF(OR($B786="",F786="",G786=""),"",IFERROR(IF(OR(INDEX(Matches!$I$2:$I$201,MATCH($A786&amp;"-2",Matches!$J$2:$J$201,0))="Void",INDEX(Matches!$G$2:$G$201,MATCH($A786&amp;"-2",Matches!$J$2:$J$201,0))="",INDEX(Matches!$H$2:$H$201,MATCH($A786&amp;"-2",Matches!$J$2:$J$201,0))=""),"",IF(AND($C786&lt;&gt;"",INDEX(Matches!$F$2:$F$201,MATCH($A786&amp;"-2",Matches!$J$2:$J$201,0))&lt;&gt;"",$C786&gt;=INDEX(Matches!$F$2:$F$201,MATCH($A786&amp;"-2",Matches!$J$2:$J$201,0))),"",IF(AND(F786=INDEX(Matches!$G$2:$G$201,MATCH($A786&amp;"-2",Matches!$J$2:$J$201,0)),G786=INDEX(Matches!$H$2:$H$201,MATCH($A786&amp;"-2",Matches!$J$2:$J$201,0))),5,IF(SIGN(F786-G786)&lt;&gt;SIGN(INDEX(Matches!$G$2:$G$201,MATCH($A786&amp;"-2",Matches!$J$2:$J$201,0))-INDEX(Matches!$H$2:$H$201,MATCH($A786&amp;"-2",Matches!$J$2:$J$201,0))),0,IF(F786-G786=INDEX(Matches!$G$2:$G$201,MATCH($A786&amp;"-2",Matches!$J$2:$J$201,0))-INDEX(Matches!$H$2:$H$201,MATCH($A786&amp;"-2",Matches!$J$2:$J$201,0)),3,2))))),""))</f>
        <v/>
      </c>
      <c r="Z786" s="12" t="str">
        <f aca="false">IF(OR($B786="",H786="",I786=""),"",IFERROR(IF(OR(INDEX(Matches!$I$2:$I$201,MATCH($A786&amp;"-3",Matches!$J$2:$J$201,0))="Void",INDEX(Matches!$G$2:$G$201,MATCH($A786&amp;"-3",Matches!$J$2:$J$201,0))="",INDEX(Matches!$H$2:$H$201,MATCH($A786&amp;"-3",Matches!$J$2:$J$201,0))=""),"",IF(AND($C786&lt;&gt;"",INDEX(Matches!$F$2:$F$201,MATCH($A786&amp;"-3",Matches!$J$2:$J$201,0))&lt;&gt;"",$C786&gt;=INDEX(Matches!$F$2:$F$201,MATCH($A786&amp;"-3",Matches!$J$2:$J$201,0))),"",IF(AND(H786=INDEX(Matches!$G$2:$G$201,MATCH($A786&amp;"-3",Matches!$J$2:$J$201,0)),I786=INDEX(Matches!$H$2:$H$201,MATCH($A786&amp;"-3",Matches!$J$2:$J$201,0))),5,IF(SIGN(H786-I786)&lt;&gt;SIGN(INDEX(Matches!$G$2:$G$201,MATCH($A786&amp;"-3",Matches!$J$2:$J$201,0))-INDEX(Matches!$H$2:$H$201,MATCH($A786&amp;"-3",Matches!$J$2:$J$201,0))),0,IF(H786-I786=INDEX(Matches!$G$2:$G$201,MATCH($A786&amp;"-3",Matches!$J$2:$J$201,0))-INDEX(Matches!$H$2:$H$201,MATCH($A786&amp;"-3",Matches!$J$2:$J$201,0)),3,2))))),""))</f>
        <v/>
      </c>
      <c r="AA786" s="12" t="str">
        <f aca="false">IF(OR($B786="",J786="",K786=""),"",IFERROR(IF(OR(INDEX(Matches!$I$2:$I$201,MATCH($A786&amp;"-4",Matches!$J$2:$J$201,0))="Void",INDEX(Matches!$G$2:$G$201,MATCH($A786&amp;"-4",Matches!$J$2:$J$201,0))="",INDEX(Matches!$H$2:$H$201,MATCH($A786&amp;"-4",Matches!$J$2:$J$201,0))=""),"",IF(AND($C786&lt;&gt;"",INDEX(Matches!$F$2:$F$201,MATCH($A786&amp;"-4",Matches!$J$2:$J$201,0))&lt;&gt;"",$C786&gt;=INDEX(Matches!$F$2:$F$201,MATCH($A786&amp;"-4",Matches!$J$2:$J$201,0))),"",IF(AND(J786=INDEX(Matches!$G$2:$G$201,MATCH($A786&amp;"-4",Matches!$J$2:$J$201,0)),K786=INDEX(Matches!$H$2:$H$201,MATCH($A786&amp;"-4",Matches!$J$2:$J$201,0))),5,IF(SIGN(J786-K786)&lt;&gt;SIGN(INDEX(Matches!$G$2:$G$201,MATCH($A786&amp;"-4",Matches!$J$2:$J$201,0))-INDEX(Matches!$H$2:$H$201,MATCH($A786&amp;"-4",Matches!$J$2:$J$201,0))),0,IF(J786-K786=INDEX(Matches!$G$2:$G$201,MATCH($A786&amp;"-4",Matches!$J$2:$J$201,0))-INDEX(Matches!$H$2:$H$201,MATCH($A786&amp;"-4",Matches!$J$2:$J$201,0)),3,2))))),""))</f>
        <v/>
      </c>
      <c r="AB786" s="12" t="str">
        <f aca="false">IF(OR($B786="",L786="",M786=""),"",IFERROR(IF(OR(INDEX(Matches!$I$2:$I$201,MATCH($A786&amp;"-5",Matches!$J$2:$J$201,0))="Void",INDEX(Matches!$G$2:$G$201,MATCH($A786&amp;"-5",Matches!$J$2:$J$201,0))="",INDEX(Matches!$H$2:$H$201,MATCH($A786&amp;"-5",Matches!$J$2:$J$201,0))=""),"",IF(AND($C786&lt;&gt;"",INDEX(Matches!$F$2:$F$201,MATCH($A786&amp;"-5",Matches!$J$2:$J$201,0))&lt;&gt;"",$C786&gt;=INDEX(Matches!$F$2:$F$201,MATCH($A786&amp;"-5",Matches!$J$2:$J$201,0))),"",IF(AND(L786=INDEX(Matches!$G$2:$G$201,MATCH($A786&amp;"-5",Matches!$J$2:$J$201,0)),M786=INDEX(Matches!$H$2:$H$201,MATCH($A786&amp;"-5",Matches!$J$2:$J$201,0))),5,IF(SIGN(L786-M786)&lt;&gt;SIGN(INDEX(Matches!$G$2:$G$201,MATCH($A786&amp;"-5",Matches!$J$2:$J$201,0))-INDEX(Matches!$H$2:$H$201,MATCH($A786&amp;"-5",Matches!$J$2:$J$201,0))),0,IF(L786-M786=INDEX(Matches!$G$2:$G$201,MATCH($A786&amp;"-5",Matches!$J$2:$J$201,0))-INDEX(Matches!$H$2:$H$201,MATCH($A786&amp;"-5",Matches!$J$2:$J$201,0)),3,2))))),""))</f>
        <v/>
      </c>
      <c r="AC786" s="12" t="str">
        <f aca="false">IF(OR($B786="",N786="",O786=""),"",IFERROR(IF(OR(INDEX(Matches!$I$2:$I$201,MATCH($A786&amp;"-6",Matches!$J$2:$J$201,0))="Void",INDEX(Matches!$G$2:$G$201,MATCH($A786&amp;"-6",Matches!$J$2:$J$201,0))="",INDEX(Matches!$H$2:$H$201,MATCH($A786&amp;"-6",Matches!$J$2:$J$201,0))=""),"",IF(AND($C786&lt;&gt;"",INDEX(Matches!$F$2:$F$201,MATCH($A786&amp;"-6",Matches!$J$2:$J$201,0))&lt;&gt;"",$C786&gt;=INDEX(Matches!$F$2:$F$201,MATCH($A786&amp;"-6",Matches!$J$2:$J$201,0))),"",IF(AND(N786=INDEX(Matches!$G$2:$G$201,MATCH($A786&amp;"-6",Matches!$J$2:$J$201,0)),O786=INDEX(Matches!$H$2:$H$201,MATCH($A786&amp;"-6",Matches!$J$2:$J$201,0))),5,IF(SIGN(N786-O786)&lt;&gt;SIGN(INDEX(Matches!$G$2:$G$201,MATCH($A786&amp;"-6",Matches!$J$2:$J$201,0))-INDEX(Matches!$H$2:$H$201,MATCH($A786&amp;"-6",Matches!$J$2:$J$201,0))),0,IF(N786-O786=INDEX(Matches!$G$2:$G$201,MATCH($A786&amp;"-6",Matches!$J$2:$J$201,0))-INDEX(Matches!$H$2:$H$201,MATCH($A786&amp;"-6",Matches!$J$2:$J$201,0)),3,2))))),""))</f>
        <v/>
      </c>
      <c r="AD786" s="12" t="str">
        <f aca="false">IF(OR($B786="",P786="",Q786=""),"",IFERROR(IF(OR(INDEX(Matches!$I$2:$I$201,MATCH($A786&amp;"-7",Matches!$J$2:$J$201,0))="Void",INDEX(Matches!$G$2:$G$201,MATCH($A786&amp;"-7",Matches!$J$2:$J$201,0))="",INDEX(Matches!$H$2:$H$201,MATCH($A786&amp;"-7",Matches!$J$2:$J$201,0))=""),"",IF(AND($C786&lt;&gt;"",INDEX(Matches!$F$2:$F$201,MATCH($A786&amp;"-7",Matches!$J$2:$J$201,0))&lt;&gt;"",$C786&gt;=INDEX(Matches!$F$2:$F$201,MATCH($A786&amp;"-7",Matches!$J$2:$J$201,0))),"",IF(AND(P786=INDEX(Matches!$G$2:$G$201,MATCH($A786&amp;"-7",Matches!$J$2:$J$201,0)),Q786=INDEX(Matches!$H$2:$H$201,MATCH($A786&amp;"-7",Matches!$J$2:$J$201,0))),5,IF(SIGN(P786-Q786)&lt;&gt;SIGN(INDEX(Matches!$G$2:$G$201,MATCH($A786&amp;"-7",Matches!$J$2:$J$201,0))-INDEX(Matches!$H$2:$H$201,MATCH($A786&amp;"-7",Matches!$J$2:$J$201,0))),0,IF(P786-Q786=INDEX(Matches!$G$2:$G$201,MATCH($A786&amp;"-7",Matches!$J$2:$J$201,0))-INDEX(Matches!$H$2:$H$201,MATCH($A786&amp;"-7",Matches!$J$2:$J$201,0)),3,2))))),""))</f>
        <v/>
      </c>
      <c r="AE786" s="12" t="str">
        <f aca="false">IF(OR($B786="",R786="",S786=""),"",IFERROR(IF(OR(INDEX(Matches!$I$2:$I$201,MATCH($A786&amp;"-8",Matches!$J$2:$J$201,0))="Void",INDEX(Matches!$G$2:$G$201,MATCH($A786&amp;"-8",Matches!$J$2:$J$201,0))="",INDEX(Matches!$H$2:$H$201,MATCH($A786&amp;"-8",Matches!$J$2:$J$201,0))=""),"",IF(AND($C786&lt;&gt;"",INDEX(Matches!$F$2:$F$201,MATCH($A786&amp;"-8",Matches!$J$2:$J$201,0))&lt;&gt;"",$C786&gt;=INDEX(Matches!$F$2:$F$201,MATCH($A786&amp;"-8",Matches!$J$2:$J$201,0))),"",IF(AND(R786=INDEX(Matches!$G$2:$G$201,MATCH($A786&amp;"-8",Matches!$J$2:$J$201,0)),S786=INDEX(Matches!$H$2:$H$201,MATCH($A786&amp;"-8",Matches!$J$2:$J$201,0))),5,IF(SIGN(R786-S786)&lt;&gt;SIGN(INDEX(Matches!$G$2:$G$201,MATCH($A786&amp;"-8",Matches!$J$2:$J$201,0))-INDEX(Matches!$H$2:$H$201,MATCH($A786&amp;"-8",Matches!$J$2:$J$201,0))),0,IF(R786-S786=INDEX(Matches!$G$2:$G$201,MATCH($A786&amp;"-8",Matches!$J$2:$J$201,0))-INDEX(Matches!$H$2:$H$201,MATCH($A786&amp;"-8",Matches!$J$2:$J$201,0)),3,2))))),""))</f>
        <v/>
      </c>
      <c r="AF786" s="12" t="str">
        <f aca="false">IF(OR($B786="",T786="",U786=""),"",IFERROR(IF(OR(INDEX(Matches!$I$2:$I$201,MATCH($A786&amp;"-9",Matches!$J$2:$J$201,0))="Void",INDEX(Matches!$G$2:$G$201,MATCH($A786&amp;"-9",Matches!$J$2:$J$201,0))="",INDEX(Matches!$H$2:$H$201,MATCH($A786&amp;"-9",Matches!$J$2:$J$201,0))=""),"",IF(AND($C786&lt;&gt;"",INDEX(Matches!$F$2:$F$201,MATCH($A786&amp;"-9",Matches!$J$2:$J$201,0))&lt;&gt;"",$C786&gt;=INDEX(Matches!$F$2:$F$201,MATCH($A786&amp;"-9",Matches!$J$2:$J$201,0))),"",IF(AND(T786=INDEX(Matches!$G$2:$G$201,MATCH($A786&amp;"-9",Matches!$J$2:$J$201,0)),U786=INDEX(Matches!$H$2:$H$201,MATCH($A786&amp;"-9",Matches!$J$2:$J$201,0))),5,IF(SIGN(T786-U786)&lt;&gt;SIGN(INDEX(Matches!$G$2:$G$201,MATCH($A786&amp;"-9",Matches!$J$2:$J$201,0))-INDEX(Matches!$H$2:$H$201,MATCH($A786&amp;"-9",Matches!$J$2:$J$201,0))),0,IF(T786-U786=INDEX(Matches!$G$2:$G$201,MATCH($A786&amp;"-9",Matches!$J$2:$J$201,0))-INDEX(Matches!$H$2:$H$201,MATCH($A786&amp;"-9",Matches!$J$2:$J$201,0)),3,2))))),""))</f>
        <v/>
      </c>
      <c r="AG786" s="12" t="str">
        <f aca="false">IF(OR($B786="",V786="",W786=""),"",IFERROR(IF(OR(INDEX(Matches!$I$2:$I$201,MATCH($A786&amp;"-10",Matches!$J$2:$J$201,0))="Void",INDEX(Matches!$G$2:$G$201,MATCH($A786&amp;"-10",Matches!$J$2:$J$201,0))="",INDEX(Matches!$H$2:$H$201,MATCH($A786&amp;"-10",Matches!$J$2:$J$201,0))=""),"",IF(AND($C786&lt;&gt;"",INDEX(Matches!$F$2:$F$201,MATCH($A786&amp;"-10",Matches!$J$2:$J$201,0))&lt;&gt;"",$C786&gt;=INDEX(Matches!$F$2:$F$201,MATCH($A786&amp;"-10",Matches!$J$2:$J$201,0))),"",IF(AND(V786=INDEX(Matches!$G$2:$G$201,MATCH($A786&amp;"-10",Matches!$J$2:$J$201,0)),W786=INDEX(Matches!$H$2:$H$201,MATCH($A786&amp;"-10",Matches!$J$2:$J$201,0))),5,IF(SIGN(V786-W786)&lt;&gt;SIGN(INDEX(Matches!$G$2:$G$201,MATCH($A786&amp;"-10",Matches!$J$2:$J$201,0))-INDEX(Matches!$H$2:$H$201,MATCH($A786&amp;"-10",Matches!$J$2:$J$201,0))),0,IF(V786-W786=INDEX(Matches!$G$2:$G$201,MATCH($A786&amp;"-10",Matches!$J$2:$J$201,0))-INDEX(Matches!$H$2:$H$201,MATCH($A786&amp;"-10",Matches!$J$2:$J$201,0)),3,2))))),""))</f>
        <v/>
      </c>
      <c r="AH786" s="13" t="str">
        <f aca="false">IF($B786="","",SUM(X786:AG786))</f>
        <v/>
      </c>
      <c r="AI786" s="12" t="str">
        <f aca="false">IF($B786="","",COUNTIF(X786:AG786,5))</f>
        <v/>
      </c>
      <c r="AJ786" s="12" t="str">
        <f aca="false">IF($B786="","",COUNTIF(X786:AG786,"&gt;=2"))</f>
        <v/>
      </c>
      <c r="AK786" s="12" t="str">
        <f aca="false">IF($B786="","",COUNT(X786:AG786))</f>
        <v/>
      </c>
    </row>
    <row r="787" customFormat="false" ht="15" hidden="false" customHeight="false" outlineLevel="0" collapsed="false">
      <c r="A787" s="7"/>
      <c r="B787" s="7"/>
      <c r="C787" s="11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12" t="str">
        <f aca="false">IF(OR($B787="",D787="",E787=""),"",IFERROR(IF(OR(INDEX(Matches!$I$2:$I$201,MATCH($A787&amp;"-1",Matches!$J$2:$J$201,0))="Void",INDEX(Matches!$G$2:$G$201,MATCH($A787&amp;"-1",Matches!$J$2:$J$201,0))="",INDEX(Matches!$H$2:$H$201,MATCH($A787&amp;"-1",Matches!$J$2:$J$201,0))=""),"",IF(AND($C787&lt;&gt;"",INDEX(Matches!$F$2:$F$201,MATCH($A787&amp;"-1",Matches!$J$2:$J$201,0))&lt;&gt;"",$C787&gt;=INDEX(Matches!$F$2:$F$201,MATCH($A787&amp;"-1",Matches!$J$2:$J$201,0))),"",IF(AND(D787=INDEX(Matches!$G$2:$G$201,MATCH($A787&amp;"-1",Matches!$J$2:$J$201,0)),E787=INDEX(Matches!$H$2:$H$201,MATCH($A787&amp;"-1",Matches!$J$2:$J$201,0))),5,IF(SIGN(D787-E787)&lt;&gt;SIGN(INDEX(Matches!$G$2:$G$201,MATCH($A787&amp;"-1",Matches!$J$2:$J$201,0))-INDEX(Matches!$H$2:$H$201,MATCH($A787&amp;"-1",Matches!$J$2:$J$201,0))),0,IF(D787-E787=INDEX(Matches!$G$2:$G$201,MATCH($A787&amp;"-1",Matches!$J$2:$J$201,0))-INDEX(Matches!$H$2:$H$201,MATCH($A787&amp;"-1",Matches!$J$2:$J$201,0)),3,2))))),""))</f>
        <v/>
      </c>
      <c r="Y787" s="12" t="str">
        <f aca="false">IF(OR($B787="",F787="",G787=""),"",IFERROR(IF(OR(INDEX(Matches!$I$2:$I$201,MATCH($A787&amp;"-2",Matches!$J$2:$J$201,0))="Void",INDEX(Matches!$G$2:$G$201,MATCH($A787&amp;"-2",Matches!$J$2:$J$201,0))="",INDEX(Matches!$H$2:$H$201,MATCH($A787&amp;"-2",Matches!$J$2:$J$201,0))=""),"",IF(AND($C787&lt;&gt;"",INDEX(Matches!$F$2:$F$201,MATCH($A787&amp;"-2",Matches!$J$2:$J$201,0))&lt;&gt;"",$C787&gt;=INDEX(Matches!$F$2:$F$201,MATCH($A787&amp;"-2",Matches!$J$2:$J$201,0))),"",IF(AND(F787=INDEX(Matches!$G$2:$G$201,MATCH($A787&amp;"-2",Matches!$J$2:$J$201,0)),G787=INDEX(Matches!$H$2:$H$201,MATCH($A787&amp;"-2",Matches!$J$2:$J$201,0))),5,IF(SIGN(F787-G787)&lt;&gt;SIGN(INDEX(Matches!$G$2:$G$201,MATCH($A787&amp;"-2",Matches!$J$2:$J$201,0))-INDEX(Matches!$H$2:$H$201,MATCH($A787&amp;"-2",Matches!$J$2:$J$201,0))),0,IF(F787-G787=INDEX(Matches!$G$2:$G$201,MATCH($A787&amp;"-2",Matches!$J$2:$J$201,0))-INDEX(Matches!$H$2:$H$201,MATCH($A787&amp;"-2",Matches!$J$2:$J$201,0)),3,2))))),""))</f>
        <v/>
      </c>
      <c r="Z787" s="12" t="str">
        <f aca="false">IF(OR($B787="",H787="",I787=""),"",IFERROR(IF(OR(INDEX(Matches!$I$2:$I$201,MATCH($A787&amp;"-3",Matches!$J$2:$J$201,0))="Void",INDEX(Matches!$G$2:$G$201,MATCH($A787&amp;"-3",Matches!$J$2:$J$201,0))="",INDEX(Matches!$H$2:$H$201,MATCH($A787&amp;"-3",Matches!$J$2:$J$201,0))=""),"",IF(AND($C787&lt;&gt;"",INDEX(Matches!$F$2:$F$201,MATCH($A787&amp;"-3",Matches!$J$2:$J$201,0))&lt;&gt;"",$C787&gt;=INDEX(Matches!$F$2:$F$201,MATCH($A787&amp;"-3",Matches!$J$2:$J$201,0))),"",IF(AND(H787=INDEX(Matches!$G$2:$G$201,MATCH($A787&amp;"-3",Matches!$J$2:$J$201,0)),I787=INDEX(Matches!$H$2:$H$201,MATCH($A787&amp;"-3",Matches!$J$2:$J$201,0))),5,IF(SIGN(H787-I787)&lt;&gt;SIGN(INDEX(Matches!$G$2:$G$201,MATCH($A787&amp;"-3",Matches!$J$2:$J$201,0))-INDEX(Matches!$H$2:$H$201,MATCH($A787&amp;"-3",Matches!$J$2:$J$201,0))),0,IF(H787-I787=INDEX(Matches!$G$2:$G$201,MATCH($A787&amp;"-3",Matches!$J$2:$J$201,0))-INDEX(Matches!$H$2:$H$201,MATCH($A787&amp;"-3",Matches!$J$2:$J$201,0)),3,2))))),""))</f>
        <v/>
      </c>
      <c r="AA787" s="12" t="str">
        <f aca="false">IF(OR($B787="",J787="",K787=""),"",IFERROR(IF(OR(INDEX(Matches!$I$2:$I$201,MATCH($A787&amp;"-4",Matches!$J$2:$J$201,0))="Void",INDEX(Matches!$G$2:$G$201,MATCH($A787&amp;"-4",Matches!$J$2:$J$201,0))="",INDEX(Matches!$H$2:$H$201,MATCH($A787&amp;"-4",Matches!$J$2:$J$201,0))=""),"",IF(AND($C787&lt;&gt;"",INDEX(Matches!$F$2:$F$201,MATCH($A787&amp;"-4",Matches!$J$2:$J$201,0))&lt;&gt;"",$C787&gt;=INDEX(Matches!$F$2:$F$201,MATCH($A787&amp;"-4",Matches!$J$2:$J$201,0))),"",IF(AND(J787=INDEX(Matches!$G$2:$G$201,MATCH($A787&amp;"-4",Matches!$J$2:$J$201,0)),K787=INDEX(Matches!$H$2:$H$201,MATCH($A787&amp;"-4",Matches!$J$2:$J$201,0))),5,IF(SIGN(J787-K787)&lt;&gt;SIGN(INDEX(Matches!$G$2:$G$201,MATCH($A787&amp;"-4",Matches!$J$2:$J$201,0))-INDEX(Matches!$H$2:$H$201,MATCH($A787&amp;"-4",Matches!$J$2:$J$201,0))),0,IF(J787-K787=INDEX(Matches!$G$2:$G$201,MATCH($A787&amp;"-4",Matches!$J$2:$J$201,0))-INDEX(Matches!$H$2:$H$201,MATCH($A787&amp;"-4",Matches!$J$2:$J$201,0)),3,2))))),""))</f>
        <v/>
      </c>
      <c r="AB787" s="12" t="str">
        <f aca="false">IF(OR($B787="",L787="",M787=""),"",IFERROR(IF(OR(INDEX(Matches!$I$2:$I$201,MATCH($A787&amp;"-5",Matches!$J$2:$J$201,0))="Void",INDEX(Matches!$G$2:$G$201,MATCH($A787&amp;"-5",Matches!$J$2:$J$201,0))="",INDEX(Matches!$H$2:$H$201,MATCH($A787&amp;"-5",Matches!$J$2:$J$201,0))=""),"",IF(AND($C787&lt;&gt;"",INDEX(Matches!$F$2:$F$201,MATCH($A787&amp;"-5",Matches!$J$2:$J$201,0))&lt;&gt;"",$C787&gt;=INDEX(Matches!$F$2:$F$201,MATCH($A787&amp;"-5",Matches!$J$2:$J$201,0))),"",IF(AND(L787=INDEX(Matches!$G$2:$G$201,MATCH($A787&amp;"-5",Matches!$J$2:$J$201,0)),M787=INDEX(Matches!$H$2:$H$201,MATCH($A787&amp;"-5",Matches!$J$2:$J$201,0))),5,IF(SIGN(L787-M787)&lt;&gt;SIGN(INDEX(Matches!$G$2:$G$201,MATCH($A787&amp;"-5",Matches!$J$2:$J$201,0))-INDEX(Matches!$H$2:$H$201,MATCH($A787&amp;"-5",Matches!$J$2:$J$201,0))),0,IF(L787-M787=INDEX(Matches!$G$2:$G$201,MATCH($A787&amp;"-5",Matches!$J$2:$J$201,0))-INDEX(Matches!$H$2:$H$201,MATCH($A787&amp;"-5",Matches!$J$2:$J$201,0)),3,2))))),""))</f>
        <v/>
      </c>
      <c r="AC787" s="12" t="str">
        <f aca="false">IF(OR($B787="",N787="",O787=""),"",IFERROR(IF(OR(INDEX(Matches!$I$2:$I$201,MATCH($A787&amp;"-6",Matches!$J$2:$J$201,0))="Void",INDEX(Matches!$G$2:$G$201,MATCH($A787&amp;"-6",Matches!$J$2:$J$201,0))="",INDEX(Matches!$H$2:$H$201,MATCH($A787&amp;"-6",Matches!$J$2:$J$201,0))=""),"",IF(AND($C787&lt;&gt;"",INDEX(Matches!$F$2:$F$201,MATCH($A787&amp;"-6",Matches!$J$2:$J$201,0))&lt;&gt;"",$C787&gt;=INDEX(Matches!$F$2:$F$201,MATCH($A787&amp;"-6",Matches!$J$2:$J$201,0))),"",IF(AND(N787=INDEX(Matches!$G$2:$G$201,MATCH($A787&amp;"-6",Matches!$J$2:$J$201,0)),O787=INDEX(Matches!$H$2:$H$201,MATCH($A787&amp;"-6",Matches!$J$2:$J$201,0))),5,IF(SIGN(N787-O787)&lt;&gt;SIGN(INDEX(Matches!$G$2:$G$201,MATCH($A787&amp;"-6",Matches!$J$2:$J$201,0))-INDEX(Matches!$H$2:$H$201,MATCH($A787&amp;"-6",Matches!$J$2:$J$201,0))),0,IF(N787-O787=INDEX(Matches!$G$2:$G$201,MATCH($A787&amp;"-6",Matches!$J$2:$J$201,0))-INDEX(Matches!$H$2:$H$201,MATCH($A787&amp;"-6",Matches!$J$2:$J$201,0)),3,2))))),""))</f>
        <v/>
      </c>
      <c r="AD787" s="12" t="str">
        <f aca="false">IF(OR($B787="",P787="",Q787=""),"",IFERROR(IF(OR(INDEX(Matches!$I$2:$I$201,MATCH($A787&amp;"-7",Matches!$J$2:$J$201,0))="Void",INDEX(Matches!$G$2:$G$201,MATCH($A787&amp;"-7",Matches!$J$2:$J$201,0))="",INDEX(Matches!$H$2:$H$201,MATCH($A787&amp;"-7",Matches!$J$2:$J$201,0))=""),"",IF(AND($C787&lt;&gt;"",INDEX(Matches!$F$2:$F$201,MATCH($A787&amp;"-7",Matches!$J$2:$J$201,0))&lt;&gt;"",$C787&gt;=INDEX(Matches!$F$2:$F$201,MATCH($A787&amp;"-7",Matches!$J$2:$J$201,0))),"",IF(AND(P787=INDEX(Matches!$G$2:$G$201,MATCH($A787&amp;"-7",Matches!$J$2:$J$201,0)),Q787=INDEX(Matches!$H$2:$H$201,MATCH($A787&amp;"-7",Matches!$J$2:$J$201,0))),5,IF(SIGN(P787-Q787)&lt;&gt;SIGN(INDEX(Matches!$G$2:$G$201,MATCH($A787&amp;"-7",Matches!$J$2:$J$201,0))-INDEX(Matches!$H$2:$H$201,MATCH($A787&amp;"-7",Matches!$J$2:$J$201,0))),0,IF(P787-Q787=INDEX(Matches!$G$2:$G$201,MATCH($A787&amp;"-7",Matches!$J$2:$J$201,0))-INDEX(Matches!$H$2:$H$201,MATCH($A787&amp;"-7",Matches!$J$2:$J$201,0)),3,2))))),""))</f>
        <v/>
      </c>
      <c r="AE787" s="12" t="str">
        <f aca="false">IF(OR($B787="",R787="",S787=""),"",IFERROR(IF(OR(INDEX(Matches!$I$2:$I$201,MATCH($A787&amp;"-8",Matches!$J$2:$J$201,0))="Void",INDEX(Matches!$G$2:$G$201,MATCH($A787&amp;"-8",Matches!$J$2:$J$201,0))="",INDEX(Matches!$H$2:$H$201,MATCH($A787&amp;"-8",Matches!$J$2:$J$201,0))=""),"",IF(AND($C787&lt;&gt;"",INDEX(Matches!$F$2:$F$201,MATCH($A787&amp;"-8",Matches!$J$2:$J$201,0))&lt;&gt;"",$C787&gt;=INDEX(Matches!$F$2:$F$201,MATCH($A787&amp;"-8",Matches!$J$2:$J$201,0))),"",IF(AND(R787=INDEX(Matches!$G$2:$G$201,MATCH($A787&amp;"-8",Matches!$J$2:$J$201,0)),S787=INDEX(Matches!$H$2:$H$201,MATCH($A787&amp;"-8",Matches!$J$2:$J$201,0))),5,IF(SIGN(R787-S787)&lt;&gt;SIGN(INDEX(Matches!$G$2:$G$201,MATCH($A787&amp;"-8",Matches!$J$2:$J$201,0))-INDEX(Matches!$H$2:$H$201,MATCH($A787&amp;"-8",Matches!$J$2:$J$201,0))),0,IF(R787-S787=INDEX(Matches!$G$2:$G$201,MATCH($A787&amp;"-8",Matches!$J$2:$J$201,0))-INDEX(Matches!$H$2:$H$201,MATCH($A787&amp;"-8",Matches!$J$2:$J$201,0)),3,2))))),""))</f>
        <v/>
      </c>
      <c r="AF787" s="12" t="str">
        <f aca="false">IF(OR($B787="",T787="",U787=""),"",IFERROR(IF(OR(INDEX(Matches!$I$2:$I$201,MATCH($A787&amp;"-9",Matches!$J$2:$J$201,0))="Void",INDEX(Matches!$G$2:$G$201,MATCH($A787&amp;"-9",Matches!$J$2:$J$201,0))="",INDEX(Matches!$H$2:$H$201,MATCH($A787&amp;"-9",Matches!$J$2:$J$201,0))=""),"",IF(AND($C787&lt;&gt;"",INDEX(Matches!$F$2:$F$201,MATCH($A787&amp;"-9",Matches!$J$2:$J$201,0))&lt;&gt;"",$C787&gt;=INDEX(Matches!$F$2:$F$201,MATCH($A787&amp;"-9",Matches!$J$2:$J$201,0))),"",IF(AND(T787=INDEX(Matches!$G$2:$G$201,MATCH($A787&amp;"-9",Matches!$J$2:$J$201,0)),U787=INDEX(Matches!$H$2:$H$201,MATCH($A787&amp;"-9",Matches!$J$2:$J$201,0))),5,IF(SIGN(T787-U787)&lt;&gt;SIGN(INDEX(Matches!$G$2:$G$201,MATCH($A787&amp;"-9",Matches!$J$2:$J$201,0))-INDEX(Matches!$H$2:$H$201,MATCH($A787&amp;"-9",Matches!$J$2:$J$201,0))),0,IF(T787-U787=INDEX(Matches!$G$2:$G$201,MATCH($A787&amp;"-9",Matches!$J$2:$J$201,0))-INDEX(Matches!$H$2:$H$201,MATCH($A787&amp;"-9",Matches!$J$2:$J$201,0)),3,2))))),""))</f>
        <v/>
      </c>
      <c r="AG787" s="12" t="str">
        <f aca="false">IF(OR($B787="",V787="",W787=""),"",IFERROR(IF(OR(INDEX(Matches!$I$2:$I$201,MATCH($A787&amp;"-10",Matches!$J$2:$J$201,0))="Void",INDEX(Matches!$G$2:$G$201,MATCH($A787&amp;"-10",Matches!$J$2:$J$201,0))="",INDEX(Matches!$H$2:$H$201,MATCH($A787&amp;"-10",Matches!$J$2:$J$201,0))=""),"",IF(AND($C787&lt;&gt;"",INDEX(Matches!$F$2:$F$201,MATCH($A787&amp;"-10",Matches!$J$2:$J$201,0))&lt;&gt;"",$C787&gt;=INDEX(Matches!$F$2:$F$201,MATCH($A787&amp;"-10",Matches!$J$2:$J$201,0))),"",IF(AND(V787=INDEX(Matches!$G$2:$G$201,MATCH($A787&amp;"-10",Matches!$J$2:$J$201,0)),W787=INDEX(Matches!$H$2:$H$201,MATCH($A787&amp;"-10",Matches!$J$2:$J$201,0))),5,IF(SIGN(V787-W787)&lt;&gt;SIGN(INDEX(Matches!$G$2:$G$201,MATCH($A787&amp;"-10",Matches!$J$2:$J$201,0))-INDEX(Matches!$H$2:$H$201,MATCH($A787&amp;"-10",Matches!$J$2:$J$201,0))),0,IF(V787-W787=INDEX(Matches!$G$2:$G$201,MATCH($A787&amp;"-10",Matches!$J$2:$J$201,0))-INDEX(Matches!$H$2:$H$201,MATCH($A787&amp;"-10",Matches!$J$2:$J$201,0)),3,2))))),""))</f>
        <v/>
      </c>
      <c r="AH787" s="13" t="str">
        <f aca="false">IF($B787="","",SUM(X787:AG787))</f>
        <v/>
      </c>
      <c r="AI787" s="12" t="str">
        <f aca="false">IF($B787="","",COUNTIF(X787:AG787,5))</f>
        <v/>
      </c>
      <c r="AJ787" s="12" t="str">
        <f aca="false">IF($B787="","",COUNTIF(X787:AG787,"&gt;=2"))</f>
        <v/>
      </c>
      <c r="AK787" s="12" t="str">
        <f aca="false">IF($B787="","",COUNT(X787:AG787))</f>
        <v/>
      </c>
    </row>
    <row r="788" customFormat="false" ht="15" hidden="false" customHeight="false" outlineLevel="0" collapsed="false">
      <c r="A788" s="7"/>
      <c r="B788" s="7"/>
      <c r="C788" s="11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12" t="str">
        <f aca="false">IF(OR($B788="",D788="",E788=""),"",IFERROR(IF(OR(INDEX(Matches!$I$2:$I$201,MATCH($A788&amp;"-1",Matches!$J$2:$J$201,0))="Void",INDEX(Matches!$G$2:$G$201,MATCH($A788&amp;"-1",Matches!$J$2:$J$201,0))="",INDEX(Matches!$H$2:$H$201,MATCH($A788&amp;"-1",Matches!$J$2:$J$201,0))=""),"",IF(AND($C788&lt;&gt;"",INDEX(Matches!$F$2:$F$201,MATCH($A788&amp;"-1",Matches!$J$2:$J$201,0))&lt;&gt;"",$C788&gt;=INDEX(Matches!$F$2:$F$201,MATCH($A788&amp;"-1",Matches!$J$2:$J$201,0))),"",IF(AND(D788=INDEX(Matches!$G$2:$G$201,MATCH($A788&amp;"-1",Matches!$J$2:$J$201,0)),E788=INDEX(Matches!$H$2:$H$201,MATCH($A788&amp;"-1",Matches!$J$2:$J$201,0))),5,IF(SIGN(D788-E788)&lt;&gt;SIGN(INDEX(Matches!$G$2:$G$201,MATCH($A788&amp;"-1",Matches!$J$2:$J$201,0))-INDEX(Matches!$H$2:$H$201,MATCH($A788&amp;"-1",Matches!$J$2:$J$201,0))),0,IF(D788-E788=INDEX(Matches!$G$2:$G$201,MATCH($A788&amp;"-1",Matches!$J$2:$J$201,0))-INDEX(Matches!$H$2:$H$201,MATCH($A788&amp;"-1",Matches!$J$2:$J$201,0)),3,2))))),""))</f>
        <v/>
      </c>
      <c r="Y788" s="12" t="str">
        <f aca="false">IF(OR($B788="",F788="",G788=""),"",IFERROR(IF(OR(INDEX(Matches!$I$2:$I$201,MATCH($A788&amp;"-2",Matches!$J$2:$J$201,0))="Void",INDEX(Matches!$G$2:$G$201,MATCH($A788&amp;"-2",Matches!$J$2:$J$201,0))="",INDEX(Matches!$H$2:$H$201,MATCH($A788&amp;"-2",Matches!$J$2:$J$201,0))=""),"",IF(AND($C788&lt;&gt;"",INDEX(Matches!$F$2:$F$201,MATCH($A788&amp;"-2",Matches!$J$2:$J$201,0))&lt;&gt;"",$C788&gt;=INDEX(Matches!$F$2:$F$201,MATCH($A788&amp;"-2",Matches!$J$2:$J$201,0))),"",IF(AND(F788=INDEX(Matches!$G$2:$G$201,MATCH($A788&amp;"-2",Matches!$J$2:$J$201,0)),G788=INDEX(Matches!$H$2:$H$201,MATCH($A788&amp;"-2",Matches!$J$2:$J$201,0))),5,IF(SIGN(F788-G788)&lt;&gt;SIGN(INDEX(Matches!$G$2:$G$201,MATCH($A788&amp;"-2",Matches!$J$2:$J$201,0))-INDEX(Matches!$H$2:$H$201,MATCH($A788&amp;"-2",Matches!$J$2:$J$201,0))),0,IF(F788-G788=INDEX(Matches!$G$2:$G$201,MATCH($A788&amp;"-2",Matches!$J$2:$J$201,0))-INDEX(Matches!$H$2:$H$201,MATCH($A788&amp;"-2",Matches!$J$2:$J$201,0)),3,2))))),""))</f>
        <v/>
      </c>
      <c r="Z788" s="12" t="str">
        <f aca="false">IF(OR($B788="",H788="",I788=""),"",IFERROR(IF(OR(INDEX(Matches!$I$2:$I$201,MATCH($A788&amp;"-3",Matches!$J$2:$J$201,0))="Void",INDEX(Matches!$G$2:$G$201,MATCH($A788&amp;"-3",Matches!$J$2:$J$201,0))="",INDEX(Matches!$H$2:$H$201,MATCH($A788&amp;"-3",Matches!$J$2:$J$201,0))=""),"",IF(AND($C788&lt;&gt;"",INDEX(Matches!$F$2:$F$201,MATCH($A788&amp;"-3",Matches!$J$2:$J$201,0))&lt;&gt;"",$C788&gt;=INDEX(Matches!$F$2:$F$201,MATCH($A788&amp;"-3",Matches!$J$2:$J$201,0))),"",IF(AND(H788=INDEX(Matches!$G$2:$G$201,MATCH($A788&amp;"-3",Matches!$J$2:$J$201,0)),I788=INDEX(Matches!$H$2:$H$201,MATCH($A788&amp;"-3",Matches!$J$2:$J$201,0))),5,IF(SIGN(H788-I788)&lt;&gt;SIGN(INDEX(Matches!$G$2:$G$201,MATCH($A788&amp;"-3",Matches!$J$2:$J$201,0))-INDEX(Matches!$H$2:$H$201,MATCH($A788&amp;"-3",Matches!$J$2:$J$201,0))),0,IF(H788-I788=INDEX(Matches!$G$2:$G$201,MATCH($A788&amp;"-3",Matches!$J$2:$J$201,0))-INDEX(Matches!$H$2:$H$201,MATCH($A788&amp;"-3",Matches!$J$2:$J$201,0)),3,2))))),""))</f>
        <v/>
      </c>
      <c r="AA788" s="12" t="str">
        <f aca="false">IF(OR($B788="",J788="",K788=""),"",IFERROR(IF(OR(INDEX(Matches!$I$2:$I$201,MATCH($A788&amp;"-4",Matches!$J$2:$J$201,0))="Void",INDEX(Matches!$G$2:$G$201,MATCH($A788&amp;"-4",Matches!$J$2:$J$201,0))="",INDEX(Matches!$H$2:$H$201,MATCH($A788&amp;"-4",Matches!$J$2:$J$201,0))=""),"",IF(AND($C788&lt;&gt;"",INDEX(Matches!$F$2:$F$201,MATCH($A788&amp;"-4",Matches!$J$2:$J$201,0))&lt;&gt;"",$C788&gt;=INDEX(Matches!$F$2:$F$201,MATCH($A788&amp;"-4",Matches!$J$2:$J$201,0))),"",IF(AND(J788=INDEX(Matches!$G$2:$G$201,MATCH($A788&amp;"-4",Matches!$J$2:$J$201,0)),K788=INDEX(Matches!$H$2:$H$201,MATCH($A788&amp;"-4",Matches!$J$2:$J$201,0))),5,IF(SIGN(J788-K788)&lt;&gt;SIGN(INDEX(Matches!$G$2:$G$201,MATCH($A788&amp;"-4",Matches!$J$2:$J$201,0))-INDEX(Matches!$H$2:$H$201,MATCH($A788&amp;"-4",Matches!$J$2:$J$201,0))),0,IF(J788-K788=INDEX(Matches!$G$2:$G$201,MATCH($A788&amp;"-4",Matches!$J$2:$J$201,0))-INDEX(Matches!$H$2:$H$201,MATCH($A788&amp;"-4",Matches!$J$2:$J$201,0)),3,2))))),""))</f>
        <v/>
      </c>
      <c r="AB788" s="12" t="str">
        <f aca="false">IF(OR($B788="",L788="",M788=""),"",IFERROR(IF(OR(INDEX(Matches!$I$2:$I$201,MATCH($A788&amp;"-5",Matches!$J$2:$J$201,0))="Void",INDEX(Matches!$G$2:$G$201,MATCH($A788&amp;"-5",Matches!$J$2:$J$201,0))="",INDEX(Matches!$H$2:$H$201,MATCH($A788&amp;"-5",Matches!$J$2:$J$201,0))=""),"",IF(AND($C788&lt;&gt;"",INDEX(Matches!$F$2:$F$201,MATCH($A788&amp;"-5",Matches!$J$2:$J$201,0))&lt;&gt;"",$C788&gt;=INDEX(Matches!$F$2:$F$201,MATCH($A788&amp;"-5",Matches!$J$2:$J$201,0))),"",IF(AND(L788=INDEX(Matches!$G$2:$G$201,MATCH($A788&amp;"-5",Matches!$J$2:$J$201,0)),M788=INDEX(Matches!$H$2:$H$201,MATCH($A788&amp;"-5",Matches!$J$2:$J$201,0))),5,IF(SIGN(L788-M788)&lt;&gt;SIGN(INDEX(Matches!$G$2:$G$201,MATCH($A788&amp;"-5",Matches!$J$2:$J$201,0))-INDEX(Matches!$H$2:$H$201,MATCH($A788&amp;"-5",Matches!$J$2:$J$201,0))),0,IF(L788-M788=INDEX(Matches!$G$2:$G$201,MATCH($A788&amp;"-5",Matches!$J$2:$J$201,0))-INDEX(Matches!$H$2:$H$201,MATCH($A788&amp;"-5",Matches!$J$2:$J$201,0)),3,2))))),""))</f>
        <v/>
      </c>
      <c r="AC788" s="12" t="str">
        <f aca="false">IF(OR($B788="",N788="",O788=""),"",IFERROR(IF(OR(INDEX(Matches!$I$2:$I$201,MATCH($A788&amp;"-6",Matches!$J$2:$J$201,0))="Void",INDEX(Matches!$G$2:$G$201,MATCH($A788&amp;"-6",Matches!$J$2:$J$201,0))="",INDEX(Matches!$H$2:$H$201,MATCH($A788&amp;"-6",Matches!$J$2:$J$201,0))=""),"",IF(AND($C788&lt;&gt;"",INDEX(Matches!$F$2:$F$201,MATCH($A788&amp;"-6",Matches!$J$2:$J$201,0))&lt;&gt;"",$C788&gt;=INDEX(Matches!$F$2:$F$201,MATCH($A788&amp;"-6",Matches!$J$2:$J$201,0))),"",IF(AND(N788=INDEX(Matches!$G$2:$G$201,MATCH($A788&amp;"-6",Matches!$J$2:$J$201,0)),O788=INDEX(Matches!$H$2:$H$201,MATCH($A788&amp;"-6",Matches!$J$2:$J$201,0))),5,IF(SIGN(N788-O788)&lt;&gt;SIGN(INDEX(Matches!$G$2:$G$201,MATCH($A788&amp;"-6",Matches!$J$2:$J$201,0))-INDEX(Matches!$H$2:$H$201,MATCH($A788&amp;"-6",Matches!$J$2:$J$201,0))),0,IF(N788-O788=INDEX(Matches!$G$2:$G$201,MATCH($A788&amp;"-6",Matches!$J$2:$J$201,0))-INDEX(Matches!$H$2:$H$201,MATCH($A788&amp;"-6",Matches!$J$2:$J$201,0)),3,2))))),""))</f>
        <v/>
      </c>
      <c r="AD788" s="12" t="str">
        <f aca="false">IF(OR($B788="",P788="",Q788=""),"",IFERROR(IF(OR(INDEX(Matches!$I$2:$I$201,MATCH($A788&amp;"-7",Matches!$J$2:$J$201,0))="Void",INDEX(Matches!$G$2:$G$201,MATCH($A788&amp;"-7",Matches!$J$2:$J$201,0))="",INDEX(Matches!$H$2:$H$201,MATCH($A788&amp;"-7",Matches!$J$2:$J$201,0))=""),"",IF(AND($C788&lt;&gt;"",INDEX(Matches!$F$2:$F$201,MATCH($A788&amp;"-7",Matches!$J$2:$J$201,0))&lt;&gt;"",$C788&gt;=INDEX(Matches!$F$2:$F$201,MATCH($A788&amp;"-7",Matches!$J$2:$J$201,0))),"",IF(AND(P788=INDEX(Matches!$G$2:$G$201,MATCH($A788&amp;"-7",Matches!$J$2:$J$201,0)),Q788=INDEX(Matches!$H$2:$H$201,MATCH($A788&amp;"-7",Matches!$J$2:$J$201,0))),5,IF(SIGN(P788-Q788)&lt;&gt;SIGN(INDEX(Matches!$G$2:$G$201,MATCH($A788&amp;"-7",Matches!$J$2:$J$201,0))-INDEX(Matches!$H$2:$H$201,MATCH($A788&amp;"-7",Matches!$J$2:$J$201,0))),0,IF(P788-Q788=INDEX(Matches!$G$2:$G$201,MATCH($A788&amp;"-7",Matches!$J$2:$J$201,0))-INDEX(Matches!$H$2:$H$201,MATCH($A788&amp;"-7",Matches!$J$2:$J$201,0)),3,2))))),""))</f>
        <v/>
      </c>
      <c r="AE788" s="12" t="str">
        <f aca="false">IF(OR($B788="",R788="",S788=""),"",IFERROR(IF(OR(INDEX(Matches!$I$2:$I$201,MATCH($A788&amp;"-8",Matches!$J$2:$J$201,0))="Void",INDEX(Matches!$G$2:$G$201,MATCH($A788&amp;"-8",Matches!$J$2:$J$201,0))="",INDEX(Matches!$H$2:$H$201,MATCH($A788&amp;"-8",Matches!$J$2:$J$201,0))=""),"",IF(AND($C788&lt;&gt;"",INDEX(Matches!$F$2:$F$201,MATCH($A788&amp;"-8",Matches!$J$2:$J$201,0))&lt;&gt;"",$C788&gt;=INDEX(Matches!$F$2:$F$201,MATCH($A788&amp;"-8",Matches!$J$2:$J$201,0))),"",IF(AND(R788=INDEX(Matches!$G$2:$G$201,MATCH($A788&amp;"-8",Matches!$J$2:$J$201,0)),S788=INDEX(Matches!$H$2:$H$201,MATCH($A788&amp;"-8",Matches!$J$2:$J$201,0))),5,IF(SIGN(R788-S788)&lt;&gt;SIGN(INDEX(Matches!$G$2:$G$201,MATCH($A788&amp;"-8",Matches!$J$2:$J$201,0))-INDEX(Matches!$H$2:$H$201,MATCH($A788&amp;"-8",Matches!$J$2:$J$201,0))),0,IF(R788-S788=INDEX(Matches!$G$2:$G$201,MATCH($A788&amp;"-8",Matches!$J$2:$J$201,0))-INDEX(Matches!$H$2:$H$201,MATCH($A788&amp;"-8",Matches!$J$2:$J$201,0)),3,2))))),""))</f>
        <v/>
      </c>
      <c r="AF788" s="12" t="str">
        <f aca="false">IF(OR($B788="",T788="",U788=""),"",IFERROR(IF(OR(INDEX(Matches!$I$2:$I$201,MATCH($A788&amp;"-9",Matches!$J$2:$J$201,0))="Void",INDEX(Matches!$G$2:$G$201,MATCH($A788&amp;"-9",Matches!$J$2:$J$201,0))="",INDEX(Matches!$H$2:$H$201,MATCH($A788&amp;"-9",Matches!$J$2:$J$201,0))=""),"",IF(AND($C788&lt;&gt;"",INDEX(Matches!$F$2:$F$201,MATCH($A788&amp;"-9",Matches!$J$2:$J$201,0))&lt;&gt;"",$C788&gt;=INDEX(Matches!$F$2:$F$201,MATCH($A788&amp;"-9",Matches!$J$2:$J$201,0))),"",IF(AND(T788=INDEX(Matches!$G$2:$G$201,MATCH($A788&amp;"-9",Matches!$J$2:$J$201,0)),U788=INDEX(Matches!$H$2:$H$201,MATCH($A788&amp;"-9",Matches!$J$2:$J$201,0))),5,IF(SIGN(T788-U788)&lt;&gt;SIGN(INDEX(Matches!$G$2:$G$201,MATCH($A788&amp;"-9",Matches!$J$2:$J$201,0))-INDEX(Matches!$H$2:$H$201,MATCH($A788&amp;"-9",Matches!$J$2:$J$201,0))),0,IF(T788-U788=INDEX(Matches!$G$2:$G$201,MATCH($A788&amp;"-9",Matches!$J$2:$J$201,0))-INDEX(Matches!$H$2:$H$201,MATCH($A788&amp;"-9",Matches!$J$2:$J$201,0)),3,2))))),""))</f>
        <v/>
      </c>
      <c r="AG788" s="12" t="str">
        <f aca="false">IF(OR($B788="",V788="",W788=""),"",IFERROR(IF(OR(INDEX(Matches!$I$2:$I$201,MATCH($A788&amp;"-10",Matches!$J$2:$J$201,0))="Void",INDEX(Matches!$G$2:$G$201,MATCH($A788&amp;"-10",Matches!$J$2:$J$201,0))="",INDEX(Matches!$H$2:$H$201,MATCH($A788&amp;"-10",Matches!$J$2:$J$201,0))=""),"",IF(AND($C788&lt;&gt;"",INDEX(Matches!$F$2:$F$201,MATCH($A788&amp;"-10",Matches!$J$2:$J$201,0))&lt;&gt;"",$C788&gt;=INDEX(Matches!$F$2:$F$201,MATCH($A788&amp;"-10",Matches!$J$2:$J$201,0))),"",IF(AND(V788=INDEX(Matches!$G$2:$G$201,MATCH($A788&amp;"-10",Matches!$J$2:$J$201,0)),W788=INDEX(Matches!$H$2:$H$201,MATCH($A788&amp;"-10",Matches!$J$2:$J$201,0))),5,IF(SIGN(V788-W788)&lt;&gt;SIGN(INDEX(Matches!$G$2:$G$201,MATCH($A788&amp;"-10",Matches!$J$2:$J$201,0))-INDEX(Matches!$H$2:$H$201,MATCH($A788&amp;"-10",Matches!$J$2:$J$201,0))),0,IF(V788-W788=INDEX(Matches!$G$2:$G$201,MATCH($A788&amp;"-10",Matches!$J$2:$J$201,0))-INDEX(Matches!$H$2:$H$201,MATCH($A788&amp;"-10",Matches!$J$2:$J$201,0)),3,2))))),""))</f>
        <v/>
      </c>
      <c r="AH788" s="13" t="str">
        <f aca="false">IF($B788="","",SUM(X788:AG788))</f>
        <v/>
      </c>
      <c r="AI788" s="12" t="str">
        <f aca="false">IF($B788="","",COUNTIF(X788:AG788,5))</f>
        <v/>
      </c>
      <c r="AJ788" s="12" t="str">
        <f aca="false">IF($B788="","",COUNTIF(X788:AG788,"&gt;=2"))</f>
        <v/>
      </c>
      <c r="AK788" s="12" t="str">
        <f aca="false">IF($B788="","",COUNT(X788:AG788))</f>
        <v/>
      </c>
    </row>
    <row r="789" customFormat="false" ht="15" hidden="false" customHeight="false" outlineLevel="0" collapsed="false">
      <c r="A789" s="7"/>
      <c r="B789" s="7"/>
      <c r="C789" s="11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12" t="str">
        <f aca="false">IF(OR($B789="",D789="",E789=""),"",IFERROR(IF(OR(INDEX(Matches!$I$2:$I$201,MATCH($A789&amp;"-1",Matches!$J$2:$J$201,0))="Void",INDEX(Matches!$G$2:$G$201,MATCH($A789&amp;"-1",Matches!$J$2:$J$201,0))="",INDEX(Matches!$H$2:$H$201,MATCH($A789&amp;"-1",Matches!$J$2:$J$201,0))=""),"",IF(AND($C789&lt;&gt;"",INDEX(Matches!$F$2:$F$201,MATCH($A789&amp;"-1",Matches!$J$2:$J$201,0))&lt;&gt;"",$C789&gt;=INDEX(Matches!$F$2:$F$201,MATCH($A789&amp;"-1",Matches!$J$2:$J$201,0))),"",IF(AND(D789=INDEX(Matches!$G$2:$G$201,MATCH($A789&amp;"-1",Matches!$J$2:$J$201,0)),E789=INDEX(Matches!$H$2:$H$201,MATCH($A789&amp;"-1",Matches!$J$2:$J$201,0))),5,IF(SIGN(D789-E789)&lt;&gt;SIGN(INDEX(Matches!$G$2:$G$201,MATCH($A789&amp;"-1",Matches!$J$2:$J$201,0))-INDEX(Matches!$H$2:$H$201,MATCH($A789&amp;"-1",Matches!$J$2:$J$201,0))),0,IF(D789-E789=INDEX(Matches!$G$2:$G$201,MATCH($A789&amp;"-1",Matches!$J$2:$J$201,0))-INDEX(Matches!$H$2:$H$201,MATCH($A789&amp;"-1",Matches!$J$2:$J$201,0)),3,2))))),""))</f>
        <v/>
      </c>
      <c r="Y789" s="12" t="str">
        <f aca="false">IF(OR($B789="",F789="",G789=""),"",IFERROR(IF(OR(INDEX(Matches!$I$2:$I$201,MATCH($A789&amp;"-2",Matches!$J$2:$J$201,0))="Void",INDEX(Matches!$G$2:$G$201,MATCH($A789&amp;"-2",Matches!$J$2:$J$201,0))="",INDEX(Matches!$H$2:$H$201,MATCH($A789&amp;"-2",Matches!$J$2:$J$201,0))=""),"",IF(AND($C789&lt;&gt;"",INDEX(Matches!$F$2:$F$201,MATCH($A789&amp;"-2",Matches!$J$2:$J$201,0))&lt;&gt;"",$C789&gt;=INDEX(Matches!$F$2:$F$201,MATCH($A789&amp;"-2",Matches!$J$2:$J$201,0))),"",IF(AND(F789=INDEX(Matches!$G$2:$G$201,MATCH($A789&amp;"-2",Matches!$J$2:$J$201,0)),G789=INDEX(Matches!$H$2:$H$201,MATCH($A789&amp;"-2",Matches!$J$2:$J$201,0))),5,IF(SIGN(F789-G789)&lt;&gt;SIGN(INDEX(Matches!$G$2:$G$201,MATCH($A789&amp;"-2",Matches!$J$2:$J$201,0))-INDEX(Matches!$H$2:$H$201,MATCH($A789&amp;"-2",Matches!$J$2:$J$201,0))),0,IF(F789-G789=INDEX(Matches!$G$2:$G$201,MATCH($A789&amp;"-2",Matches!$J$2:$J$201,0))-INDEX(Matches!$H$2:$H$201,MATCH($A789&amp;"-2",Matches!$J$2:$J$201,0)),3,2))))),""))</f>
        <v/>
      </c>
      <c r="Z789" s="12" t="str">
        <f aca="false">IF(OR($B789="",H789="",I789=""),"",IFERROR(IF(OR(INDEX(Matches!$I$2:$I$201,MATCH($A789&amp;"-3",Matches!$J$2:$J$201,0))="Void",INDEX(Matches!$G$2:$G$201,MATCH($A789&amp;"-3",Matches!$J$2:$J$201,0))="",INDEX(Matches!$H$2:$H$201,MATCH($A789&amp;"-3",Matches!$J$2:$J$201,0))=""),"",IF(AND($C789&lt;&gt;"",INDEX(Matches!$F$2:$F$201,MATCH($A789&amp;"-3",Matches!$J$2:$J$201,0))&lt;&gt;"",$C789&gt;=INDEX(Matches!$F$2:$F$201,MATCH($A789&amp;"-3",Matches!$J$2:$J$201,0))),"",IF(AND(H789=INDEX(Matches!$G$2:$G$201,MATCH($A789&amp;"-3",Matches!$J$2:$J$201,0)),I789=INDEX(Matches!$H$2:$H$201,MATCH($A789&amp;"-3",Matches!$J$2:$J$201,0))),5,IF(SIGN(H789-I789)&lt;&gt;SIGN(INDEX(Matches!$G$2:$G$201,MATCH($A789&amp;"-3",Matches!$J$2:$J$201,0))-INDEX(Matches!$H$2:$H$201,MATCH($A789&amp;"-3",Matches!$J$2:$J$201,0))),0,IF(H789-I789=INDEX(Matches!$G$2:$G$201,MATCH($A789&amp;"-3",Matches!$J$2:$J$201,0))-INDEX(Matches!$H$2:$H$201,MATCH($A789&amp;"-3",Matches!$J$2:$J$201,0)),3,2))))),""))</f>
        <v/>
      </c>
      <c r="AA789" s="12" t="str">
        <f aca="false">IF(OR($B789="",J789="",K789=""),"",IFERROR(IF(OR(INDEX(Matches!$I$2:$I$201,MATCH($A789&amp;"-4",Matches!$J$2:$J$201,0))="Void",INDEX(Matches!$G$2:$G$201,MATCH($A789&amp;"-4",Matches!$J$2:$J$201,0))="",INDEX(Matches!$H$2:$H$201,MATCH($A789&amp;"-4",Matches!$J$2:$J$201,0))=""),"",IF(AND($C789&lt;&gt;"",INDEX(Matches!$F$2:$F$201,MATCH($A789&amp;"-4",Matches!$J$2:$J$201,0))&lt;&gt;"",$C789&gt;=INDEX(Matches!$F$2:$F$201,MATCH($A789&amp;"-4",Matches!$J$2:$J$201,0))),"",IF(AND(J789=INDEX(Matches!$G$2:$G$201,MATCH($A789&amp;"-4",Matches!$J$2:$J$201,0)),K789=INDEX(Matches!$H$2:$H$201,MATCH($A789&amp;"-4",Matches!$J$2:$J$201,0))),5,IF(SIGN(J789-K789)&lt;&gt;SIGN(INDEX(Matches!$G$2:$G$201,MATCH($A789&amp;"-4",Matches!$J$2:$J$201,0))-INDEX(Matches!$H$2:$H$201,MATCH($A789&amp;"-4",Matches!$J$2:$J$201,0))),0,IF(J789-K789=INDEX(Matches!$G$2:$G$201,MATCH($A789&amp;"-4",Matches!$J$2:$J$201,0))-INDEX(Matches!$H$2:$H$201,MATCH($A789&amp;"-4",Matches!$J$2:$J$201,0)),3,2))))),""))</f>
        <v/>
      </c>
      <c r="AB789" s="12" t="str">
        <f aca="false">IF(OR($B789="",L789="",M789=""),"",IFERROR(IF(OR(INDEX(Matches!$I$2:$I$201,MATCH($A789&amp;"-5",Matches!$J$2:$J$201,0))="Void",INDEX(Matches!$G$2:$G$201,MATCH($A789&amp;"-5",Matches!$J$2:$J$201,0))="",INDEX(Matches!$H$2:$H$201,MATCH($A789&amp;"-5",Matches!$J$2:$J$201,0))=""),"",IF(AND($C789&lt;&gt;"",INDEX(Matches!$F$2:$F$201,MATCH($A789&amp;"-5",Matches!$J$2:$J$201,0))&lt;&gt;"",$C789&gt;=INDEX(Matches!$F$2:$F$201,MATCH($A789&amp;"-5",Matches!$J$2:$J$201,0))),"",IF(AND(L789=INDEX(Matches!$G$2:$G$201,MATCH($A789&amp;"-5",Matches!$J$2:$J$201,0)),M789=INDEX(Matches!$H$2:$H$201,MATCH($A789&amp;"-5",Matches!$J$2:$J$201,0))),5,IF(SIGN(L789-M789)&lt;&gt;SIGN(INDEX(Matches!$G$2:$G$201,MATCH($A789&amp;"-5",Matches!$J$2:$J$201,0))-INDEX(Matches!$H$2:$H$201,MATCH($A789&amp;"-5",Matches!$J$2:$J$201,0))),0,IF(L789-M789=INDEX(Matches!$G$2:$G$201,MATCH($A789&amp;"-5",Matches!$J$2:$J$201,0))-INDEX(Matches!$H$2:$H$201,MATCH($A789&amp;"-5",Matches!$J$2:$J$201,0)),3,2))))),""))</f>
        <v/>
      </c>
      <c r="AC789" s="12" t="str">
        <f aca="false">IF(OR($B789="",N789="",O789=""),"",IFERROR(IF(OR(INDEX(Matches!$I$2:$I$201,MATCH($A789&amp;"-6",Matches!$J$2:$J$201,0))="Void",INDEX(Matches!$G$2:$G$201,MATCH($A789&amp;"-6",Matches!$J$2:$J$201,0))="",INDEX(Matches!$H$2:$H$201,MATCH($A789&amp;"-6",Matches!$J$2:$J$201,0))=""),"",IF(AND($C789&lt;&gt;"",INDEX(Matches!$F$2:$F$201,MATCH($A789&amp;"-6",Matches!$J$2:$J$201,0))&lt;&gt;"",$C789&gt;=INDEX(Matches!$F$2:$F$201,MATCH($A789&amp;"-6",Matches!$J$2:$J$201,0))),"",IF(AND(N789=INDEX(Matches!$G$2:$G$201,MATCH($A789&amp;"-6",Matches!$J$2:$J$201,0)),O789=INDEX(Matches!$H$2:$H$201,MATCH($A789&amp;"-6",Matches!$J$2:$J$201,0))),5,IF(SIGN(N789-O789)&lt;&gt;SIGN(INDEX(Matches!$G$2:$G$201,MATCH($A789&amp;"-6",Matches!$J$2:$J$201,0))-INDEX(Matches!$H$2:$H$201,MATCH($A789&amp;"-6",Matches!$J$2:$J$201,0))),0,IF(N789-O789=INDEX(Matches!$G$2:$G$201,MATCH($A789&amp;"-6",Matches!$J$2:$J$201,0))-INDEX(Matches!$H$2:$H$201,MATCH($A789&amp;"-6",Matches!$J$2:$J$201,0)),3,2))))),""))</f>
        <v/>
      </c>
      <c r="AD789" s="12" t="str">
        <f aca="false">IF(OR($B789="",P789="",Q789=""),"",IFERROR(IF(OR(INDEX(Matches!$I$2:$I$201,MATCH($A789&amp;"-7",Matches!$J$2:$J$201,0))="Void",INDEX(Matches!$G$2:$G$201,MATCH($A789&amp;"-7",Matches!$J$2:$J$201,0))="",INDEX(Matches!$H$2:$H$201,MATCH($A789&amp;"-7",Matches!$J$2:$J$201,0))=""),"",IF(AND($C789&lt;&gt;"",INDEX(Matches!$F$2:$F$201,MATCH($A789&amp;"-7",Matches!$J$2:$J$201,0))&lt;&gt;"",$C789&gt;=INDEX(Matches!$F$2:$F$201,MATCH($A789&amp;"-7",Matches!$J$2:$J$201,0))),"",IF(AND(P789=INDEX(Matches!$G$2:$G$201,MATCH($A789&amp;"-7",Matches!$J$2:$J$201,0)),Q789=INDEX(Matches!$H$2:$H$201,MATCH($A789&amp;"-7",Matches!$J$2:$J$201,0))),5,IF(SIGN(P789-Q789)&lt;&gt;SIGN(INDEX(Matches!$G$2:$G$201,MATCH($A789&amp;"-7",Matches!$J$2:$J$201,0))-INDEX(Matches!$H$2:$H$201,MATCH($A789&amp;"-7",Matches!$J$2:$J$201,0))),0,IF(P789-Q789=INDEX(Matches!$G$2:$G$201,MATCH($A789&amp;"-7",Matches!$J$2:$J$201,0))-INDEX(Matches!$H$2:$H$201,MATCH($A789&amp;"-7",Matches!$J$2:$J$201,0)),3,2))))),""))</f>
        <v/>
      </c>
      <c r="AE789" s="12" t="str">
        <f aca="false">IF(OR($B789="",R789="",S789=""),"",IFERROR(IF(OR(INDEX(Matches!$I$2:$I$201,MATCH($A789&amp;"-8",Matches!$J$2:$J$201,0))="Void",INDEX(Matches!$G$2:$G$201,MATCH($A789&amp;"-8",Matches!$J$2:$J$201,0))="",INDEX(Matches!$H$2:$H$201,MATCH($A789&amp;"-8",Matches!$J$2:$J$201,0))=""),"",IF(AND($C789&lt;&gt;"",INDEX(Matches!$F$2:$F$201,MATCH($A789&amp;"-8",Matches!$J$2:$J$201,0))&lt;&gt;"",$C789&gt;=INDEX(Matches!$F$2:$F$201,MATCH($A789&amp;"-8",Matches!$J$2:$J$201,0))),"",IF(AND(R789=INDEX(Matches!$G$2:$G$201,MATCH($A789&amp;"-8",Matches!$J$2:$J$201,0)),S789=INDEX(Matches!$H$2:$H$201,MATCH($A789&amp;"-8",Matches!$J$2:$J$201,0))),5,IF(SIGN(R789-S789)&lt;&gt;SIGN(INDEX(Matches!$G$2:$G$201,MATCH($A789&amp;"-8",Matches!$J$2:$J$201,0))-INDEX(Matches!$H$2:$H$201,MATCH($A789&amp;"-8",Matches!$J$2:$J$201,0))),0,IF(R789-S789=INDEX(Matches!$G$2:$G$201,MATCH($A789&amp;"-8",Matches!$J$2:$J$201,0))-INDEX(Matches!$H$2:$H$201,MATCH($A789&amp;"-8",Matches!$J$2:$J$201,0)),3,2))))),""))</f>
        <v/>
      </c>
      <c r="AF789" s="12" t="str">
        <f aca="false">IF(OR($B789="",T789="",U789=""),"",IFERROR(IF(OR(INDEX(Matches!$I$2:$I$201,MATCH($A789&amp;"-9",Matches!$J$2:$J$201,0))="Void",INDEX(Matches!$G$2:$G$201,MATCH($A789&amp;"-9",Matches!$J$2:$J$201,0))="",INDEX(Matches!$H$2:$H$201,MATCH($A789&amp;"-9",Matches!$J$2:$J$201,0))=""),"",IF(AND($C789&lt;&gt;"",INDEX(Matches!$F$2:$F$201,MATCH($A789&amp;"-9",Matches!$J$2:$J$201,0))&lt;&gt;"",$C789&gt;=INDEX(Matches!$F$2:$F$201,MATCH($A789&amp;"-9",Matches!$J$2:$J$201,0))),"",IF(AND(T789=INDEX(Matches!$G$2:$G$201,MATCH($A789&amp;"-9",Matches!$J$2:$J$201,0)),U789=INDEX(Matches!$H$2:$H$201,MATCH($A789&amp;"-9",Matches!$J$2:$J$201,0))),5,IF(SIGN(T789-U789)&lt;&gt;SIGN(INDEX(Matches!$G$2:$G$201,MATCH($A789&amp;"-9",Matches!$J$2:$J$201,0))-INDEX(Matches!$H$2:$H$201,MATCH($A789&amp;"-9",Matches!$J$2:$J$201,0))),0,IF(T789-U789=INDEX(Matches!$G$2:$G$201,MATCH($A789&amp;"-9",Matches!$J$2:$J$201,0))-INDEX(Matches!$H$2:$H$201,MATCH($A789&amp;"-9",Matches!$J$2:$J$201,0)),3,2))))),""))</f>
        <v/>
      </c>
      <c r="AG789" s="12" t="str">
        <f aca="false">IF(OR($B789="",V789="",W789=""),"",IFERROR(IF(OR(INDEX(Matches!$I$2:$I$201,MATCH($A789&amp;"-10",Matches!$J$2:$J$201,0))="Void",INDEX(Matches!$G$2:$G$201,MATCH($A789&amp;"-10",Matches!$J$2:$J$201,0))="",INDEX(Matches!$H$2:$H$201,MATCH($A789&amp;"-10",Matches!$J$2:$J$201,0))=""),"",IF(AND($C789&lt;&gt;"",INDEX(Matches!$F$2:$F$201,MATCH($A789&amp;"-10",Matches!$J$2:$J$201,0))&lt;&gt;"",$C789&gt;=INDEX(Matches!$F$2:$F$201,MATCH($A789&amp;"-10",Matches!$J$2:$J$201,0))),"",IF(AND(V789=INDEX(Matches!$G$2:$G$201,MATCH($A789&amp;"-10",Matches!$J$2:$J$201,0)),W789=INDEX(Matches!$H$2:$H$201,MATCH($A789&amp;"-10",Matches!$J$2:$J$201,0))),5,IF(SIGN(V789-W789)&lt;&gt;SIGN(INDEX(Matches!$G$2:$G$201,MATCH($A789&amp;"-10",Matches!$J$2:$J$201,0))-INDEX(Matches!$H$2:$H$201,MATCH($A789&amp;"-10",Matches!$J$2:$J$201,0))),0,IF(V789-W789=INDEX(Matches!$G$2:$G$201,MATCH($A789&amp;"-10",Matches!$J$2:$J$201,0))-INDEX(Matches!$H$2:$H$201,MATCH($A789&amp;"-10",Matches!$J$2:$J$201,0)),3,2))))),""))</f>
        <v/>
      </c>
      <c r="AH789" s="13" t="str">
        <f aca="false">IF($B789="","",SUM(X789:AG789))</f>
        <v/>
      </c>
      <c r="AI789" s="12" t="str">
        <f aca="false">IF($B789="","",COUNTIF(X789:AG789,5))</f>
        <v/>
      </c>
      <c r="AJ789" s="12" t="str">
        <f aca="false">IF($B789="","",COUNTIF(X789:AG789,"&gt;=2"))</f>
        <v/>
      </c>
      <c r="AK789" s="12" t="str">
        <f aca="false">IF($B789="","",COUNT(X789:AG789))</f>
        <v/>
      </c>
    </row>
    <row r="790" customFormat="false" ht="15" hidden="false" customHeight="false" outlineLevel="0" collapsed="false">
      <c r="A790" s="7"/>
      <c r="B790" s="7"/>
      <c r="C790" s="11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12" t="str">
        <f aca="false">IF(OR($B790="",D790="",E790=""),"",IFERROR(IF(OR(INDEX(Matches!$I$2:$I$201,MATCH($A790&amp;"-1",Matches!$J$2:$J$201,0))="Void",INDEX(Matches!$G$2:$G$201,MATCH($A790&amp;"-1",Matches!$J$2:$J$201,0))="",INDEX(Matches!$H$2:$H$201,MATCH($A790&amp;"-1",Matches!$J$2:$J$201,0))=""),"",IF(AND($C790&lt;&gt;"",INDEX(Matches!$F$2:$F$201,MATCH($A790&amp;"-1",Matches!$J$2:$J$201,0))&lt;&gt;"",$C790&gt;=INDEX(Matches!$F$2:$F$201,MATCH($A790&amp;"-1",Matches!$J$2:$J$201,0))),"",IF(AND(D790=INDEX(Matches!$G$2:$G$201,MATCH($A790&amp;"-1",Matches!$J$2:$J$201,0)),E790=INDEX(Matches!$H$2:$H$201,MATCH($A790&amp;"-1",Matches!$J$2:$J$201,0))),5,IF(SIGN(D790-E790)&lt;&gt;SIGN(INDEX(Matches!$G$2:$G$201,MATCH($A790&amp;"-1",Matches!$J$2:$J$201,0))-INDEX(Matches!$H$2:$H$201,MATCH($A790&amp;"-1",Matches!$J$2:$J$201,0))),0,IF(D790-E790=INDEX(Matches!$G$2:$G$201,MATCH($A790&amp;"-1",Matches!$J$2:$J$201,0))-INDEX(Matches!$H$2:$H$201,MATCH($A790&amp;"-1",Matches!$J$2:$J$201,0)),3,2))))),""))</f>
        <v/>
      </c>
      <c r="Y790" s="12" t="str">
        <f aca="false">IF(OR($B790="",F790="",G790=""),"",IFERROR(IF(OR(INDEX(Matches!$I$2:$I$201,MATCH($A790&amp;"-2",Matches!$J$2:$J$201,0))="Void",INDEX(Matches!$G$2:$G$201,MATCH($A790&amp;"-2",Matches!$J$2:$J$201,0))="",INDEX(Matches!$H$2:$H$201,MATCH($A790&amp;"-2",Matches!$J$2:$J$201,0))=""),"",IF(AND($C790&lt;&gt;"",INDEX(Matches!$F$2:$F$201,MATCH($A790&amp;"-2",Matches!$J$2:$J$201,0))&lt;&gt;"",$C790&gt;=INDEX(Matches!$F$2:$F$201,MATCH($A790&amp;"-2",Matches!$J$2:$J$201,0))),"",IF(AND(F790=INDEX(Matches!$G$2:$G$201,MATCH($A790&amp;"-2",Matches!$J$2:$J$201,0)),G790=INDEX(Matches!$H$2:$H$201,MATCH($A790&amp;"-2",Matches!$J$2:$J$201,0))),5,IF(SIGN(F790-G790)&lt;&gt;SIGN(INDEX(Matches!$G$2:$G$201,MATCH($A790&amp;"-2",Matches!$J$2:$J$201,0))-INDEX(Matches!$H$2:$H$201,MATCH($A790&amp;"-2",Matches!$J$2:$J$201,0))),0,IF(F790-G790=INDEX(Matches!$G$2:$G$201,MATCH($A790&amp;"-2",Matches!$J$2:$J$201,0))-INDEX(Matches!$H$2:$H$201,MATCH($A790&amp;"-2",Matches!$J$2:$J$201,0)),3,2))))),""))</f>
        <v/>
      </c>
      <c r="Z790" s="12" t="str">
        <f aca="false">IF(OR($B790="",H790="",I790=""),"",IFERROR(IF(OR(INDEX(Matches!$I$2:$I$201,MATCH($A790&amp;"-3",Matches!$J$2:$J$201,0))="Void",INDEX(Matches!$G$2:$G$201,MATCH($A790&amp;"-3",Matches!$J$2:$J$201,0))="",INDEX(Matches!$H$2:$H$201,MATCH($A790&amp;"-3",Matches!$J$2:$J$201,0))=""),"",IF(AND($C790&lt;&gt;"",INDEX(Matches!$F$2:$F$201,MATCH($A790&amp;"-3",Matches!$J$2:$J$201,0))&lt;&gt;"",$C790&gt;=INDEX(Matches!$F$2:$F$201,MATCH($A790&amp;"-3",Matches!$J$2:$J$201,0))),"",IF(AND(H790=INDEX(Matches!$G$2:$G$201,MATCH($A790&amp;"-3",Matches!$J$2:$J$201,0)),I790=INDEX(Matches!$H$2:$H$201,MATCH($A790&amp;"-3",Matches!$J$2:$J$201,0))),5,IF(SIGN(H790-I790)&lt;&gt;SIGN(INDEX(Matches!$G$2:$G$201,MATCH($A790&amp;"-3",Matches!$J$2:$J$201,0))-INDEX(Matches!$H$2:$H$201,MATCH($A790&amp;"-3",Matches!$J$2:$J$201,0))),0,IF(H790-I790=INDEX(Matches!$G$2:$G$201,MATCH($A790&amp;"-3",Matches!$J$2:$J$201,0))-INDEX(Matches!$H$2:$H$201,MATCH($A790&amp;"-3",Matches!$J$2:$J$201,0)),3,2))))),""))</f>
        <v/>
      </c>
      <c r="AA790" s="12" t="str">
        <f aca="false">IF(OR($B790="",J790="",K790=""),"",IFERROR(IF(OR(INDEX(Matches!$I$2:$I$201,MATCH($A790&amp;"-4",Matches!$J$2:$J$201,0))="Void",INDEX(Matches!$G$2:$G$201,MATCH($A790&amp;"-4",Matches!$J$2:$J$201,0))="",INDEX(Matches!$H$2:$H$201,MATCH($A790&amp;"-4",Matches!$J$2:$J$201,0))=""),"",IF(AND($C790&lt;&gt;"",INDEX(Matches!$F$2:$F$201,MATCH($A790&amp;"-4",Matches!$J$2:$J$201,0))&lt;&gt;"",$C790&gt;=INDEX(Matches!$F$2:$F$201,MATCH($A790&amp;"-4",Matches!$J$2:$J$201,0))),"",IF(AND(J790=INDEX(Matches!$G$2:$G$201,MATCH($A790&amp;"-4",Matches!$J$2:$J$201,0)),K790=INDEX(Matches!$H$2:$H$201,MATCH($A790&amp;"-4",Matches!$J$2:$J$201,0))),5,IF(SIGN(J790-K790)&lt;&gt;SIGN(INDEX(Matches!$G$2:$G$201,MATCH($A790&amp;"-4",Matches!$J$2:$J$201,0))-INDEX(Matches!$H$2:$H$201,MATCH($A790&amp;"-4",Matches!$J$2:$J$201,0))),0,IF(J790-K790=INDEX(Matches!$G$2:$G$201,MATCH($A790&amp;"-4",Matches!$J$2:$J$201,0))-INDEX(Matches!$H$2:$H$201,MATCH($A790&amp;"-4",Matches!$J$2:$J$201,0)),3,2))))),""))</f>
        <v/>
      </c>
      <c r="AB790" s="12" t="str">
        <f aca="false">IF(OR($B790="",L790="",M790=""),"",IFERROR(IF(OR(INDEX(Matches!$I$2:$I$201,MATCH($A790&amp;"-5",Matches!$J$2:$J$201,0))="Void",INDEX(Matches!$G$2:$G$201,MATCH($A790&amp;"-5",Matches!$J$2:$J$201,0))="",INDEX(Matches!$H$2:$H$201,MATCH($A790&amp;"-5",Matches!$J$2:$J$201,0))=""),"",IF(AND($C790&lt;&gt;"",INDEX(Matches!$F$2:$F$201,MATCH($A790&amp;"-5",Matches!$J$2:$J$201,0))&lt;&gt;"",$C790&gt;=INDEX(Matches!$F$2:$F$201,MATCH($A790&amp;"-5",Matches!$J$2:$J$201,0))),"",IF(AND(L790=INDEX(Matches!$G$2:$G$201,MATCH($A790&amp;"-5",Matches!$J$2:$J$201,0)),M790=INDEX(Matches!$H$2:$H$201,MATCH($A790&amp;"-5",Matches!$J$2:$J$201,0))),5,IF(SIGN(L790-M790)&lt;&gt;SIGN(INDEX(Matches!$G$2:$G$201,MATCH($A790&amp;"-5",Matches!$J$2:$J$201,0))-INDEX(Matches!$H$2:$H$201,MATCH($A790&amp;"-5",Matches!$J$2:$J$201,0))),0,IF(L790-M790=INDEX(Matches!$G$2:$G$201,MATCH($A790&amp;"-5",Matches!$J$2:$J$201,0))-INDEX(Matches!$H$2:$H$201,MATCH($A790&amp;"-5",Matches!$J$2:$J$201,0)),3,2))))),""))</f>
        <v/>
      </c>
      <c r="AC790" s="12" t="str">
        <f aca="false">IF(OR($B790="",N790="",O790=""),"",IFERROR(IF(OR(INDEX(Matches!$I$2:$I$201,MATCH($A790&amp;"-6",Matches!$J$2:$J$201,0))="Void",INDEX(Matches!$G$2:$G$201,MATCH($A790&amp;"-6",Matches!$J$2:$J$201,0))="",INDEX(Matches!$H$2:$H$201,MATCH($A790&amp;"-6",Matches!$J$2:$J$201,0))=""),"",IF(AND($C790&lt;&gt;"",INDEX(Matches!$F$2:$F$201,MATCH($A790&amp;"-6",Matches!$J$2:$J$201,0))&lt;&gt;"",$C790&gt;=INDEX(Matches!$F$2:$F$201,MATCH($A790&amp;"-6",Matches!$J$2:$J$201,0))),"",IF(AND(N790=INDEX(Matches!$G$2:$G$201,MATCH($A790&amp;"-6",Matches!$J$2:$J$201,0)),O790=INDEX(Matches!$H$2:$H$201,MATCH($A790&amp;"-6",Matches!$J$2:$J$201,0))),5,IF(SIGN(N790-O790)&lt;&gt;SIGN(INDEX(Matches!$G$2:$G$201,MATCH($A790&amp;"-6",Matches!$J$2:$J$201,0))-INDEX(Matches!$H$2:$H$201,MATCH($A790&amp;"-6",Matches!$J$2:$J$201,0))),0,IF(N790-O790=INDEX(Matches!$G$2:$G$201,MATCH($A790&amp;"-6",Matches!$J$2:$J$201,0))-INDEX(Matches!$H$2:$H$201,MATCH($A790&amp;"-6",Matches!$J$2:$J$201,0)),3,2))))),""))</f>
        <v/>
      </c>
      <c r="AD790" s="12" t="str">
        <f aca="false">IF(OR($B790="",P790="",Q790=""),"",IFERROR(IF(OR(INDEX(Matches!$I$2:$I$201,MATCH($A790&amp;"-7",Matches!$J$2:$J$201,0))="Void",INDEX(Matches!$G$2:$G$201,MATCH($A790&amp;"-7",Matches!$J$2:$J$201,0))="",INDEX(Matches!$H$2:$H$201,MATCH($A790&amp;"-7",Matches!$J$2:$J$201,0))=""),"",IF(AND($C790&lt;&gt;"",INDEX(Matches!$F$2:$F$201,MATCH($A790&amp;"-7",Matches!$J$2:$J$201,0))&lt;&gt;"",$C790&gt;=INDEX(Matches!$F$2:$F$201,MATCH($A790&amp;"-7",Matches!$J$2:$J$201,0))),"",IF(AND(P790=INDEX(Matches!$G$2:$G$201,MATCH($A790&amp;"-7",Matches!$J$2:$J$201,0)),Q790=INDEX(Matches!$H$2:$H$201,MATCH($A790&amp;"-7",Matches!$J$2:$J$201,0))),5,IF(SIGN(P790-Q790)&lt;&gt;SIGN(INDEX(Matches!$G$2:$G$201,MATCH($A790&amp;"-7",Matches!$J$2:$J$201,0))-INDEX(Matches!$H$2:$H$201,MATCH($A790&amp;"-7",Matches!$J$2:$J$201,0))),0,IF(P790-Q790=INDEX(Matches!$G$2:$G$201,MATCH($A790&amp;"-7",Matches!$J$2:$J$201,0))-INDEX(Matches!$H$2:$H$201,MATCH($A790&amp;"-7",Matches!$J$2:$J$201,0)),3,2))))),""))</f>
        <v/>
      </c>
      <c r="AE790" s="12" t="str">
        <f aca="false">IF(OR($B790="",R790="",S790=""),"",IFERROR(IF(OR(INDEX(Matches!$I$2:$I$201,MATCH($A790&amp;"-8",Matches!$J$2:$J$201,0))="Void",INDEX(Matches!$G$2:$G$201,MATCH($A790&amp;"-8",Matches!$J$2:$J$201,0))="",INDEX(Matches!$H$2:$H$201,MATCH($A790&amp;"-8",Matches!$J$2:$J$201,0))=""),"",IF(AND($C790&lt;&gt;"",INDEX(Matches!$F$2:$F$201,MATCH($A790&amp;"-8",Matches!$J$2:$J$201,0))&lt;&gt;"",$C790&gt;=INDEX(Matches!$F$2:$F$201,MATCH($A790&amp;"-8",Matches!$J$2:$J$201,0))),"",IF(AND(R790=INDEX(Matches!$G$2:$G$201,MATCH($A790&amp;"-8",Matches!$J$2:$J$201,0)),S790=INDEX(Matches!$H$2:$H$201,MATCH($A790&amp;"-8",Matches!$J$2:$J$201,0))),5,IF(SIGN(R790-S790)&lt;&gt;SIGN(INDEX(Matches!$G$2:$G$201,MATCH($A790&amp;"-8",Matches!$J$2:$J$201,0))-INDEX(Matches!$H$2:$H$201,MATCH($A790&amp;"-8",Matches!$J$2:$J$201,0))),0,IF(R790-S790=INDEX(Matches!$G$2:$G$201,MATCH($A790&amp;"-8",Matches!$J$2:$J$201,0))-INDEX(Matches!$H$2:$H$201,MATCH($A790&amp;"-8",Matches!$J$2:$J$201,0)),3,2))))),""))</f>
        <v/>
      </c>
      <c r="AF790" s="12" t="str">
        <f aca="false">IF(OR($B790="",T790="",U790=""),"",IFERROR(IF(OR(INDEX(Matches!$I$2:$I$201,MATCH($A790&amp;"-9",Matches!$J$2:$J$201,0))="Void",INDEX(Matches!$G$2:$G$201,MATCH($A790&amp;"-9",Matches!$J$2:$J$201,0))="",INDEX(Matches!$H$2:$H$201,MATCH($A790&amp;"-9",Matches!$J$2:$J$201,0))=""),"",IF(AND($C790&lt;&gt;"",INDEX(Matches!$F$2:$F$201,MATCH($A790&amp;"-9",Matches!$J$2:$J$201,0))&lt;&gt;"",$C790&gt;=INDEX(Matches!$F$2:$F$201,MATCH($A790&amp;"-9",Matches!$J$2:$J$201,0))),"",IF(AND(T790=INDEX(Matches!$G$2:$G$201,MATCH($A790&amp;"-9",Matches!$J$2:$J$201,0)),U790=INDEX(Matches!$H$2:$H$201,MATCH($A790&amp;"-9",Matches!$J$2:$J$201,0))),5,IF(SIGN(T790-U790)&lt;&gt;SIGN(INDEX(Matches!$G$2:$G$201,MATCH($A790&amp;"-9",Matches!$J$2:$J$201,0))-INDEX(Matches!$H$2:$H$201,MATCH($A790&amp;"-9",Matches!$J$2:$J$201,0))),0,IF(T790-U790=INDEX(Matches!$G$2:$G$201,MATCH($A790&amp;"-9",Matches!$J$2:$J$201,0))-INDEX(Matches!$H$2:$H$201,MATCH($A790&amp;"-9",Matches!$J$2:$J$201,0)),3,2))))),""))</f>
        <v/>
      </c>
      <c r="AG790" s="12" t="str">
        <f aca="false">IF(OR($B790="",V790="",W790=""),"",IFERROR(IF(OR(INDEX(Matches!$I$2:$I$201,MATCH($A790&amp;"-10",Matches!$J$2:$J$201,0))="Void",INDEX(Matches!$G$2:$G$201,MATCH($A790&amp;"-10",Matches!$J$2:$J$201,0))="",INDEX(Matches!$H$2:$H$201,MATCH($A790&amp;"-10",Matches!$J$2:$J$201,0))=""),"",IF(AND($C790&lt;&gt;"",INDEX(Matches!$F$2:$F$201,MATCH($A790&amp;"-10",Matches!$J$2:$J$201,0))&lt;&gt;"",$C790&gt;=INDEX(Matches!$F$2:$F$201,MATCH($A790&amp;"-10",Matches!$J$2:$J$201,0))),"",IF(AND(V790=INDEX(Matches!$G$2:$G$201,MATCH($A790&amp;"-10",Matches!$J$2:$J$201,0)),W790=INDEX(Matches!$H$2:$H$201,MATCH($A790&amp;"-10",Matches!$J$2:$J$201,0))),5,IF(SIGN(V790-W790)&lt;&gt;SIGN(INDEX(Matches!$G$2:$G$201,MATCH($A790&amp;"-10",Matches!$J$2:$J$201,0))-INDEX(Matches!$H$2:$H$201,MATCH($A790&amp;"-10",Matches!$J$2:$J$201,0))),0,IF(V790-W790=INDEX(Matches!$G$2:$G$201,MATCH($A790&amp;"-10",Matches!$J$2:$J$201,0))-INDEX(Matches!$H$2:$H$201,MATCH($A790&amp;"-10",Matches!$J$2:$J$201,0)),3,2))))),""))</f>
        <v/>
      </c>
      <c r="AH790" s="13" t="str">
        <f aca="false">IF($B790="","",SUM(X790:AG790))</f>
        <v/>
      </c>
      <c r="AI790" s="12" t="str">
        <f aca="false">IF($B790="","",COUNTIF(X790:AG790,5))</f>
        <v/>
      </c>
      <c r="AJ790" s="12" t="str">
        <f aca="false">IF($B790="","",COUNTIF(X790:AG790,"&gt;=2"))</f>
        <v/>
      </c>
      <c r="AK790" s="12" t="str">
        <f aca="false">IF($B790="","",COUNT(X790:AG790))</f>
        <v/>
      </c>
    </row>
    <row r="791" customFormat="false" ht="15" hidden="false" customHeight="false" outlineLevel="0" collapsed="false">
      <c r="A791" s="7"/>
      <c r="B791" s="7"/>
      <c r="C791" s="11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12" t="str">
        <f aca="false">IF(OR($B791="",D791="",E791=""),"",IFERROR(IF(OR(INDEX(Matches!$I$2:$I$201,MATCH($A791&amp;"-1",Matches!$J$2:$J$201,0))="Void",INDEX(Matches!$G$2:$G$201,MATCH($A791&amp;"-1",Matches!$J$2:$J$201,0))="",INDEX(Matches!$H$2:$H$201,MATCH($A791&amp;"-1",Matches!$J$2:$J$201,0))=""),"",IF(AND($C791&lt;&gt;"",INDEX(Matches!$F$2:$F$201,MATCH($A791&amp;"-1",Matches!$J$2:$J$201,0))&lt;&gt;"",$C791&gt;=INDEX(Matches!$F$2:$F$201,MATCH($A791&amp;"-1",Matches!$J$2:$J$201,0))),"",IF(AND(D791=INDEX(Matches!$G$2:$G$201,MATCH($A791&amp;"-1",Matches!$J$2:$J$201,0)),E791=INDEX(Matches!$H$2:$H$201,MATCH($A791&amp;"-1",Matches!$J$2:$J$201,0))),5,IF(SIGN(D791-E791)&lt;&gt;SIGN(INDEX(Matches!$G$2:$G$201,MATCH($A791&amp;"-1",Matches!$J$2:$J$201,0))-INDEX(Matches!$H$2:$H$201,MATCH($A791&amp;"-1",Matches!$J$2:$J$201,0))),0,IF(D791-E791=INDEX(Matches!$G$2:$G$201,MATCH($A791&amp;"-1",Matches!$J$2:$J$201,0))-INDEX(Matches!$H$2:$H$201,MATCH($A791&amp;"-1",Matches!$J$2:$J$201,0)),3,2))))),""))</f>
        <v/>
      </c>
      <c r="Y791" s="12" t="str">
        <f aca="false">IF(OR($B791="",F791="",G791=""),"",IFERROR(IF(OR(INDEX(Matches!$I$2:$I$201,MATCH($A791&amp;"-2",Matches!$J$2:$J$201,0))="Void",INDEX(Matches!$G$2:$G$201,MATCH($A791&amp;"-2",Matches!$J$2:$J$201,0))="",INDEX(Matches!$H$2:$H$201,MATCH($A791&amp;"-2",Matches!$J$2:$J$201,0))=""),"",IF(AND($C791&lt;&gt;"",INDEX(Matches!$F$2:$F$201,MATCH($A791&amp;"-2",Matches!$J$2:$J$201,0))&lt;&gt;"",$C791&gt;=INDEX(Matches!$F$2:$F$201,MATCH($A791&amp;"-2",Matches!$J$2:$J$201,0))),"",IF(AND(F791=INDEX(Matches!$G$2:$G$201,MATCH($A791&amp;"-2",Matches!$J$2:$J$201,0)),G791=INDEX(Matches!$H$2:$H$201,MATCH($A791&amp;"-2",Matches!$J$2:$J$201,0))),5,IF(SIGN(F791-G791)&lt;&gt;SIGN(INDEX(Matches!$G$2:$G$201,MATCH($A791&amp;"-2",Matches!$J$2:$J$201,0))-INDEX(Matches!$H$2:$H$201,MATCH($A791&amp;"-2",Matches!$J$2:$J$201,0))),0,IF(F791-G791=INDEX(Matches!$G$2:$G$201,MATCH($A791&amp;"-2",Matches!$J$2:$J$201,0))-INDEX(Matches!$H$2:$H$201,MATCH($A791&amp;"-2",Matches!$J$2:$J$201,0)),3,2))))),""))</f>
        <v/>
      </c>
      <c r="Z791" s="12" t="str">
        <f aca="false">IF(OR($B791="",H791="",I791=""),"",IFERROR(IF(OR(INDEX(Matches!$I$2:$I$201,MATCH($A791&amp;"-3",Matches!$J$2:$J$201,0))="Void",INDEX(Matches!$G$2:$G$201,MATCH($A791&amp;"-3",Matches!$J$2:$J$201,0))="",INDEX(Matches!$H$2:$H$201,MATCH($A791&amp;"-3",Matches!$J$2:$J$201,0))=""),"",IF(AND($C791&lt;&gt;"",INDEX(Matches!$F$2:$F$201,MATCH($A791&amp;"-3",Matches!$J$2:$J$201,0))&lt;&gt;"",$C791&gt;=INDEX(Matches!$F$2:$F$201,MATCH($A791&amp;"-3",Matches!$J$2:$J$201,0))),"",IF(AND(H791=INDEX(Matches!$G$2:$G$201,MATCH($A791&amp;"-3",Matches!$J$2:$J$201,0)),I791=INDEX(Matches!$H$2:$H$201,MATCH($A791&amp;"-3",Matches!$J$2:$J$201,0))),5,IF(SIGN(H791-I791)&lt;&gt;SIGN(INDEX(Matches!$G$2:$G$201,MATCH($A791&amp;"-3",Matches!$J$2:$J$201,0))-INDEX(Matches!$H$2:$H$201,MATCH($A791&amp;"-3",Matches!$J$2:$J$201,0))),0,IF(H791-I791=INDEX(Matches!$G$2:$G$201,MATCH($A791&amp;"-3",Matches!$J$2:$J$201,0))-INDEX(Matches!$H$2:$H$201,MATCH($A791&amp;"-3",Matches!$J$2:$J$201,0)),3,2))))),""))</f>
        <v/>
      </c>
      <c r="AA791" s="12" t="str">
        <f aca="false">IF(OR($B791="",J791="",K791=""),"",IFERROR(IF(OR(INDEX(Matches!$I$2:$I$201,MATCH($A791&amp;"-4",Matches!$J$2:$J$201,0))="Void",INDEX(Matches!$G$2:$G$201,MATCH($A791&amp;"-4",Matches!$J$2:$J$201,0))="",INDEX(Matches!$H$2:$H$201,MATCH($A791&amp;"-4",Matches!$J$2:$J$201,0))=""),"",IF(AND($C791&lt;&gt;"",INDEX(Matches!$F$2:$F$201,MATCH($A791&amp;"-4",Matches!$J$2:$J$201,0))&lt;&gt;"",$C791&gt;=INDEX(Matches!$F$2:$F$201,MATCH($A791&amp;"-4",Matches!$J$2:$J$201,0))),"",IF(AND(J791=INDEX(Matches!$G$2:$G$201,MATCH($A791&amp;"-4",Matches!$J$2:$J$201,0)),K791=INDEX(Matches!$H$2:$H$201,MATCH($A791&amp;"-4",Matches!$J$2:$J$201,0))),5,IF(SIGN(J791-K791)&lt;&gt;SIGN(INDEX(Matches!$G$2:$G$201,MATCH($A791&amp;"-4",Matches!$J$2:$J$201,0))-INDEX(Matches!$H$2:$H$201,MATCH($A791&amp;"-4",Matches!$J$2:$J$201,0))),0,IF(J791-K791=INDEX(Matches!$G$2:$G$201,MATCH($A791&amp;"-4",Matches!$J$2:$J$201,0))-INDEX(Matches!$H$2:$H$201,MATCH($A791&amp;"-4",Matches!$J$2:$J$201,0)),3,2))))),""))</f>
        <v/>
      </c>
      <c r="AB791" s="12" t="str">
        <f aca="false">IF(OR($B791="",L791="",M791=""),"",IFERROR(IF(OR(INDEX(Matches!$I$2:$I$201,MATCH($A791&amp;"-5",Matches!$J$2:$J$201,0))="Void",INDEX(Matches!$G$2:$G$201,MATCH($A791&amp;"-5",Matches!$J$2:$J$201,0))="",INDEX(Matches!$H$2:$H$201,MATCH($A791&amp;"-5",Matches!$J$2:$J$201,0))=""),"",IF(AND($C791&lt;&gt;"",INDEX(Matches!$F$2:$F$201,MATCH($A791&amp;"-5",Matches!$J$2:$J$201,0))&lt;&gt;"",$C791&gt;=INDEX(Matches!$F$2:$F$201,MATCH($A791&amp;"-5",Matches!$J$2:$J$201,0))),"",IF(AND(L791=INDEX(Matches!$G$2:$G$201,MATCH($A791&amp;"-5",Matches!$J$2:$J$201,0)),M791=INDEX(Matches!$H$2:$H$201,MATCH($A791&amp;"-5",Matches!$J$2:$J$201,0))),5,IF(SIGN(L791-M791)&lt;&gt;SIGN(INDEX(Matches!$G$2:$G$201,MATCH($A791&amp;"-5",Matches!$J$2:$J$201,0))-INDEX(Matches!$H$2:$H$201,MATCH($A791&amp;"-5",Matches!$J$2:$J$201,0))),0,IF(L791-M791=INDEX(Matches!$G$2:$G$201,MATCH($A791&amp;"-5",Matches!$J$2:$J$201,0))-INDEX(Matches!$H$2:$H$201,MATCH($A791&amp;"-5",Matches!$J$2:$J$201,0)),3,2))))),""))</f>
        <v/>
      </c>
      <c r="AC791" s="12" t="str">
        <f aca="false">IF(OR($B791="",N791="",O791=""),"",IFERROR(IF(OR(INDEX(Matches!$I$2:$I$201,MATCH($A791&amp;"-6",Matches!$J$2:$J$201,0))="Void",INDEX(Matches!$G$2:$G$201,MATCH($A791&amp;"-6",Matches!$J$2:$J$201,0))="",INDEX(Matches!$H$2:$H$201,MATCH($A791&amp;"-6",Matches!$J$2:$J$201,0))=""),"",IF(AND($C791&lt;&gt;"",INDEX(Matches!$F$2:$F$201,MATCH($A791&amp;"-6",Matches!$J$2:$J$201,0))&lt;&gt;"",$C791&gt;=INDEX(Matches!$F$2:$F$201,MATCH($A791&amp;"-6",Matches!$J$2:$J$201,0))),"",IF(AND(N791=INDEX(Matches!$G$2:$G$201,MATCH($A791&amp;"-6",Matches!$J$2:$J$201,0)),O791=INDEX(Matches!$H$2:$H$201,MATCH($A791&amp;"-6",Matches!$J$2:$J$201,0))),5,IF(SIGN(N791-O791)&lt;&gt;SIGN(INDEX(Matches!$G$2:$G$201,MATCH($A791&amp;"-6",Matches!$J$2:$J$201,0))-INDEX(Matches!$H$2:$H$201,MATCH($A791&amp;"-6",Matches!$J$2:$J$201,0))),0,IF(N791-O791=INDEX(Matches!$G$2:$G$201,MATCH($A791&amp;"-6",Matches!$J$2:$J$201,0))-INDEX(Matches!$H$2:$H$201,MATCH($A791&amp;"-6",Matches!$J$2:$J$201,0)),3,2))))),""))</f>
        <v/>
      </c>
      <c r="AD791" s="12" t="str">
        <f aca="false">IF(OR($B791="",P791="",Q791=""),"",IFERROR(IF(OR(INDEX(Matches!$I$2:$I$201,MATCH($A791&amp;"-7",Matches!$J$2:$J$201,0))="Void",INDEX(Matches!$G$2:$G$201,MATCH($A791&amp;"-7",Matches!$J$2:$J$201,0))="",INDEX(Matches!$H$2:$H$201,MATCH($A791&amp;"-7",Matches!$J$2:$J$201,0))=""),"",IF(AND($C791&lt;&gt;"",INDEX(Matches!$F$2:$F$201,MATCH($A791&amp;"-7",Matches!$J$2:$J$201,0))&lt;&gt;"",$C791&gt;=INDEX(Matches!$F$2:$F$201,MATCH($A791&amp;"-7",Matches!$J$2:$J$201,0))),"",IF(AND(P791=INDEX(Matches!$G$2:$G$201,MATCH($A791&amp;"-7",Matches!$J$2:$J$201,0)),Q791=INDEX(Matches!$H$2:$H$201,MATCH($A791&amp;"-7",Matches!$J$2:$J$201,0))),5,IF(SIGN(P791-Q791)&lt;&gt;SIGN(INDEX(Matches!$G$2:$G$201,MATCH($A791&amp;"-7",Matches!$J$2:$J$201,0))-INDEX(Matches!$H$2:$H$201,MATCH($A791&amp;"-7",Matches!$J$2:$J$201,0))),0,IF(P791-Q791=INDEX(Matches!$G$2:$G$201,MATCH($A791&amp;"-7",Matches!$J$2:$J$201,0))-INDEX(Matches!$H$2:$H$201,MATCH($A791&amp;"-7",Matches!$J$2:$J$201,0)),3,2))))),""))</f>
        <v/>
      </c>
      <c r="AE791" s="12" t="str">
        <f aca="false">IF(OR($B791="",R791="",S791=""),"",IFERROR(IF(OR(INDEX(Matches!$I$2:$I$201,MATCH($A791&amp;"-8",Matches!$J$2:$J$201,0))="Void",INDEX(Matches!$G$2:$G$201,MATCH($A791&amp;"-8",Matches!$J$2:$J$201,0))="",INDEX(Matches!$H$2:$H$201,MATCH($A791&amp;"-8",Matches!$J$2:$J$201,0))=""),"",IF(AND($C791&lt;&gt;"",INDEX(Matches!$F$2:$F$201,MATCH($A791&amp;"-8",Matches!$J$2:$J$201,0))&lt;&gt;"",$C791&gt;=INDEX(Matches!$F$2:$F$201,MATCH($A791&amp;"-8",Matches!$J$2:$J$201,0))),"",IF(AND(R791=INDEX(Matches!$G$2:$G$201,MATCH($A791&amp;"-8",Matches!$J$2:$J$201,0)),S791=INDEX(Matches!$H$2:$H$201,MATCH($A791&amp;"-8",Matches!$J$2:$J$201,0))),5,IF(SIGN(R791-S791)&lt;&gt;SIGN(INDEX(Matches!$G$2:$G$201,MATCH($A791&amp;"-8",Matches!$J$2:$J$201,0))-INDEX(Matches!$H$2:$H$201,MATCH($A791&amp;"-8",Matches!$J$2:$J$201,0))),0,IF(R791-S791=INDEX(Matches!$G$2:$G$201,MATCH($A791&amp;"-8",Matches!$J$2:$J$201,0))-INDEX(Matches!$H$2:$H$201,MATCH($A791&amp;"-8",Matches!$J$2:$J$201,0)),3,2))))),""))</f>
        <v/>
      </c>
      <c r="AF791" s="12" t="str">
        <f aca="false">IF(OR($B791="",T791="",U791=""),"",IFERROR(IF(OR(INDEX(Matches!$I$2:$I$201,MATCH($A791&amp;"-9",Matches!$J$2:$J$201,0))="Void",INDEX(Matches!$G$2:$G$201,MATCH($A791&amp;"-9",Matches!$J$2:$J$201,0))="",INDEX(Matches!$H$2:$H$201,MATCH($A791&amp;"-9",Matches!$J$2:$J$201,0))=""),"",IF(AND($C791&lt;&gt;"",INDEX(Matches!$F$2:$F$201,MATCH($A791&amp;"-9",Matches!$J$2:$J$201,0))&lt;&gt;"",$C791&gt;=INDEX(Matches!$F$2:$F$201,MATCH($A791&amp;"-9",Matches!$J$2:$J$201,0))),"",IF(AND(T791=INDEX(Matches!$G$2:$G$201,MATCH($A791&amp;"-9",Matches!$J$2:$J$201,0)),U791=INDEX(Matches!$H$2:$H$201,MATCH($A791&amp;"-9",Matches!$J$2:$J$201,0))),5,IF(SIGN(T791-U791)&lt;&gt;SIGN(INDEX(Matches!$G$2:$G$201,MATCH($A791&amp;"-9",Matches!$J$2:$J$201,0))-INDEX(Matches!$H$2:$H$201,MATCH($A791&amp;"-9",Matches!$J$2:$J$201,0))),0,IF(T791-U791=INDEX(Matches!$G$2:$G$201,MATCH($A791&amp;"-9",Matches!$J$2:$J$201,0))-INDEX(Matches!$H$2:$H$201,MATCH($A791&amp;"-9",Matches!$J$2:$J$201,0)),3,2))))),""))</f>
        <v/>
      </c>
      <c r="AG791" s="12" t="str">
        <f aca="false">IF(OR($B791="",V791="",W791=""),"",IFERROR(IF(OR(INDEX(Matches!$I$2:$I$201,MATCH($A791&amp;"-10",Matches!$J$2:$J$201,0))="Void",INDEX(Matches!$G$2:$G$201,MATCH($A791&amp;"-10",Matches!$J$2:$J$201,0))="",INDEX(Matches!$H$2:$H$201,MATCH($A791&amp;"-10",Matches!$J$2:$J$201,0))=""),"",IF(AND($C791&lt;&gt;"",INDEX(Matches!$F$2:$F$201,MATCH($A791&amp;"-10",Matches!$J$2:$J$201,0))&lt;&gt;"",$C791&gt;=INDEX(Matches!$F$2:$F$201,MATCH($A791&amp;"-10",Matches!$J$2:$J$201,0))),"",IF(AND(V791=INDEX(Matches!$G$2:$G$201,MATCH($A791&amp;"-10",Matches!$J$2:$J$201,0)),W791=INDEX(Matches!$H$2:$H$201,MATCH($A791&amp;"-10",Matches!$J$2:$J$201,0))),5,IF(SIGN(V791-W791)&lt;&gt;SIGN(INDEX(Matches!$G$2:$G$201,MATCH($A791&amp;"-10",Matches!$J$2:$J$201,0))-INDEX(Matches!$H$2:$H$201,MATCH($A791&amp;"-10",Matches!$J$2:$J$201,0))),0,IF(V791-W791=INDEX(Matches!$G$2:$G$201,MATCH($A791&amp;"-10",Matches!$J$2:$J$201,0))-INDEX(Matches!$H$2:$H$201,MATCH($A791&amp;"-10",Matches!$J$2:$J$201,0)),3,2))))),""))</f>
        <v/>
      </c>
      <c r="AH791" s="13" t="str">
        <f aca="false">IF($B791="","",SUM(X791:AG791))</f>
        <v/>
      </c>
      <c r="AI791" s="12" t="str">
        <f aca="false">IF($B791="","",COUNTIF(X791:AG791,5))</f>
        <v/>
      </c>
      <c r="AJ791" s="12" t="str">
        <f aca="false">IF($B791="","",COUNTIF(X791:AG791,"&gt;=2"))</f>
        <v/>
      </c>
      <c r="AK791" s="12" t="str">
        <f aca="false">IF($B791="","",COUNT(X791:AG791))</f>
        <v/>
      </c>
    </row>
    <row r="792" customFormat="false" ht="15" hidden="false" customHeight="false" outlineLevel="0" collapsed="false">
      <c r="A792" s="7"/>
      <c r="B792" s="7"/>
      <c r="C792" s="11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12" t="str">
        <f aca="false">IF(OR($B792="",D792="",E792=""),"",IFERROR(IF(OR(INDEX(Matches!$I$2:$I$201,MATCH($A792&amp;"-1",Matches!$J$2:$J$201,0))="Void",INDEX(Matches!$G$2:$G$201,MATCH($A792&amp;"-1",Matches!$J$2:$J$201,0))="",INDEX(Matches!$H$2:$H$201,MATCH($A792&amp;"-1",Matches!$J$2:$J$201,0))=""),"",IF(AND($C792&lt;&gt;"",INDEX(Matches!$F$2:$F$201,MATCH($A792&amp;"-1",Matches!$J$2:$J$201,0))&lt;&gt;"",$C792&gt;=INDEX(Matches!$F$2:$F$201,MATCH($A792&amp;"-1",Matches!$J$2:$J$201,0))),"",IF(AND(D792=INDEX(Matches!$G$2:$G$201,MATCH($A792&amp;"-1",Matches!$J$2:$J$201,0)),E792=INDEX(Matches!$H$2:$H$201,MATCH($A792&amp;"-1",Matches!$J$2:$J$201,0))),5,IF(SIGN(D792-E792)&lt;&gt;SIGN(INDEX(Matches!$G$2:$G$201,MATCH($A792&amp;"-1",Matches!$J$2:$J$201,0))-INDEX(Matches!$H$2:$H$201,MATCH($A792&amp;"-1",Matches!$J$2:$J$201,0))),0,IF(D792-E792=INDEX(Matches!$G$2:$G$201,MATCH($A792&amp;"-1",Matches!$J$2:$J$201,0))-INDEX(Matches!$H$2:$H$201,MATCH($A792&amp;"-1",Matches!$J$2:$J$201,0)),3,2))))),""))</f>
        <v/>
      </c>
      <c r="Y792" s="12" t="str">
        <f aca="false">IF(OR($B792="",F792="",G792=""),"",IFERROR(IF(OR(INDEX(Matches!$I$2:$I$201,MATCH($A792&amp;"-2",Matches!$J$2:$J$201,0))="Void",INDEX(Matches!$G$2:$G$201,MATCH($A792&amp;"-2",Matches!$J$2:$J$201,0))="",INDEX(Matches!$H$2:$H$201,MATCH($A792&amp;"-2",Matches!$J$2:$J$201,0))=""),"",IF(AND($C792&lt;&gt;"",INDEX(Matches!$F$2:$F$201,MATCH($A792&amp;"-2",Matches!$J$2:$J$201,0))&lt;&gt;"",$C792&gt;=INDEX(Matches!$F$2:$F$201,MATCH($A792&amp;"-2",Matches!$J$2:$J$201,0))),"",IF(AND(F792=INDEX(Matches!$G$2:$G$201,MATCH($A792&amp;"-2",Matches!$J$2:$J$201,0)),G792=INDEX(Matches!$H$2:$H$201,MATCH($A792&amp;"-2",Matches!$J$2:$J$201,0))),5,IF(SIGN(F792-G792)&lt;&gt;SIGN(INDEX(Matches!$G$2:$G$201,MATCH($A792&amp;"-2",Matches!$J$2:$J$201,0))-INDEX(Matches!$H$2:$H$201,MATCH($A792&amp;"-2",Matches!$J$2:$J$201,0))),0,IF(F792-G792=INDEX(Matches!$G$2:$G$201,MATCH($A792&amp;"-2",Matches!$J$2:$J$201,0))-INDEX(Matches!$H$2:$H$201,MATCH($A792&amp;"-2",Matches!$J$2:$J$201,0)),3,2))))),""))</f>
        <v/>
      </c>
      <c r="Z792" s="12" t="str">
        <f aca="false">IF(OR($B792="",H792="",I792=""),"",IFERROR(IF(OR(INDEX(Matches!$I$2:$I$201,MATCH($A792&amp;"-3",Matches!$J$2:$J$201,0))="Void",INDEX(Matches!$G$2:$G$201,MATCH($A792&amp;"-3",Matches!$J$2:$J$201,0))="",INDEX(Matches!$H$2:$H$201,MATCH($A792&amp;"-3",Matches!$J$2:$J$201,0))=""),"",IF(AND($C792&lt;&gt;"",INDEX(Matches!$F$2:$F$201,MATCH($A792&amp;"-3",Matches!$J$2:$J$201,0))&lt;&gt;"",$C792&gt;=INDEX(Matches!$F$2:$F$201,MATCH($A792&amp;"-3",Matches!$J$2:$J$201,0))),"",IF(AND(H792=INDEX(Matches!$G$2:$G$201,MATCH($A792&amp;"-3",Matches!$J$2:$J$201,0)),I792=INDEX(Matches!$H$2:$H$201,MATCH($A792&amp;"-3",Matches!$J$2:$J$201,0))),5,IF(SIGN(H792-I792)&lt;&gt;SIGN(INDEX(Matches!$G$2:$G$201,MATCH($A792&amp;"-3",Matches!$J$2:$J$201,0))-INDEX(Matches!$H$2:$H$201,MATCH($A792&amp;"-3",Matches!$J$2:$J$201,0))),0,IF(H792-I792=INDEX(Matches!$G$2:$G$201,MATCH($A792&amp;"-3",Matches!$J$2:$J$201,0))-INDEX(Matches!$H$2:$H$201,MATCH($A792&amp;"-3",Matches!$J$2:$J$201,0)),3,2))))),""))</f>
        <v/>
      </c>
      <c r="AA792" s="12" t="str">
        <f aca="false">IF(OR($B792="",J792="",K792=""),"",IFERROR(IF(OR(INDEX(Matches!$I$2:$I$201,MATCH($A792&amp;"-4",Matches!$J$2:$J$201,0))="Void",INDEX(Matches!$G$2:$G$201,MATCH($A792&amp;"-4",Matches!$J$2:$J$201,0))="",INDEX(Matches!$H$2:$H$201,MATCH($A792&amp;"-4",Matches!$J$2:$J$201,0))=""),"",IF(AND($C792&lt;&gt;"",INDEX(Matches!$F$2:$F$201,MATCH($A792&amp;"-4",Matches!$J$2:$J$201,0))&lt;&gt;"",$C792&gt;=INDEX(Matches!$F$2:$F$201,MATCH($A792&amp;"-4",Matches!$J$2:$J$201,0))),"",IF(AND(J792=INDEX(Matches!$G$2:$G$201,MATCH($A792&amp;"-4",Matches!$J$2:$J$201,0)),K792=INDEX(Matches!$H$2:$H$201,MATCH($A792&amp;"-4",Matches!$J$2:$J$201,0))),5,IF(SIGN(J792-K792)&lt;&gt;SIGN(INDEX(Matches!$G$2:$G$201,MATCH($A792&amp;"-4",Matches!$J$2:$J$201,0))-INDEX(Matches!$H$2:$H$201,MATCH($A792&amp;"-4",Matches!$J$2:$J$201,0))),0,IF(J792-K792=INDEX(Matches!$G$2:$G$201,MATCH($A792&amp;"-4",Matches!$J$2:$J$201,0))-INDEX(Matches!$H$2:$H$201,MATCH($A792&amp;"-4",Matches!$J$2:$J$201,0)),3,2))))),""))</f>
        <v/>
      </c>
      <c r="AB792" s="12" t="str">
        <f aca="false">IF(OR($B792="",L792="",M792=""),"",IFERROR(IF(OR(INDEX(Matches!$I$2:$I$201,MATCH($A792&amp;"-5",Matches!$J$2:$J$201,0))="Void",INDEX(Matches!$G$2:$G$201,MATCH($A792&amp;"-5",Matches!$J$2:$J$201,0))="",INDEX(Matches!$H$2:$H$201,MATCH($A792&amp;"-5",Matches!$J$2:$J$201,0))=""),"",IF(AND($C792&lt;&gt;"",INDEX(Matches!$F$2:$F$201,MATCH($A792&amp;"-5",Matches!$J$2:$J$201,0))&lt;&gt;"",$C792&gt;=INDEX(Matches!$F$2:$F$201,MATCH($A792&amp;"-5",Matches!$J$2:$J$201,0))),"",IF(AND(L792=INDEX(Matches!$G$2:$G$201,MATCH($A792&amp;"-5",Matches!$J$2:$J$201,0)),M792=INDEX(Matches!$H$2:$H$201,MATCH($A792&amp;"-5",Matches!$J$2:$J$201,0))),5,IF(SIGN(L792-M792)&lt;&gt;SIGN(INDEX(Matches!$G$2:$G$201,MATCH($A792&amp;"-5",Matches!$J$2:$J$201,0))-INDEX(Matches!$H$2:$H$201,MATCH($A792&amp;"-5",Matches!$J$2:$J$201,0))),0,IF(L792-M792=INDEX(Matches!$G$2:$G$201,MATCH($A792&amp;"-5",Matches!$J$2:$J$201,0))-INDEX(Matches!$H$2:$H$201,MATCH($A792&amp;"-5",Matches!$J$2:$J$201,0)),3,2))))),""))</f>
        <v/>
      </c>
      <c r="AC792" s="12" t="str">
        <f aca="false">IF(OR($B792="",N792="",O792=""),"",IFERROR(IF(OR(INDEX(Matches!$I$2:$I$201,MATCH($A792&amp;"-6",Matches!$J$2:$J$201,0))="Void",INDEX(Matches!$G$2:$G$201,MATCH($A792&amp;"-6",Matches!$J$2:$J$201,0))="",INDEX(Matches!$H$2:$H$201,MATCH($A792&amp;"-6",Matches!$J$2:$J$201,0))=""),"",IF(AND($C792&lt;&gt;"",INDEX(Matches!$F$2:$F$201,MATCH($A792&amp;"-6",Matches!$J$2:$J$201,0))&lt;&gt;"",$C792&gt;=INDEX(Matches!$F$2:$F$201,MATCH($A792&amp;"-6",Matches!$J$2:$J$201,0))),"",IF(AND(N792=INDEX(Matches!$G$2:$G$201,MATCH($A792&amp;"-6",Matches!$J$2:$J$201,0)),O792=INDEX(Matches!$H$2:$H$201,MATCH($A792&amp;"-6",Matches!$J$2:$J$201,0))),5,IF(SIGN(N792-O792)&lt;&gt;SIGN(INDEX(Matches!$G$2:$G$201,MATCH($A792&amp;"-6",Matches!$J$2:$J$201,0))-INDEX(Matches!$H$2:$H$201,MATCH($A792&amp;"-6",Matches!$J$2:$J$201,0))),0,IF(N792-O792=INDEX(Matches!$G$2:$G$201,MATCH($A792&amp;"-6",Matches!$J$2:$J$201,0))-INDEX(Matches!$H$2:$H$201,MATCH($A792&amp;"-6",Matches!$J$2:$J$201,0)),3,2))))),""))</f>
        <v/>
      </c>
      <c r="AD792" s="12" t="str">
        <f aca="false">IF(OR($B792="",P792="",Q792=""),"",IFERROR(IF(OR(INDEX(Matches!$I$2:$I$201,MATCH($A792&amp;"-7",Matches!$J$2:$J$201,0))="Void",INDEX(Matches!$G$2:$G$201,MATCH($A792&amp;"-7",Matches!$J$2:$J$201,0))="",INDEX(Matches!$H$2:$H$201,MATCH($A792&amp;"-7",Matches!$J$2:$J$201,0))=""),"",IF(AND($C792&lt;&gt;"",INDEX(Matches!$F$2:$F$201,MATCH($A792&amp;"-7",Matches!$J$2:$J$201,0))&lt;&gt;"",$C792&gt;=INDEX(Matches!$F$2:$F$201,MATCH($A792&amp;"-7",Matches!$J$2:$J$201,0))),"",IF(AND(P792=INDEX(Matches!$G$2:$G$201,MATCH($A792&amp;"-7",Matches!$J$2:$J$201,0)),Q792=INDEX(Matches!$H$2:$H$201,MATCH($A792&amp;"-7",Matches!$J$2:$J$201,0))),5,IF(SIGN(P792-Q792)&lt;&gt;SIGN(INDEX(Matches!$G$2:$G$201,MATCH($A792&amp;"-7",Matches!$J$2:$J$201,0))-INDEX(Matches!$H$2:$H$201,MATCH($A792&amp;"-7",Matches!$J$2:$J$201,0))),0,IF(P792-Q792=INDEX(Matches!$G$2:$G$201,MATCH($A792&amp;"-7",Matches!$J$2:$J$201,0))-INDEX(Matches!$H$2:$H$201,MATCH($A792&amp;"-7",Matches!$J$2:$J$201,0)),3,2))))),""))</f>
        <v/>
      </c>
      <c r="AE792" s="12" t="str">
        <f aca="false">IF(OR($B792="",R792="",S792=""),"",IFERROR(IF(OR(INDEX(Matches!$I$2:$I$201,MATCH($A792&amp;"-8",Matches!$J$2:$J$201,0))="Void",INDEX(Matches!$G$2:$G$201,MATCH($A792&amp;"-8",Matches!$J$2:$J$201,0))="",INDEX(Matches!$H$2:$H$201,MATCH($A792&amp;"-8",Matches!$J$2:$J$201,0))=""),"",IF(AND($C792&lt;&gt;"",INDEX(Matches!$F$2:$F$201,MATCH($A792&amp;"-8",Matches!$J$2:$J$201,0))&lt;&gt;"",$C792&gt;=INDEX(Matches!$F$2:$F$201,MATCH($A792&amp;"-8",Matches!$J$2:$J$201,0))),"",IF(AND(R792=INDEX(Matches!$G$2:$G$201,MATCH($A792&amp;"-8",Matches!$J$2:$J$201,0)),S792=INDEX(Matches!$H$2:$H$201,MATCH($A792&amp;"-8",Matches!$J$2:$J$201,0))),5,IF(SIGN(R792-S792)&lt;&gt;SIGN(INDEX(Matches!$G$2:$G$201,MATCH($A792&amp;"-8",Matches!$J$2:$J$201,0))-INDEX(Matches!$H$2:$H$201,MATCH($A792&amp;"-8",Matches!$J$2:$J$201,0))),0,IF(R792-S792=INDEX(Matches!$G$2:$G$201,MATCH($A792&amp;"-8",Matches!$J$2:$J$201,0))-INDEX(Matches!$H$2:$H$201,MATCH($A792&amp;"-8",Matches!$J$2:$J$201,0)),3,2))))),""))</f>
        <v/>
      </c>
      <c r="AF792" s="12" t="str">
        <f aca="false">IF(OR($B792="",T792="",U792=""),"",IFERROR(IF(OR(INDEX(Matches!$I$2:$I$201,MATCH($A792&amp;"-9",Matches!$J$2:$J$201,0))="Void",INDEX(Matches!$G$2:$G$201,MATCH($A792&amp;"-9",Matches!$J$2:$J$201,0))="",INDEX(Matches!$H$2:$H$201,MATCH($A792&amp;"-9",Matches!$J$2:$J$201,0))=""),"",IF(AND($C792&lt;&gt;"",INDEX(Matches!$F$2:$F$201,MATCH($A792&amp;"-9",Matches!$J$2:$J$201,0))&lt;&gt;"",$C792&gt;=INDEX(Matches!$F$2:$F$201,MATCH($A792&amp;"-9",Matches!$J$2:$J$201,0))),"",IF(AND(T792=INDEX(Matches!$G$2:$G$201,MATCH($A792&amp;"-9",Matches!$J$2:$J$201,0)),U792=INDEX(Matches!$H$2:$H$201,MATCH($A792&amp;"-9",Matches!$J$2:$J$201,0))),5,IF(SIGN(T792-U792)&lt;&gt;SIGN(INDEX(Matches!$G$2:$G$201,MATCH($A792&amp;"-9",Matches!$J$2:$J$201,0))-INDEX(Matches!$H$2:$H$201,MATCH($A792&amp;"-9",Matches!$J$2:$J$201,0))),0,IF(T792-U792=INDEX(Matches!$G$2:$G$201,MATCH($A792&amp;"-9",Matches!$J$2:$J$201,0))-INDEX(Matches!$H$2:$H$201,MATCH($A792&amp;"-9",Matches!$J$2:$J$201,0)),3,2))))),""))</f>
        <v/>
      </c>
      <c r="AG792" s="12" t="str">
        <f aca="false">IF(OR($B792="",V792="",W792=""),"",IFERROR(IF(OR(INDEX(Matches!$I$2:$I$201,MATCH($A792&amp;"-10",Matches!$J$2:$J$201,0))="Void",INDEX(Matches!$G$2:$G$201,MATCH($A792&amp;"-10",Matches!$J$2:$J$201,0))="",INDEX(Matches!$H$2:$H$201,MATCH($A792&amp;"-10",Matches!$J$2:$J$201,0))=""),"",IF(AND($C792&lt;&gt;"",INDEX(Matches!$F$2:$F$201,MATCH($A792&amp;"-10",Matches!$J$2:$J$201,0))&lt;&gt;"",$C792&gt;=INDEX(Matches!$F$2:$F$201,MATCH($A792&amp;"-10",Matches!$J$2:$J$201,0))),"",IF(AND(V792=INDEX(Matches!$G$2:$G$201,MATCH($A792&amp;"-10",Matches!$J$2:$J$201,0)),W792=INDEX(Matches!$H$2:$H$201,MATCH($A792&amp;"-10",Matches!$J$2:$J$201,0))),5,IF(SIGN(V792-W792)&lt;&gt;SIGN(INDEX(Matches!$G$2:$G$201,MATCH($A792&amp;"-10",Matches!$J$2:$J$201,0))-INDEX(Matches!$H$2:$H$201,MATCH($A792&amp;"-10",Matches!$J$2:$J$201,0))),0,IF(V792-W792=INDEX(Matches!$G$2:$G$201,MATCH($A792&amp;"-10",Matches!$J$2:$J$201,0))-INDEX(Matches!$H$2:$H$201,MATCH($A792&amp;"-10",Matches!$J$2:$J$201,0)),3,2))))),""))</f>
        <v/>
      </c>
      <c r="AH792" s="13" t="str">
        <f aca="false">IF($B792="","",SUM(X792:AG792))</f>
        <v/>
      </c>
      <c r="AI792" s="12" t="str">
        <f aca="false">IF($B792="","",COUNTIF(X792:AG792,5))</f>
        <v/>
      </c>
      <c r="AJ792" s="12" t="str">
        <f aca="false">IF($B792="","",COUNTIF(X792:AG792,"&gt;=2"))</f>
        <v/>
      </c>
      <c r="AK792" s="12" t="str">
        <f aca="false">IF($B792="","",COUNT(X792:AG792))</f>
        <v/>
      </c>
    </row>
    <row r="793" customFormat="false" ht="15" hidden="false" customHeight="false" outlineLevel="0" collapsed="false">
      <c r="A793" s="7"/>
      <c r="B793" s="7"/>
      <c r="C793" s="11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12" t="str">
        <f aca="false">IF(OR($B793="",D793="",E793=""),"",IFERROR(IF(OR(INDEX(Matches!$I$2:$I$201,MATCH($A793&amp;"-1",Matches!$J$2:$J$201,0))="Void",INDEX(Matches!$G$2:$G$201,MATCH($A793&amp;"-1",Matches!$J$2:$J$201,0))="",INDEX(Matches!$H$2:$H$201,MATCH($A793&amp;"-1",Matches!$J$2:$J$201,0))=""),"",IF(AND($C793&lt;&gt;"",INDEX(Matches!$F$2:$F$201,MATCH($A793&amp;"-1",Matches!$J$2:$J$201,0))&lt;&gt;"",$C793&gt;=INDEX(Matches!$F$2:$F$201,MATCH($A793&amp;"-1",Matches!$J$2:$J$201,0))),"",IF(AND(D793=INDEX(Matches!$G$2:$G$201,MATCH($A793&amp;"-1",Matches!$J$2:$J$201,0)),E793=INDEX(Matches!$H$2:$H$201,MATCH($A793&amp;"-1",Matches!$J$2:$J$201,0))),5,IF(SIGN(D793-E793)&lt;&gt;SIGN(INDEX(Matches!$G$2:$G$201,MATCH($A793&amp;"-1",Matches!$J$2:$J$201,0))-INDEX(Matches!$H$2:$H$201,MATCH($A793&amp;"-1",Matches!$J$2:$J$201,0))),0,IF(D793-E793=INDEX(Matches!$G$2:$G$201,MATCH($A793&amp;"-1",Matches!$J$2:$J$201,0))-INDEX(Matches!$H$2:$H$201,MATCH($A793&amp;"-1",Matches!$J$2:$J$201,0)),3,2))))),""))</f>
        <v/>
      </c>
      <c r="Y793" s="12" t="str">
        <f aca="false">IF(OR($B793="",F793="",G793=""),"",IFERROR(IF(OR(INDEX(Matches!$I$2:$I$201,MATCH($A793&amp;"-2",Matches!$J$2:$J$201,0))="Void",INDEX(Matches!$G$2:$G$201,MATCH($A793&amp;"-2",Matches!$J$2:$J$201,0))="",INDEX(Matches!$H$2:$H$201,MATCH($A793&amp;"-2",Matches!$J$2:$J$201,0))=""),"",IF(AND($C793&lt;&gt;"",INDEX(Matches!$F$2:$F$201,MATCH($A793&amp;"-2",Matches!$J$2:$J$201,0))&lt;&gt;"",$C793&gt;=INDEX(Matches!$F$2:$F$201,MATCH($A793&amp;"-2",Matches!$J$2:$J$201,0))),"",IF(AND(F793=INDEX(Matches!$G$2:$G$201,MATCH($A793&amp;"-2",Matches!$J$2:$J$201,0)),G793=INDEX(Matches!$H$2:$H$201,MATCH($A793&amp;"-2",Matches!$J$2:$J$201,0))),5,IF(SIGN(F793-G793)&lt;&gt;SIGN(INDEX(Matches!$G$2:$G$201,MATCH($A793&amp;"-2",Matches!$J$2:$J$201,0))-INDEX(Matches!$H$2:$H$201,MATCH($A793&amp;"-2",Matches!$J$2:$J$201,0))),0,IF(F793-G793=INDEX(Matches!$G$2:$G$201,MATCH($A793&amp;"-2",Matches!$J$2:$J$201,0))-INDEX(Matches!$H$2:$H$201,MATCH($A793&amp;"-2",Matches!$J$2:$J$201,0)),3,2))))),""))</f>
        <v/>
      </c>
      <c r="Z793" s="12" t="str">
        <f aca="false">IF(OR($B793="",H793="",I793=""),"",IFERROR(IF(OR(INDEX(Matches!$I$2:$I$201,MATCH($A793&amp;"-3",Matches!$J$2:$J$201,0))="Void",INDEX(Matches!$G$2:$G$201,MATCH($A793&amp;"-3",Matches!$J$2:$J$201,0))="",INDEX(Matches!$H$2:$H$201,MATCH($A793&amp;"-3",Matches!$J$2:$J$201,0))=""),"",IF(AND($C793&lt;&gt;"",INDEX(Matches!$F$2:$F$201,MATCH($A793&amp;"-3",Matches!$J$2:$J$201,0))&lt;&gt;"",$C793&gt;=INDEX(Matches!$F$2:$F$201,MATCH($A793&amp;"-3",Matches!$J$2:$J$201,0))),"",IF(AND(H793=INDEX(Matches!$G$2:$G$201,MATCH($A793&amp;"-3",Matches!$J$2:$J$201,0)),I793=INDEX(Matches!$H$2:$H$201,MATCH($A793&amp;"-3",Matches!$J$2:$J$201,0))),5,IF(SIGN(H793-I793)&lt;&gt;SIGN(INDEX(Matches!$G$2:$G$201,MATCH($A793&amp;"-3",Matches!$J$2:$J$201,0))-INDEX(Matches!$H$2:$H$201,MATCH($A793&amp;"-3",Matches!$J$2:$J$201,0))),0,IF(H793-I793=INDEX(Matches!$G$2:$G$201,MATCH($A793&amp;"-3",Matches!$J$2:$J$201,0))-INDEX(Matches!$H$2:$H$201,MATCH($A793&amp;"-3",Matches!$J$2:$J$201,0)),3,2))))),""))</f>
        <v/>
      </c>
      <c r="AA793" s="12" t="str">
        <f aca="false">IF(OR($B793="",J793="",K793=""),"",IFERROR(IF(OR(INDEX(Matches!$I$2:$I$201,MATCH($A793&amp;"-4",Matches!$J$2:$J$201,0))="Void",INDEX(Matches!$G$2:$G$201,MATCH($A793&amp;"-4",Matches!$J$2:$J$201,0))="",INDEX(Matches!$H$2:$H$201,MATCH($A793&amp;"-4",Matches!$J$2:$J$201,0))=""),"",IF(AND($C793&lt;&gt;"",INDEX(Matches!$F$2:$F$201,MATCH($A793&amp;"-4",Matches!$J$2:$J$201,0))&lt;&gt;"",$C793&gt;=INDEX(Matches!$F$2:$F$201,MATCH($A793&amp;"-4",Matches!$J$2:$J$201,0))),"",IF(AND(J793=INDEX(Matches!$G$2:$G$201,MATCH($A793&amp;"-4",Matches!$J$2:$J$201,0)),K793=INDEX(Matches!$H$2:$H$201,MATCH($A793&amp;"-4",Matches!$J$2:$J$201,0))),5,IF(SIGN(J793-K793)&lt;&gt;SIGN(INDEX(Matches!$G$2:$G$201,MATCH($A793&amp;"-4",Matches!$J$2:$J$201,0))-INDEX(Matches!$H$2:$H$201,MATCH($A793&amp;"-4",Matches!$J$2:$J$201,0))),0,IF(J793-K793=INDEX(Matches!$G$2:$G$201,MATCH($A793&amp;"-4",Matches!$J$2:$J$201,0))-INDEX(Matches!$H$2:$H$201,MATCH($A793&amp;"-4",Matches!$J$2:$J$201,0)),3,2))))),""))</f>
        <v/>
      </c>
      <c r="AB793" s="12" t="str">
        <f aca="false">IF(OR($B793="",L793="",M793=""),"",IFERROR(IF(OR(INDEX(Matches!$I$2:$I$201,MATCH($A793&amp;"-5",Matches!$J$2:$J$201,0))="Void",INDEX(Matches!$G$2:$G$201,MATCH($A793&amp;"-5",Matches!$J$2:$J$201,0))="",INDEX(Matches!$H$2:$H$201,MATCH($A793&amp;"-5",Matches!$J$2:$J$201,0))=""),"",IF(AND($C793&lt;&gt;"",INDEX(Matches!$F$2:$F$201,MATCH($A793&amp;"-5",Matches!$J$2:$J$201,0))&lt;&gt;"",$C793&gt;=INDEX(Matches!$F$2:$F$201,MATCH($A793&amp;"-5",Matches!$J$2:$J$201,0))),"",IF(AND(L793=INDEX(Matches!$G$2:$G$201,MATCH($A793&amp;"-5",Matches!$J$2:$J$201,0)),M793=INDEX(Matches!$H$2:$H$201,MATCH($A793&amp;"-5",Matches!$J$2:$J$201,0))),5,IF(SIGN(L793-M793)&lt;&gt;SIGN(INDEX(Matches!$G$2:$G$201,MATCH($A793&amp;"-5",Matches!$J$2:$J$201,0))-INDEX(Matches!$H$2:$H$201,MATCH($A793&amp;"-5",Matches!$J$2:$J$201,0))),0,IF(L793-M793=INDEX(Matches!$G$2:$G$201,MATCH($A793&amp;"-5",Matches!$J$2:$J$201,0))-INDEX(Matches!$H$2:$H$201,MATCH($A793&amp;"-5",Matches!$J$2:$J$201,0)),3,2))))),""))</f>
        <v/>
      </c>
      <c r="AC793" s="12" t="str">
        <f aca="false">IF(OR($B793="",N793="",O793=""),"",IFERROR(IF(OR(INDEX(Matches!$I$2:$I$201,MATCH($A793&amp;"-6",Matches!$J$2:$J$201,0))="Void",INDEX(Matches!$G$2:$G$201,MATCH($A793&amp;"-6",Matches!$J$2:$J$201,0))="",INDEX(Matches!$H$2:$H$201,MATCH($A793&amp;"-6",Matches!$J$2:$J$201,0))=""),"",IF(AND($C793&lt;&gt;"",INDEX(Matches!$F$2:$F$201,MATCH($A793&amp;"-6",Matches!$J$2:$J$201,0))&lt;&gt;"",$C793&gt;=INDEX(Matches!$F$2:$F$201,MATCH($A793&amp;"-6",Matches!$J$2:$J$201,0))),"",IF(AND(N793=INDEX(Matches!$G$2:$G$201,MATCH($A793&amp;"-6",Matches!$J$2:$J$201,0)),O793=INDEX(Matches!$H$2:$H$201,MATCH($A793&amp;"-6",Matches!$J$2:$J$201,0))),5,IF(SIGN(N793-O793)&lt;&gt;SIGN(INDEX(Matches!$G$2:$G$201,MATCH($A793&amp;"-6",Matches!$J$2:$J$201,0))-INDEX(Matches!$H$2:$H$201,MATCH($A793&amp;"-6",Matches!$J$2:$J$201,0))),0,IF(N793-O793=INDEX(Matches!$G$2:$G$201,MATCH($A793&amp;"-6",Matches!$J$2:$J$201,0))-INDEX(Matches!$H$2:$H$201,MATCH($A793&amp;"-6",Matches!$J$2:$J$201,0)),3,2))))),""))</f>
        <v/>
      </c>
      <c r="AD793" s="12" t="str">
        <f aca="false">IF(OR($B793="",P793="",Q793=""),"",IFERROR(IF(OR(INDEX(Matches!$I$2:$I$201,MATCH($A793&amp;"-7",Matches!$J$2:$J$201,0))="Void",INDEX(Matches!$G$2:$G$201,MATCH($A793&amp;"-7",Matches!$J$2:$J$201,0))="",INDEX(Matches!$H$2:$H$201,MATCH($A793&amp;"-7",Matches!$J$2:$J$201,0))=""),"",IF(AND($C793&lt;&gt;"",INDEX(Matches!$F$2:$F$201,MATCH($A793&amp;"-7",Matches!$J$2:$J$201,0))&lt;&gt;"",$C793&gt;=INDEX(Matches!$F$2:$F$201,MATCH($A793&amp;"-7",Matches!$J$2:$J$201,0))),"",IF(AND(P793=INDEX(Matches!$G$2:$G$201,MATCH($A793&amp;"-7",Matches!$J$2:$J$201,0)),Q793=INDEX(Matches!$H$2:$H$201,MATCH($A793&amp;"-7",Matches!$J$2:$J$201,0))),5,IF(SIGN(P793-Q793)&lt;&gt;SIGN(INDEX(Matches!$G$2:$G$201,MATCH($A793&amp;"-7",Matches!$J$2:$J$201,0))-INDEX(Matches!$H$2:$H$201,MATCH($A793&amp;"-7",Matches!$J$2:$J$201,0))),0,IF(P793-Q793=INDEX(Matches!$G$2:$G$201,MATCH($A793&amp;"-7",Matches!$J$2:$J$201,0))-INDEX(Matches!$H$2:$H$201,MATCH($A793&amp;"-7",Matches!$J$2:$J$201,0)),3,2))))),""))</f>
        <v/>
      </c>
      <c r="AE793" s="12" t="str">
        <f aca="false">IF(OR($B793="",R793="",S793=""),"",IFERROR(IF(OR(INDEX(Matches!$I$2:$I$201,MATCH($A793&amp;"-8",Matches!$J$2:$J$201,0))="Void",INDEX(Matches!$G$2:$G$201,MATCH($A793&amp;"-8",Matches!$J$2:$J$201,0))="",INDEX(Matches!$H$2:$H$201,MATCH($A793&amp;"-8",Matches!$J$2:$J$201,0))=""),"",IF(AND($C793&lt;&gt;"",INDEX(Matches!$F$2:$F$201,MATCH($A793&amp;"-8",Matches!$J$2:$J$201,0))&lt;&gt;"",$C793&gt;=INDEX(Matches!$F$2:$F$201,MATCH($A793&amp;"-8",Matches!$J$2:$J$201,0))),"",IF(AND(R793=INDEX(Matches!$G$2:$G$201,MATCH($A793&amp;"-8",Matches!$J$2:$J$201,0)),S793=INDEX(Matches!$H$2:$H$201,MATCH($A793&amp;"-8",Matches!$J$2:$J$201,0))),5,IF(SIGN(R793-S793)&lt;&gt;SIGN(INDEX(Matches!$G$2:$G$201,MATCH($A793&amp;"-8",Matches!$J$2:$J$201,0))-INDEX(Matches!$H$2:$H$201,MATCH($A793&amp;"-8",Matches!$J$2:$J$201,0))),0,IF(R793-S793=INDEX(Matches!$G$2:$G$201,MATCH($A793&amp;"-8",Matches!$J$2:$J$201,0))-INDEX(Matches!$H$2:$H$201,MATCH($A793&amp;"-8",Matches!$J$2:$J$201,0)),3,2))))),""))</f>
        <v/>
      </c>
      <c r="AF793" s="12" t="str">
        <f aca="false">IF(OR($B793="",T793="",U793=""),"",IFERROR(IF(OR(INDEX(Matches!$I$2:$I$201,MATCH($A793&amp;"-9",Matches!$J$2:$J$201,0))="Void",INDEX(Matches!$G$2:$G$201,MATCH($A793&amp;"-9",Matches!$J$2:$J$201,0))="",INDEX(Matches!$H$2:$H$201,MATCH($A793&amp;"-9",Matches!$J$2:$J$201,0))=""),"",IF(AND($C793&lt;&gt;"",INDEX(Matches!$F$2:$F$201,MATCH($A793&amp;"-9",Matches!$J$2:$J$201,0))&lt;&gt;"",$C793&gt;=INDEX(Matches!$F$2:$F$201,MATCH($A793&amp;"-9",Matches!$J$2:$J$201,0))),"",IF(AND(T793=INDEX(Matches!$G$2:$G$201,MATCH($A793&amp;"-9",Matches!$J$2:$J$201,0)),U793=INDEX(Matches!$H$2:$H$201,MATCH($A793&amp;"-9",Matches!$J$2:$J$201,0))),5,IF(SIGN(T793-U793)&lt;&gt;SIGN(INDEX(Matches!$G$2:$G$201,MATCH($A793&amp;"-9",Matches!$J$2:$J$201,0))-INDEX(Matches!$H$2:$H$201,MATCH($A793&amp;"-9",Matches!$J$2:$J$201,0))),0,IF(T793-U793=INDEX(Matches!$G$2:$G$201,MATCH($A793&amp;"-9",Matches!$J$2:$J$201,0))-INDEX(Matches!$H$2:$H$201,MATCH($A793&amp;"-9",Matches!$J$2:$J$201,0)),3,2))))),""))</f>
        <v/>
      </c>
      <c r="AG793" s="12" t="str">
        <f aca="false">IF(OR($B793="",V793="",W793=""),"",IFERROR(IF(OR(INDEX(Matches!$I$2:$I$201,MATCH($A793&amp;"-10",Matches!$J$2:$J$201,0))="Void",INDEX(Matches!$G$2:$G$201,MATCH($A793&amp;"-10",Matches!$J$2:$J$201,0))="",INDEX(Matches!$H$2:$H$201,MATCH($A793&amp;"-10",Matches!$J$2:$J$201,0))=""),"",IF(AND($C793&lt;&gt;"",INDEX(Matches!$F$2:$F$201,MATCH($A793&amp;"-10",Matches!$J$2:$J$201,0))&lt;&gt;"",$C793&gt;=INDEX(Matches!$F$2:$F$201,MATCH($A793&amp;"-10",Matches!$J$2:$J$201,0))),"",IF(AND(V793=INDEX(Matches!$G$2:$G$201,MATCH($A793&amp;"-10",Matches!$J$2:$J$201,0)),W793=INDEX(Matches!$H$2:$H$201,MATCH($A793&amp;"-10",Matches!$J$2:$J$201,0))),5,IF(SIGN(V793-W793)&lt;&gt;SIGN(INDEX(Matches!$G$2:$G$201,MATCH($A793&amp;"-10",Matches!$J$2:$J$201,0))-INDEX(Matches!$H$2:$H$201,MATCH($A793&amp;"-10",Matches!$J$2:$J$201,0))),0,IF(V793-W793=INDEX(Matches!$G$2:$G$201,MATCH($A793&amp;"-10",Matches!$J$2:$J$201,0))-INDEX(Matches!$H$2:$H$201,MATCH($A793&amp;"-10",Matches!$J$2:$J$201,0)),3,2))))),""))</f>
        <v/>
      </c>
      <c r="AH793" s="13" t="str">
        <f aca="false">IF($B793="","",SUM(X793:AG793))</f>
        <v/>
      </c>
      <c r="AI793" s="12" t="str">
        <f aca="false">IF($B793="","",COUNTIF(X793:AG793,5))</f>
        <v/>
      </c>
      <c r="AJ793" s="12" t="str">
        <f aca="false">IF($B793="","",COUNTIF(X793:AG793,"&gt;=2"))</f>
        <v/>
      </c>
      <c r="AK793" s="12" t="str">
        <f aca="false">IF($B793="","",COUNT(X793:AG793))</f>
        <v/>
      </c>
    </row>
    <row r="794" customFormat="false" ht="15" hidden="false" customHeight="false" outlineLevel="0" collapsed="false">
      <c r="A794" s="7"/>
      <c r="B794" s="7"/>
      <c r="C794" s="11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12" t="str">
        <f aca="false">IF(OR($B794="",D794="",E794=""),"",IFERROR(IF(OR(INDEX(Matches!$I$2:$I$201,MATCH($A794&amp;"-1",Matches!$J$2:$J$201,0))="Void",INDEX(Matches!$G$2:$G$201,MATCH($A794&amp;"-1",Matches!$J$2:$J$201,0))="",INDEX(Matches!$H$2:$H$201,MATCH($A794&amp;"-1",Matches!$J$2:$J$201,0))=""),"",IF(AND($C794&lt;&gt;"",INDEX(Matches!$F$2:$F$201,MATCH($A794&amp;"-1",Matches!$J$2:$J$201,0))&lt;&gt;"",$C794&gt;=INDEX(Matches!$F$2:$F$201,MATCH($A794&amp;"-1",Matches!$J$2:$J$201,0))),"",IF(AND(D794=INDEX(Matches!$G$2:$G$201,MATCH($A794&amp;"-1",Matches!$J$2:$J$201,0)),E794=INDEX(Matches!$H$2:$H$201,MATCH($A794&amp;"-1",Matches!$J$2:$J$201,0))),5,IF(SIGN(D794-E794)&lt;&gt;SIGN(INDEX(Matches!$G$2:$G$201,MATCH($A794&amp;"-1",Matches!$J$2:$J$201,0))-INDEX(Matches!$H$2:$H$201,MATCH($A794&amp;"-1",Matches!$J$2:$J$201,0))),0,IF(D794-E794=INDEX(Matches!$G$2:$G$201,MATCH($A794&amp;"-1",Matches!$J$2:$J$201,0))-INDEX(Matches!$H$2:$H$201,MATCH($A794&amp;"-1",Matches!$J$2:$J$201,0)),3,2))))),""))</f>
        <v/>
      </c>
      <c r="Y794" s="12" t="str">
        <f aca="false">IF(OR($B794="",F794="",G794=""),"",IFERROR(IF(OR(INDEX(Matches!$I$2:$I$201,MATCH($A794&amp;"-2",Matches!$J$2:$J$201,0))="Void",INDEX(Matches!$G$2:$G$201,MATCH($A794&amp;"-2",Matches!$J$2:$J$201,0))="",INDEX(Matches!$H$2:$H$201,MATCH($A794&amp;"-2",Matches!$J$2:$J$201,0))=""),"",IF(AND($C794&lt;&gt;"",INDEX(Matches!$F$2:$F$201,MATCH($A794&amp;"-2",Matches!$J$2:$J$201,0))&lt;&gt;"",$C794&gt;=INDEX(Matches!$F$2:$F$201,MATCH($A794&amp;"-2",Matches!$J$2:$J$201,0))),"",IF(AND(F794=INDEX(Matches!$G$2:$G$201,MATCH($A794&amp;"-2",Matches!$J$2:$J$201,0)),G794=INDEX(Matches!$H$2:$H$201,MATCH($A794&amp;"-2",Matches!$J$2:$J$201,0))),5,IF(SIGN(F794-G794)&lt;&gt;SIGN(INDEX(Matches!$G$2:$G$201,MATCH($A794&amp;"-2",Matches!$J$2:$J$201,0))-INDEX(Matches!$H$2:$H$201,MATCH($A794&amp;"-2",Matches!$J$2:$J$201,0))),0,IF(F794-G794=INDEX(Matches!$G$2:$G$201,MATCH($A794&amp;"-2",Matches!$J$2:$J$201,0))-INDEX(Matches!$H$2:$H$201,MATCH($A794&amp;"-2",Matches!$J$2:$J$201,0)),3,2))))),""))</f>
        <v/>
      </c>
      <c r="Z794" s="12" t="str">
        <f aca="false">IF(OR($B794="",H794="",I794=""),"",IFERROR(IF(OR(INDEX(Matches!$I$2:$I$201,MATCH($A794&amp;"-3",Matches!$J$2:$J$201,0))="Void",INDEX(Matches!$G$2:$G$201,MATCH($A794&amp;"-3",Matches!$J$2:$J$201,0))="",INDEX(Matches!$H$2:$H$201,MATCH($A794&amp;"-3",Matches!$J$2:$J$201,0))=""),"",IF(AND($C794&lt;&gt;"",INDEX(Matches!$F$2:$F$201,MATCH($A794&amp;"-3",Matches!$J$2:$J$201,0))&lt;&gt;"",$C794&gt;=INDEX(Matches!$F$2:$F$201,MATCH($A794&amp;"-3",Matches!$J$2:$J$201,0))),"",IF(AND(H794=INDEX(Matches!$G$2:$G$201,MATCH($A794&amp;"-3",Matches!$J$2:$J$201,0)),I794=INDEX(Matches!$H$2:$H$201,MATCH($A794&amp;"-3",Matches!$J$2:$J$201,0))),5,IF(SIGN(H794-I794)&lt;&gt;SIGN(INDEX(Matches!$G$2:$G$201,MATCH($A794&amp;"-3",Matches!$J$2:$J$201,0))-INDEX(Matches!$H$2:$H$201,MATCH($A794&amp;"-3",Matches!$J$2:$J$201,0))),0,IF(H794-I794=INDEX(Matches!$G$2:$G$201,MATCH($A794&amp;"-3",Matches!$J$2:$J$201,0))-INDEX(Matches!$H$2:$H$201,MATCH($A794&amp;"-3",Matches!$J$2:$J$201,0)),3,2))))),""))</f>
        <v/>
      </c>
      <c r="AA794" s="12" t="str">
        <f aca="false">IF(OR($B794="",J794="",K794=""),"",IFERROR(IF(OR(INDEX(Matches!$I$2:$I$201,MATCH($A794&amp;"-4",Matches!$J$2:$J$201,0))="Void",INDEX(Matches!$G$2:$G$201,MATCH($A794&amp;"-4",Matches!$J$2:$J$201,0))="",INDEX(Matches!$H$2:$H$201,MATCH($A794&amp;"-4",Matches!$J$2:$J$201,0))=""),"",IF(AND($C794&lt;&gt;"",INDEX(Matches!$F$2:$F$201,MATCH($A794&amp;"-4",Matches!$J$2:$J$201,0))&lt;&gt;"",$C794&gt;=INDEX(Matches!$F$2:$F$201,MATCH($A794&amp;"-4",Matches!$J$2:$J$201,0))),"",IF(AND(J794=INDEX(Matches!$G$2:$G$201,MATCH($A794&amp;"-4",Matches!$J$2:$J$201,0)),K794=INDEX(Matches!$H$2:$H$201,MATCH($A794&amp;"-4",Matches!$J$2:$J$201,0))),5,IF(SIGN(J794-K794)&lt;&gt;SIGN(INDEX(Matches!$G$2:$G$201,MATCH($A794&amp;"-4",Matches!$J$2:$J$201,0))-INDEX(Matches!$H$2:$H$201,MATCH($A794&amp;"-4",Matches!$J$2:$J$201,0))),0,IF(J794-K794=INDEX(Matches!$G$2:$G$201,MATCH($A794&amp;"-4",Matches!$J$2:$J$201,0))-INDEX(Matches!$H$2:$H$201,MATCH($A794&amp;"-4",Matches!$J$2:$J$201,0)),3,2))))),""))</f>
        <v/>
      </c>
      <c r="AB794" s="12" t="str">
        <f aca="false">IF(OR($B794="",L794="",M794=""),"",IFERROR(IF(OR(INDEX(Matches!$I$2:$I$201,MATCH($A794&amp;"-5",Matches!$J$2:$J$201,0))="Void",INDEX(Matches!$G$2:$G$201,MATCH($A794&amp;"-5",Matches!$J$2:$J$201,0))="",INDEX(Matches!$H$2:$H$201,MATCH($A794&amp;"-5",Matches!$J$2:$J$201,0))=""),"",IF(AND($C794&lt;&gt;"",INDEX(Matches!$F$2:$F$201,MATCH($A794&amp;"-5",Matches!$J$2:$J$201,0))&lt;&gt;"",$C794&gt;=INDEX(Matches!$F$2:$F$201,MATCH($A794&amp;"-5",Matches!$J$2:$J$201,0))),"",IF(AND(L794=INDEX(Matches!$G$2:$G$201,MATCH($A794&amp;"-5",Matches!$J$2:$J$201,0)),M794=INDEX(Matches!$H$2:$H$201,MATCH($A794&amp;"-5",Matches!$J$2:$J$201,0))),5,IF(SIGN(L794-M794)&lt;&gt;SIGN(INDEX(Matches!$G$2:$G$201,MATCH($A794&amp;"-5",Matches!$J$2:$J$201,0))-INDEX(Matches!$H$2:$H$201,MATCH($A794&amp;"-5",Matches!$J$2:$J$201,0))),0,IF(L794-M794=INDEX(Matches!$G$2:$G$201,MATCH($A794&amp;"-5",Matches!$J$2:$J$201,0))-INDEX(Matches!$H$2:$H$201,MATCH($A794&amp;"-5",Matches!$J$2:$J$201,0)),3,2))))),""))</f>
        <v/>
      </c>
      <c r="AC794" s="12" t="str">
        <f aca="false">IF(OR($B794="",N794="",O794=""),"",IFERROR(IF(OR(INDEX(Matches!$I$2:$I$201,MATCH($A794&amp;"-6",Matches!$J$2:$J$201,0))="Void",INDEX(Matches!$G$2:$G$201,MATCH($A794&amp;"-6",Matches!$J$2:$J$201,0))="",INDEX(Matches!$H$2:$H$201,MATCH($A794&amp;"-6",Matches!$J$2:$J$201,0))=""),"",IF(AND($C794&lt;&gt;"",INDEX(Matches!$F$2:$F$201,MATCH($A794&amp;"-6",Matches!$J$2:$J$201,0))&lt;&gt;"",$C794&gt;=INDEX(Matches!$F$2:$F$201,MATCH($A794&amp;"-6",Matches!$J$2:$J$201,0))),"",IF(AND(N794=INDEX(Matches!$G$2:$G$201,MATCH($A794&amp;"-6",Matches!$J$2:$J$201,0)),O794=INDEX(Matches!$H$2:$H$201,MATCH($A794&amp;"-6",Matches!$J$2:$J$201,0))),5,IF(SIGN(N794-O794)&lt;&gt;SIGN(INDEX(Matches!$G$2:$G$201,MATCH($A794&amp;"-6",Matches!$J$2:$J$201,0))-INDEX(Matches!$H$2:$H$201,MATCH($A794&amp;"-6",Matches!$J$2:$J$201,0))),0,IF(N794-O794=INDEX(Matches!$G$2:$G$201,MATCH($A794&amp;"-6",Matches!$J$2:$J$201,0))-INDEX(Matches!$H$2:$H$201,MATCH($A794&amp;"-6",Matches!$J$2:$J$201,0)),3,2))))),""))</f>
        <v/>
      </c>
      <c r="AD794" s="12" t="str">
        <f aca="false">IF(OR($B794="",P794="",Q794=""),"",IFERROR(IF(OR(INDEX(Matches!$I$2:$I$201,MATCH($A794&amp;"-7",Matches!$J$2:$J$201,0))="Void",INDEX(Matches!$G$2:$G$201,MATCH($A794&amp;"-7",Matches!$J$2:$J$201,0))="",INDEX(Matches!$H$2:$H$201,MATCH($A794&amp;"-7",Matches!$J$2:$J$201,0))=""),"",IF(AND($C794&lt;&gt;"",INDEX(Matches!$F$2:$F$201,MATCH($A794&amp;"-7",Matches!$J$2:$J$201,0))&lt;&gt;"",$C794&gt;=INDEX(Matches!$F$2:$F$201,MATCH($A794&amp;"-7",Matches!$J$2:$J$201,0))),"",IF(AND(P794=INDEX(Matches!$G$2:$G$201,MATCH($A794&amp;"-7",Matches!$J$2:$J$201,0)),Q794=INDEX(Matches!$H$2:$H$201,MATCH($A794&amp;"-7",Matches!$J$2:$J$201,0))),5,IF(SIGN(P794-Q794)&lt;&gt;SIGN(INDEX(Matches!$G$2:$G$201,MATCH($A794&amp;"-7",Matches!$J$2:$J$201,0))-INDEX(Matches!$H$2:$H$201,MATCH($A794&amp;"-7",Matches!$J$2:$J$201,0))),0,IF(P794-Q794=INDEX(Matches!$G$2:$G$201,MATCH($A794&amp;"-7",Matches!$J$2:$J$201,0))-INDEX(Matches!$H$2:$H$201,MATCH($A794&amp;"-7",Matches!$J$2:$J$201,0)),3,2))))),""))</f>
        <v/>
      </c>
      <c r="AE794" s="12" t="str">
        <f aca="false">IF(OR($B794="",R794="",S794=""),"",IFERROR(IF(OR(INDEX(Matches!$I$2:$I$201,MATCH($A794&amp;"-8",Matches!$J$2:$J$201,0))="Void",INDEX(Matches!$G$2:$G$201,MATCH($A794&amp;"-8",Matches!$J$2:$J$201,0))="",INDEX(Matches!$H$2:$H$201,MATCH($A794&amp;"-8",Matches!$J$2:$J$201,0))=""),"",IF(AND($C794&lt;&gt;"",INDEX(Matches!$F$2:$F$201,MATCH($A794&amp;"-8",Matches!$J$2:$J$201,0))&lt;&gt;"",$C794&gt;=INDEX(Matches!$F$2:$F$201,MATCH($A794&amp;"-8",Matches!$J$2:$J$201,0))),"",IF(AND(R794=INDEX(Matches!$G$2:$G$201,MATCH($A794&amp;"-8",Matches!$J$2:$J$201,0)),S794=INDEX(Matches!$H$2:$H$201,MATCH($A794&amp;"-8",Matches!$J$2:$J$201,0))),5,IF(SIGN(R794-S794)&lt;&gt;SIGN(INDEX(Matches!$G$2:$G$201,MATCH($A794&amp;"-8",Matches!$J$2:$J$201,0))-INDEX(Matches!$H$2:$H$201,MATCH($A794&amp;"-8",Matches!$J$2:$J$201,0))),0,IF(R794-S794=INDEX(Matches!$G$2:$G$201,MATCH($A794&amp;"-8",Matches!$J$2:$J$201,0))-INDEX(Matches!$H$2:$H$201,MATCH($A794&amp;"-8",Matches!$J$2:$J$201,0)),3,2))))),""))</f>
        <v/>
      </c>
      <c r="AF794" s="12" t="str">
        <f aca="false">IF(OR($B794="",T794="",U794=""),"",IFERROR(IF(OR(INDEX(Matches!$I$2:$I$201,MATCH($A794&amp;"-9",Matches!$J$2:$J$201,0))="Void",INDEX(Matches!$G$2:$G$201,MATCH($A794&amp;"-9",Matches!$J$2:$J$201,0))="",INDEX(Matches!$H$2:$H$201,MATCH($A794&amp;"-9",Matches!$J$2:$J$201,0))=""),"",IF(AND($C794&lt;&gt;"",INDEX(Matches!$F$2:$F$201,MATCH($A794&amp;"-9",Matches!$J$2:$J$201,0))&lt;&gt;"",$C794&gt;=INDEX(Matches!$F$2:$F$201,MATCH($A794&amp;"-9",Matches!$J$2:$J$201,0))),"",IF(AND(T794=INDEX(Matches!$G$2:$G$201,MATCH($A794&amp;"-9",Matches!$J$2:$J$201,0)),U794=INDEX(Matches!$H$2:$H$201,MATCH($A794&amp;"-9",Matches!$J$2:$J$201,0))),5,IF(SIGN(T794-U794)&lt;&gt;SIGN(INDEX(Matches!$G$2:$G$201,MATCH($A794&amp;"-9",Matches!$J$2:$J$201,0))-INDEX(Matches!$H$2:$H$201,MATCH($A794&amp;"-9",Matches!$J$2:$J$201,0))),0,IF(T794-U794=INDEX(Matches!$G$2:$G$201,MATCH($A794&amp;"-9",Matches!$J$2:$J$201,0))-INDEX(Matches!$H$2:$H$201,MATCH($A794&amp;"-9",Matches!$J$2:$J$201,0)),3,2))))),""))</f>
        <v/>
      </c>
      <c r="AG794" s="12" t="str">
        <f aca="false">IF(OR($B794="",V794="",W794=""),"",IFERROR(IF(OR(INDEX(Matches!$I$2:$I$201,MATCH($A794&amp;"-10",Matches!$J$2:$J$201,0))="Void",INDEX(Matches!$G$2:$G$201,MATCH($A794&amp;"-10",Matches!$J$2:$J$201,0))="",INDEX(Matches!$H$2:$H$201,MATCH($A794&amp;"-10",Matches!$J$2:$J$201,0))=""),"",IF(AND($C794&lt;&gt;"",INDEX(Matches!$F$2:$F$201,MATCH($A794&amp;"-10",Matches!$J$2:$J$201,0))&lt;&gt;"",$C794&gt;=INDEX(Matches!$F$2:$F$201,MATCH($A794&amp;"-10",Matches!$J$2:$J$201,0))),"",IF(AND(V794=INDEX(Matches!$G$2:$G$201,MATCH($A794&amp;"-10",Matches!$J$2:$J$201,0)),W794=INDEX(Matches!$H$2:$H$201,MATCH($A794&amp;"-10",Matches!$J$2:$J$201,0))),5,IF(SIGN(V794-W794)&lt;&gt;SIGN(INDEX(Matches!$G$2:$G$201,MATCH($A794&amp;"-10",Matches!$J$2:$J$201,0))-INDEX(Matches!$H$2:$H$201,MATCH($A794&amp;"-10",Matches!$J$2:$J$201,0))),0,IF(V794-W794=INDEX(Matches!$G$2:$G$201,MATCH($A794&amp;"-10",Matches!$J$2:$J$201,0))-INDEX(Matches!$H$2:$H$201,MATCH($A794&amp;"-10",Matches!$J$2:$J$201,0)),3,2))))),""))</f>
        <v/>
      </c>
      <c r="AH794" s="13" t="str">
        <f aca="false">IF($B794="","",SUM(X794:AG794))</f>
        <v/>
      </c>
      <c r="AI794" s="12" t="str">
        <f aca="false">IF($B794="","",COUNTIF(X794:AG794,5))</f>
        <v/>
      </c>
      <c r="AJ794" s="12" t="str">
        <f aca="false">IF($B794="","",COUNTIF(X794:AG794,"&gt;=2"))</f>
        <v/>
      </c>
      <c r="AK794" s="12" t="str">
        <f aca="false">IF($B794="","",COUNT(X794:AG794))</f>
        <v/>
      </c>
    </row>
    <row r="795" customFormat="false" ht="15" hidden="false" customHeight="false" outlineLevel="0" collapsed="false">
      <c r="A795" s="7"/>
      <c r="B795" s="7"/>
      <c r="C795" s="11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12" t="str">
        <f aca="false">IF(OR($B795="",D795="",E795=""),"",IFERROR(IF(OR(INDEX(Matches!$I$2:$I$201,MATCH($A795&amp;"-1",Matches!$J$2:$J$201,0))="Void",INDEX(Matches!$G$2:$G$201,MATCH($A795&amp;"-1",Matches!$J$2:$J$201,0))="",INDEX(Matches!$H$2:$H$201,MATCH($A795&amp;"-1",Matches!$J$2:$J$201,0))=""),"",IF(AND($C795&lt;&gt;"",INDEX(Matches!$F$2:$F$201,MATCH($A795&amp;"-1",Matches!$J$2:$J$201,0))&lt;&gt;"",$C795&gt;=INDEX(Matches!$F$2:$F$201,MATCH($A795&amp;"-1",Matches!$J$2:$J$201,0))),"",IF(AND(D795=INDEX(Matches!$G$2:$G$201,MATCH($A795&amp;"-1",Matches!$J$2:$J$201,0)),E795=INDEX(Matches!$H$2:$H$201,MATCH($A795&amp;"-1",Matches!$J$2:$J$201,0))),5,IF(SIGN(D795-E795)&lt;&gt;SIGN(INDEX(Matches!$G$2:$G$201,MATCH($A795&amp;"-1",Matches!$J$2:$J$201,0))-INDEX(Matches!$H$2:$H$201,MATCH($A795&amp;"-1",Matches!$J$2:$J$201,0))),0,IF(D795-E795=INDEX(Matches!$G$2:$G$201,MATCH($A795&amp;"-1",Matches!$J$2:$J$201,0))-INDEX(Matches!$H$2:$H$201,MATCH($A795&amp;"-1",Matches!$J$2:$J$201,0)),3,2))))),""))</f>
        <v/>
      </c>
      <c r="Y795" s="12" t="str">
        <f aca="false">IF(OR($B795="",F795="",G795=""),"",IFERROR(IF(OR(INDEX(Matches!$I$2:$I$201,MATCH($A795&amp;"-2",Matches!$J$2:$J$201,0))="Void",INDEX(Matches!$G$2:$G$201,MATCH($A795&amp;"-2",Matches!$J$2:$J$201,0))="",INDEX(Matches!$H$2:$H$201,MATCH($A795&amp;"-2",Matches!$J$2:$J$201,0))=""),"",IF(AND($C795&lt;&gt;"",INDEX(Matches!$F$2:$F$201,MATCH($A795&amp;"-2",Matches!$J$2:$J$201,0))&lt;&gt;"",$C795&gt;=INDEX(Matches!$F$2:$F$201,MATCH($A795&amp;"-2",Matches!$J$2:$J$201,0))),"",IF(AND(F795=INDEX(Matches!$G$2:$G$201,MATCH($A795&amp;"-2",Matches!$J$2:$J$201,0)),G795=INDEX(Matches!$H$2:$H$201,MATCH($A795&amp;"-2",Matches!$J$2:$J$201,0))),5,IF(SIGN(F795-G795)&lt;&gt;SIGN(INDEX(Matches!$G$2:$G$201,MATCH($A795&amp;"-2",Matches!$J$2:$J$201,0))-INDEX(Matches!$H$2:$H$201,MATCH($A795&amp;"-2",Matches!$J$2:$J$201,0))),0,IF(F795-G795=INDEX(Matches!$G$2:$G$201,MATCH($A795&amp;"-2",Matches!$J$2:$J$201,0))-INDEX(Matches!$H$2:$H$201,MATCH($A795&amp;"-2",Matches!$J$2:$J$201,0)),3,2))))),""))</f>
        <v/>
      </c>
      <c r="Z795" s="12" t="str">
        <f aca="false">IF(OR($B795="",H795="",I795=""),"",IFERROR(IF(OR(INDEX(Matches!$I$2:$I$201,MATCH($A795&amp;"-3",Matches!$J$2:$J$201,0))="Void",INDEX(Matches!$G$2:$G$201,MATCH($A795&amp;"-3",Matches!$J$2:$J$201,0))="",INDEX(Matches!$H$2:$H$201,MATCH($A795&amp;"-3",Matches!$J$2:$J$201,0))=""),"",IF(AND($C795&lt;&gt;"",INDEX(Matches!$F$2:$F$201,MATCH($A795&amp;"-3",Matches!$J$2:$J$201,0))&lt;&gt;"",$C795&gt;=INDEX(Matches!$F$2:$F$201,MATCH($A795&amp;"-3",Matches!$J$2:$J$201,0))),"",IF(AND(H795=INDEX(Matches!$G$2:$G$201,MATCH($A795&amp;"-3",Matches!$J$2:$J$201,0)),I795=INDEX(Matches!$H$2:$H$201,MATCH($A795&amp;"-3",Matches!$J$2:$J$201,0))),5,IF(SIGN(H795-I795)&lt;&gt;SIGN(INDEX(Matches!$G$2:$G$201,MATCH($A795&amp;"-3",Matches!$J$2:$J$201,0))-INDEX(Matches!$H$2:$H$201,MATCH($A795&amp;"-3",Matches!$J$2:$J$201,0))),0,IF(H795-I795=INDEX(Matches!$G$2:$G$201,MATCH($A795&amp;"-3",Matches!$J$2:$J$201,0))-INDEX(Matches!$H$2:$H$201,MATCH($A795&amp;"-3",Matches!$J$2:$J$201,0)),3,2))))),""))</f>
        <v/>
      </c>
      <c r="AA795" s="12" t="str">
        <f aca="false">IF(OR($B795="",J795="",K795=""),"",IFERROR(IF(OR(INDEX(Matches!$I$2:$I$201,MATCH($A795&amp;"-4",Matches!$J$2:$J$201,0))="Void",INDEX(Matches!$G$2:$G$201,MATCH($A795&amp;"-4",Matches!$J$2:$J$201,0))="",INDEX(Matches!$H$2:$H$201,MATCH($A795&amp;"-4",Matches!$J$2:$J$201,0))=""),"",IF(AND($C795&lt;&gt;"",INDEX(Matches!$F$2:$F$201,MATCH($A795&amp;"-4",Matches!$J$2:$J$201,0))&lt;&gt;"",$C795&gt;=INDEX(Matches!$F$2:$F$201,MATCH($A795&amp;"-4",Matches!$J$2:$J$201,0))),"",IF(AND(J795=INDEX(Matches!$G$2:$G$201,MATCH($A795&amp;"-4",Matches!$J$2:$J$201,0)),K795=INDEX(Matches!$H$2:$H$201,MATCH($A795&amp;"-4",Matches!$J$2:$J$201,0))),5,IF(SIGN(J795-K795)&lt;&gt;SIGN(INDEX(Matches!$G$2:$G$201,MATCH($A795&amp;"-4",Matches!$J$2:$J$201,0))-INDEX(Matches!$H$2:$H$201,MATCH($A795&amp;"-4",Matches!$J$2:$J$201,0))),0,IF(J795-K795=INDEX(Matches!$G$2:$G$201,MATCH($A795&amp;"-4",Matches!$J$2:$J$201,0))-INDEX(Matches!$H$2:$H$201,MATCH($A795&amp;"-4",Matches!$J$2:$J$201,0)),3,2))))),""))</f>
        <v/>
      </c>
      <c r="AB795" s="12" t="str">
        <f aca="false">IF(OR($B795="",L795="",M795=""),"",IFERROR(IF(OR(INDEX(Matches!$I$2:$I$201,MATCH($A795&amp;"-5",Matches!$J$2:$J$201,0))="Void",INDEX(Matches!$G$2:$G$201,MATCH($A795&amp;"-5",Matches!$J$2:$J$201,0))="",INDEX(Matches!$H$2:$H$201,MATCH($A795&amp;"-5",Matches!$J$2:$J$201,0))=""),"",IF(AND($C795&lt;&gt;"",INDEX(Matches!$F$2:$F$201,MATCH($A795&amp;"-5",Matches!$J$2:$J$201,0))&lt;&gt;"",$C795&gt;=INDEX(Matches!$F$2:$F$201,MATCH($A795&amp;"-5",Matches!$J$2:$J$201,0))),"",IF(AND(L795=INDEX(Matches!$G$2:$G$201,MATCH($A795&amp;"-5",Matches!$J$2:$J$201,0)),M795=INDEX(Matches!$H$2:$H$201,MATCH($A795&amp;"-5",Matches!$J$2:$J$201,0))),5,IF(SIGN(L795-M795)&lt;&gt;SIGN(INDEX(Matches!$G$2:$G$201,MATCH($A795&amp;"-5",Matches!$J$2:$J$201,0))-INDEX(Matches!$H$2:$H$201,MATCH($A795&amp;"-5",Matches!$J$2:$J$201,0))),0,IF(L795-M795=INDEX(Matches!$G$2:$G$201,MATCH($A795&amp;"-5",Matches!$J$2:$J$201,0))-INDEX(Matches!$H$2:$H$201,MATCH($A795&amp;"-5",Matches!$J$2:$J$201,0)),3,2))))),""))</f>
        <v/>
      </c>
      <c r="AC795" s="12" t="str">
        <f aca="false">IF(OR($B795="",N795="",O795=""),"",IFERROR(IF(OR(INDEX(Matches!$I$2:$I$201,MATCH($A795&amp;"-6",Matches!$J$2:$J$201,0))="Void",INDEX(Matches!$G$2:$G$201,MATCH($A795&amp;"-6",Matches!$J$2:$J$201,0))="",INDEX(Matches!$H$2:$H$201,MATCH($A795&amp;"-6",Matches!$J$2:$J$201,0))=""),"",IF(AND($C795&lt;&gt;"",INDEX(Matches!$F$2:$F$201,MATCH($A795&amp;"-6",Matches!$J$2:$J$201,0))&lt;&gt;"",$C795&gt;=INDEX(Matches!$F$2:$F$201,MATCH($A795&amp;"-6",Matches!$J$2:$J$201,0))),"",IF(AND(N795=INDEX(Matches!$G$2:$G$201,MATCH($A795&amp;"-6",Matches!$J$2:$J$201,0)),O795=INDEX(Matches!$H$2:$H$201,MATCH($A795&amp;"-6",Matches!$J$2:$J$201,0))),5,IF(SIGN(N795-O795)&lt;&gt;SIGN(INDEX(Matches!$G$2:$G$201,MATCH($A795&amp;"-6",Matches!$J$2:$J$201,0))-INDEX(Matches!$H$2:$H$201,MATCH($A795&amp;"-6",Matches!$J$2:$J$201,0))),0,IF(N795-O795=INDEX(Matches!$G$2:$G$201,MATCH($A795&amp;"-6",Matches!$J$2:$J$201,0))-INDEX(Matches!$H$2:$H$201,MATCH($A795&amp;"-6",Matches!$J$2:$J$201,0)),3,2))))),""))</f>
        <v/>
      </c>
      <c r="AD795" s="12" t="str">
        <f aca="false">IF(OR($B795="",P795="",Q795=""),"",IFERROR(IF(OR(INDEX(Matches!$I$2:$I$201,MATCH($A795&amp;"-7",Matches!$J$2:$J$201,0))="Void",INDEX(Matches!$G$2:$G$201,MATCH($A795&amp;"-7",Matches!$J$2:$J$201,0))="",INDEX(Matches!$H$2:$H$201,MATCH($A795&amp;"-7",Matches!$J$2:$J$201,0))=""),"",IF(AND($C795&lt;&gt;"",INDEX(Matches!$F$2:$F$201,MATCH($A795&amp;"-7",Matches!$J$2:$J$201,0))&lt;&gt;"",$C795&gt;=INDEX(Matches!$F$2:$F$201,MATCH($A795&amp;"-7",Matches!$J$2:$J$201,0))),"",IF(AND(P795=INDEX(Matches!$G$2:$G$201,MATCH($A795&amp;"-7",Matches!$J$2:$J$201,0)),Q795=INDEX(Matches!$H$2:$H$201,MATCH($A795&amp;"-7",Matches!$J$2:$J$201,0))),5,IF(SIGN(P795-Q795)&lt;&gt;SIGN(INDEX(Matches!$G$2:$G$201,MATCH($A795&amp;"-7",Matches!$J$2:$J$201,0))-INDEX(Matches!$H$2:$H$201,MATCH($A795&amp;"-7",Matches!$J$2:$J$201,0))),0,IF(P795-Q795=INDEX(Matches!$G$2:$G$201,MATCH($A795&amp;"-7",Matches!$J$2:$J$201,0))-INDEX(Matches!$H$2:$H$201,MATCH($A795&amp;"-7",Matches!$J$2:$J$201,0)),3,2))))),""))</f>
        <v/>
      </c>
      <c r="AE795" s="12" t="str">
        <f aca="false">IF(OR($B795="",R795="",S795=""),"",IFERROR(IF(OR(INDEX(Matches!$I$2:$I$201,MATCH($A795&amp;"-8",Matches!$J$2:$J$201,0))="Void",INDEX(Matches!$G$2:$G$201,MATCH($A795&amp;"-8",Matches!$J$2:$J$201,0))="",INDEX(Matches!$H$2:$H$201,MATCH($A795&amp;"-8",Matches!$J$2:$J$201,0))=""),"",IF(AND($C795&lt;&gt;"",INDEX(Matches!$F$2:$F$201,MATCH($A795&amp;"-8",Matches!$J$2:$J$201,0))&lt;&gt;"",$C795&gt;=INDEX(Matches!$F$2:$F$201,MATCH($A795&amp;"-8",Matches!$J$2:$J$201,0))),"",IF(AND(R795=INDEX(Matches!$G$2:$G$201,MATCH($A795&amp;"-8",Matches!$J$2:$J$201,0)),S795=INDEX(Matches!$H$2:$H$201,MATCH($A795&amp;"-8",Matches!$J$2:$J$201,0))),5,IF(SIGN(R795-S795)&lt;&gt;SIGN(INDEX(Matches!$G$2:$G$201,MATCH($A795&amp;"-8",Matches!$J$2:$J$201,0))-INDEX(Matches!$H$2:$H$201,MATCH($A795&amp;"-8",Matches!$J$2:$J$201,0))),0,IF(R795-S795=INDEX(Matches!$G$2:$G$201,MATCH($A795&amp;"-8",Matches!$J$2:$J$201,0))-INDEX(Matches!$H$2:$H$201,MATCH($A795&amp;"-8",Matches!$J$2:$J$201,0)),3,2))))),""))</f>
        <v/>
      </c>
      <c r="AF795" s="12" t="str">
        <f aca="false">IF(OR($B795="",T795="",U795=""),"",IFERROR(IF(OR(INDEX(Matches!$I$2:$I$201,MATCH($A795&amp;"-9",Matches!$J$2:$J$201,0))="Void",INDEX(Matches!$G$2:$G$201,MATCH($A795&amp;"-9",Matches!$J$2:$J$201,0))="",INDEX(Matches!$H$2:$H$201,MATCH($A795&amp;"-9",Matches!$J$2:$J$201,0))=""),"",IF(AND($C795&lt;&gt;"",INDEX(Matches!$F$2:$F$201,MATCH($A795&amp;"-9",Matches!$J$2:$J$201,0))&lt;&gt;"",$C795&gt;=INDEX(Matches!$F$2:$F$201,MATCH($A795&amp;"-9",Matches!$J$2:$J$201,0))),"",IF(AND(T795=INDEX(Matches!$G$2:$G$201,MATCH($A795&amp;"-9",Matches!$J$2:$J$201,0)),U795=INDEX(Matches!$H$2:$H$201,MATCH($A795&amp;"-9",Matches!$J$2:$J$201,0))),5,IF(SIGN(T795-U795)&lt;&gt;SIGN(INDEX(Matches!$G$2:$G$201,MATCH($A795&amp;"-9",Matches!$J$2:$J$201,0))-INDEX(Matches!$H$2:$H$201,MATCH($A795&amp;"-9",Matches!$J$2:$J$201,0))),0,IF(T795-U795=INDEX(Matches!$G$2:$G$201,MATCH($A795&amp;"-9",Matches!$J$2:$J$201,0))-INDEX(Matches!$H$2:$H$201,MATCH($A795&amp;"-9",Matches!$J$2:$J$201,0)),3,2))))),""))</f>
        <v/>
      </c>
      <c r="AG795" s="12" t="str">
        <f aca="false">IF(OR($B795="",V795="",W795=""),"",IFERROR(IF(OR(INDEX(Matches!$I$2:$I$201,MATCH($A795&amp;"-10",Matches!$J$2:$J$201,0))="Void",INDEX(Matches!$G$2:$G$201,MATCH($A795&amp;"-10",Matches!$J$2:$J$201,0))="",INDEX(Matches!$H$2:$H$201,MATCH($A795&amp;"-10",Matches!$J$2:$J$201,0))=""),"",IF(AND($C795&lt;&gt;"",INDEX(Matches!$F$2:$F$201,MATCH($A795&amp;"-10",Matches!$J$2:$J$201,0))&lt;&gt;"",$C795&gt;=INDEX(Matches!$F$2:$F$201,MATCH($A795&amp;"-10",Matches!$J$2:$J$201,0))),"",IF(AND(V795=INDEX(Matches!$G$2:$G$201,MATCH($A795&amp;"-10",Matches!$J$2:$J$201,0)),W795=INDEX(Matches!$H$2:$H$201,MATCH($A795&amp;"-10",Matches!$J$2:$J$201,0))),5,IF(SIGN(V795-W795)&lt;&gt;SIGN(INDEX(Matches!$G$2:$G$201,MATCH($A795&amp;"-10",Matches!$J$2:$J$201,0))-INDEX(Matches!$H$2:$H$201,MATCH($A795&amp;"-10",Matches!$J$2:$J$201,0))),0,IF(V795-W795=INDEX(Matches!$G$2:$G$201,MATCH($A795&amp;"-10",Matches!$J$2:$J$201,0))-INDEX(Matches!$H$2:$H$201,MATCH($A795&amp;"-10",Matches!$J$2:$J$201,0)),3,2))))),""))</f>
        <v/>
      </c>
      <c r="AH795" s="13" t="str">
        <f aca="false">IF($B795="","",SUM(X795:AG795))</f>
        <v/>
      </c>
      <c r="AI795" s="12" t="str">
        <f aca="false">IF($B795="","",COUNTIF(X795:AG795,5))</f>
        <v/>
      </c>
      <c r="AJ795" s="12" t="str">
        <f aca="false">IF($B795="","",COUNTIF(X795:AG795,"&gt;=2"))</f>
        <v/>
      </c>
      <c r="AK795" s="12" t="str">
        <f aca="false">IF($B795="","",COUNT(X795:AG795))</f>
        <v/>
      </c>
    </row>
    <row r="796" customFormat="false" ht="15" hidden="false" customHeight="false" outlineLevel="0" collapsed="false">
      <c r="A796" s="7"/>
      <c r="B796" s="7"/>
      <c r="C796" s="11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12" t="str">
        <f aca="false">IF(OR($B796="",D796="",E796=""),"",IFERROR(IF(OR(INDEX(Matches!$I$2:$I$201,MATCH($A796&amp;"-1",Matches!$J$2:$J$201,0))="Void",INDEX(Matches!$G$2:$G$201,MATCH($A796&amp;"-1",Matches!$J$2:$J$201,0))="",INDEX(Matches!$H$2:$H$201,MATCH($A796&amp;"-1",Matches!$J$2:$J$201,0))=""),"",IF(AND($C796&lt;&gt;"",INDEX(Matches!$F$2:$F$201,MATCH($A796&amp;"-1",Matches!$J$2:$J$201,0))&lt;&gt;"",$C796&gt;=INDEX(Matches!$F$2:$F$201,MATCH($A796&amp;"-1",Matches!$J$2:$J$201,0))),"",IF(AND(D796=INDEX(Matches!$G$2:$G$201,MATCH($A796&amp;"-1",Matches!$J$2:$J$201,0)),E796=INDEX(Matches!$H$2:$H$201,MATCH($A796&amp;"-1",Matches!$J$2:$J$201,0))),5,IF(SIGN(D796-E796)&lt;&gt;SIGN(INDEX(Matches!$G$2:$G$201,MATCH($A796&amp;"-1",Matches!$J$2:$J$201,0))-INDEX(Matches!$H$2:$H$201,MATCH($A796&amp;"-1",Matches!$J$2:$J$201,0))),0,IF(D796-E796=INDEX(Matches!$G$2:$G$201,MATCH($A796&amp;"-1",Matches!$J$2:$J$201,0))-INDEX(Matches!$H$2:$H$201,MATCH($A796&amp;"-1",Matches!$J$2:$J$201,0)),3,2))))),""))</f>
        <v/>
      </c>
      <c r="Y796" s="12" t="str">
        <f aca="false">IF(OR($B796="",F796="",G796=""),"",IFERROR(IF(OR(INDEX(Matches!$I$2:$I$201,MATCH($A796&amp;"-2",Matches!$J$2:$J$201,0))="Void",INDEX(Matches!$G$2:$G$201,MATCH($A796&amp;"-2",Matches!$J$2:$J$201,0))="",INDEX(Matches!$H$2:$H$201,MATCH($A796&amp;"-2",Matches!$J$2:$J$201,0))=""),"",IF(AND($C796&lt;&gt;"",INDEX(Matches!$F$2:$F$201,MATCH($A796&amp;"-2",Matches!$J$2:$J$201,0))&lt;&gt;"",$C796&gt;=INDEX(Matches!$F$2:$F$201,MATCH($A796&amp;"-2",Matches!$J$2:$J$201,0))),"",IF(AND(F796=INDEX(Matches!$G$2:$G$201,MATCH($A796&amp;"-2",Matches!$J$2:$J$201,0)),G796=INDEX(Matches!$H$2:$H$201,MATCH($A796&amp;"-2",Matches!$J$2:$J$201,0))),5,IF(SIGN(F796-G796)&lt;&gt;SIGN(INDEX(Matches!$G$2:$G$201,MATCH($A796&amp;"-2",Matches!$J$2:$J$201,0))-INDEX(Matches!$H$2:$H$201,MATCH($A796&amp;"-2",Matches!$J$2:$J$201,0))),0,IF(F796-G796=INDEX(Matches!$G$2:$G$201,MATCH($A796&amp;"-2",Matches!$J$2:$J$201,0))-INDEX(Matches!$H$2:$H$201,MATCH($A796&amp;"-2",Matches!$J$2:$J$201,0)),3,2))))),""))</f>
        <v/>
      </c>
      <c r="Z796" s="12" t="str">
        <f aca="false">IF(OR($B796="",H796="",I796=""),"",IFERROR(IF(OR(INDEX(Matches!$I$2:$I$201,MATCH($A796&amp;"-3",Matches!$J$2:$J$201,0))="Void",INDEX(Matches!$G$2:$G$201,MATCH($A796&amp;"-3",Matches!$J$2:$J$201,0))="",INDEX(Matches!$H$2:$H$201,MATCH($A796&amp;"-3",Matches!$J$2:$J$201,0))=""),"",IF(AND($C796&lt;&gt;"",INDEX(Matches!$F$2:$F$201,MATCH($A796&amp;"-3",Matches!$J$2:$J$201,0))&lt;&gt;"",$C796&gt;=INDEX(Matches!$F$2:$F$201,MATCH($A796&amp;"-3",Matches!$J$2:$J$201,0))),"",IF(AND(H796=INDEX(Matches!$G$2:$G$201,MATCH($A796&amp;"-3",Matches!$J$2:$J$201,0)),I796=INDEX(Matches!$H$2:$H$201,MATCH($A796&amp;"-3",Matches!$J$2:$J$201,0))),5,IF(SIGN(H796-I796)&lt;&gt;SIGN(INDEX(Matches!$G$2:$G$201,MATCH($A796&amp;"-3",Matches!$J$2:$J$201,0))-INDEX(Matches!$H$2:$H$201,MATCH($A796&amp;"-3",Matches!$J$2:$J$201,0))),0,IF(H796-I796=INDEX(Matches!$G$2:$G$201,MATCH($A796&amp;"-3",Matches!$J$2:$J$201,0))-INDEX(Matches!$H$2:$H$201,MATCH($A796&amp;"-3",Matches!$J$2:$J$201,0)),3,2))))),""))</f>
        <v/>
      </c>
      <c r="AA796" s="12" t="str">
        <f aca="false">IF(OR($B796="",J796="",K796=""),"",IFERROR(IF(OR(INDEX(Matches!$I$2:$I$201,MATCH($A796&amp;"-4",Matches!$J$2:$J$201,0))="Void",INDEX(Matches!$G$2:$G$201,MATCH($A796&amp;"-4",Matches!$J$2:$J$201,0))="",INDEX(Matches!$H$2:$H$201,MATCH($A796&amp;"-4",Matches!$J$2:$J$201,0))=""),"",IF(AND($C796&lt;&gt;"",INDEX(Matches!$F$2:$F$201,MATCH($A796&amp;"-4",Matches!$J$2:$J$201,0))&lt;&gt;"",$C796&gt;=INDEX(Matches!$F$2:$F$201,MATCH($A796&amp;"-4",Matches!$J$2:$J$201,0))),"",IF(AND(J796=INDEX(Matches!$G$2:$G$201,MATCH($A796&amp;"-4",Matches!$J$2:$J$201,0)),K796=INDEX(Matches!$H$2:$H$201,MATCH($A796&amp;"-4",Matches!$J$2:$J$201,0))),5,IF(SIGN(J796-K796)&lt;&gt;SIGN(INDEX(Matches!$G$2:$G$201,MATCH($A796&amp;"-4",Matches!$J$2:$J$201,0))-INDEX(Matches!$H$2:$H$201,MATCH($A796&amp;"-4",Matches!$J$2:$J$201,0))),0,IF(J796-K796=INDEX(Matches!$G$2:$G$201,MATCH($A796&amp;"-4",Matches!$J$2:$J$201,0))-INDEX(Matches!$H$2:$H$201,MATCH($A796&amp;"-4",Matches!$J$2:$J$201,0)),3,2))))),""))</f>
        <v/>
      </c>
      <c r="AB796" s="12" t="str">
        <f aca="false">IF(OR($B796="",L796="",M796=""),"",IFERROR(IF(OR(INDEX(Matches!$I$2:$I$201,MATCH($A796&amp;"-5",Matches!$J$2:$J$201,0))="Void",INDEX(Matches!$G$2:$G$201,MATCH($A796&amp;"-5",Matches!$J$2:$J$201,0))="",INDEX(Matches!$H$2:$H$201,MATCH($A796&amp;"-5",Matches!$J$2:$J$201,0))=""),"",IF(AND($C796&lt;&gt;"",INDEX(Matches!$F$2:$F$201,MATCH($A796&amp;"-5",Matches!$J$2:$J$201,0))&lt;&gt;"",$C796&gt;=INDEX(Matches!$F$2:$F$201,MATCH($A796&amp;"-5",Matches!$J$2:$J$201,0))),"",IF(AND(L796=INDEX(Matches!$G$2:$G$201,MATCH($A796&amp;"-5",Matches!$J$2:$J$201,0)),M796=INDEX(Matches!$H$2:$H$201,MATCH($A796&amp;"-5",Matches!$J$2:$J$201,0))),5,IF(SIGN(L796-M796)&lt;&gt;SIGN(INDEX(Matches!$G$2:$G$201,MATCH($A796&amp;"-5",Matches!$J$2:$J$201,0))-INDEX(Matches!$H$2:$H$201,MATCH($A796&amp;"-5",Matches!$J$2:$J$201,0))),0,IF(L796-M796=INDEX(Matches!$G$2:$G$201,MATCH($A796&amp;"-5",Matches!$J$2:$J$201,0))-INDEX(Matches!$H$2:$H$201,MATCH($A796&amp;"-5",Matches!$J$2:$J$201,0)),3,2))))),""))</f>
        <v/>
      </c>
      <c r="AC796" s="12" t="str">
        <f aca="false">IF(OR($B796="",N796="",O796=""),"",IFERROR(IF(OR(INDEX(Matches!$I$2:$I$201,MATCH($A796&amp;"-6",Matches!$J$2:$J$201,0))="Void",INDEX(Matches!$G$2:$G$201,MATCH($A796&amp;"-6",Matches!$J$2:$J$201,0))="",INDEX(Matches!$H$2:$H$201,MATCH($A796&amp;"-6",Matches!$J$2:$J$201,0))=""),"",IF(AND($C796&lt;&gt;"",INDEX(Matches!$F$2:$F$201,MATCH($A796&amp;"-6",Matches!$J$2:$J$201,0))&lt;&gt;"",$C796&gt;=INDEX(Matches!$F$2:$F$201,MATCH($A796&amp;"-6",Matches!$J$2:$J$201,0))),"",IF(AND(N796=INDEX(Matches!$G$2:$G$201,MATCH($A796&amp;"-6",Matches!$J$2:$J$201,0)),O796=INDEX(Matches!$H$2:$H$201,MATCH($A796&amp;"-6",Matches!$J$2:$J$201,0))),5,IF(SIGN(N796-O796)&lt;&gt;SIGN(INDEX(Matches!$G$2:$G$201,MATCH($A796&amp;"-6",Matches!$J$2:$J$201,0))-INDEX(Matches!$H$2:$H$201,MATCH($A796&amp;"-6",Matches!$J$2:$J$201,0))),0,IF(N796-O796=INDEX(Matches!$G$2:$G$201,MATCH($A796&amp;"-6",Matches!$J$2:$J$201,0))-INDEX(Matches!$H$2:$H$201,MATCH($A796&amp;"-6",Matches!$J$2:$J$201,0)),3,2))))),""))</f>
        <v/>
      </c>
      <c r="AD796" s="12" t="str">
        <f aca="false">IF(OR($B796="",P796="",Q796=""),"",IFERROR(IF(OR(INDEX(Matches!$I$2:$I$201,MATCH($A796&amp;"-7",Matches!$J$2:$J$201,0))="Void",INDEX(Matches!$G$2:$G$201,MATCH($A796&amp;"-7",Matches!$J$2:$J$201,0))="",INDEX(Matches!$H$2:$H$201,MATCH($A796&amp;"-7",Matches!$J$2:$J$201,0))=""),"",IF(AND($C796&lt;&gt;"",INDEX(Matches!$F$2:$F$201,MATCH($A796&amp;"-7",Matches!$J$2:$J$201,0))&lt;&gt;"",$C796&gt;=INDEX(Matches!$F$2:$F$201,MATCH($A796&amp;"-7",Matches!$J$2:$J$201,0))),"",IF(AND(P796=INDEX(Matches!$G$2:$G$201,MATCH($A796&amp;"-7",Matches!$J$2:$J$201,0)),Q796=INDEX(Matches!$H$2:$H$201,MATCH($A796&amp;"-7",Matches!$J$2:$J$201,0))),5,IF(SIGN(P796-Q796)&lt;&gt;SIGN(INDEX(Matches!$G$2:$G$201,MATCH($A796&amp;"-7",Matches!$J$2:$J$201,0))-INDEX(Matches!$H$2:$H$201,MATCH($A796&amp;"-7",Matches!$J$2:$J$201,0))),0,IF(P796-Q796=INDEX(Matches!$G$2:$G$201,MATCH($A796&amp;"-7",Matches!$J$2:$J$201,0))-INDEX(Matches!$H$2:$H$201,MATCH($A796&amp;"-7",Matches!$J$2:$J$201,0)),3,2))))),""))</f>
        <v/>
      </c>
      <c r="AE796" s="12" t="str">
        <f aca="false">IF(OR($B796="",R796="",S796=""),"",IFERROR(IF(OR(INDEX(Matches!$I$2:$I$201,MATCH($A796&amp;"-8",Matches!$J$2:$J$201,0))="Void",INDEX(Matches!$G$2:$G$201,MATCH($A796&amp;"-8",Matches!$J$2:$J$201,0))="",INDEX(Matches!$H$2:$H$201,MATCH($A796&amp;"-8",Matches!$J$2:$J$201,0))=""),"",IF(AND($C796&lt;&gt;"",INDEX(Matches!$F$2:$F$201,MATCH($A796&amp;"-8",Matches!$J$2:$J$201,0))&lt;&gt;"",$C796&gt;=INDEX(Matches!$F$2:$F$201,MATCH($A796&amp;"-8",Matches!$J$2:$J$201,0))),"",IF(AND(R796=INDEX(Matches!$G$2:$G$201,MATCH($A796&amp;"-8",Matches!$J$2:$J$201,0)),S796=INDEX(Matches!$H$2:$H$201,MATCH($A796&amp;"-8",Matches!$J$2:$J$201,0))),5,IF(SIGN(R796-S796)&lt;&gt;SIGN(INDEX(Matches!$G$2:$G$201,MATCH($A796&amp;"-8",Matches!$J$2:$J$201,0))-INDEX(Matches!$H$2:$H$201,MATCH($A796&amp;"-8",Matches!$J$2:$J$201,0))),0,IF(R796-S796=INDEX(Matches!$G$2:$G$201,MATCH($A796&amp;"-8",Matches!$J$2:$J$201,0))-INDEX(Matches!$H$2:$H$201,MATCH($A796&amp;"-8",Matches!$J$2:$J$201,0)),3,2))))),""))</f>
        <v/>
      </c>
      <c r="AF796" s="12" t="str">
        <f aca="false">IF(OR($B796="",T796="",U796=""),"",IFERROR(IF(OR(INDEX(Matches!$I$2:$I$201,MATCH($A796&amp;"-9",Matches!$J$2:$J$201,0))="Void",INDEX(Matches!$G$2:$G$201,MATCH($A796&amp;"-9",Matches!$J$2:$J$201,0))="",INDEX(Matches!$H$2:$H$201,MATCH($A796&amp;"-9",Matches!$J$2:$J$201,0))=""),"",IF(AND($C796&lt;&gt;"",INDEX(Matches!$F$2:$F$201,MATCH($A796&amp;"-9",Matches!$J$2:$J$201,0))&lt;&gt;"",$C796&gt;=INDEX(Matches!$F$2:$F$201,MATCH($A796&amp;"-9",Matches!$J$2:$J$201,0))),"",IF(AND(T796=INDEX(Matches!$G$2:$G$201,MATCH($A796&amp;"-9",Matches!$J$2:$J$201,0)),U796=INDEX(Matches!$H$2:$H$201,MATCH($A796&amp;"-9",Matches!$J$2:$J$201,0))),5,IF(SIGN(T796-U796)&lt;&gt;SIGN(INDEX(Matches!$G$2:$G$201,MATCH($A796&amp;"-9",Matches!$J$2:$J$201,0))-INDEX(Matches!$H$2:$H$201,MATCH($A796&amp;"-9",Matches!$J$2:$J$201,0))),0,IF(T796-U796=INDEX(Matches!$G$2:$G$201,MATCH($A796&amp;"-9",Matches!$J$2:$J$201,0))-INDEX(Matches!$H$2:$H$201,MATCH($A796&amp;"-9",Matches!$J$2:$J$201,0)),3,2))))),""))</f>
        <v/>
      </c>
      <c r="AG796" s="12" t="str">
        <f aca="false">IF(OR($B796="",V796="",W796=""),"",IFERROR(IF(OR(INDEX(Matches!$I$2:$I$201,MATCH($A796&amp;"-10",Matches!$J$2:$J$201,0))="Void",INDEX(Matches!$G$2:$G$201,MATCH($A796&amp;"-10",Matches!$J$2:$J$201,0))="",INDEX(Matches!$H$2:$H$201,MATCH($A796&amp;"-10",Matches!$J$2:$J$201,0))=""),"",IF(AND($C796&lt;&gt;"",INDEX(Matches!$F$2:$F$201,MATCH($A796&amp;"-10",Matches!$J$2:$J$201,0))&lt;&gt;"",$C796&gt;=INDEX(Matches!$F$2:$F$201,MATCH($A796&amp;"-10",Matches!$J$2:$J$201,0))),"",IF(AND(V796=INDEX(Matches!$G$2:$G$201,MATCH($A796&amp;"-10",Matches!$J$2:$J$201,0)),W796=INDEX(Matches!$H$2:$H$201,MATCH($A796&amp;"-10",Matches!$J$2:$J$201,0))),5,IF(SIGN(V796-W796)&lt;&gt;SIGN(INDEX(Matches!$G$2:$G$201,MATCH($A796&amp;"-10",Matches!$J$2:$J$201,0))-INDEX(Matches!$H$2:$H$201,MATCH($A796&amp;"-10",Matches!$J$2:$J$201,0))),0,IF(V796-W796=INDEX(Matches!$G$2:$G$201,MATCH($A796&amp;"-10",Matches!$J$2:$J$201,0))-INDEX(Matches!$H$2:$H$201,MATCH($A796&amp;"-10",Matches!$J$2:$J$201,0)),3,2))))),""))</f>
        <v/>
      </c>
      <c r="AH796" s="13" t="str">
        <f aca="false">IF($B796="","",SUM(X796:AG796))</f>
        <v/>
      </c>
      <c r="AI796" s="12" t="str">
        <f aca="false">IF($B796="","",COUNTIF(X796:AG796,5))</f>
        <v/>
      </c>
      <c r="AJ796" s="12" t="str">
        <f aca="false">IF($B796="","",COUNTIF(X796:AG796,"&gt;=2"))</f>
        <v/>
      </c>
      <c r="AK796" s="12" t="str">
        <f aca="false">IF($B796="","",COUNT(X796:AG796))</f>
        <v/>
      </c>
    </row>
    <row r="797" customFormat="false" ht="15" hidden="false" customHeight="false" outlineLevel="0" collapsed="false">
      <c r="A797" s="7"/>
      <c r="B797" s="7"/>
      <c r="C797" s="11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12" t="str">
        <f aca="false">IF(OR($B797="",D797="",E797=""),"",IFERROR(IF(OR(INDEX(Matches!$I$2:$I$201,MATCH($A797&amp;"-1",Matches!$J$2:$J$201,0))="Void",INDEX(Matches!$G$2:$G$201,MATCH($A797&amp;"-1",Matches!$J$2:$J$201,0))="",INDEX(Matches!$H$2:$H$201,MATCH($A797&amp;"-1",Matches!$J$2:$J$201,0))=""),"",IF(AND($C797&lt;&gt;"",INDEX(Matches!$F$2:$F$201,MATCH($A797&amp;"-1",Matches!$J$2:$J$201,0))&lt;&gt;"",$C797&gt;=INDEX(Matches!$F$2:$F$201,MATCH($A797&amp;"-1",Matches!$J$2:$J$201,0))),"",IF(AND(D797=INDEX(Matches!$G$2:$G$201,MATCH($A797&amp;"-1",Matches!$J$2:$J$201,0)),E797=INDEX(Matches!$H$2:$H$201,MATCH($A797&amp;"-1",Matches!$J$2:$J$201,0))),5,IF(SIGN(D797-E797)&lt;&gt;SIGN(INDEX(Matches!$G$2:$G$201,MATCH($A797&amp;"-1",Matches!$J$2:$J$201,0))-INDEX(Matches!$H$2:$H$201,MATCH($A797&amp;"-1",Matches!$J$2:$J$201,0))),0,IF(D797-E797=INDEX(Matches!$G$2:$G$201,MATCH($A797&amp;"-1",Matches!$J$2:$J$201,0))-INDEX(Matches!$H$2:$H$201,MATCH($A797&amp;"-1",Matches!$J$2:$J$201,0)),3,2))))),""))</f>
        <v/>
      </c>
      <c r="Y797" s="12" t="str">
        <f aca="false">IF(OR($B797="",F797="",G797=""),"",IFERROR(IF(OR(INDEX(Matches!$I$2:$I$201,MATCH($A797&amp;"-2",Matches!$J$2:$J$201,0))="Void",INDEX(Matches!$G$2:$G$201,MATCH($A797&amp;"-2",Matches!$J$2:$J$201,0))="",INDEX(Matches!$H$2:$H$201,MATCH($A797&amp;"-2",Matches!$J$2:$J$201,0))=""),"",IF(AND($C797&lt;&gt;"",INDEX(Matches!$F$2:$F$201,MATCH($A797&amp;"-2",Matches!$J$2:$J$201,0))&lt;&gt;"",$C797&gt;=INDEX(Matches!$F$2:$F$201,MATCH($A797&amp;"-2",Matches!$J$2:$J$201,0))),"",IF(AND(F797=INDEX(Matches!$G$2:$G$201,MATCH($A797&amp;"-2",Matches!$J$2:$J$201,0)),G797=INDEX(Matches!$H$2:$H$201,MATCH($A797&amp;"-2",Matches!$J$2:$J$201,0))),5,IF(SIGN(F797-G797)&lt;&gt;SIGN(INDEX(Matches!$G$2:$G$201,MATCH($A797&amp;"-2",Matches!$J$2:$J$201,0))-INDEX(Matches!$H$2:$H$201,MATCH($A797&amp;"-2",Matches!$J$2:$J$201,0))),0,IF(F797-G797=INDEX(Matches!$G$2:$G$201,MATCH($A797&amp;"-2",Matches!$J$2:$J$201,0))-INDEX(Matches!$H$2:$H$201,MATCH($A797&amp;"-2",Matches!$J$2:$J$201,0)),3,2))))),""))</f>
        <v/>
      </c>
      <c r="Z797" s="12" t="str">
        <f aca="false">IF(OR($B797="",H797="",I797=""),"",IFERROR(IF(OR(INDEX(Matches!$I$2:$I$201,MATCH($A797&amp;"-3",Matches!$J$2:$J$201,0))="Void",INDEX(Matches!$G$2:$G$201,MATCH($A797&amp;"-3",Matches!$J$2:$J$201,0))="",INDEX(Matches!$H$2:$H$201,MATCH($A797&amp;"-3",Matches!$J$2:$J$201,0))=""),"",IF(AND($C797&lt;&gt;"",INDEX(Matches!$F$2:$F$201,MATCH($A797&amp;"-3",Matches!$J$2:$J$201,0))&lt;&gt;"",$C797&gt;=INDEX(Matches!$F$2:$F$201,MATCH($A797&amp;"-3",Matches!$J$2:$J$201,0))),"",IF(AND(H797=INDEX(Matches!$G$2:$G$201,MATCH($A797&amp;"-3",Matches!$J$2:$J$201,0)),I797=INDEX(Matches!$H$2:$H$201,MATCH($A797&amp;"-3",Matches!$J$2:$J$201,0))),5,IF(SIGN(H797-I797)&lt;&gt;SIGN(INDEX(Matches!$G$2:$G$201,MATCH($A797&amp;"-3",Matches!$J$2:$J$201,0))-INDEX(Matches!$H$2:$H$201,MATCH($A797&amp;"-3",Matches!$J$2:$J$201,0))),0,IF(H797-I797=INDEX(Matches!$G$2:$G$201,MATCH($A797&amp;"-3",Matches!$J$2:$J$201,0))-INDEX(Matches!$H$2:$H$201,MATCH($A797&amp;"-3",Matches!$J$2:$J$201,0)),3,2))))),""))</f>
        <v/>
      </c>
      <c r="AA797" s="12" t="str">
        <f aca="false">IF(OR($B797="",J797="",K797=""),"",IFERROR(IF(OR(INDEX(Matches!$I$2:$I$201,MATCH($A797&amp;"-4",Matches!$J$2:$J$201,0))="Void",INDEX(Matches!$G$2:$G$201,MATCH($A797&amp;"-4",Matches!$J$2:$J$201,0))="",INDEX(Matches!$H$2:$H$201,MATCH($A797&amp;"-4",Matches!$J$2:$J$201,0))=""),"",IF(AND($C797&lt;&gt;"",INDEX(Matches!$F$2:$F$201,MATCH($A797&amp;"-4",Matches!$J$2:$J$201,0))&lt;&gt;"",$C797&gt;=INDEX(Matches!$F$2:$F$201,MATCH($A797&amp;"-4",Matches!$J$2:$J$201,0))),"",IF(AND(J797=INDEX(Matches!$G$2:$G$201,MATCH($A797&amp;"-4",Matches!$J$2:$J$201,0)),K797=INDEX(Matches!$H$2:$H$201,MATCH($A797&amp;"-4",Matches!$J$2:$J$201,0))),5,IF(SIGN(J797-K797)&lt;&gt;SIGN(INDEX(Matches!$G$2:$G$201,MATCH($A797&amp;"-4",Matches!$J$2:$J$201,0))-INDEX(Matches!$H$2:$H$201,MATCH($A797&amp;"-4",Matches!$J$2:$J$201,0))),0,IF(J797-K797=INDEX(Matches!$G$2:$G$201,MATCH($A797&amp;"-4",Matches!$J$2:$J$201,0))-INDEX(Matches!$H$2:$H$201,MATCH($A797&amp;"-4",Matches!$J$2:$J$201,0)),3,2))))),""))</f>
        <v/>
      </c>
      <c r="AB797" s="12" t="str">
        <f aca="false">IF(OR($B797="",L797="",M797=""),"",IFERROR(IF(OR(INDEX(Matches!$I$2:$I$201,MATCH($A797&amp;"-5",Matches!$J$2:$J$201,0))="Void",INDEX(Matches!$G$2:$G$201,MATCH($A797&amp;"-5",Matches!$J$2:$J$201,0))="",INDEX(Matches!$H$2:$H$201,MATCH($A797&amp;"-5",Matches!$J$2:$J$201,0))=""),"",IF(AND($C797&lt;&gt;"",INDEX(Matches!$F$2:$F$201,MATCH($A797&amp;"-5",Matches!$J$2:$J$201,0))&lt;&gt;"",$C797&gt;=INDEX(Matches!$F$2:$F$201,MATCH($A797&amp;"-5",Matches!$J$2:$J$201,0))),"",IF(AND(L797=INDEX(Matches!$G$2:$G$201,MATCH($A797&amp;"-5",Matches!$J$2:$J$201,0)),M797=INDEX(Matches!$H$2:$H$201,MATCH($A797&amp;"-5",Matches!$J$2:$J$201,0))),5,IF(SIGN(L797-M797)&lt;&gt;SIGN(INDEX(Matches!$G$2:$G$201,MATCH($A797&amp;"-5",Matches!$J$2:$J$201,0))-INDEX(Matches!$H$2:$H$201,MATCH($A797&amp;"-5",Matches!$J$2:$J$201,0))),0,IF(L797-M797=INDEX(Matches!$G$2:$G$201,MATCH($A797&amp;"-5",Matches!$J$2:$J$201,0))-INDEX(Matches!$H$2:$H$201,MATCH($A797&amp;"-5",Matches!$J$2:$J$201,0)),3,2))))),""))</f>
        <v/>
      </c>
      <c r="AC797" s="12" t="str">
        <f aca="false">IF(OR($B797="",N797="",O797=""),"",IFERROR(IF(OR(INDEX(Matches!$I$2:$I$201,MATCH($A797&amp;"-6",Matches!$J$2:$J$201,0))="Void",INDEX(Matches!$G$2:$G$201,MATCH($A797&amp;"-6",Matches!$J$2:$J$201,0))="",INDEX(Matches!$H$2:$H$201,MATCH($A797&amp;"-6",Matches!$J$2:$J$201,0))=""),"",IF(AND($C797&lt;&gt;"",INDEX(Matches!$F$2:$F$201,MATCH($A797&amp;"-6",Matches!$J$2:$J$201,0))&lt;&gt;"",$C797&gt;=INDEX(Matches!$F$2:$F$201,MATCH($A797&amp;"-6",Matches!$J$2:$J$201,0))),"",IF(AND(N797=INDEX(Matches!$G$2:$G$201,MATCH($A797&amp;"-6",Matches!$J$2:$J$201,0)),O797=INDEX(Matches!$H$2:$H$201,MATCH($A797&amp;"-6",Matches!$J$2:$J$201,0))),5,IF(SIGN(N797-O797)&lt;&gt;SIGN(INDEX(Matches!$G$2:$G$201,MATCH($A797&amp;"-6",Matches!$J$2:$J$201,0))-INDEX(Matches!$H$2:$H$201,MATCH($A797&amp;"-6",Matches!$J$2:$J$201,0))),0,IF(N797-O797=INDEX(Matches!$G$2:$G$201,MATCH($A797&amp;"-6",Matches!$J$2:$J$201,0))-INDEX(Matches!$H$2:$H$201,MATCH($A797&amp;"-6",Matches!$J$2:$J$201,0)),3,2))))),""))</f>
        <v/>
      </c>
      <c r="AD797" s="12" t="str">
        <f aca="false">IF(OR($B797="",P797="",Q797=""),"",IFERROR(IF(OR(INDEX(Matches!$I$2:$I$201,MATCH($A797&amp;"-7",Matches!$J$2:$J$201,0))="Void",INDEX(Matches!$G$2:$G$201,MATCH($A797&amp;"-7",Matches!$J$2:$J$201,0))="",INDEX(Matches!$H$2:$H$201,MATCH($A797&amp;"-7",Matches!$J$2:$J$201,0))=""),"",IF(AND($C797&lt;&gt;"",INDEX(Matches!$F$2:$F$201,MATCH($A797&amp;"-7",Matches!$J$2:$J$201,0))&lt;&gt;"",$C797&gt;=INDEX(Matches!$F$2:$F$201,MATCH($A797&amp;"-7",Matches!$J$2:$J$201,0))),"",IF(AND(P797=INDEX(Matches!$G$2:$G$201,MATCH($A797&amp;"-7",Matches!$J$2:$J$201,0)),Q797=INDEX(Matches!$H$2:$H$201,MATCH($A797&amp;"-7",Matches!$J$2:$J$201,0))),5,IF(SIGN(P797-Q797)&lt;&gt;SIGN(INDEX(Matches!$G$2:$G$201,MATCH($A797&amp;"-7",Matches!$J$2:$J$201,0))-INDEX(Matches!$H$2:$H$201,MATCH($A797&amp;"-7",Matches!$J$2:$J$201,0))),0,IF(P797-Q797=INDEX(Matches!$G$2:$G$201,MATCH($A797&amp;"-7",Matches!$J$2:$J$201,0))-INDEX(Matches!$H$2:$H$201,MATCH($A797&amp;"-7",Matches!$J$2:$J$201,0)),3,2))))),""))</f>
        <v/>
      </c>
      <c r="AE797" s="12" t="str">
        <f aca="false">IF(OR($B797="",R797="",S797=""),"",IFERROR(IF(OR(INDEX(Matches!$I$2:$I$201,MATCH($A797&amp;"-8",Matches!$J$2:$J$201,0))="Void",INDEX(Matches!$G$2:$G$201,MATCH($A797&amp;"-8",Matches!$J$2:$J$201,0))="",INDEX(Matches!$H$2:$H$201,MATCH($A797&amp;"-8",Matches!$J$2:$J$201,0))=""),"",IF(AND($C797&lt;&gt;"",INDEX(Matches!$F$2:$F$201,MATCH($A797&amp;"-8",Matches!$J$2:$J$201,0))&lt;&gt;"",$C797&gt;=INDEX(Matches!$F$2:$F$201,MATCH($A797&amp;"-8",Matches!$J$2:$J$201,0))),"",IF(AND(R797=INDEX(Matches!$G$2:$G$201,MATCH($A797&amp;"-8",Matches!$J$2:$J$201,0)),S797=INDEX(Matches!$H$2:$H$201,MATCH($A797&amp;"-8",Matches!$J$2:$J$201,0))),5,IF(SIGN(R797-S797)&lt;&gt;SIGN(INDEX(Matches!$G$2:$G$201,MATCH($A797&amp;"-8",Matches!$J$2:$J$201,0))-INDEX(Matches!$H$2:$H$201,MATCH($A797&amp;"-8",Matches!$J$2:$J$201,0))),0,IF(R797-S797=INDEX(Matches!$G$2:$G$201,MATCH($A797&amp;"-8",Matches!$J$2:$J$201,0))-INDEX(Matches!$H$2:$H$201,MATCH($A797&amp;"-8",Matches!$J$2:$J$201,0)),3,2))))),""))</f>
        <v/>
      </c>
      <c r="AF797" s="12" t="str">
        <f aca="false">IF(OR($B797="",T797="",U797=""),"",IFERROR(IF(OR(INDEX(Matches!$I$2:$I$201,MATCH($A797&amp;"-9",Matches!$J$2:$J$201,0))="Void",INDEX(Matches!$G$2:$G$201,MATCH($A797&amp;"-9",Matches!$J$2:$J$201,0))="",INDEX(Matches!$H$2:$H$201,MATCH($A797&amp;"-9",Matches!$J$2:$J$201,0))=""),"",IF(AND($C797&lt;&gt;"",INDEX(Matches!$F$2:$F$201,MATCH($A797&amp;"-9",Matches!$J$2:$J$201,0))&lt;&gt;"",$C797&gt;=INDEX(Matches!$F$2:$F$201,MATCH($A797&amp;"-9",Matches!$J$2:$J$201,0))),"",IF(AND(T797=INDEX(Matches!$G$2:$G$201,MATCH($A797&amp;"-9",Matches!$J$2:$J$201,0)),U797=INDEX(Matches!$H$2:$H$201,MATCH($A797&amp;"-9",Matches!$J$2:$J$201,0))),5,IF(SIGN(T797-U797)&lt;&gt;SIGN(INDEX(Matches!$G$2:$G$201,MATCH($A797&amp;"-9",Matches!$J$2:$J$201,0))-INDEX(Matches!$H$2:$H$201,MATCH($A797&amp;"-9",Matches!$J$2:$J$201,0))),0,IF(T797-U797=INDEX(Matches!$G$2:$G$201,MATCH($A797&amp;"-9",Matches!$J$2:$J$201,0))-INDEX(Matches!$H$2:$H$201,MATCH($A797&amp;"-9",Matches!$J$2:$J$201,0)),3,2))))),""))</f>
        <v/>
      </c>
      <c r="AG797" s="12" t="str">
        <f aca="false">IF(OR($B797="",V797="",W797=""),"",IFERROR(IF(OR(INDEX(Matches!$I$2:$I$201,MATCH($A797&amp;"-10",Matches!$J$2:$J$201,0))="Void",INDEX(Matches!$G$2:$G$201,MATCH($A797&amp;"-10",Matches!$J$2:$J$201,0))="",INDEX(Matches!$H$2:$H$201,MATCH($A797&amp;"-10",Matches!$J$2:$J$201,0))=""),"",IF(AND($C797&lt;&gt;"",INDEX(Matches!$F$2:$F$201,MATCH($A797&amp;"-10",Matches!$J$2:$J$201,0))&lt;&gt;"",$C797&gt;=INDEX(Matches!$F$2:$F$201,MATCH($A797&amp;"-10",Matches!$J$2:$J$201,0))),"",IF(AND(V797=INDEX(Matches!$G$2:$G$201,MATCH($A797&amp;"-10",Matches!$J$2:$J$201,0)),W797=INDEX(Matches!$H$2:$H$201,MATCH($A797&amp;"-10",Matches!$J$2:$J$201,0))),5,IF(SIGN(V797-W797)&lt;&gt;SIGN(INDEX(Matches!$G$2:$G$201,MATCH($A797&amp;"-10",Matches!$J$2:$J$201,0))-INDEX(Matches!$H$2:$H$201,MATCH($A797&amp;"-10",Matches!$J$2:$J$201,0))),0,IF(V797-W797=INDEX(Matches!$G$2:$G$201,MATCH($A797&amp;"-10",Matches!$J$2:$J$201,0))-INDEX(Matches!$H$2:$H$201,MATCH($A797&amp;"-10",Matches!$J$2:$J$201,0)),3,2))))),""))</f>
        <v/>
      </c>
      <c r="AH797" s="13" t="str">
        <f aca="false">IF($B797="","",SUM(X797:AG797))</f>
        <v/>
      </c>
      <c r="AI797" s="12" t="str">
        <f aca="false">IF($B797="","",COUNTIF(X797:AG797,5))</f>
        <v/>
      </c>
      <c r="AJ797" s="12" t="str">
        <f aca="false">IF($B797="","",COUNTIF(X797:AG797,"&gt;=2"))</f>
        <v/>
      </c>
      <c r="AK797" s="12" t="str">
        <f aca="false">IF($B797="","",COUNT(X797:AG797))</f>
        <v/>
      </c>
    </row>
    <row r="798" customFormat="false" ht="15" hidden="false" customHeight="false" outlineLevel="0" collapsed="false">
      <c r="A798" s="7"/>
      <c r="B798" s="7"/>
      <c r="C798" s="11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12" t="str">
        <f aca="false">IF(OR($B798="",D798="",E798=""),"",IFERROR(IF(OR(INDEX(Matches!$I$2:$I$201,MATCH($A798&amp;"-1",Matches!$J$2:$J$201,0))="Void",INDEX(Matches!$G$2:$G$201,MATCH($A798&amp;"-1",Matches!$J$2:$J$201,0))="",INDEX(Matches!$H$2:$H$201,MATCH($A798&amp;"-1",Matches!$J$2:$J$201,0))=""),"",IF(AND($C798&lt;&gt;"",INDEX(Matches!$F$2:$F$201,MATCH($A798&amp;"-1",Matches!$J$2:$J$201,0))&lt;&gt;"",$C798&gt;=INDEX(Matches!$F$2:$F$201,MATCH($A798&amp;"-1",Matches!$J$2:$J$201,0))),"",IF(AND(D798=INDEX(Matches!$G$2:$G$201,MATCH($A798&amp;"-1",Matches!$J$2:$J$201,0)),E798=INDEX(Matches!$H$2:$H$201,MATCH($A798&amp;"-1",Matches!$J$2:$J$201,0))),5,IF(SIGN(D798-E798)&lt;&gt;SIGN(INDEX(Matches!$G$2:$G$201,MATCH($A798&amp;"-1",Matches!$J$2:$J$201,0))-INDEX(Matches!$H$2:$H$201,MATCH($A798&amp;"-1",Matches!$J$2:$J$201,0))),0,IF(D798-E798=INDEX(Matches!$G$2:$G$201,MATCH($A798&amp;"-1",Matches!$J$2:$J$201,0))-INDEX(Matches!$H$2:$H$201,MATCH($A798&amp;"-1",Matches!$J$2:$J$201,0)),3,2))))),""))</f>
        <v/>
      </c>
      <c r="Y798" s="12" t="str">
        <f aca="false">IF(OR($B798="",F798="",G798=""),"",IFERROR(IF(OR(INDEX(Matches!$I$2:$I$201,MATCH($A798&amp;"-2",Matches!$J$2:$J$201,0))="Void",INDEX(Matches!$G$2:$G$201,MATCH($A798&amp;"-2",Matches!$J$2:$J$201,0))="",INDEX(Matches!$H$2:$H$201,MATCH($A798&amp;"-2",Matches!$J$2:$J$201,0))=""),"",IF(AND($C798&lt;&gt;"",INDEX(Matches!$F$2:$F$201,MATCH($A798&amp;"-2",Matches!$J$2:$J$201,0))&lt;&gt;"",$C798&gt;=INDEX(Matches!$F$2:$F$201,MATCH($A798&amp;"-2",Matches!$J$2:$J$201,0))),"",IF(AND(F798=INDEX(Matches!$G$2:$G$201,MATCH($A798&amp;"-2",Matches!$J$2:$J$201,0)),G798=INDEX(Matches!$H$2:$H$201,MATCH($A798&amp;"-2",Matches!$J$2:$J$201,0))),5,IF(SIGN(F798-G798)&lt;&gt;SIGN(INDEX(Matches!$G$2:$G$201,MATCH($A798&amp;"-2",Matches!$J$2:$J$201,0))-INDEX(Matches!$H$2:$H$201,MATCH($A798&amp;"-2",Matches!$J$2:$J$201,0))),0,IF(F798-G798=INDEX(Matches!$G$2:$G$201,MATCH($A798&amp;"-2",Matches!$J$2:$J$201,0))-INDEX(Matches!$H$2:$H$201,MATCH($A798&amp;"-2",Matches!$J$2:$J$201,0)),3,2))))),""))</f>
        <v/>
      </c>
      <c r="Z798" s="12" t="str">
        <f aca="false">IF(OR($B798="",H798="",I798=""),"",IFERROR(IF(OR(INDEX(Matches!$I$2:$I$201,MATCH($A798&amp;"-3",Matches!$J$2:$J$201,0))="Void",INDEX(Matches!$G$2:$G$201,MATCH($A798&amp;"-3",Matches!$J$2:$J$201,0))="",INDEX(Matches!$H$2:$H$201,MATCH($A798&amp;"-3",Matches!$J$2:$J$201,0))=""),"",IF(AND($C798&lt;&gt;"",INDEX(Matches!$F$2:$F$201,MATCH($A798&amp;"-3",Matches!$J$2:$J$201,0))&lt;&gt;"",$C798&gt;=INDEX(Matches!$F$2:$F$201,MATCH($A798&amp;"-3",Matches!$J$2:$J$201,0))),"",IF(AND(H798=INDEX(Matches!$G$2:$G$201,MATCH($A798&amp;"-3",Matches!$J$2:$J$201,0)),I798=INDEX(Matches!$H$2:$H$201,MATCH($A798&amp;"-3",Matches!$J$2:$J$201,0))),5,IF(SIGN(H798-I798)&lt;&gt;SIGN(INDEX(Matches!$G$2:$G$201,MATCH($A798&amp;"-3",Matches!$J$2:$J$201,0))-INDEX(Matches!$H$2:$H$201,MATCH($A798&amp;"-3",Matches!$J$2:$J$201,0))),0,IF(H798-I798=INDEX(Matches!$G$2:$G$201,MATCH($A798&amp;"-3",Matches!$J$2:$J$201,0))-INDEX(Matches!$H$2:$H$201,MATCH($A798&amp;"-3",Matches!$J$2:$J$201,0)),3,2))))),""))</f>
        <v/>
      </c>
      <c r="AA798" s="12" t="str">
        <f aca="false">IF(OR($B798="",J798="",K798=""),"",IFERROR(IF(OR(INDEX(Matches!$I$2:$I$201,MATCH($A798&amp;"-4",Matches!$J$2:$J$201,0))="Void",INDEX(Matches!$G$2:$G$201,MATCH($A798&amp;"-4",Matches!$J$2:$J$201,0))="",INDEX(Matches!$H$2:$H$201,MATCH($A798&amp;"-4",Matches!$J$2:$J$201,0))=""),"",IF(AND($C798&lt;&gt;"",INDEX(Matches!$F$2:$F$201,MATCH($A798&amp;"-4",Matches!$J$2:$J$201,0))&lt;&gt;"",$C798&gt;=INDEX(Matches!$F$2:$F$201,MATCH($A798&amp;"-4",Matches!$J$2:$J$201,0))),"",IF(AND(J798=INDEX(Matches!$G$2:$G$201,MATCH($A798&amp;"-4",Matches!$J$2:$J$201,0)),K798=INDEX(Matches!$H$2:$H$201,MATCH($A798&amp;"-4",Matches!$J$2:$J$201,0))),5,IF(SIGN(J798-K798)&lt;&gt;SIGN(INDEX(Matches!$G$2:$G$201,MATCH($A798&amp;"-4",Matches!$J$2:$J$201,0))-INDEX(Matches!$H$2:$H$201,MATCH($A798&amp;"-4",Matches!$J$2:$J$201,0))),0,IF(J798-K798=INDEX(Matches!$G$2:$G$201,MATCH($A798&amp;"-4",Matches!$J$2:$J$201,0))-INDEX(Matches!$H$2:$H$201,MATCH($A798&amp;"-4",Matches!$J$2:$J$201,0)),3,2))))),""))</f>
        <v/>
      </c>
      <c r="AB798" s="12" t="str">
        <f aca="false">IF(OR($B798="",L798="",M798=""),"",IFERROR(IF(OR(INDEX(Matches!$I$2:$I$201,MATCH($A798&amp;"-5",Matches!$J$2:$J$201,0))="Void",INDEX(Matches!$G$2:$G$201,MATCH($A798&amp;"-5",Matches!$J$2:$J$201,0))="",INDEX(Matches!$H$2:$H$201,MATCH($A798&amp;"-5",Matches!$J$2:$J$201,0))=""),"",IF(AND($C798&lt;&gt;"",INDEX(Matches!$F$2:$F$201,MATCH($A798&amp;"-5",Matches!$J$2:$J$201,0))&lt;&gt;"",$C798&gt;=INDEX(Matches!$F$2:$F$201,MATCH($A798&amp;"-5",Matches!$J$2:$J$201,0))),"",IF(AND(L798=INDEX(Matches!$G$2:$G$201,MATCH($A798&amp;"-5",Matches!$J$2:$J$201,0)),M798=INDEX(Matches!$H$2:$H$201,MATCH($A798&amp;"-5",Matches!$J$2:$J$201,0))),5,IF(SIGN(L798-M798)&lt;&gt;SIGN(INDEX(Matches!$G$2:$G$201,MATCH($A798&amp;"-5",Matches!$J$2:$J$201,0))-INDEX(Matches!$H$2:$H$201,MATCH($A798&amp;"-5",Matches!$J$2:$J$201,0))),0,IF(L798-M798=INDEX(Matches!$G$2:$G$201,MATCH($A798&amp;"-5",Matches!$J$2:$J$201,0))-INDEX(Matches!$H$2:$H$201,MATCH($A798&amp;"-5",Matches!$J$2:$J$201,0)),3,2))))),""))</f>
        <v/>
      </c>
      <c r="AC798" s="12" t="str">
        <f aca="false">IF(OR($B798="",N798="",O798=""),"",IFERROR(IF(OR(INDEX(Matches!$I$2:$I$201,MATCH($A798&amp;"-6",Matches!$J$2:$J$201,0))="Void",INDEX(Matches!$G$2:$G$201,MATCH($A798&amp;"-6",Matches!$J$2:$J$201,0))="",INDEX(Matches!$H$2:$H$201,MATCH($A798&amp;"-6",Matches!$J$2:$J$201,0))=""),"",IF(AND($C798&lt;&gt;"",INDEX(Matches!$F$2:$F$201,MATCH($A798&amp;"-6",Matches!$J$2:$J$201,0))&lt;&gt;"",$C798&gt;=INDEX(Matches!$F$2:$F$201,MATCH($A798&amp;"-6",Matches!$J$2:$J$201,0))),"",IF(AND(N798=INDEX(Matches!$G$2:$G$201,MATCH($A798&amp;"-6",Matches!$J$2:$J$201,0)),O798=INDEX(Matches!$H$2:$H$201,MATCH($A798&amp;"-6",Matches!$J$2:$J$201,0))),5,IF(SIGN(N798-O798)&lt;&gt;SIGN(INDEX(Matches!$G$2:$G$201,MATCH($A798&amp;"-6",Matches!$J$2:$J$201,0))-INDEX(Matches!$H$2:$H$201,MATCH($A798&amp;"-6",Matches!$J$2:$J$201,0))),0,IF(N798-O798=INDEX(Matches!$G$2:$G$201,MATCH($A798&amp;"-6",Matches!$J$2:$J$201,0))-INDEX(Matches!$H$2:$H$201,MATCH($A798&amp;"-6",Matches!$J$2:$J$201,0)),3,2))))),""))</f>
        <v/>
      </c>
      <c r="AD798" s="12" t="str">
        <f aca="false">IF(OR($B798="",P798="",Q798=""),"",IFERROR(IF(OR(INDEX(Matches!$I$2:$I$201,MATCH($A798&amp;"-7",Matches!$J$2:$J$201,0))="Void",INDEX(Matches!$G$2:$G$201,MATCH($A798&amp;"-7",Matches!$J$2:$J$201,0))="",INDEX(Matches!$H$2:$H$201,MATCH($A798&amp;"-7",Matches!$J$2:$J$201,0))=""),"",IF(AND($C798&lt;&gt;"",INDEX(Matches!$F$2:$F$201,MATCH($A798&amp;"-7",Matches!$J$2:$J$201,0))&lt;&gt;"",$C798&gt;=INDEX(Matches!$F$2:$F$201,MATCH($A798&amp;"-7",Matches!$J$2:$J$201,0))),"",IF(AND(P798=INDEX(Matches!$G$2:$G$201,MATCH($A798&amp;"-7",Matches!$J$2:$J$201,0)),Q798=INDEX(Matches!$H$2:$H$201,MATCH($A798&amp;"-7",Matches!$J$2:$J$201,0))),5,IF(SIGN(P798-Q798)&lt;&gt;SIGN(INDEX(Matches!$G$2:$G$201,MATCH($A798&amp;"-7",Matches!$J$2:$J$201,0))-INDEX(Matches!$H$2:$H$201,MATCH($A798&amp;"-7",Matches!$J$2:$J$201,0))),0,IF(P798-Q798=INDEX(Matches!$G$2:$G$201,MATCH($A798&amp;"-7",Matches!$J$2:$J$201,0))-INDEX(Matches!$H$2:$H$201,MATCH($A798&amp;"-7",Matches!$J$2:$J$201,0)),3,2))))),""))</f>
        <v/>
      </c>
      <c r="AE798" s="12" t="str">
        <f aca="false">IF(OR($B798="",R798="",S798=""),"",IFERROR(IF(OR(INDEX(Matches!$I$2:$I$201,MATCH($A798&amp;"-8",Matches!$J$2:$J$201,0))="Void",INDEX(Matches!$G$2:$G$201,MATCH($A798&amp;"-8",Matches!$J$2:$J$201,0))="",INDEX(Matches!$H$2:$H$201,MATCH($A798&amp;"-8",Matches!$J$2:$J$201,0))=""),"",IF(AND($C798&lt;&gt;"",INDEX(Matches!$F$2:$F$201,MATCH($A798&amp;"-8",Matches!$J$2:$J$201,0))&lt;&gt;"",$C798&gt;=INDEX(Matches!$F$2:$F$201,MATCH($A798&amp;"-8",Matches!$J$2:$J$201,0))),"",IF(AND(R798=INDEX(Matches!$G$2:$G$201,MATCH($A798&amp;"-8",Matches!$J$2:$J$201,0)),S798=INDEX(Matches!$H$2:$H$201,MATCH($A798&amp;"-8",Matches!$J$2:$J$201,0))),5,IF(SIGN(R798-S798)&lt;&gt;SIGN(INDEX(Matches!$G$2:$G$201,MATCH($A798&amp;"-8",Matches!$J$2:$J$201,0))-INDEX(Matches!$H$2:$H$201,MATCH($A798&amp;"-8",Matches!$J$2:$J$201,0))),0,IF(R798-S798=INDEX(Matches!$G$2:$G$201,MATCH($A798&amp;"-8",Matches!$J$2:$J$201,0))-INDEX(Matches!$H$2:$H$201,MATCH($A798&amp;"-8",Matches!$J$2:$J$201,0)),3,2))))),""))</f>
        <v/>
      </c>
      <c r="AF798" s="12" t="str">
        <f aca="false">IF(OR($B798="",T798="",U798=""),"",IFERROR(IF(OR(INDEX(Matches!$I$2:$I$201,MATCH($A798&amp;"-9",Matches!$J$2:$J$201,0))="Void",INDEX(Matches!$G$2:$G$201,MATCH($A798&amp;"-9",Matches!$J$2:$J$201,0))="",INDEX(Matches!$H$2:$H$201,MATCH($A798&amp;"-9",Matches!$J$2:$J$201,0))=""),"",IF(AND($C798&lt;&gt;"",INDEX(Matches!$F$2:$F$201,MATCH($A798&amp;"-9",Matches!$J$2:$J$201,0))&lt;&gt;"",$C798&gt;=INDEX(Matches!$F$2:$F$201,MATCH($A798&amp;"-9",Matches!$J$2:$J$201,0))),"",IF(AND(T798=INDEX(Matches!$G$2:$G$201,MATCH($A798&amp;"-9",Matches!$J$2:$J$201,0)),U798=INDEX(Matches!$H$2:$H$201,MATCH($A798&amp;"-9",Matches!$J$2:$J$201,0))),5,IF(SIGN(T798-U798)&lt;&gt;SIGN(INDEX(Matches!$G$2:$G$201,MATCH($A798&amp;"-9",Matches!$J$2:$J$201,0))-INDEX(Matches!$H$2:$H$201,MATCH($A798&amp;"-9",Matches!$J$2:$J$201,0))),0,IF(T798-U798=INDEX(Matches!$G$2:$G$201,MATCH($A798&amp;"-9",Matches!$J$2:$J$201,0))-INDEX(Matches!$H$2:$H$201,MATCH($A798&amp;"-9",Matches!$J$2:$J$201,0)),3,2))))),""))</f>
        <v/>
      </c>
      <c r="AG798" s="12" t="str">
        <f aca="false">IF(OR($B798="",V798="",W798=""),"",IFERROR(IF(OR(INDEX(Matches!$I$2:$I$201,MATCH($A798&amp;"-10",Matches!$J$2:$J$201,0))="Void",INDEX(Matches!$G$2:$G$201,MATCH($A798&amp;"-10",Matches!$J$2:$J$201,0))="",INDEX(Matches!$H$2:$H$201,MATCH($A798&amp;"-10",Matches!$J$2:$J$201,0))=""),"",IF(AND($C798&lt;&gt;"",INDEX(Matches!$F$2:$F$201,MATCH($A798&amp;"-10",Matches!$J$2:$J$201,0))&lt;&gt;"",$C798&gt;=INDEX(Matches!$F$2:$F$201,MATCH($A798&amp;"-10",Matches!$J$2:$J$201,0))),"",IF(AND(V798=INDEX(Matches!$G$2:$G$201,MATCH($A798&amp;"-10",Matches!$J$2:$J$201,0)),W798=INDEX(Matches!$H$2:$H$201,MATCH($A798&amp;"-10",Matches!$J$2:$J$201,0))),5,IF(SIGN(V798-W798)&lt;&gt;SIGN(INDEX(Matches!$G$2:$G$201,MATCH($A798&amp;"-10",Matches!$J$2:$J$201,0))-INDEX(Matches!$H$2:$H$201,MATCH($A798&amp;"-10",Matches!$J$2:$J$201,0))),0,IF(V798-W798=INDEX(Matches!$G$2:$G$201,MATCH($A798&amp;"-10",Matches!$J$2:$J$201,0))-INDEX(Matches!$H$2:$H$201,MATCH($A798&amp;"-10",Matches!$J$2:$J$201,0)),3,2))))),""))</f>
        <v/>
      </c>
      <c r="AH798" s="13" t="str">
        <f aca="false">IF($B798="","",SUM(X798:AG798))</f>
        <v/>
      </c>
      <c r="AI798" s="12" t="str">
        <f aca="false">IF($B798="","",COUNTIF(X798:AG798,5))</f>
        <v/>
      </c>
      <c r="AJ798" s="12" t="str">
        <f aca="false">IF($B798="","",COUNTIF(X798:AG798,"&gt;=2"))</f>
        <v/>
      </c>
      <c r="AK798" s="12" t="str">
        <f aca="false">IF($B798="","",COUNT(X798:AG798))</f>
        <v/>
      </c>
    </row>
    <row r="799" customFormat="false" ht="15" hidden="false" customHeight="false" outlineLevel="0" collapsed="false">
      <c r="A799" s="7"/>
      <c r="B799" s="7"/>
      <c r="C799" s="11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12" t="str">
        <f aca="false">IF(OR($B799="",D799="",E799=""),"",IFERROR(IF(OR(INDEX(Matches!$I$2:$I$201,MATCH($A799&amp;"-1",Matches!$J$2:$J$201,0))="Void",INDEX(Matches!$G$2:$G$201,MATCH($A799&amp;"-1",Matches!$J$2:$J$201,0))="",INDEX(Matches!$H$2:$H$201,MATCH($A799&amp;"-1",Matches!$J$2:$J$201,0))=""),"",IF(AND($C799&lt;&gt;"",INDEX(Matches!$F$2:$F$201,MATCH($A799&amp;"-1",Matches!$J$2:$J$201,0))&lt;&gt;"",$C799&gt;=INDEX(Matches!$F$2:$F$201,MATCH($A799&amp;"-1",Matches!$J$2:$J$201,0))),"",IF(AND(D799=INDEX(Matches!$G$2:$G$201,MATCH($A799&amp;"-1",Matches!$J$2:$J$201,0)),E799=INDEX(Matches!$H$2:$H$201,MATCH($A799&amp;"-1",Matches!$J$2:$J$201,0))),5,IF(SIGN(D799-E799)&lt;&gt;SIGN(INDEX(Matches!$G$2:$G$201,MATCH($A799&amp;"-1",Matches!$J$2:$J$201,0))-INDEX(Matches!$H$2:$H$201,MATCH($A799&amp;"-1",Matches!$J$2:$J$201,0))),0,IF(D799-E799=INDEX(Matches!$G$2:$G$201,MATCH($A799&amp;"-1",Matches!$J$2:$J$201,0))-INDEX(Matches!$H$2:$H$201,MATCH($A799&amp;"-1",Matches!$J$2:$J$201,0)),3,2))))),""))</f>
        <v/>
      </c>
      <c r="Y799" s="12" t="str">
        <f aca="false">IF(OR($B799="",F799="",G799=""),"",IFERROR(IF(OR(INDEX(Matches!$I$2:$I$201,MATCH($A799&amp;"-2",Matches!$J$2:$J$201,0))="Void",INDEX(Matches!$G$2:$G$201,MATCH($A799&amp;"-2",Matches!$J$2:$J$201,0))="",INDEX(Matches!$H$2:$H$201,MATCH($A799&amp;"-2",Matches!$J$2:$J$201,0))=""),"",IF(AND($C799&lt;&gt;"",INDEX(Matches!$F$2:$F$201,MATCH($A799&amp;"-2",Matches!$J$2:$J$201,0))&lt;&gt;"",$C799&gt;=INDEX(Matches!$F$2:$F$201,MATCH($A799&amp;"-2",Matches!$J$2:$J$201,0))),"",IF(AND(F799=INDEX(Matches!$G$2:$G$201,MATCH($A799&amp;"-2",Matches!$J$2:$J$201,0)),G799=INDEX(Matches!$H$2:$H$201,MATCH($A799&amp;"-2",Matches!$J$2:$J$201,0))),5,IF(SIGN(F799-G799)&lt;&gt;SIGN(INDEX(Matches!$G$2:$G$201,MATCH($A799&amp;"-2",Matches!$J$2:$J$201,0))-INDEX(Matches!$H$2:$H$201,MATCH($A799&amp;"-2",Matches!$J$2:$J$201,0))),0,IF(F799-G799=INDEX(Matches!$G$2:$G$201,MATCH($A799&amp;"-2",Matches!$J$2:$J$201,0))-INDEX(Matches!$H$2:$H$201,MATCH($A799&amp;"-2",Matches!$J$2:$J$201,0)),3,2))))),""))</f>
        <v/>
      </c>
      <c r="Z799" s="12" t="str">
        <f aca="false">IF(OR($B799="",H799="",I799=""),"",IFERROR(IF(OR(INDEX(Matches!$I$2:$I$201,MATCH($A799&amp;"-3",Matches!$J$2:$J$201,0))="Void",INDEX(Matches!$G$2:$G$201,MATCH($A799&amp;"-3",Matches!$J$2:$J$201,0))="",INDEX(Matches!$H$2:$H$201,MATCH($A799&amp;"-3",Matches!$J$2:$J$201,0))=""),"",IF(AND($C799&lt;&gt;"",INDEX(Matches!$F$2:$F$201,MATCH($A799&amp;"-3",Matches!$J$2:$J$201,0))&lt;&gt;"",$C799&gt;=INDEX(Matches!$F$2:$F$201,MATCH($A799&amp;"-3",Matches!$J$2:$J$201,0))),"",IF(AND(H799=INDEX(Matches!$G$2:$G$201,MATCH($A799&amp;"-3",Matches!$J$2:$J$201,0)),I799=INDEX(Matches!$H$2:$H$201,MATCH($A799&amp;"-3",Matches!$J$2:$J$201,0))),5,IF(SIGN(H799-I799)&lt;&gt;SIGN(INDEX(Matches!$G$2:$G$201,MATCH($A799&amp;"-3",Matches!$J$2:$J$201,0))-INDEX(Matches!$H$2:$H$201,MATCH($A799&amp;"-3",Matches!$J$2:$J$201,0))),0,IF(H799-I799=INDEX(Matches!$G$2:$G$201,MATCH($A799&amp;"-3",Matches!$J$2:$J$201,0))-INDEX(Matches!$H$2:$H$201,MATCH($A799&amp;"-3",Matches!$J$2:$J$201,0)),3,2))))),""))</f>
        <v/>
      </c>
      <c r="AA799" s="12" t="str">
        <f aca="false">IF(OR($B799="",J799="",K799=""),"",IFERROR(IF(OR(INDEX(Matches!$I$2:$I$201,MATCH($A799&amp;"-4",Matches!$J$2:$J$201,0))="Void",INDEX(Matches!$G$2:$G$201,MATCH($A799&amp;"-4",Matches!$J$2:$J$201,0))="",INDEX(Matches!$H$2:$H$201,MATCH($A799&amp;"-4",Matches!$J$2:$J$201,0))=""),"",IF(AND($C799&lt;&gt;"",INDEX(Matches!$F$2:$F$201,MATCH($A799&amp;"-4",Matches!$J$2:$J$201,0))&lt;&gt;"",$C799&gt;=INDEX(Matches!$F$2:$F$201,MATCH($A799&amp;"-4",Matches!$J$2:$J$201,0))),"",IF(AND(J799=INDEX(Matches!$G$2:$G$201,MATCH($A799&amp;"-4",Matches!$J$2:$J$201,0)),K799=INDEX(Matches!$H$2:$H$201,MATCH($A799&amp;"-4",Matches!$J$2:$J$201,0))),5,IF(SIGN(J799-K799)&lt;&gt;SIGN(INDEX(Matches!$G$2:$G$201,MATCH($A799&amp;"-4",Matches!$J$2:$J$201,0))-INDEX(Matches!$H$2:$H$201,MATCH($A799&amp;"-4",Matches!$J$2:$J$201,0))),0,IF(J799-K799=INDEX(Matches!$G$2:$G$201,MATCH($A799&amp;"-4",Matches!$J$2:$J$201,0))-INDEX(Matches!$H$2:$H$201,MATCH($A799&amp;"-4",Matches!$J$2:$J$201,0)),3,2))))),""))</f>
        <v/>
      </c>
      <c r="AB799" s="12" t="str">
        <f aca="false">IF(OR($B799="",L799="",M799=""),"",IFERROR(IF(OR(INDEX(Matches!$I$2:$I$201,MATCH($A799&amp;"-5",Matches!$J$2:$J$201,0))="Void",INDEX(Matches!$G$2:$G$201,MATCH($A799&amp;"-5",Matches!$J$2:$J$201,0))="",INDEX(Matches!$H$2:$H$201,MATCH($A799&amp;"-5",Matches!$J$2:$J$201,0))=""),"",IF(AND($C799&lt;&gt;"",INDEX(Matches!$F$2:$F$201,MATCH($A799&amp;"-5",Matches!$J$2:$J$201,0))&lt;&gt;"",$C799&gt;=INDEX(Matches!$F$2:$F$201,MATCH($A799&amp;"-5",Matches!$J$2:$J$201,0))),"",IF(AND(L799=INDEX(Matches!$G$2:$G$201,MATCH($A799&amp;"-5",Matches!$J$2:$J$201,0)),M799=INDEX(Matches!$H$2:$H$201,MATCH($A799&amp;"-5",Matches!$J$2:$J$201,0))),5,IF(SIGN(L799-M799)&lt;&gt;SIGN(INDEX(Matches!$G$2:$G$201,MATCH($A799&amp;"-5",Matches!$J$2:$J$201,0))-INDEX(Matches!$H$2:$H$201,MATCH($A799&amp;"-5",Matches!$J$2:$J$201,0))),0,IF(L799-M799=INDEX(Matches!$G$2:$G$201,MATCH($A799&amp;"-5",Matches!$J$2:$J$201,0))-INDEX(Matches!$H$2:$H$201,MATCH($A799&amp;"-5",Matches!$J$2:$J$201,0)),3,2))))),""))</f>
        <v/>
      </c>
      <c r="AC799" s="12" t="str">
        <f aca="false">IF(OR($B799="",N799="",O799=""),"",IFERROR(IF(OR(INDEX(Matches!$I$2:$I$201,MATCH($A799&amp;"-6",Matches!$J$2:$J$201,0))="Void",INDEX(Matches!$G$2:$G$201,MATCH($A799&amp;"-6",Matches!$J$2:$J$201,0))="",INDEX(Matches!$H$2:$H$201,MATCH($A799&amp;"-6",Matches!$J$2:$J$201,0))=""),"",IF(AND($C799&lt;&gt;"",INDEX(Matches!$F$2:$F$201,MATCH($A799&amp;"-6",Matches!$J$2:$J$201,0))&lt;&gt;"",$C799&gt;=INDEX(Matches!$F$2:$F$201,MATCH($A799&amp;"-6",Matches!$J$2:$J$201,0))),"",IF(AND(N799=INDEX(Matches!$G$2:$G$201,MATCH($A799&amp;"-6",Matches!$J$2:$J$201,0)),O799=INDEX(Matches!$H$2:$H$201,MATCH($A799&amp;"-6",Matches!$J$2:$J$201,0))),5,IF(SIGN(N799-O799)&lt;&gt;SIGN(INDEX(Matches!$G$2:$G$201,MATCH($A799&amp;"-6",Matches!$J$2:$J$201,0))-INDEX(Matches!$H$2:$H$201,MATCH($A799&amp;"-6",Matches!$J$2:$J$201,0))),0,IF(N799-O799=INDEX(Matches!$G$2:$G$201,MATCH($A799&amp;"-6",Matches!$J$2:$J$201,0))-INDEX(Matches!$H$2:$H$201,MATCH($A799&amp;"-6",Matches!$J$2:$J$201,0)),3,2))))),""))</f>
        <v/>
      </c>
      <c r="AD799" s="12" t="str">
        <f aca="false">IF(OR($B799="",P799="",Q799=""),"",IFERROR(IF(OR(INDEX(Matches!$I$2:$I$201,MATCH($A799&amp;"-7",Matches!$J$2:$J$201,0))="Void",INDEX(Matches!$G$2:$G$201,MATCH($A799&amp;"-7",Matches!$J$2:$J$201,0))="",INDEX(Matches!$H$2:$H$201,MATCH($A799&amp;"-7",Matches!$J$2:$J$201,0))=""),"",IF(AND($C799&lt;&gt;"",INDEX(Matches!$F$2:$F$201,MATCH($A799&amp;"-7",Matches!$J$2:$J$201,0))&lt;&gt;"",$C799&gt;=INDEX(Matches!$F$2:$F$201,MATCH($A799&amp;"-7",Matches!$J$2:$J$201,0))),"",IF(AND(P799=INDEX(Matches!$G$2:$G$201,MATCH($A799&amp;"-7",Matches!$J$2:$J$201,0)),Q799=INDEX(Matches!$H$2:$H$201,MATCH($A799&amp;"-7",Matches!$J$2:$J$201,0))),5,IF(SIGN(P799-Q799)&lt;&gt;SIGN(INDEX(Matches!$G$2:$G$201,MATCH($A799&amp;"-7",Matches!$J$2:$J$201,0))-INDEX(Matches!$H$2:$H$201,MATCH($A799&amp;"-7",Matches!$J$2:$J$201,0))),0,IF(P799-Q799=INDEX(Matches!$G$2:$G$201,MATCH($A799&amp;"-7",Matches!$J$2:$J$201,0))-INDEX(Matches!$H$2:$H$201,MATCH($A799&amp;"-7",Matches!$J$2:$J$201,0)),3,2))))),""))</f>
        <v/>
      </c>
      <c r="AE799" s="12" t="str">
        <f aca="false">IF(OR($B799="",R799="",S799=""),"",IFERROR(IF(OR(INDEX(Matches!$I$2:$I$201,MATCH($A799&amp;"-8",Matches!$J$2:$J$201,0))="Void",INDEX(Matches!$G$2:$G$201,MATCH($A799&amp;"-8",Matches!$J$2:$J$201,0))="",INDEX(Matches!$H$2:$H$201,MATCH($A799&amp;"-8",Matches!$J$2:$J$201,0))=""),"",IF(AND($C799&lt;&gt;"",INDEX(Matches!$F$2:$F$201,MATCH($A799&amp;"-8",Matches!$J$2:$J$201,0))&lt;&gt;"",$C799&gt;=INDEX(Matches!$F$2:$F$201,MATCH($A799&amp;"-8",Matches!$J$2:$J$201,0))),"",IF(AND(R799=INDEX(Matches!$G$2:$G$201,MATCH($A799&amp;"-8",Matches!$J$2:$J$201,0)),S799=INDEX(Matches!$H$2:$H$201,MATCH($A799&amp;"-8",Matches!$J$2:$J$201,0))),5,IF(SIGN(R799-S799)&lt;&gt;SIGN(INDEX(Matches!$G$2:$G$201,MATCH($A799&amp;"-8",Matches!$J$2:$J$201,0))-INDEX(Matches!$H$2:$H$201,MATCH($A799&amp;"-8",Matches!$J$2:$J$201,0))),0,IF(R799-S799=INDEX(Matches!$G$2:$G$201,MATCH($A799&amp;"-8",Matches!$J$2:$J$201,0))-INDEX(Matches!$H$2:$H$201,MATCH($A799&amp;"-8",Matches!$J$2:$J$201,0)),3,2))))),""))</f>
        <v/>
      </c>
      <c r="AF799" s="12" t="str">
        <f aca="false">IF(OR($B799="",T799="",U799=""),"",IFERROR(IF(OR(INDEX(Matches!$I$2:$I$201,MATCH($A799&amp;"-9",Matches!$J$2:$J$201,0))="Void",INDEX(Matches!$G$2:$G$201,MATCH($A799&amp;"-9",Matches!$J$2:$J$201,0))="",INDEX(Matches!$H$2:$H$201,MATCH($A799&amp;"-9",Matches!$J$2:$J$201,0))=""),"",IF(AND($C799&lt;&gt;"",INDEX(Matches!$F$2:$F$201,MATCH($A799&amp;"-9",Matches!$J$2:$J$201,0))&lt;&gt;"",$C799&gt;=INDEX(Matches!$F$2:$F$201,MATCH($A799&amp;"-9",Matches!$J$2:$J$201,0))),"",IF(AND(T799=INDEX(Matches!$G$2:$G$201,MATCH($A799&amp;"-9",Matches!$J$2:$J$201,0)),U799=INDEX(Matches!$H$2:$H$201,MATCH($A799&amp;"-9",Matches!$J$2:$J$201,0))),5,IF(SIGN(T799-U799)&lt;&gt;SIGN(INDEX(Matches!$G$2:$G$201,MATCH($A799&amp;"-9",Matches!$J$2:$J$201,0))-INDEX(Matches!$H$2:$H$201,MATCH($A799&amp;"-9",Matches!$J$2:$J$201,0))),0,IF(T799-U799=INDEX(Matches!$G$2:$G$201,MATCH($A799&amp;"-9",Matches!$J$2:$J$201,0))-INDEX(Matches!$H$2:$H$201,MATCH($A799&amp;"-9",Matches!$J$2:$J$201,0)),3,2))))),""))</f>
        <v/>
      </c>
      <c r="AG799" s="12" t="str">
        <f aca="false">IF(OR($B799="",V799="",W799=""),"",IFERROR(IF(OR(INDEX(Matches!$I$2:$I$201,MATCH($A799&amp;"-10",Matches!$J$2:$J$201,0))="Void",INDEX(Matches!$G$2:$G$201,MATCH($A799&amp;"-10",Matches!$J$2:$J$201,0))="",INDEX(Matches!$H$2:$H$201,MATCH($A799&amp;"-10",Matches!$J$2:$J$201,0))=""),"",IF(AND($C799&lt;&gt;"",INDEX(Matches!$F$2:$F$201,MATCH($A799&amp;"-10",Matches!$J$2:$J$201,0))&lt;&gt;"",$C799&gt;=INDEX(Matches!$F$2:$F$201,MATCH($A799&amp;"-10",Matches!$J$2:$J$201,0))),"",IF(AND(V799=INDEX(Matches!$G$2:$G$201,MATCH($A799&amp;"-10",Matches!$J$2:$J$201,0)),W799=INDEX(Matches!$H$2:$H$201,MATCH($A799&amp;"-10",Matches!$J$2:$J$201,0))),5,IF(SIGN(V799-W799)&lt;&gt;SIGN(INDEX(Matches!$G$2:$G$201,MATCH($A799&amp;"-10",Matches!$J$2:$J$201,0))-INDEX(Matches!$H$2:$H$201,MATCH($A799&amp;"-10",Matches!$J$2:$J$201,0))),0,IF(V799-W799=INDEX(Matches!$G$2:$G$201,MATCH($A799&amp;"-10",Matches!$J$2:$J$201,0))-INDEX(Matches!$H$2:$H$201,MATCH($A799&amp;"-10",Matches!$J$2:$J$201,0)),3,2))))),""))</f>
        <v/>
      </c>
      <c r="AH799" s="13" t="str">
        <f aca="false">IF($B799="","",SUM(X799:AG799))</f>
        <v/>
      </c>
      <c r="AI799" s="12" t="str">
        <f aca="false">IF($B799="","",COUNTIF(X799:AG799,5))</f>
        <v/>
      </c>
      <c r="AJ799" s="12" t="str">
        <f aca="false">IF($B799="","",COUNTIF(X799:AG799,"&gt;=2"))</f>
        <v/>
      </c>
      <c r="AK799" s="12" t="str">
        <f aca="false">IF($B799="","",COUNT(X799:AG799))</f>
        <v/>
      </c>
    </row>
    <row r="800" customFormat="false" ht="15" hidden="false" customHeight="false" outlineLevel="0" collapsed="false">
      <c r="A800" s="7"/>
      <c r="B800" s="7"/>
      <c r="C800" s="11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12" t="str">
        <f aca="false">IF(OR($B800="",D800="",E800=""),"",IFERROR(IF(OR(INDEX(Matches!$I$2:$I$201,MATCH($A800&amp;"-1",Matches!$J$2:$J$201,0))="Void",INDEX(Matches!$G$2:$G$201,MATCH($A800&amp;"-1",Matches!$J$2:$J$201,0))="",INDEX(Matches!$H$2:$H$201,MATCH($A800&amp;"-1",Matches!$J$2:$J$201,0))=""),"",IF(AND($C800&lt;&gt;"",INDEX(Matches!$F$2:$F$201,MATCH($A800&amp;"-1",Matches!$J$2:$J$201,0))&lt;&gt;"",$C800&gt;=INDEX(Matches!$F$2:$F$201,MATCH($A800&amp;"-1",Matches!$J$2:$J$201,0))),"",IF(AND(D800=INDEX(Matches!$G$2:$G$201,MATCH($A800&amp;"-1",Matches!$J$2:$J$201,0)),E800=INDEX(Matches!$H$2:$H$201,MATCH($A800&amp;"-1",Matches!$J$2:$J$201,0))),5,IF(SIGN(D800-E800)&lt;&gt;SIGN(INDEX(Matches!$G$2:$G$201,MATCH($A800&amp;"-1",Matches!$J$2:$J$201,0))-INDEX(Matches!$H$2:$H$201,MATCH($A800&amp;"-1",Matches!$J$2:$J$201,0))),0,IF(D800-E800=INDEX(Matches!$G$2:$G$201,MATCH($A800&amp;"-1",Matches!$J$2:$J$201,0))-INDEX(Matches!$H$2:$H$201,MATCH($A800&amp;"-1",Matches!$J$2:$J$201,0)),3,2))))),""))</f>
        <v/>
      </c>
      <c r="Y800" s="12" t="str">
        <f aca="false">IF(OR($B800="",F800="",G800=""),"",IFERROR(IF(OR(INDEX(Matches!$I$2:$I$201,MATCH($A800&amp;"-2",Matches!$J$2:$J$201,0))="Void",INDEX(Matches!$G$2:$G$201,MATCH($A800&amp;"-2",Matches!$J$2:$J$201,0))="",INDEX(Matches!$H$2:$H$201,MATCH($A800&amp;"-2",Matches!$J$2:$J$201,0))=""),"",IF(AND($C800&lt;&gt;"",INDEX(Matches!$F$2:$F$201,MATCH($A800&amp;"-2",Matches!$J$2:$J$201,0))&lt;&gt;"",$C800&gt;=INDEX(Matches!$F$2:$F$201,MATCH($A800&amp;"-2",Matches!$J$2:$J$201,0))),"",IF(AND(F800=INDEX(Matches!$G$2:$G$201,MATCH($A800&amp;"-2",Matches!$J$2:$J$201,0)),G800=INDEX(Matches!$H$2:$H$201,MATCH($A800&amp;"-2",Matches!$J$2:$J$201,0))),5,IF(SIGN(F800-G800)&lt;&gt;SIGN(INDEX(Matches!$G$2:$G$201,MATCH($A800&amp;"-2",Matches!$J$2:$J$201,0))-INDEX(Matches!$H$2:$H$201,MATCH($A800&amp;"-2",Matches!$J$2:$J$201,0))),0,IF(F800-G800=INDEX(Matches!$G$2:$G$201,MATCH($A800&amp;"-2",Matches!$J$2:$J$201,0))-INDEX(Matches!$H$2:$H$201,MATCH($A800&amp;"-2",Matches!$J$2:$J$201,0)),3,2))))),""))</f>
        <v/>
      </c>
      <c r="Z800" s="12" t="str">
        <f aca="false">IF(OR($B800="",H800="",I800=""),"",IFERROR(IF(OR(INDEX(Matches!$I$2:$I$201,MATCH($A800&amp;"-3",Matches!$J$2:$J$201,0))="Void",INDEX(Matches!$G$2:$G$201,MATCH($A800&amp;"-3",Matches!$J$2:$J$201,0))="",INDEX(Matches!$H$2:$H$201,MATCH($A800&amp;"-3",Matches!$J$2:$J$201,0))=""),"",IF(AND($C800&lt;&gt;"",INDEX(Matches!$F$2:$F$201,MATCH($A800&amp;"-3",Matches!$J$2:$J$201,0))&lt;&gt;"",$C800&gt;=INDEX(Matches!$F$2:$F$201,MATCH($A800&amp;"-3",Matches!$J$2:$J$201,0))),"",IF(AND(H800=INDEX(Matches!$G$2:$G$201,MATCH($A800&amp;"-3",Matches!$J$2:$J$201,0)),I800=INDEX(Matches!$H$2:$H$201,MATCH($A800&amp;"-3",Matches!$J$2:$J$201,0))),5,IF(SIGN(H800-I800)&lt;&gt;SIGN(INDEX(Matches!$G$2:$G$201,MATCH($A800&amp;"-3",Matches!$J$2:$J$201,0))-INDEX(Matches!$H$2:$H$201,MATCH($A800&amp;"-3",Matches!$J$2:$J$201,0))),0,IF(H800-I800=INDEX(Matches!$G$2:$G$201,MATCH($A800&amp;"-3",Matches!$J$2:$J$201,0))-INDEX(Matches!$H$2:$H$201,MATCH($A800&amp;"-3",Matches!$J$2:$J$201,0)),3,2))))),""))</f>
        <v/>
      </c>
      <c r="AA800" s="12" t="str">
        <f aca="false">IF(OR($B800="",J800="",K800=""),"",IFERROR(IF(OR(INDEX(Matches!$I$2:$I$201,MATCH($A800&amp;"-4",Matches!$J$2:$J$201,0))="Void",INDEX(Matches!$G$2:$G$201,MATCH($A800&amp;"-4",Matches!$J$2:$J$201,0))="",INDEX(Matches!$H$2:$H$201,MATCH($A800&amp;"-4",Matches!$J$2:$J$201,0))=""),"",IF(AND($C800&lt;&gt;"",INDEX(Matches!$F$2:$F$201,MATCH($A800&amp;"-4",Matches!$J$2:$J$201,0))&lt;&gt;"",$C800&gt;=INDEX(Matches!$F$2:$F$201,MATCH($A800&amp;"-4",Matches!$J$2:$J$201,0))),"",IF(AND(J800=INDEX(Matches!$G$2:$G$201,MATCH($A800&amp;"-4",Matches!$J$2:$J$201,0)),K800=INDEX(Matches!$H$2:$H$201,MATCH($A800&amp;"-4",Matches!$J$2:$J$201,0))),5,IF(SIGN(J800-K800)&lt;&gt;SIGN(INDEX(Matches!$G$2:$G$201,MATCH($A800&amp;"-4",Matches!$J$2:$J$201,0))-INDEX(Matches!$H$2:$H$201,MATCH($A800&amp;"-4",Matches!$J$2:$J$201,0))),0,IF(J800-K800=INDEX(Matches!$G$2:$G$201,MATCH($A800&amp;"-4",Matches!$J$2:$J$201,0))-INDEX(Matches!$H$2:$H$201,MATCH($A800&amp;"-4",Matches!$J$2:$J$201,0)),3,2))))),""))</f>
        <v/>
      </c>
      <c r="AB800" s="12" t="str">
        <f aca="false">IF(OR($B800="",L800="",M800=""),"",IFERROR(IF(OR(INDEX(Matches!$I$2:$I$201,MATCH($A800&amp;"-5",Matches!$J$2:$J$201,0))="Void",INDEX(Matches!$G$2:$G$201,MATCH($A800&amp;"-5",Matches!$J$2:$J$201,0))="",INDEX(Matches!$H$2:$H$201,MATCH($A800&amp;"-5",Matches!$J$2:$J$201,0))=""),"",IF(AND($C800&lt;&gt;"",INDEX(Matches!$F$2:$F$201,MATCH($A800&amp;"-5",Matches!$J$2:$J$201,0))&lt;&gt;"",$C800&gt;=INDEX(Matches!$F$2:$F$201,MATCH($A800&amp;"-5",Matches!$J$2:$J$201,0))),"",IF(AND(L800=INDEX(Matches!$G$2:$G$201,MATCH($A800&amp;"-5",Matches!$J$2:$J$201,0)),M800=INDEX(Matches!$H$2:$H$201,MATCH($A800&amp;"-5",Matches!$J$2:$J$201,0))),5,IF(SIGN(L800-M800)&lt;&gt;SIGN(INDEX(Matches!$G$2:$G$201,MATCH($A800&amp;"-5",Matches!$J$2:$J$201,0))-INDEX(Matches!$H$2:$H$201,MATCH($A800&amp;"-5",Matches!$J$2:$J$201,0))),0,IF(L800-M800=INDEX(Matches!$G$2:$G$201,MATCH($A800&amp;"-5",Matches!$J$2:$J$201,0))-INDEX(Matches!$H$2:$H$201,MATCH($A800&amp;"-5",Matches!$J$2:$J$201,0)),3,2))))),""))</f>
        <v/>
      </c>
      <c r="AC800" s="12" t="str">
        <f aca="false">IF(OR($B800="",N800="",O800=""),"",IFERROR(IF(OR(INDEX(Matches!$I$2:$I$201,MATCH($A800&amp;"-6",Matches!$J$2:$J$201,0))="Void",INDEX(Matches!$G$2:$G$201,MATCH($A800&amp;"-6",Matches!$J$2:$J$201,0))="",INDEX(Matches!$H$2:$H$201,MATCH($A800&amp;"-6",Matches!$J$2:$J$201,0))=""),"",IF(AND($C800&lt;&gt;"",INDEX(Matches!$F$2:$F$201,MATCH($A800&amp;"-6",Matches!$J$2:$J$201,0))&lt;&gt;"",$C800&gt;=INDEX(Matches!$F$2:$F$201,MATCH($A800&amp;"-6",Matches!$J$2:$J$201,0))),"",IF(AND(N800=INDEX(Matches!$G$2:$G$201,MATCH($A800&amp;"-6",Matches!$J$2:$J$201,0)),O800=INDEX(Matches!$H$2:$H$201,MATCH($A800&amp;"-6",Matches!$J$2:$J$201,0))),5,IF(SIGN(N800-O800)&lt;&gt;SIGN(INDEX(Matches!$G$2:$G$201,MATCH($A800&amp;"-6",Matches!$J$2:$J$201,0))-INDEX(Matches!$H$2:$H$201,MATCH($A800&amp;"-6",Matches!$J$2:$J$201,0))),0,IF(N800-O800=INDEX(Matches!$G$2:$G$201,MATCH($A800&amp;"-6",Matches!$J$2:$J$201,0))-INDEX(Matches!$H$2:$H$201,MATCH($A800&amp;"-6",Matches!$J$2:$J$201,0)),3,2))))),""))</f>
        <v/>
      </c>
      <c r="AD800" s="12" t="str">
        <f aca="false">IF(OR($B800="",P800="",Q800=""),"",IFERROR(IF(OR(INDEX(Matches!$I$2:$I$201,MATCH($A800&amp;"-7",Matches!$J$2:$J$201,0))="Void",INDEX(Matches!$G$2:$G$201,MATCH($A800&amp;"-7",Matches!$J$2:$J$201,0))="",INDEX(Matches!$H$2:$H$201,MATCH($A800&amp;"-7",Matches!$J$2:$J$201,0))=""),"",IF(AND($C800&lt;&gt;"",INDEX(Matches!$F$2:$F$201,MATCH($A800&amp;"-7",Matches!$J$2:$J$201,0))&lt;&gt;"",$C800&gt;=INDEX(Matches!$F$2:$F$201,MATCH($A800&amp;"-7",Matches!$J$2:$J$201,0))),"",IF(AND(P800=INDEX(Matches!$G$2:$G$201,MATCH($A800&amp;"-7",Matches!$J$2:$J$201,0)),Q800=INDEX(Matches!$H$2:$H$201,MATCH($A800&amp;"-7",Matches!$J$2:$J$201,0))),5,IF(SIGN(P800-Q800)&lt;&gt;SIGN(INDEX(Matches!$G$2:$G$201,MATCH($A800&amp;"-7",Matches!$J$2:$J$201,0))-INDEX(Matches!$H$2:$H$201,MATCH($A800&amp;"-7",Matches!$J$2:$J$201,0))),0,IF(P800-Q800=INDEX(Matches!$G$2:$G$201,MATCH($A800&amp;"-7",Matches!$J$2:$J$201,0))-INDEX(Matches!$H$2:$H$201,MATCH($A800&amp;"-7",Matches!$J$2:$J$201,0)),3,2))))),""))</f>
        <v/>
      </c>
      <c r="AE800" s="12" t="str">
        <f aca="false">IF(OR($B800="",R800="",S800=""),"",IFERROR(IF(OR(INDEX(Matches!$I$2:$I$201,MATCH($A800&amp;"-8",Matches!$J$2:$J$201,0))="Void",INDEX(Matches!$G$2:$G$201,MATCH($A800&amp;"-8",Matches!$J$2:$J$201,0))="",INDEX(Matches!$H$2:$H$201,MATCH($A800&amp;"-8",Matches!$J$2:$J$201,0))=""),"",IF(AND($C800&lt;&gt;"",INDEX(Matches!$F$2:$F$201,MATCH($A800&amp;"-8",Matches!$J$2:$J$201,0))&lt;&gt;"",$C800&gt;=INDEX(Matches!$F$2:$F$201,MATCH($A800&amp;"-8",Matches!$J$2:$J$201,0))),"",IF(AND(R800=INDEX(Matches!$G$2:$G$201,MATCH($A800&amp;"-8",Matches!$J$2:$J$201,0)),S800=INDEX(Matches!$H$2:$H$201,MATCH($A800&amp;"-8",Matches!$J$2:$J$201,0))),5,IF(SIGN(R800-S800)&lt;&gt;SIGN(INDEX(Matches!$G$2:$G$201,MATCH($A800&amp;"-8",Matches!$J$2:$J$201,0))-INDEX(Matches!$H$2:$H$201,MATCH($A800&amp;"-8",Matches!$J$2:$J$201,0))),0,IF(R800-S800=INDEX(Matches!$G$2:$G$201,MATCH($A800&amp;"-8",Matches!$J$2:$J$201,0))-INDEX(Matches!$H$2:$H$201,MATCH($A800&amp;"-8",Matches!$J$2:$J$201,0)),3,2))))),""))</f>
        <v/>
      </c>
      <c r="AF800" s="12" t="str">
        <f aca="false">IF(OR($B800="",T800="",U800=""),"",IFERROR(IF(OR(INDEX(Matches!$I$2:$I$201,MATCH($A800&amp;"-9",Matches!$J$2:$J$201,0))="Void",INDEX(Matches!$G$2:$G$201,MATCH($A800&amp;"-9",Matches!$J$2:$J$201,0))="",INDEX(Matches!$H$2:$H$201,MATCH($A800&amp;"-9",Matches!$J$2:$J$201,0))=""),"",IF(AND($C800&lt;&gt;"",INDEX(Matches!$F$2:$F$201,MATCH($A800&amp;"-9",Matches!$J$2:$J$201,0))&lt;&gt;"",$C800&gt;=INDEX(Matches!$F$2:$F$201,MATCH($A800&amp;"-9",Matches!$J$2:$J$201,0))),"",IF(AND(T800=INDEX(Matches!$G$2:$G$201,MATCH($A800&amp;"-9",Matches!$J$2:$J$201,0)),U800=INDEX(Matches!$H$2:$H$201,MATCH($A800&amp;"-9",Matches!$J$2:$J$201,0))),5,IF(SIGN(T800-U800)&lt;&gt;SIGN(INDEX(Matches!$G$2:$G$201,MATCH($A800&amp;"-9",Matches!$J$2:$J$201,0))-INDEX(Matches!$H$2:$H$201,MATCH($A800&amp;"-9",Matches!$J$2:$J$201,0))),0,IF(T800-U800=INDEX(Matches!$G$2:$G$201,MATCH($A800&amp;"-9",Matches!$J$2:$J$201,0))-INDEX(Matches!$H$2:$H$201,MATCH($A800&amp;"-9",Matches!$J$2:$J$201,0)),3,2))))),""))</f>
        <v/>
      </c>
      <c r="AG800" s="12" t="str">
        <f aca="false">IF(OR($B800="",V800="",W800=""),"",IFERROR(IF(OR(INDEX(Matches!$I$2:$I$201,MATCH($A800&amp;"-10",Matches!$J$2:$J$201,0))="Void",INDEX(Matches!$G$2:$G$201,MATCH($A800&amp;"-10",Matches!$J$2:$J$201,0))="",INDEX(Matches!$H$2:$H$201,MATCH($A800&amp;"-10",Matches!$J$2:$J$201,0))=""),"",IF(AND($C800&lt;&gt;"",INDEX(Matches!$F$2:$F$201,MATCH($A800&amp;"-10",Matches!$J$2:$J$201,0))&lt;&gt;"",$C800&gt;=INDEX(Matches!$F$2:$F$201,MATCH($A800&amp;"-10",Matches!$J$2:$J$201,0))),"",IF(AND(V800=INDEX(Matches!$G$2:$G$201,MATCH($A800&amp;"-10",Matches!$J$2:$J$201,0)),W800=INDEX(Matches!$H$2:$H$201,MATCH($A800&amp;"-10",Matches!$J$2:$J$201,0))),5,IF(SIGN(V800-W800)&lt;&gt;SIGN(INDEX(Matches!$G$2:$G$201,MATCH($A800&amp;"-10",Matches!$J$2:$J$201,0))-INDEX(Matches!$H$2:$H$201,MATCH($A800&amp;"-10",Matches!$J$2:$J$201,0))),0,IF(V800-W800=INDEX(Matches!$G$2:$G$201,MATCH($A800&amp;"-10",Matches!$J$2:$J$201,0))-INDEX(Matches!$H$2:$H$201,MATCH($A800&amp;"-10",Matches!$J$2:$J$201,0)),3,2))))),""))</f>
        <v/>
      </c>
      <c r="AH800" s="13" t="str">
        <f aca="false">IF($B800="","",SUM(X800:AG800))</f>
        <v/>
      </c>
      <c r="AI800" s="12" t="str">
        <f aca="false">IF($B800="","",COUNTIF(X800:AG800,5))</f>
        <v/>
      </c>
      <c r="AJ800" s="12" t="str">
        <f aca="false">IF($B800="","",COUNTIF(X800:AG800,"&gt;=2"))</f>
        <v/>
      </c>
      <c r="AK800" s="12" t="str">
        <f aca="false">IF($B800="","",COUNT(X800:AG800))</f>
        <v/>
      </c>
    </row>
    <row r="801" customFormat="false" ht="15" hidden="false" customHeight="false" outlineLevel="0" collapsed="false">
      <c r="A801" s="7"/>
      <c r="B801" s="7"/>
      <c r="C801" s="11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12" t="str">
        <f aca="false">IF(OR($B801="",D801="",E801=""),"",IFERROR(IF(OR(INDEX(Matches!$I$2:$I$201,MATCH($A801&amp;"-1",Matches!$J$2:$J$201,0))="Void",INDEX(Matches!$G$2:$G$201,MATCH($A801&amp;"-1",Matches!$J$2:$J$201,0))="",INDEX(Matches!$H$2:$H$201,MATCH($A801&amp;"-1",Matches!$J$2:$J$201,0))=""),"",IF(AND($C801&lt;&gt;"",INDEX(Matches!$F$2:$F$201,MATCH($A801&amp;"-1",Matches!$J$2:$J$201,0))&lt;&gt;"",$C801&gt;=INDEX(Matches!$F$2:$F$201,MATCH($A801&amp;"-1",Matches!$J$2:$J$201,0))),"",IF(AND(D801=INDEX(Matches!$G$2:$G$201,MATCH($A801&amp;"-1",Matches!$J$2:$J$201,0)),E801=INDEX(Matches!$H$2:$H$201,MATCH($A801&amp;"-1",Matches!$J$2:$J$201,0))),5,IF(SIGN(D801-E801)&lt;&gt;SIGN(INDEX(Matches!$G$2:$G$201,MATCH($A801&amp;"-1",Matches!$J$2:$J$201,0))-INDEX(Matches!$H$2:$H$201,MATCH($A801&amp;"-1",Matches!$J$2:$J$201,0))),0,IF(D801-E801=INDEX(Matches!$G$2:$G$201,MATCH($A801&amp;"-1",Matches!$J$2:$J$201,0))-INDEX(Matches!$H$2:$H$201,MATCH($A801&amp;"-1",Matches!$J$2:$J$201,0)),3,2))))),""))</f>
        <v/>
      </c>
      <c r="Y801" s="12" t="str">
        <f aca="false">IF(OR($B801="",F801="",G801=""),"",IFERROR(IF(OR(INDEX(Matches!$I$2:$I$201,MATCH($A801&amp;"-2",Matches!$J$2:$J$201,0))="Void",INDEX(Matches!$G$2:$G$201,MATCH($A801&amp;"-2",Matches!$J$2:$J$201,0))="",INDEX(Matches!$H$2:$H$201,MATCH($A801&amp;"-2",Matches!$J$2:$J$201,0))=""),"",IF(AND($C801&lt;&gt;"",INDEX(Matches!$F$2:$F$201,MATCH($A801&amp;"-2",Matches!$J$2:$J$201,0))&lt;&gt;"",$C801&gt;=INDEX(Matches!$F$2:$F$201,MATCH($A801&amp;"-2",Matches!$J$2:$J$201,0))),"",IF(AND(F801=INDEX(Matches!$G$2:$G$201,MATCH($A801&amp;"-2",Matches!$J$2:$J$201,0)),G801=INDEX(Matches!$H$2:$H$201,MATCH($A801&amp;"-2",Matches!$J$2:$J$201,0))),5,IF(SIGN(F801-G801)&lt;&gt;SIGN(INDEX(Matches!$G$2:$G$201,MATCH($A801&amp;"-2",Matches!$J$2:$J$201,0))-INDEX(Matches!$H$2:$H$201,MATCH($A801&amp;"-2",Matches!$J$2:$J$201,0))),0,IF(F801-G801=INDEX(Matches!$G$2:$G$201,MATCH($A801&amp;"-2",Matches!$J$2:$J$201,0))-INDEX(Matches!$H$2:$H$201,MATCH($A801&amp;"-2",Matches!$J$2:$J$201,0)),3,2))))),""))</f>
        <v/>
      </c>
      <c r="Z801" s="12" t="str">
        <f aca="false">IF(OR($B801="",H801="",I801=""),"",IFERROR(IF(OR(INDEX(Matches!$I$2:$I$201,MATCH($A801&amp;"-3",Matches!$J$2:$J$201,0))="Void",INDEX(Matches!$G$2:$G$201,MATCH($A801&amp;"-3",Matches!$J$2:$J$201,0))="",INDEX(Matches!$H$2:$H$201,MATCH($A801&amp;"-3",Matches!$J$2:$J$201,0))=""),"",IF(AND($C801&lt;&gt;"",INDEX(Matches!$F$2:$F$201,MATCH($A801&amp;"-3",Matches!$J$2:$J$201,0))&lt;&gt;"",$C801&gt;=INDEX(Matches!$F$2:$F$201,MATCH($A801&amp;"-3",Matches!$J$2:$J$201,0))),"",IF(AND(H801=INDEX(Matches!$G$2:$G$201,MATCH($A801&amp;"-3",Matches!$J$2:$J$201,0)),I801=INDEX(Matches!$H$2:$H$201,MATCH($A801&amp;"-3",Matches!$J$2:$J$201,0))),5,IF(SIGN(H801-I801)&lt;&gt;SIGN(INDEX(Matches!$G$2:$G$201,MATCH($A801&amp;"-3",Matches!$J$2:$J$201,0))-INDEX(Matches!$H$2:$H$201,MATCH($A801&amp;"-3",Matches!$J$2:$J$201,0))),0,IF(H801-I801=INDEX(Matches!$G$2:$G$201,MATCH($A801&amp;"-3",Matches!$J$2:$J$201,0))-INDEX(Matches!$H$2:$H$201,MATCH($A801&amp;"-3",Matches!$J$2:$J$201,0)),3,2))))),""))</f>
        <v/>
      </c>
      <c r="AA801" s="12" t="str">
        <f aca="false">IF(OR($B801="",J801="",K801=""),"",IFERROR(IF(OR(INDEX(Matches!$I$2:$I$201,MATCH($A801&amp;"-4",Matches!$J$2:$J$201,0))="Void",INDEX(Matches!$G$2:$G$201,MATCH($A801&amp;"-4",Matches!$J$2:$J$201,0))="",INDEX(Matches!$H$2:$H$201,MATCH($A801&amp;"-4",Matches!$J$2:$J$201,0))=""),"",IF(AND($C801&lt;&gt;"",INDEX(Matches!$F$2:$F$201,MATCH($A801&amp;"-4",Matches!$J$2:$J$201,0))&lt;&gt;"",$C801&gt;=INDEX(Matches!$F$2:$F$201,MATCH($A801&amp;"-4",Matches!$J$2:$J$201,0))),"",IF(AND(J801=INDEX(Matches!$G$2:$G$201,MATCH($A801&amp;"-4",Matches!$J$2:$J$201,0)),K801=INDEX(Matches!$H$2:$H$201,MATCH($A801&amp;"-4",Matches!$J$2:$J$201,0))),5,IF(SIGN(J801-K801)&lt;&gt;SIGN(INDEX(Matches!$G$2:$G$201,MATCH($A801&amp;"-4",Matches!$J$2:$J$201,0))-INDEX(Matches!$H$2:$H$201,MATCH($A801&amp;"-4",Matches!$J$2:$J$201,0))),0,IF(J801-K801=INDEX(Matches!$G$2:$G$201,MATCH($A801&amp;"-4",Matches!$J$2:$J$201,0))-INDEX(Matches!$H$2:$H$201,MATCH($A801&amp;"-4",Matches!$J$2:$J$201,0)),3,2))))),""))</f>
        <v/>
      </c>
      <c r="AB801" s="12" t="str">
        <f aca="false">IF(OR($B801="",L801="",M801=""),"",IFERROR(IF(OR(INDEX(Matches!$I$2:$I$201,MATCH($A801&amp;"-5",Matches!$J$2:$J$201,0))="Void",INDEX(Matches!$G$2:$G$201,MATCH($A801&amp;"-5",Matches!$J$2:$J$201,0))="",INDEX(Matches!$H$2:$H$201,MATCH($A801&amp;"-5",Matches!$J$2:$J$201,0))=""),"",IF(AND($C801&lt;&gt;"",INDEX(Matches!$F$2:$F$201,MATCH($A801&amp;"-5",Matches!$J$2:$J$201,0))&lt;&gt;"",$C801&gt;=INDEX(Matches!$F$2:$F$201,MATCH($A801&amp;"-5",Matches!$J$2:$J$201,0))),"",IF(AND(L801=INDEX(Matches!$G$2:$G$201,MATCH($A801&amp;"-5",Matches!$J$2:$J$201,0)),M801=INDEX(Matches!$H$2:$H$201,MATCH($A801&amp;"-5",Matches!$J$2:$J$201,0))),5,IF(SIGN(L801-M801)&lt;&gt;SIGN(INDEX(Matches!$G$2:$G$201,MATCH($A801&amp;"-5",Matches!$J$2:$J$201,0))-INDEX(Matches!$H$2:$H$201,MATCH($A801&amp;"-5",Matches!$J$2:$J$201,0))),0,IF(L801-M801=INDEX(Matches!$G$2:$G$201,MATCH($A801&amp;"-5",Matches!$J$2:$J$201,0))-INDEX(Matches!$H$2:$H$201,MATCH($A801&amp;"-5",Matches!$J$2:$J$201,0)),3,2))))),""))</f>
        <v/>
      </c>
      <c r="AC801" s="12" t="str">
        <f aca="false">IF(OR($B801="",N801="",O801=""),"",IFERROR(IF(OR(INDEX(Matches!$I$2:$I$201,MATCH($A801&amp;"-6",Matches!$J$2:$J$201,0))="Void",INDEX(Matches!$G$2:$G$201,MATCH($A801&amp;"-6",Matches!$J$2:$J$201,0))="",INDEX(Matches!$H$2:$H$201,MATCH($A801&amp;"-6",Matches!$J$2:$J$201,0))=""),"",IF(AND($C801&lt;&gt;"",INDEX(Matches!$F$2:$F$201,MATCH($A801&amp;"-6",Matches!$J$2:$J$201,0))&lt;&gt;"",$C801&gt;=INDEX(Matches!$F$2:$F$201,MATCH($A801&amp;"-6",Matches!$J$2:$J$201,0))),"",IF(AND(N801=INDEX(Matches!$G$2:$G$201,MATCH($A801&amp;"-6",Matches!$J$2:$J$201,0)),O801=INDEX(Matches!$H$2:$H$201,MATCH($A801&amp;"-6",Matches!$J$2:$J$201,0))),5,IF(SIGN(N801-O801)&lt;&gt;SIGN(INDEX(Matches!$G$2:$G$201,MATCH($A801&amp;"-6",Matches!$J$2:$J$201,0))-INDEX(Matches!$H$2:$H$201,MATCH($A801&amp;"-6",Matches!$J$2:$J$201,0))),0,IF(N801-O801=INDEX(Matches!$G$2:$G$201,MATCH($A801&amp;"-6",Matches!$J$2:$J$201,0))-INDEX(Matches!$H$2:$H$201,MATCH($A801&amp;"-6",Matches!$J$2:$J$201,0)),3,2))))),""))</f>
        <v/>
      </c>
      <c r="AD801" s="12" t="str">
        <f aca="false">IF(OR($B801="",P801="",Q801=""),"",IFERROR(IF(OR(INDEX(Matches!$I$2:$I$201,MATCH($A801&amp;"-7",Matches!$J$2:$J$201,0))="Void",INDEX(Matches!$G$2:$G$201,MATCH($A801&amp;"-7",Matches!$J$2:$J$201,0))="",INDEX(Matches!$H$2:$H$201,MATCH($A801&amp;"-7",Matches!$J$2:$J$201,0))=""),"",IF(AND($C801&lt;&gt;"",INDEX(Matches!$F$2:$F$201,MATCH($A801&amp;"-7",Matches!$J$2:$J$201,0))&lt;&gt;"",$C801&gt;=INDEX(Matches!$F$2:$F$201,MATCH($A801&amp;"-7",Matches!$J$2:$J$201,0))),"",IF(AND(P801=INDEX(Matches!$G$2:$G$201,MATCH($A801&amp;"-7",Matches!$J$2:$J$201,0)),Q801=INDEX(Matches!$H$2:$H$201,MATCH($A801&amp;"-7",Matches!$J$2:$J$201,0))),5,IF(SIGN(P801-Q801)&lt;&gt;SIGN(INDEX(Matches!$G$2:$G$201,MATCH($A801&amp;"-7",Matches!$J$2:$J$201,0))-INDEX(Matches!$H$2:$H$201,MATCH($A801&amp;"-7",Matches!$J$2:$J$201,0))),0,IF(P801-Q801=INDEX(Matches!$G$2:$G$201,MATCH($A801&amp;"-7",Matches!$J$2:$J$201,0))-INDEX(Matches!$H$2:$H$201,MATCH($A801&amp;"-7",Matches!$J$2:$J$201,0)),3,2))))),""))</f>
        <v/>
      </c>
      <c r="AE801" s="12" t="str">
        <f aca="false">IF(OR($B801="",R801="",S801=""),"",IFERROR(IF(OR(INDEX(Matches!$I$2:$I$201,MATCH($A801&amp;"-8",Matches!$J$2:$J$201,0))="Void",INDEX(Matches!$G$2:$G$201,MATCH($A801&amp;"-8",Matches!$J$2:$J$201,0))="",INDEX(Matches!$H$2:$H$201,MATCH($A801&amp;"-8",Matches!$J$2:$J$201,0))=""),"",IF(AND($C801&lt;&gt;"",INDEX(Matches!$F$2:$F$201,MATCH($A801&amp;"-8",Matches!$J$2:$J$201,0))&lt;&gt;"",$C801&gt;=INDEX(Matches!$F$2:$F$201,MATCH($A801&amp;"-8",Matches!$J$2:$J$201,0))),"",IF(AND(R801=INDEX(Matches!$G$2:$G$201,MATCH($A801&amp;"-8",Matches!$J$2:$J$201,0)),S801=INDEX(Matches!$H$2:$H$201,MATCH($A801&amp;"-8",Matches!$J$2:$J$201,0))),5,IF(SIGN(R801-S801)&lt;&gt;SIGN(INDEX(Matches!$G$2:$G$201,MATCH($A801&amp;"-8",Matches!$J$2:$J$201,0))-INDEX(Matches!$H$2:$H$201,MATCH($A801&amp;"-8",Matches!$J$2:$J$201,0))),0,IF(R801-S801=INDEX(Matches!$G$2:$G$201,MATCH($A801&amp;"-8",Matches!$J$2:$J$201,0))-INDEX(Matches!$H$2:$H$201,MATCH($A801&amp;"-8",Matches!$J$2:$J$201,0)),3,2))))),""))</f>
        <v/>
      </c>
      <c r="AF801" s="12" t="str">
        <f aca="false">IF(OR($B801="",T801="",U801=""),"",IFERROR(IF(OR(INDEX(Matches!$I$2:$I$201,MATCH($A801&amp;"-9",Matches!$J$2:$J$201,0))="Void",INDEX(Matches!$G$2:$G$201,MATCH($A801&amp;"-9",Matches!$J$2:$J$201,0))="",INDEX(Matches!$H$2:$H$201,MATCH($A801&amp;"-9",Matches!$J$2:$J$201,0))=""),"",IF(AND($C801&lt;&gt;"",INDEX(Matches!$F$2:$F$201,MATCH($A801&amp;"-9",Matches!$J$2:$J$201,0))&lt;&gt;"",$C801&gt;=INDEX(Matches!$F$2:$F$201,MATCH($A801&amp;"-9",Matches!$J$2:$J$201,0))),"",IF(AND(T801=INDEX(Matches!$G$2:$G$201,MATCH($A801&amp;"-9",Matches!$J$2:$J$201,0)),U801=INDEX(Matches!$H$2:$H$201,MATCH($A801&amp;"-9",Matches!$J$2:$J$201,0))),5,IF(SIGN(T801-U801)&lt;&gt;SIGN(INDEX(Matches!$G$2:$G$201,MATCH($A801&amp;"-9",Matches!$J$2:$J$201,0))-INDEX(Matches!$H$2:$H$201,MATCH($A801&amp;"-9",Matches!$J$2:$J$201,0))),0,IF(T801-U801=INDEX(Matches!$G$2:$G$201,MATCH($A801&amp;"-9",Matches!$J$2:$J$201,0))-INDEX(Matches!$H$2:$H$201,MATCH($A801&amp;"-9",Matches!$J$2:$J$201,0)),3,2))))),""))</f>
        <v/>
      </c>
      <c r="AG801" s="12" t="str">
        <f aca="false">IF(OR($B801="",V801="",W801=""),"",IFERROR(IF(OR(INDEX(Matches!$I$2:$I$201,MATCH($A801&amp;"-10",Matches!$J$2:$J$201,0))="Void",INDEX(Matches!$G$2:$G$201,MATCH($A801&amp;"-10",Matches!$J$2:$J$201,0))="",INDEX(Matches!$H$2:$H$201,MATCH($A801&amp;"-10",Matches!$J$2:$J$201,0))=""),"",IF(AND($C801&lt;&gt;"",INDEX(Matches!$F$2:$F$201,MATCH($A801&amp;"-10",Matches!$J$2:$J$201,0))&lt;&gt;"",$C801&gt;=INDEX(Matches!$F$2:$F$201,MATCH($A801&amp;"-10",Matches!$J$2:$J$201,0))),"",IF(AND(V801=INDEX(Matches!$G$2:$G$201,MATCH($A801&amp;"-10",Matches!$J$2:$J$201,0)),W801=INDEX(Matches!$H$2:$H$201,MATCH($A801&amp;"-10",Matches!$J$2:$J$201,0))),5,IF(SIGN(V801-W801)&lt;&gt;SIGN(INDEX(Matches!$G$2:$G$201,MATCH($A801&amp;"-10",Matches!$J$2:$J$201,0))-INDEX(Matches!$H$2:$H$201,MATCH($A801&amp;"-10",Matches!$J$2:$J$201,0))),0,IF(V801-W801=INDEX(Matches!$G$2:$G$201,MATCH($A801&amp;"-10",Matches!$J$2:$J$201,0))-INDEX(Matches!$H$2:$H$201,MATCH($A801&amp;"-10",Matches!$J$2:$J$201,0)),3,2))))),""))</f>
        <v/>
      </c>
      <c r="AH801" s="13" t="str">
        <f aca="false">IF($B801="","",SUM(X801:AG801))</f>
        <v/>
      </c>
      <c r="AI801" s="12" t="str">
        <f aca="false">IF($B801="","",COUNTIF(X801:AG801,5))</f>
        <v/>
      </c>
      <c r="AJ801" s="12" t="str">
        <f aca="false">IF($B801="","",COUNTIF(X801:AG801,"&gt;=2"))</f>
        <v/>
      </c>
      <c r="AK801" s="12" t="str">
        <f aca="false">IF($B801="","",COUNT(X801:AG801))</f>
        <v/>
      </c>
    </row>
    <row r="802" customFormat="false" ht="15" hidden="false" customHeight="false" outlineLevel="0" collapsed="false">
      <c r="A802" s="7"/>
      <c r="B802" s="7"/>
      <c r="C802" s="11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12" t="str">
        <f aca="false">IF(OR($B802="",D802="",E802=""),"",IFERROR(IF(OR(INDEX(Matches!$I$2:$I$201,MATCH($A802&amp;"-1",Matches!$J$2:$J$201,0))="Void",INDEX(Matches!$G$2:$G$201,MATCH($A802&amp;"-1",Matches!$J$2:$J$201,0))="",INDEX(Matches!$H$2:$H$201,MATCH($A802&amp;"-1",Matches!$J$2:$J$201,0))=""),"",IF(AND($C802&lt;&gt;"",INDEX(Matches!$F$2:$F$201,MATCH($A802&amp;"-1",Matches!$J$2:$J$201,0))&lt;&gt;"",$C802&gt;=INDEX(Matches!$F$2:$F$201,MATCH($A802&amp;"-1",Matches!$J$2:$J$201,0))),"",IF(AND(D802=INDEX(Matches!$G$2:$G$201,MATCH($A802&amp;"-1",Matches!$J$2:$J$201,0)),E802=INDEX(Matches!$H$2:$H$201,MATCH($A802&amp;"-1",Matches!$J$2:$J$201,0))),5,IF(SIGN(D802-E802)&lt;&gt;SIGN(INDEX(Matches!$G$2:$G$201,MATCH($A802&amp;"-1",Matches!$J$2:$J$201,0))-INDEX(Matches!$H$2:$H$201,MATCH($A802&amp;"-1",Matches!$J$2:$J$201,0))),0,IF(D802-E802=INDEX(Matches!$G$2:$G$201,MATCH($A802&amp;"-1",Matches!$J$2:$J$201,0))-INDEX(Matches!$H$2:$H$201,MATCH($A802&amp;"-1",Matches!$J$2:$J$201,0)),3,2))))),""))</f>
        <v/>
      </c>
      <c r="Y802" s="12" t="str">
        <f aca="false">IF(OR($B802="",F802="",G802=""),"",IFERROR(IF(OR(INDEX(Matches!$I$2:$I$201,MATCH($A802&amp;"-2",Matches!$J$2:$J$201,0))="Void",INDEX(Matches!$G$2:$G$201,MATCH($A802&amp;"-2",Matches!$J$2:$J$201,0))="",INDEX(Matches!$H$2:$H$201,MATCH($A802&amp;"-2",Matches!$J$2:$J$201,0))=""),"",IF(AND($C802&lt;&gt;"",INDEX(Matches!$F$2:$F$201,MATCH($A802&amp;"-2",Matches!$J$2:$J$201,0))&lt;&gt;"",$C802&gt;=INDEX(Matches!$F$2:$F$201,MATCH($A802&amp;"-2",Matches!$J$2:$J$201,0))),"",IF(AND(F802=INDEX(Matches!$G$2:$G$201,MATCH($A802&amp;"-2",Matches!$J$2:$J$201,0)),G802=INDEX(Matches!$H$2:$H$201,MATCH($A802&amp;"-2",Matches!$J$2:$J$201,0))),5,IF(SIGN(F802-G802)&lt;&gt;SIGN(INDEX(Matches!$G$2:$G$201,MATCH($A802&amp;"-2",Matches!$J$2:$J$201,0))-INDEX(Matches!$H$2:$H$201,MATCH($A802&amp;"-2",Matches!$J$2:$J$201,0))),0,IF(F802-G802=INDEX(Matches!$G$2:$G$201,MATCH($A802&amp;"-2",Matches!$J$2:$J$201,0))-INDEX(Matches!$H$2:$H$201,MATCH($A802&amp;"-2",Matches!$J$2:$J$201,0)),3,2))))),""))</f>
        <v/>
      </c>
      <c r="Z802" s="12" t="str">
        <f aca="false">IF(OR($B802="",H802="",I802=""),"",IFERROR(IF(OR(INDEX(Matches!$I$2:$I$201,MATCH($A802&amp;"-3",Matches!$J$2:$J$201,0))="Void",INDEX(Matches!$G$2:$G$201,MATCH($A802&amp;"-3",Matches!$J$2:$J$201,0))="",INDEX(Matches!$H$2:$H$201,MATCH($A802&amp;"-3",Matches!$J$2:$J$201,0))=""),"",IF(AND($C802&lt;&gt;"",INDEX(Matches!$F$2:$F$201,MATCH($A802&amp;"-3",Matches!$J$2:$J$201,0))&lt;&gt;"",$C802&gt;=INDEX(Matches!$F$2:$F$201,MATCH($A802&amp;"-3",Matches!$J$2:$J$201,0))),"",IF(AND(H802=INDEX(Matches!$G$2:$G$201,MATCH($A802&amp;"-3",Matches!$J$2:$J$201,0)),I802=INDEX(Matches!$H$2:$H$201,MATCH($A802&amp;"-3",Matches!$J$2:$J$201,0))),5,IF(SIGN(H802-I802)&lt;&gt;SIGN(INDEX(Matches!$G$2:$G$201,MATCH($A802&amp;"-3",Matches!$J$2:$J$201,0))-INDEX(Matches!$H$2:$H$201,MATCH($A802&amp;"-3",Matches!$J$2:$J$201,0))),0,IF(H802-I802=INDEX(Matches!$G$2:$G$201,MATCH($A802&amp;"-3",Matches!$J$2:$J$201,0))-INDEX(Matches!$H$2:$H$201,MATCH($A802&amp;"-3",Matches!$J$2:$J$201,0)),3,2))))),""))</f>
        <v/>
      </c>
      <c r="AA802" s="12" t="str">
        <f aca="false">IF(OR($B802="",J802="",K802=""),"",IFERROR(IF(OR(INDEX(Matches!$I$2:$I$201,MATCH($A802&amp;"-4",Matches!$J$2:$J$201,0))="Void",INDEX(Matches!$G$2:$G$201,MATCH($A802&amp;"-4",Matches!$J$2:$J$201,0))="",INDEX(Matches!$H$2:$H$201,MATCH($A802&amp;"-4",Matches!$J$2:$J$201,0))=""),"",IF(AND($C802&lt;&gt;"",INDEX(Matches!$F$2:$F$201,MATCH($A802&amp;"-4",Matches!$J$2:$J$201,0))&lt;&gt;"",$C802&gt;=INDEX(Matches!$F$2:$F$201,MATCH($A802&amp;"-4",Matches!$J$2:$J$201,0))),"",IF(AND(J802=INDEX(Matches!$G$2:$G$201,MATCH($A802&amp;"-4",Matches!$J$2:$J$201,0)),K802=INDEX(Matches!$H$2:$H$201,MATCH($A802&amp;"-4",Matches!$J$2:$J$201,0))),5,IF(SIGN(J802-K802)&lt;&gt;SIGN(INDEX(Matches!$G$2:$G$201,MATCH($A802&amp;"-4",Matches!$J$2:$J$201,0))-INDEX(Matches!$H$2:$H$201,MATCH($A802&amp;"-4",Matches!$J$2:$J$201,0))),0,IF(J802-K802=INDEX(Matches!$G$2:$G$201,MATCH($A802&amp;"-4",Matches!$J$2:$J$201,0))-INDEX(Matches!$H$2:$H$201,MATCH($A802&amp;"-4",Matches!$J$2:$J$201,0)),3,2))))),""))</f>
        <v/>
      </c>
      <c r="AB802" s="12" t="str">
        <f aca="false">IF(OR($B802="",L802="",M802=""),"",IFERROR(IF(OR(INDEX(Matches!$I$2:$I$201,MATCH($A802&amp;"-5",Matches!$J$2:$J$201,0))="Void",INDEX(Matches!$G$2:$G$201,MATCH($A802&amp;"-5",Matches!$J$2:$J$201,0))="",INDEX(Matches!$H$2:$H$201,MATCH($A802&amp;"-5",Matches!$J$2:$J$201,0))=""),"",IF(AND($C802&lt;&gt;"",INDEX(Matches!$F$2:$F$201,MATCH($A802&amp;"-5",Matches!$J$2:$J$201,0))&lt;&gt;"",$C802&gt;=INDEX(Matches!$F$2:$F$201,MATCH($A802&amp;"-5",Matches!$J$2:$J$201,0))),"",IF(AND(L802=INDEX(Matches!$G$2:$G$201,MATCH($A802&amp;"-5",Matches!$J$2:$J$201,0)),M802=INDEX(Matches!$H$2:$H$201,MATCH($A802&amp;"-5",Matches!$J$2:$J$201,0))),5,IF(SIGN(L802-M802)&lt;&gt;SIGN(INDEX(Matches!$G$2:$G$201,MATCH($A802&amp;"-5",Matches!$J$2:$J$201,0))-INDEX(Matches!$H$2:$H$201,MATCH($A802&amp;"-5",Matches!$J$2:$J$201,0))),0,IF(L802-M802=INDEX(Matches!$G$2:$G$201,MATCH($A802&amp;"-5",Matches!$J$2:$J$201,0))-INDEX(Matches!$H$2:$H$201,MATCH($A802&amp;"-5",Matches!$J$2:$J$201,0)),3,2))))),""))</f>
        <v/>
      </c>
      <c r="AC802" s="12" t="str">
        <f aca="false">IF(OR($B802="",N802="",O802=""),"",IFERROR(IF(OR(INDEX(Matches!$I$2:$I$201,MATCH($A802&amp;"-6",Matches!$J$2:$J$201,0))="Void",INDEX(Matches!$G$2:$G$201,MATCH($A802&amp;"-6",Matches!$J$2:$J$201,0))="",INDEX(Matches!$H$2:$H$201,MATCH($A802&amp;"-6",Matches!$J$2:$J$201,0))=""),"",IF(AND($C802&lt;&gt;"",INDEX(Matches!$F$2:$F$201,MATCH($A802&amp;"-6",Matches!$J$2:$J$201,0))&lt;&gt;"",$C802&gt;=INDEX(Matches!$F$2:$F$201,MATCH($A802&amp;"-6",Matches!$J$2:$J$201,0))),"",IF(AND(N802=INDEX(Matches!$G$2:$G$201,MATCH($A802&amp;"-6",Matches!$J$2:$J$201,0)),O802=INDEX(Matches!$H$2:$H$201,MATCH($A802&amp;"-6",Matches!$J$2:$J$201,0))),5,IF(SIGN(N802-O802)&lt;&gt;SIGN(INDEX(Matches!$G$2:$G$201,MATCH($A802&amp;"-6",Matches!$J$2:$J$201,0))-INDEX(Matches!$H$2:$H$201,MATCH($A802&amp;"-6",Matches!$J$2:$J$201,0))),0,IF(N802-O802=INDEX(Matches!$G$2:$G$201,MATCH($A802&amp;"-6",Matches!$J$2:$J$201,0))-INDEX(Matches!$H$2:$H$201,MATCH($A802&amp;"-6",Matches!$J$2:$J$201,0)),3,2))))),""))</f>
        <v/>
      </c>
      <c r="AD802" s="12" t="str">
        <f aca="false">IF(OR($B802="",P802="",Q802=""),"",IFERROR(IF(OR(INDEX(Matches!$I$2:$I$201,MATCH($A802&amp;"-7",Matches!$J$2:$J$201,0))="Void",INDEX(Matches!$G$2:$G$201,MATCH($A802&amp;"-7",Matches!$J$2:$J$201,0))="",INDEX(Matches!$H$2:$H$201,MATCH($A802&amp;"-7",Matches!$J$2:$J$201,0))=""),"",IF(AND($C802&lt;&gt;"",INDEX(Matches!$F$2:$F$201,MATCH($A802&amp;"-7",Matches!$J$2:$J$201,0))&lt;&gt;"",$C802&gt;=INDEX(Matches!$F$2:$F$201,MATCH($A802&amp;"-7",Matches!$J$2:$J$201,0))),"",IF(AND(P802=INDEX(Matches!$G$2:$G$201,MATCH($A802&amp;"-7",Matches!$J$2:$J$201,0)),Q802=INDEX(Matches!$H$2:$H$201,MATCH($A802&amp;"-7",Matches!$J$2:$J$201,0))),5,IF(SIGN(P802-Q802)&lt;&gt;SIGN(INDEX(Matches!$G$2:$G$201,MATCH($A802&amp;"-7",Matches!$J$2:$J$201,0))-INDEX(Matches!$H$2:$H$201,MATCH($A802&amp;"-7",Matches!$J$2:$J$201,0))),0,IF(P802-Q802=INDEX(Matches!$G$2:$G$201,MATCH($A802&amp;"-7",Matches!$J$2:$J$201,0))-INDEX(Matches!$H$2:$H$201,MATCH($A802&amp;"-7",Matches!$J$2:$J$201,0)),3,2))))),""))</f>
        <v/>
      </c>
      <c r="AE802" s="12" t="str">
        <f aca="false">IF(OR($B802="",R802="",S802=""),"",IFERROR(IF(OR(INDEX(Matches!$I$2:$I$201,MATCH($A802&amp;"-8",Matches!$J$2:$J$201,0))="Void",INDEX(Matches!$G$2:$G$201,MATCH($A802&amp;"-8",Matches!$J$2:$J$201,0))="",INDEX(Matches!$H$2:$H$201,MATCH($A802&amp;"-8",Matches!$J$2:$J$201,0))=""),"",IF(AND($C802&lt;&gt;"",INDEX(Matches!$F$2:$F$201,MATCH($A802&amp;"-8",Matches!$J$2:$J$201,0))&lt;&gt;"",$C802&gt;=INDEX(Matches!$F$2:$F$201,MATCH($A802&amp;"-8",Matches!$J$2:$J$201,0))),"",IF(AND(R802=INDEX(Matches!$G$2:$G$201,MATCH($A802&amp;"-8",Matches!$J$2:$J$201,0)),S802=INDEX(Matches!$H$2:$H$201,MATCH($A802&amp;"-8",Matches!$J$2:$J$201,0))),5,IF(SIGN(R802-S802)&lt;&gt;SIGN(INDEX(Matches!$G$2:$G$201,MATCH($A802&amp;"-8",Matches!$J$2:$J$201,0))-INDEX(Matches!$H$2:$H$201,MATCH($A802&amp;"-8",Matches!$J$2:$J$201,0))),0,IF(R802-S802=INDEX(Matches!$G$2:$G$201,MATCH($A802&amp;"-8",Matches!$J$2:$J$201,0))-INDEX(Matches!$H$2:$H$201,MATCH($A802&amp;"-8",Matches!$J$2:$J$201,0)),3,2))))),""))</f>
        <v/>
      </c>
      <c r="AF802" s="12" t="str">
        <f aca="false">IF(OR($B802="",T802="",U802=""),"",IFERROR(IF(OR(INDEX(Matches!$I$2:$I$201,MATCH($A802&amp;"-9",Matches!$J$2:$J$201,0))="Void",INDEX(Matches!$G$2:$G$201,MATCH($A802&amp;"-9",Matches!$J$2:$J$201,0))="",INDEX(Matches!$H$2:$H$201,MATCH($A802&amp;"-9",Matches!$J$2:$J$201,0))=""),"",IF(AND($C802&lt;&gt;"",INDEX(Matches!$F$2:$F$201,MATCH($A802&amp;"-9",Matches!$J$2:$J$201,0))&lt;&gt;"",$C802&gt;=INDEX(Matches!$F$2:$F$201,MATCH($A802&amp;"-9",Matches!$J$2:$J$201,0))),"",IF(AND(T802=INDEX(Matches!$G$2:$G$201,MATCH($A802&amp;"-9",Matches!$J$2:$J$201,0)),U802=INDEX(Matches!$H$2:$H$201,MATCH($A802&amp;"-9",Matches!$J$2:$J$201,0))),5,IF(SIGN(T802-U802)&lt;&gt;SIGN(INDEX(Matches!$G$2:$G$201,MATCH($A802&amp;"-9",Matches!$J$2:$J$201,0))-INDEX(Matches!$H$2:$H$201,MATCH($A802&amp;"-9",Matches!$J$2:$J$201,0))),0,IF(T802-U802=INDEX(Matches!$G$2:$G$201,MATCH($A802&amp;"-9",Matches!$J$2:$J$201,0))-INDEX(Matches!$H$2:$H$201,MATCH($A802&amp;"-9",Matches!$J$2:$J$201,0)),3,2))))),""))</f>
        <v/>
      </c>
      <c r="AG802" s="12" t="str">
        <f aca="false">IF(OR($B802="",V802="",W802=""),"",IFERROR(IF(OR(INDEX(Matches!$I$2:$I$201,MATCH($A802&amp;"-10",Matches!$J$2:$J$201,0))="Void",INDEX(Matches!$G$2:$G$201,MATCH($A802&amp;"-10",Matches!$J$2:$J$201,0))="",INDEX(Matches!$H$2:$H$201,MATCH($A802&amp;"-10",Matches!$J$2:$J$201,0))=""),"",IF(AND($C802&lt;&gt;"",INDEX(Matches!$F$2:$F$201,MATCH($A802&amp;"-10",Matches!$J$2:$J$201,0))&lt;&gt;"",$C802&gt;=INDEX(Matches!$F$2:$F$201,MATCH($A802&amp;"-10",Matches!$J$2:$J$201,0))),"",IF(AND(V802=INDEX(Matches!$G$2:$G$201,MATCH($A802&amp;"-10",Matches!$J$2:$J$201,0)),W802=INDEX(Matches!$H$2:$H$201,MATCH($A802&amp;"-10",Matches!$J$2:$J$201,0))),5,IF(SIGN(V802-W802)&lt;&gt;SIGN(INDEX(Matches!$G$2:$G$201,MATCH($A802&amp;"-10",Matches!$J$2:$J$201,0))-INDEX(Matches!$H$2:$H$201,MATCH($A802&amp;"-10",Matches!$J$2:$J$201,0))),0,IF(V802-W802=INDEX(Matches!$G$2:$G$201,MATCH($A802&amp;"-10",Matches!$J$2:$J$201,0))-INDEX(Matches!$H$2:$H$201,MATCH($A802&amp;"-10",Matches!$J$2:$J$201,0)),3,2))))),""))</f>
        <v/>
      </c>
      <c r="AH802" s="13" t="str">
        <f aca="false">IF($B802="","",SUM(X802:AG802))</f>
        <v/>
      </c>
      <c r="AI802" s="12" t="str">
        <f aca="false">IF($B802="","",COUNTIF(X802:AG802,5))</f>
        <v/>
      </c>
      <c r="AJ802" s="12" t="str">
        <f aca="false">IF($B802="","",COUNTIF(X802:AG802,"&gt;=2"))</f>
        <v/>
      </c>
      <c r="AK802" s="12" t="str">
        <f aca="false">IF($B802="","",COUNT(X802:AG802))</f>
        <v/>
      </c>
    </row>
    <row r="803" customFormat="false" ht="15" hidden="false" customHeight="false" outlineLevel="0" collapsed="false">
      <c r="A803" s="7"/>
      <c r="B803" s="7"/>
      <c r="C803" s="11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12" t="str">
        <f aca="false">IF(OR($B803="",D803="",E803=""),"",IFERROR(IF(OR(INDEX(Matches!$I$2:$I$201,MATCH($A803&amp;"-1",Matches!$J$2:$J$201,0))="Void",INDEX(Matches!$G$2:$G$201,MATCH($A803&amp;"-1",Matches!$J$2:$J$201,0))="",INDEX(Matches!$H$2:$H$201,MATCH($A803&amp;"-1",Matches!$J$2:$J$201,0))=""),"",IF(AND($C803&lt;&gt;"",INDEX(Matches!$F$2:$F$201,MATCH($A803&amp;"-1",Matches!$J$2:$J$201,0))&lt;&gt;"",$C803&gt;=INDEX(Matches!$F$2:$F$201,MATCH($A803&amp;"-1",Matches!$J$2:$J$201,0))),"",IF(AND(D803=INDEX(Matches!$G$2:$G$201,MATCH($A803&amp;"-1",Matches!$J$2:$J$201,0)),E803=INDEX(Matches!$H$2:$H$201,MATCH($A803&amp;"-1",Matches!$J$2:$J$201,0))),5,IF(SIGN(D803-E803)&lt;&gt;SIGN(INDEX(Matches!$G$2:$G$201,MATCH($A803&amp;"-1",Matches!$J$2:$J$201,0))-INDEX(Matches!$H$2:$H$201,MATCH($A803&amp;"-1",Matches!$J$2:$J$201,0))),0,IF(D803-E803=INDEX(Matches!$G$2:$G$201,MATCH($A803&amp;"-1",Matches!$J$2:$J$201,0))-INDEX(Matches!$H$2:$H$201,MATCH($A803&amp;"-1",Matches!$J$2:$J$201,0)),3,2))))),""))</f>
        <v/>
      </c>
      <c r="Y803" s="12" t="str">
        <f aca="false">IF(OR($B803="",F803="",G803=""),"",IFERROR(IF(OR(INDEX(Matches!$I$2:$I$201,MATCH($A803&amp;"-2",Matches!$J$2:$J$201,0))="Void",INDEX(Matches!$G$2:$G$201,MATCH($A803&amp;"-2",Matches!$J$2:$J$201,0))="",INDEX(Matches!$H$2:$H$201,MATCH($A803&amp;"-2",Matches!$J$2:$J$201,0))=""),"",IF(AND($C803&lt;&gt;"",INDEX(Matches!$F$2:$F$201,MATCH($A803&amp;"-2",Matches!$J$2:$J$201,0))&lt;&gt;"",$C803&gt;=INDEX(Matches!$F$2:$F$201,MATCH($A803&amp;"-2",Matches!$J$2:$J$201,0))),"",IF(AND(F803=INDEX(Matches!$G$2:$G$201,MATCH($A803&amp;"-2",Matches!$J$2:$J$201,0)),G803=INDEX(Matches!$H$2:$H$201,MATCH($A803&amp;"-2",Matches!$J$2:$J$201,0))),5,IF(SIGN(F803-G803)&lt;&gt;SIGN(INDEX(Matches!$G$2:$G$201,MATCH($A803&amp;"-2",Matches!$J$2:$J$201,0))-INDEX(Matches!$H$2:$H$201,MATCH($A803&amp;"-2",Matches!$J$2:$J$201,0))),0,IF(F803-G803=INDEX(Matches!$G$2:$G$201,MATCH($A803&amp;"-2",Matches!$J$2:$J$201,0))-INDEX(Matches!$H$2:$H$201,MATCH($A803&amp;"-2",Matches!$J$2:$J$201,0)),3,2))))),""))</f>
        <v/>
      </c>
      <c r="Z803" s="12" t="str">
        <f aca="false">IF(OR($B803="",H803="",I803=""),"",IFERROR(IF(OR(INDEX(Matches!$I$2:$I$201,MATCH($A803&amp;"-3",Matches!$J$2:$J$201,0))="Void",INDEX(Matches!$G$2:$G$201,MATCH($A803&amp;"-3",Matches!$J$2:$J$201,0))="",INDEX(Matches!$H$2:$H$201,MATCH($A803&amp;"-3",Matches!$J$2:$J$201,0))=""),"",IF(AND($C803&lt;&gt;"",INDEX(Matches!$F$2:$F$201,MATCH($A803&amp;"-3",Matches!$J$2:$J$201,0))&lt;&gt;"",$C803&gt;=INDEX(Matches!$F$2:$F$201,MATCH($A803&amp;"-3",Matches!$J$2:$J$201,0))),"",IF(AND(H803=INDEX(Matches!$G$2:$G$201,MATCH($A803&amp;"-3",Matches!$J$2:$J$201,0)),I803=INDEX(Matches!$H$2:$H$201,MATCH($A803&amp;"-3",Matches!$J$2:$J$201,0))),5,IF(SIGN(H803-I803)&lt;&gt;SIGN(INDEX(Matches!$G$2:$G$201,MATCH($A803&amp;"-3",Matches!$J$2:$J$201,0))-INDEX(Matches!$H$2:$H$201,MATCH($A803&amp;"-3",Matches!$J$2:$J$201,0))),0,IF(H803-I803=INDEX(Matches!$G$2:$G$201,MATCH($A803&amp;"-3",Matches!$J$2:$J$201,0))-INDEX(Matches!$H$2:$H$201,MATCH($A803&amp;"-3",Matches!$J$2:$J$201,0)),3,2))))),""))</f>
        <v/>
      </c>
      <c r="AA803" s="12" t="str">
        <f aca="false">IF(OR($B803="",J803="",K803=""),"",IFERROR(IF(OR(INDEX(Matches!$I$2:$I$201,MATCH($A803&amp;"-4",Matches!$J$2:$J$201,0))="Void",INDEX(Matches!$G$2:$G$201,MATCH($A803&amp;"-4",Matches!$J$2:$J$201,0))="",INDEX(Matches!$H$2:$H$201,MATCH($A803&amp;"-4",Matches!$J$2:$J$201,0))=""),"",IF(AND($C803&lt;&gt;"",INDEX(Matches!$F$2:$F$201,MATCH($A803&amp;"-4",Matches!$J$2:$J$201,0))&lt;&gt;"",$C803&gt;=INDEX(Matches!$F$2:$F$201,MATCH($A803&amp;"-4",Matches!$J$2:$J$201,0))),"",IF(AND(J803=INDEX(Matches!$G$2:$G$201,MATCH($A803&amp;"-4",Matches!$J$2:$J$201,0)),K803=INDEX(Matches!$H$2:$H$201,MATCH($A803&amp;"-4",Matches!$J$2:$J$201,0))),5,IF(SIGN(J803-K803)&lt;&gt;SIGN(INDEX(Matches!$G$2:$G$201,MATCH($A803&amp;"-4",Matches!$J$2:$J$201,0))-INDEX(Matches!$H$2:$H$201,MATCH($A803&amp;"-4",Matches!$J$2:$J$201,0))),0,IF(J803-K803=INDEX(Matches!$G$2:$G$201,MATCH($A803&amp;"-4",Matches!$J$2:$J$201,0))-INDEX(Matches!$H$2:$H$201,MATCH($A803&amp;"-4",Matches!$J$2:$J$201,0)),3,2))))),""))</f>
        <v/>
      </c>
      <c r="AB803" s="12" t="str">
        <f aca="false">IF(OR($B803="",L803="",M803=""),"",IFERROR(IF(OR(INDEX(Matches!$I$2:$I$201,MATCH($A803&amp;"-5",Matches!$J$2:$J$201,0))="Void",INDEX(Matches!$G$2:$G$201,MATCH($A803&amp;"-5",Matches!$J$2:$J$201,0))="",INDEX(Matches!$H$2:$H$201,MATCH($A803&amp;"-5",Matches!$J$2:$J$201,0))=""),"",IF(AND($C803&lt;&gt;"",INDEX(Matches!$F$2:$F$201,MATCH($A803&amp;"-5",Matches!$J$2:$J$201,0))&lt;&gt;"",$C803&gt;=INDEX(Matches!$F$2:$F$201,MATCH($A803&amp;"-5",Matches!$J$2:$J$201,0))),"",IF(AND(L803=INDEX(Matches!$G$2:$G$201,MATCH($A803&amp;"-5",Matches!$J$2:$J$201,0)),M803=INDEX(Matches!$H$2:$H$201,MATCH($A803&amp;"-5",Matches!$J$2:$J$201,0))),5,IF(SIGN(L803-M803)&lt;&gt;SIGN(INDEX(Matches!$G$2:$G$201,MATCH($A803&amp;"-5",Matches!$J$2:$J$201,0))-INDEX(Matches!$H$2:$H$201,MATCH($A803&amp;"-5",Matches!$J$2:$J$201,0))),0,IF(L803-M803=INDEX(Matches!$G$2:$G$201,MATCH($A803&amp;"-5",Matches!$J$2:$J$201,0))-INDEX(Matches!$H$2:$H$201,MATCH($A803&amp;"-5",Matches!$J$2:$J$201,0)),3,2))))),""))</f>
        <v/>
      </c>
      <c r="AC803" s="12" t="str">
        <f aca="false">IF(OR($B803="",N803="",O803=""),"",IFERROR(IF(OR(INDEX(Matches!$I$2:$I$201,MATCH($A803&amp;"-6",Matches!$J$2:$J$201,0))="Void",INDEX(Matches!$G$2:$G$201,MATCH($A803&amp;"-6",Matches!$J$2:$J$201,0))="",INDEX(Matches!$H$2:$H$201,MATCH($A803&amp;"-6",Matches!$J$2:$J$201,0))=""),"",IF(AND($C803&lt;&gt;"",INDEX(Matches!$F$2:$F$201,MATCH($A803&amp;"-6",Matches!$J$2:$J$201,0))&lt;&gt;"",$C803&gt;=INDEX(Matches!$F$2:$F$201,MATCH($A803&amp;"-6",Matches!$J$2:$J$201,0))),"",IF(AND(N803=INDEX(Matches!$G$2:$G$201,MATCH($A803&amp;"-6",Matches!$J$2:$J$201,0)),O803=INDEX(Matches!$H$2:$H$201,MATCH($A803&amp;"-6",Matches!$J$2:$J$201,0))),5,IF(SIGN(N803-O803)&lt;&gt;SIGN(INDEX(Matches!$G$2:$G$201,MATCH($A803&amp;"-6",Matches!$J$2:$J$201,0))-INDEX(Matches!$H$2:$H$201,MATCH($A803&amp;"-6",Matches!$J$2:$J$201,0))),0,IF(N803-O803=INDEX(Matches!$G$2:$G$201,MATCH($A803&amp;"-6",Matches!$J$2:$J$201,0))-INDEX(Matches!$H$2:$H$201,MATCH($A803&amp;"-6",Matches!$J$2:$J$201,0)),3,2))))),""))</f>
        <v/>
      </c>
      <c r="AD803" s="12" t="str">
        <f aca="false">IF(OR($B803="",P803="",Q803=""),"",IFERROR(IF(OR(INDEX(Matches!$I$2:$I$201,MATCH($A803&amp;"-7",Matches!$J$2:$J$201,0))="Void",INDEX(Matches!$G$2:$G$201,MATCH($A803&amp;"-7",Matches!$J$2:$J$201,0))="",INDEX(Matches!$H$2:$H$201,MATCH($A803&amp;"-7",Matches!$J$2:$J$201,0))=""),"",IF(AND($C803&lt;&gt;"",INDEX(Matches!$F$2:$F$201,MATCH($A803&amp;"-7",Matches!$J$2:$J$201,0))&lt;&gt;"",$C803&gt;=INDEX(Matches!$F$2:$F$201,MATCH($A803&amp;"-7",Matches!$J$2:$J$201,0))),"",IF(AND(P803=INDEX(Matches!$G$2:$G$201,MATCH($A803&amp;"-7",Matches!$J$2:$J$201,0)),Q803=INDEX(Matches!$H$2:$H$201,MATCH($A803&amp;"-7",Matches!$J$2:$J$201,0))),5,IF(SIGN(P803-Q803)&lt;&gt;SIGN(INDEX(Matches!$G$2:$G$201,MATCH($A803&amp;"-7",Matches!$J$2:$J$201,0))-INDEX(Matches!$H$2:$H$201,MATCH($A803&amp;"-7",Matches!$J$2:$J$201,0))),0,IF(P803-Q803=INDEX(Matches!$G$2:$G$201,MATCH($A803&amp;"-7",Matches!$J$2:$J$201,0))-INDEX(Matches!$H$2:$H$201,MATCH($A803&amp;"-7",Matches!$J$2:$J$201,0)),3,2))))),""))</f>
        <v/>
      </c>
      <c r="AE803" s="12" t="str">
        <f aca="false">IF(OR($B803="",R803="",S803=""),"",IFERROR(IF(OR(INDEX(Matches!$I$2:$I$201,MATCH($A803&amp;"-8",Matches!$J$2:$J$201,0))="Void",INDEX(Matches!$G$2:$G$201,MATCH($A803&amp;"-8",Matches!$J$2:$J$201,0))="",INDEX(Matches!$H$2:$H$201,MATCH($A803&amp;"-8",Matches!$J$2:$J$201,0))=""),"",IF(AND($C803&lt;&gt;"",INDEX(Matches!$F$2:$F$201,MATCH($A803&amp;"-8",Matches!$J$2:$J$201,0))&lt;&gt;"",$C803&gt;=INDEX(Matches!$F$2:$F$201,MATCH($A803&amp;"-8",Matches!$J$2:$J$201,0))),"",IF(AND(R803=INDEX(Matches!$G$2:$G$201,MATCH($A803&amp;"-8",Matches!$J$2:$J$201,0)),S803=INDEX(Matches!$H$2:$H$201,MATCH($A803&amp;"-8",Matches!$J$2:$J$201,0))),5,IF(SIGN(R803-S803)&lt;&gt;SIGN(INDEX(Matches!$G$2:$G$201,MATCH($A803&amp;"-8",Matches!$J$2:$J$201,0))-INDEX(Matches!$H$2:$H$201,MATCH($A803&amp;"-8",Matches!$J$2:$J$201,0))),0,IF(R803-S803=INDEX(Matches!$G$2:$G$201,MATCH($A803&amp;"-8",Matches!$J$2:$J$201,0))-INDEX(Matches!$H$2:$H$201,MATCH($A803&amp;"-8",Matches!$J$2:$J$201,0)),3,2))))),""))</f>
        <v/>
      </c>
      <c r="AF803" s="12" t="str">
        <f aca="false">IF(OR($B803="",T803="",U803=""),"",IFERROR(IF(OR(INDEX(Matches!$I$2:$I$201,MATCH($A803&amp;"-9",Matches!$J$2:$J$201,0))="Void",INDEX(Matches!$G$2:$G$201,MATCH($A803&amp;"-9",Matches!$J$2:$J$201,0))="",INDEX(Matches!$H$2:$H$201,MATCH($A803&amp;"-9",Matches!$J$2:$J$201,0))=""),"",IF(AND($C803&lt;&gt;"",INDEX(Matches!$F$2:$F$201,MATCH($A803&amp;"-9",Matches!$J$2:$J$201,0))&lt;&gt;"",$C803&gt;=INDEX(Matches!$F$2:$F$201,MATCH($A803&amp;"-9",Matches!$J$2:$J$201,0))),"",IF(AND(T803=INDEX(Matches!$G$2:$G$201,MATCH($A803&amp;"-9",Matches!$J$2:$J$201,0)),U803=INDEX(Matches!$H$2:$H$201,MATCH($A803&amp;"-9",Matches!$J$2:$J$201,0))),5,IF(SIGN(T803-U803)&lt;&gt;SIGN(INDEX(Matches!$G$2:$G$201,MATCH($A803&amp;"-9",Matches!$J$2:$J$201,0))-INDEX(Matches!$H$2:$H$201,MATCH($A803&amp;"-9",Matches!$J$2:$J$201,0))),0,IF(T803-U803=INDEX(Matches!$G$2:$G$201,MATCH($A803&amp;"-9",Matches!$J$2:$J$201,0))-INDEX(Matches!$H$2:$H$201,MATCH($A803&amp;"-9",Matches!$J$2:$J$201,0)),3,2))))),""))</f>
        <v/>
      </c>
      <c r="AG803" s="12" t="str">
        <f aca="false">IF(OR($B803="",V803="",W803=""),"",IFERROR(IF(OR(INDEX(Matches!$I$2:$I$201,MATCH($A803&amp;"-10",Matches!$J$2:$J$201,0))="Void",INDEX(Matches!$G$2:$G$201,MATCH($A803&amp;"-10",Matches!$J$2:$J$201,0))="",INDEX(Matches!$H$2:$H$201,MATCH($A803&amp;"-10",Matches!$J$2:$J$201,0))=""),"",IF(AND($C803&lt;&gt;"",INDEX(Matches!$F$2:$F$201,MATCH($A803&amp;"-10",Matches!$J$2:$J$201,0))&lt;&gt;"",$C803&gt;=INDEX(Matches!$F$2:$F$201,MATCH($A803&amp;"-10",Matches!$J$2:$J$201,0))),"",IF(AND(V803=INDEX(Matches!$G$2:$G$201,MATCH($A803&amp;"-10",Matches!$J$2:$J$201,0)),W803=INDEX(Matches!$H$2:$H$201,MATCH($A803&amp;"-10",Matches!$J$2:$J$201,0))),5,IF(SIGN(V803-W803)&lt;&gt;SIGN(INDEX(Matches!$G$2:$G$201,MATCH($A803&amp;"-10",Matches!$J$2:$J$201,0))-INDEX(Matches!$H$2:$H$201,MATCH($A803&amp;"-10",Matches!$J$2:$J$201,0))),0,IF(V803-W803=INDEX(Matches!$G$2:$G$201,MATCH($A803&amp;"-10",Matches!$J$2:$J$201,0))-INDEX(Matches!$H$2:$H$201,MATCH($A803&amp;"-10",Matches!$J$2:$J$201,0)),3,2))))),""))</f>
        <v/>
      </c>
      <c r="AH803" s="13" t="str">
        <f aca="false">IF($B803="","",SUM(X803:AG803))</f>
        <v/>
      </c>
      <c r="AI803" s="12" t="str">
        <f aca="false">IF($B803="","",COUNTIF(X803:AG803,5))</f>
        <v/>
      </c>
      <c r="AJ803" s="12" t="str">
        <f aca="false">IF($B803="","",COUNTIF(X803:AG803,"&gt;=2"))</f>
        <v/>
      </c>
      <c r="AK803" s="12" t="str">
        <f aca="false">IF($B803="","",COUNT(X803:AG803))</f>
        <v/>
      </c>
    </row>
    <row r="804" customFormat="false" ht="15" hidden="false" customHeight="false" outlineLevel="0" collapsed="false">
      <c r="A804" s="7"/>
      <c r="B804" s="7"/>
      <c r="C804" s="11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12" t="str">
        <f aca="false">IF(OR($B804="",D804="",E804=""),"",IFERROR(IF(OR(INDEX(Matches!$I$2:$I$201,MATCH($A804&amp;"-1",Matches!$J$2:$J$201,0))="Void",INDEX(Matches!$G$2:$G$201,MATCH($A804&amp;"-1",Matches!$J$2:$J$201,0))="",INDEX(Matches!$H$2:$H$201,MATCH($A804&amp;"-1",Matches!$J$2:$J$201,0))=""),"",IF(AND($C804&lt;&gt;"",INDEX(Matches!$F$2:$F$201,MATCH($A804&amp;"-1",Matches!$J$2:$J$201,0))&lt;&gt;"",$C804&gt;=INDEX(Matches!$F$2:$F$201,MATCH($A804&amp;"-1",Matches!$J$2:$J$201,0))),"",IF(AND(D804=INDEX(Matches!$G$2:$G$201,MATCH($A804&amp;"-1",Matches!$J$2:$J$201,0)),E804=INDEX(Matches!$H$2:$H$201,MATCH($A804&amp;"-1",Matches!$J$2:$J$201,0))),5,IF(SIGN(D804-E804)&lt;&gt;SIGN(INDEX(Matches!$G$2:$G$201,MATCH($A804&amp;"-1",Matches!$J$2:$J$201,0))-INDEX(Matches!$H$2:$H$201,MATCH($A804&amp;"-1",Matches!$J$2:$J$201,0))),0,IF(D804-E804=INDEX(Matches!$G$2:$G$201,MATCH($A804&amp;"-1",Matches!$J$2:$J$201,0))-INDEX(Matches!$H$2:$H$201,MATCH($A804&amp;"-1",Matches!$J$2:$J$201,0)),3,2))))),""))</f>
        <v/>
      </c>
      <c r="Y804" s="12" t="str">
        <f aca="false">IF(OR($B804="",F804="",G804=""),"",IFERROR(IF(OR(INDEX(Matches!$I$2:$I$201,MATCH($A804&amp;"-2",Matches!$J$2:$J$201,0))="Void",INDEX(Matches!$G$2:$G$201,MATCH($A804&amp;"-2",Matches!$J$2:$J$201,0))="",INDEX(Matches!$H$2:$H$201,MATCH($A804&amp;"-2",Matches!$J$2:$J$201,0))=""),"",IF(AND($C804&lt;&gt;"",INDEX(Matches!$F$2:$F$201,MATCH($A804&amp;"-2",Matches!$J$2:$J$201,0))&lt;&gt;"",$C804&gt;=INDEX(Matches!$F$2:$F$201,MATCH($A804&amp;"-2",Matches!$J$2:$J$201,0))),"",IF(AND(F804=INDEX(Matches!$G$2:$G$201,MATCH($A804&amp;"-2",Matches!$J$2:$J$201,0)),G804=INDEX(Matches!$H$2:$H$201,MATCH($A804&amp;"-2",Matches!$J$2:$J$201,0))),5,IF(SIGN(F804-G804)&lt;&gt;SIGN(INDEX(Matches!$G$2:$G$201,MATCH($A804&amp;"-2",Matches!$J$2:$J$201,0))-INDEX(Matches!$H$2:$H$201,MATCH($A804&amp;"-2",Matches!$J$2:$J$201,0))),0,IF(F804-G804=INDEX(Matches!$G$2:$G$201,MATCH($A804&amp;"-2",Matches!$J$2:$J$201,0))-INDEX(Matches!$H$2:$H$201,MATCH($A804&amp;"-2",Matches!$J$2:$J$201,0)),3,2))))),""))</f>
        <v/>
      </c>
      <c r="Z804" s="12" t="str">
        <f aca="false">IF(OR($B804="",H804="",I804=""),"",IFERROR(IF(OR(INDEX(Matches!$I$2:$I$201,MATCH($A804&amp;"-3",Matches!$J$2:$J$201,0))="Void",INDEX(Matches!$G$2:$G$201,MATCH($A804&amp;"-3",Matches!$J$2:$J$201,0))="",INDEX(Matches!$H$2:$H$201,MATCH($A804&amp;"-3",Matches!$J$2:$J$201,0))=""),"",IF(AND($C804&lt;&gt;"",INDEX(Matches!$F$2:$F$201,MATCH($A804&amp;"-3",Matches!$J$2:$J$201,0))&lt;&gt;"",$C804&gt;=INDEX(Matches!$F$2:$F$201,MATCH($A804&amp;"-3",Matches!$J$2:$J$201,0))),"",IF(AND(H804=INDEX(Matches!$G$2:$G$201,MATCH($A804&amp;"-3",Matches!$J$2:$J$201,0)),I804=INDEX(Matches!$H$2:$H$201,MATCH($A804&amp;"-3",Matches!$J$2:$J$201,0))),5,IF(SIGN(H804-I804)&lt;&gt;SIGN(INDEX(Matches!$G$2:$G$201,MATCH($A804&amp;"-3",Matches!$J$2:$J$201,0))-INDEX(Matches!$H$2:$H$201,MATCH($A804&amp;"-3",Matches!$J$2:$J$201,0))),0,IF(H804-I804=INDEX(Matches!$G$2:$G$201,MATCH($A804&amp;"-3",Matches!$J$2:$J$201,0))-INDEX(Matches!$H$2:$H$201,MATCH($A804&amp;"-3",Matches!$J$2:$J$201,0)),3,2))))),""))</f>
        <v/>
      </c>
      <c r="AA804" s="12" t="str">
        <f aca="false">IF(OR($B804="",J804="",K804=""),"",IFERROR(IF(OR(INDEX(Matches!$I$2:$I$201,MATCH($A804&amp;"-4",Matches!$J$2:$J$201,0))="Void",INDEX(Matches!$G$2:$G$201,MATCH($A804&amp;"-4",Matches!$J$2:$J$201,0))="",INDEX(Matches!$H$2:$H$201,MATCH($A804&amp;"-4",Matches!$J$2:$J$201,0))=""),"",IF(AND($C804&lt;&gt;"",INDEX(Matches!$F$2:$F$201,MATCH($A804&amp;"-4",Matches!$J$2:$J$201,0))&lt;&gt;"",$C804&gt;=INDEX(Matches!$F$2:$F$201,MATCH($A804&amp;"-4",Matches!$J$2:$J$201,0))),"",IF(AND(J804=INDEX(Matches!$G$2:$G$201,MATCH($A804&amp;"-4",Matches!$J$2:$J$201,0)),K804=INDEX(Matches!$H$2:$H$201,MATCH($A804&amp;"-4",Matches!$J$2:$J$201,0))),5,IF(SIGN(J804-K804)&lt;&gt;SIGN(INDEX(Matches!$G$2:$G$201,MATCH($A804&amp;"-4",Matches!$J$2:$J$201,0))-INDEX(Matches!$H$2:$H$201,MATCH($A804&amp;"-4",Matches!$J$2:$J$201,0))),0,IF(J804-K804=INDEX(Matches!$G$2:$G$201,MATCH($A804&amp;"-4",Matches!$J$2:$J$201,0))-INDEX(Matches!$H$2:$H$201,MATCH($A804&amp;"-4",Matches!$J$2:$J$201,0)),3,2))))),""))</f>
        <v/>
      </c>
      <c r="AB804" s="12" t="str">
        <f aca="false">IF(OR($B804="",L804="",M804=""),"",IFERROR(IF(OR(INDEX(Matches!$I$2:$I$201,MATCH($A804&amp;"-5",Matches!$J$2:$J$201,0))="Void",INDEX(Matches!$G$2:$G$201,MATCH($A804&amp;"-5",Matches!$J$2:$J$201,0))="",INDEX(Matches!$H$2:$H$201,MATCH($A804&amp;"-5",Matches!$J$2:$J$201,0))=""),"",IF(AND($C804&lt;&gt;"",INDEX(Matches!$F$2:$F$201,MATCH($A804&amp;"-5",Matches!$J$2:$J$201,0))&lt;&gt;"",$C804&gt;=INDEX(Matches!$F$2:$F$201,MATCH($A804&amp;"-5",Matches!$J$2:$J$201,0))),"",IF(AND(L804=INDEX(Matches!$G$2:$G$201,MATCH($A804&amp;"-5",Matches!$J$2:$J$201,0)),M804=INDEX(Matches!$H$2:$H$201,MATCH($A804&amp;"-5",Matches!$J$2:$J$201,0))),5,IF(SIGN(L804-M804)&lt;&gt;SIGN(INDEX(Matches!$G$2:$G$201,MATCH($A804&amp;"-5",Matches!$J$2:$J$201,0))-INDEX(Matches!$H$2:$H$201,MATCH($A804&amp;"-5",Matches!$J$2:$J$201,0))),0,IF(L804-M804=INDEX(Matches!$G$2:$G$201,MATCH($A804&amp;"-5",Matches!$J$2:$J$201,0))-INDEX(Matches!$H$2:$H$201,MATCH($A804&amp;"-5",Matches!$J$2:$J$201,0)),3,2))))),""))</f>
        <v/>
      </c>
      <c r="AC804" s="12" t="str">
        <f aca="false">IF(OR($B804="",N804="",O804=""),"",IFERROR(IF(OR(INDEX(Matches!$I$2:$I$201,MATCH($A804&amp;"-6",Matches!$J$2:$J$201,0))="Void",INDEX(Matches!$G$2:$G$201,MATCH($A804&amp;"-6",Matches!$J$2:$J$201,0))="",INDEX(Matches!$H$2:$H$201,MATCH($A804&amp;"-6",Matches!$J$2:$J$201,0))=""),"",IF(AND($C804&lt;&gt;"",INDEX(Matches!$F$2:$F$201,MATCH($A804&amp;"-6",Matches!$J$2:$J$201,0))&lt;&gt;"",$C804&gt;=INDEX(Matches!$F$2:$F$201,MATCH($A804&amp;"-6",Matches!$J$2:$J$201,0))),"",IF(AND(N804=INDEX(Matches!$G$2:$G$201,MATCH($A804&amp;"-6",Matches!$J$2:$J$201,0)),O804=INDEX(Matches!$H$2:$H$201,MATCH($A804&amp;"-6",Matches!$J$2:$J$201,0))),5,IF(SIGN(N804-O804)&lt;&gt;SIGN(INDEX(Matches!$G$2:$G$201,MATCH($A804&amp;"-6",Matches!$J$2:$J$201,0))-INDEX(Matches!$H$2:$H$201,MATCH($A804&amp;"-6",Matches!$J$2:$J$201,0))),0,IF(N804-O804=INDEX(Matches!$G$2:$G$201,MATCH($A804&amp;"-6",Matches!$J$2:$J$201,0))-INDEX(Matches!$H$2:$H$201,MATCH($A804&amp;"-6",Matches!$J$2:$J$201,0)),3,2))))),""))</f>
        <v/>
      </c>
      <c r="AD804" s="12" t="str">
        <f aca="false">IF(OR($B804="",P804="",Q804=""),"",IFERROR(IF(OR(INDEX(Matches!$I$2:$I$201,MATCH($A804&amp;"-7",Matches!$J$2:$J$201,0))="Void",INDEX(Matches!$G$2:$G$201,MATCH($A804&amp;"-7",Matches!$J$2:$J$201,0))="",INDEX(Matches!$H$2:$H$201,MATCH($A804&amp;"-7",Matches!$J$2:$J$201,0))=""),"",IF(AND($C804&lt;&gt;"",INDEX(Matches!$F$2:$F$201,MATCH($A804&amp;"-7",Matches!$J$2:$J$201,0))&lt;&gt;"",$C804&gt;=INDEX(Matches!$F$2:$F$201,MATCH($A804&amp;"-7",Matches!$J$2:$J$201,0))),"",IF(AND(P804=INDEX(Matches!$G$2:$G$201,MATCH($A804&amp;"-7",Matches!$J$2:$J$201,0)),Q804=INDEX(Matches!$H$2:$H$201,MATCH($A804&amp;"-7",Matches!$J$2:$J$201,0))),5,IF(SIGN(P804-Q804)&lt;&gt;SIGN(INDEX(Matches!$G$2:$G$201,MATCH($A804&amp;"-7",Matches!$J$2:$J$201,0))-INDEX(Matches!$H$2:$H$201,MATCH($A804&amp;"-7",Matches!$J$2:$J$201,0))),0,IF(P804-Q804=INDEX(Matches!$G$2:$G$201,MATCH($A804&amp;"-7",Matches!$J$2:$J$201,0))-INDEX(Matches!$H$2:$H$201,MATCH($A804&amp;"-7",Matches!$J$2:$J$201,0)),3,2))))),""))</f>
        <v/>
      </c>
      <c r="AE804" s="12" t="str">
        <f aca="false">IF(OR($B804="",R804="",S804=""),"",IFERROR(IF(OR(INDEX(Matches!$I$2:$I$201,MATCH($A804&amp;"-8",Matches!$J$2:$J$201,0))="Void",INDEX(Matches!$G$2:$G$201,MATCH($A804&amp;"-8",Matches!$J$2:$J$201,0))="",INDEX(Matches!$H$2:$H$201,MATCH($A804&amp;"-8",Matches!$J$2:$J$201,0))=""),"",IF(AND($C804&lt;&gt;"",INDEX(Matches!$F$2:$F$201,MATCH($A804&amp;"-8",Matches!$J$2:$J$201,0))&lt;&gt;"",$C804&gt;=INDEX(Matches!$F$2:$F$201,MATCH($A804&amp;"-8",Matches!$J$2:$J$201,0))),"",IF(AND(R804=INDEX(Matches!$G$2:$G$201,MATCH($A804&amp;"-8",Matches!$J$2:$J$201,0)),S804=INDEX(Matches!$H$2:$H$201,MATCH($A804&amp;"-8",Matches!$J$2:$J$201,0))),5,IF(SIGN(R804-S804)&lt;&gt;SIGN(INDEX(Matches!$G$2:$G$201,MATCH($A804&amp;"-8",Matches!$J$2:$J$201,0))-INDEX(Matches!$H$2:$H$201,MATCH($A804&amp;"-8",Matches!$J$2:$J$201,0))),0,IF(R804-S804=INDEX(Matches!$G$2:$G$201,MATCH($A804&amp;"-8",Matches!$J$2:$J$201,0))-INDEX(Matches!$H$2:$H$201,MATCH($A804&amp;"-8",Matches!$J$2:$J$201,0)),3,2))))),""))</f>
        <v/>
      </c>
      <c r="AF804" s="12" t="str">
        <f aca="false">IF(OR($B804="",T804="",U804=""),"",IFERROR(IF(OR(INDEX(Matches!$I$2:$I$201,MATCH($A804&amp;"-9",Matches!$J$2:$J$201,0))="Void",INDEX(Matches!$G$2:$G$201,MATCH($A804&amp;"-9",Matches!$J$2:$J$201,0))="",INDEX(Matches!$H$2:$H$201,MATCH($A804&amp;"-9",Matches!$J$2:$J$201,0))=""),"",IF(AND($C804&lt;&gt;"",INDEX(Matches!$F$2:$F$201,MATCH($A804&amp;"-9",Matches!$J$2:$J$201,0))&lt;&gt;"",$C804&gt;=INDEX(Matches!$F$2:$F$201,MATCH($A804&amp;"-9",Matches!$J$2:$J$201,0))),"",IF(AND(T804=INDEX(Matches!$G$2:$G$201,MATCH($A804&amp;"-9",Matches!$J$2:$J$201,0)),U804=INDEX(Matches!$H$2:$H$201,MATCH($A804&amp;"-9",Matches!$J$2:$J$201,0))),5,IF(SIGN(T804-U804)&lt;&gt;SIGN(INDEX(Matches!$G$2:$G$201,MATCH($A804&amp;"-9",Matches!$J$2:$J$201,0))-INDEX(Matches!$H$2:$H$201,MATCH($A804&amp;"-9",Matches!$J$2:$J$201,0))),0,IF(T804-U804=INDEX(Matches!$G$2:$G$201,MATCH($A804&amp;"-9",Matches!$J$2:$J$201,0))-INDEX(Matches!$H$2:$H$201,MATCH($A804&amp;"-9",Matches!$J$2:$J$201,0)),3,2))))),""))</f>
        <v/>
      </c>
      <c r="AG804" s="12" t="str">
        <f aca="false">IF(OR($B804="",V804="",W804=""),"",IFERROR(IF(OR(INDEX(Matches!$I$2:$I$201,MATCH($A804&amp;"-10",Matches!$J$2:$J$201,0))="Void",INDEX(Matches!$G$2:$G$201,MATCH($A804&amp;"-10",Matches!$J$2:$J$201,0))="",INDEX(Matches!$H$2:$H$201,MATCH($A804&amp;"-10",Matches!$J$2:$J$201,0))=""),"",IF(AND($C804&lt;&gt;"",INDEX(Matches!$F$2:$F$201,MATCH($A804&amp;"-10",Matches!$J$2:$J$201,0))&lt;&gt;"",$C804&gt;=INDEX(Matches!$F$2:$F$201,MATCH($A804&amp;"-10",Matches!$J$2:$J$201,0))),"",IF(AND(V804=INDEX(Matches!$G$2:$G$201,MATCH($A804&amp;"-10",Matches!$J$2:$J$201,0)),W804=INDEX(Matches!$H$2:$H$201,MATCH($A804&amp;"-10",Matches!$J$2:$J$201,0))),5,IF(SIGN(V804-W804)&lt;&gt;SIGN(INDEX(Matches!$G$2:$G$201,MATCH($A804&amp;"-10",Matches!$J$2:$J$201,0))-INDEX(Matches!$H$2:$H$201,MATCH($A804&amp;"-10",Matches!$J$2:$J$201,0))),0,IF(V804-W804=INDEX(Matches!$G$2:$G$201,MATCH($A804&amp;"-10",Matches!$J$2:$J$201,0))-INDEX(Matches!$H$2:$H$201,MATCH($A804&amp;"-10",Matches!$J$2:$J$201,0)),3,2))))),""))</f>
        <v/>
      </c>
      <c r="AH804" s="13" t="str">
        <f aca="false">IF($B804="","",SUM(X804:AG804))</f>
        <v/>
      </c>
      <c r="AI804" s="12" t="str">
        <f aca="false">IF($B804="","",COUNTIF(X804:AG804,5))</f>
        <v/>
      </c>
      <c r="AJ804" s="12" t="str">
        <f aca="false">IF($B804="","",COUNTIF(X804:AG804,"&gt;=2"))</f>
        <v/>
      </c>
      <c r="AK804" s="12" t="str">
        <f aca="false">IF($B804="","",COUNT(X804:AG804))</f>
        <v/>
      </c>
    </row>
    <row r="805" customFormat="false" ht="15" hidden="false" customHeight="false" outlineLevel="0" collapsed="false">
      <c r="A805" s="7"/>
      <c r="B805" s="7"/>
      <c r="C805" s="11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12" t="str">
        <f aca="false">IF(OR($B805="",D805="",E805=""),"",IFERROR(IF(OR(INDEX(Matches!$I$2:$I$201,MATCH($A805&amp;"-1",Matches!$J$2:$J$201,0))="Void",INDEX(Matches!$G$2:$G$201,MATCH($A805&amp;"-1",Matches!$J$2:$J$201,0))="",INDEX(Matches!$H$2:$H$201,MATCH($A805&amp;"-1",Matches!$J$2:$J$201,0))=""),"",IF(AND($C805&lt;&gt;"",INDEX(Matches!$F$2:$F$201,MATCH($A805&amp;"-1",Matches!$J$2:$J$201,0))&lt;&gt;"",$C805&gt;=INDEX(Matches!$F$2:$F$201,MATCH($A805&amp;"-1",Matches!$J$2:$J$201,0))),"",IF(AND(D805=INDEX(Matches!$G$2:$G$201,MATCH($A805&amp;"-1",Matches!$J$2:$J$201,0)),E805=INDEX(Matches!$H$2:$H$201,MATCH($A805&amp;"-1",Matches!$J$2:$J$201,0))),5,IF(SIGN(D805-E805)&lt;&gt;SIGN(INDEX(Matches!$G$2:$G$201,MATCH($A805&amp;"-1",Matches!$J$2:$J$201,0))-INDEX(Matches!$H$2:$H$201,MATCH($A805&amp;"-1",Matches!$J$2:$J$201,0))),0,IF(D805-E805=INDEX(Matches!$G$2:$G$201,MATCH($A805&amp;"-1",Matches!$J$2:$J$201,0))-INDEX(Matches!$H$2:$H$201,MATCH($A805&amp;"-1",Matches!$J$2:$J$201,0)),3,2))))),""))</f>
        <v/>
      </c>
      <c r="Y805" s="12" t="str">
        <f aca="false">IF(OR($B805="",F805="",G805=""),"",IFERROR(IF(OR(INDEX(Matches!$I$2:$I$201,MATCH($A805&amp;"-2",Matches!$J$2:$J$201,0))="Void",INDEX(Matches!$G$2:$G$201,MATCH($A805&amp;"-2",Matches!$J$2:$J$201,0))="",INDEX(Matches!$H$2:$H$201,MATCH($A805&amp;"-2",Matches!$J$2:$J$201,0))=""),"",IF(AND($C805&lt;&gt;"",INDEX(Matches!$F$2:$F$201,MATCH($A805&amp;"-2",Matches!$J$2:$J$201,0))&lt;&gt;"",$C805&gt;=INDEX(Matches!$F$2:$F$201,MATCH($A805&amp;"-2",Matches!$J$2:$J$201,0))),"",IF(AND(F805=INDEX(Matches!$G$2:$G$201,MATCH($A805&amp;"-2",Matches!$J$2:$J$201,0)),G805=INDEX(Matches!$H$2:$H$201,MATCH($A805&amp;"-2",Matches!$J$2:$J$201,0))),5,IF(SIGN(F805-G805)&lt;&gt;SIGN(INDEX(Matches!$G$2:$G$201,MATCH($A805&amp;"-2",Matches!$J$2:$J$201,0))-INDEX(Matches!$H$2:$H$201,MATCH($A805&amp;"-2",Matches!$J$2:$J$201,0))),0,IF(F805-G805=INDEX(Matches!$G$2:$G$201,MATCH($A805&amp;"-2",Matches!$J$2:$J$201,0))-INDEX(Matches!$H$2:$H$201,MATCH($A805&amp;"-2",Matches!$J$2:$J$201,0)),3,2))))),""))</f>
        <v/>
      </c>
      <c r="Z805" s="12" t="str">
        <f aca="false">IF(OR($B805="",H805="",I805=""),"",IFERROR(IF(OR(INDEX(Matches!$I$2:$I$201,MATCH($A805&amp;"-3",Matches!$J$2:$J$201,0))="Void",INDEX(Matches!$G$2:$G$201,MATCH($A805&amp;"-3",Matches!$J$2:$J$201,0))="",INDEX(Matches!$H$2:$H$201,MATCH($A805&amp;"-3",Matches!$J$2:$J$201,0))=""),"",IF(AND($C805&lt;&gt;"",INDEX(Matches!$F$2:$F$201,MATCH($A805&amp;"-3",Matches!$J$2:$J$201,0))&lt;&gt;"",$C805&gt;=INDEX(Matches!$F$2:$F$201,MATCH($A805&amp;"-3",Matches!$J$2:$J$201,0))),"",IF(AND(H805=INDEX(Matches!$G$2:$G$201,MATCH($A805&amp;"-3",Matches!$J$2:$J$201,0)),I805=INDEX(Matches!$H$2:$H$201,MATCH($A805&amp;"-3",Matches!$J$2:$J$201,0))),5,IF(SIGN(H805-I805)&lt;&gt;SIGN(INDEX(Matches!$G$2:$G$201,MATCH($A805&amp;"-3",Matches!$J$2:$J$201,0))-INDEX(Matches!$H$2:$H$201,MATCH($A805&amp;"-3",Matches!$J$2:$J$201,0))),0,IF(H805-I805=INDEX(Matches!$G$2:$G$201,MATCH($A805&amp;"-3",Matches!$J$2:$J$201,0))-INDEX(Matches!$H$2:$H$201,MATCH($A805&amp;"-3",Matches!$J$2:$J$201,0)),3,2))))),""))</f>
        <v/>
      </c>
      <c r="AA805" s="12" t="str">
        <f aca="false">IF(OR($B805="",J805="",K805=""),"",IFERROR(IF(OR(INDEX(Matches!$I$2:$I$201,MATCH($A805&amp;"-4",Matches!$J$2:$J$201,0))="Void",INDEX(Matches!$G$2:$G$201,MATCH($A805&amp;"-4",Matches!$J$2:$J$201,0))="",INDEX(Matches!$H$2:$H$201,MATCH($A805&amp;"-4",Matches!$J$2:$J$201,0))=""),"",IF(AND($C805&lt;&gt;"",INDEX(Matches!$F$2:$F$201,MATCH($A805&amp;"-4",Matches!$J$2:$J$201,0))&lt;&gt;"",$C805&gt;=INDEX(Matches!$F$2:$F$201,MATCH($A805&amp;"-4",Matches!$J$2:$J$201,0))),"",IF(AND(J805=INDEX(Matches!$G$2:$G$201,MATCH($A805&amp;"-4",Matches!$J$2:$J$201,0)),K805=INDEX(Matches!$H$2:$H$201,MATCH($A805&amp;"-4",Matches!$J$2:$J$201,0))),5,IF(SIGN(J805-K805)&lt;&gt;SIGN(INDEX(Matches!$G$2:$G$201,MATCH($A805&amp;"-4",Matches!$J$2:$J$201,0))-INDEX(Matches!$H$2:$H$201,MATCH($A805&amp;"-4",Matches!$J$2:$J$201,0))),0,IF(J805-K805=INDEX(Matches!$G$2:$G$201,MATCH($A805&amp;"-4",Matches!$J$2:$J$201,0))-INDEX(Matches!$H$2:$H$201,MATCH($A805&amp;"-4",Matches!$J$2:$J$201,0)),3,2))))),""))</f>
        <v/>
      </c>
      <c r="AB805" s="12" t="str">
        <f aca="false">IF(OR($B805="",L805="",M805=""),"",IFERROR(IF(OR(INDEX(Matches!$I$2:$I$201,MATCH($A805&amp;"-5",Matches!$J$2:$J$201,0))="Void",INDEX(Matches!$G$2:$G$201,MATCH($A805&amp;"-5",Matches!$J$2:$J$201,0))="",INDEX(Matches!$H$2:$H$201,MATCH($A805&amp;"-5",Matches!$J$2:$J$201,0))=""),"",IF(AND($C805&lt;&gt;"",INDEX(Matches!$F$2:$F$201,MATCH($A805&amp;"-5",Matches!$J$2:$J$201,0))&lt;&gt;"",$C805&gt;=INDEX(Matches!$F$2:$F$201,MATCH($A805&amp;"-5",Matches!$J$2:$J$201,0))),"",IF(AND(L805=INDEX(Matches!$G$2:$G$201,MATCH($A805&amp;"-5",Matches!$J$2:$J$201,0)),M805=INDEX(Matches!$H$2:$H$201,MATCH($A805&amp;"-5",Matches!$J$2:$J$201,0))),5,IF(SIGN(L805-M805)&lt;&gt;SIGN(INDEX(Matches!$G$2:$G$201,MATCH($A805&amp;"-5",Matches!$J$2:$J$201,0))-INDEX(Matches!$H$2:$H$201,MATCH($A805&amp;"-5",Matches!$J$2:$J$201,0))),0,IF(L805-M805=INDEX(Matches!$G$2:$G$201,MATCH($A805&amp;"-5",Matches!$J$2:$J$201,0))-INDEX(Matches!$H$2:$H$201,MATCH($A805&amp;"-5",Matches!$J$2:$J$201,0)),3,2))))),""))</f>
        <v/>
      </c>
      <c r="AC805" s="12" t="str">
        <f aca="false">IF(OR($B805="",N805="",O805=""),"",IFERROR(IF(OR(INDEX(Matches!$I$2:$I$201,MATCH($A805&amp;"-6",Matches!$J$2:$J$201,0))="Void",INDEX(Matches!$G$2:$G$201,MATCH($A805&amp;"-6",Matches!$J$2:$J$201,0))="",INDEX(Matches!$H$2:$H$201,MATCH($A805&amp;"-6",Matches!$J$2:$J$201,0))=""),"",IF(AND($C805&lt;&gt;"",INDEX(Matches!$F$2:$F$201,MATCH($A805&amp;"-6",Matches!$J$2:$J$201,0))&lt;&gt;"",$C805&gt;=INDEX(Matches!$F$2:$F$201,MATCH($A805&amp;"-6",Matches!$J$2:$J$201,0))),"",IF(AND(N805=INDEX(Matches!$G$2:$G$201,MATCH($A805&amp;"-6",Matches!$J$2:$J$201,0)),O805=INDEX(Matches!$H$2:$H$201,MATCH($A805&amp;"-6",Matches!$J$2:$J$201,0))),5,IF(SIGN(N805-O805)&lt;&gt;SIGN(INDEX(Matches!$G$2:$G$201,MATCH($A805&amp;"-6",Matches!$J$2:$J$201,0))-INDEX(Matches!$H$2:$H$201,MATCH($A805&amp;"-6",Matches!$J$2:$J$201,0))),0,IF(N805-O805=INDEX(Matches!$G$2:$G$201,MATCH($A805&amp;"-6",Matches!$J$2:$J$201,0))-INDEX(Matches!$H$2:$H$201,MATCH($A805&amp;"-6",Matches!$J$2:$J$201,0)),3,2))))),""))</f>
        <v/>
      </c>
      <c r="AD805" s="12" t="str">
        <f aca="false">IF(OR($B805="",P805="",Q805=""),"",IFERROR(IF(OR(INDEX(Matches!$I$2:$I$201,MATCH($A805&amp;"-7",Matches!$J$2:$J$201,0))="Void",INDEX(Matches!$G$2:$G$201,MATCH($A805&amp;"-7",Matches!$J$2:$J$201,0))="",INDEX(Matches!$H$2:$H$201,MATCH($A805&amp;"-7",Matches!$J$2:$J$201,0))=""),"",IF(AND($C805&lt;&gt;"",INDEX(Matches!$F$2:$F$201,MATCH($A805&amp;"-7",Matches!$J$2:$J$201,0))&lt;&gt;"",$C805&gt;=INDEX(Matches!$F$2:$F$201,MATCH($A805&amp;"-7",Matches!$J$2:$J$201,0))),"",IF(AND(P805=INDEX(Matches!$G$2:$G$201,MATCH($A805&amp;"-7",Matches!$J$2:$J$201,0)),Q805=INDEX(Matches!$H$2:$H$201,MATCH($A805&amp;"-7",Matches!$J$2:$J$201,0))),5,IF(SIGN(P805-Q805)&lt;&gt;SIGN(INDEX(Matches!$G$2:$G$201,MATCH($A805&amp;"-7",Matches!$J$2:$J$201,0))-INDEX(Matches!$H$2:$H$201,MATCH($A805&amp;"-7",Matches!$J$2:$J$201,0))),0,IF(P805-Q805=INDEX(Matches!$G$2:$G$201,MATCH($A805&amp;"-7",Matches!$J$2:$J$201,0))-INDEX(Matches!$H$2:$H$201,MATCH($A805&amp;"-7",Matches!$J$2:$J$201,0)),3,2))))),""))</f>
        <v/>
      </c>
      <c r="AE805" s="12" t="str">
        <f aca="false">IF(OR($B805="",R805="",S805=""),"",IFERROR(IF(OR(INDEX(Matches!$I$2:$I$201,MATCH($A805&amp;"-8",Matches!$J$2:$J$201,0))="Void",INDEX(Matches!$G$2:$G$201,MATCH($A805&amp;"-8",Matches!$J$2:$J$201,0))="",INDEX(Matches!$H$2:$H$201,MATCH($A805&amp;"-8",Matches!$J$2:$J$201,0))=""),"",IF(AND($C805&lt;&gt;"",INDEX(Matches!$F$2:$F$201,MATCH($A805&amp;"-8",Matches!$J$2:$J$201,0))&lt;&gt;"",$C805&gt;=INDEX(Matches!$F$2:$F$201,MATCH($A805&amp;"-8",Matches!$J$2:$J$201,0))),"",IF(AND(R805=INDEX(Matches!$G$2:$G$201,MATCH($A805&amp;"-8",Matches!$J$2:$J$201,0)),S805=INDEX(Matches!$H$2:$H$201,MATCH($A805&amp;"-8",Matches!$J$2:$J$201,0))),5,IF(SIGN(R805-S805)&lt;&gt;SIGN(INDEX(Matches!$G$2:$G$201,MATCH($A805&amp;"-8",Matches!$J$2:$J$201,0))-INDEX(Matches!$H$2:$H$201,MATCH($A805&amp;"-8",Matches!$J$2:$J$201,0))),0,IF(R805-S805=INDEX(Matches!$G$2:$G$201,MATCH($A805&amp;"-8",Matches!$J$2:$J$201,0))-INDEX(Matches!$H$2:$H$201,MATCH($A805&amp;"-8",Matches!$J$2:$J$201,0)),3,2))))),""))</f>
        <v/>
      </c>
      <c r="AF805" s="12" t="str">
        <f aca="false">IF(OR($B805="",T805="",U805=""),"",IFERROR(IF(OR(INDEX(Matches!$I$2:$I$201,MATCH($A805&amp;"-9",Matches!$J$2:$J$201,0))="Void",INDEX(Matches!$G$2:$G$201,MATCH($A805&amp;"-9",Matches!$J$2:$J$201,0))="",INDEX(Matches!$H$2:$H$201,MATCH($A805&amp;"-9",Matches!$J$2:$J$201,0))=""),"",IF(AND($C805&lt;&gt;"",INDEX(Matches!$F$2:$F$201,MATCH($A805&amp;"-9",Matches!$J$2:$J$201,0))&lt;&gt;"",$C805&gt;=INDEX(Matches!$F$2:$F$201,MATCH($A805&amp;"-9",Matches!$J$2:$J$201,0))),"",IF(AND(T805=INDEX(Matches!$G$2:$G$201,MATCH($A805&amp;"-9",Matches!$J$2:$J$201,0)),U805=INDEX(Matches!$H$2:$H$201,MATCH($A805&amp;"-9",Matches!$J$2:$J$201,0))),5,IF(SIGN(T805-U805)&lt;&gt;SIGN(INDEX(Matches!$G$2:$G$201,MATCH($A805&amp;"-9",Matches!$J$2:$J$201,0))-INDEX(Matches!$H$2:$H$201,MATCH($A805&amp;"-9",Matches!$J$2:$J$201,0))),0,IF(T805-U805=INDEX(Matches!$G$2:$G$201,MATCH($A805&amp;"-9",Matches!$J$2:$J$201,0))-INDEX(Matches!$H$2:$H$201,MATCH($A805&amp;"-9",Matches!$J$2:$J$201,0)),3,2))))),""))</f>
        <v/>
      </c>
      <c r="AG805" s="12" t="str">
        <f aca="false">IF(OR($B805="",V805="",W805=""),"",IFERROR(IF(OR(INDEX(Matches!$I$2:$I$201,MATCH($A805&amp;"-10",Matches!$J$2:$J$201,0))="Void",INDEX(Matches!$G$2:$G$201,MATCH($A805&amp;"-10",Matches!$J$2:$J$201,0))="",INDEX(Matches!$H$2:$H$201,MATCH($A805&amp;"-10",Matches!$J$2:$J$201,0))=""),"",IF(AND($C805&lt;&gt;"",INDEX(Matches!$F$2:$F$201,MATCH($A805&amp;"-10",Matches!$J$2:$J$201,0))&lt;&gt;"",$C805&gt;=INDEX(Matches!$F$2:$F$201,MATCH($A805&amp;"-10",Matches!$J$2:$J$201,0))),"",IF(AND(V805=INDEX(Matches!$G$2:$G$201,MATCH($A805&amp;"-10",Matches!$J$2:$J$201,0)),W805=INDEX(Matches!$H$2:$H$201,MATCH($A805&amp;"-10",Matches!$J$2:$J$201,0))),5,IF(SIGN(V805-W805)&lt;&gt;SIGN(INDEX(Matches!$G$2:$G$201,MATCH($A805&amp;"-10",Matches!$J$2:$J$201,0))-INDEX(Matches!$H$2:$H$201,MATCH($A805&amp;"-10",Matches!$J$2:$J$201,0))),0,IF(V805-W805=INDEX(Matches!$G$2:$G$201,MATCH($A805&amp;"-10",Matches!$J$2:$J$201,0))-INDEX(Matches!$H$2:$H$201,MATCH($A805&amp;"-10",Matches!$J$2:$J$201,0)),3,2))))),""))</f>
        <v/>
      </c>
      <c r="AH805" s="13" t="str">
        <f aca="false">IF($B805="","",SUM(X805:AG805))</f>
        <v/>
      </c>
      <c r="AI805" s="12" t="str">
        <f aca="false">IF($B805="","",COUNTIF(X805:AG805,5))</f>
        <v/>
      </c>
      <c r="AJ805" s="12" t="str">
        <f aca="false">IF($B805="","",COUNTIF(X805:AG805,"&gt;=2"))</f>
        <v/>
      </c>
      <c r="AK805" s="12" t="str">
        <f aca="false">IF($B805="","",COUNT(X805:AG805))</f>
        <v/>
      </c>
    </row>
    <row r="806" customFormat="false" ht="15" hidden="false" customHeight="false" outlineLevel="0" collapsed="false">
      <c r="A806" s="7"/>
      <c r="B806" s="7"/>
      <c r="C806" s="11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12" t="str">
        <f aca="false">IF(OR($B806="",D806="",E806=""),"",IFERROR(IF(OR(INDEX(Matches!$I$2:$I$201,MATCH($A806&amp;"-1",Matches!$J$2:$J$201,0))="Void",INDEX(Matches!$G$2:$G$201,MATCH($A806&amp;"-1",Matches!$J$2:$J$201,0))="",INDEX(Matches!$H$2:$H$201,MATCH($A806&amp;"-1",Matches!$J$2:$J$201,0))=""),"",IF(AND($C806&lt;&gt;"",INDEX(Matches!$F$2:$F$201,MATCH($A806&amp;"-1",Matches!$J$2:$J$201,0))&lt;&gt;"",$C806&gt;=INDEX(Matches!$F$2:$F$201,MATCH($A806&amp;"-1",Matches!$J$2:$J$201,0))),"",IF(AND(D806=INDEX(Matches!$G$2:$G$201,MATCH($A806&amp;"-1",Matches!$J$2:$J$201,0)),E806=INDEX(Matches!$H$2:$H$201,MATCH($A806&amp;"-1",Matches!$J$2:$J$201,0))),5,IF(SIGN(D806-E806)&lt;&gt;SIGN(INDEX(Matches!$G$2:$G$201,MATCH($A806&amp;"-1",Matches!$J$2:$J$201,0))-INDEX(Matches!$H$2:$H$201,MATCH($A806&amp;"-1",Matches!$J$2:$J$201,0))),0,IF(D806-E806=INDEX(Matches!$G$2:$G$201,MATCH($A806&amp;"-1",Matches!$J$2:$J$201,0))-INDEX(Matches!$H$2:$H$201,MATCH($A806&amp;"-1",Matches!$J$2:$J$201,0)),3,2))))),""))</f>
        <v/>
      </c>
      <c r="Y806" s="12" t="str">
        <f aca="false">IF(OR($B806="",F806="",G806=""),"",IFERROR(IF(OR(INDEX(Matches!$I$2:$I$201,MATCH($A806&amp;"-2",Matches!$J$2:$J$201,0))="Void",INDEX(Matches!$G$2:$G$201,MATCH($A806&amp;"-2",Matches!$J$2:$J$201,0))="",INDEX(Matches!$H$2:$H$201,MATCH($A806&amp;"-2",Matches!$J$2:$J$201,0))=""),"",IF(AND($C806&lt;&gt;"",INDEX(Matches!$F$2:$F$201,MATCH($A806&amp;"-2",Matches!$J$2:$J$201,0))&lt;&gt;"",$C806&gt;=INDEX(Matches!$F$2:$F$201,MATCH($A806&amp;"-2",Matches!$J$2:$J$201,0))),"",IF(AND(F806=INDEX(Matches!$G$2:$G$201,MATCH($A806&amp;"-2",Matches!$J$2:$J$201,0)),G806=INDEX(Matches!$H$2:$H$201,MATCH($A806&amp;"-2",Matches!$J$2:$J$201,0))),5,IF(SIGN(F806-G806)&lt;&gt;SIGN(INDEX(Matches!$G$2:$G$201,MATCH($A806&amp;"-2",Matches!$J$2:$J$201,0))-INDEX(Matches!$H$2:$H$201,MATCH($A806&amp;"-2",Matches!$J$2:$J$201,0))),0,IF(F806-G806=INDEX(Matches!$G$2:$G$201,MATCH($A806&amp;"-2",Matches!$J$2:$J$201,0))-INDEX(Matches!$H$2:$H$201,MATCH($A806&amp;"-2",Matches!$J$2:$J$201,0)),3,2))))),""))</f>
        <v/>
      </c>
      <c r="Z806" s="12" t="str">
        <f aca="false">IF(OR($B806="",H806="",I806=""),"",IFERROR(IF(OR(INDEX(Matches!$I$2:$I$201,MATCH($A806&amp;"-3",Matches!$J$2:$J$201,0))="Void",INDEX(Matches!$G$2:$G$201,MATCH($A806&amp;"-3",Matches!$J$2:$J$201,0))="",INDEX(Matches!$H$2:$H$201,MATCH($A806&amp;"-3",Matches!$J$2:$J$201,0))=""),"",IF(AND($C806&lt;&gt;"",INDEX(Matches!$F$2:$F$201,MATCH($A806&amp;"-3",Matches!$J$2:$J$201,0))&lt;&gt;"",$C806&gt;=INDEX(Matches!$F$2:$F$201,MATCH($A806&amp;"-3",Matches!$J$2:$J$201,0))),"",IF(AND(H806=INDEX(Matches!$G$2:$G$201,MATCH($A806&amp;"-3",Matches!$J$2:$J$201,0)),I806=INDEX(Matches!$H$2:$H$201,MATCH($A806&amp;"-3",Matches!$J$2:$J$201,0))),5,IF(SIGN(H806-I806)&lt;&gt;SIGN(INDEX(Matches!$G$2:$G$201,MATCH($A806&amp;"-3",Matches!$J$2:$J$201,0))-INDEX(Matches!$H$2:$H$201,MATCH($A806&amp;"-3",Matches!$J$2:$J$201,0))),0,IF(H806-I806=INDEX(Matches!$G$2:$G$201,MATCH($A806&amp;"-3",Matches!$J$2:$J$201,0))-INDEX(Matches!$H$2:$H$201,MATCH($A806&amp;"-3",Matches!$J$2:$J$201,0)),3,2))))),""))</f>
        <v/>
      </c>
      <c r="AA806" s="12" t="str">
        <f aca="false">IF(OR($B806="",J806="",K806=""),"",IFERROR(IF(OR(INDEX(Matches!$I$2:$I$201,MATCH($A806&amp;"-4",Matches!$J$2:$J$201,0))="Void",INDEX(Matches!$G$2:$G$201,MATCH($A806&amp;"-4",Matches!$J$2:$J$201,0))="",INDEX(Matches!$H$2:$H$201,MATCH($A806&amp;"-4",Matches!$J$2:$J$201,0))=""),"",IF(AND($C806&lt;&gt;"",INDEX(Matches!$F$2:$F$201,MATCH($A806&amp;"-4",Matches!$J$2:$J$201,0))&lt;&gt;"",$C806&gt;=INDEX(Matches!$F$2:$F$201,MATCH($A806&amp;"-4",Matches!$J$2:$J$201,0))),"",IF(AND(J806=INDEX(Matches!$G$2:$G$201,MATCH($A806&amp;"-4",Matches!$J$2:$J$201,0)),K806=INDEX(Matches!$H$2:$H$201,MATCH($A806&amp;"-4",Matches!$J$2:$J$201,0))),5,IF(SIGN(J806-K806)&lt;&gt;SIGN(INDEX(Matches!$G$2:$G$201,MATCH($A806&amp;"-4",Matches!$J$2:$J$201,0))-INDEX(Matches!$H$2:$H$201,MATCH($A806&amp;"-4",Matches!$J$2:$J$201,0))),0,IF(J806-K806=INDEX(Matches!$G$2:$G$201,MATCH($A806&amp;"-4",Matches!$J$2:$J$201,0))-INDEX(Matches!$H$2:$H$201,MATCH($A806&amp;"-4",Matches!$J$2:$J$201,0)),3,2))))),""))</f>
        <v/>
      </c>
      <c r="AB806" s="12" t="str">
        <f aca="false">IF(OR($B806="",L806="",M806=""),"",IFERROR(IF(OR(INDEX(Matches!$I$2:$I$201,MATCH($A806&amp;"-5",Matches!$J$2:$J$201,0))="Void",INDEX(Matches!$G$2:$G$201,MATCH($A806&amp;"-5",Matches!$J$2:$J$201,0))="",INDEX(Matches!$H$2:$H$201,MATCH($A806&amp;"-5",Matches!$J$2:$J$201,0))=""),"",IF(AND($C806&lt;&gt;"",INDEX(Matches!$F$2:$F$201,MATCH($A806&amp;"-5",Matches!$J$2:$J$201,0))&lt;&gt;"",$C806&gt;=INDEX(Matches!$F$2:$F$201,MATCH($A806&amp;"-5",Matches!$J$2:$J$201,0))),"",IF(AND(L806=INDEX(Matches!$G$2:$G$201,MATCH($A806&amp;"-5",Matches!$J$2:$J$201,0)),M806=INDEX(Matches!$H$2:$H$201,MATCH($A806&amp;"-5",Matches!$J$2:$J$201,0))),5,IF(SIGN(L806-M806)&lt;&gt;SIGN(INDEX(Matches!$G$2:$G$201,MATCH($A806&amp;"-5",Matches!$J$2:$J$201,0))-INDEX(Matches!$H$2:$H$201,MATCH($A806&amp;"-5",Matches!$J$2:$J$201,0))),0,IF(L806-M806=INDEX(Matches!$G$2:$G$201,MATCH($A806&amp;"-5",Matches!$J$2:$J$201,0))-INDEX(Matches!$H$2:$H$201,MATCH($A806&amp;"-5",Matches!$J$2:$J$201,0)),3,2))))),""))</f>
        <v/>
      </c>
      <c r="AC806" s="12" t="str">
        <f aca="false">IF(OR($B806="",N806="",O806=""),"",IFERROR(IF(OR(INDEX(Matches!$I$2:$I$201,MATCH($A806&amp;"-6",Matches!$J$2:$J$201,0))="Void",INDEX(Matches!$G$2:$G$201,MATCH($A806&amp;"-6",Matches!$J$2:$J$201,0))="",INDEX(Matches!$H$2:$H$201,MATCH($A806&amp;"-6",Matches!$J$2:$J$201,0))=""),"",IF(AND($C806&lt;&gt;"",INDEX(Matches!$F$2:$F$201,MATCH($A806&amp;"-6",Matches!$J$2:$J$201,0))&lt;&gt;"",$C806&gt;=INDEX(Matches!$F$2:$F$201,MATCH($A806&amp;"-6",Matches!$J$2:$J$201,0))),"",IF(AND(N806=INDEX(Matches!$G$2:$G$201,MATCH($A806&amp;"-6",Matches!$J$2:$J$201,0)),O806=INDEX(Matches!$H$2:$H$201,MATCH($A806&amp;"-6",Matches!$J$2:$J$201,0))),5,IF(SIGN(N806-O806)&lt;&gt;SIGN(INDEX(Matches!$G$2:$G$201,MATCH($A806&amp;"-6",Matches!$J$2:$J$201,0))-INDEX(Matches!$H$2:$H$201,MATCH($A806&amp;"-6",Matches!$J$2:$J$201,0))),0,IF(N806-O806=INDEX(Matches!$G$2:$G$201,MATCH($A806&amp;"-6",Matches!$J$2:$J$201,0))-INDEX(Matches!$H$2:$H$201,MATCH($A806&amp;"-6",Matches!$J$2:$J$201,0)),3,2))))),""))</f>
        <v/>
      </c>
      <c r="AD806" s="12" t="str">
        <f aca="false">IF(OR($B806="",P806="",Q806=""),"",IFERROR(IF(OR(INDEX(Matches!$I$2:$I$201,MATCH($A806&amp;"-7",Matches!$J$2:$J$201,0))="Void",INDEX(Matches!$G$2:$G$201,MATCH($A806&amp;"-7",Matches!$J$2:$J$201,0))="",INDEX(Matches!$H$2:$H$201,MATCH($A806&amp;"-7",Matches!$J$2:$J$201,0))=""),"",IF(AND($C806&lt;&gt;"",INDEX(Matches!$F$2:$F$201,MATCH($A806&amp;"-7",Matches!$J$2:$J$201,0))&lt;&gt;"",$C806&gt;=INDEX(Matches!$F$2:$F$201,MATCH($A806&amp;"-7",Matches!$J$2:$J$201,0))),"",IF(AND(P806=INDEX(Matches!$G$2:$G$201,MATCH($A806&amp;"-7",Matches!$J$2:$J$201,0)),Q806=INDEX(Matches!$H$2:$H$201,MATCH($A806&amp;"-7",Matches!$J$2:$J$201,0))),5,IF(SIGN(P806-Q806)&lt;&gt;SIGN(INDEX(Matches!$G$2:$G$201,MATCH($A806&amp;"-7",Matches!$J$2:$J$201,0))-INDEX(Matches!$H$2:$H$201,MATCH($A806&amp;"-7",Matches!$J$2:$J$201,0))),0,IF(P806-Q806=INDEX(Matches!$G$2:$G$201,MATCH($A806&amp;"-7",Matches!$J$2:$J$201,0))-INDEX(Matches!$H$2:$H$201,MATCH($A806&amp;"-7",Matches!$J$2:$J$201,0)),3,2))))),""))</f>
        <v/>
      </c>
      <c r="AE806" s="12" t="str">
        <f aca="false">IF(OR($B806="",R806="",S806=""),"",IFERROR(IF(OR(INDEX(Matches!$I$2:$I$201,MATCH($A806&amp;"-8",Matches!$J$2:$J$201,0))="Void",INDEX(Matches!$G$2:$G$201,MATCH($A806&amp;"-8",Matches!$J$2:$J$201,0))="",INDEX(Matches!$H$2:$H$201,MATCH($A806&amp;"-8",Matches!$J$2:$J$201,0))=""),"",IF(AND($C806&lt;&gt;"",INDEX(Matches!$F$2:$F$201,MATCH($A806&amp;"-8",Matches!$J$2:$J$201,0))&lt;&gt;"",$C806&gt;=INDEX(Matches!$F$2:$F$201,MATCH($A806&amp;"-8",Matches!$J$2:$J$201,0))),"",IF(AND(R806=INDEX(Matches!$G$2:$G$201,MATCH($A806&amp;"-8",Matches!$J$2:$J$201,0)),S806=INDEX(Matches!$H$2:$H$201,MATCH($A806&amp;"-8",Matches!$J$2:$J$201,0))),5,IF(SIGN(R806-S806)&lt;&gt;SIGN(INDEX(Matches!$G$2:$G$201,MATCH($A806&amp;"-8",Matches!$J$2:$J$201,0))-INDEX(Matches!$H$2:$H$201,MATCH($A806&amp;"-8",Matches!$J$2:$J$201,0))),0,IF(R806-S806=INDEX(Matches!$G$2:$G$201,MATCH($A806&amp;"-8",Matches!$J$2:$J$201,0))-INDEX(Matches!$H$2:$H$201,MATCH($A806&amp;"-8",Matches!$J$2:$J$201,0)),3,2))))),""))</f>
        <v/>
      </c>
      <c r="AF806" s="12" t="str">
        <f aca="false">IF(OR($B806="",T806="",U806=""),"",IFERROR(IF(OR(INDEX(Matches!$I$2:$I$201,MATCH($A806&amp;"-9",Matches!$J$2:$J$201,0))="Void",INDEX(Matches!$G$2:$G$201,MATCH($A806&amp;"-9",Matches!$J$2:$J$201,0))="",INDEX(Matches!$H$2:$H$201,MATCH($A806&amp;"-9",Matches!$J$2:$J$201,0))=""),"",IF(AND($C806&lt;&gt;"",INDEX(Matches!$F$2:$F$201,MATCH($A806&amp;"-9",Matches!$J$2:$J$201,0))&lt;&gt;"",$C806&gt;=INDEX(Matches!$F$2:$F$201,MATCH($A806&amp;"-9",Matches!$J$2:$J$201,0))),"",IF(AND(T806=INDEX(Matches!$G$2:$G$201,MATCH($A806&amp;"-9",Matches!$J$2:$J$201,0)),U806=INDEX(Matches!$H$2:$H$201,MATCH($A806&amp;"-9",Matches!$J$2:$J$201,0))),5,IF(SIGN(T806-U806)&lt;&gt;SIGN(INDEX(Matches!$G$2:$G$201,MATCH($A806&amp;"-9",Matches!$J$2:$J$201,0))-INDEX(Matches!$H$2:$H$201,MATCH($A806&amp;"-9",Matches!$J$2:$J$201,0))),0,IF(T806-U806=INDEX(Matches!$G$2:$G$201,MATCH($A806&amp;"-9",Matches!$J$2:$J$201,0))-INDEX(Matches!$H$2:$H$201,MATCH($A806&amp;"-9",Matches!$J$2:$J$201,0)),3,2))))),""))</f>
        <v/>
      </c>
      <c r="AG806" s="12" t="str">
        <f aca="false">IF(OR($B806="",V806="",W806=""),"",IFERROR(IF(OR(INDEX(Matches!$I$2:$I$201,MATCH($A806&amp;"-10",Matches!$J$2:$J$201,0))="Void",INDEX(Matches!$G$2:$G$201,MATCH($A806&amp;"-10",Matches!$J$2:$J$201,0))="",INDEX(Matches!$H$2:$H$201,MATCH($A806&amp;"-10",Matches!$J$2:$J$201,0))=""),"",IF(AND($C806&lt;&gt;"",INDEX(Matches!$F$2:$F$201,MATCH($A806&amp;"-10",Matches!$J$2:$J$201,0))&lt;&gt;"",$C806&gt;=INDEX(Matches!$F$2:$F$201,MATCH($A806&amp;"-10",Matches!$J$2:$J$201,0))),"",IF(AND(V806=INDEX(Matches!$G$2:$G$201,MATCH($A806&amp;"-10",Matches!$J$2:$J$201,0)),W806=INDEX(Matches!$H$2:$H$201,MATCH($A806&amp;"-10",Matches!$J$2:$J$201,0))),5,IF(SIGN(V806-W806)&lt;&gt;SIGN(INDEX(Matches!$G$2:$G$201,MATCH($A806&amp;"-10",Matches!$J$2:$J$201,0))-INDEX(Matches!$H$2:$H$201,MATCH($A806&amp;"-10",Matches!$J$2:$J$201,0))),0,IF(V806-W806=INDEX(Matches!$G$2:$G$201,MATCH($A806&amp;"-10",Matches!$J$2:$J$201,0))-INDEX(Matches!$H$2:$H$201,MATCH($A806&amp;"-10",Matches!$J$2:$J$201,0)),3,2))))),""))</f>
        <v/>
      </c>
      <c r="AH806" s="13" t="str">
        <f aca="false">IF($B806="","",SUM(X806:AG806))</f>
        <v/>
      </c>
      <c r="AI806" s="12" t="str">
        <f aca="false">IF($B806="","",COUNTIF(X806:AG806,5))</f>
        <v/>
      </c>
      <c r="AJ806" s="12" t="str">
        <f aca="false">IF($B806="","",COUNTIF(X806:AG806,"&gt;=2"))</f>
        <v/>
      </c>
      <c r="AK806" s="12" t="str">
        <f aca="false">IF($B806="","",COUNT(X806:AG806))</f>
        <v/>
      </c>
    </row>
    <row r="807" customFormat="false" ht="15" hidden="false" customHeight="false" outlineLevel="0" collapsed="false">
      <c r="A807" s="7"/>
      <c r="B807" s="7"/>
      <c r="C807" s="11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12" t="str">
        <f aca="false">IF(OR($B807="",D807="",E807=""),"",IFERROR(IF(OR(INDEX(Matches!$I$2:$I$201,MATCH($A807&amp;"-1",Matches!$J$2:$J$201,0))="Void",INDEX(Matches!$G$2:$G$201,MATCH($A807&amp;"-1",Matches!$J$2:$J$201,0))="",INDEX(Matches!$H$2:$H$201,MATCH($A807&amp;"-1",Matches!$J$2:$J$201,0))=""),"",IF(AND($C807&lt;&gt;"",INDEX(Matches!$F$2:$F$201,MATCH($A807&amp;"-1",Matches!$J$2:$J$201,0))&lt;&gt;"",$C807&gt;=INDEX(Matches!$F$2:$F$201,MATCH($A807&amp;"-1",Matches!$J$2:$J$201,0))),"",IF(AND(D807=INDEX(Matches!$G$2:$G$201,MATCH($A807&amp;"-1",Matches!$J$2:$J$201,0)),E807=INDEX(Matches!$H$2:$H$201,MATCH($A807&amp;"-1",Matches!$J$2:$J$201,0))),5,IF(SIGN(D807-E807)&lt;&gt;SIGN(INDEX(Matches!$G$2:$G$201,MATCH($A807&amp;"-1",Matches!$J$2:$J$201,0))-INDEX(Matches!$H$2:$H$201,MATCH($A807&amp;"-1",Matches!$J$2:$J$201,0))),0,IF(D807-E807=INDEX(Matches!$G$2:$G$201,MATCH($A807&amp;"-1",Matches!$J$2:$J$201,0))-INDEX(Matches!$H$2:$H$201,MATCH($A807&amp;"-1",Matches!$J$2:$J$201,0)),3,2))))),""))</f>
        <v/>
      </c>
      <c r="Y807" s="12" t="str">
        <f aca="false">IF(OR($B807="",F807="",G807=""),"",IFERROR(IF(OR(INDEX(Matches!$I$2:$I$201,MATCH($A807&amp;"-2",Matches!$J$2:$J$201,0))="Void",INDEX(Matches!$G$2:$G$201,MATCH($A807&amp;"-2",Matches!$J$2:$J$201,0))="",INDEX(Matches!$H$2:$H$201,MATCH($A807&amp;"-2",Matches!$J$2:$J$201,0))=""),"",IF(AND($C807&lt;&gt;"",INDEX(Matches!$F$2:$F$201,MATCH($A807&amp;"-2",Matches!$J$2:$J$201,0))&lt;&gt;"",$C807&gt;=INDEX(Matches!$F$2:$F$201,MATCH($A807&amp;"-2",Matches!$J$2:$J$201,0))),"",IF(AND(F807=INDEX(Matches!$G$2:$G$201,MATCH($A807&amp;"-2",Matches!$J$2:$J$201,0)),G807=INDEX(Matches!$H$2:$H$201,MATCH($A807&amp;"-2",Matches!$J$2:$J$201,0))),5,IF(SIGN(F807-G807)&lt;&gt;SIGN(INDEX(Matches!$G$2:$G$201,MATCH($A807&amp;"-2",Matches!$J$2:$J$201,0))-INDEX(Matches!$H$2:$H$201,MATCH($A807&amp;"-2",Matches!$J$2:$J$201,0))),0,IF(F807-G807=INDEX(Matches!$G$2:$G$201,MATCH($A807&amp;"-2",Matches!$J$2:$J$201,0))-INDEX(Matches!$H$2:$H$201,MATCH($A807&amp;"-2",Matches!$J$2:$J$201,0)),3,2))))),""))</f>
        <v/>
      </c>
      <c r="Z807" s="12" t="str">
        <f aca="false">IF(OR($B807="",H807="",I807=""),"",IFERROR(IF(OR(INDEX(Matches!$I$2:$I$201,MATCH($A807&amp;"-3",Matches!$J$2:$J$201,0))="Void",INDEX(Matches!$G$2:$G$201,MATCH($A807&amp;"-3",Matches!$J$2:$J$201,0))="",INDEX(Matches!$H$2:$H$201,MATCH($A807&amp;"-3",Matches!$J$2:$J$201,0))=""),"",IF(AND($C807&lt;&gt;"",INDEX(Matches!$F$2:$F$201,MATCH($A807&amp;"-3",Matches!$J$2:$J$201,0))&lt;&gt;"",$C807&gt;=INDEX(Matches!$F$2:$F$201,MATCH($A807&amp;"-3",Matches!$J$2:$J$201,0))),"",IF(AND(H807=INDEX(Matches!$G$2:$G$201,MATCH($A807&amp;"-3",Matches!$J$2:$J$201,0)),I807=INDEX(Matches!$H$2:$H$201,MATCH($A807&amp;"-3",Matches!$J$2:$J$201,0))),5,IF(SIGN(H807-I807)&lt;&gt;SIGN(INDEX(Matches!$G$2:$G$201,MATCH($A807&amp;"-3",Matches!$J$2:$J$201,0))-INDEX(Matches!$H$2:$H$201,MATCH($A807&amp;"-3",Matches!$J$2:$J$201,0))),0,IF(H807-I807=INDEX(Matches!$G$2:$G$201,MATCH($A807&amp;"-3",Matches!$J$2:$J$201,0))-INDEX(Matches!$H$2:$H$201,MATCH($A807&amp;"-3",Matches!$J$2:$J$201,0)),3,2))))),""))</f>
        <v/>
      </c>
      <c r="AA807" s="12" t="str">
        <f aca="false">IF(OR($B807="",J807="",K807=""),"",IFERROR(IF(OR(INDEX(Matches!$I$2:$I$201,MATCH($A807&amp;"-4",Matches!$J$2:$J$201,0))="Void",INDEX(Matches!$G$2:$G$201,MATCH($A807&amp;"-4",Matches!$J$2:$J$201,0))="",INDEX(Matches!$H$2:$H$201,MATCH($A807&amp;"-4",Matches!$J$2:$J$201,0))=""),"",IF(AND($C807&lt;&gt;"",INDEX(Matches!$F$2:$F$201,MATCH($A807&amp;"-4",Matches!$J$2:$J$201,0))&lt;&gt;"",$C807&gt;=INDEX(Matches!$F$2:$F$201,MATCH($A807&amp;"-4",Matches!$J$2:$J$201,0))),"",IF(AND(J807=INDEX(Matches!$G$2:$G$201,MATCH($A807&amp;"-4",Matches!$J$2:$J$201,0)),K807=INDEX(Matches!$H$2:$H$201,MATCH($A807&amp;"-4",Matches!$J$2:$J$201,0))),5,IF(SIGN(J807-K807)&lt;&gt;SIGN(INDEX(Matches!$G$2:$G$201,MATCH($A807&amp;"-4",Matches!$J$2:$J$201,0))-INDEX(Matches!$H$2:$H$201,MATCH($A807&amp;"-4",Matches!$J$2:$J$201,0))),0,IF(J807-K807=INDEX(Matches!$G$2:$G$201,MATCH($A807&amp;"-4",Matches!$J$2:$J$201,0))-INDEX(Matches!$H$2:$H$201,MATCH($A807&amp;"-4",Matches!$J$2:$J$201,0)),3,2))))),""))</f>
        <v/>
      </c>
      <c r="AB807" s="12" t="str">
        <f aca="false">IF(OR($B807="",L807="",M807=""),"",IFERROR(IF(OR(INDEX(Matches!$I$2:$I$201,MATCH($A807&amp;"-5",Matches!$J$2:$J$201,0))="Void",INDEX(Matches!$G$2:$G$201,MATCH($A807&amp;"-5",Matches!$J$2:$J$201,0))="",INDEX(Matches!$H$2:$H$201,MATCH($A807&amp;"-5",Matches!$J$2:$J$201,0))=""),"",IF(AND($C807&lt;&gt;"",INDEX(Matches!$F$2:$F$201,MATCH($A807&amp;"-5",Matches!$J$2:$J$201,0))&lt;&gt;"",$C807&gt;=INDEX(Matches!$F$2:$F$201,MATCH($A807&amp;"-5",Matches!$J$2:$J$201,0))),"",IF(AND(L807=INDEX(Matches!$G$2:$G$201,MATCH($A807&amp;"-5",Matches!$J$2:$J$201,0)),M807=INDEX(Matches!$H$2:$H$201,MATCH($A807&amp;"-5",Matches!$J$2:$J$201,0))),5,IF(SIGN(L807-M807)&lt;&gt;SIGN(INDEX(Matches!$G$2:$G$201,MATCH($A807&amp;"-5",Matches!$J$2:$J$201,0))-INDEX(Matches!$H$2:$H$201,MATCH($A807&amp;"-5",Matches!$J$2:$J$201,0))),0,IF(L807-M807=INDEX(Matches!$G$2:$G$201,MATCH($A807&amp;"-5",Matches!$J$2:$J$201,0))-INDEX(Matches!$H$2:$H$201,MATCH($A807&amp;"-5",Matches!$J$2:$J$201,0)),3,2))))),""))</f>
        <v/>
      </c>
      <c r="AC807" s="12" t="str">
        <f aca="false">IF(OR($B807="",N807="",O807=""),"",IFERROR(IF(OR(INDEX(Matches!$I$2:$I$201,MATCH($A807&amp;"-6",Matches!$J$2:$J$201,0))="Void",INDEX(Matches!$G$2:$G$201,MATCH($A807&amp;"-6",Matches!$J$2:$J$201,0))="",INDEX(Matches!$H$2:$H$201,MATCH($A807&amp;"-6",Matches!$J$2:$J$201,0))=""),"",IF(AND($C807&lt;&gt;"",INDEX(Matches!$F$2:$F$201,MATCH($A807&amp;"-6",Matches!$J$2:$J$201,0))&lt;&gt;"",$C807&gt;=INDEX(Matches!$F$2:$F$201,MATCH($A807&amp;"-6",Matches!$J$2:$J$201,0))),"",IF(AND(N807=INDEX(Matches!$G$2:$G$201,MATCH($A807&amp;"-6",Matches!$J$2:$J$201,0)),O807=INDEX(Matches!$H$2:$H$201,MATCH($A807&amp;"-6",Matches!$J$2:$J$201,0))),5,IF(SIGN(N807-O807)&lt;&gt;SIGN(INDEX(Matches!$G$2:$G$201,MATCH($A807&amp;"-6",Matches!$J$2:$J$201,0))-INDEX(Matches!$H$2:$H$201,MATCH($A807&amp;"-6",Matches!$J$2:$J$201,0))),0,IF(N807-O807=INDEX(Matches!$G$2:$G$201,MATCH($A807&amp;"-6",Matches!$J$2:$J$201,0))-INDEX(Matches!$H$2:$H$201,MATCH($A807&amp;"-6",Matches!$J$2:$J$201,0)),3,2))))),""))</f>
        <v/>
      </c>
      <c r="AD807" s="12" t="str">
        <f aca="false">IF(OR($B807="",P807="",Q807=""),"",IFERROR(IF(OR(INDEX(Matches!$I$2:$I$201,MATCH($A807&amp;"-7",Matches!$J$2:$J$201,0))="Void",INDEX(Matches!$G$2:$G$201,MATCH($A807&amp;"-7",Matches!$J$2:$J$201,0))="",INDEX(Matches!$H$2:$H$201,MATCH($A807&amp;"-7",Matches!$J$2:$J$201,0))=""),"",IF(AND($C807&lt;&gt;"",INDEX(Matches!$F$2:$F$201,MATCH($A807&amp;"-7",Matches!$J$2:$J$201,0))&lt;&gt;"",$C807&gt;=INDEX(Matches!$F$2:$F$201,MATCH($A807&amp;"-7",Matches!$J$2:$J$201,0))),"",IF(AND(P807=INDEX(Matches!$G$2:$G$201,MATCH($A807&amp;"-7",Matches!$J$2:$J$201,0)),Q807=INDEX(Matches!$H$2:$H$201,MATCH($A807&amp;"-7",Matches!$J$2:$J$201,0))),5,IF(SIGN(P807-Q807)&lt;&gt;SIGN(INDEX(Matches!$G$2:$G$201,MATCH($A807&amp;"-7",Matches!$J$2:$J$201,0))-INDEX(Matches!$H$2:$H$201,MATCH($A807&amp;"-7",Matches!$J$2:$J$201,0))),0,IF(P807-Q807=INDEX(Matches!$G$2:$G$201,MATCH($A807&amp;"-7",Matches!$J$2:$J$201,0))-INDEX(Matches!$H$2:$H$201,MATCH($A807&amp;"-7",Matches!$J$2:$J$201,0)),3,2))))),""))</f>
        <v/>
      </c>
      <c r="AE807" s="12" t="str">
        <f aca="false">IF(OR($B807="",R807="",S807=""),"",IFERROR(IF(OR(INDEX(Matches!$I$2:$I$201,MATCH($A807&amp;"-8",Matches!$J$2:$J$201,0))="Void",INDEX(Matches!$G$2:$G$201,MATCH($A807&amp;"-8",Matches!$J$2:$J$201,0))="",INDEX(Matches!$H$2:$H$201,MATCH($A807&amp;"-8",Matches!$J$2:$J$201,0))=""),"",IF(AND($C807&lt;&gt;"",INDEX(Matches!$F$2:$F$201,MATCH($A807&amp;"-8",Matches!$J$2:$J$201,0))&lt;&gt;"",$C807&gt;=INDEX(Matches!$F$2:$F$201,MATCH($A807&amp;"-8",Matches!$J$2:$J$201,0))),"",IF(AND(R807=INDEX(Matches!$G$2:$G$201,MATCH($A807&amp;"-8",Matches!$J$2:$J$201,0)),S807=INDEX(Matches!$H$2:$H$201,MATCH($A807&amp;"-8",Matches!$J$2:$J$201,0))),5,IF(SIGN(R807-S807)&lt;&gt;SIGN(INDEX(Matches!$G$2:$G$201,MATCH($A807&amp;"-8",Matches!$J$2:$J$201,0))-INDEX(Matches!$H$2:$H$201,MATCH($A807&amp;"-8",Matches!$J$2:$J$201,0))),0,IF(R807-S807=INDEX(Matches!$G$2:$G$201,MATCH($A807&amp;"-8",Matches!$J$2:$J$201,0))-INDEX(Matches!$H$2:$H$201,MATCH($A807&amp;"-8",Matches!$J$2:$J$201,0)),3,2))))),""))</f>
        <v/>
      </c>
      <c r="AF807" s="12" t="str">
        <f aca="false">IF(OR($B807="",T807="",U807=""),"",IFERROR(IF(OR(INDEX(Matches!$I$2:$I$201,MATCH($A807&amp;"-9",Matches!$J$2:$J$201,0))="Void",INDEX(Matches!$G$2:$G$201,MATCH($A807&amp;"-9",Matches!$J$2:$J$201,0))="",INDEX(Matches!$H$2:$H$201,MATCH($A807&amp;"-9",Matches!$J$2:$J$201,0))=""),"",IF(AND($C807&lt;&gt;"",INDEX(Matches!$F$2:$F$201,MATCH($A807&amp;"-9",Matches!$J$2:$J$201,0))&lt;&gt;"",$C807&gt;=INDEX(Matches!$F$2:$F$201,MATCH($A807&amp;"-9",Matches!$J$2:$J$201,0))),"",IF(AND(T807=INDEX(Matches!$G$2:$G$201,MATCH($A807&amp;"-9",Matches!$J$2:$J$201,0)),U807=INDEX(Matches!$H$2:$H$201,MATCH($A807&amp;"-9",Matches!$J$2:$J$201,0))),5,IF(SIGN(T807-U807)&lt;&gt;SIGN(INDEX(Matches!$G$2:$G$201,MATCH($A807&amp;"-9",Matches!$J$2:$J$201,0))-INDEX(Matches!$H$2:$H$201,MATCH($A807&amp;"-9",Matches!$J$2:$J$201,0))),0,IF(T807-U807=INDEX(Matches!$G$2:$G$201,MATCH($A807&amp;"-9",Matches!$J$2:$J$201,0))-INDEX(Matches!$H$2:$H$201,MATCH($A807&amp;"-9",Matches!$J$2:$J$201,0)),3,2))))),""))</f>
        <v/>
      </c>
      <c r="AG807" s="12" t="str">
        <f aca="false">IF(OR($B807="",V807="",W807=""),"",IFERROR(IF(OR(INDEX(Matches!$I$2:$I$201,MATCH($A807&amp;"-10",Matches!$J$2:$J$201,0))="Void",INDEX(Matches!$G$2:$G$201,MATCH($A807&amp;"-10",Matches!$J$2:$J$201,0))="",INDEX(Matches!$H$2:$H$201,MATCH($A807&amp;"-10",Matches!$J$2:$J$201,0))=""),"",IF(AND($C807&lt;&gt;"",INDEX(Matches!$F$2:$F$201,MATCH($A807&amp;"-10",Matches!$J$2:$J$201,0))&lt;&gt;"",$C807&gt;=INDEX(Matches!$F$2:$F$201,MATCH($A807&amp;"-10",Matches!$J$2:$J$201,0))),"",IF(AND(V807=INDEX(Matches!$G$2:$G$201,MATCH($A807&amp;"-10",Matches!$J$2:$J$201,0)),W807=INDEX(Matches!$H$2:$H$201,MATCH($A807&amp;"-10",Matches!$J$2:$J$201,0))),5,IF(SIGN(V807-W807)&lt;&gt;SIGN(INDEX(Matches!$G$2:$G$201,MATCH($A807&amp;"-10",Matches!$J$2:$J$201,0))-INDEX(Matches!$H$2:$H$201,MATCH($A807&amp;"-10",Matches!$J$2:$J$201,0))),0,IF(V807-W807=INDEX(Matches!$G$2:$G$201,MATCH($A807&amp;"-10",Matches!$J$2:$J$201,0))-INDEX(Matches!$H$2:$H$201,MATCH($A807&amp;"-10",Matches!$J$2:$J$201,0)),3,2))))),""))</f>
        <v/>
      </c>
      <c r="AH807" s="13" t="str">
        <f aca="false">IF($B807="","",SUM(X807:AG807))</f>
        <v/>
      </c>
      <c r="AI807" s="12" t="str">
        <f aca="false">IF($B807="","",COUNTIF(X807:AG807,5))</f>
        <v/>
      </c>
      <c r="AJ807" s="12" t="str">
        <f aca="false">IF($B807="","",COUNTIF(X807:AG807,"&gt;=2"))</f>
        <v/>
      </c>
      <c r="AK807" s="12" t="str">
        <f aca="false">IF($B807="","",COUNT(X807:AG807))</f>
        <v/>
      </c>
    </row>
    <row r="808" customFormat="false" ht="15" hidden="false" customHeight="false" outlineLevel="0" collapsed="false">
      <c r="A808" s="7"/>
      <c r="B808" s="7"/>
      <c r="C808" s="11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12" t="str">
        <f aca="false">IF(OR($B808="",D808="",E808=""),"",IFERROR(IF(OR(INDEX(Matches!$I$2:$I$201,MATCH($A808&amp;"-1",Matches!$J$2:$J$201,0))="Void",INDEX(Matches!$G$2:$G$201,MATCH($A808&amp;"-1",Matches!$J$2:$J$201,0))="",INDEX(Matches!$H$2:$H$201,MATCH($A808&amp;"-1",Matches!$J$2:$J$201,0))=""),"",IF(AND($C808&lt;&gt;"",INDEX(Matches!$F$2:$F$201,MATCH($A808&amp;"-1",Matches!$J$2:$J$201,0))&lt;&gt;"",$C808&gt;=INDEX(Matches!$F$2:$F$201,MATCH($A808&amp;"-1",Matches!$J$2:$J$201,0))),"",IF(AND(D808=INDEX(Matches!$G$2:$G$201,MATCH($A808&amp;"-1",Matches!$J$2:$J$201,0)),E808=INDEX(Matches!$H$2:$H$201,MATCH($A808&amp;"-1",Matches!$J$2:$J$201,0))),5,IF(SIGN(D808-E808)&lt;&gt;SIGN(INDEX(Matches!$G$2:$G$201,MATCH($A808&amp;"-1",Matches!$J$2:$J$201,0))-INDEX(Matches!$H$2:$H$201,MATCH($A808&amp;"-1",Matches!$J$2:$J$201,0))),0,IF(D808-E808=INDEX(Matches!$G$2:$G$201,MATCH($A808&amp;"-1",Matches!$J$2:$J$201,0))-INDEX(Matches!$H$2:$H$201,MATCH($A808&amp;"-1",Matches!$J$2:$J$201,0)),3,2))))),""))</f>
        <v/>
      </c>
      <c r="Y808" s="12" t="str">
        <f aca="false">IF(OR($B808="",F808="",G808=""),"",IFERROR(IF(OR(INDEX(Matches!$I$2:$I$201,MATCH($A808&amp;"-2",Matches!$J$2:$J$201,0))="Void",INDEX(Matches!$G$2:$G$201,MATCH($A808&amp;"-2",Matches!$J$2:$J$201,0))="",INDEX(Matches!$H$2:$H$201,MATCH($A808&amp;"-2",Matches!$J$2:$J$201,0))=""),"",IF(AND($C808&lt;&gt;"",INDEX(Matches!$F$2:$F$201,MATCH($A808&amp;"-2",Matches!$J$2:$J$201,0))&lt;&gt;"",$C808&gt;=INDEX(Matches!$F$2:$F$201,MATCH($A808&amp;"-2",Matches!$J$2:$J$201,0))),"",IF(AND(F808=INDEX(Matches!$G$2:$G$201,MATCH($A808&amp;"-2",Matches!$J$2:$J$201,0)),G808=INDEX(Matches!$H$2:$H$201,MATCH($A808&amp;"-2",Matches!$J$2:$J$201,0))),5,IF(SIGN(F808-G808)&lt;&gt;SIGN(INDEX(Matches!$G$2:$G$201,MATCH($A808&amp;"-2",Matches!$J$2:$J$201,0))-INDEX(Matches!$H$2:$H$201,MATCH($A808&amp;"-2",Matches!$J$2:$J$201,0))),0,IF(F808-G808=INDEX(Matches!$G$2:$G$201,MATCH($A808&amp;"-2",Matches!$J$2:$J$201,0))-INDEX(Matches!$H$2:$H$201,MATCH($A808&amp;"-2",Matches!$J$2:$J$201,0)),3,2))))),""))</f>
        <v/>
      </c>
      <c r="Z808" s="12" t="str">
        <f aca="false">IF(OR($B808="",H808="",I808=""),"",IFERROR(IF(OR(INDEX(Matches!$I$2:$I$201,MATCH($A808&amp;"-3",Matches!$J$2:$J$201,0))="Void",INDEX(Matches!$G$2:$G$201,MATCH($A808&amp;"-3",Matches!$J$2:$J$201,0))="",INDEX(Matches!$H$2:$H$201,MATCH($A808&amp;"-3",Matches!$J$2:$J$201,0))=""),"",IF(AND($C808&lt;&gt;"",INDEX(Matches!$F$2:$F$201,MATCH($A808&amp;"-3",Matches!$J$2:$J$201,0))&lt;&gt;"",$C808&gt;=INDEX(Matches!$F$2:$F$201,MATCH($A808&amp;"-3",Matches!$J$2:$J$201,0))),"",IF(AND(H808=INDEX(Matches!$G$2:$G$201,MATCH($A808&amp;"-3",Matches!$J$2:$J$201,0)),I808=INDEX(Matches!$H$2:$H$201,MATCH($A808&amp;"-3",Matches!$J$2:$J$201,0))),5,IF(SIGN(H808-I808)&lt;&gt;SIGN(INDEX(Matches!$G$2:$G$201,MATCH($A808&amp;"-3",Matches!$J$2:$J$201,0))-INDEX(Matches!$H$2:$H$201,MATCH($A808&amp;"-3",Matches!$J$2:$J$201,0))),0,IF(H808-I808=INDEX(Matches!$G$2:$G$201,MATCH($A808&amp;"-3",Matches!$J$2:$J$201,0))-INDEX(Matches!$H$2:$H$201,MATCH($A808&amp;"-3",Matches!$J$2:$J$201,0)),3,2))))),""))</f>
        <v/>
      </c>
      <c r="AA808" s="12" t="str">
        <f aca="false">IF(OR($B808="",J808="",K808=""),"",IFERROR(IF(OR(INDEX(Matches!$I$2:$I$201,MATCH($A808&amp;"-4",Matches!$J$2:$J$201,0))="Void",INDEX(Matches!$G$2:$G$201,MATCH($A808&amp;"-4",Matches!$J$2:$J$201,0))="",INDEX(Matches!$H$2:$H$201,MATCH($A808&amp;"-4",Matches!$J$2:$J$201,0))=""),"",IF(AND($C808&lt;&gt;"",INDEX(Matches!$F$2:$F$201,MATCH($A808&amp;"-4",Matches!$J$2:$J$201,0))&lt;&gt;"",$C808&gt;=INDEX(Matches!$F$2:$F$201,MATCH($A808&amp;"-4",Matches!$J$2:$J$201,0))),"",IF(AND(J808=INDEX(Matches!$G$2:$G$201,MATCH($A808&amp;"-4",Matches!$J$2:$J$201,0)),K808=INDEX(Matches!$H$2:$H$201,MATCH($A808&amp;"-4",Matches!$J$2:$J$201,0))),5,IF(SIGN(J808-K808)&lt;&gt;SIGN(INDEX(Matches!$G$2:$G$201,MATCH($A808&amp;"-4",Matches!$J$2:$J$201,0))-INDEX(Matches!$H$2:$H$201,MATCH($A808&amp;"-4",Matches!$J$2:$J$201,0))),0,IF(J808-K808=INDEX(Matches!$G$2:$G$201,MATCH($A808&amp;"-4",Matches!$J$2:$J$201,0))-INDEX(Matches!$H$2:$H$201,MATCH($A808&amp;"-4",Matches!$J$2:$J$201,0)),3,2))))),""))</f>
        <v/>
      </c>
      <c r="AB808" s="12" t="str">
        <f aca="false">IF(OR($B808="",L808="",M808=""),"",IFERROR(IF(OR(INDEX(Matches!$I$2:$I$201,MATCH($A808&amp;"-5",Matches!$J$2:$J$201,0))="Void",INDEX(Matches!$G$2:$G$201,MATCH($A808&amp;"-5",Matches!$J$2:$J$201,0))="",INDEX(Matches!$H$2:$H$201,MATCH($A808&amp;"-5",Matches!$J$2:$J$201,0))=""),"",IF(AND($C808&lt;&gt;"",INDEX(Matches!$F$2:$F$201,MATCH($A808&amp;"-5",Matches!$J$2:$J$201,0))&lt;&gt;"",$C808&gt;=INDEX(Matches!$F$2:$F$201,MATCH($A808&amp;"-5",Matches!$J$2:$J$201,0))),"",IF(AND(L808=INDEX(Matches!$G$2:$G$201,MATCH($A808&amp;"-5",Matches!$J$2:$J$201,0)),M808=INDEX(Matches!$H$2:$H$201,MATCH($A808&amp;"-5",Matches!$J$2:$J$201,0))),5,IF(SIGN(L808-M808)&lt;&gt;SIGN(INDEX(Matches!$G$2:$G$201,MATCH($A808&amp;"-5",Matches!$J$2:$J$201,0))-INDEX(Matches!$H$2:$H$201,MATCH($A808&amp;"-5",Matches!$J$2:$J$201,0))),0,IF(L808-M808=INDEX(Matches!$G$2:$G$201,MATCH($A808&amp;"-5",Matches!$J$2:$J$201,0))-INDEX(Matches!$H$2:$H$201,MATCH($A808&amp;"-5",Matches!$J$2:$J$201,0)),3,2))))),""))</f>
        <v/>
      </c>
      <c r="AC808" s="12" t="str">
        <f aca="false">IF(OR($B808="",N808="",O808=""),"",IFERROR(IF(OR(INDEX(Matches!$I$2:$I$201,MATCH($A808&amp;"-6",Matches!$J$2:$J$201,0))="Void",INDEX(Matches!$G$2:$G$201,MATCH($A808&amp;"-6",Matches!$J$2:$J$201,0))="",INDEX(Matches!$H$2:$H$201,MATCH($A808&amp;"-6",Matches!$J$2:$J$201,0))=""),"",IF(AND($C808&lt;&gt;"",INDEX(Matches!$F$2:$F$201,MATCH($A808&amp;"-6",Matches!$J$2:$J$201,0))&lt;&gt;"",$C808&gt;=INDEX(Matches!$F$2:$F$201,MATCH($A808&amp;"-6",Matches!$J$2:$J$201,0))),"",IF(AND(N808=INDEX(Matches!$G$2:$G$201,MATCH($A808&amp;"-6",Matches!$J$2:$J$201,0)),O808=INDEX(Matches!$H$2:$H$201,MATCH($A808&amp;"-6",Matches!$J$2:$J$201,0))),5,IF(SIGN(N808-O808)&lt;&gt;SIGN(INDEX(Matches!$G$2:$G$201,MATCH($A808&amp;"-6",Matches!$J$2:$J$201,0))-INDEX(Matches!$H$2:$H$201,MATCH($A808&amp;"-6",Matches!$J$2:$J$201,0))),0,IF(N808-O808=INDEX(Matches!$G$2:$G$201,MATCH($A808&amp;"-6",Matches!$J$2:$J$201,0))-INDEX(Matches!$H$2:$H$201,MATCH($A808&amp;"-6",Matches!$J$2:$J$201,0)),3,2))))),""))</f>
        <v/>
      </c>
      <c r="AD808" s="12" t="str">
        <f aca="false">IF(OR($B808="",P808="",Q808=""),"",IFERROR(IF(OR(INDEX(Matches!$I$2:$I$201,MATCH($A808&amp;"-7",Matches!$J$2:$J$201,0))="Void",INDEX(Matches!$G$2:$G$201,MATCH($A808&amp;"-7",Matches!$J$2:$J$201,0))="",INDEX(Matches!$H$2:$H$201,MATCH($A808&amp;"-7",Matches!$J$2:$J$201,0))=""),"",IF(AND($C808&lt;&gt;"",INDEX(Matches!$F$2:$F$201,MATCH($A808&amp;"-7",Matches!$J$2:$J$201,0))&lt;&gt;"",$C808&gt;=INDEX(Matches!$F$2:$F$201,MATCH($A808&amp;"-7",Matches!$J$2:$J$201,0))),"",IF(AND(P808=INDEX(Matches!$G$2:$G$201,MATCH($A808&amp;"-7",Matches!$J$2:$J$201,0)),Q808=INDEX(Matches!$H$2:$H$201,MATCH($A808&amp;"-7",Matches!$J$2:$J$201,0))),5,IF(SIGN(P808-Q808)&lt;&gt;SIGN(INDEX(Matches!$G$2:$G$201,MATCH($A808&amp;"-7",Matches!$J$2:$J$201,0))-INDEX(Matches!$H$2:$H$201,MATCH($A808&amp;"-7",Matches!$J$2:$J$201,0))),0,IF(P808-Q808=INDEX(Matches!$G$2:$G$201,MATCH($A808&amp;"-7",Matches!$J$2:$J$201,0))-INDEX(Matches!$H$2:$H$201,MATCH($A808&amp;"-7",Matches!$J$2:$J$201,0)),3,2))))),""))</f>
        <v/>
      </c>
      <c r="AE808" s="12" t="str">
        <f aca="false">IF(OR($B808="",R808="",S808=""),"",IFERROR(IF(OR(INDEX(Matches!$I$2:$I$201,MATCH($A808&amp;"-8",Matches!$J$2:$J$201,0))="Void",INDEX(Matches!$G$2:$G$201,MATCH($A808&amp;"-8",Matches!$J$2:$J$201,0))="",INDEX(Matches!$H$2:$H$201,MATCH($A808&amp;"-8",Matches!$J$2:$J$201,0))=""),"",IF(AND($C808&lt;&gt;"",INDEX(Matches!$F$2:$F$201,MATCH($A808&amp;"-8",Matches!$J$2:$J$201,0))&lt;&gt;"",$C808&gt;=INDEX(Matches!$F$2:$F$201,MATCH($A808&amp;"-8",Matches!$J$2:$J$201,0))),"",IF(AND(R808=INDEX(Matches!$G$2:$G$201,MATCH($A808&amp;"-8",Matches!$J$2:$J$201,0)),S808=INDEX(Matches!$H$2:$H$201,MATCH($A808&amp;"-8",Matches!$J$2:$J$201,0))),5,IF(SIGN(R808-S808)&lt;&gt;SIGN(INDEX(Matches!$G$2:$G$201,MATCH($A808&amp;"-8",Matches!$J$2:$J$201,0))-INDEX(Matches!$H$2:$H$201,MATCH($A808&amp;"-8",Matches!$J$2:$J$201,0))),0,IF(R808-S808=INDEX(Matches!$G$2:$G$201,MATCH($A808&amp;"-8",Matches!$J$2:$J$201,0))-INDEX(Matches!$H$2:$H$201,MATCH($A808&amp;"-8",Matches!$J$2:$J$201,0)),3,2))))),""))</f>
        <v/>
      </c>
      <c r="AF808" s="12" t="str">
        <f aca="false">IF(OR($B808="",T808="",U808=""),"",IFERROR(IF(OR(INDEX(Matches!$I$2:$I$201,MATCH($A808&amp;"-9",Matches!$J$2:$J$201,0))="Void",INDEX(Matches!$G$2:$G$201,MATCH($A808&amp;"-9",Matches!$J$2:$J$201,0))="",INDEX(Matches!$H$2:$H$201,MATCH($A808&amp;"-9",Matches!$J$2:$J$201,0))=""),"",IF(AND($C808&lt;&gt;"",INDEX(Matches!$F$2:$F$201,MATCH($A808&amp;"-9",Matches!$J$2:$J$201,0))&lt;&gt;"",$C808&gt;=INDEX(Matches!$F$2:$F$201,MATCH($A808&amp;"-9",Matches!$J$2:$J$201,0))),"",IF(AND(T808=INDEX(Matches!$G$2:$G$201,MATCH($A808&amp;"-9",Matches!$J$2:$J$201,0)),U808=INDEX(Matches!$H$2:$H$201,MATCH($A808&amp;"-9",Matches!$J$2:$J$201,0))),5,IF(SIGN(T808-U808)&lt;&gt;SIGN(INDEX(Matches!$G$2:$G$201,MATCH($A808&amp;"-9",Matches!$J$2:$J$201,0))-INDEX(Matches!$H$2:$H$201,MATCH($A808&amp;"-9",Matches!$J$2:$J$201,0))),0,IF(T808-U808=INDEX(Matches!$G$2:$G$201,MATCH($A808&amp;"-9",Matches!$J$2:$J$201,0))-INDEX(Matches!$H$2:$H$201,MATCH($A808&amp;"-9",Matches!$J$2:$J$201,0)),3,2))))),""))</f>
        <v/>
      </c>
      <c r="AG808" s="12" t="str">
        <f aca="false">IF(OR($B808="",V808="",W808=""),"",IFERROR(IF(OR(INDEX(Matches!$I$2:$I$201,MATCH($A808&amp;"-10",Matches!$J$2:$J$201,0))="Void",INDEX(Matches!$G$2:$G$201,MATCH($A808&amp;"-10",Matches!$J$2:$J$201,0))="",INDEX(Matches!$H$2:$H$201,MATCH($A808&amp;"-10",Matches!$J$2:$J$201,0))=""),"",IF(AND($C808&lt;&gt;"",INDEX(Matches!$F$2:$F$201,MATCH($A808&amp;"-10",Matches!$J$2:$J$201,0))&lt;&gt;"",$C808&gt;=INDEX(Matches!$F$2:$F$201,MATCH($A808&amp;"-10",Matches!$J$2:$J$201,0))),"",IF(AND(V808=INDEX(Matches!$G$2:$G$201,MATCH($A808&amp;"-10",Matches!$J$2:$J$201,0)),W808=INDEX(Matches!$H$2:$H$201,MATCH($A808&amp;"-10",Matches!$J$2:$J$201,0))),5,IF(SIGN(V808-W808)&lt;&gt;SIGN(INDEX(Matches!$G$2:$G$201,MATCH($A808&amp;"-10",Matches!$J$2:$J$201,0))-INDEX(Matches!$H$2:$H$201,MATCH($A808&amp;"-10",Matches!$J$2:$J$201,0))),0,IF(V808-W808=INDEX(Matches!$G$2:$G$201,MATCH($A808&amp;"-10",Matches!$J$2:$J$201,0))-INDEX(Matches!$H$2:$H$201,MATCH($A808&amp;"-10",Matches!$J$2:$J$201,0)),3,2))))),""))</f>
        <v/>
      </c>
      <c r="AH808" s="13" t="str">
        <f aca="false">IF($B808="","",SUM(X808:AG808))</f>
        <v/>
      </c>
      <c r="AI808" s="12" t="str">
        <f aca="false">IF($B808="","",COUNTIF(X808:AG808,5))</f>
        <v/>
      </c>
      <c r="AJ808" s="12" t="str">
        <f aca="false">IF($B808="","",COUNTIF(X808:AG808,"&gt;=2"))</f>
        <v/>
      </c>
      <c r="AK808" s="12" t="str">
        <f aca="false">IF($B808="","",COUNT(X808:AG808))</f>
        <v/>
      </c>
    </row>
    <row r="809" customFormat="false" ht="15" hidden="false" customHeight="false" outlineLevel="0" collapsed="false">
      <c r="A809" s="7"/>
      <c r="B809" s="7"/>
      <c r="C809" s="11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12" t="str">
        <f aca="false">IF(OR($B809="",D809="",E809=""),"",IFERROR(IF(OR(INDEX(Matches!$I$2:$I$201,MATCH($A809&amp;"-1",Matches!$J$2:$J$201,0))="Void",INDEX(Matches!$G$2:$G$201,MATCH($A809&amp;"-1",Matches!$J$2:$J$201,0))="",INDEX(Matches!$H$2:$H$201,MATCH($A809&amp;"-1",Matches!$J$2:$J$201,0))=""),"",IF(AND($C809&lt;&gt;"",INDEX(Matches!$F$2:$F$201,MATCH($A809&amp;"-1",Matches!$J$2:$J$201,0))&lt;&gt;"",$C809&gt;=INDEX(Matches!$F$2:$F$201,MATCH($A809&amp;"-1",Matches!$J$2:$J$201,0))),"",IF(AND(D809=INDEX(Matches!$G$2:$G$201,MATCH($A809&amp;"-1",Matches!$J$2:$J$201,0)),E809=INDEX(Matches!$H$2:$H$201,MATCH($A809&amp;"-1",Matches!$J$2:$J$201,0))),5,IF(SIGN(D809-E809)&lt;&gt;SIGN(INDEX(Matches!$G$2:$G$201,MATCH($A809&amp;"-1",Matches!$J$2:$J$201,0))-INDEX(Matches!$H$2:$H$201,MATCH($A809&amp;"-1",Matches!$J$2:$J$201,0))),0,IF(D809-E809=INDEX(Matches!$G$2:$G$201,MATCH($A809&amp;"-1",Matches!$J$2:$J$201,0))-INDEX(Matches!$H$2:$H$201,MATCH($A809&amp;"-1",Matches!$J$2:$J$201,0)),3,2))))),""))</f>
        <v/>
      </c>
      <c r="Y809" s="12" t="str">
        <f aca="false">IF(OR($B809="",F809="",G809=""),"",IFERROR(IF(OR(INDEX(Matches!$I$2:$I$201,MATCH($A809&amp;"-2",Matches!$J$2:$J$201,0))="Void",INDEX(Matches!$G$2:$G$201,MATCH($A809&amp;"-2",Matches!$J$2:$J$201,0))="",INDEX(Matches!$H$2:$H$201,MATCH($A809&amp;"-2",Matches!$J$2:$J$201,0))=""),"",IF(AND($C809&lt;&gt;"",INDEX(Matches!$F$2:$F$201,MATCH($A809&amp;"-2",Matches!$J$2:$J$201,0))&lt;&gt;"",$C809&gt;=INDEX(Matches!$F$2:$F$201,MATCH($A809&amp;"-2",Matches!$J$2:$J$201,0))),"",IF(AND(F809=INDEX(Matches!$G$2:$G$201,MATCH($A809&amp;"-2",Matches!$J$2:$J$201,0)),G809=INDEX(Matches!$H$2:$H$201,MATCH($A809&amp;"-2",Matches!$J$2:$J$201,0))),5,IF(SIGN(F809-G809)&lt;&gt;SIGN(INDEX(Matches!$G$2:$G$201,MATCH($A809&amp;"-2",Matches!$J$2:$J$201,0))-INDEX(Matches!$H$2:$H$201,MATCH($A809&amp;"-2",Matches!$J$2:$J$201,0))),0,IF(F809-G809=INDEX(Matches!$G$2:$G$201,MATCH($A809&amp;"-2",Matches!$J$2:$J$201,0))-INDEX(Matches!$H$2:$H$201,MATCH($A809&amp;"-2",Matches!$J$2:$J$201,0)),3,2))))),""))</f>
        <v/>
      </c>
      <c r="Z809" s="12" t="str">
        <f aca="false">IF(OR($B809="",H809="",I809=""),"",IFERROR(IF(OR(INDEX(Matches!$I$2:$I$201,MATCH($A809&amp;"-3",Matches!$J$2:$J$201,0))="Void",INDEX(Matches!$G$2:$G$201,MATCH($A809&amp;"-3",Matches!$J$2:$J$201,0))="",INDEX(Matches!$H$2:$H$201,MATCH($A809&amp;"-3",Matches!$J$2:$J$201,0))=""),"",IF(AND($C809&lt;&gt;"",INDEX(Matches!$F$2:$F$201,MATCH($A809&amp;"-3",Matches!$J$2:$J$201,0))&lt;&gt;"",$C809&gt;=INDEX(Matches!$F$2:$F$201,MATCH($A809&amp;"-3",Matches!$J$2:$J$201,0))),"",IF(AND(H809=INDEX(Matches!$G$2:$G$201,MATCH($A809&amp;"-3",Matches!$J$2:$J$201,0)),I809=INDEX(Matches!$H$2:$H$201,MATCH($A809&amp;"-3",Matches!$J$2:$J$201,0))),5,IF(SIGN(H809-I809)&lt;&gt;SIGN(INDEX(Matches!$G$2:$G$201,MATCH($A809&amp;"-3",Matches!$J$2:$J$201,0))-INDEX(Matches!$H$2:$H$201,MATCH($A809&amp;"-3",Matches!$J$2:$J$201,0))),0,IF(H809-I809=INDEX(Matches!$G$2:$G$201,MATCH($A809&amp;"-3",Matches!$J$2:$J$201,0))-INDEX(Matches!$H$2:$H$201,MATCH($A809&amp;"-3",Matches!$J$2:$J$201,0)),3,2))))),""))</f>
        <v/>
      </c>
      <c r="AA809" s="12" t="str">
        <f aca="false">IF(OR($B809="",J809="",K809=""),"",IFERROR(IF(OR(INDEX(Matches!$I$2:$I$201,MATCH($A809&amp;"-4",Matches!$J$2:$J$201,0))="Void",INDEX(Matches!$G$2:$G$201,MATCH($A809&amp;"-4",Matches!$J$2:$J$201,0))="",INDEX(Matches!$H$2:$H$201,MATCH($A809&amp;"-4",Matches!$J$2:$J$201,0))=""),"",IF(AND($C809&lt;&gt;"",INDEX(Matches!$F$2:$F$201,MATCH($A809&amp;"-4",Matches!$J$2:$J$201,0))&lt;&gt;"",$C809&gt;=INDEX(Matches!$F$2:$F$201,MATCH($A809&amp;"-4",Matches!$J$2:$J$201,0))),"",IF(AND(J809=INDEX(Matches!$G$2:$G$201,MATCH($A809&amp;"-4",Matches!$J$2:$J$201,0)),K809=INDEX(Matches!$H$2:$H$201,MATCH($A809&amp;"-4",Matches!$J$2:$J$201,0))),5,IF(SIGN(J809-K809)&lt;&gt;SIGN(INDEX(Matches!$G$2:$G$201,MATCH($A809&amp;"-4",Matches!$J$2:$J$201,0))-INDEX(Matches!$H$2:$H$201,MATCH($A809&amp;"-4",Matches!$J$2:$J$201,0))),0,IF(J809-K809=INDEX(Matches!$G$2:$G$201,MATCH($A809&amp;"-4",Matches!$J$2:$J$201,0))-INDEX(Matches!$H$2:$H$201,MATCH($A809&amp;"-4",Matches!$J$2:$J$201,0)),3,2))))),""))</f>
        <v/>
      </c>
      <c r="AB809" s="12" t="str">
        <f aca="false">IF(OR($B809="",L809="",M809=""),"",IFERROR(IF(OR(INDEX(Matches!$I$2:$I$201,MATCH($A809&amp;"-5",Matches!$J$2:$J$201,0))="Void",INDEX(Matches!$G$2:$G$201,MATCH($A809&amp;"-5",Matches!$J$2:$J$201,0))="",INDEX(Matches!$H$2:$H$201,MATCH($A809&amp;"-5",Matches!$J$2:$J$201,0))=""),"",IF(AND($C809&lt;&gt;"",INDEX(Matches!$F$2:$F$201,MATCH($A809&amp;"-5",Matches!$J$2:$J$201,0))&lt;&gt;"",$C809&gt;=INDEX(Matches!$F$2:$F$201,MATCH($A809&amp;"-5",Matches!$J$2:$J$201,0))),"",IF(AND(L809=INDEX(Matches!$G$2:$G$201,MATCH($A809&amp;"-5",Matches!$J$2:$J$201,0)),M809=INDEX(Matches!$H$2:$H$201,MATCH($A809&amp;"-5",Matches!$J$2:$J$201,0))),5,IF(SIGN(L809-M809)&lt;&gt;SIGN(INDEX(Matches!$G$2:$G$201,MATCH($A809&amp;"-5",Matches!$J$2:$J$201,0))-INDEX(Matches!$H$2:$H$201,MATCH($A809&amp;"-5",Matches!$J$2:$J$201,0))),0,IF(L809-M809=INDEX(Matches!$G$2:$G$201,MATCH($A809&amp;"-5",Matches!$J$2:$J$201,0))-INDEX(Matches!$H$2:$H$201,MATCH($A809&amp;"-5",Matches!$J$2:$J$201,0)),3,2))))),""))</f>
        <v/>
      </c>
      <c r="AC809" s="12" t="str">
        <f aca="false">IF(OR($B809="",N809="",O809=""),"",IFERROR(IF(OR(INDEX(Matches!$I$2:$I$201,MATCH($A809&amp;"-6",Matches!$J$2:$J$201,0))="Void",INDEX(Matches!$G$2:$G$201,MATCH($A809&amp;"-6",Matches!$J$2:$J$201,0))="",INDEX(Matches!$H$2:$H$201,MATCH($A809&amp;"-6",Matches!$J$2:$J$201,0))=""),"",IF(AND($C809&lt;&gt;"",INDEX(Matches!$F$2:$F$201,MATCH($A809&amp;"-6",Matches!$J$2:$J$201,0))&lt;&gt;"",$C809&gt;=INDEX(Matches!$F$2:$F$201,MATCH($A809&amp;"-6",Matches!$J$2:$J$201,0))),"",IF(AND(N809=INDEX(Matches!$G$2:$G$201,MATCH($A809&amp;"-6",Matches!$J$2:$J$201,0)),O809=INDEX(Matches!$H$2:$H$201,MATCH($A809&amp;"-6",Matches!$J$2:$J$201,0))),5,IF(SIGN(N809-O809)&lt;&gt;SIGN(INDEX(Matches!$G$2:$G$201,MATCH($A809&amp;"-6",Matches!$J$2:$J$201,0))-INDEX(Matches!$H$2:$H$201,MATCH($A809&amp;"-6",Matches!$J$2:$J$201,0))),0,IF(N809-O809=INDEX(Matches!$G$2:$G$201,MATCH($A809&amp;"-6",Matches!$J$2:$J$201,0))-INDEX(Matches!$H$2:$H$201,MATCH($A809&amp;"-6",Matches!$J$2:$J$201,0)),3,2))))),""))</f>
        <v/>
      </c>
      <c r="AD809" s="12" t="str">
        <f aca="false">IF(OR($B809="",P809="",Q809=""),"",IFERROR(IF(OR(INDEX(Matches!$I$2:$I$201,MATCH($A809&amp;"-7",Matches!$J$2:$J$201,0))="Void",INDEX(Matches!$G$2:$G$201,MATCH($A809&amp;"-7",Matches!$J$2:$J$201,0))="",INDEX(Matches!$H$2:$H$201,MATCH($A809&amp;"-7",Matches!$J$2:$J$201,0))=""),"",IF(AND($C809&lt;&gt;"",INDEX(Matches!$F$2:$F$201,MATCH($A809&amp;"-7",Matches!$J$2:$J$201,0))&lt;&gt;"",$C809&gt;=INDEX(Matches!$F$2:$F$201,MATCH($A809&amp;"-7",Matches!$J$2:$J$201,0))),"",IF(AND(P809=INDEX(Matches!$G$2:$G$201,MATCH($A809&amp;"-7",Matches!$J$2:$J$201,0)),Q809=INDEX(Matches!$H$2:$H$201,MATCH($A809&amp;"-7",Matches!$J$2:$J$201,0))),5,IF(SIGN(P809-Q809)&lt;&gt;SIGN(INDEX(Matches!$G$2:$G$201,MATCH($A809&amp;"-7",Matches!$J$2:$J$201,0))-INDEX(Matches!$H$2:$H$201,MATCH($A809&amp;"-7",Matches!$J$2:$J$201,0))),0,IF(P809-Q809=INDEX(Matches!$G$2:$G$201,MATCH($A809&amp;"-7",Matches!$J$2:$J$201,0))-INDEX(Matches!$H$2:$H$201,MATCH($A809&amp;"-7",Matches!$J$2:$J$201,0)),3,2))))),""))</f>
        <v/>
      </c>
      <c r="AE809" s="12" t="str">
        <f aca="false">IF(OR($B809="",R809="",S809=""),"",IFERROR(IF(OR(INDEX(Matches!$I$2:$I$201,MATCH($A809&amp;"-8",Matches!$J$2:$J$201,0))="Void",INDEX(Matches!$G$2:$G$201,MATCH($A809&amp;"-8",Matches!$J$2:$J$201,0))="",INDEX(Matches!$H$2:$H$201,MATCH($A809&amp;"-8",Matches!$J$2:$J$201,0))=""),"",IF(AND($C809&lt;&gt;"",INDEX(Matches!$F$2:$F$201,MATCH($A809&amp;"-8",Matches!$J$2:$J$201,0))&lt;&gt;"",$C809&gt;=INDEX(Matches!$F$2:$F$201,MATCH($A809&amp;"-8",Matches!$J$2:$J$201,0))),"",IF(AND(R809=INDEX(Matches!$G$2:$G$201,MATCH($A809&amp;"-8",Matches!$J$2:$J$201,0)),S809=INDEX(Matches!$H$2:$H$201,MATCH($A809&amp;"-8",Matches!$J$2:$J$201,0))),5,IF(SIGN(R809-S809)&lt;&gt;SIGN(INDEX(Matches!$G$2:$G$201,MATCH($A809&amp;"-8",Matches!$J$2:$J$201,0))-INDEX(Matches!$H$2:$H$201,MATCH($A809&amp;"-8",Matches!$J$2:$J$201,0))),0,IF(R809-S809=INDEX(Matches!$G$2:$G$201,MATCH($A809&amp;"-8",Matches!$J$2:$J$201,0))-INDEX(Matches!$H$2:$H$201,MATCH($A809&amp;"-8",Matches!$J$2:$J$201,0)),3,2))))),""))</f>
        <v/>
      </c>
      <c r="AF809" s="12" t="str">
        <f aca="false">IF(OR($B809="",T809="",U809=""),"",IFERROR(IF(OR(INDEX(Matches!$I$2:$I$201,MATCH($A809&amp;"-9",Matches!$J$2:$J$201,0))="Void",INDEX(Matches!$G$2:$G$201,MATCH($A809&amp;"-9",Matches!$J$2:$J$201,0))="",INDEX(Matches!$H$2:$H$201,MATCH($A809&amp;"-9",Matches!$J$2:$J$201,0))=""),"",IF(AND($C809&lt;&gt;"",INDEX(Matches!$F$2:$F$201,MATCH($A809&amp;"-9",Matches!$J$2:$J$201,0))&lt;&gt;"",$C809&gt;=INDEX(Matches!$F$2:$F$201,MATCH($A809&amp;"-9",Matches!$J$2:$J$201,0))),"",IF(AND(T809=INDEX(Matches!$G$2:$G$201,MATCH($A809&amp;"-9",Matches!$J$2:$J$201,0)),U809=INDEX(Matches!$H$2:$H$201,MATCH($A809&amp;"-9",Matches!$J$2:$J$201,0))),5,IF(SIGN(T809-U809)&lt;&gt;SIGN(INDEX(Matches!$G$2:$G$201,MATCH($A809&amp;"-9",Matches!$J$2:$J$201,0))-INDEX(Matches!$H$2:$H$201,MATCH($A809&amp;"-9",Matches!$J$2:$J$201,0))),0,IF(T809-U809=INDEX(Matches!$G$2:$G$201,MATCH($A809&amp;"-9",Matches!$J$2:$J$201,0))-INDEX(Matches!$H$2:$H$201,MATCH($A809&amp;"-9",Matches!$J$2:$J$201,0)),3,2))))),""))</f>
        <v/>
      </c>
      <c r="AG809" s="12" t="str">
        <f aca="false">IF(OR($B809="",V809="",W809=""),"",IFERROR(IF(OR(INDEX(Matches!$I$2:$I$201,MATCH($A809&amp;"-10",Matches!$J$2:$J$201,0))="Void",INDEX(Matches!$G$2:$G$201,MATCH($A809&amp;"-10",Matches!$J$2:$J$201,0))="",INDEX(Matches!$H$2:$H$201,MATCH($A809&amp;"-10",Matches!$J$2:$J$201,0))=""),"",IF(AND($C809&lt;&gt;"",INDEX(Matches!$F$2:$F$201,MATCH($A809&amp;"-10",Matches!$J$2:$J$201,0))&lt;&gt;"",$C809&gt;=INDEX(Matches!$F$2:$F$201,MATCH($A809&amp;"-10",Matches!$J$2:$J$201,0))),"",IF(AND(V809=INDEX(Matches!$G$2:$G$201,MATCH($A809&amp;"-10",Matches!$J$2:$J$201,0)),W809=INDEX(Matches!$H$2:$H$201,MATCH($A809&amp;"-10",Matches!$J$2:$J$201,0))),5,IF(SIGN(V809-W809)&lt;&gt;SIGN(INDEX(Matches!$G$2:$G$201,MATCH($A809&amp;"-10",Matches!$J$2:$J$201,0))-INDEX(Matches!$H$2:$H$201,MATCH($A809&amp;"-10",Matches!$J$2:$J$201,0))),0,IF(V809-W809=INDEX(Matches!$G$2:$G$201,MATCH($A809&amp;"-10",Matches!$J$2:$J$201,0))-INDEX(Matches!$H$2:$H$201,MATCH($A809&amp;"-10",Matches!$J$2:$J$201,0)),3,2))))),""))</f>
        <v/>
      </c>
      <c r="AH809" s="13" t="str">
        <f aca="false">IF($B809="","",SUM(X809:AG809))</f>
        <v/>
      </c>
      <c r="AI809" s="12" t="str">
        <f aca="false">IF($B809="","",COUNTIF(X809:AG809,5))</f>
        <v/>
      </c>
      <c r="AJ809" s="12" t="str">
        <f aca="false">IF($B809="","",COUNTIF(X809:AG809,"&gt;=2"))</f>
        <v/>
      </c>
      <c r="AK809" s="12" t="str">
        <f aca="false">IF($B809="","",COUNT(X809:AG809))</f>
        <v/>
      </c>
    </row>
    <row r="810" customFormat="false" ht="15" hidden="false" customHeight="false" outlineLevel="0" collapsed="false">
      <c r="A810" s="7"/>
      <c r="B810" s="7"/>
      <c r="C810" s="11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12" t="str">
        <f aca="false">IF(OR($B810="",D810="",E810=""),"",IFERROR(IF(OR(INDEX(Matches!$I$2:$I$201,MATCH($A810&amp;"-1",Matches!$J$2:$J$201,0))="Void",INDEX(Matches!$G$2:$G$201,MATCH($A810&amp;"-1",Matches!$J$2:$J$201,0))="",INDEX(Matches!$H$2:$H$201,MATCH($A810&amp;"-1",Matches!$J$2:$J$201,0))=""),"",IF(AND($C810&lt;&gt;"",INDEX(Matches!$F$2:$F$201,MATCH($A810&amp;"-1",Matches!$J$2:$J$201,0))&lt;&gt;"",$C810&gt;=INDEX(Matches!$F$2:$F$201,MATCH($A810&amp;"-1",Matches!$J$2:$J$201,0))),"",IF(AND(D810=INDEX(Matches!$G$2:$G$201,MATCH($A810&amp;"-1",Matches!$J$2:$J$201,0)),E810=INDEX(Matches!$H$2:$H$201,MATCH($A810&amp;"-1",Matches!$J$2:$J$201,0))),5,IF(SIGN(D810-E810)&lt;&gt;SIGN(INDEX(Matches!$G$2:$G$201,MATCH($A810&amp;"-1",Matches!$J$2:$J$201,0))-INDEX(Matches!$H$2:$H$201,MATCH($A810&amp;"-1",Matches!$J$2:$J$201,0))),0,IF(D810-E810=INDEX(Matches!$G$2:$G$201,MATCH($A810&amp;"-1",Matches!$J$2:$J$201,0))-INDEX(Matches!$H$2:$H$201,MATCH($A810&amp;"-1",Matches!$J$2:$J$201,0)),3,2))))),""))</f>
        <v/>
      </c>
      <c r="Y810" s="12" t="str">
        <f aca="false">IF(OR($B810="",F810="",G810=""),"",IFERROR(IF(OR(INDEX(Matches!$I$2:$I$201,MATCH($A810&amp;"-2",Matches!$J$2:$J$201,0))="Void",INDEX(Matches!$G$2:$G$201,MATCH($A810&amp;"-2",Matches!$J$2:$J$201,0))="",INDEX(Matches!$H$2:$H$201,MATCH($A810&amp;"-2",Matches!$J$2:$J$201,0))=""),"",IF(AND($C810&lt;&gt;"",INDEX(Matches!$F$2:$F$201,MATCH($A810&amp;"-2",Matches!$J$2:$J$201,0))&lt;&gt;"",$C810&gt;=INDEX(Matches!$F$2:$F$201,MATCH($A810&amp;"-2",Matches!$J$2:$J$201,0))),"",IF(AND(F810=INDEX(Matches!$G$2:$G$201,MATCH($A810&amp;"-2",Matches!$J$2:$J$201,0)),G810=INDEX(Matches!$H$2:$H$201,MATCH($A810&amp;"-2",Matches!$J$2:$J$201,0))),5,IF(SIGN(F810-G810)&lt;&gt;SIGN(INDEX(Matches!$G$2:$G$201,MATCH($A810&amp;"-2",Matches!$J$2:$J$201,0))-INDEX(Matches!$H$2:$H$201,MATCH($A810&amp;"-2",Matches!$J$2:$J$201,0))),0,IF(F810-G810=INDEX(Matches!$G$2:$G$201,MATCH($A810&amp;"-2",Matches!$J$2:$J$201,0))-INDEX(Matches!$H$2:$H$201,MATCH($A810&amp;"-2",Matches!$J$2:$J$201,0)),3,2))))),""))</f>
        <v/>
      </c>
      <c r="Z810" s="12" t="str">
        <f aca="false">IF(OR($B810="",H810="",I810=""),"",IFERROR(IF(OR(INDEX(Matches!$I$2:$I$201,MATCH($A810&amp;"-3",Matches!$J$2:$J$201,0))="Void",INDEX(Matches!$G$2:$G$201,MATCH($A810&amp;"-3",Matches!$J$2:$J$201,0))="",INDEX(Matches!$H$2:$H$201,MATCH($A810&amp;"-3",Matches!$J$2:$J$201,0))=""),"",IF(AND($C810&lt;&gt;"",INDEX(Matches!$F$2:$F$201,MATCH($A810&amp;"-3",Matches!$J$2:$J$201,0))&lt;&gt;"",$C810&gt;=INDEX(Matches!$F$2:$F$201,MATCH($A810&amp;"-3",Matches!$J$2:$J$201,0))),"",IF(AND(H810=INDEX(Matches!$G$2:$G$201,MATCH($A810&amp;"-3",Matches!$J$2:$J$201,0)),I810=INDEX(Matches!$H$2:$H$201,MATCH($A810&amp;"-3",Matches!$J$2:$J$201,0))),5,IF(SIGN(H810-I810)&lt;&gt;SIGN(INDEX(Matches!$G$2:$G$201,MATCH($A810&amp;"-3",Matches!$J$2:$J$201,0))-INDEX(Matches!$H$2:$H$201,MATCH($A810&amp;"-3",Matches!$J$2:$J$201,0))),0,IF(H810-I810=INDEX(Matches!$G$2:$G$201,MATCH($A810&amp;"-3",Matches!$J$2:$J$201,0))-INDEX(Matches!$H$2:$H$201,MATCH($A810&amp;"-3",Matches!$J$2:$J$201,0)),3,2))))),""))</f>
        <v/>
      </c>
      <c r="AA810" s="12" t="str">
        <f aca="false">IF(OR($B810="",J810="",K810=""),"",IFERROR(IF(OR(INDEX(Matches!$I$2:$I$201,MATCH($A810&amp;"-4",Matches!$J$2:$J$201,0))="Void",INDEX(Matches!$G$2:$G$201,MATCH($A810&amp;"-4",Matches!$J$2:$J$201,0))="",INDEX(Matches!$H$2:$H$201,MATCH($A810&amp;"-4",Matches!$J$2:$J$201,0))=""),"",IF(AND($C810&lt;&gt;"",INDEX(Matches!$F$2:$F$201,MATCH($A810&amp;"-4",Matches!$J$2:$J$201,0))&lt;&gt;"",$C810&gt;=INDEX(Matches!$F$2:$F$201,MATCH($A810&amp;"-4",Matches!$J$2:$J$201,0))),"",IF(AND(J810=INDEX(Matches!$G$2:$G$201,MATCH($A810&amp;"-4",Matches!$J$2:$J$201,0)),K810=INDEX(Matches!$H$2:$H$201,MATCH($A810&amp;"-4",Matches!$J$2:$J$201,0))),5,IF(SIGN(J810-K810)&lt;&gt;SIGN(INDEX(Matches!$G$2:$G$201,MATCH($A810&amp;"-4",Matches!$J$2:$J$201,0))-INDEX(Matches!$H$2:$H$201,MATCH($A810&amp;"-4",Matches!$J$2:$J$201,0))),0,IF(J810-K810=INDEX(Matches!$G$2:$G$201,MATCH($A810&amp;"-4",Matches!$J$2:$J$201,0))-INDEX(Matches!$H$2:$H$201,MATCH($A810&amp;"-4",Matches!$J$2:$J$201,0)),3,2))))),""))</f>
        <v/>
      </c>
      <c r="AB810" s="12" t="str">
        <f aca="false">IF(OR($B810="",L810="",M810=""),"",IFERROR(IF(OR(INDEX(Matches!$I$2:$I$201,MATCH($A810&amp;"-5",Matches!$J$2:$J$201,0))="Void",INDEX(Matches!$G$2:$G$201,MATCH($A810&amp;"-5",Matches!$J$2:$J$201,0))="",INDEX(Matches!$H$2:$H$201,MATCH($A810&amp;"-5",Matches!$J$2:$J$201,0))=""),"",IF(AND($C810&lt;&gt;"",INDEX(Matches!$F$2:$F$201,MATCH($A810&amp;"-5",Matches!$J$2:$J$201,0))&lt;&gt;"",$C810&gt;=INDEX(Matches!$F$2:$F$201,MATCH($A810&amp;"-5",Matches!$J$2:$J$201,0))),"",IF(AND(L810=INDEX(Matches!$G$2:$G$201,MATCH($A810&amp;"-5",Matches!$J$2:$J$201,0)),M810=INDEX(Matches!$H$2:$H$201,MATCH($A810&amp;"-5",Matches!$J$2:$J$201,0))),5,IF(SIGN(L810-M810)&lt;&gt;SIGN(INDEX(Matches!$G$2:$G$201,MATCH($A810&amp;"-5",Matches!$J$2:$J$201,0))-INDEX(Matches!$H$2:$H$201,MATCH($A810&amp;"-5",Matches!$J$2:$J$201,0))),0,IF(L810-M810=INDEX(Matches!$G$2:$G$201,MATCH($A810&amp;"-5",Matches!$J$2:$J$201,0))-INDEX(Matches!$H$2:$H$201,MATCH($A810&amp;"-5",Matches!$J$2:$J$201,0)),3,2))))),""))</f>
        <v/>
      </c>
      <c r="AC810" s="12" t="str">
        <f aca="false">IF(OR($B810="",N810="",O810=""),"",IFERROR(IF(OR(INDEX(Matches!$I$2:$I$201,MATCH($A810&amp;"-6",Matches!$J$2:$J$201,0))="Void",INDEX(Matches!$G$2:$G$201,MATCH($A810&amp;"-6",Matches!$J$2:$J$201,0))="",INDEX(Matches!$H$2:$H$201,MATCH($A810&amp;"-6",Matches!$J$2:$J$201,0))=""),"",IF(AND($C810&lt;&gt;"",INDEX(Matches!$F$2:$F$201,MATCH($A810&amp;"-6",Matches!$J$2:$J$201,0))&lt;&gt;"",$C810&gt;=INDEX(Matches!$F$2:$F$201,MATCH($A810&amp;"-6",Matches!$J$2:$J$201,0))),"",IF(AND(N810=INDEX(Matches!$G$2:$G$201,MATCH($A810&amp;"-6",Matches!$J$2:$J$201,0)),O810=INDEX(Matches!$H$2:$H$201,MATCH($A810&amp;"-6",Matches!$J$2:$J$201,0))),5,IF(SIGN(N810-O810)&lt;&gt;SIGN(INDEX(Matches!$G$2:$G$201,MATCH($A810&amp;"-6",Matches!$J$2:$J$201,0))-INDEX(Matches!$H$2:$H$201,MATCH($A810&amp;"-6",Matches!$J$2:$J$201,0))),0,IF(N810-O810=INDEX(Matches!$G$2:$G$201,MATCH($A810&amp;"-6",Matches!$J$2:$J$201,0))-INDEX(Matches!$H$2:$H$201,MATCH($A810&amp;"-6",Matches!$J$2:$J$201,0)),3,2))))),""))</f>
        <v/>
      </c>
      <c r="AD810" s="12" t="str">
        <f aca="false">IF(OR($B810="",P810="",Q810=""),"",IFERROR(IF(OR(INDEX(Matches!$I$2:$I$201,MATCH($A810&amp;"-7",Matches!$J$2:$J$201,0))="Void",INDEX(Matches!$G$2:$G$201,MATCH($A810&amp;"-7",Matches!$J$2:$J$201,0))="",INDEX(Matches!$H$2:$H$201,MATCH($A810&amp;"-7",Matches!$J$2:$J$201,0))=""),"",IF(AND($C810&lt;&gt;"",INDEX(Matches!$F$2:$F$201,MATCH($A810&amp;"-7",Matches!$J$2:$J$201,0))&lt;&gt;"",$C810&gt;=INDEX(Matches!$F$2:$F$201,MATCH($A810&amp;"-7",Matches!$J$2:$J$201,0))),"",IF(AND(P810=INDEX(Matches!$G$2:$G$201,MATCH($A810&amp;"-7",Matches!$J$2:$J$201,0)),Q810=INDEX(Matches!$H$2:$H$201,MATCH($A810&amp;"-7",Matches!$J$2:$J$201,0))),5,IF(SIGN(P810-Q810)&lt;&gt;SIGN(INDEX(Matches!$G$2:$G$201,MATCH($A810&amp;"-7",Matches!$J$2:$J$201,0))-INDEX(Matches!$H$2:$H$201,MATCH($A810&amp;"-7",Matches!$J$2:$J$201,0))),0,IF(P810-Q810=INDEX(Matches!$G$2:$G$201,MATCH($A810&amp;"-7",Matches!$J$2:$J$201,0))-INDEX(Matches!$H$2:$H$201,MATCH($A810&amp;"-7",Matches!$J$2:$J$201,0)),3,2))))),""))</f>
        <v/>
      </c>
      <c r="AE810" s="12" t="str">
        <f aca="false">IF(OR($B810="",R810="",S810=""),"",IFERROR(IF(OR(INDEX(Matches!$I$2:$I$201,MATCH($A810&amp;"-8",Matches!$J$2:$J$201,0))="Void",INDEX(Matches!$G$2:$G$201,MATCH($A810&amp;"-8",Matches!$J$2:$J$201,0))="",INDEX(Matches!$H$2:$H$201,MATCH($A810&amp;"-8",Matches!$J$2:$J$201,0))=""),"",IF(AND($C810&lt;&gt;"",INDEX(Matches!$F$2:$F$201,MATCH($A810&amp;"-8",Matches!$J$2:$J$201,0))&lt;&gt;"",$C810&gt;=INDEX(Matches!$F$2:$F$201,MATCH($A810&amp;"-8",Matches!$J$2:$J$201,0))),"",IF(AND(R810=INDEX(Matches!$G$2:$G$201,MATCH($A810&amp;"-8",Matches!$J$2:$J$201,0)),S810=INDEX(Matches!$H$2:$H$201,MATCH($A810&amp;"-8",Matches!$J$2:$J$201,0))),5,IF(SIGN(R810-S810)&lt;&gt;SIGN(INDEX(Matches!$G$2:$G$201,MATCH($A810&amp;"-8",Matches!$J$2:$J$201,0))-INDEX(Matches!$H$2:$H$201,MATCH($A810&amp;"-8",Matches!$J$2:$J$201,0))),0,IF(R810-S810=INDEX(Matches!$G$2:$G$201,MATCH($A810&amp;"-8",Matches!$J$2:$J$201,0))-INDEX(Matches!$H$2:$H$201,MATCH($A810&amp;"-8",Matches!$J$2:$J$201,0)),3,2))))),""))</f>
        <v/>
      </c>
      <c r="AF810" s="12" t="str">
        <f aca="false">IF(OR($B810="",T810="",U810=""),"",IFERROR(IF(OR(INDEX(Matches!$I$2:$I$201,MATCH($A810&amp;"-9",Matches!$J$2:$J$201,0))="Void",INDEX(Matches!$G$2:$G$201,MATCH($A810&amp;"-9",Matches!$J$2:$J$201,0))="",INDEX(Matches!$H$2:$H$201,MATCH($A810&amp;"-9",Matches!$J$2:$J$201,0))=""),"",IF(AND($C810&lt;&gt;"",INDEX(Matches!$F$2:$F$201,MATCH($A810&amp;"-9",Matches!$J$2:$J$201,0))&lt;&gt;"",$C810&gt;=INDEX(Matches!$F$2:$F$201,MATCH($A810&amp;"-9",Matches!$J$2:$J$201,0))),"",IF(AND(T810=INDEX(Matches!$G$2:$G$201,MATCH($A810&amp;"-9",Matches!$J$2:$J$201,0)),U810=INDEX(Matches!$H$2:$H$201,MATCH($A810&amp;"-9",Matches!$J$2:$J$201,0))),5,IF(SIGN(T810-U810)&lt;&gt;SIGN(INDEX(Matches!$G$2:$G$201,MATCH($A810&amp;"-9",Matches!$J$2:$J$201,0))-INDEX(Matches!$H$2:$H$201,MATCH($A810&amp;"-9",Matches!$J$2:$J$201,0))),0,IF(T810-U810=INDEX(Matches!$G$2:$G$201,MATCH($A810&amp;"-9",Matches!$J$2:$J$201,0))-INDEX(Matches!$H$2:$H$201,MATCH($A810&amp;"-9",Matches!$J$2:$J$201,0)),3,2))))),""))</f>
        <v/>
      </c>
      <c r="AG810" s="12" t="str">
        <f aca="false">IF(OR($B810="",V810="",W810=""),"",IFERROR(IF(OR(INDEX(Matches!$I$2:$I$201,MATCH($A810&amp;"-10",Matches!$J$2:$J$201,0))="Void",INDEX(Matches!$G$2:$G$201,MATCH($A810&amp;"-10",Matches!$J$2:$J$201,0))="",INDEX(Matches!$H$2:$H$201,MATCH($A810&amp;"-10",Matches!$J$2:$J$201,0))=""),"",IF(AND($C810&lt;&gt;"",INDEX(Matches!$F$2:$F$201,MATCH($A810&amp;"-10",Matches!$J$2:$J$201,0))&lt;&gt;"",$C810&gt;=INDEX(Matches!$F$2:$F$201,MATCH($A810&amp;"-10",Matches!$J$2:$J$201,0))),"",IF(AND(V810=INDEX(Matches!$G$2:$G$201,MATCH($A810&amp;"-10",Matches!$J$2:$J$201,0)),W810=INDEX(Matches!$H$2:$H$201,MATCH($A810&amp;"-10",Matches!$J$2:$J$201,0))),5,IF(SIGN(V810-W810)&lt;&gt;SIGN(INDEX(Matches!$G$2:$G$201,MATCH($A810&amp;"-10",Matches!$J$2:$J$201,0))-INDEX(Matches!$H$2:$H$201,MATCH($A810&amp;"-10",Matches!$J$2:$J$201,0))),0,IF(V810-W810=INDEX(Matches!$G$2:$G$201,MATCH($A810&amp;"-10",Matches!$J$2:$J$201,0))-INDEX(Matches!$H$2:$H$201,MATCH($A810&amp;"-10",Matches!$J$2:$J$201,0)),3,2))))),""))</f>
        <v/>
      </c>
      <c r="AH810" s="13" t="str">
        <f aca="false">IF($B810="","",SUM(X810:AG810))</f>
        <v/>
      </c>
      <c r="AI810" s="12" t="str">
        <f aca="false">IF($B810="","",COUNTIF(X810:AG810,5))</f>
        <v/>
      </c>
      <c r="AJ810" s="12" t="str">
        <f aca="false">IF($B810="","",COUNTIF(X810:AG810,"&gt;=2"))</f>
        <v/>
      </c>
      <c r="AK810" s="12" t="str">
        <f aca="false">IF($B810="","",COUNT(X810:AG810))</f>
        <v/>
      </c>
    </row>
    <row r="811" customFormat="false" ht="15" hidden="false" customHeight="false" outlineLevel="0" collapsed="false">
      <c r="A811" s="7"/>
      <c r="B811" s="7"/>
      <c r="C811" s="11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12" t="str">
        <f aca="false">IF(OR($B811="",D811="",E811=""),"",IFERROR(IF(OR(INDEX(Matches!$I$2:$I$201,MATCH($A811&amp;"-1",Matches!$J$2:$J$201,0))="Void",INDEX(Matches!$G$2:$G$201,MATCH($A811&amp;"-1",Matches!$J$2:$J$201,0))="",INDEX(Matches!$H$2:$H$201,MATCH($A811&amp;"-1",Matches!$J$2:$J$201,0))=""),"",IF(AND($C811&lt;&gt;"",INDEX(Matches!$F$2:$F$201,MATCH($A811&amp;"-1",Matches!$J$2:$J$201,0))&lt;&gt;"",$C811&gt;=INDEX(Matches!$F$2:$F$201,MATCH($A811&amp;"-1",Matches!$J$2:$J$201,0))),"",IF(AND(D811=INDEX(Matches!$G$2:$G$201,MATCH($A811&amp;"-1",Matches!$J$2:$J$201,0)),E811=INDEX(Matches!$H$2:$H$201,MATCH($A811&amp;"-1",Matches!$J$2:$J$201,0))),5,IF(SIGN(D811-E811)&lt;&gt;SIGN(INDEX(Matches!$G$2:$G$201,MATCH($A811&amp;"-1",Matches!$J$2:$J$201,0))-INDEX(Matches!$H$2:$H$201,MATCH($A811&amp;"-1",Matches!$J$2:$J$201,0))),0,IF(D811-E811=INDEX(Matches!$G$2:$G$201,MATCH($A811&amp;"-1",Matches!$J$2:$J$201,0))-INDEX(Matches!$H$2:$H$201,MATCH($A811&amp;"-1",Matches!$J$2:$J$201,0)),3,2))))),""))</f>
        <v/>
      </c>
      <c r="Y811" s="12" t="str">
        <f aca="false">IF(OR($B811="",F811="",G811=""),"",IFERROR(IF(OR(INDEX(Matches!$I$2:$I$201,MATCH($A811&amp;"-2",Matches!$J$2:$J$201,0))="Void",INDEX(Matches!$G$2:$G$201,MATCH($A811&amp;"-2",Matches!$J$2:$J$201,0))="",INDEX(Matches!$H$2:$H$201,MATCH($A811&amp;"-2",Matches!$J$2:$J$201,0))=""),"",IF(AND($C811&lt;&gt;"",INDEX(Matches!$F$2:$F$201,MATCH($A811&amp;"-2",Matches!$J$2:$J$201,0))&lt;&gt;"",$C811&gt;=INDEX(Matches!$F$2:$F$201,MATCH($A811&amp;"-2",Matches!$J$2:$J$201,0))),"",IF(AND(F811=INDEX(Matches!$G$2:$G$201,MATCH($A811&amp;"-2",Matches!$J$2:$J$201,0)),G811=INDEX(Matches!$H$2:$H$201,MATCH($A811&amp;"-2",Matches!$J$2:$J$201,0))),5,IF(SIGN(F811-G811)&lt;&gt;SIGN(INDEX(Matches!$G$2:$G$201,MATCH($A811&amp;"-2",Matches!$J$2:$J$201,0))-INDEX(Matches!$H$2:$H$201,MATCH($A811&amp;"-2",Matches!$J$2:$J$201,0))),0,IF(F811-G811=INDEX(Matches!$G$2:$G$201,MATCH($A811&amp;"-2",Matches!$J$2:$J$201,0))-INDEX(Matches!$H$2:$H$201,MATCH($A811&amp;"-2",Matches!$J$2:$J$201,0)),3,2))))),""))</f>
        <v/>
      </c>
      <c r="Z811" s="12" t="str">
        <f aca="false">IF(OR($B811="",H811="",I811=""),"",IFERROR(IF(OR(INDEX(Matches!$I$2:$I$201,MATCH($A811&amp;"-3",Matches!$J$2:$J$201,0))="Void",INDEX(Matches!$G$2:$G$201,MATCH($A811&amp;"-3",Matches!$J$2:$J$201,0))="",INDEX(Matches!$H$2:$H$201,MATCH($A811&amp;"-3",Matches!$J$2:$J$201,0))=""),"",IF(AND($C811&lt;&gt;"",INDEX(Matches!$F$2:$F$201,MATCH($A811&amp;"-3",Matches!$J$2:$J$201,0))&lt;&gt;"",$C811&gt;=INDEX(Matches!$F$2:$F$201,MATCH($A811&amp;"-3",Matches!$J$2:$J$201,0))),"",IF(AND(H811=INDEX(Matches!$G$2:$G$201,MATCH($A811&amp;"-3",Matches!$J$2:$J$201,0)),I811=INDEX(Matches!$H$2:$H$201,MATCH($A811&amp;"-3",Matches!$J$2:$J$201,0))),5,IF(SIGN(H811-I811)&lt;&gt;SIGN(INDEX(Matches!$G$2:$G$201,MATCH($A811&amp;"-3",Matches!$J$2:$J$201,0))-INDEX(Matches!$H$2:$H$201,MATCH($A811&amp;"-3",Matches!$J$2:$J$201,0))),0,IF(H811-I811=INDEX(Matches!$G$2:$G$201,MATCH($A811&amp;"-3",Matches!$J$2:$J$201,0))-INDEX(Matches!$H$2:$H$201,MATCH($A811&amp;"-3",Matches!$J$2:$J$201,0)),3,2))))),""))</f>
        <v/>
      </c>
      <c r="AA811" s="12" t="str">
        <f aca="false">IF(OR($B811="",J811="",K811=""),"",IFERROR(IF(OR(INDEX(Matches!$I$2:$I$201,MATCH($A811&amp;"-4",Matches!$J$2:$J$201,0))="Void",INDEX(Matches!$G$2:$G$201,MATCH($A811&amp;"-4",Matches!$J$2:$J$201,0))="",INDEX(Matches!$H$2:$H$201,MATCH($A811&amp;"-4",Matches!$J$2:$J$201,0))=""),"",IF(AND($C811&lt;&gt;"",INDEX(Matches!$F$2:$F$201,MATCH($A811&amp;"-4",Matches!$J$2:$J$201,0))&lt;&gt;"",$C811&gt;=INDEX(Matches!$F$2:$F$201,MATCH($A811&amp;"-4",Matches!$J$2:$J$201,0))),"",IF(AND(J811=INDEX(Matches!$G$2:$G$201,MATCH($A811&amp;"-4",Matches!$J$2:$J$201,0)),K811=INDEX(Matches!$H$2:$H$201,MATCH($A811&amp;"-4",Matches!$J$2:$J$201,0))),5,IF(SIGN(J811-K811)&lt;&gt;SIGN(INDEX(Matches!$G$2:$G$201,MATCH($A811&amp;"-4",Matches!$J$2:$J$201,0))-INDEX(Matches!$H$2:$H$201,MATCH($A811&amp;"-4",Matches!$J$2:$J$201,0))),0,IF(J811-K811=INDEX(Matches!$G$2:$G$201,MATCH($A811&amp;"-4",Matches!$J$2:$J$201,0))-INDEX(Matches!$H$2:$H$201,MATCH($A811&amp;"-4",Matches!$J$2:$J$201,0)),3,2))))),""))</f>
        <v/>
      </c>
      <c r="AB811" s="12" t="str">
        <f aca="false">IF(OR($B811="",L811="",M811=""),"",IFERROR(IF(OR(INDEX(Matches!$I$2:$I$201,MATCH($A811&amp;"-5",Matches!$J$2:$J$201,0))="Void",INDEX(Matches!$G$2:$G$201,MATCH($A811&amp;"-5",Matches!$J$2:$J$201,0))="",INDEX(Matches!$H$2:$H$201,MATCH($A811&amp;"-5",Matches!$J$2:$J$201,0))=""),"",IF(AND($C811&lt;&gt;"",INDEX(Matches!$F$2:$F$201,MATCH($A811&amp;"-5",Matches!$J$2:$J$201,0))&lt;&gt;"",$C811&gt;=INDEX(Matches!$F$2:$F$201,MATCH($A811&amp;"-5",Matches!$J$2:$J$201,0))),"",IF(AND(L811=INDEX(Matches!$G$2:$G$201,MATCH($A811&amp;"-5",Matches!$J$2:$J$201,0)),M811=INDEX(Matches!$H$2:$H$201,MATCH($A811&amp;"-5",Matches!$J$2:$J$201,0))),5,IF(SIGN(L811-M811)&lt;&gt;SIGN(INDEX(Matches!$G$2:$G$201,MATCH($A811&amp;"-5",Matches!$J$2:$J$201,0))-INDEX(Matches!$H$2:$H$201,MATCH($A811&amp;"-5",Matches!$J$2:$J$201,0))),0,IF(L811-M811=INDEX(Matches!$G$2:$G$201,MATCH($A811&amp;"-5",Matches!$J$2:$J$201,0))-INDEX(Matches!$H$2:$H$201,MATCH($A811&amp;"-5",Matches!$J$2:$J$201,0)),3,2))))),""))</f>
        <v/>
      </c>
      <c r="AC811" s="12" t="str">
        <f aca="false">IF(OR($B811="",N811="",O811=""),"",IFERROR(IF(OR(INDEX(Matches!$I$2:$I$201,MATCH($A811&amp;"-6",Matches!$J$2:$J$201,0))="Void",INDEX(Matches!$G$2:$G$201,MATCH($A811&amp;"-6",Matches!$J$2:$J$201,0))="",INDEX(Matches!$H$2:$H$201,MATCH($A811&amp;"-6",Matches!$J$2:$J$201,0))=""),"",IF(AND($C811&lt;&gt;"",INDEX(Matches!$F$2:$F$201,MATCH($A811&amp;"-6",Matches!$J$2:$J$201,0))&lt;&gt;"",$C811&gt;=INDEX(Matches!$F$2:$F$201,MATCH($A811&amp;"-6",Matches!$J$2:$J$201,0))),"",IF(AND(N811=INDEX(Matches!$G$2:$G$201,MATCH($A811&amp;"-6",Matches!$J$2:$J$201,0)),O811=INDEX(Matches!$H$2:$H$201,MATCH($A811&amp;"-6",Matches!$J$2:$J$201,0))),5,IF(SIGN(N811-O811)&lt;&gt;SIGN(INDEX(Matches!$G$2:$G$201,MATCH($A811&amp;"-6",Matches!$J$2:$J$201,0))-INDEX(Matches!$H$2:$H$201,MATCH($A811&amp;"-6",Matches!$J$2:$J$201,0))),0,IF(N811-O811=INDEX(Matches!$G$2:$G$201,MATCH($A811&amp;"-6",Matches!$J$2:$J$201,0))-INDEX(Matches!$H$2:$H$201,MATCH($A811&amp;"-6",Matches!$J$2:$J$201,0)),3,2))))),""))</f>
        <v/>
      </c>
      <c r="AD811" s="12" t="str">
        <f aca="false">IF(OR($B811="",P811="",Q811=""),"",IFERROR(IF(OR(INDEX(Matches!$I$2:$I$201,MATCH($A811&amp;"-7",Matches!$J$2:$J$201,0))="Void",INDEX(Matches!$G$2:$G$201,MATCH($A811&amp;"-7",Matches!$J$2:$J$201,0))="",INDEX(Matches!$H$2:$H$201,MATCH($A811&amp;"-7",Matches!$J$2:$J$201,0))=""),"",IF(AND($C811&lt;&gt;"",INDEX(Matches!$F$2:$F$201,MATCH($A811&amp;"-7",Matches!$J$2:$J$201,0))&lt;&gt;"",$C811&gt;=INDEX(Matches!$F$2:$F$201,MATCH($A811&amp;"-7",Matches!$J$2:$J$201,0))),"",IF(AND(P811=INDEX(Matches!$G$2:$G$201,MATCH($A811&amp;"-7",Matches!$J$2:$J$201,0)),Q811=INDEX(Matches!$H$2:$H$201,MATCH($A811&amp;"-7",Matches!$J$2:$J$201,0))),5,IF(SIGN(P811-Q811)&lt;&gt;SIGN(INDEX(Matches!$G$2:$G$201,MATCH($A811&amp;"-7",Matches!$J$2:$J$201,0))-INDEX(Matches!$H$2:$H$201,MATCH($A811&amp;"-7",Matches!$J$2:$J$201,0))),0,IF(P811-Q811=INDEX(Matches!$G$2:$G$201,MATCH($A811&amp;"-7",Matches!$J$2:$J$201,0))-INDEX(Matches!$H$2:$H$201,MATCH($A811&amp;"-7",Matches!$J$2:$J$201,0)),3,2))))),""))</f>
        <v/>
      </c>
      <c r="AE811" s="12" t="str">
        <f aca="false">IF(OR($B811="",R811="",S811=""),"",IFERROR(IF(OR(INDEX(Matches!$I$2:$I$201,MATCH($A811&amp;"-8",Matches!$J$2:$J$201,0))="Void",INDEX(Matches!$G$2:$G$201,MATCH($A811&amp;"-8",Matches!$J$2:$J$201,0))="",INDEX(Matches!$H$2:$H$201,MATCH($A811&amp;"-8",Matches!$J$2:$J$201,0))=""),"",IF(AND($C811&lt;&gt;"",INDEX(Matches!$F$2:$F$201,MATCH($A811&amp;"-8",Matches!$J$2:$J$201,0))&lt;&gt;"",$C811&gt;=INDEX(Matches!$F$2:$F$201,MATCH($A811&amp;"-8",Matches!$J$2:$J$201,0))),"",IF(AND(R811=INDEX(Matches!$G$2:$G$201,MATCH($A811&amp;"-8",Matches!$J$2:$J$201,0)),S811=INDEX(Matches!$H$2:$H$201,MATCH($A811&amp;"-8",Matches!$J$2:$J$201,0))),5,IF(SIGN(R811-S811)&lt;&gt;SIGN(INDEX(Matches!$G$2:$G$201,MATCH($A811&amp;"-8",Matches!$J$2:$J$201,0))-INDEX(Matches!$H$2:$H$201,MATCH($A811&amp;"-8",Matches!$J$2:$J$201,0))),0,IF(R811-S811=INDEX(Matches!$G$2:$G$201,MATCH($A811&amp;"-8",Matches!$J$2:$J$201,0))-INDEX(Matches!$H$2:$H$201,MATCH($A811&amp;"-8",Matches!$J$2:$J$201,0)),3,2))))),""))</f>
        <v/>
      </c>
      <c r="AF811" s="12" t="str">
        <f aca="false">IF(OR($B811="",T811="",U811=""),"",IFERROR(IF(OR(INDEX(Matches!$I$2:$I$201,MATCH($A811&amp;"-9",Matches!$J$2:$J$201,0))="Void",INDEX(Matches!$G$2:$G$201,MATCH($A811&amp;"-9",Matches!$J$2:$J$201,0))="",INDEX(Matches!$H$2:$H$201,MATCH($A811&amp;"-9",Matches!$J$2:$J$201,0))=""),"",IF(AND($C811&lt;&gt;"",INDEX(Matches!$F$2:$F$201,MATCH($A811&amp;"-9",Matches!$J$2:$J$201,0))&lt;&gt;"",$C811&gt;=INDEX(Matches!$F$2:$F$201,MATCH($A811&amp;"-9",Matches!$J$2:$J$201,0))),"",IF(AND(T811=INDEX(Matches!$G$2:$G$201,MATCH($A811&amp;"-9",Matches!$J$2:$J$201,0)),U811=INDEX(Matches!$H$2:$H$201,MATCH($A811&amp;"-9",Matches!$J$2:$J$201,0))),5,IF(SIGN(T811-U811)&lt;&gt;SIGN(INDEX(Matches!$G$2:$G$201,MATCH($A811&amp;"-9",Matches!$J$2:$J$201,0))-INDEX(Matches!$H$2:$H$201,MATCH($A811&amp;"-9",Matches!$J$2:$J$201,0))),0,IF(T811-U811=INDEX(Matches!$G$2:$G$201,MATCH($A811&amp;"-9",Matches!$J$2:$J$201,0))-INDEX(Matches!$H$2:$H$201,MATCH($A811&amp;"-9",Matches!$J$2:$J$201,0)),3,2))))),""))</f>
        <v/>
      </c>
      <c r="AG811" s="12" t="str">
        <f aca="false">IF(OR($B811="",V811="",W811=""),"",IFERROR(IF(OR(INDEX(Matches!$I$2:$I$201,MATCH($A811&amp;"-10",Matches!$J$2:$J$201,0))="Void",INDEX(Matches!$G$2:$G$201,MATCH($A811&amp;"-10",Matches!$J$2:$J$201,0))="",INDEX(Matches!$H$2:$H$201,MATCH($A811&amp;"-10",Matches!$J$2:$J$201,0))=""),"",IF(AND($C811&lt;&gt;"",INDEX(Matches!$F$2:$F$201,MATCH($A811&amp;"-10",Matches!$J$2:$J$201,0))&lt;&gt;"",$C811&gt;=INDEX(Matches!$F$2:$F$201,MATCH($A811&amp;"-10",Matches!$J$2:$J$201,0))),"",IF(AND(V811=INDEX(Matches!$G$2:$G$201,MATCH($A811&amp;"-10",Matches!$J$2:$J$201,0)),W811=INDEX(Matches!$H$2:$H$201,MATCH($A811&amp;"-10",Matches!$J$2:$J$201,0))),5,IF(SIGN(V811-W811)&lt;&gt;SIGN(INDEX(Matches!$G$2:$G$201,MATCH($A811&amp;"-10",Matches!$J$2:$J$201,0))-INDEX(Matches!$H$2:$H$201,MATCH($A811&amp;"-10",Matches!$J$2:$J$201,0))),0,IF(V811-W811=INDEX(Matches!$G$2:$G$201,MATCH($A811&amp;"-10",Matches!$J$2:$J$201,0))-INDEX(Matches!$H$2:$H$201,MATCH($A811&amp;"-10",Matches!$J$2:$J$201,0)),3,2))))),""))</f>
        <v/>
      </c>
      <c r="AH811" s="13" t="str">
        <f aca="false">IF($B811="","",SUM(X811:AG811))</f>
        <v/>
      </c>
      <c r="AI811" s="12" t="str">
        <f aca="false">IF($B811="","",COUNTIF(X811:AG811,5))</f>
        <v/>
      </c>
      <c r="AJ811" s="12" t="str">
        <f aca="false">IF($B811="","",COUNTIF(X811:AG811,"&gt;=2"))</f>
        <v/>
      </c>
      <c r="AK811" s="12" t="str">
        <f aca="false">IF($B811="","",COUNT(X811:AG811))</f>
        <v/>
      </c>
    </row>
    <row r="812" customFormat="false" ht="15" hidden="false" customHeight="false" outlineLevel="0" collapsed="false">
      <c r="A812" s="7"/>
      <c r="B812" s="7"/>
      <c r="C812" s="11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12" t="str">
        <f aca="false">IF(OR($B812="",D812="",E812=""),"",IFERROR(IF(OR(INDEX(Matches!$I$2:$I$201,MATCH($A812&amp;"-1",Matches!$J$2:$J$201,0))="Void",INDEX(Matches!$G$2:$G$201,MATCH($A812&amp;"-1",Matches!$J$2:$J$201,0))="",INDEX(Matches!$H$2:$H$201,MATCH($A812&amp;"-1",Matches!$J$2:$J$201,0))=""),"",IF(AND($C812&lt;&gt;"",INDEX(Matches!$F$2:$F$201,MATCH($A812&amp;"-1",Matches!$J$2:$J$201,0))&lt;&gt;"",$C812&gt;=INDEX(Matches!$F$2:$F$201,MATCH($A812&amp;"-1",Matches!$J$2:$J$201,0))),"",IF(AND(D812=INDEX(Matches!$G$2:$G$201,MATCH($A812&amp;"-1",Matches!$J$2:$J$201,0)),E812=INDEX(Matches!$H$2:$H$201,MATCH($A812&amp;"-1",Matches!$J$2:$J$201,0))),5,IF(SIGN(D812-E812)&lt;&gt;SIGN(INDEX(Matches!$G$2:$G$201,MATCH($A812&amp;"-1",Matches!$J$2:$J$201,0))-INDEX(Matches!$H$2:$H$201,MATCH($A812&amp;"-1",Matches!$J$2:$J$201,0))),0,IF(D812-E812=INDEX(Matches!$G$2:$G$201,MATCH($A812&amp;"-1",Matches!$J$2:$J$201,0))-INDEX(Matches!$H$2:$H$201,MATCH($A812&amp;"-1",Matches!$J$2:$J$201,0)),3,2))))),""))</f>
        <v/>
      </c>
      <c r="Y812" s="12" t="str">
        <f aca="false">IF(OR($B812="",F812="",G812=""),"",IFERROR(IF(OR(INDEX(Matches!$I$2:$I$201,MATCH($A812&amp;"-2",Matches!$J$2:$J$201,0))="Void",INDEX(Matches!$G$2:$G$201,MATCH($A812&amp;"-2",Matches!$J$2:$J$201,0))="",INDEX(Matches!$H$2:$H$201,MATCH($A812&amp;"-2",Matches!$J$2:$J$201,0))=""),"",IF(AND($C812&lt;&gt;"",INDEX(Matches!$F$2:$F$201,MATCH($A812&amp;"-2",Matches!$J$2:$J$201,0))&lt;&gt;"",$C812&gt;=INDEX(Matches!$F$2:$F$201,MATCH($A812&amp;"-2",Matches!$J$2:$J$201,0))),"",IF(AND(F812=INDEX(Matches!$G$2:$G$201,MATCH($A812&amp;"-2",Matches!$J$2:$J$201,0)),G812=INDEX(Matches!$H$2:$H$201,MATCH($A812&amp;"-2",Matches!$J$2:$J$201,0))),5,IF(SIGN(F812-G812)&lt;&gt;SIGN(INDEX(Matches!$G$2:$G$201,MATCH($A812&amp;"-2",Matches!$J$2:$J$201,0))-INDEX(Matches!$H$2:$H$201,MATCH($A812&amp;"-2",Matches!$J$2:$J$201,0))),0,IF(F812-G812=INDEX(Matches!$G$2:$G$201,MATCH($A812&amp;"-2",Matches!$J$2:$J$201,0))-INDEX(Matches!$H$2:$H$201,MATCH($A812&amp;"-2",Matches!$J$2:$J$201,0)),3,2))))),""))</f>
        <v/>
      </c>
      <c r="Z812" s="12" t="str">
        <f aca="false">IF(OR($B812="",H812="",I812=""),"",IFERROR(IF(OR(INDEX(Matches!$I$2:$I$201,MATCH($A812&amp;"-3",Matches!$J$2:$J$201,0))="Void",INDEX(Matches!$G$2:$G$201,MATCH($A812&amp;"-3",Matches!$J$2:$J$201,0))="",INDEX(Matches!$H$2:$H$201,MATCH($A812&amp;"-3",Matches!$J$2:$J$201,0))=""),"",IF(AND($C812&lt;&gt;"",INDEX(Matches!$F$2:$F$201,MATCH($A812&amp;"-3",Matches!$J$2:$J$201,0))&lt;&gt;"",$C812&gt;=INDEX(Matches!$F$2:$F$201,MATCH($A812&amp;"-3",Matches!$J$2:$J$201,0))),"",IF(AND(H812=INDEX(Matches!$G$2:$G$201,MATCH($A812&amp;"-3",Matches!$J$2:$J$201,0)),I812=INDEX(Matches!$H$2:$H$201,MATCH($A812&amp;"-3",Matches!$J$2:$J$201,0))),5,IF(SIGN(H812-I812)&lt;&gt;SIGN(INDEX(Matches!$G$2:$G$201,MATCH($A812&amp;"-3",Matches!$J$2:$J$201,0))-INDEX(Matches!$H$2:$H$201,MATCH($A812&amp;"-3",Matches!$J$2:$J$201,0))),0,IF(H812-I812=INDEX(Matches!$G$2:$G$201,MATCH($A812&amp;"-3",Matches!$J$2:$J$201,0))-INDEX(Matches!$H$2:$H$201,MATCH($A812&amp;"-3",Matches!$J$2:$J$201,0)),3,2))))),""))</f>
        <v/>
      </c>
      <c r="AA812" s="12" t="str">
        <f aca="false">IF(OR($B812="",J812="",K812=""),"",IFERROR(IF(OR(INDEX(Matches!$I$2:$I$201,MATCH($A812&amp;"-4",Matches!$J$2:$J$201,0))="Void",INDEX(Matches!$G$2:$G$201,MATCH($A812&amp;"-4",Matches!$J$2:$J$201,0))="",INDEX(Matches!$H$2:$H$201,MATCH($A812&amp;"-4",Matches!$J$2:$J$201,0))=""),"",IF(AND($C812&lt;&gt;"",INDEX(Matches!$F$2:$F$201,MATCH($A812&amp;"-4",Matches!$J$2:$J$201,0))&lt;&gt;"",$C812&gt;=INDEX(Matches!$F$2:$F$201,MATCH($A812&amp;"-4",Matches!$J$2:$J$201,0))),"",IF(AND(J812=INDEX(Matches!$G$2:$G$201,MATCH($A812&amp;"-4",Matches!$J$2:$J$201,0)),K812=INDEX(Matches!$H$2:$H$201,MATCH($A812&amp;"-4",Matches!$J$2:$J$201,0))),5,IF(SIGN(J812-K812)&lt;&gt;SIGN(INDEX(Matches!$G$2:$G$201,MATCH($A812&amp;"-4",Matches!$J$2:$J$201,0))-INDEX(Matches!$H$2:$H$201,MATCH($A812&amp;"-4",Matches!$J$2:$J$201,0))),0,IF(J812-K812=INDEX(Matches!$G$2:$G$201,MATCH($A812&amp;"-4",Matches!$J$2:$J$201,0))-INDEX(Matches!$H$2:$H$201,MATCH($A812&amp;"-4",Matches!$J$2:$J$201,0)),3,2))))),""))</f>
        <v/>
      </c>
      <c r="AB812" s="12" t="str">
        <f aca="false">IF(OR($B812="",L812="",M812=""),"",IFERROR(IF(OR(INDEX(Matches!$I$2:$I$201,MATCH($A812&amp;"-5",Matches!$J$2:$J$201,0))="Void",INDEX(Matches!$G$2:$G$201,MATCH($A812&amp;"-5",Matches!$J$2:$J$201,0))="",INDEX(Matches!$H$2:$H$201,MATCH($A812&amp;"-5",Matches!$J$2:$J$201,0))=""),"",IF(AND($C812&lt;&gt;"",INDEX(Matches!$F$2:$F$201,MATCH($A812&amp;"-5",Matches!$J$2:$J$201,0))&lt;&gt;"",$C812&gt;=INDEX(Matches!$F$2:$F$201,MATCH($A812&amp;"-5",Matches!$J$2:$J$201,0))),"",IF(AND(L812=INDEX(Matches!$G$2:$G$201,MATCH($A812&amp;"-5",Matches!$J$2:$J$201,0)),M812=INDEX(Matches!$H$2:$H$201,MATCH($A812&amp;"-5",Matches!$J$2:$J$201,0))),5,IF(SIGN(L812-M812)&lt;&gt;SIGN(INDEX(Matches!$G$2:$G$201,MATCH($A812&amp;"-5",Matches!$J$2:$J$201,0))-INDEX(Matches!$H$2:$H$201,MATCH($A812&amp;"-5",Matches!$J$2:$J$201,0))),0,IF(L812-M812=INDEX(Matches!$G$2:$G$201,MATCH($A812&amp;"-5",Matches!$J$2:$J$201,0))-INDEX(Matches!$H$2:$H$201,MATCH($A812&amp;"-5",Matches!$J$2:$J$201,0)),3,2))))),""))</f>
        <v/>
      </c>
      <c r="AC812" s="12" t="str">
        <f aca="false">IF(OR($B812="",N812="",O812=""),"",IFERROR(IF(OR(INDEX(Matches!$I$2:$I$201,MATCH($A812&amp;"-6",Matches!$J$2:$J$201,0))="Void",INDEX(Matches!$G$2:$G$201,MATCH($A812&amp;"-6",Matches!$J$2:$J$201,0))="",INDEX(Matches!$H$2:$H$201,MATCH($A812&amp;"-6",Matches!$J$2:$J$201,0))=""),"",IF(AND($C812&lt;&gt;"",INDEX(Matches!$F$2:$F$201,MATCH($A812&amp;"-6",Matches!$J$2:$J$201,0))&lt;&gt;"",$C812&gt;=INDEX(Matches!$F$2:$F$201,MATCH($A812&amp;"-6",Matches!$J$2:$J$201,0))),"",IF(AND(N812=INDEX(Matches!$G$2:$G$201,MATCH($A812&amp;"-6",Matches!$J$2:$J$201,0)),O812=INDEX(Matches!$H$2:$H$201,MATCH($A812&amp;"-6",Matches!$J$2:$J$201,0))),5,IF(SIGN(N812-O812)&lt;&gt;SIGN(INDEX(Matches!$G$2:$G$201,MATCH($A812&amp;"-6",Matches!$J$2:$J$201,0))-INDEX(Matches!$H$2:$H$201,MATCH($A812&amp;"-6",Matches!$J$2:$J$201,0))),0,IF(N812-O812=INDEX(Matches!$G$2:$G$201,MATCH($A812&amp;"-6",Matches!$J$2:$J$201,0))-INDEX(Matches!$H$2:$H$201,MATCH($A812&amp;"-6",Matches!$J$2:$J$201,0)),3,2))))),""))</f>
        <v/>
      </c>
      <c r="AD812" s="12" t="str">
        <f aca="false">IF(OR($B812="",P812="",Q812=""),"",IFERROR(IF(OR(INDEX(Matches!$I$2:$I$201,MATCH($A812&amp;"-7",Matches!$J$2:$J$201,0))="Void",INDEX(Matches!$G$2:$G$201,MATCH($A812&amp;"-7",Matches!$J$2:$J$201,0))="",INDEX(Matches!$H$2:$H$201,MATCH($A812&amp;"-7",Matches!$J$2:$J$201,0))=""),"",IF(AND($C812&lt;&gt;"",INDEX(Matches!$F$2:$F$201,MATCH($A812&amp;"-7",Matches!$J$2:$J$201,0))&lt;&gt;"",$C812&gt;=INDEX(Matches!$F$2:$F$201,MATCH($A812&amp;"-7",Matches!$J$2:$J$201,0))),"",IF(AND(P812=INDEX(Matches!$G$2:$G$201,MATCH($A812&amp;"-7",Matches!$J$2:$J$201,0)),Q812=INDEX(Matches!$H$2:$H$201,MATCH($A812&amp;"-7",Matches!$J$2:$J$201,0))),5,IF(SIGN(P812-Q812)&lt;&gt;SIGN(INDEX(Matches!$G$2:$G$201,MATCH($A812&amp;"-7",Matches!$J$2:$J$201,0))-INDEX(Matches!$H$2:$H$201,MATCH($A812&amp;"-7",Matches!$J$2:$J$201,0))),0,IF(P812-Q812=INDEX(Matches!$G$2:$G$201,MATCH($A812&amp;"-7",Matches!$J$2:$J$201,0))-INDEX(Matches!$H$2:$H$201,MATCH($A812&amp;"-7",Matches!$J$2:$J$201,0)),3,2))))),""))</f>
        <v/>
      </c>
      <c r="AE812" s="12" t="str">
        <f aca="false">IF(OR($B812="",R812="",S812=""),"",IFERROR(IF(OR(INDEX(Matches!$I$2:$I$201,MATCH($A812&amp;"-8",Matches!$J$2:$J$201,0))="Void",INDEX(Matches!$G$2:$G$201,MATCH($A812&amp;"-8",Matches!$J$2:$J$201,0))="",INDEX(Matches!$H$2:$H$201,MATCH($A812&amp;"-8",Matches!$J$2:$J$201,0))=""),"",IF(AND($C812&lt;&gt;"",INDEX(Matches!$F$2:$F$201,MATCH($A812&amp;"-8",Matches!$J$2:$J$201,0))&lt;&gt;"",$C812&gt;=INDEX(Matches!$F$2:$F$201,MATCH($A812&amp;"-8",Matches!$J$2:$J$201,0))),"",IF(AND(R812=INDEX(Matches!$G$2:$G$201,MATCH($A812&amp;"-8",Matches!$J$2:$J$201,0)),S812=INDEX(Matches!$H$2:$H$201,MATCH($A812&amp;"-8",Matches!$J$2:$J$201,0))),5,IF(SIGN(R812-S812)&lt;&gt;SIGN(INDEX(Matches!$G$2:$G$201,MATCH($A812&amp;"-8",Matches!$J$2:$J$201,0))-INDEX(Matches!$H$2:$H$201,MATCH($A812&amp;"-8",Matches!$J$2:$J$201,0))),0,IF(R812-S812=INDEX(Matches!$G$2:$G$201,MATCH($A812&amp;"-8",Matches!$J$2:$J$201,0))-INDEX(Matches!$H$2:$H$201,MATCH($A812&amp;"-8",Matches!$J$2:$J$201,0)),3,2))))),""))</f>
        <v/>
      </c>
      <c r="AF812" s="12" t="str">
        <f aca="false">IF(OR($B812="",T812="",U812=""),"",IFERROR(IF(OR(INDEX(Matches!$I$2:$I$201,MATCH($A812&amp;"-9",Matches!$J$2:$J$201,0))="Void",INDEX(Matches!$G$2:$G$201,MATCH($A812&amp;"-9",Matches!$J$2:$J$201,0))="",INDEX(Matches!$H$2:$H$201,MATCH($A812&amp;"-9",Matches!$J$2:$J$201,0))=""),"",IF(AND($C812&lt;&gt;"",INDEX(Matches!$F$2:$F$201,MATCH($A812&amp;"-9",Matches!$J$2:$J$201,0))&lt;&gt;"",$C812&gt;=INDEX(Matches!$F$2:$F$201,MATCH($A812&amp;"-9",Matches!$J$2:$J$201,0))),"",IF(AND(T812=INDEX(Matches!$G$2:$G$201,MATCH($A812&amp;"-9",Matches!$J$2:$J$201,0)),U812=INDEX(Matches!$H$2:$H$201,MATCH($A812&amp;"-9",Matches!$J$2:$J$201,0))),5,IF(SIGN(T812-U812)&lt;&gt;SIGN(INDEX(Matches!$G$2:$G$201,MATCH($A812&amp;"-9",Matches!$J$2:$J$201,0))-INDEX(Matches!$H$2:$H$201,MATCH($A812&amp;"-9",Matches!$J$2:$J$201,0))),0,IF(T812-U812=INDEX(Matches!$G$2:$G$201,MATCH($A812&amp;"-9",Matches!$J$2:$J$201,0))-INDEX(Matches!$H$2:$H$201,MATCH($A812&amp;"-9",Matches!$J$2:$J$201,0)),3,2))))),""))</f>
        <v/>
      </c>
      <c r="AG812" s="12" t="str">
        <f aca="false">IF(OR($B812="",V812="",W812=""),"",IFERROR(IF(OR(INDEX(Matches!$I$2:$I$201,MATCH($A812&amp;"-10",Matches!$J$2:$J$201,0))="Void",INDEX(Matches!$G$2:$G$201,MATCH($A812&amp;"-10",Matches!$J$2:$J$201,0))="",INDEX(Matches!$H$2:$H$201,MATCH($A812&amp;"-10",Matches!$J$2:$J$201,0))=""),"",IF(AND($C812&lt;&gt;"",INDEX(Matches!$F$2:$F$201,MATCH($A812&amp;"-10",Matches!$J$2:$J$201,0))&lt;&gt;"",$C812&gt;=INDEX(Matches!$F$2:$F$201,MATCH($A812&amp;"-10",Matches!$J$2:$J$201,0))),"",IF(AND(V812=INDEX(Matches!$G$2:$G$201,MATCH($A812&amp;"-10",Matches!$J$2:$J$201,0)),W812=INDEX(Matches!$H$2:$H$201,MATCH($A812&amp;"-10",Matches!$J$2:$J$201,0))),5,IF(SIGN(V812-W812)&lt;&gt;SIGN(INDEX(Matches!$G$2:$G$201,MATCH($A812&amp;"-10",Matches!$J$2:$J$201,0))-INDEX(Matches!$H$2:$H$201,MATCH($A812&amp;"-10",Matches!$J$2:$J$201,0))),0,IF(V812-W812=INDEX(Matches!$G$2:$G$201,MATCH($A812&amp;"-10",Matches!$J$2:$J$201,0))-INDEX(Matches!$H$2:$H$201,MATCH($A812&amp;"-10",Matches!$J$2:$J$201,0)),3,2))))),""))</f>
        <v/>
      </c>
      <c r="AH812" s="13" t="str">
        <f aca="false">IF($B812="","",SUM(X812:AG812))</f>
        <v/>
      </c>
      <c r="AI812" s="12" t="str">
        <f aca="false">IF($B812="","",COUNTIF(X812:AG812,5))</f>
        <v/>
      </c>
      <c r="AJ812" s="12" t="str">
        <f aca="false">IF($B812="","",COUNTIF(X812:AG812,"&gt;=2"))</f>
        <v/>
      </c>
      <c r="AK812" s="12" t="str">
        <f aca="false">IF($B812="","",COUNT(X812:AG812))</f>
        <v/>
      </c>
    </row>
    <row r="813" customFormat="false" ht="15" hidden="false" customHeight="false" outlineLevel="0" collapsed="false">
      <c r="A813" s="7"/>
      <c r="B813" s="7"/>
      <c r="C813" s="11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12" t="str">
        <f aca="false">IF(OR($B813="",D813="",E813=""),"",IFERROR(IF(OR(INDEX(Matches!$I$2:$I$201,MATCH($A813&amp;"-1",Matches!$J$2:$J$201,0))="Void",INDEX(Matches!$G$2:$G$201,MATCH($A813&amp;"-1",Matches!$J$2:$J$201,0))="",INDEX(Matches!$H$2:$H$201,MATCH($A813&amp;"-1",Matches!$J$2:$J$201,0))=""),"",IF(AND($C813&lt;&gt;"",INDEX(Matches!$F$2:$F$201,MATCH($A813&amp;"-1",Matches!$J$2:$J$201,0))&lt;&gt;"",$C813&gt;=INDEX(Matches!$F$2:$F$201,MATCH($A813&amp;"-1",Matches!$J$2:$J$201,0))),"",IF(AND(D813=INDEX(Matches!$G$2:$G$201,MATCH($A813&amp;"-1",Matches!$J$2:$J$201,0)),E813=INDEX(Matches!$H$2:$H$201,MATCH($A813&amp;"-1",Matches!$J$2:$J$201,0))),5,IF(SIGN(D813-E813)&lt;&gt;SIGN(INDEX(Matches!$G$2:$G$201,MATCH($A813&amp;"-1",Matches!$J$2:$J$201,0))-INDEX(Matches!$H$2:$H$201,MATCH($A813&amp;"-1",Matches!$J$2:$J$201,0))),0,IF(D813-E813=INDEX(Matches!$G$2:$G$201,MATCH($A813&amp;"-1",Matches!$J$2:$J$201,0))-INDEX(Matches!$H$2:$H$201,MATCH($A813&amp;"-1",Matches!$J$2:$J$201,0)),3,2))))),""))</f>
        <v/>
      </c>
      <c r="Y813" s="12" t="str">
        <f aca="false">IF(OR($B813="",F813="",G813=""),"",IFERROR(IF(OR(INDEX(Matches!$I$2:$I$201,MATCH($A813&amp;"-2",Matches!$J$2:$J$201,0))="Void",INDEX(Matches!$G$2:$G$201,MATCH($A813&amp;"-2",Matches!$J$2:$J$201,0))="",INDEX(Matches!$H$2:$H$201,MATCH($A813&amp;"-2",Matches!$J$2:$J$201,0))=""),"",IF(AND($C813&lt;&gt;"",INDEX(Matches!$F$2:$F$201,MATCH($A813&amp;"-2",Matches!$J$2:$J$201,0))&lt;&gt;"",$C813&gt;=INDEX(Matches!$F$2:$F$201,MATCH($A813&amp;"-2",Matches!$J$2:$J$201,0))),"",IF(AND(F813=INDEX(Matches!$G$2:$G$201,MATCH($A813&amp;"-2",Matches!$J$2:$J$201,0)),G813=INDEX(Matches!$H$2:$H$201,MATCH($A813&amp;"-2",Matches!$J$2:$J$201,0))),5,IF(SIGN(F813-G813)&lt;&gt;SIGN(INDEX(Matches!$G$2:$G$201,MATCH($A813&amp;"-2",Matches!$J$2:$J$201,0))-INDEX(Matches!$H$2:$H$201,MATCH($A813&amp;"-2",Matches!$J$2:$J$201,0))),0,IF(F813-G813=INDEX(Matches!$G$2:$G$201,MATCH($A813&amp;"-2",Matches!$J$2:$J$201,0))-INDEX(Matches!$H$2:$H$201,MATCH($A813&amp;"-2",Matches!$J$2:$J$201,0)),3,2))))),""))</f>
        <v/>
      </c>
      <c r="Z813" s="12" t="str">
        <f aca="false">IF(OR($B813="",H813="",I813=""),"",IFERROR(IF(OR(INDEX(Matches!$I$2:$I$201,MATCH($A813&amp;"-3",Matches!$J$2:$J$201,0))="Void",INDEX(Matches!$G$2:$G$201,MATCH($A813&amp;"-3",Matches!$J$2:$J$201,0))="",INDEX(Matches!$H$2:$H$201,MATCH($A813&amp;"-3",Matches!$J$2:$J$201,0))=""),"",IF(AND($C813&lt;&gt;"",INDEX(Matches!$F$2:$F$201,MATCH($A813&amp;"-3",Matches!$J$2:$J$201,0))&lt;&gt;"",$C813&gt;=INDEX(Matches!$F$2:$F$201,MATCH($A813&amp;"-3",Matches!$J$2:$J$201,0))),"",IF(AND(H813=INDEX(Matches!$G$2:$G$201,MATCH($A813&amp;"-3",Matches!$J$2:$J$201,0)),I813=INDEX(Matches!$H$2:$H$201,MATCH($A813&amp;"-3",Matches!$J$2:$J$201,0))),5,IF(SIGN(H813-I813)&lt;&gt;SIGN(INDEX(Matches!$G$2:$G$201,MATCH($A813&amp;"-3",Matches!$J$2:$J$201,0))-INDEX(Matches!$H$2:$H$201,MATCH($A813&amp;"-3",Matches!$J$2:$J$201,0))),0,IF(H813-I813=INDEX(Matches!$G$2:$G$201,MATCH($A813&amp;"-3",Matches!$J$2:$J$201,0))-INDEX(Matches!$H$2:$H$201,MATCH($A813&amp;"-3",Matches!$J$2:$J$201,0)),3,2))))),""))</f>
        <v/>
      </c>
      <c r="AA813" s="12" t="str">
        <f aca="false">IF(OR($B813="",J813="",K813=""),"",IFERROR(IF(OR(INDEX(Matches!$I$2:$I$201,MATCH($A813&amp;"-4",Matches!$J$2:$J$201,0))="Void",INDEX(Matches!$G$2:$G$201,MATCH($A813&amp;"-4",Matches!$J$2:$J$201,0))="",INDEX(Matches!$H$2:$H$201,MATCH($A813&amp;"-4",Matches!$J$2:$J$201,0))=""),"",IF(AND($C813&lt;&gt;"",INDEX(Matches!$F$2:$F$201,MATCH($A813&amp;"-4",Matches!$J$2:$J$201,0))&lt;&gt;"",$C813&gt;=INDEX(Matches!$F$2:$F$201,MATCH($A813&amp;"-4",Matches!$J$2:$J$201,0))),"",IF(AND(J813=INDEX(Matches!$G$2:$G$201,MATCH($A813&amp;"-4",Matches!$J$2:$J$201,0)),K813=INDEX(Matches!$H$2:$H$201,MATCH($A813&amp;"-4",Matches!$J$2:$J$201,0))),5,IF(SIGN(J813-K813)&lt;&gt;SIGN(INDEX(Matches!$G$2:$G$201,MATCH($A813&amp;"-4",Matches!$J$2:$J$201,0))-INDEX(Matches!$H$2:$H$201,MATCH($A813&amp;"-4",Matches!$J$2:$J$201,0))),0,IF(J813-K813=INDEX(Matches!$G$2:$G$201,MATCH($A813&amp;"-4",Matches!$J$2:$J$201,0))-INDEX(Matches!$H$2:$H$201,MATCH($A813&amp;"-4",Matches!$J$2:$J$201,0)),3,2))))),""))</f>
        <v/>
      </c>
      <c r="AB813" s="12" t="str">
        <f aca="false">IF(OR($B813="",L813="",M813=""),"",IFERROR(IF(OR(INDEX(Matches!$I$2:$I$201,MATCH($A813&amp;"-5",Matches!$J$2:$J$201,0))="Void",INDEX(Matches!$G$2:$G$201,MATCH($A813&amp;"-5",Matches!$J$2:$J$201,0))="",INDEX(Matches!$H$2:$H$201,MATCH($A813&amp;"-5",Matches!$J$2:$J$201,0))=""),"",IF(AND($C813&lt;&gt;"",INDEX(Matches!$F$2:$F$201,MATCH($A813&amp;"-5",Matches!$J$2:$J$201,0))&lt;&gt;"",$C813&gt;=INDEX(Matches!$F$2:$F$201,MATCH($A813&amp;"-5",Matches!$J$2:$J$201,0))),"",IF(AND(L813=INDEX(Matches!$G$2:$G$201,MATCH($A813&amp;"-5",Matches!$J$2:$J$201,0)),M813=INDEX(Matches!$H$2:$H$201,MATCH($A813&amp;"-5",Matches!$J$2:$J$201,0))),5,IF(SIGN(L813-M813)&lt;&gt;SIGN(INDEX(Matches!$G$2:$G$201,MATCH($A813&amp;"-5",Matches!$J$2:$J$201,0))-INDEX(Matches!$H$2:$H$201,MATCH($A813&amp;"-5",Matches!$J$2:$J$201,0))),0,IF(L813-M813=INDEX(Matches!$G$2:$G$201,MATCH($A813&amp;"-5",Matches!$J$2:$J$201,0))-INDEX(Matches!$H$2:$H$201,MATCH($A813&amp;"-5",Matches!$J$2:$J$201,0)),3,2))))),""))</f>
        <v/>
      </c>
      <c r="AC813" s="12" t="str">
        <f aca="false">IF(OR($B813="",N813="",O813=""),"",IFERROR(IF(OR(INDEX(Matches!$I$2:$I$201,MATCH($A813&amp;"-6",Matches!$J$2:$J$201,0))="Void",INDEX(Matches!$G$2:$G$201,MATCH($A813&amp;"-6",Matches!$J$2:$J$201,0))="",INDEX(Matches!$H$2:$H$201,MATCH($A813&amp;"-6",Matches!$J$2:$J$201,0))=""),"",IF(AND($C813&lt;&gt;"",INDEX(Matches!$F$2:$F$201,MATCH($A813&amp;"-6",Matches!$J$2:$J$201,0))&lt;&gt;"",$C813&gt;=INDEX(Matches!$F$2:$F$201,MATCH($A813&amp;"-6",Matches!$J$2:$J$201,0))),"",IF(AND(N813=INDEX(Matches!$G$2:$G$201,MATCH($A813&amp;"-6",Matches!$J$2:$J$201,0)),O813=INDEX(Matches!$H$2:$H$201,MATCH($A813&amp;"-6",Matches!$J$2:$J$201,0))),5,IF(SIGN(N813-O813)&lt;&gt;SIGN(INDEX(Matches!$G$2:$G$201,MATCH($A813&amp;"-6",Matches!$J$2:$J$201,0))-INDEX(Matches!$H$2:$H$201,MATCH($A813&amp;"-6",Matches!$J$2:$J$201,0))),0,IF(N813-O813=INDEX(Matches!$G$2:$G$201,MATCH($A813&amp;"-6",Matches!$J$2:$J$201,0))-INDEX(Matches!$H$2:$H$201,MATCH($A813&amp;"-6",Matches!$J$2:$J$201,0)),3,2))))),""))</f>
        <v/>
      </c>
      <c r="AD813" s="12" t="str">
        <f aca="false">IF(OR($B813="",P813="",Q813=""),"",IFERROR(IF(OR(INDEX(Matches!$I$2:$I$201,MATCH($A813&amp;"-7",Matches!$J$2:$J$201,0))="Void",INDEX(Matches!$G$2:$G$201,MATCH($A813&amp;"-7",Matches!$J$2:$J$201,0))="",INDEX(Matches!$H$2:$H$201,MATCH($A813&amp;"-7",Matches!$J$2:$J$201,0))=""),"",IF(AND($C813&lt;&gt;"",INDEX(Matches!$F$2:$F$201,MATCH($A813&amp;"-7",Matches!$J$2:$J$201,0))&lt;&gt;"",$C813&gt;=INDEX(Matches!$F$2:$F$201,MATCH($A813&amp;"-7",Matches!$J$2:$J$201,0))),"",IF(AND(P813=INDEX(Matches!$G$2:$G$201,MATCH($A813&amp;"-7",Matches!$J$2:$J$201,0)),Q813=INDEX(Matches!$H$2:$H$201,MATCH($A813&amp;"-7",Matches!$J$2:$J$201,0))),5,IF(SIGN(P813-Q813)&lt;&gt;SIGN(INDEX(Matches!$G$2:$G$201,MATCH($A813&amp;"-7",Matches!$J$2:$J$201,0))-INDEX(Matches!$H$2:$H$201,MATCH($A813&amp;"-7",Matches!$J$2:$J$201,0))),0,IF(P813-Q813=INDEX(Matches!$G$2:$G$201,MATCH($A813&amp;"-7",Matches!$J$2:$J$201,0))-INDEX(Matches!$H$2:$H$201,MATCH($A813&amp;"-7",Matches!$J$2:$J$201,0)),3,2))))),""))</f>
        <v/>
      </c>
      <c r="AE813" s="12" t="str">
        <f aca="false">IF(OR($B813="",R813="",S813=""),"",IFERROR(IF(OR(INDEX(Matches!$I$2:$I$201,MATCH($A813&amp;"-8",Matches!$J$2:$J$201,0))="Void",INDEX(Matches!$G$2:$G$201,MATCH($A813&amp;"-8",Matches!$J$2:$J$201,0))="",INDEX(Matches!$H$2:$H$201,MATCH($A813&amp;"-8",Matches!$J$2:$J$201,0))=""),"",IF(AND($C813&lt;&gt;"",INDEX(Matches!$F$2:$F$201,MATCH($A813&amp;"-8",Matches!$J$2:$J$201,0))&lt;&gt;"",$C813&gt;=INDEX(Matches!$F$2:$F$201,MATCH($A813&amp;"-8",Matches!$J$2:$J$201,0))),"",IF(AND(R813=INDEX(Matches!$G$2:$G$201,MATCH($A813&amp;"-8",Matches!$J$2:$J$201,0)),S813=INDEX(Matches!$H$2:$H$201,MATCH($A813&amp;"-8",Matches!$J$2:$J$201,0))),5,IF(SIGN(R813-S813)&lt;&gt;SIGN(INDEX(Matches!$G$2:$G$201,MATCH($A813&amp;"-8",Matches!$J$2:$J$201,0))-INDEX(Matches!$H$2:$H$201,MATCH($A813&amp;"-8",Matches!$J$2:$J$201,0))),0,IF(R813-S813=INDEX(Matches!$G$2:$G$201,MATCH($A813&amp;"-8",Matches!$J$2:$J$201,0))-INDEX(Matches!$H$2:$H$201,MATCH($A813&amp;"-8",Matches!$J$2:$J$201,0)),3,2))))),""))</f>
        <v/>
      </c>
      <c r="AF813" s="12" t="str">
        <f aca="false">IF(OR($B813="",T813="",U813=""),"",IFERROR(IF(OR(INDEX(Matches!$I$2:$I$201,MATCH($A813&amp;"-9",Matches!$J$2:$J$201,0))="Void",INDEX(Matches!$G$2:$G$201,MATCH($A813&amp;"-9",Matches!$J$2:$J$201,0))="",INDEX(Matches!$H$2:$H$201,MATCH($A813&amp;"-9",Matches!$J$2:$J$201,0))=""),"",IF(AND($C813&lt;&gt;"",INDEX(Matches!$F$2:$F$201,MATCH($A813&amp;"-9",Matches!$J$2:$J$201,0))&lt;&gt;"",$C813&gt;=INDEX(Matches!$F$2:$F$201,MATCH($A813&amp;"-9",Matches!$J$2:$J$201,0))),"",IF(AND(T813=INDEX(Matches!$G$2:$G$201,MATCH($A813&amp;"-9",Matches!$J$2:$J$201,0)),U813=INDEX(Matches!$H$2:$H$201,MATCH($A813&amp;"-9",Matches!$J$2:$J$201,0))),5,IF(SIGN(T813-U813)&lt;&gt;SIGN(INDEX(Matches!$G$2:$G$201,MATCH($A813&amp;"-9",Matches!$J$2:$J$201,0))-INDEX(Matches!$H$2:$H$201,MATCH($A813&amp;"-9",Matches!$J$2:$J$201,0))),0,IF(T813-U813=INDEX(Matches!$G$2:$G$201,MATCH($A813&amp;"-9",Matches!$J$2:$J$201,0))-INDEX(Matches!$H$2:$H$201,MATCH($A813&amp;"-9",Matches!$J$2:$J$201,0)),3,2))))),""))</f>
        <v/>
      </c>
      <c r="AG813" s="12" t="str">
        <f aca="false">IF(OR($B813="",V813="",W813=""),"",IFERROR(IF(OR(INDEX(Matches!$I$2:$I$201,MATCH($A813&amp;"-10",Matches!$J$2:$J$201,0))="Void",INDEX(Matches!$G$2:$G$201,MATCH($A813&amp;"-10",Matches!$J$2:$J$201,0))="",INDEX(Matches!$H$2:$H$201,MATCH($A813&amp;"-10",Matches!$J$2:$J$201,0))=""),"",IF(AND($C813&lt;&gt;"",INDEX(Matches!$F$2:$F$201,MATCH($A813&amp;"-10",Matches!$J$2:$J$201,0))&lt;&gt;"",$C813&gt;=INDEX(Matches!$F$2:$F$201,MATCH($A813&amp;"-10",Matches!$J$2:$J$201,0))),"",IF(AND(V813=INDEX(Matches!$G$2:$G$201,MATCH($A813&amp;"-10",Matches!$J$2:$J$201,0)),W813=INDEX(Matches!$H$2:$H$201,MATCH($A813&amp;"-10",Matches!$J$2:$J$201,0))),5,IF(SIGN(V813-W813)&lt;&gt;SIGN(INDEX(Matches!$G$2:$G$201,MATCH($A813&amp;"-10",Matches!$J$2:$J$201,0))-INDEX(Matches!$H$2:$H$201,MATCH($A813&amp;"-10",Matches!$J$2:$J$201,0))),0,IF(V813-W813=INDEX(Matches!$G$2:$G$201,MATCH($A813&amp;"-10",Matches!$J$2:$J$201,0))-INDEX(Matches!$H$2:$H$201,MATCH($A813&amp;"-10",Matches!$J$2:$J$201,0)),3,2))))),""))</f>
        <v/>
      </c>
      <c r="AH813" s="13" t="str">
        <f aca="false">IF($B813="","",SUM(X813:AG813))</f>
        <v/>
      </c>
      <c r="AI813" s="12" t="str">
        <f aca="false">IF($B813="","",COUNTIF(X813:AG813,5))</f>
        <v/>
      </c>
      <c r="AJ813" s="12" t="str">
        <f aca="false">IF($B813="","",COUNTIF(X813:AG813,"&gt;=2"))</f>
        <v/>
      </c>
      <c r="AK813" s="12" t="str">
        <f aca="false">IF($B813="","",COUNT(X813:AG813))</f>
        <v/>
      </c>
    </row>
    <row r="814" customFormat="false" ht="15" hidden="false" customHeight="false" outlineLevel="0" collapsed="false">
      <c r="A814" s="7"/>
      <c r="B814" s="7"/>
      <c r="C814" s="11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12" t="str">
        <f aca="false">IF(OR($B814="",D814="",E814=""),"",IFERROR(IF(OR(INDEX(Matches!$I$2:$I$201,MATCH($A814&amp;"-1",Matches!$J$2:$J$201,0))="Void",INDEX(Matches!$G$2:$G$201,MATCH($A814&amp;"-1",Matches!$J$2:$J$201,0))="",INDEX(Matches!$H$2:$H$201,MATCH($A814&amp;"-1",Matches!$J$2:$J$201,0))=""),"",IF(AND($C814&lt;&gt;"",INDEX(Matches!$F$2:$F$201,MATCH($A814&amp;"-1",Matches!$J$2:$J$201,0))&lt;&gt;"",$C814&gt;=INDEX(Matches!$F$2:$F$201,MATCH($A814&amp;"-1",Matches!$J$2:$J$201,0))),"",IF(AND(D814=INDEX(Matches!$G$2:$G$201,MATCH($A814&amp;"-1",Matches!$J$2:$J$201,0)),E814=INDEX(Matches!$H$2:$H$201,MATCH($A814&amp;"-1",Matches!$J$2:$J$201,0))),5,IF(SIGN(D814-E814)&lt;&gt;SIGN(INDEX(Matches!$G$2:$G$201,MATCH($A814&amp;"-1",Matches!$J$2:$J$201,0))-INDEX(Matches!$H$2:$H$201,MATCH($A814&amp;"-1",Matches!$J$2:$J$201,0))),0,IF(D814-E814=INDEX(Matches!$G$2:$G$201,MATCH($A814&amp;"-1",Matches!$J$2:$J$201,0))-INDEX(Matches!$H$2:$H$201,MATCH($A814&amp;"-1",Matches!$J$2:$J$201,0)),3,2))))),""))</f>
        <v/>
      </c>
      <c r="Y814" s="12" t="str">
        <f aca="false">IF(OR($B814="",F814="",G814=""),"",IFERROR(IF(OR(INDEX(Matches!$I$2:$I$201,MATCH($A814&amp;"-2",Matches!$J$2:$J$201,0))="Void",INDEX(Matches!$G$2:$G$201,MATCH($A814&amp;"-2",Matches!$J$2:$J$201,0))="",INDEX(Matches!$H$2:$H$201,MATCH($A814&amp;"-2",Matches!$J$2:$J$201,0))=""),"",IF(AND($C814&lt;&gt;"",INDEX(Matches!$F$2:$F$201,MATCH($A814&amp;"-2",Matches!$J$2:$J$201,0))&lt;&gt;"",$C814&gt;=INDEX(Matches!$F$2:$F$201,MATCH($A814&amp;"-2",Matches!$J$2:$J$201,0))),"",IF(AND(F814=INDEX(Matches!$G$2:$G$201,MATCH($A814&amp;"-2",Matches!$J$2:$J$201,0)),G814=INDEX(Matches!$H$2:$H$201,MATCH($A814&amp;"-2",Matches!$J$2:$J$201,0))),5,IF(SIGN(F814-G814)&lt;&gt;SIGN(INDEX(Matches!$G$2:$G$201,MATCH($A814&amp;"-2",Matches!$J$2:$J$201,0))-INDEX(Matches!$H$2:$H$201,MATCH($A814&amp;"-2",Matches!$J$2:$J$201,0))),0,IF(F814-G814=INDEX(Matches!$G$2:$G$201,MATCH($A814&amp;"-2",Matches!$J$2:$J$201,0))-INDEX(Matches!$H$2:$H$201,MATCH($A814&amp;"-2",Matches!$J$2:$J$201,0)),3,2))))),""))</f>
        <v/>
      </c>
      <c r="Z814" s="12" t="str">
        <f aca="false">IF(OR($B814="",H814="",I814=""),"",IFERROR(IF(OR(INDEX(Matches!$I$2:$I$201,MATCH($A814&amp;"-3",Matches!$J$2:$J$201,0))="Void",INDEX(Matches!$G$2:$G$201,MATCH($A814&amp;"-3",Matches!$J$2:$J$201,0))="",INDEX(Matches!$H$2:$H$201,MATCH($A814&amp;"-3",Matches!$J$2:$J$201,0))=""),"",IF(AND($C814&lt;&gt;"",INDEX(Matches!$F$2:$F$201,MATCH($A814&amp;"-3",Matches!$J$2:$J$201,0))&lt;&gt;"",$C814&gt;=INDEX(Matches!$F$2:$F$201,MATCH($A814&amp;"-3",Matches!$J$2:$J$201,0))),"",IF(AND(H814=INDEX(Matches!$G$2:$G$201,MATCH($A814&amp;"-3",Matches!$J$2:$J$201,0)),I814=INDEX(Matches!$H$2:$H$201,MATCH($A814&amp;"-3",Matches!$J$2:$J$201,0))),5,IF(SIGN(H814-I814)&lt;&gt;SIGN(INDEX(Matches!$G$2:$G$201,MATCH($A814&amp;"-3",Matches!$J$2:$J$201,0))-INDEX(Matches!$H$2:$H$201,MATCH($A814&amp;"-3",Matches!$J$2:$J$201,0))),0,IF(H814-I814=INDEX(Matches!$G$2:$G$201,MATCH($A814&amp;"-3",Matches!$J$2:$J$201,0))-INDEX(Matches!$H$2:$H$201,MATCH($A814&amp;"-3",Matches!$J$2:$J$201,0)),3,2))))),""))</f>
        <v/>
      </c>
      <c r="AA814" s="12" t="str">
        <f aca="false">IF(OR($B814="",J814="",K814=""),"",IFERROR(IF(OR(INDEX(Matches!$I$2:$I$201,MATCH($A814&amp;"-4",Matches!$J$2:$J$201,0))="Void",INDEX(Matches!$G$2:$G$201,MATCH($A814&amp;"-4",Matches!$J$2:$J$201,0))="",INDEX(Matches!$H$2:$H$201,MATCH($A814&amp;"-4",Matches!$J$2:$J$201,0))=""),"",IF(AND($C814&lt;&gt;"",INDEX(Matches!$F$2:$F$201,MATCH($A814&amp;"-4",Matches!$J$2:$J$201,0))&lt;&gt;"",$C814&gt;=INDEX(Matches!$F$2:$F$201,MATCH($A814&amp;"-4",Matches!$J$2:$J$201,0))),"",IF(AND(J814=INDEX(Matches!$G$2:$G$201,MATCH($A814&amp;"-4",Matches!$J$2:$J$201,0)),K814=INDEX(Matches!$H$2:$H$201,MATCH($A814&amp;"-4",Matches!$J$2:$J$201,0))),5,IF(SIGN(J814-K814)&lt;&gt;SIGN(INDEX(Matches!$G$2:$G$201,MATCH($A814&amp;"-4",Matches!$J$2:$J$201,0))-INDEX(Matches!$H$2:$H$201,MATCH($A814&amp;"-4",Matches!$J$2:$J$201,0))),0,IF(J814-K814=INDEX(Matches!$G$2:$G$201,MATCH($A814&amp;"-4",Matches!$J$2:$J$201,0))-INDEX(Matches!$H$2:$H$201,MATCH($A814&amp;"-4",Matches!$J$2:$J$201,0)),3,2))))),""))</f>
        <v/>
      </c>
      <c r="AB814" s="12" t="str">
        <f aca="false">IF(OR($B814="",L814="",M814=""),"",IFERROR(IF(OR(INDEX(Matches!$I$2:$I$201,MATCH($A814&amp;"-5",Matches!$J$2:$J$201,0))="Void",INDEX(Matches!$G$2:$G$201,MATCH($A814&amp;"-5",Matches!$J$2:$J$201,0))="",INDEX(Matches!$H$2:$H$201,MATCH($A814&amp;"-5",Matches!$J$2:$J$201,0))=""),"",IF(AND($C814&lt;&gt;"",INDEX(Matches!$F$2:$F$201,MATCH($A814&amp;"-5",Matches!$J$2:$J$201,0))&lt;&gt;"",$C814&gt;=INDEX(Matches!$F$2:$F$201,MATCH($A814&amp;"-5",Matches!$J$2:$J$201,0))),"",IF(AND(L814=INDEX(Matches!$G$2:$G$201,MATCH($A814&amp;"-5",Matches!$J$2:$J$201,0)),M814=INDEX(Matches!$H$2:$H$201,MATCH($A814&amp;"-5",Matches!$J$2:$J$201,0))),5,IF(SIGN(L814-M814)&lt;&gt;SIGN(INDEX(Matches!$G$2:$G$201,MATCH($A814&amp;"-5",Matches!$J$2:$J$201,0))-INDEX(Matches!$H$2:$H$201,MATCH($A814&amp;"-5",Matches!$J$2:$J$201,0))),0,IF(L814-M814=INDEX(Matches!$G$2:$G$201,MATCH($A814&amp;"-5",Matches!$J$2:$J$201,0))-INDEX(Matches!$H$2:$H$201,MATCH($A814&amp;"-5",Matches!$J$2:$J$201,0)),3,2))))),""))</f>
        <v/>
      </c>
      <c r="AC814" s="12" t="str">
        <f aca="false">IF(OR($B814="",N814="",O814=""),"",IFERROR(IF(OR(INDEX(Matches!$I$2:$I$201,MATCH($A814&amp;"-6",Matches!$J$2:$J$201,0))="Void",INDEX(Matches!$G$2:$G$201,MATCH($A814&amp;"-6",Matches!$J$2:$J$201,0))="",INDEX(Matches!$H$2:$H$201,MATCH($A814&amp;"-6",Matches!$J$2:$J$201,0))=""),"",IF(AND($C814&lt;&gt;"",INDEX(Matches!$F$2:$F$201,MATCH($A814&amp;"-6",Matches!$J$2:$J$201,0))&lt;&gt;"",$C814&gt;=INDEX(Matches!$F$2:$F$201,MATCH($A814&amp;"-6",Matches!$J$2:$J$201,0))),"",IF(AND(N814=INDEX(Matches!$G$2:$G$201,MATCH($A814&amp;"-6",Matches!$J$2:$J$201,0)),O814=INDEX(Matches!$H$2:$H$201,MATCH($A814&amp;"-6",Matches!$J$2:$J$201,0))),5,IF(SIGN(N814-O814)&lt;&gt;SIGN(INDEX(Matches!$G$2:$G$201,MATCH($A814&amp;"-6",Matches!$J$2:$J$201,0))-INDEX(Matches!$H$2:$H$201,MATCH($A814&amp;"-6",Matches!$J$2:$J$201,0))),0,IF(N814-O814=INDEX(Matches!$G$2:$G$201,MATCH($A814&amp;"-6",Matches!$J$2:$J$201,0))-INDEX(Matches!$H$2:$H$201,MATCH($A814&amp;"-6",Matches!$J$2:$J$201,0)),3,2))))),""))</f>
        <v/>
      </c>
      <c r="AD814" s="12" t="str">
        <f aca="false">IF(OR($B814="",P814="",Q814=""),"",IFERROR(IF(OR(INDEX(Matches!$I$2:$I$201,MATCH($A814&amp;"-7",Matches!$J$2:$J$201,0))="Void",INDEX(Matches!$G$2:$G$201,MATCH($A814&amp;"-7",Matches!$J$2:$J$201,0))="",INDEX(Matches!$H$2:$H$201,MATCH($A814&amp;"-7",Matches!$J$2:$J$201,0))=""),"",IF(AND($C814&lt;&gt;"",INDEX(Matches!$F$2:$F$201,MATCH($A814&amp;"-7",Matches!$J$2:$J$201,0))&lt;&gt;"",$C814&gt;=INDEX(Matches!$F$2:$F$201,MATCH($A814&amp;"-7",Matches!$J$2:$J$201,0))),"",IF(AND(P814=INDEX(Matches!$G$2:$G$201,MATCH($A814&amp;"-7",Matches!$J$2:$J$201,0)),Q814=INDEX(Matches!$H$2:$H$201,MATCH($A814&amp;"-7",Matches!$J$2:$J$201,0))),5,IF(SIGN(P814-Q814)&lt;&gt;SIGN(INDEX(Matches!$G$2:$G$201,MATCH($A814&amp;"-7",Matches!$J$2:$J$201,0))-INDEX(Matches!$H$2:$H$201,MATCH($A814&amp;"-7",Matches!$J$2:$J$201,0))),0,IF(P814-Q814=INDEX(Matches!$G$2:$G$201,MATCH($A814&amp;"-7",Matches!$J$2:$J$201,0))-INDEX(Matches!$H$2:$H$201,MATCH($A814&amp;"-7",Matches!$J$2:$J$201,0)),3,2))))),""))</f>
        <v/>
      </c>
      <c r="AE814" s="12" t="str">
        <f aca="false">IF(OR($B814="",R814="",S814=""),"",IFERROR(IF(OR(INDEX(Matches!$I$2:$I$201,MATCH($A814&amp;"-8",Matches!$J$2:$J$201,0))="Void",INDEX(Matches!$G$2:$G$201,MATCH($A814&amp;"-8",Matches!$J$2:$J$201,0))="",INDEX(Matches!$H$2:$H$201,MATCH($A814&amp;"-8",Matches!$J$2:$J$201,0))=""),"",IF(AND($C814&lt;&gt;"",INDEX(Matches!$F$2:$F$201,MATCH($A814&amp;"-8",Matches!$J$2:$J$201,0))&lt;&gt;"",$C814&gt;=INDEX(Matches!$F$2:$F$201,MATCH($A814&amp;"-8",Matches!$J$2:$J$201,0))),"",IF(AND(R814=INDEX(Matches!$G$2:$G$201,MATCH($A814&amp;"-8",Matches!$J$2:$J$201,0)),S814=INDEX(Matches!$H$2:$H$201,MATCH($A814&amp;"-8",Matches!$J$2:$J$201,0))),5,IF(SIGN(R814-S814)&lt;&gt;SIGN(INDEX(Matches!$G$2:$G$201,MATCH($A814&amp;"-8",Matches!$J$2:$J$201,0))-INDEX(Matches!$H$2:$H$201,MATCH($A814&amp;"-8",Matches!$J$2:$J$201,0))),0,IF(R814-S814=INDEX(Matches!$G$2:$G$201,MATCH($A814&amp;"-8",Matches!$J$2:$J$201,0))-INDEX(Matches!$H$2:$H$201,MATCH($A814&amp;"-8",Matches!$J$2:$J$201,0)),3,2))))),""))</f>
        <v/>
      </c>
      <c r="AF814" s="12" t="str">
        <f aca="false">IF(OR($B814="",T814="",U814=""),"",IFERROR(IF(OR(INDEX(Matches!$I$2:$I$201,MATCH($A814&amp;"-9",Matches!$J$2:$J$201,0))="Void",INDEX(Matches!$G$2:$G$201,MATCH($A814&amp;"-9",Matches!$J$2:$J$201,0))="",INDEX(Matches!$H$2:$H$201,MATCH($A814&amp;"-9",Matches!$J$2:$J$201,0))=""),"",IF(AND($C814&lt;&gt;"",INDEX(Matches!$F$2:$F$201,MATCH($A814&amp;"-9",Matches!$J$2:$J$201,0))&lt;&gt;"",$C814&gt;=INDEX(Matches!$F$2:$F$201,MATCH($A814&amp;"-9",Matches!$J$2:$J$201,0))),"",IF(AND(T814=INDEX(Matches!$G$2:$G$201,MATCH($A814&amp;"-9",Matches!$J$2:$J$201,0)),U814=INDEX(Matches!$H$2:$H$201,MATCH($A814&amp;"-9",Matches!$J$2:$J$201,0))),5,IF(SIGN(T814-U814)&lt;&gt;SIGN(INDEX(Matches!$G$2:$G$201,MATCH($A814&amp;"-9",Matches!$J$2:$J$201,0))-INDEX(Matches!$H$2:$H$201,MATCH($A814&amp;"-9",Matches!$J$2:$J$201,0))),0,IF(T814-U814=INDEX(Matches!$G$2:$G$201,MATCH($A814&amp;"-9",Matches!$J$2:$J$201,0))-INDEX(Matches!$H$2:$H$201,MATCH($A814&amp;"-9",Matches!$J$2:$J$201,0)),3,2))))),""))</f>
        <v/>
      </c>
      <c r="AG814" s="12" t="str">
        <f aca="false">IF(OR($B814="",V814="",W814=""),"",IFERROR(IF(OR(INDEX(Matches!$I$2:$I$201,MATCH($A814&amp;"-10",Matches!$J$2:$J$201,0))="Void",INDEX(Matches!$G$2:$G$201,MATCH($A814&amp;"-10",Matches!$J$2:$J$201,0))="",INDEX(Matches!$H$2:$H$201,MATCH($A814&amp;"-10",Matches!$J$2:$J$201,0))=""),"",IF(AND($C814&lt;&gt;"",INDEX(Matches!$F$2:$F$201,MATCH($A814&amp;"-10",Matches!$J$2:$J$201,0))&lt;&gt;"",$C814&gt;=INDEX(Matches!$F$2:$F$201,MATCH($A814&amp;"-10",Matches!$J$2:$J$201,0))),"",IF(AND(V814=INDEX(Matches!$G$2:$G$201,MATCH($A814&amp;"-10",Matches!$J$2:$J$201,0)),W814=INDEX(Matches!$H$2:$H$201,MATCH($A814&amp;"-10",Matches!$J$2:$J$201,0))),5,IF(SIGN(V814-W814)&lt;&gt;SIGN(INDEX(Matches!$G$2:$G$201,MATCH($A814&amp;"-10",Matches!$J$2:$J$201,0))-INDEX(Matches!$H$2:$H$201,MATCH($A814&amp;"-10",Matches!$J$2:$J$201,0))),0,IF(V814-W814=INDEX(Matches!$G$2:$G$201,MATCH($A814&amp;"-10",Matches!$J$2:$J$201,0))-INDEX(Matches!$H$2:$H$201,MATCH($A814&amp;"-10",Matches!$J$2:$J$201,0)),3,2))))),""))</f>
        <v/>
      </c>
      <c r="AH814" s="13" t="str">
        <f aca="false">IF($B814="","",SUM(X814:AG814))</f>
        <v/>
      </c>
      <c r="AI814" s="12" t="str">
        <f aca="false">IF($B814="","",COUNTIF(X814:AG814,5))</f>
        <v/>
      </c>
      <c r="AJ814" s="12" t="str">
        <f aca="false">IF($B814="","",COUNTIF(X814:AG814,"&gt;=2"))</f>
        <v/>
      </c>
      <c r="AK814" s="12" t="str">
        <f aca="false">IF($B814="","",COUNT(X814:AG814))</f>
        <v/>
      </c>
    </row>
    <row r="815" customFormat="false" ht="15" hidden="false" customHeight="false" outlineLevel="0" collapsed="false">
      <c r="A815" s="7"/>
      <c r="B815" s="7"/>
      <c r="C815" s="11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12" t="str">
        <f aca="false">IF(OR($B815="",D815="",E815=""),"",IFERROR(IF(OR(INDEX(Matches!$I$2:$I$201,MATCH($A815&amp;"-1",Matches!$J$2:$J$201,0))="Void",INDEX(Matches!$G$2:$G$201,MATCH($A815&amp;"-1",Matches!$J$2:$J$201,0))="",INDEX(Matches!$H$2:$H$201,MATCH($A815&amp;"-1",Matches!$J$2:$J$201,0))=""),"",IF(AND($C815&lt;&gt;"",INDEX(Matches!$F$2:$F$201,MATCH($A815&amp;"-1",Matches!$J$2:$J$201,0))&lt;&gt;"",$C815&gt;=INDEX(Matches!$F$2:$F$201,MATCH($A815&amp;"-1",Matches!$J$2:$J$201,0))),"",IF(AND(D815=INDEX(Matches!$G$2:$G$201,MATCH($A815&amp;"-1",Matches!$J$2:$J$201,0)),E815=INDEX(Matches!$H$2:$H$201,MATCH($A815&amp;"-1",Matches!$J$2:$J$201,0))),5,IF(SIGN(D815-E815)&lt;&gt;SIGN(INDEX(Matches!$G$2:$G$201,MATCH($A815&amp;"-1",Matches!$J$2:$J$201,0))-INDEX(Matches!$H$2:$H$201,MATCH($A815&amp;"-1",Matches!$J$2:$J$201,0))),0,IF(D815-E815=INDEX(Matches!$G$2:$G$201,MATCH($A815&amp;"-1",Matches!$J$2:$J$201,0))-INDEX(Matches!$H$2:$H$201,MATCH($A815&amp;"-1",Matches!$J$2:$J$201,0)),3,2))))),""))</f>
        <v/>
      </c>
      <c r="Y815" s="12" t="str">
        <f aca="false">IF(OR($B815="",F815="",G815=""),"",IFERROR(IF(OR(INDEX(Matches!$I$2:$I$201,MATCH($A815&amp;"-2",Matches!$J$2:$J$201,0))="Void",INDEX(Matches!$G$2:$G$201,MATCH($A815&amp;"-2",Matches!$J$2:$J$201,0))="",INDEX(Matches!$H$2:$H$201,MATCH($A815&amp;"-2",Matches!$J$2:$J$201,0))=""),"",IF(AND($C815&lt;&gt;"",INDEX(Matches!$F$2:$F$201,MATCH($A815&amp;"-2",Matches!$J$2:$J$201,0))&lt;&gt;"",$C815&gt;=INDEX(Matches!$F$2:$F$201,MATCH($A815&amp;"-2",Matches!$J$2:$J$201,0))),"",IF(AND(F815=INDEX(Matches!$G$2:$G$201,MATCH($A815&amp;"-2",Matches!$J$2:$J$201,0)),G815=INDEX(Matches!$H$2:$H$201,MATCH($A815&amp;"-2",Matches!$J$2:$J$201,0))),5,IF(SIGN(F815-G815)&lt;&gt;SIGN(INDEX(Matches!$G$2:$G$201,MATCH($A815&amp;"-2",Matches!$J$2:$J$201,0))-INDEX(Matches!$H$2:$H$201,MATCH($A815&amp;"-2",Matches!$J$2:$J$201,0))),0,IF(F815-G815=INDEX(Matches!$G$2:$G$201,MATCH($A815&amp;"-2",Matches!$J$2:$J$201,0))-INDEX(Matches!$H$2:$H$201,MATCH($A815&amp;"-2",Matches!$J$2:$J$201,0)),3,2))))),""))</f>
        <v/>
      </c>
      <c r="Z815" s="12" t="str">
        <f aca="false">IF(OR($B815="",H815="",I815=""),"",IFERROR(IF(OR(INDEX(Matches!$I$2:$I$201,MATCH($A815&amp;"-3",Matches!$J$2:$J$201,0))="Void",INDEX(Matches!$G$2:$G$201,MATCH($A815&amp;"-3",Matches!$J$2:$J$201,0))="",INDEX(Matches!$H$2:$H$201,MATCH($A815&amp;"-3",Matches!$J$2:$J$201,0))=""),"",IF(AND($C815&lt;&gt;"",INDEX(Matches!$F$2:$F$201,MATCH($A815&amp;"-3",Matches!$J$2:$J$201,0))&lt;&gt;"",$C815&gt;=INDEX(Matches!$F$2:$F$201,MATCH($A815&amp;"-3",Matches!$J$2:$J$201,0))),"",IF(AND(H815=INDEX(Matches!$G$2:$G$201,MATCH($A815&amp;"-3",Matches!$J$2:$J$201,0)),I815=INDEX(Matches!$H$2:$H$201,MATCH($A815&amp;"-3",Matches!$J$2:$J$201,0))),5,IF(SIGN(H815-I815)&lt;&gt;SIGN(INDEX(Matches!$G$2:$G$201,MATCH($A815&amp;"-3",Matches!$J$2:$J$201,0))-INDEX(Matches!$H$2:$H$201,MATCH($A815&amp;"-3",Matches!$J$2:$J$201,0))),0,IF(H815-I815=INDEX(Matches!$G$2:$G$201,MATCH($A815&amp;"-3",Matches!$J$2:$J$201,0))-INDEX(Matches!$H$2:$H$201,MATCH($A815&amp;"-3",Matches!$J$2:$J$201,0)),3,2))))),""))</f>
        <v/>
      </c>
      <c r="AA815" s="12" t="str">
        <f aca="false">IF(OR($B815="",J815="",K815=""),"",IFERROR(IF(OR(INDEX(Matches!$I$2:$I$201,MATCH($A815&amp;"-4",Matches!$J$2:$J$201,0))="Void",INDEX(Matches!$G$2:$G$201,MATCH($A815&amp;"-4",Matches!$J$2:$J$201,0))="",INDEX(Matches!$H$2:$H$201,MATCH($A815&amp;"-4",Matches!$J$2:$J$201,0))=""),"",IF(AND($C815&lt;&gt;"",INDEX(Matches!$F$2:$F$201,MATCH($A815&amp;"-4",Matches!$J$2:$J$201,0))&lt;&gt;"",$C815&gt;=INDEX(Matches!$F$2:$F$201,MATCH($A815&amp;"-4",Matches!$J$2:$J$201,0))),"",IF(AND(J815=INDEX(Matches!$G$2:$G$201,MATCH($A815&amp;"-4",Matches!$J$2:$J$201,0)),K815=INDEX(Matches!$H$2:$H$201,MATCH($A815&amp;"-4",Matches!$J$2:$J$201,0))),5,IF(SIGN(J815-K815)&lt;&gt;SIGN(INDEX(Matches!$G$2:$G$201,MATCH($A815&amp;"-4",Matches!$J$2:$J$201,0))-INDEX(Matches!$H$2:$H$201,MATCH($A815&amp;"-4",Matches!$J$2:$J$201,0))),0,IF(J815-K815=INDEX(Matches!$G$2:$G$201,MATCH($A815&amp;"-4",Matches!$J$2:$J$201,0))-INDEX(Matches!$H$2:$H$201,MATCH($A815&amp;"-4",Matches!$J$2:$J$201,0)),3,2))))),""))</f>
        <v/>
      </c>
      <c r="AB815" s="12" t="str">
        <f aca="false">IF(OR($B815="",L815="",M815=""),"",IFERROR(IF(OR(INDEX(Matches!$I$2:$I$201,MATCH($A815&amp;"-5",Matches!$J$2:$J$201,0))="Void",INDEX(Matches!$G$2:$G$201,MATCH($A815&amp;"-5",Matches!$J$2:$J$201,0))="",INDEX(Matches!$H$2:$H$201,MATCH($A815&amp;"-5",Matches!$J$2:$J$201,0))=""),"",IF(AND($C815&lt;&gt;"",INDEX(Matches!$F$2:$F$201,MATCH($A815&amp;"-5",Matches!$J$2:$J$201,0))&lt;&gt;"",$C815&gt;=INDEX(Matches!$F$2:$F$201,MATCH($A815&amp;"-5",Matches!$J$2:$J$201,0))),"",IF(AND(L815=INDEX(Matches!$G$2:$G$201,MATCH($A815&amp;"-5",Matches!$J$2:$J$201,0)),M815=INDEX(Matches!$H$2:$H$201,MATCH($A815&amp;"-5",Matches!$J$2:$J$201,0))),5,IF(SIGN(L815-M815)&lt;&gt;SIGN(INDEX(Matches!$G$2:$G$201,MATCH($A815&amp;"-5",Matches!$J$2:$J$201,0))-INDEX(Matches!$H$2:$H$201,MATCH($A815&amp;"-5",Matches!$J$2:$J$201,0))),0,IF(L815-M815=INDEX(Matches!$G$2:$G$201,MATCH($A815&amp;"-5",Matches!$J$2:$J$201,0))-INDEX(Matches!$H$2:$H$201,MATCH($A815&amp;"-5",Matches!$J$2:$J$201,0)),3,2))))),""))</f>
        <v/>
      </c>
      <c r="AC815" s="12" t="str">
        <f aca="false">IF(OR($B815="",N815="",O815=""),"",IFERROR(IF(OR(INDEX(Matches!$I$2:$I$201,MATCH($A815&amp;"-6",Matches!$J$2:$J$201,0))="Void",INDEX(Matches!$G$2:$G$201,MATCH($A815&amp;"-6",Matches!$J$2:$J$201,0))="",INDEX(Matches!$H$2:$H$201,MATCH($A815&amp;"-6",Matches!$J$2:$J$201,0))=""),"",IF(AND($C815&lt;&gt;"",INDEX(Matches!$F$2:$F$201,MATCH($A815&amp;"-6",Matches!$J$2:$J$201,0))&lt;&gt;"",$C815&gt;=INDEX(Matches!$F$2:$F$201,MATCH($A815&amp;"-6",Matches!$J$2:$J$201,0))),"",IF(AND(N815=INDEX(Matches!$G$2:$G$201,MATCH($A815&amp;"-6",Matches!$J$2:$J$201,0)),O815=INDEX(Matches!$H$2:$H$201,MATCH($A815&amp;"-6",Matches!$J$2:$J$201,0))),5,IF(SIGN(N815-O815)&lt;&gt;SIGN(INDEX(Matches!$G$2:$G$201,MATCH($A815&amp;"-6",Matches!$J$2:$J$201,0))-INDEX(Matches!$H$2:$H$201,MATCH($A815&amp;"-6",Matches!$J$2:$J$201,0))),0,IF(N815-O815=INDEX(Matches!$G$2:$G$201,MATCH($A815&amp;"-6",Matches!$J$2:$J$201,0))-INDEX(Matches!$H$2:$H$201,MATCH($A815&amp;"-6",Matches!$J$2:$J$201,0)),3,2))))),""))</f>
        <v/>
      </c>
      <c r="AD815" s="12" t="str">
        <f aca="false">IF(OR($B815="",P815="",Q815=""),"",IFERROR(IF(OR(INDEX(Matches!$I$2:$I$201,MATCH($A815&amp;"-7",Matches!$J$2:$J$201,0))="Void",INDEX(Matches!$G$2:$G$201,MATCH($A815&amp;"-7",Matches!$J$2:$J$201,0))="",INDEX(Matches!$H$2:$H$201,MATCH($A815&amp;"-7",Matches!$J$2:$J$201,0))=""),"",IF(AND($C815&lt;&gt;"",INDEX(Matches!$F$2:$F$201,MATCH($A815&amp;"-7",Matches!$J$2:$J$201,0))&lt;&gt;"",$C815&gt;=INDEX(Matches!$F$2:$F$201,MATCH($A815&amp;"-7",Matches!$J$2:$J$201,0))),"",IF(AND(P815=INDEX(Matches!$G$2:$G$201,MATCH($A815&amp;"-7",Matches!$J$2:$J$201,0)),Q815=INDEX(Matches!$H$2:$H$201,MATCH($A815&amp;"-7",Matches!$J$2:$J$201,0))),5,IF(SIGN(P815-Q815)&lt;&gt;SIGN(INDEX(Matches!$G$2:$G$201,MATCH($A815&amp;"-7",Matches!$J$2:$J$201,0))-INDEX(Matches!$H$2:$H$201,MATCH($A815&amp;"-7",Matches!$J$2:$J$201,0))),0,IF(P815-Q815=INDEX(Matches!$G$2:$G$201,MATCH($A815&amp;"-7",Matches!$J$2:$J$201,0))-INDEX(Matches!$H$2:$H$201,MATCH($A815&amp;"-7",Matches!$J$2:$J$201,0)),3,2))))),""))</f>
        <v/>
      </c>
      <c r="AE815" s="12" t="str">
        <f aca="false">IF(OR($B815="",R815="",S815=""),"",IFERROR(IF(OR(INDEX(Matches!$I$2:$I$201,MATCH($A815&amp;"-8",Matches!$J$2:$J$201,0))="Void",INDEX(Matches!$G$2:$G$201,MATCH($A815&amp;"-8",Matches!$J$2:$J$201,0))="",INDEX(Matches!$H$2:$H$201,MATCH($A815&amp;"-8",Matches!$J$2:$J$201,0))=""),"",IF(AND($C815&lt;&gt;"",INDEX(Matches!$F$2:$F$201,MATCH($A815&amp;"-8",Matches!$J$2:$J$201,0))&lt;&gt;"",$C815&gt;=INDEX(Matches!$F$2:$F$201,MATCH($A815&amp;"-8",Matches!$J$2:$J$201,0))),"",IF(AND(R815=INDEX(Matches!$G$2:$G$201,MATCH($A815&amp;"-8",Matches!$J$2:$J$201,0)),S815=INDEX(Matches!$H$2:$H$201,MATCH($A815&amp;"-8",Matches!$J$2:$J$201,0))),5,IF(SIGN(R815-S815)&lt;&gt;SIGN(INDEX(Matches!$G$2:$G$201,MATCH($A815&amp;"-8",Matches!$J$2:$J$201,0))-INDEX(Matches!$H$2:$H$201,MATCH($A815&amp;"-8",Matches!$J$2:$J$201,0))),0,IF(R815-S815=INDEX(Matches!$G$2:$G$201,MATCH($A815&amp;"-8",Matches!$J$2:$J$201,0))-INDEX(Matches!$H$2:$H$201,MATCH($A815&amp;"-8",Matches!$J$2:$J$201,0)),3,2))))),""))</f>
        <v/>
      </c>
      <c r="AF815" s="12" t="str">
        <f aca="false">IF(OR($B815="",T815="",U815=""),"",IFERROR(IF(OR(INDEX(Matches!$I$2:$I$201,MATCH($A815&amp;"-9",Matches!$J$2:$J$201,0))="Void",INDEX(Matches!$G$2:$G$201,MATCH($A815&amp;"-9",Matches!$J$2:$J$201,0))="",INDEX(Matches!$H$2:$H$201,MATCH($A815&amp;"-9",Matches!$J$2:$J$201,0))=""),"",IF(AND($C815&lt;&gt;"",INDEX(Matches!$F$2:$F$201,MATCH($A815&amp;"-9",Matches!$J$2:$J$201,0))&lt;&gt;"",$C815&gt;=INDEX(Matches!$F$2:$F$201,MATCH($A815&amp;"-9",Matches!$J$2:$J$201,0))),"",IF(AND(T815=INDEX(Matches!$G$2:$G$201,MATCH($A815&amp;"-9",Matches!$J$2:$J$201,0)),U815=INDEX(Matches!$H$2:$H$201,MATCH($A815&amp;"-9",Matches!$J$2:$J$201,0))),5,IF(SIGN(T815-U815)&lt;&gt;SIGN(INDEX(Matches!$G$2:$G$201,MATCH($A815&amp;"-9",Matches!$J$2:$J$201,0))-INDEX(Matches!$H$2:$H$201,MATCH($A815&amp;"-9",Matches!$J$2:$J$201,0))),0,IF(T815-U815=INDEX(Matches!$G$2:$G$201,MATCH($A815&amp;"-9",Matches!$J$2:$J$201,0))-INDEX(Matches!$H$2:$H$201,MATCH($A815&amp;"-9",Matches!$J$2:$J$201,0)),3,2))))),""))</f>
        <v/>
      </c>
      <c r="AG815" s="12" t="str">
        <f aca="false">IF(OR($B815="",V815="",W815=""),"",IFERROR(IF(OR(INDEX(Matches!$I$2:$I$201,MATCH($A815&amp;"-10",Matches!$J$2:$J$201,0))="Void",INDEX(Matches!$G$2:$G$201,MATCH($A815&amp;"-10",Matches!$J$2:$J$201,0))="",INDEX(Matches!$H$2:$H$201,MATCH($A815&amp;"-10",Matches!$J$2:$J$201,0))=""),"",IF(AND($C815&lt;&gt;"",INDEX(Matches!$F$2:$F$201,MATCH($A815&amp;"-10",Matches!$J$2:$J$201,0))&lt;&gt;"",$C815&gt;=INDEX(Matches!$F$2:$F$201,MATCH($A815&amp;"-10",Matches!$J$2:$J$201,0))),"",IF(AND(V815=INDEX(Matches!$G$2:$G$201,MATCH($A815&amp;"-10",Matches!$J$2:$J$201,0)),W815=INDEX(Matches!$H$2:$H$201,MATCH($A815&amp;"-10",Matches!$J$2:$J$201,0))),5,IF(SIGN(V815-W815)&lt;&gt;SIGN(INDEX(Matches!$G$2:$G$201,MATCH($A815&amp;"-10",Matches!$J$2:$J$201,0))-INDEX(Matches!$H$2:$H$201,MATCH($A815&amp;"-10",Matches!$J$2:$J$201,0))),0,IF(V815-W815=INDEX(Matches!$G$2:$G$201,MATCH($A815&amp;"-10",Matches!$J$2:$J$201,0))-INDEX(Matches!$H$2:$H$201,MATCH($A815&amp;"-10",Matches!$J$2:$J$201,0)),3,2))))),""))</f>
        <v/>
      </c>
      <c r="AH815" s="13" t="str">
        <f aca="false">IF($B815="","",SUM(X815:AG815))</f>
        <v/>
      </c>
      <c r="AI815" s="12" t="str">
        <f aca="false">IF($B815="","",COUNTIF(X815:AG815,5))</f>
        <v/>
      </c>
      <c r="AJ815" s="12" t="str">
        <f aca="false">IF($B815="","",COUNTIF(X815:AG815,"&gt;=2"))</f>
        <v/>
      </c>
      <c r="AK815" s="12" t="str">
        <f aca="false">IF($B815="","",COUNT(X815:AG815))</f>
        <v/>
      </c>
    </row>
    <row r="816" customFormat="false" ht="15" hidden="false" customHeight="false" outlineLevel="0" collapsed="false">
      <c r="A816" s="7"/>
      <c r="B816" s="7"/>
      <c r="C816" s="11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12" t="str">
        <f aca="false">IF(OR($B816="",D816="",E816=""),"",IFERROR(IF(OR(INDEX(Matches!$I$2:$I$201,MATCH($A816&amp;"-1",Matches!$J$2:$J$201,0))="Void",INDEX(Matches!$G$2:$G$201,MATCH($A816&amp;"-1",Matches!$J$2:$J$201,0))="",INDEX(Matches!$H$2:$H$201,MATCH($A816&amp;"-1",Matches!$J$2:$J$201,0))=""),"",IF(AND($C816&lt;&gt;"",INDEX(Matches!$F$2:$F$201,MATCH($A816&amp;"-1",Matches!$J$2:$J$201,0))&lt;&gt;"",$C816&gt;=INDEX(Matches!$F$2:$F$201,MATCH($A816&amp;"-1",Matches!$J$2:$J$201,0))),"",IF(AND(D816=INDEX(Matches!$G$2:$G$201,MATCH($A816&amp;"-1",Matches!$J$2:$J$201,0)),E816=INDEX(Matches!$H$2:$H$201,MATCH($A816&amp;"-1",Matches!$J$2:$J$201,0))),5,IF(SIGN(D816-E816)&lt;&gt;SIGN(INDEX(Matches!$G$2:$G$201,MATCH($A816&amp;"-1",Matches!$J$2:$J$201,0))-INDEX(Matches!$H$2:$H$201,MATCH($A816&amp;"-1",Matches!$J$2:$J$201,0))),0,IF(D816-E816=INDEX(Matches!$G$2:$G$201,MATCH($A816&amp;"-1",Matches!$J$2:$J$201,0))-INDEX(Matches!$H$2:$H$201,MATCH($A816&amp;"-1",Matches!$J$2:$J$201,0)),3,2))))),""))</f>
        <v/>
      </c>
      <c r="Y816" s="12" t="str">
        <f aca="false">IF(OR($B816="",F816="",G816=""),"",IFERROR(IF(OR(INDEX(Matches!$I$2:$I$201,MATCH($A816&amp;"-2",Matches!$J$2:$J$201,0))="Void",INDEX(Matches!$G$2:$G$201,MATCH($A816&amp;"-2",Matches!$J$2:$J$201,0))="",INDEX(Matches!$H$2:$H$201,MATCH($A816&amp;"-2",Matches!$J$2:$J$201,0))=""),"",IF(AND($C816&lt;&gt;"",INDEX(Matches!$F$2:$F$201,MATCH($A816&amp;"-2",Matches!$J$2:$J$201,0))&lt;&gt;"",$C816&gt;=INDEX(Matches!$F$2:$F$201,MATCH($A816&amp;"-2",Matches!$J$2:$J$201,0))),"",IF(AND(F816=INDEX(Matches!$G$2:$G$201,MATCH($A816&amp;"-2",Matches!$J$2:$J$201,0)),G816=INDEX(Matches!$H$2:$H$201,MATCH($A816&amp;"-2",Matches!$J$2:$J$201,0))),5,IF(SIGN(F816-G816)&lt;&gt;SIGN(INDEX(Matches!$G$2:$G$201,MATCH($A816&amp;"-2",Matches!$J$2:$J$201,0))-INDEX(Matches!$H$2:$H$201,MATCH($A816&amp;"-2",Matches!$J$2:$J$201,0))),0,IF(F816-G816=INDEX(Matches!$G$2:$G$201,MATCH($A816&amp;"-2",Matches!$J$2:$J$201,0))-INDEX(Matches!$H$2:$H$201,MATCH($A816&amp;"-2",Matches!$J$2:$J$201,0)),3,2))))),""))</f>
        <v/>
      </c>
      <c r="Z816" s="12" t="str">
        <f aca="false">IF(OR($B816="",H816="",I816=""),"",IFERROR(IF(OR(INDEX(Matches!$I$2:$I$201,MATCH($A816&amp;"-3",Matches!$J$2:$J$201,0))="Void",INDEX(Matches!$G$2:$G$201,MATCH($A816&amp;"-3",Matches!$J$2:$J$201,0))="",INDEX(Matches!$H$2:$H$201,MATCH($A816&amp;"-3",Matches!$J$2:$J$201,0))=""),"",IF(AND($C816&lt;&gt;"",INDEX(Matches!$F$2:$F$201,MATCH($A816&amp;"-3",Matches!$J$2:$J$201,0))&lt;&gt;"",$C816&gt;=INDEX(Matches!$F$2:$F$201,MATCH($A816&amp;"-3",Matches!$J$2:$J$201,0))),"",IF(AND(H816=INDEX(Matches!$G$2:$G$201,MATCH($A816&amp;"-3",Matches!$J$2:$J$201,0)),I816=INDEX(Matches!$H$2:$H$201,MATCH($A816&amp;"-3",Matches!$J$2:$J$201,0))),5,IF(SIGN(H816-I816)&lt;&gt;SIGN(INDEX(Matches!$G$2:$G$201,MATCH($A816&amp;"-3",Matches!$J$2:$J$201,0))-INDEX(Matches!$H$2:$H$201,MATCH($A816&amp;"-3",Matches!$J$2:$J$201,0))),0,IF(H816-I816=INDEX(Matches!$G$2:$G$201,MATCH($A816&amp;"-3",Matches!$J$2:$J$201,0))-INDEX(Matches!$H$2:$H$201,MATCH($A816&amp;"-3",Matches!$J$2:$J$201,0)),3,2))))),""))</f>
        <v/>
      </c>
      <c r="AA816" s="12" t="str">
        <f aca="false">IF(OR($B816="",J816="",K816=""),"",IFERROR(IF(OR(INDEX(Matches!$I$2:$I$201,MATCH($A816&amp;"-4",Matches!$J$2:$J$201,0))="Void",INDEX(Matches!$G$2:$G$201,MATCH($A816&amp;"-4",Matches!$J$2:$J$201,0))="",INDEX(Matches!$H$2:$H$201,MATCH($A816&amp;"-4",Matches!$J$2:$J$201,0))=""),"",IF(AND($C816&lt;&gt;"",INDEX(Matches!$F$2:$F$201,MATCH($A816&amp;"-4",Matches!$J$2:$J$201,0))&lt;&gt;"",$C816&gt;=INDEX(Matches!$F$2:$F$201,MATCH($A816&amp;"-4",Matches!$J$2:$J$201,0))),"",IF(AND(J816=INDEX(Matches!$G$2:$G$201,MATCH($A816&amp;"-4",Matches!$J$2:$J$201,0)),K816=INDEX(Matches!$H$2:$H$201,MATCH($A816&amp;"-4",Matches!$J$2:$J$201,0))),5,IF(SIGN(J816-K816)&lt;&gt;SIGN(INDEX(Matches!$G$2:$G$201,MATCH($A816&amp;"-4",Matches!$J$2:$J$201,0))-INDEX(Matches!$H$2:$H$201,MATCH($A816&amp;"-4",Matches!$J$2:$J$201,0))),0,IF(J816-K816=INDEX(Matches!$G$2:$G$201,MATCH($A816&amp;"-4",Matches!$J$2:$J$201,0))-INDEX(Matches!$H$2:$H$201,MATCH($A816&amp;"-4",Matches!$J$2:$J$201,0)),3,2))))),""))</f>
        <v/>
      </c>
      <c r="AB816" s="12" t="str">
        <f aca="false">IF(OR($B816="",L816="",M816=""),"",IFERROR(IF(OR(INDEX(Matches!$I$2:$I$201,MATCH($A816&amp;"-5",Matches!$J$2:$J$201,0))="Void",INDEX(Matches!$G$2:$G$201,MATCH($A816&amp;"-5",Matches!$J$2:$J$201,0))="",INDEX(Matches!$H$2:$H$201,MATCH($A816&amp;"-5",Matches!$J$2:$J$201,0))=""),"",IF(AND($C816&lt;&gt;"",INDEX(Matches!$F$2:$F$201,MATCH($A816&amp;"-5",Matches!$J$2:$J$201,0))&lt;&gt;"",$C816&gt;=INDEX(Matches!$F$2:$F$201,MATCH($A816&amp;"-5",Matches!$J$2:$J$201,0))),"",IF(AND(L816=INDEX(Matches!$G$2:$G$201,MATCH($A816&amp;"-5",Matches!$J$2:$J$201,0)),M816=INDEX(Matches!$H$2:$H$201,MATCH($A816&amp;"-5",Matches!$J$2:$J$201,0))),5,IF(SIGN(L816-M816)&lt;&gt;SIGN(INDEX(Matches!$G$2:$G$201,MATCH($A816&amp;"-5",Matches!$J$2:$J$201,0))-INDEX(Matches!$H$2:$H$201,MATCH($A816&amp;"-5",Matches!$J$2:$J$201,0))),0,IF(L816-M816=INDEX(Matches!$G$2:$G$201,MATCH($A816&amp;"-5",Matches!$J$2:$J$201,0))-INDEX(Matches!$H$2:$H$201,MATCH($A816&amp;"-5",Matches!$J$2:$J$201,0)),3,2))))),""))</f>
        <v/>
      </c>
      <c r="AC816" s="12" t="str">
        <f aca="false">IF(OR($B816="",N816="",O816=""),"",IFERROR(IF(OR(INDEX(Matches!$I$2:$I$201,MATCH($A816&amp;"-6",Matches!$J$2:$J$201,0))="Void",INDEX(Matches!$G$2:$G$201,MATCH($A816&amp;"-6",Matches!$J$2:$J$201,0))="",INDEX(Matches!$H$2:$H$201,MATCH($A816&amp;"-6",Matches!$J$2:$J$201,0))=""),"",IF(AND($C816&lt;&gt;"",INDEX(Matches!$F$2:$F$201,MATCH($A816&amp;"-6",Matches!$J$2:$J$201,0))&lt;&gt;"",$C816&gt;=INDEX(Matches!$F$2:$F$201,MATCH($A816&amp;"-6",Matches!$J$2:$J$201,0))),"",IF(AND(N816=INDEX(Matches!$G$2:$G$201,MATCH($A816&amp;"-6",Matches!$J$2:$J$201,0)),O816=INDEX(Matches!$H$2:$H$201,MATCH($A816&amp;"-6",Matches!$J$2:$J$201,0))),5,IF(SIGN(N816-O816)&lt;&gt;SIGN(INDEX(Matches!$G$2:$G$201,MATCH($A816&amp;"-6",Matches!$J$2:$J$201,0))-INDEX(Matches!$H$2:$H$201,MATCH($A816&amp;"-6",Matches!$J$2:$J$201,0))),0,IF(N816-O816=INDEX(Matches!$G$2:$G$201,MATCH($A816&amp;"-6",Matches!$J$2:$J$201,0))-INDEX(Matches!$H$2:$H$201,MATCH($A816&amp;"-6",Matches!$J$2:$J$201,0)),3,2))))),""))</f>
        <v/>
      </c>
      <c r="AD816" s="12" t="str">
        <f aca="false">IF(OR($B816="",P816="",Q816=""),"",IFERROR(IF(OR(INDEX(Matches!$I$2:$I$201,MATCH($A816&amp;"-7",Matches!$J$2:$J$201,0))="Void",INDEX(Matches!$G$2:$G$201,MATCH($A816&amp;"-7",Matches!$J$2:$J$201,0))="",INDEX(Matches!$H$2:$H$201,MATCH($A816&amp;"-7",Matches!$J$2:$J$201,0))=""),"",IF(AND($C816&lt;&gt;"",INDEX(Matches!$F$2:$F$201,MATCH($A816&amp;"-7",Matches!$J$2:$J$201,0))&lt;&gt;"",$C816&gt;=INDEX(Matches!$F$2:$F$201,MATCH($A816&amp;"-7",Matches!$J$2:$J$201,0))),"",IF(AND(P816=INDEX(Matches!$G$2:$G$201,MATCH($A816&amp;"-7",Matches!$J$2:$J$201,0)),Q816=INDEX(Matches!$H$2:$H$201,MATCH($A816&amp;"-7",Matches!$J$2:$J$201,0))),5,IF(SIGN(P816-Q816)&lt;&gt;SIGN(INDEX(Matches!$G$2:$G$201,MATCH($A816&amp;"-7",Matches!$J$2:$J$201,0))-INDEX(Matches!$H$2:$H$201,MATCH($A816&amp;"-7",Matches!$J$2:$J$201,0))),0,IF(P816-Q816=INDEX(Matches!$G$2:$G$201,MATCH($A816&amp;"-7",Matches!$J$2:$J$201,0))-INDEX(Matches!$H$2:$H$201,MATCH($A816&amp;"-7",Matches!$J$2:$J$201,0)),3,2))))),""))</f>
        <v/>
      </c>
      <c r="AE816" s="12" t="str">
        <f aca="false">IF(OR($B816="",R816="",S816=""),"",IFERROR(IF(OR(INDEX(Matches!$I$2:$I$201,MATCH($A816&amp;"-8",Matches!$J$2:$J$201,0))="Void",INDEX(Matches!$G$2:$G$201,MATCH($A816&amp;"-8",Matches!$J$2:$J$201,0))="",INDEX(Matches!$H$2:$H$201,MATCH($A816&amp;"-8",Matches!$J$2:$J$201,0))=""),"",IF(AND($C816&lt;&gt;"",INDEX(Matches!$F$2:$F$201,MATCH($A816&amp;"-8",Matches!$J$2:$J$201,0))&lt;&gt;"",$C816&gt;=INDEX(Matches!$F$2:$F$201,MATCH($A816&amp;"-8",Matches!$J$2:$J$201,0))),"",IF(AND(R816=INDEX(Matches!$G$2:$G$201,MATCH($A816&amp;"-8",Matches!$J$2:$J$201,0)),S816=INDEX(Matches!$H$2:$H$201,MATCH($A816&amp;"-8",Matches!$J$2:$J$201,0))),5,IF(SIGN(R816-S816)&lt;&gt;SIGN(INDEX(Matches!$G$2:$G$201,MATCH($A816&amp;"-8",Matches!$J$2:$J$201,0))-INDEX(Matches!$H$2:$H$201,MATCH($A816&amp;"-8",Matches!$J$2:$J$201,0))),0,IF(R816-S816=INDEX(Matches!$G$2:$G$201,MATCH($A816&amp;"-8",Matches!$J$2:$J$201,0))-INDEX(Matches!$H$2:$H$201,MATCH($A816&amp;"-8",Matches!$J$2:$J$201,0)),3,2))))),""))</f>
        <v/>
      </c>
      <c r="AF816" s="12" t="str">
        <f aca="false">IF(OR($B816="",T816="",U816=""),"",IFERROR(IF(OR(INDEX(Matches!$I$2:$I$201,MATCH($A816&amp;"-9",Matches!$J$2:$J$201,0))="Void",INDEX(Matches!$G$2:$G$201,MATCH($A816&amp;"-9",Matches!$J$2:$J$201,0))="",INDEX(Matches!$H$2:$H$201,MATCH($A816&amp;"-9",Matches!$J$2:$J$201,0))=""),"",IF(AND($C816&lt;&gt;"",INDEX(Matches!$F$2:$F$201,MATCH($A816&amp;"-9",Matches!$J$2:$J$201,0))&lt;&gt;"",$C816&gt;=INDEX(Matches!$F$2:$F$201,MATCH($A816&amp;"-9",Matches!$J$2:$J$201,0))),"",IF(AND(T816=INDEX(Matches!$G$2:$G$201,MATCH($A816&amp;"-9",Matches!$J$2:$J$201,0)),U816=INDEX(Matches!$H$2:$H$201,MATCH($A816&amp;"-9",Matches!$J$2:$J$201,0))),5,IF(SIGN(T816-U816)&lt;&gt;SIGN(INDEX(Matches!$G$2:$G$201,MATCH($A816&amp;"-9",Matches!$J$2:$J$201,0))-INDEX(Matches!$H$2:$H$201,MATCH($A816&amp;"-9",Matches!$J$2:$J$201,0))),0,IF(T816-U816=INDEX(Matches!$G$2:$G$201,MATCH($A816&amp;"-9",Matches!$J$2:$J$201,0))-INDEX(Matches!$H$2:$H$201,MATCH($A816&amp;"-9",Matches!$J$2:$J$201,0)),3,2))))),""))</f>
        <v/>
      </c>
      <c r="AG816" s="12" t="str">
        <f aca="false">IF(OR($B816="",V816="",W816=""),"",IFERROR(IF(OR(INDEX(Matches!$I$2:$I$201,MATCH($A816&amp;"-10",Matches!$J$2:$J$201,0))="Void",INDEX(Matches!$G$2:$G$201,MATCH($A816&amp;"-10",Matches!$J$2:$J$201,0))="",INDEX(Matches!$H$2:$H$201,MATCH($A816&amp;"-10",Matches!$J$2:$J$201,0))=""),"",IF(AND($C816&lt;&gt;"",INDEX(Matches!$F$2:$F$201,MATCH($A816&amp;"-10",Matches!$J$2:$J$201,0))&lt;&gt;"",$C816&gt;=INDEX(Matches!$F$2:$F$201,MATCH($A816&amp;"-10",Matches!$J$2:$J$201,0))),"",IF(AND(V816=INDEX(Matches!$G$2:$G$201,MATCH($A816&amp;"-10",Matches!$J$2:$J$201,0)),W816=INDEX(Matches!$H$2:$H$201,MATCH($A816&amp;"-10",Matches!$J$2:$J$201,0))),5,IF(SIGN(V816-W816)&lt;&gt;SIGN(INDEX(Matches!$G$2:$G$201,MATCH($A816&amp;"-10",Matches!$J$2:$J$201,0))-INDEX(Matches!$H$2:$H$201,MATCH($A816&amp;"-10",Matches!$J$2:$J$201,0))),0,IF(V816-W816=INDEX(Matches!$G$2:$G$201,MATCH($A816&amp;"-10",Matches!$J$2:$J$201,0))-INDEX(Matches!$H$2:$H$201,MATCH($A816&amp;"-10",Matches!$J$2:$J$201,0)),3,2))))),""))</f>
        <v/>
      </c>
      <c r="AH816" s="13" t="str">
        <f aca="false">IF($B816="","",SUM(X816:AG816))</f>
        <v/>
      </c>
      <c r="AI816" s="12" t="str">
        <f aca="false">IF($B816="","",COUNTIF(X816:AG816,5))</f>
        <v/>
      </c>
      <c r="AJ816" s="12" t="str">
        <f aca="false">IF($B816="","",COUNTIF(X816:AG816,"&gt;=2"))</f>
        <v/>
      </c>
      <c r="AK816" s="12" t="str">
        <f aca="false">IF($B816="","",COUNT(X816:AG816))</f>
        <v/>
      </c>
    </row>
    <row r="817" customFormat="false" ht="15" hidden="false" customHeight="false" outlineLevel="0" collapsed="false">
      <c r="A817" s="7"/>
      <c r="B817" s="7"/>
      <c r="C817" s="11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12" t="str">
        <f aca="false">IF(OR($B817="",D817="",E817=""),"",IFERROR(IF(OR(INDEX(Matches!$I$2:$I$201,MATCH($A817&amp;"-1",Matches!$J$2:$J$201,0))="Void",INDEX(Matches!$G$2:$G$201,MATCH($A817&amp;"-1",Matches!$J$2:$J$201,0))="",INDEX(Matches!$H$2:$H$201,MATCH($A817&amp;"-1",Matches!$J$2:$J$201,0))=""),"",IF(AND($C817&lt;&gt;"",INDEX(Matches!$F$2:$F$201,MATCH($A817&amp;"-1",Matches!$J$2:$J$201,0))&lt;&gt;"",$C817&gt;=INDEX(Matches!$F$2:$F$201,MATCH($A817&amp;"-1",Matches!$J$2:$J$201,0))),"",IF(AND(D817=INDEX(Matches!$G$2:$G$201,MATCH($A817&amp;"-1",Matches!$J$2:$J$201,0)),E817=INDEX(Matches!$H$2:$H$201,MATCH($A817&amp;"-1",Matches!$J$2:$J$201,0))),5,IF(SIGN(D817-E817)&lt;&gt;SIGN(INDEX(Matches!$G$2:$G$201,MATCH($A817&amp;"-1",Matches!$J$2:$J$201,0))-INDEX(Matches!$H$2:$H$201,MATCH($A817&amp;"-1",Matches!$J$2:$J$201,0))),0,IF(D817-E817=INDEX(Matches!$G$2:$G$201,MATCH($A817&amp;"-1",Matches!$J$2:$J$201,0))-INDEX(Matches!$H$2:$H$201,MATCH($A817&amp;"-1",Matches!$J$2:$J$201,0)),3,2))))),""))</f>
        <v/>
      </c>
      <c r="Y817" s="12" t="str">
        <f aca="false">IF(OR($B817="",F817="",G817=""),"",IFERROR(IF(OR(INDEX(Matches!$I$2:$I$201,MATCH($A817&amp;"-2",Matches!$J$2:$J$201,0))="Void",INDEX(Matches!$G$2:$G$201,MATCH($A817&amp;"-2",Matches!$J$2:$J$201,0))="",INDEX(Matches!$H$2:$H$201,MATCH($A817&amp;"-2",Matches!$J$2:$J$201,0))=""),"",IF(AND($C817&lt;&gt;"",INDEX(Matches!$F$2:$F$201,MATCH($A817&amp;"-2",Matches!$J$2:$J$201,0))&lt;&gt;"",$C817&gt;=INDEX(Matches!$F$2:$F$201,MATCH($A817&amp;"-2",Matches!$J$2:$J$201,0))),"",IF(AND(F817=INDEX(Matches!$G$2:$G$201,MATCH($A817&amp;"-2",Matches!$J$2:$J$201,0)),G817=INDEX(Matches!$H$2:$H$201,MATCH($A817&amp;"-2",Matches!$J$2:$J$201,0))),5,IF(SIGN(F817-G817)&lt;&gt;SIGN(INDEX(Matches!$G$2:$G$201,MATCH($A817&amp;"-2",Matches!$J$2:$J$201,0))-INDEX(Matches!$H$2:$H$201,MATCH($A817&amp;"-2",Matches!$J$2:$J$201,0))),0,IF(F817-G817=INDEX(Matches!$G$2:$G$201,MATCH($A817&amp;"-2",Matches!$J$2:$J$201,0))-INDEX(Matches!$H$2:$H$201,MATCH($A817&amp;"-2",Matches!$J$2:$J$201,0)),3,2))))),""))</f>
        <v/>
      </c>
      <c r="Z817" s="12" t="str">
        <f aca="false">IF(OR($B817="",H817="",I817=""),"",IFERROR(IF(OR(INDEX(Matches!$I$2:$I$201,MATCH($A817&amp;"-3",Matches!$J$2:$J$201,0))="Void",INDEX(Matches!$G$2:$G$201,MATCH($A817&amp;"-3",Matches!$J$2:$J$201,0))="",INDEX(Matches!$H$2:$H$201,MATCH($A817&amp;"-3",Matches!$J$2:$J$201,0))=""),"",IF(AND($C817&lt;&gt;"",INDEX(Matches!$F$2:$F$201,MATCH($A817&amp;"-3",Matches!$J$2:$J$201,0))&lt;&gt;"",$C817&gt;=INDEX(Matches!$F$2:$F$201,MATCH($A817&amp;"-3",Matches!$J$2:$J$201,0))),"",IF(AND(H817=INDEX(Matches!$G$2:$G$201,MATCH($A817&amp;"-3",Matches!$J$2:$J$201,0)),I817=INDEX(Matches!$H$2:$H$201,MATCH($A817&amp;"-3",Matches!$J$2:$J$201,0))),5,IF(SIGN(H817-I817)&lt;&gt;SIGN(INDEX(Matches!$G$2:$G$201,MATCH($A817&amp;"-3",Matches!$J$2:$J$201,0))-INDEX(Matches!$H$2:$H$201,MATCH($A817&amp;"-3",Matches!$J$2:$J$201,0))),0,IF(H817-I817=INDEX(Matches!$G$2:$G$201,MATCH($A817&amp;"-3",Matches!$J$2:$J$201,0))-INDEX(Matches!$H$2:$H$201,MATCH($A817&amp;"-3",Matches!$J$2:$J$201,0)),3,2))))),""))</f>
        <v/>
      </c>
      <c r="AA817" s="12" t="str">
        <f aca="false">IF(OR($B817="",J817="",K817=""),"",IFERROR(IF(OR(INDEX(Matches!$I$2:$I$201,MATCH($A817&amp;"-4",Matches!$J$2:$J$201,0))="Void",INDEX(Matches!$G$2:$G$201,MATCH($A817&amp;"-4",Matches!$J$2:$J$201,0))="",INDEX(Matches!$H$2:$H$201,MATCH($A817&amp;"-4",Matches!$J$2:$J$201,0))=""),"",IF(AND($C817&lt;&gt;"",INDEX(Matches!$F$2:$F$201,MATCH($A817&amp;"-4",Matches!$J$2:$J$201,0))&lt;&gt;"",$C817&gt;=INDEX(Matches!$F$2:$F$201,MATCH($A817&amp;"-4",Matches!$J$2:$J$201,0))),"",IF(AND(J817=INDEX(Matches!$G$2:$G$201,MATCH($A817&amp;"-4",Matches!$J$2:$J$201,0)),K817=INDEX(Matches!$H$2:$H$201,MATCH($A817&amp;"-4",Matches!$J$2:$J$201,0))),5,IF(SIGN(J817-K817)&lt;&gt;SIGN(INDEX(Matches!$G$2:$G$201,MATCH($A817&amp;"-4",Matches!$J$2:$J$201,0))-INDEX(Matches!$H$2:$H$201,MATCH($A817&amp;"-4",Matches!$J$2:$J$201,0))),0,IF(J817-K817=INDEX(Matches!$G$2:$G$201,MATCH($A817&amp;"-4",Matches!$J$2:$J$201,0))-INDEX(Matches!$H$2:$H$201,MATCH($A817&amp;"-4",Matches!$J$2:$J$201,0)),3,2))))),""))</f>
        <v/>
      </c>
      <c r="AB817" s="12" t="str">
        <f aca="false">IF(OR($B817="",L817="",M817=""),"",IFERROR(IF(OR(INDEX(Matches!$I$2:$I$201,MATCH($A817&amp;"-5",Matches!$J$2:$J$201,0))="Void",INDEX(Matches!$G$2:$G$201,MATCH($A817&amp;"-5",Matches!$J$2:$J$201,0))="",INDEX(Matches!$H$2:$H$201,MATCH($A817&amp;"-5",Matches!$J$2:$J$201,0))=""),"",IF(AND($C817&lt;&gt;"",INDEX(Matches!$F$2:$F$201,MATCH($A817&amp;"-5",Matches!$J$2:$J$201,0))&lt;&gt;"",$C817&gt;=INDEX(Matches!$F$2:$F$201,MATCH($A817&amp;"-5",Matches!$J$2:$J$201,0))),"",IF(AND(L817=INDEX(Matches!$G$2:$G$201,MATCH($A817&amp;"-5",Matches!$J$2:$J$201,0)),M817=INDEX(Matches!$H$2:$H$201,MATCH($A817&amp;"-5",Matches!$J$2:$J$201,0))),5,IF(SIGN(L817-M817)&lt;&gt;SIGN(INDEX(Matches!$G$2:$G$201,MATCH($A817&amp;"-5",Matches!$J$2:$J$201,0))-INDEX(Matches!$H$2:$H$201,MATCH($A817&amp;"-5",Matches!$J$2:$J$201,0))),0,IF(L817-M817=INDEX(Matches!$G$2:$G$201,MATCH($A817&amp;"-5",Matches!$J$2:$J$201,0))-INDEX(Matches!$H$2:$H$201,MATCH($A817&amp;"-5",Matches!$J$2:$J$201,0)),3,2))))),""))</f>
        <v/>
      </c>
      <c r="AC817" s="12" t="str">
        <f aca="false">IF(OR($B817="",N817="",O817=""),"",IFERROR(IF(OR(INDEX(Matches!$I$2:$I$201,MATCH($A817&amp;"-6",Matches!$J$2:$J$201,0))="Void",INDEX(Matches!$G$2:$G$201,MATCH($A817&amp;"-6",Matches!$J$2:$J$201,0))="",INDEX(Matches!$H$2:$H$201,MATCH($A817&amp;"-6",Matches!$J$2:$J$201,0))=""),"",IF(AND($C817&lt;&gt;"",INDEX(Matches!$F$2:$F$201,MATCH($A817&amp;"-6",Matches!$J$2:$J$201,0))&lt;&gt;"",$C817&gt;=INDEX(Matches!$F$2:$F$201,MATCH($A817&amp;"-6",Matches!$J$2:$J$201,0))),"",IF(AND(N817=INDEX(Matches!$G$2:$G$201,MATCH($A817&amp;"-6",Matches!$J$2:$J$201,0)),O817=INDEX(Matches!$H$2:$H$201,MATCH($A817&amp;"-6",Matches!$J$2:$J$201,0))),5,IF(SIGN(N817-O817)&lt;&gt;SIGN(INDEX(Matches!$G$2:$G$201,MATCH($A817&amp;"-6",Matches!$J$2:$J$201,0))-INDEX(Matches!$H$2:$H$201,MATCH($A817&amp;"-6",Matches!$J$2:$J$201,0))),0,IF(N817-O817=INDEX(Matches!$G$2:$G$201,MATCH($A817&amp;"-6",Matches!$J$2:$J$201,0))-INDEX(Matches!$H$2:$H$201,MATCH($A817&amp;"-6",Matches!$J$2:$J$201,0)),3,2))))),""))</f>
        <v/>
      </c>
      <c r="AD817" s="12" t="str">
        <f aca="false">IF(OR($B817="",P817="",Q817=""),"",IFERROR(IF(OR(INDEX(Matches!$I$2:$I$201,MATCH($A817&amp;"-7",Matches!$J$2:$J$201,0))="Void",INDEX(Matches!$G$2:$G$201,MATCH($A817&amp;"-7",Matches!$J$2:$J$201,0))="",INDEX(Matches!$H$2:$H$201,MATCH($A817&amp;"-7",Matches!$J$2:$J$201,0))=""),"",IF(AND($C817&lt;&gt;"",INDEX(Matches!$F$2:$F$201,MATCH($A817&amp;"-7",Matches!$J$2:$J$201,0))&lt;&gt;"",$C817&gt;=INDEX(Matches!$F$2:$F$201,MATCH($A817&amp;"-7",Matches!$J$2:$J$201,0))),"",IF(AND(P817=INDEX(Matches!$G$2:$G$201,MATCH($A817&amp;"-7",Matches!$J$2:$J$201,0)),Q817=INDEX(Matches!$H$2:$H$201,MATCH($A817&amp;"-7",Matches!$J$2:$J$201,0))),5,IF(SIGN(P817-Q817)&lt;&gt;SIGN(INDEX(Matches!$G$2:$G$201,MATCH($A817&amp;"-7",Matches!$J$2:$J$201,0))-INDEX(Matches!$H$2:$H$201,MATCH($A817&amp;"-7",Matches!$J$2:$J$201,0))),0,IF(P817-Q817=INDEX(Matches!$G$2:$G$201,MATCH($A817&amp;"-7",Matches!$J$2:$J$201,0))-INDEX(Matches!$H$2:$H$201,MATCH($A817&amp;"-7",Matches!$J$2:$J$201,0)),3,2))))),""))</f>
        <v/>
      </c>
      <c r="AE817" s="12" t="str">
        <f aca="false">IF(OR($B817="",R817="",S817=""),"",IFERROR(IF(OR(INDEX(Matches!$I$2:$I$201,MATCH($A817&amp;"-8",Matches!$J$2:$J$201,0))="Void",INDEX(Matches!$G$2:$G$201,MATCH($A817&amp;"-8",Matches!$J$2:$J$201,0))="",INDEX(Matches!$H$2:$H$201,MATCH($A817&amp;"-8",Matches!$J$2:$J$201,0))=""),"",IF(AND($C817&lt;&gt;"",INDEX(Matches!$F$2:$F$201,MATCH($A817&amp;"-8",Matches!$J$2:$J$201,0))&lt;&gt;"",$C817&gt;=INDEX(Matches!$F$2:$F$201,MATCH($A817&amp;"-8",Matches!$J$2:$J$201,0))),"",IF(AND(R817=INDEX(Matches!$G$2:$G$201,MATCH($A817&amp;"-8",Matches!$J$2:$J$201,0)),S817=INDEX(Matches!$H$2:$H$201,MATCH($A817&amp;"-8",Matches!$J$2:$J$201,0))),5,IF(SIGN(R817-S817)&lt;&gt;SIGN(INDEX(Matches!$G$2:$G$201,MATCH($A817&amp;"-8",Matches!$J$2:$J$201,0))-INDEX(Matches!$H$2:$H$201,MATCH($A817&amp;"-8",Matches!$J$2:$J$201,0))),0,IF(R817-S817=INDEX(Matches!$G$2:$G$201,MATCH($A817&amp;"-8",Matches!$J$2:$J$201,0))-INDEX(Matches!$H$2:$H$201,MATCH($A817&amp;"-8",Matches!$J$2:$J$201,0)),3,2))))),""))</f>
        <v/>
      </c>
      <c r="AF817" s="12" t="str">
        <f aca="false">IF(OR($B817="",T817="",U817=""),"",IFERROR(IF(OR(INDEX(Matches!$I$2:$I$201,MATCH($A817&amp;"-9",Matches!$J$2:$J$201,0))="Void",INDEX(Matches!$G$2:$G$201,MATCH($A817&amp;"-9",Matches!$J$2:$J$201,0))="",INDEX(Matches!$H$2:$H$201,MATCH($A817&amp;"-9",Matches!$J$2:$J$201,0))=""),"",IF(AND($C817&lt;&gt;"",INDEX(Matches!$F$2:$F$201,MATCH($A817&amp;"-9",Matches!$J$2:$J$201,0))&lt;&gt;"",$C817&gt;=INDEX(Matches!$F$2:$F$201,MATCH($A817&amp;"-9",Matches!$J$2:$J$201,0))),"",IF(AND(T817=INDEX(Matches!$G$2:$G$201,MATCH($A817&amp;"-9",Matches!$J$2:$J$201,0)),U817=INDEX(Matches!$H$2:$H$201,MATCH($A817&amp;"-9",Matches!$J$2:$J$201,0))),5,IF(SIGN(T817-U817)&lt;&gt;SIGN(INDEX(Matches!$G$2:$G$201,MATCH($A817&amp;"-9",Matches!$J$2:$J$201,0))-INDEX(Matches!$H$2:$H$201,MATCH($A817&amp;"-9",Matches!$J$2:$J$201,0))),0,IF(T817-U817=INDEX(Matches!$G$2:$G$201,MATCH($A817&amp;"-9",Matches!$J$2:$J$201,0))-INDEX(Matches!$H$2:$H$201,MATCH($A817&amp;"-9",Matches!$J$2:$J$201,0)),3,2))))),""))</f>
        <v/>
      </c>
      <c r="AG817" s="12" t="str">
        <f aca="false">IF(OR($B817="",V817="",W817=""),"",IFERROR(IF(OR(INDEX(Matches!$I$2:$I$201,MATCH($A817&amp;"-10",Matches!$J$2:$J$201,0))="Void",INDEX(Matches!$G$2:$G$201,MATCH($A817&amp;"-10",Matches!$J$2:$J$201,0))="",INDEX(Matches!$H$2:$H$201,MATCH($A817&amp;"-10",Matches!$J$2:$J$201,0))=""),"",IF(AND($C817&lt;&gt;"",INDEX(Matches!$F$2:$F$201,MATCH($A817&amp;"-10",Matches!$J$2:$J$201,0))&lt;&gt;"",$C817&gt;=INDEX(Matches!$F$2:$F$201,MATCH($A817&amp;"-10",Matches!$J$2:$J$201,0))),"",IF(AND(V817=INDEX(Matches!$G$2:$G$201,MATCH($A817&amp;"-10",Matches!$J$2:$J$201,0)),W817=INDEX(Matches!$H$2:$H$201,MATCH($A817&amp;"-10",Matches!$J$2:$J$201,0))),5,IF(SIGN(V817-W817)&lt;&gt;SIGN(INDEX(Matches!$G$2:$G$201,MATCH($A817&amp;"-10",Matches!$J$2:$J$201,0))-INDEX(Matches!$H$2:$H$201,MATCH($A817&amp;"-10",Matches!$J$2:$J$201,0))),0,IF(V817-W817=INDEX(Matches!$G$2:$G$201,MATCH($A817&amp;"-10",Matches!$J$2:$J$201,0))-INDEX(Matches!$H$2:$H$201,MATCH($A817&amp;"-10",Matches!$J$2:$J$201,0)),3,2))))),""))</f>
        <v/>
      </c>
      <c r="AH817" s="13" t="str">
        <f aca="false">IF($B817="","",SUM(X817:AG817))</f>
        <v/>
      </c>
      <c r="AI817" s="12" t="str">
        <f aca="false">IF($B817="","",COUNTIF(X817:AG817,5))</f>
        <v/>
      </c>
      <c r="AJ817" s="12" t="str">
        <f aca="false">IF($B817="","",COUNTIF(X817:AG817,"&gt;=2"))</f>
        <v/>
      </c>
      <c r="AK817" s="12" t="str">
        <f aca="false">IF($B817="","",COUNT(X817:AG817))</f>
        <v/>
      </c>
    </row>
    <row r="818" customFormat="false" ht="15" hidden="false" customHeight="false" outlineLevel="0" collapsed="false">
      <c r="A818" s="7"/>
      <c r="B818" s="7"/>
      <c r="C818" s="11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12" t="str">
        <f aca="false">IF(OR($B818="",D818="",E818=""),"",IFERROR(IF(OR(INDEX(Matches!$I$2:$I$201,MATCH($A818&amp;"-1",Matches!$J$2:$J$201,0))="Void",INDEX(Matches!$G$2:$G$201,MATCH($A818&amp;"-1",Matches!$J$2:$J$201,0))="",INDEX(Matches!$H$2:$H$201,MATCH($A818&amp;"-1",Matches!$J$2:$J$201,0))=""),"",IF(AND($C818&lt;&gt;"",INDEX(Matches!$F$2:$F$201,MATCH($A818&amp;"-1",Matches!$J$2:$J$201,0))&lt;&gt;"",$C818&gt;=INDEX(Matches!$F$2:$F$201,MATCH($A818&amp;"-1",Matches!$J$2:$J$201,0))),"",IF(AND(D818=INDEX(Matches!$G$2:$G$201,MATCH($A818&amp;"-1",Matches!$J$2:$J$201,0)),E818=INDEX(Matches!$H$2:$H$201,MATCH($A818&amp;"-1",Matches!$J$2:$J$201,0))),5,IF(SIGN(D818-E818)&lt;&gt;SIGN(INDEX(Matches!$G$2:$G$201,MATCH($A818&amp;"-1",Matches!$J$2:$J$201,0))-INDEX(Matches!$H$2:$H$201,MATCH($A818&amp;"-1",Matches!$J$2:$J$201,0))),0,IF(D818-E818=INDEX(Matches!$G$2:$G$201,MATCH($A818&amp;"-1",Matches!$J$2:$J$201,0))-INDEX(Matches!$H$2:$H$201,MATCH($A818&amp;"-1",Matches!$J$2:$J$201,0)),3,2))))),""))</f>
        <v/>
      </c>
      <c r="Y818" s="12" t="str">
        <f aca="false">IF(OR($B818="",F818="",G818=""),"",IFERROR(IF(OR(INDEX(Matches!$I$2:$I$201,MATCH($A818&amp;"-2",Matches!$J$2:$J$201,0))="Void",INDEX(Matches!$G$2:$G$201,MATCH($A818&amp;"-2",Matches!$J$2:$J$201,0))="",INDEX(Matches!$H$2:$H$201,MATCH($A818&amp;"-2",Matches!$J$2:$J$201,0))=""),"",IF(AND($C818&lt;&gt;"",INDEX(Matches!$F$2:$F$201,MATCH($A818&amp;"-2",Matches!$J$2:$J$201,0))&lt;&gt;"",$C818&gt;=INDEX(Matches!$F$2:$F$201,MATCH($A818&amp;"-2",Matches!$J$2:$J$201,0))),"",IF(AND(F818=INDEX(Matches!$G$2:$G$201,MATCH($A818&amp;"-2",Matches!$J$2:$J$201,0)),G818=INDEX(Matches!$H$2:$H$201,MATCH($A818&amp;"-2",Matches!$J$2:$J$201,0))),5,IF(SIGN(F818-G818)&lt;&gt;SIGN(INDEX(Matches!$G$2:$G$201,MATCH($A818&amp;"-2",Matches!$J$2:$J$201,0))-INDEX(Matches!$H$2:$H$201,MATCH($A818&amp;"-2",Matches!$J$2:$J$201,0))),0,IF(F818-G818=INDEX(Matches!$G$2:$G$201,MATCH($A818&amp;"-2",Matches!$J$2:$J$201,0))-INDEX(Matches!$H$2:$H$201,MATCH($A818&amp;"-2",Matches!$J$2:$J$201,0)),3,2))))),""))</f>
        <v/>
      </c>
      <c r="Z818" s="12" t="str">
        <f aca="false">IF(OR($B818="",H818="",I818=""),"",IFERROR(IF(OR(INDEX(Matches!$I$2:$I$201,MATCH($A818&amp;"-3",Matches!$J$2:$J$201,0))="Void",INDEX(Matches!$G$2:$G$201,MATCH($A818&amp;"-3",Matches!$J$2:$J$201,0))="",INDEX(Matches!$H$2:$H$201,MATCH($A818&amp;"-3",Matches!$J$2:$J$201,0))=""),"",IF(AND($C818&lt;&gt;"",INDEX(Matches!$F$2:$F$201,MATCH($A818&amp;"-3",Matches!$J$2:$J$201,0))&lt;&gt;"",$C818&gt;=INDEX(Matches!$F$2:$F$201,MATCH($A818&amp;"-3",Matches!$J$2:$J$201,0))),"",IF(AND(H818=INDEX(Matches!$G$2:$G$201,MATCH($A818&amp;"-3",Matches!$J$2:$J$201,0)),I818=INDEX(Matches!$H$2:$H$201,MATCH($A818&amp;"-3",Matches!$J$2:$J$201,0))),5,IF(SIGN(H818-I818)&lt;&gt;SIGN(INDEX(Matches!$G$2:$G$201,MATCH($A818&amp;"-3",Matches!$J$2:$J$201,0))-INDEX(Matches!$H$2:$H$201,MATCH($A818&amp;"-3",Matches!$J$2:$J$201,0))),0,IF(H818-I818=INDEX(Matches!$G$2:$G$201,MATCH($A818&amp;"-3",Matches!$J$2:$J$201,0))-INDEX(Matches!$H$2:$H$201,MATCH($A818&amp;"-3",Matches!$J$2:$J$201,0)),3,2))))),""))</f>
        <v/>
      </c>
      <c r="AA818" s="12" t="str">
        <f aca="false">IF(OR($B818="",J818="",K818=""),"",IFERROR(IF(OR(INDEX(Matches!$I$2:$I$201,MATCH($A818&amp;"-4",Matches!$J$2:$J$201,0))="Void",INDEX(Matches!$G$2:$G$201,MATCH($A818&amp;"-4",Matches!$J$2:$J$201,0))="",INDEX(Matches!$H$2:$H$201,MATCH($A818&amp;"-4",Matches!$J$2:$J$201,0))=""),"",IF(AND($C818&lt;&gt;"",INDEX(Matches!$F$2:$F$201,MATCH($A818&amp;"-4",Matches!$J$2:$J$201,0))&lt;&gt;"",$C818&gt;=INDEX(Matches!$F$2:$F$201,MATCH($A818&amp;"-4",Matches!$J$2:$J$201,0))),"",IF(AND(J818=INDEX(Matches!$G$2:$G$201,MATCH($A818&amp;"-4",Matches!$J$2:$J$201,0)),K818=INDEX(Matches!$H$2:$H$201,MATCH($A818&amp;"-4",Matches!$J$2:$J$201,0))),5,IF(SIGN(J818-K818)&lt;&gt;SIGN(INDEX(Matches!$G$2:$G$201,MATCH($A818&amp;"-4",Matches!$J$2:$J$201,0))-INDEX(Matches!$H$2:$H$201,MATCH($A818&amp;"-4",Matches!$J$2:$J$201,0))),0,IF(J818-K818=INDEX(Matches!$G$2:$G$201,MATCH($A818&amp;"-4",Matches!$J$2:$J$201,0))-INDEX(Matches!$H$2:$H$201,MATCH($A818&amp;"-4",Matches!$J$2:$J$201,0)),3,2))))),""))</f>
        <v/>
      </c>
      <c r="AB818" s="12" t="str">
        <f aca="false">IF(OR($B818="",L818="",M818=""),"",IFERROR(IF(OR(INDEX(Matches!$I$2:$I$201,MATCH($A818&amp;"-5",Matches!$J$2:$J$201,0))="Void",INDEX(Matches!$G$2:$G$201,MATCH($A818&amp;"-5",Matches!$J$2:$J$201,0))="",INDEX(Matches!$H$2:$H$201,MATCH($A818&amp;"-5",Matches!$J$2:$J$201,0))=""),"",IF(AND($C818&lt;&gt;"",INDEX(Matches!$F$2:$F$201,MATCH($A818&amp;"-5",Matches!$J$2:$J$201,0))&lt;&gt;"",$C818&gt;=INDEX(Matches!$F$2:$F$201,MATCH($A818&amp;"-5",Matches!$J$2:$J$201,0))),"",IF(AND(L818=INDEX(Matches!$G$2:$G$201,MATCH($A818&amp;"-5",Matches!$J$2:$J$201,0)),M818=INDEX(Matches!$H$2:$H$201,MATCH($A818&amp;"-5",Matches!$J$2:$J$201,0))),5,IF(SIGN(L818-M818)&lt;&gt;SIGN(INDEX(Matches!$G$2:$G$201,MATCH($A818&amp;"-5",Matches!$J$2:$J$201,0))-INDEX(Matches!$H$2:$H$201,MATCH($A818&amp;"-5",Matches!$J$2:$J$201,0))),0,IF(L818-M818=INDEX(Matches!$G$2:$G$201,MATCH($A818&amp;"-5",Matches!$J$2:$J$201,0))-INDEX(Matches!$H$2:$H$201,MATCH($A818&amp;"-5",Matches!$J$2:$J$201,0)),3,2))))),""))</f>
        <v/>
      </c>
      <c r="AC818" s="12" t="str">
        <f aca="false">IF(OR($B818="",N818="",O818=""),"",IFERROR(IF(OR(INDEX(Matches!$I$2:$I$201,MATCH($A818&amp;"-6",Matches!$J$2:$J$201,0))="Void",INDEX(Matches!$G$2:$G$201,MATCH($A818&amp;"-6",Matches!$J$2:$J$201,0))="",INDEX(Matches!$H$2:$H$201,MATCH($A818&amp;"-6",Matches!$J$2:$J$201,0))=""),"",IF(AND($C818&lt;&gt;"",INDEX(Matches!$F$2:$F$201,MATCH($A818&amp;"-6",Matches!$J$2:$J$201,0))&lt;&gt;"",$C818&gt;=INDEX(Matches!$F$2:$F$201,MATCH($A818&amp;"-6",Matches!$J$2:$J$201,0))),"",IF(AND(N818=INDEX(Matches!$G$2:$G$201,MATCH($A818&amp;"-6",Matches!$J$2:$J$201,0)),O818=INDEX(Matches!$H$2:$H$201,MATCH($A818&amp;"-6",Matches!$J$2:$J$201,0))),5,IF(SIGN(N818-O818)&lt;&gt;SIGN(INDEX(Matches!$G$2:$G$201,MATCH($A818&amp;"-6",Matches!$J$2:$J$201,0))-INDEX(Matches!$H$2:$H$201,MATCH($A818&amp;"-6",Matches!$J$2:$J$201,0))),0,IF(N818-O818=INDEX(Matches!$G$2:$G$201,MATCH($A818&amp;"-6",Matches!$J$2:$J$201,0))-INDEX(Matches!$H$2:$H$201,MATCH($A818&amp;"-6",Matches!$J$2:$J$201,0)),3,2))))),""))</f>
        <v/>
      </c>
      <c r="AD818" s="12" t="str">
        <f aca="false">IF(OR($B818="",P818="",Q818=""),"",IFERROR(IF(OR(INDEX(Matches!$I$2:$I$201,MATCH($A818&amp;"-7",Matches!$J$2:$J$201,0))="Void",INDEX(Matches!$G$2:$G$201,MATCH($A818&amp;"-7",Matches!$J$2:$J$201,0))="",INDEX(Matches!$H$2:$H$201,MATCH($A818&amp;"-7",Matches!$J$2:$J$201,0))=""),"",IF(AND($C818&lt;&gt;"",INDEX(Matches!$F$2:$F$201,MATCH($A818&amp;"-7",Matches!$J$2:$J$201,0))&lt;&gt;"",$C818&gt;=INDEX(Matches!$F$2:$F$201,MATCH($A818&amp;"-7",Matches!$J$2:$J$201,0))),"",IF(AND(P818=INDEX(Matches!$G$2:$G$201,MATCH($A818&amp;"-7",Matches!$J$2:$J$201,0)),Q818=INDEX(Matches!$H$2:$H$201,MATCH($A818&amp;"-7",Matches!$J$2:$J$201,0))),5,IF(SIGN(P818-Q818)&lt;&gt;SIGN(INDEX(Matches!$G$2:$G$201,MATCH($A818&amp;"-7",Matches!$J$2:$J$201,0))-INDEX(Matches!$H$2:$H$201,MATCH($A818&amp;"-7",Matches!$J$2:$J$201,0))),0,IF(P818-Q818=INDEX(Matches!$G$2:$G$201,MATCH($A818&amp;"-7",Matches!$J$2:$J$201,0))-INDEX(Matches!$H$2:$H$201,MATCH($A818&amp;"-7",Matches!$J$2:$J$201,0)),3,2))))),""))</f>
        <v/>
      </c>
      <c r="AE818" s="12" t="str">
        <f aca="false">IF(OR($B818="",R818="",S818=""),"",IFERROR(IF(OR(INDEX(Matches!$I$2:$I$201,MATCH($A818&amp;"-8",Matches!$J$2:$J$201,0))="Void",INDEX(Matches!$G$2:$G$201,MATCH($A818&amp;"-8",Matches!$J$2:$J$201,0))="",INDEX(Matches!$H$2:$H$201,MATCH($A818&amp;"-8",Matches!$J$2:$J$201,0))=""),"",IF(AND($C818&lt;&gt;"",INDEX(Matches!$F$2:$F$201,MATCH($A818&amp;"-8",Matches!$J$2:$J$201,0))&lt;&gt;"",$C818&gt;=INDEX(Matches!$F$2:$F$201,MATCH($A818&amp;"-8",Matches!$J$2:$J$201,0))),"",IF(AND(R818=INDEX(Matches!$G$2:$G$201,MATCH($A818&amp;"-8",Matches!$J$2:$J$201,0)),S818=INDEX(Matches!$H$2:$H$201,MATCH($A818&amp;"-8",Matches!$J$2:$J$201,0))),5,IF(SIGN(R818-S818)&lt;&gt;SIGN(INDEX(Matches!$G$2:$G$201,MATCH($A818&amp;"-8",Matches!$J$2:$J$201,0))-INDEX(Matches!$H$2:$H$201,MATCH($A818&amp;"-8",Matches!$J$2:$J$201,0))),0,IF(R818-S818=INDEX(Matches!$G$2:$G$201,MATCH($A818&amp;"-8",Matches!$J$2:$J$201,0))-INDEX(Matches!$H$2:$H$201,MATCH($A818&amp;"-8",Matches!$J$2:$J$201,0)),3,2))))),""))</f>
        <v/>
      </c>
      <c r="AF818" s="12" t="str">
        <f aca="false">IF(OR($B818="",T818="",U818=""),"",IFERROR(IF(OR(INDEX(Matches!$I$2:$I$201,MATCH($A818&amp;"-9",Matches!$J$2:$J$201,0))="Void",INDEX(Matches!$G$2:$G$201,MATCH($A818&amp;"-9",Matches!$J$2:$J$201,0))="",INDEX(Matches!$H$2:$H$201,MATCH($A818&amp;"-9",Matches!$J$2:$J$201,0))=""),"",IF(AND($C818&lt;&gt;"",INDEX(Matches!$F$2:$F$201,MATCH($A818&amp;"-9",Matches!$J$2:$J$201,0))&lt;&gt;"",$C818&gt;=INDEX(Matches!$F$2:$F$201,MATCH($A818&amp;"-9",Matches!$J$2:$J$201,0))),"",IF(AND(T818=INDEX(Matches!$G$2:$G$201,MATCH($A818&amp;"-9",Matches!$J$2:$J$201,0)),U818=INDEX(Matches!$H$2:$H$201,MATCH($A818&amp;"-9",Matches!$J$2:$J$201,0))),5,IF(SIGN(T818-U818)&lt;&gt;SIGN(INDEX(Matches!$G$2:$G$201,MATCH($A818&amp;"-9",Matches!$J$2:$J$201,0))-INDEX(Matches!$H$2:$H$201,MATCH($A818&amp;"-9",Matches!$J$2:$J$201,0))),0,IF(T818-U818=INDEX(Matches!$G$2:$G$201,MATCH($A818&amp;"-9",Matches!$J$2:$J$201,0))-INDEX(Matches!$H$2:$H$201,MATCH($A818&amp;"-9",Matches!$J$2:$J$201,0)),3,2))))),""))</f>
        <v/>
      </c>
      <c r="AG818" s="12" t="str">
        <f aca="false">IF(OR($B818="",V818="",W818=""),"",IFERROR(IF(OR(INDEX(Matches!$I$2:$I$201,MATCH($A818&amp;"-10",Matches!$J$2:$J$201,0))="Void",INDEX(Matches!$G$2:$G$201,MATCH($A818&amp;"-10",Matches!$J$2:$J$201,0))="",INDEX(Matches!$H$2:$H$201,MATCH($A818&amp;"-10",Matches!$J$2:$J$201,0))=""),"",IF(AND($C818&lt;&gt;"",INDEX(Matches!$F$2:$F$201,MATCH($A818&amp;"-10",Matches!$J$2:$J$201,0))&lt;&gt;"",$C818&gt;=INDEX(Matches!$F$2:$F$201,MATCH($A818&amp;"-10",Matches!$J$2:$J$201,0))),"",IF(AND(V818=INDEX(Matches!$G$2:$G$201,MATCH($A818&amp;"-10",Matches!$J$2:$J$201,0)),W818=INDEX(Matches!$H$2:$H$201,MATCH($A818&amp;"-10",Matches!$J$2:$J$201,0))),5,IF(SIGN(V818-W818)&lt;&gt;SIGN(INDEX(Matches!$G$2:$G$201,MATCH($A818&amp;"-10",Matches!$J$2:$J$201,0))-INDEX(Matches!$H$2:$H$201,MATCH($A818&amp;"-10",Matches!$J$2:$J$201,0))),0,IF(V818-W818=INDEX(Matches!$G$2:$G$201,MATCH($A818&amp;"-10",Matches!$J$2:$J$201,0))-INDEX(Matches!$H$2:$H$201,MATCH($A818&amp;"-10",Matches!$J$2:$J$201,0)),3,2))))),""))</f>
        <v/>
      </c>
      <c r="AH818" s="13" t="str">
        <f aca="false">IF($B818="","",SUM(X818:AG818))</f>
        <v/>
      </c>
      <c r="AI818" s="12" t="str">
        <f aca="false">IF($B818="","",COUNTIF(X818:AG818,5))</f>
        <v/>
      </c>
      <c r="AJ818" s="12" t="str">
        <f aca="false">IF($B818="","",COUNTIF(X818:AG818,"&gt;=2"))</f>
        <v/>
      </c>
      <c r="AK818" s="12" t="str">
        <f aca="false">IF($B818="","",COUNT(X818:AG818))</f>
        <v/>
      </c>
    </row>
    <row r="819" customFormat="false" ht="15" hidden="false" customHeight="false" outlineLevel="0" collapsed="false">
      <c r="A819" s="7"/>
      <c r="B819" s="7"/>
      <c r="C819" s="11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12" t="str">
        <f aca="false">IF(OR($B819="",D819="",E819=""),"",IFERROR(IF(OR(INDEX(Matches!$I$2:$I$201,MATCH($A819&amp;"-1",Matches!$J$2:$J$201,0))="Void",INDEX(Matches!$G$2:$G$201,MATCH($A819&amp;"-1",Matches!$J$2:$J$201,0))="",INDEX(Matches!$H$2:$H$201,MATCH($A819&amp;"-1",Matches!$J$2:$J$201,0))=""),"",IF(AND($C819&lt;&gt;"",INDEX(Matches!$F$2:$F$201,MATCH($A819&amp;"-1",Matches!$J$2:$J$201,0))&lt;&gt;"",$C819&gt;=INDEX(Matches!$F$2:$F$201,MATCH($A819&amp;"-1",Matches!$J$2:$J$201,0))),"",IF(AND(D819=INDEX(Matches!$G$2:$G$201,MATCH($A819&amp;"-1",Matches!$J$2:$J$201,0)),E819=INDEX(Matches!$H$2:$H$201,MATCH($A819&amp;"-1",Matches!$J$2:$J$201,0))),5,IF(SIGN(D819-E819)&lt;&gt;SIGN(INDEX(Matches!$G$2:$G$201,MATCH($A819&amp;"-1",Matches!$J$2:$J$201,0))-INDEX(Matches!$H$2:$H$201,MATCH($A819&amp;"-1",Matches!$J$2:$J$201,0))),0,IF(D819-E819=INDEX(Matches!$G$2:$G$201,MATCH($A819&amp;"-1",Matches!$J$2:$J$201,0))-INDEX(Matches!$H$2:$H$201,MATCH($A819&amp;"-1",Matches!$J$2:$J$201,0)),3,2))))),""))</f>
        <v/>
      </c>
      <c r="Y819" s="12" t="str">
        <f aca="false">IF(OR($B819="",F819="",G819=""),"",IFERROR(IF(OR(INDEX(Matches!$I$2:$I$201,MATCH($A819&amp;"-2",Matches!$J$2:$J$201,0))="Void",INDEX(Matches!$G$2:$G$201,MATCH($A819&amp;"-2",Matches!$J$2:$J$201,0))="",INDEX(Matches!$H$2:$H$201,MATCH($A819&amp;"-2",Matches!$J$2:$J$201,0))=""),"",IF(AND($C819&lt;&gt;"",INDEX(Matches!$F$2:$F$201,MATCH($A819&amp;"-2",Matches!$J$2:$J$201,0))&lt;&gt;"",$C819&gt;=INDEX(Matches!$F$2:$F$201,MATCH($A819&amp;"-2",Matches!$J$2:$J$201,0))),"",IF(AND(F819=INDEX(Matches!$G$2:$G$201,MATCH($A819&amp;"-2",Matches!$J$2:$J$201,0)),G819=INDEX(Matches!$H$2:$H$201,MATCH($A819&amp;"-2",Matches!$J$2:$J$201,0))),5,IF(SIGN(F819-G819)&lt;&gt;SIGN(INDEX(Matches!$G$2:$G$201,MATCH($A819&amp;"-2",Matches!$J$2:$J$201,0))-INDEX(Matches!$H$2:$H$201,MATCH($A819&amp;"-2",Matches!$J$2:$J$201,0))),0,IF(F819-G819=INDEX(Matches!$G$2:$G$201,MATCH($A819&amp;"-2",Matches!$J$2:$J$201,0))-INDEX(Matches!$H$2:$H$201,MATCH($A819&amp;"-2",Matches!$J$2:$J$201,0)),3,2))))),""))</f>
        <v/>
      </c>
      <c r="Z819" s="12" t="str">
        <f aca="false">IF(OR($B819="",H819="",I819=""),"",IFERROR(IF(OR(INDEX(Matches!$I$2:$I$201,MATCH($A819&amp;"-3",Matches!$J$2:$J$201,0))="Void",INDEX(Matches!$G$2:$G$201,MATCH($A819&amp;"-3",Matches!$J$2:$J$201,0))="",INDEX(Matches!$H$2:$H$201,MATCH($A819&amp;"-3",Matches!$J$2:$J$201,0))=""),"",IF(AND($C819&lt;&gt;"",INDEX(Matches!$F$2:$F$201,MATCH($A819&amp;"-3",Matches!$J$2:$J$201,0))&lt;&gt;"",$C819&gt;=INDEX(Matches!$F$2:$F$201,MATCH($A819&amp;"-3",Matches!$J$2:$J$201,0))),"",IF(AND(H819=INDEX(Matches!$G$2:$G$201,MATCH($A819&amp;"-3",Matches!$J$2:$J$201,0)),I819=INDEX(Matches!$H$2:$H$201,MATCH($A819&amp;"-3",Matches!$J$2:$J$201,0))),5,IF(SIGN(H819-I819)&lt;&gt;SIGN(INDEX(Matches!$G$2:$G$201,MATCH($A819&amp;"-3",Matches!$J$2:$J$201,0))-INDEX(Matches!$H$2:$H$201,MATCH($A819&amp;"-3",Matches!$J$2:$J$201,0))),0,IF(H819-I819=INDEX(Matches!$G$2:$G$201,MATCH($A819&amp;"-3",Matches!$J$2:$J$201,0))-INDEX(Matches!$H$2:$H$201,MATCH($A819&amp;"-3",Matches!$J$2:$J$201,0)),3,2))))),""))</f>
        <v/>
      </c>
      <c r="AA819" s="12" t="str">
        <f aca="false">IF(OR($B819="",J819="",K819=""),"",IFERROR(IF(OR(INDEX(Matches!$I$2:$I$201,MATCH($A819&amp;"-4",Matches!$J$2:$J$201,0))="Void",INDEX(Matches!$G$2:$G$201,MATCH($A819&amp;"-4",Matches!$J$2:$J$201,0))="",INDEX(Matches!$H$2:$H$201,MATCH($A819&amp;"-4",Matches!$J$2:$J$201,0))=""),"",IF(AND($C819&lt;&gt;"",INDEX(Matches!$F$2:$F$201,MATCH($A819&amp;"-4",Matches!$J$2:$J$201,0))&lt;&gt;"",$C819&gt;=INDEX(Matches!$F$2:$F$201,MATCH($A819&amp;"-4",Matches!$J$2:$J$201,0))),"",IF(AND(J819=INDEX(Matches!$G$2:$G$201,MATCH($A819&amp;"-4",Matches!$J$2:$J$201,0)),K819=INDEX(Matches!$H$2:$H$201,MATCH($A819&amp;"-4",Matches!$J$2:$J$201,0))),5,IF(SIGN(J819-K819)&lt;&gt;SIGN(INDEX(Matches!$G$2:$G$201,MATCH($A819&amp;"-4",Matches!$J$2:$J$201,0))-INDEX(Matches!$H$2:$H$201,MATCH($A819&amp;"-4",Matches!$J$2:$J$201,0))),0,IF(J819-K819=INDEX(Matches!$G$2:$G$201,MATCH($A819&amp;"-4",Matches!$J$2:$J$201,0))-INDEX(Matches!$H$2:$H$201,MATCH($A819&amp;"-4",Matches!$J$2:$J$201,0)),3,2))))),""))</f>
        <v/>
      </c>
      <c r="AB819" s="12" t="str">
        <f aca="false">IF(OR($B819="",L819="",M819=""),"",IFERROR(IF(OR(INDEX(Matches!$I$2:$I$201,MATCH($A819&amp;"-5",Matches!$J$2:$J$201,0))="Void",INDEX(Matches!$G$2:$G$201,MATCH($A819&amp;"-5",Matches!$J$2:$J$201,0))="",INDEX(Matches!$H$2:$H$201,MATCH($A819&amp;"-5",Matches!$J$2:$J$201,0))=""),"",IF(AND($C819&lt;&gt;"",INDEX(Matches!$F$2:$F$201,MATCH($A819&amp;"-5",Matches!$J$2:$J$201,0))&lt;&gt;"",$C819&gt;=INDEX(Matches!$F$2:$F$201,MATCH($A819&amp;"-5",Matches!$J$2:$J$201,0))),"",IF(AND(L819=INDEX(Matches!$G$2:$G$201,MATCH($A819&amp;"-5",Matches!$J$2:$J$201,0)),M819=INDEX(Matches!$H$2:$H$201,MATCH($A819&amp;"-5",Matches!$J$2:$J$201,0))),5,IF(SIGN(L819-M819)&lt;&gt;SIGN(INDEX(Matches!$G$2:$G$201,MATCH($A819&amp;"-5",Matches!$J$2:$J$201,0))-INDEX(Matches!$H$2:$H$201,MATCH($A819&amp;"-5",Matches!$J$2:$J$201,0))),0,IF(L819-M819=INDEX(Matches!$G$2:$G$201,MATCH($A819&amp;"-5",Matches!$J$2:$J$201,0))-INDEX(Matches!$H$2:$H$201,MATCH($A819&amp;"-5",Matches!$J$2:$J$201,0)),3,2))))),""))</f>
        <v/>
      </c>
      <c r="AC819" s="12" t="str">
        <f aca="false">IF(OR($B819="",N819="",O819=""),"",IFERROR(IF(OR(INDEX(Matches!$I$2:$I$201,MATCH($A819&amp;"-6",Matches!$J$2:$J$201,0))="Void",INDEX(Matches!$G$2:$G$201,MATCH($A819&amp;"-6",Matches!$J$2:$J$201,0))="",INDEX(Matches!$H$2:$H$201,MATCH($A819&amp;"-6",Matches!$J$2:$J$201,0))=""),"",IF(AND($C819&lt;&gt;"",INDEX(Matches!$F$2:$F$201,MATCH($A819&amp;"-6",Matches!$J$2:$J$201,0))&lt;&gt;"",$C819&gt;=INDEX(Matches!$F$2:$F$201,MATCH($A819&amp;"-6",Matches!$J$2:$J$201,0))),"",IF(AND(N819=INDEX(Matches!$G$2:$G$201,MATCH($A819&amp;"-6",Matches!$J$2:$J$201,0)),O819=INDEX(Matches!$H$2:$H$201,MATCH($A819&amp;"-6",Matches!$J$2:$J$201,0))),5,IF(SIGN(N819-O819)&lt;&gt;SIGN(INDEX(Matches!$G$2:$G$201,MATCH($A819&amp;"-6",Matches!$J$2:$J$201,0))-INDEX(Matches!$H$2:$H$201,MATCH($A819&amp;"-6",Matches!$J$2:$J$201,0))),0,IF(N819-O819=INDEX(Matches!$G$2:$G$201,MATCH($A819&amp;"-6",Matches!$J$2:$J$201,0))-INDEX(Matches!$H$2:$H$201,MATCH($A819&amp;"-6",Matches!$J$2:$J$201,0)),3,2))))),""))</f>
        <v/>
      </c>
      <c r="AD819" s="12" t="str">
        <f aca="false">IF(OR($B819="",P819="",Q819=""),"",IFERROR(IF(OR(INDEX(Matches!$I$2:$I$201,MATCH($A819&amp;"-7",Matches!$J$2:$J$201,0))="Void",INDEX(Matches!$G$2:$G$201,MATCH($A819&amp;"-7",Matches!$J$2:$J$201,0))="",INDEX(Matches!$H$2:$H$201,MATCH($A819&amp;"-7",Matches!$J$2:$J$201,0))=""),"",IF(AND($C819&lt;&gt;"",INDEX(Matches!$F$2:$F$201,MATCH($A819&amp;"-7",Matches!$J$2:$J$201,0))&lt;&gt;"",$C819&gt;=INDEX(Matches!$F$2:$F$201,MATCH($A819&amp;"-7",Matches!$J$2:$J$201,0))),"",IF(AND(P819=INDEX(Matches!$G$2:$G$201,MATCH($A819&amp;"-7",Matches!$J$2:$J$201,0)),Q819=INDEX(Matches!$H$2:$H$201,MATCH($A819&amp;"-7",Matches!$J$2:$J$201,0))),5,IF(SIGN(P819-Q819)&lt;&gt;SIGN(INDEX(Matches!$G$2:$G$201,MATCH($A819&amp;"-7",Matches!$J$2:$J$201,0))-INDEX(Matches!$H$2:$H$201,MATCH($A819&amp;"-7",Matches!$J$2:$J$201,0))),0,IF(P819-Q819=INDEX(Matches!$G$2:$G$201,MATCH($A819&amp;"-7",Matches!$J$2:$J$201,0))-INDEX(Matches!$H$2:$H$201,MATCH($A819&amp;"-7",Matches!$J$2:$J$201,0)),3,2))))),""))</f>
        <v/>
      </c>
      <c r="AE819" s="12" t="str">
        <f aca="false">IF(OR($B819="",R819="",S819=""),"",IFERROR(IF(OR(INDEX(Matches!$I$2:$I$201,MATCH($A819&amp;"-8",Matches!$J$2:$J$201,0))="Void",INDEX(Matches!$G$2:$G$201,MATCH($A819&amp;"-8",Matches!$J$2:$J$201,0))="",INDEX(Matches!$H$2:$H$201,MATCH($A819&amp;"-8",Matches!$J$2:$J$201,0))=""),"",IF(AND($C819&lt;&gt;"",INDEX(Matches!$F$2:$F$201,MATCH($A819&amp;"-8",Matches!$J$2:$J$201,0))&lt;&gt;"",$C819&gt;=INDEX(Matches!$F$2:$F$201,MATCH($A819&amp;"-8",Matches!$J$2:$J$201,0))),"",IF(AND(R819=INDEX(Matches!$G$2:$G$201,MATCH($A819&amp;"-8",Matches!$J$2:$J$201,0)),S819=INDEX(Matches!$H$2:$H$201,MATCH($A819&amp;"-8",Matches!$J$2:$J$201,0))),5,IF(SIGN(R819-S819)&lt;&gt;SIGN(INDEX(Matches!$G$2:$G$201,MATCH($A819&amp;"-8",Matches!$J$2:$J$201,0))-INDEX(Matches!$H$2:$H$201,MATCH($A819&amp;"-8",Matches!$J$2:$J$201,0))),0,IF(R819-S819=INDEX(Matches!$G$2:$G$201,MATCH($A819&amp;"-8",Matches!$J$2:$J$201,0))-INDEX(Matches!$H$2:$H$201,MATCH($A819&amp;"-8",Matches!$J$2:$J$201,0)),3,2))))),""))</f>
        <v/>
      </c>
      <c r="AF819" s="12" t="str">
        <f aca="false">IF(OR($B819="",T819="",U819=""),"",IFERROR(IF(OR(INDEX(Matches!$I$2:$I$201,MATCH($A819&amp;"-9",Matches!$J$2:$J$201,0))="Void",INDEX(Matches!$G$2:$G$201,MATCH($A819&amp;"-9",Matches!$J$2:$J$201,0))="",INDEX(Matches!$H$2:$H$201,MATCH($A819&amp;"-9",Matches!$J$2:$J$201,0))=""),"",IF(AND($C819&lt;&gt;"",INDEX(Matches!$F$2:$F$201,MATCH($A819&amp;"-9",Matches!$J$2:$J$201,0))&lt;&gt;"",$C819&gt;=INDEX(Matches!$F$2:$F$201,MATCH($A819&amp;"-9",Matches!$J$2:$J$201,0))),"",IF(AND(T819=INDEX(Matches!$G$2:$G$201,MATCH($A819&amp;"-9",Matches!$J$2:$J$201,0)),U819=INDEX(Matches!$H$2:$H$201,MATCH($A819&amp;"-9",Matches!$J$2:$J$201,0))),5,IF(SIGN(T819-U819)&lt;&gt;SIGN(INDEX(Matches!$G$2:$G$201,MATCH($A819&amp;"-9",Matches!$J$2:$J$201,0))-INDEX(Matches!$H$2:$H$201,MATCH($A819&amp;"-9",Matches!$J$2:$J$201,0))),0,IF(T819-U819=INDEX(Matches!$G$2:$G$201,MATCH($A819&amp;"-9",Matches!$J$2:$J$201,0))-INDEX(Matches!$H$2:$H$201,MATCH($A819&amp;"-9",Matches!$J$2:$J$201,0)),3,2))))),""))</f>
        <v/>
      </c>
      <c r="AG819" s="12" t="str">
        <f aca="false">IF(OR($B819="",V819="",W819=""),"",IFERROR(IF(OR(INDEX(Matches!$I$2:$I$201,MATCH($A819&amp;"-10",Matches!$J$2:$J$201,0))="Void",INDEX(Matches!$G$2:$G$201,MATCH($A819&amp;"-10",Matches!$J$2:$J$201,0))="",INDEX(Matches!$H$2:$H$201,MATCH($A819&amp;"-10",Matches!$J$2:$J$201,0))=""),"",IF(AND($C819&lt;&gt;"",INDEX(Matches!$F$2:$F$201,MATCH($A819&amp;"-10",Matches!$J$2:$J$201,0))&lt;&gt;"",$C819&gt;=INDEX(Matches!$F$2:$F$201,MATCH($A819&amp;"-10",Matches!$J$2:$J$201,0))),"",IF(AND(V819=INDEX(Matches!$G$2:$G$201,MATCH($A819&amp;"-10",Matches!$J$2:$J$201,0)),W819=INDEX(Matches!$H$2:$H$201,MATCH($A819&amp;"-10",Matches!$J$2:$J$201,0))),5,IF(SIGN(V819-W819)&lt;&gt;SIGN(INDEX(Matches!$G$2:$G$201,MATCH($A819&amp;"-10",Matches!$J$2:$J$201,0))-INDEX(Matches!$H$2:$H$201,MATCH($A819&amp;"-10",Matches!$J$2:$J$201,0))),0,IF(V819-W819=INDEX(Matches!$G$2:$G$201,MATCH($A819&amp;"-10",Matches!$J$2:$J$201,0))-INDEX(Matches!$H$2:$H$201,MATCH($A819&amp;"-10",Matches!$J$2:$J$201,0)),3,2))))),""))</f>
        <v/>
      </c>
      <c r="AH819" s="13" t="str">
        <f aca="false">IF($B819="","",SUM(X819:AG819))</f>
        <v/>
      </c>
      <c r="AI819" s="12" t="str">
        <f aca="false">IF($B819="","",COUNTIF(X819:AG819,5))</f>
        <v/>
      </c>
      <c r="AJ819" s="12" t="str">
        <f aca="false">IF($B819="","",COUNTIF(X819:AG819,"&gt;=2"))</f>
        <v/>
      </c>
      <c r="AK819" s="12" t="str">
        <f aca="false">IF($B819="","",COUNT(X819:AG819))</f>
        <v/>
      </c>
    </row>
    <row r="820" customFormat="false" ht="15" hidden="false" customHeight="false" outlineLevel="0" collapsed="false">
      <c r="A820" s="7"/>
      <c r="B820" s="7"/>
      <c r="C820" s="11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12" t="str">
        <f aca="false">IF(OR($B820="",D820="",E820=""),"",IFERROR(IF(OR(INDEX(Matches!$I$2:$I$201,MATCH($A820&amp;"-1",Matches!$J$2:$J$201,0))="Void",INDEX(Matches!$G$2:$G$201,MATCH($A820&amp;"-1",Matches!$J$2:$J$201,0))="",INDEX(Matches!$H$2:$H$201,MATCH($A820&amp;"-1",Matches!$J$2:$J$201,0))=""),"",IF(AND($C820&lt;&gt;"",INDEX(Matches!$F$2:$F$201,MATCH($A820&amp;"-1",Matches!$J$2:$J$201,0))&lt;&gt;"",$C820&gt;=INDEX(Matches!$F$2:$F$201,MATCH($A820&amp;"-1",Matches!$J$2:$J$201,0))),"",IF(AND(D820=INDEX(Matches!$G$2:$G$201,MATCH($A820&amp;"-1",Matches!$J$2:$J$201,0)),E820=INDEX(Matches!$H$2:$H$201,MATCH($A820&amp;"-1",Matches!$J$2:$J$201,0))),5,IF(SIGN(D820-E820)&lt;&gt;SIGN(INDEX(Matches!$G$2:$G$201,MATCH($A820&amp;"-1",Matches!$J$2:$J$201,0))-INDEX(Matches!$H$2:$H$201,MATCH($A820&amp;"-1",Matches!$J$2:$J$201,0))),0,IF(D820-E820=INDEX(Matches!$G$2:$G$201,MATCH($A820&amp;"-1",Matches!$J$2:$J$201,0))-INDEX(Matches!$H$2:$H$201,MATCH($A820&amp;"-1",Matches!$J$2:$J$201,0)),3,2))))),""))</f>
        <v/>
      </c>
      <c r="Y820" s="12" t="str">
        <f aca="false">IF(OR($B820="",F820="",G820=""),"",IFERROR(IF(OR(INDEX(Matches!$I$2:$I$201,MATCH($A820&amp;"-2",Matches!$J$2:$J$201,0))="Void",INDEX(Matches!$G$2:$G$201,MATCH($A820&amp;"-2",Matches!$J$2:$J$201,0))="",INDEX(Matches!$H$2:$H$201,MATCH($A820&amp;"-2",Matches!$J$2:$J$201,0))=""),"",IF(AND($C820&lt;&gt;"",INDEX(Matches!$F$2:$F$201,MATCH($A820&amp;"-2",Matches!$J$2:$J$201,0))&lt;&gt;"",$C820&gt;=INDEX(Matches!$F$2:$F$201,MATCH($A820&amp;"-2",Matches!$J$2:$J$201,0))),"",IF(AND(F820=INDEX(Matches!$G$2:$G$201,MATCH($A820&amp;"-2",Matches!$J$2:$J$201,0)),G820=INDEX(Matches!$H$2:$H$201,MATCH($A820&amp;"-2",Matches!$J$2:$J$201,0))),5,IF(SIGN(F820-G820)&lt;&gt;SIGN(INDEX(Matches!$G$2:$G$201,MATCH($A820&amp;"-2",Matches!$J$2:$J$201,0))-INDEX(Matches!$H$2:$H$201,MATCH($A820&amp;"-2",Matches!$J$2:$J$201,0))),0,IF(F820-G820=INDEX(Matches!$G$2:$G$201,MATCH($A820&amp;"-2",Matches!$J$2:$J$201,0))-INDEX(Matches!$H$2:$H$201,MATCH($A820&amp;"-2",Matches!$J$2:$J$201,0)),3,2))))),""))</f>
        <v/>
      </c>
      <c r="Z820" s="12" t="str">
        <f aca="false">IF(OR($B820="",H820="",I820=""),"",IFERROR(IF(OR(INDEX(Matches!$I$2:$I$201,MATCH($A820&amp;"-3",Matches!$J$2:$J$201,0))="Void",INDEX(Matches!$G$2:$G$201,MATCH($A820&amp;"-3",Matches!$J$2:$J$201,0))="",INDEX(Matches!$H$2:$H$201,MATCH($A820&amp;"-3",Matches!$J$2:$J$201,0))=""),"",IF(AND($C820&lt;&gt;"",INDEX(Matches!$F$2:$F$201,MATCH($A820&amp;"-3",Matches!$J$2:$J$201,0))&lt;&gt;"",$C820&gt;=INDEX(Matches!$F$2:$F$201,MATCH($A820&amp;"-3",Matches!$J$2:$J$201,0))),"",IF(AND(H820=INDEX(Matches!$G$2:$G$201,MATCH($A820&amp;"-3",Matches!$J$2:$J$201,0)),I820=INDEX(Matches!$H$2:$H$201,MATCH($A820&amp;"-3",Matches!$J$2:$J$201,0))),5,IF(SIGN(H820-I820)&lt;&gt;SIGN(INDEX(Matches!$G$2:$G$201,MATCH($A820&amp;"-3",Matches!$J$2:$J$201,0))-INDEX(Matches!$H$2:$H$201,MATCH($A820&amp;"-3",Matches!$J$2:$J$201,0))),0,IF(H820-I820=INDEX(Matches!$G$2:$G$201,MATCH($A820&amp;"-3",Matches!$J$2:$J$201,0))-INDEX(Matches!$H$2:$H$201,MATCH($A820&amp;"-3",Matches!$J$2:$J$201,0)),3,2))))),""))</f>
        <v/>
      </c>
      <c r="AA820" s="12" t="str">
        <f aca="false">IF(OR($B820="",J820="",K820=""),"",IFERROR(IF(OR(INDEX(Matches!$I$2:$I$201,MATCH($A820&amp;"-4",Matches!$J$2:$J$201,0))="Void",INDEX(Matches!$G$2:$G$201,MATCH($A820&amp;"-4",Matches!$J$2:$J$201,0))="",INDEX(Matches!$H$2:$H$201,MATCH($A820&amp;"-4",Matches!$J$2:$J$201,0))=""),"",IF(AND($C820&lt;&gt;"",INDEX(Matches!$F$2:$F$201,MATCH($A820&amp;"-4",Matches!$J$2:$J$201,0))&lt;&gt;"",$C820&gt;=INDEX(Matches!$F$2:$F$201,MATCH($A820&amp;"-4",Matches!$J$2:$J$201,0))),"",IF(AND(J820=INDEX(Matches!$G$2:$G$201,MATCH($A820&amp;"-4",Matches!$J$2:$J$201,0)),K820=INDEX(Matches!$H$2:$H$201,MATCH($A820&amp;"-4",Matches!$J$2:$J$201,0))),5,IF(SIGN(J820-K820)&lt;&gt;SIGN(INDEX(Matches!$G$2:$G$201,MATCH($A820&amp;"-4",Matches!$J$2:$J$201,0))-INDEX(Matches!$H$2:$H$201,MATCH($A820&amp;"-4",Matches!$J$2:$J$201,0))),0,IF(J820-K820=INDEX(Matches!$G$2:$G$201,MATCH($A820&amp;"-4",Matches!$J$2:$J$201,0))-INDEX(Matches!$H$2:$H$201,MATCH($A820&amp;"-4",Matches!$J$2:$J$201,0)),3,2))))),""))</f>
        <v/>
      </c>
      <c r="AB820" s="12" t="str">
        <f aca="false">IF(OR($B820="",L820="",M820=""),"",IFERROR(IF(OR(INDEX(Matches!$I$2:$I$201,MATCH($A820&amp;"-5",Matches!$J$2:$J$201,0))="Void",INDEX(Matches!$G$2:$G$201,MATCH($A820&amp;"-5",Matches!$J$2:$J$201,0))="",INDEX(Matches!$H$2:$H$201,MATCH($A820&amp;"-5",Matches!$J$2:$J$201,0))=""),"",IF(AND($C820&lt;&gt;"",INDEX(Matches!$F$2:$F$201,MATCH($A820&amp;"-5",Matches!$J$2:$J$201,0))&lt;&gt;"",$C820&gt;=INDEX(Matches!$F$2:$F$201,MATCH($A820&amp;"-5",Matches!$J$2:$J$201,0))),"",IF(AND(L820=INDEX(Matches!$G$2:$G$201,MATCH($A820&amp;"-5",Matches!$J$2:$J$201,0)),M820=INDEX(Matches!$H$2:$H$201,MATCH($A820&amp;"-5",Matches!$J$2:$J$201,0))),5,IF(SIGN(L820-M820)&lt;&gt;SIGN(INDEX(Matches!$G$2:$G$201,MATCH($A820&amp;"-5",Matches!$J$2:$J$201,0))-INDEX(Matches!$H$2:$H$201,MATCH($A820&amp;"-5",Matches!$J$2:$J$201,0))),0,IF(L820-M820=INDEX(Matches!$G$2:$G$201,MATCH($A820&amp;"-5",Matches!$J$2:$J$201,0))-INDEX(Matches!$H$2:$H$201,MATCH($A820&amp;"-5",Matches!$J$2:$J$201,0)),3,2))))),""))</f>
        <v/>
      </c>
      <c r="AC820" s="12" t="str">
        <f aca="false">IF(OR($B820="",N820="",O820=""),"",IFERROR(IF(OR(INDEX(Matches!$I$2:$I$201,MATCH($A820&amp;"-6",Matches!$J$2:$J$201,0))="Void",INDEX(Matches!$G$2:$G$201,MATCH($A820&amp;"-6",Matches!$J$2:$J$201,0))="",INDEX(Matches!$H$2:$H$201,MATCH($A820&amp;"-6",Matches!$J$2:$J$201,0))=""),"",IF(AND($C820&lt;&gt;"",INDEX(Matches!$F$2:$F$201,MATCH($A820&amp;"-6",Matches!$J$2:$J$201,0))&lt;&gt;"",$C820&gt;=INDEX(Matches!$F$2:$F$201,MATCH($A820&amp;"-6",Matches!$J$2:$J$201,0))),"",IF(AND(N820=INDEX(Matches!$G$2:$G$201,MATCH($A820&amp;"-6",Matches!$J$2:$J$201,0)),O820=INDEX(Matches!$H$2:$H$201,MATCH($A820&amp;"-6",Matches!$J$2:$J$201,0))),5,IF(SIGN(N820-O820)&lt;&gt;SIGN(INDEX(Matches!$G$2:$G$201,MATCH($A820&amp;"-6",Matches!$J$2:$J$201,0))-INDEX(Matches!$H$2:$H$201,MATCH($A820&amp;"-6",Matches!$J$2:$J$201,0))),0,IF(N820-O820=INDEX(Matches!$G$2:$G$201,MATCH($A820&amp;"-6",Matches!$J$2:$J$201,0))-INDEX(Matches!$H$2:$H$201,MATCH($A820&amp;"-6",Matches!$J$2:$J$201,0)),3,2))))),""))</f>
        <v/>
      </c>
      <c r="AD820" s="12" t="str">
        <f aca="false">IF(OR($B820="",P820="",Q820=""),"",IFERROR(IF(OR(INDEX(Matches!$I$2:$I$201,MATCH($A820&amp;"-7",Matches!$J$2:$J$201,0))="Void",INDEX(Matches!$G$2:$G$201,MATCH($A820&amp;"-7",Matches!$J$2:$J$201,0))="",INDEX(Matches!$H$2:$H$201,MATCH($A820&amp;"-7",Matches!$J$2:$J$201,0))=""),"",IF(AND($C820&lt;&gt;"",INDEX(Matches!$F$2:$F$201,MATCH($A820&amp;"-7",Matches!$J$2:$J$201,0))&lt;&gt;"",$C820&gt;=INDEX(Matches!$F$2:$F$201,MATCH($A820&amp;"-7",Matches!$J$2:$J$201,0))),"",IF(AND(P820=INDEX(Matches!$G$2:$G$201,MATCH($A820&amp;"-7",Matches!$J$2:$J$201,0)),Q820=INDEX(Matches!$H$2:$H$201,MATCH($A820&amp;"-7",Matches!$J$2:$J$201,0))),5,IF(SIGN(P820-Q820)&lt;&gt;SIGN(INDEX(Matches!$G$2:$G$201,MATCH($A820&amp;"-7",Matches!$J$2:$J$201,0))-INDEX(Matches!$H$2:$H$201,MATCH($A820&amp;"-7",Matches!$J$2:$J$201,0))),0,IF(P820-Q820=INDEX(Matches!$G$2:$G$201,MATCH($A820&amp;"-7",Matches!$J$2:$J$201,0))-INDEX(Matches!$H$2:$H$201,MATCH($A820&amp;"-7",Matches!$J$2:$J$201,0)),3,2))))),""))</f>
        <v/>
      </c>
      <c r="AE820" s="12" t="str">
        <f aca="false">IF(OR($B820="",R820="",S820=""),"",IFERROR(IF(OR(INDEX(Matches!$I$2:$I$201,MATCH($A820&amp;"-8",Matches!$J$2:$J$201,0))="Void",INDEX(Matches!$G$2:$G$201,MATCH($A820&amp;"-8",Matches!$J$2:$J$201,0))="",INDEX(Matches!$H$2:$H$201,MATCH($A820&amp;"-8",Matches!$J$2:$J$201,0))=""),"",IF(AND($C820&lt;&gt;"",INDEX(Matches!$F$2:$F$201,MATCH($A820&amp;"-8",Matches!$J$2:$J$201,0))&lt;&gt;"",$C820&gt;=INDEX(Matches!$F$2:$F$201,MATCH($A820&amp;"-8",Matches!$J$2:$J$201,0))),"",IF(AND(R820=INDEX(Matches!$G$2:$G$201,MATCH($A820&amp;"-8",Matches!$J$2:$J$201,0)),S820=INDEX(Matches!$H$2:$H$201,MATCH($A820&amp;"-8",Matches!$J$2:$J$201,0))),5,IF(SIGN(R820-S820)&lt;&gt;SIGN(INDEX(Matches!$G$2:$G$201,MATCH($A820&amp;"-8",Matches!$J$2:$J$201,0))-INDEX(Matches!$H$2:$H$201,MATCH($A820&amp;"-8",Matches!$J$2:$J$201,0))),0,IF(R820-S820=INDEX(Matches!$G$2:$G$201,MATCH($A820&amp;"-8",Matches!$J$2:$J$201,0))-INDEX(Matches!$H$2:$H$201,MATCH($A820&amp;"-8",Matches!$J$2:$J$201,0)),3,2))))),""))</f>
        <v/>
      </c>
      <c r="AF820" s="12" t="str">
        <f aca="false">IF(OR($B820="",T820="",U820=""),"",IFERROR(IF(OR(INDEX(Matches!$I$2:$I$201,MATCH($A820&amp;"-9",Matches!$J$2:$J$201,0))="Void",INDEX(Matches!$G$2:$G$201,MATCH($A820&amp;"-9",Matches!$J$2:$J$201,0))="",INDEX(Matches!$H$2:$H$201,MATCH($A820&amp;"-9",Matches!$J$2:$J$201,0))=""),"",IF(AND($C820&lt;&gt;"",INDEX(Matches!$F$2:$F$201,MATCH($A820&amp;"-9",Matches!$J$2:$J$201,0))&lt;&gt;"",$C820&gt;=INDEX(Matches!$F$2:$F$201,MATCH($A820&amp;"-9",Matches!$J$2:$J$201,0))),"",IF(AND(T820=INDEX(Matches!$G$2:$G$201,MATCH($A820&amp;"-9",Matches!$J$2:$J$201,0)),U820=INDEX(Matches!$H$2:$H$201,MATCH($A820&amp;"-9",Matches!$J$2:$J$201,0))),5,IF(SIGN(T820-U820)&lt;&gt;SIGN(INDEX(Matches!$G$2:$G$201,MATCH($A820&amp;"-9",Matches!$J$2:$J$201,0))-INDEX(Matches!$H$2:$H$201,MATCH($A820&amp;"-9",Matches!$J$2:$J$201,0))),0,IF(T820-U820=INDEX(Matches!$G$2:$G$201,MATCH($A820&amp;"-9",Matches!$J$2:$J$201,0))-INDEX(Matches!$H$2:$H$201,MATCH($A820&amp;"-9",Matches!$J$2:$J$201,0)),3,2))))),""))</f>
        <v/>
      </c>
      <c r="AG820" s="12" t="str">
        <f aca="false">IF(OR($B820="",V820="",W820=""),"",IFERROR(IF(OR(INDEX(Matches!$I$2:$I$201,MATCH($A820&amp;"-10",Matches!$J$2:$J$201,0))="Void",INDEX(Matches!$G$2:$G$201,MATCH($A820&amp;"-10",Matches!$J$2:$J$201,0))="",INDEX(Matches!$H$2:$H$201,MATCH($A820&amp;"-10",Matches!$J$2:$J$201,0))=""),"",IF(AND($C820&lt;&gt;"",INDEX(Matches!$F$2:$F$201,MATCH($A820&amp;"-10",Matches!$J$2:$J$201,0))&lt;&gt;"",$C820&gt;=INDEX(Matches!$F$2:$F$201,MATCH($A820&amp;"-10",Matches!$J$2:$J$201,0))),"",IF(AND(V820=INDEX(Matches!$G$2:$G$201,MATCH($A820&amp;"-10",Matches!$J$2:$J$201,0)),W820=INDEX(Matches!$H$2:$H$201,MATCH($A820&amp;"-10",Matches!$J$2:$J$201,0))),5,IF(SIGN(V820-W820)&lt;&gt;SIGN(INDEX(Matches!$G$2:$G$201,MATCH($A820&amp;"-10",Matches!$J$2:$J$201,0))-INDEX(Matches!$H$2:$H$201,MATCH($A820&amp;"-10",Matches!$J$2:$J$201,0))),0,IF(V820-W820=INDEX(Matches!$G$2:$G$201,MATCH($A820&amp;"-10",Matches!$J$2:$J$201,0))-INDEX(Matches!$H$2:$H$201,MATCH($A820&amp;"-10",Matches!$J$2:$J$201,0)),3,2))))),""))</f>
        <v/>
      </c>
      <c r="AH820" s="13" t="str">
        <f aca="false">IF($B820="","",SUM(X820:AG820))</f>
        <v/>
      </c>
      <c r="AI820" s="12" t="str">
        <f aca="false">IF($B820="","",COUNTIF(X820:AG820,5))</f>
        <v/>
      </c>
      <c r="AJ820" s="12" t="str">
        <f aca="false">IF($B820="","",COUNTIF(X820:AG820,"&gt;=2"))</f>
        <v/>
      </c>
      <c r="AK820" s="12" t="str">
        <f aca="false">IF($B820="","",COUNT(X820:AG820))</f>
        <v/>
      </c>
    </row>
    <row r="821" customFormat="false" ht="15" hidden="false" customHeight="false" outlineLevel="0" collapsed="false">
      <c r="A821" s="7"/>
      <c r="B821" s="7"/>
      <c r="C821" s="11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12" t="str">
        <f aca="false">IF(OR($B821="",D821="",E821=""),"",IFERROR(IF(OR(INDEX(Matches!$I$2:$I$201,MATCH($A821&amp;"-1",Matches!$J$2:$J$201,0))="Void",INDEX(Matches!$G$2:$G$201,MATCH($A821&amp;"-1",Matches!$J$2:$J$201,0))="",INDEX(Matches!$H$2:$H$201,MATCH($A821&amp;"-1",Matches!$J$2:$J$201,0))=""),"",IF(AND($C821&lt;&gt;"",INDEX(Matches!$F$2:$F$201,MATCH($A821&amp;"-1",Matches!$J$2:$J$201,0))&lt;&gt;"",$C821&gt;=INDEX(Matches!$F$2:$F$201,MATCH($A821&amp;"-1",Matches!$J$2:$J$201,0))),"",IF(AND(D821=INDEX(Matches!$G$2:$G$201,MATCH($A821&amp;"-1",Matches!$J$2:$J$201,0)),E821=INDEX(Matches!$H$2:$H$201,MATCH($A821&amp;"-1",Matches!$J$2:$J$201,0))),5,IF(SIGN(D821-E821)&lt;&gt;SIGN(INDEX(Matches!$G$2:$G$201,MATCH($A821&amp;"-1",Matches!$J$2:$J$201,0))-INDEX(Matches!$H$2:$H$201,MATCH($A821&amp;"-1",Matches!$J$2:$J$201,0))),0,IF(D821-E821=INDEX(Matches!$G$2:$G$201,MATCH($A821&amp;"-1",Matches!$J$2:$J$201,0))-INDEX(Matches!$H$2:$H$201,MATCH($A821&amp;"-1",Matches!$J$2:$J$201,0)),3,2))))),""))</f>
        <v/>
      </c>
      <c r="Y821" s="12" t="str">
        <f aca="false">IF(OR($B821="",F821="",G821=""),"",IFERROR(IF(OR(INDEX(Matches!$I$2:$I$201,MATCH($A821&amp;"-2",Matches!$J$2:$J$201,0))="Void",INDEX(Matches!$G$2:$G$201,MATCH($A821&amp;"-2",Matches!$J$2:$J$201,0))="",INDEX(Matches!$H$2:$H$201,MATCH($A821&amp;"-2",Matches!$J$2:$J$201,0))=""),"",IF(AND($C821&lt;&gt;"",INDEX(Matches!$F$2:$F$201,MATCH($A821&amp;"-2",Matches!$J$2:$J$201,0))&lt;&gt;"",$C821&gt;=INDEX(Matches!$F$2:$F$201,MATCH($A821&amp;"-2",Matches!$J$2:$J$201,0))),"",IF(AND(F821=INDEX(Matches!$G$2:$G$201,MATCH($A821&amp;"-2",Matches!$J$2:$J$201,0)),G821=INDEX(Matches!$H$2:$H$201,MATCH($A821&amp;"-2",Matches!$J$2:$J$201,0))),5,IF(SIGN(F821-G821)&lt;&gt;SIGN(INDEX(Matches!$G$2:$G$201,MATCH($A821&amp;"-2",Matches!$J$2:$J$201,0))-INDEX(Matches!$H$2:$H$201,MATCH($A821&amp;"-2",Matches!$J$2:$J$201,0))),0,IF(F821-G821=INDEX(Matches!$G$2:$G$201,MATCH($A821&amp;"-2",Matches!$J$2:$J$201,0))-INDEX(Matches!$H$2:$H$201,MATCH($A821&amp;"-2",Matches!$J$2:$J$201,0)),3,2))))),""))</f>
        <v/>
      </c>
      <c r="Z821" s="12" t="str">
        <f aca="false">IF(OR($B821="",H821="",I821=""),"",IFERROR(IF(OR(INDEX(Matches!$I$2:$I$201,MATCH($A821&amp;"-3",Matches!$J$2:$J$201,0))="Void",INDEX(Matches!$G$2:$G$201,MATCH($A821&amp;"-3",Matches!$J$2:$J$201,0))="",INDEX(Matches!$H$2:$H$201,MATCH($A821&amp;"-3",Matches!$J$2:$J$201,0))=""),"",IF(AND($C821&lt;&gt;"",INDEX(Matches!$F$2:$F$201,MATCH($A821&amp;"-3",Matches!$J$2:$J$201,0))&lt;&gt;"",$C821&gt;=INDEX(Matches!$F$2:$F$201,MATCH($A821&amp;"-3",Matches!$J$2:$J$201,0))),"",IF(AND(H821=INDEX(Matches!$G$2:$G$201,MATCH($A821&amp;"-3",Matches!$J$2:$J$201,0)),I821=INDEX(Matches!$H$2:$H$201,MATCH($A821&amp;"-3",Matches!$J$2:$J$201,0))),5,IF(SIGN(H821-I821)&lt;&gt;SIGN(INDEX(Matches!$G$2:$G$201,MATCH($A821&amp;"-3",Matches!$J$2:$J$201,0))-INDEX(Matches!$H$2:$H$201,MATCH($A821&amp;"-3",Matches!$J$2:$J$201,0))),0,IF(H821-I821=INDEX(Matches!$G$2:$G$201,MATCH($A821&amp;"-3",Matches!$J$2:$J$201,0))-INDEX(Matches!$H$2:$H$201,MATCH($A821&amp;"-3",Matches!$J$2:$J$201,0)),3,2))))),""))</f>
        <v/>
      </c>
      <c r="AA821" s="12" t="str">
        <f aca="false">IF(OR($B821="",J821="",K821=""),"",IFERROR(IF(OR(INDEX(Matches!$I$2:$I$201,MATCH($A821&amp;"-4",Matches!$J$2:$J$201,0))="Void",INDEX(Matches!$G$2:$G$201,MATCH($A821&amp;"-4",Matches!$J$2:$J$201,0))="",INDEX(Matches!$H$2:$H$201,MATCH($A821&amp;"-4",Matches!$J$2:$J$201,0))=""),"",IF(AND($C821&lt;&gt;"",INDEX(Matches!$F$2:$F$201,MATCH($A821&amp;"-4",Matches!$J$2:$J$201,0))&lt;&gt;"",$C821&gt;=INDEX(Matches!$F$2:$F$201,MATCH($A821&amp;"-4",Matches!$J$2:$J$201,0))),"",IF(AND(J821=INDEX(Matches!$G$2:$G$201,MATCH($A821&amp;"-4",Matches!$J$2:$J$201,0)),K821=INDEX(Matches!$H$2:$H$201,MATCH($A821&amp;"-4",Matches!$J$2:$J$201,0))),5,IF(SIGN(J821-K821)&lt;&gt;SIGN(INDEX(Matches!$G$2:$G$201,MATCH($A821&amp;"-4",Matches!$J$2:$J$201,0))-INDEX(Matches!$H$2:$H$201,MATCH($A821&amp;"-4",Matches!$J$2:$J$201,0))),0,IF(J821-K821=INDEX(Matches!$G$2:$G$201,MATCH($A821&amp;"-4",Matches!$J$2:$J$201,0))-INDEX(Matches!$H$2:$H$201,MATCH($A821&amp;"-4",Matches!$J$2:$J$201,0)),3,2))))),""))</f>
        <v/>
      </c>
      <c r="AB821" s="12" t="str">
        <f aca="false">IF(OR($B821="",L821="",M821=""),"",IFERROR(IF(OR(INDEX(Matches!$I$2:$I$201,MATCH($A821&amp;"-5",Matches!$J$2:$J$201,0))="Void",INDEX(Matches!$G$2:$G$201,MATCH($A821&amp;"-5",Matches!$J$2:$J$201,0))="",INDEX(Matches!$H$2:$H$201,MATCH($A821&amp;"-5",Matches!$J$2:$J$201,0))=""),"",IF(AND($C821&lt;&gt;"",INDEX(Matches!$F$2:$F$201,MATCH($A821&amp;"-5",Matches!$J$2:$J$201,0))&lt;&gt;"",$C821&gt;=INDEX(Matches!$F$2:$F$201,MATCH($A821&amp;"-5",Matches!$J$2:$J$201,0))),"",IF(AND(L821=INDEX(Matches!$G$2:$G$201,MATCH($A821&amp;"-5",Matches!$J$2:$J$201,0)),M821=INDEX(Matches!$H$2:$H$201,MATCH($A821&amp;"-5",Matches!$J$2:$J$201,0))),5,IF(SIGN(L821-M821)&lt;&gt;SIGN(INDEX(Matches!$G$2:$G$201,MATCH($A821&amp;"-5",Matches!$J$2:$J$201,0))-INDEX(Matches!$H$2:$H$201,MATCH($A821&amp;"-5",Matches!$J$2:$J$201,0))),0,IF(L821-M821=INDEX(Matches!$G$2:$G$201,MATCH($A821&amp;"-5",Matches!$J$2:$J$201,0))-INDEX(Matches!$H$2:$H$201,MATCH($A821&amp;"-5",Matches!$J$2:$J$201,0)),3,2))))),""))</f>
        <v/>
      </c>
      <c r="AC821" s="12" t="str">
        <f aca="false">IF(OR($B821="",N821="",O821=""),"",IFERROR(IF(OR(INDEX(Matches!$I$2:$I$201,MATCH($A821&amp;"-6",Matches!$J$2:$J$201,0))="Void",INDEX(Matches!$G$2:$G$201,MATCH($A821&amp;"-6",Matches!$J$2:$J$201,0))="",INDEX(Matches!$H$2:$H$201,MATCH($A821&amp;"-6",Matches!$J$2:$J$201,0))=""),"",IF(AND($C821&lt;&gt;"",INDEX(Matches!$F$2:$F$201,MATCH($A821&amp;"-6",Matches!$J$2:$J$201,0))&lt;&gt;"",$C821&gt;=INDEX(Matches!$F$2:$F$201,MATCH($A821&amp;"-6",Matches!$J$2:$J$201,0))),"",IF(AND(N821=INDEX(Matches!$G$2:$G$201,MATCH($A821&amp;"-6",Matches!$J$2:$J$201,0)),O821=INDEX(Matches!$H$2:$H$201,MATCH($A821&amp;"-6",Matches!$J$2:$J$201,0))),5,IF(SIGN(N821-O821)&lt;&gt;SIGN(INDEX(Matches!$G$2:$G$201,MATCH($A821&amp;"-6",Matches!$J$2:$J$201,0))-INDEX(Matches!$H$2:$H$201,MATCH($A821&amp;"-6",Matches!$J$2:$J$201,0))),0,IF(N821-O821=INDEX(Matches!$G$2:$G$201,MATCH($A821&amp;"-6",Matches!$J$2:$J$201,0))-INDEX(Matches!$H$2:$H$201,MATCH($A821&amp;"-6",Matches!$J$2:$J$201,0)),3,2))))),""))</f>
        <v/>
      </c>
      <c r="AD821" s="12" t="str">
        <f aca="false">IF(OR($B821="",P821="",Q821=""),"",IFERROR(IF(OR(INDEX(Matches!$I$2:$I$201,MATCH($A821&amp;"-7",Matches!$J$2:$J$201,0))="Void",INDEX(Matches!$G$2:$G$201,MATCH($A821&amp;"-7",Matches!$J$2:$J$201,0))="",INDEX(Matches!$H$2:$H$201,MATCH($A821&amp;"-7",Matches!$J$2:$J$201,0))=""),"",IF(AND($C821&lt;&gt;"",INDEX(Matches!$F$2:$F$201,MATCH($A821&amp;"-7",Matches!$J$2:$J$201,0))&lt;&gt;"",$C821&gt;=INDEX(Matches!$F$2:$F$201,MATCH($A821&amp;"-7",Matches!$J$2:$J$201,0))),"",IF(AND(P821=INDEX(Matches!$G$2:$G$201,MATCH($A821&amp;"-7",Matches!$J$2:$J$201,0)),Q821=INDEX(Matches!$H$2:$H$201,MATCH($A821&amp;"-7",Matches!$J$2:$J$201,0))),5,IF(SIGN(P821-Q821)&lt;&gt;SIGN(INDEX(Matches!$G$2:$G$201,MATCH($A821&amp;"-7",Matches!$J$2:$J$201,0))-INDEX(Matches!$H$2:$H$201,MATCH($A821&amp;"-7",Matches!$J$2:$J$201,0))),0,IF(P821-Q821=INDEX(Matches!$G$2:$G$201,MATCH($A821&amp;"-7",Matches!$J$2:$J$201,0))-INDEX(Matches!$H$2:$H$201,MATCH($A821&amp;"-7",Matches!$J$2:$J$201,0)),3,2))))),""))</f>
        <v/>
      </c>
      <c r="AE821" s="12" t="str">
        <f aca="false">IF(OR($B821="",R821="",S821=""),"",IFERROR(IF(OR(INDEX(Matches!$I$2:$I$201,MATCH($A821&amp;"-8",Matches!$J$2:$J$201,0))="Void",INDEX(Matches!$G$2:$G$201,MATCH($A821&amp;"-8",Matches!$J$2:$J$201,0))="",INDEX(Matches!$H$2:$H$201,MATCH($A821&amp;"-8",Matches!$J$2:$J$201,0))=""),"",IF(AND($C821&lt;&gt;"",INDEX(Matches!$F$2:$F$201,MATCH($A821&amp;"-8",Matches!$J$2:$J$201,0))&lt;&gt;"",$C821&gt;=INDEX(Matches!$F$2:$F$201,MATCH($A821&amp;"-8",Matches!$J$2:$J$201,0))),"",IF(AND(R821=INDEX(Matches!$G$2:$G$201,MATCH($A821&amp;"-8",Matches!$J$2:$J$201,0)),S821=INDEX(Matches!$H$2:$H$201,MATCH($A821&amp;"-8",Matches!$J$2:$J$201,0))),5,IF(SIGN(R821-S821)&lt;&gt;SIGN(INDEX(Matches!$G$2:$G$201,MATCH($A821&amp;"-8",Matches!$J$2:$J$201,0))-INDEX(Matches!$H$2:$H$201,MATCH($A821&amp;"-8",Matches!$J$2:$J$201,0))),0,IF(R821-S821=INDEX(Matches!$G$2:$G$201,MATCH($A821&amp;"-8",Matches!$J$2:$J$201,0))-INDEX(Matches!$H$2:$H$201,MATCH($A821&amp;"-8",Matches!$J$2:$J$201,0)),3,2))))),""))</f>
        <v/>
      </c>
      <c r="AF821" s="12" t="str">
        <f aca="false">IF(OR($B821="",T821="",U821=""),"",IFERROR(IF(OR(INDEX(Matches!$I$2:$I$201,MATCH($A821&amp;"-9",Matches!$J$2:$J$201,0))="Void",INDEX(Matches!$G$2:$G$201,MATCH($A821&amp;"-9",Matches!$J$2:$J$201,0))="",INDEX(Matches!$H$2:$H$201,MATCH($A821&amp;"-9",Matches!$J$2:$J$201,0))=""),"",IF(AND($C821&lt;&gt;"",INDEX(Matches!$F$2:$F$201,MATCH($A821&amp;"-9",Matches!$J$2:$J$201,0))&lt;&gt;"",$C821&gt;=INDEX(Matches!$F$2:$F$201,MATCH($A821&amp;"-9",Matches!$J$2:$J$201,0))),"",IF(AND(T821=INDEX(Matches!$G$2:$G$201,MATCH($A821&amp;"-9",Matches!$J$2:$J$201,0)),U821=INDEX(Matches!$H$2:$H$201,MATCH($A821&amp;"-9",Matches!$J$2:$J$201,0))),5,IF(SIGN(T821-U821)&lt;&gt;SIGN(INDEX(Matches!$G$2:$G$201,MATCH($A821&amp;"-9",Matches!$J$2:$J$201,0))-INDEX(Matches!$H$2:$H$201,MATCH($A821&amp;"-9",Matches!$J$2:$J$201,0))),0,IF(T821-U821=INDEX(Matches!$G$2:$G$201,MATCH($A821&amp;"-9",Matches!$J$2:$J$201,0))-INDEX(Matches!$H$2:$H$201,MATCH($A821&amp;"-9",Matches!$J$2:$J$201,0)),3,2))))),""))</f>
        <v/>
      </c>
      <c r="AG821" s="12" t="str">
        <f aca="false">IF(OR($B821="",V821="",W821=""),"",IFERROR(IF(OR(INDEX(Matches!$I$2:$I$201,MATCH($A821&amp;"-10",Matches!$J$2:$J$201,0))="Void",INDEX(Matches!$G$2:$G$201,MATCH($A821&amp;"-10",Matches!$J$2:$J$201,0))="",INDEX(Matches!$H$2:$H$201,MATCH($A821&amp;"-10",Matches!$J$2:$J$201,0))=""),"",IF(AND($C821&lt;&gt;"",INDEX(Matches!$F$2:$F$201,MATCH($A821&amp;"-10",Matches!$J$2:$J$201,0))&lt;&gt;"",$C821&gt;=INDEX(Matches!$F$2:$F$201,MATCH($A821&amp;"-10",Matches!$J$2:$J$201,0))),"",IF(AND(V821=INDEX(Matches!$G$2:$G$201,MATCH($A821&amp;"-10",Matches!$J$2:$J$201,0)),W821=INDEX(Matches!$H$2:$H$201,MATCH($A821&amp;"-10",Matches!$J$2:$J$201,0))),5,IF(SIGN(V821-W821)&lt;&gt;SIGN(INDEX(Matches!$G$2:$G$201,MATCH($A821&amp;"-10",Matches!$J$2:$J$201,0))-INDEX(Matches!$H$2:$H$201,MATCH($A821&amp;"-10",Matches!$J$2:$J$201,0))),0,IF(V821-W821=INDEX(Matches!$G$2:$G$201,MATCH($A821&amp;"-10",Matches!$J$2:$J$201,0))-INDEX(Matches!$H$2:$H$201,MATCH($A821&amp;"-10",Matches!$J$2:$J$201,0)),3,2))))),""))</f>
        <v/>
      </c>
      <c r="AH821" s="13" t="str">
        <f aca="false">IF($B821="","",SUM(X821:AG821))</f>
        <v/>
      </c>
      <c r="AI821" s="12" t="str">
        <f aca="false">IF($B821="","",COUNTIF(X821:AG821,5))</f>
        <v/>
      </c>
      <c r="AJ821" s="12" t="str">
        <f aca="false">IF($B821="","",COUNTIF(X821:AG821,"&gt;=2"))</f>
        <v/>
      </c>
      <c r="AK821" s="12" t="str">
        <f aca="false">IF($B821="","",COUNT(X821:AG821))</f>
        <v/>
      </c>
    </row>
    <row r="822" customFormat="false" ht="15" hidden="false" customHeight="false" outlineLevel="0" collapsed="false">
      <c r="A822" s="7"/>
      <c r="B822" s="7"/>
      <c r="C822" s="11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12" t="str">
        <f aca="false">IF(OR($B822="",D822="",E822=""),"",IFERROR(IF(OR(INDEX(Matches!$I$2:$I$201,MATCH($A822&amp;"-1",Matches!$J$2:$J$201,0))="Void",INDEX(Matches!$G$2:$G$201,MATCH($A822&amp;"-1",Matches!$J$2:$J$201,0))="",INDEX(Matches!$H$2:$H$201,MATCH($A822&amp;"-1",Matches!$J$2:$J$201,0))=""),"",IF(AND($C822&lt;&gt;"",INDEX(Matches!$F$2:$F$201,MATCH($A822&amp;"-1",Matches!$J$2:$J$201,0))&lt;&gt;"",$C822&gt;=INDEX(Matches!$F$2:$F$201,MATCH($A822&amp;"-1",Matches!$J$2:$J$201,0))),"",IF(AND(D822=INDEX(Matches!$G$2:$G$201,MATCH($A822&amp;"-1",Matches!$J$2:$J$201,0)),E822=INDEX(Matches!$H$2:$H$201,MATCH($A822&amp;"-1",Matches!$J$2:$J$201,0))),5,IF(SIGN(D822-E822)&lt;&gt;SIGN(INDEX(Matches!$G$2:$G$201,MATCH($A822&amp;"-1",Matches!$J$2:$J$201,0))-INDEX(Matches!$H$2:$H$201,MATCH($A822&amp;"-1",Matches!$J$2:$J$201,0))),0,IF(D822-E822=INDEX(Matches!$G$2:$G$201,MATCH($A822&amp;"-1",Matches!$J$2:$J$201,0))-INDEX(Matches!$H$2:$H$201,MATCH($A822&amp;"-1",Matches!$J$2:$J$201,0)),3,2))))),""))</f>
        <v/>
      </c>
      <c r="Y822" s="12" t="str">
        <f aca="false">IF(OR($B822="",F822="",G822=""),"",IFERROR(IF(OR(INDEX(Matches!$I$2:$I$201,MATCH($A822&amp;"-2",Matches!$J$2:$J$201,0))="Void",INDEX(Matches!$G$2:$G$201,MATCH($A822&amp;"-2",Matches!$J$2:$J$201,0))="",INDEX(Matches!$H$2:$H$201,MATCH($A822&amp;"-2",Matches!$J$2:$J$201,0))=""),"",IF(AND($C822&lt;&gt;"",INDEX(Matches!$F$2:$F$201,MATCH($A822&amp;"-2",Matches!$J$2:$J$201,0))&lt;&gt;"",$C822&gt;=INDEX(Matches!$F$2:$F$201,MATCH($A822&amp;"-2",Matches!$J$2:$J$201,0))),"",IF(AND(F822=INDEX(Matches!$G$2:$G$201,MATCH($A822&amp;"-2",Matches!$J$2:$J$201,0)),G822=INDEX(Matches!$H$2:$H$201,MATCH($A822&amp;"-2",Matches!$J$2:$J$201,0))),5,IF(SIGN(F822-G822)&lt;&gt;SIGN(INDEX(Matches!$G$2:$G$201,MATCH($A822&amp;"-2",Matches!$J$2:$J$201,0))-INDEX(Matches!$H$2:$H$201,MATCH($A822&amp;"-2",Matches!$J$2:$J$201,0))),0,IF(F822-G822=INDEX(Matches!$G$2:$G$201,MATCH($A822&amp;"-2",Matches!$J$2:$J$201,0))-INDEX(Matches!$H$2:$H$201,MATCH($A822&amp;"-2",Matches!$J$2:$J$201,0)),3,2))))),""))</f>
        <v/>
      </c>
      <c r="Z822" s="12" t="str">
        <f aca="false">IF(OR($B822="",H822="",I822=""),"",IFERROR(IF(OR(INDEX(Matches!$I$2:$I$201,MATCH($A822&amp;"-3",Matches!$J$2:$J$201,0))="Void",INDEX(Matches!$G$2:$G$201,MATCH($A822&amp;"-3",Matches!$J$2:$J$201,0))="",INDEX(Matches!$H$2:$H$201,MATCH($A822&amp;"-3",Matches!$J$2:$J$201,0))=""),"",IF(AND($C822&lt;&gt;"",INDEX(Matches!$F$2:$F$201,MATCH($A822&amp;"-3",Matches!$J$2:$J$201,0))&lt;&gt;"",$C822&gt;=INDEX(Matches!$F$2:$F$201,MATCH($A822&amp;"-3",Matches!$J$2:$J$201,0))),"",IF(AND(H822=INDEX(Matches!$G$2:$G$201,MATCH($A822&amp;"-3",Matches!$J$2:$J$201,0)),I822=INDEX(Matches!$H$2:$H$201,MATCH($A822&amp;"-3",Matches!$J$2:$J$201,0))),5,IF(SIGN(H822-I822)&lt;&gt;SIGN(INDEX(Matches!$G$2:$G$201,MATCH($A822&amp;"-3",Matches!$J$2:$J$201,0))-INDEX(Matches!$H$2:$H$201,MATCH($A822&amp;"-3",Matches!$J$2:$J$201,0))),0,IF(H822-I822=INDEX(Matches!$G$2:$G$201,MATCH($A822&amp;"-3",Matches!$J$2:$J$201,0))-INDEX(Matches!$H$2:$H$201,MATCH($A822&amp;"-3",Matches!$J$2:$J$201,0)),3,2))))),""))</f>
        <v/>
      </c>
      <c r="AA822" s="12" t="str">
        <f aca="false">IF(OR($B822="",J822="",K822=""),"",IFERROR(IF(OR(INDEX(Matches!$I$2:$I$201,MATCH($A822&amp;"-4",Matches!$J$2:$J$201,0))="Void",INDEX(Matches!$G$2:$G$201,MATCH($A822&amp;"-4",Matches!$J$2:$J$201,0))="",INDEX(Matches!$H$2:$H$201,MATCH($A822&amp;"-4",Matches!$J$2:$J$201,0))=""),"",IF(AND($C822&lt;&gt;"",INDEX(Matches!$F$2:$F$201,MATCH($A822&amp;"-4",Matches!$J$2:$J$201,0))&lt;&gt;"",$C822&gt;=INDEX(Matches!$F$2:$F$201,MATCH($A822&amp;"-4",Matches!$J$2:$J$201,0))),"",IF(AND(J822=INDEX(Matches!$G$2:$G$201,MATCH($A822&amp;"-4",Matches!$J$2:$J$201,0)),K822=INDEX(Matches!$H$2:$H$201,MATCH($A822&amp;"-4",Matches!$J$2:$J$201,0))),5,IF(SIGN(J822-K822)&lt;&gt;SIGN(INDEX(Matches!$G$2:$G$201,MATCH($A822&amp;"-4",Matches!$J$2:$J$201,0))-INDEX(Matches!$H$2:$H$201,MATCH($A822&amp;"-4",Matches!$J$2:$J$201,0))),0,IF(J822-K822=INDEX(Matches!$G$2:$G$201,MATCH($A822&amp;"-4",Matches!$J$2:$J$201,0))-INDEX(Matches!$H$2:$H$201,MATCH($A822&amp;"-4",Matches!$J$2:$J$201,0)),3,2))))),""))</f>
        <v/>
      </c>
      <c r="AB822" s="12" t="str">
        <f aca="false">IF(OR($B822="",L822="",M822=""),"",IFERROR(IF(OR(INDEX(Matches!$I$2:$I$201,MATCH($A822&amp;"-5",Matches!$J$2:$J$201,0))="Void",INDEX(Matches!$G$2:$G$201,MATCH($A822&amp;"-5",Matches!$J$2:$J$201,0))="",INDEX(Matches!$H$2:$H$201,MATCH($A822&amp;"-5",Matches!$J$2:$J$201,0))=""),"",IF(AND($C822&lt;&gt;"",INDEX(Matches!$F$2:$F$201,MATCH($A822&amp;"-5",Matches!$J$2:$J$201,0))&lt;&gt;"",$C822&gt;=INDEX(Matches!$F$2:$F$201,MATCH($A822&amp;"-5",Matches!$J$2:$J$201,0))),"",IF(AND(L822=INDEX(Matches!$G$2:$G$201,MATCH($A822&amp;"-5",Matches!$J$2:$J$201,0)),M822=INDEX(Matches!$H$2:$H$201,MATCH($A822&amp;"-5",Matches!$J$2:$J$201,0))),5,IF(SIGN(L822-M822)&lt;&gt;SIGN(INDEX(Matches!$G$2:$G$201,MATCH($A822&amp;"-5",Matches!$J$2:$J$201,0))-INDEX(Matches!$H$2:$H$201,MATCH($A822&amp;"-5",Matches!$J$2:$J$201,0))),0,IF(L822-M822=INDEX(Matches!$G$2:$G$201,MATCH($A822&amp;"-5",Matches!$J$2:$J$201,0))-INDEX(Matches!$H$2:$H$201,MATCH($A822&amp;"-5",Matches!$J$2:$J$201,0)),3,2))))),""))</f>
        <v/>
      </c>
      <c r="AC822" s="12" t="str">
        <f aca="false">IF(OR($B822="",N822="",O822=""),"",IFERROR(IF(OR(INDEX(Matches!$I$2:$I$201,MATCH($A822&amp;"-6",Matches!$J$2:$J$201,0))="Void",INDEX(Matches!$G$2:$G$201,MATCH($A822&amp;"-6",Matches!$J$2:$J$201,0))="",INDEX(Matches!$H$2:$H$201,MATCH($A822&amp;"-6",Matches!$J$2:$J$201,0))=""),"",IF(AND($C822&lt;&gt;"",INDEX(Matches!$F$2:$F$201,MATCH($A822&amp;"-6",Matches!$J$2:$J$201,0))&lt;&gt;"",$C822&gt;=INDEX(Matches!$F$2:$F$201,MATCH($A822&amp;"-6",Matches!$J$2:$J$201,0))),"",IF(AND(N822=INDEX(Matches!$G$2:$G$201,MATCH($A822&amp;"-6",Matches!$J$2:$J$201,0)),O822=INDEX(Matches!$H$2:$H$201,MATCH($A822&amp;"-6",Matches!$J$2:$J$201,0))),5,IF(SIGN(N822-O822)&lt;&gt;SIGN(INDEX(Matches!$G$2:$G$201,MATCH($A822&amp;"-6",Matches!$J$2:$J$201,0))-INDEX(Matches!$H$2:$H$201,MATCH($A822&amp;"-6",Matches!$J$2:$J$201,0))),0,IF(N822-O822=INDEX(Matches!$G$2:$G$201,MATCH($A822&amp;"-6",Matches!$J$2:$J$201,0))-INDEX(Matches!$H$2:$H$201,MATCH($A822&amp;"-6",Matches!$J$2:$J$201,0)),3,2))))),""))</f>
        <v/>
      </c>
      <c r="AD822" s="12" t="str">
        <f aca="false">IF(OR($B822="",P822="",Q822=""),"",IFERROR(IF(OR(INDEX(Matches!$I$2:$I$201,MATCH($A822&amp;"-7",Matches!$J$2:$J$201,0))="Void",INDEX(Matches!$G$2:$G$201,MATCH($A822&amp;"-7",Matches!$J$2:$J$201,0))="",INDEX(Matches!$H$2:$H$201,MATCH($A822&amp;"-7",Matches!$J$2:$J$201,0))=""),"",IF(AND($C822&lt;&gt;"",INDEX(Matches!$F$2:$F$201,MATCH($A822&amp;"-7",Matches!$J$2:$J$201,0))&lt;&gt;"",$C822&gt;=INDEX(Matches!$F$2:$F$201,MATCH($A822&amp;"-7",Matches!$J$2:$J$201,0))),"",IF(AND(P822=INDEX(Matches!$G$2:$G$201,MATCH($A822&amp;"-7",Matches!$J$2:$J$201,0)),Q822=INDEX(Matches!$H$2:$H$201,MATCH($A822&amp;"-7",Matches!$J$2:$J$201,0))),5,IF(SIGN(P822-Q822)&lt;&gt;SIGN(INDEX(Matches!$G$2:$G$201,MATCH($A822&amp;"-7",Matches!$J$2:$J$201,0))-INDEX(Matches!$H$2:$H$201,MATCH($A822&amp;"-7",Matches!$J$2:$J$201,0))),0,IF(P822-Q822=INDEX(Matches!$G$2:$G$201,MATCH($A822&amp;"-7",Matches!$J$2:$J$201,0))-INDEX(Matches!$H$2:$H$201,MATCH($A822&amp;"-7",Matches!$J$2:$J$201,0)),3,2))))),""))</f>
        <v/>
      </c>
      <c r="AE822" s="12" t="str">
        <f aca="false">IF(OR($B822="",R822="",S822=""),"",IFERROR(IF(OR(INDEX(Matches!$I$2:$I$201,MATCH($A822&amp;"-8",Matches!$J$2:$J$201,0))="Void",INDEX(Matches!$G$2:$G$201,MATCH($A822&amp;"-8",Matches!$J$2:$J$201,0))="",INDEX(Matches!$H$2:$H$201,MATCH($A822&amp;"-8",Matches!$J$2:$J$201,0))=""),"",IF(AND($C822&lt;&gt;"",INDEX(Matches!$F$2:$F$201,MATCH($A822&amp;"-8",Matches!$J$2:$J$201,0))&lt;&gt;"",$C822&gt;=INDEX(Matches!$F$2:$F$201,MATCH($A822&amp;"-8",Matches!$J$2:$J$201,0))),"",IF(AND(R822=INDEX(Matches!$G$2:$G$201,MATCH($A822&amp;"-8",Matches!$J$2:$J$201,0)),S822=INDEX(Matches!$H$2:$H$201,MATCH($A822&amp;"-8",Matches!$J$2:$J$201,0))),5,IF(SIGN(R822-S822)&lt;&gt;SIGN(INDEX(Matches!$G$2:$G$201,MATCH($A822&amp;"-8",Matches!$J$2:$J$201,0))-INDEX(Matches!$H$2:$H$201,MATCH($A822&amp;"-8",Matches!$J$2:$J$201,0))),0,IF(R822-S822=INDEX(Matches!$G$2:$G$201,MATCH($A822&amp;"-8",Matches!$J$2:$J$201,0))-INDEX(Matches!$H$2:$H$201,MATCH($A822&amp;"-8",Matches!$J$2:$J$201,0)),3,2))))),""))</f>
        <v/>
      </c>
      <c r="AF822" s="12" t="str">
        <f aca="false">IF(OR($B822="",T822="",U822=""),"",IFERROR(IF(OR(INDEX(Matches!$I$2:$I$201,MATCH($A822&amp;"-9",Matches!$J$2:$J$201,0))="Void",INDEX(Matches!$G$2:$G$201,MATCH($A822&amp;"-9",Matches!$J$2:$J$201,0))="",INDEX(Matches!$H$2:$H$201,MATCH($A822&amp;"-9",Matches!$J$2:$J$201,0))=""),"",IF(AND($C822&lt;&gt;"",INDEX(Matches!$F$2:$F$201,MATCH($A822&amp;"-9",Matches!$J$2:$J$201,0))&lt;&gt;"",$C822&gt;=INDEX(Matches!$F$2:$F$201,MATCH($A822&amp;"-9",Matches!$J$2:$J$201,0))),"",IF(AND(T822=INDEX(Matches!$G$2:$G$201,MATCH($A822&amp;"-9",Matches!$J$2:$J$201,0)),U822=INDEX(Matches!$H$2:$H$201,MATCH($A822&amp;"-9",Matches!$J$2:$J$201,0))),5,IF(SIGN(T822-U822)&lt;&gt;SIGN(INDEX(Matches!$G$2:$G$201,MATCH($A822&amp;"-9",Matches!$J$2:$J$201,0))-INDEX(Matches!$H$2:$H$201,MATCH($A822&amp;"-9",Matches!$J$2:$J$201,0))),0,IF(T822-U822=INDEX(Matches!$G$2:$G$201,MATCH($A822&amp;"-9",Matches!$J$2:$J$201,0))-INDEX(Matches!$H$2:$H$201,MATCH($A822&amp;"-9",Matches!$J$2:$J$201,0)),3,2))))),""))</f>
        <v/>
      </c>
      <c r="AG822" s="12" t="str">
        <f aca="false">IF(OR($B822="",V822="",W822=""),"",IFERROR(IF(OR(INDEX(Matches!$I$2:$I$201,MATCH($A822&amp;"-10",Matches!$J$2:$J$201,0))="Void",INDEX(Matches!$G$2:$G$201,MATCH($A822&amp;"-10",Matches!$J$2:$J$201,0))="",INDEX(Matches!$H$2:$H$201,MATCH($A822&amp;"-10",Matches!$J$2:$J$201,0))=""),"",IF(AND($C822&lt;&gt;"",INDEX(Matches!$F$2:$F$201,MATCH($A822&amp;"-10",Matches!$J$2:$J$201,0))&lt;&gt;"",$C822&gt;=INDEX(Matches!$F$2:$F$201,MATCH($A822&amp;"-10",Matches!$J$2:$J$201,0))),"",IF(AND(V822=INDEX(Matches!$G$2:$G$201,MATCH($A822&amp;"-10",Matches!$J$2:$J$201,0)),W822=INDEX(Matches!$H$2:$H$201,MATCH($A822&amp;"-10",Matches!$J$2:$J$201,0))),5,IF(SIGN(V822-W822)&lt;&gt;SIGN(INDEX(Matches!$G$2:$G$201,MATCH($A822&amp;"-10",Matches!$J$2:$J$201,0))-INDEX(Matches!$H$2:$H$201,MATCH($A822&amp;"-10",Matches!$J$2:$J$201,0))),0,IF(V822-W822=INDEX(Matches!$G$2:$G$201,MATCH($A822&amp;"-10",Matches!$J$2:$J$201,0))-INDEX(Matches!$H$2:$H$201,MATCH($A822&amp;"-10",Matches!$J$2:$J$201,0)),3,2))))),""))</f>
        <v/>
      </c>
      <c r="AH822" s="13" t="str">
        <f aca="false">IF($B822="","",SUM(X822:AG822))</f>
        <v/>
      </c>
      <c r="AI822" s="12" t="str">
        <f aca="false">IF($B822="","",COUNTIF(X822:AG822,5))</f>
        <v/>
      </c>
      <c r="AJ822" s="12" t="str">
        <f aca="false">IF($B822="","",COUNTIF(X822:AG822,"&gt;=2"))</f>
        <v/>
      </c>
      <c r="AK822" s="12" t="str">
        <f aca="false">IF($B822="","",COUNT(X822:AG822))</f>
        <v/>
      </c>
    </row>
    <row r="823" customFormat="false" ht="15" hidden="false" customHeight="false" outlineLevel="0" collapsed="false">
      <c r="A823" s="7"/>
      <c r="B823" s="7"/>
      <c r="C823" s="11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12" t="str">
        <f aca="false">IF(OR($B823="",D823="",E823=""),"",IFERROR(IF(OR(INDEX(Matches!$I$2:$I$201,MATCH($A823&amp;"-1",Matches!$J$2:$J$201,0))="Void",INDEX(Matches!$G$2:$G$201,MATCH($A823&amp;"-1",Matches!$J$2:$J$201,0))="",INDEX(Matches!$H$2:$H$201,MATCH($A823&amp;"-1",Matches!$J$2:$J$201,0))=""),"",IF(AND($C823&lt;&gt;"",INDEX(Matches!$F$2:$F$201,MATCH($A823&amp;"-1",Matches!$J$2:$J$201,0))&lt;&gt;"",$C823&gt;=INDEX(Matches!$F$2:$F$201,MATCH($A823&amp;"-1",Matches!$J$2:$J$201,0))),"",IF(AND(D823=INDEX(Matches!$G$2:$G$201,MATCH($A823&amp;"-1",Matches!$J$2:$J$201,0)),E823=INDEX(Matches!$H$2:$H$201,MATCH($A823&amp;"-1",Matches!$J$2:$J$201,0))),5,IF(SIGN(D823-E823)&lt;&gt;SIGN(INDEX(Matches!$G$2:$G$201,MATCH($A823&amp;"-1",Matches!$J$2:$J$201,0))-INDEX(Matches!$H$2:$H$201,MATCH($A823&amp;"-1",Matches!$J$2:$J$201,0))),0,IF(D823-E823=INDEX(Matches!$G$2:$G$201,MATCH($A823&amp;"-1",Matches!$J$2:$J$201,0))-INDEX(Matches!$H$2:$H$201,MATCH($A823&amp;"-1",Matches!$J$2:$J$201,0)),3,2))))),""))</f>
        <v/>
      </c>
      <c r="Y823" s="12" t="str">
        <f aca="false">IF(OR($B823="",F823="",G823=""),"",IFERROR(IF(OR(INDEX(Matches!$I$2:$I$201,MATCH($A823&amp;"-2",Matches!$J$2:$J$201,0))="Void",INDEX(Matches!$G$2:$G$201,MATCH($A823&amp;"-2",Matches!$J$2:$J$201,0))="",INDEX(Matches!$H$2:$H$201,MATCH($A823&amp;"-2",Matches!$J$2:$J$201,0))=""),"",IF(AND($C823&lt;&gt;"",INDEX(Matches!$F$2:$F$201,MATCH($A823&amp;"-2",Matches!$J$2:$J$201,0))&lt;&gt;"",$C823&gt;=INDEX(Matches!$F$2:$F$201,MATCH($A823&amp;"-2",Matches!$J$2:$J$201,0))),"",IF(AND(F823=INDEX(Matches!$G$2:$G$201,MATCH($A823&amp;"-2",Matches!$J$2:$J$201,0)),G823=INDEX(Matches!$H$2:$H$201,MATCH($A823&amp;"-2",Matches!$J$2:$J$201,0))),5,IF(SIGN(F823-G823)&lt;&gt;SIGN(INDEX(Matches!$G$2:$G$201,MATCH($A823&amp;"-2",Matches!$J$2:$J$201,0))-INDEX(Matches!$H$2:$H$201,MATCH($A823&amp;"-2",Matches!$J$2:$J$201,0))),0,IF(F823-G823=INDEX(Matches!$G$2:$G$201,MATCH($A823&amp;"-2",Matches!$J$2:$J$201,0))-INDEX(Matches!$H$2:$H$201,MATCH($A823&amp;"-2",Matches!$J$2:$J$201,0)),3,2))))),""))</f>
        <v/>
      </c>
      <c r="Z823" s="12" t="str">
        <f aca="false">IF(OR($B823="",H823="",I823=""),"",IFERROR(IF(OR(INDEX(Matches!$I$2:$I$201,MATCH($A823&amp;"-3",Matches!$J$2:$J$201,0))="Void",INDEX(Matches!$G$2:$G$201,MATCH($A823&amp;"-3",Matches!$J$2:$J$201,0))="",INDEX(Matches!$H$2:$H$201,MATCH($A823&amp;"-3",Matches!$J$2:$J$201,0))=""),"",IF(AND($C823&lt;&gt;"",INDEX(Matches!$F$2:$F$201,MATCH($A823&amp;"-3",Matches!$J$2:$J$201,0))&lt;&gt;"",$C823&gt;=INDEX(Matches!$F$2:$F$201,MATCH($A823&amp;"-3",Matches!$J$2:$J$201,0))),"",IF(AND(H823=INDEX(Matches!$G$2:$G$201,MATCH($A823&amp;"-3",Matches!$J$2:$J$201,0)),I823=INDEX(Matches!$H$2:$H$201,MATCH($A823&amp;"-3",Matches!$J$2:$J$201,0))),5,IF(SIGN(H823-I823)&lt;&gt;SIGN(INDEX(Matches!$G$2:$G$201,MATCH($A823&amp;"-3",Matches!$J$2:$J$201,0))-INDEX(Matches!$H$2:$H$201,MATCH($A823&amp;"-3",Matches!$J$2:$J$201,0))),0,IF(H823-I823=INDEX(Matches!$G$2:$G$201,MATCH($A823&amp;"-3",Matches!$J$2:$J$201,0))-INDEX(Matches!$H$2:$H$201,MATCH($A823&amp;"-3",Matches!$J$2:$J$201,0)),3,2))))),""))</f>
        <v/>
      </c>
      <c r="AA823" s="12" t="str">
        <f aca="false">IF(OR($B823="",J823="",K823=""),"",IFERROR(IF(OR(INDEX(Matches!$I$2:$I$201,MATCH($A823&amp;"-4",Matches!$J$2:$J$201,0))="Void",INDEX(Matches!$G$2:$G$201,MATCH($A823&amp;"-4",Matches!$J$2:$J$201,0))="",INDEX(Matches!$H$2:$H$201,MATCH($A823&amp;"-4",Matches!$J$2:$J$201,0))=""),"",IF(AND($C823&lt;&gt;"",INDEX(Matches!$F$2:$F$201,MATCH($A823&amp;"-4",Matches!$J$2:$J$201,0))&lt;&gt;"",$C823&gt;=INDEX(Matches!$F$2:$F$201,MATCH($A823&amp;"-4",Matches!$J$2:$J$201,0))),"",IF(AND(J823=INDEX(Matches!$G$2:$G$201,MATCH($A823&amp;"-4",Matches!$J$2:$J$201,0)),K823=INDEX(Matches!$H$2:$H$201,MATCH($A823&amp;"-4",Matches!$J$2:$J$201,0))),5,IF(SIGN(J823-K823)&lt;&gt;SIGN(INDEX(Matches!$G$2:$G$201,MATCH($A823&amp;"-4",Matches!$J$2:$J$201,0))-INDEX(Matches!$H$2:$H$201,MATCH($A823&amp;"-4",Matches!$J$2:$J$201,0))),0,IF(J823-K823=INDEX(Matches!$G$2:$G$201,MATCH($A823&amp;"-4",Matches!$J$2:$J$201,0))-INDEX(Matches!$H$2:$H$201,MATCH($A823&amp;"-4",Matches!$J$2:$J$201,0)),3,2))))),""))</f>
        <v/>
      </c>
      <c r="AB823" s="12" t="str">
        <f aca="false">IF(OR($B823="",L823="",M823=""),"",IFERROR(IF(OR(INDEX(Matches!$I$2:$I$201,MATCH($A823&amp;"-5",Matches!$J$2:$J$201,0))="Void",INDEX(Matches!$G$2:$G$201,MATCH($A823&amp;"-5",Matches!$J$2:$J$201,0))="",INDEX(Matches!$H$2:$H$201,MATCH($A823&amp;"-5",Matches!$J$2:$J$201,0))=""),"",IF(AND($C823&lt;&gt;"",INDEX(Matches!$F$2:$F$201,MATCH($A823&amp;"-5",Matches!$J$2:$J$201,0))&lt;&gt;"",$C823&gt;=INDEX(Matches!$F$2:$F$201,MATCH($A823&amp;"-5",Matches!$J$2:$J$201,0))),"",IF(AND(L823=INDEX(Matches!$G$2:$G$201,MATCH($A823&amp;"-5",Matches!$J$2:$J$201,0)),M823=INDEX(Matches!$H$2:$H$201,MATCH($A823&amp;"-5",Matches!$J$2:$J$201,0))),5,IF(SIGN(L823-M823)&lt;&gt;SIGN(INDEX(Matches!$G$2:$G$201,MATCH($A823&amp;"-5",Matches!$J$2:$J$201,0))-INDEX(Matches!$H$2:$H$201,MATCH($A823&amp;"-5",Matches!$J$2:$J$201,0))),0,IF(L823-M823=INDEX(Matches!$G$2:$G$201,MATCH($A823&amp;"-5",Matches!$J$2:$J$201,0))-INDEX(Matches!$H$2:$H$201,MATCH($A823&amp;"-5",Matches!$J$2:$J$201,0)),3,2))))),""))</f>
        <v/>
      </c>
      <c r="AC823" s="12" t="str">
        <f aca="false">IF(OR($B823="",N823="",O823=""),"",IFERROR(IF(OR(INDEX(Matches!$I$2:$I$201,MATCH($A823&amp;"-6",Matches!$J$2:$J$201,0))="Void",INDEX(Matches!$G$2:$G$201,MATCH($A823&amp;"-6",Matches!$J$2:$J$201,0))="",INDEX(Matches!$H$2:$H$201,MATCH($A823&amp;"-6",Matches!$J$2:$J$201,0))=""),"",IF(AND($C823&lt;&gt;"",INDEX(Matches!$F$2:$F$201,MATCH($A823&amp;"-6",Matches!$J$2:$J$201,0))&lt;&gt;"",$C823&gt;=INDEX(Matches!$F$2:$F$201,MATCH($A823&amp;"-6",Matches!$J$2:$J$201,0))),"",IF(AND(N823=INDEX(Matches!$G$2:$G$201,MATCH($A823&amp;"-6",Matches!$J$2:$J$201,0)),O823=INDEX(Matches!$H$2:$H$201,MATCH($A823&amp;"-6",Matches!$J$2:$J$201,0))),5,IF(SIGN(N823-O823)&lt;&gt;SIGN(INDEX(Matches!$G$2:$G$201,MATCH($A823&amp;"-6",Matches!$J$2:$J$201,0))-INDEX(Matches!$H$2:$H$201,MATCH($A823&amp;"-6",Matches!$J$2:$J$201,0))),0,IF(N823-O823=INDEX(Matches!$G$2:$G$201,MATCH($A823&amp;"-6",Matches!$J$2:$J$201,0))-INDEX(Matches!$H$2:$H$201,MATCH($A823&amp;"-6",Matches!$J$2:$J$201,0)),3,2))))),""))</f>
        <v/>
      </c>
      <c r="AD823" s="12" t="str">
        <f aca="false">IF(OR($B823="",P823="",Q823=""),"",IFERROR(IF(OR(INDEX(Matches!$I$2:$I$201,MATCH($A823&amp;"-7",Matches!$J$2:$J$201,0))="Void",INDEX(Matches!$G$2:$G$201,MATCH($A823&amp;"-7",Matches!$J$2:$J$201,0))="",INDEX(Matches!$H$2:$H$201,MATCH($A823&amp;"-7",Matches!$J$2:$J$201,0))=""),"",IF(AND($C823&lt;&gt;"",INDEX(Matches!$F$2:$F$201,MATCH($A823&amp;"-7",Matches!$J$2:$J$201,0))&lt;&gt;"",$C823&gt;=INDEX(Matches!$F$2:$F$201,MATCH($A823&amp;"-7",Matches!$J$2:$J$201,0))),"",IF(AND(P823=INDEX(Matches!$G$2:$G$201,MATCH($A823&amp;"-7",Matches!$J$2:$J$201,0)),Q823=INDEX(Matches!$H$2:$H$201,MATCH($A823&amp;"-7",Matches!$J$2:$J$201,0))),5,IF(SIGN(P823-Q823)&lt;&gt;SIGN(INDEX(Matches!$G$2:$G$201,MATCH($A823&amp;"-7",Matches!$J$2:$J$201,0))-INDEX(Matches!$H$2:$H$201,MATCH($A823&amp;"-7",Matches!$J$2:$J$201,0))),0,IF(P823-Q823=INDEX(Matches!$G$2:$G$201,MATCH($A823&amp;"-7",Matches!$J$2:$J$201,0))-INDEX(Matches!$H$2:$H$201,MATCH($A823&amp;"-7",Matches!$J$2:$J$201,0)),3,2))))),""))</f>
        <v/>
      </c>
      <c r="AE823" s="12" t="str">
        <f aca="false">IF(OR($B823="",R823="",S823=""),"",IFERROR(IF(OR(INDEX(Matches!$I$2:$I$201,MATCH($A823&amp;"-8",Matches!$J$2:$J$201,0))="Void",INDEX(Matches!$G$2:$G$201,MATCH($A823&amp;"-8",Matches!$J$2:$J$201,0))="",INDEX(Matches!$H$2:$H$201,MATCH($A823&amp;"-8",Matches!$J$2:$J$201,0))=""),"",IF(AND($C823&lt;&gt;"",INDEX(Matches!$F$2:$F$201,MATCH($A823&amp;"-8",Matches!$J$2:$J$201,0))&lt;&gt;"",$C823&gt;=INDEX(Matches!$F$2:$F$201,MATCH($A823&amp;"-8",Matches!$J$2:$J$201,0))),"",IF(AND(R823=INDEX(Matches!$G$2:$G$201,MATCH($A823&amp;"-8",Matches!$J$2:$J$201,0)),S823=INDEX(Matches!$H$2:$H$201,MATCH($A823&amp;"-8",Matches!$J$2:$J$201,0))),5,IF(SIGN(R823-S823)&lt;&gt;SIGN(INDEX(Matches!$G$2:$G$201,MATCH($A823&amp;"-8",Matches!$J$2:$J$201,0))-INDEX(Matches!$H$2:$H$201,MATCH($A823&amp;"-8",Matches!$J$2:$J$201,0))),0,IF(R823-S823=INDEX(Matches!$G$2:$G$201,MATCH($A823&amp;"-8",Matches!$J$2:$J$201,0))-INDEX(Matches!$H$2:$H$201,MATCH($A823&amp;"-8",Matches!$J$2:$J$201,0)),3,2))))),""))</f>
        <v/>
      </c>
      <c r="AF823" s="12" t="str">
        <f aca="false">IF(OR($B823="",T823="",U823=""),"",IFERROR(IF(OR(INDEX(Matches!$I$2:$I$201,MATCH($A823&amp;"-9",Matches!$J$2:$J$201,0))="Void",INDEX(Matches!$G$2:$G$201,MATCH($A823&amp;"-9",Matches!$J$2:$J$201,0))="",INDEX(Matches!$H$2:$H$201,MATCH($A823&amp;"-9",Matches!$J$2:$J$201,0))=""),"",IF(AND($C823&lt;&gt;"",INDEX(Matches!$F$2:$F$201,MATCH($A823&amp;"-9",Matches!$J$2:$J$201,0))&lt;&gt;"",$C823&gt;=INDEX(Matches!$F$2:$F$201,MATCH($A823&amp;"-9",Matches!$J$2:$J$201,0))),"",IF(AND(T823=INDEX(Matches!$G$2:$G$201,MATCH($A823&amp;"-9",Matches!$J$2:$J$201,0)),U823=INDEX(Matches!$H$2:$H$201,MATCH($A823&amp;"-9",Matches!$J$2:$J$201,0))),5,IF(SIGN(T823-U823)&lt;&gt;SIGN(INDEX(Matches!$G$2:$G$201,MATCH($A823&amp;"-9",Matches!$J$2:$J$201,0))-INDEX(Matches!$H$2:$H$201,MATCH($A823&amp;"-9",Matches!$J$2:$J$201,0))),0,IF(T823-U823=INDEX(Matches!$G$2:$G$201,MATCH($A823&amp;"-9",Matches!$J$2:$J$201,0))-INDEX(Matches!$H$2:$H$201,MATCH($A823&amp;"-9",Matches!$J$2:$J$201,0)),3,2))))),""))</f>
        <v/>
      </c>
      <c r="AG823" s="12" t="str">
        <f aca="false">IF(OR($B823="",V823="",W823=""),"",IFERROR(IF(OR(INDEX(Matches!$I$2:$I$201,MATCH($A823&amp;"-10",Matches!$J$2:$J$201,0))="Void",INDEX(Matches!$G$2:$G$201,MATCH($A823&amp;"-10",Matches!$J$2:$J$201,0))="",INDEX(Matches!$H$2:$H$201,MATCH($A823&amp;"-10",Matches!$J$2:$J$201,0))=""),"",IF(AND($C823&lt;&gt;"",INDEX(Matches!$F$2:$F$201,MATCH($A823&amp;"-10",Matches!$J$2:$J$201,0))&lt;&gt;"",$C823&gt;=INDEX(Matches!$F$2:$F$201,MATCH($A823&amp;"-10",Matches!$J$2:$J$201,0))),"",IF(AND(V823=INDEX(Matches!$G$2:$G$201,MATCH($A823&amp;"-10",Matches!$J$2:$J$201,0)),W823=INDEX(Matches!$H$2:$H$201,MATCH($A823&amp;"-10",Matches!$J$2:$J$201,0))),5,IF(SIGN(V823-W823)&lt;&gt;SIGN(INDEX(Matches!$G$2:$G$201,MATCH($A823&amp;"-10",Matches!$J$2:$J$201,0))-INDEX(Matches!$H$2:$H$201,MATCH($A823&amp;"-10",Matches!$J$2:$J$201,0))),0,IF(V823-W823=INDEX(Matches!$G$2:$G$201,MATCH($A823&amp;"-10",Matches!$J$2:$J$201,0))-INDEX(Matches!$H$2:$H$201,MATCH($A823&amp;"-10",Matches!$J$2:$J$201,0)),3,2))))),""))</f>
        <v/>
      </c>
      <c r="AH823" s="13" t="str">
        <f aca="false">IF($B823="","",SUM(X823:AG823))</f>
        <v/>
      </c>
      <c r="AI823" s="12" t="str">
        <f aca="false">IF($B823="","",COUNTIF(X823:AG823,5))</f>
        <v/>
      </c>
      <c r="AJ823" s="12" t="str">
        <f aca="false">IF($B823="","",COUNTIF(X823:AG823,"&gt;=2"))</f>
        <v/>
      </c>
      <c r="AK823" s="12" t="str">
        <f aca="false">IF($B823="","",COUNT(X823:AG823))</f>
        <v/>
      </c>
    </row>
    <row r="824" customFormat="false" ht="15" hidden="false" customHeight="false" outlineLevel="0" collapsed="false">
      <c r="A824" s="7"/>
      <c r="B824" s="7"/>
      <c r="C824" s="11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12" t="str">
        <f aca="false">IF(OR($B824="",D824="",E824=""),"",IFERROR(IF(OR(INDEX(Matches!$I$2:$I$201,MATCH($A824&amp;"-1",Matches!$J$2:$J$201,0))="Void",INDEX(Matches!$G$2:$G$201,MATCH($A824&amp;"-1",Matches!$J$2:$J$201,0))="",INDEX(Matches!$H$2:$H$201,MATCH($A824&amp;"-1",Matches!$J$2:$J$201,0))=""),"",IF(AND($C824&lt;&gt;"",INDEX(Matches!$F$2:$F$201,MATCH($A824&amp;"-1",Matches!$J$2:$J$201,0))&lt;&gt;"",$C824&gt;=INDEX(Matches!$F$2:$F$201,MATCH($A824&amp;"-1",Matches!$J$2:$J$201,0))),"",IF(AND(D824=INDEX(Matches!$G$2:$G$201,MATCH($A824&amp;"-1",Matches!$J$2:$J$201,0)),E824=INDEX(Matches!$H$2:$H$201,MATCH($A824&amp;"-1",Matches!$J$2:$J$201,0))),5,IF(SIGN(D824-E824)&lt;&gt;SIGN(INDEX(Matches!$G$2:$G$201,MATCH($A824&amp;"-1",Matches!$J$2:$J$201,0))-INDEX(Matches!$H$2:$H$201,MATCH($A824&amp;"-1",Matches!$J$2:$J$201,0))),0,IF(D824-E824=INDEX(Matches!$G$2:$G$201,MATCH($A824&amp;"-1",Matches!$J$2:$J$201,0))-INDEX(Matches!$H$2:$H$201,MATCH($A824&amp;"-1",Matches!$J$2:$J$201,0)),3,2))))),""))</f>
        <v/>
      </c>
      <c r="Y824" s="12" t="str">
        <f aca="false">IF(OR($B824="",F824="",G824=""),"",IFERROR(IF(OR(INDEX(Matches!$I$2:$I$201,MATCH($A824&amp;"-2",Matches!$J$2:$J$201,0))="Void",INDEX(Matches!$G$2:$G$201,MATCH($A824&amp;"-2",Matches!$J$2:$J$201,0))="",INDEX(Matches!$H$2:$H$201,MATCH($A824&amp;"-2",Matches!$J$2:$J$201,0))=""),"",IF(AND($C824&lt;&gt;"",INDEX(Matches!$F$2:$F$201,MATCH($A824&amp;"-2",Matches!$J$2:$J$201,0))&lt;&gt;"",$C824&gt;=INDEX(Matches!$F$2:$F$201,MATCH($A824&amp;"-2",Matches!$J$2:$J$201,0))),"",IF(AND(F824=INDEX(Matches!$G$2:$G$201,MATCH($A824&amp;"-2",Matches!$J$2:$J$201,0)),G824=INDEX(Matches!$H$2:$H$201,MATCH($A824&amp;"-2",Matches!$J$2:$J$201,0))),5,IF(SIGN(F824-G824)&lt;&gt;SIGN(INDEX(Matches!$G$2:$G$201,MATCH($A824&amp;"-2",Matches!$J$2:$J$201,0))-INDEX(Matches!$H$2:$H$201,MATCH($A824&amp;"-2",Matches!$J$2:$J$201,0))),0,IF(F824-G824=INDEX(Matches!$G$2:$G$201,MATCH($A824&amp;"-2",Matches!$J$2:$J$201,0))-INDEX(Matches!$H$2:$H$201,MATCH($A824&amp;"-2",Matches!$J$2:$J$201,0)),3,2))))),""))</f>
        <v/>
      </c>
      <c r="Z824" s="12" t="str">
        <f aca="false">IF(OR($B824="",H824="",I824=""),"",IFERROR(IF(OR(INDEX(Matches!$I$2:$I$201,MATCH($A824&amp;"-3",Matches!$J$2:$J$201,0))="Void",INDEX(Matches!$G$2:$G$201,MATCH($A824&amp;"-3",Matches!$J$2:$J$201,0))="",INDEX(Matches!$H$2:$H$201,MATCH($A824&amp;"-3",Matches!$J$2:$J$201,0))=""),"",IF(AND($C824&lt;&gt;"",INDEX(Matches!$F$2:$F$201,MATCH($A824&amp;"-3",Matches!$J$2:$J$201,0))&lt;&gt;"",$C824&gt;=INDEX(Matches!$F$2:$F$201,MATCH($A824&amp;"-3",Matches!$J$2:$J$201,0))),"",IF(AND(H824=INDEX(Matches!$G$2:$G$201,MATCH($A824&amp;"-3",Matches!$J$2:$J$201,0)),I824=INDEX(Matches!$H$2:$H$201,MATCH($A824&amp;"-3",Matches!$J$2:$J$201,0))),5,IF(SIGN(H824-I824)&lt;&gt;SIGN(INDEX(Matches!$G$2:$G$201,MATCH($A824&amp;"-3",Matches!$J$2:$J$201,0))-INDEX(Matches!$H$2:$H$201,MATCH($A824&amp;"-3",Matches!$J$2:$J$201,0))),0,IF(H824-I824=INDEX(Matches!$G$2:$G$201,MATCH($A824&amp;"-3",Matches!$J$2:$J$201,0))-INDEX(Matches!$H$2:$H$201,MATCH($A824&amp;"-3",Matches!$J$2:$J$201,0)),3,2))))),""))</f>
        <v/>
      </c>
      <c r="AA824" s="12" t="str">
        <f aca="false">IF(OR($B824="",J824="",K824=""),"",IFERROR(IF(OR(INDEX(Matches!$I$2:$I$201,MATCH($A824&amp;"-4",Matches!$J$2:$J$201,0))="Void",INDEX(Matches!$G$2:$G$201,MATCH($A824&amp;"-4",Matches!$J$2:$J$201,0))="",INDEX(Matches!$H$2:$H$201,MATCH($A824&amp;"-4",Matches!$J$2:$J$201,0))=""),"",IF(AND($C824&lt;&gt;"",INDEX(Matches!$F$2:$F$201,MATCH($A824&amp;"-4",Matches!$J$2:$J$201,0))&lt;&gt;"",$C824&gt;=INDEX(Matches!$F$2:$F$201,MATCH($A824&amp;"-4",Matches!$J$2:$J$201,0))),"",IF(AND(J824=INDEX(Matches!$G$2:$G$201,MATCH($A824&amp;"-4",Matches!$J$2:$J$201,0)),K824=INDEX(Matches!$H$2:$H$201,MATCH($A824&amp;"-4",Matches!$J$2:$J$201,0))),5,IF(SIGN(J824-K824)&lt;&gt;SIGN(INDEX(Matches!$G$2:$G$201,MATCH($A824&amp;"-4",Matches!$J$2:$J$201,0))-INDEX(Matches!$H$2:$H$201,MATCH($A824&amp;"-4",Matches!$J$2:$J$201,0))),0,IF(J824-K824=INDEX(Matches!$G$2:$G$201,MATCH($A824&amp;"-4",Matches!$J$2:$J$201,0))-INDEX(Matches!$H$2:$H$201,MATCH($A824&amp;"-4",Matches!$J$2:$J$201,0)),3,2))))),""))</f>
        <v/>
      </c>
      <c r="AB824" s="12" t="str">
        <f aca="false">IF(OR($B824="",L824="",M824=""),"",IFERROR(IF(OR(INDEX(Matches!$I$2:$I$201,MATCH($A824&amp;"-5",Matches!$J$2:$J$201,0))="Void",INDEX(Matches!$G$2:$G$201,MATCH($A824&amp;"-5",Matches!$J$2:$J$201,0))="",INDEX(Matches!$H$2:$H$201,MATCH($A824&amp;"-5",Matches!$J$2:$J$201,0))=""),"",IF(AND($C824&lt;&gt;"",INDEX(Matches!$F$2:$F$201,MATCH($A824&amp;"-5",Matches!$J$2:$J$201,0))&lt;&gt;"",$C824&gt;=INDEX(Matches!$F$2:$F$201,MATCH($A824&amp;"-5",Matches!$J$2:$J$201,0))),"",IF(AND(L824=INDEX(Matches!$G$2:$G$201,MATCH($A824&amp;"-5",Matches!$J$2:$J$201,0)),M824=INDEX(Matches!$H$2:$H$201,MATCH($A824&amp;"-5",Matches!$J$2:$J$201,0))),5,IF(SIGN(L824-M824)&lt;&gt;SIGN(INDEX(Matches!$G$2:$G$201,MATCH($A824&amp;"-5",Matches!$J$2:$J$201,0))-INDEX(Matches!$H$2:$H$201,MATCH($A824&amp;"-5",Matches!$J$2:$J$201,0))),0,IF(L824-M824=INDEX(Matches!$G$2:$G$201,MATCH($A824&amp;"-5",Matches!$J$2:$J$201,0))-INDEX(Matches!$H$2:$H$201,MATCH($A824&amp;"-5",Matches!$J$2:$J$201,0)),3,2))))),""))</f>
        <v/>
      </c>
      <c r="AC824" s="12" t="str">
        <f aca="false">IF(OR($B824="",N824="",O824=""),"",IFERROR(IF(OR(INDEX(Matches!$I$2:$I$201,MATCH($A824&amp;"-6",Matches!$J$2:$J$201,0))="Void",INDEX(Matches!$G$2:$G$201,MATCH($A824&amp;"-6",Matches!$J$2:$J$201,0))="",INDEX(Matches!$H$2:$H$201,MATCH($A824&amp;"-6",Matches!$J$2:$J$201,0))=""),"",IF(AND($C824&lt;&gt;"",INDEX(Matches!$F$2:$F$201,MATCH($A824&amp;"-6",Matches!$J$2:$J$201,0))&lt;&gt;"",$C824&gt;=INDEX(Matches!$F$2:$F$201,MATCH($A824&amp;"-6",Matches!$J$2:$J$201,0))),"",IF(AND(N824=INDEX(Matches!$G$2:$G$201,MATCH($A824&amp;"-6",Matches!$J$2:$J$201,0)),O824=INDEX(Matches!$H$2:$H$201,MATCH($A824&amp;"-6",Matches!$J$2:$J$201,0))),5,IF(SIGN(N824-O824)&lt;&gt;SIGN(INDEX(Matches!$G$2:$G$201,MATCH($A824&amp;"-6",Matches!$J$2:$J$201,0))-INDEX(Matches!$H$2:$H$201,MATCH($A824&amp;"-6",Matches!$J$2:$J$201,0))),0,IF(N824-O824=INDEX(Matches!$G$2:$G$201,MATCH($A824&amp;"-6",Matches!$J$2:$J$201,0))-INDEX(Matches!$H$2:$H$201,MATCH($A824&amp;"-6",Matches!$J$2:$J$201,0)),3,2))))),""))</f>
        <v/>
      </c>
      <c r="AD824" s="12" t="str">
        <f aca="false">IF(OR($B824="",P824="",Q824=""),"",IFERROR(IF(OR(INDEX(Matches!$I$2:$I$201,MATCH($A824&amp;"-7",Matches!$J$2:$J$201,0))="Void",INDEX(Matches!$G$2:$G$201,MATCH($A824&amp;"-7",Matches!$J$2:$J$201,0))="",INDEX(Matches!$H$2:$H$201,MATCH($A824&amp;"-7",Matches!$J$2:$J$201,0))=""),"",IF(AND($C824&lt;&gt;"",INDEX(Matches!$F$2:$F$201,MATCH($A824&amp;"-7",Matches!$J$2:$J$201,0))&lt;&gt;"",$C824&gt;=INDEX(Matches!$F$2:$F$201,MATCH($A824&amp;"-7",Matches!$J$2:$J$201,0))),"",IF(AND(P824=INDEX(Matches!$G$2:$G$201,MATCH($A824&amp;"-7",Matches!$J$2:$J$201,0)),Q824=INDEX(Matches!$H$2:$H$201,MATCH($A824&amp;"-7",Matches!$J$2:$J$201,0))),5,IF(SIGN(P824-Q824)&lt;&gt;SIGN(INDEX(Matches!$G$2:$G$201,MATCH($A824&amp;"-7",Matches!$J$2:$J$201,0))-INDEX(Matches!$H$2:$H$201,MATCH($A824&amp;"-7",Matches!$J$2:$J$201,0))),0,IF(P824-Q824=INDEX(Matches!$G$2:$G$201,MATCH($A824&amp;"-7",Matches!$J$2:$J$201,0))-INDEX(Matches!$H$2:$H$201,MATCH($A824&amp;"-7",Matches!$J$2:$J$201,0)),3,2))))),""))</f>
        <v/>
      </c>
      <c r="AE824" s="12" t="str">
        <f aca="false">IF(OR($B824="",R824="",S824=""),"",IFERROR(IF(OR(INDEX(Matches!$I$2:$I$201,MATCH($A824&amp;"-8",Matches!$J$2:$J$201,0))="Void",INDEX(Matches!$G$2:$G$201,MATCH($A824&amp;"-8",Matches!$J$2:$J$201,0))="",INDEX(Matches!$H$2:$H$201,MATCH($A824&amp;"-8",Matches!$J$2:$J$201,0))=""),"",IF(AND($C824&lt;&gt;"",INDEX(Matches!$F$2:$F$201,MATCH($A824&amp;"-8",Matches!$J$2:$J$201,0))&lt;&gt;"",$C824&gt;=INDEX(Matches!$F$2:$F$201,MATCH($A824&amp;"-8",Matches!$J$2:$J$201,0))),"",IF(AND(R824=INDEX(Matches!$G$2:$G$201,MATCH($A824&amp;"-8",Matches!$J$2:$J$201,0)),S824=INDEX(Matches!$H$2:$H$201,MATCH($A824&amp;"-8",Matches!$J$2:$J$201,0))),5,IF(SIGN(R824-S824)&lt;&gt;SIGN(INDEX(Matches!$G$2:$G$201,MATCH($A824&amp;"-8",Matches!$J$2:$J$201,0))-INDEX(Matches!$H$2:$H$201,MATCH($A824&amp;"-8",Matches!$J$2:$J$201,0))),0,IF(R824-S824=INDEX(Matches!$G$2:$G$201,MATCH($A824&amp;"-8",Matches!$J$2:$J$201,0))-INDEX(Matches!$H$2:$H$201,MATCH($A824&amp;"-8",Matches!$J$2:$J$201,0)),3,2))))),""))</f>
        <v/>
      </c>
      <c r="AF824" s="12" t="str">
        <f aca="false">IF(OR($B824="",T824="",U824=""),"",IFERROR(IF(OR(INDEX(Matches!$I$2:$I$201,MATCH($A824&amp;"-9",Matches!$J$2:$J$201,0))="Void",INDEX(Matches!$G$2:$G$201,MATCH($A824&amp;"-9",Matches!$J$2:$J$201,0))="",INDEX(Matches!$H$2:$H$201,MATCH($A824&amp;"-9",Matches!$J$2:$J$201,0))=""),"",IF(AND($C824&lt;&gt;"",INDEX(Matches!$F$2:$F$201,MATCH($A824&amp;"-9",Matches!$J$2:$J$201,0))&lt;&gt;"",$C824&gt;=INDEX(Matches!$F$2:$F$201,MATCH($A824&amp;"-9",Matches!$J$2:$J$201,0))),"",IF(AND(T824=INDEX(Matches!$G$2:$G$201,MATCH($A824&amp;"-9",Matches!$J$2:$J$201,0)),U824=INDEX(Matches!$H$2:$H$201,MATCH($A824&amp;"-9",Matches!$J$2:$J$201,0))),5,IF(SIGN(T824-U824)&lt;&gt;SIGN(INDEX(Matches!$G$2:$G$201,MATCH($A824&amp;"-9",Matches!$J$2:$J$201,0))-INDEX(Matches!$H$2:$H$201,MATCH($A824&amp;"-9",Matches!$J$2:$J$201,0))),0,IF(T824-U824=INDEX(Matches!$G$2:$G$201,MATCH($A824&amp;"-9",Matches!$J$2:$J$201,0))-INDEX(Matches!$H$2:$H$201,MATCH($A824&amp;"-9",Matches!$J$2:$J$201,0)),3,2))))),""))</f>
        <v/>
      </c>
      <c r="AG824" s="12" t="str">
        <f aca="false">IF(OR($B824="",V824="",W824=""),"",IFERROR(IF(OR(INDEX(Matches!$I$2:$I$201,MATCH($A824&amp;"-10",Matches!$J$2:$J$201,0))="Void",INDEX(Matches!$G$2:$G$201,MATCH($A824&amp;"-10",Matches!$J$2:$J$201,0))="",INDEX(Matches!$H$2:$H$201,MATCH($A824&amp;"-10",Matches!$J$2:$J$201,0))=""),"",IF(AND($C824&lt;&gt;"",INDEX(Matches!$F$2:$F$201,MATCH($A824&amp;"-10",Matches!$J$2:$J$201,0))&lt;&gt;"",$C824&gt;=INDEX(Matches!$F$2:$F$201,MATCH($A824&amp;"-10",Matches!$J$2:$J$201,0))),"",IF(AND(V824=INDEX(Matches!$G$2:$G$201,MATCH($A824&amp;"-10",Matches!$J$2:$J$201,0)),W824=INDEX(Matches!$H$2:$H$201,MATCH($A824&amp;"-10",Matches!$J$2:$J$201,0))),5,IF(SIGN(V824-W824)&lt;&gt;SIGN(INDEX(Matches!$G$2:$G$201,MATCH($A824&amp;"-10",Matches!$J$2:$J$201,0))-INDEX(Matches!$H$2:$H$201,MATCH($A824&amp;"-10",Matches!$J$2:$J$201,0))),0,IF(V824-W824=INDEX(Matches!$G$2:$G$201,MATCH($A824&amp;"-10",Matches!$J$2:$J$201,0))-INDEX(Matches!$H$2:$H$201,MATCH($A824&amp;"-10",Matches!$J$2:$J$201,0)),3,2))))),""))</f>
        <v/>
      </c>
      <c r="AH824" s="13" t="str">
        <f aca="false">IF($B824="","",SUM(X824:AG824))</f>
        <v/>
      </c>
      <c r="AI824" s="12" t="str">
        <f aca="false">IF($B824="","",COUNTIF(X824:AG824,5))</f>
        <v/>
      </c>
      <c r="AJ824" s="12" t="str">
        <f aca="false">IF($B824="","",COUNTIF(X824:AG824,"&gt;=2"))</f>
        <v/>
      </c>
      <c r="AK824" s="12" t="str">
        <f aca="false">IF($B824="","",COUNT(X824:AG824))</f>
        <v/>
      </c>
    </row>
    <row r="825" customFormat="false" ht="15" hidden="false" customHeight="false" outlineLevel="0" collapsed="false">
      <c r="A825" s="7"/>
      <c r="B825" s="7"/>
      <c r="C825" s="11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12" t="str">
        <f aca="false">IF(OR($B825="",D825="",E825=""),"",IFERROR(IF(OR(INDEX(Matches!$I$2:$I$201,MATCH($A825&amp;"-1",Matches!$J$2:$J$201,0))="Void",INDEX(Matches!$G$2:$G$201,MATCH($A825&amp;"-1",Matches!$J$2:$J$201,0))="",INDEX(Matches!$H$2:$H$201,MATCH($A825&amp;"-1",Matches!$J$2:$J$201,0))=""),"",IF(AND($C825&lt;&gt;"",INDEX(Matches!$F$2:$F$201,MATCH($A825&amp;"-1",Matches!$J$2:$J$201,0))&lt;&gt;"",$C825&gt;=INDEX(Matches!$F$2:$F$201,MATCH($A825&amp;"-1",Matches!$J$2:$J$201,0))),"",IF(AND(D825=INDEX(Matches!$G$2:$G$201,MATCH($A825&amp;"-1",Matches!$J$2:$J$201,0)),E825=INDEX(Matches!$H$2:$H$201,MATCH($A825&amp;"-1",Matches!$J$2:$J$201,0))),5,IF(SIGN(D825-E825)&lt;&gt;SIGN(INDEX(Matches!$G$2:$G$201,MATCH($A825&amp;"-1",Matches!$J$2:$J$201,0))-INDEX(Matches!$H$2:$H$201,MATCH($A825&amp;"-1",Matches!$J$2:$J$201,0))),0,IF(D825-E825=INDEX(Matches!$G$2:$G$201,MATCH($A825&amp;"-1",Matches!$J$2:$J$201,0))-INDEX(Matches!$H$2:$H$201,MATCH($A825&amp;"-1",Matches!$J$2:$J$201,0)),3,2))))),""))</f>
        <v/>
      </c>
      <c r="Y825" s="12" t="str">
        <f aca="false">IF(OR($B825="",F825="",G825=""),"",IFERROR(IF(OR(INDEX(Matches!$I$2:$I$201,MATCH($A825&amp;"-2",Matches!$J$2:$J$201,0))="Void",INDEX(Matches!$G$2:$G$201,MATCH($A825&amp;"-2",Matches!$J$2:$J$201,0))="",INDEX(Matches!$H$2:$H$201,MATCH($A825&amp;"-2",Matches!$J$2:$J$201,0))=""),"",IF(AND($C825&lt;&gt;"",INDEX(Matches!$F$2:$F$201,MATCH($A825&amp;"-2",Matches!$J$2:$J$201,0))&lt;&gt;"",$C825&gt;=INDEX(Matches!$F$2:$F$201,MATCH($A825&amp;"-2",Matches!$J$2:$J$201,0))),"",IF(AND(F825=INDEX(Matches!$G$2:$G$201,MATCH($A825&amp;"-2",Matches!$J$2:$J$201,0)),G825=INDEX(Matches!$H$2:$H$201,MATCH($A825&amp;"-2",Matches!$J$2:$J$201,0))),5,IF(SIGN(F825-G825)&lt;&gt;SIGN(INDEX(Matches!$G$2:$G$201,MATCH($A825&amp;"-2",Matches!$J$2:$J$201,0))-INDEX(Matches!$H$2:$H$201,MATCH($A825&amp;"-2",Matches!$J$2:$J$201,0))),0,IF(F825-G825=INDEX(Matches!$G$2:$G$201,MATCH($A825&amp;"-2",Matches!$J$2:$J$201,0))-INDEX(Matches!$H$2:$H$201,MATCH($A825&amp;"-2",Matches!$J$2:$J$201,0)),3,2))))),""))</f>
        <v/>
      </c>
      <c r="Z825" s="12" t="str">
        <f aca="false">IF(OR($B825="",H825="",I825=""),"",IFERROR(IF(OR(INDEX(Matches!$I$2:$I$201,MATCH($A825&amp;"-3",Matches!$J$2:$J$201,0))="Void",INDEX(Matches!$G$2:$G$201,MATCH($A825&amp;"-3",Matches!$J$2:$J$201,0))="",INDEX(Matches!$H$2:$H$201,MATCH($A825&amp;"-3",Matches!$J$2:$J$201,0))=""),"",IF(AND($C825&lt;&gt;"",INDEX(Matches!$F$2:$F$201,MATCH($A825&amp;"-3",Matches!$J$2:$J$201,0))&lt;&gt;"",$C825&gt;=INDEX(Matches!$F$2:$F$201,MATCH($A825&amp;"-3",Matches!$J$2:$J$201,0))),"",IF(AND(H825=INDEX(Matches!$G$2:$G$201,MATCH($A825&amp;"-3",Matches!$J$2:$J$201,0)),I825=INDEX(Matches!$H$2:$H$201,MATCH($A825&amp;"-3",Matches!$J$2:$J$201,0))),5,IF(SIGN(H825-I825)&lt;&gt;SIGN(INDEX(Matches!$G$2:$G$201,MATCH($A825&amp;"-3",Matches!$J$2:$J$201,0))-INDEX(Matches!$H$2:$H$201,MATCH($A825&amp;"-3",Matches!$J$2:$J$201,0))),0,IF(H825-I825=INDEX(Matches!$G$2:$G$201,MATCH($A825&amp;"-3",Matches!$J$2:$J$201,0))-INDEX(Matches!$H$2:$H$201,MATCH($A825&amp;"-3",Matches!$J$2:$J$201,0)),3,2))))),""))</f>
        <v/>
      </c>
      <c r="AA825" s="12" t="str">
        <f aca="false">IF(OR($B825="",J825="",K825=""),"",IFERROR(IF(OR(INDEX(Matches!$I$2:$I$201,MATCH($A825&amp;"-4",Matches!$J$2:$J$201,0))="Void",INDEX(Matches!$G$2:$G$201,MATCH($A825&amp;"-4",Matches!$J$2:$J$201,0))="",INDEX(Matches!$H$2:$H$201,MATCH($A825&amp;"-4",Matches!$J$2:$J$201,0))=""),"",IF(AND($C825&lt;&gt;"",INDEX(Matches!$F$2:$F$201,MATCH($A825&amp;"-4",Matches!$J$2:$J$201,0))&lt;&gt;"",$C825&gt;=INDEX(Matches!$F$2:$F$201,MATCH($A825&amp;"-4",Matches!$J$2:$J$201,0))),"",IF(AND(J825=INDEX(Matches!$G$2:$G$201,MATCH($A825&amp;"-4",Matches!$J$2:$J$201,0)),K825=INDEX(Matches!$H$2:$H$201,MATCH($A825&amp;"-4",Matches!$J$2:$J$201,0))),5,IF(SIGN(J825-K825)&lt;&gt;SIGN(INDEX(Matches!$G$2:$G$201,MATCH($A825&amp;"-4",Matches!$J$2:$J$201,0))-INDEX(Matches!$H$2:$H$201,MATCH($A825&amp;"-4",Matches!$J$2:$J$201,0))),0,IF(J825-K825=INDEX(Matches!$G$2:$G$201,MATCH($A825&amp;"-4",Matches!$J$2:$J$201,0))-INDEX(Matches!$H$2:$H$201,MATCH($A825&amp;"-4",Matches!$J$2:$J$201,0)),3,2))))),""))</f>
        <v/>
      </c>
      <c r="AB825" s="12" t="str">
        <f aca="false">IF(OR($B825="",L825="",M825=""),"",IFERROR(IF(OR(INDEX(Matches!$I$2:$I$201,MATCH($A825&amp;"-5",Matches!$J$2:$J$201,0))="Void",INDEX(Matches!$G$2:$G$201,MATCH($A825&amp;"-5",Matches!$J$2:$J$201,0))="",INDEX(Matches!$H$2:$H$201,MATCH($A825&amp;"-5",Matches!$J$2:$J$201,0))=""),"",IF(AND($C825&lt;&gt;"",INDEX(Matches!$F$2:$F$201,MATCH($A825&amp;"-5",Matches!$J$2:$J$201,0))&lt;&gt;"",$C825&gt;=INDEX(Matches!$F$2:$F$201,MATCH($A825&amp;"-5",Matches!$J$2:$J$201,0))),"",IF(AND(L825=INDEX(Matches!$G$2:$G$201,MATCH($A825&amp;"-5",Matches!$J$2:$J$201,0)),M825=INDEX(Matches!$H$2:$H$201,MATCH($A825&amp;"-5",Matches!$J$2:$J$201,0))),5,IF(SIGN(L825-M825)&lt;&gt;SIGN(INDEX(Matches!$G$2:$G$201,MATCH($A825&amp;"-5",Matches!$J$2:$J$201,0))-INDEX(Matches!$H$2:$H$201,MATCH($A825&amp;"-5",Matches!$J$2:$J$201,0))),0,IF(L825-M825=INDEX(Matches!$G$2:$G$201,MATCH($A825&amp;"-5",Matches!$J$2:$J$201,0))-INDEX(Matches!$H$2:$H$201,MATCH($A825&amp;"-5",Matches!$J$2:$J$201,0)),3,2))))),""))</f>
        <v/>
      </c>
      <c r="AC825" s="12" t="str">
        <f aca="false">IF(OR($B825="",N825="",O825=""),"",IFERROR(IF(OR(INDEX(Matches!$I$2:$I$201,MATCH($A825&amp;"-6",Matches!$J$2:$J$201,0))="Void",INDEX(Matches!$G$2:$G$201,MATCH($A825&amp;"-6",Matches!$J$2:$J$201,0))="",INDEX(Matches!$H$2:$H$201,MATCH($A825&amp;"-6",Matches!$J$2:$J$201,0))=""),"",IF(AND($C825&lt;&gt;"",INDEX(Matches!$F$2:$F$201,MATCH($A825&amp;"-6",Matches!$J$2:$J$201,0))&lt;&gt;"",$C825&gt;=INDEX(Matches!$F$2:$F$201,MATCH($A825&amp;"-6",Matches!$J$2:$J$201,0))),"",IF(AND(N825=INDEX(Matches!$G$2:$G$201,MATCH($A825&amp;"-6",Matches!$J$2:$J$201,0)),O825=INDEX(Matches!$H$2:$H$201,MATCH($A825&amp;"-6",Matches!$J$2:$J$201,0))),5,IF(SIGN(N825-O825)&lt;&gt;SIGN(INDEX(Matches!$G$2:$G$201,MATCH($A825&amp;"-6",Matches!$J$2:$J$201,0))-INDEX(Matches!$H$2:$H$201,MATCH($A825&amp;"-6",Matches!$J$2:$J$201,0))),0,IF(N825-O825=INDEX(Matches!$G$2:$G$201,MATCH($A825&amp;"-6",Matches!$J$2:$J$201,0))-INDEX(Matches!$H$2:$H$201,MATCH($A825&amp;"-6",Matches!$J$2:$J$201,0)),3,2))))),""))</f>
        <v/>
      </c>
      <c r="AD825" s="12" t="str">
        <f aca="false">IF(OR($B825="",P825="",Q825=""),"",IFERROR(IF(OR(INDEX(Matches!$I$2:$I$201,MATCH($A825&amp;"-7",Matches!$J$2:$J$201,0))="Void",INDEX(Matches!$G$2:$G$201,MATCH($A825&amp;"-7",Matches!$J$2:$J$201,0))="",INDEX(Matches!$H$2:$H$201,MATCH($A825&amp;"-7",Matches!$J$2:$J$201,0))=""),"",IF(AND($C825&lt;&gt;"",INDEX(Matches!$F$2:$F$201,MATCH($A825&amp;"-7",Matches!$J$2:$J$201,0))&lt;&gt;"",$C825&gt;=INDEX(Matches!$F$2:$F$201,MATCH($A825&amp;"-7",Matches!$J$2:$J$201,0))),"",IF(AND(P825=INDEX(Matches!$G$2:$G$201,MATCH($A825&amp;"-7",Matches!$J$2:$J$201,0)),Q825=INDEX(Matches!$H$2:$H$201,MATCH($A825&amp;"-7",Matches!$J$2:$J$201,0))),5,IF(SIGN(P825-Q825)&lt;&gt;SIGN(INDEX(Matches!$G$2:$G$201,MATCH($A825&amp;"-7",Matches!$J$2:$J$201,0))-INDEX(Matches!$H$2:$H$201,MATCH($A825&amp;"-7",Matches!$J$2:$J$201,0))),0,IF(P825-Q825=INDEX(Matches!$G$2:$G$201,MATCH($A825&amp;"-7",Matches!$J$2:$J$201,0))-INDEX(Matches!$H$2:$H$201,MATCH($A825&amp;"-7",Matches!$J$2:$J$201,0)),3,2))))),""))</f>
        <v/>
      </c>
      <c r="AE825" s="12" t="str">
        <f aca="false">IF(OR($B825="",R825="",S825=""),"",IFERROR(IF(OR(INDEX(Matches!$I$2:$I$201,MATCH($A825&amp;"-8",Matches!$J$2:$J$201,0))="Void",INDEX(Matches!$G$2:$G$201,MATCH($A825&amp;"-8",Matches!$J$2:$J$201,0))="",INDEX(Matches!$H$2:$H$201,MATCH($A825&amp;"-8",Matches!$J$2:$J$201,0))=""),"",IF(AND($C825&lt;&gt;"",INDEX(Matches!$F$2:$F$201,MATCH($A825&amp;"-8",Matches!$J$2:$J$201,0))&lt;&gt;"",$C825&gt;=INDEX(Matches!$F$2:$F$201,MATCH($A825&amp;"-8",Matches!$J$2:$J$201,0))),"",IF(AND(R825=INDEX(Matches!$G$2:$G$201,MATCH($A825&amp;"-8",Matches!$J$2:$J$201,0)),S825=INDEX(Matches!$H$2:$H$201,MATCH($A825&amp;"-8",Matches!$J$2:$J$201,0))),5,IF(SIGN(R825-S825)&lt;&gt;SIGN(INDEX(Matches!$G$2:$G$201,MATCH($A825&amp;"-8",Matches!$J$2:$J$201,0))-INDEX(Matches!$H$2:$H$201,MATCH($A825&amp;"-8",Matches!$J$2:$J$201,0))),0,IF(R825-S825=INDEX(Matches!$G$2:$G$201,MATCH($A825&amp;"-8",Matches!$J$2:$J$201,0))-INDEX(Matches!$H$2:$H$201,MATCH($A825&amp;"-8",Matches!$J$2:$J$201,0)),3,2))))),""))</f>
        <v/>
      </c>
      <c r="AF825" s="12" t="str">
        <f aca="false">IF(OR($B825="",T825="",U825=""),"",IFERROR(IF(OR(INDEX(Matches!$I$2:$I$201,MATCH($A825&amp;"-9",Matches!$J$2:$J$201,0))="Void",INDEX(Matches!$G$2:$G$201,MATCH($A825&amp;"-9",Matches!$J$2:$J$201,0))="",INDEX(Matches!$H$2:$H$201,MATCH($A825&amp;"-9",Matches!$J$2:$J$201,0))=""),"",IF(AND($C825&lt;&gt;"",INDEX(Matches!$F$2:$F$201,MATCH($A825&amp;"-9",Matches!$J$2:$J$201,0))&lt;&gt;"",$C825&gt;=INDEX(Matches!$F$2:$F$201,MATCH($A825&amp;"-9",Matches!$J$2:$J$201,0))),"",IF(AND(T825=INDEX(Matches!$G$2:$G$201,MATCH($A825&amp;"-9",Matches!$J$2:$J$201,0)),U825=INDEX(Matches!$H$2:$H$201,MATCH($A825&amp;"-9",Matches!$J$2:$J$201,0))),5,IF(SIGN(T825-U825)&lt;&gt;SIGN(INDEX(Matches!$G$2:$G$201,MATCH($A825&amp;"-9",Matches!$J$2:$J$201,0))-INDEX(Matches!$H$2:$H$201,MATCH($A825&amp;"-9",Matches!$J$2:$J$201,0))),0,IF(T825-U825=INDEX(Matches!$G$2:$G$201,MATCH($A825&amp;"-9",Matches!$J$2:$J$201,0))-INDEX(Matches!$H$2:$H$201,MATCH($A825&amp;"-9",Matches!$J$2:$J$201,0)),3,2))))),""))</f>
        <v/>
      </c>
      <c r="AG825" s="12" t="str">
        <f aca="false">IF(OR($B825="",V825="",W825=""),"",IFERROR(IF(OR(INDEX(Matches!$I$2:$I$201,MATCH($A825&amp;"-10",Matches!$J$2:$J$201,0))="Void",INDEX(Matches!$G$2:$G$201,MATCH($A825&amp;"-10",Matches!$J$2:$J$201,0))="",INDEX(Matches!$H$2:$H$201,MATCH($A825&amp;"-10",Matches!$J$2:$J$201,0))=""),"",IF(AND($C825&lt;&gt;"",INDEX(Matches!$F$2:$F$201,MATCH($A825&amp;"-10",Matches!$J$2:$J$201,0))&lt;&gt;"",$C825&gt;=INDEX(Matches!$F$2:$F$201,MATCH($A825&amp;"-10",Matches!$J$2:$J$201,0))),"",IF(AND(V825=INDEX(Matches!$G$2:$G$201,MATCH($A825&amp;"-10",Matches!$J$2:$J$201,0)),W825=INDEX(Matches!$H$2:$H$201,MATCH($A825&amp;"-10",Matches!$J$2:$J$201,0))),5,IF(SIGN(V825-W825)&lt;&gt;SIGN(INDEX(Matches!$G$2:$G$201,MATCH($A825&amp;"-10",Matches!$J$2:$J$201,0))-INDEX(Matches!$H$2:$H$201,MATCH($A825&amp;"-10",Matches!$J$2:$J$201,0))),0,IF(V825-W825=INDEX(Matches!$G$2:$G$201,MATCH($A825&amp;"-10",Matches!$J$2:$J$201,0))-INDEX(Matches!$H$2:$H$201,MATCH($A825&amp;"-10",Matches!$J$2:$J$201,0)),3,2))))),""))</f>
        <v/>
      </c>
      <c r="AH825" s="13" t="str">
        <f aca="false">IF($B825="","",SUM(X825:AG825))</f>
        <v/>
      </c>
      <c r="AI825" s="12" t="str">
        <f aca="false">IF($B825="","",COUNTIF(X825:AG825,5))</f>
        <v/>
      </c>
      <c r="AJ825" s="12" t="str">
        <f aca="false">IF($B825="","",COUNTIF(X825:AG825,"&gt;=2"))</f>
        <v/>
      </c>
      <c r="AK825" s="12" t="str">
        <f aca="false">IF($B825="","",COUNT(X825:AG825))</f>
        <v/>
      </c>
    </row>
    <row r="826" customFormat="false" ht="15" hidden="false" customHeight="false" outlineLevel="0" collapsed="false">
      <c r="A826" s="7"/>
      <c r="B826" s="7"/>
      <c r="C826" s="11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12" t="str">
        <f aca="false">IF(OR($B826="",D826="",E826=""),"",IFERROR(IF(OR(INDEX(Matches!$I$2:$I$201,MATCH($A826&amp;"-1",Matches!$J$2:$J$201,0))="Void",INDEX(Matches!$G$2:$G$201,MATCH($A826&amp;"-1",Matches!$J$2:$J$201,0))="",INDEX(Matches!$H$2:$H$201,MATCH($A826&amp;"-1",Matches!$J$2:$J$201,0))=""),"",IF(AND($C826&lt;&gt;"",INDEX(Matches!$F$2:$F$201,MATCH($A826&amp;"-1",Matches!$J$2:$J$201,0))&lt;&gt;"",$C826&gt;=INDEX(Matches!$F$2:$F$201,MATCH($A826&amp;"-1",Matches!$J$2:$J$201,0))),"",IF(AND(D826=INDEX(Matches!$G$2:$G$201,MATCH($A826&amp;"-1",Matches!$J$2:$J$201,0)),E826=INDEX(Matches!$H$2:$H$201,MATCH($A826&amp;"-1",Matches!$J$2:$J$201,0))),5,IF(SIGN(D826-E826)&lt;&gt;SIGN(INDEX(Matches!$G$2:$G$201,MATCH($A826&amp;"-1",Matches!$J$2:$J$201,0))-INDEX(Matches!$H$2:$H$201,MATCH($A826&amp;"-1",Matches!$J$2:$J$201,0))),0,IF(D826-E826=INDEX(Matches!$G$2:$G$201,MATCH($A826&amp;"-1",Matches!$J$2:$J$201,0))-INDEX(Matches!$H$2:$H$201,MATCH($A826&amp;"-1",Matches!$J$2:$J$201,0)),3,2))))),""))</f>
        <v/>
      </c>
      <c r="Y826" s="12" t="str">
        <f aca="false">IF(OR($B826="",F826="",G826=""),"",IFERROR(IF(OR(INDEX(Matches!$I$2:$I$201,MATCH($A826&amp;"-2",Matches!$J$2:$J$201,0))="Void",INDEX(Matches!$G$2:$G$201,MATCH($A826&amp;"-2",Matches!$J$2:$J$201,0))="",INDEX(Matches!$H$2:$H$201,MATCH($A826&amp;"-2",Matches!$J$2:$J$201,0))=""),"",IF(AND($C826&lt;&gt;"",INDEX(Matches!$F$2:$F$201,MATCH($A826&amp;"-2",Matches!$J$2:$J$201,0))&lt;&gt;"",$C826&gt;=INDEX(Matches!$F$2:$F$201,MATCH($A826&amp;"-2",Matches!$J$2:$J$201,0))),"",IF(AND(F826=INDEX(Matches!$G$2:$G$201,MATCH($A826&amp;"-2",Matches!$J$2:$J$201,0)),G826=INDEX(Matches!$H$2:$H$201,MATCH($A826&amp;"-2",Matches!$J$2:$J$201,0))),5,IF(SIGN(F826-G826)&lt;&gt;SIGN(INDEX(Matches!$G$2:$G$201,MATCH($A826&amp;"-2",Matches!$J$2:$J$201,0))-INDEX(Matches!$H$2:$H$201,MATCH($A826&amp;"-2",Matches!$J$2:$J$201,0))),0,IF(F826-G826=INDEX(Matches!$G$2:$G$201,MATCH($A826&amp;"-2",Matches!$J$2:$J$201,0))-INDEX(Matches!$H$2:$H$201,MATCH($A826&amp;"-2",Matches!$J$2:$J$201,0)),3,2))))),""))</f>
        <v/>
      </c>
      <c r="Z826" s="12" t="str">
        <f aca="false">IF(OR($B826="",H826="",I826=""),"",IFERROR(IF(OR(INDEX(Matches!$I$2:$I$201,MATCH($A826&amp;"-3",Matches!$J$2:$J$201,0))="Void",INDEX(Matches!$G$2:$G$201,MATCH($A826&amp;"-3",Matches!$J$2:$J$201,0))="",INDEX(Matches!$H$2:$H$201,MATCH($A826&amp;"-3",Matches!$J$2:$J$201,0))=""),"",IF(AND($C826&lt;&gt;"",INDEX(Matches!$F$2:$F$201,MATCH($A826&amp;"-3",Matches!$J$2:$J$201,0))&lt;&gt;"",$C826&gt;=INDEX(Matches!$F$2:$F$201,MATCH($A826&amp;"-3",Matches!$J$2:$J$201,0))),"",IF(AND(H826=INDEX(Matches!$G$2:$G$201,MATCH($A826&amp;"-3",Matches!$J$2:$J$201,0)),I826=INDEX(Matches!$H$2:$H$201,MATCH($A826&amp;"-3",Matches!$J$2:$J$201,0))),5,IF(SIGN(H826-I826)&lt;&gt;SIGN(INDEX(Matches!$G$2:$G$201,MATCH($A826&amp;"-3",Matches!$J$2:$J$201,0))-INDEX(Matches!$H$2:$H$201,MATCH($A826&amp;"-3",Matches!$J$2:$J$201,0))),0,IF(H826-I826=INDEX(Matches!$G$2:$G$201,MATCH($A826&amp;"-3",Matches!$J$2:$J$201,0))-INDEX(Matches!$H$2:$H$201,MATCH($A826&amp;"-3",Matches!$J$2:$J$201,0)),3,2))))),""))</f>
        <v/>
      </c>
      <c r="AA826" s="12" t="str">
        <f aca="false">IF(OR($B826="",J826="",K826=""),"",IFERROR(IF(OR(INDEX(Matches!$I$2:$I$201,MATCH($A826&amp;"-4",Matches!$J$2:$J$201,0))="Void",INDEX(Matches!$G$2:$G$201,MATCH($A826&amp;"-4",Matches!$J$2:$J$201,0))="",INDEX(Matches!$H$2:$H$201,MATCH($A826&amp;"-4",Matches!$J$2:$J$201,0))=""),"",IF(AND($C826&lt;&gt;"",INDEX(Matches!$F$2:$F$201,MATCH($A826&amp;"-4",Matches!$J$2:$J$201,0))&lt;&gt;"",$C826&gt;=INDEX(Matches!$F$2:$F$201,MATCH($A826&amp;"-4",Matches!$J$2:$J$201,0))),"",IF(AND(J826=INDEX(Matches!$G$2:$G$201,MATCH($A826&amp;"-4",Matches!$J$2:$J$201,0)),K826=INDEX(Matches!$H$2:$H$201,MATCH($A826&amp;"-4",Matches!$J$2:$J$201,0))),5,IF(SIGN(J826-K826)&lt;&gt;SIGN(INDEX(Matches!$G$2:$G$201,MATCH($A826&amp;"-4",Matches!$J$2:$J$201,0))-INDEX(Matches!$H$2:$H$201,MATCH($A826&amp;"-4",Matches!$J$2:$J$201,0))),0,IF(J826-K826=INDEX(Matches!$G$2:$G$201,MATCH($A826&amp;"-4",Matches!$J$2:$J$201,0))-INDEX(Matches!$H$2:$H$201,MATCH($A826&amp;"-4",Matches!$J$2:$J$201,0)),3,2))))),""))</f>
        <v/>
      </c>
      <c r="AB826" s="12" t="str">
        <f aca="false">IF(OR($B826="",L826="",M826=""),"",IFERROR(IF(OR(INDEX(Matches!$I$2:$I$201,MATCH($A826&amp;"-5",Matches!$J$2:$J$201,0))="Void",INDEX(Matches!$G$2:$G$201,MATCH($A826&amp;"-5",Matches!$J$2:$J$201,0))="",INDEX(Matches!$H$2:$H$201,MATCH($A826&amp;"-5",Matches!$J$2:$J$201,0))=""),"",IF(AND($C826&lt;&gt;"",INDEX(Matches!$F$2:$F$201,MATCH($A826&amp;"-5",Matches!$J$2:$J$201,0))&lt;&gt;"",$C826&gt;=INDEX(Matches!$F$2:$F$201,MATCH($A826&amp;"-5",Matches!$J$2:$J$201,0))),"",IF(AND(L826=INDEX(Matches!$G$2:$G$201,MATCH($A826&amp;"-5",Matches!$J$2:$J$201,0)),M826=INDEX(Matches!$H$2:$H$201,MATCH($A826&amp;"-5",Matches!$J$2:$J$201,0))),5,IF(SIGN(L826-M826)&lt;&gt;SIGN(INDEX(Matches!$G$2:$G$201,MATCH($A826&amp;"-5",Matches!$J$2:$J$201,0))-INDEX(Matches!$H$2:$H$201,MATCH($A826&amp;"-5",Matches!$J$2:$J$201,0))),0,IF(L826-M826=INDEX(Matches!$G$2:$G$201,MATCH($A826&amp;"-5",Matches!$J$2:$J$201,0))-INDEX(Matches!$H$2:$H$201,MATCH($A826&amp;"-5",Matches!$J$2:$J$201,0)),3,2))))),""))</f>
        <v/>
      </c>
      <c r="AC826" s="12" t="str">
        <f aca="false">IF(OR($B826="",N826="",O826=""),"",IFERROR(IF(OR(INDEX(Matches!$I$2:$I$201,MATCH($A826&amp;"-6",Matches!$J$2:$J$201,0))="Void",INDEX(Matches!$G$2:$G$201,MATCH($A826&amp;"-6",Matches!$J$2:$J$201,0))="",INDEX(Matches!$H$2:$H$201,MATCH($A826&amp;"-6",Matches!$J$2:$J$201,0))=""),"",IF(AND($C826&lt;&gt;"",INDEX(Matches!$F$2:$F$201,MATCH($A826&amp;"-6",Matches!$J$2:$J$201,0))&lt;&gt;"",$C826&gt;=INDEX(Matches!$F$2:$F$201,MATCH($A826&amp;"-6",Matches!$J$2:$J$201,0))),"",IF(AND(N826=INDEX(Matches!$G$2:$G$201,MATCH($A826&amp;"-6",Matches!$J$2:$J$201,0)),O826=INDEX(Matches!$H$2:$H$201,MATCH($A826&amp;"-6",Matches!$J$2:$J$201,0))),5,IF(SIGN(N826-O826)&lt;&gt;SIGN(INDEX(Matches!$G$2:$G$201,MATCH($A826&amp;"-6",Matches!$J$2:$J$201,0))-INDEX(Matches!$H$2:$H$201,MATCH($A826&amp;"-6",Matches!$J$2:$J$201,0))),0,IF(N826-O826=INDEX(Matches!$G$2:$G$201,MATCH($A826&amp;"-6",Matches!$J$2:$J$201,0))-INDEX(Matches!$H$2:$H$201,MATCH($A826&amp;"-6",Matches!$J$2:$J$201,0)),3,2))))),""))</f>
        <v/>
      </c>
      <c r="AD826" s="12" t="str">
        <f aca="false">IF(OR($B826="",P826="",Q826=""),"",IFERROR(IF(OR(INDEX(Matches!$I$2:$I$201,MATCH($A826&amp;"-7",Matches!$J$2:$J$201,0))="Void",INDEX(Matches!$G$2:$G$201,MATCH($A826&amp;"-7",Matches!$J$2:$J$201,0))="",INDEX(Matches!$H$2:$H$201,MATCH($A826&amp;"-7",Matches!$J$2:$J$201,0))=""),"",IF(AND($C826&lt;&gt;"",INDEX(Matches!$F$2:$F$201,MATCH($A826&amp;"-7",Matches!$J$2:$J$201,0))&lt;&gt;"",$C826&gt;=INDEX(Matches!$F$2:$F$201,MATCH($A826&amp;"-7",Matches!$J$2:$J$201,0))),"",IF(AND(P826=INDEX(Matches!$G$2:$G$201,MATCH($A826&amp;"-7",Matches!$J$2:$J$201,0)),Q826=INDEX(Matches!$H$2:$H$201,MATCH($A826&amp;"-7",Matches!$J$2:$J$201,0))),5,IF(SIGN(P826-Q826)&lt;&gt;SIGN(INDEX(Matches!$G$2:$G$201,MATCH($A826&amp;"-7",Matches!$J$2:$J$201,0))-INDEX(Matches!$H$2:$H$201,MATCH($A826&amp;"-7",Matches!$J$2:$J$201,0))),0,IF(P826-Q826=INDEX(Matches!$G$2:$G$201,MATCH($A826&amp;"-7",Matches!$J$2:$J$201,0))-INDEX(Matches!$H$2:$H$201,MATCH($A826&amp;"-7",Matches!$J$2:$J$201,0)),3,2))))),""))</f>
        <v/>
      </c>
      <c r="AE826" s="12" t="str">
        <f aca="false">IF(OR($B826="",R826="",S826=""),"",IFERROR(IF(OR(INDEX(Matches!$I$2:$I$201,MATCH($A826&amp;"-8",Matches!$J$2:$J$201,0))="Void",INDEX(Matches!$G$2:$G$201,MATCH($A826&amp;"-8",Matches!$J$2:$J$201,0))="",INDEX(Matches!$H$2:$H$201,MATCH($A826&amp;"-8",Matches!$J$2:$J$201,0))=""),"",IF(AND($C826&lt;&gt;"",INDEX(Matches!$F$2:$F$201,MATCH($A826&amp;"-8",Matches!$J$2:$J$201,0))&lt;&gt;"",$C826&gt;=INDEX(Matches!$F$2:$F$201,MATCH($A826&amp;"-8",Matches!$J$2:$J$201,0))),"",IF(AND(R826=INDEX(Matches!$G$2:$G$201,MATCH($A826&amp;"-8",Matches!$J$2:$J$201,0)),S826=INDEX(Matches!$H$2:$H$201,MATCH($A826&amp;"-8",Matches!$J$2:$J$201,0))),5,IF(SIGN(R826-S826)&lt;&gt;SIGN(INDEX(Matches!$G$2:$G$201,MATCH($A826&amp;"-8",Matches!$J$2:$J$201,0))-INDEX(Matches!$H$2:$H$201,MATCH($A826&amp;"-8",Matches!$J$2:$J$201,0))),0,IF(R826-S826=INDEX(Matches!$G$2:$G$201,MATCH($A826&amp;"-8",Matches!$J$2:$J$201,0))-INDEX(Matches!$H$2:$H$201,MATCH($A826&amp;"-8",Matches!$J$2:$J$201,0)),3,2))))),""))</f>
        <v/>
      </c>
      <c r="AF826" s="12" t="str">
        <f aca="false">IF(OR($B826="",T826="",U826=""),"",IFERROR(IF(OR(INDEX(Matches!$I$2:$I$201,MATCH($A826&amp;"-9",Matches!$J$2:$J$201,0))="Void",INDEX(Matches!$G$2:$G$201,MATCH($A826&amp;"-9",Matches!$J$2:$J$201,0))="",INDEX(Matches!$H$2:$H$201,MATCH($A826&amp;"-9",Matches!$J$2:$J$201,0))=""),"",IF(AND($C826&lt;&gt;"",INDEX(Matches!$F$2:$F$201,MATCH($A826&amp;"-9",Matches!$J$2:$J$201,0))&lt;&gt;"",$C826&gt;=INDEX(Matches!$F$2:$F$201,MATCH($A826&amp;"-9",Matches!$J$2:$J$201,0))),"",IF(AND(T826=INDEX(Matches!$G$2:$G$201,MATCH($A826&amp;"-9",Matches!$J$2:$J$201,0)),U826=INDEX(Matches!$H$2:$H$201,MATCH($A826&amp;"-9",Matches!$J$2:$J$201,0))),5,IF(SIGN(T826-U826)&lt;&gt;SIGN(INDEX(Matches!$G$2:$G$201,MATCH($A826&amp;"-9",Matches!$J$2:$J$201,0))-INDEX(Matches!$H$2:$H$201,MATCH($A826&amp;"-9",Matches!$J$2:$J$201,0))),0,IF(T826-U826=INDEX(Matches!$G$2:$G$201,MATCH($A826&amp;"-9",Matches!$J$2:$J$201,0))-INDEX(Matches!$H$2:$H$201,MATCH($A826&amp;"-9",Matches!$J$2:$J$201,0)),3,2))))),""))</f>
        <v/>
      </c>
      <c r="AG826" s="12" t="str">
        <f aca="false">IF(OR($B826="",V826="",W826=""),"",IFERROR(IF(OR(INDEX(Matches!$I$2:$I$201,MATCH($A826&amp;"-10",Matches!$J$2:$J$201,0))="Void",INDEX(Matches!$G$2:$G$201,MATCH($A826&amp;"-10",Matches!$J$2:$J$201,0))="",INDEX(Matches!$H$2:$H$201,MATCH($A826&amp;"-10",Matches!$J$2:$J$201,0))=""),"",IF(AND($C826&lt;&gt;"",INDEX(Matches!$F$2:$F$201,MATCH($A826&amp;"-10",Matches!$J$2:$J$201,0))&lt;&gt;"",$C826&gt;=INDEX(Matches!$F$2:$F$201,MATCH($A826&amp;"-10",Matches!$J$2:$J$201,0))),"",IF(AND(V826=INDEX(Matches!$G$2:$G$201,MATCH($A826&amp;"-10",Matches!$J$2:$J$201,0)),W826=INDEX(Matches!$H$2:$H$201,MATCH($A826&amp;"-10",Matches!$J$2:$J$201,0))),5,IF(SIGN(V826-W826)&lt;&gt;SIGN(INDEX(Matches!$G$2:$G$201,MATCH($A826&amp;"-10",Matches!$J$2:$J$201,0))-INDEX(Matches!$H$2:$H$201,MATCH($A826&amp;"-10",Matches!$J$2:$J$201,0))),0,IF(V826-W826=INDEX(Matches!$G$2:$G$201,MATCH($A826&amp;"-10",Matches!$J$2:$J$201,0))-INDEX(Matches!$H$2:$H$201,MATCH($A826&amp;"-10",Matches!$J$2:$J$201,0)),3,2))))),""))</f>
        <v/>
      </c>
      <c r="AH826" s="13" t="str">
        <f aca="false">IF($B826="","",SUM(X826:AG826))</f>
        <v/>
      </c>
      <c r="AI826" s="12" t="str">
        <f aca="false">IF($B826="","",COUNTIF(X826:AG826,5))</f>
        <v/>
      </c>
      <c r="AJ826" s="12" t="str">
        <f aca="false">IF($B826="","",COUNTIF(X826:AG826,"&gt;=2"))</f>
        <v/>
      </c>
      <c r="AK826" s="12" t="str">
        <f aca="false">IF($B826="","",COUNT(X826:AG826))</f>
        <v/>
      </c>
    </row>
    <row r="827" customFormat="false" ht="15" hidden="false" customHeight="false" outlineLevel="0" collapsed="false">
      <c r="A827" s="7"/>
      <c r="B827" s="7"/>
      <c r="C827" s="11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12" t="str">
        <f aca="false">IF(OR($B827="",D827="",E827=""),"",IFERROR(IF(OR(INDEX(Matches!$I$2:$I$201,MATCH($A827&amp;"-1",Matches!$J$2:$J$201,0))="Void",INDEX(Matches!$G$2:$G$201,MATCH($A827&amp;"-1",Matches!$J$2:$J$201,0))="",INDEX(Matches!$H$2:$H$201,MATCH($A827&amp;"-1",Matches!$J$2:$J$201,0))=""),"",IF(AND($C827&lt;&gt;"",INDEX(Matches!$F$2:$F$201,MATCH($A827&amp;"-1",Matches!$J$2:$J$201,0))&lt;&gt;"",$C827&gt;=INDEX(Matches!$F$2:$F$201,MATCH($A827&amp;"-1",Matches!$J$2:$J$201,0))),"",IF(AND(D827=INDEX(Matches!$G$2:$G$201,MATCH($A827&amp;"-1",Matches!$J$2:$J$201,0)),E827=INDEX(Matches!$H$2:$H$201,MATCH($A827&amp;"-1",Matches!$J$2:$J$201,0))),5,IF(SIGN(D827-E827)&lt;&gt;SIGN(INDEX(Matches!$G$2:$G$201,MATCH($A827&amp;"-1",Matches!$J$2:$J$201,0))-INDEX(Matches!$H$2:$H$201,MATCH($A827&amp;"-1",Matches!$J$2:$J$201,0))),0,IF(D827-E827=INDEX(Matches!$G$2:$G$201,MATCH($A827&amp;"-1",Matches!$J$2:$J$201,0))-INDEX(Matches!$H$2:$H$201,MATCH($A827&amp;"-1",Matches!$J$2:$J$201,0)),3,2))))),""))</f>
        <v/>
      </c>
      <c r="Y827" s="12" t="str">
        <f aca="false">IF(OR($B827="",F827="",G827=""),"",IFERROR(IF(OR(INDEX(Matches!$I$2:$I$201,MATCH($A827&amp;"-2",Matches!$J$2:$J$201,0))="Void",INDEX(Matches!$G$2:$G$201,MATCH($A827&amp;"-2",Matches!$J$2:$J$201,0))="",INDEX(Matches!$H$2:$H$201,MATCH($A827&amp;"-2",Matches!$J$2:$J$201,0))=""),"",IF(AND($C827&lt;&gt;"",INDEX(Matches!$F$2:$F$201,MATCH($A827&amp;"-2",Matches!$J$2:$J$201,0))&lt;&gt;"",$C827&gt;=INDEX(Matches!$F$2:$F$201,MATCH($A827&amp;"-2",Matches!$J$2:$J$201,0))),"",IF(AND(F827=INDEX(Matches!$G$2:$G$201,MATCH($A827&amp;"-2",Matches!$J$2:$J$201,0)),G827=INDEX(Matches!$H$2:$H$201,MATCH($A827&amp;"-2",Matches!$J$2:$J$201,0))),5,IF(SIGN(F827-G827)&lt;&gt;SIGN(INDEX(Matches!$G$2:$G$201,MATCH($A827&amp;"-2",Matches!$J$2:$J$201,0))-INDEX(Matches!$H$2:$H$201,MATCH($A827&amp;"-2",Matches!$J$2:$J$201,0))),0,IF(F827-G827=INDEX(Matches!$G$2:$G$201,MATCH($A827&amp;"-2",Matches!$J$2:$J$201,0))-INDEX(Matches!$H$2:$H$201,MATCH($A827&amp;"-2",Matches!$J$2:$J$201,0)),3,2))))),""))</f>
        <v/>
      </c>
      <c r="Z827" s="12" t="str">
        <f aca="false">IF(OR($B827="",H827="",I827=""),"",IFERROR(IF(OR(INDEX(Matches!$I$2:$I$201,MATCH($A827&amp;"-3",Matches!$J$2:$J$201,0))="Void",INDEX(Matches!$G$2:$G$201,MATCH($A827&amp;"-3",Matches!$J$2:$J$201,0))="",INDEX(Matches!$H$2:$H$201,MATCH($A827&amp;"-3",Matches!$J$2:$J$201,0))=""),"",IF(AND($C827&lt;&gt;"",INDEX(Matches!$F$2:$F$201,MATCH($A827&amp;"-3",Matches!$J$2:$J$201,0))&lt;&gt;"",$C827&gt;=INDEX(Matches!$F$2:$F$201,MATCH($A827&amp;"-3",Matches!$J$2:$J$201,0))),"",IF(AND(H827=INDEX(Matches!$G$2:$G$201,MATCH($A827&amp;"-3",Matches!$J$2:$J$201,0)),I827=INDEX(Matches!$H$2:$H$201,MATCH($A827&amp;"-3",Matches!$J$2:$J$201,0))),5,IF(SIGN(H827-I827)&lt;&gt;SIGN(INDEX(Matches!$G$2:$G$201,MATCH($A827&amp;"-3",Matches!$J$2:$J$201,0))-INDEX(Matches!$H$2:$H$201,MATCH($A827&amp;"-3",Matches!$J$2:$J$201,0))),0,IF(H827-I827=INDEX(Matches!$G$2:$G$201,MATCH($A827&amp;"-3",Matches!$J$2:$J$201,0))-INDEX(Matches!$H$2:$H$201,MATCH($A827&amp;"-3",Matches!$J$2:$J$201,0)),3,2))))),""))</f>
        <v/>
      </c>
      <c r="AA827" s="12" t="str">
        <f aca="false">IF(OR($B827="",J827="",K827=""),"",IFERROR(IF(OR(INDEX(Matches!$I$2:$I$201,MATCH($A827&amp;"-4",Matches!$J$2:$J$201,0))="Void",INDEX(Matches!$G$2:$G$201,MATCH($A827&amp;"-4",Matches!$J$2:$J$201,0))="",INDEX(Matches!$H$2:$H$201,MATCH($A827&amp;"-4",Matches!$J$2:$J$201,0))=""),"",IF(AND($C827&lt;&gt;"",INDEX(Matches!$F$2:$F$201,MATCH($A827&amp;"-4",Matches!$J$2:$J$201,0))&lt;&gt;"",$C827&gt;=INDEX(Matches!$F$2:$F$201,MATCH($A827&amp;"-4",Matches!$J$2:$J$201,0))),"",IF(AND(J827=INDEX(Matches!$G$2:$G$201,MATCH($A827&amp;"-4",Matches!$J$2:$J$201,0)),K827=INDEX(Matches!$H$2:$H$201,MATCH($A827&amp;"-4",Matches!$J$2:$J$201,0))),5,IF(SIGN(J827-K827)&lt;&gt;SIGN(INDEX(Matches!$G$2:$G$201,MATCH($A827&amp;"-4",Matches!$J$2:$J$201,0))-INDEX(Matches!$H$2:$H$201,MATCH($A827&amp;"-4",Matches!$J$2:$J$201,0))),0,IF(J827-K827=INDEX(Matches!$G$2:$G$201,MATCH($A827&amp;"-4",Matches!$J$2:$J$201,0))-INDEX(Matches!$H$2:$H$201,MATCH($A827&amp;"-4",Matches!$J$2:$J$201,0)),3,2))))),""))</f>
        <v/>
      </c>
      <c r="AB827" s="12" t="str">
        <f aca="false">IF(OR($B827="",L827="",M827=""),"",IFERROR(IF(OR(INDEX(Matches!$I$2:$I$201,MATCH($A827&amp;"-5",Matches!$J$2:$J$201,0))="Void",INDEX(Matches!$G$2:$G$201,MATCH($A827&amp;"-5",Matches!$J$2:$J$201,0))="",INDEX(Matches!$H$2:$H$201,MATCH($A827&amp;"-5",Matches!$J$2:$J$201,0))=""),"",IF(AND($C827&lt;&gt;"",INDEX(Matches!$F$2:$F$201,MATCH($A827&amp;"-5",Matches!$J$2:$J$201,0))&lt;&gt;"",$C827&gt;=INDEX(Matches!$F$2:$F$201,MATCH($A827&amp;"-5",Matches!$J$2:$J$201,0))),"",IF(AND(L827=INDEX(Matches!$G$2:$G$201,MATCH($A827&amp;"-5",Matches!$J$2:$J$201,0)),M827=INDEX(Matches!$H$2:$H$201,MATCH($A827&amp;"-5",Matches!$J$2:$J$201,0))),5,IF(SIGN(L827-M827)&lt;&gt;SIGN(INDEX(Matches!$G$2:$G$201,MATCH($A827&amp;"-5",Matches!$J$2:$J$201,0))-INDEX(Matches!$H$2:$H$201,MATCH($A827&amp;"-5",Matches!$J$2:$J$201,0))),0,IF(L827-M827=INDEX(Matches!$G$2:$G$201,MATCH($A827&amp;"-5",Matches!$J$2:$J$201,0))-INDEX(Matches!$H$2:$H$201,MATCH($A827&amp;"-5",Matches!$J$2:$J$201,0)),3,2))))),""))</f>
        <v/>
      </c>
      <c r="AC827" s="12" t="str">
        <f aca="false">IF(OR($B827="",N827="",O827=""),"",IFERROR(IF(OR(INDEX(Matches!$I$2:$I$201,MATCH($A827&amp;"-6",Matches!$J$2:$J$201,0))="Void",INDEX(Matches!$G$2:$G$201,MATCH($A827&amp;"-6",Matches!$J$2:$J$201,0))="",INDEX(Matches!$H$2:$H$201,MATCH($A827&amp;"-6",Matches!$J$2:$J$201,0))=""),"",IF(AND($C827&lt;&gt;"",INDEX(Matches!$F$2:$F$201,MATCH($A827&amp;"-6",Matches!$J$2:$J$201,0))&lt;&gt;"",$C827&gt;=INDEX(Matches!$F$2:$F$201,MATCH($A827&amp;"-6",Matches!$J$2:$J$201,0))),"",IF(AND(N827=INDEX(Matches!$G$2:$G$201,MATCH($A827&amp;"-6",Matches!$J$2:$J$201,0)),O827=INDEX(Matches!$H$2:$H$201,MATCH($A827&amp;"-6",Matches!$J$2:$J$201,0))),5,IF(SIGN(N827-O827)&lt;&gt;SIGN(INDEX(Matches!$G$2:$G$201,MATCH($A827&amp;"-6",Matches!$J$2:$J$201,0))-INDEX(Matches!$H$2:$H$201,MATCH($A827&amp;"-6",Matches!$J$2:$J$201,0))),0,IF(N827-O827=INDEX(Matches!$G$2:$G$201,MATCH($A827&amp;"-6",Matches!$J$2:$J$201,0))-INDEX(Matches!$H$2:$H$201,MATCH($A827&amp;"-6",Matches!$J$2:$J$201,0)),3,2))))),""))</f>
        <v/>
      </c>
      <c r="AD827" s="12" t="str">
        <f aca="false">IF(OR($B827="",P827="",Q827=""),"",IFERROR(IF(OR(INDEX(Matches!$I$2:$I$201,MATCH($A827&amp;"-7",Matches!$J$2:$J$201,0))="Void",INDEX(Matches!$G$2:$G$201,MATCH($A827&amp;"-7",Matches!$J$2:$J$201,0))="",INDEX(Matches!$H$2:$H$201,MATCH($A827&amp;"-7",Matches!$J$2:$J$201,0))=""),"",IF(AND($C827&lt;&gt;"",INDEX(Matches!$F$2:$F$201,MATCH($A827&amp;"-7",Matches!$J$2:$J$201,0))&lt;&gt;"",$C827&gt;=INDEX(Matches!$F$2:$F$201,MATCH($A827&amp;"-7",Matches!$J$2:$J$201,0))),"",IF(AND(P827=INDEX(Matches!$G$2:$G$201,MATCH($A827&amp;"-7",Matches!$J$2:$J$201,0)),Q827=INDEX(Matches!$H$2:$H$201,MATCH($A827&amp;"-7",Matches!$J$2:$J$201,0))),5,IF(SIGN(P827-Q827)&lt;&gt;SIGN(INDEX(Matches!$G$2:$G$201,MATCH($A827&amp;"-7",Matches!$J$2:$J$201,0))-INDEX(Matches!$H$2:$H$201,MATCH($A827&amp;"-7",Matches!$J$2:$J$201,0))),0,IF(P827-Q827=INDEX(Matches!$G$2:$G$201,MATCH($A827&amp;"-7",Matches!$J$2:$J$201,0))-INDEX(Matches!$H$2:$H$201,MATCH($A827&amp;"-7",Matches!$J$2:$J$201,0)),3,2))))),""))</f>
        <v/>
      </c>
      <c r="AE827" s="12" t="str">
        <f aca="false">IF(OR($B827="",R827="",S827=""),"",IFERROR(IF(OR(INDEX(Matches!$I$2:$I$201,MATCH($A827&amp;"-8",Matches!$J$2:$J$201,0))="Void",INDEX(Matches!$G$2:$G$201,MATCH($A827&amp;"-8",Matches!$J$2:$J$201,0))="",INDEX(Matches!$H$2:$H$201,MATCH($A827&amp;"-8",Matches!$J$2:$J$201,0))=""),"",IF(AND($C827&lt;&gt;"",INDEX(Matches!$F$2:$F$201,MATCH($A827&amp;"-8",Matches!$J$2:$J$201,0))&lt;&gt;"",$C827&gt;=INDEX(Matches!$F$2:$F$201,MATCH($A827&amp;"-8",Matches!$J$2:$J$201,0))),"",IF(AND(R827=INDEX(Matches!$G$2:$G$201,MATCH($A827&amp;"-8",Matches!$J$2:$J$201,0)),S827=INDEX(Matches!$H$2:$H$201,MATCH($A827&amp;"-8",Matches!$J$2:$J$201,0))),5,IF(SIGN(R827-S827)&lt;&gt;SIGN(INDEX(Matches!$G$2:$G$201,MATCH($A827&amp;"-8",Matches!$J$2:$J$201,0))-INDEX(Matches!$H$2:$H$201,MATCH($A827&amp;"-8",Matches!$J$2:$J$201,0))),0,IF(R827-S827=INDEX(Matches!$G$2:$G$201,MATCH($A827&amp;"-8",Matches!$J$2:$J$201,0))-INDEX(Matches!$H$2:$H$201,MATCH($A827&amp;"-8",Matches!$J$2:$J$201,0)),3,2))))),""))</f>
        <v/>
      </c>
      <c r="AF827" s="12" t="str">
        <f aca="false">IF(OR($B827="",T827="",U827=""),"",IFERROR(IF(OR(INDEX(Matches!$I$2:$I$201,MATCH($A827&amp;"-9",Matches!$J$2:$J$201,0))="Void",INDEX(Matches!$G$2:$G$201,MATCH($A827&amp;"-9",Matches!$J$2:$J$201,0))="",INDEX(Matches!$H$2:$H$201,MATCH($A827&amp;"-9",Matches!$J$2:$J$201,0))=""),"",IF(AND($C827&lt;&gt;"",INDEX(Matches!$F$2:$F$201,MATCH($A827&amp;"-9",Matches!$J$2:$J$201,0))&lt;&gt;"",$C827&gt;=INDEX(Matches!$F$2:$F$201,MATCH($A827&amp;"-9",Matches!$J$2:$J$201,0))),"",IF(AND(T827=INDEX(Matches!$G$2:$G$201,MATCH($A827&amp;"-9",Matches!$J$2:$J$201,0)),U827=INDEX(Matches!$H$2:$H$201,MATCH($A827&amp;"-9",Matches!$J$2:$J$201,0))),5,IF(SIGN(T827-U827)&lt;&gt;SIGN(INDEX(Matches!$G$2:$G$201,MATCH($A827&amp;"-9",Matches!$J$2:$J$201,0))-INDEX(Matches!$H$2:$H$201,MATCH($A827&amp;"-9",Matches!$J$2:$J$201,0))),0,IF(T827-U827=INDEX(Matches!$G$2:$G$201,MATCH($A827&amp;"-9",Matches!$J$2:$J$201,0))-INDEX(Matches!$H$2:$H$201,MATCH($A827&amp;"-9",Matches!$J$2:$J$201,0)),3,2))))),""))</f>
        <v/>
      </c>
      <c r="AG827" s="12" t="str">
        <f aca="false">IF(OR($B827="",V827="",W827=""),"",IFERROR(IF(OR(INDEX(Matches!$I$2:$I$201,MATCH($A827&amp;"-10",Matches!$J$2:$J$201,0))="Void",INDEX(Matches!$G$2:$G$201,MATCH($A827&amp;"-10",Matches!$J$2:$J$201,0))="",INDEX(Matches!$H$2:$H$201,MATCH($A827&amp;"-10",Matches!$J$2:$J$201,0))=""),"",IF(AND($C827&lt;&gt;"",INDEX(Matches!$F$2:$F$201,MATCH($A827&amp;"-10",Matches!$J$2:$J$201,0))&lt;&gt;"",$C827&gt;=INDEX(Matches!$F$2:$F$201,MATCH($A827&amp;"-10",Matches!$J$2:$J$201,0))),"",IF(AND(V827=INDEX(Matches!$G$2:$G$201,MATCH($A827&amp;"-10",Matches!$J$2:$J$201,0)),W827=INDEX(Matches!$H$2:$H$201,MATCH($A827&amp;"-10",Matches!$J$2:$J$201,0))),5,IF(SIGN(V827-W827)&lt;&gt;SIGN(INDEX(Matches!$G$2:$G$201,MATCH($A827&amp;"-10",Matches!$J$2:$J$201,0))-INDEX(Matches!$H$2:$H$201,MATCH($A827&amp;"-10",Matches!$J$2:$J$201,0))),0,IF(V827-W827=INDEX(Matches!$G$2:$G$201,MATCH($A827&amp;"-10",Matches!$J$2:$J$201,0))-INDEX(Matches!$H$2:$H$201,MATCH($A827&amp;"-10",Matches!$J$2:$J$201,0)),3,2))))),""))</f>
        <v/>
      </c>
      <c r="AH827" s="13" t="str">
        <f aca="false">IF($B827="","",SUM(X827:AG827))</f>
        <v/>
      </c>
      <c r="AI827" s="12" t="str">
        <f aca="false">IF($B827="","",COUNTIF(X827:AG827,5))</f>
        <v/>
      </c>
      <c r="AJ827" s="12" t="str">
        <f aca="false">IF($B827="","",COUNTIF(X827:AG827,"&gt;=2"))</f>
        <v/>
      </c>
      <c r="AK827" s="12" t="str">
        <f aca="false">IF($B827="","",COUNT(X827:AG827))</f>
        <v/>
      </c>
    </row>
    <row r="828" customFormat="false" ht="15" hidden="false" customHeight="false" outlineLevel="0" collapsed="false">
      <c r="A828" s="7"/>
      <c r="B828" s="7"/>
      <c r="C828" s="11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12" t="str">
        <f aca="false">IF(OR($B828="",D828="",E828=""),"",IFERROR(IF(OR(INDEX(Matches!$I$2:$I$201,MATCH($A828&amp;"-1",Matches!$J$2:$J$201,0))="Void",INDEX(Matches!$G$2:$G$201,MATCH($A828&amp;"-1",Matches!$J$2:$J$201,0))="",INDEX(Matches!$H$2:$H$201,MATCH($A828&amp;"-1",Matches!$J$2:$J$201,0))=""),"",IF(AND($C828&lt;&gt;"",INDEX(Matches!$F$2:$F$201,MATCH($A828&amp;"-1",Matches!$J$2:$J$201,0))&lt;&gt;"",$C828&gt;=INDEX(Matches!$F$2:$F$201,MATCH($A828&amp;"-1",Matches!$J$2:$J$201,0))),"",IF(AND(D828=INDEX(Matches!$G$2:$G$201,MATCH($A828&amp;"-1",Matches!$J$2:$J$201,0)),E828=INDEX(Matches!$H$2:$H$201,MATCH($A828&amp;"-1",Matches!$J$2:$J$201,0))),5,IF(SIGN(D828-E828)&lt;&gt;SIGN(INDEX(Matches!$G$2:$G$201,MATCH($A828&amp;"-1",Matches!$J$2:$J$201,0))-INDEX(Matches!$H$2:$H$201,MATCH($A828&amp;"-1",Matches!$J$2:$J$201,0))),0,IF(D828-E828=INDEX(Matches!$G$2:$G$201,MATCH($A828&amp;"-1",Matches!$J$2:$J$201,0))-INDEX(Matches!$H$2:$H$201,MATCH($A828&amp;"-1",Matches!$J$2:$J$201,0)),3,2))))),""))</f>
        <v/>
      </c>
      <c r="Y828" s="12" t="str">
        <f aca="false">IF(OR($B828="",F828="",G828=""),"",IFERROR(IF(OR(INDEX(Matches!$I$2:$I$201,MATCH($A828&amp;"-2",Matches!$J$2:$J$201,0))="Void",INDEX(Matches!$G$2:$G$201,MATCH($A828&amp;"-2",Matches!$J$2:$J$201,0))="",INDEX(Matches!$H$2:$H$201,MATCH($A828&amp;"-2",Matches!$J$2:$J$201,0))=""),"",IF(AND($C828&lt;&gt;"",INDEX(Matches!$F$2:$F$201,MATCH($A828&amp;"-2",Matches!$J$2:$J$201,0))&lt;&gt;"",$C828&gt;=INDEX(Matches!$F$2:$F$201,MATCH($A828&amp;"-2",Matches!$J$2:$J$201,0))),"",IF(AND(F828=INDEX(Matches!$G$2:$G$201,MATCH($A828&amp;"-2",Matches!$J$2:$J$201,0)),G828=INDEX(Matches!$H$2:$H$201,MATCH($A828&amp;"-2",Matches!$J$2:$J$201,0))),5,IF(SIGN(F828-G828)&lt;&gt;SIGN(INDEX(Matches!$G$2:$G$201,MATCH($A828&amp;"-2",Matches!$J$2:$J$201,0))-INDEX(Matches!$H$2:$H$201,MATCH($A828&amp;"-2",Matches!$J$2:$J$201,0))),0,IF(F828-G828=INDEX(Matches!$G$2:$G$201,MATCH($A828&amp;"-2",Matches!$J$2:$J$201,0))-INDEX(Matches!$H$2:$H$201,MATCH($A828&amp;"-2",Matches!$J$2:$J$201,0)),3,2))))),""))</f>
        <v/>
      </c>
      <c r="Z828" s="12" t="str">
        <f aca="false">IF(OR($B828="",H828="",I828=""),"",IFERROR(IF(OR(INDEX(Matches!$I$2:$I$201,MATCH($A828&amp;"-3",Matches!$J$2:$J$201,0))="Void",INDEX(Matches!$G$2:$G$201,MATCH($A828&amp;"-3",Matches!$J$2:$J$201,0))="",INDEX(Matches!$H$2:$H$201,MATCH($A828&amp;"-3",Matches!$J$2:$J$201,0))=""),"",IF(AND($C828&lt;&gt;"",INDEX(Matches!$F$2:$F$201,MATCH($A828&amp;"-3",Matches!$J$2:$J$201,0))&lt;&gt;"",$C828&gt;=INDEX(Matches!$F$2:$F$201,MATCH($A828&amp;"-3",Matches!$J$2:$J$201,0))),"",IF(AND(H828=INDEX(Matches!$G$2:$G$201,MATCH($A828&amp;"-3",Matches!$J$2:$J$201,0)),I828=INDEX(Matches!$H$2:$H$201,MATCH($A828&amp;"-3",Matches!$J$2:$J$201,0))),5,IF(SIGN(H828-I828)&lt;&gt;SIGN(INDEX(Matches!$G$2:$G$201,MATCH($A828&amp;"-3",Matches!$J$2:$J$201,0))-INDEX(Matches!$H$2:$H$201,MATCH($A828&amp;"-3",Matches!$J$2:$J$201,0))),0,IF(H828-I828=INDEX(Matches!$G$2:$G$201,MATCH($A828&amp;"-3",Matches!$J$2:$J$201,0))-INDEX(Matches!$H$2:$H$201,MATCH($A828&amp;"-3",Matches!$J$2:$J$201,0)),3,2))))),""))</f>
        <v/>
      </c>
      <c r="AA828" s="12" t="str">
        <f aca="false">IF(OR($B828="",J828="",K828=""),"",IFERROR(IF(OR(INDEX(Matches!$I$2:$I$201,MATCH($A828&amp;"-4",Matches!$J$2:$J$201,0))="Void",INDEX(Matches!$G$2:$G$201,MATCH($A828&amp;"-4",Matches!$J$2:$J$201,0))="",INDEX(Matches!$H$2:$H$201,MATCH($A828&amp;"-4",Matches!$J$2:$J$201,0))=""),"",IF(AND($C828&lt;&gt;"",INDEX(Matches!$F$2:$F$201,MATCH($A828&amp;"-4",Matches!$J$2:$J$201,0))&lt;&gt;"",$C828&gt;=INDEX(Matches!$F$2:$F$201,MATCH($A828&amp;"-4",Matches!$J$2:$J$201,0))),"",IF(AND(J828=INDEX(Matches!$G$2:$G$201,MATCH($A828&amp;"-4",Matches!$J$2:$J$201,0)),K828=INDEX(Matches!$H$2:$H$201,MATCH($A828&amp;"-4",Matches!$J$2:$J$201,0))),5,IF(SIGN(J828-K828)&lt;&gt;SIGN(INDEX(Matches!$G$2:$G$201,MATCH($A828&amp;"-4",Matches!$J$2:$J$201,0))-INDEX(Matches!$H$2:$H$201,MATCH($A828&amp;"-4",Matches!$J$2:$J$201,0))),0,IF(J828-K828=INDEX(Matches!$G$2:$G$201,MATCH($A828&amp;"-4",Matches!$J$2:$J$201,0))-INDEX(Matches!$H$2:$H$201,MATCH($A828&amp;"-4",Matches!$J$2:$J$201,0)),3,2))))),""))</f>
        <v/>
      </c>
      <c r="AB828" s="12" t="str">
        <f aca="false">IF(OR($B828="",L828="",M828=""),"",IFERROR(IF(OR(INDEX(Matches!$I$2:$I$201,MATCH($A828&amp;"-5",Matches!$J$2:$J$201,0))="Void",INDEX(Matches!$G$2:$G$201,MATCH($A828&amp;"-5",Matches!$J$2:$J$201,0))="",INDEX(Matches!$H$2:$H$201,MATCH($A828&amp;"-5",Matches!$J$2:$J$201,0))=""),"",IF(AND($C828&lt;&gt;"",INDEX(Matches!$F$2:$F$201,MATCH($A828&amp;"-5",Matches!$J$2:$J$201,0))&lt;&gt;"",$C828&gt;=INDEX(Matches!$F$2:$F$201,MATCH($A828&amp;"-5",Matches!$J$2:$J$201,0))),"",IF(AND(L828=INDEX(Matches!$G$2:$G$201,MATCH($A828&amp;"-5",Matches!$J$2:$J$201,0)),M828=INDEX(Matches!$H$2:$H$201,MATCH($A828&amp;"-5",Matches!$J$2:$J$201,0))),5,IF(SIGN(L828-M828)&lt;&gt;SIGN(INDEX(Matches!$G$2:$G$201,MATCH($A828&amp;"-5",Matches!$J$2:$J$201,0))-INDEX(Matches!$H$2:$H$201,MATCH($A828&amp;"-5",Matches!$J$2:$J$201,0))),0,IF(L828-M828=INDEX(Matches!$G$2:$G$201,MATCH($A828&amp;"-5",Matches!$J$2:$J$201,0))-INDEX(Matches!$H$2:$H$201,MATCH($A828&amp;"-5",Matches!$J$2:$J$201,0)),3,2))))),""))</f>
        <v/>
      </c>
      <c r="AC828" s="12" t="str">
        <f aca="false">IF(OR($B828="",N828="",O828=""),"",IFERROR(IF(OR(INDEX(Matches!$I$2:$I$201,MATCH($A828&amp;"-6",Matches!$J$2:$J$201,0))="Void",INDEX(Matches!$G$2:$G$201,MATCH($A828&amp;"-6",Matches!$J$2:$J$201,0))="",INDEX(Matches!$H$2:$H$201,MATCH($A828&amp;"-6",Matches!$J$2:$J$201,0))=""),"",IF(AND($C828&lt;&gt;"",INDEX(Matches!$F$2:$F$201,MATCH($A828&amp;"-6",Matches!$J$2:$J$201,0))&lt;&gt;"",$C828&gt;=INDEX(Matches!$F$2:$F$201,MATCH($A828&amp;"-6",Matches!$J$2:$J$201,0))),"",IF(AND(N828=INDEX(Matches!$G$2:$G$201,MATCH($A828&amp;"-6",Matches!$J$2:$J$201,0)),O828=INDEX(Matches!$H$2:$H$201,MATCH($A828&amp;"-6",Matches!$J$2:$J$201,0))),5,IF(SIGN(N828-O828)&lt;&gt;SIGN(INDEX(Matches!$G$2:$G$201,MATCH($A828&amp;"-6",Matches!$J$2:$J$201,0))-INDEX(Matches!$H$2:$H$201,MATCH($A828&amp;"-6",Matches!$J$2:$J$201,0))),0,IF(N828-O828=INDEX(Matches!$G$2:$G$201,MATCH($A828&amp;"-6",Matches!$J$2:$J$201,0))-INDEX(Matches!$H$2:$H$201,MATCH($A828&amp;"-6",Matches!$J$2:$J$201,0)),3,2))))),""))</f>
        <v/>
      </c>
      <c r="AD828" s="12" t="str">
        <f aca="false">IF(OR($B828="",P828="",Q828=""),"",IFERROR(IF(OR(INDEX(Matches!$I$2:$I$201,MATCH($A828&amp;"-7",Matches!$J$2:$J$201,0))="Void",INDEX(Matches!$G$2:$G$201,MATCH($A828&amp;"-7",Matches!$J$2:$J$201,0))="",INDEX(Matches!$H$2:$H$201,MATCH($A828&amp;"-7",Matches!$J$2:$J$201,0))=""),"",IF(AND($C828&lt;&gt;"",INDEX(Matches!$F$2:$F$201,MATCH($A828&amp;"-7",Matches!$J$2:$J$201,0))&lt;&gt;"",$C828&gt;=INDEX(Matches!$F$2:$F$201,MATCH($A828&amp;"-7",Matches!$J$2:$J$201,0))),"",IF(AND(P828=INDEX(Matches!$G$2:$G$201,MATCH($A828&amp;"-7",Matches!$J$2:$J$201,0)),Q828=INDEX(Matches!$H$2:$H$201,MATCH($A828&amp;"-7",Matches!$J$2:$J$201,0))),5,IF(SIGN(P828-Q828)&lt;&gt;SIGN(INDEX(Matches!$G$2:$G$201,MATCH($A828&amp;"-7",Matches!$J$2:$J$201,0))-INDEX(Matches!$H$2:$H$201,MATCH($A828&amp;"-7",Matches!$J$2:$J$201,0))),0,IF(P828-Q828=INDEX(Matches!$G$2:$G$201,MATCH($A828&amp;"-7",Matches!$J$2:$J$201,0))-INDEX(Matches!$H$2:$H$201,MATCH($A828&amp;"-7",Matches!$J$2:$J$201,0)),3,2))))),""))</f>
        <v/>
      </c>
      <c r="AE828" s="12" t="str">
        <f aca="false">IF(OR($B828="",R828="",S828=""),"",IFERROR(IF(OR(INDEX(Matches!$I$2:$I$201,MATCH($A828&amp;"-8",Matches!$J$2:$J$201,0))="Void",INDEX(Matches!$G$2:$G$201,MATCH($A828&amp;"-8",Matches!$J$2:$J$201,0))="",INDEX(Matches!$H$2:$H$201,MATCH($A828&amp;"-8",Matches!$J$2:$J$201,0))=""),"",IF(AND($C828&lt;&gt;"",INDEX(Matches!$F$2:$F$201,MATCH($A828&amp;"-8",Matches!$J$2:$J$201,0))&lt;&gt;"",$C828&gt;=INDEX(Matches!$F$2:$F$201,MATCH($A828&amp;"-8",Matches!$J$2:$J$201,0))),"",IF(AND(R828=INDEX(Matches!$G$2:$G$201,MATCH($A828&amp;"-8",Matches!$J$2:$J$201,0)),S828=INDEX(Matches!$H$2:$H$201,MATCH($A828&amp;"-8",Matches!$J$2:$J$201,0))),5,IF(SIGN(R828-S828)&lt;&gt;SIGN(INDEX(Matches!$G$2:$G$201,MATCH($A828&amp;"-8",Matches!$J$2:$J$201,0))-INDEX(Matches!$H$2:$H$201,MATCH($A828&amp;"-8",Matches!$J$2:$J$201,0))),0,IF(R828-S828=INDEX(Matches!$G$2:$G$201,MATCH($A828&amp;"-8",Matches!$J$2:$J$201,0))-INDEX(Matches!$H$2:$H$201,MATCH($A828&amp;"-8",Matches!$J$2:$J$201,0)),3,2))))),""))</f>
        <v/>
      </c>
      <c r="AF828" s="12" t="str">
        <f aca="false">IF(OR($B828="",T828="",U828=""),"",IFERROR(IF(OR(INDEX(Matches!$I$2:$I$201,MATCH($A828&amp;"-9",Matches!$J$2:$J$201,0))="Void",INDEX(Matches!$G$2:$G$201,MATCH($A828&amp;"-9",Matches!$J$2:$J$201,0))="",INDEX(Matches!$H$2:$H$201,MATCH($A828&amp;"-9",Matches!$J$2:$J$201,0))=""),"",IF(AND($C828&lt;&gt;"",INDEX(Matches!$F$2:$F$201,MATCH($A828&amp;"-9",Matches!$J$2:$J$201,0))&lt;&gt;"",$C828&gt;=INDEX(Matches!$F$2:$F$201,MATCH($A828&amp;"-9",Matches!$J$2:$J$201,0))),"",IF(AND(T828=INDEX(Matches!$G$2:$G$201,MATCH($A828&amp;"-9",Matches!$J$2:$J$201,0)),U828=INDEX(Matches!$H$2:$H$201,MATCH($A828&amp;"-9",Matches!$J$2:$J$201,0))),5,IF(SIGN(T828-U828)&lt;&gt;SIGN(INDEX(Matches!$G$2:$G$201,MATCH($A828&amp;"-9",Matches!$J$2:$J$201,0))-INDEX(Matches!$H$2:$H$201,MATCH($A828&amp;"-9",Matches!$J$2:$J$201,0))),0,IF(T828-U828=INDEX(Matches!$G$2:$G$201,MATCH($A828&amp;"-9",Matches!$J$2:$J$201,0))-INDEX(Matches!$H$2:$H$201,MATCH($A828&amp;"-9",Matches!$J$2:$J$201,0)),3,2))))),""))</f>
        <v/>
      </c>
      <c r="AG828" s="12" t="str">
        <f aca="false">IF(OR($B828="",V828="",W828=""),"",IFERROR(IF(OR(INDEX(Matches!$I$2:$I$201,MATCH($A828&amp;"-10",Matches!$J$2:$J$201,0))="Void",INDEX(Matches!$G$2:$G$201,MATCH($A828&amp;"-10",Matches!$J$2:$J$201,0))="",INDEX(Matches!$H$2:$H$201,MATCH($A828&amp;"-10",Matches!$J$2:$J$201,0))=""),"",IF(AND($C828&lt;&gt;"",INDEX(Matches!$F$2:$F$201,MATCH($A828&amp;"-10",Matches!$J$2:$J$201,0))&lt;&gt;"",$C828&gt;=INDEX(Matches!$F$2:$F$201,MATCH($A828&amp;"-10",Matches!$J$2:$J$201,0))),"",IF(AND(V828=INDEX(Matches!$G$2:$G$201,MATCH($A828&amp;"-10",Matches!$J$2:$J$201,0)),W828=INDEX(Matches!$H$2:$H$201,MATCH($A828&amp;"-10",Matches!$J$2:$J$201,0))),5,IF(SIGN(V828-W828)&lt;&gt;SIGN(INDEX(Matches!$G$2:$G$201,MATCH($A828&amp;"-10",Matches!$J$2:$J$201,0))-INDEX(Matches!$H$2:$H$201,MATCH($A828&amp;"-10",Matches!$J$2:$J$201,0))),0,IF(V828-W828=INDEX(Matches!$G$2:$G$201,MATCH($A828&amp;"-10",Matches!$J$2:$J$201,0))-INDEX(Matches!$H$2:$H$201,MATCH($A828&amp;"-10",Matches!$J$2:$J$201,0)),3,2))))),""))</f>
        <v/>
      </c>
      <c r="AH828" s="13" t="str">
        <f aca="false">IF($B828="","",SUM(X828:AG828))</f>
        <v/>
      </c>
      <c r="AI828" s="12" t="str">
        <f aca="false">IF($B828="","",COUNTIF(X828:AG828,5))</f>
        <v/>
      </c>
      <c r="AJ828" s="12" t="str">
        <f aca="false">IF($B828="","",COUNTIF(X828:AG828,"&gt;=2"))</f>
        <v/>
      </c>
      <c r="AK828" s="12" t="str">
        <f aca="false">IF($B828="","",COUNT(X828:AG828))</f>
        <v/>
      </c>
    </row>
    <row r="829" customFormat="false" ht="15" hidden="false" customHeight="false" outlineLevel="0" collapsed="false">
      <c r="A829" s="7"/>
      <c r="B829" s="7"/>
      <c r="C829" s="11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12" t="str">
        <f aca="false">IF(OR($B829="",D829="",E829=""),"",IFERROR(IF(OR(INDEX(Matches!$I$2:$I$201,MATCH($A829&amp;"-1",Matches!$J$2:$J$201,0))="Void",INDEX(Matches!$G$2:$G$201,MATCH($A829&amp;"-1",Matches!$J$2:$J$201,0))="",INDEX(Matches!$H$2:$H$201,MATCH($A829&amp;"-1",Matches!$J$2:$J$201,0))=""),"",IF(AND($C829&lt;&gt;"",INDEX(Matches!$F$2:$F$201,MATCH($A829&amp;"-1",Matches!$J$2:$J$201,0))&lt;&gt;"",$C829&gt;=INDEX(Matches!$F$2:$F$201,MATCH($A829&amp;"-1",Matches!$J$2:$J$201,0))),"",IF(AND(D829=INDEX(Matches!$G$2:$G$201,MATCH($A829&amp;"-1",Matches!$J$2:$J$201,0)),E829=INDEX(Matches!$H$2:$H$201,MATCH($A829&amp;"-1",Matches!$J$2:$J$201,0))),5,IF(SIGN(D829-E829)&lt;&gt;SIGN(INDEX(Matches!$G$2:$G$201,MATCH($A829&amp;"-1",Matches!$J$2:$J$201,0))-INDEX(Matches!$H$2:$H$201,MATCH($A829&amp;"-1",Matches!$J$2:$J$201,0))),0,IF(D829-E829=INDEX(Matches!$G$2:$G$201,MATCH($A829&amp;"-1",Matches!$J$2:$J$201,0))-INDEX(Matches!$H$2:$H$201,MATCH($A829&amp;"-1",Matches!$J$2:$J$201,0)),3,2))))),""))</f>
        <v/>
      </c>
      <c r="Y829" s="12" t="str">
        <f aca="false">IF(OR($B829="",F829="",G829=""),"",IFERROR(IF(OR(INDEX(Matches!$I$2:$I$201,MATCH($A829&amp;"-2",Matches!$J$2:$J$201,0))="Void",INDEX(Matches!$G$2:$G$201,MATCH($A829&amp;"-2",Matches!$J$2:$J$201,0))="",INDEX(Matches!$H$2:$H$201,MATCH($A829&amp;"-2",Matches!$J$2:$J$201,0))=""),"",IF(AND($C829&lt;&gt;"",INDEX(Matches!$F$2:$F$201,MATCH($A829&amp;"-2",Matches!$J$2:$J$201,0))&lt;&gt;"",$C829&gt;=INDEX(Matches!$F$2:$F$201,MATCH($A829&amp;"-2",Matches!$J$2:$J$201,0))),"",IF(AND(F829=INDEX(Matches!$G$2:$G$201,MATCH($A829&amp;"-2",Matches!$J$2:$J$201,0)),G829=INDEX(Matches!$H$2:$H$201,MATCH($A829&amp;"-2",Matches!$J$2:$J$201,0))),5,IF(SIGN(F829-G829)&lt;&gt;SIGN(INDEX(Matches!$G$2:$G$201,MATCH($A829&amp;"-2",Matches!$J$2:$J$201,0))-INDEX(Matches!$H$2:$H$201,MATCH($A829&amp;"-2",Matches!$J$2:$J$201,0))),0,IF(F829-G829=INDEX(Matches!$G$2:$G$201,MATCH($A829&amp;"-2",Matches!$J$2:$J$201,0))-INDEX(Matches!$H$2:$H$201,MATCH($A829&amp;"-2",Matches!$J$2:$J$201,0)),3,2))))),""))</f>
        <v/>
      </c>
      <c r="Z829" s="12" t="str">
        <f aca="false">IF(OR($B829="",H829="",I829=""),"",IFERROR(IF(OR(INDEX(Matches!$I$2:$I$201,MATCH($A829&amp;"-3",Matches!$J$2:$J$201,0))="Void",INDEX(Matches!$G$2:$G$201,MATCH($A829&amp;"-3",Matches!$J$2:$J$201,0))="",INDEX(Matches!$H$2:$H$201,MATCH($A829&amp;"-3",Matches!$J$2:$J$201,0))=""),"",IF(AND($C829&lt;&gt;"",INDEX(Matches!$F$2:$F$201,MATCH($A829&amp;"-3",Matches!$J$2:$J$201,0))&lt;&gt;"",$C829&gt;=INDEX(Matches!$F$2:$F$201,MATCH($A829&amp;"-3",Matches!$J$2:$J$201,0))),"",IF(AND(H829=INDEX(Matches!$G$2:$G$201,MATCH($A829&amp;"-3",Matches!$J$2:$J$201,0)),I829=INDEX(Matches!$H$2:$H$201,MATCH($A829&amp;"-3",Matches!$J$2:$J$201,0))),5,IF(SIGN(H829-I829)&lt;&gt;SIGN(INDEX(Matches!$G$2:$G$201,MATCH($A829&amp;"-3",Matches!$J$2:$J$201,0))-INDEX(Matches!$H$2:$H$201,MATCH($A829&amp;"-3",Matches!$J$2:$J$201,0))),0,IF(H829-I829=INDEX(Matches!$G$2:$G$201,MATCH($A829&amp;"-3",Matches!$J$2:$J$201,0))-INDEX(Matches!$H$2:$H$201,MATCH($A829&amp;"-3",Matches!$J$2:$J$201,0)),3,2))))),""))</f>
        <v/>
      </c>
      <c r="AA829" s="12" t="str">
        <f aca="false">IF(OR($B829="",J829="",K829=""),"",IFERROR(IF(OR(INDEX(Matches!$I$2:$I$201,MATCH($A829&amp;"-4",Matches!$J$2:$J$201,0))="Void",INDEX(Matches!$G$2:$G$201,MATCH($A829&amp;"-4",Matches!$J$2:$J$201,0))="",INDEX(Matches!$H$2:$H$201,MATCH($A829&amp;"-4",Matches!$J$2:$J$201,0))=""),"",IF(AND($C829&lt;&gt;"",INDEX(Matches!$F$2:$F$201,MATCH($A829&amp;"-4",Matches!$J$2:$J$201,0))&lt;&gt;"",$C829&gt;=INDEX(Matches!$F$2:$F$201,MATCH($A829&amp;"-4",Matches!$J$2:$J$201,0))),"",IF(AND(J829=INDEX(Matches!$G$2:$G$201,MATCH($A829&amp;"-4",Matches!$J$2:$J$201,0)),K829=INDEX(Matches!$H$2:$H$201,MATCH($A829&amp;"-4",Matches!$J$2:$J$201,0))),5,IF(SIGN(J829-K829)&lt;&gt;SIGN(INDEX(Matches!$G$2:$G$201,MATCH($A829&amp;"-4",Matches!$J$2:$J$201,0))-INDEX(Matches!$H$2:$H$201,MATCH($A829&amp;"-4",Matches!$J$2:$J$201,0))),0,IF(J829-K829=INDEX(Matches!$G$2:$G$201,MATCH($A829&amp;"-4",Matches!$J$2:$J$201,0))-INDEX(Matches!$H$2:$H$201,MATCH($A829&amp;"-4",Matches!$J$2:$J$201,0)),3,2))))),""))</f>
        <v/>
      </c>
      <c r="AB829" s="12" t="str">
        <f aca="false">IF(OR($B829="",L829="",M829=""),"",IFERROR(IF(OR(INDEX(Matches!$I$2:$I$201,MATCH($A829&amp;"-5",Matches!$J$2:$J$201,0))="Void",INDEX(Matches!$G$2:$G$201,MATCH($A829&amp;"-5",Matches!$J$2:$J$201,0))="",INDEX(Matches!$H$2:$H$201,MATCH($A829&amp;"-5",Matches!$J$2:$J$201,0))=""),"",IF(AND($C829&lt;&gt;"",INDEX(Matches!$F$2:$F$201,MATCH($A829&amp;"-5",Matches!$J$2:$J$201,0))&lt;&gt;"",$C829&gt;=INDEX(Matches!$F$2:$F$201,MATCH($A829&amp;"-5",Matches!$J$2:$J$201,0))),"",IF(AND(L829=INDEX(Matches!$G$2:$G$201,MATCH($A829&amp;"-5",Matches!$J$2:$J$201,0)),M829=INDEX(Matches!$H$2:$H$201,MATCH($A829&amp;"-5",Matches!$J$2:$J$201,0))),5,IF(SIGN(L829-M829)&lt;&gt;SIGN(INDEX(Matches!$G$2:$G$201,MATCH($A829&amp;"-5",Matches!$J$2:$J$201,0))-INDEX(Matches!$H$2:$H$201,MATCH($A829&amp;"-5",Matches!$J$2:$J$201,0))),0,IF(L829-M829=INDEX(Matches!$G$2:$G$201,MATCH($A829&amp;"-5",Matches!$J$2:$J$201,0))-INDEX(Matches!$H$2:$H$201,MATCH($A829&amp;"-5",Matches!$J$2:$J$201,0)),3,2))))),""))</f>
        <v/>
      </c>
      <c r="AC829" s="12" t="str">
        <f aca="false">IF(OR($B829="",N829="",O829=""),"",IFERROR(IF(OR(INDEX(Matches!$I$2:$I$201,MATCH($A829&amp;"-6",Matches!$J$2:$J$201,0))="Void",INDEX(Matches!$G$2:$G$201,MATCH($A829&amp;"-6",Matches!$J$2:$J$201,0))="",INDEX(Matches!$H$2:$H$201,MATCH($A829&amp;"-6",Matches!$J$2:$J$201,0))=""),"",IF(AND($C829&lt;&gt;"",INDEX(Matches!$F$2:$F$201,MATCH($A829&amp;"-6",Matches!$J$2:$J$201,0))&lt;&gt;"",$C829&gt;=INDEX(Matches!$F$2:$F$201,MATCH($A829&amp;"-6",Matches!$J$2:$J$201,0))),"",IF(AND(N829=INDEX(Matches!$G$2:$G$201,MATCH($A829&amp;"-6",Matches!$J$2:$J$201,0)),O829=INDEX(Matches!$H$2:$H$201,MATCH($A829&amp;"-6",Matches!$J$2:$J$201,0))),5,IF(SIGN(N829-O829)&lt;&gt;SIGN(INDEX(Matches!$G$2:$G$201,MATCH($A829&amp;"-6",Matches!$J$2:$J$201,0))-INDEX(Matches!$H$2:$H$201,MATCH($A829&amp;"-6",Matches!$J$2:$J$201,0))),0,IF(N829-O829=INDEX(Matches!$G$2:$G$201,MATCH($A829&amp;"-6",Matches!$J$2:$J$201,0))-INDEX(Matches!$H$2:$H$201,MATCH($A829&amp;"-6",Matches!$J$2:$J$201,0)),3,2))))),""))</f>
        <v/>
      </c>
      <c r="AD829" s="12" t="str">
        <f aca="false">IF(OR($B829="",P829="",Q829=""),"",IFERROR(IF(OR(INDEX(Matches!$I$2:$I$201,MATCH($A829&amp;"-7",Matches!$J$2:$J$201,0))="Void",INDEX(Matches!$G$2:$G$201,MATCH($A829&amp;"-7",Matches!$J$2:$J$201,0))="",INDEX(Matches!$H$2:$H$201,MATCH($A829&amp;"-7",Matches!$J$2:$J$201,0))=""),"",IF(AND($C829&lt;&gt;"",INDEX(Matches!$F$2:$F$201,MATCH($A829&amp;"-7",Matches!$J$2:$J$201,0))&lt;&gt;"",$C829&gt;=INDEX(Matches!$F$2:$F$201,MATCH($A829&amp;"-7",Matches!$J$2:$J$201,0))),"",IF(AND(P829=INDEX(Matches!$G$2:$G$201,MATCH($A829&amp;"-7",Matches!$J$2:$J$201,0)),Q829=INDEX(Matches!$H$2:$H$201,MATCH($A829&amp;"-7",Matches!$J$2:$J$201,0))),5,IF(SIGN(P829-Q829)&lt;&gt;SIGN(INDEX(Matches!$G$2:$G$201,MATCH($A829&amp;"-7",Matches!$J$2:$J$201,0))-INDEX(Matches!$H$2:$H$201,MATCH($A829&amp;"-7",Matches!$J$2:$J$201,0))),0,IF(P829-Q829=INDEX(Matches!$G$2:$G$201,MATCH($A829&amp;"-7",Matches!$J$2:$J$201,0))-INDEX(Matches!$H$2:$H$201,MATCH($A829&amp;"-7",Matches!$J$2:$J$201,0)),3,2))))),""))</f>
        <v/>
      </c>
      <c r="AE829" s="12" t="str">
        <f aca="false">IF(OR($B829="",R829="",S829=""),"",IFERROR(IF(OR(INDEX(Matches!$I$2:$I$201,MATCH($A829&amp;"-8",Matches!$J$2:$J$201,0))="Void",INDEX(Matches!$G$2:$G$201,MATCH($A829&amp;"-8",Matches!$J$2:$J$201,0))="",INDEX(Matches!$H$2:$H$201,MATCH($A829&amp;"-8",Matches!$J$2:$J$201,0))=""),"",IF(AND($C829&lt;&gt;"",INDEX(Matches!$F$2:$F$201,MATCH($A829&amp;"-8",Matches!$J$2:$J$201,0))&lt;&gt;"",$C829&gt;=INDEX(Matches!$F$2:$F$201,MATCH($A829&amp;"-8",Matches!$J$2:$J$201,0))),"",IF(AND(R829=INDEX(Matches!$G$2:$G$201,MATCH($A829&amp;"-8",Matches!$J$2:$J$201,0)),S829=INDEX(Matches!$H$2:$H$201,MATCH($A829&amp;"-8",Matches!$J$2:$J$201,0))),5,IF(SIGN(R829-S829)&lt;&gt;SIGN(INDEX(Matches!$G$2:$G$201,MATCH($A829&amp;"-8",Matches!$J$2:$J$201,0))-INDEX(Matches!$H$2:$H$201,MATCH($A829&amp;"-8",Matches!$J$2:$J$201,0))),0,IF(R829-S829=INDEX(Matches!$G$2:$G$201,MATCH($A829&amp;"-8",Matches!$J$2:$J$201,0))-INDEX(Matches!$H$2:$H$201,MATCH($A829&amp;"-8",Matches!$J$2:$J$201,0)),3,2))))),""))</f>
        <v/>
      </c>
      <c r="AF829" s="12" t="str">
        <f aca="false">IF(OR($B829="",T829="",U829=""),"",IFERROR(IF(OR(INDEX(Matches!$I$2:$I$201,MATCH($A829&amp;"-9",Matches!$J$2:$J$201,0))="Void",INDEX(Matches!$G$2:$G$201,MATCH($A829&amp;"-9",Matches!$J$2:$J$201,0))="",INDEX(Matches!$H$2:$H$201,MATCH($A829&amp;"-9",Matches!$J$2:$J$201,0))=""),"",IF(AND($C829&lt;&gt;"",INDEX(Matches!$F$2:$F$201,MATCH($A829&amp;"-9",Matches!$J$2:$J$201,0))&lt;&gt;"",$C829&gt;=INDEX(Matches!$F$2:$F$201,MATCH($A829&amp;"-9",Matches!$J$2:$J$201,0))),"",IF(AND(T829=INDEX(Matches!$G$2:$G$201,MATCH($A829&amp;"-9",Matches!$J$2:$J$201,0)),U829=INDEX(Matches!$H$2:$H$201,MATCH($A829&amp;"-9",Matches!$J$2:$J$201,0))),5,IF(SIGN(T829-U829)&lt;&gt;SIGN(INDEX(Matches!$G$2:$G$201,MATCH($A829&amp;"-9",Matches!$J$2:$J$201,0))-INDEX(Matches!$H$2:$H$201,MATCH($A829&amp;"-9",Matches!$J$2:$J$201,0))),0,IF(T829-U829=INDEX(Matches!$G$2:$G$201,MATCH($A829&amp;"-9",Matches!$J$2:$J$201,0))-INDEX(Matches!$H$2:$H$201,MATCH($A829&amp;"-9",Matches!$J$2:$J$201,0)),3,2))))),""))</f>
        <v/>
      </c>
      <c r="AG829" s="12" t="str">
        <f aca="false">IF(OR($B829="",V829="",W829=""),"",IFERROR(IF(OR(INDEX(Matches!$I$2:$I$201,MATCH($A829&amp;"-10",Matches!$J$2:$J$201,0))="Void",INDEX(Matches!$G$2:$G$201,MATCH($A829&amp;"-10",Matches!$J$2:$J$201,0))="",INDEX(Matches!$H$2:$H$201,MATCH($A829&amp;"-10",Matches!$J$2:$J$201,0))=""),"",IF(AND($C829&lt;&gt;"",INDEX(Matches!$F$2:$F$201,MATCH($A829&amp;"-10",Matches!$J$2:$J$201,0))&lt;&gt;"",$C829&gt;=INDEX(Matches!$F$2:$F$201,MATCH($A829&amp;"-10",Matches!$J$2:$J$201,0))),"",IF(AND(V829=INDEX(Matches!$G$2:$G$201,MATCH($A829&amp;"-10",Matches!$J$2:$J$201,0)),W829=INDEX(Matches!$H$2:$H$201,MATCH($A829&amp;"-10",Matches!$J$2:$J$201,0))),5,IF(SIGN(V829-W829)&lt;&gt;SIGN(INDEX(Matches!$G$2:$G$201,MATCH($A829&amp;"-10",Matches!$J$2:$J$201,0))-INDEX(Matches!$H$2:$H$201,MATCH($A829&amp;"-10",Matches!$J$2:$J$201,0))),0,IF(V829-W829=INDEX(Matches!$G$2:$G$201,MATCH($A829&amp;"-10",Matches!$J$2:$J$201,0))-INDEX(Matches!$H$2:$H$201,MATCH($A829&amp;"-10",Matches!$J$2:$J$201,0)),3,2))))),""))</f>
        <v/>
      </c>
      <c r="AH829" s="13" t="str">
        <f aca="false">IF($B829="","",SUM(X829:AG829))</f>
        <v/>
      </c>
      <c r="AI829" s="12" t="str">
        <f aca="false">IF($B829="","",COUNTIF(X829:AG829,5))</f>
        <v/>
      </c>
      <c r="AJ829" s="12" t="str">
        <f aca="false">IF($B829="","",COUNTIF(X829:AG829,"&gt;=2"))</f>
        <v/>
      </c>
      <c r="AK829" s="12" t="str">
        <f aca="false">IF($B829="","",COUNT(X829:AG829))</f>
        <v/>
      </c>
    </row>
    <row r="830" customFormat="false" ht="15" hidden="false" customHeight="false" outlineLevel="0" collapsed="false">
      <c r="A830" s="7"/>
      <c r="B830" s="7"/>
      <c r="C830" s="11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12" t="str">
        <f aca="false">IF(OR($B830="",D830="",E830=""),"",IFERROR(IF(OR(INDEX(Matches!$I$2:$I$201,MATCH($A830&amp;"-1",Matches!$J$2:$J$201,0))="Void",INDEX(Matches!$G$2:$G$201,MATCH($A830&amp;"-1",Matches!$J$2:$J$201,0))="",INDEX(Matches!$H$2:$H$201,MATCH($A830&amp;"-1",Matches!$J$2:$J$201,0))=""),"",IF(AND($C830&lt;&gt;"",INDEX(Matches!$F$2:$F$201,MATCH($A830&amp;"-1",Matches!$J$2:$J$201,0))&lt;&gt;"",$C830&gt;=INDEX(Matches!$F$2:$F$201,MATCH($A830&amp;"-1",Matches!$J$2:$J$201,0))),"",IF(AND(D830=INDEX(Matches!$G$2:$G$201,MATCH($A830&amp;"-1",Matches!$J$2:$J$201,0)),E830=INDEX(Matches!$H$2:$H$201,MATCH($A830&amp;"-1",Matches!$J$2:$J$201,0))),5,IF(SIGN(D830-E830)&lt;&gt;SIGN(INDEX(Matches!$G$2:$G$201,MATCH($A830&amp;"-1",Matches!$J$2:$J$201,0))-INDEX(Matches!$H$2:$H$201,MATCH($A830&amp;"-1",Matches!$J$2:$J$201,0))),0,IF(D830-E830=INDEX(Matches!$G$2:$G$201,MATCH($A830&amp;"-1",Matches!$J$2:$J$201,0))-INDEX(Matches!$H$2:$H$201,MATCH($A830&amp;"-1",Matches!$J$2:$J$201,0)),3,2))))),""))</f>
        <v/>
      </c>
      <c r="Y830" s="12" t="str">
        <f aca="false">IF(OR($B830="",F830="",G830=""),"",IFERROR(IF(OR(INDEX(Matches!$I$2:$I$201,MATCH($A830&amp;"-2",Matches!$J$2:$J$201,0))="Void",INDEX(Matches!$G$2:$G$201,MATCH($A830&amp;"-2",Matches!$J$2:$J$201,0))="",INDEX(Matches!$H$2:$H$201,MATCH($A830&amp;"-2",Matches!$J$2:$J$201,0))=""),"",IF(AND($C830&lt;&gt;"",INDEX(Matches!$F$2:$F$201,MATCH($A830&amp;"-2",Matches!$J$2:$J$201,0))&lt;&gt;"",$C830&gt;=INDEX(Matches!$F$2:$F$201,MATCH($A830&amp;"-2",Matches!$J$2:$J$201,0))),"",IF(AND(F830=INDEX(Matches!$G$2:$G$201,MATCH($A830&amp;"-2",Matches!$J$2:$J$201,0)),G830=INDEX(Matches!$H$2:$H$201,MATCH($A830&amp;"-2",Matches!$J$2:$J$201,0))),5,IF(SIGN(F830-G830)&lt;&gt;SIGN(INDEX(Matches!$G$2:$G$201,MATCH($A830&amp;"-2",Matches!$J$2:$J$201,0))-INDEX(Matches!$H$2:$H$201,MATCH($A830&amp;"-2",Matches!$J$2:$J$201,0))),0,IF(F830-G830=INDEX(Matches!$G$2:$G$201,MATCH($A830&amp;"-2",Matches!$J$2:$J$201,0))-INDEX(Matches!$H$2:$H$201,MATCH($A830&amp;"-2",Matches!$J$2:$J$201,0)),3,2))))),""))</f>
        <v/>
      </c>
      <c r="Z830" s="12" t="str">
        <f aca="false">IF(OR($B830="",H830="",I830=""),"",IFERROR(IF(OR(INDEX(Matches!$I$2:$I$201,MATCH($A830&amp;"-3",Matches!$J$2:$J$201,0))="Void",INDEX(Matches!$G$2:$G$201,MATCH($A830&amp;"-3",Matches!$J$2:$J$201,0))="",INDEX(Matches!$H$2:$H$201,MATCH($A830&amp;"-3",Matches!$J$2:$J$201,0))=""),"",IF(AND($C830&lt;&gt;"",INDEX(Matches!$F$2:$F$201,MATCH($A830&amp;"-3",Matches!$J$2:$J$201,0))&lt;&gt;"",$C830&gt;=INDEX(Matches!$F$2:$F$201,MATCH($A830&amp;"-3",Matches!$J$2:$J$201,0))),"",IF(AND(H830=INDEX(Matches!$G$2:$G$201,MATCH($A830&amp;"-3",Matches!$J$2:$J$201,0)),I830=INDEX(Matches!$H$2:$H$201,MATCH($A830&amp;"-3",Matches!$J$2:$J$201,0))),5,IF(SIGN(H830-I830)&lt;&gt;SIGN(INDEX(Matches!$G$2:$G$201,MATCH($A830&amp;"-3",Matches!$J$2:$J$201,0))-INDEX(Matches!$H$2:$H$201,MATCH($A830&amp;"-3",Matches!$J$2:$J$201,0))),0,IF(H830-I830=INDEX(Matches!$G$2:$G$201,MATCH($A830&amp;"-3",Matches!$J$2:$J$201,0))-INDEX(Matches!$H$2:$H$201,MATCH($A830&amp;"-3",Matches!$J$2:$J$201,0)),3,2))))),""))</f>
        <v/>
      </c>
      <c r="AA830" s="12" t="str">
        <f aca="false">IF(OR($B830="",J830="",K830=""),"",IFERROR(IF(OR(INDEX(Matches!$I$2:$I$201,MATCH($A830&amp;"-4",Matches!$J$2:$J$201,0))="Void",INDEX(Matches!$G$2:$G$201,MATCH($A830&amp;"-4",Matches!$J$2:$J$201,0))="",INDEX(Matches!$H$2:$H$201,MATCH($A830&amp;"-4",Matches!$J$2:$J$201,0))=""),"",IF(AND($C830&lt;&gt;"",INDEX(Matches!$F$2:$F$201,MATCH($A830&amp;"-4",Matches!$J$2:$J$201,0))&lt;&gt;"",$C830&gt;=INDEX(Matches!$F$2:$F$201,MATCH($A830&amp;"-4",Matches!$J$2:$J$201,0))),"",IF(AND(J830=INDEX(Matches!$G$2:$G$201,MATCH($A830&amp;"-4",Matches!$J$2:$J$201,0)),K830=INDEX(Matches!$H$2:$H$201,MATCH($A830&amp;"-4",Matches!$J$2:$J$201,0))),5,IF(SIGN(J830-K830)&lt;&gt;SIGN(INDEX(Matches!$G$2:$G$201,MATCH($A830&amp;"-4",Matches!$J$2:$J$201,0))-INDEX(Matches!$H$2:$H$201,MATCH($A830&amp;"-4",Matches!$J$2:$J$201,0))),0,IF(J830-K830=INDEX(Matches!$G$2:$G$201,MATCH($A830&amp;"-4",Matches!$J$2:$J$201,0))-INDEX(Matches!$H$2:$H$201,MATCH($A830&amp;"-4",Matches!$J$2:$J$201,0)),3,2))))),""))</f>
        <v/>
      </c>
      <c r="AB830" s="12" t="str">
        <f aca="false">IF(OR($B830="",L830="",M830=""),"",IFERROR(IF(OR(INDEX(Matches!$I$2:$I$201,MATCH($A830&amp;"-5",Matches!$J$2:$J$201,0))="Void",INDEX(Matches!$G$2:$G$201,MATCH($A830&amp;"-5",Matches!$J$2:$J$201,0))="",INDEX(Matches!$H$2:$H$201,MATCH($A830&amp;"-5",Matches!$J$2:$J$201,0))=""),"",IF(AND($C830&lt;&gt;"",INDEX(Matches!$F$2:$F$201,MATCH($A830&amp;"-5",Matches!$J$2:$J$201,0))&lt;&gt;"",$C830&gt;=INDEX(Matches!$F$2:$F$201,MATCH($A830&amp;"-5",Matches!$J$2:$J$201,0))),"",IF(AND(L830=INDEX(Matches!$G$2:$G$201,MATCH($A830&amp;"-5",Matches!$J$2:$J$201,0)),M830=INDEX(Matches!$H$2:$H$201,MATCH($A830&amp;"-5",Matches!$J$2:$J$201,0))),5,IF(SIGN(L830-M830)&lt;&gt;SIGN(INDEX(Matches!$G$2:$G$201,MATCH($A830&amp;"-5",Matches!$J$2:$J$201,0))-INDEX(Matches!$H$2:$H$201,MATCH($A830&amp;"-5",Matches!$J$2:$J$201,0))),0,IF(L830-M830=INDEX(Matches!$G$2:$G$201,MATCH($A830&amp;"-5",Matches!$J$2:$J$201,0))-INDEX(Matches!$H$2:$H$201,MATCH($A830&amp;"-5",Matches!$J$2:$J$201,0)),3,2))))),""))</f>
        <v/>
      </c>
      <c r="AC830" s="12" t="str">
        <f aca="false">IF(OR($B830="",N830="",O830=""),"",IFERROR(IF(OR(INDEX(Matches!$I$2:$I$201,MATCH($A830&amp;"-6",Matches!$J$2:$J$201,0))="Void",INDEX(Matches!$G$2:$G$201,MATCH($A830&amp;"-6",Matches!$J$2:$J$201,0))="",INDEX(Matches!$H$2:$H$201,MATCH($A830&amp;"-6",Matches!$J$2:$J$201,0))=""),"",IF(AND($C830&lt;&gt;"",INDEX(Matches!$F$2:$F$201,MATCH($A830&amp;"-6",Matches!$J$2:$J$201,0))&lt;&gt;"",$C830&gt;=INDEX(Matches!$F$2:$F$201,MATCH($A830&amp;"-6",Matches!$J$2:$J$201,0))),"",IF(AND(N830=INDEX(Matches!$G$2:$G$201,MATCH($A830&amp;"-6",Matches!$J$2:$J$201,0)),O830=INDEX(Matches!$H$2:$H$201,MATCH($A830&amp;"-6",Matches!$J$2:$J$201,0))),5,IF(SIGN(N830-O830)&lt;&gt;SIGN(INDEX(Matches!$G$2:$G$201,MATCH($A830&amp;"-6",Matches!$J$2:$J$201,0))-INDEX(Matches!$H$2:$H$201,MATCH($A830&amp;"-6",Matches!$J$2:$J$201,0))),0,IF(N830-O830=INDEX(Matches!$G$2:$G$201,MATCH($A830&amp;"-6",Matches!$J$2:$J$201,0))-INDEX(Matches!$H$2:$H$201,MATCH($A830&amp;"-6",Matches!$J$2:$J$201,0)),3,2))))),""))</f>
        <v/>
      </c>
      <c r="AD830" s="12" t="str">
        <f aca="false">IF(OR($B830="",P830="",Q830=""),"",IFERROR(IF(OR(INDEX(Matches!$I$2:$I$201,MATCH($A830&amp;"-7",Matches!$J$2:$J$201,0))="Void",INDEX(Matches!$G$2:$G$201,MATCH($A830&amp;"-7",Matches!$J$2:$J$201,0))="",INDEX(Matches!$H$2:$H$201,MATCH($A830&amp;"-7",Matches!$J$2:$J$201,0))=""),"",IF(AND($C830&lt;&gt;"",INDEX(Matches!$F$2:$F$201,MATCH($A830&amp;"-7",Matches!$J$2:$J$201,0))&lt;&gt;"",$C830&gt;=INDEX(Matches!$F$2:$F$201,MATCH($A830&amp;"-7",Matches!$J$2:$J$201,0))),"",IF(AND(P830=INDEX(Matches!$G$2:$G$201,MATCH($A830&amp;"-7",Matches!$J$2:$J$201,0)),Q830=INDEX(Matches!$H$2:$H$201,MATCH($A830&amp;"-7",Matches!$J$2:$J$201,0))),5,IF(SIGN(P830-Q830)&lt;&gt;SIGN(INDEX(Matches!$G$2:$G$201,MATCH($A830&amp;"-7",Matches!$J$2:$J$201,0))-INDEX(Matches!$H$2:$H$201,MATCH($A830&amp;"-7",Matches!$J$2:$J$201,0))),0,IF(P830-Q830=INDEX(Matches!$G$2:$G$201,MATCH($A830&amp;"-7",Matches!$J$2:$J$201,0))-INDEX(Matches!$H$2:$H$201,MATCH($A830&amp;"-7",Matches!$J$2:$J$201,0)),3,2))))),""))</f>
        <v/>
      </c>
      <c r="AE830" s="12" t="str">
        <f aca="false">IF(OR($B830="",R830="",S830=""),"",IFERROR(IF(OR(INDEX(Matches!$I$2:$I$201,MATCH($A830&amp;"-8",Matches!$J$2:$J$201,0))="Void",INDEX(Matches!$G$2:$G$201,MATCH($A830&amp;"-8",Matches!$J$2:$J$201,0))="",INDEX(Matches!$H$2:$H$201,MATCH($A830&amp;"-8",Matches!$J$2:$J$201,0))=""),"",IF(AND($C830&lt;&gt;"",INDEX(Matches!$F$2:$F$201,MATCH($A830&amp;"-8",Matches!$J$2:$J$201,0))&lt;&gt;"",$C830&gt;=INDEX(Matches!$F$2:$F$201,MATCH($A830&amp;"-8",Matches!$J$2:$J$201,0))),"",IF(AND(R830=INDEX(Matches!$G$2:$G$201,MATCH($A830&amp;"-8",Matches!$J$2:$J$201,0)),S830=INDEX(Matches!$H$2:$H$201,MATCH($A830&amp;"-8",Matches!$J$2:$J$201,0))),5,IF(SIGN(R830-S830)&lt;&gt;SIGN(INDEX(Matches!$G$2:$G$201,MATCH($A830&amp;"-8",Matches!$J$2:$J$201,0))-INDEX(Matches!$H$2:$H$201,MATCH($A830&amp;"-8",Matches!$J$2:$J$201,0))),0,IF(R830-S830=INDEX(Matches!$G$2:$G$201,MATCH($A830&amp;"-8",Matches!$J$2:$J$201,0))-INDEX(Matches!$H$2:$H$201,MATCH($A830&amp;"-8",Matches!$J$2:$J$201,0)),3,2))))),""))</f>
        <v/>
      </c>
      <c r="AF830" s="12" t="str">
        <f aca="false">IF(OR($B830="",T830="",U830=""),"",IFERROR(IF(OR(INDEX(Matches!$I$2:$I$201,MATCH($A830&amp;"-9",Matches!$J$2:$J$201,0))="Void",INDEX(Matches!$G$2:$G$201,MATCH($A830&amp;"-9",Matches!$J$2:$J$201,0))="",INDEX(Matches!$H$2:$H$201,MATCH($A830&amp;"-9",Matches!$J$2:$J$201,0))=""),"",IF(AND($C830&lt;&gt;"",INDEX(Matches!$F$2:$F$201,MATCH($A830&amp;"-9",Matches!$J$2:$J$201,0))&lt;&gt;"",$C830&gt;=INDEX(Matches!$F$2:$F$201,MATCH($A830&amp;"-9",Matches!$J$2:$J$201,0))),"",IF(AND(T830=INDEX(Matches!$G$2:$G$201,MATCH($A830&amp;"-9",Matches!$J$2:$J$201,0)),U830=INDEX(Matches!$H$2:$H$201,MATCH($A830&amp;"-9",Matches!$J$2:$J$201,0))),5,IF(SIGN(T830-U830)&lt;&gt;SIGN(INDEX(Matches!$G$2:$G$201,MATCH($A830&amp;"-9",Matches!$J$2:$J$201,0))-INDEX(Matches!$H$2:$H$201,MATCH($A830&amp;"-9",Matches!$J$2:$J$201,0))),0,IF(T830-U830=INDEX(Matches!$G$2:$G$201,MATCH($A830&amp;"-9",Matches!$J$2:$J$201,0))-INDEX(Matches!$H$2:$H$201,MATCH($A830&amp;"-9",Matches!$J$2:$J$201,0)),3,2))))),""))</f>
        <v/>
      </c>
      <c r="AG830" s="12" t="str">
        <f aca="false">IF(OR($B830="",V830="",W830=""),"",IFERROR(IF(OR(INDEX(Matches!$I$2:$I$201,MATCH($A830&amp;"-10",Matches!$J$2:$J$201,0))="Void",INDEX(Matches!$G$2:$G$201,MATCH($A830&amp;"-10",Matches!$J$2:$J$201,0))="",INDEX(Matches!$H$2:$H$201,MATCH($A830&amp;"-10",Matches!$J$2:$J$201,0))=""),"",IF(AND($C830&lt;&gt;"",INDEX(Matches!$F$2:$F$201,MATCH($A830&amp;"-10",Matches!$J$2:$J$201,0))&lt;&gt;"",$C830&gt;=INDEX(Matches!$F$2:$F$201,MATCH($A830&amp;"-10",Matches!$J$2:$J$201,0))),"",IF(AND(V830=INDEX(Matches!$G$2:$G$201,MATCH($A830&amp;"-10",Matches!$J$2:$J$201,0)),W830=INDEX(Matches!$H$2:$H$201,MATCH($A830&amp;"-10",Matches!$J$2:$J$201,0))),5,IF(SIGN(V830-W830)&lt;&gt;SIGN(INDEX(Matches!$G$2:$G$201,MATCH($A830&amp;"-10",Matches!$J$2:$J$201,0))-INDEX(Matches!$H$2:$H$201,MATCH($A830&amp;"-10",Matches!$J$2:$J$201,0))),0,IF(V830-W830=INDEX(Matches!$G$2:$G$201,MATCH($A830&amp;"-10",Matches!$J$2:$J$201,0))-INDEX(Matches!$H$2:$H$201,MATCH($A830&amp;"-10",Matches!$J$2:$J$201,0)),3,2))))),""))</f>
        <v/>
      </c>
      <c r="AH830" s="13" t="str">
        <f aca="false">IF($B830="","",SUM(X830:AG830))</f>
        <v/>
      </c>
      <c r="AI830" s="12" t="str">
        <f aca="false">IF($B830="","",COUNTIF(X830:AG830,5))</f>
        <v/>
      </c>
      <c r="AJ830" s="12" t="str">
        <f aca="false">IF($B830="","",COUNTIF(X830:AG830,"&gt;=2"))</f>
        <v/>
      </c>
      <c r="AK830" s="12" t="str">
        <f aca="false">IF($B830="","",COUNT(X830:AG830))</f>
        <v/>
      </c>
    </row>
    <row r="831" customFormat="false" ht="15" hidden="false" customHeight="false" outlineLevel="0" collapsed="false">
      <c r="A831" s="7"/>
      <c r="B831" s="7"/>
      <c r="C831" s="11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12" t="str">
        <f aca="false">IF(OR($B831="",D831="",E831=""),"",IFERROR(IF(OR(INDEX(Matches!$I$2:$I$201,MATCH($A831&amp;"-1",Matches!$J$2:$J$201,0))="Void",INDEX(Matches!$G$2:$G$201,MATCH($A831&amp;"-1",Matches!$J$2:$J$201,0))="",INDEX(Matches!$H$2:$H$201,MATCH($A831&amp;"-1",Matches!$J$2:$J$201,0))=""),"",IF(AND($C831&lt;&gt;"",INDEX(Matches!$F$2:$F$201,MATCH($A831&amp;"-1",Matches!$J$2:$J$201,0))&lt;&gt;"",$C831&gt;=INDEX(Matches!$F$2:$F$201,MATCH($A831&amp;"-1",Matches!$J$2:$J$201,0))),"",IF(AND(D831=INDEX(Matches!$G$2:$G$201,MATCH($A831&amp;"-1",Matches!$J$2:$J$201,0)),E831=INDEX(Matches!$H$2:$H$201,MATCH($A831&amp;"-1",Matches!$J$2:$J$201,0))),5,IF(SIGN(D831-E831)&lt;&gt;SIGN(INDEX(Matches!$G$2:$G$201,MATCH($A831&amp;"-1",Matches!$J$2:$J$201,0))-INDEX(Matches!$H$2:$H$201,MATCH($A831&amp;"-1",Matches!$J$2:$J$201,0))),0,IF(D831-E831=INDEX(Matches!$G$2:$G$201,MATCH($A831&amp;"-1",Matches!$J$2:$J$201,0))-INDEX(Matches!$H$2:$H$201,MATCH($A831&amp;"-1",Matches!$J$2:$J$201,0)),3,2))))),""))</f>
        <v/>
      </c>
      <c r="Y831" s="12" t="str">
        <f aca="false">IF(OR($B831="",F831="",G831=""),"",IFERROR(IF(OR(INDEX(Matches!$I$2:$I$201,MATCH($A831&amp;"-2",Matches!$J$2:$J$201,0))="Void",INDEX(Matches!$G$2:$G$201,MATCH($A831&amp;"-2",Matches!$J$2:$J$201,0))="",INDEX(Matches!$H$2:$H$201,MATCH($A831&amp;"-2",Matches!$J$2:$J$201,0))=""),"",IF(AND($C831&lt;&gt;"",INDEX(Matches!$F$2:$F$201,MATCH($A831&amp;"-2",Matches!$J$2:$J$201,0))&lt;&gt;"",$C831&gt;=INDEX(Matches!$F$2:$F$201,MATCH($A831&amp;"-2",Matches!$J$2:$J$201,0))),"",IF(AND(F831=INDEX(Matches!$G$2:$G$201,MATCH($A831&amp;"-2",Matches!$J$2:$J$201,0)),G831=INDEX(Matches!$H$2:$H$201,MATCH($A831&amp;"-2",Matches!$J$2:$J$201,0))),5,IF(SIGN(F831-G831)&lt;&gt;SIGN(INDEX(Matches!$G$2:$G$201,MATCH($A831&amp;"-2",Matches!$J$2:$J$201,0))-INDEX(Matches!$H$2:$H$201,MATCH($A831&amp;"-2",Matches!$J$2:$J$201,0))),0,IF(F831-G831=INDEX(Matches!$G$2:$G$201,MATCH($A831&amp;"-2",Matches!$J$2:$J$201,0))-INDEX(Matches!$H$2:$H$201,MATCH($A831&amp;"-2",Matches!$J$2:$J$201,0)),3,2))))),""))</f>
        <v/>
      </c>
      <c r="Z831" s="12" t="str">
        <f aca="false">IF(OR($B831="",H831="",I831=""),"",IFERROR(IF(OR(INDEX(Matches!$I$2:$I$201,MATCH($A831&amp;"-3",Matches!$J$2:$J$201,0))="Void",INDEX(Matches!$G$2:$G$201,MATCH($A831&amp;"-3",Matches!$J$2:$J$201,0))="",INDEX(Matches!$H$2:$H$201,MATCH($A831&amp;"-3",Matches!$J$2:$J$201,0))=""),"",IF(AND($C831&lt;&gt;"",INDEX(Matches!$F$2:$F$201,MATCH($A831&amp;"-3",Matches!$J$2:$J$201,0))&lt;&gt;"",$C831&gt;=INDEX(Matches!$F$2:$F$201,MATCH($A831&amp;"-3",Matches!$J$2:$J$201,0))),"",IF(AND(H831=INDEX(Matches!$G$2:$G$201,MATCH($A831&amp;"-3",Matches!$J$2:$J$201,0)),I831=INDEX(Matches!$H$2:$H$201,MATCH($A831&amp;"-3",Matches!$J$2:$J$201,0))),5,IF(SIGN(H831-I831)&lt;&gt;SIGN(INDEX(Matches!$G$2:$G$201,MATCH($A831&amp;"-3",Matches!$J$2:$J$201,0))-INDEX(Matches!$H$2:$H$201,MATCH($A831&amp;"-3",Matches!$J$2:$J$201,0))),0,IF(H831-I831=INDEX(Matches!$G$2:$G$201,MATCH($A831&amp;"-3",Matches!$J$2:$J$201,0))-INDEX(Matches!$H$2:$H$201,MATCH($A831&amp;"-3",Matches!$J$2:$J$201,0)),3,2))))),""))</f>
        <v/>
      </c>
      <c r="AA831" s="12" t="str">
        <f aca="false">IF(OR($B831="",J831="",K831=""),"",IFERROR(IF(OR(INDEX(Matches!$I$2:$I$201,MATCH($A831&amp;"-4",Matches!$J$2:$J$201,0))="Void",INDEX(Matches!$G$2:$G$201,MATCH($A831&amp;"-4",Matches!$J$2:$J$201,0))="",INDEX(Matches!$H$2:$H$201,MATCH($A831&amp;"-4",Matches!$J$2:$J$201,0))=""),"",IF(AND($C831&lt;&gt;"",INDEX(Matches!$F$2:$F$201,MATCH($A831&amp;"-4",Matches!$J$2:$J$201,0))&lt;&gt;"",$C831&gt;=INDEX(Matches!$F$2:$F$201,MATCH($A831&amp;"-4",Matches!$J$2:$J$201,0))),"",IF(AND(J831=INDEX(Matches!$G$2:$G$201,MATCH($A831&amp;"-4",Matches!$J$2:$J$201,0)),K831=INDEX(Matches!$H$2:$H$201,MATCH($A831&amp;"-4",Matches!$J$2:$J$201,0))),5,IF(SIGN(J831-K831)&lt;&gt;SIGN(INDEX(Matches!$G$2:$G$201,MATCH($A831&amp;"-4",Matches!$J$2:$J$201,0))-INDEX(Matches!$H$2:$H$201,MATCH($A831&amp;"-4",Matches!$J$2:$J$201,0))),0,IF(J831-K831=INDEX(Matches!$G$2:$G$201,MATCH($A831&amp;"-4",Matches!$J$2:$J$201,0))-INDEX(Matches!$H$2:$H$201,MATCH($A831&amp;"-4",Matches!$J$2:$J$201,0)),3,2))))),""))</f>
        <v/>
      </c>
      <c r="AB831" s="12" t="str">
        <f aca="false">IF(OR($B831="",L831="",M831=""),"",IFERROR(IF(OR(INDEX(Matches!$I$2:$I$201,MATCH($A831&amp;"-5",Matches!$J$2:$J$201,0))="Void",INDEX(Matches!$G$2:$G$201,MATCH($A831&amp;"-5",Matches!$J$2:$J$201,0))="",INDEX(Matches!$H$2:$H$201,MATCH($A831&amp;"-5",Matches!$J$2:$J$201,0))=""),"",IF(AND($C831&lt;&gt;"",INDEX(Matches!$F$2:$F$201,MATCH($A831&amp;"-5",Matches!$J$2:$J$201,0))&lt;&gt;"",$C831&gt;=INDEX(Matches!$F$2:$F$201,MATCH($A831&amp;"-5",Matches!$J$2:$J$201,0))),"",IF(AND(L831=INDEX(Matches!$G$2:$G$201,MATCH($A831&amp;"-5",Matches!$J$2:$J$201,0)),M831=INDEX(Matches!$H$2:$H$201,MATCH($A831&amp;"-5",Matches!$J$2:$J$201,0))),5,IF(SIGN(L831-M831)&lt;&gt;SIGN(INDEX(Matches!$G$2:$G$201,MATCH($A831&amp;"-5",Matches!$J$2:$J$201,0))-INDEX(Matches!$H$2:$H$201,MATCH($A831&amp;"-5",Matches!$J$2:$J$201,0))),0,IF(L831-M831=INDEX(Matches!$G$2:$G$201,MATCH($A831&amp;"-5",Matches!$J$2:$J$201,0))-INDEX(Matches!$H$2:$H$201,MATCH($A831&amp;"-5",Matches!$J$2:$J$201,0)),3,2))))),""))</f>
        <v/>
      </c>
      <c r="AC831" s="12" t="str">
        <f aca="false">IF(OR($B831="",N831="",O831=""),"",IFERROR(IF(OR(INDEX(Matches!$I$2:$I$201,MATCH($A831&amp;"-6",Matches!$J$2:$J$201,0))="Void",INDEX(Matches!$G$2:$G$201,MATCH($A831&amp;"-6",Matches!$J$2:$J$201,0))="",INDEX(Matches!$H$2:$H$201,MATCH($A831&amp;"-6",Matches!$J$2:$J$201,0))=""),"",IF(AND($C831&lt;&gt;"",INDEX(Matches!$F$2:$F$201,MATCH($A831&amp;"-6",Matches!$J$2:$J$201,0))&lt;&gt;"",$C831&gt;=INDEX(Matches!$F$2:$F$201,MATCH($A831&amp;"-6",Matches!$J$2:$J$201,0))),"",IF(AND(N831=INDEX(Matches!$G$2:$G$201,MATCH($A831&amp;"-6",Matches!$J$2:$J$201,0)),O831=INDEX(Matches!$H$2:$H$201,MATCH($A831&amp;"-6",Matches!$J$2:$J$201,0))),5,IF(SIGN(N831-O831)&lt;&gt;SIGN(INDEX(Matches!$G$2:$G$201,MATCH($A831&amp;"-6",Matches!$J$2:$J$201,0))-INDEX(Matches!$H$2:$H$201,MATCH($A831&amp;"-6",Matches!$J$2:$J$201,0))),0,IF(N831-O831=INDEX(Matches!$G$2:$G$201,MATCH($A831&amp;"-6",Matches!$J$2:$J$201,0))-INDEX(Matches!$H$2:$H$201,MATCH($A831&amp;"-6",Matches!$J$2:$J$201,0)),3,2))))),""))</f>
        <v/>
      </c>
      <c r="AD831" s="12" t="str">
        <f aca="false">IF(OR($B831="",P831="",Q831=""),"",IFERROR(IF(OR(INDEX(Matches!$I$2:$I$201,MATCH($A831&amp;"-7",Matches!$J$2:$J$201,0))="Void",INDEX(Matches!$G$2:$G$201,MATCH($A831&amp;"-7",Matches!$J$2:$J$201,0))="",INDEX(Matches!$H$2:$H$201,MATCH($A831&amp;"-7",Matches!$J$2:$J$201,0))=""),"",IF(AND($C831&lt;&gt;"",INDEX(Matches!$F$2:$F$201,MATCH($A831&amp;"-7",Matches!$J$2:$J$201,0))&lt;&gt;"",$C831&gt;=INDEX(Matches!$F$2:$F$201,MATCH($A831&amp;"-7",Matches!$J$2:$J$201,0))),"",IF(AND(P831=INDEX(Matches!$G$2:$G$201,MATCH($A831&amp;"-7",Matches!$J$2:$J$201,0)),Q831=INDEX(Matches!$H$2:$H$201,MATCH($A831&amp;"-7",Matches!$J$2:$J$201,0))),5,IF(SIGN(P831-Q831)&lt;&gt;SIGN(INDEX(Matches!$G$2:$G$201,MATCH($A831&amp;"-7",Matches!$J$2:$J$201,0))-INDEX(Matches!$H$2:$H$201,MATCH($A831&amp;"-7",Matches!$J$2:$J$201,0))),0,IF(P831-Q831=INDEX(Matches!$G$2:$G$201,MATCH($A831&amp;"-7",Matches!$J$2:$J$201,0))-INDEX(Matches!$H$2:$H$201,MATCH($A831&amp;"-7",Matches!$J$2:$J$201,0)),3,2))))),""))</f>
        <v/>
      </c>
      <c r="AE831" s="12" t="str">
        <f aca="false">IF(OR($B831="",R831="",S831=""),"",IFERROR(IF(OR(INDEX(Matches!$I$2:$I$201,MATCH($A831&amp;"-8",Matches!$J$2:$J$201,0))="Void",INDEX(Matches!$G$2:$G$201,MATCH($A831&amp;"-8",Matches!$J$2:$J$201,0))="",INDEX(Matches!$H$2:$H$201,MATCH($A831&amp;"-8",Matches!$J$2:$J$201,0))=""),"",IF(AND($C831&lt;&gt;"",INDEX(Matches!$F$2:$F$201,MATCH($A831&amp;"-8",Matches!$J$2:$J$201,0))&lt;&gt;"",$C831&gt;=INDEX(Matches!$F$2:$F$201,MATCH($A831&amp;"-8",Matches!$J$2:$J$201,0))),"",IF(AND(R831=INDEX(Matches!$G$2:$G$201,MATCH($A831&amp;"-8",Matches!$J$2:$J$201,0)),S831=INDEX(Matches!$H$2:$H$201,MATCH($A831&amp;"-8",Matches!$J$2:$J$201,0))),5,IF(SIGN(R831-S831)&lt;&gt;SIGN(INDEX(Matches!$G$2:$G$201,MATCH($A831&amp;"-8",Matches!$J$2:$J$201,0))-INDEX(Matches!$H$2:$H$201,MATCH($A831&amp;"-8",Matches!$J$2:$J$201,0))),0,IF(R831-S831=INDEX(Matches!$G$2:$G$201,MATCH($A831&amp;"-8",Matches!$J$2:$J$201,0))-INDEX(Matches!$H$2:$H$201,MATCH($A831&amp;"-8",Matches!$J$2:$J$201,0)),3,2))))),""))</f>
        <v/>
      </c>
      <c r="AF831" s="12" t="str">
        <f aca="false">IF(OR($B831="",T831="",U831=""),"",IFERROR(IF(OR(INDEX(Matches!$I$2:$I$201,MATCH($A831&amp;"-9",Matches!$J$2:$J$201,0))="Void",INDEX(Matches!$G$2:$G$201,MATCH($A831&amp;"-9",Matches!$J$2:$J$201,0))="",INDEX(Matches!$H$2:$H$201,MATCH($A831&amp;"-9",Matches!$J$2:$J$201,0))=""),"",IF(AND($C831&lt;&gt;"",INDEX(Matches!$F$2:$F$201,MATCH($A831&amp;"-9",Matches!$J$2:$J$201,0))&lt;&gt;"",$C831&gt;=INDEX(Matches!$F$2:$F$201,MATCH($A831&amp;"-9",Matches!$J$2:$J$201,0))),"",IF(AND(T831=INDEX(Matches!$G$2:$G$201,MATCH($A831&amp;"-9",Matches!$J$2:$J$201,0)),U831=INDEX(Matches!$H$2:$H$201,MATCH($A831&amp;"-9",Matches!$J$2:$J$201,0))),5,IF(SIGN(T831-U831)&lt;&gt;SIGN(INDEX(Matches!$G$2:$G$201,MATCH($A831&amp;"-9",Matches!$J$2:$J$201,0))-INDEX(Matches!$H$2:$H$201,MATCH($A831&amp;"-9",Matches!$J$2:$J$201,0))),0,IF(T831-U831=INDEX(Matches!$G$2:$G$201,MATCH($A831&amp;"-9",Matches!$J$2:$J$201,0))-INDEX(Matches!$H$2:$H$201,MATCH($A831&amp;"-9",Matches!$J$2:$J$201,0)),3,2))))),""))</f>
        <v/>
      </c>
      <c r="AG831" s="12" t="str">
        <f aca="false">IF(OR($B831="",V831="",W831=""),"",IFERROR(IF(OR(INDEX(Matches!$I$2:$I$201,MATCH($A831&amp;"-10",Matches!$J$2:$J$201,0))="Void",INDEX(Matches!$G$2:$G$201,MATCH($A831&amp;"-10",Matches!$J$2:$J$201,0))="",INDEX(Matches!$H$2:$H$201,MATCH($A831&amp;"-10",Matches!$J$2:$J$201,0))=""),"",IF(AND($C831&lt;&gt;"",INDEX(Matches!$F$2:$F$201,MATCH($A831&amp;"-10",Matches!$J$2:$J$201,0))&lt;&gt;"",$C831&gt;=INDEX(Matches!$F$2:$F$201,MATCH($A831&amp;"-10",Matches!$J$2:$J$201,0))),"",IF(AND(V831=INDEX(Matches!$G$2:$G$201,MATCH($A831&amp;"-10",Matches!$J$2:$J$201,0)),W831=INDEX(Matches!$H$2:$H$201,MATCH($A831&amp;"-10",Matches!$J$2:$J$201,0))),5,IF(SIGN(V831-W831)&lt;&gt;SIGN(INDEX(Matches!$G$2:$G$201,MATCH($A831&amp;"-10",Matches!$J$2:$J$201,0))-INDEX(Matches!$H$2:$H$201,MATCH($A831&amp;"-10",Matches!$J$2:$J$201,0))),0,IF(V831-W831=INDEX(Matches!$G$2:$G$201,MATCH($A831&amp;"-10",Matches!$J$2:$J$201,0))-INDEX(Matches!$H$2:$H$201,MATCH($A831&amp;"-10",Matches!$J$2:$J$201,0)),3,2))))),""))</f>
        <v/>
      </c>
      <c r="AH831" s="13" t="str">
        <f aca="false">IF($B831="","",SUM(X831:AG831))</f>
        <v/>
      </c>
      <c r="AI831" s="12" t="str">
        <f aca="false">IF($B831="","",COUNTIF(X831:AG831,5))</f>
        <v/>
      </c>
      <c r="AJ831" s="12" t="str">
        <f aca="false">IF($B831="","",COUNTIF(X831:AG831,"&gt;=2"))</f>
        <v/>
      </c>
      <c r="AK831" s="12" t="str">
        <f aca="false">IF($B831="","",COUNT(X831:AG831))</f>
        <v/>
      </c>
    </row>
    <row r="832" customFormat="false" ht="15" hidden="false" customHeight="false" outlineLevel="0" collapsed="false">
      <c r="A832" s="7"/>
      <c r="B832" s="7"/>
      <c r="C832" s="11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12" t="str">
        <f aca="false">IF(OR($B832="",D832="",E832=""),"",IFERROR(IF(OR(INDEX(Matches!$I$2:$I$201,MATCH($A832&amp;"-1",Matches!$J$2:$J$201,0))="Void",INDEX(Matches!$G$2:$G$201,MATCH($A832&amp;"-1",Matches!$J$2:$J$201,0))="",INDEX(Matches!$H$2:$H$201,MATCH($A832&amp;"-1",Matches!$J$2:$J$201,0))=""),"",IF(AND($C832&lt;&gt;"",INDEX(Matches!$F$2:$F$201,MATCH($A832&amp;"-1",Matches!$J$2:$J$201,0))&lt;&gt;"",$C832&gt;=INDEX(Matches!$F$2:$F$201,MATCH($A832&amp;"-1",Matches!$J$2:$J$201,0))),"",IF(AND(D832=INDEX(Matches!$G$2:$G$201,MATCH($A832&amp;"-1",Matches!$J$2:$J$201,0)),E832=INDEX(Matches!$H$2:$H$201,MATCH($A832&amp;"-1",Matches!$J$2:$J$201,0))),5,IF(SIGN(D832-E832)&lt;&gt;SIGN(INDEX(Matches!$G$2:$G$201,MATCH($A832&amp;"-1",Matches!$J$2:$J$201,0))-INDEX(Matches!$H$2:$H$201,MATCH($A832&amp;"-1",Matches!$J$2:$J$201,0))),0,IF(D832-E832=INDEX(Matches!$G$2:$G$201,MATCH($A832&amp;"-1",Matches!$J$2:$J$201,0))-INDEX(Matches!$H$2:$H$201,MATCH($A832&amp;"-1",Matches!$J$2:$J$201,0)),3,2))))),""))</f>
        <v/>
      </c>
      <c r="Y832" s="12" t="str">
        <f aca="false">IF(OR($B832="",F832="",G832=""),"",IFERROR(IF(OR(INDEX(Matches!$I$2:$I$201,MATCH($A832&amp;"-2",Matches!$J$2:$J$201,0))="Void",INDEX(Matches!$G$2:$G$201,MATCH($A832&amp;"-2",Matches!$J$2:$J$201,0))="",INDEX(Matches!$H$2:$H$201,MATCH($A832&amp;"-2",Matches!$J$2:$J$201,0))=""),"",IF(AND($C832&lt;&gt;"",INDEX(Matches!$F$2:$F$201,MATCH($A832&amp;"-2",Matches!$J$2:$J$201,0))&lt;&gt;"",$C832&gt;=INDEX(Matches!$F$2:$F$201,MATCH($A832&amp;"-2",Matches!$J$2:$J$201,0))),"",IF(AND(F832=INDEX(Matches!$G$2:$G$201,MATCH($A832&amp;"-2",Matches!$J$2:$J$201,0)),G832=INDEX(Matches!$H$2:$H$201,MATCH($A832&amp;"-2",Matches!$J$2:$J$201,0))),5,IF(SIGN(F832-G832)&lt;&gt;SIGN(INDEX(Matches!$G$2:$G$201,MATCH($A832&amp;"-2",Matches!$J$2:$J$201,0))-INDEX(Matches!$H$2:$H$201,MATCH($A832&amp;"-2",Matches!$J$2:$J$201,0))),0,IF(F832-G832=INDEX(Matches!$G$2:$G$201,MATCH($A832&amp;"-2",Matches!$J$2:$J$201,0))-INDEX(Matches!$H$2:$H$201,MATCH($A832&amp;"-2",Matches!$J$2:$J$201,0)),3,2))))),""))</f>
        <v/>
      </c>
      <c r="Z832" s="12" t="str">
        <f aca="false">IF(OR($B832="",H832="",I832=""),"",IFERROR(IF(OR(INDEX(Matches!$I$2:$I$201,MATCH($A832&amp;"-3",Matches!$J$2:$J$201,0))="Void",INDEX(Matches!$G$2:$G$201,MATCH($A832&amp;"-3",Matches!$J$2:$J$201,0))="",INDEX(Matches!$H$2:$H$201,MATCH($A832&amp;"-3",Matches!$J$2:$J$201,0))=""),"",IF(AND($C832&lt;&gt;"",INDEX(Matches!$F$2:$F$201,MATCH($A832&amp;"-3",Matches!$J$2:$J$201,0))&lt;&gt;"",$C832&gt;=INDEX(Matches!$F$2:$F$201,MATCH($A832&amp;"-3",Matches!$J$2:$J$201,0))),"",IF(AND(H832=INDEX(Matches!$G$2:$G$201,MATCH($A832&amp;"-3",Matches!$J$2:$J$201,0)),I832=INDEX(Matches!$H$2:$H$201,MATCH($A832&amp;"-3",Matches!$J$2:$J$201,0))),5,IF(SIGN(H832-I832)&lt;&gt;SIGN(INDEX(Matches!$G$2:$G$201,MATCH($A832&amp;"-3",Matches!$J$2:$J$201,0))-INDEX(Matches!$H$2:$H$201,MATCH($A832&amp;"-3",Matches!$J$2:$J$201,0))),0,IF(H832-I832=INDEX(Matches!$G$2:$G$201,MATCH($A832&amp;"-3",Matches!$J$2:$J$201,0))-INDEX(Matches!$H$2:$H$201,MATCH($A832&amp;"-3",Matches!$J$2:$J$201,0)),3,2))))),""))</f>
        <v/>
      </c>
      <c r="AA832" s="12" t="str">
        <f aca="false">IF(OR($B832="",J832="",K832=""),"",IFERROR(IF(OR(INDEX(Matches!$I$2:$I$201,MATCH($A832&amp;"-4",Matches!$J$2:$J$201,0))="Void",INDEX(Matches!$G$2:$G$201,MATCH($A832&amp;"-4",Matches!$J$2:$J$201,0))="",INDEX(Matches!$H$2:$H$201,MATCH($A832&amp;"-4",Matches!$J$2:$J$201,0))=""),"",IF(AND($C832&lt;&gt;"",INDEX(Matches!$F$2:$F$201,MATCH($A832&amp;"-4",Matches!$J$2:$J$201,0))&lt;&gt;"",$C832&gt;=INDEX(Matches!$F$2:$F$201,MATCH($A832&amp;"-4",Matches!$J$2:$J$201,0))),"",IF(AND(J832=INDEX(Matches!$G$2:$G$201,MATCH($A832&amp;"-4",Matches!$J$2:$J$201,0)),K832=INDEX(Matches!$H$2:$H$201,MATCH($A832&amp;"-4",Matches!$J$2:$J$201,0))),5,IF(SIGN(J832-K832)&lt;&gt;SIGN(INDEX(Matches!$G$2:$G$201,MATCH($A832&amp;"-4",Matches!$J$2:$J$201,0))-INDEX(Matches!$H$2:$H$201,MATCH($A832&amp;"-4",Matches!$J$2:$J$201,0))),0,IF(J832-K832=INDEX(Matches!$G$2:$G$201,MATCH($A832&amp;"-4",Matches!$J$2:$J$201,0))-INDEX(Matches!$H$2:$H$201,MATCH($A832&amp;"-4",Matches!$J$2:$J$201,0)),3,2))))),""))</f>
        <v/>
      </c>
      <c r="AB832" s="12" t="str">
        <f aca="false">IF(OR($B832="",L832="",M832=""),"",IFERROR(IF(OR(INDEX(Matches!$I$2:$I$201,MATCH($A832&amp;"-5",Matches!$J$2:$J$201,0))="Void",INDEX(Matches!$G$2:$G$201,MATCH($A832&amp;"-5",Matches!$J$2:$J$201,0))="",INDEX(Matches!$H$2:$H$201,MATCH($A832&amp;"-5",Matches!$J$2:$J$201,0))=""),"",IF(AND($C832&lt;&gt;"",INDEX(Matches!$F$2:$F$201,MATCH($A832&amp;"-5",Matches!$J$2:$J$201,0))&lt;&gt;"",$C832&gt;=INDEX(Matches!$F$2:$F$201,MATCH($A832&amp;"-5",Matches!$J$2:$J$201,0))),"",IF(AND(L832=INDEX(Matches!$G$2:$G$201,MATCH($A832&amp;"-5",Matches!$J$2:$J$201,0)),M832=INDEX(Matches!$H$2:$H$201,MATCH($A832&amp;"-5",Matches!$J$2:$J$201,0))),5,IF(SIGN(L832-M832)&lt;&gt;SIGN(INDEX(Matches!$G$2:$G$201,MATCH($A832&amp;"-5",Matches!$J$2:$J$201,0))-INDEX(Matches!$H$2:$H$201,MATCH($A832&amp;"-5",Matches!$J$2:$J$201,0))),0,IF(L832-M832=INDEX(Matches!$G$2:$G$201,MATCH($A832&amp;"-5",Matches!$J$2:$J$201,0))-INDEX(Matches!$H$2:$H$201,MATCH($A832&amp;"-5",Matches!$J$2:$J$201,0)),3,2))))),""))</f>
        <v/>
      </c>
      <c r="AC832" s="12" t="str">
        <f aca="false">IF(OR($B832="",N832="",O832=""),"",IFERROR(IF(OR(INDEX(Matches!$I$2:$I$201,MATCH($A832&amp;"-6",Matches!$J$2:$J$201,0))="Void",INDEX(Matches!$G$2:$G$201,MATCH($A832&amp;"-6",Matches!$J$2:$J$201,0))="",INDEX(Matches!$H$2:$H$201,MATCH($A832&amp;"-6",Matches!$J$2:$J$201,0))=""),"",IF(AND($C832&lt;&gt;"",INDEX(Matches!$F$2:$F$201,MATCH($A832&amp;"-6",Matches!$J$2:$J$201,0))&lt;&gt;"",$C832&gt;=INDEX(Matches!$F$2:$F$201,MATCH($A832&amp;"-6",Matches!$J$2:$J$201,0))),"",IF(AND(N832=INDEX(Matches!$G$2:$G$201,MATCH($A832&amp;"-6",Matches!$J$2:$J$201,0)),O832=INDEX(Matches!$H$2:$H$201,MATCH($A832&amp;"-6",Matches!$J$2:$J$201,0))),5,IF(SIGN(N832-O832)&lt;&gt;SIGN(INDEX(Matches!$G$2:$G$201,MATCH($A832&amp;"-6",Matches!$J$2:$J$201,0))-INDEX(Matches!$H$2:$H$201,MATCH($A832&amp;"-6",Matches!$J$2:$J$201,0))),0,IF(N832-O832=INDEX(Matches!$G$2:$G$201,MATCH($A832&amp;"-6",Matches!$J$2:$J$201,0))-INDEX(Matches!$H$2:$H$201,MATCH($A832&amp;"-6",Matches!$J$2:$J$201,0)),3,2))))),""))</f>
        <v/>
      </c>
      <c r="AD832" s="12" t="str">
        <f aca="false">IF(OR($B832="",P832="",Q832=""),"",IFERROR(IF(OR(INDEX(Matches!$I$2:$I$201,MATCH($A832&amp;"-7",Matches!$J$2:$J$201,0))="Void",INDEX(Matches!$G$2:$G$201,MATCH($A832&amp;"-7",Matches!$J$2:$J$201,0))="",INDEX(Matches!$H$2:$H$201,MATCH($A832&amp;"-7",Matches!$J$2:$J$201,0))=""),"",IF(AND($C832&lt;&gt;"",INDEX(Matches!$F$2:$F$201,MATCH($A832&amp;"-7",Matches!$J$2:$J$201,0))&lt;&gt;"",$C832&gt;=INDEX(Matches!$F$2:$F$201,MATCH($A832&amp;"-7",Matches!$J$2:$J$201,0))),"",IF(AND(P832=INDEX(Matches!$G$2:$G$201,MATCH($A832&amp;"-7",Matches!$J$2:$J$201,0)),Q832=INDEX(Matches!$H$2:$H$201,MATCH($A832&amp;"-7",Matches!$J$2:$J$201,0))),5,IF(SIGN(P832-Q832)&lt;&gt;SIGN(INDEX(Matches!$G$2:$G$201,MATCH($A832&amp;"-7",Matches!$J$2:$J$201,0))-INDEX(Matches!$H$2:$H$201,MATCH($A832&amp;"-7",Matches!$J$2:$J$201,0))),0,IF(P832-Q832=INDEX(Matches!$G$2:$G$201,MATCH($A832&amp;"-7",Matches!$J$2:$J$201,0))-INDEX(Matches!$H$2:$H$201,MATCH($A832&amp;"-7",Matches!$J$2:$J$201,0)),3,2))))),""))</f>
        <v/>
      </c>
      <c r="AE832" s="12" t="str">
        <f aca="false">IF(OR($B832="",R832="",S832=""),"",IFERROR(IF(OR(INDEX(Matches!$I$2:$I$201,MATCH($A832&amp;"-8",Matches!$J$2:$J$201,0))="Void",INDEX(Matches!$G$2:$G$201,MATCH($A832&amp;"-8",Matches!$J$2:$J$201,0))="",INDEX(Matches!$H$2:$H$201,MATCH($A832&amp;"-8",Matches!$J$2:$J$201,0))=""),"",IF(AND($C832&lt;&gt;"",INDEX(Matches!$F$2:$F$201,MATCH($A832&amp;"-8",Matches!$J$2:$J$201,0))&lt;&gt;"",$C832&gt;=INDEX(Matches!$F$2:$F$201,MATCH($A832&amp;"-8",Matches!$J$2:$J$201,0))),"",IF(AND(R832=INDEX(Matches!$G$2:$G$201,MATCH($A832&amp;"-8",Matches!$J$2:$J$201,0)),S832=INDEX(Matches!$H$2:$H$201,MATCH($A832&amp;"-8",Matches!$J$2:$J$201,0))),5,IF(SIGN(R832-S832)&lt;&gt;SIGN(INDEX(Matches!$G$2:$G$201,MATCH($A832&amp;"-8",Matches!$J$2:$J$201,0))-INDEX(Matches!$H$2:$H$201,MATCH($A832&amp;"-8",Matches!$J$2:$J$201,0))),0,IF(R832-S832=INDEX(Matches!$G$2:$G$201,MATCH($A832&amp;"-8",Matches!$J$2:$J$201,0))-INDEX(Matches!$H$2:$H$201,MATCH($A832&amp;"-8",Matches!$J$2:$J$201,0)),3,2))))),""))</f>
        <v/>
      </c>
      <c r="AF832" s="12" t="str">
        <f aca="false">IF(OR($B832="",T832="",U832=""),"",IFERROR(IF(OR(INDEX(Matches!$I$2:$I$201,MATCH($A832&amp;"-9",Matches!$J$2:$J$201,0))="Void",INDEX(Matches!$G$2:$G$201,MATCH($A832&amp;"-9",Matches!$J$2:$J$201,0))="",INDEX(Matches!$H$2:$H$201,MATCH($A832&amp;"-9",Matches!$J$2:$J$201,0))=""),"",IF(AND($C832&lt;&gt;"",INDEX(Matches!$F$2:$F$201,MATCH($A832&amp;"-9",Matches!$J$2:$J$201,0))&lt;&gt;"",$C832&gt;=INDEX(Matches!$F$2:$F$201,MATCH($A832&amp;"-9",Matches!$J$2:$J$201,0))),"",IF(AND(T832=INDEX(Matches!$G$2:$G$201,MATCH($A832&amp;"-9",Matches!$J$2:$J$201,0)),U832=INDEX(Matches!$H$2:$H$201,MATCH($A832&amp;"-9",Matches!$J$2:$J$201,0))),5,IF(SIGN(T832-U832)&lt;&gt;SIGN(INDEX(Matches!$G$2:$G$201,MATCH($A832&amp;"-9",Matches!$J$2:$J$201,0))-INDEX(Matches!$H$2:$H$201,MATCH($A832&amp;"-9",Matches!$J$2:$J$201,0))),0,IF(T832-U832=INDEX(Matches!$G$2:$G$201,MATCH($A832&amp;"-9",Matches!$J$2:$J$201,0))-INDEX(Matches!$H$2:$H$201,MATCH($A832&amp;"-9",Matches!$J$2:$J$201,0)),3,2))))),""))</f>
        <v/>
      </c>
      <c r="AG832" s="12" t="str">
        <f aca="false">IF(OR($B832="",V832="",W832=""),"",IFERROR(IF(OR(INDEX(Matches!$I$2:$I$201,MATCH($A832&amp;"-10",Matches!$J$2:$J$201,0))="Void",INDEX(Matches!$G$2:$G$201,MATCH($A832&amp;"-10",Matches!$J$2:$J$201,0))="",INDEX(Matches!$H$2:$H$201,MATCH($A832&amp;"-10",Matches!$J$2:$J$201,0))=""),"",IF(AND($C832&lt;&gt;"",INDEX(Matches!$F$2:$F$201,MATCH($A832&amp;"-10",Matches!$J$2:$J$201,0))&lt;&gt;"",$C832&gt;=INDEX(Matches!$F$2:$F$201,MATCH($A832&amp;"-10",Matches!$J$2:$J$201,0))),"",IF(AND(V832=INDEX(Matches!$G$2:$G$201,MATCH($A832&amp;"-10",Matches!$J$2:$J$201,0)),W832=INDEX(Matches!$H$2:$H$201,MATCH($A832&amp;"-10",Matches!$J$2:$J$201,0))),5,IF(SIGN(V832-W832)&lt;&gt;SIGN(INDEX(Matches!$G$2:$G$201,MATCH($A832&amp;"-10",Matches!$J$2:$J$201,0))-INDEX(Matches!$H$2:$H$201,MATCH($A832&amp;"-10",Matches!$J$2:$J$201,0))),0,IF(V832-W832=INDEX(Matches!$G$2:$G$201,MATCH($A832&amp;"-10",Matches!$J$2:$J$201,0))-INDEX(Matches!$H$2:$H$201,MATCH($A832&amp;"-10",Matches!$J$2:$J$201,0)),3,2))))),""))</f>
        <v/>
      </c>
      <c r="AH832" s="13" t="str">
        <f aca="false">IF($B832="","",SUM(X832:AG832))</f>
        <v/>
      </c>
      <c r="AI832" s="12" t="str">
        <f aca="false">IF($B832="","",COUNTIF(X832:AG832,5))</f>
        <v/>
      </c>
      <c r="AJ832" s="12" t="str">
        <f aca="false">IF($B832="","",COUNTIF(X832:AG832,"&gt;=2"))</f>
        <v/>
      </c>
      <c r="AK832" s="12" t="str">
        <f aca="false">IF($B832="","",COUNT(X832:AG832))</f>
        <v/>
      </c>
    </row>
    <row r="833" customFormat="false" ht="15" hidden="false" customHeight="false" outlineLevel="0" collapsed="false">
      <c r="A833" s="7"/>
      <c r="B833" s="7"/>
      <c r="C833" s="11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12" t="str">
        <f aca="false">IF(OR($B833="",D833="",E833=""),"",IFERROR(IF(OR(INDEX(Matches!$I$2:$I$201,MATCH($A833&amp;"-1",Matches!$J$2:$J$201,0))="Void",INDEX(Matches!$G$2:$G$201,MATCH($A833&amp;"-1",Matches!$J$2:$J$201,0))="",INDEX(Matches!$H$2:$H$201,MATCH($A833&amp;"-1",Matches!$J$2:$J$201,0))=""),"",IF(AND($C833&lt;&gt;"",INDEX(Matches!$F$2:$F$201,MATCH($A833&amp;"-1",Matches!$J$2:$J$201,0))&lt;&gt;"",$C833&gt;=INDEX(Matches!$F$2:$F$201,MATCH($A833&amp;"-1",Matches!$J$2:$J$201,0))),"",IF(AND(D833=INDEX(Matches!$G$2:$G$201,MATCH($A833&amp;"-1",Matches!$J$2:$J$201,0)),E833=INDEX(Matches!$H$2:$H$201,MATCH($A833&amp;"-1",Matches!$J$2:$J$201,0))),5,IF(SIGN(D833-E833)&lt;&gt;SIGN(INDEX(Matches!$G$2:$G$201,MATCH($A833&amp;"-1",Matches!$J$2:$J$201,0))-INDEX(Matches!$H$2:$H$201,MATCH($A833&amp;"-1",Matches!$J$2:$J$201,0))),0,IF(D833-E833=INDEX(Matches!$G$2:$G$201,MATCH($A833&amp;"-1",Matches!$J$2:$J$201,0))-INDEX(Matches!$H$2:$H$201,MATCH($A833&amp;"-1",Matches!$J$2:$J$201,0)),3,2))))),""))</f>
        <v/>
      </c>
      <c r="Y833" s="12" t="str">
        <f aca="false">IF(OR($B833="",F833="",G833=""),"",IFERROR(IF(OR(INDEX(Matches!$I$2:$I$201,MATCH($A833&amp;"-2",Matches!$J$2:$J$201,0))="Void",INDEX(Matches!$G$2:$G$201,MATCH($A833&amp;"-2",Matches!$J$2:$J$201,0))="",INDEX(Matches!$H$2:$H$201,MATCH($A833&amp;"-2",Matches!$J$2:$J$201,0))=""),"",IF(AND($C833&lt;&gt;"",INDEX(Matches!$F$2:$F$201,MATCH($A833&amp;"-2",Matches!$J$2:$J$201,0))&lt;&gt;"",$C833&gt;=INDEX(Matches!$F$2:$F$201,MATCH($A833&amp;"-2",Matches!$J$2:$J$201,0))),"",IF(AND(F833=INDEX(Matches!$G$2:$G$201,MATCH($A833&amp;"-2",Matches!$J$2:$J$201,0)),G833=INDEX(Matches!$H$2:$H$201,MATCH($A833&amp;"-2",Matches!$J$2:$J$201,0))),5,IF(SIGN(F833-G833)&lt;&gt;SIGN(INDEX(Matches!$G$2:$G$201,MATCH($A833&amp;"-2",Matches!$J$2:$J$201,0))-INDEX(Matches!$H$2:$H$201,MATCH($A833&amp;"-2",Matches!$J$2:$J$201,0))),0,IF(F833-G833=INDEX(Matches!$G$2:$G$201,MATCH($A833&amp;"-2",Matches!$J$2:$J$201,0))-INDEX(Matches!$H$2:$H$201,MATCH($A833&amp;"-2",Matches!$J$2:$J$201,0)),3,2))))),""))</f>
        <v/>
      </c>
      <c r="Z833" s="12" t="str">
        <f aca="false">IF(OR($B833="",H833="",I833=""),"",IFERROR(IF(OR(INDEX(Matches!$I$2:$I$201,MATCH($A833&amp;"-3",Matches!$J$2:$J$201,0))="Void",INDEX(Matches!$G$2:$G$201,MATCH($A833&amp;"-3",Matches!$J$2:$J$201,0))="",INDEX(Matches!$H$2:$H$201,MATCH($A833&amp;"-3",Matches!$J$2:$J$201,0))=""),"",IF(AND($C833&lt;&gt;"",INDEX(Matches!$F$2:$F$201,MATCH($A833&amp;"-3",Matches!$J$2:$J$201,0))&lt;&gt;"",$C833&gt;=INDEX(Matches!$F$2:$F$201,MATCH($A833&amp;"-3",Matches!$J$2:$J$201,0))),"",IF(AND(H833=INDEX(Matches!$G$2:$G$201,MATCH($A833&amp;"-3",Matches!$J$2:$J$201,0)),I833=INDEX(Matches!$H$2:$H$201,MATCH($A833&amp;"-3",Matches!$J$2:$J$201,0))),5,IF(SIGN(H833-I833)&lt;&gt;SIGN(INDEX(Matches!$G$2:$G$201,MATCH($A833&amp;"-3",Matches!$J$2:$J$201,0))-INDEX(Matches!$H$2:$H$201,MATCH($A833&amp;"-3",Matches!$J$2:$J$201,0))),0,IF(H833-I833=INDEX(Matches!$G$2:$G$201,MATCH($A833&amp;"-3",Matches!$J$2:$J$201,0))-INDEX(Matches!$H$2:$H$201,MATCH($A833&amp;"-3",Matches!$J$2:$J$201,0)),3,2))))),""))</f>
        <v/>
      </c>
      <c r="AA833" s="12" t="str">
        <f aca="false">IF(OR($B833="",J833="",K833=""),"",IFERROR(IF(OR(INDEX(Matches!$I$2:$I$201,MATCH($A833&amp;"-4",Matches!$J$2:$J$201,0))="Void",INDEX(Matches!$G$2:$G$201,MATCH($A833&amp;"-4",Matches!$J$2:$J$201,0))="",INDEX(Matches!$H$2:$H$201,MATCH($A833&amp;"-4",Matches!$J$2:$J$201,0))=""),"",IF(AND($C833&lt;&gt;"",INDEX(Matches!$F$2:$F$201,MATCH($A833&amp;"-4",Matches!$J$2:$J$201,0))&lt;&gt;"",$C833&gt;=INDEX(Matches!$F$2:$F$201,MATCH($A833&amp;"-4",Matches!$J$2:$J$201,0))),"",IF(AND(J833=INDEX(Matches!$G$2:$G$201,MATCH($A833&amp;"-4",Matches!$J$2:$J$201,0)),K833=INDEX(Matches!$H$2:$H$201,MATCH($A833&amp;"-4",Matches!$J$2:$J$201,0))),5,IF(SIGN(J833-K833)&lt;&gt;SIGN(INDEX(Matches!$G$2:$G$201,MATCH($A833&amp;"-4",Matches!$J$2:$J$201,0))-INDEX(Matches!$H$2:$H$201,MATCH($A833&amp;"-4",Matches!$J$2:$J$201,0))),0,IF(J833-K833=INDEX(Matches!$G$2:$G$201,MATCH($A833&amp;"-4",Matches!$J$2:$J$201,0))-INDEX(Matches!$H$2:$H$201,MATCH($A833&amp;"-4",Matches!$J$2:$J$201,0)),3,2))))),""))</f>
        <v/>
      </c>
      <c r="AB833" s="12" t="str">
        <f aca="false">IF(OR($B833="",L833="",M833=""),"",IFERROR(IF(OR(INDEX(Matches!$I$2:$I$201,MATCH($A833&amp;"-5",Matches!$J$2:$J$201,0))="Void",INDEX(Matches!$G$2:$G$201,MATCH($A833&amp;"-5",Matches!$J$2:$J$201,0))="",INDEX(Matches!$H$2:$H$201,MATCH($A833&amp;"-5",Matches!$J$2:$J$201,0))=""),"",IF(AND($C833&lt;&gt;"",INDEX(Matches!$F$2:$F$201,MATCH($A833&amp;"-5",Matches!$J$2:$J$201,0))&lt;&gt;"",$C833&gt;=INDEX(Matches!$F$2:$F$201,MATCH($A833&amp;"-5",Matches!$J$2:$J$201,0))),"",IF(AND(L833=INDEX(Matches!$G$2:$G$201,MATCH($A833&amp;"-5",Matches!$J$2:$J$201,0)),M833=INDEX(Matches!$H$2:$H$201,MATCH($A833&amp;"-5",Matches!$J$2:$J$201,0))),5,IF(SIGN(L833-M833)&lt;&gt;SIGN(INDEX(Matches!$G$2:$G$201,MATCH($A833&amp;"-5",Matches!$J$2:$J$201,0))-INDEX(Matches!$H$2:$H$201,MATCH($A833&amp;"-5",Matches!$J$2:$J$201,0))),0,IF(L833-M833=INDEX(Matches!$G$2:$G$201,MATCH($A833&amp;"-5",Matches!$J$2:$J$201,0))-INDEX(Matches!$H$2:$H$201,MATCH($A833&amp;"-5",Matches!$J$2:$J$201,0)),3,2))))),""))</f>
        <v/>
      </c>
      <c r="AC833" s="12" t="str">
        <f aca="false">IF(OR($B833="",N833="",O833=""),"",IFERROR(IF(OR(INDEX(Matches!$I$2:$I$201,MATCH($A833&amp;"-6",Matches!$J$2:$J$201,0))="Void",INDEX(Matches!$G$2:$G$201,MATCH($A833&amp;"-6",Matches!$J$2:$J$201,0))="",INDEX(Matches!$H$2:$H$201,MATCH($A833&amp;"-6",Matches!$J$2:$J$201,0))=""),"",IF(AND($C833&lt;&gt;"",INDEX(Matches!$F$2:$F$201,MATCH($A833&amp;"-6",Matches!$J$2:$J$201,0))&lt;&gt;"",$C833&gt;=INDEX(Matches!$F$2:$F$201,MATCH($A833&amp;"-6",Matches!$J$2:$J$201,0))),"",IF(AND(N833=INDEX(Matches!$G$2:$G$201,MATCH($A833&amp;"-6",Matches!$J$2:$J$201,0)),O833=INDEX(Matches!$H$2:$H$201,MATCH($A833&amp;"-6",Matches!$J$2:$J$201,0))),5,IF(SIGN(N833-O833)&lt;&gt;SIGN(INDEX(Matches!$G$2:$G$201,MATCH($A833&amp;"-6",Matches!$J$2:$J$201,0))-INDEX(Matches!$H$2:$H$201,MATCH($A833&amp;"-6",Matches!$J$2:$J$201,0))),0,IF(N833-O833=INDEX(Matches!$G$2:$G$201,MATCH($A833&amp;"-6",Matches!$J$2:$J$201,0))-INDEX(Matches!$H$2:$H$201,MATCH($A833&amp;"-6",Matches!$J$2:$J$201,0)),3,2))))),""))</f>
        <v/>
      </c>
      <c r="AD833" s="12" t="str">
        <f aca="false">IF(OR($B833="",P833="",Q833=""),"",IFERROR(IF(OR(INDEX(Matches!$I$2:$I$201,MATCH($A833&amp;"-7",Matches!$J$2:$J$201,0))="Void",INDEX(Matches!$G$2:$G$201,MATCH($A833&amp;"-7",Matches!$J$2:$J$201,0))="",INDEX(Matches!$H$2:$H$201,MATCH($A833&amp;"-7",Matches!$J$2:$J$201,0))=""),"",IF(AND($C833&lt;&gt;"",INDEX(Matches!$F$2:$F$201,MATCH($A833&amp;"-7",Matches!$J$2:$J$201,0))&lt;&gt;"",$C833&gt;=INDEX(Matches!$F$2:$F$201,MATCH($A833&amp;"-7",Matches!$J$2:$J$201,0))),"",IF(AND(P833=INDEX(Matches!$G$2:$G$201,MATCH($A833&amp;"-7",Matches!$J$2:$J$201,0)),Q833=INDEX(Matches!$H$2:$H$201,MATCH($A833&amp;"-7",Matches!$J$2:$J$201,0))),5,IF(SIGN(P833-Q833)&lt;&gt;SIGN(INDEX(Matches!$G$2:$G$201,MATCH($A833&amp;"-7",Matches!$J$2:$J$201,0))-INDEX(Matches!$H$2:$H$201,MATCH($A833&amp;"-7",Matches!$J$2:$J$201,0))),0,IF(P833-Q833=INDEX(Matches!$G$2:$G$201,MATCH($A833&amp;"-7",Matches!$J$2:$J$201,0))-INDEX(Matches!$H$2:$H$201,MATCH($A833&amp;"-7",Matches!$J$2:$J$201,0)),3,2))))),""))</f>
        <v/>
      </c>
      <c r="AE833" s="12" t="str">
        <f aca="false">IF(OR($B833="",R833="",S833=""),"",IFERROR(IF(OR(INDEX(Matches!$I$2:$I$201,MATCH($A833&amp;"-8",Matches!$J$2:$J$201,0))="Void",INDEX(Matches!$G$2:$G$201,MATCH($A833&amp;"-8",Matches!$J$2:$J$201,0))="",INDEX(Matches!$H$2:$H$201,MATCH($A833&amp;"-8",Matches!$J$2:$J$201,0))=""),"",IF(AND($C833&lt;&gt;"",INDEX(Matches!$F$2:$F$201,MATCH($A833&amp;"-8",Matches!$J$2:$J$201,0))&lt;&gt;"",$C833&gt;=INDEX(Matches!$F$2:$F$201,MATCH($A833&amp;"-8",Matches!$J$2:$J$201,0))),"",IF(AND(R833=INDEX(Matches!$G$2:$G$201,MATCH($A833&amp;"-8",Matches!$J$2:$J$201,0)),S833=INDEX(Matches!$H$2:$H$201,MATCH($A833&amp;"-8",Matches!$J$2:$J$201,0))),5,IF(SIGN(R833-S833)&lt;&gt;SIGN(INDEX(Matches!$G$2:$G$201,MATCH($A833&amp;"-8",Matches!$J$2:$J$201,0))-INDEX(Matches!$H$2:$H$201,MATCH($A833&amp;"-8",Matches!$J$2:$J$201,0))),0,IF(R833-S833=INDEX(Matches!$G$2:$G$201,MATCH($A833&amp;"-8",Matches!$J$2:$J$201,0))-INDEX(Matches!$H$2:$H$201,MATCH($A833&amp;"-8",Matches!$J$2:$J$201,0)),3,2))))),""))</f>
        <v/>
      </c>
      <c r="AF833" s="12" t="str">
        <f aca="false">IF(OR($B833="",T833="",U833=""),"",IFERROR(IF(OR(INDEX(Matches!$I$2:$I$201,MATCH($A833&amp;"-9",Matches!$J$2:$J$201,0))="Void",INDEX(Matches!$G$2:$G$201,MATCH($A833&amp;"-9",Matches!$J$2:$J$201,0))="",INDEX(Matches!$H$2:$H$201,MATCH($A833&amp;"-9",Matches!$J$2:$J$201,0))=""),"",IF(AND($C833&lt;&gt;"",INDEX(Matches!$F$2:$F$201,MATCH($A833&amp;"-9",Matches!$J$2:$J$201,0))&lt;&gt;"",$C833&gt;=INDEX(Matches!$F$2:$F$201,MATCH($A833&amp;"-9",Matches!$J$2:$J$201,0))),"",IF(AND(T833=INDEX(Matches!$G$2:$G$201,MATCH($A833&amp;"-9",Matches!$J$2:$J$201,0)),U833=INDEX(Matches!$H$2:$H$201,MATCH($A833&amp;"-9",Matches!$J$2:$J$201,0))),5,IF(SIGN(T833-U833)&lt;&gt;SIGN(INDEX(Matches!$G$2:$G$201,MATCH($A833&amp;"-9",Matches!$J$2:$J$201,0))-INDEX(Matches!$H$2:$H$201,MATCH($A833&amp;"-9",Matches!$J$2:$J$201,0))),0,IF(T833-U833=INDEX(Matches!$G$2:$G$201,MATCH($A833&amp;"-9",Matches!$J$2:$J$201,0))-INDEX(Matches!$H$2:$H$201,MATCH($A833&amp;"-9",Matches!$J$2:$J$201,0)),3,2))))),""))</f>
        <v/>
      </c>
      <c r="AG833" s="12" t="str">
        <f aca="false">IF(OR($B833="",V833="",W833=""),"",IFERROR(IF(OR(INDEX(Matches!$I$2:$I$201,MATCH($A833&amp;"-10",Matches!$J$2:$J$201,0))="Void",INDEX(Matches!$G$2:$G$201,MATCH($A833&amp;"-10",Matches!$J$2:$J$201,0))="",INDEX(Matches!$H$2:$H$201,MATCH($A833&amp;"-10",Matches!$J$2:$J$201,0))=""),"",IF(AND($C833&lt;&gt;"",INDEX(Matches!$F$2:$F$201,MATCH($A833&amp;"-10",Matches!$J$2:$J$201,0))&lt;&gt;"",$C833&gt;=INDEX(Matches!$F$2:$F$201,MATCH($A833&amp;"-10",Matches!$J$2:$J$201,0))),"",IF(AND(V833=INDEX(Matches!$G$2:$G$201,MATCH($A833&amp;"-10",Matches!$J$2:$J$201,0)),W833=INDEX(Matches!$H$2:$H$201,MATCH($A833&amp;"-10",Matches!$J$2:$J$201,0))),5,IF(SIGN(V833-W833)&lt;&gt;SIGN(INDEX(Matches!$G$2:$G$201,MATCH($A833&amp;"-10",Matches!$J$2:$J$201,0))-INDEX(Matches!$H$2:$H$201,MATCH($A833&amp;"-10",Matches!$J$2:$J$201,0))),0,IF(V833-W833=INDEX(Matches!$G$2:$G$201,MATCH($A833&amp;"-10",Matches!$J$2:$J$201,0))-INDEX(Matches!$H$2:$H$201,MATCH($A833&amp;"-10",Matches!$J$2:$J$201,0)),3,2))))),""))</f>
        <v/>
      </c>
      <c r="AH833" s="13" t="str">
        <f aca="false">IF($B833="","",SUM(X833:AG833))</f>
        <v/>
      </c>
      <c r="AI833" s="12" t="str">
        <f aca="false">IF($B833="","",COUNTIF(X833:AG833,5))</f>
        <v/>
      </c>
      <c r="AJ833" s="12" t="str">
        <f aca="false">IF($B833="","",COUNTIF(X833:AG833,"&gt;=2"))</f>
        <v/>
      </c>
      <c r="AK833" s="12" t="str">
        <f aca="false">IF($B833="","",COUNT(X833:AG833))</f>
        <v/>
      </c>
    </row>
    <row r="834" customFormat="false" ht="15" hidden="false" customHeight="false" outlineLevel="0" collapsed="false">
      <c r="A834" s="7"/>
      <c r="B834" s="7"/>
      <c r="C834" s="11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12" t="str">
        <f aca="false">IF(OR($B834="",D834="",E834=""),"",IFERROR(IF(OR(INDEX(Matches!$I$2:$I$201,MATCH($A834&amp;"-1",Matches!$J$2:$J$201,0))="Void",INDEX(Matches!$G$2:$G$201,MATCH($A834&amp;"-1",Matches!$J$2:$J$201,0))="",INDEX(Matches!$H$2:$H$201,MATCH($A834&amp;"-1",Matches!$J$2:$J$201,0))=""),"",IF(AND($C834&lt;&gt;"",INDEX(Matches!$F$2:$F$201,MATCH($A834&amp;"-1",Matches!$J$2:$J$201,0))&lt;&gt;"",$C834&gt;=INDEX(Matches!$F$2:$F$201,MATCH($A834&amp;"-1",Matches!$J$2:$J$201,0))),"",IF(AND(D834=INDEX(Matches!$G$2:$G$201,MATCH($A834&amp;"-1",Matches!$J$2:$J$201,0)),E834=INDEX(Matches!$H$2:$H$201,MATCH($A834&amp;"-1",Matches!$J$2:$J$201,0))),5,IF(SIGN(D834-E834)&lt;&gt;SIGN(INDEX(Matches!$G$2:$G$201,MATCH($A834&amp;"-1",Matches!$J$2:$J$201,0))-INDEX(Matches!$H$2:$H$201,MATCH($A834&amp;"-1",Matches!$J$2:$J$201,0))),0,IF(D834-E834=INDEX(Matches!$G$2:$G$201,MATCH($A834&amp;"-1",Matches!$J$2:$J$201,0))-INDEX(Matches!$H$2:$H$201,MATCH($A834&amp;"-1",Matches!$J$2:$J$201,0)),3,2))))),""))</f>
        <v/>
      </c>
      <c r="Y834" s="12" t="str">
        <f aca="false">IF(OR($B834="",F834="",G834=""),"",IFERROR(IF(OR(INDEX(Matches!$I$2:$I$201,MATCH($A834&amp;"-2",Matches!$J$2:$J$201,0))="Void",INDEX(Matches!$G$2:$G$201,MATCH($A834&amp;"-2",Matches!$J$2:$J$201,0))="",INDEX(Matches!$H$2:$H$201,MATCH($A834&amp;"-2",Matches!$J$2:$J$201,0))=""),"",IF(AND($C834&lt;&gt;"",INDEX(Matches!$F$2:$F$201,MATCH($A834&amp;"-2",Matches!$J$2:$J$201,0))&lt;&gt;"",$C834&gt;=INDEX(Matches!$F$2:$F$201,MATCH($A834&amp;"-2",Matches!$J$2:$J$201,0))),"",IF(AND(F834=INDEX(Matches!$G$2:$G$201,MATCH($A834&amp;"-2",Matches!$J$2:$J$201,0)),G834=INDEX(Matches!$H$2:$H$201,MATCH($A834&amp;"-2",Matches!$J$2:$J$201,0))),5,IF(SIGN(F834-G834)&lt;&gt;SIGN(INDEX(Matches!$G$2:$G$201,MATCH($A834&amp;"-2",Matches!$J$2:$J$201,0))-INDEX(Matches!$H$2:$H$201,MATCH($A834&amp;"-2",Matches!$J$2:$J$201,0))),0,IF(F834-G834=INDEX(Matches!$G$2:$G$201,MATCH($A834&amp;"-2",Matches!$J$2:$J$201,0))-INDEX(Matches!$H$2:$H$201,MATCH($A834&amp;"-2",Matches!$J$2:$J$201,0)),3,2))))),""))</f>
        <v/>
      </c>
      <c r="Z834" s="12" t="str">
        <f aca="false">IF(OR($B834="",H834="",I834=""),"",IFERROR(IF(OR(INDEX(Matches!$I$2:$I$201,MATCH($A834&amp;"-3",Matches!$J$2:$J$201,0))="Void",INDEX(Matches!$G$2:$G$201,MATCH($A834&amp;"-3",Matches!$J$2:$J$201,0))="",INDEX(Matches!$H$2:$H$201,MATCH($A834&amp;"-3",Matches!$J$2:$J$201,0))=""),"",IF(AND($C834&lt;&gt;"",INDEX(Matches!$F$2:$F$201,MATCH($A834&amp;"-3",Matches!$J$2:$J$201,0))&lt;&gt;"",$C834&gt;=INDEX(Matches!$F$2:$F$201,MATCH($A834&amp;"-3",Matches!$J$2:$J$201,0))),"",IF(AND(H834=INDEX(Matches!$G$2:$G$201,MATCH($A834&amp;"-3",Matches!$J$2:$J$201,0)),I834=INDEX(Matches!$H$2:$H$201,MATCH($A834&amp;"-3",Matches!$J$2:$J$201,0))),5,IF(SIGN(H834-I834)&lt;&gt;SIGN(INDEX(Matches!$G$2:$G$201,MATCH($A834&amp;"-3",Matches!$J$2:$J$201,0))-INDEX(Matches!$H$2:$H$201,MATCH($A834&amp;"-3",Matches!$J$2:$J$201,0))),0,IF(H834-I834=INDEX(Matches!$G$2:$G$201,MATCH($A834&amp;"-3",Matches!$J$2:$J$201,0))-INDEX(Matches!$H$2:$H$201,MATCH($A834&amp;"-3",Matches!$J$2:$J$201,0)),3,2))))),""))</f>
        <v/>
      </c>
      <c r="AA834" s="12" t="str">
        <f aca="false">IF(OR($B834="",J834="",K834=""),"",IFERROR(IF(OR(INDEX(Matches!$I$2:$I$201,MATCH($A834&amp;"-4",Matches!$J$2:$J$201,0))="Void",INDEX(Matches!$G$2:$G$201,MATCH($A834&amp;"-4",Matches!$J$2:$J$201,0))="",INDEX(Matches!$H$2:$H$201,MATCH($A834&amp;"-4",Matches!$J$2:$J$201,0))=""),"",IF(AND($C834&lt;&gt;"",INDEX(Matches!$F$2:$F$201,MATCH($A834&amp;"-4",Matches!$J$2:$J$201,0))&lt;&gt;"",$C834&gt;=INDEX(Matches!$F$2:$F$201,MATCH($A834&amp;"-4",Matches!$J$2:$J$201,0))),"",IF(AND(J834=INDEX(Matches!$G$2:$G$201,MATCH($A834&amp;"-4",Matches!$J$2:$J$201,0)),K834=INDEX(Matches!$H$2:$H$201,MATCH($A834&amp;"-4",Matches!$J$2:$J$201,0))),5,IF(SIGN(J834-K834)&lt;&gt;SIGN(INDEX(Matches!$G$2:$G$201,MATCH($A834&amp;"-4",Matches!$J$2:$J$201,0))-INDEX(Matches!$H$2:$H$201,MATCH($A834&amp;"-4",Matches!$J$2:$J$201,0))),0,IF(J834-K834=INDEX(Matches!$G$2:$G$201,MATCH($A834&amp;"-4",Matches!$J$2:$J$201,0))-INDEX(Matches!$H$2:$H$201,MATCH($A834&amp;"-4",Matches!$J$2:$J$201,0)),3,2))))),""))</f>
        <v/>
      </c>
      <c r="AB834" s="12" t="str">
        <f aca="false">IF(OR($B834="",L834="",M834=""),"",IFERROR(IF(OR(INDEX(Matches!$I$2:$I$201,MATCH($A834&amp;"-5",Matches!$J$2:$J$201,0))="Void",INDEX(Matches!$G$2:$G$201,MATCH($A834&amp;"-5",Matches!$J$2:$J$201,0))="",INDEX(Matches!$H$2:$H$201,MATCH($A834&amp;"-5",Matches!$J$2:$J$201,0))=""),"",IF(AND($C834&lt;&gt;"",INDEX(Matches!$F$2:$F$201,MATCH($A834&amp;"-5",Matches!$J$2:$J$201,0))&lt;&gt;"",$C834&gt;=INDEX(Matches!$F$2:$F$201,MATCH($A834&amp;"-5",Matches!$J$2:$J$201,0))),"",IF(AND(L834=INDEX(Matches!$G$2:$G$201,MATCH($A834&amp;"-5",Matches!$J$2:$J$201,0)),M834=INDEX(Matches!$H$2:$H$201,MATCH($A834&amp;"-5",Matches!$J$2:$J$201,0))),5,IF(SIGN(L834-M834)&lt;&gt;SIGN(INDEX(Matches!$G$2:$G$201,MATCH($A834&amp;"-5",Matches!$J$2:$J$201,0))-INDEX(Matches!$H$2:$H$201,MATCH($A834&amp;"-5",Matches!$J$2:$J$201,0))),0,IF(L834-M834=INDEX(Matches!$G$2:$G$201,MATCH($A834&amp;"-5",Matches!$J$2:$J$201,0))-INDEX(Matches!$H$2:$H$201,MATCH($A834&amp;"-5",Matches!$J$2:$J$201,0)),3,2))))),""))</f>
        <v/>
      </c>
      <c r="AC834" s="12" t="str">
        <f aca="false">IF(OR($B834="",N834="",O834=""),"",IFERROR(IF(OR(INDEX(Matches!$I$2:$I$201,MATCH($A834&amp;"-6",Matches!$J$2:$J$201,0))="Void",INDEX(Matches!$G$2:$G$201,MATCH($A834&amp;"-6",Matches!$J$2:$J$201,0))="",INDEX(Matches!$H$2:$H$201,MATCH($A834&amp;"-6",Matches!$J$2:$J$201,0))=""),"",IF(AND($C834&lt;&gt;"",INDEX(Matches!$F$2:$F$201,MATCH($A834&amp;"-6",Matches!$J$2:$J$201,0))&lt;&gt;"",$C834&gt;=INDEX(Matches!$F$2:$F$201,MATCH($A834&amp;"-6",Matches!$J$2:$J$201,0))),"",IF(AND(N834=INDEX(Matches!$G$2:$G$201,MATCH($A834&amp;"-6",Matches!$J$2:$J$201,0)),O834=INDEX(Matches!$H$2:$H$201,MATCH($A834&amp;"-6",Matches!$J$2:$J$201,0))),5,IF(SIGN(N834-O834)&lt;&gt;SIGN(INDEX(Matches!$G$2:$G$201,MATCH($A834&amp;"-6",Matches!$J$2:$J$201,0))-INDEX(Matches!$H$2:$H$201,MATCH($A834&amp;"-6",Matches!$J$2:$J$201,0))),0,IF(N834-O834=INDEX(Matches!$G$2:$G$201,MATCH($A834&amp;"-6",Matches!$J$2:$J$201,0))-INDEX(Matches!$H$2:$H$201,MATCH($A834&amp;"-6",Matches!$J$2:$J$201,0)),3,2))))),""))</f>
        <v/>
      </c>
      <c r="AD834" s="12" t="str">
        <f aca="false">IF(OR($B834="",P834="",Q834=""),"",IFERROR(IF(OR(INDEX(Matches!$I$2:$I$201,MATCH($A834&amp;"-7",Matches!$J$2:$J$201,0))="Void",INDEX(Matches!$G$2:$G$201,MATCH($A834&amp;"-7",Matches!$J$2:$J$201,0))="",INDEX(Matches!$H$2:$H$201,MATCH($A834&amp;"-7",Matches!$J$2:$J$201,0))=""),"",IF(AND($C834&lt;&gt;"",INDEX(Matches!$F$2:$F$201,MATCH($A834&amp;"-7",Matches!$J$2:$J$201,0))&lt;&gt;"",$C834&gt;=INDEX(Matches!$F$2:$F$201,MATCH($A834&amp;"-7",Matches!$J$2:$J$201,0))),"",IF(AND(P834=INDEX(Matches!$G$2:$G$201,MATCH($A834&amp;"-7",Matches!$J$2:$J$201,0)),Q834=INDEX(Matches!$H$2:$H$201,MATCH($A834&amp;"-7",Matches!$J$2:$J$201,0))),5,IF(SIGN(P834-Q834)&lt;&gt;SIGN(INDEX(Matches!$G$2:$G$201,MATCH($A834&amp;"-7",Matches!$J$2:$J$201,0))-INDEX(Matches!$H$2:$H$201,MATCH($A834&amp;"-7",Matches!$J$2:$J$201,0))),0,IF(P834-Q834=INDEX(Matches!$G$2:$G$201,MATCH($A834&amp;"-7",Matches!$J$2:$J$201,0))-INDEX(Matches!$H$2:$H$201,MATCH($A834&amp;"-7",Matches!$J$2:$J$201,0)),3,2))))),""))</f>
        <v/>
      </c>
      <c r="AE834" s="12" t="str">
        <f aca="false">IF(OR($B834="",R834="",S834=""),"",IFERROR(IF(OR(INDEX(Matches!$I$2:$I$201,MATCH($A834&amp;"-8",Matches!$J$2:$J$201,0))="Void",INDEX(Matches!$G$2:$G$201,MATCH($A834&amp;"-8",Matches!$J$2:$J$201,0))="",INDEX(Matches!$H$2:$H$201,MATCH($A834&amp;"-8",Matches!$J$2:$J$201,0))=""),"",IF(AND($C834&lt;&gt;"",INDEX(Matches!$F$2:$F$201,MATCH($A834&amp;"-8",Matches!$J$2:$J$201,0))&lt;&gt;"",$C834&gt;=INDEX(Matches!$F$2:$F$201,MATCH($A834&amp;"-8",Matches!$J$2:$J$201,0))),"",IF(AND(R834=INDEX(Matches!$G$2:$G$201,MATCH($A834&amp;"-8",Matches!$J$2:$J$201,0)),S834=INDEX(Matches!$H$2:$H$201,MATCH($A834&amp;"-8",Matches!$J$2:$J$201,0))),5,IF(SIGN(R834-S834)&lt;&gt;SIGN(INDEX(Matches!$G$2:$G$201,MATCH($A834&amp;"-8",Matches!$J$2:$J$201,0))-INDEX(Matches!$H$2:$H$201,MATCH($A834&amp;"-8",Matches!$J$2:$J$201,0))),0,IF(R834-S834=INDEX(Matches!$G$2:$G$201,MATCH($A834&amp;"-8",Matches!$J$2:$J$201,0))-INDEX(Matches!$H$2:$H$201,MATCH($A834&amp;"-8",Matches!$J$2:$J$201,0)),3,2))))),""))</f>
        <v/>
      </c>
      <c r="AF834" s="12" t="str">
        <f aca="false">IF(OR($B834="",T834="",U834=""),"",IFERROR(IF(OR(INDEX(Matches!$I$2:$I$201,MATCH($A834&amp;"-9",Matches!$J$2:$J$201,0))="Void",INDEX(Matches!$G$2:$G$201,MATCH($A834&amp;"-9",Matches!$J$2:$J$201,0))="",INDEX(Matches!$H$2:$H$201,MATCH($A834&amp;"-9",Matches!$J$2:$J$201,0))=""),"",IF(AND($C834&lt;&gt;"",INDEX(Matches!$F$2:$F$201,MATCH($A834&amp;"-9",Matches!$J$2:$J$201,0))&lt;&gt;"",$C834&gt;=INDEX(Matches!$F$2:$F$201,MATCH($A834&amp;"-9",Matches!$J$2:$J$201,0))),"",IF(AND(T834=INDEX(Matches!$G$2:$G$201,MATCH($A834&amp;"-9",Matches!$J$2:$J$201,0)),U834=INDEX(Matches!$H$2:$H$201,MATCH($A834&amp;"-9",Matches!$J$2:$J$201,0))),5,IF(SIGN(T834-U834)&lt;&gt;SIGN(INDEX(Matches!$G$2:$G$201,MATCH($A834&amp;"-9",Matches!$J$2:$J$201,0))-INDEX(Matches!$H$2:$H$201,MATCH($A834&amp;"-9",Matches!$J$2:$J$201,0))),0,IF(T834-U834=INDEX(Matches!$G$2:$G$201,MATCH($A834&amp;"-9",Matches!$J$2:$J$201,0))-INDEX(Matches!$H$2:$H$201,MATCH($A834&amp;"-9",Matches!$J$2:$J$201,0)),3,2))))),""))</f>
        <v/>
      </c>
      <c r="AG834" s="12" t="str">
        <f aca="false">IF(OR($B834="",V834="",W834=""),"",IFERROR(IF(OR(INDEX(Matches!$I$2:$I$201,MATCH($A834&amp;"-10",Matches!$J$2:$J$201,0))="Void",INDEX(Matches!$G$2:$G$201,MATCH($A834&amp;"-10",Matches!$J$2:$J$201,0))="",INDEX(Matches!$H$2:$H$201,MATCH($A834&amp;"-10",Matches!$J$2:$J$201,0))=""),"",IF(AND($C834&lt;&gt;"",INDEX(Matches!$F$2:$F$201,MATCH($A834&amp;"-10",Matches!$J$2:$J$201,0))&lt;&gt;"",$C834&gt;=INDEX(Matches!$F$2:$F$201,MATCH($A834&amp;"-10",Matches!$J$2:$J$201,0))),"",IF(AND(V834=INDEX(Matches!$G$2:$G$201,MATCH($A834&amp;"-10",Matches!$J$2:$J$201,0)),W834=INDEX(Matches!$H$2:$H$201,MATCH($A834&amp;"-10",Matches!$J$2:$J$201,0))),5,IF(SIGN(V834-W834)&lt;&gt;SIGN(INDEX(Matches!$G$2:$G$201,MATCH($A834&amp;"-10",Matches!$J$2:$J$201,0))-INDEX(Matches!$H$2:$H$201,MATCH($A834&amp;"-10",Matches!$J$2:$J$201,0))),0,IF(V834-W834=INDEX(Matches!$G$2:$G$201,MATCH($A834&amp;"-10",Matches!$J$2:$J$201,0))-INDEX(Matches!$H$2:$H$201,MATCH($A834&amp;"-10",Matches!$J$2:$J$201,0)),3,2))))),""))</f>
        <v/>
      </c>
      <c r="AH834" s="13" t="str">
        <f aca="false">IF($B834="","",SUM(X834:AG834))</f>
        <v/>
      </c>
      <c r="AI834" s="12" t="str">
        <f aca="false">IF($B834="","",COUNTIF(X834:AG834,5))</f>
        <v/>
      </c>
      <c r="AJ834" s="12" t="str">
        <f aca="false">IF($B834="","",COUNTIF(X834:AG834,"&gt;=2"))</f>
        <v/>
      </c>
      <c r="AK834" s="12" t="str">
        <f aca="false">IF($B834="","",COUNT(X834:AG834))</f>
        <v/>
      </c>
    </row>
    <row r="835" customFormat="false" ht="15" hidden="false" customHeight="false" outlineLevel="0" collapsed="false">
      <c r="A835" s="7"/>
      <c r="B835" s="7"/>
      <c r="C835" s="11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12" t="str">
        <f aca="false">IF(OR($B835="",D835="",E835=""),"",IFERROR(IF(OR(INDEX(Matches!$I$2:$I$201,MATCH($A835&amp;"-1",Matches!$J$2:$J$201,0))="Void",INDEX(Matches!$G$2:$G$201,MATCH($A835&amp;"-1",Matches!$J$2:$J$201,0))="",INDEX(Matches!$H$2:$H$201,MATCH($A835&amp;"-1",Matches!$J$2:$J$201,0))=""),"",IF(AND($C835&lt;&gt;"",INDEX(Matches!$F$2:$F$201,MATCH($A835&amp;"-1",Matches!$J$2:$J$201,0))&lt;&gt;"",$C835&gt;=INDEX(Matches!$F$2:$F$201,MATCH($A835&amp;"-1",Matches!$J$2:$J$201,0))),"",IF(AND(D835=INDEX(Matches!$G$2:$G$201,MATCH($A835&amp;"-1",Matches!$J$2:$J$201,0)),E835=INDEX(Matches!$H$2:$H$201,MATCH($A835&amp;"-1",Matches!$J$2:$J$201,0))),5,IF(SIGN(D835-E835)&lt;&gt;SIGN(INDEX(Matches!$G$2:$G$201,MATCH($A835&amp;"-1",Matches!$J$2:$J$201,0))-INDEX(Matches!$H$2:$H$201,MATCH($A835&amp;"-1",Matches!$J$2:$J$201,0))),0,IF(D835-E835=INDEX(Matches!$G$2:$G$201,MATCH($A835&amp;"-1",Matches!$J$2:$J$201,0))-INDEX(Matches!$H$2:$H$201,MATCH($A835&amp;"-1",Matches!$J$2:$J$201,0)),3,2))))),""))</f>
        <v/>
      </c>
      <c r="Y835" s="12" t="str">
        <f aca="false">IF(OR($B835="",F835="",G835=""),"",IFERROR(IF(OR(INDEX(Matches!$I$2:$I$201,MATCH($A835&amp;"-2",Matches!$J$2:$J$201,0))="Void",INDEX(Matches!$G$2:$G$201,MATCH($A835&amp;"-2",Matches!$J$2:$J$201,0))="",INDEX(Matches!$H$2:$H$201,MATCH($A835&amp;"-2",Matches!$J$2:$J$201,0))=""),"",IF(AND($C835&lt;&gt;"",INDEX(Matches!$F$2:$F$201,MATCH($A835&amp;"-2",Matches!$J$2:$J$201,0))&lt;&gt;"",$C835&gt;=INDEX(Matches!$F$2:$F$201,MATCH($A835&amp;"-2",Matches!$J$2:$J$201,0))),"",IF(AND(F835=INDEX(Matches!$G$2:$G$201,MATCH($A835&amp;"-2",Matches!$J$2:$J$201,0)),G835=INDEX(Matches!$H$2:$H$201,MATCH($A835&amp;"-2",Matches!$J$2:$J$201,0))),5,IF(SIGN(F835-G835)&lt;&gt;SIGN(INDEX(Matches!$G$2:$G$201,MATCH($A835&amp;"-2",Matches!$J$2:$J$201,0))-INDEX(Matches!$H$2:$H$201,MATCH($A835&amp;"-2",Matches!$J$2:$J$201,0))),0,IF(F835-G835=INDEX(Matches!$G$2:$G$201,MATCH($A835&amp;"-2",Matches!$J$2:$J$201,0))-INDEX(Matches!$H$2:$H$201,MATCH($A835&amp;"-2",Matches!$J$2:$J$201,0)),3,2))))),""))</f>
        <v/>
      </c>
      <c r="Z835" s="12" t="str">
        <f aca="false">IF(OR($B835="",H835="",I835=""),"",IFERROR(IF(OR(INDEX(Matches!$I$2:$I$201,MATCH($A835&amp;"-3",Matches!$J$2:$J$201,0))="Void",INDEX(Matches!$G$2:$G$201,MATCH($A835&amp;"-3",Matches!$J$2:$J$201,0))="",INDEX(Matches!$H$2:$H$201,MATCH($A835&amp;"-3",Matches!$J$2:$J$201,0))=""),"",IF(AND($C835&lt;&gt;"",INDEX(Matches!$F$2:$F$201,MATCH($A835&amp;"-3",Matches!$J$2:$J$201,0))&lt;&gt;"",$C835&gt;=INDEX(Matches!$F$2:$F$201,MATCH($A835&amp;"-3",Matches!$J$2:$J$201,0))),"",IF(AND(H835=INDEX(Matches!$G$2:$G$201,MATCH($A835&amp;"-3",Matches!$J$2:$J$201,0)),I835=INDEX(Matches!$H$2:$H$201,MATCH($A835&amp;"-3",Matches!$J$2:$J$201,0))),5,IF(SIGN(H835-I835)&lt;&gt;SIGN(INDEX(Matches!$G$2:$G$201,MATCH($A835&amp;"-3",Matches!$J$2:$J$201,0))-INDEX(Matches!$H$2:$H$201,MATCH($A835&amp;"-3",Matches!$J$2:$J$201,0))),0,IF(H835-I835=INDEX(Matches!$G$2:$G$201,MATCH($A835&amp;"-3",Matches!$J$2:$J$201,0))-INDEX(Matches!$H$2:$H$201,MATCH($A835&amp;"-3",Matches!$J$2:$J$201,0)),3,2))))),""))</f>
        <v/>
      </c>
      <c r="AA835" s="12" t="str">
        <f aca="false">IF(OR($B835="",J835="",K835=""),"",IFERROR(IF(OR(INDEX(Matches!$I$2:$I$201,MATCH($A835&amp;"-4",Matches!$J$2:$J$201,0))="Void",INDEX(Matches!$G$2:$G$201,MATCH($A835&amp;"-4",Matches!$J$2:$J$201,0))="",INDEX(Matches!$H$2:$H$201,MATCH($A835&amp;"-4",Matches!$J$2:$J$201,0))=""),"",IF(AND($C835&lt;&gt;"",INDEX(Matches!$F$2:$F$201,MATCH($A835&amp;"-4",Matches!$J$2:$J$201,0))&lt;&gt;"",$C835&gt;=INDEX(Matches!$F$2:$F$201,MATCH($A835&amp;"-4",Matches!$J$2:$J$201,0))),"",IF(AND(J835=INDEX(Matches!$G$2:$G$201,MATCH($A835&amp;"-4",Matches!$J$2:$J$201,0)),K835=INDEX(Matches!$H$2:$H$201,MATCH($A835&amp;"-4",Matches!$J$2:$J$201,0))),5,IF(SIGN(J835-K835)&lt;&gt;SIGN(INDEX(Matches!$G$2:$G$201,MATCH($A835&amp;"-4",Matches!$J$2:$J$201,0))-INDEX(Matches!$H$2:$H$201,MATCH($A835&amp;"-4",Matches!$J$2:$J$201,0))),0,IF(J835-K835=INDEX(Matches!$G$2:$G$201,MATCH($A835&amp;"-4",Matches!$J$2:$J$201,0))-INDEX(Matches!$H$2:$H$201,MATCH($A835&amp;"-4",Matches!$J$2:$J$201,0)),3,2))))),""))</f>
        <v/>
      </c>
      <c r="AB835" s="12" t="str">
        <f aca="false">IF(OR($B835="",L835="",M835=""),"",IFERROR(IF(OR(INDEX(Matches!$I$2:$I$201,MATCH($A835&amp;"-5",Matches!$J$2:$J$201,0))="Void",INDEX(Matches!$G$2:$G$201,MATCH($A835&amp;"-5",Matches!$J$2:$J$201,0))="",INDEX(Matches!$H$2:$H$201,MATCH($A835&amp;"-5",Matches!$J$2:$J$201,0))=""),"",IF(AND($C835&lt;&gt;"",INDEX(Matches!$F$2:$F$201,MATCH($A835&amp;"-5",Matches!$J$2:$J$201,0))&lt;&gt;"",$C835&gt;=INDEX(Matches!$F$2:$F$201,MATCH($A835&amp;"-5",Matches!$J$2:$J$201,0))),"",IF(AND(L835=INDEX(Matches!$G$2:$G$201,MATCH($A835&amp;"-5",Matches!$J$2:$J$201,0)),M835=INDEX(Matches!$H$2:$H$201,MATCH($A835&amp;"-5",Matches!$J$2:$J$201,0))),5,IF(SIGN(L835-M835)&lt;&gt;SIGN(INDEX(Matches!$G$2:$G$201,MATCH($A835&amp;"-5",Matches!$J$2:$J$201,0))-INDEX(Matches!$H$2:$H$201,MATCH($A835&amp;"-5",Matches!$J$2:$J$201,0))),0,IF(L835-M835=INDEX(Matches!$G$2:$G$201,MATCH($A835&amp;"-5",Matches!$J$2:$J$201,0))-INDEX(Matches!$H$2:$H$201,MATCH($A835&amp;"-5",Matches!$J$2:$J$201,0)),3,2))))),""))</f>
        <v/>
      </c>
      <c r="AC835" s="12" t="str">
        <f aca="false">IF(OR($B835="",N835="",O835=""),"",IFERROR(IF(OR(INDEX(Matches!$I$2:$I$201,MATCH($A835&amp;"-6",Matches!$J$2:$J$201,0))="Void",INDEX(Matches!$G$2:$G$201,MATCH($A835&amp;"-6",Matches!$J$2:$J$201,0))="",INDEX(Matches!$H$2:$H$201,MATCH($A835&amp;"-6",Matches!$J$2:$J$201,0))=""),"",IF(AND($C835&lt;&gt;"",INDEX(Matches!$F$2:$F$201,MATCH($A835&amp;"-6",Matches!$J$2:$J$201,0))&lt;&gt;"",$C835&gt;=INDEX(Matches!$F$2:$F$201,MATCH($A835&amp;"-6",Matches!$J$2:$J$201,0))),"",IF(AND(N835=INDEX(Matches!$G$2:$G$201,MATCH($A835&amp;"-6",Matches!$J$2:$J$201,0)),O835=INDEX(Matches!$H$2:$H$201,MATCH($A835&amp;"-6",Matches!$J$2:$J$201,0))),5,IF(SIGN(N835-O835)&lt;&gt;SIGN(INDEX(Matches!$G$2:$G$201,MATCH($A835&amp;"-6",Matches!$J$2:$J$201,0))-INDEX(Matches!$H$2:$H$201,MATCH($A835&amp;"-6",Matches!$J$2:$J$201,0))),0,IF(N835-O835=INDEX(Matches!$G$2:$G$201,MATCH($A835&amp;"-6",Matches!$J$2:$J$201,0))-INDEX(Matches!$H$2:$H$201,MATCH($A835&amp;"-6",Matches!$J$2:$J$201,0)),3,2))))),""))</f>
        <v/>
      </c>
      <c r="AD835" s="12" t="str">
        <f aca="false">IF(OR($B835="",P835="",Q835=""),"",IFERROR(IF(OR(INDEX(Matches!$I$2:$I$201,MATCH($A835&amp;"-7",Matches!$J$2:$J$201,0))="Void",INDEX(Matches!$G$2:$G$201,MATCH($A835&amp;"-7",Matches!$J$2:$J$201,0))="",INDEX(Matches!$H$2:$H$201,MATCH($A835&amp;"-7",Matches!$J$2:$J$201,0))=""),"",IF(AND($C835&lt;&gt;"",INDEX(Matches!$F$2:$F$201,MATCH($A835&amp;"-7",Matches!$J$2:$J$201,0))&lt;&gt;"",$C835&gt;=INDEX(Matches!$F$2:$F$201,MATCH($A835&amp;"-7",Matches!$J$2:$J$201,0))),"",IF(AND(P835=INDEX(Matches!$G$2:$G$201,MATCH($A835&amp;"-7",Matches!$J$2:$J$201,0)),Q835=INDEX(Matches!$H$2:$H$201,MATCH($A835&amp;"-7",Matches!$J$2:$J$201,0))),5,IF(SIGN(P835-Q835)&lt;&gt;SIGN(INDEX(Matches!$G$2:$G$201,MATCH($A835&amp;"-7",Matches!$J$2:$J$201,0))-INDEX(Matches!$H$2:$H$201,MATCH($A835&amp;"-7",Matches!$J$2:$J$201,0))),0,IF(P835-Q835=INDEX(Matches!$G$2:$G$201,MATCH($A835&amp;"-7",Matches!$J$2:$J$201,0))-INDEX(Matches!$H$2:$H$201,MATCH($A835&amp;"-7",Matches!$J$2:$J$201,0)),3,2))))),""))</f>
        <v/>
      </c>
      <c r="AE835" s="12" t="str">
        <f aca="false">IF(OR($B835="",R835="",S835=""),"",IFERROR(IF(OR(INDEX(Matches!$I$2:$I$201,MATCH($A835&amp;"-8",Matches!$J$2:$J$201,0))="Void",INDEX(Matches!$G$2:$G$201,MATCH($A835&amp;"-8",Matches!$J$2:$J$201,0))="",INDEX(Matches!$H$2:$H$201,MATCH($A835&amp;"-8",Matches!$J$2:$J$201,0))=""),"",IF(AND($C835&lt;&gt;"",INDEX(Matches!$F$2:$F$201,MATCH($A835&amp;"-8",Matches!$J$2:$J$201,0))&lt;&gt;"",$C835&gt;=INDEX(Matches!$F$2:$F$201,MATCH($A835&amp;"-8",Matches!$J$2:$J$201,0))),"",IF(AND(R835=INDEX(Matches!$G$2:$G$201,MATCH($A835&amp;"-8",Matches!$J$2:$J$201,0)),S835=INDEX(Matches!$H$2:$H$201,MATCH($A835&amp;"-8",Matches!$J$2:$J$201,0))),5,IF(SIGN(R835-S835)&lt;&gt;SIGN(INDEX(Matches!$G$2:$G$201,MATCH($A835&amp;"-8",Matches!$J$2:$J$201,0))-INDEX(Matches!$H$2:$H$201,MATCH($A835&amp;"-8",Matches!$J$2:$J$201,0))),0,IF(R835-S835=INDEX(Matches!$G$2:$G$201,MATCH($A835&amp;"-8",Matches!$J$2:$J$201,0))-INDEX(Matches!$H$2:$H$201,MATCH($A835&amp;"-8",Matches!$J$2:$J$201,0)),3,2))))),""))</f>
        <v/>
      </c>
      <c r="AF835" s="12" t="str">
        <f aca="false">IF(OR($B835="",T835="",U835=""),"",IFERROR(IF(OR(INDEX(Matches!$I$2:$I$201,MATCH($A835&amp;"-9",Matches!$J$2:$J$201,0))="Void",INDEX(Matches!$G$2:$G$201,MATCH($A835&amp;"-9",Matches!$J$2:$J$201,0))="",INDEX(Matches!$H$2:$H$201,MATCH($A835&amp;"-9",Matches!$J$2:$J$201,0))=""),"",IF(AND($C835&lt;&gt;"",INDEX(Matches!$F$2:$F$201,MATCH($A835&amp;"-9",Matches!$J$2:$J$201,0))&lt;&gt;"",$C835&gt;=INDEX(Matches!$F$2:$F$201,MATCH($A835&amp;"-9",Matches!$J$2:$J$201,0))),"",IF(AND(T835=INDEX(Matches!$G$2:$G$201,MATCH($A835&amp;"-9",Matches!$J$2:$J$201,0)),U835=INDEX(Matches!$H$2:$H$201,MATCH($A835&amp;"-9",Matches!$J$2:$J$201,0))),5,IF(SIGN(T835-U835)&lt;&gt;SIGN(INDEX(Matches!$G$2:$G$201,MATCH($A835&amp;"-9",Matches!$J$2:$J$201,0))-INDEX(Matches!$H$2:$H$201,MATCH($A835&amp;"-9",Matches!$J$2:$J$201,0))),0,IF(T835-U835=INDEX(Matches!$G$2:$G$201,MATCH($A835&amp;"-9",Matches!$J$2:$J$201,0))-INDEX(Matches!$H$2:$H$201,MATCH($A835&amp;"-9",Matches!$J$2:$J$201,0)),3,2))))),""))</f>
        <v/>
      </c>
      <c r="AG835" s="12" t="str">
        <f aca="false">IF(OR($B835="",V835="",W835=""),"",IFERROR(IF(OR(INDEX(Matches!$I$2:$I$201,MATCH($A835&amp;"-10",Matches!$J$2:$J$201,0))="Void",INDEX(Matches!$G$2:$G$201,MATCH($A835&amp;"-10",Matches!$J$2:$J$201,0))="",INDEX(Matches!$H$2:$H$201,MATCH($A835&amp;"-10",Matches!$J$2:$J$201,0))=""),"",IF(AND($C835&lt;&gt;"",INDEX(Matches!$F$2:$F$201,MATCH($A835&amp;"-10",Matches!$J$2:$J$201,0))&lt;&gt;"",$C835&gt;=INDEX(Matches!$F$2:$F$201,MATCH($A835&amp;"-10",Matches!$J$2:$J$201,0))),"",IF(AND(V835=INDEX(Matches!$G$2:$G$201,MATCH($A835&amp;"-10",Matches!$J$2:$J$201,0)),W835=INDEX(Matches!$H$2:$H$201,MATCH($A835&amp;"-10",Matches!$J$2:$J$201,0))),5,IF(SIGN(V835-W835)&lt;&gt;SIGN(INDEX(Matches!$G$2:$G$201,MATCH($A835&amp;"-10",Matches!$J$2:$J$201,0))-INDEX(Matches!$H$2:$H$201,MATCH($A835&amp;"-10",Matches!$J$2:$J$201,0))),0,IF(V835-W835=INDEX(Matches!$G$2:$G$201,MATCH($A835&amp;"-10",Matches!$J$2:$J$201,0))-INDEX(Matches!$H$2:$H$201,MATCH($A835&amp;"-10",Matches!$J$2:$J$201,0)),3,2))))),""))</f>
        <v/>
      </c>
      <c r="AH835" s="13" t="str">
        <f aca="false">IF($B835="","",SUM(X835:AG835))</f>
        <v/>
      </c>
      <c r="AI835" s="12" t="str">
        <f aca="false">IF($B835="","",COUNTIF(X835:AG835,5))</f>
        <v/>
      </c>
      <c r="AJ835" s="12" t="str">
        <f aca="false">IF($B835="","",COUNTIF(X835:AG835,"&gt;=2"))</f>
        <v/>
      </c>
      <c r="AK835" s="12" t="str">
        <f aca="false">IF($B835="","",COUNT(X835:AG835))</f>
        <v/>
      </c>
    </row>
    <row r="836" customFormat="false" ht="15" hidden="false" customHeight="false" outlineLevel="0" collapsed="false">
      <c r="A836" s="7"/>
      <c r="B836" s="7"/>
      <c r="C836" s="11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12" t="str">
        <f aca="false">IF(OR($B836="",D836="",E836=""),"",IFERROR(IF(OR(INDEX(Matches!$I$2:$I$201,MATCH($A836&amp;"-1",Matches!$J$2:$J$201,0))="Void",INDEX(Matches!$G$2:$G$201,MATCH($A836&amp;"-1",Matches!$J$2:$J$201,0))="",INDEX(Matches!$H$2:$H$201,MATCH($A836&amp;"-1",Matches!$J$2:$J$201,0))=""),"",IF(AND($C836&lt;&gt;"",INDEX(Matches!$F$2:$F$201,MATCH($A836&amp;"-1",Matches!$J$2:$J$201,0))&lt;&gt;"",$C836&gt;=INDEX(Matches!$F$2:$F$201,MATCH($A836&amp;"-1",Matches!$J$2:$J$201,0))),"",IF(AND(D836=INDEX(Matches!$G$2:$G$201,MATCH($A836&amp;"-1",Matches!$J$2:$J$201,0)),E836=INDEX(Matches!$H$2:$H$201,MATCH($A836&amp;"-1",Matches!$J$2:$J$201,0))),5,IF(SIGN(D836-E836)&lt;&gt;SIGN(INDEX(Matches!$G$2:$G$201,MATCH($A836&amp;"-1",Matches!$J$2:$J$201,0))-INDEX(Matches!$H$2:$H$201,MATCH($A836&amp;"-1",Matches!$J$2:$J$201,0))),0,IF(D836-E836=INDEX(Matches!$G$2:$G$201,MATCH($A836&amp;"-1",Matches!$J$2:$J$201,0))-INDEX(Matches!$H$2:$H$201,MATCH($A836&amp;"-1",Matches!$J$2:$J$201,0)),3,2))))),""))</f>
        <v/>
      </c>
      <c r="Y836" s="12" t="str">
        <f aca="false">IF(OR($B836="",F836="",G836=""),"",IFERROR(IF(OR(INDEX(Matches!$I$2:$I$201,MATCH($A836&amp;"-2",Matches!$J$2:$J$201,0))="Void",INDEX(Matches!$G$2:$G$201,MATCH($A836&amp;"-2",Matches!$J$2:$J$201,0))="",INDEX(Matches!$H$2:$H$201,MATCH($A836&amp;"-2",Matches!$J$2:$J$201,0))=""),"",IF(AND($C836&lt;&gt;"",INDEX(Matches!$F$2:$F$201,MATCH($A836&amp;"-2",Matches!$J$2:$J$201,0))&lt;&gt;"",$C836&gt;=INDEX(Matches!$F$2:$F$201,MATCH($A836&amp;"-2",Matches!$J$2:$J$201,0))),"",IF(AND(F836=INDEX(Matches!$G$2:$G$201,MATCH($A836&amp;"-2",Matches!$J$2:$J$201,0)),G836=INDEX(Matches!$H$2:$H$201,MATCH($A836&amp;"-2",Matches!$J$2:$J$201,0))),5,IF(SIGN(F836-G836)&lt;&gt;SIGN(INDEX(Matches!$G$2:$G$201,MATCH($A836&amp;"-2",Matches!$J$2:$J$201,0))-INDEX(Matches!$H$2:$H$201,MATCH($A836&amp;"-2",Matches!$J$2:$J$201,0))),0,IF(F836-G836=INDEX(Matches!$G$2:$G$201,MATCH($A836&amp;"-2",Matches!$J$2:$J$201,0))-INDEX(Matches!$H$2:$H$201,MATCH($A836&amp;"-2",Matches!$J$2:$J$201,0)),3,2))))),""))</f>
        <v/>
      </c>
      <c r="Z836" s="12" t="str">
        <f aca="false">IF(OR($B836="",H836="",I836=""),"",IFERROR(IF(OR(INDEX(Matches!$I$2:$I$201,MATCH($A836&amp;"-3",Matches!$J$2:$J$201,0))="Void",INDEX(Matches!$G$2:$G$201,MATCH($A836&amp;"-3",Matches!$J$2:$J$201,0))="",INDEX(Matches!$H$2:$H$201,MATCH($A836&amp;"-3",Matches!$J$2:$J$201,0))=""),"",IF(AND($C836&lt;&gt;"",INDEX(Matches!$F$2:$F$201,MATCH($A836&amp;"-3",Matches!$J$2:$J$201,0))&lt;&gt;"",$C836&gt;=INDEX(Matches!$F$2:$F$201,MATCH($A836&amp;"-3",Matches!$J$2:$J$201,0))),"",IF(AND(H836=INDEX(Matches!$G$2:$G$201,MATCH($A836&amp;"-3",Matches!$J$2:$J$201,0)),I836=INDEX(Matches!$H$2:$H$201,MATCH($A836&amp;"-3",Matches!$J$2:$J$201,0))),5,IF(SIGN(H836-I836)&lt;&gt;SIGN(INDEX(Matches!$G$2:$G$201,MATCH($A836&amp;"-3",Matches!$J$2:$J$201,0))-INDEX(Matches!$H$2:$H$201,MATCH($A836&amp;"-3",Matches!$J$2:$J$201,0))),0,IF(H836-I836=INDEX(Matches!$G$2:$G$201,MATCH($A836&amp;"-3",Matches!$J$2:$J$201,0))-INDEX(Matches!$H$2:$H$201,MATCH($A836&amp;"-3",Matches!$J$2:$J$201,0)),3,2))))),""))</f>
        <v/>
      </c>
      <c r="AA836" s="12" t="str">
        <f aca="false">IF(OR($B836="",J836="",K836=""),"",IFERROR(IF(OR(INDEX(Matches!$I$2:$I$201,MATCH($A836&amp;"-4",Matches!$J$2:$J$201,0))="Void",INDEX(Matches!$G$2:$G$201,MATCH($A836&amp;"-4",Matches!$J$2:$J$201,0))="",INDEX(Matches!$H$2:$H$201,MATCH($A836&amp;"-4",Matches!$J$2:$J$201,0))=""),"",IF(AND($C836&lt;&gt;"",INDEX(Matches!$F$2:$F$201,MATCH($A836&amp;"-4",Matches!$J$2:$J$201,0))&lt;&gt;"",$C836&gt;=INDEX(Matches!$F$2:$F$201,MATCH($A836&amp;"-4",Matches!$J$2:$J$201,0))),"",IF(AND(J836=INDEX(Matches!$G$2:$G$201,MATCH($A836&amp;"-4",Matches!$J$2:$J$201,0)),K836=INDEX(Matches!$H$2:$H$201,MATCH($A836&amp;"-4",Matches!$J$2:$J$201,0))),5,IF(SIGN(J836-K836)&lt;&gt;SIGN(INDEX(Matches!$G$2:$G$201,MATCH($A836&amp;"-4",Matches!$J$2:$J$201,0))-INDEX(Matches!$H$2:$H$201,MATCH($A836&amp;"-4",Matches!$J$2:$J$201,0))),0,IF(J836-K836=INDEX(Matches!$G$2:$G$201,MATCH($A836&amp;"-4",Matches!$J$2:$J$201,0))-INDEX(Matches!$H$2:$H$201,MATCH($A836&amp;"-4",Matches!$J$2:$J$201,0)),3,2))))),""))</f>
        <v/>
      </c>
      <c r="AB836" s="12" t="str">
        <f aca="false">IF(OR($B836="",L836="",M836=""),"",IFERROR(IF(OR(INDEX(Matches!$I$2:$I$201,MATCH($A836&amp;"-5",Matches!$J$2:$J$201,0))="Void",INDEX(Matches!$G$2:$G$201,MATCH($A836&amp;"-5",Matches!$J$2:$J$201,0))="",INDEX(Matches!$H$2:$H$201,MATCH($A836&amp;"-5",Matches!$J$2:$J$201,0))=""),"",IF(AND($C836&lt;&gt;"",INDEX(Matches!$F$2:$F$201,MATCH($A836&amp;"-5",Matches!$J$2:$J$201,0))&lt;&gt;"",$C836&gt;=INDEX(Matches!$F$2:$F$201,MATCH($A836&amp;"-5",Matches!$J$2:$J$201,0))),"",IF(AND(L836=INDEX(Matches!$G$2:$G$201,MATCH($A836&amp;"-5",Matches!$J$2:$J$201,0)),M836=INDEX(Matches!$H$2:$H$201,MATCH($A836&amp;"-5",Matches!$J$2:$J$201,0))),5,IF(SIGN(L836-M836)&lt;&gt;SIGN(INDEX(Matches!$G$2:$G$201,MATCH($A836&amp;"-5",Matches!$J$2:$J$201,0))-INDEX(Matches!$H$2:$H$201,MATCH($A836&amp;"-5",Matches!$J$2:$J$201,0))),0,IF(L836-M836=INDEX(Matches!$G$2:$G$201,MATCH($A836&amp;"-5",Matches!$J$2:$J$201,0))-INDEX(Matches!$H$2:$H$201,MATCH($A836&amp;"-5",Matches!$J$2:$J$201,0)),3,2))))),""))</f>
        <v/>
      </c>
      <c r="AC836" s="12" t="str">
        <f aca="false">IF(OR($B836="",N836="",O836=""),"",IFERROR(IF(OR(INDEX(Matches!$I$2:$I$201,MATCH($A836&amp;"-6",Matches!$J$2:$J$201,0))="Void",INDEX(Matches!$G$2:$G$201,MATCH($A836&amp;"-6",Matches!$J$2:$J$201,0))="",INDEX(Matches!$H$2:$H$201,MATCH($A836&amp;"-6",Matches!$J$2:$J$201,0))=""),"",IF(AND($C836&lt;&gt;"",INDEX(Matches!$F$2:$F$201,MATCH($A836&amp;"-6",Matches!$J$2:$J$201,0))&lt;&gt;"",$C836&gt;=INDEX(Matches!$F$2:$F$201,MATCH($A836&amp;"-6",Matches!$J$2:$J$201,0))),"",IF(AND(N836=INDEX(Matches!$G$2:$G$201,MATCH($A836&amp;"-6",Matches!$J$2:$J$201,0)),O836=INDEX(Matches!$H$2:$H$201,MATCH($A836&amp;"-6",Matches!$J$2:$J$201,0))),5,IF(SIGN(N836-O836)&lt;&gt;SIGN(INDEX(Matches!$G$2:$G$201,MATCH($A836&amp;"-6",Matches!$J$2:$J$201,0))-INDEX(Matches!$H$2:$H$201,MATCH($A836&amp;"-6",Matches!$J$2:$J$201,0))),0,IF(N836-O836=INDEX(Matches!$G$2:$G$201,MATCH($A836&amp;"-6",Matches!$J$2:$J$201,0))-INDEX(Matches!$H$2:$H$201,MATCH($A836&amp;"-6",Matches!$J$2:$J$201,0)),3,2))))),""))</f>
        <v/>
      </c>
      <c r="AD836" s="12" t="str">
        <f aca="false">IF(OR($B836="",P836="",Q836=""),"",IFERROR(IF(OR(INDEX(Matches!$I$2:$I$201,MATCH($A836&amp;"-7",Matches!$J$2:$J$201,0))="Void",INDEX(Matches!$G$2:$G$201,MATCH($A836&amp;"-7",Matches!$J$2:$J$201,0))="",INDEX(Matches!$H$2:$H$201,MATCH($A836&amp;"-7",Matches!$J$2:$J$201,0))=""),"",IF(AND($C836&lt;&gt;"",INDEX(Matches!$F$2:$F$201,MATCH($A836&amp;"-7",Matches!$J$2:$J$201,0))&lt;&gt;"",$C836&gt;=INDEX(Matches!$F$2:$F$201,MATCH($A836&amp;"-7",Matches!$J$2:$J$201,0))),"",IF(AND(P836=INDEX(Matches!$G$2:$G$201,MATCH($A836&amp;"-7",Matches!$J$2:$J$201,0)),Q836=INDEX(Matches!$H$2:$H$201,MATCH($A836&amp;"-7",Matches!$J$2:$J$201,0))),5,IF(SIGN(P836-Q836)&lt;&gt;SIGN(INDEX(Matches!$G$2:$G$201,MATCH($A836&amp;"-7",Matches!$J$2:$J$201,0))-INDEX(Matches!$H$2:$H$201,MATCH($A836&amp;"-7",Matches!$J$2:$J$201,0))),0,IF(P836-Q836=INDEX(Matches!$G$2:$G$201,MATCH($A836&amp;"-7",Matches!$J$2:$J$201,0))-INDEX(Matches!$H$2:$H$201,MATCH($A836&amp;"-7",Matches!$J$2:$J$201,0)),3,2))))),""))</f>
        <v/>
      </c>
      <c r="AE836" s="12" t="str">
        <f aca="false">IF(OR($B836="",R836="",S836=""),"",IFERROR(IF(OR(INDEX(Matches!$I$2:$I$201,MATCH($A836&amp;"-8",Matches!$J$2:$J$201,0))="Void",INDEX(Matches!$G$2:$G$201,MATCH($A836&amp;"-8",Matches!$J$2:$J$201,0))="",INDEX(Matches!$H$2:$H$201,MATCH($A836&amp;"-8",Matches!$J$2:$J$201,0))=""),"",IF(AND($C836&lt;&gt;"",INDEX(Matches!$F$2:$F$201,MATCH($A836&amp;"-8",Matches!$J$2:$J$201,0))&lt;&gt;"",$C836&gt;=INDEX(Matches!$F$2:$F$201,MATCH($A836&amp;"-8",Matches!$J$2:$J$201,0))),"",IF(AND(R836=INDEX(Matches!$G$2:$G$201,MATCH($A836&amp;"-8",Matches!$J$2:$J$201,0)),S836=INDEX(Matches!$H$2:$H$201,MATCH($A836&amp;"-8",Matches!$J$2:$J$201,0))),5,IF(SIGN(R836-S836)&lt;&gt;SIGN(INDEX(Matches!$G$2:$G$201,MATCH($A836&amp;"-8",Matches!$J$2:$J$201,0))-INDEX(Matches!$H$2:$H$201,MATCH($A836&amp;"-8",Matches!$J$2:$J$201,0))),0,IF(R836-S836=INDEX(Matches!$G$2:$G$201,MATCH($A836&amp;"-8",Matches!$J$2:$J$201,0))-INDEX(Matches!$H$2:$H$201,MATCH($A836&amp;"-8",Matches!$J$2:$J$201,0)),3,2))))),""))</f>
        <v/>
      </c>
      <c r="AF836" s="12" t="str">
        <f aca="false">IF(OR($B836="",T836="",U836=""),"",IFERROR(IF(OR(INDEX(Matches!$I$2:$I$201,MATCH($A836&amp;"-9",Matches!$J$2:$J$201,0))="Void",INDEX(Matches!$G$2:$G$201,MATCH($A836&amp;"-9",Matches!$J$2:$J$201,0))="",INDEX(Matches!$H$2:$H$201,MATCH($A836&amp;"-9",Matches!$J$2:$J$201,0))=""),"",IF(AND($C836&lt;&gt;"",INDEX(Matches!$F$2:$F$201,MATCH($A836&amp;"-9",Matches!$J$2:$J$201,0))&lt;&gt;"",$C836&gt;=INDEX(Matches!$F$2:$F$201,MATCH($A836&amp;"-9",Matches!$J$2:$J$201,0))),"",IF(AND(T836=INDEX(Matches!$G$2:$G$201,MATCH($A836&amp;"-9",Matches!$J$2:$J$201,0)),U836=INDEX(Matches!$H$2:$H$201,MATCH($A836&amp;"-9",Matches!$J$2:$J$201,0))),5,IF(SIGN(T836-U836)&lt;&gt;SIGN(INDEX(Matches!$G$2:$G$201,MATCH($A836&amp;"-9",Matches!$J$2:$J$201,0))-INDEX(Matches!$H$2:$H$201,MATCH($A836&amp;"-9",Matches!$J$2:$J$201,0))),0,IF(T836-U836=INDEX(Matches!$G$2:$G$201,MATCH($A836&amp;"-9",Matches!$J$2:$J$201,0))-INDEX(Matches!$H$2:$H$201,MATCH($A836&amp;"-9",Matches!$J$2:$J$201,0)),3,2))))),""))</f>
        <v/>
      </c>
      <c r="AG836" s="12" t="str">
        <f aca="false">IF(OR($B836="",V836="",W836=""),"",IFERROR(IF(OR(INDEX(Matches!$I$2:$I$201,MATCH($A836&amp;"-10",Matches!$J$2:$J$201,0))="Void",INDEX(Matches!$G$2:$G$201,MATCH($A836&amp;"-10",Matches!$J$2:$J$201,0))="",INDEX(Matches!$H$2:$H$201,MATCH($A836&amp;"-10",Matches!$J$2:$J$201,0))=""),"",IF(AND($C836&lt;&gt;"",INDEX(Matches!$F$2:$F$201,MATCH($A836&amp;"-10",Matches!$J$2:$J$201,0))&lt;&gt;"",$C836&gt;=INDEX(Matches!$F$2:$F$201,MATCH($A836&amp;"-10",Matches!$J$2:$J$201,0))),"",IF(AND(V836=INDEX(Matches!$G$2:$G$201,MATCH($A836&amp;"-10",Matches!$J$2:$J$201,0)),W836=INDEX(Matches!$H$2:$H$201,MATCH($A836&amp;"-10",Matches!$J$2:$J$201,0))),5,IF(SIGN(V836-W836)&lt;&gt;SIGN(INDEX(Matches!$G$2:$G$201,MATCH($A836&amp;"-10",Matches!$J$2:$J$201,0))-INDEX(Matches!$H$2:$H$201,MATCH($A836&amp;"-10",Matches!$J$2:$J$201,0))),0,IF(V836-W836=INDEX(Matches!$G$2:$G$201,MATCH($A836&amp;"-10",Matches!$J$2:$J$201,0))-INDEX(Matches!$H$2:$H$201,MATCH($A836&amp;"-10",Matches!$J$2:$J$201,0)),3,2))))),""))</f>
        <v/>
      </c>
      <c r="AH836" s="13" t="str">
        <f aca="false">IF($B836="","",SUM(X836:AG836))</f>
        <v/>
      </c>
      <c r="AI836" s="12" t="str">
        <f aca="false">IF($B836="","",COUNTIF(X836:AG836,5))</f>
        <v/>
      </c>
      <c r="AJ836" s="12" t="str">
        <f aca="false">IF($B836="","",COUNTIF(X836:AG836,"&gt;=2"))</f>
        <v/>
      </c>
      <c r="AK836" s="12" t="str">
        <f aca="false">IF($B836="","",COUNT(X836:AG836))</f>
        <v/>
      </c>
    </row>
    <row r="837" customFormat="false" ht="15" hidden="false" customHeight="false" outlineLevel="0" collapsed="false">
      <c r="A837" s="7"/>
      <c r="B837" s="7"/>
      <c r="C837" s="11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12" t="str">
        <f aca="false">IF(OR($B837="",D837="",E837=""),"",IFERROR(IF(OR(INDEX(Matches!$I$2:$I$201,MATCH($A837&amp;"-1",Matches!$J$2:$J$201,0))="Void",INDEX(Matches!$G$2:$G$201,MATCH($A837&amp;"-1",Matches!$J$2:$J$201,0))="",INDEX(Matches!$H$2:$H$201,MATCH($A837&amp;"-1",Matches!$J$2:$J$201,0))=""),"",IF(AND($C837&lt;&gt;"",INDEX(Matches!$F$2:$F$201,MATCH($A837&amp;"-1",Matches!$J$2:$J$201,0))&lt;&gt;"",$C837&gt;=INDEX(Matches!$F$2:$F$201,MATCH($A837&amp;"-1",Matches!$J$2:$J$201,0))),"",IF(AND(D837=INDEX(Matches!$G$2:$G$201,MATCH($A837&amp;"-1",Matches!$J$2:$J$201,0)),E837=INDEX(Matches!$H$2:$H$201,MATCH($A837&amp;"-1",Matches!$J$2:$J$201,0))),5,IF(SIGN(D837-E837)&lt;&gt;SIGN(INDEX(Matches!$G$2:$G$201,MATCH($A837&amp;"-1",Matches!$J$2:$J$201,0))-INDEX(Matches!$H$2:$H$201,MATCH($A837&amp;"-1",Matches!$J$2:$J$201,0))),0,IF(D837-E837=INDEX(Matches!$G$2:$G$201,MATCH($A837&amp;"-1",Matches!$J$2:$J$201,0))-INDEX(Matches!$H$2:$H$201,MATCH($A837&amp;"-1",Matches!$J$2:$J$201,0)),3,2))))),""))</f>
        <v/>
      </c>
      <c r="Y837" s="12" t="str">
        <f aca="false">IF(OR($B837="",F837="",G837=""),"",IFERROR(IF(OR(INDEX(Matches!$I$2:$I$201,MATCH($A837&amp;"-2",Matches!$J$2:$J$201,0))="Void",INDEX(Matches!$G$2:$G$201,MATCH($A837&amp;"-2",Matches!$J$2:$J$201,0))="",INDEX(Matches!$H$2:$H$201,MATCH($A837&amp;"-2",Matches!$J$2:$J$201,0))=""),"",IF(AND($C837&lt;&gt;"",INDEX(Matches!$F$2:$F$201,MATCH($A837&amp;"-2",Matches!$J$2:$J$201,0))&lt;&gt;"",$C837&gt;=INDEX(Matches!$F$2:$F$201,MATCH($A837&amp;"-2",Matches!$J$2:$J$201,0))),"",IF(AND(F837=INDEX(Matches!$G$2:$G$201,MATCH($A837&amp;"-2",Matches!$J$2:$J$201,0)),G837=INDEX(Matches!$H$2:$H$201,MATCH($A837&amp;"-2",Matches!$J$2:$J$201,0))),5,IF(SIGN(F837-G837)&lt;&gt;SIGN(INDEX(Matches!$G$2:$G$201,MATCH($A837&amp;"-2",Matches!$J$2:$J$201,0))-INDEX(Matches!$H$2:$H$201,MATCH($A837&amp;"-2",Matches!$J$2:$J$201,0))),0,IF(F837-G837=INDEX(Matches!$G$2:$G$201,MATCH($A837&amp;"-2",Matches!$J$2:$J$201,0))-INDEX(Matches!$H$2:$H$201,MATCH($A837&amp;"-2",Matches!$J$2:$J$201,0)),3,2))))),""))</f>
        <v/>
      </c>
      <c r="Z837" s="12" t="str">
        <f aca="false">IF(OR($B837="",H837="",I837=""),"",IFERROR(IF(OR(INDEX(Matches!$I$2:$I$201,MATCH($A837&amp;"-3",Matches!$J$2:$J$201,0))="Void",INDEX(Matches!$G$2:$G$201,MATCH($A837&amp;"-3",Matches!$J$2:$J$201,0))="",INDEX(Matches!$H$2:$H$201,MATCH($A837&amp;"-3",Matches!$J$2:$J$201,0))=""),"",IF(AND($C837&lt;&gt;"",INDEX(Matches!$F$2:$F$201,MATCH($A837&amp;"-3",Matches!$J$2:$J$201,0))&lt;&gt;"",$C837&gt;=INDEX(Matches!$F$2:$F$201,MATCH($A837&amp;"-3",Matches!$J$2:$J$201,0))),"",IF(AND(H837=INDEX(Matches!$G$2:$G$201,MATCH($A837&amp;"-3",Matches!$J$2:$J$201,0)),I837=INDEX(Matches!$H$2:$H$201,MATCH($A837&amp;"-3",Matches!$J$2:$J$201,0))),5,IF(SIGN(H837-I837)&lt;&gt;SIGN(INDEX(Matches!$G$2:$G$201,MATCH($A837&amp;"-3",Matches!$J$2:$J$201,0))-INDEX(Matches!$H$2:$H$201,MATCH($A837&amp;"-3",Matches!$J$2:$J$201,0))),0,IF(H837-I837=INDEX(Matches!$G$2:$G$201,MATCH($A837&amp;"-3",Matches!$J$2:$J$201,0))-INDEX(Matches!$H$2:$H$201,MATCH($A837&amp;"-3",Matches!$J$2:$J$201,0)),3,2))))),""))</f>
        <v/>
      </c>
      <c r="AA837" s="12" t="str">
        <f aca="false">IF(OR($B837="",J837="",K837=""),"",IFERROR(IF(OR(INDEX(Matches!$I$2:$I$201,MATCH($A837&amp;"-4",Matches!$J$2:$J$201,0))="Void",INDEX(Matches!$G$2:$G$201,MATCH($A837&amp;"-4",Matches!$J$2:$J$201,0))="",INDEX(Matches!$H$2:$H$201,MATCH($A837&amp;"-4",Matches!$J$2:$J$201,0))=""),"",IF(AND($C837&lt;&gt;"",INDEX(Matches!$F$2:$F$201,MATCH($A837&amp;"-4",Matches!$J$2:$J$201,0))&lt;&gt;"",$C837&gt;=INDEX(Matches!$F$2:$F$201,MATCH($A837&amp;"-4",Matches!$J$2:$J$201,0))),"",IF(AND(J837=INDEX(Matches!$G$2:$G$201,MATCH($A837&amp;"-4",Matches!$J$2:$J$201,0)),K837=INDEX(Matches!$H$2:$H$201,MATCH($A837&amp;"-4",Matches!$J$2:$J$201,0))),5,IF(SIGN(J837-K837)&lt;&gt;SIGN(INDEX(Matches!$G$2:$G$201,MATCH($A837&amp;"-4",Matches!$J$2:$J$201,0))-INDEX(Matches!$H$2:$H$201,MATCH($A837&amp;"-4",Matches!$J$2:$J$201,0))),0,IF(J837-K837=INDEX(Matches!$G$2:$G$201,MATCH($A837&amp;"-4",Matches!$J$2:$J$201,0))-INDEX(Matches!$H$2:$H$201,MATCH($A837&amp;"-4",Matches!$J$2:$J$201,0)),3,2))))),""))</f>
        <v/>
      </c>
      <c r="AB837" s="12" t="str">
        <f aca="false">IF(OR($B837="",L837="",M837=""),"",IFERROR(IF(OR(INDEX(Matches!$I$2:$I$201,MATCH($A837&amp;"-5",Matches!$J$2:$J$201,0))="Void",INDEX(Matches!$G$2:$G$201,MATCH($A837&amp;"-5",Matches!$J$2:$J$201,0))="",INDEX(Matches!$H$2:$H$201,MATCH($A837&amp;"-5",Matches!$J$2:$J$201,0))=""),"",IF(AND($C837&lt;&gt;"",INDEX(Matches!$F$2:$F$201,MATCH($A837&amp;"-5",Matches!$J$2:$J$201,0))&lt;&gt;"",$C837&gt;=INDEX(Matches!$F$2:$F$201,MATCH($A837&amp;"-5",Matches!$J$2:$J$201,0))),"",IF(AND(L837=INDEX(Matches!$G$2:$G$201,MATCH($A837&amp;"-5",Matches!$J$2:$J$201,0)),M837=INDEX(Matches!$H$2:$H$201,MATCH($A837&amp;"-5",Matches!$J$2:$J$201,0))),5,IF(SIGN(L837-M837)&lt;&gt;SIGN(INDEX(Matches!$G$2:$G$201,MATCH($A837&amp;"-5",Matches!$J$2:$J$201,0))-INDEX(Matches!$H$2:$H$201,MATCH($A837&amp;"-5",Matches!$J$2:$J$201,0))),0,IF(L837-M837=INDEX(Matches!$G$2:$G$201,MATCH($A837&amp;"-5",Matches!$J$2:$J$201,0))-INDEX(Matches!$H$2:$H$201,MATCH($A837&amp;"-5",Matches!$J$2:$J$201,0)),3,2))))),""))</f>
        <v/>
      </c>
      <c r="AC837" s="12" t="str">
        <f aca="false">IF(OR($B837="",N837="",O837=""),"",IFERROR(IF(OR(INDEX(Matches!$I$2:$I$201,MATCH($A837&amp;"-6",Matches!$J$2:$J$201,0))="Void",INDEX(Matches!$G$2:$G$201,MATCH($A837&amp;"-6",Matches!$J$2:$J$201,0))="",INDEX(Matches!$H$2:$H$201,MATCH($A837&amp;"-6",Matches!$J$2:$J$201,0))=""),"",IF(AND($C837&lt;&gt;"",INDEX(Matches!$F$2:$F$201,MATCH($A837&amp;"-6",Matches!$J$2:$J$201,0))&lt;&gt;"",$C837&gt;=INDEX(Matches!$F$2:$F$201,MATCH($A837&amp;"-6",Matches!$J$2:$J$201,0))),"",IF(AND(N837=INDEX(Matches!$G$2:$G$201,MATCH($A837&amp;"-6",Matches!$J$2:$J$201,0)),O837=INDEX(Matches!$H$2:$H$201,MATCH($A837&amp;"-6",Matches!$J$2:$J$201,0))),5,IF(SIGN(N837-O837)&lt;&gt;SIGN(INDEX(Matches!$G$2:$G$201,MATCH($A837&amp;"-6",Matches!$J$2:$J$201,0))-INDEX(Matches!$H$2:$H$201,MATCH($A837&amp;"-6",Matches!$J$2:$J$201,0))),0,IF(N837-O837=INDEX(Matches!$G$2:$G$201,MATCH($A837&amp;"-6",Matches!$J$2:$J$201,0))-INDEX(Matches!$H$2:$H$201,MATCH($A837&amp;"-6",Matches!$J$2:$J$201,0)),3,2))))),""))</f>
        <v/>
      </c>
      <c r="AD837" s="12" t="str">
        <f aca="false">IF(OR($B837="",P837="",Q837=""),"",IFERROR(IF(OR(INDEX(Matches!$I$2:$I$201,MATCH($A837&amp;"-7",Matches!$J$2:$J$201,0))="Void",INDEX(Matches!$G$2:$G$201,MATCH($A837&amp;"-7",Matches!$J$2:$J$201,0))="",INDEX(Matches!$H$2:$H$201,MATCH($A837&amp;"-7",Matches!$J$2:$J$201,0))=""),"",IF(AND($C837&lt;&gt;"",INDEX(Matches!$F$2:$F$201,MATCH($A837&amp;"-7",Matches!$J$2:$J$201,0))&lt;&gt;"",$C837&gt;=INDEX(Matches!$F$2:$F$201,MATCH($A837&amp;"-7",Matches!$J$2:$J$201,0))),"",IF(AND(P837=INDEX(Matches!$G$2:$G$201,MATCH($A837&amp;"-7",Matches!$J$2:$J$201,0)),Q837=INDEX(Matches!$H$2:$H$201,MATCH($A837&amp;"-7",Matches!$J$2:$J$201,0))),5,IF(SIGN(P837-Q837)&lt;&gt;SIGN(INDEX(Matches!$G$2:$G$201,MATCH($A837&amp;"-7",Matches!$J$2:$J$201,0))-INDEX(Matches!$H$2:$H$201,MATCH($A837&amp;"-7",Matches!$J$2:$J$201,0))),0,IF(P837-Q837=INDEX(Matches!$G$2:$G$201,MATCH($A837&amp;"-7",Matches!$J$2:$J$201,0))-INDEX(Matches!$H$2:$H$201,MATCH($A837&amp;"-7",Matches!$J$2:$J$201,0)),3,2))))),""))</f>
        <v/>
      </c>
      <c r="AE837" s="12" t="str">
        <f aca="false">IF(OR($B837="",R837="",S837=""),"",IFERROR(IF(OR(INDEX(Matches!$I$2:$I$201,MATCH($A837&amp;"-8",Matches!$J$2:$J$201,0))="Void",INDEX(Matches!$G$2:$G$201,MATCH($A837&amp;"-8",Matches!$J$2:$J$201,0))="",INDEX(Matches!$H$2:$H$201,MATCH($A837&amp;"-8",Matches!$J$2:$J$201,0))=""),"",IF(AND($C837&lt;&gt;"",INDEX(Matches!$F$2:$F$201,MATCH($A837&amp;"-8",Matches!$J$2:$J$201,0))&lt;&gt;"",$C837&gt;=INDEX(Matches!$F$2:$F$201,MATCH($A837&amp;"-8",Matches!$J$2:$J$201,0))),"",IF(AND(R837=INDEX(Matches!$G$2:$G$201,MATCH($A837&amp;"-8",Matches!$J$2:$J$201,0)),S837=INDEX(Matches!$H$2:$H$201,MATCH($A837&amp;"-8",Matches!$J$2:$J$201,0))),5,IF(SIGN(R837-S837)&lt;&gt;SIGN(INDEX(Matches!$G$2:$G$201,MATCH($A837&amp;"-8",Matches!$J$2:$J$201,0))-INDEX(Matches!$H$2:$H$201,MATCH($A837&amp;"-8",Matches!$J$2:$J$201,0))),0,IF(R837-S837=INDEX(Matches!$G$2:$G$201,MATCH($A837&amp;"-8",Matches!$J$2:$J$201,0))-INDEX(Matches!$H$2:$H$201,MATCH($A837&amp;"-8",Matches!$J$2:$J$201,0)),3,2))))),""))</f>
        <v/>
      </c>
      <c r="AF837" s="12" t="str">
        <f aca="false">IF(OR($B837="",T837="",U837=""),"",IFERROR(IF(OR(INDEX(Matches!$I$2:$I$201,MATCH($A837&amp;"-9",Matches!$J$2:$J$201,0))="Void",INDEX(Matches!$G$2:$G$201,MATCH($A837&amp;"-9",Matches!$J$2:$J$201,0))="",INDEX(Matches!$H$2:$H$201,MATCH($A837&amp;"-9",Matches!$J$2:$J$201,0))=""),"",IF(AND($C837&lt;&gt;"",INDEX(Matches!$F$2:$F$201,MATCH($A837&amp;"-9",Matches!$J$2:$J$201,0))&lt;&gt;"",$C837&gt;=INDEX(Matches!$F$2:$F$201,MATCH($A837&amp;"-9",Matches!$J$2:$J$201,0))),"",IF(AND(T837=INDEX(Matches!$G$2:$G$201,MATCH($A837&amp;"-9",Matches!$J$2:$J$201,0)),U837=INDEX(Matches!$H$2:$H$201,MATCH($A837&amp;"-9",Matches!$J$2:$J$201,0))),5,IF(SIGN(T837-U837)&lt;&gt;SIGN(INDEX(Matches!$G$2:$G$201,MATCH($A837&amp;"-9",Matches!$J$2:$J$201,0))-INDEX(Matches!$H$2:$H$201,MATCH($A837&amp;"-9",Matches!$J$2:$J$201,0))),0,IF(T837-U837=INDEX(Matches!$G$2:$G$201,MATCH($A837&amp;"-9",Matches!$J$2:$J$201,0))-INDEX(Matches!$H$2:$H$201,MATCH($A837&amp;"-9",Matches!$J$2:$J$201,0)),3,2))))),""))</f>
        <v/>
      </c>
      <c r="AG837" s="12" t="str">
        <f aca="false">IF(OR($B837="",V837="",W837=""),"",IFERROR(IF(OR(INDEX(Matches!$I$2:$I$201,MATCH($A837&amp;"-10",Matches!$J$2:$J$201,0))="Void",INDEX(Matches!$G$2:$G$201,MATCH($A837&amp;"-10",Matches!$J$2:$J$201,0))="",INDEX(Matches!$H$2:$H$201,MATCH($A837&amp;"-10",Matches!$J$2:$J$201,0))=""),"",IF(AND($C837&lt;&gt;"",INDEX(Matches!$F$2:$F$201,MATCH($A837&amp;"-10",Matches!$J$2:$J$201,0))&lt;&gt;"",$C837&gt;=INDEX(Matches!$F$2:$F$201,MATCH($A837&amp;"-10",Matches!$J$2:$J$201,0))),"",IF(AND(V837=INDEX(Matches!$G$2:$G$201,MATCH($A837&amp;"-10",Matches!$J$2:$J$201,0)),W837=INDEX(Matches!$H$2:$H$201,MATCH($A837&amp;"-10",Matches!$J$2:$J$201,0))),5,IF(SIGN(V837-W837)&lt;&gt;SIGN(INDEX(Matches!$G$2:$G$201,MATCH($A837&amp;"-10",Matches!$J$2:$J$201,0))-INDEX(Matches!$H$2:$H$201,MATCH($A837&amp;"-10",Matches!$J$2:$J$201,0))),0,IF(V837-W837=INDEX(Matches!$G$2:$G$201,MATCH($A837&amp;"-10",Matches!$J$2:$J$201,0))-INDEX(Matches!$H$2:$H$201,MATCH($A837&amp;"-10",Matches!$J$2:$J$201,0)),3,2))))),""))</f>
        <v/>
      </c>
      <c r="AH837" s="13" t="str">
        <f aca="false">IF($B837="","",SUM(X837:AG837))</f>
        <v/>
      </c>
      <c r="AI837" s="12" t="str">
        <f aca="false">IF($B837="","",COUNTIF(X837:AG837,5))</f>
        <v/>
      </c>
      <c r="AJ837" s="12" t="str">
        <f aca="false">IF($B837="","",COUNTIF(X837:AG837,"&gt;=2"))</f>
        <v/>
      </c>
      <c r="AK837" s="12" t="str">
        <f aca="false">IF($B837="","",COUNT(X837:AG837))</f>
        <v/>
      </c>
    </row>
    <row r="838" customFormat="false" ht="15" hidden="false" customHeight="false" outlineLevel="0" collapsed="false">
      <c r="A838" s="7"/>
      <c r="B838" s="7"/>
      <c r="C838" s="11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12" t="str">
        <f aca="false">IF(OR($B838="",D838="",E838=""),"",IFERROR(IF(OR(INDEX(Matches!$I$2:$I$201,MATCH($A838&amp;"-1",Matches!$J$2:$J$201,0))="Void",INDEX(Matches!$G$2:$G$201,MATCH($A838&amp;"-1",Matches!$J$2:$J$201,0))="",INDEX(Matches!$H$2:$H$201,MATCH($A838&amp;"-1",Matches!$J$2:$J$201,0))=""),"",IF(AND($C838&lt;&gt;"",INDEX(Matches!$F$2:$F$201,MATCH($A838&amp;"-1",Matches!$J$2:$J$201,0))&lt;&gt;"",$C838&gt;=INDEX(Matches!$F$2:$F$201,MATCH($A838&amp;"-1",Matches!$J$2:$J$201,0))),"",IF(AND(D838=INDEX(Matches!$G$2:$G$201,MATCH($A838&amp;"-1",Matches!$J$2:$J$201,0)),E838=INDEX(Matches!$H$2:$H$201,MATCH($A838&amp;"-1",Matches!$J$2:$J$201,0))),5,IF(SIGN(D838-E838)&lt;&gt;SIGN(INDEX(Matches!$G$2:$G$201,MATCH($A838&amp;"-1",Matches!$J$2:$J$201,0))-INDEX(Matches!$H$2:$H$201,MATCH($A838&amp;"-1",Matches!$J$2:$J$201,0))),0,IF(D838-E838=INDEX(Matches!$G$2:$G$201,MATCH($A838&amp;"-1",Matches!$J$2:$J$201,0))-INDEX(Matches!$H$2:$H$201,MATCH($A838&amp;"-1",Matches!$J$2:$J$201,0)),3,2))))),""))</f>
        <v/>
      </c>
      <c r="Y838" s="12" t="str">
        <f aca="false">IF(OR($B838="",F838="",G838=""),"",IFERROR(IF(OR(INDEX(Matches!$I$2:$I$201,MATCH($A838&amp;"-2",Matches!$J$2:$J$201,0))="Void",INDEX(Matches!$G$2:$G$201,MATCH($A838&amp;"-2",Matches!$J$2:$J$201,0))="",INDEX(Matches!$H$2:$H$201,MATCH($A838&amp;"-2",Matches!$J$2:$J$201,0))=""),"",IF(AND($C838&lt;&gt;"",INDEX(Matches!$F$2:$F$201,MATCH($A838&amp;"-2",Matches!$J$2:$J$201,0))&lt;&gt;"",$C838&gt;=INDEX(Matches!$F$2:$F$201,MATCH($A838&amp;"-2",Matches!$J$2:$J$201,0))),"",IF(AND(F838=INDEX(Matches!$G$2:$G$201,MATCH($A838&amp;"-2",Matches!$J$2:$J$201,0)),G838=INDEX(Matches!$H$2:$H$201,MATCH($A838&amp;"-2",Matches!$J$2:$J$201,0))),5,IF(SIGN(F838-G838)&lt;&gt;SIGN(INDEX(Matches!$G$2:$G$201,MATCH($A838&amp;"-2",Matches!$J$2:$J$201,0))-INDEX(Matches!$H$2:$H$201,MATCH($A838&amp;"-2",Matches!$J$2:$J$201,0))),0,IF(F838-G838=INDEX(Matches!$G$2:$G$201,MATCH($A838&amp;"-2",Matches!$J$2:$J$201,0))-INDEX(Matches!$H$2:$H$201,MATCH($A838&amp;"-2",Matches!$J$2:$J$201,0)),3,2))))),""))</f>
        <v/>
      </c>
      <c r="Z838" s="12" t="str">
        <f aca="false">IF(OR($B838="",H838="",I838=""),"",IFERROR(IF(OR(INDEX(Matches!$I$2:$I$201,MATCH($A838&amp;"-3",Matches!$J$2:$J$201,0))="Void",INDEX(Matches!$G$2:$G$201,MATCH($A838&amp;"-3",Matches!$J$2:$J$201,0))="",INDEX(Matches!$H$2:$H$201,MATCH($A838&amp;"-3",Matches!$J$2:$J$201,0))=""),"",IF(AND($C838&lt;&gt;"",INDEX(Matches!$F$2:$F$201,MATCH($A838&amp;"-3",Matches!$J$2:$J$201,0))&lt;&gt;"",$C838&gt;=INDEX(Matches!$F$2:$F$201,MATCH($A838&amp;"-3",Matches!$J$2:$J$201,0))),"",IF(AND(H838=INDEX(Matches!$G$2:$G$201,MATCH($A838&amp;"-3",Matches!$J$2:$J$201,0)),I838=INDEX(Matches!$H$2:$H$201,MATCH($A838&amp;"-3",Matches!$J$2:$J$201,0))),5,IF(SIGN(H838-I838)&lt;&gt;SIGN(INDEX(Matches!$G$2:$G$201,MATCH($A838&amp;"-3",Matches!$J$2:$J$201,0))-INDEX(Matches!$H$2:$H$201,MATCH($A838&amp;"-3",Matches!$J$2:$J$201,0))),0,IF(H838-I838=INDEX(Matches!$G$2:$G$201,MATCH($A838&amp;"-3",Matches!$J$2:$J$201,0))-INDEX(Matches!$H$2:$H$201,MATCH($A838&amp;"-3",Matches!$J$2:$J$201,0)),3,2))))),""))</f>
        <v/>
      </c>
      <c r="AA838" s="12" t="str">
        <f aca="false">IF(OR($B838="",J838="",K838=""),"",IFERROR(IF(OR(INDEX(Matches!$I$2:$I$201,MATCH($A838&amp;"-4",Matches!$J$2:$J$201,0))="Void",INDEX(Matches!$G$2:$G$201,MATCH($A838&amp;"-4",Matches!$J$2:$J$201,0))="",INDEX(Matches!$H$2:$H$201,MATCH($A838&amp;"-4",Matches!$J$2:$J$201,0))=""),"",IF(AND($C838&lt;&gt;"",INDEX(Matches!$F$2:$F$201,MATCH($A838&amp;"-4",Matches!$J$2:$J$201,0))&lt;&gt;"",$C838&gt;=INDEX(Matches!$F$2:$F$201,MATCH($A838&amp;"-4",Matches!$J$2:$J$201,0))),"",IF(AND(J838=INDEX(Matches!$G$2:$G$201,MATCH($A838&amp;"-4",Matches!$J$2:$J$201,0)),K838=INDEX(Matches!$H$2:$H$201,MATCH($A838&amp;"-4",Matches!$J$2:$J$201,0))),5,IF(SIGN(J838-K838)&lt;&gt;SIGN(INDEX(Matches!$G$2:$G$201,MATCH($A838&amp;"-4",Matches!$J$2:$J$201,0))-INDEX(Matches!$H$2:$H$201,MATCH($A838&amp;"-4",Matches!$J$2:$J$201,0))),0,IF(J838-K838=INDEX(Matches!$G$2:$G$201,MATCH($A838&amp;"-4",Matches!$J$2:$J$201,0))-INDEX(Matches!$H$2:$H$201,MATCH($A838&amp;"-4",Matches!$J$2:$J$201,0)),3,2))))),""))</f>
        <v/>
      </c>
      <c r="AB838" s="12" t="str">
        <f aca="false">IF(OR($B838="",L838="",M838=""),"",IFERROR(IF(OR(INDEX(Matches!$I$2:$I$201,MATCH($A838&amp;"-5",Matches!$J$2:$J$201,0))="Void",INDEX(Matches!$G$2:$G$201,MATCH($A838&amp;"-5",Matches!$J$2:$J$201,0))="",INDEX(Matches!$H$2:$H$201,MATCH($A838&amp;"-5",Matches!$J$2:$J$201,0))=""),"",IF(AND($C838&lt;&gt;"",INDEX(Matches!$F$2:$F$201,MATCH($A838&amp;"-5",Matches!$J$2:$J$201,0))&lt;&gt;"",$C838&gt;=INDEX(Matches!$F$2:$F$201,MATCH($A838&amp;"-5",Matches!$J$2:$J$201,0))),"",IF(AND(L838=INDEX(Matches!$G$2:$G$201,MATCH($A838&amp;"-5",Matches!$J$2:$J$201,0)),M838=INDEX(Matches!$H$2:$H$201,MATCH($A838&amp;"-5",Matches!$J$2:$J$201,0))),5,IF(SIGN(L838-M838)&lt;&gt;SIGN(INDEX(Matches!$G$2:$G$201,MATCH($A838&amp;"-5",Matches!$J$2:$J$201,0))-INDEX(Matches!$H$2:$H$201,MATCH($A838&amp;"-5",Matches!$J$2:$J$201,0))),0,IF(L838-M838=INDEX(Matches!$G$2:$G$201,MATCH($A838&amp;"-5",Matches!$J$2:$J$201,0))-INDEX(Matches!$H$2:$H$201,MATCH($A838&amp;"-5",Matches!$J$2:$J$201,0)),3,2))))),""))</f>
        <v/>
      </c>
      <c r="AC838" s="12" t="str">
        <f aca="false">IF(OR($B838="",N838="",O838=""),"",IFERROR(IF(OR(INDEX(Matches!$I$2:$I$201,MATCH($A838&amp;"-6",Matches!$J$2:$J$201,0))="Void",INDEX(Matches!$G$2:$G$201,MATCH($A838&amp;"-6",Matches!$J$2:$J$201,0))="",INDEX(Matches!$H$2:$H$201,MATCH($A838&amp;"-6",Matches!$J$2:$J$201,0))=""),"",IF(AND($C838&lt;&gt;"",INDEX(Matches!$F$2:$F$201,MATCH($A838&amp;"-6",Matches!$J$2:$J$201,0))&lt;&gt;"",$C838&gt;=INDEX(Matches!$F$2:$F$201,MATCH($A838&amp;"-6",Matches!$J$2:$J$201,0))),"",IF(AND(N838=INDEX(Matches!$G$2:$G$201,MATCH($A838&amp;"-6",Matches!$J$2:$J$201,0)),O838=INDEX(Matches!$H$2:$H$201,MATCH($A838&amp;"-6",Matches!$J$2:$J$201,0))),5,IF(SIGN(N838-O838)&lt;&gt;SIGN(INDEX(Matches!$G$2:$G$201,MATCH($A838&amp;"-6",Matches!$J$2:$J$201,0))-INDEX(Matches!$H$2:$H$201,MATCH($A838&amp;"-6",Matches!$J$2:$J$201,0))),0,IF(N838-O838=INDEX(Matches!$G$2:$G$201,MATCH($A838&amp;"-6",Matches!$J$2:$J$201,0))-INDEX(Matches!$H$2:$H$201,MATCH($A838&amp;"-6",Matches!$J$2:$J$201,0)),3,2))))),""))</f>
        <v/>
      </c>
      <c r="AD838" s="12" t="str">
        <f aca="false">IF(OR($B838="",P838="",Q838=""),"",IFERROR(IF(OR(INDEX(Matches!$I$2:$I$201,MATCH($A838&amp;"-7",Matches!$J$2:$J$201,0))="Void",INDEX(Matches!$G$2:$G$201,MATCH($A838&amp;"-7",Matches!$J$2:$J$201,0))="",INDEX(Matches!$H$2:$H$201,MATCH($A838&amp;"-7",Matches!$J$2:$J$201,0))=""),"",IF(AND($C838&lt;&gt;"",INDEX(Matches!$F$2:$F$201,MATCH($A838&amp;"-7",Matches!$J$2:$J$201,0))&lt;&gt;"",$C838&gt;=INDEX(Matches!$F$2:$F$201,MATCH($A838&amp;"-7",Matches!$J$2:$J$201,0))),"",IF(AND(P838=INDEX(Matches!$G$2:$G$201,MATCH($A838&amp;"-7",Matches!$J$2:$J$201,0)),Q838=INDEX(Matches!$H$2:$H$201,MATCH($A838&amp;"-7",Matches!$J$2:$J$201,0))),5,IF(SIGN(P838-Q838)&lt;&gt;SIGN(INDEX(Matches!$G$2:$G$201,MATCH($A838&amp;"-7",Matches!$J$2:$J$201,0))-INDEX(Matches!$H$2:$H$201,MATCH($A838&amp;"-7",Matches!$J$2:$J$201,0))),0,IF(P838-Q838=INDEX(Matches!$G$2:$G$201,MATCH($A838&amp;"-7",Matches!$J$2:$J$201,0))-INDEX(Matches!$H$2:$H$201,MATCH($A838&amp;"-7",Matches!$J$2:$J$201,0)),3,2))))),""))</f>
        <v/>
      </c>
      <c r="AE838" s="12" t="str">
        <f aca="false">IF(OR($B838="",R838="",S838=""),"",IFERROR(IF(OR(INDEX(Matches!$I$2:$I$201,MATCH($A838&amp;"-8",Matches!$J$2:$J$201,0))="Void",INDEX(Matches!$G$2:$G$201,MATCH($A838&amp;"-8",Matches!$J$2:$J$201,0))="",INDEX(Matches!$H$2:$H$201,MATCH($A838&amp;"-8",Matches!$J$2:$J$201,0))=""),"",IF(AND($C838&lt;&gt;"",INDEX(Matches!$F$2:$F$201,MATCH($A838&amp;"-8",Matches!$J$2:$J$201,0))&lt;&gt;"",$C838&gt;=INDEX(Matches!$F$2:$F$201,MATCH($A838&amp;"-8",Matches!$J$2:$J$201,0))),"",IF(AND(R838=INDEX(Matches!$G$2:$G$201,MATCH($A838&amp;"-8",Matches!$J$2:$J$201,0)),S838=INDEX(Matches!$H$2:$H$201,MATCH($A838&amp;"-8",Matches!$J$2:$J$201,0))),5,IF(SIGN(R838-S838)&lt;&gt;SIGN(INDEX(Matches!$G$2:$G$201,MATCH($A838&amp;"-8",Matches!$J$2:$J$201,0))-INDEX(Matches!$H$2:$H$201,MATCH($A838&amp;"-8",Matches!$J$2:$J$201,0))),0,IF(R838-S838=INDEX(Matches!$G$2:$G$201,MATCH($A838&amp;"-8",Matches!$J$2:$J$201,0))-INDEX(Matches!$H$2:$H$201,MATCH($A838&amp;"-8",Matches!$J$2:$J$201,0)),3,2))))),""))</f>
        <v/>
      </c>
      <c r="AF838" s="12" t="str">
        <f aca="false">IF(OR($B838="",T838="",U838=""),"",IFERROR(IF(OR(INDEX(Matches!$I$2:$I$201,MATCH($A838&amp;"-9",Matches!$J$2:$J$201,0))="Void",INDEX(Matches!$G$2:$G$201,MATCH($A838&amp;"-9",Matches!$J$2:$J$201,0))="",INDEX(Matches!$H$2:$H$201,MATCH($A838&amp;"-9",Matches!$J$2:$J$201,0))=""),"",IF(AND($C838&lt;&gt;"",INDEX(Matches!$F$2:$F$201,MATCH($A838&amp;"-9",Matches!$J$2:$J$201,0))&lt;&gt;"",$C838&gt;=INDEX(Matches!$F$2:$F$201,MATCH($A838&amp;"-9",Matches!$J$2:$J$201,0))),"",IF(AND(T838=INDEX(Matches!$G$2:$G$201,MATCH($A838&amp;"-9",Matches!$J$2:$J$201,0)),U838=INDEX(Matches!$H$2:$H$201,MATCH($A838&amp;"-9",Matches!$J$2:$J$201,0))),5,IF(SIGN(T838-U838)&lt;&gt;SIGN(INDEX(Matches!$G$2:$G$201,MATCH($A838&amp;"-9",Matches!$J$2:$J$201,0))-INDEX(Matches!$H$2:$H$201,MATCH($A838&amp;"-9",Matches!$J$2:$J$201,0))),0,IF(T838-U838=INDEX(Matches!$G$2:$G$201,MATCH($A838&amp;"-9",Matches!$J$2:$J$201,0))-INDEX(Matches!$H$2:$H$201,MATCH($A838&amp;"-9",Matches!$J$2:$J$201,0)),3,2))))),""))</f>
        <v/>
      </c>
      <c r="AG838" s="12" t="str">
        <f aca="false">IF(OR($B838="",V838="",W838=""),"",IFERROR(IF(OR(INDEX(Matches!$I$2:$I$201,MATCH($A838&amp;"-10",Matches!$J$2:$J$201,0))="Void",INDEX(Matches!$G$2:$G$201,MATCH($A838&amp;"-10",Matches!$J$2:$J$201,0))="",INDEX(Matches!$H$2:$H$201,MATCH($A838&amp;"-10",Matches!$J$2:$J$201,0))=""),"",IF(AND($C838&lt;&gt;"",INDEX(Matches!$F$2:$F$201,MATCH($A838&amp;"-10",Matches!$J$2:$J$201,0))&lt;&gt;"",$C838&gt;=INDEX(Matches!$F$2:$F$201,MATCH($A838&amp;"-10",Matches!$J$2:$J$201,0))),"",IF(AND(V838=INDEX(Matches!$G$2:$G$201,MATCH($A838&amp;"-10",Matches!$J$2:$J$201,0)),W838=INDEX(Matches!$H$2:$H$201,MATCH($A838&amp;"-10",Matches!$J$2:$J$201,0))),5,IF(SIGN(V838-W838)&lt;&gt;SIGN(INDEX(Matches!$G$2:$G$201,MATCH($A838&amp;"-10",Matches!$J$2:$J$201,0))-INDEX(Matches!$H$2:$H$201,MATCH($A838&amp;"-10",Matches!$J$2:$J$201,0))),0,IF(V838-W838=INDEX(Matches!$G$2:$G$201,MATCH($A838&amp;"-10",Matches!$J$2:$J$201,0))-INDEX(Matches!$H$2:$H$201,MATCH($A838&amp;"-10",Matches!$J$2:$J$201,0)),3,2))))),""))</f>
        <v/>
      </c>
      <c r="AH838" s="13" t="str">
        <f aca="false">IF($B838="","",SUM(X838:AG838))</f>
        <v/>
      </c>
      <c r="AI838" s="12" t="str">
        <f aca="false">IF($B838="","",COUNTIF(X838:AG838,5))</f>
        <v/>
      </c>
      <c r="AJ838" s="12" t="str">
        <f aca="false">IF($B838="","",COUNTIF(X838:AG838,"&gt;=2"))</f>
        <v/>
      </c>
      <c r="AK838" s="12" t="str">
        <f aca="false">IF($B838="","",COUNT(X838:AG838))</f>
        <v/>
      </c>
    </row>
    <row r="839" customFormat="false" ht="15" hidden="false" customHeight="false" outlineLevel="0" collapsed="false">
      <c r="A839" s="7"/>
      <c r="B839" s="7"/>
      <c r="C839" s="11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12" t="str">
        <f aca="false">IF(OR($B839="",D839="",E839=""),"",IFERROR(IF(OR(INDEX(Matches!$I$2:$I$201,MATCH($A839&amp;"-1",Matches!$J$2:$J$201,0))="Void",INDEX(Matches!$G$2:$G$201,MATCH($A839&amp;"-1",Matches!$J$2:$J$201,0))="",INDEX(Matches!$H$2:$H$201,MATCH($A839&amp;"-1",Matches!$J$2:$J$201,0))=""),"",IF(AND($C839&lt;&gt;"",INDEX(Matches!$F$2:$F$201,MATCH($A839&amp;"-1",Matches!$J$2:$J$201,0))&lt;&gt;"",$C839&gt;=INDEX(Matches!$F$2:$F$201,MATCH($A839&amp;"-1",Matches!$J$2:$J$201,0))),"",IF(AND(D839=INDEX(Matches!$G$2:$G$201,MATCH($A839&amp;"-1",Matches!$J$2:$J$201,0)),E839=INDEX(Matches!$H$2:$H$201,MATCH($A839&amp;"-1",Matches!$J$2:$J$201,0))),5,IF(SIGN(D839-E839)&lt;&gt;SIGN(INDEX(Matches!$G$2:$G$201,MATCH($A839&amp;"-1",Matches!$J$2:$J$201,0))-INDEX(Matches!$H$2:$H$201,MATCH($A839&amp;"-1",Matches!$J$2:$J$201,0))),0,IF(D839-E839=INDEX(Matches!$G$2:$G$201,MATCH($A839&amp;"-1",Matches!$J$2:$J$201,0))-INDEX(Matches!$H$2:$H$201,MATCH($A839&amp;"-1",Matches!$J$2:$J$201,0)),3,2))))),""))</f>
        <v/>
      </c>
      <c r="Y839" s="12" t="str">
        <f aca="false">IF(OR($B839="",F839="",G839=""),"",IFERROR(IF(OR(INDEX(Matches!$I$2:$I$201,MATCH($A839&amp;"-2",Matches!$J$2:$J$201,0))="Void",INDEX(Matches!$G$2:$G$201,MATCH($A839&amp;"-2",Matches!$J$2:$J$201,0))="",INDEX(Matches!$H$2:$H$201,MATCH($A839&amp;"-2",Matches!$J$2:$J$201,0))=""),"",IF(AND($C839&lt;&gt;"",INDEX(Matches!$F$2:$F$201,MATCH($A839&amp;"-2",Matches!$J$2:$J$201,0))&lt;&gt;"",$C839&gt;=INDEX(Matches!$F$2:$F$201,MATCH($A839&amp;"-2",Matches!$J$2:$J$201,0))),"",IF(AND(F839=INDEX(Matches!$G$2:$G$201,MATCH($A839&amp;"-2",Matches!$J$2:$J$201,0)),G839=INDEX(Matches!$H$2:$H$201,MATCH($A839&amp;"-2",Matches!$J$2:$J$201,0))),5,IF(SIGN(F839-G839)&lt;&gt;SIGN(INDEX(Matches!$G$2:$G$201,MATCH($A839&amp;"-2",Matches!$J$2:$J$201,0))-INDEX(Matches!$H$2:$H$201,MATCH($A839&amp;"-2",Matches!$J$2:$J$201,0))),0,IF(F839-G839=INDEX(Matches!$G$2:$G$201,MATCH($A839&amp;"-2",Matches!$J$2:$J$201,0))-INDEX(Matches!$H$2:$H$201,MATCH($A839&amp;"-2",Matches!$J$2:$J$201,0)),3,2))))),""))</f>
        <v/>
      </c>
      <c r="Z839" s="12" t="str">
        <f aca="false">IF(OR($B839="",H839="",I839=""),"",IFERROR(IF(OR(INDEX(Matches!$I$2:$I$201,MATCH($A839&amp;"-3",Matches!$J$2:$J$201,0))="Void",INDEX(Matches!$G$2:$G$201,MATCH($A839&amp;"-3",Matches!$J$2:$J$201,0))="",INDEX(Matches!$H$2:$H$201,MATCH($A839&amp;"-3",Matches!$J$2:$J$201,0))=""),"",IF(AND($C839&lt;&gt;"",INDEX(Matches!$F$2:$F$201,MATCH($A839&amp;"-3",Matches!$J$2:$J$201,0))&lt;&gt;"",$C839&gt;=INDEX(Matches!$F$2:$F$201,MATCH($A839&amp;"-3",Matches!$J$2:$J$201,0))),"",IF(AND(H839=INDEX(Matches!$G$2:$G$201,MATCH($A839&amp;"-3",Matches!$J$2:$J$201,0)),I839=INDEX(Matches!$H$2:$H$201,MATCH($A839&amp;"-3",Matches!$J$2:$J$201,0))),5,IF(SIGN(H839-I839)&lt;&gt;SIGN(INDEX(Matches!$G$2:$G$201,MATCH($A839&amp;"-3",Matches!$J$2:$J$201,0))-INDEX(Matches!$H$2:$H$201,MATCH($A839&amp;"-3",Matches!$J$2:$J$201,0))),0,IF(H839-I839=INDEX(Matches!$G$2:$G$201,MATCH($A839&amp;"-3",Matches!$J$2:$J$201,0))-INDEX(Matches!$H$2:$H$201,MATCH($A839&amp;"-3",Matches!$J$2:$J$201,0)),3,2))))),""))</f>
        <v/>
      </c>
      <c r="AA839" s="12" t="str">
        <f aca="false">IF(OR($B839="",J839="",K839=""),"",IFERROR(IF(OR(INDEX(Matches!$I$2:$I$201,MATCH($A839&amp;"-4",Matches!$J$2:$J$201,0))="Void",INDEX(Matches!$G$2:$G$201,MATCH($A839&amp;"-4",Matches!$J$2:$J$201,0))="",INDEX(Matches!$H$2:$H$201,MATCH($A839&amp;"-4",Matches!$J$2:$J$201,0))=""),"",IF(AND($C839&lt;&gt;"",INDEX(Matches!$F$2:$F$201,MATCH($A839&amp;"-4",Matches!$J$2:$J$201,0))&lt;&gt;"",$C839&gt;=INDEX(Matches!$F$2:$F$201,MATCH($A839&amp;"-4",Matches!$J$2:$J$201,0))),"",IF(AND(J839=INDEX(Matches!$G$2:$G$201,MATCH($A839&amp;"-4",Matches!$J$2:$J$201,0)),K839=INDEX(Matches!$H$2:$H$201,MATCH($A839&amp;"-4",Matches!$J$2:$J$201,0))),5,IF(SIGN(J839-K839)&lt;&gt;SIGN(INDEX(Matches!$G$2:$G$201,MATCH($A839&amp;"-4",Matches!$J$2:$J$201,0))-INDEX(Matches!$H$2:$H$201,MATCH($A839&amp;"-4",Matches!$J$2:$J$201,0))),0,IF(J839-K839=INDEX(Matches!$G$2:$G$201,MATCH($A839&amp;"-4",Matches!$J$2:$J$201,0))-INDEX(Matches!$H$2:$H$201,MATCH($A839&amp;"-4",Matches!$J$2:$J$201,0)),3,2))))),""))</f>
        <v/>
      </c>
      <c r="AB839" s="12" t="str">
        <f aca="false">IF(OR($B839="",L839="",M839=""),"",IFERROR(IF(OR(INDEX(Matches!$I$2:$I$201,MATCH($A839&amp;"-5",Matches!$J$2:$J$201,0))="Void",INDEX(Matches!$G$2:$G$201,MATCH($A839&amp;"-5",Matches!$J$2:$J$201,0))="",INDEX(Matches!$H$2:$H$201,MATCH($A839&amp;"-5",Matches!$J$2:$J$201,0))=""),"",IF(AND($C839&lt;&gt;"",INDEX(Matches!$F$2:$F$201,MATCH($A839&amp;"-5",Matches!$J$2:$J$201,0))&lt;&gt;"",$C839&gt;=INDEX(Matches!$F$2:$F$201,MATCH($A839&amp;"-5",Matches!$J$2:$J$201,0))),"",IF(AND(L839=INDEX(Matches!$G$2:$G$201,MATCH($A839&amp;"-5",Matches!$J$2:$J$201,0)),M839=INDEX(Matches!$H$2:$H$201,MATCH($A839&amp;"-5",Matches!$J$2:$J$201,0))),5,IF(SIGN(L839-M839)&lt;&gt;SIGN(INDEX(Matches!$G$2:$G$201,MATCH($A839&amp;"-5",Matches!$J$2:$J$201,0))-INDEX(Matches!$H$2:$H$201,MATCH($A839&amp;"-5",Matches!$J$2:$J$201,0))),0,IF(L839-M839=INDEX(Matches!$G$2:$G$201,MATCH($A839&amp;"-5",Matches!$J$2:$J$201,0))-INDEX(Matches!$H$2:$H$201,MATCH($A839&amp;"-5",Matches!$J$2:$J$201,0)),3,2))))),""))</f>
        <v/>
      </c>
      <c r="AC839" s="12" t="str">
        <f aca="false">IF(OR($B839="",N839="",O839=""),"",IFERROR(IF(OR(INDEX(Matches!$I$2:$I$201,MATCH($A839&amp;"-6",Matches!$J$2:$J$201,0))="Void",INDEX(Matches!$G$2:$G$201,MATCH($A839&amp;"-6",Matches!$J$2:$J$201,0))="",INDEX(Matches!$H$2:$H$201,MATCH($A839&amp;"-6",Matches!$J$2:$J$201,0))=""),"",IF(AND($C839&lt;&gt;"",INDEX(Matches!$F$2:$F$201,MATCH($A839&amp;"-6",Matches!$J$2:$J$201,0))&lt;&gt;"",$C839&gt;=INDEX(Matches!$F$2:$F$201,MATCH($A839&amp;"-6",Matches!$J$2:$J$201,0))),"",IF(AND(N839=INDEX(Matches!$G$2:$G$201,MATCH($A839&amp;"-6",Matches!$J$2:$J$201,0)),O839=INDEX(Matches!$H$2:$H$201,MATCH($A839&amp;"-6",Matches!$J$2:$J$201,0))),5,IF(SIGN(N839-O839)&lt;&gt;SIGN(INDEX(Matches!$G$2:$G$201,MATCH($A839&amp;"-6",Matches!$J$2:$J$201,0))-INDEX(Matches!$H$2:$H$201,MATCH($A839&amp;"-6",Matches!$J$2:$J$201,0))),0,IF(N839-O839=INDEX(Matches!$G$2:$G$201,MATCH($A839&amp;"-6",Matches!$J$2:$J$201,0))-INDEX(Matches!$H$2:$H$201,MATCH($A839&amp;"-6",Matches!$J$2:$J$201,0)),3,2))))),""))</f>
        <v/>
      </c>
      <c r="AD839" s="12" t="str">
        <f aca="false">IF(OR($B839="",P839="",Q839=""),"",IFERROR(IF(OR(INDEX(Matches!$I$2:$I$201,MATCH($A839&amp;"-7",Matches!$J$2:$J$201,0))="Void",INDEX(Matches!$G$2:$G$201,MATCH($A839&amp;"-7",Matches!$J$2:$J$201,0))="",INDEX(Matches!$H$2:$H$201,MATCH($A839&amp;"-7",Matches!$J$2:$J$201,0))=""),"",IF(AND($C839&lt;&gt;"",INDEX(Matches!$F$2:$F$201,MATCH($A839&amp;"-7",Matches!$J$2:$J$201,0))&lt;&gt;"",$C839&gt;=INDEX(Matches!$F$2:$F$201,MATCH($A839&amp;"-7",Matches!$J$2:$J$201,0))),"",IF(AND(P839=INDEX(Matches!$G$2:$G$201,MATCH($A839&amp;"-7",Matches!$J$2:$J$201,0)),Q839=INDEX(Matches!$H$2:$H$201,MATCH($A839&amp;"-7",Matches!$J$2:$J$201,0))),5,IF(SIGN(P839-Q839)&lt;&gt;SIGN(INDEX(Matches!$G$2:$G$201,MATCH($A839&amp;"-7",Matches!$J$2:$J$201,0))-INDEX(Matches!$H$2:$H$201,MATCH($A839&amp;"-7",Matches!$J$2:$J$201,0))),0,IF(P839-Q839=INDEX(Matches!$G$2:$G$201,MATCH($A839&amp;"-7",Matches!$J$2:$J$201,0))-INDEX(Matches!$H$2:$H$201,MATCH($A839&amp;"-7",Matches!$J$2:$J$201,0)),3,2))))),""))</f>
        <v/>
      </c>
      <c r="AE839" s="12" t="str">
        <f aca="false">IF(OR($B839="",R839="",S839=""),"",IFERROR(IF(OR(INDEX(Matches!$I$2:$I$201,MATCH($A839&amp;"-8",Matches!$J$2:$J$201,0))="Void",INDEX(Matches!$G$2:$G$201,MATCH($A839&amp;"-8",Matches!$J$2:$J$201,0))="",INDEX(Matches!$H$2:$H$201,MATCH($A839&amp;"-8",Matches!$J$2:$J$201,0))=""),"",IF(AND($C839&lt;&gt;"",INDEX(Matches!$F$2:$F$201,MATCH($A839&amp;"-8",Matches!$J$2:$J$201,0))&lt;&gt;"",$C839&gt;=INDEX(Matches!$F$2:$F$201,MATCH($A839&amp;"-8",Matches!$J$2:$J$201,0))),"",IF(AND(R839=INDEX(Matches!$G$2:$G$201,MATCH($A839&amp;"-8",Matches!$J$2:$J$201,0)),S839=INDEX(Matches!$H$2:$H$201,MATCH($A839&amp;"-8",Matches!$J$2:$J$201,0))),5,IF(SIGN(R839-S839)&lt;&gt;SIGN(INDEX(Matches!$G$2:$G$201,MATCH($A839&amp;"-8",Matches!$J$2:$J$201,0))-INDEX(Matches!$H$2:$H$201,MATCH($A839&amp;"-8",Matches!$J$2:$J$201,0))),0,IF(R839-S839=INDEX(Matches!$G$2:$G$201,MATCH($A839&amp;"-8",Matches!$J$2:$J$201,0))-INDEX(Matches!$H$2:$H$201,MATCH($A839&amp;"-8",Matches!$J$2:$J$201,0)),3,2))))),""))</f>
        <v/>
      </c>
      <c r="AF839" s="12" t="str">
        <f aca="false">IF(OR($B839="",T839="",U839=""),"",IFERROR(IF(OR(INDEX(Matches!$I$2:$I$201,MATCH($A839&amp;"-9",Matches!$J$2:$J$201,0))="Void",INDEX(Matches!$G$2:$G$201,MATCH($A839&amp;"-9",Matches!$J$2:$J$201,0))="",INDEX(Matches!$H$2:$H$201,MATCH($A839&amp;"-9",Matches!$J$2:$J$201,0))=""),"",IF(AND($C839&lt;&gt;"",INDEX(Matches!$F$2:$F$201,MATCH($A839&amp;"-9",Matches!$J$2:$J$201,0))&lt;&gt;"",$C839&gt;=INDEX(Matches!$F$2:$F$201,MATCH($A839&amp;"-9",Matches!$J$2:$J$201,0))),"",IF(AND(T839=INDEX(Matches!$G$2:$G$201,MATCH($A839&amp;"-9",Matches!$J$2:$J$201,0)),U839=INDEX(Matches!$H$2:$H$201,MATCH($A839&amp;"-9",Matches!$J$2:$J$201,0))),5,IF(SIGN(T839-U839)&lt;&gt;SIGN(INDEX(Matches!$G$2:$G$201,MATCH($A839&amp;"-9",Matches!$J$2:$J$201,0))-INDEX(Matches!$H$2:$H$201,MATCH($A839&amp;"-9",Matches!$J$2:$J$201,0))),0,IF(T839-U839=INDEX(Matches!$G$2:$G$201,MATCH($A839&amp;"-9",Matches!$J$2:$J$201,0))-INDEX(Matches!$H$2:$H$201,MATCH($A839&amp;"-9",Matches!$J$2:$J$201,0)),3,2))))),""))</f>
        <v/>
      </c>
      <c r="AG839" s="12" t="str">
        <f aca="false">IF(OR($B839="",V839="",W839=""),"",IFERROR(IF(OR(INDEX(Matches!$I$2:$I$201,MATCH($A839&amp;"-10",Matches!$J$2:$J$201,0))="Void",INDEX(Matches!$G$2:$G$201,MATCH($A839&amp;"-10",Matches!$J$2:$J$201,0))="",INDEX(Matches!$H$2:$H$201,MATCH($A839&amp;"-10",Matches!$J$2:$J$201,0))=""),"",IF(AND($C839&lt;&gt;"",INDEX(Matches!$F$2:$F$201,MATCH($A839&amp;"-10",Matches!$J$2:$J$201,0))&lt;&gt;"",$C839&gt;=INDEX(Matches!$F$2:$F$201,MATCH($A839&amp;"-10",Matches!$J$2:$J$201,0))),"",IF(AND(V839=INDEX(Matches!$G$2:$G$201,MATCH($A839&amp;"-10",Matches!$J$2:$J$201,0)),W839=INDEX(Matches!$H$2:$H$201,MATCH($A839&amp;"-10",Matches!$J$2:$J$201,0))),5,IF(SIGN(V839-W839)&lt;&gt;SIGN(INDEX(Matches!$G$2:$G$201,MATCH($A839&amp;"-10",Matches!$J$2:$J$201,0))-INDEX(Matches!$H$2:$H$201,MATCH($A839&amp;"-10",Matches!$J$2:$J$201,0))),0,IF(V839-W839=INDEX(Matches!$G$2:$G$201,MATCH($A839&amp;"-10",Matches!$J$2:$J$201,0))-INDEX(Matches!$H$2:$H$201,MATCH($A839&amp;"-10",Matches!$J$2:$J$201,0)),3,2))))),""))</f>
        <v/>
      </c>
      <c r="AH839" s="13" t="str">
        <f aca="false">IF($B839="","",SUM(X839:AG839))</f>
        <v/>
      </c>
      <c r="AI839" s="12" t="str">
        <f aca="false">IF($B839="","",COUNTIF(X839:AG839,5))</f>
        <v/>
      </c>
      <c r="AJ839" s="12" t="str">
        <f aca="false">IF($B839="","",COUNTIF(X839:AG839,"&gt;=2"))</f>
        <v/>
      </c>
      <c r="AK839" s="12" t="str">
        <f aca="false">IF($B839="","",COUNT(X839:AG839))</f>
        <v/>
      </c>
    </row>
    <row r="840" customFormat="false" ht="15" hidden="false" customHeight="false" outlineLevel="0" collapsed="false">
      <c r="A840" s="7"/>
      <c r="B840" s="7"/>
      <c r="C840" s="11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12" t="str">
        <f aca="false">IF(OR($B840="",D840="",E840=""),"",IFERROR(IF(OR(INDEX(Matches!$I$2:$I$201,MATCH($A840&amp;"-1",Matches!$J$2:$J$201,0))="Void",INDEX(Matches!$G$2:$G$201,MATCH($A840&amp;"-1",Matches!$J$2:$J$201,0))="",INDEX(Matches!$H$2:$H$201,MATCH($A840&amp;"-1",Matches!$J$2:$J$201,0))=""),"",IF(AND($C840&lt;&gt;"",INDEX(Matches!$F$2:$F$201,MATCH($A840&amp;"-1",Matches!$J$2:$J$201,0))&lt;&gt;"",$C840&gt;=INDEX(Matches!$F$2:$F$201,MATCH($A840&amp;"-1",Matches!$J$2:$J$201,0))),"",IF(AND(D840=INDEX(Matches!$G$2:$G$201,MATCH($A840&amp;"-1",Matches!$J$2:$J$201,0)),E840=INDEX(Matches!$H$2:$H$201,MATCH($A840&amp;"-1",Matches!$J$2:$J$201,0))),5,IF(SIGN(D840-E840)&lt;&gt;SIGN(INDEX(Matches!$G$2:$G$201,MATCH($A840&amp;"-1",Matches!$J$2:$J$201,0))-INDEX(Matches!$H$2:$H$201,MATCH($A840&amp;"-1",Matches!$J$2:$J$201,0))),0,IF(D840-E840=INDEX(Matches!$G$2:$G$201,MATCH($A840&amp;"-1",Matches!$J$2:$J$201,0))-INDEX(Matches!$H$2:$H$201,MATCH($A840&amp;"-1",Matches!$J$2:$J$201,0)),3,2))))),""))</f>
        <v/>
      </c>
      <c r="Y840" s="12" t="str">
        <f aca="false">IF(OR($B840="",F840="",G840=""),"",IFERROR(IF(OR(INDEX(Matches!$I$2:$I$201,MATCH($A840&amp;"-2",Matches!$J$2:$J$201,0))="Void",INDEX(Matches!$G$2:$G$201,MATCH($A840&amp;"-2",Matches!$J$2:$J$201,0))="",INDEX(Matches!$H$2:$H$201,MATCH($A840&amp;"-2",Matches!$J$2:$J$201,0))=""),"",IF(AND($C840&lt;&gt;"",INDEX(Matches!$F$2:$F$201,MATCH($A840&amp;"-2",Matches!$J$2:$J$201,0))&lt;&gt;"",$C840&gt;=INDEX(Matches!$F$2:$F$201,MATCH($A840&amp;"-2",Matches!$J$2:$J$201,0))),"",IF(AND(F840=INDEX(Matches!$G$2:$G$201,MATCH($A840&amp;"-2",Matches!$J$2:$J$201,0)),G840=INDEX(Matches!$H$2:$H$201,MATCH($A840&amp;"-2",Matches!$J$2:$J$201,0))),5,IF(SIGN(F840-G840)&lt;&gt;SIGN(INDEX(Matches!$G$2:$G$201,MATCH($A840&amp;"-2",Matches!$J$2:$J$201,0))-INDEX(Matches!$H$2:$H$201,MATCH($A840&amp;"-2",Matches!$J$2:$J$201,0))),0,IF(F840-G840=INDEX(Matches!$G$2:$G$201,MATCH($A840&amp;"-2",Matches!$J$2:$J$201,0))-INDEX(Matches!$H$2:$H$201,MATCH($A840&amp;"-2",Matches!$J$2:$J$201,0)),3,2))))),""))</f>
        <v/>
      </c>
      <c r="Z840" s="12" t="str">
        <f aca="false">IF(OR($B840="",H840="",I840=""),"",IFERROR(IF(OR(INDEX(Matches!$I$2:$I$201,MATCH($A840&amp;"-3",Matches!$J$2:$J$201,0))="Void",INDEX(Matches!$G$2:$G$201,MATCH($A840&amp;"-3",Matches!$J$2:$J$201,0))="",INDEX(Matches!$H$2:$H$201,MATCH($A840&amp;"-3",Matches!$J$2:$J$201,0))=""),"",IF(AND($C840&lt;&gt;"",INDEX(Matches!$F$2:$F$201,MATCH($A840&amp;"-3",Matches!$J$2:$J$201,0))&lt;&gt;"",$C840&gt;=INDEX(Matches!$F$2:$F$201,MATCH($A840&amp;"-3",Matches!$J$2:$J$201,0))),"",IF(AND(H840=INDEX(Matches!$G$2:$G$201,MATCH($A840&amp;"-3",Matches!$J$2:$J$201,0)),I840=INDEX(Matches!$H$2:$H$201,MATCH($A840&amp;"-3",Matches!$J$2:$J$201,0))),5,IF(SIGN(H840-I840)&lt;&gt;SIGN(INDEX(Matches!$G$2:$G$201,MATCH($A840&amp;"-3",Matches!$J$2:$J$201,0))-INDEX(Matches!$H$2:$H$201,MATCH($A840&amp;"-3",Matches!$J$2:$J$201,0))),0,IF(H840-I840=INDEX(Matches!$G$2:$G$201,MATCH($A840&amp;"-3",Matches!$J$2:$J$201,0))-INDEX(Matches!$H$2:$H$201,MATCH($A840&amp;"-3",Matches!$J$2:$J$201,0)),3,2))))),""))</f>
        <v/>
      </c>
      <c r="AA840" s="12" t="str">
        <f aca="false">IF(OR($B840="",J840="",K840=""),"",IFERROR(IF(OR(INDEX(Matches!$I$2:$I$201,MATCH($A840&amp;"-4",Matches!$J$2:$J$201,0))="Void",INDEX(Matches!$G$2:$G$201,MATCH($A840&amp;"-4",Matches!$J$2:$J$201,0))="",INDEX(Matches!$H$2:$H$201,MATCH($A840&amp;"-4",Matches!$J$2:$J$201,0))=""),"",IF(AND($C840&lt;&gt;"",INDEX(Matches!$F$2:$F$201,MATCH($A840&amp;"-4",Matches!$J$2:$J$201,0))&lt;&gt;"",$C840&gt;=INDEX(Matches!$F$2:$F$201,MATCH($A840&amp;"-4",Matches!$J$2:$J$201,0))),"",IF(AND(J840=INDEX(Matches!$G$2:$G$201,MATCH($A840&amp;"-4",Matches!$J$2:$J$201,0)),K840=INDEX(Matches!$H$2:$H$201,MATCH($A840&amp;"-4",Matches!$J$2:$J$201,0))),5,IF(SIGN(J840-K840)&lt;&gt;SIGN(INDEX(Matches!$G$2:$G$201,MATCH($A840&amp;"-4",Matches!$J$2:$J$201,0))-INDEX(Matches!$H$2:$H$201,MATCH($A840&amp;"-4",Matches!$J$2:$J$201,0))),0,IF(J840-K840=INDEX(Matches!$G$2:$G$201,MATCH($A840&amp;"-4",Matches!$J$2:$J$201,0))-INDEX(Matches!$H$2:$H$201,MATCH($A840&amp;"-4",Matches!$J$2:$J$201,0)),3,2))))),""))</f>
        <v/>
      </c>
      <c r="AB840" s="12" t="str">
        <f aca="false">IF(OR($B840="",L840="",M840=""),"",IFERROR(IF(OR(INDEX(Matches!$I$2:$I$201,MATCH($A840&amp;"-5",Matches!$J$2:$J$201,0))="Void",INDEX(Matches!$G$2:$G$201,MATCH($A840&amp;"-5",Matches!$J$2:$J$201,0))="",INDEX(Matches!$H$2:$H$201,MATCH($A840&amp;"-5",Matches!$J$2:$J$201,0))=""),"",IF(AND($C840&lt;&gt;"",INDEX(Matches!$F$2:$F$201,MATCH($A840&amp;"-5",Matches!$J$2:$J$201,0))&lt;&gt;"",$C840&gt;=INDEX(Matches!$F$2:$F$201,MATCH($A840&amp;"-5",Matches!$J$2:$J$201,0))),"",IF(AND(L840=INDEX(Matches!$G$2:$G$201,MATCH($A840&amp;"-5",Matches!$J$2:$J$201,0)),M840=INDEX(Matches!$H$2:$H$201,MATCH($A840&amp;"-5",Matches!$J$2:$J$201,0))),5,IF(SIGN(L840-M840)&lt;&gt;SIGN(INDEX(Matches!$G$2:$G$201,MATCH($A840&amp;"-5",Matches!$J$2:$J$201,0))-INDEX(Matches!$H$2:$H$201,MATCH($A840&amp;"-5",Matches!$J$2:$J$201,0))),0,IF(L840-M840=INDEX(Matches!$G$2:$G$201,MATCH($A840&amp;"-5",Matches!$J$2:$J$201,0))-INDEX(Matches!$H$2:$H$201,MATCH($A840&amp;"-5",Matches!$J$2:$J$201,0)),3,2))))),""))</f>
        <v/>
      </c>
      <c r="AC840" s="12" t="str">
        <f aca="false">IF(OR($B840="",N840="",O840=""),"",IFERROR(IF(OR(INDEX(Matches!$I$2:$I$201,MATCH($A840&amp;"-6",Matches!$J$2:$J$201,0))="Void",INDEX(Matches!$G$2:$G$201,MATCH($A840&amp;"-6",Matches!$J$2:$J$201,0))="",INDEX(Matches!$H$2:$H$201,MATCH($A840&amp;"-6",Matches!$J$2:$J$201,0))=""),"",IF(AND($C840&lt;&gt;"",INDEX(Matches!$F$2:$F$201,MATCH($A840&amp;"-6",Matches!$J$2:$J$201,0))&lt;&gt;"",$C840&gt;=INDEX(Matches!$F$2:$F$201,MATCH($A840&amp;"-6",Matches!$J$2:$J$201,0))),"",IF(AND(N840=INDEX(Matches!$G$2:$G$201,MATCH($A840&amp;"-6",Matches!$J$2:$J$201,0)),O840=INDEX(Matches!$H$2:$H$201,MATCH($A840&amp;"-6",Matches!$J$2:$J$201,0))),5,IF(SIGN(N840-O840)&lt;&gt;SIGN(INDEX(Matches!$G$2:$G$201,MATCH($A840&amp;"-6",Matches!$J$2:$J$201,0))-INDEX(Matches!$H$2:$H$201,MATCH($A840&amp;"-6",Matches!$J$2:$J$201,0))),0,IF(N840-O840=INDEX(Matches!$G$2:$G$201,MATCH($A840&amp;"-6",Matches!$J$2:$J$201,0))-INDEX(Matches!$H$2:$H$201,MATCH($A840&amp;"-6",Matches!$J$2:$J$201,0)),3,2))))),""))</f>
        <v/>
      </c>
      <c r="AD840" s="12" t="str">
        <f aca="false">IF(OR($B840="",P840="",Q840=""),"",IFERROR(IF(OR(INDEX(Matches!$I$2:$I$201,MATCH($A840&amp;"-7",Matches!$J$2:$J$201,0))="Void",INDEX(Matches!$G$2:$G$201,MATCH($A840&amp;"-7",Matches!$J$2:$J$201,0))="",INDEX(Matches!$H$2:$H$201,MATCH($A840&amp;"-7",Matches!$J$2:$J$201,0))=""),"",IF(AND($C840&lt;&gt;"",INDEX(Matches!$F$2:$F$201,MATCH($A840&amp;"-7",Matches!$J$2:$J$201,0))&lt;&gt;"",$C840&gt;=INDEX(Matches!$F$2:$F$201,MATCH($A840&amp;"-7",Matches!$J$2:$J$201,0))),"",IF(AND(P840=INDEX(Matches!$G$2:$G$201,MATCH($A840&amp;"-7",Matches!$J$2:$J$201,0)),Q840=INDEX(Matches!$H$2:$H$201,MATCH($A840&amp;"-7",Matches!$J$2:$J$201,0))),5,IF(SIGN(P840-Q840)&lt;&gt;SIGN(INDEX(Matches!$G$2:$G$201,MATCH($A840&amp;"-7",Matches!$J$2:$J$201,0))-INDEX(Matches!$H$2:$H$201,MATCH($A840&amp;"-7",Matches!$J$2:$J$201,0))),0,IF(P840-Q840=INDEX(Matches!$G$2:$G$201,MATCH($A840&amp;"-7",Matches!$J$2:$J$201,0))-INDEX(Matches!$H$2:$H$201,MATCH($A840&amp;"-7",Matches!$J$2:$J$201,0)),3,2))))),""))</f>
        <v/>
      </c>
      <c r="AE840" s="12" t="str">
        <f aca="false">IF(OR($B840="",R840="",S840=""),"",IFERROR(IF(OR(INDEX(Matches!$I$2:$I$201,MATCH($A840&amp;"-8",Matches!$J$2:$J$201,0))="Void",INDEX(Matches!$G$2:$G$201,MATCH($A840&amp;"-8",Matches!$J$2:$J$201,0))="",INDEX(Matches!$H$2:$H$201,MATCH($A840&amp;"-8",Matches!$J$2:$J$201,0))=""),"",IF(AND($C840&lt;&gt;"",INDEX(Matches!$F$2:$F$201,MATCH($A840&amp;"-8",Matches!$J$2:$J$201,0))&lt;&gt;"",$C840&gt;=INDEX(Matches!$F$2:$F$201,MATCH($A840&amp;"-8",Matches!$J$2:$J$201,0))),"",IF(AND(R840=INDEX(Matches!$G$2:$G$201,MATCH($A840&amp;"-8",Matches!$J$2:$J$201,0)),S840=INDEX(Matches!$H$2:$H$201,MATCH($A840&amp;"-8",Matches!$J$2:$J$201,0))),5,IF(SIGN(R840-S840)&lt;&gt;SIGN(INDEX(Matches!$G$2:$G$201,MATCH($A840&amp;"-8",Matches!$J$2:$J$201,0))-INDEX(Matches!$H$2:$H$201,MATCH($A840&amp;"-8",Matches!$J$2:$J$201,0))),0,IF(R840-S840=INDEX(Matches!$G$2:$G$201,MATCH($A840&amp;"-8",Matches!$J$2:$J$201,0))-INDEX(Matches!$H$2:$H$201,MATCH($A840&amp;"-8",Matches!$J$2:$J$201,0)),3,2))))),""))</f>
        <v/>
      </c>
      <c r="AF840" s="12" t="str">
        <f aca="false">IF(OR($B840="",T840="",U840=""),"",IFERROR(IF(OR(INDEX(Matches!$I$2:$I$201,MATCH($A840&amp;"-9",Matches!$J$2:$J$201,0))="Void",INDEX(Matches!$G$2:$G$201,MATCH($A840&amp;"-9",Matches!$J$2:$J$201,0))="",INDEX(Matches!$H$2:$H$201,MATCH($A840&amp;"-9",Matches!$J$2:$J$201,0))=""),"",IF(AND($C840&lt;&gt;"",INDEX(Matches!$F$2:$F$201,MATCH($A840&amp;"-9",Matches!$J$2:$J$201,0))&lt;&gt;"",$C840&gt;=INDEX(Matches!$F$2:$F$201,MATCH($A840&amp;"-9",Matches!$J$2:$J$201,0))),"",IF(AND(T840=INDEX(Matches!$G$2:$G$201,MATCH($A840&amp;"-9",Matches!$J$2:$J$201,0)),U840=INDEX(Matches!$H$2:$H$201,MATCH($A840&amp;"-9",Matches!$J$2:$J$201,0))),5,IF(SIGN(T840-U840)&lt;&gt;SIGN(INDEX(Matches!$G$2:$G$201,MATCH($A840&amp;"-9",Matches!$J$2:$J$201,0))-INDEX(Matches!$H$2:$H$201,MATCH($A840&amp;"-9",Matches!$J$2:$J$201,0))),0,IF(T840-U840=INDEX(Matches!$G$2:$G$201,MATCH($A840&amp;"-9",Matches!$J$2:$J$201,0))-INDEX(Matches!$H$2:$H$201,MATCH($A840&amp;"-9",Matches!$J$2:$J$201,0)),3,2))))),""))</f>
        <v/>
      </c>
      <c r="AG840" s="12" t="str">
        <f aca="false">IF(OR($B840="",V840="",W840=""),"",IFERROR(IF(OR(INDEX(Matches!$I$2:$I$201,MATCH($A840&amp;"-10",Matches!$J$2:$J$201,0))="Void",INDEX(Matches!$G$2:$G$201,MATCH($A840&amp;"-10",Matches!$J$2:$J$201,0))="",INDEX(Matches!$H$2:$H$201,MATCH($A840&amp;"-10",Matches!$J$2:$J$201,0))=""),"",IF(AND($C840&lt;&gt;"",INDEX(Matches!$F$2:$F$201,MATCH($A840&amp;"-10",Matches!$J$2:$J$201,0))&lt;&gt;"",$C840&gt;=INDEX(Matches!$F$2:$F$201,MATCH($A840&amp;"-10",Matches!$J$2:$J$201,0))),"",IF(AND(V840=INDEX(Matches!$G$2:$G$201,MATCH($A840&amp;"-10",Matches!$J$2:$J$201,0)),W840=INDEX(Matches!$H$2:$H$201,MATCH($A840&amp;"-10",Matches!$J$2:$J$201,0))),5,IF(SIGN(V840-W840)&lt;&gt;SIGN(INDEX(Matches!$G$2:$G$201,MATCH($A840&amp;"-10",Matches!$J$2:$J$201,0))-INDEX(Matches!$H$2:$H$201,MATCH($A840&amp;"-10",Matches!$J$2:$J$201,0))),0,IF(V840-W840=INDEX(Matches!$G$2:$G$201,MATCH($A840&amp;"-10",Matches!$J$2:$J$201,0))-INDEX(Matches!$H$2:$H$201,MATCH($A840&amp;"-10",Matches!$J$2:$J$201,0)),3,2))))),""))</f>
        <v/>
      </c>
      <c r="AH840" s="13" t="str">
        <f aca="false">IF($B840="","",SUM(X840:AG840))</f>
        <v/>
      </c>
      <c r="AI840" s="12" t="str">
        <f aca="false">IF($B840="","",COUNTIF(X840:AG840,5))</f>
        <v/>
      </c>
      <c r="AJ840" s="12" t="str">
        <f aca="false">IF($B840="","",COUNTIF(X840:AG840,"&gt;=2"))</f>
        <v/>
      </c>
      <c r="AK840" s="12" t="str">
        <f aca="false">IF($B840="","",COUNT(X840:AG840))</f>
        <v/>
      </c>
    </row>
    <row r="841" customFormat="false" ht="15" hidden="false" customHeight="false" outlineLevel="0" collapsed="false">
      <c r="A841" s="7"/>
      <c r="B841" s="7"/>
      <c r="C841" s="11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12" t="str">
        <f aca="false">IF(OR($B841="",D841="",E841=""),"",IFERROR(IF(OR(INDEX(Matches!$I$2:$I$201,MATCH($A841&amp;"-1",Matches!$J$2:$J$201,0))="Void",INDEX(Matches!$G$2:$G$201,MATCH($A841&amp;"-1",Matches!$J$2:$J$201,0))="",INDEX(Matches!$H$2:$H$201,MATCH($A841&amp;"-1",Matches!$J$2:$J$201,0))=""),"",IF(AND($C841&lt;&gt;"",INDEX(Matches!$F$2:$F$201,MATCH($A841&amp;"-1",Matches!$J$2:$J$201,0))&lt;&gt;"",$C841&gt;=INDEX(Matches!$F$2:$F$201,MATCH($A841&amp;"-1",Matches!$J$2:$J$201,0))),"",IF(AND(D841=INDEX(Matches!$G$2:$G$201,MATCH($A841&amp;"-1",Matches!$J$2:$J$201,0)),E841=INDEX(Matches!$H$2:$H$201,MATCH($A841&amp;"-1",Matches!$J$2:$J$201,0))),5,IF(SIGN(D841-E841)&lt;&gt;SIGN(INDEX(Matches!$G$2:$G$201,MATCH($A841&amp;"-1",Matches!$J$2:$J$201,0))-INDEX(Matches!$H$2:$H$201,MATCH($A841&amp;"-1",Matches!$J$2:$J$201,0))),0,IF(D841-E841=INDEX(Matches!$G$2:$G$201,MATCH($A841&amp;"-1",Matches!$J$2:$J$201,0))-INDEX(Matches!$H$2:$H$201,MATCH($A841&amp;"-1",Matches!$J$2:$J$201,0)),3,2))))),""))</f>
        <v/>
      </c>
      <c r="Y841" s="12" t="str">
        <f aca="false">IF(OR($B841="",F841="",G841=""),"",IFERROR(IF(OR(INDEX(Matches!$I$2:$I$201,MATCH($A841&amp;"-2",Matches!$J$2:$J$201,0))="Void",INDEX(Matches!$G$2:$G$201,MATCH($A841&amp;"-2",Matches!$J$2:$J$201,0))="",INDEX(Matches!$H$2:$H$201,MATCH($A841&amp;"-2",Matches!$J$2:$J$201,0))=""),"",IF(AND($C841&lt;&gt;"",INDEX(Matches!$F$2:$F$201,MATCH($A841&amp;"-2",Matches!$J$2:$J$201,0))&lt;&gt;"",$C841&gt;=INDEX(Matches!$F$2:$F$201,MATCH($A841&amp;"-2",Matches!$J$2:$J$201,0))),"",IF(AND(F841=INDEX(Matches!$G$2:$G$201,MATCH($A841&amp;"-2",Matches!$J$2:$J$201,0)),G841=INDEX(Matches!$H$2:$H$201,MATCH($A841&amp;"-2",Matches!$J$2:$J$201,0))),5,IF(SIGN(F841-G841)&lt;&gt;SIGN(INDEX(Matches!$G$2:$G$201,MATCH($A841&amp;"-2",Matches!$J$2:$J$201,0))-INDEX(Matches!$H$2:$H$201,MATCH($A841&amp;"-2",Matches!$J$2:$J$201,0))),0,IF(F841-G841=INDEX(Matches!$G$2:$G$201,MATCH($A841&amp;"-2",Matches!$J$2:$J$201,0))-INDEX(Matches!$H$2:$H$201,MATCH($A841&amp;"-2",Matches!$J$2:$J$201,0)),3,2))))),""))</f>
        <v/>
      </c>
      <c r="Z841" s="12" t="str">
        <f aca="false">IF(OR($B841="",H841="",I841=""),"",IFERROR(IF(OR(INDEX(Matches!$I$2:$I$201,MATCH($A841&amp;"-3",Matches!$J$2:$J$201,0))="Void",INDEX(Matches!$G$2:$G$201,MATCH($A841&amp;"-3",Matches!$J$2:$J$201,0))="",INDEX(Matches!$H$2:$H$201,MATCH($A841&amp;"-3",Matches!$J$2:$J$201,0))=""),"",IF(AND($C841&lt;&gt;"",INDEX(Matches!$F$2:$F$201,MATCH($A841&amp;"-3",Matches!$J$2:$J$201,0))&lt;&gt;"",$C841&gt;=INDEX(Matches!$F$2:$F$201,MATCH($A841&amp;"-3",Matches!$J$2:$J$201,0))),"",IF(AND(H841=INDEX(Matches!$G$2:$G$201,MATCH($A841&amp;"-3",Matches!$J$2:$J$201,0)),I841=INDEX(Matches!$H$2:$H$201,MATCH($A841&amp;"-3",Matches!$J$2:$J$201,0))),5,IF(SIGN(H841-I841)&lt;&gt;SIGN(INDEX(Matches!$G$2:$G$201,MATCH($A841&amp;"-3",Matches!$J$2:$J$201,0))-INDEX(Matches!$H$2:$H$201,MATCH($A841&amp;"-3",Matches!$J$2:$J$201,0))),0,IF(H841-I841=INDEX(Matches!$G$2:$G$201,MATCH($A841&amp;"-3",Matches!$J$2:$J$201,0))-INDEX(Matches!$H$2:$H$201,MATCH($A841&amp;"-3",Matches!$J$2:$J$201,0)),3,2))))),""))</f>
        <v/>
      </c>
      <c r="AA841" s="12" t="str">
        <f aca="false">IF(OR($B841="",J841="",K841=""),"",IFERROR(IF(OR(INDEX(Matches!$I$2:$I$201,MATCH($A841&amp;"-4",Matches!$J$2:$J$201,0))="Void",INDEX(Matches!$G$2:$G$201,MATCH($A841&amp;"-4",Matches!$J$2:$J$201,0))="",INDEX(Matches!$H$2:$H$201,MATCH($A841&amp;"-4",Matches!$J$2:$J$201,0))=""),"",IF(AND($C841&lt;&gt;"",INDEX(Matches!$F$2:$F$201,MATCH($A841&amp;"-4",Matches!$J$2:$J$201,0))&lt;&gt;"",$C841&gt;=INDEX(Matches!$F$2:$F$201,MATCH($A841&amp;"-4",Matches!$J$2:$J$201,0))),"",IF(AND(J841=INDEX(Matches!$G$2:$G$201,MATCH($A841&amp;"-4",Matches!$J$2:$J$201,0)),K841=INDEX(Matches!$H$2:$H$201,MATCH($A841&amp;"-4",Matches!$J$2:$J$201,0))),5,IF(SIGN(J841-K841)&lt;&gt;SIGN(INDEX(Matches!$G$2:$G$201,MATCH($A841&amp;"-4",Matches!$J$2:$J$201,0))-INDEX(Matches!$H$2:$H$201,MATCH($A841&amp;"-4",Matches!$J$2:$J$201,0))),0,IF(J841-K841=INDEX(Matches!$G$2:$G$201,MATCH($A841&amp;"-4",Matches!$J$2:$J$201,0))-INDEX(Matches!$H$2:$H$201,MATCH($A841&amp;"-4",Matches!$J$2:$J$201,0)),3,2))))),""))</f>
        <v/>
      </c>
      <c r="AB841" s="12" t="str">
        <f aca="false">IF(OR($B841="",L841="",M841=""),"",IFERROR(IF(OR(INDEX(Matches!$I$2:$I$201,MATCH($A841&amp;"-5",Matches!$J$2:$J$201,0))="Void",INDEX(Matches!$G$2:$G$201,MATCH($A841&amp;"-5",Matches!$J$2:$J$201,0))="",INDEX(Matches!$H$2:$H$201,MATCH($A841&amp;"-5",Matches!$J$2:$J$201,0))=""),"",IF(AND($C841&lt;&gt;"",INDEX(Matches!$F$2:$F$201,MATCH($A841&amp;"-5",Matches!$J$2:$J$201,0))&lt;&gt;"",$C841&gt;=INDEX(Matches!$F$2:$F$201,MATCH($A841&amp;"-5",Matches!$J$2:$J$201,0))),"",IF(AND(L841=INDEX(Matches!$G$2:$G$201,MATCH($A841&amp;"-5",Matches!$J$2:$J$201,0)),M841=INDEX(Matches!$H$2:$H$201,MATCH($A841&amp;"-5",Matches!$J$2:$J$201,0))),5,IF(SIGN(L841-M841)&lt;&gt;SIGN(INDEX(Matches!$G$2:$G$201,MATCH($A841&amp;"-5",Matches!$J$2:$J$201,0))-INDEX(Matches!$H$2:$H$201,MATCH($A841&amp;"-5",Matches!$J$2:$J$201,0))),0,IF(L841-M841=INDEX(Matches!$G$2:$G$201,MATCH($A841&amp;"-5",Matches!$J$2:$J$201,0))-INDEX(Matches!$H$2:$H$201,MATCH($A841&amp;"-5",Matches!$J$2:$J$201,0)),3,2))))),""))</f>
        <v/>
      </c>
      <c r="AC841" s="12" t="str">
        <f aca="false">IF(OR($B841="",N841="",O841=""),"",IFERROR(IF(OR(INDEX(Matches!$I$2:$I$201,MATCH($A841&amp;"-6",Matches!$J$2:$J$201,0))="Void",INDEX(Matches!$G$2:$G$201,MATCH($A841&amp;"-6",Matches!$J$2:$J$201,0))="",INDEX(Matches!$H$2:$H$201,MATCH($A841&amp;"-6",Matches!$J$2:$J$201,0))=""),"",IF(AND($C841&lt;&gt;"",INDEX(Matches!$F$2:$F$201,MATCH($A841&amp;"-6",Matches!$J$2:$J$201,0))&lt;&gt;"",$C841&gt;=INDEX(Matches!$F$2:$F$201,MATCH($A841&amp;"-6",Matches!$J$2:$J$201,0))),"",IF(AND(N841=INDEX(Matches!$G$2:$G$201,MATCH($A841&amp;"-6",Matches!$J$2:$J$201,0)),O841=INDEX(Matches!$H$2:$H$201,MATCH($A841&amp;"-6",Matches!$J$2:$J$201,0))),5,IF(SIGN(N841-O841)&lt;&gt;SIGN(INDEX(Matches!$G$2:$G$201,MATCH($A841&amp;"-6",Matches!$J$2:$J$201,0))-INDEX(Matches!$H$2:$H$201,MATCH($A841&amp;"-6",Matches!$J$2:$J$201,0))),0,IF(N841-O841=INDEX(Matches!$G$2:$G$201,MATCH($A841&amp;"-6",Matches!$J$2:$J$201,0))-INDEX(Matches!$H$2:$H$201,MATCH($A841&amp;"-6",Matches!$J$2:$J$201,0)),3,2))))),""))</f>
        <v/>
      </c>
      <c r="AD841" s="12" t="str">
        <f aca="false">IF(OR($B841="",P841="",Q841=""),"",IFERROR(IF(OR(INDEX(Matches!$I$2:$I$201,MATCH($A841&amp;"-7",Matches!$J$2:$J$201,0))="Void",INDEX(Matches!$G$2:$G$201,MATCH($A841&amp;"-7",Matches!$J$2:$J$201,0))="",INDEX(Matches!$H$2:$H$201,MATCH($A841&amp;"-7",Matches!$J$2:$J$201,0))=""),"",IF(AND($C841&lt;&gt;"",INDEX(Matches!$F$2:$F$201,MATCH($A841&amp;"-7",Matches!$J$2:$J$201,0))&lt;&gt;"",$C841&gt;=INDEX(Matches!$F$2:$F$201,MATCH($A841&amp;"-7",Matches!$J$2:$J$201,0))),"",IF(AND(P841=INDEX(Matches!$G$2:$G$201,MATCH($A841&amp;"-7",Matches!$J$2:$J$201,0)),Q841=INDEX(Matches!$H$2:$H$201,MATCH($A841&amp;"-7",Matches!$J$2:$J$201,0))),5,IF(SIGN(P841-Q841)&lt;&gt;SIGN(INDEX(Matches!$G$2:$G$201,MATCH($A841&amp;"-7",Matches!$J$2:$J$201,0))-INDEX(Matches!$H$2:$H$201,MATCH($A841&amp;"-7",Matches!$J$2:$J$201,0))),0,IF(P841-Q841=INDEX(Matches!$G$2:$G$201,MATCH($A841&amp;"-7",Matches!$J$2:$J$201,0))-INDEX(Matches!$H$2:$H$201,MATCH($A841&amp;"-7",Matches!$J$2:$J$201,0)),3,2))))),""))</f>
        <v/>
      </c>
      <c r="AE841" s="12" t="str">
        <f aca="false">IF(OR($B841="",R841="",S841=""),"",IFERROR(IF(OR(INDEX(Matches!$I$2:$I$201,MATCH($A841&amp;"-8",Matches!$J$2:$J$201,0))="Void",INDEX(Matches!$G$2:$G$201,MATCH($A841&amp;"-8",Matches!$J$2:$J$201,0))="",INDEX(Matches!$H$2:$H$201,MATCH($A841&amp;"-8",Matches!$J$2:$J$201,0))=""),"",IF(AND($C841&lt;&gt;"",INDEX(Matches!$F$2:$F$201,MATCH($A841&amp;"-8",Matches!$J$2:$J$201,0))&lt;&gt;"",$C841&gt;=INDEX(Matches!$F$2:$F$201,MATCH($A841&amp;"-8",Matches!$J$2:$J$201,0))),"",IF(AND(R841=INDEX(Matches!$G$2:$G$201,MATCH($A841&amp;"-8",Matches!$J$2:$J$201,0)),S841=INDEX(Matches!$H$2:$H$201,MATCH($A841&amp;"-8",Matches!$J$2:$J$201,0))),5,IF(SIGN(R841-S841)&lt;&gt;SIGN(INDEX(Matches!$G$2:$G$201,MATCH($A841&amp;"-8",Matches!$J$2:$J$201,0))-INDEX(Matches!$H$2:$H$201,MATCH($A841&amp;"-8",Matches!$J$2:$J$201,0))),0,IF(R841-S841=INDEX(Matches!$G$2:$G$201,MATCH($A841&amp;"-8",Matches!$J$2:$J$201,0))-INDEX(Matches!$H$2:$H$201,MATCH($A841&amp;"-8",Matches!$J$2:$J$201,0)),3,2))))),""))</f>
        <v/>
      </c>
      <c r="AF841" s="12" t="str">
        <f aca="false">IF(OR($B841="",T841="",U841=""),"",IFERROR(IF(OR(INDEX(Matches!$I$2:$I$201,MATCH($A841&amp;"-9",Matches!$J$2:$J$201,0))="Void",INDEX(Matches!$G$2:$G$201,MATCH($A841&amp;"-9",Matches!$J$2:$J$201,0))="",INDEX(Matches!$H$2:$H$201,MATCH($A841&amp;"-9",Matches!$J$2:$J$201,0))=""),"",IF(AND($C841&lt;&gt;"",INDEX(Matches!$F$2:$F$201,MATCH($A841&amp;"-9",Matches!$J$2:$J$201,0))&lt;&gt;"",$C841&gt;=INDEX(Matches!$F$2:$F$201,MATCH($A841&amp;"-9",Matches!$J$2:$J$201,0))),"",IF(AND(T841=INDEX(Matches!$G$2:$G$201,MATCH($A841&amp;"-9",Matches!$J$2:$J$201,0)),U841=INDEX(Matches!$H$2:$H$201,MATCH($A841&amp;"-9",Matches!$J$2:$J$201,0))),5,IF(SIGN(T841-U841)&lt;&gt;SIGN(INDEX(Matches!$G$2:$G$201,MATCH($A841&amp;"-9",Matches!$J$2:$J$201,0))-INDEX(Matches!$H$2:$H$201,MATCH($A841&amp;"-9",Matches!$J$2:$J$201,0))),0,IF(T841-U841=INDEX(Matches!$G$2:$G$201,MATCH($A841&amp;"-9",Matches!$J$2:$J$201,0))-INDEX(Matches!$H$2:$H$201,MATCH($A841&amp;"-9",Matches!$J$2:$J$201,0)),3,2))))),""))</f>
        <v/>
      </c>
      <c r="AG841" s="12" t="str">
        <f aca="false">IF(OR($B841="",V841="",W841=""),"",IFERROR(IF(OR(INDEX(Matches!$I$2:$I$201,MATCH($A841&amp;"-10",Matches!$J$2:$J$201,0))="Void",INDEX(Matches!$G$2:$G$201,MATCH($A841&amp;"-10",Matches!$J$2:$J$201,0))="",INDEX(Matches!$H$2:$H$201,MATCH($A841&amp;"-10",Matches!$J$2:$J$201,0))=""),"",IF(AND($C841&lt;&gt;"",INDEX(Matches!$F$2:$F$201,MATCH($A841&amp;"-10",Matches!$J$2:$J$201,0))&lt;&gt;"",$C841&gt;=INDEX(Matches!$F$2:$F$201,MATCH($A841&amp;"-10",Matches!$J$2:$J$201,0))),"",IF(AND(V841=INDEX(Matches!$G$2:$G$201,MATCH($A841&amp;"-10",Matches!$J$2:$J$201,0)),W841=INDEX(Matches!$H$2:$H$201,MATCH($A841&amp;"-10",Matches!$J$2:$J$201,0))),5,IF(SIGN(V841-W841)&lt;&gt;SIGN(INDEX(Matches!$G$2:$G$201,MATCH($A841&amp;"-10",Matches!$J$2:$J$201,0))-INDEX(Matches!$H$2:$H$201,MATCH($A841&amp;"-10",Matches!$J$2:$J$201,0))),0,IF(V841-W841=INDEX(Matches!$G$2:$G$201,MATCH($A841&amp;"-10",Matches!$J$2:$J$201,0))-INDEX(Matches!$H$2:$H$201,MATCH($A841&amp;"-10",Matches!$J$2:$J$201,0)),3,2))))),""))</f>
        <v/>
      </c>
      <c r="AH841" s="13" t="str">
        <f aca="false">IF($B841="","",SUM(X841:AG841))</f>
        <v/>
      </c>
      <c r="AI841" s="12" t="str">
        <f aca="false">IF($B841="","",COUNTIF(X841:AG841,5))</f>
        <v/>
      </c>
      <c r="AJ841" s="12" t="str">
        <f aca="false">IF($B841="","",COUNTIF(X841:AG841,"&gt;=2"))</f>
        <v/>
      </c>
      <c r="AK841" s="12" t="str">
        <f aca="false">IF($B841="","",COUNT(X841:AG841))</f>
        <v/>
      </c>
    </row>
    <row r="842" customFormat="false" ht="15" hidden="false" customHeight="false" outlineLevel="0" collapsed="false">
      <c r="A842" s="7"/>
      <c r="B842" s="7"/>
      <c r="C842" s="11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12" t="str">
        <f aca="false">IF(OR($B842="",D842="",E842=""),"",IFERROR(IF(OR(INDEX(Matches!$I$2:$I$201,MATCH($A842&amp;"-1",Matches!$J$2:$J$201,0))="Void",INDEX(Matches!$G$2:$G$201,MATCH($A842&amp;"-1",Matches!$J$2:$J$201,0))="",INDEX(Matches!$H$2:$H$201,MATCH($A842&amp;"-1",Matches!$J$2:$J$201,0))=""),"",IF(AND($C842&lt;&gt;"",INDEX(Matches!$F$2:$F$201,MATCH($A842&amp;"-1",Matches!$J$2:$J$201,0))&lt;&gt;"",$C842&gt;=INDEX(Matches!$F$2:$F$201,MATCH($A842&amp;"-1",Matches!$J$2:$J$201,0))),"",IF(AND(D842=INDEX(Matches!$G$2:$G$201,MATCH($A842&amp;"-1",Matches!$J$2:$J$201,0)),E842=INDEX(Matches!$H$2:$H$201,MATCH($A842&amp;"-1",Matches!$J$2:$J$201,0))),5,IF(SIGN(D842-E842)&lt;&gt;SIGN(INDEX(Matches!$G$2:$G$201,MATCH($A842&amp;"-1",Matches!$J$2:$J$201,0))-INDEX(Matches!$H$2:$H$201,MATCH($A842&amp;"-1",Matches!$J$2:$J$201,0))),0,IF(D842-E842=INDEX(Matches!$G$2:$G$201,MATCH($A842&amp;"-1",Matches!$J$2:$J$201,0))-INDEX(Matches!$H$2:$H$201,MATCH($A842&amp;"-1",Matches!$J$2:$J$201,0)),3,2))))),""))</f>
        <v/>
      </c>
      <c r="Y842" s="12" t="str">
        <f aca="false">IF(OR($B842="",F842="",G842=""),"",IFERROR(IF(OR(INDEX(Matches!$I$2:$I$201,MATCH($A842&amp;"-2",Matches!$J$2:$J$201,0))="Void",INDEX(Matches!$G$2:$G$201,MATCH($A842&amp;"-2",Matches!$J$2:$J$201,0))="",INDEX(Matches!$H$2:$H$201,MATCH($A842&amp;"-2",Matches!$J$2:$J$201,0))=""),"",IF(AND($C842&lt;&gt;"",INDEX(Matches!$F$2:$F$201,MATCH($A842&amp;"-2",Matches!$J$2:$J$201,0))&lt;&gt;"",$C842&gt;=INDEX(Matches!$F$2:$F$201,MATCH($A842&amp;"-2",Matches!$J$2:$J$201,0))),"",IF(AND(F842=INDEX(Matches!$G$2:$G$201,MATCH($A842&amp;"-2",Matches!$J$2:$J$201,0)),G842=INDEX(Matches!$H$2:$H$201,MATCH($A842&amp;"-2",Matches!$J$2:$J$201,0))),5,IF(SIGN(F842-G842)&lt;&gt;SIGN(INDEX(Matches!$G$2:$G$201,MATCH($A842&amp;"-2",Matches!$J$2:$J$201,0))-INDEX(Matches!$H$2:$H$201,MATCH($A842&amp;"-2",Matches!$J$2:$J$201,0))),0,IF(F842-G842=INDEX(Matches!$G$2:$G$201,MATCH($A842&amp;"-2",Matches!$J$2:$J$201,0))-INDEX(Matches!$H$2:$H$201,MATCH($A842&amp;"-2",Matches!$J$2:$J$201,0)),3,2))))),""))</f>
        <v/>
      </c>
      <c r="Z842" s="12" t="str">
        <f aca="false">IF(OR($B842="",H842="",I842=""),"",IFERROR(IF(OR(INDEX(Matches!$I$2:$I$201,MATCH($A842&amp;"-3",Matches!$J$2:$J$201,0))="Void",INDEX(Matches!$G$2:$G$201,MATCH($A842&amp;"-3",Matches!$J$2:$J$201,0))="",INDEX(Matches!$H$2:$H$201,MATCH($A842&amp;"-3",Matches!$J$2:$J$201,0))=""),"",IF(AND($C842&lt;&gt;"",INDEX(Matches!$F$2:$F$201,MATCH($A842&amp;"-3",Matches!$J$2:$J$201,0))&lt;&gt;"",$C842&gt;=INDEX(Matches!$F$2:$F$201,MATCH($A842&amp;"-3",Matches!$J$2:$J$201,0))),"",IF(AND(H842=INDEX(Matches!$G$2:$G$201,MATCH($A842&amp;"-3",Matches!$J$2:$J$201,0)),I842=INDEX(Matches!$H$2:$H$201,MATCH($A842&amp;"-3",Matches!$J$2:$J$201,0))),5,IF(SIGN(H842-I842)&lt;&gt;SIGN(INDEX(Matches!$G$2:$G$201,MATCH($A842&amp;"-3",Matches!$J$2:$J$201,0))-INDEX(Matches!$H$2:$H$201,MATCH($A842&amp;"-3",Matches!$J$2:$J$201,0))),0,IF(H842-I842=INDEX(Matches!$G$2:$G$201,MATCH($A842&amp;"-3",Matches!$J$2:$J$201,0))-INDEX(Matches!$H$2:$H$201,MATCH($A842&amp;"-3",Matches!$J$2:$J$201,0)),3,2))))),""))</f>
        <v/>
      </c>
      <c r="AA842" s="12" t="str">
        <f aca="false">IF(OR($B842="",J842="",K842=""),"",IFERROR(IF(OR(INDEX(Matches!$I$2:$I$201,MATCH($A842&amp;"-4",Matches!$J$2:$J$201,0))="Void",INDEX(Matches!$G$2:$G$201,MATCH($A842&amp;"-4",Matches!$J$2:$J$201,0))="",INDEX(Matches!$H$2:$H$201,MATCH($A842&amp;"-4",Matches!$J$2:$J$201,0))=""),"",IF(AND($C842&lt;&gt;"",INDEX(Matches!$F$2:$F$201,MATCH($A842&amp;"-4",Matches!$J$2:$J$201,0))&lt;&gt;"",$C842&gt;=INDEX(Matches!$F$2:$F$201,MATCH($A842&amp;"-4",Matches!$J$2:$J$201,0))),"",IF(AND(J842=INDEX(Matches!$G$2:$G$201,MATCH($A842&amp;"-4",Matches!$J$2:$J$201,0)),K842=INDEX(Matches!$H$2:$H$201,MATCH($A842&amp;"-4",Matches!$J$2:$J$201,0))),5,IF(SIGN(J842-K842)&lt;&gt;SIGN(INDEX(Matches!$G$2:$G$201,MATCH($A842&amp;"-4",Matches!$J$2:$J$201,0))-INDEX(Matches!$H$2:$H$201,MATCH($A842&amp;"-4",Matches!$J$2:$J$201,0))),0,IF(J842-K842=INDEX(Matches!$G$2:$G$201,MATCH($A842&amp;"-4",Matches!$J$2:$J$201,0))-INDEX(Matches!$H$2:$H$201,MATCH($A842&amp;"-4",Matches!$J$2:$J$201,0)),3,2))))),""))</f>
        <v/>
      </c>
      <c r="AB842" s="12" t="str">
        <f aca="false">IF(OR($B842="",L842="",M842=""),"",IFERROR(IF(OR(INDEX(Matches!$I$2:$I$201,MATCH($A842&amp;"-5",Matches!$J$2:$J$201,0))="Void",INDEX(Matches!$G$2:$G$201,MATCH($A842&amp;"-5",Matches!$J$2:$J$201,0))="",INDEX(Matches!$H$2:$H$201,MATCH($A842&amp;"-5",Matches!$J$2:$J$201,0))=""),"",IF(AND($C842&lt;&gt;"",INDEX(Matches!$F$2:$F$201,MATCH($A842&amp;"-5",Matches!$J$2:$J$201,0))&lt;&gt;"",$C842&gt;=INDEX(Matches!$F$2:$F$201,MATCH($A842&amp;"-5",Matches!$J$2:$J$201,0))),"",IF(AND(L842=INDEX(Matches!$G$2:$G$201,MATCH($A842&amp;"-5",Matches!$J$2:$J$201,0)),M842=INDEX(Matches!$H$2:$H$201,MATCH($A842&amp;"-5",Matches!$J$2:$J$201,0))),5,IF(SIGN(L842-M842)&lt;&gt;SIGN(INDEX(Matches!$G$2:$G$201,MATCH($A842&amp;"-5",Matches!$J$2:$J$201,0))-INDEX(Matches!$H$2:$H$201,MATCH($A842&amp;"-5",Matches!$J$2:$J$201,0))),0,IF(L842-M842=INDEX(Matches!$G$2:$G$201,MATCH($A842&amp;"-5",Matches!$J$2:$J$201,0))-INDEX(Matches!$H$2:$H$201,MATCH($A842&amp;"-5",Matches!$J$2:$J$201,0)),3,2))))),""))</f>
        <v/>
      </c>
      <c r="AC842" s="12" t="str">
        <f aca="false">IF(OR($B842="",N842="",O842=""),"",IFERROR(IF(OR(INDEX(Matches!$I$2:$I$201,MATCH($A842&amp;"-6",Matches!$J$2:$J$201,0))="Void",INDEX(Matches!$G$2:$G$201,MATCH($A842&amp;"-6",Matches!$J$2:$J$201,0))="",INDEX(Matches!$H$2:$H$201,MATCH($A842&amp;"-6",Matches!$J$2:$J$201,0))=""),"",IF(AND($C842&lt;&gt;"",INDEX(Matches!$F$2:$F$201,MATCH($A842&amp;"-6",Matches!$J$2:$J$201,0))&lt;&gt;"",$C842&gt;=INDEX(Matches!$F$2:$F$201,MATCH($A842&amp;"-6",Matches!$J$2:$J$201,0))),"",IF(AND(N842=INDEX(Matches!$G$2:$G$201,MATCH($A842&amp;"-6",Matches!$J$2:$J$201,0)),O842=INDEX(Matches!$H$2:$H$201,MATCH($A842&amp;"-6",Matches!$J$2:$J$201,0))),5,IF(SIGN(N842-O842)&lt;&gt;SIGN(INDEX(Matches!$G$2:$G$201,MATCH($A842&amp;"-6",Matches!$J$2:$J$201,0))-INDEX(Matches!$H$2:$H$201,MATCH($A842&amp;"-6",Matches!$J$2:$J$201,0))),0,IF(N842-O842=INDEX(Matches!$G$2:$G$201,MATCH($A842&amp;"-6",Matches!$J$2:$J$201,0))-INDEX(Matches!$H$2:$H$201,MATCH($A842&amp;"-6",Matches!$J$2:$J$201,0)),3,2))))),""))</f>
        <v/>
      </c>
      <c r="AD842" s="12" t="str">
        <f aca="false">IF(OR($B842="",P842="",Q842=""),"",IFERROR(IF(OR(INDEX(Matches!$I$2:$I$201,MATCH($A842&amp;"-7",Matches!$J$2:$J$201,0))="Void",INDEX(Matches!$G$2:$G$201,MATCH($A842&amp;"-7",Matches!$J$2:$J$201,0))="",INDEX(Matches!$H$2:$H$201,MATCH($A842&amp;"-7",Matches!$J$2:$J$201,0))=""),"",IF(AND($C842&lt;&gt;"",INDEX(Matches!$F$2:$F$201,MATCH($A842&amp;"-7",Matches!$J$2:$J$201,0))&lt;&gt;"",$C842&gt;=INDEX(Matches!$F$2:$F$201,MATCH($A842&amp;"-7",Matches!$J$2:$J$201,0))),"",IF(AND(P842=INDEX(Matches!$G$2:$G$201,MATCH($A842&amp;"-7",Matches!$J$2:$J$201,0)),Q842=INDEX(Matches!$H$2:$H$201,MATCH($A842&amp;"-7",Matches!$J$2:$J$201,0))),5,IF(SIGN(P842-Q842)&lt;&gt;SIGN(INDEX(Matches!$G$2:$G$201,MATCH($A842&amp;"-7",Matches!$J$2:$J$201,0))-INDEX(Matches!$H$2:$H$201,MATCH($A842&amp;"-7",Matches!$J$2:$J$201,0))),0,IF(P842-Q842=INDEX(Matches!$G$2:$G$201,MATCH($A842&amp;"-7",Matches!$J$2:$J$201,0))-INDEX(Matches!$H$2:$H$201,MATCH($A842&amp;"-7",Matches!$J$2:$J$201,0)),3,2))))),""))</f>
        <v/>
      </c>
      <c r="AE842" s="12" t="str">
        <f aca="false">IF(OR($B842="",R842="",S842=""),"",IFERROR(IF(OR(INDEX(Matches!$I$2:$I$201,MATCH($A842&amp;"-8",Matches!$J$2:$J$201,0))="Void",INDEX(Matches!$G$2:$G$201,MATCH($A842&amp;"-8",Matches!$J$2:$J$201,0))="",INDEX(Matches!$H$2:$H$201,MATCH($A842&amp;"-8",Matches!$J$2:$J$201,0))=""),"",IF(AND($C842&lt;&gt;"",INDEX(Matches!$F$2:$F$201,MATCH($A842&amp;"-8",Matches!$J$2:$J$201,0))&lt;&gt;"",$C842&gt;=INDEX(Matches!$F$2:$F$201,MATCH($A842&amp;"-8",Matches!$J$2:$J$201,0))),"",IF(AND(R842=INDEX(Matches!$G$2:$G$201,MATCH($A842&amp;"-8",Matches!$J$2:$J$201,0)),S842=INDEX(Matches!$H$2:$H$201,MATCH($A842&amp;"-8",Matches!$J$2:$J$201,0))),5,IF(SIGN(R842-S842)&lt;&gt;SIGN(INDEX(Matches!$G$2:$G$201,MATCH($A842&amp;"-8",Matches!$J$2:$J$201,0))-INDEX(Matches!$H$2:$H$201,MATCH($A842&amp;"-8",Matches!$J$2:$J$201,0))),0,IF(R842-S842=INDEX(Matches!$G$2:$G$201,MATCH($A842&amp;"-8",Matches!$J$2:$J$201,0))-INDEX(Matches!$H$2:$H$201,MATCH($A842&amp;"-8",Matches!$J$2:$J$201,0)),3,2))))),""))</f>
        <v/>
      </c>
      <c r="AF842" s="12" t="str">
        <f aca="false">IF(OR($B842="",T842="",U842=""),"",IFERROR(IF(OR(INDEX(Matches!$I$2:$I$201,MATCH($A842&amp;"-9",Matches!$J$2:$J$201,0))="Void",INDEX(Matches!$G$2:$G$201,MATCH($A842&amp;"-9",Matches!$J$2:$J$201,0))="",INDEX(Matches!$H$2:$H$201,MATCH($A842&amp;"-9",Matches!$J$2:$J$201,0))=""),"",IF(AND($C842&lt;&gt;"",INDEX(Matches!$F$2:$F$201,MATCH($A842&amp;"-9",Matches!$J$2:$J$201,0))&lt;&gt;"",$C842&gt;=INDEX(Matches!$F$2:$F$201,MATCH($A842&amp;"-9",Matches!$J$2:$J$201,0))),"",IF(AND(T842=INDEX(Matches!$G$2:$G$201,MATCH($A842&amp;"-9",Matches!$J$2:$J$201,0)),U842=INDEX(Matches!$H$2:$H$201,MATCH($A842&amp;"-9",Matches!$J$2:$J$201,0))),5,IF(SIGN(T842-U842)&lt;&gt;SIGN(INDEX(Matches!$G$2:$G$201,MATCH($A842&amp;"-9",Matches!$J$2:$J$201,0))-INDEX(Matches!$H$2:$H$201,MATCH($A842&amp;"-9",Matches!$J$2:$J$201,0))),0,IF(T842-U842=INDEX(Matches!$G$2:$G$201,MATCH($A842&amp;"-9",Matches!$J$2:$J$201,0))-INDEX(Matches!$H$2:$H$201,MATCH($A842&amp;"-9",Matches!$J$2:$J$201,0)),3,2))))),""))</f>
        <v/>
      </c>
      <c r="AG842" s="12" t="str">
        <f aca="false">IF(OR($B842="",V842="",W842=""),"",IFERROR(IF(OR(INDEX(Matches!$I$2:$I$201,MATCH($A842&amp;"-10",Matches!$J$2:$J$201,0))="Void",INDEX(Matches!$G$2:$G$201,MATCH($A842&amp;"-10",Matches!$J$2:$J$201,0))="",INDEX(Matches!$H$2:$H$201,MATCH($A842&amp;"-10",Matches!$J$2:$J$201,0))=""),"",IF(AND($C842&lt;&gt;"",INDEX(Matches!$F$2:$F$201,MATCH($A842&amp;"-10",Matches!$J$2:$J$201,0))&lt;&gt;"",$C842&gt;=INDEX(Matches!$F$2:$F$201,MATCH($A842&amp;"-10",Matches!$J$2:$J$201,0))),"",IF(AND(V842=INDEX(Matches!$G$2:$G$201,MATCH($A842&amp;"-10",Matches!$J$2:$J$201,0)),W842=INDEX(Matches!$H$2:$H$201,MATCH($A842&amp;"-10",Matches!$J$2:$J$201,0))),5,IF(SIGN(V842-W842)&lt;&gt;SIGN(INDEX(Matches!$G$2:$G$201,MATCH($A842&amp;"-10",Matches!$J$2:$J$201,0))-INDEX(Matches!$H$2:$H$201,MATCH($A842&amp;"-10",Matches!$J$2:$J$201,0))),0,IF(V842-W842=INDEX(Matches!$G$2:$G$201,MATCH($A842&amp;"-10",Matches!$J$2:$J$201,0))-INDEX(Matches!$H$2:$H$201,MATCH($A842&amp;"-10",Matches!$J$2:$J$201,0)),3,2))))),""))</f>
        <v/>
      </c>
      <c r="AH842" s="13" t="str">
        <f aca="false">IF($B842="","",SUM(X842:AG842))</f>
        <v/>
      </c>
      <c r="AI842" s="12" t="str">
        <f aca="false">IF($B842="","",COUNTIF(X842:AG842,5))</f>
        <v/>
      </c>
      <c r="AJ842" s="12" t="str">
        <f aca="false">IF($B842="","",COUNTIF(X842:AG842,"&gt;=2"))</f>
        <v/>
      </c>
      <c r="AK842" s="12" t="str">
        <f aca="false">IF($B842="","",COUNT(X842:AG842))</f>
        <v/>
      </c>
    </row>
    <row r="843" customFormat="false" ht="15" hidden="false" customHeight="false" outlineLevel="0" collapsed="false">
      <c r="A843" s="7"/>
      <c r="B843" s="7"/>
      <c r="C843" s="11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12" t="str">
        <f aca="false">IF(OR($B843="",D843="",E843=""),"",IFERROR(IF(OR(INDEX(Matches!$I$2:$I$201,MATCH($A843&amp;"-1",Matches!$J$2:$J$201,0))="Void",INDEX(Matches!$G$2:$G$201,MATCH($A843&amp;"-1",Matches!$J$2:$J$201,0))="",INDEX(Matches!$H$2:$H$201,MATCH($A843&amp;"-1",Matches!$J$2:$J$201,0))=""),"",IF(AND($C843&lt;&gt;"",INDEX(Matches!$F$2:$F$201,MATCH($A843&amp;"-1",Matches!$J$2:$J$201,0))&lt;&gt;"",$C843&gt;=INDEX(Matches!$F$2:$F$201,MATCH($A843&amp;"-1",Matches!$J$2:$J$201,0))),"",IF(AND(D843=INDEX(Matches!$G$2:$G$201,MATCH($A843&amp;"-1",Matches!$J$2:$J$201,0)),E843=INDEX(Matches!$H$2:$H$201,MATCH($A843&amp;"-1",Matches!$J$2:$J$201,0))),5,IF(SIGN(D843-E843)&lt;&gt;SIGN(INDEX(Matches!$G$2:$G$201,MATCH($A843&amp;"-1",Matches!$J$2:$J$201,0))-INDEX(Matches!$H$2:$H$201,MATCH($A843&amp;"-1",Matches!$J$2:$J$201,0))),0,IF(D843-E843=INDEX(Matches!$G$2:$G$201,MATCH($A843&amp;"-1",Matches!$J$2:$J$201,0))-INDEX(Matches!$H$2:$H$201,MATCH($A843&amp;"-1",Matches!$J$2:$J$201,0)),3,2))))),""))</f>
        <v/>
      </c>
      <c r="Y843" s="12" t="str">
        <f aca="false">IF(OR($B843="",F843="",G843=""),"",IFERROR(IF(OR(INDEX(Matches!$I$2:$I$201,MATCH($A843&amp;"-2",Matches!$J$2:$J$201,0))="Void",INDEX(Matches!$G$2:$G$201,MATCH($A843&amp;"-2",Matches!$J$2:$J$201,0))="",INDEX(Matches!$H$2:$H$201,MATCH($A843&amp;"-2",Matches!$J$2:$J$201,0))=""),"",IF(AND($C843&lt;&gt;"",INDEX(Matches!$F$2:$F$201,MATCH($A843&amp;"-2",Matches!$J$2:$J$201,0))&lt;&gt;"",$C843&gt;=INDEX(Matches!$F$2:$F$201,MATCH($A843&amp;"-2",Matches!$J$2:$J$201,0))),"",IF(AND(F843=INDEX(Matches!$G$2:$G$201,MATCH($A843&amp;"-2",Matches!$J$2:$J$201,0)),G843=INDEX(Matches!$H$2:$H$201,MATCH($A843&amp;"-2",Matches!$J$2:$J$201,0))),5,IF(SIGN(F843-G843)&lt;&gt;SIGN(INDEX(Matches!$G$2:$G$201,MATCH($A843&amp;"-2",Matches!$J$2:$J$201,0))-INDEX(Matches!$H$2:$H$201,MATCH($A843&amp;"-2",Matches!$J$2:$J$201,0))),0,IF(F843-G843=INDEX(Matches!$G$2:$G$201,MATCH($A843&amp;"-2",Matches!$J$2:$J$201,0))-INDEX(Matches!$H$2:$H$201,MATCH($A843&amp;"-2",Matches!$J$2:$J$201,0)),3,2))))),""))</f>
        <v/>
      </c>
      <c r="Z843" s="12" t="str">
        <f aca="false">IF(OR($B843="",H843="",I843=""),"",IFERROR(IF(OR(INDEX(Matches!$I$2:$I$201,MATCH($A843&amp;"-3",Matches!$J$2:$J$201,0))="Void",INDEX(Matches!$G$2:$G$201,MATCH($A843&amp;"-3",Matches!$J$2:$J$201,0))="",INDEX(Matches!$H$2:$H$201,MATCH($A843&amp;"-3",Matches!$J$2:$J$201,0))=""),"",IF(AND($C843&lt;&gt;"",INDEX(Matches!$F$2:$F$201,MATCH($A843&amp;"-3",Matches!$J$2:$J$201,0))&lt;&gt;"",$C843&gt;=INDEX(Matches!$F$2:$F$201,MATCH($A843&amp;"-3",Matches!$J$2:$J$201,0))),"",IF(AND(H843=INDEX(Matches!$G$2:$G$201,MATCH($A843&amp;"-3",Matches!$J$2:$J$201,0)),I843=INDEX(Matches!$H$2:$H$201,MATCH($A843&amp;"-3",Matches!$J$2:$J$201,0))),5,IF(SIGN(H843-I843)&lt;&gt;SIGN(INDEX(Matches!$G$2:$G$201,MATCH($A843&amp;"-3",Matches!$J$2:$J$201,0))-INDEX(Matches!$H$2:$H$201,MATCH($A843&amp;"-3",Matches!$J$2:$J$201,0))),0,IF(H843-I843=INDEX(Matches!$G$2:$G$201,MATCH($A843&amp;"-3",Matches!$J$2:$J$201,0))-INDEX(Matches!$H$2:$H$201,MATCH($A843&amp;"-3",Matches!$J$2:$J$201,0)),3,2))))),""))</f>
        <v/>
      </c>
      <c r="AA843" s="12" t="str">
        <f aca="false">IF(OR($B843="",J843="",K843=""),"",IFERROR(IF(OR(INDEX(Matches!$I$2:$I$201,MATCH($A843&amp;"-4",Matches!$J$2:$J$201,0))="Void",INDEX(Matches!$G$2:$G$201,MATCH($A843&amp;"-4",Matches!$J$2:$J$201,0))="",INDEX(Matches!$H$2:$H$201,MATCH($A843&amp;"-4",Matches!$J$2:$J$201,0))=""),"",IF(AND($C843&lt;&gt;"",INDEX(Matches!$F$2:$F$201,MATCH($A843&amp;"-4",Matches!$J$2:$J$201,0))&lt;&gt;"",$C843&gt;=INDEX(Matches!$F$2:$F$201,MATCH($A843&amp;"-4",Matches!$J$2:$J$201,0))),"",IF(AND(J843=INDEX(Matches!$G$2:$G$201,MATCH($A843&amp;"-4",Matches!$J$2:$J$201,0)),K843=INDEX(Matches!$H$2:$H$201,MATCH($A843&amp;"-4",Matches!$J$2:$J$201,0))),5,IF(SIGN(J843-K843)&lt;&gt;SIGN(INDEX(Matches!$G$2:$G$201,MATCH($A843&amp;"-4",Matches!$J$2:$J$201,0))-INDEX(Matches!$H$2:$H$201,MATCH($A843&amp;"-4",Matches!$J$2:$J$201,0))),0,IF(J843-K843=INDEX(Matches!$G$2:$G$201,MATCH($A843&amp;"-4",Matches!$J$2:$J$201,0))-INDEX(Matches!$H$2:$H$201,MATCH($A843&amp;"-4",Matches!$J$2:$J$201,0)),3,2))))),""))</f>
        <v/>
      </c>
      <c r="AB843" s="12" t="str">
        <f aca="false">IF(OR($B843="",L843="",M843=""),"",IFERROR(IF(OR(INDEX(Matches!$I$2:$I$201,MATCH($A843&amp;"-5",Matches!$J$2:$J$201,0))="Void",INDEX(Matches!$G$2:$G$201,MATCH($A843&amp;"-5",Matches!$J$2:$J$201,0))="",INDEX(Matches!$H$2:$H$201,MATCH($A843&amp;"-5",Matches!$J$2:$J$201,0))=""),"",IF(AND($C843&lt;&gt;"",INDEX(Matches!$F$2:$F$201,MATCH($A843&amp;"-5",Matches!$J$2:$J$201,0))&lt;&gt;"",$C843&gt;=INDEX(Matches!$F$2:$F$201,MATCH($A843&amp;"-5",Matches!$J$2:$J$201,0))),"",IF(AND(L843=INDEX(Matches!$G$2:$G$201,MATCH($A843&amp;"-5",Matches!$J$2:$J$201,0)),M843=INDEX(Matches!$H$2:$H$201,MATCH($A843&amp;"-5",Matches!$J$2:$J$201,0))),5,IF(SIGN(L843-M843)&lt;&gt;SIGN(INDEX(Matches!$G$2:$G$201,MATCH($A843&amp;"-5",Matches!$J$2:$J$201,0))-INDEX(Matches!$H$2:$H$201,MATCH($A843&amp;"-5",Matches!$J$2:$J$201,0))),0,IF(L843-M843=INDEX(Matches!$G$2:$G$201,MATCH($A843&amp;"-5",Matches!$J$2:$J$201,0))-INDEX(Matches!$H$2:$H$201,MATCH($A843&amp;"-5",Matches!$J$2:$J$201,0)),3,2))))),""))</f>
        <v/>
      </c>
      <c r="AC843" s="12" t="str">
        <f aca="false">IF(OR($B843="",N843="",O843=""),"",IFERROR(IF(OR(INDEX(Matches!$I$2:$I$201,MATCH($A843&amp;"-6",Matches!$J$2:$J$201,0))="Void",INDEX(Matches!$G$2:$G$201,MATCH($A843&amp;"-6",Matches!$J$2:$J$201,0))="",INDEX(Matches!$H$2:$H$201,MATCH($A843&amp;"-6",Matches!$J$2:$J$201,0))=""),"",IF(AND($C843&lt;&gt;"",INDEX(Matches!$F$2:$F$201,MATCH($A843&amp;"-6",Matches!$J$2:$J$201,0))&lt;&gt;"",$C843&gt;=INDEX(Matches!$F$2:$F$201,MATCH($A843&amp;"-6",Matches!$J$2:$J$201,0))),"",IF(AND(N843=INDEX(Matches!$G$2:$G$201,MATCH($A843&amp;"-6",Matches!$J$2:$J$201,0)),O843=INDEX(Matches!$H$2:$H$201,MATCH($A843&amp;"-6",Matches!$J$2:$J$201,0))),5,IF(SIGN(N843-O843)&lt;&gt;SIGN(INDEX(Matches!$G$2:$G$201,MATCH($A843&amp;"-6",Matches!$J$2:$J$201,0))-INDEX(Matches!$H$2:$H$201,MATCH($A843&amp;"-6",Matches!$J$2:$J$201,0))),0,IF(N843-O843=INDEX(Matches!$G$2:$G$201,MATCH($A843&amp;"-6",Matches!$J$2:$J$201,0))-INDEX(Matches!$H$2:$H$201,MATCH($A843&amp;"-6",Matches!$J$2:$J$201,0)),3,2))))),""))</f>
        <v/>
      </c>
      <c r="AD843" s="12" t="str">
        <f aca="false">IF(OR($B843="",P843="",Q843=""),"",IFERROR(IF(OR(INDEX(Matches!$I$2:$I$201,MATCH($A843&amp;"-7",Matches!$J$2:$J$201,0))="Void",INDEX(Matches!$G$2:$G$201,MATCH($A843&amp;"-7",Matches!$J$2:$J$201,0))="",INDEX(Matches!$H$2:$H$201,MATCH($A843&amp;"-7",Matches!$J$2:$J$201,0))=""),"",IF(AND($C843&lt;&gt;"",INDEX(Matches!$F$2:$F$201,MATCH($A843&amp;"-7",Matches!$J$2:$J$201,0))&lt;&gt;"",$C843&gt;=INDEX(Matches!$F$2:$F$201,MATCH($A843&amp;"-7",Matches!$J$2:$J$201,0))),"",IF(AND(P843=INDEX(Matches!$G$2:$G$201,MATCH($A843&amp;"-7",Matches!$J$2:$J$201,0)),Q843=INDEX(Matches!$H$2:$H$201,MATCH($A843&amp;"-7",Matches!$J$2:$J$201,0))),5,IF(SIGN(P843-Q843)&lt;&gt;SIGN(INDEX(Matches!$G$2:$G$201,MATCH($A843&amp;"-7",Matches!$J$2:$J$201,0))-INDEX(Matches!$H$2:$H$201,MATCH($A843&amp;"-7",Matches!$J$2:$J$201,0))),0,IF(P843-Q843=INDEX(Matches!$G$2:$G$201,MATCH($A843&amp;"-7",Matches!$J$2:$J$201,0))-INDEX(Matches!$H$2:$H$201,MATCH($A843&amp;"-7",Matches!$J$2:$J$201,0)),3,2))))),""))</f>
        <v/>
      </c>
      <c r="AE843" s="12" t="str">
        <f aca="false">IF(OR($B843="",R843="",S843=""),"",IFERROR(IF(OR(INDEX(Matches!$I$2:$I$201,MATCH($A843&amp;"-8",Matches!$J$2:$J$201,0))="Void",INDEX(Matches!$G$2:$G$201,MATCH($A843&amp;"-8",Matches!$J$2:$J$201,0))="",INDEX(Matches!$H$2:$H$201,MATCH($A843&amp;"-8",Matches!$J$2:$J$201,0))=""),"",IF(AND($C843&lt;&gt;"",INDEX(Matches!$F$2:$F$201,MATCH($A843&amp;"-8",Matches!$J$2:$J$201,0))&lt;&gt;"",$C843&gt;=INDEX(Matches!$F$2:$F$201,MATCH($A843&amp;"-8",Matches!$J$2:$J$201,0))),"",IF(AND(R843=INDEX(Matches!$G$2:$G$201,MATCH($A843&amp;"-8",Matches!$J$2:$J$201,0)),S843=INDEX(Matches!$H$2:$H$201,MATCH($A843&amp;"-8",Matches!$J$2:$J$201,0))),5,IF(SIGN(R843-S843)&lt;&gt;SIGN(INDEX(Matches!$G$2:$G$201,MATCH($A843&amp;"-8",Matches!$J$2:$J$201,0))-INDEX(Matches!$H$2:$H$201,MATCH($A843&amp;"-8",Matches!$J$2:$J$201,0))),0,IF(R843-S843=INDEX(Matches!$G$2:$G$201,MATCH($A843&amp;"-8",Matches!$J$2:$J$201,0))-INDEX(Matches!$H$2:$H$201,MATCH($A843&amp;"-8",Matches!$J$2:$J$201,0)),3,2))))),""))</f>
        <v/>
      </c>
      <c r="AF843" s="12" t="str">
        <f aca="false">IF(OR($B843="",T843="",U843=""),"",IFERROR(IF(OR(INDEX(Matches!$I$2:$I$201,MATCH($A843&amp;"-9",Matches!$J$2:$J$201,0))="Void",INDEX(Matches!$G$2:$G$201,MATCH($A843&amp;"-9",Matches!$J$2:$J$201,0))="",INDEX(Matches!$H$2:$H$201,MATCH($A843&amp;"-9",Matches!$J$2:$J$201,0))=""),"",IF(AND($C843&lt;&gt;"",INDEX(Matches!$F$2:$F$201,MATCH($A843&amp;"-9",Matches!$J$2:$J$201,0))&lt;&gt;"",$C843&gt;=INDEX(Matches!$F$2:$F$201,MATCH($A843&amp;"-9",Matches!$J$2:$J$201,0))),"",IF(AND(T843=INDEX(Matches!$G$2:$G$201,MATCH($A843&amp;"-9",Matches!$J$2:$J$201,0)),U843=INDEX(Matches!$H$2:$H$201,MATCH($A843&amp;"-9",Matches!$J$2:$J$201,0))),5,IF(SIGN(T843-U843)&lt;&gt;SIGN(INDEX(Matches!$G$2:$G$201,MATCH($A843&amp;"-9",Matches!$J$2:$J$201,0))-INDEX(Matches!$H$2:$H$201,MATCH($A843&amp;"-9",Matches!$J$2:$J$201,0))),0,IF(T843-U843=INDEX(Matches!$G$2:$G$201,MATCH($A843&amp;"-9",Matches!$J$2:$J$201,0))-INDEX(Matches!$H$2:$H$201,MATCH($A843&amp;"-9",Matches!$J$2:$J$201,0)),3,2))))),""))</f>
        <v/>
      </c>
      <c r="AG843" s="12" t="str">
        <f aca="false">IF(OR($B843="",V843="",W843=""),"",IFERROR(IF(OR(INDEX(Matches!$I$2:$I$201,MATCH($A843&amp;"-10",Matches!$J$2:$J$201,0))="Void",INDEX(Matches!$G$2:$G$201,MATCH($A843&amp;"-10",Matches!$J$2:$J$201,0))="",INDEX(Matches!$H$2:$H$201,MATCH($A843&amp;"-10",Matches!$J$2:$J$201,0))=""),"",IF(AND($C843&lt;&gt;"",INDEX(Matches!$F$2:$F$201,MATCH($A843&amp;"-10",Matches!$J$2:$J$201,0))&lt;&gt;"",$C843&gt;=INDEX(Matches!$F$2:$F$201,MATCH($A843&amp;"-10",Matches!$J$2:$J$201,0))),"",IF(AND(V843=INDEX(Matches!$G$2:$G$201,MATCH($A843&amp;"-10",Matches!$J$2:$J$201,0)),W843=INDEX(Matches!$H$2:$H$201,MATCH($A843&amp;"-10",Matches!$J$2:$J$201,0))),5,IF(SIGN(V843-W843)&lt;&gt;SIGN(INDEX(Matches!$G$2:$G$201,MATCH($A843&amp;"-10",Matches!$J$2:$J$201,0))-INDEX(Matches!$H$2:$H$201,MATCH($A843&amp;"-10",Matches!$J$2:$J$201,0))),0,IF(V843-W843=INDEX(Matches!$G$2:$G$201,MATCH($A843&amp;"-10",Matches!$J$2:$J$201,0))-INDEX(Matches!$H$2:$H$201,MATCH($A843&amp;"-10",Matches!$J$2:$J$201,0)),3,2))))),""))</f>
        <v/>
      </c>
      <c r="AH843" s="13" t="str">
        <f aca="false">IF($B843="","",SUM(X843:AG843))</f>
        <v/>
      </c>
      <c r="AI843" s="12" t="str">
        <f aca="false">IF($B843="","",COUNTIF(X843:AG843,5))</f>
        <v/>
      </c>
      <c r="AJ843" s="12" t="str">
        <f aca="false">IF($B843="","",COUNTIF(X843:AG843,"&gt;=2"))</f>
        <v/>
      </c>
      <c r="AK843" s="12" t="str">
        <f aca="false">IF($B843="","",COUNT(X843:AG843))</f>
        <v/>
      </c>
    </row>
    <row r="844" customFormat="false" ht="15" hidden="false" customHeight="false" outlineLevel="0" collapsed="false">
      <c r="A844" s="7"/>
      <c r="B844" s="7"/>
      <c r="C844" s="11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12" t="str">
        <f aca="false">IF(OR($B844="",D844="",E844=""),"",IFERROR(IF(OR(INDEX(Matches!$I$2:$I$201,MATCH($A844&amp;"-1",Matches!$J$2:$J$201,0))="Void",INDEX(Matches!$G$2:$G$201,MATCH($A844&amp;"-1",Matches!$J$2:$J$201,0))="",INDEX(Matches!$H$2:$H$201,MATCH($A844&amp;"-1",Matches!$J$2:$J$201,0))=""),"",IF(AND($C844&lt;&gt;"",INDEX(Matches!$F$2:$F$201,MATCH($A844&amp;"-1",Matches!$J$2:$J$201,0))&lt;&gt;"",$C844&gt;=INDEX(Matches!$F$2:$F$201,MATCH($A844&amp;"-1",Matches!$J$2:$J$201,0))),"",IF(AND(D844=INDEX(Matches!$G$2:$G$201,MATCH($A844&amp;"-1",Matches!$J$2:$J$201,0)),E844=INDEX(Matches!$H$2:$H$201,MATCH($A844&amp;"-1",Matches!$J$2:$J$201,0))),5,IF(SIGN(D844-E844)&lt;&gt;SIGN(INDEX(Matches!$G$2:$G$201,MATCH($A844&amp;"-1",Matches!$J$2:$J$201,0))-INDEX(Matches!$H$2:$H$201,MATCH($A844&amp;"-1",Matches!$J$2:$J$201,0))),0,IF(D844-E844=INDEX(Matches!$G$2:$G$201,MATCH($A844&amp;"-1",Matches!$J$2:$J$201,0))-INDEX(Matches!$H$2:$H$201,MATCH($A844&amp;"-1",Matches!$J$2:$J$201,0)),3,2))))),""))</f>
        <v/>
      </c>
      <c r="Y844" s="12" t="str">
        <f aca="false">IF(OR($B844="",F844="",G844=""),"",IFERROR(IF(OR(INDEX(Matches!$I$2:$I$201,MATCH($A844&amp;"-2",Matches!$J$2:$J$201,0))="Void",INDEX(Matches!$G$2:$G$201,MATCH($A844&amp;"-2",Matches!$J$2:$J$201,0))="",INDEX(Matches!$H$2:$H$201,MATCH($A844&amp;"-2",Matches!$J$2:$J$201,0))=""),"",IF(AND($C844&lt;&gt;"",INDEX(Matches!$F$2:$F$201,MATCH($A844&amp;"-2",Matches!$J$2:$J$201,0))&lt;&gt;"",$C844&gt;=INDEX(Matches!$F$2:$F$201,MATCH($A844&amp;"-2",Matches!$J$2:$J$201,0))),"",IF(AND(F844=INDEX(Matches!$G$2:$G$201,MATCH($A844&amp;"-2",Matches!$J$2:$J$201,0)),G844=INDEX(Matches!$H$2:$H$201,MATCH($A844&amp;"-2",Matches!$J$2:$J$201,0))),5,IF(SIGN(F844-G844)&lt;&gt;SIGN(INDEX(Matches!$G$2:$G$201,MATCH($A844&amp;"-2",Matches!$J$2:$J$201,0))-INDEX(Matches!$H$2:$H$201,MATCH($A844&amp;"-2",Matches!$J$2:$J$201,0))),0,IF(F844-G844=INDEX(Matches!$G$2:$G$201,MATCH($A844&amp;"-2",Matches!$J$2:$J$201,0))-INDEX(Matches!$H$2:$H$201,MATCH($A844&amp;"-2",Matches!$J$2:$J$201,0)),3,2))))),""))</f>
        <v/>
      </c>
      <c r="Z844" s="12" t="str">
        <f aca="false">IF(OR($B844="",H844="",I844=""),"",IFERROR(IF(OR(INDEX(Matches!$I$2:$I$201,MATCH($A844&amp;"-3",Matches!$J$2:$J$201,0))="Void",INDEX(Matches!$G$2:$G$201,MATCH($A844&amp;"-3",Matches!$J$2:$J$201,0))="",INDEX(Matches!$H$2:$H$201,MATCH($A844&amp;"-3",Matches!$J$2:$J$201,0))=""),"",IF(AND($C844&lt;&gt;"",INDEX(Matches!$F$2:$F$201,MATCH($A844&amp;"-3",Matches!$J$2:$J$201,0))&lt;&gt;"",$C844&gt;=INDEX(Matches!$F$2:$F$201,MATCH($A844&amp;"-3",Matches!$J$2:$J$201,0))),"",IF(AND(H844=INDEX(Matches!$G$2:$G$201,MATCH($A844&amp;"-3",Matches!$J$2:$J$201,0)),I844=INDEX(Matches!$H$2:$H$201,MATCH($A844&amp;"-3",Matches!$J$2:$J$201,0))),5,IF(SIGN(H844-I844)&lt;&gt;SIGN(INDEX(Matches!$G$2:$G$201,MATCH($A844&amp;"-3",Matches!$J$2:$J$201,0))-INDEX(Matches!$H$2:$H$201,MATCH($A844&amp;"-3",Matches!$J$2:$J$201,0))),0,IF(H844-I844=INDEX(Matches!$G$2:$G$201,MATCH($A844&amp;"-3",Matches!$J$2:$J$201,0))-INDEX(Matches!$H$2:$H$201,MATCH($A844&amp;"-3",Matches!$J$2:$J$201,0)),3,2))))),""))</f>
        <v/>
      </c>
      <c r="AA844" s="12" t="str">
        <f aca="false">IF(OR($B844="",J844="",K844=""),"",IFERROR(IF(OR(INDEX(Matches!$I$2:$I$201,MATCH($A844&amp;"-4",Matches!$J$2:$J$201,0))="Void",INDEX(Matches!$G$2:$G$201,MATCH($A844&amp;"-4",Matches!$J$2:$J$201,0))="",INDEX(Matches!$H$2:$H$201,MATCH($A844&amp;"-4",Matches!$J$2:$J$201,0))=""),"",IF(AND($C844&lt;&gt;"",INDEX(Matches!$F$2:$F$201,MATCH($A844&amp;"-4",Matches!$J$2:$J$201,0))&lt;&gt;"",$C844&gt;=INDEX(Matches!$F$2:$F$201,MATCH($A844&amp;"-4",Matches!$J$2:$J$201,0))),"",IF(AND(J844=INDEX(Matches!$G$2:$G$201,MATCH($A844&amp;"-4",Matches!$J$2:$J$201,0)),K844=INDEX(Matches!$H$2:$H$201,MATCH($A844&amp;"-4",Matches!$J$2:$J$201,0))),5,IF(SIGN(J844-K844)&lt;&gt;SIGN(INDEX(Matches!$G$2:$G$201,MATCH($A844&amp;"-4",Matches!$J$2:$J$201,0))-INDEX(Matches!$H$2:$H$201,MATCH($A844&amp;"-4",Matches!$J$2:$J$201,0))),0,IF(J844-K844=INDEX(Matches!$G$2:$G$201,MATCH($A844&amp;"-4",Matches!$J$2:$J$201,0))-INDEX(Matches!$H$2:$H$201,MATCH($A844&amp;"-4",Matches!$J$2:$J$201,0)),3,2))))),""))</f>
        <v/>
      </c>
      <c r="AB844" s="12" t="str">
        <f aca="false">IF(OR($B844="",L844="",M844=""),"",IFERROR(IF(OR(INDEX(Matches!$I$2:$I$201,MATCH($A844&amp;"-5",Matches!$J$2:$J$201,0))="Void",INDEX(Matches!$G$2:$G$201,MATCH($A844&amp;"-5",Matches!$J$2:$J$201,0))="",INDEX(Matches!$H$2:$H$201,MATCH($A844&amp;"-5",Matches!$J$2:$J$201,0))=""),"",IF(AND($C844&lt;&gt;"",INDEX(Matches!$F$2:$F$201,MATCH($A844&amp;"-5",Matches!$J$2:$J$201,0))&lt;&gt;"",$C844&gt;=INDEX(Matches!$F$2:$F$201,MATCH($A844&amp;"-5",Matches!$J$2:$J$201,0))),"",IF(AND(L844=INDEX(Matches!$G$2:$G$201,MATCH($A844&amp;"-5",Matches!$J$2:$J$201,0)),M844=INDEX(Matches!$H$2:$H$201,MATCH($A844&amp;"-5",Matches!$J$2:$J$201,0))),5,IF(SIGN(L844-M844)&lt;&gt;SIGN(INDEX(Matches!$G$2:$G$201,MATCH($A844&amp;"-5",Matches!$J$2:$J$201,0))-INDEX(Matches!$H$2:$H$201,MATCH($A844&amp;"-5",Matches!$J$2:$J$201,0))),0,IF(L844-M844=INDEX(Matches!$G$2:$G$201,MATCH($A844&amp;"-5",Matches!$J$2:$J$201,0))-INDEX(Matches!$H$2:$H$201,MATCH($A844&amp;"-5",Matches!$J$2:$J$201,0)),3,2))))),""))</f>
        <v/>
      </c>
      <c r="AC844" s="12" t="str">
        <f aca="false">IF(OR($B844="",N844="",O844=""),"",IFERROR(IF(OR(INDEX(Matches!$I$2:$I$201,MATCH($A844&amp;"-6",Matches!$J$2:$J$201,0))="Void",INDEX(Matches!$G$2:$G$201,MATCH($A844&amp;"-6",Matches!$J$2:$J$201,0))="",INDEX(Matches!$H$2:$H$201,MATCH($A844&amp;"-6",Matches!$J$2:$J$201,0))=""),"",IF(AND($C844&lt;&gt;"",INDEX(Matches!$F$2:$F$201,MATCH($A844&amp;"-6",Matches!$J$2:$J$201,0))&lt;&gt;"",$C844&gt;=INDEX(Matches!$F$2:$F$201,MATCH($A844&amp;"-6",Matches!$J$2:$J$201,0))),"",IF(AND(N844=INDEX(Matches!$G$2:$G$201,MATCH($A844&amp;"-6",Matches!$J$2:$J$201,0)),O844=INDEX(Matches!$H$2:$H$201,MATCH($A844&amp;"-6",Matches!$J$2:$J$201,0))),5,IF(SIGN(N844-O844)&lt;&gt;SIGN(INDEX(Matches!$G$2:$G$201,MATCH($A844&amp;"-6",Matches!$J$2:$J$201,0))-INDEX(Matches!$H$2:$H$201,MATCH($A844&amp;"-6",Matches!$J$2:$J$201,0))),0,IF(N844-O844=INDEX(Matches!$G$2:$G$201,MATCH($A844&amp;"-6",Matches!$J$2:$J$201,0))-INDEX(Matches!$H$2:$H$201,MATCH($A844&amp;"-6",Matches!$J$2:$J$201,0)),3,2))))),""))</f>
        <v/>
      </c>
      <c r="AD844" s="12" t="str">
        <f aca="false">IF(OR($B844="",P844="",Q844=""),"",IFERROR(IF(OR(INDEX(Matches!$I$2:$I$201,MATCH($A844&amp;"-7",Matches!$J$2:$J$201,0))="Void",INDEX(Matches!$G$2:$G$201,MATCH($A844&amp;"-7",Matches!$J$2:$J$201,0))="",INDEX(Matches!$H$2:$H$201,MATCH($A844&amp;"-7",Matches!$J$2:$J$201,0))=""),"",IF(AND($C844&lt;&gt;"",INDEX(Matches!$F$2:$F$201,MATCH($A844&amp;"-7",Matches!$J$2:$J$201,0))&lt;&gt;"",$C844&gt;=INDEX(Matches!$F$2:$F$201,MATCH($A844&amp;"-7",Matches!$J$2:$J$201,0))),"",IF(AND(P844=INDEX(Matches!$G$2:$G$201,MATCH($A844&amp;"-7",Matches!$J$2:$J$201,0)),Q844=INDEX(Matches!$H$2:$H$201,MATCH($A844&amp;"-7",Matches!$J$2:$J$201,0))),5,IF(SIGN(P844-Q844)&lt;&gt;SIGN(INDEX(Matches!$G$2:$G$201,MATCH($A844&amp;"-7",Matches!$J$2:$J$201,0))-INDEX(Matches!$H$2:$H$201,MATCH($A844&amp;"-7",Matches!$J$2:$J$201,0))),0,IF(P844-Q844=INDEX(Matches!$G$2:$G$201,MATCH($A844&amp;"-7",Matches!$J$2:$J$201,0))-INDEX(Matches!$H$2:$H$201,MATCH($A844&amp;"-7",Matches!$J$2:$J$201,0)),3,2))))),""))</f>
        <v/>
      </c>
      <c r="AE844" s="12" t="str">
        <f aca="false">IF(OR($B844="",R844="",S844=""),"",IFERROR(IF(OR(INDEX(Matches!$I$2:$I$201,MATCH($A844&amp;"-8",Matches!$J$2:$J$201,0))="Void",INDEX(Matches!$G$2:$G$201,MATCH($A844&amp;"-8",Matches!$J$2:$J$201,0))="",INDEX(Matches!$H$2:$H$201,MATCH($A844&amp;"-8",Matches!$J$2:$J$201,0))=""),"",IF(AND($C844&lt;&gt;"",INDEX(Matches!$F$2:$F$201,MATCH($A844&amp;"-8",Matches!$J$2:$J$201,0))&lt;&gt;"",$C844&gt;=INDEX(Matches!$F$2:$F$201,MATCH($A844&amp;"-8",Matches!$J$2:$J$201,0))),"",IF(AND(R844=INDEX(Matches!$G$2:$G$201,MATCH($A844&amp;"-8",Matches!$J$2:$J$201,0)),S844=INDEX(Matches!$H$2:$H$201,MATCH($A844&amp;"-8",Matches!$J$2:$J$201,0))),5,IF(SIGN(R844-S844)&lt;&gt;SIGN(INDEX(Matches!$G$2:$G$201,MATCH($A844&amp;"-8",Matches!$J$2:$J$201,0))-INDEX(Matches!$H$2:$H$201,MATCH($A844&amp;"-8",Matches!$J$2:$J$201,0))),0,IF(R844-S844=INDEX(Matches!$G$2:$G$201,MATCH($A844&amp;"-8",Matches!$J$2:$J$201,0))-INDEX(Matches!$H$2:$H$201,MATCH($A844&amp;"-8",Matches!$J$2:$J$201,0)),3,2))))),""))</f>
        <v/>
      </c>
      <c r="AF844" s="12" t="str">
        <f aca="false">IF(OR($B844="",T844="",U844=""),"",IFERROR(IF(OR(INDEX(Matches!$I$2:$I$201,MATCH($A844&amp;"-9",Matches!$J$2:$J$201,0))="Void",INDEX(Matches!$G$2:$G$201,MATCH($A844&amp;"-9",Matches!$J$2:$J$201,0))="",INDEX(Matches!$H$2:$H$201,MATCH($A844&amp;"-9",Matches!$J$2:$J$201,0))=""),"",IF(AND($C844&lt;&gt;"",INDEX(Matches!$F$2:$F$201,MATCH($A844&amp;"-9",Matches!$J$2:$J$201,0))&lt;&gt;"",$C844&gt;=INDEX(Matches!$F$2:$F$201,MATCH($A844&amp;"-9",Matches!$J$2:$J$201,0))),"",IF(AND(T844=INDEX(Matches!$G$2:$G$201,MATCH($A844&amp;"-9",Matches!$J$2:$J$201,0)),U844=INDEX(Matches!$H$2:$H$201,MATCH($A844&amp;"-9",Matches!$J$2:$J$201,0))),5,IF(SIGN(T844-U844)&lt;&gt;SIGN(INDEX(Matches!$G$2:$G$201,MATCH($A844&amp;"-9",Matches!$J$2:$J$201,0))-INDEX(Matches!$H$2:$H$201,MATCH($A844&amp;"-9",Matches!$J$2:$J$201,0))),0,IF(T844-U844=INDEX(Matches!$G$2:$G$201,MATCH($A844&amp;"-9",Matches!$J$2:$J$201,0))-INDEX(Matches!$H$2:$H$201,MATCH($A844&amp;"-9",Matches!$J$2:$J$201,0)),3,2))))),""))</f>
        <v/>
      </c>
      <c r="AG844" s="12" t="str">
        <f aca="false">IF(OR($B844="",V844="",W844=""),"",IFERROR(IF(OR(INDEX(Matches!$I$2:$I$201,MATCH($A844&amp;"-10",Matches!$J$2:$J$201,0))="Void",INDEX(Matches!$G$2:$G$201,MATCH($A844&amp;"-10",Matches!$J$2:$J$201,0))="",INDEX(Matches!$H$2:$H$201,MATCH($A844&amp;"-10",Matches!$J$2:$J$201,0))=""),"",IF(AND($C844&lt;&gt;"",INDEX(Matches!$F$2:$F$201,MATCH($A844&amp;"-10",Matches!$J$2:$J$201,0))&lt;&gt;"",$C844&gt;=INDEX(Matches!$F$2:$F$201,MATCH($A844&amp;"-10",Matches!$J$2:$J$201,0))),"",IF(AND(V844=INDEX(Matches!$G$2:$G$201,MATCH($A844&amp;"-10",Matches!$J$2:$J$201,0)),W844=INDEX(Matches!$H$2:$H$201,MATCH($A844&amp;"-10",Matches!$J$2:$J$201,0))),5,IF(SIGN(V844-W844)&lt;&gt;SIGN(INDEX(Matches!$G$2:$G$201,MATCH($A844&amp;"-10",Matches!$J$2:$J$201,0))-INDEX(Matches!$H$2:$H$201,MATCH($A844&amp;"-10",Matches!$J$2:$J$201,0))),0,IF(V844-W844=INDEX(Matches!$G$2:$G$201,MATCH($A844&amp;"-10",Matches!$J$2:$J$201,0))-INDEX(Matches!$H$2:$H$201,MATCH($A844&amp;"-10",Matches!$J$2:$J$201,0)),3,2))))),""))</f>
        <v/>
      </c>
      <c r="AH844" s="13" t="str">
        <f aca="false">IF($B844="","",SUM(X844:AG844))</f>
        <v/>
      </c>
      <c r="AI844" s="12" t="str">
        <f aca="false">IF($B844="","",COUNTIF(X844:AG844,5))</f>
        <v/>
      </c>
      <c r="AJ844" s="12" t="str">
        <f aca="false">IF($B844="","",COUNTIF(X844:AG844,"&gt;=2"))</f>
        <v/>
      </c>
      <c r="AK844" s="12" t="str">
        <f aca="false">IF($B844="","",COUNT(X844:AG844))</f>
        <v/>
      </c>
    </row>
    <row r="845" customFormat="false" ht="15" hidden="false" customHeight="false" outlineLevel="0" collapsed="false">
      <c r="A845" s="7"/>
      <c r="B845" s="7"/>
      <c r="C845" s="11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12" t="str">
        <f aca="false">IF(OR($B845="",D845="",E845=""),"",IFERROR(IF(OR(INDEX(Matches!$I$2:$I$201,MATCH($A845&amp;"-1",Matches!$J$2:$J$201,0))="Void",INDEX(Matches!$G$2:$G$201,MATCH($A845&amp;"-1",Matches!$J$2:$J$201,0))="",INDEX(Matches!$H$2:$H$201,MATCH($A845&amp;"-1",Matches!$J$2:$J$201,0))=""),"",IF(AND($C845&lt;&gt;"",INDEX(Matches!$F$2:$F$201,MATCH($A845&amp;"-1",Matches!$J$2:$J$201,0))&lt;&gt;"",$C845&gt;=INDEX(Matches!$F$2:$F$201,MATCH($A845&amp;"-1",Matches!$J$2:$J$201,0))),"",IF(AND(D845=INDEX(Matches!$G$2:$G$201,MATCH($A845&amp;"-1",Matches!$J$2:$J$201,0)),E845=INDEX(Matches!$H$2:$H$201,MATCH($A845&amp;"-1",Matches!$J$2:$J$201,0))),5,IF(SIGN(D845-E845)&lt;&gt;SIGN(INDEX(Matches!$G$2:$G$201,MATCH($A845&amp;"-1",Matches!$J$2:$J$201,0))-INDEX(Matches!$H$2:$H$201,MATCH($A845&amp;"-1",Matches!$J$2:$J$201,0))),0,IF(D845-E845=INDEX(Matches!$G$2:$G$201,MATCH($A845&amp;"-1",Matches!$J$2:$J$201,0))-INDEX(Matches!$H$2:$H$201,MATCH($A845&amp;"-1",Matches!$J$2:$J$201,0)),3,2))))),""))</f>
        <v/>
      </c>
      <c r="Y845" s="12" t="str">
        <f aca="false">IF(OR($B845="",F845="",G845=""),"",IFERROR(IF(OR(INDEX(Matches!$I$2:$I$201,MATCH($A845&amp;"-2",Matches!$J$2:$J$201,0))="Void",INDEX(Matches!$G$2:$G$201,MATCH($A845&amp;"-2",Matches!$J$2:$J$201,0))="",INDEX(Matches!$H$2:$H$201,MATCH($A845&amp;"-2",Matches!$J$2:$J$201,0))=""),"",IF(AND($C845&lt;&gt;"",INDEX(Matches!$F$2:$F$201,MATCH($A845&amp;"-2",Matches!$J$2:$J$201,0))&lt;&gt;"",$C845&gt;=INDEX(Matches!$F$2:$F$201,MATCH($A845&amp;"-2",Matches!$J$2:$J$201,0))),"",IF(AND(F845=INDEX(Matches!$G$2:$G$201,MATCH($A845&amp;"-2",Matches!$J$2:$J$201,0)),G845=INDEX(Matches!$H$2:$H$201,MATCH($A845&amp;"-2",Matches!$J$2:$J$201,0))),5,IF(SIGN(F845-G845)&lt;&gt;SIGN(INDEX(Matches!$G$2:$G$201,MATCH($A845&amp;"-2",Matches!$J$2:$J$201,0))-INDEX(Matches!$H$2:$H$201,MATCH($A845&amp;"-2",Matches!$J$2:$J$201,0))),0,IF(F845-G845=INDEX(Matches!$G$2:$G$201,MATCH($A845&amp;"-2",Matches!$J$2:$J$201,0))-INDEX(Matches!$H$2:$H$201,MATCH($A845&amp;"-2",Matches!$J$2:$J$201,0)),3,2))))),""))</f>
        <v/>
      </c>
      <c r="Z845" s="12" t="str">
        <f aca="false">IF(OR($B845="",H845="",I845=""),"",IFERROR(IF(OR(INDEX(Matches!$I$2:$I$201,MATCH($A845&amp;"-3",Matches!$J$2:$J$201,0))="Void",INDEX(Matches!$G$2:$G$201,MATCH($A845&amp;"-3",Matches!$J$2:$J$201,0))="",INDEX(Matches!$H$2:$H$201,MATCH($A845&amp;"-3",Matches!$J$2:$J$201,0))=""),"",IF(AND($C845&lt;&gt;"",INDEX(Matches!$F$2:$F$201,MATCH($A845&amp;"-3",Matches!$J$2:$J$201,0))&lt;&gt;"",$C845&gt;=INDEX(Matches!$F$2:$F$201,MATCH($A845&amp;"-3",Matches!$J$2:$J$201,0))),"",IF(AND(H845=INDEX(Matches!$G$2:$G$201,MATCH($A845&amp;"-3",Matches!$J$2:$J$201,0)),I845=INDEX(Matches!$H$2:$H$201,MATCH($A845&amp;"-3",Matches!$J$2:$J$201,0))),5,IF(SIGN(H845-I845)&lt;&gt;SIGN(INDEX(Matches!$G$2:$G$201,MATCH($A845&amp;"-3",Matches!$J$2:$J$201,0))-INDEX(Matches!$H$2:$H$201,MATCH($A845&amp;"-3",Matches!$J$2:$J$201,0))),0,IF(H845-I845=INDEX(Matches!$G$2:$G$201,MATCH($A845&amp;"-3",Matches!$J$2:$J$201,0))-INDEX(Matches!$H$2:$H$201,MATCH($A845&amp;"-3",Matches!$J$2:$J$201,0)),3,2))))),""))</f>
        <v/>
      </c>
      <c r="AA845" s="12" t="str">
        <f aca="false">IF(OR($B845="",J845="",K845=""),"",IFERROR(IF(OR(INDEX(Matches!$I$2:$I$201,MATCH($A845&amp;"-4",Matches!$J$2:$J$201,0))="Void",INDEX(Matches!$G$2:$G$201,MATCH($A845&amp;"-4",Matches!$J$2:$J$201,0))="",INDEX(Matches!$H$2:$H$201,MATCH($A845&amp;"-4",Matches!$J$2:$J$201,0))=""),"",IF(AND($C845&lt;&gt;"",INDEX(Matches!$F$2:$F$201,MATCH($A845&amp;"-4",Matches!$J$2:$J$201,0))&lt;&gt;"",$C845&gt;=INDEX(Matches!$F$2:$F$201,MATCH($A845&amp;"-4",Matches!$J$2:$J$201,0))),"",IF(AND(J845=INDEX(Matches!$G$2:$G$201,MATCH($A845&amp;"-4",Matches!$J$2:$J$201,0)),K845=INDEX(Matches!$H$2:$H$201,MATCH($A845&amp;"-4",Matches!$J$2:$J$201,0))),5,IF(SIGN(J845-K845)&lt;&gt;SIGN(INDEX(Matches!$G$2:$G$201,MATCH($A845&amp;"-4",Matches!$J$2:$J$201,0))-INDEX(Matches!$H$2:$H$201,MATCH($A845&amp;"-4",Matches!$J$2:$J$201,0))),0,IF(J845-K845=INDEX(Matches!$G$2:$G$201,MATCH($A845&amp;"-4",Matches!$J$2:$J$201,0))-INDEX(Matches!$H$2:$H$201,MATCH($A845&amp;"-4",Matches!$J$2:$J$201,0)),3,2))))),""))</f>
        <v/>
      </c>
      <c r="AB845" s="12" t="str">
        <f aca="false">IF(OR($B845="",L845="",M845=""),"",IFERROR(IF(OR(INDEX(Matches!$I$2:$I$201,MATCH($A845&amp;"-5",Matches!$J$2:$J$201,0))="Void",INDEX(Matches!$G$2:$G$201,MATCH($A845&amp;"-5",Matches!$J$2:$J$201,0))="",INDEX(Matches!$H$2:$H$201,MATCH($A845&amp;"-5",Matches!$J$2:$J$201,0))=""),"",IF(AND($C845&lt;&gt;"",INDEX(Matches!$F$2:$F$201,MATCH($A845&amp;"-5",Matches!$J$2:$J$201,0))&lt;&gt;"",$C845&gt;=INDEX(Matches!$F$2:$F$201,MATCH($A845&amp;"-5",Matches!$J$2:$J$201,0))),"",IF(AND(L845=INDEX(Matches!$G$2:$G$201,MATCH($A845&amp;"-5",Matches!$J$2:$J$201,0)),M845=INDEX(Matches!$H$2:$H$201,MATCH($A845&amp;"-5",Matches!$J$2:$J$201,0))),5,IF(SIGN(L845-M845)&lt;&gt;SIGN(INDEX(Matches!$G$2:$G$201,MATCH($A845&amp;"-5",Matches!$J$2:$J$201,0))-INDEX(Matches!$H$2:$H$201,MATCH($A845&amp;"-5",Matches!$J$2:$J$201,0))),0,IF(L845-M845=INDEX(Matches!$G$2:$G$201,MATCH($A845&amp;"-5",Matches!$J$2:$J$201,0))-INDEX(Matches!$H$2:$H$201,MATCH($A845&amp;"-5",Matches!$J$2:$J$201,0)),3,2))))),""))</f>
        <v/>
      </c>
      <c r="AC845" s="12" t="str">
        <f aca="false">IF(OR($B845="",N845="",O845=""),"",IFERROR(IF(OR(INDEX(Matches!$I$2:$I$201,MATCH($A845&amp;"-6",Matches!$J$2:$J$201,0))="Void",INDEX(Matches!$G$2:$G$201,MATCH($A845&amp;"-6",Matches!$J$2:$J$201,0))="",INDEX(Matches!$H$2:$H$201,MATCH($A845&amp;"-6",Matches!$J$2:$J$201,0))=""),"",IF(AND($C845&lt;&gt;"",INDEX(Matches!$F$2:$F$201,MATCH($A845&amp;"-6",Matches!$J$2:$J$201,0))&lt;&gt;"",$C845&gt;=INDEX(Matches!$F$2:$F$201,MATCH($A845&amp;"-6",Matches!$J$2:$J$201,0))),"",IF(AND(N845=INDEX(Matches!$G$2:$G$201,MATCH($A845&amp;"-6",Matches!$J$2:$J$201,0)),O845=INDEX(Matches!$H$2:$H$201,MATCH($A845&amp;"-6",Matches!$J$2:$J$201,0))),5,IF(SIGN(N845-O845)&lt;&gt;SIGN(INDEX(Matches!$G$2:$G$201,MATCH($A845&amp;"-6",Matches!$J$2:$J$201,0))-INDEX(Matches!$H$2:$H$201,MATCH($A845&amp;"-6",Matches!$J$2:$J$201,0))),0,IF(N845-O845=INDEX(Matches!$G$2:$G$201,MATCH($A845&amp;"-6",Matches!$J$2:$J$201,0))-INDEX(Matches!$H$2:$H$201,MATCH($A845&amp;"-6",Matches!$J$2:$J$201,0)),3,2))))),""))</f>
        <v/>
      </c>
      <c r="AD845" s="12" t="str">
        <f aca="false">IF(OR($B845="",P845="",Q845=""),"",IFERROR(IF(OR(INDEX(Matches!$I$2:$I$201,MATCH($A845&amp;"-7",Matches!$J$2:$J$201,0))="Void",INDEX(Matches!$G$2:$G$201,MATCH($A845&amp;"-7",Matches!$J$2:$J$201,0))="",INDEX(Matches!$H$2:$H$201,MATCH($A845&amp;"-7",Matches!$J$2:$J$201,0))=""),"",IF(AND($C845&lt;&gt;"",INDEX(Matches!$F$2:$F$201,MATCH($A845&amp;"-7",Matches!$J$2:$J$201,0))&lt;&gt;"",$C845&gt;=INDEX(Matches!$F$2:$F$201,MATCH($A845&amp;"-7",Matches!$J$2:$J$201,0))),"",IF(AND(P845=INDEX(Matches!$G$2:$G$201,MATCH($A845&amp;"-7",Matches!$J$2:$J$201,0)),Q845=INDEX(Matches!$H$2:$H$201,MATCH($A845&amp;"-7",Matches!$J$2:$J$201,0))),5,IF(SIGN(P845-Q845)&lt;&gt;SIGN(INDEX(Matches!$G$2:$G$201,MATCH($A845&amp;"-7",Matches!$J$2:$J$201,0))-INDEX(Matches!$H$2:$H$201,MATCH($A845&amp;"-7",Matches!$J$2:$J$201,0))),0,IF(P845-Q845=INDEX(Matches!$G$2:$G$201,MATCH($A845&amp;"-7",Matches!$J$2:$J$201,0))-INDEX(Matches!$H$2:$H$201,MATCH($A845&amp;"-7",Matches!$J$2:$J$201,0)),3,2))))),""))</f>
        <v/>
      </c>
      <c r="AE845" s="12" t="str">
        <f aca="false">IF(OR($B845="",R845="",S845=""),"",IFERROR(IF(OR(INDEX(Matches!$I$2:$I$201,MATCH($A845&amp;"-8",Matches!$J$2:$J$201,0))="Void",INDEX(Matches!$G$2:$G$201,MATCH($A845&amp;"-8",Matches!$J$2:$J$201,0))="",INDEX(Matches!$H$2:$H$201,MATCH($A845&amp;"-8",Matches!$J$2:$J$201,0))=""),"",IF(AND($C845&lt;&gt;"",INDEX(Matches!$F$2:$F$201,MATCH($A845&amp;"-8",Matches!$J$2:$J$201,0))&lt;&gt;"",$C845&gt;=INDEX(Matches!$F$2:$F$201,MATCH($A845&amp;"-8",Matches!$J$2:$J$201,0))),"",IF(AND(R845=INDEX(Matches!$G$2:$G$201,MATCH($A845&amp;"-8",Matches!$J$2:$J$201,0)),S845=INDEX(Matches!$H$2:$H$201,MATCH($A845&amp;"-8",Matches!$J$2:$J$201,0))),5,IF(SIGN(R845-S845)&lt;&gt;SIGN(INDEX(Matches!$G$2:$G$201,MATCH($A845&amp;"-8",Matches!$J$2:$J$201,0))-INDEX(Matches!$H$2:$H$201,MATCH($A845&amp;"-8",Matches!$J$2:$J$201,0))),0,IF(R845-S845=INDEX(Matches!$G$2:$G$201,MATCH($A845&amp;"-8",Matches!$J$2:$J$201,0))-INDEX(Matches!$H$2:$H$201,MATCH($A845&amp;"-8",Matches!$J$2:$J$201,0)),3,2))))),""))</f>
        <v/>
      </c>
      <c r="AF845" s="12" t="str">
        <f aca="false">IF(OR($B845="",T845="",U845=""),"",IFERROR(IF(OR(INDEX(Matches!$I$2:$I$201,MATCH($A845&amp;"-9",Matches!$J$2:$J$201,0))="Void",INDEX(Matches!$G$2:$G$201,MATCH($A845&amp;"-9",Matches!$J$2:$J$201,0))="",INDEX(Matches!$H$2:$H$201,MATCH($A845&amp;"-9",Matches!$J$2:$J$201,0))=""),"",IF(AND($C845&lt;&gt;"",INDEX(Matches!$F$2:$F$201,MATCH($A845&amp;"-9",Matches!$J$2:$J$201,0))&lt;&gt;"",$C845&gt;=INDEX(Matches!$F$2:$F$201,MATCH($A845&amp;"-9",Matches!$J$2:$J$201,0))),"",IF(AND(T845=INDEX(Matches!$G$2:$G$201,MATCH($A845&amp;"-9",Matches!$J$2:$J$201,0)),U845=INDEX(Matches!$H$2:$H$201,MATCH($A845&amp;"-9",Matches!$J$2:$J$201,0))),5,IF(SIGN(T845-U845)&lt;&gt;SIGN(INDEX(Matches!$G$2:$G$201,MATCH($A845&amp;"-9",Matches!$J$2:$J$201,0))-INDEX(Matches!$H$2:$H$201,MATCH($A845&amp;"-9",Matches!$J$2:$J$201,0))),0,IF(T845-U845=INDEX(Matches!$G$2:$G$201,MATCH($A845&amp;"-9",Matches!$J$2:$J$201,0))-INDEX(Matches!$H$2:$H$201,MATCH($A845&amp;"-9",Matches!$J$2:$J$201,0)),3,2))))),""))</f>
        <v/>
      </c>
      <c r="AG845" s="12" t="str">
        <f aca="false">IF(OR($B845="",V845="",W845=""),"",IFERROR(IF(OR(INDEX(Matches!$I$2:$I$201,MATCH($A845&amp;"-10",Matches!$J$2:$J$201,0))="Void",INDEX(Matches!$G$2:$G$201,MATCH($A845&amp;"-10",Matches!$J$2:$J$201,0))="",INDEX(Matches!$H$2:$H$201,MATCH($A845&amp;"-10",Matches!$J$2:$J$201,0))=""),"",IF(AND($C845&lt;&gt;"",INDEX(Matches!$F$2:$F$201,MATCH($A845&amp;"-10",Matches!$J$2:$J$201,0))&lt;&gt;"",$C845&gt;=INDEX(Matches!$F$2:$F$201,MATCH($A845&amp;"-10",Matches!$J$2:$J$201,0))),"",IF(AND(V845=INDEX(Matches!$G$2:$G$201,MATCH($A845&amp;"-10",Matches!$J$2:$J$201,0)),W845=INDEX(Matches!$H$2:$H$201,MATCH($A845&amp;"-10",Matches!$J$2:$J$201,0))),5,IF(SIGN(V845-W845)&lt;&gt;SIGN(INDEX(Matches!$G$2:$G$201,MATCH($A845&amp;"-10",Matches!$J$2:$J$201,0))-INDEX(Matches!$H$2:$H$201,MATCH($A845&amp;"-10",Matches!$J$2:$J$201,0))),0,IF(V845-W845=INDEX(Matches!$G$2:$G$201,MATCH($A845&amp;"-10",Matches!$J$2:$J$201,0))-INDEX(Matches!$H$2:$H$201,MATCH($A845&amp;"-10",Matches!$J$2:$J$201,0)),3,2))))),""))</f>
        <v/>
      </c>
      <c r="AH845" s="13" t="str">
        <f aca="false">IF($B845="","",SUM(X845:AG845))</f>
        <v/>
      </c>
      <c r="AI845" s="12" t="str">
        <f aca="false">IF($B845="","",COUNTIF(X845:AG845,5))</f>
        <v/>
      </c>
      <c r="AJ845" s="12" t="str">
        <f aca="false">IF($B845="","",COUNTIF(X845:AG845,"&gt;=2"))</f>
        <v/>
      </c>
      <c r="AK845" s="12" t="str">
        <f aca="false">IF($B845="","",COUNT(X845:AG845))</f>
        <v/>
      </c>
    </row>
    <row r="846" customFormat="false" ht="15" hidden="false" customHeight="false" outlineLevel="0" collapsed="false">
      <c r="A846" s="7"/>
      <c r="B846" s="7"/>
      <c r="C846" s="11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12" t="str">
        <f aca="false">IF(OR($B846="",D846="",E846=""),"",IFERROR(IF(OR(INDEX(Matches!$I$2:$I$201,MATCH($A846&amp;"-1",Matches!$J$2:$J$201,0))="Void",INDEX(Matches!$G$2:$G$201,MATCH($A846&amp;"-1",Matches!$J$2:$J$201,0))="",INDEX(Matches!$H$2:$H$201,MATCH($A846&amp;"-1",Matches!$J$2:$J$201,0))=""),"",IF(AND($C846&lt;&gt;"",INDEX(Matches!$F$2:$F$201,MATCH($A846&amp;"-1",Matches!$J$2:$J$201,0))&lt;&gt;"",$C846&gt;=INDEX(Matches!$F$2:$F$201,MATCH($A846&amp;"-1",Matches!$J$2:$J$201,0))),"",IF(AND(D846=INDEX(Matches!$G$2:$G$201,MATCH($A846&amp;"-1",Matches!$J$2:$J$201,0)),E846=INDEX(Matches!$H$2:$H$201,MATCH($A846&amp;"-1",Matches!$J$2:$J$201,0))),5,IF(SIGN(D846-E846)&lt;&gt;SIGN(INDEX(Matches!$G$2:$G$201,MATCH($A846&amp;"-1",Matches!$J$2:$J$201,0))-INDEX(Matches!$H$2:$H$201,MATCH($A846&amp;"-1",Matches!$J$2:$J$201,0))),0,IF(D846-E846=INDEX(Matches!$G$2:$G$201,MATCH($A846&amp;"-1",Matches!$J$2:$J$201,0))-INDEX(Matches!$H$2:$H$201,MATCH($A846&amp;"-1",Matches!$J$2:$J$201,0)),3,2))))),""))</f>
        <v/>
      </c>
      <c r="Y846" s="12" t="str">
        <f aca="false">IF(OR($B846="",F846="",G846=""),"",IFERROR(IF(OR(INDEX(Matches!$I$2:$I$201,MATCH($A846&amp;"-2",Matches!$J$2:$J$201,0))="Void",INDEX(Matches!$G$2:$G$201,MATCH($A846&amp;"-2",Matches!$J$2:$J$201,0))="",INDEX(Matches!$H$2:$H$201,MATCH($A846&amp;"-2",Matches!$J$2:$J$201,0))=""),"",IF(AND($C846&lt;&gt;"",INDEX(Matches!$F$2:$F$201,MATCH($A846&amp;"-2",Matches!$J$2:$J$201,0))&lt;&gt;"",$C846&gt;=INDEX(Matches!$F$2:$F$201,MATCH($A846&amp;"-2",Matches!$J$2:$J$201,0))),"",IF(AND(F846=INDEX(Matches!$G$2:$G$201,MATCH($A846&amp;"-2",Matches!$J$2:$J$201,0)),G846=INDEX(Matches!$H$2:$H$201,MATCH($A846&amp;"-2",Matches!$J$2:$J$201,0))),5,IF(SIGN(F846-G846)&lt;&gt;SIGN(INDEX(Matches!$G$2:$G$201,MATCH($A846&amp;"-2",Matches!$J$2:$J$201,0))-INDEX(Matches!$H$2:$H$201,MATCH($A846&amp;"-2",Matches!$J$2:$J$201,0))),0,IF(F846-G846=INDEX(Matches!$G$2:$G$201,MATCH($A846&amp;"-2",Matches!$J$2:$J$201,0))-INDEX(Matches!$H$2:$H$201,MATCH($A846&amp;"-2",Matches!$J$2:$J$201,0)),3,2))))),""))</f>
        <v/>
      </c>
      <c r="Z846" s="12" t="str">
        <f aca="false">IF(OR($B846="",H846="",I846=""),"",IFERROR(IF(OR(INDEX(Matches!$I$2:$I$201,MATCH($A846&amp;"-3",Matches!$J$2:$J$201,0))="Void",INDEX(Matches!$G$2:$G$201,MATCH($A846&amp;"-3",Matches!$J$2:$J$201,0))="",INDEX(Matches!$H$2:$H$201,MATCH($A846&amp;"-3",Matches!$J$2:$J$201,0))=""),"",IF(AND($C846&lt;&gt;"",INDEX(Matches!$F$2:$F$201,MATCH($A846&amp;"-3",Matches!$J$2:$J$201,0))&lt;&gt;"",$C846&gt;=INDEX(Matches!$F$2:$F$201,MATCH($A846&amp;"-3",Matches!$J$2:$J$201,0))),"",IF(AND(H846=INDEX(Matches!$G$2:$G$201,MATCH($A846&amp;"-3",Matches!$J$2:$J$201,0)),I846=INDEX(Matches!$H$2:$H$201,MATCH($A846&amp;"-3",Matches!$J$2:$J$201,0))),5,IF(SIGN(H846-I846)&lt;&gt;SIGN(INDEX(Matches!$G$2:$G$201,MATCH($A846&amp;"-3",Matches!$J$2:$J$201,0))-INDEX(Matches!$H$2:$H$201,MATCH($A846&amp;"-3",Matches!$J$2:$J$201,0))),0,IF(H846-I846=INDEX(Matches!$G$2:$G$201,MATCH($A846&amp;"-3",Matches!$J$2:$J$201,0))-INDEX(Matches!$H$2:$H$201,MATCH($A846&amp;"-3",Matches!$J$2:$J$201,0)),3,2))))),""))</f>
        <v/>
      </c>
      <c r="AA846" s="12" t="str">
        <f aca="false">IF(OR($B846="",J846="",K846=""),"",IFERROR(IF(OR(INDEX(Matches!$I$2:$I$201,MATCH($A846&amp;"-4",Matches!$J$2:$J$201,0))="Void",INDEX(Matches!$G$2:$G$201,MATCH($A846&amp;"-4",Matches!$J$2:$J$201,0))="",INDEX(Matches!$H$2:$H$201,MATCH($A846&amp;"-4",Matches!$J$2:$J$201,0))=""),"",IF(AND($C846&lt;&gt;"",INDEX(Matches!$F$2:$F$201,MATCH($A846&amp;"-4",Matches!$J$2:$J$201,0))&lt;&gt;"",$C846&gt;=INDEX(Matches!$F$2:$F$201,MATCH($A846&amp;"-4",Matches!$J$2:$J$201,0))),"",IF(AND(J846=INDEX(Matches!$G$2:$G$201,MATCH($A846&amp;"-4",Matches!$J$2:$J$201,0)),K846=INDEX(Matches!$H$2:$H$201,MATCH($A846&amp;"-4",Matches!$J$2:$J$201,0))),5,IF(SIGN(J846-K846)&lt;&gt;SIGN(INDEX(Matches!$G$2:$G$201,MATCH($A846&amp;"-4",Matches!$J$2:$J$201,0))-INDEX(Matches!$H$2:$H$201,MATCH($A846&amp;"-4",Matches!$J$2:$J$201,0))),0,IF(J846-K846=INDEX(Matches!$G$2:$G$201,MATCH($A846&amp;"-4",Matches!$J$2:$J$201,0))-INDEX(Matches!$H$2:$H$201,MATCH($A846&amp;"-4",Matches!$J$2:$J$201,0)),3,2))))),""))</f>
        <v/>
      </c>
      <c r="AB846" s="12" t="str">
        <f aca="false">IF(OR($B846="",L846="",M846=""),"",IFERROR(IF(OR(INDEX(Matches!$I$2:$I$201,MATCH($A846&amp;"-5",Matches!$J$2:$J$201,0))="Void",INDEX(Matches!$G$2:$G$201,MATCH($A846&amp;"-5",Matches!$J$2:$J$201,0))="",INDEX(Matches!$H$2:$H$201,MATCH($A846&amp;"-5",Matches!$J$2:$J$201,0))=""),"",IF(AND($C846&lt;&gt;"",INDEX(Matches!$F$2:$F$201,MATCH($A846&amp;"-5",Matches!$J$2:$J$201,0))&lt;&gt;"",$C846&gt;=INDEX(Matches!$F$2:$F$201,MATCH($A846&amp;"-5",Matches!$J$2:$J$201,0))),"",IF(AND(L846=INDEX(Matches!$G$2:$G$201,MATCH($A846&amp;"-5",Matches!$J$2:$J$201,0)),M846=INDEX(Matches!$H$2:$H$201,MATCH($A846&amp;"-5",Matches!$J$2:$J$201,0))),5,IF(SIGN(L846-M846)&lt;&gt;SIGN(INDEX(Matches!$G$2:$G$201,MATCH($A846&amp;"-5",Matches!$J$2:$J$201,0))-INDEX(Matches!$H$2:$H$201,MATCH($A846&amp;"-5",Matches!$J$2:$J$201,0))),0,IF(L846-M846=INDEX(Matches!$G$2:$G$201,MATCH($A846&amp;"-5",Matches!$J$2:$J$201,0))-INDEX(Matches!$H$2:$H$201,MATCH($A846&amp;"-5",Matches!$J$2:$J$201,0)),3,2))))),""))</f>
        <v/>
      </c>
      <c r="AC846" s="12" t="str">
        <f aca="false">IF(OR($B846="",N846="",O846=""),"",IFERROR(IF(OR(INDEX(Matches!$I$2:$I$201,MATCH($A846&amp;"-6",Matches!$J$2:$J$201,0))="Void",INDEX(Matches!$G$2:$G$201,MATCH($A846&amp;"-6",Matches!$J$2:$J$201,0))="",INDEX(Matches!$H$2:$H$201,MATCH($A846&amp;"-6",Matches!$J$2:$J$201,0))=""),"",IF(AND($C846&lt;&gt;"",INDEX(Matches!$F$2:$F$201,MATCH($A846&amp;"-6",Matches!$J$2:$J$201,0))&lt;&gt;"",$C846&gt;=INDEX(Matches!$F$2:$F$201,MATCH($A846&amp;"-6",Matches!$J$2:$J$201,0))),"",IF(AND(N846=INDEX(Matches!$G$2:$G$201,MATCH($A846&amp;"-6",Matches!$J$2:$J$201,0)),O846=INDEX(Matches!$H$2:$H$201,MATCH($A846&amp;"-6",Matches!$J$2:$J$201,0))),5,IF(SIGN(N846-O846)&lt;&gt;SIGN(INDEX(Matches!$G$2:$G$201,MATCH($A846&amp;"-6",Matches!$J$2:$J$201,0))-INDEX(Matches!$H$2:$H$201,MATCH($A846&amp;"-6",Matches!$J$2:$J$201,0))),0,IF(N846-O846=INDEX(Matches!$G$2:$G$201,MATCH($A846&amp;"-6",Matches!$J$2:$J$201,0))-INDEX(Matches!$H$2:$H$201,MATCH($A846&amp;"-6",Matches!$J$2:$J$201,0)),3,2))))),""))</f>
        <v/>
      </c>
      <c r="AD846" s="12" t="str">
        <f aca="false">IF(OR($B846="",P846="",Q846=""),"",IFERROR(IF(OR(INDEX(Matches!$I$2:$I$201,MATCH($A846&amp;"-7",Matches!$J$2:$J$201,0))="Void",INDEX(Matches!$G$2:$G$201,MATCH($A846&amp;"-7",Matches!$J$2:$J$201,0))="",INDEX(Matches!$H$2:$H$201,MATCH($A846&amp;"-7",Matches!$J$2:$J$201,0))=""),"",IF(AND($C846&lt;&gt;"",INDEX(Matches!$F$2:$F$201,MATCH($A846&amp;"-7",Matches!$J$2:$J$201,0))&lt;&gt;"",$C846&gt;=INDEX(Matches!$F$2:$F$201,MATCH($A846&amp;"-7",Matches!$J$2:$J$201,0))),"",IF(AND(P846=INDEX(Matches!$G$2:$G$201,MATCH($A846&amp;"-7",Matches!$J$2:$J$201,0)),Q846=INDEX(Matches!$H$2:$H$201,MATCH($A846&amp;"-7",Matches!$J$2:$J$201,0))),5,IF(SIGN(P846-Q846)&lt;&gt;SIGN(INDEX(Matches!$G$2:$G$201,MATCH($A846&amp;"-7",Matches!$J$2:$J$201,0))-INDEX(Matches!$H$2:$H$201,MATCH($A846&amp;"-7",Matches!$J$2:$J$201,0))),0,IF(P846-Q846=INDEX(Matches!$G$2:$G$201,MATCH($A846&amp;"-7",Matches!$J$2:$J$201,0))-INDEX(Matches!$H$2:$H$201,MATCH($A846&amp;"-7",Matches!$J$2:$J$201,0)),3,2))))),""))</f>
        <v/>
      </c>
      <c r="AE846" s="12" t="str">
        <f aca="false">IF(OR($B846="",R846="",S846=""),"",IFERROR(IF(OR(INDEX(Matches!$I$2:$I$201,MATCH($A846&amp;"-8",Matches!$J$2:$J$201,0))="Void",INDEX(Matches!$G$2:$G$201,MATCH($A846&amp;"-8",Matches!$J$2:$J$201,0))="",INDEX(Matches!$H$2:$H$201,MATCH($A846&amp;"-8",Matches!$J$2:$J$201,0))=""),"",IF(AND($C846&lt;&gt;"",INDEX(Matches!$F$2:$F$201,MATCH($A846&amp;"-8",Matches!$J$2:$J$201,0))&lt;&gt;"",$C846&gt;=INDEX(Matches!$F$2:$F$201,MATCH($A846&amp;"-8",Matches!$J$2:$J$201,0))),"",IF(AND(R846=INDEX(Matches!$G$2:$G$201,MATCH($A846&amp;"-8",Matches!$J$2:$J$201,0)),S846=INDEX(Matches!$H$2:$H$201,MATCH($A846&amp;"-8",Matches!$J$2:$J$201,0))),5,IF(SIGN(R846-S846)&lt;&gt;SIGN(INDEX(Matches!$G$2:$G$201,MATCH($A846&amp;"-8",Matches!$J$2:$J$201,0))-INDEX(Matches!$H$2:$H$201,MATCH($A846&amp;"-8",Matches!$J$2:$J$201,0))),0,IF(R846-S846=INDEX(Matches!$G$2:$G$201,MATCH($A846&amp;"-8",Matches!$J$2:$J$201,0))-INDEX(Matches!$H$2:$H$201,MATCH($A846&amp;"-8",Matches!$J$2:$J$201,0)),3,2))))),""))</f>
        <v/>
      </c>
      <c r="AF846" s="12" t="str">
        <f aca="false">IF(OR($B846="",T846="",U846=""),"",IFERROR(IF(OR(INDEX(Matches!$I$2:$I$201,MATCH($A846&amp;"-9",Matches!$J$2:$J$201,0))="Void",INDEX(Matches!$G$2:$G$201,MATCH($A846&amp;"-9",Matches!$J$2:$J$201,0))="",INDEX(Matches!$H$2:$H$201,MATCH($A846&amp;"-9",Matches!$J$2:$J$201,0))=""),"",IF(AND($C846&lt;&gt;"",INDEX(Matches!$F$2:$F$201,MATCH($A846&amp;"-9",Matches!$J$2:$J$201,0))&lt;&gt;"",$C846&gt;=INDEX(Matches!$F$2:$F$201,MATCH($A846&amp;"-9",Matches!$J$2:$J$201,0))),"",IF(AND(T846=INDEX(Matches!$G$2:$G$201,MATCH($A846&amp;"-9",Matches!$J$2:$J$201,0)),U846=INDEX(Matches!$H$2:$H$201,MATCH($A846&amp;"-9",Matches!$J$2:$J$201,0))),5,IF(SIGN(T846-U846)&lt;&gt;SIGN(INDEX(Matches!$G$2:$G$201,MATCH($A846&amp;"-9",Matches!$J$2:$J$201,0))-INDEX(Matches!$H$2:$H$201,MATCH($A846&amp;"-9",Matches!$J$2:$J$201,0))),0,IF(T846-U846=INDEX(Matches!$G$2:$G$201,MATCH($A846&amp;"-9",Matches!$J$2:$J$201,0))-INDEX(Matches!$H$2:$H$201,MATCH($A846&amp;"-9",Matches!$J$2:$J$201,0)),3,2))))),""))</f>
        <v/>
      </c>
      <c r="AG846" s="12" t="str">
        <f aca="false">IF(OR($B846="",V846="",W846=""),"",IFERROR(IF(OR(INDEX(Matches!$I$2:$I$201,MATCH($A846&amp;"-10",Matches!$J$2:$J$201,0))="Void",INDEX(Matches!$G$2:$G$201,MATCH($A846&amp;"-10",Matches!$J$2:$J$201,0))="",INDEX(Matches!$H$2:$H$201,MATCH($A846&amp;"-10",Matches!$J$2:$J$201,0))=""),"",IF(AND($C846&lt;&gt;"",INDEX(Matches!$F$2:$F$201,MATCH($A846&amp;"-10",Matches!$J$2:$J$201,0))&lt;&gt;"",$C846&gt;=INDEX(Matches!$F$2:$F$201,MATCH($A846&amp;"-10",Matches!$J$2:$J$201,0))),"",IF(AND(V846=INDEX(Matches!$G$2:$G$201,MATCH($A846&amp;"-10",Matches!$J$2:$J$201,0)),W846=INDEX(Matches!$H$2:$H$201,MATCH($A846&amp;"-10",Matches!$J$2:$J$201,0))),5,IF(SIGN(V846-W846)&lt;&gt;SIGN(INDEX(Matches!$G$2:$G$201,MATCH($A846&amp;"-10",Matches!$J$2:$J$201,0))-INDEX(Matches!$H$2:$H$201,MATCH($A846&amp;"-10",Matches!$J$2:$J$201,0))),0,IF(V846-W846=INDEX(Matches!$G$2:$G$201,MATCH($A846&amp;"-10",Matches!$J$2:$J$201,0))-INDEX(Matches!$H$2:$H$201,MATCH($A846&amp;"-10",Matches!$J$2:$J$201,0)),3,2))))),""))</f>
        <v/>
      </c>
      <c r="AH846" s="13" t="str">
        <f aca="false">IF($B846="","",SUM(X846:AG846))</f>
        <v/>
      </c>
      <c r="AI846" s="12" t="str">
        <f aca="false">IF($B846="","",COUNTIF(X846:AG846,5))</f>
        <v/>
      </c>
      <c r="AJ846" s="12" t="str">
        <f aca="false">IF($B846="","",COUNTIF(X846:AG846,"&gt;=2"))</f>
        <v/>
      </c>
      <c r="AK846" s="12" t="str">
        <f aca="false">IF($B846="","",COUNT(X846:AG846))</f>
        <v/>
      </c>
    </row>
    <row r="847" customFormat="false" ht="15" hidden="false" customHeight="false" outlineLevel="0" collapsed="false">
      <c r="A847" s="7"/>
      <c r="B847" s="7"/>
      <c r="C847" s="11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12" t="str">
        <f aca="false">IF(OR($B847="",D847="",E847=""),"",IFERROR(IF(OR(INDEX(Matches!$I$2:$I$201,MATCH($A847&amp;"-1",Matches!$J$2:$J$201,0))="Void",INDEX(Matches!$G$2:$G$201,MATCH($A847&amp;"-1",Matches!$J$2:$J$201,0))="",INDEX(Matches!$H$2:$H$201,MATCH($A847&amp;"-1",Matches!$J$2:$J$201,0))=""),"",IF(AND($C847&lt;&gt;"",INDEX(Matches!$F$2:$F$201,MATCH($A847&amp;"-1",Matches!$J$2:$J$201,0))&lt;&gt;"",$C847&gt;=INDEX(Matches!$F$2:$F$201,MATCH($A847&amp;"-1",Matches!$J$2:$J$201,0))),"",IF(AND(D847=INDEX(Matches!$G$2:$G$201,MATCH($A847&amp;"-1",Matches!$J$2:$J$201,0)),E847=INDEX(Matches!$H$2:$H$201,MATCH($A847&amp;"-1",Matches!$J$2:$J$201,0))),5,IF(SIGN(D847-E847)&lt;&gt;SIGN(INDEX(Matches!$G$2:$G$201,MATCH($A847&amp;"-1",Matches!$J$2:$J$201,0))-INDEX(Matches!$H$2:$H$201,MATCH($A847&amp;"-1",Matches!$J$2:$J$201,0))),0,IF(D847-E847=INDEX(Matches!$G$2:$G$201,MATCH($A847&amp;"-1",Matches!$J$2:$J$201,0))-INDEX(Matches!$H$2:$H$201,MATCH($A847&amp;"-1",Matches!$J$2:$J$201,0)),3,2))))),""))</f>
        <v/>
      </c>
      <c r="Y847" s="12" t="str">
        <f aca="false">IF(OR($B847="",F847="",G847=""),"",IFERROR(IF(OR(INDEX(Matches!$I$2:$I$201,MATCH($A847&amp;"-2",Matches!$J$2:$J$201,0))="Void",INDEX(Matches!$G$2:$G$201,MATCH($A847&amp;"-2",Matches!$J$2:$J$201,0))="",INDEX(Matches!$H$2:$H$201,MATCH($A847&amp;"-2",Matches!$J$2:$J$201,0))=""),"",IF(AND($C847&lt;&gt;"",INDEX(Matches!$F$2:$F$201,MATCH($A847&amp;"-2",Matches!$J$2:$J$201,0))&lt;&gt;"",$C847&gt;=INDEX(Matches!$F$2:$F$201,MATCH($A847&amp;"-2",Matches!$J$2:$J$201,0))),"",IF(AND(F847=INDEX(Matches!$G$2:$G$201,MATCH($A847&amp;"-2",Matches!$J$2:$J$201,0)),G847=INDEX(Matches!$H$2:$H$201,MATCH($A847&amp;"-2",Matches!$J$2:$J$201,0))),5,IF(SIGN(F847-G847)&lt;&gt;SIGN(INDEX(Matches!$G$2:$G$201,MATCH($A847&amp;"-2",Matches!$J$2:$J$201,0))-INDEX(Matches!$H$2:$H$201,MATCH($A847&amp;"-2",Matches!$J$2:$J$201,0))),0,IF(F847-G847=INDEX(Matches!$G$2:$G$201,MATCH($A847&amp;"-2",Matches!$J$2:$J$201,0))-INDEX(Matches!$H$2:$H$201,MATCH($A847&amp;"-2",Matches!$J$2:$J$201,0)),3,2))))),""))</f>
        <v/>
      </c>
      <c r="Z847" s="12" t="str">
        <f aca="false">IF(OR($B847="",H847="",I847=""),"",IFERROR(IF(OR(INDEX(Matches!$I$2:$I$201,MATCH($A847&amp;"-3",Matches!$J$2:$J$201,0))="Void",INDEX(Matches!$G$2:$G$201,MATCH($A847&amp;"-3",Matches!$J$2:$J$201,0))="",INDEX(Matches!$H$2:$H$201,MATCH($A847&amp;"-3",Matches!$J$2:$J$201,0))=""),"",IF(AND($C847&lt;&gt;"",INDEX(Matches!$F$2:$F$201,MATCH($A847&amp;"-3",Matches!$J$2:$J$201,0))&lt;&gt;"",$C847&gt;=INDEX(Matches!$F$2:$F$201,MATCH($A847&amp;"-3",Matches!$J$2:$J$201,0))),"",IF(AND(H847=INDEX(Matches!$G$2:$G$201,MATCH($A847&amp;"-3",Matches!$J$2:$J$201,0)),I847=INDEX(Matches!$H$2:$H$201,MATCH($A847&amp;"-3",Matches!$J$2:$J$201,0))),5,IF(SIGN(H847-I847)&lt;&gt;SIGN(INDEX(Matches!$G$2:$G$201,MATCH($A847&amp;"-3",Matches!$J$2:$J$201,0))-INDEX(Matches!$H$2:$H$201,MATCH($A847&amp;"-3",Matches!$J$2:$J$201,0))),0,IF(H847-I847=INDEX(Matches!$G$2:$G$201,MATCH($A847&amp;"-3",Matches!$J$2:$J$201,0))-INDEX(Matches!$H$2:$H$201,MATCH($A847&amp;"-3",Matches!$J$2:$J$201,0)),3,2))))),""))</f>
        <v/>
      </c>
      <c r="AA847" s="12" t="str">
        <f aca="false">IF(OR($B847="",J847="",K847=""),"",IFERROR(IF(OR(INDEX(Matches!$I$2:$I$201,MATCH($A847&amp;"-4",Matches!$J$2:$J$201,0))="Void",INDEX(Matches!$G$2:$G$201,MATCH($A847&amp;"-4",Matches!$J$2:$J$201,0))="",INDEX(Matches!$H$2:$H$201,MATCH($A847&amp;"-4",Matches!$J$2:$J$201,0))=""),"",IF(AND($C847&lt;&gt;"",INDEX(Matches!$F$2:$F$201,MATCH($A847&amp;"-4",Matches!$J$2:$J$201,0))&lt;&gt;"",$C847&gt;=INDEX(Matches!$F$2:$F$201,MATCH($A847&amp;"-4",Matches!$J$2:$J$201,0))),"",IF(AND(J847=INDEX(Matches!$G$2:$G$201,MATCH($A847&amp;"-4",Matches!$J$2:$J$201,0)),K847=INDEX(Matches!$H$2:$H$201,MATCH($A847&amp;"-4",Matches!$J$2:$J$201,0))),5,IF(SIGN(J847-K847)&lt;&gt;SIGN(INDEX(Matches!$G$2:$G$201,MATCH($A847&amp;"-4",Matches!$J$2:$J$201,0))-INDEX(Matches!$H$2:$H$201,MATCH($A847&amp;"-4",Matches!$J$2:$J$201,0))),0,IF(J847-K847=INDEX(Matches!$G$2:$G$201,MATCH($A847&amp;"-4",Matches!$J$2:$J$201,0))-INDEX(Matches!$H$2:$H$201,MATCH($A847&amp;"-4",Matches!$J$2:$J$201,0)),3,2))))),""))</f>
        <v/>
      </c>
      <c r="AB847" s="12" t="str">
        <f aca="false">IF(OR($B847="",L847="",M847=""),"",IFERROR(IF(OR(INDEX(Matches!$I$2:$I$201,MATCH($A847&amp;"-5",Matches!$J$2:$J$201,0))="Void",INDEX(Matches!$G$2:$G$201,MATCH($A847&amp;"-5",Matches!$J$2:$J$201,0))="",INDEX(Matches!$H$2:$H$201,MATCH($A847&amp;"-5",Matches!$J$2:$J$201,0))=""),"",IF(AND($C847&lt;&gt;"",INDEX(Matches!$F$2:$F$201,MATCH($A847&amp;"-5",Matches!$J$2:$J$201,0))&lt;&gt;"",$C847&gt;=INDEX(Matches!$F$2:$F$201,MATCH($A847&amp;"-5",Matches!$J$2:$J$201,0))),"",IF(AND(L847=INDEX(Matches!$G$2:$G$201,MATCH($A847&amp;"-5",Matches!$J$2:$J$201,0)),M847=INDEX(Matches!$H$2:$H$201,MATCH($A847&amp;"-5",Matches!$J$2:$J$201,0))),5,IF(SIGN(L847-M847)&lt;&gt;SIGN(INDEX(Matches!$G$2:$G$201,MATCH($A847&amp;"-5",Matches!$J$2:$J$201,0))-INDEX(Matches!$H$2:$H$201,MATCH($A847&amp;"-5",Matches!$J$2:$J$201,0))),0,IF(L847-M847=INDEX(Matches!$G$2:$G$201,MATCH($A847&amp;"-5",Matches!$J$2:$J$201,0))-INDEX(Matches!$H$2:$H$201,MATCH($A847&amp;"-5",Matches!$J$2:$J$201,0)),3,2))))),""))</f>
        <v/>
      </c>
      <c r="AC847" s="12" t="str">
        <f aca="false">IF(OR($B847="",N847="",O847=""),"",IFERROR(IF(OR(INDEX(Matches!$I$2:$I$201,MATCH($A847&amp;"-6",Matches!$J$2:$J$201,0))="Void",INDEX(Matches!$G$2:$G$201,MATCH($A847&amp;"-6",Matches!$J$2:$J$201,0))="",INDEX(Matches!$H$2:$H$201,MATCH($A847&amp;"-6",Matches!$J$2:$J$201,0))=""),"",IF(AND($C847&lt;&gt;"",INDEX(Matches!$F$2:$F$201,MATCH($A847&amp;"-6",Matches!$J$2:$J$201,0))&lt;&gt;"",$C847&gt;=INDEX(Matches!$F$2:$F$201,MATCH($A847&amp;"-6",Matches!$J$2:$J$201,0))),"",IF(AND(N847=INDEX(Matches!$G$2:$G$201,MATCH($A847&amp;"-6",Matches!$J$2:$J$201,0)),O847=INDEX(Matches!$H$2:$H$201,MATCH($A847&amp;"-6",Matches!$J$2:$J$201,0))),5,IF(SIGN(N847-O847)&lt;&gt;SIGN(INDEX(Matches!$G$2:$G$201,MATCH($A847&amp;"-6",Matches!$J$2:$J$201,0))-INDEX(Matches!$H$2:$H$201,MATCH($A847&amp;"-6",Matches!$J$2:$J$201,0))),0,IF(N847-O847=INDEX(Matches!$G$2:$G$201,MATCH($A847&amp;"-6",Matches!$J$2:$J$201,0))-INDEX(Matches!$H$2:$H$201,MATCH($A847&amp;"-6",Matches!$J$2:$J$201,0)),3,2))))),""))</f>
        <v/>
      </c>
      <c r="AD847" s="12" t="str">
        <f aca="false">IF(OR($B847="",P847="",Q847=""),"",IFERROR(IF(OR(INDEX(Matches!$I$2:$I$201,MATCH($A847&amp;"-7",Matches!$J$2:$J$201,0))="Void",INDEX(Matches!$G$2:$G$201,MATCH($A847&amp;"-7",Matches!$J$2:$J$201,0))="",INDEX(Matches!$H$2:$H$201,MATCH($A847&amp;"-7",Matches!$J$2:$J$201,0))=""),"",IF(AND($C847&lt;&gt;"",INDEX(Matches!$F$2:$F$201,MATCH($A847&amp;"-7",Matches!$J$2:$J$201,0))&lt;&gt;"",$C847&gt;=INDEX(Matches!$F$2:$F$201,MATCH($A847&amp;"-7",Matches!$J$2:$J$201,0))),"",IF(AND(P847=INDEX(Matches!$G$2:$G$201,MATCH($A847&amp;"-7",Matches!$J$2:$J$201,0)),Q847=INDEX(Matches!$H$2:$H$201,MATCH($A847&amp;"-7",Matches!$J$2:$J$201,0))),5,IF(SIGN(P847-Q847)&lt;&gt;SIGN(INDEX(Matches!$G$2:$G$201,MATCH($A847&amp;"-7",Matches!$J$2:$J$201,0))-INDEX(Matches!$H$2:$H$201,MATCH($A847&amp;"-7",Matches!$J$2:$J$201,0))),0,IF(P847-Q847=INDEX(Matches!$G$2:$G$201,MATCH($A847&amp;"-7",Matches!$J$2:$J$201,0))-INDEX(Matches!$H$2:$H$201,MATCH($A847&amp;"-7",Matches!$J$2:$J$201,0)),3,2))))),""))</f>
        <v/>
      </c>
      <c r="AE847" s="12" t="str">
        <f aca="false">IF(OR($B847="",R847="",S847=""),"",IFERROR(IF(OR(INDEX(Matches!$I$2:$I$201,MATCH($A847&amp;"-8",Matches!$J$2:$J$201,0))="Void",INDEX(Matches!$G$2:$G$201,MATCH($A847&amp;"-8",Matches!$J$2:$J$201,0))="",INDEX(Matches!$H$2:$H$201,MATCH($A847&amp;"-8",Matches!$J$2:$J$201,0))=""),"",IF(AND($C847&lt;&gt;"",INDEX(Matches!$F$2:$F$201,MATCH($A847&amp;"-8",Matches!$J$2:$J$201,0))&lt;&gt;"",$C847&gt;=INDEX(Matches!$F$2:$F$201,MATCH($A847&amp;"-8",Matches!$J$2:$J$201,0))),"",IF(AND(R847=INDEX(Matches!$G$2:$G$201,MATCH($A847&amp;"-8",Matches!$J$2:$J$201,0)),S847=INDEX(Matches!$H$2:$H$201,MATCH($A847&amp;"-8",Matches!$J$2:$J$201,0))),5,IF(SIGN(R847-S847)&lt;&gt;SIGN(INDEX(Matches!$G$2:$G$201,MATCH($A847&amp;"-8",Matches!$J$2:$J$201,0))-INDEX(Matches!$H$2:$H$201,MATCH($A847&amp;"-8",Matches!$J$2:$J$201,0))),0,IF(R847-S847=INDEX(Matches!$G$2:$G$201,MATCH($A847&amp;"-8",Matches!$J$2:$J$201,0))-INDEX(Matches!$H$2:$H$201,MATCH($A847&amp;"-8",Matches!$J$2:$J$201,0)),3,2))))),""))</f>
        <v/>
      </c>
      <c r="AF847" s="12" t="str">
        <f aca="false">IF(OR($B847="",T847="",U847=""),"",IFERROR(IF(OR(INDEX(Matches!$I$2:$I$201,MATCH($A847&amp;"-9",Matches!$J$2:$J$201,0))="Void",INDEX(Matches!$G$2:$G$201,MATCH($A847&amp;"-9",Matches!$J$2:$J$201,0))="",INDEX(Matches!$H$2:$H$201,MATCH($A847&amp;"-9",Matches!$J$2:$J$201,0))=""),"",IF(AND($C847&lt;&gt;"",INDEX(Matches!$F$2:$F$201,MATCH($A847&amp;"-9",Matches!$J$2:$J$201,0))&lt;&gt;"",$C847&gt;=INDEX(Matches!$F$2:$F$201,MATCH($A847&amp;"-9",Matches!$J$2:$J$201,0))),"",IF(AND(T847=INDEX(Matches!$G$2:$G$201,MATCH($A847&amp;"-9",Matches!$J$2:$J$201,0)),U847=INDEX(Matches!$H$2:$H$201,MATCH($A847&amp;"-9",Matches!$J$2:$J$201,0))),5,IF(SIGN(T847-U847)&lt;&gt;SIGN(INDEX(Matches!$G$2:$G$201,MATCH($A847&amp;"-9",Matches!$J$2:$J$201,0))-INDEX(Matches!$H$2:$H$201,MATCH($A847&amp;"-9",Matches!$J$2:$J$201,0))),0,IF(T847-U847=INDEX(Matches!$G$2:$G$201,MATCH($A847&amp;"-9",Matches!$J$2:$J$201,0))-INDEX(Matches!$H$2:$H$201,MATCH($A847&amp;"-9",Matches!$J$2:$J$201,0)),3,2))))),""))</f>
        <v/>
      </c>
      <c r="AG847" s="12" t="str">
        <f aca="false">IF(OR($B847="",V847="",W847=""),"",IFERROR(IF(OR(INDEX(Matches!$I$2:$I$201,MATCH($A847&amp;"-10",Matches!$J$2:$J$201,0))="Void",INDEX(Matches!$G$2:$G$201,MATCH($A847&amp;"-10",Matches!$J$2:$J$201,0))="",INDEX(Matches!$H$2:$H$201,MATCH($A847&amp;"-10",Matches!$J$2:$J$201,0))=""),"",IF(AND($C847&lt;&gt;"",INDEX(Matches!$F$2:$F$201,MATCH($A847&amp;"-10",Matches!$J$2:$J$201,0))&lt;&gt;"",$C847&gt;=INDEX(Matches!$F$2:$F$201,MATCH($A847&amp;"-10",Matches!$J$2:$J$201,0))),"",IF(AND(V847=INDEX(Matches!$G$2:$G$201,MATCH($A847&amp;"-10",Matches!$J$2:$J$201,0)),W847=INDEX(Matches!$H$2:$H$201,MATCH($A847&amp;"-10",Matches!$J$2:$J$201,0))),5,IF(SIGN(V847-W847)&lt;&gt;SIGN(INDEX(Matches!$G$2:$G$201,MATCH($A847&amp;"-10",Matches!$J$2:$J$201,0))-INDEX(Matches!$H$2:$H$201,MATCH($A847&amp;"-10",Matches!$J$2:$J$201,0))),0,IF(V847-W847=INDEX(Matches!$G$2:$G$201,MATCH($A847&amp;"-10",Matches!$J$2:$J$201,0))-INDEX(Matches!$H$2:$H$201,MATCH($A847&amp;"-10",Matches!$J$2:$J$201,0)),3,2))))),""))</f>
        <v/>
      </c>
      <c r="AH847" s="13" t="str">
        <f aca="false">IF($B847="","",SUM(X847:AG847))</f>
        <v/>
      </c>
      <c r="AI847" s="12" t="str">
        <f aca="false">IF($B847="","",COUNTIF(X847:AG847,5))</f>
        <v/>
      </c>
      <c r="AJ847" s="12" t="str">
        <f aca="false">IF($B847="","",COUNTIF(X847:AG847,"&gt;=2"))</f>
        <v/>
      </c>
      <c r="AK847" s="12" t="str">
        <f aca="false">IF($B847="","",COUNT(X847:AG847))</f>
        <v/>
      </c>
    </row>
    <row r="848" customFormat="false" ht="15" hidden="false" customHeight="false" outlineLevel="0" collapsed="false">
      <c r="A848" s="7"/>
      <c r="B848" s="7"/>
      <c r="C848" s="11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12" t="str">
        <f aca="false">IF(OR($B848="",D848="",E848=""),"",IFERROR(IF(OR(INDEX(Matches!$I$2:$I$201,MATCH($A848&amp;"-1",Matches!$J$2:$J$201,0))="Void",INDEX(Matches!$G$2:$G$201,MATCH($A848&amp;"-1",Matches!$J$2:$J$201,0))="",INDEX(Matches!$H$2:$H$201,MATCH($A848&amp;"-1",Matches!$J$2:$J$201,0))=""),"",IF(AND($C848&lt;&gt;"",INDEX(Matches!$F$2:$F$201,MATCH($A848&amp;"-1",Matches!$J$2:$J$201,0))&lt;&gt;"",$C848&gt;=INDEX(Matches!$F$2:$F$201,MATCH($A848&amp;"-1",Matches!$J$2:$J$201,0))),"",IF(AND(D848=INDEX(Matches!$G$2:$G$201,MATCH($A848&amp;"-1",Matches!$J$2:$J$201,0)),E848=INDEX(Matches!$H$2:$H$201,MATCH($A848&amp;"-1",Matches!$J$2:$J$201,0))),5,IF(SIGN(D848-E848)&lt;&gt;SIGN(INDEX(Matches!$G$2:$G$201,MATCH($A848&amp;"-1",Matches!$J$2:$J$201,0))-INDEX(Matches!$H$2:$H$201,MATCH($A848&amp;"-1",Matches!$J$2:$J$201,0))),0,IF(D848-E848=INDEX(Matches!$G$2:$G$201,MATCH($A848&amp;"-1",Matches!$J$2:$J$201,0))-INDEX(Matches!$H$2:$H$201,MATCH($A848&amp;"-1",Matches!$J$2:$J$201,0)),3,2))))),""))</f>
        <v/>
      </c>
      <c r="Y848" s="12" t="str">
        <f aca="false">IF(OR($B848="",F848="",G848=""),"",IFERROR(IF(OR(INDEX(Matches!$I$2:$I$201,MATCH($A848&amp;"-2",Matches!$J$2:$J$201,0))="Void",INDEX(Matches!$G$2:$G$201,MATCH($A848&amp;"-2",Matches!$J$2:$J$201,0))="",INDEX(Matches!$H$2:$H$201,MATCH($A848&amp;"-2",Matches!$J$2:$J$201,0))=""),"",IF(AND($C848&lt;&gt;"",INDEX(Matches!$F$2:$F$201,MATCH($A848&amp;"-2",Matches!$J$2:$J$201,0))&lt;&gt;"",$C848&gt;=INDEX(Matches!$F$2:$F$201,MATCH($A848&amp;"-2",Matches!$J$2:$J$201,0))),"",IF(AND(F848=INDEX(Matches!$G$2:$G$201,MATCH($A848&amp;"-2",Matches!$J$2:$J$201,0)),G848=INDEX(Matches!$H$2:$H$201,MATCH($A848&amp;"-2",Matches!$J$2:$J$201,0))),5,IF(SIGN(F848-G848)&lt;&gt;SIGN(INDEX(Matches!$G$2:$G$201,MATCH($A848&amp;"-2",Matches!$J$2:$J$201,0))-INDEX(Matches!$H$2:$H$201,MATCH($A848&amp;"-2",Matches!$J$2:$J$201,0))),0,IF(F848-G848=INDEX(Matches!$G$2:$G$201,MATCH($A848&amp;"-2",Matches!$J$2:$J$201,0))-INDEX(Matches!$H$2:$H$201,MATCH($A848&amp;"-2",Matches!$J$2:$J$201,0)),3,2))))),""))</f>
        <v/>
      </c>
      <c r="Z848" s="12" t="str">
        <f aca="false">IF(OR($B848="",H848="",I848=""),"",IFERROR(IF(OR(INDEX(Matches!$I$2:$I$201,MATCH($A848&amp;"-3",Matches!$J$2:$J$201,0))="Void",INDEX(Matches!$G$2:$G$201,MATCH($A848&amp;"-3",Matches!$J$2:$J$201,0))="",INDEX(Matches!$H$2:$H$201,MATCH($A848&amp;"-3",Matches!$J$2:$J$201,0))=""),"",IF(AND($C848&lt;&gt;"",INDEX(Matches!$F$2:$F$201,MATCH($A848&amp;"-3",Matches!$J$2:$J$201,0))&lt;&gt;"",$C848&gt;=INDEX(Matches!$F$2:$F$201,MATCH($A848&amp;"-3",Matches!$J$2:$J$201,0))),"",IF(AND(H848=INDEX(Matches!$G$2:$G$201,MATCH($A848&amp;"-3",Matches!$J$2:$J$201,0)),I848=INDEX(Matches!$H$2:$H$201,MATCH($A848&amp;"-3",Matches!$J$2:$J$201,0))),5,IF(SIGN(H848-I848)&lt;&gt;SIGN(INDEX(Matches!$G$2:$G$201,MATCH($A848&amp;"-3",Matches!$J$2:$J$201,0))-INDEX(Matches!$H$2:$H$201,MATCH($A848&amp;"-3",Matches!$J$2:$J$201,0))),0,IF(H848-I848=INDEX(Matches!$G$2:$G$201,MATCH($A848&amp;"-3",Matches!$J$2:$J$201,0))-INDEX(Matches!$H$2:$H$201,MATCH($A848&amp;"-3",Matches!$J$2:$J$201,0)),3,2))))),""))</f>
        <v/>
      </c>
      <c r="AA848" s="12" t="str">
        <f aca="false">IF(OR($B848="",J848="",K848=""),"",IFERROR(IF(OR(INDEX(Matches!$I$2:$I$201,MATCH($A848&amp;"-4",Matches!$J$2:$J$201,0))="Void",INDEX(Matches!$G$2:$G$201,MATCH($A848&amp;"-4",Matches!$J$2:$J$201,0))="",INDEX(Matches!$H$2:$H$201,MATCH($A848&amp;"-4",Matches!$J$2:$J$201,0))=""),"",IF(AND($C848&lt;&gt;"",INDEX(Matches!$F$2:$F$201,MATCH($A848&amp;"-4",Matches!$J$2:$J$201,0))&lt;&gt;"",$C848&gt;=INDEX(Matches!$F$2:$F$201,MATCH($A848&amp;"-4",Matches!$J$2:$J$201,0))),"",IF(AND(J848=INDEX(Matches!$G$2:$G$201,MATCH($A848&amp;"-4",Matches!$J$2:$J$201,0)),K848=INDEX(Matches!$H$2:$H$201,MATCH($A848&amp;"-4",Matches!$J$2:$J$201,0))),5,IF(SIGN(J848-K848)&lt;&gt;SIGN(INDEX(Matches!$G$2:$G$201,MATCH($A848&amp;"-4",Matches!$J$2:$J$201,0))-INDEX(Matches!$H$2:$H$201,MATCH($A848&amp;"-4",Matches!$J$2:$J$201,0))),0,IF(J848-K848=INDEX(Matches!$G$2:$G$201,MATCH($A848&amp;"-4",Matches!$J$2:$J$201,0))-INDEX(Matches!$H$2:$H$201,MATCH($A848&amp;"-4",Matches!$J$2:$J$201,0)),3,2))))),""))</f>
        <v/>
      </c>
      <c r="AB848" s="12" t="str">
        <f aca="false">IF(OR($B848="",L848="",M848=""),"",IFERROR(IF(OR(INDEX(Matches!$I$2:$I$201,MATCH($A848&amp;"-5",Matches!$J$2:$J$201,0))="Void",INDEX(Matches!$G$2:$G$201,MATCH($A848&amp;"-5",Matches!$J$2:$J$201,0))="",INDEX(Matches!$H$2:$H$201,MATCH($A848&amp;"-5",Matches!$J$2:$J$201,0))=""),"",IF(AND($C848&lt;&gt;"",INDEX(Matches!$F$2:$F$201,MATCH($A848&amp;"-5",Matches!$J$2:$J$201,0))&lt;&gt;"",$C848&gt;=INDEX(Matches!$F$2:$F$201,MATCH($A848&amp;"-5",Matches!$J$2:$J$201,0))),"",IF(AND(L848=INDEX(Matches!$G$2:$G$201,MATCH($A848&amp;"-5",Matches!$J$2:$J$201,0)),M848=INDEX(Matches!$H$2:$H$201,MATCH($A848&amp;"-5",Matches!$J$2:$J$201,0))),5,IF(SIGN(L848-M848)&lt;&gt;SIGN(INDEX(Matches!$G$2:$G$201,MATCH($A848&amp;"-5",Matches!$J$2:$J$201,0))-INDEX(Matches!$H$2:$H$201,MATCH($A848&amp;"-5",Matches!$J$2:$J$201,0))),0,IF(L848-M848=INDEX(Matches!$G$2:$G$201,MATCH($A848&amp;"-5",Matches!$J$2:$J$201,0))-INDEX(Matches!$H$2:$H$201,MATCH($A848&amp;"-5",Matches!$J$2:$J$201,0)),3,2))))),""))</f>
        <v/>
      </c>
      <c r="AC848" s="12" t="str">
        <f aca="false">IF(OR($B848="",N848="",O848=""),"",IFERROR(IF(OR(INDEX(Matches!$I$2:$I$201,MATCH($A848&amp;"-6",Matches!$J$2:$J$201,0))="Void",INDEX(Matches!$G$2:$G$201,MATCH($A848&amp;"-6",Matches!$J$2:$J$201,0))="",INDEX(Matches!$H$2:$H$201,MATCH($A848&amp;"-6",Matches!$J$2:$J$201,0))=""),"",IF(AND($C848&lt;&gt;"",INDEX(Matches!$F$2:$F$201,MATCH($A848&amp;"-6",Matches!$J$2:$J$201,0))&lt;&gt;"",$C848&gt;=INDEX(Matches!$F$2:$F$201,MATCH($A848&amp;"-6",Matches!$J$2:$J$201,0))),"",IF(AND(N848=INDEX(Matches!$G$2:$G$201,MATCH($A848&amp;"-6",Matches!$J$2:$J$201,0)),O848=INDEX(Matches!$H$2:$H$201,MATCH($A848&amp;"-6",Matches!$J$2:$J$201,0))),5,IF(SIGN(N848-O848)&lt;&gt;SIGN(INDEX(Matches!$G$2:$G$201,MATCH($A848&amp;"-6",Matches!$J$2:$J$201,0))-INDEX(Matches!$H$2:$H$201,MATCH($A848&amp;"-6",Matches!$J$2:$J$201,0))),0,IF(N848-O848=INDEX(Matches!$G$2:$G$201,MATCH($A848&amp;"-6",Matches!$J$2:$J$201,0))-INDEX(Matches!$H$2:$H$201,MATCH($A848&amp;"-6",Matches!$J$2:$J$201,0)),3,2))))),""))</f>
        <v/>
      </c>
      <c r="AD848" s="12" t="str">
        <f aca="false">IF(OR($B848="",P848="",Q848=""),"",IFERROR(IF(OR(INDEX(Matches!$I$2:$I$201,MATCH($A848&amp;"-7",Matches!$J$2:$J$201,0))="Void",INDEX(Matches!$G$2:$G$201,MATCH($A848&amp;"-7",Matches!$J$2:$J$201,0))="",INDEX(Matches!$H$2:$H$201,MATCH($A848&amp;"-7",Matches!$J$2:$J$201,0))=""),"",IF(AND($C848&lt;&gt;"",INDEX(Matches!$F$2:$F$201,MATCH($A848&amp;"-7",Matches!$J$2:$J$201,0))&lt;&gt;"",$C848&gt;=INDEX(Matches!$F$2:$F$201,MATCH($A848&amp;"-7",Matches!$J$2:$J$201,0))),"",IF(AND(P848=INDEX(Matches!$G$2:$G$201,MATCH($A848&amp;"-7",Matches!$J$2:$J$201,0)),Q848=INDEX(Matches!$H$2:$H$201,MATCH($A848&amp;"-7",Matches!$J$2:$J$201,0))),5,IF(SIGN(P848-Q848)&lt;&gt;SIGN(INDEX(Matches!$G$2:$G$201,MATCH($A848&amp;"-7",Matches!$J$2:$J$201,0))-INDEX(Matches!$H$2:$H$201,MATCH($A848&amp;"-7",Matches!$J$2:$J$201,0))),0,IF(P848-Q848=INDEX(Matches!$G$2:$G$201,MATCH($A848&amp;"-7",Matches!$J$2:$J$201,0))-INDEX(Matches!$H$2:$H$201,MATCH($A848&amp;"-7",Matches!$J$2:$J$201,0)),3,2))))),""))</f>
        <v/>
      </c>
      <c r="AE848" s="12" t="str">
        <f aca="false">IF(OR($B848="",R848="",S848=""),"",IFERROR(IF(OR(INDEX(Matches!$I$2:$I$201,MATCH($A848&amp;"-8",Matches!$J$2:$J$201,0))="Void",INDEX(Matches!$G$2:$G$201,MATCH($A848&amp;"-8",Matches!$J$2:$J$201,0))="",INDEX(Matches!$H$2:$H$201,MATCH($A848&amp;"-8",Matches!$J$2:$J$201,0))=""),"",IF(AND($C848&lt;&gt;"",INDEX(Matches!$F$2:$F$201,MATCH($A848&amp;"-8",Matches!$J$2:$J$201,0))&lt;&gt;"",$C848&gt;=INDEX(Matches!$F$2:$F$201,MATCH($A848&amp;"-8",Matches!$J$2:$J$201,0))),"",IF(AND(R848=INDEX(Matches!$G$2:$G$201,MATCH($A848&amp;"-8",Matches!$J$2:$J$201,0)),S848=INDEX(Matches!$H$2:$H$201,MATCH($A848&amp;"-8",Matches!$J$2:$J$201,0))),5,IF(SIGN(R848-S848)&lt;&gt;SIGN(INDEX(Matches!$G$2:$G$201,MATCH($A848&amp;"-8",Matches!$J$2:$J$201,0))-INDEX(Matches!$H$2:$H$201,MATCH($A848&amp;"-8",Matches!$J$2:$J$201,0))),0,IF(R848-S848=INDEX(Matches!$G$2:$G$201,MATCH($A848&amp;"-8",Matches!$J$2:$J$201,0))-INDEX(Matches!$H$2:$H$201,MATCH($A848&amp;"-8",Matches!$J$2:$J$201,0)),3,2))))),""))</f>
        <v/>
      </c>
      <c r="AF848" s="12" t="str">
        <f aca="false">IF(OR($B848="",T848="",U848=""),"",IFERROR(IF(OR(INDEX(Matches!$I$2:$I$201,MATCH($A848&amp;"-9",Matches!$J$2:$J$201,0))="Void",INDEX(Matches!$G$2:$G$201,MATCH($A848&amp;"-9",Matches!$J$2:$J$201,0))="",INDEX(Matches!$H$2:$H$201,MATCH($A848&amp;"-9",Matches!$J$2:$J$201,0))=""),"",IF(AND($C848&lt;&gt;"",INDEX(Matches!$F$2:$F$201,MATCH($A848&amp;"-9",Matches!$J$2:$J$201,0))&lt;&gt;"",$C848&gt;=INDEX(Matches!$F$2:$F$201,MATCH($A848&amp;"-9",Matches!$J$2:$J$201,0))),"",IF(AND(T848=INDEX(Matches!$G$2:$G$201,MATCH($A848&amp;"-9",Matches!$J$2:$J$201,0)),U848=INDEX(Matches!$H$2:$H$201,MATCH($A848&amp;"-9",Matches!$J$2:$J$201,0))),5,IF(SIGN(T848-U848)&lt;&gt;SIGN(INDEX(Matches!$G$2:$G$201,MATCH($A848&amp;"-9",Matches!$J$2:$J$201,0))-INDEX(Matches!$H$2:$H$201,MATCH($A848&amp;"-9",Matches!$J$2:$J$201,0))),0,IF(T848-U848=INDEX(Matches!$G$2:$G$201,MATCH($A848&amp;"-9",Matches!$J$2:$J$201,0))-INDEX(Matches!$H$2:$H$201,MATCH($A848&amp;"-9",Matches!$J$2:$J$201,0)),3,2))))),""))</f>
        <v/>
      </c>
      <c r="AG848" s="12" t="str">
        <f aca="false">IF(OR($B848="",V848="",W848=""),"",IFERROR(IF(OR(INDEX(Matches!$I$2:$I$201,MATCH($A848&amp;"-10",Matches!$J$2:$J$201,0))="Void",INDEX(Matches!$G$2:$G$201,MATCH($A848&amp;"-10",Matches!$J$2:$J$201,0))="",INDEX(Matches!$H$2:$H$201,MATCH($A848&amp;"-10",Matches!$J$2:$J$201,0))=""),"",IF(AND($C848&lt;&gt;"",INDEX(Matches!$F$2:$F$201,MATCH($A848&amp;"-10",Matches!$J$2:$J$201,0))&lt;&gt;"",$C848&gt;=INDEX(Matches!$F$2:$F$201,MATCH($A848&amp;"-10",Matches!$J$2:$J$201,0))),"",IF(AND(V848=INDEX(Matches!$G$2:$G$201,MATCH($A848&amp;"-10",Matches!$J$2:$J$201,0)),W848=INDEX(Matches!$H$2:$H$201,MATCH($A848&amp;"-10",Matches!$J$2:$J$201,0))),5,IF(SIGN(V848-W848)&lt;&gt;SIGN(INDEX(Matches!$G$2:$G$201,MATCH($A848&amp;"-10",Matches!$J$2:$J$201,0))-INDEX(Matches!$H$2:$H$201,MATCH($A848&amp;"-10",Matches!$J$2:$J$201,0))),0,IF(V848-W848=INDEX(Matches!$G$2:$G$201,MATCH($A848&amp;"-10",Matches!$J$2:$J$201,0))-INDEX(Matches!$H$2:$H$201,MATCH($A848&amp;"-10",Matches!$J$2:$J$201,0)),3,2))))),""))</f>
        <v/>
      </c>
      <c r="AH848" s="13" t="str">
        <f aca="false">IF($B848="","",SUM(X848:AG848))</f>
        <v/>
      </c>
      <c r="AI848" s="12" t="str">
        <f aca="false">IF($B848="","",COUNTIF(X848:AG848,5))</f>
        <v/>
      </c>
      <c r="AJ848" s="12" t="str">
        <f aca="false">IF($B848="","",COUNTIF(X848:AG848,"&gt;=2"))</f>
        <v/>
      </c>
      <c r="AK848" s="12" t="str">
        <f aca="false">IF($B848="","",COUNT(X848:AG848))</f>
        <v/>
      </c>
    </row>
    <row r="849" customFormat="false" ht="15" hidden="false" customHeight="false" outlineLevel="0" collapsed="false">
      <c r="A849" s="7"/>
      <c r="B849" s="7"/>
      <c r="C849" s="11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12" t="str">
        <f aca="false">IF(OR($B849="",D849="",E849=""),"",IFERROR(IF(OR(INDEX(Matches!$I$2:$I$201,MATCH($A849&amp;"-1",Matches!$J$2:$J$201,0))="Void",INDEX(Matches!$G$2:$G$201,MATCH($A849&amp;"-1",Matches!$J$2:$J$201,0))="",INDEX(Matches!$H$2:$H$201,MATCH($A849&amp;"-1",Matches!$J$2:$J$201,0))=""),"",IF(AND($C849&lt;&gt;"",INDEX(Matches!$F$2:$F$201,MATCH($A849&amp;"-1",Matches!$J$2:$J$201,0))&lt;&gt;"",$C849&gt;=INDEX(Matches!$F$2:$F$201,MATCH($A849&amp;"-1",Matches!$J$2:$J$201,0))),"",IF(AND(D849=INDEX(Matches!$G$2:$G$201,MATCH($A849&amp;"-1",Matches!$J$2:$J$201,0)),E849=INDEX(Matches!$H$2:$H$201,MATCH($A849&amp;"-1",Matches!$J$2:$J$201,0))),5,IF(SIGN(D849-E849)&lt;&gt;SIGN(INDEX(Matches!$G$2:$G$201,MATCH($A849&amp;"-1",Matches!$J$2:$J$201,0))-INDEX(Matches!$H$2:$H$201,MATCH($A849&amp;"-1",Matches!$J$2:$J$201,0))),0,IF(D849-E849=INDEX(Matches!$G$2:$G$201,MATCH($A849&amp;"-1",Matches!$J$2:$J$201,0))-INDEX(Matches!$H$2:$H$201,MATCH($A849&amp;"-1",Matches!$J$2:$J$201,0)),3,2))))),""))</f>
        <v/>
      </c>
      <c r="Y849" s="12" t="str">
        <f aca="false">IF(OR($B849="",F849="",G849=""),"",IFERROR(IF(OR(INDEX(Matches!$I$2:$I$201,MATCH($A849&amp;"-2",Matches!$J$2:$J$201,0))="Void",INDEX(Matches!$G$2:$G$201,MATCH($A849&amp;"-2",Matches!$J$2:$J$201,0))="",INDEX(Matches!$H$2:$H$201,MATCH($A849&amp;"-2",Matches!$J$2:$J$201,0))=""),"",IF(AND($C849&lt;&gt;"",INDEX(Matches!$F$2:$F$201,MATCH($A849&amp;"-2",Matches!$J$2:$J$201,0))&lt;&gt;"",$C849&gt;=INDEX(Matches!$F$2:$F$201,MATCH($A849&amp;"-2",Matches!$J$2:$J$201,0))),"",IF(AND(F849=INDEX(Matches!$G$2:$G$201,MATCH($A849&amp;"-2",Matches!$J$2:$J$201,0)),G849=INDEX(Matches!$H$2:$H$201,MATCH($A849&amp;"-2",Matches!$J$2:$J$201,0))),5,IF(SIGN(F849-G849)&lt;&gt;SIGN(INDEX(Matches!$G$2:$G$201,MATCH($A849&amp;"-2",Matches!$J$2:$J$201,0))-INDEX(Matches!$H$2:$H$201,MATCH($A849&amp;"-2",Matches!$J$2:$J$201,0))),0,IF(F849-G849=INDEX(Matches!$G$2:$G$201,MATCH($A849&amp;"-2",Matches!$J$2:$J$201,0))-INDEX(Matches!$H$2:$H$201,MATCH($A849&amp;"-2",Matches!$J$2:$J$201,0)),3,2))))),""))</f>
        <v/>
      </c>
      <c r="Z849" s="12" t="str">
        <f aca="false">IF(OR($B849="",H849="",I849=""),"",IFERROR(IF(OR(INDEX(Matches!$I$2:$I$201,MATCH($A849&amp;"-3",Matches!$J$2:$J$201,0))="Void",INDEX(Matches!$G$2:$G$201,MATCH($A849&amp;"-3",Matches!$J$2:$J$201,0))="",INDEX(Matches!$H$2:$H$201,MATCH($A849&amp;"-3",Matches!$J$2:$J$201,0))=""),"",IF(AND($C849&lt;&gt;"",INDEX(Matches!$F$2:$F$201,MATCH($A849&amp;"-3",Matches!$J$2:$J$201,0))&lt;&gt;"",$C849&gt;=INDEX(Matches!$F$2:$F$201,MATCH($A849&amp;"-3",Matches!$J$2:$J$201,0))),"",IF(AND(H849=INDEX(Matches!$G$2:$G$201,MATCH($A849&amp;"-3",Matches!$J$2:$J$201,0)),I849=INDEX(Matches!$H$2:$H$201,MATCH($A849&amp;"-3",Matches!$J$2:$J$201,0))),5,IF(SIGN(H849-I849)&lt;&gt;SIGN(INDEX(Matches!$G$2:$G$201,MATCH($A849&amp;"-3",Matches!$J$2:$J$201,0))-INDEX(Matches!$H$2:$H$201,MATCH($A849&amp;"-3",Matches!$J$2:$J$201,0))),0,IF(H849-I849=INDEX(Matches!$G$2:$G$201,MATCH($A849&amp;"-3",Matches!$J$2:$J$201,0))-INDEX(Matches!$H$2:$H$201,MATCH($A849&amp;"-3",Matches!$J$2:$J$201,0)),3,2))))),""))</f>
        <v/>
      </c>
      <c r="AA849" s="12" t="str">
        <f aca="false">IF(OR($B849="",J849="",K849=""),"",IFERROR(IF(OR(INDEX(Matches!$I$2:$I$201,MATCH($A849&amp;"-4",Matches!$J$2:$J$201,0))="Void",INDEX(Matches!$G$2:$G$201,MATCH($A849&amp;"-4",Matches!$J$2:$J$201,0))="",INDEX(Matches!$H$2:$H$201,MATCH($A849&amp;"-4",Matches!$J$2:$J$201,0))=""),"",IF(AND($C849&lt;&gt;"",INDEX(Matches!$F$2:$F$201,MATCH($A849&amp;"-4",Matches!$J$2:$J$201,0))&lt;&gt;"",$C849&gt;=INDEX(Matches!$F$2:$F$201,MATCH($A849&amp;"-4",Matches!$J$2:$J$201,0))),"",IF(AND(J849=INDEX(Matches!$G$2:$G$201,MATCH($A849&amp;"-4",Matches!$J$2:$J$201,0)),K849=INDEX(Matches!$H$2:$H$201,MATCH($A849&amp;"-4",Matches!$J$2:$J$201,0))),5,IF(SIGN(J849-K849)&lt;&gt;SIGN(INDEX(Matches!$G$2:$G$201,MATCH($A849&amp;"-4",Matches!$J$2:$J$201,0))-INDEX(Matches!$H$2:$H$201,MATCH($A849&amp;"-4",Matches!$J$2:$J$201,0))),0,IF(J849-K849=INDEX(Matches!$G$2:$G$201,MATCH($A849&amp;"-4",Matches!$J$2:$J$201,0))-INDEX(Matches!$H$2:$H$201,MATCH($A849&amp;"-4",Matches!$J$2:$J$201,0)),3,2))))),""))</f>
        <v/>
      </c>
      <c r="AB849" s="12" t="str">
        <f aca="false">IF(OR($B849="",L849="",M849=""),"",IFERROR(IF(OR(INDEX(Matches!$I$2:$I$201,MATCH($A849&amp;"-5",Matches!$J$2:$J$201,0))="Void",INDEX(Matches!$G$2:$G$201,MATCH($A849&amp;"-5",Matches!$J$2:$J$201,0))="",INDEX(Matches!$H$2:$H$201,MATCH($A849&amp;"-5",Matches!$J$2:$J$201,0))=""),"",IF(AND($C849&lt;&gt;"",INDEX(Matches!$F$2:$F$201,MATCH($A849&amp;"-5",Matches!$J$2:$J$201,0))&lt;&gt;"",$C849&gt;=INDEX(Matches!$F$2:$F$201,MATCH($A849&amp;"-5",Matches!$J$2:$J$201,0))),"",IF(AND(L849=INDEX(Matches!$G$2:$G$201,MATCH($A849&amp;"-5",Matches!$J$2:$J$201,0)),M849=INDEX(Matches!$H$2:$H$201,MATCH($A849&amp;"-5",Matches!$J$2:$J$201,0))),5,IF(SIGN(L849-M849)&lt;&gt;SIGN(INDEX(Matches!$G$2:$G$201,MATCH($A849&amp;"-5",Matches!$J$2:$J$201,0))-INDEX(Matches!$H$2:$H$201,MATCH($A849&amp;"-5",Matches!$J$2:$J$201,0))),0,IF(L849-M849=INDEX(Matches!$G$2:$G$201,MATCH($A849&amp;"-5",Matches!$J$2:$J$201,0))-INDEX(Matches!$H$2:$H$201,MATCH($A849&amp;"-5",Matches!$J$2:$J$201,0)),3,2))))),""))</f>
        <v/>
      </c>
      <c r="AC849" s="12" t="str">
        <f aca="false">IF(OR($B849="",N849="",O849=""),"",IFERROR(IF(OR(INDEX(Matches!$I$2:$I$201,MATCH($A849&amp;"-6",Matches!$J$2:$J$201,0))="Void",INDEX(Matches!$G$2:$G$201,MATCH($A849&amp;"-6",Matches!$J$2:$J$201,0))="",INDEX(Matches!$H$2:$H$201,MATCH($A849&amp;"-6",Matches!$J$2:$J$201,0))=""),"",IF(AND($C849&lt;&gt;"",INDEX(Matches!$F$2:$F$201,MATCH($A849&amp;"-6",Matches!$J$2:$J$201,0))&lt;&gt;"",$C849&gt;=INDEX(Matches!$F$2:$F$201,MATCH($A849&amp;"-6",Matches!$J$2:$J$201,0))),"",IF(AND(N849=INDEX(Matches!$G$2:$G$201,MATCH($A849&amp;"-6",Matches!$J$2:$J$201,0)),O849=INDEX(Matches!$H$2:$H$201,MATCH($A849&amp;"-6",Matches!$J$2:$J$201,0))),5,IF(SIGN(N849-O849)&lt;&gt;SIGN(INDEX(Matches!$G$2:$G$201,MATCH($A849&amp;"-6",Matches!$J$2:$J$201,0))-INDEX(Matches!$H$2:$H$201,MATCH($A849&amp;"-6",Matches!$J$2:$J$201,0))),0,IF(N849-O849=INDEX(Matches!$G$2:$G$201,MATCH($A849&amp;"-6",Matches!$J$2:$J$201,0))-INDEX(Matches!$H$2:$H$201,MATCH($A849&amp;"-6",Matches!$J$2:$J$201,0)),3,2))))),""))</f>
        <v/>
      </c>
      <c r="AD849" s="12" t="str">
        <f aca="false">IF(OR($B849="",P849="",Q849=""),"",IFERROR(IF(OR(INDEX(Matches!$I$2:$I$201,MATCH($A849&amp;"-7",Matches!$J$2:$J$201,0))="Void",INDEX(Matches!$G$2:$G$201,MATCH($A849&amp;"-7",Matches!$J$2:$J$201,0))="",INDEX(Matches!$H$2:$H$201,MATCH($A849&amp;"-7",Matches!$J$2:$J$201,0))=""),"",IF(AND($C849&lt;&gt;"",INDEX(Matches!$F$2:$F$201,MATCH($A849&amp;"-7",Matches!$J$2:$J$201,0))&lt;&gt;"",$C849&gt;=INDEX(Matches!$F$2:$F$201,MATCH($A849&amp;"-7",Matches!$J$2:$J$201,0))),"",IF(AND(P849=INDEX(Matches!$G$2:$G$201,MATCH($A849&amp;"-7",Matches!$J$2:$J$201,0)),Q849=INDEX(Matches!$H$2:$H$201,MATCH($A849&amp;"-7",Matches!$J$2:$J$201,0))),5,IF(SIGN(P849-Q849)&lt;&gt;SIGN(INDEX(Matches!$G$2:$G$201,MATCH($A849&amp;"-7",Matches!$J$2:$J$201,0))-INDEX(Matches!$H$2:$H$201,MATCH($A849&amp;"-7",Matches!$J$2:$J$201,0))),0,IF(P849-Q849=INDEX(Matches!$G$2:$G$201,MATCH($A849&amp;"-7",Matches!$J$2:$J$201,0))-INDEX(Matches!$H$2:$H$201,MATCH($A849&amp;"-7",Matches!$J$2:$J$201,0)),3,2))))),""))</f>
        <v/>
      </c>
      <c r="AE849" s="12" t="str">
        <f aca="false">IF(OR($B849="",R849="",S849=""),"",IFERROR(IF(OR(INDEX(Matches!$I$2:$I$201,MATCH($A849&amp;"-8",Matches!$J$2:$J$201,0))="Void",INDEX(Matches!$G$2:$G$201,MATCH($A849&amp;"-8",Matches!$J$2:$J$201,0))="",INDEX(Matches!$H$2:$H$201,MATCH($A849&amp;"-8",Matches!$J$2:$J$201,0))=""),"",IF(AND($C849&lt;&gt;"",INDEX(Matches!$F$2:$F$201,MATCH($A849&amp;"-8",Matches!$J$2:$J$201,0))&lt;&gt;"",$C849&gt;=INDEX(Matches!$F$2:$F$201,MATCH($A849&amp;"-8",Matches!$J$2:$J$201,0))),"",IF(AND(R849=INDEX(Matches!$G$2:$G$201,MATCH($A849&amp;"-8",Matches!$J$2:$J$201,0)),S849=INDEX(Matches!$H$2:$H$201,MATCH($A849&amp;"-8",Matches!$J$2:$J$201,0))),5,IF(SIGN(R849-S849)&lt;&gt;SIGN(INDEX(Matches!$G$2:$G$201,MATCH($A849&amp;"-8",Matches!$J$2:$J$201,0))-INDEX(Matches!$H$2:$H$201,MATCH($A849&amp;"-8",Matches!$J$2:$J$201,0))),0,IF(R849-S849=INDEX(Matches!$G$2:$G$201,MATCH($A849&amp;"-8",Matches!$J$2:$J$201,0))-INDEX(Matches!$H$2:$H$201,MATCH($A849&amp;"-8",Matches!$J$2:$J$201,0)),3,2))))),""))</f>
        <v/>
      </c>
      <c r="AF849" s="12" t="str">
        <f aca="false">IF(OR($B849="",T849="",U849=""),"",IFERROR(IF(OR(INDEX(Matches!$I$2:$I$201,MATCH($A849&amp;"-9",Matches!$J$2:$J$201,0))="Void",INDEX(Matches!$G$2:$G$201,MATCH($A849&amp;"-9",Matches!$J$2:$J$201,0))="",INDEX(Matches!$H$2:$H$201,MATCH($A849&amp;"-9",Matches!$J$2:$J$201,0))=""),"",IF(AND($C849&lt;&gt;"",INDEX(Matches!$F$2:$F$201,MATCH($A849&amp;"-9",Matches!$J$2:$J$201,0))&lt;&gt;"",$C849&gt;=INDEX(Matches!$F$2:$F$201,MATCH($A849&amp;"-9",Matches!$J$2:$J$201,0))),"",IF(AND(T849=INDEX(Matches!$G$2:$G$201,MATCH($A849&amp;"-9",Matches!$J$2:$J$201,0)),U849=INDEX(Matches!$H$2:$H$201,MATCH($A849&amp;"-9",Matches!$J$2:$J$201,0))),5,IF(SIGN(T849-U849)&lt;&gt;SIGN(INDEX(Matches!$G$2:$G$201,MATCH($A849&amp;"-9",Matches!$J$2:$J$201,0))-INDEX(Matches!$H$2:$H$201,MATCH($A849&amp;"-9",Matches!$J$2:$J$201,0))),0,IF(T849-U849=INDEX(Matches!$G$2:$G$201,MATCH($A849&amp;"-9",Matches!$J$2:$J$201,0))-INDEX(Matches!$H$2:$H$201,MATCH($A849&amp;"-9",Matches!$J$2:$J$201,0)),3,2))))),""))</f>
        <v/>
      </c>
      <c r="AG849" s="12" t="str">
        <f aca="false">IF(OR($B849="",V849="",W849=""),"",IFERROR(IF(OR(INDEX(Matches!$I$2:$I$201,MATCH($A849&amp;"-10",Matches!$J$2:$J$201,0))="Void",INDEX(Matches!$G$2:$G$201,MATCH($A849&amp;"-10",Matches!$J$2:$J$201,0))="",INDEX(Matches!$H$2:$H$201,MATCH($A849&amp;"-10",Matches!$J$2:$J$201,0))=""),"",IF(AND($C849&lt;&gt;"",INDEX(Matches!$F$2:$F$201,MATCH($A849&amp;"-10",Matches!$J$2:$J$201,0))&lt;&gt;"",$C849&gt;=INDEX(Matches!$F$2:$F$201,MATCH($A849&amp;"-10",Matches!$J$2:$J$201,0))),"",IF(AND(V849=INDEX(Matches!$G$2:$G$201,MATCH($A849&amp;"-10",Matches!$J$2:$J$201,0)),W849=INDEX(Matches!$H$2:$H$201,MATCH($A849&amp;"-10",Matches!$J$2:$J$201,0))),5,IF(SIGN(V849-W849)&lt;&gt;SIGN(INDEX(Matches!$G$2:$G$201,MATCH($A849&amp;"-10",Matches!$J$2:$J$201,0))-INDEX(Matches!$H$2:$H$201,MATCH($A849&amp;"-10",Matches!$J$2:$J$201,0))),0,IF(V849-W849=INDEX(Matches!$G$2:$G$201,MATCH($A849&amp;"-10",Matches!$J$2:$J$201,0))-INDEX(Matches!$H$2:$H$201,MATCH($A849&amp;"-10",Matches!$J$2:$J$201,0)),3,2))))),""))</f>
        <v/>
      </c>
      <c r="AH849" s="13" t="str">
        <f aca="false">IF($B849="","",SUM(X849:AG849))</f>
        <v/>
      </c>
      <c r="AI849" s="12" t="str">
        <f aca="false">IF($B849="","",COUNTIF(X849:AG849,5))</f>
        <v/>
      </c>
      <c r="AJ849" s="12" t="str">
        <f aca="false">IF($B849="","",COUNTIF(X849:AG849,"&gt;=2"))</f>
        <v/>
      </c>
      <c r="AK849" s="12" t="str">
        <f aca="false">IF($B849="","",COUNT(X849:AG849))</f>
        <v/>
      </c>
    </row>
    <row r="850" customFormat="false" ht="15" hidden="false" customHeight="false" outlineLevel="0" collapsed="false">
      <c r="A850" s="7"/>
      <c r="B850" s="7"/>
      <c r="C850" s="11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12" t="str">
        <f aca="false">IF(OR($B850="",D850="",E850=""),"",IFERROR(IF(OR(INDEX(Matches!$I$2:$I$201,MATCH($A850&amp;"-1",Matches!$J$2:$J$201,0))="Void",INDEX(Matches!$G$2:$G$201,MATCH($A850&amp;"-1",Matches!$J$2:$J$201,0))="",INDEX(Matches!$H$2:$H$201,MATCH($A850&amp;"-1",Matches!$J$2:$J$201,0))=""),"",IF(AND($C850&lt;&gt;"",INDEX(Matches!$F$2:$F$201,MATCH($A850&amp;"-1",Matches!$J$2:$J$201,0))&lt;&gt;"",$C850&gt;=INDEX(Matches!$F$2:$F$201,MATCH($A850&amp;"-1",Matches!$J$2:$J$201,0))),"",IF(AND(D850=INDEX(Matches!$G$2:$G$201,MATCH($A850&amp;"-1",Matches!$J$2:$J$201,0)),E850=INDEX(Matches!$H$2:$H$201,MATCH($A850&amp;"-1",Matches!$J$2:$J$201,0))),5,IF(SIGN(D850-E850)&lt;&gt;SIGN(INDEX(Matches!$G$2:$G$201,MATCH($A850&amp;"-1",Matches!$J$2:$J$201,0))-INDEX(Matches!$H$2:$H$201,MATCH($A850&amp;"-1",Matches!$J$2:$J$201,0))),0,IF(D850-E850=INDEX(Matches!$G$2:$G$201,MATCH($A850&amp;"-1",Matches!$J$2:$J$201,0))-INDEX(Matches!$H$2:$H$201,MATCH($A850&amp;"-1",Matches!$J$2:$J$201,0)),3,2))))),""))</f>
        <v/>
      </c>
      <c r="Y850" s="12" t="str">
        <f aca="false">IF(OR($B850="",F850="",G850=""),"",IFERROR(IF(OR(INDEX(Matches!$I$2:$I$201,MATCH($A850&amp;"-2",Matches!$J$2:$J$201,0))="Void",INDEX(Matches!$G$2:$G$201,MATCH($A850&amp;"-2",Matches!$J$2:$J$201,0))="",INDEX(Matches!$H$2:$H$201,MATCH($A850&amp;"-2",Matches!$J$2:$J$201,0))=""),"",IF(AND($C850&lt;&gt;"",INDEX(Matches!$F$2:$F$201,MATCH($A850&amp;"-2",Matches!$J$2:$J$201,0))&lt;&gt;"",$C850&gt;=INDEX(Matches!$F$2:$F$201,MATCH($A850&amp;"-2",Matches!$J$2:$J$201,0))),"",IF(AND(F850=INDEX(Matches!$G$2:$G$201,MATCH($A850&amp;"-2",Matches!$J$2:$J$201,0)),G850=INDEX(Matches!$H$2:$H$201,MATCH($A850&amp;"-2",Matches!$J$2:$J$201,0))),5,IF(SIGN(F850-G850)&lt;&gt;SIGN(INDEX(Matches!$G$2:$G$201,MATCH($A850&amp;"-2",Matches!$J$2:$J$201,0))-INDEX(Matches!$H$2:$H$201,MATCH($A850&amp;"-2",Matches!$J$2:$J$201,0))),0,IF(F850-G850=INDEX(Matches!$G$2:$G$201,MATCH($A850&amp;"-2",Matches!$J$2:$J$201,0))-INDEX(Matches!$H$2:$H$201,MATCH($A850&amp;"-2",Matches!$J$2:$J$201,0)),3,2))))),""))</f>
        <v/>
      </c>
      <c r="Z850" s="12" t="str">
        <f aca="false">IF(OR($B850="",H850="",I850=""),"",IFERROR(IF(OR(INDEX(Matches!$I$2:$I$201,MATCH($A850&amp;"-3",Matches!$J$2:$J$201,0))="Void",INDEX(Matches!$G$2:$G$201,MATCH($A850&amp;"-3",Matches!$J$2:$J$201,0))="",INDEX(Matches!$H$2:$H$201,MATCH($A850&amp;"-3",Matches!$J$2:$J$201,0))=""),"",IF(AND($C850&lt;&gt;"",INDEX(Matches!$F$2:$F$201,MATCH($A850&amp;"-3",Matches!$J$2:$J$201,0))&lt;&gt;"",$C850&gt;=INDEX(Matches!$F$2:$F$201,MATCH($A850&amp;"-3",Matches!$J$2:$J$201,0))),"",IF(AND(H850=INDEX(Matches!$G$2:$G$201,MATCH($A850&amp;"-3",Matches!$J$2:$J$201,0)),I850=INDEX(Matches!$H$2:$H$201,MATCH($A850&amp;"-3",Matches!$J$2:$J$201,0))),5,IF(SIGN(H850-I850)&lt;&gt;SIGN(INDEX(Matches!$G$2:$G$201,MATCH($A850&amp;"-3",Matches!$J$2:$J$201,0))-INDEX(Matches!$H$2:$H$201,MATCH($A850&amp;"-3",Matches!$J$2:$J$201,0))),0,IF(H850-I850=INDEX(Matches!$G$2:$G$201,MATCH($A850&amp;"-3",Matches!$J$2:$J$201,0))-INDEX(Matches!$H$2:$H$201,MATCH($A850&amp;"-3",Matches!$J$2:$J$201,0)),3,2))))),""))</f>
        <v/>
      </c>
      <c r="AA850" s="12" t="str">
        <f aca="false">IF(OR($B850="",J850="",K850=""),"",IFERROR(IF(OR(INDEX(Matches!$I$2:$I$201,MATCH($A850&amp;"-4",Matches!$J$2:$J$201,0))="Void",INDEX(Matches!$G$2:$G$201,MATCH($A850&amp;"-4",Matches!$J$2:$J$201,0))="",INDEX(Matches!$H$2:$H$201,MATCH($A850&amp;"-4",Matches!$J$2:$J$201,0))=""),"",IF(AND($C850&lt;&gt;"",INDEX(Matches!$F$2:$F$201,MATCH($A850&amp;"-4",Matches!$J$2:$J$201,0))&lt;&gt;"",$C850&gt;=INDEX(Matches!$F$2:$F$201,MATCH($A850&amp;"-4",Matches!$J$2:$J$201,0))),"",IF(AND(J850=INDEX(Matches!$G$2:$G$201,MATCH($A850&amp;"-4",Matches!$J$2:$J$201,0)),K850=INDEX(Matches!$H$2:$H$201,MATCH($A850&amp;"-4",Matches!$J$2:$J$201,0))),5,IF(SIGN(J850-K850)&lt;&gt;SIGN(INDEX(Matches!$G$2:$G$201,MATCH($A850&amp;"-4",Matches!$J$2:$J$201,0))-INDEX(Matches!$H$2:$H$201,MATCH($A850&amp;"-4",Matches!$J$2:$J$201,0))),0,IF(J850-K850=INDEX(Matches!$G$2:$G$201,MATCH($A850&amp;"-4",Matches!$J$2:$J$201,0))-INDEX(Matches!$H$2:$H$201,MATCH($A850&amp;"-4",Matches!$J$2:$J$201,0)),3,2))))),""))</f>
        <v/>
      </c>
      <c r="AB850" s="12" t="str">
        <f aca="false">IF(OR($B850="",L850="",M850=""),"",IFERROR(IF(OR(INDEX(Matches!$I$2:$I$201,MATCH($A850&amp;"-5",Matches!$J$2:$J$201,0))="Void",INDEX(Matches!$G$2:$G$201,MATCH($A850&amp;"-5",Matches!$J$2:$J$201,0))="",INDEX(Matches!$H$2:$H$201,MATCH($A850&amp;"-5",Matches!$J$2:$J$201,0))=""),"",IF(AND($C850&lt;&gt;"",INDEX(Matches!$F$2:$F$201,MATCH($A850&amp;"-5",Matches!$J$2:$J$201,0))&lt;&gt;"",$C850&gt;=INDEX(Matches!$F$2:$F$201,MATCH($A850&amp;"-5",Matches!$J$2:$J$201,0))),"",IF(AND(L850=INDEX(Matches!$G$2:$G$201,MATCH($A850&amp;"-5",Matches!$J$2:$J$201,0)),M850=INDEX(Matches!$H$2:$H$201,MATCH($A850&amp;"-5",Matches!$J$2:$J$201,0))),5,IF(SIGN(L850-M850)&lt;&gt;SIGN(INDEX(Matches!$G$2:$G$201,MATCH($A850&amp;"-5",Matches!$J$2:$J$201,0))-INDEX(Matches!$H$2:$H$201,MATCH($A850&amp;"-5",Matches!$J$2:$J$201,0))),0,IF(L850-M850=INDEX(Matches!$G$2:$G$201,MATCH($A850&amp;"-5",Matches!$J$2:$J$201,0))-INDEX(Matches!$H$2:$H$201,MATCH($A850&amp;"-5",Matches!$J$2:$J$201,0)),3,2))))),""))</f>
        <v/>
      </c>
      <c r="AC850" s="12" t="str">
        <f aca="false">IF(OR($B850="",N850="",O850=""),"",IFERROR(IF(OR(INDEX(Matches!$I$2:$I$201,MATCH($A850&amp;"-6",Matches!$J$2:$J$201,0))="Void",INDEX(Matches!$G$2:$G$201,MATCH($A850&amp;"-6",Matches!$J$2:$J$201,0))="",INDEX(Matches!$H$2:$H$201,MATCH($A850&amp;"-6",Matches!$J$2:$J$201,0))=""),"",IF(AND($C850&lt;&gt;"",INDEX(Matches!$F$2:$F$201,MATCH($A850&amp;"-6",Matches!$J$2:$J$201,0))&lt;&gt;"",$C850&gt;=INDEX(Matches!$F$2:$F$201,MATCH($A850&amp;"-6",Matches!$J$2:$J$201,0))),"",IF(AND(N850=INDEX(Matches!$G$2:$G$201,MATCH($A850&amp;"-6",Matches!$J$2:$J$201,0)),O850=INDEX(Matches!$H$2:$H$201,MATCH($A850&amp;"-6",Matches!$J$2:$J$201,0))),5,IF(SIGN(N850-O850)&lt;&gt;SIGN(INDEX(Matches!$G$2:$G$201,MATCH($A850&amp;"-6",Matches!$J$2:$J$201,0))-INDEX(Matches!$H$2:$H$201,MATCH($A850&amp;"-6",Matches!$J$2:$J$201,0))),0,IF(N850-O850=INDEX(Matches!$G$2:$G$201,MATCH($A850&amp;"-6",Matches!$J$2:$J$201,0))-INDEX(Matches!$H$2:$H$201,MATCH($A850&amp;"-6",Matches!$J$2:$J$201,0)),3,2))))),""))</f>
        <v/>
      </c>
      <c r="AD850" s="12" t="str">
        <f aca="false">IF(OR($B850="",P850="",Q850=""),"",IFERROR(IF(OR(INDEX(Matches!$I$2:$I$201,MATCH($A850&amp;"-7",Matches!$J$2:$J$201,0))="Void",INDEX(Matches!$G$2:$G$201,MATCH($A850&amp;"-7",Matches!$J$2:$J$201,0))="",INDEX(Matches!$H$2:$H$201,MATCH($A850&amp;"-7",Matches!$J$2:$J$201,0))=""),"",IF(AND($C850&lt;&gt;"",INDEX(Matches!$F$2:$F$201,MATCH($A850&amp;"-7",Matches!$J$2:$J$201,0))&lt;&gt;"",$C850&gt;=INDEX(Matches!$F$2:$F$201,MATCH($A850&amp;"-7",Matches!$J$2:$J$201,0))),"",IF(AND(P850=INDEX(Matches!$G$2:$G$201,MATCH($A850&amp;"-7",Matches!$J$2:$J$201,0)),Q850=INDEX(Matches!$H$2:$H$201,MATCH($A850&amp;"-7",Matches!$J$2:$J$201,0))),5,IF(SIGN(P850-Q850)&lt;&gt;SIGN(INDEX(Matches!$G$2:$G$201,MATCH($A850&amp;"-7",Matches!$J$2:$J$201,0))-INDEX(Matches!$H$2:$H$201,MATCH($A850&amp;"-7",Matches!$J$2:$J$201,0))),0,IF(P850-Q850=INDEX(Matches!$G$2:$G$201,MATCH($A850&amp;"-7",Matches!$J$2:$J$201,0))-INDEX(Matches!$H$2:$H$201,MATCH($A850&amp;"-7",Matches!$J$2:$J$201,0)),3,2))))),""))</f>
        <v/>
      </c>
      <c r="AE850" s="12" t="str">
        <f aca="false">IF(OR($B850="",R850="",S850=""),"",IFERROR(IF(OR(INDEX(Matches!$I$2:$I$201,MATCH($A850&amp;"-8",Matches!$J$2:$J$201,0))="Void",INDEX(Matches!$G$2:$G$201,MATCH($A850&amp;"-8",Matches!$J$2:$J$201,0))="",INDEX(Matches!$H$2:$H$201,MATCH($A850&amp;"-8",Matches!$J$2:$J$201,0))=""),"",IF(AND($C850&lt;&gt;"",INDEX(Matches!$F$2:$F$201,MATCH($A850&amp;"-8",Matches!$J$2:$J$201,0))&lt;&gt;"",$C850&gt;=INDEX(Matches!$F$2:$F$201,MATCH($A850&amp;"-8",Matches!$J$2:$J$201,0))),"",IF(AND(R850=INDEX(Matches!$G$2:$G$201,MATCH($A850&amp;"-8",Matches!$J$2:$J$201,0)),S850=INDEX(Matches!$H$2:$H$201,MATCH($A850&amp;"-8",Matches!$J$2:$J$201,0))),5,IF(SIGN(R850-S850)&lt;&gt;SIGN(INDEX(Matches!$G$2:$G$201,MATCH($A850&amp;"-8",Matches!$J$2:$J$201,0))-INDEX(Matches!$H$2:$H$201,MATCH($A850&amp;"-8",Matches!$J$2:$J$201,0))),0,IF(R850-S850=INDEX(Matches!$G$2:$G$201,MATCH($A850&amp;"-8",Matches!$J$2:$J$201,0))-INDEX(Matches!$H$2:$H$201,MATCH($A850&amp;"-8",Matches!$J$2:$J$201,0)),3,2))))),""))</f>
        <v/>
      </c>
      <c r="AF850" s="12" t="str">
        <f aca="false">IF(OR($B850="",T850="",U850=""),"",IFERROR(IF(OR(INDEX(Matches!$I$2:$I$201,MATCH($A850&amp;"-9",Matches!$J$2:$J$201,0))="Void",INDEX(Matches!$G$2:$G$201,MATCH($A850&amp;"-9",Matches!$J$2:$J$201,0))="",INDEX(Matches!$H$2:$H$201,MATCH($A850&amp;"-9",Matches!$J$2:$J$201,0))=""),"",IF(AND($C850&lt;&gt;"",INDEX(Matches!$F$2:$F$201,MATCH($A850&amp;"-9",Matches!$J$2:$J$201,0))&lt;&gt;"",$C850&gt;=INDEX(Matches!$F$2:$F$201,MATCH($A850&amp;"-9",Matches!$J$2:$J$201,0))),"",IF(AND(T850=INDEX(Matches!$G$2:$G$201,MATCH($A850&amp;"-9",Matches!$J$2:$J$201,0)),U850=INDEX(Matches!$H$2:$H$201,MATCH($A850&amp;"-9",Matches!$J$2:$J$201,0))),5,IF(SIGN(T850-U850)&lt;&gt;SIGN(INDEX(Matches!$G$2:$G$201,MATCH($A850&amp;"-9",Matches!$J$2:$J$201,0))-INDEX(Matches!$H$2:$H$201,MATCH($A850&amp;"-9",Matches!$J$2:$J$201,0))),0,IF(T850-U850=INDEX(Matches!$G$2:$G$201,MATCH($A850&amp;"-9",Matches!$J$2:$J$201,0))-INDEX(Matches!$H$2:$H$201,MATCH($A850&amp;"-9",Matches!$J$2:$J$201,0)),3,2))))),""))</f>
        <v/>
      </c>
      <c r="AG850" s="12" t="str">
        <f aca="false">IF(OR($B850="",V850="",W850=""),"",IFERROR(IF(OR(INDEX(Matches!$I$2:$I$201,MATCH($A850&amp;"-10",Matches!$J$2:$J$201,0))="Void",INDEX(Matches!$G$2:$G$201,MATCH($A850&amp;"-10",Matches!$J$2:$J$201,0))="",INDEX(Matches!$H$2:$H$201,MATCH($A850&amp;"-10",Matches!$J$2:$J$201,0))=""),"",IF(AND($C850&lt;&gt;"",INDEX(Matches!$F$2:$F$201,MATCH($A850&amp;"-10",Matches!$J$2:$J$201,0))&lt;&gt;"",$C850&gt;=INDEX(Matches!$F$2:$F$201,MATCH($A850&amp;"-10",Matches!$J$2:$J$201,0))),"",IF(AND(V850=INDEX(Matches!$G$2:$G$201,MATCH($A850&amp;"-10",Matches!$J$2:$J$201,0)),W850=INDEX(Matches!$H$2:$H$201,MATCH($A850&amp;"-10",Matches!$J$2:$J$201,0))),5,IF(SIGN(V850-W850)&lt;&gt;SIGN(INDEX(Matches!$G$2:$G$201,MATCH($A850&amp;"-10",Matches!$J$2:$J$201,0))-INDEX(Matches!$H$2:$H$201,MATCH($A850&amp;"-10",Matches!$J$2:$J$201,0))),0,IF(V850-W850=INDEX(Matches!$G$2:$G$201,MATCH($A850&amp;"-10",Matches!$J$2:$J$201,0))-INDEX(Matches!$H$2:$H$201,MATCH($A850&amp;"-10",Matches!$J$2:$J$201,0)),3,2))))),""))</f>
        <v/>
      </c>
      <c r="AH850" s="13" t="str">
        <f aca="false">IF($B850="","",SUM(X850:AG850))</f>
        <v/>
      </c>
      <c r="AI850" s="12" t="str">
        <f aca="false">IF($B850="","",COUNTIF(X850:AG850,5))</f>
        <v/>
      </c>
      <c r="AJ850" s="12" t="str">
        <f aca="false">IF($B850="","",COUNTIF(X850:AG850,"&gt;=2"))</f>
        <v/>
      </c>
      <c r="AK850" s="12" t="str">
        <f aca="false">IF($B850="","",COUNT(X850:AG850))</f>
        <v/>
      </c>
    </row>
    <row r="851" customFormat="false" ht="15" hidden="false" customHeight="false" outlineLevel="0" collapsed="false">
      <c r="A851" s="7"/>
      <c r="B851" s="7"/>
      <c r="C851" s="11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12" t="str">
        <f aca="false">IF(OR($B851="",D851="",E851=""),"",IFERROR(IF(OR(INDEX(Matches!$I$2:$I$201,MATCH($A851&amp;"-1",Matches!$J$2:$J$201,0))="Void",INDEX(Matches!$G$2:$G$201,MATCH($A851&amp;"-1",Matches!$J$2:$J$201,0))="",INDEX(Matches!$H$2:$H$201,MATCH($A851&amp;"-1",Matches!$J$2:$J$201,0))=""),"",IF(AND($C851&lt;&gt;"",INDEX(Matches!$F$2:$F$201,MATCH($A851&amp;"-1",Matches!$J$2:$J$201,0))&lt;&gt;"",$C851&gt;=INDEX(Matches!$F$2:$F$201,MATCH($A851&amp;"-1",Matches!$J$2:$J$201,0))),"",IF(AND(D851=INDEX(Matches!$G$2:$G$201,MATCH($A851&amp;"-1",Matches!$J$2:$J$201,0)),E851=INDEX(Matches!$H$2:$H$201,MATCH($A851&amp;"-1",Matches!$J$2:$J$201,0))),5,IF(SIGN(D851-E851)&lt;&gt;SIGN(INDEX(Matches!$G$2:$G$201,MATCH($A851&amp;"-1",Matches!$J$2:$J$201,0))-INDEX(Matches!$H$2:$H$201,MATCH($A851&amp;"-1",Matches!$J$2:$J$201,0))),0,IF(D851-E851=INDEX(Matches!$G$2:$G$201,MATCH($A851&amp;"-1",Matches!$J$2:$J$201,0))-INDEX(Matches!$H$2:$H$201,MATCH($A851&amp;"-1",Matches!$J$2:$J$201,0)),3,2))))),""))</f>
        <v/>
      </c>
      <c r="Y851" s="12" t="str">
        <f aca="false">IF(OR($B851="",F851="",G851=""),"",IFERROR(IF(OR(INDEX(Matches!$I$2:$I$201,MATCH($A851&amp;"-2",Matches!$J$2:$J$201,0))="Void",INDEX(Matches!$G$2:$G$201,MATCH($A851&amp;"-2",Matches!$J$2:$J$201,0))="",INDEX(Matches!$H$2:$H$201,MATCH($A851&amp;"-2",Matches!$J$2:$J$201,0))=""),"",IF(AND($C851&lt;&gt;"",INDEX(Matches!$F$2:$F$201,MATCH($A851&amp;"-2",Matches!$J$2:$J$201,0))&lt;&gt;"",$C851&gt;=INDEX(Matches!$F$2:$F$201,MATCH($A851&amp;"-2",Matches!$J$2:$J$201,0))),"",IF(AND(F851=INDEX(Matches!$G$2:$G$201,MATCH($A851&amp;"-2",Matches!$J$2:$J$201,0)),G851=INDEX(Matches!$H$2:$H$201,MATCH($A851&amp;"-2",Matches!$J$2:$J$201,0))),5,IF(SIGN(F851-G851)&lt;&gt;SIGN(INDEX(Matches!$G$2:$G$201,MATCH($A851&amp;"-2",Matches!$J$2:$J$201,0))-INDEX(Matches!$H$2:$H$201,MATCH($A851&amp;"-2",Matches!$J$2:$J$201,0))),0,IF(F851-G851=INDEX(Matches!$G$2:$G$201,MATCH($A851&amp;"-2",Matches!$J$2:$J$201,0))-INDEX(Matches!$H$2:$H$201,MATCH($A851&amp;"-2",Matches!$J$2:$J$201,0)),3,2))))),""))</f>
        <v/>
      </c>
      <c r="Z851" s="12" t="str">
        <f aca="false">IF(OR($B851="",H851="",I851=""),"",IFERROR(IF(OR(INDEX(Matches!$I$2:$I$201,MATCH($A851&amp;"-3",Matches!$J$2:$J$201,0))="Void",INDEX(Matches!$G$2:$G$201,MATCH($A851&amp;"-3",Matches!$J$2:$J$201,0))="",INDEX(Matches!$H$2:$H$201,MATCH($A851&amp;"-3",Matches!$J$2:$J$201,0))=""),"",IF(AND($C851&lt;&gt;"",INDEX(Matches!$F$2:$F$201,MATCH($A851&amp;"-3",Matches!$J$2:$J$201,0))&lt;&gt;"",$C851&gt;=INDEX(Matches!$F$2:$F$201,MATCH($A851&amp;"-3",Matches!$J$2:$J$201,0))),"",IF(AND(H851=INDEX(Matches!$G$2:$G$201,MATCH($A851&amp;"-3",Matches!$J$2:$J$201,0)),I851=INDEX(Matches!$H$2:$H$201,MATCH($A851&amp;"-3",Matches!$J$2:$J$201,0))),5,IF(SIGN(H851-I851)&lt;&gt;SIGN(INDEX(Matches!$G$2:$G$201,MATCH($A851&amp;"-3",Matches!$J$2:$J$201,0))-INDEX(Matches!$H$2:$H$201,MATCH($A851&amp;"-3",Matches!$J$2:$J$201,0))),0,IF(H851-I851=INDEX(Matches!$G$2:$G$201,MATCH($A851&amp;"-3",Matches!$J$2:$J$201,0))-INDEX(Matches!$H$2:$H$201,MATCH($A851&amp;"-3",Matches!$J$2:$J$201,0)),3,2))))),""))</f>
        <v/>
      </c>
      <c r="AA851" s="12" t="str">
        <f aca="false">IF(OR($B851="",J851="",K851=""),"",IFERROR(IF(OR(INDEX(Matches!$I$2:$I$201,MATCH($A851&amp;"-4",Matches!$J$2:$J$201,0))="Void",INDEX(Matches!$G$2:$G$201,MATCH($A851&amp;"-4",Matches!$J$2:$J$201,0))="",INDEX(Matches!$H$2:$H$201,MATCH($A851&amp;"-4",Matches!$J$2:$J$201,0))=""),"",IF(AND($C851&lt;&gt;"",INDEX(Matches!$F$2:$F$201,MATCH($A851&amp;"-4",Matches!$J$2:$J$201,0))&lt;&gt;"",$C851&gt;=INDEX(Matches!$F$2:$F$201,MATCH($A851&amp;"-4",Matches!$J$2:$J$201,0))),"",IF(AND(J851=INDEX(Matches!$G$2:$G$201,MATCH($A851&amp;"-4",Matches!$J$2:$J$201,0)),K851=INDEX(Matches!$H$2:$H$201,MATCH($A851&amp;"-4",Matches!$J$2:$J$201,0))),5,IF(SIGN(J851-K851)&lt;&gt;SIGN(INDEX(Matches!$G$2:$G$201,MATCH($A851&amp;"-4",Matches!$J$2:$J$201,0))-INDEX(Matches!$H$2:$H$201,MATCH($A851&amp;"-4",Matches!$J$2:$J$201,0))),0,IF(J851-K851=INDEX(Matches!$G$2:$G$201,MATCH($A851&amp;"-4",Matches!$J$2:$J$201,0))-INDEX(Matches!$H$2:$H$201,MATCH($A851&amp;"-4",Matches!$J$2:$J$201,0)),3,2))))),""))</f>
        <v/>
      </c>
      <c r="AB851" s="12" t="str">
        <f aca="false">IF(OR($B851="",L851="",M851=""),"",IFERROR(IF(OR(INDEX(Matches!$I$2:$I$201,MATCH($A851&amp;"-5",Matches!$J$2:$J$201,0))="Void",INDEX(Matches!$G$2:$G$201,MATCH($A851&amp;"-5",Matches!$J$2:$J$201,0))="",INDEX(Matches!$H$2:$H$201,MATCH($A851&amp;"-5",Matches!$J$2:$J$201,0))=""),"",IF(AND($C851&lt;&gt;"",INDEX(Matches!$F$2:$F$201,MATCH($A851&amp;"-5",Matches!$J$2:$J$201,0))&lt;&gt;"",$C851&gt;=INDEX(Matches!$F$2:$F$201,MATCH($A851&amp;"-5",Matches!$J$2:$J$201,0))),"",IF(AND(L851=INDEX(Matches!$G$2:$G$201,MATCH($A851&amp;"-5",Matches!$J$2:$J$201,0)),M851=INDEX(Matches!$H$2:$H$201,MATCH($A851&amp;"-5",Matches!$J$2:$J$201,0))),5,IF(SIGN(L851-M851)&lt;&gt;SIGN(INDEX(Matches!$G$2:$G$201,MATCH($A851&amp;"-5",Matches!$J$2:$J$201,0))-INDEX(Matches!$H$2:$H$201,MATCH($A851&amp;"-5",Matches!$J$2:$J$201,0))),0,IF(L851-M851=INDEX(Matches!$G$2:$G$201,MATCH($A851&amp;"-5",Matches!$J$2:$J$201,0))-INDEX(Matches!$H$2:$H$201,MATCH($A851&amp;"-5",Matches!$J$2:$J$201,0)),3,2))))),""))</f>
        <v/>
      </c>
      <c r="AC851" s="12" t="str">
        <f aca="false">IF(OR($B851="",N851="",O851=""),"",IFERROR(IF(OR(INDEX(Matches!$I$2:$I$201,MATCH($A851&amp;"-6",Matches!$J$2:$J$201,0))="Void",INDEX(Matches!$G$2:$G$201,MATCH($A851&amp;"-6",Matches!$J$2:$J$201,0))="",INDEX(Matches!$H$2:$H$201,MATCH($A851&amp;"-6",Matches!$J$2:$J$201,0))=""),"",IF(AND($C851&lt;&gt;"",INDEX(Matches!$F$2:$F$201,MATCH($A851&amp;"-6",Matches!$J$2:$J$201,0))&lt;&gt;"",$C851&gt;=INDEX(Matches!$F$2:$F$201,MATCH($A851&amp;"-6",Matches!$J$2:$J$201,0))),"",IF(AND(N851=INDEX(Matches!$G$2:$G$201,MATCH($A851&amp;"-6",Matches!$J$2:$J$201,0)),O851=INDEX(Matches!$H$2:$H$201,MATCH($A851&amp;"-6",Matches!$J$2:$J$201,0))),5,IF(SIGN(N851-O851)&lt;&gt;SIGN(INDEX(Matches!$G$2:$G$201,MATCH($A851&amp;"-6",Matches!$J$2:$J$201,0))-INDEX(Matches!$H$2:$H$201,MATCH($A851&amp;"-6",Matches!$J$2:$J$201,0))),0,IF(N851-O851=INDEX(Matches!$G$2:$G$201,MATCH($A851&amp;"-6",Matches!$J$2:$J$201,0))-INDEX(Matches!$H$2:$H$201,MATCH($A851&amp;"-6",Matches!$J$2:$J$201,0)),3,2))))),""))</f>
        <v/>
      </c>
      <c r="AD851" s="12" t="str">
        <f aca="false">IF(OR($B851="",P851="",Q851=""),"",IFERROR(IF(OR(INDEX(Matches!$I$2:$I$201,MATCH($A851&amp;"-7",Matches!$J$2:$J$201,0))="Void",INDEX(Matches!$G$2:$G$201,MATCH($A851&amp;"-7",Matches!$J$2:$J$201,0))="",INDEX(Matches!$H$2:$H$201,MATCH($A851&amp;"-7",Matches!$J$2:$J$201,0))=""),"",IF(AND($C851&lt;&gt;"",INDEX(Matches!$F$2:$F$201,MATCH($A851&amp;"-7",Matches!$J$2:$J$201,0))&lt;&gt;"",$C851&gt;=INDEX(Matches!$F$2:$F$201,MATCH($A851&amp;"-7",Matches!$J$2:$J$201,0))),"",IF(AND(P851=INDEX(Matches!$G$2:$G$201,MATCH($A851&amp;"-7",Matches!$J$2:$J$201,0)),Q851=INDEX(Matches!$H$2:$H$201,MATCH($A851&amp;"-7",Matches!$J$2:$J$201,0))),5,IF(SIGN(P851-Q851)&lt;&gt;SIGN(INDEX(Matches!$G$2:$G$201,MATCH($A851&amp;"-7",Matches!$J$2:$J$201,0))-INDEX(Matches!$H$2:$H$201,MATCH($A851&amp;"-7",Matches!$J$2:$J$201,0))),0,IF(P851-Q851=INDEX(Matches!$G$2:$G$201,MATCH($A851&amp;"-7",Matches!$J$2:$J$201,0))-INDEX(Matches!$H$2:$H$201,MATCH($A851&amp;"-7",Matches!$J$2:$J$201,0)),3,2))))),""))</f>
        <v/>
      </c>
      <c r="AE851" s="12" t="str">
        <f aca="false">IF(OR($B851="",R851="",S851=""),"",IFERROR(IF(OR(INDEX(Matches!$I$2:$I$201,MATCH($A851&amp;"-8",Matches!$J$2:$J$201,0))="Void",INDEX(Matches!$G$2:$G$201,MATCH($A851&amp;"-8",Matches!$J$2:$J$201,0))="",INDEX(Matches!$H$2:$H$201,MATCH($A851&amp;"-8",Matches!$J$2:$J$201,0))=""),"",IF(AND($C851&lt;&gt;"",INDEX(Matches!$F$2:$F$201,MATCH($A851&amp;"-8",Matches!$J$2:$J$201,0))&lt;&gt;"",$C851&gt;=INDEX(Matches!$F$2:$F$201,MATCH($A851&amp;"-8",Matches!$J$2:$J$201,0))),"",IF(AND(R851=INDEX(Matches!$G$2:$G$201,MATCH($A851&amp;"-8",Matches!$J$2:$J$201,0)),S851=INDEX(Matches!$H$2:$H$201,MATCH($A851&amp;"-8",Matches!$J$2:$J$201,0))),5,IF(SIGN(R851-S851)&lt;&gt;SIGN(INDEX(Matches!$G$2:$G$201,MATCH($A851&amp;"-8",Matches!$J$2:$J$201,0))-INDEX(Matches!$H$2:$H$201,MATCH($A851&amp;"-8",Matches!$J$2:$J$201,0))),0,IF(R851-S851=INDEX(Matches!$G$2:$G$201,MATCH($A851&amp;"-8",Matches!$J$2:$J$201,0))-INDEX(Matches!$H$2:$H$201,MATCH($A851&amp;"-8",Matches!$J$2:$J$201,0)),3,2))))),""))</f>
        <v/>
      </c>
      <c r="AF851" s="12" t="str">
        <f aca="false">IF(OR($B851="",T851="",U851=""),"",IFERROR(IF(OR(INDEX(Matches!$I$2:$I$201,MATCH($A851&amp;"-9",Matches!$J$2:$J$201,0))="Void",INDEX(Matches!$G$2:$G$201,MATCH($A851&amp;"-9",Matches!$J$2:$J$201,0))="",INDEX(Matches!$H$2:$H$201,MATCH($A851&amp;"-9",Matches!$J$2:$J$201,0))=""),"",IF(AND($C851&lt;&gt;"",INDEX(Matches!$F$2:$F$201,MATCH($A851&amp;"-9",Matches!$J$2:$J$201,0))&lt;&gt;"",$C851&gt;=INDEX(Matches!$F$2:$F$201,MATCH($A851&amp;"-9",Matches!$J$2:$J$201,0))),"",IF(AND(T851=INDEX(Matches!$G$2:$G$201,MATCH($A851&amp;"-9",Matches!$J$2:$J$201,0)),U851=INDEX(Matches!$H$2:$H$201,MATCH($A851&amp;"-9",Matches!$J$2:$J$201,0))),5,IF(SIGN(T851-U851)&lt;&gt;SIGN(INDEX(Matches!$G$2:$G$201,MATCH($A851&amp;"-9",Matches!$J$2:$J$201,0))-INDEX(Matches!$H$2:$H$201,MATCH($A851&amp;"-9",Matches!$J$2:$J$201,0))),0,IF(T851-U851=INDEX(Matches!$G$2:$G$201,MATCH($A851&amp;"-9",Matches!$J$2:$J$201,0))-INDEX(Matches!$H$2:$H$201,MATCH($A851&amp;"-9",Matches!$J$2:$J$201,0)),3,2))))),""))</f>
        <v/>
      </c>
      <c r="AG851" s="12" t="str">
        <f aca="false">IF(OR($B851="",V851="",W851=""),"",IFERROR(IF(OR(INDEX(Matches!$I$2:$I$201,MATCH($A851&amp;"-10",Matches!$J$2:$J$201,0))="Void",INDEX(Matches!$G$2:$G$201,MATCH($A851&amp;"-10",Matches!$J$2:$J$201,0))="",INDEX(Matches!$H$2:$H$201,MATCH($A851&amp;"-10",Matches!$J$2:$J$201,0))=""),"",IF(AND($C851&lt;&gt;"",INDEX(Matches!$F$2:$F$201,MATCH($A851&amp;"-10",Matches!$J$2:$J$201,0))&lt;&gt;"",$C851&gt;=INDEX(Matches!$F$2:$F$201,MATCH($A851&amp;"-10",Matches!$J$2:$J$201,0))),"",IF(AND(V851=INDEX(Matches!$G$2:$G$201,MATCH($A851&amp;"-10",Matches!$J$2:$J$201,0)),W851=INDEX(Matches!$H$2:$H$201,MATCH($A851&amp;"-10",Matches!$J$2:$J$201,0))),5,IF(SIGN(V851-W851)&lt;&gt;SIGN(INDEX(Matches!$G$2:$G$201,MATCH($A851&amp;"-10",Matches!$J$2:$J$201,0))-INDEX(Matches!$H$2:$H$201,MATCH($A851&amp;"-10",Matches!$J$2:$J$201,0))),0,IF(V851-W851=INDEX(Matches!$G$2:$G$201,MATCH($A851&amp;"-10",Matches!$J$2:$J$201,0))-INDEX(Matches!$H$2:$H$201,MATCH($A851&amp;"-10",Matches!$J$2:$J$201,0)),3,2))))),""))</f>
        <v/>
      </c>
      <c r="AH851" s="13" t="str">
        <f aca="false">IF($B851="","",SUM(X851:AG851))</f>
        <v/>
      </c>
      <c r="AI851" s="12" t="str">
        <f aca="false">IF($B851="","",COUNTIF(X851:AG851,5))</f>
        <v/>
      </c>
      <c r="AJ851" s="12" t="str">
        <f aca="false">IF($B851="","",COUNTIF(X851:AG851,"&gt;=2"))</f>
        <v/>
      </c>
      <c r="AK851" s="12" t="str">
        <f aca="false">IF($B851="","",COUNT(X851:AG851))</f>
        <v/>
      </c>
    </row>
    <row r="852" customFormat="false" ht="15" hidden="false" customHeight="false" outlineLevel="0" collapsed="false">
      <c r="A852" s="7"/>
      <c r="B852" s="7"/>
      <c r="C852" s="11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12" t="str">
        <f aca="false">IF(OR($B852="",D852="",E852=""),"",IFERROR(IF(OR(INDEX(Matches!$I$2:$I$201,MATCH($A852&amp;"-1",Matches!$J$2:$J$201,0))="Void",INDEX(Matches!$G$2:$G$201,MATCH($A852&amp;"-1",Matches!$J$2:$J$201,0))="",INDEX(Matches!$H$2:$H$201,MATCH($A852&amp;"-1",Matches!$J$2:$J$201,0))=""),"",IF(AND($C852&lt;&gt;"",INDEX(Matches!$F$2:$F$201,MATCH($A852&amp;"-1",Matches!$J$2:$J$201,0))&lt;&gt;"",$C852&gt;=INDEX(Matches!$F$2:$F$201,MATCH($A852&amp;"-1",Matches!$J$2:$J$201,0))),"",IF(AND(D852=INDEX(Matches!$G$2:$G$201,MATCH($A852&amp;"-1",Matches!$J$2:$J$201,0)),E852=INDEX(Matches!$H$2:$H$201,MATCH($A852&amp;"-1",Matches!$J$2:$J$201,0))),5,IF(SIGN(D852-E852)&lt;&gt;SIGN(INDEX(Matches!$G$2:$G$201,MATCH($A852&amp;"-1",Matches!$J$2:$J$201,0))-INDEX(Matches!$H$2:$H$201,MATCH($A852&amp;"-1",Matches!$J$2:$J$201,0))),0,IF(D852-E852=INDEX(Matches!$G$2:$G$201,MATCH($A852&amp;"-1",Matches!$J$2:$J$201,0))-INDEX(Matches!$H$2:$H$201,MATCH($A852&amp;"-1",Matches!$J$2:$J$201,0)),3,2))))),""))</f>
        <v/>
      </c>
      <c r="Y852" s="12" t="str">
        <f aca="false">IF(OR($B852="",F852="",G852=""),"",IFERROR(IF(OR(INDEX(Matches!$I$2:$I$201,MATCH($A852&amp;"-2",Matches!$J$2:$J$201,0))="Void",INDEX(Matches!$G$2:$G$201,MATCH($A852&amp;"-2",Matches!$J$2:$J$201,0))="",INDEX(Matches!$H$2:$H$201,MATCH($A852&amp;"-2",Matches!$J$2:$J$201,0))=""),"",IF(AND($C852&lt;&gt;"",INDEX(Matches!$F$2:$F$201,MATCH($A852&amp;"-2",Matches!$J$2:$J$201,0))&lt;&gt;"",$C852&gt;=INDEX(Matches!$F$2:$F$201,MATCH($A852&amp;"-2",Matches!$J$2:$J$201,0))),"",IF(AND(F852=INDEX(Matches!$G$2:$G$201,MATCH($A852&amp;"-2",Matches!$J$2:$J$201,0)),G852=INDEX(Matches!$H$2:$H$201,MATCH($A852&amp;"-2",Matches!$J$2:$J$201,0))),5,IF(SIGN(F852-G852)&lt;&gt;SIGN(INDEX(Matches!$G$2:$G$201,MATCH($A852&amp;"-2",Matches!$J$2:$J$201,0))-INDEX(Matches!$H$2:$H$201,MATCH($A852&amp;"-2",Matches!$J$2:$J$201,0))),0,IF(F852-G852=INDEX(Matches!$G$2:$G$201,MATCH($A852&amp;"-2",Matches!$J$2:$J$201,0))-INDEX(Matches!$H$2:$H$201,MATCH($A852&amp;"-2",Matches!$J$2:$J$201,0)),3,2))))),""))</f>
        <v/>
      </c>
      <c r="Z852" s="12" t="str">
        <f aca="false">IF(OR($B852="",H852="",I852=""),"",IFERROR(IF(OR(INDEX(Matches!$I$2:$I$201,MATCH($A852&amp;"-3",Matches!$J$2:$J$201,0))="Void",INDEX(Matches!$G$2:$G$201,MATCH($A852&amp;"-3",Matches!$J$2:$J$201,0))="",INDEX(Matches!$H$2:$H$201,MATCH($A852&amp;"-3",Matches!$J$2:$J$201,0))=""),"",IF(AND($C852&lt;&gt;"",INDEX(Matches!$F$2:$F$201,MATCH($A852&amp;"-3",Matches!$J$2:$J$201,0))&lt;&gt;"",$C852&gt;=INDEX(Matches!$F$2:$F$201,MATCH($A852&amp;"-3",Matches!$J$2:$J$201,0))),"",IF(AND(H852=INDEX(Matches!$G$2:$G$201,MATCH($A852&amp;"-3",Matches!$J$2:$J$201,0)),I852=INDEX(Matches!$H$2:$H$201,MATCH($A852&amp;"-3",Matches!$J$2:$J$201,0))),5,IF(SIGN(H852-I852)&lt;&gt;SIGN(INDEX(Matches!$G$2:$G$201,MATCH($A852&amp;"-3",Matches!$J$2:$J$201,0))-INDEX(Matches!$H$2:$H$201,MATCH($A852&amp;"-3",Matches!$J$2:$J$201,0))),0,IF(H852-I852=INDEX(Matches!$G$2:$G$201,MATCH($A852&amp;"-3",Matches!$J$2:$J$201,0))-INDEX(Matches!$H$2:$H$201,MATCH($A852&amp;"-3",Matches!$J$2:$J$201,0)),3,2))))),""))</f>
        <v/>
      </c>
      <c r="AA852" s="12" t="str">
        <f aca="false">IF(OR($B852="",J852="",K852=""),"",IFERROR(IF(OR(INDEX(Matches!$I$2:$I$201,MATCH($A852&amp;"-4",Matches!$J$2:$J$201,0))="Void",INDEX(Matches!$G$2:$G$201,MATCH($A852&amp;"-4",Matches!$J$2:$J$201,0))="",INDEX(Matches!$H$2:$H$201,MATCH($A852&amp;"-4",Matches!$J$2:$J$201,0))=""),"",IF(AND($C852&lt;&gt;"",INDEX(Matches!$F$2:$F$201,MATCH($A852&amp;"-4",Matches!$J$2:$J$201,0))&lt;&gt;"",$C852&gt;=INDEX(Matches!$F$2:$F$201,MATCH($A852&amp;"-4",Matches!$J$2:$J$201,0))),"",IF(AND(J852=INDEX(Matches!$G$2:$G$201,MATCH($A852&amp;"-4",Matches!$J$2:$J$201,0)),K852=INDEX(Matches!$H$2:$H$201,MATCH($A852&amp;"-4",Matches!$J$2:$J$201,0))),5,IF(SIGN(J852-K852)&lt;&gt;SIGN(INDEX(Matches!$G$2:$G$201,MATCH($A852&amp;"-4",Matches!$J$2:$J$201,0))-INDEX(Matches!$H$2:$H$201,MATCH($A852&amp;"-4",Matches!$J$2:$J$201,0))),0,IF(J852-K852=INDEX(Matches!$G$2:$G$201,MATCH($A852&amp;"-4",Matches!$J$2:$J$201,0))-INDEX(Matches!$H$2:$H$201,MATCH($A852&amp;"-4",Matches!$J$2:$J$201,0)),3,2))))),""))</f>
        <v/>
      </c>
      <c r="AB852" s="12" t="str">
        <f aca="false">IF(OR($B852="",L852="",M852=""),"",IFERROR(IF(OR(INDEX(Matches!$I$2:$I$201,MATCH($A852&amp;"-5",Matches!$J$2:$J$201,0))="Void",INDEX(Matches!$G$2:$G$201,MATCH($A852&amp;"-5",Matches!$J$2:$J$201,0))="",INDEX(Matches!$H$2:$H$201,MATCH($A852&amp;"-5",Matches!$J$2:$J$201,0))=""),"",IF(AND($C852&lt;&gt;"",INDEX(Matches!$F$2:$F$201,MATCH($A852&amp;"-5",Matches!$J$2:$J$201,0))&lt;&gt;"",$C852&gt;=INDEX(Matches!$F$2:$F$201,MATCH($A852&amp;"-5",Matches!$J$2:$J$201,0))),"",IF(AND(L852=INDEX(Matches!$G$2:$G$201,MATCH($A852&amp;"-5",Matches!$J$2:$J$201,0)),M852=INDEX(Matches!$H$2:$H$201,MATCH($A852&amp;"-5",Matches!$J$2:$J$201,0))),5,IF(SIGN(L852-M852)&lt;&gt;SIGN(INDEX(Matches!$G$2:$G$201,MATCH($A852&amp;"-5",Matches!$J$2:$J$201,0))-INDEX(Matches!$H$2:$H$201,MATCH($A852&amp;"-5",Matches!$J$2:$J$201,0))),0,IF(L852-M852=INDEX(Matches!$G$2:$G$201,MATCH($A852&amp;"-5",Matches!$J$2:$J$201,0))-INDEX(Matches!$H$2:$H$201,MATCH($A852&amp;"-5",Matches!$J$2:$J$201,0)),3,2))))),""))</f>
        <v/>
      </c>
      <c r="AC852" s="12" t="str">
        <f aca="false">IF(OR($B852="",N852="",O852=""),"",IFERROR(IF(OR(INDEX(Matches!$I$2:$I$201,MATCH($A852&amp;"-6",Matches!$J$2:$J$201,0))="Void",INDEX(Matches!$G$2:$G$201,MATCH($A852&amp;"-6",Matches!$J$2:$J$201,0))="",INDEX(Matches!$H$2:$H$201,MATCH($A852&amp;"-6",Matches!$J$2:$J$201,0))=""),"",IF(AND($C852&lt;&gt;"",INDEX(Matches!$F$2:$F$201,MATCH($A852&amp;"-6",Matches!$J$2:$J$201,0))&lt;&gt;"",$C852&gt;=INDEX(Matches!$F$2:$F$201,MATCH($A852&amp;"-6",Matches!$J$2:$J$201,0))),"",IF(AND(N852=INDEX(Matches!$G$2:$G$201,MATCH($A852&amp;"-6",Matches!$J$2:$J$201,0)),O852=INDEX(Matches!$H$2:$H$201,MATCH($A852&amp;"-6",Matches!$J$2:$J$201,0))),5,IF(SIGN(N852-O852)&lt;&gt;SIGN(INDEX(Matches!$G$2:$G$201,MATCH($A852&amp;"-6",Matches!$J$2:$J$201,0))-INDEX(Matches!$H$2:$H$201,MATCH($A852&amp;"-6",Matches!$J$2:$J$201,0))),0,IF(N852-O852=INDEX(Matches!$G$2:$G$201,MATCH($A852&amp;"-6",Matches!$J$2:$J$201,0))-INDEX(Matches!$H$2:$H$201,MATCH($A852&amp;"-6",Matches!$J$2:$J$201,0)),3,2))))),""))</f>
        <v/>
      </c>
      <c r="AD852" s="12" t="str">
        <f aca="false">IF(OR($B852="",P852="",Q852=""),"",IFERROR(IF(OR(INDEX(Matches!$I$2:$I$201,MATCH($A852&amp;"-7",Matches!$J$2:$J$201,0))="Void",INDEX(Matches!$G$2:$G$201,MATCH($A852&amp;"-7",Matches!$J$2:$J$201,0))="",INDEX(Matches!$H$2:$H$201,MATCH($A852&amp;"-7",Matches!$J$2:$J$201,0))=""),"",IF(AND($C852&lt;&gt;"",INDEX(Matches!$F$2:$F$201,MATCH($A852&amp;"-7",Matches!$J$2:$J$201,0))&lt;&gt;"",$C852&gt;=INDEX(Matches!$F$2:$F$201,MATCH($A852&amp;"-7",Matches!$J$2:$J$201,0))),"",IF(AND(P852=INDEX(Matches!$G$2:$G$201,MATCH($A852&amp;"-7",Matches!$J$2:$J$201,0)),Q852=INDEX(Matches!$H$2:$H$201,MATCH($A852&amp;"-7",Matches!$J$2:$J$201,0))),5,IF(SIGN(P852-Q852)&lt;&gt;SIGN(INDEX(Matches!$G$2:$G$201,MATCH($A852&amp;"-7",Matches!$J$2:$J$201,0))-INDEX(Matches!$H$2:$H$201,MATCH($A852&amp;"-7",Matches!$J$2:$J$201,0))),0,IF(P852-Q852=INDEX(Matches!$G$2:$G$201,MATCH($A852&amp;"-7",Matches!$J$2:$J$201,0))-INDEX(Matches!$H$2:$H$201,MATCH($A852&amp;"-7",Matches!$J$2:$J$201,0)),3,2))))),""))</f>
        <v/>
      </c>
      <c r="AE852" s="12" t="str">
        <f aca="false">IF(OR($B852="",R852="",S852=""),"",IFERROR(IF(OR(INDEX(Matches!$I$2:$I$201,MATCH($A852&amp;"-8",Matches!$J$2:$J$201,0))="Void",INDEX(Matches!$G$2:$G$201,MATCH($A852&amp;"-8",Matches!$J$2:$J$201,0))="",INDEX(Matches!$H$2:$H$201,MATCH($A852&amp;"-8",Matches!$J$2:$J$201,0))=""),"",IF(AND($C852&lt;&gt;"",INDEX(Matches!$F$2:$F$201,MATCH($A852&amp;"-8",Matches!$J$2:$J$201,0))&lt;&gt;"",$C852&gt;=INDEX(Matches!$F$2:$F$201,MATCH($A852&amp;"-8",Matches!$J$2:$J$201,0))),"",IF(AND(R852=INDEX(Matches!$G$2:$G$201,MATCH($A852&amp;"-8",Matches!$J$2:$J$201,0)),S852=INDEX(Matches!$H$2:$H$201,MATCH($A852&amp;"-8",Matches!$J$2:$J$201,0))),5,IF(SIGN(R852-S852)&lt;&gt;SIGN(INDEX(Matches!$G$2:$G$201,MATCH($A852&amp;"-8",Matches!$J$2:$J$201,0))-INDEX(Matches!$H$2:$H$201,MATCH($A852&amp;"-8",Matches!$J$2:$J$201,0))),0,IF(R852-S852=INDEX(Matches!$G$2:$G$201,MATCH($A852&amp;"-8",Matches!$J$2:$J$201,0))-INDEX(Matches!$H$2:$H$201,MATCH($A852&amp;"-8",Matches!$J$2:$J$201,0)),3,2))))),""))</f>
        <v/>
      </c>
      <c r="AF852" s="12" t="str">
        <f aca="false">IF(OR($B852="",T852="",U852=""),"",IFERROR(IF(OR(INDEX(Matches!$I$2:$I$201,MATCH($A852&amp;"-9",Matches!$J$2:$J$201,0))="Void",INDEX(Matches!$G$2:$G$201,MATCH($A852&amp;"-9",Matches!$J$2:$J$201,0))="",INDEX(Matches!$H$2:$H$201,MATCH($A852&amp;"-9",Matches!$J$2:$J$201,0))=""),"",IF(AND($C852&lt;&gt;"",INDEX(Matches!$F$2:$F$201,MATCH($A852&amp;"-9",Matches!$J$2:$J$201,0))&lt;&gt;"",$C852&gt;=INDEX(Matches!$F$2:$F$201,MATCH($A852&amp;"-9",Matches!$J$2:$J$201,0))),"",IF(AND(T852=INDEX(Matches!$G$2:$G$201,MATCH($A852&amp;"-9",Matches!$J$2:$J$201,0)),U852=INDEX(Matches!$H$2:$H$201,MATCH($A852&amp;"-9",Matches!$J$2:$J$201,0))),5,IF(SIGN(T852-U852)&lt;&gt;SIGN(INDEX(Matches!$G$2:$G$201,MATCH($A852&amp;"-9",Matches!$J$2:$J$201,0))-INDEX(Matches!$H$2:$H$201,MATCH($A852&amp;"-9",Matches!$J$2:$J$201,0))),0,IF(T852-U852=INDEX(Matches!$G$2:$G$201,MATCH($A852&amp;"-9",Matches!$J$2:$J$201,0))-INDEX(Matches!$H$2:$H$201,MATCH($A852&amp;"-9",Matches!$J$2:$J$201,0)),3,2))))),""))</f>
        <v/>
      </c>
      <c r="AG852" s="12" t="str">
        <f aca="false">IF(OR($B852="",V852="",W852=""),"",IFERROR(IF(OR(INDEX(Matches!$I$2:$I$201,MATCH($A852&amp;"-10",Matches!$J$2:$J$201,0))="Void",INDEX(Matches!$G$2:$G$201,MATCH($A852&amp;"-10",Matches!$J$2:$J$201,0))="",INDEX(Matches!$H$2:$H$201,MATCH($A852&amp;"-10",Matches!$J$2:$J$201,0))=""),"",IF(AND($C852&lt;&gt;"",INDEX(Matches!$F$2:$F$201,MATCH($A852&amp;"-10",Matches!$J$2:$J$201,0))&lt;&gt;"",$C852&gt;=INDEX(Matches!$F$2:$F$201,MATCH($A852&amp;"-10",Matches!$J$2:$J$201,0))),"",IF(AND(V852=INDEX(Matches!$G$2:$G$201,MATCH($A852&amp;"-10",Matches!$J$2:$J$201,0)),W852=INDEX(Matches!$H$2:$H$201,MATCH($A852&amp;"-10",Matches!$J$2:$J$201,0))),5,IF(SIGN(V852-W852)&lt;&gt;SIGN(INDEX(Matches!$G$2:$G$201,MATCH($A852&amp;"-10",Matches!$J$2:$J$201,0))-INDEX(Matches!$H$2:$H$201,MATCH($A852&amp;"-10",Matches!$J$2:$J$201,0))),0,IF(V852-W852=INDEX(Matches!$G$2:$G$201,MATCH($A852&amp;"-10",Matches!$J$2:$J$201,0))-INDEX(Matches!$H$2:$H$201,MATCH($A852&amp;"-10",Matches!$J$2:$J$201,0)),3,2))))),""))</f>
        <v/>
      </c>
      <c r="AH852" s="13" t="str">
        <f aca="false">IF($B852="","",SUM(X852:AG852))</f>
        <v/>
      </c>
      <c r="AI852" s="12" t="str">
        <f aca="false">IF($B852="","",COUNTIF(X852:AG852,5))</f>
        <v/>
      </c>
      <c r="AJ852" s="12" t="str">
        <f aca="false">IF($B852="","",COUNTIF(X852:AG852,"&gt;=2"))</f>
        <v/>
      </c>
      <c r="AK852" s="12" t="str">
        <f aca="false">IF($B852="","",COUNT(X852:AG852))</f>
        <v/>
      </c>
    </row>
    <row r="853" customFormat="false" ht="15" hidden="false" customHeight="false" outlineLevel="0" collapsed="false">
      <c r="A853" s="7"/>
      <c r="B853" s="7"/>
      <c r="C853" s="11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12" t="str">
        <f aca="false">IF(OR($B853="",D853="",E853=""),"",IFERROR(IF(OR(INDEX(Matches!$I$2:$I$201,MATCH($A853&amp;"-1",Matches!$J$2:$J$201,0))="Void",INDEX(Matches!$G$2:$G$201,MATCH($A853&amp;"-1",Matches!$J$2:$J$201,0))="",INDEX(Matches!$H$2:$H$201,MATCH($A853&amp;"-1",Matches!$J$2:$J$201,0))=""),"",IF(AND($C853&lt;&gt;"",INDEX(Matches!$F$2:$F$201,MATCH($A853&amp;"-1",Matches!$J$2:$J$201,0))&lt;&gt;"",$C853&gt;=INDEX(Matches!$F$2:$F$201,MATCH($A853&amp;"-1",Matches!$J$2:$J$201,0))),"",IF(AND(D853=INDEX(Matches!$G$2:$G$201,MATCH($A853&amp;"-1",Matches!$J$2:$J$201,0)),E853=INDEX(Matches!$H$2:$H$201,MATCH($A853&amp;"-1",Matches!$J$2:$J$201,0))),5,IF(SIGN(D853-E853)&lt;&gt;SIGN(INDEX(Matches!$G$2:$G$201,MATCH($A853&amp;"-1",Matches!$J$2:$J$201,0))-INDEX(Matches!$H$2:$H$201,MATCH($A853&amp;"-1",Matches!$J$2:$J$201,0))),0,IF(D853-E853=INDEX(Matches!$G$2:$G$201,MATCH($A853&amp;"-1",Matches!$J$2:$J$201,0))-INDEX(Matches!$H$2:$H$201,MATCH($A853&amp;"-1",Matches!$J$2:$J$201,0)),3,2))))),""))</f>
        <v/>
      </c>
      <c r="Y853" s="12" t="str">
        <f aca="false">IF(OR($B853="",F853="",G853=""),"",IFERROR(IF(OR(INDEX(Matches!$I$2:$I$201,MATCH($A853&amp;"-2",Matches!$J$2:$J$201,0))="Void",INDEX(Matches!$G$2:$G$201,MATCH($A853&amp;"-2",Matches!$J$2:$J$201,0))="",INDEX(Matches!$H$2:$H$201,MATCH($A853&amp;"-2",Matches!$J$2:$J$201,0))=""),"",IF(AND($C853&lt;&gt;"",INDEX(Matches!$F$2:$F$201,MATCH($A853&amp;"-2",Matches!$J$2:$J$201,0))&lt;&gt;"",$C853&gt;=INDEX(Matches!$F$2:$F$201,MATCH($A853&amp;"-2",Matches!$J$2:$J$201,0))),"",IF(AND(F853=INDEX(Matches!$G$2:$G$201,MATCH($A853&amp;"-2",Matches!$J$2:$J$201,0)),G853=INDEX(Matches!$H$2:$H$201,MATCH($A853&amp;"-2",Matches!$J$2:$J$201,0))),5,IF(SIGN(F853-G853)&lt;&gt;SIGN(INDEX(Matches!$G$2:$G$201,MATCH($A853&amp;"-2",Matches!$J$2:$J$201,0))-INDEX(Matches!$H$2:$H$201,MATCH($A853&amp;"-2",Matches!$J$2:$J$201,0))),0,IF(F853-G853=INDEX(Matches!$G$2:$G$201,MATCH($A853&amp;"-2",Matches!$J$2:$J$201,0))-INDEX(Matches!$H$2:$H$201,MATCH($A853&amp;"-2",Matches!$J$2:$J$201,0)),3,2))))),""))</f>
        <v/>
      </c>
      <c r="Z853" s="12" t="str">
        <f aca="false">IF(OR($B853="",H853="",I853=""),"",IFERROR(IF(OR(INDEX(Matches!$I$2:$I$201,MATCH($A853&amp;"-3",Matches!$J$2:$J$201,0))="Void",INDEX(Matches!$G$2:$G$201,MATCH($A853&amp;"-3",Matches!$J$2:$J$201,0))="",INDEX(Matches!$H$2:$H$201,MATCH($A853&amp;"-3",Matches!$J$2:$J$201,0))=""),"",IF(AND($C853&lt;&gt;"",INDEX(Matches!$F$2:$F$201,MATCH($A853&amp;"-3",Matches!$J$2:$J$201,0))&lt;&gt;"",$C853&gt;=INDEX(Matches!$F$2:$F$201,MATCH($A853&amp;"-3",Matches!$J$2:$J$201,0))),"",IF(AND(H853=INDEX(Matches!$G$2:$G$201,MATCH($A853&amp;"-3",Matches!$J$2:$J$201,0)),I853=INDEX(Matches!$H$2:$H$201,MATCH($A853&amp;"-3",Matches!$J$2:$J$201,0))),5,IF(SIGN(H853-I853)&lt;&gt;SIGN(INDEX(Matches!$G$2:$G$201,MATCH($A853&amp;"-3",Matches!$J$2:$J$201,0))-INDEX(Matches!$H$2:$H$201,MATCH($A853&amp;"-3",Matches!$J$2:$J$201,0))),0,IF(H853-I853=INDEX(Matches!$G$2:$G$201,MATCH($A853&amp;"-3",Matches!$J$2:$J$201,0))-INDEX(Matches!$H$2:$H$201,MATCH($A853&amp;"-3",Matches!$J$2:$J$201,0)),3,2))))),""))</f>
        <v/>
      </c>
      <c r="AA853" s="12" t="str">
        <f aca="false">IF(OR($B853="",J853="",K853=""),"",IFERROR(IF(OR(INDEX(Matches!$I$2:$I$201,MATCH($A853&amp;"-4",Matches!$J$2:$J$201,0))="Void",INDEX(Matches!$G$2:$G$201,MATCH($A853&amp;"-4",Matches!$J$2:$J$201,0))="",INDEX(Matches!$H$2:$H$201,MATCH($A853&amp;"-4",Matches!$J$2:$J$201,0))=""),"",IF(AND($C853&lt;&gt;"",INDEX(Matches!$F$2:$F$201,MATCH($A853&amp;"-4",Matches!$J$2:$J$201,0))&lt;&gt;"",$C853&gt;=INDEX(Matches!$F$2:$F$201,MATCH($A853&amp;"-4",Matches!$J$2:$J$201,0))),"",IF(AND(J853=INDEX(Matches!$G$2:$G$201,MATCH($A853&amp;"-4",Matches!$J$2:$J$201,0)),K853=INDEX(Matches!$H$2:$H$201,MATCH($A853&amp;"-4",Matches!$J$2:$J$201,0))),5,IF(SIGN(J853-K853)&lt;&gt;SIGN(INDEX(Matches!$G$2:$G$201,MATCH($A853&amp;"-4",Matches!$J$2:$J$201,0))-INDEX(Matches!$H$2:$H$201,MATCH($A853&amp;"-4",Matches!$J$2:$J$201,0))),0,IF(J853-K853=INDEX(Matches!$G$2:$G$201,MATCH($A853&amp;"-4",Matches!$J$2:$J$201,0))-INDEX(Matches!$H$2:$H$201,MATCH($A853&amp;"-4",Matches!$J$2:$J$201,0)),3,2))))),""))</f>
        <v/>
      </c>
      <c r="AB853" s="12" t="str">
        <f aca="false">IF(OR($B853="",L853="",M853=""),"",IFERROR(IF(OR(INDEX(Matches!$I$2:$I$201,MATCH($A853&amp;"-5",Matches!$J$2:$J$201,0))="Void",INDEX(Matches!$G$2:$G$201,MATCH($A853&amp;"-5",Matches!$J$2:$J$201,0))="",INDEX(Matches!$H$2:$H$201,MATCH($A853&amp;"-5",Matches!$J$2:$J$201,0))=""),"",IF(AND($C853&lt;&gt;"",INDEX(Matches!$F$2:$F$201,MATCH($A853&amp;"-5",Matches!$J$2:$J$201,0))&lt;&gt;"",$C853&gt;=INDEX(Matches!$F$2:$F$201,MATCH($A853&amp;"-5",Matches!$J$2:$J$201,0))),"",IF(AND(L853=INDEX(Matches!$G$2:$G$201,MATCH($A853&amp;"-5",Matches!$J$2:$J$201,0)),M853=INDEX(Matches!$H$2:$H$201,MATCH($A853&amp;"-5",Matches!$J$2:$J$201,0))),5,IF(SIGN(L853-M853)&lt;&gt;SIGN(INDEX(Matches!$G$2:$G$201,MATCH($A853&amp;"-5",Matches!$J$2:$J$201,0))-INDEX(Matches!$H$2:$H$201,MATCH($A853&amp;"-5",Matches!$J$2:$J$201,0))),0,IF(L853-M853=INDEX(Matches!$G$2:$G$201,MATCH($A853&amp;"-5",Matches!$J$2:$J$201,0))-INDEX(Matches!$H$2:$H$201,MATCH($A853&amp;"-5",Matches!$J$2:$J$201,0)),3,2))))),""))</f>
        <v/>
      </c>
      <c r="AC853" s="12" t="str">
        <f aca="false">IF(OR($B853="",N853="",O853=""),"",IFERROR(IF(OR(INDEX(Matches!$I$2:$I$201,MATCH($A853&amp;"-6",Matches!$J$2:$J$201,0))="Void",INDEX(Matches!$G$2:$G$201,MATCH($A853&amp;"-6",Matches!$J$2:$J$201,0))="",INDEX(Matches!$H$2:$H$201,MATCH($A853&amp;"-6",Matches!$J$2:$J$201,0))=""),"",IF(AND($C853&lt;&gt;"",INDEX(Matches!$F$2:$F$201,MATCH($A853&amp;"-6",Matches!$J$2:$J$201,0))&lt;&gt;"",$C853&gt;=INDEX(Matches!$F$2:$F$201,MATCH($A853&amp;"-6",Matches!$J$2:$J$201,0))),"",IF(AND(N853=INDEX(Matches!$G$2:$G$201,MATCH($A853&amp;"-6",Matches!$J$2:$J$201,0)),O853=INDEX(Matches!$H$2:$H$201,MATCH($A853&amp;"-6",Matches!$J$2:$J$201,0))),5,IF(SIGN(N853-O853)&lt;&gt;SIGN(INDEX(Matches!$G$2:$G$201,MATCH($A853&amp;"-6",Matches!$J$2:$J$201,0))-INDEX(Matches!$H$2:$H$201,MATCH($A853&amp;"-6",Matches!$J$2:$J$201,0))),0,IF(N853-O853=INDEX(Matches!$G$2:$G$201,MATCH($A853&amp;"-6",Matches!$J$2:$J$201,0))-INDEX(Matches!$H$2:$H$201,MATCH($A853&amp;"-6",Matches!$J$2:$J$201,0)),3,2))))),""))</f>
        <v/>
      </c>
      <c r="AD853" s="12" t="str">
        <f aca="false">IF(OR($B853="",P853="",Q853=""),"",IFERROR(IF(OR(INDEX(Matches!$I$2:$I$201,MATCH($A853&amp;"-7",Matches!$J$2:$J$201,0))="Void",INDEX(Matches!$G$2:$G$201,MATCH($A853&amp;"-7",Matches!$J$2:$J$201,0))="",INDEX(Matches!$H$2:$H$201,MATCH($A853&amp;"-7",Matches!$J$2:$J$201,0))=""),"",IF(AND($C853&lt;&gt;"",INDEX(Matches!$F$2:$F$201,MATCH($A853&amp;"-7",Matches!$J$2:$J$201,0))&lt;&gt;"",$C853&gt;=INDEX(Matches!$F$2:$F$201,MATCH($A853&amp;"-7",Matches!$J$2:$J$201,0))),"",IF(AND(P853=INDEX(Matches!$G$2:$G$201,MATCH($A853&amp;"-7",Matches!$J$2:$J$201,0)),Q853=INDEX(Matches!$H$2:$H$201,MATCH($A853&amp;"-7",Matches!$J$2:$J$201,0))),5,IF(SIGN(P853-Q853)&lt;&gt;SIGN(INDEX(Matches!$G$2:$G$201,MATCH($A853&amp;"-7",Matches!$J$2:$J$201,0))-INDEX(Matches!$H$2:$H$201,MATCH($A853&amp;"-7",Matches!$J$2:$J$201,0))),0,IF(P853-Q853=INDEX(Matches!$G$2:$G$201,MATCH($A853&amp;"-7",Matches!$J$2:$J$201,0))-INDEX(Matches!$H$2:$H$201,MATCH($A853&amp;"-7",Matches!$J$2:$J$201,0)),3,2))))),""))</f>
        <v/>
      </c>
      <c r="AE853" s="12" t="str">
        <f aca="false">IF(OR($B853="",R853="",S853=""),"",IFERROR(IF(OR(INDEX(Matches!$I$2:$I$201,MATCH($A853&amp;"-8",Matches!$J$2:$J$201,0))="Void",INDEX(Matches!$G$2:$G$201,MATCH($A853&amp;"-8",Matches!$J$2:$J$201,0))="",INDEX(Matches!$H$2:$H$201,MATCH($A853&amp;"-8",Matches!$J$2:$J$201,0))=""),"",IF(AND($C853&lt;&gt;"",INDEX(Matches!$F$2:$F$201,MATCH($A853&amp;"-8",Matches!$J$2:$J$201,0))&lt;&gt;"",$C853&gt;=INDEX(Matches!$F$2:$F$201,MATCH($A853&amp;"-8",Matches!$J$2:$J$201,0))),"",IF(AND(R853=INDEX(Matches!$G$2:$G$201,MATCH($A853&amp;"-8",Matches!$J$2:$J$201,0)),S853=INDEX(Matches!$H$2:$H$201,MATCH($A853&amp;"-8",Matches!$J$2:$J$201,0))),5,IF(SIGN(R853-S853)&lt;&gt;SIGN(INDEX(Matches!$G$2:$G$201,MATCH($A853&amp;"-8",Matches!$J$2:$J$201,0))-INDEX(Matches!$H$2:$H$201,MATCH($A853&amp;"-8",Matches!$J$2:$J$201,0))),0,IF(R853-S853=INDEX(Matches!$G$2:$G$201,MATCH($A853&amp;"-8",Matches!$J$2:$J$201,0))-INDEX(Matches!$H$2:$H$201,MATCH($A853&amp;"-8",Matches!$J$2:$J$201,0)),3,2))))),""))</f>
        <v/>
      </c>
      <c r="AF853" s="12" t="str">
        <f aca="false">IF(OR($B853="",T853="",U853=""),"",IFERROR(IF(OR(INDEX(Matches!$I$2:$I$201,MATCH($A853&amp;"-9",Matches!$J$2:$J$201,0))="Void",INDEX(Matches!$G$2:$G$201,MATCH($A853&amp;"-9",Matches!$J$2:$J$201,0))="",INDEX(Matches!$H$2:$H$201,MATCH($A853&amp;"-9",Matches!$J$2:$J$201,0))=""),"",IF(AND($C853&lt;&gt;"",INDEX(Matches!$F$2:$F$201,MATCH($A853&amp;"-9",Matches!$J$2:$J$201,0))&lt;&gt;"",$C853&gt;=INDEX(Matches!$F$2:$F$201,MATCH($A853&amp;"-9",Matches!$J$2:$J$201,0))),"",IF(AND(T853=INDEX(Matches!$G$2:$G$201,MATCH($A853&amp;"-9",Matches!$J$2:$J$201,0)),U853=INDEX(Matches!$H$2:$H$201,MATCH($A853&amp;"-9",Matches!$J$2:$J$201,0))),5,IF(SIGN(T853-U853)&lt;&gt;SIGN(INDEX(Matches!$G$2:$G$201,MATCH($A853&amp;"-9",Matches!$J$2:$J$201,0))-INDEX(Matches!$H$2:$H$201,MATCH($A853&amp;"-9",Matches!$J$2:$J$201,0))),0,IF(T853-U853=INDEX(Matches!$G$2:$G$201,MATCH($A853&amp;"-9",Matches!$J$2:$J$201,0))-INDEX(Matches!$H$2:$H$201,MATCH($A853&amp;"-9",Matches!$J$2:$J$201,0)),3,2))))),""))</f>
        <v/>
      </c>
      <c r="AG853" s="12" t="str">
        <f aca="false">IF(OR($B853="",V853="",W853=""),"",IFERROR(IF(OR(INDEX(Matches!$I$2:$I$201,MATCH($A853&amp;"-10",Matches!$J$2:$J$201,0))="Void",INDEX(Matches!$G$2:$G$201,MATCH($A853&amp;"-10",Matches!$J$2:$J$201,0))="",INDEX(Matches!$H$2:$H$201,MATCH($A853&amp;"-10",Matches!$J$2:$J$201,0))=""),"",IF(AND($C853&lt;&gt;"",INDEX(Matches!$F$2:$F$201,MATCH($A853&amp;"-10",Matches!$J$2:$J$201,0))&lt;&gt;"",$C853&gt;=INDEX(Matches!$F$2:$F$201,MATCH($A853&amp;"-10",Matches!$J$2:$J$201,0))),"",IF(AND(V853=INDEX(Matches!$G$2:$G$201,MATCH($A853&amp;"-10",Matches!$J$2:$J$201,0)),W853=INDEX(Matches!$H$2:$H$201,MATCH($A853&amp;"-10",Matches!$J$2:$J$201,0))),5,IF(SIGN(V853-W853)&lt;&gt;SIGN(INDEX(Matches!$G$2:$G$201,MATCH($A853&amp;"-10",Matches!$J$2:$J$201,0))-INDEX(Matches!$H$2:$H$201,MATCH($A853&amp;"-10",Matches!$J$2:$J$201,0))),0,IF(V853-W853=INDEX(Matches!$G$2:$G$201,MATCH($A853&amp;"-10",Matches!$J$2:$J$201,0))-INDEX(Matches!$H$2:$H$201,MATCH($A853&amp;"-10",Matches!$J$2:$J$201,0)),3,2))))),""))</f>
        <v/>
      </c>
      <c r="AH853" s="13" t="str">
        <f aca="false">IF($B853="","",SUM(X853:AG853))</f>
        <v/>
      </c>
      <c r="AI853" s="12" t="str">
        <f aca="false">IF($B853="","",COUNTIF(X853:AG853,5))</f>
        <v/>
      </c>
      <c r="AJ853" s="12" t="str">
        <f aca="false">IF($B853="","",COUNTIF(X853:AG853,"&gt;=2"))</f>
        <v/>
      </c>
      <c r="AK853" s="12" t="str">
        <f aca="false">IF($B853="","",COUNT(X853:AG853))</f>
        <v/>
      </c>
    </row>
    <row r="854" customFormat="false" ht="15" hidden="false" customHeight="false" outlineLevel="0" collapsed="false">
      <c r="A854" s="7"/>
      <c r="B854" s="7"/>
      <c r="C854" s="11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12" t="str">
        <f aca="false">IF(OR($B854="",D854="",E854=""),"",IFERROR(IF(OR(INDEX(Matches!$I$2:$I$201,MATCH($A854&amp;"-1",Matches!$J$2:$J$201,0))="Void",INDEX(Matches!$G$2:$G$201,MATCH($A854&amp;"-1",Matches!$J$2:$J$201,0))="",INDEX(Matches!$H$2:$H$201,MATCH($A854&amp;"-1",Matches!$J$2:$J$201,0))=""),"",IF(AND($C854&lt;&gt;"",INDEX(Matches!$F$2:$F$201,MATCH($A854&amp;"-1",Matches!$J$2:$J$201,0))&lt;&gt;"",$C854&gt;=INDEX(Matches!$F$2:$F$201,MATCH($A854&amp;"-1",Matches!$J$2:$J$201,0))),"",IF(AND(D854=INDEX(Matches!$G$2:$G$201,MATCH($A854&amp;"-1",Matches!$J$2:$J$201,0)),E854=INDEX(Matches!$H$2:$H$201,MATCH($A854&amp;"-1",Matches!$J$2:$J$201,0))),5,IF(SIGN(D854-E854)&lt;&gt;SIGN(INDEX(Matches!$G$2:$G$201,MATCH($A854&amp;"-1",Matches!$J$2:$J$201,0))-INDEX(Matches!$H$2:$H$201,MATCH($A854&amp;"-1",Matches!$J$2:$J$201,0))),0,IF(D854-E854=INDEX(Matches!$G$2:$G$201,MATCH($A854&amp;"-1",Matches!$J$2:$J$201,0))-INDEX(Matches!$H$2:$H$201,MATCH($A854&amp;"-1",Matches!$J$2:$J$201,0)),3,2))))),""))</f>
        <v/>
      </c>
      <c r="Y854" s="12" t="str">
        <f aca="false">IF(OR($B854="",F854="",G854=""),"",IFERROR(IF(OR(INDEX(Matches!$I$2:$I$201,MATCH($A854&amp;"-2",Matches!$J$2:$J$201,0))="Void",INDEX(Matches!$G$2:$G$201,MATCH($A854&amp;"-2",Matches!$J$2:$J$201,0))="",INDEX(Matches!$H$2:$H$201,MATCH($A854&amp;"-2",Matches!$J$2:$J$201,0))=""),"",IF(AND($C854&lt;&gt;"",INDEX(Matches!$F$2:$F$201,MATCH($A854&amp;"-2",Matches!$J$2:$J$201,0))&lt;&gt;"",$C854&gt;=INDEX(Matches!$F$2:$F$201,MATCH($A854&amp;"-2",Matches!$J$2:$J$201,0))),"",IF(AND(F854=INDEX(Matches!$G$2:$G$201,MATCH($A854&amp;"-2",Matches!$J$2:$J$201,0)),G854=INDEX(Matches!$H$2:$H$201,MATCH($A854&amp;"-2",Matches!$J$2:$J$201,0))),5,IF(SIGN(F854-G854)&lt;&gt;SIGN(INDEX(Matches!$G$2:$G$201,MATCH($A854&amp;"-2",Matches!$J$2:$J$201,0))-INDEX(Matches!$H$2:$H$201,MATCH($A854&amp;"-2",Matches!$J$2:$J$201,0))),0,IF(F854-G854=INDEX(Matches!$G$2:$G$201,MATCH($A854&amp;"-2",Matches!$J$2:$J$201,0))-INDEX(Matches!$H$2:$H$201,MATCH($A854&amp;"-2",Matches!$J$2:$J$201,0)),3,2))))),""))</f>
        <v/>
      </c>
      <c r="Z854" s="12" t="str">
        <f aca="false">IF(OR($B854="",H854="",I854=""),"",IFERROR(IF(OR(INDEX(Matches!$I$2:$I$201,MATCH($A854&amp;"-3",Matches!$J$2:$J$201,0))="Void",INDEX(Matches!$G$2:$G$201,MATCH($A854&amp;"-3",Matches!$J$2:$J$201,0))="",INDEX(Matches!$H$2:$H$201,MATCH($A854&amp;"-3",Matches!$J$2:$J$201,0))=""),"",IF(AND($C854&lt;&gt;"",INDEX(Matches!$F$2:$F$201,MATCH($A854&amp;"-3",Matches!$J$2:$J$201,0))&lt;&gt;"",$C854&gt;=INDEX(Matches!$F$2:$F$201,MATCH($A854&amp;"-3",Matches!$J$2:$J$201,0))),"",IF(AND(H854=INDEX(Matches!$G$2:$G$201,MATCH($A854&amp;"-3",Matches!$J$2:$J$201,0)),I854=INDEX(Matches!$H$2:$H$201,MATCH($A854&amp;"-3",Matches!$J$2:$J$201,0))),5,IF(SIGN(H854-I854)&lt;&gt;SIGN(INDEX(Matches!$G$2:$G$201,MATCH($A854&amp;"-3",Matches!$J$2:$J$201,0))-INDEX(Matches!$H$2:$H$201,MATCH($A854&amp;"-3",Matches!$J$2:$J$201,0))),0,IF(H854-I854=INDEX(Matches!$G$2:$G$201,MATCH($A854&amp;"-3",Matches!$J$2:$J$201,0))-INDEX(Matches!$H$2:$H$201,MATCH($A854&amp;"-3",Matches!$J$2:$J$201,0)),3,2))))),""))</f>
        <v/>
      </c>
      <c r="AA854" s="12" t="str">
        <f aca="false">IF(OR($B854="",J854="",K854=""),"",IFERROR(IF(OR(INDEX(Matches!$I$2:$I$201,MATCH($A854&amp;"-4",Matches!$J$2:$J$201,0))="Void",INDEX(Matches!$G$2:$G$201,MATCH($A854&amp;"-4",Matches!$J$2:$J$201,0))="",INDEX(Matches!$H$2:$H$201,MATCH($A854&amp;"-4",Matches!$J$2:$J$201,0))=""),"",IF(AND($C854&lt;&gt;"",INDEX(Matches!$F$2:$F$201,MATCH($A854&amp;"-4",Matches!$J$2:$J$201,0))&lt;&gt;"",$C854&gt;=INDEX(Matches!$F$2:$F$201,MATCH($A854&amp;"-4",Matches!$J$2:$J$201,0))),"",IF(AND(J854=INDEX(Matches!$G$2:$G$201,MATCH($A854&amp;"-4",Matches!$J$2:$J$201,0)),K854=INDEX(Matches!$H$2:$H$201,MATCH($A854&amp;"-4",Matches!$J$2:$J$201,0))),5,IF(SIGN(J854-K854)&lt;&gt;SIGN(INDEX(Matches!$G$2:$G$201,MATCH($A854&amp;"-4",Matches!$J$2:$J$201,0))-INDEX(Matches!$H$2:$H$201,MATCH($A854&amp;"-4",Matches!$J$2:$J$201,0))),0,IF(J854-K854=INDEX(Matches!$G$2:$G$201,MATCH($A854&amp;"-4",Matches!$J$2:$J$201,0))-INDEX(Matches!$H$2:$H$201,MATCH($A854&amp;"-4",Matches!$J$2:$J$201,0)),3,2))))),""))</f>
        <v/>
      </c>
      <c r="AB854" s="12" t="str">
        <f aca="false">IF(OR($B854="",L854="",M854=""),"",IFERROR(IF(OR(INDEX(Matches!$I$2:$I$201,MATCH($A854&amp;"-5",Matches!$J$2:$J$201,0))="Void",INDEX(Matches!$G$2:$G$201,MATCH($A854&amp;"-5",Matches!$J$2:$J$201,0))="",INDEX(Matches!$H$2:$H$201,MATCH($A854&amp;"-5",Matches!$J$2:$J$201,0))=""),"",IF(AND($C854&lt;&gt;"",INDEX(Matches!$F$2:$F$201,MATCH($A854&amp;"-5",Matches!$J$2:$J$201,0))&lt;&gt;"",$C854&gt;=INDEX(Matches!$F$2:$F$201,MATCH($A854&amp;"-5",Matches!$J$2:$J$201,0))),"",IF(AND(L854=INDEX(Matches!$G$2:$G$201,MATCH($A854&amp;"-5",Matches!$J$2:$J$201,0)),M854=INDEX(Matches!$H$2:$H$201,MATCH($A854&amp;"-5",Matches!$J$2:$J$201,0))),5,IF(SIGN(L854-M854)&lt;&gt;SIGN(INDEX(Matches!$G$2:$G$201,MATCH($A854&amp;"-5",Matches!$J$2:$J$201,0))-INDEX(Matches!$H$2:$H$201,MATCH($A854&amp;"-5",Matches!$J$2:$J$201,0))),0,IF(L854-M854=INDEX(Matches!$G$2:$G$201,MATCH($A854&amp;"-5",Matches!$J$2:$J$201,0))-INDEX(Matches!$H$2:$H$201,MATCH($A854&amp;"-5",Matches!$J$2:$J$201,0)),3,2))))),""))</f>
        <v/>
      </c>
      <c r="AC854" s="12" t="str">
        <f aca="false">IF(OR($B854="",N854="",O854=""),"",IFERROR(IF(OR(INDEX(Matches!$I$2:$I$201,MATCH($A854&amp;"-6",Matches!$J$2:$J$201,0))="Void",INDEX(Matches!$G$2:$G$201,MATCH($A854&amp;"-6",Matches!$J$2:$J$201,0))="",INDEX(Matches!$H$2:$H$201,MATCH($A854&amp;"-6",Matches!$J$2:$J$201,0))=""),"",IF(AND($C854&lt;&gt;"",INDEX(Matches!$F$2:$F$201,MATCH($A854&amp;"-6",Matches!$J$2:$J$201,0))&lt;&gt;"",$C854&gt;=INDEX(Matches!$F$2:$F$201,MATCH($A854&amp;"-6",Matches!$J$2:$J$201,0))),"",IF(AND(N854=INDEX(Matches!$G$2:$G$201,MATCH($A854&amp;"-6",Matches!$J$2:$J$201,0)),O854=INDEX(Matches!$H$2:$H$201,MATCH($A854&amp;"-6",Matches!$J$2:$J$201,0))),5,IF(SIGN(N854-O854)&lt;&gt;SIGN(INDEX(Matches!$G$2:$G$201,MATCH($A854&amp;"-6",Matches!$J$2:$J$201,0))-INDEX(Matches!$H$2:$H$201,MATCH($A854&amp;"-6",Matches!$J$2:$J$201,0))),0,IF(N854-O854=INDEX(Matches!$G$2:$G$201,MATCH($A854&amp;"-6",Matches!$J$2:$J$201,0))-INDEX(Matches!$H$2:$H$201,MATCH($A854&amp;"-6",Matches!$J$2:$J$201,0)),3,2))))),""))</f>
        <v/>
      </c>
      <c r="AD854" s="12" t="str">
        <f aca="false">IF(OR($B854="",P854="",Q854=""),"",IFERROR(IF(OR(INDEX(Matches!$I$2:$I$201,MATCH($A854&amp;"-7",Matches!$J$2:$J$201,0))="Void",INDEX(Matches!$G$2:$G$201,MATCH($A854&amp;"-7",Matches!$J$2:$J$201,0))="",INDEX(Matches!$H$2:$H$201,MATCH($A854&amp;"-7",Matches!$J$2:$J$201,0))=""),"",IF(AND($C854&lt;&gt;"",INDEX(Matches!$F$2:$F$201,MATCH($A854&amp;"-7",Matches!$J$2:$J$201,0))&lt;&gt;"",$C854&gt;=INDEX(Matches!$F$2:$F$201,MATCH($A854&amp;"-7",Matches!$J$2:$J$201,0))),"",IF(AND(P854=INDEX(Matches!$G$2:$G$201,MATCH($A854&amp;"-7",Matches!$J$2:$J$201,0)),Q854=INDEX(Matches!$H$2:$H$201,MATCH($A854&amp;"-7",Matches!$J$2:$J$201,0))),5,IF(SIGN(P854-Q854)&lt;&gt;SIGN(INDEX(Matches!$G$2:$G$201,MATCH($A854&amp;"-7",Matches!$J$2:$J$201,0))-INDEX(Matches!$H$2:$H$201,MATCH($A854&amp;"-7",Matches!$J$2:$J$201,0))),0,IF(P854-Q854=INDEX(Matches!$G$2:$G$201,MATCH($A854&amp;"-7",Matches!$J$2:$J$201,0))-INDEX(Matches!$H$2:$H$201,MATCH($A854&amp;"-7",Matches!$J$2:$J$201,0)),3,2))))),""))</f>
        <v/>
      </c>
      <c r="AE854" s="12" t="str">
        <f aca="false">IF(OR($B854="",R854="",S854=""),"",IFERROR(IF(OR(INDEX(Matches!$I$2:$I$201,MATCH($A854&amp;"-8",Matches!$J$2:$J$201,0))="Void",INDEX(Matches!$G$2:$G$201,MATCH($A854&amp;"-8",Matches!$J$2:$J$201,0))="",INDEX(Matches!$H$2:$H$201,MATCH($A854&amp;"-8",Matches!$J$2:$J$201,0))=""),"",IF(AND($C854&lt;&gt;"",INDEX(Matches!$F$2:$F$201,MATCH($A854&amp;"-8",Matches!$J$2:$J$201,0))&lt;&gt;"",$C854&gt;=INDEX(Matches!$F$2:$F$201,MATCH($A854&amp;"-8",Matches!$J$2:$J$201,0))),"",IF(AND(R854=INDEX(Matches!$G$2:$G$201,MATCH($A854&amp;"-8",Matches!$J$2:$J$201,0)),S854=INDEX(Matches!$H$2:$H$201,MATCH($A854&amp;"-8",Matches!$J$2:$J$201,0))),5,IF(SIGN(R854-S854)&lt;&gt;SIGN(INDEX(Matches!$G$2:$G$201,MATCH($A854&amp;"-8",Matches!$J$2:$J$201,0))-INDEX(Matches!$H$2:$H$201,MATCH($A854&amp;"-8",Matches!$J$2:$J$201,0))),0,IF(R854-S854=INDEX(Matches!$G$2:$G$201,MATCH($A854&amp;"-8",Matches!$J$2:$J$201,0))-INDEX(Matches!$H$2:$H$201,MATCH($A854&amp;"-8",Matches!$J$2:$J$201,0)),3,2))))),""))</f>
        <v/>
      </c>
      <c r="AF854" s="12" t="str">
        <f aca="false">IF(OR($B854="",T854="",U854=""),"",IFERROR(IF(OR(INDEX(Matches!$I$2:$I$201,MATCH($A854&amp;"-9",Matches!$J$2:$J$201,0))="Void",INDEX(Matches!$G$2:$G$201,MATCH($A854&amp;"-9",Matches!$J$2:$J$201,0))="",INDEX(Matches!$H$2:$H$201,MATCH($A854&amp;"-9",Matches!$J$2:$J$201,0))=""),"",IF(AND($C854&lt;&gt;"",INDEX(Matches!$F$2:$F$201,MATCH($A854&amp;"-9",Matches!$J$2:$J$201,0))&lt;&gt;"",$C854&gt;=INDEX(Matches!$F$2:$F$201,MATCH($A854&amp;"-9",Matches!$J$2:$J$201,0))),"",IF(AND(T854=INDEX(Matches!$G$2:$G$201,MATCH($A854&amp;"-9",Matches!$J$2:$J$201,0)),U854=INDEX(Matches!$H$2:$H$201,MATCH($A854&amp;"-9",Matches!$J$2:$J$201,0))),5,IF(SIGN(T854-U854)&lt;&gt;SIGN(INDEX(Matches!$G$2:$G$201,MATCH($A854&amp;"-9",Matches!$J$2:$J$201,0))-INDEX(Matches!$H$2:$H$201,MATCH($A854&amp;"-9",Matches!$J$2:$J$201,0))),0,IF(T854-U854=INDEX(Matches!$G$2:$G$201,MATCH($A854&amp;"-9",Matches!$J$2:$J$201,0))-INDEX(Matches!$H$2:$H$201,MATCH($A854&amp;"-9",Matches!$J$2:$J$201,0)),3,2))))),""))</f>
        <v/>
      </c>
      <c r="AG854" s="12" t="str">
        <f aca="false">IF(OR($B854="",V854="",W854=""),"",IFERROR(IF(OR(INDEX(Matches!$I$2:$I$201,MATCH($A854&amp;"-10",Matches!$J$2:$J$201,0))="Void",INDEX(Matches!$G$2:$G$201,MATCH($A854&amp;"-10",Matches!$J$2:$J$201,0))="",INDEX(Matches!$H$2:$H$201,MATCH($A854&amp;"-10",Matches!$J$2:$J$201,0))=""),"",IF(AND($C854&lt;&gt;"",INDEX(Matches!$F$2:$F$201,MATCH($A854&amp;"-10",Matches!$J$2:$J$201,0))&lt;&gt;"",$C854&gt;=INDEX(Matches!$F$2:$F$201,MATCH($A854&amp;"-10",Matches!$J$2:$J$201,0))),"",IF(AND(V854=INDEX(Matches!$G$2:$G$201,MATCH($A854&amp;"-10",Matches!$J$2:$J$201,0)),W854=INDEX(Matches!$H$2:$H$201,MATCH($A854&amp;"-10",Matches!$J$2:$J$201,0))),5,IF(SIGN(V854-W854)&lt;&gt;SIGN(INDEX(Matches!$G$2:$G$201,MATCH($A854&amp;"-10",Matches!$J$2:$J$201,0))-INDEX(Matches!$H$2:$H$201,MATCH($A854&amp;"-10",Matches!$J$2:$J$201,0))),0,IF(V854-W854=INDEX(Matches!$G$2:$G$201,MATCH($A854&amp;"-10",Matches!$J$2:$J$201,0))-INDEX(Matches!$H$2:$H$201,MATCH($A854&amp;"-10",Matches!$J$2:$J$201,0)),3,2))))),""))</f>
        <v/>
      </c>
      <c r="AH854" s="13" t="str">
        <f aca="false">IF($B854="","",SUM(X854:AG854))</f>
        <v/>
      </c>
      <c r="AI854" s="12" t="str">
        <f aca="false">IF($B854="","",COUNTIF(X854:AG854,5))</f>
        <v/>
      </c>
      <c r="AJ854" s="12" t="str">
        <f aca="false">IF($B854="","",COUNTIF(X854:AG854,"&gt;=2"))</f>
        <v/>
      </c>
      <c r="AK854" s="12" t="str">
        <f aca="false">IF($B854="","",COUNT(X854:AG854))</f>
        <v/>
      </c>
    </row>
    <row r="855" customFormat="false" ht="15" hidden="false" customHeight="false" outlineLevel="0" collapsed="false">
      <c r="A855" s="7"/>
      <c r="B855" s="7"/>
      <c r="C855" s="11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12" t="str">
        <f aca="false">IF(OR($B855="",D855="",E855=""),"",IFERROR(IF(OR(INDEX(Matches!$I$2:$I$201,MATCH($A855&amp;"-1",Matches!$J$2:$J$201,0))="Void",INDEX(Matches!$G$2:$G$201,MATCH($A855&amp;"-1",Matches!$J$2:$J$201,0))="",INDEX(Matches!$H$2:$H$201,MATCH($A855&amp;"-1",Matches!$J$2:$J$201,0))=""),"",IF(AND($C855&lt;&gt;"",INDEX(Matches!$F$2:$F$201,MATCH($A855&amp;"-1",Matches!$J$2:$J$201,0))&lt;&gt;"",$C855&gt;=INDEX(Matches!$F$2:$F$201,MATCH($A855&amp;"-1",Matches!$J$2:$J$201,0))),"",IF(AND(D855=INDEX(Matches!$G$2:$G$201,MATCH($A855&amp;"-1",Matches!$J$2:$J$201,0)),E855=INDEX(Matches!$H$2:$H$201,MATCH($A855&amp;"-1",Matches!$J$2:$J$201,0))),5,IF(SIGN(D855-E855)&lt;&gt;SIGN(INDEX(Matches!$G$2:$G$201,MATCH($A855&amp;"-1",Matches!$J$2:$J$201,0))-INDEX(Matches!$H$2:$H$201,MATCH($A855&amp;"-1",Matches!$J$2:$J$201,0))),0,IF(D855-E855=INDEX(Matches!$G$2:$G$201,MATCH($A855&amp;"-1",Matches!$J$2:$J$201,0))-INDEX(Matches!$H$2:$H$201,MATCH($A855&amp;"-1",Matches!$J$2:$J$201,0)),3,2))))),""))</f>
        <v/>
      </c>
      <c r="Y855" s="12" t="str">
        <f aca="false">IF(OR($B855="",F855="",G855=""),"",IFERROR(IF(OR(INDEX(Matches!$I$2:$I$201,MATCH($A855&amp;"-2",Matches!$J$2:$J$201,0))="Void",INDEX(Matches!$G$2:$G$201,MATCH($A855&amp;"-2",Matches!$J$2:$J$201,0))="",INDEX(Matches!$H$2:$H$201,MATCH($A855&amp;"-2",Matches!$J$2:$J$201,0))=""),"",IF(AND($C855&lt;&gt;"",INDEX(Matches!$F$2:$F$201,MATCH($A855&amp;"-2",Matches!$J$2:$J$201,0))&lt;&gt;"",$C855&gt;=INDEX(Matches!$F$2:$F$201,MATCH($A855&amp;"-2",Matches!$J$2:$J$201,0))),"",IF(AND(F855=INDEX(Matches!$G$2:$G$201,MATCH($A855&amp;"-2",Matches!$J$2:$J$201,0)),G855=INDEX(Matches!$H$2:$H$201,MATCH($A855&amp;"-2",Matches!$J$2:$J$201,0))),5,IF(SIGN(F855-G855)&lt;&gt;SIGN(INDEX(Matches!$G$2:$G$201,MATCH($A855&amp;"-2",Matches!$J$2:$J$201,0))-INDEX(Matches!$H$2:$H$201,MATCH($A855&amp;"-2",Matches!$J$2:$J$201,0))),0,IF(F855-G855=INDEX(Matches!$G$2:$G$201,MATCH($A855&amp;"-2",Matches!$J$2:$J$201,0))-INDEX(Matches!$H$2:$H$201,MATCH($A855&amp;"-2",Matches!$J$2:$J$201,0)),3,2))))),""))</f>
        <v/>
      </c>
      <c r="Z855" s="12" t="str">
        <f aca="false">IF(OR($B855="",H855="",I855=""),"",IFERROR(IF(OR(INDEX(Matches!$I$2:$I$201,MATCH($A855&amp;"-3",Matches!$J$2:$J$201,0))="Void",INDEX(Matches!$G$2:$G$201,MATCH($A855&amp;"-3",Matches!$J$2:$J$201,0))="",INDEX(Matches!$H$2:$H$201,MATCH($A855&amp;"-3",Matches!$J$2:$J$201,0))=""),"",IF(AND($C855&lt;&gt;"",INDEX(Matches!$F$2:$F$201,MATCH($A855&amp;"-3",Matches!$J$2:$J$201,0))&lt;&gt;"",$C855&gt;=INDEX(Matches!$F$2:$F$201,MATCH($A855&amp;"-3",Matches!$J$2:$J$201,0))),"",IF(AND(H855=INDEX(Matches!$G$2:$G$201,MATCH($A855&amp;"-3",Matches!$J$2:$J$201,0)),I855=INDEX(Matches!$H$2:$H$201,MATCH($A855&amp;"-3",Matches!$J$2:$J$201,0))),5,IF(SIGN(H855-I855)&lt;&gt;SIGN(INDEX(Matches!$G$2:$G$201,MATCH($A855&amp;"-3",Matches!$J$2:$J$201,0))-INDEX(Matches!$H$2:$H$201,MATCH($A855&amp;"-3",Matches!$J$2:$J$201,0))),0,IF(H855-I855=INDEX(Matches!$G$2:$G$201,MATCH($A855&amp;"-3",Matches!$J$2:$J$201,0))-INDEX(Matches!$H$2:$H$201,MATCH($A855&amp;"-3",Matches!$J$2:$J$201,0)),3,2))))),""))</f>
        <v/>
      </c>
      <c r="AA855" s="12" t="str">
        <f aca="false">IF(OR($B855="",J855="",K855=""),"",IFERROR(IF(OR(INDEX(Matches!$I$2:$I$201,MATCH($A855&amp;"-4",Matches!$J$2:$J$201,0))="Void",INDEX(Matches!$G$2:$G$201,MATCH($A855&amp;"-4",Matches!$J$2:$J$201,0))="",INDEX(Matches!$H$2:$H$201,MATCH($A855&amp;"-4",Matches!$J$2:$J$201,0))=""),"",IF(AND($C855&lt;&gt;"",INDEX(Matches!$F$2:$F$201,MATCH($A855&amp;"-4",Matches!$J$2:$J$201,0))&lt;&gt;"",$C855&gt;=INDEX(Matches!$F$2:$F$201,MATCH($A855&amp;"-4",Matches!$J$2:$J$201,0))),"",IF(AND(J855=INDEX(Matches!$G$2:$G$201,MATCH($A855&amp;"-4",Matches!$J$2:$J$201,0)),K855=INDEX(Matches!$H$2:$H$201,MATCH($A855&amp;"-4",Matches!$J$2:$J$201,0))),5,IF(SIGN(J855-K855)&lt;&gt;SIGN(INDEX(Matches!$G$2:$G$201,MATCH($A855&amp;"-4",Matches!$J$2:$J$201,0))-INDEX(Matches!$H$2:$H$201,MATCH($A855&amp;"-4",Matches!$J$2:$J$201,0))),0,IF(J855-K855=INDEX(Matches!$G$2:$G$201,MATCH($A855&amp;"-4",Matches!$J$2:$J$201,0))-INDEX(Matches!$H$2:$H$201,MATCH($A855&amp;"-4",Matches!$J$2:$J$201,0)),3,2))))),""))</f>
        <v/>
      </c>
      <c r="AB855" s="12" t="str">
        <f aca="false">IF(OR($B855="",L855="",M855=""),"",IFERROR(IF(OR(INDEX(Matches!$I$2:$I$201,MATCH($A855&amp;"-5",Matches!$J$2:$J$201,0))="Void",INDEX(Matches!$G$2:$G$201,MATCH($A855&amp;"-5",Matches!$J$2:$J$201,0))="",INDEX(Matches!$H$2:$H$201,MATCH($A855&amp;"-5",Matches!$J$2:$J$201,0))=""),"",IF(AND($C855&lt;&gt;"",INDEX(Matches!$F$2:$F$201,MATCH($A855&amp;"-5",Matches!$J$2:$J$201,0))&lt;&gt;"",$C855&gt;=INDEX(Matches!$F$2:$F$201,MATCH($A855&amp;"-5",Matches!$J$2:$J$201,0))),"",IF(AND(L855=INDEX(Matches!$G$2:$G$201,MATCH($A855&amp;"-5",Matches!$J$2:$J$201,0)),M855=INDEX(Matches!$H$2:$H$201,MATCH($A855&amp;"-5",Matches!$J$2:$J$201,0))),5,IF(SIGN(L855-M855)&lt;&gt;SIGN(INDEX(Matches!$G$2:$G$201,MATCH($A855&amp;"-5",Matches!$J$2:$J$201,0))-INDEX(Matches!$H$2:$H$201,MATCH($A855&amp;"-5",Matches!$J$2:$J$201,0))),0,IF(L855-M855=INDEX(Matches!$G$2:$G$201,MATCH($A855&amp;"-5",Matches!$J$2:$J$201,0))-INDEX(Matches!$H$2:$H$201,MATCH($A855&amp;"-5",Matches!$J$2:$J$201,0)),3,2))))),""))</f>
        <v/>
      </c>
      <c r="AC855" s="12" t="str">
        <f aca="false">IF(OR($B855="",N855="",O855=""),"",IFERROR(IF(OR(INDEX(Matches!$I$2:$I$201,MATCH($A855&amp;"-6",Matches!$J$2:$J$201,0))="Void",INDEX(Matches!$G$2:$G$201,MATCH($A855&amp;"-6",Matches!$J$2:$J$201,0))="",INDEX(Matches!$H$2:$H$201,MATCH($A855&amp;"-6",Matches!$J$2:$J$201,0))=""),"",IF(AND($C855&lt;&gt;"",INDEX(Matches!$F$2:$F$201,MATCH($A855&amp;"-6",Matches!$J$2:$J$201,0))&lt;&gt;"",$C855&gt;=INDEX(Matches!$F$2:$F$201,MATCH($A855&amp;"-6",Matches!$J$2:$J$201,0))),"",IF(AND(N855=INDEX(Matches!$G$2:$G$201,MATCH($A855&amp;"-6",Matches!$J$2:$J$201,0)),O855=INDEX(Matches!$H$2:$H$201,MATCH($A855&amp;"-6",Matches!$J$2:$J$201,0))),5,IF(SIGN(N855-O855)&lt;&gt;SIGN(INDEX(Matches!$G$2:$G$201,MATCH($A855&amp;"-6",Matches!$J$2:$J$201,0))-INDEX(Matches!$H$2:$H$201,MATCH($A855&amp;"-6",Matches!$J$2:$J$201,0))),0,IF(N855-O855=INDEX(Matches!$G$2:$G$201,MATCH($A855&amp;"-6",Matches!$J$2:$J$201,0))-INDEX(Matches!$H$2:$H$201,MATCH($A855&amp;"-6",Matches!$J$2:$J$201,0)),3,2))))),""))</f>
        <v/>
      </c>
      <c r="AD855" s="12" t="str">
        <f aca="false">IF(OR($B855="",P855="",Q855=""),"",IFERROR(IF(OR(INDEX(Matches!$I$2:$I$201,MATCH($A855&amp;"-7",Matches!$J$2:$J$201,0))="Void",INDEX(Matches!$G$2:$G$201,MATCH($A855&amp;"-7",Matches!$J$2:$J$201,0))="",INDEX(Matches!$H$2:$H$201,MATCH($A855&amp;"-7",Matches!$J$2:$J$201,0))=""),"",IF(AND($C855&lt;&gt;"",INDEX(Matches!$F$2:$F$201,MATCH($A855&amp;"-7",Matches!$J$2:$J$201,0))&lt;&gt;"",$C855&gt;=INDEX(Matches!$F$2:$F$201,MATCH($A855&amp;"-7",Matches!$J$2:$J$201,0))),"",IF(AND(P855=INDEX(Matches!$G$2:$G$201,MATCH($A855&amp;"-7",Matches!$J$2:$J$201,0)),Q855=INDEX(Matches!$H$2:$H$201,MATCH($A855&amp;"-7",Matches!$J$2:$J$201,0))),5,IF(SIGN(P855-Q855)&lt;&gt;SIGN(INDEX(Matches!$G$2:$G$201,MATCH($A855&amp;"-7",Matches!$J$2:$J$201,0))-INDEX(Matches!$H$2:$H$201,MATCH($A855&amp;"-7",Matches!$J$2:$J$201,0))),0,IF(P855-Q855=INDEX(Matches!$G$2:$G$201,MATCH($A855&amp;"-7",Matches!$J$2:$J$201,0))-INDEX(Matches!$H$2:$H$201,MATCH($A855&amp;"-7",Matches!$J$2:$J$201,0)),3,2))))),""))</f>
        <v/>
      </c>
      <c r="AE855" s="12" t="str">
        <f aca="false">IF(OR($B855="",R855="",S855=""),"",IFERROR(IF(OR(INDEX(Matches!$I$2:$I$201,MATCH($A855&amp;"-8",Matches!$J$2:$J$201,0))="Void",INDEX(Matches!$G$2:$G$201,MATCH($A855&amp;"-8",Matches!$J$2:$J$201,0))="",INDEX(Matches!$H$2:$H$201,MATCH($A855&amp;"-8",Matches!$J$2:$J$201,0))=""),"",IF(AND($C855&lt;&gt;"",INDEX(Matches!$F$2:$F$201,MATCH($A855&amp;"-8",Matches!$J$2:$J$201,0))&lt;&gt;"",$C855&gt;=INDEX(Matches!$F$2:$F$201,MATCH($A855&amp;"-8",Matches!$J$2:$J$201,0))),"",IF(AND(R855=INDEX(Matches!$G$2:$G$201,MATCH($A855&amp;"-8",Matches!$J$2:$J$201,0)),S855=INDEX(Matches!$H$2:$H$201,MATCH($A855&amp;"-8",Matches!$J$2:$J$201,0))),5,IF(SIGN(R855-S855)&lt;&gt;SIGN(INDEX(Matches!$G$2:$G$201,MATCH($A855&amp;"-8",Matches!$J$2:$J$201,0))-INDEX(Matches!$H$2:$H$201,MATCH($A855&amp;"-8",Matches!$J$2:$J$201,0))),0,IF(R855-S855=INDEX(Matches!$G$2:$G$201,MATCH($A855&amp;"-8",Matches!$J$2:$J$201,0))-INDEX(Matches!$H$2:$H$201,MATCH($A855&amp;"-8",Matches!$J$2:$J$201,0)),3,2))))),""))</f>
        <v/>
      </c>
      <c r="AF855" s="12" t="str">
        <f aca="false">IF(OR($B855="",T855="",U855=""),"",IFERROR(IF(OR(INDEX(Matches!$I$2:$I$201,MATCH($A855&amp;"-9",Matches!$J$2:$J$201,0))="Void",INDEX(Matches!$G$2:$G$201,MATCH($A855&amp;"-9",Matches!$J$2:$J$201,0))="",INDEX(Matches!$H$2:$H$201,MATCH($A855&amp;"-9",Matches!$J$2:$J$201,0))=""),"",IF(AND($C855&lt;&gt;"",INDEX(Matches!$F$2:$F$201,MATCH($A855&amp;"-9",Matches!$J$2:$J$201,0))&lt;&gt;"",$C855&gt;=INDEX(Matches!$F$2:$F$201,MATCH($A855&amp;"-9",Matches!$J$2:$J$201,0))),"",IF(AND(T855=INDEX(Matches!$G$2:$G$201,MATCH($A855&amp;"-9",Matches!$J$2:$J$201,0)),U855=INDEX(Matches!$H$2:$H$201,MATCH($A855&amp;"-9",Matches!$J$2:$J$201,0))),5,IF(SIGN(T855-U855)&lt;&gt;SIGN(INDEX(Matches!$G$2:$G$201,MATCH($A855&amp;"-9",Matches!$J$2:$J$201,0))-INDEX(Matches!$H$2:$H$201,MATCH($A855&amp;"-9",Matches!$J$2:$J$201,0))),0,IF(T855-U855=INDEX(Matches!$G$2:$G$201,MATCH($A855&amp;"-9",Matches!$J$2:$J$201,0))-INDEX(Matches!$H$2:$H$201,MATCH($A855&amp;"-9",Matches!$J$2:$J$201,0)),3,2))))),""))</f>
        <v/>
      </c>
      <c r="AG855" s="12" t="str">
        <f aca="false">IF(OR($B855="",V855="",W855=""),"",IFERROR(IF(OR(INDEX(Matches!$I$2:$I$201,MATCH($A855&amp;"-10",Matches!$J$2:$J$201,0))="Void",INDEX(Matches!$G$2:$G$201,MATCH($A855&amp;"-10",Matches!$J$2:$J$201,0))="",INDEX(Matches!$H$2:$H$201,MATCH($A855&amp;"-10",Matches!$J$2:$J$201,0))=""),"",IF(AND($C855&lt;&gt;"",INDEX(Matches!$F$2:$F$201,MATCH($A855&amp;"-10",Matches!$J$2:$J$201,0))&lt;&gt;"",$C855&gt;=INDEX(Matches!$F$2:$F$201,MATCH($A855&amp;"-10",Matches!$J$2:$J$201,0))),"",IF(AND(V855=INDEX(Matches!$G$2:$G$201,MATCH($A855&amp;"-10",Matches!$J$2:$J$201,0)),W855=INDEX(Matches!$H$2:$H$201,MATCH($A855&amp;"-10",Matches!$J$2:$J$201,0))),5,IF(SIGN(V855-W855)&lt;&gt;SIGN(INDEX(Matches!$G$2:$G$201,MATCH($A855&amp;"-10",Matches!$J$2:$J$201,0))-INDEX(Matches!$H$2:$H$201,MATCH($A855&amp;"-10",Matches!$J$2:$J$201,0))),0,IF(V855-W855=INDEX(Matches!$G$2:$G$201,MATCH($A855&amp;"-10",Matches!$J$2:$J$201,0))-INDEX(Matches!$H$2:$H$201,MATCH($A855&amp;"-10",Matches!$J$2:$J$201,0)),3,2))))),""))</f>
        <v/>
      </c>
      <c r="AH855" s="13" t="str">
        <f aca="false">IF($B855="","",SUM(X855:AG855))</f>
        <v/>
      </c>
      <c r="AI855" s="12" t="str">
        <f aca="false">IF($B855="","",COUNTIF(X855:AG855,5))</f>
        <v/>
      </c>
      <c r="AJ855" s="12" t="str">
        <f aca="false">IF($B855="","",COUNTIF(X855:AG855,"&gt;=2"))</f>
        <v/>
      </c>
      <c r="AK855" s="12" t="str">
        <f aca="false">IF($B855="","",COUNT(X855:AG855))</f>
        <v/>
      </c>
    </row>
    <row r="856" customFormat="false" ht="15" hidden="false" customHeight="false" outlineLevel="0" collapsed="false">
      <c r="A856" s="7"/>
      <c r="B856" s="7"/>
      <c r="C856" s="11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12" t="str">
        <f aca="false">IF(OR($B856="",D856="",E856=""),"",IFERROR(IF(OR(INDEX(Matches!$I$2:$I$201,MATCH($A856&amp;"-1",Matches!$J$2:$J$201,0))="Void",INDEX(Matches!$G$2:$G$201,MATCH($A856&amp;"-1",Matches!$J$2:$J$201,0))="",INDEX(Matches!$H$2:$H$201,MATCH($A856&amp;"-1",Matches!$J$2:$J$201,0))=""),"",IF(AND($C856&lt;&gt;"",INDEX(Matches!$F$2:$F$201,MATCH($A856&amp;"-1",Matches!$J$2:$J$201,0))&lt;&gt;"",$C856&gt;=INDEX(Matches!$F$2:$F$201,MATCH($A856&amp;"-1",Matches!$J$2:$J$201,0))),"",IF(AND(D856=INDEX(Matches!$G$2:$G$201,MATCH($A856&amp;"-1",Matches!$J$2:$J$201,0)),E856=INDEX(Matches!$H$2:$H$201,MATCH($A856&amp;"-1",Matches!$J$2:$J$201,0))),5,IF(SIGN(D856-E856)&lt;&gt;SIGN(INDEX(Matches!$G$2:$G$201,MATCH($A856&amp;"-1",Matches!$J$2:$J$201,0))-INDEX(Matches!$H$2:$H$201,MATCH($A856&amp;"-1",Matches!$J$2:$J$201,0))),0,IF(D856-E856=INDEX(Matches!$G$2:$G$201,MATCH($A856&amp;"-1",Matches!$J$2:$J$201,0))-INDEX(Matches!$H$2:$H$201,MATCH($A856&amp;"-1",Matches!$J$2:$J$201,0)),3,2))))),""))</f>
        <v/>
      </c>
      <c r="Y856" s="12" t="str">
        <f aca="false">IF(OR($B856="",F856="",G856=""),"",IFERROR(IF(OR(INDEX(Matches!$I$2:$I$201,MATCH($A856&amp;"-2",Matches!$J$2:$J$201,0))="Void",INDEX(Matches!$G$2:$G$201,MATCH($A856&amp;"-2",Matches!$J$2:$J$201,0))="",INDEX(Matches!$H$2:$H$201,MATCH($A856&amp;"-2",Matches!$J$2:$J$201,0))=""),"",IF(AND($C856&lt;&gt;"",INDEX(Matches!$F$2:$F$201,MATCH($A856&amp;"-2",Matches!$J$2:$J$201,0))&lt;&gt;"",$C856&gt;=INDEX(Matches!$F$2:$F$201,MATCH($A856&amp;"-2",Matches!$J$2:$J$201,0))),"",IF(AND(F856=INDEX(Matches!$G$2:$G$201,MATCH($A856&amp;"-2",Matches!$J$2:$J$201,0)),G856=INDEX(Matches!$H$2:$H$201,MATCH($A856&amp;"-2",Matches!$J$2:$J$201,0))),5,IF(SIGN(F856-G856)&lt;&gt;SIGN(INDEX(Matches!$G$2:$G$201,MATCH($A856&amp;"-2",Matches!$J$2:$J$201,0))-INDEX(Matches!$H$2:$H$201,MATCH($A856&amp;"-2",Matches!$J$2:$J$201,0))),0,IF(F856-G856=INDEX(Matches!$G$2:$G$201,MATCH($A856&amp;"-2",Matches!$J$2:$J$201,0))-INDEX(Matches!$H$2:$H$201,MATCH($A856&amp;"-2",Matches!$J$2:$J$201,0)),3,2))))),""))</f>
        <v/>
      </c>
      <c r="Z856" s="12" t="str">
        <f aca="false">IF(OR($B856="",H856="",I856=""),"",IFERROR(IF(OR(INDEX(Matches!$I$2:$I$201,MATCH($A856&amp;"-3",Matches!$J$2:$J$201,0))="Void",INDEX(Matches!$G$2:$G$201,MATCH($A856&amp;"-3",Matches!$J$2:$J$201,0))="",INDEX(Matches!$H$2:$H$201,MATCH($A856&amp;"-3",Matches!$J$2:$J$201,0))=""),"",IF(AND($C856&lt;&gt;"",INDEX(Matches!$F$2:$F$201,MATCH($A856&amp;"-3",Matches!$J$2:$J$201,0))&lt;&gt;"",$C856&gt;=INDEX(Matches!$F$2:$F$201,MATCH($A856&amp;"-3",Matches!$J$2:$J$201,0))),"",IF(AND(H856=INDEX(Matches!$G$2:$G$201,MATCH($A856&amp;"-3",Matches!$J$2:$J$201,0)),I856=INDEX(Matches!$H$2:$H$201,MATCH($A856&amp;"-3",Matches!$J$2:$J$201,0))),5,IF(SIGN(H856-I856)&lt;&gt;SIGN(INDEX(Matches!$G$2:$G$201,MATCH($A856&amp;"-3",Matches!$J$2:$J$201,0))-INDEX(Matches!$H$2:$H$201,MATCH($A856&amp;"-3",Matches!$J$2:$J$201,0))),0,IF(H856-I856=INDEX(Matches!$G$2:$G$201,MATCH($A856&amp;"-3",Matches!$J$2:$J$201,0))-INDEX(Matches!$H$2:$H$201,MATCH($A856&amp;"-3",Matches!$J$2:$J$201,0)),3,2))))),""))</f>
        <v/>
      </c>
      <c r="AA856" s="12" t="str">
        <f aca="false">IF(OR($B856="",J856="",K856=""),"",IFERROR(IF(OR(INDEX(Matches!$I$2:$I$201,MATCH($A856&amp;"-4",Matches!$J$2:$J$201,0))="Void",INDEX(Matches!$G$2:$G$201,MATCH($A856&amp;"-4",Matches!$J$2:$J$201,0))="",INDEX(Matches!$H$2:$H$201,MATCH($A856&amp;"-4",Matches!$J$2:$J$201,0))=""),"",IF(AND($C856&lt;&gt;"",INDEX(Matches!$F$2:$F$201,MATCH($A856&amp;"-4",Matches!$J$2:$J$201,0))&lt;&gt;"",$C856&gt;=INDEX(Matches!$F$2:$F$201,MATCH($A856&amp;"-4",Matches!$J$2:$J$201,0))),"",IF(AND(J856=INDEX(Matches!$G$2:$G$201,MATCH($A856&amp;"-4",Matches!$J$2:$J$201,0)),K856=INDEX(Matches!$H$2:$H$201,MATCH($A856&amp;"-4",Matches!$J$2:$J$201,0))),5,IF(SIGN(J856-K856)&lt;&gt;SIGN(INDEX(Matches!$G$2:$G$201,MATCH($A856&amp;"-4",Matches!$J$2:$J$201,0))-INDEX(Matches!$H$2:$H$201,MATCH($A856&amp;"-4",Matches!$J$2:$J$201,0))),0,IF(J856-K856=INDEX(Matches!$G$2:$G$201,MATCH($A856&amp;"-4",Matches!$J$2:$J$201,0))-INDEX(Matches!$H$2:$H$201,MATCH($A856&amp;"-4",Matches!$J$2:$J$201,0)),3,2))))),""))</f>
        <v/>
      </c>
      <c r="AB856" s="12" t="str">
        <f aca="false">IF(OR($B856="",L856="",M856=""),"",IFERROR(IF(OR(INDEX(Matches!$I$2:$I$201,MATCH($A856&amp;"-5",Matches!$J$2:$J$201,0))="Void",INDEX(Matches!$G$2:$G$201,MATCH($A856&amp;"-5",Matches!$J$2:$J$201,0))="",INDEX(Matches!$H$2:$H$201,MATCH($A856&amp;"-5",Matches!$J$2:$J$201,0))=""),"",IF(AND($C856&lt;&gt;"",INDEX(Matches!$F$2:$F$201,MATCH($A856&amp;"-5",Matches!$J$2:$J$201,0))&lt;&gt;"",$C856&gt;=INDEX(Matches!$F$2:$F$201,MATCH($A856&amp;"-5",Matches!$J$2:$J$201,0))),"",IF(AND(L856=INDEX(Matches!$G$2:$G$201,MATCH($A856&amp;"-5",Matches!$J$2:$J$201,0)),M856=INDEX(Matches!$H$2:$H$201,MATCH($A856&amp;"-5",Matches!$J$2:$J$201,0))),5,IF(SIGN(L856-M856)&lt;&gt;SIGN(INDEX(Matches!$G$2:$G$201,MATCH($A856&amp;"-5",Matches!$J$2:$J$201,0))-INDEX(Matches!$H$2:$H$201,MATCH($A856&amp;"-5",Matches!$J$2:$J$201,0))),0,IF(L856-M856=INDEX(Matches!$G$2:$G$201,MATCH($A856&amp;"-5",Matches!$J$2:$J$201,0))-INDEX(Matches!$H$2:$H$201,MATCH($A856&amp;"-5",Matches!$J$2:$J$201,0)),3,2))))),""))</f>
        <v/>
      </c>
      <c r="AC856" s="12" t="str">
        <f aca="false">IF(OR($B856="",N856="",O856=""),"",IFERROR(IF(OR(INDEX(Matches!$I$2:$I$201,MATCH($A856&amp;"-6",Matches!$J$2:$J$201,0))="Void",INDEX(Matches!$G$2:$G$201,MATCH($A856&amp;"-6",Matches!$J$2:$J$201,0))="",INDEX(Matches!$H$2:$H$201,MATCH($A856&amp;"-6",Matches!$J$2:$J$201,0))=""),"",IF(AND($C856&lt;&gt;"",INDEX(Matches!$F$2:$F$201,MATCH($A856&amp;"-6",Matches!$J$2:$J$201,0))&lt;&gt;"",$C856&gt;=INDEX(Matches!$F$2:$F$201,MATCH($A856&amp;"-6",Matches!$J$2:$J$201,0))),"",IF(AND(N856=INDEX(Matches!$G$2:$G$201,MATCH($A856&amp;"-6",Matches!$J$2:$J$201,0)),O856=INDEX(Matches!$H$2:$H$201,MATCH($A856&amp;"-6",Matches!$J$2:$J$201,0))),5,IF(SIGN(N856-O856)&lt;&gt;SIGN(INDEX(Matches!$G$2:$G$201,MATCH($A856&amp;"-6",Matches!$J$2:$J$201,0))-INDEX(Matches!$H$2:$H$201,MATCH($A856&amp;"-6",Matches!$J$2:$J$201,0))),0,IF(N856-O856=INDEX(Matches!$G$2:$G$201,MATCH($A856&amp;"-6",Matches!$J$2:$J$201,0))-INDEX(Matches!$H$2:$H$201,MATCH($A856&amp;"-6",Matches!$J$2:$J$201,0)),3,2))))),""))</f>
        <v/>
      </c>
      <c r="AD856" s="12" t="str">
        <f aca="false">IF(OR($B856="",P856="",Q856=""),"",IFERROR(IF(OR(INDEX(Matches!$I$2:$I$201,MATCH($A856&amp;"-7",Matches!$J$2:$J$201,0))="Void",INDEX(Matches!$G$2:$G$201,MATCH($A856&amp;"-7",Matches!$J$2:$J$201,0))="",INDEX(Matches!$H$2:$H$201,MATCH($A856&amp;"-7",Matches!$J$2:$J$201,0))=""),"",IF(AND($C856&lt;&gt;"",INDEX(Matches!$F$2:$F$201,MATCH($A856&amp;"-7",Matches!$J$2:$J$201,0))&lt;&gt;"",$C856&gt;=INDEX(Matches!$F$2:$F$201,MATCH($A856&amp;"-7",Matches!$J$2:$J$201,0))),"",IF(AND(P856=INDEX(Matches!$G$2:$G$201,MATCH($A856&amp;"-7",Matches!$J$2:$J$201,0)),Q856=INDEX(Matches!$H$2:$H$201,MATCH($A856&amp;"-7",Matches!$J$2:$J$201,0))),5,IF(SIGN(P856-Q856)&lt;&gt;SIGN(INDEX(Matches!$G$2:$G$201,MATCH($A856&amp;"-7",Matches!$J$2:$J$201,0))-INDEX(Matches!$H$2:$H$201,MATCH($A856&amp;"-7",Matches!$J$2:$J$201,0))),0,IF(P856-Q856=INDEX(Matches!$G$2:$G$201,MATCH($A856&amp;"-7",Matches!$J$2:$J$201,0))-INDEX(Matches!$H$2:$H$201,MATCH($A856&amp;"-7",Matches!$J$2:$J$201,0)),3,2))))),""))</f>
        <v/>
      </c>
      <c r="AE856" s="12" t="str">
        <f aca="false">IF(OR($B856="",R856="",S856=""),"",IFERROR(IF(OR(INDEX(Matches!$I$2:$I$201,MATCH($A856&amp;"-8",Matches!$J$2:$J$201,0))="Void",INDEX(Matches!$G$2:$G$201,MATCH($A856&amp;"-8",Matches!$J$2:$J$201,0))="",INDEX(Matches!$H$2:$H$201,MATCH($A856&amp;"-8",Matches!$J$2:$J$201,0))=""),"",IF(AND($C856&lt;&gt;"",INDEX(Matches!$F$2:$F$201,MATCH($A856&amp;"-8",Matches!$J$2:$J$201,0))&lt;&gt;"",$C856&gt;=INDEX(Matches!$F$2:$F$201,MATCH($A856&amp;"-8",Matches!$J$2:$J$201,0))),"",IF(AND(R856=INDEX(Matches!$G$2:$G$201,MATCH($A856&amp;"-8",Matches!$J$2:$J$201,0)),S856=INDEX(Matches!$H$2:$H$201,MATCH($A856&amp;"-8",Matches!$J$2:$J$201,0))),5,IF(SIGN(R856-S856)&lt;&gt;SIGN(INDEX(Matches!$G$2:$G$201,MATCH($A856&amp;"-8",Matches!$J$2:$J$201,0))-INDEX(Matches!$H$2:$H$201,MATCH($A856&amp;"-8",Matches!$J$2:$J$201,0))),0,IF(R856-S856=INDEX(Matches!$G$2:$G$201,MATCH($A856&amp;"-8",Matches!$J$2:$J$201,0))-INDEX(Matches!$H$2:$H$201,MATCH($A856&amp;"-8",Matches!$J$2:$J$201,0)),3,2))))),""))</f>
        <v/>
      </c>
      <c r="AF856" s="12" t="str">
        <f aca="false">IF(OR($B856="",T856="",U856=""),"",IFERROR(IF(OR(INDEX(Matches!$I$2:$I$201,MATCH($A856&amp;"-9",Matches!$J$2:$J$201,0))="Void",INDEX(Matches!$G$2:$G$201,MATCH($A856&amp;"-9",Matches!$J$2:$J$201,0))="",INDEX(Matches!$H$2:$H$201,MATCH($A856&amp;"-9",Matches!$J$2:$J$201,0))=""),"",IF(AND($C856&lt;&gt;"",INDEX(Matches!$F$2:$F$201,MATCH($A856&amp;"-9",Matches!$J$2:$J$201,0))&lt;&gt;"",$C856&gt;=INDEX(Matches!$F$2:$F$201,MATCH($A856&amp;"-9",Matches!$J$2:$J$201,0))),"",IF(AND(T856=INDEX(Matches!$G$2:$G$201,MATCH($A856&amp;"-9",Matches!$J$2:$J$201,0)),U856=INDEX(Matches!$H$2:$H$201,MATCH($A856&amp;"-9",Matches!$J$2:$J$201,0))),5,IF(SIGN(T856-U856)&lt;&gt;SIGN(INDEX(Matches!$G$2:$G$201,MATCH($A856&amp;"-9",Matches!$J$2:$J$201,0))-INDEX(Matches!$H$2:$H$201,MATCH($A856&amp;"-9",Matches!$J$2:$J$201,0))),0,IF(T856-U856=INDEX(Matches!$G$2:$G$201,MATCH($A856&amp;"-9",Matches!$J$2:$J$201,0))-INDEX(Matches!$H$2:$H$201,MATCH($A856&amp;"-9",Matches!$J$2:$J$201,0)),3,2))))),""))</f>
        <v/>
      </c>
      <c r="AG856" s="12" t="str">
        <f aca="false">IF(OR($B856="",V856="",W856=""),"",IFERROR(IF(OR(INDEX(Matches!$I$2:$I$201,MATCH($A856&amp;"-10",Matches!$J$2:$J$201,0))="Void",INDEX(Matches!$G$2:$G$201,MATCH($A856&amp;"-10",Matches!$J$2:$J$201,0))="",INDEX(Matches!$H$2:$H$201,MATCH($A856&amp;"-10",Matches!$J$2:$J$201,0))=""),"",IF(AND($C856&lt;&gt;"",INDEX(Matches!$F$2:$F$201,MATCH($A856&amp;"-10",Matches!$J$2:$J$201,0))&lt;&gt;"",$C856&gt;=INDEX(Matches!$F$2:$F$201,MATCH($A856&amp;"-10",Matches!$J$2:$J$201,0))),"",IF(AND(V856=INDEX(Matches!$G$2:$G$201,MATCH($A856&amp;"-10",Matches!$J$2:$J$201,0)),W856=INDEX(Matches!$H$2:$H$201,MATCH($A856&amp;"-10",Matches!$J$2:$J$201,0))),5,IF(SIGN(V856-W856)&lt;&gt;SIGN(INDEX(Matches!$G$2:$G$201,MATCH($A856&amp;"-10",Matches!$J$2:$J$201,0))-INDEX(Matches!$H$2:$H$201,MATCH($A856&amp;"-10",Matches!$J$2:$J$201,0))),0,IF(V856-W856=INDEX(Matches!$G$2:$G$201,MATCH($A856&amp;"-10",Matches!$J$2:$J$201,0))-INDEX(Matches!$H$2:$H$201,MATCH($A856&amp;"-10",Matches!$J$2:$J$201,0)),3,2))))),""))</f>
        <v/>
      </c>
      <c r="AH856" s="13" t="str">
        <f aca="false">IF($B856="","",SUM(X856:AG856))</f>
        <v/>
      </c>
      <c r="AI856" s="12" t="str">
        <f aca="false">IF($B856="","",COUNTIF(X856:AG856,5))</f>
        <v/>
      </c>
      <c r="AJ856" s="12" t="str">
        <f aca="false">IF($B856="","",COUNTIF(X856:AG856,"&gt;=2"))</f>
        <v/>
      </c>
      <c r="AK856" s="12" t="str">
        <f aca="false">IF($B856="","",COUNT(X856:AG856))</f>
        <v/>
      </c>
    </row>
    <row r="857" customFormat="false" ht="15" hidden="false" customHeight="false" outlineLevel="0" collapsed="false">
      <c r="A857" s="7"/>
      <c r="B857" s="7"/>
      <c r="C857" s="11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12" t="str">
        <f aca="false">IF(OR($B857="",D857="",E857=""),"",IFERROR(IF(OR(INDEX(Matches!$I$2:$I$201,MATCH($A857&amp;"-1",Matches!$J$2:$J$201,0))="Void",INDEX(Matches!$G$2:$G$201,MATCH($A857&amp;"-1",Matches!$J$2:$J$201,0))="",INDEX(Matches!$H$2:$H$201,MATCH($A857&amp;"-1",Matches!$J$2:$J$201,0))=""),"",IF(AND($C857&lt;&gt;"",INDEX(Matches!$F$2:$F$201,MATCH($A857&amp;"-1",Matches!$J$2:$J$201,0))&lt;&gt;"",$C857&gt;=INDEX(Matches!$F$2:$F$201,MATCH($A857&amp;"-1",Matches!$J$2:$J$201,0))),"",IF(AND(D857=INDEX(Matches!$G$2:$G$201,MATCH($A857&amp;"-1",Matches!$J$2:$J$201,0)),E857=INDEX(Matches!$H$2:$H$201,MATCH($A857&amp;"-1",Matches!$J$2:$J$201,0))),5,IF(SIGN(D857-E857)&lt;&gt;SIGN(INDEX(Matches!$G$2:$G$201,MATCH($A857&amp;"-1",Matches!$J$2:$J$201,0))-INDEX(Matches!$H$2:$H$201,MATCH($A857&amp;"-1",Matches!$J$2:$J$201,0))),0,IF(D857-E857=INDEX(Matches!$G$2:$G$201,MATCH($A857&amp;"-1",Matches!$J$2:$J$201,0))-INDEX(Matches!$H$2:$H$201,MATCH($A857&amp;"-1",Matches!$J$2:$J$201,0)),3,2))))),""))</f>
        <v/>
      </c>
      <c r="Y857" s="12" t="str">
        <f aca="false">IF(OR($B857="",F857="",G857=""),"",IFERROR(IF(OR(INDEX(Matches!$I$2:$I$201,MATCH($A857&amp;"-2",Matches!$J$2:$J$201,0))="Void",INDEX(Matches!$G$2:$G$201,MATCH($A857&amp;"-2",Matches!$J$2:$J$201,0))="",INDEX(Matches!$H$2:$H$201,MATCH($A857&amp;"-2",Matches!$J$2:$J$201,0))=""),"",IF(AND($C857&lt;&gt;"",INDEX(Matches!$F$2:$F$201,MATCH($A857&amp;"-2",Matches!$J$2:$J$201,0))&lt;&gt;"",$C857&gt;=INDEX(Matches!$F$2:$F$201,MATCH($A857&amp;"-2",Matches!$J$2:$J$201,0))),"",IF(AND(F857=INDEX(Matches!$G$2:$G$201,MATCH($A857&amp;"-2",Matches!$J$2:$J$201,0)),G857=INDEX(Matches!$H$2:$H$201,MATCH($A857&amp;"-2",Matches!$J$2:$J$201,0))),5,IF(SIGN(F857-G857)&lt;&gt;SIGN(INDEX(Matches!$G$2:$G$201,MATCH($A857&amp;"-2",Matches!$J$2:$J$201,0))-INDEX(Matches!$H$2:$H$201,MATCH($A857&amp;"-2",Matches!$J$2:$J$201,0))),0,IF(F857-G857=INDEX(Matches!$G$2:$G$201,MATCH($A857&amp;"-2",Matches!$J$2:$J$201,0))-INDEX(Matches!$H$2:$H$201,MATCH($A857&amp;"-2",Matches!$J$2:$J$201,0)),3,2))))),""))</f>
        <v/>
      </c>
      <c r="Z857" s="12" t="str">
        <f aca="false">IF(OR($B857="",H857="",I857=""),"",IFERROR(IF(OR(INDEX(Matches!$I$2:$I$201,MATCH($A857&amp;"-3",Matches!$J$2:$J$201,0))="Void",INDEX(Matches!$G$2:$G$201,MATCH($A857&amp;"-3",Matches!$J$2:$J$201,0))="",INDEX(Matches!$H$2:$H$201,MATCH($A857&amp;"-3",Matches!$J$2:$J$201,0))=""),"",IF(AND($C857&lt;&gt;"",INDEX(Matches!$F$2:$F$201,MATCH($A857&amp;"-3",Matches!$J$2:$J$201,0))&lt;&gt;"",$C857&gt;=INDEX(Matches!$F$2:$F$201,MATCH($A857&amp;"-3",Matches!$J$2:$J$201,0))),"",IF(AND(H857=INDEX(Matches!$G$2:$G$201,MATCH($A857&amp;"-3",Matches!$J$2:$J$201,0)),I857=INDEX(Matches!$H$2:$H$201,MATCH($A857&amp;"-3",Matches!$J$2:$J$201,0))),5,IF(SIGN(H857-I857)&lt;&gt;SIGN(INDEX(Matches!$G$2:$G$201,MATCH($A857&amp;"-3",Matches!$J$2:$J$201,0))-INDEX(Matches!$H$2:$H$201,MATCH($A857&amp;"-3",Matches!$J$2:$J$201,0))),0,IF(H857-I857=INDEX(Matches!$G$2:$G$201,MATCH($A857&amp;"-3",Matches!$J$2:$J$201,0))-INDEX(Matches!$H$2:$H$201,MATCH($A857&amp;"-3",Matches!$J$2:$J$201,0)),3,2))))),""))</f>
        <v/>
      </c>
      <c r="AA857" s="12" t="str">
        <f aca="false">IF(OR($B857="",J857="",K857=""),"",IFERROR(IF(OR(INDEX(Matches!$I$2:$I$201,MATCH($A857&amp;"-4",Matches!$J$2:$J$201,0))="Void",INDEX(Matches!$G$2:$G$201,MATCH($A857&amp;"-4",Matches!$J$2:$J$201,0))="",INDEX(Matches!$H$2:$H$201,MATCH($A857&amp;"-4",Matches!$J$2:$J$201,0))=""),"",IF(AND($C857&lt;&gt;"",INDEX(Matches!$F$2:$F$201,MATCH($A857&amp;"-4",Matches!$J$2:$J$201,0))&lt;&gt;"",$C857&gt;=INDEX(Matches!$F$2:$F$201,MATCH($A857&amp;"-4",Matches!$J$2:$J$201,0))),"",IF(AND(J857=INDEX(Matches!$G$2:$G$201,MATCH($A857&amp;"-4",Matches!$J$2:$J$201,0)),K857=INDEX(Matches!$H$2:$H$201,MATCH($A857&amp;"-4",Matches!$J$2:$J$201,0))),5,IF(SIGN(J857-K857)&lt;&gt;SIGN(INDEX(Matches!$G$2:$G$201,MATCH($A857&amp;"-4",Matches!$J$2:$J$201,0))-INDEX(Matches!$H$2:$H$201,MATCH($A857&amp;"-4",Matches!$J$2:$J$201,0))),0,IF(J857-K857=INDEX(Matches!$G$2:$G$201,MATCH($A857&amp;"-4",Matches!$J$2:$J$201,0))-INDEX(Matches!$H$2:$H$201,MATCH($A857&amp;"-4",Matches!$J$2:$J$201,0)),3,2))))),""))</f>
        <v/>
      </c>
      <c r="AB857" s="12" t="str">
        <f aca="false">IF(OR($B857="",L857="",M857=""),"",IFERROR(IF(OR(INDEX(Matches!$I$2:$I$201,MATCH($A857&amp;"-5",Matches!$J$2:$J$201,0))="Void",INDEX(Matches!$G$2:$G$201,MATCH($A857&amp;"-5",Matches!$J$2:$J$201,0))="",INDEX(Matches!$H$2:$H$201,MATCH($A857&amp;"-5",Matches!$J$2:$J$201,0))=""),"",IF(AND($C857&lt;&gt;"",INDEX(Matches!$F$2:$F$201,MATCH($A857&amp;"-5",Matches!$J$2:$J$201,0))&lt;&gt;"",$C857&gt;=INDEX(Matches!$F$2:$F$201,MATCH($A857&amp;"-5",Matches!$J$2:$J$201,0))),"",IF(AND(L857=INDEX(Matches!$G$2:$G$201,MATCH($A857&amp;"-5",Matches!$J$2:$J$201,0)),M857=INDEX(Matches!$H$2:$H$201,MATCH($A857&amp;"-5",Matches!$J$2:$J$201,0))),5,IF(SIGN(L857-M857)&lt;&gt;SIGN(INDEX(Matches!$G$2:$G$201,MATCH($A857&amp;"-5",Matches!$J$2:$J$201,0))-INDEX(Matches!$H$2:$H$201,MATCH($A857&amp;"-5",Matches!$J$2:$J$201,0))),0,IF(L857-M857=INDEX(Matches!$G$2:$G$201,MATCH($A857&amp;"-5",Matches!$J$2:$J$201,0))-INDEX(Matches!$H$2:$H$201,MATCH($A857&amp;"-5",Matches!$J$2:$J$201,0)),3,2))))),""))</f>
        <v/>
      </c>
      <c r="AC857" s="12" t="str">
        <f aca="false">IF(OR($B857="",N857="",O857=""),"",IFERROR(IF(OR(INDEX(Matches!$I$2:$I$201,MATCH($A857&amp;"-6",Matches!$J$2:$J$201,0))="Void",INDEX(Matches!$G$2:$G$201,MATCH($A857&amp;"-6",Matches!$J$2:$J$201,0))="",INDEX(Matches!$H$2:$H$201,MATCH($A857&amp;"-6",Matches!$J$2:$J$201,0))=""),"",IF(AND($C857&lt;&gt;"",INDEX(Matches!$F$2:$F$201,MATCH($A857&amp;"-6",Matches!$J$2:$J$201,0))&lt;&gt;"",$C857&gt;=INDEX(Matches!$F$2:$F$201,MATCH($A857&amp;"-6",Matches!$J$2:$J$201,0))),"",IF(AND(N857=INDEX(Matches!$G$2:$G$201,MATCH($A857&amp;"-6",Matches!$J$2:$J$201,0)),O857=INDEX(Matches!$H$2:$H$201,MATCH($A857&amp;"-6",Matches!$J$2:$J$201,0))),5,IF(SIGN(N857-O857)&lt;&gt;SIGN(INDEX(Matches!$G$2:$G$201,MATCH($A857&amp;"-6",Matches!$J$2:$J$201,0))-INDEX(Matches!$H$2:$H$201,MATCH($A857&amp;"-6",Matches!$J$2:$J$201,0))),0,IF(N857-O857=INDEX(Matches!$G$2:$G$201,MATCH($A857&amp;"-6",Matches!$J$2:$J$201,0))-INDEX(Matches!$H$2:$H$201,MATCH($A857&amp;"-6",Matches!$J$2:$J$201,0)),3,2))))),""))</f>
        <v/>
      </c>
      <c r="AD857" s="12" t="str">
        <f aca="false">IF(OR($B857="",P857="",Q857=""),"",IFERROR(IF(OR(INDEX(Matches!$I$2:$I$201,MATCH($A857&amp;"-7",Matches!$J$2:$J$201,0))="Void",INDEX(Matches!$G$2:$G$201,MATCH($A857&amp;"-7",Matches!$J$2:$J$201,0))="",INDEX(Matches!$H$2:$H$201,MATCH($A857&amp;"-7",Matches!$J$2:$J$201,0))=""),"",IF(AND($C857&lt;&gt;"",INDEX(Matches!$F$2:$F$201,MATCH($A857&amp;"-7",Matches!$J$2:$J$201,0))&lt;&gt;"",$C857&gt;=INDEX(Matches!$F$2:$F$201,MATCH($A857&amp;"-7",Matches!$J$2:$J$201,0))),"",IF(AND(P857=INDEX(Matches!$G$2:$G$201,MATCH($A857&amp;"-7",Matches!$J$2:$J$201,0)),Q857=INDEX(Matches!$H$2:$H$201,MATCH($A857&amp;"-7",Matches!$J$2:$J$201,0))),5,IF(SIGN(P857-Q857)&lt;&gt;SIGN(INDEX(Matches!$G$2:$G$201,MATCH($A857&amp;"-7",Matches!$J$2:$J$201,0))-INDEX(Matches!$H$2:$H$201,MATCH($A857&amp;"-7",Matches!$J$2:$J$201,0))),0,IF(P857-Q857=INDEX(Matches!$G$2:$G$201,MATCH($A857&amp;"-7",Matches!$J$2:$J$201,0))-INDEX(Matches!$H$2:$H$201,MATCH($A857&amp;"-7",Matches!$J$2:$J$201,0)),3,2))))),""))</f>
        <v/>
      </c>
      <c r="AE857" s="12" t="str">
        <f aca="false">IF(OR($B857="",R857="",S857=""),"",IFERROR(IF(OR(INDEX(Matches!$I$2:$I$201,MATCH($A857&amp;"-8",Matches!$J$2:$J$201,0))="Void",INDEX(Matches!$G$2:$G$201,MATCH($A857&amp;"-8",Matches!$J$2:$J$201,0))="",INDEX(Matches!$H$2:$H$201,MATCH($A857&amp;"-8",Matches!$J$2:$J$201,0))=""),"",IF(AND($C857&lt;&gt;"",INDEX(Matches!$F$2:$F$201,MATCH($A857&amp;"-8",Matches!$J$2:$J$201,0))&lt;&gt;"",$C857&gt;=INDEX(Matches!$F$2:$F$201,MATCH($A857&amp;"-8",Matches!$J$2:$J$201,0))),"",IF(AND(R857=INDEX(Matches!$G$2:$G$201,MATCH($A857&amp;"-8",Matches!$J$2:$J$201,0)),S857=INDEX(Matches!$H$2:$H$201,MATCH($A857&amp;"-8",Matches!$J$2:$J$201,0))),5,IF(SIGN(R857-S857)&lt;&gt;SIGN(INDEX(Matches!$G$2:$G$201,MATCH($A857&amp;"-8",Matches!$J$2:$J$201,0))-INDEX(Matches!$H$2:$H$201,MATCH($A857&amp;"-8",Matches!$J$2:$J$201,0))),0,IF(R857-S857=INDEX(Matches!$G$2:$G$201,MATCH($A857&amp;"-8",Matches!$J$2:$J$201,0))-INDEX(Matches!$H$2:$H$201,MATCH($A857&amp;"-8",Matches!$J$2:$J$201,0)),3,2))))),""))</f>
        <v/>
      </c>
      <c r="AF857" s="12" t="str">
        <f aca="false">IF(OR($B857="",T857="",U857=""),"",IFERROR(IF(OR(INDEX(Matches!$I$2:$I$201,MATCH($A857&amp;"-9",Matches!$J$2:$J$201,0))="Void",INDEX(Matches!$G$2:$G$201,MATCH($A857&amp;"-9",Matches!$J$2:$J$201,0))="",INDEX(Matches!$H$2:$H$201,MATCH($A857&amp;"-9",Matches!$J$2:$J$201,0))=""),"",IF(AND($C857&lt;&gt;"",INDEX(Matches!$F$2:$F$201,MATCH($A857&amp;"-9",Matches!$J$2:$J$201,0))&lt;&gt;"",$C857&gt;=INDEX(Matches!$F$2:$F$201,MATCH($A857&amp;"-9",Matches!$J$2:$J$201,0))),"",IF(AND(T857=INDEX(Matches!$G$2:$G$201,MATCH($A857&amp;"-9",Matches!$J$2:$J$201,0)),U857=INDEX(Matches!$H$2:$H$201,MATCH($A857&amp;"-9",Matches!$J$2:$J$201,0))),5,IF(SIGN(T857-U857)&lt;&gt;SIGN(INDEX(Matches!$G$2:$G$201,MATCH($A857&amp;"-9",Matches!$J$2:$J$201,0))-INDEX(Matches!$H$2:$H$201,MATCH($A857&amp;"-9",Matches!$J$2:$J$201,0))),0,IF(T857-U857=INDEX(Matches!$G$2:$G$201,MATCH($A857&amp;"-9",Matches!$J$2:$J$201,0))-INDEX(Matches!$H$2:$H$201,MATCH($A857&amp;"-9",Matches!$J$2:$J$201,0)),3,2))))),""))</f>
        <v/>
      </c>
      <c r="AG857" s="12" t="str">
        <f aca="false">IF(OR($B857="",V857="",W857=""),"",IFERROR(IF(OR(INDEX(Matches!$I$2:$I$201,MATCH($A857&amp;"-10",Matches!$J$2:$J$201,0))="Void",INDEX(Matches!$G$2:$G$201,MATCH($A857&amp;"-10",Matches!$J$2:$J$201,0))="",INDEX(Matches!$H$2:$H$201,MATCH($A857&amp;"-10",Matches!$J$2:$J$201,0))=""),"",IF(AND($C857&lt;&gt;"",INDEX(Matches!$F$2:$F$201,MATCH($A857&amp;"-10",Matches!$J$2:$J$201,0))&lt;&gt;"",$C857&gt;=INDEX(Matches!$F$2:$F$201,MATCH($A857&amp;"-10",Matches!$J$2:$J$201,0))),"",IF(AND(V857=INDEX(Matches!$G$2:$G$201,MATCH($A857&amp;"-10",Matches!$J$2:$J$201,0)),W857=INDEX(Matches!$H$2:$H$201,MATCH($A857&amp;"-10",Matches!$J$2:$J$201,0))),5,IF(SIGN(V857-W857)&lt;&gt;SIGN(INDEX(Matches!$G$2:$G$201,MATCH($A857&amp;"-10",Matches!$J$2:$J$201,0))-INDEX(Matches!$H$2:$H$201,MATCH($A857&amp;"-10",Matches!$J$2:$J$201,0))),0,IF(V857-W857=INDEX(Matches!$G$2:$G$201,MATCH($A857&amp;"-10",Matches!$J$2:$J$201,0))-INDEX(Matches!$H$2:$H$201,MATCH($A857&amp;"-10",Matches!$J$2:$J$201,0)),3,2))))),""))</f>
        <v/>
      </c>
      <c r="AH857" s="13" t="str">
        <f aca="false">IF($B857="","",SUM(X857:AG857))</f>
        <v/>
      </c>
      <c r="AI857" s="12" t="str">
        <f aca="false">IF($B857="","",COUNTIF(X857:AG857,5))</f>
        <v/>
      </c>
      <c r="AJ857" s="12" t="str">
        <f aca="false">IF($B857="","",COUNTIF(X857:AG857,"&gt;=2"))</f>
        <v/>
      </c>
      <c r="AK857" s="12" t="str">
        <f aca="false">IF($B857="","",COUNT(X857:AG857))</f>
        <v/>
      </c>
    </row>
    <row r="858" customFormat="false" ht="15" hidden="false" customHeight="false" outlineLevel="0" collapsed="false">
      <c r="A858" s="7"/>
      <c r="B858" s="7"/>
      <c r="C858" s="11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12" t="str">
        <f aca="false">IF(OR($B858="",D858="",E858=""),"",IFERROR(IF(OR(INDEX(Matches!$I$2:$I$201,MATCH($A858&amp;"-1",Matches!$J$2:$J$201,0))="Void",INDEX(Matches!$G$2:$G$201,MATCH($A858&amp;"-1",Matches!$J$2:$J$201,0))="",INDEX(Matches!$H$2:$H$201,MATCH($A858&amp;"-1",Matches!$J$2:$J$201,0))=""),"",IF(AND($C858&lt;&gt;"",INDEX(Matches!$F$2:$F$201,MATCH($A858&amp;"-1",Matches!$J$2:$J$201,0))&lt;&gt;"",$C858&gt;=INDEX(Matches!$F$2:$F$201,MATCH($A858&amp;"-1",Matches!$J$2:$J$201,0))),"",IF(AND(D858=INDEX(Matches!$G$2:$G$201,MATCH($A858&amp;"-1",Matches!$J$2:$J$201,0)),E858=INDEX(Matches!$H$2:$H$201,MATCH($A858&amp;"-1",Matches!$J$2:$J$201,0))),5,IF(SIGN(D858-E858)&lt;&gt;SIGN(INDEX(Matches!$G$2:$G$201,MATCH($A858&amp;"-1",Matches!$J$2:$J$201,0))-INDEX(Matches!$H$2:$H$201,MATCH($A858&amp;"-1",Matches!$J$2:$J$201,0))),0,IF(D858-E858=INDEX(Matches!$G$2:$G$201,MATCH($A858&amp;"-1",Matches!$J$2:$J$201,0))-INDEX(Matches!$H$2:$H$201,MATCH($A858&amp;"-1",Matches!$J$2:$J$201,0)),3,2))))),""))</f>
        <v/>
      </c>
      <c r="Y858" s="12" t="str">
        <f aca="false">IF(OR($B858="",F858="",G858=""),"",IFERROR(IF(OR(INDEX(Matches!$I$2:$I$201,MATCH($A858&amp;"-2",Matches!$J$2:$J$201,0))="Void",INDEX(Matches!$G$2:$G$201,MATCH($A858&amp;"-2",Matches!$J$2:$J$201,0))="",INDEX(Matches!$H$2:$H$201,MATCH($A858&amp;"-2",Matches!$J$2:$J$201,0))=""),"",IF(AND($C858&lt;&gt;"",INDEX(Matches!$F$2:$F$201,MATCH($A858&amp;"-2",Matches!$J$2:$J$201,0))&lt;&gt;"",$C858&gt;=INDEX(Matches!$F$2:$F$201,MATCH($A858&amp;"-2",Matches!$J$2:$J$201,0))),"",IF(AND(F858=INDEX(Matches!$G$2:$G$201,MATCH($A858&amp;"-2",Matches!$J$2:$J$201,0)),G858=INDEX(Matches!$H$2:$H$201,MATCH($A858&amp;"-2",Matches!$J$2:$J$201,0))),5,IF(SIGN(F858-G858)&lt;&gt;SIGN(INDEX(Matches!$G$2:$G$201,MATCH($A858&amp;"-2",Matches!$J$2:$J$201,0))-INDEX(Matches!$H$2:$H$201,MATCH($A858&amp;"-2",Matches!$J$2:$J$201,0))),0,IF(F858-G858=INDEX(Matches!$G$2:$G$201,MATCH($A858&amp;"-2",Matches!$J$2:$J$201,0))-INDEX(Matches!$H$2:$H$201,MATCH($A858&amp;"-2",Matches!$J$2:$J$201,0)),3,2))))),""))</f>
        <v/>
      </c>
      <c r="Z858" s="12" t="str">
        <f aca="false">IF(OR($B858="",H858="",I858=""),"",IFERROR(IF(OR(INDEX(Matches!$I$2:$I$201,MATCH($A858&amp;"-3",Matches!$J$2:$J$201,0))="Void",INDEX(Matches!$G$2:$G$201,MATCH($A858&amp;"-3",Matches!$J$2:$J$201,0))="",INDEX(Matches!$H$2:$H$201,MATCH($A858&amp;"-3",Matches!$J$2:$J$201,0))=""),"",IF(AND($C858&lt;&gt;"",INDEX(Matches!$F$2:$F$201,MATCH($A858&amp;"-3",Matches!$J$2:$J$201,0))&lt;&gt;"",$C858&gt;=INDEX(Matches!$F$2:$F$201,MATCH($A858&amp;"-3",Matches!$J$2:$J$201,0))),"",IF(AND(H858=INDEX(Matches!$G$2:$G$201,MATCH($A858&amp;"-3",Matches!$J$2:$J$201,0)),I858=INDEX(Matches!$H$2:$H$201,MATCH($A858&amp;"-3",Matches!$J$2:$J$201,0))),5,IF(SIGN(H858-I858)&lt;&gt;SIGN(INDEX(Matches!$G$2:$G$201,MATCH($A858&amp;"-3",Matches!$J$2:$J$201,0))-INDEX(Matches!$H$2:$H$201,MATCH($A858&amp;"-3",Matches!$J$2:$J$201,0))),0,IF(H858-I858=INDEX(Matches!$G$2:$G$201,MATCH($A858&amp;"-3",Matches!$J$2:$J$201,0))-INDEX(Matches!$H$2:$H$201,MATCH($A858&amp;"-3",Matches!$J$2:$J$201,0)),3,2))))),""))</f>
        <v/>
      </c>
      <c r="AA858" s="12" t="str">
        <f aca="false">IF(OR($B858="",J858="",K858=""),"",IFERROR(IF(OR(INDEX(Matches!$I$2:$I$201,MATCH($A858&amp;"-4",Matches!$J$2:$J$201,0))="Void",INDEX(Matches!$G$2:$G$201,MATCH($A858&amp;"-4",Matches!$J$2:$J$201,0))="",INDEX(Matches!$H$2:$H$201,MATCH($A858&amp;"-4",Matches!$J$2:$J$201,0))=""),"",IF(AND($C858&lt;&gt;"",INDEX(Matches!$F$2:$F$201,MATCH($A858&amp;"-4",Matches!$J$2:$J$201,0))&lt;&gt;"",$C858&gt;=INDEX(Matches!$F$2:$F$201,MATCH($A858&amp;"-4",Matches!$J$2:$J$201,0))),"",IF(AND(J858=INDEX(Matches!$G$2:$G$201,MATCH($A858&amp;"-4",Matches!$J$2:$J$201,0)),K858=INDEX(Matches!$H$2:$H$201,MATCH($A858&amp;"-4",Matches!$J$2:$J$201,0))),5,IF(SIGN(J858-K858)&lt;&gt;SIGN(INDEX(Matches!$G$2:$G$201,MATCH($A858&amp;"-4",Matches!$J$2:$J$201,0))-INDEX(Matches!$H$2:$H$201,MATCH($A858&amp;"-4",Matches!$J$2:$J$201,0))),0,IF(J858-K858=INDEX(Matches!$G$2:$G$201,MATCH($A858&amp;"-4",Matches!$J$2:$J$201,0))-INDEX(Matches!$H$2:$H$201,MATCH($A858&amp;"-4",Matches!$J$2:$J$201,0)),3,2))))),""))</f>
        <v/>
      </c>
      <c r="AB858" s="12" t="str">
        <f aca="false">IF(OR($B858="",L858="",M858=""),"",IFERROR(IF(OR(INDEX(Matches!$I$2:$I$201,MATCH($A858&amp;"-5",Matches!$J$2:$J$201,0))="Void",INDEX(Matches!$G$2:$G$201,MATCH($A858&amp;"-5",Matches!$J$2:$J$201,0))="",INDEX(Matches!$H$2:$H$201,MATCH($A858&amp;"-5",Matches!$J$2:$J$201,0))=""),"",IF(AND($C858&lt;&gt;"",INDEX(Matches!$F$2:$F$201,MATCH($A858&amp;"-5",Matches!$J$2:$J$201,0))&lt;&gt;"",$C858&gt;=INDEX(Matches!$F$2:$F$201,MATCH($A858&amp;"-5",Matches!$J$2:$J$201,0))),"",IF(AND(L858=INDEX(Matches!$G$2:$G$201,MATCH($A858&amp;"-5",Matches!$J$2:$J$201,0)),M858=INDEX(Matches!$H$2:$H$201,MATCH($A858&amp;"-5",Matches!$J$2:$J$201,0))),5,IF(SIGN(L858-M858)&lt;&gt;SIGN(INDEX(Matches!$G$2:$G$201,MATCH($A858&amp;"-5",Matches!$J$2:$J$201,0))-INDEX(Matches!$H$2:$H$201,MATCH($A858&amp;"-5",Matches!$J$2:$J$201,0))),0,IF(L858-M858=INDEX(Matches!$G$2:$G$201,MATCH($A858&amp;"-5",Matches!$J$2:$J$201,0))-INDEX(Matches!$H$2:$H$201,MATCH($A858&amp;"-5",Matches!$J$2:$J$201,0)),3,2))))),""))</f>
        <v/>
      </c>
      <c r="AC858" s="12" t="str">
        <f aca="false">IF(OR($B858="",N858="",O858=""),"",IFERROR(IF(OR(INDEX(Matches!$I$2:$I$201,MATCH($A858&amp;"-6",Matches!$J$2:$J$201,0))="Void",INDEX(Matches!$G$2:$G$201,MATCH($A858&amp;"-6",Matches!$J$2:$J$201,0))="",INDEX(Matches!$H$2:$H$201,MATCH($A858&amp;"-6",Matches!$J$2:$J$201,0))=""),"",IF(AND($C858&lt;&gt;"",INDEX(Matches!$F$2:$F$201,MATCH($A858&amp;"-6",Matches!$J$2:$J$201,0))&lt;&gt;"",$C858&gt;=INDEX(Matches!$F$2:$F$201,MATCH($A858&amp;"-6",Matches!$J$2:$J$201,0))),"",IF(AND(N858=INDEX(Matches!$G$2:$G$201,MATCH($A858&amp;"-6",Matches!$J$2:$J$201,0)),O858=INDEX(Matches!$H$2:$H$201,MATCH($A858&amp;"-6",Matches!$J$2:$J$201,0))),5,IF(SIGN(N858-O858)&lt;&gt;SIGN(INDEX(Matches!$G$2:$G$201,MATCH($A858&amp;"-6",Matches!$J$2:$J$201,0))-INDEX(Matches!$H$2:$H$201,MATCH($A858&amp;"-6",Matches!$J$2:$J$201,0))),0,IF(N858-O858=INDEX(Matches!$G$2:$G$201,MATCH($A858&amp;"-6",Matches!$J$2:$J$201,0))-INDEX(Matches!$H$2:$H$201,MATCH($A858&amp;"-6",Matches!$J$2:$J$201,0)),3,2))))),""))</f>
        <v/>
      </c>
      <c r="AD858" s="12" t="str">
        <f aca="false">IF(OR($B858="",P858="",Q858=""),"",IFERROR(IF(OR(INDEX(Matches!$I$2:$I$201,MATCH($A858&amp;"-7",Matches!$J$2:$J$201,0))="Void",INDEX(Matches!$G$2:$G$201,MATCH($A858&amp;"-7",Matches!$J$2:$J$201,0))="",INDEX(Matches!$H$2:$H$201,MATCH($A858&amp;"-7",Matches!$J$2:$J$201,0))=""),"",IF(AND($C858&lt;&gt;"",INDEX(Matches!$F$2:$F$201,MATCH($A858&amp;"-7",Matches!$J$2:$J$201,0))&lt;&gt;"",$C858&gt;=INDEX(Matches!$F$2:$F$201,MATCH($A858&amp;"-7",Matches!$J$2:$J$201,0))),"",IF(AND(P858=INDEX(Matches!$G$2:$G$201,MATCH($A858&amp;"-7",Matches!$J$2:$J$201,0)),Q858=INDEX(Matches!$H$2:$H$201,MATCH($A858&amp;"-7",Matches!$J$2:$J$201,0))),5,IF(SIGN(P858-Q858)&lt;&gt;SIGN(INDEX(Matches!$G$2:$G$201,MATCH($A858&amp;"-7",Matches!$J$2:$J$201,0))-INDEX(Matches!$H$2:$H$201,MATCH($A858&amp;"-7",Matches!$J$2:$J$201,0))),0,IF(P858-Q858=INDEX(Matches!$G$2:$G$201,MATCH($A858&amp;"-7",Matches!$J$2:$J$201,0))-INDEX(Matches!$H$2:$H$201,MATCH($A858&amp;"-7",Matches!$J$2:$J$201,0)),3,2))))),""))</f>
        <v/>
      </c>
      <c r="AE858" s="12" t="str">
        <f aca="false">IF(OR($B858="",R858="",S858=""),"",IFERROR(IF(OR(INDEX(Matches!$I$2:$I$201,MATCH($A858&amp;"-8",Matches!$J$2:$J$201,0))="Void",INDEX(Matches!$G$2:$G$201,MATCH($A858&amp;"-8",Matches!$J$2:$J$201,0))="",INDEX(Matches!$H$2:$H$201,MATCH($A858&amp;"-8",Matches!$J$2:$J$201,0))=""),"",IF(AND($C858&lt;&gt;"",INDEX(Matches!$F$2:$F$201,MATCH($A858&amp;"-8",Matches!$J$2:$J$201,0))&lt;&gt;"",$C858&gt;=INDEX(Matches!$F$2:$F$201,MATCH($A858&amp;"-8",Matches!$J$2:$J$201,0))),"",IF(AND(R858=INDEX(Matches!$G$2:$G$201,MATCH($A858&amp;"-8",Matches!$J$2:$J$201,0)),S858=INDEX(Matches!$H$2:$H$201,MATCH($A858&amp;"-8",Matches!$J$2:$J$201,0))),5,IF(SIGN(R858-S858)&lt;&gt;SIGN(INDEX(Matches!$G$2:$G$201,MATCH($A858&amp;"-8",Matches!$J$2:$J$201,0))-INDEX(Matches!$H$2:$H$201,MATCH($A858&amp;"-8",Matches!$J$2:$J$201,0))),0,IF(R858-S858=INDEX(Matches!$G$2:$G$201,MATCH($A858&amp;"-8",Matches!$J$2:$J$201,0))-INDEX(Matches!$H$2:$H$201,MATCH($A858&amp;"-8",Matches!$J$2:$J$201,0)),3,2))))),""))</f>
        <v/>
      </c>
      <c r="AF858" s="12" t="str">
        <f aca="false">IF(OR($B858="",T858="",U858=""),"",IFERROR(IF(OR(INDEX(Matches!$I$2:$I$201,MATCH($A858&amp;"-9",Matches!$J$2:$J$201,0))="Void",INDEX(Matches!$G$2:$G$201,MATCH($A858&amp;"-9",Matches!$J$2:$J$201,0))="",INDEX(Matches!$H$2:$H$201,MATCH($A858&amp;"-9",Matches!$J$2:$J$201,0))=""),"",IF(AND($C858&lt;&gt;"",INDEX(Matches!$F$2:$F$201,MATCH($A858&amp;"-9",Matches!$J$2:$J$201,0))&lt;&gt;"",$C858&gt;=INDEX(Matches!$F$2:$F$201,MATCH($A858&amp;"-9",Matches!$J$2:$J$201,0))),"",IF(AND(T858=INDEX(Matches!$G$2:$G$201,MATCH($A858&amp;"-9",Matches!$J$2:$J$201,0)),U858=INDEX(Matches!$H$2:$H$201,MATCH($A858&amp;"-9",Matches!$J$2:$J$201,0))),5,IF(SIGN(T858-U858)&lt;&gt;SIGN(INDEX(Matches!$G$2:$G$201,MATCH($A858&amp;"-9",Matches!$J$2:$J$201,0))-INDEX(Matches!$H$2:$H$201,MATCH($A858&amp;"-9",Matches!$J$2:$J$201,0))),0,IF(T858-U858=INDEX(Matches!$G$2:$G$201,MATCH($A858&amp;"-9",Matches!$J$2:$J$201,0))-INDEX(Matches!$H$2:$H$201,MATCH($A858&amp;"-9",Matches!$J$2:$J$201,0)),3,2))))),""))</f>
        <v/>
      </c>
      <c r="AG858" s="12" t="str">
        <f aca="false">IF(OR($B858="",V858="",W858=""),"",IFERROR(IF(OR(INDEX(Matches!$I$2:$I$201,MATCH($A858&amp;"-10",Matches!$J$2:$J$201,0))="Void",INDEX(Matches!$G$2:$G$201,MATCH($A858&amp;"-10",Matches!$J$2:$J$201,0))="",INDEX(Matches!$H$2:$H$201,MATCH($A858&amp;"-10",Matches!$J$2:$J$201,0))=""),"",IF(AND($C858&lt;&gt;"",INDEX(Matches!$F$2:$F$201,MATCH($A858&amp;"-10",Matches!$J$2:$J$201,0))&lt;&gt;"",$C858&gt;=INDEX(Matches!$F$2:$F$201,MATCH($A858&amp;"-10",Matches!$J$2:$J$201,0))),"",IF(AND(V858=INDEX(Matches!$G$2:$G$201,MATCH($A858&amp;"-10",Matches!$J$2:$J$201,0)),W858=INDEX(Matches!$H$2:$H$201,MATCH($A858&amp;"-10",Matches!$J$2:$J$201,0))),5,IF(SIGN(V858-W858)&lt;&gt;SIGN(INDEX(Matches!$G$2:$G$201,MATCH($A858&amp;"-10",Matches!$J$2:$J$201,0))-INDEX(Matches!$H$2:$H$201,MATCH($A858&amp;"-10",Matches!$J$2:$J$201,0))),0,IF(V858-W858=INDEX(Matches!$G$2:$G$201,MATCH($A858&amp;"-10",Matches!$J$2:$J$201,0))-INDEX(Matches!$H$2:$H$201,MATCH($A858&amp;"-10",Matches!$J$2:$J$201,0)),3,2))))),""))</f>
        <v/>
      </c>
      <c r="AH858" s="13" t="str">
        <f aca="false">IF($B858="","",SUM(X858:AG858))</f>
        <v/>
      </c>
      <c r="AI858" s="12" t="str">
        <f aca="false">IF($B858="","",COUNTIF(X858:AG858,5))</f>
        <v/>
      </c>
      <c r="AJ858" s="12" t="str">
        <f aca="false">IF($B858="","",COUNTIF(X858:AG858,"&gt;=2"))</f>
        <v/>
      </c>
      <c r="AK858" s="12" t="str">
        <f aca="false">IF($B858="","",COUNT(X858:AG858))</f>
        <v/>
      </c>
    </row>
    <row r="859" customFormat="false" ht="15" hidden="false" customHeight="false" outlineLevel="0" collapsed="false">
      <c r="A859" s="7"/>
      <c r="B859" s="7"/>
      <c r="C859" s="11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12" t="str">
        <f aca="false">IF(OR($B859="",D859="",E859=""),"",IFERROR(IF(OR(INDEX(Matches!$I$2:$I$201,MATCH($A859&amp;"-1",Matches!$J$2:$J$201,0))="Void",INDEX(Matches!$G$2:$G$201,MATCH($A859&amp;"-1",Matches!$J$2:$J$201,0))="",INDEX(Matches!$H$2:$H$201,MATCH($A859&amp;"-1",Matches!$J$2:$J$201,0))=""),"",IF(AND($C859&lt;&gt;"",INDEX(Matches!$F$2:$F$201,MATCH($A859&amp;"-1",Matches!$J$2:$J$201,0))&lt;&gt;"",$C859&gt;=INDEX(Matches!$F$2:$F$201,MATCH($A859&amp;"-1",Matches!$J$2:$J$201,0))),"",IF(AND(D859=INDEX(Matches!$G$2:$G$201,MATCH($A859&amp;"-1",Matches!$J$2:$J$201,0)),E859=INDEX(Matches!$H$2:$H$201,MATCH($A859&amp;"-1",Matches!$J$2:$J$201,0))),5,IF(SIGN(D859-E859)&lt;&gt;SIGN(INDEX(Matches!$G$2:$G$201,MATCH($A859&amp;"-1",Matches!$J$2:$J$201,0))-INDEX(Matches!$H$2:$H$201,MATCH($A859&amp;"-1",Matches!$J$2:$J$201,0))),0,IF(D859-E859=INDEX(Matches!$G$2:$G$201,MATCH($A859&amp;"-1",Matches!$J$2:$J$201,0))-INDEX(Matches!$H$2:$H$201,MATCH($A859&amp;"-1",Matches!$J$2:$J$201,0)),3,2))))),""))</f>
        <v/>
      </c>
      <c r="Y859" s="12" t="str">
        <f aca="false">IF(OR($B859="",F859="",G859=""),"",IFERROR(IF(OR(INDEX(Matches!$I$2:$I$201,MATCH($A859&amp;"-2",Matches!$J$2:$J$201,0))="Void",INDEX(Matches!$G$2:$G$201,MATCH($A859&amp;"-2",Matches!$J$2:$J$201,0))="",INDEX(Matches!$H$2:$H$201,MATCH($A859&amp;"-2",Matches!$J$2:$J$201,0))=""),"",IF(AND($C859&lt;&gt;"",INDEX(Matches!$F$2:$F$201,MATCH($A859&amp;"-2",Matches!$J$2:$J$201,0))&lt;&gt;"",$C859&gt;=INDEX(Matches!$F$2:$F$201,MATCH($A859&amp;"-2",Matches!$J$2:$J$201,0))),"",IF(AND(F859=INDEX(Matches!$G$2:$G$201,MATCH($A859&amp;"-2",Matches!$J$2:$J$201,0)),G859=INDEX(Matches!$H$2:$H$201,MATCH($A859&amp;"-2",Matches!$J$2:$J$201,0))),5,IF(SIGN(F859-G859)&lt;&gt;SIGN(INDEX(Matches!$G$2:$G$201,MATCH($A859&amp;"-2",Matches!$J$2:$J$201,0))-INDEX(Matches!$H$2:$H$201,MATCH($A859&amp;"-2",Matches!$J$2:$J$201,0))),0,IF(F859-G859=INDEX(Matches!$G$2:$G$201,MATCH($A859&amp;"-2",Matches!$J$2:$J$201,0))-INDEX(Matches!$H$2:$H$201,MATCH($A859&amp;"-2",Matches!$J$2:$J$201,0)),3,2))))),""))</f>
        <v/>
      </c>
      <c r="Z859" s="12" t="str">
        <f aca="false">IF(OR($B859="",H859="",I859=""),"",IFERROR(IF(OR(INDEX(Matches!$I$2:$I$201,MATCH($A859&amp;"-3",Matches!$J$2:$J$201,0))="Void",INDEX(Matches!$G$2:$G$201,MATCH($A859&amp;"-3",Matches!$J$2:$J$201,0))="",INDEX(Matches!$H$2:$H$201,MATCH($A859&amp;"-3",Matches!$J$2:$J$201,0))=""),"",IF(AND($C859&lt;&gt;"",INDEX(Matches!$F$2:$F$201,MATCH($A859&amp;"-3",Matches!$J$2:$J$201,0))&lt;&gt;"",$C859&gt;=INDEX(Matches!$F$2:$F$201,MATCH($A859&amp;"-3",Matches!$J$2:$J$201,0))),"",IF(AND(H859=INDEX(Matches!$G$2:$G$201,MATCH($A859&amp;"-3",Matches!$J$2:$J$201,0)),I859=INDEX(Matches!$H$2:$H$201,MATCH($A859&amp;"-3",Matches!$J$2:$J$201,0))),5,IF(SIGN(H859-I859)&lt;&gt;SIGN(INDEX(Matches!$G$2:$G$201,MATCH($A859&amp;"-3",Matches!$J$2:$J$201,0))-INDEX(Matches!$H$2:$H$201,MATCH($A859&amp;"-3",Matches!$J$2:$J$201,0))),0,IF(H859-I859=INDEX(Matches!$G$2:$G$201,MATCH($A859&amp;"-3",Matches!$J$2:$J$201,0))-INDEX(Matches!$H$2:$H$201,MATCH($A859&amp;"-3",Matches!$J$2:$J$201,0)),3,2))))),""))</f>
        <v/>
      </c>
      <c r="AA859" s="12" t="str">
        <f aca="false">IF(OR($B859="",J859="",K859=""),"",IFERROR(IF(OR(INDEX(Matches!$I$2:$I$201,MATCH($A859&amp;"-4",Matches!$J$2:$J$201,0))="Void",INDEX(Matches!$G$2:$G$201,MATCH($A859&amp;"-4",Matches!$J$2:$J$201,0))="",INDEX(Matches!$H$2:$H$201,MATCH($A859&amp;"-4",Matches!$J$2:$J$201,0))=""),"",IF(AND($C859&lt;&gt;"",INDEX(Matches!$F$2:$F$201,MATCH($A859&amp;"-4",Matches!$J$2:$J$201,0))&lt;&gt;"",$C859&gt;=INDEX(Matches!$F$2:$F$201,MATCH($A859&amp;"-4",Matches!$J$2:$J$201,0))),"",IF(AND(J859=INDEX(Matches!$G$2:$G$201,MATCH($A859&amp;"-4",Matches!$J$2:$J$201,0)),K859=INDEX(Matches!$H$2:$H$201,MATCH($A859&amp;"-4",Matches!$J$2:$J$201,0))),5,IF(SIGN(J859-K859)&lt;&gt;SIGN(INDEX(Matches!$G$2:$G$201,MATCH($A859&amp;"-4",Matches!$J$2:$J$201,0))-INDEX(Matches!$H$2:$H$201,MATCH($A859&amp;"-4",Matches!$J$2:$J$201,0))),0,IF(J859-K859=INDEX(Matches!$G$2:$G$201,MATCH($A859&amp;"-4",Matches!$J$2:$J$201,0))-INDEX(Matches!$H$2:$H$201,MATCH($A859&amp;"-4",Matches!$J$2:$J$201,0)),3,2))))),""))</f>
        <v/>
      </c>
      <c r="AB859" s="12" t="str">
        <f aca="false">IF(OR($B859="",L859="",M859=""),"",IFERROR(IF(OR(INDEX(Matches!$I$2:$I$201,MATCH($A859&amp;"-5",Matches!$J$2:$J$201,0))="Void",INDEX(Matches!$G$2:$G$201,MATCH($A859&amp;"-5",Matches!$J$2:$J$201,0))="",INDEX(Matches!$H$2:$H$201,MATCH($A859&amp;"-5",Matches!$J$2:$J$201,0))=""),"",IF(AND($C859&lt;&gt;"",INDEX(Matches!$F$2:$F$201,MATCH($A859&amp;"-5",Matches!$J$2:$J$201,0))&lt;&gt;"",$C859&gt;=INDEX(Matches!$F$2:$F$201,MATCH($A859&amp;"-5",Matches!$J$2:$J$201,0))),"",IF(AND(L859=INDEX(Matches!$G$2:$G$201,MATCH($A859&amp;"-5",Matches!$J$2:$J$201,0)),M859=INDEX(Matches!$H$2:$H$201,MATCH($A859&amp;"-5",Matches!$J$2:$J$201,0))),5,IF(SIGN(L859-M859)&lt;&gt;SIGN(INDEX(Matches!$G$2:$G$201,MATCH($A859&amp;"-5",Matches!$J$2:$J$201,0))-INDEX(Matches!$H$2:$H$201,MATCH($A859&amp;"-5",Matches!$J$2:$J$201,0))),0,IF(L859-M859=INDEX(Matches!$G$2:$G$201,MATCH($A859&amp;"-5",Matches!$J$2:$J$201,0))-INDEX(Matches!$H$2:$H$201,MATCH($A859&amp;"-5",Matches!$J$2:$J$201,0)),3,2))))),""))</f>
        <v/>
      </c>
      <c r="AC859" s="12" t="str">
        <f aca="false">IF(OR($B859="",N859="",O859=""),"",IFERROR(IF(OR(INDEX(Matches!$I$2:$I$201,MATCH($A859&amp;"-6",Matches!$J$2:$J$201,0))="Void",INDEX(Matches!$G$2:$G$201,MATCH($A859&amp;"-6",Matches!$J$2:$J$201,0))="",INDEX(Matches!$H$2:$H$201,MATCH($A859&amp;"-6",Matches!$J$2:$J$201,0))=""),"",IF(AND($C859&lt;&gt;"",INDEX(Matches!$F$2:$F$201,MATCH($A859&amp;"-6",Matches!$J$2:$J$201,0))&lt;&gt;"",$C859&gt;=INDEX(Matches!$F$2:$F$201,MATCH($A859&amp;"-6",Matches!$J$2:$J$201,0))),"",IF(AND(N859=INDEX(Matches!$G$2:$G$201,MATCH($A859&amp;"-6",Matches!$J$2:$J$201,0)),O859=INDEX(Matches!$H$2:$H$201,MATCH($A859&amp;"-6",Matches!$J$2:$J$201,0))),5,IF(SIGN(N859-O859)&lt;&gt;SIGN(INDEX(Matches!$G$2:$G$201,MATCH($A859&amp;"-6",Matches!$J$2:$J$201,0))-INDEX(Matches!$H$2:$H$201,MATCH($A859&amp;"-6",Matches!$J$2:$J$201,0))),0,IF(N859-O859=INDEX(Matches!$G$2:$G$201,MATCH($A859&amp;"-6",Matches!$J$2:$J$201,0))-INDEX(Matches!$H$2:$H$201,MATCH($A859&amp;"-6",Matches!$J$2:$J$201,0)),3,2))))),""))</f>
        <v/>
      </c>
      <c r="AD859" s="12" t="str">
        <f aca="false">IF(OR($B859="",P859="",Q859=""),"",IFERROR(IF(OR(INDEX(Matches!$I$2:$I$201,MATCH($A859&amp;"-7",Matches!$J$2:$J$201,0))="Void",INDEX(Matches!$G$2:$G$201,MATCH($A859&amp;"-7",Matches!$J$2:$J$201,0))="",INDEX(Matches!$H$2:$H$201,MATCH($A859&amp;"-7",Matches!$J$2:$J$201,0))=""),"",IF(AND($C859&lt;&gt;"",INDEX(Matches!$F$2:$F$201,MATCH($A859&amp;"-7",Matches!$J$2:$J$201,0))&lt;&gt;"",$C859&gt;=INDEX(Matches!$F$2:$F$201,MATCH($A859&amp;"-7",Matches!$J$2:$J$201,0))),"",IF(AND(P859=INDEX(Matches!$G$2:$G$201,MATCH($A859&amp;"-7",Matches!$J$2:$J$201,0)),Q859=INDEX(Matches!$H$2:$H$201,MATCH($A859&amp;"-7",Matches!$J$2:$J$201,0))),5,IF(SIGN(P859-Q859)&lt;&gt;SIGN(INDEX(Matches!$G$2:$G$201,MATCH($A859&amp;"-7",Matches!$J$2:$J$201,0))-INDEX(Matches!$H$2:$H$201,MATCH($A859&amp;"-7",Matches!$J$2:$J$201,0))),0,IF(P859-Q859=INDEX(Matches!$G$2:$G$201,MATCH($A859&amp;"-7",Matches!$J$2:$J$201,0))-INDEX(Matches!$H$2:$H$201,MATCH($A859&amp;"-7",Matches!$J$2:$J$201,0)),3,2))))),""))</f>
        <v/>
      </c>
      <c r="AE859" s="12" t="str">
        <f aca="false">IF(OR($B859="",R859="",S859=""),"",IFERROR(IF(OR(INDEX(Matches!$I$2:$I$201,MATCH($A859&amp;"-8",Matches!$J$2:$J$201,0))="Void",INDEX(Matches!$G$2:$G$201,MATCH($A859&amp;"-8",Matches!$J$2:$J$201,0))="",INDEX(Matches!$H$2:$H$201,MATCH($A859&amp;"-8",Matches!$J$2:$J$201,0))=""),"",IF(AND($C859&lt;&gt;"",INDEX(Matches!$F$2:$F$201,MATCH($A859&amp;"-8",Matches!$J$2:$J$201,0))&lt;&gt;"",$C859&gt;=INDEX(Matches!$F$2:$F$201,MATCH($A859&amp;"-8",Matches!$J$2:$J$201,0))),"",IF(AND(R859=INDEX(Matches!$G$2:$G$201,MATCH($A859&amp;"-8",Matches!$J$2:$J$201,0)),S859=INDEX(Matches!$H$2:$H$201,MATCH($A859&amp;"-8",Matches!$J$2:$J$201,0))),5,IF(SIGN(R859-S859)&lt;&gt;SIGN(INDEX(Matches!$G$2:$G$201,MATCH($A859&amp;"-8",Matches!$J$2:$J$201,0))-INDEX(Matches!$H$2:$H$201,MATCH($A859&amp;"-8",Matches!$J$2:$J$201,0))),0,IF(R859-S859=INDEX(Matches!$G$2:$G$201,MATCH($A859&amp;"-8",Matches!$J$2:$J$201,0))-INDEX(Matches!$H$2:$H$201,MATCH($A859&amp;"-8",Matches!$J$2:$J$201,0)),3,2))))),""))</f>
        <v/>
      </c>
      <c r="AF859" s="12" t="str">
        <f aca="false">IF(OR($B859="",T859="",U859=""),"",IFERROR(IF(OR(INDEX(Matches!$I$2:$I$201,MATCH($A859&amp;"-9",Matches!$J$2:$J$201,0))="Void",INDEX(Matches!$G$2:$G$201,MATCH($A859&amp;"-9",Matches!$J$2:$J$201,0))="",INDEX(Matches!$H$2:$H$201,MATCH($A859&amp;"-9",Matches!$J$2:$J$201,0))=""),"",IF(AND($C859&lt;&gt;"",INDEX(Matches!$F$2:$F$201,MATCH($A859&amp;"-9",Matches!$J$2:$J$201,0))&lt;&gt;"",$C859&gt;=INDEX(Matches!$F$2:$F$201,MATCH($A859&amp;"-9",Matches!$J$2:$J$201,0))),"",IF(AND(T859=INDEX(Matches!$G$2:$G$201,MATCH($A859&amp;"-9",Matches!$J$2:$J$201,0)),U859=INDEX(Matches!$H$2:$H$201,MATCH($A859&amp;"-9",Matches!$J$2:$J$201,0))),5,IF(SIGN(T859-U859)&lt;&gt;SIGN(INDEX(Matches!$G$2:$G$201,MATCH($A859&amp;"-9",Matches!$J$2:$J$201,0))-INDEX(Matches!$H$2:$H$201,MATCH($A859&amp;"-9",Matches!$J$2:$J$201,0))),0,IF(T859-U859=INDEX(Matches!$G$2:$G$201,MATCH($A859&amp;"-9",Matches!$J$2:$J$201,0))-INDEX(Matches!$H$2:$H$201,MATCH($A859&amp;"-9",Matches!$J$2:$J$201,0)),3,2))))),""))</f>
        <v/>
      </c>
      <c r="AG859" s="12" t="str">
        <f aca="false">IF(OR($B859="",V859="",W859=""),"",IFERROR(IF(OR(INDEX(Matches!$I$2:$I$201,MATCH($A859&amp;"-10",Matches!$J$2:$J$201,0))="Void",INDEX(Matches!$G$2:$G$201,MATCH($A859&amp;"-10",Matches!$J$2:$J$201,0))="",INDEX(Matches!$H$2:$H$201,MATCH($A859&amp;"-10",Matches!$J$2:$J$201,0))=""),"",IF(AND($C859&lt;&gt;"",INDEX(Matches!$F$2:$F$201,MATCH($A859&amp;"-10",Matches!$J$2:$J$201,0))&lt;&gt;"",$C859&gt;=INDEX(Matches!$F$2:$F$201,MATCH($A859&amp;"-10",Matches!$J$2:$J$201,0))),"",IF(AND(V859=INDEX(Matches!$G$2:$G$201,MATCH($A859&amp;"-10",Matches!$J$2:$J$201,0)),W859=INDEX(Matches!$H$2:$H$201,MATCH($A859&amp;"-10",Matches!$J$2:$J$201,0))),5,IF(SIGN(V859-W859)&lt;&gt;SIGN(INDEX(Matches!$G$2:$G$201,MATCH($A859&amp;"-10",Matches!$J$2:$J$201,0))-INDEX(Matches!$H$2:$H$201,MATCH($A859&amp;"-10",Matches!$J$2:$J$201,0))),0,IF(V859-W859=INDEX(Matches!$G$2:$G$201,MATCH($A859&amp;"-10",Matches!$J$2:$J$201,0))-INDEX(Matches!$H$2:$H$201,MATCH($A859&amp;"-10",Matches!$J$2:$J$201,0)),3,2))))),""))</f>
        <v/>
      </c>
      <c r="AH859" s="13" t="str">
        <f aca="false">IF($B859="","",SUM(X859:AG859))</f>
        <v/>
      </c>
      <c r="AI859" s="12" t="str">
        <f aca="false">IF($B859="","",COUNTIF(X859:AG859,5))</f>
        <v/>
      </c>
      <c r="AJ859" s="12" t="str">
        <f aca="false">IF($B859="","",COUNTIF(X859:AG859,"&gt;=2"))</f>
        <v/>
      </c>
      <c r="AK859" s="12" t="str">
        <f aca="false">IF($B859="","",COUNT(X859:AG859))</f>
        <v/>
      </c>
    </row>
    <row r="860" customFormat="false" ht="15" hidden="false" customHeight="false" outlineLevel="0" collapsed="false">
      <c r="A860" s="7"/>
      <c r="B860" s="7"/>
      <c r="C860" s="11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12" t="str">
        <f aca="false">IF(OR($B860="",D860="",E860=""),"",IFERROR(IF(OR(INDEX(Matches!$I$2:$I$201,MATCH($A860&amp;"-1",Matches!$J$2:$J$201,0))="Void",INDEX(Matches!$G$2:$G$201,MATCH($A860&amp;"-1",Matches!$J$2:$J$201,0))="",INDEX(Matches!$H$2:$H$201,MATCH($A860&amp;"-1",Matches!$J$2:$J$201,0))=""),"",IF(AND($C860&lt;&gt;"",INDEX(Matches!$F$2:$F$201,MATCH($A860&amp;"-1",Matches!$J$2:$J$201,0))&lt;&gt;"",$C860&gt;=INDEX(Matches!$F$2:$F$201,MATCH($A860&amp;"-1",Matches!$J$2:$J$201,0))),"",IF(AND(D860=INDEX(Matches!$G$2:$G$201,MATCH($A860&amp;"-1",Matches!$J$2:$J$201,0)),E860=INDEX(Matches!$H$2:$H$201,MATCH($A860&amp;"-1",Matches!$J$2:$J$201,0))),5,IF(SIGN(D860-E860)&lt;&gt;SIGN(INDEX(Matches!$G$2:$G$201,MATCH($A860&amp;"-1",Matches!$J$2:$J$201,0))-INDEX(Matches!$H$2:$H$201,MATCH($A860&amp;"-1",Matches!$J$2:$J$201,0))),0,IF(D860-E860=INDEX(Matches!$G$2:$G$201,MATCH($A860&amp;"-1",Matches!$J$2:$J$201,0))-INDEX(Matches!$H$2:$H$201,MATCH($A860&amp;"-1",Matches!$J$2:$J$201,0)),3,2))))),""))</f>
        <v/>
      </c>
      <c r="Y860" s="12" t="str">
        <f aca="false">IF(OR($B860="",F860="",G860=""),"",IFERROR(IF(OR(INDEX(Matches!$I$2:$I$201,MATCH($A860&amp;"-2",Matches!$J$2:$J$201,0))="Void",INDEX(Matches!$G$2:$G$201,MATCH($A860&amp;"-2",Matches!$J$2:$J$201,0))="",INDEX(Matches!$H$2:$H$201,MATCH($A860&amp;"-2",Matches!$J$2:$J$201,0))=""),"",IF(AND($C860&lt;&gt;"",INDEX(Matches!$F$2:$F$201,MATCH($A860&amp;"-2",Matches!$J$2:$J$201,0))&lt;&gt;"",$C860&gt;=INDEX(Matches!$F$2:$F$201,MATCH($A860&amp;"-2",Matches!$J$2:$J$201,0))),"",IF(AND(F860=INDEX(Matches!$G$2:$G$201,MATCH($A860&amp;"-2",Matches!$J$2:$J$201,0)),G860=INDEX(Matches!$H$2:$H$201,MATCH($A860&amp;"-2",Matches!$J$2:$J$201,0))),5,IF(SIGN(F860-G860)&lt;&gt;SIGN(INDEX(Matches!$G$2:$G$201,MATCH($A860&amp;"-2",Matches!$J$2:$J$201,0))-INDEX(Matches!$H$2:$H$201,MATCH($A860&amp;"-2",Matches!$J$2:$J$201,0))),0,IF(F860-G860=INDEX(Matches!$G$2:$G$201,MATCH($A860&amp;"-2",Matches!$J$2:$J$201,0))-INDEX(Matches!$H$2:$H$201,MATCH($A860&amp;"-2",Matches!$J$2:$J$201,0)),3,2))))),""))</f>
        <v/>
      </c>
      <c r="Z860" s="12" t="str">
        <f aca="false">IF(OR($B860="",H860="",I860=""),"",IFERROR(IF(OR(INDEX(Matches!$I$2:$I$201,MATCH($A860&amp;"-3",Matches!$J$2:$J$201,0))="Void",INDEX(Matches!$G$2:$G$201,MATCH($A860&amp;"-3",Matches!$J$2:$J$201,0))="",INDEX(Matches!$H$2:$H$201,MATCH($A860&amp;"-3",Matches!$J$2:$J$201,0))=""),"",IF(AND($C860&lt;&gt;"",INDEX(Matches!$F$2:$F$201,MATCH($A860&amp;"-3",Matches!$J$2:$J$201,0))&lt;&gt;"",$C860&gt;=INDEX(Matches!$F$2:$F$201,MATCH($A860&amp;"-3",Matches!$J$2:$J$201,0))),"",IF(AND(H860=INDEX(Matches!$G$2:$G$201,MATCH($A860&amp;"-3",Matches!$J$2:$J$201,0)),I860=INDEX(Matches!$H$2:$H$201,MATCH($A860&amp;"-3",Matches!$J$2:$J$201,0))),5,IF(SIGN(H860-I860)&lt;&gt;SIGN(INDEX(Matches!$G$2:$G$201,MATCH($A860&amp;"-3",Matches!$J$2:$J$201,0))-INDEX(Matches!$H$2:$H$201,MATCH($A860&amp;"-3",Matches!$J$2:$J$201,0))),0,IF(H860-I860=INDEX(Matches!$G$2:$G$201,MATCH($A860&amp;"-3",Matches!$J$2:$J$201,0))-INDEX(Matches!$H$2:$H$201,MATCH($A860&amp;"-3",Matches!$J$2:$J$201,0)),3,2))))),""))</f>
        <v/>
      </c>
      <c r="AA860" s="12" t="str">
        <f aca="false">IF(OR($B860="",J860="",K860=""),"",IFERROR(IF(OR(INDEX(Matches!$I$2:$I$201,MATCH($A860&amp;"-4",Matches!$J$2:$J$201,0))="Void",INDEX(Matches!$G$2:$G$201,MATCH($A860&amp;"-4",Matches!$J$2:$J$201,0))="",INDEX(Matches!$H$2:$H$201,MATCH($A860&amp;"-4",Matches!$J$2:$J$201,0))=""),"",IF(AND($C860&lt;&gt;"",INDEX(Matches!$F$2:$F$201,MATCH($A860&amp;"-4",Matches!$J$2:$J$201,0))&lt;&gt;"",$C860&gt;=INDEX(Matches!$F$2:$F$201,MATCH($A860&amp;"-4",Matches!$J$2:$J$201,0))),"",IF(AND(J860=INDEX(Matches!$G$2:$G$201,MATCH($A860&amp;"-4",Matches!$J$2:$J$201,0)),K860=INDEX(Matches!$H$2:$H$201,MATCH($A860&amp;"-4",Matches!$J$2:$J$201,0))),5,IF(SIGN(J860-K860)&lt;&gt;SIGN(INDEX(Matches!$G$2:$G$201,MATCH($A860&amp;"-4",Matches!$J$2:$J$201,0))-INDEX(Matches!$H$2:$H$201,MATCH($A860&amp;"-4",Matches!$J$2:$J$201,0))),0,IF(J860-K860=INDEX(Matches!$G$2:$G$201,MATCH($A860&amp;"-4",Matches!$J$2:$J$201,0))-INDEX(Matches!$H$2:$H$201,MATCH($A860&amp;"-4",Matches!$J$2:$J$201,0)),3,2))))),""))</f>
        <v/>
      </c>
      <c r="AB860" s="12" t="str">
        <f aca="false">IF(OR($B860="",L860="",M860=""),"",IFERROR(IF(OR(INDEX(Matches!$I$2:$I$201,MATCH($A860&amp;"-5",Matches!$J$2:$J$201,0))="Void",INDEX(Matches!$G$2:$G$201,MATCH($A860&amp;"-5",Matches!$J$2:$J$201,0))="",INDEX(Matches!$H$2:$H$201,MATCH($A860&amp;"-5",Matches!$J$2:$J$201,0))=""),"",IF(AND($C860&lt;&gt;"",INDEX(Matches!$F$2:$F$201,MATCH($A860&amp;"-5",Matches!$J$2:$J$201,0))&lt;&gt;"",$C860&gt;=INDEX(Matches!$F$2:$F$201,MATCH($A860&amp;"-5",Matches!$J$2:$J$201,0))),"",IF(AND(L860=INDEX(Matches!$G$2:$G$201,MATCH($A860&amp;"-5",Matches!$J$2:$J$201,0)),M860=INDEX(Matches!$H$2:$H$201,MATCH($A860&amp;"-5",Matches!$J$2:$J$201,0))),5,IF(SIGN(L860-M860)&lt;&gt;SIGN(INDEX(Matches!$G$2:$G$201,MATCH($A860&amp;"-5",Matches!$J$2:$J$201,0))-INDEX(Matches!$H$2:$H$201,MATCH($A860&amp;"-5",Matches!$J$2:$J$201,0))),0,IF(L860-M860=INDEX(Matches!$G$2:$G$201,MATCH($A860&amp;"-5",Matches!$J$2:$J$201,0))-INDEX(Matches!$H$2:$H$201,MATCH($A860&amp;"-5",Matches!$J$2:$J$201,0)),3,2))))),""))</f>
        <v/>
      </c>
      <c r="AC860" s="12" t="str">
        <f aca="false">IF(OR($B860="",N860="",O860=""),"",IFERROR(IF(OR(INDEX(Matches!$I$2:$I$201,MATCH($A860&amp;"-6",Matches!$J$2:$J$201,0))="Void",INDEX(Matches!$G$2:$G$201,MATCH($A860&amp;"-6",Matches!$J$2:$J$201,0))="",INDEX(Matches!$H$2:$H$201,MATCH($A860&amp;"-6",Matches!$J$2:$J$201,0))=""),"",IF(AND($C860&lt;&gt;"",INDEX(Matches!$F$2:$F$201,MATCH($A860&amp;"-6",Matches!$J$2:$J$201,0))&lt;&gt;"",$C860&gt;=INDEX(Matches!$F$2:$F$201,MATCH($A860&amp;"-6",Matches!$J$2:$J$201,0))),"",IF(AND(N860=INDEX(Matches!$G$2:$G$201,MATCH($A860&amp;"-6",Matches!$J$2:$J$201,0)),O860=INDEX(Matches!$H$2:$H$201,MATCH($A860&amp;"-6",Matches!$J$2:$J$201,0))),5,IF(SIGN(N860-O860)&lt;&gt;SIGN(INDEX(Matches!$G$2:$G$201,MATCH($A860&amp;"-6",Matches!$J$2:$J$201,0))-INDEX(Matches!$H$2:$H$201,MATCH($A860&amp;"-6",Matches!$J$2:$J$201,0))),0,IF(N860-O860=INDEX(Matches!$G$2:$G$201,MATCH($A860&amp;"-6",Matches!$J$2:$J$201,0))-INDEX(Matches!$H$2:$H$201,MATCH($A860&amp;"-6",Matches!$J$2:$J$201,0)),3,2))))),""))</f>
        <v/>
      </c>
      <c r="AD860" s="12" t="str">
        <f aca="false">IF(OR($B860="",P860="",Q860=""),"",IFERROR(IF(OR(INDEX(Matches!$I$2:$I$201,MATCH($A860&amp;"-7",Matches!$J$2:$J$201,0))="Void",INDEX(Matches!$G$2:$G$201,MATCH($A860&amp;"-7",Matches!$J$2:$J$201,0))="",INDEX(Matches!$H$2:$H$201,MATCH($A860&amp;"-7",Matches!$J$2:$J$201,0))=""),"",IF(AND($C860&lt;&gt;"",INDEX(Matches!$F$2:$F$201,MATCH($A860&amp;"-7",Matches!$J$2:$J$201,0))&lt;&gt;"",$C860&gt;=INDEX(Matches!$F$2:$F$201,MATCH($A860&amp;"-7",Matches!$J$2:$J$201,0))),"",IF(AND(P860=INDEX(Matches!$G$2:$G$201,MATCH($A860&amp;"-7",Matches!$J$2:$J$201,0)),Q860=INDEX(Matches!$H$2:$H$201,MATCH($A860&amp;"-7",Matches!$J$2:$J$201,0))),5,IF(SIGN(P860-Q860)&lt;&gt;SIGN(INDEX(Matches!$G$2:$G$201,MATCH($A860&amp;"-7",Matches!$J$2:$J$201,0))-INDEX(Matches!$H$2:$H$201,MATCH($A860&amp;"-7",Matches!$J$2:$J$201,0))),0,IF(P860-Q860=INDEX(Matches!$G$2:$G$201,MATCH($A860&amp;"-7",Matches!$J$2:$J$201,0))-INDEX(Matches!$H$2:$H$201,MATCH($A860&amp;"-7",Matches!$J$2:$J$201,0)),3,2))))),""))</f>
        <v/>
      </c>
      <c r="AE860" s="12" t="str">
        <f aca="false">IF(OR($B860="",R860="",S860=""),"",IFERROR(IF(OR(INDEX(Matches!$I$2:$I$201,MATCH($A860&amp;"-8",Matches!$J$2:$J$201,0))="Void",INDEX(Matches!$G$2:$G$201,MATCH($A860&amp;"-8",Matches!$J$2:$J$201,0))="",INDEX(Matches!$H$2:$H$201,MATCH($A860&amp;"-8",Matches!$J$2:$J$201,0))=""),"",IF(AND($C860&lt;&gt;"",INDEX(Matches!$F$2:$F$201,MATCH($A860&amp;"-8",Matches!$J$2:$J$201,0))&lt;&gt;"",$C860&gt;=INDEX(Matches!$F$2:$F$201,MATCH($A860&amp;"-8",Matches!$J$2:$J$201,0))),"",IF(AND(R860=INDEX(Matches!$G$2:$G$201,MATCH($A860&amp;"-8",Matches!$J$2:$J$201,0)),S860=INDEX(Matches!$H$2:$H$201,MATCH($A860&amp;"-8",Matches!$J$2:$J$201,0))),5,IF(SIGN(R860-S860)&lt;&gt;SIGN(INDEX(Matches!$G$2:$G$201,MATCH($A860&amp;"-8",Matches!$J$2:$J$201,0))-INDEX(Matches!$H$2:$H$201,MATCH($A860&amp;"-8",Matches!$J$2:$J$201,0))),0,IF(R860-S860=INDEX(Matches!$G$2:$G$201,MATCH($A860&amp;"-8",Matches!$J$2:$J$201,0))-INDEX(Matches!$H$2:$H$201,MATCH($A860&amp;"-8",Matches!$J$2:$J$201,0)),3,2))))),""))</f>
        <v/>
      </c>
      <c r="AF860" s="12" t="str">
        <f aca="false">IF(OR($B860="",T860="",U860=""),"",IFERROR(IF(OR(INDEX(Matches!$I$2:$I$201,MATCH($A860&amp;"-9",Matches!$J$2:$J$201,0))="Void",INDEX(Matches!$G$2:$G$201,MATCH($A860&amp;"-9",Matches!$J$2:$J$201,0))="",INDEX(Matches!$H$2:$H$201,MATCH($A860&amp;"-9",Matches!$J$2:$J$201,0))=""),"",IF(AND($C860&lt;&gt;"",INDEX(Matches!$F$2:$F$201,MATCH($A860&amp;"-9",Matches!$J$2:$J$201,0))&lt;&gt;"",$C860&gt;=INDEX(Matches!$F$2:$F$201,MATCH($A860&amp;"-9",Matches!$J$2:$J$201,0))),"",IF(AND(T860=INDEX(Matches!$G$2:$G$201,MATCH($A860&amp;"-9",Matches!$J$2:$J$201,0)),U860=INDEX(Matches!$H$2:$H$201,MATCH($A860&amp;"-9",Matches!$J$2:$J$201,0))),5,IF(SIGN(T860-U860)&lt;&gt;SIGN(INDEX(Matches!$G$2:$G$201,MATCH($A860&amp;"-9",Matches!$J$2:$J$201,0))-INDEX(Matches!$H$2:$H$201,MATCH($A860&amp;"-9",Matches!$J$2:$J$201,0))),0,IF(T860-U860=INDEX(Matches!$G$2:$G$201,MATCH($A860&amp;"-9",Matches!$J$2:$J$201,0))-INDEX(Matches!$H$2:$H$201,MATCH($A860&amp;"-9",Matches!$J$2:$J$201,0)),3,2))))),""))</f>
        <v/>
      </c>
      <c r="AG860" s="12" t="str">
        <f aca="false">IF(OR($B860="",V860="",W860=""),"",IFERROR(IF(OR(INDEX(Matches!$I$2:$I$201,MATCH($A860&amp;"-10",Matches!$J$2:$J$201,0))="Void",INDEX(Matches!$G$2:$G$201,MATCH($A860&amp;"-10",Matches!$J$2:$J$201,0))="",INDEX(Matches!$H$2:$H$201,MATCH($A860&amp;"-10",Matches!$J$2:$J$201,0))=""),"",IF(AND($C860&lt;&gt;"",INDEX(Matches!$F$2:$F$201,MATCH($A860&amp;"-10",Matches!$J$2:$J$201,0))&lt;&gt;"",$C860&gt;=INDEX(Matches!$F$2:$F$201,MATCH($A860&amp;"-10",Matches!$J$2:$J$201,0))),"",IF(AND(V860=INDEX(Matches!$G$2:$G$201,MATCH($A860&amp;"-10",Matches!$J$2:$J$201,0)),W860=INDEX(Matches!$H$2:$H$201,MATCH($A860&amp;"-10",Matches!$J$2:$J$201,0))),5,IF(SIGN(V860-W860)&lt;&gt;SIGN(INDEX(Matches!$G$2:$G$201,MATCH($A860&amp;"-10",Matches!$J$2:$J$201,0))-INDEX(Matches!$H$2:$H$201,MATCH($A860&amp;"-10",Matches!$J$2:$J$201,0))),0,IF(V860-W860=INDEX(Matches!$G$2:$G$201,MATCH($A860&amp;"-10",Matches!$J$2:$J$201,0))-INDEX(Matches!$H$2:$H$201,MATCH($A860&amp;"-10",Matches!$J$2:$J$201,0)),3,2))))),""))</f>
        <v/>
      </c>
      <c r="AH860" s="13" t="str">
        <f aca="false">IF($B860="","",SUM(X860:AG860))</f>
        <v/>
      </c>
      <c r="AI860" s="12" t="str">
        <f aca="false">IF($B860="","",COUNTIF(X860:AG860,5))</f>
        <v/>
      </c>
      <c r="AJ860" s="12" t="str">
        <f aca="false">IF($B860="","",COUNTIF(X860:AG860,"&gt;=2"))</f>
        <v/>
      </c>
      <c r="AK860" s="12" t="str">
        <f aca="false">IF($B860="","",COUNT(X860:AG860))</f>
        <v/>
      </c>
    </row>
    <row r="861" customFormat="false" ht="15" hidden="false" customHeight="false" outlineLevel="0" collapsed="false">
      <c r="A861" s="7"/>
      <c r="B861" s="7"/>
      <c r="C861" s="11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12" t="str">
        <f aca="false">IF(OR($B861="",D861="",E861=""),"",IFERROR(IF(OR(INDEX(Matches!$I$2:$I$201,MATCH($A861&amp;"-1",Matches!$J$2:$J$201,0))="Void",INDEX(Matches!$G$2:$G$201,MATCH($A861&amp;"-1",Matches!$J$2:$J$201,0))="",INDEX(Matches!$H$2:$H$201,MATCH($A861&amp;"-1",Matches!$J$2:$J$201,0))=""),"",IF(AND($C861&lt;&gt;"",INDEX(Matches!$F$2:$F$201,MATCH($A861&amp;"-1",Matches!$J$2:$J$201,0))&lt;&gt;"",$C861&gt;=INDEX(Matches!$F$2:$F$201,MATCH($A861&amp;"-1",Matches!$J$2:$J$201,0))),"",IF(AND(D861=INDEX(Matches!$G$2:$G$201,MATCH($A861&amp;"-1",Matches!$J$2:$J$201,0)),E861=INDEX(Matches!$H$2:$H$201,MATCH($A861&amp;"-1",Matches!$J$2:$J$201,0))),5,IF(SIGN(D861-E861)&lt;&gt;SIGN(INDEX(Matches!$G$2:$G$201,MATCH($A861&amp;"-1",Matches!$J$2:$J$201,0))-INDEX(Matches!$H$2:$H$201,MATCH($A861&amp;"-1",Matches!$J$2:$J$201,0))),0,IF(D861-E861=INDEX(Matches!$G$2:$G$201,MATCH($A861&amp;"-1",Matches!$J$2:$J$201,0))-INDEX(Matches!$H$2:$H$201,MATCH($A861&amp;"-1",Matches!$J$2:$J$201,0)),3,2))))),""))</f>
        <v/>
      </c>
      <c r="Y861" s="12" t="str">
        <f aca="false">IF(OR($B861="",F861="",G861=""),"",IFERROR(IF(OR(INDEX(Matches!$I$2:$I$201,MATCH($A861&amp;"-2",Matches!$J$2:$J$201,0))="Void",INDEX(Matches!$G$2:$G$201,MATCH($A861&amp;"-2",Matches!$J$2:$J$201,0))="",INDEX(Matches!$H$2:$H$201,MATCH($A861&amp;"-2",Matches!$J$2:$J$201,0))=""),"",IF(AND($C861&lt;&gt;"",INDEX(Matches!$F$2:$F$201,MATCH($A861&amp;"-2",Matches!$J$2:$J$201,0))&lt;&gt;"",$C861&gt;=INDEX(Matches!$F$2:$F$201,MATCH($A861&amp;"-2",Matches!$J$2:$J$201,0))),"",IF(AND(F861=INDEX(Matches!$G$2:$G$201,MATCH($A861&amp;"-2",Matches!$J$2:$J$201,0)),G861=INDEX(Matches!$H$2:$H$201,MATCH($A861&amp;"-2",Matches!$J$2:$J$201,0))),5,IF(SIGN(F861-G861)&lt;&gt;SIGN(INDEX(Matches!$G$2:$G$201,MATCH($A861&amp;"-2",Matches!$J$2:$J$201,0))-INDEX(Matches!$H$2:$H$201,MATCH($A861&amp;"-2",Matches!$J$2:$J$201,0))),0,IF(F861-G861=INDEX(Matches!$G$2:$G$201,MATCH($A861&amp;"-2",Matches!$J$2:$J$201,0))-INDEX(Matches!$H$2:$H$201,MATCH($A861&amp;"-2",Matches!$J$2:$J$201,0)),3,2))))),""))</f>
        <v/>
      </c>
      <c r="Z861" s="12" t="str">
        <f aca="false">IF(OR($B861="",H861="",I861=""),"",IFERROR(IF(OR(INDEX(Matches!$I$2:$I$201,MATCH($A861&amp;"-3",Matches!$J$2:$J$201,0))="Void",INDEX(Matches!$G$2:$G$201,MATCH($A861&amp;"-3",Matches!$J$2:$J$201,0))="",INDEX(Matches!$H$2:$H$201,MATCH($A861&amp;"-3",Matches!$J$2:$J$201,0))=""),"",IF(AND($C861&lt;&gt;"",INDEX(Matches!$F$2:$F$201,MATCH($A861&amp;"-3",Matches!$J$2:$J$201,0))&lt;&gt;"",$C861&gt;=INDEX(Matches!$F$2:$F$201,MATCH($A861&amp;"-3",Matches!$J$2:$J$201,0))),"",IF(AND(H861=INDEX(Matches!$G$2:$G$201,MATCH($A861&amp;"-3",Matches!$J$2:$J$201,0)),I861=INDEX(Matches!$H$2:$H$201,MATCH($A861&amp;"-3",Matches!$J$2:$J$201,0))),5,IF(SIGN(H861-I861)&lt;&gt;SIGN(INDEX(Matches!$G$2:$G$201,MATCH($A861&amp;"-3",Matches!$J$2:$J$201,0))-INDEX(Matches!$H$2:$H$201,MATCH($A861&amp;"-3",Matches!$J$2:$J$201,0))),0,IF(H861-I861=INDEX(Matches!$G$2:$G$201,MATCH($A861&amp;"-3",Matches!$J$2:$J$201,0))-INDEX(Matches!$H$2:$H$201,MATCH($A861&amp;"-3",Matches!$J$2:$J$201,0)),3,2))))),""))</f>
        <v/>
      </c>
      <c r="AA861" s="12" t="str">
        <f aca="false">IF(OR($B861="",J861="",K861=""),"",IFERROR(IF(OR(INDEX(Matches!$I$2:$I$201,MATCH($A861&amp;"-4",Matches!$J$2:$J$201,0))="Void",INDEX(Matches!$G$2:$G$201,MATCH($A861&amp;"-4",Matches!$J$2:$J$201,0))="",INDEX(Matches!$H$2:$H$201,MATCH($A861&amp;"-4",Matches!$J$2:$J$201,0))=""),"",IF(AND($C861&lt;&gt;"",INDEX(Matches!$F$2:$F$201,MATCH($A861&amp;"-4",Matches!$J$2:$J$201,0))&lt;&gt;"",$C861&gt;=INDEX(Matches!$F$2:$F$201,MATCH($A861&amp;"-4",Matches!$J$2:$J$201,0))),"",IF(AND(J861=INDEX(Matches!$G$2:$G$201,MATCH($A861&amp;"-4",Matches!$J$2:$J$201,0)),K861=INDEX(Matches!$H$2:$H$201,MATCH($A861&amp;"-4",Matches!$J$2:$J$201,0))),5,IF(SIGN(J861-K861)&lt;&gt;SIGN(INDEX(Matches!$G$2:$G$201,MATCH($A861&amp;"-4",Matches!$J$2:$J$201,0))-INDEX(Matches!$H$2:$H$201,MATCH($A861&amp;"-4",Matches!$J$2:$J$201,0))),0,IF(J861-K861=INDEX(Matches!$G$2:$G$201,MATCH($A861&amp;"-4",Matches!$J$2:$J$201,0))-INDEX(Matches!$H$2:$H$201,MATCH($A861&amp;"-4",Matches!$J$2:$J$201,0)),3,2))))),""))</f>
        <v/>
      </c>
      <c r="AB861" s="12" t="str">
        <f aca="false">IF(OR($B861="",L861="",M861=""),"",IFERROR(IF(OR(INDEX(Matches!$I$2:$I$201,MATCH($A861&amp;"-5",Matches!$J$2:$J$201,0))="Void",INDEX(Matches!$G$2:$G$201,MATCH($A861&amp;"-5",Matches!$J$2:$J$201,0))="",INDEX(Matches!$H$2:$H$201,MATCH($A861&amp;"-5",Matches!$J$2:$J$201,0))=""),"",IF(AND($C861&lt;&gt;"",INDEX(Matches!$F$2:$F$201,MATCH($A861&amp;"-5",Matches!$J$2:$J$201,0))&lt;&gt;"",$C861&gt;=INDEX(Matches!$F$2:$F$201,MATCH($A861&amp;"-5",Matches!$J$2:$J$201,0))),"",IF(AND(L861=INDEX(Matches!$G$2:$G$201,MATCH($A861&amp;"-5",Matches!$J$2:$J$201,0)),M861=INDEX(Matches!$H$2:$H$201,MATCH($A861&amp;"-5",Matches!$J$2:$J$201,0))),5,IF(SIGN(L861-M861)&lt;&gt;SIGN(INDEX(Matches!$G$2:$G$201,MATCH($A861&amp;"-5",Matches!$J$2:$J$201,0))-INDEX(Matches!$H$2:$H$201,MATCH($A861&amp;"-5",Matches!$J$2:$J$201,0))),0,IF(L861-M861=INDEX(Matches!$G$2:$G$201,MATCH($A861&amp;"-5",Matches!$J$2:$J$201,0))-INDEX(Matches!$H$2:$H$201,MATCH($A861&amp;"-5",Matches!$J$2:$J$201,0)),3,2))))),""))</f>
        <v/>
      </c>
      <c r="AC861" s="12" t="str">
        <f aca="false">IF(OR($B861="",N861="",O861=""),"",IFERROR(IF(OR(INDEX(Matches!$I$2:$I$201,MATCH($A861&amp;"-6",Matches!$J$2:$J$201,0))="Void",INDEX(Matches!$G$2:$G$201,MATCH($A861&amp;"-6",Matches!$J$2:$J$201,0))="",INDEX(Matches!$H$2:$H$201,MATCH($A861&amp;"-6",Matches!$J$2:$J$201,0))=""),"",IF(AND($C861&lt;&gt;"",INDEX(Matches!$F$2:$F$201,MATCH($A861&amp;"-6",Matches!$J$2:$J$201,0))&lt;&gt;"",$C861&gt;=INDEX(Matches!$F$2:$F$201,MATCH($A861&amp;"-6",Matches!$J$2:$J$201,0))),"",IF(AND(N861=INDEX(Matches!$G$2:$G$201,MATCH($A861&amp;"-6",Matches!$J$2:$J$201,0)),O861=INDEX(Matches!$H$2:$H$201,MATCH($A861&amp;"-6",Matches!$J$2:$J$201,0))),5,IF(SIGN(N861-O861)&lt;&gt;SIGN(INDEX(Matches!$G$2:$G$201,MATCH($A861&amp;"-6",Matches!$J$2:$J$201,0))-INDEX(Matches!$H$2:$H$201,MATCH($A861&amp;"-6",Matches!$J$2:$J$201,0))),0,IF(N861-O861=INDEX(Matches!$G$2:$G$201,MATCH($A861&amp;"-6",Matches!$J$2:$J$201,0))-INDEX(Matches!$H$2:$H$201,MATCH($A861&amp;"-6",Matches!$J$2:$J$201,0)),3,2))))),""))</f>
        <v/>
      </c>
      <c r="AD861" s="12" t="str">
        <f aca="false">IF(OR($B861="",P861="",Q861=""),"",IFERROR(IF(OR(INDEX(Matches!$I$2:$I$201,MATCH($A861&amp;"-7",Matches!$J$2:$J$201,0))="Void",INDEX(Matches!$G$2:$G$201,MATCH($A861&amp;"-7",Matches!$J$2:$J$201,0))="",INDEX(Matches!$H$2:$H$201,MATCH($A861&amp;"-7",Matches!$J$2:$J$201,0))=""),"",IF(AND($C861&lt;&gt;"",INDEX(Matches!$F$2:$F$201,MATCH($A861&amp;"-7",Matches!$J$2:$J$201,0))&lt;&gt;"",$C861&gt;=INDEX(Matches!$F$2:$F$201,MATCH($A861&amp;"-7",Matches!$J$2:$J$201,0))),"",IF(AND(P861=INDEX(Matches!$G$2:$G$201,MATCH($A861&amp;"-7",Matches!$J$2:$J$201,0)),Q861=INDEX(Matches!$H$2:$H$201,MATCH($A861&amp;"-7",Matches!$J$2:$J$201,0))),5,IF(SIGN(P861-Q861)&lt;&gt;SIGN(INDEX(Matches!$G$2:$G$201,MATCH($A861&amp;"-7",Matches!$J$2:$J$201,0))-INDEX(Matches!$H$2:$H$201,MATCH($A861&amp;"-7",Matches!$J$2:$J$201,0))),0,IF(P861-Q861=INDEX(Matches!$G$2:$G$201,MATCH($A861&amp;"-7",Matches!$J$2:$J$201,0))-INDEX(Matches!$H$2:$H$201,MATCH($A861&amp;"-7",Matches!$J$2:$J$201,0)),3,2))))),""))</f>
        <v/>
      </c>
      <c r="AE861" s="12" t="str">
        <f aca="false">IF(OR($B861="",R861="",S861=""),"",IFERROR(IF(OR(INDEX(Matches!$I$2:$I$201,MATCH($A861&amp;"-8",Matches!$J$2:$J$201,0))="Void",INDEX(Matches!$G$2:$G$201,MATCH($A861&amp;"-8",Matches!$J$2:$J$201,0))="",INDEX(Matches!$H$2:$H$201,MATCH($A861&amp;"-8",Matches!$J$2:$J$201,0))=""),"",IF(AND($C861&lt;&gt;"",INDEX(Matches!$F$2:$F$201,MATCH($A861&amp;"-8",Matches!$J$2:$J$201,0))&lt;&gt;"",$C861&gt;=INDEX(Matches!$F$2:$F$201,MATCH($A861&amp;"-8",Matches!$J$2:$J$201,0))),"",IF(AND(R861=INDEX(Matches!$G$2:$G$201,MATCH($A861&amp;"-8",Matches!$J$2:$J$201,0)),S861=INDEX(Matches!$H$2:$H$201,MATCH($A861&amp;"-8",Matches!$J$2:$J$201,0))),5,IF(SIGN(R861-S861)&lt;&gt;SIGN(INDEX(Matches!$G$2:$G$201,MATCH($A861&amp;"-8",Matches!$J$2:$J$201,0))-INDEX(Matches!$H$2:$H$201,MATCH($A861&amp;"-8",Matches!$J$2:$J$201,0))),0,IF(R861-S861=INDEX(Matches!$G$2:$G$201,MATCH($A861&amp;"-8",Matches!$J$2:$J$201,0))-INDEX(Matches!$H$2:$H$201,MATCH($A861&amp;"-8",Matches!$J$2:$J$201,0)),3,2))))),""))</f>
        <v/>
      </c>
      <c r="AF861" s="12" t="str">
        <f aca="false">IF(OR($B861="",T861="",U861=""),"",IFERROR(IF(OR(INDEX(Matches!$I$2:$I$201,MATCH($A861&amp;"-9",Matches!$J$2:$J$201,0))="Void",INDEX(Matches!$G$2:$G$201,MATCH($A861&amp;"-9",Matches!$J$2:$J$201,0))="",INDEX(Matches!$H$2:$H$201,MATCH($A861&amp;"-9",Matches!$J$2:$J$201,0))=""),"",IF(AND($C861&lt;&gt;"",INDEX(Matches!$F$2:$F$201,MATCH($A861&amp;"-9",Matches!$J$2:$J$201,0))&lt;&gt;"",$C861&gt;=INDEX(Matches!$F$2:$F$201,MATCH($A861&amp;"-9",Matches!$J$2:$J$201,0))),"",IF(AND(T861=INDEX(Matches!$G$2:$G$201,MATCH($A861&amp;"-9",Matches!$J$2:$J$201,0)),U861=INDEX(Matches!$H$2:$H$201,MATCH($A861&amp;"-9",Matches!$J$2:$J$201,0))),5,IF(SIGN(T861-U861)&lt;&gt;SIGN(INDEX(Matches!$G$2:$G$201,MATCH($A861&amp;"-9",Matches!$J$2:$J$201,0))-INDEX(Matches!$H$2:$H$201,MATCH($A861&amp;"-9",Matches!$J$2:$J$201,0))),0,IF(T861-U861=INDEX(Matches!$G$2:$G$201,MATCH($A861&amp;"-9",Matches!$J$2:$J$201,0))-INDEX(Matches!$H$2:$H$201,MATCH($A861&amp;"-9",Matches!$J$2:$J$201,0)),3,2))))),""))</f>
        <v/>
      </c>
      <c r="AG861" s="12" t="str">
        <f aca="false">IF(OR($B861="",V861="",W861=""),"",IFERROR(IF(OR(INDEX(Matches!$I$2:$I$201,MATCH($A861&amp;"-10",Matches!$J$2:$J$201,0))="Void",INDEX(Matches!$G$2:$G$201,MATCH($A861&amp;"-10",Matches!$J$2:$J$201,0))="",INDEX(Matches!$H$2:$H$201,MATCH($A861&amp;"-10",Matches!$J$2:$J$201,0))=""),"",IF(AND($C861&lt;&gt;"",INDEX(Matches!$F$2:$F$201,MATCH($A861&amp;"-10",Matches!$J$2:$J$201,0))&lt;&gt;"",$C861&gt;=INDEX(Matches!$F$2:$F$201,MATCH($A861&amp;"-10",Matches!$J$2:$J$201,0))),"",IF(AND(V861=INDEX(Matches!$G$2:$G$201,MATCH($A861&amp;"-10",Matches!$J$2:$J$201,0)),W861=INDEX(Matches!$H$2:$H$201,MATCH($A861&amp;"-10",Matches!$J$2:$J$201,0))),5,IF(SIGN(V861-W861)&lt;&gt;SIGN(INDEX(Matches!$G$2:$G$201,MATCH($A861&amp;"-10",Matches!$J$2:$J$201,0))-INDEX(Matches!$H$2:$H$201,MATCH($A861&amp;"-10",Matches!$J$2:$J$201,0))),0,IF(V861-W861=INDEX(Matches!$G$2:$G$201,MATCH($A861&amp;"-10",Matches!$J$2:$J$201,0))-INDEX(Matches!$H$2:$H$201,MATCH($A861&amp;"-10",Matches!$J$2:$J$201,0)),3,2))))),""))</f>
        <v/>
      </c>
      <c r="AH861" s="13" t="str">
        <f aca="false">IF($B861="","",SUM(X861:AG861))</f>
        <v/>
      </c>
      <c r="AI861" s="12" t="str">
        <f aca="false">IF($B861="","",COUNTIF(X861:AG861,5))</f>
        <v/>
      </c>
      <c r="AJ861" s="12" t="str">
        <f aca="false">IF($B861="","",COUNTIF(X861:AG861,"&gt;=2"))</f>
        <v/>
      </c>
      <c r="AK861" s="12" t="str">
        <f aca="false">IF($B861="","",COUNT(X861:AG861))</f>
        <v/>
      </c>
    </row>
    <row r="862" customFormat="false" ht="15" hidden="false" customHeight="false" outlineLevel="0" collapsed="false">
      <c r="A862" s="7"/>
      <c r="B862" s="7"/>
      <c r="C862" s="11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12" t="str">
        <f aca="false">IF(OR($B862="",D862="",E862=""),"",IFERROR(IF(OR(INDEX(Matches!$I$2:$I$201,MATCH($A862&amp;"-1",Matches!$J$2:$J$201,0))="Void",INDEX(Matches!$G$2:$G$201,MATCH($A862&amp;"-1",Matches!$J$2:$J$201,0))="",INDEX(Matches!$H$2:$H$201,MATCH($A862&amp;"-1",Matches!$J$2:$J$201,0))=""),"",IF(AND($C862&lt;&gt;"",INDEX(Matches!$F$2:$F$201,MATCH($A862&amp;"-1",Matches!$J$2:$J$201,0))&lt;&gt;"",$C862&gt;=INDEX(Matches!$F$2:$F$201,MATCH($A862&amp;"-1",Matches!$J$2:$J$201,0))),"",IF(AND(D862=INDEX(Matches!$G$2:$G$201,MATCH($A862&amp;"-1",Matches!$J$2:$J$201,0)),E862=INDEX(Matches!$H$2:$H$201,MATCH($A862&amp;"-1",Matches!$J$2:$J$201,0))),5,IF(SIGN(D862-E862)&lt;&gt;SIGN(INDEX(Matches!$G$2:$G$201,MATCH($A862&amp;"-1",Matches!$J$2:$J$201,0))-INDEX(Matches!$H$2:$H$201,MATCH($A862&amp;"-1",Matches!$J$2:$J$201,0))),0,IF(D862-E862=INDEX(Matches!$G$2:$G$201,MATCH($A862&amp;"-1",Matches!$J$2:$J$201,0))-INDEX(Matches!$H$2:$H$201,MATCH($A862&amp;"-1",Matches!$J$2:$J$201,0)),3,2))))),""))</f>
        <v/>
      </c>
      <c r="Y862" s="12" t="str">
        <f aca="false">IF(OR($B862="",F862="",G862=""),"",IFERROR(IF(OR(INDEX(Matches!$I$2:$I$201,MATCH($A862&amp;"-2",Matches!$J$2:$J$201,0))="Void",INDEX(Matches!$G$2:$G$201,MATCH($A862&amp;"-2",Matches!$J$2:$J$201,0))="",INDEX(Matches!$H$2:$H$201,MATCH($A862&amp;"-2",Matches!$J$2:$J$201,0))=""),"",IF(AND($C862&lt;&gt;"",INDEX(Matches!$F$2:$F$201,MATCH($A862&amp;"-2",Matches!$J$2:$J$201,0))&lt;&gt;"",$C862&gt;=INDEX(Matches!$F$2:$F$201,MATCH($A862&amp;"-2",Matches!$J$2:$J$201,0))),"",IF(AND(F862=INDEX(Matches!$G$2:$G$201,MATCH($A862&amp;"-2",Matches!$J$2:$J$201,0)),G862=INDEX(Matches!$H$2:$H$201,MATCH($A862&amp;"-2",Matches!$J$2:$J$201,0))),5,IF(SIGN(F862-G862)&lt;&gt;SIGN(INDEX(Matches!$G$2:$G$201,MATCH($A862&amp;"-2",Matches!$J$2:$J$201,0))-INDEX(Matches!$H$2:$H$201,MATCH($A862&amp;"-2",Matches!$J$2:$J$201,0))),0,IF(F862-G862=INDEX(Matches!$G$2:$G$201,MATCH($A862&amp;"-2",Matches!$J$2:$J$201,0))-INDEX(Matches!$H$2:$H$201,MATCH($A862&amp;"-2",Matches!$J$2:$J$201,0)),3,2))))),""))</f>
        <v/>
      </c>
      <c r="Z862" s="12" t="str">
        <f aca="false">IF(OR($B862="",H862="",I862=""),"",IFERROR(IF(OR(INDEX(Matches!$I$2:$I$201,MATCH($A862&amp;"-3",Matches!$J$2:$J$201,0))="Void",INDEX(Matches!$G$2:$G$201,MATCH($A862&amp;"-3",Matches!$J$2:$J$201,0))="",INDEX(Matches!$H$2:$H$201,MATCH($A862&amp;"-3",Matches!$J$2:$J$201,0))=""),"",IF(AND($C862&lt;&gt;"",INDEX(Matches!$F$2:$F$201,MATCH($A862&amp;"-3",Matches!$J$2:$J$201,0))&lt;&gt;"",$C862&gt;=INDEX(Matches!$F$2:$F$201,MATCH($A862&amp;"-3",Matches!$J$2:$J$201,0))),"",IF(AND(H862=INDEX(Matches!$G$2:$G$201,MATCH($A862&amp;"-3",Matches!$J$2:$J$201,0)),I862=INDEX(Matches!$H$2:$H$201,MATCH($A862&amp;"-3",Matches!$J$2:$J$201,0))),5,IF(SIGN(H862-I862)&lt;&gt;SIGN(INDEX(Matches!$G$2:$G$201,MATCH($A862&amp;"-3",Matches!$J$2:$J$201,0))-INDEX(Matches!$H$2:$H$201,MATCH($A862&amp;"-3",Matches!$J$2:$J$201,0))),0,IF(H862-I862=INDEX(Matches!$G$2:$G$201,MATCH($A862&amp;"-3",Matches!$J$2:$J$201,0))-INDEX(Matches!$H$2:$H$201,MATCH($A862&amp;"-3",Matches!$J$2:$J$201,0)),3,2))))),""))</f>
        <v/>
      </c>
      <c r="AA862" s="12" t="str">
        <f aca="false">IF(OR($B862="",J862="",K862=""),"",IFERROR(IF(OR(INDEX(Matches!$I$2:$I$201,MATCH($A862&amp;"-4",Matches!$J$2:$J$201,0))="Void",INDEX(Matches!$G$2:$G$201,MATCH($A862&amp;"-4",Matches!$J$2:$J$201,0))="",INDEX(Matches!$H$2:$H$201,MATCH($A862&amp;"-4",Matches!$J$2:$J$201,0))=""),"",IF(AND($C862&lt;&gt;"",INDEX(Matches!$F$2:$F$201,MATCH($A862&amp;"-4",Matches!$J$2:$J$201,0))&lt;&gt;"",$C862&gt;=INDEX(Matches!$F$2:$F$201,MATCH($A862&amp;"-4",Matches!$J$2:$J$201,0))),"",IF(AND(J862=INDEX(Matches!$G$2:$G$201,MATCH($A862&amp;"-4",Matches!$J$2:$J$201,0)),K862=INDEX(Matches!$H$2:$H$201,MATCH($A862&amp;"-4",Matches!$J$2:$J$201,0))),5,IF(SIGN(J862-K862)&lt;&gt;SIGN(INDEX(Matches!$G$2:$G$201,MATCH($A862&amp;"-4",Matches!$J$2:$J$201,0))-INDEX(Matches!$H$2:$H$201,MATCH($A862&amp;"-4",Matches!$J$2:$J$201,0))),0,IF(J862-K862=INDEX(Matches!$G$2:$G$201,MATCH($A862&amp;"-4",Matches!$J$2:$J$201,0))-INDEX(Matches!$H$2:$H$201,MATCH($A862&amp;"-4",Matches!$J$2:$J$201,0)),3,2))))),""))</f>
        <v/>
      </c>
      <c r="AB862" s="12" t="str">
        <f aca="false">IF(OR($B862="",L862="",M862=""),"",IFERROR(IF(OR(INDEX(Matches!$I$2:$I$201,MATCH($A862&amp;"-5",Matches!$J$2:$J$201,0))="Void",INDEX(Matches!$G$2:$G$201,MATCH($A862&amp;"-5",Matches!$J$2:$J$201,0))="",INDEX(Matches!$H$2:$H$201,MATCH($A862&amp;"-5",Matches!$J$2:$J$201,0))=""),"",IF(AND($C862&lt;&gt;"",INDEX(Matches!$F$2:$F$201,MATCH($A862&amp;"-5",Matches!$J$2:$J$201,0))&lt;&gt;"",$C862&gt;=INDEX(Matches!$F$2:$F$201,MATCH($A862&amp;"-5",Matches!$J$2:$J$201,0))),"",IF(AND(L862=INDEX(Matches!$G$2:$G$201,MATCH($A862&amp;"-5",Matches!$J$2:$J$201,0)),M862=INDEX(Matches!$H$2:$H$201,MATCH($A862&amp;"-5",Matches!$J$2:$J$201,0))),5,IF(SIGN(L862-M862)&lt;&gt;SIGN(INDEX(Matches!$G$2:$G$201,MATCH($A862&amp;"-5",Matches!$J$2:$J$201,0))-INDEX(Matches!$H$2:$H$201,MATCH($A862&amp;"-5",Matches!$J$2:$J$201,0))),0,IF(L862-M862=INDEX(Matches!$G$2:$G$201,MATCH($A862&amp;"-5",Matches!$J$2:$J$201,0))-INDEX(Matches!$H$2:$H$201,MATCH($A862&amp;"-5",Matches!$J$2:$J$201,0)),3,2))))),""))</f>
        <v/>
      </c>
      <c r="AC862" s="12" t="str">
        <f aca="false">IF(OR($B862="",N862="",O862=""),"",IFERROR(IF(OR(INDEX(Matches!$I$2:$I$201,MATCH($A862&amp;"-6",Matches!$J$2:$J$201,0))="Void",INDEX(Matches!$G$2:$G$201,MATCH($A862&amp;"-6",Matches!$J$2:$J$201,0))="",INDEX(Matches!$H$2:$H$201,MATCH($A862&amp;"-6",Matches!$J$2:$J$201,0))=""),"",IF(AND($C862&lt;&gt;"",INDEX(Matches!$F$2:$F$201,MATCH($A862&amp;"-6",Matches!$J$2:$J$201,0))&lt;&gt;"",$C862&gt;=INDEX(Matches!$F$2:$F$201,MATCH($A862&amp;"-6",Matches!$J$2:$J$201,0))),"",IF(AND(N862=INDEX(Matches!$G$2:$G$201,MATCH($A862&amp;"-6",Matches!$J$2:$J$201,0)),O862=INDEX(Matches!$H$2:$H$201,MATCH($A862&amp;"-6",Matches!$J$2:$J$201,0))),5,IF(SIGN(N862-O862)&lt;&gt;SIGN(INDEX(Matches!$G$2:$G$201,MATCH($A862&amp;"-6",Matches!$J$2:$J$201,0))-INDEX(Matches!$H$2:$H$201,MATCH($A862&amp;"-6",Matches!$J$2:$J$201,0))),0,IF(N862-O862=INDEX(Matches!$G$2:$G$201,MATCH($A862&amp;"-6",Matches!$J$2:$J$201,0))-INDEX(Matches!$H$2:$H$201,MATCH($A862&amp;"-6",Matches!$J$2:$J$201,0)),3,2))))),""))</f>
        <v/>
      </c>
      <c r="AD862" s="12" t="str">
        <f aca="false">IF(OR($B862="",P862="",Q862=""),"",IFERROR(IF(OR(INDEX(Matches!$I$2:$I$201,MATCH($A862&amp;"-7",Matches!$J$2:$J$201,0))="Void",INDEX(Matches!$G$2:$G$201,MATCH($A862&amp;"-7",Matches!$J$2:$J$201,0))="",INDEX(Matches!$H$2:$H$201,MATCH($A862&amp;"-7",Matches!$J$2:$J$201,0))=""),"",IF(AND($C862&lt;&gt;"",INDEX(Matches!$F$2:$F$201,MATCH($A862&amp;"-7",Matches!$J$2:$J$201,0))&lt;&gt;"",$C862&gt;=INDEX(Matches!$F$2:$F$201,MATCH($A862&amp;"-7",Matches!$J$2:$J$201,0))),"",IF(AND(P862=INDEX(Matches!$G$2:$G$201,MATCH($A862&amp;"-7",Matches!$J$2:$J$201,0)),Q862=INDEX(Matches!$H$2:$H$201,MATCH($A862&amp;"-7",Matches!$J$2:$J$201,0))),5,IF(SIGN(P862-Q862)&lt;&gt;SIGN(INDEX(Matches!$G$2:$G$201,MATCH($A862&amp;"-7",Matches!$J$2:$J$201,0))-INDEX(Matches!$H$2:$H$201,MATCH($A862&amp;"-7",Matches!$J$2:$J$201,0))),0,IF(P862-Q862=INDEX(Matches!$G$2:$G$201,MATCH($A862&amp;"-7",Matches!$J$2:$J$201,0))-INDEX(Matches!$H$2:$H$201,MATCH($A862&amp;"-7",Matches!$J$2:$J$201,0)),3,2))))),""))</f>
        <v/>
      </c>
      <c r="AE862" s="12" t="str">
        <f aca="false">IF(OR($B862="",R862="",S862=""),"",IFERROR(IF(OR(INDEX(Matches!$I$2:$I$201,MATCH($A862&amp;"-8",Matches!$J$2:$J$201,0))="Void",INDEX(Matches!$G$2:$G$201,MATCH($A862&amp;"-8",Matches!$J$2:$J$201,0))="",INDEX(Matches!$H$2:$H$201,MATCH($A862&amp;"-8",Matches!$J$2:$J$201,0))=""),"",IF(AND($C862&lt;&gt;"",INDEX(Matches!$F$2:$F$201,MATCH($A862&amp;"-8",Matches!$J$2:$J$201,0))&lt;&gt;"",$C862&gt;=INDEX(Matches!$F$2:$F$201,MATCH($A862&amp;"-8",Matches!$J$2:$J$201,0))),"",IF(AND(R862=INDEX(Matches!$G$2:$G$201,MATCH($A862&amp;"-8",Matches!$J$2:$J$201,0)),S862=INDEX(Matches!$H$2:$H$201,MATCH($A862&amp;"-8",Matches!$J$2:$J$201,0))),5,IF(SIGN(R862-S862)&lt;&gt;SIGN(INDEX(Matches!$G$2:$G$201,MATCH($A862&amp;"-8",Matches!$J$2:$J$201,0))-INDEX(Matches!$H$2:$H$201,MATCH($A862&amp;"-8",Matches!$J$2:$J$201,0))),0,IF(R862-S862=INDEX(Matches!$G$2:$G$201,MATCH($A862&amp;"-8",Matches!$J$2:$J$201,0))-INDEX(Matches!$H$2:$H$201,MATCH($A862&amp;"-8",Matches!$J$2:$J$201,0)),3,2))))),""))</f>
        <v/>
      </c>
      <c r="AF862" s="12" t="str">
        <f aca="false">IF(OR($B862="",T862="",U862=""),"",IFERROR(IF(OR(INDEX(Matches!$I$2:$I$201,MATCH($A862&amp;"-9",Matches!$J$2:$J$201,0))="Void",INDEX(Matches!$G$2:$G$201,MATCH($A862&amp;"-9",Matches!$J$2:$J$201,0))="",INDEX(Matches!$H$2:$H$201,MATCH($A862&amp;"-9",Matches!$J$2:$J$201,0))=""),"",IF(AND($C862&lt;&gt;"",INDEX(Matches!$F$2:$F$201,MATCH($A862&amp;"-9",Matches!$J$2:$J$201,0))&lt;&gt;"",$C862&gt;=INDEX(Matches!$F$2:$F$201,MATCH($A862&amp;"-9",Matches!$J$2:$J$201,0))),"",IF(AND(T862=INDEX(Matches!$G$2:$G$201,MATCH($A862&amp;"-9",Matches!$J$2:$J$201,0)),U862=INDEX(Matches!$H$2:$H$201,MATCH($A862&amp;"-9",Matches!$J$2:$J$201,0))),5,IF(SIGN(T862-U862)&lt;&gt;SIGN(INDEX(Matches!$G$2:$G$201,MATCH($A862&amp;"-9",Matches!$J$2:$J$201,0))-INDEX(Matches!$H$2:$H$201,MATCH($A862&amp;"-9",Matches!$J$2:$J$201,0))),0,IF(T862-U862=INDEX(Matches!$G$2:$G$201,MATCH($A862&amp;"-9",Matches!$J$2:$J$201,0))-INDEX(Matches!$H$2:$H$201,MATCH($A862&amp;"-9",Matches!$J$2:$J$201,0)),3,2))))),""))</f>
        <v/>
      </c>
      <c r="AG862" s="12" t="str">
        <f aca="false">IF(OR($B862="",V862="",W862=""),"",IFERROR(IF(OR(INDEX(Matches!$I$2:$I$201,MATCH($A862&amp;"-10",Matches!$J$2:$J$201,0))="Void",INDEX(Matches!$G$2:$G$201,MATCH($A862&amp;"-10",Matches!$J$2:$J$201,0))="",INDEX(Matches!$H$2:$H$201,MATCH($A862&amp;"-10",Matches!$J$2:$J$201,0))=""),"",IF(AND($C862&lt;&gt;"",INDEX(Matches!$F$2:$F$201,MATCH($A862&amp;"-10",Matches!$J$2:$J$201,0))&lt;&gt;"",$C862&gt;=INDEX(Matches!$F$2:$F$201,MATCH($A862&amp;"-10",Matches!$J$2:$J$201,0))),"",IF(AND(V862=INDEX(Matches!$G$2:$G$201,MATCH($A862&amp;"-10",Matches!$J$2:$J$201,0)),W862=INDEX(Matches!$H$2:$H$201,MATCH($A862&amp;"-10",Matches!$J$2:$J$201,0))),5,IF(SIGN(V862-W862)&lt;&gt;SIGN(INDEX(Matches!$G$2:$G$201,MATCH($A862&amp;"-10",Matches!$J$2:$J$201,0))-INDEX(Matches!$H$2:$H$201,MATCH($A862&amp;"-10",Matches!$J$2:$J$201,0))),0,IF(V862-W862=INDEX(Matches!$G$2:$G$201,MATCH($A862&amp;"-10",Matches!$J$2:$J$201,0))-INDEX(Matches!$H$2:$H$201,MATCH($A862&amp;"-10",Matches!$J$2:$J$201,0)),3,2))))),""))</f>
        <v/>
      </c>
      <c r="AH862" s="13" t="str">
        <f aca="false">IF($B862="","",SUM(X862:AG862))</f>
        <v/>
      </c>
      <c r="AI862" s="12" t="str">
        <f aca="false">IF($B862="","",COUNTIF(X862:AG862,5))</f>
        <v/>
      </c>
      <c r="AJ862" s="12" t="str">
        <f aca="false">IF($B862="","",COUNTIF(X862:AG862,"&gt;=2"))</f>
        <v/>
      </c>
      <c r="AK862" s="12" t="str">
        <f aca="false">IF($B862="","",COUNT(X862:AG862))</f>
        <v/>
      </c>
    </row>
    <row r="863" customFormat="false" ht="15" hidden="false" customHeight="false" outlineLevel="0" collapsed="false">
      <c r="A863" s="7"/>
      <c r="B863" s="7"/>
      <c r="C863" s="11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12" t="str">
        <f aca="false">IF(OR($B863="",D863="",E863=""),"",IFERROR(IF(OR(INDEX(Matches!$I$2:$I$201,MATCH($A863&amp;"-1",Matches!$J$2:$J$201,0))="Void",INDEX(Matches!$G$2:$G$201,MATCH($A863&amp;"-1",Matches!$J$2:$J$201,0))="",INDEX(Matches!$H$2:$H$201,MATCH($A863&amp;"-1",Matches!$J$2:$J$201,0))=""),"",IF(AND($C863&lt;&gt;"",INDEX(Matches!$F$2:$F$201,MATCH($A863&amp;"-1",Matches!$J$2:$J$201,0))&lt;&gt;"",$C863&gt;=INDEX(Matches!$F$2:$F$201,MATCH($A863&amp;"-1",Matches!$J$2:$J$201,0))),"",IF(AND(D863=INDEX(Matches!$G$2:$G$201,MATCH($A863&amp;"-1",Matches!$J$2:$J$201,0)),E863=INDEX(Matches!$H$2:$H$201,MATCH($A863&amp;"-1",Matches!$J$2:$J$201,0))),5,IF(SIGN(D863-E863)&lt;&gt;SIGN(INDEX(Matches!$G$2:$G$201,MATCH($A863&amp;"-1",Matches!$J$2:$J$201,0))-INDEX(Matches!$H$2:$H$201,MATCH($A863&amp;"-1",Matches!$J$2:$J$201,0))),0,IF(D863-E863=INDEX(Matches!$G$2:$G$201,MATCH($A863&amp;"-1",Matches!$J$2:$J$201,0))-INDEX(Matches!$H$2:$H$201,MATCH($A863&amp;"-1",Matches!$J$2:$J$201,0)),3,2))))),""))</f>
        <v/>
      </c>
      <c r="Y863" s="12" t="str">
        <f aca="false">IF(OR($B863="",F863="",G863=""),"",IFERROR(IF(OR(INDEX(Matches!$I$2:$I$201,MATCH($A863&amp;"-2",Matches!$J$2:$J$201,0))="Void",INDEX(Matches!$G$2:$G$201,MATCH($A863&amp;"-2",Matches!$J$2:$J$201,0))="",INDEX(Matches!$H$2:$H$201,MATCH($A863&amp;"-2",Matches!$J$2:$J$201,0))=""),"",IF(AND($C863&lt;&gt;"",INDEX(Matches!$F$2:$F$201,MATCH($A863&amp;"-2",Matches!$J$2:$J$201,0))&lt;&gt;"",$C863&gt;=INDEX(Matches!$F$2:$F$201,MATCH($A863&amp;"-2",Matches!$J$2:$J$201,0))),"",IF(AND(F863=INDEX(Matches!$G$2:$G$201,MATCH($A863&amp;"-2",Matches!$J$2:$J$201,0)),G863=INDEX(Matches!$H$2:$H$201,MATCH($A863&amp;"-2",Matches!$J$2:$J$201,0))),5,IF(SIGN(F863-G863)&lt;&gt;SIGN(INDEX(Matches!$G$2:$G$201,MATCH($A863&amp;"-2",Matches!$J$2:$J$201,0))-INDEX(Matches!$H$2:$H$201,MATCH($A863&amp;"-2",Matches!$J$2:$J$201,0))),0,IF(F863-G863=INDEX(Matches!$G$2:$G$201,MATCH($A863&amp;"-2",Matches!$J$2:$J$201,0))-INDEX(Matches!$H$2:$H$201,MATCH($A863&amp;"-2",Matches!$J$2:$J$201,0)),3,2))))),""))</f>
        <v/>
      </c>
      <c r="Z863" s="12" t="str">
        <f aca="false">IF(OR($B863="",H863="",I863=""),"",IFERROR(IF(OR(INDEX(Matches!$I$2:$I$201,MATCH($A863&amp;"-3",Matches!$J$2:$J$201,0))="Void",INDEX(Matches!$G$2:$G$201,MATCH($A863&amp;"-3",Matches!$J$2:$J$201,0))="",INDEX(Matches!$H$2:$H$201,MATCH($A863&amp;"-3",Matches!$J$2:$J$201,0))=""),"",IF(AND($C863&lt;&gt;"",INDEX(Matches!$F$2:$F$201,MATCH($A863&amp;"-3",Matches!$J$2:$J$201,0))&lt;&gt;"",$C863&gt;=INDEX(Matches!$F$2:$F$201,MATCH($A863&amp;"-3",Matches!$J$2:$J$201,0))),"",IF(AND(H863=INDEX(Matches!$G$2:$G$201,MATCH($A863&amp;"-3",Matches!$J$2:$J$201,0)),I863=INDEX(Matches!$H$2:$H$201,MATCH($A863&amp;"-3",Matches!$J$2:$J$201,0))),5,IF(SIGN(H863-I863)&lt;&gt;SIGN(INDEX(Matches!$G$2:$G$201,MATCH($A863&amp;"-3",Matches!$J$2:$J$201,0))-INDEX(Matches!$H$2:$H$201,MATCH($A863&amp;"-3",Matches!$J$2:$J$201,0))),0,IF(H863-I863=INDEX(Matches!$G$2:$G$201,MATCH($A863&amp;"-3",Matches!$J$2:$J$201,0))-INDEX(Matches!$H$2:$H$201,MATCH($A863&amp;"-3",Matches!$J$2:$J$201,0)),3,2))))),""))</f>
        <v/>
      </c>
      <c r="AA863" s="12" t="str">
        <f aca="false">IF(OR($B863="",J863="",K863=""),"",IFERROR(IF(OR(INDEX(Matches!$I$2:$I$201,MATCH($A863&amp;"-4",Matches!$J$2:$J$201,0))="Void",INDEX(Matches!$G$2:$G$201,MATCH($A863&amp;"-4",Matches!$J$2:$J$201,0))="",INDEX(Matches!$H$2:$H$201,MATCH($A863&amp;"-4",Matches!$J$2:$J$201,0))=""),"",IF(AND($C863&lt;&gt;"",INDEX(Matches!$F$2:$F$201,MATCH($A863&amp;"-4",Matches!$J$2:$J$201,0))&lt;&gt;"",$C863&gt;=INDEX(Matches!$F$2:$F$201,MATCH($A863&amp;"-4",Matches!$J$2:$J$201,0))),"",IF(AND(J863=INDEX(Matches!$G$2:$G$201,MATCH($A863&amp;"-4",Matches!$J$2:$J$201,0)),K863=INDEX(Matches!$H$2:$H$201,MATCH($A863&amp;"-4",Matches!$J$2:$J$201,0))),5,IF(SIGN(J863-K863)&lt;&gt;SIGN(INDEX(Matches!$G$2:$G$201,MATCH($A863&amp;"-4",Matches!$J$2:$J$201,0))-INDEX(Matches!$H$2:$H$201,MATCH($A863&amp;"-4",Matches!$J$2:$J$201,0))),0,IF(J863-K863=INDEX(Matches!$G$2:$G$201,MATCH($A863&amp;"-4",Matches!$J$2:$J$201,0))-INDEX(Matches!$H$2:$H$201,MATCH($A863&amp;"-4",Matches!$J$2:$J$201,0)),3,2))))),""))</f>
        <v/>
      </c>
      <c r="AB863" s="12" t="str">
        <f aca="false">IF(OR($B863="",L863="",M863=""),"",IFERROR(IF(OR(INDEX(Matches!$I$2:$I$201,MATCH($A863&amp;"-5",Matches!$J$2:$J$201,0))="Void",INDEX(Matches!$G$2:$G$201,MATCH($A863&amp;"-5",Matches!$J$2:$J$201,0))="",INDEX(Matches!$H$2:$H$201,MATCH($A863&amp;"-5",Matches!$J$2:$J$201,0))=""),"",IF(AND($C863&lt;&gt;"",INDEX(Matches!$F$2:$F$201,MATCH($A863&amp;"-5",Matches!$J$2:$J$201,0))&lt;&gt;"",$C863&gt;=INDEX(Matches!$F$2:$F$201,MATCH($A863&amp;"-5",Matches!$J$2:$J$201,0))),"",IF(AND(L863=INDEX(Matches!$G$2:$G$201,MATCH($A863&amp;"-5",Matches!$J$2:$J$201,0)),M863=INDEX(Matches!$H$2:$H$201,MATCH($A863&amp;"-5",Matches!$J$2:$J$201,0))),5,IF(SIGN(L863-M863)&lt;&gt;SIGN(INDEX(Matches!$G$2:$G$201,MATCH($A863&amp;"-5",Matches!$J$2:$J$201,0))-INDEX(Matches!$H$2:$H$201,MATCH($A863&amp;"-5",Matches!$J$2:$J$201,0))),0,IF(L863-M863=INDEX(Matches!$G$2:$G$201,MATCH($A863&amp;"-5",Matches!$J$2:$J$201,0))-INDEX(Matches!$H$2:$H$201,MATCH($A863&amp;"-5",Matches!$J$2:$J$201,0)),3,2))))),""))</f>
        <v/>
      </c>
      <c r="AC863" s="12" t="str">
        <f aca="false">IF(OR($B863="",N863="",O863=""),"",IFERROR(IF(OR(INDEX(Matches!$I$2:$I$201,MATCH($A863&amp;"-6",Matches!$J$2:$J$201,0))="Void",INDEX(Matches!$G$2:$G$201,MATCH($A863&amp;"-6",Matches!$J$2:$J$201,0))="",INDEX(Matches!$H$2:$H$201,MATCH($A863&amp;"-6",Matches!$J$2:$J$201,0))=""),"",IF(AND($C863&lt;&gt;"",INDEX(Matches!$F$2:$F$201,MATCH($A863&amp;"-6",Matches!$J$2:$J$201,0))&lt;&gt;"",$C863&gt;=INDEX(Matches!$F$2:$F$201,MATCH($A863&amp;"-6",Matches!$J$2:$J$201,0))),"",IF(AND(N863=INDEX(Matches!$G$2:$G$201,MATCH($A863&amp;"-6",Matches!$J$2:$J$201,0)),O863=INDEX(Matches!$H$2:$H$201,MATCH($A863&amp;"-6",Matches!$J$2:$J$201,0))),5,IF(SIGN(N863-O863)&lt;&gt;SIGN(INDEX(Matches!$G$2:$G$201,MATCH($A863&amp;"-6",Matches!$J$2:$J$201,0))-INDEX(Matches!$H$2:$H$201,MATCH($A863&amp;"-6",Matches!$J$2:$J$201,0))),0,IF(N863-O863=INDEX(Matches!$G$2:$G$201,MATCH($A863&amp;"-6",Matches!$J$2:$J$201,0))-INDEX(Matches!$H$2:$H$201,MATCH($A863&amp;"-6",Matches!$J$2:$J$201,0)),3,2))))),""))</f>
        <v/>
      </c>
      <c r="AD863" s="12" t="str">
        <f aca="false">IF(OR($B863="",P863="",Q863=""),"",IFERROR(IF(OR(INDEX(Matches!$I$2:$I$201,MATCH($A863&amp;"-7",Matches!$J$2:$J$201,0))="Void",INDEX(Matches!$G$2:$G$201,MATCH($A863&amp;"-7",Matches!$J$2:$J$201,0))="",INDEX(Matches!$H$2:$H$201,MATCH($A863&amp;"-7",Matches!$J$2:$J$201,0))=""),"",IF(AND($C863&lt;&gt;"",INDEX(Matches!$F$2:$F$201,MATCH($A863&amp;"-7",Matches!$J$2:$J$201,0))&lt;&gt;"",$C863&gt;=INDEX(Matches!$F$2:$F$201,MATCH($A863&amp;"-7",Matches!$J$2:$J$201,0))),"",IF(AND(P863=INDEX(Matches!$G$2:$G$201,MATCH($A863&amp;"-7",Matches!$J$2:$J$201,0)),Q863=INDEX(Matches!$H$2:$H$201,MATCH($A863&amp;"-7",Matches!$J$2:$J$201,0))),5,IF(SIGN(P863-Q863)&lt;&gt;SIGN(INDEX(Matches!$G$2:$G$201,MATCH($A863&amp;"-7",Matches!$J$2:$J$201,0))-INDEX(Matches!$H$2:$H$201,MATCH($A863&amp;"-7",Matches!$J$2:$J$201,0))),0,IF(P863-Q863=INDEX(Matches!$G$2:$G$201,MATCH($A863&amp;"-7",Matches!$J$2:$J$201,0))-INDEX(Matches!$H$2:$H$201,MATCH($A863&amp;"-7",Matches!$J$2:$J$201,0)),3,2))))),""))</f>
        <v/>
      </c>
      <c r="AE863" s="12" t="str">
        <f aca="false">IF(OR($B863="",R863="",S863=""),"",IFERROR(IF(OR(INDEX(Matches!$I$2:$I$201,MATCH($A863&amp;"-8",Matches!$J$2:$J$201,0))="Void",INDEX(Matches!$G$2:$G$201,MATCH($A863&amp;"-8",Matches!$J$2:$J$201,0))="",INDEX(Matches!$H$2:$H$201,MATCH($A863&amp;"-8",Matches!$J$2:$J$201,0))=""),"",IF(AND($C863&lt;&gt;"",INDEX(Matches!$F$2:$F$201,MATCH($A863&amp;"-8",Matches!$J$2:$J$201,0))&lt;&gt;"",$C863&gt;=INDEX(Matches!$F$2:$F$201,MATCH($A863&amp;"-8",Matches!$J$2:$J$201,0))),"",IF(AND(R863=INDEX(Matches!$G$2:$G$201,MATCH($A863&amp;"-8",Matches!$J$2:$J$201,0)),S863=INDEX(Matches!$H$2:$H$201,MATCH($A863&amp;"-8",Matches!$J$2:$J$201,0))),5,IF(SIGN(R863-S863)&lt;&gt;SIGN(INDEX(Matches!$G$2:$G$201,MATCH($A863&amp;"-8",Matches!$J$2:$J$201,0))-INDEX(Matches!$H$2:$H$201,MATCH($A863&amp;"-8",Matches!$J$2:$J$201,0))),0,IF(R863-S863=INDEX(Matches!$G$2:$G$201,MATCH($A863&amp;"-8",Matches!$J$2:$J$201,0))-INDEX(Matches!$H$2:$H$201,MATCH($A863&amp;"-8",Matches!$J$2:$J$201,0)),3,2))))),""))</f>
        <v/>
      </c>
      <c r="AF863" s="12" t="str">
        <f aca="false">IF(OR($B863="",T863="",U863=""),"",IFERROR(IF(OR(INDEX(Matches!$I$2:$I$201,MATCH($A863&amp;"-9",Matches!$J$2:$J$201,0))="Void",INDEX(Matches!$G$2:$G$201,MATCH($A863&amp;"-9",Matches!$J$2:$J$201,0))="",INDEX(Matches!$H$2:$H$201,MATCH($A863&amp;"-9",Matches!$J$2:$J$201,0))=""),"",IF(AND($C863&lt;&gt;"",INDEX(Matches!$F$2:$F$201,MATCH($A863&amp;"-9",Matches!$J$2:$J$201,0))&lt;&gt;"",$C863&gt;=INDEX(Matches!$F$2:$F$201,MATCH($A863&amp;"-9",Matches!$J$2:$J$201,0))),"",IF(AND(T863=INDEX(Matches!$G$2:$G$201,MATCH($A863&amp;"-9",Matches!$J$2:$J$201,0)),U863=INDEX(Matches!$H$2:$H$201,MATCH($A863&amp;"-9",Matches!$J$2:$J$201,0))),5,IF(SIGN(T863-U863)&lt;&gt;SIGN(INDEX(Matches!$G$2:$G$201,MATCH($A863&amp;"-9",Matches!$J$2:$J$201,0))-INDEX(Matches!$H$2:$H$201,MATCH($A863&amp;"-9",Matches!$J$2:$J$201,0))),0,IF(T863-U863=INDEX(Matches!$G$2:$G$201,MATCH($A863&amp;"-9",Matches!$J$2:$J$201,0))-INDEX(Matches!$H$2:$H$201,MATCH($A863&amp;"-9",Matches!$J$2:$J$201,0)),3,2))))),""))</f>
        <v/>
      </c>
      <c r="AG863" s="12" t="str">
        <f aca="false">IF(OR($B863="",V863="",W863=""),"",IFERROR(IF(OR(INDEX(Matches!$I$2:$I$201,MATCH($A863&amp;"-10",Matches!$J$2:$J$201,0))="Void",INDEX(Matches!$G$2:$G$201,MATCH($A863&amp;"-10",Matches!$J$2:$J$201,0))="",INDEX(Matches!$H$2:$H$201,MATCH($A863&amp;"-10",Matches!$J$2:$J$201,0))=""),"",IF(AND($C863&lt;&gt;"",INDEX(Matches!$F$2:$F$201,MATCH($A863&amp;"-10",Matches!$J$2:$J$201,0))&lt;&gt;"",$C863&gt;=INDEX(Matches!$F$2:$F$201,MATCH($A863&amp;"-10",Matches!$J$2:$J$201,0))),"",IF(AND(V863=INDEX(Matches!$G$2:$G$201,MATCH($A863&amp;"-10",Matches!$J$2:$J$201,0)),W863=INDEX(Matches!$H$2:$H$201,MATCH($A863&amp;"-10",Matches!$J$2:$J$201,0))),5,IF(SIGN(V863-W863)&lt;&gt;SIGN(INDEX(Matches!$G$2:$G$201,MATCH($A863&amp;"-10",Matches!$J$2:$J$201,0))-INDEX(Matches!$H$2:$H$201,MATCH($A863&amp;"-10",Matches!$J$2:$J$201,0))),0,IF(V863-W863=INDEX(Matches!$G$2:$G$201,MATCH($A863&amp;"-10",Matches!$J$2:$J$201,0))-INDEX(Matches!$H$2:$H$201,MATCH($A863&amp;"-10",Matches!$J$2:$J$201,0)),3,2))))),""))</f>
        <v/>
      </c>
      <c r="AH863" s="13" t="str">
        <f aca="false">IF($B863="","",SUM(X863:AG863))</f>
        <v/>
      </c>
      <c r="AI863" s="12" t="str">
        <f aca="false">IF($B863="","",COUNTIF(X863:AG863,5))</f>
        <v/>
      </c>
      <c r="AJ863" s="12" t="str">
        <f aca="false">IF($B863="","",COUNTIF(X863:AG863,"&gt;=2"))</f>
        <v/>
      </c>
      <c r="AK863" s="12" t="str">
        <f aca="false">IF($B863="","",COUNT(X863:AG863))</f>
        <v/>
      </c>
    </row>
    <row r="864" customFormat="false" ht="15" hidden="false" customHeight="false" outlineLevel="0" collapsed="false">
      <c r="A864" s="7"/>
      <c r="B864" s="7"/>
      <c r="C864" s="11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12" t="str">
        <f aca="false">IF(OR($B864="",D864="",E864=""),"",IFERROR(IF(OR(INDEX(Matches!$I$2:$I$201,MATCH($A864&amp;"-1",Matches!$J$2:$J$201,0))="Void",INDEX(Matches!$G$2:$G$201,MATCH($A864&amp;"-1",Matches!$J$2:$J$201,0))="",INDEX(Matches!$H$2:$H$201,MATCH($A864&amp;"-1",Matches!$J$2:$J$201,0))=""),"",IF(AND($C864&lt;&gt;"",INDEX(Matches!$F$2:$F$201,MATCH($A864&amp;"-1",Matches!$J$2:$J$201,0))&lt;&gt;"",$C864&gt;=INDEX(Matches!$F$2:$F$201,MATCH($A864&amp;"-1",Matches!$J$2:$J$201,0))),"",IF(AND(D864=INDEX(Matches!$G$2:$G$201,MATCH($A864&amp;"-1",Matches!$J$2:$J$201,0)),E864=INDEX(Matches!$H$2:$H$201,MATCH($A864&amp;"-1",Matches!$J$2:$J$201,0))),5,IF(SIGN(D864-E864)&lt;&gt;SIGN(INDEX(Matches!$G$2:$G$201,MATCH($A864&amp;"-1",Matches!$J$2:$J$201,0))-INDEX(Matches!$H$2:$H$201,MATCH($A864&amp;"-1",Matches!$J$2:$J$201,0))),0,IF(D864-E864=INDEX(Matches!$G$2:$G$201,MATCH($A864&amp;"-1",Matches!$J$2:$J$201,0))-INDEX(Matches!$H$2:$H$201,MATCH($A864&amp;"-1",Matches!$J$2:$J$201,0)),3,2))))),""))</f>
        <v/>
      </c>
      <c r="Y864" s="12" t="str">
        <f aca="false">IF(OR($B864="",F864="",G864=""),"",IFERROR(IF(OR(INDEX(Matches!$I$2:$I$201,MATCH($A864&amp;"-2",Matches!$J$2:$J$201,0))="Void",INDEX(Matches!$G$2:$G$201,MATCH($A864&amp;"-2",Matches!$J$2:$J$201,0))="",INDEX(Matches!$H$2:$H$201,MATCH($A864&amp;"-2",Matches!$J$2:$J$201,0))=""),"",IF(AND($C864&lt;&gt;"",INDEX(Matches!$F$2:$F$201,MATCH($A864&amp;"-2",Matches!$J$2:$J$201,0))&lt;&gt;"",$C864&gt;=INDEX(Matches!$F$2:$F$201,MATCH($A864&amp;"-2",Matches!$J$2:$J$201,0))),"",IF(AND(F864=INDEX(Matches!$G$2:$G$201,MATCH($A864&amp;"-2",Matches!$J$2:$J$201,0)),G864=INDEX(Matches!$H$2:$H$201,MATCH($A864&amp;"-2",Matches!$J$2:$J$201,0))),5,IF(SIGN(F864-G864)&lt;&gt;SIGN(INDEX(Matches!$G$2:$G$201,MATCH($A864&amp;"-2",Matches!$J$2:$J$201,0))-INDEX(Matches!$H$2:$H$201,MATCH($A864&amp;"-2",Matches!$J$2:$J$201,0))),0,IF(F864-G864=INDEX(Matches!$G$2:$G$201,MATCH($A864&amp;"-2",Matches!$J$2:$J$201,0))-INDEX(Matches!$H$2:$H$201,MATCH($A864&amp;"-2",Matches!$J$2:$J$201,0)),3,2))))),""))</f>
        <v/>
      </c>
      <c r="Z864" s="12" t="str">
        <f aca="false">IF(OR($B864="",H864="",I864=""),"",IFERROR(IF(OR(INDEX(Matches!$I$2:$I$201,MATCH($A864&amp;"-3",Matches!$J$2:$J$201,0))="Void",INDEX(Matches!$G$2:$G$201,MATCH($A864&amp;"-3",Matches!$J$2:$J$201,0))="",INDEX(Matches!$H$2:$H$201,MATCH($A864&amp;"-3",Matches!$J$2:$J$201,0))=""),"",IF(AND($C864&lt;&gt;"",INDEX(Matches!$F$2:$F$201,MATCH($A864&amp;"-3",Matches!$J$2:$J$201,0))&lt;&gt;"",$C864&gt;=INDEX(Matches!$F$2:$F$201,MATCH($A864&amp;"-3",Matches!$J$2:$J$201,0))),"",IF(AND(H864=INDEX(Matches!$G$2:$G$201,MATCH($A864&amp;"-3",Matches!$J$2:$J$201,0)),I864=INDEX(Matches!$H$2:$H$201,MATCH($A864&amp;"-3",Matches!$J$2:$J$201,0))),5,IF(SIGN(H864-I864)&lt;&gt;SIGN(INDEX(Matches!$G$2:$G$201,MATCH($A864&amp;"-3",Matches!$J$2:$J$201,0))-INDEX(Matches!$H$2:$H$201,MATCH($A864&amp;"-3",Matches!$J$2:$J$201,0))),0,IF(H864-I864=INDEX(Matches!$G$2:$G$201,MATCH($A864&amp;"-3",Matches!$J$2:$J$201,0))-INDEX(Matches!$H$2:$H$201,MATCH($A864&amp;"-3",Matches!$J$2:$J$201,0)),3,2))))),""))</f>
        <v/>
      </c>
      <c r="AA864" s="12" t="str">
        <f aca="false">IF(OR($B864="",J864="",K864=""),"",IFERROR(IF(OR(INDEX(Matches!$I$2:$I$201,MATCH($A864&amp;"-4",Matches!$J$2:$J$201,0))="Void",INDEX(Matches!$G$2:$G$201,MATCH($A864&amp;"-4",Matches!$J$2:$J$201,0))="",INDEX(Matches!$H$2:$H$201,MATCH($A864&amp;"-4",Matches!$J$2:$J$201,0))=""),"",IF(AND($C864&lt;&gt;"",INDEX(Matches!$F$2:$F$201,MATCH($A864&amp;"-4",Matches!$J$2:$J$201,0))&lt;&gt;"",$C864&gt;=INDEX(Matches!$F$2:$F$201,MATCH($A864&amp;"-4",Matches!$J$2:$J$201,0))),"",IF(AND(J864=INDEX(Matches!$G$2:$G$201,MATCH($A864&amp;"-4",Matches!$J$2:$J$201,0)),K864=INDEX(Matches!$H$2:$H$201,MATCH($A864&amp;"-4",Matches!$J$2:$J$201,0))),5,IF(SIGN(J864-K864)&lt;&gt;SIGN(INDEX(Matches!$G$2:$G$201,MATCH($A864&amp;"-4",Matches!$J$2:$J$201,0))-INDEX(Matches!$H$2:$H$201,MATCH($A864&amp;"-4",Matches!$J$2:$J$201,0))),0,IF(J864-K864=INDEX(Matches!$G$2:$G$201,MATCH($A864&amp;"-4",Matches!$J$2:$J$201,0))-INDEX(Matches!$H$2:$H$201,MATCH($A864&amp;"-4",Matches!$J$2:$J$201,0)),3,2))))),""))</f>
        <v/>
      </c>
      <c r="AB864" s="12" t="str">
        <f aca="false">IF(OR($B864="",L864="",M864=""),"",IFERROR(IF(OR(INDEX(Matches!$I$2:$I$201,MATCH($A864&amp;"-5",Matches!$J$2:$J$201,0))="Void",INDEX(Matches!$G$2:$G$201,MATCH($A864&amp;"-5",Matches!$J$2:$J$201,0))="",INDEX(Matches!$H$2:$H$201,MATCH($A864&amp;"-5",Matches!$J$2:$J$201,0))=""),"",IF(AND($C864&lt;&gt;"",INDEX(Matches!$F$2:$F$201,MATCH($A864&amp;"-5",Matches!$J$2:$J$201,0))&lt;&gt;"",$C864&gt;=INDEX(Matches!$F$2:$F$201,MATCH($A864&amp;"-5",Matches!$J$2:$J$201,0))),"",IF(AND(L864=INDEX(Matches!$G$2:$G$201,MATCH($A864&amp;"-5",Matches!$J$2:$J$201,0)),M864=INDEX(Matches!$H$2:$H$201,MATCH($A864&amp;"-5",Matches!$J$2:$J$201,0))),5,IF(SIGN(L864-M864)&lt;&gt;SIGN(INDEX(Matches!$G$2:$G$201,MATCH($A864&amp;"-5",Matches!$J$2:$J$201,0))-INDEX(Matches!$H$2:$H$201,MATCH($A864&amp;"-5",Matches!$J$2:$J$201,0))),0,IF(L864-M864=INDEX(Matches!$G$2:$G$201,MATCH($A864&amp;"-5",Matches!$J$2:$J$201,0))-INDEX(Matches!$H$2:$H$201,MATCH($A864&amp;"-5",Matches!$J$2:$J$201,0)),3,2))))),""))</f>
        <v/>
      </c>
      <c r="AC864" s="12" t="str">
        <f aca="false">IF(OR($B864="",N864="",O864=""),"",IFERROR(IF(OR(INDEX(Matches!$I$2:$I$201,MATCH($A864&amp;"-6",Matches!$J$2:$J$201,0))="Void",INDEX(Matches!$G$2:$G$201,MATCH($A864&amp;"-6",Matches!$J$2:$J$201,0))="",INDEX(Matches!$H$2:$H$201,MATCH($A864&amp;"-6",Matches!$J$2:$J$201,0))=""),"",IF(AND($C864&lt;&gt;"",INDEX(Matches!$F$2:$F$201,MATCH($A864&amp;"-6",Matches!$J$2:$J$201,0))&lt;&gt;"",$C864&gt;=INDEX(Matches!$F$2:$F$201,MATCH($A864&amp;"-6",Matches!$J$2:$J$201,0))),"",IF(AND(N864=INDEX(Matches!$G$2:$G$201,MATCH($A864&amp;"-6",Matches!$J$2:$J$201,0)),O864=INDEX(Matches!$H$2:$H$201,MATCH($A864&amp;"-6",Matches!$J$2:$J$201,0))),5,IF(SIGN(N864-O864)&lt;&gt;SIGN(INDEX(Matches!$G$2:$G$201,MATCH($A864&amp;"-6",Matches!$J$2:$J$201,0))-INDEX(Matches!$H$2:$H$201,MATCH($A864&amp;"-6",Matches!$J$2:$J$201,0))),0,IF(N864-O864=INDEX(Matches!$G$2:$G$201,MATCH($A864&amp;"-6",Matches!$J$2:$J$201,0))-INDEX(Matches!$H$2:$H$201,MATCH($A864&amp;"-6",Matches!$J$2:$J$201,0)),3,2))))),""))</f>
        <v/>
      </c>
      <c r="AD864" s="12" t="str">
        <f aca="false">IF(OR($B864="",P864="",Q864=""),"",IFERROR(IF(OR(INDEX(Matches!$I$2:$I$201,MATCH($A864&amp;"-7",Matches!$J$2:$J$201,0))="Void",INDEX(Matches!$G$2:$G$201,MATCH($A864&amp;"-7",Matches!$J$2:$J$201,0))="",INDEX(Matches!$H$2:$H$201,MATCH($A864&amp;"-7",Matches!$J$2:$J$201,0))=""),"",IF(AND($C864&lt;&gt;"",INDEX(Matches!$F$2:$F$201,MATCH($A864&amp;"-7",Matches!$J$2:$J$201,0))&lt;&gt;"",$C864&gt;=INDEX(Matches!$F$2:$F$201,MATCH($A864&amp;"-7",Matches!$J$2:$J$201,0))),"",IF(AND(P864=INDEX(Matches!$G$2:$G$201,MATCH($A864&amp;"-7",Matches!$J$2:$J$201,0)),Q864=INDEX(Matches!$H$2:$H$201,MATCH($A864&amp;"-7",Matches!$J$2:$J$201,0))),5,IF(SIGN(P864-Q864)&lt;&gt;SIGN(INDEX(Matches!$G$2:$G$201,MATCH($A864&amp;"-7",Matches!$J$2:$J$201,0))-INDEX(Matches!$H$2:$H$201,MATCH($A864&amp;"-7",Matches!$J$2:$J$201,0))),0,IF(P864-Q864=INDEX(Matches!$G$2:$G$201,MATCH($A864&amp;"-7",Matches!$J$2:$J$201,0))-INDEX(Matches!$H$2:$H$201,MATCH($A864&amp;"-7",Matches!$J$2:$J$201,0)),3,2))))),""))</f>
        <v/>
      </c>
      <c r="AE864" s="12" t="str">
        <f aca="false">IF(OR($B864="",R864="",S864=""),"",IFERROR(IF(OR(INDEX(Matches!$I$2:$I$201,MATCH($A864&amp;"-8",Matches!$J$2:$J$201,0))="Void",INDEX(Matches!$G$2:$G$201,MATCH($A864&amp;"-8",Matches!$J$2:$J$201,0))="",INDEX(Matches!$H$2:$H$201,MATCH($A864&amp;"-8",Matches!$J$2:$J$201,0))=""),"",IF(AND($C864&lt;&gt;"",INDEX(Matches!$F$2:$F$201,MATCH($A864&amp;"-8",Matches!$J$2:$J$201,0))&lt;&gt;"",$C864&gt;=INDEX(Matches!$F$2:$F$201,MATCH($A864&amp;"-8",Matches!$J$2:$J$201,0))),"",IF(AND(R864=INDEX(Matches!$G$2:$G$201,MATCH($A864&amp;"-8",Matches!$J$2:$J$201,0)),S864=INDEX(Matches!$H$2:$H$201,MATCH($A864&amp;"-8",Matches!$J$2:$J$201,0))),5,IF(SIGN(R864-S864)&lt;&gt;SIGN(INDEX(Matches!$G$2:$G$201,MATCH($A864&amp;"-8",Matches!$J$2:$J$201,0))-INDEX(Matches!$H$2:$H$201,MATCH($A864&amp;"-8",Matches!$J$2:$J$201,0))),0,IF(R864-S864=INDEX(Matches!$G$2:$G$201,MATCH($A864&amp;"-8",Matches!$J$2:$J$201,0))-INDEX(Matches!$H$2:$H$201,MATCH($A864&amp;"-8",Matches!$J$2:$J$201,0)),3,2))))),""))</f>
        <v/>
      </c>
      <c r="AF864" s="12" t="str">
        <f aca="false">IF(OR($B864="",T864="",U864=""),"",IFERROR(IF(OR(INDEX(Matches!$I$2:$I$201,MATCH($A864&amp;"-9",Matches!$J$2:$J$201,0))="Void",INDEX(Matches!$G$2:$G$201,MATCH($A864&amp;"-9",Matches!$J$2:$J$201,0))="",INDEX(Matches!$H$2:$H$201,MATCH($A864&amp;"-9",Matches!$J$2:$J$201,0))=""),"",IF(AND($C864&lt;&gt;"",INDEX(Matches!$F$2:$F$201,MATCH($A864&amp;"-9",Matches!$J$2:$J$201,0))&lt;&gt;"",$C864&gt;=INDEX(Matches!$F$2:$F$201,MATCH($A864&amp;"-9",Matches!$J$2:$J$201,0))),"",IF(AND(T864=INDEX(Matches!$G$2:$G$201,MATCH($A864&amp;"-9",Matches!$J$2:$J$201,0)),U864=INDEX(Matches!$H$2:$H$201,MATCH($A864&amp;"-9",Matches!$J$2:$J$201,0))),5,IF(SIGN(T864-U864)&lt;&gt;SIGN(INDEX(Matches!$G$2:$G$201,MATCH($A864&amp;"-9",Matches!$J$2:$J$201,0))-INDEX(Matches!$H$2:$H$201,MATCH($A864&amp;"-9",Matches!$J$2:$J$201,0))),0,IF(T864-U864=INDEX(Matches!$G$2:$G$201,MATCH($A864&amp;"-9",Matches!$J$2:$J$201,0))-INDEX(Matches!$H$2:$H$201,MATCH($A864&amp;"-9",Matches!$J$2:$J$201,0)),3,2))))),""))</f>
        <v/>
      </c>
      <c r="AG864" s="12" t="str">
        <f aca="false">IF(OR($B864="",V864="",W864=""),"",IFERROR(IF(OR(INDEX(Matches!$I$2:$I$201,MATCH($A864&amp;"-10",Matches!$J$2:$J$201,0))="Void",INDEX(Matches!$G$2:$G$201,MATCH($A864&amp;"-10",Matches!$J$2:$J$201,0))="",INDEX(Matches!$H$2:$H$201,MATCH($A864&amp;"-10",Matches!$J$2:$J$201,0))=""),"",IF(AND($C864&lt;&gt;"",INDEX(Matches!$F$2:$F$201,MATCH($A864&amp;"-10",Matches!$J$2:$J$201,0))&lt;&gt;"",$C864&gt;=INDEX(Matches!$F$2:$F$201,MATCH($A864&amp;"-10",Matches!$J$2:$J$201,0))),"",IF(AND(V864=INDEX(Matches!$G$2:$G$201,MATCH($A864&amp;"-10",Matches!$J$2:$J$201,0)),W864=INDEX(Matches!$H$2:$H$201,MATCH($A864&amp;"-10",Matches!$J$2:$J$201,0))),5,IF(SIGN(V864-W864)&lt;&gt;SIGN(INDEX(Matches!$G$2:$G$201,MATCH($A864&amp;"-10",Matches!$J$2:$J$201,0))-INDEX(Matches!$H$2:$H$201,MATCH($A864&amp;"-10",Matches!$J$2:$J$201,0))),0,IF(V864-W864=INDEX(Matches!$G$2:$G$201,MATCH($A864&amp;"-10",Matches!$J$2:$J$201,0))-INDEX(Matches!$H$2:$H$201,MATCH($A864&amp;"-10",Matches!$J$2:$J$201,0)),3,2))))),""))</f>
        <v/>
      </c>
      <c r="AH864" s="13" t="str">
        <f aca="false">IF($B864="","",SUM(X864:AG864))</f>
        <v/>
      </c>
      <c r="AI864" s="12" t="str">
        <f aca="false">IF($B864="","",COUNTIF(X864:AG864,5))</f>
        <v/>
      </c>
      <c r="AJ864" s="12" t="str">
        <f aca="false">IF($B864="","",COUNTIF(X864:AG864,"&gt;=2"))</f>
        <v/>
      </c>
      <c r="AK864" s="12" t="str">
        <f aca="false">IF($B864="","",COUNT(X864:AG864))</f>
        <v/>
      </c>
    </row>
    <row r="865" customFormat="false" ht="15" hidden="false" customHeight="false" outlineLevel="0" collapsed="false">
      <c r="A865" s="7"/>
      <c r="B865" s="7"/>
      <c r="C865" s="11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12" t="str">
        <f aca="false">IF(OR($B865="",D865="",E865=""),"",IFERROR(IF(OR(INDEX(Matches!$I$2:$I$201,MATCH($A865&amp;"-1",Matches!$J$2:$J$201,0))="Void",INDEX(Matches!$G$2:$G$201,MATCH($A865&amp;"-1",Matches!$J$2:$J$201,0))="",INDEX(Matches!$H$2:$H$201,MATCH($A865&amp;"-1",Matches!$J$2:$J$201,0))=""),"",IF(AND($C865&lt;&gt;"",INDEX(Matches!$F$2:$F$201,MATCH($A865&amp;"-1",Matches!$J$2:$J$201,0))&lt;&gt;"",$C865&gt;=INDEX(Matches!$F$2:$F$201,MATCH($A865&amp;"-1",Matches!$J$2:$J$201,0))),"",IF(AND(D865=INDEX(Matches!$G$2:$G$201,MATCH($A865&amp;"-1",Matches!$J$2:$J$201,0)),E865=INDEX(Matches!$H$2:$H$201,MATCH($A865&amp;"-1",Matches!$J$2:$J$201,0))),5,IF(SIGN(D865-E865)&lt;&gt;SIGN(INDEX(Matches!$G$2:$G$201,MATCH($A865&amp;"-1",Matches!$J$2:$J$201,0))-INDEX(Matches!$H$2:$H$201,MATCH($A865&amp;"-1",Matches!$J$2:$J$201,0))),0,IF(D865-E865=INDEX(Matches!$G$2:$G$201,MATCH($A865&amp;"-1",Matches!$J$2:$J$201,0))-INDEX(Matches!$H$2:$H$201,MATCH($A865&amp;"-1",Matches!$J$2:$J$201,0)),3,2))))),""))</f>
        <v/>
      </c>
      <c r="Y865" s="12" t="str">
        <f aca="false">IF(OR($B865="",F865="",G865=""),"",IFERROR(IF(OR(INDEX(Matches!$I$2:$I$201,MATCH($A865&amp;"-2",Matches!$J$2:$J$201,0))="Void",INDEX(Matches!$G$2:$G$201,MATCH($A865&amp;"-2",Matches!$J$2:$J$201,0))="",INDEX(Matches!$H$2:$H$201,MATCH($A865&amp;"-2",Matches!$J$2:$J$201,0))=""),"",IF(AND($C865&lt;&gt;"",INDEX(Matches!$F$2:$F$201,MATCH($A865&amp;"-2",Matches!$J$2:$J$201,0))&lt;&gt;"",$C865&gt;=INDEX(Matches!$F$2:$F$201,MATCH($A865&amp;"-2",Matches!$J$2:$J$201,0))),"",IF(AND(F865=INDEX(Matches!$G$2:$G$201,MATCH($A865&amp;"-2",Matches!$J$2:$J$201,0)),G865=INDEX(Matches!$H$2:$H$201,MATCH($A865&amp;"-2",Matches!$J$2:$J$201,0))),5,IF(SIGN(F865-G865)&lt;&gt;SIGN(INDEX(Matches!$G$2:$G$201,MATCH($A865&amp;"-2",Matches!$J$2:$J$201,0))-INDEX(Matches!$H$2:$H$201,MATCH($A865&amp;"-2",Matches!$J$2:$J$201,0))),0,IF(F865-G865=INDEX(Matches!$G$2:$G$201,MATCH($A865&amp;"-2",Matches!$J$2:$J$201,0))-INDEX(Matches!$H$2:$H$201,MATCH($A865&amp;"-2",Matches!$J$2:$J$201,0)),3,2))))),""))</f>
        <v/>
      </c>
      <c r="Z865" s="12" t="str">
        <f aca="false">IF(OR($B865="",H865="",I865=""),"",IFERROR(IF(OR(INDEX(Matches!$I$2:$I$201,MATCH($A865&amp;"-3",Matches!$J$2:$J$201,0))="Void",INDEX(Matches!$G$2:$G$201,MATCH($A865&amp;"-3",Matches!$J$2:$J$201,0))="",INDEX(Matches!$H$2:$H$201,MATCH($A865&amp;"-3",Matches!$J$2:$J$201,0))=""),"",IF(AND($C865&lt;&gt;"",INDEX(Matches!$F$2:$F$201,MATCH($A865&amp;"-3",Matches!$J$2:$J$201,0))&lt;&gt;"",$C865&gt;=INDEX(Matches!$F$2:$F$201,MATCH($A865&amp;"-3",Matches!$J$2:$J$201,0))),"",IF(AND(H865=INDEX(Matches!$G$2:$G$201,MATCH($A865&amp;"-3",Matches!$J$2:$J$201,0)),I865=INDEX(Matches!$H$2:$H$201,MATCH($A865&amp;"-3",Matches!$J$2:$J$201,0))),5,IF(SIGN(H865-I865)&lt;&gt;SIGN(INDEX(Matches!$G$2:$G$201,MATCH($A865&amp;"-3",Matches!$J$2:$J$201,0))-INDEX(Matches!$H$2:$H$201,MATCH($A865&amp;"-3",Matches!$J$2:$J$201,0))),0,IF(H865-I865=INDEX(Matches!$G$2:$G$201,MATCH($A865&amp;"-3",Matches!$J$2:$J$201,0))-INDEX(Matches!$H$2:$H$201,MATCH($A865&amp;"-3",Matches!$J$2:$J$201,0)),3,2))))),""))</f>
        <v/>
      </c>
      <c r="AA865" s="12" t="str">
        <f aca="false">IF(OR($B865="",J865="",K865=""),"",IFERROR(IF(OR(INDEX(Matches!$I$2:$I$201,MATCH($A865&amp;"-4",Matches!$J$2:$J$201,0))="Void",INDEX(Matches!$G$2:$G$201,MATCH($A865&amp;"-4",Matches!$J$2:$J$201,0))="",INDEX(Matches!$H$2:$H$201,MATCH($A865&amp;"-4",Matches!$J$2:$J$201,0))=""),"",IF(AND($C865&lt;&gt;"",INDEX(Matches!$F$2:$F$201,MATCH($A865&amp;"-4",Matches!$J$2:$J$201,0))&lt;&gt;"",$C865&gt;=INDEX(Matches!$F$2:$F$201,MATCH($A865&amp;"-4",Matches!$J$2:$J$201,0))),"",IF(AND(J865=INDEX(Matches!$G$2:$G$201,MATCH($A865&amp;"-4",Matches!$J$2:$J$201,0)),K865=INDEX(Matches!$H$2:$H$201,MATCH($A865&amp;"-4",Matches!$J$2:$J$201,0))),5,IF(SIGN(J865-K865)&lt;&gt;SIGN(INDEX(Matches!$G$2:$G$201,MATCH($A865&amp;"-4",Matches!$J$2:$J$201,0))-INDEX(Matches!$H$2:$H$201,MATCH($A865&amp;"-4",Matches!$J$2:$J$201,0))),0,IF(J865-K865=INDEX(Matches!$G$2:$G$201,MATCH($A865&amp;"-4",Matches!$J$2:$J$201,0))-INDEX(Matches!$H$2:$H$201,MATCH($A865&amp;"-4",Matches!$J$2:$J$201,0)),3,2))))),""))</f>
        <v/>
      </c>
      <c r="AB865" s="12" t="str">
        <f aca="false">IF(OR($B865="",L865="",M865=""),"",IFERROR(IF(OR(INDEX(Matches!$I$2:$I$201,MATCH($A865&amp;"-5",Matches!$J$2:$J$201,0))="Void",INDEX(Matches!$G$2:$G$201,MATCH($A865&amp;"-5",Matches!$J$2:$J$201,0))="",INDEX(Matches!$H$2:$H$201,MATCH($A865&amp;"-5",Matches!$J$2:$J$201,0))=""),"",IF(AND($C865&lt;&gt;"",INDEX(Matches!$F$2:$F$201,MATCH($A865&amp;"-5",Matches!$J$2:$J$201,0))&lt;&gt;"",$C865&gt;=INDEX(Matches!$F$2:$F$201,MATCH($A865&amp;"-5",Matches!$J$2:$J$201,0))),"",IF(AND(L865=INDEX(Matches!$G$2:$G$201,MATCH($A865&amp;"-5",Matches!$J$2:$J$201,0)),M865=INDEX(Matches!$H$2:$H$201,MATCH($A865&amp;"-5",Matches!$J$2:$J$201,0))),5,IF(SIGN(L865-M865)&lt;&gt;SIGN(INDEX(Matches!$G$2:$G$201,MATCH($A865&amp;"-5",Matches!$J$2:$J$201,0))-INDEX(Matches!$H$2:$H$201,MATCH($A865&amp;"-5",Matches!$J$2:$J$201,0))),0,IF(L865-M865=INDEX(Matches!$G$2:$G$201,MATCH($A865&amp;"-5",Matches!$J$2:$J$201,0))-INDEX(Matches!$H$2:$H$201,MATCH($A865&amp;"-5",Matches!$J$2:$J$201,0)),3,2))))),""))</f>
        <v/>
      </c>
      <c r="AC865" s="12" t="str">
        <f aca="false">IF(OR($B865="",N865="",O865=""),"",IFERROR(IF(OR(INDEX(Matches!$I$2:$I$201,MATCH($A865&amp;"-6",Matches!$J$2:$J$201,0))="Void",INDEX(Matches!$G$2:$G$201,MATCH($A865&amp;"-6",Matches!$J$2:$J$201,0))="",INDEX(Matches!$H$2:$H$201,MATCH($A865&amp;"-6",Matches!$J$2:$J$201,0))=""),"",IF(AND($C865&lt;&gt;"",INDEX(Matches!$F$2:$F$201,MATCH($A865&amp;"-6",Matches!$J$2:$J$201,0))&lt;&gt;"",$C865&gt;=INDEX(Matches!$F$2:$F$201,MATCH($A865&amp;"-6",Matches!$J$2:$J$201,0))),"",IF(AND(N865=INDEX(Matches!$G$2:$G$201,MATCH($A865&amp;"-6",Matches!$J$2:$J$201,0)),O865=INDEX(Matches!$H$2:$H$201,MATCH($A865&amp;"-6",Matches!$J$2:$J$201,0))),5,IF(SIGN(N865-O865)&lt;&gt;SIGN(INDEX(Matches!$G$2:$G$201,MATCH($A865&amp;"-6",Matches!$J$2:$J$201,0))-INDEX(Matches!$H$2:$H$201,MATCH($A865&amp;"-6",Matches!$J$2:$J$201,0))),0,IF(N865-O865=INDEX(Matches!$G$2:$G$201,MATCH($A865&amp;"-6",Matches!$J$2:$J$201,0))-INDEX(Matches!$H$2:$H$201,MATCH($A865&amp;"-6",Matches!$J$2:$J$201,0)),3,2))))),""))</f>
        <v/>
      </c>
      <c r="AD865" s="12" t="str">
        <f aca="false">IF(OR($B865="",P865="",Q865=""),"",IFERROR(IF(OR(INDEX(Matches!$I$2:$I$201,MATCH($A865&amp;"-7",Matches!$J$2:$J$201,0))="Void",INDEX(Matches!$G$2:$G$201,MATCH($A865&amp;"-7",Matches!$J$2:$J$201,0))="",INDEX(Matches!$H$2:$H$201,MATCH($A865&amp;"-7",Matches!$J$2:$J$201,0))=""),"",IF(AND($C865&lt;&gt;"",INDEX(Matches!$F$2:$F$201,MATCH($A865&amp;"-7",Matches!$J$2:$J$201,0))&lt;&gt;"",$C865&gt;=INDEX(Matches!$F$2:$F$201,MATCH($A865&amp;"-7",Matches!$J$2:$J$201,0))),"",IF(AND(P865=INDEX(Matches!$G$2:$G$201,MATCH($A865&amp;"-7",Matches!$J$2:$J$201,0)),Q865=INDEX(Matches!$H$2:$H$201,MATCH($A865&amp;"-7",Matches!$J$2:$J$201,0))),5,IF(SIGN(P865-Q865)&lt;&gt;SIGN(INDEX(Matches!$G$2:$G$201,MATCH($A865&amp;"-7",Matches!$J$2:$J$201,0))-INDEX(Matches!$H$2:$H$201,MATCH($A865&amp;"-7",Matches!$J$2:$J$201,0))),0,IF(P865-Q865=INDEX(Matches!$G$2:$G$201,MATCH($A865&amp;"-7",Matches!$J$2:$J$201,0))-INDEX(Matches!$H$2:$H$201,MATCH($A865&amp;"-7",Matches!$J$2:$J$201,0)),3,2))))),""))</f>
        <v/>
      </c>
      <c r="AE865" s="12" t="str">
        <f aca="false">IF(OR($B865="",R865="",S865=""),"",IFERROR(IF(OR(INDEX(Matches!$I$2:$I$201,MATCH($A865&amp;"-8",Matches!$J$2:$J$201,0))="Void",INDEX(Matches!$G$2:$G$201,MATCH($A865&amp;"-8",Matches!$J$2:$J$201,0))="",INDEX(Matches!$H$2:$H$201,MATCH($A865&amp;"-8",Matches!$J$2:$J$201,0))=""),"",IF(AND($C865&lt;&gt;"",INDEX(Matches!$F$2:$F$201,MATCH($A865&amp;"-8",Matches!$J$2:$J$201,0))&lt;&gt;"",$C865&gt;=INDEX(Matches!$F$2:$F$201,MATCH($A865&amp;"-8",Matches!$J$2:$J$201,0))),"",IF(AND(R865=INDEX(Matches!$G$2:$G$201,MATCH($A865&amp;"-8",Matches!$J$2:$J$201,0)),S865=INDEX(Matches!$H$2:$H$201,MATCH($A865&amp;"-8",Matches!$J$2:$J$201,0))),5,IF(SIGN(R865-S865)&lt;&gt;SIGN(INDEX(Matches!$G$2:$G$201,MATCH($A865&amp;"-8",Matches!$J$2:$J$201,0))-INDEX(Matches!$H$2:$H$201,MATCH($A865&amp;"-8",Matches!$J$2:$J$201,0))),0,IF(R865-S865=INDEX(Matches!$G$2:$G$201,MATCH($A865&amp;"-8",Matches!$J$2:$J$201,0))-INDEX(Matches!$H$2:$H$201,MATCH($A865&amp;"-8",Matches!$J$2:$J$201,0)),3,2))))),""))</f>
        <v/>
      </c>
      <c r="AF865" s="12" t="str">
        <f aca="false">IF(OR($B865="",T865="",U865=""),"",IFERROR(IF(OR(INDEX(Matches!$I$2:$I$201,MATCH($A865&amp;"-9",Matches!$J$2:$J$201,0))="Void",INDEX(Matches!$G$2:$G$201,MATCH($A865&amp;"-9",Matches!$J$2:$J$201,0))="",INDEX(Matches!$H$2:$H$201,MATCH($A865&amp;"-9",Matches!$J$2:$J$201,0))=""),"",IF(AND($C865&lt;&gt;"",INDEX(Matches!$F$2:$F$201,MATCH($A865&amp;"-9",Matches!$J$2:$J$201,0))&lt;&gt;"",$C865&gt;=INDEX(Matches!$F$2:$F$201,MATCH($A865&amp;"-9",Matches!$J$2:$J$201,0))),"",IF(AND(T865=INDEX(Matches!$G$2:$G$201,MATCH($A865&amp;"-9",Matches!$J$2:$J$201,0)),U865=INDEX(Matches!$H$2:$H$201,MATCH($A865&amp;"-9",Matches!$J$2:$J$201,0))),5,IF(SIGN(T865-U865)&lt;&gt;SIGN(INDEX(Matches!$G$2:$G$201,MATCH($A865&amp;"-9",Matches!$J$2:$J$201,0))-INDEX(Matches!$H$2:$H$201,MATCH($A865&amp;"-9",Matches!$J$2:$J$201,0))),0,IF(T865-U865=INDEX(Matches!$G$2:$G$201,MATCH($A865&amp;"-9",Matches!$J$2:$J$201,0))-INDEX(Matches!$H$2:$H$201,MATCH($A865&amp;"-9",Matches!$J$2:$J$201,0)),3,2))))),""))</f>
        <v/>
      </c>
      <c r="AG865" s="12" t="str">
        <f aca="false">IF(OR($B865="",V865="",W865=""),"",IFERROR(IF(OR(INDEX(Matches!$I$2:$I$201,MATCH($A865&amp;"-10",Matches!$J$2:$J$201,0))="Void",INDEX(Matches!$G$2:$G$201,MATCH($A865&amp;"-10",Matches!$J$2:$J$201,0))="",INDEX(Matches!$H$2:$H$201,MATCH($A865&amp;"-10",Matches!$J$2:$J$201,0))=""),"",IF(AND($C865&lt;&gt;"",INDEX(Matches!$F$2:$F$201,MATCH($A865&amp;"-10",Matches!$J$2:$J$201,0))&lt;&gt;"",$C865&gt;=INDEX(Matches!$F$2:$F$201,MATCH($A865&amp;"-10",Matches!$J$2:$J$201,0))),"",IF(AND(V865=INDEX(Matches!$G$2:$G$201,MATCH($A865&amp;"-10",Matches!$J$2:$J$201,0)),W865=INDEX(Matches!$H$2:$H$201,MATCH($A865&amp;"-10",Matches!$J$2:$J$201,0))),5,IF(SIGN(V865-W865)&lt;&gt;SIGN(INDEX(Matches!$G$2:$G$201,MATCH($A865&amp;"-10",Matches!$J$2:$J$201,0))-INDEX(Matches!$H$2:$H$201,MATCH($A865&amp;"-10",Matches!$J$2:$J$201,0))),0,IF(V865-W865=INDEX(Matches!$G$2:$G$201,MATCH($A865&amp;"-10",Matches!$J$2:$J$201,0))-INDEX(Matches!$H$2:$H$201,MATCH($A865&amp;"-10",Matches!$J$2:$J$201,0)),3,2))))),""))</f>
        <v/>
      </c>
      <c r="AH865" s="13" t="str">
        <f aca="false">IF($B865="","",SUM(X865:AG865))</f>
        <v/>
      </c>
      <c r="AI865" s="12" t="str">
        <f aca="false">IF($B865="","",COUNTIF(X865:AG865,5))</f>
        <v/>
      </c>
      <c r="AJ865" s="12" t="str">
        <f aca="false">IF($B865="","",COUNTIF(X865:AG865,"&gt;=2"))</f>
        <v/>
      </c>
      <c r="AK865" s="12" t="str">
        <f aca="false">IF($B865="","",COUNT(X865:AG865))</f>
        <v/>
      </c>
    </row>
    <row r="866" customFormat="false" ht="15" hidden="false" customHeight="false" outlineLevel="0" collapsed="false">
      <c r="A866" s="7"/>
      <c r="B866" s="7"/>
      <c r="C866" s="11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12" t="str">
        <f aca="false">IF(OR($B866="",D866="",E866=""),"",IFERROR(IF(OR(INDEX(Matches!$I$2:$I$201,MATCH($A866&amp;"-1",Matches!$J$2:$J$201,0))="Void",INDEX(Matches!$G$2:$G$201,MATCH($A866&amp;"-1",Matches!$J$2:$J$201,0))="",INDEX(Matches!$H$2:$H$201,MATCH($A866&amp;"-1",Matches!$J$2:$J$201,0))=""),"",IF(AND($C866&lt;&gt;"",INDEX(Matches!$F$2:$F$201,MATCH($A866&amp;"-1",Matches!$J$2:$J$201,0))&lt;&gt;"",$C866&gt;=INDEX(Matches!$F$2:$F$201,MATCH($A866&amp;"-1",Matches!$J$2:$J$201,0))),"",IF(AND(D866=INDEX(Matches!$G$2:$G$201,MATCH($A866&amp;"-1",Matches!$J$2:$J$201,0)),E866=INDEX(Matches!$H$2:$H$201,MATCH($A866&amp;"-1",Matches!$J$2:$J$201,0))),5,IF(SIGN(D866-E866)&lt;&gt;SIGN(INDEX(Matches!$G$2:$G$201,MATCH($A866&amp;"-1",Matches!$J$2:$J$201,0))-INDEX(Matches!$H$2:$H$201,MATCH($A866&amp;"-1",Matches!$J$2:$J$201,0))),0,IF(D866-E866=INDEX(Matches!$G$2:$G$201,MATCH($A866&amp;"-1",Matches!$J$2:$J$201,0))-INDEX(Matches!$H$2:$H$201,MATCH($A866&amp;"-1",Matches!$J$2:$J$201,0)),3,2))))),""))</f>
        <v/>
      </c>
      <c r="Y866" s="12" t="str">
        <f aca="false">IF(OR($B866="",F866="",G866=""),"",IFERROR(IF(OR(INDEX(Matches!$I$2:$I$201,MATCH($A866&amp;"-2",Matches!$J$2:$J$201,0))="Void",INDEX(Matches!$G$2:$G$201,MATCH($A866&amp;"-2",Matches!$J$2:$J$201,0))="",INDEX(Matches!$H$2:$H$201,MATCH($A866&amp;"-2",Matches!$J$2:$J$201,0))=""),"",IF(AND($C866&lt;&gt;"",INDEX(Matches!$F$2:$F$201,MATCH($A866&amp;"-2",Matches!$J$2:$J$201,0))&lt;&gt;"",$C866&gt;=INDEX(Matches!$F$2:$F$201,MATCH($A866&amp;"-2",Matches!$J$2:$J$201,0))),"",IF(AND(F866=INDEX(Matches!$G$2:$G$201,MATCH($A866&amp;"-2",Matches!$J$2:$J$201,0)),G866=INDEX(Matches!$H$2:$H$201,MATCH($A866&amp;"-2",Matches!$J$2:$J$201,0))),5,IF(SIGN(F866-G866)&lt;&gt;SIGN(INDEX(Matches!$G$2:$G$201,MATCH($A866&amp;"-2",Matches!$J$2:$J$201,0))-INDEX(Matches!$H$2:$H$201,MATCH($A866&amp;"-2",Matches!$J$2:$J$201,0))),0,IF(F866-G866=INDEX(Matches!$G$2:$G$201,MATCH($A866&amp;"-2",Matches!$J$2:$J$201,0))-INDEX(Matches!$H$2:$H$201,MATCH($A866&amp;"-2",Matches!$J$2:$J$201,0)),3,2))))),""))</f>
        <v/>
      </c>
      <c r="Z866" s="12" t="str">
        <f aca="false">IF(OR($B866="",H866="",I866=""),"",IFERROR(IF(OR(INDEX(Matches!$I$2:$I$201,MATCH($A866&amp;"-3",Matches!$J$2:$J$201,0))="Void",INDEX(Matches!$G$2:$G$201,MATCH($A866&amp;"-3",Matches!$J$2:$J$201,0))="",INDEX(Matches!$H$2:$H$201,MATCH($A866&amp;"-3",Matches!$J$2:$J$201,0))=""),"",IF(AND($C866&lt;&gt;"",INDEX(Matches!$F$2:$F$201,MATCH($A866&amp;"-3",Matches!$J$2:$J$201,0))&lt;&gt;"",$C866&gt;=INDEX(Matches!$F$2:$F$201,MATCH($A866&amp;"-3",Matches!$J$2:$J$201,0))),"",IF(AND(H866=INDEX(Matches!$G$2:$G$201,MATCH($A866&amp;"-3",Matches!$J$2:$J$201,0)),I866=INDEX(Matches!$H$2:$H$201,MATCH($A866&amp;"-3",Matches!$J$2:$J$201,0))),5,IF(SIGN(H866-I866)&lt;&gt;SIGN(INDEX(Matches!$G$2:$G$201,MATCH($A866&amp;"-3",Matches!$J$2:$J$201,0))-INDEX(Matches!$H$2:$H$201,MATCH($A866&amp;"-3",Matches!$J$2:$J$201,0))),0,IF(H866-I866=INDEX(Matches!$G$2:$G$201,MATCH($A866&amp;"-3",Matches!$J$2:$J$201,0))-INDEX(Matches!$H$2:$H$201,MATCH($A866&amp;"-3",Matches!$J$2:$J$201,0)),3,2))))),""))</f>
        <v/>
      </c>
      <c r="AA866" s="12" t="str">
        <f aca="false">IF(OR($B866="",J866="",K866=""),"",IFERROR(IF(OR(INDEX(Matches!$I$2:$I$201,MATCH($A866&amp;"-4",Matches!$J$2:$J$201,0))="Void",INDEX(Matches!$G$2:$G$201,MATCH($A866&amp;"-4",Matches!$J$2:$J$201,0))="",INDEX(Matches!$H$2:$H$201,MATCH($A866&amp;"-4",Matches!$J$2:$J$201,0))=""),"",IF(AND($C866&lt;&gt;"",INDEX(Matches!$F$2:$F$201,MATCH($A866&amp;"-4",Matches!$J$2:$J$201,0))&lt;&gt;"",$C866&gt;=INDEX(Matches!$F$2:$F$201,MATCH($A866&amp;"-4",Matches!$J$2:$J$201,0))),"",IF(AND(J866=INDEX(Matches!$G$2:$G$201,MATCH($A866&amp;"-4",Matches!$J$2:$J$201,0)),K866=INDEX(Matches!$H$2:$H$201,MATCH($A866&amp;"-4",Matches!$J$2:$J$201,0))),5,IF(SIGN(J866-K866)&lt;&gt;SIGN(INDEX(Matches!$G$2:$G$201,MATCH($A866&amp;"-4",Matches!$J$2:$J$201,0))-INDEX(Matches!$H$2:$H$201,MATCH($A866&amp;"-4",Matches!$J$2:$J$201,0))),0,IF(J866-K866=INDEX(Matches!$G$2:$G$201,MATCH($A866&amp;"-4",Matches!$J$2:$J$201,0))-INDEX(Matches!$H$2:$H$201,MATCH($A866&amp;"-4",Matches!$J$2:$J$201,0)),3,2))))),""))</f>
        <v/>
      </c>
      <c r="AB866" s="12" t="str">
        <f aca="false">IF(OR($B866="",L866="",M866=""),"",IFERROR(IF(OR(INDEX(Matches!$I$2:$I$201,MATCH($A866&amp;"-5",Matches!$J$2:$J$201,0))="Void",INDEX(Matches!$G$2:$G$201,MATCH($A866&amp;"-5",Matches!$J$2:$J$201,0))="",INDEX(Matches!$H$2:$H$201,MATCH($A866&amp;"-5",Matches!$J$2:$J$201,0))=""),"",IF(AND($C866&lt;&gt;"",INDEX(Matches!$F$2:$F$201,MATCH($A866&amp;"-5",Matches!$J$2:$J$201,0))&lt;&gt;"",$C866&gt;=INDEX(Matches!$F$2:$F$201,MATCH($A866&amp;"-5",Matches!$J$2:$J$201,0))),"",IF(AND(L866=INDEX(Matches!$G$2:$G$201,MATCH($A866&amp;"-5",Matches!$J$2:$J$201,0)),M866=INDEX(Matches!$H$2:$H$201,MATCH($A866&amp;"-5",Matches!$J$2:$J$201,0))),5,IF(SIGN(L866-M866)&lt;&gt;SIGN(INDEX(Matches!$G$2:$G$201,MATCH($A866&amp;"-5",Matches!$J$2:$J$201,0))-INDEX(Matches!$H$2:$H$201,MATCH($A866&amp;"-5",Matches!$J$2:$J$201,0))),0,IF(L866-M866=INDEX(Matches!$G$2:$G$201,MATCH($A866&amp;"-5",Matches!$J$2:$J$201,0))-INDEX(Matches!$H$2:$H$201,MATCH($A866&amp;"-5",Matches!$J$2:$J$201,0)),3,2))))),""))</f>
        <v/>
      </c>
      <c r="AC866" s="12" t="str">
        <f aca="false">IF(OR($B866="",N866="",O866=""),"",IFERROR(IF(OR(INDEX(Matches!$I$2:$I$201,MATCH($A866&amp;"-6",Matches!$J$2:$J$201,0))="Void",INDEX(Matches!$G$2:$G$201,MATCH($A866&amp;"-6",Matches!$J$2:$J$201,0))="",INDEX(Matches!$H$2:$H$201,MATCH($A866&amp;"-6",Matches!$J$2:$J$201,0))=""),"",IF(AND($C866&lt;&gt;"",INDEX(Matches!$F$2:$F$201,MATCH($A866&amp;"-6",Matches!$J$2:$J$201,0))&lt;&gt;"",$C866&gt;=INDEX(Matches!$F$2:$F$201,MATCH($A866&amp;"-6",Matches!$J$2:$J$201,0))),"",IF(AND(N866=INDEX(Matches!$G$2:$G$201,MATCH($A866&amp;"-6",Matches!$J$2:$J$201,0)),O866=INDEX(Matches!$H$2:$H$201,MATCH($A866&amp;"-6",Matches!$J$2:$J$201,0))),5,IF(SIGN(N866-O866)&lt;&gt;SIGN(INDEX(Matches!$G$2:$G$201,MATCH($A866&amp;"-6",Matches!$J$2:$J$201,0))-INDEX(Matches!$H$2:$H$201,MATCH($A866&amp;"-6",Matches!$J$2:$J$201,0))),0,IF(N866-O866=INDEX(Matches!$G$2:$G$201,MATCH($A866&amp;"-6",Matches!$J$2:$J$201,0))-INDEX(Matches!$H$2:$H$201,MATCH($A866&amp;"-6",Matches!$J$2:$J$201,0)),3,2))))),""))</f>
        <v/>
      </c>
      <c r="AD866" s="12" t="str">
        <f aca="false">IF(OR($B866="",P866="",Q866=""),"",IFERROR(IF(OR(INDEX(Matches!$I$2:$I$201,MATCH($A866&amp;"-7",Matches!$J$2:$J$201,0))="Void",INDEX(Matches!$G$2:$G$201,MATCH($A866&amp;"-7",Matches!$J$2:$J$201,0))="",INDEX(Matches!$H$2:$H$201,MATCH($A866&amp;"-7",Matches!$J$2:$J$201,0))=""),"",IF(AND($C866&lt;&gt;"",INDEX(Matches!$F$2:$F$201,MATCH($A866&amp;"-7",Matches!$J$2:$J$201,0))&lt;&gt;"",$C866&gt;=INDEX(Matches!$F$2:$F$201,MATCH($A866&amp;"-7",Matches!$J$2:$J$201,0))),"",IF(AND(P866=INDEX(Matches!$G$2:$G$201,MATCH($A866&amp;"-7",Matches!$J$2:$J$201,0)),Q866=INDEX(Matches!$H$2:$H$201,MATCH($A866&amp;"-7",Matches!$J$2:$J$201,0))),5,IF(SIGN(P866-Q866)&lt;&gt;SIGN(INDEX(Matches!$G$2:$G$201,MATCH($A866&amp;"-7",Matches!$J$2:$J$201,0))-INDEX(Matches!$H$2:$H$201,MATCH($A866&amp;"-7",Matches!$J$2:$J$201,0))),0,IF(P866-Q866=INDEX(Matches!$G$2:$G$201,MATCH($A866&amp;"-7",Matches!$J$2:$J$201,0))-INDEX(Matches!$H$2:$H$201,MATCH($A866&amp;"-7",Matches!$J$2:$J$201,0)),3,2))))),""))</f>
        <v/>
      </c>
      <c r="AE866" s="12" t="str">
        <f aca="false">IF(OR($B866="",R866="",S866=""),"",IFERROR(IF(OR(INDEX(Matches!$I$2:$I$201,MATCH($A866&amp;"-8",Matches!$J$2:$J$201,0))="Void",INDEX(Matches!$G$2:$G$201,MATCH($A866&amp;"-8",Matches!$J$2:$J$201,0))="",INDEX(Matches!$H$2:$H$201,MATCH($A866&amp;"-8",Matches!$J$2:$J$201,0))=""),"",IF(AND($C866&lt;&gt;"",INDEX(Matches!$F$2:$F$201,MATCH($A866&amp;"-8",Matches!$J$2:$J$201,0))&lt;&gt;"",$C866&gt;=INDEX(Matches!$F$2:$F$201,MATCH($A866&amp;"-8",Matches!$J$2:$J$201,0))),"",IF(AND(R866=INDEX(Matches!$G$2:$G$201,MATCH($A866&amp;"-8",Matches!$J$2:$J$201,0)),S866=INDEX(Matches!$H$2:$H$201,MATCH($A866&amp;"-8",Matches!$J$2:$J$201,0))),5,IF(SIGN(R866-S866)&lt;&gt;SIGN(INDEX(Matches!$G$2:$G$201,MATCH($A866&amp;"-8",Matches!$J$2:$J$201,0))-INDEX(Matches!$H$2:$H$201,MATCH($A866&amp;"-8",Matches!$J$2:$J$201,0))),0,IF(R866-S866=INDEX(Matches!$G$2:$G$201,MATCH($A866&amp;"-8",Matches!$J$2:$J$201,0))-INDEX(Matches!$H$2:$H$201,MATCH($A866&amp;"-8",Matches!$J$2:$J$201,0)),3,2))))),""))</f>
        <v/>
      </c>
      <c r="AF866" s="12" t="str">
        <f aca="false">IF(OR($B866="",T866="",U866=""),"",IFERROR(IF(OR(INDEX(Matches!$I$2:$I$201,MATCH($A866&amp;"-9",Matches!$J$2:$J$201,0))="Void",INDEX(Matches!$G$2:$G$201,MATCH($A866&amp;"-9",Matches!$J$2:$J$201,0))="",INDEX(Matches!$H$2:$H$201,MATCH($A866&amp;"-9",Matches!$J$2:$J$201,0))=""),"",IF(AND($C866&lt;&gt;"",INDEX(Matches!$F$2:$F$201,MATCH($A866&amp;"-9",Matches!$J$2:$J$201,0))&lt;&gt;"",$C866&gt;=INDEX(Matches!$F$2:$F$201,MATCH($A866&amp;"-9",Matches!$J$2:$J$201,0))),"",IF(AND(T866=INDEX(Matches!$G$2:$G$201,MATCH($A866&amp;"-9",Matches!$J$2:$J$201,0)),U866=INDEX(Matches!$H$2:$H$201,MATCH($A866&amp;"-9",Matches!$J$2:$J$201,0))),5,IF(SIGN(T866-U866)&lt;&gt;SIGN(INDEX(Matches!$G$2:$G$201,MATCH($A866&amp;"-9",Matches!$J$2:$J$201,0))-INDEX(Matches!$H$2:$H$201,MATCH($A866&amp;"-9",Matches!$J$2:$J$201,0))),0,IF(T866-U866=INDEX(Matches!$G$2:$G$201,MATCH($A866&amp;"-9",Matches!$J$2:$J$201,0))-INDEX(Matches!$H$2:$H$201,MATCH($A866&amp;"-9",Matches!$J$2:$J$201,0)),3,2))))),""))</f>
        <v/>
      </c>
      <c r="AG866" s="12" t="str">
        <f aca="false">IF(OR($B866="",V866="",W866=""),"",IFERROR(IF(OR(INDEX(Matches!$I$2:$I$201,MATCH($A866&amp;"-10",Matches!$J$2:$J$201,0))="Void",INDEX(Matches!$G$2:$G$201,MATCH($A866&amp;"-10",Matches!$J$2:$J$201,0))="",INDEX(Matches!$H$2:$H$201,MATCH($A866&amp;"-10",Matches!$J$2:$J$201,0))=""),"",IF(AND($C866&lt;&gt;"",INDEX(Matches!$F$2:$F$201,MATCH($A866&amp;"-10",Matches!$J$2:$J$201,0))&lt;&gt;"",$C866&gt;=INDEX(Matches!$F$2:$F$201,MATCH($A866&amp;"-10",Matches!$J$2:$J$201,0))),"",IF(AND(V866=INDEX(Matches!$G$2:$G$201,MATCH($A866&amp;"-10",Matches!$J$2:$J$201,0)),W866=INDEX(Matches!$H$2:$H$201,MATCH($A866&amp;"-10",Matches!$J$2:$J$201,0))),5,IF(SIGN(V866-W866)&lt;&gt;SIGN(INDEX(Matches!$G$2:$G$201,MATCH($A866&amp;"-10",Matches!$J$2:$J$201,0))-INDEX(Matches!$H$2:$H$201,MATCH($A866&amp;"-10",Matches!$J$2:$J$201,0))),0,IF(V866-W866=INDEX(Matches!$G$2:$G$201,MATCH($A866&amp;"-10",Matches!$J$2:$J$201,0))-INDEX(Matches!$H$2:$H$201,MATCH($A866&amp;"-10",Matches!$J$2:$J$201,0)),3,2))))),""))</f>
        <v/>
      </c>
      <c r="AH866" s="13" t="str">
        <f aca="false">IF($B866="","",SUM(X866:AG866))</f>
        <v/>
      </c>
      <c r="AI866" s="12" t="str">
        <f aca="false">IF($B866="","",COUNTIF(X866:AG866,5))</f>
        <v/>
      </c>
      <c r="AJ866" s="12" t="str">
        <f aca="false">IF($B866="","",COUNTIF(X866:AG866,"&gt;=2"))</f>
        <v/>
      </c>
      <c r="AK866" s="12" t="str">
        <f aca="false">IF($B866="","",COUNT(X866:AG866))</f>
        <v/>
      </c>
    </row>
    <row r="867" customFormat="false" ht="15" hidden="false" customHeight="false" outlineLevel="0" collapsed="false">
      <c r="A867" s="7"/>
      <c r="B867" s="7"/>
      <c r="C867" s="11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12" t="str">
        <f aca="false">IF(OR($B867="",D867="",E867=""),"",IFERROR(IF(OR(INDEX(Matches!$I$2:$I$201,MATCH($A867&amp;"-1",Matches!$J$2:$J$201,0))="Void",INDEX(Matches!$G$2:$G$201,MATCH($A867&amp;"-1",Matches!$J$2:$J$201,0))="",INDEX(Matches!$H$2:$H$201,MATCH($A867&amp;"-1",Matches!$J$2:$J$201,0))=""),"",IF(AND($C867&lt;&gt;"",INDEX(Matches!$F$2:$F$201,MATCH($A867&amp;"-1",Matches!$J$2:$J$201,0))&lt;&gt;"",$C867&gt;=INDEX(Matches!$F$2:$F$201,MATCH($A867&amp;"-1",Matches!$J$2:$J$201,0))),"",IF(AND(D867=INDEX(Matches!$G$2:$G$201,MATCH($A867&amp;"-1",Matches!$J$2:$J$201,0)),E867=INDEX(Matches!$H$2:$H$201,MATCH($A867&amp;"-1",Matches!$J$2:$J$201,0))),5,IF(SIGN(D867-E867)&lt;&gt;SIGN(INDEX(Matches!$G$2:$G$201,MATCH($A867&amp;"-1",Matches!$J$2:$J$201,0))-INDEX(Matches!$H$2:$H$201,MATCH($A867&amp;"-1",Matches!$J$2:$J$201,0))),0,IF(D867-E867=INDEX(Matches!$G$2:$G$201,MATCH($A867&amp;"-1",Matches!$J$2:$J$201,0))-INDEX(Matches!$H$2:$H$201,MATCH($A867&amp;"-1",Matches!$J$2:$J$201,0)),3,2))))),""))</f>
        <v/>
      </c>
      <c r="Y867" s="12" t="str">
        <f aca="false">IF(OR($B867="",F867="",G867=""),"",IFERROR(IF(OR(INDEX(Matches!$I$2:$I$201,MATCH($A867&amp;"-2",Matches!$J$2:$J$201,0))="Void",INDEX(Matches!$G$2:$G$201,MATCH($A867&amp;"-2",Matches!$J$2:$J$201,0))="",INDEX(Matches!$H$2:$H$201,MATCH($A867&amp;"-2",Matches!$J$2:$J$201,0))=""),"",IF(AND($C867&lt;&gt;"",INDEX(Matches!$F$2:$F$201,MATCH($A867&amp;"-2",Matches!$J$2:$J$201,0))&lt;&gt;"",$C867&gt;=INDEX(Matches!$F$2:$F$201,MATCH($A867&amp;"-2",Matches!$J$2:$J$201,0))),"",IF(AND(F867=INDEX(Matches!$G$2:$G$201,MATCH($A867&amp;"-2",Matches!$J$2:$J$201,0)),G867=INDEX(Matches!$H$2:$H$201,MATCH($A867&amp;"-2",Matches!$J$2:$J$201,0))),5,IF(SIGN(F867-G867)&lt;&gt;SIGN(INDEX(Matches!$G$2:$G$201,MATCH($A867&amp;"-2",Matches!$J$2:$J$201,0))-INDEX(Matches!$H$2:$H$201,MATCH($A867&amp;"-2",Matches!$J$2:$J$201,0))),0,IF(F867-G867=INDEX(Matches!$G$2:$G$201,MATCH($A867&amp;"-2",Matches!$J$2:$J$201,0))-INDEX(Matches!$H$2:$H$201,MATCH($A867&amp;"-2",Matches!$J$2:$J$201,0)),3,2))))),""))</f>
        <v/>
      </c>
      <c r="Z867" s="12" t="str">
        <f aca="false">IF(OR($B867="",H867="",I867=""),"",IFERROR(IF(OR(INDEX(Matches!$I$2:$I$201,MATCH($A867&amp;"-3",Matches!$J$2:$J$201,0))="Void",INDEX(Matches!$G$2:$G$201,MATCH($A867&amp;"-3",Matches!$J$2:$J$201,0))="",INDEX(Matches!$H$2:$H$201,MATCH($A867&amp;"-3",Matches!$J$2:$J$201,0))=""),"",IF(AND($C867&lt;&gt;"",INDEX(Matches!$F$2:$F$201,MATCH($A867&amp;"-3",Matches!$J$2:$J$201,0))&lt;&gt;"",$C867&gt;=INDEX(Matches!$F$2:$F$201,MATCH($A867&amp;"-3",Matches!$J$2:$J$201,0))),"",IF(AND(H867=INDEX(Matches!$G$2:$G$201,MATCH($A867&amp;"-3",Matches!$J$2:$J$201,0)),I867=INDEX(Matches!$H$2:$H$201,MATCH($A867&amp;"-3",Matches!$J$2:$J$201,0))),5,IF(SIGN(H867-I867)&lt;&gt;SIGN(INDEX(Matches!$G$2:$G$201,MATCH($A867&amp;"-3",Matches!$J$2:$J$201,0))-INDEX(Matches!$H$2:$H$201,MATCH($A867&amp;"-3",Matches!$J$2:$J$201,0))),0,IF(H867-I867=INDEX(Matches!$G$2:$G$201,MATCH($A867&amp;"-3",Matches!$J$2:$J$201,0))-INDEX(Matches!$H$2:$H$201,MATCH($A867&amp;"-3",Matches!$J$2:$J$201,0)),3,2))))),""))</f>
        <v/>
      </c>
      <c r="AA867" s="12" t="str">
        <f aca="false">IF(OR($B867="",J867="",K867=""),"",IFERROR(IF(OR(INDEX(Matches!$I$2:$I$201,MATCH($A867&amp;"-4",Matches!$J$2:$J$201,0))="Void",INDEX(Matches!$G$2:$G$201,MATCH($A867&amp;"-4",Matches!$J$2:$J$201,0))="",INDEX(Matches!$H$2:$H$201,MATCH($A867&amp;"-4",Matches!$J$2:$J$201,0))=""),"",IF(AND($C867&lt;&gt;"",INDEX(Matches!$F$2:$F$201,MATCH($A867&amp;"-4",Matches!$J$2:$J$201,0))&lt;&gt;"",$C867&gt;=INDEX(Matches!$F$2:$F$201,MATCH($A867&amp;"-4",Matches!$J$2:$J$201,0))),"",IF(AND(J867=INDEX(Matches!$G$2:$G$201,MATCH($A867&amp;"-4",Matches!$J$2:$J$201,0)),K867=INDEX(Matches!$H$2:$H$201,MATCH($A867&amp;"-4",Matches!$J$2:$J$201,0))),5,IF(SIGN(J867-K867)&lt;&gt;SIGN(INDEX(Matches!$G$2:$G$201,MATCH($A867&amp;"-4",Matches!$J$2:$J$201,0))-INDEX(Matches!$H$2:$H$201,MATCH($A867&amp;"-4",Matches!$J$2:$J$201,0))),0,IF(J867-K867=INDEX(Matches!$G$2:$G$201,MATCH($A867&amp;"-4",Matches!$J$2:$J$201,0))-INDEX(Matches!$H$2:$H$201,MATCH($A867&amp;"-4",Matches!$J$2:$J$201,0)),3,2))))),""))</f>
        <v/>
      </c>
      <c r="AB867" s="12" t="str">
        <f aca="false">IF(OR($B867="",L867="",M867=""),"",IFERROR(IF(OR(INDEX(Matches!$I$2:$I$201,MATCH($A867&amp;"-5",Matches!$J$2:$J$201,0))="Void",INDEX(Matches!$G$2:$G$201,MATCH($A867&amp;"-5",Matches!$J$2:$J$201,0))="",INDEX(Matches!$H$2:$H$201,MATCH($A867&amp;"-5",Matches!$J$2:$J$201,0))=""),"",IF(AND($C867&lt;&gt;"",INDEX(Matches!$F$2:$F$201,MATCH($A867&amp;"-5",Matches!$J$2:$J$201,0))&lt;&gt;"",$C867&gt;=INDEX(Matches!$F$2:$F$201,MATCH($A867&amp;"-5",Matches!$J$2:$J$201,0))),"",IF(AND(L867=INDEX(Matches!$G$2:$G$201,MATCH($A867&amp;"-5",Matches!$J$2:$J$201,0)),M867=INDEX(Matches!$H$2:$H$201,MATCH($A867&amp;"-5",Matches!$J$2:$J$201,0))),5,IF(SIGN(L867-M867)&lt;&gt;SIGN(INDEX(Matches!$G$2:$G$201,MATCH($A867&amp;"-5",Matches!$J$2:$J$201,0))-INDEX(Matches!$H$2:$H$201,MATCH($A867&amp;"-5",Matches!$J$2:$J$201,0))),0,IF(L867-M867=INDEX(Matches!$G$2:$G$201,MATCH($A867&amp;"-5",Matches!$J$2:$J$201,0))-INDEX(Matches!$H$2:$H$201,MATCH($A867&amp;"-5",Matches!$J$2:$J$201,0)),3,2))))),""))</f>
        <v/>
      </c>
      <c r="AC867" s="12" t="str">
        <f aca="false">IF(OR($B867="",N867="",O867=""),"",IFERROR(IF(OR(INDEX(Matches!$I$2:$I$201,MATCH($A867&amp;"-6",Matches!$J$2:$J$201,0))="Void",INDEX(Matches!$G$2:$G$201,MATCH($A867&amp;"-6",Matches!$J$2:$J$201,0))="",INDEX(Matches!$H$2:$H$201,MATCH($A867&amp;"-6",Matches!$J$2:$J$201,0))=""),"",IF(AND($C867&lt;&gt;"",INDEX(Matches!$F$2:$F$201,MATCH($A867&amp;"-6",Matches!$J$2:$J$201,0))&lt;&gt;"",$C867&gt;=INDEX(Matches!$F$2:$F$201,MATCH($A867&amp;"-6",Matches!$J$2:$J$201,0))),"",IF(AND(N867=INDEX(Matches!$G$2:$G$201,MATCH($A867&amp;"-6",Matches!$J$2:$J$201,0)),O867=INDEX(Matches!$H$2:$H$201,MATCH($A867&amp;"-6",Matches!$J$2:$J$201,0))),5,IF(SIGN(N867-O867)&lt;&gt;SIGN(INDEX(Matches!$G$2:$G$201,MATCH($A867&amp;"-6",Matches!$J$2:$J$201,0))-INDEX(Matches!$H$2:$H$201,MATCH($A867&amp;"-6",Matches!$J$2:$J$201,0))),0,IF(N867-O867=INDEX(Matches!$G$2:$G$201,MATCH($A867&amp;"-6",Matches!$J$2:$J$201,0))-INDEX(Matches!$H$2:$H$201,MATCH($A867&amp;"-6",Matches!$J$2:$J$201,0)),3,2))))),""))</f>
        <v/>
      </c>
      <c r="AD867" s="12" t="str">
        <f aca="false">IF(OR($B867="",P867="",Q867=""),"",IFERROR(IF(OR(INDEX(Matches!$I$2:$I$201,MATCH($A867&amp;"-7",Matches!$J$2:$J$201,0))="Void",INDEX(Matches!$G$2:$G$201,MATCH($A867&amp;"-7",Matches!$J$2:$J$201,0))="",INDEX(Matches!$H$2:$H$201,MATCH($A867&amp;"-7",Matches!$J$2:$J$201,0))=""),"",IF(AND($C867&lt;&gt;"",INDEX(Matches!$F$2:$F$201,MATCH($A867&amp;"-7",Matches!$J$2:$J$201,0))&lt;&gt;"",$C867&gt;=INDEX(Matches!$F$2:$F$201,MATCH($A867&amp;"-7",Matches!$J$2:$J$201,0))),"",IF(AND(P867=INDEX(Matches!$G$2:$G$201,MATCH($A867&amp;"-7",Matches!$J$2:$J$201,0)),Q867=INDEX(Matches!$H$2:$H$201,MATCH($A867&amp;"-7",Matches!$J$2:$J$201,0))),5,IF(SIGN(P867-Q867)&lt;&gt;SIGN(INDEX(Matches!$G$2:$G$201,MATCH($A867&amp;"-7",Matches!$J$2:$J$201,0))-INDEX(Matches!$H$2:$H$201,MATCH($A867&amp;"-7",Matches!$J$2:$J$201,0))),0,IF(P867-Q867=INDEX(Matches!$G$2:$G$201,MATCH($A867&amp;"-7",Matches!$J$2:$J$201,0))-INDEX(Matches!$H$2:$H$201,MATCH($A867&amp;"-7",Matches!$J$2:$J$201,0)),3,2))))),""))</f>
        <v/>
      </c>
      <c r="AE867" s="12" t="str">
        <f aca="false">IF(OR($B867="",R867="",S867=""),"",IFERROR(IF(OR(INDEX(Matches!$I$2:$I$201,MATCH($A867&amp;"-8",Matches!$J$2:$J$201,0))="Void",INDEX(Matches!$G$2:$G$201,MATCH($A867&amp;"-8",Matches!$J$2:$J$201,0))="",INDEX(Matches!$H$2:$H$201,MATCH($A867&amp;"-8",Matches!$J$2:$J$201,0))=""),"",IF(AND($C867&lt;&gt;"",INDEX(Matches!$F$2:$F$201,MATCH($A867&amp;"-8",Matches!$J$2:$J$201,0))&lt;&gt;"",$C867&gt;=INDEX(Matches!$F$2:$F$201,MATCH($A867&amp;"-8",Matches!$J$2:$J$201,0))),"",IF(AND(R867=INDEX(Matches!$G$2:$G$201,MATCH($A867&amp;"-8",Matches!$J$2:$J$201,0)),S867=INDEX(Matches!$H$2:$H$201,MATCH($A867&amp;"-8",Matches!$J$2:$J$201,0))),5,IF(SIGN(R867-S867)&lt;&gt;SIGN(INDEX(Matches!$G$2:$G$201,MATCH($A867&amp;"-8",Matches!$J$2:$J$201,0))-INDEX(Matches!$H$2:$H$201,MATCH($A867&amp;"-8",Matches!$J$2:$J$201,0))),0,IF(R867-S867=INDEX(Matches!$G$2:$G$201,MATCH($A867&amp;"-8",Matches!$J$2:$J$201,0))-INDEX(Matches!$H$2:$H$201,MATCH($A867&amp;"-8",Matches!$J$2:$J$201,0)),3,2))))),""))</f>
        <v/>
      </c>
      <c r="AF867" s="12" t="str">
        <f aca="false">IF(OR($B867="",T867="",U867=""),"",IFERROR(IF(OR(INDEX(Matches!$I$2:$I$201,MATCH($A867&amp;"-9",Matches!$J$2:$J$201,0))="Void",INDEX(Matches!$G$2:$G$201,MATCH($A867&amp;"-9",Matches!$J$2:$J$201,0))="",INDEX(Matches!$H$2:$H$201,MATCH($A867&amp;"-9",Matches!$J$2:$J$201,0))=""),"",IF(AND($C867&lt;&gt;"",INDEX(Matches!$F$2:$F$201,MATCH($A867&amp;"-9",Matches!$J$2:$J$201,0))&lt;&gt;"",$C867&gt;=INDEX(Matches!$F$2:$F$201,MATCH($A867&amp;"-9",Matches!$J$2:$J$201,0))),"",IF(AND(T867=INDEX(Matches!$G$2:$G$201,MATCH($A867&amp;"-9",Matches!$J$2:$J$201,0)),U867=INDEX(Matches!$H$2:$H$201,MATCH($A867&amp;"-9",Matches!$J$2:$J$201,0))),5,IF(SIGN(T867-U867)&lt;&gt;SIGN(INDEX(Matches!$G$2:$G$201,MATCH($A867&amp;"-9",Matches!$J$2:$J$201,0))-INDEX(Matches!$H$2:$H$201,MATCH($A867&amp;"-9",Matches!$J$2:$J$201,0))),0,IF(T867-U867=INDEX(Matches!$G$2:$G$201,MATCH($A867&amp;"-9",Matches!$J$2:$J$201,0))-INDEX(Matches!$H$2:$H$201,MATCH($A867&amp;"-9",Matches!$J$2:$J$201,0)),3,2))))),""))</f>
        <v/>
      </c>
      <c r="AG867" s="12" t="str">
        <f aca="false">IF(OR($B867="",V867="",W867=""),"",IFERROR(IF(OR(INDEX(Matches!$I$2:$I$201,MATCH($A867&amp;"-10",Matches!$J$2:$J$201,0))="Void",INDEX(Matches!$G$2:$G$201,MATCH($A867&amp;"-10",Matches!$J$2:$J$201,0))="",INDEX(Matches!$H$2:$H$201,MATCH($A867&amp;"-10",Matches!$J$2:$J$201,0))=""),"",IF(AND($C867&lt;&gt;"",INDEX(Matches!$F$2:$F$201,MATCH($A867&amp;"-10",Matches!$J$2:$J$201,0))&lt;&gt;"",$C867&gt;=INDEX(Matches!$F$2:$F$201,MATCH($A867&amp;"-10",Matches!$J$2:$J$201,0))),"",IF(AND(V867=INDEX(Matches!$G$2:$G$201,MATCH($A867&amp;"-10",Matches!$J$2:$J$201,0)),W867=INDEX(Matches!$H$2:$H$201,MATCH($A867&amp;"-10",Matches!$J$2:$J$201,0))),5,IF(SIGN(V867-W867)&lt;&gt;SIGN(INDEX(Matches!$G$2:$G$201,MATCH($A867&amp;"-10",Matches!$J$2:$J$201,0))-INDEX(Matches!$H$2:$H$201,MATCH($A867&amp;"-10",Matches!$J$2:$J$201,0))),0,IF(V867-W867=INDEX(Matches!$G$2:$G$201,MATCH($A867&amp;"-10",Matches!$J$2:$J$201,0))-INDEX(Matches!$H$2:$H$201,MATCH($A867&amp;"-10",Matches!$J$2:$J$201,0)),3,2))))),""))</f>
        <v/>
      </c>
      <c r="AH867" s="13" t="str">
        <f aca="false">IF($B867="","",SUM(X867:AG867))</f>
        <v/>
      </c>
      <c r="AI867" s="12" t="str">
        <f aca="false">IF($B867="","",COUNTIF(X867:AG867,5))</f>
        <v/>
      </c>
      <c r="AJ867" s="12" t="str">
        <f aca="false">IF($B867="","",COUNTIF(X867:AG867,"&gt;=2"))</f>
        <v/>
      </c>
      <c r="AK867" s="12" t="str">
        <f aca="false">IF($B867="","",COUNT(X867:AG867))</f>
        <v/>
      </c>
    </row>
    <row r="868" customFormat="false" ht="15" hidden="false" customHeight="false" outlineLevel="0" collapsed="false">
      <c r="A868" s="7"/>
      <c r="B868" s="7"/>
      <c r="C868" s="11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12" t="str">
        <f aca="false">IF(OR($B868="",D868="",E868=""),"",IFERROR(IF(OR(INDEX(Matches!$I$2:$I$201,MATCH($A868&amp;"-1",Matches!$J$2:$J$201,0))="Void",INDEX(Matches!$G$2:$G$201,MATCH($A868&amp;"-1",Matches!$J$2:$J$201,0))="",INDEX(Matches!$H$2:$H$201,MATCH($A868&amp;"-1",Matches!$J$2:$J$201,0))=""),"",IF(AND($C868&lt;&gt;"",INDEX(Matches!$F$2:$F$201,MATCH($A868&amp;"-1",Matches!$J$2:$J$201,0))&lt;&gt;"",$C868&gt;=INDEX(Matches!$F$2:$F$201,MATCH($A868&amp;"-1",Matches!$J$2:$J$201,0))),"",IF(AND(D868=INDEX(Matches!$G$2:$G$201,MATCH($A868&amp;"-1",Matches!$J$2:$J$201,0)),E868=INDEX(Matches!$H$2:$H$201,MATCH($A868&amp;"-1",Matches!$J$2:$J$201,0))),5,IF(SIGN(D868-E868)&lt;&gt;SIGN(INDEX(Matches!$G$2:$G$201,MATCH($A868&amp;"-1",Matches!$J$2:$J$201,0))-INDEX(Matches!$H$2:$H$201,MATCH($A868&amp;"-1",Matches!$J$2:$J$201,0))),0,IF(D868-E868=INDEX(Matches!$G$2:$G$201,MATCH($A868&amp;"-1",Matches!$J$2:$J$201,0))-INDEX(Matches!$H$2:$H$201,MATCH($A868&amp;"-1",Matches!$J$2:$J$201,0)),3,2))))),""))</f>
        <v/>
      </c>
      <c r="Y868" s="12" t="str">
        <f aca="false">IF(OR($B868="",F868="",G868=""),"",IFERROR(IF(OR(INDEX(Matches!$I$2:$I$201,MATCH($A868&amp;"-2",Matches!$J$2:$J$201,0))="Void",INDEX(Matches!$G$2:$G$201,MATCH($A868&amp;"-2",Matches!$J$2:$J$201,0))="",INDEX(Matches!$H$2:$H$201,MATCH($A868&amp;"-2",Matches!$J$2:$J$201,0))=""),"",IF(AND($C868&lt;&gt;"",INDEX(Matches!$F$2:$F$201,MATCH($A868&amp;"-2",Matches!$J$2:$J$201,0))&lt;&gt;"",$C868&gt;=INDEX(Matches!$F$2:$F$201,MATCH($A868&amp;"-2",Matches!$J$2:$J$201,0))),"",IF(AND(F868=INDEX(Matches!$G$2:$G$201,MATCH($A868&amp;"-2",Matches!$J$2:$J$201,0)),G868=INDEX(Matches!$H$2:$H$201,MATCH($A868&amp;"-2",Matches!$J$2:$J$201,0))),5,IF(SIGN(F868-G868)&lt;&gt;SIGN(INDEX(Matches!$G$2:$G$201,MATCH($A868&amp;"-2",Matches!$J$2:$J$201,0))-INDEX(Matches!$H$2:$H$201,MATCH($A868&amp;"-2",Matches!$J$2:$J$201,0))),0,IF(F868-G868=INDEX(Matches!$G$2:$G$201,MATCH($A868&amp;"-2",Matches!$J$2:$J$201,0))-INDEX(Matches!$H$2:$H$201,MATCH($A868&amp;"-2",Matches!$J$2:$J$201,0)),3,2))))),""))</f>
        <v/>
      </c>
      <c r="Z868" s="12" t="str">
        <f aca="false">IF(OR($B868="",H868="",I868=""),"",IFERROR(IF(OR(INDEX(Matches!$I$2:$I$201,MATCH($A868&amp;"-3",Matches!$J$2:$J$201,0))="Void",INDEX(Matches!$G$2:$G$201,MATCH($A868&amp;"-3",Matches!$J$2:$J$201,0))="",INDEX(Matches!$H$2:$H$201,MATCH($A868&amp;"-3",Matches!$J$2:$J$201,0))=""),"",IF(AND($C868&lt;&gt;"",INDEX(Matches!$F$2:$F$201,MATCH($A868&amp;"-3",Matches!$J$2:$J$201,0))&lt;&gt;"",$C868&gt;=INDEX(Matches!$F$2:$F$201,MATCH($A868&amp;"-3",Matches!$J$2:$J$201,0))),"",IF(AND(H868=INDEX(Matches!$G$2:$G$201,MATCH($A868&amp;"-3",Matches!$J$2:$J$201,0)),I868=INDEX(Matches!$H$2:$H$201,MATCH($A868&amp;"-3",Matches!$J$2:$J$201,0))),5,IF(SIGN(H868-I868)&lt;&gt;SIGN(INDEX(Matches!$G$2:$G$201,MATCH($A868&amp;"-3",Matches!$J$2:$J$201,0))-INDEX(Matches!$H$2:$H$201,MATCH($A868&amp;"-3",Matches!$J$2:$J$201,0))),0,IF(H868-I868=INDEX(Matches!$G$2:$G$201,MATCH($A868&amp;"-3",Matches!$J$2:$J$201,0))-INDEX(Matches!$H$2:$H$201,MATCH($A868&amp;"-3",Matches!$J$2:$J$201,0)),3,2))))),""))</f>
        <v/>
      </c>
      <c r="AA868" s="12" t="str">
        <f aca="false">IF(OR($B868="",J868="",K868=""),"",IFERROR(IF(OR(INDEX(Matches!$I$2:$I$201,MATCH($A868&amp;"-4",Matches!$J$2:$J$201,0))="Void",INDEX(Matches!$G$2:$G$201,MATCH($A868&amp;"-4",Matches!$J$2:$J$201,0))="",INDEX(Matches!$H$2:$H$201,MATCH($A868&amp;"-4",Matches!$J$2:$J$201,0))=""),"",IF(AND($C868&lt;&gt;"",INDEX(Matches!$F$2:$F$201,MATCH($A868&amp;"-4",Matches!$J$2:$J$201,0))&lt;&gt;"",$C868&gt;=INDEX(Matches!$F$2:$F$201,MATCH($A868&amp;"-4",Matches!$J$2:$J$201,0))),"",IF(AND(J868=INDEX(Matches!$G$2:$G$201,MATCH($A868&amp;"-4",Matches!$J$2:$J$201,0)),K868=INDEX(Matches!$H$2:$H$201,MATCH($A868&amp;"-4",Matches!$J$2:$J$201,0))),5,IF(SIGN(J868-K868)&lt;&gt;SIGN(INDEX(Matches!$G$2:$G$201,MATCH($A868&amp;"-4",Matches!$J$2:$J$201,0))-INDEX(Matches!$H$2:$H$201,MATCH($A868&amp;"-4",Matches!$J$2:$J$201,0))),0,IF(J868-K868=INDEX(Matches!$G$2:$G$201,MATCH($A868&amp;"-4",Matches!$J$2:$J$201,0))-INDEX(Matches!$H$2:$H$201,MATCH($A868&amp;"-4",Matches!$J$2:$J$201,0)),3,2))))),""))</f>
        <v/>
      </c>
      <c r="AB868" s="12" t="str">
        <f aca="false">IF(OR($B868="",L868="",M868=""),"",IFERROR(IF(OR(INDEX(Matches!$I$2:$I$201,MATCH($A868&amp;"-5",Matches!$J$2:$J$201,0))="Void",INDEX(Matches!$G$2:$G$201,MATCH($A868&amp;"-5",Matches!$J$2:$J$201,0))="",INDEX(Matches!$H$2:$H$201,MATCH($A868&amp;"-5",Matches!$J$2:$J$201,0))=""),"",IF(AND($C868&lt;&gt;"",INDEX(Matches!$F$2:$F$201,MATCH($A868&amp;"-5",Matches!$J$2:$J$201,0))&lt;&gt;"",$C868&gt;=INDEX(Matches!$F$2:$F$201,MATCH($A868&amp;"-5",Matches!$J$2:$J$201,0))),"",IF(AND(L868=INDEX(Matches!$G$2:$G$201,MATCH($A868&amp;"-5",Matches!$J$2:$J$201,0)),M868=INDEX(Matches!$H$2:$H$201,MATCH($A868&amp;"-5",Matches!$J$2:$J$201,0))),5,IF(SIGN(L868-M868)&lt;&gt;SIGN(INDEX(Matches!$G$2:$G$201,MATCH($A868&amp;"-5",Matches!$J$2:$J$201,0))-INDEX(Matches!$H$2:$H$201,MATCH($A868&amp;"-5",Matches!$J$2:$J$201,0))),0,IF(L868-M868=INDEX(Matches!$G$2:$G$201,MATCH($A868&amp;"-5",Matches!$J$2:$J$201,0))-INDEX(Matches!$H$2:$H$201,MATCH($A868&amp;"-5",Matches!$J$2:$J$201,0)),3,2))))),""))</f>
        <v/>
      </c>
      <c r="AC868" s="12" t="str">
        <f aca="false">IF(OR($B868="",N868="",O868=""),"",IFERROR(IF(OR(INDEX(Matches!$I$2:$I$201,MATCH($A868&amp;"-6",Matches!$J$2:$J$201,0))="Void",INDEX(Matches!$G$2:$G$201,MATCH($A868&amp;"-6",Matches!$J$2:$J$201,0))="",INDEX(Matches!$H$2:$H$201,MATCH($A868&amp;"-6",Matches!$J$2:$J$201,0))=""),"",IF(AND($C868&lt;&gt;"",INDEX(Matches!$F$2:$F$201,MATCH($A868&amp;"-6",Matches!$J$2:$J$201,0))&lt;&gt;"",$C868&gt;=INDEX(Matches!$F$2:$F$201,MATCH($A868&amp;"-6",Matches!$J$2:$J$201,0))),"",IF(AND(N868=INDEX(Matches!$G$2:$G$201,MATCH($A868&amp;"-6",Matches!$J$2:$J$201,0)),O868=INDEX(Matches!$H$2:$H$201,MATCH($A868&amp;"-6",Matches!$J$2:$J$201,0))),5,IF(SIGN(N868-O868)&lt;&gt;SIGN(INDEX(Matches!$G$2:$G$201,MATCH($A868&amp;"-6",Matches!$J$2:$J$201,0))-INDEX(Matches!$H$2:$H$201,MATCH($A868&amp;"-6",Matches!$J$2:$J$201,0))),0,IF(N868-O868=INDEX(Matches!$G$2:$G$201,MATCH($A868&amp;"-6",Matches!$J$2:$J$201,0))-INDEX(Matches!$H$2:$H$201,MATCH($A868&amp;"-6",Matches!$J$2:$J$201,0)),3,2))))),""))</f>
        <v/>
      </c>
      <c r="AD868" s="12" t="str">
        <f aca="false">IF(OR($B868="",P868="",Q868=""),"",IFERROR(IF(OR(INDEX(Matches!$I$2:$I$201,MATCH($A868&amp;"-7",Matches!$J$2:$J$201,0))="Void",INDEX(Matches!$G$2:$G$201,MATCH($A868&amp;"-7",Matches!$J$2:$J$201,0))="",INDEX(Matches!$H$2:$H$201,MATCH($A868&amp;"-7",Matches!$J$2:$J$201,0))=""),"",IF(AND($C868&lt;&gt;"",INDEX(Matches!$F$2:$F$201,MATCH($A868&amp;"-7",Matches!$J$2:$J$201,0))&lt;&gt;"",$C868&gt;=INDEX(Matches!$F$2:$F$201,MATCH($A868&amp;"-7",Matches!$J$2:$J$201,0))),"",IF(AND(P868=INDEX(Matches!$G$2:$G$201,MATCH($A868&amp;"-7",Matches!$J$2:$J$201,0)),Q868=INDEX(Matches!$H$2:$H$201,MATCH($A868&amp;"-7",Matches!$J$2:$J$201,0))),5,IF(SIGN(P868-Q868)&lt;&gt;SIGN(INDEX(Matches!$G$2:$G$201,MATCH($A868&amp;"-7",Matches!$J$2:$J$201,0))-INDEX(Matches!$H$2:$H$201,MATCH($A868&amp;"-7",Matches!$J$2:$J$201,0))),0,IF(P868-Q868=INDEX(Matches!$G$2:$G$201,MATCH($A868&amp;"-7",Matches!$J$2:$J$201,0))-INDEX(Matches!$H$2:$H$201,MATCH($A868&amp;"-7",Matches!$J$2:$J$201,0)),3,2))))),""))</f>
        <v/>
      </c>
      <c r="AE868" s="12" t="str">
        <f aca="false">IF(OR($B868="",R868="",S868=""),"",IFERROR(IF(OR(INDEX(Matches!$I$2:$I$201,MATCH($A868&amp;"-8",Matches!$J$2:$J$201,0))="Void",INDEX(Matches!$G$2:$G$201,MATCH($A868&amp;"-8",Matches!$J$2:$J$201,0))="",INDEX(Matches!$H$2:$H$201,MATCH($A868&amp;"-8",Matches!$J$2:$J$201,0))=""),"",IF(AND($C868&lt;&gt;"",INDEX(Matches!$F$2:$F$201,MATCH($A868&amp;"-8",Matches!$J$2:$J$201,0))&lt;&gt;"",$C868&gt;=INDEX(Matches!$F$2:$F$201,MATCH($A868&amp;"-8",Matches!$J$2:$J$201,0))),"",IF(AND(R868=INDEX(Matches!$G$2:$G$201,MATCH($A868&amp;"-8",Matches!$J$2:$J$201,0)),S868=INDEX(Matches!$H$2:$H$201,MATCH($A868&amp;"-8",Matches!$J$2:$J$201,0))),5,IF(SIGN(R868-S868)&lt;&gt;SIGN(INDEX(Matches!$G$2:$G$201,MATCH($A868&amp;"-8",Matches!$J$2:$J$201,0))-INDEX(Matches!$H$2:$H$201,MATCH($A868&amp;"-8",Matches!$J$2:$J$201,0))),0,IF(R868-S868=INDEX(Matches!$G$2:$G$201,MATCH($A868&amp;"-8",Matches!$J$2:$J$201,0))-INDEX(Matches!$H$2:$H$201,MATCH($A868&amp;"-8",Matches!$J$2:$J$201,0)),3,2))))),""))</f>
        <v/>
      </c>
      <c r="AF868" s="12" t="str">
        <f aca="false">IF(OR($B868="",T868="",U868=""),"",IFERROR(IF(OR(INDEX(Matches!$I$2:$I$201,MATCH($A868&amp;"-9",Matches!$J$2:$J$201,0))="Void",INDEX(Matches!$G$2:$G$201,MATCH($A868&amp;"-9",Matches!$J$2:$J$201,0))="",INDEX(Matches!$H$2:$H$201,MATCH($A868&amp;"-9",Matches!$J$2:$J$201,0))=""),"",IF(AND($C868&lt;&gt;"",INDEX(Matches!$F$2:$F$201,MATCH($A868&amp;"-9",Matches!$J$2:$J$201,0))&lt;&gt;"",$C868&gt;=INDEX(Matches!$F$2:$F$201,MATCH($A868&amp;"-9",Matches!$J$2:$J$201,0))),"",IF(AND(T868=INDEX(Matches!$G$2:$G$201,MATCH($A868&amp;"-9",Matches!$J$2:$J$201,0)),U868=INDEX(Matches!$H$2:$H$201,MATCH($A868&amp;"-9",Matches!$J$2:$J$201,0))),5,IF(SIGN(T868-U868)&lt;&gt;SIGN(INDEX(Matches!$G$2:$G$201,MATCH($A868&amp;"-9",Matches!$J$2:$J$201,0))-INDEX(Matches!$H$2:$H$201,MATCH($A868&amp;"-9",Matches!$J$2:$J$201,0))),0,IF(T868-U868=INDEX(Matches!$G$2:$G$201,MATCH($A868&amp;"-9",Matches!$J$2:$J$201,0))-INDEX(Matches!$H$2:$H$201,MATCH($A868&amp;"-9",Matches!$J$2:$J$201,0)),3,2))))),""))</f>
        <v/>
      </c>
      <c r="AG868" s="12" t="str">
        <f aca="false">IF(OR($B868="",V868="",W868=""),"",IFERROR(IF(OR(INDEX(Matches!$I$2:$I$201,MATCH($A868&amp;"-10",Matches!$J$2:$J$201,0))="Void",INDEX(Matches!$G$2:$G$201,MATCH($A868&amp;"-10",Matches!$J$2:$J$201,0))="",INDEX(Matches!$H$2:$H$201,MATCH($A868&amp;"-10",Matches!$J$2:$J$201,0))=""),"",IF(AND($C868&lt;&gt;"",INDEX(Matches!$F$2:$F$201,MATCH($A868&amp;"-10",Matches!$J$2:$J$201,0))&lt;&gt;"",$C868&gt;=INDEX(Matches!$F$2:$F$201,MATCH($A868&amp;"-10",Matches!$J$2:$J$201,0))),"",IF(AND(V868=INDEX(Matches!$G$2:$G$201,MATCH($A868&amp;"-10",Matches!$J$2:$J$201,0)),W868=INDEX(Matches!$H$2:$H$201,MATCH($A868&amp;"-10",Matches!$J$2:$J$201,0))),5,IF(SIGN(V868-W868)&lt;&gt;SIGN(INDEX(Matches!$G$2:$G$201,MATCH($A868&amp;"-10",Matches!$J$2:$J$201,0))-INDEX(Matches!$H$2:$H$201,MATCH($A868&amp;"-10",Matches!$J$2:$J$201,0))),0,IF(V868-W868=INDEX(Matches!$G$2:$G$201,MATCH($A868&amp;"-10",Matches!$J$2:$J$201,0))-INDEX(Matches!$H$2:$H$201,MATCH($A868&amp;"-10",Matches!$J$2:$J$201,0)),3,2))))),""))</f>
        <v/>
      </c>
      <c r="AH868" s="13" t="str">
        <f aca="false">IF($B868="","",SUM(X868:AG868))</f>
        <v/>
      </c>
      <c r="AI868" s="12" t="str">
        <f aca="false">IF($B868="","",COUNTIF(X868:AG868,5))</f>
        <v/>
      </c>
      <c r="AJ868" s="12" t="str">
        <f aca="false">IF($B868="","",COUNTIF(X868:AG868,"&gt;=2"))</f>
        <v/>
      </c>
      <c r="AK868" s="12" t="str">
        <f aca="false">IF($B868="","",COUNT(X868:AG868))</f>
        <v/>
      </c>
    </row>
    <row r="869" customFormat="false" ht="15" hidden="false" customHeight="false" outlineLevel="0" collapsed="false">
      <c r="A869" s="7"/>
      <c r="B869" s="7"/>
      <c r="C869" s="11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12" t="str">
        <f aca="false">IF(OR($B869="",D869="",E869=""),"",IFERROR(IF(OR(INDEX(Matches!$I$2:$I$201,MATCH($A869&amp;"-1",Matches!$J$2:$J$201,0))="Void",INDEX(Matches!$G$2:$G$201,MATCH($A869&amp;"-1",Matches!$J$2:$J$201,0))="",INDEX(Matches!$H$2:$H$201,MATCH($A869&amp;"-1",Matches!$J$2:$J$201,0))=""),"",IF(AND($C869&lt;&gt;"",INDEX(Matches!$F$2:$F$201,MATCH($A869&amp;"-1",Matches!$J$2:$J$201,0))&lt;&gt;"",$C869&gt;=INDEX(Matches!$F$2:$F$201,MATCH($A869&amp;"-1",Matches!$J$2:$J$201,0))),"",IF(AND(D869=INDEX(Matches!$G$2:$G$201,MATCH($A869&amp;"-1",Matches!$J$2:$J$201,0)),E869=INDEX(Matches!$H$2:$H$201,MATCH($A869&amp;"-1",Matches!$J$2:$J$201,0))),5,IF(SIGN(D869-E869)&lt;&gt;SIGN(INDEX(Matches!$G$2:$G$201,MATCH($A869&amp;"-1",Matches!$J$2:$J$201,0))-INDEX(Matches!$H$2:$H$201,MATCH($A869&amp;"-1",Matches!$J$2:$J$201,0))),0,IF(D869-E869=INDEX(Matches!$G$2:$G$201,MATCH($A869&amp;"-1",Matches!$J$2:$J$201,0))-INDEX(Matches!$H$2:$H$201,MATCH($A869&amp;"-1",Matches!$J$2:$J$201,0)),3,2))))),""))</f>
        <v/>
      </c>
      <c r="Y869" s="12" t="str">
        <f aca="false">IF(OR($B869="",F869="",G869=""),"",IFERROR(IF(OR(INDEX(Matches!$I$2:$I$201,MATCH($A869&amp;"-2",Matches!$J$2:$J$201,0))="Void",INDEX(Matches!$G$2:$G$201,MATCH($A869&amp;"-2",Matches!$J$2:$J$201,0))="",INDEX(Matches!$H$2:$H$201,MATCH($A869&amp;"-2",Matches!$J$2:$J$201,0))=""),"",IF(AND($C869&lt;&gt;"",INDEX(Matches!$F$2:$F$201,MATCH($A869&amp;"-2",Matches!$J$2:$J$201,0))&lt;&gt;"",$C869&gt;=INDEX(Matches!$F$2:$F$201,MATCH($A869&amp;"-2",Matches!$J$2:$J$201,0))),"",IF(AND(F869=INDEX(Matches!$G$2:$G$201,MATCH($A869&amp;"-2",Matches!$J$2:$J$201,0)),G869=INDEX(Matches!$H$2:$H$201,MATCH($A869&amp;"-2",Matches!$J$2:$J$201,0))),5,IF(SIGN(F869-G869)&lt;&gt;SIGN(INDEX(Matches!$G$2:$G$201,MATCH($A869&amp;"-2",Matches!$J$2:$J$201,0))-INDEX(Matches!$H$2:$H$201,MATCH($A869&amp;"-2",Matches!$J$2:$J$201,0))),0,IF(F869-G869=INDEX(Matches!$G$2:$G$201,MATCH($A869&amp;"-2",Matches!$J$2:$J$201,0))-INDEX(Matches!$H$2:$H$201,MATCH($A869&amp;"-2",Matches!$J$2:$J$201,0)),3,2))))),""))</f>
        <v/>
      </c>
      <c r="Z869" s="12" t="str">
        <f aca="false">IF(OR($B869="",H869="",I869=""),"",IFERROR(IF(OR(INDEX(Matches!$I$2:$I$201,MATCH($A869&amp;"-3",Matches!$J$2:$J$201,0))="Void",INDEX(Matches!$G$2:$G$201,MATCH($A869&amp;"-3",Matches!$J$2:$J$201,0))="",INDEX(Matches!$H$2:$H$201,MATCH($A869&amp;"-3",Matches!$J$2:$J$201,0))=""),"",IF(AND($C869&lt;&gt;"",INDEX(Matches!$F$2:$F$201,MATCH($A869&amp;"-3",Matches!$J$2:$J$201,0))&lt;&gt;"",$C869&gt;=INDEX(Matches!$F$2:$F$201,MATCH($A869&amp;"-3",Matches!$J$2:$J$201,0))),"",IF(AND(H869=INDEX(Matches!$G$2:$G$201,MATCH($A869&amp;"-3",Matches!$J$2:$J$201,0)),I869=INDEX(Matches!$H$2:$H$201,MATCH($A869&amp;"-3",Matches!$J$2:$J$201,0))),5,IF(SIGN(H869-I869)&lt;&gt;SIGN(INDEX(Matches!$G$2:$G$201,MATCH($A869&amp;"-3",Matches!$J$2:$J$201,0))-INDEX(Matches!$H$2:$H$201,MATCH($A869&amp;"-3",Matches!$J$2:$J$201,0))),0,IF(H869-I869=INDEX(Matches!$G$2:$G$201,MATCH($A869&amp;"-3",Matches!$J$2:$J$201,0))-INDEX(Matches!$H$2:$H$201,MATCH($A869&amp;"-3",Matches!$J$2:$J$201,0)),3,2))))),""))</f>
        <v/>
      </c>
      <c r="AA869" s="12" t="str">
        <f aca="false">IF(OR($B869="",J869="",K869=""),"",IFERROR(IF(OR(INDEX(Matches!$I$2:$I$201,MATCH($A869&amp;"-4",Matches!$J$2:$J$201,0))="Void",INDEX(Matches!$G$2:$G$201,MATCH($A869&amp;"-4",Matches!$J$2:$J$201,0))="",INDEX(Matches!$H$2:$H$201,MATCH($A869&amp;"-4",Matches!$J$2:$J$201,0))=""),"",IF(AND($C869&lt;&gt;"",INDEX(Matches!$F$2:$F$201,MATCH($A869&amp;"-4",Matches!$J$2:$J$201,0))&lt;&gt;"",$C869&gt;=INDEX(Matches!$F$2:$F$201,MATCH($A869&amp;"-4",Matches!$J$2:$J$201,0))),"",IF(AND(J869=INDEX(Matches!$G$2:$G$201,MATCH($A869&amp;"-4",Matches!$J$2:$J$201,0)),K869=INDEX(Matches!$H$2:$H$201,MATCH($A869&amp;"-4",Matches!$J$2:$J$201,0))),5,IF(SIGN(J869-K869)&lt;&gt;SIGN(INDEX(Matches!$G$2:$G$201,MATCH($A869&amp;"-4",Matches!$J$2:$J$201,0))-INDEX(Matches!$H$2:$H$201,MATCH($A869&amp;"-4",Matches!$J$2:$J$201,0))),0,IF(J869-K869=INDEX(Matches!$G$2:$G$201,MATCH($A869&amp;"-4",Matches!$J$2:$J$201,0))-INDEX(Matches!$H$2:$H$201,MATCH($A869&amp;"-4",Matches!$J$2:$J$201,0)),3,2))))),""))</f>
        <v/>
      </c>
      <c r="AB869" s="12" t="str">
        <f aca="false">IF(OR($B869="",L869="",M869=""),"",IFERROR(IF(OR(INDEX(Matches!$I$2:$I$201,MATCH($A869&amp;"-5",Matches!$J$2:$J$201,0))="Void",INDEX(Matches!$G$2:$G$201,MATCH($A869&amp;"-5",Matches!$J$2:$J$201,0))="",INDEX(Matches!$H$2:$H$201,MATCH($A869&amp;"-5",Matches!$J$2:$J$201,0))=""),"",IF(AND($C869&lt;&gt;"",INDEX(Matches!$F$2:$F$201,MATCH($A869&amp;"-5",Matches!$J$2:$J$201,0))&lt;&gt;"",$C869&gt;=INDEX(Matches!$F$2:$F$201,MATCH($A869&amp;"-5",Matches!$J$2:$J$201,0))),"",IF(AND(L869=INDEX(Matches!$G$2:$G$201,MATCH($A869&amp;"-5",Matches!$J$2:$J$201,0)),M869=INDEX(Matches!$H$2:$H$201,MATCH($A869&amp;"-5",Matches!$J$2:$J$201,0))),5,IF(SIGN(L869-M869)&lt;&gt;SIGN(INDEX(Matches!$G$2:$G$201,MATCH($A869&amp;"-5",Matches!$J$2:$J$201,0))-INDEX(Matches!$H$2:$H$201,MATCH($A869&amp;"-5",Matches!$J$2:$J$201,0))),0,IF(L869-M869=INDEX(Matches!$G$2:$G$201,MATCH($A869&amp;"-5",Matches!$J$2:$J$201,0))-INDEX(Matches!$H$2:$H$201,MATCH($A869&amp;"-5",Matches!$J$2:$J$201,0)),3,2))))),""))</f>
        <v/>
      </c>
      <c r="AC869" s="12" t="str">
        <f aca="false">IF(OR($B869="",N869="",O869=""),"",IFERROR(IF(OR(INDEX(Matches!$I$2:$I$201,MATCH($A869&amp;"-6",Matches!$J$2:$J$201,0))="Void",INDEX(Matches!$G$2:$G$201,MATCH($A869&amp;"-6",Matches!$J$2:$J$201,0))="",INDEX(Matches!$H$2:$H$201,MATCH($A869&amp;"-6",Matches!$J$2:$J$201,0))=""),"",IF(AND($C869&lt;&gt;"",INDEX(Matches!$F$2:$F$201,MATCH($A869&amp;"-6",Matches!$J$2:$J$201,0))&lt;&gt;"",$C869&gt;=INDEX(Matches!$F$2:$F$201,MATCH($A869&amp;"-6",Matches!$J$2:$J$201,0))),"",IF(AND(N869=INDEX(Matches!$G$2:$G$201,MATCH($A869&amp;"-6",Matches!$J$2:$J$201,0)),O869=INDEX(Matches!$H$2:$H$201,MATCH($A869&amp;"-6",Matches!$J$2:$J$201,0))),5,IF(SIGN(N869-O869)&lt;&gt;SIGN(INDEX(Matches!$G$2:$G$201,MATCH($A869&amp;"-6",Matches!$J$2:$J$201,0))-INDEX(Matches!$H$2:$H$201,MATCH($A869&amp;"-6",Matches!$J$2:$J$201,0))),0,IF(N869-O869=INDEX(Matches!$G$2:$G$201,MATCH($A869&amp;"-6",Matches!$J$2:$J$201,0))-INDEX(Matches!$H$2:$H$201,MATCH($A869&amp;"-6",Matches!$J$2:$J$201,0)),3,2))))),""))</f>
        <v/>
      </c>
      <c r="AD869" s="12" t="str">
        <f aca="false">IF(OR($B869="",P869="",Q869=""),"",IFERROR(IF(OR(INDEX(Matches!$I$2:$I$201,MATCH($A869&amp;"-7",Matches!$J$2:$J$201,0))="Void",INDEX(Matches!$G$2:$G$201,MATCH($A869&amp;"-7",Matches!$J$2:$J$201,0))="",INDEX(Matches!$H$2:$H$201,MATCH($A869&amp;"-7",Matches!$J$2:$J$201,0))=""),"",IF(AND($C869&lt;&gt;"",INDEX(Matches!$F$2:$F$201,MATCH($A869&amp;"-7",Matches!$J$2:$J$201,0))&lt;&gt;"",$C869&gt;=INDEX(Matches!$F$2:$F$201,MATCH($A869&amp;"-7",Matches!$J$2:$J$201,0))),"",IF(AND(P869=INDEX(Matches!$G$2:$G$201,MATCH($A869&amp;"-7",Matches!$J$2:$J$201,0)),Q869=INDEX(Matches!$H$2:$H$201,MATCH($A869&amp;"-7",Matches!$J$2:$J$201,0))),5,IF(SIGN(P869-Q869)&lt;&gt;SIGN(INDEX(Matches!$G$2:$G$201,MATCH($A869&amp;"-7",Matches!$J$2:$J$201,0))-INDEX(Matches!$H$2:$H$201,MATCH($A869&amp;"-7",Matches!$J$2:$J$201,0))),0,IF(P869-Q869=INDEX(Matches!$G$2:$G$201,MATCH($A869&amp;"-7",Matches!$J$2:$J$201,0))-INDEX(Matches!$H$2:$H$201,MATCH($A869&amp;"-7",Matches!$J$2:$J$201,0)),3,2))))),""))</f>
        <v/>
      </c>
      <c r="AE869" s="12" t="str">
        <f aca="false">IF(OR($B869="",R869="",S869=""),"",IFERROR(IF(OR(INDEX(Matches!$I$2:$I$201,MATCH($A869&amp;"-8",Matches!$J$2:$J$201,0))="Void",INDEX(Matches!$G$2:$G$201,MATCH($A869&amp;"-8",Matches!$J$2:$J$201,0))="",INDEX(Matches!$H$2:$H$201,MATCH($A869&amp;"-8",Matches!$J$2:$J$201,0))=""),"",IF(AND($C869&lt;&gt;"",INDEX(Matches!$F$2:$F$201,MATCH($A869&amp;"-8",Matches!$J$2:$J$201,0))&lt;&gt;"",$C869&gt;=INDEX(Matches!$F$2:$F$201,MATCH($A869&amp;"-8",Matches!$J$2:$J$201,0))),"",IF(AND(R869=INDEX(Matches!$G$2:$G$201,MATCH($A869&amp;"-8",Matches!$J$2:$J$201,0)),S869=INDEX(Matches!$H$2:$H$201,MATCH($A869&amp;"-8",Matches!$J$2:$J$201,0))),5,IF(SIGN(R869-S869)&lt;&gt;SIGN(INDEX(Matches!$G$2:$G$201,MATCH($A869&amp;"-8",Matches!$J$2:$J$201,0))-INDEX(Matches!$H$2:$H$201,MATCH($A869&amp;"-8",Matches!$J$2:$J$201,0))),0,IF(R869-S869=INDEX(Matches!$G$2:$G$201,MATCH($A869&amp;"-8",Matches!$J$2:$J$201,0))-INDEX(Matches!$H$2:$H$201,MATCH($A869&amp;"-8",Matches!$J$2:$J$201,0)),3,2))))),""))</f>
        <v/>
      </c>
      <c r="AF869" s="12" t="str">
        <f aca="false">IF(OR($B869="",T869="",U869=""),"",IFERROR(IF(OR(INDEX(Matches!$I$2:$I$201,MATCH($A869&amp;"-9",Matches!$J$2:$J$201,0))="Void",INDEX(Matches!$G$2:$G$201,MATCH($A869&amp;"-9",Matches!$J$2:$J$201,0))="",INDEX(Matches!$H$2:$H$201,MATCH($A869&amp;"-9",Matches!$J$2:$J$201,0))=""),"",IF(AND($C869&lt;&gt;"",INDEX(Matches!$F$2:$F$201,MATCH($A869&amp;"-9",Matches!$J$2:$J$201,0))&lt;&gt;"",$C869&gt;=INDEX(Matches!$F$2:$F$201,MATCH($A869&amp;"-9",Matches!$J$2:$J$201,0))),"",IF(AND(T869=INDEX(Matches!$G$2:$G$201,MATCH($A869&amp;"-9",Matches!$J$2:$J$201,0)),U869=INDEX(Matches!$H$2:$H$201,MATCH($A869&amp;"-9",Matches!$J$2:$J$201,0))),5,IF(SIGN(T869-U869)&lt;&gt;SIGN(INDEX(Matches!$G$2:$G$201,MATCH($A869&amp;"-9",Matches!$J$2:$J$201,0))-INDEX(Matches!$H$2:$H$201,MATCH($A869&amp;"-9",Matches!$J$2:$J$201,0))),0,IF(T869-U869=INDEX(Matches!$G$2:$G$201,MATCH($A869&amp;"-9",Matches!$J$2:$J$201,0))-INDEX(Matches!$H$2:$H$201,MATCH($A869&amp;"-9",Matches!$J$2:$J$201,0)),3,2))))),""))</f>
        <v/>
      </c>
      <c r="AG869" s="12" t="str">
        <f aca="false">IF(OR($B869="",V869="",W869=""),"",IFERROR(IF(OR(INDEX(Matches!$I$2:$I$201,MATCH($A869&amp;"-10",Matches!$J$2:$J$201,0))="Void",INDEX(Matches!$G$2:$G$201,MATCH($A869&amp;"-10",Matches!$J$2:$J$201,0))="",INDEX(Matches!$H$2:$H$201,MATCH($A869&amp;"-10",Matches!$J$2:$J$201,0))=""),"",IF(AND($C869&lt;&gt;"",INDEX(Matches!$F$2:$F$201,MATCH($A869&amp;"-10",Matches!$J$2:$J$201,0))&lt;&gt;"",$C869&gt;=INDEX(Matches!$F$2:$F$201,MATCH($A869&amp;"-10",Matches!$J$2:$J$201,0))),"",IF(AND(V869=INDEX(Matches!$G$2:$G$201,MATCH($A869&amp;"-10",Matches!$J$2:$J$201,0)),W869=INDEX(Matches!$H$2:$H$201,MATCH($A869&amp;"-10",Matches!$J$2:$J$201,0))),5,IF(SIGN(V869-W869)&lt;&gt;SIGN(INDEX(Matches!$G$2:$G$201,MATCH($A869&amp;"-10",Matches!$J$2:$J$201,0))-INDEX(Matches!$H$2:$H$201,MATCH($A869&amp;"-10",Matches!$J$2:$J$201,0))),0,IF(V869-W869=INDEX(Matches!$G$2:$G$201,MATCH($A869&amp;"-10",Matches!$J$2:$J$201,0))-INDEX(Matches!$H$2:$H$201,MATCH($A869&amp;"-10",Matches!$J$2:$J$201,0)),3,2))))),""))</f>
        <v/>
      </c>
      <c r="AH869" s="13" t="str">
        <f aca="false">IF($B869="","",SUM(X869:AG869))</f>
        <v/>
      </c>
      <c r="AI869" s="12" t="str">
        <f aca="false">IF($B869="","",COUNTIF(X869:AG869,5))</f>
        <v/>
      </c>
      <c r="AJ869" s="12" t="str">
        <f aca="false">IF($B869="","",COUNTIF(X869:AG869,"&gt;=2"))</f>
        <v/>
      </c>
      <c r="AK869" s="12" t="str">
        <f aca="false">IF($B869="","",COUNT(X869:AG869))</f>
        <v/>
      </c>
    </row>
    <row r="870" customFormat="false" ht="15" hidden="false" customHeight="false" outlineLevel="0" collapsed="false">
      <c r="A870" s="7"/>
      <c r="B870" s="7"/>
      <c r="C870" s="11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12" t="str">
        <f aca="false">IF(OR($B870="",D870="",E870=""),"",IFERROR(IF(OR(INDEX(Matches!$I$2:$I$201,MATCH($A870&amp;"-1",Matches!$J$2:$J$201,0))="Void",INDEX(Matches!$G$2:$G$201,MATCH($A870&amp;"-1",Matches!$J$2:$J$201,0))="",INDEX(Matches!$H$2:$H$201,MATCH($A870&amp;"-1",Matches!$J$2:$J$201,0))=""),"",IF(AND($C870&lt;&gt;"",INDEX(Matches!$F$2:$F$201,MATCH($A870&amp;"-1",Matches!$J$2:$J$201,0))&lt;&gt;"",$C870&gt;=INDEX(Matches!$F$2:$F$201,MATCH($A870&amp;"-1",Matches!$J$2:$J$201,0))),"",IF(AND(D870=INDEX(Matches!$G$2:$G$201,MATCH($A870&amp;"-1",Matches!$J$2:$J$201,0)),E870=INDEX(Matches!$H$2:$H$201,MATCH($A870&amp;"-1",Matches!$J$2:$J$201,0))),5,IF(SIGN(D870-E870)&lt;&gt;SIGN(INDEX(Matches!$G$2:$G$201,MATCH($A870&amp;"-1",Matches!$J$2:$J$201,0))-INDEX(Matches!$H$2:$H$201,MATCH($A870&amp;"-1",Matches!$J$2:$J$201,0))),0,IF(D870-E870=INDEX(Matches!$G$2:$G$201,MATCH($A870&amp;"-1",Matches!$J$2:$J$201,0))-INDEX(Matches!$H$2:$H$201,MATCH($A870&amp;"-1",Matches!$J$2:$J$201,0)),3,2))))),""))</f>
        <v/>
      </c>
      <c r="Y870" s="12" t="str">
        <f aca="false">IF(OR($B870="",F870="",G870=""),"",IFERROR(IF(OR(INDEX(Matches!$I$2:$I$201,MATCH($A870&amp;"-2",Matches!$J$2:$J$201,0))="Void",INDEX(Matches!$G$2:$G$201,MATCH($A870&amp;"-2",Matches!$J$2:$J$201,0))="",INDEX(Matches!$H$2:$H$201,MATCH($A870&amp;"-2",Matches!$J$2:$J$201,0))=""),"",IF(AND($C870&lt;&gt;"",INDEX(Matches!$F$2:$F$201,MATCH($A870&amp;"-2",Matches!$J$2:$J$201,0))&lt;&gt;"",$C870&gt;=INDEX(Matches!$F$2:$F$201,MATCH($A870&amp;"-2",Matches!$J$2:$J$201,0))),"",IF(AND(F870=INDEX(Matches!$G$2:$G$201,MATCH($A870&amp;"-2",Matches!$J$2:$J$201,0)),G870=INDEX(Matches!$H$2:$H$201,MATCH($A870&amp;"-2",Matches!$J$2:$J$201,0))),5,IF(SIGN(F870-G870)&lt;&gt;SIGN(INDEX(Matches!$G$2:$G$201,MATCH($A870&amp;"-2",Matches!$J$2:$J$201,0))-INDEX(Matches!$H$2:$H$201,MATCH($A870&amp;"-2",Matches!$J$2:$J$201,0))),0,IF(F870-G870=INDEX(Matches!$G$2:$G$201,MATCH($A870&amp;"-2",Matches!$J$2:$J$201,0))-INDEX(Matches!$H$2:$H$201,MATCH($A870&amp;"-2",Matches!$J$2:$J$201,0)),3,2))))),""))</f>
        <v/>
      </c>
      <c r="Z870" s="12" t="str">
        <f aca="false">IF(OR($B870="",H870="",I870=""),"",IFERROR(IF(OR(INDEX(Matches!$I$2:$I$201,MATCH($A870&amp;"-3",Matches!$J$2:$J$201,0))="Void",INDEX(Matches!$G$2:$G$201,MATCH($A870&amp;"-3",Matches!$J$2:$J$201,0))="",INDEX(Matches!$H$2:$H$201,MATCH($A870&amp;"-3",Matches!$J$2:$J$201,0))=""),"",IF(AND($C870&lt;&gt;"",INDEX(Matches!$F$2:$F$201,MATCH($A870&amp;"-3",Matches!$J$2:$J$201,0))&lt;&gt;"",$C870&gt;=INDEX(Matches!$F$2:$F$201,MATCH($A870&amp;"-3",Matches!$J$2:$J$201,0))),"",IF(AND(H870=INDEX(Matches!$G$2:$G$201,MATCH($A870&amp;"-3",Matches!$J$2:$J$201,0)),I870=INDEX(Matches!$H$2:$H$201,MATCH($A870&amp;"-3",Matches!$J$2:$J$201,0))),5,IF(SIGN(H870-I870)&lt;&gt;SIGN(INDEX(Matches!$G$2:$G$201,MATCH($A870&amp;"-3",Matches!$J$2:$J$201,0))-INDEX(Matches!$H$2:$H$201,MATCH($A870&amp;"-3",Matches!$J$2:$J$201,0))),0,IF(H870-I870=INDEX(Matches!$G$2:$G$201,MATCH($A870&amp;"-3",Matches!$J$2:$J$201,0))-INDEX(Matches!$H$2:$H$201,MATCH($A870&amp;"-3",Matches!$J$2:$J$201,0)),3,2))))),""))</f>
        <v/>
      </c>
      <c r="AA870" s="12" t="str">
        <f aca="false">IF(OR($B870="",J870="",K870=""),"",IFERROR(IF(OR(INDEX(Matches!$I$2:$I$201,MATCH($A870&amp;"-4",Matches!$J$2:$J$201,0))="Void",INDEX(Matches!$G$2:$G$201,MATCH($A870&amp;"-4",Matches!$J$2:$J$201,0))="",INDEX(Matches!$H$2:$H$201,MATCH($A870&amp;"-4",Matches!$J$2:$J$201,0))=""),"",IF(AND($C870&lt;&gt;"",INDEX(Matches!$F$2:$F$201,MATCH($A870&amp;"-4",Matches!$J$2:$J$201,0))&lt;&gt;"",$C870&gt;=INDEX(Matches!$F$2:$F$201,MATCH($A870&amp;"-4",Matches!$J$2:$J$201,0))),"",IF(AND(J870=INDEX(Matches!$G$2:$G$201,MATCH($A870&amp;"-4",Matches!$J$2:$J$201,0)),K870=INDEX(Matches!$H$2:$H$201,MATCH($A870&amp;"-4",Matches!$J$2:$J$201,0))),5,IF(SIGN(J870-K870)&lt;&gt;SIGN(INDEX(Matches!$G$2:$G$201,MATCH($A870&amp;"-4",Matches!$J$2:$J$201,0))-INDEX(Matches!$H$2:$H$201,MATCH($A870&amp;"-4",Matches!$J$2:$J$201,0))),0,IF(J870-K870=INDEX(Matches!$G$2:$G$201,MATCH($A870&amp;"-4",Matches!$J$2:$J$201,0))-INDEX(Matches!$H$2:$H$201,MATCH($A870&amp;"-4",Matches!$J$2:$J$201,0)),3,2))))),""))</f>
        <v/>
      </c>
      <c r="AB870" s="12" t="str">
        <f aca="false">IF(OR($B870="",L870="",M870=""),"",IFERROR(IF(OR(INDEX(Matches!$I$2:$I$201,MATCH($A870&amp;"-5",Matches!$J$2:$J$201,0))="Void",INDEX(Matches!$G$2:$G$201,MATCH($A870&amp;"-5",Matches!$J$2:$J$201,0))="",INDEX(Matches!$H$2:$H$201,MATCH($A870&amp;"-5",Matches!$J$2:$J$201,0))=""),"",IF(AND($C870&lt;&gt;"",INDEX(Matches!$F$2:$F$201,MATCH($A870&amp;"-5",Matches!$J$2:$J$201,0))&lt;&gt;"",$C870&gt;=INDEX(Matches!$F$2:$F$201,MATCH($A870&amp;"-5",Matches!$J$2:$J$201,0))),"",IF(AND(L870=INDEX(Matches!$G$2:$G$201,MATCH($A870&amp;"-5",Matches!$J$2:$J$201,0)),M870=INDEX(Matches!$H$2:$H$201,MATCH($A870&amp;"-5",Matches!$J$2:$J$201,0))),5,IF(SIGN(L870-M870)&lt;&gt;SIGN(INDEX(Matches!$G$2:$G$201,MATCH($A870&amp;"-5",Matches!$J$2:$J$201,0))-INDEX(Matches!$H$2:$H$201,MATCH($A870&amp;"-5",Matches!$J$2:$J$201,0))),0,IF(L870-M870=INDEX(Matches!$G$2:$G$201,MATCH($A870&amp;"-5",Matches!$J$2:$J$201,0))-INDEX(Matches!$H$2:$H$201,MATCH($A870&amp;"-5",Matches!$J$2:$J$201,0)),3,2))))),""))</f>
        <v/>
      </c>
      <c r="AC870" s="12" t="str">
        <f aca="false">IF(OR($B870="",N870="",O870=""),"",IFERROR(IF(OR(INDEX(Matches!$I$2:$I$201,MATCH($A870&amp;"-6",Matches!$J$2:$J$201,0))="Void",INDEX(Matches!$G$2:$G$201,MATCH($A870&amp;"-6",Matches!$J$2:$J$201,0))="",INDEX(Matches!$H$2:$H$201,MATCH($A870&amp;"-6",Matches!$J$2:$J$201,0))=""),"",IF(AND($C870&lt;&gt;"",INDEX(Matches!$F$2:$F$201,MATCH($A870&amp;"-6",Matches!$J$2:$J$201,0))&lt;&gt;"",$C870&gt;=INDEX(Matches!$F$2:$F$201,MATCH($A870&amp;"-6",Matches!$J$2:$J$201,0))),"",IF(AND(N870=INDEX(Matches!$G$2:$G$201,MATCH($A870&amp;"-6",Matches!$J$2:$J$201,0)),O870=INDEX(Matches!$H$2:$H$201,MATCH($A870&amp;"-6",Matches!$J$2:$J$201,0))),5,IF(SIGN(N870-O870)&lt;&gt;SIGN(INDEX(Matches!$G$2:$G$201,MATCH($A870&amp;"-6",Matches!$J$2:$J$201,0))-INDEX(Matches!$H$2:$H$201,MATCH($A870&amp;"-6",Matches!$J$2:$J$201,0))),0,IF(N870-O870=INDEX(Matches!$G$2:$G$201,MATCH($A870&amp;"-6",Matches!$J$2:$J$201,0))-INDEX(Matches!$H$2:$H$201,MATCH($A870&amp;"-6",Matches!$J$2:$J$201,0)),3,2))))),""))</f>
        <v/>
      </c>
      <c r="AD870" s="12" t="str">
        <f aca="false">IF(OR($B870="",P870="",Q870=""),"",IFERROR(IF(OR(INDEX(Matches!$I$2:$I$201,MATCH($A870&amp;"-7",Matches!$J$2:$J$201,0))="Void",INDEX(Matches!$G$2:$G$201,MATCH($A870&amp;"-7",Matches!$J$2:$J$201,0))="",INDEX(Matches!$H$2:$H$201,MATCH($A870&amp;"-7",Matches!$J$2:$J$201,0))=""),"",IF(AND($C870&lt;&gt;"",INDEX(Matches!$F$2:$F$201,MATCH($A870&amp;"-7",Matches!$J$2:$J$201,0))&lt;&gt;"",$C870&gt;=INDEX(Matches!$F$2:$F$201,MATCH($A870&amp;"-7",Matches!$J$2:$J$201,0))),"",IF(AND(P870=INDEX(Matches!$G$2:$G$201,MATCH($A870&amp;"-7",Matches!$J$2:$J$201,0)),Q870=INDEX(Matches!$H$2:$H$201,MATCH($A870&amp;"-7",Matches!$J$2:$J$201,0))),5,IF(SIGN(P870-Q870)&lt;&gt;SIGN(INDEX(Matches!$G$2:$G$201,MATCH($A870&amp;"-7",Matches!$J$2:$J$201,0))-INDEX(Matches!$H$2:$H$201,MATCH($A870&amp;"-7",Matches!$J$2:$J$201,0))),0,IF(P870-Q870=INDEX(Matches!$G$2:$G$201,MATCH($A870&amp;"-7",Matches!$J$2:$J$201,0))-INDEX(Matches!$H$2:$H$201,MATCH($A870&amp;"-7",Matches!$J$2:$J$201,0)),3,2))))),""))</f>
        <v/>
      </c>
      <c r="AE870" s="12" t="str">
        <f aca="false">IF(OR($B870="",R870="",S870=""),"",IFERROR(IF(OR(INDEX(Matches!$I$2:$I$201,MATCH($A870&amp;"-8",Matches!$J$2:$J$201,0))="Void",INDEX(Matches!$G$2:$G$201,MATCH($A870&amp;"-8",Matches!$J$2:$J$201,0))="",INDEX(Matches!$H$2:$H$201,MATCH($A870&amp;"-8",Matches!$J$2:$J$201,0))=""),"",IF(AND($C870&lt;&gt;"",INDEX(Matches!$F$2:$F$201,MATCH($A870&amp;"-8",Matches!$J$2:$J$201,0))&lt;&gt;"",$C870&gt;=INDEX(Matches!$F$2:$F$201,MATCH($A870&amp;"-8",Matches!$J$2:$J$201,0))),"",IF(AND(R870=INDEX(Matches!$G$2:$G$201,MATCH($A870&amp;"-8",Matches!$J$2:$J$201,0)),S870=INDEX(Matches!$H$2:$H$201,MATCH($A870&amp;"-8",Matches!$J$2:$J$201,0))),5,IF(SIGN(R870-S870)&lt;&gt;SIGN(INDEX(Matches!$G$2:$G$201,MATCH($A870&amp;"-8",Matches!$J$2:$J$201,0))-INDEX(Matches!$H$2:$H$201,MATCH($A870&amp;"-8",Matches!$J$2:$J$201,0))),0,IF(R870-S870=INDEX(Matches!$G$2:$G$201,MATCH($A870&amp;"-8",Matches!$J$2:$J$201,0))-INDEX(Matches!$H$2:$H$201,MATCH($A870&amp;"-8",Matches!$J$2:$J$201,0)),3,2))))),""))</f>
        <v/>
      </c>
      <c r="AF870" s="12" t="str">
        <f aca="false">IF(OR($B870="",T870="",U870=""),"",IFERROR(IF(OR(INDEX(Matches!$I$2:$I$201,MATCH($A870&amp;"-9",Matches!$J$2:$J$201,0))="Void",INDEX(Matches!$G$2:$G$201,MATCH($A870&amp;"-9",Matches!$J$2:$J$201,0))="",INDEX(Matches!$H$2:$H$201,MATCH($A870&amp;"-9",Matches!$J$2:$J$201,0))=""),"",IF(AND($C870&lt;&gt;"",INDEX(Matches!$F$2:$F$201,MATCH($A870&amp;"-9",Matches!$J$2:$J$201,0))&lt;&gt;"",$C870&gt;=INDEX(Matches!$F$2:$F$201,MATCH($A870&amp;"-9",Matches!$J$2:$J$201,0))),"",IF(AND(T870=INDEX(Matches!$G$2:$G$201,MATCH($A870&amp;"-9",Matches!$J$2:$J$201,0)),U870=INDEX(Matches!$H$2:$H$201,MATCH($A870&amp;"-9",Matches!$J$2:$J$201,0))),5,IF(SIGN(T870-U870)&lt;&gt;SIGN(INDEX(Matches!$G$2:$G$201,MATCH($A870&amp;"-9",Matches!$J$2:$J$201,0))-INDEX(Matches!$H$2:$H$201,MATCH($A870&amp;"-9",Matches!$J$2:$J$201,0))),0,IF(T870-U870=INDEX(Matches!$G$2:$G$201,MATCH($A870&amp;"-9",Matches!$J$2:$J$201,0))-INDEX(Matches!$H$2:$H$201,MATCH($A870&amp;"-9",Matches!$J$2:$J$201,0)),3,2))))),""))</f>
        <v/>
      </c>
      <c r="AG870" s="12" t="str">
        <f aca="false">IF(OR($B870="",V870="",W870=""),"",IFERROR(IF(OR(INDEX(Matches!$I$2:$I$201,MATCH($A870&amp;"-10",Matches!$J$2:$J$201,0))="Void",INDEX(Matches!$G$2:$G$201,MATCH($A870&amp;"-10",Matches!$J$2:$J$201,0))="",INDEX(Matches!$H$2:$H$201,MATCH($A870&amp;"-10",Matches!$J$2:$J$201,0))=""),"",IF(AND($C870&lt;&gt;"",INDEX(Matches!$F$2:$F$201,MATCH($A870&amp;"-10",Matches!$J$2:$J$201,0))&lt;&gt;"",$C870&gt;=INDEX(Matches!$F$2:$F$201,MATCH($A870&amp;"-10",Matches!$J$2:$J$201,0))),"",IF(AND(V870=INDEX(Matches!$G$2:$G$201,MATCH($A870&amp;"-10",Matches!$J$2:$J$201,0)),W870=INDEX(Matches!$H$2:$H$201,MATCH($A870&amp;"-10",Matches!$J$2:$J$201,0))),5,IF(SIGN(V870-W870)&lt;&gt;SIGN(INDEX(Matches!$G$2:$G$201,MATCH($A870&amp;"-10",Matches!$J$2:$J$201,0))-INDEX(Matches!$H$2:$H$201,MATCH($A870&amp;"-10",Matches!$J$2:$J$201,0))),0,IF(V870-W870=INDEX(Matches!$G$2:$G$201,MATCH($A870&amp;"-10",Matches!$J$2:$J$201,0))-INDEX(Matches!$H$2:$H$201,MATCH($A870&amp;"-10",Matches!$J$2:$J$201,0)),3,2))))),""))</f>
        <v/>
      </c>
      <c r="AH870" s="13" t="str">
        <f aca="false">IF($B870="","",SUM(X870:AG870))</f>
        <v/>
      </c>
      <c r="AI870" s="12" t="str">
        <f aca="false">IF($B870="","",COUNTIF(X870:AG870,5))</f>
        <v/>
      </c>
      <c r="AJ870" s="12" t="str">
        <f aca="false">IF($B870="","",COUNTIF(X870:AG870,"&gt;=2"))</f>
        <v/>
      </c>
      <c r="AK870" s="12" t="str">
        <f aca="false">IF($B870="","",COUNT(X870:AG870))</f>
        <v/>
      </c>
    </row>
    <row r="871" customFormat="false" ht="15" hidden="false" customHeight="false" outlineLevel="0" collapsed="false">
      <c r="A871" s="7"/>
      <c r="B871" s="7"/>
      <c r="C871" s="11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12" t="str">
        <f aca="false">IF(OR($B871="",D871="",E871=""),"",IFERROR(IF(OR(INDEX(Matches!$I$2:$I$201,MATCH($A871&amp;"-1",Matches!$J$2:$J$201,0))="Void",INDEX(Matches!$G$2:$G$201,MATCH($A871&amp;"-1",Matches!$J$2:$J$201,0))="",INDEX(Matches!$H$2:$H$201,MATCH($A871&amp;"-1",Matches!$J$2:$J$201,0))=""),"",IF(AND($C871&lt;&gt;"",INDEX(Matches!$F$2:$F$201,MATCH($A871&amp;"-1",Matches!$J$2:$J$201,0))&lt;&gt;"",$C871&gt;=INDEX(Matches!$F$2:$F$201,MATCH($A871&amp;"-1",Matches!$J$2:$J$201,0))),"",IF(AND(D871=INDEX(Matches!$G$2:$G$201,MATCH($A871&amp;"-1",Matches!$J$2:$J$201,0)),E871=INDEX(Matches!$H$2:$H$201,MATCH($A871&amp;"-1",Matches!$J$2:$J$201,0))),5,IF(SIGN(D871-E871)&lt;&gt;SIGN(INDEX(Matches!$G$2:$G$201,MATCH($A871&amp;"-1",Matches!$J$2:$J$201,0))-INDEX(Matches!$H$2:$H$201,MATCH($A871&amp;"-1",Matches!$J$2:$J$201,0))),0,IF(D871-E871=INDEX(Matches!$G$2:$G$201,MATCH($A871&amp;"-1",Matches!$J$2:$J$201,0))-INDEX(Matches!$H$2:$H$201,MATCH($A871&amp;"-1",Matches!$J$2:$J$201,0)),3,2))))),""))</f>
        <v/>
      </c>
      <c r="Y871" s="12" t="str">
        <f aca="false">IF(OR($B871="",F871="",G871=""),"",IFERROR(IF(OR(INDEX(Matches!$I$2:$I$201,MATCH($A871&amp;"-2",Matches!$J$2:$J$201,0))="Void",INDEX(Matches!$G$2:$G$201,MATCH($A871&amp;"-2",Matches!$J$2:$J$201,0))="",INDEX(Matches!$H$2:$H$201,MATCH($A871&amp;"-2",Matches!$J$2:$J$201,0))=""),"",IF(AND($C871&lt;&gt;"",INDEX(Matches!$F$2:$F$201,MATCH($A871&amp;"-2",Matches!$J$2:$J$201,0))&lt;&gt;"",$C871&gt;=INDEX(Matches!$F$2:$F$201,MATCH($A871&amp;"-2",Matches!$J$2:$J$201,0))),"",IF(AND(F871=INDEX(Matches!$G$2:$G$201,MATCH($A871&amp;"-2",Matches!$J$2:$J$201,0)),G871=INDEX(Matches!$H$2:$H$201,MATCH($A871&amp;"-2",Matches!$J$2:$J$201,0))),5,IF(SIGN(F871-G871)&lt;&gt;SIGN(INDEX(Matches!$G$2:$G$201,MATCH($A871&amp;"-2",Matches!$J$2:$J$201,0))-INDEX(Matches!$H$2:$H$201,MATCH($A871&amp;"-2",Matches!$J$2:$J$201,0))),0,IF(F871-G871=INDEX(Matches!$G$2:$G$201,MATCH($A871&amp;"-2",Matches!$J$2:$J$201,0))-INDEX(Matches!$H$2:$H$201,MATCH($A871&amp;"-2",Matches!$J$2:$J$201,0)),3,2))))),""))</f>
        <v/>
      </c>
      <c r="Z871" s="12" t="str">
        <f aca="false">IF(OR($B871="",H871="",I871=""),"",IFERROR(IF(OR(INDEX(Matches!$I$2:$I$201,MATCH($A871&amp;"-3",Matches!$J$2:$J$201,0))="Void",INDEX(Matches!$G$2:$G$201,MATCH($A871&amp;"-3",Matches!$J$2:$J$201,0))="",INDEX(Matches!$H$2:$H$201,MATCH($A871&amp;"-3",Matches!$J$2:$J$201,0))=""),"",IF(AND($C871&lt;&gt;"",INDEX(Matches!$F$2:$F$201,MATCH($A871&amp;"-3",Matches!$J$2:$J$201,0))&lt;&gt;"",$C871&gt;=INDEX(Matches!$F$2:$F$201,MATCH($A871&amp;"-3",Matches!$J$2:$J$201,0))),"",IF(AND(H871=INDEX(Matches!$G$2:$G$201,MATCH($A871&amp;"-3",Matches!$J$2:$J$201,0)),I871=INDEX(Matches!$H$2:$H$201,MATCH($A871&amp;"-3",Matches!$J$2:$J$201,0))),5,IF(SIGN(H871-I871)&lt;&gt;SIGN(INDEX(Matches!$G$2:$G$201,MATCH($A871&amp;"-3",Matches!$J$2:$J$201,0))-INDEX(Matches!$H$2:$H$201,MATCH($A871&amp;"-3",Matches!$J$2:$J$201,0))),0,IF(H871-I871=INDEX(Matches!$G$2:$G$201,MATCH($A871&amp;"-3",Matches!$J$2:$J$201,0))-INDEX(Matches!$H$2:$H$201,MATCH($A871&amp;"-3",Matches!$J$2:$J$201,0)),3,2))))),""))</f>
        <v/>
      </c>
      <c r="AA871" s="12" t="str">
        <f aca="false">IF(OR($B871="",J871="",K871=""),"",IFERROR(IF(OR(INDEX(Matches!$I$2:$I$201,MATCH($A871&amp;"-4",Matches!$J$2:$J$201,0))="Void",INDEX(Matches!$G$2:$G$201,MATCH($A871&amp;"-4",Matches!$J$2:$J$201,0))="",INDEX(Matches!$H$2:$H$201,MATCH($A871&amp;"-4",Matches!$J$2:$J$201,0))=""),"",IF(AND($C871&lt;&gt;"",INDEX(Matches!$F$2:$F$201,MATCH($A871&amp;"-4",Matches!$J$2:$J$201,0))&lt;&gt;"",$C871&gt;=INDEX(Matches!$F$2:$F$201,MATCH($A871&amp;"-4",Matches!$J$2:$J$201,0))),"",IF(AND(J871=INDEX(Matches!$G$2:$G$201,MATCH($A871&amp;"-4",Matches!$J$2:$J$201,0)),K871=INDEX(Matches!$H$2:$H$201,MATCH($A871&amp;"-4",Matches!$J$2:$J$201,0))),5,IF(SIGN(J871-K871)&lt;&gt;SIGN(INDEX(Matches!$G$2:$G$201,MATCH($A871&amp;"-4",Matches!$J$2:$J$201,0))-INDEX(Matches!$H$2:$H$201,MATCH($A871&amp;"-4",Matches!$J$2:$J$201,0))),0,IF(J871-K871=INDEX(Matches!$G$2:$G$201,MATCH($A871&amp;"-4",Matches!$J$2:$J$201,0))-INDEX(Matches!$H$2:$H$201,MATCH($A871&amp;"-4",Matches!$J$2:$J$201,0)),3,2))))),""))</f>
        <v/>
      </c>
      <c r="AB871" s="12" t="str">
        <f aca="false">IF(OR($B871="",L871="",M871=""),"",IFERROR(IF(OR(INDEX(Matches!$I$2:$I$201,MATCH($A871&amp;"-5",Matches!$J$2:$J$201,0))="Void",INDEX(Matches!$G$2:$G$201,MATCH($A871&amp;"-5",Matches!$J$2:$J$201,0))="",INDEX(Matches!$H$2:$H$201,MATCH($A871&amp;"-5",Matches!$J$2:$J$201,0))=""),"",IF(AND($C871&lt;&gt;"",INDEX(Matches!$F$2:$F$201,MATCH($A871&amp;"-5",Matches!$J$2:$J$201,0))&lt;&gt;"",$C871&gt;=INDEX(Matches!$F$2:$F$201,MATCH($A871&amp;"-5",Matches!$J$2:$J$201,0))),"",IF(AND(L871=INDEX(Matches!$G$2:$G$201,MATCH($A871&amp;"-5",Matches!$J$2:$J$201,0)),M871=INDEX(Matches!$H$2:$H$201,MATCH($A871&amp;"-5",Matches!$J$2:$J$201,0))),5,IF(SIGN(L871-M871)&lt;&gt;SIGN(INDEX(Matches!$G$2:$G$201,MATCH($A871&amp;"-5",Matches!$J$2:$J$201,0))-INDEX(Matches!$H$2:$H$201,MATCH($A871&amp;"-5",Matches!$J$2:$J$201,0))),0,IF(L871-M871=INDEX(Matches!$G$2:$G$201,MATCH($A871&amp;"-5",Matches!$J$2:$J$201,0))-INDEX(Matches!$H$2:$H$201,MATCH($A871&amp;"-5",Matches!$J$2:$J$201,0)),3,2))))),""))</f>
        <v/>
      </c>
      <c r="AC871" s="12" t="str">
        <f aca="false">IF(OR($B871="",N871="",O871=""),"",IFERROR(IF(OR(INDEX(Matches!$I$2:$I$201,MATCH($A871&amp;"-6",Matches!$J$2:$J$201,0))="Void",INDEX(Matches!$G$2:$G$201,MATCH($A871&amp;"-6",Matches!$J$2:$J$201,0))="",INDEX(Matches!$H$2:$H$201,MATCH($A871&amp;"-6",Matches!$J$2:$J$201,0))=""),"",IF(AND($C871&lt;&gt;"",INDEX(Matches!$F$2:$F$201,MATCH($A871&amp;"-6",Matches!$J$2:$J$201,0))&lt;&gt;"",$C871&gt;=INDEX(Matches!$F$2:$F$201,MATCH($A871&amp;"-6",Matches!$J$2:$J$201,0))),"",IF(AND(N871=INDEX(Matches!$G$2:$G$201,MATCH($A871&amp;"-6",Matches!$J$2:$J$201,0)),O871=INDEX(Matches!$H$2:$H$201,MATCH($A871&amp;"-6",Matches!$J$2:$J$201,0))),5,IF(SIGN(N871-O871)&lt;&gt;SIGN(INDEX(Matches!$G$2:$G$201,MATCH($A871&amp;"-6",Matches!$J$2:$J$201,0))-INDEX(Matches!$H$2:$H$201,MATCH($A871&amp;"-6",Matches!$J$2:$J$201,0))),0,IF(N871-O871=INDEX(Matches!$G$2:$G$201,MATCH($A871&amp;"-6",Matches!$J$2:$J$201,0))-INDEX(Matches!$H$2:$H$201,MATCH($A871&amp;"-6",Matches!$J$2:$J$201,0)),3,2))))),""))</f>
        <v/>
      </c>
      <c r="AD871" s="12" t="str">
        <f aca="false">IF(OR($B871="",P871="",Q871=""),"",IFERROR(IF(OR(INDEX(Matches!$I$2:$I$201,MATCH($A871&amp;"-7",Matches!$J$2:$J$201,0))="Void",INDEX(Matches!$G$2:$G$201,MATCH($A871&amp;"-7",Matches!$J$2:$J$201,0))="",INDEX(Matches!$H$2:$H$201,MATCH($A871&amp;"-7",Matches!$J$2:$J$201,0))=""),"",IF(AND($C871&lt;&gt;"",INDEX(Matches!$F$2:$F$201,MATCH($A871&amp;"-7",Matches!$J$2:$J$201,0))&lt;&gt;"",$C871&gt;=INDEX(Matches!$F$2:$F$201,MATCH($A871&amp;"-7",Matches!$J$2:$J$201,0))),"",IF(AND(P871=INDEX(Matches!$G$2:$G$201,MATCH($A871&amp;"-7",Matches!$J$2:$J$201,0)),Q871=INDEX(Matches!$H$2:$H$201,MATCH($A871&amp;"-7",Matches!$J$2:$J$201,0))),5,IF(SIGN(P871-Q871)&lt;&gt;SIGN(INDEX(Matches!$G$2:$G$201,MATCH($A871&amp;"-7",Matches!$J$2:$J$201,0))-INDEX(Matches!$H$2:$H$201,MATCH($A871&amp;"-7",Matches!$J$2:$J$201,0))),0,IF(P871-Q871=INDEX(Matches!$G$2:$G$201,MATCH($A871&amp;"-7",Matches!$J$2:$J$201,0))-INDEX(Matches!$H$2:$H$201,MATCH($A871&amp;"-7",Matches!$J$2:$J$201,0)),3,2))))),""))</f>
        <v/>
      </c>
      <c r="AE871" s="12" t="str">
        <f aca="false">IF(OR($B871="",R871="",S871=""),"",IFERROR(IF(OR(INDEX(Matches!$I$2:$I$201,MATCH($A871&amp;"-8",Matches!$J$2:$J$201,0))="Void",INDEX(Matches!$G$2:$G$201,MATCH($A871&amp;"-8",Matches!$J$2:$J$201,0))="",INDEX(Matches!$H$2:$H$201,MATCH($A871&amp;"-8",Matches!$J$2:$J$201,0))=""),"",IF(AND($C871&lt;&gt;"",INDEX(Matches!$F$2:$F$201,MATCH($A871&amp;"-8",Matches!$J$2:$J$201,0))&lt;&gt;"",$C871&gt;=INDEX(Matches!$F$2:$F$201,MATCH($A871&amp;"-8",Matches!$J$2:$J$201,0))),"",IF(AND(R871=INDEX(Matches!$G$2:$G$201,MATCH($A871&amp;"-8",Matches!$J$2:$J$201,0)),S871=INDEX(Matches!$H$2:$H$201,MATCH($A871&amp;"-8",Matches!$J$2:$J$201,0))),5,IF(SIGN(R871-S871)&lt;&gt;SIGN(INDEX(Matches!$G$2:$G$201,MATCH($A871&amp;"-8",Matches!$J$2:$J$201,0))-INDEX(Matches!$H$2:$H$201,MATCH($A871&amp;"-8",Matches!$J$2:$J$201,0))),0,IF(R871-S871=INDEX(Matches!$G$2:$G$201,MATCH($A871&amp;"-8",Matches!$J$2:$J$201,0))-INDEX(Matches!$H$2:$H$201,MATCH($A871&amp;"-8",Matches!$J$2:$J$201,0)),3,2))))),""))</f>
        <v/>
      </c>
      <c r="AF871" s="12" t="str">
        <f aca="false">IF(OR($B871="",T871="",U871=""),"",IFERROR(IF(OR(INDEX(Matches!$I$2:$I$201,MATCH($A871&amp;"-9",Matches!$J$2:$J$201,0))="Void",INDEX(Matches!$G$2:$G$201,MATCH($A871&amp;"-9",Matches!$J$2:$J$201,0))="",INDEX(Matches!$H$2:$H$201,MATCH($A871&amp;"-9",Matches!$J$2:$J$201,0))=""),"",IF(AND($C871&lt;&gt;"",INDEX(Matches!$F$2:$F$201,MATCH($A871&amp;"-9",Matches!$J$2:$J$201,0))&lt;&gt;"",$C871&gt;=INDEX(Matches!$F$2:$F$201,MATCH($A871&amp;"-9",Matches!$J$2:$J$201,0))),"",IF(AND(T871=INDEX(Matches!$G$2:$G$201,MATCH($A871&amp;"-9",Matches!$J$2:$J$201,0)),U871=INDEX(Matches!$H$2:$H$201,MATCH($A871&amp;"-9",Matches!$J$2:$J$201,0))),5,IF(SIGN(T871-U871)&lt;&gt;SIGN(INDEX(Matches!$G$2:$G$201,MATCH($A871&amp;"-9",Matches!$J$2:$J$201,0))-INDEX(Matches!$H$2:$H$201,MATCH($A871&amp;"-9",Matches!$J$2:$J$201,0))),0,IF(T871-U871=INDEX(Matches!$G$2:$G$201,MATCH($A871&amp;"-9",Matches!$J$2:$J$201,0))-INDEX(Matches!$H$2:$H$201,MATCH($A871&amp;"-9",Matches!$J$2:$J$201,0)),3,2))))),""))</f>
        <v/>
      </c>
      <c r="AG871" s="12" t="str">
        <f aca="false">IF(OR($B871="",V871="",W871=""),"",IFERROR(IF(OR(INDEX(Matches!$I$2:$I$201,MATCH($A871&amp;"-10",Matches!$J$2:$J$201,0))="Void",INDEX(Matches!$G$2:$G$201,MATCH($A871&amp;"-10",Matches!$J$2:$J$201,0))="",INDEX(Matches!$H$2:$H$201,MATCH($A871&amp;"-10",Matches!$J$2:$J$201,0))=""),"",IF(AND($C871&lt;&gt;"",INDEX(Matches!$F$2:$F$201,MATCH($A871&amp;"-10",Matches!$J$2:$J$201,0))&lt;&gt;"",$C871&gt;=INDEX(Matches!$F$2:$F$201,MATCH($A871&amp;"-10",Matches!$J$2:$J$201,0))),"",IF(AND(V871=INDEX(Matches!$G$2:$G$201,MATCH($A871&amp;"-10",Matches!$J$2:$J$201,0)),W871=INDEX(Matches!$H$2:$H$201,MATCH($A871&amp;"-10",Matches!$J$2:$J$201,0))),5,IF(SIGN(V871-W871)&lt;&gt;SIGN(INDEX(Matches!$G$2:$G$201,MATCH($A871&amp;"-10",Matches!$J$2:$J$201,0))-INDEX(Matches!$H$2:$H$201,MATCH($A871&amp;"-10",Matches!$J$2:$J$201,0))),0,IF(V871-W871=INDEX(Matches!$G$2:$G$201,MATCH($A871&amp;"-10",Matches!$J$2:$J$201,0))-INDEX(Matches!$H$2:$H$201,MATCH($A871&amp;"-10",Matches!$J$2:$J$201,0)),3,2))))),""))</f>
        <v/>
      </c>
      <c r="AH871" s="13" t="str">
        <f aca="false">IF($B871="","",SUM(X871:AG871))</f>
        <v/>
      </c>
      <c r="AI871" s="12" t="str">
        <f aca="false">IF($B871="","",COUNTIF(X871:AG871,5))</f>
        <v/>
      </c>
      <c r="AJ871" s="12" t="str">
        <f aca="false">IF($B871="","",COUNTIF(X871:AG871,"&gt;=2"))</f>
        <v/>
      </c>
      <c r="AK871" s="12" t="str">
        <f aca="false">IF($B871="","",COUNT(X871:AG871))</f>
        <v/>
      </c>
    </row>
    <row r="872" customFormat="false" ht="15" hidden="false" customHeight="false" outlineLevel="0" collapsed="false">
      <c r="A872" s="7"/>
      <c r="B872" s="7"/>
      <c r="C872" s="11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12" t="str">
        <f aca="false">IF(OR($B872="",D872="",E872=""),"",IFERROR(IF(OR(INDEX(Matches!$I$2:$I$201,MATCH($A872&amp;"-1",Matches!$J$2:$J$201,0))="Void",INDEX(Matches!$G$2:$G$201,MATCH($A872&amp;"-1",Matches!$J$2:$J$201,0))="",INDEX(Matches!$H$2:$H$201,MATCH($A872&amp;"-1",Matches!$J$2:$J$201,0))=""),"",IF(AND($C872&lt;&gt;"",INDEX(Matches!$F$2:$F$201,MATCH($A872&amp;"-1",Matches!$J$2:$J$201,0))&lt;&gt;"",$C872&gt;=INDEX(Matches!$F$2:$F$201,MATCH($A872&amp;"-1",Matches!$J$2:$J$201,0))),"",IF(AND(D872=INDEX(Matches!$G$2:$G$201,MATCH($A872&amp;"-1",Matches!$J$2:$J$201,0)),E872=INDEX(Matches!$H$2:$H$201,MATCH($A872&amp;"-1",Matches!$J$2:$J$201,0))),5,IF(SIGN(D872-E872)&lt;&gt;SIGN(INDEX(Matches!$G$2:$G$201,MATCH($A872&amp;"-1",Matches!$J$2:$J$201,0))-INDEX(Matches!$H$2:$H$201,MATCH($A872&amp;"-1",Matches!$J$2:$J$201,0))),0,IF(D872-E872=INDEX(Matches!$G$2:$G$201,MATCH($A872&amp;"-1",Matches!$J$2:$J$201,0))-INDEX(Matches!$H$2:$H$201,MATCH($A872&amp;"-1",Matches!$J$2:$J$201,0)),3,2))))),""))</f>
        <v/>
      </c>
      <c r="Y872" s="12" t="str">
        <f aca="false">IF(OR($B872="",F872="",G872=""),"",IFERROR(IF(OR(INDEX(Matches!$I$2:$I$201,MATCH($A872&amp;"-2",Matches!$J$2:$J$201,0))="Void",INDEX(Matches!$G$2:$G$201,MATCH($A872&amp;"-2",Matches!$J$2:$J$201,0))="",INDEX(Matches!$H$2:$H$201,MATCH($A872&amp;"-2",Matches!$J$2:$J$201,0))=""),"",IF(AND($C872&lt;&gt;"",INDEX(Matches!$F$2:$F$201,MATCH($A872&amp;"-2",Matches!$J$2:$J$201,0))&lt;&gt;"",$C872&gt;=INDEX(Matches!$F$2:$F$201,MATCH($A872&amp;"-2",Matches!$J$2:$J$201,0))),"",IF(AND(F872=INDEX(Matches!$G$2:$G$201,MATCH($A872&amp;"-2",Matches!$J$2:$J$201,0)),G872=INDEX(Matches!$H$2:$H$201,MATCH($A872&amp;"-2",Matches!$J$2:$J$201,0))),5,IF(SIGN(F872-G872)&lt;&gt;SIGN(INDEX(Matches!$G$2:$G$201,MATCH($A872&amp;"-2",Matches!$J$2:$J$201,0))-INDEX(Matches!$H$2:$H$201,MATCH($A872&amp;"-2",Matches!$J$2:$J$201,0))),0,IF(F872-G872=INDEX(Matches!$G$2:$G$201,MATCH($A872&amp;"-2",Matches!$J$2:$J$201,0))-INDEX(Matches!$H$2:$H$201,MATCH($A872&amp;"-2",Matches!$J$2:$J$201,0)),3,2))))),""))</f>
        <v/>
      </c>
      <c r="Z872" s="12" t="str">
        <f aca="false">IF(OR($B872="",H872="",I872=""),"",IFERROR(IF(OR(INDEX(Matches!$I$2:$I$201,MATCH($A872&amp;"-3",Matches!$J$2:$J$201,0))="Void",INDEX(Matches!$G$2:$G$201,MATCH($A872&amp;"-3",Matches!$J$2:$J$201,0))="",INDEX(Matches!$H$2:$H$201,MATCH($A872&amp;"-3",Matches!$J$2:$J$201,0))=""),"",IF(AND($C872&lt;&gt;"",INDEX(Matches!$F$2:$F$201,MATCH($A872&amp;"-3",Matches!$J$2:$J$201,0))&lt;&gt;"",$C872&gt;=INDEX(Matches!$F$2:$F$201,MATCH($A872&amp;"-3",Matches!$J$2:$J$201,0))),"",IF(AND(H872=INDEX(Matches!$G$2:$G$201,MATCH($A872&amp;"-3",Matches!$J$2:$J$201,0)),I872=INDEX(Matches!$H$2:$H$201,MATCH($A872&amp;"-3",Matches!$J$2:$J$201,0))),5,IF(SIGN(H872-I872)&lt;&gt;SIGN(INDEX(Matches!$G$2:$G$201,MATCH($A872&amp;"-3",Matches!$J$2:$J$201,0))-INDEX(Matches!$H$2:$H$201,MATCH($A872&amp;"-3",Matches!$J$2:$J$201,0))),0,IF(H872-I872=INDEX(Matches!$G$2:$G$201,MATCH($A872&amp;"-3",Matches!$J$2:$J$201,0))-INDEX(Matches!$H$2:$H$201,MATCH($A872&amp;"-3",Matches!$J$2:$J$201,0)),3,2))))),""))</f>
        <v/>
      </c>
      <c r="AA872" s="12" t="str">
        <f aca="false">IF(OR($B872="",J872="",K872=""),"",IFERROR(IF(OR(INDEX(Matches!$I$2:$I$201,MATCH($A872&amp;"-4",Matches!$J$2:$J$201,0))="Void",INDEX(Matches!$G$2:$G$201,MATCH($A872&amp;"-4",Matches!$J$2:$J$201,0))="",INDEX(Matches!$H$2:$H$201,MATCH($A872&amp;"-4",Matches!$J$2:$J$201,0))=""),"",IF(AND($C872&lt;&gt;"",INDEX(Matches!$F$2:$F$201,MATCH($A872&amp;"-4",Matches!$J$2:$J$201,0))&lt;&gt;"",$C872&gt;=INDEX(Matches!$F$2:$F$201,MATCH($A872&amp;"-4",Matches!$J$2:$J$201,0))),"",IF(AND(J872=INDEX(Matches!$G$2:$G$201,MATCH($A872&amp;"-4",Matches!$J$2:$J$201,0)),K872=INDEX(Matches!$H$2:$H$201,MATCH($A872&amp;"-4",Matches!$J$2:$J$201,0))),5,IF(SIGN(J872-K872)&lt;&gt;SIGN(INDEX(Matches!$G$2:$G$201,MATCH($A872&amp;"-4",Matches!$J$2:$J$201,0))-INDEX(Matches!$H$2:$H$201,MATCH($A872&amp;"-4",Matches!$J$2:$J$201,0))),0,IF(J872-K872=INDEX(Matches!$G$2:$G$201,MATCH($A872&amp;"-4",Matches!$J$2:$J$201,0))-INDEX(Matches!$H$2:$H$201,MATCH($A872&amp;"-4",Matches!$J$2:$J$201,0)),3,2))))),""))</f>
        <v/>
      </c>
      <c r="AB872" s="12" t="str">
        <f aca="false">IF(OR($B872="",L872="",M872=""),"",IFERROR(IF(OR(INDEX(Matches!$I$2:$I$201,MATCH($A872&amp;"-5",Matches!$J$2:$J$201,0))="Void",INDEX(Matches!$G$2:$G$201,MATCH($A872&amp;"-5",Matches!$J$2:$J$201,0))="",INDEX(Matches!$H$2:$H$201,MATCH($A872&amp;"-5",Matches!$J$2:$J$201,0))=""),"",IF(AND($C872&lt;&gt;"",INDEX(Matches!$F$2:$F$201,MATCH($A872&amp;"-5",Matches!$J$2:$J$201,0))&lt;&gt;"",$C872&gt;=INDEX(Matches!$F$2:$F$201,MATCH($A872&amp;"-5",Matches!$J$2:$J$201,0))),"",IF(AND(L872=INDEX(Matches!$G$2:$G$201,MATCH($A872&amp;"-5",Matches!$J$2:$J$201,0)),M872=INDEX(Matches!$H$2:$H$201,MATCH($A872&amp;"-5",Matches!$J$2:$J$201,0))),5,IF(SIGN(L872-M872)&lt;&gt;SIGN(INDEX(Matches!$G$2:$G$201,MATCH($A872&amp;"-5",Matches!$J$2:$J$201,0))-INDEX(Matches!$H$2:$H$201,MATCH($A872&amp;"-5",Matches!$J$2:$J$201,0))),0,IF(L872-M872=INDEX(Matches!$G$2:$G$201,MATCH($A872&amp;"-5",Matches!$J$2:$J$201,0))-INDEX(Matches!$H$2:$H$201,MATCH($A872&amp;"-5",Matches!$J$2:$J$201,0)),3,2))))),""))</f>
        <v/>
      </c>
      <c r="AC872" s="12" t="str">
        <f aca="false">IF(OR($B872="",N872="",O872=""),"",IFERROR(IF(OR(INDEX(Matches!$I$2:$I$201,MATCH($A872&amp;"-6",Matches!$J$2:$J$201,0))="Void",INDEX(Matches!$G$2:$G$201,MATCH($A872&amp;"-6",Matches!$J$2:$J$201,0))="",INDEX(Matches!$H$2:$H$201,MATCH($A872&amp;"-6",Matches!$J$2:$J$201,0))=""),"",IF(AND($C872&lt;&gt;"",INDEX(Matches!$F$2:$F$201,MATCH($A872&amp;"-6",Matches!$J$2:$J$201,0))&lt;&gt;"",$C872&gt;=INDEX(Matches!$F$2:$F$201,MATCH($A872&amp;"-6",Matches!$J$2:$J$201,0))),"",IF(AND(N872=INDEX(Matches!$G$2:$G$201,MATCH($A872&amp;"-6",Matches!$J$2:$J$201,0)),O872=INDEX(Matches!$H$2:$H$201,MATCH($A872&amp;"-6",Matches!$J$2:$J$201,0))),5,IF(SIGN(N872-O872)&lt;&gt;SIGN(INDEX(Matches!$G$2:$G$201,MATCH($A872&amp;"-6",Matches!$J$2:$J$201,0))-INDEX(Matches!$H$2:$H$201,MATCH($A872&amp;"-6",Matches!$J$2:$J$201,0))),0,IF(N872-O872=INDEX(Matches!$G$2:$G$201,MATCH($A872&amp;"-6",Matches!$J$2:$J$201,0))-INDEX(Matches!$H$2:$H$201,MATCH($A872&amp;"-6",Matches!$J$2:$J$201,0)),3,2))))),""))</f>
        <v/>
      </c>
      <c r="AD872" s="12" t="str">
        <f aca="false">IF(OR($B872="",P872="",Q872=""),"",IFERROR(IF(OR(INDEX(Matches!$I$2:$I$201,MATCH($A872&amp;"-7",Matches!$J$2:$J$201,0))="Void",INDEX(Matches!$G$2:$G$201,MATCH($A872&amp;"-7",Matches!$J$2:$J$201,0))="",INDEX(Matches!$H$2:$H$201,MATCH($A872&amp;"-7",Matches!$J$2:$J$201,0))=""),"",IF(AND($C872&lt;&gt;"",INDEX(Matches!$F$2:$F$201,MATCH($A872&amp;"-7",Matches!$J$2:$J$201,0))&lt;&gt;"",$C872&gt;=INDEX(Matches!$F$2:$F$201,MATCH($A872&amp;"-7",Matches!$J$2:$J$201,0))),"",IF(AND(P872=INDEX(Matches!$G$2:$G$201,MATCH($A872&amp;"-7",Matches!$J$2:$J$201,0)),Q872=INDEX(Matches!$H$2:$H$201,MATCH($A872&amp;"-7",Matches!$J$2:$J$201,0))),5,IF(SIGN(P872-Q872)&lt;&gt;SIGN(INDEX(Matches!$G$2:$G$201,MATCH($A872&amp;"-7",Matches!$J$2:$J$201,0))-INDEX(Matches!$H$2:$H$201,MATCH($A872&amp;"-7",Matches!$J$2:$J$201,0))),0,IF(P872-Q872=INDEX(Matches!$G$2:$G$201,MATCH($A872&amp;"-7",Matches!$J$2:$J$201,0))-INDEX(Matches!$H$2:$H$201,MATCH($A872&amp;"-7",Matches!$J$2:$J$201,0)),3,2))))),""))</f>
        <v/>
      </c>
      <c r="AE872" s="12" t="str">
        <f aca="false">IF(OR($B872="",R872="",S872=""),"",IFERROR(IF(OR(INDEX(Matches!$I$2:$I$201,MATCH($A872&amp;"-8",Matches!$J$2:$J$201,0))="Void",INDEX(Matches!$G$2:$G$201,MATCH($A872&amp;"-8",Matches!$J$2:$J$201,0))="",INDEX(Matches!$H$2:$H$201,MATCH($A872&amp;"-8",Matches!$J$2:$J$201,0))=""),"",IF(AND($C872&lt;&gt;"",INDEX(Matches!$F$2:$F$201,MATCH($A872&amp;"-8",Matches!$J$2:$J$201,0))&lt;&gt;"",$C872&gt;=INDEX(Matches!$F$2:$F$201,MATCH($A872&amp;"-8",Matches!$J$2:$J$201,0))),"",IF(AND(R872=INDEX(Matches!$G$2:$G$201,MATCH($A872&amp;"-8",Matches!$J$2:$J$201,0)),S872=INDEX(Matches!$H$2:$H$201,MATCH($A872&amp;"-8",Matches!$J$2:$J$201,0))),5,IF(SIGN(R872-S872)&lt;&gt;SIGN(INDEX(Matches!$G$2:$G$201,MATCH($A872&amp;"-8",Matches!$J$2:$J$201,0))-INDEX(Matches!$H$2:$H$201,MATCH($A872&amp;"-8",Matches!$J$2:$J$201,0))),0,IF(R872-S872=INDEX(Matches!$G$2:$G$201,MATCH($A872&amp;"-8",Matches!$J$2:$J$201,0))-INDEX(Matches!$H$2:$H$201,MATCH($A872&amp;"-8",Matches!$J$2:$J$201,0)),3,2))))),""))</f>
        <v/>
      </c>
      <c r="AF872" s="12" t="str">
        <f aca="false">IF(OR($B872="",T872="",U872=""),"",IFERROR(IF(OR(INDEX(Matches!$I$2:$I$201,MATCH($A872&amp;"-9",Matches!$J$2:$J$201,0))="Void",INDEX(Matches!$G$2:$G$201,MATCH($A872&amp;"-9",Matches!$J$2:$J$201,0))="",INDEX(Matches!$H$2:$H$201,MATCH($A872&amp;"-9",Matches!$J$2:$J$201,0))=""),"",IF(AND($C872&lt;&gt;"",INDEX(Matches!$F$2:$F$201,MATCH($A872&amp;"-9",Matches!$J$2:$J$201,0))&lt;&gt;"",$C872&gt;=INDEX(Matches!$F$2:$F$201,MATCH($A872&amp;"-9",Matches!$J$2:$J$201,0))),"",IF(AND(T872=INDEX(Matches!$G$2:$G$201,MATCH($A872&amp;"-9",Matches!$J$2:$J$201,0)),U872=INDEX(Matches!$H$2:$H$201,MATCH($A872&amp;"-9",Matches!$J$2:$J$201,0))),5,IF(SIGN(T872-U872)&lt;&gt;SIGN(INDEX(Matches!$G$2:$G$201,MATCH($A872&amp;"-9",Matches!$J$2:$J$201,0))-INDEX(Matches!$H$2:$H$201,MATCH($A872&amp;"-9",Matches!$J$2:$J$201,0))),0,IF(T872-U872=INDEX(Matches!$G$2:$G$201,MATCH($A872&amp;"-9",Matches!$J$2:$J$201,0))-INDEX(Matches!$H$2:$H$201,MATCH($A872&amp;"-9",Matches!$J$2:$J$201,0)),3,2))))),""))</f>
        <v/>
      </c>
      <c r="AG872" s="12" t="str">
        <f aca="false">IF(OR($B872="",V872="",W872=""),"",IFERROR(IF(OR(INDEX(Matches!$I$2:$I$201,MATCH($A872&amp;"-10",Matches!$J$2:$J$201,0))="Void",INDEX(Matches!$G$2:$G$201,MATCH($A872&amp;"-10",Matches!$J$2:$J$201,0))="",INDEX(Matches!$H$2:$H$201,MATCH($A872&amp;"-10",Matches!$J$2:$J$201,0))=""),"",IF(AND($C872&lt;&gt;"",INDEX(Matches!$F$2:$F$201,MATCH($A872&amp;"-10",Matches!$J$2:$J$201,0))&lt;&gt;"",$C872&gt;=INDEX(Matches!$F$2:$F$201,MATCH($A872&amp;"-10",Matches!$J$2:$J$201,0))),"",IF(AND(V872=INDEX(Matches!$G$2:$G$201,MATCH($A872&amp;"-10",Matches!$J$2:$J$201,0)),W872=INDEX(Matches!$H$2:$H$201,MATCH($A872&amp;"-10",Matches!$J$2:$J$201,0))),5,IF(SIGN(V872-W872)&lt;&gt;SIGN(INDEX(Matches!$G$2:$G$201,MATCH($A872&amp;"-10",Matches!$J$2:$J$201,0))-INDEX(Matches!$H$2:$H$201,MATCH($A872&amp;"-10",Matches!$J$2:$J$201,0))),0,IF(V872-W872=INDEX(Matches!$G$2:$G$201,MATCH($A872&amp;"-10",Matches!$J$2:$J$201,0))-INDEX(Matches!$H$2:$H$201,MATCH($A872&amp;"-10",Matches!$J$2:$J$201,0)),3,2))))),""))</f>
        <v/>
      </c>
      <c r="AH872" s="13" t="str">
        <f aca="false">IF($B872="","",SUM(X872:AG872))</f>
        <v/>
      </c>
      <c r="AI872" s="12" t="str">
        <f aca="false">IF($B872="","",COUNTIF(X872:AG872,5))</f>
        <v/>
      </c>
      <c r="AJ872" s="12" t="str">
        <f aca="false">IF($B872="","",COUNTIF(X872:AG872,"&gt;=2"))</f>
        <v/>
      </c>
      <c r="AK872" s="12" t="str">
        <f aca="false">IF($B872="","",COUNT(X872:AG872))</f>
        <v/>
      </c>
    </row>
    <row r="873" customFormat="false" ht="15" hidden="false" customHeight="false" outlineLevel="0" collapsed="false">
      <c r="A873" s="7"/>
      <c r="B873" s="7"/>
      <c r="C873" s="11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12" t="str">
        <f aca="false">IF(OR($B873="",D873="",E873=""),"",IFERROR(IF(OR(INDEX(Matches!$I$2:$I$201,MATCH($A873&amp;"-1",Matches!$J$2:$J$201,0))="Void",INDEX(Matches!$G$2:$G$201,MATCH($A873&amp;"-1",Matches!$J$2:$J$201,0))="",INDEX(Matches!$H$2:$H$201,MATCH($A873&amp;"-1",Matches!$J$2:$J$201,0))=""),"",IF(AND($C873&lt;&gt;"",INDEX(Matches!$F$2:$F$201,MATCH($A873&amp;"-1",Matches!$J$2:$J$201,0))&lt;&gt;"",$C873&gt;=INDEX(Matches!$F$2:$F$201,MATCH($A873&amp;"-1",Matches!$J$2:$J$201,0))),"",IF(AND(D873=INDEX(Matches!$G$2:$G$201,MATCH($A873&amp;"-1",Matches!$J$2:$J$201,0)),E873=INDEX(Matches!$H$2:$H$201,MATCH($A873&amp;"-1",Matches!$J$2:$J$201,0))),5,IF(SIGN(D873-E873)&lt;&gt;SIGN(INDEX(Matches!$G$2:$G$201,MATCH($A873&amp;"-1",Matches!$J$2:$J$201,0))-INDEX(Matches!$H$2:$H$201,MATCH($A873&amp;"-1",Matches!$J$2:$J$201,0))),0,IF(D873-E873=INDEX(Matches!$G$2:$G$201,MATCH($A873&amp;"-1",Matches!$J$2:$J$201,0))-INDEX(Matches!$H$2:$H$201,MATCH($A873&amp;"-1",Matches!$J$2:$J$201,0)),3,2))))),""))</f>
        <v/>
      </c>
      <c r="Y873" s="12" t="str">
        <f aca="false">IF(OR($B873="",F873="",G873=""),"",IFERROR(IF(OR(INDEX(Matches!$I$2:$I$201,MATCH($A873&amp;"-2",Matches!$J$2:$J$201,0))="Void",INDEX(Matches!$G$2:$G$201,MATCH($A873&amp;"-2",Matches!$J$2:$J$201,0))="",INDEX(Matches!$H$2:$H$201,MATCH($A873&amp;"-2",Matches!$J$2:$J$201,0))=""),"",IF(AND($C873&lt;&gt;"",INDEX(Matches!$F$2:$F$201,MATCH($A873&amp;"-2",Matches!$J$2:$J$201,0))&lt;&gt;"",$C873&gt;=INDEX(Matches!$F$2:$F$201,MATCH($A873&amp;"-2",Matches!$J$2:$J$201,0))),"",IF(AND(F873=INDEX(Matches!$G$2:$G$201,MATCH($A873&amp;"-2",Matches!$J$2:$J$201,0)),G873=INDEX(Matches!$H$2:$H$201,MATCH($A873&amp;"-2",Matches!$J$2:$J$201,0))),5,IF(SIGN(F873-G873)&lt;&gt;SIGN(INDEX(Matches!$G$2:$G$201,MATCH($A873&amp;"-2",Matches!$J$2:$J$201,0))-INDEX(Matches!$H$2:$H$201,MATCH($A873&amp;"-2",Matches!$J$2:$J$201,0))),0,IF(F873-G873=INDEX(Matches!$G$2:$G$201,MATCH($A873&amp;"-2",Matches!$J$2:$J$201,0))-INDEX(Matches!$H$2:$H$201,MATCH($A873&amp;"-2",Matches!$J$2:$J$201,0)),3,2))))),""))</f>
        <v/>
      </c>
      <c r="Z873" s="12" t="str">
        <f aca="false">IF(OR($B873="",H873="",I873=""),"",IFERROR(IF(OR(INDEX(Matches!$I$2:$I$201,MATCH($A873&amp;"-3",Matches!$J$2:$J$201,0))="Void",INDEX(Matches!$G$2:$G$201,MATCH($A873&amp;"-3",Matches!$J$2:$J$201,0))="",INDEX(Matches!$H$2:$H$201,MATCH($A873&amp;"-3",Matches!$J$2:$J$201,0))=""),"",IF(AND($C873&lt;&gt;"",INDEX(Matches!$F$2:$F$201,MATCH($A873&amp;"-3",Matches!$J$2:$J$201,0))&lt;&gt;"",$C873&gt;=INDEX(Matches!$F$2:$F$201,MATCH($A873&amp;"-3",Matches!$J$2:$J$201,0))),"",IF(AND(H873=INDEX(Matches!$G$2:$G$201,MATCH($A873&amp;"-3",Matches!$J$2:$J$201,0)),I873=INDEX(Matches!$H$2:$H$201,MATCH($A873&amp;"-3",Matches!$J$2:$J$201,0))),5,IF(SIGN(H873-I873)&lt;&gt;SIGN(INDEX(Matches!$G$2:$G$201,MATCH($A873&amp;"-3",Matches!$J$2:$J$201,0))-INDEX(Matches!$H$2:$H$201,MATCH($A873&amp;"-3",Matches!$J$2:$J$201,0))),0,IF(H873-I873=INDEX(Matches!$G$2:$G$201,MATCH($A873&amp;"-3",Matches!$J$2:$J$201,0))-INDEX(Matches!$H$2:$H$201,MATCH($A873&amp;"-3",Matches!$J$2:$J$201,0)),3,2))))),""))</f>
        <v/>
      </c>
      <c r="AA873" s="12" t="str">
        <f aca="false">IF(OR($B873="",J873="",K873=""),"",IFERROR(IF(OR(INDEX(Matches!$I$2:$I$201,MATCH($A873&amp;"-4",Matches!$J$2:$J$201,0))="Void",INDEX(Matches!$G$2:$G$201,MATCH($A873&amp;"-4",Matches!$J$2:$J$201,0))="",INDEX(Matches!$H$2:$H$201,MATCH($A873&amp;"-4",Matches!$J$2:$J$201,0))=""),"",IF(AND($C873&lt;&gt;"",INDEX(Matches!$F$2:$F$201,MATCH($A873&amp;"-4",Matches!$J$2:$J$201,0))&lt;&gt;"",$C873&gt;=INDEX(Matches!$F$2:$F$201,MATCH($A873&amp;"-4",Matches!$J$2:$J$201,0))),"",IF(AND(J873=INDEX(Matches!$G$2:$G$201,MATCH($A873&amp;"-4",Matches!$J$2:$J$201,0)),K873=INDEX(Matches!$H$2:$H$201,MATCH($A873&amp;"-4",Matches!$J$2:$J$201,0))),5,IF(SIGN(J873-K873)&lt;&gt;SIGN(INDEX(Matches!$G$2:$G$201,MATCH($A873&amp;"-4",Matches!$J$2:$J$201,0))-INDEX(Matches!$H$2:$H$201,MATCH($A873&amp;"-4",Matches!$J$2:$J$201,0))),0,IF(J873-K873=INDEX(Matches!$G$2:$G$201,MATCH($A873&amp;"-4",Matches!$J$2:$J$201,0))-INDEX(Matches!$H$2:$H$201,MATCH($A873&amp;"-4",Matches!$J$2:$J$201,0)),3,2))))),""))</f>
        <v/>
      </c>
      <c r="AB873" s="12" t="str">
        <f aca="false">IF(OR($B873="",L873="",M873=""),"",IFERROR(IF(OR(INDEX(Matches!$I$2:$I$201,MATCH($A873&amp;"-5",Matches!$J$2:$J$201,0))="Void",INDEX(Matches!$G$2:$G$201,MATCH($A873&amp;"-5",Matches!$J$2:$J$201,0))="",INDEX(Matches!$H$2:$H$201,MATCH($A873&amp;"-5",Matches!$J$2:$J$201,0))=""),"",IF(AND($C873&lt;&gt;"",INDEX(Matches!$F$2:$F$201,MATCH($A873&amp;"-5",Matches!$J$2:$J$201,0))&lt;&gt;"",$C873&gt;=INDEX(Matches!$F$2:$F$201,MATCH($A873&amp;"-5",Matches!$J$2:$J$201,0))),"",IF(AND(L873=INDEX(Matches!$G$2:$G$201,MATCH($A873&amp;"-5",Matches!$J$2:$J$201,0)),M873=INDEX(Matches!$H$2:$H$201,MATCH($A873&amp;"-5",Matches!$J$2:$J$201,0))),5,IF(SIGN(L873-M873)&lt;&gt;SIGN(INDEX(Matches!$G$2:$G$201,MATCH($A873&amp;"-5",Matches!$J$2:$J$201,0))-INDEX(Matches!$H$2:$H$201,MATCH($A873&amp;"-5",Matches!$J$2:$J$201,0))),0,IF(L873-M873=INDEX(Matches!$G$2:$G$201,MATCH($A873&amp;"-5",Matches!$J$2:$J$201,0))-INDEX(Matches!$H$2:$H$201,MATCH($A873&amp;"-5",Matches!$J$2:$J$201,0)),3,2))))),""))</f>
        <v/>
      </c>
      <c r="AC873" s="12" t="str">
        <f aca="false">IF(OR($B873="",N873="",O873=""),"",IFERROR(IF(OR(INDEX(Matches!$I$2:$I$201,MATCH($A873&amp;"-6",Matches!$J$2:$J$201,0))="Void",INDEX(Matches!$G$2:$G$201,MATCH($A873&amp;"-6",Matches!$J$2:$J$201,0))="",INDEX(Matches!$H$2:$H$201,MATCH($A873&amp;"-6",Matches!$J$2:$J$201,0))=""),"",IF(AND($C873&lt;&gt;"",INDEX(Matches!$F$2:$F$201,MATCH($A873&amp;"-6",Matches!$J$2:$J$201,0))&lt;&gt;"",$C873&gt;=INDEX(Matches!$F$2:$F$201,MATCH($A873&amp;"-6",Matches!$J$2:$J$201,0))),"",IF(AND(N873=INDEX(Matches!$G$2:$G$201,MATCH($A873&amp;"-6",Matches!$J$2:$J$201,0)),O873=INDEX(Matches!$H$2:$H$201,MATCH($A873&amp;"-6",Matches!$J$2:$J$201,0))),5,IF(SIGN(N873-O873)&lt;&gt;SIGN(INDEX(Matches!$G$2:$G$201,MATCH($A873&amp;"-6",Matches!$J$2:$J$201,0))-INDEX(Matches!$H$2:$H$201,MATCH($A873&amp;"-6",Matches!$J$2:$J$201,0))),0,IF(N873-O873=INDEX(Matches!$G$2:$G$201,MATCH($A873&amp;"-6",Matches!$J$2:$J$201,0))-INDEX(Matches!$H$2:$H$201,MATCH($A873&amp;"-6",Matches!$J$2:$J$201,0)),3,2))))),""))</f>
        <v/>
      </c>
      <c r="AD873" s="12" t="str">
        <f aca="false">IF(OR($B873="",P873="",Q873=""),"",IFERROR(IF(OR(INDEX(Matches!$I$2:$I$201,MATCH($A873&amp;"-7",Matches!$J$2:$J$201,0))="Void",INDEX(Matches!$G$2:$G$201,MATCH($A873&amp;"-7",Matches!$J$2:$J$201,0))="",INDEX(Matches!$H$2:$H$201,MATCH($A873&amp;"-7",Matches!$J$2:$J$201,0))=""),"",IF(AND($C873&lt;&gt;"",INDEX(Matches!$F$2:$F$201,MATCH($A873&amp;"-7",Matches!$J$2:$J$201,0))&lt;&gt;"",$C873&gt;=INDEX(Matches!$F$2:$F$201,MATCH($A873&amp;"-7",Matches!$J$2:$J$201,0))),"",IF(AND(P873=INDEX(Matches!$G$2:$G$201,MATCH($A873&amp;"-7",Matches!$J$2:$J$201,0)),Q873=INDEX(Matches!$H$2:$H$201,MATCH($A873&amp;"-7",Matches!$J$2:$J$201,0))),5,IF(SIGN(P873-Q873)&lt;&gt;SIGN(INDEX(Matches!$G$2:$G$201,MATCH($A873&amp;"-7",Matches!$J$2:$J$201,0))-INDEX(Matches!$H$2:$H$201,MATCH($A873&amp;"-7",Matches!$J$2:$J$201,0))),0,IF(P873-Q873=INDEX(Matches!$G$2:$G$201,MATCH($A873&amp;"-7",Matches!$J$2:$J$201,0))-INDEX(Matches!$H$2:$H$201,MATCH($A873&amp;"-7",Matches!$J$2:$J$201,0)),3,2))))),""))</f>
        <v/>
      </c>
      <c r="AE873" s="12" t="str">
        <f aca="false">IF(OR($B873="",R873="",S873=""),"",IFERROR(IF(OR(INDEX(Matches!$I$2:$I$201,MATCH($A873&amp;"-8",Matches!$J$2:$J$201,0))="Void",INDEX(Matches!$G$2:$G$201,MATCH($A873&amp;"-8",Matches!$J$2:$J$201,0))="",INDEX(Matches!$H$2:$H$201,MATCH($A873&amp;"-8",Matches!$J$2:$J$201,0))=""),"",IF(AND($C873&lt;&gt;"",INDEX(Matches!$F$2:$F$201,MATCH($A873&amp;"-8",Matches!$J$2:$J$201,0))&lt;&gt;"",$C873&gt;=INDEX(Matches!$F$2:$F$201,MATCH($A873&amp;"-8",Matches!$J$2:$J$201,0))),"",IF(AND(R873=INDEX(Matches!$G$2:$G$201,MATCH($A873&amp;"-8",Matches!$J$2:$J$201,0)),S873=INDEX(Matches!$H$2:$H$201,MATCH($A873&amp;"-8",Matches!$J$2:$J$201,0))),5,IF(SIGN(R873-S873)&lt;&gt;SIGN(INDEX(Matches!$G$2:$G$201,MATCH($A873&amp;"-8",Matches!$J$2:$J$201,0))-INDEX(Matches!$H$2:$H$201,MATCH($A873&amp;"-8",Matches!$J$2:$J$201,0))),0,IF(R873-S873=INDEX(Matches!$G$2:$G$201,MATCH($A873&amp;"-8",Matches!$J$2:$J$201,0))-INDEX(Matches!$H$2:$H$201,MATCH($A873&amp;"-8",Matches!$J$2:$J$201,0)),3,2))))),""))</f>
        <v/>
      </c>
      <c r="AF873" s="12" t="str">
        <f aca="false">IF(OR($B873="",T873="",U873=""),"",IFERROR(IF(OR(INDEX(Matches!$I$2:$I$201,MATCH($A873&amp;"-9",Matches!$J$2:$J$201,0))="Void",INDEX(Matches!$G$2:$G$201,MATCH($A873&amp;"-9",Matches!$J$2:$J$201,0))="",INDEX(Matches!$H$2:$H$201,MATCH($A873&amp;"-9",Matches!$J$2:$J$201,0))=""),"",IF(AND($C873&lt;&gt;"",INDEX(Matches!$F$2:$F$201,MATCH($A873&amp;"-9",Matches!$J$2:$J$201,0))&lt;&gt;"",$C873&gt;=INDEX(Matches!$F$2:$F$201,MATCH($A873&amp;"-9",Matches!$J$2:$J$201,0))),"",IF(AND(T873=INDEX(Matches!$G$2:$G$201,MATCH($A873&amp;"-9",Matches!$J$2:$J$201,0)),U873=INDEX(Matches!$H$2:$H$201,MATCH($A873&amp;"-9",Matches!$J$2:$J$201,0))),5,IF(SIGN(T873-U873)&lt;&gt;SIGN(INDEX(Matches!$G$2:$G$201,MATCH($A873&amp;"-9",Matches!$J$2:$J$201,0))-INDEX(Matches!$H$2:$H$201,MATCH($A873&amp;"-9",Matches!$J$2:$J$201,0))),0,IF(T873-U873=INDEX(Matches!$G$2:$G$201,MATCH($A873&amp;"-9",Matches!$J$2:$J$201,0))-INDEX(Matches!$H$2:$H$201,MATCH($A873&amp;"-9",Matches!$J$2:$J$201,0)),3,2))))),""))</f>
        <v/>
      </c>
      <c r="AG873" s="12" t="str">
        <f aca="false">IF(OR($B873="",V873="",W873=""),"",IFERROR(IF(OR(INDEX(Matches!$I$2:$I$201,MATCH($A873&amp;"-10",Matches!$J$2:$J$201,0))="Void",INDEX(Matches!$G$2:$G$201,MATCH($A873&amp;"-10",Matches!$J$2:$J$201,0))="",INDEX(Matches!$H$2:$H$201,MATCH($A873&amp;"-10",Matches!$J$2:$J$201,0))=""),"",IF(AND($C873&lt;&gt;"",INDEX(Matches!$F$2:$F$201,MATCH($A873&amp;"-10",Matches!$J$2:$J$201,0))&lt;&gt;"",$C873&gt;=INDEX(Matches!$F$2:$F$201,MATCH($A873&amp;"-10",Matches!$J$2:$J$201,0))),"",IF(AND(V873=INDEX(Matches!$G$2:$G$201,MATCH($A873&amp;"-10",Matches!$J$2:$J$201,0)),W873=INDEX(Matches!$H$2:$H$201,MATCH($A873&amp;"-10",Matches!$J$2:$J$201,0))),5,IF(SIGN(V873-W873)&lt;&gt;SIGN(INDEX(Matches!$G$2:$G$201,MATCH($A873&amp;"-10",Matches!$J$2:$J$201,0))-INDEX(Matches!$H$2:$H$201,MATCH($A873&amp;"-10",Matches!$J$2:$J$201,0))),0,IF(V873-W873=INDEX(Matches!$G$2:$G$201,MATCH($A873&amp;"-10",Matches!$J$2:$J$201,0))-INDEX(Matches!$H$2:$H$201,MATCH($A873&amp;"-10",Matches!$J$2:$J$201,0)),3,2))))),""))</f>
        <v/>
      </c>
      <c r="AH873" s="13" t="str">
        <f aca="false">IF($B873="","",SUM(X873:AG873))</f>
        <v/>
      </c>
      <c r="AI873" s="12" t="str">
        <f aca="false">IF($B873="","",COUNTIF(X873:AG873,5))</f>
        <v/>
      </c>
      <c r="AJ873" s="12" t="str">
        <f aca="false">IF($B873="","",COUNTIF(X873:AG873,"&gt;=2"))</f>
        <v/>
      </c>
      <c r="AK873" s="12" t="str">
        <f aca="false">IF($B873="","",COUNT(X873:AG873))</f>
        <v/>
      </c>
    </row>
    <row r="874" customFormat="false" ht="15" hidden="false" customHeight="false" outlineLevel="0" collapsed="false">
      <c r="A874" s="7"/>
      <c r="B874" s="7"/>
      <c r="C874" s="11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12" t="str">
        <f aca="false">IF(OR($B874="",D874="",E874=""),"",IFERROR(IF(OR(INDEX(Matches!$I$2:$I$201,MATCH($A874&amp;"-1",Matches!$J$2:$J$201,0))="Void",INDEX(Matches!$G$2:$G$201,MATCH($A874&amp;"-1",Matches!$J$2:$J$201,0))="",INDEX(Matches!$H$2:$H$201,MATCH($A874&amp;"-1",Matches!$J$2:$J$201,0))=""),"",IF(AND($C874&lt;&gt;"",INDEX(Matches!$F$2:$F$201,MATCH($A874&amp;"-1",Matches!$J$2:$J$201,0))&lt;&gt;"",$C874&gt;=INDEX(Matches!$F$2:$F$201,MATCH($A874&amp;"-1",Matches!$J$2:$J$201,0))),"",IF(AND(D874=INDEX(Matches!$G$2:$G$201,MATCH($A874&amp;"-1",Matches!$J$2:$J$201,0)),E874=INDEX(Matches!$H$2:$H$201,MATCH($A874&amp;"-1",Matches!$J$2:$J$201,0))),5,IF(SIGN(D874-E874)&lt;&gt;SIGN(INDEX(Matches!$G$2:$G$201,MATCH($A874&amp;"-1",Matches!$J$2:$J$201,0))-INDEX(Matches!$H$2:$H$201,MATCH($A874&amp;"-1",Matches!$J$2:$J$201,0))),0,IF(D874-E874=INDEX(Matches!$G$2:$G$201,MATCH($A874&amp;"-1",Matches!$J$2:$J$201,0))-INDEX(Matches!$H$2:$H$201,MATCH($A874&amp;"-1",Matches!$J$2:$J$201,0)),3,2))))),""))</f>
        <v/>
      </c>
      <c r="Y874" s="12" t="str">
        <f aca="false">IF(OR($B874="",F874="",G874=""),"",IFERROR(IF(OR(INDEX(Matches!$I$2:$I$201,MATCH($A874&amp;"-2",Matches!$J$2:$J$201,0))="Void",INDEX(Matches!$G$2:$G$201,MATCH($A874&amp;"-2",Matches!$J$2:$J$201,0))="",INDEX(Matches!$H$2:$H$201,MATCH($A874&amp;"-2",Matches!$J$2:$J$201,0))=""),"",IF(AND($C874&lt;&gt;"",INDEX(Matches!$F$2:$F$201,MATCH($A874&amp;"-2",Matches!$J$2:$J$201,0))&lt;&gt;"",$C874&gt;=INDEX(Matches!$F$2:$F$201,MATCH($A874&amp;"-2",Matches!$J$2:$J$201,0))),"",IF(AND(F874=INDEX(Matches!$G$2:$G$201,MATCH($A874&amp;"-2",Matches!$J$2:$J$201,0)),G874=INDEX(Matches!$H$2:$H$201,MATCH($A874&amp;"-2",Matches!$J$2:$J$201,0))),5,IF(SIGN(F874-G874)&lt;&gt;SIGN(INDEX(Matches!$G$2:$G$201,MATCH($A874&amp;"-2",Matches!$J$2:$J$201,0))-INDEX(Matches!$H$2:$H$201,MATCH($A874&amp;"-2",Matches!$J$2:$J$201,0))),0,IF(F874-G874=INDEX(Matches!$G$2:$G$201,MATCH($A874&amp;"-2",Matches!$J$2:$J$201,0))-INDEX(Matches!$H$2:$H$201,MATCH($A874&amp;"-2",Matches!$J$2:$J$201,0)),3,2))))),""))</f>
        <v/>
      </c>
      <c r="Z874" s="12" t="str">
        <f aca="false">IF(OR($B874="",H874="",I874=""),"",IFERROR(IF(OR(INDEX(Matches!$I$2:$I$201,MATCH($A874&amp;"-3",Matches!$J$2:$J$201,0))="Void",INDEX(Matches!$G$2:$G$201,MATCH($A874&amp;"-3",Matches!$J$2:$J$201,0))="",INDEX(Matches!$H$2:$H$201,MATCH($A874&amp;"-3",Matches!$J$2:$J$201,0))=""),"",IF(AND($C874&lt;&gt;"",INDEX(Matches!$F$2:$F$201,MATCH($A874&amp;"-3",Matches!$J$2:$J$201,0))&lt;&gt;"",$C874&gt;=INDEX(Matches!$F$2:$F$201,MATCH($A874&amp;"-3",Matches!$J$2:$J$201,0))),"",IF(AND(H874=INDEX(Matches!$G$2:$G$201,MATCH($A874&amp;"-3",Matches!$J$2:$J$201,0)),I874=INDEX(Matches!$H$2:$H$201,MATCH($A874&amp;"-3",Matches!$J$2:$J$201,0))),5,IF(SIGN(H874-I874)&lt;&gt;SIGN(INDEX(Matches!$G$2:$G$201,MATCH($A874&amp;"-3",Matches!$J$2:$J$201,0))-INDEX(Matches!$H$2:$H$201,MATCH($A874&amp;"-3",Matches!$J$2:$J$201,0))),0,IF(H874-I874=INDEX(Matches!$G$2:$G$201,MATCH($A874&amp;"-3",Matches!$J$2:$J$201,0))-INDEX(Matches!$H$2:$H$201,MATCH($A874&amp;"-3",Matches!$J$2:$J$201,0)),3,2))))),""))</f>
        <v/>
      </c>
      <c r="AA874" s="12" t="str">
        <f aca="false">IF(OR($B874="",J874="",K874=""),"",IFERROR(IF(OR(INDEX(Matches!$I$2:$I$201,MATCH($A874&amp;"-4",Matches!$J$2:$J$201,0))="Void",INDEX(Matches!$G$2:$G$201,MATCH($A874&amp;"-4",Matches!$J$2:$J$201,0))="",INDEX(Matches!$H$2:$H$201,MATCH($A874&amp;"-4",Matches!$J$2:$J$201,0))=""),"",IF(AND($C874&lt;&gt;"",INDEX(Matches!$F$2:$F$201,MATCH($A874&amp;"-4",Matches!$J$2:$J$201,0))&lt;&gt;"",$C874&gt;=INDEX(Matches!$F$2:$F$201,MATCH($A874&amp;"-4",Matches!$J$2:$J$201,0))),"",IF(AND(J874=INDEX(Matches!$G$2:$G$201,MATCH($A874&amp;"-4",Matches!$J$2:$J$201,0)),K874=INDEX(Matches!$H$2:$H$201,MATCH($A874&amp;"-4",Matches!$J$2:$J$201,0))),5,IF(SIGN(J874-K874)&lt;&gt;SIGN(INDEX(Matches!$G$2:$G$201,MATCH($A874&amp;"-4",Matches!$J$2:$J$201,0))-INDEX(Matches!$H$2:$H$201,MATCH($A874&amp;"-4",Matches!$J$2:$J$201,0))),0,IF(J874-K874=INDEX(Matches!$G$2:$G$201,MATCH($A874&amp;"-4",Matches!$J$2:$J$201,0))-INDEX(Matches!$H$2:$H$201,MATCH($A874&amp;"-4",Matches!$J$2:$J$201,0)),3,2))))),""))</f>
        <v/>
      </c>
      <c r="AB874" s="12" t="str">
        <f aca="false">IF(OR($B874="",L874="",M874=""),"",IFERROR(IF(OR(INDEX(Matches!$I$2:$I$201,MATCH($A874&amp;"-5",Matches!$J$2:$J$201,0))="Void",INDEX(Matches!$G$2:$G$201,MATCH($A874&amp;"-5",Matches!$J$2:$J$201,0))="",INDEX(Matches!$H$2:$H$201,MATCH($A874&amp;"-5",Matches!$J$2:$J$201,0))=""),"",IF(AND($C874&lt;&gt;"",INDEX(Matches!$F$2:$F$201,MATCH($A874&amp;"-5",Matches!$J$2:$J$201,0))&lt;&gt;"",$C874&gt;=INDEX(Matches!$F$2:$F$201,MATCH($A874&amp;"-5",Matches!$J$2:$J$201,0))),"",IF(AND(L874=INDEX(Matches!$G$2:$G$201,MATCH($A874&amp;"-5",Matches!$J$2:$J$201,0)),M874=INDEX(Matches!$H$2:$H$201,MATCH($A874&amp;"-5",Matches!$J$2:$J$201,0))),5,IF(SIGN(L874-M874)&lt;&gt;SIGN(INDEX(Matches!$G$2:$G$201,MATCH($A874&amp;"-5",Matches!$J$2:$J$201,0))-INDEX(Matches!$H$2:$H$201,MATCH($A874&amp;"-5",Matches!$J$2:$J$201,0))),0,IF(L874-M874=INDEX(Matches!$G$2:$G$201,MATCH($A874&amp;"-5",Matches!$J$2:$J$201,0))-INDEX(Matches!$H$2:$H$201,MATCH($A874&amp;"-5",Matches!$J$2:$J$201,0)),3,2))))),""))</f>
        <v/>
      </c>
      <c r="AC874" s="12" t="str">
        <f aca="false">IF(OR($B874="",N874="",O874=""),"",IFERROR(IF(OR(INDEX(Matches!$I$2:$I$201,MATCH($A874&amp;"-6",Matches!$J$2:$J$201,0))="Void",INDEX(Matches!$G$2:$G$201,MATCH($A874&amp;"-6",Matches!$J$2:$J$201,0))="",INDEX(Matches!$H$2:$H$201,MATCH($A874&amp;"-6",Matches!$J$2:$J$201,0))=""),"",IF(AND($C874&lt;&gt;"",INDEX(Matches!$F$2:$F$201,MATCH($A874&amp;"-6",Matches!$J$2:$J$201,0))&lt;&gt;"",$C874&gt;=INDEX(Matches!$F$2:$F$201,MATCH($A874&amp;"-6",Matches!$J$2:$J$201,0))),"",IF(AND(N874=INDEX(Matches!$G$2:$G$201,MATCH($A874&amp;"-6",Matches!$J$2:$J$201,0)),O874=INDEX(Matches!$H$2:$H$201,MATCH($A874&amp;"-6",Matches!$J$2:$J$201,0))),5,IF(SIGN(N874-O874)&lt;&gt;SIGN(INDEX(Matches!$G$2:$G$201,MATCH($A874&amp;"-6",Matches!$J$2:$J$201,0))-INDEX(Matches!$H$2:$H$201,MATCH($A874&amp;"-6",Matches!$J$2:$J$201,0))),0,IF(N874-O874=INDEX(Matches!$G$2:$G$201,MATCH($A874&amp;"-6",Matches!$J$2:$J$201,0))-INDEX(Matches!$H$2:$H$201,MATCH($A874&amp;"-6",Matches!$J$2:$J$201,0)),3,2))))),""))</f>
        <v/>
      </c>
      <c r="AD874" s="12" t="str">
        <f aca="false">IF(OR($B874="",P874="",Q874=""),"",IFERROR(IF(OR(INDEX(Matches!$I$2:$I$201,MATCH($A874&amp;"-7",Matches!$J$2:$J$201,0))="Void",INDEX(Matches!$G$2:$G$201,MATCH($A874&amp;"-7",Matches!$J$2:$J$201,0))="",INDEX(Matches!$H$2:$H$201,MATCH($A874&amp;"-7",Matches!$J$2:$J$201,0))=""),"",IF(AND($C874&lt;&gt;"",INDEX(Matches!$F$2:$F$201,MATCH($A874&amp;"-7",Matches!$J$2:$J$201,0))&lt;&gt;"",$C874&gt;=INDEX(Matches!$F$2:$F$201,MATCH($A874&amp;"-7",Matches!$J$2:$J$201,0))),"",IF(AND(P874=INDEX(Matches!$G$2:$G$201,MATCH($A874&amp;"-7",Matches!$J$2:$J$201,0)),Q874=INDEX(Matches!$H$2:$H$201,MATCH($A874&amp;"-7",Matches!$J$2:$J$201,0))),5,IF(SIGN(P874-Q874)&lt;&gt;SIGN(INDEX(Matches!$G$2:$G$201,MATCH($A874&amp;"-7",Matches!$J$2:$J$201,0))-INDEX(Matches!$H$2:$H$201,MATCH($A874&amp;"-7",Matches!$J$2:$J$201,0))),0,IF(P874-Q874=INDEX(Matches!$G$2:$G$201,MATCH($A874&amp;"-7",Matches!$J$2:$J$201,0))-INDEX(Matches!$H$2:$H$201,MATCH($A874&amp;"-7",Matches!$J$2:$J$201,0)),3,2))))),""))</f>
        <v/>
      </c>
      <c r="AE874" s="12" t="str">
        <f aca="false">IF(OR($B874="",R874="",S874=""),"",IFERROR(IF(OR(INDEX(Matches!$I$2:$I$201,MATCH($A874&amp;"-8",Matches!$J$2:$J$201,0))="Void",INDEX(Matches!$G$2:$G$201,MATCH($A874&amp;"-8",Matches!$J$2:$J$201,0))="",INDEX(Matches!$H$2:$H$201,MATCH($A874&amp;"-8",Matches!$J$2:$J$201,0))=""),"",IF(AND($C874&lt;&gt;"",INDEX(Matches!$F$2:$F$201,MATCH($A874&amp;"-8",Matches!$J$2:$J$201,0))&lt;&gt;"",$C874&gt;=INDEX(Matches!$F$2:$F$201,MATCH($A874&amp;"-8",Matches!$J$2:$J$201,0))),"",IF(AND(R874=INDEX(Matches!$G$2:$G$201,MATCH($A874&amp;"-8",Matches!$J$2:$J$201,0)),S874=INDEX(Matches!$H$2:$H$201,MATCH($A874&amp;"-8",Matches!$J$2:$J$201,0))),5,IF(SIGN(R874-S874)&lt;&gt;SIGN(INDEX(Matches!$G$2:$G$201,MATCH($A874&amp;"-8",Matches!$J$2:$J$201,0))-INDEX(Matches!$H$2:$H$201,MATCH($A874&amp;"-8",Matches!$J$2:$J$201,0))),0,IF(R874-S874=INDEX(Matches!$G$2:$G$201,MATCH($A874&amp;"-8",Matches!$J$2:$J$201,0))-INDEX(Matches!$H$2:$H$201,MATCH($A874&amp;"-8",Matches!$J$2:$J$201,0)),3,2))))),""))</f>
        <v/>
      </c>
      <c r="AF874" s="12" t="str">
        <f aca="false">IF(OR($B874="",T874="",U874=""),"",IFERROR(IF(OR(INDEX(Matches!$I$2:$I$201,MATCH($A874&amp;"-9",Matches!$J$2:$J$201,0))="Void",INDEX(Matches!$G$2:$G$201,MATCH($A874&amp;"-9",Matches!$J$2:$J$201,0))="",INDEX(Matches!$H$2:$H$201,MATCH($A874&amp;"-9",Matches!$J$2:$J$201,0))=""),"",IF(AND($C874&lt;&gt;"",INDEX(Matches!$F$2:$F$201,MATCH($A874&amp;"-9",Matches!$J$2:$J$201,0))&lt;&gt;"",$C874&gt;=INDEX(Matches!$F$2:$F$201,MATCH($A874&amp;"-9",Matches!$J$2:$J$201,0))),"",IF(AND(T874=INDEX(Matches!$G$2:$G$201,MATCH($A874&amp;"-9",Matches!$J$2:$J$201,0)),U874=INDEX(Matches!$H$2:$H$201,MATCH($A874&amp;"-9",Matches!$J$2:$J$201,0))),5,IF(SIGN(T874-U874)&lt;&gt;SIGN(INDEX(Matches!$G$2:$G$201,MATCH($A874&amp;"-9",Matches!$J$2:$J$201,0))-INDEX(Matches!$H$2:$H$201,MATCH($A874&amp;"-9",Matches!$J$2:$J$201,0))),0,IF(T874-U874=INDEX(Matches!$G$2:$G$201,MATCH($A874&amp;"-9",Matches!$J$2:$J$201,0))-INDEX(Matches!$H$2:$H$201,MATCH($A874&amp;"-9",Matches!$J$2:$J$201,0)),3,2))))),""))</f>
        <v/>
      </c>
      <c r="AG874" s="12" t="str">
        <f aca="false">IF(OR($B874="",V874="",W874=""),"",IFERROR(IF(OR(INDEX(Matches!$I$2:$I$201,MATCH($A874&amp;"-10",Matches!$J$2:$J$201,0))="Void",INDEX(Matches!$G$2:$G$201,MATCH($A874&amp;"-10",Matches!$J$2:$J$201,0))="",INDEX(Matches!$H$2:$H$201,MATCH($A874&amp;"-10",Matches!$J$2:$J$201,0))=""),"",IF(AND($C874&lt;&gt;"",INDEX(Matches!$F$2:$F$201,MATCH($A874&amp;"-10",Matches!$J$2:$J$201,0))&lt;&gt;"",$C874&gt;=INDEX(Matches!$F$2:$F$201,MATCH($A874&amp;"-10",Matches!$J$2:$J$201,0))),"",IF(AND(V874=INDEX(Matches!$G$2:$G$201,MATCH($A874&amp;"-10",Matches!$J$2:$J$201,0)),W874=INDEX(Matches!$H$2:$H$201,MATCH($A874&amp;"-10",Matches!$J$2:$J$201,0))),5,IF(SIGN(V874-W874)&lt;&gt;SIGN(INDEX(Matches!$G$2:$G$201,MATCH($A874&amp;"-10",Matches!$J$2:$J$201,0))-INDEX(Matches!$H$2:$H$201,MATCH($A874&amp;"-10",Matches!$J$2:$J$201,0))),0,IF(V874-W874=INDEX(Matches!$G$2:$G$201,MATCH($A874&amp;"-10",Matches!$J$2:$J$201,0))-INDEX(Matches!$H$2:$H$201,MATCH($A874&amp;"-10",Matches!$J$2:$J$201,0)),3,2))))),""))</f>
        <v/>
      </c>
      <c r="AH874" s="13" t="str">
        <f aca="false">IF($B874="","",SUM(X874:AG874))</f>
        <v/>
      </c>
      <c r="AI874" s="12" t="str">
        <f aca="false">IF($B874="","",COUNTIF(X874:AG874,5))</f>
        <v/>
      </c>
      <c r="AJ874" s="12" t="str">
        <f aca="false">IF($B874="","",COUNTIF(X874:AG874,"&gt;=2"))</f>
        <v/>
      </c>
      <c r="AK874" s="12" t="str">
        <f aca="false">IF($B874="","",COUNT(X874:AG874))</f>
        <v/>
      </c>
    </row>
    <row r="875" customFormat="false" ht="15" hidden="false" customHeight="false" outlineLevel="0" collapsed="false">
      <c r="A875" s="7"/>
      <c r="B875" s="7"/>
      <c r="C875" s="11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12" t="str">
        <f aca="false">IF(OR($B875="",D875="",E875=""),"",IFERROR(IF(OR(INDEX(Matches!$I$2:$I$201,MATCH($A875&amp;"-1",Matches!$J$2:$J$201,0))="Void",INDEX(Matches!$G$2:$G$201,MATCH($A875&amp;"-1",Matches!$J$2:$J$201,0))="",INDEX(Matches!$H$2:$H$201,MATCH($A875&amp;"-1",Matches!$J$2:$J$201,0))=""),"",IF(AND($C875&lt;&gt;"",INDEX(Matches!$F$2:$F$201,MATCH($A875&amp;"-1",Matches!$J$2:$J$201,0))&lt;&gt;"",$C875&gt;=INDEX(Matches!$F$2:$F$201,MATCH($A875&amp;"-1",Matches!$J$2:$J$201,0))),"",IF(AND(D875=INDEX(Matches!$G$2:$G$201,MATCH($A875&amp;"-1",Matches!$J$2:$J$201,0)),E875=INDEX(Matches!$H$2:$H$201,MATCH($A875&amp;"-1",Matches!$J$2:$J$201,0))),5,IF(SIGN(D875-E875)&lt;&gt;SIGN(INDEX(Matches!$G$2:$G$201,MATCH($A875&amp;"-1",Matches!$J$2:$J$201,0))-INDEX(Matches!$H$2:$H$201,MATCH($A875&amp;"-1",Matches!$J$2:$J$201,0))),0,IF(D875-E875=INDEX(Matches!$G$2:$G$201,MATCH($A875&amp;"-1",Matches!$J$2:$J$201,0))-INDEX(Matches!$H$2:$H$201,MATCH($A875&amp;"-1",Matches!$J$2:$J$201,0)),3,2))))),""))</f>
        <v/>
      </c>
      <c r="Y875" s="12" t="str">
        <f aca="false">IF(OR($B875="",F875="",G875=""),"",IFERROR(IF(OR(INDEX(Matches!$I$2:$I$201,MATCH($A875&amp;"-2",Matches!$J$2:$J$201,0))="Void",INDEX(Matches!$G$2:$G$201,MATCH($A875&amp;"-2",Matches!$J$2:$J$201,0))="",INDEX(Matches!$H$2:$H$201,MATCH($A875&amp;"-2",Matches!$J$2:$J$201,0))=""),"",IF(AND($C875&lt;&gt;"",INDEX(Matches!$F$2:$F$201,MATCH($A875&amp;"-2",Matches!$J$2:$J$201,0))&lt;&gt;"",$C875&gt;=INDEX(Matches!$F$2:$F$201,MATCH($A875&amp;"-2",Matches!$J$2:$J$201,0))),"",IF(AND(F875=INDEX(Matches!$G$2:$G$201,MATCH($A875&amp;"-2",Matches!$J$2:$J$201,0)),G875=INDEX(Matches!$H$2:$H$201,MATCH($A875&amp;"-2",Matches!$J$2:$J$201,0))),5,IF(SIGN(F875-G875)&lt;&gt;SIGN(INDEX(Matches!$G$2:$G$201,MATCH($A875&amp;"-2",Matches!$J$2:$J$201,0))-INDEX(Matches!$H$2:$H$201,MATCH($A875&amp;"-2",Matches!$J$2:$J$201,0))),0,IF(F875-G875=INDEX(Matches!$G$2:$G$201,MATCH($A875&amp;"-2",Matches!$J$2:$J$201,0))-INDEX(Matches!$H$2:$H$201,MATCH($A875&amp;"-2",Matches!$J$2:$J$201,0)),3,2))))),""))</f>
        <v/>
      </c>
      <c r="Z875" s="12" t="str">
        <f aca="false">IF(OR($B875="",H875="",I875=""),"",IFERROR(IF(OR(INDEX(Matches!$I$2:$I$201,MATCH($A875&amp;"-3",Matches!$J$2:$J$201,0))="Void",INDEX(Matches!$G$2:$G$201,MATCH($A875&amp;"-3",Matches!$J$2:$J$201,0))="",INDEX(Matches!$H$2:$H$201,MATCH($A875&amp;"-3",Matches!$J$2:$J$201,0))=""),"",IF(AND($C875&lt;&gt;"",INDEX(Matches!$F$2:$F$201,MATCH($A875&amp;"-3",Matches!$J$2:$J$201,0))&lt;&gt;"",$C875&gt;=INDEX(Matches!$F$2:$F$201,MATCH($A875&amp;"-3",Matches!$J$2:$J$201,0))),"",IF(AND(H875=INDEX(Matches!$G$2:$G$201,MATCH($A875&amp;"-3",Matches!$J$2:$J$201,0)),I875=INDEX(Matches!$H$2:$H$201,MATCH($A875&amp;"-3",Matches!$J$2:$J$201,0))),5,IF(SIGN(H875-I875)&lt;&gt;SIGN(INDEX(Matches!$G$2:$G$201,MATCH($A875&amp;"-3",Matches!$J$2:$J$201,0))-INDEX(Matches!$H$2:$H$201,MATCH($A875&amp;"-3",Matches!$J$2:$J$201,0))),0,IF(H875-I875=INDEX(Matches!$G$2:$G$201,MATCH($A875&amp;"-3",Matches!$J$2:$J$201,0))-INDEX(Matches!$H$2:$H$201,MATCH($A875&amp;"-3",Matches!$J$2:$J$201,0)),3,2))))),""))</f>
        <v/>
      </c>
      <c r="AA875" s="12" t="str">
        <f aca="false">IF(OR($B875="",J875="",K875=""),"",IFERROR(IF(OR(INDEX(Matches!$I$2:$I$201,MATCH($A875&amp;"-4",Matches!$J$2:$J$201,0))="Void",INDEX(Matches!$G$2:$G$201,MATCH($A875&amp;"-4",Matches!$J$2:$J$201,0))="",INDEX(Matches!$H$2:$H$201,MATCH($A875&amp;"-4",Matches!$J$2:$J$201,0))=""),"",IF(AND($C875&lt;&gt;"",INDEX(Matches!$F$2:$F$201,MATCH($A875&amp;"-4",Matches!$J$2:$J$201,0))&lt;&gt;"",$C875&gt;=INDEX(Matches!$F$2:$F$201,MATCH($A875&amp;"-4",Matches!$J$2:$J$201,0))),"",IF(AND(J875=INDEX(Matches!$G$2:$G$201,MATCH($A875&amp;"-4",Matches!$J$2:$J$201,0)),K875=INDEX(Matches!$H$2:$H$201,MATCH($A875&amp;"-4",Matches!$J$2:$J$201,0))),5,IF(SIGN(J875-K875)&lt;&gt;SIGN(INDEX(Matches!$G$2:$G$201,MATCH($A875&amp;"-4",Matches!$J$2:$J$201,0))-INDEX(Matches!$H$2:$H$201,MATCH($A875&amp;"-4",Matches!$J$2:$J$201,0))),0,IF(J875-K875=INDEX(Matches!$G$2:$G$201,MATCH($A875&amp;"-4",Matches!$J$2:$J$201,0))-INDEX(Matches!$H$2:$H$201,MATCH($A875&amp;"-4",Matches!$J$2:$J$201,0)),3,2))))),""))</f>
        <v/>
      </c>
      <c r="AB875" s="12" t="str">
        <f aca="false">IF(OR($B875="",L875="",M875=""),"",IFERROR(IF(OR(INDEX(Matches!$I$2:$I$201,MATCH($A875&amp;"-5",Matches!$J$2:$J$201,0))="Void",INDEX(Matches!$G$2:$G$201,MATCH($A875&amp;"-5",Matches!$J$2:$J$201,0))="",INDEX(Matches!$H$2:$H$201,MATCH($A875&amp;"-5",Matches!$J$2:$J$201,0))=""),"",IF(AND($C875&lt;&gt;"",INDEX(Matches!$F$2:$F$201,MATCH($A875&amp;"-5",Matches!$J$2:$J$201,0))&lt;&gt;"",$C875&gt;=INDEX(Matches!$F$2:$F$201,MATCH($A875&amp;"-5",Matches!$J$2:$J$201,0))),"",IF(AND(L875=INDEX(Matches!$G$2:$G$201,MATCH($A875&amp;"-5",Matches!$J$2:$J$201,0)),M875=INDEX(Matches!$H$2:$H$201,MATCH($A875&amp;"-5",Matches!$J$2:$J$201,0))),5,IF(SIGN(L875-M875)&lt;&gt;SIGN(INDEX(Matches!$G$2:$G$201,MATCH($A875&amp;"-5",Matches!$J$2:$J$201,0))-INDEX(Matches!$H$2:$H$201,MATCH($A875&amp;"-5",Matches!$J$2:$J$201,0))),0,IF(L875-M875=INDEX(Matches!$G$2:$G$201,MATCH($A875&amp;"-5",Matches!$J$2:$J$201,0))-INDEX(Matches!$H$2:$H$201,MATCH($A875&amp;"-5",Matches!$J$2:$J$201,0)),3,2))))),""))</f>
        <v/>
      </c>
      <c r="AC875" s="12" t="str">
        <f aca="false">IF(OR($B875="",N875="",O875=""),"",IFERROR(IF(OR(INDEX(Matches!$I$2:$I$201,MATCH($A875&amp;"-6",Matches!$J$2:$J$201,0))="Void",INDEX(Matches!$G$2:$G$201,MATCH($A875&amp;"-6",Matches!$J$2:$J$201,0))="",INDEX(Matches!$H$2:$H$201,MATCH($A875&amp;"-6",Matches!$J$2:$J$201,0))=""),"",IF(AND($C875&lt;&gt;"",INDEX(Matches!$F$2:$F$201,MATCH($A875&amp;"-6",Matches!$J$2:$J$201,0))&lt;&gt;"",$C875&gt;=INDEX(Matches!$F$2:$F$201,MATCH($A875&amp;"-6",Matches!$J$2:$J$201,0))),"",IF(AND(N875=INDEX(Matches!$G$2:$G$201,MATCH($A875&amp;"-6",Matches!$J$2:$J$201,0)),O875=INDEX(Matches!$H$2:$H$201,MATCH($A875&amp;"-6",Matches!$J$2:$J$201,0))),5,IF(SIGN(N875-O875)&lt;&gt;SIGN(INDEX(Matches!$G$2:$G$201,MATCH($A875&amp;"-6",Matches!$J$2:$J$201,0))-INDEX(Matches!$H$2:$H$201,MATCH($A875&amp;"-6",Matches!$J$2:$J$201,0))),0,IF(N875-O875=INDEX(Matches!$G$2:$G$201,MATCH($A875&amp;"-6",Matches!$J$2:$J$201,0))-INDEX(Matches!$H$2:$H$201,MATCH($A875&amp;"-6",Matches!$J$2:$J$201,0)),3,2))))),""))</f>
        <v/>
      </c>
      <c r="AD875" s="12" t="str">
        <f aca="false">IF(OR($B875="",P875="",Q875=""),"",IFERROR(IF(OR(INDEX(Matches!$I$2:$I$201,MATCH($A875&amp;"-7",Matches!$J$2:$J$201,0))="Void",INDEX(Matches!$G$2:$G$201,MATCH($A875&amp;"-7",Matches!$J$2:$J$201,0))="",INDEX(Matches!$H$2:$H$201,MATCH($A875&amp;"-7",Matches!$J$2:$J$201,0))=""),"",IF(AND($C875&lt;&gt;"",INDEX(Matches!$F$2:$F$201,MATCH($A875&amp;"-7",Matches!$J$2:$J$201,0))&lt;&gt;"",$C875&gt;=INDEX(Matches!$F$2:$F$201,MATCH($A875&amp;"-7",Matches!$J$2:$J$201,0))),"",IF(AND(P875=INDEX(Matches!$G$2:$G$201,MATCH($A875&amp;"-7",Matches!$J$2:$J$201,0)),Q875=INDEX(Matches!$H$2:$H$201,MATCH($A875&amp;"-7",Matches!$J$2:$J$201,0))),5,IF(SIGN(P875-Q875)&lt;&gt;SIGN(INDEX(Matches!$G$2:$G$201,MATCH($A875&amp;"-7",Matches!$J$2:$J$201,0))-INDEX(Matches!$H$2:$H$201,MATCH($A875&amp;"-7",Matches!$J$2:$J$201,0))),0,IF(P875-Q875=INDEX(Matches!$G$2:$G$201,MATCH($A875&amp;"-7",Matches!$J$2:$J$201,0))-INDEX(Matches!$H$2:$H$201,MATCH($A875&amp;"-7",Matches!$J$2:$J$201,0)),3,2))))),""))</f>
        <v/>
      </c>
      <c r="AE875" s="12" t="str">
        <f aca="false">IF(OR($B875="",R875="",S875=""),"",IFERROR(IF(OR(INDEX(Matches!$I$2:$I$201,MATCH($A875&amp;"-8",Matches!$J$2:$J$201,0))="Void",INDEX(Matches!$G$2:$G$201,MATCH($A875&amp;"-8",Matches!$J$2:$J$201,0))="",INDEX(Matches!$H$2:$H$201,MATCH($A875&amp;"-8",Matches!$J$2:$J$201,0))=""),"",IF(AND($C875&lt;&gt;"",INDEX(Matches!$F$2:$F$201,MATCH($A875&amp;"-8",Matches!$J$2:$J$201,0))&lt;&gt;"",$C875&gt;=INDEX(Matches!$F$2:$F$201,MATCH($A875&amp;"-8",Matches!$J$2:$J$201,0))),"",IF(AND(R875=INDEX(Matches!$G$2:$G$201,MATCH($A875&amp;"-8",Matches!$J$2:$J$201,0)),S875=INDEX(Matches!$H$2:$H$201,MATCH($A875&amp;"-8",Matches!$J$2:$J$201,0))),5,IF(SIGN(R875-S875)&lt;&gt;SIGN(INDEX(Matches!$G$2:$G$201,MATCH($A875&amp;"-8",Matches!$J$2:$J$201,0))-INDEX(Matches!$H$2:$H$201,MATCH($A875&amp;"-8",Matches!$J$2:$J$201,0))),0,IF(R875-S875=INDEX(Matches!$G$2:$G$201,MATCH($A875&amp;"-8",Matches!$J$2:$J$201,0))-INDEX(Matches!$H$2:$H$201,MATCH($A875&amp;"-8",Matches!$J$2:$J$201,0)),3,2))))),""))</f>
        <v/>
      </c>
      <c r="AF875" s="12" t="str">
        <f aca="false">IF(OR($B875="",T875="",U875=""),"",IFERROR(IF(OR(INDEX(Matches!$I$2:$I$201,MATCH($A875&amp;"-9",Matches!$J$2:$J$201,0))="Void",INDEX(Matches!$G$2:$G$201,MATCH($A875&amp;"-9",Matches!$J$2:$J$201,0))="",INDEX(Matches!$H$2:$H$201,MATCH($A875&amp;"-9",Matches!$J$2:$J$201,0))=""),"",IF(AND($C875&lt;&gt;"",INDEX(Matches!$F$2:$F$201,MATCH($A875&amp;"-9",Matches!$J$2:$J$201,0))&lt;&gt;"",$C875&gt;=INDEX(Matches!$F$2:$F$201,MATCH($A875&amp;"-9",Matches!$J$2:$J$201,0))),"",IF(AND(T875=INDEX(Matches!$G$2:$G$201,MATCH($A875&amp;"-9",Matches!$J$2:$J$201,0)),U875=INDEX(Matches!$H$2:$H$201,MATCH($A875&amp;"-9",Matches!$J$2:$J$201,0))),5,IF(SIGN(T875-U875)&lt;&gt;SIGN(INDEX(Matches!$G$2:$G$201,MATCH($A875&amp;"-9",Matches!$J$2:$J$201,0))-INDEX(Matches!$H$2:$H$201,MATCH($A875&amp;"-9",Matches!$J$2:$J$201,0))),0,IF(T875-U875=INDEX(Matches!$G$2:$G$201,MATCH($A875&amp;"-9",Matches!$J$2:$J$201,0))-INDEX(Matches!$H$2:$H$201,MATCH($A875&amp;"-9",Matches!$J$2:$J$201,0)),3,2))))),""))</f>
        <v/>
      </c>
      <c r="AG875" s="12" t="str">
        <f aca="false">IF(OR($B875="",V875="",W875=""),"",IFERROR(IF(OR(INDEX(Matches!$I$2:$I$201,MATCH($A875&amp;"-10",Matches!$J$2:$J$201,0))="Void",INDEX(Matches!$G$2:$G$201,MATCH($A875&amp;"-10",Matches!$J$2:$J$201,0))="",INDEX(Matches!$H$2:$H$201,MATCH($A875&amp;"-10",Matches!$J$2:$J$201,0))=""),"",IF(AND($C875&lt;&gt;"",INDEX(Matches!$F$2:$F$201,MATCH($A875&amp;"-10",Matches!$J$2:$J$201,0))&lt;&gt;"",$C875&gt;=INDEX(Matches!$F$2:$F$201,MATCH($A875&amp;"-10",Matches!$J$2:$J$201,0))),"",IF(AND(V875=INDEX(Matches!$G$2:$G$201,MATCH($A875&amp;"-10",Matches!$J$2:$J$201,0)),W875=INDEX(Matches!$H$2:$H$201,MATCH($A875&amp;"-10",Matches!$J$2:$J$201,0))),5,IF(SIGN(V875-W875)&lt;&gt;SIGN(INDEX(Matches!$G$2:$G$201,MATCH($A875&amp;"-10",Matches!$J$2:$J$201,0))-INDEX(Matches!$H$2:$H$201,MATCH($A875&amp;"-10",Matches!$J$2:$J$201,0))),0,IF(V875-W875=INDEX(Matches!$G$2:$G$201,MATCH($A875&amp;"-10",Matches!$J$2:$J$201,0))-INDEX(Matches!$H$2:$H$201,MATCH($A875&amp;"-10",Matches!$J$2:$J$201,0)),3,2))))),""))</f>
        <v/>
      </c>
      <c r="AH875" s="13" t="str">
        <f aca="false">IF($B875="","",SUM(X875:AG875))</f>
        <v/>
      </c>
      <c r="AI875" s="12" t="str">
        <f aca="false">IF($B875="","",COUNTIF(X875:AG875,5))</f>
        <v/>
      </c>
      <c r="AJ875" s="12" t="str">
        <f aca="false">IF($B875="","",COUNTIF(X875:AG875,"&gt;=2"))</f>
        <v/>
      </c>
      <c r="AK875" s="12" t="str">
        <f aca="false">IF($B875="","",COUNT(X875:AG875))</f>
        <v/>
      </c>
    </row>
    <row r="876" customFormat="false" ht="15" hidden="false" customHeight="false" outlineLevel="0" collapsed="false">
      <c r="A876" s="7"/>
      <c r="B876" s="7"/>
      <c r="C876" s="11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12" t="str">
        <f aca="false">IF(OR($B876="",D876="",E876=""),"",IFERROR(IF(OR(INDEX(Matches!$I$2:$I$201,MATCH($A876&amp;"-1",Matches!$J$2:$J$201,0))="Void",INDEX(Matches!$G$2:$G$201,MATCH($A876&amp;"-1",Matches!$J$2:$J$201,0))="",INDEX(Matches!$H$2:$H$201,MATCH($A876&amp;"-1",Matches!$J$2:$J$201,0))=""),"",IF(AND($C876&lt;&gt;"",INDEX(Matches!$F$2:$F$201,MATCH($A876&amp;"-1",Matches!$J$2:$J$201,0))&lt;&gt;"",$C876&gt;=INDEX(Matches!$F$2:$F$201,MATCH($A876&amp;"-1",Matches!$J$2:$J$201,0))),"",IF(AND(D876=INDEX(Matches!$G$2:$G$201,MATCH($A876&amp;"-1",Matches!$J$2:$J$201,0)),E876=INDEX(Matches!$H$2:$H$201,MATCH($A876&amp;"-1",Matches!$J$2:$J$201,0))),5,IF(SIGN(D876-E876)&lt;&gt;SIGN(INDEX(Matches!$G$2:$G$201,MATCH($A876&amp;"-1",Matches!$J$2:$J$201,0))-INDEX(Matches!$H$2:$H$201,MATCH($A876&amp;"-1",Matches!$J$2:$J$201,0))),0,IF(D876-E876=INDEX(Matches!$G$2:$G$201,MATCH($A876&amp;"-1",Matches!$J$2:$J$201,0))-INDEX(Matches!$H$2:$H$201,MATCH($A876&amp;"-1",Matches!$J$2:$J$201,0)),3,2))))),""))</f>
        <v/>
      </c>
      <c r="Y876" s="12" t="str">
        <f aca="false">IF(OR($B876="",F876="",G876=""),"",IFERROR(IF(OR(INDEX(Matches!$I$2:$I$201,MATCH($A876&amp;"-2",Matches!$J$2:$J$201,0))="Void",INDEX(Matches!$G$2:$G$201,MATCH($A876&amp;"-2",Matches!$J$2:$J$201,0))="",INDEX(Matches!$H$2:$H$201,MATCH($A876&amp;"-2",Matches!$J$2:$J$201,0))=""),"",IF(AND($C876&lt;&gt;"",INDEX(Matches!$F$2:$F$201,MATCH($A876&amp;"-2",Matches!$J$2:$J$201,0))&lt;&gt;"",$C876&gt;=INDEX(Matches!$F$2:$F$201,MATCH($A876&amp;"-2",Matches!$J$2:$J$201,0))),"",IF(AND(F876=INDEX(Matches!$G$2:$G$201,MATCH($A876&amp;"-2",Matches!$J$2:$J$201,0)),G876=INDEX(Matches!$H$2:$H$201,MATCH($A876&amp;"-2",Matches!$J$2:$J$201,0))),5,IF(SIGN(F876-G876)&lt;&gt;SIGN(INDEX(Matches!$G$2:$G$201,MATCH($A876&amp;"-2",Matches!$J$2:$J$201,0))-INDEX(Matches!$H$2:$H$201,MATCH($A876&amp;"-2",Matches!$J$2:$J$201,0))),0,IF(F876-G876=INDEX(Matches!$G$2:$G$201,MATCH($A876&amp;"-2",Matches!$J$2:$J$201,0))-INDEX(Matches!$H$2:$H$201,MATCH($A876&amp;"-2",Matches!$J$2:$J$201,0)),3,2))))),""))</f>
        <v/>
      </c>
      <c r="Z876" s="12" t="str">
        <f aca="false">IF(OR($B876="",H876="",I876=""),"",IFERROR(IF(OR(INDEX(Matches!$I$2:$I$201,MATCH($A876&amp;"-3",Matches!$J$2:$J$201,0))="Void",INDEX(Matches!$G$2:$G$201,MATCH($A876&amp;"-3",Matches!$J$2:$J$201,0))="",INDEX(Matches!$H$2:$H$201,MATCH($A876&amp;"-3",Matches!$J$2:$J$201,0))=""),"",IF(AND($C876&lt;&gt;"",INDEX(Matches!$F$2:$F$201,MATCH($A876&amp;"-3",Matches!$J$2:$J$201,0))&lt;&gt;"",$C876&gt;=INDEX(Matches!$F$2:$F$201,MATCH($A876&amp;"-3",Matches!$J$2:$J$201,0))),"",IF(AND(H876=INDEX(Matches!$G$2:$G$201,MATCH($A876&amp;"-3",Matches!$J$2:$J$201,0)),I876=INDEX(Matches!$H$2:$H$201,MATCH($A876&amp;"-3",Matches!$J$2:$J$201,0))),5,IF(SIGN(H876-I876)&lt;&gt;SIGN(INDEX(Matches!$G$2:$G$201,MATCH($A876&amp;"-3",Matches!$J$2:$J$201,0))-INDEX(Matches!$H$2:$H$201,MATCH($A876&amp;"-3",Matches!$J$2:$J$201,0))),0,IF(H876-I876=INDEX(Matches!$G$2:$G$201,MATCH($A876&amp;"-3",Matches!$J$2:$J$201,0))-INDEX(Matches!$H$2:$H$201,MATCH($A876&amp;"-3",Matches!$J$2:$J$201,0)),3,2))))),""))</f>
        <v/>
      </c>
      <c r="AA876" s="12" t="str">
        <f aca="false">IF(OR($B876="",J876="",K876=""),"",IFERROR(IF(OR(INDEX(Matches!$I$2:$I$201,MATCH($A876&amp;"-4",Matches!$J$2:$J$201,0))="Void",INDEX(Matches!$G$2:$G$201,MATCH($A876&amp;"-4",Matches!$J$2:$J$201,0))="",INDEX(Matches!$H$2:$H$201,MATCH($A876&amp;"-4",Matches!$J$2:$J$201,0))=""),"",IF(AND($C876&lt;&gt;"",INDEX(Matches!$F$2:$F$201,MATCH($A876&amp;"-4",Matches!$J$2:$J$201,0))&lt;&gt;"",$C876&gt;=INDEX(Matches!$F$2:$F$201,MATCH($A876&amp;"-4",Matches!$J$2:$J$201,0))),"",IF(AND(J876=INDEX(Matches!$G$2:$G$201,MATCH($A876&amp;"-4",Matches!$J$2:$J$201,0)),K876=INDEX(Matches!$H$2:$H$201,MATCH($A876&amp;"-4",Matches!$J$2:$J$201,0))),5,IF(SIGN(J876-K876)&lt;&gt;SIGN(INDEX(Matches!$G$2:$G$201,MATCH($A876&amp;"-4",Matches!$J$2:$J$201,0))-INDEX(Matches!$H$2:$H$201,MATCH($A876&amp;"-4",Matches!$J$2:$J$201,0))),0,IF(J876-K876=INDEX(Matches!$G$2:$G$201,MATCH($A876&amp;"-4",Matches!$J$2:$J$201,0))-INDEX(Matches!$H$2:$H$201,MATCH($A876&amp;"-4",Matches!$J$2:$J$201,0)),3,2))))),""))</f>
        <v/>
      </c>
      <c r="AB876" s="12" t="str">
        <f aca="false">IF(OR($B876="",L876="",M876=""),"",IFERROR(IF(OR(INDEX(Matches!$I$2:$I$201,MATCH($A876&amp;"-5",Matches!$J$2:$J$201,0))="Void",INDEX(Matches!$G$2:$G$201,MATCH($A876&amp;"-5",Matches!$J$2:$J$201,0))="",INDEX(Matches!$H$2:$H$201,MATCH($A876&amp;"-5",Matches!$J$2:$J$201,0))=""),"",IF(AND($C876&lt;&gt;"",INDEX(Matches!$F$2:$F$201,MATCH($A876&amp;"-5",Matches!$J$2:$J$201,0))&lt;&gt;"",$C876&gt;=INDEX(Matches!$F$2:$F$201,MATCH($A876&amp;"-5",Matches!$J$2:$J$201,0))),"",IF(AND(L876=INDEX(Matches!$G$2:$G$201,MATCH($A876&amp;"-5",Matches!$J$2:$J$201,0)),M876=INDEX(Matches!$H$2:$H$201,MATCH($A876&amp;"-5",Matches!$J$2:$J$201,0))),5,IF(SIGN(L876-M876)&lt;&gt;SIGN(INDEX(Matches!$G$2:$G$201,MATCH($A876&amp;"-5",Matches!$J$2:$J$201,0))-INDEX(Matches!$H$2:$H$201,MATCH($A876&amp;"-5",Matches!$J$2:$J$201,0))),0,IF(L876-M876=INDEX(Matches!$G$2:$G$201,MATCH($A876&amp;"-5",Matches!$J$2:$J$201,0))-INDEX(Matches!$H$2:$H$201,MATCH($A876&amp;"-5",Matches!$J$2:$J$201,0)),3,2))))),""))</f>
        <v/>
      </c>
      <c r="AC876" s="12" t="str">
        <f aca="false">IF(OR($B876="",N876="",O876=""),"",IFERROR(IF(OR(INDEX(Matches!$I$2:$I$201,MATCH($A876&amp;"-6",Matches!$J$2:$J$201,0))="Void",INDEX(Matches!$G$2:$G$201,MATCH($A876&amp;"-6",Matches!$J$2:$J$201,0))="",INDEX(Matches!$H$2:$H$201,MATCH($A876&amp;"-6",Matches!$J$2:$J$201,0))=""),"",IF(AND($C876&lt;&gt;"",INDEX(Matches!$F$2:$F$201,MATCH($A876&amp;"-6",Matches!$J$2:$J$201,0))&lt;&gt;"",$C876&gt;=INDEX(Matches!$F$2:$F$201,MATCH($A876&amp;"-6",Matches!$J$2:$J$201,0))),"",IF(AND(N876=INDEX(Matches!$G$2:$G$201,MATCH($A876&amp;"-6",Matches!$J$2:$J$201,0)),O876=INDEX(Matches!$H$2:$H$201,MATCH($A876&amp;"-6",Matches!$J$2:$J$201,0))),5,IF(SIGN(N876-O876)&lt;&gt;SIGN(INDEX(Matches!$G$2:$G$201,MATCH($A876&amp;"-6",Matches!$J$2:$J$201,0))-INDEX(Matches!$H$2:$H$201,MATCH($A876&amp;"-6",Matches!$J$2:$J$201,0))),0,IF(N876-O876=INDEX(Matches!$G$2:$G$201,MATCH($A876&amp;"-6",Matches!$J$2:$J$201,0))-INDEX(Matches!$H$2:$H$201,MATCH($A876&amp;"-6",Matches!$J$2:$J$201,0)),3,2))))),""))</f>
        <v/>
      </c>
      <c r="AD876" s="12" t="str">
        <f aca="false">IF(OR($B876="",P876="",Q876=""),"",IFERROR(IF(OR(INDEX(Matches!$I$2:$I$201,MATCH($A876&amp;"-7",Matches!$J$2:$J$201,0))="Void",INDEX(Matches!$G$2:$G$201,MATCH($A876&amp;"-7",Matches!$J$2:$J$201,0))="",INDEX(Matches!$H$2:$H$201,MATCH($A876&amp;"-7",Matches!$J$2:$J$201,0))=""),"",IF(AND($C876&lt;&gt;"",INDEX(Matches!$F$2:$F$201,MATCH($A876&amp;"-7",Matches!$J$2:$J$201,0))&lt;&gt;"",$C876&gt;=INDEX(Matches!$F$2:$F$201,MATCH($A876&amp;"-7",Matches!$J$2:$J$201,0))),"",IF(AND(P876=INDEX(Matches!$G$2:$G$201,MATCH($A876&amp;"-7",Matches!$J$2:$J$201,0)),Q876=INDEX(Matches!$H$2:$H$201,MATCH($A876&amp;"-7",Matches!$J$2:$J$201,0))),5,IF(SIGN(P876-Q876)&lt;&gt;SIGN(INDEX(Matches!$G$2:$G$201,MATCH($A876&amp;"-7",Matches!$J$2:$J$201,0))-INDEX(Matches!$H$2:$H$201,MATCH($A876&amp;"-7",Matches!$J$2:$J$201,0))),0,IF(P876-Q876=INDEX(Matches!$G$2:$G$201,MATCH($A876&amp;"-7",Matches!$J$2:$J$201,0))-INDEX(Matches!$H$2:$H$201,MATCH($A876&amp;"-7",Matches!$J$2:$J$201,0)),3,2))))),""))</f>
        <v/>
      </c>
      <c r="AE876" s="12" t="str">
        <f aca="false">IF(OR($B876="",R876="",S876=""),"",IFERROR(IF(OR(INDEX(Matches!$I$2:$I$201,MATCH($A876&amp;"-8",Matches!$J$2:$J$201,0))="Void",INDEX(Matches!$G$2:$G$201,MATCH($A876&amp;"-8",Matches!$J$2:$J$201,0))="",INDEX(Matches!$H$2:$H$201,MATCH($A876&amp;"-8",Matches!$J$2:$J$201,0))=""),"",IF(AND($C876&lt;&gt;"",INDEX(Matches!$F$2:$F$201,MATCH($A876&amp;"-8",Matches!$J$2:$J$201,0))&lt;&gt;"",$C876&gt;=INDEX(Matches!$F$2:$F$201,MATCH($A876&amp;"-8",Matches!$J$2:$J$201,0))),"",IF(AND(R876=INDEX(Matches!$G$2:$G$201,MATCH($A876&amp;"-8",Matches!$J$2:$J$201,0)),S876=INDEX(Matches!$H$2:$H$201,MATCH($A876&amp;"-8",Matches!$J$2:$J$201,0))),5,IF(SIGN(R876-S876)&lt;&gt;SIGN(INDEX(Matches!$G$2:$G$201,MATCH($A876&amp;"-8",Matches!$J$2:$J$201,0))-INDEX(Matches!$H$2:$H$201,MATCH($A876&amp;"-8",Matches!$J$2:$J$201,0))),0,IF(R876-S876=INDEX(Matches!$G$2:$G$201,MATCH($A876&amp;"-8",Matches!$J$2:$J$201,0))-INDEX(Matches!$H$2:$H$201,MATCH($A876&amp;"-8",Matches!$J$2:$J$201,0)),3,2))))),""))</f>
        <v/>
      </c>
      <c r="AF876" s="12" t="str">
        <f aca="false">IF(OR($B876="",T876="",U876=""),"",IFERROR(IF(OR(INDEX(Matches!$I$2:$I$201,MATCH($A876&amp;"-9",Matches!$J$2:$J$201,0))="Void",INDEX(Matches!$G$2:$G$201,MATCH($A876&amp;"-9",Matches!$J$2:$J$201,0))="",INDEX(Matches!$H$2:$H$201,MATCH($A876&amp;"-9",Matches!$J$2:$J$201,0))=""),"",IF(AND($C876&lt;&gt;"",INDEX(Matches!$F$2:$F$201,MATCH($A876&amp;"-9",Matches!$J$2:$J$201,0))&lt;&gt;"",$C876&gt;=INDEX(Matches!$F$2:$F$201,MATCH($A876&amp;"-9",Matches!$J$2:$J$201,0))),"",IF(AND(T876=INDEX(Matches!$G$2:$G$201,MATCH($A876&amp;"-9",Matches!$J$2:$J$201,0)),U876=INDEX(Matches!$H$2:$H$201,MATCH($A876&amp;"-9",Matches!$J$2:$J$201,0))),5,IF(SIGN(T876-U876)&lt;&gt;SIGN(INDEX(Matches!$G$2:$G$201,MATCH($A876&amp;"-9",Matches!$J$2:$J$201,0))-INDEX(Matches!$H$2:$H$201,MATCH($A876&amp;"-9",Matches!$J$2:$J$201,0))),0,IF(T876-U876=INDEX(Matches!$G$2:$G$201,MATCH($A876&amp;"-9",Matches!$J$2:$J$201,0))-INDEX(Matches!$H$2:$H$201,MATCH($A876&amp;"-9",Matches!$J$2:$J$201,0)),3,2))))),""))</f>
        <v/>
      </c>
      <c r="AG876" s="12" t="str">
        <f aca="false">IF(OR($B876="",V876="",W876=""),"",IFERROR(IF(OR(INDEX(Matches!$I$2:$I$201,MATCH($A876&amp;"-10",Matches!$J$2:$J$201,0))="Void",INDEX(Matches!$G$2:$G$201,MATCH($A876&amp;"-10",Matches!$J$2:$J$201,0))="",INDEX(Matches!$H$2:$H$201,MATCH($A876&amp;"-10",Matches!$J$2:$J$201,0))=""),"",IF(AND($C876&lt;&gt;"",INDEX(Matches!$F$2:$F$201,MATCH($A876&amp;"-10",Matches!$J$2:$J$201,0))&lt;&gt;"",$C876&gt;=INDEX(Matches!$F$2:$F$201,MATCH($A876&amp;"-10",Matches!$J$2:$J$201,0))),"",IF(AND(V876=INDEX(Matches!$G$2:$G$201,MATCH($A876&amp;"-10",Matches!$J$2:$J$201,0)),W876=INDEX(Matches!$H$2:$H$201,MATCH($A876&amp;"-10",Matches!$J$2:$J$201,0))),5,IF(SIGN(V876-W876)&lt;&gt;SIGN(INDEX(Matches!$G$2:$G$201,MATCH($A876&amp;"-10",Matches!$J$2:$J$201,0))-INDEX(Matches!$H$2:$H$201,MATCH($A876&amp;"-10",Matches!$J$2:$J$201,0))),0,IF(V876-W876=INDEX(Matches!$G$2:$G$201,MATCH($A876&amp;"-10",Matches!$J$2:$J$201,0))-INDEX(Matches!$H$2:$H$201,MATCH($A876&amp;"-10",Matches!$J$2:$J$201,0)),3,2))))),""))</f>
        <v/>
      </c>
      <c r="AH876" s="13" t="str">
        <f aca="false">IF($B876="","",SUM(X876:AG876))</f>
        <v/>
      </c>
      <c r="AI876" s="12" t="str">
        <f aca="false">IF($B876="","",COUNTIF(X876:AG876,5))</f>
        <v/>
      </c>
      <c r="AJ876" s="12" t="str">
        <f aca="false">IF($B876="","",COUNTIF(X876:AG876,"&gt;=2"))</f>
        <v/>
      </c>
      <c r="AK876" s="12" t="str">
        <f aca="false">IF($B876="","",COUNT(X876:AG876))</f>
        <v/>
      </c>
    </row>
    <row r="877" customFormat="false" ht="15" hidden="false" customHeight="false" outlineLevel="0" collapsed="false">
      <c r="A877" s="7"/>
      <c r="B877" s="7"/>
      <c r="C877" s="11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12" t="str">
        <f aca="false">IF(OR($B877="",D877="",E877=""),"",IFERROR(IF(OR(INDEX(Matches!$I$2:$I$201,MATCH($A877&amp;"-1",Matches!$J$2:$J$201,0))="Void",INDEX(Matches!$G$2:$G$201,MATCH($A877&amp;"-1",Matches!$J$2:$J$201,0))="",INDEX(Matches!$H$2:$H$201,MATCH($A877&amp;"-1",Matches!$J$2:$J$201,0))=""),"",IF(AND($C877&lt;&gt;"",INDEX(Matches!$F$2:$F$201,MATCH($A877&amp;"-1",Matches!$J$2:$J$201,0))&lt;&gt;"",$C877&gt;=INDEX(Matches!$F$2:$F$201,MATCH($A877&amp;"-1",Matches!$J$2:$J$201,0))),"",IF(AND(D877=INDEX(Matches!$G$2:$G$201,MATCH($A877&amp;"-1",Matches!$J$2:$J$201,0)),E877=INDEX(Matches!$H$2:$H$201,MATCH($A877&amp;"-1",Matches!$J$2:$J$201,0))),5,IF(SIGN(D877-E877)&lt;&gt;SIGN(INDEX(Matches!$G$2:$G$201,MATCH($A877&amp;"-1",Matches!$J$2:$J$201,0))-INDEX(Matches!$H$2:$H$201,MATCH($A877&amp;"-1",Matches!$J$2:$J$201,0))),0,IF(D877-E877=INDEX(Matches!$G$2:$G$201,MATCH($A877&amp;"-1",Matches!$J$2:$J$201,0))-INDEX(Matches!$H$2:$H$201,MATCH($A877&amp;"-1",Matches!$J$2:$J$201,0)),3,2))))),""))</f>
        <v/>
      </c>
      <c r="Y877" s="12" t="str">
        <f aca="false">IF(OR($B877="",F877="",G877=""),"",IFERROR(IF(OR(INDEX(Matches!$I$2:$I$201,MATCH($A877&amp;"-2",Matches!$J$2:$J$201,0))="Void",INDEX(Matches!$G$2:$G$201,MATCH($A877&amp;"-2",Matches!$J$2:$J$201,0))="",INDEX(Matches!$H$2:$H$201,MATCH($A877&amp;"-2",Matches!$J$2:$J$201,0))=""),"",IF(AND($C877&lt;&gt;"",INDEX(Matches!$F$2:$F$201,MATCH($A877&amp;"-2",Matches!$J$2:$J$201,0))&lt;&gt;"",$C877&gt;=INDEX(Matches!$F$2:$F$201,MATCH($A877&amp;"-2",Matches!$J$2:$J$201,0))),"",IF(AND(F877=INDEX(Matches!$G$2:$G$201,MATCH($A877&amp;"-2",Matches!$J$2:$J$201,0)),G877=INDEX(Matches!$H$2:$H$201,MATCH($A877&amp;"-2",Matches!$J$2:$J$201,0))),5,IF(SIGN(F877-G877)&lt;&gt;SIGN(INDEX(Matches!$G$2:$G$201,MATCH($A877&amp;"-2",Matches!$J$2:$J$201,0))-INDEX(Matches!$H$2:$H$201,MATCH($A877&amp;"-2",Matches!$J$2:$J$201,0))),0,IF(F877-G877=INDEX(Matches!$G$2:$G$201,MATCH($A877&amp;"-2",Matches!$J$2:$J$201,0))-INDEX(Matches!$H$2:$H$201,MATCH($A877&amp;"-2",Matches!$J$2:$J$201,0)),3,2))))),""))</f>
        <v/>
      </c>
      <c r="Z877" s="12" t="str">
        <f aca="false">IF(OR($B877="",H877="",I877=""),"",IFERROR(IF(OR(INDEX(Matches!$I$2:$I$201,MATCH($A877&amp;"-3",Matches!$J$2:$J$201,0))="Void",INDEX(Matches!$G$2:$G$201,MATCH($A877&amp;"-3",Matches!$J$2:$J$201,0))="",INDEX(Matches!$H$2:$H$201,MATCH($A877&amp;"-3",Matches!$J$2:$J$201,0))=""),"",IF(AND($C877&lt;&gt;"",INDEX(Matches!$F$2:$F$201,MATCH($A877&amp;"-3",Matches!$J$2:$J$201,0))&lt;&gt;"",$C877&gt;=INDEX(Matches!$F$2:$F$201,MATCH($A877&amp;"-3",Matches!$J$2:$J$201,0))),"",IF(AND(H877=INDEX(Matches!$G$2:$G$201,MATCH($A877&amp;"-3",Matches!$J$2:$J$201,0)),I877=INDEX(Matches!$H$2:$H$201,MATCH($A877&amp;"-3",Matches!$J$2:$J$201,0))),5,IF(SIGN(H877-I877)&lt;&gt;SIGN(INDEX(Matches!$G$2:$G$201,MATCH($A877&amp;"-3",Matches!$J$2:$J$201,0))-INDEX(Matches!$H$2:$H$201,MATCH($A877&amp;"-3",Matches!$J$2:$J$201,0))),0,IF(H877-I877=INDEX(Matches!$G$2:$G$201,MATCH($A877&amp;"-3",Matches!$J$2:$J$201,0))-INDEX(Matches!$H$2:$H$201,MATCH($A877&amp;"-3",Matches!$J$2:$J$201,0)),3,2))))),""))</f>
        <v/>
      </c>
      <c r="AA877" s="12" t="str">
        <f aca="false">IF(OR($B877="",J877="",K877=""),"",IFERROR(IF(OR(INDEX(Matches!$I$2:$I$201,MATCH($A877&amp;"-4",Matches!$J$2:$J$201,0))="Void",INDEX(Matches!$G$2:$G$201,MATCH($A877&amp;"-4",Matches!$J$2:$J$201,0))="",INDEX(Matches!$H$2:$H$201,MATCH($A877&amp;"-4",Matches!$J$2:$J$201,0))=""),"",IF(AND($C877&lt;&gt;"",INDEX(Matches!$F$2:$F$201,MATCH($A877&amp;"-4",Matches!$J$2:$J$201,0))&lt;&gt;"",$C877&gt;=INDEX(Matches!$F$2:$F$201,MATCH($A877&amp;"-4",Matches!$J$2:$J$201,0))),"",IF(AND(J877=INDEX(Matches!$G$2:$G$201,MATCH($A877&amp;"-4",Matches!$J$2:$J$201,0)),K877=INDEX(Matches!$H$2:$H$201,MATCH($A877&amp;"-4",Matches!$J$2:$J$201,0))),5,IF(SIGN(J877-K877)&lt;&gt;SIGN(INDEX(Matches!$G$2:$G$201,MATCH($A877&amp;"-4",Matches!$J$2:$J$201,0))-INDEX(Matches!$H$2:$H$201,MATCH($A877&amp;"-4",Matches!$J$2:$J$201,0))),0,IF(J877-K877=INDEX(Matches!$G$2:$G$201,MATCH($A877&amp;"-4",Matches!$J$2:$J$201,0))-INDEX(Matches!$H$2:$H$201,MATCH($A877&amp;"-4",Matches!$J$2:$J$201,0)),3,2))))),""))</f>
        <v/>
      </c>
      <c r="AB877" s="12" t="str">
        <f aca="false">IF(OR($B877="",L877="",M877=""),"",IFERROR(IF(OR(INDEX(Matches!$I$2:$I$201,MATCH($A877&amp;"-5",Matches!$J$2:$J$201,0))="Void",INDEX(Matches!$G$2:$G$201,MATCH($A877&amp;"-5",Matches!$J$2:$J$201,0))="",INDEX(Matches!$H$2:$H$201,MATCH($A877&amp;"-5",Matches!$J$2:$J$201,0))=""),"",IF(AND($C877&lt;&gt;"",INDEX(Matches!$F$2:$F$201,MATCH($A877&amp;"-5",Matches!$J$2:$J$201,0))&lt;&gt;"",$C877&gt;=INDEX(Matches!$F$2:$F$201,MATCH($A877&amp;"-5",Matches!$J$2:$J$201,0))),"",IF(AND(L877=INDEX(Matches!$G$2:$G$201,MATCH($A877&amp;"-5",Matches!$J$2:$J$201,0)),M877=INDEX(Matches!$H$2:$H$201,MATCH($A877&amp;"-5",Matches!$J$2:$J$201,0))),5,IF(SIGN(L877-M877)&lt;&gt;SIGN(INDEX(Matches!$G$2:$G$201,MATCH($A877&amp;"-5",Matches!$J$2:$J$201,0))-INDEX(Matches!$H$2:$H$201,MATCH($A877&amp;"-5",Matches!$J$2:$J$201,0))),0,IF(L877-M877=INDEX(Matches!$G$2:$G$201,MATCH($A877&amp;"-5",Matches!$J$2:$J$201,0))-INDEX(Matches!$H$2:$H$201,MATCH($A877&amp;"-5",Matches!$J$2:$J$201,0)),3,2))))),""))</f>
        <v/>
      </c>
      <c r="AC877" s="12" t="str">
        <f aca="false">IF(OR($B877="",N877="",O877=""),"",IFERROR(IF(OR(INDEX(Matches!$I$2:$I$201,MATCH($A877&amp;"-6",Matches!$J$2:$J$201,0))="Void",INDEX(Matches!$G$2:$G$201,MATCH($A877&amp;"-6",Matches!$J$2:$J$201,0))="",INDEX(Matches!$H$2:$H$201,MATCH($A877&amp;"-6",Matches!$J$2:$J$201,0))=""),"",IF(AND($C877&lt;&gt;"",INDEX(Matches!$F$2:$F$201,MATCH($A877&amp;"-6",Matches!$J$2:$J$201,0))&lt;&gt;"",$C877&gt;=INDEX(Matches!$F$2:$F$201,MATCH($A877&amp;"-6",Matches!$J$2:$J$201,0))),"",IF(AND(N877=INDEX(Matches!$G$2:$G$201,MATCH($A877&amp;"-6",Matches!$J$2:$J$201,0)),O877=INDEX(Matches!$H$2:$H$201,MATCH($A877&amp;"-6",Matches!$J$2:$J$201,0))),5,IF(SIGN(N877-O877)&lt;&gt;SIGN(INDEX(Matches!$G$2:$G$201,MATCH($A877&amp;"-6",Matches!$J$2:$J$201,0))-INDEX(Matches!$H$2:$H$201,MATCH($A877&amp;"-6",Matches!$J$2:$J$201,0))),0,IF(N877-O877=INDEX(Matches!$G$2:$G$201,MATCH($A877&amp;"-6",Matches!$J$2:$J$201,0))-INDEX(Matches!$H$2:$H$201,MATCH($A877&amp;"-6",Matches!$J$2:$J$201,0)),3,2))))),""))</f>
        <v/>
      </c>
      <c r="AD877" s="12" t="str">
        <f aca="false">IF(OR($B877="",P877="",Q877=""),"",IFERROR(IF(OR(INDEX(Matches!$I$2:$I$201,MATCH($A877&amp;"-7",Matches!$J$2:$J$201,0))="Void",INDEX(Matches!$G$2:$G$201,MATCH($A877&amp;"-7",Matches!$J$2:$J$201,0))="",INDEX(Matches!$H$2:$H$201,MATCH($A877&amp;"-7",Matches!$J$2:$J$201,0))=""),"",IF(AND($C877&lt;&gt;"",INDEX(Matches!$F$2:$F$201,MATCH($A877&amp;"-7",Matches!$J$2:$J$201,0))&lt;&gt;"",$C877&gt;=INDEX(Matches!$F$2:$F$201,MATCH($A877&amp;"-7",Matches!$J$2:$J$201,0))),"",IF(AND(P877=INDEX(Matches!$G$2:$G$201,MATCH($A877&amp;"-7",Matches!$J$2:$J$201,0)),Q877=INDEX(Matches!$H$2:$H$201,MATCH($A877&amp;"-7",Matches!$J$2:$J$201,0))),5,IF(SIGN(P877-Q877)&lt;&gt;SIGN(INDEX(Matches!$G$2:$G$201,MATCH($A877&amp;"-7",Matches!$J$2:$J$201,0))-INDEX(Matches!$H$2:$H$201,MATCH($A877&amp;"-7",Matches!$J$2:$J$201,0))),0,IF(P877-Q877=INDEX(Matches!$G$2:$G$201,MATCH($A877&amp;"-7",Matches!$J$2:$J$201,0))-INDEX(Matches!$H$2:$H$201,MATCH($A877&amp;"-7",Matches!$J$2:$J$201,0)),3,2))))),""))</f>
        <v/>
      </c>
      <c r="AE877" s="12" t="str">
        <f aca="false">IF(OR($B877="",R877="",S877=""),"",IFERROR(IF(OR(INDEX(Matches!$I$2:$I$201,MATCH($A877&amp;"-8",Matches!$J$2:$J$201,0))="Void",INDEX(Matches!$G$2:$G$201,MATCH($A877&amp;"-8",Matches!$J$2:$J$201,0))="",INDEX(Matches!$H$2:$H$201,MATCH($A877&amp;"-8",Matches!$J$2:$J$201,0))=""),"",IF(AND($C877&lt;&gt;"",INDEX(Matches!$F$2:$F$201,MATCH($A877&amp;"-8",Matches!$J$2:$J$201,0))&lt;&gt;"",$C877&gt;=INDEX(Matches!$F$2:$F$201,MATCH($A877&amp;"-8",Matches!$J$2:$J$201,0))),"",IF(AND(R877=INDEX(Matches!$G$2:$G$201,MATCH($A877&amp;"-8",Matches!$J$2:$J$201,0)),S877=INDEX(Matches!$H$2:$H$201,MATCH($A877&amp;"-8",Matches!$J$2:$J$201,0))),5,IF(SIGN(R877-S877)&lt;&gt;SIGN(INDEX(Matches!$G$2:$G$201,MATCH($A877&amp;"-8",Matches!$J$2:$J$201,0))-INDEX(Matches!$H$2:$H$201,MATCH($A877&amp;"-8",Matches!$J$2:$J$201,0))),0,IF(R877-S877=INDEX(Matches!$G$2:$G$201,MATCH($A877&amp;"-8",Matches!$J$2:$J$201,0))-INDEX(Matches!$H$2:$H$201,MATCH($A877&amp;"-8",Matches!$J$2:$J$201,0)),3,2))))),""))</f>
        <v/>
      </c>
      <c r="AF877" s="12" t="str">
        <f aca="false">IF(OR($B877="",T877="",U877=""),"",IFERROR(IF(OR(INDEX(Matches!$I$2:$I$201,MATCH($A877&amp;"-9",Matches!$J$2:$J$201,0))="Void",INDEX(Matches!$G$2:$G$201,MATCH($A877&amp;"-9",Matches!$J$2:$J$201,0))="",INDEX(Matches!$H$2:$H$201,MATCH($A877&amp;"-9",Matches!$J$2:$J$201,0))=""),"",IF(AND($C877&lt;&gt;"",INDEX(Matches!$F$2:$F$201,MATCH($A877&amp;"-9",Matches!$J$2:$J$201,0))&lt;&gt;"",$C877&gt;=INDEX(Matches!$F$2:$F$201,MATCH($A877&amp;"-9",Matches!$J$2:$J$201,0))),"",IF(AND(T877=INDEX(Matches!$G$2:$G$201,MATCH($A877&amp;"-9",Matches!$J$2:$J$201,0)),U877=INDEX(Matches!$H$2:$H$201,MATCH($A877&amp;"-9",Matches!$J$2:$J$201,0))),5,IF(SIGN(T877-U877)&lt;&gt;SIGN(INDEX(Matches!$G$2:$G$201,MATCH($A877&amp;"-9",Matches!$J$2:$J$201,0))-INDEX(Matches!$H$2:$H$201,MATCH($A877&amp;"-9",Matches!$J$2:$J$201,0))),0,IF(T877-U877=INDEX(Matches!$G$2:$G$201,MATCH($A877&amp;"-9",Matches!$J$2:$J$201,0))-INDEX(Matches!$H$2:$H$201,MATCH($A877&amp;"-9",Matches!$J$2:$J$201,0)),3,2))))),""))</f>
        <v/>
      </c>
      <c r="AG877" s="12" t="str">
        <f aca="false">IF(OR($B877="",V877="",W877=""),"",IFERROR(IF(OR(INDEX(Matches!$I$2:$I$201,MATCH($A877&amp;"-10",Matches!$J$2:$J$201,0))="Void",INDEX(Matches!$G$2:$G$201,MATCH($A877&amp;"-10",Matches!$J$2:$J$201,0))="",INDEX(Matches!$H$2:$H$201,MATCH($A877&amp;"-10",Matches!$J$2:$J$201,0))=""),"",IF(AND($C877&lt;&gt;"",INDEX(Matches!$F$2:$F$201,MATCH($A877&amp;"-10",Matches!$J$2:$J$201,0))&lt;&gt;"",$C877&gt;=INDEX(Matches!$F$2:$F$201,MATCH($A877&amp;"-10",Matches!$J$2:$J$201,0))),"",IF(AND(V877=INDEX(Matches!$G$2:$G$201,MATCH($A877&amp;"-10",Matches!$J$2:$J$201,0)),W877=INDEX(Matches!$H$2:$H$201,MATCH($A877&amp;"-10",Matches!$J$2:$J$201,0))),5,IF(SIGN(V877-W877)&lt;&gt;SIGN(INDEX(Matches!$G$2:$G$201,MATCH($A877&amp;"-10",Matches!$J$2:$J$201,0))-INDEX(Matches!$H$2:$H$201,MATCH($A877&amp;"-10",Matches!$J$2:$J$201,0))),0,IF(V877-W877=INDEX(Matches!$G$2:$G$201,MATCH($A877&amp;"-10",Matches!$J$2:$J$201,0))-INDEX(Matches!$H$2:$H$201,MATCH($A877&amp;"-10",Matches!$J$2:$J$201,0)),3,2))))),""))</f>
        <v/>
      </c>
      <c r="AH877" s="13" t="str">
        <f aca="false">IF($B877="","",SUM(X877:AG877))</f>
        <v/>
      </c>
      <c r="AI877" s="12" t="str">
        <f aca="false">IF($B877="","",COUNTIF(X877:AG877,5))</f>
        <v/>
      </c>
      <c r="AJ877" s="12" t="str">
        <f aca="false">IF($B877="","",COUNTIF(X877:AG877,"&gt;=2"))</f>
        <v/>
      </c>
      <c r="AK877" s="12" t="str">
        <f aca="false">IF($B877="","",COUNT(X877:AG877))</f>
        <v/>
      </c>
    </row>
    <row r="878" customFormat="false" ht="15" hidden="false" customHeight="false" outlineLevel="0" collapsed="false">
      <c r="A878" s="7"/>
      <c r="B878" s="7"/>
      <c r="C878" s="11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12" t="str">
        <f aca="false">IF(OR($B878="",D878="",E878=""),"",IFERROR(IF(OR(INDEX(Matches!$I$2:$I$201,MATCH($A878&amp;"-1",Matches!$J$2:$J$201,0))="Void",INDEX(Matches!$G$2:$G$201,MATCH($A878&amp;"-1",Matches!$J$2:$J$201,0))="",INDEX(Matches!$H$2:$H$201,MATCH($A878&amp;"-1",Matches!$J$2:$J$201,0))=""),"",IF(AND($C878&lt;&gt;"",INDEX(Matches!$F$2:$F$201,MATCH($A878&amp;"-1",Matches!$J$2:$J$201,0))&lt;&gt;"",$C878&gt;=INDEX(Matches!$F$2:$F$201,MATCH($A878&amp;"-1",Matches!$J$2:$J$201,0))),"",IF(AND(D878=INDEX(Matches!$G$2:$G$201,MATCH($A878&amp;"-1",Matches!$J$2:$J$201,0)),E878=INDEX(Matches!$H$2:$H$201,MATCH($A878&amp;"-1",Matches!$J$2:$J$201,0))),5,IF(SIGN(D878-E878)&lt;&gt;SIGN(INDEX(Matches!$G$2:$G$201,MATCH($A878&amp;"-1",Matches!$J$2:$J$201,0))-INDEX(Matches!$H$2:$H$201,MATCH($A878&amp;"-1",Matches!$J$2:$J$201,0))),0,IF(D878-E878=INDEX(Matches!$G$2:$G$201,MATCH($A878&amp;"-1",Matches!$J$2:$J$201,0))-INDEX(Matches!$H$2:$H$201,MATCH($A878&amp;"-1",Matches!$J$2:$J$201,0)),3,2))))),""))</f>
        <v/>
      </c>
      <c r="Y878" s="12" t="str">
        <f aca="false">IF(OR($B878="",F878="",G878=""),"",IFERROR(IF(OR(INDEX(Matches!$I$2:$I$201,MATCH($A878&amp;"-2",Matches!$J$2:$J$201,0))="Void",INDEX(Matches!$G$2:$G$201,MATCH($A878&amp;"-2",Matches!$J$2:$J$201,0))="",INDEX(Matches!$H$2:$H$201,MATCH($A878&amp;"-2",Matches!$J$2:$J$201,0))=""),"",IF(AND($C878&lt;&gt;"",INDEX(Matches!$F$2:$F$201,MATCH($A878&amp;"-2",Matches!$J$2:$J$201,0))&lt;&gt;"",$C878&gt;=INDEX(Matches!$F$2:$F$201,MATCH($A878&amp;"-2",Matches!$J$2:$J$201,0))),"",IF(AND(F878=INDEX(Matches!$G$2:$G$201,MATCH($A878&amp;"-2",Matches!$J$2:$J$201,0)),G878=INDEX(Matches!$H$2:$H$201,MATCH($A878&amp;"-2",Matches!$J$2:$J$201,0))),5,IF(SIGN(F878-G878)&lt;&gt;SIGN(INDEX(Matches!$G$2:$G$201,MATCH($A878&amp;"-2",Matches!$J$2:$J$201,0))-INDEX(Matches!$H$2:$H$201,MATCH($A878&amp;"-2",Matches!$J$2:$J$201,0))),0,IF(F878-G878=INDEX(Matches!$G$2:$G$201,MATCH($A878&amp;"-2",Matches!$J$2:$J$201,0))-INDEX(Matches!$H$2:$H$201,MATCH($A878&amp;"-2",Matches!$J$2:$J$201,0)),3,2))))),""))</f>
        <v/>
      </c>
      <c r="Z878" s="12" t="str">
        <f aca="false">IF(OR($B878="",H878="",I878=""),"",IFERROR(IF(OR(INDEX(Matches!$I$2:$I$201,MATCH($A878&amp;"-3",Matches!$J$2:$J$201,0))="Void",INDEX(Matches!$G$2:$G$201,MATCH($A878&amp;"-3",Matches!$J$2:$J$201,0))="",INDEX(Matches!$H$2:$H$201,MATCH($A878&amp;"-3",Matches!$J$2:$J$201,0))=""),"",IF(AND($C878&lt;&gt;"",INDEX(Matches!$F$2:$F$201,MATCH($A878&amp;"-3",Matches!$J$2:$J$201,0))&lt;&gt;"",$C878&gt;=INDEX(Matches!$F$2:$F$201,MATCH($A878&amp;"-3",Matches!$J$2:$J$201,0))),"",IF(AND(H878=INDEX(Matches!$G$2:$G$201,MATCH($A878&amp;"-3",Matches!$J$2:$J$201,0)),I878=INDEX(Matches!$H$2:$H$201,MATCH($A878&amp;"-3",Matches!$J$2:$J$201,0))),5,IF(SIGN(H878-I878)&lt;&gt;SIGN(INDEX(Matches!$G$2:$G$201,MATCH($A878&amp;"-3",Matches!$J$2:$J$201,0))-INDEX(Matches!$H$2:$H$201,MATCH($A878&amp;"-3",Matches!$J$2:$J$201,0))),0,IF(H878-I878=INDEX(Matches!$G$2:$G$201,MATCH($A878&amp;"-3",Matches!$J$2:$J$201,0))-INDEX(Matches!$H$2:$H$201,MATCH($A878&amp;"-3",Matches!$J$2:$J$201,0)),3,2))))),""))</f>
        <v/>
      </c>
      <c r="AA878" s="12" t="str">
        <f aca="false">IF(OR($B878="",J878="",K878=""),"",IFERROR(IF(OR(INDEX(Matches!$I$2:$I$201,MATCH($A878&amp;"-4",Matches!$J$2:$J$201,0))="Void",INDEX(Matches!$G$2:$G$201,MATCH($A878&amp;"-4",Matches!$J$2:$J$201,0))="",INDEX(Matches!$H$2:$H$201,MATCH($A878&amp;"-4",Matches!$J$2:$J$201,0))=""),"",IF(AND($C878&lt;&gt;"",INDEX(Matches!$F$2:$F$201,MATCH($A878&amp;"-4",Matches!$J$2:$J$201,0))&lt;&gt;"",$C878&gt;=INDEX(Matches!$F$2:$F$201,MATCH($A878&amp;"-4",Matches!$J$2:$J$201,0))),"",IF(AND(J878=INDEX(Matches!$G$2:$G$201,MATCH($A878&amp;"-4",Matches!$J$2:$J$201,0)),K878=INDEX(Matches!$H$2:$H$201,MATCH($A878&amp;"-4",Matches!$J$2:$J$201,0))),5,IF(SIGN(J878-K878)&lt;&gt;SIGN(INDEX(Matches!$G$2:$G$201,MATCH($A878&amp;"-4",Matches!$J$2:$J$201,0))-INDEX(Matches!$H$2:$H$201,MATCH($A878&amp;"-4",Matches!$J$2:$J$201,0))),0,IF(J878-K878=INDEX(Matches!$G$2:$G$201,MATCH($A878&amp;"-4",Matches!$J$2:$J$201,0))-INDEX(Matches!$H$2:$H$201,MATCH($A878&amp;"-4",Matches!$J$2:$J$201,0)),3,2))))),""))</f>
        <v/>
      </c>
      <c r="AB878" s="12" t="str">
        <f aca="false">IF(OR($B878="",L878="",M878=""),"",IFERROR(IF(OR(INDEX(Matches!$I$2:$I$201,MATCH($A878&amp;"-5",Matches!$J$2:$J$201,0))="Void",INDEX(Matches!$G$2:$G$201,MATCH($A878&amp;"-5",Matches!$J$2:$J$201,0))="",INDEX(Matches!$H$2:$H$201,MATCH($A878&amp;"-5",Matches!$J$2:$J$201,0))=""),"",IF(AND($C878&lt;&gt;"",INDEX(Matches!$F$2:$F$201,MATCH($A878&amp;"-5",Matches!$J$2:$J$201,0))&lt;&gt;"",$C878&gt;=INDEX(Matches!$F$2:$F$201,MATCH($A878&amp;"-5",Matches!$J$2:$J$201,0))),"",IF(AND(L878=INDEX(Matches!$G$2:$G$201,MATCH($A878&amp;"-5",Matches!$J$2:$J$201,0)),M878=INDEX(Matches!$H$2:$H$201,MATCH($A878&amp;"-5",Matches!$J$2:$J$201,0))),5,IF(SIGN(L878-M878)&lt;&gt;SIGN(INDEX(Matches!$G$2:$G$201,MATCH($A878&amp;"-5",Matches!$J$2:$J$201,0))-INDEX(Matches!$H$2:$H$201,MATCH($A878&amp;"-5",Matches!$J$2:$J$201,0))),0,IF(L878-M878=INDEX(Matches!$G$2:$G$201,MATCH($A878&amp;"-5",Matches!$J$2:$J$201,0))-INDEX(Matches!$H$2:$H$201,MATCH($A878&amp;"-5",Matches!$J$2:$J$201,0)),3,2))))),""))</f>
        <v/>
      </c>
      <c r="AC878" s="12" t="str">
        <f aca="false">IF(OR($B878="",N878="",O878=""),"",IFERROR(IF(OR(INDEX(Matches!$I$2:$I$201,MATCH($A878&amp;"-6",Matches!$J$2:$J$201,0))="Void",INDEX(Matches!$G$2:$G$201,MATCH($A878&amp;"-6",Matches!$J$2:$J$201,0))="",INDEX(Matches!$H$2:$H$201,MATCH($A878&amp;"-6",Matches!$J$2:$J$201,0))=""),"",IF(AND($C878&lt;&gt;"",INDEX(Matches!$F$2:$F$201,MATCH($A878&amp;"-6",Matches!$J$2:$J$201,0))&lt;&gt;"",$C878&gt;=INDEX(Matches!$F$2:$F$201,MATCH($A878&amp;"-6",Matches!$J$2:$J$201,0))),"",IF(AND(N878=INDEX(Matches!$G$2:$G$201,MATCH($A878&amp;"-6",Matches!$J$2:$J$201,0)),O878=INDEX(Matches!$H$2:$H$201,MATCH($A878&amp;"-6",Matches!$J$2:$J$201,0))),5,IF(SIGN(N878-O878)&lt;&gt;SIGN(INDEX(Matches!$G$2:$G$201,MATCH($A878&amp;"-6",Matches!$J$2:$J$201,0))-INDEX(Matches!$H$2:$H$201,MATCH($A878&amp;"-6",Matches!$J$2:$J$201,0))),0,IF(N878-O878=INDEX(Matches!$G$2:$G$201,MATCH($A878&amp;"-6",Matches!$J$2:$J$201,0))-INDEX(Matches!$H$2:$H$201,MATCH($A878&amp;"-6",Matches!$J$2:$J$201,0)),3,2))))),""))</f>
        <v/>
      </c>
      <c r="AD878" s="12" t="str">
        <f aca="false">IF(OR($B878="",P878="",Q878=""),"",IFERROR(IF(OR(INDEX(Matches!$I$2:$I$201,MATCH($A878&amp;"-7",Matches!$J$2:$J$201,0))="Void",INDEX(Matches!$G$2:$G$201,MATCH($A878&amp;"-7",Matches!$J$2:$J$201,0))="",INDEX(Matches!$H$2:$H$201,MATCH($A878&amp;"-7",Matches!$J$2:$J$201,0))=""),"",IF(AND($C878&lt;&gt;"",INDEX(Matches!$F$2:$F$201,MATCH($A878&amp;"-7",Matches!$J$2:$J$201,0))&lt;&gt;"",$C878&gt;=INDEX(Matches!$F$2:$F$201,MATCH($A878&amp;"-7",Matches!$J$2:$J$201,0))),"",IF(AND(P878=INDEX(Matches!$G$2:$G$201,MATCH($A878&amp;"-7",Matches!$J$2:$J$201,0)),Q878=INDEX(Matches!$H$2:$H$201,MATCH($A878&amp;"-7",Matches!$J$2:$J$201,0))),5,IF(SIGN(P878-Q878)&lt;&gt;SIGN(INDEX(Matches!$G$2:$G$201,MATCH($A878&amp;"-7",Matches!$J$2:$J$201,0))-INDEX(Matches!$H$2:$H$201,MATCH($A878&amp;"-7",Matches!$J$2:$J$201,0))),0,IF(P878-Q878=INDEX(Matches!$G$2:$G$201,MATCH($A878&amp;"-7",Matches!$J$2:$J$201,0))-INDEX(Matches!$H$2:$H$201,MATCH($A878&amp;"-7",Matches!$J$2:$J$201,0)),3,2))))),""))</f>
        <v/>
      </c>
      <c r="AE878" s="12" t="str">
        <f aca="false">IF(OR($B878="",R878="",S878=""),"",IFERROR(IF(OR(INDEX(Matches!$I$2:$I$201,MATCH($A878&amp;"-8",Matches!$J$2:$J$201,0))="Void",INDEX(Matches!$G$2:$G$201,MATCH($A878&amp;"-8",Matches!$J$2:$J$201,0))="",INDEX(Matches!$H$2:$H$201,MATCH($A878&amp;"-8",Matches!$J$2:$J$201,0))=""),"",IF(AND($C878&lt;&gt;"",INDEX(Matches!$F$2:$F$201,MATCH($A878&amp;"-8",Matches!$J$2:$J$201,0))&lt;&gt;"",$C878&gt;=INDEX(Matches!$F$2:$F$201,MATCH($A878&amp;"-8",Matches!$J$2:$J$201,0))),"",IF(AND(R878=INDEX(Matches!$G$2:$G$201,MATCH($A878&amp;"-8",Matches!$J$2:$J$201,0)),S878=INDEX(Matches!$H$2:$H$201,MATCH($A878&amp;"-8",Matches!$J$2:$J$201,0))),5,IF(SIGN(R878-S878)&lt;&gt;SIGN(INDEX(Matches!$G$2:$G$201,MATCH($A878&amp;"-8",Matches!$J$2:$J$201,0))-INDEX(Matches!$H$2:$H$201,MATCH($A878&amp;"-8",Matches!$J$2:$J$201,0))),0,IF(R878-S878=INDEX(Matches!$G$2:$G$201,MATCH($A878&amp;"-8",Matches!$J$2:$J$201,0))-INDEX(Matches!$H$2:$H$201,MATCH($A878&amp;"-8",Matches!$J$2:$J$201,0)),3,2))))),""))</f>
        <v/>
      </c>
      <c r="AF878" s="12" t="str">
        <f aca="false">IF(OR($B878="",T878="",U878=""),"",IFERROR(IF(OR(INDEX(Matches!$I$2:$I$201,MATCH($A878&amp;"-9",Matches!$J$2:$J$201,0))="Void",INDEX(Matches!$G$2:$G$201,MATCH($A878&amp;"-9",Matches!$J$2:$J$201,0))="",INDEX(Matches!$H$2:$H$201,MATCH($A878&amp;"-9",Matches!$J$2:$J$201,0))=""),"",IF(AND($C878&lt;&gt;"",INDEX(Matches!$F$2:$F$201,MATCH($A878&amp;"-9",Matches!$J$2:$J$201,0))&lt;&gt;"",$C878&gt;=INDEX(Matches!$F$2:$F$201,MATCH($A878&amp;"-9",Matches!$J$2:$J$201,0))),"",IF(AND(T878=INDEX(Matches!$G$2:$G$201,MATCH($A878&amp;"-9",Matches!$J$2:$J$201,0)),U878=INDEX(Matches!$H$2:$H$201,MATCH($A878&amp;"-9",Matches!$J$2:$J$201,0))),5,IF(SIGN(T878-U878)&lt;&gt;SIGN(INDEX(Matches!$G$2:$G$201,MATCH($A878&amp;"-9",Matches!$J$2:$J$201,0))-INDEX(Matches!$H$2:$H$201,MATCH($A878&amp;"-9",Matches!$J$2:$J$201,0))),0,IF(T878-U878=INDEX(Matches!$G$2:$G$201,MATCH($A878&amp;"-9",Matches!$J$2:$J$201,0))-INDEX(Matches!$H$2:$H$201,MATCH($A878&amp;"-9",Matches!$J$2:$J$201,0)),3,2))))),""))</f>
        <v/>
      </c>
      <c r="AG878" s="12" t="str">
        <f aca="false">IF(OR($B878="",V878="",W878=""),"",IFERROR(IF(OR(INDEX(Matches!$I$2:$I$201,MATCH($A878&amp;"-10",Matches!$J$2:$J$201,0))="Void",INDEX(Matches!$G$2:$G$201,MATCH($A878&amp;"-10",Matches!$J$2:$J$201,0))="",INDEX(Matches!$H$2:$H$201,MATCH($A878&amp;"-10",Matches!$J$2:$J$201,0))=""),"",IF(AND($C878&lt;&gt;"",INDEX(Matches!$F$2:$F$201,MATCH($A878&amp;"-10",Matches!$J$2:$J$201,0))&lt;&gt;"",$C878&gt;=INDEX(Matches!$F$2:$F$201,MATCH($A878&amp;"-10",Matches!$J$2:$J$201,0))),"",IF(AND(V878=INDEX(Matches!$G$2:$G$201,MATCH($A878&amp;"-10",Matches!$J$2:$J$201,0)),W878=INDEX(Matches!$H$2:$H$201,MATCH($A878&amp;"-10",Matches!$J$2:$J$201,0))),5,IF(SIGN(V878-W878)&lt;&gt;SIGN(INDEX(Matches!$G$2:$G$201,MATCH($A878&amp;"-10",Matches!$J$2:$J$201,0))-INDEX(Matches!$H$2:$H$201,MATCH($A878&amp;"-10",Matches!$J$2:$J$201,0))),0,IF(V878-W878=INDEX(Matches!$G$2:$G$201,MATCH($A878&amp;"-10",Matches!$J$2:$J$201,0))-INDEX(Matches!$H$2:$H$201,MATCH($A878&amp;"-10",Matches!$J$2:$J$201,0)),3,2))))),""))</f>
        <v/>
      </c>
      <c r="AH878" s="13" t="str">
        <f aca="false">IF($B878="","",SUM(X878:AG878))</f>
        <v/>
      </c>
      <c r="AI878" s="12" t="str">
        <f aca="false">IF($B878="","",COUNTIF(X878:AG878,5))</f>
        <v/>
      </c>
      <c r="AJ878" s="12" t="str">
        <f aca="false">IF($B878="","",COUNTIF(X878:AG878,"&gt;=2"))</f>
        <v/>
      </c>
      <c r="AK878" s="12" t="str">
        <f aca="false">IF($B878="","",COUNT(X878:AG878))</f>
        <v/>
      </c>
    </row>
    <row r="879" customFormat="false" ht="15" hidden="false" customHeight="false" outlineLevel="0" collapsed="false">
      <c r="A879" s="7"/>
      <c r="B879" s="7"/>
      <c r="C879" s="11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12" t="str">
        <f aca="false">IF(OR($B879="",D879="",E879=""),"",IFERROR(IF(OR(INDEX(Matches!$I$2:$I$201,MATCH($A879&amp;"-1",Matches!$J$2:$J$201,0))="Void",INDEX(Matches!$G$2:$G$201,MATCH($A879&amp;"-1",Matches!$J$2:$J$201,0))="",INDEX(Matches!$H$2:$H$201,MATCH($A879&amp;"-1",Matches!$J$2:$J$201,0))=""),"",IF(AND($C879&lt;&gt;"",INDEX(Matches!$F$2:$F$201,MATCH($A879&amp;"-1",Matches!$J$2:$J$201,0))&lt;&gt;"",$C879&gt;=INDEX(Matches!$F$2:$F$201,MATCH($A879&amp;"-1",Matches!$J$2:$J$201,0))),"",IF(AND(D879=INDEX(Matches!$G$2:$G$201,MATCH($A879&amp;"-1",Matches!$J$2:$J$201,0)),E879=INDEX(Matches!$H$2:$H$201,MATCH($A879&amp;"-1",Matches!$J$2:$J$201,0))),5,IF(SIGN(D879-E879)&lt;&gt;SIGN(INDEX(Matches!$G$2:$G$201,MATCH($A879&amp;"-1",Matches!$J$2:$J$201,0))-INDEX(Matches!$H$2:$H$201,MATCH($A879&amp;"-1",Matches!$J$2:$J$201,0))),0,IF(D879-E879=INDEX(Matches!$G$2:$G$201,MATCH($A879&amp;"-1",Matches!$J$2:$J$201,0))-INDEX(Matches!$H$2:$H$201,MATCH($A879&amp;"-1",Matches!$J$2:$J$201,0)),3,2))))),""))</f>
        <v/>
      </c>
      <c r="Y879" s="12" t="str">
        <f aca="false">IF(OR($B879="",F879="",G879=""),"",IFERROR(IF(OR(INDEX(Matches!$I$2:$I$201,MATCH($A879&amp;"-2",Matches!$J$2:$J$201,0))="Void",INDEX(Matches!$G$2:$G$201,MATCH($A879&amp;"-2",Matches!$J$2:$J$201,0))="",INDEX(Matches!$H$2:$H$201,MATCH($A879&amp;"-2",Matches!$J$2:$J$201,0))=""),"",IF(AND($C879&lt;&gt;"",INDEX(Matches!$F$2:$F$201,MATCH($A879&amp;"-2",Matches!$J$2:$J$201,0))&lt;&gt;"",$C879&gt;=INDEX(Matches!$F$2:$F$201,MATCH($A879&amp;"-2",Matches!$J$2:$J$201,0))),"",IF(AND(F879=INDEX(Matches!$G$2:$G$201,MATCH($A879&amp;"-2",Matches!$J$2:$J$201,0)),G879=INDEX(Matches!$H$2:$H$201,MATCH($A879&amp;"-2",Matches!$J$2:$J$201,0))),5,IF(SIGN(F879-G879)&lt;&gt;SIGN(INDEX(Matches!$G$2:$G$201,MATCH($A879&amp;"-2",Matches!$J$2:$J$201,0))-INDEX(Matches!$H$2:$H$201,MATCH($A879&amp;"-2",Matches!$J$2:$J$201,0))),0,IF(F879-G879=INDEX(Matches!$G$2:$G$201,MATCH($A879&amp;"-2",Matches!$J$2:$J$201,0))-INDEX(Matches!$H$2:$H$201,MATCH($A879&amp;"-2",Matches!$J$2:$J$201,0)),3,2))))),""))</f>
        <v/>
      </c>
      <c r="Z879" s="12" t="str">
        <f aca="false">IF(OR($B879="",H879="",I879=""),"",IFERROR(IF(OR(INDEX(Matches!$I$2:$I$201,MATCH($A879&amp;"-3",Matches!$J$2:$J$201,0))="Void",INDEX(Matches!$G$2:$G$201,MATCH($A879&amp;"-3",Matches!$J$2:$J$201,0))="",INDEX(Matches!$H$2:$H$201,MATCH($A879&amp;"-3",Matches!$J$2:$J$201,0))=""),"",IF(AND($C879&lt;&gt;"",INDEX(Matches!$F$2:$F$201,MATCH($A879&amp;"-3",Matches!$J$2:$J$201,0))&lt;&gt;"",$C879&gt;=INDEX(Matches!$F$2:$F$201,MATCH($A879&amp;"-3",Matches!$J$2:$J$201,0))),"",IF(AND(H879=INDEX(Matches!$G$2:$G$201,MATCH($A879&amp;"-3",Matches!$J$2:$J$201,0)),I879=INDEX(Matches!$H$2:$H$201,MATCH($A879&amp;"-3",Matches!$J$2:$J$201,0))),5,IF(SIGN(H879-I879)&lt;&gt;SIGN(INDEX(Matches!$G$2:$G$201,MATCH($A879&amp;"-3",Matches!$J$2:$J$201,0))-INDEX(Matches!$H$2:$H$201,MATCH($A879&amp;"-3",Matches!$J$2:$J$201,0))),0,IF(H879-I879=INDEX(Matches!$G$2:$G$201,MATCH($A879&amp;"-3",Matches!$J$2:$J$201,0))-INDEX(Matches!$H$2:$H$201,MATCH($A879&amp;"-3",Matches!$J$2:$J$201,0)),3,2))))),""))</f>
        <v/>
      </c>
      <c r="AA879" s="12" t="str">
        <f aca="false">IF(OR($B879="",J879="",K879=""),"",IFERROR(IF(OR(INDEX(Matches!$I$2:$I$201,MATCH($A879&amp;"-4",Matches!$J$2:$J$201,0))="Void",INDEX(Matches!$G$2:$G$201,MATCH($A879&amp;"-4",Matches!$J$2:$J$201,0))="",INDEX(Matches!$H$2:$H$201,MATCH($A879&amp;"-4",Matches!$J$2:$J$201,0))=""),"",IF(AND($C879&lt;&gt;"",INDEX(Matches!$F$2:$F$201,MATCH($A879&amp;"-4",Matches!$J$2:$J$201,0))&lt;&gt;"",$C879&gt;=INDEX(Matches!$F$2:$F$201,MATCH($A879&amp;"-4",Matches!$J$2:$J$201,0))),"",IF(AND(J879=INDEX(Matches!$G$2:$G$201,MATCH($A879&amp;"-4",Matches!$J$2:$J$201,0)),K879=INDEX(Matches!$H$2:$H$201,MATCH($A879&amp;"-4",Matches!$J$2:$J$201,0))),5,IF(SIGN(J879-K879)&lt;&gt;SIGN(INDEX(Matches!$G$2:$G$201,MATCH($A879&amp;"-4",Matches!$J$2:$J$201,0))-INDEX(Matches!$H$2:$H$201,MATCH($A879&amp;"-4",Matches!$J$2:$J$201,0))),0,IF(J879-K879=INDEX(Matches!$G$2:$G$201,MATCH($A879&amp;"-4",Matches!$J$2:$J$201,0))-INDEX(Matches!$H$2:$H$201,MATCH($A879&amp;"-4",Matches!$J$2:$J$201,0)),3,2))))),""))</f>
        <v/>
      </c>
      <c r="AB879" s="12" t="str">
        <f aca="false">IF(OR($B879="",L879="",M879=""),"",IFERROR(IF(OR(INDEX(Matches!$I$2:$I$201,MATCH($A879&amp;"-5",Matches!$J$2:$J$201,0))="Void",INDEX(Matches!$G$2:$G$201,MATCH($A879&amp;"-5",Matches!$J$2:$J$201,0))="",INDEX(Matches!$H$2:$H$201,MATCH($A879&amp;"-5",Matches!$J$2:$J$201,0))=""),"",IF(AND($C879&lt;&gt;"",INDEX(Matches!$F$2:$F$201,MATCH($A879&amp;"-5",Matches!$J$2:$J$201,0))&lt;&gt;"",$C879&gt;=INDEX(Matches!$F$2:$F$201,MATCH($A879&amp;"-5",Matches!$J$2:$J$201,0))),"",IF(AND(L879=INDEX(Matches!$G$2:$G$201,MATCH($A879&amp;"-5",Matches!$J$2:$J$201,0)),M879=INDEX(Matches!$H$2:$H$201,MATCH($A879&amp;"-5",Matches!$J$2:$J$201,0))),5,IF(SIGN(L879-M879)&lt;&gt;SIGN(INDEX(Matches!$G$2:$G$201,MATCH($A879&amp;"-5",Matches!$J$2:$J$201,0))-INDEX(Matches!$H$2:$H$201,MATCH($A879&amp;"-5",Matches!$J$2:$J$201,0))),0,IF(L879-M879=INDEX(Matches!$G$2:$G$201,MATCH($A879&amp;"-5",Matches!$J$2:$J$201,0))-INDEX(Matches!$H$2:$H$201,MATCH($A879&amp;"-5",Matches!$J$2:$J$201,0)),3,2))))),""))</f>
        <v/>
      </c>
      <c r="AC879" s="12" t="str">
        <f aca="false">IF(OR($B879="",N879="",O879=""),"",IFERROR(IF(OR(INDEX(Matches!$I$2:$I$201,MATCH($A879&amp;"-6",Matches!$J$2:$J$201,0))="Void",INDEX(Matches!$G$2:$G$201,MATCH($A879&amp;"-6",Matches!$J$2:$J$201,0))="",INDEX(Matches!$H$2:$H$201,MATCH($A879&amp;"-6",Matches!$J$2:$J$201,0))=""),"",IF(AND($C879&lt;&gt;"",INDEX(Matches!$F$2:$F$201,MATCH($A879&amp;"-6",Matches!$J$2:$J$201,0))&lt;&gt;"",$C879&gt;=INDEX(Matches!$F$2:$F$201,MATCH($A879&amp;"-6",Matches!$J$2:$J$201,0))),"",IF(AND(N879=INDEX(Matches!$G$2:$G$201,MATCH($A879&amp;"-6",Matches!$J$2:$J$201,0)),O879=INDEX(Matches!$H$2:$H$201,MATCH($A879&amp;"-6",Matches!$J$2:$J$201,0))),5,IF(SIGN(N879-O879)&lt;&gt;SIGN(INDEX(Matches!$G$2:$G$201,MATCH($A879&amp;"-6",Matches!$J$2:$J$201,0))-INDEX(Matches!$H$2:$H$201,MATCH($A879&amp;"-6",Matches!$J$2:$J$201,0))),0,IF(N879-O879=INDEX(Matches!$G$2:$G$201,MATCH($A879&amp;"-6",Matches!$J$2:$J$201,0))-INDEX(Matches!$H$2:$H$201,MATCH($A879&amp;"-6",Matches!$J$2:$J$201,0)),3,2))))),""))</f>
        <v/>
      </c>
      <c r="AD879" s="12" t="str">
        <f aca="false">IF(OR($B879="",P879="",Q879=""),"",IFERROR(IF(OR(INDEX(Matches!$I$2:$I$201,MATCH($A879&amp;"-7",Matches!$J$2:$J$201,0))="Void",INDEX(Matches!$G$2:$G$201,MATCH($A879&amp;"-7",Matches!$J$2:$J$201,0))="",INDEX(Matches!$H$2:$H$201,MATCH($A879&amp;"-7",Matches!$J$2:$J$201,0))=""),"",IF(AND($C879&lt;&gt;"",INDEX(Matches!$F$2:$F$201,MATCH($A879&amp;"-7",Matches!$J$2:$J$201,0))&lt;&gt;"",$C879&gt;=INDEX(Matches!$F$2:$F$201,MATCH($A879&amp;"-7",Matches!$J$2:$J$201,0))),"",IF(AND(P879=INDEX(Matches!$G$2:$G$201,MATCH($A879&amp;"-7",Matches!$J$2:$J$201,0)),Q879=INDEX(Matches!$H$2:$H$201,MATCH($A879&amp;"-7",Matches!$J$2:$J$201,0))),5,IF(SIGN(P879-Q879)&lt;&gt;SIGN(INDEX(Matches!$G$2:$G$201,MATCH($A879&amp;"-7",Matches!$J$2:$J$201,0))-INDEX(Matches!$H$2:$H$201,MATCH($A879&amp;"-7",Matches!$J$2:$J$201,0))),0,IF(P879-Q879=INDEX(Matches!$G$2:$G$201,MATCH($A879&amp;"-7",Matches!$J$2:$J$201,0))-INDEX(Matches!$H$2:$H$201,MATCH($A879&amp;"-7",Matches!$J$2:$J$201,0)),3,2))))),""))</f>
        <v/>
      </c>
      <c r="AE879" s="12" t="str">
        <f aca="false">IF(OR($B879="",R879="",S879=""),"",IFERROR(IF(OR(INDEX(Matches!$I$2:$I$201,MATCH($A879&amp;"-8",Matches!$J$2:$J$201,0))="Void",INDEX(Matches!$G$2:$G$201,MATCH($A879&amp;"-8",Matches!$J$2:$J$201,0))="",INDEX(Matches!$H$2:$H$201,MATCH($A879&amp;"-8",Matches!$J$2:$J$201,0))=""),"",IF(AND($C879&lt;&gt;"",INDEX(Matches!$F$2:$F$201,MATCH($A879&amp;"-8",Matches!$J$2:$J$201,0))&lt;&gt;"",$C879&gt;=INDEX(Matches!$F$2:$F$201,MATCH($A879&amp;"-8",Matches!$J$2:$J$201,0))),"",IF(AND(R879=INDEX(Matches!$G$2:$G$201,MATCH($A879&amp;"-8",Matches!$J$2:$J$201,0)),S879=INDEX(Matches!$H$2:$H$201,MATCH($A879&amp;"-8",Matches!$J$2:$J$201,0))),5,IF(SIGN(R879-S879)&lt;&gt;SIGN(INDEX(Matches!$G$2:$G$201,MATCH($A879&amp;"-8",Matches!$J$2:$J$201,0))-INDEX(Matches!$H$2:$H$201,MATCH($A879&amp;"-8",Matches!$J$2:$J$201,0))),0,IF(R879-S879=INDEX(Matches!$G$2:$G$201,MATCH($A879&amp;"-8",Matches!$J$2:$J$201,0))-INDEX(Matches!$H$2:$H$201,MATCH($A879&amp;"-8",Matches!$J$2:$J$201,0)),3,2))))),""))</f>
        <v/>
      </c>
      <c r="AF879" s="12" t="str">
        <f aca="false">IF(OR($B879="",T879="",U879=""),"",IFERROR(IF(OR(INDEX(Matches!$I$2:$I$201,MATCH($A879&amp;"-9",Matches!$J$2:$J$201,0))="Void",INDEX(Matches!$G$2:$G$201,MATCH($A879&amp;"-9",Matches!$J$2:$J$201,0))="",INDEX(Matches!$H$2:$H$201,MATCH($A879&amp;"-9",Matches!$J$2:$J$201,0))=""),"",IF(AND($C879&lt;&gt;"",INDEX(Matches!$F$2:$F$201,MATCH($A879&amp;"-9",Matches!$J$2:$J$201,0))&lt;&gt;"",$C879&gt;=INDEX(Matches!$F$2:$F$201,MATCH($A879&amp;"-9",Matches!$J$2:$J$201,0))),"",IF(AND(T879=INDEX(Matches!$G$2:$G$201,MATCH($A879&amp;"-9",Matches!$J$2:$J$201,0)),U879=INDEX(Matches!$H$2:$H$201,MATCH($A879&amp;"-9",Matches!$J$2:$J$201,0))),5,IF(SIGN(T879-U879)&lt;&gt;SIGN(INDEX(Matches!$G$2:$G$201,MATCH($A879&amp;"-9",Matches!$J$2:$J$201,0))-INDEX(Matches!$H$2:$H$201,MATCH($A879&amp;"-9",Matches!$J$2:$J$201,0))),0,IF(T879-U879=INDEX(Matches!$G$2:$G$201,MATCH($A879&amp;"-9",Matches!$J$2:$J$201,0))-INDEX(Matches!$H$2:$H$201,MATCH($A879&amp;"-9",Matches!$J$2:$J$201,0)),3,2))))),""))</f>
        <v/>
      </c>
      <c r="AG879" s="12" t="str">
        <f aca="false">IF(OR($B879="",V879="",W879=""),"",IFERROR(IF(OR(INDEX(Matches!$I$2:$I$201,MATCH($A879&amp;"-10",Matches!$J$2:$J$201,0))="Void",INDEX(Matches!$G$2:$G$201,MATCH($A879&amp;"-10",Matches!$J$2:$J$201,0))="",INDEX(Matches!$H$2:$H$201,MATCH($A879&amp;"-10",Matches!$J$2:$J$201,0))=""),"",IF(AND($C879&lt;&gt;"",INDEX(Matches!$F$2:$F$201,MATCH($A879&amp;"-10",Matches!$J$2:$J$201,0))&lt;&gt;"",$C879&gt;=INDEX(Matches!$F$2:$F$201,MATCH($A879&amp;"-10",Matches!$J$2:$J$201,0))),"",IF(AND(V879=INDEX(Matches!$G$2:$G$201,MATCH($A879&amp;"-10",Matches!$J$2:$J$201,0)),W879=INDEX(Matches!$H$2:$H$201,MATCH($A879&amp;"-10",Matches!$J$2:$J$201,0))),5,IF(SIGN(V879-W879)&lt;&gt;SIGN(INDEX(Matches!$G$2:$G$201,MATCH($A879&amp;"-10",Matches!$J$2:$J$201,0))-INDEX(Matches!$H$2:$H$201,MATCH($A879&amp;"-10",Matches!$J$2:$J$201,0))),0,IF(V879-W879=INDEX(Matches!$G$2:$G$201,MATCH($A879&amp;"-10",Matches!$J$2:$J$201,0))-INDEX(Matches!$H$2:$H$201,MATCH($A879&amp;"-10",Matches!$J$2:$J$201,0)),3,2))))),""))</f>
        <v/>
      </c>
      <c r="AH879" s="13" t="str">
        <f aca="false">IF($B879="","",SUM(X879:AG879))</f>
        <v/>
      </c>
      <c r="AI879" s="12" t="str">
        <f aca="false">IF($B879="","",COUNTIF(X879:AG879,5))</f>
        <v/>
      </c>
      <c r="AJ879" s="12" t="str">
        <f aca="false">IF($B879="","",COUNTIF(X879:AG879,"&gt;=2"))</f>
        <v/>
      </c>
      <c r="AK879" s="12" t="str">
        <f aca="false">IF($B879="","",COUNT(X879:AG879))</f>
        <v/>
      </c>
    </row>
    <row r="880" customFormat="false" ht="15" hidden="false" customHeight="false" outlineLevel="0" collapsed="false">
      <c r="A880" s="7"/>
      <c r="B880" s="7"/>
      <c r="C880" s="11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12" t="str">
        <f aca="false">IF(OR($B880="",D880="",E880=""),"",IFERROR(IF(OR(INDEX(Matches!$I$2:$I$201,MATCH($A880&amp;"-1",Matches!$J$2:$J$201,0))="Void",INDEX(Matches!$G$2:$G$201,MATCH($A880&amp;"-1",Matches!$J$2:$J$201,0))="",INDEX(Matches!$H$2:$H$201,MATCH($A880&amp;"-1",Matches!$J$2:$J$201,0))=""),"",IF(AND($C880&lt;&gt;"",INDEX(Matches!$F$2:$F$201,MATCH($A880&amp;"-1",Matches!$J$2:$J$201,0))&lt;&gt;"",$C880&gt;=INDEX(Matches!$F$2:$F$201,MATCH($A880&amp;"-1",Matches!$J$2:$J$201,0))),"",IF(AND(D880=INDEX(Matches!$G$2:$G$201,MATCH($A880&amp;"-1",Matches!$J$2:$J$201,0)),E880=INDEX(Matches!$H$2:$H$201,MATCH($A880&amp;"-1",Matches!$J$2:$J$201,0))),5,IF(SIGN(D880-E880)&lt;&gt;SIGN(INDEX(Matches!$G$2:$G$201,MATCH($A880&amp;"-1",Matches!$J$2:$J$201,0))-INDEX(Matches!$H$2:$H$201,MATCH($A880&amp;"-1",Matches!$J$2:$J$201,0))),0,IF(D880-E880=INDEX(Matches!$G$2:$G$201,MATCH($A880&amp;"-1",Matches!$J$2:$J$201,0))-INDEX(Matches!$H$2:$H$201,MATCH($A880&amp;"-1",Matches!$J$2:$J$201,0)),3,2))))),""))</f>
        <v/>
      </c>
      <c r="Y880" s="12" t="str">
        <f aca="false">IF(OR($B880="",F880="",G880=""),"",IFERROR(IF(OR(INDEX(Matches!$I$2:$I$201,MATCH($A880&amp;"-2",Matches!$J$2:$J$201,0))="Void",INDEX(Matches!$G$2:$G$201,MATCH($A880&amp;"-2",Matches!$J$2:$J$201,0))="",INDEX(Matches!$H$2:$H$201,MATCH($A880&amp;"-2",Matches!$J$2:$J$201,0))=""),"",IF(AND($C880&lt;&gt;"",INDEX(Matches!$F$2:$F$201,MATCH($A880&amp;"-2",Matches!$J$2:$J$201,0))&lt;&gt;"",$C880&gt;=INDEX(Matches!$F$2:$F$201,MATCH($A880&amp;"-2",Matches!$J$2:$J$201,0))),"",IF(AND(F880=INDEX(Matches!$G$2:$G$201,MATCH($A880&amp;"-2",Matches!$J$2:$J$201,0)),G880=INDEX(Matches!$H$2:$H$201,MATCH($A880&amp;"-2",Matches!$J$2:$J$201,0))),5,IF(SIGN(F880-G880)&lt;&gt;SIGN(INDEX(Matches!$G$2:$G$201,MATCH($A880&amp;"-2",Matches!$J$2:$J$201,0))-INDEX(Matches!$H$2:$H$201,MATCH($A880&amp;"-2",Matches!$J$2:$J$201,0))),0,IF(F880-G880=INDEX(Matches!$G$2:$G$201,MATCH($A880&amp;"-2",Matches!$J$2:$J$201,0))-INDEX(Matches!$H$2:$H$201,MATCH($A880&amp;"-2",Matches!$J$2:$J$201,0)),3,2))))),""))</f>
        <v/>
      </c>
      <c r="Z880" s="12" t="str">
        <f aca="false">IF(OR($B880="",H880="",I880=""),"",IFERROR(IF(OR(INDEX(Matches!$I$2:$I$201,MATCH($A880&amp;"-3",Matches!$J$2:$J$201,0))="Void",INDEX(Matches!$G$2:$G$201,MATCH($A880&amp;"-3",Matches!$J$2:$J$201,0))="",INDEX(Matches!$H$2:$H$201,MATCH($A880&amp;"-3",Matches!$J$2:$J$201,0))=""),"",IF(AND($C880&lt;&gt;"",INDEX(Matches!$F$2:$F$201,MATCH($A880&amp;"-3",Matches!$J$2:$J$201,0))&lt;&gt;"",$C880&gt;=INDEX(Matches!$F$2:$F$201,MATCH($A880&amp;"-3",Matches!$J$2:$J$201,0))),"",IF(AND(H880=INDEX(Matches!$G$2:$G$201,MATCH($A880&amp;"-3",Matches!$J$2:$J$201,0)),I880=INDEX(Matches!$H$2:$H$201,MATCH($A880&amp;"-3",Matches!$J$2:$J$201,0))),5,IF(SIGN(H880-I880)&lt;&gt;SIGN(INDEX(Matches!$G$2:$G$201,MATCH($A880&amp;"-3",Matches!$J$2:$J$201,0))-INDEX(Matches!$H$2:$H$201,MATCH($A880&amp;"-3",Matches!$J$2:$J$201,0))),0,IF(H880-I880=INDEX(Matches!$G$2:$G$201,MATCH($A880&amp;"-3",Matches!$J$2:$J$201,0))-INDEX(Matches!$H$2:$H$201,MATCH($A880&amp;"-3",Matches!$J$2:$J$201,0)),3,2))))),""))</f>
        <v/>
      </c>
      <c r="AA880" s="12" t="str">
        <f aca="false">IF(OR($B880="",J880="",K880=""),"",IFERROR(IF(OR(INDEX(Matches!$I$2:$I$201,MATCH($A880&amp;"-4",Matches!$J$2:$J$201,0))="Void",INDEX(Matches!$G$2:$G$201,MATCH($A880&amp;"-4",Matches!$J$2:$J$201,0))="",INDEX(Matches!$H$2:$H$201,MATCH($A880&amp;"-4",Matches!$J$2:$J$201,0))=""),"",IF(AND($C880&lt;&gt;"",INDEX(Matches!$F$2:$F$201,MATCH($A880&amp;"-4",Matches!$J$2:$J$201,0))&lt;&gt;"",$C880&gt;=INDEX(Matches!$F$2:$F$201,MATCH($A880&amp;"-4",Matches!$J$2:$J$201,0))),"",IF(AND(J880=INDEX(Matches!$G$2:$G$201,MATCH($A880&amp;"-4",Matches!$J$2:$J$201,0)),K880=INDEX(Matches!$H$2:$H$201,MATCH($A880&amp;"-4",Matches!$J$2:$J$201,0))),5,IF(SIGN(J880-K880)&lt;&gt;SIGN(INDEX(Matches!$G$2:$G$201,MATCH($A880&amp;"-4",Matches!$J$2:$J$201,0))-INDEX(Matches!$H$2:$H$201,MATCH($A880&amp;"-4",Matches!$J$2:$J$201,0))),0,IF(J880-K880=INDEX(Matches!$G$2:$G$201,MATCH($A880&amp;"-4",Matches!$J$2:$J$201,0))-INDEX(Matches!$H$2:$H$201,MATCH($A880&amp;"-4",Matches!$J$2:$J$201,0)),3,2))))),""))</f>
        <v/>
      </c>
      <c r="AB880" s="12" t="str">
        <f aca="false">IF(OR($B880="",L880="",M880=""),"",IFERROR(IF(OR(INDEX(Matches!$I$2:$I$201,MATCH($A880&amp;"-5",Matches!$J$2:$J$201,0))="Void",INDEX(Matches!$G$2:$G$201,MATCH($A880&amp;"-5",Matches!$J$2:$J$201,0))="",INDEX(Matches!$H$2:$H$201,MATCH($A880&amp;"-5",Matches!$J$2:$J$201,0))=""),"",IF(AND($C880&lt;&gt;"",INDEX(Matches!$F$2:$F$201,MATCH($A880&amp;"-5",Matches!$J$2:$J$201,0))&lt;&gt;"",$C880&gt;=INDEX(Matches!$F$2:$F$201,MATCH($A880&amp;"-5",Matches!$J$2:$J$201,0))),"",IF(AND(L880=INDEX(Matches!$G$2:$G$201,MATCH($A880&amp;"-5",Matches!$J$2:$J$201,0)),M880=INDEX(Matches!$H$2:$H$201,MATCH($A880&amp;"-5",Matches!$J$2:$J$201,0))),5,IF(SIGN(L880-M880)&lt;&gt;SIGN(INDEX(Matches!$G$2:$G$201,MATCH($A880&amp;"-5",Matches!$J$2:$J$201,0))-INDEX(Matches!$H$2:$H$201,MATCH($A880&amp;"-5",Matches!$J$2:$J$201,0))),0,IF(L880-M880=INDEX(Matches!$G$2:$G$201,MATCH($A880&amp;"-5",Matches!$J$2:$J$201,0))-INDEX(Matches!$H$2:$H$201,MATCH($A880&amp;"-5",Matches!$J$2:$J$201,0)),3,2))))),""))</f>
        <v/>
      </c>
      <c r="AC880" s="12" t="str">
        <f aca="false">IF(OR($B880="",N880="",O880=""),"",IFERROR(IF(OR(INDEX(Matches!$I$2:$I$201,MATCH($A880&amp;"-6",Matches!$J$2:$J$201,0))="Void",INDEX(Matches!$G$2:$G$201,MATCH($A880&amp;"-6",Matches!$J$2:$J$201,0))="",INDEX(Matches!$H$2:$H$201,MATCH($A880&amp;"-6",Matches!$J$2:$J$201,0))=""),"",IF(AND($C880&lt;&gt;"",INDEX(Matches!$F$2:$F$201,MATCH($A880&amp;"-6",Matches!$J$2:$J$201,0))&lt;&gt;"",$C880&gt;=INDEX(Matches!$F$2:$F$201,MATCH($A880&amp;"-6",Matches!$J$2:$J$201,0))),"",IF(AND(N880=INDEX(Matches!$G$2:$G$201,MATCH($A880&amp;"-6",Matches!$J$2:$J$201,0)),O880=INDEX(Matches!$H$2:$H$201,MATCH($A880&amp;"-6",Matches!$J$2:$J$201,0))),5,IF(SIGN(N880-O880)&lt;&gt;SIGN(INDEX(Matches!$G$2:$G$201,MATCH($A880&amp;"-6",Matches!$J$2:$J$201,0))-INDEX(Matches!$H$2:$H$201,MATCH($A880&amp;"-6",Matches!$J$2:$J$201,0))),0,IF(N880-O880=INDEX(Matches!$G$2:$G$201,MATCH($A880&amp;"-6",Matches!$J$2:$J$201,0))-INDEX(Matches!$H$2:$H$201,MATCH($A880&amp;"-6",Matches!$J$2:$J$201,0)),3,2))))),""))</f>
        <v/>
      </c>
      <c r="AD880" s="12" t="str">
        <f aca="false">IF(OR($B880="",P880="",Q880=""),"",IFERROR(IF(OR(INDEX(Matches!$I$2:$I$201,MATCH($A880&amp;"-7",Matches!$J$2:$J$201,0))="Void",INDEX(Matches!$G$2:$G$201,MATCH($A880&amp;"-7",Matches!$J$2:$J$201,0))="",INDEX(Matches!$H$2:$H$201,MATCH($A880&amp;"-7",Matches!$J$2:$J$201,0))=""),"",IF(AND($C880&lt;&gt;"",INDEX(Matches!$F$2:$F$201,MATCH($A880&amp;"-7",Matches!$J$2:$J$201,0))&lt;&gt;"",$C880&gt;=INDEX(Matches!$F$2:$F$201,MATCH($A880&amp;"-7",Matches!$J$2:$J$201,0))),"",IF(AND(P880=INDEX(Matches!$G$2:$G$201,MATCH($A880&amp;"-7",Matches!$J$2:$J$201,0)),Q880=INDEX(Matches!$H$2:$H$201,MATCH($A880&amp;"-7",Matches!$J$2:$J$201,0))),5,IF(SIGN(P880-Q880)&lt;&gt;SIGN(INDEX(Matches!$G$2:$G$201,MATCH($A880&amp;"-7",Matches!$J$2:$J$201,0))-INDEX(Matches!$H$2:$H$201,MATCH($A880&amp;"-7",Matches!$J$2:$J$201,0))),0,IF(P880-Q880=INDEX(Matches!$G$2:$G$201,MATCH($A880&amp;"-7",Matches!$J$2:$J$201,0))-INDEX(Matches!$H$2:$H$201,MATCH($A880&amp;"-7",Matches!$J$2:$J$201,0)),3,2))))),""))</f>
        <v/>
      </c>
      <c r="AE880" s="12" t="str">
        <f aca="false">IF(OR($B880="",R880="",S880=""),"",IFERROR(IF(OR(INDEX(Matches!$I$2:$I$201,MATCH($A880&amp;"-8",Matches!$J$2:$J$201,0))="Void",INDEX(Matches!$G$2:$G$201,MATCH($A880&amp;"-8",Matches!$J$2:$J$201,0))="",INDEX(Matches!$H$2:$H$201,MATCH($A880&amp;"-8",Matches!$J$2:$J$201,0))=""),"",IF(AND($C880&lt;&gt;"",INDEX(Matches!$F$2:$F$201,MATCH($A880&amp;"-8",Matches!$J$2:$J$201,0))&lt;&gt;"",$C880&gt;=INDEX(Matches!$F$2:$F$201,MATCH($A880&amp;"-8",Matches!$J$2:$J$201,0))),"",IF(AND(R880=INDEX(Matches!$G$2:$G$201,MATCH($A880&amp;"-8",Matches!$J$2:$J$201,0)),S880=INDEX(Matches!$H$2:$H$201,MATCH($A880&amp;"-8",Matches!$J$2:$J$201,0))),5,IF(SIGN(R880-S880)&lt;&gt;SIGN(INDEX(Matches!$G$2:$G$201,MATCH($A880&amp;"-8",Matches!$J$2:$J$201,0))-INDEX(Matches!$H$2:$H$201,MATCH($A880&amp;"-8",Matches!$J$2:$J$201,0))),0,IF(R880-S880=INDEX(Matches!$G$2:$G$201,MATCH($A880&amp;"-8",Matches!$J$2:$J$201,0))-INDEX(Matches!$H$2:$H$201,MATCH($A880&amp;"-8",Matches!$J$2:$J$201,0)),3,2))))),""))</f>
        <v/>
      </c>
      <c r="AF880" s="12" t="str">
        <f aca="false">IF(OR($B880="",T880="",U880=""),"",IFERROR(IF(OR(INDEX(Matches!$I$2:$I$201,MATCH($A880&amp;"-9",Matches!$J$2:$J$201,0))="Void",INDEX(Matches!$G$2:$G$201,MATCH($A880&amp;"-9",Matches!$J$2:$J$201,0))="",INDEX(Matches!$H$2:$H$201,MATCH($A880&amp;"-9",Matches!$J$2:$J$201,0))=""),"",IF(AND($C880&lt;&gt;"",INDEX(Matches!$F$2:$F$201,MATCH($A880&amp;"-9",Matches!$J$2:$J$201,0))&lt;&gt;"",$C880&gt;=INDEX(Matches!$F$2:$F$201,MATCH($A880&amp;"-9",Matches!$J$2:$J$201,0))),"",IF(AND(T880=INDEX(Matches!$G$2:$G$201,MATCH($A880&amp;"-9",Matches!$J$2:$J$201,0)),U880=INDEX(Matches!$H$2:$H$201,MATCH($A880&amp;"-9",Matches!$J$2:$J$201,0))),5,IF(SIGN(T880-U880)&lt;&gt;SIGN(INDEX(Matches!$G$2:$G$201,MATCH($A880&amp;"-9",Matches!$J$2:$J$201,0))-INDEX(Matches!$H$2:$H$201,MATCH($A880&amp;"-9",Matches!$J$2:$J$201,0))),0,IF(T880-U880=INDEX(Matches!$G$2:$G$201,MATCH($A880&amp;"-9",Matches!$J$2:$J$201,0))-INDEX(Matches!$H$2:$H$201,MATCH($A880&amp;"-9",Matches!$J$2:$J$201,0)),3,2))))),""))</f>
        <v/>
      </c>
      <c r="AG880" s="12" t="str">
        <f aca="false">IF(OR($B880="",V880="",W880=""),"",IFERROR(IF(OR(INDEX(Matches!$I$2:$I$201,MATCH($A880&amp;"-10",Matches!$J$2:$J$201,0))="Void",INDEX(Matches!$G$2:$G$201,MATCH($A880&amp;"-10",Matches!$J$2:$J$201,0))="",INDEX(Matches!$H$2:$H$201,MATCH($A880&amp;"-10",Matches!$J$2:$J$201,0))=""),"",IF(AND($C880&lt;&gt;"",INDEX(Matches!$F$2:$F$201,MATCH($A880&amp;"-10",Matches!$J$2:$J$201,0))&lt;&gt;"",$C880&gt;=INDEX(Matches!$F$2:$F$201,MATCH($A880&amp;"-10",Matches!$J$2:$J$201,0))),"",IF(AND(V880=INDEX(Matches!$G$2:$G$201,MATCH($A880&amp;"-10",Matches!$J$2:$J$201,0)),W880=INDEX(Matches!$H$2:$H$201,MATCH($A880&amp;"-10",Matches!$J$2:$J$201,0))),5,IF(SIGN(V880-W880)&lt;&gt;SIGN(INDEX(Matches!$G$2:$G$201,MATCH($A880&amp;"-10",Matches!$J$2:$J$201,0))-INDEX(Matches!$H$2:$H$201,MATCH($A880&amp;"-10",Matches!$J$2:$J$201,0))),0,IF(V880-W880=INDEX(Matches!$G$2:$G$201,MATCH($A880&amp;"-10",Matches!$J$2:$J$201,0))-INDEX(Matches!$H$2:$H$201,MATCH($A880&amp;"-10",Matches!$J$2:$J$201,0)),3,2))))),""))</f>
        <v/>
      </c>
      <c r="AH880" s="13" t="str">
        <f aca="false">IF($B880="","",SUM(X880:AG880))</f>
        <v/>
      </c>
      <c r="AI880" s="12" t="str">
        <f aca="false">IF($B880="","",COUNTIF(X880:AG880,5))</f>
        <v/>
      </c>
      <c r="AJ880" s="12" t="str">
        <f aca="false">IF($B880="","",COUNTIF(X880:AG880,"&gt;=2"))</f>
        <v/>
      </c>
      <c r="AK880" s="12" t="str">
        <f aca="false">IF($B880="","",COUNT(X880:AG880))</f>
        <v/>
      </c>
    </row>
    <row r="881" customFormat="false" ht="15" hidden="false" customHeight="false" outlineLevel="0" collapsed="false">
      <c r="A881" s="7"/>
      <c r="B881" s="7"/>
      <c r="C881" s="11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12" t="str">
        <f aca="false">IF(OR($B881="",D881="",E881=""),"",IFERROR(IF(OR(INDEX(Matches!$I$2:$I$201,MATCH($A881&amp;"-1",Matches!$J$2:$J$201,0))="Void",INDEX(Matches!$G$2:$G$201,MATCH($A881&amp;"-1",Matches!$J$2:$J$201,0))="",INDEX(Matches!$H$2:$H$201,MATCH($A881&amp;"-1",Matches!$J$2:$J$201,0))=""),"",IF(AND($C881&lt;&gt;"",INDEX(Matches!$F$2:$F$201,MATCH($A881&amp;"-1",Matches!$J$2:$J$201,0))&lt;&gt;"",$C881&gt;=INDEX(Matches!$F$2:$F$201,MATCH($A881&amp;"-1",Matches!$J$2:$J$201,0))),"",IF(AND(D881=INDEX(Matches!$G$2:$G$201,MATCH($A881&amp;"-1",Matches!$J$2:$J$201,0)),E881=INDEX(Matches!$H$2:$H$201,MATCH($A881&amp;"-1",Matches!$J$2:$J$201,0))),5,IF(SIGN(D881-E881)&lt;&gt;SIGN(INDEX(Matches!$G$2:$G$201,MATCH($A881&amp;"-1",Matches!$J$2:$J$201,0))-INDEX(Matches!$H$2:$H$201,MATCH($A881&amp;"-1",Matches!$J$2:$J$201,0))),0,IF(D881-E881=INDEX(Matches!$G$2:$G$201,MATCH($A881&amp;"-1",Matches!$J$2:$J$201,0))-INDEX(Matches!$H$2:$H$201,MATCH($A881&amp;"-1",Matches!$J$2:$J$201,0)),3,2))))),""))</f>
        <v/>
      </c>
      <c r="Y881" s="12" t="str">
        <f aca="false">IF(OR($B881="",F881="",G881=""),"",IFERROR(IF(OR(INDEX(Matches!$I$2:$I$201,MATCH($A881&amp;"-2",Matches!$J$2:$J$201,0))="Void",INDEX(Matches!$G$2:$G$201,MATCH($A881&amp;"-2",Matches!$J$2:$J$201,0))="",INDEX(Matches!$H$2:$H$201,MATCH($A881&amp;"-2",Matches!$J$2:$J$201,0))=""),"",IF(AND($C881&lt;&gt;"",INDEX(Matches!$F$2:$F$201,MATCH($A881&amp;"-2",Matches!$J$2:$J$201,0))&lt;&gt;"",$C881&gt;=INDEX(Matches!$F$2:$F$201,MATCH($A881&amp;"-2",Matches!$J$2:$J$201,0))),"",IF(AND(F881=INDEX(Matches!$G$2:$G$201,MATCH($A881&amp;"-2",Matches!$J$2:$J$201,0)),G881=INDEX(Matches!$H$2:$H$201,MATCH($A881&amp;"-2",Matches!$J$2:$J$201,0))),5,IF(SIGN(F881-G881)&lt;&gt;SIGN(INDEX(Matches!$G$2:$G$201,MATCH($A881&amp;"-2",Matches!$J$2:$J$201,0))-INDEX(Matches!$H$2:$H$201,MATCH($A881&amp;"-2",Matches!$J$2:$J$201,0))),0,IF(F881-G881=INDEX(Matches!$G$2:$G$201,MATCH($A881&amp;"-2",Matches!$J$2:$J$201,0))-INDEX(Matches!$H$2:$H$201,MATCH($A881&amp;"-2",Matches!$J$2:$J$201,0)),3,2))))),""))</f>
        <v/>
      </c>
      <c r="Z881" s="12" t="str">
        <f aca="false">IF(OR($B881="",H881="",I881=""),"",IFERROR(IF(OR(INDEX(Matches!$I$2:$I$201,MATCH($A881&amp;"-3",Matches!$J$2:$J$201,0))="Void",INDEX(Matches!$G$2:$G$201,MATCH($A881&amp;"-3",Matches!$J$2:$J$201,0))="",INDEX(Matches!$H$2:$H$201,MATCH($A881&amp;"-3",Matches!$J$2:$J$201,0))=""),"",IF(AND($C881&lt;&gt;"",INDEX(Matches!$F$2:$F$201,MATCH($A881&amp;"-3",Matches!$J$2:$J$201,0))&lt;&gt;"",$C881&gt;=INDEX(Matches!$F$2:$F$201,MATCH($A881&amp;"-3",Matches!$J$2:$J$201,0))),"",IF(AND(H881=INDEX(Matches!$G$2:$G$201,MATCH($A881&amp;"-3",Matches!$J$2:$J$201,0)),I881=INDEX(Matches!$H$2:$H$201,MATCH($A881&amp;"-3",Matches!$J$2:$J$201,0))),5,IF(SIGN(H881-I881)&lt;&gt;SIGN(INDEX(Matches!$G$2:$G$201,MATCH($A881&amp;"-3",Matches!$J$2:$J$201,0))-INDEX(Matches!$H$2:$H$201,MATCH($A881&amp;"-3",Matches!$J$2:$J$201,0))),0,IF(H881-I881=INDEX(Matches!$G$2:$G$201,MATCH($A881&amp;"-3",Matches!$J$2:$J$201,0))-INDEX(Matches!$H$2:$H$201,MATCH($A881&amp;"-3",Matches!$J$2:$J$201,0)),3,2))))),""))</f>
        <v/>
      </c>
      <c r="AA881" s="12" t="str">
        <f aca="false">IF(OR($B881="",J881="",K881=""),"",IFERROR(IF(OR(INDEX(Matches!$I$2:$I$201,MATCH($A881&amp;"-4",Matches!$J$2:$J$201,0))="Void",INDEX(Matches!$G$2:$G$201,MATCH($A881&amp;"-4",Matches!$J$2:$J$201,0))="",INDEX(Matches!$H$2:$H$201,MATCH($A881&amp;"-4",Matches!$J$2:$J$201,0))=""),"",IF(AND($C881&lt;&gt;"",INDEX(Matches!$F$2:$F$201,MATCH($A881&amp;"-4",Matches!$J$2:$J$201,0))&lt;&gt;"",$C881&gt;=INDEX(Matches!$F$2:$F$201,MATCH($A881&amp;"-4",Matches!$J$2:$J$201,0))),"",IF(AND(J881=INDEX(Matches!$G$2:$G$201,MATCH($A881&amp;"-4",Matches!$J$2:$J$201,0)),K881=INDEX(Matches!$H$2:$H$201,MATCH($A881&amp;"-4",Matches!$J$2:$J$201,0))),5,IF(SIGN(J881-K881)&lt;&gt;SIGN(INDEX(Matches!$G$2:$G$201,MATCH($A881&amp;"-4",Matches!$J$2:$J$201,0))-INDEX(Matches!$H$2:$H$201,MATCH($A881&amp;"-4",Matches!$J$2:$J$201,0))),0,IF(J881-K881=INDEX(Matches!$G$2:$G$201,MATCH($A881&amp;"-4",Matches!$J$2:$J$201,0))-INDEX(Matches!$H$2:$H$201,MATCH($A881&amp;"-4",Matches!$J$2:$J$201,0)),3,2))))),""))</f>
        <v/>
      </c>
      <c r="AB881" s="12" t="str">
        <f aca="false">IF(OR($B881="",L881="",M881=""),"",IFERROR(IF(OR(INDEX(Matches!$I$2:$I$201,MATCH($A881&amp;"-5",Matches!$J$2:$J$201,0))="Void",INDEX(Matches!$G$2:$G$201,MATCH($A881&amp;"-5",Matches!$J$2:$J$201,0))="",INDEX(Matches!$H$2:$H$201,MATCH($A881&amp;"-5",Matches!$J$2:$J$201,0))=""),"",IF(AND($C881&lt;&gt;"",INDEX(Matches!$F$2:$F$201,MATCH($A881&amp;"-5",Matches!$J$2:$J$201,0))&lt;&gt;"",$C881&gt;=INDEX(Matches!$F$2:$F$201,MATCH($A881&amp;"-5",Matches!$J$2:$J$201,0))),"",IF(AND(L881=INDEX(Matches!$G$2:$G$201,MATCH($A881&amp;"-5",Matches!$J$2:$J$201,0)),M881=INDEX(Matches!$H$2:$H$201,MATCH($A881&amp;"-5",Matches!$J$2:$J$201,0))),5,IF(SIGN(L881-M881)&lt;&gt;SIGN(INDEX(Matches!$G$2:$G$201,MATCH($A881&amp;"-5",Matches!$J$2:$J$201,0))-INDEX(Matches!$H$2:$H$201,MATCH($A881&amp;"-5",Matches!$J$2:$J$201,0))),0,IF(L881-M881=INDEX(Matches!$G$2:$G$201,MATCH($A881&amp;"-5",Matches!$J$2:$J$201,0))-INDEX(Matches!$H$2:$H$201,MATCH($A881&amp;"-5",Matches!$J$2:$J$201,0)),3,2))))),""))</f>
        <v/>
      </c>
      <c r="AC881" s="12" t="str">
        <f aca="false">IF(OR($B881="",N881="",O881=""),"",IFERROR(IF(OR(INDEX(Matches!$I$2:$I$201,MATCH($A881&amp;"-6",Matches!$J$2:$J$201,0))="Void",INDEX(Matches!$G$2:$G$201,MATCH($A881&amp;"-6",Matches!$J$2:$J$201,0))="",INDEX(Matches!$H$2:$H$201,MATCH($A881&amp;"-6",Matches!$J$2:$J$201,0))=""),"",IF(AND($C881&lt;&gt;"",INDEX(Matches!$F$2:$F$201,MATCH($A881&amp;"-6",Matches!$J$2:$J$201,0))&lt;&gt;"",$C881&gt;=INDEX(Matches!$F$2:$F$201,MATCH($A881&amp;"-6",Matches!$J$2:$J$201,0))),"",IF(AND(N881=INDEX(Matches!$G$2:$G$201,MATCH($A881&amp;"-6",Matches!$J$2:$J$201,0)),O881=INDEX(Matches!$H$2:$H$201,MATCH($A881&amp;"-6",Matches!$J$2:$J$201,0))),5,IF(SIGN(N881-O881)&lt;&gt;SIGN(INDEX(Matches!$G$2:$G$201,MATCH($A881&amp;"-6",Matches!$J$2:$J$201,0))-INDEX(Matches!$H$2:$H$201,MATCH($A881&amp;"-6",Matches!$J$2:$J$201,0))),0,IF(N881-O881=INDEX(Matches!$G$2:$G$201,MATCH($A881&amp;"-6",Matches!$J$2:$J$201,0))-INDEX(Matches!$H$2:$H$201,MATCH($A881&amp;"-6",Matches!$J$2:$J$201,0)),3,2))))),""))</f>
        <v/>
      </c>
      <c r="AD881" s="12" t="str">
        <f aca="false">IF(OR($B881="",P881="",Q881=""),"",IFERROR(IF(OR(INDEX(Matches!$I$2:$I$201,MATCH($A881&amp;"-7",Matches!$J$2:$J$201,0))="Void",INDEX(Matches!$G$2:$G$201,MATCH($A881&amp;"-7",Matches!$J$2:$J$201,0))="",INDEX(Matches!$H$2:$H$201,MATCH($A881&amp;"-7",Matches!$J$2:$J$201,0))=""),"",IF(AND($C881&lt;&gt;"",INDEX(Matches!$F$2:$F$201,MATCH($A881&amp;"-7",Matches!$J$2:$J$201,0))&lt;&gt;"",$C881&gt;=INDEX(Matches!$F$2:$F$201,MATCH($A881&amp;"-7",Matches!$J$2:$J$201,0))),"",IF(AND(P881=INDEX(Matches!$G$2:$G$201,MATCH($A881&amp;"-7",Matches!$J$2:$J$201,0)),Q881=INDEX(Matches!$H$2:$H$201,MATCH($A881&amp;"-7",Matches!$J$2:$J$201,0))),5,IF(SIGN(P881-Q881)&lt;&gt;SIGN(INDEX(Matches!$G$2:$G$201,MATCH($A881&amp;"-7",Matches!$J$2:$J$201,0))-INDEX(Matches!$H$2:$H$201,MATCH($A881&amp;"-7",Matches!$J$2:$J$201,0))),0,IF(P881-Q881=INDEX(Matches!$G$2:$G$201,MATCH($A881&amp;"-7",Matches!$J$2:$J$201,0))-INDEX(Matches!$H$2:$H$201,MATCH($A881&amp;"-7",Matches!$J$2:$J$201,0)),3,2))))),""))</f>
        <v/>
      </c>
      <c r="AE881" s="12" t="str">
        <f aca="false">IF(OR($B881="",R881="",S881=""),"",IFERROR(IF(OR(INDEX(Matches!$I$2:$I$201,MATCH($A881&amp;"-8",Matches!$J$2:$J$201,0))="Void",INDEX(Matches!$G$2:$G$201,MATCH($A881&amp;"-8",Matches!$J$2:$J$201,0))="",INDEX(Matches!$H$2:$H$201,MATCH($A881&amp;"-8",Matches!$J$2:$J$201,0))=""),"",IF(AND($C881&lt;&gt;"",INDEX(Matches!$F$2:$F$201,MATCH($A881&amp;"-8",Matches!$J$2:$J$201,0))&lt;&gt;"",$C881&gt;=INDEX(Matches!$F$2:$F$201,MATCH($A881&amp;"-8",Matches!$J$2:$J$201,0))),"",IF(AND(R881=INDEX(Matches!$G$2:$G$201,MATCH($A881&amp;"-8",Matches!$J$2:$J$201,0)),S881=INDEX(Matches!$H$2:$H$201,MATCH($A881&amp;"-8",Matches!$J$2:$J$201,0))),5,IF(SIGN(R881-S881)&lt;&gt;SIGN(INDEX(Matches!$G$2:$G$201,MATCH($A881&amp;"-8",Matches!$J$2:$J$201,0))-INDEX(Matches!$H$2:$H$201,MATCH($A881&amp;"-8",Matches!$J$2:$J$201,0))),0,IF(R881-S881=INDEX(Matches!$G$2:$G$201,MATCH($A881&amp;"-8",Matches!$J$2:$J$201,0))-INDEX(Matches!$H$2:$H$201,MATCH($A881&amp;"-8",Matches!$J$2:$J$201,0)),3,2))))),""))</f>
        <v/>
      </c>
      <c r="AF881" s="12" t="str">
        <f aca="false">IF(OR($B881="",T881="",U881=""),"",IFERROR(IF(OR(INDEX(Matches!$I$2:$I$201,MATCH($A881&amp;"-9",Matches!$J$2:$J$201,0))="Void",INDEX(Matches!$G$2:$G$201,MATCH($A881&amp;"-9",Matches!$J$2:$J$201,0))="",INDEX(Matches!$H$2:$H$201,MATCH($A881&amp;"-9",Matches!$J$2:$J$201,0))=""),"",IF(AND($C881&lt;&gt;"",INDEX(Matches!$F$2:$F$201,MATCH($A881&amp;"-9",Matches!$J$2:$J$201,0))&lt;&gt;"",$C881&gt;=INDEX(Matches!$F$2:$F$201,MATCH($A881&amp;"-9",Matches!$J$2:$J$201,0))),"",IF(AND(T881=INDEX(Matches!$G$2:$G$201,MATCH($A881&amp;"-9",Matches!$J$2:$J$201,0)),U881=INDEX(Matches!$H$2:$H$201,MATCH($A881&amp;"-9",Matches!$J$2:$J$201,0))),5,IF(SIGN(T881-U881)&lt;&gt;SIGN(INDEX(Matches!$G$2:$G$201,MATCH($A881&amp;"-9",Matches!$J$2:$J$201,0))-INDEX(Matches!$H$2:$H$201,MATCH($A881&amp;"-9",Matches!$J$2:$J$201,0))),0,IF(T881-U881=INDEX(Matches!$G$2:$G$201,MATCH($A881&amp;"-9",Matches!$J$2:$J$201,0))-INDEX(Matches!$H$2:$H$201,MATCH($A881&amp;"-9",Matches!$J$2:$J$201,0)),3,2))))),""))</f>
        <v/>
      </c>
      <c r="AG881" s="12" t="str">
        <f aca="false">IF(OR($B881="",V881="",W881=""),"",IFERROR(IF(OR(INDEX(Matches!$I$2:$I$201,MATCH($A881&amp;"-10",Matches!$J$2:$J$201,0))="Void",INDEX(Matches!$G$2:$G$201,MATCH($A881&amp;"-10",Matches!$J$2:$J$201,0))="",INDEX(Matches!$H$2:$H$201,MATCH($A881&amp;"-10",Matches!$J$2:$J$201,0))=""),"",IF(AND($C881&lt;&gt;"",INDEX(Matches!$F$2:$F$201,MATCH($A881&amp;"-10",Matches!$J$2:$J$201,0))&lt;&gt;"",$C881&gt;=INDEX(Matches!$F$2:$F$201,MATCH($A881&amp;"-10",Matches!$J$2:$J$201,0))),"",IF(AND(V881=INDEX(Matches!$G$2:$G$201,MATCH($A881&amp;"-10",Matches!$J$2:$J$201,0)),W881=INDEX(Matches!$H$2:$H$201,MATCH($A881&amp;"-10",Matches!$J$2:$J$201,0))),5,IF(SIGN(V881-W881)&lt;&gt;SIGN(INDEX(Matches!$G$2:$G$201,MATCH($A881&amp;"-10",Matches!$J$2:$J$201,0))-INDEX(Matches!$H$2:$H$201,MATCH($A881&amp;"-10",Matches!$J$2:$J$201,0))),0,IF(V881-W881=INDEX(Matches!$G$2:$G$201,MATCH($A881&amp;"-10",Matches!$J$2:$J$201,0))-INDEX(Matches!$H$2:$H$201,MATCH($A881&amp;"-10",Matches!$J$2:$J$201,0)),3,2))))),""))</f>
        <v/>
      </c>
      <c r="AH881" s="13" t="str">
        <f aca="false">IF($B881="","",SUM(X881:AG881))</f>
        <v/>
      </c>
      <c r="AI881" s="12" t="str">
        <f aca="false">IF($B881="","",COUNTIF(X881:AG881,5))</f>
        <v/>
      </c>
      <c r="AJ881" s="12" t="str">
        <f aca="false">IF($B881="","",COUNTIF(X881:AG881,"&gt;=2"))</f>
        <v/>
      </c>
      <c r="AK881" s="12" t="str">
        <f aca="false">IF($B881="","",COUNT(X881:AG881))</f>
        <v/>
      </c>
    </row>
    <row r="882" customFormat="false" ht="15" hidden="false" customHeight="false" outlineLevel="0" collapsed="false">
      <c r="A882" s="7"/>
      <c r="B882" s="7"/>
      <c r="C882" s="11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12" t="str">
        <f aca="false">IF(OR($B882="",D882="",E882=""),"",IFERROR(IF(OR(INDEX(Matches!$I$2:$I$201,MATCH($A882&amp;"-1",Matches!$J$2:$J$201,0))="Void",INDEX(Matches!$G$2:$G$201,MATCH($A882&amp;"-1",Matches!$J$2:$J$201,0))="",INDEX(Matches!$H$2:$H$201,MATCH($A882&amp;"-1",Matches!$J$2:$J$201,0))=""),"",IF(AND($C882&lt;&gt;"",INDEX(Matches!$F$2:$F$201,MATCH($A882&amp;"-1",Matches!$J$2:$J$201,0))&lt;&gt;"",$C882&gt;=INDEX(Matches!$F$2:$F$201,MATCH($A882&amp;"-1",Matches!$J$2:$J$201,0))),"",IF(AND(D882=INDEX(Matches!$G$2:$G$201,MATCH($A882&amp;"-1",Matches!$J$2:$J$201,0)),E882=INDEX(Matches!$H$2:$H$201,MATCH($A882&amp;"-1",Matches!$J$2:$J$201,0))),5,IF(SIGN(D882-E882)&lt;&gt;SIGN(INDEX(Matches!$G$2:$G$201,MATCH($A882&amp;"-1",Matches!$J$2:$J$201,0))-INDEX(Matches!$H$2:$H$201,MATCH($A882&amp;"-1",Matches!$J$2:$J$201,0))),0,IF(D882-E882=INDEX(Matches!$G$2:$G$201,MATCH($A882&amp;"-1",Matches!$J$2:$J$201,0))-INDEX(Matches!$H$2:$H$201,MATCH($A882&amp;"-1",Matches!$J$2:$J$201,0)),3,2))))),""))</f>
        <v/>
      </c>
      <c r="Y882" s="12" t="str">
        <f aca="false">IF(OR($B882="",F882="",G882=""),"",IFERROR(IF(OR(INDEX(Matches!$I$2:$I$201,MATCH($A882&amp;"-2",Matches!$J$2:$J$201,0))="Void",INDEX(Matches!$G$2:$G$201,MATCH($A882&amp;"-2",Matches!$J$2:$J$201,0))="",INDEX(Matches!$H$2:$H$201,MATCH($A882&amp;"-2",Matches!$J$2:$J$201,0))=""),"",IF(AND($C882&lt;&gt;"",INDEX(Matches!$F$2:$F$201,MATCH($A882&amp;"-2",Matches!$J$2:$J$201,0))&lt;&gt;"",$C882&gt;=INDEX(Matches!$F$2:$F$201,MATCH($A882&amp;"-2",Matches!$J$2:$J$201,0))),"",IF(AND(F882=INDEX(Matches!$G$2:$G$201,MATCH($A882&amp;"-2",Matches!$J$2:$J$201,0)),G882=INDEX(Matches!$H$2:$H$201,MATCH($A882&amp;"-2",Matches!$J$2:$J$201,0))),5,IF(SIGN(F882-G882)&lt;&gt;SIGN(INDEX(Matches!$G$2:$G$201,MATCH($A882&amp;"-2",Matches!$J$2:$J$201,0))-INDEX(Matches!$H$2:$H$201,MATCH($A882&amp;"-2",Matches!$J$2:$J$201,0))),0,IF(F882-G882=INDEX(Matches!$G$2:$G$201,MATCH($A882&amp;"-2",Matches!$J$2:$J$201,0))-INDEX(Matches!$H$2:$H$201,MATCH($A882&amp;"-2",Matches!$J$2:$J$201,0)),3,2))))),""))</f>
        <v/>
      </c>
      <c r="Z882" s="12" t="str">
        <f aca="false">IF(OR($B882="",H882="",I882=""),"",IFERROR(IF(OR(INDEX(Matches!$I$2:$I$201,MATCH($A882&amp;"-3",Matches!$J$2:$J$201,0))="Void",INDEX(Matches!$G$2:$G$201,MATCH($A882&amp;"-3",Matches!$J$2:$J$201,0))="",INDEX(Matches!$H$2:$H$201,MATCH($A882&amp;"-3",Matches!$J$2:$J$201,0))=""),"",IF(AND($C882&lt;&gt;"",INDEX(Matches!$F$2:$F$201,MATCH($A882&amp;"-3",Matches!$J$2:$J$201,0))&lt;&gt;"",$C882&gt;=INDEX(Matches!$F$2:$F$201,MATCH($A882&amp;"-3",Matches!$J$2:$J$201,0))),"",IF(AND(H882=INDEX(Matches!$G$2:$G$201,MATCH($A882&amp;"-3",Matches!$J$2:$J$201,0)),I882=INDEX(Matches!$H$2:$H$201,MATCH($A882&amp;"-3",Matches!$J$2:$J$201,0))),5,IF(SIGN(H882-I882)&lt;&gt;SIGN(INDEX(Matches!$G$2:$G$201,MATCH($A882&amp;"-3",Matches!$J$2:$J$201,0))-INDEX(Matches!$H$2:$H$201,MATCH($A882&amp;"-3",Matches!$J$2:$J$201,0))),0,IF(H882-I882=INDEX(Matches!$G$2:$G$201,MATCH($A882&amp;"-3",Matches!$J$2:$J$201,0))-INDEX(Matches!$H$2:$H$201,MATCH($A882&amp;"-3",Matches!$J$2:$J$201,0)),3,2))))),""))</f>
        <v/>
      </c>
      <c r="AA882" s="12" t="str">
        <f aca="false">IF(OR($B882="",J882="",K882=""),"",IFERROR(IF(OR(INDEX(Matches!$I$2:$I$201,MATCH($A882&amp;"-4",Matches!$J$2:$J$201,0))="Void",INDEX(Matches!$G$2:$G$201,MATCH($A882&amp;"-4",Matches!$J$2:$J$201,0))="",INDEX(Matches!$H$2:$H$201,MATCH($A882&amp;"-4",Matches!$J$2:$J$201,0))=""),"",IF(AND($C882&lt;&gt;"",INDEX(Matches!$F$2:$F$201,MATCH($A882&amp;"-4",Matches!$J$2:$J$201,0))&lt;&gt;"",$C882&gt;=INDEX(Matches!$F$2:$F$201,MATCH($A882&amp;"-4",Matches!$J$2:$J$201,0))),"",IF(AND(J882=INDEX(Matches!$G$2:$G$201,MATCH($A882&amp;"-4",Matches!$J$2:$J$201,0)),K882=INDEX(Matches!$H$2:$H$201,MATCH($A882&amp;"-4",Matches!$J$2:$J$201,0))),5,IF(SIGN(J882-K882)&lt;&gt;SIGN(INDEX(Matches!$G$2:$G$201,MATCH($A882&amp;"-4",Matches!$J$2:$J$201,0))-INDEX(Matches!$H$2:$H$201,MATCH($A882&amp;"-4",Matches!$J$2:$J$201,0))),0,IF(J882-K882=INDEX(Matches!$G$2:$G$201,MATCH($A882&amp;"-4",Matches!$J$2:$J$201,0))-INDEX(Matches!$H$2:$H$201,MATCH($A882&amp;"-4",Matches!$J$2:$J$201,0)),3,2))))),""))</f>
        <v/>
      </c>
      <c r="AB882" s="12" t="str">
        <f aca="false">IF(OR($B882="",L882="",M882=""),"",IFERROR(IF(OR(INDEX(Matches!$I$2:$I$201,MATCH($A882&amp;"-5",Matches!$J$2:$J$201,0))="Void",INDEX(Matches!$G$2:$G$201,MATCH($A882&amp;"-5",Matches!$J$2:$J$201,0))="",INDEX(Matches!$H$2:$H$201,MATCH($A882&amp;"-5",Matches!$J$2:$J$201,0))=""),"",IF(AND($C882&lt;&gt;"",INDEX(Matches!$F$2:$F$201,MATCH($A882&amp;"-5",Matches!$J$2:$J$201,0))&lt;&gt;"",$C882&gt;=INDEX(Matches!$F$2:$F$201,MATCH($A882&amp;"-5",Matches!$J$2:$J$201,0))),"",IF(AND(L882=INDEX(Matches!$G$2:$G$201,MATCH($A882&amp;"-5",Matches!$J$2:$J$201,0)),M882=INDEX(Matches!$H$2:$H$201,MATCH($A882&amp;"-5",Matches!$J$2:$J$201,0))),5,IF(SIGN(L882-M882)&lt;&gt;SIGN(INDEX(Matches!$G$2:$G$201,MATCH($A882&amp;"-5",Matches!$J$2:$J$201,0))-INDEX(Matches!$H$2:$H$201,MATCH($A882&amp;"-5",Matches!$J$2:$J$201,0))),0,IF(L882-M882=INDEX(Matches!$G$2:$G$201,MATCH($A882&amp;"-5",Matches!$J$2:$J$201,0))-INDEX(Matches!$H$2:$H$201,MATCH($A882&amp;"-5",Matches!$J$2:$J$201,0)),3,2))))),""))</f>
        <v/>
      </c>
      <c r="AC882" s="12" t="str">
        <f aca="false">IF(OR($B882="",N882="",O882=""),"",IFERROR(IF(OR(INDEX(Matches!$I$2:$I$201,MATCH($A882&amp;"-6",Matches!$J$2:$J$201,0))="Void",INDEX(Matches!$G$2:$G$201,MATCH($A882&amp;"-6",Matches!$J$2:$J$201,0))="",INDEX(Matches!$H$2:$H$201,MATCH($A882&amp;"-6",Matches!$J$2:$J$201,0))=""),"",IF(AND($C882&lt;&gt;"",INDEX(Matches!$F$2:$F$201,MATCH($A882&amp;"-6",Matches!$J$2:$J$201,0))&lt;&gt;"",$C882&gt;=INDEX(Matches!$F$2:$F$201,MATCH($A882&amp;"-6",Matches!$J$2:$J$201,0))),"",IF(AND(N882=INDEX(Matches!$G$2:$G$201,MATCH($A882&amp;"-6",Matches!$J$2:$J$201,0)),O882=INDEX(Matches!$H$2:$H$201,MATCH($A882&amp;"-6",Matches!$J$2:$J$201,0))),5,IF(SIGN(N882-O882)&lt;&gt;SIGN(INDEX(Matches!$G$2:$G$201,MATCH($A882&amp;"-6",Matches!$J$2:$J$201,0))-INDEX(Matches!$H$2:$H$201,MATCH($A882&amp;"-6",Matches!$J$2:$J$201,0))),0,IF(N882-O882=INDEX(Matches!$G$2:$G$201,MATCH($A882&amp;"-6",Matches!$J$2:$J$201,0))-INDEX(Matches!$H$2:$H$201,MATCH($A882&amp;"-6",Matches!$J$2:$J$201,0)),3,2))))),""))</f>
        <v/>
      </c>
      <c r="AD882" s="12" t="str">
        <f aca="false">IF(OR($B882="",P882="",Q882=""),"",IFERROR(IF(OR(INDEX(Matches!$I$2:$I$201,MATCH($A882&amp;"-7",Matches!$J$2:$J$201,0))="Void",INDEX(Matches!$G$2:$G$201,MATCH($A882&amp;"-7",Matches!$J$2:$J$201,0))="",INDEX(Matches!$H$2:$H$201,MATCH($A882&amp;"-7",Matches!$J$2:$J$201,0))=""),"",IF(AND($C882&lt;&gt;"",INDEX(Matches!$F$2:$F$201,MATCH($A882&amp;"-7",Matches!$J$2:$J$201,0))&lt;&gt;"",$C882&gt;=INDEX(Matches!$F$2:$F$201,MATCH($A882&amp;"-7",Matches!$J$2:$J$201,0))),"",IF(AND(P882=INDEX(Matches!$G$2:$G$201,MATCH($A882&amp;"-7",Matches!$J$2:$J$201,0)),Q882=INDEX(Matches!$H$2:$H$201,MATCH($A882&amp;"-7",Matches!$J$2:$J$201,0))),5,IF(SIGN(P882-Q882)&lt;&gt;SIGN(INDEX(Matches!$G$2:$G$201,MATCH($A882&amp;"-7",Matches!$J$2:$J$201,0))-INDEX(Matches!$H$2:$H$201,MATCH($A882&amp;"-7",Matches!$J$2:$J$201,0))),0,IF(P882-Q882=INDEX(Matches!$G$2:$G$201,MATCH($A882&amp;"-7",Matches!$J$2:$J$201,0))-INDEX(Matches!$H$2:$H$201,MATCH($A882&amp;"-7",Matches!$J$2:$J$201,0)),3,2))))),""))</f>
        <v/>
      </c>
      <c r="AE882" s="12" t="str">
        <f aca="false">IF(OR($B882="",R882="",S882=""),"",IFERROR(IF(OR(INDEX(Matches!$I$2:$I$201,MATCH($A882&amp;"-8",Matches!$J$2:$J$201,0))="Void",INDEX(Matches!$G$2:$G$201,MATCH($A882&amp;"-8",Matches!$J$2:$J$201,0))="",INDEX(Matches!$H$2:$H$201,MATCH($A882&amp;"-8",Matches!$J$2:$J$201,0))=""),"",IF(AND($C882&lt;&gt;"",INDEX(Matches!$F$2:$F$201,MATCH($A882&amp;"-8",Matches!$J$2:$J$201,0))&lt;&gt;"",$C882&gt;=INDEX(Matches!$F$2:$F$201,MATCH($A882&amp;"-8",Matches!$J$2:$J$201,0))),"",IF(AND(R882=INDEX(Matches!$G$2:$G$201,MATCH($A882&amp;"-8",Matches!$J$2:$J$201,0)),S882=INDEX(Matches!$H$2:$H$201,MATCH($A882&amp;"-8",Matches!$J$2:$J$201,0))),5,IF(SIGN(R882-S882)&lt;&gt;SIGN(INDEX(Matches!$G$2:$G$201,MATCH($A882&amp;"-8",Matches!$J$2:$J$201,0))-INDEX(Matches!$H$2:$H$201,MATCH($A882&amp;"-8",Matches!$J$2:$J$201,0))),0,IF(R882-S882=INDEX(Matches!$G$2:$G$201,MATCH($A882&amp;"-8",Matches!$J$2:$J$201,0))-INDEX(Matches!$H$2:$H$201,MATCH($A882&amp;"-8",Matches!$J$2:$J$201,0)),3,2))))),""))</f>
        <v/>
      </c>
      <c r="AF882" s="12" t="str">
        <f aca="false">IF(OR($B882="",T882="",U882=""),"",IFERROR(IF(OR(INDEX(Matches!$I$2:$I$201,MATCH($A882&amp;"-9",Matches!$J$2:$J$201,0))="Void",INDEX(Matches!$G$2:$G$201,MATCH($A882&amp;"-9",Matches!$J$2:$J$201,0))="",INDEX(Matches!$H$2:$H$201,MATCH($A882&amp;"-9",Matches!$J$2:$J$201,0))=""),"",IF(AND($C882&lt;&gt;"",INDEX(Matches!$F$2:$F$201,MATCH($A882&amp;"-9",Matches!$J$2:$J$201,0))&lt;&gt;"",$C882&gt;=INDEX(Matches!$F$2:$F$201,MATCH($A882&amp;"-9",Matches!$J$2:$J$201,0))),"",IF(AND(T882=INDEX(Matches!$G$2:$G$201,MATCH($A882&amp;"-9",Matches!$J$2:$J$201,0)),U882=INDEX(Matches!$H$2:$H$201,MATCH($A882&amp;"-9",Matches!$J$2:$J$201,0))),5,IF(SIGN(T882-U882)&lt;&gt;SIGN(INDEX(Matches!$G$2:$G$201,MATCH($A882&amp;"-9",Matches!$J$2:$J$201,0))-INDEX(Matches!$H$2:$H$201,MATCH($A882&amp;"-9",Matches!$J$2:$J$201,0))),0,IF(T882-U882=INDEX(Matches!$G$2:$G$201,MATCH($A882&amp;"-9",Matches!$J$2:$J$201,0))-INDEX(Matches!$H$2:$H$201,MATCH($A882&amp;"-9",Matches!$J$2:$J$201,0)),3,2))))),""))</f>
        <v/>
      </c>
      <c r="AG882" s="12" t="str">
        <f aca="false">IF(OR($B882="",V882="",W882=""),"",IFERROR(IF(OR(INDEX(Matches!$I$2:$I$201,MATCH($A882&amp;"-10",Matches!$J$2:$J$201,0))="Void",INDEX(Matches!$G$2:$G$201,MATCH($A882&amp;"-10",Matches!$J$2:$J$201,0))="",INDEX(Matches!$H$2:$H$201,MATCH($A882&amp;"-10",Matches!$J$2:$J$201,0))=""),"",IF(AND($C882&lt;&gt;"",INDEX(Matches!$F$2:$F$201,MATCH($A882&amp;"-10",Matches!$J$2:$J$201,0))&lt;&gt;"",$C882&gt;=INDEX(Matches!$F$2:$F$201,MATCH($A882&amp;"-10",Matches!$J$2:$J$201,0))),"",IF(AND(V882=INDEX(Matches!$G$2:$G$201,MATCH($A882&amp;"-10",Matches!$J$2:$J$201,0)),W882=INDEX(Matches!$H$2:$H$201,MATCH($A882&amp;"-10",Matches!$J$2:$J$201,0))),5,IF(SIGN(V882-W882)&lt;&gt;SIGN(INDEX(Matches!$G$2:$G$201,MATCH($A882&amp;"-10",Matches!$J$2:$J$201,0))-INDEX(Matches!$H$2:$H$201,MATCH($A882&amp;"-10",Matches!$J$2:$J$201,0))),0,IF(V882-W882=INDEX(Matches!$G$2:$G$201,MATCH($A882&amp;"-10",Matches!$J$2:$J$201,0))-INDEX(Matches!$H$2:$H$201,MATCH($A882&amp;"-10",Matches!$J$2:$J$201,0)),3,2))))),""))</f>
        <v/>
      </c>
      <c r="AH882" s="13" t="str">
        <f aca="false">IF($B882="","",SUM(X882:AG882))</f>
        <v/>
      </c>
      <c r="AI882" s="12" t="str">
        <f aca="false">IF($B882="","",COUNTIF(X882:AG882,5))</f>
        <v/>
      </c>
      <c r="AJ882" s="12" t="str">
        <f aca="false">IF($B882="","",COUNTIF(X882:AG882,"&gt;=2"))</f>
        <v/>
      </c>
      <c r="AK882" s="12" t="str">
        <f aca="false">IF($B882="","",COUNT(X882:AG882))</f>
        <v/>
      </c>
    </row>
    <row r="883" customFormat="false" ht="15" hidden="false" customHeight="false" outlineLevel="0" collapsed="false">
      <c r="A883" s="7"/>
      <c r="B883" s="7"/>
      <c r="C883" s="11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12" t="str">
        <f aca="false">IF(OR($B883="",D883="",E883=""),"",IFERROR(IF(OR(INDEX(Matches!$I$2:$I$201,MATCH($A883&amp;"-1",Matches!$J$2:$J$201,0))="Void",INDEX(Matches!$G$2:$G$201,MATCH($A883&amp;"-1",Matches!$J$2:$J$201,0))="",INDEX(Matches!$H$2:$H$201,MATCH($A883&amp;"-1",Matches!$J$2:$J$201,0))=""),"",IF(AND($C883&lt;&gt;"",INDEX(Matches!$F$2:$F$201,MATCH($A883&amp;"-1",Matches!$J$2:$J$201,0))&lt;&gt;"",$C883&gt;=INDEX(Matches!$F$2:$F$201,MATCH($A883&amp;"-1",Matches!$J$2:$J$201,0))),"",IF(AND(D883=INDEX(Matches!$G$2:$G$201,MATCH($A883&amp;"-1",Matches!$J$2:$J$201,0)),E883=INDEX(Matches!$H$2:$H$201,MATCH($A883&amp;"-1",Matches!$J$2:$J$201,0))),5,IF(SIGN(D883-E883)&lt;&gt;SIGN(INDEX(Matches!$G$2:$G$201,MATCH($A883&amp;"-1",Matches!$J$2:$J$201,0))-INDEX(Matches!$H$2:$H$201,MATCH($A883&amp;"-1",Matches!$J$2:$J$201,0))),0,IF(D883-E883=INDEX(Matches!$G$2:$G$201,MATCH($A883&amp;"-1",Matches!$J$2:$J$201,0))-INDEX(Matches!$H$2:$H$201,MATCH($A883&amp;"-1",Matches!$J$2:$J$201,0)),3,2))))),""))</f>
        <v/>
      </c>
      <c r="Y883" s="12" t="str">
        <f aca="false">IF(OR($B883="",F883="",G883=""),"",IFERROR(IF(OR(INDEX(Matches!$I$2:$I$201,MATCH($A883&amp;"-2",Matches!$J$2:$J$201,0))="Void",INDEX(Matches!$G$2:$G$201,MATCH($A883&amp;"-2",Matches!$J$2:$J$201,0))="",INDEX(Matches!$H$2:$H$201,MATCH($A883&amp;"-2",Matches!$J$2:$J$201,0))=""),"",IF(AND($C883&lt;&gt;"",INDEX(Matches!$F$2:$F$201,MATCH($A883&amp;"-2",Matches!$J$2:$J$201,0))&lt;&gt;"",$C883&gt;=INDEX(Matches!$F$2:$F$201,MATCH($A883&amp;"-2",Matches!$J$2:$J$201,0))),"",IF(AND(F883=INDEX(Matches!$G$2:$G$201,MATCH($A883&amp;"-2",Matches!$J$2:$J$201,0)),G883=INDEX(Matches!$H$2:$H$201,MATCH($A883&amp;"-2",Matches!$J$2:$J$201,0))),5,IF(SIGN(F883-G883)&lt;&gt;SIGN(INDEX(Matches!$G$2:$G$201,MATCH($A883&amp;"-2",Matches!$J$2:$J$201,0))-INDEX(Matches!$H$2:$H$201,MATCH($A883&amp;"-2",Matches!$J$2:$J$201,0))),0,IF(F883-G883=INDEX(Matches!$G$2:$G$201,MATCH($A883&amp;"-2",Matches!$J$2:$J$201,0))-INDEX(Matches!$H$2:$H$201,MATCH($A883&amp;"-2",Matches!$J$2:$J$201,0)),3,2))))),""))</f>
        <v/>
      </c>
      <c r="Z883" s="12" t="str">
        <f aca="false">IF(OR($B883="",H883="",I883=""),"",IFERROR(IF(OR(INDEX(Matches!$I$2:$I$201,MATCH($A883&amp;"-3",Matches!$J$2:$J$201,0))="Void",INDEX(Matches!$G$2:$G$201,MATCH($A883&amp;"-3",Matches!$J$2:$J$201,0))="",INDEX(Matches!$H$2:$H$201,MATCH($A883&amp;"-3",Matches!$J$2:$J$201,0))=""),"",IF(AND($C883&lt;&gt;"",INDEX(Matches!$F$2:$F$201,MATCH($A883&amp;"-3",Matches!$J$2:$J$201,0))&lt;&gt;"",$C883&gt;=INDEX(Matches!$F$2:$F$201,MATCH($A883&amp;"-3",Matches!$J$2:$J$201,0))),"",IF(AND(H883=INDEX(Matches!$G$2:$G$201,MATCH($A883&amp;"-3",Matches!$J$2:$J$201,0)),I883=INDEX(Matches!$H$2:$H$201,MATCH($A883&amp;"-3",Matches!$J$2:$J$201,0))),5,IF(SIGN(H883-I883)&lt;&gt;SIGN(INDEX(Matches!$G$2:$G$201,MATCH($A883&amp;"-3",Matches!$J$2:$J$201,0))-INDEX(Matches!$H$2:$H$201,MATCH($A883&amp;"-3",Matches!$J$2:$J$201,0))),0,IF(H883-I883=INDEX(Matches!$G$2:$G$201,MATCH($A883&amp;"-3",Matches!$J$2:$J$201,0))-INDEX(Matches!$H$2:$H$201,MATCH($A883&amp;"-3",Matches!$J$2:$J$201,0)),3,2))))),""))</f>
        <v/>
      </c>
      <c r="AA883" s="12" t="str">
        <f aca="false">IF(OR($B883="",J883="",K883=""),"",IFERROR(IF(OR(INDEX(Matches!$I$2:$I$201,MATCH($A883&amp;"-4",Matches!$J$2:$J$201,0))="Void",INDEX(Matches!$G$2:$G$201,MATCH($A883&amp;"-4",Matches!$J$2:$J$201,0))="",INDEX(Matches!$H$2:$H$201,MATCH($A883&amp;"-4",Matches!$J$2:$J$201,0))=""),"",IF(AND($C883&lt;&gt;"",INDEX(Matches!$F$2:$F$201,MATCH($A883&amp;"-4",Matches!$J$2:$J$201,0))&lt;&gt;"",$C883&gt;=INDEX(Matches!$F$2:$F$201,MATCH($A883&amp;"-4",Matches!$J$2:$J$201,0))),"",IF(AND(J883=INDEX(Matches!$G$2:$G$201,MATCH($A883&amp;"-4",Matches!$J$2:$J$201,0)),K883=INDEX(Matches!$H$2:$H$201,MATCH($A883&amp;"-4",Matches!$J$2:$J$201,0))),5,IF(SIGN(J883-K883)&lt;&gt;SIGN(INDEX(Matches!$G$2:$G$201,MATCH($A883&amp;"-4",Matches!$J$2:$J$201,0))-INDEX(Matches!$H$2:$H$201,MATCH($A883&amp;"-4",Matches!$J$2:$J$201,0))),0,IF(J883-K883=INDEX(Matches!$G$2:$G$201,MATCH($A883&amp;"-4",Matches!$J$2:$J$201,0))-INDEX(Matches!$H$2:$H$201,MATCH($A883&amp;"-4",Matches!$J$2:$J$201,0)),3,2))))),""))</f>
        <v/>
      </c>
      <c r="AB883" s="12" t="str">
        <f aca="false">IF(OR($B883="",L883="",M883=""),"",IFERROR(IF(OR(INDEX(Matches!$I$2:$I$201,MATCH($A883&amp;"-5",Matches!$J$2:$J$201,0))="Void",INDEX(Matches!$G$2:$G$201,MATCH($A883&amp;"-5",Matches!$J$2:$J$201,0))="",INDEX(Matches!$H$2:$H$201,MATCH($A883&amp;"-5",Matches!$J$2:$J$201,0))=""),"",IF(AND($C883&lt;&gt;"",INDEX(Matches!$F$2:$F$201,MATCH($A883&amp;"-5",Matches!$J$2:$J$201,0))&lt;&gt;"",$C883&gt;=INDEX(Matches!$F$2:$F$201,MATCH($A883&amp;"-5",Matches!$J$2:$J$201,0))),"",IF(AND(L883=INDEX(Matches!$G$2:$G$201,MATCH($A883&amp;"-5",Matches!$J$2:$J$201,0)),M883=INDEX(Matches!$H$2:$H$201,MATCH($A883&amp;"-5",Matches!$J$2:$J$201,0))),5,IF(SIGN(L883-M883)&lt;&gt;SIGN(INDEX(Matches!$G$2:$G$201,MATCH($A883&amp;"-5",Matches!$J$2:$J$201,0))-INDEX(Matches!$H$2:$H$201,MATCH($A883&amp;"-5",Matches!$J$2:$J$201,0))),0,IF(L883-M883=INDEX(Matches!$G$2:$G$201,MATCH($A883&amp;"-5",Matches!$J$2:$J$201,0))-INDEX(Matches!$H$2:$H$201,MATCH($A883&amp;"-5",Matches!$J$2:$J$201,0)),3,2))))),""))</f>
        <v/>
      </c>
      <c r="AC883" s="12" t="str">
        <f aca="false">IF(OR($B883="",N883="",O883=""),"",IFERROR(IF(OR(INDEX(Matches!$I$2:$I$201,MATCH($A883&amp;"-6",Matches!$J$2:$J$201,0))="Void",INDEX(Matches!$G$2:$G$201,MATCH($A883&amp;"-6",Matches!$J$2:$J$201,0))="",INDEX(Matches!$H$2:$H$201,MATCH($A883&amp;"-6",Matches!$J$2:$J$201,0))=""),"",IF(AND($C883&lt;&gt;"",INDEX(Matches!$F$2:$F$201,MATCH($A883&amp;"-6",Matches!$J$2:$J$201,0))&lt;&gt;"",$C883&gt;=INDEX(Matches!$F$2:$F$201,MATCH($A883&amp;"-6",Matches!$J$2:$J$201,0))),"",IF(AND(N883=INDEX(Matches!$G$2:$G$201,MATCH($A883&amp;"-6",Matches!$J$2:$J$201,0)),O883=INDEX(Matches!$H$2:$H$201,MATCH($A883&amp;"-6",Matches!$J$2:$J$201,0))),5,IF(SIGN(N883-O883)&lt;&gt;SIGN(INDEX(Matches!$G$2:$G$201,MATCH($A883&amp;"-6",Matches!$J$2:$J$201,0))-INDEX(Matches!$H$2:$H$201,MATCH($A883&amp;"-6",Matches!$J$2:$J$201,0))),0,IF(N883-O883=INDEX(Matches!$G$2:$G$201,MATCH($A883&amp;"-6",Matches!$J$2:$J$201,0))-INDEX(Matches!$H$2:$H$201,MATCH($A883&amp;"-6",Matches!$J$2:$J$201,0)),3,2))))),""))</f>
        <v/>
      </c>
      <c r="AD883" s="12" t="str">
        <f aca="false">IF(OR($B883="",P883="",Q883=""),"",IFERROR(IF(OR(INDEX(Matches!$I$2:$I$201,MATCH($A883&amp;"-7",Matches!$J$2:$J$201,0))="Void",INDEX(Matches!$G$2:$G$201,MATCH($A883&amp;"-7",Matches!$J$2:$J$201,0))="",INDEX(Matches!$H$2:$H$201,MATCH($A883&amp;"-7",Matches!$J$2:$J$201,0))=""),"",IF(AND($C883&lt;&gt;"",INDEX(Matches!$F$2:$F$201,MATCH($A883&amp;"-7",Matches!$J$2:$J$201,0))&lt;&gt;"",$C883&gt;=INDEX(Matches!$F$2:$F$201,MATCH($A883&amp;"-7",Matches!$J$2:$J$201,0))),"",IF(AND(P883=INDEX(Matches!$G$2:$G$201,MATCH($A883&amp;"-7",Matches!$J$2:$J$201,0)),Q883=INDEX(Matches!$H$2:$H$201,MATCH($A883&amp;"-7",Matches!$J$2:$J$201,0))),5,IF(SIGN(P883-Q883)&lt;&gt;SIGN(INDEX(Matches!$G$2:$G$201,MATCH($A883&amp;"-7",Matches!$J$2:$J$201,0))-INDEX(Matches!$H$2:$H$201,MATCH($A883&amp;"-7",Matches!$J$2:$J$201,0))),0,IF(P883-Q883=INDEX(Matches!$G$2:$G$201,MATCH($A883&amp;"-7",Matches!$J$2:$J$201,0))-INDEX(Matches!$H$2:$H$201,MATCH($A883&amp;"-7",Matches!$J$2:$J$201,0)),3,2))))),""))</f>
        <v/>
      </c>
      <c r="AE883" s="12" t="str">
        <f aca="false">IF(OR($B883="",R883="",S883=""),"",IFERROR(IF(OR(INDEX(Matches!$I$2:$I$201,MATCH($A883&amp;"-8",Matches!$J$2:$J$201,0))="Void",INDEX(Matches!$G$2:$G$201,MATCH($A883&amp;"-8",Matches!$J$2:$J$201,0))="",INDEX(Matches!$H$2:$H$201,MATCH($A883&amp;"-8",Matches!$J$2:$J$201,0))=""),"",IF(AND($C883&lt;&gt;"",INDEX(Matches!$F$2:$F$201,MATCH($A883&amp;"-8",Matches!$J$2:$J$201,0))&lt;&gt;"",$C883&gt;=INDEX(Matches!$F$2:$F$201,MATCH($A883&amp;"-8",Matches!$J$2:$J$201,0))),"",IF(AND(R883=INDEX(Matches!$G$2:$G$201,MATCH($A883&amp;"-8",Matches!$J$2:$J$201,0)),S883=INDEX(Matches!$H$2:$H$201,MATCH($A883&amp;"-8",Matches!$J$2:$J$201,0))),5,IF(SIGN(R883-S883)&lt;&gt;SIGN(INDEX(Matches!$G$2:$G$201,MATCH($A883&amp;"-8",Matches!$J$2:$J$201,0))-INDEX(Matches!$H$2:$H$201,MATCH($A883&amp;"-8",Matches!$J$2:$J$201,0))),0,IF(R883-S883=INDEX(Matches!$G$2:$G$201,MATCH($A883&amp;"-8",Matches!$J$2:$J$201,0))-INDEX(Matches!$H$2:$H$201,MATCH($A883&amp;"-8",Matches!$J$2:$J$201,0)),3,2))))),""))</f>
        <v/>
      </c>
      <c r="AF883" s="12" t="str">
        <f aca="false">IF(OR($B883="",T883="",U883=""),"",IFERROR(IF(OR(INDEX(Matches!$I$2:$I$201,MATCH($A883&amp;"-9",Matches!$J$2:$J$201,0))="Void",INDEX(Matches!$G$2:$G$201,MATCH($A883&amp;"-9",Matches!$J$2:$J$201,0))="",INDEX(Matches!$H$2:$H$201,MATCH($A883&amp;"-9",Matches!$J$2:$J$201,0))=""),"",IF(AND($C883&lt;&gt;"",INDEX(Matches!$F$2:$F$201,MATCH($A883&amp;"-9",Matches!$J$2:$J$201,0))&lt;&gt;"",$C883&gt;=INDEX(Matches!$F$2:$F$201,MATCH($A883&amp;"-9",Matches!$J$2:$J$201,0))),"",IF(AND(T883=INDEX(Matches!$G$2:$G$201,MATCH($A883&amp;"-9",Matches!$J$2:$J$201,0)),U883=INDEX(Matches!$H$2:$H$201,MATCH($A883&amp;"-9",Matches!$J$2:$J$201,0))),5,IF(SIGN(T883-U883)&lt;&gt;SIGN(INDEX(Matches!$G$2:$G$201,MATCH($A883&amp;"-9",Matches!$J$2:$J$201,0))-INDEX(Matches!$H$2:$H$201,MATCH($A883&amp;"-9",Matches!$J$2:$J$201,0))),0,IF(T883-U883=INDEX(Matches!$G$2:$G$201,MATCH($A883&amp;"-9",Matches!$J$2:$J$201,0))-INDEX(Matches!$H$2:$H$201,MATCH($A883&amp;"-9",Matches!$J$2:$J$201,0)),3,2))))),""))</f>
        <v/>
      </c>
      <c r="AG883" s="12" t="str">
        <f aca="false">IF(OR($B883="",V883="",W883=""),"",IFERROR(IF(OR(INDEX(Matches!$I$2:$I$201,MATCH($A883&amp;"-10",Matches!$J$2:$J$201,0))="Void",INDEX(Matches!$G$2:$G$201,MATCH($A883&amp;"-10",Matches!$J$2:$J$201,0))="",INDEX(Matches!$H$2:$H$201,MATCH($A883&amp;"-10",Matches!$J$2:$J$201,0))=""),"",IF(AND($C883&lt;&gt;"",INDEX(Matches!$F$2:$F$201,MATCH($A883&amp;"-10",Matches!$J$2:$J$201,0))&lt;&gt;"",$C883&gt;=INDEX(Matches!$F$2:$F$201,MATCH($A883&amp;"-10",Matches!$J$2:$J$201,0))),"",IF(AND(V883=INDEX(Matches!$G$2:$G$201,MATCH($A883&amp;"-10",Matches!$J$2:$J$201,0)),W883=INDEX(Matches!$H$2:$H$201,MATCH($A883&amp;"-10",Matches!$J$2:$J$201,0))),5,IF(SIGN(V883-W883)&lt;&gt;SIGN(INDEX(Matches!$G$2:$G$201,MATCH($A883&amp;"-10",Matches!$J$2:$J$201,0))-INDEX(Matches!$H$2:$H$201,MATCH($A883&amp;"-10",Matches!$J$2:$J$201,0))),0,IF(V883-W883=INDEX(Matches!$G$2:$G$201,MATCH($A883&amp;"-10",Matches!$J$2:$J$201,0))-INDEX(Matches!$H$2:$H$201,MATCH($A883&amp;"-10",Matches!$J$2:$J$201,0)),3,2))))),""))</f>
        <v/>
      </c>
      <c r="AH883" s="13" t="str">
        <f aca="false">IF($B883="","",SUM(X883:AG883))</f>
        <v/>
      </c>
      <c r="AI883" s="12" t="str">
        <f aca="false">IF($B883="","",COUNTIF(X883:AG883,5))</f>
        <v/>
      </c>
      <c r="AJ883" s="12" t="str">
        <f aca="false">IF($B883="","",COUNTIF(X883:AG883,"&gt;=2"))</f>
        <v/>
      </c>
      <c r="AK883" s="12" t="str">
        <f aca="false">IF($B883="","",COUNT(X883:AG883))</f>
        <v/>
      </c>
    </row>
    <row r="884" customFormat="false" ht="15" hidden="false" customHeight="false" outlineLevel="0" collapsed="false">
      <c r="A884" s="7"/>
      <c r="B884" s="7"/>
      <c r="C884" s="11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12" t="str">
        <f aca="false">IF(OR($B884="",D884="",E884=""),"",IFERROR(IF(OR(INDEX(Matches!$I$2:$I$201,MATCH($A884&amp;"-1",Matches!$J$2:$J$201,0))="Void",INDEX(Matches!$G$2:$G$201,MATCH($A884&amp;"-1",Matches!$J$2:$J$201,0))="",INDEX(Matches!$H$2:$H$201,MATCH($A884&amp;"-1",Matches!$J$2:$J$201,0))=""),"",IF(AND($C884&lt;&gt;"",INDEX(Matches!$F$2:$F$201,MATCH($A884&amp;"-1",Matches!$J$2:$J$201,0))&lt;&gt;"",$C884&gt;=INDEX(Matches!$F$2:$F$201,MATCH($A884&amp;"-1",Matches!$J$2:$J$201,0))),"",IF(AND(D884=INDEX(Matches!$G$2:$G$201,MATCH($A884&amp;"-1",Matches!$J$2:$J$201,0)),E884=INDEX(Matches!$H$2:$H$201,MATCH($A884&amp;"-1",Matches!$J$2:$J$201,0))),5,IF(SIGN(D884-E884)&lt;&gt;SIGN(INDEX(Matches!$G$2:$G$201,MATCH($A884&amp;"-1",Matches!$J$2:$J$201,0))-INDEX(Matches!$H$2:$H$201,MATCH($A884&amp;"-1",Matches!$J$2:$J$201,0))),0,IF(D884-E884=INDEX(Matches!$G$2:$G$201,MATCH($A884&amp;"-1",Matches!$J$2:$J$201,0))-INDEX(Matches!$H$2:$H$201,MATCH($A884&amp;"-1",Matches!$J$2:$J$201,0)),3,2))))),""))</f>
        <v/>
      </c>
      <c r="Y884" s="12" t="str">
        <f aca="false">IF(OR($B884="",F884="",G884=""),"",IFERROR(IF(OR(INDEX(Matches!$I$2:$I$201,MATCH($A884&amp;"-2",Matches!$J$2:$J$201,0))="Void",INDEX(Matches!$G$2:$G$201,MATCH($A884&amp;"-2",Matches!$J$2:$J$201,0))="",INDEX(Matches!$H$2:$H$201,MATCH($A884&amp;"-2",Matches!$J$2:$J$201,0))=""),"",IF(AND($C884&lt;&gt;"",INDEX(Matches!$F$2:$F$201,MATCH($A884&amp;"-2",Matches!$J$2:$J$201,0))&lt;&gt;"",$C884&gt;=INDEX(Matches!$F$2:$F$201,MATCH($A884&amp;"-2",Matches!$J$2:$J$201,0))),"",IF(AND(F884=INDEX(Matches!$G$2:$G$201,MATCH($A884&amp;"-2",Matches!$J$2:$J$201,0)),G884=INDEX(Matches!$H$2:$H$201,MATCH($A884&amp;"-2",Matches!$J$2:$J$201,0))),5,IF(SIGN(F884-G884)&lt;&gt;SIGN(INDEX(Matches!$G$2:$G$201,MATCH($A884&amp;"-2",Matches!$J$2:$J$201,0))-INDEX(Matches!$H$2:$H$201,MATCH($A884&amp;"-2",Matches!$J$2:$J$201,0))),0,IF(F884-G884=INDEX(Matches!$G$2:$G$201,MATCH($A884&amp;"-2",Matches!$J$2:$J$201,0))-INDEX(Matches!$H$2:$H$201,MATCH($A884&amp;"-2",Matches!$J$2:$J$201,0)),3,2))))),""))</f>
        <v/>
      </c>
      <c r="Z884" s="12" t="str">
        <f aca="false">IF(OR($B884="",H884="",I884=""),"",IFERROR(IF(OR(INDEX(Matches!$I$2:$I$201,MATCH($A884&amp;"-3",Matches!$J$2:$J$201,0))="Void",INDEX(Matches!$G$2:$G$201,MATCH($A884&amp;"-3",Matches!$J$2:$J$201,0))="",INDEX(Matches!$H$2:$H$201,MATCH($A884&amp;"-3",Matches!$J$2:$J$201,0))=""),"",IF(AND($C884&lt;&gt;"",INDEX(Matches!$F$2:$F$201,MATCH($A884&amp;"-3",Matches!$J$2:$J$201,0))&lt;&gt;"",$C884&gt;=INDEX(Matches!$F$2:$F$201,MATCH($A884&amp;"-3",Matches!$J$2:$J$201,0))),"",IF(AND(H884=INDEX(Matches!$G$2:$G$201,MATCH($A884&amp;"-3",Matches!$J$2:$J$201,0)),I884=INDEX(Matches!$H$2:$H$201,MATCH($A884&amp;"-3",Matches!$J$2:$J$201,0))),5,IF(SIGN(H884-I884)&lt;&gt;SIGN(INDEX(Matches!$G$2:$G$201,MATCH($A884&amp;"-3",Matches!$J$2:$J$201,0))-INDEX(Matches!$H$2:$H$201,MATCH($A884&amp;"-3",Matches!$J$2:$J$201,0))),0,IF(H884-I884=INDEX(Matches!$G$2:$G$201,MATCH($A884&amp;"-3",Matches!$J$2:$J$201,0))-INDEX(Matches!$H$2:$H$201,MATCH($A884&amp;"-3",Matches!$J$2:$J$201,0)),3,2))))),""))</f>
        <v/>
      </c>
      <c r="AA884" s="12" t="str">
        <f aca="false">IF(OR($B884="",J884="",K884=""),"",IFERROR(IF(OR(INDEX(Matches!$I$2:$I$201,MATCH($A884&amp;"-4",Matches!$J$2:$J$201,0))="Void",INDEX(Matches!$G$2:$G$201,MATCH($A884&amp;"-4",Matches!$J$2:$J$201,0))="",INDEX(Matches!$H$2:$H$201,MATCH($A884&amp;"-4",Matches!$J$2:$J$201,0))=""),"",IF(AND($C884&lt;&gt;"",INDEX(Matches!$F$2:$F$201,MATCH($A884&amp;"-4",Matches!$J$2:$J$201,0))&lt;&gt;"",$C884&gt;=INDEX(Matches!$F$2:$F$201,MATCH($A884&amp;"-4",Matches!$J$2:$J$201,0))),"",IF(AND(J884=INDEX(Matches!$G$2:$G$201,MATCH($A884&amp;"-4",Matches!$J$2:$J$201,0)),K884=INDEX(Matches!$H$2:$H$201,MATCH($A884&amp;"-4",Matches!$J$2:$J$201,0))),5,IF(SIGN(J884-K884)&lt;&gt;SIGN(INDEX(Matches!$G$2:$G$201,MATCH($A884&amp;"-4",Matches!$J$2:$J$201,0))-INDEX(Matches!$H$2:$H$201,MATCH($A884&amp;"-4",Matches!$J$2:$J$201,0))),0,IF(J884-K884=INDEX(Matches!$G$2:$G$201,MATCH($A884&amp;"-4",Matches!$J$2:$J$201,0))-INDEX(Matches!$H$2:$H$201,MATCH($A884&amp;"-4",Matches!$J$2:$J$201,0)),3,2))))),""))</f>
        <v/>
      </c>
      <c r="AB884" s="12" t="str">
        <f aca="false">IF(OR($B884="",L884="",M884=""),"",IFERROR(IF(OR(INDEX(Matches!$I$2:$I$201,MATCH($A884&amp;"-5",Matches!$J$2:$J$201,0))="Void",INDEX(Matches!$G$2:$G$201,MATCH($A884&amp;"-5",Matches!$J$2:$J$201,0))="",INDEX(Matches!$H$2:$H$201,MATCH($A884&amp;"-5",Matches!$J$2:$J$201,0))=""),"",IF(AND($C884&lt;&gt;"",INDEX(Matches!$F$2:$F$201,MATCH($A884&amp;"-5",Matches!$J$2:$J$201,0))&lt;&gt;"",$C884&gt;=INDEX(Matches!$F$2:$F$201,MATCH($A884&amp;"-5",Matches!$J$2:$J$201,0))),"",IF(AND(L884=INDEX(Matches!$G$2:$G$201,MATCH($A884&amp;"-5",Matches!$J$2:$J$201,0)),M884=INDEX(Matches!$H$2:$H$201,MATCH($A884&amp;"-5",Matches!$J$2:$J$201,0))),5,IF(SIGN(L884-M884)&lt;&gt;SIGN(INDEX(Matches!$G$2:$G$201,MATCH($A884&amp;"-5",Matches!$J$2:$J$201,0))-INDEX(Matches!$H$2:$H$201,MATCH($A884&amp;"-5",Matches!$J$2:$J$201,0))),0,IF(L884-M884=INDEX(Matches!$G$2:$G$201,MATCH($A884&amp;"-5",Matches!$J$2:$J$201,0))-INDEX(Matches!$H$2:$H$201,MATCH($A884&amp;"-5",Matches!$J$2:$J$201,0)),3,2))))),""))</f>
        <v/>
      </c>
      <c r="AC884" s="12" t="str">
        <f aca="false">IF(OR($B884="",N884="",O884=""),"",IFERROR(IF(OR(INDEX(Matches!$I$2:$I$201,MATCH($A884&amp;"-6",Matches!$J$2:$J$201,0))="Void",INDEX(Matches!$G$2:$G$201,MATCH($A884&amp;"-6",Matches!$J$2:$J$201,0))="",INDEX(Matches!$H$2:$H$201,MATCH($A884&amp;"-6",Matches!$J$2:$J$201,0))=""),"",IF(AND($C884&lt;&gt;"",INDEX(Matches!$F$2:$F$201,MATCH($A884&amp;"-6",Matches!$J$2:$J$201,0))&lt;&gt;"",$C884&gt;=INDEX(Matches!$F$2:$F$201,MATCH($A884&amp;"-6",Matches!$J$2:$J$201,0))),"",IF(AND(N884=INDEX(Matches!$G$2:$G$201,MATCH($A884&amp;"-6",Matches!$J$2:$J$201,0)),O884=INDEX(Matches!$H$2:$H$201,MATCH($A884&amp;"-6",Matches!$J$2:$J$201,0))),5,IF(SIGN(N884-O884)&lt;&gt;SIGN(INDEX(Matches!$G$2:$G$201,MATCH($A884&amp;"-6",Matches!$J$2:$J$201,0))-INDEX(Matches!$H$2:$H$201,MATCH($A884&amp;"-6",Matches!$J$2:$J$201,0))),0,IF(N884-O884=INDEX(Matches!$G$2:$G$201,MATCH($A884&amp;"-6",Matches!$J$2:$J$201,0))-INDEX(Matches!$H$2:$H$201,MATCH($A884&amp;"-6",Matches!$J$2:$J$201,0)),3,2))))),""))</f>
        <v/>
      </c>
      <c r="AD884" s="12" t="str">
        <f aca="false">IF(OR($B884="",P884="",Q884=""),"",IFERROR(IF(OR(INDEX(Matches!$I$2:$I$201,MATCH($A884&amp;"-7",Matches!$J$2:$J$201,0))="Void",INDEX(Matches!$G$2:$G$201,MATCH($A884&amp;"-7",Matches!$J$2:$J$201,0))="",INDEX(Matches!$H$2:$H$201,MATCH($A884&amp;"-7",Matches!$J$2:$J$201,0))=""),"",IF(AND($C884&lt;&gt;"",INDEX(Matches!$F$2:$F$201,MATCH($A884&amp;"-7",Matches!$J$2:$J$201,0))&lt;&gt;"",$C884&gt;=INDEX(Matches!$F$2:$F$201,MATCH($A884&amp;"-7",Matches!$J$2:$J$201,0))),"",IF(AND(P884=INDEX(Matches!$G$2:$G$201,MATCH($A884&amp;"-7",Matches!$J$2:$J$201,0)),Q884=INDEX(Matches!$H$2:$H$201,MATCH($A884&amp;"-7",Matches!$J$2:$J$201,0))),5,IF(SIGN(P884-Q884)&lt;&gt;SIGN(INDEX(Matches!$G$2:$G$201,MATCH($A884&amp;"-7",Matches!$J$2:$J$201,0))-INDEX(Matches!$H$2:$H$201,MATCH($A884&amp;"-7",Matches!$J$2:$J$201,0))),0,IF(P884-Q884=INDEX(Matches!$G$2:$G$201,MATCH($A884&amp;"-7",Matches!$J$2:$J$201,0))-INDEX(Matches!$H$2:$H$201,MATCH($A884&amp;"-7",Matches!$J$2:$J$201,0)),3,2))))),""))</f>
        <v/>
      </c>
      <c r="AE884" s="12" t="str">
        <f aca="false">IF(OR($B884="",R884="",S884=""),"",IFERROR(IF(OR(INDEX(Matches!$I$2:$I$201,MATCH($A884&amp;"-8",Matches!$J$2:$J$201,0))="Void",INDEX(Matches!$G$2:$G$201,MATCH($A884&amp;"-8",Matches!$J$2:$J$201,0))="",INDEX(Matches!$H$2:$H$201,MATCH($A884&amp;"-8",Matches!$J$2:$J$201,0))=""),"",IF(AND($C884&lt;&gt;"",INDEX(Matches!$F$2:$F$201,MATCH($A884&amp;"-8",Matches!$J$2:$J$201,0))&lt;&gt;"",$C884&gt;=INDEX(Matches!$F$2:$F$201,MATCH($A884&amp;"-8",Matches!$J$2:$J$201,0))),"",IF(AND(R884=INDEX(Matches!$G$2:$G$201,MATCH($A884&amp;"-8",Matches!$J$2:$J$201,0)),S884=INDEX(Matches!$H$2:$H$201,MATCH($A884&amp;"-8",Matches!$J$2:$J$201,0))),5,IF(SIGN(R884-S884)&lt;&gt;SIGN(INDEX(Matches!$G$2:$G$201,MATCH($A884&amp;"-8",Matches!$J$2:$J$201,0))-INDEX(Matches!$H$2:$H$201,MATCH($A884&amp;"-8",Matches!$J$2:$J$201,0))),0,IF(R884-S884=INDEX(Matches!$G$2:$G$201,MATCH($A884&amp;"-8",Matches!$J$2:$J$201,0))-INDEX(Matches!$H$2:$H$201,MATCH($A884&amp;"-8",Matches!$J$2:$J$201,0)),3,2))))),""))</f>
        <v/>
      </c>
      <c r="AF884" s="12" t="str">
        <f aca="false">IF(OR($B884="",T884="",U884=""),"",IFERROR(IF(OR(INDEX(Matches!$I$2:$I$201,MATCH($A884&amp;"-9",Matches!$J$2:$J$201,0))="Void",INDEX(Matches!$G$2:$G$201,MATCH($A884&amp;"-9",Matches!$J$2:$J$201,0))="",INDEX(Matches!$H$2:$H$201,MATCH($A884&amp;"-9",Matches!$J$2:$J$201,0))=""),"",IF(AND($C884&lt;&gt;"",INDEX(Matches!$F$2:$F$201,MATCH($A884&amp;"-9",Matches!$J$2:$J$201,0))&lt;&gt;"",$C884&gt;=INDEX(Matches!$F$2:$F$201,MATCH($A884&amp;"-9",Matches!$J$2:$J$201,0))),"",IF(AND(T884=INDEX(Matches!$G$2:$G$201,MATCH($A884&amp;"-9",Matches!$J$2:$J$201,0)),U884=INDEX(Matches!$H$2:$H$201,MATCH($A884&amp;"-9",Matches!$J$2:$J$201,0))),5,IF(SIGN(T884-U884)&lt;&gt;SIGN(INDEX(Matches!$G$2:$G$201,MATCH($A884&amp;"-9",Matches!$J$2:$J$201,0))-INDEX(Matches!$H$2:$H$201,MATCH($A884&amp;"-9",Matches!$J$2:$J$201,0))),0,IF(T884-U884=INDEX(Matches!$G$2:$G$201,MATCH($A884&amp;"-9",Matches!$J$2:$J$201,0))-INDEX(Matches!$H$2:$H$201,MATCH($A884&amp;"-9",Matches!$J$2:$J$201,0)),3,2))))),""))</f>
        <v/>
      </c>
      <c r="AG884" s="12" t="str">
        <f aca="false">IF(OR($B884="",V884="",W884=""),"",IFERROR(IF(OR(INDEX(Matches!$I$2:$I$201,MATCH($A884&amp;"-10",Matches!$J$2:$J$201,0))="Void",INDEX(Matches!$G$2:$G$201,MATCH($A884&amp;"-10",Matches!$J$2:$J$201,0))="",INDEX(Matches!$H$2:$H$201,MATCH($A884&amp;"-10",Matches!$J$2:$J$201,0))=""),"",IF(AND($C884&lt;&gt;"",INDEX(Matches!$F$2:$F$201,MATCH($A884&amp;"-10",Matches!$J$2:$J$201,0))&lt;&gt;"",$C884&gt;=INDEX(Matches!$F$2:$F$201,MATCH($A884&amp;"-10",Matches!$J$2:$J$201,0))),"",IF(AND(V884=INDEX(Matches!$G$2:$G$201,MATCH($A884&amp;"-10",Matches!$J$2:$J$201,0)),W884=INDEX(Matches!$H$2:$H$201,MATCH($A884&amp;"-10",Matches!$J$2:$J$201,0))),5,IF(SIGN(V884-W884)&lt;&gt;SIGN(INDEX(Matches!$G$2:$G$201,MATCH($A884&amp;"-10",Matches!$J$2:$J$201,0))-INDEX(Matches!$H$2:$H$201,MATCH($A884&amp;"-10",Matches!$J$2:$J$201,0))),0,IF(V884-W884=INDEX(Matches!$G$2:$G$201,MATCH($A884&amp;"-10",Matches!$J$2:$J$201,0))-INDEX(Matches!$H$2:$H$201,MATCH($A884&amp;"-10",Matches!$J$2:$J$201,0)),3,2))))),""))</f>
        <v/>
      </c>
      <c r="AH884" s="13" t="str">
        <f aca="false">IF($B884="","",SUM(X884:AG884))</f>
        <v/>
      </c>
      <c r="AI884" s="12" t="str">
        <f aca="false">IF($B884="","",COUNTIF(X884:AG884,5))</f>
        <v/>
      </c>
      <c r="AJ884" s="12" t="str">
        <f aca="false">IF($B884="","",COUNTIF(X884:AG884,"&gt;=2"))</f>
        <v/>
      </c>
      <c r="AK884" s="12" t="str">
        <f aca="false">IF($B884="","",COUNT(X884:AG884))</f>
        <v/>
      </c>
    </row>
    <row r="885" customFormat="false" ht="15" hidden="false" customHeight="false" outlineLevel="0" collapsed="false">
      <c r="A885" s="7"/>
      <c r="B885" s="7"/>
      <c r="C885" s="11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12" t="str">
        <f aca="false">IF(OR($B885="",D885="",E885=""),"",IFERROR(IF(OR(INDEX(Matches!$I$2:$I$201,MATCH($A885&amp;"-1",Matches!$J$2:$J$201,0))="Void",INDEX(Matches!$G$2:$G$201,MATCH($A885&amp;"-1",Matches!$J$2:$J$201,0))="",INDEX(Matches!$H$2:$H$201,MATCH($A885&amp;"-1",Matches!$J$2:$J$201,0))=""),"",IF(AND($C885&lt;&gt;"",INDEX(Matches!$F$2:$F$201,MATCH($A885&amp;"-1",Matches!$J$2:$J$201,0))&lt;&gt;"",$C885&gt;=INDEX(Matches!$F$2:$F$201,MATCH($A885&amp;"-1",Matches!$J$2:$J$201,0))),"",IF(AND(D885=INDEX(Matches!$G$2:$G$201,MATCH($A885&amp;"-1",Matches!$J$2:$J$201,0)),E885=INDEX(Matches!$H$2:$H$201,MATCH($A885&amp;"-1",Matches!$J$2:$J$201,0))),5,IF(SIGN(D885-E885)&lt;&gt;SIGN(INDEX(Matches!$G$2:$G$201,MATCH($A885&amp;"-1",Matches!$J$2:$J$201,0))-INDEX(Matches!$H$2:$H$201,MATCH($A885&amp;"-1",Matches!$J$2:$J$201,0))),0,IF(D885-E885=INDEX(Matches!$G$2:$G$201,MATCH($A885&amp;"-1",Matches!$J$2:$J$201,0))-INDEX(Matches!$H$2:$H$201,MATCH($A885&amp;"-1",Matches!$J$2:$J$201,0)),3,2))))),""))</f>
        <v/>
      </c>
      <c r="Y885" s="12" t="str">
        <f aca="false">IF(OR($B885="",F885="",G885=""),"",IFERROR(IF(OR(INDEX(Matches!$I$2:$I$201,MATCH($A885&amp;"-2",Matches!$J$2:$J$201,0))="Void",INDEX(Matches!$G$2:$G$201,MATCH($A885&amp;"-2",Matches!$J$2:$J$201,0))="",INDEX(Matches!$H$2:$H$201,MATCH($A885&amp;"-2",Matches!$J$2:$J$201,0))=""),"",IF(AND($C885&lt;&gt;"",INDEX(Matches!$F$2:$F$201,MATCH($A885&amp;"-2",Matches!$J$2:$J$201,0))&lt;&gt;"",$C885&gt;=INDEX(Matches!$F$2:$F$201,MATCH($A885&amp;"-2",Matches!$J$2:$J$201,0))),"",IF(AND(F885=INDEX(Matches!$G$2:$G$201,MATCH($A885&amp;"-2",Matches!$J$2:$J$201,0)),G885=INDEX(Matches!$H$2:$H$201,MATCH($A885&amp;"-2",Matches!$J$2:$J$201,0))),5,IF(SIGN(F885-G885)&lt;&gt;SIGN(INDEX(Matches!$G$2:$G$201,MATCH($A885&amp;"-2",Matches!$J$2:$J$201,0))-INDEX(Matches!$H$2:$H$201,MATCH($A885&amp;"-2",Matches!$J$2:$J$201,0))),0,IF(F885-G885=INDEX(Matches!$G$2:$G$201,MATCH($A885&amp;"-2",Matches!$J$2:$J$201,0))-INDEX(Matches!$H$2:$H$201,MATCH($A885&amp;"-2",Matches!$J$2:$J$201,0)),3,2))))),""))</f>
        <v/>
      </c>
      <c r="Z885" s="12" t="str">
        <f aca="false">IF(OR($B885="",H885="",I885=""),"",IFERROR(IF(OR(INDEX(Matches!$I$2:$I$201,MATCH($A885&amp;"-3",Matches!$J$2:$J$201,0))="Void",INDEX(Matches!$G$2:$G$201,MATCH($A885&amp;"-3",Matches!$J$2:$J$201,0))="",INDEX(Matches!$H$2:$H$201,MATCH($A885&amp;"-3",Matches!$J$2:$J$201,0))=""),"",IF(AND($C885&lt;&gt;"",INDEX(Matches!$F$2:$F$201,MATCH($A885&amp;"-3",Matches!$J$2:$J$201,0))&lt;&gt;"",$C885&gt;=INDEX(Matches!$F$2:$F$201,MATCH($A885&amp;"-3",Matches!$J$2:$J$201,0))),"",IF(AND(H885=INDEX(Matches!$G$2:$G$201,MATCH($A885&amp;"-3",Matches!$J$2:$J$201,0)),I885=INDEX(Matches!$H$2:$H$201,MATCH($A885&amp;"-3",Matches!$J$2:$J$201,0))),5,IF(SIGN(H885-I885)&lt;&gt;SIGN(INDEX(Matches!$G$2:$G$201,MATCH($A885&amp;"-3",Matches!$J$2:$J$201,0))-INDEX(Matches!$H$2:$H$201,MATCH($A885&amp;"-3",Matches!$J$2:$J$201,0))),0,IF(H885-I885=INDEX(Matches!$G$2:$G$201,MATCH($A885&amp;"-3",Matches!$J$2:$J$201,0))-INDEX(Matches!$H$2:$H$201,MATCH($A885&amp;"-3",Matches!$J$2:$J$201,0)),3,2))))),""))</f>
        <v/>
      </c>
      <c r="AA885" s="12" t="str">
        <f aca="false">IF(OR($B885="",J885="",K885=""),"",IFERROR(IF(OR(INDEX(Matches!$I$2:$I$201,MATCH($A885&amp;"-4",Matches!$J$2:$J$201,0))="Void",INDEX(Matches!$G$2:$G$201,MATCH($A885&amp;"-4",Matches!$J$2:$J$201,0))="",INDEX(Matches!$H$2:$H$201,MATCH($A885&amp;"-4",Matches!$J$2:$J$201,0))=""),"",IF(AND($C885&lt;&gt;"",INDEX(Matches!$F$2:$F$201,MATCH($A885&amp;"-4",Matches!$J$2:$J$201,0))&lt;&gt;"",$C885&gt;=INDEX(Matches!$F$2:$F$201,MATCH($A885&amp;"-4",Matches!$J$2:$J$201,0))),"",IF(AND(J885=INDEX(Matches!$G$2:$G$201,MATCH($A885&amp;"-4",Matches!$J$2:$J$201,0)),K885=INDEX(Matches!$H$2:$H$201,MATCH($A885&amp;"-4",Matches!$J$2:$J$201,0))),5,IF(SIGN(J885-K885)&lt;&gt;SIGN(INDEX(Matches!$G$2:$G$201,MATCH($A885&amp;"-4",Matches!$J$2:$J$201,0))-INDEX(Matches!$H$2:$H$201,MATCH($A885&amp;"-4",Matches!$J$2:$J$201,0))),0,IF(J885-K885=INDEX(Matches!$G$2:$G$201,MATCH($A885&amp;"-4",Matches!$J$2:$J$201,0))-INDEX(Matches!$H$2:$H$201,MATCH($A885&amp;"-4",Matches!$J$2:$J$201,0)),3,2))))),""))</f>
        <v/>
      </c>
      <c r="AB885" s="12" t="str">
        <f aca="false">IF(OR($B885="",L885="",M885=""),"",IFERROR(IF(OR(INDEX(Matches!$I$2:$I$201,MATCH($A885&amp;"-5",Matches!$J$2:$J$201,0))="Void",INDEX(Matches!$G$2:$G$201,MATCH($A885&amp;"-5",Matches!$J$2:$J$201,0))="",INDEX(Matches!$H$2:$H$201,MATCH($A885&amp;"-5",Matches!$J$2:$J$201,0))=""),"",IF(AND($C885&lt;&gt;"",INDEX(Matches!$F$2:$F$201,MATCH($A885&amp;"-5",Matches!$J$2:$J$201,0))&lt;&gt;"",$C885&gt;=INDEX(Matches!$F$2:$F$201,MATCH($A885&amp;"-5",Matches!$J$2:$J$201,0))),"",IF(AND(L885=INDEX(Matches!$G$2:$G$201,MATCH($A885&amp;"-5",Matches!$J$2:$J$201,0)),M885=INDEX(Matches!$H$2:$H$201,MATCH($A885&amp;"-5",Matches!$J$2:$J$201,0))),5,IF(SIGN(L885-M885)&lt;&gt;SIGN(INDEX(Matches!$G$2:$G$201,MATCH($A885&amp;"-5",Matches!$J$2:$J$201,0))-INDEX(Matches!$H$2:$H$201,MATCH($A885&amp;"-5",Matches!$J$2:$J$201,0))),0,IF(L885-M885=INDEX(Matches!$G$2:$G$201,MATCH($A885&amp;"-5",Matches!$J$2:$J$201,0))-INDEX(Matches!$H$2:$H$201,MATCH($A885&amp;"-5",Matches!$J$2:$J$201,0)),3,2))))),""))</f>
        <v/>
      </c>
      <c r="AC885" s="12" t="str">
        <f aca="false">IF(OR($B885="",N885="",O885=""),"",IFERROR(IF(OR(INDEX(Matches!$I$2:$I$201,MATCH($A885&amp;"-6",Matches!$J$2:$J$201,0))="Void",INDEX(Matches!$G$2:$G$201,MATCH($A885&amp;"-6",Matches!$J$2:$J$201,0))="",INDEX(Matches!$H$2:$H$201,MATCH($A885&amp;"-6",Matches!$J$2:$J$201,0))=""),"",IF(AND($C885&lt;&gt;"",INDEX(Matches!$F$2:$F$201,MATCH($A885&amp;"-6",Matches!$J$2:$J$201,0))&lt;&gt;"",$C885&gt;=INDEX(Matches!$F$2:$F$201,MATCH($A885&amp;"-6",Matches!$J$2:$J$201,0))),"",IF(AND(N885=INDEX(Matches!$G$2:$G$201,MATCH($A885&amp;"-6",Matches!$J$2:$J$201,0)),O885=INDEX(Matches!$H$2:$H$201,MATCH($A885&amp;"-6",Matches!$J$2:$J$201,0))),5,IF(SIGN(N885-O885)&lt;&gt;SIGN(INDEX(Matches!$G$2:$G$201,MATCH($A885&amp;"-6",Matches!$J$2:$J$201,0))-INDEX(Matches!$H$2:$H$201,MATCH($A885&amp;"-6",Matches!$J$2:$J$201,0))),0,IF(N885-O885=INDEX(Matches!$G$2:$G$201,MATCH($A885&amp;"-6",Matches!$J$2:$J$201,0))-INDEX(Matches!$H$2:$H$201,MATCH($A885&amp;"-6",Matches!$J$2:$J$201,0)),3,2))))),""))</f>
        <v/>
      </c>
      <c r="AD885" s="12" t="str">
        <f aca="false">IF(OR($B885="",P885="",Q885=""),"",IFERROR(IF(OR(INDEX(Matches!$I$2:$I$201,MATCH($A885&amp;"-7",Matches!$J$2:$J$201,0))="Void",INDEX(Matches!$G$2:$G$201,MATCH($A885&amp;"-7",Matches!$J$2:$J$201,0))="",INDEX(Matches!$H$2:$H$201,MATCH($A885&amp;"-7",Matches!$J$2:$J$201,0))=""),"",IF(AND($C885&lt;&gt;"",INDEX(Matches!$F$2:$F$201,MATCH($A885&amp;"-7",Matches!$J$2:$J$201,0))&lt;&gt;"",$C885&gt;=INDEX(Matches!$F$2:$F$201,MATCH($A885&amp;"-7",Matches!$J$2:$J$201,0))),"",IF(AND(P885=INDEX(Matches!$G$2:$G$201,MATCH($A885&amp;"-7",Matches!$J$2:$J$201,0)),Q885=INDEX(Matches!$H$2:$H$201,MATCH($A885&amp;"-7",Matches!$J$2:$J$201,0))),5,IF(SIGN(P885-Q885)&lt;&gt;SIGN(INDEX(Matches!$G$2:$G$201,MATCH($A885&amp;"-7",Matches!$J$2:$J$201,0))-INDEX(Matches!$H$2:$H$201,MATCH($A885&amp;"-7",Matches!$J$2:$J$201,0))),0,IF(P885-Q885=INDEX(Matches!$G$2:$G$201,MATCH($A885&amp;"-7",Matches!$J$2:$J$201,0))-INDEX(Matches!$H$2:$H$201,MATCH($A885&amp;"-7",Matches!$J$2:$J$201,0)),3,2))))),""))</f>
        <v/>
      </c>
      <c r="AE885" s="12" t="str">
        <f aca="false">IF(OR($B885="",R885="",S885=""),"",IFERROR(IF(OR(INDEX(Matches!$I$2:$I$201,MATCH($A885&amp;"-8",Matches!$J$2:$J$201,0))="Void",INDEX(Matches!$G$2:$G$201,MATCH($A885&amp;"-8",Matches!$J$2:$J$201,0))="",INDEX(Matches!$H$2:$H$201,MATCH($A885&amp;"-8",Matches!$J$2:$J$201,0))=""),"",IF(AND($C885&lt;&gt;"",INDEX(Matches!$F$2:$F$201,MATCH($A885&amp;"-8",Matches!$J$2:$J$201,0))&lt;&gt;"",$C885&gt;=INDEX(Matches!$F$2:$F$201,MATCH($A885&amp;"-8",Matches!$J$2:$J$201,0))),"",IF(AND(R885=INDEX(Matches!$G$2:$G$201,MATCH($A885&amp;"-8",Matches!$J$2:$J$201,0)),S885=INDEX(Matches!$H$2:$H$201,MATCH($A885&amp;"-8",Matches!$J$2:$J$201,0))),5,IF(SIGN(R885-S885)&lt;&gt;SIGN(INDEX(Matches!$G$2:$G$201,MATCH($A885&amp;"-8",Matches!$J$2:$J$201,0))-INDEX(Matches!$H$2:$H$201,MATCH($A885&amp;"-8",Matches!$J$2:$J$201,0))),0,IF(R885-S885=INDEX(Matches!$G$2:$G$201,MATCH($A885&amp;"-8",Matches!$J$2:$J$201,0))-INDEX(Matches!$H$2:$H$201,MATCH($A885&amp;"-8",Matches!$J$2:$J$201,0)),3,2))))),""))</f>
        <v/>
      </c>
      <c r="AF885" s="12" t="str">
        <f aca="false">IF(OR($B885="",T885="",U885=""),"",IFERROR(IF(OR(INDEX(Matches!$I$2:$I$201,MATCH($A885&amp;"-9",Matches!$J$2:$J$201,0))="Void",INDEX(Matches!$G$2:$G$201,MATCH($A885&amp;"-9",Matches!$J$2:$J$201,0))="",INDEX(Matches!$H$2:$H$201,MATCH($A885&amp;"-9",Matches!$J$2:$J$201,0))=""),"",IF(AND($C885&lt;&gt;"",INDEX(Matches!$F$2:$F$201,MATCH($A885&amp;"-9",Matches!$J$2:$J$201,0))&lt;&gt;"",$C885&gt;=INDEX(Matches!$F$2:$F$201,MATCH($A885&amp;"-9",Matches!$J$2:$J$201,0))),"",IF(AND(T885=INDEX(Matches!$G$2:$G$201,MATCH($A885&amp;"-9",Matches!$J$2:$J$201,0)),U885=INDEX(Matches!$H$2:$H$201,MATCH($A885&amp;"-9",Matches!$J$2:$J$201,0))),5,IF(SIGN(T885-U885)&lt;&gt;SIGN(INDEX(Matches!$G$2:$G$201,MATCH($A885&amp;"-9",Matches!$J$2:$J$201,0))-INDEX(Matches!$H$2:$H$201,MATCH($A885&amp;"-9",Matches!$J$2:$J$201,0))),0,IF(T885-U885=INDEX(Matches!$G$2:$G$201,MATCH($A885&amp;"-9",Matches!$J$2:$J$201,0))-INDEX(Matches!$H$2:$H$201,MATCH($A885&amp;"-9",Matches!$J$2:$J$201,0)),3,2))))),""))</f>
        <v/>
      </c>
      <c r="AG885" s="12" t="str">
        <f aca="false">IF(OR($B885="",V885="",W885=""),"",IFERROR(IF(OR(INDEX(Matches!$I$2:$I$201,MATCH($A885&amp;"-10",Matches!$J$2:$J$201,0))="Void",INDEX(Matches!$G$2:$G$201,MATCH($A885&amp;"-10",Matches!$J$2:$J$201,0))="",INDEX(Matches!$H$2:$H$201,MATCH($A885&amp;"-10",Matches!$J$2:$J$201,0))=""),"",IF(AND($C885&lt;&gt;"",INDEX(Matches!$F$2:$F$201,MATCH($A885&amp;"-10",Matches!$J$2:$J$201,0))&lt;&gt;"",$C885&gt;=INDEX(Matches!$F$2:$F$201,MATCH($A885&amp;"-10",Matches!$J$2:$J$201,0))),"",IF(AND(V885=INDEX(Matches!$G$2:$G$201,MATCH($A885&amp;"-10",Matches!$J$2:$J$201,0)),W885=INDEX(Matches!$H$2:$H$201,MATCH($A885&amp;"-10",Matches!$J$2:$J$201,0))),5,IF(SIGN(V885-W885)&lt;&gt;SIGN(INDEX(Matches!$G$2:$G$201,MATCH($A885&amp;"-10",Matches!$J$2:$J$201,0))-INDEX(Matches!$H$2:$H$201,MATCH($A885&amp;"-10",Matches!$J$2:$J$201,0))),0,IF(V885-W885=INDEX(Matches!$G$2:$G$201,MATCH($A885&amp;"-10",Matches!$J$2:$J$201,0))-INDEX(Matches!$H$2:$H$201,MATCH($A885&amp;"-10",Matches!$J$2:$J$201,0)),3,2))))),""))</f>
        <v/>
      </c>
      <c r="AH885" s="13" t="str">
        <f aca="false">IF($B885="","",SUM(X885:AG885))</f>
        <v/>
      </c>
      <c r="AI885" s="12" t="str">
        <f aca="false">IF($B885="","",COUNTIF(X885:AG885,5))</f>
        <v/>
      </c>
      <c r="AJ885" s="12" t="str">
        <f aca="false">IF($B885="","",COUNTIF(X885:AG885,"&gt;=2"))</f>
        <v/>
      </c>
      <c r="AK885" s="12" t="str">
        <f aca="false">IF($B885="","",COUNT(X885:AG885))</f>
        <v/>
      </c>
    </row>
    <row r="886" customFormat="false" ht="15" hidden="false" customHeight="false" outlineLevel="0" collapsed="false">
      <c r="A886" s="7"/>
      <c r="B886" s="7"/>
      <c r="C886" s="11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12" t="str">
        <f aca="false">IF(OR($B886="",D886="",E886=""),"",IFERROR(IF(OR(INDEX(Matches!$I$2:$I$201,MATCH($A886&amp;"-1",Matches!$J$2:$J$201,0))="Void",INDEX(Matches!$G$2:$G$201,MATCH($A886&amp;"-1",Matches!$J$2:$J$201,0))="",INDEX(Matches!$H$2:$H$201,MATCH($A886&amp;"-1",Matches!$J$2:$J$201,0))=""),"",IF(AND($C886&lt;&gt;"",INDEX(Matches!$F$2:$F$201,MATCH($A886&amp;"-1",Matches!$J$2:$J$201,0))&lt;&gt;"",$C886&gt;=INDEX(Matches!$F$2:$F$201,MATCH($A886&amp;"-1",Matches!$J$2:$J$201,0))),"",IF(AND(D886=INDEX(Matches!$G$2:$G$201,MATCH($A886&amp;"-1",Matches!$J$2:$J$201,0)),E886=INDEX(Matches!$H$2:$H$201,MATCH($A886&amp;"-1",Matches!$J$2:$J$201,0))),5,IF(SIGN(D886-E886)&lt;&gt;SIGN(INDEX(Matches!$G$2:$G$201,MATCH($A886&amp;"-1",Matches!$J$2:$J$201,0))-INDEX(Matches!$H$2:$H$201,MATCH($A886&amp;"-1",Matches!$J$2:$J$201,0))),0,IF(D886-E886=INDEX(Matches!$G$2:$G$201,MATCH($A886&amp;"-1",Matches!$J$2:$J$201,0))-INDEX(Matches!$H$2:$H$201,MATCH($A886&amp;"-1",Matches!$J$2:$J$201,0)),3,2))))),""))</f>
        <v/>
      </c>
      <c r="Y886" s="12" t="str">
        <f aca="false">IF(OR($B886="",F886="",G886=""),"",IFERROR(IF(OR(INDEX(Matches!$I$2:$I$201,MATCH($A886&amp;"-2",Matches!$J$2:$J$201,0))="Void",INDEX(Matches!$G$2:$G$201,MATCH($A886&amp;"-2",Matches!$J$2:$J$201,0))="",INDEX(Matches!$H$2:$H$201,MATCH($A886&amp;"-2",Matches!$J$2:$J$201,0))=""),"",IF(AND($C886&lt;&gt;"",INDEX(Matches!$F$2:$F$201,MATCH($A886&amp;"-2",Matches!$J$2:$J$201,0))&lt;&gt;"",$C886&gt;=INDEX(Matches!$F$2:$F$201,MATCH($A886&amp;"-2",Matches!$J$2:$J$201,0))),"",IF(AND(F886=INDEX(Matches!$G$2:$G$201,MATCH($A886&amp;"-2",Matches!$J$2:$J$201,0)),G886=INDEX(Matches!$H$2:$H$201,MATCH($A886&amp;"-2",Matches!$J$2:$J$201,0))),5,IF(SIGN(F886-G886)&lt;&gt;SIGN(INDEX(Matches!$G$2:$G$201,MATCH($A886&amp;"-2",Matches!$J$2:$J$201,0))-INDEX(Matches!$H$2:$H$201,MATCH($A886&amp;"-2",Matches!$J$2:$J$201,0))),0,IF(F886-G886=INDEX(Matches!$G$2:$G$201,MATCH($A886&amp;"-2",Matches!$J$2:$J$201,0))-INDEX(Matches!$H$2:$H$201,MATCH($A886&amp;"-2",Matches!$J$2:$J$201,0)),3,2))))),""))</f>
        <v/>
      </c>
      <c r="Z886" s="12" t="str">
        <f aca="false">IF(OR($B886="",H886="",I886=""),"",IFERROR(IF(OR(INDEX(Matches!$I$2:$I$201,MATCH($A886&amp;"-3",Matches!$J$2:$J$201,0))="Void",INDEX(Matches!$G$2:$G$201,MATCH($A886&amp;"-3",Matches!$J$2:$J$201,0))="",INDEX(Matches!$H$2:$H$201,MATCH($A886&amp;"-3",Matches!$J$2:$J$201,0))=""),"",IF(AND($C886&lt;&gt;"",INDEX(Matches!$F$2:$F$201,MATCH($A886&amp;"-3",Matches!$J$2:$J$201,0))&lt;&gt;"",$C886&gt;=INDEX(Matches!$F$2:$F$201,MATCH($A886&amp;"-3",Matches!$J$2:$J$201,0))),"",IF(AND(H886=INDEX(Matches!$G$2:$G$201,MATCH($A886&amp;"-3",Matches!$J$2:$J$201,0)),I886=INDEX(Matches!$H$2:$H$201,MATCH($A886&amp;"-3",Matches!$J$2:$J$201,0))),5,IF(SIGN(H886-I886)&lt;&gt;SIGN(INDEX(Matches!$G$2:$G$201,MATCH($A886&amp;"-3",Matches!$J$2:$J$201,0))-INDEX(Matches!$H$2:$H$201,MATCH($A886&amp;"-3",Matches!$J$2:$J$201,0))),0,IF(H886-I886=INDEX(Matches!$G$2:$G$201,MATCH($A886&amp;"-3",Matches!$J$2:$J$201,0))-INDEX(Matches!$H$2:$H$201,MATCH($A886&amp;"-3",Matches!$J$2:$J$201,0)),3,2))))),""))</f>
        <v/>
      </c>
      <c r="AA886" s="12" t="str">
        <f aca="false">IF(OR($B886="",J886="",K886=""),"",IFERROR(IF(OR(INDEX(Matches!$I$2:$I$201,MATCH($A886&amp;"-4",Matches!$J$2:$J$201,0))="Void",INDEX(Matches!$G$2:$G$201,MATCH($A886&amp;"-4",Matches!$J$2:$J$201,0))="",INDEX(Matches!$H$2:$H$201,MATCH($A886&amp;"-4",Matches!$J$2:$J$201,0))=""),"",IF(AND($C886&lt;&gt;"",INDEX(Matches!$F$2:$F$201,MATCH($A886&amp;"-4",Matches!$J$2:$J$201,0))&lt;&gt;"",$C886&gt;=INDEX(Matches!$F$2:$F$201,MATCH($A886&amp;"-4",Matches!$J$2:$J$201,0))),"",IF(AND(J886=INDEX(Matches!$G$2:$G$201,MATCH($A886&amp;"-4",Matches!$J$2:$J$201,0)),K886=INDEX(Matches!$H$2:$H$201,MATCH($A886&amp;"-4",Matches!$J$2:$J$201,0))),5,IF(SIGN(J886-K886)&lt;&gt;SIGN(INDEX(Matches!$G$2:$G$201,MATCH($A886&amp;"-4",Matches!$J$2:$J$201,0))-INDEX(Matches!$H$2:$H$201,MATCH($A886&amp;"-4",Matches!$J$2:$J$201,0))),0,IF(J886-K886=INDEX(Matches!$G$2:$G$201,MATCH($A886&amp;"-4",Matches!$J$2:$J$201,0))-INDEX(Matches!$H$2:$H$201,MATCH($A886&amp;"-4",Matches!$J$2:$J$201,0)),3,2))))),""))</f>
        <v/>
      </c>
      <c r="AB886" s="12" t="str">
        <f aca="false">IF(OR($B886="",L886="",M886=""),"",IFERROR(IF(OR(INDEX(Matches!$I$2:$I$201,MATCH($A886&amp;"-5",Matches!$J$2:$J$201,0))="Void",INDEX(Matches!$G$2:$G$201,MATCH($A886&amp;"-5",Matches!$J$2:$J$201,0))="",INDEX(Matches!$H$2:$H$201,MATCH($A886&amp;"-5",Matches!$J$2:$J$201,0))=""),"",IF(AND($C886&lt;&gt;"",INDEX(Matches!$F$2:$F$201,MATCH($A886&amp;"-5",Matches!$J$2:$J$201,0))&lt;&gt;"",$C886&gt;=INDEX(Matches!$F$2:$F$201,MATCH($A886&amp;"-5",Matches!$J$2:$J$201,0))),"",IF(AND(L886=INDEX(Matches!$G$2:$G$201,MATCH($A886&amp;"-5",Matches!$J$2:$J$201,0)),M886=INDEX(Matches!$H$2:$H$201,MATCH($A886&amp;"-5",Matches!$J$2:$J$201,0))),5,IF(SIGN(L886-M886)&lt;&gt;SIGN(INDEX(Matches!$G$2:$G$201,MATCH($A886&amp;"-5",Matches!$J$2:$J$201,0))-INDEX(Matches!$H$2:$H$201,MATCH($A886&amp;"-5",Matches!$J$2:$J$201,0))),0,IF(L886-M886=INDEX(Matches!$G$2:$G$201,MATCH($A886&amp;"-5",Matches!$J$2:$J$201,0))-INDEX(Matches!$H$2:$H$201,MATCH($A886&amp;"-5",Matches!$J$2:$J$201,0)),3,2))))),""))</f>
        <v/>
      </c>
      <c r="AC886" s="12" t="str">
        <f aca="false">IF(OR($B886="",N886="",O886=""),"",IFERROR(IF(OR(INDEX(Matches!$I$2:$I$201,MATCH($A886&amp;"-6",Matches!$J$2:$J$201,0))="Void",INDEX(Matches!$G$2:$G$201,MATCH($A886&amp;"-6",Matches!$J$2:$J$201,0))="",INDEX(Matches!$H$2:$H$201,MATCH($A886&amp;"-6",Matches!$J$2:$J$201,0))=""),"",IF(AND($C886&lt;&gt;"",INDEX(Matches!$F$2:$F$201,MATCH($A886&amp;"-6",Matches!$J$2:$J$201,0))&lt;&gt;"",$C886&gt;=INDEX(Matches!$F$2:$F$201,MATCH($A886&amp;"-6",Matches!$J$2:$J$201,0))),"",IF(AND(N886=INDEX(Matches!$G$2:$G$201,MATCH($A886&amp;"-6",Matches!$J$2:$J$201,0)),O886=INDEX(Matches!$H$2:$H$201,MATCH($A886&amp;"-6",Matches!$J$2:$J$201,0))),5,IF(SIGN(N886-O886)&lt;&gt;SIGN(INDEX(Matches!$G$2:$G$201,MATCH($A886&amp;"-6",Matches!$J$2:$J$201,0))-INDEX(Matches!$H$2:$H$201,MATCH($A886&amp;"-6",Matches!$J$2:$J$201,0))),0,IF(N886-O886=INDEX(Matches!$G$2:$G$201,MATCH($A886&amp;"-6",Matches!$J$2:$J$201,0))-INDEX(Matches!$H$2:$H$201,MATCH($A886&amp;"-6",Matches!$J$2:$J$201,0)),3,2))))),""))</f>
        <v/>
      </c>
      <c r="AD886" s="12" t="str">
        <f aca="false">IF(OR($B886="",P886="",Q886=""),"",IFERROR(IF(OR(INDEX(Matches!$I$2:$I$201,MATCH($A886&amp;"-7",Matches!$J$2:$J$201,0))="Void",INDEX(Matches!$G$2:$G$201,MATCH($A886&amp;"-7",Matches!$J$2:$J$201,0))="",INDEX(Matches!$H$2:$H$201,MATCH($A886&amp;"-7",Matches!$J$2:$J$201,0))=""),"",IF(AND($C886&lt;&gt;"",INDEX(Matches!$F$2:$F$201,MATCH($A886&amp;"-7",Matches!$J$2:$J$201,0))&lt;&gt;"",$C886&gt;=INDEX(Matches!$F$2:$F$201,MATCH($A886&amp;"-7",Matches!$J$2:$J$201,0))),"",IF(AND(P886=INDEX(Matches!$G$2:$G$201,MATCH($A886&amp;"-7",Matches!$J$2:$J$201,0)),Q886=INDEX(Matches!$H$2:$H$201,MATCH($A886&amp;"-7",Matches!$J$2:$J$201,0))),5,IF(SIGN(P886-Q886)&lt;&gt;SIGN(INDEX(Matches!$G$2:$G$201,MATCH($A886&amp;"-7",Matches!$J$2:$J$201,0))-INDEX(Matches!$H$2:$H$201,MATCH($A886&amp;"-7",Matches!$J$2:$J$201,0))),0,IF(P886-Q886=INDEX(Matches!$G$2:$G$201,MATCH($A886&amp;"-7",Matches!$J$2:$J$201,0))-INDEX(Matches!$H$2:$H$201,MATCH($A886&amp;"-7",Matches!$J$2:$J$201,0)),3,2))))),""))</f>
        <v/>
      </c>
      <c r="AE886" s="12" t="str">
        <f aca="false">IF(OR($B886="",R886="",S886=""),"",IFERROR(IF(OR(INDEX(Matches!$I$2:$I$201,MATCH($A886&amp;"-8",Matches!$J$2:$J$201,0))="Void",INDEX(Matches!$G$2:$G$201,MATCH($A886&amp;"-8",Matches!$J$2:$J$201,0))="",INDEX(Matches!$H$2:$H$201,MATCH($A886&amp;"-8",Matches!$J$2:$J$201,0))=""),"",IF(AND($C886&lt;&gt;"",INDEX(Matches!$F$2:$F$201,MATCH($A886&amp;"-8",Matches!$J$2:$J$201,0))&lt;&gt;"",$C886&gt;=INDEX(Matches!$F$2:$F$201,MATCH($A886&amp;"-8",Matches!$J$2:$J$201,0))),"",IF(AND(R886=INDEX(Matches!$G$2:$G$201,MATCH($A886&amp;"-8",Matches!$J$2:$J$201,0)),S886=INDEX(Matches!$H$2:$H$201,MATCH($A886&amp;"-8",Matches!$J$2:$J$201,0))),5,IF(SIGN(R886-S886)&lt;&gt;SIGN(INDEX(Matches!$G$2:$G$201,MATCH($A886&amp;"-8",Matches!$J$2:$J$201,0))-INDEX(Matches!$H$2:$H$201,MATCH($A886&amp;"-8",Matches!$J$2:$J$201,0))),0,IF(R886-S886=INDEX(Matches!$G$2:$G$201,MATCH($A886&amp;"-8",Matches!$J$2:$J$201,0))-INDEX(Matches!$H$2:$H$201,MATCH($A886&amp;"-8",Matches!$J$2:$J$201,0)),3,2))))),""))</f>
        <v/>
      </c>
      <c r="AF886" s="12" t="str">
        <f aca="false">IF(OR($B886="",T886="",U886=""),"",IFERROR(IF(OR(INDEX(Matches!$I$2:$I$201,MATCH($A886&amp;"-9",Matches!$J$2:$J$201,0))="Void",INDEX(Matches!$G$2:$G$201,MATCH($A886&amp;"-9",Matches!$J$2:$J$201,0))="",INDEX(Matches!$H$2:$H$201,MATCH($A886&amp;"-9",Matches!$J$2:$J$201,0))=""),"",IF(AND($C886&lt;&gt;"",INDEX(Matches!$F$2:$F$201,MATCH($A886&amp;"-9",Matches!$J$2:$J$201,0))&lt;&gt;"",$C886&gt;=INDEX(Matches!$F$2:$F$201,MATCH($A886&amp;"-9",Matches!$J$2:$J$201,0))),"",IF(AND(T886=INDEX(Matches!$G$2:$G$201,MATCH($A886&amp;"-9",Matches!$J$2:$J$201,0)),U886=INDEX(Matches!$H$2:$H$201,MATCH($A886&amp;"-9",Matches!$J$2:$J$201,0))),5,IF(SIGN(T886-U886)&lt;&gt;SIGN(INDEX(Matches!$G$2:$G$201,MATCH($A886&amp;"-9",Matches!$J$2:$J$201,0))-INDEX(Matches!$H$2:$H$201,MATCH($A886&amp;"-9",Matches!$J$2:$J$201,0))),0,IF(T886-U886=INDEX(Matches!$G$2:$G$201,MATCH($A886&amp;"-9",Matches!$J$2:$J$201,0))-INDEX(Matches!$H$2:$H$201,MATCH($A886&amp;"-9",Matches!$J$2:$J$201,0)),3,2))))),""))</f>
        <v/>
      </c>
      <c r="AG886" s="12" t="str">
        <f aca="false">IF(OR($B886="",V886="",W886=""),"",IFERROR(IF(OR(INDEX(Matches!$I$2:$I$201,MATCH($A886&amp;"-10",Matches!$J$2:$J$201,0))="Void",INDEX(Matches!$G$2:$G$201,MATCH($A886&amp;"-10",Matches!$J$2:$J$201,0))="",INDEX(Matches!$H$2:$H$201,MATCH($A886&amp;"-10",Matches!$J$2:$J$201,0))=""),"",IF(AND($C886&lt;&gt;"",INDEX(Matches!$F$2:$F$201,MATCH($A886&amp;"-10",Matches!$J$2:$J$201,0))&lt;&gt;"",$C886&gt;=INDEX(Matches!$F$2:$F$201,MATCH($A886&amp;"-10",Matches!$J$2:$J$201,0))),"",IF(AND(V886=INDEX(Matches!$G$2:$G$201,MATCH($A886&amp;"-10",Matches!$J$2:$J$201,0)),W886=INDEX(Matches!$H$2:$H$201,MATCH($A886&amp;"-10",Matches!$J$2:$J$201,0))),5,IF(SIGN(V886-W886)&lt;&gt;SIGN(INDEX(Matches!$G$2:$G$201,MATCH($A886&amp;"-10",Matches!$J$2:$J$201,0))-INDEX(Matches!$H$2:$H$201,MATCH($A886&amp;"-10",Matches!$J$2:$J$201,0))),0,IF(V886-W886=INDEX(Matches!$G$2:$G$201,MATCH($A886&amp;"-10",Matches!$J$2:$J$201,0))-INDEX(Matches!$H$2:$H$201,MATCH($A886&amp;"-10",Matches!$J$2:$J$201,0)),3,2))))),""))</f>
        <v/>
      </c>
      <c r="AH886" s="13" t="str">
        <f aca="false">IF($B886="","",SUM(X886:AG886))</f>
        <v/>
      </c>
      <c r="AI886" s="12" t="str">
        <f aca="false">IF($B886="","",COUNTIF(X886:AG886,5))</f>
        <v/>
      </c>
      <c r="AJ886" s="12" t="str">
        <f aca="false">IF($B886="","",COUNTIF(X886:AG886,"&gt;=2"))</f>
        <v/>
      </c>
      <c r="AK886" s="12" t="str">
        <f aca="false">IF($B886="","",COUNT(X886:AG886))</f>
        <v/>
      </c>
    </row>
    <row r="887" customFormat="false" ht="15" hidden="false" customHeight="false" outlineLevel="0" collapsed="false">
      <c r="A887" s="7"/>
      <c r="B887" s="7"/>
      <c r="C887" s="11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12" t="str">
        <f aca="false">IF(OR($B887="",D887="",E887=""),"",IFERROR(IF(OR(INDEX(Matches!$I$2:$I$201,MATCH($A887&amp;"-1",Matches!$J$2:$J$201,0))="Void",INDEX(Matches!$G$2:$G$201,MATCH($A887&amp;"-1",Matches!$J$2:$J$201,0))="",INDEX(Matches!$H$2:$H$201,MATCH($A887&amp;"-1",Matches!$J$2:$J$201,0))=""),"",IF(AND($C887&lt;&gt;"",INDEX(Matches!$F$2:$F$201,MATCH($A887&amp;"-1",Matches!$J$2:$J$201,0))&lt;&gt;"",$C887&gt;=INDEX(Matches!$F$2:$F$201,MATCH($A887&amp;"-1",Matches!$J$2:$J$201,0))),"",IF(AND(D887=INDEX(Matches!$G$2:$G$201,MATCH($A887&amp;"-1",Matches!$J$2:$J$201,0)),E887=INDEX(Matches!$H$2:$H$201,MATCH($A887&amp;"-1",Matches!$J$2:$J$201,0))),5,IF(SIGN(D887-E887)&lt;&gt;SIGN(INDEX(Matches!$G$2:$G$201,MATCH($A887&amp;"-1",Matches!$J$2:$J$201,0))-INDEX(Matches!$H$2:$H$201,MATCH($A887&amp;"-1",Matches!$J$2:$J$201,0))),0,IF(D887-E887=INDEX(Matches!$G$2:$G$201,MATCH($A887&amp;"-1",Matches!$J$2:$J$201,0))-INDEX(Matches!$H$2:$H$201,MATCH($A887&amp;"-1",Matches!$J$2:$J$201,0)),3,2))))),""))</f>
        <v/>
      </c>
      <c r="Y887" s="12" t="str">
        <f aca="false">IF(OR($B887="",F887="",G887=""),"",IFERROR(IF(OR(INDEX(Matches!$I$2:$I$201,MATCH($A887&amp;"-2",Matches!$J$2:$J$201,0))="Void",INDEX(Matches!$G$2:$G$201,MATCH($A887&amp;"-2",Matches!$J$2:$J$201,0))="",INDEX(Matches!$H$2:$H$201,MATCH($A887&amp;"-2",Matches!$J$2:$J$201,0))=""),"",IF(AND($C887&lt;&gt;"",INDEX(Matches!$F$2:$F$201,MATCH($A887&amp;"-2",Matches!$J$2:$J$201,0))&lt;&gt;"",$C887&gt;=INDEX(Matches!$F$2:$F$201,MATCH($A887&amp;"-2",Matches!$J$2:$J$201,0))),"",IF(AND(F887=INDEX(Matches!$G$2:$G$201,MATCH($A887&amp;"-2",Matches!$J$2:$J$201,0)),G887=INDEX(Matches!$H$2:$H$201,MATCH($A887&amp;"-2",Matches!$J$2:$J$201,0))),5,IF(SIGN(F887-G887)&lt;&gt;SIGN(INDEX(Matches!$G$2:$G$201,MATCH($A887&amp;"-2",Matches!$J$2:$J$201,0))-INDEX(Matches!$H$2:$H$201,MATCH($A887&amp;"-2",Matches!$J$2:$J$201,0))),0,IF(F887-G887=INDEX(Matches!$G$2:$G$201,MATCH($A887&amp;"-2",Matches!$J$2:$J$201,0))-INDEX(Matches!$H$2:$H$201,MATCH($A887&amp;"-2",Matches!$J$2:$J$201,0)),3,2))))),""))</f>
        <v/>
      </c>
      <c r="Z887" s="12" t="str">
        <f aca="false">IF(OR($B887="",H887="",I887=""),"",IFERROR(IF(OR(INDEX(Matches!$I$2:$I$201,MATCH($A887&amp;"-3",Matches!$J$2:$J$201,0))="Void",INDEX(Matches!$G$2:$G$201,MATCH($A887&amp;"-3",Matches!$J$2:$J$201,0))="",INDEX(Matches!$H$2:$H$201,MATCH($A887&amp;"-3",Matches!$J$2:$J$201,0))=""),"",IF(AND($C887&lt;&gt;"",INDEX(Matches!$F$2:$F$201,MATCH($A887&amp;"-3",Matches!$J$2:$J$201,0))&lt;&gt;"",$C887&gt;=INDEX(Matches!$F$2:$F$201,MATCH($A887&amp;"-3",Matches!$J$2:$J$201,0))),"",IF(AND(H887=INDEX(Matches!$G$2:$G$201,MATCH($A887&amp;"-3",Matches!$J$2:$J$201,0)),I887=INDEX(Matches!$H$2:$H$201,MATCH($A887&amp;"-3",Matches!$J$2:$J$201,0))),5,IF(SIGN(H887-I887)&lt;&gt;SIGN(INDEX(Matches!$G$2:$G$201,MATCH($A887&amp;"-3",Matches!$J$2:$J$201,0))-INDEX(Matches!$H$2:$H$201,MATCH($A887&amp;"-3",Matches!$J$2:$J$201,0))),0,IF(H887-I887=INDEX(Matches!$G$2:$G$201,MATCH($A887&amp;"-3",Matches!$J$2:$J$201,0))-INDEX(Matches!$H$2:$H$201,MATCH($A887&amp;"-3",Matches!$J$2:$J$201,0)),3,2))))),""))</f>
        <v/>
      </c>
      <c r="AA887" s="12" t="str">
        <f aca="false">IF(OR($B887="",J887="",K887=""),"",IFERROR(IF(OR(INDEX(Matches!$I$2:$I$201,MATCH($A887&amp;"-4",Matches!$J$2:$J$201,0))="Void",INDEX(Matches!$G$2:$G$201,MATCH($A887&amp;"-4",Matches!$J$2:$J$201,0))="",INDEX(Matches!$H$2:$H$201,MATCH($A887&amp;"-4",Matches!$J$2:$J$201,0))=""),"",IF(AND($C887&lt;&gt;"",INDEX(Matches!$F$2:$F$201,MATCH($A887&amp;"-4",Matches!$J$2:$J$201,0))&lt;&gt;"",$C887&gt;=INDEX(Matches!$F$2:$F$201,MATCH($A887&amp;"-4",Matches!$J$2:$J$201,0))),"",IF(AND(J887=INDEX(Matches!$G$2:$G$201,MATCH($A887&amp;"-4",Matches!$J$2:$J$201,0)),K887=INDEX(Matches!$H$2:$H$201,MATCH($A887&amp;"-4",Matches!$J$2:$J$201,0))),5,IF(SIGN(J887-K887)&lt;&gt;SIGN(INDEX(Matches!$G$2:$G$201,MATCH($A887&amp;"-4",Matches!$J$2:$J$201,0))-INDEX(Matches!$H$2:$H$201,MATCH($A887&amp;"-4",Matches!$J$2:$J$201,0))),0,IF(J887-K887=INDEX(Matches!$G$2:$G$201,MATCH($A887&amp;"-4",Matches!$J$2:$J$201,0))-INDEX(Matches!$H$2:$H$201,MATCH($A887&amp;"-4",Matches!$J$2:$J$201,0)),3,2))))),""))</f>
        <v/>
      </c>
      <c r="AB887" s="12" t="str">
        <f aca="false">IF(OR($B887="",L887="",M887=""),"",IFERROR(IF(OR(INDEX(Matches!$I$2:$I$201,MATCH($A887&amp;"-5",Matches!$J$2:$J$201,0))="Void",INDEX(Matches!$G$2:$G$201,MATCH($A887&amp;"-5",Matches!$J$2:$J$201,0))="",INDEX(Matches!$H$2:$H$201,MATCH($A887&amp;"-5",Matches!$J$2:$J$201,0))=""),"",IF(AND($C887&lt;&gt;"",INDEX(Matches!$F$2:$F$201,MATCH($A887&amp;"-5",Matches!$J$2:$J$201,0))&lt;&gt;"",$C887&gt;=INDEX(Matches!$F$2:$F$201,MATCH($A887&amp;"-5",Matches!$J$2:$J$201,0))),"",IF(AND(L887=INDEX(Matches!$G$2:$G$201,MATCH($A887&amp;"-5",Matches!$J$2:$J$201,0)),M887=INDEX(Matches!$H$2:$H$201,MATCH($A887&amp;"-5",Matches!$J$2:$J$201,0))),5,IF(SIGN(L887-M887)&lt;&gt;SIGN(INDEX(Matches!$G$2:$G$201,MATCH($A887&amp;"-5",Matches!$J$2:$J$201,0))-INDEX(Matches!$H$2:$H$201,MATCH($A887&amp;"-5",Matches!$J$2:$J$201,0))),0,IF(L887-M887=INDEX(Matches!$G$2:$G$201,MATCH($A887&amp;"-5",Matches!$J$2:$J$201,0))-INDEX(Matches!$H$2:$H$201,MATCH($A887&amp;"-5",Matches!$J$2:$J$201,0)),3,2))))),""))</f>
        <v/>
      </c>
      <c r="AC887" s="12" t="str">
        <f aca="false">IF(OR($B887="",N887="",O887=""),"",IFERROR(IF(OR(INDEX(Matches!$I$2:$I$201,MATCH($A887&amp;"-6",Matches!$J$2:$J$201,0))="Void",INDEX(Matches!$G$2:$G$201,MATCH($A887&amp;"-6",Matches!$J$2:$J$201,0))="",INDEX(Matches!$H$2:$H$201,MATCH($A887&amp;"-6",Matches!$J$2:$J$201,0))=""),"",IF(AND($C887&lt;&gt;"",INDEX(Matches!$F$2:$F$201,MATCH($A887&amp;"-6",Matches!$J$2:$J$201,0))&lt;&gt;"",$C887&gt;=INDEX(Matches!$F$2:$F$201,MATCH($A887&amp;"-6",Matches!$J$2:$J$201,0))),"",IF(AND(N887=INDEX(Matches!$G$2:$G$201,MATCH($A887&amp;"-6",Matches!$J$2:$J$201,0)),O887=INDEX(Matches!$H$2:$H$201,MATCH($A887&amp;"-6",Matches!$J$2:$J$201,0))),5,IF(SIGN(N887-O887)&lt;&gt;SIGN(INDEX(Matches!$G$2:$G$201,MATCH($A887&amp;"-6",Matches!$J$2:$J$201,0))-INDEX(Matches!$H$2:$H$201,MATCH($A887&amp;"-6",Matches!$J$2:$J$201,0))),0,IF(N887-O887=INDEX(Matches!$G$2:$G$201,MATCH($A887&amp;"-6",Matches!$J$2:$J$201,0))-INDEX(Matches!$H$2:$H$201,MATCH($A887&amp;"-6",Matches!$J$2:$J$201,0)),3,2))))),""))</f>
        <v/>
      </c>
      <c r="AD887" s="12" t="str">
        <f aca="false">IF(OR($B887="",P887="",Q887=""),"",IFERROR(IF(OR(INDEX(Matches!$I$2:$I$201,MATCH($A887&amp;"-7",Matches!$J$2:$J$201,0))="Void",INDEX(Matches!$G$2:$G$201,MATCH($A887&amp;"-7",Matches!$J$2:$J$201,0))="",INDEX(Matches!$H$2:$H$201,MATCH($A887&amp;"-7",Matches!$J$2:$J$201,0))=""),"",IF(AND($C887&lt;&gt;"",INDEX(Matches!$F$2:$F$201,MATCH($A887&amp;"-7",Matches!$J$2:$J$201,0))&lt;&gt;"",$C887&gt;=INDEX(Matches!$F$2:$F$201,MATCH($A887&amp;"-7",Matches!$J$2:$J$201,0))),"",IF(AND(P887=INDEX(Matches!$G$2:$G$201,MATCH($A887&amp;"-7",Matches!$J$2:$J$201,0)),Q887=INDEX(Matches!$H$2:$H$201,MATCH($A887&amp;"-7",Matches!$J$2:$J$201,0))),5,IF(SIGN(P887-Q887)&lt;&gt;SIGN(INDEX(Matches!$G$2:$G$201,MATCH($A887&amp;"-7",Matches!$J$2:$J$201,0))-INDEX(Matches!$H$2:$H$201,MATCH($A887&amp;"-7",Matches!$J$2:$J$201,0))),0,IF(P887-Q887=INDEX(Matches!$G$2:$G$201,MATCH($A887&amp;"-7",Matches!$J$2:$J$201,0))-INDEX(Matches!$H$2:$H$201,MATCH($A887&amp;"-7",Matches!$J$2:$J$201,0)),3,2))))),""))</f>
        <v/>
      </c>
      <c r="AE887" s="12" t="str">
        <f aca="false">IF(OR($B887="",R887="",S887=""),"",IFERROR(IF(OR(INDEX(Matches!$I$2:$I$201,MATCH($A887&amp;"-8",Matches!$J$2:$J$201,0))="Void",INDEX(Matches!$G$2:$G$201,MATCH($A887&amp;"-8",Matches!$J$2:$J$201,0))="",INDEX(Matches!$H$2:$H$201,MATCH($A887&amp;"-8",Matches!$J$2:$J$201,0))=""),"",IF(AND($C887&lt;&gt;"",INDEX(Matches!$F$2:$F$201,MATCH($A887&amp;"-8",Matches!$J$2:$J$201,0))&lt;&gt;"",$C887&gt;=INDEX(Matches!$F$2:$F$201,MATCH($A887&amp;"-8",Matches!$J$2:$J$201,0))),"",IF(AND(R887=INDEX(Matches!$G$2:$G$201,MATCH($A887&amp;"-8",Matches!$J$2:$J$201,0)),S887=INDEX(Matches!$H$2:$H$201,MATCH($A887&amp;"-8",Matches!$J$2:$J$201,0))),5,IF(SIGN(R887-S887)&lt;&gt;SIGN(INDEX(Matches!$G$2:$G$201,MATCH($A887&amp;"-8",Matches!$J$2:$J$201,0))-INDEX(Matches!$H$2:$H$201,MATCH($A887&amp;"-8",Matches!$J$2:$J$201,0))),0,IF(R887-S887=INDEX(Matches!$G$2:$G$201,MATCH($A887&amp;"-8",Matches!$J$2:$J$201,0))-INDEX(Matches!$H$2:$H$201,MATCH($A887&amp;"-8",Matches!$J$2:$J$201,0)),3,2))))),""))</f>
        <v/>
      </c>
      <c r="AF887" s="12" t="str">
        <f aca="false">IF(OR($B887="",T887="",U887=""),"",IFERROR(IF(OR(INDEX(Matches!$I$2:$I$201,MATCH($A887&amp;"-9",Matches!$J$2:$J$201,0))="Void",INDEX(Matches!$G$2:$G$201,MATCH($A887&amp;"-9",Matches!$J$2:$J$201,0))="",INDEX(Matches!$H$2:$H$201,MATCH($A887&amp;"-9",Matches!$J$2:$J$201,0))=""),"",IF(AND($C887&lt;&gt;"",INDEX(Matches!$F$2:$F$201,MATCH($A887&amp;"-9",Matches!$J$2:$J$201,0))&lt;&gt;"",$C887&gt;=INDEX(Matches!$F$2:$F$201,MATCH($A887&amp;"-9",Matches!$J$2:$J$201,0))),"",IF(AND(T887=INDEX(Matches!$G$2:$G$201,MATCH($A887&amp;"-9",Matches!$J$2:$J$201,0)),U887=INDEX(Matches!$H$2:$H$201,MATCH($A887&amp;"-9",Matches!$J$2:$J$201,0))),5,IF(SIGN(T887-U887)&lt;&gt;SIGN(INDEX(Matches!$G$2:$G$201,MATCH($A887&amp;"-9",Matches!$J$2:$J$201,0))-INDEX(Matches!$H$2:$H$201,MATCH($A887&amp;"-9",Matches!$J$2:$J$201,0))),0,IF(T887-U887=INDEX(Matches!$G$2:$G$201,MATCH($A887&amp;"-9",Matches!$J$2:$J$201,0))-INDEX(Matches!$H$2:$H$201,MATCH($A887&amp;"-9",Matches!$J$2:$J$201,0)),3,2))))),""))</f>
        <v/>
      </c>
      <c r="AG887" s="12" t="str">
        <f aca="false">IF(OR($B887="",V887="",W887=""),"",IFERROR(IF(OR(INDEX(Matches!$I$2:$I$201,MATCH($A887&amp;"-10",Matches!$J$2:$J$201,0))="Void",INDEX(Matches!$G$2:$G$201,MATCH($A887&amp;"-10",Matches!$J$2:$J$201,0))="",INDEX(Matches!$H$2:$H$201,MATCH($A887&amp;"-10",Matches!$J$2:$J$201,0))=""),"",IF(AND($C887&lt;&gt;"",INDEX(Matches!$F$2:$F$201,MATCH($A887&amp;"-10",Matches!$J$2:$J$201,0))&lt;&gt;"",$C887&gt;=INDEX(Matches!$F$2:$F$201,MATCH($A887&amp;"-10",Matches!$J$2:$J$201,0))),"",IF(AND(V887=INDEX(Matches!$G$2:$G$201,MATCH($A887&amp;"-10",Matches!$J$2:$J$201,0)),W887=INDEX(Matches!$H$2:$H$201,MATCH($A887&amp;"-10",Matches!$J$2:$J$201,0))),5,IF(SIGN(V887-W887)&lt;&gt;SIGN(INDEX(Matches!$G$2:$G$201,MATCH($A887&amp;"-10",Matches!$J$2:$J$201,0))-INDEX(Matches!$H$2:$H$201,MATCH($A887&amp;"-10",Matches!$J$2:$J$201,0))),0,IF(V887-W887=INDEX(Matches!$G$2:$G$201,MATCH($A887&amp;"-10",Matches!$J$2:$J$201,0))-INDEX(Matches!$H$2:$H$201,MATCH($A887&amp;"-10",Matches!$J$2:$J$201,0)),3,2))))),""))</f>
        <v/>
      </c>
      <c r="AH887" s="13" t="str">
        <f aca="false">IF($B887="","",SUM(X887:AG887))</f>
        <v/>
      </c>
      <c r="AI887" s="12" t="str">
        <f aca="false">IF($B887="","",COUNTIF(X887:AG887,5))</f>
        <v/>
      </c>
      <c r="AJ887" s="12" t="str">
        <f aca="false">IF($B887="","",COUNTIF(X887:AG887,"&gt;=2"))</f>
        <v/>
      </c>
      <c r="AK887" s="12" t="str">
        <f aca="false">IF($B887="","",COUNT(X887:AG887))</f>
        <v/>
      </c>
    </row>
    <row r="888" customFormat="false" ht="15" hidden="false" customHeight="false" outlineLevel="0" collapsed="false">
      <c r="A888" s="7"/>
      <c r="B888" s="7"/>
      <c r="C888" s="11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12" t="str">
        <f aca="false">IF(OR($B888="",D888="",E888=""),"",IFERROR(IF(OR(INDEX(Matches!$I$2:$I$201,MATCH($A888&amp;"-1",Matches!$J$2:$J$201,0))="Void",INDEX(Matches!$G$2:$G$201,MATCH($A888&amp;"-1",Matches!$J$2:$J$201,0))="",INDEX(Matches!$H$2:$H$201,MATCH($A888&amp;"-1",Matches!$J$2:$J$201,0))=""),"",IF(AND($C888&lt;&gt;"",INDEX(Matches!$F$2:$F$201,MATCH($A888&amp;"-1",Matches!$J$2:$J$201,0))&lt;&gt;"",$C888&gt;=INDEX(Matches!$F$2:$F$201,MATCH($A888&amp;"-1",Matches!$J$2:$J$201,0))),"",IF(AND(D888=INDEX(Matches!$G$2:$G$201,MATCH($A888&amp;"-1",Matches!$J$2:$J$201,0)),E888=INDEX(Matches!$H$2:$H$201,MATCH($A888&amp;"-1",Matches!$J$2:$J$201,0))),5,IF(SIGN(D888-E888)&lt;&gt;SIGN(INDEX(Matches!$G$2:$G$201,MATCH($A888&amp;"-1",Matches!$J$2:$J$201,0))-INDEX(Matches!$H$2:$H$201,MATCH($A888&amp;"-1",Matches!$J$2:$J$201,0))),0,IF(D888-E888=INDEX(Matches!$G$2:$G$201,MATCH($A888&amp;"-1",Matches!$J$2:$J$201,0))-INDEX(Matches!$H$2:$H$201,MATCH($A888&amp;"-1",Matches!$J$2:$J$201,0)),3,2))))),""))</f>
        <v/>
      </c>
      <c r="Y888" s="12" t="str">
        <f aca="false">IF(OR($B888="",F888="",G888=""),"",IFERROR(IF(OR(INDEX(Matches!$I$2:$I$201,MATCH($A888&amp;"-2",Matches!$J$2:$J$201,0))="Void",INDEX(Matches!$G$2:$G$201,MATCH($A888&amp;"-2",Matches!$J$2:$J$201,0))="",INDEX(Matches!$H$2:$H$201,MATCH($A888&amp;"-2",Matches!$J$2:$J$201,0))=""),"",IF(AND($C888&lt;&gt;"",INDEX(Matches!$F$2:$F$201,MATCH($A888&amp;"-2",Matches!$J$2:$J$201,0))&lt;&gt;"",$C888&gt;=INDEX(Matches!$F$2:$F$201,MATCH($A888&amp;"-2",Matches!$J$2:$J$201,0))),"",IF(AND(F888=INDEX(Matches!$G$2:$G$201,MATCH($A888&amp;"-2",Matches!$J$2:$J$201,0)),G888=INDEX(Matches!$H$2:$H$201,MATCH($A888&amp;"-2",Matches!$J$2:$J$201,0))),5,IF(SIGN(F888-G888)&lt;&gt;SIGN(INDEX(Matches!$G$2:$G$201,MATCH($A888&amp;"-2",Matches!$J$2:$J$201,0))-INDEX(Matches!$H$2:$H$201,MATCH($A888&amp;"-2",Matches!$J$2:$J$201,0))),0,IF(F888-G888=INDEX(Matches!$G$2:$G$201,MATCH($A888&amp;"-2",Matches!$J$2:$J$201,0))-INDEX(Matches!$H$2:$H$201,MATCH($A888&amp;"-2",Matches!$J$2:$J$201,0)),3,2))))),""))</f>
        <v/>
      </c>
      <c r="Z888" s="12" t="str">
        <f aca="false">IF(OR($B888="",H888="",I888=""),"",IFERROR(IF(OR(INDEX(Matches!$I$2:$I$201,MATCH($A888&amp;"-3",Matches!$J$2:$J$201,0))="Void",INDEX(Matches!$G$2:$G$201,MATCH($A888&amp;"-3",Matches!$J$2:$J$201,0))="",INDEX(Matches!$H$2:$H$201,MATCH($A888&amp;"-3",Matches!$J$2:$J$201,0))=""),"",IF(AND($C888&lt;&gt;"",INDEX(Matches!$F$2:$F$201,MATCH($A888&amp;"-3",Matches!$J$2:$J$201,0))&lt;&gt;"",$C888&gt;=INDEX(Matches!$F$2:$F$201,MATCH($A888&amp;"-3",Matches!$J$2:$J$201,0))),"",IF(AND(H888=INDEX(Matches!$G$2:$G$201,MATCH($A888&amp;"-3",Matches!$J$2:$J$201,0)),I888=INDEX(Matches!$H$2:$H$201,MATCH($A888&amp;"-3",Matches!$J$2:$J$201,0))),5,IF(SIGN(H888-I888)&lt;&gt;SIGN(INDEX(Matches!$G$2:$G$201,MATCH($A888&amp;"-3",Matches!$J$2:$J$201,0))-INDEX(Matches!$H$2:$H$201,MATCH($A888&amp;"-3",Matches!$J$2:$J$201,0))),0,IF(H888-I888=INDEX(Matches!$G$2:$G$201,MATCH($A888&amp;"-3",Matches!$J$2:$J$201,0))-INDEX(Matches!$H$2:$H$201,MATCH($A888&amp;"-3",Matches!$J$2:$J$201,0)),3,2))))),""))</f>
        <v/>
      </c>
      <c r="AA888" s="12" t="str">
        <f aca="false">IF(OR($B888="",J888="",K888=""),"",IFERROR(IF(OR(INDEX(Matches!$I$2:$I$201,MATCH($A888&amp;"-4",Matches!$J$2:$J$201,0))="Void",INDEX(Matches!$G$2:$G$201,MATCH($A888&amp;"-4",Matches!$J$2:$J$201,0))="",INDEX(Matches!$H$2:$H$201,MATCH($A888&amp;"-4",Matches!$J$2:$J$201,0))=""),"",IF(AND($C888&lt;&gt;"",INDEX(Matches!$F$2:$F$201,MATCH($A888&amp;"-4",Matches!$J$2:$J$201,0))&lt;&gt;"",$C888&gt;=INDEX(Matches!$F$2:$F$201,MATCH($A888&amp;"-4",Matches!$J$2:$J$201,0))),"",IF(AND(J888=INDEX(Matches!$G$2:$G$201,MATCH($A888&amp;"-4",Matches!$J$2:$J$201,0)),K888=INDEX(Matches!$H$2:$H$201,MATCH($A888&amp;"-4",Matches!$J$2:$J$201,0))),5,IF(SIGN(J888-K888)&lt;&gt;SIGN(INDEX(Matches!$G$2:$G$201,MATCH($A888&amp;"-4",Matches!$J$2:$J$201,0))-INDEX(Matches!$H$2:$H$201,MATCH($A888&amp;"-4",Matches!$J$2:$J$201,0))),0,IF(J888-K888=INDEX(Matches!$G$2:$G$201,MATCH($A888&amp;"-4",Matches!$J$2:$J$201,0))-INDEX(Matches!$H$2:$H$201,MATCH($A888&amp;"-4",Matches!$J$2:$J$201,0)),3,2))))),""))</f>
        <v/>
      </c>
      <c r="AB888" s="12" t="str">
        <f aca="false">IF(OR($B888="",L888="",M888=""),"",IFERROR(IF(OR(INDEX(Matches!$I$2:$I$201,MATCH($A888&amp;"-5",Matches!$J$2:$J$201,0))="Void",INDEX(Matches!$G$2:$G$201,MATCH($A888&amp;"-5",Matches!$J$2:$J$201,0))="",INDEX(Matches!$H$2:$H$201,MATCH($A888&amp;"-5",Matches!$J$2:$J$201,0))=""),"",IF(AND($C888&lt;&gt;"",INDEX(Matches!$F$2:$F$201,MATCH($A888&amp;"-5",Matches!$J$2:$J$201,0))&lt;&gt;"",$C888&gt;=INDEX(Matches!$F$2:$F$201,MATCH($A888&amp;"-5",Matches!$J$2:$J$201,0))),"",IF(AND(L888=INDEX(Matches!$G$2:$G$201,MATCH($A888&amp;"-5",Matches!$J$2:$J$201,0)),M888=INDEX(Matches!$H$2:$H$201,MATCH($A888&amp;"-5",Matches!$J$2:$J$201,0))),5,IF(SIGN(L888-M888)&lt;&gt;SIGN(INDEX(Matches!$G$2:$G$201,MATCH($A888&amp;"-5",Matches!$J$2:$J$201,0))-INDEX(Matches!$H$2:$H$201,MATCH($A888&amp;"-5",Matches!$J$2:$J$201,0))),0,IF(L888-M888=INDEX(Matches!$G$2:$G$201,MATCH($A888&amp;"-5",Matches!$J$2:$J$201,0))-INDEX(Matches!$H$2:$H$201,MATCH($A888&amp;"-5",Matches!$J$2:$J$201,0)),3,2))))),""))</f>
        <v/>
      </c>
      <c r="AC888" s="12" t="str">
        <f aca="false">IF(OR($B888="",N888="",O888=""),"",IFERROR(IF(OR(INDEX(Matches!$I$2:$I$201,MATCH($A888&amp;"-6",Matches!$J$2:$J$201,0))="Void",INDEX(Matches!$G$2:$G$201,MATCH($A888&amp;"-6",Matches!$J$2:$J$201,0))="",INDEX(Matches!$H$2:$H$201,MATCH($A888&amp;"-6",Matches!$J$2:$J$201,0))=""),"",IF(AND($C888&lt;&gt;"",INDEX(Matches!$F$2:$F$201,MATCH($A888&amp;"-6",Matches!$J$2:$J$201,0))&lt;&gt;"",$C888&gt;=INDEX(Matches!$F$2:$F$201,MATCH($A888&amp;"-6",Matches!$J$2:$J$201,0))),"",IF(AND(N888=INDEX(Matches!$G$2:$G$201,MATCH($A888&amp;"-6",Matches!$J$2:$J$201,0)),O888=INDEX(Matches!$H$2:$H$201,MATCH($A888&amp;"-6",Matches!$J$2:$J$201,0))),5,IF(SIGN(N888-O888)&lt;&gt;SIGN(INDEX(Matches!$G$2:$G$201,MATCH($A888&amp;"-6",Matches!$J$2:$J$201,0))-INDEX(Matches!$H$2:$H$201,MATCH($A888&amp;"-6",Matches!$J$2:$J$201,0))),0,IF(N888-O888=INDEX(Matches!$G$2:$G$201,MATCH($A888&amp;"-6",Matches!$J$2:$J$201,0))-INDEX(Matches!$H$2:$H$201,MATCH($A888&amp;"-6",Matches!$J$2:$J$201,0)),3,2))))),""))</f>
        <v/>
      </c>
      <c r="AD888" s="12" t="str">
        <f aca="false">IF(OR($B888="",P888="",Q888=""),"",IFERROR(IF(OR(INDEX(Matches!$I$2:$I$201,MATCH($A888&amp;"-7",Matches!$J$2:$J$201,0))="Void",INDEX(Matches!$G$2:$G$201,MATCH($A888&amp;"-7",Matches!$J$2:$J$201,0))="",INDEX(Matches!$H$2:$H$201,MATCH($A888&amp;"-7",Matches!$J$2:$J$201,0))=""),"",IF(AND($C888&lt;&gt;"",INDEX(Matches!$F$2:$F$201,MATCH($A888&amp;"-7",Matches!$J$2:$J$201,0))&lt;&gt;"",$C888&gt;=INDEX(Matches!$F$2:$F$201,MATCH($A888&amp;"-7",Matches!$J$2:$J$201,0))),"",IF(AND(P888=INDEX(Matches!$G$2:$G$201,MATCH($A888&amp;"-7",Matches!$J$2:$J$201,0)),Q888=INDEX(Matches!$H$2:$H$201,MATCH($A888&amp;"-7",Matches!$J$2:$J$201,0))),5,IF(SIGN(P888-Q888)&lt;&gt;SIGN(INDEX(Matches!$G$2:$G$201,MATCH($A888&amp;"-7",Matches!$J$2:$J$201,0))-INDEX(Matches!$H$2:$H$201,MATCH($A888&amp;"-7",Matches!$J$2:$J$201,0))),0,IF(P888-Q888=INDEX(Matches!$G$2:$G$201,MATCH($A888&amp;"-7",Matches!$J$2:$J$201,0))-INDEX(Matches!$H$2:$H$201,MATCH($A888&amp;"-7",Matches!$J$2:$J$201,0)),3,2))))),""))</f>
        <v/>
      </c>
      <c r="AE888" s="12" t="str">
        <f aca="false">IF(OR($B888="",R888="",S888=""),"",IFERROR(IF(OR(INDEX(Matches!$I$2:$I$201,MATCH($A888&amp;"-8",Matches!$J$2:$J$201,0))="Void",INDEX(Matches!$G$2:$G$201,MATCH($A888&amp;"-8",Matches!$J$2:$J$201,0))="",INDEX(Matches!$H$2:$H$201,MATCH($A888&amp;"-8",Matches!$J$2:$J$201,0))=""),"",IF(AND($C888&lt;&gt;"",INDEX(Matches!$F$2:$F$201,MATCH($A888&amp;"-8",Matches!$J$2:$J$201,0))&lt;&gt;"",$C888&gt;=INDEX(Matches!$F$2:$F$201,MATCH($A888&amp;"-8",Matches!$J$2:$J$201,0))),"",IF(AND(R888=INDEX(Matches!$G$2:$G$201,MATCH($A888&amp;"-8",Matches!$J$2:$J$201,0)),S888=INDEX(Matches!$H$2:$H$201,MATCH($A888&amp;"-8",Matches!$J$2:$J$201,0))),5,IF(SIGN(R888-S888)&lt;&gt;SIGN(INDEX(Matches!$G$2:$G$201,MATCH($A888&amp;"-8",Matches!$J$2:$J$201,0))-INDEX(Matches!$H$2:$H$201,MATCH($A888&amp;"-8",Matches!$J$2:$J$201,0))),0,IF(R888-S888=INDEX(Matches!$G$2:$G$201,MATCH($A888&amp;"-8",Matches!$J$2:$J$201,0))-INDEX(Matches!$H$2:$H$201,MATCH($A888&amp;"-8",Matches!$J$2:$J$201,0)),3,2))))),""))</f>
        <v/>
      </c>
      <c r="AF888" s="12" t="str">
        <f aca="false">IF(OR($B888="",T888="",U888=""),"",IFERROR(IF(OR(INDEX(Matches!$I$2:$I$201,MATCH($A888&amp;"-9",Matches!$J$2:$J$201,0))="Void",INDEX(Matches!$G$2:$G$201,MATCH($A888&amp;"-9",Matches!$J$2:$J$201,0))="",INDEX(Matches!$H$2:$H$201,MATCH($A888&amp;"-9",Matches!$J$2:$J$201,0))=""),"",IF(AND($C888&lt;&gt;"",INDEX(Matches!$F$2:$F$201,MATCH($A888&amp;"-9",Matches!$J$2:$J$201,0))&lt;&gt;"",$C888&gt;=INDEX(Matches!$F$2:$F$201,MATCH($A888&amp;"-9",Matches!$J$2:$J$201,0))),"",IF(AND(T888=INDEX(Matches!$G$2:$G$201,MATCH($A888&amp;"-9",Matches!$J$2:$J$201,0)),U888=INDEX(Matches!$H$2:$H$201,MATCH($A888&amp;"-9",Matches!$J$2:$J$201,0))),5,IF(SIGN(T888-U888)&lt;&gt;SIGN(INDEX(Matches!$G$2:$G$201,MATCH($A888&amp;"-9",Matches!$J$2:$J$201,0))-INDEX(Matches!$H$2:$H$201,MATCH($A888&amp;"-9",Matches!$J$2:$J$201,0))),0,IF(T888-U888=INDEX(Matches!$G$2:$G$201,MATCH($A888&amp;"-9",Matches!$J$2:$J$201,0))-INDEX(Matches!$H$2:$H$201,MATCH($A888&amp;"-9",Matches!$J$2:$J$201,0)),3,2))))),""))</f>
        <v/>
      </c>
      <c r="AG888" s="12" t="str">
        <f aca="false">IF(OR($B888="",V888="",W888=""),"",IFERROR(IF(OR(INDEX(Matches!$I$2:$I$201,MATCH($A888&amp;"-10",Matches!$J$2:$J$201,0))="Void",INDEX(Matches!$G$2:$G$201,MATCH($A888&amp;"-10",Matches!$J$2:$J$201,0))="",INDEX(Matches!$H$2:$H$201,MATCH($A888&amp;"-10",Matches!$J$2:$J$201,0))=""),"",IF(AND($C888&lt;&gt;"",INDEX(Matches!$F$2:$F$201,MATCH($A888&amp;"-10",Matches!$J$2:$J$201,0))&lt;&gt;"",$C888&gt;=INDEX(Matches!$F$2:$F$201,MATCH($A888&amp;"-10",Matches!$J$2:$J$201,0))),"",IF(AND(V888=INDEX(Matches!$G$2:$G$201,MATCH($A888&amp;"-10",Matches!$J$2:$J$201,0)),W888=INDEX(Matches!$H$2:$H$201,MATCH($A888&amp;"-10",Matches!$J$2:$J$201,0))),5,IF(SIGN(V888-W888)&lt;&gt;SIGN(INDEX(Matches!$G$2:$G$201,MATCH($A888&amp;"-10",Matches!$J$2:$J$201,0))-INDEX(Matches!$H$2:$H$201,MATCH($A888&amp;"-10",Matches!$J$2:$J$201,0))),0,IF(V888-W888=INDEX(Matches!$G$2:$G$201,MATCH($A888&amp;"-10",Matches!$J$2:$J$201,0))-INDEX(Matches!$H$2:$H$201,MATCH($A888&amp;"-10",Matches!$J$2:$J$201,0)),3,2))))),""))</f>
        <v/>
      </c>
      <c r="AH888" s="13" t="str">
        <f aca="false">IF($B888="","",SUM(X888:AG888))</f>
        <v/>
      </c>
      <c r="AI888" s="12" t="str">
        <f aca="false">IF($B888="","",COUNTIF(X888:AG888,5))</f>
        <v/>
      </c>
      <c r="AJ888" s="12" t="str">
        <f aca="false">IF($B888="","",COUNTIF(X888:AG888,"&gt;=2"))</f>
        <v/>
      </c>
      <c r="AK888" s="12" t="str">
        <f aca="false">IF($B888="","",COUNT(X888:AG888))</f>
        <v/>
      </c>
    </row>
    <row r="889" customFormat="false" ht="15" hidden="false" customHeight="false" outlineLevel="0" collapsed="false">
      <c r="A889" s="7"/>
      <c r="B889" s="7"/>
      <c r="C889" s="11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12" t="str">
        <f aca="false">IF(OR($B889="",D889="",E889=""),"",IFERROR(IF(OR(INDEX(Matches!$I$2:$I$201,MATCH($A889&amp;"-1",Matches!$J$2:$J$201,0))="Void",INDEX(Matches!$G$2:$G$201,MATCH($A889&amp;"-1",Matches!$J$2:$J$201,0))="",INDEX(Matches!$H$2:$H$201,MATCH($A889&amp;"-1",Matches!$J$2:$J$201,0))=""),"",IF(AND($C889&lt;&gt;"",INDEX(Matches!$F$2:$F$201,MATCH($A889&amp;"-1",Matches!$J$2:$J$201,0))&lt;&gt;"",$C889&gt;=INDEX(Matches!$F$2:$F$201,MATCH($A889&amp;"-1",Matches!$J$2:$J$201,0))),"",IF(AND(D889=INDEX(Matches!$G$2:$G$201,MATCH($A889&amp;"-1",Matches!$J$2:$J$201,0)),E889=INDEX(Matches!$H$2:$H$201,MATCH($A889&amp;"-1",Matches!$J$2:$J$201,0))),5,IF(SIGN(D889-E889)&lt;&gt;SIGN(INDEX(Matches!$G$2:$G$201,MATCH($A889&amp;"-1",Matches!$J$2:$J$201,0))-INDEX(Matches!$H$2:$H$201,MATCH($A889&amp;"-1",Matches!$J$2:$J$201,0))),0,IF(D889-E889=INDEX(Matches!$G$2:$G$201,MATCH($A889&amp;"-1",Matches!$J$2:$J$201,0))-INDEX(Matches!$H$2:$H$201,MATCH($A889&amp;"-1",Matches!$J$2:$J$201,0)),3,2))))),""))</f>
        <v/>
      </c>
      <c r="Y889" s="12" t="str">
        <f aca="false">IF(OR($B889="",F889="",G889=""),"",IFERROR(IF(OR(INDEX(Matches!$I$2:$I$201,MATCH($A889&amp;"-2",Matches!$J$2:$J$201,0))="Void",INDEX(Matches!$G$2:$G$201,MATCH($A889&amp;"-2",Matches!$J$2:$J$201,0))="",INDEX(Matches!$H$2:$H$201,MATCH($A889&amp;"-2",Matches!$J$2:$J$201,0))=""),"",IF(AND($C889&lt;&gt;"",INDEX(Matches!$F$2:$F$201,MATCH($A889&amp;"-2",Matches!$J$2:$J$201,0))&lt;&gt;"",$C889&gt;=INDEX(Matches!$F$2:$F$201,MATCH($A889&amp;"-2",Matches!$J$2:$J$201,0))),"",IF(AND(F889=INDEX(Matches!$G$2:$G$201,MATCH($A889&amp;"-2",Matches!$J$2:$J$201,0)),G889=INDEX(Matches!$H$2:$H$201,MATCH($A889&amp;"-2",Matches!$J$2:$J$201,0))),5,IF(SIGN(F889-G889)&lt;&gt;SIGN(INDEX(Matches!$G$2:$G$201,MATCH($A889&amp;"-2",Matches!$J$2:$J$201,0))-INDEX(Matches!$H$2:$H$201,MATCH($A889&amp;"-2",Matches!$J$2:$J$201,0))),0,IF(F889-G889=INDEX(Matches!$G$2:$G$201,MATCH($A889&amp;"-2",Matches!$J$2:$J$201,0))-INDEX(Matches!$H$2:$H$201,MATCH($A889&amp;"-2",Matches!$J$2:$J$201,0)),3,2))))),""))</f>
        <v/>
      </c>
      <c r="Z889" s="12" t="str">
        <f aca="false">IF(OR($B889="",H889="",I889=""),"",IFERROR(IF(OR(INDEX(Matches!$I$2:$I$201,MATCH($A889&amp;"-3",Matches!$J$2:$J$201,0))="Void",INDEX(Matches!$G$2:$G$201,MATCH($A889&amp;"-3",Matches!$J$2:$J$201,0))="",INDEX(Matches!$H$2:$H$201,MATCH($A889&amp;"-3",Matches!$J$2:$J$201,0))=""),"",IF(AND($C889&lt;&gt;"",INDEX(Matches!$F$2:$F$201,MATCH($A889&amp;"-3",Matches!$J$2:$J$201,0))&lt;&gt;"",$C889&gt;=INDEX(Matches!$F$2:$F$201,MATCH($A889&amp;"-3",Matches!$J$2:$J$201,0))),"",IF(AND(H889=INDEX(Matches!$G$2:$G$201,MATCH($A889&amp;"-3",Matches!$J$2:$J$201,0)),I889=INDEX(Matches!$H$2:$H$201,MATCH($A889&amp;"-3",Matches!$J$2:$J$201,0))),5,IF(SIGN(H889-I889)&lt;&gt;SIGN(INDEX(Matches!$G$2:$G$201,MATCH($A889&amp;"-3",Matches!$J$2:$J$201,0))-INDEX(Matches!$H$2:$H$201,MATCH($A889&amp;"-3",Matches!$J$2:$J$201,0))),0,IF(H889-I889=INDEX(Matches!$G$2:$G$201,MATCH($A889&amp;"-3",Matches!$J$2:$J$201,0))-INDEX(Matches!$H$2:$H$201,MATCH($A889&amp;"-3",Matches!$J$2:$J$201,0)),3,2))))),""))</f>
        <v/>
      </c>
      <c r="AA889" s="12" t="str">
        <f aca="false">IF(OR($B889="",J889="",K889=""),"",IFERROR(IF(OR(INDEX(Matches!$I$2:$I$201,MATCH($A889&amp;"-4",Matches!$J$2:$J$201,0))="Void",INDEX(Matches!$G$2:$G$201,MATCH($A889&amp;"-4",Matches!$J$2:$J$201,0))="",INDEX(Matches!$H$2:$H$201,MATCH($A889&amp;"-4",Matches!$J$2:$J$201,0))=""),"",IF(AND($C889&lt;&gt;"",INDEX(Matches!$F$2:$F$201,MATCH($A889&amp;"-4",Matches!$J$2:$J$201,0))&lt;&gt;"",$C889&gt;=INDEX(Matches!$F$2:$F$201,MATCH($A889&amp;"-4",Matches!$J$2:$J$201,0))),"",IF(AND(J889=INDEX(Matches!$G$2:$G$201,MATCH($A889&amp;"-4",Matches!$J$2:$J$201,0)),K889=INDEX(Matches!$H$2:$H$201,MATCH($A889&amp;"-4",Matches!$J$2:$J$201,0))),5,IF(SIGN(J889-K889)&lt;&gt;SIGN(INDEX(Matches!$G$2:$G$201,MATCH($A889&amp;"-4",Matches!$J$2:$J$201,0))-INDEX(Matches!$H$2:$H$201,MATCH($A889&amp;"-4",Matches!$J$2:$J$201,0))),0,IF(J889-K889=INDEX(Matches!$G$2:$G$201,MATCH($A889&amp;"-4",Matches!$J$2:$J$201,0))-INDEX(Matches!$H$2:$H$201,MATCH($A889&amp;"-4",Matches!$J$2:$J$201,0)),3,2))))),""))</f>
        <v/>
      </c>
      <c r="AB889" s="12" t="str">
        <f aca="false">IF(OR($B889="",L889="",M889=""),"",IFERROR(IF(OR(INDEX(Matches!$I$2:$I$201,MATCH($A889&amp;"-5",Matches!$J$2:$J$201,0))="Void",INDEX(Matches!$G$2:$G$201,MATCH($A889&amp;"-5",Matches!$J$2:$J$201,0))="",INDEX(Matches!$H$2:$H$201,MATCH($A889&amp;"-5",Matches!$J$2:$J$201,0))=""),"",IF(AND($C889&lt;&gt;"",INDEX(Matches!$F$2:$F$201,MATCH($A889&amp;"-5",Matches!$J$2:$J$201,0))&lt;&gt;"",$C889&gt;=INDEX(Matches!$F$2:$F$201,MATCH($A889&amp;"-5",Matches!$J$2:$J$201,0))),"",IF(AND(L889=INDEX(Matches!$G$2:$G$201,MATCH($A889&amp;"-5",Matches!$J$2:$J$201,0)),M889=INDEX(Matches!$H$2:$H$201,MATCH($A889&amp;"-5",Matches!$J$2:$J$201,0))),5,IF(SIGN(L889-M889)&lt;&gt;SIGN(INDEX(Matches!$G$2:$G$201,MATCH($A889&amp;"-5",Matches!$J$2:$J$201,0))-INDEX(Matches!$H$2:$H$201,MATCH($A889&amp;"-5",Matches!$J$2:$J$201,0))),0,IF(L889-M889=INDEX(Matches!$G$2:$G$201,MATCH($A889&amp;"-5",Matches!$J$2:$J$201,0))-INDEX(Matches!$H$2:$H$201,MATCH($A889&amp;"-5",Matches!$J$2:$J$201,0)),3,2))))),""))</f>
        <v/>
      </c>
      <c r="AC889" s="12" t="str">
        <f aca="false">IF(OR($B889="",N889="",O889=""),"",IFERROR(IF(OR(INDEX(Matches!$I$2:$I$201,MATCH($A889&amp;"-6",Matches!$J$2:$J$201,0))="Void",INDEX(Matches!$G$2:$G$201,MATCH($A889&amp;"-6",Matches!$J$2:$J$201,0))="",INDEX(Matches!$H$2:$H$201,MATCH($A889&amp;"-6",Matches!$J$2:$J$201,0))=""),"",IF(AND($C889&lt;&gt;"",INDEX(Matches!$F$2:$F$201,MATCH($A889&amp;"-6",Matches!$J$2:$J$201,0))&lt;&gt;"",$C889&gt;=INDEX(Matches!$F$2:$F$201,MATCH($A889&amp;"-6",Matches!$J$2:$J$201,0))),"",IF(AND(N889=INDEX(Matches!$G$2:$G$201,MATCH($A889&amp;"-6",Matches!$J$2:$J$201,0)),O889=INDEX(Matches!$H$2:$H$201,MATCH($A889&amp;"-6",Matches!$J$2:$J$201,0))),5,IF(SIGN(N889-O889)&lt;&gt;SIGN(INDEX(Matches!$G$2:$G$201,MATCH($A889&amp;"-6",Matches!$J$2:$J$201,0))-INDEX(Matches!$H$2:$H$201,MATCH($A889&amp;"-6",Matches!$J$2:$J$201,0))),0,IF(N889-O889=INDEX(Matches!$G$2:$G$201,MATCH($A889&amp;"-6",Matches!$J$2:$J$201,0))-INDEX(Matches!$H$2:$H$201,MATCH($A889&amp;"-6",Matches!$J$2:$J$201,0)),3,2))))),""))</f>
        <v/>
      </c>
      <c r="AD889" s="12" t="str">
        <f aca="false">IF(OR($B889="",P889="",Q889=""),"",IFERROR(IF(OR(INDEX(Matches!$I$2:$I$201,MATCH($A889&amp;"-7",Matches!$J$2:$J$201,0))="Void",INDEX(Matches!$G$2:$G$201,MATCH($A889&amp;"-7",Matches!$J$2:$J$201,0))="",INDEX(Matches!$H$2:$H$201,MATCH($A889&amp;"-7",Matches!$J$2:$J$201,0))=""),"",IF(AND($C889&lt;&gt;"",INDEX(Matches!$F$2:$F$201,MATCH($A889&amp;"-7",Matches!$J$2:$J$201,0))&lt;&gt;"",$C889&gt;=INDEX(Matches!$F$2:$F$201,MATCH($A889&amp;"-7",Matches!$J$2:$J$201,0))),"",IF(AND(P889=INDEX(Matches!$G$2:$G$201,MATCH($A889&amp;"-7",Matches!$J$2:$J$201,0)),Q889=INDEX(Matches!$H$2:$H$201,MATCH($A889&amp;"-7",Matches!$J$2:$J$201,0))),5,IF(SIGN(P889-Q889)&lt;&gt;SIGN(INDEX(Matches!$G$2:$G$201,MATCH($A889&amp;"-7",Matches!$J$2:$J$201,0))-INDEX(Matches!$H$2:$H$201,MATCH($A889&amp;"-7",Matches!$J$2:$J$201,0))),0,IF(P889-Q889=INDEX(Matches!$G$2:$G$201,MATCH($A889&amp;"-7",Matches!$J$2:$J$201,0))-INDEX(Matches!$H$2:$H$201,MATCH($A889&amp;"-7",Matches!$J$2:$J$201,0)),3,2))))),""))</f>
        <v/>
      </c>
      <c r="AE889" s="12" t="str">
        <f aca="false">IF(OR($B889="",R889="",S889=""),"",IFERROR(IF(OR(INDEX(Matches!$I$2:$I$201,MATCH($A889&amp;"-8",Matches!$J$2:$J$201,0))="Void",INDEX(Matches!$G$2:$G$201,MATCH($A889&amp;"-8",Matches!$J$2:$J$201,0))="",INDEX(Matches!$H$2:$H$201,MATCH($A889&amp;"-8",Matches!$J$2:$J$201,0))=""),"",IF(AND($C889&lt;&gt;"",INDEX(Matches!$F$2:$F$201,MATCH($A889&amp;"-8",Matches!$J$2:$J$201,0))&lt;&gt;"",$C889&gt;=INDEX(Matches!$F$2:$F$201,MATCH($A889&amp;"-8",Matches!$J$2:$J$201,0))),"",IF(AND(R889=INDEX(Matches!$G$2:$G$201,MATCH($A889&amp;"-8",Matches!$J$2:$J$201,0)),S889=INDEX(Matches!$H$2:$H$201,MATCH($A889&amp;"-8",Matches!$J$2:$J$201,0))),5,IF(SIGN(R889-S889)&lt;&gt;SIGN(INDEX(Matches!$G$2:$G$201,MATCH($A889&amp;"-8",Matches!$J$2:$J$201,0))-INDEX(Matches!$H$2:$H$201,MATCH($A889&amp;"-8",Matches!$J$2:$J$201,0))),0,IF(R889-S889=INDEX(Matches!$G$2:$G$201,MATCH($A889&amp;"-8",Matches!$J$2:$J$201,0))-INDEX(Matches!$H$2:$H$201,MATCH($A889&amp;"-8",Matches!$J$2:$J$201,0)),3,2))))),""))</f>
        <v/>
      </c>
      <c r="AF889" s="12" t="str">
        <f aca="false">IF(OR($B889="",T889="",U889=""),"",IFERROR(IF(OR(INDEX(Matches!$I$2:$I$201,MATCH($A889&amp;"-9",Matches!$J$2:$J$201,0))="Void",INDEX(Matches!$G$2:$G$201,MATCH($A889&amp;"-9",Matches!$J$2:$J$201,0))="",INDEX(Matches!$H$2:$H$201,MATCH($A889&amp;"-9",Matches!$J$2:$J$201,0))=""),"",IF(AND($C889&lt;&gt;"",INDEX(Matches!$F$2:$F$201,MATCH($A889&amp;"-9",Matches!$J$2:$J$201,0))&lt;&gt;"",$C889&gt;=INDEX(Matches!$F$2:$F$201,MATCH($A889&amp;"-9",Matches!$J$2:$J$201,0))),"",IF(AND(T889=INDEX(Matches!$G$2:$G$201,MATCH($A889&amp;"-9",Matches!$J$2:$J$201,0)),U889=INDEX(Matches!$H$2:$H$201,MATCH($A889&amp;"-9",Matches!$J$2:$J$201,0))),5,IF(SIGN(T889-U889)&lt;&gt;SIGN(INDEX(Matches!$G$2:$G$201,MATCH($A889&amp;"-9",Matches!$J$2:$J$201,0))-INDEX(Matches!$H$2:$H$201,MATCH($A889&amp;"-9",Matches!$J$2:$J$201,0))),0,IF(T889-U889=INDEX(Matches!$G$2:$G$201,MATCH($A889&amp;"-9",Matches!$J$2:$J$201,0))-INDEX(Matches!$H$2:$H$201,MATCH($A889&amp;"-9",Matches!$J$2:$J$201,0)),3,2))))),""))</f>
        <v/>
      </c>
      <c r="AG889" s="12" t="str">
        <f aca="false">IF(OR($B889="",V889="",W889=""),"",IFERROR(IF(OR(INDEX(Matches!$I$2:$I$201,MATCH($A889&amp;"-10",Matches!$J$2:$J$201,0))="Void",INDEX(Matches!$G$2:$G$201,MATCH($A889&amp;"-10",Matches!$J$2:$J$201,0))="",INDEX(Matches!$H$2:$H$201,MATCH($A889&amp;"-10",Matches!$J$2:$J$201,0))=""),"",IF(AND($C889&lt;&gt;"",INDEX(Matches!$F$2:$F$201,MATCH($A889&amp;"-10",Matches!$J$2:$J$201,0))&lt;&gt;"",$C889&gt;=INDEX(Matches!$F$2:$F$201,MATCH($A889&amp;"-10",Matches!$J$2:$J$201,0))),"",IF(AND(V889=INDEX(Matches!$G$2:$G$201,MATCH($A889&amp;"-10",Matches!$J$2:$J$201,0)),W889=INDEX(Matches!$H$2:$H$201,MATCH($A889&amp;"-10",Matches!$J$2:$J$201,0))),5,IF(SIGN(V889-W889)&lt;&gt;SIGN(INDEX(Matches!$G$2:$G$201,MATCH($A889&amp;"-10",Matches!$J$2:$J$201,0))-INDEX(Matches!$H$2:$H$201,MATCH($A889&amp;"-10",Matches!$J$2:$J$201,0))),0,IF(V889-W889=INDEX(Matches!$G$2:$G$201,MATCH($A889&amp;"-10",Matches!$J$2:$J$201,0))-INDEX(Matches!$H$2:$H$201,MATCH($A889&amp;"-10",Matches!$J$2:$J$201,0)),3,2))))),""))</f>
        <v/>
      </c>
      <c r="AH889" s="13" t="str">
        <f aca="false">IF($B889="","",SUM(X889:AG889))</f>
        <v/>
      </c>
      <c r="AI889" s="12" t="str">
        <f aca="false">IF($B889="","",COUNTIF(X889:AG889,5))</f>
        <v/>
      </c>
      <c r="AJ889" s="12" t="str">
        <f aca="false">IF($B889="","",COUNTIF(X889:AG889,"&gt;=2"))</f>
        <v/>
      </c>
      <c r="AK889" s="12" t="str">
        <f aca="false">IF($B889="","",COUNT(X889:AG889))</f>
        <v/>
      </c>
    </row>
    <row r="890" customFormat="false" ht="15" hidden="false" customHeight="false" outlineLevel="0" collapsed="false">
      <c r="A890" s="7"/>
      <c r="B890" s="7"/>
      <c r="C890" s="11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12" t="str">
        <f aca="false">IF(OR($B890="",D890="",E890=""),"",IFERROR(IF(OR(INDEX(Matches!$I$2:$I$201,MATCH($A890&amp;"-1",Matches!$J$2:$J$201,0))="Void",INDEX(Matches!$G$2:$G$201,MATCH($A890&amp;"-1",Matches!$J$2:$J$201,0))="",INDEX(Matches!$H$2:$H$201,MATCH($A890&amp;"-1",Matches!$J$2:$J$201,0))=""),"",IF(AND($C890&lt;&gt;"",INDEX(Matches!$F$2:$F$201,MATCH($A890&amp;"-1",Matches!$J$2:$J$201,0))&lt;&gt;"",$C890&gt;=INDEX(Matches!$F$2:$F$201,MATCH($A890&amp;"-1",Matches!$J$2:$J$201,0))),"",IF(AND(D890=INDEX(Matches!$G$2:$G$201,MATCH($A890&amp;"-1",Matches!$J$2:$J$201,0)),E890=INDEX(Matches!$H$2:$H$201,MATCH($A890&amp;"-1",Matches!$J$2:$J$201,0))),5,IF(SIGN(D890-E890)&lt;&gt;SIGN(INDEX(Matches!$G$2:$G$201,MATCH($A890&amp;"-1",Matches!$J$2:$J$201,0))-INDEX(Matches!$H$2:$H$201,MATCH($A890&amp;"-1",Matches!$J$2:$J$201,0))),0,IF(D890-E890=INDEX(Matches!$G$2:$G$201,MATCH($A890&amp;"-1",Matches!$J$2:$J$201,0))-INDEX(Matches!$H$2:$H$201,MATCH($A890&amp;"-1",Matches!$J$2:$J$201,0)),3,2))))),""))</f>
        <v/>
      </c>
      <c r="Y890" s="12" t="str">
        <f aca="false">IF(OR($B890="",F890="",G890=""),"",IFERROR(IF(OR(INDEX(Matches!$I$2:$I$201,MATCH($A890&amp;"-2",Matches!$J$2:$J$201,0))="Void",INDEX(Matches!$G$2:$G$201,MATCH($A890&amp;"-2",Matches!$J$2:$J$201,0))="",INDEX(Matches!$H$2:$H$201,MATCH($A890&amp;"-2",Matches!$J$2:$J$201,0))=""),"",IF(AND($C890&lt;&gt;"",INDEX(Matches!$F$2:$F$201,MATCH($A890&amp;"-2",Matches!$J$2:$J$201,0))&lt;&gt;"",$C890&gt;=INDEX(Matches!$F$2:$F$201,MATCH($A890&amp;"-2",Matches!$J$2:$J$201,0))),"",IF(AND(F890=INDEX(Matches!$G$2:$G$201,MATCH($A890&amp;"-2",Matches!$J$2:$J$201,0)),G890=INDEX(Matches!$H$2:$H$201,MATCH($A890&amp;"-2",Matches!$J$2:$J$201,0))),5,IF(SIGN(F890-G890)&lt;&gt;SIGN(INDEX(Matches!$G$2:$G$201,MATCH($A890&amp;"-2",Matches!$J$2:$J$201,0))-INDEX(Matches!$H$2:$H$201,MATCH($A890&amp;"-2",Matches!$J$2:$J$201,0))),0,IF(F890-G890=INDEX(Matches!$G$2:$G$201,MATCH($A890&amp;"-2",Matches!$J$2:$J$201,0))-INDEX(Matches!$H$2:$H$201,MATCH($A890&amp;"-2",Matches!$J$2:$J$201,0)),3,2))))),""))</f>
        <v/>
      </c>
      <c r="Z890" s="12" t="str">
        <f aca="false">IF(OR($B890="",H890="",I890=""),"",IFERROR(IF(OR(INDEX(Matches!$I$2:$I$201,MATCH($A890&amp;"-3",Matches!$J$2:$J$201,0))="Void",INDEX(Matches!$G$2:$G$201,MATCH($A890&amp;"-3",Matches!$J$2:$J$201,0))="",INDEX(Matches!$H$2:$H$201,MATCH($A890&amp;"-3",Matches!$J$2:$J$201,0))=""),"",IF(AND($C890&lt;&gt;"",INDEX(Matches!$F$2:$F$201,MATCH($A890&amp;"-3",Matches!$J$2:$J$201,0))&lt;&gt;"",$C890&gt;=INDEX(Matches!$F$2:$F$201,MATCH($A890&amp;"-3",Matches!$J$2:$J$201,0))),"",IF(AND(H890=INDEX(Matches!$G$2:$G$201,MATCH($A890&amp;"-3",Matches!$J$2:$J$201,0)),I890=INDEX(Matches!$H$2:$H$201,MATCH($A890&amp;"-3",Matches!$J$2:$J$201,0))),5,IF(SIGN(H890-I890)&lt;&gt;SIGN(INDEX(Matches!$G$2:$G$201,MATCH($A890&amp;"-3",Matches!$J$2:$J$201,0))-INDEX(Matches!$H$2:$H$201,MATCH($A890&amp;"-3",Matches!$J$2:$J$201,0))),0,IF(H890-I890=INDEX(Matches!$G$2:$G$201,MATCH($A890&amp;"-3",Matches!$J$2:$J$201,0))-INDEX(Matches!$H$2:$H$201,MATCH($A890&amp;"-3",Matches!$J$2:$J$201,0)),3,2))))),""))</f>
        <v/>
      </c>
      <c r="AA890" s="12" t="str">
        <f aca="false">IF(OR($B890="",J890="",K890=""),"",IFERROR(IF(OR(INDEX(Matches!$I$2:$I$201,MATCH($A890&amp;"-4",Matches!$J$2:$J$201,0))="Void",INDEX(Matches!$G$2:$G$201,MATCH($A890&amp;"-4",Matches!$J$2:$J$201,0))="",INDEX(Matches!$H$2:$H$201,MATCH($A890&amp;"-4",Matches!$J$2:$J$201,0))=""),"",IF(AND($C890&lt;&gt;"",INDEX(Matches!$F$2:$F$201,MATCH($A890&amp;"-4",Matches!$J$2:$J$201,0))&lt;&gt;"",$C890&gt;=INDEX(Matches!$F$2:$F$201,MATCH($A890&amp;"-4",Matches!$J$2:$J$201,0))),"",IF(AND(J890=INDEX(Matches!$G$2:$G$201,MATCH($A890&amp;"-4",Matches!$J$2:$J$201,0)),K890=INDEX(Matches!$H$2:$H$201,MATCH($A890&amp;"-4",Matches!$J$2:$J$201,0))),5,IF(SIGN(J890-K890)&lt;&gt;SIGN(INDEX(Matches!$G$2:$G$201,MATCH($A890&amp;"-4",Matches!$J$2:$J$201,0))-INDEX(Matches!$H$2:$H$201,MATCH($A890&amp;"-4",Matches!$J$2:$J$201,0))),0,IF(J890-K890=INDEX(Matches!$G$2:$G$201,MATCH($A890&amp;"-4",Matches!$J$2:$J$201,0))-INDEX(Matches!$H$2:$H$201,MATCH($A890&amp;"-4",Matches!$J$2:$J$201,0)),3,2))))),""))</f>
        <v/>
      </c>
      <c r="AB890" s="12" t="str">
        <f aca="false">IF(OR($B890="",L890="",M890=""),"",IFERROR(IF(OR(INDEX(Matches!$I$2:$I$201,MATCH($A890&amp;"-5",Matches!$J$2:$J$201,0))="Void",INDEX(Matches!$G$2:$G$201,MATCH($A890&amp;"-5",Matches!$J$2:$J$201,0))="",INDEX(Matches!$H$2:$H$201,MATCH($A890&amp;"-5",Matches!$J$2:$J$201,0))=""),"",IF(AND($C890&lt;&gt;"",INDEX(Matches!$F$2:$F$201,MATCH($A890&amp;"-5",Matches!$J$2:$J$201,0))&lt;&gt;"",$C890&gt;=INDEX(Matches!$F$2:$F$201,MATCH($A890&amp;"-5",Matches!$J$2:$J$201,0))),"",IF(AND(L890=INDEX(Matches!$G$2:$G$201,MATCH($A890&amp;"-5",Matches!$J$2:$J$201,0)),M890=INDEX(Matches!$H$2:$H$201,MATCH($A890&amp;"-5",Matches!$J$2:$J$201,0))),5,IF(SIGN(L890-M890)&lt;&gt;SIGN(INDEX(Matches!$G$2:$G$201,MATCH($A890&amp;"-5",Matches!$J$2:$J$201,0))-INDEX(Matches!$H$2:$H$201,MATCH($A890&amp;"-5",Matches!$J$2:$J$201,0))),0,IF(L890-M890=INDEX(Matches!$G$2:$G$201,MATCH($A890&amp;"-5",Matches!$J$2:$J$201,0))-INDEX(Matches!$H$2:$H$201,MATCH($A890&amp;"-5",Matches!$J$2:$J$201,0)),3,2))))),""))</f>
        <v/>
      </c>
      <c r="AC890" s="12" t="str">
        <f aca="false">IF(OR($B890="",N890="",O890=""),"",IFERROR(IF(OR(INDEX(Matches!$I$2:$I$201,MATCH($A890&amp;"-6",Matches!$J$2:$J$201,0))="Void",INDEX(Matches!$G$2:$G$201,MATCH($A890&amp;"-6",Matches!$J$2:$J$201,0))="",INDEX(Matches!$H$2:$H$201,MATCH($A890&amp;"-6",Matches!$J$2:$J$201,0))=""),"",IF(AND($C890&lt;&gt;"",INDEX(Matches!$F$2:$F$201,MATCH($A890&amp;"-6",Matches!$J$2:$J$201,0))&lt;&gt;"",$C890&gt;=INDEX(Matches!$F$2:$F$201,MATCH($A890&amp;"-6",Matches!$J$2:$J$201,0))),"",IF(AND(N890=INDEX(Matches!$G$2:$G$201,MATCH($A890&amp;"-6",Matches!$J$2:$J$201,0)),O890=INDEX(Matches!$H$2:$H$201,MATCH($A890&amp;"-6",Matches!$J$2:$J$201,0))),5,IF(SIGN(N890-O890)&lt;&gt;SIGN(INDEX(Matches!$G$2:$G$201,MATCH($A890&amp;"-6",Matches!$J$2:$J$201,0))-INDEX(Matches!$H$2:$H$201,MATCH($A890&amp;"-6",Matches!$J$2:$J$201,0))),0,IF(N890-O890=INDEX(Matches!$G$2:$G$201,MATCH($A890&amp;"-6",Matches!$J$2:$J$201,0))-INDEX(Matches!$H$2:$H$201,MATCH($A890&amp;"-6",Matches!$J$2:$J$201,0)),3,2))))),""))</f>
        <v/>
      </c>
      <c r="AD890" s="12" t="str">
        <f aca="false">IF(OR($B890="",P890="",Q890=""),"",IFERROR(IF(OR(INDEX(Matches!$I$2:$I$201,MATCH($A890&amp;"-7",Matches!$J$2:$J$201,0))="Void",INDEX(Matches!$G$2:$G$201,MATCH($A890&amp;"-7",Matches!$J$2:$J$201,0))="",INDEX(Matches!$H$2:$H$201,MATCH($A890&amp;"-7",Matches!$J$2:$J$201,0))=""),"",IF(AND($C890&lt;&gt;"",INDEX(Matches!$F$2:$F$201,MATCH($A890&amp;"-7",Matches!$J$2:$J$201,0))&lt;&gt;"",$C890&gt;=INDEX(Matches!$F$2:$F$201,MATCH($A890&amp;"-7",Matches!$J$2:$J$201,0))),"",IF(AND(P890=INDEX(Matches!$G$2:$G$201,MATCH($A890&amp;"-7",Matches!$J$2:$J$201,0)),Q890=INDEX(Matches!$H$2:$H$201,MATCH($A890&amp;"-7",Matches!$J$2:$J$201,0))),5,IF(SIGN(P890-Q890)&lt;&gt;SIGN(INDEX(Matches!$G$2:$G$201,MATCH($A890&amp;"-7",Matches!$J$2:$J$201,0))-INDEX(Matches!$H$2:$H$201,MATCH($A890&amp;"-7",Matches!$J$2:$J$201,0))),0,IF(P890-Q890=INDEX(Matches!$G$2:$G$201,MATCH($A890&amp;"-7",Matches!$J$2:$J$201,0))-INDEX(Matches!$H$2:$H$201,MATCH($A890&amp;"-7",Matches!$J$2:$J$201,0)),3,2))))),""))</f>
        <v/>
      </c>
      <c r="AE890" s="12" t="str">
        <f aca="false">IF(OR($B890="",R890="",S890=""),"",IFERROR(IF(OR(INDEX(Matches!$I$2:$I$201,MATCH($A890&amp;"-8",Matches!$J$2:$J$201,0))="Void",INDEX(Matches!$G$2:$G$201,MATCH($A890&amp;"-8",Matches!$J$2:$J$201,0))="",INDEX(Matches!$H$2:$H$201,MATCH($A890&amp;"-8",Matches!$J$2:$J$201,0))=""),"",IF(AND($C890&lt;&gt;"",INDEX(Matches!$F$2:$F$201,MATCH($A890&amp;"-8",Matches!$J$2:$J$201,0))&lt;&gt;"",$C890&gt;=INDEX(Matches!$F$2:$F$201,MATCH($A890&amp;"-8",Matches!$J$2:$J$201,0))),"",IF(AND(R890=INDEX(Matches!$G$2:$G$201,MATCH($A890&amp;"-8",Matches!$J$2:$J$201,0)),S890=INDEX(Matches!$H$2:$H$201,MATCH($A890&amp;"-8",Matches!$J$2:$J$201,0))),5,IF(SIGN(R890-S890)&lt;&gt;SIGN(INDEX(Matches!$G$2:$G$201,MATCH($A890&amp;"-8",Matches!$J$2:$J$201,0))-INDEX(Matches!$H$2:$H$201,MATCH($A890&amp;"-8",Matches!$J$2:$J$201,0))),0,IF(R890-S890=INDEX(Matches!$G$2:$G$201,MATCH($A890&amp;"-8",Matches!$J$2:$J$201,0))-INDEX(Matches!$H$2:$H$201,MATCH($A890&amp;"-8",Matches!$J$2:$J$201,0)),3,2))))),""))</f>
        <v/>
      </c>
      <c r="AF890" s="12" t="str">
        <f aca="false">IF(OR($B890="",T890="",U890=""),"",IFERROR(IF(OR(INDEX(Matches!$I$2:$I$201,MATCH($A890&amp;"-9",Matches!$J$2:$J$201,0))="Void",INDEX(Matches!$G$2:$G$201,MATCH($A890&amp;"-9",Matches!$J$2:$J$201,0))="",INDEX(Matches!$H$2:$H$201,MATCH($A890&amp;"-9",Matches!$J$2:$J$201,0))=""),"",IF(AND($C890&lt;&gt;"",INDEX(Matches!$F$2:$F$201,MATCH($A890&amp;"-9",Matches!$J$2:$J$201,0))&lt;&gt;"",$C890&gt;=INDEX(Matches!$F$2:$F$201,MATCH($A890&amp;"-9",Matches!$J$2:$J$201,0))),"",IF(AND(T890=INDEX(Matches!$G$2:$G$201,MATCH($A890&amp;"-9",Matches!$J$2:$J$201,0)),U890=INDEX(Matches!$H$2:$H$201,MATCH($A890&amp;"-9",Matches!$J$2:$J$201,0))),5,IF(SIGN(T890-U890)&lt;&gt;SIGN(INDEX(Matches!$G$2:$G$201,MATCH($A890&amp;"-9",Matches!$J$2:$J$201,0))-INDEX(Matches!$H$2:$H$201,MATCH($A890&amp;"-9",Matches!$J$2:$J$201,0))),0,IF(T890-U890=INDEX(Matches!$G$2:$G$201,MATCH($A890&amp;"-9",Matches!$J$2:$J$201,0))-INDEX(Matches!$H$2:$H$201,MATCH($A890&amp;"-9",Matches!$J$2:$J$201,0)),3,2))))),""))</f>
        <v/>
      </c>
      <c r="AG890" s="12" t="str">
        <f aca="false">IF(OR($B890="",V890="",W890=""),"",IFERROR(IF(OR(INDEX(Matches!$I$2:$I$201,MATCH($A890&amp;"-10",Matches!$J$2:$J$201,0))="Void",INDEX(Matches!$G$2:$G$201,MATCH($A890&amp;"-10",Matches!$J$2:$J$201,0))="",INDEX(Matches!$H$2:$H$201,MATCH($A890&amp;"-10",Matches!$J$2:$J$201,0))=""),"",IF(AND($C890&lt;&gt;"",INDEX(Matches!$F$2:$F$201,MATCH($A890&amp;"-10",Matches!$J$2:$J$201,0))&lt;&gt;"",$C890&gt;=INDEX(Matches!$F$2:$F$201,MATCH($A890&amp;"-10",Matches!$J$2:$J$201,0))),"",IF(AND(V890=INDEX(Matches!$G$2:$G$201,MATCH($A890&amp;"-10",Matches!$J$2:$J$201,0)),W890=INDEX(Matches!$H$2:$H$201,MATCH($A890&amp;"-10",Matches!$J$2:$J$201,0))),5,IF(SIGN(V890-W890)&lt;&gt;SIGN(INDEX(Matches!$G$2:$G$201,MATCH($A890&amp;"-10",Matches!$J$2:$J$201,0))-INDEX(Matches!$H$2:$H$201,MATCH($A890&amp;"-10",Matches!$J$2:$J$201,0))),0,IF(V890-W890=INDEX(Matches!$G$2:$G$201,MATCH($A890&amp;"-10",Matches!$J$2:$J$201,0))-INDEX(Matches!$H$2:$H$201,MATCH($A890&amp;"-10",Matches!$J$2:$J$201,0)),3,2))))),""))</f>
        <v/>
      </c>
      <c r="AH890" s="13" t="str">
        <f aca="false">IF($B890="","",SUM(X890:AG890))</f>
        <v/>
      </c>
      <c r="AI890" s="12" t="str">
        <f aca="false">IF($B890="","",COUNTIF(X890:AG890,5))</f>
        <v/>
      </c>
      <c r="AJ890" s="12" t="str">
        <f aca="false">IF($B890="","",COUNTIF(X890:AG890,"&gt;=2"))</f>
        <v/>
      </c>
      <c r="AK890" s="12" t="str">
        <f aca="false">IF($B890="","",COUNT(X890:AG890))</f>
        <v/>
      </c>
    </row>
    <row r="891" customFormat="false" ht="15" hidden="false" customHeight="false" outlineLevel="0" collapsed="false">
      <c r="A891" s="7"/>
      <c r="B891" s="7"/>
      <c r="C891" s="11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12" t="str">
        <f aca="false">IF(OR($B891="",D891="",E891=""),"",IFERROR(IF(OR(INDEX(Matches!$I$2:$I$201,MATCH($A891&amp;"-1",Matches!$J$2:$J$201,0))="Void",INDEX(Matches!$G$2:$G$201,MATCH($A891&amp;"-1",Matches!$J$2:$J$201,0))="",INDEX(Matches!$H$2:$H$201,MATCH($A891&amp;"-1",Matches!$J$2:$J$201,0))=""),"",IF(AND($C891&lt;&gt;"",INDEX(Matches!$F$2:$F$201,MATCH($A891&amp;"-1",Matches!$J$2:$J$201,0))&lt;&gt;"",$C891&gt;=INDEX(Matches!$F$2:$F$201,MATCH($A891&amp;"-1",Matches!$J$2:$J$201,0))),"",IF(AND(D891=INDEX(Matches!$G$2:$G$201,MATCH($A891&amp;"-1",Matches!$J$2:$J$201,0)),E891=INDEX(Matches!$H$2:$H$201,MATCH($A891&amp;"-1",Matches!$J$2:$J$201,0))),5,IF(SIGN(D891-E891)&lt;&gt;SIGN(INDEX(Matches!$G$2:$G$201,MATCH($A891&amp;"-1",Matches!$J$2:$J$201,0))-INDEX(Matches!$H$2:$H$201,MATCH($A891&amp;"-1",Matches!$J$2:$J$201,0))),0,IF(D891-E891=INDEX(Matches!$G$2:$G$201,MATCH($A891&amp;"-1",Matches!$J$2:$J$201,0))-INDEX(Matches!$H$2:$H$201,MATCH($A891&amp;"-1",Matches!$J$2:$J$201,0)),3,2))))),""))</f>
        <v/>
      </c>
      <c r="Y891" s="12" t="str">
        <f aca="false">IF(OR($B891="",F891="",G891=""),"",IFERROR(IF(OR(INDEX(Matches!$I$2:$I$201,MATCH($A891&amp;"-2",Matches!$J$2:$J$201,0))="Void",INDEX(Matches!$G$2:$G$201,MATCH($A891&amp;"-2",Matches!$J$2:$J$201,0))="",INDEX(Matches!$H$2:$H$201,MATCH($A891&amp;"-2",Matches!$J$2:$J$201,0))=""),"",IF(AND($C891&lt;&gt;"",INDEX(Matches!$F$2:$F$201,MATCH($A891&amp;"-2",Matches!$J$2:$J$201,0))&lt;&gt;"",$C891&gt;=INDEX(Matches!$F$2:$F$201,MATCH($A891&amp;"-2",Matches!$J$2:$J$201,0))),"",IF(AND(F891=INDEX(Matches!$G$2:$G$201,MATCH($A891&amp;"-2",Matches!$J$2:$J$201,0)),G891=INDEX(Matches!$H$2:$H$201,MATCH($A891&amp;"-2",Matches!$J$2:$J$201,0))),5,IF(SIGN(F891-G891)&lt;&gt;SIGN(INDEX(Matches!$G$2:$G$201,MATCH($A891&amp;"-2",Matches!$J$2:$J$201,0))-INDEX(Matches!$H$2:$H$201,MATCH($A891&amp;"-2",Matches!$J$2:$J$201,0))),0,IF(F891-G891=INDEX(Matches!$G$2:$G$201,MATCH($A891&amp;"-2",Matches!$J$2:$J$201,0))-INDEX(Matches!$H$2:$H$201,MATCH($A891&amp;"-2",Matches!$J$2:$J$201,0)),3,2))))),""))</f>
        <v/>
      </c>
      <c r="Z891" s="12" t="str">
        <f aca="false">IF(OR($B891="",H891="",I891=""),"",IFERROR(IF(OR(INDEX(Matches!$I$2:$I$201,MATCH($A891&amp;"-3",Matches!$J$2:$J$201,0))="Void",INDEX(Matches!$G$2:$G$201,MATCH($A891&amp;"-3",Matches!$J$2:$J$201,0))="",INDEX(Matches!$H$2:$H$201,MATCH($A891&amp;"-3",Matches!$J$2:$J$201,0))=""),"",IF(AND($C891&lt;&gt;"",INDEX(Matches!$F$2:$F$201,MATCH($A891&amp;"-3",Matches!$J$2:$J$201,0))&lt;&gt;"",$C891&gt;=INDEX(Matches!$F$2:$F$201,MATCH($A891&amp;"-3",Matches!$J$2:$J$201,0))),"",IF(AND(H891=INDEX(Matches!$G$2:$G$201,MATCH($A891&amp;"-3",Matches!$J$2:$J$201,0)),I891=INDEX(Matches!$H$2:$H$201,MATCH($A891&amp;"-3",Matches!$J$2:$J$201,0))),5,IF(SIGN(H891-I891)&lt;&gt;SIGN(INDEX(Matches!$G$2:$G$201,MATCH($A891&amp;"-3",Matches!$J$2:$J$201,0))-INDEX(Matches!$H$2:$H$201,MATCH($A891&amp;"-3",Matches!$J$2:$J$201,0))),0,IF(H891-I891=INDEX(Matches!$G$2:$G$201,MATCH($A891&amp;"-3",Matches!$J$2:$J$201,0))-INDEX(Matches!$H$2:$H$201,MATCH($A891&amp;"-3",Matches!$J$2:$J$201,0)),3,2))))),""))</f>
        <v/>
      </c>
      <c r="AA891" s="12" t="str">
        <f aca="false">IF(OR($B891="",J891="",K891=""),"",IFERROR(IF(OR(INDEX(Matches!$I$2:$I$201,MATCH($A891&amp;"-4",Matches!$J$2:$J$201,0))="Void",INDEX(Matches!$G$2:$G$201,MATCH($A891&amp;"-4",Matches!$J$2:$J$201,0))="",INDEX(Matches!$H$2:$H$201,MATCH($A891&amp;"-4",Matches!$J$2:$J$201,0))=""),"",IF(AND($C891&lt;&gt;"",INDEX(Matches!$F$2:$F$201,MATCH($A891&amp;"-4",Matches!$J$2:$J$201,0))&lt;&gt;"",$C891&gt;=INDEX(Matches!$F$2:$F$201,MATCH($A891&amp;"-4",Matches!$J$2:$J$201,0))),"",IF(AND(J891=INDEX(Matches!$G$2:$G$201,MATCH($A891&amp;"-4",Matches!$J$2:$J$201,0)),K891=INDEX(Matches!$H$2:$H$201,MATCH($A891&amp;"-4",Matches!$J$2:$J$201,0))),5,IF(SIGN(J891-K891)&lt;&gt;SIGN(INDEX(Matches!$G$2:$G$201,MATCH($A891&amp;"-4",Matches!$J$2:$J$201,0))-INDEX(Matches!$H$2:$H$201,MATCH($A891&amp;"-4",Matches!$J$2:$J$201,0))),0,IF(J891-K891=INDEX(Matches!$G$2:$G$201,MATCH($A891&amp;"-4",Matches!$J$2:$J$201,0))-INDEX(Matches!$H$2:$H$201,MATCH($A891&amp;"-4",Matches!$J$2:$J$201,0)),3,2))))),""))</f>
        <v/>
      </c>
      <c r="AB891" s="12" t="str">
        <f aca="false">IF(OR($B891="",L891="",M891=""),"",IFERROR(IF(OR(INDEX(Matches!$I$2:$I$201,MATCH($A891&amp;"-5",Matches!$J$2:$J$201,0))="Void",INDEX(Matches!$G$2:$G$201,MATCH($A891&amp;"-5",Matches!$J$2:$J$201,0))="",INDEX(Matches!$H$2:$H$201,MATCH($A891&amp;"-5",Matches!$J$2:$J$201,0))=""),"",IF(AND($C891&lt;&gt;"",INDEX(Matches!$F$2:$F$201,MATCH($A891&amp;"-5",Matches!$J$2:$J$201,0))&lt;&gt;"",$C891&gt;=INDEX(Matches!$F$2:$F$201,MATCH($A891&amp;"-5",Matches!$J$2:$J$201,0))),"",IF(AND(L891=INDEX(Matches!$G$2:$G$201,MATCH($A891&amp;"-5",Matches!$J$2:$J$201,0)),M891=INDEX(Matches!$H$2:$H$201,MATCH($A891&amp;"-5",Matches!$J$2:$J$201,0))),5,IF(SIGN(L891-M891)&lt;&gt;SIGN(INDEX(Matches!$G$2:$G$201,MATCH($A891&amp;"-5",Matches!$J$2:$J$201,0))-INDEX(Matches!$H$2:$H$201,MATCH($A891&amp;"-5",Matches!$J$2:$J$201,0))),0,IF(L891-M891=INDEX(Matches!$G$2:$G$201,MATCH($A891&amp;"-5",Matches!$J$2:$J$201,0))-INDEX(Matches!$H$2:$H$201,MATCH($A891&amp;"-5",Matches!$J$2:$J$201,0)),3,2))))),""))</f>
        <v/>
      </c>
      <c r="AC891" s="12" t="str">
        <f aca="false">IF(OR($B891="",N891="",O891=""),"",IFERROR(IF(OR(INDEX(Matches!$I$2:$I$201,MATCH($A891&amp;"-6",Matches!$J$2:$J$201,0))="Void",INDEX(Matches!$G$2:$G$201,MATCH($A891&amp;"-6",Matches!$J$2:$J$201,0))="",INDEX(Matches!$H$2:$H$201,MATCH($A891&amp;"-6",Matches!$J$2:$J$201,0))=""),"",IF(AND($C891&lt;&gt;"",INDEX(Matches!$F$2:$F$201,MATCH($A891&amp;"-6",Matches!$J$2:$J$201,0))&lt;&gt;"",$C891&gt;=INDEX(Matches!$F$2:$F$201,MATCH($A891&amp;"-6",Matches!$J$2:$J$201,0))),"",IF(AND(N891=INDEX(Matches!$G$2:$G$201,MATCH($A891&amp;"-6",Matches!$J$2:$J$201,0)),O891=INDEX(Matches!$H$2:$H$201,MATCH($A891&amp;"-6",Matches!$J$2:$J$201,0))),5,IF(SIGN(N891-O891)&lt;&gt;SIGN(INDEX(Matches!$G$2:$G$201,MATCH($A891&amp;"-6",Matches!$J$2:$J$201,0))-INDEX(Matches!$H$2:$H$201,MATCH($A891&amp;"-6",Matches!$J$2:$J$201,0))),0,IF(N891-O891=INDEX(Matches!$G$2:$G$201,MATCH($A891&amp;"-6",Matches!$J$2:$J$201,0))-INDEX(Matches!$H$2:$H$201,MATCH($A891&amp;"-6",Matches!$J$2:$J$201,0)),3,2))))),""))</f>
        <v/>
      </c>
      <c r="AD891" s="12" t="str">
        <f aca="false">IF(OR($B891="",P891="",Q891=""),"",IFERROR(IF(OR(INDEX(Matches!$I$2:$I$201,MATCH($A891&amp;"-7",Matches!$J$2:$J$201,0))="Void",INDEX(Matches!$G$2:$G$201,MATCH($A891&amp;"-7",Matches!$J$2:$J$201,0))="",INDEX(Matches!$H$2:$H$201,MATCH($A891&amp;"-7",Matches!$J$2:$J$201,0))=""),"",IF(AND($C891&lt;&gt;"",INDEX(Matches!$F$2:$F$201,MATCH($A891&amp;"-7",Matches!$J$2:$J$201,0))&lt;&gt;"",$C891&gt;=INDEX(Matches!$F$2:$F$201,MATCH($A891&amp;"-7",Matches!$J$2:$J$201,0))),"",IF(AND(P891=INDEX(Matches!$G$2:$G$201,MATCH($A891&amp;"-7",Matches!$J$2:$J$201,0)),Q891=INDEX(Matches!$H$2:$H$201,MATCH($A891&amp;"-7",Matches!$J$2:$J$201,0))),5,IF(SIGN(P891-Q891)&lt;&gt;SIGN(INDEX(Matches!$G$2:$G$201,MATCH($A891&amp;"-7",Matches!$J$2:$J$201,0))-INDEX(Matches!$H$2:$H$201,MATCH($A891&amp;"-7",Matches!$J$2:$J$201,0))),0,IF(P891-Q891=INDEX(Matches!$G$2:$G$201,MATCH($A891&amp;"-7",Matches!$J$2:$J$201,0))-INDEX(Matches!$H$2:$H$201,MATCH($A891&amp;"-7",Matches!$J$2:$J$201,0)),3,2))))),""))</f>
        <v/>
      </c>
      <c r="AE891" s="12" t="str">
        <f aca="false">IF(OR($B891="",R891="",S891=""),"",IFERROR(IF(OR(INDEX(Matches!$I$2:$I$201,MATCH($A891&amp;"-8",Matches!$J$2:$J$201,0))="Void",INDEX(Matches!$G$2:$G$201,MATCH($A891&amp;"-8",Matches!$J$2:$J$201,0))="",INDEX(Matches!$H$2:$H$201,MATCH($A891&amp;"-8",Matches!$J$2:$J$201,0))=""),"",IF(AND($C891&lt;&gt;"",INDEX(Matches!$F$2:$F$201,MATCH($A891&amp;"-8",Matches!$J$2:$J$201,0))&lt;&gt;"",$C891&gt;=INDEX(Matches!$F$2:$F$201,MATCH($A891&amp;"-8",Matches!$J$2:$J$201,0))),"",IF(AND(R891=INDEX(Matches!$G$2:$G$201,MATCH($A891&amp;"-8",Matches!$J$2:$J$201,0)),S891=INDEX(Matches!$H$2:$H$201,MATCH($A891&amp;"-8",Matches!$J$2:$J$201,0))),5,IF(SIGN(R891-S891)&lt;&gt;SIGN(INDEX(Matches!$G$2:$G$201,MATCH($A891&amp;"-8",Matches!$J$2:$J$201,0))-INDEX(Matches!$H$2:$H$201,MATCH($A891&amp;"-8",Matches!$J$2:$J$201,0))),0,IF(R891-S891=INDEX(Matches!$G$2:$G$201,MATCH($A891&amp;"-8",Matches!$J$2:$J$201,0))-INDEX(Matches!$H$2:$H$201,MATCH($A891&amp;"-8",Matches!$J$2:$J$201,0)),3,2))))),""))</f>
        <v/>
      </c>
      <c r="AF891" s="12" t="str">
        <f aca="false">IF(OR($B891="",T891="",U891=""),"",IFERROR(IF(OR(INDEX(Matches!$I$2:$I$201,MATCH($A891&amp;"-9",Matches!$J$2:$J$201,0))="Void",INDEX(Matches!$G$2:$G$201,MATCH($A891&amp;"-9",Matches!$J$2:$J$201,0))="",INDEX(Matches!$H$2:$H$201,MATCH($A891&amp;"-9",Matches!$J$2:$J$201,0))=""),"",IF(AND($C891&lt;&gt;"",INDEX(Matches!$F$2:$F$201,MATCH($A891&amp;"-9",Matches!$J$2:$J$201,0))&lt;&gt;"",$C891&gt;=INDEX(Matches!$F$2:$F$201,MATCH($A891&amp;"-9",Matches!$J$2:$J$201,0))),"",IF(AND(T891=INDEX(Matches!$G$2:$G$201,MATCH($A891&amp;"-9",Matches!$J$2:$J$201,0)),U891=INDEX(Matches!$H$2:$H$201,MATCH($A891&amp;"-9",Matches!$J$2:$J$201,0))),5,IF(SIGN(T891-U891)&lt;&gt;SIGN(INDEX(Matches!$G$2:$G$201,MATCH($A891&amp;"-9",Matches!$J$2:$J$201,0))-INDEX(Matches!$H$2:$H$201,MATCH($A891&amp;"-9",Matches!$J$2:$J$201,0))),0,IF(T891-U891=INDEX(Matches!$G$2:$G$201,MATCH($A891&amp;"-9",Matches!$J$2:$J$201,0))-INDEX(Matches!$H$2:$H$201,MATCH($A891&amp;"-9",Matches!$J$2:$J$201,0)),3,2))))),""))</f>
        <v/>
      </c>
      <c r="AG891" s="12" t="str">
        <f aca="false">IF(OR($B891="",V891="",W891=""),"",IFERROR(IF(OR(INDEX(Matches!$I$2:$I$201,MATCH($A891&amp;"-10",Matches!$J$2:$J$201,0))="Void",INDEX(Matches!$G$2:$G$201,MATCH($A891&amp;"-10",Matches!$J$2:$J$201,0))="",INDEX(Matches!$H$2:$H$201,MATCH($A891&amp;"-10",Matches!$J$2:$J$201,0))=""),"",IF(AND($C891&lt;&gt;"",INDEX(Matches!$F$2:$F$201,MATCH($A891&amp;"-10",Matches!$J$2:$J$201,0))&lt;&gt;"",$C891&gt;=INDEX(Matches!$F$2:$F$201,MATCH($A891&amp;"-10",Matches!$J$2:$J$201,0))),"",IF(AND(V891=INDEX(Matches!$G$2:$G$201,MATCH($A891&amp;"-10",Matches!$J$2:$J$201,0)),W891=INDEX(Matches!$H$2:$H$201,MATCH($A891&amp;"-10",Matches!$J$2:$J$201,0))),5,IF(SIGN(V891-W891)&lt;&gt;SIGN(INDEX(Matches!$G$2:$G$201,MATCH($A891&amp;"-10",Matches!$J$2:$J$201,0))-INDEX(Matches!$H$2:$H$201,MATCH($A891&amp;"-10",Matches!$J$2:$J$201,0))),0,IF(V891-W891=INDEX(Matches!$G$2:$G$201,MATCH($A891&amp;"-10",Matches!$J$2:$J$201,0))-INDEX(Matches!$H$2:$H$201,MATCH($A891&amp;"-10",Matches!$J$2:$J$201,0)),3,2))))),""))</f>
        <v/>
      </c>
      <c r="AH891" s="13" t="str">
        <f aca="false">IF($B891="","",SUM(X891:AG891))</f>
        <v/>
      </c>
      <c r="AI891" s="12" t="str">
        <f aca="false">IF($B891="","",COUNTIF(X891:AG891,5))</f>
        <v/>
      </c>
      <c r="AJ891" s="12" t="str">
        <f aca="false">IF($B891="","",COUNTIF(X891:AG891,"&gt;=2"))</f>
        <v/>
      </c>
      <c r="AK891" s="12" t="str">
        <f aca="false">IF($B891="","",COUNT(X891:AG891))</f>
        <v/>
      </c>
    </row>
    <row r="892" customFormat="false" ht="15" hidden="false" customHeight="false" outlineLevel="0" collapsed="false">
      <c r="A892" s="7"/>
      <c r="B892" s="7"/>
      <c r="C892" s="11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12" t="str">
        <f aca="false">IF(OR($B892="",D892="",E892=""),"",IFERROR(IF(OR(INDEX(Matches!$I$2:$I$201,MATCH($A892&amp;"-1",Matches!$J$2:$J$201,0))="Void",INDEX(Matches!$G$2:$G$201,MATCH($A892&amp;"-1",Matches!$J$2:$J$201,0))="",INDEX(Matches!$H$2:$H$201,MATCH($A892&amp;"-1",Matches!$J$2:$J$201,0))=""),"",IF(AND($C892&lt;&gt;"",INDEX(Matches!$F$2:$F$201,MATCH($A892&amp;"-1",Matches!$J$2:$J$201,0))&lt;&gt;"",$C892&gt;=INDEX(Matches!$F$2:$F$201,MATCH($A892&amp;"-1",Matches!$J$2:$J$201,0))),"",IF(AND(D892=INDEX(Matches!$G$2:$G$201,MATCH($A892&amp;"-1",Matches!$J$2:$J$201,0)),E892=INDEX(Matches!$H$2:$H$201,MATCH($A892&amp;"-1",Matches!$J$2:$J$201,0))),5,IF(SIGN(D892-E892)&lt;&gt;SIGN(INDEX(Matches!$G$2:$G$201,MATCH($A892&amp;"-1",Matches!$J$2:$J$201,0))-INDEX(Matches!$H$2:$H$201,MATCH($A892&amp;"-1",Matches!$J$2:$J$201,0))),0,IF(D892-E892=INDEX(Matches!$G$2:$G$201,MATCH($A892&amp;"-1",Matches!$J$2:$J$201,0))-INDEX(Matches!$H$2:$H$201,MATCH($A892&amp;"-1",Matches!$J$2:$J$201,0)),3,2))))),""))</f>
        <v/>
      </c>
      <c r="Y892" s="12" t="str">
        <f aca="false">IF(OR($B892="",F892="",G892=""),"",IFERROR(IF(OR(INDEX(Matches!$I$2:$I$201,MATCH($A892&amp;"-2",Matches!$J$2:$J$201,0))="Void",INDEX(Matches!$G$2:$G$201,MATCH($A892&amp;"-2",Matches!$J$2:$J$201,0))="",INDEX(Matches!$H$2:$H$201,MATCH($A892&amp;"-2",Matches!$J$2:$J$201,0))=""),"",IF(AND($C892&lt;&gt;"",INDEX(Matches!$F$2:$F$201,MATCH($A892&amp;"-2",Matches!$J$2:$J$201,0))&lt;&gt;"",$C892&gt;=INDEX(Matches!$F$2:$F$201,MATCH($A892&amp;"-2",Matches!$J$2:$J$201,0))),"",IF(AND(F892=INDEX(Matches!$G$2:$G$201,MATCH($A892&amp;"-2",Matches!$J$2:$J$201,0)),G892=INDEX(Matches!$H$2:$H$201,MATCH($A892&amp;"-2",Matches!$J$2:$J$201,0))),5,IF(SIGN(F892-G892)&lt;&gt;SIGN(INDEX(Matches!$G$2:$G$201,MATCH($A892&amp;"-2",Matches!$J$2:$J$201,0))-INDEX(Matches!$H$2:$H$201,MATCH($A892&amp;"-2",Matches!$J$2:$J$201,0))),0,IF(F892-G892=INDEX(Matches!$G$2:$G$201,MATCH($A892&amp;"-2",Matches!$J$2:$J$201,0))-INDEX(Matches!$H$2:$H$201,MATCH($A892&amp;"-2",Matches!$J$2:$J$201,0)),3,2))))),""))</f>
        <v/>
      </c>
      <c r="Z892" s="12" t="str">
        <f aca="false">IF(OR($B892="",H892="",I892=""),"",IFERROR(IF(OR(INDEX(Matches!$I$2:$I$201,MATCH($A892&amp;"-3",Matches!$J$2:$J$201,0))="Void",INDEX(Matches!$G$2:$G$201,MATCH($A892&amp;"-3",Matches!$J$2:$J$201,0))="",INDEX(Matches!$H$2:$H$201,MATCH($A892&amp;"-3",Matches!$J$2:$J$201,0))=""),"",IF(AND($C892&lt;&gt;"",INDEX(Matches!$F$2:$F$201,MATCH($A892&amp;"-3",Matches!$J$2:$J$201,0))&lt;&gt;"",$C892&gt;=INDEX(Matches!$F$2:$F$201,MATCH($A892&amp;"-3",Matches!$J$2:$J$201,0))),"",IF(AND(H892=INDEX(Matches!$G$2:$G$201,MATCH($A892&amp;"-3",Matches!$J$2:$J$201,0)),I892=INDEX(Matches!$H$2:$H$201,MATCH($A892&amp;"-3",Matches!$J$2:$J$201,0))),5,IF(SIGN(H892-I892)&lt;&gt;SIGN(INDEX(Matches!$G$2:$G$201,MATCH($A892&amp;"-3",Matches!$J$2:$J$201,0))-INDEX(Matches!$H$2:$H$201,MATCH($A892&amp;"-3",Matches!$J$2:$J$201,0))),0,IF(H892-I892=INDEX(Matches!$G$2:$G$201,MATCH($A892&amp;"-3",Matches!$J$2:$J$201,0))-INDEX(Matches!$H$2:$H$201,MATCH($A892&amp;"-3",Matches!$J$2:$J$201,0)),3,2))))),""))</f>
        <v/>
      </c>
      <c r="AA892" s="12" t="str">
        <f aca="false">IF(OR($B892="",J892="",K892=""),"",IFERROR(IF(OR(INDEX(Matches!$I$2:$I$201,MATCH($A892&amp;"-4",Matches!$J$2:$J$201,0))="Void",INDEX(Matches!$G$2:$G$201,MATCH($A892&amp;"-4",Matches!$J$2:$J$201,0))="",INDEX(Matches!$H$2:$H$201,MATCH($A892&amp;"-4",Matches!$J$2:$J$201,0))=""),"",IF(AND($C892&lt;&gt;"",INDEX(Matches!$F$2:$F$201,MATCH($A892&amp;"-4",Matches!$J$2:$J$201,0))&lt;&gt;"",$C892&gt;=INDEX(Matches!$F$2:$F$201,MATCH($A892&amp;"-4",Matches!$J$2:$J$201,0))),"",IF(AND(J892=INDEX(Matches!$G$2:$G$201,MATCH($A892&amp;"-4",Matches!$J$2:$J$201,0)),K892=INDEX(Matches!$H$2:$H$201,MATCH($A892&amp;"-4",Matches!$J$2:$J$201,0))),5,IF(SIGN(J892-K892)&lt;&gt;SIGN(INDEX(Matches!$G$2:$G$201,MATCH($A892&amp;"-4",Matches!$J$2:$J$201,0))-INDEX(Matches!$H$2:$H$201,MATCH($A892&amp;"-4",Matches!$J$2:$J$201,0))),0,IF(J892-K892=INDEX(Matches!$G$2:$G$201,MATCH($A892&amp;"-4",Matches!$J$2:$J$201,0))-INDEX(Matches!$H$2:$H$201,MATCH($A892&amp;"-4",Matches!$J$2:$J$201,0)),3,2))))),""))</f>
        <v/>
      </c>
      <c r="AB892" s="12" t="str">
        <f aca="false">IF(OR($B892="",L892="",M892=""),"",IFERROR(IF(OR(INDEX(Matches!$I$2:$I$201,MATCH($A892&amp;"-5",Matches!$J$2:$J$201,0))="Void",INDEX(Matches!$G$2:$G$201,MATCH($A892&amp;"-5",Matches!$J$2:$J$201,0))="",INDEX(Matches!$H$2:$H$201,MATCH($A892&amp;"-5",Matches!$J$2:$J$201,0))=""),"",IF(AND($C892&lt;&gt;"",INDEX(Matches!$F$2:$F$201,MATCH($A892&amp;"-5",Matches!$J$2:$J$201,0))&lt;&gt;"",$C892&gt;=INDEX(Matches!$F$2:$F$201,MATCH($A892&amp;"-5",Matches!$J$2:$J$201,0))),"",IF(AND(L892=INDEX(Matches!$G$2:$G$201,MATCH($A892&amp;"-5",Matches!$J$2:$J$201,0)),M892=INDEX(Matches!$H$2:$H$201,MATCH($A892&amp;"-5",Matches!$J$2:$J$201,0))),5,IF(SIGN(L892-M892)&lt;&gt;SIGN(INDEX(Matches!$G$2:$G$201,MATCH($A892&amp;"-5",Matches!$J$2:$J$201,0))-INDEX(Matches!$H$2:$H$201,MATCH($A892&amp;"-5",Matches!$J$2:$J$201,0))),0,IF(L892-M892=INDEX(Matches!$G$2:$G$201,MATCH($A892&amp;"-5",Matches!$J$2:$J$201,0))-INDEX(Matches!$H$2:$H$201,MATCH($A892&amp;"-5",Matches!$J$2:$J$201,0)),3,2))))),""))</f>
        <v/>
      </c>
      <c r="AC892" s="12" t="str">
        <f aca="false">IF(OR($B892="",N892="",O892=""),"",IFERROR(IF(OR(INDEX(Matches!$I$2:$I$201,MATCH($A892&amp;"-6",Matches!$J$2:$J$201,0))="Void",INDEX(Matches!$G$2:$G$201,MATCH($A892&amp;"-6",Matches!$J$2:$J$201,0))="",INDEX(Matches!$H$2:$H$201,MATCH($A892&amp;"-6",Matches!$J$2:$J$201,0))=""),"",IF(AND($C892&lt;&gt;"",INDEX(Matches!$F$2:$F$201,MATCH($A892&amp;"-6",Matches!$J$2:$J$201,0))&lt;&gt;"",$C892&gt;=INDEX(Matches!$F$2:$F$201,MATCH($A892&amp;"-6",Matches!$J$2:$J$201,0))),"",IF(AND(N892=INDEX(Matches!$G$2:$G$201,MATCH($A892&amp;"-6",Matches!$J$2:$J$201,0)),O892=INDEX(Matches!$H$2:$H$201,MATCH($A892&amp;"-6",Matches!$J$2:$J$201,0))),5,IF(SIGN(N892-O892)&lt;&gt;SIGN(INDEX(Matches!$G$2:$G$201,MATCH($A892&amp;"-6",Matches!$J$2:$J$201,0))-INDEX(Matches!$H$2:$H$201,MATCH($A892&amp;"-6",Matches!$J$2:$J$201,0))),0,IF(N892-O892=INDEX(Matches!$G$2:$G$201,MATCH($A892&amp;"-6",Matches!$J$2:$J$201,0))-INDEX(Matches!$H$2:$H$201,MATCH($A892&amp;"-6",Matches!$J$2:$J$201,0)),3,2))))),""))</f>
        <v/>
      </c>
      <c r="AD892" s="12" t="str">
        <f aca="false">IF(OR($B892="",P892="",Q892=""),"",IFERROR(IF(OR(INDEX(Matches!$I$2:$I$201,MATCH($A892&amp;"-7",Matches!$J$2:$J$201,0))="Void",INDEX(Matches!$G$2:$G$201,MATCH($A892&amp;"-7",Matches!$J$2:$J$201,0))="",INDEX(Matches!$H$2:$H$201,MATCH($A892&amp;"-7",Matches!$J$2:$J$201,0))=""),"",IF(AND($C892&lt;&gt;"",INDEX(Matches!$F$2:$F$201,MATCH($A892&amp;"-7",Matches!$J$2:$J$201,0))&lt;&gt;"",$C892&gt;=INDEX(Matches!$F$2:$F$201,MATCH($A892&amp;"-7",Matches!$J$2:$J$201,0))),"",IF(AND(P892=INDEX(Matches!$G$2:$G$201,MATCH($A892&amp;"-7",Matches!$J$2:$J$201,0)),Q892=INDEX(Matches!$H$2:$H$201,MATCH($A892&amp;"-7",Matches!$J$2:$J$201,0))),5,IF(SIGN(P892-Q892)&lt;&gt;SIGN(INDEX(Matches!$G$2:$G$201,MATCH($A892&amp;"-7",Matches!$J$2:$J$201,0))-INDEX(Matches!$H$2:$H$201,MATCH($A892&amp;"-7",Matches!$J$2:$J$201,0))),0,IF(P892-Q892=INDEX(Matches!$G$2:$G$201,MATCH($A892&amp;"-7",Matches!$J$2:$J$201,0))-INDEX(Matches!$H$2:$H$201,MATCH($A892&amp;"-7",Matches!$J$2:$J$201,0)),3,2))))),""))</f>
        <v/>
      </c>
      <c r="AE892" s="12" t="str">
        <f aca="false">IF(OR($B892="",R892="",S892=""),"",IFERROR(IF(OR(INDEX(Matches!$I$2:$I$201,MATCH($A892&amp;"-8",Matches!$J$2:$J$201,0))="Void",INDEX(Matches!$G$2:$G$201,MATCH($A892&amp;"-8",Matches!$J$2:$J$201,0))="",INDEX(Matches!$H$2:$H$201,MATCH($A892&amp;"-8",Matches!$J$2:$J$201,0))=""),"",IF(AND($C892&lt;&gt;"",INDEX(Matches!$F$2:$F$201,MATCH($A892&amp;"-8",Matches!$J$2:$J$201,0))&lt;&gt;"",$C892&gt;=INDEX(Matches!$F$2:$F$201,MATCH($A892&amp;"-8",Matches!$J$2:$J$201,0))),"",IF(AND(R892=INDEX(Matches!$G$2:$G$201,MATCH($A892&amp;"-8",Matches!$J$2:$J$201,0)),S892=INDEX(Matches!$H$2:$H$201,MATCH($A892&amp;"-8",Matches!$J$2:$J$201,0))),5,IF(SIGN(R892-S892)&lt;&gt;SIGN(INDEX(Matches!$G$2:$G$201,MATCH($A892&amp;"-8",Matches!$J$2:$J$201,0))-INDEX(Matches!$H$2:$H$201,MATCH($A892&amp;"-8",Matches!$J$2:$J$201,0))),0,IF(R892-S892=INDEX(Matches!$G$2:$G$201,MATCH($A892&amp;"-8",Matches!$J$2:$J$201,0))-INDEX(Matches!$H$2:$H$201,MATCH($A892&amp;"-8",Matches!$J$2:$J$201,0)),3,2))))),""))</f>
        <v/>
      </c>
      <c r="AF892" s="12" t="str">
        <f aca="false">IF(OR($B892="",T892="",U892=""),"",IFERROR(IF(OR(INDEX(Matches!$I$2:$I$201,MATCH($A892&amp;"-9",Matches!$J$2:$J$201,0))="Void",INDEX(Matches!$G$2:$G$201,MATCH($A892&amp;"-9",Matches!$J$2:$J$201,0))="",INDEX(Matches!$H$2:$H$201,MATCH($A892&amp;"-9",Matches!$J$2:$J$201,0))=""),"",IF(AND($C892&lt;&gt;"",INDEX(Matches!$F$2:$F$201,MATCH($A892&amp;"-9",Matches!$J$2:$J$201,0))&lt;&gt;"",$C892&gt;=INDEX(Matches!$F$2:$F$201,MATCH($A892&amp;"-9",Matches!$J$2:$J$201,0))),"",IF(AND(T892=INDEX(Matches!$G$2:$G$201,MATCH($A892&amp;"-9",Matches!$J$2:$J$201,0)),U892=INDEX(Matches!$H$2:$H$201,MATCH($A892&amp;"-9",Matches!$J$2:$J$201,0))),5,IF(SIGN(T892-U892)&lt;&gt;SIGN(INDEX(Matches!$G$2:$G$201,MATCH($A892&amp;"-9",Matches!$J$2:$J$201,0))-INDEX(Matches!$H$2:$H$201,MATCH($A892&amp;"-9",Matches!$J$2:$J$201,0))),0,IF(T892-U892=INDEX(Matches!$G$2:$G$201,MATCH($A892&amp;"-9",Matches!$J$2:$J$201,0))-INDEX(Matches!$H$2:$H$201,MATCH($A892&amp;"-9",Matches!$J$2:$J$201,0)),3,2))))),""))</f>
        <v/>
      </c>
      <c r="AG892" s="12" t="str">
        <f aca="false">IF(OR($B892="",V892="",W892=""),"",IFERROR(IF(OR(INDEX(Matches!$I$2:$I$201,MATCH($A892&amp;"-10",Matches!$J$2:$J$201,0))="Void",INDEX(Matches!$G$2:$G$201,MATCH($A892&amp;"-10",Matches!$J$2:$J$201,0))="",INDEX(Matches!$H$2:$H$201,MATCH($A892&amp;"-10",Matches!$J$2:$J$201,0))=""),"",IF(AND($C892&lt;&gt;"",INDEX(Matches!$F$2:$F$201,MATCH($A892&amp;"-10",Matches!$J$2:$J$201,0))&lt;&gt;"",$C892&gt;=INDEX(Matches!$F$2:$F$201,MATCH($A892&amp;"-10",Matches!$J$2:$J$201,0))),"",IF(AND(V892=INDEX(Matches!$G$2:$G$201,MATCH($A892&amp;"-10",Matches!$J$2:$J$201,0)),W892=INDEX(Matches!$H$2:$H$201,MATCH($A892&amp;"-10",Matches!$J$2:$J$201,0))),5,IF(SIGN(V892-W892)&lt;&gt;SIGN(INDEX(Matches!$G$2:$G$201,MATCH($A892&amp;"-10",Matches!$J$2:$J$201,0))-INDEX(Matches!$H$2:$H$201,MATCH($A892&amp;"-10",Matches!$J$2:$J$201,0))),0,IF(V892-W892=INDEX(Matches!$G$2:$G$201,MATCH($A892&amp;"-10",Matches!$J$2:$J$201,0))-INDEX(Matches!$H$2:$H$201,MATCH($A892&amp;"-10",Matches!$J$2:$J$201,0)),3,2))))),""))</f>
        <v/>
      </c>
      <c r="AH892" s="13" t="str">
        <f aca="false">IF($B892="","",SUM(X892:AG892))</f>
        <v/>
      </c>
      <c r="AI892" s="12" t="str">
        <f aca="false">IF($B892="","",COUNTIF(X892:AG892,5))</f>
        <v/>
      </c>
      <c r="AJ892" s="12" t="str">
        <f aca="false">IF($B892="","",COUNTIF(X892:AG892,"&gt;=2"))</f>
        <v/>
      </c>
      <c r="AK892" s="12" t="str">
        <f aca="false">IF($B892="","",COUNT(X892:AG892))</f>
        <v/>
      </c>
    </row>
    <row r="893" customFormat="false" ht="15" hidden="false" customHeight="false" outlineLevel="0" collapsed="false">
      <c r="A893" s="7"/>
      <c r="B893" s="7"/>
      <c r="C893" s="11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12" t="str">
        <f aca="false">IF(OR($B893="",D893="",E893=""),"",IFERROR(IF(OR(INDEX(Matches!$I$2:$I$201,MATCH($A893&amp;"-1",Matches!$J$2:$J$201,0))="Void",INDEX(Matches!$G$2:$G$201,MATCH($A893&amp;"-1",Matches!$J$2:$J$201,0))="",INDEX(Matches!$H$2:$H$201,MATCH($A893&amp;"-1",Matches!$J$2:$J$201,0))=""),"",IF(AND($C893&lt;&gt;"",INDEX(Matches!$F$2:$F$201,MATCH($A893&amp;"-1",Matches!$J$2:$J$201,0))&lt;&gt;"",$C893&gt;=INDEX(Matches!$F$2:$F$201,MATCH($A893&amp;"-1",Matches!$J$2:$J$201,0))),"",IF(AND(D893=INDEX(Matches!$G$2:$G$201,MATCH($A893&amp;"-1",Matches!$J$2:$J$201,0)),E893=INDEX(Matches!$H$2:$H$201,MATCH($A893&amp;"-1",Matches!$J$2:$J$201,0))),5,IF(SIGN(D893-E893)&lt;&gt;SIGN(INDEX(Matches!$G$2:$G$201,MATCH($A893&amp;"-1",Matches!$J$2:$J$201,0))-INDEX(Matches!$H$2:$H$201,MATCH($A893&amp;"-1",Matches!$J$2:$J$201,0))),0,IF(D893-E893=INDEX(Matches!$G$2:$G$201,MATCH($A893&amp;"-1",Matches!$J$2:$J$201,0))-INDEX(Matches!$H$2:$H$201,MATCH($A893&amp;"-1",Matches!$J$2:$J$201,0)),3,2))))),""))</f>
        <v/>
      </c>
      <c r="Y893" s="12" t="str">
        <f aca="false">IF(OR($B893="",F893="",G893=""),"",IFERROR(IF(OR(INDEX(Matches!$I$2:$I$201,MATCH($A893&amp;"-2",Matches!$J$2:$J$201,0))="Void",INDEX(Matches!$G$2:$G$201,MATCH($A893&amp;"-2",Matches!$J$2:$J$201,0))="",INDEX(Matches!$H$2:$H$201,MATCH($A893&amp;"-2",Matches!$J$2:$J$201,0))=""),"",IF(AND($C893&lt;&gt;"",INDEX(Matches!$F$2:$F$201,MATCH($A893&amp;"-2",Matches!$J$2:$J$201,0))&lt;&gt;"",$C893&gt;=INDEX(Matches!$F$2:$F$201,MATCH($A893&amp;"-2",Matches!$J$2:$J$201,0))),"",IF(AND(F893=INDEX(Matches!$G$2:$G$201,MATCH($A893&amp;"-2",Matches!$J$2:$J$201,0)),G893=INDEX(Matches!$H$2:$H$201,MATCH($A893&amp;"-2",Matches!$J$2:$J$201,0))),5,IF(SIGN(F893-G893)&lt;&gt;SIGN(INDEX(Matches!$G$2:$G$201,MATCH($A893&amp;"-2",Matches!$J$2:$J$201,0))-INDEX(Matches!$H$2:$H$201,MATCH($A893&amp;"-2",Matches!$J$2:$J$201,0))),0,IF(F893-G893=INDEX(Matches!$G$2:$G$201,MATCH($A893&amp;"-2",Matches!$J$2:$J$201,0))-INDEX(Matches!$H$2:$H$201,MATCH($A893&amp;"-2",Matches!$J$2:$J$201,0)),3,2))))),""))</f>
        <v/>
      </c>
      <c r="Z893" s="12" t="str">
        <f aca="false">IF(OR($B893="",H893="",I893=""),"",IFERROR(IF(OR(INDEX(Matches!$I$2:$I$201,MATCH($A893&amp;"-3",Matches!$J$2:$J$201,0))="Void",INDEX(Matches!$G$2:$G$201,MATCH($A893&amp;"-3",Matches!$J$2:$J$201,0))="",INDEX(Matches!$H$2:$H$201,MATCH($A893&amp;"-3",Matches!$J$2:$J$201,0))=""),"",IF(AND($C893&lt;&gt;"",INDEX(Matches!$F$2:$F$201,MATCH($A893&amp;"-3",Matches!$J$2:$J$201,0))&lt;&gt;"",$C893&gt;=INDEX(Matches!$F$2:$F$201,MATCH($A893&amp;"-3",Matches!$J$2:$J$201,0))),"",IF(AND(H893=INDEX(Matches!$G$2:$G$201,MATCH($A893&amp;"-3",Matches!$J$2:$J$201,0)),I893=INDEX(Matches!$H$2:$H$201,MATCH($A893&amp;"-3",Matches!$J$2:$J$201,0))),5,IF(SIGN(H893-I893)&lt;&gt;SIGN(INDEX(Matches!$G$2:$G$201,MATCH($A893&amp;"-3",Matches!$J$2:$J$201,0))-INDEX(Matches!$H$2:$H$201,MATCH($A893&amp;"-3",Matches!$J$2:$J$201,0))),0,IF(H893-I893=INDEX(Matches!$G$2:$G$201,MATCH($A893&amp;"-3",Matches!$J$2:$J$201,0))-INDEX(Matches!$H$2:$H$201,MATCH($A893&amp;"-3",Matches!$J$2:$J$201,0)),3,2))))),""))</f>
        <v/>
      </c>
      <c r="AA893" s="12" t="str">
        <f aca="false">IF(OR($B893="",J893="",K893=""),"",IFERROR(IF(OR(INDEX(Matches!$I$2:$I$201,MATCH($A893&amp;"-4",Matches!$J$2:$J$201,0))="Void",INDEX(Matches!$G$2:$G$201,MATCH($A893&amp;"-4",Matches!$J$2:$J$201,0))="",INDEX(Matches!$H$2:$H$201,MATCH($A893&amp;"-4",Matches!$J$2:$J$201,0))=""),"",IF(AND($C893&lt;&gt;"",INDEX(Matches!$F$2:$F$201,MATCH($A893&amp;"-4",Matches!$J$2:$J$201,0))&lt;&gt;"",$C893&gt;=INDEX(Matches!$F$2:$F$201,MATCH($A893&amp;"-4",Matches!$J$2:$J$201,0))),"",IF(AND(J893=INDEX(Matches!$G$2:$G$201,MATCH($A893&amp;"-4",Matches!$J$2:$J$201,0)),K893=INDEX(Matches!$H$2:$H$201,MATCH($A893&amp;"-4",Matches!$J$2:$J$201,0))),5,IF(SIGN(J893-K893)&lt;&gt;SIGN(INDEX(Matches!$G$2:$G$201,MATCH($A893&amp;"-4",Matches!$J$2:$J$201,0))-INDEX(Matches!$H$2:$H$201,MATCH($A893&amp;"-4",Matches!$J$2:$J$201,0))),0,IF(J893-K893=INDEX(Matches!$G$2:$G$201,MATCH($A893&amp;"-4",Matches!$J$2:$J$201,0))-INDEX(Matches!$H$2:$H$201,MATCH($A893&amp;"-4",Matches!$J$2:$J$201,0)),3,2))))),""))</f>
        <v/>
      </c>
      <c r="AB893" s="12" t="str">
        <f aca="false">IF(OR($B893="",L893="",M893=""),"",IFERROR(IF(OR(INDEX(Matches!$I$2:$I$201,MATCH($A893&amp;"-5",Matches!$J$2:$J$201,0))="Void",INDEX(Matches!$G$2:$G$201,MATCH($A893&amp;"-5",Matches!$J$2:$J$201,0))="",INDEX(Matches!$H$2:$H$201,MATCH($A893&amp;"-5",Matches!$J$2:$J$201,0))=""),"",IF(AND($C893&lt;&gt;"",INDEX(Matches!$F$2:$F$201,MATCH($A893&amp;"-5",Matches!$J$2:$J$201,0))&lt;&gt;"",$C893&gt;=INDEX(Matches!$F$2:$F$201,MATCH($A893&amp;"-5",Matches!$J$2:$J$201,0))),"",IF(AND(L893=INDEX(Matches!$G$2:$G$201,MATCH($A893&amp;"-5",Matches!$J$2:$J$201,0)),M893=INDEX(Matches!$H$2:$H$201,MATCH($A893&amp;"-5",Matches!$J$2:$J$201,0))),5,IF(SIGN(L893-M893)&lt;&gt;SIGN(INDEX(Matches!$G$2:$G$201,MATCH($A893&amp;"-5",Matches!$J$2:$J$201,0))-INDEX(Matches!$H$2:$H$201,MATCH($A893&amp;"-5",Matches!$J$2:$J$201,0))),0,IF(L893-M893=INDEX(Matches!$G$2:$G$201,MATCH($A893&amp;"-5",Matches!$J$2:$J$201,0))-INDEX(Matches!$H$2:$H$201,MATCH($A893&amp;"-5",Matches!$J$2:$J$201,0)),3,2))))),""))</f>
        <v/>
      </c>
      <c r="AC893" s="12" t="str">
        <f aca="false">IF(OR($B893="",N893="",O893=""),"",IFERROR(IF(OR(INDEX(Matches!$I$2:$I$201,MATCH($A893&amp;"-6",Matches!$J$2:$J$201,0))="Void",INDEX(Matches!$G$2:$G$201,MATCH($A893&amp;"-6",Matches!$J$2:$J$201,0))="",INDEX(Matches!$H$2:$H$201,MATCH($A893&amp;"-6",Matches!$J$2:$J$201,0))=""),"",IF(AND($C893&lt;&gt;"",INDEX(Matches!$F$2:$F$201,MATCH($A893&amp;"-6",Matches!$J$2:$J$201,0))&lt;&gt;"",$C893&gt;=INDEX(Matches!$F$2:$F$201,MATCH($A893&amp;"-6",Matches!$J$2:$J$201,0))),"",IF(AND(N893=INDEX(Matches!$G$2:$G$201,MATCH($A893&amp;"-6",Matches!$J$2:$J$201,0)),O893=INDEX(Matches!$H$2:$H$201,MATCH($A893&amp;"-6",Matches!$J$2:$J$201,0))),5,IF(SIGN(N893-O893)&lt;&gt;SIGN(INDEX(Matches!$G$2:$G$201,MATCH($A893&amp;"-6",Matches!$J$2:$J$201,0))-INDEX(Matches!$H$2:$H$201,MATCH($A893&amp;"-6",Matches!$J$2:$J$201,0))),0,IF(N893-O893=INDEX(Matches!$G$2:$G$201,MATCH($A893&amp;"-6",Matches!$J$2:$J$201,0))-INDEX(Matches!$H$2:$H$201,MATCH($A893&amp;"-6",Matches!$J$2:$J$201,0)),3,2))))),""))</f>
        <v/>
      </c>
      <c r="AD893" s="12" t="str">
        <f aca="false">IF(OR($B893="",P893="",Q893=""),"",IFERROR(IF(OR(INDEX(Matches!$I$2:$I$201,MATCH($A893&amp;"-7",Matches!$J$2:$J$201,0))="Void",INDEX(Matches!$G$2:$G$201,MATCH($A893&amp;"-7",Matches!$J$2:$J$201,0))="",INDEX(Matches!$H$2:$H$201,MATCH($A893&amp;"-7",Matches!$J$2:$J$201,0))=""),"",IF(AND($C893&lt;&gt;"",INDEX(Matches!$F$2:$F$201,MATCH($A893&amp;"-7",Matches!$J$2:$J$201,0))&lt;&gt;"",$C893&gt;=INDEX(Matches!$F$2:$F$201,MATCH($A893&amp;"-7",Matches!$J$2:$J$201,0))),"",IF(AND(P893=INDEX(Matches!$G$2:$G$201,MATCH($A893&amp;"-7",Matches!$J$2:$J$201,0)),Q893=INDEX(Matches!$H$2:$H$201,MATCH($A893&amp;"-7",Matches!$J$2:$J$201,0))),5,IF(SIGN(P893-Q893)&lt;&gt;SIGN(INDEX(Matches!$G$2:$G$201,MATCH($A893&amp;"-7",Matches!$J$2:$J$201,0))-INDEX(Matches!$H$2:$H$201,MATCH($A893&amp;"-7",Matches!$J$2:$J$201,0))),0,IF(P893-Q893=INDEX(Matches!$G$2:$G$201,MATCH($A893&amp;"-7",Matches!$J$2:$J$201,0))-INDEX(Matches!$H$2:$H$201,MATCH($A893&amp;"-7",Matches!$J$2:$J$201,0)),3,2))))),""))</f>
        <v/>
      </c>
      <c r="AE893" s="12" t="str">
        <f aca="false">IF(OR($B893="",R893="",S893=""),"",IFERROR(IF(OR(INDEX(Matches!$I$2:$I$201,MATCH($A893&amp;"-8",Matches!$J$2:$J$201,0))="Void",INDEX(Matches!$G$2:$G$201,MATCH($A893&amp;"-8",Matches!$J$2:$J$201,0))="",INDEX(Matches!$H$2:$H$201,MATCH($A893&amp;"-8",Matches!$J$2:$J$201,0))=""),"",IF(AND($C893&lt;&gt;"",INDEX(Matches!$F$2:$F$201,MATCH($A893&amp;"-8",Matches!$J$2:$J$201,0))&lt;&gt;"",$C893&gt;=INDEX(Matches!$F$2:$F$201,MATCH($A893&amp;"-8",Matches!$J$2:$J$201,0))),"",IF(AND(R893=INDEX(Matches!$G$2:$G$201,MATCH($A893&amp;"-8",Matches!$J$2:$J$201,0)),S893=INDEX(Matches!$H$2:$H$201,MATCH($A893&amp;"-8",Matches!$J$2:$J$201,0))),5,IF(SIGN(R893-S893)&lt;&gt;SIGN(INDEX(Matches!$G$2:$G$201,MATCH($A893&amp;"-8",Matches!$J$2:$J$201,0))-INDEX(Matches!$H$2:$H$201,MATCH($A893&amp;"-8",Matches!$J$2:$J$201,0))),0,IF(R893-S893=INDEX(Matches!$G$2:$G$201,MATCH($A893&amp;"-8",Matches!$J$2:$J$201,0))-INDEX(Matches!$H$2:$H$201,MATCH($A893&amp;"-8",Matches!$J$2:$J$201,0)),3,2))))),""))</f>
        <v/>
      </c>
      <c r="AF893" s="12" t="str">
        <f aca="false">IF(OR($B893="",T893="",U893=""),"",IFERROR(IF(OR(INDEX(Matches!$I$2:$I$201,MATCH($A893&amp;"-9",Matches!$J$2:$J$201,0))="Void",INDEX(Matches!$G$2:$G$201,MATCH($A893&amp;"-9",Matches!$J$2:$J$201,0))="",INDEX(Matches!$H$2:$H$201,MATCH($A893&amp;"-9",Matches!$J$2:$J$201,0))=""),"",IF(AND($C893&lt;&gt;"",INDEX(Matches!$F$2:$F$201,MATCH($A893&amp;"-9",Matches!$J$2:$J$201,0))&lt;&gt;"",$C893&gt;=INDEX(Matches!$F$2:$F$201,MATCH($A893&amp;"-9",Matches!$J$2:$J$201,0))),"",IF(AND(T893=INDEX(Matches!$G$2:$G$201,MATCH($A893&amp;"-9",Matches!$J$2:$J$201,0)),U893=INDEX(Matches!$H$2:$H$201,MATCH($A893&amp;"-9",Matches!$J$2:$J$201,0))),5,IF(SIGN(T893-U893)&lt;&gt;SIGN(INDEX(Matches!$G$2:$G$201,MATCH($A893&amp;"-9",Matches!$J$2:$J$201,0))-INDEX(Matches!$H$2:$H$201,MATCH($A893&amp;"-9",Matches!$J$2:$J$201,0))),0,IF(T893-U893=INDEX(Matches!$G$2:$G$201,MATCH($A893&amp;"-9",Matches!$J$2:$J$201,0))-INDEX(Matches!$H$2:$H$201,MATCH($A893&amp;"-9",Matches!$J$2:$J$201,0)),3,2))))),""))</f>
        <v/>
      </c>
      <c r="AG893" s="12" t="str">
        <f aca="false">IF(OR($B893="",V893="",W893=""),"",IFERROR(IF(OR(INDEX(Matches!$I$2:$I$201,MATCH($A893&amp;"-10",Matches!$J$2:$J$201,0))="Void",INDEX(Matches!$G$2:$G$201,MATCH($A893&amp;"-10",Matches!$J$2:$J$201,0))="",INDEX(Matches!$H$2:$H$201,MATCH($A893&amp;"-10",Matches!$J$2:$J$201,0))=""),"",IF(AND($C893&lt;&gt;"",INDEX(Matches!$F$2:$F$201,MATCH($A893&amp;"-10",Matches!$J$2:$J$201,0))&lt;&gt;"",$C893&gt;=INDEX(Matches!$F$2:$F$201,MATCH($A893&amp;"-10",Matches!$J$2:$J$201,0))),"",IF(AND(V893=INDEX(Matches!$G$2:$G$201,MATCH($A893&amp;"-10",Matches!$J$2:$J$201,0)),W893=INDEX(Matches!$H$2:$H$201,MATCH($A893&amp;"-10",Matches!$J$2:$J$201,0))),5,IF(SIGN(V893-W893)&lt;&gt;SIGN(INDEX(Matches!$G$2:$G$201,MATCH($A893&amp;"-10",Matches!$J$2:$J$201,0))-INDEX(Matches!$H$2:$H$201,MATCH($A893&amp;"-10",Matches!$J$2:$J$201,0))),0,IF(V893-W893=INDEX(Matches!$G$2:$G$201,MATCH($A893&amp;"-10",Matches!$J$2:$J$201,0))-INDEX(Matches!$H$2:$H$201,MATCH($A893&amp;"-10",Matches!$J$2:$J$201,0)),3,2))))),""))</f>
        <v/>
      </c>
      <c r="AH893" s="13" t="str">
        <f aca="false">IF($B893="","",SUM(X893:AG893))</f>
        <v/>
      </c>
      <c r="AI893" s="12" t="str">
        <f aca="false">IF($B893="","",COUNTIF(X893:AG893,5))</f>
        <v/>
      </c>
      <c r="AJ893" s="12" t="str">
        <f aca="false">IF($B893="","",COUNTIF(X893:AG893,"&gt;=2"))</f>
        <v/>
      </c>
      <c r="AK893" s="12" t="str">
        <f aca="false">IF($B893="","",COUNT(X893:AG893))</f>
        <v/>
      </c>
    </row>
    <row r="894" customFormat="false" ht="15" hidden="false" customHeight="false" outlineLevel="0" collapsed="false">
      <c r="A894" s="7"/>
      <c r="B894" s="7"/>
      <c r="C894" s="11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12" t="str">
        <f aca="false">IF(OR($B894="",D894="",E894=""),"",IFERROR(IF(OR(INDEX(Matches!$I$2:$I$201,MATCH($A894&amp;"-1",Matches!$J$2:$J$201,0))="Void",INDEX(Matches!$G$2:$G$201,MATCH($A894&amp;"-1",Matches!$J$2:$J$201,0))="",INDEX(Matches!$H$2:$H$201,MATCH($A894&amp;"-1",Matches!$J$2:$J$201,0))=""),"",IF(AND($C894&lt;&gt;"",INDEX(Matches!$F$2:$F$201,MATCH($A894&amp;"-1",Matches!$J$2:$J$201,0))&lt;&gt;"",$C894&gt;=INDEX(Matches!$F$2:$F$201,MATCH($A894&amp;"-1",Matches!$J$2:$J$201,0))),"",IF(AND(D894=INDEX(Matches!$G$2:$G$201,MATCH($A894&amp;"-1",Matches!$J$2:$J$201,0)),E894=INDEX(Matches!$H$2:$H$201,MATCH($A894&amp;"-1",Matches!$J$2:$J$201,0))),5,IF(SIGN(D894-E894)&lt;&gt;SIGN(INDEX(Matches!$G$2:$G$201,MATCH($A894&amp;"-1",Matches!$J$2:$J$201,0))-INDEX(Matches!$H$2:$H$201,MATCH($A894&amp;"-1",Matches!$J$2:$J$201,0))),0,IF(D894-E894=INDEX(Matches!$G$2:$G$201,MATCH($A894&amp;"-1",Matches!$J$2:$J$201,0))-INDEX(Matches!$H$2:$H$201,MATCH($A894&amp;"-1",Matches!$J$2:$J$201,0)),3,2))))),""))</f>
        <v/>
      </c>
      <c r="Y894" s="12" t="str">
        <f aca="false">IF(OR($B894="",F894="",G894=""),"",IFERROR(IF(OR(INDEX(Matches!$I$2:$I$201,MATCH($A894&amp;"-2",Matches!$J$2:$J$201,0))="Void",INDEX(Matches!$G$2:$G$201,MATCH($A894&amp;"-2",Matches!$J$2:$J$201,0))="",INDEX(Matches!$H$2:$H$201,MATCH($A894&amp;"-2",Matches!$J$2:$J$201,0))=""),"",IF(AND($C894&lt;&gt;"",INDEX(Matches!$F$2:$F$201,MATCH($A894&amp;"-2",Matches!$J$2:$J$201,0))&lt;&gt;"",$C894&gt;=INDEX(Matches!$F$2:$F$201,MATCH($A894&amp;"-2",Matches!$J$2:$J$201,0))),"",IF(AND(F894=INDEX(Matches!$G$2:$G$201,MATCH($A894&amp;"-2",Matches!$J$2:$J$201,0)),G894=INDEX(Matches!$H$2:$H$201,MATCH($A894&amp;"-2",Matches!$J$2:$J$201,0))),5,IF(SIGN(F894-G894)&lt;&gt;SIGN(INDEX(Matches!$G$2:$G$201,MATCH($A894&amp;"-2",Matches!$J$2:$J$201,0))-INDEX(Matches!$H$2:$H$201,MATCH($A894&amp;"-2",Matches!$J$2:$J$201,0))),0,IF(F894-G894=INDEX(Matches!$G$2:$G$201,MATCH($A894&amp;"-2",Matches!$J$2:$J$201,0))-INDEX(Matches!$H$2:$H$201,MATCH($A894&amp;"-2",Matches!$J$2:$J$201,0)),3,2))))),""))</f>
        <v/>
      </c>
      <c r="Z894" s="12" t="str">
        <f aca="false">IF(OR($B894="",H894="",I894=""),"",IFERROR(IF(OR(INDEX(Matches!$I$2:$I$201,MATCH($A894&amp;"-3",Matches!$J$2:$J$201,0))="Void",INDEX(Matches!$G$2:$G$201,MATCH($A894&amp;"-3",Matches!$J$2:$J$201,0))="",INDEX(Matches!$H$2:$H$201,MATCH($A894&amp;"-3",Matches!$J$2:$J$201,0))=""),"",IF(AND($C894&lt;&gt;"",INDEX(Matches!$F$2:$F$201,MATCH($A894&amp;"-3",Matches!$J$2:$J$201,0))&lt;&gt;"",$C894&gt;=INDEX(Matches!$F$2:$F$201,MATCH($A894&amp;"-3",Matches!$J$2:$J$201,0))),"",IF(AND(H894=INDEX(Matches!$G$2:$G$201,MATCH($A894&amp;"-3",Matches!$J$2:$J$201,0)),I894=INDEX(Matches!$H$2:$H$201,MATCH($A894&amp;"-3",Matches!$J$2:$J$201,0))),5,IF(SIGN(H894-I894)&lt;&gt;SIGN(INDEX(Matches!$G$2:$G$201,MATCH($A894&amp;"-3",Matches!$J$2:$J$201,0))-INDEX(Matches!$H$2:$H$201,MATCH($A894&amp;"-3",Matches!$J$2:$J$201,0))),0,IF(H894-I894=INDEX(Matches!$G$2:$G$201,MATCH($A894&amp;"-3",Matches!$J$2:$J$201,0))-INDEX(Matches!$H$2:$H$201,MATCH($A894&amp;"-3",Matches!$J$2:$J$201,0)),3,2))))),""))</f>
        <v/>
      </c>
      <c r="AA894" s="12" t="str">
        <f aca="false">IF(OR($B894="",J894="",K894=""),"",IFERROR(IF(OR(INDEX(Matches!$I$2:$I$201,MATCH($A894&amp;"-4",Matches!$J$2:$J$201,0))="Void",INDEX(Matches!$G$2:$G$201,MATCH($A894&amp;"-4",Matches!$J$2:$J$201,0))="",INDEX(Matches!$H$2:$H$201,MATCH($A894&amp;"-4",Matches!$J$2:$J$201,0))=""),"",IF(AND($C894&lt;&gt;"",INDEX(Matches!$F$2:$F$201,MATCH($A894&amp;"-4",Matches!$J$2:$J$201,0))&lt;&gt;"",$C894&gt;=INDEX(Matches!$F$2:$F$201,MATCH($A894&amp;"-4",Matches!$J$2:$J$201,0))),"",IF(AND(J894=INDEX(Matches!$G$2:$G$201,MATCH($A894&amp;"-4",Matches!$J$2:$J$201,0)),K894=INDEX(Matches!$H$2:$H$201,MATCH($A894&amp;"-4",Matches!$J$2:$J$201,0))),5,IF(SIGN(J894-K894)&lt;&gt;SIGN(INDEX(Matches!$G$2:$G$201,MATCH($A894&amp;"-4",Matches!$J$2:$J$201,0))-INDEX(Matches!$H$2:$H$201,MATCH($A894&amp;"-4",Matches!$J$2:$J$201,0))),0,IF(J894-K894=INDEX(Matches!$G$2:$G$201,MATCH($A894&amp;"-4",Matches!$J$2:$J$201,0))-INDEX(Matches!$H$2:$H$201,MATCH($A894&amp;"-4",Matches!$J$2:$J$201,0)),3,2))))),""))</f>
        <v/>
      </c>
      <c r="AB894" s="12" t="str">
        <f aca="false">IF(OR($B894="",L894="",M894=""),"",IFERROR(IF(OR(INDEX(Matches!$I$2:$I$201,MATCH($A894&amp;"-5",Matches!$J$2:$J$201,0))="Void",INDEX(Matches!$G$2:$G$201,MATCH($A894&amp;"-5",Matches!$J$2:$J$201,0))="",INDEX(Matches!$H$2:$H$201,MATCH($A894&amp;"-5",Matches!$J$2:$J$201,0))=""),"",IF(AND($C894&lt;&gt;"",INDEX(Matches!$F$2:$F$201,MATCH($A894&amp;"-5",Matches!$J$2:$J$201,0))&lt;&gt;"",$C894&gt;=INDEX(Matches!$F$2:$F$201,MATCH($A894&amp;"-5",Matches!$J$2:$J$201,0))),"",IF(AND(L894=INDEX(Matches!$G$2:$G$201,MATCH($A894&amp;"-5",Matches!$J$2:$J$201,0)),M894=INDEX(Matches!$H$2:$H$201,MATCH($A894&amp;"-5",Matches!$J$2:$J$201,0))),5,IF(SIGN(L894-M894)&lt;&gt;SIGN(INDEX(Matches!$G$2:$G$201,MATCH($A894&amp;"-5",Matches!$J$2:$J$201,0))-INDEX(Matches!$H$2:$H$201,MATCH($A894&amp;"-5",Matches!$J$2:$J$201,0))),0,IF(L894-M894=INDEX(Matches!$G$2:$G$201,MATCH($A894&amp;"-5",Matches!$J$2:$J$201,0))-INDEX(Matches!$H$2:$H$201,MATCH($A894&amp;"-5",Matches!$J$2:$J$201,0)),3,2))))),""))</f>
        <v/>
      </c>
      <c r="AC894" s="12" t="str">
        <f aca="false">IF(OR($B894="",N894="",O894=""),"",IFERROR(IF(OR(INDEX(Matches!$I$2:$I$201,MATCH($A894&amp;"-6",Matches!$J$2:$J$201,0))="Void",INDEX(Matches!$G$2:$G$201,MATCH($A894&amp;"-6",Matches!$J$2:$J$201,0))="",INDEX(Matches!$H$2:$H$201,MATCH($A894&amp;"-6",Matches!$J$2:$J$201,0))=""),"",IF(AND($C894&lt;&gt;"",INDEX(Matches!$F$2:$F$201,MATCH($A894&amp;"-6",Matches!$J$2:$J$201,0))&lt;&gt;"",$C894&gt;=INDEX(Matches!$F$2:$F$201,MATCH($A894&amp;"-6",Matches!$J$2:$J$201,0))),"",IF(AND(N894=INDEX(Matches!$G$2:$G$201,MATCH($A894&amp;"-6",Matches!$J$2:$J$201,0)),O894=INDEX(Matches!$H$2:$H$201,MATCH($A894&amp;"-6",Matches!$J$2:$J$201,0))),5,IF(SIGN(N894-O894)&lt;&gt;SIGN(INDEX(Matches!$G$2:$G$201,MATCH($A894&amp;"-6",Matches!$J$2:$J$201,0))-INDEX(Matches!$H$2:$H$201,MATCH($A894&amp;"-6",Matches!$J$2:$J$201,0))),0,IF(N894-O894=INDEX(Matches!$G$2:$G$201,MATCH($A894&amp;"-6",Matches!$J$2:$J$201,0))-INDEX(Matches!$H$2:$H$201,MATCH($A894&amp;"-6",Matches!$J$2:$J$201,0)),3,2))))),""))</f>
        <v/>
      </c>
      <c r="AD894" s="12" t="str">
        <f aca="false">IF(OR($B894="",P894="",Q894=""),"",IFERROR(IF(OR(INDEX(Matches!$I$2:$I$201,MATCH($A894&amp;"-7",Matches!$J$2:$J$201,0))="Void",INDEX(Matches!$G$2:$G$201,MATCH($A894&amp;"-7",Matches!$J$2:$J$201,0))="",INDEX(Matches!$H$2:$H$201,MATCH($A894&amp;"-7",Matches!$J$2:$J$201,0))=""),"",IF(AND($C894&lt;&gt;"",INDEX(Matches!$F$2:$F$201,MATCH($A894&amp;"-7",Matches!$J$2:$J$201,0))&lt;&gt;"",$C894&gt;=INDEX(Matches!$F$2:$F$201,MATCH($A894&amp;"-7",Matches!$J$2:$J$201,0))),"",IF(AND(P894=INDEX(Matches!$G$2:$G$201,MATCH($A894&amp;"-7",Matches!$J$2:$J$201,0)),Q894=INDEX(Matches!$H$2:$H$201,MATCH($A894&amp;"-7",Matches!$J$2:$J$201,0))),5,IF(SIGN(P894-Q894)&lt;&gt;SIGN(INDEX(Matches!$G$2:$G$201,MATCH($A894&amp;"-7",Matches!$J$2:$J$201,0))-INDEX(Matches!$H$2:$H$201,MATCH($A894&amp;"-7",Matches!$J$2:$J$201,0))),0,IF(P894-Q894=INDEX(Matches!$G$2:$G$201,MATCH($A894&amp;"-7",Matches!$J$2:$J$201,0))-INDEX(Matches!$H$2:$H$201,MATCH($A894&amp;"-7",Matches!$J$2:$J$201,0)),3,2))))),""))</f>
        <v/>
      </c>
      <c r="AE894" s="12" t="str">
        <f aca="false">IF(OR($B894="",R894="",S894=""),"",IFERROR(IF(OR(INDEX(Matches!$I$2:$I$201,MATCH($A894&amp;"-8",Matches!$J$2:$J$201,0))="Void",INDEX(Matches!$G$2:$G$201,MATCH($A894&amp;"-8",Matches!$J$2:$J$201,0))="",INDEX(Matches!$H$2:$H$201,MATCH($A894&amp;"-8",Matches!$J$2:$J$201,0))=""),"",IF(AND($C894&lt;&gt;"",INDEX(Matches!$F$2:$F$201,MATCH($A894&amp;"-8",Matches!$J$2:$J$201,0))&lt;&gt;"",$C894&gt;=INDEX(Matches!$F$2:$F$201,MATCH($A894&amp;"-8",Matches!$J$2:$J$201,0))),"",IF(AND(R894=INDEX(Matches!$G$2:$G$201,MATCH($A894&amp;"-8",Matches!$J$2:$J$201,0)),S894=INDEX(Matches!$H$2:$H$201,MATCH($A894&amp;"-8",Matches!$J$2:$J$201,0))),5,IF(SIGN(R894-S894)&lt;&gt;SIGN(INDEX(Matches!$G$2:$G$201,MATCH($A894&amp;"-8",Matches!$J$2:$J$201,0))-INDEX(Matches!$H$2:$H$201,MATCH($A894&amp;"-8",Matches!$J$2:$J$201,0))),0,IF(R894-S894=INDEX(Matches!$G$2:$G$201,MATCH($A894&amp;"-8",Matches!$J$2:$J$201,0))-INDEX(Matches!$H$2:$H$201,MATCH($A894&amp;"-8",Matches!$J$2:$J$201,0)),3,2))))),""))</f>
        <v/>
      </c>
      <c r="AF894" s="12" t="str">
        <f aca="false">IF(OR($B894="",T894="",U894=""),"",IFERROR(IF(OR(INDEX(Matches!$I$2:$I$201,MATCH($A894&amp;"-9",Matches!$J$2:$J$201,0))="Void",INDEX(Matches!$G$2:$G$201,MATCH($A894&amp;"-9",Matches!$J$2:$J$201,0))="",INDEX(Matches!$H$2:$H$201,MATCH($A894&amp;"-9",Matches!$J$2:$J$201,0))=""),"",IF(AND($C894&lt;&gt;"",INDEX(Matches!$F$2:$F$201,MATCH($A894&amp;"-9",Matches!$J$2:$J$201,0))&lt;&gt;"",$C894&gt;=INDEX(Matches!$F$2:$F$201,MATCH($A894&amp;"-9",Matches!$J$2:$J$201,0))),"",IF(AND(T894=INDEX(Matches!$G$2:$G$201,MATCH($A894&amp;"-9",Matches!$J$2:$J$201,0)),U894=INDEX(Matches!$H$2:$H$201,MATCH($A894&amp;"-9",Matches!$J$2:$J$201,0))),5,IF(SIGN(T894-U894)&lt;&gt;SIGN(INDEX(Matches!$G$2:$G$201,MATCH($A894&amp;"-9",Matches!$J$2:$J$201,0))-INDEX(Matches!$H$2:$H$201,MATCH($A894&amp;"-9",Matches!$J$2:$J$201,0))),0,IF(T894-U894=INDEX(Matches!$G$2:$G$201,MATCH($A894&amp;"-9",Matches!$J$2:$J$201,0))-INDEX(Matches!$H$2:$H$201,MATCH($A894&amp;"-9",Matches!$J$2:$J$201,0)),3,2))))),""))</f>
        <v/>
      </c>
      <c r="AG894" s="12" t="str">
        <f aca="false">IF(OR($B894="",V894="",W894=""),"",IFERROR(IF(OR(INDEX(Matches!$I$2:$I$201,MATCH($A894&amp;"-10",Matches!$J$2:$J$201,0))="Void",INDEX(Matches!$G$2:$G$201,MATCH($A894&amp;"-10",Matches!$J$2:$J$201,0))="",INDEX(Matches!$H$2:$H$201,MATCH($A894&amp;"-10",Matches!$J$2:$J$201,0))=""),"",IF(AND($C894&lt;&gt;"",INDEX(Matches!$F$2:$F$201,MATCH($A894&amp;"-10",Matches!$J$2:$J$201,0))&lt;&gt;"",$C894&gt;=INDEX(Matches!$F$2:$F$201,MATCH($A894&amp;"-10",Matches!$J$2:$J$201,0))),"",IF(AND(V894=INDEX(Matches!$G$2:$G$201,MATCH($A894&amp;"-10",Matches!$J$2:$J$201,0)),W894=INDEX(Matches!$H$2:$H$201,MATCH($A894&amp;"-10",Matches!$J$2:$J$201,0))),5,IF(SIGN(V894-W894)&lt;&gt;SIGN(INDEX(Matches!$G$2:$G$201,MATCH($A894&amp;"-10",Matches!$J$2:$J$201,0))-INDEX(Matches!$H$2:$H$201,MATCH($A894&amp;"-10",Matches!$J$2:$J$201,0))),0,IF(V894-W894=INDEX(Matches!$G$2:$G$201,MATCH($A894&amp;"-10",Matches!$J$2:$J$201,0))-INDEX(Matches!$H$2:$H$201,MATCH($A894&amp;"-10",Matches!$J$2:$J$201,0)),3,2))))),""))</f>
        <v/>
      </c>
      <c r="AH894" s="13" t="str">
        <f aca="false">IF($B894="","",SUM(X894:AG894))</f>
        <v/>
      </c>
      <c r="AI894" s="12" t="str">
        <f aca="false">IF($B894="","",COUNTIF(X894:AG894,5))</f>
        <v/>
      </c>
      <c r="AJ894" s="12" t="str">
        <f aca="false">IF($B894="","",COUNTIF(X894:AG894,"&gt;=2"))</f>
        <v/>
      </c>
      <c r="AK894" s="12" t="str">
        <f aca="false">IF($B894="","",COUNT(X894:AG894))</f>
        <v/>
      </c>
    </row>
    <row r="895" customFormat="false" ht="15" hidden="false" customHeight="false" outlineLevel="0" collapsed="false">
      <c r="A895" s="7"/>
      <c r="B895" s="7"/>
      <c r="C895" s="11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12" t="str">
        <f aca="false">IF(OR($B895="",D895="",E895=""),"",IFERROR(IF(OR(INDEX(Matches!$I$2:$I$201,MATCH($A895&amp;"-1",Matches!$J$2:$J$201,0))="Void",INDEX(Matches!$G$2:$G$201,MATCH($A895&amp;"-1",Matches!$J$2:$J$201,0))="",INDEX(Matches!$H$2:$H$201,MATCH($A895&amp;"-1",Matches!$J$2:$J$201,0))=""),"",IF(AND($C895&lt;&gt;"",INDEX(Matches!$F$2:$F$201,MATCH($A895&amp;"-1",Matches!$J$2:$J$201,0))&lt;&gt;"",$C895&gt;=INDEX(Matches!$F$2:$F$201,MATCH($A895&amp;"-1",Matches!$J$2:$J$201,0))),"",IF(AND(D895=INDEX(Matches!$G$2:$G$201,MATCH($A895&amp;"-1",Matches!$J$2:$J$201,0)),E895=INDEX(Matches!$H$2:$H$201,MATCH($A895&amp;"-1",Matches!$J$2:$J$201,0))),5,IF(SIGN(D895-E895)&lt;&gt;SIGN(INDEX(Matches!$G$2:$G$201,MATCH($A895&amp;"-1",Matches!$J$2:$J$201,0))-INDEX(Matches!$H$2:$H$201,MATCH($A895&amp;"-1",Matches!$J$2:$J$201,0))),0,IF(D895-E895=INDEX(Matches!$G$2:$G$201,MATCH($A895&amp;"-1",Matches!$J$2:$J$201,0))-INDEX(Matches!$H$2:$H$201,MATCH($A895&amp;"-1",Matches!$J$2:$J$201,0)),3,2))))),""))</f>
        <v/>
      </c>
      <c r="Y895" s="12" t="str">
        <f aca="false">IF(OR($B895="",F895="",G895=""),"",IFERROR(IF(OR(INDEX(Matches!$I$2:$I$201,MATCH($A895&amp;"-2",Matches!$J$2:$J$201,0))="Void",INDEX(Matches!$G$2:$G$201,MATCH($A895&amp;"-2",Matches!$J$2:$J$201,0))="",INDEX(Matches!$H$2:$H$201,MATCH($A895&amp;"-2",Matches!$J$2:$J$201,0))=""),"",IF(AND($C895&lt;&gt;"",INDEX(Matches!$F$2:$F$201,MATCH($A895&amp;"-2",Matches!$J$2:$J$201,0))&lt;&gt;"",$C895&gt;=INDEX(Matches!$F$2:$F$201,MATCH($A895&amp;"-2",Matches!$J$2:$J$201,0))),"",IF(AND(F895=INDEX(Matches!$G$2:$G$201,MATCH($A895&amp;"-2",Matches!$J$2:$J$201,0)),G895=INDEX(Matches!$H$2:$H$201,MATCH($A895&amp;"-2",Matches!$J$2:$J$201,0))),5,IF(SIGN(F895-G895)&lt;&gt;SIGN(INDEX(Matches!$G$2:$G$201,MATCH($A895&amp;"-2",Matches!$J$2:$J$201,0))-INDEX(Matches!$H$2:$H$201,MATCH($A895&amp;"-2",Matches!$J$2:$J$201,0))),0,IF(F895-G895=INDEX(Matches!$G$2:$G$201,MATCH($A895&amp;"-2",Matches!$J$2:$J$201,0))-INDEX(Matches!$H$2:$H$201,MATCH($A895&amp;"-2",Matches!$J$2:$J$201,0)),3,2))))),""))</f>
        <v/>
      </c>
      <c r="Z895" s="12" t="str">
        <f aca="false">IF(OR($B895="",H895="",I895=""),"",IFERROR(IF(OR(INDEX(Matches!$I$2:$I$201,MATCH($A895&amp;"-3",Matches!$J$2:$J$201,0))="Void",INDEX(Matches!$G$2:$G$201,MATCH($A895&amp;"-3",Matches!$J$2:$J$201,0))="",INDEX(Matches!$H$2:$H$201,MATCH($A895&amp;"-3",Matches!$J$2:$J$201,0))=""),"",IF(AND($C895&lt;&gt;"",INDEX(Matches!$F$2:$F$201,MATCH($A895&amp;"-3",Matches!$J$2:$J$201,0))&lt;&gt;"",$C895&gt;=INDEX(Matches!$F$2:$F$201,MATCH($A895&amp;"-3",Matches!$J$2:$J$201,0))),"",IF(AND(H895=INDEX(Matches!$G$2:$G$201,MATCH($A895&amp;"-3",Matches!$J$2:$J$201,0)),I895=INDEX(Matches!$H$2:$H$201,MATCH($A895&amp;"-3",Matches!$J$2:$J$201,0))),5,IF(SIGN(H895-I895)&lt;&gt;SIGN(INDEX(Matches!$G$2:$G$201,MATCH($A895&amp;"-3",Matches!$J$2:$J$201,0))-INDEX(Matches!$H$2:$H$201,MATCH($A895&amp;"-3",Matches!$J$2:$J$201,0))),0,IF(H895-I895=INDEX(Matches!$G$2:$G$201,MATCH($A895&amp;"-3",Matches!$J$2:$J$201,0))-INDEX(Matches!$H$2:$H$201,MATCH($A895&amp;"-3",Matches!$J$2:$J$201,0)),3,2))))),""))</f>
        <v/>
      </c>
      <c r="AA895" s="12" t="str">
        <f aca="false">IF(OR($B895="",J895="",K895=""),"",IFERROR(IF(OR(INDEX(Matches!$I$2:$I$201,MATCH($A895&amp;"-4",Matches!$J$2:$J$201,0))="Void",INDEX(Matches!$G$2:$G$201,MATCH($A895&amp;"-4",Matches!$J$2:$J$201,0))="",INDEX(Matches!$H$2:$H$201,MATCH($A895&amp;"-4",Matches!$J$2:$J$201,0))=""),"",IF(AND($C895&lt;&gt;"",INDEX(Matches!$F$2:$F$201,MATCH($A895&amp;"-4",Matches!$J$2:$J$201,0))&lt;&gt;"",$C895&gt;=INDEX(Matches!$F$2:$F$201,MATCH($A895&amp;"-4",Matches!$J$2:$J$201,0))),"",IF(AND(J895=INDEX(Matches!$G$2:$G$201,MATCH($A895&amp;"-4",Matches!$J$2:$J$201,0)),K895=INDEX(Matches!$H$2:$H$201,MATCH($A895&amp;"-4",Matches!$J$2:$J$201,0))),5,IF(SIGN(J895-K895)&lt;&gt;SIGN(INDEX(Matches!$G$2:$G$201,MATCH($A895&amp;"-4",Matches!$J$2:$J$201,0))-INDEX(Matches!$H$2:$H$201,MATCH($A895&amp;"-4",Matches!$J$2:$J$201,0))),0,IF(J895-K895=INDEX(Matches!$G$2:$G$201,MATCH($A895&amp;"-4",Matches!$J$2:$J$201,0))-INDEX(Matches!$H$2:$H$201,MATCH($A895&amp;"-4",Matches!$J$2:$J$201,0)),3,2))))),""))</f>
        <v/>
      </c>
      <c r="AB895" s="12" t="str">
        <f aca="false">IF(OR($B895="",L895="",M895=""),"",IFERROR(IF(OR(INDEX(Matches!$I$2:$I$201,MATCH($A895&amp;"-5",Matches!$J$2:$J$201,0))="Void",INDEX(Matches!$G$2:$G$201,MATCH($A895&amp;"-5",Matches!$J$2:$J$201,0))="",INDEX(Matches!$H$2:$H$201,MATCH($A895&amp;"-5",Matches!$J$2:$J$201,0))=""),"",IF(AND($C895&lt;&gt;"",INDEX(Matches!$F$2:$F$201,MATCH($A895&amp;"-5",Matches!$J$2:$J$201,0))&lt;&gt;"",$C895&gt;=INDEX(Matches!$F$2:$F$201,MATCH($A895&amp;"-5",Matches!$J$2:$J$201,0))),"",IF(AND(L895=INDEX(Matches!$G$2:$G$201,MATCH($A895&amp;"-5",Matches!$J$2:$J$201,0)),M895=INDEX(Matches!$H$2:$H$201,MATCH($A895&amp;"-5",Matches!$J$2:$J$201,0))),5,IF(SIGN(L895-M895)&lt;&gt;SIGN(INDEX(Matches!$G$2:$G$201,MATCH($A895&amp;"-5",Matches!$J$2:$J$201,0))-INDEX(Matches!$H$2:$H$201,MATCH($A895&amp;"-5",Matches!$J$2:$J$201,0))),0,IF(L895-M895=INDEX(Matches!$G$2:$G$201,MATCH($A895&amp;"-5",Matches!$J$2:$J$201,0))-INDEX(Matches!$H$2:$H$201,MATCH($A895&amp;"-5",Matches!$J$2:$J$201,0)),3,2))))),""))</f>
        <v/>
      </c>
      <c r="AC895" s="12" t="str">
        <f aca="false">IF(OR($B895="",N895="",O895=""),"",IFERROR(IF(OR(INDEX(Matches!$I$2:$I$201,MATCH($A895&amp;"-6",Matches!$J$2:$J$201,0))="Void",INDEX(Matches!$G$2:$G$201,MATCH($A895&amp;"-6",Matches!$J$2:$J$201,0))="",INDEX(Matches!$H$2:$H$201,MATCH($A895&amp;"-6",Matches!$J$2:$J$201,0))=""),"",IF(AND($C895&lt;&gt;"",INDEX(Matches!$F$2:$F$201,MATCH($A895&amp;"-6",Matches!$J$2:$J$201,0))&lt;&gt;"",$C895&gt;=INDEX(Matches!$F$2:$F$201,MATCH($A895&amp;"-6",Matches!$J$2:$J$201,0))),"",IF(AND(N895=INDEX(Matches!$G$2:$G$201,MATCH($A895&amp;"-6",Matches!$J$2:$J$201,0)),O895=INDEX(Matches!$H$2:$H$201,MATCH($A895&amp;"-6",Matches!$J$2:$J$201,0))),5,IF(SIGN(N895-O895)&lt;&gt;SIGN(INDEX(Matches!$G$2:$G$201,MATCH($A895&amp;"-6",Matches!$J$2:$J$201,0))-INDEX(Matches!$H$2:$H$201,MATCH($A895&amp;"-6",Matches!$J$2:$J$201,0))),0,IF(N895-O895=INDEX(Matches!$G$2:$G$201,MATCH($A895&amp;"-6",Matches!$J$2:$J$201,0))-INDEX(Matches!$H$2:$H$201,MATCH($A895&amp;"-6",Matches!$J$2:$J$201,0)),3,2))))),""))</f>
        <v/>
      </c>
      <c r="AD895" s="12" t="str">
        <f aca="false">IF(OR($B895="",P895="",Q895=""),"",IFERROR(IF(OR(INDEX(Matches!$I$2:$I$201,MATCH($A895&amp;"-7",Matches!$J$2:$J$201,0))="Void",INDEX(Matches!$G$2:$G$201,MATCH($A895&amp;"-7",Matches!$J$2:$J$201,0))="",INDEX(Matches!$H$2:$H$201,MATCH($A895&amp;"-7",Matches!$J$2:$J$201,0))=""),"",IF(AND($C895&lt;&gt;"",INDEX(Matches!$F$2:$F$201,MATCH($A895&amp;"-7",Matches!$J$2:$J$201,0))&lt;&gt;"",$C895&gt;=INDEX(Matches!$F$2:$F$201,MATCH($A895&amp;"-7",Matches!$J$2:$J$201,0))),"",IF(AND(P895=INDEX(Matches!$G$2:$G$201,MATCH($A895&amp;"-7",Matches!$J$2:$J$201,0)),Q895=INDEX(Matches!$H$2:$H$201,MATCH($A895&amp;"-7",Matches!$J$2:$J$201,0))),5,IF(SIGN(P895-Q895)&lt;&gt;SIGN(INDEX(Matches!$G$2:$G$201,MATCH($A895&amp;"-7",Matches!$J$2:$J$201,0))-INDEX(Matches!$H$2:$H$201,MATCH($A895&amp;"-7",Matches!$J$2:$J$201,0))),0,IF(P895-Q895=INDEX(Matches!$G$2:$G$201,MATCH($A895&amp;"-7",Matches!$J$2:$J$201,0))-INDEX(Matches!$H$2:$H$201,MATCH($A895&amp;"-7",Matches!$J$2:$J$201,0)),3,2))))),""))</f>
        <v/>
      </c>
      <c r="AE895" s="12" t="str">
        <f aca="false">IF(OR($B895="",R895="",S895=""),"",IFERROR(IF(OR(INDEX(Matches!$I$2:$I$201,MATCH($A895&amp;"-8",Matches!$J$2:$J$201,0))="Void",INDEX(Matches!$G$2:$G$201,MATCH($A895&amp;"-8",Matches!$J$2:$J$201,0))="",INDEX(Matches!$H$2:$H$201,MATCH($A895&amp;"-8",Matches!$J$2:$J$201,0))=""),"",IF(AND($C895&lt;&gt;"",INDEX(Matches!$F$2:$F$201,MATCH($A895&amp;"-8",Matches!$J$2:$J$201,0))&lt;&gt;"",$C895&gt;=INDEX(Matches!$F$2:$F$201,MATCH($A895&amp;"-8",Matches!$J$2:$J$201,0))),"",IF(AND(R895=INDEX(Matches!$G$2:$G$201,MATCH($A895&amp;"-8",Matches!$J$2:$J$201,0)),S895=INDEX(Matches!$H$2:$H$201,MATCH($A895&amp;"-8",Matches!$J$2:$J$201,0))),5,IF(SIGN(R895-S895)&lt;&gt;SIGN(INDEX(Matches!$G$2:$G$201,MATCH($A895&amp;"-8",Matches!$J$2:$J$201,0))-INDEX(Matches!$H$2:$H$201,MATCH($A895&amp;"-8",Matches!$J$2:$J$201,0))),0,IF(R895-S895=INDEX(Matches!$G$2:$G$201,MATCH($A895&amp;"-8",Matches!$J$2:$J$201,0))-INDEX(Matches!$H$2:$H$201,MATCH($A895&amp;"-8",Matches!$J$2:$J$201,0)),3,2))))),""))</f>
        <v/>
      </c>
      <c r="AF895" s="12" t="str">
        <f aca="false">IF(OR($B895="",T895="",U895=""),"",IFERROR(IF(OR(INDEX(Matches!$I$2:$I$201,MATCH($A895&amp;"-9",Matches!$J$2:$J$201,0))="Void",INDEX(Matches!$G$2:$G$201,MATCH($A895&amp;"-9",Matches!$J$2:$J$201,0))="",INDEX(Matches!$H$2:$H$201,MATCH($A895&amp;"-9",Matches!$J$2:$J$201,0))=""),"",IF(AND($C895&lt;&gt;"",INDEX(Matches!$F$2:$F$201,MATCH($A895&amp;"-9",Matches!$J$2:$J$201,0))&lt;&gt;"",$C895&gt;=INDEX(Matches!$F$2:$F$201,MATCH($A895&amp;"-9",Matches!$J$2:$J$201,0))),"",IF(AND(T895=INDEX(Matches!$G$2:$G$201,MATCH($A895&amp;"-9",Matches!$J$2:$J$201,0)),U895=INDEX(Matches!$H$2:$H$201,MATCH($A895&amp;"-9",Matches!$J$2:$J$201,0))),5,IF(SIGN(T895-U895)&lt;&gt;SIGN(INDEX(Matches!$G$2:$G$201,MATCH($A895&amp;"-9",Matches!$J$2:$J$201,0))-INDEX(Matches!$H$2:$H$201,MATCH($A895&amp;"-9",Matches!$J$2:$J$201,0))),0,IF(T895-U895=INDEX(Matches!$G$2:$G$201,MATCH($A895&amp;"-9",Matches!$J$2:$J$201,0))-INDEX(Matches!$H$2:$H$201,MATCH($A895&amp;"-9",Matches!$J$2:$J$201,0)),3,2))))),""))</f>
        <v/>
      </c>
      <c r="AG895" s="12" t="str">
        <f aca="false">IF(OR($B895="",V895="",W895=""),"",IFERROR(IF(OR(INDEX(Matches!$I$2:$I$201,MATCH($A895&amp;"-10",Matches!$J$2:$J$201,0))="Void",INDEX(Matches!$G$2:$G$201,MATCH($A895&amp;"-10",Matches!$J$2:$J$201,0))="",INDEX(Matches!$H$2:$H$201,MATCH($A895&amp;"-10",Matches!$J$2:$J$201,0))=""),"",IF(AND($C895&lt;&gt;"",INDEX(Matches!$F$2:$F$201,MATCH($A895&amp;"-10",Matches!$J$2:$J$201,0))&lt;&gt;"",$C895&gt;=INDEX(Matches!$F$2:$F$201,MATCH($A895&amp;"-10",Matches!$J$2:$J$201,0))),"",IF(AND(V895=INDEX(Matches!$G$2:$G$201,MATCH($A895&amp;"-10",Matches!$J$2:$J$201,0)),W895=INDEX(Matches!$H$2:$H$201,MATCH($A895&amp;"-10",Matches!$J$2:$J$201,0))),5,IF(SIGN(V895-W895)&lt;&gt;SIGN(INDEX(Matches!$G$2:$G$201,MATCH($A895&amp;"-10",Matches!$J$2:$J$201,0))-INDEX(Matches!$H$2:$H$201,MATCH($A895&amp;"-10",Matches!$J$2:$J$201,0))),0,IF(V895-W895=INDEX(Matches!$G$2:$G$201,MATCH($A895&amp;"-10",Matches!$J$2:$J$201,0))-INDEX(Matches!$H$2:$H$201,MATCH($A895&amp;"-10",Matches!$J$2:$J$201,0)),3,2))))),""))</f>
        <v/>
      </c>
      <c r="AH895" s="13" t="str">
        <f aca="false">IF($B895="","",SUM(X895:AG895))</f>
        <v/>
      </c>
      <c r="AI895" s="12" t="str">
        <f aca="false">IF($B895="","",COUNTIF(X895:AG895,5))</f>
        <v/>
      </c>
      <c r="AJ895" s="12" t="str">
        <f aca="false">IF($B895="","",COUNTIF(X895:AG895,"&gt;=2"))</f>
        <v/>
      </c>
      <c r="AK895" s="12" t="str">
        <f aca="false">IF($B895="","",COUNT(X895:AG895))</f>
        <v/>
      </c>
    </row>
    <row r="896" customFormat="false" ht="15" hidden="false" customHeight="false" outlineLevel="0" collapsed="false">
      <c r="A896" s="7"/>
      <c r="B896" s="7"/>
      <c r="C896" s="11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12" t="str">
        <f aca="false">IF(OR($B896="",D896="",E896=""),"",IFERROR(IF(OR(INDEX(Matches!$I$2:$I$201,MATCH($A896&amp;"-1",Matches!$J$2:$J$201,0))="Void",INDEX(Matches!$G$2:$G$201,MATCH($A896&amp;"-1",Matches!$J$2:$J$201,0))="",INDEX(Matches!$H$2:$H$201,MATCH($A896&amp;"-1",Matches!$J$2:$J$201,0))=""),"",IF(AND($C896&lt;&gt;"",INDEX(Matches!$F$2:$F$201,MATCH($A896&amp;"-1",Matches!$J$2:$J$201,0))&lt;&gt;"",$C896&gt;=INDEX(Matches!$F$2:$F$201,MATCH($A896&amp;"-1",Matches!$J$2:$J$201,0))),"",IF(AND(D896=INDEX(Matches!$G$2:$G$201,MATCH($A896&amp;"-1",Matches!$J$2:$J$201,0)),E896=INDEX(Matches!$H$2:$H$201,MATCH($A896&amp;"-1",Matches!$J$2:$J$201,0))),5,IF(SIGN(D896-E896)&lt;&gt;SIGN(INDEX(Matches!$G$2:$G$201,MATCH($A896&amp;"-1",Matches!$J$2:$J$201,0))-INDEX(Matches!$H$2:$H$201,MATCH($A896&amp;"-1",Matches!$J$2:$J$201,0))),0,IF(D896-E896=INDEX(Matches!$G$2:$G$201,MATCH($A896&amp;"-1",Matches!$J$2:$J$201,0))-INDEX(Matches!$H$2:$H$201,MATCH($A896&amp;"-1",Matches!$J$2:$J$201,0)),3,2))))),""))</f>
        <v/>
      </c>
      <c r="Y896" s="12" t="str">
        <f aca="false">IF(OR($B896="",F896="",G896=""),"",IFERROR(IF(OR(INDEX(Matches!$I$2:$I$201,MATCH($A896&amp;"-2",Matches!$J$2:$J$201,0))="Void",INDEX(Matches!$G$2:$G$201,MATCH($A896&amp;"-2",Matches!$J$2:$J$201,0))="",INDEX(Matches!$H$2:$H$201,MATCH($A896&amp;"-2",Matches!$J$2:$J$201,0))=""),"",IF(AND($C896&lt;&gt;"",INDEX(Matches!$F$2:$F$201,MATCH($A896&amp;"-2",Matches!$J$2:$J$201,0))&lt;&gt;"",$C896&gt;=INDEX(Matches!$F$2:$F$201,MATCH($A896&amp;"-2",Matches!$J$2:$J$201,0))),"",IF(AND(F896=INDEX(Matches!$G$2:$G$201,MATCH($A896&amp;"-2",Matches!$J$2:$J$201,0)),G896=INDEX(Matches!$H$2:$H$201,MATCH($A896&amp;"-2",Matches!$J$2:$J$201,0))),5,IF(SIGN(F896-G896)&lt;&gt;SIGN(INDEX(Matches!$G$2:$G$201,MATCH($A896&amp;"-2",Matches!$J$2:$J$201,0))-INDEX(Matches!$H$2:$H$201,MATCH($A896&amp;"-2",Matches!$J$2:$J$201,0))),0,IF(F896-G896=INDEX(Matches!$G$2:$G$201,MATCH($A896&amp;"-2",Matches!$J$2:$J$201,0))-INDEX(Matches!$H$2:$H$201,MATCH($A896&amp;"-2",Matches!$J$2:$J$201,0)),3,2))))),""))</f>
        <v/>
      </c>
      <c r="Z896" s="12" t="str">
        <f aca="false">IF(OR($B896="",H896="",I896=""),"",IFERROR(IF(OR(INDEX(Matches!$I$2:$I$201,MATCH($A896&amp;"-3",Matches!$J$2:$J$201,0))="Void",INDEX(Matches!$G$2:$G$201,MATCH($A896&amp;"-3",Matches!$J$2:$J$201,0))="",INDEX(Matches!$H$2:$H$201,MATCH($A896&amp;"-3",Matches!$J$2:$J$201,0))=""),"",IF(AND($C896&lt;&gt;"",INDEX(Matches!$F$2:$F$201,MATCH($A896&amp;"-3",Matches!$J$2:$J$201,0))&lt;&gt;"",$C896&gt;=INDEX(Matches!$F$2:$F$201,MATCH($A896&amp;"-3",Matches!$J$2:$J$201,0))),"",IF(AND(H896=INDEX(Matches!$G$2:$G$201,MATCH($A896&amp;"-3",Matches!$J$2:$J$201,0)),I896=INDEX(Matches!$H$2:$H$201,MATCH($A896&amp;"-3",Matches!$J$2:$J$201,0))),5,IF(SIGN(H896-I896)&lt;&gt;SIGN(INDEX(Matches!$G$2:$G$201,MATCH($A896&amp;"-3",Matches!$J$2:$J$201,0))-INDEX(Matches!$H$2:$H$201,MATCH($A896&amp;"-3",Matches!$J$2:$J$201,0))),0,IF(H896-I896=INDEX(Matches!$G$2:$G$201,MATCH($A896&amp;"-3",Matches!$J$2:$J$201,0))-INDEX(Matches!$H$2:$H$201,MATCH($A896&amp;"-3",Matches!$J$2:$J$201,0)),3,2))))),""))</f>
        <v/>
      </c>
      <c r="AA896" s="12" t="str">
        <f aca="false">IF(OR($B896="",J896="",K896=""),"",IFERROR(IF(OR(INDEX(Matches!$I$2:$I$201,MATCH($A896&amp;"-4",Matches!$J$2:$J$201,0))="Void",INDEX(Matches!$G$2:$G$201,MATCH($A896&amp;"-4",Matches!$J$2:$J$201,0))="",INDEX(Matches!$H$2:$H$201,MATCH($A896&amp;"-4",Matches!$J$2:$J$201,0))=""),"",IF(AND($C896&lt;&gt;"",INDEX(Matches!$F$2:$F$201,MATCH($A896&amp;"-4",Matches!$J$2:$J$201,0))&lt;&gt;"",$C896&gt;=INDEX(Matches!$F$2:$F$201,MATCH($A896&amp;"-4",Matches!$J$2:$J$201,0))),"",IF(AND(J896=INDEX(Matches!$G$2:$G$201,MATCH($A896&amp;"-4",Matches!$J$2:$J$201,0)),K896=INDEX(Matches!$H$2:$H$201,MATCH($A896&amp;"-4",Matches!$J$2:$J$201,0))),5,IF(SIGN(J896-K896)&lt;&gt;SIGN(INDEX(Matches!$G$2:$G$201,MATCH($A896&amp;"-4",Matches!$J$2:$J$201,0))-INDEX(Matches!$H$2:$H$201,MATCH($A896&amp;"-4",Matches!$J$2:$J$201,0))),0,IF(J896-K896=INDEX(Matches!$G$2:$G$201,MATCH($A896&amp;"-4",Matches!$J$2:$J$201,0))-INDEX(Matches!$H$2:$H$201,MATCH($A896&amp;"-4",Matches!$J$2:$J$201,0)),3,2))))),""))</f>
        <v/>
      </c>
      <c r="AB896" s="12" t="str">
        <f aca="false">IF(OR($B896="",L896="",M896=""),"",IFERROR(IF(OR(INDEX(Matches!$I$2:$I$201,MATCH($A896&amp;"-5",Matches!$J$2:$J$201,0))="Void",INDEX(Matches!$G$2:$G$201,MATCH($A896&amp;"-5",Matches!$J$2:$J$201,0))="",INDEX(Matches!$H$2:$H$201,MATCH($A896&amp;"-5",Matches!$J$2:$J$201,0))=""),"",IF(AND($C896&lt;&gt;"",INDEX(Matches!$F$2:$F$201,MATCH($A896&amp;"-5",Matches!$J$2:$J$201,0))&lt;&gt;"",$C896&gt;=INDEX(Matches!$F$2:$F$201,MATCH($A896&amp;"-5",Matches!$J$2:$J$201,0))),"",IF(AND(L896=INDEX(Matches!$G$2:$G$201,MATCH($A896&amp;"-5",Matches!$J$2:$J$201,0)),M896=INDEX(Matches!$H$2:$H$201,MATCH($A896&amp;"-5",Matches!$J$2:$J$201,0))),5,IF(SIGN(L896-M896)&lt;&gt;SIGN(INDEX(Matches!$G$2:$G$201,MATCH($A896&amp;"-5",Matches!$J$2:$J$201,0))-INDEX(Matches!$H$2:$H$201,MATCH($A896&amp;"-5",Matches!$J$2:$J$201,0))),0,IF(L896-M896=INDEX(Matches!$G$2:$G$201,MATCH($A896&amp;"-5",Matches!$J$2:$J$201,0))-INDEX(Matches!$H$2:$H$201,MATCH($A896&amp;"-5",Matches!$J$2:$J$201,0)),3,2))))),""))</f>
        <v/>
      </c>
      <c r="AC896" s="12" t="str">
        <f aca="false">IF(OR($B896="",N896="",O896=""),"",IFERROR(IF(OR(INDEX(Matches!$I$2:$I$201,MATCH($A896&amp;"-6",Matches!$J$2:$J$201,0))="Void",INDEX(Matches!$G$2:$G$201,MATCH($A896&amp;"-6",Matches!$J$2:$J$201,0))="",INDEX(Matches!$H$2:$H$201,MATCH($A896&amp;"-6",Matches!$J$2:$J$201,0))=""),"",IF(AND($C896&lt;&gt;"",INDEX(Matches!$F$2:$F$201,MATCH($A896&amp;"-6",Matches!$J$2:$J$201,0))&lt;&gt;"",$C896&gt;=INDEX(Matches!$F$2:$F$201,MATCH($A896&amp;"-6",Matches!$J$2:$J$201,0))),"",IF(AND(N896=INDEX(Matches!$G$2:$G$201,MATCH($A896&amp;"-6",Matches!$J$2:$J$201,0)),O896=INDEX(Matches!$H$2:$H$201,MATCH($A896&amp;"-6",Matches!$J$2:$J$201,0))),5,IF(SIGN(N896-O896)&lt;&gt;SIGN(INDEX(Matches!$G$2:$G$201,MATCH($A896&amp;"-6",Matches!$J$2:$J$201,0))-INDEX(Matches!$H$2:$H$201,MATCH($A896&amp;"-6",Matches!$J$2:$J$201,0))),0,IF(N896-O896=INDEX(Matches!$G$2:$G$201,MATCH($A896&amp;"-6",Matches!$J$2:$J$201,0))-INDEX(Matches!$H$2:$H$201,MATCH($A896&amp;"-6",Matches!$J$2:$J$201,0)),3,2))))),""))</f>
        <v/>
      </c>
      <c r="AD896" s="12" t="str">
        <f aca="false">IF(OR($B896="",P896="",Q896=""),"",IFERROR(IF(OR(INDEX(Matches!$I$2:$I$201,MATCH($A896&amp;"-7",Matches!$J$2:$J$201,0))="Void",INDEX(Matches!$G$2:$G$201,MATCH($A896&amp;"-7",Matches!$J$2:$J$201,0))="",INDEX(Matches!$H$2:$H$201,MATCH($A896&amp;"-7",Matches!$J$2:$J$201,0))=""),"",IF(AND($C896&lt;&gt;"",INDEX(Matches!$F$2:$F$201,MATCH($A896&amp;"-7",Matches!$J$2:$J$201,0))&lt;&gt;"",$C896&gt;=INDEX(Matches!$F$2:$F$201,MATCH($A896&amp;"-7",Matches!$J$2:$J$201,0))),"",IF(AND(P896=INDEX(Matches!$G$2:$G$201,MATCH($A896&amp;"-7",Matches!$J$2:$J$201,0)),Q896=INDEX(Matches!$H$2:$H$201,MATCH($A896&amp;"-7",Matches!$J$2:$J$201,0))),5,IF(SIGN(P896-Q896)&lt;&gt;SIGN(INDEX(Matches!$G$2:$G$201,MATCH($A896&amp;"-7",Matches!$J$2:$J$201,0))-INDEX(Matches!$H$2:$H$201,MATCH($A896&amp;"-7",Matches!$J$2:$J$201,0))),0,IF(P896-Q896=INDEX(Matches!$G$2:$G$201,MATCH($A896&amp;"-7",Matches!$J$2:$J$201,0))-INDEX(Matches!$H$2:$H$201,MATCH($A896&amp;"-7",Matches!$J$2:$J$201,0)),3,2))))),""))</f>
        <v/>
      </c>
      <c r="AE896" s="12" t="str">
        <f aca="false">IF(OR($B896="",R896="",S896=""),"",IFERROR(IF(OR(INDEX(Matches!$I$2:$I$201,MATCH($A896&amp;"-8",Matches!$J$2:$J$201,0))="Void",INDEX(Matches!$G$2:$G$201,MATCH($A896&amp;"-8",Matches!$J$2:$J$201,0))="",INDEX(Matches!$H$2:$H$201,MATCH($A896&amp;"-8",Matches!$J$2:$J$201,0))=""),"",IF(AND($C896&lt;&gt;"",INDEX(Matches!$F$2:$F$201,MATCH($A896&amp;"-8",Matches!$J$2:$J$201,0))&lt;&gt;"",$C896&gt;=INDEX(Matches!$F$2:$F$201,MATCH($A896&amp;"-8",Matches!$J$2:$J$201,0))),"",IF(AND(R896=INDEX(Matches!$G$2:$G$201,MATCH($A896&amp;"-8",Matches!$J$2:$J$201,0)),S896=INDEX(Matches!$H$2:$H$201,MATCH($A896&amp;"-8",Matches!$J$2:$J$201,0))),5,IF(SIGN(R896-S896)&lt;&gt;SIGN(INDEX(Matches!$G$2:$G$201,MATCH($A896&amp;"-8",Matches!$J$2:$J$201,0))-INDEX(Matches!$H$2:$H$201,MATCH($A896&amp;"-8",Matches!$J$2:$J$201,0))),0,IF(R896-S896=INDEX(Matches!$G$2:$G$201,MATCH($A896&amp;"-8",Matches!$J$2:$J$201,0))-INDEX(Matches!$H$2:$H$201,MATCH($A896&amp;"-8",Matches!$J$2:$J$201,0)),3,2))))),""))</f>
        <v/>
      </c>
      <c r="AF896" s="12" t="str">
        <f aca="false">IF(OR($B896="",T896="",U896=""),"",IFERROR(IF(OR(INDEX(Matches!$I$2:$I$201,MATCH($A896&amp;"-9",Matches!$J$2:$J$201,0))="Void",INDEX(Matches!$G$2:$G$201,MATCH($A896&amp;"-9",Matches!$J$2:$J$201,0))="",INDEX(Matches!$H$2:$H$201,MATCH($A896&amp;"-9",Matches!$J$2:$J$201,0))=""),"",IF(AND($C896&lt;&gt;"",INDEX(Matches!$F$2:$F$201,MATCH($A896&amp;"-9",Matches!$J$2:$J$201,0))&lt;&gt;"",$C896&gt;=INDEX(Matches!$F$2:$F$201,MATCH($A896&amp;"-9",Matches!$J$2:$J$201,0))),"",IF(AND(T896=INDEX(Matches!$G$2:$G$201,MATCH($A896&amp;"-9",Matches!$J$2:$J$201,0)),U896=INDEX(Matches!$H$2:$H$201,MATCH($A896&amp;"-9",Matches!$J$2:$J$201,0))),5,IF(SIGN(T896-U896)&lt;&gt;SIGN(INDEX(Matches!$G$2:$G$201,MATCH($A896&amp;"-9",Matches!$J$2:$J$201,0))-INDEX(Matches!$H$2:$H$201,MATCH($A896&amp;"-9",Matches!$J$2:$J$201,0))),0,IF(T896-U896=INDEX(Matches!$G$2:$G$201,MATCH($A896&amp;"-9",Matches!$J$2:$J$201,0))-INDEX(Matches!$H$2:$H$201,MATCH($A896&amp;"-9",Matches!$J$2:$J$201,0)),3,2))))),""))</f>
        <v/>
      </c>
      <c r="AG896" s="12" t="str">
        <f aca="false">IF(OR($B896="",V896="",W896=""),"",IFERROR(IF(OR(INDEX(Matches!$I$2:$I$201,MATCH($A896&amp;"-10",Matches!$J$2:$J$201,0))="Void",INDEX(Matches!$G$2:$G$201,MATCH($A896&amp;"-10",Matches!$J$2:$J$201,0))="",INDEX(Matches!$H$2:$H$201,MATCH($A896&amp;"-10",Matches!$J$2:$J$201,0))=""),"",IF(AND($C896&lt;&gt;"",INDEX(Matches!$F$2:$F$201,MATCH($A896&amp;"-10",Matches!$J$2:$J$201,0))&lt;&gt;"",$C896&gt;=INDEX(Matches!$F$2:$F$201,MATCH($A896&amp;"-10",Matches!$J$2:$J$201,0))),"",IF(AND(V896=INDEX(Matches!$G$2:$G$201,MATCH($A896&amp;"-10",Matches!$J$2:$J$201,0)),W896=INDEX(Matches!$H$2:$H$201,MATCH($A896&amp;"-10",Matches!$J$2:$J$201,0))),5,IF(SIGN(V896-W896)&lt;&gt;SIGN(INDEX(Matches!$G$2:$G$201,MATCH($A896&amp;"-10",Matches!$J$2:$J$201,0))-INDEX(Matches!$H$2:$H$201,MATCH($A896&amp;"-10",Matches!$J$2:$J$201,0))),0,IF(V896-W896=INDEX(Matches!$G$2:$G$201,MATCH($A896&amp;"-10",Matches!$J$2:$J$201,0))-INDEX(Matches!$H$2:$H$201,MATCH($A896&amp;"-10",Matches!$J$2:$J$201,0)),3,2))))),""))</f>
        <v/>
      </c>
      <c r="AH896" s="13" t="str">
        <f aca="false">IF($B896="","",SUM(X896:AG896))</f>
        <v/>
      </c>
      <c r="AI896" s="12" t="str">
        <f aca="false">IF($B896="","",COUNTIF(X896:AG896,5))</f>
        <v/>
      </c>
      <c r="AJ896" s="12" t="str">
        <f aca="false">IF($B896="","",COUNTIF(X896:AG896,"&gt;=2"))</f>
        <v/>
      </c>
      <c r="AK896" s="12" t="str">
        <f aca="false">IF($B896="","",COUNT(X896:AG896))</f>
        <v/>
      </c>
    </row>
    <row r="897" customFormat="false" ht="15" hidden="false" customHeight="false" outlineLevel="0" collapsed="false">
      <c r="A897" s="7"/>
      <c r="B897" s="7"/>
      <c r="C897" s="11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12" t="str">
        <f aca="false">IF(OR($B897="",D897="",E897=""),"",IFERROR(IF(OR(INDEX(Matches!$I$2:$I$201,MATCH($A897&amp;"-1",Matches!$J$2:$J$201,0))="Void",INDEX(Matches!$G$2:$G$201,MATCH($A897&amp;"-1",Matches!$J$2:$J$201,0))="",INDEX(Matches!$H$2:$H$201,MATCH($A897&amp;"-1",Matches!$J$2:$J$201,0))=""),"",IF(AND($C897&lt;&gt;"",INDEX(Matches!$F$2:$F$201,MATCH($A897&amp;"-1",Matches!$J$2:$J$201,0))&lt;&gt;"",$C897&gt;=INDEX(Matches!$F$2:$F$201,MATCH($A897&amp;"-1",Matches!$J$2:$J$201,0))),"",IF(AND(D897=INDEX(Matches!$G$2:$G$201,MATCH($A897&amp;"-1",Matches!$J$2:$J$201,0)),E897=INDEX(Matches!$H$2:$H$201,MATCH($A897&amp;"-1",Matches!$J$2:$J$201,0))),5,IF(SIGN(D897-E897)&lt;&gt;SIGN(INDEX(Matches!$G$2:$G$201,MATCH($A897&amp;"-1",Matches!$J$2:$J$201,0))-INDEX(Matches!$H$2:$H$201,MATCH($A897&amp;"-1",Matches!$J$2:$J$201,0))),0,IF(D897-E897=INDEX(Matches!$G$2:$G$201,MATCH($A897&amp;"-1",Matches!$J$2:$J$201,0))-INDEX(Matches!$H$2:$H$201,MATCH($A897&amp;"-1",Matches!$J$2:$J$201,0)),3,2))))),""))</f>
        <v/>
      </c>
      <c r="Y897" s="12" t="str">
        <f aca="false">IF(OR($B897="",F897="",G897=""),"",IFERROR(IF(OR(INDEX(Matches!$I$2:$I$201,MATCH($A897&amp;"-2",Matches!$J$2:$J$201,0))="Void",INDEX(Matches!$G$2:$G$201,MATCH($A897&amp;"-2",Matches!$J$2:$J$201,0))="",INDEX(Matches!$H$2:$H$201,MATCH($A897&amp;"-2",Matches!$J$2:$J$201,0))=""),"",IF(AND($C897&lt;&gt;"",INDEX(Matches!$F$2:$F$201,MATCH($A897&amp;"-2",Matches!$J$2:$J$201,0))&lt;&gt;"",$C897&gt;=INDEX(Matches!$F$2:$F$201,MATCH($A897&amp;"-2",Matches!$J$2:$J$201,0))),"",IF(AND(F897=INDEX(Matches!$G$2:$G$201,MATCH($A897&amp;"-2",Matches!$J$2:$J$201,0)),G897=INDEX(Matches!$H$2:$H$201,MATCH($A897&amp;"-2",Matches!$J$2:$J$201,0))),5,IF(SIGN(F897-G897)&lt;&gt;SIGN(INDEX(Matches!$G$2:$G$201,MATCH($A897&amp;"-2",Matches!$J$2:$J$201,0))-INDEX(Matches!$H$2:$H$201,MATCH($A897&amp;"-2",Matches!$J$2:$J$201,0))),0,IF(F897-G897=INDEX(Matches!$G$2:$G$201,MATCH($A897&amp;"-2",Matches!$J$2:$J$201,0))-INDEX(Matches!$H$2:$H$201,MATCH($A897&amp;"-2",Matches!$J$2:$J$201,0)),3,2))))),""))</f>
        <v/>
      </c>
      <c r="Z897" s="12" t="str">
        <f aca="false">IF(OR($B897="",H897="",I897=""),"",IFERROR(IF(OR(INDEX(Matches!$I$2:$I$201,MATCH($A897&amp;"-3",Matches!$J$2:$J$201,0))="Void",INDEX(Matches!$G$2:$G$201,MATCH($A897&amp;"-3",Matches!$J$2:$J$201,0))="",INDEX(Matches!$H$2:$H$201,MATCH($A897&amp;"-3",Matches!$J$2:$J$201,0))=""),"",IF(AND($C897&lt;&gt;"",INDEX(Matches!$F$2:$F$201,MATCH($A897&amp;"-3",Matches!$J$2:$J$201,0))&lt;&gt;"",$C897&gt;=INDEX(Matches!$F$2:$F$201,MATCH($A897&amp;"-3",Matches!$J$2:$J$201,0))),"",IF(AND(H897=INDEX(Matches!$G$2:$G$201,MATCH($A897&amp;"-3",Matches!$J$2:$J$201,0)),I897=INDEX(Matches!$H$2:$H$201,MATCH($A897&amp;"-3",Matches!$J$2:$J$201,0))),5,IF(SIGN(H897-I897)&lt;&gt;SIGN(INDEX(Matches!$G$2:$G$201,MATCH($A897&amp;"-3",Matches!$J$2:$J$201,0))-INDEX(Matches!$H$2:$H$201,MATCH($A897&amp;"-3",Matches!$J$2:$J$201,0))),0,IF(H897-I897=INDEX(Matches!$G$2:$G$201,MATCH($A897&amp;"-3",Matches!$J$2:$J$201,0))-INDEX(Matches!$H$2:$H$201,MATCH($A897&amp;"-3",Matches!$J$2:$J$201,0)),3,2))))),""))</f>
        <v/>
      </c>
      <c r="AA897" s="12" t="str">
        <f aca="false">IF(OR($B897="",J897="",K897=""),"",IFERROR(IF(OR(INDEX(Matches!$I$2:$I$201,MATCH($A897&amp;"-4",Matches!$J$2:$J$201,0))="Void",INDEX(Matches!$G$2:$G$201,MATCH($A897&amp;"-4",Matches!$J$2:$J$201,0))="",INDEX(Matches!$H$2:$H$201,MATCH($A897&amp;"-4",Matches!$J$2:$J$201,0))=""),"",IF(AND($C897&lt;&gt;"",INDEX(Matches!$F$2:$F$201,MATCH($A897&amp;"-4",Matches!$J$2:$J$201,0))&lt;&gt;"",$C897&gt;=INDEX(Matches!$F$2:$F$201,MATCH($A897&amp;"-4",Matches!$J$2:$J$201,0))),"",IF(AND(J897=INDEX(Matches!$G$2:$G$201,MATCH($A897&amp;"-4",Matches!$J$2:$J$201,0)),K897=INDEX(Matches!$H$2:$H$201,MATCH($A897&amp;"-4",Matches!$J$2:$J$201,0))),5,IF(SIGN(J897-K897)&lt;&gt;SIGN(INDEX(Matches!$G$2:$G$201,MATCH($A897&amp;"-4",Matches!$J$2:$J$201,0))-INDEX(Matches!$H$2:$H$201,MATCH($A897&amp;"-4",Matches!$J$2:$J$201,0))),0,IF(J897-K897=INDEX(Matches!$G$2:$G$201,MATCH($A897&amp;"-4",Matches!$J$2:$J$201,0))-INDEX(Matches!$H$2:$H$201,MATCH($A897&amp;"-4",Matches!$J$2:$J$201,0)),3,2))))),""))</f>
        <v/>
      </c>
      <c r="AB897" s="12" t="str">
        <f aca="false">IF(OR($B897="",L897="",M897=""),"",IFERROR(IF(OR(INDEX(Matches!$I$2:$I$201,MATCH($A897&amp;"-5",Matches!$J$2:$J$201,0))="Void",INDEX(Matches!$G$2:$G$201,MATCH($A897&amp;"-5",Matches!$J$2:$J$201,0))="",INDEX(Matches!$H$2:$H$201,MATCH($A897&amp;"-5",Matches!$J$2:$J$201,0))=""),"",IF(AND($C897&lt;&gt;"",INDEX(Matches!$F$2:$F$201,MATCH($A897&amp;"-5",Matches!$J$2:$J$201,0))&lt;&gt;"",$C897&gt;=INDEX(Matches!$F$2:$F$201,MATCH($A897&amp;"-5",Matches!$J$2:$J$201,0))),"",IF(AND(L897=INDEX(Matches!$G$2:$G$201,MATCH($A897&amp;"-5",Matches!$J$2:$J$201,0)),M897=INDEX(Matches!$H$2:$H$201,MATCH($A897&amp;"-5",Matches!$J$2:$J$201,0))),5,IF(SIGN(L897-M897)&lt;&gt;SIGN(INDEX(Matches!$G$2:$G$201,MATCH($A897&amp;"-5",Matches!$J$2:$J$201,0))-INDEX(Matches!$H$2:$H$201,MATCH($A897&amp;"-5",Matches!$J$2:$J$201,0))),0,IF(L897-M897=INDEX(Matches!$G$2:$G$201,MATCH($A897&amp;"-5",Matches!$J$2:$J$201,0))-INDEX(Matches!$H$2:$H$201,MATCH($A897&amp;"-5",Matches!$J$2:$J$201,0)),3,2))))),""))</f>
        <v/>
      </c>
      <c r="AC897" s="12" t="str">
        <f aca="false">IF(OR($B897="",N897="",O897=""),"",IFERROR(IF(OR(INDEX(Matches!$I$2:$I$201,MATCH($A897&amp;"-6",Matches!$J$2:$J$201,0))="Void",INDEX(Matches!$G$2:$G$201,MATCH($A897&amp;"-6",Matches!$J$2:$J$201,0))="",INDEX(Matches!$H$2:$H$201,MATCH($A897&amp;"-6",Matches!$J$2:$J$201,0))=""),"",IF(AND($C897&lt;&gt;"",INDEX(Matches!$F$2:$F$201,MATCH($A897&amp;"-6",Matches!$J$2:$J$201,0))&lt;&gt;"",$C897&gt;=INDEX(Matches!$F$2:$F$201,MATCH($A897&amp;"-6",Matches!$J$2:$J$201,0))),"",IF(AND(N897=INDEX(Matches!$G$2:$G$201,MATCH($A897&amp;"-6",Matches!$J$2:$J$201,0)),O897=INDEX(Matches!$H$2:$H$201,MATCH($A897&amp;"-6",Matches!$J$2:$J$201,0))),5,IF(SIGN(N897-O897)&lt;&gt;SIGN(INDEX(Matches!$G$2:$G$201,MATCH($A897&amp;"-6",Matches!$J$2:$J$201,0))-INDEX(Matches!$H$2:$H$201,MATCH($A897&amp;"-6",Matches!$J$2:$J$201,0))),0,IF(N897-O897=INDEX(Matches!$G$2:$G$201,MATCH($A897&amp;"-6",Matches!$J$2:$J$201,0))-INDEX(Matches!$H$2:$H$201,MATCH($A897&amp;"-6",Matches!$J$2:$J$201,0)),3,2))))),""))</f>
        <v/>
      </c>
      <c r="AD897" s="12" t="str">
        <f aca="false">IF(OR($B897="",P897="",Q897=""),"",IFERROR(IF(OR(INDEX(Matches!$I$2:$I$201,MATCH($A897&amp;"-7",Matches!$J$2:$J$201,0))="Void",INDEX(Matches!$G$2:$G$201,MATCH($A897&amp;"-7",Matches!$J$2:$J$201,0))="",INDEX(Matches!$H$2:$H$201,MATCH($A897&amp;"-7",Matches!$J$2:$J$201,0))=""),"",IF(AND($C897&lt;&gt;"",INDEX(Matches!$F$2:$F$201,MATCH($A897&amp;"-7",Matches!$J$2:$J$201,0))&lt;&gt;"",$C897&gt;=INDEX(Matches!$F$2:$F$201,MATCH($A897&amp;"-7",Matches!$J$2:$J$201,0))),"",IF(AND(P897=INDEX(Matches!$G$2:$G$201,MATCH($A897&amp;"-7",Matches!$J$2:$J$201,0)),Q897=INDEX(Matches!$H$2:$H$201,MATCH($A897&amp;"-7",Matches!$J$2:$J$201,0))),5,IF(SIGN(P897-Q897)&lt;&gt;SIGN(INDEX(Matches!$G$2:$G$201,MATCH($A897&amp;"-7",Matches!$J$2:$J$201,0))-INDEX(Matches!$H$2:$H$201,MATCH($A897&amp;"-7",Matches!$J$2:$J$201,0))),0,IF(P897-Q897=INDEX(Matches!$G$2:$G$201,MATCH($A897&amp;"-7",Matches!$J$2:$J$201,0))-INDEX(Matches!$H$2:$H$201,MATCH($A897&amp;"-7",Matches!$J$2:$J$201,0)),3,2))))),""))</f>
        <v/>
      </c>
      <c r="AE897" s="12" t="str">
        <f aca="false">IF(OR($B897="",R897="",S897=""),"",IFERROR(IF(OR(INDEX(Matches!$I$2:$I$201,MATCH($A897&amp;"-8",Matches!$J$2:$J$201,0))="Void",INDEX(Matches!$G$2:$G$201,MATCH($A897&amp;"-8",Matches!$J$2:$J$201,0))="",INDEX(Matches!$H$2:$H$201,MATCH($A897&amp;"-8",Matches!$J$2:$J$201,0))=""),"",IF(AND($C897&lt;&gt;"",INDEX(Matches!$F$2:$F$201,MATCH($A897&amp;"-8",Matches!$J$2:$J$201,0))&lt;&gt;"",$C897&gt;=INDEX(Matches!$F$2:$F$201,MATCH($A897&amp;"-8",Matches!$J$2:$J$201,0))),"",IF(AND(R897=INDEX(Matches!$G$2:$G$201,MATCH($A897&amp;"-8",Matches!$J$2:$J$201,0)),S897=INDEX(Matches!$H$2:$H$201,MATCH($A897&amp;"-8",Matches!$J$2:$J$201,0))),5,IF(SIGN(R897-S897)&lt;&gt;SIGN(INDEX(Matches!$G$2:$G$201,MATCH($A897&amp;"-8",Matches!$J$2:$J$201,0))-INDEX(Matches!$H$2:$H$201,MATCH($A897&amp;"-8",Matches!$J$2:$J$201,0))),0,IF(R897-S897=INDEX(Matches!$G$2:$G$201,MATCH($A897&amp;"-8",Matches!$J$2:$J$201,0))-INDEX(Matches!$H$2:$H$201,MATCH($A897&amp;"-8",Matches!$J$2:$J$201,0)),3,2))))),""))</f>
        <v/>
      </c>
      <c r="AF897" s="12" t="str">
        <f aca="false">IF(OR($B897="",T897="",U897=""),"",IFERROR(IF(OR(INDEX(Matches!$I$2:$I$201,MATCH($A897&amp;"-9",Matches!$J$2:$J$201,0))="Void",INDEX(Matches!$G$2:$G$201,MATCH($A897&amp;"-9",Matches!$J$2:$J$201,0))="",INDEX(Matches!$H$2:$H$201,MATCH($A897&amp;"-9",Matches!$J$2:$J$201,0))=""),"",IF(AND($C897&lt;&gt;"",INDEX(Matches!$F$2:$F$201,MATCH($A897&amp;"-9",Matches!$J$2:$J$201,0))&lt;&gt;"",$C897&gt;=INDEX(Matches!$F$2:$F$201,MATCH($A897&amp;"-9",Matches!$J$2:$J$201,0))),"",IF(AND(T897=INDEX(Matches!$G$2:$G$201,MATCH($A897&amp;"-9",Matches!$J$2:$J$201,0)),U897=INDEX(Matches!$H$2:$H$201,MATCH($A897&amp;"-9",Matches!$J$2:$J$201,0))),5,IF(SIGN(T897-U897)&lt;&gt;SIGN(INDEX(Matches!$G$2:$G$201,MATCH($A897&amp;"-9",Matches!$J$2:$J$201,0))-INDEX(Matches!$H$2:$H$201,MATCH($A897&amp;"-9",Matches!$J$2:$J$201,0))),0,IF(T897-U897=INDEX(Matches!$G$2:$G$201,MATCH($A897&amp;"-9",Matches!$J$2:$J$201,0))-INDEX(Matches!$H$2:$H$201,MATCH($A897&amp;"-9",Matches!$J$2:$J$201,0)),3,2))))),""))</f>
        <v/>
      </c>
      <c r="AG897" s="12" t="str">
        <f aca="false">IF(OR($B897="",V897="",W897=""),"",IFERROR(IF(OR(INDEX(Matches!$I$2:$I$201,MATCH($A897&amp;"-10",Matches!$J$2:$J$201,0))="Void",INDEX(Matches!$G$2:$G$201,MATCH($A897&amp;"-10",Matches!$J$2:$J$201,0))="",INDEX(Matches!$H$2:$H$201,MATCH($A897&amp;"-10",Matches!$J$2:$J$201,0))=""),"",IF(AND($C897&lt;&gt;"",INDEX(Matches!$F$2:$F$201,MATCH($A897&amp;"-10",Matches!$J$2:$J$201,0))&lt;&gt;"",$C897&gt;=INDEX(Matches!$F$2:$F$201,MATCH($A897&amp;"-10",Matches!$J$2:$J$201,0))),"",IF(AND(V897=INDEX(Matches!$G$2:$G$201,MATCH($A897&amp;"-10",Matches!$J$2:$J$201,0)),W897=INDEX(Matches!$H$2:$H$201,MATCH($A897&amp;"-10",Matches!$J$2:$J$201,0))),5,IF(SIGN(V897-W897)&lt;&gt;SIGN(INDEX(Matches!$G$2:$G$201,MATCH($A897&amp;"-10",Matches!$J$2:$J$201,0))-INDEX(Matches!$H$2:$H$201,MATCH($A897&amp;"-10",Matches!$J$2:$J$201,0))),0,IF(V897-W897=INDEX(Matches!$G$2:$G$201,MATCH($A897&amp;"-10",Matches!$J$2:$J$201,0))-INDEX(Matches!$H$2:$H$201,MATCH($A897&amp;"-10",Matches!$J$2:$J$201,0)),3,2))))),""))</f>
        <v/>
      </c>
      <c r="AH897" s="13" t="str">
        <f aca="false">IF($B897="","",SUM(X897:AG897))</f>
        <v/>
      </c>
      <c r="AI897" s="12" t="str">
        <f aca="false">IF($B897="","",COUNTIF(X897:AG897,5))</f>
        <v/>
      </c>
      <c r="AJ897" s="12" t="str">
        <f aca="false">IF($B897="","",COUNTIF(X897:AG897,"&gt;=2"))</f>
        <v/>
      </c>
      <c r="AK897" s="12" t="str">
        <f aca="false">IF($B897="","",COUNT(X897:AG897))</f>
        <v/>
      </c>
    </row>
    <row r="898" customFormat="false" ht="15" hidden="false" customHeight="false" outlineLevel="0" collapsed="false">
      <c r="A898" s="7"/>
      <c r="B898" s="7"/>
      <c r="C898" s="11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12" t="str">
        <f aca="false">IF(OR($B898="",D898="",E898=""),"",IFERROR(IF(OR(INDEX(Matches!$I$2:$I$201,MATCH($A898&amp;"-1",Matches!$J$2:$J$201,0))="Void",INDEX(Matches!$G$2:$G$201,MATCH($A898&amp;"-1",Matches!$J$2:$J$201,0))="",INDEX(Matches!$H$2:$H$201,MATCH($A898&amp;"-1",Matches!$J$2:$J$201,0))=""),"",IF(AND($C898&lt;&gt;"",INDEX(Matches!$F$2:$F$201,MATCH($A898&amp;"-1",Matches!$J$2:$J$201,0))&lt;&gt;"",$C898&gt;=INDEX(Matches!$F$2:$F$201,MATCH($A898&amp;"-1",Matches!$J$2:$J$201,0))),"",IF(AND(D898=INDEX(Matches!$G$2:$G$201,MATCH($A898&amp;"-1",Matches!$J$2:$J$201,0)),E898=INDEX(Matches!$H$2:$H$201,MATCH($A898&amp;"-1",Matches!$J$2:$J$201,0))),5,IF(SIGN(D898-E898)&lt;&gt;SIGN(INDEX(Matches!$G$2:$G$201,MATCH($A898&amp;"-1",Matches!$J$2:$J$201,0))-INDEX(Matches!$H$2:$H$201,MATCH($A898&amp;"-1",Matches!$J$2:$J$201,0))),0,IF(D898-E898=INDEX(Matches!$G$2:$G$201,MATCH($A898&amp;"-1",Matches!$J$2:$J$201,0))-INDEX(Matches!$H$2:$H$201,MATCH($A898&amp;"-1",Matches!$J$2:$J$201,0)),3,2))))),""))</f>
        <v/>
      </c>
      <c r="Y898" s="12" t="str">
        <f aca="false">IF(OR($B898="",F898="",G898=""),"",IFERROR(IF(OR(INDEX(Matches!$I$2:$I$201,MATCH($A898&amp;"-2",Matches!$J$2:$J$201,0))="Void",INDEX(Matches!$G$2:$G$201,MATCH($A898&amp;"-2",Matches!$J$2:$J$201,0))="",INDEX(Matches!$H$2:$H$201,MATCH($A898&amp;"-2",Matches!$J$2:$J$201,0))=""),"",IF(AND($C898&lt;&gt;"",INDEX(Matches!$F$2:$F$201,MATCH($A898&amp;"-2",Matches!$J$2:$J$201,0))&lt;&gt;"",$C898&gt;=INDEX(Matches!$F$2:$F$201,MATCH($A898&amp;"-2",Matches!$J$2:$J$201,0))),"",IF(AND(F898=INDEX(Matches!$G$2:$G$201,MATCH($A898&amp;"-2",Matches!$J$2:$J$201,0)),G898=INDEX(Matches!$H$2:$H$201,MATCH($A898&amp;"-2",Matches!$J$2:$J$201,0))),5,IF(SIGN(F898-G898)&lt;&gt;SIGN(INDEX(Matches!$G$2:$G$201,MATCH($A898&amp;"-2",Matches!$J$2:$J$201,0))-INDEX(Matches!$H$2:$H$201,MATCH($A898&amp;"-2",Matches!$J$2:$J$201,0))),0,IF(F898-G898=INDEX(Matches!$G$2:$G$201,MATCH($A898&amp;"-2",Matches!$J$2:$J$201,0))-INDEX(Matches!$H$2:$H$201,MATCH($A898&amp;"-2",Matches!$J$2:$J$201,0)),3,2))))),""))</f>
        <v/>
      </c>
      <c r="Z898" s="12" t="str">
        <f aca="false">IF(OR($B898="",H898="",I898=""),"",IFERROR(IF(OR(INDEX(Matches!$I$2:$I$201,MATCH($A898&amp;"-3",Matches!$J$2:$J$201,0))="Void",INDEX(Matches!$G$2:$G$201,MATCH($A898&amp;"-3",Matches!$J$2:$J$201,0))="",INDEX(Matches!$H$2:$H$201,MATCH($A898&amp;"-3",Matches!$J$2:$J$201,0))=""),"",IF(AND($C898&lt;&gt;"",INDEX(Matches!$F$2:$F$201,MATCH($A898&amp;"-3",Matches!$J$2:$J$201,0))&lt;&gt;"",$C898&gt;=INDEX(Matches!$F$2:$F$201,MATCH($A898&amp;"-3",Matches!$J$2:$J$201,0))),"",IF(AND(H898=INDEX(Matches!$G$2:$G$201,MATCH($A898&amp;"-3",Matches!$J$2:$J$201,0)),I898=INDEX(Matches!$H$2:$H$201,MATCH($A898&amp;"-3",Matches!$J$2:$J$201,0))),5,IF(SIGN(H898-I898)&lt;&gt;SIGN(INDEX(Matches!$G$2:$G$201,MATCH($A898&amp;"-3",Matches!$J$2:$J$201,0))-INDEX(Matches!$H$2:$H$201,MATCH($A898&amp;"-3",Matches!$J$2:$J$201,0))),0,IF(H898-I898=INDEX(Matches!$G$2:$G$201,MATCH($A898&amp;"-3",Matches!$J$2:$J$201,0))-INDEX(Matches!$H$2:$H$201,MATCH($A898&amp;"-3",Matches!$J$2:$J$201,0)),3,2))))),""))</f>
        <v/>
      </c>
      <c r="AA898" s="12" t="str">
        <f aca="false">IF(OR($B898="",J898="",K898=""),"",IFERROR(IF(OR(INDEX(Matches!$I$2:$I$201,MATCH($A898&amp;"-4",Matches!$J$2:$J$201,0))="Void",INDEX(Matches!$G$2:$G$201,MATCH($A898&amp;"-4",Matches!$J$2:$J$201,0))="",INDEX(Matches!$H$2:$H$201,MATCH($A898&amp;"-4",Matches!$J$2:$J$201,0))=""),"",IF(AND($C898&lt;&gt;"",INDEX(Matches!$F$2:$F$201,MATCH($A898&amp;"-4",Matches!$J$2:$J$201,0))&lt;&gt;"",$C898&gt;=INDEX(Matches!$F$2:$F$201,MATCH($A898&amp;"-4",Matches!$J$2:$J$201,0))),"",IF(AND(J898=INDEX(Matches!$G$2:$G$201,MATCH($A898&amp;"-4",Matches!$J$2:$J$201,0)),K898=INDEX(Matches!$H$2:$H$201,MATCH($A898&amp;"-4",Matches!$J$2:$J$201,0))),5,IF(SIGN(J898-K898)&lt;&gt;SIGN(INDEX(Matches!$G$2:$G$201,MATCH($A898&amp;"-4",Matches!$J$2:$J$201,0))-INDEX(Matches!$H$2:$H$201,MATCH($A898&amp;"-4",Matches!$J$2:$J$201,0))),0,IF(J898-K898=INDEX(Matches!$G$2:$G$201,MATCH($A898&amp;"-4",Matches!$J$2:$J$201,0))-INDEX(Matches!$H$2:$H$201,MATCH($A898&amp;"-4",Matches!$J$2:$J$201,0)),3,2))))),""))</f>
        <v/>
      </c>
      <c r="AB898" s="12" t="str">
        <f aca="false">IF(OR($B898="",L898="",M898=""),"",IFERROR(IF(OR(INDEX(Matches!$I$2:$I$201,MATCH($A898&amp;"-5",Matches!$J$2:$J$201,0))="Void",INDEX(Matches!$G$2:$G$201,MATCH($A898&amp;"-5",Matches!$J$2:$J$201,0))="",INDEX(Matches!$H$2:$H$201,MATCH($A898&amp;"-5",Matches!$J$2:$J$201,0))=""),"",IF(AND($C898&lt;&gt;"",INDEX(Matches!$F$2:$F$201,MATCH($A898&amp;"-5",Matches!$J$2:$J$201,0))&lt;&gt;"",$C898&gt;=INDEX(Matches!$F$2:$F$201,MATCH($A898&amp;"-5",Matches!$J$2:$J$201,0))),"",IF(AND(L898=INDEX(Matches!$G$2:$G$201,MATCH($A898&amp;"-5",Matches!$J$2:$J$201,0)),M898=INDEX(Matches!$H$2:$H$201,MATCH($A898&amp;"-5",Matches!$J$2:$J$201,0))),5,IF(SIGN(L898-M898)&lt;&gt;SIGN(INDEX(Matches!$G$2:$G$201,MATCH($A898&amp;"-5",Matches!$J$2:$J$201,0))-INDEX(Matches!$H$2:$H$201,MATCH($A898&amp;"-5",Matches!$J$2:$J$201,0))),0,IF(L898-M898=INDEX(Matches!$G$2:$G$201,MATCH($A898&amp;"-5",Matches!$J$2:$J$201,0))-INDEX(Matches!$H$2:$H$201,MATCH($A898&amp;"-5",Matches!$J$2:$J$201,0)),3,2))))),""))</f>
        <v/>
      </c>
      <c r="AC898" s="12" t="str">
        <f aca="false">IF(OR($B898="",N898="",O898=""),"",IFERROR(IF(OR(INDEX(Matches!$I$2:$I$201,MATCH($A898&amp;"-6",Matches!$J$2:$J$201,0))="Void",INDEX(Matches!$G$2:$G$201,MATCH($A898&amp;"-6",Matches!$J$2:$J$201,0))="",INDEX(Matches!$H$2:$H$201,MATCH($A898&amp;"-6",Matches!$J$2:$J$201,0))=""),"",IF(AND($C898&lt;&gt;"",INDEX(Matches!$F$2:$F$201,MATCH($A898&amp;"-6",Matches!$J$2:$J$201,0))&lt;&gt;"",$C898&gt;=INDEX(Matches!$F$2:$F$201,MATCH($A898&amp;"-6",Matches!$J$2:$J$201,0))),"",IF(AND(N898=INDEX(Matches!$G$2:$G$201,MATCH($A898&amp;"-6",Matches!$J$2:$J$201,0)),O898=INDEX(Matches!$H$2:$H$201,MATCH($A898&amp;"-6",Matches!$J$2:$J$201,0))),5,IF(SIGN(N898-O898)&lt;&gt;SIGN(INDEX(Matches!$G$2:$G$201,MATCH($A898&amp;"-6",Matches!$J$2:$J$201,0))-INDEX(Matches!$H$2:$H$201,MATCH($A898&amp;"-6",Matches!$J$2:$J$201,0))),0,IF(N898-O898=INDEX(Matches!$G$2:$G$201,MATCH($A898&amp;"-6",Matches!$J$2:$J$201,0))-INDEX(Matches!$H$2:$H$201,MATCH($A898&amp;"-6",Matches!$J$2:$J$201,0)),3,2))))),""))</f>
        <v/>
      </c>
      <c r="AD898" s="12" t="str">
        <f aca="false">IF(OR($B898="",P898="",Q898=""),"",IFERROR(IF(OR(INDEX(Matches!$I$2:$I$201,MATCH($A898&amp;"-7",Matches!$J$2:$J$201,0))="Void",INDEX(Matches!$G$2:$G$201,MATCH($A898&amp;"-7",Matches!$J$2:$J$201,0))="",INDEX(Matches!$H$2:$H$201,MATCH($A898&amp;"-7",Matches!$J$2:$J$201,0))=""),"",IF(AND($C898&lt;&gt;"",INDEX(Matches!$F$2:$F$201,MATCH($A898&amp;"-7",Matches!$J$2:$J$201,0))&lt;&gt;"",$C898&gt;=INDEX(Matches!$F$2:$F$201,MATCH($A898&amp;"-7",Matches!$J$2:$J$201,0))),"",IF(AND(P898=INDEX(Matches!$G$2:$G$201,MATCH($A898&amp;"-7",Matches!$J$2:$J$201,0)),Q898=INDEX(Matches!$H$2:$H$201,MATCH($A898&amp;"-7",Matches!$J$2:$J$201,0))),5,IF(SIGN(P898-Q898)&lt;&gt;SIGN(INDEX(Matches!$G$2:$G$201,MATCH($A898&amp;"-7",Matches!$J$2:$J$201,0))-INDEX(Matches!$H$2:$H$201,MATCH($A898&amp;"-7",Matches!$J$2:$J$201,0))),0,IF(P898-Q898=INDEX(Matches!$G$2:$G$201,MATCH($A898&amp;"-7",Matches!$J$2:$J$201,0))-INDEX(Matches!$H$2:$H$201,MATCH($A898&amp;"-7",Matches!$J$2:$J$201,0)),3,2))))),""))</f>
        <v/>
      </c>
      <c r="AE898" s="12" t="str">
        <f aca="false">IF(OR($B898="",R898="",S898=""),"",IFERROR(IF(OR(INDEX(Matches!$I$2:$I$201,MATCH($A898&amp;"-8",Matches!$J$2:$J$201,0))="Void",INDEX(Matches!$G$2:$G$201,MATCH($A898&amp;"-8",Matches!$J$2:$J$201,0))="",INDEX(Matches!$H$2:$H$201,MATCH($A898&amp;"-8",Matches!$J$2:$J$201,0))=""),"",IF(AND($C898&lt;&gt;"",INDEX(Matches!$F$2:$F$201,MATCH($A898&amp;"-8",Matches!$J$2:$J$201,0))&lt;&gt;"",$C898&gt;=INDEX(Matches!$F$2:$F$201,MATCH($A898&amp;"-8",Matches!$J$2:$J$201,0))),"",IF(AND(R898=INDEX(Matches!$G$2:$G$201,MATCH($A898&amp;"-8",Matches!$J$2:$J$201,0)),S898=INDEX(Matches!$H$2:$H$201,MATCH($A898&amp;"-8",Matches!$J$2:$J$201,0))),5,IF(SIGN(R898-S898)&lt;&gt;SIGN(INDEX(Matches!$G$2:$G$201,MATCH($A898&amp;"-8",Matches!$J$2:$J$201,0))-INDEX(Matches!$H$2:$H$201,MATCH($A898&amp;"-8",Matches!$J$2:$J$201,0))),0,IF(R898-S898=INDEX(Matches!$G$2:$G$201,MATCH($A898&amp;"-8",Matches!$J$2:$J$201,0))-INDEX(Matches!$H$2:$H$201,MATCH($A898&amp;"-8",Matches!$J$2:$J$201,0)),3,2))))),""))</f>
        <v/>
      </c>
      <c r="AF898" s="12" t="str">
        <f aca="false">IF(OR($B898="",T898="",U898=""),"",IFERROR(IF(OR(INDEX(Matches!$I$2:$I$201,MATCH($A898&amp;"-9",Matches!$J$2:$J$201,0))="Void",INDEX(Matches!$G$2:$G$201,MATCH($A898&amp;"-9",Matches!$J$2:$J$201,0))="",INDEX(Matches!$H$2:$H$201,MATCH($A898&amp;"-9",Matches!$J$2:$J$201,0))=""),"",IF(AND($C898&lt;&gt;"",INDEX(Matches!$F$2:$F$201,MATCH($A898&amp;"-9",Matches!$J$2:$J$201,0))&lt;&gt;"",$C898&gt;=INDEX(Matches!$F$2:$F$201,MATCH($A898&amp;"-9",Matches!$J$2:$J$201,0))),"",IF(AND(T898=INDEX(Matches!$G$2:$G$201,MATCH($A898&amp;"-9",Matches!$J$2:$J$201,0)),U898=INDEX(Matches!$H$2:$H$201,MATCH($A898&amp;"-9",Matches!$J$2:$J$201,0))),5,IF(SIGN(T898-U898)&lt;&gt;SIGN(INDEX(Matches!$G$2:$G$201,MATCH($A898&amp;"-9",Matches!$J$2:$J$201,0))-INDEX(Matches!$H$2:$H$201,MATCH($A898&amp;"-9",Matches!$J$2:$J$201,0))),0,IF(T898-U898=INDEX(Matches!$G$2:$G$201,MATCH($A898&amp;"-9",Matches!$J$2:$J$201,0))-INDEX(Matches!$H$2:$H$201,MATCH($A898&amp;"-9",Matches!$J$2:$J$201,0)),3,2))))),""))</f>
        <v/>
      </c>
      <c r="AG898" s="12" t="str">
        <f aca="false">IF(OR($B898="",V898="",W898=""),"",IFERROR(IF(OR(INDEX(Matches!$I$2:$I$201,MATCH($A898&amp;"-10",Matches!$J$2:$J$201,0))="Void",INDEX(Matches!$G$2:$G$201,MATCH($A898&amp;"-10",Matches!$J$2:$J$201,0))="",INDEX(Matches!$H$2:$H$201,MATCH($A898&amp;"-10",Matches!$J$2:$J$201,0))=""),"",IF(AND($C898&lt;&gt;"",INDEX(Matches!$F$2:$F$201,MATCH($A898&amp;"-10",Matches!$J$2:$J$201,0))&lt;&gt;"",$C898&gt;=INDEX(Matches!$F$2:$F$201,MATCH($A898&amp;"-10",Matches!$J$2:$J$201,0))),"",IF(AND(V898=INDEX(Matches!$G$2:$G$201,MATCH($A898&amp;"-10",Matches!$J$2:$J$201,0)),W898=INDEX(Matches!$H$2:$H$201,MATCH($A898&amp;"-10",Matches!$J$2:$J$201,0))),5,IF(SIGN(V898-W898)&lt;&gt;SIGN(INDEX(Matches!$G$2:$G$201,MATCH($A898&amp;"-10",Matches!$J$2:$J$201,0))-INDEX(Matches!$H$2:$H$201,MATCH($A898&amp;"-10",Matches!$J$2:$J$201,0))),0,IF(V898-W898=INDEX(Matches!$G$2:$G$201,MATCH($A898&amp;"-10",Matches!$J$2:$J$201,0))-INDEX(Matches!$H$2:$H$201,MATCH($A898&amp;"-10",Matches!$J$2:$J$201,0)),3,2))))),""))</f>
        <v/>
      </c>
      <c r="AH898" s="13" t="str">
        <f aca="false">IF($B898="","",SUM(X898:AG898))</f>
        <v/>
      </c>
      <c r="AI898" s="12" t="str">
        <f aca="false">IF($B898="","",COUNTIF(X898:AG898,5))</f>
        <v/>
      </c>
      <c r="AJ898" s="12" t="str">
        <f aca="false">IF($B898="","",COUNTIF(X898:AG898,"&gt;=2"))</f>
        <v/>
      </c>
      <c r="AK898" s="12" t="str">
        <f aca="false">IF($B898="","",COUNT(X898:AG898))</f>
        <v/>
      </c>
    </row>
    <row r="899" customFormat="false" ht="15" hidden="false" customHeight="false" outlineLevel="0" collapsed="false">
      <c r="A899" s="7"/>
      <c r="B899" s="7"/>
      <c r="C899" s="11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12" t="str">
        <f aca="false">IF(OR($B899="",D899="",E899=""),"",IFERROR(IF(OR(INDEX(Matches!$I$2:$I$201,MATCH($A899&amp;"-1",Matches!$J$2:$J$201,0))="Void",INDEX(Matches!$G$2:$G$201,MATCH($A899&amp;"-1",Matches!$J$2:$J$201,0))="",INDEX(Matches!$H$2:$H$201,MATCH($A899&amp;"-1",Matches!$J$2:$J$201,0))=""),"",IF(AND($C899&lt;&gt;"",INDEX(Matches!$F$2:$F$201,MATCH($A899&amp;"-1",Matches!$J$2:$J$201,0))&lt;&gt;"",$C899&gt;=INDEX(Matches!$F$2:$F$201,MATCH($A899&amp;"-1",Matches!$J$2:$J$201,0))),"",IF(AND(D899=INDEX(Matches!$G$2:$G$201,MATCH($A899&amp;"-1",Matches!$J$2:$J$201,0)),E899=INDEX(Matches!$H$2:$H$201,MATCH($A899&amp;"-1",Matches!$J$2:$J$201,0))),5,IF(SIGN(D899-E899)&lt;&gt;SIGN(INDEX(Matches!$G$2:$G$201,MATCH($A899&amp;"-1",Matches!$J$2:$J$201,0))-INDEX(Matches!$H$2:$H$201,MATCH($A899&amp;"-1",Matches!$J$2:$J$201,0))),0,IF(D899-E899=INDEX(Matches!$G$2:$G$201,MATCH($A899&amp;"-1",Matches!$J$2:$J$201,0))-INDEX(Matches!$H$2:$H$201,MATCH($A899&amp;"-1",Matches!$J$2:$J$201,0)),3,2))))),""))</f>
        <v/>
      </c>
      <c r="Y899" s="12" t="str">
        <f aca="false">IF(OR($B899="",F899="",G899=""),"",IFERROR(IF(OR(INDEX(Matches!$I$2:$I$201,MATCH($A899&amp;"-2",Matches!$J$2:$J$201,0))="Void",INDEX(Matches!$G$2:$G$201,MATCH($A899&amp;"-2",Matches!$J$2:$J$201,0))="",INDEX(Matches!$H$2:$H$201,MATCH($A899&amp;"-2",Matches!$J$2:$J$201,0))=""),"",IF(AND($C899&lt;&gt;"",INDEX(Matches!$F$2:$F$201,MATCH($A899&amp;"-2",Matches!$J$2:$J$201,0))&lt;&gt;"",$C899&gt;=INDEX(Matches!$F$2:$F$201,MATCH($A899&amp;"-2",Matches!$J$2:$J$201,0))),"",IF(AND(F899=INDEX(Matches!$G$2:$G$201,MATCH($A899&amp;"-2",Matches!$J$2:$J$201,0)),G899=INDEX(Matches!$H$2:$H$201,MATCH($A899&amp;"-2",Matches!$J$2:$J$201,0))),5,IF(SIGN(F899-G899)&lt;&gt;SIGN(INDEX(Matches!$G$2:$G$201,MATCH($A899&amp;"-2",Matches!$J$2:$J$201,0))-INDEX(Matches!$H$2:$H$201,MATCH($A899&amp;"-2",Matches!$J$2:$J$201,0))),0,IF(F899-G899=INDEX(Matches!$G$2:$G$201,MATCH($A899&amp;"-2",Matches!$J$2:$J$201,0))-INDEX(Matches!$H$2:$H$201,MATCH($A899&amp;"-2",Matches!$J$2:$J$201,0)),3,2))))),""))</f>
        <v/>
      </c>
      <c r="Z899" s="12" t="str">
        <f aca="false">IF(OR($B899="",H899="",I899=""),"",IFERROR(IF(OR(INDEX(Matches!$I$2:$I$201,MATCH($A899&amp;"-3",Matches!$J$2:$J$201,0))="Void",INDEX(Matches!$G$2:$G$201,MATCH($A899&amp;"-3",Matches!$J$2:$J$201,0))="",INDEX(Matches!$H$2:$H$201,MATCH($A899&amp;"-3",Matches!$J$2:$J$201,0))=""),"",IF(AND($C899&lt;&gt;"",INDEX(Matches!$F$2:$F$201,MATCH($A899&amp;"-3",Matches!$J$2:$J$201,0))&lt;&gt;"",$C899&gt;=INDEX(Matches!$F$2:$F$201,MATCH($A899&amp;"-3",Matches!$J$2:$J$201,0))),"",IF(AND(H899=INDEX(Matches!$G$2:$G$201,MATCH($A899&amp;"-3",Matches!$J$2:$J$201,0)),I899=INDEX(Matches!$H$2:$H$201,MATCH($A899&amp;"-3",Matches!$J$2:$J$201,0))),5,IF(SIGN(H899-I899)&lt;&gt;SIGN(INDEX(Matches!$G$2:$G$201,MATCH($A899&amp;"-3",Matches!$J$2:$J$201,0))-INDEX(Matches!$H$2:$H$201,MATCH($A899&amp;"-3",Matches!$J$2:$J$201,0))),0,IF(H899-I899=INDEX(Matches!$G$2:$G$201,MATCH($A899&amp;"-3",Matches!$J$2:$J$201,0))-INDEX(Matches!$H$2:$H$201,MATCH($A899&amp;"-3",Matches!$J$2:$J$201,0)),3,2))))),""))</f>
        <v/>
      </c>
      <c r="AA899" s="12" t="str">
        <f aca="false">IF(OR($B899="",J899="",K899=""),"",IFERROR(IF(OR(INDEX(Matches!$I$2:$I$201,MATCH($A899&amp;"-4",Matches!$J$2:$J$201,0))="Void",INDEX(Matches!$G$2:$G$201,MATCH($A899&amp;"-4",Matches!$J$2:$J$201,0))="",INDEX(Matches!$H$2:$H$201,MATCH($A899&amp;"-4",Matches!$J$2:$J$201,0))=""),"",IF(AND($C899&lt;&gt;"",INDEX(Matches!$F$2:$F$201,MATCH($A899&amp;"-4",Matches!$J$2:$J$201,0))&lt;&gt;"",$C899&gt;=INDEX(Matches!$F$2:$F$201,MATCH($A899&amp;"-4",Matches!$J$2:$J$201,0))),"",IF(AND(J899=INDEX(Matches!$G$2:$G$201,MATCH($A899&amp;"-4",Matches!$J$2:$J$201,0)),K899=INDEX(Matches!$H$2:$H$201,MATCH($A899&amp;"-4",Matches!$J$2:$J$201,0))),5,IF(SIGN(J899-K899)&lt;&gt;SIGN(INDEX(Matches!$G$2:$G$201,MATCH($A899&amp;"-4",Matches!$J$2:$J$201,0))-INDEX(Matches!$H$2:$H$201,MATCH($A899&amp;"-4",Matches!$J$2:$J$201,0))),0,IF(J899-K899=INDEX(Matches!$G$2:$G$201,MATCH($A899&amp;"-4",Matches!$J$2:$J$201,0))-INDEX(Matches!$H$2:$H$201,MATCH($A899&amp;"-4",Matches!$J$2:$J$201,0)),3,2))))),""))</f>
        <v/>
      </c>
      <c r="AB899" s="12" t="str">
        <f aca="false">IF(OR($B899="",L899="",M899=""),"",IFERROR(IF(OR(INDEX(Matches!$I$2:$I$201,MATCH($A899&amp;"-5",Matches!$J$2:$J$201,0))="Void",INDEX(Matches!$G$2:$G$201,MATCH($A899&amp;"-5",Matches!$J$2:$J$201,0))="",INDEX(Matches!$H$2:$H$201,MATCH($A899&amp;"-5",Matches!$J$2:$J$201,0))=""),"",IF(AND($C899&lt;&gt;"",INDEX(Matches!$F$2:$F$201,MATCH($A899&amp;"-5",Matches!$J$2:$J$201,0))&lt;&gt;"",$C899&gt;=INDEX(Matches!$F$2:$F$201,MATCH($A899&amp;"-5",Matches!$J$2:$J$201,0))),"",IF(AND(L899=INDEX(Matches!$G$2:$G$201,MATCH($A899&amp;"-5",Matches!$J$2:$J$201,0)),M899=INDEX(Matches!$H$2:$H$201,MATCH($A899&amp;"-5",Matches!$J$2:$J$201,0))),5,IF(SIGN(L899-M899)&lt;&gt;SIGN(INDEX(Matches!$G$2:$G$201,MATCH($A899&amp;"-5",Matches!$J$2:$J$201,0))-INDEX(Matches!$H$2:$H$201,MATCH($A899&amp;"-5",Matches!$J$2:$J$201,0))),0,IF(L899-M899=INDEX(Matches!$G$2:$G$201,MATCH($A899&amp;"-5",Matches!$J$2:$J$201,0))-INDEX(Matches!$H$2:$H$201,MATCH($A899&amp;"-5",Matches!$J$2:$J$201,0)),3,2))))),""))</f>
        <v/>
      </c>
      <c r="AC899" s="12" t="str">
        <f aca="false">IF(OR($B899="",N899="",O899=""),"",IFERROR(IF(OR(INDEX(Matches!$I$2:$I$201,MATCH($A899&amp;"-6",Matches!$J$2:$J$201,0))="Void",INDEX(Matches!$G$2:$G$201,MATCH($A899&amp;"-6",Matches!$J$2:$J$201,0))="",INDEX(Matches!$H$2:$H$201,MATCH($A899&amp;"-6",Matches!$J$2:$J$201,0))=""),"",IF(AND($C899&lt;&gt;"",INDEX(Matches!$F$2:$F$201,MATCH($A899&amp;"-6",Matches!$J$2:$J$201,0))&lt;&gt;"",$C899&gt;=INDEX(Matches!$F$2:$F$201,MATCH($A899&amp;"-6",Matches!$J$2:$J$201,0))),"",IF(AND(N899=INDEX(Matches!$G$2:$G$201,MATCH($A899&amp;"-6",Matches!$J$2:$J$201,0)),O899=INDEX(Matches!$H$2:$H$201,MATCH($A899&amp;"-6",Matches!$J$2:$J$201,0))),5,IF(SIGN(N899-O899)&lt;&gt;SIGN(INDEX(Matches!$G$2:$G$201,MATCH($A899&amp;"-6",Matches!$J$2:$J$201,0))-INDEX(Matches!$H$2:$H$201,MATCH($A899&amp;"-6",Matches!$J$2:$J$201,0))),0,IF(N899-O899=INDEX(Matches!$G$2:$G$201,MATCH($A899&amp;"-6",Matches!$J$2:$J$201,0))-INDEX(Matches!$H$2:$H$201,MATCH($A899&amp;"-6",Matches!$J$2:$J$201,0)),3,2))))),""))</f>
        <v/>
      </c>
      <c r="AD899" s="12" t="str">
        <f aca="false">IF(OR($B899="",P899="",Q899=""),"",IFERROR(IF(OR(INDEX(Matches!$I$2:$I$201,MATCH($A899&amp;"-7",Matches!$J$2:$J$201,0))="Void",INDEX(Matches!$G$2:$G$201,MATCH($A899&amp;"-7",Matches!$J$2:$J$201,0))="",INDEX(Matches!$H$2:$H$201,MATCH($A899&amp;"-7",Matches!$J$2:$J$201,0))=""),"",IF(AND($C899&lt;&gt;"",INDEX(Matches!$F$2:$F$201,MATCH($A899&amp;"-7",Matches!$J$2:$J$201,0))&lt;&gt;"",$C899&gt;=INDEX(Matches!$F$2:$F$201,MATCH($A899&amp;"-7",Matches!$J$2:$J$201,0))),"",IF(AND(P899=INDEX(Matches!$G$2:$G$201,MATCH($A899&amp;"-7",Matches!$J$2:$J$201,0)),Q899=INDEX(Matches!$H$2:$H$201,MATCH($A899&amp;"-7",Matches!$J$2:$J$201,0))),5,IF(SIGN(P899-Q899)&lt;&gt;SIGN(INDEX(Matches!$G$2:$G$201,MATCH($A899&amp;"-7",Matches!$J$2:$J$201,0))-INDEX(Matches!$H$2:$H$201,MATCH($A899&amp;"-7",Matches!$J$2:$J$201,0))),0,IF(P899-Q899=INDEX(Matches!$G$2:$G$201,MATCH($A899&amp;"-7",Matches!$J$2:$J$201,0))-INDEX(Matches!$H$2:$H$201,MATCH($A899&amp;"-7",Matches!$J$2:$J$201,0)),3,2))))),""))</f>
        <v/>
      </c>
      <c r="AE899" s="12" t="str">
        <f aca="false">IF(OR($B899="",R899="",S899=""),"",IFERROR(IF(OR(INDEX(Matches!$I$2:$I$201,MATCH($A899&amp;"-8",Matches!$J$2:$J$201,0))="Void",INDEX(Matches!$G$2:$G$201,MATCH($A899&amp;"-8",Matches!$J$2:$J$201,0))="",INDEX(Matches!$H$2:$H$201,MATCH($A899&amp;"-8",Matches!$J$2:$J$201,0))=""),"",IF(AND($C899&lt;&gt;"",INDEX(Matches!$F$2:$F$201,MATCH($A899&amp;"-8",Matches!$J$2:$J$201,0))&lt;&gt;"",$C899&gt;=INDEX(Matches!$F$2:$F$201,MATCH($A899&amp;"-8",Matches!$J$2:$J$201,0))),"",IF(AND(R899=INDEX(Matches!$G$2:$G$201,MATCH($A899&amp;"-8",Matches!$J$2:$J$201,0)),S899=INDEX(Matches!$H$2:$H$201,MATCH($A899&amp;"-8",Matches!$J$2:$J$201,0))),5,IF(SIGN(R899-S899)&lt;&gt;SIGN(INDEX(Matches!$G$2:$G$201,MATCH($A899&amp;"-8",Matches!$J$2:$J$201,0))-INDEX(Matches!$H$2:$H$201,MATCH($A899&amp;"-8",Matches!$J$2:$J$201,0))),0,IF(R899-S899=INDEX(Matches!$G$2:$G$201,MATCH($A899&amp;"-8",Matches!$J$2:$J$201,0))-INDEX(Matches!$H$2:$H$201,MATCH($A899&amp;"-8",Matches!$J$2:$J$201,0)),3,2))))),""))</f>
        <v/>
      </c>
      <c r="AF899" s="12" t="str">
        <f aca="false">IF(OR($B899="",T899="",U899=""),"",IFERROR(IF(OR(INDEX(Matches!$I$2:$I$201,MATCH($A899&amp;"-9",Matches!$J$2:$J$201,0))="Void",INDEX(Matches!$G$2:$G$201,MATCH($A899&amp;"-9",Matches!$J$2:$J$201,0))="",INDEX(Matches!$H$2:$H$201,MATCH($A899&amp;"-9",Matches!$J$2:$J$201,0))=""),"",IF(AND($C899&lt;&gt;"",INDEX(Matches!$F$2:$F$201,MATCH($A899&amp;"-9",Matches!$J$2:$J$201,0))&lt;&gt;"",$C899&gt;=INDEX(Matches!$F$2:$F$201,MATCH($A899&amp;"-9",Matches!$J$2:$J$201,0))),"",IF(AND(T899=INDEX(Matches!$G$2:$G$201,MATCH($A899&amp;"-9",Matches!$J$2:$J$201,0)),U899=INDEX(Matches!$H$2:$H$201,MATCH($A899&amp;"-9",Matches!$J$2:$J$201,0))),5,IF(SIGN(T899-U899)&lt;&gt;SIGN(INDEX(Matches!$G$2:$G$201,MATCH($A899&amp;"-9",Matches!$J$2:$J$201,0))-INDEX(Matches!$H$2:$H$201,MATCH($A899&amp;"-9",Matches!$J$2:$J$201,0))),0,IF(T899-U899=INDEX(Matches!$G$2:$G$201,MATCH($A899&amp;"-9",Matches!$J$2:$J$201,0))-INDEX(Matches!$H$2:$H$201,MATCH($A899&amp;"-9",Matches!$J$2:$J$201,0)),3,2))))),""))</f>
        <v/>
      </c>
      <c r="AG899" s="12" t="str">
        <f aca="false">IF(OR($B899="",V899="",W899=""),"",IFERROR(IF(OR(INDEX(Matches!$I$2:$I$201,MATCH($A899&amp;"-10",Matches!$J$2:$J$201,0))="Void",INDEX(Matches!$G$2:$G$201,MATCH($A899&amp;"-10",Matches!$J$2:$J$201,0))="",INDEX(Matches!$H$2:$H$201,MATCH($A899&amp;"-10",Matches!$J$2:$J$201,0))=""),"",IF(AND($C899&lt;&gt;"",INDEX(Matches!$F$2:$F$201,MATCH($A899&amp;"-10",Matches!$J$2:$J$201,0))&lt;&gt;"",$C899&gt;=INDEX(Matches!$F$2:$F$201,MATCH($A899&amp;"-10",Matches!$J$2:$J$201,0))),"",IF(AND(V899=INDEX(Matches!$G$2:$G$201,MATCH($A899&amp;"-10",Matches!$J$2:$J$201,0)),W899=INDEX(Matches!$H$2:$H$201,MATCH($A899&amp;"-10",Matches!$J$2:$J$201,0))),5,IF(SIGN(V899-W899)&lt;&gt;SIGN(INDEX(Matches!$G$2:$G$201,MATCH($A899&amp;"-10",Matches!$J$2:$J$201,0))-INDEX(Matches!$H$2:$H$201,MATCH($A899&amp;"-10",Matches!$J$2:$J$201,0))),0,IF(V899-W899=INDEX(Matches!$G$2:$G$201,MATCH($A899&amp;"-10",Matches!$J$2:$J$201,0))-INDEX(Matches!$H$2:$H$201,MATCH($A899&amp;"-10",Matches!$J$2:$J$201,0)),3,2))))),""))</f>
        <v/>
      </c>
      <c r="AH899" s="13" t="str">
        <f aca="false">IF($B899="","",SUM(X899:AG899))</f>
        <v/>
      </c>
      <c r="AI899" s="12" t="str">
        <f aca="false">IF($B899="","",COUNTIF(X899:AG899,5))</f>
        <v/>
      </c>
      <c r="AJ899" s="12" t="str">
        <f aca="false">IF($B899="","",COUNTIF(X899:AG899,"&gt;=2"))</f>
        <v/>
      </c>
      <c r="AK899" s="12" t="str">
        <f aca="false">IF($B899="","",COUNT(X899:AG899))</f>
        <v/>
      </c>
    </row>
    <row r="900" customFormat="false" ht="15" hidden="false" customHeight="false" outlineLevel="0" collapsed="false">
      <c r="A900" s="7"/>
      <c r="B900" s="7"/>
      <c r="C900" s="11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12" t="str">
        <f aca="false">IF(OR($B900="",D900="",E900=""),"",IFERROR(IF(OR(INDEX(Matches!$I$2:$I$201,MATCH($A900&amp;"-1",Matches!$J$2:$J$201,0))="Void",INDEX(Matches!$G$2:$G$201,MATCH($A900&amp;"-1",Matches!$J$2:$J$201,0))="",INDEX(Matches!$H$2:$H$201,MATCH($A900&amp;"-1",Matches!$J$2:$J$201,0))=""),"",IF(AND($C900&lt;&gt;"",INDEX(Matches!$F$2:$F$201,MATCH($A900&amp;"-1",Matches!$J$2:$J$201,0))&lt;&gt;"",$C900&gt;=INDEX(Matches!$F$2:$F$201,MATCH($A900&amp;"-1",Matches!$J$2:$J$201,0))),"",IF(AND(D900=INDEX(Matches!$G$2:$G$201,MATCH($A900&amp;"-1",Matches!$J$2:$J$201,0)),E900=INDEX(Matches!$H$2:$H$201,MATCH($A900&amp;"-1",Matches!$J$2:$J$201,0))),5,IF(SIGN(D900-E900)&lt;&gt;SIGN(INDEX(Matches!$G$2:$G$201,MATCH($A900&amp;"-1",Matches!$J$2:$J$201,0))-INDEX(Matches!$H$2:$H$201,MATCH($A900&amp;"-1",Matches!$J$2:$J$201,0))),0,IF(D900-E900=INDEX(Matches!$G$2:$G$201,MATCH($A900&amp;"-1",Matches!$J$2:$J$201,0))-INDEX(Matches!$H$2:$H$201,MATCH($A900&amp;"-1",Matches!$J$2:$J$201,0)),3,2))))),""))</f>
        <v/>
      </c>
      <c r="Y900" s="12" t="str">
        <f aca="false">IF(OR($B900="",F900="",G900=""),"",IFERROR(IF(OR(INDEX(Matches!$I$2:$I$201,MATCH($A900&amp;"-2",Matches!$J$2:$J$201,0))="Void",INDEX(Matches!$G$2:$G$201,MATCH($A900&amp;"-2",Matches!$J$2:$J$201,0))="",INDEX(Matches!$H$2:$H$201,MATCH($A900&amp;"-2",Matches!$J$2:$J$201,0))=""),"",IF(AND($C900&lt;&gt;"",INDEX(Matches!$F$2:$F$201,MATCH($A900&amp;"-2",Matches!$J$2:$J$201,0))&lt;&gt;"",$C900&gt;=INDEX(Matches!$F$2:$F$201,MATCH($A900&amp;"-2",Matches!$J$2:$J$201,0))),"",IF(AND(F900=INDEX(Matches!$G$2:$G$201,MATCH($A900&amp;"-2",Matches!$J$2:$J$201,0)),G900=INDEX(Matches!$H$2:$H$201,MATCH($A900&amp;"-2",Matches!$J$2:$J$201,0))),5,IF(SIGN(F900-G900)&lt;&gt;SIGN(INDEX(Matches!$G$2:$G$201,MATCH($A900&amp;"-2",Matches!$J$2:$J$201,0))-INDEX(Matches!$H$2:$H$201,MATCH($A900&amp;"-2",Matches!$J$2:$J$201,0))),0,IF(F900-G900=INDEX(Matches!$G$2:$G$201,MATCH($A900&amp;"-2",Matches!$J$2:$J$201,0))-INDEX(Matches!$H$2:$H$201,MATCH($A900&amp;"-2",Matches!$J$2:$J$201,0)),3,2))))),""))</f>
        <v/>
      </c>
      <c r="Z900" s="12" t="str">
        <f aca="false">IF(OR($B900="",H900="",I900=""),"",IFERROR(IF(OR(INDEX(Matches!$I$2:$I$201,MATCH($A900&amp;"-3",Matches!$J$2:$J$201,0))="Void",INDEX(Matches!$G$2:$G$201,MATCH($A900&amp;"-3",Matches!$J$2:$J$201,0))="",INDEX(Matches!$H$2:$H$201,MATCH($A900&amp;"-3",Matches!$J$2:$J$201,0))=""),"",IF(AND($C900&lt;&gt;"",INDEX(Matches!$F$2:$F$201,MATCH($A900&amp;"-3",Matches!$J$2:$J$201,0))&lt;&gt;"",$C900&gt;=INDEX(Matches!$F$2:$F$201,MATCH($A900&amp;"-3",Matches!$J$2:$J$201,0))),"",IF(AND(H900=INDEX(Matches!$G$2:$G$201,MATCH($A900&amp;"-3",Matches!$J$2:$J$201,0)),I900=INDEX(Matches!$H$2:$H$201,MATCH($A900&amp;"-3",Matches!$J$2:$J$201,0))),5,IF(SIGN(H900-I900)&lt;&gt;SIGN(INDEX(Matches!$G$2:$G$201,MATCH($A900&amp;"-3",Matches!$J$2:$J$201,0))-INDEX(Matches!$H$2:$H$201,MATCH($A900&amp;"-3",Matches!$J$2:$J$201,0))),0,IF(H900-I900=INDEX(Matches!$G$2:$G$201,MATCH($A900&amp;"-3",Matches!$J$2:$J$201,0))-INDEX(Matches!$H$2:$H$201,MATCH($A900&amp;"-3",Matches!$J$2:$J$201,0)),3,2))))),""))</f>
        <v/>
      </c>
      <c r="AA900" s="12" t="str">
        <f aca="false">IF(OR($B900="",J900="",K900=""),"",IFERROR(IF(OR(INDEX(Matches!$I$2:$I$201,MATCH($A900&amp;"-4",Matches!$J$2:$J$201,0))="Void",INDEX(Matches!$G$2:$G$201,MATCH($A900&amp;"-4",Matches!$J$2:$J$201,0))="",INDEX(Matches!$H$2:$H$201,MATCH($A900&amp;"-4",Matches!$J$2:$J$201,0))=""),"",IF(AND($C900&lt;&gt;"",INDEX(Matches!$F$2:$F$201,MATCH($A900&amp;"-4",Matches!$J$2:$J$201,0))&lt;&gt;"",$C900&gt;=INDEX(Matches!$F$2:$F$201,MATCH($A900&amp;"-4",Matches!$J$2:$J$201,0))),"",IF(AND(J900=INDEX(Matches!$G$2:$G$201,MATCH($A900&amp;"-4",Matches!$J$2:$J$201,0)),K900=INDEX(Matches!$H$2:$H$201,MATCH($A900&amp;"-4",Matches!$J$2:$J$201,0))),5,IF(SIGN(J900-K900)&lt;&gt;SIGN(INDEX(Matches!$G$2:$G$201,MATCH($A900&amp;"-4",Matches!$J$2:$J$201,0))-INDEX(Matches!$H$2:$H$201,MATCH($A900&amp;"-4",Matches!$J$2:$J$201,0))),0,IF(J900-K900=INDEX(Matches!$G$2:$G$201,MATCH($A900&amp;"-4",Matches!$J$2:$J$201,0))-INDEX(Matches!$H$2:$H$201,MATCH($A900&amp;"-4",Matches!$J$2:$J$201,0)),3,2))))),""))</f>
        <v/>
      </c>
      <c r="AB900" s="12" t="str">
        <f aca="false">IF(OR($B900="",L900="",M900=""),"",IFERROR(IF(OR(INDEX(Matches!$I$2:$I$201,MATCH($A900&amp;"-5",Matches!$J$2:$J$201,0))="Void",INDEX(Matches!$G$2:$G$201,MATCH($A900&amp;"-5",Matches!$J$2:$J$201,0))="",INDEX(Matches!$H$2:$H$201,MATCH($A900&amp;"-5",Matches!$J$2:$J$201,0))=""),"",IF(AND($C900&lt;&gt;"",INDEX(Matches!$F$2:$F$201,MATCH($A900&amp;"-5",Matches!$J$2:$J$201,0))&lt;&gt;"",$C900&gt;=INDEX(Matches!$F$2:$F$201,MATCH($A900&amp;"-5",Matches!$J$2:$J$201,0))),"",IF(AND(L900=INDEX(Matches!$G$2:$G$201,MATCH($A900&amp;"-5",Matches!$J$2:$J$201,0)),M900=INDEX(Matches!$H$2:$H$201,MATCH($A900&amp;"-5",Matches!$J$2:$J$201,0))),5,IF(SIGN(L900-M900)&lt;&gt;SIGN(INDEX(Matches!$G$2:$G$201,MATCH($A900&amp;"-5",Matches!$J$2:$J$201,0))-INDEX(Matches!$H$2:$H$201,MATCH($A900&amp;"-5",Matches!$J$2:$J$201,0))),0,IF(L900-M900=INDEX(Matches!$G$2:$G$201,MATCH($A900&amp;"-5",Matches!$J$2:$J$201,0))-INDEX(Matches!$H$2:$H$201,MATCH($A900&amp;"-5",Matches!$J$2:$J$201,0)),3,2))))),""))</f>
        <v/>
      </c>
      <c r="AC900" s="12" t="str">
        <f aca="false">IF(OR($B900="",N900="",O900=""),"",IFERROR(IF(OR(INDEX(Matches!$I$2:$I$201,MATCH($A900&amp;"-6",Matches!$J$2:$J$201,0))="Void",INDEX(Matches!$G$2:$G$201,MATCH($A900&amp;"-6",Matches!$J$2:$J$201,0))="",INDEX(Matches!$H$2:$H$201,MATCH($A900&amp;"-6",Matches!$J$2:$J$201,0))=""),"",IF(AND($C900&lt;&gt;"",INDEX(Matches!$F$2:$F$201,MATCH($A900&amp;"-6",Matches!$J$2:$J$201,0))&lt;&gt;"",$C900&gt;=INDEX(Matches!$F$2:$F$201,MATCH($A900&amp;"-6",Matches!$J$2:$J$201,0))),"",IF(AND(N900=INDEX(Matches!$G$2:$G$201,MATCH($A900&amp;"-6",Matches!$J$2:$J$201,0)),O900=INDEX(Matches!$H$2:$H$201,MATCH($A900&amp;"-6",Matches!$J$2:$J$201,0))),5,IF(SIGN(N900-O900)&lt;&gt;SIGN(INDEX(Matches!$G$2:$G$201,MATCH($A900&amp;"-6",Matches!$J$2:$J$201,0))-INDEX(Matches!$H$2:$H$201,MATCH($A900&amp;"-6",Matches!$J$2:$J$201,0))),0,IF(N900-O900=INDEX(Matches!$G$2:$G$201,MATCH($A900&amp;"-6",Matches!$J$2:$J$201,0))-INDEX(Matches!$H$2:$H$201,MATCH($A900&amp;"-6",Matches!$J$2:$J$201,0)),3,2))))),""))</f>
        <v/>
      </c>
      <c r="AD900" s="12" t="str">
        <f aca="false">IF(OR($B900="",P900="",Q900=""),"",IFERROR(IF(OR(INDEX(Matches!$I$2:$I$201,MATCH($A900&amp;"-7",Matches!$J$2:$J$201,0))="Void",INDEX(Matches!$G$2:$G$201,MATCH($A900&amp;"-7",Matches!$J$2:$J$201,0))="",INDEX(Matches!$H$2:$H$201,MATCH($A900&amp;"-7",Matches!$J$2:$J$201,0))=""),"",IF(AND($C900&lt;&gt;"",INDEX(Matches!$F$2:$F$201,MATCH($A900&amp;"-7",Matches!$J$2:$J$201,0))&lt;&gt;"",$C900&gt;=INDEX(Matches!$F$2:$F$201,MATCH($A900&amp;"-7",Matches!$J$2:$J$201,0))),"",IF(AND(P900=INDEX(Matches!$G$2:$G$201,MATCH($A900&amp;"-7",Matches!$J$2:$J$201,0)),Q900=INDEX(Matches!$H$2:$H$201,MATCH($A900&amp;"-7",Matches!$J$2:$J$201,0))),5,IF(SIGN(P900-Q900)&lt;&gt;SIGN(INDEX(Matches!$G$2:$G$201,MATCH($A900&amp;"-7",Matches!$J$2:$J$201,0))-INDEX(Matches!$H$2:$H$201,MATCH($A900&amp;"-7",Matches!$J$2:$J$201,0))),0,IF(P900-Q900=INDEX(Matches!$G$2:$G$201,MATCH($A900&amp;"-7",Matches!$J$2:$J$201,0))-INDEX(Matches!$H$2:$H$201,MATCH($A900&amp;"-7",Matches!$J$2:$J$201,0)),3,2))))),""))</f>
        <v/>
      </c>
      <c r="AE900" s="12" t="str">
        <f aca="false">IF(OR($B900="",R900="",S900=""),"",IFERROR(IF(OR(INDEX(Matches!$I$2:$I$201,MATCH($A900&amp;"-8",Matches!$J$2:$J$201,0))="Void",INDEX(Matches!$G$2:$G$201,MATCH($A900&amp;"-8",Matches!$J$2:$J$201,0))="",INDEX(Matches!$H$2:$H$201,MATCH($A900&amp;"-8",Matches!$J$2:$J$201,0))=""),"",IF(AND($C900&lt;&gt;"",INDEX(Matches!$F$2:$F$201,MATCH($A900&amp;"-8",Matches!$J$2:$J$201,0))&lt;&gt;"",$C900&gt;=INDEX(Matches!$F$2:$F$201,MATCH($A900&amp;"-8",Matches!$J$2:$J$201,0))),"",IF(AND(R900=INDEX(Matches!$G$2:$G$201,MATCH($A900&amp;"-8",Matches!$J$2:$J$201,0)),S900=INDEX(Matches!$H$2:$H$201,MATCH($A900&amp;"-8",Matches!$J$2:$J$201,0))),5,IF(SIGN(R900-S900)&lt;&gt;SIGN(INDEX(Matches!$G$2:$G$201,MATCH($A900&amp;"-8",Matches!$J$2:$J$201,0))-INDEX(Matches!$H$2:$H$201,MATCH($A900&amp;"-8",Matches!$J$2:$J$201,0))),0,IF(R900-S900=INDEX(Matches!$G$2:$G$201,MATCH($A900&amp;"-8",Matches!$J$2:$J$201,0))-INDEX(Matches!$H$2:$H$201,MATCH($A900&amp;"-8",Matches!$J$2:$J$201,0)),3,2))))),""))</f>
        <v/>
      </c>
      <c r="AF900" s="12" t="str">
        <f aca="false">IF(OR($B900="",T900="",U900=""),"",IFERROR(IF(OR(INDEX(Matches!$I$2:$I$201,MATCH($A900&amp;"-9",Matches!$J$2:$J$201,0))="Void",INDEX(Matches!$G$2:$G$201,MATCH($A900&amp;"-9",Matches!$J$2:$J$201,0))="",INDEX(Matches!$H$2:$H$201,MATCH($A900&amp;"-9",Matches!$J$2:$J$201,0))=""),"",IF(AND($C900&lt;&gt;"",INDEX(Matches!$F$2:$F$201,MATCH($A900&amp;"-9",Matches!$J$2:$J$201,0))&lt;&gt;"",$C900&gt;=INDEX(Matches!$F$2:$F$201,MATCH($A900&amp;"-9",Matches!$J$2:$J$201,0))),"",IF(AND(T900=INDEX(Matches!$G$2:$G$201,MATCH($A900&amp;"-9",Matches!$J$2:$J$201,0)),U900=INDEX(Matches!$H$2:$H$201,MATCH($A900&amp;"-9",Matches!$J$2:$J$201,0))),5,IF(SIGN(T900-U900)&lt;&gt;SIGN(INDEX(Matches!$G$2:$G$201,MATCH($A900&amp;"-9",Matches!$J$2:$J$201,0))-INDEX(Matches!$H$2:$H$201,MATCH($A900&amp;"-9",Matches!$J$2:$J$201,0))),0,IF(T900-U900=INDEX(Matches!$G$2:$G$201,MATCH($A900&amp;"-9",Matches!$J$2:$J$201,0))-INDEX(Matches!$H$2:$H$201,MATCH($A900&amp;"-9",Matches!$J$2:$J$201,0)),3,2))))),""))</f>
        <v/>
      </c>
      <c r="AG900" s="12" t="str">
        <f aca="false">IF(OR($B900="",V900="",W900=""),"",IFERROR(IF(OR(INDEX(Matches!$I$2:$I$201,MATCH($A900&amp;"-10",Matches!$J$2:$J$201,0))="Void",INDEX(Matches!$G$2:$G$201,MATCH($A900&amp;"-10",Matches!$J$2:$J$201,0))="",INDEX(Matches!$H$2:$H$201,MATCH($A900&amp;"-10",Matches!$J$2:$J$201,0))=""),"",IF(AND($C900&lt;&gt;"",INDEX(Matches!$F$2:$F$201,MATCH($A900&amp;"-10",Matches!$J$2:$J$201,0))&lt;&gt;"",$C900&gt;=INDEX(Matches!$F$2:$F$201,MATCH($A900&amp;"-10",Matches!$J$2:$J$201,0))),"",IF(AND(V900=INDEX(Matches!$G$2:$G$201,MATCH($A900&amp;"-10",Matches!$J$2:$J$201,0)),W900=INDEX(Matches!$H$2:$H$201,MATCH($A900&amp;"-10",Matches!$J$2:$J$201,0))),5,IF(SIGN(V900-W900)&lt;&gt;SIGN(INDEX(Matches!$G$2:$G$201,MATCH($A900&amp;"-10",Matches!$J$2:$J$201,0))-INDEX(Matches!$H$2:$H$201,MATCH($A900&amp;"-10",Matches!$J$2:$J$201,0))),0,IF(V900-W900=INDEX(Matches!$G$2:$G$201,MATCH($A900&amp;"-10",Matches!$J$2:$J$201,0))-INDEX(Matches!$H$2:$H$201,MATCH($A900&amp;"-10",Matches!$J$2:$J$201,0)),3,2))))),""))</f>
        <v/>
      </c>
      <c r="AH900" s="13" t="str">
        <f aca="false">IF($B900="","",SUM(X900:AG900))</f>
        <v/>
      </c>
      <c r="AI900" s="12" t="str">
        <f aca="false">IF($B900="","",COUNTIF(X900:AG900,5))</f>
        <v/>
      </c>
      <c r="AJ900" s="12" t="str">
        <f aca="false">IF($B900="","",COUNTIF(X900:AG900,"&gt;=2"))</f>
        <v/>
      </c>
      <c r="AK900" s="12" t="str">
        <f aca="false">IF($B900="","",COUNT(X900:AG900))</f>
        <v/>
      </c>
    </row>
    <row r="901" customFormat="false" ht="15" hidden="false" customHeight="false" outlineLevel="0" collapsed="false">
      <c r="A901" s="7"/>
      <c r="B901" s="7"/>
      <c r="C901" s="11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12" t="str">
        <f aca="false">IF(OR($B901="",D901="",E901=""),"",IFERROR(IF(OR(INDEX(Matches!$I$2:$I$201,MATCH($A901&amp;"-1",Matches!$J$2:$J$201,0))="Void",INDEX(Matches!$G$2:$G$201,MATCH($A901&amp;"-1",Matches!$J$2:$J$201,0))="",INDEX(Matches!$H$2:$H$201,MATCH($A901&amp;"-1",Matches!$J$2:$J$201,0))=""),"",IF(AND($C901&lt;&gt;"",INDEX(Matches!$F$2:$F$201,MATCH($A901&amp;"-1",Matches!$J$2:$J$201,0))&lt;&gt;"",$C901&gt;=INDEX(Matches!$F$2:$F$201,MATCH($A901&amp;"-1",Matches!$J$2:$J$201,0))),"",IF(AND(D901=INDEX(Matches!$G$2:$G$201,MATCH($A901&amp;"-1",Matches!$J$2:$J$201,0)),E901=INDEX(Matches!$H$2:$H$201,MATCH($A901&amp;"-1",Matches!$J$2:$J$201,0))),5,IF(SIGN(D901-E901)&lt;&gt;SIGN(INDEX(Matches!$G$2:$G$201,MATCH($A901&amp;"-1",Matches!$J$2:$J$201,0))-INDEX(Matches!$H$2:$H$201,MATCH($A901&amp;"-1",Matches!$J$2:$J$201,0))),0,IF(D901-E901=INDEX(Matches!$G$2:$G$201,MATCH($A901&amp;"-1",Matches!$J$2:$J$201,0))-INDEX(Matches!$H$2:$H$201,MATCH($A901&amp;"-1",Matches!$J$2:$J$201,0)),3,2))))),""))</f>
        <v/>
      </c>
      <c r="Y901" s="12" t="str">
        <f aca="false">IF(OR($B901="",F901="",G901=""),"",IFERROR(IF(OR(INDEX(Matches!$I$2:$I$201,MATCH($A901&amp;"-2",Matches!$J$2:$J$201,0))="Void",INDEX(Matches!$G$2:$G$201,MATCH($A901&amp;"-2",Matches!$J$2:$J$201,0))="",INDEX(Matches!$H$2:$H$201,MATCH($A901&amp;"-2",Matches!$J$2:$J$201,0))=""),"",IF(AND($C901&lt;&gt;"",INDEX(Matches!$F$2:$F$201,MATCH($A901&amp;"-2",Matches!$J$2:$J$201,0))&lt;&gt;"",$C901&gt;=INDEX(Matches!$F$2:$F$201,MATCH($A901&amp;"-2",Matches!$J$2:$J$201,0))),"",IF(AND(F901=INDEX(Matches!$G$2:$G$201,MATCH($A901&amp;"-2",Matches!$J$2:$J$201,0)),G901=INDEX(Matches!$H$2:$H$201,MATCH($A901&amp;"-2",Matches!$J$2:$J$201,0))),5,IF(SIGN(F901-G901)&lt;&gt;SIGN(INDEX(Matches!$G$2:$G$201,MATCH($A901&amp;"-2",Matches!$J$2:$J$201,0))-INDEX(Matches!$H$2:$H$201,MATCH($A901&amp;"-2",Matches!$J$2:$J$201,0))),0,IF(F901-G901=INDEX(Matches!$G$2:$G$201,MATCH($A901&amp;"-2",Matches!$J$2:$J$201,0))-INDEX(Matches!$H$2:$H$201,MATCH($A901&amp;"-2",Matches!$J$2:$J$201,0)),3,2))))),""))</f>
        <v/>
      </c>
      <c r="Z901" s="12" t="str">
        <f aca="false">IF(OR($B901="",H901="",I901=""),"",IFERROR(IF(OR(INDEX(Matches!$I$2:$I$201,MATCH($A901&amp;"-3",Matches!$J$2:$J$201,0))="Void",INDEX(Matches!$G$2:$G$201,MATCH($A901&amp;"-3",Matches!$J$2:$J$201,0))="",INDEX(Matches!$H$2:$H$201,MATCH($A901&amp;"-3",Matches!$J$2:$J$201,0))=""),"",IF(AND($C901&lt;&gt;"",INDEX(Matches!$F$2:$F$201,MATCH($A901&amp;"-3",Matches!$J$2:$J$201,0))&lt;&gt;"",$C901&gt;=INDEX(Matches!$F$2:$F$201,MATCH($A901&amp;"-3",Matches!$J$2:$J$201,0))),"",IF(AND(H901=INDEX(Matches!$G$2:$G$201,MATCH($A901&amp;"-3",Matches!$J$2:$J$201,0)),I901=INDEX(Matches!$H$2:$H$201,MATCH($A901&amp;"-3",Matches!$J$2:$J$201,0))),5,IF(SIGN(H901-I901)&lt;&gt;SIGN(INDEX(Matches!$G$2:$G$201,MATCH($A901&amp;"-3",Matches!$J$2:$J$201,0))-INDEX(Matches!$H$2:$H$201,MATCH($A901&amp;"-3",Matches!$J$2:$J$201,0))),0,IF(H901-I901=INDEX(Matches!$G$2:$G$201,MATCH($A901&amp;"-3",Matches!$J$2:$J$201,0))-INDEX(Matches!$H$2:$H$201,MATCH($A901&amp;"-3",Matches!$J$2:$J$201,0)),3,2))))),""))</f>
        <v/>
      </c>
      <c r="AA901" s="12" t="str">
        <f aca="false">IF(OR($B901="",J901="",K901=""),"",IFERROR(IF(OR(INDEX(Matches!$I$2:$I$201,MATCH($A901&amp;"-4",Matches!$J$2:$J$201,0))="Void",INDEX(Matches!$G$2:$G$201,MATCH($A901&amp;"-4",Matches!$J$2:$J$201,0))="",INDEX(Matches!$H$2:$H$201,MATCH($A901&amp;"-4",Matches!$J$2:$J$201,0))=""),"",IF(AND($C901&lt;&gt;"",INDEX(Matches!$F$2:$F$201,MATCH($A901&amp;"-4",Matches!$J$2:$J$201,0))&lt;&gt;"",$C901&gt;=INDEX(Matches!$F$2:$F$201,MATCH($A901&amp;"-4",Matches!$J$2:$J$201,0))),"",IF(AND(J901=INDEX(Matches!$G$2:$G$201,MATCH($A901&amp;"-4",Matches!$J$2:$J$201,0)),K901=INDEX(Matches!$H$2:$H$201,MATCH($A901&amp;"-4",Matches!$J$2:$J$201,0))),5,IF(SIGN(J901-K901)&lt;&gt;SIGN(INDEX(Matches!$G$2:$G$201,MATCH($A901&amp;"-4",Matches!$J$2:$J$201,0))-INDEX(Matches!$H$2:$H$201,MATCH($A901&amp;"-4",Matches!$J$2:$J$201,0))),0,IF(J901-K901=INDEX(Matches!$G$2:$G$201,MATCH($A901&amp;"-4",Matches!$J$2:$J$201,0))-INDEX(Matches!$H$2:$H$201,MATCH($A901&amp;"-4",Matches!$J$2:$J$201,0)),3,2))))),""))</f>
        <v/>
      </c>
      <c r="AB901" s="12" t="str">
        <f aca="false">IF(OR($B901="",L901="",M901=""),"",IFERROR(IF(OR(INDEX(Matches!$I$2:$I$201,MATCH($A901&amp;"-5",Matches!$J$2:$J$201,0))="Void",INDEX(Matches!$G$2:$G$201,MATCH($A901&amp;"-5",Matches!$J$2:$J$201,0))="",INDEX(Matches!$H$2:$H$201,MATCH($A901&amp;"-5",Matches!$J$2:$J$201,0))=""),"",IF(AND($C901&lt;&gt;"",INDEX(Matches!$F$2:$F$201,MATCH($A901&amp;"-5",Matches!$J$2:$J$201,0))&lt;&gt;"",$C901&gt;=INDEX(Matches!$F$2:$F$201,MATCH($A901&amp;"-5",Matches!$J$2:$J$201,0))),"",IF(AND(L901=INDEX(Matches!$G$2:$G$201,MATCH($A901&amp;"-5",Matches!$J$2:$J$201,0)),M901=INDEX(Matches!$H$2:$H$201,MATCH($A901&amp;"-5",Matches!$J$2:$J$201,0))),5,IF(SIGN(L901-M901)&lt;&gt;SIGN(INDEX(Matches!$G$2:$G$201,MATCH($A901&amp;"-5",Matches!$J$2:$J$201,0))-INDEX(Matches!$H$2:$H$201,MATCH($A901&amp;"-5",Matches!$J$2:$J$201,0))),0,IF(L901-M901=INDEX(Matches!$G$2:$G$201,MATCH($A901&amp;"-5",Matches!$J$2:$J$201,0))-INDEX(Matches!$H$2:$H$201,MATCH($A901&amp;"-5",Matches!$J$2:$J$201,0)),3,2))))),""))</f>
        <v/>
      </c>
      <c r="AC901" s="12" t="str">
        <f aca="false">IF(OR($B901="",N901="",O901=""),"",IFERROR(IF(OR(INDEX(Matches!$I$2:$I$201,MATCH($A901&amp;"-6",Matches!$J$2:$J$201,0))="Void",INDEX(Matches!$G$2:$G$201,MATCH($A901&amp;"-6",Matches!$J$2:$J$201,0))="",INDEX(Matches!$H$2:$H$201,MATCH($A901&amp;"-6",Matches!$J$2:$J$201,0))=""),"",IF(AND($C901&lt;&gt;"",INDEX(Matches!$F$2:$F$201,MATCH($A901&amp;"-6",Matches!$J$2:$J$201,0))&lt;&gt;"",$C901&gt;=INDEX(Matches!$F$2:$F$201,MATCH($A901&amp;"-6",Matches!$J$2:$J$201,0))),"",IF(AND(N901=INDEX(Matches!$G$2:$G$201,MATCH($A901&amp;"-6",Matches!$J$2:$J$201,0)),O901=INDEX(Matches!$H$2:$H$201,MATCH($A901&amp;"-6",Matches!$J$2:$J$201,0))),5,IF(SIGN(N901-O901)&lt;&gt;SIGN(INDEX(Matches!$G$2:$G$201,MATCH($A901&amp;"-6",Matches!$J$2:$J$201,0))-INDEX(Matches!$H$2:$H$201,MATCH($A901&amp;"-6",Matches!$J$2:$J$201,0))),0,IF(N901-O901=INDEX(Matches!$G$2:$G$201,MATCH($A901&amp;"-6",Matches!$J$2:$J$201,0))-INDEX(Matches!$H$2:$H$201,MATCH($A901&amp;"-6",Matches!$J$2:$J$201,0)),3,2))))),""))</f>
        <v/>
      </c>
      <c r="AD901" s="12" t="str">
        <f aca="false">IF(OR($B901="",P901="",Q901=""),"",IFERROR(IF(OR(INDEX(Matches!$I$2:$I$201,MATCH($A901&amp;"-7",Matches!$J$2:$J$201,0))="Void",INDEX(Matches!$G$2:$G$201,MATCH($A901&amp;"-7",Matches!$J$2:$J$201,0))="",INDEX(Matches!$H$2:$H$201,MATCH($A901&amp;"-7",Matches!$J$2:$J$201,0))=""),"",IF(AND($C901&lt;&gt;"",INDEX(Matches!$F$2:$F$201,MATCH($A901&amp;"-7",Matches!$J$2:$J$201,0))&lt;&gt;"",$C901&gt;=INDEX(Matches!$F$2:$F$201,MATCH($A901&amp;"-7",Matches!$J$2:$J$201,0))),"",IF(AND(P901=INDEX(Matches!$G$2:$G$201,MATCH($A901&amp;"-7",Matches!$J$2:$J$201,0)),Q901=INDEX(Matches!$H$2:$H$201,MATCH($A901&amp;"-7",Matches!$J$2:$J$201,0))),5,IF(SIGN(P901-Q901)&lt;&gt;SIGN(INDEX(Matches!$G$2:$G$201,MATCH($A901&amp;"-7",Matches!$J$2:$J$201,0))-INDEX(Matches!$H$2:$H$201,MATCH($A901&amp;"-7",Matches!$J$2:$J$201,0))),0,IF(P901-Q901=INDEX(Matches!$G$2:$G$201,MATCH($A901&amp;"-7",Matches!$J$2:$J$201,0))-INDEX(Matches!$H$2:$H$201,MATCH($A901&amp;"-7",Matches!$J$2:$J$201,0)),3,2))))),""))</f>
        <v/>
      </c>
      <c r="AE901" s="12" t="str">
        <f aca="false">IF(OR($B901="",R901="",S901=""),"",IFERROR(IF(OR(INDEX(Matches!$I$2:$I$201,MATCH($A901&amp;"-8",Matches!$J$2:$J$201,0))="Void",INDEX(Matches!$G$2:$G$201,MATCH($A901&amp;"-8",Matches!$J$2:$J$201,0))="",INDEX(Matches!$H$2:$H$201,MATCH($A901&amp;"-8",Matches!$J$2:$J$201,0))=""),"",IF(AND($C901&lt;&gt;"",INDEX(Matches!$F$2:$F$201,MATCH($A901&amp;"-8",Matches!$J$2:$J$201,0))&lt;&gt;"",$C901&gt;=INDEX(Matches!$F$2:$F$201,MATCH($A901&amp;"-8",Matches!$J$2:$J$201,0))),"",IF(AND(R901=INDEX(Matches!$G$2:$G$201,MATCH($A901&amp;"-8",Matches!$J$2:$J$201,0)),S901=INDEX(Matches!$H$2:$H$201,MATCH($A901&amp;"-8",Matches!$J$2:$J$201,0))),5,IF(SIGN(R901-S901)&lt;&gt;SIGN(INDEX(Matches!$G$2:$G$201,MATCH($A901&amp;"-8",Matches!$J$2:$J$201,0))-INDEX(Matches!$H$2:$H$201,MATCH($A901&amp;"-8",Matches!$J$2:$J$201,0))),0,IF(R901-S901=INDEX(Matches!$G$2:$G$201,MATCH($A901&amp;"-8",Matches!$J$2:$J$201,0))-INDEX(Matches!$H$2:$H$201,MATCH($A901&amp;"-8",Matches!$J$2:$J$201,0)),3,2))))),""))</f>
        <v/>
      </c>
      <c r="AF901" s="12" t="str">
        <f aca="false">IF(OR($B901="",T901="",U901=""),"",IFERROR(IF(OR(INDEX(Matches!$I$2:$I$201,MATCH($A901&amp;"-9",Matches!$J$2:$J$201,0))="Void",INDEX(Matches!$G$2:$G$201,MATCH($A901&amp;"-9",Matches!$J$2:$J$201,0))="",INDEX(Matches!$H$2:$H$201,MATCH($A901&amp;"-9",Matches!$J$2:$J$201,0))=""),"",IF(AND($C901&lt;&gt;"",INDEX(Matches!$F$2:$F$201,MATCH($A901&amp;"-9",Matches!$J$2:$J$201,0))&lt;&gt;"",$C901&gt;=INDEX(Matches!$F$2:$F$201,MATCH($A901&amp;"-9",Matches!$J$2:$J$201,0))),"",IF(AND(T901=INDEX(Matches!$G$2:$G$201,MATCH($A901&amp;"-9",Matches!$J$2:$J$201,0)),U901=INDEX(Matches!$H$2:$H$201,MATCH($A901&amp;"-9",Matches!$J$2:$J$201,0))),5,IF(SIGN(T901-U901)&lt;&gt;SIGN(INDEX(Matches!$G$2:$G$201,MATCH($A901&amp;"-9",Matches!$J$2:$J$201,0))-INDEX(Matches!$H$2:$H$201,MATCH($A901&amp;"-9",Matches!$J$2:$J$201,0))),0,IF(T901-U901=INDEX(Matches!$G$2:$G$201,MATCH($A901&amp;"-9",Matches!$J$2:$J$201,0))-INDEX(Matches!$H$2:$H$201,MATCH($A901&amp;"-9",Matches!$J$2:$J$201,0)),3,2))))),""))</f>
        <v/>
      </c>
      <c r="AG901" s="12" t="str">
        <f aca="false">IF(OR($B901="",V901="",W901=""),"",IFERROR(IF(OR(INDEX(Matches!$I$2:$I$201,MATCH($A901&amp;"-10",Matches!$J$2:$J$201,0))="Void",INDEX(Matches!$G$2:$G$201,MATCH($A901&amp;"-10",Matches!$J$2:$J$201,0))="",INDEX(Matches!$H$2:$H$201,MATCH($A901&amp;"-10",Matches!$J$2:$J$201,0))=""),"",IF(AND($C901&lt;&gt;"",INDEX(Matches!$F$2:$F$201,MATCH($A901&amp;"-10",Matches!$J$2:$J$201,0))&lt;&gt;"",$C901&gt;=INDEX(Matches!$F$2:$F$201,MATCH($A901&amp;"-10",Matches!$J$2:$J$201,0))),"",IF(AND(V901=INDEX(Matches!$G$2:$G$201,MATCH($A901&amp;"-10",Matches!$J$2:$J$201,0)),W901=INDEX(Matches!$H$2:$H$201,MATCH($A901&amp;"-10",Matches!$J$2:$J$201,0))),5,IF(SIGN(V901-W901)&lt;&gt;SIGN(INDEX(Matches!$G$2:$G$201,MATCH($A901&amp;"-10",Matches!$J$2:$J$201,0))-INDEX(Matches!$H$2:$H$201,MATCH($A901&amp;"-10",Matches!$J$2:$J$201,0))),0,IF(V901-W901=INDEX(Matches!$G$2:$G$201,MATCH($A901&amp;"-10",Matches!$J$2:$J$201,0))-INDEX(Matches!$H$2:$H$201,MATCH($A901&amp;"-10",Matches!$J$2:$J$201,0)),3,2))))),""))</f>
        <v/>
      </c>
      <c r="AH901" s="13" t="str">
        <f aca="false">IF($B901="","",SUM(X901:AG901))</f>
        <v/>
      </c>
      <c r="AI901" s="12" t="str">
        <f aca="false">IF($B901="","",COUNTIF(X901:AG901,5))</f>
        <v/>
      </c>
      <c r="AJ901" s="12" t="str">
        <f aca="false">IF($B901="","",COUNTIF(X901:AG901,"&gt;=2"))</f>
        <v/>
      </c>
      <c r="AK901" s="12" t="str">
        <f aca="false">IF($B901="","",COUNT(X901:AG901))</f>
        <v/>
      </c>
    </row>
    <row r="902" customFormat="false" ht="15" hidden="false" customHeight="false" outlineLevel="0" collapsed="false">
      <c r="A902" s="7"/>
      <c r="B902" s="7"/>
      <c r="C902" s="11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12" t="str">
        <f aca="false">IF(OR($B902="",D902="",E902=""),"",IFERROR(IF(OR(INDEX(Matches!$I$2:$I$201,MATCH($A902&amp;"-1",Matches!$J$2:$J$201,0))="Void",INDEX(Matches!$G$2:$G$201,MATCH($A902&amp;"-1",Matches!$J$2:$J$201,0))="",INDEX(Matches!$H$2:$H$201,MATCH($A902&amp;"-1",Matches!$J$2:$J$201,0))=""),"",IF(AND($C902&lt;&gt;"",INDEX(Matches!$F$2:$F$201,MATCH($A902&amp;"-1",Matches!$J$2:$J$201,0))&lt;&gt;"",$C902&gt;=INDEX(Matches!$F$2:$F$201,MATCH($A902&amp;"-1",Matches!$J$2:$J$201,0))),"",IF(AND(D902=INDEX(Matches!$G$2:$G$201,MATCH($A902&amp;"-1",Matches!$J$2:$J$201,0)),E902=INDEX(Matches!$H$2:$H$201,MATCH($A902&amp;"-1",Matches!$J$2:$J$201,0))),5,IF(SIGN(D902-E902)&lt;&gt;SIGN(INDEX(Matches!$G$2:$G$201,MATCH($A902&amp;"-1",Matches!$J$2:$J$201,0))-INDEX(Matches!$H$2:$H$201,MATCH($A902&amp;"-1",Matches!$J$2:$J$201,0))),0,IF(D902-E902=INDEX(Matches!$G$2:$G$201,MATCH($A902&amp;"-1",Matches!$J$2:$J$201,0))-INDEX(Matches!$H$2:$H$201,MATCH($A902&amp;"-1",Matches!$J$2:$J$201,0)),3,2))))),""))</f>
        <v/>
      </c>
      <c r="Y902" s="12" t="str">
        <f aca="false">IF(OR($B902="",F902="",G902=""),"",IFERROR(IF(OR(INDEX(Matches!$I$2:$I$201,MATCH($A902&amp;"-2",Matches!$J$2:$J$201,0))="Void",INDEX(Matches!$G$2:$G$201,MATCH($A902&amp;"-2",Matches!$J$2:$J$201,0))="",INDEX(Matches!$H$2:$H$201,MATCH($A902&amp;"-2",Matches!$J$2:$J$201,0))=""),"",IF(AND($C902&lt;&gt;"",INDEX(Matches!$F$2:$F$201,MATCH($A902&amp;"-2",Matches!$J$2:$J$201,0))&lt;&gt;"",$C902&gt;=INDEX(Matches!$F$2:$F$201,MATCH($A902&amp;"-2",Matches!$J$2:$J$201,0))),"",IF(AND(F902=INDEX(Matches!$G$2:$G$201,MATCH($A902&amp;"-2",Matches!$J$2:$J$201,0)),G902=INDEX(Matches!$H$2:$H$201,MATCH($A902&amp;"-2",Matches!$J$2:$J$201,0))),5,IF(SIGN(F902-G902)&lt;&gt;SIGN(INDEX(Matches!$G$2:$G$201,MATCH($A902&amp;"-2",Matches!$J$2:$J$201,0))-INDEX(Matches!$H$2:$H$201,MATCH($A902&amp;"-2",Matches!$J$2:$J$201,0))),0,IF(F902-G902=INDEX(Matches!$G$2:$G$201,MATCH($A902&amp;"-2",Matches!$J$2:$J$201,0))-INDEX(Matches!$H$2:$H$201,MATCH($A902&amp;"-2",Matches!$J$2:$J$201,0)),3,2))))),""))</f>
        <v/>
      </c>
      <c r="Z902" s="12" t="str">
        <f aca="false">IF(OR($B902="",H902="",I902=""),"",IFERROR(IF(OR(INDEX(Matches!$I$2:$I$201,MATCH($A902&amp;"-3",Matches!$J$2:$J$201,0))="Void",INDEX(Matches!$G$2:$G$201,MATCH($A902&amp;"-3",Matches!$J$2:$J$201,0))="",INDEX(Matches!$H$2:$H$201,MATCH($A902&amp;"-3",Matches!$J$2:$J$201,0))=""),"",IF(AND($C902&lt;&gt;"",INDEX(Matches!$F$2:$F$201,MATCH($A902&amp;"-3",Matches!$J$2:$J$201,0))&lt;&gt;"",$C902&gt;=INDEX(Matches!$F$2:$F$201,MATCH($A902&amp;"-3",Matches!$J$2:$J$201,0))),"",IF(AND(H902=INDEX(Matches!$G$2:$G$201,MATCH($A902&amp;"-3",Matches!$J$2:$J$201,0)),I902=INDEX(Matches!$H$2:$H$201,MATCH($A902&amp;"-3",Matches!$J$2:$J$201,0))),5,IF(SIGN(H902-I902)&lt;&gt;SIGN(INDEX(Matches!$G$2:$G$201,MATCH($A902&amp;"-3",Matches!$J$2:$J$201,0))-INDEX(Matches!$H$2:$H$201,MATCH($A902&amp;"-3",Matches!$J$2:$J$201,0))),0,IF(H902-I902=INDEX(Matches!$G$2:$G$201,MATCH($A902&amp;"-3",Matches!$J$2:$J$201,0))-INDEX(Matches!$H$2:$H$201,MATCH($A902&amp;"-3",Matches!$J$2:$J$201,0)),3,2))))),""))</f>
        <v/>
      </c>
      <c r="AA902" s="12" t="str">
        <f aca="false">IF(OR($B902="",J902="",K902=""),"",IFERROR(IF(OR(INDEX(Matches!$I$2:$I$201,MATCH($A902&amp;"-4",Matches!$J$2:$J$201,0))="Void",INDEX(Matches!$G$2:$G$201,MATCH($A902&amp;"-4",Matches!$J$2:$J$201,0))="",INDEX(Matches!$H$2:$H$201,MATCH($A902&amp;"-4",Matches!$J$2:$J$201,0))=""),"",IF(AND($C902&lt;&gt;"",INDEX(Matches!$F$2:$F$201,MATCH($A902&amp;"-4",Matches!$J$2:$J$201,0))&lt;&gt;"",$C902&gt;=INDEX(Matches!$F$2:$F$201,MATCH($A902&amp;"-4",Matches!$J$2:$J$201,0))),"",IF(AND(J902=INDEX(Matches!$G$2:$G$201,MATCH($A902&amp;"-4",Matches!$J$2:$J$201,0)),K902=INDEX(Matches!$H$2:$H$201,MATCH($A902&amp;"-4",Matches!$J$2:$J$201,0))),5,IF(SIGN(J902-K902)&lt;&gt;SIGN(INDEX(Matches!$G$2:$G$201,MATCH($A902&amp;"-4",Matches!$J$2:$J$201,0))-INDEX(Matches!$H$2:$H$201,MATCH($A902&amp;"-4",Matches!$J$2:$J$201,0))),0,IF(J902-K902=INDEX(Matches!$G$2:$G$201,MATCH($A902&amp;"-4",Matches!$J$2:$J$201,0))-INDEX(Matches!$H$2:$H$201,MATCH($A902&amp;"-4",Matches!$J$2:$J$201,0)),3,2))))),""))</f>
        <v/>
      </c>
      <c r="AB902" s="12" t="str">
        <f aca="false">IF(OR($B902="",L902="",M902=""),"",IFERROR(IF(OR(INDEX(Matches!$I$2:$I$201,MATCH($A902&amp;"-5",Matches!$J$2:$J$201,0))="Void",INDEX(Matches!$G$2:$G$201,MATCH($A902&amp;"-5",Matches!$J$2:$J$201,0))="",INDEX(Matches!$H$2:$H$201,MATCH($A902&amp;"-5",Matches!$J$2:$J$201,0))=""),"",IF(AND($C902&lt;&gt;"",INDEX(Matches!$F$2:$F$201,MATCH($A902&amp;"-5",Matches!$J$2:$J$201,0))&lt;&gt;"",$C902&gt;=INDEX(Matches!$F$2:$F$201,MATCH($A902&amp;"-5",Matches!$J$2:$J$201,0))),"",IF(AND(L902=INDEX(Matches!$G$2:$G$201,MATCH($A902&amp;"-5",Matches!$J$2:$J$201,0)),M902=INDEX(Matches!$H$2:$H$201,MATCH($A902&amp;"-5",Matches!$J$2:$J$201,0))),5,IF(SIGN(L902-M902)&lt;&gt;SIGN(INDEX(Matches!$G$2:$G$201,MATCH($A902&amp;"-5",Matches!$J$2:$J$201,0))-INDEX(Matches!$H$2:$H$201,MATCH($A902&amp;"-5",Matches!$J$2:$J$201,0))),0,IF(L902-M902=INDEX(Matches!$G$2:$G$201,MATCH($A902&amp;"-5",Matches!$J$2:$J$201,0))-INDEX(Matches!$H$2:$H$201,MATCH($A902&amp;"-5",Matches!$J$2:$J$201,0)),3,2))))),""))</f>
        <v/>
      </c>
      <c r="AC902" s="12" t="str">
        <f aca="false">IF(OR($B902="",N902="",O902=""),"",IFERROR(IF(OR(INDEX(Matches!$I$2:$I$201,MATCH($A902&amp;"-6",Matches!$J$2:$J$201,0))="Void",INDEX(Matches!$G$2:$G$201,MATCH($A902&amp;"-6",Matches!$J$2:$J$201,0))="",INDEX(Matches!$H$2:$H$201,MATCH($A902&amp;"-6",Matches!$J$2:$J$201,0))=""),"",IF(AND($C902&lt;&gt;"",INDEX(Matches!$F$2:$F$201,MATCH($A902&amp;"-6",Matches!$J$2:$J$201,0))&lt;&gt;"",$C902&gt;=INDEX(Matches!$F$2:$F$201,MATCH($A902&amp;"-6",Matches!$J$2:$J$201,0))),"",IF(AND(N902=INDEX(Matches!$G$2:$G$201,MATCH($A902&amp;"-6",Matches!$J$2:$J$201,0)),O902=INDEX(Matches!$H$2:$H$201,MATCH($A902&amp;"-6",Matches!$J$2:$J$201,0))),5,IF(SIGN(N902-O902)&lt;&gt;SIGN(INDEX(Matches!$G$2:$G$201,MATCH($A902&amp;"-6",Matches!$J$2:$J$201,0))-INDEX(Matches!$H$2:$H$201,MATCH($A902&amp;"-6",Matches!$J$2:$J$201,0))),0,IF(N902-O902=INDEX(Matches!$G$2:$G$201,MATCH($A902&amp;"-6",Matches!$J$2:$J$201,0))-INDEX(Matches!$H$2:$H$201,MATCH($A902&amp;"-6",Matches!$J$2:$J$201,0)),3,2))))),""))</f>
        <v/>
      </c>
      <c r="AD902" s="12" t="str">
        <f aca="false">IF(OR($B902="",P902="",Q902=""),"",IFERROR(IF(OR(INDEX(Matches!$I$2:$I$201,MATCH($A902&amp;"-7",Matches!$J$2:$J$201,0))="Void",INDEX(Matches!$G$2:$G$201,MATCH($A902&amp;"-7",Matches!$J$2:$J$201,0))="",INDEX(Matches!$H$2:$H$201,MATCH($A902&amp;"-7",Matches!$J$2:$J$201,0))=""),"",IF(AND($C902&lt;&gt;"",INDEX(Matches!$F$2:$F$201,MATCH($A902&amp;"-7",Matches!$J$2:$J$201,0))&lt;&gt;"",$C902&gt;=INDEX(Matches!$F$2:$F$201,MATCH($A902&amp;"-7",Matches!$J$2:$J$201,0))),"",IF(AND(P902=INDEX(Matches!$G$2:$G$201,MATCH($A902&amp;"-7",Matches!$J$2:$J$201,0)),Q902=INDEX(Matches!$H$2:$H$201,MATCH($A902&amp;"-7",Matches!$J$2:$J$201,0))),5,IF(SIGN(P902-Q902)&lt;&gt;SIGN(INDEX(Matches!$G$2:$G$201,MATCH($A902&amp;"-7",Matches!$J$2:$J$201,0))-INDEX(Matches!$H$2:$H$201,MATCH($A902&amp;"-7",Matches!$J$2:$J$201,0))),0,IF(P902-Q902=INDEX(Matches!$G$2:$G$201,MATCH($A902&amp;"-7",Matches!$J$2:$J$201,0))-INDEX(Matches!$H$2:$H$201,MATCH($A902&amp;"-7",Matches!$J$2:$J$201,0)),3,2))))),""))</f>
        <v/>
      </c>
      <c r="AE902" s="12" t="str">
        <f aca="false">IF(OR($B902="",R902="",S902=""),"",IFERROR(IF(OR(INDEX(Matches!$I$2:$I$201,MATCH($A902&amp;"-8",Matches!$J$2:$J$201,0))="Void",INDEX(Matches!$G$2:$G$201,MATCH($A902&amp;"-8",Matches!$J$2:$J$201,0))="",INDEX(Matches!$H$2:$H$201,MATCH($A902&amp;"-8",Matches!$J$2:$J$201,0))=""),"",IF(AND($C902&lt;&gt;"",INDEX(Matches!$F$2:$F$201,MATCH($A902&amp;"-8",Matches!$J$2:$J$201,0))&lt;&gt;"",$C902&gt;=INDEX(Matches!$F$2:$F$201,MATCH($A902&amp;"-8",Matches!$J$2:$J$201,0))),"",IF(AND(R902=INDEX(Matches!$G$2:$G$201,MATCH($A902&amp;"-8",Matches!$J$2:$J$201,0)),S902=INDEX(Matches!$H$2:$H$201,MATCH($A902&amp;"-8",Matches!$J$2:$J$201,0))),5,IF(SIGN(R902-S902)&lt;&gt;SIGN(INDEX(Matches!$G$2:$G$201,MATCH($A902&amp;"-8",Matches!$J$2:$J$201,0))-INDEX(Matches!$H$2:$H$201,MATCH($A902&amp;"-8",Matches!$J$2:$J$201,0))),0,IF(R902-S902=INDEX(Matches!$G$2:$G$201,MATCH($A902&amp;"-8",Matches!$J$2:$J$201,0))-INDEX(Matches!$H$2:$H$201,MATCH($A902&amp;"-8",Matches!$J$2:$J$201,0)),3,2))))),""))</f>
        <v/>
      </c>
      <c r="AF902" s="12" t="str">
        <f aca="false">IF(OR($B902="",T902="",U902=""),"",IFERROR(IF(OR(INDEX(Matches!$I$2:$I$201,MATCH($A902&amp;"-9",Matches!$J$2:$J$201,0))="Void",INDEX(Matches!$G$2:$G$201,MATCH($A902&amp;"-9",Matches!$J$2:$J$201,0))="",INDEX(Matches!$H$2:$H$201,MATCH($A902&amp;"-9",Matches!$J$2:$J$201,0))=""),"",IF(AND($C902&lt;&gt;"",INDEX(Matches!$F$2:$F$201,MATCH($A902&amp;"-9",Matches!$J$2:$J$201,0))&lt;&gt;"",$C902&gt;=INDEX(Matches!$F$2:$F$201,MATCH($A902&amp;"-9",Matches!$J$2:$J$201,0))),"",IF(AND(T902=INDEX(Matches!$G$2:$G$201,MATCH($A902&amp;"-9",Matches!$J$2:$J$201,0)),U902=INDEX(Matches!$H$2:$H$201,MATCH($A902&amp;"-9",Matches!$J$2:$J$201,0))),5,IF(SIGN(T902-U902)&lt;&gt;SIGN(INDEX(Matches!$G$2:$G$201,MATCH($A902&amp;"-9",Matches!$J$2:$J$201,0))-INDEX(Matches!$H$2:$H$201,MATCH($A902&amp;"-9",Matches!$J$2:$J$201,0))),0,IF(T902-U902=INDEX(Matches!$G$2:$G$201,MATCH($A902&amp;"-9",Matches!$J$2:$J$201,0))-INDEX(Matches!$H$2:$H$201,MATCH($A902&amp;"-9",Matches!$J$2:$J$201,0)),3,2))))),""))</f>
        <v/>
      </c>
      <c r="AG902" s="12" t="str">
        <f aca="false">IF(OR($B902="",V902="",W902=""),"",IFERROR(IF(OR(INDEX(Matches!$I$2:$I$201,MATCH($A902&amp;"-10",Matches!$J$2:$J$201,0))="Void",INDEX(Matches!$G$2:$G$201,MATCH($A902&amp;"-10",Matches!$J$2:$J$201,0))="",INDEX(Matches!$H$2:$H$201,MATCH($A902&amp;"-10",Matches!$J$2:$J$201,0))=""),"",IF(AND($C902&lt;&gt;"",INDEX(Matches!$F$2:$F$201,MATCH($A902&amp;"-10",Matches!$J$2:$J$201,0))&lt;&gt;"",$C902&gt;=INDEX(Matches!$F$2:$F$201,MATCH($A902&amp;"-10",Matches!$J$2:$J$201,0))),"",IF(AND(V902=INDEX(Matches!$G$2:$G$201,MATCH($A902&amp;"-10",Matches!$J$2:$J$201,0)),W902=INDEX(Matches!$H$2:$H$201,MATCH($A902&amp;"-10",Matches!$J$2:$J$201,0))),5,IF(SIGN(V902-W902)&lt;&gt;SIGN(INDEX(Matches!$G$2:$G$201,MATCH($A902&amp;"-10",Matches!$J$2:$J$201,0))-INDEX(Matches!$H$2:$H$201,MATCH($A902&amp;"-10",Matches!$J$2:$J$201,0))),0,IF(V902-W902=INDEX(Matches!$G$2:$G$201,MATCH($A902&amp;"-10",Matches!$J$2:$J$201,0))-INDEX(Matches!$H$2:$H$201,MATCH($A902&amp;"-10",Matches!$J$2:$J$201,0)),3,2))))),""))</f>
        <v/>
      </c>
      <c r="AH902" s="13" t="str">
        <f aca="false">IF($B902="","",SUM(X902:AG902))</f>
        <v/>
      </c>
      <c r="AI902" s="12" t="str">
        <f aca="false">IF($B902="","",COUNTIF(X902:AG902,5))</f>
        <v/>
      </c>
      <c r="AJ902" s="12" t="str">
        <f aca="false">IF($B902="","",COUNTIF(X902:AG902,"&gt;=2"))</f>
        <v/>
      </c>
      <c r="AK902" s="12" t="str">
        <f aca="false">IF($B902="","",COUNT(X902:AG902))</f>
        <v/>
      </c>
    </row>
    <row r="903" customFormat="false" ht="15" hidden="false" customHeight="false" outlineLevel="0" collapsed="false">
      <c r="A903" s="7"/>
      <c r="B903" s="7"/>
      <c r="C903" s="11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12" t="str">
        <f aca="false">IF(OR($B903="",D903="",E903=""),"",IFERROR(IF(OR(INDEX(Matches!$I$2:$I$201,MATCH($A903&amp;"-1",Matches!$J$2:$J$201,0))="Void",INDEX(Matches!$G$2:$G$201,MATCH($A903&amp;"-1",Matches!$J$2:$J$201,0))="",INDEX(Matches!$H$2:$H$201,MATCH($A903&amp;"-1",Matches!$J$2:$J$201,0))=""),"",IF(AND($C903&lt;&gt;"",INDEX(Matches!$F$2:$F$201,MATCH($A903&amp;"-1",Matches!$J$2:$J$201,0))&lt;&gt;"",$C903&gt;=INDEX(Matches!$F$2:$F$201,MATCH($A903&amp;"-1",Matches!$J$2:$J$201,0))),"",IF(AND(D903=INDEX(Matches!$G$2:$G$201,MATCH($A903&amp;"-1",Matches!$J$2:$J$201,0)),E903=INDEX(Matches!$H$2:$H$201,MATCH($A903&amp;"-1",Matches!$J$2:$J$201,0))),5,IF(SIGN(D903-E903)&lt;&gt;SIGN(INDEX(Matches!$G$2:$G$201,MATCH($A903&amp;"-1",Matches!$J$2:$J$201,0))-INDEX(Matches!$H$2:$H$201,MATCH($A903&amp;"-1",Matches!$J$2:$J$201,0))),0,IF(D903-E903=INDEX(Matches!$G$2:$G$201,MATCH($A903&amp;"-1",Matches!$J$2:$J$201,0))-INDEX(Matches!$H$2:$H$201,MATCH($A903&amp;"-1",Matches!$J$2:$J$201,0)),3,2))))),""))</f>
        <v/>
      </c>
      <c r="Y903" s="12" t="str">
        <f aca="false">IF(OR($B903="",F903="",G903=""),"",IFERROR(IF(OR(INDEX(Matches!$I$2:$I$201,MATCH($A903&amp;"-2",Matches!$J$2:$J$201,0))="Void",INDEX(Matches!$G$2:$G$201,MATCH($A903&amp;"-2",Matches!$J$2:$J$201,0))="",INDEX(Matches!$H$2:$H$201,MATCH($A903&amp;"-2",Matches!$J$2:$J$201,0))=""),"",IF(AND($C903&lt;&gt;"",INDEX(Matches!$F$2:$F$201,MATCH($A903&amp;"-2",Matches!$J$2:$J$201,0))&lt;&gt;"",$C903&gt;=INDEX(Matches!$F$2:$F$201,MATCH($A903&amp;"-2",Matches!$J$2:$J$201,0))),"",IF(AND(F903=INDEX(Matches!$G$2:$G$201,MATCH($A903&amp;"-2",Matches!$J$2:$J$201,0)),G903=INDEX(Matches!$H$2:$H$201,MATCH($A903&amp;"-2",Matches!$J$2:$J$201,0))),5,IF(SIGN(F903-G903)&lt;&gt;SIGN(INDEX(Matches!$G$2:$G$201,MATCH($A903&amp;"-2",Matches!$J$2:$J$201,0))-INDEX(Matches!$H$2:$H$201,MATCH($A903&amp;"-2",Matches!$J$2:$J$201,0))),0,IF(F903-G903=INDEX(Matches!$G$2:$G$201,MATCH($A903&amp;"-2",Matches!$J$2:$J$201,0))-INDEX(Matches!$H$2:$H$201,MATCH($A903&amp;"-2",Matches!$J$2:$J$201,0)),3,2))))),""))</f>
        <v/>
      </c>
      <c r="Z903" s="12" t="str">
        <f aca="false">IF(OR($B903="",H903="",I903=""),"",IFERROR(IF(OR(INDEX(Matches!$I$2:$I$201,MATCH($A903&amp;"-3",Matches!$J$2:$J$201,0))="Void",INDEX(Matches!$G$2:$G$201,MATCH($A903&amp;"-3",Matches!$J$2:$J$201,0))="",INDEX(Matches!$H$2:$H$201,MATCH($A903&amp;"-3",Matches!$J$2:$J$201,0))=""),"",IF(AND($C903&lt;&gt;"",INDEX(Matches!$F$2:$F$201,MATCH($A903&amp;"-3",Matches!$J$2:$J$201,0))&lt;&gt;"",$C903&gt;=INDEX(Matches!$F$2:$F$201,MATCH($A903&amp;"-3",Matches!$J$2:$J$201,0))),"",IF(AND(H903=INDEX(Matches!$G$2:$G$201,MATCH($A903&amp;"-3",Matches!$J$2:$J$201,0)),I903=INDEX(Matches!$H$2:$H$201,MATCH($A903&amp;"-3",Matches!$J$2:$J$201,0))),5,IF(SIGN(H903-I903)&lt;&gt;SIGN(INDEX(Matches!$G$2:$G$201,MATCH($A903&amp;"-3",Matches!$J$2:$J$201,0))-INDEX(Matches!$H$2:$H$201,MATCH($A903&amp;"-3",Matches!$J$2:$J$201,0))),0,IF(H903-I903=INDEX(Matches!$G$2:$G$201,MATCH($A903&amp;"-3",Matches!$J$2:$J$201,0))-INDEX(Matches!$H$2:$H$201,MATCH($A903&amp;"-3",Matches!$J$2:$J$201,0)),3,2))))),""))</f>
        <v/>
      </c>
      <c r="AA903" s="12" t="str">
        <f aca="false">IF(OR($B903="",J903="",K903=""),"",IFERROR(IF(OR(INDEX(Matches!$I$2:$I$201,MATCH($A903&amp;"-4",Matches!$J$2:$J$201,0))="Void",INDEX(Matches!$G$2:$G$201,MATCH($A903&amp;"-4",Matches!$J$2:$J$201,0))="",INDEX(Matches!$H$2:$H$201,MATCH($A903&amp;"-4",Matches!$J$2:$J$201,0))=""),"",IF(AND($C903&lt;&gt;"",INDEX(Matches!$F$2:$F$201,MATCH($A903&amp;"-4",Matches!$J$2:$J$201,0))&lt;&gt;"",$C903&gt;=INDEX(Matches!$F$2:$F$201,MATCH($A903&amp;"-4",Matches!$J$2:$J$201,0))),"",IF(AND(J903=INDEX(Matches!$G$2:$G$201,MATCH($A903&amp;"-4",Matches!$J$2:$J$201,0)),K903=INDEX(Matches!$H$2:$H$201,MATCH($A903&amp;"-4",Matches!$J$2:$J$201,0))),5,IF(SIGN(J903-K903)&lt;&gt;SIGN(INDEX(Matches!$G$2:$G$201,MATCH($A903&amp;"-4",Matches!$J$2:$J$201,0))-INDEX(Matches!$H$2:$H$201,MATCH($A903&amp;"-4",Matches!$J$2:$J$201,0))),0,IF(J903-K903=INDEX(Matches!$G$2:$G$201,MATCH($A903&amp;"-4",Matches!$J$2:$J$201,0))-INDEX(Matches!$H$2:$H$201,MATCH($A903&amp;"-4",Matches!$J$2:$J$201,0)),3,2))))),""))</f>
        <v/>
      </c>
      <c r="AB903" s="12" t="str">
        <f aca="false">IF(OR($B903="",L903="",M903=""),"",IFERROR(IF(OR(INDEX(Matches!$I$2:$I$201,MATCH($A903&amp;"-5",Matches!$J$2:$J$201,0))="Void",INDEX(Matches!$G$2:$G$201,MATCH($A903&amp;"-5",Matches!$J$2:$J$201,0))="",INDEX(Matches!$H$2:$H$201,MATCH($A903&amp;"-5",Matches!$J$2:$J$201,0))=""),"",IF(AND($C903&lt;&gt;"",INDEX(Matches!$F$2:$F$201,MATCH($A903&amp;"-5",Matches!$J$2:$J$201,0))&lt;&gt;"",$C903&gt;=INDEX(Matches!$F$2:$F$201,MATCH($A903&amp;"-5",Matches!$J$2:$J$201,0))),"",IF(AND(L903=INDEX(Matches!$G$2:$G$201,MATCH($A903&amp;"-5",Matches!$J$2:$J$201,0)),M903=INDEX(Matches!$H$2:$H$201,MATCH($A903&amp;"-5",Matches!$J$2:$J$201,0))),5,IF(SIGN(L903-M903)&lt;&gt;SIGN(INDEX(Matches!$G$2:$G$201,MATCH($A903&amp;"-5",Matches!$J$2:$J$201,0))-INDEX(Matches!$H$2:$H$201,MATCH($A903&amp;"-5",Matches!$J$2:$J$201,0))),0,IF(L903-M903=INDEX(Matches!$G$2:$G$201,MATCH($A903&amp;"-5",Matches!$J$2:$J$201,0))-INDEX(Matches!$H$2:$H$201,MATCH($A903&amp;"-5",Matches!$J$2:$J$201,0)),3,2))))),""))</f>
        <v/>
      </c>
      <c r="AC903" s="12" t="str">
        <f aca="false">IF(OR($B903="",N903="",O903=""),"",IFERROR(IF(OR(INDEX(Matches!$I$2:$I$201,MATCH($A903&amp;"-6",Matches!$J$2:$J$201,0))="Void",INDEX(Matches!$G$2:$G$201,MATCH($A903&amp;"-6",Matches!$J$2:$J$201,0))="",INDEX(Matches!$H$2:$H$201,MATCH($A903&amp;"-6",Matches!$J$2:$J$201,0))=""),"",IF(AND($C903&lt;&gt;"",INDEX(Matches!$F$2:$F$201,MATCH($A903&amp;"-6",Matches!$J$2:$J$201,0))&lt;&gt;"",$C903&gt;=INDEX(Matches!$F$2:$F$201,MATCH($A903&amp;"-6",Matches!$J$2:$J$201,0))),"",IF(AND(N903=INDEX(Matches!$G$2:$G$201,MATCH($A903&amp;"-6",Matches!$J$2:$J$201,0)),O903=INDEX(Matches!$H$2:$H$201,MATCH($A903&amp;"-6",Matches!$J$2:$J$201,0))),5,IF(SIGN(N903-O903)&lt;&gt;SIGN(INDEX(Matches!$G$2:$G$201,MATCH($A903&amp;"-6",Matches!$J$2:$J$201,0))-INDEX(Matches!$H$2:$H$201,MATCH($A903&amp;"-6",Matches!$J$2:$J$201,0))),0,IF(N903-O903=INDEX(Matches!$G$2:$G$201,MATCH($A903&amp;"-6",Matches!$J$2:$J$201,0))-INDEX(Matches!$H$2:$H$201,MATCH($A903&amp;"-6",Matches!$J$2:$J$201,0)),3,2))))),""))</f>
        <v/>
      </c>
      <c r="AD903" s="12" t="str">
        <f aca="false">IF(OR($B903="",P903="",Q903=""),"",IFERROR(IF(OR(INDEX(Matches!$I$2:$I$201,MATCH($A903&amp;"-7",Matches!$J$2:$J$201,0))="Void",INDEX(Matches!$G$2:$G$201,MATCH($A903&amp;"-7",Matches!$J$2:$J$201,0))="",INDEX(Matches!$H$2:$H$201,MATCH($A903&amp;"-7",Matches!$J$2:$J$201,0))=""),"",IF(AND($C903&lt;&gt;"",INDEX(Matches!$F$2:$F$201,MATCH($A903&amp;"-7",Matches!$J$2:$J$201,0))&lt;&gt;"",$C903&gt;=INDEX(Matches!$F$2:$F$201,MATCH($A903&amp;"-7",Matches!$J$2:$J$201,0))),"",IF(AND(P903=INDEX(Matches!$G$2:$G$201,MATCH($A903&amp;"-7",Matches!$J$2:$J$201,0)),Q903=INDEX(Matches!$H$2:$H$201,MATCH($A903&amp;"-7",Matches!$J$2:$J$201,0))),5,IF(SIGN(P903-Q903)&lt;&gt;SIGN(INDEX(Matches!$G$2:$G$201,MATCH($A903&amp;"-7",Matches!$J$2:$J$201,0))-INDEX(Matches!$H$2:$H$201,MATCH($A903&amp;"-7",Matches!$J$2:$J$201,0))),0,IF(P903-Q903=INDEX(Matches!$G$2:$G$201,MATCH($A903&amp;"-7",Matches!$J$2:$J$201,0))-INDEX(Matches!$H$2:$H$201,MATCH($A903&amp;"-7",Matches!$J$2:$J$201,0)),3,2))))),""))</f>
        <v/>
      </c>
      <c r="AE903" s="12" t="str">
        <f aca="false">IF(OR($B903="",R903="",S903=""),"",IFERROR(IF(OR(INDEX(Matches!$I$2:$I$201,MATCH($A903&amp;"-8",Matches!$J$2:$J$201,0))="Void",INDEX(Matches!$G$2:$G$201,MATCH($A903&amp;"-8",Matches!$J$2:$J$201,0))="",INDEX(Matches!$H$2:$H$201,MATCH($A903&amp;"-8",Matches!$J$2:$J$201,0))=""),"",IF(AND($C903&lt;&gt;"",INDEX(Matches!$F$2:$F$201,MATCH($A903&amp;"-8",Matches!$J$2:$J$201,0))&lt;&gt;"",$C903&gt;=INDEX(Matches!$F$2:$F$201,MATCH($A903&amp;"-8",Matches!$J$2:$J$201,0))),"",IF(AND(R903=INDEX(Matches!$G$2:$G$201,MATCH($A903&amp;"-8",Matches!$J$2:$J$201,0)),S903=INDEX(Matches!$H$2:$H$201,MATCH($A903&amp;"-8",Matches!$J$2:$J$201,0))),5,IF(SIGN(R903-S903)&lt;&gt;SIGN(INDEX(Matches!$G$2:$G$201,MATCH($A903&amp;"-8",Matches!$J$2:$J$201,0))-INDEX(Matches!$H$2:$H$201,MATCH($A903&amp;"-8",Matches!$J$2:$J$201,0))),0,IF(R903-S903=INDEX(Matches!$G$2:$G$201,MATCH($A903&amp;"-8",Matches!$J$2:$J$201,0))-INDEX(Matches!$H$2:$H$201,MATCH($A903&amp;"-8",Matches!$J$2:$J$201,0)),3,2))))),""))</f>
        <v/>
      </c>
      <c r="AF903" s="12" t="str">
        <f aca="false">IF(OR($B903="",T903="",U903=""),"",IFERROR(IF(OR(INDEX(Matches!$I$2:$I$201,MATCH($A903&amp;"-9",Matches!$J$2:$J$201,0))="Void",INDEX(Matches!$G$2:$G$201,MATCH($A903&amp;"-9",Matches!$J$2:$J$201,0))="",INDEX(Matches!$H$2:$H$201,MATCH($A903&amp;"-9",Matches!$J$2:$J$201,0))=""),"",IF(AND($C903&lt;&gt;"",INDEX(Matches!$F$2:$F$201,MATCH($A903&amp;"-9",Matches!$J$2:$J$201,0))&lt;&gt;"",$C903&gt;=INDEX(Matches!$F$2:$F$201,MATCH($A903&amp;"-9",Matches!$J$2:$J$201,0))),"",IF(AND(T903=INDEX(Matches!$G$2:$G$201,MATCH($A903&amp;"-9",Matches!$J$2:$J$201,0)),U903=INDEX(Matches!$H$2:$H$201,MATCH($A903&amp;"-9",Matches!$J$2:$J$201,0))),5,IF(SIGN(T903-U903)&lt;&gt;SIGN(INDEX(Matches!$G$2:$G$201,MATCH($A903&amp;"-9",Matches!$J$2:$J$201,0))-INDEX(Matches!$H$2:$H$201,MATCH($A903&amp;"-9",Matches!$J$2:$J$201,0))),0,IF(T903-U903=INDEX(Matches!$G$2:$G$201,MATCH($A903&amp;"-9",Matches!$J$2:$J$201,0))-INDEX(Matches!$H$2:$H$201,MATCH($A903&amp;"-9",Matches!$J$2:$J$201,0)),3,2))))),""))</f>
        <v/>
      </c>
      <c r="AG903" s="12" t="str">
        <f aca="false">IF(OR($B903="",V903="",W903=""),"",IFERROR(IF(OR(INDEX(Matches!$I$2:$I$201,MATCH($A903&amp;"-10",Matches!$J$2:$J$201,0))="Void",INDEX(Matches!$G$2:$G$201,MATCH($A903&amp;"-10",Matches!$J$2:$J$201,0))="",INDEX(Matches!$H$2:$H$201,MATCH($A903&amp;"-10",Matches!$J$2:$J$201,0))=""),"",IF(AND($C903&lt;&gt;"",INDEX(Matches!$F$2:$F$201,MATCH($A903&amp;"-10",Matches!$J$2:$J$201,0))&lt;&gt;"",$C903&gt;=INDEX(Matches!$F$2:$F$201,MATCH($A903&amp;"-10",Matches!$J$2:$J$201,0))),"",IF(AND(V903=INDEX(Matches!$G$2:$G$201,MATCH($A903&amp;"-10",Matches!$J$2:$J$201,0)),W903=INDEX(Matches!$H$2:$H$201,MATCH($A903&amp;"-10",Matches!$J$2:$J$201,0))),5,IF(SIGN(V903-W903)&lt;&gt;SIGN(INDEX(Matches!$G$2:$G$201,MATCH($A903&amp;"-10",Matches!$J$2:$J$201,0))-INDEX(Matches!$H$2:$H$201,MATCH($A903&amp;"-10",Matches!$J$2:$J$201,0))),0,IF(V903-W903=INDEX(Matches!$G$2:$G$201,MATCH($A903&amp;"-10",Matches!$J$2:$J$201,0))-INDEX(Matches!$H$2:$H$201,MATCH($A903&amp;"-10",Matches!$J$2:$J$201,0)),3,2))))),""))</f>
        <v/>
      </c>
      <c r="AH903" s="13" t="str">
        <f aca="false">IF($B903="","",SUM(X903:AG903))</f>
        <v/>
      </c>
      <c r="AI903" s="12" t="str">
        <f aca="false">IF($B903="","",COUNTIF(X903:AG903,5))</f>
        <v/>
      </c>
      <c r="AJ903" s="12" t="str">
        <f aca="false">IF($B903="","",COUNTIF(X903:AG903,"&gt;=2"))</f>
        <v/>
      </c>
      <c r="AK903" s="12" t="str">
        <f aca="false">IF($B903="","",COUNT(X903:AG903))</f>
        <v/>
      </c>
    </row>
    <row r="904" customFormat="false" ht="15" hidden="false" customHeight="false" outlineLevel="0" collapsed="false">
      <c r="A904" s="7"/>
      <c r="B904" s="7"/>
      <c r="C904" s="11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12" t="str">
        <f aca="false">IF(OR($B904="",D904="",E904=""),"",IFERROR(IF(OR(INDEX(Matches!$I$2:$I$201,MATCH($A904&amp;"-1",Matches!$J$2:$J$201,0))="Void",INDEX(Matches!$G$2:$G$201,MATCH($A904&amp;"-1",Matches!$J$2:$J$201,0))="",INDEX(Matches!$H$2:$H$201,MATCH($A904&amp;"-1",Matches!$J$2:$J$201,0))=""),"",IF(AND($C904&lt;&gt;"",INDEX(Matches!$F$2:$F$201,MATCH($A904&amp;"-1",Matches!$J$2:$J$201,0))&lt;&gt;"",$C904&gt;=INDEX(Matches!$F$2:$F$201,MATCH($A904&amp;"-1",Matches!$J$2:$J$201,0))),"",IF(AND(D904=INDEX(Matches!$G$2:$G$201,MATCH($A904&amp;"-1",Matches!$J$2:$J$201,0)),E904=INDEX(Matches!$H$2:$H$201,MATCH($A904&amp;"-1",Matches!$J$2:$J$201,0))),5,IF(SIGN(D904-E904)&lt;&gt;SIGN(INDEX(Matches!$G$2:$G$201,MATCH($A904&amp;"-1",Matches!$J$2:$J$201,0))-INDEX(Matches!$H$2:$H$201,MATCH($A904&amp;"-1",Matches!$J$2:$J$201,0))),0,IF(D904-E904=INDEX(Matches!$G$2:$G$201,MATCH($A904&amp;"-1",Matches!$J$2:$J$201,0))-INDEX(Matches!$H$2:$H$201,MATCH($A904&amp;"-1",Matches!$J$2:$J$201,0)),3,2))))),""))</f>
        <v/>
      </c>
      <c r="Y904" s="12" t="str">
        <f aca="false">IF(OR($B904="",F904="",G904=""),"",IFERROR(IF(OR(INDEX(Matches!$I$2:$I$201,MATCH($A904&amp;"-2",Matches!$J$2:$J$201,0))="Void",INDEX(Matches!$G$2:$G$201,MATCH($A904&amp;"-2",Matches!$J$2:$J$201,0))="",INDEX(Matches!$H$2:$H$201,MATCH($A904&amp;"-2",Matches!$J$2:$J$201,0))=""),"",IF(AND($C904&lt;&gt;"",INDEX(Matches!$F$2:$F$201,MATCH($A904&amp;"-2",Matches!$J$2:$J$201,0))&lt;&gt;"",$C904&gt;=INDEX(Matches!$F$2:$F$201,MATCH($A904&amp;"-2",Matches!$J$2:$J$201,0))),"",IF(AND(F904=INDEX(Matches!$G$2:$G$201,MATCH($A904&amp;"-2",Matches!$J$2:$J$201,0)),G904=INDEX(Matches!$H$2:$H$201,MATCH($A904&amp;"-2",Matches!$J$2:$J$201,0))),5,IF(SIGN(F904-G904)&lt;&gt;SIGN(INDEX(Matches!$G$2:$G$201,MATCH($A904&amp;"-2",Matches!$J$2:$J$201,0))-INDEX(Matches!$H$2:$H$201,MATCH($A904&amp;"-2",Matches!$J$2:$J$201,0))),0,IF(F904-G904=INDEX(Matches!$G$2:$G$201,MATCH($A904&amp;"-2",Matches!$J$2:$J$201,0))-INDEX(Matches!$H$2:$H$201,MATCH($A904&amp;"-2",Matches!$J$2:$J$201,0)),3,2))))),""))</f>
        <v/>
      </c>
      <c r="Z904" s="12" t="str">
        <f aca="false">IF(OR($B904="",H904="",I904=""),"",IFERROR(IF(OR(INDEX(Matches!$I$2:$I$201,MATCH($A904&amp;"-3",Matches!$J$2:$J$201,0))="Void",INDEX(Matches!$G$2:$G$201,MATCH($A904&amp;"-3",Matches!$J$2:$J$201,0))="",INDEX(Matches!$H$2:$H$201,MATCH($A904&amp;"-3",Matches!$J$2:$J$201,0))=""),"",IF(AND($C904&lt;&gt;"",INDEX(Matches!$F$2:$F$201,MATCH($A904&amp;"-3",Matches!$J$2:$J$201,0))&lt;&gt;"",$C904&gt;=INDEX(Matches!$F$2:$F$201,MATCH($A904&amp;"-3",Matches!$J$2:$J$201,0))),"",IF(AND(H904=INDEX(Matches!$G$2:$G$201,MATCH($A904&amp;"-3",Matches!$J$2:$J$201,0)),I904=INDEX(Matches!$H$2:$H$201,MATCH($A904&amp;"-3",Matches!$J$2:$J$201,0))),5,IF(SIGN(H904-I904)&lt;&gt;SIGN(INDEX(Matches!$G$2:$G$201,MATCH($A904&amp;"-3",Matches!$J$2:$J$201,0))-INDEX(Matches!$H$2:$H$201,MATCH($A904&amp;"-3",Matches!$J$2:$J$201,0))),0,IF(H904-I904=INDEX(Matches!$G$2:$G$201,MATCH($A904&amp;"-3",Matches!$J$2:$J$201,0))-INDEX(Matches!$H$2:$H$201,MATCH($A904&amp;"-3",Matches!$J$2:$J$201,0)),3,2))))),""))</f>
        <v/>
      </c>
      <c r="AA904" s="12" t="str">
        <f aca="false">IF(OR($B904="",J904="",K904=""),"",IFERROR(IF(OR(INDEX(Matches!$I$2:$I$201,MATCH($A904&amp;"-4",Matches!$J$2:$J$201,0))="Void",INDEX(Matches!$G$2:$G$201,MATCH($A904&amp;"-4",Matches!$J$2:$J$201,0))="",INDEX(Matches!$H$2:$H$201,MATCH($A904&amp;"-4",Matches!$J$2:$J$201,0))=""),"",IF(AND($C904&lt;&gt;"",INDEX(Matches!$F$2:$F$201,MATCH($A904&amp;"-4",Matches!$J$2:$J$201,0))&lt;&gt;"",$C904&gt;=INDEX(Matches!$F$2:$F$201,MATCH($A904&amp;"-4",Matches!$J$2:$J$201,0))),"",IF(AND(J904=INDEX(Matches!$G$2:$G$201,MATCH($A904&amp;"-4",Matches!$J$2:$J$201,0)),K904=INDEX(Matches!$H$2:$H$201,MATCH($A904&amp;"-4",Matches!$J$2:$J$201,0))),5,IF(SIGN(J904-K904)&lt;&gt;SIGN(INDEX(Matches!$G$2:$G$201,MATCH($A904&amp;"-4",Matches!$J$2:$J$201,0))-INDEX(Matches!$H$2:$H$201,MATCH($A904&amp;"-4",Matches!$J$2:$J$201,0))),0,IF(J904-K904=INDEX(Matches!$G$2:$G$201,MATCH($A904&amp;"-4",Matches!$J$2:$J$201,0))-INDEX(Matches!$H$2:$H$201,MATCH($A904&amp;"-4",Matches!$J$2:$J$201,0)),3,2))))),""))</f>
        <v/>
      </c>
      <c r="AB904" s="12" t="str">
        <f aca="false">IF(OR($B904="",L904="",M904=""),"",IFERROR(IF(OR(INDEX(Matches!$I$2:$I$201,MATCH($A904&amp;"-5",Matches!$J$2:$J$201,0))="Void",INDEX(Matches!$G$2:$G$201,MATCH($A904&amp;"-5",Matches!$J$2:$J$201,0))="",INDEX(Matches!$H$2:$H$201,MATCH($A904&amp;"-5",Matches!$J$2:$J$201,0))=""),"",IF(AND($C904&lt;&gt;"",INDEX(Matches!$F$2:$F$201,MATCH($A904&amp;"-5",Matches!$J$2:$J$201,0))&lt;&gt;"",$C904&gt;=INDEX(Matches!$F$2:$F$201,MATCH($A904&amp;"-5",Matches!$J$2:$J$201,0))),"",IF(AND(L904=INDEX(Matches!$G$2:$G$201,MATCH($A904&amp;"-5",Matches!$J$2:$J$201,0)),M904=INDEX(Matches!$H$2:$H$201,MATCH($A904&amp;"-5",Matches!$J$2:$J$201,0))),5,IF(SIGN(L904-M904)&lt;&gt;SIGN(INDEX(Matches!$G$2:$G$201,MATCH($A904&amp;"-5",Matches!$J$2:$J$201,0))-INDEX(Matches!$H$2:$H$201,MATCH($A904&amp;"-5",Matches!$J$2:$J$201,0))),0,IF(L904-M904=INDEX(Matches!$G$2:$G$201,MATCH($A904&amp;"-5",Matches!$J$2:$J$201,0))-INDEX(Matches!$H$2:$H$201,MATCH($A904&amp;"-5",Matches!$J$2:$J$201,0)),3,2))))),""))</f>
        <v/>
      </c>
      <c r="AC904" s="12" t="str">
        <f aca="false">IF(OR($B904="",N904="",O904=""),"",IFERROR(IF(OR(INDEX(Matches!$I$2:$I$201,MATCH($A904&amp;"-6",Matches!$J$2:$J$201,0))="Void",INDEX(Matches!$G$2:$G$201,MATCH($A904&amp;"-6",Matches!$J$2:$J$201,0))="",INDEX(Matches!$H$2:$H$201,MATCH($A904&amp;"-6",Matches!$J$2:$J$201,0))=""),"",IF(AND($C904&lt;&gt;"",INDEX(Matches!$F$2:$F$201,MATCH($A904&amp;"-6",Matches!$J$2:$J$201,0))&lt;&gt;"",$C904&gt;=INDEX(Matches!$F$2:$F$201,MATCH($A904&amp;"-6",Matches!$J$2:$J$201,0))),"",IF(AND(N904=INDEX(Matches!$G$2:$G$201,MATCH($A904&amp;"-6",Matches!$J$2:$J$201,0)),O904=INDEX(Matches!$H$2:$H$201,MATCH($A904&amp;"-6",Matches!$J$2:$J$201,0))),5,IF(SIGN(N904-O904)&lt;&gt;SIGN(INDEX(Matches!$G$2:$G$201,MATCH($A904&amp;"-6",Matches!$J$2:$J$201,0))-INDEX(Matches!$H$2:$H$201,MATCH($A904&amp;"-6",Matches!$J$2:$J$201,0))),0,IF(N904-O904=INDEX(Matches!$G$2:$G$201,MATCH($A904&amp;"-6",Matches!$J$2:$J$201,0))-INDEX(Matches!$H$2:$H$201,MATCH($A904&amp;"-6",Matches!$J$2:$J$201,0)),3,2))))),""))</f>
        <v/>
      </c>
      <c r="AD904" s="12" t="str">
        <f aca="false">IF(OR($B904="",P904="",Q904=""),"",IFERROR(IF(OR(INDEX(Matches!$I$2:$I$201,MATCH($A904&amp;"-7",Matches!$J$2:$J$201,0))="Void",INDEX(Matches!$G$2:$G$201,MATCH($A904&amp;"-7",Matches!$J$2:$J$201,0))="",INDEX(Matches!$H$2:$H$201,MATCH($A904&amp;"-7",Matches!$J$2:$J$201,0))=""),"",IF(AND($C904&lt;&gt;"",INDEX(Matches!$F$2:$F$201,MATCH($A904&amp;"-7",Matches!$J$2:$J$201,0))&lt;&gt;"",$C904&gt;=INDEX(Matches!$F$2:$F$201,MATCH($A904&amp;"-7",Matches!$J$2:$J$201,0))),"",IF(AND(P904=INDEX(Matches!$G$2:$G$201,MATCH($A904&amp;"-7",Matches!$J$2:$J$201,0)),Q904=INDEX(Matches!$H$2:$H$201,MATCH($A904&amp;"-7",Matches!$J$2:$J$201,0))),5,IF(SIGN(P904-Q904)&lt;&gt;SIGN(INDEX(Matches!$G$2:$G$201,MATCH($A904&amp;"-7",Matches!$J$2:$J$201,0))-INDEX(Matches!$H$2:$H$201,MATCH($A904&amp;"-7",Matches!$J$2:$J$201,0))),0,IF(P904-Q904=INDEX(Matches!$G$2:$G$201,MATCH($A904&amp;"-7",Matches!$J$2:$J$201,0))-INDEX(Matches!$H$2:$H$201,MATCH($A904&amp;"-7",Matches!$J$2:$J$201,0)),3,2))))),""))</f>
        <v/>
      </c>
      <c r="AE904" s="12" t="str">
        <f aca="false">IF(OR($B904="",R904="",S904=""),"",IFERROR(IF(OR(INDEX(Matches!$I$2:$I$201,MATCH($A904&amp;"-8",Matches!$J$2:$J$201,0))="Void",INDEX(Matches!$G$2:$G$201,MATCH($A904&amp;"-8",Matches!$J$2:$J$201,0))="",INDEX(Matches!$H$2:$H$201,MATCH($A904&amp;"-8",Matches!$J$2:$J$201,0))=""),"",IF(AND($C904&lt;&gt;"",INDEX(Matches!$F$2:$F$201,MATCH($A904&amp;"-8",Matches!$J$2:$J$201,0))&lt;&gt;"",$C904&gt;=INDEX(Matches!$F$2:$F$201,MATCH($A904&amp;"-8",Matches!$J$2:$J$201,0))),"",IF(AND(R904=INDEX(Matches!$G$2:$G$201,MATCH($A904&amp;"-8",Matches!$J$2:$J$201,0)),S904=INDEX(Matches!$H$2:$H$201,MATCH($A904&amp;"-8",Matches!$J$2:$J$201,0))),5,IF(SIGN(R904-S904)&lt;&gt;SIGN(INDEX(Matches!$G$2:$G$201,MATCH($A904&amp;"-8",Matches!$J$2:$J$201,0))-INDEX(Matches!$H$2:$H$201,MATCH($A904&amp;"-8",Matches!$J$2:$J$201,0))),0,IF(R904-S904=INDEX(Matches!$G$2:$G$201,MATCH($A904&amp;"-8",Matches!$J$2:$J$201,0))-INDEX(Matches!$H$2:$H$201,MATCH($A904&amp;"-8",Matches!$J$2:$J$201,0)),3,2))))),""))</f>
        <v/>
      </c>
      <c r="AF904" s="12" t="str">
        <f aca="false">IF(OR($B904="",T904="",U904=""),"",IFERROR(IF(OR(INDEX(Matches!$I$2:$I$201,MATCH($A904&amp;"-9",Matches!$J$2:$J$201,0))="Void",INDEX(Matches!$G$2:$G$201,MATCH($A904&amp;"-9",Matches!$J$2:$J$201,0))="",INDEX(Matches!$H$2:$H$201,MATCH($A904&amp;"-9",Matches!$J$2:$J$201,0))=""),"",IF(AND($C904&lt;&gt;"",INDEX(Matches!$F$2:$F$201,MATCH($A904&amp;"-9",Matches!$J$2:$J$201,0))&lt;&gt;"",$C904&gt;=INDEX(Matches!$F$2:$F$201,MATCH($A904&amp;"-9",Matches!$J$2:$J$201,0))),"",IF(AND(T904=INDEX(Matches!$G$2:$G$201,MATCH($A904&amp;"-9",Matches!$J$2:$J$201,0)),U904=INDEX(Matches!$H$2:$H$201,MATCH($A904&amp;"-9",Matches!$J$2:$J$201,0))),5,IF(SIGN(T904-U904)&lt;&gt;SIGN(INDEX(Matches!$G$2:$G$201,MATCH($A904&amp;"-9",Matches!$J$2:$J$201,0))-INDEX(Matches!$H$2:$H$201,MATCH($A904&amp;"-9",Matches!$J$2:$J$201,0))),0,IF(T904-U904=INDEX(Matches!$G$2:$G$201,MATCH($A904&amp;"-9",Matches!$J$2:$J$201,0))-INDEX(Matches!$H$2:$H$201,MATCH($A904&amp;"-9",Matches!$J$2:$J$201,0)),3,2))))),""))</f>
        <v/>
      </c>
      <c r="AG904" s="12" t="str">
        <f aca="false">IF(OR($B904="",V904="",W904=""),"",IFERROR(IF(OR(INDEX(Matches!$I$2:$I$201,MATCH($A904&amp;"-10",Matches!$J$2:$J$201,0))="Void",INDEX(Matches!$G$2:$G$201,MATCH($A904&amp;"-10",Matches!$J$2:$J$201,0))="",INDEX(Matches!$H$2:$H$201,MATCH($A904&amp;"-10",Matches!$J$2:$J$201,0))=""),"",IF(AND($C904&lt;&gt;"",INDEX(Matches!$F$2:$F$201,MATCH($A904&amp;"-10",Matches!$J$2:$J$201,0))&lt;&gt;"",$C904&gt;=INDEX(Matches!$F$2:$F$201,MATCH($A904&amp;"-10",Matches!$J$2:$J$201,0))),"",IF(AND(V904=INDEX(Matches!$G$2:$G$201,MATCH($A904&amp;"-10",Matches!$J$2:$J$201,0)),W904=INDEX(Matches!$H$2:$H$201,MATCH($A904&amp;"-10",Matches!$J$2:$J$201,0))),5,IF(SIGN(V904-W904)&lt;&gt;SIGN(INDEX(Matches!$G$2:$G$201,MATCH($A904&amp;"-10",Matches!$J$2:$J$201,0))-INDEX(Matches!$H$2:$H$201,MATCH($A904&amp;"-10",Matches!$J$2:$J$201,0))),0,IF(V904-W904=INDEX(Matches!$G$2:$G$201,MATCH($A904&amp;"-10",Matches!$J$2:$J$201,0))-INDEX(Matches!$H$2:$H$201,MATCH($A904&amp;"-10",Matches!$J$2:$J$201,0)),3,2))))),""))</f>
        <v/>
      </c>
      <c r="AH904" s="13" t="str">
        <f aca="false">IF($B904="","",SUM(X904:AG904))</f>
        <v/>
      </c>
      <c r="AI904" s="12" t="str">
        <f aca="false">IF($B904="","",COUNTIF(X904:AG904,5))</f>
        <v/>
      </c>
      <c r="AJ904" s="12" t="str">
        <f aca="false">IF($B904="","",COUNTIF(X904:AG904,"&gt;=2"))</f>
        <v/>
      </c>
      <c r="AK904" s="12" t="str">
        <f aca="false">IF($B904="","",COUNT(X904:AG904))</f>
        <v/>
      </c>
    </row>
    <row r="905" customFormat="false" ht="15" hidden="false" customHeight="false" outlineLevel="0" collapsed="false">
      <c r="A905" s="7"/>
      <c r="B905" s="7"/>
      <c r="C905" s="11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12" t="str">
        <f aca="false">IF(OR($B905="",D905="",E905=""),"",IFERROR(IF(OR(INDEX(Matches!$I$2:$I$201,MATCH($A905&amp;"-1",Matches!$J$2:$J$201,0))="Void",INDEX(Matches!$G$2:$G$201,MATCH($A905&amp;"-1",Matches!$J$2:$J$201,0))="",INDEX(Matches!$H$2:$H$201,MATCH($A905&amp;"-1",Matches!$J$2:$J$201,0))=""),"",IF(AND($C905&lt;&gt;"",INDEX(Matches!$F$2:$F$201,MATCH($A905&amp;"-1",Matches!$J$2:$J$201,0))&lt;&gt;"",$C905&gt;=INDEX(Matches!$F$2:$F$201,MATCH($A905&amp;"-1",Matches!$J$2:$J$201,0))),"",IF(AND(D905=INDEX(Matches!$G$2:$G$201,MATCH($A905&amp;"-1",Matches!$J$2:$J$201,0)),E905=INDEX(Matches!$H$2:$H$201,MATCH($A905&amp;"-1",Matches!$J$2:$J$201,0))),5,IF(SIGN(D905-E905)&lt;&gt;SIGN(INDEX(Matches!$G$2:$G$201,MATCH($A905&amp;"-1",Matches!$J$2:$J$201,0))-INDEX(Matches!$H$2:$H$201,MATCH($A905&amp;"-1",Matches!$J$2:$J$201,0))),0,IF(D905-E905=INDEX(Matches!$G$2:$G$201,MATCH($A905&amp;"-1",Matches!$J$2:$J$201,0))-INDEX(Matches!$H$2:$H$201,MATCH($A905&amp;"-1",Matches!$J$2:$J$201,0)),3,2))))),""))</f>
        <v/>
      </c>
      <c r="Y905" s="12" t="str">
        <f aca="false">IF(OR($B905="",F905="",G905=""),"",IFERROR(IF(OR(INDEX(Matches!$I$2:$I$201,MATCH($A905&amp;"-2",Matches!$J$2:$J$201,0))="Void",INDEX(Matches!$G$2:$G$201,MATCH($A905&amp;"-2",Matches!$J$2:$J$201,0))="",INDEX(Matches!$H$2:$H$201,MATCH($A905&amp;"-2",Matches!$J$2:$J$201,0))=""),"",IF(AND($C905&lt;&gt;"",INDEX(Matches!$F$2:$F$201,MATCH($A905&amp;"-2",Matches!$J$2:$J$201,0))&lt;&gt;"",$C905&gt;=INDEX(Matches!$F$2:$F$201,MATCH($A905&amp;"-2",Matches!$J$2:$J$201,0))),"",IF(AND(F905=INDEX(Matches!$G$2:$G$201,MATCH($A905&amp;"-2",Matches!$J$2:$J$201,0)),G905=INDEX(Matches!$H$2:$H$201,MATCH($A905&amp;"-2",Matches!$J$2:$J$201,0))),5,IF(SIGN(F905-G905)&lt;&gt;SIGN(INDEX(Matches!$G$2:$G$201,MATCH($A905&amp;"-2",Matches!$J$2:$J$201,0))-INDEX(Matches!$H$2:$H$201,MATCH($A905&amp;"-2",Matches!$J$2:$J$201,0))),0,IF(F905-G905=INDEX(Matches!$G$2:$G$201,MATCH($A905&amp;"-2",Matches!$J$2:$J$201,0))-INDEX(Matches!$H$2:$H$201,MATCH($A905&amp;"-2",Matches!$J$2:$J$201,0)),3,2))))),""))</f>
        <v/>
      </c>
      <c r="Z905" s="12" t="str">
        <f aca="false">IF(OR($B905="",H905="",I905=""),"",IFERROR(IF(OR(INDEX(Matches!$I$2:$I$201,MATCH($A905&amp;"-3",Matches!$J$2:$J$201,0))="Void",INDEX(Matches!$G$2:$G$201,MATCH($A905&amp;"-3",Matches!$J$2:$J$201,0))="",INDEX(Matches!$H$2:$H$201,MATCH($A905&amp;"-3",Matches!$J$2:$J$201,0))=""),"",IF(AND($C905&lt;&gt;"",INDEX(Matches!$F$2:$F$201,MATCH($A905&amp;"-3",Matches!$J$2:$J$201,0))&lt;&gt;"",$C905&gt;=INDEX(Matches!$F$2:$F$201,MATCH($A905&amp;"-3",Matches!$J$2:$J$201,0))),"",IF(AND(H905=INDEX(Matches!$G$2:$G$201,MATCH($A905&amp;"-3",Matches!$J$2:$J$201,0)),I905=INDEX(Matches!$H$2:$H$201,MATCH($A905&amp;"-3",Matches!$J$2:$J$201,0))),5,IF(SIGN(H905-I905)&lt;&gt;SIGN(INDEX(Matches!$G$2:$G$201,MATCH($A905&amp;"-3",Matches!$J$2:$J$201,0))-INDEX(Matches!$H$2:$H$201,MATCH($A905&amp;"-3",Matches!$J$2:$J$201,0))),0,IF(H905-I905=INDEX(Matches!$G$2:$G$201,MATCH($A905&amp;"-3",Matches!$J$2:$J$201,0))-INDEX(Matches!$H$2:$H$201,MATCH($A905&amp;"-3",Matches!$J$2:$J$201,0)),3,2))))),""))</f>
        <v/>
      </c>
      <c r="AA905" s="12" t="str">
        <f aca="false">IF(OR($B905="",J905="",K905=""),"",IFERROR(IF(OR(INDEX(Matches!$I$2:$I$201,MATCH($A905&amp;"-4",Matches!$J$2:$J$201,0))="Void",INDEX(Matches!$G$2:$G$201,MATCH($A905&amp;"-4",Matches!$J$2:$J$201,0))="",INDEX(Matches!$H$2:$H$201,MATCH($A905&amp;"-4",Matches!$J$2:$J$201,0))=""),"",IF(AND($C905&lt;&gt;"",INDEX(Matches!$F$2:$F$201,MATCH($A905&amp;"-4",Matches!$J$2:$J$201,0))&lt;&gt;"",$C905&gt;=INDEX(Matches!$F$2:$F$201,MATCH($A905&amp;"-4",Matches!$J$2:$J$201,0))),"",IF(AND(J905=INDEX(Matches!$G$2:$G$201,MATCH($A905&amp;"-4",Matches!$J$2:$J$201,0)),K905=INDEX(Matches!$H$2:$H$201,MATCH($A905&amp;"-4",Matches!$J$2:$J$201,0))),5,IF(SIGN(J905-K905)&lt;&gt;SIGN(INDEX(Matches!$G$2:$G$201,MATCH($A905&amp;"-4",Matches!$J$2:$J$201,0))-INDEX(Matches!$H$2:$H$201,MATCH($A905&amp;"-4",Matches!$J$2:$J$201,0))),0,IF(J905-K905=INDEX(Matches!$G$2:$G$201,MATCH($A905&amp;"-4",Matches!$J$2:$J$201,0))-INDEX(Matches!$H$2:$H$201,MATCH($A905&amp;"-4",Matches!$J$2:$J$201,0)),3,2))))),""))</f>
        <v/>
      </c>
      <c r="AB905" s="12" t="str">
        <f aca="false">IF(OR($B905="",L905="",M905=""),"",IFERROR(IF(OR(INDEX(Matches!$I$2:$I$201,MATCH($A905&amp;"-5",Matches!$J$2:$J$201,0))="Void",INDEX(Matches!$G$2:$G$201,MATCH($A905&amp;"-5",Matches!$J$2:$J$201,0))="",INDEX(Matches!$H$2:$H$201,MATCH($A905&amp;"-5",Matches!$J$2:$J$201,0))=""),"",IF(AND($C905&lt;&gt;"",INDEX(Matches!$F$2:$F$201,MATCH($A905&amp;"-5",Matches!$J$2:$J$201,0))&lt;&gt;"",$C905&gt;=INDEX(Matches!$F$2:$F$201,MATCH($A905&amp;"-5",Matches!$J$2:$J$201,0))),"",IF(AND(L905=INDEX(Matches!$G$2:$G$201,MATCH($A905&amp;"-5",Matches!$J$2:$J$201,0)),M905=INDEX(Matches!$H$2:$H$201,MATCH($A905&amp;"-5",Matches!$J$2:$J$201,0))),5,IF(SIGN(L905-M905)&lt;&gt;SIGN(INDEX(Matches!$G$2:$G$201,MATCH($A905&amp;"-5",Matches!$J$2:$J$201,0))-INDEX(Matches!$H$2:$H$201,MATCH($A905&amp;"-5",Matches!$J$2:$J$201,0))),0,IF(L905-M905=INDEX(Matches!$G$2:$G$201,MATCH($A905&amp;"-5",Matches!$J$2:$J$201,0))-INDEX(Matches!$H$2:$H$201,MATCH($A905&amp;"-5",Matches!$J$2:$J$201,0)),3,2))))),""))</f>
        <v/>
      </c>
      <c r="AC905" s="12" t="str">
        <f aca="false">IF(OR($B905="",N905="",O905=""),"",IFERROR(IF(OR(INDEX(Matches!$I$2:$I$201,MATCH($A905&amp;"-6",Matches!$J$2:$J$201,0))="Void",INDEX(Matches!$G$2:$G$201,MATCH($A905&amp;"-6",Matches!$J$2:$J$201,0))="",INDEX(Matches!$H$2:$H$201,MATCH($A905&amp;"-6",Matches!$J$2:$J$201,0))=""),"",IF(AND($C905&lt;&gt;"",INDEX(Matches!$F$2:$F$201,MATCH($A905&amp;"-6",Matches!$J$2:$J$201,0))&lt;&gt;"",$C905&gt;=INDEX(Matches!$F$2:$F$201,MATCH($A905&amp;"-6",Matches!$J$2:$J$201,0))),"",IF(AND(N905=INDEX(Matches!$G$2:$G$201,MATCH($A905&amp;"-6",Matches!$J$2:$J$201,0)),O905=INDEX(Matches!$H$2:$H$201,MATCH($A905&amp;"-6",Matches!$J$2:$J$201,0))),5,IF(SIGN(N905-O905)&lt;&gt;SIGN(INDEX(Matches!$G$2:$G$201,MATCH($A905&amp;"-6",Matches!$J$2:$J$201,0))-INDEX(Matches!$H$2:$H$201,MATCH($A905&amp;"-6",Matches!$J$2:$J$201,0))),0,IF(N905-O905=INDEX(Matches!$G$2:$G$201,MATCH($A905&amp;"-6",Matches!$J$2:$J$201,0))-INDEX(Matches!$H$2:$H$201,MATCH($A905&amp;"-6",Matches!$J$2:$J$201,0)),3,2))))),""))</f>
        <v/>
      </c>
      <c r="AD905" s="12" t="str">
        <f aca="false">IF(OR($B905="",P905="",Q905=""),"",IFERROR(IF(OR(INDEX(Matches!$I$2:$I$201,MATCH($A905&amp;"-7",Matches!$J$2:$J$201,0))="Void",INDEX(Matches!$G$2:$G$201,MATCH($A905&amp;"-7",Matches!$J$2:$J$201,0))="",INDEX(Matches!$H$2:$H$201,MATCH($A905&amp;"-7",Matches!$J$2:$J$201,0))=""),"",IF(AND($C905&lt;&gt;"",INDEX(Matches!$F$2:$F$201,MATCH($A905&amp;"-7",Matches!$J$2:$J$201,0))&lt;&gt;"",$C905&gt;=INDEX(Matches!$F$2:$F$201,MATCH($A905&amp;"-7",Matches!$J$2:$J$201,0))),"",IF(AND(P905=INDEX(Matches!$G$2:$G$201,MATCH($A905&amp;"-7",Matches!$J$2:$J$201,0)),Q905=INDEX(Matches!$H$2:$H$201,MATCH($A905&amp;"-7",Matches!$J$2:$J$201,0))),5,IF(SIGN(P905-Q905)&lt;&gt;SIGN(INDEX(Matches!$G$2:$G$201,MATCH($A905&amp;"-7",Matches!$J$2:$J$201,0))-INDEX(Matches!$H$2:$H$201,MATCH($A905&amp;"-7",Matches!$J$2:$J$201,0))),0,IF(P905-Q905=INDEX(Matches!$G$2:$G$201,MATCH($A905&amp;"-7",Matches!$J$2:$J$201,0))-INDEX(Matches!$H$2:$H$201,MATCH($A905&amp;"-7",Matches!$J$2:$J$201,0)),3,2))))),""))</f>
        <v/>
      </c>
      <c r="AE905" s="12" t="str">
        <f aca="false">IF(OR($B905="",R905="",S905=""),"",IFERROR(IF(OR(INDEX(Matches!$I$2:$I$201,MATCH($A905&amp;"-8",Matches!$J$2:$J$201,0))="Void",INDEX(Matches!$G$2:$G$201,MATCH($A905&amp;"-8",Matches!$J$2:$J$201,0))="",INDEX(Matches!$H$2:$H$201,MATCH($A905&amp;"-8",Matches!$J$2:$J$201,0))=""),"",IF(AND($C905&lt;&gt;"",INDEX(Matches!$F$2:$F$201,MATCH($A905&amp;"-8",Matches!$J$2:$J$201,0))&lt;&gt;"",$C905&gt;=INDEX(Matches!$F$2:$F$201,MATCH($A905&amp;"-8",Matches!$J$2:$J$201,0))),"",IF(AND(R905=INDEX(Matches!$G$2:$G$201,MATCH($A905&amp;"-8",Matches!$J$2:$J$201,0)),S905=INDEX(Matches!$H$2:$H$201,MATCH($A905&amp;"-8",Matches!$J$2:$J$201,0))),5,IF(SIGN(R905-S905)&lt;&gt;SIGN(INDEX(Matches!$G$2:$G$201,MATCH($A905&amp;"-8",Matches!$J$2:$J$201,0))-INDEX(Matches!$H$2:$H$201,MATCH($A905&amp;"-8",Matches!$J$2:$J$201,0))),0,IF(R905-S905=INDEX(Matches!$G$2:$G$201,MATCH($A905&amp;"-8",Matches!$J$2:$J$201,0))-INDEX(Matches!$H$2:$H$201,MATCH($A905&amp;"-8",Matches!$J$2:$J$201,0)),3,2))))),""))</f>
        <v/>
      </c>
      <c r="AF905" s="12" t="str">
        <f aca="false">IF(OR($B905="",T905="",U905=""),"",IFERROR(IF(OR(INDEX(Matches!$I$2:$I$201,MATCH($A905&amp;"-9",Matches!$J$2:$J$201,0))="Void",INDEX(Matches!$G$2:$G$201,MATCH($A905&amp;"-9",Matches!$J$2:$J$201,0))="",INDEX(Matches!$H$2:$H$201,MATCH($A905&amp;"-9",Matches!$J$2:$J$201,0))=""),"",IF(AND($C905&lt;&gt;"",INDEX(Matches!$F$2:$F$201,MATCH($A905&amp;"-9",Matches!$J$2:$J$201,0))&lt;&gt;"",$C905&gt;=INDEX(Matches!$F$2:$F$201,MATCH($A905&amp;"-9",Matches!$J$2:$J$201,0))),"",IF(AND(T905=INDEX(Matches!$G$2:$G$201,MATCH($A905&amp;"-9",Matches!$J$2:$J$201,0)),U905=INDEX(Matches!$H$2:$H$201,MATCH($A905&amp;"-9",Matches!$J$2:$J$201,0))),5,IF(SIGN(T905-U905)&lt;&gt;SIGN(INDEX(Matches!$G$2:$G$201,MATCH($A905&amp;"-9",Matches!$J$2:$J$201,0))-INDEX(Matches!$H$2:$H$201,MATCH($A905&amp;"-9",Matches!$J$2:$J$201,0))),0,IF(T905-U905=INDEX(Matches!$G$2:$G$201,MATCH($A905&amp;"-9",Matches!$J$2:$J$201,0))-INDEX(Matches!$H$2:$H$201,MATCH($A905&amp;"-9",Matches!$J$2:$J$201,0)),3,2))))),""))</f>
        <v/>
      </c>
      <c r="AG905" s="12" t="str">
        <f aca="false">IF(OR($B905="",V905="",W905=""),"",IFERROR(IF(OR(INDEX(Matches!$I$2:$I$201,MATCH($A905&amp;"-10",Matches!$J$2:$J$201,0))="Void",INDEX(Matches!$G$2:$G$201,MATCH($A905&amp;"-10",Matches!$J$2:$J$201,0))="",INDEX(Matches!$H$2:$H$201,MATCH($A905&amp;"-10",Matches!$J$2:$J$201,0))=""),"",IF(AND($C905&lt;&gt;"",INDEX(Matches!$F$2:$F$201,MATCH($A905&amp;"-10",Matches!$J$2:$J$201,0))&lt;&gt;"",$C905&gt;=INDEX(Matches!$F$2:$F$201,MATCH($A905&amp;"-10",Matches!$J$2:$J$201,0))),"",IF(AND(V905=INDEX(Matches!$G$2:$G$201,MATCH($A905&amp;"-10",Matches!$J$2:$J$201,0)),W905=INDEX(Matches!$H$2:$H$201,MATCH($A905&amp;"-10",Matches!$J$2:$J$201,0))),5,IF(SIGN(V905-W905)&lt;&gt;SIGN(INDEX(Matches!$G$2:$G$201,MATCH($A905&amp;"-10",Matches!$J$2:$J$201,0))-INDEX(Matches!$H$2:$H$201,MATCH($A905&amp;"-10",Matches!$J$2:$J$201,0))),0,IF(V905-W905=INDEX(Matches!$G$2:$G$201,MATCH($A905&amp;"-10",Matches!$J$2:$J$201,0))-INDEX(Matches!$H$2:$H$201,MATCH($A905&amp;"-10",Matches!$J$2:$J$201,0)),3,2))))),""))</f>
        <v/>
      </c>
      <c r="AH905" s="13" t="str">
        <f aca="false">IF($B905="","",SUM(X905:AG905))</f>
        <v/>
      </c>
      <c r="AI905" s="12" t="str">
        <f aca="false">IF($B905="","",COUNTIF(X905:AG905,5))</f>
        <v/>
      </c>
      <c r="AJ905" s="12" t="str">
        <f aca="false">IF($B905="","",COUNTIF(X905:AG905,"&gt;=2"))</f>
        <v/>
      </c>
      <c r="AK905" s="12" t="str">
        <f aca="false">IF($B905="","",COUNT(X905:AG905))</f>
        <v/>
      </c>
    </row>
    <row r="906" customFormat="false" ht="15" hidden="false" customHeight="false" outlineLevel="0" collapsed="false">
      <c r="A906" s="7"/>
      <c r="B906" s="7"/>
      <c r="C906" s="11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12" t="str">
        <f aca="false">IF(OR($B906="",D906="",E906=""),"",IFERROR(IF(OR(INDEX(Matches!$I$2:$I$201,MATCH($A906&amp;"-1",Matches!$J$2:$J$201,0))="Void",INDEX(Matches!$G$2:$G$201,MATCH($A906&amp;"-1",Matches!$J$2:$J$201,0))="",INDEX(Matches!$H$2:$H$201,MATCH($A906&amp;"-1",Matches!$J$2:$J$201,0))=""),"",IF(AND($C906&lt;&gt;"",INDEX(Matches!$F$2:$F$201,MATCH($A906&amp;"-1",Matches!$J$2:$J$201,0))&lt;&gt;"",$C906&gt;=INDEX(Matches!$F$2:$F$201,MATCH($A906&amp;"-1",Matches!$J$2:$J$201,0))),"",IF(AND(D906=INDEX(Matches!$G$2:$G$201,MATCH($A906&amp;"-1",Matches!$J$2:$J$201,0)),E906=INDEX(Matches!$H$2:$H$201,MATCH($A906&amp;"-1",Matches!$J$2:$J$201,0))),5,IF(SIGN(D906-E906)&lt;&gt;SIGN(INDEX(Matches!$G$2:$G$201,MATCH($A906&amp;"-1",Matches!$J$2:$J$201,0))-INDEX(Matches!$H$2:$H$201,MATCH($A906&amp;"-1",Matches!$J$2:$J$201,0))),0,IF(D906-E906=INDEX(Matches!$G$2:$G$201,MATCH($A906&amp;"-1",Matches!$J$2:$J$201,0))-INDEX(Matches!$H$2:$H$201,MATCH($A906&amp;"-1",Matches!$J$2:$J$201,0)),3,2))))),""))</f>
        <v/>
      </c>
      <c r="Y906" s="12" t="str">
        <f aca="false">IF(OR($B906="",F906="",G906=""),"",IFERROR(IF(OR(INDEX(Matches!$I$2:$I$201,MATCH($A906&amp;"-2",Matches!$J$2:$J$201,0))="Void",INDEX(Matches!$G$2:$G$201,MATCH($A906&amp;"-2",Matches!$J$2:$J$201,0))="",INDEX(Matches!$H$2:$H$201,MATCH($A906&amp;"-2",Matches!$J$2:$J$201,0))=""),"",IF(AND($C906&lt;&gt;"",INDEX(Matches!$F$2:$F$201,MATCH($A906&amp;"-2",Matches!$J$2:$J$201,0))&lt;&gt;"",$C906&gt;=INDEX(Matches!$F$2:$F$201,MATCH($A906&amp;"-2",Matches!$J$2:$J$201,0))),"",IF(AND(F906=INDEX(Matches!$G$2:$G$201,MATCH($A906&amp;"-2",Matches!$J$2:$J$201,0)),G906=INDEX(Matches!$H$2:$H$201,MATCH($A906&amp;"-2",Matches!$J$2:$J$201,0))),5,IF(SIGN(F906-G906)&lt;&gt;SIGN(INDEX(Matches!$G$2:$G$201,MATCH($A906&amp;"-2",Matches!$J$2:$J$201,0))-INDEX(Matches!$H$2:$H$201,MATCH($A906&amp;"-2",Matches!$J$2:$J$201,0))),0,IF(F906-G906=INDEX(Matches!$G$2:$G$201,MATCH($A906&amp;"-2",Matches!$J$2:$J$201,0))-INDEX(Matches!$H$2:$H$201,MATCH($A906&amp;"-2",Matches!$J$2:$J$201,0)),3,2))))),""))</f>
        <v/>
      </c>
      <c r="Z906" s="12" t="str">
        <f aca="false">IF(OR($B906="",H906="",I906=""),"",IFERROR(IF(OR(INDEX(Matches!$I$2:$I$201,MATCH($A906&amp;"-3",Matches!$J$2:$J$201,0))="Void",INDEX(Matches!$G$2:$G$201,MATCH($A906&amp;"-3",Matches!$J$2:$J$201,0))="",INDEX(Matches!$H$2:$H$201,MATCH($A906&amp;"-3",Matches!$J$2:$J$201,0))=""),"",IF(AND($C906&lt;&gt;"",INDEX(Matches!$F$2:$F$201,MATCH($A906&amp;"-3",Matches!$J$2:$J$201,0))&lt;&gt;"",$C906&gt;=INDEX(Matches!$F$2:$F$201,MATCH($A906&amp;"-3",Matches!$J$2:$J$201,0))),"",IF(AND(H906=INDEX(Matches!$G$2:$G$201,MATCH($A906&amp;"-3",Matches!$J$2:$J$201,0)),I906=INDEX(Matches!$H$2:$H$201,MATCH($A906&amp;"-3",Matches!$J$2:$J$201,0))),5,IF(SIGN(H906-I906)&lt;&gt;SIGN(INDEX(Matches!$G$2:$G$201,MATCH($A906&amp;"-3",Matches!$J$2:$J$201,0))-INDEX(Matches!$H$2:$H$201,MATCH($A906&amp;"-3",Matches!$J$2:$J$201,0))),0,IF(H906-I906=INDEX(Matches!$G$2:$G$201,MATCH($A906&amp;"-3",Matches!$J$2:$J$201,0))-INDEX(Matches!$H$2:$H$201,MATCH($A906&amp;"-3",Matches!$J$2:$J$201,0)),3,2))))),""))</f>
        <v/>
      </c>
      <c r="AA906" s="12" t="str">
        <f aca="false">IF(OR($B906="",J906="",K906=""),"",IFERROR(IF(OR(INDEX(Matches!$I$2:$I$201,MATCH($A906&amp;"-4",Matches!$J$2:$J$201,0))="Void",INDEX(Matches!$G$2:$G$201,MATCH($A906&amp;"-4",Matches!$J$2:$J$201,0))="",INDEX(Matches!$H$2:$H$201,MATCH($A906&amp;"-4",Matches!$J$2:$J$201,0))=""),"",IF(AND($C906&lt;&gt;"",INDEX(Matches!$F$2:$F$201,MATCH($A906&amp;"-4",Matches!$J$2:$J$201,0))&lt;&gt;"",$C906&gt;=INDEX(Matches!$F$2:$F$201,MATCH($A906&amp;"-4",Matches!$J$2:$J$201,0))),"",IF(AND(J906=INDEX(Matches!$G$2:$G$201,MATCH($A906&amp;"-4",Matches!$J$2:$J$201,0)),K906=INDEX(Matches!$H$2:$H$201,MATCH($A906&amp;"-4",Matches!$J$2:$J$201,0))),5,IF(SIGN(J906-K906)&lt;&gt;SIGN(INDEX(Matches!$G$2:$G$201,MATCH($A906&amp;"-4",Matches!$J$2:$J$201,0))-INDEX(Matches!$H$2:$H$201,MATCH($A906&amp;"-4",Matches!$J$2:$J$201,0))),0,IF(J906-K906=INDEX(Matches!$G$2:$G$201,MATCH($A906&amp;"-4",Matches!$J$2:$J$201,0))-INDEX(Matches!$H$2:$H$201,MATCH($A906&amp;"-4",Matches!$J$2:$J$201,0)),3,2))))),""))</f>
        <v/>
      </c>
      <c r="AB906" s="12" t="str">
        <f aca="false">IF(OR($B906="",L906="",M906=""),"",IFERROR(IF(OR(INDEX(Matches!$I$2:$I$201,MATCH($A906&amp;"-5",Matches!$J$2:$J$201,0))="Void",INDEX(Matches!$G$2:$G$201,MATCH($A906&amp;"-5",Matches!$J$2:$J$201,0))="",INDEX(Matches!$H$2:$H$201,MATCH($A906&amp;"-5",Matches!$J$2:$J$201,0))=""),"",IF(AND($C906&lt;&gt;"",INDEX(Matches!$F$2:$F$201,MATCH($A906&amp;"-5",Matches!$J$2:$J$201,0))&lt;&gt;"",$C906&gt;=INDEX(Matches!$F$2:$F$201,MATCH($A906&amp;"-5",Matches!$J$2:$J$201,0))),"",IF(AND(L906=INDEX(Matches!$G$2:$G$201,MATCH($A906&amp;"-5",Matches!$J$2:$J$201,0)),M906=INDEX(Matches!$H$2:$H$201,MATCH($A906&amp;"-5",Matches!$J$2:$J$201,0))),5,IF(SIGN(L906-M906)&lt;&gt;SIGN(INDEX(Matches!$G$2:$G$201,MATCH($A906&amp;"-5",Matches!$J$2:$J$201,0))-INDEX(Matches!$H$2:$H$201,MATCH($A906&amp;"-5",Matches!$J$2:$J$201,0))),0,IF(L906-M906=INDEX(Matches!$G$2:$G$201,MATCH($A906&amp;"-5",Matches!$J$2:$J$201,0))-INDEX(Matches!$H$2:$H$201,MATCH($A906&amp;"-5",Matches!$J$2:$J$201,0)),3,2))))),""))</f>
        <v/>
      </c>
      <c r="AC906" s="12" t="str">
        <f aca="false">IF(OR($B906="",N906="",O906=""),"",IFERROR(IF(OR(INDEX(Matches!$I$2:$I$201,MATCH($A906&amp;"-6",Matches!$J$2:$J$201,0))="Void",INDEX(Matches!$G$2:$G$201,MATCH($A906&amp;"-6",Matches!$J$2:$J$201,0))="",INDEX(Matches!$H$2:$H$201,MATCH($A906&amp;"-6",Matches!$J$2:$J$201,0))=""),"",IF(AND($C906&lt;&gt;"",INDEX(Matches!$F$2:$F$201,MATCH($A906&amp;"-6",Matches!$J$2:$J$201,0))&lt;&gt;"",$C906&gt;=INDEX(Matches!$F$2:$F$201,MATCH($A906&amp;"-6",Matches!$J$2:$J$201,0))),"",IF(AND(N906=INDEX(Matches!$G$2:$G$201,MATCH($A906&amp;"-6",Matches!$J$2:$J$201,0)),O906=INDEX(Matches!$H$2:$H$201,MATCH($A906&amp;"-6",Matches!$J$2:$J$201,0))),5,IF(SIGN(N906-O906)&lt;&gt;SIGN(INDEX(Matches!$G$2:$G$201,MATCH($A906&amp;"-6",Matches!$J$2:$J$201,0))-INDEX(Matches!$H$2:$H$201,MATCH($A906&amp;"-6",Matches!$J$2:$J$201,0))),0,IF(N906-O906=INDEX(Matches!$G$2:$G$201,MATCH($A906&amp;"-6",Matches!$J$2:$J$201,0))-INDEX(Matches!$H$2:$H$201,MATCH($A906&amp;"-6",Matches!$J$2:$J$201,0)),3,2))))),""))</f>
        <v/>
      </c>
      <c r="AD906" s="12" t="str">
        <f aca="false">IF(OR($B906="",P906="",Q906=""),"",IFERROR(IF(OR(INDEX(Matches!$I$2:$I$201,MATCH($A906&amp;"-7",Matches!$J$2:$J$201,0))="Void",INDEX(Matches!$G$2:$G$201,MATCH($A906&amp;"-7",Matches!$J$2:$J$201,0))="",INDEX(Matches!$H$2:$H$201,MATCH($A906&amp;"-7",Matches!$J$2:$J$201,0))=""),"",IF(AND($C906&lt;&gt;"",INDEX(Matches!$F$2:$F$201,MATCH($A906&amp;"-7",Matches!$J$2:$J$201,0))&lt;&gt;"",$C906&gt;=INDEX(Matches!$F$2:$F$201,MATCH($A906&amp;"-7",Matches!$J$2:$J$201,0))),"",IF(AND(P906=INDEX(Matches!$G$2:$G$201,MATCH($A906&amp;"-7",Matches!$J$2:$J$201,0)),Q906=INDEX(Matches!$H$2:$H$201,MATCH($A906&amp;"-7",Matches!$J$2:$J$201,0))),5,IF(SIGN(P906-Q906)&lt;&gt;SIGN(INDEX(Matches!$G$2:$G$201,MATCH($A906&amp;"-7",Matches!$J$2:$J$201,0))-INDEX(Matches!$H$2:$H$201,MATCH($A906&amp;"-7",Matches!$J$2:$J$201,0))),0,IF(P906-Q906=INDEX(Matches!$G$2:$G$201,MATCH($A906&amp;"-7",Matches!$J$2:$J$201,0))-INDEX(Matches!$H$2:$H$201,MATCH($A906&amp;"-7",Matches!$J$2:$J$201,0)),3,2))))),""))</f>
        <v/>
      </c>
      <c r="AE906" s="12" t="str">
        <f aca="false">IF(OR($B906="",R906="",S906=""),"",IFERROR(IF(OR(INDEX(Matches!$I$2:$I$201,MATCH($A906&amp;"-8",Matches!$J$2:$J$201,0))="Void",INDEX(Matches!$G$2:$G$201,MATCH($A906&amp;"-8",Matches!$J$2:$J$201,0))="",INDEX(Matches!$H$2:$H$201,MATCH($A906&amp;"-8",Matches!$J$2:$J$201,0))=""),"",IF(AND($C906&lt;&gt;"",INDEX(Matches!$F$2:$F$201,MATCH($A906&amp;"-8",Matches!$J$2:$J$201,0))&lt;&gt;"",$C906&gt;=INDEX(Matches!$F$2:$F$201,MATCH($A906&amp;"-8",Matches!$J$2:$J$201,0))),"",IF(AND(R906=INDEX(Matches!$G$2:$G$201,MATCH($A906&amp;"-8",Matches!$J$2:$J$201,0)),S906=INDEX(Matches!$H$2:$H$201,MATCH($A906&amp;"-8",Matches!$J$2:$J$201,0))),5,IF(SIGN(R906-S906)&lt;&gt;SIGN(INDEX(Matches!$G$2:$G$201,MATCH($A906&amp;"-8",Matches!$J$2:$J$201,0))-INDEX(Matches!$H$2:$H$201,MATCH($A906&amp;"-8",Matches!$J$2:$J$201,0))),0,IF(R906-S906=INDEX(Matches!$G$2:$G$201,MATCH($A906&amp;"-8",Matches!$J$2:$J$201,0))-INDEX(Matches!$H$2:$H$201,MATCH($A906&amp;"-8",Matches!$J$2:$J$201,0)),3,2))))),""))</f>
        <v/>
      </c>
      <c r="AF906" s="12" t="str">
        <f aca="false">IF(OR($B906="",T906="",U906=""),"",IFERROR(IF(OR(INDEX(Matches!$I$2:$I$201,MATCH($A906&amp;"-9",Matches!$J$2:$J$201,0))="Void",INDEX(Matches!$G$2:$G$201,MATCH($A906&amp;"-9",Matches!$J$2:$J$201,0))="",INDEX(Matches!$H$2:$H$201,MATCH($A906&amp;"-9",Matches!$J$2:$J$201,0))=""),"",IF(AND($C906&lt;&gt;"",INDEX(Matches!$F$2:$F$201,MATCH($A906&amp;"-9",Matches!$J$2:$J$201,0))&lt;&gt;"",$C906&gt;=INDEX(Matches!$F$2:$F$201,MATCH($A906&amp;"-9",Matches!$J$2:$J$201,0))),"",IF(AND(T906=INDEX(Matches!$G$2:$G$201,MATCH($A906&amp;"-9",Matches!$J$2:$J$201,0)),U906=INDEX(Matches!$H$2:$H$201,MATCH($A906&amp;"-9",Matches!$J$2:$J$201,0))),5,IF(SIGN(T906-U906)&lt;&gt;SIGN(INDEX(Matches!$G$2:$G$201,MATCH($A906&amp;"-9",Matches!$J$2:$J$201,0))-INDEX(Matches!$H$2:$H$201,MATCH($A906&amp;"-9",Matches!$J$2:$J$201,0))),0,IF(T906-U906=INDEX(Matches!$G$2:$G$201,MATCH($A906&amp;"-9",Matches!$J$2:$J$201,0))-INDEX(Matches!$H$2:$H$201,MATCH($A906&amp;"-9",Matches!$J$2:$J$201,0)),3,2))))),""))</f>
        <v/>
      </c>
      <c r="AG906" s="12" t="str">
        <f aca="false">IF(OR($B906="",V906="",W906=""),"",IFERROR(IF(OR(INDEX(Matches!$I$2:$I$201,MATCH($A906&amp;"-10",Matches!$J$2:$J$201,0))="Void",INDEX(Matches!$G$2:$G$201,MATCH($A906&amp;"-10",Matches!$J$2:$J$201,0))="",INDEX(Matches!$H$2:$H$201,MATCH($A906&amp;"-10",Matches!$J$2:$J$201,0))=""),"",IF(AND($C906&lt;&gt;"",INDEX(Matches!$F$2:$F$201,MATCH($A906&amp;"-10",Matches!$J$2:$J$201,0))&lt;&gt;"",$C906&gt;=INDEX(Matches!$F$2:$F$201,MATCH($A906&amp;"-10",Matches!$J$2:$J$201,0))),"",IF(AND(V906=INDEX(Matches!$G$2:$G$201,MATCH($A906&amp;"-10",Matches!$J$2:$J$201,0)),W906=INDEX(Matches!$H$2:$H$201,MATCH($A906&amp;"-10",Matches!$J$2:$J$201,0))),5,IF(SIGN(V906-W906)&lt;&gt;SIGN(INDEX(Matches!$G$2:$G$201,MATCH($A906&amp;"-10",Matches!$J$2:$J$201,0))-INDEX(Matches!$H$2:$H$201,MATCH($A906&amp;"-10",Matches!$J$2:$J$201,0))),0,IF(V906-W906=INDEX(Matches!$G$2:$G$201,MATCH($A906&amp;"-10",Matches!$J$2:$J$201,0))-INDEX(Matches!$H$2:$H$201,MATCH($A906&amp;"-10",Matches!$J$2:$J$201,0)),3,2))))),""))</f>
        <v/>
      </c>
      <c r="AH906" s="13" t="str">
        <f aca="false">IF($B906="","",SUM(X906:AG906))</f>
        <v/>
      </c>
      <c r="AI906" s="12" t="str">
        <f aca="false">IF($B906="","",COUNTIF(X906:AG906,5))</f>
        <v/>
      </c>
      <c r="AJ906" s="12" t="str">
        <f aca="false">IF($B906="","",COUNTIF(X906:AG906,"&gt;=2"))</f>
        <v/>
      </c>
      <c r="AK906" s="12" t="str">
        <f aca="false">IF($B906="","",COUNT(X906:AG906))</f>
        <v/>
      </c>
    </row>
    <row r="907" customFormat="false" ht="15" hidden="false" customHeight="false" outlineLevel="0" collapsed="false">
      <c r="A907" s="7"/>
      <c r="B907" s="7"/>
      <c r="C907" s="11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12" t="str">
        <f aca="false">IF(OR($B907="",D907="",E907=""),"",IFERROR(IF(OR(INDEX(Matches!$I$2:$I$201,MATCH($A907&amp;"-1",Matches!$J$2:$J$201,0))="Void",INDEX(Matches!$G$2:$G$201,MATCH($A907&amp;"-1",Matches!$J$2:$J$201,0))="",INDEX(Matches!$H$2:$H$201,MATCH($A907&amp;"-1",Matches!$J$2:$J$201,0))=""),"",IF(AND($C907&lt;&gt;"",INDEX(Matches!$F$2:$F$201,MATCH($A907&amp;"-1",Matches!$J$2:$J$201,0))&lt;&gt;"",$C907&gt;=INDEX(Matches!$F$2:$F$201,MATCH($A907&amp;"-1",Matches!$J$2:$J$201,0))),"",IF(AND(D907=INDEX(Matches!$G$2:$G$201,MATCH($A907&amp;"-1",Matches!$J$2:$J$201,0)),E907=INDEX(Matches!$H$2:$H$201,MATCH($A907&amp;"-1",Matches!$J$2:$J$201,0))),5,IF(SIGN(D907-E907)&lt;&gt;SIGN(INDEX(Matches!$G$2:$G$201,MATCH($A907&amp;"-1",Matches!$J$2:$J$201,0))-INDEX(Matches!$H$2:$H$201,MATCH($A907&amp;"-1",Matches!$J$2:$J$201,0))),0,IF(D907-E907=INDEX(Matches!$G$2:$G$201,MATCH($A907&amp;"-1",Matches!$J$2:$J$201,0))-INDEX(Matches!$H$2:$H$201,MATCH($A907&amp;"-1",Matches!$J$2:$J$201,0)),3,2))))),""))</f>
        <v/>
      </c>
      <c r="Y907" s="12" t="str">
        <f aca="false">IF(OR($B907="",F907="",G907=""),"",IFERROR(IF(OR(INDEX(Matches!$I$2:$I$201,MATCH($A907&amp;"-2",Matches!$J$2:$J$201,0))="Void",INDEX(Matches!$G$2:$G$201,MATCH($A907&amp;"-2",Matches!$J$2:$J$201,0))="",INDEX(Matches!$H$2:$H$201,MATCH($A907&amp;"-2",Matches!$J$2:$J$201,0))=""),"",IF(AND($C907&lt;&gt;"",INDEX(Matches!$F$2:$F$201,MATCH($A907&amp;"-2",Matches!$J$2:$J$201,0))&lt;&gt;"",$C907&gt;=INDEX(Matches!$F$2:$F$201,MATCH($A907&amp;"-2",Matches!$J$2:$J$201,0))),"",IF(AND(F907=INDEX(Matches!$G$2:$G$201,MATCH($A907&amp;"-2",Matches!$J$2:$J$201,0)),G907=INDEX(Matches!$H$2:$H$201,MATCH($A907&amp;"-2",Matches!$J$2:$J$201,0))),5,IF(SIGN(F907-G907)&lt;&gt;SIGN(INDEX(Matches!$G$2:$G$201,MATCH($A907&amp;"-2",Matches!$J$2:$J$201,0))-INDEX(Matches!$H$2:$H$201,MATCH($A907&amp;"-2",Matches!$J$2:$J$201,0))),0,IF(F907-G907=INDEX(Matches!$G$2:$G$201,MATCH($A907&amp;"-2",Matches!$J$2:$J$201,0))-INDEX(Matches!$H$2:$H$201,MATCH($A907&amp;"-2",Matches!$J$2:$J$201,0)),3,2))))),""))</f>
        <v/>
      </c>
      <c r="Z907" s="12" t="str">
        <f aca="false">IF(OR($B907="",H907="",I907=""),"",IFERROR(IF(OR(INDEX(Matches!$I$2:$I$201,MATCH($A907&amp;"-3",Matches!$J$2:$J$201,0))="Void",INDEX(Matches!$G$2:$G$201,MATCH($A907&amp;"-3",Matches!$J$2:$J$201,0))="",INDEX(Matches!$H$2:$H$201,MATCH($A907&amp;"-3",Matches!$J$2:$J$201,0))=""),"",IF(AND($C907&lt;&gt;"",INDEX(Matches!$F$2:$F$201,MATCH($A907&amp;"-3",Matches!$J$2:$J$201,0))&lt;&gt;"",$C907&gt;=INDEX(Matches!$F$2:$F$201,MATCH($A907&amp;"-3",Matches!$J$2:$J$201,0))),"",IF(AND(H907=INDEX(Matches!$G$2:$G$201,MATCH($A907&amp;"-3",Matches!$J$2:$J$201,0)),I907=INDEX(Matches!$H$2:$H$201,MATCH($A907&amp;"-3",Matches!$J$2:$J$201,0))),5,IF(SIGN(H907-I907)&lt;&gt;SIGN(INDEX(Matches!$G$2:$G$201,MATCH($A907&amp;"-3",Matches!$J$2:$J$201,0))-INDEX(Matches!$H$2:$H$201,MATCH($A907&amp;"-3",Matches!$J$2:$J$201,0))),0,IF(H907-I907=INDEX(Matches!$G$2:$G$201,MATCH($A907&amp;"-3",Matches!$J$2:$J$201,0))-INDEX(Matches!$H$2:$H$201,MATCH($A907&amp;"-3",Matches!$J$2:$J$201,0)),3,2))))),""))</f>
        <v/>
      </c>
      <c r="AA907" s="12" t="str">
        <f aca="false">IF(OR($B907="",J907="",K907=""),"",IFERROR(IF(OR(INDEX(Matches!$I$2:$I$201,MATCH($A907&amp;"-4",Matches!$J$2:$J$201,0))="Void",INDEX(Matches!$G$2:$G$201,MATCH($A907&amp;"-4",Matches!$J$2:$J$201,0))="",INDEX(Matches!$H$2:$H$201,MATCH($A907&amp;"-4",Matches!$J$2:$J$201,0))=""),"",IF(AND($C907&lt;&gt;"",INDEX(Matches!$F$2:$F$201,MATCH($A907&amp;"-4",Matches!$J$2:$J$201,0))&lt;&gt;"",$C907&gt;=INDEX(Matches!$F$2:$F$201,MATCH($A907&amp;"-4",Matches!$J$2:$J$201,0))),"",IF(AND(J907=INDEX(Matches!$G$2:$G$201,MATCH($A907&amp;"-4",Matches!$J$2:$J$201,0)),K907=INDEX(Matches!$H$2:$H$201,MATCH($A907&amp;"-4",Matches!$J$2:$J$201,0))),5,IF(SIGN(J907-K907)&lt;&gt;SIGN(INDEX(Matches!$G$2:$G$201,MATCH($A907&amp;"-4",Matches!$J$2:$J$201,0))-INDEX(Matches!$H$2:$H$201,MATCH($A907&amp;"-4",Matches!$J$2:$J$201,0))),0,IF(J907-K907=INDEX(Matches!$G$2:$G$201,MATCH($A907&amp;"-4",Matches!$J$2:$J$201,0))-INDEX(Matches!$H$2:$H$201,MATCH($A907&amp;"-4",Matches!$J$2:$J$201,0)),3,2))))),""))</f>
        <v/>
      </c>
      <c r="AB907" s="12" t="str">
        <f aca="false">IF(OR($B907="",L907="",M907=""),"",IFERROR(IF(OR(INDEX(Matches!$I$2:$I$201,MATCH($A907&amp;"-5",Matches!$J$2:$J$201,0))="Void",INDEX(Matches!$G$2:$G$201,MATCH($A907&amp;"-5",Matches!$J$2:$J$201,0))="",INDEX(Matches!$H$2:$H$201,MATCH($A907&amp;"-5",Matches!$J$2:$J$201,0))=""),"",IF(AND($C907&lt;&gt;"",INDEX(Matches!$F$2:$F$201,MATCH($A907&amp;"-5",Matches!$J$2:$J$201,0))&lt;&gt;"",$C907&gt;=INDEX(Matches!$F$2:$F$201,MATCH($A907&amp;"-5",Matches!$J$2:$J$201,0))),"",IF(AND(L907=INDEX(Matches!$G$2:$G$201,MATCH($A907&amp;"-5",Matches!$J$2:$J$201,0)),M907=INDEX(Matches!$H$2:$H$201,MATCH($A907&amp;"-5",Matches!$J$2:$J$201,0))),5,IF(SIGN(L907-M907)&lt;&gt;SIGN(INDEX(Matches!$G$2:$G$201,MATCH($A907&amp;"-5",Matches!$J$2:$J$201,0))-INDEX(Matches!$H$2:$H$201,MATCH($A907&amp;"-5",Matches!$J$2:$J$201,0))),0,IF(L907-M907=INDEX(Matches!$G$2:$G$201,MATCH($A907&amp;"-5",Matches!$J$2:$J$201,0))-INDEX(Matches!$H$2:$H$201,MATCH($A907&amp;"-5",Matches!$J$2:$J$201,0)),3,2))))),""))</f>
        <v/>
      </c>
      <c r="AC907" s="12" t="str">
        <f aca="false">IF(OR($B907="",N907="",O907=""),"",IFERROR(IF(OR(INDEX(Matches!$I$2:$I$201,MATCH($A907&amp;"-6",Matches!$J$2:$J$201,0))="Void",INDEX(Matches!$G$2:$G$201,MATCH($A907&amp;"-6",Matches!$J$2:$J$201,0))="",INDEX(Matches!$H$2:$H$201,MATCH($A907&amp;"-6",Matches!$J$2:$J$201,0))=""),"",IF(AND($C907&lt;&gt;"",INDEX(Matches!$F$2:$F$201,MATCH($A907&amp;"-6",Matches!$J$2:$J$201,0))&lt;&gt;"",$C907&gt;=INDEX(Matches!$F$2:$F$201,MATCH($A907&amp;"-6",Matches!$J$2:$J$201,0))),"",IF(AND(N907=INDEX(Matches!$G$2:$G$201,MATCH($A907&amp;"-6",Matches!$J$2:$J$201,0)),O907=INDEX(Matches!$H$2:$H$201,MATCH($A907&amp;"-6",Matches!$J$2:$J$201,0))),5,IF(SIGN(N907-O907)&lt;&gt;SIGN(INDEX(Matches!$G$2:$G$201,MATCH($A907&amp;"-6",Matches!$J$2:$J$201,0))-INDEX(Matches!$H$2:$H$201,MATCH($A907&amp;"-6",Matches!$J$2:$J$201,0))),0,IF(N907-O907=INDEX(Matches!$G$2:$G$201,MATCH($A907&amp;"-6",Matches!$J$2:$J$201,0))-INDEX(Matches!$H$2:$H$201,MATCH($A907&amp;"-6",Matches!$J$2:$J$201,0)),3,2))))),""))</f>
        <v/>
      </c>
      <c r="AD907" s="12" t="str">
        <f aca="false">IF(OR($B907="",P907="",Q907=""),"",IFERROR(IF(OR(INDEX(Matches!$I$2:$I$201,MATCH($A907&amp;"-7",Matches!$J$2:$J$201,0))="Void",INDEX(Matches!$G$2:$G$201,MATCH($A907&amp;"-7",Matches!$J$2:$J$201,0))="",INDEX(Matches!$H$2:$H$201,MATCH($A907&amp;"-7",Matches!$J$2:$J$201,0))=""),"",IF(AND($C907&lt;&gt;"",INDEX(Matches!$F$2:$F$201,MATCH($A907&amp;"-7",Matches!$J$2:$J$201,0))&lt;&gt;"",$C907&gt;=INDEX(Matches!$F$2:$F$201,MATCH($A907&amp;"-7",Matches!$J$2:$J$201,0))),"",IF(AND(P907=INDEX(Matches!$G$2:$G$201,MATCH($A907&amp;"-7",Matches!$J$2:$J$201,0)),Q907=INDEX(Matches!$H$2:$H$201,MATCH($A907&amp;"-7",Matches!$J$2:$J$201,0))),5,IF(SIGN(P907-Q907)&lt;&gt;SIGN(INDEX(Matches!$G$2:$G$201,MATCH($A907&amp;"-7",Matches!$J$2:$J$201,0))-INDEX(Matches!$H$2:$H$201,MATCH($A907&amp;"-7",Matches!$J$2:$J$201,0))),0,IF(P907-Q907=INDEX(Matches!$G$2:$G$201,MATCH($A907&amp;"-7",Matches!$J$2:$J$201,0))-INDEX(Matches!$H$2:$H$201,MATCH($A907&amp;"-7",Matches!$J$2:$J$201,0)),3,2))))),""))</f>
        <v/>
      </c>
      <c r="AE907" s="12" t="str">
        <f aca="false">IF(OR($B907="",R907="",S907=""),"",IFERROR(IF(OR(INDEX(Matches!$I$2:$I$201,MATCH($A907&amp;"-8",Matches!$J$2:$J$201,0))="Void",INDEX(Matches!$G$2:$G$201,MATCH($A907&amp;"-8",Matches!$J$2:$J$201,0))="",INDEX(Matches!$H$2:$H$201,MATCH($A907&amp;"-8",Matches!$J$2:$J$201,0))=""),"",IF(AND($C907&lt;&gt;"",INDEX(Matches!$F$2:$F$201,MATCH($A907&amp;"-8",Matches!$J$2:$J$201,0))&lt;&gt;"",$C907&gt;=INDEX(Matches!$F$2:$F$201,MATCH($A907&amp;"-8",Matches!$J$2:$J$201,0))),"",IF(AND(R907=INDEX(Matches!$G$2:$G$201,MATCH($A907&amp;"-8",Matches!$J$2:$J$201,0)),S907=INDEX(Matches!$H$2:$H$201,MATCH($A907&amp;"-8",Matches!$J$2:$J$201,0))),5,IF(SIGN(R907-S907)&lt;&gt;SIGN(INDEX(Matches!$G$2:$G$201,MATCH($A907&amp;"-8",Matches!$J$2:$J$201,0))-INDEX(Matches!$H$2:$H$201,MATCH($A907&amp;"-8",Matches!$J$2:$J$201,0))),0,IF(R907-S907=INDEX(Matches!$G$2:$G$201,MATCH($A907&amp;"-8",Matches!$J$2:$J$201,0))-INDEX(Matches!$H$2:$H$201,MATCH($A907&amp;"-8",Matches!$J$2:$J$201,0)),3,2))))),""))</f>
        <v/>
      </c>
      <c r="AF907" s="12" t="str">
        <f aca="false">IF(OR($B907="",T907="",U907=""),"",IFERROR(IF(OR(INDEX(Matches!$I$2:$I$201,MATCH($A907&amp;"-9",Matches!$J$2:$J$201,0))="Void",INDEX(Matches!$G$2:$G$201,MATCH($A907&amp;"-9",Matches!$J$2:$J$201,0))="",INDEX(Matches!$H$2:$H$201,MATCH($A907&amp;"-9",Matches!$J$2:$J$201,0))=""),"",IF(AND($C907&lt;&gt;"",INDEX(Matches!$F$2:$F$201,MATCH($A907&amp;"-9",Matches!$J$2:$J$201,0))&lt;&gt;"",$C907&gt;=INDEX(Matches!$F$2:$F$201,MATCH($A907&amp;"-9",Matches!$J$2:$J$201,0))),"",IF(AND(T907=INDEX(Matches!$G$2:$G$201,MATCH($A907&amp;"-9",Matches!$J$2:$J$201,0)),U907=INDEX(Matches!$H$2:$H$201,MATCH($A907&amp;"-9",Matches!$J$2:$J$201,0))),5,IF(SIGN(T907-U907)&lt;&gt;SIGN(INDEX(Matches!$G$2:$G$201,MATCH($A907&amp;"-9",Matches!$J$2:$J$201,0))-INDEX(Matches!$H$2:$H$201,MATCH($A907&amp;"-9",Matches!$J$2:$J$201,0))),0,IF(T907-U907=INDEX(Matches!$G$2:$G$201,MATCH($A907&amp;"-9",Matches!$J$2:$J$201,0))-INDEX(Matches!$H$2:$H$201,MATCH($A907&amp;"-9",Matches!$J$2:$J$201,0)),3,2))))),""))</f>
        <v/>
      </c>
      <c r="AG907" s="12" t="str">
        <f aca="false">IF(OR($B907="",V907="",W907=""),"",IFERROR(IF(OR(INDEX(Matches!$I$2:$I$201,MATCH($A907&amp;"-10",Matches!$J$2:$J$201,0))="Void",INDEX(Matches!$G$2:$G$201,MATCH($A907&amp;"-10",Matches!$J$2:$J$201,0))="",INDEX(Matches!$H$2:$H$201,MATCH($A907&amp;"-10",Matches!$J$2:$J$201,0))=""),"",IF(AND($C907&lt;&gt;"",INDEX(Matches!$F$2:$F$201,MATCH($A907&amp;"-10",Matches!$J$2:$J$201,0))&lt;&gt;"",$C907&gt;=INDEX(Matches!$F$2:$F$201,MATCH($A907&amp;"-10",Matches!$J$2:$J$201,0))),"",IF(AND(V907=INDEX(Matches!$G$2:$G$201,MATCH($A907&amp;"-10",Matches!$J$2:$J$201,0)),W907=INDEX(Matches!$H$2:$H$201,MATCH($A907&amp;"-10",Matches!$J$2:$J$201,0))),5,IF(SIGN(V907-W907)&lt;&gt;SIGN(INDEX(Matches!$G$2:$G$201,MATCH($A907&amp;"-10",Matches!$J$2:$J$201,0))-INDEX(Matches!$H$2:$H$201,MATCH($A907&amp;"-10",Matches!$J$2:$J$201,0))),0,IF(V907-W907=INDEX(Matches!$G$2:$G$201,MATCH($A907&amp;"-10",Matches!$J$2:$J$201,0))-INDEX(Matches!$H$2:$H$201,MATCH($A907&amp;"-10",Matches!$J$2:$J$201,0)),3,2))))),""))</f>
        <v/>
      </c>
      <c r="AH907" s="13" t="str">
        <f aca="false">IF($B907="","",SUM(X907:AG907))</f>
        <v/>
      </c>
      <c r="AI907" s="12" t="str">
        <f aca="false">IF($B907="","",COUNTIF(X907:AG907,5))</f>
        <v/>
      </c>
      <c r="AJ907" s="12" t="str">
        <f aca="false">IF($B907="","",COUNTIF(X907:AG907,"&gt;=2"))</f>
        <v/>
      </c>
      <c r="AK907" s="12" t="str">
        <f aca="false">IF($B907="","",COUNT(X907:AG907))</f>
        <v/>
      </c>
    </row>
    <row r="908" customFormat="false" ht="15" hidden="false" customHeight="false" outlineLevel="0" collapsed="false">
      <c r="A908" s="7"/>
      <c r="B908" s="7"/>
      <c r="C908" s="11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12" t="str">
        <f aca="false">IF(OR($B908="",D908="",E908=""),"",IFERROR(IF(OR(INDEX(Matches!$I$2:$I$201,MATCH($A908&amp;"-1",Matches!$J$2:$J$201,0))="Void",INDEX(Matches!$G$2:$G$201,MATCH($A908&amp;"-1",Matches!$J$2:$J$201,0))="",INDEX(Matches!$H$2:$H$201,MATCH($A908&amp;"-1",Matches!$J$2:$J$201,0))=""),"",IF(AND($C908&lt;&gt;"",INDEX(Matches!$F$2:$F$201,MATCH($A908&amp;"-1",Matches!$J$2:$J$201,0))&lt;&gt;"",$C908&gt;=INDEX(Matches!$F$2:$F$201,MATCH($A908&amp;"-1",Matches!$J$2:$J$201,0))),"",IF(AND(D908=INDEX(Matches!$G$2:$G$201,MATCH($A908&amp;"-1",Matches!$J$2:$J$201,0)),E908=INDEX(Matches!$H$2:$H$201,MATCH($A908&amp;"-1",Matches!$J$2:$J$201,0))),5,IF(SIGN(D908-E908)&lt;&gt;SIGN(INDEX(Matches!$G$2:$G$201,MATCH($A908&amp;"-1",Matches!$J$2:$J$201,0))-INDEX(Matches!$H$2:$H$201,MATCH($A908&amp;"-1",Matches!$J$2:$J$201,0))),0,IF(D908-E908=INDEX(Matches!$G$2:$G$201,MATCH($A908&amp;"-1",Matches!$J$2:$J$201,0))-INDEX(Matches!$H$2:$H$201,MATCH($A908&amp;"-1",Matches!$J$2:$J$201,0)),3,2))))),""))</f>
        <v/>
      </c>
      <c r="Y908" s="12" t="str">
        <f aca="false">IF(OR($B908="",F908="",G908=""),"",IFERROR(IF(OR(INDEX(Matches!$I$2:$I$201,MATCH($A908&amp;"-2",Matches!$J$2:$J$201,0))="Void",INDEX(Matches!$G$2:$G$201,MATCH($A908&amp;"-2",Matches!$J$2:$J$201,0))="",INDEX(Matches!$H$2:$H$201,MATCH($A908&amp;"-2",Matches!$J$2:$J$201,0))=""),"",IF(AND($C908&lt;&gt;"",INDEX(Matches!$F$2:$F$201,MATCH($A908&amp;"-2",Matches!$J$2:$J$201,0))&lt;&gt;"",$C908&gt;=INDEX(Matches!$F$2:$F$201,MATCH($A908&amp;"-2",Matches!$J$2:$J$201,0))),"",IF(AND(F908=INDEX(Matches!$G$2:$G$201,MATCH($A908&amp;"-2",Matches!$J$2:$J$201,0)),G908=INDEX(Matches!$H$2:$H$201,MATCH($A908&amp;"-2",Matches!$J$2:$J$201,0))),5,IF(SIGN(F908-G908)&lt;&gt;SIGN(INDEX(Matches!$G$2:$G$201,MATCH($A908&amp;"-2",Matches!$J$2:$J$201,0))-INDEX(Matches!$H$2:$H$201,MATCH($A908&amp;"-2",Matches!$J$2:$J$201,0))),0,IF(F908-G908=INDEX(Matches!$G$2:$G$201,MATCH($A908&amp;"-2",Matches!$J$2:$J$201,0))-INDEX(Matches!$H$2:$H$201,MATCH($A908&amp;"-2",Matches!$J$2:$J$201,0)),3,2))))),""))</f>
        <v/>
      </c>
      <c r="Z908" s="12" t="str">
        <f aca="false">IF(OR($B908="",H908="",I908=""),"",IFERROR(IF(OR(INDEX(Matches!$I$2:$I$201,MATCH($A908&amp;"-3",Matches!$J$2:$J$201,0))="Void",INDEX(Matches!$G$2:$G$201,MATCH($A908&amp;"-3",Matches!$J$2:$J$201,0))="",INDEX(Matches!$H$2:$H$201,MATCH($A908&amp;"-3",Matches!$J$2:$J$201,0))=""),"",IF(AND($C908&lt;&gt;"",INDEX(Matches!$F$2:$F$201,MATCH($A908&amp;"-3",Matches!$J$2:$J$201,0))&lt;&gt;"",$C908&gt;=INDEX(Matches!$F$2:$F$201,MATCH($A908&amp;"-3",Matches!$J$2:$J$201,0))),"",IF(AND(H908=INDEX(Matches!$G$2:$G$201,MATCH($A908&amp;"-3",Matches!$J$2:$J$201,0)),I908=INDEX(Matches!$H$2:$H$201,MATCH($A908&amp;"-3",Matches!$J$2:$J$201,0))),5,IF(SIGN(H908-I908)&lt;&gt;SIGN(INDEX(Matches!$G$2:$G$201,MATCH($A908&amp;"-3",Matches!$J$2:$J$201,0))-INDEX(Matches!$H$2:$H$201,MATCH($A908&amp;"-3",Matches!$J$2:$J$201,0))),0,IF(H908-I908=INDEX(Matches!$G$2:$G$201,MATCH($A908&amp;"-3",Matches!$J$2:$J$201,0))-INDEX(Matches!$H$2:$H$201,MATCH($A908&amp;"-3",Matches!$J$2:$J$201,0)),3,2))))),""))</f>
        <v/>
      </c>
      <c r="AA908" s="12" t="str">
        <f aca="false">IF(OR($B908="",J908="",K908=""),"",IFERROR(IF(OR(INDEX(Matches!$I$2:$I$201,MATCH($A908&amp;"-4",Matches!$J$2:$J$201,0))="Void",INDEX(Matches!$G$2:$G$201,MATCH($A908&amp;"-4",Matches!$J$2:$J$201,0))="",INDEX(Matches!$H$2:$H$201,MATCH($A908&amp;"-4",Matches!$J$2:$J$201,0))=""),"",IF(AND($C908&lt;&gt;"",INDEX(Matches!$F$2:$F$201,MATCH($A908&amp;"-4",Matches!$J$2:$J$201,0))&lt;&gt;"",$C908&gt;=INDEX(Matches!$F$2:$F$201,MATCH($A908&amp;"-4",Matches!$J$2:$J$201,0))),"",IF(AND(J908=INDEX(Matches!$G$2:$G$201,MATCH($A908&amp;"-4",Matches!$J$2:$J$201,0)),K908=INDEX(Matches!$H$2:$H$201,MATCH($A908&amp;"-4",Matches!$J$2:$J$201,0))),5,IF(SIGN(J908-K908)&lt;&gt;SIGN(INDEX(Matches!$G$2:$G$201,MATCH($A908&amp;"-4",Matches!$J$2:$J$201,0))-INDEX(Matches!$H$2:$H$201,MATCH($A908&amp;"-4",Matches!$J$2:$J$201,0))),0,IF(J908-K908=INDEX(Matches!$G$2:$G$201,MATCH($A908&amp;"-4",Matches!$J$2:$J$201,0))-INDEX(Matches!$H$2:$H$201,MATCH($A908&amp;"-4",Matches!$J$2:$J$201,0)),3,2))))),""))</f>
        <v/>
      </c>
      <c r="AB908" s="12" t="str">
        <f aca="false">IF(OR($B908="",L908="",M908=""),"",IFERROR(IF(OR(INDEX(Matches!$I$2:$I$201,MATCH($A908&amp;"-5",Matches!$J$2:$J$201,0))="Void",INDEX(Matches!$G$2:$G$201,MATCH($A908&amp;"-5",Matches!$J$2:$J$201,0))="",INDEX(Matches!$H$2:$H$201,MATCH($A908&amp;"-5",Matches!$J$2:$J$201,0))=""),"",IF(AND($C908&lt;&gt;"",INDEX(Matches!$F$2:$F$201,MATCH($A908&amp;"-5",Matches!$J$2:$J$201,0))&lt;&gt;"",$C908&gt;=INDEX(Matches!$F$2:$F$201,MATCH($A908&amp;"-5",Matches!$J$2:$J$201,0))),"",IF(AND(L908=INDEX(Matches!$G$2:$G$201,MATCH($A908&amp;"-5",Matches!$J$2:$J$201,0)),M908=INDEX(Matches!$H$2:$H$201,MATCH($A908&amp;"-5",Matches!$J$2:$J$201,0))),5,IF(SIGN(L908-M908)&lt;&gt;SIGN(INDEX(Matches!$G$2:$G$201,MATCH($A908&amp;"-5",Matches!$J$2:$J$201,0))-INDEX(Matches!$H$2:$H$201,MATCH($A908&amp;"-5",Matches!$J$2:$J$201,0))),0,IF(L908-M908=INDEX(Matches!$G$2:$G$201,MATCH($A908&amp;"-5",Matches!$J$2:$J$201,0))-INDEX(Matches!$H$2:$H$201,MATCH($A908&amp;"-5",Matches!$J$2:$J$201,0)),3,2))))),""))</f>
        <v/>
      </c>
      <c r="AC908" s="12" t="str">
        <f aca="false">IF(OR($B908="",N908="",O908=""),"",IFERROR(IF(OR(INDEX(Matches!$I$2:$I$201,MATCH($A908&amp;"-6",Matches!$J$2:$J$201,0))="Void",INDEX(Matches!$G$2:$G$201,MATCH($A908&amp;"-6",Matches!$J$2:$J$201,0))="",INDEX(Matches!$H$2:$H$201,MATCH($A908&amp;"-6",Matches!$J$2:$J$201,0))=""),"",IF(AND($C908&lt;&gt;"",INDEX(Matches!$F$2:$F$201,MATCH($A908&amp;"-6",Matches!$J$2:$J$201,0))&lt;&gt;"",$C908&gt;=INDEX(Matches!$F$2:$F$201,MATCH($A908&amp;"-6",Matches!$J$2:$J$201,0))),"",IF(AND(N908=INDEX(Matches!$G$2:$G$201,MATCH($A908&amp;"-6",Matches!$J$2:$J$201,0)),O908=INDEX(Matches!$H$2:$H$201,MATCH($A908&amp;"-6",Matches!$J$2:$J$201,0))),5,IF(SIGN(N908-O908)&lt;&gt;SIGN(INDEX(Matches!$G$2:$G$201,MATCH($A908&amp;"-6",Matches!$J$2:$J$201,0))-INDEX(Matches!$H$2:$H$201,MATCH($A908&amp;"-6",Matches!$J$2:$J$201,0))),0,IF(N908-O908=INDEX(Matches!$G$2:$G$201,MATCH($A908&amp;"-6",Matches!$J$2:$J$201,0))-INDEX(Matches!$H$2:$H$201,MATCH($A908&amp;"-6",Matches!$J$2:$J$201,0)),3,2))))),""))</f>
        <v/>
      </c>
      <c r="AD908" s="12" t="str">
        <f aca="false">IF(OR($B908="",P908="",Q908=""),"",IFERROR(IF(OR(INDEX(Matches!$I$2:$I$201,MATCH($A908&amp;"-7",Matches!$J$2:$J$201,0))="Void",INDEX(Matches!$G$2:$G$201,MATCH($A908&amp;"-7",Matches!$J$2:$J$201,0))="",INDEX(Matches!$H$2:$H$201,MATCH($A908&amp;"-7",Matches!$J$2:$J$201,0))=""),"",IF(AND($C908&lt;&gt;"",INDEX(Matches!$F$2:$F$201,MATCH($A908&amp;"-7",Matches!$J$2:$J$201,0))&lt;&gt;"",$C908&gt;=INDEX(Matches!$F$2:$F$201,MATCH($A908&amp;"-7",Matches!$J$2:$J$201,0))),"",IF(AND(P908=INDEX(Matches!$G$2:$G$201,MATCH($A908&amp;"-7",Matches!$J$2:$J$201,0)),Q908=INDEX(Matches!$H$2:$H$201,MATCH($A908&amp;"-7",Matches!$J$2:$J$201,0))),5,IF(SIGN(P908-Q908)&lt;&gt;SIGN(INDEX(Matches!$G$2:$G$201,MATCH($A908&amp;"-7",Matches!$J$2:$J$201,0))-INDEX(Matches!$H$2:$H$201,MATCH($A908&amp;"-7",Matches!$J$2:$J$201,0))),0,IF(P908-Q908=INDEX(Matches!$G$2:$G$201,MATCH($A908&amp;"-7",Matches!$J$2:$J$201,0))-INDEX(Matches!$H$2:$H$201,MATCH($A908&amp;"-7",Matches!$J$2:$J$201,0)),3,2))))),""))</f>
        <v/>
      </c>
      <c r="AE908" s="12" t="str">
        <f aca="false">IF(OR($B908="",R908="",S908=""),"",IFERROR(IF(OR(INDEX(Matches!$I$2:$I$201,MATCH($A908&amp;"-8",Matches!$J$2:$J$201,0))="Void",INDEX(Matches!$G$2:$G$201,MATCH($A908&amp;"-8",Matches!$J$2:$J$201,0))="",INDEX(Matches!$H$2:$H$201,MATCH($A908&amp;"-8",Matches!$J$2:$J$201,0))=""),"",IF(AND($C908&lt;&gt;"",INDEX(Matches!$F$2:$F$201,MATCH($A908&amp;"-8",Matches!$J$2:$J$201,0))&lt;&gt;"",$C908&gt;=INDEX(Matches!$F$2:$F$201,MATCH($A908&amp;"-8",Matches!$J$2:$J$201,0))),"",IF(AND(R908=INDEX(Matches!$G$2:$G$201,MATCH($A908&amp;"-8",Matches!$J$2:$J$201,0)),S908=INDEX(Matches!$H$2:$H$201,MATCH($A908&amp;"-8",Matches!$J$2:$J$201,0))),5,IF(SIGN(R908-S908)&lt;&gt;SIGN(INDEX(Matches!$G$2:$G$201,MATCH($A908&amp;"-8",Matches!$J$2:$J$201,0))-INDEX(Matches!$H$2:$H$201,MATCH($A908&amp;"-8",Matches!$J$2:$J$201,0))),0,IF(R908-S908=INDEX(Matches!$G$2:$G$201,MATCH($A908&amp;"-8",Matches!$J$2:$J$201,0))-INDEX(Matches!$H$2:$H$201,MATCH($A908&amp;"-8",Matches!$J$2:$J$201,0)),3,2))))),""))</f>
        <v/>
      </c>
      <c r="AF908" s="12" t="str">
        <f aca="false">IF(OR($B908="",T908="",U908=""),"",IFERROR(IF(OR(INDEX(Matches!$I$2:$I$201,MATCH($A908&amp;"-9",Matches!$J$2:$J$201,0))="Void",INDEX(Matches!$G$2:$G$201,MATCH($A908&amp;"-9",Matches!$J$2:$J$201,0))="",INDEX(Matches!$H$2:$H$201,MATCH($A908&amp;"-9",Matches!$J$2:$J$201,0))=""),"",IF(AND($C908&lt;&gt;"",INDEX(Matches!$F$2:$F$201,MATCH($A908&amp;"-9",Matches!$J$2:$J$201,0))&lt;&gt;"",$C908&gt;=INDEX(Matches!$F$2:$F$201,MATCH($A908&amp;"-9",Matches!$J$2:$J$201,0))),"",IF(AND(T908=INDEX(Matches!$G$2:$G$201,MATCH($A908&amp;"-9",Matches!$J$2:$J$201,0)),U908=INDEX(Matches!$H$2:$H$201,MATCH($A908&amp;"-9",Matches!$J$2:$J$201,0))),5,IF(SIGN(T908-U908)&lt;&gt;SIGN(INDEX(Matches!$G$2:$G$201,MATCH($A908&amp;"-9",Matches!$J$2:$J$201,0))-INDEX(Matches!$H$2:$H$201,MATCH($A908&amp;"-9",Matches!$J$2:$J$201,0))),0,IF(T908-U908=INDEX(Matches!$G$2:$G$201,MATCH($A908&amp;"-9",Matches!$J$2:$J$201,0))-INDEX(Matches!$H$2:$H$201,MATCH($A908&amp;"-9",Matches!$J$2:$J$201,0)),3,2))))),""))</f>
        <v/>
      </c>
      <c r="AG908" s="12" t="str">
        <f aca="false">IF(OR($B908="",V908="",W908=""),"",IFERROR(IF(OR(INDEX(Matches!$I$2:$I$201,MATCH($A908&amp;"-10",Matches!$J$2:$J$201,0))="Void",INDEX(Matches!$G$2:$G$201,MATCH($A908&amp;"-10",Matches!$J$2:$J$201,0))="",INDEX(Matches!$H$2:$H$201,MATCH($A908&amp;"-10",Matches!$J$2:$J$201,0))=""),"",IF(AND($C908&lt;&gt;"",INDEX(Matches!$F$2:$F$201,MATCH($A908&amp;"-10",Matches!$J$2:$J$201,0))&lt;&gt;"",$C908&gt;=INDEX(Matches!$F$2:$F$201,MATCH($A908&amp;"-10",Matches!$J$2:$J$201,0))),"",IF(AND(V908=INDEX(Matches!$G$2:$G$201,MATCH($A908&amp;"-10",Matches!$J$2:$J$201,0)),W908=INDEX(Matches!$H$2:$H$201,MATCH($A908&amp;"-10",Matches!$J$2:$J$201,0))),5,IF(SIGN(V908-W908)&lt;&gt;SIGN(INDEX(Matches!$G$2:$G$201,MATCH($A908&amp;"-10",Matches!$J$2:$J$201,0))-INDEX(Matches!$H$2:$H$201,MATCH($A908&amp;"-10",Matches!$J$2:$J$201,0))),0,IF(V908-W908=INDEX(Matches!$G$2:$G$201,MATCH($A908&amp;"-10",Matches!$J$2:$J$201,0))-INDEX(Matches!$H$2:$H$201,MATCH($A908&amp;"-10",Matches!$J$2:$J$201,0)),3,2))))),""))</f>
        <v/>
      </c>
      <c r="AH908" s="13" t="str">
        <f aca="false">IF($B908="","",SUM(X908:AG908))</f>
        <v/>
      </c>
      <c r="AI908" s="12" t="str">
        <f aca="false">IF($B908="","",COUNTIF(X908:AG908,5))</f>
        <v/>
      </c>
      <c r="AJ908" s="12" t="str">
        <f aca="false">IF($B908="","",COUNTIF(X908:AG908,"&gt;=2"))</f>
        <v/>
      </c>
      <c r="AK908" s="12" t="str">
        <f aca="false">IF($B908="","",COUNT(X908:AG908))</f>
        <v/>
      </c>
    </row>
    <row r="909" customFormat="false" ht="15" hidden="false" customHeight="false" outlineLevel="0" collapsed="false">
      <c r="A909" s="7"/>
      <c r="B909" s="7"/>
      <c r="C909" s="11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12" t="str">
        <f aca="false">IF(OR($B909="",D909="",E909=""),"",IFERROR(IF(OR(INDEX(Matches!$I$2:$I$201,MATCH($A909&amp;"-1",Matches!$J$2:$J$201,0))="Void",INDEX(Matches!$G$2:$G$201,MATCH($A909&amp;"-1",Matches!$J$2:$J$201,0))="",INDEX(Matches!$H$2:$H$201,MATCH($A909&amp;"-1",Matches!$J$2:$J$201,0))=""),"",IF(AND($C909&lt;&gt;"",INDEX(Matches!$F$2:$F$201,MATCH($A909&amp;"-1",Matches!$J$2:$J$201,0))&lt;&gt;"",$C909&gt;=INDEX(Matches!$F$2:$F$201,MATCH($A909&amp;"-1",Matches!$J$2:$J$201,0))),"",IF(AND(D909=INDEX(Matches!$G$2:$G$201,MATCH($A909&amp;"-1",Matches!$J$2:$J$201,0)),E909=INDEX(Matches!$H$2:$H$201,MATCH($A909&amp;"-1",Matches!$J$2:$J$201,0))),5,IF(SIGN(D909-E909)&lt;&gt;SIGN(INDEX(Matches!$G$2:$G$201,MATCH($A909&amp;"-1",Matches!$J$2:$J$201,0))-INDEX(Matches!$H$2:$H$201,MATCH($A909&amp;"-1",Matches!$J$2:$J$201,0))),0,IF(D909-E909=INDEX(Matches!$G$2:$G$201,MATCH($A909&amp;"-1",Matches!$J$2:$J$201,0))-INDEX(Matches!$H$2:$H$201,MATCH($A909&amp;"-1",Matches!$J$2:$J$201,0)),3,2))))),""))</f>
        <v/>
      </c>
      <c r="Y909" s="12" t="str">
        <f aca="false">IF(OR($B909="",F909="",G909=""),"",IFERROR(IF(OR(INDEX(Matches!$I$2:$I$201,MATCH($A909&amp;"-2",Matches!$J$2:$J$201,0))="Void",INDEX(Matches!$G$2:$G$201,MATCH($A909&amp;"-2",Matches!$J$2:$J$201,0))="",INDEX(Matches!$H$2:$H$201,MATCH($A909&amp;"-2",Matches!$J$2:$J$201,0))=""),"",IF(AND($C909&lt;&gt;"",INDEX(Matches!$F$2:$F$201,MATCH($A909&amp;"-2",Matches!$J$2:$J$201,0))&lt;&gt;"",$C909&gt;=INDEX(Matches!$F$2:$F$201,MATCH($A909&amp;"-2",Matches!$J$2:$J$201,0))),"",IF(AND(F909=INDEX(Matches!$G$2:$G$201,MATCH($A909&amp;"-2",Matches!$J$2:$J$201,0)),G909=INDEX(Matches!$H$2:$H$201,MATCH($A909&amp;"-2",Matches!$J$2:$J$201,0))),5,IF(SIGN(F909-G909)&lt;&gt;SIGN(INDEX(Matches!$G$2:$G$201,MATCH($A909&amp;"-2",Matches!$J$2:$J$201,0))-INDEX(Matches!$H$2:$H$201,MATCH($A909&amp;"-2",Matches!$J$2:$J$201,0))),0,IF(F909-G909=INDEX(Matches!$G$2:$G$201,MATCH($A909&amp;"-2",Matches!$J$2:$J$201,0))-INDEX(Matches!$H$2:$H$201,MATCH($A909&amp;"-2",Matches!$J$2:$J$201,0)),3,2))))),""))</f>
        <v/>
      </c>
      <c r="Z909" s="12" t="str">
        <f aca="false">IF(OR($B909="",H909="",I909=""),"",IFERROR(IF(OR(INDEX(Matches!$I$2:$I$201,MATCH($A909&amp;"-3",Matches!$J$2:$J$201,0))="Void",INDEX(Matches!$G$2:$G$201,MATCH($A909&amp;"-3",Matches!$J$2:$J$201,0))="",INDEX(Matches!$H$2:$H$201,MATCH($A909&amp;"-3",Matches!$J$2:$J$201,0))=""),"",IF(AND($C909&lt;&gt;"",INDEX(Matches!$F$2:$F$201,MATCH($A909&amp;"-3",Matches!$J$2:$J$201,0))&lt;&gt;"",$C909&gt;=INDEX(Matches!$F$2:$F$201,MATCH($A909&amp;"-3",Matches!$J$2:$J$201,0))),"",IF(AND(H909=INDEX(Matches!$G$2:$G$201,MATCH($A909&amp;"-3",Matches!$J$2:$J$201,0)),I909=INDEX(Matches!$H$2:$H$201,MATCH($A909&amp;"-3",Matches!$J$2:$J$201,0))),5,IF(SIGN(H909-I909)&lt;&gt;SIGN(INDEX(Matches!$G$2:$G$201,MATCH($A909&amp;"-3",Matches!$J$2:$J$201,0))-INDEX(Matches!$H$2:$H$201,MATCH($A909&amp;"-3",Matches!$J$2:$J$201,0))),0,IF(H909-I909=INDEX(Matches!$G$2:$G$201,MATCH($A909&amp;"-3",Matches!$J$2:$J$201,0))-INDEX(Matches!$H$2:$H$201,MATCH($A909&amp;"-3",Matches!$J$2:$J$201,0)),3,2))))),""))</f>
        <v/>
      </c>
      <c r="AA909" s="12" t="str">
        <f aca="false">IF(OR($B909="",J909="",K909=""),"",IFERROR(IF(OR(INDEX(Matches!$I$2:$I$201,MATCH($A909&amp;"-4",Matches!$J$2:$J$201,0))="Void",INDEX(Matches!$G$2:$G$201,MATCH($A909&amp;"-4",Matches!$J$2:$J$201,0))="",INDEX(Matches!$H$2:$H$201,MATCH($A909&amp;"-4",Matches!$J$2:$J$201,0))=""),"",IF(AND($C909&lt;&gt;"",INDEX(Matches!$F$2:$F$201,MATCH($A909&amp;"-4",Matches!$J$2:$J$201,0))&lt;&gt;"",$C909&gt;=INDEX(Matches!$F$2:$F$201,MATCH($A909&amp;"-4",Matches!$J$2:$J$201,0))),"",IF(AND(J909=INDEX(Matches!$G$2:$G$201,MATCH($A909&amp;"-4",Matches!$J$2:$J$201,0)),K909=INDEX(Matches!$H$2:$H$201,MATCH($A909&amp;"-4",Matches!$J$2:$J$201,0))),5,IF(SIGN(J909-K909)&lt;&gt;SIGN(INDEX(Matches!$G$2:$G$201,MATCH($A909&amp;"-4",Matches!$J$2:$J$201,0))-INDEX(Matches!$H$2:$H$201,MATCH($A909&amp;"-4",Matches!$J$2:$J$201,0))),0,IF(J909-K909=INDEX(Matches!$G$2:$G$201,MATCH($A909&amp;"-4",Matches!$J$2:$J$201,0))-INDEX(Matches!$H$2:$H$201,MATCH($A909&amp;"-4",Matches!$J$2:$J$201,0)),3,2))))),""))</f>
        <v/>
      </c>
      <c r="AB909" s="12" t="str">
        <f aca="false">IF(OR($B909="",L909="",M909=""),"",IFERROR(IF(OR(INDEX(Matches!$I$2:$I$201,MATCH($A909&amp;"-5",Matches!$J$2:$J$201,0))="Void",INDEX(Matches!$G$2:$G$201,MATCH($A909&amp;"-5",Matches!$J$2:$J$201,0))="",INDEX(Matches!$H$2:$H$201,MATCH($A909&amp;"-5",Matches!$J$2:$J$201,0))=""),"",IF(AND($C909&lt;&gt;"",INDEX(Matches!$F$2:$F$201,MATCH($A909&amp;"-5",Matches!$J$2:$J$201,0))&lt;&gt;"",$C909&gt;=INDEX(Matches!$F$2:$F$201,MATCH($A909&amp;"-5",Matches!$J$2:$J$201,0))),"",IF(AND(L909=INDEX(Matches!$G$2:$G$201,MATCH($A909&amp;"-5",Matches!$J$2:$J$201,0)),M909=INDEX(Matches!$H$2:$H$201,MATCH($A909&amp;"-5",Matches!$J$2:$J$201,0))),5,IF(SIGN(L909-M909)&lt;&gt;SIGN(INDEX(Matches!$G$2:$G$201,MATCH($A909&amp;"-5",Matches!$J$2:$J$201,0))-INDEX(Matches!$H$2:$H$201,MATCH($A909&amp;"-5",Matches!$J$2:$J$201,0))),0,IF(L909-M909=INDEX(Matches!$G$2:$G$201,MATCH($A909&amp;"-5",Matches!$J$2:$J$201,0))-INDEX(Matches!$H$2:$H$201,MATCH($A909&amp;"-5",Matches!$J$2:$J$201,0)),3,2))))),""))</f>
        <v/>
      </c>
      <c r="AC909" s="12" t="str">
        <f aca="false">IF(OR($B909="",N909="",O909=""),"",IFERROR(IF(OR(INDEX(Matches!$I$2:$I$201,MATCH($A909&amp;"-6",Matches!$J$2:$J$201,0))="Void",INDEX(Matches!$G$2:$G$201,MATCH($A909&amp;"-6",Matches!$J$2:$J$201,0))="",INDEX(Matches!$H$2:$H$201,MATCH($A909&amp;"-6",Matches!$J$2:$J$201,0))=""),"",IF(AND($C909&lt;&gt;"",INDEX(Matches!$F$2:$F$201,MATCH($A909&amp;"-6",Matches!$J$2:$J$201,0))&lt;&gt;"",$C909&gt;=INDEX(Matches!$F$2:$F$201,MATCH($A909&amp;"-6",Matches!$J$2:$J$201,0))),"",IF(AND(N909=INDEX(Matches!$G$2:$G$201,MATCH($A909&amp;"-6",Matches!$J$2:$J$201,0)),O909=INDEX(Matches!$H$2:$H$201,MATCH($A909&amp;"-6",Matches!$J$2:$J$201,0))),5,IF(SIGN(N909-O909)&lt;&gt;SIGN(INDEX(Matches!$G$2:$G$201,MATCH($A909&amp;"-6",Matches!$J$2:$J$201,0))-INDEX(Matches!$H$2:$H$201,MATCH($A909&amp;"-6",Matches!$J$2:$J$201,0))),0,IF(N909-O909=INDEX(Matches!$G$2:$G$201,MATCH($A909&amp;"-6",Matches!$J$2:$J$201,0))-INDEX(Matches!$H$2:$H$201,MATCH($A909&amp;"-6",Matches!$J$2:$J$201,0)),3,2))))),""))</f>
        <v/>
      </c>
      <c r="AD909" s="12" t="str">
        <f aca="false">IF(OR($B909="",P909="",Q909=""),"",IFERROR(IF(OR(INDEX(Matches!$I$2:$I$201,MATCH($A909&amp;"-7",Matches!$J$2:$J$201,0))="Void",INDEX(Matches!$G$2:$G$201,MATCH($A909&amp;"-7",Matches!$J$2:$J$201,0))="",INDEX(Matches!$H$2:$H$201,MATCH($A909&amp;"-7",Matches!$J$2:$J$201,0))=""),"",IF(AND($C909&lt;&gt;"",INDEX(Matches!$F$2:$F$201,MATCH($A909&amp;"-7",Matches!$J$2:$J$201,0))&lt;&gt;"",$C909&gt;=INDEX(Matches!$F$2:$F$201,MATCH($A909&amp;"-7",Matches!$J$2:$J$201,0))),"",IF(AND(P909=INDEX(Matches!$G$2:$G$201,MATCH($A909&amp;"-7",Matches!$J$2:$J$201,0)),Q909=INDEX(Matches!$H$2:$H$201,MATCH($A909&amp;"-7",Matches!$J$2:$J$201,0))),5,IF(SIGN(P909-Q909)&lt;&gt;SIGN(INDEX(Matches!$G$2:$G$201,MATCH($A909&amp;"-7",Matches!$J$2:$J$201,0))-INDEX(Matches!$H$2:$H$201,MATCH($A909&amp;"-7",Matches!$J$2:$J$201,0))),0,IF(P909-Q909=INDEX(Matches!$G$2:$G$201,MATCH($A909&amp;"-7",Matches!$J$2:$J$201,0))-INDEX(Matches!$H$2:$H$201,MATCH($A909&amp;"-7",Matches!$J$2:$J$201,0)),3,2))))),""))</f>
        <v/>
      </c>
      <c r="AE909" s="12" t="str">
        <f aca="false">IF(OR($B909="",R909="",S909=""),"",IFERROR(IF(OR(INDEX(Matches!$I$2:$I$201,MATCH($A909&amp;"-8",Matches!$J$2:$J$201,0))="Void",INDEX(Matches!$G$2:$G$201,MATCH($A909&amp;"-8",Matches!$J$2:$J$201,0))="",INDEX(Matches!$H$2:$H$201,MATCH($A909&amp;"-8",Matches!$J$2:$J$201,0))=""),"",IF(AND($C909&lt;&gt;"",INDEX(Matches!$F$2:$F$201,MATCH($A909&amp;"-8",Matches!$J$2:$J$201,0))&lt;&gt;"",$C909&gt;=INDEX(Matches!$F$2:$F$201,MATCH($A909&amp;"-8",Matches!$J$2:$J$201,0))),"",IF(AND(R909=INDEX(Matches!$G$2:$G$201,MATCH($A909&amp;"-8",Matches!$J$2:$J$201,0)),S909=INDEX(Matches!$H$2:$H$201,MATCH($A909&amp;"-8",Matches!$J$2:$J$201,0))),5,IF(SIGN(R909-S909)&lt;&gt;SIGN(INDEX(Matches!$G$2:$G$201,MATCH($A909&amp;"-8",Matches!$J$2:$J$201,0))-INDEX(Matches!$H$2:$H$201,MATCH($A909&amp;"-8",Matches!$J$2:$J$201,0))),0,IF(R909-S909=INDEX(Matches!$G$2:$G$201,MATCH($A909&amp;"-8",Matches!$J$2:$J$201,0))-INDEX(Matches!$H$2:$H$201,MATCH($A909&amp;"-8",Matches!$J$2:$J$201,0)),3,2))))),""))</f>
        <v/>
      </c>
      <c r="AF909" s="12" t="str">
        <f aca="false">IF(OR($B909="",T909="",U909=""),"",IFERROR(IF(OR(INDEX(Matches!$I$2:$I$201,MATCH($A909&amp;"-9",Matches!$J$2:$J$201,0))="Void",INDEX(Matches!$G$2:$G$201,MATCH($A909&amp;"-9",Matches!$J$2:$J$201,0))="",INDEX(Matches!$H$2:$H$201,MATCH($A909&amp;"-9",Matches!$J$2:$J$201,0))=""),"",IF(AND($C909&lt;&gt;"",INDEX(Matches!$F$2:$F$201,MATCH($A909&amp;"-9",Matches!$J$2:$J$201,0))&lt;&gt;"",$C909&gt;=INDEX(Matches!$F$2:$F$201,MATCH($A909&amp;"-9",Matches!$J$2:$J$201,0))),"",IF(AND(T909=INDEX(Matches!$G$2:$G$201,MATCH($A909&amp;"-9",Matches!$J$2:$J$201,0)),U909=INDEX(Matches!$H$2:$H$201,MATCH($A909&amp;"-9",Matches!$J$2:$J$201,0))),5,IF(SIGN(T909-U909)&lt;&gt;SIGN(INDEX(Matches!$G$2:$G$201,MATCH($A909&amp;"-9",Matches!$J$2:$J$201,0))-INDEX(Matches!$H$2:$H$201,MATCH($A909&amp;"-9",Matches!$J$2:$J$201,0))),0,IF(T909-U909=INDEX(Matches!$G$2:$G$201,MATCH($A909&amp;"-9",Matches!$J$2:$J$201,0))-INDEX(Matches!$H$2:$H$201,MATCH($A909&amp;"-9",Matches!$J$2:$J$201,0)),3,2))))),""))</f>
        <v/>
      </c>
      <c r="AG909" s="12" t="str">
        <f aca="false">IF(OR($B909="",V909="",W909=""),"",IFERROR(IF(OR(INDEX(Matches!$I$2:$I$201,MATCH($A909&amp;"-10",Matches!$J$2:$J$201,0))="Void",INDEX(Matches!$G$2:$G$201,MATCH($A909&amp;"-10",Matches!$J$2:$J$201,0))="",INDEX(Matches!$H$2:$H$201,MATCH($A909&amp;"-10",Matches!$J$2:$J$201,0))=""),"",IF(AND($C909&lt;&gt;"",INDEX(Matches!$F$2:$F$201,MATCH($A909&amp;"-10",Matches!$J$2:$J$201,0))&lt;&gt;"",$C909&gt;=INDEX(Matches!$F$2:$F$201,MATCH($A909&amp;"-10",Matches!$J$2:$J$201,0))),"",IF(AND(V909=INDEX(Matches!$G$2:$G$201,MATCH($A909&amp;"-10",Matches!$J$2:$J$201,0)),W909=INDEX(Matches!$H$2:$H$201,MATCH($A909&amp;"-10",Matches!$J$2:$J$201,0))),5,IF(SIGN(V909-W909)&lt;&gt;SIGN(INDEX(Matches!$G$2:$G$201,MATCH($A909&amp;"-10",Matches!$J$2:$J$201,0))-INDEX(Matches!$H$2:$H$201,MATCH($A909&amp;"-10",Matches!$J$2:$J$201,0))),0,IF(V909-W909=INDEX(Matches!$G$2:$G$201,MATCH($A909&amp;"-10",Matches!$J$2:$J$201,0))-INDEX(Matches!$H$2:$H$201,MATCH($A909&amp;"-10",Matches!$J$2:$J$201,0)),3,2))))),""))</f>
        <v/>
      </c>
      <c r="AH909" s="13" t="str">
        <f aca="false">IF($B909="","",SUM(X909:AG909))</f>
        <v/>
      </c>
      <c r="AI909" s="12" t="str">
        <f aca="false">IF($B909="","",COUNTIF(X909:AG909,5))</f>
        <v/>
      </c>
      <c r="AJ909" s="12" t="str">
        <f aca="false">IF($B909="","",COUNTIF(X909:AG909,"&gt;=2"))</f>
        <v/>
      </c>
      <c r="AK909" s="12" t="str">
        <f aca="false">IF($B909="","",COUNT(X909:AG909))</f>
        <v/>
      </c>
    </row>
    <row r="910" customFormat="false" ht="15" hidden="false" customHeight="false" outlineLevel="0" collapsed="false">
      <c r="A910" s="7"/>
      <c r="B910" s="7"/>
      <c r="C910" s="11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12" t="str">
        <f aca="false">IF(OR($B910="",D910="",E910=""),"",IFERROR(IF(OR(INDEX(Matches!$I$2:$I$201,MATCH($A910&amp;"-1",Matches!$J$2:$J$201,0))="Void",INDEX(Matches!$G$2:$G$201,MATCH($A910&amp;"-1",Matches!$J$2:$J$201,0))="",INDEX(Matches!$H$2:$H$201,MATCH($A910&amp;"-1",Matches!$J$2:$J$201,0))=""),"",IF(AND($C910&lt;&gt;"",INDEX(Matches!$F$2:$F$201,MATCH($A910&amp;"-1",Matches!$J$2:$J$201,0))&lt;&gt;"",$C910&gt;=INDEX(Matches!$F$2:$F$201,MATCH($A910&amp;"-1",Matches!$J$2:$J$201,0))),"",IF(AND(D910=INDEX(Matches!$G$2:$G$201,MATCH($A910&amp;"-1",Matches!$J$2:$J$201,0)),E910=INDEX(Matches!$H$2:$H$201,MATCH($A910&amp;"-1",Matches!$J$2:$J$201,0))),5,IF(SIGN(D910-E910)&lt;&gt;SIGN(INDEX(Matches!$G$2:$G$201,MATCH($A910&amp;"-1",Matches!$J$2:$J$201,0))-INDEX(Matches!$H$2:$H$201,MATCH($A910&amp;"-1",Matches!$J$2:$J$201,0))),0,IF(D910-E910=INDEX(Matches!$G$2:$G$201,MATCH($A910&amp;"-1",Matches!$J$2:$J$201,0))-INDEX(Matches!$H$2:$H$201,MATCH($A910&amp;"-1",Matches!$J$2:$J$201,0)),3,2))))),""))</f>
        <v/>
      </c>
      <c r="Y910" s="12" t="str">
        <f aca="false">IF(OR($B910="",F910="",G910=""),"",IFERROR(IF(OR(INDEX(Matches!$I$2:$I$201,MATCH($A910&amp;"-2",Matches!$J$2:$J$201,0))="Void",INDEX(Matches!$G$2:$G$201,MATCH($A910&amp;"-2",Matches!$J$2:$J$201,0))="",INDEX(Matches!$H$2:$H$201,MATCH($A910&amp;"-2",Matches!$J$2:$J$201,0))=""),"",IF(AND($C910&lt;&gt;"",INDEX(Matches!$F$2:$F$201,MATCH($A910&amp;"-2",Matches!$J$2:$J$201,0))&lt;&gt;"",$C910&gt;=INDEX(Matches!$F$2:$F$201,MATCH($A910&amp;"-2",Matches!$J$2:$J$201,0))),"",IF(AND(F910=INDEX(Matches!$G$2:$G$201,MATCH($A910&amp;"-2",Matches!$J$2:$J$201,0)),G910=INDEX(Matches!$H$2:$H$201,MATCH($A910&amp;"-2",Matches!$J$2:$J$201,0))),5,IF(SIGN(F910-G910)&lt;&gt;SIGN(INDEX(Matches!$G$2:$G$201,MATCH($A910&amp;"-2",Matches!$J$2:$J$201,0))-INDEX(Matches!$H$2:$H$201,MATCH($A910&amp;"-2",Matches!$J$2:$J$201,0))),0,IF(F910-G910=INDEX(Matches!$G$2:$G$201,MATCH($A910&amp;"-2",Matches!$J$2:$J$201,0))-INDEX(Matches!$H$2:$H$201,MATCH($A910&amp;"-2",Matches!$J$2:$J$201,0)),3,2))))),""))</f>
        <v/>
      </c>
      <c r="Z910" s="12" t="str">
        <f aca="false">IF(OR($B910="",H910="",I910=""),"",IFERROR(IF(OR(INDEX(Matches!$I$2:$I$201,MATCH($A910&amp;"-3",Matches!$J$2:$J$201,0))="Void",INDEX(Matches!$G$2:$G$201,MATCH($A910&amp;"-3",Matches!$J$2:$J$201,0))="",INDEX(Matches!$H$2:$H$201,MATCH($A910&amp;"-3",Matches!$J$2:$J$201,0))=""),"",IF(AND($C910&lt;&gt;"",INDEX(Matches!$F$2:$F$201,MATCH($A910&amp;"-3",Matches!$J$2:$J$201,0))&lt;&gt;"",$C910&gt;=INDEX(Matches!$F$2:$F$201,MATCH($A910&amp;"-3",Matches!$J$2:$J$201,0))),"",IF(AND(H910=INDEX(Matches!$G$2:$G$201,MATCH($A910&amp;"-3",Matches!$J$2:$J$201,0)),I910=INDEX(Matches!$H$2:$H$201,MATCH($A910&amp;"-3",Matches!$J$2:$J$201,0))),5,IF(SIGN(H910-I910)&lt;&gt;SIGN(INDEX(Matches!$G$2:$G$201,MATCH($A910&amp;"-3",Matches!$J$2:$J$201,0))-INDEX(Matches!$H$2:$H$201,MATCH($A910&amp;"-3",Matches!$J$2:$J$201,0))),0,IF(H910-I910=INDEX(Matches!$G$2:$G$201,MATCH($A910&amp;"-3",Matches!$J$2:$J$201,0))-INDEX(Matches!$H$2:$H$201,MATCH($A910&amp;"-3",Matches!$J$2:$J$201,0)),3,2))))),""))</f>
        <v/>
      </c>
      <c r="AA910" s="12" t="str">
        <f aca="false">IF(OR($B910="",J910="",K910=""),"",IFERROR(IF(OR(INDEX(Matches!$I$2:$I$201,MATCH($A910&amp;"-4",Matches!$J$2:$J$201,0))="Void",INDEX(Matches!$G$2:$G$201,MATCH($A910&amp;"-4",Matches!$J$2:$J$201,0))="",INDEX(Matches!$H$2:$H$201,MATCH($A910&amp;"-4",Matches!$J$2:$J$201,0))=""),"",IF(AND($C910&lt;&gt;"",INDEX(Matches!$F$2:$F$201,MATCH($A910&amp;"-4",Matches!$J$2:$J$201,0))&lt;&gt;"",$C910&gt;=INDEX(Matches!$F$2:$F$201,MATCH($A910&amp;"-4",Matches!$J$2:$J$201,0))),"",IF(AND(J910=INDEX(Matches!$G$2:$G$201,MATCH($A910&amp;"-4",Matches!$J$2:$J$201,0)),K910=INDEX(Matches!$H$2:$H$201,MATCH($A910&amp;"-4",Matches!$J$2:$J$201,0))),5,IF(SIGN(J910-K910)&lt;&gt;SIGN(INDEX(Matches!$G$2:$G$201,MATCH($A910&amp;"-4",Matches!$J$2:$J$201,0))-INDEX(Matches!$H$2:$H$201,MATCH($A910&amp;"-4",Matches!$J$2:$J$201,0))),0,IF(J910-K910=INDEX(Matches!$G$2:$G$201,MATCH($A910&amp;"-4",Matches!$J$2:$J$201,0))-INDEX(Matches!$H$2:$H$201,MATCH($A910&amp;"-4",Matches!$J$2:$J$201,0)),3,2))))),""))</f>
        <v/>
      </c>
      <c r="AB910" s="12" t="str">
        <f aca="false">IF(OR($B910="",L910="",M910=""),"",IFERROR(IF(OR(INDEX(Matches!$I$2:$I$201,MATCH($A910&amp;"-5",Matches!$J$2:$J$201,0))="Void",INDEX(Matches!$G$2:$G$201,MATCH($A910&amp;"-5",Matches!$J$2:$J$201,0))="",INDEX(Matches!$H$2:$H$201,MATCH($A910&amp;"-5",Matches!$J$2:$J$201,0))=""),"",IF(AND($C910&lt;&gt;"",INDEX(Matches!$F$2:$F$201,MATCH($A910&amp;"-5",Matches!$J$2:$J$201,0))&lt;&gt;"",$C910&gt;=INDEX(Matches!$F$2:$F$201,MATCH($A910&amp;"-5",Matches!$J$2:$J$201,0))),"",IF(AND(L910=INDEX(Matches!$G$2:$G$201,MATCH($A910&amp;"-5",Matches!$J$2:$J$201,0)),M910=INDEX(Matches!$H$2:$H$201,MATCH($A910&amp;"-5",Matches!$J$2:$J$201,0))),5,IF(SIGN(L910-M910)&lt;&gt;SIGN(INDEX(Matches!$G$2:$G$201,MATCH($A910&amp;"-5",Matches!$J$2:$J$201,0))-INDEX(Matches!$H$2:$H$201,MATCH($A910&amp;"-5",Matches!$J$2:$J$201,0))),0,IF(L910-M910=INDEX(Matches!$G$2:$G$201,MATCH($A910&amp;"-5",Matches!$J$2:$J$201,0))-INDEX(Matches!$H$2:$H$201,MATCH($A910&amp;"-5",Matches!$J$2:$J$201,0)),3,2))))),""))</f>
        <v/>
      </c>
      <c r="AC910" s="12" t="str">
        <f aca="false">IF(OR($B910="",N910="",O910=""),"",IFERROR(IF(OR(INDEX(Matches!$I$2:$I$201,MATCH($A910&amp;"-6",Matches!$J$2:$J$201,0))="Void",INDEX(Matches!$G$2:$G$201,MATCH($A910&amp;"-6",Matches!$J$2:$J$201,0))="",INDEX(Matches!$H$2:$H$201,MATCH($A910&amp;"-6",Matches!$J$2:$J$201,0))=""),"",IF(AND($C910&lt;&gt;"",INDEX(Matches!$F$2:$F$201,MATCH($A910&amp;"-6",Matches!$J$2:$J$201,0))&lt;&gt;"",$C910&gt;=INDEX(Matches!$F$2:$F$201,MATCH($A910&amp;"-6",Matches!$J$2:$J$201,0))),"",IF(AND(N910=INDEX(Matches!$G$2:$G$201,MATCH($A910&amp;"-6",Matches!$J$2:$J$201,0)),O910=INDEX(Matches!$H$2:$H$201,MATCH($A910&amp;"-6",Matches!$J$2:$J$201,0))),5,IF(SIGN(N910-O910)&lt;&gt;SIGN(INDEX(Matches!$G$2:$G$201,MATCH($A910&amp;"-6",Matches!$J$2:$J$201,0))-INDEX(Matches!$H$2:$H$201,MATCH($A910&amp;"-6",Matches!$J$2:$J$201,0))),0,IF(N910-O910=INDEX(Matches!$G$2:$G$201,MATCH($A910&amp;"-6",Matches!$J$2:$J$201,0))-INDEX(Matches!$H$2:$H$201,MATCH($A910&amp;"-6",Matches!$J$2:$J$201,0)),3,2))))),""))</f>
        <v/>
      </c>
      <c r="AD910" s="12" t="str">
        <f aca="false">IF(OR($B910="",P910="",Q910=""),"",IFERROR(IF(OR(INDEX(Matches!$I$2:$I$201,MATCH($A910&amp;"-7",Matches!$J$2:$J$201,0))="Void",INDEX(Matches!$G$2:$G$201,MATCH($A910&amp;"-7",Matches!$J$2:$J$201,0))="",INDEX(Matches!$H$2:$H$201,MATCH($A910&amp;"-7",Matches!$J$2:$J$201,0))=""),"",IF(AND($C910&lt;&gt;"",INDEX(Matches!$F$2:$F$201,MATCH($A910&amp;"-7",Matches!$J$2:$J$201,0))&lt;&gt;"",$C910&gt;=INDEX(Matches!$F$2:$F$201,MATCH($A910&amp;"-7",Matches!$J$2:$J$201,0))),"",IF(AND(P910=INDEX(Matches!$G$2:$G$201,MATCH($A910&amp;"-7",Matches!$J$2:$J$201,0)),Q910=INDEX(Matches!$H$2:$H$201,MATCH($A910&amp;"-7",Matches!$J$2:$J$201,0))),5,IF(SIGN(P910-Q910)&lt;&gt;SIGN(INDEX(Matches!$G$2:$G$201,MATCH($A910&amp;"-7",Matches!$J$2:$J$201,0))-INDEX(Matches!$H$2:$H$201,MATCH($A910&amp;"-7",Matches!$J$2:$J$201,0))),0,IF(P910-Q910=INDEX(Matches!$G$2:$G$201,MATCH($A910&amp;"-7",Matches!$J$2:$J$201,0))-INDEX(Matches!$H$2:$H$201,MATCH($A910&amp;"-7",Matches!$J$2:$J$201,0)),3,2))))),""))</f>
        <v/>
      </c>
      <c r="AE910" s="12" t="str">
        <f aca="false">IF(OR($B910="",R910="",S910=""),"",IFERROR(IF(OR(INDEX(Matches!$I$2:$I$201,MATCH($A910&amp;"-8",Matches!$J$2:$J$201,0))="Void",INDEX(Matches!$G$2:$G$201,MATCH($A910&amp;"-8",Matches!$J$2:$J$201,0))="",INDEX(Matches!$H$2:$H$201,MATCH($A910&amp;"-8",Matches!$J$2:$J$201,0))=""),"",IF(AND($C910&lt;&gt;"",INDEX(Matches!$F$2:$F$201,MATCH($A910&amp;"-8",Matches!$J$2:$J$201,0))&lt;&gt;"",$C910&gt;=INDEX(Matches!$F$2:$F$201,MATCH($A910&amp;"-8",Matches!$J$2:$J$201,0))),"",IF(AND(R910=INDEX(Matches!$G$2:$G$201,MATCH($A910&amp;"-8",Matches!$J$2:$J$201,0)),S910=INDEX(Matches!$H$2:$H$201,MATCH($A910&amp;"-8",Matches!$J$2:$J$201,0))),5,IF(SIGN(R910-S910)&lt;&gt;SIGN(INDEX(Matches!$G$2:$G$201,MATCH($A910&amp;"-8",Matches!$J$2:$J$201,0))-INDEX(Matches!$H$2:$H$201,MATCH($A910&amp;"-8",Matches!$J$2:$J$201,0))),0,IF(R910-S910=INDEX(Matches!$G$2:$G$201,MATCH($A910&amp;"-8",Matches!$J$2:$J$201,0))-INDEX(Matches!$H$2:$H$201,MATCH($A910&amp;"-8",Matches!$J$2:$J$201,0)),3,2))))),""))</f>
        <v/>
      </c>
      <c r="AF910" s="12" t="str">
        <f aca="false">IF(OR($B910="",T910="",U910=""),"",IFERROR(IF(OR(INDEX(Matches!$I$2:$I$201,MATCH($A910&amp;"-9",Matches!$J$2:$J$201,0))="Void",INDEX(Matches!$G$2:$G$201,MATCH($A910&amp;"-9",Matches!$J$2:$J$201,0))="",INDEX(Matches!$H$2:$H$201,MATCH($A910&amp;"-9",Matches!$J$2:$J$201,0))=""),"",IF(AND($C910&lt;&gt;"",INDEX(Matches!$F$2:$F$201,MATCH($A910&amp;"-9",Matches!$J$2:$J$201,0))&lt;&gt;"",$C910&gt;=INDEX(Matches!$F$2:$F$201,MATCH($A910&amp;"-9",Matches!$J$2:$J$201,0))),"",IF(AND(T910=INDEX(Matches!$G$2:$G$201,MATCH($A910&amp;"-9",Matches!$J$2:$J$201,0)),U910=INDEX(Matches!$H$2:$H$201,MATCH($A910&amp;"-9",Matches!$J$2:$J$201,0))),5,IF(SIGN(T910-U910)&lt;&gt;SIGN(INDEX(Matches!$G$2:$G$201,MATCH($A910&amp;"-9",Matches!$J$2:$J$201,0))-INDEX(Matches!$H$2:$H$201,MATCH($A910&amp;"-9",Matches!$J$2:$J$201,0))),0,IF(T910-U910=INDEX(Matches!$G$2:$G$201,MATCH($A910&amp;"-9",Matches!$J$2:$J$201,0))-INDEX(Matches!$H$2:$H$201,MATCH($A910&amp;"-9",Matches!$J$2:$J$201,0)),3,2))))),""))</f>
        <v/>
      </c>
      <c r="AG910" s="12" t="str">
        <f aca="false">IF(OR($B910="",V910="",W910=""),"",IFERROR(IF(OR(INDEX(Matches!$I$2:$I$201,MATCH($A910&amp;"-10",Matches!$J$2:$J$201,0))="Void",INDEX(Matches!$G$2:$G$201,MATCH($A910&amp;"-10",Matches!$J$2:$J$201,0))="",INDEX(Matches!$H$2:$H$201,MATCH($A910&amp;"-10",Matches!$J$2:$J$201,0))=""),"",IF(AND($C910&lt;&gt;"",INDEX(Matches!$F$2:$F$201,MATCH($A910&amp;"-10",Matches!$J$2:$J$201,0))&lt;&gt;"",$C910&gt;=INDEX(Matches!$F$2:$F$201,MATCH($A910&amp;"-10",Matches!$J$2:$J$201,0))),"",IF(AND(V910=INDEX(Matches!$G$2:$G$201,MATCH($A910&amp;"-10",Matches!$J$2:$J$201,0)),W910=INDEX(Matches!$H$2:$H$201,MATCH($A910&amp;"-10",Matches!$J$2:$J$201,0))),5,IF(SIGN(V910-W910)&lt;&gt;SIGN(INDEX(Matches!$G$2:$G$201,MATCH($A910&amp;"-10",Matches!$J$2:$J$201,0))-INDEX(Matches!$H$2:$H$201,MATCH($A910&amp;"-10",Matches!$J$2:$J$201,0))),0,IF(V910-W910=INDEX(Matches!$G$2:$G$201,MATCH($A910&amp;"-10",Matches!$J$2:$J$201,0))-INDEX(Matches!$H$2:$H$201,MATCH($A910&amp;"-10",Matches!$J$2:$J$201,0)),3,2))))),""))</f>
        <v/>
      </c>
      <c r="AH910" s="13" t="str">
        <f aca="false">IF($B910="","",SUM(X910:AG910))</f>
        <v/>
      </c>
      <c r="AI910" s="12" t="str">
        <f aca="false">IF($B910="","",COUNTIF(X910:AG910,5))</f>
        <v/>
      </c>
      <c r="AJ910" s="12" t="str">
        <f aca="false">IF($B910="","",COUNTIF(X910:AG910,"&gt;=2"))</f>
        <v/>
      </c>
      <c r="AK910" s="12" t="str">
        <f aca="false">IF($B910="","",COUNT(X910:AG910))</f>
        <v/>
      </c>
    </row>
    <row r="911" customFormat="false" ht="15" hidden="false" customHeight="false" outlineLevel="0" collapsed="false">
      <c r="A911" s="7"/>
      <c r="B911" s="7"/>
      <c r="C911" s="11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12" t="str">
        <f aca="false">IF(OR($B911="",D911="",E911=""),"",IFERROR(IF(OR(INDEX(Matches!$I$2:$I$201,MATCH($A911&amp;"-1",Matches!$J$2:$J$201,0))="Void",INDEX(Matches!$G$2:$G$201,MATCH($A911&amp;"-1",Matches!$J$2:$J$201,0))="",INDEX(Matches!$H$2:$H$201,MATCH($A911&amp;"-1",Matches!$J$2:$J$201,0))=""),"",IF(AND($C911&lt;&gt;"",INDEX(Matches!$F$2:$F$201,MATCH($A911&amp;"-1",Matches!$J$2:$J$201,0))&lt;&gt;"",$C911&gt;=INDEX(Matches!$F$2:$F$201,MATCH($A911&amp;"-1",Matches!$J$2:$J$201,0))),"",IF(AND(D911=INDEX(Matches!$G$2:$G$201,MATCH($A911&amp;"-1",Matches!$J$2:$J$201,0)),E911=INDEX(Matches!$H$2:$H$201,MATCH($A911&amp;"-1",Matches!$J$2:$J$201,0))),5,IF(SIGN(D911-E911)&lt;&gt;SIGN(INDEX(Matches!$G$2:$G$201,MATCH($A911&amp;"-1",Matches!$J$2:$J$201,0))-INDEX(Matches!$H$2:$H$201,MATCH($A911&amp;"-1",Matches!$J$2:$J$201,0))),0,IF(D911-E911=INDEX(Matches!$G$2:$G$201,MATCH($A911&amp;"-1",Matches!$J$2:$J$201,0))-INDEX(Matches!$H$2:$H$201,MATCH($A911&amp;"-1",Matches!$J$2:$J$201,0)),3,2))))),""))</f>
        <v/>
      </c>
      <c r="Y911" s="12" t="str">
        <f aca="false">IF(OR($B911="",F911="",G911=""),"",IFERROR(IF(OR(INDEX(Matches!$I$2:$I$201,MATCH($A911&amp;"-2",Matches!$J$2:$J$201,0))="Void",INDEX(Matches!$G$2:$G$201,MATCH($A911&amp;"-2",Matches!$J$2:$J$201,0))="",INDEX(Matches!$H$2:$H$201,MATCH($A911&amp;"-2",Matches!$J$2:$J$201,0))=""),"",IF(AND($C911&lt;&gt;"",INDEX(Matches!$F$2:$F$201,MATCH($A911&amp;"-2",Matches!$J$2:$J$201,0))&lt;&gt;"",$C911&gt;=INDEX(Matches!$F$2:$F$201,MATCH($A911&amp;"-2",Matches!$J$2:$J$201,0))),"",IF(AND(F911=INDEX(Matches!$G$2:$G$201,MATCH($A911&amp;"-2",Matches!$J$2:$J$201,0)),G911=INDEX(Matches!$H$2:$H$201,MATCH($A911&amp;"-2",Matches!$J$2:$J$201,0))),5,IF(SIGN(F911-G911)&lt;&gt;SIGN(INDEX(Matches!$G$2:$G$201,MATCH($A911&amp;"-2",Matches!$J$2:$J$201,0))-INDEX(Matches!$H$2:$H$201,MATCH($A911&amp;"-2",Matches!$J$2:$J$201,0))),0,IF(F911-G911=INDEX(Matches!$G$2:$G$201,MATCH($A911&amp;"-2",Matches!$J$2:$J$201,0))-INDEX(Matches!$H$2:$H$201,MATCH($A911&amp;"-2",Matches!$J$2:$J$201,0)),3,2))))),""))</f>
        <v/>
      </c>
      <c r="Z911" s="12" t="str">
        <f aca="false">IF(OR($B911="",H911="",I911=""),"",IFERROR(IF(OR(INDEX(Matches!$I$2:$I$201,MATCH($A911&amp;"-3",Matches!$J$2:$J$201,0))="Void",INDEX(Matches!$G$2:$G$201,MATCH($A911&amp;"-3",Matches!$J$2:$J$201,0))="",INDEX(Matches!$H$2:$H$201,MATCH($A911&amp;"-3",Matches!$J$2:$J$201,0))=""),"",IF(AND($C911&lt;&gt;"",INDEX(Matches!$F$2:$F$201,MATCH($A911&amp;"-3",Matches!$J$2:$J$201,0))&lt;&gt;"",$C911&gt;=INDEX(Matches!$F$2:$F$201,MATCH($A911&amp;"-3",Matches!$J$2:$J$201,0))),"",IF(AND(H911=INDEX(Matches!$G$2:$G$201,MATCH($A911&amp;"-3",Matches!$J$2:$J$201,0)),I911=INDEX(Matches!$H$2:$H$201,MATCH($A911&amp;"-3",Matches!$J$2:$J$201,0))),5,IF(SIGN(H911-I911)&lt;&gt;SIGN(INDEX(Matches!$G$2:$G$201,MATCH($A911&amp;"-3",Matches!$J$2:$J$201,0))-INDEX(Matches!$H$2:$H$201,MATCH($A911&amp;"-3",Matches!$J$2:$J$201,0))),0,IF(H911-I911=INDEX(Matches!$G$2:$G$201,MATCH($A911&amp;"-3",Matches!$J$2:$J$201,0))-INDEX(Matches!$H$2:$H$201,MATCH($A911&amp;"-3",Matches!$J$2:$J$201,0)),3,2))))),""))</f>
        <v/>
      </c>
      <c r="AA911" s="12" t="str">
        <f aca="false">IF(OR($B911="",J911="",K911=""),"",IFERROR(IF(OR(INDEX(Matches!$I$2:$I$201,MATCH($A911&amp;"-4",Matches!$J$2:$J$201,0))="Void",INDEX(Matches!$G$2:$G$201,MATCH($A911&amp;"-4",Matches!$J$2:$J$201,0))="",INDEX(Matches!$H$2:$H$201,MATCH($A911&amp;"-4",Matches!$J$2:$J$201,0))=""),"",IF(AND($C911&lt;&gt;"",INDEX(Matches!$F$2:$F$201,MATCH($A911&amp;"-4",Matches!$J$2:$J$201,0))&lt;&gt;"",$C911&gt;=INDEX(Matches!$F$2:$F$201,MATCH($A911&amp;"-4",Matches!$J$2:$J$201,0))),"",IF(AND(J911=INDEX(Matches!$G$2:$G$201,MATCH($A911&amp;"-4",Matches!$J$2:$J$201,0)),K911=INDEX(Matches!$H$2:$H$201,MATCH($A911&amp;"-4",Matches!$J$2:$J$201,0))),5,IF(SIGN(J911-K911)&lt;&gt;SIGN(INDEX(Matches!$G$2:$G$201,MATCH($A911&amp;"-4",Matches!$J$2:$J$201,0))-INDEX(Matches!$H$2:$H$201,MATCH($A911&amp;"-4",Matches!$J$2:$J$201,0))),0,IF(J911-K911=INDEX(Matches!$G$2:$G$201,MATCH($A911&amp;"-4",Matches!$J$2:$J$201,0))-INDEX(Matches!$H$2:$H$201,MATCH($A911&amp;"-4",Matches!$J$2:$J$201,0)),3,2))))),""))</f>
        <v/>
      </c>
      <c r="AB911" s="12" t="str">
        <f aca="false">IF(OR($B911="",L911="",M911=""),"",IFERROR(IF(OR(INDEX(Matches!$I$2:$I$201,MATCH($A911&amp;"-5",Matches!$J$2:$J$201,0))="Void",INDEX(Matches!$G$2:$G$201,MATCH($A911&amp;"-5",Matches!$J$2:$J$201,0))="",INDEX(Matches!$H$2:$H$201,MATCH($A911&amp;"-5",Matches!$J$2:$J$201,0))=""),"",IF(AND($C911&lt;&gt;"",INDEX(Matches!$F$2:$F$201,MATCH($A911&amp;"-5",Matches!$J$2:$J$201,0))&lt;&gt;"",$C911&gt;=INDEX(Matches!$F$2:$F$201,MATCH($A911&amp;"-5",Matches!$J$2:$J$201,0))),"",IF(AND(L911=INDEX(Matches!$G$2:$G$201,MATCH($A911&amp;"-5",Matches!$J$2:$J$201,0)),M911=INDEX(Matches!$H$2:$H$201,MATCH($A911&amp;"-5",Matches!$J$2:$J$201,0))),5,IF(SIGN(L911-M911)&lt;&gt;SIGN(INDEX(Matches!$G$2:$G$201,MATCH($A911&amp;"-5",Matches!$J$2:$J$201,0))-INDEX(Matches!$H$2:$H$201,MATCH($A911&amp;"-5",Matches!$J$2:$J$201,0))),0,IF(L911-M911=INDEX(Matches!$G$2:$G$201,MATCH($A911&amp;"-5",Matches!$J$2:$J$201,0))-INDEX(Matches!$H$2:$H$201,MATCH($A911&amp;"-5",Matches!$J$2:$J$201,0)),3,2))))),""))</f>
        <v/>
      </c>
      <c r="AC911" s="12" t="str">
        <f aca="false">IF(OR($B911="",N911="",O911=""),"",IFERROR(IF(OR(INDEX(Matches!$I$2:$I$201,MATCH($A911&amp;"-6",Matches!$J$2:$J$201,0))="Void",INDEX(Matches!$G$2:$G$201,MATCH($A911&amp;"-6",Matches!$J$2:$J$201,0))="",INDEX(Matches!$H$2:$H$201,MATCH($A911&amp;"-6",Matches!$J$2:$J$201,0))=""),"",IF(AND($C911&lt;&gt;"",INDEX(Matches!$F$2:$F$201,MATCH($A911&amp;"-6",Matches!$J$2:$J$201,0))&lt;&gt;"",$C911&gt;=INDEX(Matches!$F$2:$F$201,MATCH($A911&amp;"-6",Matches!$J$2:$J$201,0))),"",IF(AND(N911=INDEX(Matches!$G$2:$G$201,MATCH($A911&amp;"-6",Matches!$J$2:$J$201,0)),O911=INDEX(Matches!$H$2:$H$201,MATCH($A911&amp;"-6",Matches!$J$2:$J$201,0))),5,IF(SIGN(N911-O911)&lt;&gt;SIGN(INDEX(Matches!$G$2:$G$201,MATCH($A911&amp;"-6",Matches!$J$2:$J$201,0))-INDEX(Matches!$H$2:$H$201,MATCH($A911&amp;"-6",Matches!$J$2:$J$201,0))),0,IF(N911-O911=INDEX(Matches!$G$2:$G$201,MATCH($A911&amp;"-6",Matches!$J$2:$J$201,0))-INDEX(Matches!$H$2:$H$201,MATCH($A911&amp;"-6",Matches!$J$2:$J$201,0)),3,2))))),""))</f>
        <v/>
      </c>
      <c r="AD911" s="12" t="str">
        <f aca="false">IF(OR($B911="",P911="",Q911=""),"",IFERROR(IF(OR(INDEX(Matches!$I$2:$I$201,MATCH($A911&amp;"-7",Matches!$J$2:$J$201,0))="Void",INDEX(Matches!$G$2:$G$201,MATCH($A911&amp;"-7",Matches!$J$2:$J$201,0))="",INDEX(Matches!$H$2:$H$201,MATCH($A911&amp;"-7",Matches!$J$2:$J$201,0))=""),"",IF(AND($C911&lt;&gt;"",INDEX(Matches!$F$2:$F$201,MATCH($A911&amp;"-7",Matches!$J$2:$J$201,0))&lt;&gt;"",$C911&gt;=INDEX(Matches!$F$2:$F$201,MATCH($A911&amp;"-7",Matches!$J$2:$J$201,0))),"",IF(AND(P911=INDEX(Matches!$G$2:$G$201,MATCH($A911&amp;"-7",Matches!$J$2:$J$201,0)),Q911=INDEX(Matches!$H$2:$H$201,MATCH($A911&amp;"-7",Matches!$J$2:$J$201,0))),5,IF(SIGN(P911-Q911)&lt;&gt;SIGN(INDEX(Matches!$G$2:$G$201,MATCH($A911&amp;"-7",Matches!$J$2:$J$201,0))-INDEX(Matches!$H$2:$H$201,MATCH($A911&amp;"-7",Matches!$J$2:$J$201,0))),0,IF(P911-Q911=INDEX(Matches!$G$2:$G$201,MATCH($A911&amp;"-7",Matches!$J$2:$J$201,0))-INDEX(Matches!$H$2:$H$201,MATCH($A911&amp;"-7",Matches!$J$2:$J$201,0)),3,2))))),""))</f>
        <v/>
      </c>
      <c r="AE911" s="12" t="str">
        <f aca="false">IF(OR($B911="",R911="",S911=""),"",IFERROR(IF(OR(INDEX(Matches!$I$2:$I$201,MATCH($A911&amp;"-8",Matches!$J$2:$J$201,0))="Void",INDEX(Matches!$G$2:$G$201,MATCH($A911&amp;"-8",Matches!$J$2:$J$201,0))="",INDEX(Matches!$H$2:$H$201,MATCH($A911&amp;"-8",Matches!$J$2:$J$201,0))=""),"",IF(AND($C911&lt;&gt;"",INDEX(Matches!$F$2:$F$201,MATCH($A911&amp;"-8",Matches!$J$2:$J$201,0))&lt;&gt;"",$C911&gt;=INDEX(Matches!$F$2:$F$201,MATCH($A911&amp;"-8",Matches!$J$2:$J$201,0))),"",IF(AND(R911=INDEX(Matches!$G$2:$G$201,MATCH($A911&amp;"-8",Matches!$J$2:$J$201,0)),S911=INDEX(Matches!$H$2:$H$201,MATCH($A911&amp;"-8",Matches!$J$2:$J$201,0))),5,IF(SIGN(R911-S911)&lt;&gt;SIGN(INDEX(Matches!$G$2:$G$201,MATCH($A911&amp;"-8",Matches!$J$2:$J$201,0))-INDEX(Matches!$H$2:$H$201,MATCH($A911&amp;"-8",Matches!$J$2:$J$201,0))),0,IF(R911-S911=INDEX(Matches!$G$2:$G$201,MATCH($A911&amp;"-8",Matches!$J$2:$J$201,0))-INDEX(Matches!$H$2:$H$201,MATCH($A911&amp;"-8",Matches!$J$2:$J$201,0)),3,2))))),""))</f>
        <v/>
      </c>
      <c r="AF911" s="12" t="str">
        <f aca="false">IF(OR($B911="",T911="",U911=""),"",IFERROR(IF(OR(INDEX(Matches!$I$2:$I$201,MATCH($A911&amp;"-9",Matches!$J$2:$J$201,0))="Void",INDEX(Matches!$G$2:$G$201,MATCH($A911&amp;"-9",Matches!$J$2:$J$201,0))="",INDEX(Matches!$H$2:$H$201,MATCH($A911&amp;"-9",Matches!$J$2:$J$201,0))=""),"",IF(AND($C911&lt;&gt;"",INDEX(Matches!$F$2:$F$201,MATCH($A911&amp;"-9",Matches!$J$2:$J$201,0))&lt;&gt;"",$C911&gt;=INDEX(Matches!$F$2:$F$201,MATCH($A911&amp;"-9",Matches!$J$2:$J$201,0))),"",IF(AND(T911=INDEX(Matches!$G$2:$G$201,MATCH($A911&amp;"-9",Matches!$J$2:$J$201,0)),U911=INDEX(Matches!$H$2:$H$201,MATCH($A911&amp;"-9",Matches!$J$2:$J$201,0))),5,IF(SIGN(T911-U911)&lt;&gt;SIGN(INDEX(Matches!$G$2:$G$201,MATCH($A911&amp;"-9",Matches!$J$2:$J$201,0))-INDEX(Matches!$H$2:$H$201,MATCH($A911&amp;"-9",Matches!$J$2:$J$201,0))),0,IF(T911-U911=INDEX(Matches!$G$2:$G$201,MATCH($A911&amp;"-9",Matches!$J$2:$J$201,0))-INDEX(Matches!$H$2:$H$201,MATCH($A911&amp;"-9",Matches!$J$2:$J$201,0)),3,2))))),""))</f>
        <v/>
      </c>
      <c r="AG911" s="12" t="str">
        <f aca="false">IF(OR($B911="",V911="",W911=""),"",IFERROR(IF(OR(INDEX(Matches!$I$2:$I$201,MATCH($A911&amp;"-10",Matches!$J$2:$J$201,0))="Void",INDEX(Matches!$G$2:$G$201,MATCH($A911&amp;"-10",Matches!$J$2:$J$201,0))="",INDEX(Matches!$H$2:$H$201,MATCH($A911&amp;"-10",Matches!$J$2:$J$201,0))=""),"",IF(AND($C911&lt;&gt;"",INDEX(Matches!$F$2:$F$201,MATCH($A911&amp;"-10",Matches!$J$2:$J$201,0))&lt;&gt;"",$C911&gt;=INDEX(Matches!$F$2:$F$201,MATCH($A911&amp;"-10",Matches!$J$2:$J$201,0))),"",IF(AND(V911=INDEX(Matches!$G$2:$G$201,MATCH($A911&amp;"-10",Matches!$J$2:$J$201,0)),W911=INDEX(Matches!$H$2:$H$201,MATCH($A911&amp;"-10",Matches!$J$2:$J$201,0))),5,IF(SIGN(V911-W911)&lt;&gt;SIGN(INDEX(Matches!$G$2:$G$201,MATCH($A911&amp;"-10",Matches!$J$2:$J$201,0))-INDEX(Matches!$H$2:$H$201,MATCH($A911&amp;"-10",Matches!$J$2:$J$201,0))),0,IF(V911-W911=INDEX(Matches!$G$2:$G$201,MATCH($A911&amp;"-10",Matches!$J$2:$J$201,0))-INDEX(Matches!$H$2:$H$201,MATCH($A911&amp;"-10",Matches!$J$2:$J$201,0)),3,2))))),""))</f>
        <v/>
      </c>
      <c r="AH911" s="13" t="str">
        <f aca="false">IF($B911="","",SUM(X911:AG911))</f>
        <v/>
      </c>
      <c r="AI911" s="12" t="str">
        <f aca="false">IF($B911="","",COUNTIF(X911:AG911,5))</f>
        <v/>
      </c>
      <c r="AJ911" s="12" t="str">
        <f aca="false">IF($B911="","",COUNTIF(X911:AG911,"&gt;=2"))</f>
        <v/>
      </c>
      <c r="AK911" s="12" t="str">
        <f aca="false">IF($B911="","",COUNT(X911:AG911))</f>
        <v/>
      </c>
    </row>
    <row r="912" customFormat="false" ht="15" hidden="false" customHeight="false" outlineLevel="0" collapsed="false">
      <c r="A912" s="7"/>
      <c r="B912" s="7"/>
      <c r="C912" s="11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12" t="str">
        <f aca="false">IF(OR($B912="",D912="",E912=""),"",IFERROR(IF(OR(INDEX(Matches!$I$2:$I$201,MATCH($A912&amp;"-1",Matches!$J$2:$J$201,0))="Void",INDEX(Matches!$G$2:$G$201,MATCH($A912&amp;"-1",Matches!$J$2:$J$201,0))="",INDEX(Matches!$H$2:$H$201,MATCH($A912&amp;"-1",Matches!$J$2:$J$201,0))=""),"",IF(AND($C912&lt;&gt;"",INDEX(Matches!$F$2:$F$201,MATCH($A912&amp;"-1",Matches!$J$2:$J$201,0))&lt;&gt;"",$C912&gt;=INDEX(Matches!$F$2:$F$201,MATCH($A912&amp;"-1",Matches!$J$2:$J$201,0))),"",IF(AND(D912=INDEX(Matches!$G$2:$G$201,MATCH($A912&amp;"-1",Matches!$J$2:$J$201,0)),E912=INDEX(Matches!$H$2:$H$201,MATCH($A912&amp;"-1",Matches!$J$2:$J$201,0))),5,IF(SIGN(D912-E912)&lt;&gt;SIGN(INDEX(Matches!$G$2:$G$201,MATCH($A912&amp;"-1",Matches!$J$2:$J$201,0))-INDEX(Matches!$H$2:$H$201,MATCH($A912&amp;"-1",Matches!$J$2:$J$201,0))),0,IF(D912-E912=INDEX(Matches!$G$2:$G$201,MATCH($A912&amp;"-1",Matches!$J$2:$J$201,0))-INDEX(Matches!$H$2:$H$201,MATCH($A912&amp;"-1",Matches!$J$2:$J$201,0)),3,2))))),""))</f>
        <v/>
      </c>
      <c r="Y912" s="12" t="str">
        <f aca="false">IF(OR($B912="",F912="",G912=""),"",IFERROR(IF(OR(INDEX(Matches!$I$2:$I$201,MATCH($A912&amp;"-2",Matches!$J$2:$J$201,0))="Void",INDEX(Matches!$G$2:$G$201,MATCH($A912&amp;"-2",Matches!$J$2:$J$201,0))="",INDEX(Matches!$H$2:$H$201,MATCH($A912&amp;"-2",Matches!$J$2:$J$201,0))=""),"",IF(AND($C912&lt;&gt;"",INDEX(Matches!$F$2:$F$201,MATCH($A912&amp;"-2",Matches!$J$2:$J$201,0))&lt;&gt;"",$C912&gt;=INDEX(Matches!$F$2:$F$201,MATCH($A912&amp;"-2",Matches!$J$2:$J$201,0))),"",IF(AND(F912=INDEX(Matches!$G$2:$G$201,MATCH($A912&amp;"-2",Matches!$J$2:$J$201,0)),G912=INDEX(Matches!$H$2:$H$201,MATCH($A912&amp;"-2",Matches!$J$2:$J$201,0))),5,IF(SIGN(F912-G912)&lt;&gt;SIGN(INDEX(Matches!$G$2:$G$201,MATCH($A912&amp;"-2",Matches!$J$2:$J$201,0))-INDEX(Matches!$H$2:$H$201,MATCH($A912&amp;"-2",Matches!$J$2:$J$201,0))),0,IF(F912-G912=INDEX(Matches!$G$2:$G$201,MATCH($A912&amp;"-2",Matches!$J$2:$J$201,0))-INDEX(Matches!$H$2:$H$201,MATCH($A912&amp;"-2",Matches!$J$2:$J$201,0)),3,2))))),""))</f>
        <v/>
      </c>
      <c r="Z912" s="12" t="str">
        <f aca="false">IF(OR($B912="",H912="",I912=""),"",IFERROR(IF(OR(INDEX(Matches!$I$2:$I$201,MATCH($A912&amp;"-3",Matches!$J$2:$J$201,0))="Void",INDEX(Matches!$G$2:$G$201,MATCH($A912&amp;"-3",Matches!$J$2:$J$201,0))="",INDEX(Matches!$H$2:$H$201,MATCH($A912&amp;"-3",Matches!$J$2:$J$201,0))=""),"",IF(AND($C912&lt;&gt;"",INDEX(Matches!$F$2:$F$201,MATCH($A912&amp;"-3",Matches!$J$2:$J$201,0))&lt;&gt;"",$C912&gt;=INDEX(Matches!$F$2:$F$201,MATCH($A912&amp;"-3",Matches!$J$2:$J$201,0))),"",IF(AND(H912=INDEX(Matches!$G$2:$G$201,MATCH($A912&amp;"-3",Matches!$J$2:$J$201,0)),I912=INDEX(Matches!$H$2:$H$201,MATCH($A912&amp;"-3",Matches!$J$2:$J$201,0))),5,IF(SIGN(H912-I912)&lt;&gt;SIGN(INDEX(Matches!$G$2:$G$201,MATCH($A912&amp;"-3",Matches!$J$2:$J$201,0))-INDEX(Matches!$H$2:$H$201,MATCH($A912&amp;"-3",Matches!$J$2:$J$201,0))),0,IF(H912-I912=INDEX(Matches!$G$2:$G$201,MATCH($A912&amp;"-3",Matches!$J$2:$J$201,0))-INDEX(Matches!$H$2:$H$201,MATCH($A912&amp;"-3",Matches!$J$2:$J$201,0)),3,2))))),""))</f>
        <v/>
      </c>
      <c r="AA912" s="12" t="str">
        <f aca="false">IF(OR($B912="",J912="",K912=""),"",IFERROR(IF(OR(INDEX(Matches!$I$2:$I$201,MATCH($A912&amp;"-4",Matches!$J$2:$J$201,0))="Void",INDEX(Matches!$G$2:$G$201,MATCH($A912&amp;"-4",Matches!$J$2:$J$201,0))="",INDEX(Matches!$H$2:$H$201,MATCH($A912&amp;"-4",Matches!$J$2:$J$201,0))=""),"",IF(AND($C912&lt;&gt;"",INDEX(Matches!$F$2:$F$201,MATCH($A912&amp;"-4",Matches!$J$2:$J$201,0))&lt;&gt;"",$C912&gt;=INDEX(Matches!$F$2:$F$201,MATCH($A912&amp;"-4",Matches!$J$2:$J$201,0))),"",IF(AND(J912=INDEX(Matches!$G$2:$G$201,MATCH($A912&amp;"-4",Matches!$J$2:$J$201,0)),K912=INDEX(Matches!$H$2:$H$201,MATCH($A912&amp;"-4",Matches!$J$2:$J$201,0))),5,IF(SIGN(J912-K912)&lt;&gt;SIGN(INDEX(Matches!$G$2:$G$201,MATCH($A912&amp;"-4",Matches!$J$2:$J$201,0))-INDEX(Matches!$H$2:$H$201,MATCH($A912&amp;"-4",Matches!$J$2:$J$201,0))),0,IF(J912-K912=INDEX(Matches!$G$2:$G$201,MATCH($A912&amp;"-4",Matches!$J$2:$J$201,0))-INDEX(Matches!$H$2:$H$201,MATCH($A912&amp;"-4",Matches!$J$2:$J$201,0)),3,2))))),""))</f>
        <v/>
      </c>
      <c r="AB912" s="12" t="str">
        <f aca="false">IF(OR($B912="",L912="",M912=""),"",IFERROR(IF(OR(INDEX(Matches!$I$2:$I$201,MATCH($A912&amp;"-5",Matches!$J$2:$J$201,0))="Void",INDEX(Matches!$G$2:$G$201,MATCH($A912&amp;"-5",Matches!$J$2:$J$201,0))="",INDEX(Matches!$H$2:$H$201,MATCH($A912&amp;"-5",Matches!$J$2:$J$201,0))=""),"",IF(AND($C912&lt;&gt;"",INDEX(Matches!$F$2:$F$201,MATCH($A912&amp;"-5",Matches!$J$2:$J$201,0))&lt;&gt;"",$C912&gt;=INDEX(Matches!$F$2:$F$201,MATCH($A912&amp;"-5",Matches!$J$2:$J$201,0))),"",IF(AND(L912=INDEX(Matches!$G$2:$G$201,MATCH($A912&amp;"-5",Matches!$J$2:$J$201,0)),M912=INDEX(Matches!$H$2:$H$201,MATCH($A912&amp;"-5",Matches!$J$2:$J$201,0))),5,IF(SIGN(L912-M912)&lt;&gt;SIGN(INDEX(Matches!$G$2:$G$201,MATCH($A912&amp;"-5",Matches!$J$2:$J$201,0))-INDEX(Matches!$H$2:$H$201,MATCH($A912&amp;"-5",Matches!$J$2:$J$201,0))),0,IF(L912-M912=INDEX(Matches!$G$2:$G$201,MATCH($A912&amp;"-5",Matches!$J$2:$J$201,0))-INDEX(Matches!$H$2:$H$201,MATCH($A912&amp;"-5",Matches!$J$2:$J$201,0)),3,2))))),""))</f>
        <v/>
      </c>
      <c r="AC912" s="12" t="str">
        <f aca="false">IF(OR($B912="",N912="",O912=""),"",IFERROR(IF(OR(INDEX(Matches!$I$2:$I$201,MATCH($A912&amp;"-6",Matches!$J$2:$J$201,0))="Void",INDEX(Matches!$G$2:$G$201,MATCH($A912&amp;"-6",Matches!$J$2:$J$201,0))="",INDEX(Matches!$H$2:$H$201,MATCH($A912&amp;"-6",Matches!$J$2:$J$201,0))=""),"",IF(AND($C912&lt;&gt;"",INDEX(Matches!$F$2:$F$201,MATCH($A912&amp;"-6",Matches!$J$2:$J$201,0))&lt;&gt;"",$C912&gt;=INDEX(Matches!$F$2:$F$201,MATCH($A912&amp;"-6",Matches!$J$2:$J$201,0))),"",IF(AND(N912=INDEX(Matches!$G$2:$G$201,MATCH($A912&amp;"-6",Matches!$J$2:$J$201,0)),O912=INDEX(Matches!$H$2:$H$201,MATCH($A912&amp;"-6",Matches!$J$2:$J$201,0))),5,IF(SIGN(N912-O912)&lt;&gt;SIGN(INDEX(Matches!$G$2:$G$201,MATCH($A912&amp;"-6",Matches!$J$2:$J$201,0))-INDEX(Matches!$H$2:$H$201,MATCH($A912&amp;"-6",Matches!$J$2:$J$201,0))),0,IF(N912-O912=INDEX(Matches!$G$2:$G$201,MATCH($A912&amp;"-6",Matches!$J$2:$J$201,0))-INDEX(Matches!$H$2:$H$201,MATCH($A912&amp;"-6",Matches!$J$2:$J$201,0)),3,2))))),""))</f>
        <v/>
      </c>
      <c r="AD912" s="12" t="str">
        <f aca="false">IF(OR($B912="",P912="",Q912=""),"",IFERROR(IF(OR(INDEX(Matches!$I$2:$I$201,MATCH($A912&amp;"-7",Matches!$J$2:$J$201,0))="Void",INDEX(Matches!$G$2:$G$201,MATCH($A912&amp;"-7",Matches!$J$2:$J$201,0))="",INDEX(Matches!$H$2:$H$201,MATCH($A912&amp;"-7",Matches!$J$2:$J$201,0))=""),"",IF(AND($C912&lt;&gt;"",INDEX(Matches!$F$2:$F$201,MATCH($A912&amp;"-7",Matches!$J$2:$J$201,0))&lt;&gt;"",$C912&gt;=INDEX(Matches!$F$2:$F$201,MATCH($A912&amp;"-7",Matches!$J$2:$J$201,0))),"",IF(AND(P912=INDEX(Matches!$G$2:$G$201,MATCH($A912&amp;"-7",Matches!$J$2:$J$201,0)),Q912=INDEX(Matches!$H$2:$H$201,MATCH($A912&amp;"-7",Matches!$J$2:$J$201,0))),5,IF(SIGN(P912-Q912)&lt;&gt;SIGN(INDEX(Matches!$G$2:$G$201,MATCH($A912&amp;"-7",Matches!$J$2:$J$201,0))-INDEX(Matches!$H$2:$H$201,MATCH($A912&amp;"-7",Matches!$J$2:$J$201,0))),0,IF(P912-Q912=INDEX(Matches!$G$2:$G$201,MATCH($A912&amp;"-7",Matches!$J$2:$J$201,0))-INDEX(Matches!$H$2:$H$201,MATCH($A912&amp;"-7",Matches!$J$2:$J$201,0)),3,2))))),""))</f>
        <v/>
      </c>
      <c r="AE912" s="12" t="str">
        <f aca="false">IF(OR($B912="",R912="",S912=""),"",IFERROR(IF(OR(INDEX(Matches!$I$2:$I$201,MATCH($A912&amp;"-8",Matches!$J$2:$J$201,0))="Void",INDEX(Matches!$G$2:$G$201,MATCH($A912&amp;"-8",Matches!$J$2:$J$201,0))="",INDEX(Matches!$H$2:$H$201,MATCH($A912&amp;"-8",Matches!$J$2:$J$201,0))=""),"",IF(AND($C912&lt;&gt;"",INDEX(Matches!$F$2:$F$201,MATCH($A912&amp;"-8",Matches!$J$2:$J$201,0))&lt;&gt;"",$C912&gt;=INDEX(Matches!$F$2:$F$201,MATCH($A912&amp;"-8",Matches!$J$2:$J$201,0))),"",IF(AND(R912=INDEX(Matches!$G$2:$G$201,MATCH($A912&amp;"-8",Matches!$J$2:$J$201,0)),S912=INDEX(Matches!$H$2:$H$201,MATCH($A912&amp;"-8",Matches!$J$2:$J$201,0))),5,IF(SIGN(R912-S912)&lt;&gt;SIGN(INDEX(Matches!$G$2:$G$201,MATCH($A912&amp;"-8",Matches!$J$2:$J$201,0))-INDEX(Matches!$H$2:$H$201,MATCH($A912&amp;"-8",Matches!$J$2:$J$201,0))),0,IF(R912-S912=INDEX(Matches!$G$2:$G$201,MATCH($A912&amp;"-8",Matches!$J$2:$J$201,0))-INDEX(Matches!$H$2:$H$201,MATCH($A912&amp;"-8",Matches!$J$2:$J$201,0)),3,2))))),""))</f>
        <v/>
      </c>
      <c r="AF912" s="12" t="str">
        <f aca="false">IF(OR($B912="",T912="",U912=""),"",IFERROR(IF(OR(INDEX(Matches!$I$2:$I$201,MATCH($A912&amp;"-9",Matches!$J$2:$J$201,0))="Void",INDEX(Matches!$G$2:$G$201,MATCH($A912&amp;"-9",Matches!$J$2:$J$201,0))="",INDEX(Matches!$H$2:$H$201,MATCH($A912&amp;"-9",Matches!$J$2:$J$201,0))=""),"",IF(AND($C912&lt;&gt;"",INDEX(Matches!$F$2:$F$201,MATCH($A912&amp;"-9",Matches!$J$2:$J$201,0))&lt;&gt;"",$C912&gt;=INDEX(Matches!$F$2:$F$201,MATCH($A912&amp;"-9",Matches!$J$2:$J$201,0))),"",IF(AND(T912=INDEX(Matches!$G$2:$G$201,MATCH($A912&amp;"-9",Matches!$J$2:$J$201,0)),U912=INDEX(Matches!$H$2:$H$201,MATCH($A912&amp;"-9",Matches!$J$2:$J$201,0))),5,IF(SIGN(T912-U912)&lt;&gt;SIGN(INDEX(Matches!$G$2:$G$201,MATCH($A912&amp;"-9",Matches!$J$2:$J$201,0))-INDEX(Matches!$H$2:$H$201,MATCH($A912&amp;"-9",Matches!$J$2:$J$201,0))),0,IF(T912-U912=INDEX(Matches!$G$2:$G$201,MATCH($A912&amp;"-9",Matches!$J$2:$J$201,0))-INDEX(Matches!$H$2:$H$201,MATCH($A912&amp;"-9",Matches!$J$2:$J$201,0)),3,2))))),""))</f>
        <v/>
      </c>
      <c r="AG912" s="12" t="str">
        <f aca="false">IF(OR($B912="",V912="",W912=""),"",IFERROR(IF(OR(INDEX(Matches!$I$2:$I$201,MATCH($A912&amp;"-10",Matches!$J$2:$J$201,0))="Void",INDEX(Matches!$G$2:$G$201,MATCH($A912&amp;"-10",Matches!$J$2:$J$201,0))="",INDEX(Matches!$H$2:$H$201,MATCH($A912&amp;"-10",Matches!$J$2:$J$201,0))=""),"",IF(AND($C912&lt;&gt;"",INDEX(Matches!$F$2:$F$201,MATCH($A912&amp;"-10",Matches!$J$2:$J$201,0))&lt;&gt;"",$C912&gt;=INDEX(Matches!$F$2:$F$201,MATCH($A912&amp;"-10",Matches!$J$2:$J$201,0))),"",IF(AND(V912=INDEX(Matches!$G$2:$G$201,MATCH($A912&amp;"-10",Matches!$J$2:$J$201,0)),W912=INDEX(Matches!$H$2:$H$201,MATCH($A912&amp;"-10",Matches!$J$2:$J$201,0))),5,IF(SIGN(V912-W912)&lt;&gt;SIGN(INDEX(Matches!$G$2:$G$201,MATCH($A912&amp;"-10",Matches!$J$2:$J$201,0))-INDEX(Matches!$H$2:$H$201,MATCH($A912&amp;"-10",Matches!$J$2:$J$201,0))),0,IF(V912-W912=INDEX(Matches!$G$2:$G$201,MATCH($A912&amp;"-10",Matches!$J$2:$J$201,0))-INDEX(Matches!$H$2:$H$201,MATCH($A912&amp;"-10",Matches!$J$2:$J$201,0)),3,2))))),""))</f>
        <v/>
      </c>
      <c r="AH912" s="13" t="str">
        <f aca="false">IF($B912="","",SUM(X912:AG912))</f>
        <v/>
      </c>
      <c r="AI912" s="12" t="str">
        <f aca="false">IF($B912="","",COUNTIF(X912:AG912,5))</f>
        <v/>
      </c>
      <c r="AJ912" s="12" t="str">
        <f aca="false">IF($B912="","",COUNTIF(X912:AG912,"&gt;=2"))</f>
        <v/>
      </c>
      <c r="AK912" s="12" t="str">
        <f aca="false">IF($B912="","",COUNT(X912:AG912))</f>
        <v/>
      </c>
    </row>
    <row r="913" customFormat="false" ht="15" hidden="false" customHeight="false" outlineLevel="0" collapsed="false">
      <c r="A913" s="7"/>
      <c r="B913" s="7"/>
      <c r="C913" s="11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12" t="str">
        <f aca="false">IF(OR($B913="",D913="",E913=""),"",IFERROR(IF(OR(INDEX(Matches!$I$2:$I$201,MATCH($A913&amp;"-1",Matches!$J$2:$J$201,0))="Void",INDEX(Matches!$G$2:$G$201,MATCH($A913&amp;"-1",Matches!$J$2:$J$201,0))="",INDEX(Matches!$H$2:$H$201,MATCH($A913&amp;"-1",Matches!$J$2:$J$201,0))=""),"",IF(AND($C913&lt;&gt;"",INDEX(Matches!$F$2:$F$201,MATCH($A913&amp;"-1",Matches!$J$2:$J$201,0))&lt;&gt;"",$C913&gt;=INDEX(Matches!$F$2:$F$201,MATCH($A913&amp;"-1",Matches!$J$2:$J$201,0))),"",IF(AND(D913=INDEX(Matches!$G$2:$G$201,MATCH($A913&amp;"-1",Matches!$J$2:$J$201,0)),E913=INDEX(Matches!$H$2:$H$201,MATCH($A913&amp;"-1",Matches!$J$2:$J$201,0))),5,IF(SIGN(D913-E913)&lt;&gt;SIGN(INDEX(Matches!$G$2:$G$201,MATCH($A913&amp;"-1",Matches!$J$2:$J$201,0))-INDEX(Matches!$H$2:$H$201,MATCH($A913&amp;"-1",Matches!$J$2:$J$201,0))),0,IF(D913-E913=INDEX(Matches!$G$2:$G$201,MATCH($A913&amp;"-1",Matches!$J$2:$J$201,0))-INDEX(Matches!$H$2:$H$201,MATCH($A913&amp;"-1",Matches!$J$2:$J$201,0)),3,2))))),""))</f>
        <v/>
      </c>
      <c r="Y913" s="12" t="str">
        <f aca="false">IF(OR($B913="",F913="",G913=""),"",IFERROR(IF(OR(INDEX(Matches!$I$2:$I$201,MATCH($A913&amp;"-2",Matches!$J$2:$J$201,0))="Void",INDEX(Matches!$G$2:$G$201,MATCH($A913&amp;"-2",Matches!$J$2:$J$201,0))="",INDEX(Matches!$H$2:$H$201,MATCH($A913&amp;"-2",Matches!$J$2:$J$201,0))=""),"",IF(AND($C913&lt;&gt;"",INDEX(Matches!$F$2:$F$201,MATCH($A913&amp;"-2",Matches!$J$2:$J$201,0))&lt;&gt;"",$C913&gt;=INDEX(Matches!$F$2:$F$201,MATCH($A913&amp;"-2",Matches!$J$2:$J$201,0))),"",IF(AND(F913=INDEX(Matches!$G$2:$G$201,MATCH($A913&amp;"-2",Matches!$J$2:$J$201,0)),G913=INDEX(Matches!$H$2:$H$201,MATCH($A913&amp;"-2",Matches!$J$2:$J$201,0))),5,IF(SIGN(F913-G913)&lt;&gt;SIGN(INDEX(Matches!$G$2:$G$201,MATCH($A913&amp;"-2",Matches!$J$2:$J$201,0))-INDEX(Matches!$H$2:$H$201,MATCH($A913&amp;"-2",Matches!$J$2:$J$201,0))),0,IF(F913-G913=INDEX(Matches!$G$2:$G$201,MATCH($A913&amp;"-2",Matches!$J$2:$J$201,0))-INDEX(Matches!$H$2:$H$201,MATCH($A913&amp;"-2",Matches!$J$2:$J$201,0)),3,2))))),""))</f>
        <v/>
      </c>
      <c r="Z913" s="12" t="str">
        <f aca="false">IF(OR($B913="",H913="",I913=""),"",IFERROR(IF(OR(INDEX(Matches!$I$2:$I$201,MATCH($A913&amp;"-3",Matches!$J$2:$J$201,0))="Void",INDEX(Matches!$G$2:$G$201,MATCH($A913&amp;"-3",Matches!$J$2:$J$201,0))="",INDEX(Matches!$H$2:$H$201,MATCH($A913&amp;"-3",Matches!$J$2:$J$201,0))=""),"",IF(AND($C913&lt;&gt;"",INDEX(Matches!$F$2:$F$201,MATCH($A913&amp;"-3",Matches!$J$2:$J$201,0))&lt;&gt;"",$C913&gt;=INDEX(Matches!$F$2:$F$201,MATCH($A913&amp;"-3",Matches!$J$2:$J$201,0))),"",IF(AND(H913=INDEX(Matches!$G$2:$G$201,MATCH($A913&amp;"-3",Matches!$J$2:$J$201,0)),I913=INDEX(Matches!$H$2:$H$201,MATCH($A913&amp;"-3",Matches!$J$2:$J$201,0))),5,IF(SIGN(H913-I913)&lt;&gt;SIGN(INDEX(Matches!$G$2:$G$201,MATCH($A913&amp;"-3",Matches!$J$2:$J$201,0))-INDEX(Matches!$H$2:$H$201,MATCH($A913&amp;"-3",Matches!$J$2:$J$201,0))),0,IF(H913-I913=INDEX(Matches!$G$2:$G$201,MATCH($A913&amp;"-3",Matches!$J$2:$J$201,0))-INDEX(Matches!$H$2:$H$201,MATCH($A913&amp;"-3",Matches!$J$2:$J$201,0)),3,2))))),""))</f>
        <v/>
      </c>
      <c r="AA913" s="12" t="str">
        <f aca="false">IF(OR($B913="",J913="",K913=""),"",IFERROR(IF(OR(INDEX(Matches!$I$2:$I$201,MATCH($A913&amp;"-4",Matches!$J$2:$J$201,0))="Void",INDEX(Matches!$G$2:$G$201,MATCH($A913&amp;"-4",Matches!$J$2:$J$201,0))="",INDEX(Matches!$H$2:$H$201,MATCH($A913&amp;"-4",Matches!$J$2:$J$201,0))=""),"",IF(AND($C913&lt;&gt;"",INDEX(Matches!$F$2:$F$201,MATCH($A913&amp;"-4",Matches!$J$2:$J$201,0))&lt;&gt;"",$C913&gt;=INDEX(Matches!$F$2:$F$201,MATCH($A913&amp;"-4",Matches!$J$2:$J$201,0))),"",IF(AND(J913=INDEX(Matches!$G$2:$G$201,MATCH($A913&amp;"-4",Matches!$J$2:$J$201,0)),K913=INDEX(Matches!$H$2:$H$201,MATCH($A913&amp;"-4",Matches!$J$2:$J$201,0))),5,IF(SIGN(J913-K913)&lt;&gt;SIGN(INDEX(Matches!$G$2:$G$201,MATCH($A913&amp;"-4",Matches!$J$2:$J$201,0))-INDEX(Matches!$H$2:$H$201,MATCH($A913&amp;"-4",Matches!$J$2:$J$201,0))),0,IF(J913-K913=INDEX(Matches!$G$2:$G$201,MATCH($A913&amp;"-4",Matches!$J$2:$J$201,0))-INDEX(Matches!$H$2:$H$201,MATCH($A913&amp;"-4",Matches!$J$2:$J$201,0)),3,2))))),""))</f>
        <v/>
      </c>
      <c r="AB913" s="12" t="str">
        <f aca="false">IF(OR($B913="",L913="",M913=""),"",IFERROR(IF(OR(INDEX(Matches!$I$2:$I$201,MATCH($A913&amp;"-5",Matches!$J$2:$J$201,0))="Void",INDEX(Matches!$G$2:$G$201,MATCH($A913&amp;"-5",Matches!$J$2:$J$201,0))="",INDEX(Matches!$H$2:$H$201,MATCH($A913&amp;"-5",Matches!$J$2:$J$201,0))=""),"",IF(AND($C913&lt;&gt;"",INDEX(Matches!$F$2:$F$201,MATCH($A913&amp;"-5",Matches!$J$2:$J$201,0))&lt;&gt;"",$C913&gt;=INDEX(Matches!$F$2:$F$201,MATCH($A913&amp;"-5",Matches!$J$2:$J$201,0))),"",IF(AND(L913=INDEX(Matches!$G$2:$G$201,MATCH($A913&amp;"-5",Matches!$J$2:$J$201,0)),M913=INDEX(Matches!$H$2:$H$201,MATCH($A913&amp;"-5",Matches!$J$2:$J$201,0))),5,IF(SIGN(L913-M913)&lt;&gt;SIGN(INDEX(Matches!$G$2:$G$201,MATCH($A913&amp;"-5",Matches!$J$2:$J$201,0))-INDEX(Matches!$H$2:$H$201,MATCH($A913&amp;"-5",Matches!$J$2:$J$201,0))),0,IF(L913-M913=INDEX(Matches!$G$2:$G$201,MATCH($A913&amp;"-5",Matches!$J$2:$J$201,0))-INDEX(Matches!$H$2:$H$201,MATCH($A913&amp;"-5",Matches!$J$2:$J$201,0)),3,2))))),""))</f>
        <v/>
      </c>
      <c r="AC913" s="12" t="str">
        <f aca="false">IF(OR($B913="",N913="",O913=""),"",IFERROR(IF(OR(INDEX(Matches!$I$2:$I$201,MATCH($A913&amp;"-6",Matches!$J$2:$J$201,0))="Void",INDEX(Matches!$G$2:$G$201,MATCH($A913&amp;"-6",Matches!$J$2:$J$201,0))="",INDEX(Matches!$H$2:$H$201,MATCH($A913&amp;"-6",Matches!$J$2:$J$201,0))=""),"",IF(AND($C913&lt;&gt;"",INDEX(Matches!$F$2:$F$201,MATCH($A913&amp;"-6",Matches!$J$2:$J$201,0))&lt;&gt;"",$C913&gt;=INDEX(Matches!$F$2:$F$201,MATCH($A913&amp;"-6",Matches!$J$2:$J$201,0))),"",IF(AND(N913=INDEX(Matches!$G$2:$G$201,MATCH($A913&amp;"-6",Matches!$J$2:$J$201,0)),O913=INDEX(Matches!$H$2:$H$201,MATCH($A913&amp;"-6",Matches!$J$2:$J$201,0))),5,IF(SIGN(N913-O913)&lt;&gt;SIGN(INDEX(Matches!$G$2:$G$201,MATCH($A913&amp;"-6",Matches!$J$2:$J$201,0))-INDEX(Matches!$H$2:$H$201,MATCH($A913&amp;"-6",Matches!$J$2:$J$201,0))),0,IF(N913-O913=INDEX(Matches!$G$2:$G$201,MATCH($A913&amp;"-6",Matches!$J$2:$J$201,0))-INDEX(Matches!$H$2:$H$201,MATCH($A913&amp;"-6",Matches!$J$2:$J$201,0)),3,2))))),""))</f>
        <v/>
      </c>
      <c r="AD913" s="12" t="str">
        <f aca="false">IF(OR($B913="",P913="",Q913=""),"",IFERROR(IF(OR(INDEX(Matches!$I$2:$I$201,MATCH($A913&amp;"-7",Matches!$J$2:$J$201,0))="Void",INDEX(Matches!$G$2:$G$201,MATCH($A913&amp;"-7",Matches!$J$2:$J$201,0))="",INDEX(Matches!$H$2:$H$201,MATCH($A913&amp;"-7",Matches!$J$2:$J$201,0))=""),"",IF(AND($C913&lt;&gt;"",INDEX(Matches!$F$2:$F$201,MATCH($A913&amp;"-7",Matches!$J$2:$J$201,0))&lt;&gt;"",$C913&gt;=INDEX(Matches!$F$2:$F$201,MATCH($A913&amp;"-7",Matches!$J$2:$J$201,0))),"",IF(AND(P913=INDEX(Matches!$G$2:$G$201,MATCH($A913&amp;"-7",Matches!$J$2:$J$201,0)),Q913=INDEX(Matches!$H$2:$H$201,MATCH($A913&amp;"-7",Matches!$J$2:$J$201,0))),5,IF(SIGN(P913-Q913)&lt;&gt;SIGN(INDEX(Matches!$G$2:$G$201,MATCH($A913&amp;"-7",Matches!$J$2:$J$201,0))-INDEX(Matches!$H$2:$H$201,MATCH($A913&amp;"-7",Matches!$J$2:$J$201,0))),0,IF(P913-Q913=INDEX(Matches!$G$2:$G$201,MATCH($A913&amp;"-7",Matches!$J$2:$J$201,0))-INDEX(Matches!$H$2:$H$201,MATCH($A913&amp;"-7",Matches!$J$2:$J$201,0)),3,2))))),""))</f>
        <v/>
      </c>
      <c r="AE913" s="12" t="str">
        <f aca="false">IF(OR($B913="",R913="",S913=""),"",IFERROR(IF(OR(INDEX(Matches!$I$2:$I$201,MATCH($A913&amp;"-8",Matches!$J$2:$J$201,0))="Void",INDEX(Matches!$G$2:$G$201,MATCH($A913&amp;"-8",Matches!$J$2:$J$201,0))="",INDEX(Matches!$H$2:$H$201,MATCH($A913&amp;"-8",Matches!$J$2:$J$201,0))=""),"",IF(AND($C913&lt;&gt;"",INDEX(Matches!$F$2:$F$201,MATCH($A913&amp;"-8",Matches!$J$2:$J$201,0))&lt;&gt;"",$C913&gt;=INDEX(Matches!$F$2:$F$201,MATCH($A913&amp;"-8",Matches!$J$2:$J$201,0))),"",IF(AND(R913=INDEX(Matches!$G$2:$G$201,MATCH($A913&amp;"-8",Matches!$J$2:$J$201,0)),S913=INDEX(Matches!$H$2:$H$201,MATCH($A913&amp;"-8",Matches!$J$2:$J$201,0))),5,IF(SIGN(R913-S913)&lt;&gt;SIGN(INDEX(Matches!$G$2:$G$201,MATCH($A913&amp;"-8",Matches!$J$2:$J$201,0))-INDEX(Matches!$H$2:$H$201,MATCH($A913&amp;"-8",Matches!$J$2:$J$201,0))),0,IF(R913-S913=INDEX(Matches!$G$2:$G$201,MATCH($A913&amp;"-8",Matches!$J$2:$J$201,0))-INDEX(Matches!$H$2:$H$201,MATCH($A913&amp;"-8",Matches!$J$2:$J$201,0)),3,2))))),""))</f>
        <v/>
      </c>
      <c r="AF913" s="12" t="str">
        <f aca="false">IF(OR($B913="",T913="",U913=""),"",IFERROR(IF(OR(INDEX(Matches!$I$2:$I$201,MATCH($A913&amp;"-9",Matches!$J$2:$J$201,0))="Void",INDEX(Matches!$G$2:$G$201,MATCH($A913&amp;"-9",Matches!$J$2:$J$201,0))="",INDEX(Matches!$H$2:$H$201,MATCH($A913&amp;"-9",Matches!$J$2:$J$201,0))=""),"",IF(AND($C913&lt;&gt;"",INDEX(Matches!$F$2:$F$201,MATCH($A913&amp;"-9",Matches!$J$2:$J$201,0))&lt;&gt;"",$C913&gt;=INDEX(Matches!$F$2:$F$201,MATCH($A913&amp;"-9",Matches!$J$2:$J$201,0))),"",IF(AND(T913=INDEX(Matches!$G$2:$G$201,MATCH($A913&amp;"-9",Matches!$J$2:$J$201,0)),U913=INDEX(Matches!$H$2:$H$201,MATCH($A913&amp;"-9",Matches!$J$2:$J$201,0))),5,IF(SIGN(T913-U913)&lt;&gt;SIGN(INDEX(Matches!$G$2:$G$201,MATCH($A913&amp;"-9",Matches!$J$2:$J$201,0))-INDEX(Matches!$H$2:$H$201,MATCH($A913&amp;"-9",Matches!$J$2:$J$201,0))),0,IF(T913-U913=INDEX(Matches!$G$2:$G$201,MATCH($A913&amp;"-9",Matches!$J$2:$J$201,0))-INDEX(Matches!$H$2:$H$201,MATCH($A913&amp;"-9",Matches!$J$2:$J$201,0)),3,2))))),""))</f>
        <v/>
      </c>
      <c r="AG913" s="12" t="str">
        <f aca="false">IF(OR($B913="",V913="",W913=""),"",IFERROR(IF(OR(INDEX(Matches!$I$2:$I$201,MATCH($A913&amp;"-10",Matches!$J$2:$J$201,0))="Void",INDEX(Matches!$G$2:$G$201,MATCH($A913&amp;"-10",Matches!$J$2:$J$201,0))="",INDEX(Matches!$H$2:$H$201,MATCH($A913&amp;"-10",Matches!$J$2:$J$201,0))=""),"",IF(AND($C913&lt;&gt;"",INDEX(Matches!$F$2:$F$201,MATCH($A913&amp;"-10",Matches!$J$2:$J$201,0))&lt;&gt;"",$C913&gt;=INDEX(Matches!$F$2:$F$201,MATCH($A913&amp;"-10",Matches!$J$2:$J$201,0))),"",IF(AND(V913=INDEX(Matches!$G$2:$G$201,MATCH($A913&amp;"-10",Matches!$J$2:$J$201,0)),W913=INDEX(Matches!$H$2:$H$201,MATCH($A913&amp;"-10",Matches!$J$2:$J$201,0))),5,IF(SIGN(V913-W913)&lt;&gt;SIGN(INDEX(Matches!$G$2:$G$201,MATCH($A913&amp;"-10",Matches!$J$2:$J$201,0))-INDEX(Matches!$H$2:$H$201,MATCH($A913&amp;"-10",Matches!$J$2:$J$201,0))),0,IF(V913-W913=INDEX(Matches!$G$2:$G$201,MATCH($A913&amp;"-10",Matches!$J$2:$J$201,0))-INDEX(Matches!$H$2:$H$201,MATCH($A913&amp;"-10",Matches!$J$2:$J$201,0)),3,2))))),""))</f>
        <v/>
      </c>
      <c r="AH913" s="13" t="str">
        <f aca="false">IF($B913="","",SUM(X913:AG913))</f>
        <v/>
      </c>
      <c r="AI913" s="12" t="str">
        <f aca="false">IF($B913="","",COUNTIF(X913:AG913,5))</f>
        <v/>
      </c>
      <c r="AJ913" s="12" t="str">
        <f aca="false">IF($B913="","",COUNTIF(X913:AG913,"&gt;=2"))</f>
        <v/>
      </c>
      <c r="AK913" s="12" t="str">
        <f aca="false">IF($B913="","",COUNT(X913:AG913))</f>
        <v/>
      </c>
    </row>
    <row r="914" customFormat="false" ht="15" hidden="false" customHeight="false" outlineLevel="0" collapsed="false">
      <c r="A914" s="7"/>
      <c r="B914" s="7"/>
      <c r="C914" s="11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12" t="str">
        <f aca="false">IF(OR($B914="",D914="",E914=""),"",IFERROR(IF(OR(INDEX(Matches!$I$2:$I$201,MATCH($A914&amp;"-1",Matches!$J$2:$J$201,0))="Void",INDEX(Matches!$G$2:$G$201,MATCH($A914&amp;"-1",Matches!$J$2:$J$201,0))="",INDEX(Matches!$H$2:$H$201,MATCH($A914&amp;"-1",Matches!$J$2:$J$201,0))=""),"",IF(AND($C914&lt;&gt;"",INDEX(Matches!$F$2:$F$201,MATCH($A914&amp;"-1",Matches!$J$2:$J$201,0))&lt;&gt;"",$C914&gt;=INDEX(Matches!$F$2:$F$201,MATCH($A914&amp;"-1",Matches!$J$2:$J$201,0))),"",IF(AND(D914=INDEX(Matches!$G$2:$G$201,MATCH($A914&amp;"-1",Matches!$J$2:$J$201,0)),E914=INDEX(Matches!$H$2:$H$201,MATCH($A914&amp;"-1",Matches!$J$2:$J$201,0))),5,IF(SIGN(D914-E914)&lt;&gt;SIGN(INDEX(Matches!$G$2:$G$201,MATCH($A914&amp;"-1",Matches!$J$2:$J$201,0))-INDEX(Matches!$H$2:$H$201,MATCH($A914&amp;"-1",Matches!$J$2:$J$201,0))),0,IF(D914-E914=INDEX(Matches!$G$2:$G$201,MATCH($A914&amp;"-1",Matches!$J$2:$J$201,0))-INDEX(Matches!$H$2:$H$201,MATCH($A914&amp;"-1",Matches!$J$2:$J$201,0)),3,2))))),""))</f>
        <v/>
      </c>
      <c r="Y914" s="12" t="str">
        <f aca="false">IF(OR($B914="",F914="",G914=""),"",IFERROR(IF(OR(INDEX(Matches!$I$2:$I$201,MATCH($A914&amp;"-2",Matches!$J$2:$J$201,0))="Void",INDEX(Matches!$G$2:$G$201,MATCH($A914&amp;"-2",Matches!$J$2:$J$201,0))="",INDEX(Matches!$H$2:$H$201,MATCH($A914&amp;"-2",Matches!$J$2:$J$201,0))=""),"",IF(AND($C914&lt;&gt;"",INDEX(Matches!$F$2:$F$201,MATCH($A914&amp;"-2",Matches!$J$2:$J$201,0))&lt;&gt;"",$C914&gt;=INDEX(Matches!$F$2:$F$201,MATCH($A914&amp;"-2",Matches!$J$2:$J$201,0))),"",IF(AND(F914=INDEX(Matches!$G$2:$G$201,MATCH($A914&amp;"-2",Matches!$J$2:$J$201,0)),G914=INDEX(Matches!$H$2:$H$201,MATCH($A914&amp;"-2",Matches!$J$2:$J$201,0))),5,IF(SIGN(F914-G914)&lt;&gt;SIGN(INDEX(Matches!$G$2:$G$201,MATCH($A914&amp;"-2",Matches!$J$2:$J$201,0))-INDEX(Matches!$H$2:$H$201,MATCH($A914&amp;"-2",Matches!$J$2:$J$201,0))),0,IF(F914-G914=INDEX(Matches!$G$2:$G$201,MATCH($A914&amp;"-2",Matches!$J$2:$J$201,0))-INDEX(Matches!$H$2:$H$201,MATCH($A914&amp;"-2",Matches!$J$2:$J$201,0)),3,2))))),""))</f>
        <v/>
      </c>
      <c r="Z914" s="12" t="str">
        <f aca="false">IF(OR($B914="",H914="",I914=""),"",IFERROR(IF(OR(INDEX(Matches!$I$2:$I$201,MATCH($A914&amp;"-3",Matches!$J$2:$J$201,0))="Void",INDEX(Matches!$G$2:$G$201,MATCH($A914&amp;"-3",Matches!$J$2:$J$201,0))="",INDEX(Matches!$H$2:$H$201,MATCH($A914&amp;"-3",Matches!$J$2:$J$201,0))=""),"",IF(AND($C914&lt;&gt;"",INDEX(Matches!$F$2:$F$201,MATCH($A914&amp;"-3",Matches!$J$2:$J$201,0))&lt;&gt;"",$C914&gt;=INDEX(Matches!$F$2:$F$201,MATCH($A914&amp;"-3",Matches!$J$2:$J$201,0))),"",IF(AND(H914=INDEX(Matches!$G$2:$G$201,MATCH($A914&amp;"-3",Matches!$J$2:$J$201,0)),I914=INDEX(Matches!$H$2:$H$201,MATCH($A914&amp;"-3",Matches!$J$2:$J$201,0))),5,IF(SIGN(H914-I914)&lt;&gt;SIGN(INDEX(Matches!$G$2:$G$201,MATCH($A914&amp;"-3",Matches!$J$2:$J$201,0))-INDEX(Matches!$H$2:$H$201,MATCH($A914&amp;"-3",Matches!$J$2:$J$201,0))),0,IF(H914-I914=INDEX(Matches!$G$2:$G$201,MATCH($A914&amp;"-3",Matches!$J$2:$J$201,0))-INDEX(Matches!$H$2:$H$201,MATCH($A914&amp;"-3",Matches!$J$2:$J$201,0)),3,2))))),""))</f>
        <v/>
      </c>
      <c r="AA914" s="12" t="str">
        <f aca="false">IF(OR($B914="",J914="",K914=""),"",IFERROR(IF(OR(INDEX(Matches!$I$2:$I$201,MATCH($A914&amp;"-4",Matches!$J$2:$J$201,0))="Void",INDEX(Matches!$G$2:$G$201,MATCH($A914&amp;"-4",Matches!$J$2:$J$201,0))="",INDEX(Matches!$H$2:$H$201,MATCH($A914&amp;"-4",Matches!$J$2:$J$201,0))=""),"",IF(AND($C914&lt;&gt;"",INDEX(Matches!$F$2:$F$201,MATCH($A914&amp;"-4",Matches!$J$2:$J$201,0))&lt;&gt;"",$C914&gt;=INDEX(Matches!$F$2:$F$201,MATCH($A914&amp;"-4",Matches!$J$2:$J$201,0))),"",IF(AND(J914=INDEX(Matches!$G$2:$G$201,MATCH($A914&amp;"-4",Matches!$J$2:$J$201,0)),K914=INDEX(Matches!$H$2:$H$201,MATCH($A914&amp;"-4",Matches!$J$2:$J$201,0))),5,IF(SIGN(J914-K914)&lt;&gt;SIGN(INDEX(Matches!$G$2:$G$201,MATCH($A914&amp;"-4",Matches!$J$2:$J$201,0))-INDEX(Matches!$H$2:$H$201,MATCH($A914&amp;"-4",Matches!$J$2:$J$201,0))),0,IF(J914-K914=INDEX(Matches!$G$2:$G$201,MATCH($A914&amp;"-4",Matches!$J$2:$J$201,0))-INDEX(Matches!$H$2:$H$201,MATCH($A914&amp;"-4",Matches!$J$2:$J$201,0)),3,2))))),""))</f>
        <v/>
      </c>
      <c r="AB914" s="12" t="str">
        <f aca="false">IF(OR($B914="",L914="",M914=""),"",IFERROR(IF(OR(INDEX(Matches!$I$2:$I$201,MATCH($A914&amp;"-5",Matches!$J$2:$J$201,0))="Void",INDEX(Matches!$G$2:$G$201,MATCH($A914&amp;"-5",Matches!$J$2:$J$201,0))="",INDEX(Matches!$H$2:$H$201,MATCH($A914&amp;"-5",Matches!$J$2:$J$201,0))=""),"",IF(AND($C914&lt;&gt;"",INDEX(Matches!$F$2:$F$201,MATCH($A914&amp;"-5",Matches!$J$2:$J$201,0))&lt;&gt;"",$C914&gt;=INDEX(Matches!$F$2:$F$201,MATCH($A914&amp;"-5",Matches!$J$2:$J$201,0))),"",IF(AND(L914=INDEX(Matches!$G$2:$G$201,MATCH($A914&amp;"-5",Matches!$J$2:$J$201,0)),M914=INDEX(Matches!$H$2:$H$201,MATCH($A914&amp;"-5",Matches!$J$2:$J$201,0))),5,IF(SIGN(L914-M914)&lt;&gt;SIGN(INDEX(Matches!$G$2:$G$201,MATCH($A914&amp;"-5",Matches!$J$2:$J$201,0))-INDEX(Matches!$H$2:$H$201,MATCH($A914&amp;"-5",Matches!$J$2:$J$201,0))),0,IF(L914-M914=INDEX(Matches!$G$2:$G$201,MATCH($A914&amp;"-5",Matches!$J$2:$J$201,0))-INDEX(Matches!$H$2:$H$201,MATCH($A914&amp;"-5",Matches!$J$2:$J$201,0)),3,2))))),""))</f>
        <v/>
      </c>
      <c r="AC914" s="12" t="str">
        <f aca="false">IF(OR($B914="",N914="",O914=""),"",IFERROR(IF(OR(INDEX(Matches!$I$2:$I$201,MATCH($A914&amp;"-6",Matches!$J$2:$J$201,0))="Void",INDEX(Matches!$G$2:$G$201,MATCH($A914&amp;"-6",Matches!$J$2:$J$201,0))="",INDEX(Matches!$H$2:$H$201,MATCH($A914&amp;"-6",Matches!$J$2:$J$201,0))=""),"",IF(AND($C914&lt;&gt;"",INDEX(Matches!$F$2:$F$201,MATCH($A914&amp;"-6",Matches!$J$2:$J$201,0))&lt;&gt;"",$C914&gt;=INDEX(Matches!$F$2:$F$201,MATCH($A914&amp;"-6",Matches!$J$2:$J$201,0))),"",IF(AND(N914=INDEX(Matches!$G$2:$G$201,MATCH($A914&amp;"-6",Matches!$J$2:$J$201,0)),O914=INDEX(Matches!$H$2:$H$201,MATCH($A914&amp;"-6",Matches!$J$2:$J$201,0))),5,IF(SIGN(N914-O914)&lt;&gt;SIGN(INDEX(Matches!$G$2:$G$201,MATCH($A914&amp;"-6",Matches!$J$2:$J$201,0))-INDEX(Matches!$H$2:$H$201,MATCH($A914&amp;"-6",Matches!$J$2:$J$201,0))),0,IF(N914-O914=INDEX(Matches!$G$2:$G$201,MATCH($A914&amp;"-6",Matches!$J$2:$J$201,0))-INDEX(Matches!$H$2:$H$201,MATCH($A914&amp;"-6",Matches!$J$2:$J$201,0)),3,2))))),""))</f>
        <v/>
      </c>
      <c r="AD914" s="12" t="str">
        <f aca="false">IF(OR($B914="",P914="",Q914=""),"",IFERROR(IF(OR(INDEX(Matches!$I$2:$I$201,MATCH($A914&amp;"-7",Matches!$J$2:$J$201,0))="Void",INDEX(Matches!$G$2:$G$201,MATCH($A914&amp;"-7",Matches!$J$2:$J$201,0))="",INDEX(Matches!$H$2:$H$201,MATCH($A914&amp;"-7",Matches!$J$2:$J$201,0))=""),"",IF(AND($C914&lt;&gt;"",INDEX(Matches!$F$2:$F$201,MATCH($A914&amp;"-7",Matches!$J$2:$J$201,0))&lt;&gt;"",$C914&gt;=INDEX(Matches!$F$2:$F$201,MATCH($A914&amp;"-7",Matches!$J$2:$J$201,0))),"",IF(AND(P914=INDEX(Matches!$G$2:$G$201,MATCH($A914&amp;"-7",Matches!$J$2:$J$201,0)),Q914=INDEX(Matches!$H$2:$H$201,MATCH($A914&amp;"-7",Matches!$J$2:$J$201,0))),5,IF(SIGN(P914-Q914)&lt;&gt;SIGN(INDEX(Matches!$G$2:$G$201,MATCH($A914&amp;"-7",Matches!$J$2:$J$201,0))-INDEX(Matches!$H$2:$H$201,MATCH($A914&amp;"-7",Matches!$J$2:$J$201,0))),0,IF(P914-Q914=INDEX(Matches!$G$2:$G$201,MATCH($A914&amp;"-7",Matches!$J$2:$J$201,0))-INDEX(Matches!$H$2:$H$201,MATCH($A914&amp;"-7",Matches!$J$2:$J$201,0)),3,2))))),""))</f>
        <v/>
      </c>
      <c r="AE914" s="12" t="str">
        <f aca="false">IF(OR($B914="",R914="",S914=""),"",IFERROR(IF(OR(INDEX(Matches!$I$2:$I$201,MATCH($A914&amp;"-8",Matches!$J$2:$J$201,0))="Void",INDEX(Matches!$G$2:$G$201,MATCH($A914&amp;"-8",Matches!$J$2:$J$201,0))="",INDEX(Matches!$H$2:$H$201,MATCH($A914&amp;"-8",Matches!$J$2:$J$201,0))=""),"",IF(AND($C914&lt;&gt;"",INDEX(Matches!$F$2:$F$201,MATCH($A914&amp;"-8",Matches!$J$2:$J$201,0))&lt;&gt;"",$C914&gt;=INDEX(Matches!$F$2:$F$201,MATCH($A914&amp;"-8",Matches!$J$2:$J$201,0))),"",IF(AND(R914=INDEX(Matches!$G$2:$G$201,MATCH($A914&amp;"-8",Matches!$J$2:$J$201,0)),S914=INDEX(Matches!$H$2:$H$201,MATCH($A914&amp;"-8",Matches!$J$2:$J$201,0))),5,IF(SIGN(R914-S914)&lt;&gt;SIGN(INDEX(Matches!$G$2:$G$201,MATCH($A914&amp;"-8",Matches!$J$2:$J$201,0))-INDEX(Matches!$H$2:$H$201,MATCH($A914&amp;"-8",Matches!$J$2:$J$201,0))),0,IF(R914-S914=INDEX(Matches!$G$2:$G$201,MATCH($A914&amp;"-8",Matches!$J$2:$J$201,0))-INDEX(Matches!$H$2:$H$201,MATCH($A914&amp;"-8",Matches!$J$2:$J$201,0)),3,2))))),""))</f>
        <v/>
      </c>
      <c r="AF914" s="12" t="str">
        <f aca="false">IF(OR($B914="",T914="",U914=""),"",IFERROR(IF(OR(INDEX(Matches!$I$2:$I$201,MATCH($A914&amp;"-9",Matches!$J$2:$J$201,0))="Void",INDEX(Matches!$G$2:$G$201,MATCH($A914&amp;"-9",Matches!$J$2:$J$201,0))="",INDEX(Matches!$H$2:$H$201,MATCH($A914&amp;"-9",Matches!$J$2:$J$201,0))=""),"",IF(AND($C914&lt;&gt;"",INDEX(Matches!$F$2:$F$201,MATCH($A914&amp;"-9",Matches!$J$2:$J$201,0))&lt;&gt;"",$C914&gt;=INDEX(Matches!$F$2:$F$201,MATCH($A914&amp;"-9",Matches!$J$2:$J$201,0))),"",IF(AND(T914=INDEX(Matches!$G$2:$G$201,MATCH($A914&amp;"-9",Matches!$J$2:$J$201,0)),U914=INDEX(Matches!$H$2:$H$201,MATCH($A914&amp;"-9",Matches!$J$2:$J$201,0))),5,IF(SIGN(T914-U914)&lt;&gt;SIGN(INDEX(Matches!$G$2:$G$201,MATCH($A914&amp;"-9",Matches!$J$2:$J$201,0))-INDEX(Matches!$H$2:$H$201,MATCH($A914&amp;"-9",Matches!$J$2:$J$201,0))),0,IF(T914-U914=INDEX(Matches!$G$2:$G$201,MATCH($A914&amp;"-9",Matches!$J$2:$J$201,0))-INDEX(Matches!$H$2:$H$201,MATCH($A914&amp;"-9",Matches!$J$2:$J$201,0)),3,2))))),""))</f>
        <v/>
      </c>
      <c r="AG914" s="12" t="str">
        <f aca="false">IF(OR($B914="",V914="",W914=""),"",IFERROR(IF(OR(INDEX(Matches!$I$2:$I$201,MATCH($A914&amp;"-10",Matches!$J$2:$J$201,0))="Void",INDEX(Matches!$G$2:$G$201,MATCH($A914&amp;"-10",Matches!$J$2:$J$201,0))="",INDEX(Matches!$H$2:$H$201,MATCH($A914&amp;"-10",Matches!$J$2:$J$201,0))=""),"",IF(AND($C914&lt;&gt;"",INDEX(Matches!$F$2:$F$201,MATCH($A914&amp;"-10",Matches!$J$2:$J$201,0))&lt;&gt;"",$C914&gt;=INDEX(Matches!$F$2:$F$201,MATCH($A914&amp;"-10",Matches!$J$2:$J$201,0))),"",IF(AND(V914=INDEX(Matches!$G$2:$G$201,MATCH($A914&amp;"-10",Matches!$J$2:$J$201,0)),W914=INDEX(Matches!$H$2:$H$201,MATCH($A914&amp;"-10",Matches!$J$2:$J$201,0))),5,IF(SIGN(V914-W914)&lt;&gt;SIGN(INDEX(Matches!$G$2:$G$201,MATCH($A914&amp;"-10",Matches!$J$2:$J$201,0))-INDEX(Matches!$H$2:$H$201,MATCH($A914&amp;"-10",Matches!$J$2:$J$201,0))),0,IF(V914-W914=INDEX(Matches!$G$2:$G$201,MATCH($A914&amp;"-10",Matches!$J$2:$J$201,0))-INDEX(Matches!$H$2:$H$201,MATCH($A914&amp;"-10",Matches!$J$2:$J$201,0)),3,2))))),""))</f>
        <v/>
      </c>
      <c r="AH914" s="13" t="str">
        <f aca="false">IF($B914="","",SUM(X914:AG914))</f>
        <v/>
      </c>
      <c r="AI914" s="12" t="str">
        <f aca="false">IF($B914="","",COUNTIF(X914:AG914,5))</f>
        <v/>
      </c>
      <c r="AJ914" s="12" t="str">
        <f aca="false">IF($B914="","",COUNTIF(X914:AG914,"&gt;=2"))</f>
        <v/>
      </c>
      <c r="AK914" s="12" t="str">
        <f aca="false">IF($B914="","",COUNT(X914:AG914))</f>
        <v/>
      </c>
    </row>
    <row r="915" customFormat="false" ht="15" hidden="false" customHeight="false" outlineLevel="0" collapsed="false">
      <c r="A915" s="7"/>
      <c r="B915" s="7"/>
      <c r="C915" s="11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12" t="str">
        <f aca="false">IF(OR($B915="",D915="",E915=""),"",IFERROR(IF(OR(INDEX(Matches!$I$2:$I$201,MATCH($A915&amp;"-1",Matches!$J$2:$J$201,0))="Void",INDEX(Matches!$G$2:$G$201,MATCH($A915&amp;"-1",Matches!$J$2:$J$201,0))="",INDEX(Matches!$H$2:$H$201,MATCH($A915&amp;"-1",Matches!$J$2:$J$201,0))=""),"",IF(AND($C915&lt;&gt;"",INDEX(Matches!$F$2:$F$201,MATCH($A915&amp;"-1",Matches!$J$2:$J$201,0))&lt;&gt;"",$C915&gt;=INDEX(Matches!$F$2:$F$201,MATCH($A915&amp;"-1",Matches!$J$2:$J$201,0))),"",IF(AND(D915=INDEX(Matches!$G$2:$G$201,MATCH($A915&amp;"-1",Matches!$J$2:$J$201,0)),E915=INDEX(Matches!$H$2:$H$201,MATCH($A915&amp;"-1",Matches!$J$2:$J$201,0))),5,IF(SIGN(D915-E915)&lt;&gt;SIGN(INDEX(Matches!$G$2:$G$201,MATCH($A915&amp;"-1",Matches!$J$2:$J$201,0))-INDEX(Matches!$H$2:$H$201,MATCH($A915&amp;"-1",Matches!$J$2:$J$201,0))),0,IF(D915-E915=INDEX(Matches!$G$2:$G$201,MATCH($A915&amp;"-1",Matches!$J$2:$J$201,0))-INDEX(Matches!$H$2:$H$201,MATCH($A915&amp;"-1",Matches!$J$2:$J$201,0)),3,2))))),""))</f>
        <v/>
      </c>
      <c r="Y915" s="12" t="str">
        <f aca="false">IF(OR($B915="",F915="",G915=""),"",IFERROR(IF(OR(INDEX(Matches!$I$2:$I$201,MATCH($A915&amp;"-2",Matches!$J$2:$J$201,0))="Void",INDEX(Matches!$G$2:$G$201,MATCH($A915&amp;"-2",Matches!$J$2:$J$201,0))="",INDEX(Matches!$H$2:$H$201,MATCH($A915&amp;"-2",Matches!$J$2:$J$201,0))=""),"",IF(AND($C915&lt;&gt;"",INDEX(Matches!$F$2:$F$201,MATCH($A915&amp;"-2",Matches!$J$2:$J$201,0))&lt;&gt;"",$C915&gt;=INDEX(Matches!$F$2:$F$201,MATCH($A915&amp;"-2",Matches!$J$2:$J$201,0))),"",IF(AND(F915=INDEX(Matches!$G$2:$G$201,MATCH($A915&amp;"-2",Matches!$J$2:$J$201,0)),G915=INDEX(Matches!$H$2:$H$201,MATCH($A915&amp;"-2",Matches!$J$2:$J$201,0))),5,IF(SIGN(F915-G915)&lt;&gt;SIGN(INDEX(Matches!$G$2:$G$201,MATCH($A915&amp;"-2",Matches!$J$2:$J$201,0))-INDEX(Matches!$H$2:$H$201,MATCH($A915&amp;"-2",Matches!$J$2:$J$201,0))),0,IF(F915-G915=INDEX(Matches!$G$2:$G$201,MATCH($A915&amp;"-2",Matches!$J$2:$J$201,0))-INDEX(Matches!$H$2:$H$201,MATCH($A915&amp;"-2",Matches!$J$2:$J$201,0)),3,2))))),""))</f>
        <v/>
      </c>
      <c r="Z915" s="12" t="str">
        <f aca="false">IF(OR($B915="",H915="",I915=""),"",IFERROR(IF(OR(INDEX(Matches!$I$2:$I$201,MATCH($A915&amp;"-3",Matches!$J$2:$J$201,0))="Void",INDEX(Matches!$G$2:$G$201,MATCH($A915&amp;"-3",Matches!$J$2:$J$201,0))="",INDEX(Matches!$H$2:$H$201,MATCH($A915&amp;"-3",Matches!$J$2:$J$201,0))=""),"",IF(AND($C915&lt;&gt;"",INDEX(Matches!$F$2:$F$201,MATCH($A915&amp;"-3",Matches!$J$2:$J$201,0))&lt;&gt;"",$C915&gt;=INDEX(Matches!$F$2:$F$201,MATCH($A915&amp;"-3",Matches!$J$2:$J$201,0))),"",IF(AND(H915=INDEX(Matches!$G$2:$G$201,MATCH($A915&amp;"-3",Matches!$J$2:$J$201,0)),I915=INDEX(Matches!$H$2:$H$201,MATCH($A915&amp;"-3",Matches!$J$2:$J$201,0))),5,IF(SIGN(H915-I915)&lt;&gt;SIGN(INDEX(Matches!$G$2:$G$201,MATCH($A915&amp;"-3",Matches!$J$2:$J$201,0))-INDEX(Matches!$H$2:$H$201,MATCH($A915&amp;"-3",Matches!$J$2:$J$201,0))),0,IF(H915-I915=INDEX(Matches!$G$2:$G$201,MATCH($A915&amp;"-3",Matches!$J$2:$J$201,0))-INDEX(Matches!$H$2:$H$201,MATCH($A915&amp;"-3",Matches!$J$2:$J$201,0)),3,2))))),""))</f>
        <v/>
      </c>
      <c r="AA915" s="12" t="str">
        <f aca="false">IF(OR($B915="",J915="",K915=""),"",IFERROR(IF(OR(INDEX(Matches!$I$2:$I$201,MATCH($A915&amp;"-4",Matches!$J$2:$J$201,0))="Void",INDEX(Matches!$G$2:$G$201,MATCH($A915&amp;"-4",Matches!$J$2:$J$201,0))="",INDEX(Matches!$H$2:$H$201,MATCH($A915&amp;"-4",Matches!$J$2:$J$201,0))=""),"",IF(AND($C915&lt;&gt;"",INDEX(Matches!$F$2:$F$201,MATCH($A915&amp;"-4",Matches!$J$2:$J$201,0))&lt;&gt;"",$C915&gt;=INDEX(Matches!$F$2:$F$201,MATCH($A915&amp;"-4",Matches!$J$2:$J$201,0))),"",IF(AND(J915=INDEX(Matches!$G$2:$G$201,MATCH($A915&amp;"-4",Matches!$J$2:$J$201,0)),K915=INDEX(Matches!$H$2:$H$201,MATCH($A915&amp;"-4",Matches!$J$2:$J$201,0))),5,IF(SIGN(J915-K915)&lt;&gt;SIGN(INDEX(Matches!$G$2:$G$201,MATCH($A915&amp;"-4",Matches!$J$2:$J$201,0))-INDEX(Matches!$H$2:$H$201,MATCH($A915&amp;"-4",Matches!$J$2:$J$201,0))),0,IF(J915-K915=INDEX(Matches!$G$2:$G$201,MATCH($A915&amp;"-4",Matches!$J$2:$J$201,0))-INDEX(Matches!$H$2:$H$201,MATCH($A915&amp;"-4",Matches!$J$2:$J$201,0)),3,2))))),""))</f>
        <v/>
      </c>
      <c r="AB915" s="12" t="str">
        <f aca="false">IF(OR($B915="",L915="",M915=""),"",IFERROR(IF(OR(INDEX(Matches!$I$2:$I$201,MATCH($A915&amp;"-5",Matches!$J$2:$J$201,0))="Void",INDEX(Matches!$G$2:$G$201,MATCH($A915&amp;"-5",Matches!$J$2:$J$201,0))="",INDEX(Matches!$H$2:$H$201,MATCH($A915&amp;"-5",Matches!$J$2:$J$201,0))=""),"",IF(AND($C915&lt;&gt;"",INDEX(Matches!$F$2:$F$201,MATCH($A915&amp;"-5",Matches!$J$2:$J$201,0))&lt;&gt;"",$C915&gt;=INDEX(Matches!$F$2:$F$201,MATCH($A915&amp;"-5",Matches!$J$2:$J$201,0))),"",IF(AND(L915=INDEX(Matches!$G$2:$G$201,MATCH($A915&amp;"-5",Matches!$J$2:$J$201,0)),M915=INDEX(Matches!$H$2:$H$201,MATCH($A915&amp;"-5",Matches!$J$2:$J$201,0))),5,IF(SIGN(L915-M915)&lt;&gt;SIGN(INDEX(Matches!$G$2:$G$201,MATCH($A915&amp;"-5",Matches!$J$2:$J$201,0))-INDEX(Matches!$H$2:$H$201,MATCH($A915&amp;"-5",Matches!$J$2:$J$201,0))),0,IF(L915-M915=INDEX(Matches!$G$2:$G$201,MATCH($A915&amp;"-5",Matches!$J$2:$J$201,0))-INDEX(Matches!$H$2:$H$201,MATCH($A915&amp;"-5",Matches!$J$2:$J$201,0)),3,2))))),""))</f>
        <v/>
      </c>
      <c r="AC915" s="12" t="str">
        <f aca="false">IF(OR($B915="",N915="",O915=""),"",IFERROR(IF(OR(INDEX(Matches!$I$2:$I$201,MATCH($A915&amp;"-6",Matches!$J$2:$J$201,0))="Void",INDEX(Matches!$G$2:$G$201,MATCH($A915&amp;"-6",Matches!$J$2:$J$201,0))="",INDEX(Matches!$H$2:$H$201,MATCH($A915&amp;"-6",Matches!$J$2:$J$201,0))=""),"",IF(AND($C915&lt;&gt;"",INDEX(Matches!$F$2:$F$201,MATCH($A915&amp;"-6",Matches!$J$2:$J$201,0))&lt;&gt;"",$C915&gt;=INDEX(Matches!$F$2:$F$201,MATCH($A915&amp;"-6",Matches!$J$2:$J$201,0))),"",IF(AND(N915=INDEX(Matches!$G$2:$G$201,MATCH($A915&amp;"-6",Matches!$J$2:$J$201,0)),O915=INDEX(Matches!$H$2:$H$201,MATCH($A915&amp;"-6",Matches!$J$2:$J$201,0))),5,IF(SIGN(N915-O915)&lt;&gt;SIGN(INDEX(Matches!$G$2:$G$201,MATCH($A915&amp;"-6",Matches!$J$2:$J$201,0))-INDEX(Matches!$H$2:$H$201,MATCH($A915&amp;"-6",Matches!$J$2:$J$201,0))),0,IF(N915-O915=INDEX(Matches!$G$2:$G$201,MATCH($A915&amp;"-6",Matches!$J$2:$J$201,0))-INDEX(Matches!$H$2:$H$201,MATCH($A915&amp;"-6",Matches!$J$2:$J$201,0)),3,2))))),""))</f>
        <v/>
      </c>
      <c r="AD915" s="12" t="str">
        <f aca="false">IF(OR($B915="",P915="",Q915=""),"",IFERROR(IF(OR(INDEX(Matches!$I$2:$I$201,MATCH($A915&amp;"-7",Matches!$J$2:$J$201,0))="Void",INDEX(Matches!$G$2:$G$201,MATCH($A915&amp;"-7",Matches!$J$2:$J$201,0))="",INDEX(Matches!$H$2:$H$201,MATCH($A915&amp;"-7",Matches!$J$2:$J$201,0))=""),"",IF(AND($C915&lt;&gt;"",INDEX(Matches!$F$2:$F$201,MATCH($A915&amp;"-7",Matches!$J$2:$J$201,0))&lt;&gt;"",$C915&gt;=INDEX(Matches!$F$2:$F$201,MATCH($A915&amp;"-7",Matches!$J$2:$J$201,0))),"",IF(AND(P915=INDEX(Matches!$G$2:$G$201,MATCH($A915&amp;"-7",Matches!$J$2:$J$201,0)),Q915=INDEX(Matches!$H$2:$H$201,MATCH($A915&amp;"-7",Matches!$J$2:$J$201,0))),5,IF(SIGN(P915-Q915)&lt;&gt;SIGN(INDEX(Matches!$G$2:$G$201,MATCH($A915&amp;"-7",Matches!$J$2:$J$201,0))-INDEX(Matches!$H$2:$H$201,MATCH($A915&amp;"-7",Matches!$J$2:$J$201,0))),0,IF(P915-Q915=INDEX(Matches!$G$2:$G$201,MATCH($A915&amp;"-7",Matches!$J$2:$J$201,0))-INDEX(Matches!$H$2:$H$201,MATCH($A915&amp;"-7",Matches!$J$2:$J$201,0)),3,2))))),""))</f>
        <v/>
      </c>
      <c r="AE915" s="12" t="str">
        <f aca="false">IF(OR($B915="",R915="",S915=""),"",IFERROR(IF(OR(INDEX(Matches!$I$2:$I$201,MATCH($A915&amp;"-8",Matches!$J$2:$J$201,0))="Void",INDEX(Matches!$G$2:$G$201,MATCH($A915&amp;"-8",Matches!$J$2:$J$201,0))="",INDEX(Matches!$H$2:$H$201,MATCH($A915&amp;"-8",Matches!$J$2:$J$201,0))=""),"",IF(AND($C915&lt;&gt;"",INDEX(Matches!$F$2:$F$201,MATCH($A915&amp;"-8",Matches!$J$2:$J$201,0))&lt;&gt;"",$C915&gt;=INDEX(Matches!$F$2:$F$201,MATCH($A915&amp;"-8",Matches!$J$2:$J$201,0))),"",IF(AND(R915=INDEX(Matches!$G$2:$G$201,MATCH($A915&amp;"-8",Matches!$J$2:$J$201,0)),S915=INDEX(Matches!$H$2:$H$201,MATCH($A915&amp;"-8",Matches!$J$2:$J$201,0))),5,IF(SIGN(R915-S915)&lt;&gt;SIGN(INDEX(Matches!$G$2:$G$201,MATCH($A915&amp;"-8",Matches!$J$2:$J$201,0))-INDEX(Matches!$H$2:$H$201,MATCH($A915&amp;"-8",Matches!$J$2:$J$201,0))),0,IF(R915-S915=INDEX(Matches!$G$2:$G$201,MATCH($A915&amp;"-8",Matches!$J$2:$J$201,0))-INDEX(Matches!$H$2:$H$201,MATCH($A915&amp;"-8",Matches!$J$2:$J$201,0)),3,2))))),""))</f>
        <v/>
      </c>
      <c r="AF915" s="12" t="str">
        <f aca="false">IF(OR($B915="",T915="",U915=""),"",IFERROR(IF(OR(INDEX(Matches!$I$2:$I$201,MATCH($A915&amp;"-9",Matches!$J$2:$J$201,0))="Void",INDEX(Matches!$G$2:$G$201,MATCH($A915&amp;"-9",Matches!$J$2:$J$201,0))="",INDEX(Matches!$H$2:$H$201,MATCH($A915&amp;"-9",Matches!$J$2:$J$201,0))=""),"",IF(AND($C915&lt;&gt;"",INDEX(Matches!$F$2:$F$201,MATCH($A915&amp;"-9",Matches!$J$2:$J$201,0))&lt;&gt;"",$C915&gt;=INDEX(Matches!$F$2:$F$201,MATCH($A915&amp;"-9",Matches!$J$2:$J$201,0))),"",IF(AND(T915=INDEX(Matches!$G$2:$G$201,MATCH($A915&amp;"-9",Matches!$J$2:$J$201,0)),U915=INDEX(Matches!$H$2:$H$201,MATCH($A915&amp;"-9",Matches!$J$2:$J$201,0))),5,IF(SIGN(T915-U915)&lt;&gt;SIGN(INDEX(Matches!$G$2:$G$201,MATCH($A915&amp;"-9",Matches!$J$2:$J$201,0))-INDEX(Matches!$H$2:$H$201,MATCH($A915&amp;"-9",Matches!$J$2:$J$201,0))),0,IF(T915-U915=INDEX(Matches!$G$2:$G$201,MATCH($A915&amp;"-9",Matches!$J$2:$J$201,0))-INDEX(Matches!$H$2:$H$201,MATCH($A915&amp;"-9",Matches!$J$2:$J$201,0)),3,2))))),""))</f>
        <v/>
      </c>
      <c r="AG915" s="12" t="str">
        <f aca="false">IF(OR($B915="",V915="",W915=""),"",IFERROR(IF(OR(INDEX(Matches!$I$2:$I$201,MATCH($A915&amp;"-10",Matches!$J$2:$J$201,0))="Void",INDEX(Matches!$G$2:$G$201,MATCH($A915&amp;"-10",Matches!$J$2:$J$201,0))="",INDEX(Matches!$H$2:$H$201,MATCH($A915&amp;"-10",Matches!$J$2:$J$201,0))=""),"",IF(AND($C915&lt;&gt;"",INDEX(Matches!$F$2:$F$201,MATCH($A915&amp;"-10",Matches!$J$2:$J$201,0))&lt;&gt;"",$C915&gt;=INDEX(Matches!$F$2:$F$201,MATCH($A915&amp;"-10",Matches!$J$2:$J$201,0))),"",IF(AND(V915=INDEX(Matches!$G$2:$G$201,MATCH($A915&amp;"-10",Matches!$J$2:$J$201,0)),W915=INDEX(Matches!$H$2:$H$201,MATCH($A915&amp;"-10",Matches!$J$2:$J$201,0))),5,IF(SIGN(V915-W915)&lt;&gt;SIGN(INDEX(Matches!$G$2:$G$201,MATCH($A915&amp;"-10",Matches!$J$2:$J$201,0))-INDEX(Matches!$H$2:$H$201,MATCH($A915&amp;"-10",Matches!$J$2:$J$201,0))),0,IF(V915-W915=INDEX(Matches!$G$2:$G$201,MATCH($A915&amp;"-10",Matches!$J$2:$J$201,0))-INDEX(Matches!$H$2:$H$201,MATCH($A915&amp;"-10",Matches!$J$2:$J$201,0)),3,2))))),""))</f>
        <v/>
      </c>
      <c r="AH915" s="13" t="str">
        <f aca="false">IF($B915="","",SUM(X915:AG915))</f>
        <v/>
      </c>
      <c r="AI915" s="12" t="str">
        <f aca="false">IF($B915="","",COUNTIF(X915:AG915,5))</f>
        <v/>
      </c>
      <c r="AJ915" s="12" t="str">
        <f aca="false">IF($B915="","",COUNTIF(X915:AG915,"&gt;=2"))</f>
        <v/>
      </c>
      <c r="AK915" s="12" t="str">
        <f aca="false">IF($B915="","",COUNT(X915:AG915))</f>
        <v/>
      </c>
    </row>
    <row r="916" customFormat="false" ht="15" hidden="false" customHeight="false" outlineLevel="0" collapsed="false">
      <c r="A916" s="7"/>
      <c r="B916" s="7"/>
      <c r="C916" s="11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12" t="str">
        <f aca="false">IF(OR($B916="",D916="",E916=""),"",IFERROR(IF(OR(INDEX(Matches!$I$2:$I$201,MATCH($A916&amp;"-1",Matches!$J$2:$J$201,0))="Void",INDEX(Matches!$G$2:$G$201,MATCH($A916&amp;"-1",Matches!$J$2:$J$201,0))="",INDEX(Matches!$H$2:$H$201,MATCH($A916&amp;"-1",Matches!$J$2:$J$201,0))=""),"",IF(AND($C916&lt;&gt;"",INDEX(Matches!$F$2:$F$201,MATCH($A916&amp;"-1",Matches!$J$2:$J$201,0))&lt;&gt;"",$C916&gt;=INDEX(Matches!$F$2:$F$201,MATCH($A916&amp;"-1",Matches!$J$2:$J$201,0))),"",IF(AND(D916=INDEX(Matches!$G$2:$G$201,MATCH($A916&amp;"-1",Matches!$J$2:$J$201,0)),E916=INDEX(Matches!$H$2:$H$201,MATCH($A916&amp;"-1",Matches!$J$2:$J$201,0))),5,IF(SIGN(D916-E916)&lt;&gt;SIGN(INDEX(Matches!$G$2:$G$201,MATCH($A916&amp;"-1",Matches!$J$2:$J$201,0))-INDEX(Matches!$H$2:$H$201,MATCH($A916&amp;"-1",Matches!$J$2:$J$201,0))),0,IF(D916-E916=INDEX(Matches!$G$2:$G$201,MATCH($A916&amp;"-1",Matches!$J$2:$J$201,0))-INDEX(Matches!$H$2:$H$201,MATCH($A916&amp;"-1",Matches!$J$2:$J$201,0)),3,2))))),""))</f>
        <v/>
      </c>
      <c r="Y916" s="12" t="str">
        <f aca="false">IF(OR($B916="",F916="",G916=""),"",IFERROR(IF(OR(INDEX(Matches!$I$2:$I$201,MATCH($A916&amp;"-2",Matches!$J$2:$J$201,0))="Void",INDEX(Matches!$G$2:$G$201,MATCH($A916&amp;"-2",Matches!$J$2:$J$201,0))="",INDEX(Matches!$H$2:$H$201,MATCH($A916&amp;"-2",Matches!$J$2:$J$201,0))=""),"",IF(AND($C916&lt;&gt;"",INDEX(Matches!$F$2:$F$201,MATCH($A916&amp;"-2",Matches!$J$2:$J$201,0))&lt;&gt;"",$C916&gt;=INDEX(Matches!$F$2:$F$201,MATCH($A916&amp;"-2",Matches!$J$2:$J$201,0))),"",IF(AND(F916=INDEX(Matches!$G$2:$G$201,MATCH($A916&amp;"-2",Matches!$J$2:$J$201,0)),G916=INDEX(Matches!$H$2:$H$201,MATCH($A916&amp;"-2",Matches!$J$2:$J$201,0))),5,IF(SIGN(F916-G916)&lt;&gt;SIGN(INDEX(Matches!$G$2:$G$201,MATCH($A916&amp;"-2",Matches!$J$2:$J$201,0))-INDEX(Matches!$H$2:$H$201,MATCH($A916&amp;"-2",Matches!$J$2:$J$201,0))),0,IF(F916-G916=INDEX(Matches!$G$2:$G$201,MATCH($A916&amp;"-2",Matches!$J$2:$J$201,0))-INDEX(Matches!$H$2:$H$201,MATCH($A916&amp;"-2",Matches!$J$2:$J$201,0)),3,2))))),""))</f>
        <v/>
      </c>
      <c r="Z916" s="12" t="str">
        <f aca="false">IF(OR($B916="",H916="",I916=""),"",IFERROR(IF(OR(INDEX(Matches!$I$2:$I$201,MATCH($A916&amp;"-3",Matches!$J$2:$J$201,0))="Void",INDEX(Matches!$G$2:$G$201,MATCH($A916&amp;"-3",Matches!$J$2:$J$201,0))="",INDEX(Matches!$H$2:$H$201,MATCH($A916&amp;"-3",Matches!$J$2:$J$201,0))=""),"",IF(AND($C916&lt;&gt;"",INDEX(Matches!$F$2:$F$201,MATCH($A916&amp;"-3",Matches!$J$2:$J$201,0))&lt;&gt;"",$C916&gt;=INDEX(Matches!$F$2:$F$201,MATCH($A916&amp;"-3",Matches!$J$2:$J$201,0))),"",IF(AND(H916=INDEX(Matches!$G$2:$G$201,MATCH($A916&amp;"-3",Matches!$J$2:$J$201,0)),I916=INDEX(Matches!$H$2:$H$201,MATCH($A916&amp;"-3",Matches!$J$2:$J$201,0))),5,IF(SIGN(H916-I916)&lt;&gt;SIGN(INDEX(Matches!$G$2:$G$201,MATCH($A916&amp;"-3",Matches!$J$2:$J$201,0))-INDEX(Matches!$H$2:$H$201,MATCH($A916&amp;"-3",Matches!$J$2:$J$201,0))),0,IF(H916-I916=INDEX(Matches!$G$2:$G$201,MATCH($A916&amp;"-3",Matches!$J$2:$J$201,0))-INDEX(Matches!$H$2:$H$201,MATCH($A916&amp;"-3",Matches!$J$2:$J$201,0)),3,2))))),""))</f>
        <v/>
      </c>
      <c r="AA916" s="12" t="str">
        <f aca="false">IF(OR($B916="",J916="",K916=""),"",IFERROR(IF(OR(INDEX(Matches!$I$2:$I$201,MATCH($A916&amp;"-4",Matches!$J$2:$J$201,0))="Void",INDEX(Matches!$G$2:$G$201,MATCH($A916&amp;"-4",Matches!$J$2:$J$201,0))="",INDEX(Matches!$H$2:$H$201,MATCH($A916&amp;"-4",Matches!$J$2:$J$201,0))=""),"",IF(AND($C916&lt;&gt;"",INDEX(Matches!$F$2:$F$201,MATCH($A916&amp;"-4",Matches!$J$2:$J$201,0))&lt;&gt;"",$C916&gt;=INDEX(Matches!$F$2:$F$201,MATCH($A916&amp;"-4",Matches!$J$2:$J$201,0))),"",IF(AND(J916=INDEX(Matches!$G$2:$G$201,MATCH($A916&amp;"-4",Matches!$J$2:$J$201,0)),K916=INDEX(Matches!$H$2:$H$201,MATCH($A916&amp;"-4",Matches!$J$2:$J$201,0))),5,IF(SIGN(J916-K916)&lt;&gt;SIGN(INDEX(Matches!$G$2:$G$201,MATCH($A916&amp;"-4",Matches!$J$2:$J$201,0))-INDEX(Matches!$H$2:$H$201,MATCH($A916&amp;"-4",Matches!$J$2:$J$201,0))),0,IF(J916-K916=INDEX(Matches!$G$2:$G$201,MATCH($A916&amp;"-4",Matches!$J$2:$J$201,0))-INDEX(Matches!$H$2:$H$201,MATCH($A916&amp;"-4",Matches!$J$2:$J$201,0)),3,2))))),""))</f>
        <v/>
      </c>
      <c r="AB916" s="12" t="str">
        <f aca="false">IF(OR($B916="",L916="",M916=""),"",IFERROR(IF(OR(INDEX(Matches!$I$2:$I$201,MATCH($A916&amp;"-5",Matches!$J$2:$J$201,0))="Void",INDEX(Matches!$G$2:$G$201,MATCH($A916&amp;"-5",Matches!$J$2:$J$201,0))="",INDEX(Matches!$H$2:$H$201,MATCH($A916&amp;"-5",Matches!$J$2:$J$201,0))=""),"",IF(AND($C916&lt;&gt;"",INDEX(Matches!$F$2:$F$201,MATCH($A916&amp;"-5",Matches!$J$2:$J$201,0))&lt;&gt;"",$C916&gt;=INDEX(Matches!$F$2:$F$201,MATCH($A916&amp;"-5",Matches!$J$2:$J$201,0))),"",IF(AND(L916=INDEX(Matches!$G$2:$G$201,MATCH($A916&amp;"-5",Matches!$J$2:$J$201,0)),M916=INDEX(Matches!$H$2:$H$201,MATCH($A916&amp;"-5",Matches!$J$2:$J$201,0))),5,IF(SIGN(L916-M916)&lt;&gt;SIGN(INDEX(Matches!$G$2:$G$201,MATCH($A916&amp;"-5",Matches!$J$2:$J$201,0))-INDEX(Matches!$H$2:$H$201,MATCH($A916&amp;"-5",Matches!$J$2:$J$201,0))),0,IF(L916-M916=INDEX(Matches!$G$2:$G$201,MATCH($A916&amp;"-5",Matches!$J$2:$J$201,0))-INDEX(Matches!$H$2:$H$201,MATCH($A916&amp;"-5",Matches!$J$2:$J$201,0)),3,2))))),""))</f>
        <v/>
      </c>
      <c r="AC916" s="12" t="str">
        <f aca="false">IF(OR($B916="",N916="",O916=""),"",IFERROR(IF(OR(INDEX(Matches!$I$2:$I$201,MATCH($A916&amp;"-6",Matches!$J$2:$J$201,0))="Void",INDEX(Matches!$G$2:$G$201,MATCH($A916&amp;"-6",Matches!$J$2:$J$201,0))="",INDEX(Matches!$H$2:$H$201,MATCH($A916&amp;"-6",Matches!$J$2:$J$201,0))=""),"",IF(AND($C916&lt;&gt;"",INDEX(Matches!$F$2:$F$201,MATCH($A916&amp;"-6",Matches!$J$2:$J$201,0))&lt;&gt;"",$C916&gt;=INDEX(Matches!$F$2:$F$201,MATCH($A916&amp;"-6",Matches!$J$2:$J$201,0))),"",IF(AND(N916=INDEX(Matches!$G$2:$G$201,MATCH($A916&amp;"-6",Matches!$J$2:$J$201,0)),O916=INDEX(Matches!$H$2:$H$201,MATCH($A916&amp;"-6",Matches!$J$2:$J$201,0))),5,IF(SIGN(N916-O916)&lt;&gt;SIGN(INDEX(Matches!$G$2:$G$201,MATCH($A916&amp;"-6",Matches!$J$2:$J$201,0))-INDEX(Matches!$H$2:$H$201,MATCH($A916&amp;"-6",Matches!$J$2:$J$201,0))),0,IF(N916-O916=INDEX(Matches!$G$2:$G$201,MATCH($A916&amp;"-6",Matches!$J$2:$J$201,0))-INDEX(Matches!$H$2:$H$201,MATCH($A916&amp;"-6",Matches!$J$2:$J$201,0)),3,2))))),""))</f>
        <v/>
      </c>
      <c r="AD916" s="12" t="str">
        <f aca="false">IF(OR($B916="",P916="",Q916=""),"",IFERROR(IF(OR(INDEX(Matches!$I$2:$I$201,MATCH($A916&amp;"-7",Matches!$J$2:$J$201,0))="Void",INDEX(Matches!$G$2:$G$201,MATCH($A916&amp;"-7",Matches!$J$2:$J$201,0))="",INDEX(Matches!$H$2:$H$201,MATCH($A916&amp;"-7",Matches!$J$2:$J$201,0))=""),"",IF(AND($C916&lt;&gt;"",INDEX(Matches!$F$2:$F$201,MATCH($A916&amp;"-7",Matches!$J$2:$J$201,0))&lt;&gt;"",$C916&gt;=INDEX(Matches!$F$2:$F$201,MATCH($A916&amp;"-7",Matches!$J$2:$J$201,0))),"",IF(AND(P916=INDEX(Matches!$G$2:$G$201,MATCH($A916&amp;"-7",Matches!$J$2:$J$201,0)),Q916=INDEX(Matches!$H$2:$H$201,MATCH($A916&amp;"-7",Matches!$J$2:$J$201,0))),5,IF(SIGN(P916-Q916)&lt;&gt;SIGN(INDEX(Matches!$G$2:$G$201,MATCH($A916&amp;"-7",Matches!$J$2:$J$201,0))-INDEX(Matches!$H$2:$H$201,MATCH($A916&amp;"-7",Matches!$J$2:$J$201,0))),0,IF(P916-Q916=INDEX(Matches!$G$2:$G$201,MATCH($A916&amp;"-7",Matches!$J$2:$J$201,0))-INDEX(Matches!$H$2:$H$201,MATCH($A916&amp;"-7",Matches!$J$2:$J$201,0)),3,2))))),""))</f>
        <v/>
      </c>
      <c r="AE916" s="12" t="str">
        <f aca="false">IF(OR($B916="",R916="",S916=""),"",IFERROR(IF(OR(INDEX(Matches!$I$2:$I$201,MATCH($A916&amp;"-8",Matches!$J$2:$J$201,0))="Void",INDEX(Matches!$G$2:$G$201,MATCH($A916&amp;"-8",Matches!$J$2:$J$201,0))="",INDEX(Matches!$H$2:$H$201,MATCH($A916&amp;"-8",Matches!$J$2:$J$201,0))=""),"",IF(AND($C916&lt;&gt;"",INDEX(Matches!$F$2:$F$201,MATCH($A916&amp;"-8",Matches!$J$2:$J$201,0))&lt;&gt;"",$C916&gt;=INDEX(Matches!$F$2:$F$201,MATCH($A916&amp;"-8",Matches!$J$2:$J$201,0))),"",IF(AND(R916=INDEX(Matches!$G$2:$G$201,MATCH($A916&amp;"-8",Matches!$J$2:$J$201,0)),S916=INDEX(Matches!$H$2:$H$201,MATCH($A916&amp;"-8",Matches!$J$2:$J$201,0))),5,IF(SIGN(R916-S916)&lt;&gt;SIGN(INDEX(Matches!$G$2:$G$201,MATCH($A916&amp;"-8",Matches!$J$2:$J$201,0))-INDEX(Matches!$H$2:$H$201,MATCH($A916&amp;"-8",Matches!$J$2:$J$201,0))),0,IF(R916-S916=INDEX(Matches!$G$2:$G$201,MATCH($A916&amp;"-8",Matches!$J$2:$J$201,0))-INDEX(Matches!$H$2:$H$201,MATCH($A916&amp;"-8",Matches!$J$2:$J$201,0)),3,2))))),""))</f>
        <v/>
      </c>
      <c r="AF916" s="12" t="str">
        <f aca="false">IF(OR($B916="",T916="",U916=""),"",IFERROR(IF(OR(INDEX(Matches!$I$2:$I$201,MATCH($A916&amp;"-9",Matches!$J$2:$J$201,0))="Void",INDEX(Matches!$G$2:$G$201,MATCH($A916&amp;"-9",Matches!$J$2:$J$201,0))="",INDEX(Matches!$H$2:$H$201,MATCH($A916&amp;"-9",Matches!$J$2:$J$201,0))=""),"",IF(AND($C916&lt;&gt;"",INDEX(Matches!$F$2:$F$201,MATCH($A916&amp;"-9",Matches!$J$2:$J$201,0))&lt;&gt;"",$C916&gt;=INDEX(Matches!$F$2:$F$201,MATCH($A916&amp;"-9",Matches!$J$2:$J$201,0))),"",IF(AND(T916=INDEX(Matches!$G$2:$G$201,MATCH($A916&amp;"-9",Matches!$J$2:$J$201,0)),U916=INDEX(Matches!$H$2:$H$201,MATCH($A916&amp;"-9",Matches!$J$2:$J$201,0))),5,IF(SIGN(T916-U916)&lt;&gt;SIGN(INDEX(Matches!$G$2:$G$201,MATCH($A916&amp;"-9",Matches!$J$2:$J$201,0))-INDEX(Matches!$H$2:$H$201,MATCH($A916&amp;"-9",Matches!$J$2:$J$201,0))),0,IF(T916-U916=INDEX(Matches!$G$2:$G$201,MATCH($A916&amp;"-9",Matches!$J$2:$J$201,0))-INDEX(Matches!$H$2:$H$201,MATCH($A916&amp;"-9",Matches!$J$2:$J$201,0)),3,2))))),""))</f>
        <v/>
      </c>
      <c r="AG916" s="12" t="str">
        <f aca="false">IF(OR($B916="",V916="",W916=""),"",IFERROR(IF(OR(INDEX(Matches!$I$2:$I$201,MATCH($A916&amp;"-10",Matches!$J$2:$J$201,0))="Void",INDEX(Matches!$G$2:$G$201,MATCH($A916&amp;"-10",Matches!$J$2:$J$201,0))="",INDEX(Matches!$H$2:$H$201,MATCH($A916&amp;"-10",Matches!$J$2:$J$201,0))=""),"",IF(AND($C916&lt;&gt;"",INDEX(Matches!$F$2:$F$201,MATCH($A916&amp;"-10",Matches!$J$2:$J$201,0))&lt;&gt;"",$C916&gt;=INDEX(Matches!$F$2:$F$201,MATCH($A916&amp;"-10",Matches!$J$2:$J$201,0))),"",IF(AND(V916=INDEX(Matches!$G$2:$G$201,MATCH($A916&amp;"-10",Matches!$J$2:$J$201,0)),W916=INDEX(Matches!$H$2:$H$201,MATCH($A916&amp;"-10",Matches!$J$2:$J$201,0))),5,IF(SIGN(V916-W916)&lt;&gt;SIGN(INDEX(Matches!$G$2:$G$201,MATCH($A916&amp;"-10",Matches!$J$2:$J$201,0))-INDEX(Matches!$H$2:$H$201,MATCH($A916&amp;"-10",Matches!$J$2:$J$201,0))),0,IF(V916-W916=INDEX(Matches!$G$2:$G$201,MATCH($A916&amp;"-10",Matches!$J$2:$J$201,0))-INDEX(Matches!$H$2:$H$201,MATCH($A916&amp;"-10",Matches!$J$2:$J$201,0)),3,2))))),""))</f>
        <v/>
      </c>
      <c r="AH916" s="13" t="str">
        <f aca="false">IF($B916="","",SUM(X916:AG916))</f>
        <v/>
      </c>
      <c r="AI916" s="12" t="str">
        <f aca="false">IF($B916="","",COUNTIF(X916:AG916,5))</f>
        <v/>
      </c>
      <c r="AJ916" s="12" t="str">
        <f aca="false">IF($B916="","",COUNTIF(X916:AG916,"&gt;=2"))</f>
        <v/>
      </c>
      <c r="AK916" s="12" t="str">
        <f aca="false">IF($B916="","",COUNT(X916:AG916))</f>
        <v/>
      </c>
    </row>
    <row r="917" customFormat="false" ht="15" hidden="false" customHeight="false" outlineLevel="0" collapsed="false">
      <c r="A917" s="7"/>
      <c r="B917" s="7"/>
      <c r="C917" s="11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12" t="str">
        <f aca="false">IF(OR($B917="",D917="",E917=""),"",IFERROR(IF(OR(INDEX(Matches!$I$2:$I$201,MATCH($A917&amp;"-1",Matches!$J$2:$J$201,0))="Void",INDEX(Matches!$G$2:$G$201,MATCH($A917&amp;"-1",Matches!$J$2:$J$201,0))="",INDEX(Matches!$H$2:$H$201,MATCH($A917&amp;"-1",Matches!$J$2:$J$201,0))=""),"",IF(AND($C917&lt;&gt;"",INDEX(Matches!$F$2:$F$201,MATCH($A917&amp;"-1",Matches!$J$2:$J$201,0))&lt;&gt;"",$C917&gt;=INDEX(Matches!$F$2:$F$201,MATCH($A917&amp;"-1",Matches!$J$2:$J$201,0))),"",IF(AND(D917=INDEX(Matches!$G$2:$G$201,MATCH($A917&amp;"-1",Matches!$J$2:$J$201,0)),E917=INDEX(Matches!$H$2:$H$201,MATCH($A917&amp;"-1",Matches!$J$2:$J$201,0))),5,IF(SIGN(D917-E917)&lt;&gt;SIGN(INDEX(Matches!$G$2:$G$201,MATCH($A917&amp;"-1",Matches!$J$2:$J$201,0))-INDEX(Matches!$H$2:$H$201,MATCH($A917&amp;"-1",Matches!$J$2:$J$201,0))),0,IF(D917-E917=INDEX(Matches!$G$2:$G$201,MATCH($A917&amp;"-1",Matches!$J$2:$J$201,0))-INDEX(Matches!$H$2:$H$201,MATCH($A917&amp;"-1",Matches!$J$2:$J$201,0)),3,2))))),""))</f>
        <v/>
      </c>
      <c r="Y917" s="12" t="str">
        <f aca="false">IF(OR($B917="",F917="",G917=""),"",IFERROR(IF(OR(INDEX(Matches!$I$2:$I$201,MATCH($A917&amp;"-2",Matches!$J$2:$J$201,0))="Void",INDEX(Matches!$G$2:$G$201,MATCH($A917&amp;"-2",Matches!$J$2:$J$201,0))="",INDEX(Matches!$H$2:$H$201,MATCH($A917&amp;"-2",Matches!$J$2:$J$201,0))=""),"",IF(AND($C917&lt;&gt;"",INDEX(Matches!$F$2:$F$201,MATCH($A917&amp;"-2",Matches!$J$2:$J$201,0))&lt;&gt;"",$C917&gt;=INDEX(Matches!$F$2:$F$201,MATCH($A917&amp;"-2",Matches!$J$2:$J$201,0))),"",IF(AND(F917=INDEX(Matches!$G$2:$G$201,MATCH($A917&amp;"-2",Matches!$J$2:$J$201,0)),G917=INDEX(Matches!$H$2:$H$201,MATCH($A917&amp;"-2",Matches!$J$2:$J$201,0))),5,IF(SIGN(F917-G917)&lt;&gt;SIGN(INDEX(Matches!$G$2:$G$201,MATCH($A917&amp;"-2",Matches!$J$2:$J$201,0))-INDEX(Matches!$H$2:$H$201,MATCH($A917&amp;"-2",Matches!$J$2:$J$201,0))),0,IF(F917-G917=INDEX(Matches!$G$2:$G$201,MATCH($A917&amp;"-2",Matches!$J$2:$J$201,0))-INDEX(Matches!$H$2:$H$201,MATCH($A917&amp;"-2",Matches!$J$2:$J$201,0)),3,2))))),""))</f>
        <v/>
      </c>
      <c r="Z917" s="12" t="str">
        <f aca="false">IF(OR($B917="",H917="",I917=""),"",IFERROR(IF(OR(INDEX(Matches!$I$2:$I$201,MATCH($A917&amp;"-3",Matches!$J$2:$J$201,0))="Void",INDEX(Matches!$G$2:$G$201,MATCH($A917&amp;"-3",Matches!$J$2:$J$201,0))="",INDEX(Matches!$H$2:$H$201,MATCH($A917&amp;"-3",Matches!$J$2:$J$201,0))=""),"",IF(AND($C917&lt;&gt;"",INDEX(Matches!$F$2:$F$201,MATCH($A917&amp;"-3",Matches!$J$2:$J$201,0))&lt;&gt;"",$C917&gt;=INDEX(Matches!$F$2:$F$201,MATCH($A917&amp;"-3",Matches!$J$2:$J$201,0))),"",IF(AND(H917=INDEX(Matches!$G$2:$G$201,MATCH($A917&amp;"-3",Matches!$J$2:$J$201,0)),I917=INDEX(Matches!$H$2:$H$201,MATCH($A917&amp;"-3",Matches!$J$2:$J$201,0))),5,IF(SIGN(H917-I917)&lt;&gt;SIGN(INDEX(Matches!$G$2:$G$201,MATCH($A917&amp;"-3",Matches!$J$2:$J$201,0))-INDEX(Matches!$H$2:$H$201,MATCH($A917&amp;"-3",Matches!$J$2:$J$201,0))),0,IF(H917-I917=INDEX(Matches!$G$2:$G$201,MATCH($A917&amp;"-3",Matches!$J$2:$J$201,0))-INDEX(Matches!$H$2:$H$201,MATCH($A917&amp;"-3",Matches!$J$2:$J$201,0)),3,2))))),""))</f>
        <v/>
      </c>
      <c r="AA917" s="12" t="str">
        <f aca="false">IF(OR($B917="",J917="",K917=""),"",IFERROR(IF(OR(INDEX(Matches!$I$2:$I$201,MATCH($A917&amp;"-4",Matches!$J$2:$J$201,0))="Void",INDEX(Matches!$G$2:$G$201,MATCH($A917&amp;"-4",Matches!$J$2:$J$201,0))="",INDEX(Matches!$H$2:$H$201,MATCH($A917&amp;"-4",Matches!$J$2:$J$201,0))=""),"",IF(AND($C917&lt;&gt;"",INDEX(Matches!$F$2:$F$201,MATCH($A917&amp;"-4",Matches!$J$2:$J$201,0))&lt;&gt;"",$C917&gt;=INDEX(Matches!$F$2:$F$201,MATCH($A917&amp;"-4",Matches!$J$2:$J$201,0))),"",IF(AND(J917=INDEX(Matches!$G$2:$G$201,MATCH($A917&amp;"-4",Matches!$J$2:$J$201,0)),K917=INDEX(Matches!$H$2:$H$201,MATCH($A917&amp;"-4",Matches!$J$2:$J$201,0))),5,IF(SIGN(J917-K917)&lt;&gt;SIGN(INDEX(Matches!$G$2:$G$201,MATCH($A917&amp;"-4",Matches!$J$2:$J$201,0))-INDEX(Matches!$H$2:$H$201,MATCH($A917&amp;"-4",Matches!$J$2:$J$201,0))),0,IF(J917-K917=INDEX(Matches!$G$2:$G$201,MATCH($A917&amp;"-4",Matches!$J$2:$J$201,0))-INDEX(Matches!$H$2:$H$201,MATCH($A917&amp;"-4",Matches!$J$2:$J$201,0)),3,2))))),""))</f>
        <v/>
      </c>
      <c r="AB917" s="12" t="str">
        <f aca="false">IF(OR($B917="",L917="",M917=""),"",IFERROR(IF(OR(INDEX(Matches!$I$2:$I$201,MATCH($A917&amp;"-5",Matches!$J$2:$J$201,0))="Void",INDEX(Matches!$G$2:$G$201,MATCH($A917&amp;"-5",Matches!$J$2:$J$201,0))="",INDEX(Matches!$H$2:$H$201,MATCH($A917&amp;"-5",Matches!$J$2:$J$201,0))=""),"",IF(AND($C917&lt;&gt;"",INDEX(Matches!$F$2:$F$201,MATCH($A917&amp;"-5",Matches!$J$2:$J$201,0))&lt;&gt;"",$C917&gt;=INDEX(Matches!$F$2:$F$201,MATCH($A917&amp;"-5",Matches!$J$2:$J$201,0))),"",IF(AND(L917=INDEX(Matches!$G$2:$G$201,MATCH($A917&amp;"-5",Matches!$J$2:$J$201,0)),M917=INDEX(Matches!$H$2:$H$201,MATCH($A917&amp;"-5",Matches!$J$2:$J$201,0))),5,IF(SIGN(L917-M917)&lt;&gt;SIGN(INDEX(Matches!$G$2:$G$201,MATCH($A917&amp;"-5",Matches!$J$2:$J$201,0))-INDEX(Matches!$H$2:$H$201,MATCH($A917&amp;"-5",Matches!$J$2:$J$201,0))),0,IF(L917-M917=INDEX(Matches!$G$2:$G$201,MATCH($A917&amp;"-5",Matches!$J$2:$J$201,0))-INDEX(Matches!$H$2:$H$201,MATCH($A917&amp;"-5",Matches!$J$2:$J$201,0)),3,2))))),""))</f>
        <v/>
      </c>
      <c r="AC917" s="12" t="str">
        <f aca="false">IF(OR($B917="",N917="",O917=""),"",IFERROR(IF(OR(INDEX(Matches!$I$2:$I$201,MATCH($A917&amp;"-6",Matches!$J$2:$J$201,0))="Void",INDEX(Matches!$G$2:$G$201,MATCH($A917&amp;"-6",Matches!$J$2:$J$201,0))="",INDEX(Matches!$H$2:$H$201,MATCH($A917&amp;"-6",Matches!$J$2:$J$201,0))=""),"",IF(AND($C917&lt;&gt;"",INDEX(Matches!$F$2:$F$201,MATCH($A917&amp;"-6",Matches!$J$2:$J$201,0))&lt;&gt;"",$C917&gt;=INDEX(Matches!$F$2:$F$201,MATCH($A917&amp;"-6",Matches!$J$2:$J$201,0))),"",IF(AND(N917=INDEX(Matches!$G$2:$G$201,MATCH($A917&amp;"-6",Matches!$J$2:$J$201,0)),O917=INDEX(Matches!$H$2:$H$201,MATCH($A917&amp;"-6",Matches!$J$2:$J$201,0))),5,IF(SIGN(N917-O917)&lt;&gt;SIGN(INDEX(Matches!$G$2:$G$201,MATCH($A917&amp;"-6",Matches!$J$2:$J$201,0))-INDEX(Matches!$H$2:$H$201,MATCH($A917&amp;"-6",Matches!$J$2:$J$201,0))),0,IF(N917-O917=INDEX(Matches!$G$2:$G$201,MATCH($A917&amp;"-6",Matches!$J$2:$J$201,0))-INDEX(Matches!$H$2:$H$201,MATCH($A917&amp;"-6",Matches!$J$2:$J$201,0)),3,2))))),""))</f>
        <v/>
      </c>
      <c r="AD917" s="12" t="str">
        <f aca="false">IF(OR($B917="",P917="",Q917=""),"",IFERROR(IF(OR(INDEX(Matches!$I$2:$I$201,MATCH($A917&amp;"-7",Matches!$J$2:$J$201,0))="Void",INDEX(Matches!$G$2:$G$201,MATCH($A917&amp;"-7",Matches!$J$2:$J$201,0))="",INDEX(Matches!$H$2:$H$201,MATCH($A917&amp;"-7",Matches!$J$2:$J$201,0))=""),"",IF(AND($C917&lt;&gt;"",INDEX(Matches!$F$2:$F$201,MATCH($A917&amp;"-7",Matches!$J$2:$J$201,0))&lt;&gt;"",$C917&gt;=INDEX(Matches!$F$2:$F$201,MATCH($A917&amp;"-7",Matches!$J$2:$J$201,0))),"",IF(AND(P917=INDEX(Matches!$G$2:$G$201,MATCH($A917&amp;"-7",Matches!$J$2:$J$201,0)),Q917=INDEX(Matches!$H$2:$H$201,MATCH($A917&amp;"-7",Matches!$J$2:$J$201,0))),5,IF(SIGN(P917-Q917)&lt;&gt;SIGN(INDEX(Matches!$G$2:$G$201,MATCH($A917&amp;"-7",Matches!$J$2:$J$201,0))-INDEX(Matches!$H$2:$H$201,MATCH($A917&amp;"-7",Matches!$J$2:$J$201,0))),0,IF(P917-Q917=INDEX(Matches!$G$2:$G$201,MATCH($A917&amp;"-7",Matches!$J$2:$J$201,0))-INDEX(Matches!$H$2:$H$201,MATCH($A917&amp;"-7",Matches!$J$2:$J$201,0)),3,2))))),""))</f>
        <v/>
      </c>
      <c r="AE917" s="12" t="str">
        <f aca="false">IF(OR($B917="",R917="",S917=""),"",IFERROR(IF(OR(INDEX(Matches!$I$2:$I$201,MATCH($A917&amp;"-8",Matches!$J$2:$J$201,0))="Void",INDEX(Matches!$G$2:$G$201,MATCH($A917&amp;"-8",Matches!$J$2:$J$201,0))="",INDEX(Matches!$H$2:$H$201,MATCH($A917&amp;"-8",Matches!$J$2:$J$201,0))=""),"",IF(AND($C917&lt;&gt;"",INDEX(Matches!$F$2:$F$201,MATCH($A917&amp;"-8",Matches!$J$2:$J$201,0))&lt;&gt;"",$C917&gt;=INDEX(Matches!$F$2:$F$201,MATCH($A917&amp;"-8",Matches!$J$2:$J$201,0))),"",IF(AND(R917=INDEX(Matches!$G$2:$G$201,MATCH($A917&amp;"-8",Matches!$J$2:$J$201,0)),S917=INDEX(Matches!$H$2:$H$201,MATCH($A917&amp;"-8",Matches!$J$2:$J$201,0))),5,IF(SIGN(R917-S917)&lt;&gt;SIGN(INDEX(Matches!$G$2:$G$201,MATCH($A917&amp;"-8",Matches!$J$2:$J$201,0))-INDEX(Matches!$H$2:$H$201,MATCH($A917&amp;"-8",Matches!$J$2:$J$201,0))),0,IF(R917-S917=INDEX(Matches!$G$2:$G$201,MATCH($A917&amp;"-8",Matches!$J$2:$J$201,0))-INDEX(Matches!$H$2:$H$201,MATCH($A917&amp;"-8",Matches!$J$2:$J$201,0)),3,2))))),""))</f>
        <v/>
      </c>
      <c r="AF917" s="12" t="str">
        <f aca="false">IF(OR($B917="",T917="",U917=""),"",IFERROR(IF(OR(INDEX(Matches!$I$2:$I$201,MATCH($A917&amp;"-9",Matches!$J$2:$J$201,0))="Void",INDEX(Matches!$G$2:$G$201,MATCH($A917&amp;"-9",Matches!$J$2:$J$201,0))="",INDEX(Matches!$H$2:$H$201,MATCH($A917&amp;"-9",Matches!$J$2:$J$201,0))=""),"",IF(AND($C917&lt;&gt;"",INDEX(Matches!$F$2:$F$201,MATCH($A917&amp;"-9",Matches!$J$2:$J$201,0))&lt;&gt;"",$C917&gt;=INDEX(Matches!$F$2:$F$201,MATCH($A917&amp;"-9",Matches!$J$2:$J$201,0))),"",IF(AND(T917=INDEX(Matches!$G$2:$G$201,MATCH($A917&amp;"-9",Matches!$J$2:$J$201,0)),U917=INDEX(Matches!$H$2:$H$201,MATCH($A917&amp;"-9",Matches!$J$2:$J$201,0))),5,IF(SIGN(T917-U917)&lt;&gt;SIGN(INDEX(Matches!$G$2:$G$201,MATCH($A917&amp;"-9",Matches!$J$2:$J$201,0))-INDEX(Matches!$H$2:$H$201,MATCH($A917&amp;"-9",Matches!$J$2:$J$201,0))),0,IF(T917-U917=INDEX(Matches!$G$2:$G$201,MATCH($A917&amp;"-9",Matches!$J$2:$J$201,0))-INDEX(Matches!$H$2:$H$201,MATCH($A917&amp;"-9",Matches!$J$2:$J$201,0)),3,2))))),""))</f>
        <v/>
      </c>
      <c r="AG917" s="12" t="str">
        <f aca="false">IF(OR($B917="",V917="",W917=""),"",IFERROR(IF(OR(INDEX(Matches!$I$2:$I$201,MATCH($A917&amp;"-10",Matches!$J$2:$J$201,0))="Void",INDEX(Matches!$G$2:$G$201,MATCH($A917&amp;"-10",Matches!$J$2:$J$201,0))="",INDEX(Matches!$H$2:$H$201,MATCH($A917&amp;"-10",Matches!$J$2:$J$201,0))=""),"",IF(AND($C917&lt;&gt;"",INDEX(Matches!$F$2:$F$201,MATCH($A917&amp;"-10",Matches!$J$2:$J$201,0))&lt;&gt;"",$C917&gt;=INDEX(Matches!$F$2:$F$201,MATCH($A917&amp;"-10",Matches!$J$2:$J$201,0))),"",IF(AND(V917=INDEX(Matches!$G$2:$G$201,MATCH($A917&amp;"-10",Matches!$J$2:$J$201,0)),W917=INDEX(Matches!$H$2:$H$201,MATCH($A917&amp;"-10",Matches!$J$2:$J$201,0))),5,IF(SIGN(V917-W917)&lt;&gt;SIGN(INDEX(Matches!$G$2:$G$201,MATCH($A917&amp;"-10",Matches!$J$2:$J$201,0))-INDEX(Matches!$H$2:$H$201,MATCH($A917&amp;"-10",Matches!$J$2:$J$201,0))),0,IF(V917-W917=INDEX(Matches!$G$2:$G$201,MATCH($A917&amp;"-10",Matches!$J$2:$J$201,0))-INDEX(Matches!$H$2:$H$201,MATCH($A917&amp;"-10",Matches!$J$2:$J$201,0)),3,2))))),""))</f>
        <v/>
      </c>
      <c r="AH917" s="13" t="str">
        <f aca="false">IF($B917="","",SUM(X917:AG917))</f>
        <v/>
      </c>
      <c r="AI917" s="12" t="str">
        <f aca="false">IF($B917="","",COUNTIF(X917:AG917,5))</f>
        <v/>
      </c>
      <c r="AJ917" s="12" t="str">
        <f aca="false">IF($B917="","",COUNTIF(X917:AG917,"&gt;=2"))</f>
        <v/>
      </c>
      <c r="AK917" s="12" t="str">
        <f aca="false">IF($B917="","",COUNT(X917:AG917))</f>
        <v/>
      </c>
    </row>
    <row r="918" customFormat="false" ht="15" hidden="false" customHeight="false" outlineLevel="0" collapsed="false">
      <c r="A918" s="7"/>
      <c r="B918" s="7"/>
      <c r="C918" s="11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12" t="str">
        <f aca="false">IF(OR($B918="",D918="",E918=""),"",IFERROR(IF(OR(INDEX(Matches!$I$2:$I$201,MATCH($A918&amp;"-1",Matches!$J$2:$J$201,0))="Void",INDEX(Matches!$G$2:$G$201,MATCH($A918&amp;"-1",Matches!$J$2:$J$201,0))="",INDEX(Matches!$H$2:$H$201,MATCH($A918&amp;"-1",Matches!$J$2:$J$201,0))=""),"",IF(AND($C918&lt;&gt;"",INDEX(Matches!$F$2:$F$201,MATCH($A918&amp;"-1",Matches!$J$2:$J$201,0))&lt;&gt;"",$C918&gt;=INDEX(Matches!$F$2:$F$201,MATCH($A918&amp;"-1",Matches!$J$2:$J$201,0))),"",IF(AND(D918=INDEX(Matches!$G$2:$G$201,MATCH($A918&amp;"-1",Matches!$J$2:$J$201,0)),E918=INDEX(Matches!$H$2:$H$201,MATCH($A918&amp;"-1",Matches!$J$2:$J$201,0))),5,IF(SIGN(D918-E918)&lt;&gt;SIGN(INDEX(Matches!$G$2:$G$201,MATCH($A918&amp;"-1",Matches!$J$2:$J$201,0))-INDEX(Matches!$H$2:$H$201,MATCH($A918&amp;"-1",Matches!$J$2:$J$201,0))),0,IF(D918-E918=INDEX(Matches!$G$2:$G$201,MATCH($A918&amp;"-1",Matches!$J$2:$J$201,0))-INDEX(Matches!$H$2:$H$201,MATCH($A918&amp;"-1",Matches!$J$2:$J$201,0)),3,2))))),""))</f>
        <v/>
      </c>
      <c r="Y918" s="12" t="str">
        <f aca="false">IF(OR($B918="",F918="",G918=""),"",IFERROR(IF(OR(INDEX(Matches!$I$2:$I$201,MATCH($A918&amp;"-2",Matches!$J$2:$J$201,0))="Void",INDEX(Matches!$G$2:$G$201,MATCH($A918&amp;"-2",Matches!$J$2:$J$201,0))="",INDEX(Matches!$H$2:$H$201,MATCH($A918&amp;"-2",Matches!$J$2:$J$201,0))=""),"",IF(AND($C918&lt;&gt;"",INDEX(Matches!$F$2:$F$201,MATCH($A918&amp;"-2",Matches!$J$2:$J$201,0))&lt;&gt;"",$C918&gt;=INDEX(Matches!$F$2:$F$201,MATCH($A918&amp;"-2",Matches!$J$2:$J$201,0))),"",IF(AND(F918=INDEX(Matches!$G$2:$G$201,MATCH($A918&amp;"-2",Matches!$J$2:$J$201,0)),G918=INDEX(Matches!$H$2:$H$201,MATCH($A918&amp;"-2",Matches!$J$2:$J$201,0))),5,IF(SIGN(F918-G918)&lt;&gt;SIGN(INDEX(Matches!$G$2:$G$201,MATCH($A918&amp;"-2",Matches!$J$2:$J$201,0))-INDEX(Matches!$H$2:$H$201,MATCH($A918&amp;"-2",Matches!$J$2:$J$201,0))),0,IF(F918-G918=INDEX(Matches!$G$2:$G$201,MATCH($A918&amp;"-2",Matches!$J$2:$J$201,0))-INDEX(Matches!$H$2:$H$201,MATCH($A918&amp;"-2",Matches!$J$2:$J$201,0)),3,2))))),""))</f>
        <v/>
      </c>
      <c r="Z918" s="12" t="str">
        <f aca="false">IF(OR($B918="",H918="",I918=""),"",IFERROR(IF(OR(INDEX(Matches!$I$2:$I$201,MATCH($A918&amp;"-3",Matches!$J$2:$J$201,0))="Void",INDEX(Matches!$G$2:$G$201,MATCH($A918&amp;"-3",Matches!$J$2:$J$201,0))="",INDEX(Matches!$H$2:$H$201,MATCH($A918&amp;"-3",Matches!$J$2:$J$201,0))=""),"",IF(AND($C918&lt;&gt;"",INDEX(Matches!$F$2:$F$201,MATCH($A918&amp;"-3",Matches!$J$2:$J$201,0))&lt;&gt;"",$C918&gt;=INDEX(Matches!$F$2:$F$201,MATCH($A918&amp;"-3",Matches!$J$2:$J$201,0))),"",IF(AND(H918=INDEX(Matches!$G$2:$G$201,MATCH($A918&amp;"-3",Matches!$J$2:$J$201,0)),I918=INDEX(Matches!$H$2:$H$201,MATCH($A918&amp;"-3",Matches!$J$2:$J$201,0))),5,IF(SIGN(H918-I918)&lt;&gt;SIGN(INDEX(Matches!$G$2:$G$201,MATCH($A918&amp;"-3",Matches!$J$2:$J$201,0))-INDEX(Matches!$H$2:$H$201,MATCH($A918&amp;"-3",Matches!$J$2:$J$201,0))),0,IF(H918-I918=INDEX(Matches!$G$2:$G$201,MATCH($A918&amp;"-3",Matches!$J$2:$J$201,0))-INDEX(Matches!$H$2:$H$201,MATCH($A918&amp;"-3",Matches!$J$2:$J$201,0)),3,2))))),""))</f>
        <v/>
      </c>
      <c r="AA918" s="12" t="str">
        <f aca="false">IF(OR($B918="",J918="",K918=""),"",IFERROR(IF(OR(INDEX(Matches!$I$2:$I$201,MATCH($A918&amp;"-4",Matches!$J$2:$J$201,0))="Void",INDEX(Matches!$G$2:$G$201,MATCH($A918&amp;"-4",Matches!$J$2:$J$201,0))="",INDEX(Matches!$H$2:$H$201,MATCH($A918&amp;"-4",Matches!$J$2:$J$201,0))=""),"",IF(AND($C918&lt;&gt;"",INDEX(Matches!$F$2:$F$201,MATCH($A918&amp;"-4",Matches!$J$2:$J$201,0))&lt;&gt;"",$C918&gt;=INDEX(Matches!$F$2:$F$201,MATCH($A918&amp;"-4",Matches!$J$2:$J$201,0))),"",IF(AND(J918=INDEX(Matches!$G$2:$G$201,MATCH($A918&amp;"-4",Matches!$J$2:$J$201,0)),K918=INDEX(Matches!$H$2:$H$201,MATCH($A918&amp;"-4",Matches!$J$2:$J$201,0))),5,IF(SIGN(J918-K918)&lt;&gt;SIGN(INDEX(Matches!$G$2:$G$201,MATCH($A918&amp;"-4",Matches!$J$2:$J$201,0))-INDEX(Matches!$H$2:$H$201,MATCH($A918&amp;"-4",Matches!$J$2:$J$201,0))),0,IF(J918-K918=INDEX(Matches!$G$2:$G$201,MATCH($A918&amp;"-4",Matches!$J$2:$J$201,0))-INDEX(Matches!$H$2:$H$201,MATCH($A918&amp;"-4",Matches!$J$2:$J$201,0)),3,2))))),""))</f>
        <v/>
      </c>
      <c r="AB918" s="12" t="str">
        <f aca="false">IF(OR($B918="",L918="",M918=""),"",IFERROR(IF(OR(INDEX(Matches!$I$2:$I$201,MATCH($A918&amp;"-5",Matches!$J$2:$J$201,0))="Void",INDEX(Matches!$G$2:$G$201,MATCH($A918&amp;"-5",Matches!$J$2:$J$201,0))="",INDEX(Matches!$H$2:$H$201,MATCH($A918&amp;"-5",Matches!$J$2:$J$201,0))=""),"",IF(AND($C918&lt;&gt;"",INDEX(Matches!$F$2:$F$201,MATCH($A918&amp;"-5",Matches!$J$2:$J$201,0))&lt;&gt;"",$C918&gt;=INDEX(Matches!$F$2:$F$201,MATCH($A918&amp;"-5",Matches!$J$2:$J$201,0))),"",IF(AND(L918=INDEX(Matches!$G$2:$G$201,MATCH($A918&amp;"-5",Matches!$J$2:$J$201,0)),M918=INDEX(Matches!$H$2:$H$201,MATCH($A918&amp;"-5",Matches!$J$2:$J$201,0))),5,IF(SIGN(L918-M918)&lt;&gt;SIGN(INDEX(Matches!$G$2:$G$201,MATCH($A918&amp;"-5",Matches!$J$2:$J$201,0))-INDEX(Matches!$H$2:$H$201,MATCH($A918&amp;"-5",Matches!$J$2:$J$201,0))),0,IF(L918-M918=INDEX(Matches!$G$2:$G$201,MATCH($A918&amp;"-5",Matches!$J$2:$J$201,0))-INDEX(Matches!$H$2:$H$201,MATCH($A918&amp;"-5",Matches!$J$2:$J$201,0)),3,2))))),""))</f>
        <v/>
      </c>
      <c r="AC918" s="12" t="str">
        <f aca="false">IF(OR($B918="",N918="",O918=""),"",IFERROR(IF(OR(INDEX(Matches!$I$2:$I$201,MATCH($A918&amp;"-6",Matches!$J$2:$J$201,0))="Void",INDEX(Matches!$G$2:$G$201,MATCH($A918&amp;"-6",Matches!$J$2:$J$201,0))="",INDEX(Matches!$H$2:$H$201,MATCH($A918&amp;"-6",Matches!$J$2:$J$201,0))=""),"",IF(AND($C918&lt;&gt;"",INDEX(Matches!$F$2:$F$201,MATCH($A918&amp;"-6",Matches!$J$2:$J$201,0))&lt;&gt;"",$C918&gt;=INDEX(Matches!$F$2:$F$201,MATCH($A918&amp;"-6",Matches!$J$2:$J$201,0))),"",IF(AND(N918=INDEX(Matches!$G$2:$G$201,MATCH($A918&amp;"-6",Matches!$J$2:$J$201,0)),O918=INDEX(Matches!$H$2:$H$201,MATCH($A918&amp;"-6",Matches!$J$2:$J$201,0))),5,IF(SIGN(N918-O918)&lt;&gt;SIGN(INDEX(Matches!$G$2:$G$201,MATCH($A918&amp;"-6",Matches!$J$2:$J$201,0))-INDEX(Matches!$H$2:$H$201,MATCH($A918&amp;"-6",Matches!$J$2:$J$201,0))),0,IF(N918-O918=INDEX(Matches!$G$2:$G$201,MATCH($A918&amp;"-6",Matches!$J$2:$J$201,0))-INDEX(Matches!$H$2:$H$201,MATCH($A918&amp;"-6",Matches!$J$2:$J$201,0)),3,2))))),""))</f>
        <v/>
      </c>
      <c r="AD918" s="12" t="str">
        <f aca="false">IF(OR($B918="",P918="",Q918=""),"",IFERROR(IF(OR(INDEX(Matches!$I$2:$I$201,MATCH($A918&amp;"-7",Matches!$J$2:$J$201,0))="Void",INDEX(Matches!$G$2:$G$201,MATCH($A918&amp;"-7",Matches!$J$2:$J$201,0))="",INDEX(Matches!$H$2:$H$201,MATCH($A918&amp;"-7",Matches!$J$2:$J$201,0))=""),"",IF(AND($C918&lt;&gt;"",INDEX(Matches!$F$2:$F$201,MATCH($A918&amp;"-7",Matches!$J$2:$J$201,0))&lt;&gt;"",$C918&gt;=INDEX(Matches!$F$2:$F$201,MATCH($A918&amp;"-7",Matches!$J$2:$J$201,0))),"",IF(AND(P918=INDEX(Matches!$G$2:$G$201,MATCH($A918&amp;"-7",Matches!$J$2:$J$201,0)),Q918=INDEX(Matches!$H$2:$H$201,MATCH($A918&amp;"-7",Matches!$J$2:$J$201,0))),5,IF(SIGN(P918-Q918)&lt;&gt;SIGN(INDEX(Matches!$G$2:$G$201,MATCH($A918&amp;"-7",Matches!$J$2:$J$201,0))-INDEX(Matches!$H$2:$H$201,MATCH($A918&amp;"-7",Matches!$J$2:$J$201,0))),0,IF(P918-Q918=INDEX(Matches!$G$2:$G$201,MATCH($A918&amp;"-7",Matches!$J$2:$J$201,0))-INDEX(Matches!$H$2:$H$201,MATCH($A918&amp;"-7",Matches!$J$2:$J$201,0)),3,2))))),""))</f>
        <v/>
      </c>
      <c r="AE918" s="12" t="str">
        <f aca="false">IF(OR($B918="",R918="",S918=""),"",IFERROR(IF(OR(INDEX(Matches!$I$2:$I$201,MATCH($A918&amp;"-8",Matches!$J$2:$J$201,0))="Void",INDEX(Matches!$G$2:$G$201,MATCH($A918&amp;"-8",Matches!$J$2:$J$201,0))="",INDEX(Matches!$H$2:$H$201,MATCH($A918&amp;"-8",Matches!$J$2:$J$201,0))=""),"",IF(AND($C918&lt;&gt;"",INDEX(Matches!$F$2:$F$201,MATCH($A918&amp;"-8",Matches!$J$2:$J$201,0))&lt;&gt;"",$C918&gt;=INDEX(Matches!$F$2:$F$201,MATCH($A918&amp;"-8",Matches!$J$2:$J$201,0))),"",IF(AND(R918=INDEX(Matches!$G$2:$G$201,MATCH($A918&amp;"-8",Matches!$J$2:$J$201,0)),S918=INDEX(Matches!$H$2:$H$201,MATCH($A918&amp;"-8",Matches!$J$2:$J$201,0))),5,IF(SIGN(R918-S918)&lt;&gt;SIGN(INDEX(Matches!$G$2:$G$201,MATCH($A918&amp;"-8",Matches!$J$2:$J$201,0))-INDEX(Matches!$H$2:$H$201,MATCH($A918&amp;"-8",Matches!$J$2:$J$201,0))),0,IF(R918-S918=INDEX(Matches!$G$2:$G$201,MATCH($A918&amp;"-8",Matches!$J$2:$J$201,0))-INDEX(Matches!$H$2:$H$201,MATCH($A918&amp;"-8",Matches!$J$2:$J$201,0)),3,2))))),""))</f>
        <v/>
      </c>
      <c r="AF918" s="12" t="str">
        <f aca="false">IF(OR($B918="",T918="",U918=""),"",IFERROR(IF(OR(INDEX(Matches!$I$2:$I$201,MATCH($A918&amp;"-9",Matches!$J$2:$J$201,0))="Void",INDEX(Matches!$G$2:$G$201,MATCH($A918&amp;"-9",Matches!$J$2:$J$201,0))="",INDEX(Matches!$H$2:$H$201,MATCH($A918&amp;"-9",Matches!$J$2:$J$201,0))=""),"",IF(AND($C918&lt;&gt;"",INDEX(Matches!$F$2:$F$201,MATCH($A918&amp;"-9",Matches!$J$2:$J$201,0))&lt;&gt;"",$C918&gt;=INDEX(Matches!$F$2:$F$201,MATCH($A918&amp;"-9",Matches!$J$2:$J$201,0))),"",IF(AND(T918=INDEX(Matches!$G$2:$G$201,MATCH($A918&amp;"-9",Matches!$J$2:$J$201,0)),U918=INDEX(Matches!$H$2:$H$201,MATCH($A918&amp;"-9",Matches!$J$2:$J$201,0))),5,IF(SIGN(T918-U918)&lt;&gt;SIGN(INDEX(Matches!$G$2:$G$201,MATCH($A918&amp;"-9",Matches!$J$2:$J$201,0))-INDEX(Matches!$H$2:$H$201,MATCH($A918&amp;"-9",Matches!$J$2:$J$201,0))),0,IF(T918-U918=INDEX(Matches!$G$2:$G$201,MATCH($A918&amp;"-9",Matches!$J$2:$J$201,0))-INDEX(Matches!$H$2:$H$201,MATCH($A918&amp;"-9",Matches!$J$2:$J$201,0)),3,2))))),""))</f>
        <v/>
      </c>
      <c r="AG918" s="12" t="str">
        <f aca="false">IF(OR($B918="",V918="",W918=""),"",IFERROR(IF(OR(INDEX(Matches!$I$2:$I$201,MATCH($A918&amp;"-10",Matches!$J$2:$J$201,0))="Void",INDEX(Matches!$G$2:$G$201,MATCH($A918&amp;"-10",Matches!$J$2:$J$201,0))="",INDEX(Matches!$H$2:$H$201,MATCH($A918&amp;"-10",Matches!$J$2:$J$201,0))=""),"",IF(AND($C918&lt;&gt;"",INDEX(Matches!$F$2:$F$201,MATCH($A918&amp;"-10",Matches!$J$2:$J$201,0))&lt;&gt;"",$C918&gt;=INDEX(Matches!$F$2:$F$201,MATCH($A918&amp;"-10",Matches!$J$2:$J$201,0))),"",IF(AND(V918=INDEX(Matches!$G$2:$G$201,MATCH($A918&amp;"-10",Matches!$J$2:$J$201,0)),W918=INDEX(Matches!$H$2:$H$201,MATCH($A918&amp;"-10",Matches!$J$2:$J$201,0))),5,IF(SIGN(V918-W918)&lt;&gt;SIGN(INDEX(Matches!$G$2:$G$201,MATCH($A918&amp;"-10",Matches!$J$2:$J$201,0))-INDEX(Matches!$H$2:$H$201,MATCH($A918&amp;"-10",Matches!$J$2:$J$201,0))),0,IF(V918-W918=INDEX(Matches!$G$2:$G$201,MATCH($A918&amp;"-10",Matches!$J$2:$J$201,0))-INDEX(Matches!$H$2:$H$201,MATCH($A918&amp;"-10",Matches!$J$2:$J$201,0)),3,2))))),""))</f>
        <v/>
      </c>
      <c r="AH918" s="13" t="str">
        <f aca="false">IF($B918="","",SUM(X918:AG918))</f>
        <v/>
      </c>
      <c r="AI918" s="12" t="str">
        <f aca="false">IF($B918="","",COUNTIF(X918:AG918,5))</f>
        <v/>
      </c>
      <c r="AJ918" s="12" t="str">
        <f aca="false">IF($B918="","",COUNTIF(X918:AG918,"&gt;=2"))</f>
        <v/>
      </c>
      <c r="AK918" s="12" t="str">
        <f aca="false">IF($B918="","",COUNT(X918:AG918))</f>
        <v/>
      </c>
    </row>
    <row r="919" customFormat="false" ht="15" hidden="false" customHeight="false" outlineLevel="0" collapsed="false">
      <c r="A919" s="7"/>
      <c r="B919" s="7"/>
      <c r="C919" s="11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12" t="str">
        <f aca="false">IF(OR($B919="",D919="",E919=""),"",IFERROR(IF(OR(INDEX(Matches!$I$2:$I$201,MATCH($A919&amp;"-1",Matches!$J$2:$J$201,0))="Void",INDEX(Matches!$G$2:$G$201,MATCH($A919&amp;"-1",Matches!$J$2:$J$201,0))="",INDEX(Matches!$H$2:$H$201,MATCH($A919&amp;"-1",Matches!$J$2:$J$201,0))=""),"",IF(AND($C919&lt;&gt;"",INDEX(Matches!$F$2:$F$201,MATCH($A919&amp;"-1",Matches!$J$2:$J$201,0))&lt;&gt;"",$C919&gt;=INDEX(Matches!$F$2:$F$201,MATCH($A919&amp;"-1",Matches!$J$2:$J$201,0))),"",IF(AND(D919=INDEX(Matches!$G$2:$G$201,MATCH($A919&amp;"-1",Matches!$J$2:$J$201,0)),E919=INDEX(Matches!$H$2:$H$201,MATCH($A919&amp;"-1",Matches!$J$2:$J$201,0))),5,IF(SIGN(D919-E919)&lt;&gt;SIGN(INDEX(Matches!$G$2:$G$201,MATCH($A919&amp;"-1",Matches!$J$2:$J$201,0))-INDEX(Matches!$H$2:$H$201,MATCH($A919&amp;"-1",Matches!$J$2:$J$201,0))),0,IF(D919-E919=INDEX(Matches!$G$2:$G$201,MATCH($A919&amp;"-1",Matches!$J$2:$J$201,0))-INDEX(Matches!$H$2:$H$201,MATCH($A919&amp;"-1",Matches!$J$2:$J$201,0)),3,2))))),""))</f>
        <v/>
      </c>
      <c r="Y919" s="12" t="str">
        <f aca="false">IF(OR($B919="",F919="",G919=""),"",IFERROR(IF(OR(INDEX(Matches!$I$2:$I$201,MATCH($A919&amp;"-2",Matches!$J$2:$J$201,0))="Void",INDEX(Matches!$G$2:$G$201,MATCH($A919&amp;"-2",Matches!$J$2:$J$201,0))="",INDEX(Matches!$H$2:$H$201,MATCH($A919&amp;"-2",Matches!$J$2:$J$201,0))=""),"",IF(AND($C919&lt;&gt;"",INDEX(Matches!$F$2:$F$201,MATCH($A919&amp;"-2",Matches!$J$2:$J$201,0))&lt;&gt;"",$C919&gt;=INDEX(Matches!$F$2:$F$201,MATCH($A919&amp;"-2",Matches!$J$2:$J$201,0))),"",IF(AND(F919=INDEX(Matches!$G$2:$G$201,MATCH($A919&amp;"-2",Matches!$J$2:$J$201,0)),G919=INDEX(Matches!$H$2:$H$201,MATCH($A919&amp;"-2",Matches!$J$2:$J$201,0))),5,IF(SIGN(F919-G919)&lt;&gt;SIGN(INDEX(Matches!$G$2:$G$201,MATCH($A919&amp;"-2",Matches!$J$2:$J$201,0))-INDEX(Matches!$H$2:$H$201,MATCH($A919&amp;"-2",Matches!$J$2:$J$201,0))),0,IF(F919-G919=INDEX(Matches!$G$2:$G$201,MATCH($A919&amp;"-2",Matches!$J$2:$J$201,0))-INDEX(Matches!$H$2:$H$201,MATCH($A919&amp;"-2",Matches!$J$2:$J$201,0)),3,2))))),""))</f>
        <v/>
      </c>
      <c r="Z919" s="12" t="str">
        <f aca="false">IF(OR($B919="",H919="",I919=""),"",IFERROR(IF(OR(INDEX(Matches!$I$2:$I$201,MATCH($A919&amp;"-3",Matches!$J$2:$J$201,0))="Void",INDEX(Matches!$G$2:$G$201,MATCH($A919&amp;"-3",Matches!$J$2:$J$201,0))="",INDEX(Matches!$H$2:$H$201,MATCH($A919&amp;"-3",Matches!$J$2:$J$201,0))=""),"",IF(AND($C919&lt;&gt;"",INDEX(Matches!$F$2:$F$201,MATCH($A919&amp;"-3",Matches!$J$2:$J$201,0))&lt;&gt;"",$C919&gt;=INDEX(Matches!$F$2:$F$201,MATCH($A919&amp;"-3",Matches!$J$2:$J$201,0))),"",IF(AND(H919=INDEX(Matches!$G$2:$G$201,MATCH($A919&amp;"-3",Matches!$J$2:$J$201,0)),I919=INDEX(Matches!$H$2:$H$201,MATCH($A919&amp;"-3",Matches!$J$2:$J$201,0))),5,IF(SIGN(H919-I919)&lt;&gt;SIGN(INDEX(Matches!$G$2:$G$201,MATCH($A919&amp;"-3",Matches!$J$2:$J$201,0))-INDEX(Matches!$H$2:$H$201,MATCH($A919&amp;"-3",Matches!$J$2:$J$201,0))),0,IF(H919-I919=INDEX(Matches!$G$2:$G$201,MATCH($A919&amp;"-3",Matches!$J$2:$J$201,0))-INDEX(Matches!$H$2:$H$201,MATCH($A919&amp;"-3",Matches!$J$2:$J$201,0)),3,2))))),""))</f>
        <v/>
      </c>
      <c r="AA919" s="12" t="str">
        <f aca="false">IF(OR($B919="",J919="",K919=""),"",IFERROR(IF(OR(INDEX(Matches!$I$2:$I$201,MATCH($A919&amp;"-4",Matches!$J$2:$J$201,0))="Void",INDEX(Matches!$G$2:$G$201,MATCH($A919&amp;"-4",Matches!$J$2:$J$201,0))="",INDEX(Matches!$H$2:$H$201,MATCH($A919&amp;"-4",Matches!$J$2:$J$201,0))=""),"",IF(AND($C919&lt;&gt;"",INDEX(Matches!$F$2:$F$201,MATCH($A919&amp;"-4",Matches!$J$2:$J$201,0))&lt;&gt;"",$C919&gt;=INDEX(Matches!$F$2:$F$201,MATCH($A919&amp;"-4",Matches!$J$2:$J$201,0))),"",IF(AND(J919=INDEX(Matches!$G$2:$G$201,MATCH($A919&amp;"-4",Matches!$J$2:$J$201,0)),K919=INDEX(Matches!$H$2:$H$201,MATCH($A919&amp;"-4",Matches!$J$2:$J$201,0))),5,IF(SIGN(J919-K919)&lt;&gt;SIGN(INDEX(Matches!$G$2:$G$201,MATCH($A919&amp;"-4",Matches!$J$2:$J$201,0))-INDEX(Matches!$H$2:$H$201,MATCH($A919&amp;"-4",Matches!$J$2:$J$201,0))),0,IF(J919-K919=INDEX(Matches!$G$2:$G$201,MATCH($A919&amp;"-4",Matches!$J$2:$J$201,0))-INDEX(Matches!$H$2:$H$201,MATCH($A919&amp;"-4",Matches!$J$2:$J$201,0)),3,2))))),""))</f>
        <v/>
      </c>
      <c r="AB919" s="12" t="str">
        <f aca="false">IF(OR($B919="",L919="",M919=""),"",IFERROR(IF(OR(INDEX(Matches!$I$2:$I$201,MATCH($A919&amp;"-5",Matches!$J$2:$J$201,0))="Void",INDEX(Matches!$G$2:$G$201,MATCH($A919&amp;"-5",Matches!$J$2:$J$201,0))="",INDEX(Matches!$H$2:$H$201,MATCH($A919&amp;"-5",Matches!$J$2:$J$201,0))=""),"",IF(AND($C919&lt;&gt;"",INDEX(Matches!$F$2:$F$201,MATCH($A919&amp;"-5",Matches!$J$2:$J$201,0))&lt;&gt;"",$C919&gt;=INDEX(Matches!$F$2:$F$201,MATCH($A919&amp;"-5",Matches!$J$2:$J$201,0))),"",IF(AND(L919=INDEX(Matches!$G$2:$G$201,MATCH($A919&amp;"-5",Matches!$J$2:$J$201,0)),M919=INDEX(Matches!$H$2:$H$201,MATCH($A919&amp;"-5",Matches!$J$2:$J$201,0))),5,IF(SIGN(L919-M919)&lt;&gt;SIGN(INDEX(Matches!$G$2:$G$201,MATCH($A919&amp;"-5",Matches!$J$2:$J$201,0))-INDEX(Matches!$H$2:$H$201,MATCH($A919&amp;"-5",Matches!$J$2:$J$201,0))),0,IF(L919-M919=INDEX(Matches!$G$2:$G$201,MATCH($A919&amp;"-5",Matches!$J$2:$J$201,0))-INDEX(Matches!$H$2:$H$201,MATCH($A919&amp;"-5",Matches!$J$2:$J$201,0)),3,2))))),""))</f>
        <v/>
      </c>
      <c r="AC919" s="12" t="str">
        <f aca="false">IF(OR($B919="",N919="",O919=""),"",IFERROR(IF(OR(INDEX(Matches!$I$2:$I$201,MATCH($A919&amp;"-6",Matches!$J$2:$J$201,0))="Void",INDEX(Matches!$G$2:$G$201,MATCH($A919&amp;"-6",Matches!$J$2:$J$201,0))="",INDEX(Matches!$H$2:$H$201,MATCH($A919&amp;"-6",Matches!$J$2:$J$201,0))=""),"",IF(AND($C919&lt;&gt;"",INDEX(Matches!$F$2:$F$201,MATCH($A919&amp;"-6",Matches!$J$2:$J$201,0))&lt;&gt;"",$C919&gt;=INDEX(Matches!$F$2:$F$201,MATCH($A919&amp;"-6",Matches!$J$2:$J$201,0))),"",IF(AND(N919=INDEX(Matches!$G$2:$G$201,MATCH($A919&amp;"-6",Matches!$J$2:$J$201,0)),O919=INDEX(Matches!$H$2:$H$201,MATCH($A919&amp;"-6",Matches!$J$2:$J$201,0))),5,IF(SIGN(N919-O919)&lt;&gt;SIGN(INDEX(Matches!$G$2:$G$201,MATCH($A919&amp;"-6",Matches!$J$2:$J$201,0))-INDEX(Matches!$H$2:$H$201,MATCH($A919&amp;"-6",Matches!$J$2:$J$201,0))),0,IF(N919-O919=INDEX(Matches!$G$2:$G$201,MATCH($A919&amp;"-6",Matches!$J$2:$J$201,0))-INDEX(Matches!$H$2:$H$201,MATCH($A919&amp;"-6",Matches!$J$2:$J$201,0)),3,2))))),""))</f>
        <v/>
      </c>
      <c r="AD919" s="12" t="str">
        <f aca="false">IF(OR($B919="",P919="",Q919=""),"",IFERROR(IF(OR(INDEX(Matches!$I$2:$I$201,MATCH($A919&amp;"-7",Matches!$J$2:$J$201,0))="Void",INDEX(Matches!$G$2:$G$201,MATCH($A919&amp;"-7",Matches!$J$2:$J$201,0))="",INDEX(Matches!$H$2:$H$201,MATCH($A919&amp;"-7",Matches!$J$2:$J$201,0))=""),"",IF(AND($C919&lt;&gt;"",INDEX(Matches!$F$2:$F$201,MATCH($A919&amp;"-7",Matches!$J$2:$J$201,0))&lt;&gt;"",$C919&gt;=INDEX(Matches!$F$2:$F$201,MATCH($A919&amp;"-7",Matches!$J$2:$J$201,0))),"",IF(AND(P919=INDEX(Matches!$G$2:$G$201,MATCH($A919&amp;"-7",Matches!$J$2:$J$201,0)),Q919=INDEX(Matches!$H$2:$H$201,MATCH($A919&amp;"-7",Matches!$J$2:$J$201,0))),5,IF(SIGN(P919-Q919)&lt;&gt;SIGN(INDEX(Matches!$G$2:$G$201,MATCH($A919&amp;"-7",Matches!$J$2:$J$201,0))-INDEX(Matches!$H$2:$H$201,MATCH($A919&amp;"-7",Matches!$J$2:$J$201,0))),0,IF(P919-Q919=INDEX(Matches!$G$2:$G$201,MATCH($A919&amp;"-7",Matches!$J$2:$J$201,0))-INDEX(Matches!$H$2:$H$201,MATCH($A919&amp;"-7",Matches!$J$2:$J$201,0)),3,2))))),""))</f>
        <v/>
      </c>
      <c r="AE919" s="12" t="str">
        <f aca="false">IF(OR($B919="",R919="",S919=""),"",IFERROR(IF(OR(INDEX(Matches!$I$2:$I$201,MATCH($A919&amp;"-8",Matches!$J$2:$J$201,0))="Void",INDEX(Matches!$G$2:$G$201,MATCH($A919&amp;"-8",Matches!$J$2:$J$201,0))="",INDEX(Matches!$H$2:$H$201,MATCH($A919&amp;"-8",Matches!$J$2:$J$201,0))=""),"",IF(AND($C919&lt;&gt;"",INDEX(Matches!$F$2:$F$201,MATCH($A919&amp;"-8",Matches!$J$2:$J$201,0))&lt;&gt;"",$C919&gt;=INDEX(Matches!$F$2:$F$201,MATCH($A919&amp;"-8",Matches!$J$2:$J$201,0))),"",IF(AND(R919=INDEX(Matches!$G$2:$G$201,MATCH($A919&amp;"-8",Matches!$J$2:$J$201,0)),S919=INDEX(Matches!$H$2:$H$201,MATCH($A919&amp;"-8",Matches!$J$2:$J$201,0))),5,IF(SIGN(R919-S919)&lt;&gt;SIGN(INDEX(Matches!$G$2:$G$201,MATCH($A919&amp;"-8",Matches!$J$2:$J$201,0))-INDEX(Matches!$H$2:$H$201,MATCH($A919&amp;"-8",Matches!$J$2:$J$201,0))),0,IF(R919-S919=INDEX(Matches!$G$2:$G$201,MATCH($A919&amp;"-8",Matches!$J$2:$J$201,0))-INDEX(Matches!$H$2:$H$201,MATCH($A919&amp;"-8",Matches!$J$2:$J$201,0)),3,2))))),""))</f>
        <v/>
      </c>
      <c r="AF919" s="12" t="str">
        <f aca="false">IF(OR($B919="",T919="",U919=""),"",IFERROR(IF(OR(INDEX(Matches!$I$2:$I$201,MATCH($A919&amp;"-9",Matches!$J$2:$J$201,0))="Void",INDEX(Matches!$G$2:$G$201,MATCH($A919&amp;"-9",Matches!$J$2:$J$201,0))="",INDEX(Matches!$H$2:$H$201,MATCH($A919&amp;"-9",Matches!$J$2:$J$201,0))=""),"",IF(AND($C919&lt;&gt;"",INDEX(Matches!$F$2:$F$201,MATCH($A919&amp;"-9",Matches!$J$2:$J$201,0))&lt;&gt;"",$C919&gt;=INDEX(Matches!$F$2:$F$201,MATCH($A919&amp;"-9",Matches!$J$2:$J$201,0))),"",IF(AND(T919=INDEX(Matches!$G$2:$G$201,MATCH($A919&amp;"-9",Matches!$J$2:$J$201,0)),U919=INDEX(Matches!$H$2:$H$201,MATCH($A919&amp;"-9",Matches!$J$2:$J$201,0))),5,IF(SIGN(T919-U919)&lt;&gt;SIGN(INDEX(Matches!$G$2:$G$201,MATCH($A919&amp;"-9",Matches!$J$2:$J$201,0))-INDEX(Matches!$H$2:$H$201,MATCH($A919&amp;"-9",Matches!$J$2:$J$201,0))),0,IF(T919-U919=INDEX(Matches!$G$2:$G$201,MATCH($A919&amp;"-9",Matches!$J$2:$J$201,0))-INDEX(Matches!$H$2:$H$201,MATCH($A919&amp;"-9",Matches!$J$2:$J$201,0)),3,2))))),""))</f>
        <v/>
      </c>
      <c r="AG919" s="12" t="str">
        <f aca="false">IF(OR($B919="",V919="",W919=""),"",IFERROR(IF(OR(INDEX(Matches!$I$2:$I$201,MATCH($A919&amp;"-10",Matches!$J$2:$J$201,0))="Void",INDEX(Matches!$G$2:$G$201,MATCH($A919&amp;"-10",Matches!$J$2:$J$201,0))="",INDEX(Matches!$H$2:$H$201,MATCH($A919&amp;"-10",Matches!$J$2:$J$201,0))=""),"",IF(AND($C919&lt;&gt;"",INDEX(Matches!$F$2:$F$201,MATCH($A919&amp;"-10",Matches!$J$2:$J$201,0))&lt;&gt;"",$C919&gt;=INDEX(Matches!$F$2:$F$201,MATCH($A919&amp;"-10",Matches!$J$2:$J$201,0))),"",IF(AND(V919=INDEX(Matches!$G$2:$G$201,MATCH($A919&amp;"-10",Matches!$J$2:$J$201,0)),W919=INDEX(Matches!$H$2:$H$201,MATCH($A919&amp;"-10",Matches!$J$2:$J$201,0))),5,IF(SIGN(V919-W919)&lt;&gt;SIGN(INDEX(Matches!$G$2:$G$201,MATCH($A919&amp;"-10",Matches!$J$2:$J$201,0))-INDEX(Matches!$H$2:$H$201,MATCH($A919&amp;"-10",Matches!$J$2:$J$201,0))),0,IF(V919-W919=INDEX(Matches!$G$2:$G$201,MATCH($A919&amp;"-10",Matches!$J$2:$J$201,0))-INDEX(Matches!$H$2:$H$201,MATCH($A919&amp;"-10",Matches!$J$2:$J$201,0)),3,2))))),""))</f>
        <v/>
      </c>
      <c r="AH919" s="13" t="str">
        <f aca="false">IF($B919="","",SUM(X919:AG919))</f>
        <v/>
      </c>
      <c r="AI919" s="12" t="str">
        <f aca="false">IF($B919="","",COUNTIF(X919:AG919,5))</f>
        <v/>
      </c>
      <c r="AJ919" s="12" t="str">
        <f aca="false">IF($B919="","",COUNTIF(X919:AG919,"&gt;=2"))</f>
        <v/>
      </c>
      <c r="AK919" s="12" t="str">
        <f aca="false">IF($B919="","",COUNT(X919:AG919))</f>
        <v/>
      </c>
    </row>
    <row r="920" customFormat="false" ht="15" hidden="false" customHeight="false" outlineLevel="0" collapsed="false">
      <c r="A920" s="7"/>
      <c r="B920" s="7"/>
      <c r="C920" s="11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12" t="str">
        <f aca="false">IF(OR($B920="",D920="",E920=""),"",IFERROR(IF(OR(INDEX(Matches!$I$2:$I$201,MATCH($A920&amp;"-1",Matches!$J$2:$J$201,0))="Void",INDEX(Matches!$G$2:$G$201,MATCH($A920&amp;"-1",Matches!$J$2:$J$201,0))="",INDEX(Matches!$H$2:$H$201,MATCH($A920&amp;"-1",Matches!$J$2:$J$201,0))=""),"",IF(AND($C920&lt;&gt;"",INDEX(Matches!$F$2:$F$201,MATCH($A920&amp;"-1",Matches!$J$2:$J$201,0))&lt;&gt;"",$C920&gt;=INDEX(Matches!$F$2:$F$201,MATCH($A920&amp;"-1",Matches!$J$2:$J$201,0))),"",IF(AND(D920=INDEX(Matches!$G$2:$G$201,MATCH($A920&amp;"-1",Matches!$J$2:$J$201,0)),E920=INDEX(Matches!$H$2:$H$201,MATCH($A920&amp;"-1",Matches!$J$2:$J$201,0))),5,IF(SIGN(D920-E920)&lt;&gt;SIGN(INDEX(Matches!$G$2:$G$201,MATCH($A920&amp;"-1",Matches!$J$2:$J$201,0))-INDEX(Matches!$H$2:$H$201,MATCH($A920&amp;"-1",Matches!$J$2:$J$201,0))),0,IF(D920-E920=INDEX(Matches!$G$2:$G$201,MATCH($A920&amp;"-1",Matches!$J$2:$J$201,0))-INDEX(Matches!$H$2:$H$201,MATCH($A920&amp;"-1",Matches!$J$2:$J$201,0)),3,2))))),""))</f>
        <v/>
      </c>
      <c r="Y920" s="12" t="str">
        <f aca="false">IF(OR($B920="",F920="",G920=""),"",IFERROR(IF(OR(INDEX(Matches!$I$2:$I$201,MATCH($A920&amp;"-2",Matches!$J$2:$J$201,0))="Void",INDEX(Matches!$G$2:$G$201,MATCH($A920&amp;"-2",Matches!$J$2:$J$201,0))="",INDEX(Matches!$H$2:$H$201,MATCH($A920&amp;"-2",Matches!$J$2:$J$201,0))=""),"",IF(AND($C920&lt;&gt;"",INDEX(Matches!$F$2:$F$201,MATCH($A920&amp;"-2",Matches!$J$2:$J$201,0))&lt;&gt;"",$C920&gt;=INDEX(Matches!$F$2:$F$201,MATCH($A920&amp;"-2",Matches!$J$2:$J$201,0))),"",IF(AND(F920=INDEX(Matches!$G$2:$G$201,MATCH($A920&amp;"-2",Matches!$J$2:$J$201,0)),G920=INDEX(Matches!$H$2:$H$201,MATCH($A920&amp;"-2",Matches!$J$2:$J$201,0))),5,IF(SIGN(F920-G920)&lt;&gt;SIGN(INDEX(Matches!$G$2:$G$201,MATCH($A920&amp;"-2",Matches!$J$2:$J$201,0))-INDEX(Matches!$H$2:$H$201,MATCH($A920&amp;"-2",Matches!$J$2:$J$201,0))),0,IF(F920-G920=INDEX(Matches!$G$2:$G$201,MATCH($A920&amp;"-2",Matches!$J$2:$J$201,0))-INDEX(Matches!$H$2:$H$201,MATCH($A920&amp;"-2",Matches!$J$2:$J$201,0)),3,2))))),""))</f>
        <v/>
      </c>
      <c r="Z920" s="12" t="str">
        <f aca="false">IF(OR($B920="",H920="",I920=""),"",IFERROR(IF(OR(INDEX(Matches!$I$2:$I$201,MATCH($A920&amp;"-3",Matches!$J$2:$J$201,0))="Void",INDEX(Matches!$G$2:$G$201,MATCH($A920&amp;"-3",Matches!$J$2:$J$201,0))="",INDEX(Matches!$H$2:$H$201,MATCH($A920&amp;"-3",Matches!$J$2:$J$201,0))=""),"",IF(AND($C920&lt;&gt;"",INDEX(Matches!$F$2:$F$201,MATCH($A920&amp;"-3",Matches!$J$2:$J$201,0))&lt;&gt;"",$C920&gt;=INDEX(Matches!$F$2:$F$201,MATCH($A920&amp;"-3",Matches!$J$2:$J$201,0))),"",IF(AND(H920=INDEX(Matches!$G$2:$G$201,MATCH($A920&amp;"-3",Matches!$J$2:$J$201,0)),I920=INDEX(Matches!$H$2:$H$201,MATCH($A920&amp;"-3",Matches!$J$2:$J$201,0))),5,IF(SIGN(H920-I920)&lt;&gt;SIGN(INDEX(Matches!$G$2:$G$201,MATCH($A920&amp;"-3",Matches!$J$2:$J$201,0))-INDEX(Matches!$H$2:$H$201,MATCH($A920&amp;"-3",Matches!$J$2:$J$201,0))),0,IF(H920-I920=INDEX(Matches!$G$2:$G$201,MATCH($A920&amp;"-3",Matches!$J$2:$J$201,0))-INDEX(Matches!$H$2:$H$201,MATCH($A920&amp;"-3",Matches!$J$2:$J$201,0)),3,2))))),""))</f>
        <v/>
      </c>
      <c r="AA920" s="12" t="str">
        <f aca="false">IF(OR($B920="",J920="",K920=""),"",IFERROR(IF(OR(INDEX(Matches!$I$2:$I$201,MATCH($A920&amp;"-4",Matches!$J$2:$J$201,0))="Void",INDEX(Matches!$G$2:$G$201,MATCH($A920&amp;"-4",Matches!$J$2:$J$201,0))="",INDEX(Matches!$H$2:$H$201,MATCH($A920&amp;"-4",Matches!$J$2:$J$201,0))=""),"",IF(AND($C920&lt;&gt;"",INDEX(Matches!$F$2:$F$201,MATCH($A920&amp;"-4",Matches!$J$2:$J$201,0))&lt;&gt;"",$C920&gt;=INDEX(Matches!$F$2:$F$201,MATCH($A920&amp;"-4",Matches!$J$2:$J$201,0))),"",IF(AND(J920=INDEX(Matches!$G$2:$G$201,MATCH($A920&amp;"-4",Matches!$J$2:$J$201,0)),K920=INDEX(Matches!$H$2:$H$201,MATCH($A920&amp;"-4",Matches!$J$2:$J$201,0))),5,IF(SIGN(J920-K920)&lt;&gt;SIGN(INDEX(Matches!$G$2:$G$201,MATCH($A920&amp;"-4",Matches!$J$2:$J$201,0))-INDEX(Matches!$H$2:$H$201,MATCH($A920&amp;"-4",Matches!$J$2:$J$201,0))),0,IF(J920-K920=INDEX(Matches!$G$2:$G$201,MATCH($A920&amp;"-4",Matches!$J$2:$J$201,0))-INDEX(Matches!$H$2:$H$201,MATCH($A920&amp;"-4",Matches!$J$2:$J$201,0)),3,2))))),""))</f>
        <v/>
      </c>
      <c r="AB920" s="12" t="str">
        <f aca="false">IF(OR($B920="",L920="",M920=""),"",IFERROR(IF(OR(INDEX(Matches!$I$2:$I$201,MATCH($A920&amp;"-5",Matches!$J$2:$J$201,0))="Void",INDEX(Matches!$G$2:$G$201,MATCH($A920&amp;"-5",Matches!$J$2:$J$201,0))="",INDEX(Matches!$H$2:$H$201,MATCH($A920&amp;"-5",Matches!$J$2:$J$201,0))=""),"",IF(AND($C920&lt;&gt;"",INDEX(Matches!$F$2:$F$201,MATCH($A920&amp;"-5",Matches!$J$2:$J$201,0))&lt;&gt;"",$C920&gt;=INDEX(Matches!$F$2:$F$201,MATCH($A920&amp;"-5",Matches!$J$2:$J$201,0))),"",IF(AND(L920=INDEX(Matches!$G$2:$G$201,MATCH($A920&amp;"-5",Matches!$J$2:$J$201,0)),M920=INDEX(Matches!$H$2:$H$201,MATCH($A920&amp;"-5",Matches!$J$2:$J$201,0))),5,IF(SIGN(L920-M920)&lt;&gt;SIGN(INDEX(Matches!$G$2:$G$201,MATCH($A920&amp;"-5",Matches!$J$2:$J$201,0))-INDEX(Matches!$H$2:$H$201,MATCH($A920&amp;"-5",Matches!$J$2:$J$201,0))),0,IF(L920-M920=INDEX(Matches!$G$2:$G$201,MATCH($A920&amp;"-5",Matches!$J$2:$J$201,0))-INDEX(Matches!$H$2:$H$201,MATCH($A920&amp;"-5",Matches!$J$2:$J$201,0)),3,2))))),""))</f>
        <v/>
      </c>
      <c r="AC920" s="12" t="str">
        <f aca="false">IF(OR($B920="",N920="",O920=""),"",IFERROR(IF(OR(INDEX(Matches!$I$2:$I$201,MATCH($A920&amp;"-6",Matches!$J$2:$J$201,0))="Void",INDEX(Matches!$G$2:$G$201,MATCH($A920&amp;"-6",Matches!$J$2:$J$201,0))="",INDEX(Matches!$H$2:$H$201,MATCH($A920&amp;"-6",Matches!$J$2:$J$201,0))=""),"",IF(AND($C920&lt;&gt;"",INDEX(Matches!$F$2:$F$201,MATCH($A920&amp;"-6",Matches!$J$2:$J$201,0))&lt;&gt;"",$C920&gt;=INDEX(Matches!$F$2:$F$201,MATCH($A920&amp;"-6",Matches!$J$2:$J$201,0))),"",IF(AND(N920=INDEX(Matches!$G$2:$G$201,MATCH($A920&amp;"-6",Matches!$J$2:$J$201,0)),O920=INDEX(Matches!$H$2:$H$201,MATCH($A920&amp;"-6",Matches!$J$2:$J$201,0))),5,IF(SIGN(N920-O920)&lt;&gt;SIGN(INDEX(Matches!$G$2:$G$201,MATCH($A920&amp;"-6",Matches!$J$2:$J$201,0))-INDEX(Matches!$H$2:$H$201,MATCH($A920&amp;"-6",Matches!$J$2:$J$201,0))),0,IF(N920-O920=INDEX(Matches!$G$2:$G$201,MATCH($A920&amp;"-6",Matches!$J$2:$J$201,0))-INDEX(Matches!$H$2:$H$201,MATCH($A920&amp;"-6",Matches!$J$2:$J$201,0)),3,2))))),""))</f>
        <v/>
      </c>
      <c r="AD920" s="12" t="str">
        <f aca="false">IF(OR($B920="",P920="",Q920=""),"",IFERROR(IF(OR(INDEX(Matches!$I$2:$I$201,MATCH($A920&amp;"-7",Matches!$J$2:$J$201,0))="Void",INDEX(Matches!$G$2:$G$201,MATCH($A920&amp;"-7",Matches!$J$2:$J$201,0))="",INDEX(Matches!$H$2:$H$201,MATCH($A920&amp;"-7",Matches!$J$2:$J$201,0))=""),"",IF(AND($C920&lt;&gt;"",INDEX(Matches!$F$2:$F$201,MATCH($A920&amp;"-7",Matches!$J$2:$J$201,0))&lt;&gt;"",$C920&gt;=INDEX(Matches!$F$2:$F$201,MATCH($A920&amp;"-7",Matches!$J$2:$J$201,0))),"",IF(AND(P920=INDEX(Matches!$G$2:$G$201,MATCH($A920&amp;"-7",Matches!$J$2:$J$201,0)),Q920=INDEX(Matches!$H$2:$H$201,MATCH($A920&amp;"-7",Matches!$J$2:$J$201,0))),5,IF(SIGN(P920-Q920)&lt;&gt;SIGN(INDEX(Matches!$G$2:$G$201,MATCH($A920&amp;"-7",Matches!$J$2:$J$201,0))-INDEX(Matches!$H$2:$H$201,MATCH($A920&amp;"-7",Matches!$J$2:$J$201,0))),0,IF(P920-Q920=INDEX(Matches!$G$2:$G$201,MATCH($A920&amp;"-7",Matches!$J$2:$J$201,0))-INDEX(Matches!$H$2:$H$201,MATCH($A920&amp;"-7",Matches!$J$2:$J$201,0)),3,2))))),""))</f>
        <v/>
      </c>
      <c r="AE920" s="12" t="str">
        <f aca="false">IF(OR($B920="",R920="",S920=""),"",IFERROR(IF(OR(INDEX(Matches!$I$2:$I$201,MATCH($A920&amp;"-8",Matches!$J$2:$J$201,0))="Void",INDEX(Matches!$G$2:$G$201,MATCH($A920&amp;"-8",Matches!$J$2:$J$201,0))="",INDEX(Matches!$H$2:$H$201,MATCH($A920&amp;"-8",Matches!$J$2:$J$201,0))=""),"",IF(AND($C920&lt;&gt;"",INDEX(Matches!$F$2:$F$201,MATCH($A920&amp;"-8",Matches!$J$2:$J$201,0))&lt;&gt;"",$C920&gt;=INDEX(Matches!$F$2:$F$201,MATCH($A920&amp;"-8",Matches!$J$2:$J$201,0))),"",IF(AND(R920=INDEX(Matches!$G$2:$G$201,MATCH($A920&amp;"-8",Matches!$J$2:$J$201,0)),S920=INDEX(Matches!$H$2:$H$201,MATCH($A920&amp;"-8",Matches!$J$2:$J$201,0))),5,IF(SIGN(R920-S920)&lt;&gt;SIGN(INDEX(Matches!$G$2:$G$201,MATCH($A920&amp;"-8",Matches!$J$2:$J$201,0))-INDEX(Matches!$H$2:$H$201,MATCH($A920&amp;"-8",Matches!$J$2:$J$201,0))),0,IF(R920-S920=INDEX(Matches!$G$2:$G$201,MATCH($A920&amp;"-8",Matches!$J$2:$J$201,0))-INDEX(Matches!$H$2:$H$201,MATCH($A920&amp;"-8",Matches!$J$2:$J$201,0)),3,2))))),""))</f>
        <v/>
      </c>
      <c r="AF920" s="12" t="str">
        <f aca="false">IF(OR($B920="",T920="",U920=""),"",IFERROR(IF(OR(INDEX(Matches!$I$2:$I$201,MATCH($A920&amp;"-9",Matches!$J$2:$J$201,0))="Void",INDEX(Matches!$G$2:$G$201,MATCH($A920&amp;"-9",Matches!$J$2:$J$201,0))="",INDEX(Matches!$H$2:$H$201,MATCH($A920&amp;"-9",Matches!$J$2:$J$201,0))=""),"",IF(AND($C920&lt;&gt;"",INDEX(Matches!$F$2:$F$201,MATCH($A920&amp;"-9",Matches!$J$2:$J$201,0))&lt;&gt;"",$C920&gt;=INDEX(Matches!$F$2:$F$201,MATCH($A920&amp;"-9",Matches!$J$2:$J$201,0))),"",IF(AND(T920=INDEX(Matches!$G$2:$G$201,MATCH($A920&amp;"-9",Matches!$J$2:$J$201,0)),U920=INDEX(Matches!$H$2:$H$201,MATCH($A920&amp;"-9",Matches!$J$2:$J$201,0))),5,IF(SIGN(T920-U920)&lt;&gt;SIGN(INDEX(Matches!$G$2:$G$201,MATCH($A920&amp;"-9",Matches!$J$2:$J$201,0))-INDEX(Matches!$H$2:$H$201,MATCH($A920&amp;"-9",Matches!$J$2:$J$201,0))),0,IF(T920-U920=INDEX(Matches!$G$2:$G$201,MATCH($A920&amp;"-9",Matches!$J$2:$J$201,0))-INDEX(Matches!$H$2:$H$201,MATCH($A920&amp;"-9",Matches!$J$2:$J$201,0)),3,2))))),""))</f>
        <v/>
      </c>
      <c r="AG920" s="12" t="str">
        <f aca="false">IF(OR($B920="",V920="",W920=""),"",IFERROR(IF(OR(INDEX(Matches!$I$2:$I$201,MATCH($A920&amp;"-10",Matches!$J$2:$J$201,0))="Void",INDEX(Matches!$G$2:$G$201,MATCH($A920&amp;"-10",Matches!$J$2:$J$201,0))="",INDEX(Matches!$H$2:$H$201,MATCH($A920&amp;"-10",Matches!$J$2:$J$201,0))=""),"",IF(AND($C920&lt;&gt;"",INDEX(Matches!$F$2:$F$201,MATCH($A920&amp;"-10",Matches!$J$2:$J$201,0))&lt;&gt;"",$C920&gt;=INDEX(Matches!$F$2:$F$201,MATCH($A920&amp;"-10",Matches!$J$2:$J$201,0))),"",IF(AND(V920=INDEX(Matches!$G$2:$G$201,MATCH($A920&amp;"-10",Matches!$J$2:$J$201,0)),W920=INDEX(Matches!$H$2:$H$201,MATCH($A920&amp;"-10",Matches!$J$2:$J$201,0))),5,IF(SIGN(V920-W920)&lt;&gt;SIGN(INDEX(Matches!$G$2:$G$201,MATCH($A920&amp;"-10",Matches!$J$2:$J$201,0))-INDEX(Matches!$H$2:$H$201,MATCH($A920&amp;"-10",Matches!$J$2:$J$201,0))),0,IF(V920-W920=INDEX(Matches!$G$2:$G$201,MATCH($A920&amp;"-10",Matches!$J$2:$J$201,0))-INDEX(Matches!$H$2:$H$201,MATCH($A920&amp;"-10",Matches!$J$2:$J$201,0)),3,2))))),""))</f>
        <v/>
      </c>
      <c r="AH920" s="13" t="str">
        <f aca="false">IF($B920="","",SUM(X920:AG920))</f>
        <v/>
      </c>
      <c r="AI920" s="12" t="str">
        <f aca="false">IF($B920="","",COUNTIF(X920:AG920,5))</f>
        <v/>
      </c>
      <c r="AJ920" s="12" t="str">
        <f aca="false">IF($B920="","",COUNTIF(X920:AG920,"&gt;=2"))</f>
        <v/>
      </c>
      <c r="AK920" s="12" t="str">
        <f aca="false">IF($B920="","",COUNT(X920:AG920))</f>
        <v/>
      </c>
    </row>
    <row r="921" customFormat="false" ht="15" hidden="false" customHeight="false" outlineLevel="0" collapsed="false">
      <c r="A921" s="7"/>
      <c r="B921" s="7"/>
      <c r="C921" s="11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12" t="str">
        <f aca="false">IF(OR($B921="",D921="",E921=""),"",IFERROR(IF(OR(INDEX(Matches!$I$2:$I$201,MATCH($A921&amp;"-1",Matches!$J$2:$J$201,0))="Void",INDEX(Matches!$G$2:$G$201,MATCH($A921&amp;"-1",Matches!$J$2:$J$201,0))="",INDEX(Matches!$H$2:$H$201,MATCH($A921&amp;"-1",Matches!$J$2:$J$201,0))=""),"",IF(AND($C921&lt;&gt;"",INDEX(Matches!$F$2:$F$201,MATCH($A921&amp;"-1",Matches!$J$2:$J$201,0))&lt;&gt;"",$C921&gt;=INDEX(Matches!$F$2:$F$201,MATCH($A921&amp;"-1",Matches!$J$2:$J$201,0))),"",IF(AND(D921=INDEX(Matches!$G$2:$G$201,MATCH($A921&amp;"-1",Matches!$J$2:$J$201,0)),E921=INDEX(Matches!$H$2:$H$201,MATCH($A921&amp;"-1",Matches!$J$2:$J$201,0))),5,IF(SIGN(D921-E921)&lt;&gt;SIGN(INDEX(Matches!$G$2:$G$201,MATCH($A921&amp;"-1",Matches!$J$2:$J$201,0))-INDEX(Matches!$H$2:$H$201,MATCH($A921&amp;"-1",Matches!$J$2:$J$201,0))),0,IF(D921-E921=INDEX(Matches!$G$2:$G$201,MATCH($A921&amp;"-1",Matches!$J$2:$J$201,0))-INDEX(Matches!$H$2:$H$201,MATCH($A921&amp;"-1",Matches!$J$2:$J$201,0)),3,2))))),""))</f>
        <v/>
      </c>
      <c r="Y921" s="12" t="str">
        <f aca="false">IF(OR($B921="",F921="",G921=""),"",IFERROR(IF(OR(INDEX(Matches!$I$2:$I$201,MATCH($A921&amp;"-2",Matches!$J$2:$J$201,0))="Void",INDEX(Matches!$G$2:$G$201,MATCH($A921&amp;"-2",Matches!$J$2:$J$201,0))="",INDEX(Matches!$H$2:$H$201,MATCH($A921&amp;"-2",Matches!$J$2:$J$201,0))=""),"",IF(AND($C921&lt;&gt;"",INDEX(Matches!$F$2:$F$201,MATCH($A921&amp;"-2",Matches!$J$2:$J$201,0))&lt;&gt;"",$C921&gt;=INDEX(Matches!$F$2:$F$201,MATCH($A921&amp;"-2",Matches!$J$2:$J$201,0))),"",IF(AND(F921=INDEX(Matches!$G$2:$G$201,MATCH($A921&amp;"-2",Matches!$J$2:$J$201,0)),G921=INDEX(Matches!$H$2:$H$201,MATCH($A921&amp;"-2",Matches!$J$2:$J$201,0))),5,IF(SIGN(F921-G921)&lt;&gt;SIGN(INDEX(Matches!$G$2:$G$201,MATCH($A921&amp;"-2",Matches!$J$2:$J$201,0))-INDEX(Matches!$H$2:$H$201,MATCH($A921&amp;"-2",Matches!$J$2:$J$201,0))),0,IF(F921-G921=INDEX(Matches!$G$2:$G$201,MATCH($A921&amp;"-2",Matches!$J$2:$J$201,0))-INDEX(Matches!$H$2:$H$201,MATCH($A921&amp;"-2",Matches!$J$2:$J$201,0)),3,2))))),""))</f>
        <v/>
      </c>
      <c r="Z921" s="12" t="str">
        <f aca="false">IF(OR($B921="",H921="",I921=""),"",IFERROR(IF(OR(INDEX(Matches!$I$2:$I$201,MATCH($A921&amp;"-3",Matches!$J$2:$J$201,0))="Void",INDEX(Matches!$G$2:$G$201,MATCH($A921&amp;"-3",Matches!$J$2:$J$201,0))="",INDEX(Matches!$H$2:$H$201,MATCH($A921&amp;"-3",Matches!$J$2:$J$201,0))=""),"",IF(AND($C921&lt;&gt;"",INDEX(Matches!$F$2:$F$201,MATCH($A921&amp;"-3",Matches!$J$2:$J$201,0))&lt;&gt;"",$C921&gt;=INDEX(Matches!$F$2:$F$201,MATCH($A921&amp;"-3",Matches!$J$2:$J$201,0))),"",IF(AND(H921=INDEX(Matches!$G$2:$G$201,MATCH($A921&amp;"-3",Matches!$J$2:$J$201,0)),I921=INDEX(Matches!$H$2:$H$201,MATCH($A921&amp;"-3",Matches!$J$2:$J$201,0))),5,IF(SIGN(H921-I921)&lt;&gt;SIGN(INDEX(Matches!$G$2:$G$201,MATCH($A921&amp;"-3",Matches!$J$2:$J$201,0))-INDEX(Matches!$H$2:$H$201,MATCH($A921&amp;"-3",Matches!$J$2:$J$201,0))),0,IF(H921-I921=INDEX(Matches!$G$2:$G$201,MATCH($A921&amp;"-3",Matches!$J$2:$J$201,0))-INDEX(Matches!$H$2:$H$201,MATCH($A921&amp;"-3",Matches!$J$2:$J$201,0)),3,2))))),""))</f>
        <v/>
      </c>
      <c r="AA921" s="12" t="str">
        <f aca="false">IF(OR($B921="",J921="",K921=""),"",IFERROR(IF(OR(INDEX(Matches!$I$2:$I$201,MATCH($A921&amp;"-4",Matches!$J$2:$J$201,0))="Void",INDEX(Matches!$G$2:$G$201,MATCH($A921&amp;"-4",Matches!$J$2:$J$201,0))="",INDEX(Matches!$H$2:$H$201,MATCH($A921&amp;"-4",Matches!$J$2:$J$201,0))=""),"",IF(AND($C921&lt;&gt;"",INDEX(Matches!$F$2:$F$201,MATCH($A921&amp;"-4",Matches!$J$2:$J$201,0))&lt;&gt;"",$C921&gt;=INDEX(Matches!$F$2:$F$201,MATCH($A921&amp;"-4",Matches!$J$2:$J$201,0))),"",IF(AND(J921=INDEX(Matches!$G$2:$G$201,MATCH($A921&amp;"-4",Matches!$J$2:$J$201,0)),K921=INDEX(Matches!$H$2:$H$201,MATCH($A921&amp;"-4",Matches!$J$2:$J$201,0))),5,IF(SIGN(J921-K921)&lt;&gt;SIGN(INDEX(Matches!$G$2:$G$201,MATCH($A921&amp;"-4",Matches!$J$2:$J$201,0))-INDEX(Matches!$H$2:$H$201,MATCH($A921&amp;"-4",Matches!$J$2:$J$201,0))),0,IF(J921-K921=INDEX(Matches!$G$2:$G$201,MATCH($A921&amp;"-4",Matches!$J$2:$J$201,0))-INDEX(Matches!$H$2:$H$201,MATCH($A921&amp;"-4",Matches!$J$2:$J$201,0)),3,2))))),""))</f>
        <v/>
      </c>
      <c r="AB921" s="12" t="str">
        <f aca="false">IF(OR($B921="",L921="",M921=""),"",IFERROR(IF(OR(INDEX(Matches!$I$2:$I$201,MATCH($A921&amp;"-5",Matches!$J$2:$J$201,0))="Void",INDEX(Matches!$G$2:$G$201,MATCH($A921&amp;"-5",Matches!$J$2:$J$201,0))="",INDEX(Matches!$H$2:$H$201,MATCH($A921&amp;"-5",Matches!$J$2:$J$201,0))=""),"",IF(AND($C921&lt;&gt;"",INDEX(Matches!$F$2:$F$201,MATCH($A921&amp;"-5",Matches!$J$2:$J$201,0))&lt;&gt;"",$C921&gt;=INDEX(Matches!$F$2:$F$201,MATCH($A921&amp;"-5",Matches!$J$2:$J$201,0))),"",IF(AND(L921=INDEX(Matches!$G$2:$G$201,MATCH($A921&amp;"-5",Matches!$J$2:$J$201,0)),M921=INDEX(Matches!$H$2:$H$201,MATCH($A921&amp;"-5",Matches!$J$2:$J$201,0))),5,IF(SIGN(L921-M921)&lt;&gt;SIGN(INDEX(Matches!$G$2:$G$201,MATCH($A921&amp;"-5",Matches!$J$2:$J$201,0))-INDEX(Matches!$H$2:$H$201,MATCH($A921&amp;"-5",Matches!$J$2:$J$201,0))),0,IF(L921-M921=INDEX(Matches!$G$2:$G$201,MATCH($A921&amp;"-5",Matches!$J$2:$J$201,0))-INDEX(Matches!$H$2:$H$201,MATCH($A921&amp;"-5",Matches!$J$2:$J$201,0)),3,2))))),""))</f>
        <v/>
      </c>
      <c r="AC921" s="12" t="str">
        <f aca="false">IF(OR($B921="",N921="",O921=""),"",IFERROR(IF(OR(INDEX(Matches!$I$2:$I$201,MATCH($A921&amp;"-6",Matches!$J$2:$J$201,0))="Void",INDEX(Matches!$G$2:$G$201,MATCH($A921&amp;"-6",Matches!$J$2:$J$201,0))="",INDEX(Matches!$H$2:$H$201,MATCH($A921&amp;"-6",Matches!$J$2:$J$201,0))=""),"",IF(AND($C921&lt;&gt;"",INDEX(Matches!$F$2:$F$201,MATCH($A921&amp;"-6",Matches!$J$2:$J$201,0))&lt;&gt;"",$C921&gt;=INDEX(Matches!$F$2:$F$201,MATCH($A921&amp;"-6",Matches!$J$2:$J$201,0))),"",IF(AND(N921=INDEX(Matches!$G$2:$G$201,MATCH($A921&amp;"-6",Matches!$J$2:$J$201,0)),O921=INDEX(Matches!$H$2:$H$201,MATCH($A921&amp;"-6",Matches!$J$2:$J$201,0))),5,IF(SIGN(N921-O921)&lt;&gt;SIGN(INDEX(Matches!$G$2:$G$201,MATCH($A921&amp;"-6",Matches!$J$2:$J$201,0))-INDEX(Matches!$H$2:$H$201,MATCH($A921&amp;"-6",Matches!$J$2:$J$201,0))),0,IF(N921-O921=INDEX(Matches!$G$2:$G$201,MATCH($A921&amp;"-6",Matches!$J$2:$J$201,0))-INDEX(Matches!$H$2:$H$201,MATCH($A921&amp;"-6",Matches!$J$2:$J$201,0)),3,2))))),""))</f>
        <v/>
      </c>
      <c r="AD921" s="12" t="str">
        <f aca="false">IF(OR($B921="",P921="",Q921=""),"",IFERROR(IF(OR(INDEX(Matches!$I$2:$I$201,MATCH($A921&amp;"-7",Matches!$J$2:$J$201,0))="Void",INDEX(Matches!$G$2:$G$201,MATCH($A921&amp;"-7",Matches!$J$2:$J$201,0))="",INDEX(Matches!$H$2:$H$201,MATCH($A921&amp;"-7",Matches!$J$2:$J$201,0))=""),"",IF(AND($C921&lt;&gt;"",INDEX(Matches!$F$2:$F$201,MATCH($A921&amp;"-7",Matches!$J$2:$J$201,0))&lt;&gt;"",$C921&gt;=INDEX(Matches!$F$2:$F$201,MATCH($A921&amp;"-7",Matches!$J$2:$J$201,0))),"",IF(AND(P921=INDEX(Matches!$G$2:$G$201,MATCH($A921&amp;"-7",Matches!$J$2:$J$201,0)),Q921=INDEX(Matches!$H$2:$H$201,MATCH($A921&amp;"-7",Matches!$J$2:$J$201,0))),5,IF(SIGN(P921-Q921)&lt;&gt;SIGN(INDEX(Matches!$G$2:$G$201,MATCH($A921&amp;"-7",Matches!$J$2:$J$201,0))-INDEX(Matches!$H$2:$H$201,MATCH($A921&amp;"-7",Matches!$J$2:$J$201,0))),0,IF(P921-Q921=INDEX(Matches!$G$2:$G$201,MATCH($A921&amp;"-7",Matches!$J$2:$J$201,0))-INDEX(Matches!$H$2:$H$201,MATCH($A921&amp;"-7",Matches!$J$2:$J$201,0)),3,2))))),""))</f>
        <v/>
      </c>
      <c r="AE921" s="12" t="str">
        <f aca="false">IF(OR($B921="",R921="",S921=""),"",IFERROR(IF(OR(INDEX(Matches!$I$2:$I$201,MATCH($A921&amp;"-8",Matches!$J$2:$J$201,0))="Void",INDEX(Matches!$G$2:$G$201,MATCH($A921&amp;"-8",Matches!$J$2:$J$201,0))="",INDEX(Matches!$H$2:$H$201,MATCH($A921&amp;"-8",Matches!$J$2:$J$201,0))=""),"",IF(AND($C921&lt;&gt;"",INDEX(Matches!$F$2:$F$201,MATCH($A921&amp;"-8",Matches!$J$2:$J$201,0))&lt;&gt;"",$C921&gt;=INDEX(Matches!$F$2:$F$201,MATCH($A921&amp;"-8",Matches!$J$2:$J$201,0))),"",IF(AND(R921=INDEX(Matches!$G$2:$G$201,MATCH($A921&amp;"-8",Matches!$J$2:$J$201,0)),S921=INDEX(Matches!$H$2:$H$201,MATCH($A921&amp;"-8",Matches!$J$2:$J$201,0))),5,IF(SIGN(R921-S921)&lt;&gt;SIGN(INDEX(Matches!$G$2:$G$201,MATCH($A921&amp;"-8",Matches!$J$2:$J$201,0))-INDEX(Matches!$H$2:$H$201,MATCH($A921&amp;"-8",Matches!$J$2:$J$201,0))),0,IF(R921-S921=INDEX(Matches!$G$2:$G$201,MATCH($A921&amp;"-8",Matches!$J$2:$J$201,0))-INDEX(Matches!$H$2:$H$201,MATCH($A921&amp;"-8",Matches!$J$2:$J$201,0)),3,2))))),""))</f>
        <v/>
      </c>
      <c r="AF921" s="12" t="str">
        <f aca="false">IF(OR($B921="",T921="",U921=""),"",IFERROR(IF(OR(INDEX(Matches!$I$2:$I$201,MATCH($A921&amp;"-9",Matches!$J$2:$J$201,0))="Void",INDEX(Matches!$G$2:$G$201,MATCH($A921&amp;"-9",Matches!$J$2:$J$201,0))="",INDEX(Matches!$H$2:$H$201,MATCH($A921&amp;"-9",Matches!$J$2:$J$201,0))=""),"",IF(AND($C921&lt;&gt;"",INDEX(Matches!$F$2:$F$201,MATCH($A921&amp;"-9",Matches!$J$2:$J$201,0))&lt;&gt;"",$C921&gt;=INDEX(Matches!$F$2:$F$201,MATCH($A921&amp;"-9",Matches!$J$2:$J$201,0))),"",IF(AND(T921=INDEX(Matches!$G$2:$G$201,MATCH($A921&amp;"-9",Matches!$J$2:$J$201,0)),U921=INDEX(Matches!$H$2:$H$201,MATCH($A921&amp;"-9",Matches!$J$2:$J$201,0))),5,IF(SIGN(T921-U921)&lt;&gt;SIGN(INDEX(Matches!$G$2:$G$201,MATCH($A921&amp;"-9",Matches!$J$2:$J$201,0))-INDEX(Matches!$H$2:$H$201,MATCH($A921&amp;"-9",Matches!$J$2:$J$201,0))),0,IF(T921-U921=INDEX(Matches!$G$2:$G$201,MATCH($A921&amp;"-9",Matches!$J$2:$J$201,0))-INDEX(Matches!$H$2:$H$201,MATCH($A921&amp;"-9",Matches!$J$2:$J$201,0)),3,2))))),""))</f>
        <v/>
      </c>
      <c r="AG921" s="12" t="str">
        <f aca="false">IF(OR($B921="",V921="",W921=""),"",IFERROR(IF(OR(INDEX(Matches!$I$2:$I$201,MATCH($A921&amp;"-10",Matches!$J$2:$J$201,0))="Void",INDEX(Matches!$G$2:$G$201,MATCH($A921&amp;"-10",Matches!$J$2:$J$201,0))="",INDEX(Matches!$H$2:$H$201,MATCH($A921&amp;"-10",Matches!$J$2:$J$201,0))=""),"",IF(AND($C921&lt;&gt;"",INDEX(Matches!$F$2:$F$201,MATCH($A921&amp;"-10",Matches!$J$2:$J$201,0))&lt;&gt;"",$C921&gt;=INDEX(Matches!$F$2:$F$201,MATCH($A921&amp;"-10",Matches!$J$2:$J$201,0))),"",IF(AND(V921=INDEX(Matches!$G$2:$G$201,MATCH($A921&amp;"-10",Matches!$J$2:$J$201,0)),W921=INDEX(Matches!$H$2:$H$201,MATCH($A921&amp;"-10",Matches!$J$2:$J$201,0))),5,IF(SIGN(V921-W921)&lt;&gt;SIGN(INDEX(Matches!$G$2:$G$201,MATCH($A921&amp;"-10",Matches!$J$2:$J$201,0))-INDEX(Matches!$H$2:$H$201,MATCH($A921&amp;"-10",Matches!$J$2:$J$201,0))),0,IF(V921-W921=INDEX(Matches!$G$2:$G$201,MATCH($A921&amp;"-10",Matches!$J$2:$J$201,0))-INDEX(Matches!$H$2:$H$201,MATCH($A921&amp;"-10",Matches!$J$2:$J$201,0)),3,2))))),""))</f>
        <v/>
      </c>
      <c r="AH921" s="13" t="str">
        <f aca="false">IF($B921="","",SUM(X921:AG921))</f>
        <v/>
      </c>
      <c r="AI921" s="12" t="str">
        <f aca="false">IF($B921="","",COUNTIF(X921:AG921,5))</f>
        <v/>
      </c>
      <c r="AJ921" s="12" t="str">
        <f aca="false">IF($B921="","",COUNTIF(X921:AG921,"&gt;=2"))</f>
        <v/>
      </c>
      <c r="AK921" s="12" t="str">
        <f aca="false">IF($B921="","",COUNT(X921:AG921))</f>
        <v/>
      </c>
    </row>
    <row r="922" customFormat="false" ht="15" hidden="false" customHeight="false" outlineLevel="0" collapsed="false">
      <c r="A922" s="7"/>
      <c r="B922" s="7"/>
      <c r="C922" s="11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12" t="str">
        <f aca="false">IF(OR($B922="",D922="",E922=""),"",IFERROR(IF(OR(INDEX(Matches!$I$2:$I$201,MATCH($A922&amp;"-1",Matches!$J$2:$J$201,0))="Void",INDEX(Matches!$G$2:$G$201,MATCH($A922&amp;"-1",Matches!$J$2:$J$201,0))="",INDEX(Matches!$H$2:$H$201,MATCH($A922&amp;"-1",Matches!$J$2:$J$201,0))=""),"",IF(AND($C922&lt;&gt;"",INDEX(Matches!$F$2:$F$201,MATCH($A922&amp;"-1",Matches!$J$2:$J$201,0))&lt;&gt;"",$C922&gt;=INDEX(Matches!$F$2:$F$201,MATCH($A922&amp;"-1",Matches!$J$2:$J$201,0))),"",IF(AND(D922=INDEX(Matches!$G$2:$G$201,MATCH($A922&amp;"-1",Matches!$J$2:$J$201,0)),E922=INDEX(Matches!$H$2:$H$201,MATCH($A922&amp;"-1",Matches!$J$2:$J$201,0))),5,IF(SIGN(D922-E922)&lt;&gt;SIGN(INDEX(Matches!$G$2:$G$201,MATCH($A922&amp;"-1",Matches!$J$2:$J$201,0))-INDEX(Matches!$H$2:$H$201,MATCH($A922&amp;"-1",Matches!$J$2:$J$201,0))),0,IF(D922-E922=INDEX(Matches!$G$2:$G$201,MATCH($A922&amp;"-1",Matches!$J$2:$J$201,0))-INDEX(Matches!$H$2:$H$201,MATCH($A922&amp;"-1",Matches!$J$2:$J$201,0)),3,2))))),""))</f>
        <v/>
      </c>
      <c r="Y922" s="12" t="str">
        <f aca="false">IF(OR($B922="",F922="",G922=""),"",IFERROR(IF(OR(INDEX(Matches!$I$2:$I$201,MATCH($A922&amp;"-2",Matches!$J$2:$J$201,0))="Void",INDEX(Matches!$G$2:$G$201,MATCH($A922&amp;"-2",Matches!$J$2:$J$201,0))="",INDEX(Matches!$H$2:$H$201,MATCH($A922&amp;"-2",Matches!$J$2:$J$201,0))=""),"",IF(AND($C922&lt;&gt;"",INDEX(Matches!$F$2:$F$201,MATCH($A922&amp;"-2",Matches!$J$2:$J$201,0))&lt;&gt;"",$C922&gt;=INDEX(Matches!$F$2:$F$201,MATCH($A922&amp;"-2",Matches!$J$2:$J$201,0))),"",IF(AND(F922=INDEX(Matches!$G$2:$G$201,MATCH($A922&amp;"-2",Matches!$J$2:$J$201,0)),G922=INDEX(Matches!$H$2:$H$201,MATCH($A922&amp;"-2",Matches!$J$2:$J$201,0))),5,IF(SIGN(F922-G922)&lt;&gt;SIGN(INDEX(Matches!$G$2:$G$201,MATCH($A922&amp;"-2",Matches!$J$2:$J$201,0))-INDEX(Matches!$H$2:$H$201,MATCH($A922&amp;"-2",Matches!$J$2:$J$201,0))),0,IF(F922-G922=INDEX(Matches!$G$2:$G$201,MATCH($A922&amp;"-2",Matches!$J$2:$J$201,0))-INDEX(Matches!$H$2:$H$201,MATCH($A922&amp;"-2",Matches!$J$2:$J$201,0)),3,2))))),""))</f>
        <v/>
      </c>
      <c r="Z922" s="12" t="str">
        <f aca="false">IF(OR($B922="",H922="",I922=""),"",IFERROR(IF(OR(INDEX(Matches!$I$2:$I$201,MATCH($A922&amp;"-3",Matches!$J$2:$J$201,0))="Void",INDEX(Matches!$G$2:$G$201,MATCH($A922&amp;"-3",Matches!$J$2:$J$201,0))="",INDEX(Matches!$H$2:$H$201,MATCH($A922&amp;"-3",Matches!$J$2:$J$201,0))=""),"",IF(AND($C922&lt;&gt;"",INDEX(Matches!$F$2:$F$201,MATCH($A922&amp;"-3",Matches!$J$2:$J$201,0))&lt;&gt;"",$C922&gt;=INDEX(Matches!$F$2:$F$201,MATCH($A922&amp;"-3",Matches!$J$2:$J$201,0))),"",IF(AND(H922=INDEX(Matches!$G$2:$G$201,MATCH($A922&amp;"-3",Matches!$J$2:$J$201,0)),I922=INDEX(Matches!$H$2:$H$201,MATCH($A922&amp;"-3",Matches!$J$2:$J$201,0))),5,IF(SIGN(H922-I922)&lt;&gt;SIGN(INDEX(Matches!$G$2:$G$201,MATCH($A922&amp;"-3",Matches!$J$2:$J$201,0))-INDEX(Matches!$H$2:$H$201,MATCH($A922&amp;"-3",Matches!$J$2:$J$201,0))),0,IF(H922-I922=INDEX(Matches!$G$2:$G$201,MATCH($A922&amp;"-3",Matches!$J$2:$J$201,0))-INDEX(Matches!$H$2:$H$201,MATCH($A922&amp;"-3",Matches!$J$2:$J$201,0)),3,2))))),""))</f>
        <v/>
      </c>
      <c r="AA922" s="12" t="str">
        <f aca="false">IF(OR($B922="",J922="",K922=""),"",IFERROR(IF(OR(INDEX(Matches!$I$2:$I$201,MATCH($A922&amp;"-4",Matches!$J$2:$J$201,0))="Void",INDEX(Matches!$G$2:$G$201,MATCH($A922&amp;"-4",Matches!$J$2:$J$201,0))="",INDEX(Matches!$H$2:$H$201,MATCH($A922&amp;"-4",Matches!$J$2:$J$201,0))=""),"",IF(AND($C922&lt;&gt;"",INDEX(Matches!$F$2:$F$201,MATCH($A922&amp;"-4",Matches!$J$2:$J$201,0))&lt;&gt;"",$C922&gt;=INDEX(Matches!$F$2:$F$201,MATCH($A922&amp;"-4",Matches!$J$2:$J$201,0))),"",IF(AND(J922=INDEX(Matches!$G$2:$G$201,MATCH($A922&amp;"-4",Matches!$J$2:$J$201,0)),K922=INDEX(Matches!$H$2:$H$201,MATCH($A922&amp;"-4",Matches!$J$2:$J$201,0))),5,IF(SIGN(J922-K922)&lt;&gt;SIGN(INDEX(Matches!$G$2:$G$201,MATCH($A922&amp;"-4",Matches!$J$2:$J$201,0))-INDEX(Matches!$H$2:$H$201,MATCH($A922&amp;"-4",Matches!$J$2:$J$201,0))),0,IF(J922-K922=INDEX(Matches!$G$2:$G$201,MATCH($A922&amp;"-4",Matches!$J$2:$J$201,0))-INDEX(Matches!$H$2:$H$201,MATCH($A922&amp;"-4",Matches!$J$2:$J$201,0)),3,2))))),""))</f>
        <v/>
      </c>
      <c r="AB922" s="12" t="str">
        <f aca="false">IF(OR($B922="",L922="",M922=""),"",IFERROR(IF(OR(INDEX(Matches!$I$2:$I$201,MATCH($A922&amp;"-5",Matches!$J$2:$J$201,0))="Void",INDEX(Matches!$G$2:$G$201,MATCH($A922&amp;"-5",Matches!$J$2:$J$201,0))="",INDEX(Matches!$H$2:$H$201,MATCH($A922&amp;"-5",Matches!$J$2:$J$201,0))=""),"",IF(AND($C922&lt;&gt;"",INDEX(Matches!$F$2:$F$201,MATCH($A922&amp;"-5",Matches!$J$2:$J$201,0))&lt;&gt;"",$C922&gt;=INDEX(Matches!$F$2:$F$201,MATCH($A922&amp;"-5",Matches!$J$2:$J$201,0))),"",IF(AND(L922=INDEX(Matches!$G$2:$G$201,MATCH($A922&amp;"-5",Matches!$J$2:$J$201,0)),M922=INDEX(Matches!$H$2:$H$201,MATCH($A922&amp;"-5",Matches!$J$2:$J$201,0))),5,IF(SIGN(L922-M922)&lt;&gt;SIGN(INDEX(Matches!$G$2:$G$201,MATCH($A922&amp;"-5",Matches!$J$2:$J$201,0))-INDEX(Matches!$H$2:$H$201,MATCH($A922&amp;"-5",Matches!$J$2:$J$201,0))),0,IF(L922-M922=INDEX(Matches!$G$2:$G$201,MATCH($A922&amp;"-5",Matches!$J$2:$J$201,0))-INDEX(Matches!$H$2:$H$201,MATCH($A922&amp;"-5",Matches!$J$2:$J$201,0)),3,2))))),""))</f>
        <v/>
      </c>
      <c r="AC922" s="12" t="str">
        <f aca="false">IF(OR($B922="",N922="",O922=""),"",IFERROR(IF(OR(INDEX(Matches!$I$2:$I$201,MATCH($A922&amp;"-6",Matches!$J$2:$J$201,0))="Void",INDEX(Matches!$G$2:$G$201,MATCH($A922&amp;"-6",Matches!$J$2:$J$201,0))="",INDEX(Matches!$H$2:$H$201,MATCH($A922&amp;"-6",Matches!$J$2:$J$201,0))=""),"",IF(AND($C922&lt;&gt;"",INDEX(Matches!$F$2:$F$201,MATCH($A922&amp;"-6",Matches!$J$2:$J$201,0))&lt;&gt;"",$C922&gt;=INDEX(Matches!$F$2:$F$201,MATCH($A922&amp;"-6",Matches!$J$2:$J$201,0))),"",IF(AND(N922=INDEX(Matches!$G$2:$G$201,MATCH($A922&amp;"-6",Matches!$J$2:$J$201,0)),O922=INDEX(Matches!$H$2:$H$201,MATCH($A922&amp;"-6",Matches!$J$2:$J$201,0))),5,IF(SIGN(N922-O922)&lt;&gt;SIGN(INDEX(Matches!$G$2:$G$201,MATCH($A922&amp;"-6",Matches!$J$2:$J$201,0))-INDEX(Matches!$H$2:$H$201,MATCH($A922&amp;"-6",Matches!$J$2:$J$201,0))),0,IF(N922-O922=INDEX(Matches!$G$2:$G$201,MATCH($A922&amp;"-6",Matches!$J$2:$J$201,0))-INDEX(Matches!$H$2:$H$201,MATCH($A922&amp;"-6",Matches!$J$2:$J$201,0)),3,2))))),""))</f>
        <v/>
      </c>
      <c r="AD922" s="12" t="str">
        <f aca="false">IF(OR($B922="",P922="",Q922=""),"",IFERROR(IF(OR(INDEX(Matches!$I$2:$I$201,MATCH($A922&amp;"-7",Matches!$J$2:$J$201,0))="Void",INDEX(Matches!$G$2:$G$201,MATCH($A922&amp;"-7",Matches!$J$2:$J$201,0))="",INDEX(Matches!$H$2:$H$201,MATCH($A922&amp;"-7",Matches!$J$2:$J$201,0))=""),"",IF(AND($C922&lt;&gt;"",INDEX(Matches!$F$2:$F$201,MATCH($A922&amp;"-7",Matches!$J$2:$J$201,0))&lt;&gt;"",$C922&gt;=INDEX(Matches!$F$2:$F$201,MATCH($A922&amp;"-7",Matches!$J$2:$J$201,0))),"",IF(AND(P922=INDEX(Matches!$G$2:$G$201,MATCH($A922&amp;"-7",Matches!$J$2:$J$201,0)),Q922=INDEX(Matches!$H$2:$H$201,MATCH($A922&amp;"-7",Matches!$J$2:$J$201,0))),5,IF(SIGN(P922-Q922)&lt;&gt;SIGN(INDEX(Matches!$G$2:$G$201,MATCH($A922&amp;"-7",Matches!$J$2:$J$201,0))-INDEX(Matches!$H$2:$H$201,MATCH($A922&amp;"-7",Matches!$J$2:$J$201,0))),0,IF(P922-Q922=INDEX(Matches!$G$2:$G$201,MATCH($A922&amp;"-7",Matches!$J$2:$J$201,0))-INDEX(Matches!$H$2:$H$201,MATCH($A922&amp;"-7",Matches!$J$2:$J$201,0)),3,2))))),""))</f>
        <v/>
      </c>
      <c r="AE922" s="12" t="str">
        <f aca="false">IF(OR($B922="",R922="",S922=""),"",IFERROR(IF(OR(INDEX(Matches!$I$2:$I$201,MATCH($A922&amp;"-8",Matches!$J$2:$J$201,0))="Void",INDEX(Matches!$G$2:$G$201,MATCH($A922&amp;"-8",Matches!$J$2:$J$201,0))="",INDEX(Matches!$H$2:$H$201,MATCH($A922&amp;"-8",Matches!$J$2:$J$201,0))=""),"",IF(AND($C922&lt;&gt;"",INDEX(Matches!$F$2:$F$201,MATCH($A922&amp;"-8",Matches!$J$2:$J$201,0))&lt;&gt;"",$C922&gt;=INDEX(Matches!$F$2:$F$201,MATCH($A922&amp;"-8",Matches!$J$2:$J$201,0))),"",IF(AND(R922=INDEX(Matches!$G$2:$G$201,MATCH($A922&amp;"-8",Matches!$J$2:$J$201,0)),S922=INDEX(Matches!$H$2:$H$201,MATCH($A922&amp;"-8",Matches!$J$2:$J$201,0))),5,IF(SIGN(R922-S922)&lt;&gt;SIGN(INDEX(Matches!$G$2:$G$201,MATCH($A922&amp;"-8",Matches!$J$2:$J$201,0))-INDEX(Matches!$H$2:$H$201,MATCH($A922&amp;"-8",Matches!$J$2:$J$201,0))),0,IF(R922-S922=INDEX(Matches!$G$2:$G$201,MATCH($A922&amp;"-8",Matches!$J$2:$J$201,0))-INDEX(Matches!$H$2:$H$201,MATCH($A922&amp;"-8",Matches!$J$2:$J$201,0)),3,2))))),""))</f>
        <v/>
      </c>
      <c r="AF922" s="12" t="str">
        <f aca="false">IF(OR($B922="",T922="",U922=""),"",IFERROR(IF(OR(INDEX(Matches!$I$2:$I$201,MATCH($A922&amp;"-9",Matches!$J$2:$J$201,0))="Void",INDEX(Matches!$G$2:$G$201,MATCH($A922&amp;"-9",Matches!$J$2:$J$201,0))="",INDEX(Matches!$H$2:$H$201,MATCH($A922&amp;"-9",Matches!$J$2:$J$201,0))=""),"",IF(AND($C922&lt;&gt;"",INDEX(Matches!$F$2:$F$201,MATCH($A922&amp;"-9",Matches!$J$2:$J$201,0))&lt;&gt;"",$C922&gt;=INDEX(Matches!$F$2:$F$201,MATCH($A922&amp;"-9",Matches!$J$2:$J$201,0))),"",IF(AND(T922=INDEX(Matches!$G$2:$G$201,MATCH($A922&amp;"-9",Matches!$J$2:$J$201,0)),U922=INDEX(Matches!$H$2:$H$201,MATCH($A922&amp;"-9",Matches!$J$2:$J$201,0))),5,IF(SIGN(T922-U922)&lt;&gt;SIGN(INDEX(Matches!$G$2:$G$201,MATCH($A922&amp;"-9",Matches!$J$2:$J$201,0))-INDEX(Matches!$H$2:$H$201,MATCH($A922&amp;"-9",Matches!$J$2:$J$201,0))),0,IF(T922-U922=INDEX(Matches!$G$2:$G$201,MATCH($A922&amp;"-9",Matches!$J$2:$J$201,0))-INDEX(Matches!$H$2:$H$201,MATCH($A922&amp;"-9",Matches!$J$2:$J$201,0)),3,2))))),""))</f>
        <v/>
      </c>
      <c r="AG922" s="12" t="str">
        <f aca="false">IF(OR($B922="",V922="",W922=""),"",IFERROR(IF(OR(INDEX(Matches!$I$2:$I$201,MATCH($A922&amp;"-10",Matches!$J$2:$J$201,0))="Void",INDEX(Matches!$G$2:$G$201,MATCH($A922&amp;"-10",Matches!$J$2:$J$201,0))="",INDEX(Matches!$H$2:$H$201,MATCH($A922&amp;"-10",Matches!$J$2:$J$201,0))=""),"",IF(AND($C922&lt;&gt;"",INDEX(Matches!$F$2:$F$201,MATCH($A922&amp;"-10",Matches!$J$2:$J$201,0))&lt;&gt;"",$C922&gt;=INDEX(Matches!$F$2:$F$201,MATCH($A922&amp;"-10",Matches!$J$2:$J$201,0))),"",IF(AND(V922=INDEX(Matches!$G$2:$G$201,MATCH($A922&amp;"-10",Matches!$J$2:$J$201,0)),W922=INDEX(Matches!$H$2:$H$201,MATCH($A922&amp;"-10",Matches!$J$2:$J$201,0))),5,IF(SIGN(V922-W922)&lt;&gt;SIGN(INDEX(Matches!$G$2:$G$201,MATCH($A922&amp;"-10",Matches!$J$2:$J$201,0))-INDEX(Matches!$H$2:$H$201,MATCH($A922&amp;"-10",Matches!$J$2:$J$201,0))),0,IF(V922-W922=INDEX(Matches!$G$2:$G$201,MATCH($A922&amp;"-10",Matches!$J$2:$J$201,0))-INDEX(Matches!$H$2:$H$201,MATCH($A922&amp;"-10",Matches!$J$2:$J$201,0)),3,2))))),""))</f>
        <v/>
      </c>
      <c r="AH922" s="13" t="str">
        <f aca="false">IF($B922="","",SUM(X922:AG922))</f>
        <v/>
      </c>
      <c r="AI922" s="12" t="str">
        <f aca="false">IF($B922="","",COUNTIF(X922:AG922,5))</f>
        <v/>
      </c>
      <c r="AJ922" s="12" t="str">
        <f aca="false">IF($B922="","",COUNTIF(X922:AG922,"&gt;=2"))</f>
        <v/>
      </c>
      <c r="AK922" s="12" t="str">
        <f aca="false">IF($B922="","",COUNT(X922:AG922))</f>
        <v/>
      </c>
    </row>
    <row r="923" customFormat="false" ht="15" hidden="false" customHeight="false" outlineLevel="0" collapsed="false">
      <c r="A923" s="7"/>
      <c r="B923" s="7"/>
      <c r="C923" s="11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12" t="str">
        <f aca="false">IF(OR($B923="",D923="",E923=""),"",IFERROR(IF(OR(INDEX(Matches!$I$2:$I$201,MATCH($A923&amp;"-1",Matches!$J$2:$J$201,0))="Void",INDEX(Matches!$G$2:$G$201,MATCH($A923&amp;"-1",Matches!$J$2:$J$201,0))="",INDEX(Matches!$H$2:$H$201,MATCH($A923&amp;"-1",Matches!$J$2:$J$201,0))=""),"",IF(AND($C923&lt;&gt;"",INDEX(Matches!$F$2:$F$201,MATCH($A923&amp;"-1",Matches!$J$2:$J$201,0))&lt;&gt;"",$C923&gt;=INDEX(Matches!$F$2:$F$201,MATCH($A923&amp;"-1",Matches!$J$2:$J$201,0))),"",IF(AND(D923=INDEX(Matches!$G$2:$G$201,MATCH($A923&amp;"-1",Matches!$J$2:$J$201,0)),E923=INDEX(Matches!$H$2:$H$201,MATCH($A923&amp;"-1",Matches!$J$2:$J$201,0))),5,IF(SIGN(D923-E923)&lt;&gt;SIGN(INDEX(Matches!$G$2:$G$201,MATCH($A923&amp;"-1",Matches!$J$2:$J$201,0))-INDEX(Matches!$H$2:$H$201,MATCH($A923&amp;"-1",Matches!$J$2:$J$201,0))),0,IF(D923-E923=INDEX(Matches!$G$2:$G$201,MATCH($A923&amp;"-1",Matches!$J$2:$J$201,0))-INDEX(Matches!$H$2:$H$201,MATCH($A923&amp;"-1",Matches!$J$2:$J$201,0)),3,2))))),""))</f>
        <v/>
      </c>
      <c r="Y923" s="12" t="str">
        <f aca="false">IF(OR($B923="",F923="",G923=""),"",IFERROR(IF(OR(INDEX(Matches!$I$2:$I$201,MATCH($A923&amp;"-2",Matches!$J$2:$J$201,0))="Void",INDEX(Matches!$G$2:$G$201,MATCH($A923&amp;"-2",Matches!$J$2:$J$201,0))="",INDEX(Matches!$H$2:$H$201,MATCH($A923&amp;"-2",Matches!$J$2:$J$201,0))=""),"",IF(AND($C923&lt;&gt;"",INDEX(Matches!$F$2:$F$201,MATCH($A923&amp;"-2",Matches!$J$2:$J$201,0))&lt;&gt;"",$C923&gt;=INDEX(Matches!$F$2:$F$201,MATCH($A923&amp;"-2",Matches!$J$2:$J$201,0))),"",IF(AND(F923=INDEX(Matches!$G$2:$G$201,MATCH($A923&amp;"-2",Matches!$J$2:$J$201,0)),G923=INDEX(Matches!$H$2:$H$201,MATCH($A923&amp;"-2",Matches!$J$2:$J$201,0))),5,IF(SIGN(F923-G923)&lt;&gt;SIGN(INDEX(Matches!$G$2:$G$201,MATCH($A923&amp;"-2",Matches!$J$2:$J$201,0))-INDEX(Matches!$H$2:$H$201,MATCH($A923&amp;"-2",Matches!$J$2:$J$201,0))),0,IF(F923-G923=INDEX(Matches!$G$2:$G$201,MATCH($A923&amp;"-2",Matches!$J$2:$J$201,0))-INDEX(Matches!$H$2:$H$201,MATCH($A923&amp;"-2",Matches!$J$2:$J$201,0)),3,2))))),""))</f>
        <v/>
      </c>
      <c r="Z923" s="12" t="str">
        <f aca="false">IF(OR($B923="",H923="",I923=""),"",IFERROR(IF(OR(INDEX(Matches!$I$2:$I$201,MATCH($A923&amp;"-3",Matches!$J$2:$J$201,0))="Void",INDEX(Matches!$G$2:$G$201,MATCH($A923&amp;"-3",Matches!$J$2:$J$201,0))="",INDEX(Matches!$H$2:$H$201,MATCH($A923&amp;"-3",Matches!$J$2:$J$201,0))=""),"",IF(AND($C923&lt;&gt;"",INDEX(Matches!$F$2:$F$201,MATCH($A923&amp;"-3",Matches!$J$2:$J$201,0))&lt;&gt;"",$C923&gt;=INDEX(Matches!$F$2:$F$201,MATCH($A923&amp;"-3",Matches!$J$2:$J$201,0))),"",IF(AND(H923=INDEX(Matches!$G$2:$G$201,MATCH($A923&amp;"-3",Matches!$J$2:$J$201,0)),I923=INDEX(Matches!$H$2:$H$201,MATCH($A923&amp;"-3",Matches!$J$2:$J$201,0))),5,IF(SIGN(H923-I923)&lt;&gt;SIGN(INDEX(Matches!$G$2:$G$201,MATCH($A923&amp;"-3",Matches!$J$2:$J$201,0))-INDEX(Matches!$H$2:$H$201,MATCH($A923&amp;"-3",Matches!$J$2:$J$201,0))),0,IF(H923-I923=INDEX(Matches!$G$2:$G$201,MATCH($A923&amp;"-3",Matches!$J$2:$J$201,0))-INDEX(Matches!$H$2:$H$201,MATCH($A923&amp;"-3",Matches!$J$2:$J$201,0)),3,2))))),""))</f>
        <v/>
      </c>
      <c r="AA923" s="12" t="str">
        <f aca="false">IF(OR($B923="",J923="",K923=""),"",IFERROR(IF(OR(INDEX(Matches!$I$2:$I$201,MATCH($A923&amp;"-4",Matches!$J$2:$J$201,0))="Void",INDEX(Matches!$G$2:$G$201,MATCH($A923&amp;"-4",Matches!$J$2:$J$201,0))="",INDEX(Matches!$H$2:$H$201,MATCH($A923&amp;"-4",Matches!$J$2:$J$201,0))=""),"",IF(AND($C923&lt;&gt;"",INDEX(Matches!$F$2:$F$201,MATCH($A923&amp;"-4",Matches!$J$2:$J$201,0))&lt;&gt;"",$C923&gt;=INDEX(Matches!$F$2:$F$201,MATCH($A923&amp;"-4",Matches!$J$2:$J$201,0))),"",IF(AND(J923=INDEX(Matches!$G$2:$G$201,MATCH($A923&amp;"-4",Matches!$J$2:$J$201,0)),K923=INDEX(Matches!$H$2:$H$201,MATCH($A923&amp;"-4",Matches!$J$2:$J$201,0))),5,IF(SIGN(J923-K923)&lt;&gt;SIGN(INDEX(Matches!$G$2:$G$201,MATCH($A923&amp;"-4",Matches!$J$2:$J$201,0))-INDEX(Matches!$H$2:$H$201,MATCH($A923&amp;"-4",Matches!$J$2:$J$201,0))),0,IF(J923-K923=INDEX(Matches!$G$2:$G$201,MATCH($A923&amp;"-4",Matches!$J$2:$J$201,0))-INDEX(Matches!$H$2:$H$201,MATCH($A923&amp;"-4",Matches!$J$2:$J$201,0)),3,2))))),""))</f>
        <v/>
      </c>
      <c r="AB923" s="12" t="str">
        <f aca="false">IF(OR($B923="",L923="",M923=""),"",IFERROR(IF(OR(INDEX(Matches!$I$2:$I$201,MATCH($A923&amp;"-5",Matches!$J$2:$J$201,0))="Void",INDEX(Matches!$G$2:$G$201,MATCH($A923&amp;"-5",Matches!$J$2:$J$201,0))="",INDEX(Matches!$H$2:$H$201,MATCH($A923&amp;"-5",Matches!$J$2:$J$201,0))=""),"",IF(AND($C923&lt;&gt;"",INDEX(Matches!$F$2:$F$201,MATCH($A923&amp;"-5",Matches!$J$2:$J$201,0))&lt;&gt;"",$C923&gt;=INDEX(Matches!$F$2:$F$201,MATCH($A923&amp;"-5",Matches!$J$2:$J$201,0))),"",IF(AND(L923=INDEX(Matches!$G$2:$G$201,MATCH($A923&amp;"-5",Matches!$J$2:$J$201,0)),M923=INDEX(Matches!$H$2:$H$201,MATCH($A923&amp;"-5",Matches!$J$2:$J$201,0))),5,IF(SIGN(L923-M923)&lt;&gt;SIGN(INDEX(Matches!$G$2:$G$201,MATCH($A923&amp;"-5",Matches!$J$2:$J$201,0))-INDEX(Matches!$H$2:$H$201,MATCH($A923&amp;"-5",Matches!$J$2:$J$201,0))),0,IF(L923-M923=INDEX(Matches!$G$2:$G$201,MATCH($A923&amp;"-5",Matches!$J$2:$J$201,0))-INDEX(Matches!$H$2:$H$201,MATCH($A923&amp;"-5",Matches!$J$2:$J$201,0)),3,2))))),""))</f>
        <v/>
      </c>
      <c r="AC923" s="12" t="str">
        <f aca="false">IF(OR($B923="",N923="",O923=""),"",IFERROR(IF(OR(INDEX(Matches!$I$2:$I$201,MATCH($A923&amp;"-6",Matches!$J$2:$J$201,0))="Void",INDEX(Matches!$G$2:$G$201,MATCH($A923&amp;"-6",Matches!$J$2:$J$201,0))="",INDEX(Matches!$H$2:$H$201,MATCH($A923&amp;"-6",Matches!$J$2:$J$201,0))=""),"",IF(AND($C923&lt;&gt;"",INDEX(Matches!$F$2:$F$201,MATCH($A923&amp;"-6",Matches!$J$2:$J$201,0))&lt;&gt;"",$C923&gt;=INDEX(Matches!$F$2:$F$201,MATCH($A923&amp;"-6",Matches!$J$2:$J$201,0))),"",IF(AND(N923=INDEX(Matches!$G$2:$G$201,MATCH($A923&amp;"-6",Matches!$J$2:$J$201,0)),O923=INDEX(Matches!$H$2:$H$201,MATCH($A923&amp;"-6",Matches!$J$2:$J$201,0))),5,IF(SIGN(N923-O923)&lt;&gt;SIGN(INDEX(Matches!$G$2:$G$201,MATCH($A923&amp;"-6",Matches!$J$2:$J$201,0))-INDEX(Matches!$H$2:$H$201,MATCH($A923&amp;"-6",Matches!$J$2:$J$201,0))),0,IF(N923-O923=INDEX(Matches!$G$2:$G$201,MATCH($A923&amp;"-6",Matches!$J$2:$J$201,0))-INDEX(Matches!$H$2:$H$201,MATCH($A923&amp;"-6",Matches!$J$2:$J$201,0)),3,2))))),""))</f>
        <v/>
      </c>
      <c r="AD923" s="12" t="str">
        <f aca="false">IF(OR($B923="",P923="",Q923=""),"",IFERROR(IF(OR(INDEX(Matches!$I$2:$I$201,MATCH($A923&amp;"-7",Matches!$J$2:$J$201,0))="Void",INDEX(Matches!$G$2:$G$201,MATCH($A923&amp;"-7",Matches!$J$2:$J$201,0))="",INDEX(Matches!$H$2:$H$201,MATCH($A923&amp;"-7",Matches!$J$2:$J$201,0))=""),"",IF(AND($C923&lt;&gt;"",INDEX(Matches!$F$2:$F$201,MATCH($A923&amp;"-7",Matches!$J$2:$J$201,0))&lt;&gt;"",$C923&gt;=INDEX(Matches!$F$2:$F$201,MATCH($A923&amp;"-7",Matches!$J$2:$J$201,0))),"",IF(AND(P923=INDEX(Matches!$G$2:$G$201,MATCH($A923&amp;"-7",Matches!$J$2:$J$201,0)),Q923=INDEX(Matches!$H$2:$H$201,MATCH($A923&amp;"-7",Matches!$J$2:$J$201,0))),5,IF(SIGN(P923-Q923)&lt;&gt;SIGN(INDEX(Matches!$G$2:$G$201,MATCH($A923&amp;"-7",Matches!$J$2:$J$201,0))-INDEX(Matches!$H$2:$H$201,MATCH($A923&amp;"-7",Matches!$J$2:$J$201,0))),0,IF(P923-Q923=INDEX(Matches!$G$2:$G$201,MATCH($A923&amp;"-7",Matches!$J$2:$J$201,0))-INDEX(Matches!$H$2:$H$201,MATCH($A923&amp;"-7",Matches!$J$2:$J$201,0)),3,2))))),""))</f>
        <v/>
      </c>
      <c r="AE923" s="12" t="str">
        <f aca="false">IF(OR($B923="",R923="",S923=""),"",IFERROR(IF(OR(INDEX(Matches!$I$2:$I$201,MATCH($A923&amp;"-8",Matches!$J$2:$J$201,0))="Void",INDEX(Matches!$G$2:$G$201,MATCH($A923&amp;"-8",Matches!$J$2:$J$201,0))="",INDEX(Matches!$H$2:$H$201,MATCH($A923&amp;"-8",Matches!$J$2:$J$201,0))=""),"",IF(AND($C923&lt;&gt;"",INDEX(Matches!$F$2:$F$201,MATCH($A923&amp;"-8",Matches!$J$2:$J$201,0))&lt;&gt;"",$C923&gt;=INDEX(Matches!$F$2:$F$201,MATCH($A923&amp;"-8",Matches!$J$2:$J$201,0))),"",IF(AND(R923=INDEX(Matches!$G$2:$G$201,MATCH($A923&amp;"-8",Matches!$J$2:$J$201,0)),S923=INDEX(Matches!$H$2:$H$201,MATCH($A923&amp;"-8",Matches!$J$2:$J$201,0))),5,IF(SIGN(R923-S923)&lt;&gt;SIGN(INDEX(Matches!$G$2:$G$201,MATCH($A923&amp;"-8",Matches!$J$2:$J$201,0))-INDEX(Matches!$H$2:$H$201,MATCH($A923&amp;"-8",Matches!$J$2:$J$201,0))),0,IF(R923-S923=INDEX(Matches!$G$2:$G$201,MATCH($A923&amp;"-8",Matches!$J$2:$J$201,0))-INDEX(Matches!$H$2:$H$201,MATCH($A923&amp;"-8",Matches!$J$2:$J$201,0)),3,2))))),""))</f>
        <v/>
      </c>
      <c r="AF923" s="12" t="str">
        <f aca="false">IF(OR($B923="",T923="",U923=""),"",IFERROR(IF(OR(INDEX(Matches!$I$2:$I$201,MATCH($A923&amp;"-9",Matches!$J$2:$J$201,0))="Void",INDEX(Matches!$G$2:$G$201,MATCH($A923&amp;"-9",Matches!$J$2:$J$201,0))="",INDEX(Matches!$H$2:$H$201,MATCH($A923&amp;"-9",Matches!$J$2:$J$201,0))=""),"",IF(AND($C923&lt;&gt;"",INDEX(Matches!$F$2:$F$201,MATCH($A923&amp;"-9",Matches!$J$2:$J$201,0))&lt;&gt;"",$C923&gt;=INDEX(Matches!$F$2:$F$201,MATCH($A923&amp;"-9",Matches!$J$2:$J$201,0))),"",IF(AND(T923=INDEX(Matches!$G$2:$G$201,MATCH($A923&amp;"-9",Matches!$J$2:$J$201,0)),U923=INDEX(Matches!$H$2:$H$201,MATCH($A923&amp;"-9",Matches!$J$2:$J$201,0))),5,IF(SIGN(T923-U923)&lt;&gt;SIGN(INDEX(Matches!$G$2:$G$201,MATCH($A923&amp;"-9",Matches!$J$2:$J$201,0))-INDEX(Matches!$H$2:$H$201,MATCH($A923&amp;"-9",Matches!$J$2:$J$201,0))),0,IF(T923-U923=INDEX(Matches!$G$2:$G$201,MATCH($A923&amp;"-9",Matches!$J$2:$J$201,0))-INDEX(Matches!$H$2:$H$201,MATCH($A923&amp;"-9",Matches!$J$2:$J$201,0)),3,2))))),""))</f>
        <v/>
      </c>
      <c r="AG923" s="12" t="str">
        <f aca="false">IF(OR($B923="",V923="",W923=""),"",IFERROR(IF(OR(INDEX(Matches!$I$2:$I$201,MATCH($A923&amp;"-10",Matches!$J$2:$J$201,0))="Void",INDEX(Matches!$G$2:$G$201,MATCH($A923&amp;"-10",Matches!$J$2:$J$201,0))="",INDEX(Matches!$H$2:$H$201,MATCH($A923&amp;"-10",Matches!$J$2:$J$201,0))=""),"",IF(AND($C923&lt;&gt;"",INDEX(Matches!$F$2:$F$201,MATCH($A923&amp;"-10",Matches!$J$2:$J$201,0))&lt;&gt;"",$C923&gt;=INDEX(Matches!$F$2:$F$201,MATCH($A923&amp;"-10",Matches!$J$2:$J$201,0))),"",IF(AND(V923=INDEX(Matches!$G$2:$G$201,MATCH($A923&amp;"-10",Matches!$J$2:$J$201,0)),W923=INDEX(Matches!$H$2:$H$201,MATCH($A923&amp;"-10",Matches!$J$2:$J$201,0))),5,IF(SIGN(V923-W923)&lt;&gt;SIGN(INDEX(Matches!$G$2:$G$201,MATCH($A923&amp;"-10",Matches!$J$2:$J$201,0))-INDEX(Matches!$H$2:$H$201,MATCH($A923&amp;"-10",Matches!$J$2:$J$201,0))),0,IF(V923-W923=INDEX(Matches!$G$2:$G$201,MATCH($A923&amp;"-10",Matches!$J$2:$J$201,0))-INDEX(Matches!$H$2:$H$201,MATCH($A923&amp;"-10",Matches!$J$2:$J$201,0)),3,2))))),""))</f>
        <v/>
      </c>
      <c r="AH923" s="13" t="str">
        <f aca="false">IF($B923="","",SUM(X923:AG923))</f>
        <v/>
      </c>
      <c r="AI923" s="12" t="str">
        <f aca="false">IF($B923="","",COUNTIF(X923:AG923,5))</f>
        <v/>
      </c>
      <c r="AJ923" s="12" t="str">
        <f aca="false">IF($B923="","",COUNTIF(X923:AG923,"&gt;=2"))</f>
        <v/>
      </c>
      <c r="AK923" s="12" t="str">
        <f aca="false">IF($B923="","",COUNT(X923:AG923))</f>
        <v/>
      </c>
    </row>
    <row r="924" customFormat="false" ht="15" hidden="false" customHeight="false" outlineLevel="0" collapsed="false">
      <c r="A924" s="7"/>
      <c r="B924" s="7"/>
      <c r="C924" s="11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12" t="str">
        <f aca="false">IF(OR($B924="",D924="",E924=""),"",IFERROR(IF(OR(INDEX(Matches!$I$2:$I$201,MATCH($A924&amp;"-1",Matches!$J$2:$J$201,0))="Void",INDEX(Matches!$G$2:$G$201,MATCH($A924&amp;"-1",Matches!$J$2:$J$201,0))="",INDEX(Matches!$H$2:$H$201,MATCH($A924&amp;"-1",Matches!$J$2:$J$201,0))=""),"",IF(AND($C924&lt;&gt;"",INDEX(Matches!$F$2:$F$201,MATCH($A924&amp;"-1",Matches!$J$2:$J$201,0))&lt;&gt;"",$C924&gt;=INDEX(Matches!$F$2:$F$201,MATCH($A924&amp;"-1",Matches!$J$2:$J$201,0))),"",IF(AND(D924=INDEX(Matches!$G$2:$G$201,MATCH($A924&amp;"-1",Matches!$J$2:$J$201,0)),E924=INDEX(Matches!$H$2:$H$201,MATCH($A924&amp;"-1",Matches!$J$2:$J$201,0))),5,IF(SIGN(D924-E924)&lt;&gt;SIGN(INDEX(Matches!$G$2:$G$201,MATCH($A924&amp;"-1",Matches!$J$2:$J$201,0))-INDEX(Matches!$H$2:$H$201,MATCH($A924&amp;"-1",Matches!$J$2:$J$201,0))),0,IF(D924-E924=INDEX(Matches!$G$2:$G$201,MATCH($A924&amp;"-1",Matches!$J$2:$J$201,0))-INDEX(Matches!$H$2:$H$201,MATCH($A924&amp;"-1",Matches!$J$2:$J$201,0)),3,2))))),""))</f>
        <v/>
      </c>
      <c r="Y924" s="12" t="str">
        <f aca="false">IF(OR($B924="",F924="",G924=""),"",IFERROR(IF(OR(INDEX(Matches!$I$2:$I$201,MATCH($A924&amp;"-2",Matches!$J$2:$J$201,0))="Void",INDEX(Matches!$G$2:$G$201,MATCH($A924&amp;"-2",Matches!$J$2:$J$201,0))="",INDEX(Matches!$H$2:$H$201,MATCH($A924&amp;"-2",Matches!$J$2:$J$201,0))=""),"",IF(AND($C924&lt;&gt;"",INDEX(Matches!$F$2:$F$201,MATCH($A924&amp;"-2",Matches!$J$2:$J$201,0))&lt;&gt;"",$C924&gt;=INDEX(Matches!$F$2:$F$201,MATCH($A924&amp;"-2",Matches!$J$2:$J$201,0))),"",IF(AND(F924=INDEX(Matches!$G$2:$G$201,MATCH($A924&amp;"-2",Matches!$J$2:$J$201,0)),G924=INDEX(Matches!$H$2:$H$201,MATCH($A924&amp;"-2",Matches!$J$2:$J$201,0))),5,IF(SIGN(F924-G924)&lt;&gt;SIGN(INDEX(Matches!$G$2:$G$201,MATCH($A924&amp;"-2",Matches!$J$2:$J$201,0))-INDEX(Matches!$H$2:$H$201,MATCH($A924&amp;"-2",Matches!$J$2:$J$201,0))),0,IF(F924-G924=INDEX(Matches!$G$2:$G$201,MATCH($A924&amp;"-2",Matches!$J$2:$J$201,0))-INDEX(Matches!$H$2:$H$201,MATCH($A924&amp;"-2",Matches!$J$2:$J$201,0)),3,2))))),""))</f>
        <v/>
      </c>
      <c r="Z924" s="12" t="str">
        <f aca="false">IF(OR($B924="",H924="",I924=""),"",IFERROR(IF(OR(INDEX(Matches!$I$2:$I$201,MATCH($A924&amp;"-3",Matches!$J$2:$J$201,0))="Void",INDEX(Matches!$G$2:$G$201,MATCH($A924&amp;"-3",Matches!$J$2:$J$201,0))="",INDEX(Matches!$H$2:$H$201,MATCH($A924&amp;"-3",Matches!$J$2:$J$201,0))=""),"",IF(AND($C924&lt;&gt;"",INDEX(Matches!$F$2:$F$201,MATCH($A924&amp;"-3",Matches!$J$2:$J$201,0))&lt;&gt;"",$C924&gt;=INDEX(Matches!$F$2:$F$201,MATCH($A924&amp;"-3",Matches!$J$2:$J$201,0))),"",IF(AND(H924=INDEX(Matches!$G$2:$G$201,MATCH($A924&amp;"-3",Matches!$J$2:$J$201,0)),I924=INDEX(Matches!$H$2:$H$201,MATCH($A924&amp;"-3",Matches!$J$2:$J$201,0))),5,IF(SIGN(H924-I924)&lt;&gt;SIGN(INDEX(Matches!$G$2:$G$201,MATCH($A924&amp;"-3",Matches!$J$2:$J$201,0))-INDEX(Matches!$H$2:$H$201,MATCH($A924&amp;"-3",Matches!$J$2:$J$201,0))),0,IF(H924-I924=INDEX(Matches!$G$2:$G$201,MATCH($A924&amp;"-3",Matches!$J$2:$J$201,0))-INDEX(Matches!$H$2:$H$201,MATCH($A924&amp;"-3",Matches!$J$2:$J$201,0)),3,2))))),""))</f>
        <v/>
      </c>
      <c r="AA924" s="12" t="str">
        <f aca="false">IF(OR($B924="",J924="",K924=""),"",IFERROR(IF(OR(INDEX(Matches!$I$2:$I$201,MATCH($A924&amp;"-4",Matches!$J$2:$J$201,0))="Void",INDEX(Matches!$G$2:$G$201,MATCH($A924&amp;"-4",Matches!$J$2:$J$201,0))="",INDEX(Matches!$H$2:$H$201,MATCH($A924&amp;"-4",Matches!$J$2:$J$201,0))=""),"",IF(AND($C924&lt;&gt;"",INDEX(Matches!$F$2:$F$201,MATCH($A924&amp;"-4",Matches!$J$2:$J$201,0))&lt;&gt;"",$C924&gt;=INDEX(Matches!$F$2:$F$201,MATCH($A924&amp;"-4",Matches!$J$2:$J$201,0))),"",IF(AND(J924=INDEX(Matches!$G$2:$G$201,MATCH($A924&amp;"-4",Matches!$J$2:$J$201,0)),K924=INDEX(Matches!$H$2:$H$201,MATCH($A924&amp;"-4",Matches!$J$2:$J$201,0))),5,IF(SIGN(J924-K924)&lt;&gt;SIGN(INDEX(Matches!$G$2:$G$201,MATCH($A924&amp;"-4",Matches!$J$2:$J$201,0))-INDEX(Matches!$H$2:$H$201,MATCH($A924&amp;"-4",Matches!$J$2:$J$201,0))),0,IF(J924-K924=INDEX(Matches!$G$2:$G$201,MATCH($A924&amp;"-4",Matches!$J$2:$J$201,0))-INDEX(Matches!$H$2:$H$201,MATCH($A924&amp;"-4",Matches!$J$2:$J$201,0)),3,2))))),""))</f>
        <v/>
      </c>
      <c r="AB924" s="12" t="str">
        <f aca="false">IF(OR($B924="",L924="",M924=""),"",IFERROR(IF(OR(INDEX(Matches!$I$2:$I$201,MATCH($A924&amp;"-5",Matches!$J$2:$J$201,0))="Void",INDEX(Matches!$G$2:$G$201,MATCH($A924&amp;"-5",Matches!$J$2:$J$201,0))="",INDEX(Matches!$H$2:$H$201,MATCH($A924&amp;"-5",Matches!$J$2:$J$201,0))=""),"",IF(AND($C924&lt;&gt;"",INDEX(Matches!$F$2:$F$201,MATCH($A924&amp;"-5",Matches!$J$2:$J$201,0))&lt;&gt;"",$C924&gt;=INDEX(Matches!$F$2:$F$201,MATCH($A924&amp;"-5",Matches!$J$2:$J$201,0))),"",IF(AND(L924=INDEX(Matches!$G$2:$G$201,MATCH($A924&amp;"-5",Matches!$J$2:$J$201,0)),M924=INDEX(Matches!$H$2:$H$201,MATCH($A924&amp;"-5",Matches!$J$2:$J$201,0))),5,IF(SIGN(L924-M924)&lt;&gt;SIGN(INDEX(Matches!$G$2:$G$201,MATCH($A924&amp;"-5",Matches!$J$2:$J$201,0))-INDEX(Matches!$H$2:$H$201,MATCH($A924&amp;"-5",Matches!$J$2:$J$201,0))),0,IF(L924-M924=INDEX(Matches!$G$2:$G$201,MATCH($A924&amp;"-5",Matches!$J$2:$J$201,0))-INDEX(Matches!$H$2:$H$201,MATCH($A924&amp;"-5",Matches!$J$2:$J$201,0)),3,2))))),""))</f>
        <v/>
      </c>
      <c r="AC924" s="12" t="str">
        <f aca="false">IF(OR($B924="",N924="",O924=""),"",IFERROR(IF(OR(INDEX(Matches!$I$2:$I$201,MATCH($A924&amp;"-6",Matches!$J$2:$J$201,0))="Void",INDEX(Matches!$G$2:$G$201,MATCH($A924&amp;"-6",Matches!$J$2:$J$201,0))="",INDEX(Matches!$H$2:$H$201,MATCH($A924&amp;"-6",Matches!$J$2:$J$201,0))=""),"",IF(AND($C924&lt;&gt;"",INDEX(Matches!$F$2:$F$201,MATCH($A924&amp;"-6",Matches!$J$2:$J$201,0))&lt;&gt;"",$C924&gt;=INDEX(Matches!$F$2:$F$201,MATCH($A924&amp;"-6",Matches!$J$2:$J$201,0))),"",IF(AND(N924=INDEX(Matches!$G$2:$G$201,MATCH($A924&amp;"-6",Matches!$J$2:$J$201,0)),O924=INDEX(Matches!$H$2:$H$201,MATCH($A924&amp;"-6",Matches!$J$2:$J$201,0))),5,IF(SIGN(N924-O924)&lt;&gt;SIGN(INDEX(Matches!$G$2:$G$201,MATCH($A924&amp;"-6",Matches!$J$2:$J$201,0))-INDEX(Matches!$H$2:$H$201,MATCH($A924&amp;"-6",Matches!$J$2:$J$201,0))),0,IF(N924-O924=INDEX(Matches!$G$2:$G$201,MATCH($A924&amp;"-6",Matches!$J$2:$J$201,0))-INDEX(Matches!$H$2:$H$201,MATCH($A924&amp;"-6",Matches!$J$2:$J$201,0)),3,2))))),""))</f>
        <v/>
      </c>
      <c r="AD924" s="12" t="str">
        <f aca="false">IF(OR($B924="",P924="",Q924=""),"",IFERROR(IF(OR(INDEX(Matches!$I$2:$I$201,MATCH($A924&amp;"-7",Matches!$J$2:$J$201,0))="Void",INDEX(Matches!$G$2:$G$201,MATCH($A924&amp;"-7",Matches!$J$2:$J$201,0))="",INDEX(Matches!$H$2:$H$201,MATCH($A924&amp;"-7",Matches!$J$2:$J$201,0))=""),"",IF(AND($C924&lt;&gt;"",INDEX(Matches!$F$2:$F$201,MATCH($A924&amp;"-7",Matches!$J$2:$J$201,0))&lt;&gt;"",$C924&gt;=INDEX(Matches!$F$2:$F$201,MATCH($A924&amp;"-7",Matches!$J$2:$J$201,0))),"",IF(AND(P924=INDEX(Matches!$G$2:$G$201,MATCH($A924&amp;"-7",Matches!$J$2:$J$201,0)),Q924=INDEX(Matches!$H$2:$H$201,MATCH($A924&amp;"-7",Matches!$J$2:$J$201,0))),5,IF(SIGN(P924-Q924)&lt;&gt;SIGN(INDEX(Matches!$G$2:$G$201,MATCH($A924&amp;"-7",Matches!$J$2:$J$201,0))-INDEX(Matches!$H$2:$H$201,MATCH($A924&amp;"-7",Matches!$J$2:$J$201,0))),0,IF(P924-Q924=INDEX(Matches!$G$2:$G$201,MATCH($A924&amp;"-7",Matches!$J$2:$J$201,0))-INDEX(Matches!$H$2:$H$201,MATCH($A924&amp;"-7",Matches!$J$2:$J$201,0)),3,2))))),""))</f>
        <v/>
      </c>
      <c r="AE924" s="12" t="str">
        <f aca="false">IF(OR($B924="",R924="",S924=""),"",IFERROR(IF(OR(INDEX(Matches!$I$2:$I$201,MATCH($A924&amp;"-8",Matches!$J$2:$J$201,0))="Void",INDEX(Matches!$G$2:$G$201,MATCH($A924&amp;"-8",Matches!$J$2:$J$201,0))="",INDEX(Matches!$H$2:$H$201,MATCH($A924&amp;"-8",Matches!$J$2:$J$201,0))=""),"",IF(AND($C924&lt;&gt;"",INDEX(Matches!$F$2:$F$201,MATCH($A924&amp;"-8",Matches!$J$2:$J$201,0))&lt;&gt;"",$C924&gt;=INDEX(Matches!$F$2:$F$201,MATCH($A924&amp;"-8",Matches!$J$2:$J$201,0))),"",IF(AND(R924=INDEX(Matches!$G$2:$G$201,MATCH($A924&amp;"-8",Matches!$J$2:$J$201,0)),S924=INDEX(Matches!$H$2:$H$201,MATCH($A924&amp;"-8",Matches!$J$2:$J$201,0))),5,IF(SIGN(R924-S924)&lt;&gt;SIGN(INDEX(Matches!$G$2:$G$201,MATCH($A924&amp;"-8",Matches!$J$2:$J$201,0))-INDEX(Matches!$H$2:$H$201,MATCH($A924&amp;"-8",Matches!$J$2:$J$201,0))),0,IF(R924-S924=INDEX(Matches!$G$2:$G$201,MATCH($A924&amp;"-8",Matches!$J$2:$J$201,0))-INDEX(Matches!$H$2:$H$201,MATCH($A924&amp;"-8",Matches!$J$2:$J$201,0)),3,2))))),""))</f>
        <v/>
      </c>
      <c r="AF924" s="12" t="str">
        <f aca="false">IF(OR($B924="",T924="",U924=""),"",IFERROR(IF(OR(INDEX(Matches!$I$2:$I$201,MATCH($A924&amp;"-9",Matches!$J$2:$J$201,0))="Void",INDEX(Matches!$G$2:$G$201,MATCH($A924&amp;"-9",Matches!$J$2:$J$201,0))="",INDEX(Matches!$H$2:$H$201,MATCH($A924&amp;"-9",Matches!$J$2:$J$201,0))=""),"",IF(AND($C924&lt;&gt;"",INDEX(Matches!$F$2:$F$201,MATCH($A924&amp;"-9",Matches!$J$2:$J$201,0))&lt;&gt;"",$C924&gt;=INDEX(Matches!$F$2:$F$201,MATCH($A924&amp;"-9",Matches!$J$2:$J$201,0))),"",IF(AND(T924=INDEX(Matches!$G$2:$G$201,MATCH($A924&amp;"-9",Matches!$J$2:$J$201,0)),U924=INDEX(Matches!$H$2:$H$201,MATCH($A924&amp;"-9",Matches!$J$2:$J$201,0))),5,IF(SIGN(T924-U924)&lt;&gt;SIGN(INDEX(Matches!$G$2:$G$201,MATCH($A924&amp;"-9",Matches!$J$2:$J$201,0))-INDEX(Matches!$H$2:$H$201,MATCH($A924&amp;"-9",Matches!$J$2:$J$201,0))),0,IF(T924-U924=INDEX(Matches!$G$2:$G$201,MATCH($A924&amp;"-9",Matches!$J$2:$J$201,0))-INDEX(Matches!$H$2:$H$201,MATCH($A924&amp;"-9",Matches!$J$2:$J$201,0)),3,2))))),""))</f>
        <v/>
      </c>
      <c r="AG924" s="12" t="str">
        <f aca="false">IF(OR($B924="",V924="",W924=""),"",IFERROR(IF(OR(INDEX(Matches!$I$2:$I$201,MATCH($A924&amp;"-10",Matches!$J$2:$J$201,0))="Void",INDEX(Matches!$G$2:$G$201,MATCH($A924&amp;"-10",Matches!$J$2:$J$201,0))="",INDEX(Matches!$H$2:$H$201,MATCH($A924&amp;"-10",Matches!$J$2:$J$201,0))=""),"",IF(AND($C924&lt;&gt;"",INDEX(Matches!$F$2:$F$201,MATCH($A924&amp;"-10",Matches!$J$2:$J$201,0))&lt;&gt;"",$C924&gt;=INDEX(Matches!$F$2:$F$201,MATCH($A924&amp;"-10",Matches!$J$2:$J$201,0))),"",IF(AND(V924=INDEX(Matches!$G$2:$G$201,MATCH($A924&amp;"-10",Matches!$J$2:$J$201,0)),W924=INDEX(Matches!$H$2:$H$201,MATCH($A924&amp;"-10",Matches!$J$2:$J$201,0))),5,IF(SIGN(V924-W924)&lt;&gt;SIGN(INDEX(Matches!$G$2:$G$201,MATCH($A924&amp;"-10",Matches!$J$2:$J$201,0))-INDEX(Matches!$H$2:$H$201,MATCH($A924&amp;"-10",Matches!$J$2:$J$201,0))),0,IF(V924-W924=INDEX(Matches!$G$2:$G$201,MATCH($A924&amp;"-10",Matches!$J$2:$J$201,0))-INDEX(Matches!$H$2:$H$201,MATCH($A924&amp;"-10",Matches!$J$2:$J$201,0)),3,2))))),""))</f>
        <v/>
      </c>
      <c r="AH924" s="13" t="str">
        <f aca="false">IF($B924="","",SUM(X924:AG924))</f>
        <v/>
      </c>
      <c r="AI924" s="12" t="str">
        <f aca="false">IF($B924="","",COUNTIF(X924:AG924,5))</f>
        <v/>
      </c>
      <c r="AJ924" s="12" t="str">
        <f aca="false">IF($B924="","",COUNTIF(X924:AG924,"&gt;=2"))</f>
        <v/>
      </c>
      <c r="AK924" s="12" t="str">
        <f aca="false">IF($B924="","",COUNT(X924:AG924))</f>
        <v/>
      </c>
    </row>
    <row r="925" customFormat="false" ht="15" hidden="false" customHeight="false" outlineLevel="0" collapsed="false">
      <c r="A925" s="7"/>
      <c r="B925" s="7"/>
      <c r="C925" s="11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12" t="str">
        <f aca="false">IF(OR($B925="",D925="",E925=""),"",IFERROR(IF(OR(INDEX(Matches!$I$2:$I$201,MATCH($A925&amp;"-1",Matches!$J$2:$J$201,0))="Void",INDEX(Matches!$G$2:$G$201,MATCH($A925&amp;"-1",Matches!$J$2:$J$201,0))="",INDEX(Matches!$H$2:$H$201,MATCH($A925&amp;"-1",Matches!$J$2:$J$201,0))=""),"",IF(AND($C925&lt;&gt;"",INDEX(Matches!$F$2:$F$201,MATCH($A925&amp;"-1",Matches!$J$2:$J$201,0))&lt;&gt;"",$C925&gt;=INDEX(Matches!$F$2:$F$201,MATCH($A925&amp;"-1",Matches!$J$2:$J$201,0))),"",IF(AND(D925=INDEX(Matches!$G$2:$G$201,MATCH($A925&amp;"-1",Matches!$J$2:$J$201,0)),E925=INDEX(Matches!$H$2:$H$201,MATCH($A925&amp;"-1",Matches!$J$2:$J$201,0))),5,IF(SIGN(D925-E925)&lt;&gt;SIGN(INDEX(Matches!$G$2:$G$201,MATCH($A925&amp;"-1",Matches!$J$2:$J$201,0))-INDEX(Matches!$H$2:$H$201,MATCH($A925&amp;"-1",Matches!$J$2:$J$201,0))),0,IF(D925-E925=INDEX(Matches!$G$2:$G$201,MATCH($A925&amp;"-1",Matches!$J$2:$J$201,0))-INDEX(Matches!$H$2:$H$201,MATCH($A925&amp;"-1",Matches!$J$2:$J$201,0)),3,2))))),""))</f>
        <v/>
      </c>
      <c r="Y925" s="12" t="str">
        <f aca="false">IF(OR($B925="",F925="",G925=""),"",IFERROR(IF(OR(INDEX(Matches!$I$2:$I$201,MATCH($A925&amp;"-2",Matches!$J$2:$J$201,0))="Void",INDEX(Matches!$G$2:$G$201,MATCH($A925&amp;"-2",Matches!$J$2:$J$201,0))="",INDEX(Matches!$H$2:$H$201,MATCH($A925&amp;"-2",Matches!$J$2:$J$201,0))=""),"",IF(AND($C925&lt;&gt;"",INDEX(Matches!$F$2:$F$201,MATCH($A925&amp;"-2",Matches!$J$2:$J$201,0))&lt;&gt;"",$C925&gt;=INDEX(Matches!$F$2:$F$201,MATCH($A925&amp;"-2",Matches!$J$2:$J$201,0))),"",IF(AND(F925=INDEX(Matches!$G$2:$G$201,MATCH($A925&amp;"-2",Matches!$J$2:$J$201,0)),G925=INDEX(Matches!$H$2:$H$201,MATCH($A925&amp;"-2",Matches!$J$2:$J$201,0))),5,IF(SIGN(F925-G925)&lt;&gt;SIGN(INDEX(Matches!$G$2:$G$201,MATCH($A925&amp;"-2",Matches!$J$2:$J$201,0))-INDEX(Matches!$H$2:$H$201,MATCH($A925&amp;"-2",Matches!$J$2:$J$201,0))),0,IF(F925-G925=INDEX(Matches!$G$2:$G$201,MATCH($A925&amp;"-2",Matches!$J$2:$J$201,0))-INDEX(Matches!$H$2:$H$201,MATCH($A925&amp;"-2",Matches!$J$2:$J$201,0)),3,2))))),""))</f>
        <v/>
      </c>
      <c r="Z925" s="12" t="str">
        <f aca="false">IF(OR($B925="",H925="",I925=""),"",IFERROR(IF(OR(INDEX(Matches!$I$2:$I$201,MATCH($A925&amp;"-3",Matches!$J$2:$J$201,0))="Void",INDEX(Matches!$G$2:$G$201,MATCH($A925&amp;"-3",Matches!$J$2:$J$201,0))="",INDEX(Matches!$H$2:$H$201,MATCH($A925&amp;"-3",Matches!$J$2:$J$201,0))=""),"",IF(AND($C925&lt;&gt;"",INDEX(Matches!$F$2:$F$201,MATCH($A925&amp;"-3",Matches!$J$2:$J$201,0))&lt;&gt;"",$C925&gt;=INDEX(Matches!$F$2:$F$201,MATCH($A925&amp;"-3",Matches!$J$2:$J$201,0))),"",IF(AND(H925=INDEX(Matches!$G$2:$G$201,MATCH($A925&amp;"-3",Matches!$J$2:$J$201,0)),I925=INDEX(Matches!$H$2:$H$201,MATCH($A925&amp;"-3",Matches!$J$2:$J$201,0))),5,IF(SIGN(H925-I925)&lt;&gt;SIGN(INDEX(Matches!$G$2:$G$201,MATCH($A925&amp;"-3",Matches!$J$2:$J$201,0))-INDEX(Matches!$H$2:$H$201,MATCH($A925&amp;"-3",Matches!$J$2:$J$201,0))),0,IF(H925-I925=INDEX(Matches!$G$2:$G$201,MATCH($A925&amp;"-3",Matches!$J$2:$J$201,0))-INDEX(Matches!$H$2:$H$201,MATCH($A925&amp;"-3",Matches!$J$2:$J$201,0)),3,2))))),""))</f>
        <v/>
      </c>
      <c r="AA925" s="12" t="str">
        <f aca="false">IF(OR($B925="",J925="",K925=""),"",IFERROR(IF(OR(INDEX(Matches!$I$2:$I$201,MATCH($A925&amp;"-4",Matches!$J$2:$J$201,0))="Void",INDEX(Matches!$G$2:$G$201,MATCH($A925&amp;"-4",Matches!$J$2:$J$201,0))="",INDEX(Matches!$H$2:$H$201,MATCH($A925&amp;"-4",Matches!$J$2:$J$201,0))=""),"",IF(AND($C925&lt;&gt;"",INDEX(Matches!$F$2:$F$201,MATCH($A925&amp;"-4",Matches!$J$2:$J$201,0))&lt;&gt;"",$C925&gt;=INDEX(Matches!$F$2:$F$201,MATCH($A925&amp;"-4",Matches!$J$2:$J$201,0))),"",IF(AND(J925=INDEX(Matches!$G$2:$G$201,MATCH($A925&amp;"-4",Matches!$J$2:$J$201,0)),K925=INDEX(Matches!$H$2:$H$201,MATCH($A925&amp;"-4",Matches!$J$2:$J$201,0))),5,IF(SIGN(J925-K925)&lt;&gt;SIGN(INDEX(Matches!$G$2:$G$201,MATCH($A925&amp;"-4",Matches!$J$2:$J$201,0))-INDEX(Matches!$H$2:$H$201,MATCH($A925&amp;"-4",Matches!$J$2:$J$201,0))),0,IF(J925-K925=INDEX(Matches!$G$2:$G$201,MATCH($A925&amp;"-4",Matches!$J$2:$J$201,0))-INDEX(Matches!$H$2:$H$201,MATCH($A925&amp;"-4",Matches!$J$2:$J$201,0)),3,2))))),""))</f>
        <v/>
      </c>
      <c r="AB925" s="12" t="str">
        <f aca="false">IF(OR($B925="",L925="",M925=""),"",IFERROR(IF(OR(INDEX(Matches!$I$2:$I$201,MATCH($A925&amp;"-5",Matches!$J$2:$J$201,0))="Void",INDEX(Matches!$G$2:$G$201,MATCH($A925&amp;"-5",Matches!$J$2:$J$201,0))="",INDEX(Matches!$H$2:$H$201,MATCH($A925&amp;"-5",Matches!$J$2:$J$201,0))=""),"",IF(AND($C925&lt;&gt;"",INDEX(Matches!$F$2:$F$201,MATCH($A925&amp;"-5",Matches!$J$2:$J$201,0))&lt;&gt;"",$C925&gt;=INDEX(Matches!$F$2:$F$201,MATCH($A925&amp;"-5",Matches!$J$2:$J$201,0))),"",IF(AND(L925=INDEX(Matches!$G$2:$G$201,MATCH($A925&amp;"-5",Matches!$J$2:$J$201,0)),M925=INDEX(Matches!$H$2:$H$201,MATCH($A925&amp;"-5",Matches!$J$2:$J$201,0))),5,IF(SIGN(L925-M925)&lt;&gt;SIGN(INDEX(Matches!$G$2:$G$201,MATCH($A925&amp;"-5",Matches!$J$2:$J$201,0))-INDEX(Matches!$H$2:$H$201,MATCH($A925&amp;"-5",Matches!$J$2:$J$201,0))),0,IF(L925-M925=INDEX(Matches!$G$2:$G$201,MATCH($A925&amp;"-5",Matches!$J$2:$J$201,0))-INDEX(Matches!$H$2:$H$201,MATCH($A925&amp;"-5",Matches!$J$2:$J$201,0)),3,2))))),""))</f>
        <v/>
      </c>
      <c r="AC925" s="12" t="str">
        <f aca="false">IF(OR($B925="",N925="",O925=""),"",IFERROR(IF(OR(INDEX(Matches!$I$2:$I$201,MATCH($A925&amp;"-6",Matches!$J$2:$J$201,0))="Void",INDEX(Matches!$G$2:$G$201,MATCH($A925&amp;"-6",Matches!$J$2:$J$201,0))="",INDEX(Matches!$H$2:$H$201,MATCH($A925&amp;"-6",Matches!$J$2:$J$201,0))=""),"",IF(AND($C925&lt;&gt;"",INDEX(Matches!$F$2:$F$201,MATCH($A925&amp;"-6",Matches!$J$2:$J$201,0))&lt;&gt;"",$C925&gt;=INDEX(Matches!$F$2:$F$201,MATCH($A925&amp;"-6",Matches!$J$2:$J$201,0))),"",IF(AND(N925=INDEX(Matches!$G$2:$G$201,MATCH($A925&amp;"-6",Matches!$J$2:$J$201,0)),O925=INDEX(Matches!$H$2:$H$201,MATCH($A925&amp;"-6",Matches!$J$2:$J$201,0))),5,IF(SIGN(N925-O925)&lt;&gt;SIGN(INDEX(Matches!$G$2:$G$201,MATCH($A925&amp;"-6",Matches!$J$2:$J$201,0))-INDEX(Matches!$H$2:$H$201,MATCH($A925&amp;"-6",Matches!$J$2:$J$201,0))),0,IF(N925-O925=INDEX(Matches!$G$2:$G$201,MATCH($A925&amp;"-6",Matches!$J$2:$J$201,0))-INDEX(Matches!$H$2:$H$201,MATCH($A925&amp;"-6",Matches!$J$2:$J$201,0)),3,2))))),""))</f>
        <v/>
      </c>
      <c r="AD925" s="12" t="str">
        <f aca="false">IF(OR($B925="",P925="",Q925=""),"",IFERROR(IF(OR(INDEX(Matches!$I$2:$I$201,MATCH($A925&amp;"-7",Matches!$J$2:$J$201,0))="Void",INDEX(Matches!$G$2:$G$201,MATCH($A925&amp;"-7",Matches!$J$2:$J$201,0))="",INDEX(Matches!$H$2:$H$201,MATCH($A925&amp;"-7",Matches!$J$2:$J$201,0))=""),"",IF(AND($C925&lt;&gt;"",INDEX(Matches!$F$2:$F$201,MATCH($A925&amp;"-7",Matches!$J$2:$J$201,0))&lt;&gt;"",$C925&gt;=INDEX(Matches!$F$2:$F$201,MATCH($A925&amp;"-7",Matches!$J$2:$J$201,0))),"",IF(AND(P925=INDEX(Matches!$G$2:$G$201,MATCH($A925&amp;"-7",Matches!$J$2:$J$201,0)),Q925=INDEX(Matches!$H$2:$H$201,MATCH($A925&amp;"-7",Matches!$J$2:$J$201,0))),5,IF(SIGN(P925-Q925)&lt;&gt;SIGN(INDEX(Matches!$G$2:$G$201,MATCH($A925&amp;"-7",Matches!$J$2:$J$201,0))-INDEX(Matches!$H$2:$H$201,MATCH($A925&amp;"-7",Matches!$J$2:$J$201,0))),0,IF(P925-Q925=INDEX(Matches!$G$2:$G$201,MATCH($A925&amp;"-7",Matches!$J$2:$J$201,0))-INDEX(Matches!$H$2:$H$201,MATCH($A925&amp;"-7",Matches!$J$2:$J$201,0)),3,2))))),""))</f>
        <v/>
      </c>
      <c r="AE925" s="12" t="str">
        <f aca="false">IF(OR($B925="",R925="",S925=""),"",IFERROR(IF(OR(INDEX(Matches!$I$2:$I$201,MATCH($A925&amp;"-8",Matches!$J$2:$J$201,0))="Void",INDEX(Matches!$G$2:$G$201,MATCH($A925&amp;"-8",Matches!$J$2:$J$201,0))="",INDEX(Matches!$H$2:$H$201,MATCH($A925&amp;"-8",Matches!$J$2:$J$201,0))=""),"",IF(AND($C925&lt;&gt;"",INDEX(Matches!$F$2:$F$201,MATCH($A925&amp;"-8",Matches!$J$2:$J$201,0))&lt;&gt;"",$C925&gt;=INDEX(Matches!$F$2:$F$201,MATCH($A925&amp;"-8",Matches!$J$2:$J$201,0))),"",IF(AND(R925=INDEX(Matches!$G$2:$G$201,MATCH($A925&amp;"-8",Matches!$J$2:$J$201,0)),S925=INDEX(Matches!$H$2:$H$201,MATCH($A925&amp;"-8",Matches!$J$2:$J$201,0))),5,IF(SIGN(R925-S925)&lt;&gt;SIGN(INDEX(Matches!$G$2:$G$201,MATCH($A925&amp;"-8",Matches!$J$2:$J$201,0))-INDEX(Matches!$H$2:$H$201,MATCH($A925&amp;"-8",Matches!$J$2:$J$201,0))),0,IF(R925-S925=INDEX(Matches!$G$2:$G$201,MATCH($A925&amp;"-8",Matches!$J$2:$J$201,0))-INDEX(Matches!$H$2:$H$201,MATCH($A925&amp;"-8",Matches!$J$2:$J$201,0)),3,2))))),""))</f>
        <v/>
      </c>
      <c r="AF925" s="12" t="str">
        <f aca="false">IF(OR($B925="",T925="",U925=""),"",IFERROR(IF(OR(INDEX(Matches!$I$2:$I$201,MATCH($A925&amp;"-9",Matches!$J$2:$J$201,0))="Void",INDEX(Matches!$G$2:$G$201,MATCH($A925&amp;"-9",Matches!$J$2:$J$201,0))="",INDEX(Matches!$H$2:$H$201,MATCH($A925&amp;"-9",Matches!$J$2:$J$201,0))=""),"",IF(AND($C925&lt;&gt;"",INDEX(Matches!$F$2:$F$201,MATCH($A925&amp;"-9",Matches!$J$2:$J$201,0))&lt;&gt;"",$C925&gt;=INDEX(Matches!$F$2:$F$201,MATCH($A925&amp;"-9",Matches!$J$2:$J$201,0))),"",IF(AND(T925=INDEX(Matches!$G$2:$G$201,MATCH($A925&amp;"-9",Matches!$J$2:$J$201,0)),U925=INDEX(Matches!$H$2:$H$201,MATCH($A925&amp;"-9",Matches!$J$2:$J$201,0))),5,IF(SIGN(T925-U925)&lt;&gt;SIGN(INDEX(Matches!$G$2:$G$201,MATCH($A925&amp;"-9",Matches!$J$2:$J$201,0))-INDEX(Matches!$H$2:$H$201,MATCH($A925&amp;"-9",Matches!$J$2:$J$201,0))),0,IF(T925-U925=INDEX(Matches!$G$2:$G$201,MATCH($A925&amp;"-9",Matches!$J$2:$J$201,0))-INDEX(Matches!$H$2:$H$201,MATCH($A925&amp;"-9",Matches!$J$2:$J$201,0)),3,2))))),""))</f>
        <v/>
      </c>
      <c r="AG925" s="12" t="str">
        <f aca="false">IF(OR($B925="",V925="",W925=""),"",IFERROR(IF(OR(INDEX(Matches!$I$2:$I$201,MATCH($A925&amp;"-10",Matches!$J$2:$J$201,0))="Void",INDEX(Matches!$G$2:$G$201,MATCH($A925&amp;"-10",Matches!$J$2:$J$201,0))="",INDEX(Matches!$H$2:$H$201,MATCH($A925&amp;"-10",Matches!$J$2:$J$201,0))=""),"",IF(AND($C925&lt;&gt;"",INDEX(Matches!$F$2:$F$201,MATCH($A925&amp;"-10",Matches!$J$2:$J$201,0))&lt;&gt;"",$C925&gt;=INDEX(Matches!$F$2:$F$201,MATCH($A925&amp;"-10",Matches!$J$2:$J$201,0))),"",IF(AND(V925=INDEX(Matches!$G$2:$G$201,MATCH($A925&amp;"-10",Matches!$J$2:$J$201,0)),W925=INDEX(Matches!$H$2:$H$201,MATCH($A925&amp;"-10",Matches!$J$2:$J$201,0))),5,IF(SIGN(V925-W925)&lt;&gt;SIGN(INDEX(Matches!$G$2:$G$201,MATCH($A925&amp;"-10",Matches!$J$2:$J$201,0))-INDEX(Matches!$H$2:$H$201,MATCH($A925&amp;"-10",Matches!$J$2:$J$201,0))),0,IF(V925-W925=INDEX(Matches!$G$2:$G$201,MATCH($A925&amp;"-10",Matches!$J$2:$J$201,0))-INDEX(Matches!$H$2:$H$201,MATCH($A925&amp;"-10",Matches!$J$2:$J$201,0)),3,2))))),""))</f>
        <v/>
      </c>
      <c r="AH925" s="13" t="str">
        <f aca="false">IF($B925="","",SUM(X925:AG925))</f>
        <v/>
      </c>
      <c r="AI925" s="12" t="str">
        <f aca="false">IF($B925="","",COUNTIF(X925:AG925,5))</f>
        <v/>
      </c>
      <c r="AJ925" s="12" t="str">
        <f aca="false">IF($B925="","",COUNTIF(X925:AG925,"&gt;=2"))</f>
        <v/>
      </c>
      <c r="AK925" s="12" t="str">
        <f aca="false">IF($B925="","",COUNT(X925:AG925))</f>
        <v/>
      </c>
    </row>
    <row r="926" customFormat="false" ht="15" hidden="false" customHeight="false" outlineLevel="0" collapsed="false">
      <c r="A926" s="7"/>
      <c r="B926" s="7"/>
      <c r="C926" s="11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12" t="str">
        <f aca="false">IF(OR($B926="",D926="",E926=""),"",IFERROR(IF(OR(INDEX(Matches!$I$2:$I$201,MATCH($A926&amp;"-1",Matches!$J$2:$J$201,0))="Void",INDEX(Matches!$G$2:$G$201,MATCH($A926&amp;"-1",Matches!$J$2:$J$201,0))="",INDEX(Matches!$H$2:$H$201,MATCH($A926&amp;"-1",Matches!$J$2:$J$201,0))=""),"",IF(AND($C926&lt;&gt;"",INDEX(Matches!$F$2:$F$201,MATCH($A926&amp;"-1",Matches!$J$2:$J$201,0))&lt;&gt;"",$C926&gt;=INDEX(Matches!$F$2:$F$201,MATCH($A926&amp;"-1",Matches!$J$2:$J$201,0))),"",IF(AND(D926=INDEX(Matches!$G$2:$G$201,MATCH($A926&amp;"-1",Matches!$J$2:$J$201,0)),E926=INDEX(Matches!$H$2:$H$201,MATCH($A926&amp;"-1",Matches!$J$2:$J$201,0))),5,IF(SIGN(D926-E926)&lt;&gt;SIGN(INDEX(Matches!$G$2:$G$201,MATCH($A926&amp;"-1",Matches!$J$2:$J$201,0))-INDEX(Matches!$H$2:$H$201,MATCH($A926&amp;"-1",Matches!$J$2:$J$201,0))),0,IF(D926-E926=INDEX(Matches!$G$2:$G$201,MATCH($A926&amp;"-1",Matches!$J$2:$J$201,0))-INDEX(Matches!$H$2:$H$201,MATCH($A926&amp;"-1",Matches!$J$2:$J$201,0)),3,2))))),""))</f>
        <v/>
      </c>
      <c r="Y926" s="12" t="str">
        <f aca="false">IF(OR($B926="",F926="",G926=""),"",IFERROR(IF(OR(INDEX(Matches!$I$2:$I$201,MATCH($A926&amp;"-2",Matches!$J$2:$J$201,0))="Void",INDEX(Matches!$G$2:$G$201,MATCH($A926&amp;"-2",Matches!$J$2:$J$201,0))="",INDEX(Matches!$H$2:$H$201,MATCH($A926&amp;"-2",Matches!$J$2:$J$201,0))=""),"",IF(AND($C926&lt;&gt;"",INDEX(Matches!$F$2:$F$201,MATCH($A926&amp;"-2",Matches!$J$2:$J$201,0))&lt;&gt;"",$C926&gt;=INDEX(Matches!$F$2:$F$201,MATCH($A926&amp;"-2",Matches!$J$2:$J$201,0))),"",IF(AND(F926=INDEX(Matches!$G$2:$G$201,MATCH($A926&amp;"-2",Matches!$J$2:$J$201,0)),G926=INDEX(Matches!$H$2:$H$201,MATCH($A926&amp;"-2",Matches!$J$2:$J$201,0))),5,IF(SIGN(F926-G926)&lt;&gt;SIGN(INDEX(Matches!$G$2:$G$201,MATCH($A926&amp;"-2",Matches!$J$2:$J$201,0))-INDEX(Matches!$H$2:$H$201,MATCH($A926&amp;"-2",Matches!$J$2:$J$201,0))),0,IF(F926-G926=INDEX(Matches!$G$2:$G$201,MATCH($A926&amp;"-2",Matches!$J$2:$J$201,0))-INDEX(Matches!$H$2:$H$201,MATCH($A926&amp;"-2",Matches!$J$2:$J$201,0)),3,2))))),""))</f>
        <v/>
      </c>
      <c r="Z926" s="12" t="str">
        <f aca="false">IF(OR($B926="",H926="",I926=""),"",IFERROR(IF(OR(INDEX(Matches!$I$2:$I$201,MATCH($A926&amp;"-3",Matches!$J$2:$J$201,0))="Void",INDEX(Matches!$G$2:$G$201,MATCH($A926&amp;"-3",Matches!$J$2:$J$201,0))="",INDEX(Matches!$H$2:$H$201,MATCH($A926&amp;"-3",Matches!$J$2:$J$201,0))=""),"",IF(AND($C926&lt;&gt;"",INDEX(Matches!$F$2:$F$201,MATCH($A926&amp;"-3",Matches!$J$2:$J$201,0))&lt;&gt;"",$C926&gt;=INDEX(Matches!$F$2:$F$201,MATCH($A926&amp;"-3",Matches!$J$2:$J$201,0))),"",IF(AND(H926=INDEX(Matches!$G$2:$G$201,MATCH($A926&amp;"-3",Matches!$J$2:$J$201,0)),I926=INDEX(Matches!$H$2:$H$201,MATCH($A926&amp;"-3",Matches!$J$2:$J$201,0))),5,IF(SIGN(H926-I926)&lt;&gt;SIGN(INDEX(Matches!$G$2:$G$201,MATCH($A926&amp;"-3",Matches!$J$2:$J$201,0))-INDEX(Matches!$H$2:$H$201,MATCH($A926&amp;"-3",Matches!$J$2:$J$201,0))),0,IF(H926-I926=INDEX(Matches!$G$2:$G$201,MATCH($A926&amp;"-3",Matches!$J$2:$J$201,0))-INDEX(Matches!$H$2:$H$201,MATCH($A926&amp;"-3",Matches!$J$2:$J$201,0)),3,2))))),""))</f>
        <v/>
      </c>
      <c r="AA926" s="12" t="str">
        <f aca="false">IF(OR($B926="",J926="",K926=""),"",IFERROR(IF(OR(INDEX(Matches!$I$2:$I$201,MATCH($A926&amp;"-4",Matches!$J$2:$J$201,0))="Void",INDEX(Matches!$G$2:$G$201,MATCH($A926&amp;"-4",Matches!$J$2:$J$201,0))="",INDEX(Matches!$H$2:$H$201,MATCH($A926&amp;"-4",Matches!$J$2:$J$201,0))=""),"",IF(AND($C926&lt;&gt;"",INDEX(Matches!$F$2:$F$201,MATCH($A926&amp;"-4",Matches!$J$2:$J$201,0))&lt;&gt;"",$C926&gt;=INDEX(Matches!$F$2:$F$201,MATCH($A926&amp;"-4",Matches!$J$2:$J$201,0))),"",IF(AND(J926=INDEX(Matches!$G$2:$G$201,MATCH($A926&amp;"-4",Matches!$J$2:$J$201,0)),K926=INDEX(Matches!$H$2:$H$201,MATCH($A926&amp;"-4",Matches!$J$2:$J$201,0))),5,IF(SIGN(J926-K926)&lt;&gt;SIGN(INDEX(Matches!$G$2:$G$201,MATCH($A926&amp;"-4",Matches!$J$2:$J$201,0))-INDEX(Matches!$H$2:$H$201,MATCH($A926&amp;"-4",Matches!$J$2:$J$201,0))),0,IF(J926-K926=INDEX(Matches!$G$2:$G$201,MATCH($A926&amp;"-4",Matches!$J$2:$J$201,0))-INDEX(Matches!$H$2:$H$201,MATCH($A926&amp;"-4",Matches!$J$2:$J$201,0)),3,2))))),""))</f>
        <v/>
      </c>
      <c r="AB926" s="12" t="str">
        <f aca="false">IF(OR($B926="",L926="",M926=""),"",IFERROR(IF(OR(INDEX(Matches!$I$2:$I$201,MATCH($A926&amp;"-5",Matches!$J$2:$J$201,0))="Void",INDEX(Matches!$G$2:$G$201,MATCH($A926&amp;"-5",Matches!$J$2:$J$201,0))="",INDEX(Matches!$H$2:$H$201,MATCH($A926&amp;"-5",Matches!$J$2:$J$201,0))=""),"",IF(AND($C926&lt;&gt;"",INDEX(Matches!$F$2:$F$201,MATCH($A926&amp;"-5",Matches!$J$2:$J$201,0))&lt;&gt;"",$C926&gt;=INDEX(Matches!$F$2:$F$201,MATCH($A926&amp;"-5",Matches!$J$2:$J$201,0))),"",IF(AND(L926=INDEX(Matches!$G$2:$G$201,MATCH($A926&amp;"-5",Matches!$J$2:$J$201,0)),M926=INDEX(Matches!$H$2:$H$201,MATCH($A926&amp;"-5",Matches!$J$2:$J$201,0))),5,IF(SIGN(L926-M926)&lt;&gt;SIGN(INDEX(Matches!$G$2:$G$201,MATCH($A926&amp;"-5",Matches!$J$2:$J$201,0))-INDEX(Matches!$H$2:$H$201,MATCH($A926&amp;"-5",Matches!$J$2:$J$201,0))),0,IF(L926-M926=INDEX(Matches!$G$2:$G$201,MATCH($A926&amp;"-5",Matches!$J$2:$J$201,0))-INDEX(Matches!$H$2:$H$201,MATCH($A926&amp;"-5",Matches!$J$2:$J$201,0)),3,2))))),""))</f>
        <v/>
      </c>
      <c r="AC926" s="12" t="str">
        <f aca="false">IF(OR($B926="",N926="",O926=""),"",IFERROR(IF(OR(INDEX(Matches!$I$2:$I$201,MATCH($A926&amp;"-6",Matches!$J$2:$J$201,0))="Void",INDEX(Matches!$G$2:$G$201,MATCH($A926&amp;"-6",Matches!$J$2:$J$201,0))="",INDEX(Matches!$H$2:$H$201,MATCH($A926&amp;"-6",Matches!$J$2:$J$201,0))=""),"",IF(AND($C926&lt;&gt;"",INDEX(Matches!$F$2:$F$201,MATCH($A926&amp;"-6",Matches!$J$2:$J$201,0))&lt;&gt;"",$C926&gt;=INDEX(Matches!$F$2:$F$201,MATCH($A926&amp;"-6",Matches!$J$2:$J$201,0))),"",IF(AND(N926=INDEX(Matches!$G$2:$G$201,MATCH($A926&amp;"-6",Matches!$J$2:$J$201,0)),O926=INDEX(Matches!$H$2:$H$201,MATCH($A926&amp;"-6",Matches!$J$2:$J$201,0))),5,IF(SIGN(N926-O926)&lt;&gt;SIGN(INDEX(Matches!$G$2:$G$201,MATCH($A926&amp;"-6",Matches!$J$2:$J$201,0))-INDEX(Matches!$H$2:$H$201,MATCH($A926&amp;"-6",Matches!$J$2:$J$201,0))),0,IF(N926-O926=INDEX(Matches!$G$2:$G$201,MATCH($A926&amp;"-6",Matches!$J$2:$J$201,0))-INDEX(Matches!$H$2:$H$201,MATCH($A926&amp;"-6",Matches!$J$2:$J$201,0)),3,2))))),""))</f>
        <v/>
      </c>
      <c r="AD926" s="12" t="str">
        <f aca="false">IF(OR($B926="",P926="",Q926=""),"",IFERROR(IF(OR(INDEX(Matches!$I$2:$I$201,MATCH($A926&amp;"-7",Matches!$J$2:$J$201,0))="Void",INDEX(Matches!$G$2:$G$201,MATCH($A926&amp;"-7",Matches!$J$2:$J$201,0))="",INDEX(Matches!$H$2:$H$201,MATCH($A926&amp;"-7",Matches!$J$2:$J$201,0))=""),"",IF(AND($C926&lt;&gt;"",INDEX(Matches!$F$2:$F$201,MATCH($A926&amp;"-7",Matches!$J$2:$J$201,0))&lt;&gt;"",$C926&gt;=INDEX(Matches!$F$2:$F$201,MATCH($A926&amp;"-7",Matches!$J$2:$J$201,0))),"",IF(AND(P926=INDEX(Matches!$G$2:$G$201,MATCH($A926&amp;"-7",Matches!$J$2:$J$201,0)),Q926=INDEX(Matches!$H$2:$H$201,MATCH($A926&amp;"-7",Matches!$J$2:$J$201,0))),5,IF(SIGN(P926-Q926)&lt;&gt;SIGN(INDEX(Matches!$G$2:$G$201,MATCH($A926&amp;"-7",Matches!$J$2:$J$201,0))-INDEX(Matches!$H$2:$H$201,MATCH($A926&amp;"-7",Matches!$J$2:$J$201,0))),0,IF(P926-Q926=INDEX(Matches!$G$2:$G$201,MATCH($A926&amp;"-7",Matches!$J$2:$J$201,0))-INDEX(Matches!$H$2:$H$201,MATCH($A926&amp;"-7",Matches!$J$2:$J$201,0)),3,2))))),""))</f>
        <v/>
      </c>
      <c r="AE926" s="12" t="str">
        <f aca="false">IF(OR($B926="",R926="",S926=""),"",IFERROR(IF(OR(INDEX(Matches!$I$2:$I$201,MATCH($A926&amp;"-8",Matches!$J$2:$J$201,0))="Void",INDEX(Matches!$G$2:$G$201,MATCH($A926&amp;"-8",Matches!$J$2:$J$201,0))="",INDEX(Matches!$H$2:$H$201,MATCH($A926&amp;"-8",Matches!$J$2:$J$201,0))=""),"",IF(AND($C926&lt;&gt;"",INDEX(Matches!$F$2:$F$201,MATCH($A926&amp;"-8",Matches!$J$2:$J$201,0))&lt;&gt;"",$C926&gt;=INDEX(Matches!$F$2:$F$201,MATCH($A926&amp;"-8",Matches!$J$2:$J$201,0))),"",IF(AND(R926=INDEX(Matches!$G$2:$G$201,MATCH($A926&amp;"-8",Matches!$J$2:$J$201,0)),S926=INDEX(Matches!$H$2:$H$201,MATCH($A926&amp;"-8",Matches!$J$2:$J$201,0))),5,IF(SIGN(R926-S926)&lt;&gt;SIGN(INDEX(Matches!$G$2:$G$201,MATCH($A926&amp;"-8",Matches!$J$2:$J$201,0))-INDEX(Matches!$H$2:$H$201,MATCH($A926&amp;"-8",Matches!$J$2:$J$201,0))),0,IF(R926-S926=INDEX(Matches!$G$2:$G$201,MATCH($A926&amp;"-8",Matches!$J$2:$J$201,0))-INDEX(Matches!$H$2:$H$201,MATCH($A926&amp;"-8",Matches!$J$2:$J$201,0)),3,2))))),""))</f>
        <v/>
      </c>
      <c r="AF926" s="12" t="str">
        <f aca="false">IF(OR($B926="",T926="",U926=""),"",IFERROR(IF(OR(INDEX(Matches!$I$2:$I$201,MATCH($A926&amp;"-9",Matches!$J$2:$J$201,0))="Void",INDEX(Matches!$G$2:$G$201,MATCH($A926&amp;"-9",Matches!$J$2:$J$201,0))="",INDEX(Matches!$H$2:$H$201,MATCH($A926&amp;"-9",Matches!$J$2:$J$201,0))=""),"",IF(AND($C926&lt;&gt;"",INDEX(Matches!$F$2:$F$201,MATCH($A926&amp;"-9",Matches!$J$2:$J$201,0))&lt;&gt;"",$C926&gt;=INDEX(Matches!$F$2:$F$201,MATCH($A926&amp;"-9",Matches!$J$2:$J$201,0))),"",IF(AND(T926=INDEX(Matches!$G$2:$G$201,MATCH($A926&amp;"-9",Matches!$J$2:$J$201,0)),U926=INDEX(Matches!$H$2:$H$201,MATCH($A926&amp;"-9",Matches!$J$2:$J$201,0))),5,IF(SIGN(T926-U926)&lt;&gt;SIGN(INDEX(Matches!$G$2:$G$201,MATCH($A926&amp;"-9",Matches!$J$2:$J$201,0))-INDEX(Matches!$H$2:$H$201,MATCH($A926&amp;"-9",Matches!$J$2:$J$201,0))),0,IF(T926-U926=INDEX(Matches!$G$2:$G$201,MATCH($A926&amp;"-9",Matches!$J$2:$J$201,0))-INDEX(Matches!$H$2:$H$201,MATCH($A926&amp;"-9",Matches!$J$2:$J$201,0)),3,2))))),""))</f>
        <v/>
      </c>
      <c r="AG926" s="12" t="str">
        <f aca="false">IF(OR($B926="",V926="",W926=""),"",IFERROR(IF(OR(INDEX(Matches!$I$2:$I$201,MATCH($A926&amp;"-10",Matches!$J$2:$J$201,0))="Void",INDEX(Matches!$G$2:$G$201,MATCH($A926&amp;"-10",Matches!$J$2:$J$201,0))="",INDEX(Matches!$H$2:$H$201,MATCH($A926&amp;"-10",Matches!$J$2:$J$201,0))=""),"",IF(AND($C926&lt;&gt;"",INDEX(Matches!$F$2:$F$201,MATCH($A926&amp;"-10",Matches!$J$2:$J$201,0))&lt;&gt;"",$C926&gt;=INDEX(Matches!$F$2:$F$201,MATCH($A926&amp;"-10",Matches!$J$2:$J$201,0))),"",IF(AND(V926=INDEX(Matches!$G$2:$G$201,MATCH($A926&amp;"-10",Matches!$J$2:$J$201,0)),W926=INDEX(Matches!$H$2:$H$201,MATCH($A926&amp;"-10",Matches!$J$2:$J$201,0))),5,IF(SIGN(V926-W926)&lt;&gt;SIGN(INDEX(Matches!$G$2:$G$201,MATCH($A926&amp;"-10",Matches!$J$2:$J$201,0))-INDEX(Matches!$H$2:$H$201,MATCH($A926&amp;"-10",Matches!$J$2:$J$201,0))),0,IF(V926-W926=INDEX(Matches!$G$2:$G$201,MATCH($A926&amp;"-10",Matches!$J$2:$J$201,0))-INDEX(Matches!$H$2:$H$201,MATCH($A926&amp;"-10",Matches!$J$2:$J$201,0)),3,2))))),""))</f>
        <v/>
      </c>
      <c r="AH926" s="13" t="str">
        <f aca="false">IF($B926="","",SUM(X926:AG926))</f>
        <v/>
      </c>
      <c r="AI926" s="12" t="str">
        <f aca="false">IF($B926="","",COUNTIF(X926:AG926,5))</f>
        <v/>
      </c>
      <c r="AJ926" s="12" t="str">
        <f aca="false">IF($B926="","",COUNTIF(X926:AG926,"&gt;=2"))</f>
        <v/>
      </c>
      <c r="AK926" s="12" t="str">
        <f aca="false">IF($B926="","",COUNT(X926:AG926))</f>
        <v/>
      </c>
    </row>
    <row r="927" customFormat="false" ht="15" hidden="false" customHeight="false" outlineLevel="0" collapsed="false">
      <c r="A927" s="7"/>
      <c r="B927" s="7"/>
      <c r="C927" s="11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12" t="str">
        <f aca="false">IF(OR($B927="",D927="",E927=""),"",IFERROR(IF(OR(INDEX(Matches!$I$2:$I$201,MATCH($A927&amp;"-1",Matches!$J$2:$J$201,0))="Void",INDEX(Matches!$G$2:$G$201,MATCH($A927&amp;"-1",Matches!$J$2:$J$201,0))="",INDEX(Matches!$H$2:$H$201,MATCH($A927&amp;"-1",Matches!$J$2:$J$201,0))=""),"",IF(AND($C927&lt;&gt;"",INDEX(Matches!$F$2:$F$201,MATCH($A927&amp;"-1",Matches!$J$2:$J$201,0))&lt;&gt;"",$C927&gt;=INDEX(Matches!$F$2:$F$201,MATCH($A927&amp;"-1",Matches!$J$2:$J$201,0))),"",IF(AND(D927=INDEX(Matches!$G$2:$G$201,MATCH($A927&amp;"-1",Matches!$J$2:$J$201,0)),E927=INDEX(Matches!$H$2:$H$201,MATCH($A927&amp;"-1",Matches!$J$2:$J$201,0))),5,IF(SIGN(D927-E927)&lt;&gt;SIGN(INDEX(Matches!$G$2:$G$201,MATCH($A927&amp;"-1",Matches!$J$2:$J$201,0))-INDEX(Matches!$H$2:$H$201,MATCH($A927&amp;"-1",Matches!$J$2:$J$201,0))),0,IF(D927-E927=INDEX(Matches!$G$2:$G$201,MATCH($A927&amp;"-1",Matches!$J$2:$J$201,0))-INDEX(Matches!$H$2:$H$201,MATCH($A927&amp;"-1",Matches!$J$2:$J$201,0)),3,2))))),""))</f>
        <v/>
      </c>
      <c r="Y927" s="12" t="str">
        <f aca="false">IF(OR($B927="",F927="",G927=""),"",IFERROR(IF(OR(INDEX(Matches!$I$2:$I$201,MATCH($A927&amp;"-2",Matches!$J$2:$J$201,0))="Void",INDEX(Matches!$G$2:$G$201,MATCH($A927&amp;"-2",Matches!$J$2:$J$201,0))="",INDEX(Matches!$H$2:$H$201,MATCH($A927&amp;"-2",Matches!$J$2:$J$201,0))=""),"",IF(AND($C927&lt;&gt;"",INDEX(Matches!$F$2:$F$201,MATCH($A927&amp;"-2",Matches!$J$2:$J$201,0))&lt;&gt;"",$C927&gt;=INDEX(Matches!$F$2:$F$201,MATCH($A927&amp;"-2",Matches!$J$2:$J$201,0))),"",IF(AND(F927=INDEX(Matches!$G$2:$G$201,MATCH($A927&amp;"-2",Matches!$J$2:$J$201,0)),G927=INDEX(Matches!$H$2:$H$201,MATCH($A927&amp;"-2",Matches!$J$2:$J$201,0))),5,IF(SIGN(F927-G927)&lt;&gt;SIGN(INDEX(Matches!$G$2:$G$201,MATCH($A927&amp;"-2",Matches!$J$2:$J$201,0))-INDEX(Matches!$H$2:$H$201,MATCH($A927&amp;"-2",Matches!$J$2:$J$201,0))),0,IF(F927-G927=INDEX(Matches!$G$2:$G$201,MATCH($A927&amp;"-2",Matches!$J$2:$J$201,0))-INDEX(Matches!$H$2:$H$201,MATCH($A927&amp;"-2",Matches!$J$2:$J$201,0)),3,2))))),""))</f>
        <v/>
      </c>
      <c r="Z927" s="12" t="str">
        <f aca="false">IF(OR($B927="",H927="",I927=""),"",IFERROR(IF(OR(INDEX(Matches!$I$2:$I$201,MATCH($A927&amp;"-3",Matches!$J$2:$J$201,0))="Void",INDEX(Matches!$G$2:$G$201,MATCH($A927&amp;"-3",Matches!$J$2:$J$201,0))="",INDEX(Matches!$H$2:$H$201,MATCH($A927&amp;"-3",Matches!$J$2:$J$201,0))=""),"",IF(AND($C927&lt;&gt;"",INDEX(Matches!$F$2:$F$201,MATCH($A927&amp;"-3",Matches!$J$2:$J$201,0))&lt;&gt;"",$C927&gt;=INDEX(Matches!$F$2:$F$201,MATCH($A927&amp;"-3",Matches!$J$2:$J$201,0))),"",IF(AND(H927=INDEX(Matches!$G$2:$G$201,MATCH($A927&amp;"-3",Matches!$J$2:$J$201,0)),I927=INDEX(Matches!$H$2:$H$201,MATCH($A927&amp;"-3",Matches!$J$2:$J$201,0))),5,IF(SIGN(H927-I927)&lt;&gt;SIGN(INDEX(Matches!$G$2:$G$201,MATCH($A927&amp;"-3",Matches!$J$2:$J$201,0))-INDEX(Matches!$H$2:$H$201,MATCH($A927&amp;"-3",Matches!$J$2:$J$201,0))),0,IF(H927-I927=INDEX(Matches!$G$2:$G$201,MATCH($A927&amp;"-3",Matches!$J$2:$J$201,0))-INDEX(Matches!$H$2:$H$201,MATCH($A927&amp;"-3",Matches!$J$2:$J$201,0)),3,2))))),""))</f>
        <v/>
      </c>
      <c r="AA927" s="12" t="str">
        <f aca="false">IF(OR($B927="",J927="",K927=""),"",IFERROR(IF(OR(INDEX(Matches!$I$2:$I$201,MATCH($A927&amp;"-4",Matches!$J$2:$J$201,0))="Void",INDEX(Matches!$G$2:$G$201,MATCH($A927&amp;"-4",Matches!$J$2:$J$201,0))="",INDEX(Matches!$H$2:$H$201,MATCH($A927&amp;"-4",Matches!$J$2:$J$201,0))=""),"",IF(AND($C927&lt;&gt;"",INDEX(Matches!$F$2:$F$201,MATCH($A927&amp;"-4",Matches!$J$2:$J$201,0))&lt;&gt;"",$C927&gt;=INDEX(Matches!$F$2:$F$201,MATCH($A927&amp;"-4",Matches!$J$2:$J$201,0))),"",IF(AND(J927=INDEX(Matches!$G$2:$G$201,MATCH($A927&amp;"-4",Matches!$J$2:$J$201,0)),K927=INDEX(Matches!$H$2:$H$201,MATCH($A927&amp;"-4",Matches!$J$2:$J$201,0))),5,IF(SIGN(J927-K927)&lt;&gt;SIGN(INDEX(Matches!$G$2:$G$201,MATCH($A927&amp;"-4",Matches!$J$2:$J$201,0))-INDEX(Matches!$H$2:$H$201,MATCH($A927&amp;"-4",Matches!$J$2:$J$201,0))),0,IF(J927-K927=INDEX(Matches!$G$2:$G$201,MATCH($A927&amp;"-4",Matches!$J$2:$J$201,0))-INDEX(Matches!$H$2:$H$201,MATCH($A927&amp;"-4",Matches!$J$2:$J$201,0)),3,2))))),""))</f>
        <v/>
      </c>
      <c r="AB927" s="12" t="str">
        <f aca="false">IF(OR($B927="",L927="",M927=""),"",IFERROR(IF(OR(INDEX(Matches!$I$2:$I$201,MATCH($A927&amp;"-5",Matches!$J$2:$J$201,0))="Void",INDEX(Matches!$G$2:$G$201,MATCH($A927&amp;"-5",Matches!$J$2:$J$201,0))="",INDEX(Matches!$H$2:$H$201,MATCH($A927&amp;"-5",Matches!$J$2:$J$201,0))=""),"",IF(AND($C927&lt;&gt;"",INDEX(Matches!$F$2:$F$201,MATCH($A927&amp;"-5",Matches!$J$2:$J$201,0))&lt;&gt;"",$C927&gt;=INDEX(Matches!$F$2:$F$201,MATCH($A927&amp;"-5",Matches!$J$2:$J$201,0))),"",IF(AND(L927=INDEX(Matches!$G$2:$G$201,MATCH($A927&amp;"-5",Matches!$J$2:$J$201,0)),M927=INDEX(Matches!$H$2:$H$201,MATCH($A927&amp;"-5",Matches!$J$2:$J$201,0))),5,IF(SIGN(L927-M927)&lt;&gt;SIGN(INDEX(Matches!$G$2:$G$201,MATCH($A927&amp;"-5",Matches!$J$2:$J$201,0))-INDEX(Matches!$H$2:$H$201,MATCH($A927&amp;"-5",Matches!$J$2:$J$201,0))),0,IF(L927-M927=INDEX(Matches!$G$2:$G$201,MATCH($A927&amp;"-5",Matches!$J$2:$J$201,0))-INDEX(Matches!$H$2:$H$201,MATCH($A927&amp;"-5",Matches!$J$2:$J$201,0)),3,2))))),""))</f>
        <v/>
      </c>
      <c r="AC927" s="12" t="str">
        <f aca="false">IF(OR($B927="",N927="",O927=""),"",IFERROR(IF(OR(INDEX(Matches!$I$2:$I$201,MATCH($A927&amp;"-6",Matches!$J$2:$J$201,0))="Void",INDEX(Matches!$G$2:$G$201,MATCH($A927&amp;"-6",Matches!$J$2:$J$201,0))="",INDEX(Matches!$H$2:$H$201,MATCH($A927&amp;"-6",Matches!$J$2:$J$201,0))=""),"",IF(AND($C927&lt;&gt;"",INDEX(Matches!$F$2:$F$201,MATCH($A927&amp;"-6",Matches!$J$2:$J$201,0))&lt;&gt;"",$C927&gt;=INDEX(Matches!$F$2:$F$201,MATCH($A927&amp;"-6",Matches!$J$2:$J$201,0))),"",IF(AND(N927=INDEX(Matches!$G$2:$G$201,MATCH($A927&amp;"-6",Matches!$J$2:$J$201,0)),O927=INDEX(Matches!$H$2:$H$201,MATCH($A927&amp;"-6",Matches!$J$2:$J$201,0))),5,IF(SIGN(N927-O927)&lt;&gt;SIGN(INDEX(Matches!$G$2:$G$201,MATCH($A927&amp;"-6",Matches!$J$2:$J$201,0))-INDEX(Matches!$H$2:$H$201,MATCH($A927&amp;"-6",Matches!$J$2:$J$201,0))),0,IF(N927-O927=INDEX(Matches!$G$2:$G$201,MATCH($A927&amp;"-6",Matches!$J$2:$J$201,0))-INDEX(Matches!$H$2:$H$201,MATCH($A927&amp;"-6",Matches!$J$2:$J$201,0)),3,2))))),""))</f>
        <v/>
      </c>
      <c r="AD927" s="12" t="str">
        <f aca="false">IF(OR($B927="",P927="",Q927=""),"",IFERROR(IF(OR(INDEX(Matches!$I$2:$I$201,MATCH($A927&amp;"-7",Matches!$J$2:$J$201,0))="Void",INDEX(Matches!$G$2:$G$201,MATCH($A927&amp;"-7",Matches!$J$2:$J$201,0))="",INDEX(Matches!$H$2:$H$201,MATCH($A927&amp;"-7",Matches!$J$2:$J$201,0))=""),"",IF(AND($C927&lt;&gt;"",INDEX(Matches!$F$2:$F$201,MATCH($A927&amp;"-7",Matches!$J$2:$J$201,0))&lt;&gt;"",$C927&gt;=INDEX(Matches!$F$2:$F$201,MATCH($A927&amp;"-7",Matches!$J$2:$J$201,0))),"",IF(AND(P927=INDEX(Matches!$G$2:$G$201,MATCH($A927&amp;"-7",Matches!$J$2:$J$201,0)),Q927=INDEX(Matches!$H$2:$H$201,MATCH($A927&amp;"-7",Matches!$J$2:$J$201,0))),5,IF(SIGN(P927-Q927)&lt;&gt;SIGN(INDEX(Matches!$G$2:$G$201,MATCH($A927&amp;"-7",Matches!$J$2:$J$201,0))-INDEX(Matches!$H$2:$H$201,MATCH($A927&amp;"-7",Matches!$J$2:$J$201,0))),0,IF(P927-Q927=INDEX(Matches!$G$2:$G$201,MATCH($A927&amp;"-7",Matches!$J$2:$J$201,0))-INDEX(Matches!$H$2:$H$201,MATCH($A927&amp;"-7",Matches!$J$2:$J$201,0)),3,2))))),""))</f>
        <v/>
      </c>
      <c r="AE927" s="12" t="str">
        <f aca="false">IF(OR($B927="",R927="",S927=""),"",IFERROR(IF(OR(INDEX(Matches!$I$2:$I$201,MATCH($A927&amp;"-8",Matches!$J$2:$J$201,0))="Void",INDEX(Matches!$G$2:$G$201,MATCH($A927&amp;"-8",Matches!$J$2:$J$201,0))="",INDEX(Matches!$H$2:$H$201,MATCH($A927&amp;"-8",Matches!$J$2:$J$201,0))=""),"",IF(AND($C927&lt;&gt;"",INDEX(Matches!$F$2:$F$201,MATCH($A927&amp;"-8",Matches!$J$2:$J$201,0))&lt;&gt;"",$C927&gt;=INDEX(Matches!$F$2:$F$201,MATCH($A927&amp;"-8",Matches!$J$2:$J$201,0))),"",IF(AND(R927=INDEX(Matches!$G$2:$G$201,MATCH($A927&amp;"-8",Matches!$J$2:$J$201,0)),S927=INDEX(Matches!$H$2:$H$201,MATCH($A927&amp;"-8",Matches!$J$2:$J$201,0))),5,IF(SIGN(R927-S927)&lt;&gt;SIGN(INDEX(Matches!$G$2:$G$201,MATCH($A927&amp;"-8",Matches!$J$2:$J$201,0))-INDEX(Matches!$H$2:$H$201,MATCH($A927&amp;"-8",Matches!$J$2:$J$201,0))),0,IF(R927-S927=INDEX(Matches!$G$2:$G$201,MATCH($A927&amp;"-8",Matches!$J$2:$J$201,0))-INDEX(Matches!$H$2:$H$201,MATCH($A927&amp;"-8",Matches!$J$2:$J$201,0)),3,2))))),""))</f>
        <v/>
      </c>
      <c r="AF927" s="12" t="str">
        <f aca="false">IF(OR($B927="",T927="",U927=""),"",IFERROR(IF(OR(INDEX(Matches!$I$2:$I$201,MATCH($A927&amp;"-9",Matches!$J$2:$J$201,0))="Void",INDEX(Matches!$G$2:$G$201,MATCH($A927&amp;"-9",Matches!$J$2:$J$201,0))="",INDEX(Matches!$H$2:$H$201,MATCH($A927&amp;"-9",Matches!$J$2:$J$201,0))=""),"",IF(AND($C927&lt;&gt;"",INDEX(Matches!$F$2:$F$201,MATCH($A927&amp;"-9",Matches!$J$2:$J$201,0))&lt;&gt;"",$C927&gt;=INDEX(Matches!$F$2:$F$201,MATCH($A927&amp;"-9",Matches!$J$2:$J$201,0))),"",IF(AND(T927=INDEX(Matches!$G$2:$G$201,MATCH($A927&amp;"-9",Matches!$J$2:$J$201,0)),U927=INDEX(Matches!$H$2:$H$201,MATCH($A927&amp;"-9",Matches!$J$2:$J$201,0))),5,IF(SIGN(T927-U927)&lt;&gt;SIGN(INDEX(Matches!$G$2:$G$201,MATCH($A927&amp;"-9",Matches!$J$2:$J$201,0))-INDEX(Matches!$H$2:$H$201,MATCH($A927&amp;"-9",Matches!$J$2:$J$201,0))),0,IF(T927-U927=INDEX(Matches!$G$2:$G$201,MATCH($A927&amp;"-9",Matches!$J$2:$J$201,0))-INDEX(Matches!$H$2:$H$201,MATCH($A927&amp;"-9",Matches!$J$2:$J$201,0)),3,2))))),""))</f>
        <v/>
      </c>
      <c r="AG927" s="12" t="str">
        <f aca="false">IF(OR($B927="",V927="",W927=""),"",IFERROR(IF(OR(INDEX(Matches!$I$2:$I$201,MATCH($A927&amp;"-10",Matches!$J$2:$J$201,0))="Void",INDEX(Matches!$G$2:$G$201,MATCH($A927&amp;"-10",Matches!$J$2:$J$201,0))="",INDEX(Matches!$H$2:$H$201,MATCH($A927&amp;"-10",Matches!$J$2:$J$201,0))=""),"",IF(AND($C927&lt;&gt;"",INDEX(Matches!$F$2:$F$201,MATCH($A927&amp;"-10",Matches!$J$2:$J$201,0))&lt;&gt;"",$C927&gt;=INDEX(Matches!$F$2:$F$201,MATCH($A927&amp;"-10",Matches!$J$2:$J$201,0))),"",IF(AND(V927=INDEX(Matches!$G$2:$G$201,MATCH($A927&amp;"-10",Matches!$J$2:$J$201,0)),W927=INDEX(Matches!$H$2:$H$201,MATCH($A927&amp;"-10",Matches!$J$2:$J$201,0))),5,IF(SIGN(V927-W927)&lt;&gt;SIGN(INDEX(Matches!$G$2:$G$201,MATCH($A927&amp;"-10",Matches!$J$2:$J$201,0))-INDEX(Matches!$H$2:$H$201,MATCH($A927&amp;"-10",Matches!$J$2:$J$201,0))),0,IF(V927-W927=INDEX(Matches!$G$2:$G$201,MATCH($A927&amp;"-10",Matches!$J$2:$J$201,0))-INDEX(Matches!$H$2:$H$201,MATCH($A927&amp;"-10",Matches!$J$2:$J$201,0)),3,2))))),""))</f>
        <v/>
      </c>
      <c r="AH927" s="13" t="str">
        <f aca="false">IF($B927="","",SUM(X927:AG927))</f>
        <v/>
      </c>
      <c r="AI927" s="12" t="str">
        <f aca="false">IF($B927="","",COUNTIF(X927:AG927,5))</f>
        <v/>
      </c>
      <c r="AJ927" s="12" t="str">
        <f aca="false">IF($B927="","",COUNTIF(X927:AG927,"&gt;=2"))</f>
        <v/>
      </c>
      <c r="AK927" s="12" t="str">
        <f aca="false">IF($B927="","",COUNT(X927:AG927))</f>
        <v/>
      </c>
    </row>
    <row r="928" customFormat="false" ht="15" hidden="false" customHeight="false" outlineLevel="0" collapsed="false">
      <c r="A928" s="7"/>
      <c r="B928" s="7"/>
      <c r="C928" s="11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12" t="str">
        <f aca="false">IF(OR($B928="",D928="",E928=""),"",IFERROR(IF(OR(INDEX(Matches!$I$2:$I$201,MATCH($A928&amp;"-1",Matches!$J$2:$J$201,0))="Void",INDEX(Matches!$G$2:$G$201,MATCH($A928&amp;"-1",Matches!$J$2:$J$201,0))="",INDEX(Matches!$H$2:$H$201,MATCH($A928&amp;"-1",Matches!$J$2:$J$201,0))=""),"",IF(AND($C928&lt;&gt;"",INDEX(Matches!$F$2:$F$201,MATCH($A928&amp;"-1",Matches!$J$2:$J$201,0))&lt;&gt;"",$C928&gt;=INDEX(Matches!$F$2:$F$201,MATCH($A928&amp;"-1",Matches!$J$2:$J$201,0))),"",IF(AND(D928=INDEX(Matches!$G$2:$G$201,MATCH($A928&amp;"-1",Matches!$J$2:$J$201,0)),E928=INDEX(Matches!$H$2:$H$201,MATCH($A928&amp;"-1",Matches!$J$2:$J$201,0))),5,IF(SIGN(D928-E928)&lt;&gt;SIGN(INDEX(Matches!$G$2:$G$201,MATCH($A928&amp;"-1",Matches!$J$2:$J$201,0))-INDEX(Matches!$H$2:$H$201,MATCH($A928&amp;"-1",Matches!$J$2:$J$201,0))),0,IF(D928-E928=INDEX(Matches!$G$2:$G$201,MATCH($A928&amp;"-1",Matches!$J$2:$J$201,0))-INDEX(Matches!$H$2:$H$201,MATCH($A928&amp;"-1",Matches!$J$2:$J$201,0)),3,2))))),""))</f>
        <v/>
      </c>
      <c r="Y928" s="12" t="str">
        <f aca="false">IF(OR($B928="",F928="",G928=""),"",IFERROR(IF(OR(INDEX(Matches!$I$2:$I$201,MATCH($A928&amp;"-2",Matches!$J$2:$J$201,0))="Void",INDEX(Matches!$G$2:$G$201,MATCH($A928&amp;"-2",Matches!$J$2:$J$201,0))="",INDEX(Matches!$H$2:$H$201,MATCH($A928&amp;"-2",Matches!$J$2:$J$201,0))=""),"",IF(AND($C928&lt;&gt;"",INDEX(Matches!$F$2:$F$201,MATCH($A928&amp;"-2",Matches!$J$2:$J$201,0))&lt;&gt;"",$C928&gt;=INDEX(Matches!$F$2:$F$201,MATCH($A928&amp;"-2",Matches!$J$2:$J$201,0))),"",IF(AND(F928=INDEX(Matches!$G$2:$G$201,MATCH($A928&amp;"-2",Matches!$J$2:$J$201,0)),G928=INDEX(Matches!$H$2:$H$201,MATCH($A928&amp;"-2",Matches!$J$2:$J$201,0))),5,IF(SIGN(F928-G928)&lt;&gt;SIGN(INDEX(Matches!$G$2:$G$201,MATCH($A928&amp;"-2",Matches!$J$2:$J$201,0))-INDEX(Matches!$H$2:$H$201,MATCH($A928&amp;"-2",Matches!$J$2:$J$201,0))),0,IF(F928-G928=INDEX(Matches!$G$2:$G$201,MATCH($A928&amp;"-2",Matches!$J$2:$J$201,0))-INDEX(Matches!$H$2:$H$201,MATCH($A928&amp;"-2",Matches!$J$2:$J$201,0)),3,2))))),""))</f>
        <v/>
      </c>
      <c r="Z928" s="12" t="str">
        <f aca="false">IF(OR($B928="",H928="",I928=""),"",IFERROR(IF(OR(INDEX(Matches!$I$2:$I$201,MATCH($A928&amp;"-3",Matches!$J$2:$J$201,0))="Void",INDEX(Matches!$G$2:$G$201,MATCH($A928&amp;"-3",Matches!$J$2:$J$201,0))="",INDEX(Matches!$H$2:$H$201,MATCH($A928&amp;"-3",Matches!$J$2:$J$201,0))=""),"",IF(AND($C928&lt;&gt;"",INDEX(Matches!$F$2:$F$201,MATCH($A928&amp;"-3",Matches!$J$2:$J$201,0))&lt;&gt;"",$C928&gt;=INDEX(Matches!$F$2:$F$201,MATCH($A928&amp;"-3",Matches!$J$2:$J$201,0))),"",IF(AND(H928=INDEX(Matches!$G$2:$G$201,MATCH($A928&amp;"-3",Matches!$J$2:$J$201,0)),I928=INDEX(Matches!$H$2:$H$201,MATCH($A928&amp;"-3",Matches!$J$2:$J$201,0))),5,IF(SIGN(H928-I928)&lt;&gt;SIGN(INDEX(Matches!$G$2:$G$201,MATCH($A928&amp;"-3",Matches!$J$2:$J$201,0))-INDEX(Matches!$H$2:$H$201,MATCH($A928&amp;"-3",Matches!$J$2:$J$201,0))),0,IF(H928-I928=INDEX(Matches!$G$2:$G$201,MATCH($A928&amp;"-3",Matches!$J$2:$J$201,0))-INDEX(Matches!$H$2:$H$201,MATCH($A928&amp;"-3",Matches!$J$2:$J$201,0)),3,2))))),""))</f>
        <v/>
      </c>
      <c r="AA928" s="12" t="str">
        <f aca="false">IF(OR($B928="",J928="",K928=""),"",IFERROR(IF(OR(INDEX(Matches!$I$2:$I$201,MATCH($A928&amp;"-4",Matches!$J$2:$J$201,0))="Void",INDEX(Matches!$G$2:$G$201,MATCH($A928&amp;"-4",Matches!$J$2:$J$201,0))="",INDEX(Matches!$H$2:$H$201,MATCH($A928&amp;"-4",Matches!$J$2:$J$201,0))=""),"",IF(AND($C928&lt;&gt;"",INDEX(Matches!$F$2:$F$201,MATCH($A928&amp;"-4",Matches!$J$2:$J$201,0))&lt;&gt;"",$C928&gt;=INDEX(Matches!$F$2:$F$201,MATCH($A928&amp;"-4",Matches!$J$2:$J$201,0))),"",IF(AND(J928=INDEX(Matches!$G$2:$G$201,MATCH($A928&amp;"-4",Matches!$J$2:$J$201,0)),K928=INDEX(Matches!$H$2:$H$201,MATCH($A928&amp;"-4",Matches!$J$2:$J$201,0))),5,IF(SIGN(J928-K928)&lt;&gt;SIGN(INDEX(Matches!$G$2:$G$201,MATCH($A928&amp;"-4",Matches!$J$2:$J$201,0))-INDEX(Matches!$H$2:$H$201,MATCH($A928&amp;"-4",Matches!$J$2:$J$201,0))),0,IF(J928-K928=INDEX(Matches!$G$2:$G$201,MATCH($A928&amp;"-4",Matches!$J$2:$J$201,0))-INDEX(Matches!$H$2:$H$201,MATCH($A928&amp;"-4",Matches!$J$2:$J$201,0)),3,2))))),""))</f>
        <v/>
      </c>
      <c r="AB928" s="12" t="str">
        <f aca="false">IF(OR($B928="",L928="",M928=""),"",IFERROR(IF(OR(INDEX(Matches!$I$2:$I$201,MATCH($A928&amp;"-5",Matches!$J$2:$J$201,0))="Void",INDEX(Matches!$G$2:$G$201,MATCH($A928&amp;"-5",Matches!$J$2:$J$201,0))="",INDEX(Matches!$H$2:$H$201,MATCH($A928&amp;"-5",Matches!$J$2:$J$201,0))=""),"",IF(AND($C928&lt;&gt;"",INDEX(Matches!$F$2:$F$201,MATCH($A928&amp;"-5",Matches!$J$2:$J$201,0))&lt;&gt;"",$C928&gt;=INDEX(Matches!$F$2:$F$201,MATCH($A928&amp;"-5",Matches!$J$2:$J$201,0))),"",IF(AND(L928=INDEX(Matches!$G$2:$G$201,MATCH($A928&amp;"-5",Matches!$J$2:$J$201,0)),M928=INDEX(Matches!$H$2:$H$201,MATCH($A928&amp;"-5",Matches!$J$2:$J$201,0))),5,IF(SIGN(L928-M928)&lt;&gt;SIGN(INDEX(Matches!$G$2:$G$201,MATCH($A928&amp;"-5",Matches!$J$2:$J$201,0))-INDEX(Matches!$H$2:$H$201,MATCH($A928&amp;"-5",Matches!$J$2:$J$201,0))),0,IF(L928-M928=INDEX(Matches!$G$2:$G$201,MATCH($A928&amp;"-5",Matches!$J$2:$J$201,0))-INDEX(Matches!$H$2:$H$201,MATCH($A928&amp;"-5",Matches!$J$2:$J$201,0)),3,2))))),""))</f>
        <v/>
      </c>
      <c r="AC928" s="12" t="str">
        <f aca="false">IF(OR($B928="",N928="",O928=""),"",IFERROR(IF(OR(INDEX(Matches!$I$2:$I$201,MATCH($A928&amp;"-6",Matches!$J$2:$J$201,0))="Void",INDEX(Matches!$G$2:$G$201,MATCH($A928&amp;"-6",Matches!$J$2:$J$201,0))="",INDEX(Matches!$H$2:$H$201,MATCH($A928&amp;"-6",Matches!$J$2:$J$201,0))=""),"",IF(AND($C928&lt;&gt;"",INDEX(Matches!$F$2:$F$201,MATCH($A928&amp;"-6",Matches!$J$2:$J$201,0))&lt;&gt;"",$C928&gt;=INDEX(Matches!$F$2:$F$201,MATCH($A928&amp;"-6",Matches!$J$2:$J$201,0))),"",IF(AND(N928=INDEX(Matches!$G$2:$G$201,MATCH($A928&amp;"-6",Matches!$J$2:$J$201,0)),O928=INDEX(Matches!$H$2:$H$201,MATCH($A928&amp;"-6",Matches!$J$2:$J$201,0))),5,IF(SIGN(N928-O928)&lt;&gt;SIGN(INDEX(Matches!$G$2:$G$201,MATCH($A928&amp;"-6",Matches!$J$2:$J$201,0))-INDEX(Matches!$H$2:$H$201,MATCH($A928&amp;"-6",Matches!$J$2:$J$201,0))),0,IF(N928-O928=INDEX(Matches!$G$2:$G$201,MATCH($A928&amp;"-6",Matches!$J$2:$J$201,0))-INDEX(Matches!$H$2:$H$201,MATCH($A928&amp;"-6",Matches!$J$2:$J$201,0)),3,2))))),""))</f>
        <v/>
      </c>
      <c r="AD928" s="12" t="str">
        <f aca="false">IF(OR($B928="",P928="",Q928=""),"",IFERROR(IF(OR(INDEX(Matches!$I$2:$I$201,MATCH($A928&amp;"-7",Matches!$J$2:$J$201,0))="Void",INDEX(Matches!$G$2:$G$201,MATCH($A928&amp;"-7",Matches!$J$2:$J$201,0))="",INDEX(Matches!$H$2:$H$201,MATCH($A928&amp;"-7",Matches!$J$2:$J$201,0))=""),"",IF(AND($C928&lt;&gt;"",INDEX(Matches!$F$2:$F$201,MATCH($A928&amp;"-7",Matches!$J$2:$J$201,0))&lt;&gt;"",$C928&gt;=INDEX(Matches!$F$2:$F$201,MATCH($A928&amp;"-7",Matches!$J$2:$J$201,0))),"",IF(AND(P928=INDEX(Matches!$G$2:$G$201,MATCH($A928&amp;"-7",Matches!$J$2:$J$201,0)),Q928=INDEX(Matches!$H$2:$H$201,MATCH($A928&amp;"-7",Matches!$J$2:$J$201,0))),5,IF(SIGN(P928-Q928)&lt;&gt;SIGN(INDEX(Matches!$G$2:$G$201,MATCH($A928&amp;"-7",Matches!$J$2:$J$201,0))-INDEX(Matches!$H$2:$H$201,MATCH($A928&amp;"-7",Matches!$J$2:$J$201,0))),0,IF(P928-Q928=INDEX(Matches!$G$2:$G$201,MATCH($A928&amp;"-7",Matches!$J$2:$J$201,0))-INDEX(Matches!$H$2:$H$201,MATCH($A928&amp;"-7",Matches!$J$2:$J$201,0)),3,2))))),""))</f>
        <v/>
      </c>
      <c r="AE928" s="12" t="str">
        <f aca="false">IF(OR($B928="",R928="",S928=""),"",IFERROR(IF(OR(INDEX(Matches!$I$2:$I$201,MATCH($A928&amp;"-8",Matches!$J$2:$J$201,0))="Void",INDEX(Matches!$G$2:$G$201,MATCH($A928&amp;"-8",Matches!$J$2:$J$201,0))="",INDEX(Matches!$H$2:$H$201,MATCH($A928&amp;"-8",Matches!$J$2:$J$201,0))=""),"",IF(AND($C928&lt;&gt;"",INDEX(Matches!$F$2:$F$201,MATCH($A928&amp;"-8",Matches!$J$2:$J$201,0))&lt;&gt;"",$C928&gt;=INDEX(Matches!$F$2:$F$201,MATCH($A928&amp;"-8",Matches!$J$2:$J$201,0))),"",IF(AND(R928=INDEX(Matches!$G$2:$G$201,MATCH($A928&amp;"-8",Matches!$J$2:$J$201,0)),S928=INDEX(Matches!$H$2:$H$201,MATCH($A928&amp;"-8",Matches!$J$2:$J$201,0))),5,IF(SIGN(R928-S928)&lt;&gt;SIGN(INDEX(Matches!$G$2:$G$201,MATCH($A928&amp;"-8",Matches!$J$2:$J$201,0))-INDEX(Matches!$H$2:$H$201,MATCH($A928&amp;"-8",Matches!$J$2:$J$201,0))),0,IF(R928-S928=INDEX(Matches!$G$2:$G$201,MATCH($A928&amp;"-8",Matches!$J$2:$J$201,0))-INDEX(Matches!$H$2:$H$201,MATCH($A928&amp;"-8",Matches!$J$2:$J$201,0)),3,2))))),""))</f>
        <v/>
      </c>
      <c r="AF928" s="12" t="str">
        <f aca="false">IF(OR($B928="",T928="",U928=""),"",IFERROR(IF(OR(INDEX(Matches!$I$2:$I$201,MATCH($A928&amp;"-9",Matches!$J$2:$J$201,0))="Void",INDEX(Matches!$G$2:$G$201,MATCH($A928&amp;"-9",Matches!$J$2:$J$201,0))="",INDEX(Matches!$H$2:$H$201,MATCH($A928&amp;"-9",Matches!$J$2:$J$201,0))=""),"",IF(AND($C928&lt;&gt;"",INDEX(Matches!$F$2:$F$201,MATCH($A928&amp;"-9",Matches!$J$2:$J$201,0))&lt;&gt;"",$C928&gt;=INDEX(Matches!$F$2:$F$201,MATCH($A928&amp;"-9",Matches!$J$2:$J$201,0))),"",IF(AND(T928=INDEX(Matches!$G$2:$G$201,MATCH($A928&amp;"-9",Matches!$J$2:$J$201,0)),U928=INDEX(Matches!$H$2:$H$201,MATCH($A928&amp;"-9",Matches!$J$2:$J$201,0))),5,IF(SIGN(T928-U928)&lt;&gt;SIGN(INDEX(Matches!$G$2:$G$201,MATCH($A928&amp;"-9",Matches!$J$2:$J$201,0))-INDEX(Matches!$H$2:$H$201,MATCH($A928&amp;"-9",Matches!$J$2:$J$201,0))),0,IF(T928-U928=INDEX(Matches!$G$2:$G$201,MATCH($A928&amp;"-9",Matches!$J$2:$J$201,0))-INDEX(Matches!$H$2:$H$201,MATCH($A928&amp;"-9",Matches!$J$2:$J$201,0)),3,2))))),""))</f>
        <v/>
      </c>
      <c r="AG928" s="12" t="str">
        <f aca="false">IF(OR($B928="",V928="",W928=""),"",IFERROR(IF(OR(INDEX(Matches!$I$2:$I$201,MATCH($A928&amp;"-10",Matches!$J$2:$J$201,0))="Void",INDEX(Matches!$G$2:$G$201,MATCH($A928&amp;"-10",Matches!$J$2:$J$201,0))="",INDEX(Matches!$H$2:$H$201,MATCH($A928&amp;"-10",Matches!$J$2:$J$201,0))=""),"",IF(AND($C928&lt;&gt;"",INDEX(Matches!$F$2:$F$201,MATCH($A928&amp;"-10",Matches!$J$2:$J$201,0))&lt;&gt;"",$C928&gt;=INDEX(Matches!$F$2:$F$201,MATCH($A928&amp;"-10",Matches!$J$2:$J$201,0))),"",IF(AND(V928=INDEX(Matches!$G$2:$G$201,MATCH($A928&amp;"-10",Matches!$J$2:$J$201,0)),W928=INDEX(Matches!$H$2:$H$201,MATCH($A928&amp;"-10",Matches!$J$2:$J$201,0))),5,IF(SIGN(V928-W928)&lt;&gt;SIGN(INDEX(Matches!$G$2:$G$201,MATCH($A928&amp;"-10",Matches!$J$2:$J$201,0))-INDEX(Matches!$H$2:$H$201,MATCH($A928&amp;"-10",Matches!$J$2:$J$201,0))),0,IF(V928-W928=INDEX(Matches!$G$2:$G$201,MATCH($A928&amp;"-10",Matches!$J$2:$J$201,0))-INDEX(Matches!$H$2:$H$201,MATCH($A928&amp;"-10",Matches!$J$2:$J$201,0)),3,2))))),""))</f>
        <v/>
      </c>
      <c r="AH928" s="13" t="str">
        <f aca="false">IF($B928="","",SUM(X928:AG928))</f>
        <v/>
      </c>
      <c r="AI928" s="12" t="str">
        <f aca="false">IF($B928="","",COUNTIF(X928:AG928,5))</f>
        <v/>
      </c>
      <c r="AJ928" s="12" t="str">
        <f aca="false">IF($B928="","",COUNTIF(X928:AG928,"&gt;=2"))</f>
        <v/>
      </c>
      <c r="AK928" s="12" t="str">
        <f aca="false">IF($B928="","",COUNT(X928:AG928))</f>
        <v/>
      </c>
    </row>
    <row r="929" customFormat="false" ht="15" hidden="false" customHeight="false" outlineLevel="0" collapsed="false">
      <c r="A929" s="7"/>
      <c r="B929" s="7"/>
      <c r="C929" s="11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12" t="str">
        <f aca="false">IF(OR($B929="",D929="",E929=""),"",IFERROR(IF(OR(INDEX(Matches!$I$2:$I$201,MATCH($A929&amp;"-1",Matches!$J$2:$J$201,0))="Void",INDEX(Matches!$G$2:$G$201,MATCH($A929&amp;"-1",Matches!$J$2:$J$201,0))="",INDEX(Matches!$H$2:$H$201,MATCH($A929&amp;"-1",Matches!$J$2:$J$201,0))=""),"",IF(AND($C929&lt;&gt;"",INDEX(Matches!$F$2:$F$201,MATCH($A929&amp;"-1",Matches!$J$2:$J$201,0))&lt;&gt;"",$C929&gt;=INDEX(Matches!$F$2:$F$201,MATCH($A929&amp;"-1",Matches!$J$2:$J$201,0))),"",IF(AND(D929=INDEX(Matches!$G$2:$G$201,MATCH($A929&amp;"-1",Matches!$J$2:$J$201,0)),E929=INDEX(Matches!$H$2:$H$201,MATCH($A929&amp;"-1",Matches!$J$2:$J$201,0))),5,IF(SIGN(D929-E929)&lt;&gt;SIGN(INDEX(Matches!$G$2:$G$201,MATCH($A929&amp;"-1",Matches!$J$2:$J$201,0))-INDEX(Matches!$H$2:$H$201,MATCH($A929&amp;"-1",Matches!$J$2:$J$201,0))),0,IF(D929-E929=INDEX(Matches!$G$2:$G$201,MATCH($A929&amp;"-1",Matches!$J$2:$J$201,0))-INDEX(Matches!$H$2:$H$201,MATCH($A929&amp;"-1",Matches!$J$2:$J$201,0)),3,2))))),""))</f>
        <v/>
      </c>
      <c r="Y929" s="12" t="str">
        <f aca="false">IF(OR($B929="",F929="",G929=""),"",IFERROR(IF(OR(INDEX(Matches!$I$2:$I$201,MATCH($A929&amp;"-2",Matches!$J$2:$J$201,0))="Void",INDEX(Matches!$G$2:$G$201,MATCH($A929&amp;"-2",Matches!$J$2:$J$201,0))="",INDEX(Matches!$H$2:$H$201,MATCH($A929&amp;"-2",Matches!$J$2:$J$201,0))=""),"",IF(AND($C929&lt;&gt;"",INDEX(Matches!$F$2:$F$201,MATCH($A929&amp;"-2",Matches!$J$2:$J$201,0))&lt;&gt;"",$C929&gt;=INDEX(Matches!$F$2:$F$201,MATCH($A929&amp;"-2",Matches!$J$2:$J$201,0))),"",IF(AND(F929=INDEX(Matches!$G$2:$G$201,MATCH($A929&amp;"-2",Matches!$J$2:$J$201,0)),G929=INDEX(Matches!$H$2:$H$201,MATCH($A929&amp;"-2",Matches!$J$2:$J$201,0))),5,IF(SIGN(F929-G929)&lt;&gt;SIGN(INDEX(Matches!$G$2:$G$201,MATCH($A929&amp;"-2",Matches!$J$2:$J$201,0))-INDEX(Matches!$H$2:$H$201,MATCH($A929&amp;"-2",Matches!$J$2:$J$201,0))),0,IF(F929-G929=INDEX(Matches!$G$2:$G$201,MATCH($A929&amp;"-2",Matches!$J$2:$J$201,0))-INDEX(Matches!$H$2:$H$201,MATCH($A929&amp;"-2",Matches!$J$2:$J$201,0)),3,2))))),""))</f>
        <v/>
      </c>
      <c r="Z929" s="12" t="str">
        <f aca="false">IF(OR($B929="",H929="",I929=""),"",IFERROR(IF(OR(INDEX(Matches!$I$2:$I$201,MATCH($A929&amp;"-3",Matches!$J$2:$J$201,0))="Void",INDEX(Matches!$G$2:$G$201,MATCH($A929&amp;"-3",Matches!$J$2:$J$201,0))="",INDEX(Matches!$H$2:$H$201,MATCH($A929&amp;"-3",Matches!$J$2:$J$201,0))=""),"",IF(AND($C929&lt;&gt;"",INDEX(Matches!$F$2:$F$201,MATCH($A929&amp;"-3",Matches!$J$2:$J$201,0))&lt;&gt;"",$C929&gt;=INDEX(Matches!$F$2:$F$201,MATCH($A929&amp;"-3",Matches!$J$2:$J$201,0))),"",IF(AND(H929=INDEX(Matches!$G$2:$G$201,MATCH($A929&amp;"-3",Matches!$J$2:$J$201,0)),I929=INDEX(Matches!$H$2:$H$201,MATCH($A929&amp;"-3",Matches!$J$2:$J$201,0))),5,IF(SIGN(H929-I929)&lt;&gt;SIGN(INDEX(Matches!$G$2:$G$201,MATCH($A929&amp;"-3",Matches!$J$2:$J$201,0))-INDEX(Matches!$H$2:$H$201,MATCH($A929&amp;"-3",Matches!$J$2:$J$201,0))),0,IF(H929-I929=INDEX(Matches!$G$2:$G$201,MATCH($A929&amp;"-3",Matches!$J$2:$J$201,0))-INDEX(Matches!$H$2:$H$201,MATCH($A929&amp;"-3",Matches!$J$2:$J$201,0)),3,2))))),""))</f>
        <v/>
      </c>
      <c r="AA929" s="12" t="str">
        <f aca="false">IF(OR($B929="",J929="",K929=""),"",IFERROR(IF(OR(INDEX(Matches!$I$2:$I$201,MATCH($A929&amp;"-4",Matches!$J$2:$J$201,0))="Void",INDEX(Matches!$G$2:$G$201,MATCH($A929&amp;"-4",Matches!$J$2:$J$201,0))="",INDEX(Matches!$H$2:$H$201,MATCH($A929&amp;"-4",Matches!$J$2:$J$201,0))=""),"",IF(AND($C929&lt;&gt;"",INDEX(Matches!$F$2:$F$201,MATCH($A929&amp;"-4",Matches!$J$2:$J$201,0))&lt;&gt;"",$C929&gt;=INDEX(Matches!$F$2:$F$201,MATCH($A929&amp;"-4",Matches!$J$2:$J$201,0))),"",IF(AND(J929=INDEX(Matches!$G$2:$G$201,MATCH($A929&amp;"-4",Matches!$J$2:$J$201,0)),K929=INDEX(Matches!$H$2:$H$201,MATCH($A929&amp;"-4",Matches!$J$2:$J$201,0))),5,IF(SIGN(J929-K929)&lt;&gt;SIGN(INDEX(Matches!$G$2:$G$201,MATCH($A929&amp;"-4",Matches!$J$2:$J$201,0))-INDEX(Matches!$H$2:$H$201,MATCH($A929&amp;"-4",Matches!$J$2:$J$201,0))),0,IF(J929-K929=INDEX(Matches!$G$2:$G$201,MATCH($A929&amp;"-4",Matches!$J$2:$J$201,0))-INDEX(Matches!$H$2:$H$201,MATCH($A929&amp;"-4",Matches!$J$2:$J$201,0)),3,2))))),""))</f>
        <v/>
      </c>
      <c r="AB929" s="12" t="str">
        <f aca="false">IF(OR($B929="",L929="",M929=""),"",IFERROR(IF(OR(INDEX(Matches!$I$2:$I$201,MATCH($A929&amp;"-5",Matches!$J$2:$J$201,0))="Void",INDEX(Matches!$G$2:$G$201,MATCH($A929&amp;"-5",Matches!$J$2:$J$201,0))="",INDEX(Matches!$H$2:$H$201,MATCH($A929&amp;"-5",Matches!$J$2:$J$201,0))=""),"",IF(AND($C929&lt;&gt;"",INDEX(Matches!$F$2:$F$201,MATCH($A929&amp;"-5",Matches!$J$2:$J$201,0))&lt;&gt;"",$C929&gt;=INDEX(Matches!$F$2:$F$201,MATCH($A929&amp;"-5",Matches!$J$2:$J$201,0))),"",IF(AND(L929=INDEX(Matches!$G$2:$G$201,MATCH($A929&amp;"-5",Matches!$J$2:$J$201,0)),M929=INDEX(Matches!$H$2:$H$201,MATCH($A929&amp;"-5",Matches!$J$2:$J$201,0))),5,IF(SIGN(L929-M929)&lt;&gt;SIGN(INDEX(Matches!$G$2:$G$201,MATCH($A929&amp;"-5",Matches!$J$2:$J$201,0))-INDEX(Matches!$H$2:$H$201,MATCH($A929&amp;"-5",Matches!$J$2:$J$201,0))),0,IF(L929-M929=INDEX(Matches!$G$2:$G$201,MATCH($A929&amp;"-5",Matches!$J$2:$J$201,0))-INDEX(Matches!$H$2:$H$201,MATCH($A929&amp;"-5",Matches!$J$2:$J$201,0)),3,2))))),""))</f>
        <v/>
      </c>
      <c r="AC929" s="12" t="str">
        <f aca="false">IF(OR($B929="",N929="",O929=""),"",IFERROR(IF(OR(INDEX(Matches!$I$2:$I$201,MATCH($A929&amp;"-6",Matches!$J$2:$J$201,0))="Void",INDEX(Matches!$G$2:$G$201,MATCH($A929&amp;"-6",Matches!$J$2:$J$201,0))="",INDEX(Matches!$H$2:$H$201,MATCH($A929&amp;"-6",Matches!$J$2:$J$201,0))=""),"",IF(AND($C929&lt;&gt;"",INDEX(Matches!$F$2:$F$201,MATCH($A929&amp;"-6",Matches!$J$2:$J$201,0))&lt;&gt;"",$C929&gt;=INDEX(Matches!$F$2:$F$201,MATCH($A929&amp;"-6",Matches!$J$2:$J$201,0))),"",IF(AND(N929=INDEX(Matches!$G$2:$G$201,MATCH($A929&amp;"-6",Matches!$J$2:$J$201,0)),O929=INDEX(Matches!$H$2:$H$201,MATCH($A929&amp;"-6",Matches!$J$2:$J$201,0))),5,IF(SIGN(N929-O929)&lt;&gt;SIGN(INDEX(Matches!$G$2:$G$201,MATCH($A929&amp;"-6",Matches!$J$2:$J$201,0))-INDEX(Matches!$H$2:$H$201,MATCH($A929&amp;"-6",Matches!$J$2:$J$201,0))),0,IF(N929-O929=INDEX(Matches!$G$2:$G$201,MATCH($A929&amp;"-6",Matches!$J$2:$J$201,0))-INDEX(Matches!$H$2:$H$201,MATCH($A929&amp;"-6",Matches!$J$2:$J$201,0)),3,2))))),""))</f>
        <v/>
      </c>
      <c r="AD929" s="12" t="str">
        <f aca="false">IF(OR($B929="",P929="",Q929=""),"",IFERROR(IF(OR(INDEX(Matches!$I$2:$I$201,MATCH($A929&amp;"-7",Matches!$J$2:$J$201,0))="Void",INDEX(Matches!$G$2:$G$201,MATCH($A929&amp;"-7",Matches!$J$2:$J$201,0))="",INDEX(Matches!$H$2:$H$201,MATCH($A929&amp;"-7",Matches!$J$2:$J$201,0))=""),"",IF(AND($C929&lt;&gt;"",INDEX(Matches!$F$2:$F$201,MATCH($A929&amp;"-7",Matches!$J$2:$J$201,0))&lt;&gt;"",$C929&gt;=INDEX(Matches!$F$2:$F$201,MATCH($A929&amp;"-7",Matches!$J$2:$J$201,0))),"",IF(AND(P929=INDEX(Matches!$G$2:$G$201,MATCH($A929&amp;"-7",Matches!$J$2:$J$201,0)),Q929=INDEX(Matches!$H$2:$H$201,MATCH($A929&amp;"-7",Matches!$J$2:$J$201,0))),5,IF(SIGN(P929-Q929)&lt;&gt;SIGN(INDEX(Matches!$G$2:$G$201,MATCH($A929&amp;"-7",Matches!$J$2:$J$201,0))-INDEX(Matches!$H$2:$H$201,MATCH($A929&amp;"-7",Matches!$J$2:$J$201,0))),0,IF(P929-Q929=INDEX(Matches!$G$2:$G$201,MATCH($A929&amp;"-7",Matches!$J$2:$J$201,0))-INDEX(Matches!$H$2:$H$201,MATCH($A929&amp;"-7",Matches!$J$2:$J$201,0)),3,2))))),""))</f>
        <v/>
      </c>
      <c r="AE929" s="12" t="str">
        <f aca="false">IF(OR($B929="",R929="",S929=""),"",IFERROR(IF(OR(INDEX(Matches!$I$2:$I$201,MATCH($A929&amp;"-8",Matches!$J$2:$J$201,0))="Void",INDEX(Matches!$G$2:$G$201,MATCH($A929&amp;"-8",Matches!$J$2:$J$201,0))="",INDEX(Matches!$H$2:$H$201,MATCH($A929&amp;"-8",Matches!$J$2:$J$201,0))=""),"",IF(AND($C929&lt;&gt;"",INDEX(Matches!$F$2:$F$201,MATCH($A929&amp;"-8",Matches!$J$2:$J$201,0))&lt;&gt;"",$C929&gt;=INDEX(Matches!$F$2:$F$201,MATCH($A929&amp;"-8",Matches!$J$2:$J$201,0))),"",IF(AND(R929=INDEX(Matches!$G$2:$G$201,MATCH($A929&amp;"-8",Matches!$J$2:$J$201,0)),S929=INDEX(Matches!$H$2:$H$201,MATCH($A929&amp;"-8",Matches!$J$2:$J$201,0))),5,IF(SIGN(R929-S929)&lt;&gt;SIGN(INDEX(Matches!$G$2:$G$201,MATCH($A929&amp;"-8",Matches!$J$2:$J$201,0))-INDEX(Matches!$H$2:$H$201,MATCH($A929&amp;"-8",Matches!$J$2:$J$201,0))),0,IF(R929-S929=INDEX(Matches!$G$2:$G$201,MATCH($A929&amp;"-8",Matches!$J$2:$J$201,0))-INDEX(Matches!$H$2:$H$201,MATCH($A929&amp;"-8",Matches!$J$2:$J$201,0)),3,2))))),""))</f>
        <v/>
      </c>
      <c r="AF929" s="12" t="str">
        <f aca="false">IF(OR($B929="",T929="",U929=""),"",IFERROR(IF(OR(INDEX(Matches!$I$2:$I$201,MATCH($A929&amp;"-9",Matches!$J$2:$J$201,0))="Void",INDEX(Matches!$G$2:$G$201,MATCH($A929&amp;"-9",Matches!$J$2:$J$201,0))="",INDEX(Matches!$H$2:$H$201,MATCH($A929&amp;"-9",Matches!$J$2:$J$201,0))=""),"",IF(AND($C929&lt;&gt;"",INDEX(Matches!$F$2:$F$201,MATCH($A929&amp;"-9",Matches!$J$2:$J$201,0))&lt;&gt;"",$C929&gt;=INDEX(Matches!$F$2:$F$201,MATCH($A929&amp;"-9",Matches!$J$2:$J$201,0))),"",IF(AND(T929=INDEX(Matches!$G$2:$G$201,MATCH($A929&amp;"-9",Matches!$J$2:$J$201,0)),U929=INDEX(Matches!$H$2:$H$201,MATCH($A929&amp;"-9",Matches!$J$2:$J$201,0))),5,IF(SIGN(T929-U929)&lt;&gt;SIGN(INDEX(Matches!$G$2:$G$201,MATCH($A929&amp;"-9",Matches!$J$2:$J$201,0))-INDEX(Matches!$H$2:$H$201,MATCH($A929&amp;"-9",Matches!$J$2:$J$201,0))),0,IF(T929-U929=INDEX(Matches!$G$2:$G$201,MATCH($A929&amp;"-9",Matches!$J$2:$J$201,0))-INDEX(Matches!$H$2:$H$201,MATCH($A929&amp;"-9",Matches!$J$2:$J$201,0)),3,2))))),""))</f>
        <v/>
      </c>
      <c r="AG929" s="12" t="str">
        <f aca="false">IF(OR($B929="",V929="",W929=""),"",IFERROR(IF(OR(INDEX(Matches!$I$2:$I$201,MATCH($A929&amp;"-10",Matches!$J$2:$J$201,0))="Void",INDEX(Matches!$G$2:$G$201,MATCH($A929&amp;"-10",Matches!$J$2:$J$201,0))="",INDEX(Matches!$H$2:$H$201,MATCH($A929&amp;"-10",Matches!$J$2:$J$201,0))=""),"",IF(AND($C929&lt;&gt;"",INDEX(Matches!$F$2:$F$201,MATCH($A929&amp;"-10",Matches!$J$2:$J$201,0))&lt;&gt;"",$C929&gt;=INDEX(Matches!$F$2:$F$201,MATCH($A929&amp;"-10",Matches!$J$2:$J$201,0))),"",IF(AND(V929=INDEX(Matches!$G$2:$G$201,MATCH($A929&amp;"-10",Matches!$J$2:$J$201,0)),W929=INDEX(Matches!$H$2:$H$201,MATCH($A929&amp;"-10",Matches!$J$2:$J$201,0))),5,IF(SIGN(V929-W929)&lt;&gt;SIGN(INDEX(Matches!$G$2:$G$201,MATCH($A929&amp;"-10",Matches!$J$2:$J$201,0))-INDEX(Matches!$H$2:$H$201,MATCH($A929&amp;"-10",Matches!$J$2:$J$201,0))),0,IF(V929-W929=INDEX(Matches!$G$2:$G$201,MATCH($A929&amp;"-10",Matches!$J$2:$J$201,0))-INDEX(Matches!$H$2:$H$201,MATCH($A929&amp;"-10",Matches!$J$2:$J$201,0)),3,2))))),""))</f>
        <v/>
      </c>
      <c r="AH929" s="13" t="str">
        <f aca="false">IF($B929="","",SUM(X929:AG929))</f>
        <v/>
      </c>
      <c r="AI929" s="12" t="str">
        <f aca="false">IF($B929="","",COUNTIF(X929:AG929,5))</f>
        <v/>
      </c>
      <c r="AJ929" s="12" t="str">
        <f aca="false">IF($B929="","",COUNTIF(X929:AG929,"&gt;=2"))</f>
        <v/>
      </c>
      <c r="AK929" s="12" t="str">
        <f aca="false">IF($B929="","",COUNT(X929:AG929))</f>
        <v/>
      </c>
    </row>
    <row r="930" customFormat="false" ht="15" hidden="false" customHeight="false" outlineLevel="0" collapsed="false">
      <c r="A930" s="7"/>
      <c r="B930" s="7"/>
      <c r="C930" s="11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12" t="str">
        <f aca="false">IF(OR($B930="",D930="",E930=""),"",IFERROR(IF(OR(INDEX(Matches!$I$2:$I$201,MATCH($A930&amp;"-1",Matches!$J$2:$J$201,0))="Void",INDEX(Matches!$G$2:$G$201,MATCH($A930&amp;"-1",Matches!$J$2:$J$201,0))="",INDEX(Matches!$H$2:$H$201,MATCH($A930&amp;"-1",Matches!$J$2:$J$201,0))=""),"",IF(AND($C930&lt;&gt;"",INDEX(Matches!$F$2:$F$201,MATCH($A930&amp;"-1",Matches!$J$2:$J$201,0))&lt;&gt;"",$C930&gt;=INDEX(Matches!$F$2:$F$201,MATCH($A930&amp;"-1",Matches!$J$2:$J$201,0))),"",IF(AND(D930=INDEX(Matches!$G$2:$G$201,MATCH($A930&amp;"-1",Matches!$J$2:$J$201,0)),E930=INDEX(Matches!$H$2:$H$201,MATCH($A930&amp;"-1",Matches!$J$2:$J$201,0))),5,IF(SIGN(D930-E930)&lt;&gt;SIGN(INDEX(Matches!$G$2:$G$201,MATCH($A930&amp;"-1",Matches!$J$2:$J$201,0))-INDEX(Matches!$H$2:$H$201,MATCH($A930&amp;"-1",Matches!$J$2:$J$201,0))),0,IF(D930-E930=INDEX(Matches!$G$2:$G$201,MATCH($A930&amp;"-1",Matches!$J$2:$J$201,0))-INDEX(Matches!$H$2:$H$201,MATCH($A930&amp;"-1",Matches!$J$2:$J$201,0)),3,2))))),""))</f>
        <v/>
      </c>
      <c r="Y930" s="12" t="str">
        <f aca="false">IF(OR($B930="",F930="",G930=""),"",IFERROR(IF(OR(INDEX(Matches!$I$2:$I$201,MATCH($A930&amp;"-2",Matches!$J$2:$J$201,0))="Void",INDEX(Matches!$G$2:$G$201,MATCH($A930&amp;"-2",Matches!$J$2:$J$201,0))="",INDEX(Matches!$H$2:$H$201,MATCH($A930&amp;"-2",Matches!$J$2:$J$201,0))=""),"",IF(AND($C930&lt;&gt;"",INDEX(Matches!$F$2:$F$201,MATCH($A930&amp;"-2",Matches!$J$2:$J$201,0))&lt;&gt;"",$C930&gt;=INDEX(Matches!$F$2:$F$201,MATCH($A930&amp;"-2",Matches!$J$2:$J$201,0))),"",IF(AND(F930=INDEX(Matches!$G$2:$G$201,MATCH($A930&amp;"-2",Matches!$J$2:$J$201,0)),G930=INDEX(Matches!$H$2:$H$201,MATCH($A930&amp;"-2",Matches!$J$2:$J$201,0))),5,IF(SIGN(F930-G930)&lt;&gt;SIGN(INDEX(Matches!$G$2:$G$201,MATCH($A930&amp;"-2",Matches!$J$2:$J$201,0))-INDEX(Matches!$H$2:$H$201,MATCH($A930&amp;"-2",Matches!$J$2:$J$201,0))),0,IF(F930-G930=INDEX(Matches!$G$2:$G$201,MATCH($A930&amp;"-2",Matches!$J$2:$J$201,0))-INDEX(Matches!$H$2:$H$201,MATCH($A930&amp;"-2",Matches!$J$2:$J$201,0)),3,2))))),""))</f>
        <v/>
      </c>
      <c r="Z930" s="12" t="str">
        <f aca="false">IF(OR($B930="",H930="",I930=""),"",IFERROR(IF(OR(INDEX(Matches!$I$2:$I$201,MATCH($A930&amp;"-3",Matches!$J$2:$J$201,0))="Void",INDEX(Matches!$G$2:$G$201,MATCH($A930&amp;"-3",Matches!$J$2:$J$201,0))="",INDEX(Matches!$H$2:$H$201,MATCH($A930&amp;"-3",Matches!$J$2:$J$201,0))=""),"",IF(AND($C930&lt;&gt;"",INDEX(Matches!$F$2:$F$201,MATCH($A930&amp;"-3",Matches!$J$2:$J$201,0))&lt;&gt;"",$C930&gt;=INDEX(Matches!$F$2:$F$201,MATCH($A930&amp;"-3",Matches!$J$2:$J$201,0))),"",IF(AND(H930=INDEX(Matches!$G$2:$G$201,MATCH($A930&amp;"-3",Matches!$J$2:$J$201,0)),I930=INDEX(Matches!$H$2:$H$201,MATCH($A930&amp;"-3",Matches!$J$2:$J$201,0))),5,IF(SIGN(H930-I930)&lt;&gt;SIGN(INDEX(Matches!$G$2:$G$201,MATCH($A930&amp;"-3",Matches!$J$2:$J$201,0))-INDEX(Matches!$H$2:$H$201,MATCH($A930&amp;"-3",Matches!$J$2:$J$201,0))),0,IF(H930-I930=INDEX(Matches!$G$2:$G$201,MATCH($A930&amp;"-3",Matches!$J$2:$J$201,0))-INDEX(Matches!$H$2:$H$201,MATCH($A930&amp;"-3",Matches!$J$2:$J$201,0)),3,2))))),""))</f>
        <v/>
      </c>
      <c r="AA930" s="12" t="str">
        <f aca="false">IF(OR($B930="",J930="",K930=""),"",IFERROR(IF(OR(INDEX(Matches!$I$2:$I$201,MATCH($A930&amp;"-4",Matches!$J$2:$J$201,0))="Void",INDEX(Matches!$G$2:$G$201,MATCH($A930&amp;"-4",Matches!$J$2:$J$201,0))="",INDEX(Matches!$H$2:$H$201,MATCH($A930&amp;"-4",Matches!$J$2:$J$201,0))=""),"",IF(AND($C930&lt;&gt;"",INDEX(Matches!$F$2:$F$201,MATCH($A930&amp;"-4",Matches!$J$2:$J$201,0))&lt;&gt;"",$C930&gt;=INDEX(Matches!$F$2:$F$201,MATCH($A930&amp;"-4",Matches!$J$2:$J$201,0))),"",IF(AND(J930=INDEX(Matches!$G$2:$G$201,MATCH($A930&amp;"-4",Matches!$J$2:$J$201,0)),K930=INDEX(Matches!$H$2:$H$201,MATCH($A930&amp;"-4",Matches!$J$2:$J$201,0))),5,IF(SIGN(J930-K930)&lt;&gt;SIGN(INDEX(Matches!$G$2:$G$201,MATCH($A930&amp;"-4",Matches!$J$2:$J$201,0))-INDEX(Matches!$H$2:$H$201,MATCH($A930&amp;"-4",Matches!$J$2:$J$201,0))),0,IF(J930-K930=INDEX(Matches!$G$2:$G$201,MATCH($A930&amp;"-4",Matches!$J$2:$J$201,0))-INDEX(Matches!$H$2:$H$201,MATCH($A930&amp;"-4",Matches!$J$2:$J$201,0)),3,2))))),""))</f>
        <v/>
      </c>
      <c r="AB930" s="12" t="str">
        <f aca="false">IF(OR($B930="",L930="",M930=""),"",IFERROR(IF(OR(INDEX(Matches!$I$2:$I$201,MATCH($A930&amp;"-5",Matches!$J$2:$J$201,0))="Void",INDEX(Matches!$G$2:$G$201,MATCH($A930&amp;"-5",Matches!$J$2:$J$201,0))="",INDEX(Matches!$H$2:$H$201,MATCH($A930&amp;"-5",Matches!$J$2:$J$201,0))=""),"",IF(AND($C930&lt;&gt;"",INDEX(Matches!$F$2:$F$201,MATCH($A930&amp;"-5",Matches!$J$2:$J$201,0))&lt;&gt;"",$C930&gt;=INDEX(Matches!$F$2:$F$201,MATCH($A930&amp;"-5",Matches!$J$2:$J$201,0))),"",IF(AND(L930=INDEX(Matches!$G$2:$G$201,MATCH($A930&amp;"-5",Matches!$J$2:$J$201,0)),M930=INDEX(Matches!$H$2:$H$201,MATCH($A930&amp;"-5",Matches!$J$2:$J$201,0))),5,IF(SIGN(L930-M930)&lt;&gt;SIGN(INDEX(Matches!$G$2:$G$201,MATCH($A930&amp;"-5",Matches!$J$2:$J$201,0))-INDEX(Matches!$H$2:$H$201,MATCH($A930&amp;"-5",Matches!$J$2:$J$201,0))),0,IF(L930-M930=INDEX(Matches!$G$2:$G$201,MATCH($A930&amp;"-5",Matches!$J$2:$J$201,0))-INDEX(Matches!$H$2:$H$201,MATCH($A930&amp;"-5",Matches!$J$2:$J$201,0)),3,2))))),""))</f>
        <v/>
      </c>
      <c r="AC930" s="12" t="str">
        <f aca="false">IF(OR($B930="",N930="",O930=""),"",IFERROR(IF(OR(INDEX(Matches!$I$2:$I$201,MATCH($A930&amp;"-6",Matches!$J$2:$J$201,0))="Void",INDEX(Matches!$G$2:$G$201,MATCH($A930&amp;"-6",Matches!$J$2:$J$201,0))="",INDEX(Matches!$H$2:$H$201,MATCH($A930&amp;"-6",Matches!$J$2:$J$201,0))=""),"",IF(AND($C930&lt;&gt;"",INDEX(Matches!$F$2:$F$201,MATCH($A930&amp;"-6",Matches!$J$2:$J$201,0))&lt;&gt;"",$C930&gt;=INDEX(Matches!$F$2:$F$201,MATCH($A930&amp;"-6",Matches!$J$2:$J$201,0))),"",IF(AND(N930=INDEX(Matches!$G$2:$G$201,MATCH($A930&amp;"-6",Matches!$J$2:$J$201,0)),O930=INDEX(Matches!$H$2:$H$201,MATCH($A930&amp;"-6",Matches!$J$2:$J$201,0))),5,IF(SIGN(N930-O930)&lt;&gt;SIGN(INDEX(Matches!$G$2:$G$201,MATCH($A930&amp;"-6",Matches!$J$2:$J$201,0))-INDEX(Matches!$H$2:$H$201,MATCH($A930&amp;"-6",Matches!$J$2:$J$201,0))),0,IF(N930-O930=INDEX(Matches!$G$2:$G$201,MATCH($A930&amp;"-6",Matches!$J$2:$J$201,0))-INDEX(Matches!$H$2:$H$201,MATCH($A930&amp;"-6",Matches!$J$2:$J$201,0)),3,2))))),""))</f>
        <v/>
      </c>
      <c r="AD930" s="12" t="str">
        <f aca="false">IF(OR($B930="",P930="",Q930=""),"",IFERROR(IF(OR(INDEX(Matches!$I$2:$I$201,MATCH($A930&amp;"-7",Matches!$J$2:$J$201,0))="Void",INDEX(Matches!$G$2:$G$201,MATCH($A930&amp;"-7",Matches!$J$2:$J$201,0))="",INDEX(Matches!$H$2:$H$201,MATCH($A930&amp;"-7",Matches!$J$2:$J$201,0))=""),"",IF(AND($C930&lt;&gt;"",INDEX(Matches!$F$2:$F$201,MATCH($A930&amp;"-7",Matches!$J$2:$J$201,0))&lt;&gt;"",$C930&gt;=INDEX(Matches!$F$2:$F$201,MATCH($A930&amp;"-7",Matches!$J$2:$J$201,0))),"",IF(AND(P930=INDEX(Matches!$G$2:$G$201,MATCH($A930&amp;"-7",Matches!$J$2:$J$201,0)),Q930=INDEX(Matches!$H$2:$H$201,MATCH($A930&amp;"-7",Matches!$J$2:$J$201,0))),5,IF(SIGN(P930-Q930)&lt;&gt;SIGN(INDEX(Matches!$G$2:$G$201,MATCH($A930&amp;"-7",Matches!$J$2:$J$201,0))-INDEX(Matches!$H$2:$H$201,MATCH($A930&amp;"-7",Matches!$J$2:$J$201,0))),0,IF(P930-Q930=INDEX(Matches!$G$2:$G$201,MATCH($A930&amp;"-7",Matches!$J$2:$J$201,0))-INDEX(Matches!$H$2:$H$201,MATCH($A930&amp;"-7",Matches!$J$2:$J$201,0)),3,2))))),""))</f>
        <v/>
      </c>
      <c r="AE930" s="12" t="str">
        <f aca="false">IF(OR($B930="",R930="",S930=""),"",IFERROR(IF(OR(INDEX(Matches!$I$2:$I$201,MATCH($A930&amp;"-8",Matches!$J$2:$J$201,0))="Void",INDEX(Matches!$G$2:$G$201,MATCH($A930&amp;"-8",Matches!$J$2:$J$201,0))="",INDEX(Matches!$H$2:$H$201,MATCH($A930&amp;"-8",Matches!$J$2:$J$201,0))=""),"",IF(AND($C930&lt;&gt;"",INDEX(Matches!$F$2:$F$201,MATCH($A930&amp;"-8",Matches!$J$2:$J$201,0))&lt;&gt;"",$C930&gt;=INDEX(Matches!$F$2:$F$201,MATCH($A930&amp;"-8",Matches!$J$2:$J$201,0))),"",IF(AND(R930=INDEX(Matches!$G$2:$G$201,MATCH($A930&amp;"-8",Matches!$J$2:$J$201,0)),S930=INDEX(Matches!$H$2:$H$201,MATCH($A930&amp;"-8",Matches!$J$2:$J$201,0))),5,IF(SIGN(R930-S930)&lt;&gt;SIGN(INDEX(Matches!$G$2:$G$201,MATCH($A930&amp;"-8",Matches!$J$2:$J$201,0))-INDEX(Matches!$H$2:$H$201,MATCH($A930&amp;"-8",Matches!$J$2:$J$201,0))),0,IF(R930-S930=INDEX(Matches!$G$2:$G$201,MATCH($A930&amp;"-8",Matches!$J$2:$J$201,0))-INDEX(Matches!$H$2:$H$201,MATCH($A930&amp;"-8",Matches!$J$2:$J$201,0)),3,2))))),""))</f>
        <v/>
      </c>
      <c r="AF930" s="12" t="str">
        <f aca="false">IF(OR($B930="",T930="",U930=""),"",IFERROR(IF(OR(INDEX(Matches!$I$2:$I$201,MATCH($A930&amp;"-9",Matches!$J$2:$J$201,0))="Void",INDEX(Matches!$G$2:$G$201,MATCH($A930&amp;"-9",Matches!$J$2:$J$201,0))="",INDEX(Matches!$H$2:$H$201,MATCH($A930&amp;"-9",Matches!$J$2:$J$201,0))=""),"",IF(AND($C930&lt;&gt;"",INDEX(Matches!$F$2:$F$201,MATCH($A930&amp;"-9",Matches!$J$2:$J$201,0))&lt;&gt;"",$C930&gt;=INDEX(Matches!$F$2:$F$201,MATCH($A930&amp;"-9",Matches!$J$2:$J$201,0))),"",IF(AND(T930=INDEX(Matches!$G$2:$G$201,MATCH($A930&amp;"-9",Matches!$J$2:$J$201,0)),U930=INDEX(Matches!$H$2:$H$201,MATCH($A930&amp;"-9",Matches!$J$2:$J$201,0))),5,IF(SIGN(T930-U930)&lt;&gt;SIGN(INDEX(Matches!$G$2:$G$201,MATCH($A930&amp;"-9",Matches!$J$2:$J$201,0))-INDEX(Matches!$H$2:$H$201,MATCH($A930&amp;"-9",Matches!$J$2:$J$201,0))),0,IF(T930-U930=INDEX(Matches!$G$2:$G$201,MATCH($A930&amp;"-9",Matches!$J$2:$J$201,0))-INDEX(Matches!$H$2:$H$201,MATCH($A930&amp;"-9",Matches!$J$2:$J$201,0)),3,2))))),""))</f>
        <v/>
      </c>
      <c r="AG930" s="12" t="str">
        <f aca="false">IF(OR($B930="",V930="",W930=""),"",IFERROR(IF(OR(INDEX(Matches!$I$2:$I$201,MATCH($A930&amp;"-10",Matches!$J$2:$J$201,0))="Void",INDEX(Matches!$G$2:$G$201,MATCH($A930&amp;"-10",Matches!$J$2:$J$201,0))="",INDEX(Matches!$H$2:$H$201,MATCH($A930&amp;"-10",Matches!$J$2:$J$201,0))=""),"",IF(AND($C930&lt;&gt;"",INDEX(Matches!$F$2:$F$201,MATCH($A930&amp;"-10",Matches!$J$2:$J$201,0))&lt;&gt;"",$C930&gt;=INDEX(Matches!$F$2:$F$201,MATCH($A930&amp;"-10",Matches!$J$2:$J$201,0))),"",IF(AND(V930=INDEX(Matches!$G$2:$G$201,MATCH($A930&amp;"-10",Matches!$J$2:$J$201,0)),W930=INDEX(Matches!$H$2:$H$201,MATCH($A930&amp;"-10",Matches!$J$2:$J$201,0))),5,IF(SIGN(V930-W930)&lt;&gt;SIGN(INDEX(Matches!$G$2:$G$201,MATCH($A930&amp;"-10",Matches!$J$2:$J$201,0))-INDEX(Matches!$H$2:$H$201,MATCH($A930&amp;"-10",Matches!$J$2:$J$201,0))),0,IF(V930-W930=INDEX(Matches!$G$2:$G$201,MATCH($A930&amp;"-10",Matches!$J$2:$J$201,0))-INDEX(Matches!$H$2:$H$201,MATCH($A930&amp;"-10",Matches!$J$2:$J$201,0)),3,2))))),""))</f>
        <v/>
      </c>
      <c r="AH930" s="13" t="str">
        <f aca="false">IF($B930="","",SUM(X930:AG930))</f>
        <v/>
      </c>
      <c r="AI930" s="12" t="str">
        <f aca="false">IF($B930="","",COUNTIF(X930:AG930,5))</f>
        <v/>
      </c>
      <c r="AJ930" s="12" t="str">
        <f aca="false">IF($B930="","",COUNTIF(X930:AG930,"&gt;=2"))</f>
        <v/>
      </c>
      <c r="AK930" s="12" t="str">
        <f aca="false">IF($B930="","",COUNT(X930:AG930))</f>
        <v/>
      </c>
    </row>
    <row r="931" customFormat="false" ht="15" hidden="false" customHeight="false" outlineLevel="0" collapsed="false">
      <c r="A931" s="7"/>
      <c r="B931" s="7"/>
      <c r="C931" s="11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12" t="str">
        <f aca="false">IF(OR($B931="",D931="",E931=""),"",IFERROR(IF(OR(INDEX(Matches!$I$2:$I$201,MATCH($A931&amp;"-1",Matches!$J$2:$J$201,0))="Void",INDEX(Matches!$G$2:$G$201,MATCH($A931&amp;"-1",Matches!$J$2:$J$201,0))="",INDEX(Matches!$H$2:$H$201,MATCH($A931&amp;"-1",Matches!$J$2:$J$201,0))=""),"",IF(AND($C931&lt;&gt;"",INDEX(Matches!$F$2:$F$201,MATCH($A931&amp;"-1",Matches!$J$2:$J$201,0))&lt;&gt;"",$C931&gt;=INDEX(Matches!$F$2:$F$201,MATCH($A931&amp;"-1",Matches!$J$2:$J$201,0))),"",IF(AND(D931=INDEX(Matches!$G$2:$G$201,MATCH($A931&amp;"-1",Matches!$J$2:$J$201,0)),E931=INDEX(Matches!$H$2:$H$201,MATCH($A931&amp;"-1",Matches!$J$2:$J$201,0))),5,IF(SIGN(D931-E931)&lt;&gt;SIGN(INDEX(Matches!$G$2:$G$201,MATCH($A931&amp;"-1",Matches!$J$2:$J$201,0))-INDEX(Matches!$H$2:$H$201,MATCH($A931&amp;"-1",Matches!$J$2:$J$201,0))),0,IF(D931-E931=INDEX(Matches!$G$2:$G$201,MATCH($A931&amp;"-1",Matches!$J$2:$J$201,0))-INDEX(Matches!$H$2:$H$201,MATCH($A931&amp;"-1",Matches!$J$2:$J$201,0)),3,2))))),""))</f>
        <v/>
      </c>
      <c r="Y931" s="12" t="str">
        <f aca="false">IF(OR($B931="",F931="",G931=""),"",IFERROR(IF(OR(INDEX(Matches!$I$2:$I$201,MATCH($A931&amp;"-2",Matches!$J$2:$J$201,0))="Void",INDEX(Matches!$G$2:$G$201,MATCH($A931&amp;"-2",Matches!$J$2:$J$201,0))="",INDEX(Matches!$H$2:$H$201,MATCH($A931&amp;"-2",Matches!$J$2:$J$201,0))=""),"",IF(AND($C931&lt;&gt;"",INDEX(Matches!$F$2:$F$201,MATCH($A931&amp;"-2",Matches!$J$2:$J$201,0))&lt;&gt;"",$C931&gt;=INDEX(Matches!$F$2:$F$201,MATCH($A931&amp;"-2",Matches!$J$2:$J$201,0))),"",IF(AND(F931=INDEX(Matches!$G$2:$G$201,MATCH($A931&amp;"-2",Matches!$J$2:$J$201,0)),G931=INDEX(Matches!$H$2:$H$201,MATCH($A931&amp;"-2",Matches!$J$2:$J$201,0))),5,IF(SIGN(F931-G931)&lt;&gt;SIGN(INDEX(Matches!$G$2:$G$201,MATCH($A931&amp;"-2",Matches!$J$2:$J$201,0))-INDEX(Matches!$H$2:$H$201,MATCH($A931&amp;"-2",Matches!$J$2:$J$201,0))),0,IF(F931-G931=INDEX(Matches!$G$2:$G$201,MATCH($A931&amp;"-2",Matches!$J$2:$J$201,0))-INDEX(Matches!$H$2:$H$201,MATCH($A931&amp;"-2",Matches!$J$2:$J$201,0)),3,2))))),""))</f>
        <v/>
      </c>
      <c r="Z931" s="12" t="str">
        <f aca="false">IF(OR($B931="",H931="",I931=""),"",IFERROR(IF(OR(INDEX(Matches!$I$2:$I$201,MATCH($A931&amp;"-3",Matches!$J$2:$J$201,0))="Void",INDEX(Matches!$G$2:$G$201,MATCH($A931&amp;"-3",Matches!$J$2:$J$201,0))="",INDEX(Matches!$H$2:$H$201,MATCH($A931&amp;"-3",Matches!$J$2:$J$201,0))=""),"",IF(AND($C931&lt;&gt;"",INDEX(Matches!$F$2:$F$201,MATCH($A931&amp;"-3",Matches!$J$2:$J$201,0))&lt;&gt;"",$C931&gt;=INDEX(Matches!$F$2:$F$201,MATCH($A931&amp;"-3",Matches!$J$2:$J$201,0))),"",IF(AND(H931=INDEX(Matches!$G$2:$G$201,MATCH($A931&amp;"-3",Matches!$J$2:$J$201,0)),I931=INDEX(Matches!$H$2:$H$201,MATCH($A931&amp;"-3",Matches!$J$2:$J$201,0))),5,IF(SIGN(H931-I931)&lt;&gt;SIGN(INDEX(Matches!$G$2:$G$201,MATCH($A931&amp;"-3",Matches!$J$2:$J$201,0))-INDEX(Matches!$H$2:$H$201,MATCH($A931&amp;"-3",Matches!$J$2:$J$201,0))),0,IF(H931-I931=INDEX(Matches!$G$2:$G$201,MATCH($A931&amp;"-3",Matches!$J$2:$J$201,0))-INDEX(Matches!$H$2:$H$201,MATCH($A931&amp;"-3",Matches!$J$2:$J$201,0)),3,2))))),""))</f>
        <v/>
      </c>
      <c r="AA931" s="12" t="str">
        <f aca="false">IF(OR($B931="",J931="",K931=""),"",IFERROR(IF(OR(INDEX(Matches!$I$2:$I$201,MATCH($A931&amp;"-4",Matches!$J$2:$J$201,0))="Void",INDEX(Matches!$G$2:$G$201,MATCH($A931&amp;"-4",Matches!$J$2:$J$201,0))="",INDEX(Matches!$H$2:$H$201,MATCH($A931&amp;"-4",Matches!$J$2:$J$201,0))=""),"",IF(AND($C931&lt;&gt;"",INDEX(Matches!$F$2:$F$201,MATCH($A931&amp;"-4",Matches!$J$2:$J$201,0))&lt;&gt;"",$C931&gt;=INDEX(Matches!$F$2:$F$201,MATCH($A931&amp;"-4",Matches!$J$2:$J$201,0))),"",IF(AND(J931=INDEX(Matches!$G$2:$G$201,MATCH($A931&amp;"-4",Matches!$J$2:$J$201,0)),K931=INDEX(Matches!$H$2:$H$201,MATCH($A931&amp;"-4",Matches!$J$2:$J$201,0))),5,IF(SIGN(J931-K931)&lt;&gt;SIGN(INDEX(Matches!$G$2:$G$201,MATCH($A931&amp;"-4",Matches!$J$2:$J$201,0))-INDEX(Matches!$H$2:$H$201,MATCH($A931&amp;"-4",Matches!$J$2:$J$201,0))),0,IF(J931-K931=INDEX(Matches!$G$2:$G$201,MATCH($A931&amp;"-4",Matches!$J$2:$J$201,0))-INDEX(Matches!$H$2:$H$201,MATCH($A931&amp;"-4",Matches!$J$2:$J$201,0)),3,2))))),""))</f>
        <v/>
      </c>
      <c r="AB931" s="12" t="str">
        <f aca="false">IF(OR($B931="",L931="",M931=""),"",IFERROR(IF(OR(INDEX(Matches!$I$2:$I$201,MATCH($A931&amp;"-5",Matches!$J$2:$J$201,0))="Void",INDEX(Matches!$G$2:$G$201,MATCH($A931&amp;"-5",Matches!$J$2:$J$201,0))="",INDEX(Matches!$H$2:$H$201,MATCH($A931&amp;"-5",Matches!$J$2:$J$201,0))=""),"",IF(AND($C931&lt;&gt;"",INDEX(Matches!$F$2:$F$201,MATCH($A931&amp;"-5",Matches!$J$2:$J$201,0))&lt;&gt;"",$C931&gt;=INDEX(Matches!$F$2:$F$201,MATCH($A931&amp;"-5",Matches!$J$2:$J$201,0))),"",IF(AND(L931=INDEX(Matches!$G$2:$G$201,MATCH($A931&amp;"-5",Matches!$J$2:$J$201,0)),M931=INDEX(Matches!$H$2:$H$201,MATCH($A931&amp;"-5",Matches!$J$2:$J$201,0))),5,IF(SIGN(L931-M931)&lt;&gt;SIGN(INDEX(Matches!$G$2:$G$201,MATCH($A931&amp;"-5",Matches!$J$2:$J$201,0))-INDEX(Matches!$H$2:$H$201,MATCH($A931&amp;"-5",Matches!$J$2:$J$201,0))),0,IF(L931-M931=INDEX(Matches!$G$2:$G$201,MATCH($A931&amp;"-5",Matches!$J$2:$J$201,0))-INDEX(Matches!$H$2:$H$201,MATCH($A931&amp;"-5",Matches!$J$2:$J$201,0)),3,2))))),""))</f>
        <v/>
      </c>
      <c r="AC931" s="12" t="str">
        <f aca="false">IF(OR($B931="",N931="",O931=""),"",IFERROR(IF(OR(INDEX(Matches!$I$2:$I$201,MATCH($A931&amp;"-6",Matches!$J$2:$J$201,0))="Void",INDEX(Matches!$G$2:$G$201,MATCH($A931&amp;"-6",Matches!$J$2:$J$201,0))="",INDEX(Matches!$H$2:$H$201,MATCH($A931&amp;"-6",Matches!$J$2:$J$201,0))=""),"",IF(AND($C931&lt;&gt;"",INDEX(Matches!$F$2:$F$201,MATCH($A931&amp;"-6",Matches!$J$2:$J$201,0))&lt;&gt;"",$C931&gt;=INDEX(Matches!$F$2:$F$201,MATCH($A931&amp;"-6",Matches!$J$2:$J$201,0))),"",IF(AND(N931=INDEX(Matches!$G$2:$G$201,MATCH($A931&amp;"-6",Matches!$J$2:$J$201,0)),O931=INDEX(Matches!$H$2:$H$201,MATCH($A931&amp;"-6",Matches!$J$2:$J$201,0))),5,IF(SIGN(N931-O931)&lt;&gt;SIGN(INDEX(Matches!$G$2:$G$201,MATCH($A931&amp;"-6",Matches!$J$2:$J$201,0))-INDEX(Matches!$H$2:$H$201,MATCH($A931&amp;"-6",Matches!$J$2:$J$201,0))),0,IF(N931-O931=INDEX(Matches!$G$2:$G$201,MATCH($A931&amp;"-6",Matches!$J$2:$J$201,0))-INDEX(Matches!$H$2:$H$201,MATCH($A931&amp;"-6",Matches!$J$2:$J$201,0)),3,2))))),""))</f>
        <v/>
      </c>
      <c r="AD931" s="12" t="str">
        <f aca="false">IF(OR($B931="",P931="",Q931=""),"",IFERROR(IF(OR(INDEX(Matches!$I$2:$I$201,MATCH($A931&amp;"-7",Matches!$J$2:$J$201,0))="Void",INDEX(Matches!$G$2:$G$201,MATCH($A931&amp;"-7",Matches!$J$2:$J$201,0))="",INDEX(Matches!$H$2:$H$201,MATCH($A931&amp;"-7",Matches!$J$2:$J$201,0))=""),"",IF(AND($C931&lt;&gt;"",INDEX(Matches!$F$2:$F$201,MATCH($A931&amp;"-7",Matches!$J$2:$J$201,0))&lt;&gt;"",$C931&gt;=INDEX(Matches!$F$2:$F$201,MATCH($A931&amp;"-7",Matches!$J$2:$J$201,0))),"",IF(AND(P931=INDEX(Matches!$G$2:$G$201,MATCH($A931&amp;"-7",Matches!$J$2:$J$201,0)),Q931=INDEX(Matches!$H$2:$H$201,MATCH($A931&amp;"-7",Matches!$J$2:$J$201,0))),5,IF(SIGN(P931-Q931)&lt;&gt;SIGN(INDEX(Matches!$G$2:$G$201,MATCH($A931&amp;"-7",Matches!$J$2:$J$201,0))-INDEX(Matches!$H$2:$H$201,MATCH($A931&amp;"-7",Matches!$J$2:$J$201,0))),0,IF(P931-Q931=INDEX(Matches!$G$2:$G$201,MATCH($A931&amp;"-7",Matches!$J$2:$J$201,0))-INDEX(Matches!$H$2:$H$201,MATCH($A931&amp;"-7",Matches!$J$2:$J$201,0)),3,2))))),""))</f>
        <v/>
      </c>
      <c r="AE931" s="12" t="str">
        <f aca="false">IF(OR($B931="",R931="",S931=""),"",IFERROR(IF(OR(INDEX(Matches!$I$2:$I$201,MATCH($A931&amp;"-8",Matches!$J$2:$J$201,0))="Void",INDEX(Matches!$G$2:$G$201,MATCH($A931&amp;"-8",Matches!$J$2:$J$201,0))="",INDEX(Matches!$H$2:$H$201,MATCH($A931&amp;"-8",Matches!$J$2:$J$201,0))=""),"",IF(AND($C931&lt;&gt;"",INDEX(Matches!$F$2:$F$201,MATCH($A931&amp;"-8",Matches!$J$2:$J$201,0))&lt;&gt;"",$C931&gt;=INDEX(Matches!$F$2:$F$201,MATCH($A931&amp;"-8",Matches!$J$2:$J$201,0))),"",IF(AND(R931=INDEX(Matches!$G$2:$G$201,MATCH($A931&amp;"-8",Matches!$J$2:$J$201,0)),S931=INDEX(Matches!$H$2:$H$201,MATCH($A931&amp;"-8",Matches!$J$2:$J$201,0))),5,IF(SIGN(R931-S931)&lt;&gt;SIGN(INDEX(Matches!$G$2:$G$201,MATCH($A931&amp;"-8",Matches!$J$2:$J$201,0))-INDEX(Matches!$H$2:$H$201,MATCH($A931&amp;"-8",Matches!$J$2:$J$201,0))),0,IF(R931-S931=INDEX(Matches!$G$2:$G$201,MATCH($A931&amp;"-8",Matches!$J$2:$J$201,0))-INDEX(Matches!$H$2:$H$201,MATCH($A931&amp;"-8",Matches!$J$2:$J$201,0)),3,2))))),""))</f>
        <v/>
      </c>
      <c r="AF931" s="12" t="str">
        <f aca="false">IF(OR($B931="",T931="",U931=""),"",IFERROR(IF(OR(INDEX(Matches!$I$2:$I$201,MATCH($A931&amp;"-9",Matches!$J$2:$J$201,0))="Void",INDEX(Matches!$G$2:$G$201,MATCH($A931&amp;"-9",Matches!$J$2:$J$201,0))="",INDEX(Matches!$H$2:$H$201,MATCH($A931&amp;"-9",Matches!$J$2:$J$201,0))=""),"",IF(AND($C931&lt;&gt;"",INDEX(Matches!$F$2:$F$201,MATCH($A931&amp;"-9",Matches!$J$2:$J$201,0))&lt;&gt;"",$C931&gt;=INDEX(Matches!$F$2:$F$201,MATCH($A931&amp;"-9",Matches!$J$2:$J$201,0))),"",IF(AND(T931=INDEX(Matches!$G$2:$G$201,MATCH($A931&amp;"-9",Matches!$J$2:$J$201,0)),U931=INDEX(Matches!$H$2:$H$201,MATCH($A931&amp;"-9",Matches!$J$2:$J$201,0))),5,IF(SIGN(T931-U931)&lt;&gt;SIGN(INDEX(Matches!$G$2:$G$201,MATCH($A931&amp;"-9",Matches!$J$2:$J$201,0))-INDEX(Matches!$H$2:$H$201,MATCH($A931&amp;"-9",Matches!$J$2:$J$201,0))),0,IF(T931-U931=INDEX(Matches!$G$2:$G$201,MATCH($A931&amp;"-9",Matches!$J$2:$J$201,0))-INDEX(Matches!$H$2:$H$201,MATCH($A931&amp;"-9",Matches!$J$2:$J$201,0)),3,2))))),""))</f>
        <v/>
      </c>
      <c r="AG931" s="12" t="str">
        <f aca="false">IF(OR($B931="",V931="",W931=""),"",IFERROR(IF(OR(INDEX(Matches!$I$2:$I$201,MATCH($A931&amp;"-10",Matches!$J$2:$J$201,0))="Void",INDEX(Matches!$G$2:$G$201,MATCH($A931&amp;"-10",Matches!$J$2:$J$201,0))="",INDEX(Matches!$H$2:$H$201,MATCH($A931&amp;"-10",Matches!$J$2:$J$201,0))=""),"",IF(AND($C931&lt;&gt;"",INDEX(Matches!$F$2:$F$201,MATCH($A931&amp;"-10",Matches!$J$2:$J$201,0))&lt;&gt;"",$C931&gt;=INDEX(Matches!$F$2:$F$201,MATCH($A931&amp;"-10",Matches!$J$2:$J$201,0))),"",IF(AND(V931=INDEX(Matches!$G$2:$G$201,MATCH($A931&amp;"-10",Matches!$J$2:$J$201,0)),W931=INDEX(Matches!$H$2:$H$201,MATCH($A931&amp;"-10",Matches!$J$2:$J$201,0))),5,IF(SIGN(V931-W931)&lt;&gt;SIGN(INDEX(Matches!$G$2:$G$201,MATCH($A931&amp;"-10",Matches!$J$2:$J$201,0))-INDEX(Matches!$H$2:$H$201,MATCH($A931&amp;"-10",Matches!$J$2:$J$201,0))),0,IF(V931-W931=INDEX(Matches!$G$2:$G$201,MATCH($A931&amp;"-10",Matches!$J$2:$J$201,0))-INDEX(Matches!$H$2:$H$201,MATCH($A931&amp;"-10",Matches!$J$2:$J$201,0)),3,2))))),""))</f>
        <v/>
      </c>
      <c r="AH931" s="13" t="str">
        <f aca="false">IF($B931="","",SUM(X931:AG931))</f>
        <v/>
      </c>
      <c r="AI931" s="12" t="str">
        <f aca="false">IF($B931="","",COUNTIF(X931:AG931,5))</f>
        <v/>
      </c>
      <c r="AJ931" s="12" t="str">
        <f aca="false">IF($B931="","",COUNTIF(X931:AG931,"&gt;=2"))</f>
        <v/>
      </c>
      <c r="AK931" s="12" t="str">
        <f aca="false">IF($B931="","",COUNT(X931:AG931))</f>
        <v/>
      </c>
    </row>
    <row r="932" customFormat="false" ht="15" hidden="false" customHeight="false" outlineLevel="0" collapsed="false">
      <c r="A932" s="7"/>
      <c r="B932" s="7"/>
      <c r="C932" s="11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12" t="str">
        <f aca="false">IF(OR($B932="",D932="",E932=""),"",IFERROR(IF(OR(INDEX(Matches!$I$2:$I$201,MATCH($A932&amp;"-1",Matches!$J$2:$J$201,0))="Void",INDEX(Matches!$G$2:$G$201,MATCH($A932&amp;"-1",Matches!$J$2:$J$201,0))="",INDEX(Matches!$H$2:$H$201,MATCH($A932&amp;"-1",Matches!$J$2:$J$201,0))=""),"",IF(AND($C932&lt;&gt;"",INDEX(Matches!$F$2:$F$201,MATCH($A932&amp;"-1",Matches!$J$2:$J$201,0))&lt;&gt;"",$C932&gt;=INDEX(Matches!$F$2:$F$201,MATCH($A932&amp;"-1",Matches!$J$2:$J$201,0))),"",IF(AND(D932=INDEX(Matches!$G$2:$G$201,MATCH($A932&amp;"-1",Matches!$J$2:$J$201,0)),E932=INDEX(Matches!$H$2:$H$201,MATCH($A932&amp;"-1",Matches!$J$2:$J$201,0))),5,IF(SIGN(D932-E932)&lt;&gt;SIGN(INDEX(Matches!$G$2:$G$201,MATCH($A932&amp;"-1",Matches!$J$2:$J$201,0))-INDEX(Matches!$H$2:$H$201,MATCH($A932&amp;"-1",Matches!$J$2:$J$201,0))),0,IF(D932-E932=INDEX(Matches!$G$2:$G$201,MATCH($A932&amp;"-1",Matches!$J$2:$J$201,0))-INDEX(Matches!$H$2:$H$201,MATCH($A932&amp;"-1",Matches!$J$2:$J$201,0)),3,2))))),""))</f>
        <v/>
      </c>
      <c r="Y932" s="12" t="str">
        <f aca="false">IF(OR($B932="",F932="",G932=""),"",IFERROR(IF(OR(INDEX(Matches!$I$2:$I$201,MATCH($A932&amp;"-2",Matches!$J$2:$J$201,0))="Void",INDEX(Matches!$G$2:$G$201,MATCH($A932&amp;"-2",Matches!$J$2:$J$201,0))="",INDEX(Matches!$H$2:$H$201,MATCH($A932&amp;"-2",Matches!$J$2:$J$201,0))=""),"",IF(AND($C932&lt;&gt;"",INDEX(Matches!$F$2:$F$201,MATCH($A932&amp;"-2",Matches!$J$2:$J$201,0))&lt;&gt;"",$C932&gt;=INDEX(Matches!$F$2:$F$201,MATCH($A932&amp;"-2",Matches!$J$2:$J$201,0))),"",IF(AND(F932=INDEX(Matches!$G$2:$G$201,MATCH($A932&amp;"-2",Matches!$J$2:$J$201,0)),G932=INDEX(Matches!$H$2:$H$201,MATCH($A932&amp;"-2",Matches!$J$2:$J$201,0))),5,IF(SIGN(F932-G932)&lt;&gt;SIGN(INDEX(Matches!$G$2:$G$201,MATCH($A932&amp;"-2",Matches!$J$2:$J$201,0))-INDEX(Matches!$H$2:$H$201,MATCH($A932&amp;"-2",Matches!$J$2:$J$201,0))),0,IF(F932-G932=INDEX(Matches!$G$2:$G$201,MATCH($A932&amp;"-2",Matches!$J$2:$J$201,0))-INDEX(Matches!$H$2:$H$201,MATCH($A932&amp;"-2",Matches!$J$2:$J$201,0)),3,2))))),""))</f>
        <v/>
      </c>
      <c r="Z932" s="12" t="str">
        <f aca="false">IF(OR($B932="",H932="",I932=""),"",IFERROR(IF(OR(INDEX(Matches!$I$2:$I$201,MATCH($A932&amp;"-3",Matches!$J$2:$J$201,0))="Void",INDEX(Matches!$G$2:$G$201,MATCH($A932&amp;"-3",Matches!$J$2:$J$201,0))="",INDEX(Matches!$H$2:$H$201,MATCH($A932&amp;"-3",Matches!$J$2:$J$201,0))=""),"",IF(AND($C932&lt;&gt;"",INDEX(Matches!$F$2:$F$201,MATCH($A932&amp;"-3",Matches!$J$2:$J$201,0))&lt;&gt;"",$C932&gt;=INDEX(Matches!$F$2:$F$201,MATCH($A932&amp;"-3",Matches!$J$2:$J$201,0))),"",IF(AND(H932=INDEX(Matches!$G$2:$G$201,MATCH($A932&amp;"-3",Matches!$J$2:$J$201,0)),I932=INDEX(Matches!$H$2:$H$201,MATCH($A932&amp;"-3",Matches!$J$2:$J$201,0))),5,IF(SIGN(H932-I932)&lt;&gt;SIGN(INDEX(Matches!$G$2:$G$201,MATCH($A932&amp;"-3",Matches!$J$2:$J$201,0))-INDEX(Matches!$H$2:$H$201,MATCH($A932&amp;"-3",Matches!$J$2:$J$201,0))),0,IF(H932-I932=INDEX(Matches!$G$2:$G$201,MATCH($A932&amp;"-3",Matches!$J$2:$J$201,0))-INDEX(Matches!$H$2:$H$201,MATCH($A932&amp;"-3",Matches!$J$2:$J$201,0)),3,2))))),""))</f>
        <v/>
      </c>
      <c r="AA932" s="12" t="str">
        <f aca="false">IF(OR($B932="",J932="",K932=""),"",IFERROR(IF(OR(INDEX(Matches!$I$2:$I$201,MATCH($A932&amp;"-4",Matches!$J$2:$J$201,0))="Void",INDEX(Matches!$G$2:$G$201,MATCH($A932&amp;"-4",Matches!$J$2:$J$201,0))="",INDEX(Matches!$H$2:$H$201,MATCH($A932&amp;"-4",Matches!$J$2:$J$201,0))=""),"",IF(AND($C932&lt;&gt;"",INDEX(Matches!$F$2:$F$201,MATCH($A932&amp;"-4",Matches!$J$2:$J$201,0))&lt;&gt;"",$C932&gt;=INDEX(Matches!$F$2:$F$201,MATCH($A932&amp;"-4",Matches!$J$2:$J$201,0))),"",IF(AND(J932=INDEX(Matches!$G$2:$G$201,MATCH($A932&amp;"-4",Matches!$J$2:$J$201,0)),K932=INDEX(Matches!$H$2:$H$201,MATCH($A932&amp;"-4",Matches!$J$2:$J$201,0))),5,IF(SIGN(J932-K932)&lt;&gt;SIGN(INDEX(Matches!$G$2:$G$201,MATCH($A932&amp;"-4",Matches!$J$2:$J$201,0))-INDEX(Matches!$H$2:$H$201,MATCH($A932&amp;"-4",Matches!$J$2:$J$201,0))),0,IF(J932-K932=INDEX(Matches!$G$2:$G$201,MATCH($A932&amp;"-4",Matches!$J$2:$J$201,0))-INDEX(Matches!$H$2:$H$201,MATCH($A932&amp;"-4",Matches!$J$2:$J$201,0)),3,2))))),""))</f>
        <v/>
      </c>
      <c r="AB932" s="12" t="str">
        <f aca="false">IF(OR($B932="",L932="",M932=""),"",IFERROR(IF(OR(INDEX(Matches!$I$2:$I$201,MATCH($A932&amp;"-5",Matches!$J$2:$J$201,0))="Void",INDEX(Matches!$G$2:$G$201,MATCH($A932&amp;"-5",Matches!$J$2:$J$201,0))="",INDEX(Matches!$H$2:$H$201,MATCH($A932&amp;"-5",Matches!$J$2:$J$201,0))=""),"",IF(AND($C932&lt;&gt;"",INDEX(Matches!$F$2:$F$201,MATCH($A932&amp;"-5",Matches!$J$2:$J$201,0))&lt;&gt;"",$C932&gt;=INDEX(Matches!$F$2:$F$201,MATCH($A932&amp;"-5",Matches!$J$2:$J$201,0))),"",IF(AND(L932=INDEX(Matches!$G$2:$G$201,MATCH($A932&amp;"-5",Matches!$J$2:$J$201,0)),M932=INDEX(Matches!$H$2:$H$201,MATCH($A932&amp;"-5",Matches!$J$2:$J$201,0))),5,IF(SIGN(L932-M932)&lt;&gt;SIGN(INDEX(Matches!$G$2:$G$201,MATCH($A932&amp;"-5",Matches!$J$2:$J$201,0))-INDEX(Matches!$H$2:$H$201,MATCH($A932&amp;"-5",Matches!$J$2:$J$201,0))),0,IF(L932-M932=INDEX(Matches!$G$2:$G$201,MATCH($A932&amp;"-5",Matches!$J$2:$J$201,0))-INDEX(Matches!$H$2:$H$201,MATCH($A932&amp;"-5",Matches!$J$2:$J$201,0)),3,2))))),""))</f>
        <v/>
      </c>
      <c r="AC932" s="12" t="str">
        <f aca="false">IF(OR($B932="",N932="",O932=""),"",IFERROR(IF(OR(INDEX(Matches!$I$2:$I$201,MATCH($A932&amp;"-6",Matches!$J$2:$J$201,0))="Void",INDEX(Matches!$G$2:$G$201,MATCH($A932&amp;"-6",Matches!$J$2:$J$201,0))="",INDEX(Matches!$H$2:$H$201,MATCH($A932&amp;"-6",Matches!$J$2:$J$201,0))=""),"",IF(AND($C932&lt;&gt;"",INDEX(Matches!$F$2:$F$201,MATCH($A932&amp;"-6",Matches!$J$2:$J$201,0))&lt;&gt;"",$C932&gt;=INDEX(Matches!$F$2:$F$201,MATCH($A932&amp;"-6",Matches!$J$2:$J$201,0))),"",IF(AND(N932=INDEX(Matches!$G$2:$G$201,MATCH($A932&amp;"-6",Matches!$J$2:$J$201,0)),O932=INDEX(Matches!$H$2:$H$201,MATCH($A932&amp;"-6",Matches!$J$2:$J$201,0))),5,IF(SIGN(N932-O932)&lt;&gt;SIGN(INDEX(Matches!$G$2:$G$201,MATCH($A932&amp;"-6",Matches!$J$2:$J$201,0))-INDEX(Matches!$H$2:$H$201,MATCH($A932&amp;"-6",Matches!$J$2:$J$201,0))),0,IF(N932-O932=INDEX(Matches!$G$2:$G$201,MATCH($A932&amp;"-6",Matches!$J$2:$J$201,0))-INDEX(Matches!$H$2:$H$201,MATCH($A932&amp;"-6",Matches!$J$2:$J$201,0)),3,2))))),""))</f>
        <v/>
      </c>
      <c r="AD932" s="12" t="str">
        <f aca="false">IF(OR($B932="",P932="",Q932=""),"",IFERROR(IF(OR(INDEX(Matches!$I$2:$I$201,MATCH($A932&amp;"-7",Matches!$J$2:$J$201,0))="Void",INDEX(Matches!$G$2:$G$201,MATCH($A932&amp;"-7",Matches!$J$2:$J$201,0))="",INDEX(Matches!$H$2:$H$201,MATCH($A932&amp;"-7",Matches!$J$2:$J$201,0))=""),"",IF(AND($C932&lt;&gt;"",INDEX(Matches!$F$2:$F$201,MATCH($A932&amp;"-7",Matches!$J$2:$J$201,0))&lt;&gt;"",$C932&gt;=INDEX(Matches!$F$2:$F$201,MATCH($A932&amp;"-7",Matches!$J$2:$J$201,0))),"",IF(AND(P932=INDEX(Matches!$G$2:$G$201,MATCH($A932&amp;"-7",Matches!$J$2:$J$201,0)),Q932=INDEX(Matches!$H$2:$H$201,MATCH($A932&amp;"-7",Matches!$J$2:$J$201,0))),5,IF(SIGN(P932-Q932)&lt;&gt;SIGN(INDEX(Matches!$G$2:$G$201,MATCH($A932&amp;"-7",Matches!$J$2:$J$201,0))-INDEX(Matches!$H$2:$H$201,MATCH($A932&amp;"-7",Matches!$J$2:$J$201,0))),0,IF(P932-Q932=INDEX(Matches!$G$2:$G$201,MATCH($A932&amp;"-7",Matches!$J$2:$J$201,0))-INDEX(Matches!$H$2:$H$201,MATCH($A932&amp;"-7",Matches!$J$2:$J$201,0)),3,2))))),""))</f>
        <v/>
      </c>
      <c r="AE932" s="12" t="str">
        <f aca="false">IF(OR($B932="",R932="",S932=""),"",IFERROR(IF(OR(INDEX(Matches!$I$2:$I$201,MATCH($A932&amp;"-8",Matches!$J$2:$J$201,0))="Void",INDEX(Matches!$G$2:$G$201,MATCH($A932&amp;"-8",Matches!$J$2:$J$201,0))="",INDEX(Matches!$H$2:$H$201,MATCH($A932&amp;"-8",Matches!$J$2:$J$201,0))=""),"",IF(AND($C932&lt;&gt;"",INDEX(Matches!$F$2:$F$201,MATCH($A932&amp;"-8",Matches!$J$2:$J$201,0))&lt;&gt;"",$C932&gt;=INDEX(Matches!$F$2:$F$201,MATCH($A932&amp;"-8",Matches!$J$2:$J$201,0))),"",IF(AND(R932=INDEX(Matches!$G$2:$G$201,MATCH($A932&amp;"-8",Matches!$J$2:$J$201,0)),S932=INDEX(Matches!$H$2:$H$201,MATCH($A932&amp;"-8",Matches!$J$2:$J$201,0))),5,IF(SIGN(R932-S932)&lt;&gt;SIGN(INDEX(Matches!$G$2:$G$201,MATCH($A932&amp;"-8",Matches!$J$2:$J$201,0))-INDEX(Matches!$H$2:$H$201,MATCH($A932&amp;"-8",Matches!$J$2:$J$201,0))),0,IF(R932-S932=INDEX(Matches!$G$2:$G$201,MATCH($A932&amp;"-8",Matches!$J$2:$J$201,0))-INDEX(Matches!$H$2:$H$201,MATCH($A932&amp;"-8",Matches!$J$2:$J$201,0)),3,2))))),""))</f>
        <v/>
      </c>
      <c r="AF932" s="12" t="str">
        <f aca="false">IF(OR($B932="",T932="",U932=""),"",IFERROR(IF(OR(INDEX(Matches!$I$2:$I$201,MATCH($A932&amp;"-9",Matches!$J$2:$J$201,0))="Void",INDEX(Matches!$G$2:$G$201,MATCH($A932&amp;"-9",Matches!$J$2:$J$201,0))="",INDEX(Matches!$H$2:$H$201,MATCH($A932&amp;"-9",Matches!$J$2:$J$201,0))=""),"",IF(AND($C932&lt;&gt;"",INDEX(Matches!$F$2:$F$201,MATCH($A932&amp;"-9",Matches!$J$2:$J$201,0))&lt;&gt;"",$C932&gt;=INDEX(Matches!$F$2:$F$201,MATCH($A932&amp;"-9",Matches!$J$2:$J$201,0))),"",IF(AND(T932=INDEX(Matches!$G$2:$G$201,MATCH($A932&amp;"-9",Matches!$J$2:$J$201,0)),U932=INDEX(Matches!$H$2:$H$201,MATCH($A932&amp;"-9",Matches!$J$2:$J$201,0))),5,IF(SIGN(T932-U932)&lt;&gt;SIGN(INDEX(Matches!$G$2:$G$201,MATCH($A932&amp;"-9",Matches!$J$2:$J$201,0))-INDEX(Matches!$H$2:$H$201,MATCH($A932&amp;"-9",Matches!$J$2:$J$201,0))),0,IF(T932-U932=INDEX(Matches!$G$2:$G$201,MATCH($A932&amp;"-9",Matches!$J$2:$J$201,0))-INDEX(Matches!$H$2:$H$201,MATCH($A932&amp;"-9",Matches!$J$2:$J$201,0)),3,2))))),""))</f>
        <v/>
      </c>
      <c r="AG932" s="12" t="str">
        <f aca="false">IF(OR($B932="",V932="",W932=""),"",IFERROR(IF(OR(INDEX(Matches!$I$2:$I$201,MATCH($A932&amp;"-10",Matches!$J$2:$J$201,0))="Void",INDEX(Matches!$G$2:$G$201,MATCH($A932&amp;"-10",Matches!$J$2:$J$201,0))="",INDEX(Matches!$H$2:$H$201,MATCH($A932&amp;"-10",Matches!$J$2:$J$201,0))=""),"",IF(AND($C932&lt;&gt;"",INDEX(Matches!$F$2:$F$201,MATCH($A932&amp;"-10",Matches!$J$2:$J$201,0))&lt;&gt;"",$C932&gt;=INDEX(Matches!$F$2:$F$201,MATCH($A932&amp;"-10",Matches!$J$2:$J$201,0))),"",IF(AND(V932=INDEX(Matches!$G$2:$G$201,MATCH($A932&amp;"-10",Matches!$J$2:$J$201,0)),W932=INDEX(Matches!$H$2:$H$201,MATCH($A932&amp;"-10",Matches!$J$2:$J$201,0))),5,IF(SIGN(V932-W932)&lt;&gt;SIGN(INDEX(Matches!$G$2:$G$201,MATCH($A932&amp;"-10",Matches!$J$2:$J$201,0))-INDEX(Matches!$H$2:$H$201,MATCH($A932&amp;"-10",Matches!$J$2:$J$201,0))),0,IF(V932-W932=INDEX(Matches!$G$2:$G$201,MATCH($A932&amp;"-10",Matches!$J$2:$J$201,0))-INDEX(Matches!$H$2:$H$201,MATCH($A932&amp;"-10",Matches!$J$2:$J$201,0)),3,2))))),""))</f>
        <v/>
      </c>
      <c r="AH932" s="13" t="str">
        <f aca="false">IF($B932="","",SUM(X932:AG932))</f>
        <v/>
      </c>
      <c r="AI932" s="12" t="str">
        <f aca="false">IF($B932="","",COUNTIF(X932:AG932,5))</f>
        <v/>
      </c>
      <c r="AJ932" s="12" t="str">
        <f aca="false">IF($B932="","",COUNTIF(X932:AG932,"&gt;=2"))</f>
        <v/>
      </c>
      <c r="AK932" s="12" t="str">
        <f aca="false">IF($B932="","",COUNT(X932:AG932))</f>
        <v/>
      </c>
    </row>
    <row r="933" customFormat="false" ht="15" hidden="false" customHeight="false" outlineLevel="0" collapsed="false">
      <c r="A933" s="7"/>
      <c r="B933" s="7"/>
      <c r="C933" s="11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12" t="str">
        <f aca="false">IF(OR($B933="",D933="",E933=""),"",IFERROR(IF(OR(INDEX(Matches!$I$2:$I$201,MATCH($A933&amp;"-1",Matches!$J$2:$J$201,0))="Void",INDEX(Matches!$G$2:$G$201,MATCH($A933&amp;"-1",Matches!$J$2:$J$201,0))="",INDEX(Matches!$H$2:$H$201,MATCH($A933&amp;"-1",Matches!$J$2:$J$201,0))=""),"",IF(AND($C933&lt;&gt;"",INDEX(Matches!$F$2:$F$201,MATCH($A933&amp;"-1",Matches!$J$2:$J$201,0))&lt;&gt;"",$C933&gt;=INDEX(Matches!$F$2:$F$201,MATCH($A933&amp;"-1",Matches!$J$2:$J$201,0))),"",IF(AND(D933=INDEX(Matches!$G$2:$G$201,MATCH($A933&amp;"-1",Matches!$J$2:$J$201,0)),E933=INDEX(Matches!$H$2:$H$201,MATCH($A933&amp;"-1",Matches!$J$2:$J$201,0))),5,IF(SIGN(D933-E933)&lt;&gt;SIGN(INDEX(Matches!$G$2:$G$201,MATCH($A933&amp;"-1",Matches!$J$2:$J$201,0))-INDEX(Matches!$H$2:$H$201,MATCH($A933&amp;"-1",Matches!$J$2:$J$201,0))),0,IF(D933-E933=INDEX(Matches!$G$2:$G$201,MATCH($A933&amp;"-1",Matches!$J$2:$J$201,0))-INDEX(Matches!$H$2:$H$201,MATCH($A933&amp;"-1",Matches!$J$2:$J$201,0)),3,2))))),""))</f>
        <v/>
      </c>
      <c r="Y933" s="12" t="str">
        <f aca="false">IF(OR($B933="",F933="",G933=""),"",IFERROR(IF(OR(INDEX(Matches!$I$2:$I$201,MATCH($A933&amp;"-2",Matches!$J$2:$J$201,0))="Void",INDEX(Matches!$G$2:$G$201,MATCH($A933&amp;"-2",Matches!$J$2:$J$201,0))="",INDEX(Matches!$H$2:$H$201,MATCH($A933&amp;"-2",Matches!$J$2:$J$201,0))=""),"",IF(AND($C933&lt;&gt;"",INDEX(Matches!$F$2:$F$201,MATCH($A933&amp;"-2",Matches!$J$2:$J$201,0))&lt;&gt;"",$C933&gt;=INDEX(Matches!$F$2:$F$201,MATCH($A933&amp;"-2",Matches!$J$2:$J$201,0))),"",IF(AND(F933=INDEX(Matches!$G$2:$G$201,MATCH($A933&amp;"-2",Matches!$J$2:$J$201,0)),G933=INDEX(Matches!$H$2:$H$201,MATCH($A933&amp;"-2",Matches!$J$2:$J$201,0))),5,IF(SIGN(F933-G933)&lt;&gt;SIGN(INDEX(Matches!$G$2:$G$201,MATCH($A933&amp;"-2",Matches!$J$2:$J$201,0))-INDEX(Matches!$H$2:$H$201,MATCH($A933&amp;"-2",Matches!$J$2:$J$201,0))),0,IF(F933-G933=INDEX(Matches!$G$2:$G$201,MATCH($A933&amp;"-2",Matches!$J$2:$J$201,0))-INDEX(Matches!$H$2:$H$201,MATCH($A933&amp;"-2",Matches!$J$2:$J$201,0)),3,2))))),""))</f>
        <v/>
      </c>
      <c r="Z933" s="12" t="str">
        <f aca="false">IF(OR($B933="",H933="",I933=""),"",IFERROR(IF(OR(INDEX(Matches!$I$2:$I$201,MATCH($A933&amp;"-3",Matches!$J$2:$J$201,0))="Void",INDEX(Matches!$G$2:$G$201,MATCH($A933&amp;"-3",Matches!$J$2:$J$201,0))="",INDEX(Matches!$H$2:$H$201,MATCH($A933&amp;"-3",Matches!$J$2:$J$201,0))=""),"",IF(AND($C933&lt;&gt;"",INDEX(Matches!$F$2:$F$201,MATCH($A933&amp;"-3",Matches!$J$2:$J$201,0))&lt;&gt;"",$C933&gt;=INDEX(Matches!$F$2:$F$201,MATCH($A933&amp;"-3",Matches!$J$2:$J$201,0))),"",IF(AND(H933=INDEX(Matches!$G$2:$G$201,MATCH($A933&amp;"-3",Matches!$J$2:$J$201,0)),I933=INDEX(Matches!$H$2:$H$201,MATCH($A933&amp;"-3",Matches!$J$2:$J$201,0))),5,IF(SIGN(H933-I933)&lt;&gt;SIGN(INDEX(Matches!$G$2:$G$201,MATCH($A933&amp;"-3",Matches!$J$2:$J$201,0))-INDEX(Matches!$H$2:$H$201,MATCH($A933&amp;"-3",Matches!$J$2:$J$201,0))),0,IF(H933-I933=INDEX(Matches!$G$2:$G$201,MATCH($A933&amp;"-3",Matches!$J$2:$J$201,0))-INDEX(Matches!$H$2:$H$201,MATCH($A933&amp;"-3",Matches!$J$2:$J$201,0)),3,2))))),""))</f>
        <v/>
      </c>
      <c r="AA933" s="12" t="str">
        <f aca="false">IF(OR($B933="",J933="",K933=""),"",IFERROR(IF(OR(INDEX(Matches!$I$2:$I$201,MATCH($A933&amp;"-4",Matches!$J$2:$J$201,0))="Void",INDEX(Matches!$G$2:$G$201,MATCH($A933&amp;"-4",Matches!$J$2:$J$201,0))="",INDEX(Matches!$H$2:$H$201,MATCH($A933&amp;"-4",Matches!$J$2:$J$201,0))=""),"",IF(AND($C933&lt;&gt;"",INDEX(Matches!$F$2:$F$201,MATCH($A933&amp;"-4",Matches!$J$2:$J$201,0))&lt;&gt;"",$C933&gt;=INDEX(Matches!$F$2:$F$201,MATCH($A933&amp;"-4",Matches!$J$2:$J$201,0))),"",IF(AND(J933=INDEX(Matches!$G$2:$G$201,MATCH($A933&amp;"-4",Matches!$J$2:$J$201,0)),K933=INDEX(Matches!$H$2:$H$201,MATCH($A933&amp;"-4",Matches!$J$2:$J$201,0))),5,IF(SIGN(J933-K933)&lt;&gt;SIGN(INDEX(Matches!$G$2:$G$201,MATCH($A933&amp;"-4",Matches!$J$2:$J$201,0))-INDEX(Matches!$H$2:$H$201,MATCH($A933&amp;"-4",Matches!$J$2:$J$201,0))),0,IF(J933-K933=INDEX(Matches!$G$2:$G$201,MATCH($A933&amp;"-4",Matches!$J$2:$J$201,0))-INDEX(Matches!$H$2:$H$201,MATCH($A933&amp;"-4",Matches!$J$2:$J$201,0)),3,2))))),""))</f>
        <v/>
      </c>
      <c r="AB933" s="12" t="str">
        <f aca="false">IF(OR($B933="",L933="",M933=""),"",IFERROR(IF(OR(INDEX(Matches!$I$2:$I$201,MATCH($A933&amp;"-5",Matches!$J$2:$J$201,0))="Void",INDEX(Matches!$G$2:$G$201,MATCH($A933&amp;"-5",Matches!$J$2:$J$201,0))="",INDEX(Matches!$H$2:$H$201,MATCH($A933&amp;"-5",Matches!$J$2:$J$201,0))=""),"",IF(AND($C933&lt;&gt;"",INDEX(Matches!$F$2:$F$201,MATCH($A933&amp;"-5",Matches!$J$2:$J$201,0))&lt;&gt;"",$C933&gt;=INDEX(Matches!$F$2:$F$201,MATCH($A933&amp;"-5",Matches!$J$2:$J$201,0))),"",IF(AND(L933=INDEX(Matches!$G$2:$G$201,MATCH($A933&amp;"-5",Matches!$J$2:$J$201,0)),M933=INDEX(Matches!$H$2:$H$201,MATCH($A933&amp;"-5",Matches!$J$2:$J$201,0))),5,IF(SIGN(L933-M933)&lt;&gt;SIGN(INDEX(Matches!$G$2:$G$201,MATCH($A933&amp;"-5",Matches!$J$2:$J$201,0))-INDEX(Matches!$H$2:$H$201,MATCH($A933&amp;"-5",Matches!$J$2:$J$201,0))),0,IF(L933-M933=INDEX(Matches!$G$2:$G$201,MATCH($A933&amp;"-5",Matches!$J$2:$J$201,0))-INDEX(Matches!$H$2:$H$201,MATCH($A933&amp;"-5",Matches!$J$2:$J$201,0)),3,2))))),""))</f>
        <v/>
      </c>
      <c r="AC933" s="12" t="str">
        <f aca="false">IF(OR($B933="",N933="",O933=""),"",IFERROR(IF(OR(INDEX(Matches!$I$2:$I$201,MATCH($A933&amp;"-6",Matches!$J$2:$J$201,0))="Void",INDEX(Matches!$G$2:$G$201,MATCH($A933&amp;"-6",Matches!$J$2:$J$201,0))="",INDEX(Matches!$H$2:$H$201,MATCH($A933&amp;"-6",Matches!$J$2:$J$201,0))=""),"",IF(AND($C933&lt;&gt;"",INDEX(Matches!$F$2:$F$201,MATCH($A933&amp;"-6",Matches!$J$2:$J$201,0))&lt;&gt;"",$C933&gt;=INDEX(Matches!$F$2:$F$201,MATCH($A933&amp;"-6",Matches!$J$2:$J$201,0))),"",IF(AND(N933=INDEX(Matches!$G$2:$G$201,MATCH($A933&amp;"-6",Matches!$J$2:$J$201,0)),O933=INDEX(Matches!$H$2:$H$201,MATCH($A933&amp;"-6",Matches!$J$2:$J$201,0))),5,IF(SIGN(N933-O933)&lt;&gt;SIGN(INDEX(Matches!$G$2:$G$201,MATCH($A933&amp;"-6",Matches!$J$2:$J$201,0))-INDEX(Matches!$H$2:$H$201,MATCH($A933&amp;"-6",Matches!$J$2:$J$201,0))),0,IF(N933-O933=INDEX(Matches!$G$2:$G$201,MATCH($A933&amp;"-6",Matches!$J$2:$J$201,0))-INDEX(Matches!$H$2:$H$201,MATCH($A933&amp;"-6",Matches!$J$2:$J$201,0)),3,2))))),""))</f>
        <v/>
      </c>
      <c r="AD933" s="12" t="str">
        <f aca="false">IF(OR($B933="",P933="",Q933=""),"",IFERROR(IF(OR(INDEX(Matches!$I$2:$I$201,MATCH($A933&amp;"-7",Matches!$J$2:$J$201,0))="Void",INDEX(Matches!$G$2:$G$201,MATCH($A933&amp;"-7",Matches!$J$2:$J$201,0))="",INDEX(Matches!$H$2:$H$201,MATCH($A933&amp;"-7",Matches!$J$2:$J$201,0))=""),"",IF(AND($C933&lt;&gt;"",INDEX(Matches!$F$2:$F$201,MATCH($A933&amp;"-7",Matches!$J$2:$J$201,0))&lt;&gt;"",$C933&gt;=INDEX(Matches!$F$2:$F$201,MATCH($A933&amp;"-7",Matches!$J$2:$J$201,0))),"",IF(AND(P933=INDEX(Matches!$G$2:$G$201,MATCH($A933&amp;"-7",Matches!$J$2:$J$201,0)),Q933=INDEX(Matches!$H$2:$H$201,MATCH($A933&amp;"-7",Matches!$J$2:$J$201,0))),5,IF(SIGN(P933-Q933)&lt;&gt;SIGN(INDEX(Matches!$G$2:$G$201,MATCH($A933&amp;"-7",Matches!$J$2:$J$201,0))-INDEX(Matches!$H$2:$H$201,MATCH($A933&amp;"-7",Matches!$J$2:$J$201,0))),0,IF(P933-Q933=INDEX(Matches!$G$2:$G$201,MATCH($A933&amp;"-7",Matches!$J$2:$J$201,0))-INDEX(Matches!$H$2:$H$201,MATCH($A933&amp;"-7",Matches!$J$2:$J$201,0)),3,2))))),""))</f>
        <v/>
      </c>
      <c r="AE933" s="12" t="str">
        <f aca="false">IF(OR($B933="",R933="",S933=""),"",IFERROR(IF(OR(INDEX(Matches!$I$2:$I$201,MATCH($A933&amp;"-8",Matches!$J$2:$J$201,0))="Void",INDEX(Matches!$G$2:$G$201,MATCH($A933&amp;"-8",Matches!$J$2:$J$201,0))="",INDEX(Matches!$H$2:$H$201,MATCH($A933&amp;"-8",Matches!$J$2:$J$201,0))=""),"",IF(AND($C933&lt;&gt;"",INDEX(Matches!$F$2:$F$201,MATCH($A933&amp;"-8",Matches!$J$2:$J$201,0))&lt;&gt;"",$C933&gt;=INDEX(Matches!$F$2:$F$201,MATCH($A933&amp;"-8",Matches!$J$2:$J$201,0))),"",IF(AND(R933=INDEX(Matches!$G$2:$G$201,MATCH($A933&amp;"-8",Matches!$J$2:$J$201,0)),S933=INDEX(Matches!$H$2:$H$201,MATCH($A933&amp;"-8",Matches!$J$2:$J$201,0))),5,IF(SIGN(R933-S933)&lt;&gt;SIGN(INDEX(Matches!$G$2:$G$201,MATCH($A933&amp;"-8",Matches!$J$2:$J$201,0))-INDEX(Matches!$H$2:$H$201,MATCH($A933&amp;"-8",Matches!$J$2:$J$201,0))),0,IF(R933-S933=INDEX(Matches!$G$2:$G$201,MATCH($A933&amp;"-8",Matches!$J$2:$J$201,0))-INDEX(Matches!$H$2:$H$201,MATCH($A933&amp;"-8",Matches!$J$2:$J$201,0)),3,2))))),""))</f>
        <v/>
      </c>
      <c r="AF933" s="12" t="str">
        <f aca="false">IF(OR($B933="",T933="",U933=""),"",IFERROR(IF(OR(INDEX(Matches!$I$2:$I$201,MATCH($A933&amp;"-9",Matches!$J$2:$J$201,0))="Void",INDEX(Matches!$G$2:$G$201,MATCH($A933&amp;"-9",Matches!$J$2:$J$201,0))="",INDEX(Matches!$H$2:$H$201,MATCH($A933&amp;"-9",Matches!$J$2:$J$201,0))=""),"",IF(AND($C933&lt;&gt;"",INDEX(Matches!$F$2:$F$201,MATCH($A933&amp;"-9",Matches!$J$2:$J$201,0))&lt;&gt;"",$C933&gt;=INDEX(Matches!$F$2:$F$201,MATCH($A933&amp;"-9",Matches!$J$2:$J$201,0))),"",IF(AND(T933=INDEX(Matches!$G$2:$G$201,MATCH($A933&amp;"-9",Matches!$J$2:$J$201,0)),U933=INDEX(Matches!$H$2:$H$201,MATCH($A933&amp;"-9",Matches!$J$2:$J$201,0))),5,IF(SIGN(T933-U933)&lt;&gt;SIGN(INDEX(Matches!$G$2:$G$201,MATCH($A933&amp;"-9",Matches!$J$2:$J$201,0))-INDEX(Matches!$H$2:$H$201,MATCH($A933&amp;"-9",Matches!$J$2:$J$201,0))),0,IF(T933-U933=INDEX(Matches!$G$2:$G$201,MATCH($A933&amp;"-9",Matches!$J$2:$J$201,0))-INDEX(Matches!$H$2:$H$201,MATCH($A933&amp;"-9",Matches!$J$2:$J$201,0)),3,2))))),""))</f>
        <v/>
      </c>
      <c r="AG933" s="12" t="str">
        <f aca="false">IF(OR($B933="",V933="",W933=""),"",IFERROR(IF(OR(INDEX(Matches!$I$2:$I$201,MATCH($A933&amp;"-10",Matches!$J$2:$J$201,0))="Void",INDEX(Matches!$G$2:$G$201,MATCH($A933&amp;"-10",Matches!$J$2:$J$201,0))="",INDEX(Matches!$H$2:$H$201,MATCH($A933&amp;"-10",Matches!$J$2:$J$201,0))=""),"",IF(AND($C933&lt;&gt;"",INDEX(Matches!$F$2:$F$201,MATCH($A933&amp;"-10",Matches!$J$2:$J$201,0))&lt;&gt;"",$C933&gt;=INDEX(Matches!$F$2:$F$201,MATCH($A933&amp;"-10",Matches!$J$2:$J$201,0))),"",IF(AND(V933=INDEX(Matches!$G$2:$G$201,MATCH($A933&amp;"-10",Matches!$J$2:$J$201,0)),W933=INDEX(Matches!$H$2:$H$201,MATCH($A933&amp;"-10",Matches!$J$2:$J$201,0))),5,IF(SIGN(V933-W933)&lt;&gt;SIGN(INDEX(Matches!$G$2:$G$201,MATCH($A933&amp;"-10",Matches!$J$2:$J$201,0))-INDEX(Matches!$H$2:$H$201,MATCH($A933&amp;"-10",Matches!$J$2:$J$201,0))),0,IF(V933-W933=INDEX(Matches!$G$2:$G$201,MATCH($A933&amp;"-10",Matches!$J$2:$J$201,0))-INDEX(Matches!$H$2:$H$201,MATCH($A933&amp;"-10",Matches!$J$2:$J$201,0)),3,2))))),""))</f>
        <v/>
      </c>
      <c r="AH933" s="13" t="str">
        <f aca="false">IF($B933="","",SUM(X933:AG933))</f>
        <v/>
      </c>
      <c r="AI933" s="12" t="str">
        <f aca="false">IF($B933="","",COUNTIF(X933:AG933,5))</f>
        <v/>
      </c>
      <c r="AJ933" s="12" t="str">
        <f aca="false">IF($B933="","",COUNTIF(X933:AG933,"&gt;=2"))</f>
        <v/>
      </c>
      <c r="AK933" s="12" t="str">
        <f aca="false">IF($B933="","",COUNT(X933:AG933))</f>
        <v/>
      </c>
    </row>
    <row r="934" customFormat="false" ht="15" hidden="false" customHeight="false" outlineLevel="0" collapsed="false">
      <c r="A934" s="7"/>
      <c r="B934" s="7"/>
      <c r="C934" s="11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12" t="str">
        <f aca="false">IF(OR($B934="",D934="",E934=""),"",IFERROR(IF(OR(INDEX(Matches!$I$2:$I$201,MATCH($A934&amp;"-1",Matches!$J$2:$J$201,0))="Void",INDEX(Matches!$G$2:$G$201,MATCH($A934&amp;"-1",Matches!$J$2:$J$201,0))="",INDEX(Matches!$H$2:$H$201,MATCH($A934&amp;"-1",Matches!$J$2:$J$201,0))=""),"",IF(AND($C934&lt;&gt;"",INDEX(Matches!$F$2:$F$201,MATCH($A934&amp;"-1",Matches!$J$2:$J$201,0))&lt;&gt;"",$C934&gt;=INDEX(Matches!$F$2:$F$201,MATCH($A934&amp;"-1",Matches!$J$2:$J$201,0))),"",IF(AND(D934=INDEX(Matches!$G$2:$G$201,MATCH($A934&amp;"-1",Matches!$J$2:$J$201,0)),E934=INDEX(Matches!$H$2:$H$201,MATCH($A934&amp;"-1",Matches!$J$2:$J$201,0))),5,IF(SIGN(D934-E934)&lt;&gt;SIGN(INDEX(Matches!$G$2:$G$201,MATCH($A934&amp;"-1",Matches!$J$2:$J$201,0))-INDEX(Matches!$H$2:$H$201,MATCH($A934&amp;"-1",Matches!$J$2:$J$201,0))),0,IF(D934-E934=INDEX(Matches!$G$2:$G$201,MATCH($A934&amp;"-1",Matches!$J$2:$J$201,0))-INDEX(Matches!$H$2:$H$201,MATCH($A934&amp;"-1",Matches!$J$2:$J$201,0)),3,2))))),""))</f>
        <v/>
      </c>
      <c r="Y934" s="12" t="str">
        <f aca="false">IF(OR($B934="",F934="",G934=""),"",IFERROR(IF(OR(INDEX(Matches!$I$2:$I$201,MATCH($A934&amp;"-2",Matches!$J$2:$J$201,0))="Void",INDEX(Matches!$G$2:$G$201,MATCH($A934&amp;"-2",Matches!$J$2:$J$201,0))="",INDEX(Matches!$H$2:$H$201,MATCH($A934&amp;"-2",Matches!$J$2:$J$201,0))=""),"",IF(AND($C934&lt;&gt;"",INDEX(Matches!$F$2:$F$201,MATCH($A934&amp;"-2",Matches!$J$2:$J$201,0))&lt;&gt;"",$C934&gt;=INDEX(Matches!$F$2:$F$201,MATCH($A934&amp;"-2",Matches!$J$2:$J$201,0))),"",IF(AND(F934=INDEX(Matches!$G$2:$G$201,MATCH($A934&amp;"-2",Matches!$J$2:$J$201,0)),G934=INDEX(Matches!$H$2:$H$201,MATCH($A934&amp;"-2",Matches!$J$2:$J$201,0))),5,IF(SIGN(F934-G934)&lt;&gt;SIGN(INDEX(Matches!$G$2:$G$201,MATCH($A934&amp;"-2",Matches!$J$2:$J$201,0))-INDEX(Matches!$H$2:$H$201,MATCH($A934&amp;"-2",Matches!$J$2:$J$201,0))),0,IF(F934-G934=INDEX(Matches!$G$2:$G$201,MATCH($A934&amp;"-2",Matches!$J$2:$J$201,0))-INDEX(Matches!$H$2:$H$201,MATCH($A934&amp;"-2",Matches!$J$2:$J$201,0)),3,2))))),""))</f>
        <v/>
      </c>
      <c r="Z934" s="12" t="str">
        <f aca="false">IF(OR($B934="",H934="",I934=""),"",IFERROR(IF(OR(INDEX(Matches!$I$2:$I$201,MATCH($A934&amp;"-3",Matches!$J$2:$J$201,0))="Void",INDEX(Matches!$G$2:$G$201,MATCH($A934&amp;"-3",Matches!$J$2:$J$201,0))="",INDEX(Matches!$H$2:$H$201,MATCH($A934&amp;"-3",Matches!$J$2:$J$201,0))=""),"",IF(AND($C934&lt;&gt;"",INDEX(Matches!$F$2:$F$201,MATCH($A934&amp;"-3",Matches!$J$2:$J$201,0))&lt;&gt;"",$C934&gt;=INDEX(Matches!$F$2:$F$201,MATCH($A934&amp;"-3",Matches!$J$2:$J$201,0))),"",IF(AND(H934=INDEX(Matches!$G$2:$G$201,MATCH($A934&amp;"-3",Matches!$J$2:$J$201,0)),I934=INDEX(Matches!$H$2:$H$201,MATCH($A934&amp;"-3",Matches!$J$2:$J$201,0))),5,IF(SIGN(H934-I934)&lt;&gt;SIGN(INDEX(Matches!$G$2:$G$201,MATCH($A934&amp;"-3",Matches!$J$2:$J$201,0))-INDEX(Matches!$H$2:$H$201,MATCH($A934&amp;"-3",Matches!$J$2:$J$201,0))),0,IF(H934-I934=INDEX(Matches!$G$2:$G$201,MATCH($A934&amp;"-3",Matches!$J$2:$J$201,0))-INDEX(Matches!$H$2:$H$201,MATCH($A934&amp;"-3",Matches!$J$2:$J$201,0)),3,2))))),""))</f>
        <v/>
      </c>
      <c r="AA934" s="12" t="str">
        <f aca="false">IF(OR($B934="",J934="",K934=""),"",IFERROR(IF(OR(INDEX(Matches!$I$2:$I$201,MATCH($A934&amp;"-4",Matches!$J$2:$J$201,0))="Void",INDEX(Matches!$G$2:$G$201,MATCH($A934&amp;"-4",Matches!$J$2:$J$201,0))="",INDEX(Matches!$H$2:$H$201,MATCH($A934&amp;"-4",Matches!$J$2:$J$201,0))=""),"",IF(AND($C934&lt;&gt;"",INDEX(Matches!$F$2:$F$201,MATCH($A934&amp;"-4",Matches!$J$2:$J$201,0))&lt;&gt;"",$C934&gt;=INDEX(Matches!$F$2:$F$201,MATCH($A934&amp;"-4",Matches!$J$2:$J$201,0))),"",IF(AND(J934=INDEX(Matches!$G$2:$G$201,MATCH($A934&amp;"-4",Matches!$J$2:$J$201,0)),K934=INDEX(Matches!$H$2:$H$201,MATCH($A934&amp;"-4",Matches!$J$2:$J$201,0))),5,IF(SIGN(J934-K934)&lt;&gt;SIGN(INDEX(Matches!$G$2:$G$201,MATCH($A934&amp;"-4",Matches!$J$2:$J$201,0))-INDEX(Matches!$H$2:$H$201,MATCH($A934&amp;"-4",Matches!$J$2:$J$201,0))),0,IF(J934-K934=INDEX(Matches!$G$2:$G$201,MATCH($A934&amp;"-4",Matches!$J$2:$J$201,0))-INDEX(Matches!$H$2:$H$201,MATCH($A934&amp;"-4",Matches!$J$2:$J$201,0)),3,2))))),""))</f>
        <v/>
      </c>
      <c r="AB934" s="12" t="str">
        <f aca="false">IF(OR($B934="",L934="",M934=""),"",IFERROR(IF(OR(INDEX(Matches!$I$2:$I$201,MATCH($A934&amp;"-5",Matches!$J$2:$J$201,0))="Void",INDEX(Matches!$G$2:$G$201,MATCH($A934&amp;"-5",Matches!$J$2:$J$201,0))="",INDEX(Matches!$H$2:$H$201,MATCH($A934&amp;"-5",Matches!$J$2:$J$201,0))=""),"",IF(AND($C934&lt;&gt;"",INDEX(Matches!$F$2:$F$201,MATCH($A934&amp;"-5",Matches!$J$2:$J$201,0))&lt;&gt;"",$C934&gt;=INDEX(Matches!$F$2:$F$201,MATCH($A934&amp;"-5",Matches!$J$2:$J$201,0))),"",IF(AND(L934=INDEX(Matches!$G$2:$G$201,MATCH($A934&amp;"-5",Matches!$J$2:$J$201,0)),M934=INDEX(Matches!$H$2:$H$201,MATCH($A934&amp;"-5",Matches!$J$2:$J$201,0))),5,IF(SIGN(L934-M934)&lt;&gt;SIGN(INDEX(Matches!$G$2:$G$201,MATCH($A934&amp;"-5",Matches!$J$2:$J$201,0))-INDEX(Matches!$H$2:$H$201,MATCH($A934&amp;"-5",Matches!$J$2:$J$201,0))),0,IF(L934-M934=INDEX(Matches!$G$2:$G$201,MATCH($A934&amp;"-5",Matches!$J$2:$J$201,0))-INDEX(Matches!$H$2:$H$201,MATCH($A934&amp;"-5",Matches!$J$2:$J$201,0)),3,2))))),""))</f>
        <v/>
      </c>
      <c r="AC934" s="12" t="str">
        <f aca="false">IF(OR($B934="",N934="",O934=""),"",IFERROR(IF(OR(INDEX(Matches!$I$2:$I$201,MATCH($A934&amp;"-6",Matches!$J$2:$J$201,0))="Void",INDEX(Matches!$G$2:$G$201,MATCH($A934&amp;"-6",Matches!$J$2:$J$201,0))="",INDEX(Matches!$H$2:$H$201,MATCH($A934&amp;"-6",Matches!$J$2:$J$201,0))=""),"",IF(AND($C934&lt;&gt;"",INDEX(Matches!$F$2:$F$201,MATCH($A934&amp;"-6",Matches!$J$2:$J$201,0))&lt;&gt;"",$C934&gt;=INDEX(Matches!$F$2:$F$201,MATCH($A934&amp;"-6",Matches!$J$2:$J$201,0))),"",IF(AND(N934=INDEX(Matches!$G$2:$G$201,MATCH($A934&amp;"-6",Matches!$J$2:$J$201,0)),O934=INDEX(Matches!$H$2:$H$201,MATCH($A934&amp;"-6",Matches!$J$2:$J$201,0))),5,IF(SIGN(N934-O934)&lt;&gt;SIGN(INDEX(Matches!$G$2:$G$201,MATCH($A934&amp;"-6",Matches!$J$2:$J$201,0))-INDEX(Matches!$H$2:$H$201,MATCH($A934&amp;"-6",Matches!$J$2:$J$201,0))),0,IF(N934-O934=INDEX(Matches!$G$2:$G$201,MATCH($A934&amp;"-6",Matches!$J$2:$J$201,0))-INDEX(Matches!$H$2:$H$201,MATCH($A934&amp;"-6",Matches!$J$2:$J$201,0)),3,2))))),""))</f>
        <v/>
      </c>
      <c r="AD934" s="12" t="str">
        <f aca="false">IF(OR($B934="",P934="",Q934=""),"",IFERROR(IF(OR(INDEX(Matches!$I$2:$I$201,MATCH($A934&amp;"-7",Matches!$J$2:$J$201,0))="Void",INDEX(Matches!$G$2:$G$201,MATCH($A934&amp;"-7",Matches!$J$2:$J$201,0))="",INDEX(Matches!$H$2:$H$201,MATCH($A934&amp;"-7",Matches!$J$2:$J$201,0))=""),"",IF(AND($C934&lt;&gt;"",INDEX(Matches!$F$2:$F$201,MATCH($A934&amp;"-7",Matches!$J$2:$J$201,0))&lt;&gt;"",$C934&gt;=INDEX(Matches!$F$2:$F$201,MATCH($A934&amp;"-7",Matches!$J$2:$J$201,0))),"",IF(AND(P934=INDEX(Matches!$G$2:$G$201,MATCH($A934&amp;"-7",Matches!$J$2:$J$201,0)),Q934=INDEX(Matches!$H$2:$H$201,MATCH($A934&amp;"-7",Matches!$J$2:$J$201,0))),5,IF(SIGN(P934-Q934)&lt;&gt;SIGN(INDEX(Matches!$G$2:$G$201,MATCH($A934&amp;"-7",Matches!$J$2:$J$201,0))-INDEX(Matches!$H$2:$H$201,MATCH($A934&amp;"-7",Matches!$J$2:$J$201,0))),0,IF(P934-Q934=INDEX(Matches!$G$2:$G$201,MATCH($A934&amp;"-7",Matches!$J$2:$J$201,0))-INDEX(Matches!$H$2:$H$201,MATCH($A934&amp;"-7",Matches!$J$2:$J$201,0)),3,2))))),""))</f>
        <v/>
      </c>
      <c r="AE934" s="12" t="str">
        <f aca="false">IF(OR($B934="",R934="",S934=""),"",IFERROR(IF(OR(INDEX(Matches!$I$2:$I$201,MATCH($A934&amp;"-8",Matches!$J$2:$J$201,0))="Void",INDEX(Matches!$G$2:$G$201,MATCH($A934&amp;"-8",Matches!$J$2:$J$201,0))="",INDEX(Matches!$H$2:$H$201,MATCH($A934&amp;"-8",Matches!$J$2:$J$201,0))=""),"",IF(AND($C934&lt;&gt;"",INDEX(Matches!$F$2:$F$201,MATCH($A934&amp;"-8",Matches!$J$2:$J$201,0))&lt;&gt;"",$C934&gt;=INDEX(Matches!$F$2:$F$201,MATCH($A934&amp;"-8",Matches!$J$2:$J$201,0))),"",IF(AND(R934=INDEX(Matches!$G$2:$G$201,MATCH($A934&amp;"-8",Matches!$J$2:$J$201,0)),S934=INDEX(Matches!$H$2:$H$201,MATCH($A934&amp;"-8",Matches!$J$2:$J$201,0))),5,IF(SIGN(R934-S934)&lt;&gt;SIGN(INDEX(Matches!$G$2:$G$201,MATCH($A934&amp;"-8",Matches!$J$2:$J$201,0))-INDEX(Matches!$H$2:$H$201,MATCH($A934&amp;"-8",Matches!$J$2:$J$201,0))),0,IF(R934-S934=INDEX(Matches!$G$2:$G$201,MATCH($A934&amp;"-8",Matches!$J$2:$J$201,0))-INDEX(Matches!$H$2:$H$201,MATCH($A934&amp;"-8",Matches!$J$2:$J$201,0)),3,2))))),""))</f>
        <v/>
      </c>
      <c r="AF934" s="12" t="str">
        <f aca="false">IF(OR($B934="",T934="",U934=""),"",IFERROR(IF(OR(INDEX(Matches!$I$2:$I$201,MATCH($A934&amp;"-9",Matches!$J$2:$J$201,0))="Void",INDEX(Matches!$G$2:$G$201,MATCH($A934&amp;"-9",Matches!$J$2:$J$201,0))="",INDEX(Matches!$H$2:$H$201,MATCH($A934&amp;"-9",Matches!$J$2:$J$201,0))=""),"",IF(AND($C934&lt;&gt;"",INDEX(Matches!$F$2:$F$201,MATCH($A934&amp;"-9",Matches!$J$2:$J$201,0))&lt;&gt;"",$C934&gt;=INDEX(Matches!$F$2:$F$201,MATCH($A934&amp;"-9",Matches!$J$2:$J$201,0))),"",IF(AND(T934=INDEX(Matches!$G$2:$G$201,MATCH($A934&amp;"-9",Matches!$J$2:$J$201,0)),U934=INDEX(Matches!$H$2:$H$201,MATCH($A934&amp;"-9",Matches!$J$2:$J$201,0))),5,IF(SIGN(T934-U934)&lt;&gt;SIGN(INDEX(Matches!$G$2:$G$201,MATCH($A934&amp;"-9",Matches!$J$2:$J$201,0))-INDEX(Matches!$H$2:$H$201,MATCH($A934&amp;"-9",Matches!$J$2:$J$201,0))),0,IF(T934-U934=INDEX(Matches!$G$2:$G$201,MATCH($A934&amp;"-9",Matches!$J$2:$J$201,0))-INDEX(Matches!$H$2:$H$201,MATCH($A934&amp;"-9",Matches!$J$2:$J$201,0)),3,2))))),""))</f>
        <v/>
      </c>
      <c r="AG934" s="12" t="str">
        <f aca="false">IF(OR($B934="",V934="",W934=""),"",IFERROR(IF(OR(INDEX(Matches!$I$2:$I$201,MATCH($A934&amp;"-10",Matches!$J$2:$J$201,0))="Void",INDEX(Matches!$G$2:$G$201,MATCH($A934&amp;"-10",Matches!$J$2:$J$201,0))="",INDEX(Matches!$H$2:$H$201,MATCH($A934&amp;"-10",Matches!$J$2:$J$201,0))=""),"",IF(AND($C934&lt;&gt;"",INDEX(Matches!$F$2:$F$201,MATCH($A934&amp;"-10",Matches!$J$2:$J$201,0))&lt;&gt;"",$C934&gt;=INDEX(Matches!$F$2:$F$201,MATCH($A934&amp;"-10",Matches!$J$2:$J$201,0))),"",IF(AND(V934=INDEX(Matches!$G$2:$G$201,MATCH($A934&amp;"-10",Matches!$J$2:$J$201,0)),W934=INDEX(Matches!$H$2:$H$201,MATCH($A934&amp;"-10",Matches!$J$2:$J$201,0))),5,IF(SIGN(V934-W934)&lt;&gt;SIGN(INDEX(Matches!$G$2:$G$201,MATCH($A934&amp;"-10",Matches!$J$2:$J$201,0))-INDEX(Matches!$H$2:$H$201,MATCH($A934&amp;"-10",Matches!$J$2:$J$201,0))),0,IF(V934-W934=INDEX(Matches!$G$2:$G$201,MATCH($A934&amp;"-10",Matches!$J$2:$J$201,0))-INDEX(Matches!$H$2:$H$201,MATCH($A934&amp;"-10",Matches!$J$2:$J$201,0)),3,2))))),""))</f>
        <v/>
      </c>
      <c r="AH934" s="13" t="str">
        <f aca="false">IF($B934="","",SUM(X934:AG934))</f>
        <v/>
      </c>
      <c r="AI934" s="12" t="str">
        <f aca="false">IF($B934="","",COUNTIF(X934:AG934,5))</f>
        <v/>
      </c>
      <c r="AJ934" s="12" t="str">
        <f aca="false">IF($B934="","",COUNTIF(X934:AG934,"&gt;=2"))</f>
        <v/>
      </c>
      <c r="AK934" s="12" t="str">
        <f aca="false">IF($B934="","",COUNT(X934:AG934))</f>
        <v/>
      </c>
    </row>
    <row r="935" customFormat="false" ht="15" hidden="false" customHeight="false" outlineLevel="0" collapsed="false">
      <c r="A935" s="7"/>
      <c r="B935" s="7"/>
      <c r="C935" s="11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12" t="str">
        <f aca="false">IF(OR($B935="",D935="",E935=""),"",IFERROR(IF(OR(INDEX(Matches!$I$2:$I$201,MATCH($A935&amp;"-1",Matches!$J$2:$J$201,0))="Void",INDEX(Matches!$G$2:$G$201,MATCH($A935&amp;"-1",Matches!$J$2:$J$201,0))="",INDEX(Matches!$H$2:$H$201,MATCH($A935&amp;"-1",Matches!$J$2:$J$201,0))=""),"",IF(AND($C935&lt;&gt;"",INDEX(Matches!$F$2:$F$201,MATCH($A935&amp;"-1",Matches!$J$2:$J$201,0))&lt;&gt;"",$C935&gt;=INDEX(Matches!$F$2:$F$201,MATCH($A935&amp;"-1",Matches!$J$2:$J$201,0))),"",IF(AND(D935=INDEX(Matches!$G$2:$G$201,MATCH($A935&amp;"-1",Matches!$J$2:$J$201,0)),E935=INDEX(Matches!$H$2:$H$201,MATCH($A935&amp;"-1",Matches!$J$2:$J$201,0))),5,IF(SIGN(D935-E935)&lt;&gt;SIGN(INDEX(Matches!$G$2:$G$201,MATCH($A935&amp;"-1",Matches!$J$2:$J$201,0))-INDEX(Matches!$H$2:$H$201,MATCH($A935&amp;"-1",Matches!$J$2:$J$201,0))),0,IF(D935-E935=INDEX(Matches!$G$2:$G$201,MATCH($A935&amp;"-1",Matches!$J$2:$J$201,0))-INDEX(Matches!$H$2:$H$201,MATCH($A935&amp;"-1",Matches!$J$2:$J$201,0)),3,2))))),""))</f>
        <v/>
      </c>
      <c r="Y935" s="12" t="str">
        <f aca="false">IF(OR($B935="",F935="",G935=""),"",IFERROR(IF(OR(INDEX(Matches!$I$2:$I$201,MATCH($A935&amp;"-2",Matches!$J$2:$J$201,0))="Void",INDEX(Matches!$G$2:$G$201,MATCH($A935&amp;"-2",Matches!$J$2:$J$201,0))="",INDEX(Matches!$H$2:$H$201,MATCH($A935&amp;"-2",Matches!$J$2:$J$201,0))=""),"",IF(AND($C935&lt;&gt;"",INDEX(Matches!$F$2:$F$201,MATCH($A935&amp;"-2",Matches!$J$2:$J$201,0))&lt;&gt;"",$C935&gt;=INDEX(Matches!$F$2:$F$201,MATCH($A935&amp;"-2",Matches!$J$2:$J$201,0))),"",IF(AND(F935=INDEX(Matches!$G$2:$G$201,MATCH($A935&amp;"-2",Matches!$J$2:$J$201,0)),G935=INDEX(Matches!$H$2:$H$201,MATCH($A935&amp;"-2",Matches!$J$2:$J$201,0))),5,IF(SIGN(F935-G935)&lt;&gt;SIGN(INDEX(Matches!$G$2:$G$201,MATCH($A935&amp;"-2",Matches!$J$2:$J$201,0))-INDEX(Matches!$H$2:$H$201,MATCH($A935&amp;"-2",Matches!$J$2:$J$201,0))),0,IF(F935-G935=INDEX(Matches!$G$2:$G$201,MATCH($A935&amp;"-2",Matches!$J$2:$J$201,0))-INDEX(Matches!$H$2:$H$201,MATCH($A935&amp;"-2",Matches!$J$2:$J$201,0)),3,2))))),""))</f>
        <v/>
      </c>
      <c r="Z935" s="12" t="str">
        <f aca="false">IF(OR($B935="",H935="",I935=""),"",IFERROR(IF(OR(INDEX(Matches!$I$2:$I$201,MATCH($A935&amp;"-3",Matches!$J$2:$J$201,0))="Void",INDEX(Matches!$G$2:$G$201,MATCH($A935&amp;"-3",Matches!$J$2:$J$201,0))="",INDEX(Matches!$H$2:$H$201,MATCH($A935&amp;"-3",Matches!$J$2:$J$201,0))=""),"",IF(AND($C935&lt;&gt;"",INDEX(Matches!$F$2:$F$201,MATCH($A935&amp;"-3",Matches!$J$2:$J$201,0))&lt;&gt;"",$C935&gt;=INDEX(Matches!$F$2:$F$201,MATCH($A935&amp;"-3",Matches!$J$2:$J$201,0))),"",IF(AND(H935=INDEX(Matches!$G$2:$G$201,MATCH($A935&amp;"-3",Matches!$J$2:$J$201,0)),I935=INDEX(Matches!$H$2:$H$201,MATCH($A935&amp;"-3",Matches!$J$2:$J$201,0))),5,IF(SIGN(H935-I935)&lt;&gt;SIGN(INDEX(Matches!$G$2:$G$201,MATCH($A935&amp;"-3",Matches!$J$2:$J$201,0))-INDEX(Matches!$H$2:$H$201,MATCH($A935&amp;"-3",Matches!$J$2:$J$201,0))),0,IF(H935-I935=INDEX(Matches!$G$2:$G$201,MATCH($A935&amp;"-3",Matches!$J$2:$J$201,0))-INDEX(Matches!$H$2:$H$201,MATCH($A935&amp;"-3",Matches!$J$2:$J$201,0)),3,2))))),""))</f>
        <v/>
      </c>
      <c r="AA935" s="12" t="str">
        <f aca="false">IF(OR($B935="",J935="",K935=""),"",IFERROR(IF(OR(INDEX(Matches!$I$2:$I$201,MATCH($A935&amp;"-4",Matches!$J$2:$J$201,0))="Void",INDEX(Matches!$G$2:$G$201,MATCH($A935&amp;"-4",Matches!$J$2:$J$201,0))="",INDEX(Matches!$H$2:$H$201,MATCH($A935&amp;"-4",Matches!$J$2:$J$201,0))=""),"",IF(AND($C935&lt;&gt;"",INDEX(Matches!$F$2:$F$201,MATCH($A935&amp;"-4",Matches!$J$2:$J$201,0))&lt;&gt;"",$C935&gt;=INDEX(Matches!$F$2:$F$201,MATCH($A935&amp;"-4",Matches!$J$2:$J$201,0))),"",IF(AND(J935=INDEX(Matches!$G$2:$G$201,MATCH($A935&amp;"-4",Matches!$J$2:$J$201,0)),K935=INDEX(Matches!$H$2:$H$201,MATCH($A935&amp;"-4",Matches!$J$2:$J$201,0))),5,IF(SIGN(J935-K935)&lt;&gt;SIGN(INDEX(Matches!$G$2:$G$201,MATCH($A935&amp;"-4",Matches!$J$2:$J$201,0))-INDEX(Matches!$H$2:$H$201,MATCH($A935&amp;"-4",Matches!$J$2:$J$201,0))),0,IF(J935-K935=INDEX(Matches!$G$2:$G$201,MATCH($A935&amp;"-4",Matches!$J$2:$J$201,0))-INDEX(Matches!$H$2:$H$201,MATCH($A935&amp;"-4",Matches!$J$2:$J$201,0)),3,2))))),""))</f>
        <v/>
      </c>
      <c r="AB935" s="12" t="str">
        <f aca="false">IF(OR($B935="",L935="",M935=""),"",IFERROR(IF(OR(INDEX(Matches!$I$2:$I$201,MATCH($A935&amp;"-5",Matches!$J$2:$J$201,0))="Void",INDEX(Matches!$G$2:$G$201,MATCH($A935&amp;"-5",Matches!$J$2:$J$201,0))="",INDEX(Matches!$H$2:$H$201,MATCH($A935&amp;"-5",Matches!$J$2:$J$201,0))=""),"",IF(AND($C935&lt;&gt;"",INDEX(Matches!$F$2:$F$201,MATCH($A935&amp;"-5",Matches!$J$2:$J$201,0))&lt;&gt;"",$C935&gt;=INDEX(Matches!$F$2:$F$201,MATCH($A935&amp;"-5",Matches!$J$2:$J$201,0))),"",IF(AND(L935=INDEX(Matches!$G$2:$G$201,MATCH($A935&amp;"-5",Matches!$J$2:$J$201,0)),M935=INDEX(Matches!$H$2:$H$201,MATCH($A935&amp;"-5",Matches!$J$2:$J$201,0))),5,IF(SIGN(L935-M935)&lt;&gt;SIGN(INDEX(Matches!$G$2:$G$201,MATCH($A935&amp;"-5",Matches!$J$2:$J$201,0))-INDEX(Matches!$H$2:$H$201,MATCH($A935&amp;"-5",Matches!$J$2:$J$201,0))),0,IF(L935-M935=INDEX(Matches!$G$2:$G$201,MATCH($A935&amp;"-5",Matches!$J$2:$J$201,0))-INDEX(Matches!$H$2:$H$201,MATCH($A935&amp;"-5",Matches!$J$2:$J$201,0)),3,2))))),""))</f>
        <v/>
      </c>
      <c r="AC935" s="12" t="str">
        <f aca="false">IF(OR($B935="",N935="",O935=""),"",IFERROR(IF(OR(INDEX(Matches!$I$2:$I$201,MATCH($A935&amp;"-6",Matches!$J$2:$J$201,0))="Void",INDEX(Matches!$G$2:$G$201,MATCH($A935&amp;"-6",Matches!$J$2:$J$201,0))="",INDEX(Matches!$H$2:$H$201,MATCH($A935&amp;"-6",Matches!$J$2:$J$201,0))=""),"",IF(AND($C935&lt;&gt;"",INDEX(Matches!$F$2:$F$201,MATCH($A935&amp;"-6",Matches!$J$2:$J$201,0))&lt;&gt;"",$C935&gt;=INDEX(Matches!$F$2:$F$201,MATCH($A935&amp;"-6",Matches!$J$2:$J$201,0))),"",IF(AND(N935=INDEX(Matches!$G$2:$G$201,MATCH($A935&amp;"-6",Matches!$J$2:$J$201,0)),O935=INDEX(Matches!$H$2:$H$201,MATCH($A935&amp;"-6",Matches!$J$2:$J$201,0))),5,IF(SIGN(N935-O935)&lt;&gt;SIGN(INDEX(Matches!$G$2:$G$201,MATCH($A935&amp;"-6",Matches!$J$2:$J$201,0))-INDEX(Matches!$H$2:$H$201,MATCH($A935&amp;"-6",Matches!$J$2:$J$201,0))),0,IF(N935-O935=INDEX(Matches!$G$2:$G$201,MATCH($A935&amp;"-6",Matches!$J$2:$J$201,0))-INDEX(Matches!$H$2:$H$201,MATCH($A935&amp;"-6",Matches!$J$2:$J$201,0)),3,2))))),""))</f>
        <v/>
      </c>
      <c r="AD935" s="12" t="str">
        <f aca="false">IF(OR($B935="",P935="",Q935=""),"",IFERROR(IF(OR(INDEX(Matches!$I$2:$I$201,MATCH($A935&amp;"-7",Matches!$J$2:$J$201,0))="Void",INDEX(Matches!$G$2:$G$201,MATCH($A935&amp;"-7",Matches!$J$2:$J$201,0))="",INDEX(Matches!$H$2:$H$201,MATCH($A935&amp;"-7",Matches!$J$2:$J$201,0))=""),"",IF(AND($C935&lt;&gt;"",INDEX(Matches!$F$2:$F$201,MATCH($A935&amp;"-7",Matches!$J$2:$J$201,0))&lt;&gt;"",$C935&gt;=INDEX(Matches!$F$2:$F$201,MATCH($A935&amp;"-7",Matches!$J$2:$J$201,0))),"",IF(AND(P935=INDEX(Matches!$G$2:$G$201,MATCH($A935&amp;"-7",Matches!$J$2:$J$201,0)),Q935=INDEX(Matches!$H$2:$H$201,MATCH($A935&amp;"-7",Matches!$J$2:$J$201,0))),5,IF(SIGN(P935-Q935)&lt;&gt;SIGN(INDEX(Matches!$G$2:$G$201,MATCH($A935&amp;"-7",Matches!$J$2:$J$201,0))-INDEX(Matches!$H$2:$H$201,MATCH($A935&amp;"-7",Matches!$J$2:$J$201,0))),0,IF(P935-Q935=INDEX(Matches!$G$2:$G$201,MATCH($A935&amp;"-7",Matches!$J$2:$J$201,0))-INDEX(Matches!$H$2:$H$201,MATCH($A935&amp;"-7",Matches!$J$2:$J$201,0)),3,2))))),""))</f>
        <v/>
      </c>
      <c r="AE935" s="12" t="str">
        <f aca="false">IF(OR($B935="",R935="",S935=""),"",IFERROR(IF(OR(INDEX(Matches!$I$2:$I$201,MATCH($A935&amp;"-8",Matches!$J$2:$J$201,0))="Void",INDEX(Matches!$G$2:$G$201,MATCH($A935&amp;"-8",Matches!$J$2:$J$201,0))="",INDEX(Matches!$H$2:$H$201,MATCH($A935&amp;"-8",Matches!$J$2:$J$201,0))=""),"",IF(AND($C935&lt;&gt;"",INDEX(Matches!$F$2:$F$201,MATCH($A935&amp;"-8",Matches!$J$2:$J$201,0))&lt;&gt;"",$C935&gt;=INDEX(Matches!$F$2:$F$201,MATCH($A935&amp;"-8",Matches!$J$2:$J$201,0))),"",IF(AND(R935=INDEX(Matches!$G$2:$G$201,MATCH($A935&amp;"-8",Matches!$J$2:$J$201,0)),S935=INDEX(Matches!$H$2:$H$201,MATCH($A935&amp;"-8",Matches!$J$2:$J$201,0))),5,IF(SIGN(R935-S935)&lt;&gt;SIGN(INDEX(Matches!$G$2:$G$201,MATCH($A935&amp;"-8",Matches!$J$2:$J$201,0))-INDEX(Matches!$H$2:$H$201,MATCH($A935&amp;"-8",Matches!$J$2:$J$201,0))),0,IF(R935-S935=INDEX(Matches!$G$2:$G$201,MATCH($A935&amp;"-8",Matches!$J$2:$J$201,0))-INDEX(Matches!$H$2:$H$201,MATCH($A935&amp;"-8",Matches!$J$2:$J$201,0)),3,2))))),""))</f>
        <v/>
      </c>
      <c r="AF935" s="12" t="str">
        <f aca="false">IF(OR($B935="",T935="",U935=""),"",IFERROR(IF(OR(INDEX(Matches!$I$2:$I$201,MATCH($A935&amp;"-9",Matches!$J$2:$J$201,0))="Void",INDEX(Matches!$G$2:$G$201,MATCH($A935&amp;"-9",Matches!$J$2:$J$201,0))="",INDEX(Matches!$H$2:$H$201,MATCH($A935&amp;"-9",Matches!$J$2:$J$201,0))=""),"",IF(AND($C935&lt;&gt;"",INDEX(Matches!$F$2:$F$201,MATCH($A935&amp;"-9",Matches!$J$2:$J$201,0))&lt;&gt;"",$C935&gt;=INDEX(Matches!$F$2:$F$201,MATCH($A935&amp;"-9",Matches!$J$2:$J$201,0))),"",IF(AND(T935=INDEX(Matches!$G$2:$G$201,MATCH($A935&amp;"-9",Matches!$J$2:$J$201,0)),U935=INDEX(Matches!$H$2:$H$201,MATCH($A935&amp;"-9",Matches!$J$2:$J$201,0))),5,IF(SIGN(T935-U935)&lt;&gt;SIGN(INDEX(Matches!$G$2:$G$201,MATCH($A935&amp;"-9",Matches!$J$2:$J$201,0))-INDEX(Matches!$H$2:$H$201,MATCH($A935&amp;"-9",Matches!$J$2:$J$201,0))),0,IF(T935-U935=INDEX(Matches!$G$2:$G$201,MATCH($A935&amp;"-9",Matches!$J$2:$J$201,0))-INDEX(Matches!$H$2:$H$201,MATCH($A935&amp;"-9",Matches!$J$2:$J$201,0)),3,2))))),""))</f>
        <v/>
      </c>
      <c r="AG935" s="12" t="str">
        <f aca="false">IF(OR($B935="",V935="",W935=""),"",IFERROR(IF(OR(INDEX(Matches!$I$2:$I$201,MATCH($A935&amp;"-10",Matches!$J$2:$J$201,0))="Void",INDEX(Matches!$G$2:$G$201,MATCH($A935&amp;"-10",Matches!$J$2:$J$201,0))="",INDEX(Matches!$H$2:$H$201,MATCH($A935&amp;"-10",Matches!$J$2:$J$201,0))=""),"",IF(AND($C935&lt;&gt;"",INDEX(Matches!$F$2:$F$201,MATCH($A935&amp;"-10",Matches!$J$2:$J$201,0))&lt;&gt;"",$C935&gt;=INDEX(Matches!$F$2:$F$201,MATCH($A935&amp;"-10",Matches!$J$2:$J$201,0))),"",IF(AND(V935=INDEX(Matches!$G$2:$G$201,MATCH($A935&amp;"-10",Matches!$J$2:$J$201,0)),W935=INDEX(Matches!$H$2:$H$201,MATCH($A935&amp;"-10",Matches!$J$2:$J$201,0))),5,IF(SIGN(V935-W935)&lt;&gt;SIGN(INDEX(Matches!$G$2:$G$201,MATCH($A935&amp;"-10",Matches!$J$2:$J$201,0))-INDEX(Matches!$H$2:$H$201,MATCH($A935&amp;"-10",Matches!$J$2:$J$201,0))),0,IF(V935-W935=INDEX(Matches!$G$2:$G$201,MATCH($A935&amp;"-10",Matches!$J$2:$J$201,0))-INDEX(Matches!$H$2:$H$201,MATCH($A935&amp;"-10",Matches!$J$2:$J$201,0)),3,2))))),""))</f>
        <v/>
      </c>
      <c r="AH935" s="13" t="str">
        <f aca="false">IF($B935="","",SUM(X935:AG935))</f>
        <v/>
      </c>
      <c r="AI935" s="12" t="str">
        <f aca="false">IF($B935="","",COUNTIF(X935:AG935,5))</f>
        <v/>
      </c>
      <c r="AJ935" s="12" t="str">
        <f aca="false">IF($B935="","",COUNTIF(X935:AG935,"&gt;=2"))</f>
        <v/>
      </c>
      <c r="AK935" s="12" t="str">
        <f aca="false">IF($B935="","",COUNT(X935:AG935))</f>
        <v/>
      </c>
    </row>
    <row r="936" customFormat="false" ht="15" hidden="false" customHeight="false" outlineLevel="0" collapsed="false">
      <c r="A936" s="7"/>
      <c r="B936" s="7"/>
      <c r="C936" s="11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12" t="str">
        <f aca="false">IF(OR($B936="",D936="",E936=""),"",IFERROR(IF(OR(INDEX(Matches!$I$2:$I$201,MATCH($A936&amp;"-1",Matches!$J$2:$J$201,0))="Void",INDEX(Matches!$G$2:$G$201,MATCH($A936&amp;"-1",Matches!$J$2:$J$201,0))="",INDEX(Matches!$H$2:$H$201,MATCH($A936&amp;"-1",Matches!$J$2:$J$201,0))=""),"",IF(AND($C936&lt;&gt;"",INDEX(Matches!$F$2:$F$201,MATCH($A936&amp;"-1",Matches!$J$2:$J$201,0))&lt;&gt;"",$C936&gt;=INDEX(Matches!$F$2:$F$201,MATCH($A936&amp;"-1",Matches!$J$2:$J$201,0))),"",IF(AND(D936=INDEX(Matches!$G$2:$G$201,MATCH($A936&amp;"-1",Matches!$J$2:$J$201,0)),E936=INDEX(Matches!$H$2:$H$201,MATCH($A936&amp;"-1",Matches!$J$2:$J$201,0))),5,IF(SIGN(D936-E936)&lt;&gt;SIGN(INDEX(Matches!$G$2:$G$201,MATCH($A936&amp;"-1",Matches!$J$2:$J$201,0))-INDEX(Matches!$H$2:$H$201,MATCH($A936&amp;"-1",Matches!$J$2:$J$201,0))),0,IF(D936-E936=INDEX(Matches!$G$2:$G$201,MATCH($A936&amp;"-1",Matches!$J$2:$J$201,0))-INDEX(Matches!$H$2:$H$201,MATCH($A936&amp;"-1",Matches!$J$2:$J$201,0)),3,2))))),""))</f>
        <v/>
      </c>
      <c r="Y936" s="12" t="str">
        <f aca="false">IF(OR($B936="",F936="",G936=""),"",IFERROR(IF(OR(INDEX(Matches!$I$2:$I$201,MATCH($A936&amp;"-2",Matches!$J$2:$J$201,0))="Void",INDEX(Matches!$G$2:$G$201,MATCH($A936&amp;"-2",Matches!$J$2:$J$201,0))="",INDEX(Matches!$H$2:$H$201,MATCH($A936&amp;"-2",Matches!$J$2:$J$201,0))=""),"",IF(AND($C936&lt;&gt;"",INDEX(Matches!$F$2:$F$201,MATCH($A936&amp;"-2",Matches!$J$2:$J$201,0))&lt;&gt;"",$C936&gt;=INDEX(Matches!$F$2:$F$201,MATCH($A936&amp;"-2",Matches!$J$2:$J$201,0))),"",IF(AND(F936=INDEX(Matches!$G$2:$G$201,MATCH($A936&amp;"-2",Matches!$J$2:$J$201,0)),G936=INDEX(Matches!$H$2:$H$201,MATCH($A936&amp;"-2",Matches!$J$2:$J$201,0))),5,IF(SIGN(F936-G936)&lt;&gt;SIGN(INDEX(Matches!$G$2:$G$201,MATCH($A936&amp;"-2",Matches!$J$2:$J$201,0))-INDEX(Matches!$H$2:$H$201,MATCH($A936&amp;"-2",Matches!$J$2:$J$201,0))),0,IF(F936-G936=INDEX(Matches!$G$2:$G$201,MATCH($A936&amp;"-2",Matches!$J$2:$J$201,0))-INDEX(Matches!$H$2:$H$201,MATCH($A936&amp;"-2",Matches!$J$2:$J$201,0)),3,2))))),""))</f>
        <v/>
      </c>
      <c r="Z936" s="12" t="str">
        <f aca="false">IF(OR($B936="",H936="",I936=""),"",IFERROR(IF(OR(INDEX(Matches!$I$2:$I$201,MATCH($A936&amp;"-3",Matches!$J$2:$J$201,0))="Void",INDEX(Matches!$G$2:$G$201,MATCH($A936&amp;"-3",Matches!$J$2:$J$201,0))="",INDEX(Matches!$H$2:$H$201,MATCH($A936&amp;"-3",Matches!$J$2:$J$201,0))=""),"",IF(AND($C936&lt;&gt;"",INDEX(Matches!$F$2:$F$201,MATCH($A936&amp;"-3",Matches!$J$2:$J$201,0))&lt;&gt;"",$C936&gt;=INDEX(Matches!$F$2:$F$201,MATCH($A936&amp;"-3",Matches!$J$2:$J$201,0))),"",IF(AND(H936=INDEX(Matches!$G$2:$G$201,MATCH($A936&amp;"-3",Matches!$J$2:$J$201,0)),I936=INDEX(Matches!$H$2:$H$201,MATCH($A936&amp;"-3",Matches!$J$2:$J$201,0))),5,IF(SIGN(H936-I936)&lt;&gt;SIGN(INDEX(Matches!$G$2:$G$201,MATCH($A936&amp;"-3",Matches!$J$2:$J$201,0))-INDEX(Matches!$H$2:$H$201,MATCH($A936&amp;"-3",Matches!$J$2:$J$201,0))),0,IF(H936-I936=INDEX(Matches!$G$2:$G$201,MATCH($A936&amp;"-3",Matches!$J$2:$J$201,0))-INDEX(Matches!$H$2:$H$201,MATCH($A936&amp;"-3",Matches!$J$2:$J$201,0)),3,2))))),""))</f>
        <v/>
      </c>
      <c r="AA936" s="12" t="str">
        <f aca="false">IF(OR($B936="",J936="",K936=""),"",IFERROR(IF(OR(INDEX(Matches!$I$2:$I$201,MATCH($A936&amp;"-4",Matches!$J$2:$J$201,0))="Void",INDEX(Matches!$G$2:$G$201,MATCH($A936&amp;"-4",Matches!$J$2:$J$201,0))="",INDEX(Matches!$H$2:$H$201,MATCH($A936&amp;"-4",Matches!$J$2:$J$201,0))=""),"",IF(AND($C936&lt;&gt;"",INDEX(Matches!$F$2:$F$201,MATCH($A936&amp;"-4",Matches!$J$2:$J$201,0))&lt;&gt;"",$C936&gt;=INDEX(Matches!$F$2:$F$201,MATCH($A936&amp;"-4",Matches!$J$2:$J$201,0))),"",IF(AND(J936=INDEX(Matches!$G$2:$G$201,MATCH($A936&amp;"-4",Matches!$J$2:$J$201,0)),K936=INDEX(Matches!$H$2:$H$201,MATCH($A936&amp;"-4",Matches!$J$2:$J$201,0))),5,IF(SIGN(J936-K936)&lt;&gt;SIGN(INDEX(Matches!$G$2:$G$201,MATCH($A936&amp;"-4",Matches!$J$2:$J$201,0))-INDEX(Matches!$H$2:$H$201,MATCH($A936&amp;"-4",Matches!$J$2:$J$201,0))),0,IF(J936-K936=INDEX(Matches!$G$2:$G$201,MATCH($A936&amp;"-4",Matches!$J$2:$J$201,0))-INDEX(Matches!$H$2:$H$201,MATCH($A936&amp;"-4",Matches!$J$2:$J$201,0)),3,2))))),""))</f>
        <v/>
      </c>
      <c r="AB936" s="12" t="str">
        <f aca="false">IF(OR($B936="",L936="",M936=""),"",IFERROR(IF(OR(INDEX(Matches!$I$2:$I$201,MATCH($A936&amp;"-5",Matches!$J$2:$J$201,0))="Void",INDEX(Matches!$G$2:$G$201,MATCH($A936&amp;"-5",Matches!$J$2:$J$201,0))="",INDEX(Matches!$H$2:$H$201,MATCH($A936&amp;"-5",Matches!$J$2:$J$201,0))=""),"",IF(AND($C936&lt;&gt;"",INDEX(Matches!$F$2:$F$201,MATCH($A936&amp;"-5",Matches!$J$2:$J$201,0))&lt;&gt;"",$C936&gt;=INDEX(Matches!$F$2:$F$201,MATCH($A936&amp;"-5",Matches!$J$2:$J$201,0))),"",IF(AND(L936=INDEX(Matches!$G$2:$G$201,MATCH($A936&amp;"-5",Matches!$J$2:$J$201,0)),M936=INDEX(Matches!$H$2:$H$201,MATCH($A936&amp;"-5",Matches!$J$2:$J$201,0))),5,IF(SIGN(L936-M936)&lt;&gt;SIGN(INDEX(Matches!$G$2:$G$201,MATCH($A936&amp;"-5",Matches!$J$2:$J$201,0))-INDEX(Matches!$H$2:$H$201,MATCH($A936&amp;"-5",Matches!$J$2:$J$201,0))),0,IF(L936-M936=INDEX(Matches!$G$2:$G$201,MATCH($A936&amp;"-5",Matches!$J$2:$J$201,0))-INDEX(Matches!$H$2:$H$201,MATCH($A936&amp;"-5",Matches!$J$2:$J$201,0)),3,2))))),""))</f>
        <v/>
      </c>
      <c r="AC936" s="12" t="str">
        <f aca="false">IF(OR($B936="",N936="",O936=""),"",IFERROR(IF(OR(INDEX(Matches!$I$2:$I$201,MATCH($A936&amp;"-6",Matches!$J$2:$J$201,0))="Void",INDEX(Matches!$G$2:$G$201,MATCH($A936&amp;"-6",Matches!$J$2:$J$201,0))="",INDEX(Matches!$H$2:$H$201,MATCH($A936&amp;"-6",Matches!$J$2:$J$201,0))=""),"",IF(AND($C936&lt;&gt;"",INDEX(Matches!$F$2:$F$201,MATCH($A936&amp;"-6",Matches!$J$2:$J$201,0))&lt;&gt;"",$C936&gt;=INDEX(Matches!$F$2:$F$201,MATCH($A936&amp;"-6",Matches!$J$2:$J$201,0))),"",IF(AND(N936=INDEX(Matches!$G$2:$G$201,MATCH($A936&amp;"-6",Matches!$J$2:$J$201,0)),O936=INDEX(Matches!$H$2:$H$201,MATCH($A936&amp;"-6",Matches!$J$2:$J$201,0))),5,IF(SIGN(N936-O936)&lt;&gt;SIGN(INDEX(Matches!$G$2:$G$201,MATCH($A936&amp;"-6",Matches!$J$2:$J$201,0))-INDEX(Matches!$H$2:$H$201,MATCH($A936&amp;"-6",Matches!$J$2:$J$201,0))),0,IF(N936-O936=INDEX(Matches!$G$2:$G$201,MATCH($A936&amp;"-6",Matches!$J$2:$J$201,0))-INDEX(Matches!$H$2:$H$201,MATCH($A936&amp;"-6",Matches!$J$2:$J$201,0)),3,2))))),""))</f>
        <v/>
      </c>
      <c r="AD936" s="12" t="str">
        <f aca="false">IF(OR($B936="",P936="",Q936=""),"",IFERROR(IF(OR(INDEX(Matches!$I$2:$I$201,MATCH($A936&amp;"-7",Matches!$J$2:$J$201,0))="Void",INDEX(Matches!$G$2:$G$201,MATCH($A936&amp;"-7",Matches!$J$2:$J$201,0))="",INDEX(Matches!$H$2:$H$201,MATCH($A936&amp;"-7",Matches!$J$2:$J$201,0))=""),"",IF(AND($C936&lt;&gt;"",INDEX(Matches!$F$2:$F$201,MATCH($A936&amp;"-7",Matches!$J$2:$J$201,0))&lt;&gt;"",$C936&gt;=INDEX(Matches!$F$2:$F$201,MATCH($A936&amp;"-7",Matches!$J$2:$J$201,0))),"",IF(AND(P936=INDEX(Matches!$G$2:$G$201,MATCH($A936&amp;"-7",Matches!$J$2:$J$201,0)),Q936=INDEX(Matches!$H$2:$H$201,MATCH($A936&amp;"-7",Matches!$J$2:$J$201,0))),5,IF(SIGN(P936-Q936)&lt;&gt;SIGN(INDEX(Matches!$G$2:$G$201,MATCH($A936&amp;"-7",Matches!$J$2:$J$201,0))-INDEX(Matches!$H$2:$H$201,MATCH($A936&amp;"-7",Matches!$J$2:$J$201,0))),0,IF(P936-Q936=INDEX(Matches!$G$2:$G$201,MATCH($A936&amp;"-7",Matches!$J$2:$J$201,0))-INDEX(Matches!$H$2:$H$201,MATCH($A936&amp;"-7",Matches!$J$2:$J$201,0)),3,2))))),""))</f>
        <v/>
      </c>
      <c r="AE936" s="12" t="str">
        <f aca="false">IF(OR($B936="",R936="",S936=""),"",IFERROR(IF(OR(INDEX(Matches!$I$2:$I$201,MATCH($A936&amp;"-8",Matches!$J$2:$J$201,0))="Void",INDEX(Matches!$G$2:$G$201,MATCH($A936&amp;"-8",Matches!$J$2:$J$201,0))="",INDEX(Matches!$H$2:$H$201,MATCH($A936&amp;"-8",Matches!$J$2:$J$201,0))=""),"",IF(AND($C936&lt;&gt;"",INDEX(Matches!$F$2:$F$201,MATCH($A936&amp;"-8",Matches!$J$2:$J$201,0))&lt;&gt;"",$C936&gt;=INDEX(Matches!$F$2:$F$201,MATCH($A936&amp;"-8",Matches!$J$2:$J$201,0))),"",IF(AND(R936=INDEX(Matches!$G$2:$G$201,MATCH($A936&amp;"-8",Matches!$J$2:$J$201,0)),S936=INDEX(Matches!$H$2:$H$201,MATCH($A936&amp;"-8",Matches!$J$2:$J$201,0))),5,IF(SIGN(R936-S936)&lt;&gt;SIGN(INDEX(Matches!$G$2:$G$201,MATCH($A936&amp;"-8",Matches!$J$2:$J$201,0))-INDEX(Matches!$H$2:$H$201,MATCH($A936&amp;"-8",Matches!$J$2:$J$201,0))),0,IF(R936-S936=INDEX(Matches!$G$2:$G$201,MATCH($A936&amp;"-8",Matches!$J$2:$J$201,0))-INDEX(Matches!$H$2:$H$201,MATCH($A936&amp;"-8",Matches!$J$2:$J$201,0)),3,2))))),""))</f>
        <v/>
      </c>
      <c r="AF936" s="12" t="str">
        <f aca="false">IF(OR($B936="",T936="",U936=""),"",IFERROR(IF(OR(INDEX(Matches!$I$2:$I$201,MATCH($A936&amp;"-9",Matches!$J$2:$J$201,0))="Void",INDEX(Matches!$G$2:$G$201,MATCH($A936&amp;"-9",Matches!$J$2:$J$201,0))="",INDEX(Matches!$H$2:$H$201,MATCH($A936&amp;"-9",Matches!$J$2:$J$201,0))=""),"",IF(AND($C936&lt;&gt;"",INDEX(Matches!$F$2:$F$201,MATCH($A936&amp;"-9",Matches!$J$2:$J$201,0))&lt;&gt;"",$C936&gt;=INDEX(Matches!$F$2:$F$201,MATCH($A936&amp;"-9",Matches!$J$2:$J$201,0))),"",IF(AND(T936=INDEX(Matches!$G$2:$G$201,MATCH($A936&amp;"-9",Matches!$J$2:$J$201,0)),U936=INDEX(Matches!$H$2:$H$201,MATCH($A936&amp;"-9",Matches!$J$2:$J$201,0))),5,IF(SIGN(T936-U936)&lt;&gt;SIGN(INDEX(Matches!$G$2:$G$201,MATCH($A936&amp;"-9",Matches!$J$2:$J$201,0))-INDEX(Matches!$H$2:$H$201,MATCH($A936&amp;"-9",Matches!$J$2:$J$201,0))),0,IF(T936-U936=INDEX(Matches!$G$2:$G$201,MATCH($A936&amp;"-9",Matches!$J$2:$J$201,0))-INDEX(Matches!$H$2:$H$201,MATCH($A936&amp;"-9",Matches!$J$2:$J$201,0)),3,2))))),""))</f>
        <v/>
      </c>
      <c r="AG936" s="12" t="str">
        <f aca="false">IF(OR($B936="",V936="",W936=""),"",IFERROR(IF(OR(INDEX(Matches!$I$2:$I$201,MATCH($A936&amp;"-10",Matches!$J$2:$J$201,0))="Void",INDEX(Matches!$G$2:$G$201,MATCH($A936&amp;"-10",Matches!$J$2:$J$201,0))="",INDEX(Matches!$H$2:$H$201,MATCH($A936&amp;"-10",Matches!$J$2:$J$201,0))=""),"",IF(AND($C936&lt;&gt;"",INDEX(Matches!$F$2:$F$201,MATCH($A936&amp;"-10",Matches!$J$2:$J$201,0))&lt;&gt;"",$C936&gt;=INDEX(Matches!$F$2:$F$201,MATCH($A936&amp;"-10",Matches!$J$2:$J$201,0))),"",IF(AND(V936=INDEX(Matches!$G$2:$G$201,MATCH($A936&amp;"-10",Matches!$J$2:$J$201,0)),W936=INDEX(Matches!$H$2:$H$201,MATCH($A936&amp;"-10",Matches!$J$2:$J$201,0))),5,IF(SIGN(V936-W936)&lt;&gt;SIGN(INDEX(Matches!$G$2:$G$201,MATCH($A936&amp;"-10",Matches!$J$2:$J$201,0))-INDEX(Matches!$H$2:$H$201,MATCH($A936&amp;"-10",Matches!$J$2:$J$201,0))),0,IF(V936-W936=INDEX(Matches!$G$2:$G$201,MATCH($A936&amp;"-10",Matches!$J$2:$J$201,0))-INDEX(Matches!$H$2:$H$201,MATCH($A936&amp;"-10",Matches!$J$2:$J$201,0)),3,2))))),""))</f>
        <v/>
      </c>
      <c r="AH936" s="13" t="str">
        <f aca="false">IF($B936="","",SUM(X936:AG936))</f>
        <v/>
      </c>
      <c r="AI936" s="12" t="str">
        <f aca="false">IF($B936="","",COUNTIF(X936:AG936,5))</f>
        <v/>
      </c>
      <c r="AJ936" s="12" t="str">
        <f aca="false">IF($B936="","",COUNTIF(X936:AG936,"&gt;=2"))</f>
        <v/>
      </c>
      <c r="AK936" s="12" t="str">
        <f aca="false">IF($B936="","",COUNT(X936:AG936))</f>
        <v/>
      </c>
    </row>
    <row r="937" customFormat="false" ht="15" hidden="false" customHeight="false" outlineLevel="0" collapsed="false">
      <c r="A937" s="7"/>
      <c r="B937" s="7"/>
      <c r="C937" s="11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12" t="str">
        <f aca="false">IF(OR($B937="",D937="",E937=""),"",IFERROR(IF(OR(INDEX(Matches!$I$2:$I$201,MATCH($A937&amp;"-1",Matches!$J$2:$J$201,0))="Void",INDEX(Matches!$G$2:$G$201,MATCH($A937&amp;"-1",Matches!$J$2:$J$201,0))="",INDEX(Matches!$H$2:$H$201,MATCH($A937&amp;"-1",Matches!$J$2:$J$201,0))=""),"",IF(AND($C937&lt;&gt;"",INDEX(Matches!$F$2:$F$201,MATCH($A937&amp;"-1",Matches!$J$2:$J$201,0))&lt;&gt;"",$C937&gt;=INDEX(Matches!$F$2:$F$201,MATCH($A937&amp;"-1",Matches!$J$2:$J$201,0))),"",IF(AND(D937=INDEX(Matches!$G$2:$G$201,MATCH($A937&amp;"-1",Matches!$J$2:$J$201,0)),E937=INDEX(Matches!$H$2:$H$201,MATCH($A937&amp;"-1",Matches!$J$2:$J$201,0))),5,IF(SIGN(D937-E937)&lt;&gt;SIGN(INDEX(Matches!$G$2:$G$201,MATCH($A937&amp;"-1",Matches!$J$2:$J$201,0))-INDEX(Matches!$H$2:$H$201,MATCH($A937&amp;"-1",Matches!$J$2:$J$201,0))),0,IF(D937-E937=INDEX(Matches!$G$2:$G$201,MATCH($A937&amp;"-1",Matches!$J$2:$J$201,0))-INDEX(Matches!$H$2:$H$201,MATCH($A937&amp;"-1",Matches!$J$2:$J$201,0)),3,2))))),""))</f>
        <v/>
      </c>
      <c r="Y937" s="12" t="str">
        <f aca="false">IF(OR($B937="",F937="",G937=""),"",IFERROR(IF(OR(INDEX(Matches!$I$2:$I$201,MATCH($A937&amp;"-2",Matches!$J$2:$J$201,0))="Void",INDEX(Matches!$G$2:$G$201,MATCH($A937&amp;"-2",Matches!$J$2:$J$201,0))="",INDEX(Matches!$H$2:$H$201,MATCH($A937&amp;"-2",Matches!$J$2:$J$201,0))=""),"",IF(AND($C937&lt;&gt;"",INDEX(Matches!$F$2:$F$201,MATCH($A937&amp;"-2",Matches!$J$2:$J$201,0))&lt;&gt;"",$C937&gt;=INDEX(Matches!$F$2:$F$201,MATCH($A937&amp;"-2",Matches!$J$2:$J$201,0))),"",IF(AND(F937=INDEX(Matches!$G$2:$G$201,MATCH($A937&amp;"-2",Matches!$J$2:$J$201,0)),G937=INDEX(Matches!$H$2:$H$201,MATCH($A937&amp;"-2",Matches!$J$2:$J$201,0))),5,IF(SIGN(F937-G937)&lt;&gt;SIGN(INDEX(Matches!$G$2:$G$201,MATCH($A937&amp;"-2",Matches!$J$2:$J$201,0))-INDEX(Matches!$H$2:$H$201,MATCH($A937&amp;"-2",Matches!$J$2:$J$201,0))),0,IF(F937-G937=INDEX(Matches!$G$2:$G$201,MATCH($A937&amp;"-2",Matches!$J$2:$J$201,0))-INDEX(Matches!$H$2:$H$201,MATCH($A937&amp;"-2",Matches!$J$2:$J$201,0)),3,2))))),""))</f>
        <v/>
      </c>
      <c r="Z937" s="12" t="str">
        <f aca="false">IF(OR($B937="",H937="",I937=""),"",IFERROR(IF(OR(INDEX(Matches!$I$2:$I$201,MATCH($A937&amp;"-3",Matches!$J$2:$J$201,0))="Void",INDEX(Matches!$G$2:$G$201,MATCH($A937&amp;"-3",Matches!$J$2:$J$201,0))="",INDEX(Matches!$H$2:$H$201,MATCH($A937&amp;"-3",Matches!$J$2:$J$201,0))=""),"",IF(AND($C937&lt;&gt;"",INDEX(Matches!$F$2:$F$201,MATCH($A937&amp;"-3",Matches!$J$2:$J$201,0))&lt;&gt;"",$C937&gt;=INDEX(Matches!$F$2:$F$201,MATCH($A937&amp;"-3",Matches!$J$2:$J$201,0))),"",IF(AND(H937=INDEX(Matches!$G$2:$G$201,MATCH($A937&amp;"-3",Matches!$J$2:$J$201,0)),I937=INDEX(Matches!$H$2:$H$201,MATCH($A937&amp;"-3",Matches!$J$2:$J$201,0))),5,IF(SIGN(H937-I937)&lt;&gt;SIGN(INDEX(Matches!$G$2:$G$201,MATCH($A937&amp;"-3",Matches!$J$2:$J$201,0))-INDEX(Matches!$H$2:$H$201,MATCH($A937&amp;"-3",Matches!$J$2:$J$201,0))),0,IF(H937-I937=INDEX(Matches!$G$2:$G$201,MATCH($A937&amp;"-3",Matches!$J$2:$J$201,0))-INDEX(Matches!$H$2:$H$201,MATCH($A937&amp;"-3",Matches!$J$2:$J$201,0)),3,2))))),""))</f>
        <v/>
      </c>
      <c r="AA937" s="12" t="str">
        <f aca="false">IF(OR($B937="",J937="",K937=""),"",IFERROR(IF(OR(INDEX(Matches!$I$2:$I$201,MATCH($A937&amp;"-4",Matches!$J$2:$J$201,0))="Void",INDEX(Matches!$G$2:$G$201,MATCH($A937&amp;"-4",Matches!$J$2:$J$201,0))="",INDEX(Matches!$H$2:$H$201,MATCH($A937&amp;"-4",Matches!$J$2:$J$201,0))=""),"",IF(AND($C937&lt;&gt;"",INDEX(Matches!$F$2:$F$201,MATCH($A937&amp;"-4",Matches!$J$2:$J$201,0))&lt;&gt;"",$C937&gt;=INDEX(Matches!$F$2:$F$201,MATCH($A937&amp;"-4",Matches!$J$2:$J$201,0))),"",IF(AND(J937=INDEX(Matches!$G$2:$G$201,MATCH($A937&amp;"-4",Matches!$J$2:$J$201,0)),K937=INDEX(Matches!$H$2:$H$201,MATCH($A937&amp;"-4",Matches!$J$2:$J$201,0))),5,IF(SIGN(J937-K937)&lt;&gt;SIGN(INDEX(Matches!$G$2:$G$201,MATCH($A937&amp;"-4",Matches!$J$2:$J$201,0))-INDEX(Matches!$H$2:$H$201,MATCH($A937&amp;"-4",Matches!$J$2:$J$201,0))),0,IF(J937-K937=INDEX(Matches!$G$2:$G$201,MATCH($A937&amp;"-4",Matches!$J$2:$J$201,0))-INDEX(Matches!$H$2:$H$201,MATCH($A937&amp;"-4",Matches!$J$2:$J$201,0)),3,2))))),""))</f>
        <v/>
      </c>
      <c r="AB937" s="12" t="str">
        <f aca="false">IF(OR($B937="",L937="",M937=""),"",IFERROR(IF(OR(INDEX(Matches!$I$2:$I$201,MATCH($A937&amp;"-5",Matches!$J$2:$J$201,0))="Void",INDEX(Matches!$G$2:$G$201,MATCH($A937&amp;"-5",Matches!$J$2:$J$201,0))="",INDEX(Matches!$H$2:$H$201,MATCH($A937&amp;"-5",Matches!$J$2:$J$201,0))=""),"",IF(AND($C937&lt;&gt;"",INDEX(Matches!$F$2:$F$201,MATCH($A937&amp;"-5",Matches!$J$2:$J$201,0))&lt;&gt;"",$C937&gt;=INDEX(Matches!$F$2:$F$201,MATCH($A937&amp;"-5",Matches!$J$2:$J$201,0))),"",IF(AND(L937=INDEX(Matches!$G$2:$G$201,MATCH($A937&amp;"-5",Matches!$J$2:$J$201,0)),M937=INDEX(Matches!$H$2:$H$201,MATCH($A937&amp;"-5",Matches!$J$2:$J$201,0))),5,IF(SIGN(L937-M937)&lt;&gt;SIGN(INDEX(Matches!$G$2:$G$201,MATCH($A937&amp;"-5",Matches!$J$2:$J$201,0))-INDEX(Matches!$H$2:$H$201,MATCH($A937&amp;"-5",Matches!$J$2:$J$201,0))),0,IF(L937-M937=INDEX(Matches!$G$2:$G$201,MATCH($A937&amp;"-5",Matches!$J$2:$J$201,0))-INDEX(Matches!$H$2:$H$201,MATCH($A937&amp;"-5",Matches!$J$2:$J$201,0)),3,2))))),""))</f>
        <v/>
      </c>
      <c r="AC937" s="12" t="str">
        <f aca="false">IF(OR($B937="",N937="",O937=""),"",IFERROR(IF(OR(INDEX(Matches!$I$2:$I$201,MATCH($A937&amp;"-6",Matches!$J$2:$J$201,0))="Void",INDEX(Matches!$G$2:$G$201,MATCH($A937&amp;"-6",Matches!$J$2:$J$201,0))="",INDEX(Matches!$H$2:$H$201,MATCH($A937&amp;"-6",Matches!$J$2:$J$201,0))=""),"",IF(AND($C937&lt;&gt;"",INDEX(Matches!$F$2:$F$201,MATCH($A937&amp;"-6",Matches!$J$2:$J$201,0))&lt;&gt;"",$C937&gt;=INDEX(Matches!$F$2:$F$201,MATCH($A937&amp;"-6",Matches!$J$2:$J$201,0))),"",IF(AND(N937=INDEX(Matches!$G$2:$G$201,MATCH($A937&amp;"-6",Matches!$J$2:$J$201,0)),O937=INDEX(Matches!$H$2:$H$201,MATCH($A937&amp;"-6",Matches!$J$2:$J$201,0))),5,IF(SIGN(N937-O937)&lt;&gt;SIGN(INDEX(Matches!$G$2:$G$201,MATCH($A937&amp;"-6",Matches!$J$2:$J$201,0))-INDEX(Matches!$H$2:$H$201,MATCH($A937&amp;"-6",Matches!$J$2:$J$201,0))),0,IF(N937-O937=INDEX(Matches!$G$2:$G$201,MATCH($A937&amp;"-6",Matches!$J$2:$J$201,0))-INDEX(Matches!$H$2:$H$201,MATCH($A937&amp;"-6",Matches!$J$2:$J$201,0)),3,2))))),""))</f>
        <v/>
      </c>
      <c r="AD937" s="12" t="str">
        <f aca="false">IF(OR($B937="",P937="",Q937=""),"",IFERROR(IF(OR(INDEX(Matches!$I$2:$I$201,MATCH($A937&amp;"-7",Matches!$J$2:$J$201,0))="Void",INDEX(Matches!$G$2:$G$201,MATCH($A937&amp;"-7",Matches!$J$2:$J$201,0))="",INDEX(Matches!$H$2:$H$201,MATCH($A937&amp;"-7",Matches!$J$2:$J$201,0))=""),"",IF(AND($C937&lt;&gt;"",INDEX(Matches!$F$2:$F$201,MATCH($A937&amp;"-7",Matches!$J$2:$J$201,0))&lt;&gt;"",$C937&gt;=INDEX(Matches!$F$2:$F$201,MATCH($A937&amp;"-7",Matches!$J$2:$J$201,0))),"",IF(AND(P937=INDEX(Matches!$G$2:$G$201,MATCH($A937&amp;"-7",Matches!$J$2:$J$201,0)),Q937=INDEX(Matches!$H$2:$H$201,MATCH($A937&amp;"-7",Matches!$J$2:$J$201,0))),5,IF(SIGN(P937-Q937)&lt;&gt;SIGN(INDEX(Matches!$G$2:$G$201,MATCH($A937&amp;"-7",Matches!$J$2:$J$201,0))-INDEX(Matches!$H$2:$H$201,MATCH($A937&amp;"-7",Matches!$J$2:$J$201,0))),0,IF(P937-Q937=INDEX(Matches!$G$2:$G$201,MATCH($A937&amp;"-7",Matches!$J$2:$J$201,0))-INDEX(Matches!$H$2:$H$201,MATCH($A937&amp;"-7",Matches!$J$2:$J$201,0)),3,2))))),""))</f>
        <v/>
      </c>
      <c r="AE937" s="12" t="str">
        <f aca="false">IF(OR($B937="",R937="",S937=""),"",IFERROR(IF(OR(INDEX(Matches!$I$2:$I$201,MATCH($A937&amp;"-8",Matches!$J$2:$J$201,0))="Void",INDEX(Matches!$G$2:$G$201,MATCH($A937&amp;"-8",Matches!$J$2:$J$201,0))="",INDEX(Matches!$H$2:$H$201,MATCH($A937&amp;"-8",Matches!$J$2:$J$201,0))=""),"",IF(AND($C937&lt;&gt;"",INDEX(Matches!$F$2:$F$201,MATCH($A937&amp;"-8",Matches!$J$2:$J$201,0))&lt;&gt;"",$C937&gt;=INDEX(Matches!$F$2:$F$201,MATCH($A937&amp;"-8",Matches!$J$2:$J$201,0))),"",IF(AND(R937=INDEX(Matches!$G$2:$G$201,MATCH($A937&amp;"-8",Matches!$J$2:$J$201,0)),S937=INDEX(Matches!$H$2:$H$201,MATCH($A937&amp;"-8",Matches!$J$2:$J$201,0))),5,IF(SIGN(R937-S937)&lt;&gt;SIGN(INDEX(Matches!$G$2:$G$201,MATCH($A937&amp;"-8",Matches!$J$2:$J$201,0))-INDEX(Matches!$H$2:$H$201,MATCH($A937&amp;"-8",Matches!$J$2:$J$201,0))),0,IF(R937-S937=INDEX(Matches!$G$2:$G$201,MATCH($A937&amp;"-8",Matches!$J$2:$J$201,0))-INDEX(Matches!$H$2:$H$201,MATCH($A937&amp;"-8",Matches!$J$2:$J$201,0)),3,2))))),""))</f>
        <v/>
      </c>
      <c r="AF937" s="12" t="str">
        <f aca="false">IF(OR($B937="",T937="",U937=""),"",IFERROR(IF(OR(INDEX(Matches!$I$2:$I$201,MATCH($A937&amp;"-9",Matches!$J$2:$J$201,0))="Void",INDEX(Matches!$G$2:$G$201,MATCH($A937&amp;"-9",Matches!$J$2:$J$201,0))="",INDEX(Matches!$H$2:$H$201,MATCH($A937&amp;"-9",Matches!$J$2:$J$201,0))=""),"",IF(AND($C937&lt;&gt;"",INDEX(Matches!$F$2:$F$201,MATCH($A937&amp;"-9",Matches!$J$2:$J$201,0))&lt;&gt;"",$C937&gt;=INDEX(Matches!$F$2:$F$201,MATCH($A937&amp;"-9",Matches!$J$2:$J$201,0))),"",IF(AND(T937=INDEX(Matches!$G$2:$G$201,MATCH($A937&amp;"-9",Matches!$J$2:$J$201,0)),U937=INDEX(Matches!$H$2:$H$201,MATCH($A937&amp;"-9",Matches!$J$2:$J$201,0))),5,IF(SIGN(T937-U937)&lt;&gt;SIGN(INDEX(Matches!$G$2:$G$201,MATCH($A937&amp;"-9",Matches!$J$2:$J$201,0))-INDEX(Matches!$H$2:$H$201,MATCH($A937&amp;"-9",Matches!$J$2:$J$201,0))),0,IF(T937-U937=INDEX(Matches!$G$2:$G$201,MATCH($A937&amp;"-9",Matches!$J$2:$J$201,0))-INDEX(Matches!$H$2:$H$201,MATCH($A937&amp;"-9",Matches!$J$2:$J$201,0)),3,2))))),""))</f>
        <v/>
      </c>
      <c r="AG937" s="12" t="str">
        <f aca="false">IF(OR($B937="",V937="",W937=""),"",IFERROR(IF(OR(INDEX(Matches!$I$2:$I$201,MATCH($A937&amp;"-10",Matches!$J$2:$J$201,0))="Void",INDEX(Matches!$G$2:$G$201,MATCH($A937&amp;"-10",Matches!$J$2:$J$201,0))="",INDEX(Matches!$H$2:$H$201,MATCH($A937&amp;"-10",Matches!$J$2:$J$201,0))=""),"",IF(AND($C937&lt;&gt;"",INDEX(Matches!$F$2:$F$201,MATCH($A937&amp;"-10",Matches!$J$2:$J$201,0))&lt;&gt;"",$C937&gt;=INDEX(Matches!$F$2:$F$201,MATCH($A937&amp;"-10",Matches!$J$2:$J$201,0))),"",IF(AND(V937=INDEX(Matches!$G$2:$G$201,MATCH($A937&amp;"-10",Matches!$J$2:$J$201,0)),W937=INDEX(Matches!$H$2:$H$201,MATCH($A937&amp;"-10",Matches!$J$2:$J$201,0))),5,IF(SIGN(V937-W937)&lt;&gt;SIGN(INDEX(Matches!$G$2:$G$201,MATCH($A937&amp;"-10",Matches!$J$2:$J$201,0))-INDEX(Matches!$H$2:$H$201,MATCH($A937&amp;"-10",Matches!$J$2:$J$201,0))),0,IF(V937-W937=INDEX(Matches!$G$2:$G$201,MATCH($A937&amp;"-10",Matches!$J$2:$J$201,0))-INDEX(Matches!$H$2:$H$201,MATCH($A937&amp;"-10",Matches!$J$2:$J$201,0)),3,2))))),""))</f>
        <v/>
      </c>
      <c r="AH937" s="13" t="str">
        <f aca="false">IF($B937="","",SUM(X937:AG937))</f>
        <v/>
      </c>
      <c r="AI937" s="12" t="str">
        <f aca="false">IF($B937="","",COUNTIF(X937:AG937,5))</f>
        <v/>
      </c>
      <c r="AJ937" s="12" t="str">
        <f aca="false">IF($B937="","",COUNTIF(X937:AG937,"&gt;=2"))</f>
        <v/>
      </c>
      <c r="AK937" s="12" t="str">
        <f aca="false">IF($B937="","",COUNT(X937:AG937))</f>
        <v/>
      </c>
    </row>
    <row r="938" customFormat="false" ht="15" hidden="false" customHeight="false" outlineLevel="0" collapsed="false">
      <c r="A938" s="7"/>
      <c r="B938" s="7"/>
      <c r="C938" s="11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12" t="str">
        <f aca="false">IF(OR($B938="",D938="",E938=""),"",IFERROR(IF(OR(INDEX(Matches!$I$2:$I$201,MATCH($A938&amp;"-1",Matches!$J$2:$J$201,0))="Void",INDEX(Matches!$G$2:$G$201,MATCH($A938&amp;"-1",Matches!$J$2:$J$201,0))="",INDEX(Matches!$H$2:$H$201,MATCH($A938&amp;"-1",Matches!$J$2:$J$201,0))=""),"",IF(AND($C938&lt;&gt;"",INDEX(Matches!$F$2:$F$201,MATCH($A938&amp;"-1",Matches!$J$2:$J$201,0))&lt;&gt;"",$C938&gt;=INDEX(Matches!$F$2:$F$201,MATCH($A938&amp;"-1",Matches!$J$2:$J$201,0))),"",IF(AND(D938=INDEX(Matches!$G$2:$G$201,MATCH($A938&amp;"-1",Matches!$J$2:$J$201,0)),E938=INDEX(Matches!$H$2:$H$201,MATCH($A938&amp;"-1",Matches!$J$2:$J$201,0))),5,IF(SIGN(D938-E938)&lt;&gt;SIGN(INDEX(Matches!$G$2:$G$201,MATCH($A938&amp;"-1",Matches!$J$2:$J$201,0))-INDEX(Matches!$H$2:$H$201,MATCH($A938&amp;"-1",Matches!$J$2:$J$201,0))),0,IF(D938-E938=INDEX(Matches!$G$2:$G$201,MATCH($A938&amp;"-1",Matches!$J$2:$J$201,0))-INDEX(Matches!$H$2:$H$201,MATCH($A938&amp;"-1",Matches!$J$2:$J$201,0)),3,2))))),""))</f>
        <v/>
      </c>
      <c r="Y938" s="12" t="str">
        <f aca="false">IF(OR($B938="",F938="",G938=""),"",IFERROR(IF(OR(INDEX(Matches!$I$2:$I$201,MATCH($A938&amp;"-2",Matches!$J$2:$J$201,0))="Void",INDEX(Matches!$G$2:$G$201,MATCH($A938&amp;"-2",Matches!$J$2:$J$201,0))="",INDEX(Matches!$H$2:$H$201,MATCH($A938&amp;"-2",Matches!$J$2:$J$201,0))=""),"",IF(AND($C938&lt;&gt;"",INDEX(Matches!$F$2:$F$201,MATCH($A938&amp;"-2",Matches!$J$2:$J$201,0))&lt;&gt;"",$C938&gt;=INDEX(Matches!$F$2:$F$201,MATCH($A938&amp;"-2",Matches!$J$2:$J$201,0))),"",IF(AND(F938=INDEX(Matches!$G$2:$G$201,MATCH($A938&amp;"-2",Matches!$J$2:$J$201,0)),G938=INDEX(Matches!$H$2:$H$201,MATCH($A938&amp;"-2",Matches!$J$2:$J$201,0))),5,IF(SIGN(F938-G938)&lt;&gt;SIGN(INDEX(Matches!$G$2:$G$201,MATCH($A938&amp;"-2",Matches!$J$2:$J$201,0))-INDEX(Matches!$H$2:$H$201,MATCH($A938&amp;"-2",Matches!$J$2:$J$201,0))),0,IF(F938-G938=INDEX(Matches!$G$2:$G$201,MATCH($A938&amp;"-2",Matches!$J$2:$J$201,0))-INDEX(Matches!$H$2:$H$201,MATCH($A938&amp;"-2",Matches!$J$2:$J$201,0)),3,2))))),""))</f>
        <v/>
      </c>
      <c r="Z938" s="12" t="str">
        <f aca="false">IF(OR($B938="",H938="",I938=""),"",IFERROR(IF(OR(INDEX(Matches!$I$2:$I$201,MATCH($A938&amp;"-3",Matches!$J$2:$J$201,0))="Void",INDEX(Matches!$G$2:$G$201,MATCH($A938&amp;"-3",Matches!$J$2:$J$201,0))="",INDEX(Matches!$H$2:$H$201,MATCH($A938&amp;"-3",Matches!$J$2:$J$201,0))=""),"",IF(AND($C938&lt;&gt;"",INDEX(Matches!$F$2:$F$201,MATCH($A938&amp;"-3",Matches!$J$2:$J$201,0))&lt;&gt;"",$C938&gt;=INDEX(Matches!$F$2:$F$201,MATCH($A938&amp;"-3",Matches!$J$2:$J$201,0))),"",IF(AND(H938=INDEX(Matches!$G$2:$G$201,MATCH($A938&amp;"-3",Matches!$J$2:$J$201,0)),I938=INDEX(Matches!$H$2:$H$201,MATCH($A938&amp;"-3",Matches!$J$2:$J$201,0))),5,IF(SIGN(H938-I938)&lt;&gt;SIGN(INDEX(Matches!$G$2:$G$201,MATCH($A938&amp;"-3",Matches!$J$2:$J$201,0))-INDEX(Matches!$H$2:$H$201,MATCH($A938&amp;"-3",Matches!$J$2:$J$201,0))),0,IF(H938-I938=INDEX(Matches!$G$2:$G$201,MATCH($A938&amp;"-3",Matches!$J$2:$J$201,0))-INDEX(Matches!$H$2:$H$201,MATCH($A938&amp;"-3",Matches!$J$2:$J$201,0)),3,2))))),""))</f>
        <v/>
      </c>
      <c r="AA938" s="12" t="str">
        <f aca="false">IF(OR($B938="",J938="",K938=""),"",IFERROR(IF(OR(INDEX(Matches!$I$2:$I$201,MATCH($A938&amp;"-4",Matches!$J$2:$J$201,0))="Void",INDEX(Matches!$G$2:$G$201,MATCH($A938&amp;"-4",Matches!$J$2:$J$201,0))="",INDEX(Matches!$H$2:$H$201,MATCH($A938&amp;"-4",Matches!$J$2:$J$201,0))=""),"",IF(AND($C938&lt;&gt;"",INDEX(Matches!$F$2:$F$201,MATCH($A938&amp;"-4",Matches!$J$2:$J$201,0))&lt;&gt;"",$C938&gt;=INDEX(Matches!$F$2:$F$201,MATCH($A938&amp;"-4",Matches!$J$2:$J$201,0))),"",IF(AND(J938=INDEX(Matches!$G$2:$G$201,MATCH($A938&amp;"-4",Matches!$J$2:$J$201,0)),K938=INDEX(Matches!$H$2:$H$201,MATCH($A938&amp;"-4",Matches!$J$2:$J$201,0))),5,IF(SIGN(J938-K938)&lt;&gt;SIGN(INDEX(Matches!$G$2:$G$201,MATCH($A938&amp;"-4",Matches!$J$2:$J$201,0))-INDEX(Matches!$H$2:$H$201,MATCH($A938&amp;"-4",Matches!$J$2:$J$201,0))),0,IF(J938-K938=INDEX(Matches!$G$2:$G$201,MATCH($A938&amp;"-4",Matches!$J$2:$J$201,0))-INDEX(Matches!$H$2:$H$201,MATCH($A938&amp;"-4",Matches!$J$2:$J$201,0)),3,2))))),""))</f>
        <v/>
      </c>
      <c r="AB938" s="12" t="str">
        <f aca="false">IF(OR($B938="",L938="",M938=""),"",IFERROR(IF(OR(INDEX(Matches!$I$2:$I$201,MATCH($A938&amp;"-5",Matches!$J$2:$J$201,0))="Void",INDEX(Matches!$G$2:$G$201,MATCH($A938&amp;"-5",Matches!$J$2:$J$201,0))="",INDEX(Matches!$H$2:$H$201,MATCH($A938&amp;"-5",Matches!$J$2:$J$201,0))=""),"",IF(AND($C938&lt;&gt;"",INDEX(Matches!$F$2:$F$201,MATCH($A938&amp;"-5",Matches!$J$2:$J$201,0))&lt;&gt;"",$C938&gt;=INDEX(Matches!$F$2:$F$201,MATCH($A938&amp;"-5",Matches!$J$2:$J$201,0))),"",IF(AND(L938=INDEX(Matches!$G$2:$G$201,MATCH($A938&amp;"-5",Matches!$J$2:$J$201,0)),M938=INDEX(Matches!$H$2:$H$201,MATCH($A938&amp;"-5",Matches!$J$2:$J$201,0))),5,IF(SIGN(L938-M938)&lt;&gt;SIGN(INDEX(Matches!$G$2:$G$201,MATCH($A938&amp;"-5",Matches!$J$2:$J$201,0))-INDEX(Matches!$H$2:$H$201,MATCH($A938&amp;"-5",Matches!$J$2:$J$201,0))),0,IF(L938-M938=INDEX(Matches!$G$2:$G$201,MATCH($A938&amp;"-5",Matches!$J$2:$J$201,0))-INDEX(Matches!$H$2:$H$201,MATCH($A938&amp;"-5",Matches!$J$2:$J$201,0)),3,2))))),""))</f>
        <v/>
      </c>
      <c r="AC938" s="12" t="str">
        <f aca="false">IF(OR($B938="",N938="",O938=""),"",IFERROR(IF(OR(INDEX(Matches!$I$2:$I$201,MATCH($A938&amp;"-6",Matches!$J$2:$J$201,0))="Void",INDEX(Matches!$G$2:$G$201,MATCH($A938&amp;"-6",Matches!$J$2:$J$201,0))="",INDEX(Matches!$H$2:$H$201,MATCH($A938&amp;"-6",Matches!$J$2:$J$201,0))=""),"",IF(AND($C938&lt;&gt;"",INDEX(Matches!$F$2:$F$201,MATCH($A938&amp;"-6",Matches!$J$2:$J$201,0))&lt;&gt;"",$C938&gt;=INDEX(Matches!$F$2:$F$201,MATCH($A938&amp;"-6",Matches!$J$2:$J$201,0))),"",IF(AND(N938=INDEX(Matches!$G$2:$G$201,MATCH($A938&amp;"-6",Matches!$J$2:$J$201,0)),O938=INDEX(Matches!$H$2:$H$201,MATCH($A938&amp;"-6",Matches!$J$2:$J$201,0))),5,IF(SIGN(N938-O938)&lt;&gt;SIGN(INDEX(Matches!$G$2:$G$201,MATCH($A938&amp;"-6",Matches!$J$2:$J$201,0))-INDEX(Matches!$H$2:$H$201,MATCH($A938&amp;"-6",Matches!$J$2:$J$201,0))),0,IF(N938-O938=INDEX(Matches!$G$2:$G$201,MATCH($A938&amp;"-6",Matches!$J$2:$J$201,0))-INDEX(Matches!$H$2:$H$201,MATCH($A938&amp;"-6",Matches!$J$2:$J$201,0)),3,2))))),""))</f>
        <v/>
      </c>
      <c r="AD938" s="12" t="str">
        <f aca="false">IF(OR($B938="",P938="",Q938=""),"",IFERROR(IF(OR(INDEX(Matches!$I$2:$I$201,MATCH($A938&amp;"-7",Matches!$J$2:$J$201,0))="Void",INDEX(Matches!$G$2:$G$201,MATCH($A938&amp;"-7",Matches!$J$2:$J$201,0))="",INDEX(Matches!$H$2:$H$201,MATCH($A938&amp;"-7",Matches!$J$2:$J$201,0))=""),"",IF(AND($C938&lt;&gt;"",INDEX(Matches!$F$2:$F$201,MATCH($A938&amp;"-7",Matches!$J$2:$J$201,0))&lt;&gt;"",$C938&gt;=INDEX(Matches!$F$2:$F$201,MATCH($A938&amp;"-7",Matches!$J$2:$J$201,0))),"",IF(AND(P938=INDEX(Matches!$G$2:$G$201,MATCH($A938&amp;"-7",Matches!$J$2:$J$201,0)),Q938=INDEX(Matches!$H$2:$H$201,MATCH($A938&amp;"-7",Matches!$J$2:$J$201,0))),5,IF(SIGN(P938-Q938)&lt;&gt;SIGN(INDEX(Matches!$G$2:$G$201,MATCH($A938&amp;"-7",Matches!$J$2:$J$201,0))-INDEX(Matches!$H$2:$H$201,MATCH($A938&amp;"-7",Matches!$J$2:$J$201,0))),0,IF(P938-Q938=INDEX(Matches!$G$2:$G$201,MATCH($A938&amp;"-7",Matches!$J$2:$J$201,0))-INDEX(Matches!$H$2:$H$201,MATCH($A938&amp;"-7",Matches!$J$2:$J$201,0)),3,2))))),""))</f>
        <v/>
      </c>
      <c r="AE938" s="12" t="str">
        <f aca="false">IF(OR($B938="",R938="",S938=""),"",IFERROR(IF(OR(INDEX(Matches!$I$2:$I$201,MATCH($A938&amp;"-8",Matches!$J$2:$J$201,0))="Void",INDEX(Matches!$G$2:$G$201,MATCH($A938&amp;"-8",Matches!$J$2:$J$201,0))="",INDEX(Matches!$H$2:$H$201,MATCH($A938&amp;"-8",Matches!$J$2:$J$201,0))=""),"",IF(AND($C938&lt;&gt;"",INDEX(Matches!$F$2:$F$201,MATCH($A938&amp;"-8",Matches!$J$2:$J$201,0))&lt;&gt;"",$C938&gt;=INDEX(Matches!$F$2:$F$201,MATCH($A938&amp;"-8",Matches!$J$2:$J$201,0))),"",IF(AND(R938=INDEX(Matches!$G$2:$G$201,MATCH($A938&amp;"-8",Matches!$J$2:$J$201,0)),S938=INDEX(Matches!$H$2:$H$201,MATCH($A938&amp;"-8",Matches!$J$2:$J$201,0))),5,IF(SIGN(R938-S938)&lt;&gt;SIGN(INDEX(Matches!$G$2:$G$201,MATCH($A938&amp;"-8",Matches!$J$2:$J$201,0))-INDEX(Matches!$H$2:$H$201,MATCH($A938&amp;"-8",Matches!$J$2:$J$201,0))),0,IF(R938-S938=INDEX(Matches!$G$2:$G$201,MATCH($A938&amp;"-8",Matches!$J$2:$J$201,0))-INDEX(Matches!$H$2:$H$201,MATCH($A938&amp;"-8",Matches!$J$2:$J$201,0)),3,2))))),""))</f>
        <v/>
      </c>
      <c r="AF938" s="12" t="str">
        <f aca="false">IF(OR($B938="",T938="",U938=""),"",IFERROR(IF(OR(INDEX(Matches!$I$2:$I$201,MATCH($A938&amp;"-9",Matches!$J$2:$J$201,0))="Void",INDEX(Matches!$G$2:$G$201,MATCH($A938&amp;"-9",Matches!$J$2:$J$201,0))="",INDEX(Matches!$H$2:$H$201,MATCH($A938&amp;"-9",Matches!$J$2:$J$201,0))=""),"",IF(AND($C938&lt;&gt;"",INDEX(Matches!$F$2:$F$201,MATCH($A938&amp;"-9",Matches!$J$2:$J$201,0))&lt;&gt;"",$C938&gt;=INDEX(Matches!$F$2:$F$201,MATCH($A938&amp;"-9",Matches!$J$2:$J$201,0))),"",IF(AND(T938=INDEX(Matches!$G$2:$G$201,MATCH($A938&amp;"-9",Matches!$J$2:$J$201,0)),U938=INDEX(Matches!$H$2:$H$201,MATCH($A938&amp;"-9",Matches!$J$2:$J$201,0))),5,IF(SIGN(T938-U938)&lt;&gt;SIGN(INDEX(Matches!$G$2:$G$201,MATCH($A938&amp;"-9",Matches!$J$2:$J$201,0))-INDEX(Matches!$H$2:$H$201,MATCH($A938&amp;"-9",Matches!$J$2:$J$201,0))),0,IF(T938-U938=INDEX(Matches!$G$2:$G$201,MATCH($A938&amp;"-9",Matches!$J$2:$J$201,0))-INDEX(Matches!$H$2:$H$201,MATCH($A938&amp;"-9",Matches!$J$2:$J$201,0)),3,2))))),""))</f>
        <v/>
      </c>
      <c r="AG938" s="12" t="str">
        <f aca="false">IF(OR($B938="",V938="",W938=""),"",IFERROR(IF(OR(INDEX(Matches!$I$2:$I$201,MATCH($A938&amp;"-10",Matches!$J$2:$J$201,0))="Void",INDEX(Matches!$G$2:$G$201,MATCH($A938&amp;"-10",Matches!$J$2:$J$201,0))="",INDEX(Matches!$H$2:$H$201,MATCH($A938&amp;"-10",Matches!$J$2:$J$201,0))=""),"",IF(AND($C938&lt;&gt;"",INDEX(Matches!$F$2:$F$201,MATCH($A938&amp;"-10",Matches!$J$2:$J$201,0))&lt;&gt;"",$C938&gt;=INDEX(Matches!$F$2:$F$201,MATCH($A938&amp;"-10",Matches!$J$2:$J$201,0))),"",IF(AND(V938=INDEX(Matches!$G$2:$G$201,MATCH($A938&amp;"-10",Matches!$J$2:$J$201,0)),W938=INDEX(Matches!$H$2:$H$201,MATCH($A938&amp;"-10",Matches!$J$2:$J$201,0))),5,IF(SIGN(V938-W938)&lt;&gt;SIGN(INDEX(Matches!$G$2:$G$201,MATCH($A938&amp;"-10",Matches!$J$2:$J$201,0))-INDEX(Matches!$H$2:$H$201,MATCH($A938&amp;"-10",Matches!$J$2:$J$201,0))),0,IF(V938-W938=INDEX(Matches!$G$2:$G$201,MATCH($A938&amp;"-10",Matches!$J$2:$J$201,0))-INDEX(Matches!$H$2:$H$201,MATCH($A938&amp;"-10",Matches!$J$2:$J$201,0)),3,2))))),""))</f>
        <v/>
      </c>
      <c r="AH938" s="13" t="str">
        <f aca="false">IF($B938="","",SUM(X938:AG938))</f>
        <v/>
      </c>
      <c r="AI938" s="12" t="str">
        <f aca="false">IF($B938="","",COUNTIF(X938:AG938,5))</f>
        <v/>
      </c>
      <c r="AJ938" s="12" t="str">
        <f aca="false">IF($B938="","",COUNTIF(X938:AG938,"&gt;=2"))</f>
        <v/>
      </c>
      <c r="AK938" s="12" t="str">
        <f aca="false">IF($B938="","",COUNT(X938:AG938))</f>
        <v/>
      </c>
    </row>
    <row r="939" customFormat="false" ht="15" hidden="false" customHeight="false" outlineLevel="0" collapsed="false">
      <c r="A939" s="7"/>
      <c r="B939" s="7"/>
      <c r="C939" s="11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12" t="str">
        <f aca="false">IF(OR($B939="",D939="",E939=""),"",IFERROR(IF(OR(INDEX(Matches!$I$2:$I$201,MATCH($A939&amp;"-1",Matches!$J$2:$J$201,0))="Void",INDEX(Matches!$G$2:$G$201,MATCH($A939&amp;"-1",Matches!$J$2:$J$201,0))="",INDEX(Matches!$H$2:$H$201,MATCH($A939&amp;"-1",Matches!$J$2:$J$201,0))=""),"",IF(AND($C939&lt;&gt;"",INDEX(Matches!$F$2:$F$201,MATCH($A939&amp;"-1",Matches!$J$2:$J$201,0))&lt;&gt;"",$C939&gt;=INDEX(Matches!$F$2:$F$201,MATCH($A939&amp;"-1",Matches!$J$2:$J$201,0))),"",IF(AND(D939=INDEX(Matches!$G$2:$G$201,MATCH($A939&amp;"-1",Matches!$J$2:$J$201,0)),E939=INDEX(Matches!$H$2:$H$201,MATCH($A939&amp;"-1",Matches!$J$2:$J$201,0))),5,IF(SIGN(D939-E939)&lt;&gt;SIGN(INDEX(Matches!$G$2:$G$201,MATCH($A939&amp;"-1",Matches!$J$2:$J$201,0))-INDEX(Matches!$H$2:$H$201,MATCH($A939&amp;"-1",Matches!$J$2:$J$201,0))),0,IF(D939-E939=INDEX(Matches!$G$2:$G$201,MATCH($A939&amp;"-1",Matches!$J$2:$J$201,0))-INDEX(Matches!$H$2:$H$201,MATCH($A939&amp;"-1",Matches!$J$2:$J$201,0)),3,2))))),""))</f>
        <v/>
      </c>
      <c r="Y939" s="12" t="str">
        <f aca="false">IF(OR($B939="",F939="",G939=""),"",IFERROR(IF(OR(INDEX(Matches!$I$2:$I$201,MATCH($A939&amp;"-2",Matches!$J$2:$J$201,0))="Void",INDEX(Matches!$G$2:$G$201,MATCH($A939&amp;"-2",Matches!$J$2:$J$201,0))="",INDEX(Matches!$H$2:$H$201,MATCH($A939&amp;"-2",Matches!$J$2:$J$201,0))=""),"",IF(AND($C939&lt;&gt;"",INDEX(Matches!$F$2:$F$201,MATCH($A939&amp;"-2",Matches!$J$2:$J$201,0))&lt;&gt;"",$C939&gt;=INDEX(Matches!$F$2:$F$201,MATCH($A939&amp;"-2",Matches!$J$2:$J$201,0))),"",IF(AND(F939=INDEX(Matches!$G$2:$G$201,MATCH($A939&amp;"-2",Matches!$J$2:$J$201,0)),G939=INDEX(Matches!$H$2:$H$201,MATCH($A939&amp;"-2",Matches!$J$2:$J$201,0))),5,IF(SIGN(F939-G939)&lt;&gt;SIGN(INDEX(Matches!$G$2:$G$201,MATCH($A939&amp;"-2",Matches!$J$2:$J$201,0))-INDEX(Matches!$H$2:$H$201,MATCH($A939&amp;"-2",Matches!$J$2:$J$201,0))),0,IF(F939-G939=INDEX(Matches!$G$2:$G$201,MATCH($A939&amp;"-2",Matches!$J$2:$J$201,0))-INDEX(Matches!$H$2:$H$201,MATCH($A939&amp;"-2",Matches!$J$2:$J$201,0)),3,2))))),""))</f>
        <v/>
      </c>
      <c r="Z939" s="12" t="str">
        <f aca="false">IF(OR($B939="",H939="",I939=""),"",IFERROR(IF(OR(INDEX(Matches!$I$2:$I$201,MATCH($A939&amp;"-3",Matches!$J$2:$J$201,0))="Void",INDEX(Matches!$G$2:$G$201,MATCH($A939&amp;"-3",Matches!$J$2:$J$201,0))="",INDEX(Matches!$H$2:$H$201,MATCH($A939&amp;"-3",Matches!$J$2:$J$201,0))=""),"",IF(AND($C939&lt;&gt;"",INDEX(Matches!$F$2:$F$201,MATCH($A939&amp;"-3",Matches!$J$2:$J$201,0))&lt;&gt;"",$C939&gt;=INDEX(Matches!$F$2:$F$201,MATCH($A939&amp;"-3",Matches!$J$2:$J$201,0))),"",IF(AND(H939=INDEX(Matches!$G$2:$G$201,MATCH($A939&amp;"-3",Matches!$J$2:$J$201,0)),I939=INDEX(Matches!$H$2:$H$201,MATCH($A939&amp;"-3",Matches!$J$2:$J$201,0))),5,IF(SIGN(H939-I939)&lt;&gt;SIGN(INDEX(Matches!$G$2:$G$201,MATCH($A939&amp;"-3",Matches!$J$2:$J$201,0))-INDEX(Matches!$H$2:$H$201,MATCH($A939&amp;"-3",Matches!$J$2:$J$201,0))),0,IF(H939-I939=INDEX(Matches!$G$2:$G$201,MATCH($A939&amp;"-3",Matches!$J$2:$J$201,0))-INDEX(Matches!$H$2:$H$201,MATCH($A939&amp;"-3",Matches!$J$2:$J$201,0)),3,2))))),""))</f>
        <v/>
      </c>
      <c r="AA939" s="12" t="str">
        <f aca="false">IF(OR($B939="",J939="",K939=""),"",IFERROR(IF(OR(INDEX(Matches!$I$2:$I$201,MATCH($A939&amp;"-4",Matches!$J$2:$J$201,0))="Void",INDEX(Matches!$G$2:$G$201,MATCH($A939&amp;"-4",Matches!$J$2:$J$201,0))="",INDEX(Matches!$H$2:$H$201,MATCH($A939&amp;"-4",Matches!$J$2:$J$201,0))=""),"",IF(AND($C939&lt;&gt;"",INDEX(Matches!$F$2:$F$201,MATCH($A939&amp;"-4",Matches!$J$2:$J$201,0))&lt;&gt;"",$C939&gt;=INDEX(Matches!$F$2:$F$201,MATCH($A939&amp;"-4",Matches!$J$2:$J$201,0))),"",IF(AND(J939=INDEX(Matches!$G$2:$G$201,MATCH($A939&amp;"-4",Matches!$J$2:$J$201,0)),K939=INDEX(Matches!$H$2:$H$201,MATCH($A939&amp;"-4",Matches!$J$2:$J$201,0))),5,IF(SIGN(J939-K939)&lt;&gt;SIGN(INDEX(Matches!$G$2:$G$201,MATCH($A939&amp;"-4",Matches!$J$2:$J$201,0))-INDEX(Matches!$H$2:$H$201,MATCH($A939&amp;"-4",Matches!$J$2:$J$201,0))),0,IF(J939-K939=INDEX(Matches!$G$2:$G$201,MATCH($A939&amp;"-4",Matches!$J$2:$J$201,0))-INDEX(Matches!$H$2:$H$201,MATCH($A939&amp;"-4",Matches!$J$2:$J$201,0)),3,2))))),""))</f>
        <v/>
      </c>
      <c r="AB939" s="12" t="str">
        <f aca="false">IF(OR($B939="",L939="",M939=""),"",IFERROR(IF(OR(INDEX(Matches!$I$2:$I$201,MATCH($A939&amp;"-5",Matches!$J$2:$J$201,0))="Void",INDEX(Matches!$G$2:$G$201,MATCH($A939&amp;"-5",Matches!$J$2:$J$201,0))="",INDEX(Matches!$H$2:$H$201,MATCH($A939&amp;"-5",Matches!$J$2:$J$201,0))=""),"",IF(AND($C939&lt;&gt;"",INDEX(Matches!$F$2:$F$201,MATCH($A939&amp;"-5",Matches!$J$2:$J$201,0))&lt;&gt;"",$C939&gt;=INDEX(Matches!$F$2:$F$201,MATCH($A939&amp;"-5",Matches!$J$2:$J$201,0))),"",IF(AND(L939=INDEX(Matches!$G$2:$G$201,MATCH($A939&amp;"-5",Matches!$J$2:$J$201,0)),M939=INDEX(Matches!$H$2:$H$201,MATCH($A939&amp;"-5",Matches!$J$2:$J$201,0))),5,IF(SIGN(L939-M939)&lt;&gt;SIGN(INDEX(Matches!$G$2:$G$201,MATCH($A939&amp;"-5",Matches!$J$2:$J$201,0))-INDEX(Matches!$H$2:$H$201,MATCH($A939&amp;"-5",Matches!$J$2:$J$201,0))),0,IF(L939-M939=INDEX(Matches!$G$2:$G$201,MATCH($A939&amp;"-5",Matches!$J$2:$J$201,0))-INDEX(Matches!$H$2:$H$201,MATCH($A939&amp;"-5",Matches!$J$2:$J$201,0)),3,2))))),""))</f>
        <v/>
      </c>
      <c r="AC939" s="12" t="str">
        <f aca="false">IF(OR($B939="",N939="",O939=""),"",IFERROR(IF(OR(INDEX(Matches!$I$2:$I$201,MATCH($A939&amp;"-6",Matches!$J$2:$J$201,0))="Void",INDEX(Matches!$G$2:$G$201,MATCH($A939&amp;"-6",Matches!$J$2:$J$201,0))="",INDEX(Matches!$H$2:$H$201,MATCH($A939&amp;"-6",Matches!$J$2:$J$201,0))=""),"",IF(AND($C939&lt;&gt;"",INDEX(Matches!$F$2:$F$201,MATCH($A939&amp;"-6",Matches!$J$2:$J$201,0))&lt;&gt;"",$C939&gt;=INDEX(Matches!$F$2:$F$201,MATCH($A939&amp;"-6",Matches!$J$2:$J$201,0))),"",IF(AND(N939=INDEX(Matches!$G$2:$G$201,MATCH($A939&amp;"-6",Matches!$J$2:$J$201,0)),O939=INDEX(Matches!$H$2:$H$201,MATCH($A939&amp;"-6",Matches!$J$2:$J$201,0))),5,IF(SIGN(N939-O939)&lt;&gt;SIGN(INDEX(Matches!$G$2:$G$201,MATCH($A939&amp;"-6",Matches!$J$2:$J$201,0))-INDEX(Matches!$H$2:$H$201,MATCH($A939&amp;"-6",Matches!$J$2:$J$201,0))),0,IF(N939-O939=INDEX(Matches!$G$2:$G$201,MATCH($A939&amp;"-6",Matches!$J$2:$J$201,0))-INDEX(Matches!$H$2:$H$201,MATCH($A939&amp;"-6",Matches!$J$2:$J$201,0)),3,2))))),""))</f>
        <v/>
      </c>
      <c r="AD939" s="12" t="str">
        <f aca="false">IF(OR($B939="",P939="",Q939=""),"",IFERROR(IF(OR(INDEX(Matches!$I$2:$I$201,MATCH($A939&amp;"-7",Matches!$J$2:$J$201,0))="Void",INDEX(Matches!$G$2:$G$201,MATCH($A939&amp;"-7",Matches!$J$2:$J$201,0))="",INDEX(Matches!$H$2:$H$201,MATCH($A939&amp;"-7",Matches!$J$2:$J$201,0))=""),"",IF(AND($C939&lt;&gt;"",INDEX(Matches!$F$2:$F$201,MATCH($A939&amp;"-7",Matches!$J$2:$J$201,0))&lt;&gt;"",$C939&gt;=INDEX(Matches!$F$2:$F$201,MATCH($A939&amp;"-7",Matches!$J$2:$J$201,0))),"",IF(AND(P939=INDEX(Matches!$G$2:$G$201,MATCH($A939&amp;"-7",Matches!$J$2:$J$201,0)),Q939=INDEX(Matches!$H$2:$H$201,MATCH($A939&amp;"-7",Matches!$J$2:$J$201,0))),5,IF(SIGN(P939-Q939)&lt;&gt;SIGN(INDEX(Matches!$G$2:$G$201,MATCH($A939&amp;"-7",Matches!$J$2:$J$201,0))-INDEX(Matches!$H$2:$H$201,MATCH($A939&amp;"-7",Matches!$J$2:$J$201,0))),0,IF(P939-Q939=INDEX(Matches!$G$2:$G$201,MATCH($A939&amp;"-7",Matches!$J$2:$J$201,0))-INDEX(Matches!$H$2:$H$201,MATCH($A939&amp;"-7",Matches!$J$2:$J$201,0)),3,2))))),""))</f>
        <v/>
      </c>
      <c r="AE939" s="12" t="str">
        <f aca="false">IF(OR($B939="",R939="",S939=""),"",IFERROR(IF(OR(INDEX(Matches!$I$2:$I$201,MATCH($A939&amp;"-8",Matches!$J$2:$J$201,0))="Void",INDEX(Matches!$G$2:$G$201,MATCH($A939&amp;"-8",Matches!$J$2:$J$201,0))="",INDEX(Matches!$H$2:$H$201,MATCH($A939&amp;"-8",Matches!$J$2:$J$201,0))=""),"",IF(AND($C939&lt;&gt;"",INDEX(Matches!$F$2:$F$201,MATCH($A939&amp;"-8",Matches!$J$2:$J$201,0))&lt;&gt;"",$C939&gt;=INDEX(Matches!$F$2:$F$201,MATCH($A939&amp;"-8",Matches!$J$2:$J$201,0))),"",IF(AND(R939=INDEX(Matches!$G$2:$G$201,MATCH($A939&amp;"-8",Matches!$J$2:$J$201,0)),S939=INDEX(Matches!$H$2:$H$201,MATCH($A939&amp;"-8",Matches!$J$2:$J$201,0))),5,IF(SIGN(R939-S939)&lt;&gt;SIGN(INDEX(Matches!$G$2:$G$201,MATCH($A939&amp;"-8",Matches!$J$2:$J$201,0))-INDEX(Matches!$H$2:$H$201,MATCH($A939&amp;"-8",Matches!$J$2:$J$201,0))),0,IF(R939-S939=INDEX(Matches!$G$2:$G$201,MATCH($A939&amp;"-8",Matches!$J$2:$J$201,0))-INDEX(Matches!$H$2:$H$201,MATCH($A939&amp;"-8",Matches!$J$2:$J$201,0)),3,2))))),""))</f>
        <v/>
      </c>
      <c r="AF939" s="12" t="str">
        <f aca="false">IF(OR($B939="",T939="",U939=""),"",IFERROR(IF(OR(INDEX(Matches!$I$2:$I$201,MATCH($A939&amp;"-9",Matches!$J$2:$J$201,0))="Void",INDEX(Matches!$G$2:$G$201,MATCH($A939&amp;"-9",Matches!$J$2:$J$201,0))="",INDEX(Matches!$H$2:$H$201,MATCH($A939&amp;"-9",Matches!$J$2:$J$201,0))=""),"",IF(AND($C939&lt;&gt;"",INDEX(Matches!$F$2:$F$201,MATCH($A939&amp;"-9",Matches!$J$2:$J$201,0))&lt;&gt;"",$C939&gt;=INDEX(Matches!$F$2:$F$201,MATCH($A939&amp;"-9",Matches!$J$2:$J$201,0))),"",IF(AND(T939=INDEX(Matches!$G$2:$G$201,MATCH($A939&amp;"-9",Matches!$J$2:$J$201,0)),U939=INDEX(Matches!$H$2:$H$201,MATCH($A939&amp;"-9",Matches!$J$2:$J$201,0))),5,IF(SIGN(T939-U939)&lt;&gt;SIGN(INDEX(Matches!$G$2:$G$201,MATCH($A939&amp;"-9",Matches!$J$2:$J$201,0))-INDEX(Matches!$H$2:$H$201,MATCH($A939&amp;"-9",Matches!$J$2:$J$201,0))),0,IF(T939-U939=INDEX(Matches!$G$2:$G$201,MATCH($A939&amp;"-9",Matches!$J$2:$J$201,0))-INDEX(Matches!$H$2:$H$201,MATCH($A939&amp;"-9",Matches!$J$2:$J$201,0)),3,2))))),""))</f>
        <v/>
      </c>
      <c r="AG939" s="12" t="str">
        <f aca="false">IF(OR($B939="",V939="",W939=""),"",IFERROR(IF(OR(INDEX(Matches!$I$2:$I$201,MATCH($A939&amp;"-10",Matches!$J$2:$J$201,0))="Void",INDEX(Matches!$G$2:$G$201,MATCH($A939&amp;"-10",Matches!$J$2:$J$201,0))="",INDEX(Matches!$H$2:$H$201,MATCH($A939&amp;"-10",Matches!$J$2:$J$201,0))=""),"",IF(AND($C939&lt;&gt;"",INDEX(Matches!$F$2:$F$201,MATCH($A939&amp;"-10",Matches!$J$2:$J$201,0))&lt;&gt;"",$C939&gt;=INDEX(Matches!$F$2:$F$201,MATCH($A939&amp;"-10",Matches!$J$2:$J$201,0))),"",IF(AND(V939=INDEX(Matches!$G$2:$G$201,MATCH($A939&amp;"-10",Matches!$J$2:$J$201,0)),W939=INDEX(Matches!$H$2:$H$201,MATCH($A939&amp;"-10",Matches!$J$2:$J$201,0))),5,IF(SIGN(V939-W939)&lt;&gt;SIGN(INDEX(Matches!$G$2:$G$201,MATCH($A939&amp;"-10",Matches!$J$2:$J$201,0))-INDEX(Matches!$H$2:$H$201,MATCH($A939&amp;"-10",Matches!$J$2:$J$201,0))),0,IF(V939-W939=INDEX(Matches!$G$2:$G$201,MATCH($A939&amp;"-10",Matches!$J$2:$J$201,0))-INDEX(Matches!$H$2:$H$201,MATCH($A939&amp;"-10",Matches!$J$2:$J$201,0)),3,2))))),""))</f>
        <v/>
      </c>
      <c r="AH939" s="13" t="str">
        <f aca="false">IF($B939="","",SUM(X939:AG939))</f>
        <v/>
      </c>
      <c r="AI939" s="12" t="str">
        <f aca="false">IF($B939="","",COUNTIF(X939:AG939,5))</f>
        <v/>
      </c>
      <c r="AJ939" s="12" t="str">
        <f aca="false">IF($B939="","",COUNTIF(X939:AG939,"&gt;=2"))</f>
        <v/>
      </c>
      <c r="AK939" s="12" t="str">
        <f aca="false">IF($B939="","",COUNT(X939:AG939))</f>
        <v/>
      </c>
    </row>
    <row r="940" customFormat="false" ht="15" hidden="false" customHeight="false" outlineLevel="0" collapsed="false">
      <c r="A940" s="7"/>
      <c r="B940" s="7"/>
      <c r="C940" s="11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12" t="str">
        <f aca="false">IF(OR($B940="",D940="",E940=""),"",IFERROR(IF(OR(INDEX(Matches!$I$2:$I$201,MATCH($A940&amp;"-1",Matches!$J$2:$J$201,0))="Void",INDEX(Matches!$G$2:$G$201,MATCH($A940&amp;"-1",Matches!$J$2:$J$201,0))="",INDEX(Matches!$H$2:$H$201,MATCH($A940&amp;"-1",Matches!$J$2:$J$201,0))=""),"",IF(AND($C940&lt;&gt;"",INDEX(Matches!$F$2:$F$201,MATCH($A940&amp;"-1",Matches!$J$2:$J$201,0))&lt;&gt;"",$C940&gt;=INDEX(Matches!$F$2:$F$201,MATCH($A940&amp;"-1",Matches!$J$2:$J$201,0))),"",IF(AND(D940=INDEX(Matches!$G$2:$G$201,MATCH($A940&amp;"-1",Matches!$J$2:$J$201,0)),E940=INDEX(Matches!$H$2:$H$201,MATCH($A940&amp;"-1",Matches!$J$2:$J$201,0))),5,IF(SIGN(D940-E940)&lt;&gt;SIGN(INDEX(Matches!$G$2:$G$201,MATCH($A940&amp;"-1",Matches!$J$2:$J$201,0))-INDEX(Matches!$H$2:$H$201,MATCH($A940&amp;"-1",Matches!$J$2:$J$201,0))),0,IF(D940-E940=INDEX(Matches!$G$2:$G$201,MATCH($A940&amp;"-1",Matches!$J$2:$J$201,0))-INDEX(Matches!$H$2:$H$201,MATCH($A940&amp;"-1",Matches!$J$2:$J$201,0)),3,2))))),""))</f>
        <v/>
      </c>
      <c r="Y940" s="12" t="str">
        <f aca="false">IF(OR($B940="",F940="",G940=""),"",IFERROR(IF(OR(INDEX(Matches!$I$2:$I$201,MATCH($A940&amp;"-2",Matches!$J$2:$J$201,0))="Void",INDEX(Matches!$G$2:$G$201,MATCH($A940&amp;"-2",Matches!$J$2:$J$201,0))="",INDEX(Matches!$H$2:$H$201,MATCH($A940&amp;"-2",Matches!$J$2:$J$201,0))=""),"",IF(AND($C940&lt;&gt;"",INDEX(Matches!$F$2:$F$201,MATCH($A940&amp;"-2",Matches!$J$2:$J$201,0))&lt;&gt;"",$C940&gt;=INDEX(Matches!$F$2:$F$201,MATCH($A940&amp;"-2",Matches!$J$2:$J$201,0))),"",IF(AND(F940=INDEX(Matches!$G$2:$G$201,MATCH($A940&amp;"-2",Matches!$J$2:$J$201,0)),G940=INDEX(Matches!$H$2:$H$201,MATCH($A940&amp;"-2",Matches!$J$2:$J$201,0))),5,IF(SIGN(F940-G940)&lt;&gt;SIGN(INDEX(Matches!$G$2:$G$201,MATCH($A940&amp;"-2",Matches!$J$2:$J$201,0))-INDEX(Matches!$H$2:$H$201,MATCH($A940&amp;"-2",Matches!$J$2:$J$201,0))),0,IF(F940-G940=INDEX(Matches!$G$2:$G$201,MATCH($A940&amp;"-2",Matches!$J$2:$J$201,0))-INDEX(Matches!$H$2:$H$201,MATCH($A940&amp;"-2",Matches!$J$2:$J$201,0)),3,2))))),""))</f>
        <v/>
      </c>
      <c r="Z940" s="12" t="str">
        <f aca="false">IF(OR($B940="",H940="",I940=""),"",IFERROR(IF(OR(INDEX(Matches!$I$2:$I$201,MATCH($A940&amp;"-3",Matches!$J$2:$J$201,0))="Void",INDEX(Matches!$G$2:$G$201,MATCH($A940&amp;"-3",Matches!$J$2:$J$201,0))="",INDEX(Matches!$H$2:$H$201,MATCH($A940&amp;"-3",Matches!$J$2:$J$201,0))=""),"",IF(AND($C940&lt;&gt;"",INDEX(Matches!$F$2:$F$201,MATCH($A940&amp;"-3",Matches!$J$2:$J$201,0))&lt;&gt;"",$C940&gt;=INDEX(Matches!$F$2:$F$201,MATCH($A940&amp;"-3",Matches!$J$2:$J$201,0))),"",IF(AND(H940=INDEX(Matches!$G$2:$G$201,MATCH($A940&amp;"-3",Matches!$J$2:$J$201,0)),I940=INDEX(Matches!$H$2:$H$201,MATCH($A940&amp;"-3",Matches!$J$2:$J$201,0))),5,IF(SIGN(H940-I940)&lt;&gt;SIGN(INDEX(Matches!$G$2:$G$201,MATCH($A940&amp;"-3",Matches!$J$2:$J$201,0))-INDEX(Matches!$H$2:$H$201,MATCH($A940&amp;"-3",Matches!$J$2:$J$201,0))),0,IF(H940-I940=INDEX(Matches!$G$2:$G$201,MATCH($A940&amp;"-3",Matches!$J$2:$J$201,0))-INDEX(Matches!$H$2:$H$201,MATCH($A940&amp;"-3",Matches!$J$2:$J$201,0)),3,2))))),""))</f>
        <v/>
      </c>
      <c r="AA940" s="12" t="str">
        <f aca="false">IF(OR($B940="",J940="",K940=""),"",IFERROR(IF(OR(INDEX(Matches!$I$2:$I$201,MATCH($A940&amp;"-4",Matches!$J$2:$J$201,0))="Void",INDEX(Matches!$G$2:$G$201,MATCH($A940&amp;"-4",Matches!$J$2:$J$201,0))="",INDEX(Matches!$H$2:$H$201,MATCH($A940&amp;"-4",Matches!$J$2:$J$201,0))=""),"",IF(AND($C940&lt;&gt;"",INDEX(Matches!$F$2:$F$201,MATCH($A940&amp;"-4",Matches!$J$2:$J$201,0))&lt;&gt;"",$C940&gt;=INDEX(Matches!$F$2:$F$201,MATCH($A940&amp;"-4",Matches!$J$2:$J$201,0))),"",IF(AND(J940=INDEX(Matches!$G$2:$G$201,MATCH($A940&amp;"-4",Matches!$J$2:$J$201,0)),K940=INDEX(Matches!$H$2:$H$201,MATCH($A940&amp;"-4",Matches!$J$2:$J$201,0))),5,IF(SIGN(J940-K940)&lt;&gt;SIGN(INDEX(Matches!$G$2:$G$201,MATCH($A940&amp;"-4",Matches!$J$2:$J$201,0))-INDEX(Matches!$H$2:$H$201,MATCH($A940&amp;"-4",Matches!$J$2:$J$201,0))),0,IF(J940-K940=INDEX(Matches!$G$2:$G$201,MATCH($A940&amp;"-4",Matches!$J$2:$J$201,0))-INDEX(Matches!$H$2:$H$201,MATCH($A940&amp;"-4",Matches!$J$2:$J$201,0)),3,2))))),""))</f>
        <v/>
      </c>
      <c r="AB940" s="12" t="str">
        <f aca="false">IF(OR($B940="",L940="",M940=""),"",IFERROR(IF(OR(INDEX(Matches!$I$2:$I$201,MATCH($A940&amp;"-5",Matches!$J$2:$J$201,0))="Void",INDEX(Matches!$G$2:$G$201,MATCH($A940&amp;"-5",Matches!$J$2:$J$201,0))="",INDEX(Matches!$H$2:$H$201,MATCH($A940&amp;"-5",Matches!$J$2:$J$201,0))=""),"",IF(AND($C940&lt;&gt;"",INDEX(Matches!$F$2:$F$201,MATCH($A940&amp;"-5",Matches!$J$2:$J$201,0))&lt;&gt;"",$C940&gt;=INDEX(Matches!$F$2:$F$201,MATCH($A940&amp;"-5",Matches!$J$2:$J$201,0))),"",IF(AND(L940=INDEX(Matches!$G$2:$G$201,MATCH($A940&amp;"-5",Matches!$J$2:$J$201,0)),M940=INDEX(Matches!$H$2:$H$201,MATCH($A940&amp;"-5",Matches!$J$2:$J$201,0))),5,IF(SIGN(L940-M940)&lt;&gt;SIGN(INDEX(Matches!$G$2:$G$201,MATCH($A940&amp;"-5",Matches!$J$2:$J$201,0))-INDEX(Matches!$H$2:$H$201,MATCH($A940&amp;"-5",Matches!$J$2:$J$201,0))),0,IF(L940-M940=INDEX(Matches!$G$2:$G$201,MATCH($A940&amp;"-5",Matches!$J$2:$J$201,0))-INDEX(Matches!$H$2:$H$201,MATCH($A940&amp;"-5",Matches!$J$2:$J$201,0)),3,2))))),""))</f>
        <v/>
      </c>
      <c r="AC940" s="12" t="str">
        <f aca="false">IF(OR($B940="",N940="",O940=""),"",IFERROR(IF(OR(INDEX(Matches!$I$2:$I$201,MATCH($A940&amp;"-6",Matches!$J$2:$J$201,0))="Void",INDEX(Matches!$G$2:$G$201,MATCH($A940&amp;"-6",Matches!$J$2:$J$201,0))="",INDEX(Matches!$H$2:$H$201,MATCH($A940&amp;"-6",Matches!$J$2:$J$201,0))=""),"",IF(AND($C940&lt;&gt;"",INDEX(Matches!$F$2:$F$201,MATCH($A940&amp;"-6",Matches!$J$2:$J$201,0))&lt;&gt;"",$C940&gt;=INDEX(Matches!$F$2:$F$201,MATCH($A940&amp;"-6",Matches!$J$2:$J$201,0))),"",IF(AND(N940=INDEX(Matches!$G$2:$G$201,MATCH($A940&amp;"-6",Matches!$J$2:$J$201,0)),O940=INDEX(Matches!$H$2:$H$201,MATCH($A940&amp;"-6",Matches!$J$2:$J$201,0))),5,IF(SIGN(N940-O940)&lt;&gt;SIGN(INDEX(Matches!$G$2:$G$201,MATCH($A940&amp;"-6",Matches!$J$2:$J$201,0))-INDEX(Matches!$H$2:$H$201,MATCH($A940&amp;"-6",Matches!$J$2:$J$201,0))),0,IF(N940-O940=INDEX(Matches!$G$2:$G$201,MATCH($A940&amp;"-6",Matches!$J$2:$J$201,0))-INDEX(Matches!$H$2:$H$201,MATCH($A940&amp;"-6",Matches!$J$2:$J$201,0)),3,2))))),""))</f>
        <v/>
      </c>
      <c r="AD940" s="12" t="str">
        <f aca="false">IF(OR($B940="",P940="",Q940=""),"",IFERROR(IF(OR(INDEX(Matches!$I$2:$I$201,MATCH($A940&amp;"-7",Matches!$J$2:$J$201,0))="Void",INDEX(Matches!$G$2:$G$201,MATCH($A940&amp;"-7",Matches!$J$2:$J$201,0))="",INDEX(Matches!$H$2:$H$201,MATCH($A940&amp;"-7",Matches!$J$2:$J$201,0))=""),"",IF(AND($C940&lt;&gt;"",INDEX(Matches!$F$2:$F$201,MATCH($A940&amp;"-7",Matches!$J$2:$J$201,0))&lt;&gt;"",$C940&gt;=INDEX(Matches!$F$2:$F$201,MATCH($A940&amp;"-7",Matches!$J$2:$J$201,0))),"",IF(AND(P940=INDEX(Matches!$G$2:$G$201,MATCH($A940&amp;"-7",Matches!$J$2:$J$201,0)),Q940=INDEX(Matches!$H$2:$H$201,MATCH($A940&amp;"-7",Matches!$J$2:$J$201,0))),5,IF(SIGN(P940-Q940)&lt;&gt;SIGN(INDEX(Matches!$G$2:$G$201,MATCH($A940&amp;"-7",Matches!$J$2:$J$201,0))-INDEX(Matches!$H$2:$H$201,MATCH($A940&amp;"-7",Matches!$J$2:$J$201,0))),0,IF(P940-Q940=INDEX(Matches!$G$2:$G$201,MATCH($A940&amp;"-7",Matches!$J$2:$J$201,0))-INDEX(Matches!$H$2:$H$201,MATCH($A940&amp;"-7",Matches!$J$2:$J$201,0)),3,2))))),""))</f>
        <v/>
      </c>
      <c r="AE940" s="12" t="str">
        <f aca="false">IF(OR($B940="",R940="",S940=""),"",IFERROR(IF(OR(INDEX(Matches!$I$2:$I$201,MATCH($A940&amp;"-8",Matches!$J$2:$J$201,0))="Void",INDEX(Matches!$G$2:$G$201,MATCH($A940&amp;"-8",Matches!$J$2:$J$201,0))="",INDEX(Matches!$H$2:$H$201,MATCH($A940&amp;"-8",Matches!$J$2:$J$201,0))=""),"",IF(AND($C940&lt;&gt;"",INDEX(Matches!$F$2:$F$201,MATCH($A940&amp;"-8",Matches!$J$2:$J$201,0))&lt;&gt;"",$C940&gt;=INDEX(Matches!$F$2:$F$201,MATCH($A940&amp;"-8",Matches!$J$2:$J$201,0))),"",IF(AND(R940=INDEX(Matches!$G$2:$G$201,MATCH($A940&amp;"-8",Matches!$J$2:$J$201,0)),S940=INDEX(Matches!$H$2:$H$201,MATCH($A940&amp;"-8",Matches!$J$2:$J$201,0))),5,IF(SIGN(R940-S940)&lt;&gt;SIGN(INDEX(Matches!$G$2:$G$201,MATCH($A940&amp;"-8",Matches!$J$2:$J$201,0))-INDEX(Matches!$H$2:$H$201,MATCH($A940&amp;"-8",Matches!$J$2:$J$201,0))),0,IF(R940-S940=INDEX(Matches!$G$2:$G$201,MATCH($A940&amp;"-8",Matches!$J$2:$J$201,0))-INDEX(Matches!$H$2:$H$201,MATCH($A940&amp;"-8",Matches!$J$2:$J$201,0)),3,2))))),""))</f>
        <v/>
      </c>
      <c r="AF940" s="12" t="str">
        <f aca="false">IF(OR($B940="",T940="",U940=""),"",IFERROR(IF(OR(INDEX(Matches!$I$2:$I$201,MATCH($A940&amp;"-9",Matches!$J$2:$J$201,0))="Void",INDEX(Matches!$G$2:$G$201,MATCH($A940&amp;"-9",Matches!$J$2:$J$201,0))="",INDEX(Matches!$H$2:$H$201,MATCH($A940&amp;"-9",Matches!$J$2:$J$201,0))=""),"",IF(AND($C940&lt;&gt;"",INDEX(Matches!$F$2:$F$201,MATCH($A940&amp;"-9",Matches!$J$2:$J$201,0))&lt;&gt;"",$C940&gt;=INDEX(Matches!$F$2:$F$201,MATCH($A940&amp;"-9",Matches!$J$2:$J$201,0))),"",IF(AND(T940=INDEX(Matches!$G$2:$G$201,MATCH($A940&amp;"-9",Matches!$J$2:$J$201,0)),U940=INDEX(Matches!$H$2:$H$201,MATCH($A940&amp;"-9",Matches!$J$2:$J$201,0))),5,IF(SIGN(T940-U940)&lt;&gt;SIGN(INDEX(Matches!$G$2:$G$201,MATCH($A940&amp;"-9",Matches!$J$2:$J$201,0))-INDEX(Matches!$H$2:$H$201,MATCH($A940&amp;"-9",Matches!$J$2:$J$201,0))),0,IF(T940-U940=INDEX(Matches!$G$2:$G$201,MATCH($A940&amp;"-9",Matches!$J$2:$J$201,0))-INDEX(Matches!$H$2:$H$201,MATCH($A940&amp;"-9",Matches!$J$2:$J$201,0)),3,2))))),""))</f>
        <v/>
      </c>
      <c r="AG940" s="12" t="str">
        <f aca="false">IF(OR($B940="",V940="",W940=""),"",IFERROR(IF(OR(INDEX(Matches!$I$2:$I$201,MATCH($A940&amp;"-10",Matches!$J$2:$J$201,0))="Void",INDEX(Matches!$G$2:$G$201,MATCH($A940&amp;"-10",Matches!$J$2:$J$201,0))="",INDEX(Matches!$H$2:$H$201,MATCH($A940&amp;"-10",Matches!$J$2:$J$201,0))=""),"",IF(AND($C940&lt;&gt;"",INDEX(Matches!$F$2:$F$201,MATCH($A940&amp;"-10",Matches!$J$2:$J$201,0))&lt;&gt;"",$C940&gt;=INDEX(Matches!$F$2:$F$201,MATCH($A940&amp;"-10",Matches!$J$2:$J$201,0))),"",IF(AND(V940=INDEX(Matches!$G$2:$G$201,MATCH($A940&amp;"-10",Matches!$J$2:$J$201,0)),W940=INDEX(Matches!$H$2:$H$201,MATCH($A940&amp;"-10",Matches!$J$2:$J$201,0))),5,IF(SIGN(V940-W940)&lt;&gt;SIGN(INDEX(Matches!$G$2:$G$201,MATCH($A940&amp;"-10",Matches!$J$2:$J$201,0))-INDEX(Matches!$H$2:$H$201,MATCH($A940&amp;"-10",Matches!$J$2:$J$201,0))),0,IF(V940-W940=INDEX(Matches!$G$2:$G$201,MATCH($A940&amp;"-10",Matches!$J$2:$J$201,0))-INDEX(Matches!$H$2:$H$201,MATCH($A940&amp;"-10",Matches!$J$2:$J$201,0)),3,2))))),""))</f>
        <v/>
      </c>
      <c r="AH940" s="13" t="str">
        <f aca="false">IF($B940="","",SUM(X940:AG940))</f>
        <v/>
      </c>
      <c r="AI940" s="12" t="str">
        <f aca="false">IF($B940="","",COUNTIF(X940:AG940,5))</f>
        <v/>
      </c>
      <c r="AJ940" s="12" t="str">
        <f aca="false">IF($B940="","",COUNTIF(X940:AG940,"&gt;=2"))</f>
        <v/>
      </c>
      <c r="AK940" s="12" t="str">
        <f aca="false">IF($B940="","",COUNT(X940:AG940))</f>
        <v/>
      </c>
    </row>
    <row r="941" customFormat="false" ht="15" hidden="false" customHeight="false" outlineLevel="0" collapsed="false">
      <c r="A941" s="7"/>
      <c r="B941" s="7"/>
      <c r="C941" s="11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12" t="str">
        <f aca="false">IF(OR($B941="",D941="",E941=""),"",IFERROR(IF(OR(INDEX(Matches!$I$2:$I$201,MATCH($A941&amp;"-1",Matches!$J$2:$J$201,0))="Void",INDEX(Matches!$G$2:$G$201,MATCH($A941&amp;"-1",Matches!$J$2:$J$201,0))="",INDEX(Matches!$H$2:$H$201,MATCH($A941&amp;"-1",Matches!$J$2:$J$201,0))=""),"",IF(AND($C941&lt;&gt;"",INDEX(Matches!$F$2:$F$201,MATCH($A941&amp;"-1",Matches!$J$2:$J$201,0))&lt;&gt;"",$C941&gt;=INDEX(Matches!$F$2:$F$201,MATCH($A941&amp;"-1",Matches!$J$2:$J$201,0))),"",IF(AND(D941=INDEX(Matches!$G$2:$G$201,MATCH($A941&amp;"-1",Matches!$J$2:$J$201,0)),E941=INDEX(Matches!$H$2:$H$201,MATCH($A941&amp;"-1",Matches!$J$2:$J$201,0))),5,IF(SIGN(D941-E941)&lt;&gt;SIGN(INDEX(Matches!$G$2:$G$201,MATCH($A941&amp;"-1",Matches!$J$2:$J$201,0))-INDEX(Matches!$H$2:$H$201,MATCH($A941&amp;"-1",Matches!$J$2:$J$201,0))),0,IF(D941-E941=INDEX(Matches!$G$2:$G$201,MATCH($A941&amp;"-1",Matches!$J$2:$J$201,0))-INDEX(Matches!$H$2:$H$201,MATCH($A941&amp;"-1",Matches!$J$2:$J$201,0)),3,2))))),""))</f>
        <v/>
      </c>
      <c r="Y941" s="12" t="str">
        <f aca="false">IF(OR($B941="",F941="",G941=""),"",IFERROR(IF(OR(INDEX(Matches!$I$2:$I$201,MATCH($A941&amp;"-2",Matches!$J$2:$J$201,0))="Void",INDEX(Matches!$G$2:$G$201,MATCH($A941&amp;"-2",Matches!$J$2:$J$201,0))="",INDEX(Matches!$H$2:$H$201,MATCH($A941&amp;"-2",Matches!$J$2:$J$201,0))=""),"",IF(AND($C941&lt;&gt;"",INDEX(Matches!$F$2:$F$201,MATCH($A941&amp;"-2",Matches!$J$2:$J$201,0))&lt;&gt;"",$C941&gt;=INDEX(Matches!$F$2:$F$201,MATCH($A941&amp;"-2",Matches!$J$2:$J$201,0))),"",IF(AND(F941=INDEX(Matches!$G$2:$G$201,MATCH($A941&amp;"-2",Matches!$J$2:$J$201,0)),G941=INDEX(Matches!$H$2:$H$201,MATCH($A941&amp;"-2",Matches!$J$2:$J$201,0))),5,IF(SIGN(F941-G941)&lt;&gt;SIGN(INDEX(Matches!$G$2:$G$201,MATCH($A941&amp;"-2",Matches!$J$2:$J$201,0))-INDEX(Matches!$H$2:$H$201,MATCH($A941&amp;"-2",Matches!$J$2:$J$201,0))),0,IF(F941-G941=INDEX(Matches!$G$2:$G$201,MATCH($A941&amp;"-2",Matches!$J$2:$J$201,0))-INDEX(Matches!$H$2:$H$201,MATCH($A941&amp;"-2",Matches!$J$2:$J$201,0)),3,2))))),""))</f>
        <v/>
      </c>
      <c r="Z941" s="12" t="str">
        <f aca="false">IF(OR($B941="",H941="",I941=""),"",IFERROR(IF(OR(INDEX(Matches!$I$2:$I$201,MATCH($A941&amp;"-3",Matches!$J$2:$J$201,0))="Void",INDEX(Matches!$G$2:$G$201,MATCH($A941&amp;"-3",Matches!$J$2:$J$201,0))="",INDEX(Matches!$H$2:$H$201,MATCH($A941&amp;"-3",Matches!$J$2:$J$201,0))=""),"",IF(AND($C941&lt;&gt;"",INDEX(Matches!$F$2:$F$201,MATCH($A941&amp;"-3",Matches!$J$2:$J$201,0))&lt;&gt;"",$C941&gt;=INDEX(Matches!$F$2:$F$201,MATCH($A941&amp;"-3",Matches!$J$2:$J$201,0))),"",IF(AND(H941=INDEX(Matches!$G$2:$G$201,MATCH($A941&amp;"-3",Matches!$J$2:$J$201,0)),I941=INDEX(Matches!$H$2:$H$201,MATCH($A941&amp;"-3",Matches!$J$2:$J$201,0))),5,IF(SIGN(H941-I941)&lt;&gt;SIGN(INDEX(Matches!$G$2:$G$201,MATCH($A941&amp;"-3",Matches!$J$2:$J$201,0))-INDEX(Matches!$H$2:$H$201,MATCH($A941&amp;"-3",Matches!$J$2:$J$201,0))),0,IF(H941-I941=INDEX(Matches!$G$2:$G$201,MATCH($A941&amp;"-3",Matches!$J$2:$J$201,0))-INDEX(Matches!$H$2:$H$201,MATCH($A941&amp;"-3",Matches!$J$2:$J$201,0)),3,2))))),""))</f>
        <v/>
      </c>
      <c r="AA941" s="12" t="str">
        <f aca="false">IF(OR($B941="",J941="",K941=""),"",IFERROR(IF(OR(INDEX(Matches!$I$2:$I$201,MATCH($A941&amp;"-4",Matches!$J$2:$J$201,0))="Void",INDEX(Matches!$G$2:$G$201,MATCH($A941&amp;"-4",Matches!$J$2:$J$201,0))="",INDEX(Matches!$H$2:$H$201,MATCH($A941&amp;"-4",Matches!$J$2:$J$201,0))=""),"",IF(AND($C941&lt;&gt;"",INDEX(Matches!$F$2:$F$201,MATCH($A941&amp;"-4",Matches!$J$2:$J$201,0))&lt;&gt;"",$C941&gt;=INDEX(Matches!$F$2:$F$201,MATCH($A941&amp;"-4",Matches!$J$2:$J$201,0))),"",IF(AND(J941=INDEX(Matches!$G$2:$G$201,MATCH($A941&amp;"-4",Matches!$J$2:$J$201,0)),K941=INDEX(Matches!$H$2:$H$201,MATCH($A941&amp;"-4",Matches!$J$2:$J$201,0))),5,IF(SIGN(J941-K941)&lt;&gt;SIGN(INDEX(Matches!$G$2:$G$201,MATCH($A941&amp;"-4",Matches!$J$2:$J$201,0))-INDEX(Matches!$H$2:$H$201,MATCH($A941&amp;"-4",Matches!$J$2:$J$201,0))),0,IF(J941-K941=INDEX(Matches!$G$2:$G$201,MATCH($A941&amp;"-4",Matches!$J$2:$J$201,0))-INDEX(Matches!$H$2:$H$201,MATCH($A941&amp;"-4",Matches!$J$2:$J$201,0)),3,2))))),""))</f>
        <v/>
      </c>
      <c r="AB941" s="12" t="str">
        <f aca="false">IF(OR($B941="",L941="",M941=""),"",IFERROR(IF(OR(INDEX(Matches!$I$2:$I$201,MATCH($A941&amp;"-5",Matches!$J$2:$J$201,0))="Void",INDEX(Matches!$G$2:$G$201,MATCH($A941&amp;"-5",Matches!$J$2:$J$201,0))="",INDEX(Matches!$H$2:$H$201,MATCH($A941&amp;"-5",Matches!$J$2:$J$201,0))=""),"",IF(AND($C941&lt;&gt;"",INDEX(Matches!$F$2:$F$201,MATCH($A941&amp;"-5",Matches!$J$2:$J$201,0))&lt;&gt;"",$C941&gt;=INDEX(Matches!$F$2:$F$201,MATCH($A941&amp;"-5",Matches!$J$2:$J$201,0))),"",IF(AND(L941=INDEX(Matches!$G$2:$G$201,MATCH($A941&amp;"-5",Matches!$J$2:$J$201,0)),M941=INDEX(Matches!$H$2:$H$201,MATCH($A941&amp;"-5",Matches!$J$2:$J$201,0))),5,IF(SIGN(L941-M941)&lt;&gt;SIGN(INDEX(Matches!$G$2:$G$201,MATCH($A941&amp;"-5",Matches!$J$2:$J$201,0))-INDEX(Matches!$H$2:$H$201,MATCH($A941&amp;"-5",Matches!$J$2:$J$201,0))),0,IF(L941-M941=INDEX(Matches!$G$2:$G$201,MATCH($A941&amp;"-5",Matches!$J$2:$J$201,0))-INDEX(Matches!$H$2:$H$201,MATCH($A941&amp;"-5",Matches!$J$2:$J$201,0)),3,2))))),""))</f>
        <v/>
      </c>
      <c r="AC941" s="12" t="str">
        <f aca="false">IF(OR($B941="",N941="",O941=""),"",IFERROR(IF(OR(INDEX(Matches!$I$2:$I$201,MATCH($A941&amp;"-6",Matches!$J$2:$J$201,0))="Void",INDEX(Matches!$G$2:$G$201,MATCH($A941&amp;"-6",Matches!$J$2:$J$201,0))="",INDEX(Matches!$H$2:$H$201,MATCH($A941&amp;"-6",Matches!$J$2:$J$201,0))=""),"",IF(AND($C941&lt;&gt;"",INDEX(Matches!$F$2:$F$201,MATCH($A941&amp;"-6",Matches!$J$2:$J$201,0))&lt;&gt;"",$C941&gt;=INDEX(Matches!$F$2:$F$201,MATCH($A941&amp;"-6",Matches!$J$2:$J$201,0))),"",IF(AND(N941=INDEX(Matches!$G$2:$G$201,MATCH($A941&amp;"-6",Matches!$J$2:$J$201,0)),O941=INDEX(Matches!$H$2:$H$201,MATCH($A941&amp;"-6",Matches!$J$2:$J$201,0))),5,IF(SIGN(N941-O941)&lt;&gt;SIGN(INDEX(Matches!$G$2:$G$201,MATCH($A941&amp;"-6",Matches!$J$2:$J$201,0))-INDEX(Matches!$H$2:$H$201,MATCH($A941&amp;"-6",Matches!$J$2:$J$201,0))),0,IF(N941-O941=INDEX(Matches!$G$2:$G$201,MATCH($A941&amp;"-6",Matches!$J$2:$J$201,0))-INDEX(Matches!$H$2:$H$201,MATCH($A941&amp;"-6",Matches!$J$2:$J$201,0)),3,2))))),""))</f>
        <v/>
      </c>
      <c r="AD941" s="12" t="str">
        <f aca="false">IF(OR($B941="",P941="",Q941=""),"",IFERROR(IF(OR(INDEX(Matches!$I$2:$I$201,MATCH($A941&amp;"-7",Matches!$J$2:$J$201,0))="Void",INDEX(Matches!$G$2:$G$201,MATCH($A941&amp;"-7",Matches!$J$2:$J$201,0))="",INDEX(Matches!$H$2:$H$201,MATCH($A941&amp;"-7",Matches!$J$2:$J$201,0))=""),"",IF(AND($C941&lt;&gt;"",INDEX(Matches!$F$2:$F$201,MATCH($A941&amp;"-7",Matches!$J$2:$J$201,0))&lt;&gt;"",$C941&gt;=INDEX(Matches!$F$2:$F$201,MATCH($A941&amp;"-7",Matches!$J$2:$J$201,0))),"",IF(AND(P941=INDEX(Matches!$G$2:$G$201,MATCH($A941&amp;"-7",Matches!$J$2:$J$201,0)),Q941=INDEX(Matches!$H$2:$H$201,MATCH($A941&amp;"-7",Matches!$J$2:$J$201,0))),5,IF(SIGN(P941-Q941)&lt;&gt;SIGN(INDEX(Matches!$G$2:$G$201,MATCH($A941&amp;"-7",Matches!$J$2:$J$201,0))-INDEX(Matches!$H$2:$H$201,MATCH($A941&amp;"-7",Matches!$J$2:$J$201,0))),0,IF(P941-Q941=INDEX(Matches!$G$2:$G$201,MATCH($A941&amp;"-7",Matches!$J$2:$J$201,0))-INDEX(Matches!$H$2:$H$201,MATCH($A941&amp;"-7",Matches!$J$2:$J$201,0)),3,2))))),""))</f>
        <v/>
      </c>
      <c r="AE941" s="12" t="str">
        <f aca="false">IF(OR($B941="",R941="",S941=""),"",IFERROR(IF(OR(INDEX(Matches!$I$2:$I$201,MATCH($A941&amp;"-8",Matches!$J$2:$J$201,0))="Void",INDEX(Matches!$G$2:$G$201,MATCH($A941&amp;"-8",Matches!$J$2:$J$201,0))="",INDEX(Matches!$H$2:$H$201,MATCH($A941&amp;"-8",Matches!$J$2:$J$201,0))=""),"",IF(AND($C941&lt;&gt;"",INDEX(Matches!$F$2:$F$201,MATCH($A941&amp;"-8",Matches!$J$2:$J$201,0))&lt;&gt;"",$C941&gt;=INDEX(Matches!$F$2:$F$201,MATCH($A941&amp;"-8",Matches!$J$2:$J$201,0))),"",IF(AND(R941=INDEX(Matches!$G$2:$G$201,MATCH($A941&amp;"-8",Matches!$J$2:$J$201,0)),S941=INDEX(Matches!$H$2:$H$201,MATCH($A941&amp;"-8",Matches!$J$2:$J$201,0))),5,IF(SIGN(R941-S941)&lt;&gt;SIGN(INDEX(Matches!$G$2:$G$201,MATCH($A941&amp;"-8",Matches!$J$2:$J$201,0))-INDEX(Matches!$H$2:$H$201,MATCH($A941&amp;"-8",Matches!$J$2:$J$201,0))),0,IF(R941-S941=INDEX(Matches!$G$2:$G$201,MATCH($A941&amp;"-8",Matches!$J$2:$J$201,0))-INDEX(Matches!$H$2:$H$201,MATCH($A941&amp;"-8",Matches!$J$2:$J$201,0)),3,2))))),""))</f>
        <v/>
      </c>
      <c r="AF941" s="12" t="str">
        <f aca="false">IF(OR($B941="",T941="",U941=""),"",IFERROR(IF(OR(INDEX(Matches!$I$2:$I$201,MATCH($A941&amp;"-9",Matches!$J$2:$J$201,0))="Void",INDEX(Matches!$G$2:$G$201,MATCH($A941&amp;"-9",Matches!$J$2:$J$201,0))="",INDEX(Matches!$H$2:$H$201,MATCH($A941&amp;"-9",Matches!$J$2:$J$201,0))=""),"",IF(AND($C941&lt;&gt;"",INDEX(Matches!$F$2:$F$201,MATCH($A941&amp;"-9",Matches!$J$2:$J$201,0))&lt;&gt;"",$C941&gt;=INDEX(Matches!$F$2:$F$201,MATCH($A941&amp;"-9",Matches!$J$2:$J$201,0))),"",IF(AND(T941=INDEX(Matches!$G$2:$G$201,MATCH($A941&amp;"-9",Matches!$J$2:$J$201,0)),U941=INDEX(Matches!$H$2:$H$201,MATCH($A941&amp;"-9",Matches!$J$2:$J$201,0))),5,IF(SIGN(T941-U941)&lt;&gt;SIGN(INDEX(Matches!$G$2:$G$201,MATCH($A941&amp;"-9",Matches!$J$2:$J$201,0))-INDEX(Matches!$H$2:$H$201,MATCH($A941&amp;"-9",Matches!$J$2:$J$201,0))),0,IF(T941-U941=INDEX(Matches!$G$2:$G$201,MATCH($A941&amp;"-9",Matches!$J$2:$J$201,0))-INDEX(Matches!$H$2:$H$201,MATCH($A941&amp;"-9",Matches!$J$2:$J$201,0)),3,2))))),""))</f>
        <v/>
      </c>
      <c r="AG941" s="12" t="str">
        <f aca="false">IF(OR($B941="",V941="",W941=""),"",IFERROR(IF(OR(INDEX(Matches!$I$2:$I$201,MATCH($A941&amp;"-10",Matches!$J$2:$J$201,0))="Void",INDEX(Matches!$G$2:$G$201,MATCH($A941&amp;"-10",Matches!$J$2:$J$201,0))="",INDEX(Matches!$H$2:$H$201,MATCH($A941&amp;"-10",Matches!$J$2:$J$201,0))=""),"",IF(AND($C941&lt;&gt;"",INDEX(Matches!$F$2:$F$201,MATCH($A941&amp;"-10",Matches!$J$2:$J$201,0))&lt;&gt;"",$C941&gt;=INDEX(Matches!$F$2:$F$201,MATCH($A941&amp;"-10",Matches!$J$2:$J$201,0))),"",IF(AND(V941=INDEX(Matches!$G$2:$G$201,MATCH($A941&amp;"-10",Matches!$J$2:$J$201,0)),W941=INDEX(Matches!$H$2:$H$201,MATCH($A941&amp;"-10",Matches!$J$2:$J$201,0))),5,IF(SIGN(V941-W941)&lt;&gt;SIGN(INDEX(Matches!$G$2:$G$201,MATCH($A941&amp;"-10",Matches!$J$2:$J$201,0))-INDEX(Matches!$H$2:$H$201,MATCH($A941&amp;"-10",Matches!$J$2:$J$201,0))),0,IF(V941-W941=INDEX(Matches!$G$2:$G$201,MATCH($A941&amp;"-10",Matches!$J$2:$J$201,0))-INDEX(Matches!$H$2:$H$201,MATCH($A941&amp;"-10",Matches!$J$2:$J$201,0)),3,2))))),""))</f>
        <v/>
      </c>
      <c r="AH941" s="13" t="str">
        <f aca="false">IF($B941="","",SUM(X941:AG941))</f>
        <v/>
      </c>
      <c r="AI941" s="12" t="str">
        <f aca="false">IF($B941="","",COUNTIF(X941:AG941,5))</f>
        <v/>
      </c>
      <c r="AJ941" s="12" t="str">
        <f aca="false">IF($B941="","",COUNTIF(X941:AG941,"&gt;=2"))</f>
        <v/>
      </c>
      <c r="AK941" s="12" t="str">
        <f aca="false">IF($B941="","",COUNT(X941:AG941))</f>
        <v/>
      </c>
    </row>
    <row r="942" customFormat="false" ht="15" hidden="false" customHeight="false" outlineLevel="0" collapsed="false">
      <c r="A942" s="7"/>
      <c r="B942" s="7"/>
      <c r="C942" s="11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12" t="str">
        <f aca="false">IF(OR($B942="",D942="",E942=""),"",IFERROR(IF(OR(INDEX(Matches!$I$2:$I$201,MATCH($A942&amp;"-1",Matches!$J$2:$J$201,0))="Void",INDEX(Matches!$G$2:$G$201,MATCH($A942&amp;"-1",Matches!$J$2:$J$201,0))="",INDEX(Matches!$H$2:$H$201,MATCH($A942&amp;"-1",Matches!$J$2:$J$201,0))=""),"",IF(AND($C942&lt;&gt;"",INDEX(Matches!$F$2:$F$201,MATCH($A942&amp;"-1",Matches!$J$2:$J$201,0))&lt;&gt;"",$C942&gt;=INDEX(Matches!$F$2:$F$201,MATCH($A942&amp;"-1",Matches!$J$2:$J$201,0))),"",IF(AND(D942=INDEX(Matches!$G$2:$G$201,MATCH($A942&amp;"-1",Matches!$J$2:$J$201,0)),E942=INDEX(Matches!$H$2:$H$201,MATCH($A942&amp;"-1",Matches!$J$2:$J$201,0))),5,IF(SIGN(D942-E942)&lt;&gt;SIGN(INDEX(Matches!$G$2:$G$201,MATCH($A942&amp;"-1",Matches!$J$2:$J$201,0))-INDEX(Matches!$H$2:$H$201,MATCH($A942&amp;"-1",Matches!$J$2:$J$201,0))),0,IF(D942-E942=INDEX(Matches!$G$2:$G$201,MATCH($A942&amp;"-1",Matches!$J$2:$J$201,0))-INDEX(Matches!$H$2:$H$201,MATCH($A942&amp;"-1",Matches!$J$2:$J$201,0)),3,2))))),""))</f>
        <v/>
      </c>
      <c r="Y942" s="12" t="str">
        <f aca="false">IF(OR($B942="",F942="",G942=""),"",IFERROR(IF(OR(INDEX(Matches!$I$2:$I$201,MATCH($A942&amp;"-2",Matches!$J$2:$J$201,0))="Void",INDEX(Matches!$G$2:$G$201,MATCH($A942&amp;"-2",Matches!$J$2:$J$201,0))="",INDEX(Matches!$H$2:$H$201,MATCH($A942&amp;"-2",Matches!$J$2:$J$201,0))=""),"",IF(AND($C942&lt;&gt;"",INDEX(Matches!$F$2:$F$201,MATCH($A942&amp;"-2",Matches!$J$2:$J$201,0))&lt;&gt;"",$C942&gt;=INDEX(Matches!$F$2:$F$201,MATCH($A942&amp;"-2",Matches!$J$2:$J$201,0))),"",IF(AND(F942=INDEX(Matches!$G$2:$G$201,MATCH($A942&amp;"-2",Matches!$J$2:$J$201,0)),G942=INDEX(Matches!$H$2:$H$201,MATCH($A942&amp;"-2",Matches!$J$2:$J$201,0))),5,IF(SIGN(F942-G942)&lt;&gt;SIGN(INDEX(Matches!$G$2:$G$201,MATCH($A942&amp;"-2",Matches!$J$2:$J$201,0))-INDEX(Matches!$H$2:$H$201,MATCH($A942&amp;"-2",Matches!$J$2:$J$201,0))),0,IF(F942-G942=INDEX(Matches!$G$2:$G$201,MATCH($A942&amp;"-2",Matches!$J$2:$J$201,0))-INDEX(Matches!$H$2:$H$201,MATCH($A942&amp;"-2",Matches!$J$2:$J$201,0)),3,2))))),""))</f>
        <v/>
      </c>
      <c r="Z942" s="12" t="str">
        <f aca="false">IF(OR($B942="",H942="",I942=""),"",IFERROR(IF(OR(INDEX(Matches!$I$2:$I$201,MATCH($A942&amp;"-3",Matches!$J$2:$J$201,0))="Void",INDEX(Matches!$G$2:$G$201,MATCH($A942&amp;"-3",Matches!$J$2:$J$201,0))="",INDEX(Matches!$H$2:$H$201,MATCH($A942&amp;"-3",Matches!$J$2:$J$201,0))=""),"",IF(AND($C942&lt;&gt;"",INDEX(Matches!$F$2:$F$201,MATCH($A942&amp;"-3",Matches!$J$2:$J$201,0))&lt;&gt;"",$C942&gt;=INDEX(Matches!$F$2:$F$201,MATCH($A942&amp;"-3",Matches!$J$2:$J$201,0))),"",IF(AND(H942=INDEX(Matches!$G$2:$G$201,MATCH($A942&amp;"-3",Matches!$J$2:$J$201,0)),I942=INDEX(Matches!$H$2:$H$201,MATCH($A942&amp;"-3",Matches!$J$2:$J$201,0))),5,IF(SIGN(H942-I942)&lt;&gt;SIGN(INDEX(Matches!$G$2:$G$201,MATCH($A942&amp;"-3",Matches!$J$2:$J$201,0))-INDEX(Matches!$H$2:$H$201,MATCH($A942&amp;"-3",Matches!$J$2:$J$201,0))),0,IF(H942-I942=INDEX(Matches!$G$2:$G$201,MATCH($A942&amp;"-3",Matches!$J$2:$J$201,0))-INDEX(Matches!$H$2:$H$201,MATCH($A942&amp;"-3",Matches!$J$2:$J$201,0)),3,2))))),""))</f>
        <v/>
      </c>
      <c r="AA942" s="12" t="str">
        <f aca="false">IF(OR($B942="",J942="",K942=""),"",IFERROR(IF(OR(INDEX(Matches!$I$2:$I$201,MATCH($A942&amp;"-4",Matches!$J$2:$J$201,0))="Void",INDEX(Matches!$G$2:$G$201,MATCH($A942&amp;"-4",Matches!$J$2:$J$201,0))="",INDEX(Matches!$H$2:$H$201,MATCH($A942&amp;"-4",Matches!$J$2:$J$201,0))=""),"",IF(AND($C942&lt;&gt;"",INDEX(Matches!$F$2:$F$201,MATCH($A942&amp;"-4",Matches!$J$2:$J$201,0))&lt;&gt;"",$C942&gt;=INDEX(Matches!$F$2:$F$201,MATCH($A942&amp;"-4",Matches!$J$2:$J$201,0))),"",IF(AND(J942=INDEX(Matches!$G$2:$G$201,MATCH($A942&amp;"-4",Matches!$J$2:$J$201,0)),K942=INDEX(Matches!$H$2:$H$201,MATCH($A942&amp;"-4",Matches!$J$2:$J$201,0))),5,IF(SIGN(J942-K942)&lt;&gt;SIGN(INDEX(Matches!$G$2:$G$201,MATCH($A942&amp;"-4",Matches!$J$2:$J$201,0))-INDEX(Matches!$H$2:$H$201,MATCH($A942&amp;"-4",Matches!$J$2:$J$201,0))),0,IF(J942-K942=INDEX(Matches!$G$2:$G$201,MATCH($A942&amp;"-4",Matches!$J$2:$J$201,0))-INDEX(Matches!$H$2:$H$201,MATCH($A942&amp;"-4",Matches!$J$2:$J$201,0)),3,2))))),""))</f>
        <v/>
      </c>
      <c r="AB942" s="12" t="str">
        <f aca="false">IF(OR($B942="",L942="",M942=""),"",IFERROR(IF(OR(INDEX(Matches!$I$2:$I$201,MATCH($A942&amp;"-5",Matches!$J$2:$J$201,0))="Void",INDEX(Matches!$G$2:$G$201,MATCH($A942&amp;"-5",Matches!$J$2:$J$201,0))="",INDEX(Matches!$H$2:$H$201,MATCH($A942&amp;"-5",Matches!$J$2:$J$201,0))=""),"",IF(AND($C942&lt;&gt;"",INDEX(Matches!$F$2:$F$201,MATCH($A942&amp;"-5",Matches!$J$2:$J$201,0))&lt;&gt;"",$C942&gt;=INDEX(Matches!$F$2:$F$201,MATCH($A942&amp;"-5",Matches!$J$2:$J$201,0))),"",IF(AND(L942=INDEX(Matches!$G$2:$G$201,MATCH($A942&amp;"-5",Matches!$J$2:$J$201,0)),M942=INDEX(Matches!$H$2:$H$201,MATCH($A942&amp;"-5",Matches!$J$2:$J$201,0))),5,IF(SIGN(L942-M942)&lt;&gt;SIGN(INDEX(Matches!$G$2:$G$201,MATCH($A942&amp;"-5",Matches!$J$2:$J$201,0))-INDEX(Matches!$H$2:$H$201,MATCH($A942&amp;"-5",Matches!$J$2:$J$201,0))),0,IF(L942-M942=INDEX(Matches!$G$2:$G$201,MATCH($A942&amp;"-5",Matches!$J$2:$J$201,0))-INDEX(Matches!$H$2:$H$201,MATCH($A942&amp;"-5",Matches!$J$2:$J$201,0)),3,2))))),""))</f>
        <v/>
      </c>
      <c r="AC942" s="12" t="str">
        <f aca="false">IF(OR($B942="",N942="",O942=""),"",IFERROR(IF(OR(INDEX(Matches!$I$2:$I$201,MATCH($A942&amp;"-6",Matches!$J$2:$J$201,0))="Void",INDEX(Matches!$G$2:$G$201,MATCH($A942&amp;"-6",Matches!$J$2:$J$201,0))="",INDEX(Matches!$H$2:$H$201,MATCH($A942&amp;"-6",Matches!$J$2:$J$201,0))=""),"",IF(AND($C942&lt;&gt;"",INDEX(Matches!$F$2:$F$201,MATCH($A942&amp;"-6",Matches!$J$2:$J$201,0))&lt;&gt;"",$C942&gt;=INDEX(Matches!$F$2:$F$201,MATCH($A942&amp;"-6",Matches!$J$2:$J$201,0))),"",IF(AND(N942=INDEX(Matches!$G$2:$G$201,MATCH($A942&amp;"-6",Matches!$J$2:$J$201,0)),O942=INDEX(Matches!$H$2:$H$201,MATCH($A942&amp;"-6",Matches!$J$2:$J$201,0))),5,IF(SIGN(N942-O942)&lt;&gt;SIGN(INDEX(Matches!$G$2:$G$201,MATCH($A942&amp;"-6",Matches!$J$2:$J$201,0))-INDEX(Matches!$H$2:$H$201,MATCH($A942&amp;"-6",Matches!$J$2:$J$201,0))),0,IF(N942-O942=INDEX(Matches!$G$2:$G$201,MATCH($A942&amp;"-6",Matches!$J$2:$J$201,0))-INDEX(Matches!$H$2:$H$201,MATCH($A942&amp;"-6",Matches!$J$2:$J$201,0)),3,2))))),""))</f>
        <v/>
      </c>
      <c r="AD942" s="12" t="str">
        <f aca="false">IF(OR($B942="",P942="",Q942=""),"",IFERROR(IF(OR(INDEX(Matches!$I$2:$I$201,MATCH($A942&amp;"-7",Matches!$J$2:$J$201,0))="Void",INDEX(Matches!$G$2:$G$201,MATCH($A942&amp;"-7",Matches!$J$2:$J$201,0))="",INDEX(Matches!$H$2:$H$201,MATCH($A942&amp;"-7",Matches!$J$2:$J$201,0))=""),"",IF(AND($C942&lt;&gt;"",INDEX(Matches!$F$2:$F$201,MATCH($A942&amp;"-7",Matches!$J$2:$J$201,0))&lt;&gt;"",$C942&gt;=INDEX(Matches!$F$2:$F$201,MATCH($A942&amp;"-7",Matches!$J$2:$J$201,0))),"",IF(AND(P942=INDEX(Matches!$G$2:$G$201,MATCH($A942&amp;"-7",Matches!$J$2:$J$201,0)),Q942=INDEX(Matches!$H$2:$H$201,MATCH($A942&amp;"-7",Matches!$J$2:$J$201,0))),5,IF(SIGN(P942-Q942)&lt;&gt;SIGN(INDEX(Matches!$G$2:$G$201,MATCH($A942&amp;"-7",Matches!$J$2:$J$201,0))-INDEX(Matches!$H$2:$H$201,MATCH($A942&amp;"-7",Matches!$J$2:$J$201,0))),0,IF(P942-Q942=INDEX(Matches!$G$2:$G$201,MATCH($A942&amp;"-7",Matches!$J$2:$J$201,0))-INDEX(Matches!$H$2:$H$201,MATCH($A942&amp;"-7",Matches!$J$2:$J$201,0)),3,2))))),""))</f>
        <v/>
      </c>
      <c r="AE942" s="12" t="str">
        <f aca="false">IF(OR($B942="",R942="",S942=""),"",IFERROR(IF(OR(INDEX(Matches!$I$2:$I$201,MATCH($A942&amp;"-8",Matches!$J$2:$J$201,0))="Void",INDEX(Matches!$G$2:$G$201,MATCH($A942&amp;"-8",Matches!$J$2:$J$201,0))="",INDEX(Matches!$H$2:$H$201,MATCH($A942&amp;"-8",Matches!$J$2:$J$201,0))=""),"",IF(AND($C942&lt;&gt;"",INDEX(Matches!$F$2:$F$201,MATCH($A942&amp;"-8",Matches!$J$2:$J$201,0))&lt;&gt;"",$C942&gt;=INDEX(Matches!$F$2:$F$201,MATCH($A942&amp;"-8",Matches!$J$2:$J$201,0))),"",IF(AND(R942=INDEX(Matches!$G$2:$G$201,MATCH($A942&amp;"-8",Matches!$J$2:$J$201,0)),S942=INDEX(Matches!$H$2:$H$201,MATCH($A942&amp;"-8",Matches!$J$2:$J$201,0))),5,IF(SIGN(R942-S942)&lt;&gt;SIGN(INDEX(Matches!$G$2:$G$201,MATCH($A942&amp;"-8",Matches!$J$2:$J$201,0))-INDEX(Matches!$H$2:$H$201,MATCH($A942&amp;"-8",Matches!$J$2:$J$201,0))),0,IF(R942-S942=INDEX(Matches!$G$2:$G$201,MATCH($A942&amp;"-8",Matches!$J$2:$J$201,0))-INDEX(Matches!$H$2:$H$201,MATCH($A942&amp;"-8",Matches!$J$2:$J$201,0)),3,2))))),""))</f>
        <v/>
      </c>
      <c r="AF942" s="12" t="str">
        <f aca="false">IF(OR($B942="",T942="",U942=""),"",IFERROR(IF(OR(INDEX(Matches!$I$2:$I$201,MATCH($A942&amp;"-9",Matches!$J$2:$J$201,0))="Void",INDEX(Matches!$G$2:$G$201,MATCH($A942&amp;"-9",Matches!$J$2:$J$201,0))="",INDEX(Matches!$H$2:$H$201,MATCH($A942&amp;"-9",Matches!$J$2:$J$201,0))=""),"",IF(AND($C942&lt;&gt;"",INDEX(Matches!$F$2:$F$201,MATCH($A942&amp;"-9",Matches!$J$2:$J$201,0))&lt;&gt;"",$C942&gt;=INDEX(Matches!$F$2:$F$201,MATCH($A942&amp;"-9",Matches!$J$2:$J$201,0))),"",IF(AND(T942=INDEX(Matches!$G$2:$G$201,MATCH($A942&amp;"-9",Matches!$J$2:$J$201,0)),U942=INDEX(Matches!$H$2:$H$201,MATCH($A942&amp;"-9",Matches!$J$2:$J$201,0))),5,IF(SIGN(T942-U942)&lt;&gt;SIGN(INDEX(Matches!$G$2:$G$201,MATCH($A942&amp;"-9",Matches!$J$2:$J$201,0))-INDEX(Matches!$H$2:$H$201,MATCH($A942&amp;"-9",Matches!$J$2:$J$201,0))),0,IF(T942-U942=INDEX(Matches!$G$2:$G$201,MATCH($A942&amp;"-9",Matches!$J$2:$J$201,0))-INDEX(Matches!$H$2:$H$201,MATCH($A942&amp;"-9",Matches!$J$2:$J$201,0)),3,2))))),""))</f>
        <v/>
      </c>
      <c r="AG942" s="12" t="str">
        <f aca="false">IF(OR($B942="",V942="",W942=""),"",IFERROR(IF(OR(INDEX(Matches!$I$2:$I$201,MATCH($A942&amp;"-10",Matches!$J$2:$J$201,0))="Void",INDEX(Matches!$G$2:$G$201,MATCH($A942&amp;"-10",Matches!$J$2:$J$201,0))="",INDEX(Matches!$H$2:$H$201,MATCH($A942&amp;"-10",Matches!$J$2:$J$201,0))=""),"",IF(AND($C942&lt;&gt;"",INDEX(Matches!$F$2:$F$201,MATCH($A942&amp;"-10",Matches!$J$2:$J$201,0))&lt;&gt;"",$C942&gt;=INDEX(Matches!$F$2:$F$201,MATCH($A942&amp;"-10",Matches!$J$2:$J$201,0))),"",IF(AND(V942=INDEX(Matches!$G$2:$G$201,MATCH($A942&amp;"-10",Matches!$J$2:$J$201,0)),W942=INDEX(Matches!$H$2:$H$201,MATCH($A942&amp;"-10",Matches!$J$2:$J$201,0))),5,IF(SIGN(V942-W942)&lt;&gt;SIGN(INDEX(Matches!$G$2:$G$201,MATCH($A942&amp;"-10",Matches!$J$2:$J$201,0))-INDEX(Matches!$H$2:$H$201,MATCH($A942&amp;"-10",Matches!$J$2:$J$201,0))),0,IF(V942-W942=INDEX(Matches!$G$2:$G$201,MATCH($A942&amp;"-10",Matches!$J$2:$J$201,0))-INDEX(Matches!$H$2:$H$201,MATCH($A942&amp;"-10",Matches!$J$2:$J$201,0)),3,2))))),""))</f>
        <v/>
      </c>
      <c r="AH942" s="13" t="str">
        <f aca="false">IF($B942="","",SUM(X942:AG942))</f>
        <v/>
      </c>
      <c r="AI942" s="12" t="str">
        <f aca="false">IF($B942="","",COUNTIF(X942:AG942,5))</f>
        <v/>
      </c>
      <c r="AJ942" s="12" t="str">
        <f aca="false">IF($B942="","",COUNTIF(X942:AG942,"&gt;=2"))</f>
        <v/>
      </c>
      <c r="AK942" s="12" t="str">
        <f aca="false">IF($B942="","",COUNT(X942:AG942))</f>
        <v/>
      </c>
    </row>
    <row r="943" customFormat="false" ht="15" hidden="false" customHeight="false" outlineLevel="0" collapsed="false">
      <c r="A943" s="7"/>
      <c r="B943" s="7"/>
      <c r="C943" s="11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12" t="str">
        <f aca="false">IF(OR($B943="",D943="",E943=""),"",IFERROR(IF(OR(INDEX(Matches!$I$2:$I$201,MATCH($A943&amp;"-1",Matches!$J$2:$J$201,0))="Void",INDEX(Matches!$G$2:$G$201,MATCH($A943&amp;"-1",Matches!$J$2:$J$201,0))="",INDEX(Matches!$H$2:$H$201,MATCH($A943&amp;"-1",Matches!$J$2:$J$201,0))=""),"",IF(AND($C943&lt;&gt;"",INDEX(Matches!$F$2:$F$201,MATCH($A943&amp;"-1",Matches!$J$2:$J$201,0))&lt;&gt;"",$C943&gt;=INDEX(Matches!$F$2:$F$201,MATCH($A943&amp;"-1",Matches!$J$2:$J$201,0))),"",IF(AND(D943=INDEX(Matches!$G$2:$G$201,MATCH($A943&amp;"-1",Matches!$J$2:$J$201,0)),E943=INDEX(Matches!$H$2:$H$201,MATCH($A943&amp;"-1",Matches!$J$2:$J$201,0))),5,IF(SIGN(D943-E943)&lt;&gt;SIGN(INDEX(Matches!$G$2:$G$201,MATCH($A943&amp;"-1",Matches!$J$2:$J$201,0))-INDEX(Matches!$H$2:$H$201,MATCH($A943&amp;"-1",Matches!$J$2:$J$201,0))),0,IF(D943-E943=INDEX(Matches!$G$2:$G$201,MATCH($A943&amp;"-1",Matches!$J$2:$J$201,0))-INDEX(Matches!$H$2:$H$201,MATCH($A943&amp;"-1",Matches!$J$2:$J$201,0)),3,2))))),""))</f>
        <v/>
      </c>
      <c r="Y943" s="12" t="str">
        <f aca="false">IF(OR($B943="",F943="",G943=""),"",IFERROR(IF(OR(INDEX(Matches!$I$2:$I$201,MATCH($A943&amp;"-2",Matches!$J$2:$J$201,0))="Void",INDEX(Matches!$G$2:$G$201,MATCH($A943&amp;"-2",Matches!$J$2:$J$201,0))="",INDEX(Matches!$H$2:$H$201,MATCH($A943&amp;"-2",Matches!$J$2:$J$201,0))=""),"",IF(AND($C943&lt;&gt;"",INDEX(Matches!$F$2:$F$201,MATCH($A943&amp;"-2",Matches!$J$2:$J$201,0))&lt;&gt;"",$C943&gt;=INDEX(Matches!$F$2:$F$201,MATCH($A943&amp;"-2",Matches!$J$2:$J$201,0))),"",IF(AND(F943=INDEX(Matches!$G$2:$G$201,MATCH($A943&amp;"-2",Matches!$J$2:$J$201,0)),G943=INDEX(Matches!$H$2:$H$201,MATCH($A943&amp;"-2",Matches!$J$2:$J$201,0))),5,IF(SIGN(F943-G943)&lt;&gt;SIGN(INDEX(Matches!$G$2:$G$201,MATCH($A943&amp;"-2",Matches!$J$2:$J$201,0))-INDEX(Matches!$H$2:$H$201,MATCH($A943&amp;"-2",Matches!$J$2:$J$201,0))),0,IF(F943-G943=INDEX(Matches!$G$2:$G$201,MATCH($A943&amp;"-2",Matches!$J$2:$J$201,0))-INDEX(Matches!$H$2:$H$201,MATCH($A943&amp;"-2",Matches!$J$2:$J$201,0)),3,2))))),""))</f>
        <v/>
      </c>
      <c r="Z943" s="12" t="str">
        <f aca="false">IF(OR($B943="",H943="",I943=""),"",IFERROR(IF(OR(INDEX(Matches!$I$2:$I$201,MATCH($A943&amp;"-3",Matches!$J$2:$J$201,0))="Void",INDEX(Matches!$G$2:$G$201,MATCH($A943&amp;"-3",Matches!$J$2:$J$201,0))="",INDEX(Matches!$H$2:$H$201,MATCH($A943&amp;"-3",Matches!$J$2:$J$201,0))=""),"",IF(AND($C943&lt;&gt;"",INDEX(Matches!$F$2:$F$201,MATCH($A943&amp;"-3",Matches!$J$2:$J$201,0))&lt;&gt;"",$C943&gt;=INDEX(Matches!$F$2:$F$201,MATCH($A943&amp;"-3",Matches!$J$2:$J$201,0))),"",IF(AND(H943=INDEX(Matches!$G$2:$G$201,MATCH($A943&amp;"-3",Matches!$J$2:$J$201,0)),I943=INDEX(Matches!$H$2:$H$201,MATCH($A943&amp;"-3",Matches!$J$2:$J$201,0))),5,IF(SIGN(H943-I943)&lt;&gt;SIGN(INDEX(Matches!$G$2:$G$201,MATCH($A943&amp;"-3",Matches!$J$2:$J$201,0))-INDEX(Matches!$H$2:$H$201,MATCH($A943&amp;"-3",Matches!$J$2:$J$201,0))),0,IF(H943-I943=INDEX(Matches!$G$2:$G$201,MATCH($A943&amp;"-3",Matches!$J$2:$J$201,0))-INDEX(Matches!$H$2:$H$201,MATCH($A943&amp;"-3",Matches!$J$2:$J$201,0)),3,2))))),""))</f>
        <v/>
      </c>
      <c r="AA943" s="12" t="str">
        <f aca="false">IF(OR($B943="",J943="",K943=""),"",IFERROR(IF(OR(INDEX(Matches!$I$2:$I$201,MATCH($A943&amp;"-4",Matches!$J$2:$J$201,0))="Void",INDEX(Matches!$G$2:$G$201,MATCH($A943&amp;"-4",Matches!$J$2:$J$201,0))="",INDEX(Matches!$H$2:$H$201,MATCH($A943&amp;"-4",Matches!$J$2:$J$201,0))=""),"",IF(AND($C943&lt;&gt;"",INDEX(Matches!$F$2:$F$201,MATCH($A943&amp;"-4",Matches!$J$2:$J$201,0))&lt;&gt;"",$C943&gt;=INDEX(Matches!$F$2:$F$201,MATCH($A943&amp;"-4",Matches!$J$2:$J$201,0))),"",IF(AND(J943=INDEX(Matches!$G$2:$G$201,MATCH($A943&amp;"-4",Matches!$J$2:$J$201,0)),K943=INDEX(Matches!$H$2:$H$201,MATCH($A943&amp;"-4",Matches!$J$2:$J$201,0))),5,IF(SIGN(J943-K943)&lt;&gt;SIGN(INDEX(Matches!$G$2:$G$201,MATCH($A943&amp;"-4",Matches!$J$2:$J$201,0))-INDEX(Matches!$H$2:$H$201,MATCH($A943&amp;"-4",Matches!$J$2:$J$201,0))),0,IF(J943-K943=INDEX(Matches!$G$2:$G$201,MATCH($A943&amp;"-4",Matches!$J$2:$J$201,0))-INDEX(Matches!$H$2:$H$201,MATCH($A943&amp;"-4",Matches!$J$2:$J$201,0)),3,2))))),""))</f>
        <v/>
      </c>
      <c r="AB943" s="12" t="str">
        <f aca="false">IF(OR($B943="",L943="",M943=""),"",IFERROR(IF(OR(INDEX(Matches!$I$2:$I$201,MATCH($A943&amp;"-5",Matches!$J$2:$J$201,0))="Void",INDEX(Matches!$G$2:$G$201,MATCH($A943&amp;"-5",Matches!$J$2:$J$201,0))="",INDEX(Matches!$H$2:$H$201,MATCH($A943&amp;"-5",Matches!$J$2:$J$201,0))=""),"",IF(AND($C943&lt;&gt;"",INDEX(Matches!$F$2:$F$201,MATCH($A943&amp;"-5",Matches!$J$2:$J$201,0))&lt;&gt;"",$C943&gt;=INDEX(Matches!$F$2:$F$201,MATCH($A943&amp;"-5",Matches!$J$2:$J$201,0))),"",IF(AND(L943=INDEX(Matches!$G$2:$G$201,MATCH($A943&amp;"-5",Matches!$J$2:$J$201,0)),M943=INDEX(Matches!$H$2:$H$201,MATCH($A943&amp;"-5",Matches!$J$2:$J$201,0))),5,IF(SIGN(L943-M943)&lt;&gt;SIGN(INDEX(Matches!$G$2:$G$201,MATCH($A943&amp;"-5",Matches!$J$2:$J$201,0))-INDEX(Matches!$H$2:$H$201,MATCH($A943&amp;"-5",Matches!$J$2:$J$201,0))),0,IF(L943-M943=INDEX(Matches!$G$2:$G$201,MATCH($A943&amp;"-5",Matches!$J$2:$J$201,0))-INDEX(Matches!$H$2:$H$201,MATCH($A943&amp;"-5",Matches!$J$2:$J$201,0)),3,2))))),""))</f>
        <v/>
      </c>
      <c r="AC943" s="12" t="str">
        <f aca="false">IF(OR($B943="",N943="",O943=""),"",IFERROR(IF(OR(INDEX(Matches!$I$2:$I$201,MATCH($A943&amp;"-6",Matches!$J$2:$J$201,0))="Void",INDEX(Matches!$G$2:$G$201,MATCH($A943&amp;"-6",Matches!$J$2:$J$201,0))="",INDEX(Matches!$H$2:$H$201,MATCH($A943&amp;"-6",Matches!$J$2:$J$201,0))=""),"",IF(AND($C943&lt;&gt;"",INDEX(Matches!$F$2:$F$201,MATCH($A943&amp;"-6",Matches!$J$2:$J$201,0))&lt;&gt;"",$C943&gt;=INDEX(Matches!$F$2:$F$201,MATCH($A943&amp;"-6",Matches!$J$2:$J$201,0))),"",IF(AND(N943=INDEX(Matches!$G$2:$G$201,MATCH($A943&amp;"-6",Matches!$J$2:$J$201,0)),O943=INDEX(Matches!$H$2:$H$201,MATCH($A943&amp;"-6",Matches!$J$2:$J$201,0))),5,IF(SIGN(N943-O943)&lt;&gt;SIGN(INDEX(Matches!$G$2:$G$201,MATCH($A943&amp;"-6",Matches!$J$2:$J$201,0))-INDEX(Matches!$H$2:$H$201,MATCH($A943&amp;"-6",Matches!$J$2:$J$201,0))),0,IF(N943-O943=INDEX(Matches!$G$2:$G$201,MATCH($A943&amp;"-6",Matches!$J$2:$J$201,0))-INDEX(Matches!$H$2:$H$201,MATCH($A943&amp;"-6",Matches!$J$2:$J$201,0)),3,2))))),""))</f>
        <v/>
      </c>
      <c r="AD943" s="12" t="str">
        <f aca="false">IF(OR($B943="",P943="",Q943=""),"",IFERROR(IF(OR(INDEX(Matches!$I$2:$I$201,MATCH($A943&amp;"-7",Matches!$J$2:$J$201,0))="Void",INDEX(Matches!$G$2:$G$201,MATCH($A943&amp;"-7",Matches!$J$2:$J$201,0))="",INDEX(Matches!$H$2:$H$201,MATCH($A943&amp;"-7",Matches!$J$2:$J$201,0))=""),"",IF(AND($C943&lt;&gt;"",INDEX(Matches!$F$2:$F$201,MATCH($A943&amp;"-7",Matches!$J$2:$J$201,0))&lt;&gt;"",$C943&gt;=INDEX(Matches!$F$2:$F$201,MATCH($A943&amp;"-7",Matches!$J$2:$J$201,0))),"",IF(AND(P943=INDEX(Matches!$G$2:$G$201,MATCH($A943&amp;"-7",Matches!$J$2:$J$201,0)),Q943=INDEX(Matches!$H$2:$H$201,MATCH($A943&amp;"-7",Matches!$J$2:$J$201,0))),5,IF(SIGN(P943-Q943)&lt;&gt;SIGN(INDEX(Matches!$G$2:$G$201,MATCH($A943&amp;"-7",Matches!$J$2:$J$201,0))-INDEX(Matches!$H$2:$H$201,MATCH($A943&amp;"-7",Matches!$J$2:$J$201,0))),0,IF(P943-Q943=INDEX(Matches!$G$2:$G$201,MATCH($A943&amp;"-7",Matches!$J$2:$J$201,0))-INDEX(Matches!$H$2:$H$201,MATCH($A943&amp;"-7",Matches!$J$2:$J$201,0)),3,2))))),""))</f>
        <v/>
      </c>
      <c r="AE943" s="12" t="str">
        <f aca="false">IF(OR($B943="",R943="",S943=""),"",IFERROR(IF(OR(INDEX(Matches!$I$2:$I$201,MATCH($A943&amp;"-8",Matches!$J$2:$J$201,0))="Void",INDEX(Matches!$G$2:$G$201,MATCH($A943&amp;"-8",Matches!$J$2:$J$201,0))="",INDEX(Matches!$H$2:$H$201,MATCH($A943&amp;"-8",Matches!$J$2:$J$201,0))=""),"",IF(AND($C943&lt;&gt;"",INDEX(Matches!$F$2:$F$201,MATCH($A943&amp;"-8",Matches!$J$2:$J$201,0))&lt;&gt;"",$C943&gt;=INDEX(Matches!$F$2:$F$201,MATCH($A943&amp;"-8",Matches!$J$2:$J$201,0))),"",IF(AND(R943=INDEX(Matches!$G$2:$G$201,MATCH($A943&amp;"-8",Matches!$J$2:$J$201,0)),S943=INDEX(Matches!$H$2:$H$201,MATCH($A943&amp;"-8",Matches!$J$2:$J$201,0))),5,IF(SIGN(R943-S943)&lt;&gt;SIGN(INDEX(Matches!$G$2:$G$201,MATCH($A943&amp;"-8",Matches!$J$2:$J$201,0))-INDEX(Matches!$H$2:$H$201,MATCH($A943&amp;"-8",Matches!$J$2:$J$201,0))),0,IF(R943-S943=INDEX(Matches!$G$2:$G$201,MATCH($A943&amp;"-8",Matches!$J$2:$J$201,0))-INDEX(Matches!$H$2:$H$201,MATCH($A943&amp;"-8",Matches!$J$2:$J$201,0)),3,2))))),""))</f>
        <v/>
      </c>
      <c r="AF943" s="12" t="str">
        <f aca="false">IF(OR($B943="",T943="",U943=""),"",IFERROR(IF(OR(INDEX(Matches!$I$2:$I$201,MATCH($A943&amp;"-9",Matches!$J$2:$J$201,0))="Void",INDEX(Matches!$G$2:$G$201,MATCH($A943&amp;"-9",Matches!$J$2:$J$201,0))="",INDEX(Matches!$H$2:$H$201,MATCH($A943&amp;"-9",Matches!$J$2:$J$201,0))=""),"",IF(AND($C943&lt;&gt;"",INDEX(Matches!$F$2:$F$201,MATCH($A943&amp;"-9",Matches!$J$2:$J$201,0))&lt;&gt;"",$C943&gt;=INDEX(Matches!$F$2:$F$201,MATCH($A943&amp;"-9",Matches!$J$2:$J$201,0))),"",IF(AND(T943=INDEX(Matches!$G$2:$G$201,MATCH($A943&amp;"-9",Matches!$J$2:$J$201,0)),U943=INDEX(Matches!$H$2:$H$201,MATCH($A943&amp;"-9",Matches!$J$2:$J$201,0))),5,IF(SIGN(T943-U943)&lt;&gt;SIGN(INDEX(Matches!$G$2:$G$201,MATCH($A943&amp;"-9",Matches!$J$2:$J$201,0))-INDEX(Matches!$H$2:$H$201,MATCH($A943&amp;"-9",Matches!$J$2:$J$201,0))),0,IF(T943-U943=INDEX(Matches!$G$2:$G$201,MATCH($A943&amp;"-9",Matches!$J$2:$J$201,0))-INDEX(Matches!$H$2:$H$201,MATCH($A943&amp;"-9",Matches!$J$2:$J$201,0)),3,2))))),""))</f>
        <v/>
      </c>
      <c r="AG943" s="12" t="str">
        <f aca="false">IF(OR($B943="",V943="",W943=""),"",IFERROR(IF(OR(INDEX(Matches!$I$2:$I$201,MATCH($A943&amp;"-10",Matches!$J$2:$J$201,0))="Void",INDEX(Matches!$G$2:$G$201,MATCH($A943&amp;"-10",Matches!$J$2:$J$201,0))="",INDEX(Matches!$H$2:$H$201,MATCH($A943&amp;"-10",Matches!$J$2:$J$201,0))=""),"",IF(AND($C943&lt;&gt;"",INDEX(Matches!$F$2:$F$201,MATCH($A943&amp;"-10",Matches!$J$2:$J$201,0))&lt;&gt;"",$C943&gt;=INDEX(Matches!$F$2:$F$201,MATCH($A943&amp;"-10",Matches!$J$2:$J$201,0))),"",IF(AND(V943=INDEX(Matches!$G$2:$G$201,MATCH($A943&amp;"-10",Matches!$J$2:$J$201,0)),W943=INDEX(Matches!$H$2:$H$201,MATCH($A943&amp;"-10",Matches!$J$2:$J$201,0))),5,IF(SIGN(V943-W943)&lt;&gt;SIGN(INDEX(Matches!$G$2:$G$201,MATCH($A943&amp;"-10",Matches!$J$2:$J$201,0))-INDEX(Matches!$H$2:$H$201,MATCH($A943&amp;"-10",Matches!$J$2:$J$201,0))),0,IF(V943-W943=INDEX(Matches!$G$2:$G$201,MATCH($A943&amp;"-10",Matches!$J$2:$J$201,0))-INDEX(Matches!$H$2:$H$201,MATCH($A943&amp;"-10",Matches!$J$2:$J$201,0)),3,2))))),""))</f>
        <v/>
      </c>
      <c r="AH943" s="13" t="str">
        <f aca="false">IF($B943="","",SUM(X943:AG943))</f>
        <v/>
      </c>
      <c r="AI943" s="12" t="str">
        <f aca="false">IF($B943="","",COUNTIF(X943:AG943,5))</f>
        <v/>
      </c>
      <c r="AJ943" s="12" t="str">
        <f aca="false">IF($B943="","",COUNTIF(X943:AG943,"&gt;=2"))</f>
        <v/>
      </c>
      <c r="AK943" s="12" t="str">
        <f aca="false">IF($B943="","",COUNT(X943:AG943))</f>
        <v/>
      </c>
    </row>
    <row r="944" customFormat="false" ht="15" hidden="false" customHeight="false" outlineLevel="0" collapsed="false">
      <c r="A944" s="7"/>
      <c r="B944" s="7"/>
      <c r="C944" s="11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12" t="str">
        <f aca="false">IF(OR($B944="",D944="",E944=""),"",IFERROR(IF(OR(INDEX(Matches!$I$2:$I$201,MATCH($A944&amp;"-1",Matches!$J$2:$J$201,0))="Void",INDEX(Matches!$G$2:$G$201,MATCH($A944&amp;"-1",Matches!$J$2:$J$201,0))="",INDEX(Matches!$H$2:$H$201,MATCH($A944&amp;"-1",Matches!$J$2:$J$201,0))=""),"",IF(AND($C944&lt;&gt;"",INDEX(Matches!$F$2:$F$201,MATCH($A944&amp;"-1",Matches!$J$2:$J$201,0))&lt;&gt;"",$C944&gt;=INDEX(Matches!$F$2:$F$201,MATCH($A944&amp;"-1",Matches!$J$2:$J$201,0))),"",IF(AND(D944=INDEX(Matches!$G$2:$G$201,MATCH($A944&amp;"-1",Matches!$J$2:$J$201,0)),E944=INDEX(Matches!$H$2:$H$201,MATCH($A944&amp;"-1",Matches!$J$2:$J$201,0))),5,IF(SIGN(D944-E944)&lt;&gt;SIGN(INDEX(Matches!$G$2:$G$201,MATCH($A944&amp;"-1",Matches!$J$2:$J$201,0))-INDEX(Matches!$H$2:$H$201,MATCH($A944&amp;"-1",Matches!$J$2:$J$201,0))),0,IF(D944-E944=INDEX(Matches!$G$2:$G$201,MATCH($A944&amp;"-1",Matches!$J$2:$J$201,0))-INDEX(Matches!$H$2:$H$201,MATCH($A944&amp;"-1",Matches!$J$2:$J$201,0)),3,2))))),""))</f>
        <v/>
      </c>
      <c r="Y944" s="12" t="str">
        <f aca="false">IF(OR($B944="",F944="",G944=""),"",IFERROR(IF(OR(INDEX(Matches!$I$2:$I$201,MATCH($A944&amp;"-2",Matches!$J$2:$J$201,0))="Void",INDEX(Matches!$G$2:$G$201,MATCH($A944&amp;"-2",Matches!$J$2:$J$201,0))="",INDEX(Matches!$H$2:$H$201,MATCH($A944&amp;"-2",Matches!$J$2:$J$201,0))=""),"",IF(AND($C944&lt;&gt;"",INDEX(Matches!$F$2:$F$201,MATCH($A944&amp;"-2",Matches!$J$2:$J$201,0))&lt;&gt;"",$C944&gt;=INDEX(Matches!$F$2:$F$201,MATCH($A944&amp;"-2",Matches!$J$2:$J$201,0))),"",IF(AND(F944=INDEX(Matches!$G$2:$G$201,MATCH($A944&amp;"-2",Matches!$J$2:$J$201,0)),G944=INDEX(Matches!$H$2:$H$201,MATCH($A944&amp;"-2",Matches!$J$2:$J$201,0))),5,IF(SIGN(F944-G944)&lt;&gt;SIGN(INDEX(Matches!$G$2:$G$201,MATCH($A944&amp;"-2",Matches!$J$2:$J$201,0))-INDEX(Matches!$H$2:$H$201,MATCH($A944&amp;"-2",Matches!$J$2:$J$201,0))),0,IF(F944-G944=INDEX(Matches!$G$2:$G$201,MATCH($A944&amp;"-2",Matches!$J$2:$J$201,0))-INDEX(Matches!$H$2:$H$201,MATCH($A944&amp;"-2",Matches!$J$2:$J$201,0)),3,2))))),""))</f>
        <v/>
      </c>
      <c r="Z944" s="12" t="str">
        <f aca="false">IF(OR($B944="",H944="",I944=""),"",IFERROR(IF(OR(INDEX(Matches!$I$2:$I$201,MATCH($A944&amp;"-3",Matches!$J$2:$J$201,0))="Void",INDEX(Matches!$G$2:$G$201,MATCH($A944&amp;"-3",Matches!$J$2:$J$201,0))="",INDEX(Matches!$H$2:$H$201,MATCH($A944&amp;"-3",Matches!$J$2:$J$201,0))=""),"",IF(AND($C944&lt;&gt;"",INDEX(Matches!$F$2:$F$201,MATCH($A944&amp;"-3",Matches!$J$2:$J$201,0))&lt;&gt;"",$C944&gt;=INDEX(Matches!$F$2:$F$201,MATCH($A944&amp;"-3",Matches!$J$2:$J$201,0))),"",IF(AND(H944=INDEX(Matches!$G$2:$G$201,MATCH($A944&amp;"-3",Matches!$J$2:$J$201,0)),I944=INDEX(Matches!$H$2:$H$201,MATCH($A944&amp;"-3",Matches!$J$2:$J$201,0))),5,IF(SIGN(H944-I944)&lt;&gt;SIGN(INDEX(Matches!$G$2:$G$201,MATCH($A944&amp;"-3",Matches!$J$2:$J$201,0))-INDEX(Matches!$H$2:$H$201,MATCH($A944&amp;"-3",Matches!$J$2:$J$201,0))),0,IF(H944-I944=INDEX(Matches!$G$2:$G$201,MATCH($A944&amp;"-3",Matches!$J$2:$J$201,0))-INDEX(Matches!$H$2:$H$201,MATCH($A944&amp;"-3",Matches!$J$2:$J$201,0)),3,2))))),""))</f>
        <v/>
      </c>
      <c r="AA944" s="12" t="str">
        <f aca="false">IF(OR($B944="",J944="",K944=""),"",IFERROR(IF(OR(INDEX(Matches!$I$2:$I$201,MATCH($A944&amp;"-4",Matches!$J$2:$J$201,0))="Void",INDEX(Matches!$G$2:$G$201,MATCH($A944&amp;"-4",Matches!$J$2:$J$201,0))="",INDEX(Matches!$H$2:$H$201,MATCH($A944&amp;"-4",Matches!$J$2:$J$201,0))=""),"",IF(AND($C944&lt;&gt;"",INDEX(Matches!$F$2:$F$201,MATCH($A944&amp;"-4",Matches!$J$2:$J$201,0))&lt;&gt;"",$C944&gt;=INDEX(Matches!$F$2:$F$201,MATCH($A944&amp;"-4",Matches!$J$2:$J$201,0))),"",IF(AND(J944=INDEX(Matches!$G$2:$G$201,MATCH($A944&amp;"-4",Matches!$J$2:$J$201,0)),K944=INDEX(Matches!$H$2:$H$201,MATCH($A944&amp;"-4",Matches!$J$2:$J$201,0))),5,IF(SIGN(J944-K944)&lt;&gt;SIGN(INDEX(Matches!$G$2:$G$201,MATCH($A944&amp;"-4",Matches!$J$2:$J$201,0))-INDEX(Matches!$H$2:$H$201,MATCH($A944&amp;"-4",Matches!$J$2:$J$201,0))),0,IF(J944-K944=INDEX(Matches!$G$2:$G$201,MATCH($A944&amp;"-4",Matches!$J$2:$J$201,0))-INDEX(Matches!$H$2:$H$201,MATCH($A944&amp;"-4",Matches!$J$2:$J$201,0)),3,2))))),""))</f>
        <v/>
      </c>
      <c r="AB944" s="12" t="str">
        <f aca="false">IF(OR($B944="",L944="",M944=""),"",IFERROR(IF(OR(INDEX(Matches!$I$2:$I$201,MATCH($A944&amp;"-5",Matches!$J$2:$J$201,0))="Void",INDEX(Matches!$G$2:$G$201,MATCH($A944&amp;"-5",Matches!$J$2:$J$201,0))="",INDEX(Matches!$H$2:$H$201,MATCH($A944&amp;"-5",Matches!$J$2:$J$201,0))=""),"",IF(AND($C944&lt;&gt;"",INDEX(Matches!$F$2:$F$201,MATCH($A944&amp;"-5",Matches!$J$2:$J$201,0))&lt;&gt;"",$C944&gt;=INDEX(Matches!$F$2:$F$201,MATCH($A944&amp;"-5",Matches!$J$2:$J$201,0))),"",IF(AND(L944=INDEX(Matches!$G$2:$G$201,MATCH($A944&amp;"-5",Matches!$J$2:$J$201,0)),M944=INDEX(Matches!$H$2:$H$201,MATCH($A944&amp;"-5",Matches!$J$2:$J$201,0))),5,IF(SIGN(L944-M944)&lt;&gt;SIGN(INDEX(Matches!$G$2:$G$201,MATCH($A944&amp;"-5",Matches!$J$2:$J$201,0))-INDEX(Matches!$H$2:$H$201,MATCH($A944&amp;"-5",Matches!$J$2:$J$201,0))),0,IF(L944-M944=INDEX(Matches!$G$2:$G$201,MATCH($A944&amp;"-5",Matches!$J$2:$J$201,0))-INDEX(Matches!$H$2:$H$201,MATCH($A944&amp;"-5",Matches!$J$2:$J$201,0)),3,2))))),""))</f>
        <v/>
      </c>
      <c r="AC944" s="12" t="str">
        <f aca="false">IF(OR($B944="",N944="",O944=""),"",IFERROR(IF(OR(INDEX(Matches!$I$2:$I$201,MATCH($A944&amp;"-6",Matches!$J$2:$J$201,0))="Void",INDEX(Matches!$G$2:$G$201,MATCH($A944&amp;"-6",Matches!$J$2:$J$201,0))="",INDEX(Matches!$H$2:$H$201,MATCH($A944&amp;"-6",Matches!$J$2:$J$201,0))=""),"",IF(AND($C944&lt;&gt;"",INDEX(Matches!$F$2:$F$201,MATCH($A944&amp;"-6",Matches!$J$2:$J$201,0))&lt;&gt;"",$C944&gt;=INDEX(Matches!$F$2:$F$201,MATCH($A944&amp;"-6",Matches!$J$2:$J$201,0))),"",IF(AND(N944=INDEX(Matches!$G$2:$G$201,MATCH($A944&amp;"-6",Matches!$J$2:$J$201,0)),O944=INDEX(Matches!$H$2:$H$201,MATCH($A944&amp;"-6",Matches!$J$2:$J$201,0))),5,IF(SIGN(N944-O944)&lt;&gt;SIGN(INDEX(Matches!$G$2:$G$201,MATCH($A944&amp;"-6",Matches!$J$2:$J$201,0))-INDEX(Matches!$H$2:$H$201,MATCH($A944&amp;"-6",Matches!$J$2:$J$201,0))),0,IF(N944-O944=INDEX(Matches!$G$2:$G$201,MATCH($A944&amp;"-6",Matches!$J$2:$J$201,0))-INDEX(Matches!$H$2:$H$201,MATCH($A944&amp;"-6",Matches!$J$2:$J$201,0)),3,2))))),""))</f>
        <v/>
      </c>
      <c r="AD944" s="12" t="str">
        <f aca="false">IF(OR($B944="",P944="",Q944=""),"",IFERROR(IF(OR(INDEX(Matches!$I$2:$I$201,MATCH($A944&amp;"-7",Matches!$J$2:$J$201,0))="Void",INDEX(Matches!$G$2:$G$201,MATCH($A944&amp;"-7",Matches!$J$2:$J$201,0))="",INDEX(Matches!$H$2:$H$201,MATCH($A944&amp;"-7",Matches!$J$2:$J$201,0))=""),"",IF(AND($C944&lt;&gt;"",INDEX(Matches!$F$2:$F$201,MATCH($A944&amp;"-7",Matches!$J$2:$J$201,0))&lt;&gt;"",$C944&gt;=INDEX(Matches!$F$2:$F$201,MATCH($A944&amp;"-7",Matches!$J$2:$J$201,0))),"",IF(AND(P944=INDEX(Matches!$G$2:$G$201,MATCH($A944&amp;"-7",Matches!$J$2:$J$201,0)),Q944=INDEX(Matches!$H$2:$H$201,MATCH($A944&amp;"-7",Matches!$J$2:$J$201,0))),5,IF(SIGN(P944-Q944)&lt;&gt;SIGN(INDEX(Matches!$G$2:$G$201,MATCH($A944&amp;"-7",Matches!$J$2:$J$201,0))-INDEX(Matches!$H$2:$H$201,MATCH($A944&amp;"-7",Matches!$J$2:$J$201,0))),0,IF(P944-Q944=INDEX(Matches!$G$2:$G$201,MATCH($A944&amp;"-7",Matches!$J$2:$J$201,0))-INDEX(Matches!$H$2:$H$201,MATCH($A944&amp;"-7",Matches!$J$2:$J$201,0)),3,2))))),""))</f>
        <v/>
      </c>
      <c r="AE944" s="12" t="str">
        <f aca="false">IF(OR($B944="",R944="",S944=""),"",IFERROR(IF(OR(INDEX(Matches!$I$2:$I$201,MATCH($A944&amp;"-8",Matches!$J$2:$J$201,0))="Void",INDEX(Matches!$G$2:$G$201,MATCH($A944&amp;"-8",Matches!$J$2:$J$201,0))="",INDEX(Matches!$H$2:$H$201,MATCH($A944&amp;"-8",Matches!$J$2:$J$201,0))=""),"",IF(AND($C944&lt;&gt;"",INDEX(Matches!$F$2:$F$201,MATCH($A944&amp;"-8",Matches!$J$2:$J$201,0))&lt;&gt;"",$C944&gt;=INDEX(Matches!$F$2:$F$201,MATCH($A944&amp;"-8",Matches!$J$2:$J$201,0))),"",IF(AND(R944=INDEX(Matches!$G$2:$G$201,MATCH($A944&amp;"-8",Matches!$J$2:$J$201,0)),S944=INDEX(Matches!$H$2:$H$201,MATCH($A944&amp;"-8",Matches!$J$2:$J$201,0))),5,IF(SIGN(R944-S944)&lt;&gt;SIGN(INDEX(Matches!$G$2:$G$201,MATCH($A944&amp;"-8",Matches!$J$2:$J$201,0))-INDEX(Matches!$H$2:$H$201,MATCH($A944&amp;"-8",Matches!$J$2:$J$201,0))),0,IF(R944-S944=INDEX(Matches!$G$2:$G$201,MATCH($A944&amp;"-8",Matches!$J$2:$J$201,0))-INDEX(Matches!$H$2:$H$201,MATCH($A944&amp;"-8",Matches!$J$2:$J$201,0)),3,2))))),""))</f>
        <v/>
      </c>
      <c r="AF944" s="12" t="str">
        <f aca="false">IF(OR($B944="",T944="",U944=""),"",IFERROR(IF(OR(INDEX(Matches!$I$2:$I$201,MATCH($A944&amp;"-9",Matches!$J$2:$J$201,0))="Void",INDEX(Matches!$G$2:$G$201,MATCH($A944&amp;"-9",Matches!$J$2:$J$201,0))="",INDEX(Matches!$H$2:$H$201,MATCH($A944&amp;"-9",Matches!$J$2:$J$201,0))=""),"",IF(AND($C944&lt;&gt;"",INDEX(Matches!$F$2:$F$201,MATCH($A944&amp;"-9",Matches!$J$2:$J$201,0))&lt;&gt;"",$C944&gt;=INDEX(Matches!$F$2:$F$201,MATCH($A944&amp;"-9",Matches!$J$2:$J$201,0))),"",IF(AND(T944=INDEX(Matches!$G$2:$G$201,MATCH($A944&amp;"-9",Matches!$J$2:$J$201,0)),U944=INDEX(Matches!$H$2:$H$201,MATCH($A944&amp;"-9",Matches!$J$2:$J$201,0))),5,IF(SIGN(T944-U944)&lt;&gt;SIGN(INDEX(Matches!$G$2:$G$201,MATCH($A944&amp;"-9",Matches!$J$2:$J$201,0))-INDEX(Matches!$H$2:$H$201,MATCH($A944&amp;"-9",Matches!$J$2:$J$201,0))),0,IF(T944-U944=INDEX(Matches!$G$2:$G$201,MATCH($A944&amp;"-9",Matches!$J$2:$J$201,0))-INDEX(Matches!$H$2:$H$201,MATCH($A944&amp;"-9",Matches!$J$2:$J$201,0)),3,2))))),""))</f>
        <v/>
      </c>
      <c r="AG944" s="12" t="str">
        <f aca="false">IF(OR($B944="",V944="",W944=""),"",IFERROR(IF(OR(INDEX(Matches!$I$2:$I$201,MATCH($A944&amp;"-10",Matches!$J$2:$J$201,0))="Void",INDEX(Matches!$G$2:$G$201,MATCH($A944&amp;"-10",Matches!$J$2:$J$201,0))="",INDEX(Matches!$H$2:$H$201,MATCH($A944&amp;"-10",Matches!$J$2:$J$201,0))=""),"",IF(AND($C944&lt;&gt;"",INDEX(Matches!$F$2:$F$201,MATCH($A944&amp;"-10",Matches!$J$2:$J$201,0))&lt;&gt;"",$C944&gt;=INDEX(Matches!$F$2:$F$201,MATCH($A944&amp;"-10",Matches!$J$2:$J$201,0))),"",IF(AND(V944=INDEX(Matches!$G$2:$G$201,MATCH($A944&amp;"-10",Matches!$J$2:$J$201,0)),W944=INDEX(Matches!$H$2:$H$201,MATCH($A944&amp;"-10",Matches!$J$2:$J$201,0))),5,IF(SIGN(V944-W944)&lt;&gt;SIGN(INDEX(Matches!$G$2:$G$201,MATCH($A944&amp;"-10",Matches!$J$2:$J$201,0))-INDEX(Matches!$H$2:$H$201,MATCH($A944&amp;"-10",Matches!$J$2:$J$201,0))),0,IF(V944-W944=INDEX(Matches!$G$2:$G$201,MATCH($A944&amp;"-10",Matches!$J$2:$J$201,0))-INDEX(Matches!$H$2:$H$201,MATCH($A944&amp;"-10",Matches!$J$2:$J$201,0)),3,2))))),""))</f>
        <v/>
      </c>
      <c r="AH944" s="13" t="str">
        <f aca="false">IF($B944="","",SUM(X944:AG944))</f>
        <v/>
      </c>
      <c r="AI944" s="12" t="str">
        <f aca="false">IF($B944="","",COUNTIF(X944:AG944,5))</f>
        <v/>
      </c>
      <c r="AJ944" s="12" t="str">
        <f aca="false">IF($B944="","",COUNTIF(X944:AG944,"&gt;=2"))</f>
        <v/>
      </c>
      <c r="AK944" s="12" t="str">
        <f aca="false">IF($B944="","",COUNT(X944:AG944))</f>
        <v/>
      </c>
    </row>
    <row r="945" customFormat="false" ht="15" hidden="false" customHeight="false" outlineLevel="0" collapsed="false">
      <c r="A945" s="7"/>
      <c r="B945" s="7"/>
      <c r="C945" s="11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12" t="str">
        <f aca="false">IF(OR($B945="",D945="",E945=""),"",IFERROR(IF(OR(INDEX(Matches!$I$2:$I$201,MATCH($A945&amp;"-1",Matches!$J$2:$J$201,0))="Void",INDEX(Matches!$G$2:$G$201,MATCH($A945&amp;"-1",Matches!$J$2:$J$201,0))="",INDEX(Matches!$H$2:$H$201,MATCH($A945&amp;"-1",Matches!$J$2:$J$201,0))=""),"",IF(AND($C945&lt;&gt;"",INDEX(Matches!$F$2:$F$201,MATCH($A945&amp;"-1",Matches!$J$2:$J$201,0))&lt;&gt;"",$C945&gt;=INDEX(Matches!$F$2:$F$201,MATCH($A945&amp;"-1",Matches!$J$2:$J$201,0))),"",IF(AND(D945=INDEX(Matches!$G$2:$G$201,MATCH($A945&amp;"-1",Matches!$J$2:$J$201,0)),E945=INDEX(Matches!$H$2:$H$201,MATCH($A945&amp;"-1",Matches!$J$2:$J$201,0))),5,IF(SIGN(D945-E945)&lt;&gt;SIGN(INDEX(Matches!$G$2:$G$201,MATCH($A945&amp;"-1",Matches!$J$2:$J$201,0))-INDEX(Matches!$H$2:$H$201,MATCH($A945&amp;"-1",Matches!$J$2:$J$201,0))),0,IF(D945-E945=INDEX(Matches!$G$2:$G$201,MATCH($A945&amp;"-1",Matches!$J$2:$J$201,0))-INDEX(Matches!$H$2:$H$201,MATCH($A945&amp;"-1",Matches!$J$2:$J$201,0)),3,2))))),""))</f>
        <v/>
      </c>
      <c r="Y945" s="12" t="str">
        <f aca="false">IF(OR($B945="",F945="",G945=""),"",IFERROR(IF(OR(INDEX(Matches!$I$2:$I$201,MATCH($A945&amp;"-2",Matches!$J$2:$J$201,0))="Void",INDEX(Matches!$G$2:$G$201,MATCH($A945&amp;"-2",Matches!$J$2:$J$201,0))="",INDEX(Matches!$H$2:$H$201,MATCH($A945&amp;"-2",Matches!$J$2:$J$201,0))=""),"",IF(AND($C945&lt;&gt;"",INDEX(Matches!$F$2:$F$201,MATCH($A945&amp;"-2",Matches!$J$2:$J$201,0))&lt;&gt;"",$C945&gt;=INDEX(Matches!$F$2:$F$201,MATCH($A945&amp;"-2",Matches!$J$2:$J$201,0))),"",IF(AND(F945=INDEX(Matches!$G$2:$G$201,MATCH($A945&amp;"-2",Matches!$J$2:$J$201,0)),G945=INDEX(Matches!$H$2:$H$201,MATCH($A945&amp;"-2",Matches!$J$2:$J$201,0))),5,IF(SIGN(F945-G945)&lt;&gt;SIGN(INDEX(Matches!$G$2:$G$201,MATCH($A945&amp;"-2",Matches!$J$2:$J$201,0))-INDEX(Matches!$H$2:$H$201,MATCH($A945&amp;"-2",Matches!$J$2:$J$201,0))),0,IF(F945-G945=INDEX(Matches!$G$2:$G$201,MATCH($A945&amp;"-2",Matches!$J$2:$J$201,0))-INDEX(Matches!$H$2:$H$201,MATCH($A945&amp;"-2",Matches!$J$2:$J$201,0)),3,2))))),""))</f>
        <v/>
      </c>
      <c r="Z945" s="12" t="str">
        <f aca="false">IF(OR($B945="",H945="",I945=""),"",IFERROR(IF(OR(INDEX(Matches!$I$2:$I$201,MATCH($A945&amp;"-3",Matches!$J$2:$J$201,0))="Void",INDEX(Matches!$G$2:$G$201,MATCH($A945&amp;"-3",Matches!$J$2:$J$201,0))="",INDEX(Matches!$H$2:$H$201,MATCH($A945&amp;"-3",Matches!$J$2:$J$201,0))=""),"",IF(AND($C945&lt;&gt;"",INDEX(Matches!$F$2:$F$201,MATCH($A945&amp;"-3",Matches!$J$2:$J$201,0))&lt;&gt;"",$C945&gt;=INDEX(Matches!$F$2:$F$201,MATCH($A945&amp;"-3",Matches!$J$2:$J$201,0))),"",IF(AND(H945=INDEX(Matches!$G$2:$G$201,MATCH($A945&amp;"-3",Matches!$J$2:$J$201,0)),I945=INDEX(Matches!$H$2:$H$201,MATCH($A945&amp;"-3",Matches!$J$2:$J$201,0))),5,IF(SIGN(H945-I945)&lt;&gt;SIGN(INDEX(Matches!$G$2:$G$201,MATCH($A945&amp;"-3",Matches!$J$2:$J$201,0))-INDEX(Matches!$H$2:$H$201,MATCH($A945&amp;"-3",Matches!$J$2:$J$201,0))),0,IF(H945-I945=INDEX(Matches!$G$2:$G$201,MATCH($A945&amp;"-3",Matches!$J$2:$J$201,0))-INDEX(Matches!$H$2:$H$201,MATCH($A945&amp;"-3",Matches!$J$2:$J$201,0)),3,2))))),""))</f>
        <v/>
      </c>
      <c r="AA945" s="12" t="str">
        <f aca="false">IF(OR($B945="",J945="",K945=""),"",IFERROR(IF(OR(INDEX(Matches!$I$2:$I$201,MATCH($A945&amp;"-4",Matches!$J$2:$J$201,0))="Void",INDEX(Matches!$G$2:$G$201,MATCH($A945&amp;"-4",Matches!$J$2:$J$201,0))="",INDEX(Matches!$H$2:$H$201,MATCH($A945&amp;"-4",Matches!$J$2:$J$201,0))=""),"",IF(AND($C945&lt;&gt;"",INDEX(Matches!$F$2:$F$201,MATCH($A945&amp;"-4",Matches!$J$2:$J$201,0))&lt;&gt;"",$C945&gt;=INDEX(Matches!$F$2:$F$201,MATCH($A945&amp;"-4",Matches!$J$2:$J$201,0))),"",IF(AND(J945=INDEX(Matches!$G$2:$G$201,MATCH($A945&amp;"-4",Matches!$J$2:$J$201,0)),K945=INDEX(Matches!$H$2:$H$201,MATCH($A945&amp;"-4",Matches!$J$2:$J$201,0))),5,IF(SIGN(J945-K945)&lt;&gt;SIGN(INDEX(Matches!$G$2:$G$201,MATCH($A945&amp;"-4",Matches!$J$2:$J$201,0))-INDEX(Matches!$H$2:$H$201,MATCH($A945&amp;"-4",Matches!$J$2:$J$201,0))),0,IF(J945-K945=INDEX(Matches!$G$2:$G$201,MATCH($A945&amp;"-4",Matches!$J$2:$J$201,0))-INDEX(Matches!$H$2:$H$201,MATCH($A945&amp;"-4",Matches!$J$2:$J$201,0)),3,2))))),""))</f>
        <v/>
      </c>
      <c r="AB945" s="12" t="str">
        <f aca="false">IF(OR($B945="",L945="",M945=""),"",IFERROR(IF(OR(INDEX(Matches!$I$2:$I$201,MATCH($A945&amp;"-5",Matches!$J$2:$J$201,0))="Void",INDEX(Matches!$G$2:$G$201,MATCH($A945&amp;"-5",Matches!$J$2:$J$201,0))="",INDEX(Matches!$H$2:$H$201,MATCH($A945&amp;"-5",Matches!$J$2:$J$201,0))=""),"",IF(AND($C945&lt;&gt;"",INDEX(Matches!$F$2:$F$201,MATCH($A945&amp;"-5",Matches!$J$2:$J$201,0))&lt;&gt;"",$C945&gt;=INDEX(Matches!$F$2:$F$201,MATCH($A945&amp;"-5",Matches!$J$2:$J$201,0))),"",IF(AND(L945=INDEX(Matches!$G$2:$G$201,MATCH($A945&amp;"-5",Matches!$J$2:$J$201,0)),M945=INDEX(Matches!$H$2:$H$201,MATCH($A945&amp;"-5",Matches!$J$2:$J$201,0))),5,IF(SIGN(L945-M945)&lt;&gt;SIGN(INDEX(Matches!$G$2:$G$201,MATCH($A945&amp;"-5",Matches!$J$2:$J$201,0))-INDEX(Matches!$H$2:$H$201,MATCH($A945&amp;"-5",Matches!$J$2:$J$201,0))),0,IF(L945-M945=INDEX(Matches!$G$2:$G$201,MATCH($A945&amp;"-5",Matches!$J$2:$J$201,0))-INDEX(Matches!$H$2:$H$201,MATCH($A945&amp;"-5",Matches!$J$2:$J$201,0)),3,2))))),""))</f>
        <v/>
      </c>
      <c r="AC945" s="12" t="str">
        <f aca="false">IF(OR($B945="",N945="",O945=""),"",IFERROR(IF(OR(INDEX(Matches!$I$2:$I$201,MATCH($A945&amp;"-6",Matches!$J$2:$J$201,0))="Void",INDEX(Matches!$G$2:$G$201,MATCH($A945&amp;"-6",Matches!$J$2:$J$201,0))="",INDEX(Matches!$H$2:$H$201,MATCH($A945&amp;"-6",Matches!$J$2:$J$201,0))=""),"",IF(AND($C945&lt;&gt;"",INDEX(Matches!$F$2:$F$201,MATCH($A945&amp;"-6",Matches!$J$2:$J$201,0))&lt;&gt;"",$C945&gt;=INDEX(Matches!$F$2:$F$201,MATCH($A945&amp;"-6",Matches!$J$2:$J$201,0))),"",IF(AND(N945=INDEX(Matches!$G$2:$G$201,MATCH($A945&amp;"-6",Matches!$J$2:$J$201,0)),O945=INDEX(Matches!$H$2:$H$201,MATCH($A945&amp;"-6",Matches!$J$2:$J$201,0))),5,IF(SIGN(N945-O945)&lt;&gt;SIGN(INDEX(Matches!$G$2:$G$201,MATCH($A945&amp;"-6",Matches!$J$2:$J$201,0))-INDEX(Matches!$H$2:$H$201,MATCH($A945&amp;"-6",Matches!$J$2:$J$201,0))),0,IF(N945-O945=INDEX(Matches!$G$2:$G$201,MATCH($A945&amp;"-6",Matches!$J$2:$J$201,0))-INDEX(Matches!$H$2:$H$201,MATCH($A945&amp;"-6",Matches!$J$2:$J$201,0)),3,2))))),""))</f>
        <v/>
      </c>
      <c r="AD945" s="12" t="str">
        <f aca="false">IF(OR($B945="",P945="",Q945=""),"",IFERROR(IF(OR(INDEX(Matches!$I$2:$I$201,MATCH($A945&amp;"-7",Matches!$J$2:$J$201,0))="Void",INDEX(Matches!$G$2:$G$201,MATCH($A945&amp;"-7",Matches!$J$2:$J$201,0))="",INDEX(Matches!$H$2:$H$201,MATCH($A945&amp;"-7",Matches!$J$2:$J$201,0))=""),"",IF(AND($C945&lt;&gt;"",INDEX(Matches!$F$2:$F$201,MATCH($A945&amp;"-7",Matches!$J$2:$J$201,0))&lt;&gt;"",$C945&gt;=INDEX(Matches!$F$2:$F$201,MATCH($A945&amp;"-7",Matches!$J$2:$J$201,0))),"",IF(AND(P945=INDEX(Matches!$G$2:$G$201,MATCH($A945&amp;"-7",Matches!$J$2:$J$201,0)),Q945=INDEX(Matches!$H$2:$H$201,MATCH($A945&amp;"-7",Matches!$J$2:$J$201,0))),5,IF(SIGN(P945-Q945)&lt;&gt;SIGN(INDEX(Matches!$G$2:$G$201,MATCH($A945&amp;"-7",Matches!$J$2:$J$201,0))-INDEX(Matches!$H$2:$H$201,MATCH($A945&amp;"-7",Matches!$J$2:$J$201,0))),0,IF(P945-Q945=INDEX(Matches!$G$2:$G$201,MATCH($A945&amp;"-7",Matches!$J$2:$J$201,0))-INDEX(Matches!$H$2:$H$201,MATCH($A945&amp;"-7",Matches!$J$2:$J$201,0)),3,2))))),""))</f>
        <v/>
      </c>
      <c r="AE945" s="12" t="str">
        <f aca="false">IF(OR($B945="",R945="",S945=""),"",IFERROR(IF(OR(INDEX(Matches!$I$2:$I$201,MATCH($A945&amp;"-8",Matches!$J$2:$J$201,0))="Void",INDEX(Matches!$G$2:$G$201,MATCH($A945&amp;"-8",Matches!$J$2:$J$201,0))="",INDEX(Matches!$H$2:$H$201,MATCH($A945&amp;"-8",Matches!$J$2:$J$201,0))=""),"",IF(AND($C945&lt;&gt;"",INDEX(Matches!$F$2:$F$201,MATCH($A945&amp;"-8",Matches!$J$2:$J$201,0))&lt;&gt;"",$C945&gt;=INDEX(Matches!$F$2:$F$201,MATCH($A945&amp;"-8",Matches!$J$2:$J$201,0))),"",IF(AND(R945=INDEX(Matches!$G$2:$G$201,MATCH($A945&amp;"-8",Matches!$J$2:$J$201,0)),S945=INDEX(Matches!$H$2:$H$201,MATCH($A945&amp;"-8",Matches!$J$2:$J$201,0))),5,IF(SIGN(R945-S945)&lt;&gt;SIGN(INDEX(Matches!$G$2:$G$201,MATCH($A945&amp;"-8",Matches!$J$2:$J$201,0))-INDEX(Matches!$H$2:$H$201,MATCH($A945&amp;"-8",Matches!$J$2:$J$201,0))),0,IF(R945-S945=INDEX(Matches!$G$2:$G$201,MATCH($A945&amp;"-8",Matches!$J$2:$J$201,0))-INDEX(Matches!$H$2:$H$201,MATCH($A945&amp;"-8",Matches!$J$2:$J$201,0)),3,2))))),""))</f>
        <v/>
      </c>
      <c r="AF945" s="12" t="str">
        <f aca="false">IF(OR($B945="",T945="",U945=""),"",IFERROR(IF(OR(INDEX(Matches!$I$2:$I$201,MATCH($A945&amp;"-9",Matches!$J$2:$J$201,0))="Void",INDEX(Matches!$G$2:$G$201,MATCH($A945&amp;"-9",Matches!$J$2:$J$201,0))="",INDEX(Matches!$H$2:$H$201,MATCH($A945&amp;"-9",Matches!$J$2:$J$201,0))=""),"",IF(AND($C945&lt;&gt;"",INDEX(Matches!$F$2:$F$201,MATCH($A945&amp;"-9",Matches!$J$2:$J$201,0))&lt;&gt;"",$C945&gt;=INDEX(Matches!$F$2:$F$201,MATCH($A945&amp;"-9",Matches!$J$2:$J$201,0))),"",IF(AND(T945=INDEX(Matches!$G$2:$G$201,MATCH($A945&amp;"-9",Matches!$J$2:$J$201,0)),U945=INDEX(Matches!$H$2:$H$201,MATCH($A945&amp;"-9",Matches!$J$2:$J$201,0))),5,IF(SIGN(T945-U945)&lt;&gt;SIGN(INDEX(Matches!$G$2:$G$201,MATCH($A945&amp;"-9",Matches!$J$2:$J$201,0))-INDEX(Matches!$H$2:$H$201,MATCH($A945&amp;"-9",Matches!$J$2:$J$201,0))),0,IF(T945-U945=INDEX(Matches!$G$2:$G$201,MATCH($A945&amp;"-9",Matches!$J$2:$J$201,0))-INDEX(Matches!$H$2:$H$201,MATCH($A945&amp;"-9",Matches!$J$2:$J$201,0)),3,2))))),""))</f>
        <v/>
      </c>
      <c r="AG945" s="12" t="str">
        <f aca="false">IF(OR($B945="",V945="",W945=""),"",IFERROR(IF(OR(INDEX(Matches!$I$2:$I$201,MATCH($A945&amp;"-10",Matches!$J$2:$J$201,0))="Void",INDEX(Matches!$G$2:$G$201,MATCH($A945&amp;"-10",Matches!$J$2:$J$201,0))="",INDEX(Matches!$H$2:$H$201,MATCH($A945&amp;"-10",Matches!$J$2:$J$201,0))=""),"",IF(AND($C945&lt;&gt;"",INDEX(Matches!$F$2:$F$201,MATCH($A945&amp;"-10",Matches!$J$2:$J$201,0))&lt;&gt;"",$C945&gt;=INDEX(Matches!$F$2:$F$201,MATCH($A945&amp;"-10",Matches!$J$2:$J$201,0))),"",IF(AND(V945=INDEX(Matches!$G$2:$G$201,MATCH($A945&amp;"-10",Matches!$J$2:$J$201,0)),W945=INDEX(Matches!$H$2:$H$201,MATCH($A945&amp;"-10",Matches!$J$2:$J$201,0))),5,IF(SIGN(V945-W945)&lt;&gt;SIGN(INDEX(Matches!$G$2:$G$201,MATCH($A945&amp;"-10",Matches!$J$2:$J$201,0))-INDEX(Matches!$H$2:$H$201,MATCH($A945&amp;"-10",Matches!$J$2:$J$201,0))),0,IF(V945-W945=INDEX(Matches!$G$2:$G$201,MATCH($A945&amp;"-10",Matches!$J$2:$J$201,0))-INDEX(Matches!$H$2:$H$201,MATCH($A945&amp;"-10",Matches!$J$2:$J$201,0)),3,2))))),""))</f>
        <v/>
      </c>
      <c r="AH945" s="13" t="str">
        <f aca="false">IF($B945="","",SUM(X945:AG945))</f>
        <v/>
      </c>
      <c r="AI945" s="12" t="str">
        <f aca="false">IF($B945="","",COUNTIF(X945:AG945,5))</f>
        <v/>
      </c>
      <c r="AJ945" s="12" t="str">
        <f aca="false">IF($B945="","",COUNTIF(X945:AG945,"&gt;=2"))</f>
        <v/>
      </c>
      <c r="AK945" s="12" t="str">
        <f aca="false">IF($B945="","",COUNT(X945:AG945))</f>
        <v/>
      </c>
    </row>
    <row r="946" customFormat="false" ht="15" hidden="false" customHeight="false" outlineLevel="0" collapsed="false">
      <c r="A946" s="7"/>
      <c r="B946" s="7"/>
      <c r="C946" s="11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12" t="str">
        <f aca="false">IF(OR($B946="",D946="",E946=""),"",IFERROR(IF(OR(INDEX(Matches!$I$2:$I$201,MATCH($A946&amp;"-1",Matches!$J$2:$J$201,0))="Void",INDEX(Matches!$G$2:$G$201,MATCH($A946&amp;"-1",Matches!$J$2:$J$201,0))="",INDEX(Matches!$H$2:$H$201,MATCH($A946&amp;"-1",Matches!$J$2:$J$201,0))=""),"",IF(AND($C946&lt;&gt;"",INDEX(Matches!$F$2:$F$201,MATCH($A946&amp;"-1",Matches!$J$2:$J$201,0))&lt;&gt;"",$C946&gt;=INDEX(Matches!$F$2:$F$201,MATCH($A946&amp;"-1",Matches!$J$2:$J$201,0))),"",IF(AND(D946=INDEX(Matches!$G$2:$G$201,MATCH($A946&amp;"-1",Matches!$J$2:$J$201,0)),E946=INDEX(Matches!$H$2:$H$201,MATCH($A946&amp;"-1",Matches!$J$2:$J$201,0))),5,IF(SIGN(D946-E946)&lt;&gt;SIGN(INDEX(Matches!$G$2:$G$201,MATCH($A946&amp;"-1",Matches!$J$2:$J$201,0))-INDEX(Matches!$H$2:$H$201,MATCH($A946&amp;"-1",Matches!$J$2:$J$201,0))),0,IF(D946-E946=INDEX(Matches!$G$2:$G$201,MATCH($A946&amp;"-1",Matches!$J$2:$J$201,0))-INDEX(Matches!$H$2:$H$201,MATCH($A946&amp;"-1",Matches!$J$2:$J$201,0)),3,2))))),""))</f>
        <v/>
      </c>
      <c r="Y946" s="12" t="str">
        <f aca="false">IF(OR($B946="",F946="",G946=""),"",IFERROR(IF(OR(INDEX(Matches!$I$2:$I$201,MATCH($A946&amp;"-2",Matches!$J$2:$J$201,0))="Void",INDEX(Matches!$G$2:$G$201,MATCH($A946&amp;"-2",Matches!$J$2:$J$201,0))="",INDEX(Matches!$H$2:$H$201,MATCH($A946&amp;"-2",Matches!$J$2:$J$201,0))=""),"",IF(AND($C946&lt;&gt;"",INDEX(Matches!$F$2:$F$201,MATCH($A946&amp;"-2",Matches!$J$2:$J$201,0))&lt;&gt;"",$C946&gt;=INDEX(Matches!$F$2:$F$201,MATCH($A946&amp;"-2",Matches!$J$2:$J$201,0))),"",IF(AND(F946=INDEX(Matches!$G$2:$G$201,MATCH($A946&amp;"-2",Matches!$J$2:$J$201,0)),G946=INDEX(Matches!$H$2:$H$201,MATCH($A946&amp;"-2",Matches!$J$2:$J$201,0))),5,IF(SIGN(F946-G946)&lt;&gt;SIGN(INDEX(Matches!$G$2:$G$201,MATCH($A946&amp;"-2",Matches!$J$2:$J$201,0))-INDEX(Matches!$H$2:$H$201,MATCH($A946&amp;"-2",Matches!$J$2:$J$201,0))),0,IF(F946-G946=INDEX(Matches!$G$2:$G$201,MATCH($A946&amp;"-2",Matches!$J$2:$J$201,0))-INDEX(Matches!$H$2:$H$201,MATCH($A946&amp;"-2",Matches!$J$2:$J$201,0)),3,2))))),""))</f>
        <v/>
      </c>
      <c r="Z946" s="12" t="str">
        <f aca="false">IF(OR($B946="",H946="",I946=""),"",IFERROR(IF(OR(INDEX(Matches!$I$2:$I$201,MATCH($A946&amp;"-3",Matches!$J$2:$J$201,0))="Void",INDEX(Matches!$G$2:$G$201,MATCH($A946&amp;"-3",Matches!$J$2:$J$201,0))="",INDEX(Matches!$H$2:$H$201,MATCH($A946&amp;"-3",Matches!$J$2:$J$201,0))=""),"",IF(AND($C946&lt;&gt;"",INDEX(Matches!$F$2:$F$201,MATCH($A946&amp;"-3",Matches!$J$2:$J$201,0))&lt;&gt;"",$C946&gt;=INDEX(Matches!$F$2:$F$201,MATCH($A946&amp;"-3",Matches!$J$2:$J$201,0))),"",IF(AND(H946=INDEX(Matches!$G$2:$G$201,MATCH($A946&amp;"-3",Matches!$J$2:$J$201,0)),I946=INDEX(Matches!$H$2:$H$201,MATCH($A946&amp;"-3",Matches!$J$2:$J$201,0))),5,IF(SIGN(H946-I946)&lt;&gt;SIGN(INDEX(Matches!$G$2:$G$201,MATCH($A946&amp;"-3",Matches!$J$2:$J$201,0))-INDEX(Matches!$H$2:$H$201,MATCH($A946&amp;"-3",Matches!$J$2:$J$201,0))),0,IF(H946-I946=INDEX(Matches!$G$2:$G$201,MATCH($A946&amp;"-3",Matches!$J$2:$J$201,0))-INDEX(Matches!$H$2:$H$201,MATCH($A946&amp;"-3",Matches!$J$2:$J$201,0)),3,2))))),""))</f>
        <v/>
      </c>
      <c r="AA946" s="12" t="str">
        <f aca="false">IF(OR($B946="",J946="",K946=""),"",IFERROR(IF(OR(INDEX(Matches!$I$2:$I$201,MATCH($A946&amp;"-4",Matches!$J$2:$J$201,0))="Void",INDEX(Matches!$G$2:$G$201,MATCH($A946&amp;"-4",Matches!$J$2:$J$201,0))="",INDEX(Matches!$H$2:$H$201,MATCH($A946&amp;"-4",Matches!$J$2:$J$201,0))=""),"",IF(AND($C946&lt;&gt;"",INDEX(Matches!$F$2:$F$201,MATCH($A946&amp;"-4",Matches!$J$2:$J$201,0))&lt;&gt;"",$C946&gt;=INDEX(Matches!$F$2:$F$201,MATCH($A946&amp;"-4",Matches!$J$2:$J$201,0))),"",IF(AND(J946=INDEX(Matches!$G$2:$G$201,MATCH($A946&amp;"-4",Matches!$J$2:$J$201,0)),K946=INDEX(Matches!$H$2:$H$201,MATCH($A946&amp;"-4",Matches!$J$2:$J$201,0))),5,IF(SIGN(J946-K946)&lt;&gt;SIGN(INDEX(Matches!$G$2:$G$201,MATCH($A946&amp;"-4",Matches!$J$2:$J$201,0))-INDEX(Matches!$H$2:$H$201,MATCH($A946&amp;"-4",Matches!$J$2:$J$201,0))),0,IF(J946-K946=INDEX(Matches!$G$2:$G$201,MATCH($A946&amp;"-4",Matches!$J$2:$J$201,0))-INDEX(Matches!$H$2:$H$201,MATCH($A946&amp;"-4",Matches!$J$2:$J$201,0)),3,2))))),""))</f>
        <v/>
      </c>
      <c r="AB946" s="12" t="str">
        <f aca="false">IF(OR($B946="",L946="",M946=""),"",IFERROR(IF(OR(INDEX(Matches!$I$2:$I$201,MATCH($A946&amp;"-5",Matches!$J$2:$J$201,0))="Void",INDEX(Matches!$G$2:$G$201,MATCH($A946&amp;"-5",Matches!$J$2:$J$201,0))="",INDEX(Matches!$H$2:$H$201,MATCH($A946&amp;"-5",Matches!$J$2:$J$201,0))=""),"",IF(AND($C946&lt;&gt;"",INDEX(Matches!$F$2:$F$201,MATCH($A946&amp;"-5",Matches!$J$2:$J$201,0))&lt;&gt;"",$C946&gt;=INDEX(Matches!$F$2:$F$201,MATCH($A946&amp;"-5",Matches!$J$2:$J$201,0))),"",IF(AND(L946=INDEX(Matches!$G$2:$G$201,MATCH($A946&amp;"-5",Matches!$J$2:$J$201,0)),M946=INDEX(Matches!$H$2:$H$201,MATCH($A946&amp;"-5",Matches!$J$2:$J$201,0))),5,IF(SIGN(L946-M946)&lt;&gt;SIGN(INDEX(Matches!$G$2:$G$201,MATCH($A946&amp;"-5",Matches!$J$2:$J$201,0))-INDEX(Matches!$H$2:$H$201,MATCH($A946&amp;"-5",Matches!$J$2:$J$201,0))),0,IF(L946-M946=INDEX(Matches!$G$2:$G$201,MATCH($A946&amp;"-5",Matches!$J$2:$J$201,0))-INDEX(Matches!$H$2:$H$201,MATCH($A946&amp;"-5",Matches!$J$2:$J$201,0)),3,2))))),""))</f>
        <v/>
      </c>
      <c r="AC946" s="12" t="str">
        <f aca="false">IF(OR($B946="",N946="",O946=""),"",IFERROR(IF(OR(INDEX(Matches!$I$2:$I$201,MATCH($A946&amp;"-6",Matches!$J$2:$J$201,0))="Void",INDEX(Matches!$G$2:$G$201,MATCH($A946&amp;"-6",Matches!$J$2:$J$201,0))="",INDEX(Matches!$H$2:$H$201,MATCH($A946&amp;"-6",Matches!$J$2:$J$201,0))=""),"",IF(AND($C946&lt;&gt;"",INDEX(Matches!$F$2:$F$201,MATCH($A946&amp;"-6",Matches!$J$2:$J$201,0))&lt;&gt;"",$C946&gt;=INDEX(Matches!$F$2:$F$201,MATCH($A946&amp;"-6",Matches!$J$2:$J$201,0))),"",IF(AND(N946=INDEX(Matches!$G$2:$G$201,MATCH($A946&amp;"-6",Matches!$J$2:$J$201,0)),O946=INDEX(Matches!$H$2:$H$201,MATCH($A946&amp;"-6",Matches!$J$2:$J$201,0))),5,IF(SIGN(N946-O946)&lt;&gt;SIGN(INDEX(Matches!$G$2:$G$201,MATCH($A946&amp;"-6",Matches!$J$2:$J$201,0))-INDEX(Matches!$H$2:$H$201,MATCH($A946&amp;"-6",Matches!$J$2:$J$201,0))),0,IF(N946-O946=INDEX(Matches!$G$2:$G$201,MATCH($A946&amp;"-6",Matches!$J$2:$J$201,0))-INDEX(Matches!$H$2:$H$201,MATCH($A946&amp;"-6",Matches!$J$2:$J$201,0)),3,2))))),""))</f>
        <v/>
      </c>
      <c r="AD946" s="12" t="str">
        <f aca="false">IF(OR($B946="",P946="",Q946=""),"",IFERROR(IF(OR(INDEX(Matches!$I$2:$I$201,MATCH($A946&amp;"-7",Matches!$J$2:$J$201,0))="Void",INDEX(Matches!$G$2:$G$201,MATCH($A946&amp;"-7",Matches!$J$2:$J$201,0))="",INDEX(Matches!$H$2:$H$201,MATCH($A946&amp;"-7",Matches!$J$2:$J$201,0))=""),"",IF(AND($C946&lt;&gt;"",INDEX(Matches!$F$2:$F$201,MATCH($A946&amp;"-7",Matches!$J$2:$J$201,0))&lt;&gt;"",$C946&gt;=INDEX(Matches!$F$2:$F$201,MATCH($A946&amp;"-7",Matches!$J$2:$J$201,0))),"",IF(AND(P946=INDEX(Matches!$G$2:$G$201,MATCH($A946&amp;"-7",Matches!$J$2:$J$201,0)),Q946=INDEX(Matches!$H$2:$H$201,MATCH($A946&amp;"-7",Matches!$J$2:$J$201,0))),5,IF(SIGN(P946-Q946)&lt;&gt;SIGN(INDEX(Matches!$G$2:$G$201,MATCH($A946&amp;"-7",Matches!$J$2:$J$201,0))-INDEX(Matches!$H$2:$H$201,MATCH($A946&amp;"-7",Matches!$J$2:$J$201,0))),0,IF(P946-Q946=INDEX(Matches!$G$2:$G$201,MATCH($A946&amp;"-7",Matches!$J$2:$J$201,0))-INDEX(Matches!$H$2:$H$201,MATCH($A946&amp;"-7",Matches!$J$2:$J$201,0)),3,2))))),""))</f>
        <v/>
      </c>
      <c r="AE946" s="12" t="str">
        <f aca="false">IF(OR($B946="",R946="",S946=""),"",IFERROR(IF(OR(INDEX(Matches!$I$2:$I$201,MATCH($A946&amp;"-8",Matches!$J$2:$J$201,0))="Void",INDEX(Matches!$G$2:$G$201,MATCH($A946&amp;"-8",Matches!$J$2:$J$201,0))="",INDEX(Matches!$H$2:$H$201,MATCH($A946&amp;"-8",Matches!$J$2:$J$201,0))=""),"",IF(AND($C946&lt;&gt;"",INDEX(Matches!$F$2:$F$201,MATCH($A946&amp;"-8",Matches!$J$2:$J$201,0))&lt;&gt;"",$C946&gt;=INDEX(Matches!$F$2:$F$201,MATCH($A946&amp;"-8",Matches!$J$2:$J$201,0))),"",IF(AND(R946=INDEX(Matches!$G$2:$G$201,MATCH($A946&amp;"-8",Matches!$J$2:$J$201,0)),S946=INDEX(Matches!$H$2:$H$201,MATCH($A946&amp;"-8",Matches!$J$2:$J$201,0))),5,IF(SIGN(R946-S946)&lt;&gt;SIGN(INDEX(Matches!$G$2:$G$201,MATCH($A946&amp;"-8",Matches!$J$2:$J$201,0))-INDEX(Matches!$H$2:$H$201,MATCH($A946&amp;"-8",Matches!$J$2:$J$201,0))),0,IF(R946-S946=INDEX(Matches!$G$2:$G$201,MATCH($A946&amp;"-8",Matches!$J$2:$J$201,0))-INDEX(Matches!$H$2:$H$201,MATCH($A946&amp;"-8",Matches!$J$2:$J$201,0)),3,2))))),""))</f>
        <v/>
      </c>
      <c r="AF946" s="12" t="str">
        <f aca="false">IF(OR($B946="",T946="",U946=""),"",IFERROR(IF(OR(INDEX(Matches!$I$2:$I$201,MATCH($A946&amp;"-9",Matches!$J$2:$J$201,0))="Void",INDEX(Matches!$G$2:$G$201,MATCH($A946&amp;"-9",Matches!$J$2:$J$201,0))="",INDEX(Matches!$H$2:$H$201,MATCH($A946&amp;"-9",Matches!$J$2:$J$201,0))=""),"",IF(AND($C946&lt;&gt;"",INDEX(Matches!$F$2:$F$201,MATCH($A946&amp;"-9",Matches!$J$2:$J$201,0))&lt;&gt;"",$C946&gt;=INDEX(Matches!$F$2:$F$201,MATCH($A946&amp;"-9",Matches!$J$2:$J$201,0))),"",IF(AND(T946=INDEX(Matches!$G$2:$G$201,MATCH($A946&amp;"-9",Matches!$J$2:$J$201,0)),U946=INDEX(Matches!$H$2:$H$201,MATCH($A946&amp;"-9",Matches!$J$2:$J$201,0))),5,IF(SIGN(T946-U946)&lt;&gt;SIGN(INDEX(Matches!$G$2:$G$201,MATCH($A946&amp;"-9",Matches!$J$2:$J$201,0))-INDEX(Matches!$H$2:$H$201,MATCH($A946&amp;"-9",Matches!$J$2:$J$201,0))),0,IF(T946-U946=INDEX(Matches!$G$2:$G$201,MATCH($A946&amp;"-9",Matches!$J$2:$J$201,0))-INDEX(Matches!$H$2:$H$201,MATCH($A946&amp;"-9",Matches!$J$2:$J$201,0)),3,2))))),""))</f>
        <v/>
      </c>
      <c r="AG946" s="12" t="str">
        <f aca="false">IF(OR($B946="",V946="",W946=""),"",IFERROR(IF(OR(INDEX(Matches!$I$2:$I$201,MATCH($A946&amp;"-10",Matches!$J$2:$J$201,0))="Void",INDEX(Matches!$G$2:$G$201,MATCH($A946&amp;"-10",Matches!$J$2:$J$201,0))="",INDEX(Matches!$H$2:$H$201,MATCH($A946&amp;"-10",Matches!$J$2:$J$201,0))=""),"",IF(AND($C946&lt;&gt;"",INDEX(Matches!$F$2:$F$201,MATCH($A946&amp;"-10",Matches!$J$2:$J$201,0))&lt;&gt;"",$C946&gt;=INDEX(Matches!$F$2:$F$201,MATCH($A946&amp;"-10",Matches!$J$2:$J$201,0))),"",IF(AND(V946=INDEX(Matches!$G$2:$G$201,MATCH($A946&amp;"-10",Matches!$J$2:$J$201,0)),W946=INDEX(Matches!$H$2:$H$201,MATCH($A946&amp;"-10",Matches!$J$2:$J$201,0))),5,IF(SIGN(V946-W946)&lt;&gt;SIGN(INDEX(Matches!$G$2:$G$201,MATCH($A946&amp;"-10",Matches!$J$2:$J$201,0))-INDEX(Matches!$H$2:$H$201,MATCH($A946&amp;"-10",Matches!$J$2:$J$201,0))),0,IF(V946-W946=INDEX(Matches!$G$2:$G$201,MATCH($A946&amp;"-10",Matches!$J$2:$J$201,0))-INDEX(Matches!$H$2:$H$201,MATCH($A946&amp;"-10",Matches!$J$2:$J$201,0)),3,2))))),""))</f>
        <v/>
      </c>
      <c r="AH946" s="13" t="str">
        <f aca="false">IF($B946="","",SUM(X946:AG946))</f>
        <v/>
      </c>
      <c r="AI946" s="12" t="str">
        <f aca="false">IF($B946="","",COUNTIF(X946:AG946,5))</f>
        <v/>
      </c>
      <c r="AJ946" s="12" t="str">
        <f aca="false">IF($B946="","",COUNTIF(X946:AG946,"&gt;=2"))</f>
        <v/>
      </c>
      <c r="AK946" s="12" t="str">
        <f aca="false">IF($B946="","",COUNT(X946:AG946))</f>
        <v/>
      </c>
    </row>
    <row r="947" customFormat="false" ht="15" hidden="false" customHeight="false" outlineLevel="0" collapsed="false">
      <c r="A947" s="7"/>
      <c r="B947" s="7"/>
      <c r="C947" s="11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12" t="str">
        <f aca="false">IF(OR($B947="",D947="",E947=""),"",IFERROR(IF(OR(INDEX(Matches!$I$2:$I$201,MATCH($A947&amp;"-1",Matches!$J$2:$J$201,0))="Void",INDEX(Matches!$G$2:$G$201,MATCH($A947&amp;"-1",Matches!$J$2:$J$201,0))="",INDEX(Matches!$H$2:$H$201,MATCH($A947&amp;"-1",Matches!$J$2:$J$201,0))=""),"",IF(AND($C947&lt;&gt;"",INDEX(Matches!$F$2:$F$201,MATCH($A947&amp;"-1",Matches!$J$2:$J$201,0))&lt;&gt;"",$C947&gt;=INDEX(Matches!$F$2:$F$201,MATCH($A947&amp;"-1",Matches!$J$2:$J$201,0))),"",IF(AND(D947=INDEX(Matches!$G$2:$G$201,MATCH($A947&amp;"-1",Matches!$J$2:$J$201,0)),E947=INDEX(Matches!$H$2:$H$201,MATCH($A947&amp;"-1",Matches!$J$2:$J$201,0))),5,IF(SIGN(D947-E947)&lt;&gt;SIGN(INDEX(Matches!$G$2:$G$201,MATCH($A947&amp;"-1",Matches!$J$2:$J$201,0))-INDEX(Matches!$H$2:$H$201,MATCH($A947&amp;"-1",Matches!$J$2:$J$201,0))),0,IF(D947-E947=INDEX(Matches!$G$2:$G$201,MATCH($A947&amp;"-1",Matches!$J$2:$J$201,0))-INDEX(Matches!$H$2:$H$201,MATCH($A947&amp;"-1",Matches!$J$2:$J$201,0)),3,2))))),""))</f>
        <v/>
      </c>
      <c r="Y947" s="12" t="str">
        <f aca="false">IF(OR($B947="",F947="",G947=""),"",IFERROR(IF(OR(INDEX(Matches!$I$2:$I$201,MATCH($A947&amp;"-2",Matches!$J$2:$J$201,0))="Void",INDEX(Matches!$G$2:$G$201,MATCH($A947&amp;"-2",Matches!$J$2:$J$201,0))="",INDEX(Matches!$H$2:$H$201,MATCH($A947&amp;"-2",Matches!$J$2:$J$201,0))=""),"",IF(AND($C947&lt;&gt;"",INDEX(Matches!$F$2:$F$201,MATCH($A947&amp;"-2",Matches!$J$2:$J$201,0))&lt;&gt;"",$C947&gt;=INDEX(Matches!$F$2:$F$201,MATCH($A947&amp;"-2",Matches!$J$2:$J$201,0))),"",IF(AND(F947=INDEX(Matches!$G$2:$G$201,MATCH($A947&amp;"-2",Matches!$J$2:$J$201,0)),G947=INDEX(Matches!$H$2:$H$201,MATCH($A947&amp;"-2",Matches!$J$2:$J$201,0))),5,IF(SIGN(F947-G947)&lt;&gt;SIGN(INDEX(Matches!$G$2:$G$201,MATCH($A947&amp;"-2",Matches!$J$2:$J$201,0))-INDEX(Matches!$H$2:$H$201,MATCH($A947&amp;"-2",Matches!$J$2:$J$201,0))),0,IF(F947-G947=INDEX(Matches!$G$2:$G$201,MATCH($A947&amp;"-2",Matches!$J$2:$J$201,0))-INDEX(Matches!$H$2:$H$201,MATCH($A947&amp;"-2",Matches!$J$2:$J$201,0)),3,2))))),""))</f>
        <v/>
      </c>
      <c r="Z947" s="12" t="str">
        <f aca="false">IF(OR($B947="",H947="",I947=""),"",IFERROR(IF(OR(INDEX(Matches!$I$2:$I$201,MATCH($A947&amp;"-3",Matches!$J$2:$J$201,0))="Void",INDEX(Matches!$G$2:$G$201,MATCH($A947&amp;"-3",Matches!$J$2:$J$201,0))="",INDEX(Matches!$H$2:$H$201,MATCH($A947&amp;"-3",Matches!$J$2:$J$201,0))=""),"",IF(AND($C947&lt;&gt;"",INDEX(Matches!$F$2:$F$201,MATCH($A947&amp;"-3",Matches!$J$2:$J$201,0))&lt;&gt;"",$C947&gt;=INDEX(Matches!$F$2:$F$201,MATCH($A947&amp;"-3",Matches!$J$2:$J$201,0))),"",IF(AND(H947=INDEX(Matches!$G$2:$G$201,MATCH($A947&amp;"-3",Matches!$J$2:$J$201,0)),I947=INDEX(Matches!$H$2:$H$201,MATCH($A947&amp;"-3",Matches!$J$2:$J$201,0))),5,IF(SIGN(H947-I947)&lt;&gt;SIGN(INDEX(Matches!$G$2:$G$201,MATCH($A947&amp;"-3",Matches!$J$2:$J$201,0))-INDEX(Matches!$H$2:$H$201,MATCH($A947&amp;"-3",Matches!$J$2:$J$201,0))),0,IF(H947-I947=INDEX(Matches!$G$2:$G$201,MATCH($A947&amp;"-3",Matches!$J$2:$J$201,0))-INDEX(Matches!$H$2:$H$201,MATCH($A947&amp;"-3",Matches!$J$2:$J$201,0)),3,2))))),""))</f>
        <v/>
      </c>
      <c r="AA947" s="12" t="str">
        <f aca="false">IF(OR($B947="",J947="",K947=""),"",IFERROR(IF(OR(INDEX(Matches!$I$2:$I$201,MATCH($A947&amp;"-4",Matches!$J$2:$J$201,0))="Void",INDEX(Matches!$G$2:$G$201,MATCH($A947&amp;"-4",Matches!$J$2:$J$201,0))="",INDEX(Matches!$H$2:$H$201,MATCH($A947&amp;"-4",Matches!$J$2:$J$201,0))=""),"",IF(AND($C947&lt;&gt;"",INDEX(Matches!$F$2:$F$201,MATCH($A947&amp;"-4",Matches!$J$2:$J$201,0))&lt;&gt;"",$C947&gt;=INDEX(Matches!$F$2:$F$201,MATCH($A947&amp;"-4",Matches!$J$2:$J$201,0))),"",IF(AND(J947=INDEX(Matches!$G$2:$G$201,MATCH($A947&amp;"-4",Matches!$J$2:$J$201,0)),K947=INDEX(Matches!$H$2:$H$201,MATCH($A947&amp;"-4",Matches!$J$2:$J$201,0))),5,IF(SIGN(J947-K947)&lt;&gt;SIGN(INDEX(Matches!$G$2:$G$201,MATCH($A947&amp;"-4",Matches!$J$2:$J$201,0))-INDEX(Matches!$H$2:$H$201,MATCH($A947&amp;"-4",Matches!$J$2:$J$201,0))),0,IF(J947-K947=INDEX(Matches!$G$2:$G$201,MATCH($A947&amp;"-4",Matches!$J$2:$J$201,0))-INDEX(Matches!$H$2:$H$201,MATCH($A947&amp;"-4",Matches!$J$2:$J$201,0)),3,2))))),""))</f>
        <v/>
      </c>
      <c r="AB947" s="12" t="str">
        <f aca="false">IF(OR($B947="",L947="",M947=""),"",IFERROR(IF(OR(INDEX(Matches!$I$2:$I$201,MATCH($A947&amp;"-5",Matches!$J$2:$J$201,0))="Void",INDEX(Matches!$G$2:$G$201,MATCH($A947&amp;"-5",Matches!$J$2:$J$201,0))="",INDEX(Matches!$H$2:$H$201,MATCH($A947&amp;"-5",Matches!$J$2:$J$201,0))=""),"",IF(AND($C947&lt;&gt;"",INDEX(Matches!$F$2:$F$201,MATCH($A947&amp;"-5",Matches!$J$2:$J$201,0))&lt;&gt;"",$C947&gt;=INDEX(Matches!$F$2:$F$201,MATCH($A947&amp;"-5",Matches!$J$2:$J$201,0))),"",IF(AND(L947=INDEX(Matches!$G$2:$G$201,MATCH($A947&amp;"-5",Matches!$J$2:$J$201,0)),M947=INDEX(Matches!$H$2:$H$201,MATCH($A947&amp;"-5",Matches!$J$2:$J$201,0))),5,IF(SIGN(L947-M947)&lt;&gt;SIGN(INDEX(Matches!$G$2:$G$201,MATCH($A947&amp;"-5",Matches!$J$2:$J$201,0))-INDEX(Matches!$H$2:$H$201,MATCH($A947&amp;"-5",Matches!$J$2:$J$201,0))),0,IF(L947-M947=INDEX(Matches!$G$2:$G$201,MATCH($A947&amp;"-5",Matches!$J$2:$J$201,0))-INDEX(Matches!$H$2:$H$201,MATCH($A947&amp;"-5",Matches!$J$2:$J$201,0)),3,2))))),""))</f>
        <v/>
      </c>
      <c r="AC947" s="12" t="str">
        <f aca="false">IF(OR($B947="",N947="",O947=""),"",IFERROR(IF(OR(INDEX(Matches!$I$2:$I$201,MATCH($A947&amp;"-6",Matches!$J$2:$J$201,0))="Void",INDEX(Matches!$G$2:$G$201,MATCH($A947&amp;"-6",Matches!$J$2:$J$201,0))="",INDEX(Matches!$H$2:$H$201,MATCH($A947&amp;"-6",Matches!$J$2:$J$201,0))=""),"",IF(AND($C947&lt;&gt;"",INDEX(Matches!$F$2:$F$201,MATCH($A947&amp;"-6",Matches!$J$2:$J$201,0))&lt;&gt;"",$C947&gt;=INDEX(Matches!$F$2:$F$201,MATCH($A947&amp;"-6",Matches!$J$2:$J$201,0))),"",IF(AND(N947=INDEX(Matches!$G$2:$G$201,MATCH($A947&amp;"-6",Matches!$J$2:$J$201,0)),O947=INDEX(Matches!$H$2:$H$201,MATCH($A947&amp;"-6",Matches!$J$2:$J$201,0))),5,IF(SIGN(N947-O947)&lt;&gt;SIGN(INDEX(Matches!$G$2:$G$201,MATCH($A947&amp;"-6",Matches!$J$2:$J$201,0))-INDEX(Matches!$H$2:$H$201,MATCH($A947&amp;"-6",Matches!$J$2:$J$201,0))),0,IF(N947-O947=INDEX(Matches!$G$2:$G$201,MATCH($A947&amp;"-6",Matches!$J$2:$J$201,0))-INDEX(Matches!$H$2:$H$201,MATCH($A947&amp;"-6",Matches!$J$2:$J$201,0)),3,2))))),""))</f>
        <v/>
      </c>
      <c r="AD947" s="12" t="str">
        <f aca="false">IF(OR($B947="",P947="",Q947=""),"",IFERROR(IF(OR(INDEX(Matches!$I$2:$I$201,MATCH($A947&amp;"-7",Matches!$J$2:$J$201,0))="Void",INDEX(Matches!$G$2:$G$201,MATCH($A947&amp;"-7",Matches!$J$2:$J$201,0))="",INDEX(Matches!$H$2:$H$201,MATCH($A947&amp;"-7",Matches!$J$2:$J$201,0))=""),"",IF(AND($C947&lt;&gt;"",INDEX(Matches!$F$2:$F$201,MATCH($A947&amp;"-7",Matches!$J$2:$J$201,0))&lt;&gt;"",$C947&gt;=INDEX(Matches!$F$2:$F$201,MATCH($A947&amp;"-7",Matches!$J$2:$J$201,0))),"",IF(AND(P947=INDEX(Matches!$G$2:$G$201,MATCH($A947&amp;"-7",Matches!$J$2:$J$201,0)),Q947=INDEX(Matches!$H$2:$H$201,MATCH($A947&amp;"-7",Matches!$J$2:$J$201,0))),5,IF(SIGN(P947-Q947)&lt;&gt;SIGN(INDEX(Matches!$G$2:$G$201,MATCH($A947&amp;"-7",Matches!$J$2:$J$201,0))-INDEX(Matches!$H$2:$H$201,MATCH($A947&amp;"-7",Matches!$J$2:$J$201,0))),0,IF(P947-Q947=INDEX(Matches!$G$2:$G$201,MATCH($A947&amp;"-7",Matches!$J$2:$J$201,0))-INDEX(Matches!$H$2:$H$201,MATCH($A947&amp;"-7",Matches!$J$2:$J$201,0)),3,2))))),""))</f>
        <v/>
      </c>
      <c r="AE947" s="12" t="str">
        <f aca="false">IF(OR($B947="",R947="",S947=""),"",IFERROR(IF(OR(INDEX(Matches!$I$2:$I$201,MATCH($A947&amp;"-8",Matches!$J$2:$J$201,0))="Void",INDEX(Matches!$G$2:$G$201,MATCH($A947&amp;"-8",Matches!$J$2:$J$201,0))="",INDEX(Matches!$H$2:$H$201,MATCH($A947&amp;"-8",Matches!$J$2:$J$201,0))=""),"",IF(AND($C947&lt;&gt;"",INDEX(Matches!$F$2:$F$201,MATCH($A947&amp;"-8",Matches!$J$2:$J$201,0))&lt;&gt;"",$C947&gt;=INDEX(Matches!$F$2:$F$201,MATCH($A947&amp;"-8",Matches!$J$2:$J$201,0))),"",IF(AND(R947=INDEX(Matches!$G$2:$G$201,MATCH($A947&amp;"-8",Matches!$J$2:$J$201,0)),S947=INDEX(Matches!$H$2:$H$201,MATCH($A947&amp;"-8",Matches!$J$2:$J$201,0))),5,IF(SIGN(R947-S947)&lt;&gt;SIGN(INDEX(Matches!$G$2:$G$201,MATCH($A947&amp;"-8",Matches!$J$2:$J$201,0))-INDEX(Matches!$H$2:$H$201,MATCH($A947&amp;"-8",Matches!$J$2:$J$201,0))),0,IF(R947-S947=INDEX(Matches!$G$2:$G$201,MATCH($A947&amp;"-8",Matches!$J$2:$J$201,0))-INDEX(Matches!$H$2:$H$201,MATCH($A947&amp;"-8",Matches!$J$2:$J$201,0)),3,2))))),""))</f>
        <v/>
      </c>
      <c r="AF947" s="12" t="str">
        <f aca="false">IF(OR($B947="",T947="",U947=""),"",IFERROR(IF(OR(INDEX(Matches!$I$2:$I$201,MATCH($A947&amp;"-9",Matches!$J$2:$J$201,0))="Void",INDEX(Matches!$G$2:$G$201,MATCH($A947&amp;"-9",Matches!$J$2:$J$201,0))="",INDEX(Matches!$H$2:$H$201,MATCH($A947&amp;"-9",Matches!$J$2:$J$201,0))=""),"",IF(AND($C947&lt;&gt;"",INDEX(Matches!$F$2:$F$201,MATCH($A947&amp;"-9",Matches!$J$2:$J$201,0))&lt;&gt;"",$C947&gt;=INDEX(Matches!$F$2:$F$201,MATCH($A947&amp;"-9",Matches!$J$2:$J$201,0))),"",IF(AND(T947=INDEX(Matches!$G$2:$G$201,MATCH($A947&amp;"-9",Matches!$J$2:$J$201,0)),U947=INDEX(Matches!$H$2:$H$201,MATCH($A947&amp;"-9",Matches!$J$2:$J$201,0))),5,IF(SIGN(T947-U947)&lt;&gt;SIGN(INDEX(Matches!$G$2:$G$201,MATCH($A947&amp;"-9",Matches!$J$2:$J$201,0))-INDEX(Matches!$H$2:$H$201,MATCH($A947&amp;"-9",Matches!$J$2:$J$201,0))),0,IF(T947-U947=INDEX(Matches!$G$2:$G$201,MATCH($A947&amp;"-9",Matches!$J$2:$J$201,0))-INDEX(Matches!$H$2:$H$201,MATCH($A947&amp;"-9",Matches!$J$2:$J$201,0)),3,2))))),""))</f>
        <v/>
      </c>
      <c r="AG947" s="12" t="str">
        <f aca="false">IF(OR($B947="",V947="",W947=""),"",IFERROR(IF(OR(INDEX(Matches!$I$2:$I$201,MATCH($A947&amp;"-10",Matches!$J$2:$J$201,0))="Void",INDEX(Matches!$G$2:$G$201,MATCH($A947&amp;"-10",Matches!$J$2:$J$201,0))="",INDEX(Matches!$H$2:$H$201,MATCH($A947&amp;"-10",Matches!$J$2:$J$201,0))=""),"",IF(AND($C947&lt;&gt;"",INDEX(Matches!$F$2:$F$201,MATCH($A947&amp;"-10",Matches!$J$2:$J$201,0))&lt;&gt;"",$C947&gt;=INDEX(Matches!$F$2:$F$201,MATCH($A947&amp;"-10",Matches!$J$2:$J$201,0))),"",IF(AND(V947=INDEX(Matches!$G$2:$G$201,MATCH($A947&amp;"-10",Matches!$J$2:$J$201,0)),W947=INDEX(Matches!$H$2:$H$201,MATCH($A947&amp;"-10",Matches!$J$2:$J$201,0))),5,IF(SIGN(V947-W947)&lt;&gt;SIGN(INDEX(Matches!$G$2:$G$201,MATCH($A947&amp;"-10",Matches!$J$2:$J$201,0))-INDEX(Matches!$H$2:$H$201,MATCH($A947&amp;"-10",Matches!$J$2:$J$201,0))),0,IF(V947-W947=INDEX(Matches!$G$2:$G$201,MATCH($A947&amp;"-10",Matches!$J$2:$J$201,0))-INDEX(Matches!$H$2:$H$201,MATCH($A947&amp;"-10",Matches!$J$2:$J$201,0)),3,2))))),""))</f>
        <v/>
      </c>
      <c r="AH947" s="13" t="str">
        <f aca="false">IF($B947="","",SUM(X947:AG947))</f>
        <v/>
      </c>
      <c r="AI947" s="12" t="str">
        <f aca="false">IF($B947="","",COUNTIF(X947:AG947,5))</f>
        <v/>
      </c>
      <c r="AJ947" s="12" t="str">
        <f aca="false">IF($B947="","",COUNTIF(X947:AG947,"&gt;=2"))</f>
        <v/>
      </c>
      <c r="AK947" s="12" t="str">
        <f aca="false">IF($B947="","",COUNT(X947:AG947))</f>
        <v/>
      </c>
    </row>
    <row r="948" customFormat="false" ht="15" hidden="false" customHeight="false" outlineLevel="0" collapsed="false">
      <c r="A948" s="7"/>
      <c r="B948" s="7"/>
      <c r="C948" s="11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12" t="str">
        <f aca="false">IF(OR($B948="",D948="",E948=""),"",IFERROR(IF(OR(INDEX(Matches!$I$2:$I$201,MATCH($A948&amp;"-1",Matches!$J$2:$J$201,0))="Void",INDEX(Matches!$G$2:$G$201,MATCH($A948&amp;"-1",Matches!$J$2:$J$201,0))="",INDEX(Matches!$H$2:$H$201,MATCH($A948&amp;"-1",Matches!$J$2:$J$201,0))=""),"",IF(AND($C948&lt;&gt;"",INDEX(Matches!$F$2:$F$201,MATCH($A948&amp;"-1",Matches!$J$2:$J$201,0))&lt;&gt;"",$C948&gt;=INDEX(Matches!$F$2:$F$201,MATCH($A948&amp;"-1",Matches!$J$2:$J$201,0))),"",IF(AND(D948=INDEX(Matches!$G$2:$G$201,MATCH($A948&amp;"-1",Matches!$J$2:$J$201,0)),E948=INDEX(Matches!$H$2:$H$201,MATCH($A948&amp;"-1",Matches!$J$2:$J$201,0))),5,IF(SIGN(D948-E948)&lt;&gt;SIGN(INDEX(Matches!$G$2:$G$201,MATCH($A948&amp;"-1",Matches!$J$2:$J$201,0))-INDEX(Matches!$H$2:$H$201,MATCH($A948&amp;"-1",Matches!$J$2:$J$201,0))),0,IF(D948-E948=INDEX(Matches!$G$2:$G$201,MATCH($A948&amp;"-1",Matches!$J$2:$J$201,0))-INDEX(Matches!$H$2:$H$201,MATCH($A948&amp;"-1",Matches!$J$2:$J$201,0)),3,2))))),""))</f>
        <v/>
      </c>
      <c r="Y948" s="12" t="str">
        <f aca="false">IF(OR($B948="",F948="",G948=""),"",IFERROR(IF(OR(INDEX(Matches!$I$2:$I$201,MATCH($A948&amp;"-2",Matches!$J$2:$J$201,0))="Void",INDEX(Matches!$G$2:$G$201,MATCH($A948&amp;"-2",Matches!$J$2:$J$201,0))="",INDEX(Matches!$H$2:$H$201,MATCH($A948&amp;"-2",Matches!$J$2:$J$201,0))=""),"",IF(AND($C948&lt;&gt;"",INDEX(Matches!$F$2:$F$201,MATCH($A948&amp;"-2",Matches!$J$2:$J$201,0))&lt;&gt;"",$C948&gt;=INDEX(Matches!$F$2:$F$201,MATCH($A948&amp;"-2",Matches!$J$2:$J$201,0))),"",IF(AND(F948=INDEX(Matches!$G$2:$G$201,MATCH($A948&amp;"-2",Matches!$J$2:$J$201,0)),G948=INDEX(Matches!$H$2:$H$201,MATCH($A948&amp;"-2",Matches!$J$2:$J$201,0))),5,IF(SIGN(F948-G948)&lt;&gt;SIGN(INDEX(Matches!$G$2:$G$201,MATCH($A948&amp;"-2",Matches!$J$2:$J$201,0))-INDEX(Matches!$H$2:$H$201,MATCH($A948&amp;"-2",Matches!$J$2:$J$201,0))),0,IF(F948-G948=INDEX(Matches!$G$2:$G$201,MATCH($A948&amp;"-2",Matches!$J$2:$J$201,0))-INDEX(Matches!$H$2:$H$201,MATCH($A948&amp;"-2",Matches!$J$2:$J$201,0)),3,2))))),""))</f>
        <v/>
      </c>
      <c r="Z948" s="12" t="str">
        <f aca="false">IF(OR($B948="",H948="",I948=""),"",IFERROR(IF(OR(INDEX(Matches!$I$2:$I$201,MATCH($A948&amp;"-3",Matches!$J$2:$J$201,0))="Void",INDEX(Matches!$G$2:$G$201,MATCH($A948&amp;"-3",Matches!$J$2:$J$201,0))="",INDEX(Matches!$H$2:$H$201,MATCH($A948&amp;"-3",Matches!$J$2:$J$201,0))=""),"",IF(AND($C948&lt;&gt;"",INDEX(Matches!$F$2:$F$201,MATCH($A948&amp;"-3",Matches!$J$2:$J$201,0))&lt;&gt;"",$C948&gt;=INDEX(Matches!$F$2:$F$201,MATCH($A948&amp;"-3",Matches!$J$2:$J$201,0))),"",IF(AND(H948=INDEX(Matches!$G$2:$G$201,MATCH($A948&amp;"-3",Matches!$J$2:$J$201,0)),I948=INDEX(Matches!$H$2:$H$201,MATCH($A948&amp;"-3",Matches!$J$2:$J$201,0))),5,IF(SIGN(H948-I948)&lt;&gt;SIGN(INDEX(Matches!$G$2:$G$201,MATCH($A948&amp;"-3",Matches!$J$2:$J$201,0))-INDEX(Matches!$H$2:$H$201,MATCH($A948&amp;"-3",Matches!$J$2:$J$201,0))),0,IF(H948-I948=INDEX(Matches!$G$2:$G$201,MATCH($A948&amp;"-3",Matches!$J$2:$J$201,0))-INDEX(Matches!$H$2:$H$201,MATCH($A948&amp;"-3",Matches!$J$2:$J$201,0)),3,2))))),""))</f>
        <v/>
      </c>
      <c r="AA948" s="12" t="str">
        <f aca="false">IF(OR($B948="",J948="",K948=""),"",IFERROR(IF(OR(INDEX(Matches!$I$2:$I$201,MATCH($A948&amp;"-4",Matches!$J$2:$J$201,0))="Void",INDEX(Matches!$G$2:$G$201,MATCH($A948&amp;"-4",Matches!$J$2:$J$201,0))="",INDEX(Matches!$H$2:$H$201,MATCH($A948&amp;"-4",Matches!$J$2:$J$201,0))=""),"",IF(AND($C948&lt;&gt;"",INDEX(Matches!$F$2:$F$201,MATCH($A948&amp;"-4",Matches!$J$2:$J$201,0))&lt;&gt;"",$C948&gt;=INDEX(Matches!$F$2:$F$201,MATCH($A948&amp;"-4",Matches!$J$2:$J$201,0))),"",IF(AND(J948=INDEX(Matches!$G$2:$G$201,MATCH($A948&amp;"-4",Matches!$J$2:$J$201,0)),K948=INDEX(Matches!$H$2:$H$201,MATCH($A948&amp;"-4",Matches!$J$2:$J$201,0))),5,IF(SIGN(J948-K948)&lt;&gt;SIGN(INDEX(Matches!$G$2:$G$201,MATCH($A948&amp;"-4",Matches!$J$2:$J$201,0))-INDEX(Matches!$H$2:$H$201,MATCH($A948&amp;"-4",Matches!$J$2:$J$201,0))),0,IF(J948-K948=INDEX(Matches!$G$2:$G$201,MATCH($A948&amp;"-4",Matches!$J$2:$J$201,0))-INDEX(Matches!$H$2:$H$201,MATCH($A948&amp;"-4",Matches!$J$2:$J$201,0)),3,2))))),""))</f>
        <v/>
      </c>
      <c r="AB948" s="12" t="str">
        <f aca="false">IF(OR($B948="",L948="",M948=""),"",IFERROR(IF(OR(INDEX(Matches!$I$2:$I$201,MATCH($A948&amp;"-5",Matches!$J$2:$J$201,0))="Void",INDEX(Matches!$G$2:$G$201,MATCH($A948&amp;"-5",Matches!$J$2:$J$201,0))="",INDEX(Matches!$H$2:$H$201,MATCH($A948&amp;"-5",Matches!$J$2:$J$201,0))=""),"",IF(AND($C948&lt;&gt;"",INDEX(Matches!$F$2:$F$201,MATCH($A948&amp;"-5",Matches!$J$2:$J$201,0))&lt;&gt;"",$C948&gt;=INDEX(Matches!$F$2:$F$201,MATCH($A948&amp;"-5",Matches!$J$2:$J$201,0))),"",IF(AND(L948=INDEX(Matches!$G$2:$G$201,MATCH($A948&amp;"-5",Matches!$J$2:$J$201,0)),M948=INDEX(Matches!$H$2:$H$201,MATCH($A948&amp;"-5",Matches!$J$2:$J$201,0))),5,IF(SIGN(L948-M948)&lt;&gt;SIGN(INDEX(Matches!$G$2:$G$201,MATCH($A948&amp;"-5",Matches!$J$2:$J$201,0))-INDEX(Matches!$H$2:$H$201,MATCH($A948&amp;"-5",Matches!$J$2:$J$201,0))),0,IF(L948-M948=INDEX(Matches!$G$2:$G$201,MATCH($A948&amp;"-5",Matches!$J$2:$J$201,0))-INDEX(Matches!$H$2:$H$201,MATCH($A948&amp;"-5",Matches!$J$2:$J$201,0)),3,2))))),""))</f>
        <v/>
      </c>
      <c r="AC948" s="12" t="str">
        <f aca="false">IF(OR($B948="",N948="",O948=""),"",IFERROR(IF(OR(INDEX(Matches!$I$2:$I$201,MATCH($A948&amp;"-6",Matches!$J$2:$J$201,0))="Void",INDEX(Matches!$G$2:$G$201,MATCH($A948&amp;"-6",Matches!$J$2:$J$201,0))="",INDEX(Matches!$H$2:$H$201,MATCH($A948&amp;"-6",Matches!$J$2:$J$201,0))=""),"",IF(AND($C948&lt;&gt;"",INDEX(Matches!$F$2:$F$201,MATCH($A948&amp;"-6",Matches!$J$2:$J$201,0))&lt;&gt;"",$C948&gt;=INDEX(Matches!$F$2:$F$201,MATCH($A948&amp;"-6",Matches!$J$2:$J$201,0))),"",IF(AND(N948=INDEX(Matches!$G$2:$G$201,MATCH($A948&amp;"-6",Matches!$J$2:$J$201,0)),O948=INDEX(Matches!$H$2:$H$201,MATCH($A948&amp;"-6",Matches!$J$2:$J$201,0))),5,IF(SIGN(N948-O948)&lt;&gt;SIGN(INDEX(Matches!$G$2:$G$201,MATCH($A948&amp;"-6",Matches!$J$2:$J$201,0))-INDEX(Matches!$H$2:$H$201,MATCH($A948&amp;"-6",Matches!$J$2:$J$201,0))),0,IF(N948-O948=INDEX(Matches!$G$2:$G$201,MATCH($A948&amp;"-6",Matches!$J$2:$J$201,0))-INDEX(Matches!$H$2:$H$201,MATCH($A948&amp;"-6",Matches!$J$2:$J$201,0)),3,2))))),""))</f>
        <v/>
      </c>
      <c r="AD948" s="12" t="str">
        <f aca="false">IF(OR($B948="",P948="",Q948=""),"",IFERROR(IF(OR(INDEX(Matches!$I$2:$I$201,MATCH($A948&amp;"-7",Matches!$J$2:$J$201,0))="Void",INDEX(Matches!$G$2:$G$201,MATCH($A948&amp;"-7",Matches!$J$2:$J$201,0))="",INDEX(Matches!$H$2:$H$201,MATCH($A948&amp;"-7",Matches!$J$2:$J$201,0))=""),"",IF(AND($C948&lt;&gt;"",INDEX(Matches!$F$2:$F$201,MATCH($A948&amp;"-7",Matches!$J$2:$J$201,0))&lt;&gt;"",$C948&gt;=INDEX(Matches!$F$2:$F$201,MATCH($A948&amp;"-7",Matches!$J$2:$J$201,0))),"",IF(AND(P948=INDEX(Matches!$G$2:$G$201,MATCH($A948&amp;"-7",Matches!$J$2:$J$201,0)),Q948=INDEX(Matches!$H$2:$H$201,MATCH($A948&amp;"-7",Matches!$J$2:$J$201,0))),5,IF(SIGN(P948-Q948)&lt;&gt;SIGN(INDEX(Matches!$G$2:$G$201,MATCH($A948&amp;"-7",Matches!$J$2:$J$201,0))-INDEX(Matches!$H$2:$H$201,MATCH($A948&amp;"-7",Matches!$J$2:$J$201,0))),0,IF(P948-Q948=INDEX(Matches!$G$2:$G$201,MATCH($A948&amp;"-7",Matches!$J$2:$J$201,0))-INDEX(Matches!$H$2:$H$201,MATCH($A948&amp;"-7",Matches!$J$2:$J$201,0)),3,2))))),""))</f>
        <v/>
      </c>
      <c r="AE948" s="12" t="str">
        <f aca="false">IF(OR($B948="",R948="",S948=""),"",IFERROR(IF(OR(INDEX(Matches!$I$2:$I$201,MATCH($A948&amp;"-8",Matches!$J$2:$J$201,0))="Void",INDEX(Matches!$G$2:$G$201,MATCH($A948&amp;"-8",Matches!$J$2:$J$201,0))="",INDEX(Matches!$H$2:$H$201,MATCH($A948&amp;"-8",Matches!$J$2:$J$201,0))=""),"",IF(AND($C948&lt;&gt;"",INDEX(Matches!$F$2:$F$201,MATCH($A948&amp;"-8",Matches!$J$2:$J$201,0))&lt;&gt;"",$C948&gt;=INDEX(Matches!$F$2:$F$201,MATCH($A948&amp;"-8",Matches!$J$2:$J$201,0))),"",IF(AND(R948=INDEX(Matches!$G$2:$G$201,MATCH($A948&amp;"-8",Matches!$J$2:$J$201,0)),S948=INDEX(Matches!$H$2:$H$201,MATCH($A948&amp;"-8",Matches!$J$2:$J$201,0))),5,IF(SIGN(R948-S948)&lt;&gt;SIGN(INDEX(Matches!$G$2:$G$201,MATCH($A948&amp;"-8",Matches!$J$2:$J$201,0))-INDEX(Matches!$H$2:$H$201,MATCH($A948&amp;"-8",Matches!$J$2:$J$201,0))),0,IF(R948-S948=INDEX(Matches!$G$2:$G$201,MATCH($A948&amp;"-8",Matches!$J$2:$J$201,0))-INDEX(Matches!$H$2:$H$201,MATCH($A948&amp;"-8",Matches!$J$2:$J$201,0)),3,2))))),""))</f>
        <v/>
      </c>
      <c r="AF948" s="12" t="str">
        <f aca="false">IF(OR($B948="",T948="",U948=""),"",IFERROR(IF(OR(INDEX(Matches!$I$2:$I$201,MATCH($A948&amp;"-9",Matches!$J$2:$J$201,0))="Void",INDEX(Matches!$G$2:$G$201,MATCH($A948&amp;"-9",Matches!$J$2:$J$201,0))="",INDEX(Matches!$H$2:$H$201,MATCH($A948&amp;"-9",Matches!$J$2:$J$201,0))=""),"",IF(AND($C948&lt;&gt;"",INDEX(Matches!$F$2:$F$201,MATCH($A948&amp;"-9",Matches!$J$2:$J$201,0))&lt;&gt;"",$C948&gt;=INDEX(Matches!$F$2:$F$201,MATCH($A948&amp;"-9",Matches!$J$2:$J$201,0))),"",IF(AND(T948=INDEX(Matches!$G$2:$G$201,MATCH($A948&amp;"-9",Matches!$J$2:$J$201,0)),U948=INDEX(Matches!$H$2:$H$201,MATCH($A948&amp;"-9",Matches!$J$2:$J$201,0))),5,IF(SIGN(T948-U948)&lt;&gt;SIGN(INDEX(Matches!$G$2:$G$201,MATCH($A948&amp;"-9",Matches!$J$2:$J$201,0))-INDEX(Matches!$H$2:$H$201,MATCH($A948&amp;"-9",Matches!$J$2:$J$201,0))),0,IF(T948-U948=INDEX(Matches!$G$2:$G$201,MATCH($A948&amp;"-9",Matches!$J$2:$J$201,0))-INDEX(Matches!$H$2:$H$201,MATCH($A948&amp;"-9",Matches!$J$2:$J$201,0)),3,2))))),""))</f>
        <v/>
      </c>
      <c r="AG948" s="12" t="str">
        <f aca="false">IF(OR($B948="",V948="",W948=""),"",IFERROR(IF(OR(INDEX(Matches!$I$2:$I$201,MATCH($A948&amp;"-10",Matches!$J$2:$J$201,0))="Void",INDEX(Matches!$G$2:$G$201,MATCH($A948&amp;"-10",Matches!$J$2:$J$201,0))="",INDEX(Matches!$H$2:$H$201,MATCH($A948&amp;"-10",Matches!$J$2:$J$201,0))=""),"",IF(AND($C948&lt;&gt;"",INDEX(Matches!$F$2:$F$201,MATCH($A948&amp;"-10",Matches!$J$2:$J$201,0))&lt;&gt;"",$C948&gt;=INDEX(Matches!$F$2:$F$201,MATCH($A948&amp;"-10",Matches!$J$2:$J$201,0))),"",IF(AND(V948=INDEX(Matches!$G$2:$G$201,MATCH($A948&amp;"-10",Matches!$J$2:$J$201,0)),W948=INDEX(Matches!$H$2:$H$201,MATCH($A948&amp;"-10",Matches!$J$2:$J$201,0))),5,IF(SIGN(V948-W948)&lt;&gt;SIGN(INDEX(Matches!$G$2:$G$201,MATCH($A948&amp;"-10",Matches!$J$2:$J$201,0))-INDEX(Matches!$H$2:$H$201,MATCH($A948&amp;"-10",Matches!$J$2:$J$201,0))),0,IF(V948-W948=INDEX(Matches!$G$2:$G$201,MATCH($A948&amp;"-10",Matches!$J$2:$J$201,0))-INDEX(Matches!$H$2:$H$201,MATCH($A948&amp;"-10",Matches!$J$2:$J$201,0)),3,2))))),""))</f>
        <v/>
      </c>
      <c r="AH948" s="13" t="str">
        <f aca="false">IF($B948="","",SUM(X948:AG948))</f>
        <v/>
      </c>
      <c r="AI948" s="12" t="str">
        <f aca="false">IF($B948="","",COUNTIF(X948:AG948,5))</f>
        <v/>
      </c>
      <c r="AJ948" s="12" t="str">
        <f aca="false">IF($B948="","",COUNTIF(X948:AG948,"&gt;=2"))</f>
        <v/>
      </c>
      <c r="AK948" s="12" t="str">
        <f aca="false">IF($B948="","",COUNT(X948:AG948))</f>
        <v/>
      </c>
    </row>
    <row r="949" customFormat="false" ht="15" hidden="false" customHeight="false" outlineLevel="0" collapsed="false">
      <c r="A949" s="7"/>
      <c r="B949" s="7"/>
      <c r="C949" s="11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12" t="str">
        <f aca="false">IF(OR($B949="",D949="",E949=""),"",IFERROR(IF(OR(INDEX(Matches!$I$2:$I$201,MATCH($A949&amp;"-1",Matches!$J$2:$J$201,0))="Void",INDEX(Matches!$G$2:$G$201,MATCH($A949&amp;"-1",Matches!$J$2:$J$201,0))="",INDEX(Matches!$H$2:$H$201,MATCH($A949&amp;"-1",Matches!$J$2:$J$201,0))=""),"",IF(AND($C949&lt;&gt;"",INDEX(Matches!$F$2:$F$201,MATCH($A949&amp;"-1",Matches!$J$2:$J$201,0))&lt;&gt;"",$C949&gt;=INDEX(Matches!$F$2:$F$201,MATCH($A949&amp;"-1",Matches!$J$2:$J$201,0))),"",IF(AND(D949=INDEX(Matches!$G$2:$G$201,MATCH($A949&amp;"-1",Matches!$J$2:$J$201,0)),E949=INDEX(Matches!$H$2:$H$201,MATCH($A949&amp;"-1",Matches!$J$2:$J$201,0))),5,IF(SIGN(D949-E949)&lt;&gt;SIGN(INDEX(Matches!$G$2:$G$201,MATCH($A949&amp;"-1",Matches!$J$2:$J$201,0))-INDEX(Matches!$H$2:$H$201,MATCH($A949&amp;"-1",Matches!$J$2:$J$201,0))),0,IF(D949-E949=INDEX(Matches!$G$2:$G$201,MATCH($A949&amp;"-1",Matches!$J$2:$J$201,0))-INDEX(Matches!$H$2:$H$201,MATCH($A949&amp;"-1",Matches!$J$2:$J$201,0)),3,2))))),""))</f>
        <v/>
      </c>
      <c r="Y949" s="12" t="str">
        <f aca="false">IF(OR($B949="",F949="",G949=""),"",IFERROR(IF(OR(INDEX(Matches!$I$2:$I$201,MATCH($A949&amp;"-2",Matches!$J$2:$J$201,0))="Void",INDEX(Matches!$G$2:$G$201,MATCH($A949&amp;"-2",Matches!$J$2:$J$201,0))="",INDEX(Matches!$H$2:$H$201,MATCH($A949&amp;"-2",Matches!$J$2:$J$201,0))=""),"",IF(AND($C949&lt;&gt;"",INDEX(Matches!$F$2:$F$201,MATCH($A949&amp;"-2",Matches!$J$2:$J$201,0))&lt;&gt;"",$C949&gt;=INDEX(Matches!$F$2:$F$201,MATCH($A949&amp;"-2",Matches!$J$2:$J$201,0))),"",IF(AND(F949=INDEX(Matches!$G$2:$G$201,MATCH($A949&amp;"-2",Matches!$J$2:$J$201,0)),G949=INDEX(Matches!$H$2:$H$201,MATCH($A949&amp;"-2",Matches!$J$2:$J$201,0))),5,IF(SIGN(F949-G949)&lt;&gt;SIGN(INDEX(Matches!$G$2:$G$201,MATCH($A949&amp;"-2",Matches!$J$2:$J$201,0))-INDEX(Matches!$H$2:$H$201,MATCH($A949&amp;"-2",Matches!$J$2:$J$201,0))),0,IF(F949-G949=INDEX(Matches!$G$2:$G$201,MATCH($A949&amp;"-2",Matches!$J$2:$J$201,0))-INDEX(Matches!$H$2:$H$201,MATCH($A949&amp;"-2",Matches!$J$2:$J$201,0)),3,2))))),""))</f>
        <v/>
      </c>
      <c r="Z949" s="12" t="str">
        <f aca="false">IF(OR($B949="",H949="",I949=""),"",IFERROR(IF(OR(INDEX(Matches!$I$2:$I$201,MATCH($A949&amp;"-3",Matches!$J$2:$J$201,0))="Void",INDEX(Matches!$G$2:$G$201,MATCH($A949&amp;"-3",Matches!$J$2:$J$201,0))="",INDEX(Matches!$H$2:$H$201,MATCH($A949&amp;"-3",Matches!$J$2:$J$201,0))=""),"",IF(AND($C949&lt;&gt;"",INDEX(Matches!$F$2:$F$201,MATCH($A949&amp;"-3",Matches!$J$2:$J$201,0))&lt;&gt;"",$C949&gt;=INDEX(Matches!$F$2:$F$201,MATCH($A949&amp;"-3",Matches!$J$2:$J$201,0))),"",IF(AND(H949=INDEX(Matches!$G$2:$G$201,MATCH($A949&amp;"-3",Matches!$J$2:$J$201,0)),I949=INDEX(Matches!$H$2:$H$201,MATCH($A949&amp;"-3",Matches!$J$2:$J$201,0))),5,IF(SIGN(H949-I949)&lt;&gt;SIGN(INDEX(Matches!$G$2:$G$201,MATCH($A949&amp;"-3",Matches!$J$2:$J$201,0))-INDEX(Matches!$H$2:$H$201,MATCH($A949&amp;"-3",Matches!$J$2:$J$201,0))),0,IF(H949-I949=INDEX(Matches!$G$2:$G$201,MATCH($A949&amp;"-3",Matches!$J$2:$J$201,0))-INDEX(Matches!$H$2:$H$201,MATCH($A949&amp;"-3",Matches!$J$2:$J$201,0)),3,2))))),""))</f>
        <v/>
      </c>
      <c r="AA949" s="12" t="str">
        <f aca="false">IF(OR($B949="",J949="",K949=""),"",IFERROR(IF(OR(INDEX(Matches!$I$2:$I$201,MATCH($A949&amp;"-4",Matches!$J$2:$J$201,0))="Void",INDEX(Matches!$G$2:$G$201,MATCH($A949&amp;"-4",Matches!$J$2:$J$201,0))="",INDEX(Matches!$H$2:$H$201,MATCH($A949&amp;"-4",Matches!$J$2:$J$201,0))=""),"",IF(AND($C949&lt;&gt;"",INDEX(Matches!$F$2:$F$201,MATCH($A949&amp;"-4",Matches!$J$2:$J$201,0))&lt;&gt;"",$C949&gt;=INDEX(Matches!$F$2:$F$201,MATCH($A949&amp;"-4",Matches!$J$2:$J$201,0))),"",IF(AND(J949=INDEX(Matches!$G$2:$G$201,MATCH($A949&amp;"-4",Matches!$J$2:$J$201,0)),K949=INDEX(Matches!$H$2:$H$201,MATCH($A949&amp;"-4",Matches!$J$2:$J$201,0))),5,IF(SIGN(J949-K949)&lt;&gt;SIGN(INDEX(Matches!$G$2:$G$201,MATCH($A949&amp;"-4",Matches!$J$2:$J$201,0))-INDEX(Matches!$H$2:$H$201,MATCH($A949&amp;"-4",Matches!$J$2:$J$201,0))),0,IF(J949-K949=INDEX(Matches!$G$2:$G$201,MATCH($A949&amp;"-4",Matches!$J$2:$J$201,0))-INDEX(Matches!$H$2:$H$201,MATCH($A949&amp;"-4",Matches!$J$2:$J$201,0)),3,2))))),""))</f>
        <v/>
      </c>
      <c r="AB949" s="12" t="str">
        <f aca="false">IF(OR($B949="",L949="",M949=""),"",IFERROR(IF(OR(INDEX(Matches!$I$2:$I$201,MATCH($A949&amp;"-5",Matches!$J$2:$J$201,0))="Void",INDEX(Matches!$G$2:$G$201,MATCH($A949&amp;"-5",Matches!$J$2:$J$201,0))="",INDEX(Matches!$H$2:$H$201,MATCH($A949&amp;"-5",Matches!$J$2:$J$201,0))=""),"",IF(AND($C949&lt;&gt;"",INDEX(Matches!$F$2:$F$201,MATCH($A949&amp;"-5",Matches!$J$2:$J$201,0))&lt;&gt;"",$C949&gt;=INDEX(Matches!$F$2:$F$201,MATCH($A949&amp;"-5",Matches!$J$2:$J$201,0))),"",IF(AND(L949=INDEX(Matches!$G$2:$G$201,MATCH($A949&amp;"-5",Matches!$J$2:$J$201,0)),M949=INDEX(Matches!$H$2:$H$201,MATCH($A949&amp;"-5",Matches!$J$2:$J$201,0))),5,IF(SIGN(L949-M949)&lt;&gt;SIGN(INDEX(Matches!$G$2:$G$201,MATCH($A949&amp;"-5",Matches!$J$2:$J$201,0))-INDEX(Matches!$H$2:$H$201,MATCH($A949&amp;"-5",Matches!$J$2:$J$201,0))),0,IF(L949-M949=INDEX(Matches!$G$2:$G$201,MATCH($A949&amp;"-5",Matches!$J$2:$J$201,0))-INDEX(Matches!$H$2:$H$201,MATCH($A949&amp;"-5",Matches!$J$2:$J$201,0)),3,2))))),""))</f>
        <v/>
      </c>
      <c r="AC949" s="12" t="str">
        <f aca="false">IF(OR($B949="",N949="",O949=""),"",IFERROR(IF(OR(INDEX(Matches!$I$2:$I$201,MATCH($A949&amp;"-6",Matches!$J$2:$J$201,0))="Void",INDEX(Matches!$G$2:$G$201,MATCH($A949&amp;"-6",Matches!$J$2:$J$201,0))="",INDEX(Matches!$H$2:$H$201,MATCH($A949&amp;"-6",Matches!$J$2:$J$201,0))=""),"",IF(AND($C949&lt;&gt;"",INDEX(Matches!$F$2:$F$201,MATCH($A949&amp;"-6",Matches!$J$2:$J$201,0))&lt;&gt;"",$C949&gt;=INDEX(Matches!$F$2:$F$201,MATCH($A949&amp;"-6",Matches!$J$2:$J$201,0))),"",IF(AND(N949=INDEX(Matches!$G$2:$G$201,MATCH($A949&amp;"-6",Matches!$J$2:$J$201,0)),O949=INDEX(Matches!$H$2:$H$201,MATCH($A949&amp;"-6",Matches!$J$2:$J$201,0))),5,IF(SIGN(N949-O949)&lt;&gt;SIGN(INDEX(Matches!$G$2:$G$201,MATCH($A949&amp;"-6",Matches!$J$2:$J$201,0))-INDEX(Matches!$H$2:$H$201,MATCH($A949&amp;"-6",Matches!$J$2:$J$201,0))),0,IF(N949-O949=INDEX(Matches!$G$2:$G$201,MATCH($A949&amp;"-6",Matches!$J$2:$J$201,0))-INDEX(Matches!$H$2:$H$201,MATCH($A949&amp;"-6",Matches!$J$2:$J$201,0)),3,2))))),""))</f>
        <v/>
      </c>
      <c r="AD949" s="12" t="str">
        <f aca="false">IF(OR($B949="",P949="",Q949=""),"",IFERROR(IF(OR(INDEX(Matches!$I$2:$I$201,MATCH($A949&amp;"-7",Matches!$J$2:$J$201,0))="Void",INDEX(Matches!$G$2:$G$201,MATCH($A949&amp;"-7",Matches!$J$2:$J$201,0))="",INDEX(Matches!$H$2:$H$201,MATCH($A949&amp;"-7",Matches!$J$2:$J$201,0))=""),"",IF(AND($C949&lt;&gt;"",INDEX(Matches!$F$2:$F$201,MATCH($A949&amp;"-7",Matches!$J$2:$J$201,0))&lt;&gt;"",$C949&gt;=INDEX(Matches!$F$2:$F$201,MATCH($A949&amp;"-7",Matches!$J$2:$J$201,0))),"",IF(AND(P949=INDEX(Matches!$G$2:$G$201,MATCH($A949&amp;"-7",Matches!$J$2:$J$201,0)),Q949=INDEX(Matches!$H$2:$H$201,MATCH($A949&amp;"-7",Matches!$J$2:$J$201,0))),5,IF(SIGN(P949-Q949)&lt;&gt;SIGN(INDEX(Matches!$G$2:$G$201,MATCH($A949&amp;"-7",Matches!$J$2:$J$201,0))-INDEX(Matches!$H$2:$H$201,MATCH($A949&amp;"-7",Matches!$J$2:$J$201,0))),0,IF(P949-Q949=INDEX(Matches!$G$2:$G$201,MATCH($A949&amp;"-7",Matches!$J$2:$J$201,0))-INDEX(Matches!$H$2:$H$201,MATCH($A949&amp;"-7",Matches!$J$2:$J$201,0)),3,2))))),""))</f>
        <v/>
      </c>
      <c r="AE949" s="12" t="str">
        <f aca="false">IF(OR($B949="",R949="",S949=""),"",IFERROR(IF(OR(INDEX(Matches!$I$2:$I$201,MATCH($A949&amp;"-8",Matches!$J$2:$J$201,0))="Void",INDEX(Matches!$G$2:$G$201,MATCH($A949&amp;"-8",Matches!$J$2:$J$201,0))="",INDEX(Matches!$H$2:$H$201,MATCH($A949&amp;"-8",Matches!$J$2:$J$201,0))=""),"",IF(AND($C949&lt;&gt;"",INDEX(Matches!$F$2:$F$201,MATCH($A949&amp;"-8",Matches!$J$2:$J$201,0))&lt;&gt;"",$C949&gt;=INDEX(Matches!$F$2:$F$201,MATCH($A949&amp;"-8",Matches!$J$2:$J$201,0))),"",IF(AND(R949=INDEX(Matches!$G$2:$G$201,MATCH($A949&amp;"-8",Matches!$J$2:$J$201,0)),S949=INDEX(Matches!$H$2:$H$201,MATCH($A949&amp;"-8",Matches!$J$2:$J$201,0))),5,IF(SIGN(R949-S949)&lt;&gt;SIGN(INDEX(Matches!$G$2:$G$201,MATCH($A949&amp;"-8",Matches!$J$2:$J$201,0))-INDEX(Matches!$H$2:$H$201,MATCH($A949&amp;"-8",Matches!$J$2:$J$201,0))),0,IF(R949-S949=INDEX(Matches!$G$2:$G$201,MATCH($A949&amp;"-8",Matches!$J$2:$J$201,0))-INDEX(Matches!$H$2:$H$201,MATCH($A949&amp;"-8",Matches!$J$2:$J$201,0)),3,2))))),""))</f>
        <v/>
      </c>
      <c r="AF949" s="12" t="str">
        <f aca="false">IF(OR($B949="",T949="",U949=""),"",IFERROR(IF(OR(INDEX(Matches!$I$2:$I$201,MATCH($A949&amp;"-9",Matches!$J$2:$J$201,0))="Void",INDEX(Matches!$G$2:$G$201,MATCH($A949&amp;"-9",Matches!$J$2:$J$201,0))="",INDEX(Matches!$H$2:$H$201,MATCH($A949&amp;"-9",Matches!$J$2:$J$201,0))=""),"",IF(AND($C949&lt;&gt;"",INDEX(Matches!$F$2:$F$201,MATCH($A949&amp;"-9",Matches!$J$2:$J$201,0))&lt;&gt;"",$C949&gt;=INDEX(Matches!$F$2:$F$201,MATCH($A949&amp;"-9",Matches!$J$2:$J$201,0))),"",IF(AND(T949=INDEX(Matches!$G$2:$G$201,MATCH($A949&amp;"-9",Matches!$J$2:$J$201,0)),U949=INDEX(Matches!$H$2:$H$201,MATCH($A949&amp;"-9",Matches!$J$2:$J$201,0))),5,IF(SIGN(T949-U949)&lt;&gt;SIGN(INDEX(Matches!$G$2:$G$201,MATCH($A949&amp;"-9",Matches!$J$2:$J$201,0))-INDEX(Matches!$H$2:$H$201,MATCH($A949&amp;"-9",Matches!$J$2:$J$201,0))),0,IF(T949-U949=INDEX(Matches!$G$2:$G$201,MATCH($A949&amp;"-9",Matches!$J$2:$J$201,0))-INDEX(Matches!$H$2:$H$201,MATCH($A949&amp;"-9",Matches!$J$2:$J$201,0)),3,2))))),""))</f>
        <v/>
      </c>
      <c r="AG949" s="12" t="str">
        <f aca="false">IF(OR($B949="",V949="",W949=""),"",IFERROR(IF(OR(INDEX(Matches!$I$2:$I$201,MATCH($A949&amp;"-10",Matches!$J$2:$J$201,0))="Void",INDEX(Matches!$G$2:$G$201,MATCH($A949&amp;"-10",Matches!$J$2:$J$201,0))="",INDEX(Matches!$H$2:$H$201,MATCH($A949&amp;"-10",Matches!$J$2:$J$201,0))=""),"",IF(AND($C949&lt;&gt;"",INDEX(Matches!$F$2:$F$201,MATCH($A949&amp;"-10",Matches!$J$2:$J$201,0))&lt;&gt;"",$C949&gt;=INDEX(Matches!$F$2:$F$201,MATCH($A949&amp;"-10",Matches!$J$2:$J$201,0))),"",IF(AND(V949=INDEX(Matches!$G$2:$G$201,MATCH($A949&amp;"-10",Matches!$J$2:$J$201,0)),W949=INDEX(Matches!$H$2:$H$201,MATCH($A949&amp;"-10",Matches!$J$2:$J$201,0))),5,IF(SIGN(V949-W949)&lt;&gt;SIGN(INDEX(Matches!$G$2:$G$201,MATCH($A949&amp;"-10",Matches!$J$2:$J$201,0))-INDEX(Matches!$H$2:$H$201,MATCH($A949&amp;"-10",Matches!$J$2:$J$201,0))),0,IF(V949-W949=INDEX(Matches!$G$2:$G$201,MATCH($A949&amp;"-10",Matches!$J$2:$J$201,0))-INDEX(Matches!$H$2:$H$201,MATCH($A949&amp;"-10",Matches!$J$2:$J$201,0)),3,2))))),""))</f>
        <v/>
      </c>
      <c r="AH949" s="13" t="str">
        <f aca="false">IF($B949="","",SUM(X949:AG949))</f>
        <v/>
      </c>
      <c r="AI949" s="12" t="str">
        <f aca="false">IF($B949="","",COUNTIF(X949:AG949,5))</f>
        <v/>
      </c>
      <c r="AJ949" s="12" t="str">
        <f aca="false">IF($B949="","",COUNTIF(X949:AG949,"&gt;=2"))</f>
        <v/>
      </c>
      <c r="AK949" s="12" t="str">
        <f aca="false">IF($B949="","",COUNT(X949:AG949))</f>
        <v/>
      </c>
    </row>
    <row r="950" customFormat="false" ht="15" hidden="false" customHeight="false" outlineLevel="0" collapsed="false">
      <c r="A950" s="7"/>
      <c r="B950" s="7"/>
      <c r="C950" s="11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12" t="str">
        <f aca="false">IF(OR($B950="",D950="",E950=""),"",IFERROR(IF(OR(INDEX(Matches!$I$2:$I$201,MATCH($A950&amp;"-1",Matches!$J$2:$J$201,0))="Void",INDEX(Matches!$G$2:$G$201,MATCH($A950&amp;"-1",Matches!$J$2:$J$201,0))="",INDEX(Matches!$H$2:$H$201,MATCH($A950&amp;"-1",Matches!$J$2:$J$201,0))=""),"",IF(AND($C950&lt;&gt;"",INDEX(Matches!$F$2:$F$201,MATCH($A950&amp;"-1",Matches!$J$2:$J$201,0))&lt;&gt;"",$C950&gt;=INDEX(Matches!$F$2:$F$201,MATCH($A950&amp;"-1",Matches!$J$2:$J$201,0))),"",IF(AND(D950=INDEX(Matches!$G$2:$G$201,MATCH($A950&amp;"-1",Matches!$J$2:$J$201,0)),E950=INDEX(Matches!$H$2:$H$201,MATCH($A950&amp;"-1",Matches!$J$2:$J$201,0))),5,IF(SIGN(D950-E950)&lt;&gt;SIGN(INDEX(Matches!$G$2:$G$201,MATCH($A950&amp;"-1",Matches!$J$2:$J$201,0))-INDEX(Matches!$H$2:$H$201,MATCH($A950&amp;"-1",Matches!$J$2:$J$201,0))),0,IF(D950-E950=INDEX(Matches!$G$2:$G$201,MATCH($A950&amp;"-1",Matches!$J$2:$J$201,0))-INDEX(Matches!$H$2:$H$201,MATCH($A950&amp;"-1",Matches!$J$2:$J$201,0)),3,2))))),""))</f>
        <v/>
      </c>
      <c r="Y950" s="12" t="str">
        <f aca="false">IF(OR($B950="",F950="",G950=""),"",IFERROR(IF(OR(INDEX(Matches!$I$2:$I$201,MATCH($A950&amp;"-2",Matches!$J$2:$J$201,0))="Void",INDEX(Matches!$G$2:$G$201,MATCH($A950&amp;"-2",Matches!$J$2:$J$201,0))="",INDEX(Matches!$H$2:$H$201,MATCH($A950&amp;"-2",Matches!$J$2:$J$201,0))=""),"",IF(AND($C950&lt;&gt;"",INDEX(Matches!$F$2:$F$201,MATCH($A950&amp;"-2",Matches!$J$2:$J$201,0))&lt;&gt;"",$C950&gt;=INDEX(Matches!$F$2:$F$201,MATCH($A950&amp;"-2",Matches!$J$2:$J$201,0))),"",IF(AND(F950=INDEX(Matches!$G$2:$G$201,MATCH($A950&amp;"-2",Matches!$J$2:$J$201,0)),G950=INDEX(Matches!$H$2:$H$201,MATCH($A950&amp;"-2",Matches!$J$2:$J$201,0))),5,IF(SIGN(F950-G950)&lt;&gt;SIGN(INDEX(Matches!$G$2:$G$201,MATCH($A950&amp;"-2",Matches!$J$2:$J$201,0))-INDEX(Matches!$H$2:$H$201,MATCH($A950&amp;"-2",Matches!$J$2:$J$201,0))),0,IF(F950-G950=INDEX(Matches!$G$2:$G$201,MATCH($A950&amp;"-2",Matches!$J$2:$J$201,0))-INDEX(Matches!$H$2:$H$201,MATCH($A950&amp;"-2",Matches!$J$2:$J$201,0)),3,2))))),""))</f>
        <v/>
      </c>
      <c r="Z950" s="12" t="str">
        <f aca="false">IF(OR($B950="",H950="",I950=""),"",IFERROR(IF(OR(INDEX(Matches!$I$2:$I$201,MATCH($A950&amp;"-3",Matches!$J$2:$J$201,0))="Void",INDEX(Matches!$G$2:$G$201,MATCH($A950&amp;"-3",Matches!$J$2:$J$201,0))="",INDEX(Matches!$H$2:$H$201,MATCH($A950&amp;"-3",Matches!$J$2:$J$201,0))=""),"",IF(AND($C950&lt;&gt;"",INDEX(Matches!$F$2:$F$201,MATCH($A950&amp;"-3",Matches!$J$2:$J$201,0))&lt;&gt;"",$C950&gt;=INDEX(Matches!$F$2:$F$201,MATCH($A950&amp;"-3",Matches!$J$2:$J$201,0))),"",IF(AND(H950=INDEX(Matches!$G$2:$G$201,MATCH($A950&amp;"-3",Matches!$J$2:$J$201,0)),I950=INDEX(Matches!$H$2:$H$201,MATCH($A950&amp;"-3",Matches!$J$2:$J$201,0))),5,IF(SIGN(H950-I950)&lt;&gt;SIGN(INDEX(Matches!$G$2:$G$201,MATCH($A950&amp;"-3",Matches!$J$2:$J$201,0))-INDEX(Matches!$H$2:$H$201,MATCH($A950&amp;"-3",Matches!$J$2:$J$201,0))),0,IF(H950-I950=INDEX(Matches!$G$2:$G$201,MATCH($A950&amp;"-3",Matches!$J$2:$J$201,0))-INDEX(Matches!$H$2:$H$201,MATCH($A950&amp;"-3",Matches!$J$2:$J$201,0)),3,2))))),""))</f>
        <v/>
      </c>
      <c r="AA950" s="12" t="str">
        <f aca="false">IF(OR($B950="",J950="",K950=""),"",IFERROR(IF(OR(INDEX(Matches!$I$2:$I$201,MATCH($A950&amp;"-4",Matches!$J$2:$J$201,0))="Void",INDEX(Matches!$G$2:$G$201,MATCH($A950&amp;"-4",Matches!$J$2:$J$201,0))="",INDEX(Matches!$H$2:$H$201,MATCH($A950&amp;"-4",Matches!$J$2:$J$201,0))=""),"",IF(AND($C950&lt;&gt;"",INDEX(Matches!$F$2:$F$201,MATCH($A950&amp;"-4",Matches!$J$2:$J$201,0))&lt;&gt;"",$C950&gt;=INDEX(Matches!$F$2:$F$201,MATCH($A950&amp;"-4",Matches!$J$2:$J$201,0))),"",IF(AND(J950=INDEX(Matches!$G$2:$G$201,MATCH($A950&amp;"-4",Matches!$J$2:$J$201,0)),K950=INDEX(Matches!$H$2:$H$201,MATCH($A950&amp;"-4",Matches!$J$2:$J$201,0))),5,IF(SIGN(J950-K950)&lt;&gt;SIGN(INDEX(Matches!$G$2:$G$201,MATCH($A950&amp;"-4",Matches!$J$2:$J$201,0))-INDEX(Matches!$H$2:$H$201,MATCH($A950&amp;"-4",Matches!$J$2:$J$201,0))),0,IF(J950-K950=INDEX(Matches!$G$2:$G$201,MATCH($A950&amp;"-4",Matches!$J$2:$J$201,0))-INDEX(Matches!$H$2:$H$201,MATCH($A950&amp;"-4",Matches!$J$2:$J$201,0)),3,2))))),""))</f>
        <v/>
      </c>
      <c r="AB950" s="12" t="str">
        <f aca="false">IF(OR($B950="",L950="",M950=""),"",IFERROR(IF(OR(INDEX(Matches!$I$2:$I$201,MATCH($A950&amp;"-5",Matches!$J$2:$J$201,0))="Void",INDEX(Matches!$G$2:$G$201,MATCH($A950&amp;"-5",Matches!$J$2:$J$201,0))="",INDEX(Matches!$H$2:$H$201,MATCH($A950&amp;"-5",Matches!$J$2:$J$201,0))=""),"",IF(AND($C950&lt;&gt;"",INDEX(Matches!$F$2:$F$201,MATCH($A950&amp;"-5",Matches!$J$2:$J$201,0))&lt;&gt;"",$C950&gt;=INDEX(Matches!$F$2:$F$201,MATCH($A950&amp;"-5",Matches!$J$2:$J$201,0))),"",IF(AND(L950=INDEX(Matches!$G$2:$G$201,MATCH($A950&amp;"-5",Matches!$J$2:$J$201,0)),M950=INDEX(Matches!$H$2:$H$201,MATCH($A950&amp;"-5",Matches!$J$2:$J$201,0))),5,IF(SIGN(L950-M950)&lt;&gt;SIGN(INDEX(Matches!$G$2:$G$201,MATCH($A950&amp;"-5",Matches!$J$2:$J$201,0))-INDEX(Matches!$H$2:$H$201,MATCH($A950&amp;"-5",Matches!$J$2:$J$201,0))),0,IF(L950-M950=INDEX(Matches!$G$2:$G$201,MATCH($A950&amp;"-5",Matches!$J$2:$J$201,0))-INDEX(Matches!$H$2:$H$201,MATCH($A950&amp;"-5",Matches!$J$2:$J$201,0)),3,2))))),""))</f>
        <v/>
      </c>
      <c r="AC950" s="12" t="str">
        <f aca="false">IF(OR($B950="",N950="",O950=""),"",IFERROR(IF(OR(INDEX(Matches!$I$2:$I$201,MATCH($A950&amp;"-6",Matches!$J$2:$J$201,0))="Void",INDEX(Matches!$G$2:$G$201,MATCH($A950&amp;"-6",Matches!$J$2:$J$201,0))="",INDEX(Matches!$H$2:$H$201,MATCH($A950&amp;"-6",Matches!$J$2:$J$201,0))=""),"",IF(AND($C950&lt;&gt;"",INDEX(Matches!$F$2:$F$201,MATCH($A950&amp;"-6",Matches!$J$2:$J$201,0))&lt;&gt;"",$C950&gt;=INDEX(Matches!$F$2:$F$201,MATCH($A950&amp;"-6",Matches!$J$2:$J$201,0))),"",IF(AND(N950=INDEX(Matches!$G$2:$G$201,MATCH($A950&amp;"-6",Matches!$J$2:$J$201,0)),O950=INDEX(Matches!$H$2:$H$201,MATCH($A950&amp;"-6",Matches!$J$2:$J$201,0))),5,IF(SIGN(N950-O950)&lt;&gt;SIGN(INDEX(Matches!$G$2:$G$201,MATCH($A950&amp;"-6",Matches!$J$2:$J$201,0))-INDEX(Matches!$H$2:$H$201,MATCH($A950&amp;"-6",Matches!$J$2:$J$201,0))),0,IF(N950-O950=INDEX(Matches!$G$2:$G$201,MATCH($A950&amp;"-6",Matches!$J$2:$J$201,0))-INDEX(Matches!$H$2:$H$201,MATCH($A950&amp;"-6",Matches!$J$2:$J$201,0)),3,2))))),""))</f>
        <v/>
      </c>
      <c r="AD950" s="12" t="str">
        <f aca="false">IF(OR($B950="",P950="",Q950=""),"",IFERROR(IF(OR(INDEX(Matches!$I$2:$I$201,MATCH($A950&amp;"-7",Matches!$J$2:$J$201,0))="Void",INDEX(Matches!$G$2:$G$201,MATCH($A950&amp;"-7",Matches!$J$2:$J$201,0))="",INDEX(Matches!$H$2:$H$201,MATCH($A950&amp;"-7",Matches!$J$2:$J$201,0))=""),"",IF(AND($C950&lt;&gt;"",INDEX(Matches!$F$2:$F$201,MATCH($A950&amp;"-7",Matches!$J$2:$J$201,0))&lt;&gt;"",$C950&gt;=INDEX(Matches!$F$2:$F$201,MATCH($A950&amp;"-7",Matches!$J$2:$J$201,0))),"",IF(AND(P950=INDEX(Matches!$G$2:$G$201,MATCH($A950&amp;"-7",Matches!$J$2:$J$201,0)),Q950=INDEX(Matches!$H$2:$H$201,MATCH($A950&amp;"-7",Matches!$J$2:$J$201,0))),5,IF(SIGN(P950-Q950)&lt;&gt;SIGN(INDEX(Matches!$G$2:$G$201,MATCH($A950&amp;"-7",Matches!$J$2:$J$201,0))-INDEX(Matches!$H$2:$H$201,MATCH($A950&amp;"-7",Matches!$J$2:$J$201,0))),0,IF(P950-Q950=INDEX(Matches!$G$2:$G$201,MATCH($A950&amp;"-7",Matches!$J$2:$J$201,0))-INDEX(Matches!$H$2:$H$201,MATCH($A950&amp;"-7",Matches!$J$2:$J$201,0)),3,2))))),""))</f>
        <v/>
      </c>
      <c r="AE950" s="12" t="str">
        <f aca="false">IF(OR($B950="",R950="",S950=""),"",IFERROR(IF(OR(INDEX(Matches!$I$2:$I$201,MATCH($A950&amp;"-8",Matches!$J$2:$J$201,0))="Void",INDEX(Matches!$G$2:$G$201,MATCH($A950&amp;"-8",Matches!$J$2:$J$201,0))="",INDEX(Matches!$H$2:$H$201,MATCH($A950&amp;"-8",Matches!$J$2:$J$201,0))=""),"",IF(AND($C950&lt;&gt;"",INDEX(Matches!$F$2:$F$201,MATCH($A950&amp;"-8",Matches!$J$2:$J$201,0))&lt;&gt;"",$C950&gt;=INDEX(Matches!$F$2:$F$201,MATCH($A950&amp;"-8",Matches!$J$2:$J$201,0))),"",IF(AND(R950=INDEX(Matches!$G$2:$G$201,MATCH($A950&amp;"-8",Matches!$J$2:$J$201,0)),S950=INDEX(Matches!$H$2:$H$201,MATCH($A950&amp;"-8",Matches!$J$2:$J$201,0))),5,IF(SIGN(R950-S950)&lt;&gt;SIGN(INDEX(Matches!$G$2:$G$201,MATCH($A950&amp;"-8",Matches!$J$2:$J$201,0))-INDEX(Matches!$H$2:$H$201,MATCH($A950&amp;"-8",Matches!$J$2:$J$201,0))),0,IF(R950-S950=INDEX(Matches!$G$2:$G$201,MATCH($A950&amp;"-8",Matches!$J$2:$J$201,0))-INDEX(Matches!$H$2:$H$201,MATCH($A950&amp;"-8",Matches!$J$2:$J$201,0)),3,2))))),""))</f>
        <v/>
      </c>
      <c r="AF950" s="12" t="str">
        <f aca="false">IF(OR($B950="",T950="",U950=""),"",IFERROR(IF(OR(INDEX(Matches!$I$2:$I$201,MATCH($A950&amp;"-9",Matches!$J$2:$J$201,0))="Void",INDEX(Matches!$G$2:$G$201,MATCH($A950&amp;"-9",Matches!$J$2:$J$201,0))="",INDEX(Matches!$H$2:$H$201,MATCH($A950&amp;"-9",Matches!$J$2:$J$201,0))=""),"",IF(AND($C950&lt;&gt;"",INDEX(Matches!$F$2:$F$201,MATCH($A950&amp;"-9",Matches!$J$2:$J$201,0))&lt;&gt;"",$C950&gt;=INDEX(Matches!$F$2:$F$201,MATCH($A950&amp;"-9",Matches!$J$2:$J$201,0))),"",IF(AND(T950=INDEX(Matches!$G$2:$G$201,MATCH($A950&amp;"-9",Matches!$J$2:$J$201,0)),U950=INDEX(Matches!$H$2:$H$201,MATCH($A950&amp;"-9",Matches!$J$2:$J$201,0))),5,IF(SIGN(T950-U950)&lt;&gt;SIGN(INDEX(Matches!$G$2:$G$201,MATCH($A950&amp;"-9",Matches!$J$2:$J$201,0))-INDEX(Matches!$H$2:$H$201,MATCH($A950&amp;"-9",Matches!$J$2:$J$201,0))),0,IF(T950-U950=INDEX(Matches!$G$2:$G$201,MATCH($A950&amp;"-9",Matches!$J$2:$J$201,0))-INDEX(Matches!$H$2:$H$201,MATCH($A950&amp;"-9",Matches!$J$2:$J$201,0)),3,2))))),""))</f>
        <v/>
      </c>
      <c r="AG950" s="12" t="str">
        <f aca="false">IF(OR($B950="",V950="",W950=""),"",IFERROR(IF(OR(INDEX(Matches!$I$2:$I$201,MATCH($A950&amp;"-10",Matches!$J$2:$J$201,0))="Void",INDEX(Matches!$G$2:$G$201,MATCH($A950&amp;"-10",Matches!$J$2:$J$201,0))="",INDEX(Matches!$H$2:$H$201,MATCH($A950&amp;"-10",Matches!$J$2:$J$201,0))=""),"",IF(AND($C950&lt;&gt;"",INDEX(Matches!$F$2:$F$201,MATCH($A950&amp;"-10",Matches!$J$2:$J$201,0))&lt;&gt;"",$C950&gt;=INDEX(Matches!$F$2:$F$201,MATCH($A950&amp;"-10",Matches!$J$2:$J$201,0))),"",IF(AND(V950=INDEX(Matches!$G$2:$G$201,MATCH($A950&amp;"-10",Matches!$J$2:$J$201,0)),W950=INDEX(Matches!$H$2:$H$201,MATCH($A950&amp;"-10",Matches!$J$2:$J$201,0))),5,IF(SIGN(V950-W950)&lt;&gt;SIGN(INDEX(Matches!$G$2:$G$201,MATCH($A950&amp;"-10",Matches!$J$2:$J$201,0))-INDEX(Matches!$H$2:$H$201,MATCH($A950&amp;"-10",Matches!$J$2:$J$201,0))),0,IF(V950-W950=INDEX(Matches!$G$2:$G$201,MATCH($A950&amp;"-10",Matches!$J$2:$J$201,0))-INDEX(Matches!$H$2:$H$201,MATCH($A950&amp;"-10",Matches!$J$2:$J$201,0)),3,2))))),""))</f>
        <v/>
      </c>
      <c r="AH950" s="13" t="str">
        <f aca="false">IF($B950="","",SUM(X950:AG950))</f>
        <v/>
      </c>
      <c r="AI950" s="12" t="str">
        <f aca="false">IF($B950="","",COUNTIF(X950:AG950,5))</f>
        <v/>
      </c>
      <c r="AJ950" s="12" t="str">
        <f aca="false">IF($B950="","",COUNTIF(X950:AG950,"&gt;=2"))</f>
        <v/>
      </c>
      <c r="AK950" s="12" t="str">
        <f aca="false">IF($B950="","",COUNT(X950:AG950))</f>
        <v/>
      </c>
    </row>
    <row r="951" customFormat="false" ht="15" hidden="false" customHeight="false" outlineLevel="0" collapsed="false">
      <c r="A951" s="7"/>
      <c r="B951" s="7"/>
      <c r="C951" s="11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12" t="str">
        <f aca="false">IF(OR($B951="",D951="",E951=""),"",IFERROR(IF(OR(INDEX(Matches!$I$2:$I$201,MATCH($A951&amp;"-1",Matches!$J$2:$J$201,0))="Void",INDEX(Matches!$G$2:$G$201,MATCH($A951&amp;"-1",Matches!$J$2:$J$201,0))="",INDEX(Matches!$H$2:$H$201,MATCH($A951&amp;"-1",Matches!$J$2:$J$201,0))=""),"",IF(AND($C951&lt;&gt;"",INDEX(Matches!$F$2:$F$201,MATCH($A951&amp;"-1",Matches!$J$2:$J$201,0))&lt;&gt;"",$C951&gt;=INDEX(Matches!$F$2:$F$201,MATCH($A951&amp;"-1",Matches!$J$2:$J$201,0))),"",IF(AND(D951=INDEX(Matches!$G$2:$G$201,MATCH($A951&amp;"-1",Matches!$J$2:$J$201,0)),E951=INDEX(Matches!$H$2:$H$201,MATCH($A951&amp;"-1",Matches!$J$2:$J$201,0))),5,IF(SIGN(D951-E951)&lt;&gt;SIGN(INDEX(Matches!$G$2:$G$201,MATCH($A951&amp;"-1",Matches!$J$2:$J$201,0))-INDEX(Matches!$H$2:$H$201,MATCH($A951&amp;"-1",Matches!$J$2:$J$201,0))),0,IF(D951-E951=INDEX(Matches!$G$2:$G$201,MATCH($A951&amp;"-1",Matches!$J$2:$J$201,0))-INDEX(Matches!$H$2:$H$201,MATCH($A951&amp;"-1",Matches!$J$2:$J$201,0)),3,2))))),""))</f>
        <v/>
      </c>
      <c r="Y951" s="12" t="str">
        <f aca="false">IF(OR($B951="",F951="",G951=""),"",IFERROR(IF(OR(INDEX(Matches!$I$2:$I$201,MATCH($A951&amp;"-2",Matches!$J$2:$J$201,0))="Void",INDEX(Matches!$G$2:$G$201,MATCH($A951&amp;"-2",Matches!$J$2:$J$201,0))="",INDEX(Matches!$H$2:$H$201,MATCH($A951&amp;"-2",Matches!$J$2:$J$201,0))=""),"",IF(AND($C951&lt;&gt;"",INDEX(Matches!$F$2:$F$201,MATCH($A951&amp;"-2",Matches!$J$2:$J$201,0))&lt;&gt;"",$C951&gt;=INDEX(Matches!$F$2:$F$201,MATCH($A951&amp;"-2",Matches!$J$2:$J$201,0))),"",IF(AND(F951=INDEX(Matches!$G$2:$G$201,MATCH($A951&amp;"-2",Matches!$J$2:$J$201,0)),G951=INDEX(Matches!$H$2:$H$201,MATCH($A951&amp;"-2",Matches!$J$2:$J$201,0))),5,IF(SIGN(F951-G951)&lt;&gt;SIGN(INDEX(Matches!$G$2:$G$201,MATCH($A951&amp;"-2",Matches!$J$2:$J$201,0))-INDEX(Matches!$H$2:$H$201,MATCH($A951&amp;"-2",Matches!$J$2:$J$201,0))),0,IF(F951-G951=INDEX(Matches!$G$2:$G$201,MATCH($A951&amp;"-2",Matches!$J$2:$J$201,0))-INDEX(Matches!$H$2:$H$201,MATCH($A951&amp;"-2",Matches!$J$2:$J$201,0)),3,2))))),""))</f>
        <v/>
      </c>
      <c r="Z951" s="12" t="str">
        <f aca="false">IF(OR($B951="",H951="",I951=""),"",IFERROR(IF(OR(INDEX(Matches!$I$2:$I$201,MATCH($A951&amp;"-3",Matches!$J$2:$J$201,0))="Void",INDEX(Matches!$G$2:$G$201,MATCH($A951&amp;"-3",Matches!$J$2:$J$201,0))="",INDEX(Matches!$H$2:$H$201,MATCH($A951&amp;"-3",Matches!$J$2:$J$201,0))=""),"",IF(AND($C951&lt;&gt;"",INDEX(Matches!$F$2:$F$201,MATCH($A951&amp;"-3",Matches!$J$2:$J$201,0))&lt;&gt;"",$C951&gt;=INDEX(Matches!$F$2:$F$201,MATCH($A951&amp;"-3",Matches!$J$2:$J$201,0))),"",IF(AND(H951=INDEX(Matches!$G$2:$G$201,MATCH($A951&amp;"-3",Matches!$J$2:$J$201,0)),I951=INDEX(Matches!$H$2:$H$201,MATCH($A951&amp;"-3",Matches!$J$2:$J$201,0))),5,IF(SIGN(H951-I951)&lt;&gt;SIGN(INDEX(Matches!$G$2:$G$201,MATCH($A951&amp;"-3",Matches!$J$2:$J$201,0))-INDEX(Matches!$H$2:$H$201,MATCH($A951&amp;"-3",Matches!$J$2:$J$201,0))),0,IF(H951-I951=INDEX(Matches!$G$2:$G$201,MATCH($A951&amp;"-3",Matches!$J$2:$J$201,0))-INDEX(Matches!$H$2:$H$201,MATCH($A951&amp;"-3",Matches!$J$2:$J$201,0)),3,2))))),""))</f>
        <v/>
      </c>
      <c r="AA951" s="12" t="str">
        <f aca="false">IF(OR($B951="",J951="",K951=""),"",IFERROR(IF(OR(INDEX(Matches!$I$2:$I$201,MATCH($A951&amp;"-4",Matches!$J$2:$J$201,0))="Void",INDEX(Matches!$G$2:$G$201,MATCH($A951&amp;"-4",Matches!$J$2:$J$201,0))="",INDEX(Matches!$H$2:$H$201,MATCH($A951&amp;"-4",Matches!$J$2:$J$201,0))=""),"",IF(AND($C951&lt;&gt;"",INDEX(Matches!$F$2:$F$201,MATCH($A951&amp;"-4",Matches!$J$2:$J$201,0))&lt;&gt;"",$C951&gt;=INDEX(Matches!$F$2:$F$201,MATCH($A951&amp;"-4",Matches!$J$2:$J$201,0))),"",IF(AND(J951=INDEX(Matches!$G$2:$G$201,MATCH($A951&amp;"-4",Matches!$J$2:$J$201,0)),K951=INDEX(Matches!$H$2:$H$201,MATCH($A951&amp;"-4",Matches!$J$2:$J$201,0))),5,IF(SIGN(J951-K951)&lt;&gt;SIGN(INDEX(Matches!$G$2:$G$201,MATCH($A951&amp;"-4",Matches!$J$2:$J$201,0))-INDEX(Matches!$H$2:$H$201,MATCH($A951&amp;"-4",Matches!$J$2:$J$201,0))),0,IF(J951-K951=INDEX(Matches!$G$2:$G$201,MATCH($A951&amp;"-4",Matches!$J$2:$J$201,0))-INDEX(Matches!$H$2:$H$201,MATCH($A951&amp;"-4",Matches!$J$2:$J$201,0)),3,2))))),""))</f>
        <v/>
      </c>
      <c r="AB951" s="12" t="str">
        <f aca="false">IF(OR($B951="",L951="",M951=""),"",IFERROR(IF(OR(INDEX(Matches!$I$2:$I$201,MATCH($A951&amp;"-5",Matches!$J$2:$J$201,0))="Void",INDEX(Matches!$G$2:$G$201,MATCH($A951&amp;"-5",Matches!$J$2:$J$201,0))="",INDEX(Matches!$H$2:$H$201,MATCH($A951&amp;"-5",Matches!$J$2:$J$201,0))=""),"",IF(AND($C951&lt;&gt;"",INDEX(Matches!$F$2:$F$201,MATCH($A951&amp;"-5",Matches!$J$2:$J$201,0))&lt;&gt;"",$C951&gt;=INDEX(Matches!$F$2:$F$201,MATCH($A951&amp;"-5",Matches!$J$2:$J$201,0))),"",IF(AND(L951=INDEX(Matches!$G$2:$G$201,MATCH($A951&amp;"-5",Matches!$J$2:$J$201,0)),M951=INDEX(Matches!$H$2:$H$201,MATCH($A951&amp;"-5",Matches!$J$2:$J$201,0))),5,IF(SIGN(L951-M951)&lt;&gt;SIGN(INDEX(Matches!$G$2:$G$201,MATCH($A951&amp;"-5",Matches!$J$2:$J$201,0))-INDEX(Matches!$H$2:$H$201,MATCH($A951&amp;"-5",Matches!$J$2:$J$201,0))),0,IF(L951-M951=INDEX(Matches!$G$2:$G$201,MATCH($A951&amp;"-5",Matches!$J$2:$J$201,0))-INDEX(Matches!$H$2:$H$201,MATCH($A951&amp;"-5",Matches!$J$2:$J$201,0)),3,2))))),""))</f>
        <v/>
      </c>
      <c r="AC951" s="12" t="str">
        <f aca="false">IF(OR($B951="",N951="",O951=""),"",IFERROR(IF(OR(INDEX(Matches!$I$2:$I$201,MATCH($A951&amp;"-6",Matches!$J$2:$J$201,0))="Void",INDEX(Matches!$G$2:$G$201,MATCH($A951&amp;"-6",Matches!$J$2:$J$201,0))="",INDEX(Matches!$H$2:$H$201,MATCH($A951&amp;"-6",Matches!$J$2:$J$201,0))=""),"",IF(AND($C951&lt;&gt;"",INDEX(Matches!$F$2:$F$201,MATCH($A951&amp;"-6",Matches!$J$2:$J$201,0))&lt;&gt;"",$C951&gt;=INDEX(Matches!$F$2:$F$201,MATCH($A951&amp;"-6",Matches!$J$2:$J$201,0))),"",IF(AND(N951=INDEX(Matches!$G$2:$G$201,MATCH($A951&amp;"-6",Matches!$J$2:$J$201,0)),O951=INDEX(Matches!$H$2:$H$201,MATCH($A951&amp;"-6",Matches!$J$2:$J$201,0))),5,IF(SIGN(N951-O951)&lt;&gt;SIGN(INDEX(Matches!$G$2:$G$201,MATCH($A951&amp;"-6",Matches!$J$2:$J$201,0))-INDEX(Matches!$H$2:$H$201,MATCH($A951&amp;"-6",Matches!$J$2:$J$201,0))),0,IF(N951-O951=INDEX(Matches!$G$2:$G$201,MATCH($A951&amp;"-6",Matches!$J$2:$J$201,0))-INDEX(Matches!$H$2:$H$201,MATCH($A951&amp;"-6",Matches!$J$2:$J$201,0)),3,2))))),""))</f>
        <v/>
      </c>
      <c r="AD951" s="12" t="str">
        <f aca="false">IF(OR($B951="",P951="",Q951=""),"",IFERROR(IF(OR(INDEX(Matches!$I$2:$I$201,MATCH($A951&amp;"-7",Matches!$J$2:$J$201,0))="Void",INDEX(Matches!$G$2:$G$201,MATCH($A951&amp;"-7",Matches!$J$2:$J$201,0))="",INDEX(Matches!$H$2:$H$201,MATCH($A951&amp;"-7",Matches!$J$2:$J$201,0))=""),"",IF(AND($C951&lt;&gt;"",INDEX(Matches!$F$2:$F$201,MATCH($A951&amp;"-7",Matches!$J$2:$J$201,0))&lt;&gt;"",$C951&gt;=INDEX(Matches!$F$2:$F$201,MATCH($A951&amp;"-7",Matches!$J$2:$J$201,0))),"",IF(AND(P951=INDEX(Matches!$G$2:$G$201,MATCH($A951&amp;"-7",Matches!$J$2:$J$201,0)),Q951=INDEX(Matches!$H$2:$H$201,MATCH($A951&amp;"-7",Matches!$J$2:$J$201,0))),5,IF(SIGN(P951-Q951)&lt;&gt;SIGN(INDEX(Matches!$G$2:$G$201,MATCH($A951&amp;"-7",Matches!$J$2:$J$201,0))-INDEX(Matches!$H$2:$H$201,MATCH($A951&amp;"-7",Matches!$J$2:$J$201,0))),0,IF(P951-Q951=INDEX(Matches!$G$2:$G$201,MATCH($A951&amp;"-7",Matches!$J$2:$J$201,0))-INDEX(Matches!$H$2:$H$201,MATCH($A951&amp;"-7",Matches!$J$2:$J$201,0)),3,2))))),""))</f>
        <v/>
      </c>
      <c r="AE951" s="12" t="str">
        <f aca="false">IF(OR($B951="",R951="",S951=""),"",IFERROR(IF(OR(INDEX(Matches!$I$2:$I$201,MATCH($A951&amp;"-8",Matches!$J$2:$J$201,0))="Void",INDEX(Matches!$G$2:$G$201,MATCH($A951&amp;"-8",Matches!$J$2:$J$201,0))="",INDEX(Matches!$H$2:$H$201,MATCH($A951&amp;"-8",Matches!$J$2:$J$201,0))=""),"",IF(AND($C951&lt;&gt;"",INDEX(Matches!$F$2:$F$201,MATCH($A951&amp;"-8",Matches!$J$2:$J$201,0))&lt;&gt;"",$C951&gt;=INDEX(Matches!$F$2:$F$201,MATCH($A951&amp;"-8",Matches!$J$2:$J$201,0))),"",IF(AND(R951=INDEX(Matches!$G$2:$G$201,MATCH($A951&amp;"-8",Matches!$J$2:$J$201,0)),S951=INDEX(Matches!$H$2:$H$201,MATCH($A951&amp;"-8",Matches!$J$2:$J$201,0))),5,IF(SIGN(R951-S951)&lt;&gt;SIGN(INDEX(Matches!$G$2:$G$201,MATCH($A951&amp;"-8",Matches!$J$2:$J$201,0))-INDEX(Matches!$H$2:$H$201,MATCH($A951&amp;"-8",Matches!$J$2:$J$201,0))),0,IF(R951-S951=INDEX(Matches!$G$2:$G$201,MATCH($A951&amp;"-8",Matches!$J$2:$J$201,0))-INDEX(Matches!$H$2:$H$201,MATCH($A951&amp;"-8",Matches!$J$2:$J$201,0)),3,2))))),""))</f>
        <v/>
      </c>
      <c r="AF951" s="12" t="str">
        <f aca="false">IF(OR($B951="",T951="",U951=""),"",IFERROR(IF(OR(INDEX(Matches!$I$2:$I$201,MATCH($A951&amp;"-9",Matches!$J$2:$J$201,0))="Void",INDEX(Matches!$G$2:$G$201,MATCH($A951&amp;"-9",Matches!$J$2:$J$201,0))="",INDEX(Matches!$H$2:$H$201,MATCH($A951&amp;"-9",Matches!$J$2:$J$201,0))=""),"",IF(AND($C951&lt;&gt;"",INDEX(Matches!$F$2:$F$201,MATCH($A951&amp;"-9",Matches!$J$2:$J$201,0))&lt;&gt;"",$C951&gt;=INDEX(Matches!$F$2:$F$201,MATCH($A951&amp;"-9",Matches!$J$2:$J$201,0))),"",IF(AND(T951=INDEX(Matches!$G$2:$G$201,MATCH($A951&amp;"-9",Matches!$J$2:$J$201,0)),U951=INDEX(Matches!$H$2:$H$201,MATCH($A951&amp;"-9",Matches!$J$2:$J$201,0))),5,IF(SIGN(T951-U951)&lt;&gt;SIGN(INDEX(Matches!$G$2:$G$201,MATCH($A951&amp;"-9",Matches!$J$2:$J$201,0))-INDEX(Matches!$H$2:$H$201,MATCH($A951&amp;"-9",Matches!$J$2:$J$201,0))),0,IF(T951-U951=INDEX(Matches!$G$2:$G$201,MATCH($A951&amp;"-9",Matches!$J$2:$J$201,0))-INDEX(Matches!$H$2:$H$201,MATCH($A951&amp;"-9",Matches!$J$2:$J$201,0)),3,2))))),""))</f>
        <v/>
      </c>
      <c r="AG951" s="12" t="str">
        <f aca="false">IF(OR($B951="",V951="",W951=""),"",IFERROR(IF(OR(INDEX(Matches!$I$2:$I$201,MATCH($A951&amp;"-10",Matches!$J$2:$J$201,0))="Void",INDEX(Matches!$G$2:$G$201,MATCH($A951&amp;"-10",Matches!$J$2:$J$201,0))="",INDEX(Matches!$H$2:$H$201,MATCH($A951&amp;"-10",Matches!$J$2:$J$201,0))=""),"",IF(AND($C951&lt;&gt;"",INDEX(Matches!$F$2:$F$201,MATCH($A951&amp;"-10",Matches!$J$2:$J$201,0))&lt;&gt;"",$C951&gt;=INDEX(Matches!$F$2:$F$201,MATCH($A951&amp;"-10",Matches!$J$2:$J$201,0))),"",IF(AND(V951=INDEX(Matches!$G$2:$G$201,MATCH($A951&amp;"-10",Matches!$J$2:$J$201,0)),W951=INDEX(Matches!$H$2:$H$201,MATCH($A951&amp;"-10",Matches!$J$2:$J$201,0))),5,IF(SIGN(V951-W951)&lt;&gt;SIGN(INDEX(Matches!$G$2:$G$201,MATCH($A951&amp;"-10",Matches!$J$2:$J$201,0))-INDEX(Matches!$H$2:$H$201,MATCH($A951&amp;"-10",Matches!$J$2:$J$201,0))),0,IF(V951-W951=INDEX(Matches!$G$2:$G$201,MATCH($A951&amp;"-10",Matches!$J$2:$J$201,0))-INDEX(Matches!$H$2:$H$201,MATCH($A951&amp;"-10",Matches!$J$2:$J$201,0)),3,2))))),""))</f>
        <v/>
      </c>
      <c r="AH951" s="13" t="str">
        <f aca="false">IF($B951="","",SUM(X951:AG951))</f>
        <v/>
      </c>
      <c r="AI951" s="12" t="str">
        <f aca="false">IF($B951="","",COUNTIF(X951:AG951,5))</f>
        <v/>
      </c>
      <c r="AJ951" s="12" t="str">
        <f aca="false">IF($B951="","",COUNTIF(X951:AG951,"&gt;=2"))</f>
        <v/>
      </c>
      <c r="AK951" s="12" t="str">
        <f aca="false">IF($B951="","",COUNT(X951:AG951))</f>
        <v/>
      </c>
    </row>
    <row r="952" customFormat="false" ht="15" hidden="false" customHeight="false" outlineLevel="0" collapsed="false">
      <c r="A952" s="7"/>
      <c r="B952" s="7"/>
      <c r="C952" s="11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12" t="str">
        <f aca="false">IF(OR($B952="",D952="",E952=""),"",IFERROR(IF(OR(INDEX(Matches!$I$2:$I$201,MATCH($A952&amp;"-1",Matches!$J$2:$J$201,0))="Void",INDEX(Matches!$G$2:$G$201,MATCH($A952&amp;"-1",Matches!$J$2:$J$201,0))="",INDEX(Matches!$H$2:$H$201,MATCH($A952&amp;"-1",Matches!$J$2:$J$201,0))=""),"",IF(AND($C952&lt;&gt;"",INDEX(Matches!$F$2:$F$201,MATCH($A952&amp;"-1",Matches!$J$2:$J$201,0))&lt;&gt;"",$C952&gt;=INDEX(Matches!$F$2:$F$201,MATCH($A952&amp;"-1",Matches!$J$2:$J$201,0))),"",IF(AND(D952=INDEX(Matches!$G$2:$G$201,MATCH($A952&amp;"-1",Matches!$J$2:$J$201,0)),E952=INDEX(Matches!$H$2:$H$201,MATCH($A952&amp;"-1",Matches!$J$2:$J$201,0))),5,IF(SIGN(D952-E952)&lt;&gt;SIGN(INDEX(Matches!$G$2:$G$201,MATCH($A952&amp;"-1",Matches!$J$2:$J$201,0))-INDEX(Matches!$H$2:$H$201,MATCH($A952&amp;"-1",Matches!$J$2:$J$201,0))),0,IF(D952-E952=INDEX(Matches!$G$2:$G$201,MATCH($A952&amp;"-1",Matches!$J$2:$J$201,0))-INDEX(Matches!$H$2:$H$201,MATCH($A952&amp;"-1",Matches!$J$2:$J$201,0)),3,2))))),""))</f>
        <v/>
      </c>
      <c r="Y952" s="12" t="str">
        <f aca="false">IF(OR($B952="",F952="",G952=""),"",IFERROR(IF(OR(INDEX(Matches!$I$2:$I$201,MATCH($A952&amp;"-2",Matches!$J$2:$J$201,0))="Void",INDEX(Matches!$G$2:$G$201,MATCH($A952&amp;"-2",Matches!$J$2:$J$201,0))="",INDEX(Matches!$H$2:$H$201,MATCH($A952&amp;"-2",Matches!$J$2:$J$201,0))=""),"",IF(AND($C952&lt;&gt;"",INDEX(Matches!$F$2:$F$201,MATCH($A952&amp;"-2",Matches!$J$2:$J$201,0))&lt;&gt;"",$C952&gt;=INDEX(Matches!$F$2:$F$201,MATCH($A952&amp;"-2",Matches!$J$2:$J$201,0))),"",IF(AND(F952=INDEX(Matches!$G$2:$G$201,MATCH($A952&amp;"-2",Matches!$J$2:$J$201,0)),G952=INDEX(Matches!$H$2:$H$201,MATCH($A952&amp;"-2",Matches!$J$2:$J$201,0))),5,IF(SIGN(F952-G952)&lt;&gt;SIGN(INDEX(Matches!$G$2:$G$201,MATCH($A952&amp;"-2",Matches!$J$2:$J$201,0))-INDEX(Matches!$H$2:$H$201,MATCH($A952&amp;"-2",Matches!$J$2:$J$201,0))),0,IF(F952-G952=INDEX(Matches!$G$2:$G$201,MATCH($A952&amp;"-2",Matches!$J$2:$J$201,0))-INDEX(Matches!$H$2:$H$201,MATCH($A952&amp;"-2",Matches!$J$2:$J$201,0)),3,2))))),""))</f>
        <v/>
      </c>
      <c r="Z952" s="12" t="str">
        <f aca="false">IF(OR($B952="",H952="",I952=""),"",IFERROR(IF(OR(INDEX(Matches!$I$2:$I$201,MATCH($A952&amp;"-3",Matches!$J$2:$J$201,0))="Void",INDEX(Matches!$G$2:$G$201,MATCH($A952&amp;"-3",Matches!$J$2:$J$201,0))="",INDEX(Matches!$H$2:$H$201,MATCH($A952&amp;"-3",Matches!$J$2:$J$201,0))=""),"",IF(AND($C952&lt;&gt;"",INDEX(Matches!$F$2:$F$201,MATCH($A952&amp;"-3",Matches!$J$2:$J$201,0))&lt;&gt;"",$C952&gt;=INDEX(Matches!$F$2:$F$201,MATCH($A952&amp;"-3",Matches!$J$2:$J$201,0))),"",IF(AND(H952=INDEX(Matches!$G$2:$G$201,MATCH($A952&amp;"-3",Matches!$J$2:$J$201,0)),I952=INDEX(Matches!$H$2:$H$201,MATCH($A952&amp;"-3",Matches!$J$2:$J$201,0))),5,IF(SIGN(H952-I952)&lt;&gt;SIGN(INDEX(Matches!$G$2:$G$201,MATCH($A952&amp;"-3",Matches!$J$2:$J$201,0))-INDEX(Matches!$H$2:$H$201,MATCH($A952&amp;"-3",Matches!$J$2:$J$201,0))),0,IF(H952-I952=INDEX(Matches!$G$2:$G$201,MATCH($A952&amp;"-3",Matches!$J$2:$J$201,0))-INDEX(Matches!$H$2:$H$201,MATCH($A952&amp;"-3",Matches!$J$2:$J$201,0)),3,2))))),""))</f>
        <v/>
      </c>
      <c r="AA952" s="12" t="str">
        <f aca="false">IF(OR($B952="",J952="",K952=""),"",IFERROR(IF(OR(INDEX(Matches!$I$2:$I$201,MATCH($A952&amp;"-4",Matches!$J$2:$J$201,0))="Void",INDEX(Matches!$G$2:$G$201,MATCH($A952&amp;"-4",Matches!$J$2:$J$201,0))="",INDEX(Matches!$H$2:$H$201,MATCH($A952&amp;"-4",Matches!$J$2:$J$201,0))=""),"",IF(AND($C952&lt;&gt;"",INDEX(Matches!$F$2:$F$201,MATCH($A952&amp;"-4",Matches!$J$2:$J$201,0))&lt;&gt;"",$C952&gt;=INDEX(Matches!$F$2:$F$201,MATCH($A952&amp;"-4",Matches!$J$2:$J$201,0))),"",IF(AND(J952=INDEX(Matches!$G$2:$G$201,MATCH($A952&amp;"-4",Matches!$J$2:$J$201,0)),K952=INDEX(Matches!$H$2:$H$201,MATCH($A952&amp;"-4",Matches!$J$2:$J$201,0))),5,IF(SIGN(J952-K952)&lt;&gt;SIGN(INDEX(Matches!$G$2:$G$201,MATCH($A952&amp;"-4",Matches!$J$2:$J$201,0))-INDEX(Matches!$H$2:$H$201,MATCH($A952&amp;"-4",Matches!$J$2:$J$201,0))),0,IF(J952-K952=INDEX(Matches!$G$2:$G$201,MATCH($A952&amp;"-4",Matches!$J$2:$J$201,0))-INDEX(Matches!$H$2:$H$201,MATCH($A952&amp;"-4",Matches!$J$2:$J$201,0)),3,2))))),""))</f>
        <v/>
      </c>
      <c r="AB952" s="12" t="str">
        <f aca="false">IF(OR($B952="",L952="",M952=""),"",IFERROR(IF(OR(INDEX(Matches!$I$2:$I$201,MATCH($A952&amp;"-5",Matches!$J$2:$J$201,0))="Void",INDEX(Matches!$G$2:$G$201,MATCH($A952&amp;"-5",Matches!$J$2:$J$201,0))="",INDEX(Matches!$H$2:$H$201,MATCH($A952&amp;"-5",Matches!$J$2:$J$201,0))=""),"",IF(AND($C952&lt;&gt;"",INDEX(Matches!$F$2:$F$201,MATCH($A952&amp;"-5",Matches!$J$2:$J$201,0))&lt;&gt;"",$C952&gt;=INDEX(Matches!$F$2:$F$201,MATCH($A952&amp;"-5",Matches!$J$2:$J$201,0))),"",IF(AND(L952=INDEX(Matches!$G$2:$G$201,MATCH($A952&amp;"-5",Matches!$J$2:$J$201,0)),M952=INDEX(Matches!$H$2:$H$201,MATCH($A952&amp;"-5",Matches!$J$2:$J$201,0))),5,IF(SIGN(L952-M952)&lt;&gt;SIGN(INDEX(Matches!$G$2:$G$201,MATCH($A952&amp;"-5",Matches!$J$2:$J$201,0))-INDEX(Matches!$H$2:$H$201,MATCH($A952&amp;"-5",Matches!$J$2:$J$201,0))),0,IF(L952-M952=INDEX(Matches!$G$2:$G$201,MATCH($A952&amp;"-5",Matches!$J$2:$J$201,0))-INDEX(Matches!$H$2:$H$201,MATCH($A952&amp;"-5",Matches!$J$2:$J$201,0)),3,2))))),""))</f>
        <v/>
      </c>
      <c r="AC952" s="12" t="str">
        <f aca="false">IF(OR($B952="",N952="",O952=""),"",IFERROR(IF(OR(INDEX(Matches!$I$2:$I$201,MATCH($A952&amp;"-6",Matches!$J$2:$J$201,0))="Void",INDEX(Matches!$G$2:$G$201,MATCH($A952&amp;"-6",Matches!$J$2:$J$201,0))="",INDEX(Matches!$H$2:$H$201,MATCH($A952&amp;"-6",Matches!$J$2:$J$201,0))=""),"",IF(AND($C952&lt;&gt;"",INDEX(Matches!$F$2:$F$201,MATCH($A952&amp;"-6",Matches!$J$2:$J$201,0))&lt;&gt;"",$C952&gt;=INDEX(Matches!$F$2:$F$201,MATCH($A952&amp;"-6",Matches!$J$2:$J$201,0))),"",IF(AND(N952=INDEX(Matches!$G$2:$G$201,MATCH($A952&amp;"-6",Matches!$J$2:$J$201,0)),O952=INDEX(Matches!$H$2:$H$201,MATCH($A952&amp;"-6",Matches!$J$2:$J$201,0))),5,IF(SIGN(N952-O952)&lt;&gt;SIGN(INDEX(Matches!$G$2:$G$201,MATCH($A952&amp;"-6",Matches!$J$2:$J$201,0))-INDEX(Matches!$H$2:$H$201,MATCH($A952&amp;"-6",Matches!$J$2:$J$201,0))),0,IF(N952-O952=INDEX(Matches!$G$2:$G$201,MATCH($A952&amp;"-6",Matches!$J$2:$J$201,0))-INDEX(Matches!$H$2:$H$201,MATCH($A952&amp;"-6",Matches!$J$2:$J$201,0)),3,2))))),""))</f>
        <v/>
      </c>
      <c r="AD952" s="12" t="str">
        <f aca="false">IF(OR($B952="",P952="",Q952=""),"",IFERROR(IF(OR(INDEX(Matches!$I$2:$I$201,MATCH($A952&amp;"-7",Matches!$J$2:$J$201,0))="Void",INDEX(Matches!$G$2:$G$201,MATCH($A952&amp;"-7",Matches!$J$2:$J$201,0))="",INDEX(Matches!$H$2:$H$201,MATCH($A952&amp;"-7",Matches!$J$2:$J$201,0))=""),"",IF(AND($C952&lt;&gt;"",INDEX(Matches!$F$2:$F$201,MATCH($A952&amp;"-7",Matches!$J$2:$J$201,0))&lt;&gt;"",$C952&gt;=INDEX(Matches!$F$2:$F$201,MATCH($A952&amp;"-7",Matches!$J$2:$J$201,0))),"",IF(AND(P952=INDEX(Matches!$G$2:$G$201,MATCH($A952&amp;"-7",Matches!$J$2:$J$201,0)),Q952=INDEX(Matches!$H$2:$H$201,MATCH($A952&amp;"-7",Matches!$J$2:$J$201,0))),5,IF(SIGN(P952-Q952)&lt;&gt;SIGN(INDEX(Matches!$G$2:$G$201,MATCH($A952&amp;"-7",Matches!$J$2:$J$201,0))-INDEX(Matches!$H$2:$H$201,MATCH($A952&amp;"-7",Matches!$J$2:$J$201,0))),0,IF(P952-Q952=INDEX(Matches!$G$2:$G$201,MATCH($A952&amp;"-7",Matches!$J$2:$J$201,0))-INDEX(Matches!$H$2:$H$201,MATCH($A952&amp;"-7",Matches!$J$2:$J$201,0)),3,2))))),""))</f>
        <v/>
      </c>
      <c r="AE952" s="12" t="str">
        <f aca="false">IF(OR($B952="",R952="",S952=""),"",IFERROR(IF(OR(INDEX(Matches!$I$2:$I$201,MATCH($A952&amp;"-8",Matches!$J$2:$J$201,0))="Void",INDEX(Matches!$G$2:$G$201,MATCH($A952&amp;"-8",Matches!$J$2:$J$201,0))="",INDEX(Matches!$H$2:$H$201,MATCH($A952&amp;"-8",Matches!$J$2:$J$201,0))=""),"",IF(AND($C952&lt;&gt;"",INDEX(Matches!$F$2:$F$201,MATCH($A952&amp;"-8",Matches!$J$2:$J$201,0))&lt;&gt;"",$C952&gt;=INDEX(Matches!$F$2:$F$201,MATCH($A952&amp;"-8",Matches!$J$2:$J$201,0))),"",IF(AND(R952=INDEX(Matches!$G$2:$G$201,MATCH($A952&amp;"-8",Matches!$J$2:$J$201,0)),S952=INDEX(Matches!$H$2:$H$201,MATCH($A952&amp;"-8",Matches!$J$2:$J$201,0))),5,IF(SIGN(R952-S952)&lt;&gt;SIGN(INDEX(Matches!$G$2:$G$201,MATCH($A952&amp;"-8",Matches!$J$2:$J$201,0))-INDEX(Matches!$H$2:$H$201,MATCH($A952&amp;"-8",Matches!$J$2:$J$201,0))),0,IF(R952-S952=INDEX(Matches!$G$2:$G$201,MATCH($A952&amp;"-8",Matches!$J$2:$J$201,0))-INDEX(Matches!$H$2:$H$201,MATCH($A952&amp;"-8",Matches!$J$2:$J$201,0)),3,2))))),""))</f>
        <v/>
      </c>
      <c r="AF952" s="12" t="str">
        <f aca="false">IF(OR($B952="",T952="",U952=""),"",IFERROR(IF(OR(INDEX(Matches!$I$2:$I$201,MATCH($A952&amp;"-9",Matches!$J$2:$J$201,0))="Void",INDEX(Matches!$G$2:$G$201,MATCH($A952&amp;"-9",Matches!$J$2:$J$201,0))="",INDEX(Matches!$H$2:$H$201,MATCH($A952&amp;"-9",Matches!$J$2:$J$201,0))=""),"",IF(AND($C952&lt;&gt;"",INDEX(Matches!$F$2:$F$201,MATCH($A952&amp;"-9",Matches!$J$2:$J$201,0))&lt;&gt;"",$C952&gt;=INDEX(Matches!$F$2:$F$201,MATCH($A952&amp;"-9",Matches!$J$2:$J$201,0))),"",IF(AND(T952=INDEX(Matches!$G$2:$G$201,MATCH($A952&amp;"-9",Matches!$J$2:$J$201,0)),U952=INDEX(Matches!$H$2:$H$201,MATCH($A952&amp;"-9",Matches!$J$2:$J$201,0))),5,IF(SIGN(T952-U952)&lt;&gt;SIGN(INDEX(Matches!$G$2:$G$201,MATCH($A952&amp;"-9",Matches!$J$2:$J$201,0))-INDEX(Matches!$H$2:$H$201,MATCH($A952&amp;"-9",Matches!$J$2:$J$201,0))),0,IF(T952-U952=INDEX(Matches!$G$2:$G$201,MATCH($A952&amp;"-9",Matches!$J$2:$J$201,0))-INDEX(Matches!$H$2:$H$201,MATCH($A952&amp;"-9",Matches!$J$2:$J$201,0)),3,2))))),""))</f>
        <v/>
      </c>
      <c r="AG952" s="12" t="str">
        <f aca="false">IF(OR($B952="",V952="",W952=""),"",IFERROR(IF(OR(INDEX(Matches!$I$2:$I$201,MATCH($A952&amp;"-10",Matches!$J$2:$J$201,0))="Void",INDEX(Matches!$G$2:$G$201,MATCH($A952&amp;"-10",Matches!$J$2:$J$201,0))="",INDEX(Matches!$H$2:$H$201,MATCH($A952&amp;"-10",Matches!$J$2:$J$201,0))=""),"",IF(AND($C952&lt;&gt;"",INDEX(Matches!$F$2:$F$201,MATCH($A952&amp;"-10",Matches!$J$2:$J$201,0))&lt;&gt;"",$C952&gt;=INDEX(Matches!$F$2:$F$201,MATCH($A952&amp;"-10",Matches!$J$2:$J$201,0))),"",IF(AND(V952=INDEX(Matches!$G$2:$G$201,MATCH($A952&amp;"-10",Matches!$J$2:$J$201,0)),W952=INDEX(Matches!$H$2:$H$201,MATCH($A952&amp;"-10",Matches!$J$2:$J$201,0))),5,IF(SIGN(V952-W952)&lt;&gt;SIGN(INDEX(Matches!$G$2:$G$201,MATCH($A952&amp;"-10",Matches!$J$2:$J$201,0))-INDEX(Matches!$H$2:$H$201,MATCH($A952&amp;"-10",Matches!$J$2:$J$201,0))),0,IF(V952-W952=INDEX(Matches!$G$2:$G$201,MATCH($A952&amp;"-10",Matches!$J$2:$J$201,0))-INDEX(Matches!$H$2:$H$201,MATCH($A952&amp;"-10",Matches!$J$2:$J$201,0)),3,2))))),""))</f>
        <v/>
      </c>
      <c r="AH952" s="13" t="str">
        <f aca="false">IF($B952="","",SUM(X952:AG952))</f>
        <v/>
      </c>
      <c r="AI952" s="12" t="str">
        <f aca="false">IF($B952="","",COUNTIF(X952:AG952,5))</f>
        <v/>
      </c>
      <c r="AJ952" s="12" t="str">
        <f aca="false">IF($B952="","",COUNTIF(X952:AG952,"&gt;=2"))</f>
        <v/>
      </c>
      <c r="AK952" s="12" t="str">
        <f aca="false">IF($B952="","",COUNT(X952:AG952))</f>
        <v/>
      </c>
    </row>
    <row r="953" customFormat="false" ht="15" hidden="false" customHeight="false" outlineLevel="0" collapsed="false">
      <c r="A953" s="7"/>
      <c r="B953" s="7"/>
      <c r="C953" s="11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12" t="str">
        <f aca="false">IF(OR($B953="",D953="",E953=""),"",IFERROR(IF(OR(INDEX(Matches!$I$2:$I$201,MATCH($A953&amp;"-1",Matches!$J$2:$J$201,0))="Void",INDEX(Matches!$G$2:$G$201,MATCH($A953&amp;"-1",Matches!$J$2:$J$201,0))="",INDEX(Matches!$H$2:$H$201,MATCH($A953&amp;"-1",Matches!$J$2:$J$201,0))=""),"",IF(AND($C953&lt;&gt;"",INDEX(Matches!$F$2:$F$201,MATCH($A953&amp;"-1",Matches!$J$2:$J$201,0))&lt;&gt;"",$C953&gt;=INDEX(Matches!$F$2:$F$201,MATCH($A953&amp;"-1",Matches!$J$2:$J$201,0))),"",IF(AND(D953=INDEX(Matches!$G$2:$G$201,MATCH($A953&amp;"-1",Matches!$J$2:$J$201,0)),E953=INDEX(Matches!$H$2:$H$201,MATCH($A953&amp;"-1",Matches!$J$2:$J$201,0))),5,IF(SIGN(D953-E953)&lt;&gt;SIGN(INDEX(Matches!$G$2:$G$201,MATCH($A953&amp;"-1",Matches!$J$2:$J$201,0))-INDEX(Matches!$H$2:$H$201,MATCH($A953&amp;"-1",Matches!$J$2:$J$201,0))),0,IF(D953-E953=INDEX(Matches!$G$2:$G$201,MATCH($A953&amp;"-1",Matches!$J$2:$J$201,0))-INDEX(Matches!$H$2:$H$201,MATCH($A953&amp;"-1",Matches!$J$2:$J$201,0)),3,2))))),""))</f>
        <v/>
      </c>
      <c r="Y953" s="12" t="str">
        <f aca="false">IF(OR($B953="",F953="",G953=""),"",IFERROR(IF(OR(INDEX(Matches!$I$2:$I$201,MATCH($A953&amp;"-2",Matches!$J$2:$J$201,0))="Void",INDEX(Matches!$G$2:$G$201,MATCH($A953&amp;"-2",Matches!$J$2:$J$201,0))="",INDEX(Matches!$H$2:$H$201,MATCH($A953&amp;"-2",Matches!$J$2:$J$201,0))=""),"",IF(AND($C953&lt;&gt;"",INDEX(Matches!$F$2:$F$201,MATCH($A953&amp;"-2",Matches!$J$2:$J$201,0))&lt;&gt;"",$C953&gt;=INDEX(Matches!$F$2:$F$201,MATCH($A953&amp;"-2",Matches!$J$2:$J$201,0))),"",IF(AND(F953=INDEX(Matches!$G$2:$G$201,MATCH($A953&amp;"-2",Matches!$J$2:$J$201,0)),G953=INDEX(Matches!$H$2:$H$201,MATCH($A953&amp;"-2",Matches!$J$2:$J$201,0))),5,IF(SIGN(F953-G953)&lt;&gt;SIGN(INDEX(Matches!$G$2:$G$201,MATCH($A953&amp;"-2",Matches!$J$2:$J$201,0))-INDEX(Matches!$H$2:$H$201,MATCH($A953&amp;"-2",Matches!$J$2:$J$201,0))),0,IF(F953-G953=INDEX(Matches!$G$2:$G$201,MATCH($A953&amp;"-2",Matches!$J$2:$J$201,0))-INDEX(Matches!$H$2:$H$201,MATCH($A953&amp;"-2",Matches!$J$2:$J$201,0)),3,2))))),""))</f>
        <v/>
      </c>
      <c r="Z953" s="12" t="str">
        <f aca="false">IF(OR($B953="",H953="",I953=""),"",IFERROR(IF(OR(INDEX(Matches!$I$2:$I$201,MATCH($A953&amp;"-3",Matches!$J$2:$J$201,0))="Void",INDEX(Matches!$G$2:$G$201,MATCH($A953&amp;"-3",Matches!$J$2:$J$201,0))="",INDEX(Matches!$H$2:$H$201,MATCH($A953&amp;"-3",Matches!$J$2:$J$201,0))=""),"",IF(AND($C953&lt;&gt;"",INDEX(Matches!$F$2:$F$201,MATCH($A953&amp;"-3",Matches!$J$2:$J$201,0))&lt;&gt;"",$C953&gt;=INDEX(Matches!$F$2:$F$201,MATCH($A953&amp;"-3",Matches!$J$2:$J$201,0))),"",IF(AND(H953=INDEX(Matches!$G$2:$G$201,MATCH($A953&amp;"-3",Matches!$J$2:$J$201,0)),I953=INDEX(Matches!$H$2:$H$201,MATCH($A953&amp;"-3",Matches!$J$2:$J$201,0))),5,IF(SIGN(H953-I953)&lt;&gt;SIGN(INDEX(Matches!$G$2:$G$201,MATCH($A953&amp;"-3",Matches!$J$2:$J$201,0))-INDEX(Matches!$H$2:$H$201,MATCH($A953&amp;"-3",Matches!$J$2:$J$201,0))),0,IF(H953-I953=INDEX(Matches!$G$2:$G$201,MATCH($A953&amp;"-3",Matches!$J$2:$J$201,0))-INDEX(Matches!$H$2:$H$201,MATCH($A953&amp;"-3",Matches!$J$2:$J$201,0)),3,2))))),""))</f>
        <v/>
      </c>
      <c r="AA953" s="12" t="str">
        <f aca="false">IF(OR($B953="",J953="",K953=""),"",IFERROR(IF(OR(INDEX(Matches!$I$2:$I$201,MATCH($A953&amp;"-4",Matches!$J$2:$J$201,0))="Void",INDEX(Matches!$G$2:$G$201,MATCH($A953&amp;"-4",Matches!$J$2:$J$201,0))="",INDEX(Matches!$H$2:$H$201,MATCH($A953&amp;"-4",Matches!$J$2:$J$201,0))=""),"",IF(AND($C953&lt;&gt;"",INDEX(Matches!$F$2:$F$201,MATCH($A953&amp;"-4",Matches!$J$2:$J$201,0))&lt;&gt;"",$C953&gt;=INDEX(Matches!$F$2:$F$201,MATCH($A953&amp;"-4",Matches!$J$2:$J$201,0))),"",IF(AND(J953=INDEX(Matches!$G$2:$G$201,MATCH($A953&amp;"-4",Matches!$J$2:$J$201,0)),K953=INDEX(Matches!$H$2:$H$201,MATCH($A953&amp;"-4",Matches!$J$2:$J$201,0))),5,IF(SIGN(J953-K953)&lt;&gt;SIGN(INDEX(Matches!$G$2:$G$201,MATCH($A953&amp;"-4",Matches!$J$2:$J$201,0))-INDEX(Matches!$H$2:$H$201,MATCH($A953&amp;"-4",Matches!$J$2:$J$201,0))),0,IF(J953-K953=INDEX(Matches!$G$2:$G$201,MATCH($A953&amp;"-4",Matches!$J$2:$J$201,0))-INDEX(Matches!$H$2:$H$201,MATCH($A953&amp;"-4",Matches!$J$2:$J$201,0)),3,2))))),""))</f>
        <v/>
      </c>
      <c r="AB953" s="12" t="str">
        <f aca="false">IF(OR($B953="",L953="",M953=""),"",IFERROR(IF(OR(INDEX(Matches!$I$2:$I$201,MATCH($A953&amp;"-5",Matches!$J$2:$J$201,0))="Void",INDEX(Matches!$G$2:$G$201,MATCH($A953&amp;"-5",Matches!$J$2:$J$201,0))="",INDEX(Matches!$H$2:$H$201,MATCH($A953&amp;"-5",Matches!$J$2:$J$201,0))=""),"",IF(AND($C953&lt;&gt;"",INDEX(Matches!$F$2:$F$201,MATCH($A953&amp;"-5",Matches!$J$2:$J$201,0))&lt;&gt;"",$C953&gt;=INDEX(Matches!$F$2:$F$201,MATCH($A953&amp;"-5",Matches!$J$2:$J$201,0))),"",IF(AND(L953=INDEX(Matches!$G$2:$G$201,MATCH($A953&amp;"-5",Matches!$J$2:$J$201,0)),M953=INDEX(Matches!$H$2:$H$201,MATCH($A953&amp;"-5",Matches!$J$2:$J$201,0))),5,IF(SIGN(L953-M953)&lt;&gt;SIGN(INDEX(Matches!$G$2:$G$201,MATCH($A953&amp;"-5",Matches!$J$2:$J$201,0))-INDEX(Matches!$H$2:$H$201,MATCH($A953&amp;"-5",Matches!$J$2:$J$201,0))),0,IF(L953-M953=INDEX(Matches!$G$2:$G$201,MATCH($A953&amp;"-5",Matches!$J$2:$J$201,0))-INDEX(Matches!$H$2:$H$201,MATCH($A953&amp;"-5",Matches!$J$2:$J$201,0)),3,2))))),""))</f>
        <v/>
      </c>
      <c r="AC953" s="12" t="str">
        <f aca="false">IF(OR($B953="",N953="",O953=""),"",IFERROR(IF(OR(INDEX(Matches!$I$2:$I$201,MATCH($A953&amp;"-6",Matches!$J$2:$J$201,0))="Void",INDEX(Matches!$G$2:$G$201,MATCH($A953&amp;"-6",Matches!$J$2:$J$201,0))="",INDEX(Matches!$H$2:$H$201,MATCH($A953&amp;"-6",Matches!$J$2:$J$201,0))=""),"",IF(AND($C953&lt;&gt;"",INDEX(Matches!$F$2:$F$201,MATCH($A953&amp;"-6",Matches!$J$2:$J$201,0))&lt;&gt;"",$C953&gt;=INDEX(Matches!$F$2:$F$201,MATCH($A953&amp;"-6",Matches!$J$2:$J$201,0))),"",IF(AND(N953=INDEX(Matches!$G$2:$G$201,MATCH($A953&amp;"-6",Matches!$J$2:$J$201,0)),O953=INDEX(Matches!$H$2:$H$201,MATCH($A953&amp;"-6",Matches!$J$2:$J$201,0))),5,IF(SIGN(N953-O953)&lt;&gt;SIGN(INDEX(Matches!$G$2:$G$201,MATCH($A953&amp;"-6",Matches!$J$2:$J$201,0))-INDEX(Matches!$H$2:$H$201,MATCH($A953&amp;"-6",Matches!$J$2:$J$201,0))),0,IF(N953-O953=INDEX(Matches!$G$2:$G$201,MATCH($A953&amp;"-6",Matches!$J$2:$J$201,0))-INDEX(Matches!$H$2:$H$201,MATCH($A953&amp;"-6",Matches!$J$2:$J$201,0)),3,2))))),""))</f>
        <v/>
      </c>
      <c r="AD953" s="12" t="str">
        <f aca="false">IF(OR($B953="",P953="",Q953=""),"",IFERROR(IF(OR(INDEX(Matches!$I$2:$I$201,MATCH($A953&amp;"-7",Matches!$J$2:$J$201,0))="Void",INDEX(Matches!$G$2:$G$201,MATCH($A953&amp;"-7",Matches!$J$2:$J$201,0))="",INDEX(Matches!$H$2:$H$201,MATCH($A953&amp;"-7",Matches!$J$2:$J$201,0))=""),"",IF(AND($C953&lt;&gt;"",INDEX(Matches!$F$2:$F$201,MATCH($A953&amp;"-7",Matches!$J$2:$J$201,0))&lt;&gt;"",$C953&gt;=INDEX(Matches!$F$2:$F$201,MATCH($A953&amp;"-7",Matches!$J$2:$J$201,0))),"",IF(AND(P953=INDEX(Matches!$G$2:$G$201,MATCH($A953&amp;"-7",Matches!$J$2:$J$201,0)),Q953=INDEX(Matches!$H$2:$H$201,MATCH($A953&amp;"-7",Matches!$J$2:$J$201,0))),5,IF(SIGN(P953-Q953)&lt;&gt;SIGN(INDEX(Matches!$G$2:$G$201,MATCH($A953&amp;"-7",Matches!$J$2:$J$201,0))-INDEX(Matches!$H$2:$H$201,MATCH($A953&amp;"-7",Matches!$J$2:$J$201,0))),0,IF(P953-Q953=INDEX(Matches!$G$2:$G$201,MATCH($A953&amp;"-7",Matches!$J$2:$J$201,0))-INDEX(Matches!$H$2:$H$201,MATCH($A953&amp;"-7",Matches!$J$2:$J$201,0)),3,2))))),""))</f>
        <v/>
      </c>
      <c r="AE953" s="12" t="str">
        <f aca="false">IF(OR($B953="",R953="",S953=""),"",IFERROR(IF(OR(INDEX(Matches!$I$2:$I$201,MATCH($A953&amp;"-8",Matches!$J$2:$J$201,0))="Void",INDEX(Matches!$G$2:$G$201,MATCH($A953&amp;"-8",Matches!$J$2:$J$201,0))="",INDEX(Matches!$H$2:$H$201,MATCH($A953&amp;"-8",Matches!$J$2:$J$201,0))=""),"",IF(AND($C953&lt;&gt;"",INDEX(Matches!$F$2:$F$201,MATCH($A953&amp;"-8",Matches!$J$2:$J$201,0))&lt;&gt;"",$C953&gt;=INDEX(Matches!$F$2:$F$201,MATCH($A953&amp;"-8",Matches!$J$2:$J$201,0))),"",IF(AND(R953=INDEX(Matches!$G$2:$G$201,MATCH($A953&amp;"-8",Matches!$J$2:$J$201,0)),S953=INDEX(Matches!$H$2:$H$201,MATCH($A953&amp;"-8",Matches!$J$2:$J$201,0))),5,IF(SIGN(R953-S953)&lt;&gt;SIGN(INDEX(Matches!$G$2:$G$201,MATCH($A953&amp;"-8",Matches!$J$2:$J$201,0))-INDEX(Matches!$H$2:$H$201,MATCH($A953&amp;"-8",Matches!$J$2:$J$201,0))),0,IF(R953-S953=INDEX(Matches!$G$2:$G$201,MATCH($A953&amp;"-8",Matches!$J$2:$J$201,0))-INDEX(Matches!$H$2:$H$201,MATCH($A953&amp;"-8",Matches!$J$2:$J$201,0)),3,2))))),""))</f>
        <v/>
      </c>
      <c r="AF953" s="12" t="str">
        <f aca="false">IF(OR($B953="",T953="",U953=""),"",IFERROR(IF(OR(INDEX(Matches!$I$2:$I$201,MATCH($A953&amp;"-9",Matches!$J$2:$J$201,0))="Void",INDEX(Matches!$G$2:$G$201,MATCH($A953&amp;"-9",Matches!$J$2:$J$201,0))="",INDEX(Matches!$H$2:$H$201,MATCH($A953&amp;"-9",Matches!$J$2:$J$201,0))=""),"",IF(AND($C953&lt;&gt;"",INDEX(Matches!$F$2:$F$201,MATCH($A953&amp;"-9",Matches!$J$2:$J$201,0))&lt;&gt;"",$C953&gt;=INDEX(Matches!$F$2:$F$201,MATCH($A953&amp;"-9",Matches!$J$2:$J$201,0))),"",IF(AND(T953=INDEX(Matches!$G$2:$G$201,MATCH($A953&amp;"-9",Matches!$J$2:$J$201,0)),U953=INDEX(Matches!$H$2:$H$201,MATCH($A953&amp;"-9",Matches!$J$2:$J$201,0))),5,IF(SIGN(T953-U953)&lt;&gt;SIGN(INDEX(Matches!$G$2:$G$201,MATCH($A953&amp;"-9",Matches!$J$2:$J$201,0))-INDEX(Matches!$H$2:$H$201,MATCH($A953&amp;"-9",Matches!$J$2:$J$201,0))),0,IF(T953-U953=INDEX(Matches!$G$2:$G$201,MATCH($A953&amp;"-9",Matches!$J$2:$J$201,0))-INDEX(Matches!$H$2:$H$201,MATCH($A953&amp;"-9",Matches!$J$2:$J$201,0)),3,2))))),""))</f>
        <v/>
      </c>
      <c r="AG953" s="12" t="str">
        <f aca="false">IF(OR($B953="",V953="",W953=""),"",IFERROR(IF(OR(INDEX(Matches!$I$2:$I$201,MATCH($A953&amp;"-10",Matches!$J$2:$J$201,0))="Void",INDEX(Matches!$G$2:$G$201,MATCH($A953&amp;"-10",Matches!$J$2:$J$201,0))="",INDEX(Matches!$H$2:$H$201,MATCH($A953&amp;"-10",Matches!$J$2:$J$201,0))=""),"",IF(AND($C953&lt;&gt;"",INDEX(Matches!$F$2:$F$201,MATCH($A953&amp;"-10",Matches!$J$2:$J$201,0))&lt;&gt;"",$C953&gt;=INDEX(Matches!$F$2:$F$201,MATCH($A953&amp;"-10",Matches!$J$2:$J$201,0))),"",IF(AND(V953=INDEX(Matches!$G$2:$G$201,MATCH($A953&amp;"-10",Matches!$J$2:$J$201,0)),W953=INDEX(Matches!$H$2:$H$201,MATCH($A953&amp;"-10",Matches!$J$2:$J$201,0))),5,IF(SIGN(V953-W953)&lt;&gt;SIGN(INDEX(Matches!$G$2:$G$201,MATCH($A953&amp;"-10",Matches!$J$2:$J$201,0))-INDEX(Matches!$H$2:$H$201,MATCH($A953&amp;"-10",Matches!$J$2:$J$201,0))),0,IF(V953-W953=INDEX(Matches!$G$2:$G$201,MATCH($A953&amp;"-10",Matches!$J$2:$J$201,0))-INDEX(Matches!$H$2:$H$201,MATCH($A953&amp;"-10",Matches!$J$2:$J$201,0)),3,2))))),""))</f>
        <v/>
      </c>
      <c r="AH953" s="13" t="str">
        <f aca="false">IF($B953="","",SUM(X953:AG953))</f>
        <v/>
      </c>
      <c r="AI953" s="12" t="str">
        <f aca="false">IF($B953="","",COUNTIF(X953:AG953,5))</f>
        <v/>
      </c>
      <c r="AJ953" s="12" t="str">
        <f aca="false">IF($B953="","",COUNTIF(X953:AG953,"&gt;=2"))</f>
        <v/>
      </c>
      <c r="AK953" s="12" t="str">
        <f aca="false">IF($B953="","",COUNT(X953:AG953))</f>
        <v/>
      </c>
    </row>
    <row r="954" customFormat="false" ht="15" hidden="false" customHeight="false" outlineLevel="0" collapsed="false">
      <c r="A954" s="7"/>
      <c r="B954" s="7"/>
      <c r="C954" s="11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12" t="str">
        <f aca="false">IF(OR($B954="",D954="",E954=""),"",IFERROR(IF(OR(INDEX(Matches!$I$2:$I$201,MATCH($A954&amp;"-1",Matches!$J$2:$J$201,0))="Void",INDEX(Matches!$G$2:$G$201,MATCH($A954&amp;"-1",Matches!$J$2:$J$201,0))="",INDEX(Matches!$H$2:$H$201,MATCH($A954&amp;"-1",Matches!$J$2:$J$201,0))=""),"",IF(AND($C954&lt;&gt;"",INDEX(Matches!$F$2:$F$201,MATCH($A954&amp;"-1",Matches!$J$2:$J$201,0))&lt;&gt;"",$C954&gt;=INDEX(Matches!$F$2:$F$201,MATCH($A954&amp;"-1",Matches!$J$2:$J$201,0))),"",IF(AND(D954=INDEX(Matches!$G$2:$G$201,MATCH($A954&amp;"-1",Matches!$J$2:$J$201,0)),E954=INDEX(Matches!$H$2:$H$201,MATCH($A954&amp;"-1",Matches!$J$2:$J$201,0))),5,IF(SIGN(D954-E954)&lt;&gt;SIGN(INDEX(Matches!$G$2:$G$201,MATCH($A954&amp;"-1",Matches!$J$2:$J$201,0))-INDEX(Matches!$H$2:$H$201,MATCH($A954&amp;"-1",Matches!$J$2:$J$201,0))),0,IF(D954-E954=INDEX(Matches!$G$2:$G$201,MATCH($A954&amp;"-1",Matches!$J$2:$J$201,0))-INDEX(Matches!$H$2:$H$201,MATCH($A954&amp;"-1",Matches!$J$2:$J$201,0)),3,2))))),""))</f>
        <v/>
      </c>
      <c r="Y954" s="12" t="str">
        <f aca="false">IF(OR($B954="",F954="",G954=""),"",IFERROR(IF(OR(INDEX(Matches!$I$2:$I$201,MATCH($A954&amp;"-2",Matches!$J$2:$J$201,0))="Void",INDEX(Matches!$G$2:$G$201,MATCH($A954&amp;"-2",Matches!$J$2:$J$201,0))="",INDEX(Matches!$H$2:$H$201,MATCH($A954&amp;"-2",Matches!$J$2:$J$201,0))=""),"",IF(AND($C954&lt;&gt;"",INDEX(Matches!$F$2:$F$201,MATCH($A954&amp;"-2",Matches!$J$2:$J$201,0))&lt;&gt;"",$C954&gt;=INDEX(Matches!$F$2:$F$201,MATCH($A954&amp;"-2",Matches!$J$2:$J$201,0))),"",IF(AND(F954=INDEX(Matches!$G$2:$G$201,MATCH($A954&amp;"-2",Matches!$J$2:$J$201,0)),G954=INDEX(Matches!$H$2:$H$201,MATCH($A954&amp;"-2",Matches!$J$2:$J$201,0))),5,IF(SIGN(F954-G954)&lt;&gt;SIGN(INDEX(Matches!$G$2:$G$201,MATCH($A954&amp;"-2",Matches!$J$2:$J$201,0))-INDEX(Matches!$H$2:$H$201,MATCH($A954&amp;"-2",Matches!$J$2:$J$201,0))),0,IF(F954-G954=INDEX(Matches!$G$2:$G$201,MATCH($A954&amp;"-2",Matches!$J$2:$J$201,0))-INDEX(Matches!$H$2:$H$201,MATCH($A954&amp;"-2",Matches!$J$2:$J$201,0)),3,2))))),""))</f>
        <v/>
      </c>
      <c r="Z954" s="12" t="str">
        <f aca="false">IF(OR($B954="",H954="",I954=""),"",IFERROR(IF(OR(INDEX(Matches!$I$2:$I$201,MATCH($A954&amp;"-3",Matches!$J$2:$J$201,0))="Void",INDEX(Matches!$G$2:$G$201,MATCH($A954&amp;"-3",Matches!$J$2:$J$201,0))="",INDEX(Matches!$H$2:$H$201,MATCH($A954&amp;"-3",Matches!$J$2:$J$201,0))=""),"",IF(AND($C954&lt;&gt;"",INDEX(Matches!$F$2:$F$201,MATCH($A954&amp;"-3",Matches!$J$2:$J$201,0))&lt;&gt;"",$C954&gt;=INDEX(Matches!$F$2:$F$201,MATCH($A954&amp;"-3",Matches!$J$2:$J$201,0))),"",IF(AND(H954=INDEX(Matches!$G$2:$G$201,MATCH($A954&amp;"-3",Matches!$J$2:$J$201,0)),I954=INDEX(Matches!$H$2:$H$201,MATCH($A954&amp;"-3",Matches!$J$2:$J$201,0))),5,IF(SIGN(H954-I954)&lt;&gt;SIGN(INDEX(Matches!$G$2:$G$201,MATCH($A954&amp;"-3",Matches!$J$2:$J$201,0))-INDEX(Matches!$H$2:$H$201,MATCH($A954&amp;"-3",Matches!$J$2:$J$201,0))),0,IF(H954-I954=INDEX(Matches!$G$2:$G$201,MATCH($A954&amp;"-3",Matches!$J$2:$J$201,0))-INDEX(Matches!$H$2:$H$201,MATCH($A954&amp;"-3",Matches!$J$2:$J$201,0)),3,2))))),""))</f>
        <v/>
      </c>
      <c r="AA954" s="12" t="str">
        <f aca="false">IF(OR($B954="",J954="",K954=""),"",IFERROR(IF(OR(INDEX(Matches!$I$2:$I$201,MATCH($A954&amp;"-4",Matches!$J$2:$J$201,0))="Void",INDEX(Matches!$G$2:$G$201,MATCH($A954&amp;"-4",Matches!$J$2:$J$201,0))="",INDEX(Matches!$H$2:$H$201,MATCH($A954&amp;"-4",Matches!$J$2:$J$201,0))=""),"",IF(AND($C954&lt;&gt;"",INDEX(Matches!$F$2:$F$201,MATCH($A954&amp;"-4",Matches!$J$2:$J$201,0))&lt;&gt;"",$C954&gt;=INDEX(Matches!$F$2:$F$201,MATCH($A954&amp;"-4",Matches!$J$2:$J$201,0))),"",IF(AND(J954=INDEX(Matches!$G$2:$G$201,MATCH($A954&amp;"-4",Matches!$J$2:$J$201,0)),K954=INDEX(Matches!$H$2:$H$201,MATCH($A954&amp;"-4",Matches!$J$2:$J$201,0))),5,IF(SIGN(J954-K954)&lt;&gt;SIGN(INDEX(Matches!$G$2:$G$201,MATCH($A954&amp;"-4",Matches!$J$2:$J$201,0))-INDEX(Matches!$H$2:$H$201,MATCH($A954&amp;"-4",Matches!$J$2:$J$201,0))),0,IF(J954-K954=INDEX(Matches!$G$2:$G$201,MATCH($A954&amp;"-4",Matches!$J$2:$J$201,0))-INDEX(Matches!$H$2:$H$201,MATCH($A954&amp;"-4",Matches!$J$2:$J$201,0)),3,2))))),""))</f>
        <v/>
      </c>
      <c r="AB954" s="12" t="str">
        <f aca="false">IF(OR($B954="",L954="",M954=""),"",IFERROR(IF(OR(INDEX(Matches!$I$2:$I$201,MATCH($A954&amp;"-5",Matches!$J$2:$J$201,0))="Void",INDEX(Matches!$G$2:$G$201,MATCH($A954&amp;"-5",Matches!$J$2:$J$201,0))="",INDEX(Matches!$H$2:$H$201,MATCH($A954&amp;"-5",Matches!$J$2:$J$201,0))=""),"",IF(AND($C954&lt;&gt;"",INDEX(Matches!$F$2:$F$201,MATCH($A954&amp;"-5",Matches!$J$2:$J$201,0))&lt;&gt;"",$C954&gt;=INDEX(Matches!$F$2:$F$201,MATCH($A954&amp;"-5",Matches!$J$2:$J$201,0))),"",IF(AND(L954=INDEX(Matches!$G$2:$G$201,MATCH($A954&amp;"-5",Matches!$J$2:$J$201,0)),M954=INDEX(Matches!$H$2:$H$201,MATCH($A954&amp;"-5",Matches!$J$2:$J$201,0))),5,IF(SIGN(L954-M954)&lt;&gt;SIGN(INDEX(Matches!$G$2:$G$201,MATCH($A954&amp;"-5",Matches!$J$2:$J$201,0))-INDEX(Matches!$H$2:$H$201,MATCH($A954&amp;"-5",Matches!$J$2:$J$201,0))),0,IF(L954-M954=INDEX(Matches!$G$2:$G$201,MATCH($A954&amp;"-5",Matches!$J$2:$J$201,0))-INDEX(Matches!$H$2:$H$201,MATCH($A954&amp;"-5",Matches!$J$2:$J$201,0)),3,2))))),""))</f>
        <v/>
      </c>
      <c r="AC954" s="12" t="str">
        <f aca="false">IF(OR($B954="",N954="",O954=""),"",IFERROR(IF(OR(INDEX(Matches!$I$2:$I$201,MATCH($A954&amp;"-6",Matches!$J$2:$J$201,0))="Void",INDEX(Matches!$G$2:$G$201,MATCH($A954&amp;"-6",Matches!$J$2:$J$201,0))="",INDEX(Matches!$H$2:$H$201,MATCH($A954&amp;"-6",Matches!$J$2:$J$201,0))=""),"",IF(AND($C954&lt;&gt;"",INDEX(Matches!$F$2:$F$201,MATCH($A954&amp;"-6",Matches!$J$2:$J$201,0))&lt;&gt;"",$C954&gt;=INDEX(Matches!$F$2:$F$201,MATCH($A954&amp;"-6",Matches!$J$2:$J$201,0))),"",IF(AND(N954=INDEX(Matches!$G$2:$G$201,MATCH($A954&amp;"-6",Matches!$J$2:$J$201,0)),O954=INDEX(Matches!$H$2:$H$201,MATCH($A954&amp;"-6",Matches!$J$2:$J$201,0))),5,IF(SIGN(N954-O954)&lt;&gt;SIGN(INDEX(Matches!$G$2:$G$201,MATCH($A954&amp;"-6",Matches!$J$2:$J$201,0))-INDEX(Matches!$H$2:$H$201,MATCH($A954&amp;"-6",Matches!$J$2:$J$201,0))),0,IF(N954-O954=INDEX(Matches!$G$2:$G$201,MATCH($A954&amp;"-6",Matches!$J$2:$J$201,0))-INDEX(Matches!$H$2:$H$201,MATCH($A954&amp;"-6",Matches!$J$2:$J$201,0)),3,2))))),""))</f>
        <v/>
      </c>
      <c r="AD954" s="12" t="str">
        <f aca="false">IF(OR($B954="",P954="",Q954=""),"",IFERROR(IF(OR(INDEX(Matches!$I$2:$I$201,MATCH($A954&amp;"-7",Matches!$J$2:$J$201,0))="Void",INDEX(Matches!$G$2:$G$201,MATCH($A954&amp;"-7",Matches!$J$2:$J$201,0))="",INDEX(Matches!$H$2:$H$201,MATCH($A954&amp;"-7",Matches!$J$2:$J$201,0))=""),"",IF(AND($C954&lt;&gt;"",INDEX(Matches!$F$2:$F$201,MATCH($A954&amp;"-7",Matches!$J$2:$J$201,0))&lt;&gt;"",$C954&gt;=INDEX(Matches!$F$2:$F$201,MATCH($A954&amp;"-7",Matches!$J$2:$J$201,0))),"",IF(AND(P954=INDEX(Matches!$G$2:$G$201,MATCH($A954&amp;"-7",Matches!$J$2:$J$201,0)),Q954=INDEX(Matches!$H$2:$H$201,MATCH($A954&amp;"-7",Matches!$J$2:$J$201,0))),5,IF(SIGN(P954-Q954)&lt;&gt;SIGN(INDEX(Matches!$G$2:$G$201,MATCH($A954&amp;"-7",Matches!$J$2:$J$201,0))-INDEX(Matches!$H$2:$H$201,MATCH($A954&amp;"-7",Matches!$J$2:$J$201,0))),0,IF(P954-Q954=INDEX(Matches!$G$2:$G$201,MATCH($A954&amp;"-7",Matches!$J$2:$J$201,0))-INDEX(Matches!$H$2:$H$201,MATCH($A954&amp;"-7",Matches!$J$2:$J$201,0)),3,2))))),""))</f>
        <v/>
      </c>
      <c r="AE954" s="12" t="str">
        <f aca="false">IF(OR($B954="",R954="",S954=""),"",IFERROR(IF(OR(INDEX(Matches!$I$2:$I$201,MATCH($A954&amp;"-8",Matches!$J$2:$J$201,0))="Void",INDEX(Matches!$G$2:$G$201,MATCH($A954&amp;"-8",Matches!$J$2:$J$201,0))="",INDEX(Matches!$H$2:$H$201,MATCH($A954&amp;"-8",Matches!$J$2:$J$201,0))=""),"",IF(AND($C954&lt;&gt;"",INDEX(Matches!$F$2:$F$201,MATCH($A954&amp;"-8",Matches!$J$2:$J$201,0))&lt;&gt;"",$C954&gt;=INDEX(Matches!$F$2:$F$201,MATCH($A954&amp;"-8",Matches!$J$2:$J$201,0))),"",IF(AND(R954=INDEX(Matches!$G$2:$G$201,MATCH($A954&amp;"-8",Matches!$J$2:$J$201,0)),S954=INDEX(Matches!$H$2:$H$201,MATCH($A954&amp;"-8",Matches!$J$2:$J$201,0))),5,IF(SIGN(R954-S954)&lt;&gt;SIGN(INDEX(Matches!$G$2:$G$201,MATCH($A954&amp;"-8",Matches!$J$2:$J$201,0))-INDEX(Matches!$H$2:$H$201,MATCH($A954&amp;"-8",Matches!$J$2:$J$201,0))),0,IF(R954-S954=INDEX(Matches!$G$2:$G$201,MATCH($A954&amp;"-8",Matches!$J$2:$J$201,0))-INDEX(Matches!$H$2:$H$201,MATCH($A954&amp;"-8",Matches!$J$2:$J$201,0)),3,2))))),""))</f>
        <v/>
      </c>
      <c r="AF954" s="12" t="str">
        <f aca="false">IF(OR($B954="",T954="",U954=""),"",IFERROR(IF(OR(INDEX(Matches!$I$2:$I$201,MATCH($A954&amp;"-9",Matches!$J$2:$J$201,0))="Void",INDEX(Matches!$G$2:$G$201,MATCH($A954&amp;"-9",Matches!$J$2:$J$201,0))="",INDEX(Matches!$H$2:$H$201,MATCH($A954&amp;"-9",Matches!$J$2:$J$201,0))=""),"",IF(AND($C954&lt;&gt;"",INDEX(Matches!$F$2:$F$201,MATCH($A954&amp;"-9",Matches!$J$2:$J$201,0))&lt;&gt;"",$C954&gt;=INDEX(Matches!$F$2:$F$201,MATCH($A954&amp;"-9",Matches!$J$2:$J$201,0))),"",IF(AND(T954=INDEX(Matches!$G$2:$G$201,MATCH($A954&amp;"-9",Matches!$J$2:$J$201,0)),U954=INDEX(Matches!$H$2:$H$201,MATCH($A954&amp;"-9",Matches!$J$2:$J$201,0))),5,IF(SIGN(T954-U954)&lt;&gt;SIGN(INDEX(Matches!$G$2:$G$201,MATCH($A954&amp;"-9",Matches!$J$2:$J$201,0))-INDEX(Matches!$H$2:$H$201,MATCH($A954&amp;"-9",Matches!$J$2:$J$201,0))),0,IF(T954-U954=INDEX(Matches!$G$2:$G$201,MATCH($A954&amp;"-9",Matches!$J$2:$J$201,0))-INDEX(Matches!$H$2:$H$201,MATCH($A954&amp;"-9",Matches!$J$2:$J$201,0)),3,2))))),""))</f>
        <v/>
      </c>
      <c r="AG954" s="12" t="str">
        <f aca="false">IF(OR($B954="",V954="",W954=""),"",IFERROR(IF(OR(INDEX(Matches!$I$2:$I$201,MATCH($A954&amp;"-10",Matches!$J$2:$J$201,0))="Void",INDEX(Matches!$G$2:$G$201,MATCH($A954&amp;"-10",Matches!$J$2:$J$201,0))="",INDEX(Matches!$H$2:$H$201,MATCH($A954&amp;"-10",Matches!$J$2:$J$201,0))=""),"",IF(AND($C954&lt;&gt;"",INDEX(Matches!$F$2:$F$201,MATCH($A954&amp;"-10",Matches!$J$2:$J$201,0))&lt;&gt;"",$C954&gt;=INDEX(Matches!$F$2:$F$201,MATCH($A954&amp;"-10",Matches!$J$2:$J$201,0))),"",IF(AND(V954=INDEX(Matches!$G$2:$G$201,MATCH($A954&amp;"-10",Matches!$J$2:$J$201,0)),W954=INDEX(Matches!$H$2:$H$201,MATCH($A954&amp;"-10",Matches!$J$2:$J$201,0))),5,IF(SIGN(V954-W954)&lt;&gt;SIGN(INDEX(Matches!$G$2:$G$201,MATCH($A954&amp;"-10",Matches!$J$2:$J$201,0))-INDEX(Matches!$H$2:$H$201,MATCH($A954&amp;"-10",Matches!$J$2:$J$201,0))),0,IF(V954-W954=INDEX(Matches!$G$2:$G$201,MATCH($A954&amp;"-10",Matches!$J$2:$J$201,0))-INDEX(Matches!$H$2:$H$201,MATCH($A954&amp;"-10",Matches!$J$2:$J$201,0)),3,2))))),""))</f>
        <v/>
      </c>
      <c r="AH954" s="13" t="str">
        <f aca="false">IF($B954="","",SUM(X954:AG954))</f>
        <v/>
      </c>
      <c r="AI954" s="12" t="str">
        <f aca="false">IF($B954="","",COUNTIF(X954:AG954,5))</f>
        <v/>
      </c>
      <c r="AJ954" s="12" t="str">
        <f aca="false">IF($B954="","",COUNTIF(X954:AG954,"&gt;=2"))</f>
        <v/>
      </c>
      <c r="AK954" s="12" t="str">
        <f aca="false">IF($B954="","",COUNT(X954:AG954))</f>
        <v/>
      </c>
    </row>
    <row r="955" customFormat="false" ht="15" hidden="false" customHeight="false" outlineLevel="0" collapsed="false">
      <c r="A955" s="7"/>
      <c r="B955" s="7"/>
      <c r="C955" s="11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12" t="str">
        <f aca="false">IF(OR($B955="",D955="",E955=""),"",IFERROR(IF(OR(INDEX(Matches!$I$2:$I$201,MATCH($A955&amp;"-1",Matches!$J$2:$J$201,0))="Void",INDEX(Matches!$G$2:$G$201,MATCH($A955&amp;"-1",Matches!$J$2:$J$201,0))="",INDEX(Matches!$H$2:$H$201,MATCH($A955&amp;"-1",Matches!$J$2:$J$201,0))=""),"",IF(AND($C955&lt;&gt;"",INDEX(Matches!$F$2:$F$201,MATCH($A955&amp;"-1",Matches!$J$2:$J$201,0))&lt;&gt;"",$C955&gt;=INDEX(Matches!$F$2:$F$201,MATCH($A955&amp;"-1",Matches!$J$2:$J$201,0))),"",IF(AND(D955=INDEX(Matches!$G$2:$G$201,MATCH($A955&amp;"-1",Matches!$J$2:$J$201,0)),E955=INDEX(Matches!$H$2:$H$201,MATCH($A955&amp;"-1",Matches!$J$2:$J$201,0))),5,IF(SIGN(D955-E955)&lt;&gt;SIGN(INDEX(Matches!$G$2:$G$201,MATCH($A955&amp;"-1",Matches!$J$2:$J$201,0))-INDEX(Matches!$H$2:$H$201,MATCH($A955&amp;"-1",Matches!$J$2:$J$201,0))),0,IF(D955-E955=INDEX(Matches!$G$2:$G$201,MATCH($A955&amp;"-1",Matches!$J$2:$J$201,0))-INDEX(Matches!$H$2:$H$201,MATCH($A955&amp;"-1",Matches!$J$2:$J$201,0)),3,2))))),""))</f>
        <v/>
      </c>
      <c r="Y955" s="12" t="str">
        <f aca="false">IF(OR($B955="",F955="",G955=""),"",IFERROR(IF(OR(INDEX(Matches!$I$2:$I$201,MATCH($A955&amp;"-2",Matches!$J$2:$J$201,0))="Void",INDEX(Matches!$G$2:$G$201,MATCH($A955&amp;"-2",Matches!$J$2:$J$201,0))="",INDEX(Matches!$H$2:$H$201,MATCH($A955&amp;"-2",Matches!$J$2:$J$201,0))=""),"",IF(AND($C955&lt;&gt;"",INDEX(Matches!$F$2:$F$201,MATCH($A955&amp;"-2",Matches!$J$2:$J$201,0))&lt;&gt;"",$C955&gt;=INDEX(Matches!$F$2:$F$201,MATCH($A955&amp;"-2",Matches!$J$2:$J$201,0))),"",IF(AND(F955=INDEX(Matches!$G$2:$G$201,MATCH($A955&amp;"-2",Matches!$J$2:$J$201,0)),G955=INDEX(Matches!$H$2:$H$201,MATCH($A955&amp;"-2",Matches!$J$2:$J$201,0))),5,IF(SIGN(F955-G955)&lt;&gt;SIGN(INDEX(Matches!$G$2:$G$201,MATCH($A955&amp;"-2",Matches!$J$2:$J$201,0))-INDEX(Matches!$H$2:$H$201,MATCH($A955&amp;"-2",Matches!$J$2:$J$201,0))),0,IF(F955-G955=INDEX(Matches!$G$2:$G$201,MATCH($A955&amp;"-2",Matches!$J$2:$J$201,0))-INDEX(Matches!$H$2:$H$201,MATCH($A955&amp;"-2",Matches!$J$2:$J$201,0)),3,2))))),""))</f>
        <v/>
      </c>
      <c r="Z955" s="12" t="str">
        <f aca="false">IF(OR($B955="",H955="",I955=""),"",IFERROR(IF(OR(INDEX(Matches!$I$2:$I$201,MATCH($A955&amp;"-3",Matches!$J$2:$J$201,0))="Void",INDEX(Matches!$G$2:$G$201,MATCH($A955&amp;"-3",Matches!$J$2:$J$201,0))="",INDEX(Matches!$H$2:$H$201,MATCH($A955&amp;"-3",Matches!$J$2:$J$201,0))=""),"",IF(AND($C955&lt;&gt;"",INDEX(Matches!$F$2:$F$201,MATCH($A955&amp;"-3",Matches!$J$2:$J$201,0))&lt;&gt;"",$C955&gt;=INDEX(Matches!$F$2:$F$201,MATCH($A955&amp;"-3",Matches!$J$2:$J$201,0))),"",IF(AND(H955=INDEX(Matches!$G$2:$G$201,MATCH($A955&amp;"-3",Matches!$J$2:$J$201,0)),I955=INDEX(Matches!$H$2:$H$201,MATCH($A955&amp;"-3",Matches!$J$2:$J$201,0))),5,IF(SIGN(H955-I955)&lt;&gt;SIGN(INDEX(Matches!$G$2:$G$201,MATCH($A955&amp;"-3",Matches!$J$2:$J$201,0))-INDEX(Matches!$H$2:$H$201,MATCH($A955&amp;"-3",Matches!$J$2:$J$201,0))),0,IF(H955-I955=INDEX(Matches!$G$2:$G$201,MATCH($A955&amp;"-3",Matches!$J$2:$J$201,0))-INDEX(Matches!$H$2:$H$201,MATCH($A955&amp;"-3",Matches!$J$2:$J$201,0)),3,2))))),""))</f>
        <v/>
      </c>
      <c r="AA955" s="12" t="str">
        <f aca="false">IF(OR($B955="",J955="",K955=""),"",IFERROR(IF(OR(INDEX(Matches!$I$2:$I$201,MATCH($A955&amp;"-4",Matches!$J$2:$J$201,0))="Void",INDEX(Matches!$G$2:$G$201,MATCH($A955&amp;"-4",Matches!$J$2:$J$201,0))="",INDEX(Matches!$H$2:$H$201,MATCH($A955&amp;"-4",Matches!$J$2:$J$201,0))=""),"",IF(AND($C955&lt;&gt;"",INDEX(Matches!$F$2:$F$201,MATCH($A955&amp;"-4",Matches!$J$2:$J$201,0))&lt;&gt;"",$C955&gt;=INDEX(Matches!$F$2:$F$201,MATCH($A955&amp;"-4",Matches!$J$2:$J$201,0))),"",IF(AND(J955=INDEX(Matches!$G$2:$G$201,MATCH($A955&amp;"-4",Matches!$J$2:$J$201,0)),K955=INDEX(Matches!$H$2:$H$201,MATCH($A955&amp;"-4",Matches!$J$2:$J$201,0))),5,IF(SIGN(J955-K955)&lt;&gt;SIGN(INDEX(Matches!$G$2:$G$201,MATCH($A955&amp;"-4",Matches!$J$2:$J$201,0))-INDEX(Matches!$H$2:$H$201,MATCH($A955&amp;"-4",Matches!$J$2:$J$201,0))),0,IF(J955-K955=INDEX(Matches!$G$2:$G$201,MATCH($A955&amp;"-4",Matches!$J$2:$J$201,0))-INDEX(Matches!$H$2:$H$201,MATCH($A955&amp;"-4",Matches!$J$2:$J$201,0)),3,2))))),""))</f>
        <v/>
      </c>
      <c r="AB955" s="12" t="str">
        <f aca="false">IF(OR($B955="",L955="",M955=""),"",IFERROR(IF(OR(INDEX(Matches!$I$2:$I$201,MATCH($A955&amp;"-5",Matches!$J$2:$J$201,0))="Void",INDEX(Matches!$G$2:$G$201,MATCH($A955&amp;"-5",Matches!$J$2:$J$201,0))="",INDEX(Matches!$H$2:$H$201,MATCH($A955&amp;"-5",Matches!$J$2:$J$201,0))=""),"",IF(AND($C955&lt;&gt;"",INDEX(Matches!$F$2:$F$201,MATCH($A955&amp;"-5",Matches!$J$2:$J$201,0))&lt;&gt;"",$C955&gt;=INDEX(Matches!$F$2:$F$201,MATCH($A955&amp;"-5",Matches!$J$2:$J$201,0))),"",IF(AND(L955=INDEX(Matches!$G$2:$G$201,MATCH($A955&amp;"-5",Matches!$J$2:$J$201,0)),M955=INDEX(Matches!$H$2:$H$201,MATCH($A955&amp;"-5",Matches!$J$2:$J$201,0))),5,IF(SIGN(L955-M955)&lt;&gt;SIGN(INDEX(Matches!$G$2:$G$201,MATCH($A955&amp;"-5",Matches!$J$2:$J$201,0))-INDEX(Matches!$H$2:$H$201,MATCH($A955&amp;"-5",Matches!$J$2:$J$201,0))),0,IF(L955-M955=INDEX(Matches!$G$2:$G$201,MATCH($A955&amp;"-5",Matches!$J$2:$J$201,0))-INDEX(Matches!$H$2:$H$201,MATCH($A955&amp;"-5",Matches!$J$2:$J$201,0)),3,2))))),""))</f>
        <v/>
      </c>
      <c r="AC955" s="12" t="str">
        <f aca="false">IF(OR($B955="",N955="",O955=""),"",IFERROR(IF(OR(INDEX(Matches!$I$2:$I$201,MATCH($A955&amp;"-6",Matches!$J$2:$J$201,0))="Void",INDEX(Matches!$G$2:$G$201,MATCH($A955&amp;"-6",Matches!$J$2:$J$201,0))="",INDEX(Matches!$H$2:$H$201,MATCH($A955&amp;"-6",Matches!$J$2:$J$201,0))=""),"",IF(AND($C955&lt;&gt;"",INDEX(Matches!$F$2:$F$201,MATCH($A955&amp;"-6",Matches!$J$2:$J$201,0))&lt;&gt;"",$C955&gt;=INDEX(Matches!$F$2:$F$201,MATCH($A955&amp;"-6",Matches!$J$2:$J$201,0))),"",IF(AND(N955=INDEX(Matches!$G$2:$G$201,MATCH($A955&amp;"-6",Matches!$J$2:$J$201,0)),O955=INDEX(Matches!$H$2:$H$201,MATCH($A955&amp;"-6",Matches!$J$2:$J$201,0))),5,IF(SIGN(N955-O955)&lt;&gt;SIGN(INDEX(Matches!$G$2:$G$201,MATCH($A955&amp;"-6",Matches!$J$2:$J$201,0))-INDEX(Matches!$H$2:$H$201,MATCH($A955&amp;"-6",Matches!$J$2:$J$201,0))),0,IF(N955-O955=INDEX(Matches!$G$2:$G$201,MATCH($A955&amp;"-6",Matches!$J$2:$J$201,0))-INDEX(Matches!$H$2:$H$201,MATCH($A955&amp;"-6",Matches!$J$2:$J$201,0)),3,2))))),""))</f>
        <v/>
      </c>
      <c r="AD955" s="12" t="str">
        <f aca="false">IF(OR($B955="",P955="",Q955=""),"",IFERROR(IF(OR(INDEX(Matches!$I$2:$I$201,MATCH($A955&amp;"-7",Matches!$J$2:$J$201,0))="Void",INDEX(Matches!$G$2:$G$201,MATCH($A955&amp;"-7",Matches!$J$2:$J$201,0))="",INDEX(Matches!$H$2:$H$201,MATCH($A955&amp;"-7",Matches!$J$2:$J$201,0))=""),"",IF(AND($C955&lt;&gt;"",INDEX(Matches!$F$2:$F$201,MATCH($A955&amp;"-7",Matches!$J$2:$J$201,0))&lt;&gt;"",$C955&gt;=INDEX(Matches!$F$2:$F$201,MATCH($A955&amp;"-7",Matches!$J$2:$J$201,0))),"",IF(AND(P955=INDEX(Matches!$G$2:$G$201,MATCH($A955&amp;"-7",Matches!$J$2:$J$201,0)),Q955=INDEX(Matches!$H$2:$H$201,MATCH($A955&amp;"-7",Matches!$J$2:$J$201,0))),5,IF(SIGN(P955-Q955)&lt;&gt;SIGN(INDEX(Matches!$G$2:$G$201,MATCH($A955&amp;"-7",Matches!$J$2:$J$201,0))-INDEX(Matches!$H$2:$H$201,MATCH($A955&amp;"-7",Matches!$J$2:$J$201,0))),0,IF(P955-Q955=INDEX(Matches!$G$2:$G$201,MATCH($A955&amp;"-7",Matches!$J$2:$J$201,0))-INDEX(Matches!$H$2:$H$201,MATCH($A955&amp;"-7",Matches!$J$2:$J$201,0)),3,2))))),""))</f>
        <v/>
      </c>
      <c r="AE955" s="12" t="str">
        <f aca="false">IF(OR($B955="",R955="",S955=""),"",IFERROR(IF(OR(INDEX(Matches!$I$2:$I$201,MATCH($A955&amp;"-8",Matches!$J$2:$J$201,0))="Void",INDEX(Matches!$G$2:$G$201,MATCH($A955&amp;"-8",Matches!$J$2:$J$201,0))="",INDEX(Matches!$H$2:$H$201,MATCH($A955&amp;"-8",Matches!$J$2:$J$201,0))=""),"",IF(AND($C955&lt;&gt;"",INDEX(Matches!$F$2:$F$201,MATCH($A955&amp;"-8",Matches!$J$2:$J$201,0))&lt;&gt;"",$C955&gt;=INDEX(Matches!$F$2:$F$201,MATCH($A955&amp;"-8",Matches!$J$2:$J$201,0))),"",IF(AND(R955=INDEX(Matches!$G$2:$G$201,MATCH($A955&amp;"-8",Matches!$J$2:$J$201,0)),S955=INDEX(Matches!$H$2:$H$201,MATCH($A955&amp;"-8",Matches!$J$2:$J$201,0))),5,IF(SIGN(R955-S955)&lt;&gt;SIGN(INDEX(Matches!$G$2:$G$201,MATCH($A955&amp;"-8",Matches!$J$2:$J$201,0))-INDEX(Matches!$H$2:$H$201,MATCH($A955&amp;"-8",Matches!$J$2:$J$201,0))),0,IF(R955-S955=INDEX(Matches!$G$2:$G$201,MATCH($A955&amp;"-8",Matches!$J$2:$J$201,0))-INDEX(Matches!$H$2:$H$201,MATCH($A955&amp;"-8",Matches!$J$2:$J$201,0)),3,2))))),""))</f>
        <v/>
      </c>
      <c r="AF955" s="12" t="str">
        <f aca="false">IF(OR($B955="",T955="",U955=""),"",IFERROR(IF(OR(INDEX(Matches!$I$2:$I$201,MATCH($A955&amp;"-9",Matches!$J$2:$J$201,0))="Void",INDEX(Matches!$G$2:$G$201,MATCH($A955&amp;"-9",Matches!$J$2:$J$201,0))="",INDEX(Matches!$H$2:$H$201,MATCH($A955&amp;"-9",Matches!$J$2:$J$201,0))=""),"",IF(AND($C955&lt;&gt;"",INDEX(Matches!$F$2:$F$201,MATCH($A955&amp;"-9",Matches!$J$2:$J$201,0))&lt;&gt;"",$C955&gt;=INDEX(Matches!$F$2:$F$201,MATCH($A955&amp;"-9",Matches!$J$2:$J$201,0))),"",IF(AND(T955=INDEX(Matches!$G$2:$G$201,MATCH($A955&amp;"-9",Matches!$J$2:$J$201,0)),U955=INDEX(Matches!$H$2:$H$201,MATCH($A955&amp;"-9",Matches!$J$2:$J$201,0))),5,IF(SIGN(T955-U955)&lt;&gt;SIGN(INDEX(Matches!$G$2:$G$201,MATCH($A955&amp;"-9",Matches!$J$2:$J$201,0))-INDEX(Matches!$H$2:$H$201,MATCH($A955&amp;"-9",Matches!$J$2:$J$201,0))),0,IF(T955-U955=INDEX(Matches!$G$2:$G$201,MATCH($A955&amp;"-9",Matches!$J$2:$J$201,0))-INDEX(Matches!$H$2:$H$201,MATCH($A955&amp;"-9",Matches!$J$2:$J$201,0)),3,2))))),""))</f>
        <v/>
      </c>
      <c r="AG955" s="12" t="str">
        <f aca="false">IF(OR($B955="",V955="",W955=""),"",IFERROR(IF(OR(INDEX(Matches!$I$2:$I$201,MATCH($A955&amp;"-10",Matches!$J$2:$J$201,0))="Void",INDEX(Matches!$G$2:$G$201,MATCH($A955&amp;"-10",Matches!$J$2:$J$201,0))="",INDEX(Matches!$H$2:$H$201,MATCH($A955&amp;"-10",Matches!$J$2:$J$201,0))=""),"",IF(AND($C955&lt;&gt;"",INDEX(Matches!$F$2:$F$201,MATCH($A955&amp;"-10",Matches!$J$2:$J$201,0))&lt;&gt;"",$C955&gt;=INDEX(Matches!$F$2:$F$201,MATCH($A955&amp;"-10",Matches!$J$2:$J$201,0))),"",IF(AND(V955=INDEX(Matches!$G$2:$G$201,MATCH($A955&amp;"-10",Matches!$J$2:$J$201,0)),W955=INDEX(Matches!$H$2:$H$201,MATCH($A955&amp;"-10",Matches!$J$2:$J$201,0))),5,IF(SIGN(V955-W955)&lt;&gt;SIGN(INDEX(Matches!$G$2:$G$201,MATCH($A955&amp;"-10",Matches!$J$2:$J$201,0))-INDEX(Matches!$H$2:$H$201,MATCH($A955&amp;"-10",Matches!$J$2:$J$201,0))),0,IF(V955-W955=INDEX(Matches!$G$2:$G$201,MATCH($A955&amp;"-10",Matches!$J$2:$J$201,0))-INDEX(Matches!$H$2:$H$201,MATCH($A955&amp;"-10",Matches!$J$2:$J$201,0)),3,2))))),""))</f>
        <v/>
      </c>
      <c r="AH955" s="13" t="str">
        <f aca="false">IF($B955="","",SUM(X955:AG955))</f>
        <v/>
      </c>
      <c r="AI955" s="12" t="str">
        <f aca="false">IF($B955="","",COUNTIF(X955:AG955,5))</f>
        <v/>
      </c>
      <c r="AJ955" s="12" t="str">
        <f aca="false">IF($B955="","",COUNTIF(X955:AG955,"&gt;=2"))</f>
        <v/>
      </c>
      <c r="AK955" s="12" t="str">
        <f aca="false">IF($B955="","",COUNT(X955:AG955))</f>
        <v/>
      </c>
    </row>
    <row r="956" customFormat="false" ht="15" hidden="false" customHeight="false" outlineLevel="0" collapsed="false">
      <c r="A956" s="7"/>
      <c r="B956" s="7"/>
      <c r="C956" s="11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12" t="str">
        <f aca="false">IF(OR($B956="",D956="",E956=""),"",IFERROR(IF(OR(INDEX(Matches!$I$2:$I$201,MATCH($A956&amp;"-1",Matches!$J$2:$J$201,0))="Void",INDEX(Matches!$G$2:$G$201,MATCH($A956&amp;"-1",Matches!$J$2:$J$201,0))="",INDEX(Matches!$H$2:$H$201,MATCH($A956&amp;"-1",Matches!$J$2:$J$201,0))=""),"",IF(AND($C956&lt;&gt;"",INDEX(Matches!$F$2:$F$201,MATCH($A956&amp;"-1",Matches!$J$2:$J$201,0))&lt;&gt;"",$C956&gt;=INDEX(Matches!$F$2:$F$201,MATCH($A956&amp;"-1",Matches!$J$2:$J$201,0))),"",IF(AND(D956=INDEX(Matches!$G$2:$G$201,MATCH($A956&amp;"-1",Matches!$J$2:$J$201,0)),E956=INDEX(Matches!$H$2:$H$201,MATCH($A956&amp;"-1",Matches!$J$2:$J$201,0))),5,IF(SIGN(D956-E956)&lt;&gt;SIGN(INDEX(Matches!$G$2:$G$201,MATCH($A956&amp;"-1",Matches!$J$2:$J$201,0))-INDEX(Matches!$H$2:$H$201,MATCH($A956&amp;"-1",Matches!$J$2:$J$201,0))),0,IF(D956-E956=INDEX(Matches!$G$2:$G$201,MATCH($A956&amp;"-1",Matches!$J$2:$J$201,0))-INDEX(Matches!$H$2:$H$201,MATCH($A956&amp;"-1",Matches!$J$2:$J$201,0)),3,2))))),""))</f>
        <v/>
      </c>
      <c r="Y956" s="12" t="str">
        <f aca="false">IF(OR($B956="",F956="",G956=""),"",IFERROR(IF(OR(INDEX(Matches!$I$2:$I$201,MATCH($A956&amp;"-2",Matches!$J$2:$J$201,0))="Void",INDEX(Matches!$G$2:$G$201,MATCH($A956&amp;"-2",Matches!$J$2:$J$201,0))="",INDEX(Matches!$H$2:$H$201,MATCH($A956&amp;"-2",Matches!$J$2:$J$201,0))=""),"",IF(AND($C956&lt;&gt;"",INDEX(Matches!$F$2:$F$201,MATCH($A956&amp;"-2",Matches!$J$2:$J$201,0))&lt;&gt;"",$C956&gt;=INDEX(Matches!$F$2:$F$201,MATCH($A956&amp;"-2",Matches!$J$2:$J$201,0))),"",IF(AND(F956=INDEX(Matches!$G$2:$G$201,MATCH($A956&amp;"-2",Matches!$J$2:$J$201,0)),G956=INDEX(Matches!$H$2:$H$201,MATCH($A956&amp;"-2",Matches!$J$2:$J$201,0))),5,IF(SIGN(F956-G956)&lt;&gt;SIGN(INDEX(Matches!$G$2:$G$201,MATCH($A956&amp;"-2",Matches!$J$2:$J$201,0))-INDEX(Matches!$H$2:$H$201,MATCH($A956&amp;"-2",Matches!$J$2:$J$201,0))),0,IF(F956-G956=INDEX(Matches!$G$2:$G$201,MATCH($A956&amp;"-2",Matches!$J$2:$J$201,0))-INDEX(Matches!$H$2:$H$201,MATCH($A956&amp;"-2",Matches!$J$2:$J$201,0)),3,2))))),""))</f>
        <v/>
      </c>
      <c r="Z956" s="12" t="str">
        <f aca="false">IF(OR($B956="",H956="",I956=""),"",IFERROR(IF(OR(INDEX(Matches!$I$2:$I$201,MATCH($A956&amp;"-3",Matches!$J$2:$J$201,0))="Void",INDEX(Matches!$G$2:$G$201,MATCH($A956&amp;"-3",Matches!$J$2:$J$201,0))="",INDEX(Matches!$H$2:$H$201,MATCH($A956&amp;"-3",Matches!$J$2:$J$201,0))=""),"",IF(AND($C956&lt;&gt;"",INDEX(Matches!$F$2:$F$201,MATCH($A956&amp;"-3",Matches!$J$2:$J$201,0))&lt;&gt;"",$C956&gt;=INDEX(Matches!$F$2:$F$201,MATCH($A956&amp;"-3",Matches!$J$2:$J$201,0))),"",IF(AND(H956=INDEX(Matches!$G$2:$G$201,MATCH($A956&amp;"-3",Matches!$J$2:$J$201,0)),I956=INDEX(Matches!$H$2:$H$201,MATCH($A956&amp;"-3",Matches!$J$2:$J$201,0))),5,IF(SIGN(H956-I956)&lt;&gt;SIGN(INDEX(Matches!$G$2:$G$201,MATCH($A956&amp;"-3",Matches!$J$2:$J$201,0))-INDEX(Matches!$H$2:$H$201,MATCH($A956&amp;"-3",Matches!$J$2:$J$201,0))),0,IF(H956-I956=INDEX(Matches!$G$2:$G$201,MATCH($A956&amp;"-3",Matches!$J$2:$J$201,0))-INDEX(Matches!$H$2:$H$201,MATCH($A956&amp;"-3",Matches!$J$2:$J$201,0)),3,2))))),""))</f>
        <v/>
      </c>
      <c r="AA956" s="12" t="str">
        <f aca="false">IF(OR($B956="",J956="",K956=""),"",IFERROR(IF(OR(INDEX(Matches!$I$2:$I$201,MATCH($A956&amp;"-4",Matches!$J$2:$J$201,0))="Void",INDEX(Matches!$G$2:$G$201,MATCH($A956&amp;"-4",Matches!$J$2:$J$201,0))="",INDEX(Matches!$H$2:$H$201,MATCH($A956&amp;"-4",Matches!$J$2:$J$201,0))=""),"",IF(AND($C956&lt;&gt;"",INDEX(Matches!$F$2:$F$201,MATCH($A956&amp;"-4",Matches!$J$2:$J$201,0))&lt;&gt;"",$C956&gt;=INDEX(Matches!$F$2:$F$201,MATCH($A956&amp;"-4",Matches!$J$2:$J$201,0))),"",IF(AND(J956=INDEX(Matches!$G$2:$G$201,MATCH($A956&amp;"-4",Matches!$J$2:$J$201,0)),K956=INDEX(Matches!$H$2:$H$201,MATCH($A956&amp;"-4",Matches!$J$2:$J$201,0))),5,IF(SIGN(J956-K956)&lt;&gt;SIGN(INDEX(Matches!$G$2:$G$201,MATCH($A956&amp;"-4",Matches!$J$2:$J$201,0))-INDEX(Matches!$H$2:$H$201,MATCH($A956&amp;"-4",Matches!$J$2:$J$201,0))),0,IF(J956-K956=INDEX(Matches!$G$2:$G$201,MATCH($A956&amp;"-4",Matches!$J$2:$J$201,0))-INDEX(Matches!$H$2:$H$201,MATCH($A956&amp;"-4",Matches!$J$2:$J$201,0)),3,2))))),""))</f>
        <v/>
      </c>
      <c r="AB956" s="12" t="str">
        <f aca="false">IF(OR($B956="",L956="",M956=""),"",IFERROR(IF(OR(INDEX(Matches!$I$2:$I$201,MATCH($A956&amp;"-5",Matches!$J$2:$J$201,0))="Void",INDEX(Matches!$G$2:$G$201,MATCH($A956&amp;"-5",Matches!$J$2:$J$201,0))="",INDEX(Matches!$H$2:$H$201,MATCH($A956&amp;"-5",Matches!$J$2:$J$201,0))=""),"",IF(AND($C956&lt;&gt;"",INDEX(Matches!$F$2:$F$201,MATCH($A956&amp;"-5",Matches!$J$2:$J$201,0))&lt;&gt;"",$C956&gt;=INDEX(Matches!$F$2:$F$201,MATCH($A956&amp;"-5",Matches!$J$2:$J$201,0))),"",IF(AND(L956=INDEX(Matches!$G$2:$G$201,MATCH($A956&amp;"-5",Matches!$J$2:$J$201,0)),M956=INDEX(Matches!$H$2:$H$201,MATCH($A956&amp;"-5",Matches!$J$2:$J$201,0))),5,IF(SIGN(L956-M956)&lt;&gt;SIGN(INDEX(Matches!$G$2:$G$201,MATCH($A956&amp;"-5",Matches!$J$2:$J$201,0))-INDEX(Matches!$H$2:$H$201,MATCH($A956&amp;"-5",Matches!$J$2:$J$201,0))),0,IF(L956-M956=INDEX(Matches!$G$2:$G$201,MATCH($A956&amp;"-5",Matches!$J$2:$J$201,0))-INDEX(Matches!$H$2:$H$201,MATCH($A956&amp;"-5",Matches!$J$2:$J$201,0)),3,2))))),""))</f>
        <v/>
      </c>
      <c r="AC956" s="12" t="str">
        <f aca="false">IF(OR($B956="",N956="",O956=""),"",IFERROR(IF(OR(INDEX(Matches!$I$2:$I$201,MATCH($A956&amp;"-6",Matches!$J$2:$J$201,0))="Void",INDEX(Matches!$G$2:$G$201,MATCH($A956&amp;"-6",Matches!$J$2:$J$201,0))="",INDEX(Matches!$H$2:$H$201,MATCH($A956&amp;"-6",Matches!$J$2:$J$201,0))=""),"",IF(AND($C956&lt;&gt;"",INDEX(Matches!$F$2:$F$201,MATCH($A956&amp;"-6",Matches!$J$2:$J$201,0))&lt;&gt;"",$C956&gt;=INDEX(Matches!$F$2:$F$201,MATCH($A956&amp;"-6",Matches!$J$2:$J$201,0))),"",IF(AND(N956=INDEX(Matches!$G$2:$G$201,MATCH($A956&amp;"-6",Matches!$J$2:$J$201,0)),O956=INDEX(Matches!$H$2:$H$201,MATCH($A956&amp;"-6",Matches!$J$2:$J$201,0))),5,IF(SIGN(N956-O956)&lt;&gt;SIGN(INDEX(Matches!$G$2:$G$201,MATCH($A956&amp;"-6",Matches!$J$2:$J$201,0))-INDEX(Matches!$H$2:$H$201,MATCH($A956&amp;"-6",Matches!$J$2:$J$201,0))),0,IF(N956-O956=INDEX(Matches!$G$2:$G$201,MATCH($A956&amp;"-6",Matches!$J$2:$J$201,0))-INDEX(Matches!$H$2:$H$201,MATCH($A956&amp;"-6",Matches!$J$2:$J$201,0)),3,2))))),""))</f>
        <v/>
      </c>
      <c r="AD956" s="12" t="str">
        <f aca="false">IF(OR($B956="",P956="",Q956=""),"",IFERROR(IF(OR(INDEX(Matches!$I$2:$I$201,MATCH($A956&amp;"-7",Matches!$J$2:$J$201,0))="Void",INDEX(Matches!$G$2:$G$201,MATCH($A956&amp;"-7",Matches!$J$2:$J$201,0))="",INDEX(Matches!$H$2:$H$201,MATCH($A956&amp;"-7",Matches!$J$2:$J$201,0))=""),"",IF(AND($C956&lt;&gt;"",INDEX(Matches!$F$2:$F$201,MATCH($A956&amp;"-7",Matches!$J$2:$J$201,0))&lt;&gt;"",$C956&gt;=INDEX(Matches!$F$2:$F$201,MATCH($A956&amp;"-7",Matches!$J$2:$J$201,0))),"",IF(AND(P956=INDEX(Matches!$G$2:$G$201,MATCH($A956&amp;"-7",Matches!$J$2:$J$201,0)),Q956=INDEX(Matches!$H$2:$H$201,MATCH($A956&amp;"-7",Matches!$J$2:$J$201,0))),5,IF(SIGN(P956-Q956)&lt;&gt;SIGN(INDEX(Matches!$G$2:$G$201,MATCH($A956&amp;"-7",Matches!$J$2:$J$201,0))-INDEX(Matches!$H$2:$H$201,MATCH($A956&amp;"-7",Matches!$J$2:$J$201,0))),0,IF(P956-Q956=INDEX(Matches!$G$2:$G$201,MATCH($A956&amp;"-7",Matches!$J$2:$J$201,0))-INDEX(Matches!$H$2:$H$201,MATCH($A956&amp;"-7",Matches!$J$2:$J$201,0)),3,2))))),""))</f>
        <v/>
      </c>
      <c r="AE956" s="12" t="str">
        <f aca="false">IF(OR($B956="",R956="",S956=""),"",IFERROR(IF(OR(INDEX(Matches!$I$2:$I$201,MATCH($A956&amp;"-8",Matches!$J$2:$J$201,0))="Void",INDEX(Matches!$G$2:$G$201,MATCH($A956&amp;"-8",Matches!$J$2:$J$201,0))="",INDEX(Matches!$H$2:$H$201,MATCH($A956&amp;"-8",Matches!$J$2:$J$201,0))=""),"",IF(AND($C956&lt;&gt;"",INDEX(Matches!$F$2:$F$201,MATCH($A956&amp;"-8",Matches!$J$2:$J$201,0))&lt;&gt;"",$C956&gt;=INDEX(Matches!$F$2:$F$201,MATCH($A956&amp;"-8",Matches!$J$2:$J$201,0))),"",IF(AND(R956=INDEX(Matches!$G$2:$G$201,MATCH($A956&amp;"-8",Matches!$J$2:$J$201,0)),S956=INDEX(Matches!$H$2:$H$201,MATCH($A956&amp;"-8",Matches!$J$2:$J$201,0))),5,IF(SIGN(R956-S956)&lt;&gt;SIGN(INDEX(Matches!$G$2:$G$201,MATCH($A956&amp;"-8",Matches!$J$2:$J$201,0))-INDEX(Matches!$H$2:$H$201,MATCH($A956&amp;"-8",Matches!$J$2:$J$201,0))),0,IF(R956-S956=INDEX(Matches!$G$2:$G$201,MATCH($A956&amp;"-8",Matches!$J$2:$J$201,0))-INDEX(Matches!$H$2:$H$201,MATCH($A956&amp;"-8",Matches!$J$2:$J$201,0)),3,2))))),""))</f>
        <v/>
      </c>
      <c r="AF956" s="12" t="str">
        <f aca="false">IF(OR($B956="",T956="",U956=""),"",IFERROR(IF(OR(INDEX(Matches!$I$2:$I$201,MATCH($A956&amp;"-9",Matches!$J$2:$J$201,0))="Void",INDEX(Matches!$G$2:$G$201,MATCH($A956&amp;"-9",Matches!$J$2:$J$201,0))="",INDEX(Matches!$H$2:$H$201,MATCH($A956&amp;"-9",Matches!$J$2:$J$201,0))=""),"",IF(AND($C956&lt;&gt;"",INDEX(Matches!$F$2:$F$201,MATCH($A956&amp;"-9",Matches!$J$2:$J$201,0))&lt;&gt;"",$C956&gt;=INDEX(Matches!$F$2:$F$201,MATCH($A956&amp;"-9",Matches!$J$2:$J$201,0))),"",IF(AND(T956=INDEX(Matches!$G$2:$G$201,MATCH($A956&amp;"-9",Matches!$J$2:$J$201,0)),U956=INDEX(Matches!$H$2:$H$201,MATCH($A956&amp;"-9",Matches!$J$2:$J$201,0))),5,IF(SIGN(T956-U956)&lt;&gt;SIGN(INDEX(Matches!$G$2:$G$201,MATCH($A956&amp;"-9",Matches!$J$2:$J$201,0))-INDEX(Matches!$H$2:$H$201,MATCH($A956&amp;"-9",Matches!$J$2:$J$201,0))),0,IF(T956-U956=INDEX(Matches!$G$2:$G$201,MATCH($A956&amp;"-9",Matches!$J$2:$J$201,0))-INDEX(Matches!$H$2:$H$201,MATCH($A956&amp;"-9",Matches!$J$2:$J$201,0)),3,2))))),""))</f>
        <v/>
      </c>
      <c r="AG956" s="12" t="str">
        <f aca="false">IF(OR($B956="",V956="",W956=""),"",IFERROR(IF(OR(INDEX(Matches!$I$2:$I$201,MATCH($A956&amp;"-10",Matches!$J$2:$J$201,0))="Void",INDEX(Matches!$G$2:$G$201,MATCH($A956&amp;"-10",Matches!$J$2:$J$201,0))="",INDEX(Matches!$H$2:$H$201,MATCH($A956&amp;"-10",Matches!$J$2:$J$201,0))=""),"",IF(AND($C956&lt;&gt;"",INDEX(Matches!$F$2:$F$201,MATCH($A956&amp;"-10",Matches!$J$2:$J$201,0))&lt;&gt;"",$C956&gt;=INDEX(Matches!$F$2:$F$201,MATCH($A956&amp;"-10",Matches!$J$2:$J$201,0))),"",IF(AND(V956=INDEX(Matches!$G$2:$G$201,MATCH($A956&amp;"-10",Matches!$J$2:$J$201,0)),W956=INDEX(Matches!$H$2:$H$201,MATCH($A956&amp;"-10",Matches!$J$2:$J$201,0))),5,IF(SIGN(V956-W956)&lt;&gt;SIGN(INDEX(Matches!$G$2:$G$201,MATCH($A956&amp;"-10",Matches!$J$2:$J$201,0))-INDEX(Matches!$H$2:$H$201,MATCH($A956&amp;"-10",Matches!$J$2:$J$201,0))),0,IF(V956-W956=INDEX(Matches!$G$2:$G$201,MATCH($A956&amp;"-10",Matches!$J$2:$J$201,0))-INDEX(Matches!$H$2:$H$201,MATCH($A956&amp;"-10",Matches!$J$2:$J$201,0)),3,2))))),""))</f>
        <v/>
      </c>
      <c r="AH956" s="13" t="str">
        <f aca="false">IF($B956="","",SUM(X956:AG956))</f>
        <v/>
      </c>
      <c r="AI956" s="12" t="str">
        <f aca="false">IF($B956="","",COUNTIF(X956:AG956,5))</f>
        <v/>
      </c>
      <c r="AJ956" s="12" t="str">
        <f aca="false">IF($B956="","",COUNTIF(X956:AG956,"&gt;=2"))</f>
        <v/>
      </c>
      <c r="AK956" s="12" t="str">
        <f aca="false">IF($B956="","",COUNT(X956:AG956))</f>
        <v/>
      </c>
    </row>
    <row r="957" customFormat="false" ht="15" hidden="false" customHeight="false" outlineLevel="0" collapsed="false">
      <c r="A957" s="7"/>
      <c r="B957" s="7"/>
      <c r="C957" s="11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12" t="str">
        <f aca="false">IF(OR($B957="",D957="",E957=""),"",IFERROR(IF(OR(INDEX(Matches!$I$2:$I$201,MATCH($A957&amp;"-1",Matches!$J$2:$J$201,0))="Void",INDEX(Matches!$G$2:$G$201,MATCH($A957&amp;"-1",Matches!$J$2:$J$201,0))="",INDEX(Matches!$H$2:$H$201,MATCH($A957&amp;"-1",Matches!$J$2:$J$201,0))=""),"",IF(AND($C957&lt;&gt;"",INDEX(Matches!$F$2:$F$201,MATCH($A957&amp;"-1",Matches!$J$2:$J$201,0))&lt;&gt;"",$C957&gt;=INDEX(Matches!$F$2:$F$201,MATCH($A957&amp;"-1",Matches!$J$2:$J$201,0))),"",IF(AND(D957=INDEX(Matches!$G$2:$G$201,MATCH($A957&amp;"-1",Matches!$J$2:$J$201,0)),E957=INDEX(Matches!$H$2:$H$201,MATCH($A957&amp;"-1",Matches!$J$2:$J$201,0))),5,IF(SIGN(D957-E957)&lt;&gt;SIGN(INDEX(Matches!$G$2:$G$201,MATCH($A957&amp;"-1",Matches!$J$2:$J$201,0))-INDEX(Matches!$H$2:$H$201,MATCH($A957&amp;"-1",Matches!$J$2:$J$201,0))),0,IF(D957-E957=INDEX(Matches!$G$2:$G$201,MATCH($A957&amp;"-1",Matches!$J$2:$J$201,0))-INDEX(Matches!$H$2:$H$201,MATCH($A957&amp;"-1",Matches!$J$2:$J$201,0)),3,2))))),""))</f>
        <v/>
      </c>
      <c r="Y957" s="12" t="str">
        <f aca="false">IF(OR($B957="",F957="",G957=""),"",IFERROR(IF(OR(INDEX(Matches!$I$2:$I$201,MATCH($A957&amp;"-2",Matches!$J$2:$J$201,0))="Void",INDEX(Matches!$G$2:$G$201,MATCH($A957&amp;"-2",Matches!$J$2:$J$201,0))="",INDEX(Matches!$H$2:$H$201,MATCH($A957&amp;"-2",Matches!$J$2:$J$201,0))=""),"",IF(AND($C957&lt;&gt;"",INDEX(Matches!$F$2:$F$201,MATCH($A957&amp;"-2",Matches!$J$2:$J$201,0))&lt;&gt;"",$C957&gt;=INDEX(Matches!$F$2:$F$201,MATCH($A957&amp;"-2",Matches!$J$2:$J$201,0))),"",IF(AND(F957=INDEX(Matches!$G$2:$G$201,MATCH($A957&amp;"-2",Matches!$J$2:$J$201,0)),G957=INDEX(Matches!$H$2:$H$201,MATCH($A957&amp;"-2",Matches!$J$2:$J$201,0))),5,IF(SIGN(F957-G957)&lt;&gt;SIGN(INDEX(Matches!$G$2:$G$201,MATCH($A957&amp;"-2",Matches!$J$2:$J$201,0))-INDEX(Matches!$H$2:$H$201,MATCH($A957&amp;"-2",Matches!$J$2:$J$201,0))),0,IF(F957-G957=INDEX(Matches!$G$2:$G$201,MATCH($A957&amp;"-2",Matches!$J$2:$J$201,0))-INDEX(Matches!$H$2:$H$201,MATCH($A957&amp;"-2",Matches!$J$2:$J$201,0)),3,2))))),""))</f>
        <v/>
      </c>
      <c r="Z957" s="12" t="str">
        <f aca="false">IF(OR($B957="",H957="",I957=""),"",IFERROR(IF(OR(INDEX(Matches!$I$2:$I$201,MATCH($A957&amp;"-3",Matches!$J$2:$J$201,0))="Void",INDEX(Matches!$G$2:$G$201,MATCH($A957&amp;"-3",Matches!$J$2:$J$201,0))="",INDEX(Matches!$H$2:$H$201,MATCH($A957&amp;"-3",Matches!$J$2:$J$201,0))=""),"",IF(AND($C957&lt;&gt;"",INDEX(Matches!$F$2:$F$201,MATCH($A957&amp;"-3",Matches!$J$2:$J$201,0))&lt;&gt;"",$C957&gt;=INDEX(Matches!$F$2:$F$201,MATCH($A957&amp;"-3",Matches!$J$2:$J$201,0))),"",IF(AND(H957=INDEX(Matches!$G$2:$G$201,MATCH($A957&amp;"-3",Matches!$J$2:$J$201,0)),I957=INDEX(Matches!$H$2:$H$201,MATCH($A957&amp;"-3",Matches!$J$2:$J$201,0))),5,IF(SIGN(H957-I957)&lt;&gt;SIGN(INDEX(Matches!$G$2:$G$201,MATCH($A957&amp;"-3",Matches!$J$2:$J$201,0))-INDEX(Matches!$H$2:$H$201,MATCH($A957&amp;"-3",Matches!$J$2:$J$201,0))),0,IF(H957-I957=INDEX(Matches!$G$2:$G$201,MATCH($A957&amp;"-3",Matches!$J$2:$J$201,0))-INDEX(Matches!$H$2:$H$201,MATCH($A957&amp;"-3",Matches!$J$2:$J$201,0)),3,2))))),""))</f>
        <v/>
      </c>
      <c r="AA957" s="12" t="str">
        <f aca="false">IF(OR($B957="",J957="",K957=""),"",IFERROR(IF(OR(INDEX(Matches!$I$2:$I$201,MATCH($A957&amp;"-4",Matches!$J$2:$J$201,0))="Void",INDEX(Matches!$G$2:$G$201,MATCH($A957&amp;"-4",Matches!$J$2:$J$201,0))="",INDEX(Matches!$H$2:$H$201,MATCH($A957&amp;"-4",Matches!$J$2:$J$201,0))=""),"",IF(AND($C957&lt;&gt;"",INDEX(Matches!$F$2:$F$201,MATCH($A957&amp;"-4",Matches!$J$2:$J$201,0))&lt;&gt;"",$C957&gt;=INDEX(Matches!$F$2:$F$201,MATCH($A957&amp;"-4",Matches!$J$2:$J$201,0))),"",IF(AND(J957=INDEX(Matches!$G$2:$G$201,MATCH($A957&amp;"-4",Matches!$J$2:$J$201,0)),K957=INDEX(Matches!$H$2:$H$201,MATCH($A957&amp;"-4",Matches!$J$2:$J$201,0))),5,IF(SIGN(J957-K957)&lt;&gt;SIGN(INDEX(Matches!$G$2:$G$201,MATCH($A957&amp;"-4",Matches!$J$2:$J$201,0))-INDEX(Matches!$H$2:$H$201,MATCH($A957&amp;"-4",Matches!$J$2:$J$201,0))),0,IF(J957-K957=INDEX(Matches!$G$2:$G$201,MATCH($A957&amp;"-4",Matches!$J$2:$J$201,0))-INDEX(Matches!$H$2:$H$201,MATCH($A957&amp;"-4",Matches!$J$2:$J$201,0)),3,2))))),""))</f>
        <v/>
      </c>
      <c r="AB957" s="12" t="str">
        <f aca="false">IF(OR($B957="",L957="",M957=""),"",IFERROR(IF(OR(INDEX(Matches!$I$2:$I$201,MATCH($A957&amp;"-5",Matches!$J$2:$J$201,0))="Void",INDEX(Matches!$G$2:$G$201,MATCH($A957&amp;"-5",Matches!$J$2:$J$201,0))="",INDEX(Matches!$H$2:$H$201,MATCH($A957&amp;"-5",Matches!$J$2:$J$201,0))=""),"",IF(AND($C957&lt;&gt;"",INDEX(Matches!$F$2:$F$201,MATCH($A957&amp;"-5",Matches!$J$2:$J$201,0))&lt;&gt;"",$C957&gt;=INDEX(Matches!$F$2:$F$201,MATCH($A957&amp;"-5",Matches!$J$2:$J$201,0))),"",IF(AND(L957=INDEX(Matches!$G$2:$G$201,MATCH($A957&amp;"-5",Matches!$J$2:$J$201,0)),M957=INDEX(Matches!$H$2:$H$201,MATCH($A957&amp;"-5",Matches!$J$2:$J$201,0))),5,IF(SIGN(L957-M957)&lt;&gt;SIGN(INDEX(Matches!$G$2:$G$201,MATCH($A957&amp;"-5",Matches!$J$2:$J$201,0))-INDEX(Matches!$H$2:$H$201,MATCH($A957&amp;"-5",Matches!$J$2:$J$201,0))),0,IF(L957-M957=INDEX(Matches!$G$2:$G$201,MATCH($A957&amp;"-5",Matches!$J$2:$J$201,0))-INDEX(Matches!$H$2:$H$201,MATCH($A957&amp;"-5",Matches!$J$2:$J$201,0)),3,2))))),""))</f>
        <v/>
      </c>
      <c r="AC957" s="12" t="str">
        <f aca="false">IF(OR($B957="",N957="",O957=""),"",IFERROR(IF(OR(INDEX(Matches!$I$2:$I$201,MATCH($A957&amp;"-6",Matches!$J$2:$J$201,0))="Void",INDEX(Matches!$G$2:$G$201,MATCH($A957&amp;"-6",Matches!$J$2:$J$201,0))="",INDEX(Matches!$H$2:$H$201,MATCH($A957&amp;"-6",Matches!$J$2:$J$201,0))=""),"",IF(AND($C957&lt;&gt;"",INDEX(Matches!$F$2:$F$201,MATCH($A957&amp;"-6",Matches!$J$2:$J$201,0))&lt;&gt;"",$C957&gt;=INDEX(Matches!$F$2:$F$201,MATCH($A957&amp;"-6",Matches!$J$2:$J$201,0))),"",IF(AND(N957=INDEX(Matches!$G$2:$G$201,MATCH($A957&amp;"-6",Matches!$J$2:$J$201,0)),O957=INDEX(Matches!$H$2:$H$201,MATCH($A957&amp;"-6",Matches!$J$2:$J$201,0))),5,IF(SIGN(N957-O957)&lt;&gt;SIGN(INDEX(Matches!$G$2:$G$201,MATCH($A957&amp;"-6",Matches!$J$2:$J$201,0))-INDEX(Matches!$H$2:$H$201,MATCH($A957&amp;"-6",Matches!$J$2:$J$201,0))),0,IF(N957-O957=INDEX(Matches!$G$2:$G$201,MATCH($A957&amp;"-6",Matches!$J$2:$J$201,0))-INDEX(Matches!$H$2:$H$201,MATCH($A957&amp;"-6",Matches!$J$2:$J$201,0)),3,2))))),""))</f>
        <v/>
      </c>
      <c r="AD957" s="12" t="str">
        <f aca="false">IF(OR($B957="",P957="",Q957=""),"",IFERROR(IF(OR(INDEX(Matches!$I$2:$I$201,MATCH($A957&amp;"-7",Matches!$J$2:$J$201,0))="Void",INDEX(Matches!$G$2:$G$201,MATCH($A957&amp;"-7",Matches!$J$2:$J$201,0))="",INDEX(Matches!$H$2:$H$201,MATCH($A957&amp;"-7",Matches!$J$2:$J$201,0))=""),"",IF(AND($C957&lt;&gt;"",INDEX(Matches!$F$2:$F$201,MATCH($A957&amp;"-7",Matches!$J$2:$J$201,0))&lt;&gt;"",$C957&gt;=INDEX(Matches!$F$2:$F$201,MATCH($A957&amp;"-7",Matches!$J$2:$J$201,0))),"",IF(AND(P957=INDEX(Matches!$G$2:$G$201,MATCH($A957&amp;"-7",Matches!$J$2:$J$201,0)),Q957=INDEX(Matches!$H$2:$H$201,MATCH($A957&amp;"-7",Matches!$J$2:$J$201,0))),5,IF(SIGN(P957-Q957)&lt;&gt;SIGN(INDEX(Matches!$G$2:$G$201,MATCH($A957&amp;"-7",Matches!$J$2:$J$201,0))-INDEX(Matches!$H$2:$H$201,MATCH($A957&amp;"-7",Matches!$J$2:$J$201,0))),0,IF(P957-Q957=INDEX(Matches!$G$2:$G$201,MATCH($A957&amp;"-7",Matches!$J$2:$J$201,0))-INDEX(Matches!$H$2:$H$201,MATCH($A957&amp;"-7",Matches!$J$2:$J$201,0)),3,2))))),""))</f>
        <v/>
      </c>
      <c r="AE957" s="12" t="str">
        <f aca="false">IF(OR($B957="",R957="",S957=""),"",IFERROR(IF(OR(INDEX(Matches!$I$2:$I$201,MATCH($A957&amp;"-8",Matches!$J$2:$J$201,0))="Void",INDEX(Matches!$G$2:$G$201,MATCH($A957&amp;"-8",Matches!$J$2:$J$201,0))="",INDEX(Matches!$H$2:$H$201,MATCH($A957&amp;"-8",Matches!$J$2:$J$201,0))=""),"",IF(AND($C957&lt;&gt;"",INDEX(Matches!$F$2:$F$201,MATCH($A957&amp;"-8",Matches!$J$2:$J$201,0))&lt;&gt;"",$C957&gt;=INDEX(Matches!$F$2:$F$201,MATCH($A957&amp;"-8",Matches!$J$2:$J$201,0))),"",IF(AND(R957=INDEX(Matches!$G$2:$G$201,MATCH($A957&amp;"-8",Matches!$J$2:$J$201,0)),S957=INDEX(Matches!$H$2:$H$201,MATCH($A957&amp;"-8",Matches!$J$2:$J$201,0))),5,IF(SIGN(R957-S957)&lt;&gt;SIGN(INDEX(Matches!$G$2:$G$201,MATCH($A957&amp;"-8",Matches!$J$2:$J$201,0))-INDEX(Matches!$H$2:$H$201,MATCH($A957&amp;"-8",Matches!$J$2:$J$201,0))),0,IF(R957-S957=INDEX(Matches!$G$2:$G$201,MATCH($A957&amp;"-8",Matches!$J$2:$J$201,0))-INDEX(Matches!$H$2:$H$201,MATCH($A957&amp;"-8",Matches!$J$2:$J$201,0)),3,2))))),""))</f>
        <v/>
      </c>
      <c r="AF957" s="12" t="str">
        <f aca="false">IF(OR($B957="",T957="",U957=""),"",IFERROR(IF(OR(INDEX(Matches!$I$2:$I$201,MATCH($A957&amp;"-9",Matches!$J$2:$J$201,0))="Void",INDEX(Matches!$G$2:$G$201,MATCH($A957&amp;"-9",Matches!$J$2:$J$201,0))="",INDEX(Matches!$H$2:$H$201,MATCH($A957&amp;"-9",Matches!$J$2:$J$201,0))=""),"",IF(AND($C957&lt;&gt;"",INDEX(Matches!$F$2:$F$201,MATCH($A957&amp;"-9",Matches!$J$2:$J$201,0))&lt;&gt;"",$C957&gt;=INDEX(Matches!$F$2:$F$201,MATCH($A957&amp;"-9",Matches!$J$2:$J$201,0))),"",IF(AND(T957=INDEX(Matches!$G$2:$G$201,MATCH($A957&amp;"-9",Matches!$J$2:$J$201,0)),U957=INDEX(Matches!$H$2:$H$201,MATCH($A957&amp;"-9",Matches!$J$2:$J$201,0))),5,IF(SIGN(T957-U957)&lt;&gt;SIGN(INDEX(Matches!$G$2:$G$201,MATCH($A957&amp;"-9",Matches!$J$2:$J$201,0))-INDEX(Matches!$H$2:$H$201,MATCH($A957&amp;"-9",Matches!$J$2:$J$201,0))),0,IF(T957-U957=INDEX(Matches!$G$2:$G$201,MATCH($A957&amp;"-9",Matches!$J$2:$J$201,0))-INDEX(Matches!$H$2:$H$201,MATCH($A957&amp;"-9",Matches!$J$2:$J$201,0)),3,2))))),""))</f>
        <v/>
      </c>
      <c r="AG957" s="12" t="str">
        <f aca="false">IF(OR($B957="",V957="",W957=""),"",IFERROR(IF(OR(INDEX(Matches!$I$2:$I$201,MATCH($A957&amp;"-10",Matches!$J$2:$J$201,0))="Void",INDEX(Matches!$G$2:$G$201,MATCH($A957&amp;"-10",Matches!$J$2:$J$201,0))="",INDEX(Matches!$H$2:$H$201,MATCH($A957&amp;"-10",Matches!$J$2:$J$201,0))=""),"",IF(AND($C957&lt;&gt;"",INDEX(Matches!$F$2:$F$201,MATCH($A957&amp;"-10",Matches!$J$2:$J$201,0))&lt;&gt;"",$C957&gt;=INDEX(Matches!$F$2:$F$201,MATCH($A957&amp;"-10",Matches!$J$2:$J$201,0))),"",IF(AND(V957=INDEX(Matches!$G$2:$G$201,MATCH($A957&amp;"-10",Matches!$J$2:$J$201,0)),W957=INDEX(Matches!$H$2:$H$201,MATCH($A957&amp;"-10",Matches!$J$2:$J$201,0))),5,IF(SIGN(V957-W957)&lt;&gt;SIGN(INDEX(Matches!$G$2:$G$201,MATCH($A957&amp;"-10",Matches!$J$2:$J$201,0))-INDEX(Matches!$H$2:$H$201,MATCH($A957&amp;"-10",Matches!$J$2:$J$201,0))),0,IF(V957-W957=INDEX(Matches!$G$2:$G$201,MATCH($A957&amp;"-10",Matches!$J$2:$J$201,0))-INDEX(Matches!$H$2:$H$201,MATCH($A957&amp;"-10",Matches!$J$2:$J$201,0)),3,2))))),""))</f>
        <v/>
      </c>
      <c r="AH957" s="13" t="str">
        <f aca="false">IF($B957="","",SUM(X957:AG957))</f>
        <v/>
      </c>
      <c r="AI957" s="12" t="str">
        <f aca="false">IF($B957="","",COUNTIF(X957:AG957,5))</f>
        <v/>
      </c>
      <c r="AJ957" s="12" t="str">
        <f aca="false">IF($B957="","",COUNTIF(X957:AG957,"&gt;=2"))</f>
        <v/>
      </c>
      <c r="AK957" s="12" t="str">
        <f aca="false">IF($B957="","",COUNT(X957:AG957))</f>
        <v/>
      </c>
    </row>
    <row r="958" customFormat="false" ht="15" hidden="false" customHeight="false" outlineLevel="0" collapsed="false">
      <c r="A958" s="7"/>
      <c r="B958" s="7"/>
      <c r="C958" s="11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12" t="str">
        <f aca="false">IF(OR($B958="",D958="",E958=""),"",IFERROR(IF(OR(INDEX(Matches!$I$2:$I$201,MATCH($A958&amp;"-1",Matches!$J$2:$J$201,0))="Void",INDEX(Matches!$G$2:$G$201,MATCH($A958&amp;"-1",Matches!$J$2:$J$201,0))="",INDEX(Matches!$H$2:$H$201,MATCH($A958&amp;"-1",Matches!$J$2:$J$201,0))=""),"",IF(AND($C958&lt;&gt;"",INDEX(Matches!$F$2:$F$201,MATCH($A958&amp;"-1",Matches!$J$2:$J$201,0))&lt;&gt;"",$C958&gt;=INDEX(Matches!$F$2:$F$201,MATCH($A958&amp;"-1",Matches!$J$2:$J$201,0))),"",IF(AND(D958=INDEX(Matches!$G$2:$G$201,MATCH($A958&amp;"-1",Matches!$J$2:$J$201,0)),E958=INDEX(Matches!$H$2:$H$201,MATCH($A958&amp;"-1",Matches!$J$2:$J$201,0))),5,IF(SIGN(D958-E958)&lt;&gt;SIGN(INDEX(Matches!$G$2:$G$201,MATCH($A958&amp;"-1",Matches!$J$2:$J$201,0))-INDEX(Matches!$H$2:$H$201,MATCH($A958&amp;"-1",Matches!$J$2:$J$201,0))),0,IF(D958-E958=INDEX(Matches!$G$2:$G$201,MATCH($A958&amp;"-1",Matches!$J$2:$J$201,0))-INDEX(Matches!$H$2:$H$201,MATCH($A958&amp;"-1",Matches!$J$2:$J$201,0)),3,2))))),""))</f>
        <v/>
      </c>
      <c r="Y958" s="12" t="str">
        <f aca="false">IF(OR($B958="",F958="",G958=""),"",IFERROR(IF(OR(INDEX(Matches!$I$2:$I$201,MATCH($A958&amp;"-2",Matches!$J$2:$J$201,0))="Void",INDEX(Matches!$G$2:$G$201,MATCH($A958&amp;"-2",Matches!$J$2:$J$201,0))="",INDEX(Matches!$H$2:$H$201,MATCH($A958&amp;"-2",Matches!$J$2:$J$201,0))=""),"",IF(AND($C958&lt;&gt;"",INDEX(Matches!$F$2:$F$201,MATCH($A958&amp;"-2",Matches!$J$2:$J$201,0))&lt;&gt;"",$C958&gt;=INDEX(Matches!$F$2:$F$201,MATCH($A958&amp;"-2",Matches!$J$2:$J$201,0))),"",IF(AND(F958=INDEX(Matches!$G$2:$G$201,MATCH($A958&amp;"-2",Matches!$J$2:$J$201,0)),G958=INDEX(Matches!$H$2:$H$201,MATCH($A958&amp;"-2",Matches!$J$2:$J$201,0))),5,IF(SIGN(F958-G958)&lt;&gt;SIGN(INDEX(Matches!$G$2:$G$201,MATCH($A958&amp;"-2",Matches!$J$2:$J$201,0))-INDEX(Matches!$H$2:$H$201,MATCH($A958&amp;"-2",Matches!$J$2:$J$201,0))),0,IF(F958-G958=INDEX(Matches!$G$2:$G$201,MATCH($A958&amp;"-2",Matches!$J$2:$J$201,0))-INDEX(Matches!$H$2:$H$201,MATCH($A958&amp;"-2",Matches!$J$2:$J$201,0)),3,2))))),""))</f>
        <v/>
      </c>
      <c r="Z958" s="12" t="str">
        <f aca="false">IF(OR($B958="",H958="",I958=""),"",IFERROR(IF(OR(INDEX(Matches!$I$2:$I$201,MATCH($A958&amp;"-3",Matches!$J$2:$J$201,0))="Void",INDEX(Matches!$G$2:$G$201,MATCH($A958&amp;"-3",Matches!$J$2:$J$201,0))="",INDEX(Matches!$H$2:$H$201,MATCH($A958&amp;"-3",Matches!$J$2:$J$201,0))=""),"",IF(AND($C958&lt;&gt;"",INDEX(Matches!$F$2:$F$201,MATCH($A958&amp;"-3",Matches!$J$2:$J$201,0))&lt;&gt;"",$C958&gt;=INDEX(Matches!$F$2:$F$201,MATCH($A958&amp;"-3",Matches!$J$2:$J$201,0))),"",IF(AND(H958=INDEX(Matches!$G$2:$G$201,MATCH($A958&amp;"-3",Matches!$J$2:$J$201,0)),I958=INDEX(Matches!$H$2:$H$201,MATCH($A958&amp;"-3",Matches!$J$2:$J$201,0))),5,IF(SIGN(H958-I958)&lt;&gt;SIGN(INDEX(Matches!$G$2:$G$201,MATCH($A958&amp;"-3",Matches!$J$2:$J$201,0))-INDEX(Matches!$H$2:$H$201,MATCH($A958&amp;"-3",Matches!$J$2:$J$201,0))),0,IF(H958-I958=INDEX(Matches!$G$2:$G$201,MATCH($A958&amp;"-3",Matches!$J$2:$J$201,0))-INDEX(Matches!$H$2:$H$201,MATCH($A958&amp;"-3",Matches!$J$2:$J$201,0)),3,2))))),""))</f>
        <v/>
      </c>
      <c r="AA958" s="12" t="str">
        <f aca="false">IF(OR($B958="",J958="",K958=""),"",IFERROR(IF(OR(INDEX(Matches!$I$2:$I$201,MATCH($A958&amp;"-4",Matches!$J$2:$J$201,0))="Void",INDEX(Matches!$G$2:$G$201,MATCH($A958&amp;"-4",Matches!$J$2:$J$201,0))="",INDEX(Matches!$H$2:$H$201,MATCH($A958&amp;"-4",Matches!$J$2:$J$201,0))=""),"",IF(AND($C958&lt;&gt;"",INDEX(Matches!$F$2:$F$201,MATCH($A958&amp;"-4",Matches!$J$2:$J$201,0))&lt;&gt;"",$C958&gt;=INDEX(Matches!$F$2:$F$201,MATCH($A958&amp;"-4",Matches!$J$2:$J$201,0))),"",IF(AND(J958=INDEX(Matches!$G$2:$G$201,MATCH($A958&amp;"-4",Matches!$J$2:$J$201,0)),K958=INDEX(Matches!$H$2:$H$201,MATCH($A958&amp;"-4",Matches!$J$2:$J$201,0))),5,IF(SIGN(J958-K958)&lt;&gt;SIGN(INDEX(Matches!$G$2:$G$201,MATCH($A958&amp;"-4",Matches!$J$2:$J$201,0))-INDEX(Matches!$H$2:$H$201,MATCH($A958&amp;"-4",Matches!$J$2:$J$201,0))),0,IF(J958-K958=INDEX(Matches!$G$2:$G$201,MATCH($A958&amp;"-4",Matches!$J$2:$J$201,0))-INDEX(Matches!$H$2:$H$201,MATCH($A958&amp;"-4",Matches!$J$2:$J$201,0)),3,2))))),""))</f>
        <v/>
      </c>
      <c r="AB958" s="12" t="str">
        <f aca="false">IF(OR($B958="",L958="",M958=""),"",IFERROR(IF(OR(INDEX(Matches!$I$2:$I$201,MATCH($A958&amp;"-5",Matches!$J$2:$J$201,0))="Void",INDEX(Matches!$G$2:$G$201,MATCH($A958&amp;"-5",Matches!$J$2:$J$201,0))="",INDEX(Matches!$H$2:$H$201,MATCH($A958&amp;"-5",Matches!$J$2:$J$201,0))=""),"",IF(AND($C958&lt;&gt;"",INDEX(Matches!$F$2:$F$201,MATCH($A958&amp;"-5",Matches!$J$2:$J$201,0))&lt;&gt;"",$C958&gt;=INDEX(Matches!$F$2:$F$201,MATCH($A958&amp;"-5",Matches!$J$2:$J$201,0))),"",IF(AND(L958=INDEX(Matches!$G$2:$G$201,MATCH($A958&amp;"-5",Matches!$J$2:$J$201,0)),M958=INDEX(Matches!$H$2:$H$201,MATCH($A958&amp;"-5",Matches!$J$2:$J$201,0))),5,IF(SIGN(L958-M958)&lt;&gt;SIGN(INDEX(Matches!$G$2:$G$201,MATCH($A958&amp;"-5",Matches!$J$2:$J$201,0))-INDEX(Matches!$H$2:$H$201,MATCH($A958&amp;"-5",Matches!$J$2:$J$201,0))),0,IF(L958-M958=INDEX(Matches!$G$2:$G$201,MATCH($A958&amp;"-5",Matches!$J$2:$J$201,0))-INDEX(Matches!$H$2:$H$201,MATCH($A958&amp;"-5",Matches!$J$2:$J$201,0)),3,2))))),""))</f>
        <v/>
      </c>
      <c r="AC958" s="12" t="str">
        <f aca="false">IF(OR($B958="",N958="",O958=""),"",IFERROR(IF(OR(INDEX(Matches!$I$2:$I$201,MATCH($A958&amp;"-6",Matches!$J$2:$J$201,0))="Void",INDEX(Matches!$G$2:$G$201,MATCH($A958&amp;"-6",Matches!$J$2:$J$201,0))="",INDEX(Matches!$H$2:$H$201,MATCH($A958&amp;"-6",Matches!$J$2:$J$201,0))=""),"",IF(AND($C958&lt;&gt;"",INDEX(Matches!$F$2:$F$201,MATCH($A958&amp;"-6",Matches!$J$2:$J$201,0))&lt;&gt;"",$C958&gt;=INDEX(Matches!$F$2:$F$201,MATCH($A958&amp;"-6",Matches!$J$2:$J$201,0))),"",IF(AND(N958=INDEX(Matches!$G$2:$G$201,MATCH($A958&amp;"-6",Matches!$J$2:$J$201,0)),O958=INDEX(Matches!$H$2:$H$201,MATCH($A958&amp;"-6",Matches!$J$2:$J$201,0))),5,IF(SIGN(N958-O958)&lt;&gt;SIGN(INDEX(Matches!$G$2:$G$201,MATCH($A958&amp;"-6",Matches!$J$2:$J$201,0))-INDEX(Matches!$H$2:$H$201,MATCH($A958&amp;"-6",Matches!$J$2:$J$201,0))),0,IF(N958-O958=INDEX(Matches!$G$2:$G$201,MATCH($A958&amp;"-6",Matches!$J$2:$J$201,0))-INDEX(Matches!$H$2:$H$201,MATCH($A958&amp;"-6",Matches!$J$2:$J$201,0)),3,2))))),""))</f>
        <v/>
      </c>
      <c r="AD958" s="12" t="str">
        <f aca="false">IF(OR($B958="",P958="",Q958=""),"",IFERROR(IF(OR(INDEX(Matches!$I$2:$I$201,MATCH($A958&amp;"-7",Matches!$J$2:$J$201,0))="Void",INDEX(Matches!$G$2:$G$201,MATCH($A958&amp;"-7",Matches!$J$2:$J$201,0))="",INDEX(Matches!$H$2:$H$201,MATCH($A958&amp;"-7",Matches!$J$2:$J$201,0))=""),"",IF(AND($C958&lt;&gt;"",INDEX(Matches!$F$2:$F$201,MATCH($A958&amp;"-7",Matches!$J$2:$J$201,0))&lt;&gt;"",$C958&gt;=INDEX(Matches!$F$2:$F$201,MATCH($A958&amp;"-7",Matches!$J$2:$J$201,0))),"",IF(AND(P958=INDEX(Matches!$G$2:$G$201,MATCH($A958&amp;"-7",Matches!$J$2:$J$201,0)),Q958=INDEX(Matches!$H$2:$H$201,MATCH($A958&amp;"-7",Matches!$J$2:$J$201,0))),5,IF(SIGN(P958-Q958)&lt;&gt;SIGN(INDEX(Matches!$G$2:$G$201,MATCH($A958&amp;"-7",Matches!$J$2:$J$201,0))-INDEX(Matches!$H$2:$H$201,MATCH($A958&amp;"-7",Matches!$J$2:$J$201,0))),0,IF(P958-Q958=INDEX(Matches!$G$2:$G$201,MATCH($A958&amp;"-7",Matches!$J$2:$J$201,0))-INDEX(Matches!$H$2:$H$201,MATCH($A958&amp;"-7",Matches!$J$2:$J$201,0)),3,2))))),""))</f>
        <v/>
      </c>
      <c r="AE958" s="12" t="str">
        <f aca="false">IF(OR($B958="",R958="",S958=""),"",IFERROR(IF(OR(INDEX(Matches!$I$2:$I$201,MATCH($A958&amp;"-8",Matches!$J$2:$J$201,0))="Void",INDEX(Matches!$G$2:$G$201,MATCH($A958&amp;"-8",Matches!$J$2:$J$201,0))="",INDEX(Matches!$H$2:$H$201,MATCH($A958&amp;"-8",Matches!$J$2:$J$201,0))=""),"",IF(AND($C958&lt;&gt;"",INDEX(Matches!$F$2:$F$201,MATCH($A958&amp;"-8",Matches!$J$2:$J$201,0))&lt;&gt;"",$C958&gt;=INDEX(Matches!$F$2:$F$201,MATCH($A958&amp;"-8",Matches!$J$2:$J$201,0))),"",IF(AND(R958=INDEX(Matches!$G$2:$G$201,MATCH($A958&amp;"-8",Matches!$J$2:$J$201,0)),S958=INDEX(Matches!$H$2:$H$201,MATCH($A958&amp;"-8",Matches!$J$2:$J$201,0))),5,IF(SIGN(R958-S958)&lt;&gt;SIGN(INDEX(Matches!$G$2:$G$201,MATCH($A958&amp;"-8",Matches!$J$2:$J$201,0))-INDEX(Matches!$H$2:$H$201,MATCH($A958&amp;"-8",Matches!$J$2:$J$201,0))),0,IF(R958-S958=INDEX(Matches!$G$2:$G$201,MATCH($A958&amp;"-8",Matches!$J$2:$J$201,0))-INDEX(Matches!$H$2:$H$201,MATCH($A958&amp;"-8",Matches!$J$2:$J$201,0)),3,2))))),""))</f>
        <v/>
      </c>
      <c r="AF958" s="12" t="str">
        <f aca="false">IF(OR($B958="",T958="",U958=""),"",IFERROR(IF(OR(INDEX(Matches!$I$2:$I$201,MATCH($A958&amp;"-9",Matches!$J$2:$J$201,0))="Void",INDEX(Matches!$G$2:$G$201,MATCH($A958&amp;"-9",Matches!$J$2:$J$201,0))="",INDEX(Matches!$H$2:$H$201,MATCH($A958&amp;"-9",Matches!$J$2:$J$201,0))=""),"",IF(AND($C958&lt;&gt;"",INDEX(Matches!$F$2:$F$201,MATCH($A958&amp;"-9",Matches!$J$2:$J$201,0))&lt;&gt;"",$C958&gt;=INDEX(Matches!$F$2:$F$201,MATCH($A958&amp;"-9",Matches!$J$2:$J$201,0))),"",IF(AND(T958=INDEX(Matches!$G$2:$G$201,MATCH($A958&amp;"-9",Matches!$J$2:$J$201,0)),U958=INDEX(Matches!$H$2:$H$201,MATCH($A958&amp;"-9",Matches!$J$2:$J$201,0))),5,IF(SIGN(T958-U958)&lt;&gt;SIGN(INDEX(Matches!$G$2:$G$201,MATCH($A958&amp;"-9",Matches!$J$2:$J$201,0))-INDEX(Matches!$H$2:$H$201,MATCH($A958&amp;"-9",Matches!$J$2:$J$201,0))),0,IF(T958-U958=INDEX(Matches!$G$2:$G$201,MATCH($A958&amp;"-9",Matches!$J$2:$J$201,0))-INDEX(Matches!$H$2:$H$201,MATCH($A958&amp;"-9",Matches!$J$2:$J$201,0)),3,2))))),""))</f>
        <v/>
      </c>
      <c r="AG958" s="12" t="str">
        <f aca="false">IF(OR($B958="",V958="",W958=""),"",IFERROR(IF(OR(INDEX(Matches!$I$2:$I$201,MATCH($A958&amp;"-10",Matches!$J$2:$J$201,0))="Void",INDEX(Matches!$G$2:$G$201,MATCH($A958&amp;"-10",Matches!$J$2:$J$201,0))="",INDEX(Matches!$H$2:$H$201,MATCH($A958&amp;"-10",Matches!$J$2:$J$201,0))=""),"",IF(AND($C958&lt;&gt;"",INDEX(Matches!$F$2:$F$201,MATCH($A958&amp;"-10",Matches!$J$2:$J$201,0))&lt;&gt;"",$C958&gt;=INDEX(Matches!$F$2:$F$201,MATCH($A958&amp;"-10",Matches!$J$2:$J$201,0))),"",IF(AND(V958=INDEX(Matches!$G$2:$G$201,MATCH($A958&amp;"-10",Matches!$J$2:$J$201,0)),W958=INDEX(Matches!$H$2:$H$201,MATCH($A958&amp;"-10",Matches!$J$2:$J$201,0))),5,IF(SIGN(V958-W958)&lt;&gt;SIGN(INDEX(Matches!$G$2:$G$201,MATCH($A958&amp;"-10",Matches!$J$2:$J$201,0))-INDEX(Matches!$H$2:$H$201,MATCH($A958&amp;"-10",Matches!$J$2:$J$201,0))),0,IF(V958-W958=INDEX(Matches!$G$2:$G$201,MATCH($A958&amp;"-10",Matches!$J$2:$J$201,0))-INDEX(Matches!$H$2:$H$201,MATCH($A958&amp;"-10",Matches!$J$2:$J$201,0)),3,2))))),""))</f>
        <v/>
      </c>
      <c r="AH958" s="13" t="str">
        <f aca="false">IF($B958="","",SUM(X958:AG958))</f>
        <v/>
      </c>
      <c r="AI958" s="12" t="str">
        <f aca="false">IF($B958="","",COUNTIF(X958:AG958,5))</f>
        <v/>
      </c>
      <c r="AJ958" s="12" t="str">
        <f aca="false">IF($B958="","",COUNTIF(X958:AG958,"&gt;=2"))</f>
        <v/>
      </c>
      <c r="AK958" s="12" t="str">
        <f aca="false">IF($B958="","",COUNT(X958:AG958))</f>
        <v/>
      </c>
    </row>
    <row r="959" customFormat="false" ht="15" hidden="false" customHeight="false" outlineLevel="0" collapsed="false">
      <c r="A959" s="7"/>
      <c r="B959" s="7"/>
      <c r="C959" s="11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12" t="str">
        <f aca="false">IF(OR($B959="",D959="",E959=""),"",IFERROR(IF(OR(INDEX(Matches!$I$2:$I$201,MATCH($A959&amp;"-1",Matches!$J$2:$J$201,0))="Void",INDEX(Matches!$G$2:$G$201,MATCH($A959&amp;"-1",Matches!$J$2:$J$201,0))="",INDEX(Matches!$H$2:$H$201,MATCH($A959&amp;"-1",Matches!$J$2:$J$201,0))=""),"",IF(AND($C959&lt;&gt;"",INDEX(Matches!$F$2:$F$201,MATCH($A959&amp;"-1",Matches!$J$2:$J$201,0))&lt;&gt;"",$C959&gt;=INDEX(Matches!$F$2:$F$201,MATCH($A959&amp;"-1",Matches!$J$2:$J$201,0))),"",IF(AND(D959=INDEX(Matches!$G$2:$G$201,MATCH($A959&amp;"-1",Matches!$J$2:$J$201,0)),E959=INDEX(Matches!$H$2:$H$201,MATCH($A959&amp;"-1",Matches!$J$2:$J$201,0))),5,IF(SIGN(D959-E959)&lt;&gt;SIGN(INDEX(Matches!$G$2:$G$201,MATCH($A959&amp;"-1",Matches!$J$2:$J$201,0))-INDEX(Matches!$H$2:$H$201,MATCH($A959&amp;"-1",Matches!$J$2:$J$201,0))),0,IF(D959-E959=INDEX(Matches!$G$2:$G$201,MATCH($A959&amp;"-1",Matches!$J$2:$J$201,0))-INDEX(Matches!$H$2:$H$201,MATCH($A959&amp;"-1",Matches!$J$2:$J$201,0)),3,2))))),""))</f>
        <v/>
      </c>
      <c r="Y959" s="12" t="str">
        <f aca="false">IF(OR($B959="",F959="",G959=""),"",IFERROR(IF(OR(INDEX(Matches!$I$2:$I$201,MATCH($A959&amp;"-2",Matches!$J$2:$J$201,0))="Void",INDEX(Matches!$G$2:$G$201,MATCH($A959&amp;"-2",Matches!$J$2:$J$201,0))="",INDEX(Matches!$H$2:$H$201,MATCH($A959&amp;"-2",Matches!$J$2:$J$201,0))=""),"",IF(AND($C959&lt;&gt;"",INDEX(Matches!$F$2:$F$201,MATCH($A959&amp;"-2",Matches!$J$2:$J$201,0))&lt;&gt;"",$C959&gt;=INDEX(Matches!$F$2:$F$201,MATCH($A959&amp;"-2",Matches!$J$2:$J$201,0))),"",IF(AND(F959=INDEX(Matches!$G$2:$G$201,MATCH($A959&amp;"-2",Matches!$J$2:$J$201,0)),G959=INDEX(Matches!$H$2:$H$201,MATCH($A959&amp;"-2",Matches!$J$2:$J$201,0))),5,IF(SIGN(F959-G959)&lt;&gt;SIGN(INDEX(Matches!$G$2:$G$201,MATCH($A959&amp;"-2",Matches!$J$2:$J$201,0))-INDEX(Matches!$H$2:$H$201,MATCH($A959&amp;"-2",Matches!$J$2:$J$201,0))),0,IF(F959-G959=INDEX(Matches!$G$2:$G$201,MATCH($A959&amp;"-2",Matches!$J$2:$J$201,0))-INDEX(Matches!$H$2:$H$201,MATCH($A959&amp;"-2",Matches!$J$2:$J$201,0)),3,2))))),""))</f>
        <v/>
      </c>
      <c r="Z959" s="12" t="str">
        <f aca="false">IF(OR($B959="",H959="",I959=""),"",IFERROR(IF(OR(INDEX(Matches!$I$2:$I$201,MATCH($A959&amp;"-3",Matches!$J$2:$J$201,0))="Void",INDEX(Matches!$G$2:$G$201,MATCH($A959&amp;"-3",Matches!$J$2:$J$201,0))="",INDEX(Matches!$H$2:$H$201,MATCH($A959&amp;"-3",Matches!$J$2:$J$201,0))=""),"",IF(AND($C959&lt;&gt;"",INDEX(Matches!$F$2:$F$201,MATCH($A959&amp;"-3",Matches!$J$2:$J$201,0))&lt;&gt;"",$C959&gt;=INDEX(Matches!$F$2:$F$201,MATCH($A959&amp;"-3",Matches!$J$2:$J$201,0))),"",IF(AND(H959=INDEX(Matches!$G$2:$G$201,MATCH($A959&amp;"-3",Matches!$J$2:$J$201,0)),I959=INDEX(Matches!$H$2:$H$201,MATCH($A959&amp;"-3",Matches!$J$2:$J$201,0))),5,IF(SIGN(H959-I959)&lt;&gt;SIGN(INDEX(Matches!$G$2:$G$201,MATCH($A959&amp;"-3",Matches!$J$2:$J$201,0))-INDEX(Matches!$H$2:$H$201,MATCH($A959&amp;"-3",Matches!$J$2:$J$201,0))),0,IF(H959-I959=INDEX(Matches!$G$2:$G$201,MATCH($A959&amp;"-3",Matches!$J$2:$J$201,0))-INDEX(Matches!$H$2:$H$201,MATCH($A959&amp;"-3",Matches!$J$2:$J$201,0)),3,2))))),""))</f>
        <v/>
      </c>
      <c r="AA959" s="12" t="str">
        <f aca="false">IF(OR($B959="",J959="",K959=""),"",IFERROR(IF(OR(INDEX(Matches!$I$2:$I$201,MATCH($A959&amp;"-4",Matches!$J$2:$J$201,0))="Void",INDEX(Matches!$G$2:$G$201,MATCH($A959&amp;"-4",Matches!$J$2:$J$201,0))="",INDEX(Matches!$H$2:$H$201,MATCH($A959&amp;"-4",Matches!$J$2:$J$201,0))=""),"",IF(AND($C959&lt;&gt;"",INDEX(Matches!$F$2:$F$201,MATCH($A959&amp;"-4",Matches!$J$2:$J$201,0))&lt;&gt;"",$C959&gt;=INDEX(Matches!$F$2:$F$201,MATCH($A959&amp;"-4",Matches!$J$2:$J$201,0))),"",IF(AND(J959=INDEX(Matches!$G$2:$G$201,MATCH($A959&amp;"-4",Matches!$J$2:$J$201,0)),K959=INDEX(Matches!$H$2:$H$201,MATCH($A959&amp;"-4",Matches!$J$2:$J$201,0))),5,IF(SIGN(J959-K959)&lt;&gt;SIGN(INDEX(Matches!$G$2:$G$201,MATCH($A959&amp;"-4",Matches!$J$2:$J$201,0))-INDEX(Matches!$H$2:$H$201,MATCH($A959&amp;"-4",Matches!$J$2:$J$201,0))),0,IF(J959-K959=INDEX(Matches!$G$2:$G$201,MATCH($A959&amp;"-4",Matches!$J$2:$J$201,0))-INDEX(Matches!$H$2:$H$201,MATCH($A959&amp;"-4",Matches!$J$2:$J$201,0)),3,2))))),""))</f>
        <v/>
      </c>
      <c r="AB959" s="12" t="str">
        <f aca="false">IF(OR($B959="",L959="",M959=""),"",IFERROR(IF(OR(INDEX(Matches!$I$2:$I$201,MATCH($A959&amp;"-5",Matches!$J$2:$J$201,0))="Void",INDEX(Matches!$G$2:$G$201,MATCH($A959&amp;"-5",Matches!$J$2:$J$201,0))="",INDEX(Matches!$H$2:$H$201,MATCH($A959&amp;"-5",Matches!$J$2:$J$201,0))=""),"",IF(AND($C959&lt;&gt;"",INDEX(Matches!$F$2:$F$201,MATCH($A959&amp;"-5",Matches!$J$2:$J$201,0))&lt;&gt;"",$C959&gt;=INDEX(Matches!$F$2:$F$201,MATCH($A959&amp;"-5",Matches!$J$2:$J$201,0))),"",IF(AND(L959=INDEX(Matches!$G$2:$G$201,MATCH($A959&amp;"-5",Matches!$J$2:$J$201,0)),M959=INDEX(Matches!$H$2:$H$201,MATCH($A959&amp;"-5",Matches!$J$2:$J$201,0))),5,IF(SIGN(L959-M959)&lt;&gt;SIGN(INDEX(Matches!$G$2:$G$201,MATCH($A959&amp;"-5",Matches!$J$2:$J$201,0))-INDEX(Matches!$H$2:$H$201,MATCH($A959&amp;"-5",Matches!$J$2:$J$201,0))),0,IF(L959-M959=INDEX(Matches!$G$2:$G$201,MATCH($A959&amp;"-5",Matches!$J$2:$J$201,0))-INDEX(Matches!$H$2:$H$201,MATCH($A959&amp;"-5",Matches!$J$2:$J$201,0)),3,2))))),""))</f>
        <v/>
      </c>
      <c r="AC959" s="12" t="str">
        <f aca="false">IF(OR($B959="",N959="",O959=""),"",IFERROR(IF(OR(INDEX(Matches!$I$2:$I$201,MATCH($A959&amp;"-6",Matches!$J$2:$J$201,0))="Void",INDEX(Matches!$G$2:$G$201,MATCH($A959&amp;"-6",Matches!$J$2:$J$201,0))="",INDEX(Matches!$H$2:$H$201,MATCH($A959&amp;"-6",Matches!$J$2:$J$201,0))=""),"",IF(AND($C959&lt;&gt;"",INDEX(Matches!$F$2:$F$201,MATCH($A959&amp;"-6",Matches!$J$2:$J$201,0))&lt;&gt;"",$C959&gt;=INDEX(Matches!$F$2:$F$201,MATCH($A959&amp;"-6",Matches!$J$2:$J$201,0))),"",IF(AND(N959=INDEX(Matches!$G$2:$G$201,MATCH($A959&amp;"-6",Matches!$J$2:$J$201,0)),O959=INDEX(Matches!$H$2:$H$201,MATCH($A959&amp;"-6",Matches!$J$2:$J$201,0))),5,IF(SIGN(N959-O959)&lt;&gt;SIGN(INDEX(Matches!$G$2:$G$201,MATCH($A959&amp;"-6",Matches!$J$2:$J$201,0))-INDEX(Matches!$H$2:$H$201,MATCH($A959&amp;"-6",Matches!$J$2:$J$201,0))),0,IF(N959-O959=INDEX(Matches!$G$2:$G$201,MATCH($A959&amp;"-6",Matches!$J$2:$J$201,0))-INDEX(Matches!$H$2:$H$201,MATCH($A959&amp;"-6",Matches!$J$2:$J$201,0)),3,2))))),""))</f>
        <v/>
      </c>
      <c r="AD959" s="12" t="str">
        <f aca="false">IF(OR($B959="",P959="",Q959=""),"",IFERROR(IF(OR(INDEX(Matches!$I$2:$I$201,MATCH($A959&amp;"-7",Matches!$J$2:$J$201,0))="Void",INDEX(Matches!$G$2:$G$201,MATCH($A959&amp;"-7",Matches!$J$2:$J$201,0))="",INDEX(Matches!$H$2:$H$201,MATCH($A959&amp;"-7",Matches!$J$2:$J$201,0))=""),"",IF(AND($C959&lt;&gt;"",INDEX(Matches!$F$2:$F$201,MATCH($A959&amp;"-7",Matches!$J$2:$J$201,0))&lt;&gt;"",$C959&gt;=INDEX(Matches!$F$2:$F$201,MATCH($A959&amp;"-7",Matches!$J$2:$J$201,0))),"",IF(AND(P959=INDEX(Matches!$G$2:$G$201,MATCH($A959&amp;"-7",Matches!$J$2:$J$201,0)),Q959=INDEX(Matches!$H$2:$H$201,MATCH($A959&amp;"-7",Matches!$J$2:$J$201,0))),5,IF(SIGN(P959-Q959)&lt;&gt;SIGN(INDEX(Matches!$G$2:$G$201,MATCH($A959&amp;"-7",Matches!$J$2:$J$201,0))-INDEX(Matches!$H$2:$H$201,MATCH($A959&amp;"-7",Matches!$J$2:$J$201,0))),0,IF(P959-Q959=INDEX(Matches!$G$2:$G$201,MATCH($A959&amp;"-7",Matches!$J$2:$J$201,0))-INDEX(Matches!$H$2:$H$201,MATCH($A959&amp;"-7",Matches!$J$2:$J$201,0)),3,2))))),""))</f>
        <v/>
      </c>
      <c r="AE959" s="12" t="str">
        <f aca="false">IF(OR($B959="",R959="",S959=""),"",IFERROR(IF(OR(INDEX(Matches!$I$2:$I$201,MATCH($A959&amp;"-8",Matches!$J$2:$J$201,0))="Void",INDEX(Matches!$G$2:$G$201,MATCH($A959&amp;"-8",Matches!$J$2:$J$201,0))="",INDEX(Matches!$H$2:$H$201,MATCH($A959&amp;"-8",Matches!$J$2:$J$201,0))=""),"",IF(AND($C959&lt;&gt;"",INDEX(Matches!$F$2:$F$201,MATCH($A959&amp;"-8",Matches!$J$2:$J$201,0))&lt;&gt;"",$C959&gt;=INDEX(Matches!$F$2:$F$201,MATCH($A959&amp;"-8",Matches!$J$2:$J$201,0))),"",IF(AND(R959=INDEX(Matches!$G$2:$G$201,MATCH($A959&amp;"-8",Matches!$J$2:$J$201,0)),S959=INDEX(Matches!$H$2:$H$201,MATCH($A959&amp;"-8",Matches!$J$2:$J$201,0))),5,IF(SIGN(R959-S959)&lt;&gt;SIGN(INDEX(Matches!$G$2:$G$201,MATCH($A959&amp;"-8",Matches!$J$2:$J$201,0))-INDEX(Matches!$H$2:$H$201,MATCH($A959&amp;"-8",Matches!$J$2:$J$201,0))),0,IF(R959-S959=INDEX(Matches!$G$2:$G$201,MATCH($A959&amp;"-8",Matches!$J$2:$J$201,0))-INDEX(Matches!$H$2:$H$201,MATCH($A959&amp;"-8",Matches!$J$2:$J$201,0)),3,2))))),""))</f>
        <v/>
      </c>
      <c r="AF959" s="12" t="str">
        <f aca="false">IF(OR($B959="",T959="",U959=""),"",IFERROR(IF(OR(INDEX(Matches!$I$2:$I$201,MATCH($A959&amp;"-9",Matches!$J$2:$J$201,0))="Void",INDEX(Matches!$G$2:$G$201,MATCH($A959&amp;"-9",Matches!$J$2:$J$201,0))="",INDEX(Matches!$H$2:$H$201,MATCH($A959&amp;"-9",Matches!$J$2:$J$201,0))=""),"",IF(AND($C959&lt;&gt;"",INDEX(Matches!$F$2:$F$201,MATCH($A959&amp;"-9",Matches!$J$2:$J$201,0))&lt;&gt;"",$C959&gt;=INDEX(Matches!$F$2:$F$201,MATCH($A959&amp;"-9",Matches!$J$2:$J$201,0))),"",IF(AND(T959=INDEX(Matches!$G$2:$G$201,MATCH($A959&amp;"-9",Matches!$J$2:$J$201,0)),U959=INDEX(Matches!$H$2:$H$201,MATCH($A959&amp;"-9",Matches!$J$2:$J$201,0))),5,IF(SIGN(T959-U959)&lt;&gt;SIGN(INDEX(Matches!$G$2:$G$201,MATCH($A959&amp;"-9",Matches!$J$2:$J$201,0))-INDEX(Matches!$H$2:$H$201,MATCH($A959&amp;"-9",Matches!$J$2:$J$201,0))),0,IF(T959-U959=INDEX(Matches!$G$2:$G$201,MATCH($A959&amp;"-9",Matches!$J$2:$J$201,0))-INDEX(Matches!$H$2:$H$201,MATCH($A959&amp;"-9",Matches!$J$2:$J$201,0)),3,2))))),""))</f>
        <v/>
      </c>
      <c r="AG959" s="12" t="str">
        <f aca="false">IF(OR($B959="",V959="",W959=""),"",IFERROR(IF(OR(INDEX(Matches!$I$2:$I$201,MATCH($A959&amp;"-10",Matches!$J$2:$J$201,0))="Void",INDEX(Matches!$G$2:$G$201,MATCH($A959&amp;"-10",Matches!$J$2:$J$201,0))="",INDEX(Matches!$H$2:$H$201,MATCH($A959&amp;"-10",Matches!$J$2:$J$201,0))=""),"",IF(AND($C959&lt;&gt;"",INDEX(Matches!$F$2:$F$201,MATCH($A959&amp;"-10",Matches!$J$2:$J$201,0))&lt;&gt;"",$C959&gt;=INDEX(Matches!$F$2:$F$201,MATCH($A959&amp;"-10",Matches!$J$2:$J$201,0))),"",IF(AND(V959=INDEX(Matches!$G$2:$G$201,MATCH($A959&amp;"-10",Matches!$J$2:$J$201,0)),W959=INDEX(Matches!$H$2:$H$201,MATCH($A959&amp;"-10",Matches!$J$2:$J$201,0))),5,IF(SIGN(V959-W959)&lt;&gt;SIGN(INDEX(Matches!$G$2:$G$201,MATCH($A959&amp;"-10",Matches!$J$2:$J$201,0))-INDEX(Matches!$H$2:$H$201,MATCH($A959&amp;"-10",Matches!$J$2:$J$201,0))),0,IF(V959-W959=INDEX(Matches!$G$2:$G$201,MATCH($A959&amp;"-10",Matches!$J$2:$J$201,0))-INDEX(Matches!$H$2:$H$201,MATCH($A959&amp;"-10",Matches!$J$2:$J$201,0)),3,2))))),""))</f>
        <v/>
      </c>
      <c r="AH959" s="13" t="str">
        <f aca="false">IF($B959="","",SUM(X959:AG959))</f>
        <v/>
      </c>
      <c r="AI959" s="12" t="str">
        <f aca="false">IF($B959="","",COUNTIF(X959:AG959,5))</f>
        <v/>
      </c>
      <c r="AJ959" s="12" t="str">
        <f aca="false">IF($B959="","",COUNTIF(X959:AG959,"&gt;=2"))</f>
        <v/>
      </c>
      <c r="AK959" s="12" t="str">
        <f aca="false">IF($B959="","",COUNT(X959:AG959))</f>
        <v/>
      </c>
    </row>
    <row r="960" customFormat="false" ht="15" hidden="false" customHeight="false" outlineLevel="0" collapsed="false">
      <c r="A960" s="7"/>
      <c r="B960" s="7"/>
      <c r="C960" s="11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12" t="str">
        <f aca="false">IF(OR($B960="",D960="",E960=""),"",IFERROR(IF(OR(INDEX(Matches!$I$2:$I$201,MATCH($A960&amp;"-1",Matches!$J$2:$J$201,0))="Void",INDEX(Matches!$G$2:$G$201,MATCH($A960&amp;"-1",Matches!$J$2:$J$201,0))="",INDEX(Matches!$H$2:$H$201,MATCH($A960&amp;"-1",Matches!$J$2:$J$201,0))=""),"",IF(AND($C960&lt;&gt;"",INDEX(Matches!$F$2:$F$201,MATCH($A960&amp;"-1",Matches!$J$2:$J$201,0))&lt;&gt;"",$C960&gt;=INDEX(Matches!$F$2:$F$201,MATCH($A960&amp;"-1",Matches!$J$2:$J$201,0))),"",IF(AND(D960=INDEX(Matches!$G$2:$G$201,MATCH($A960&amp;"-1",Matches!$J$2:$J$201,0)),E960=INDEX(Matches!$H$2:$H$201,MATCH($A960&amp;"-1",Matches!$J$2:$J$201,0))),5,IF(SIGN(D960-E960)&lt;&gt;SIGN(INDEX(Matches!$G$2:$G$201,MATCH($A960&amp;"-1",Matches!$J$2:$J$201,0))-INDEX(Matches!$H$2:$H$201,MATCH($A960&amp;"-1",Matches!$J$2:$J$201,0))),0,IF(D960-E960=INDEX(Matches!$G$2:$G$201,MATCH($A960&amp;"-1",Matches!$J$2:$J$201,0))-INDEX(Matches!$H$2:$H$201,MATCH($A960&amp;"-1",Matches!$J$2:$J$201,0)),3,2))))),""))</f>
        <v/>
      </c>
      <c r="Y960" s="12" t="str">
        <f aca="false">IF(OR($B960="",F960="",G960=""),"",IFERROR(IF(OR(INDEX(Matches!$I$2:$I$201,MATCH($A960&amp;"-2",Matches!$J$2:$J$201,0))="Void",INDEX(Matches!$G$2:$G$201,MATCH($A960&amp;"-2",Matches!$J$2:$J$201,0))="",INDEX(Matches!$H$2:$H$201,MATCH($A960&amp;"-2",Matches!$J$2:$J$201,0))=""),"",IF(AND($C960&lt;&gt;"",INDEX(Matches!$F$2:$F$201,MATCH($A960&amp;"-2",Matches!$J$2:$J$201,0))&lt;&gt;"",$C960&gt;=INDEX(Matches!$F$2:$F$201,MATCH($A960&amp;"-2",Matches!$J$2:$J$201,0))),"",IF(AND(F960=INDEX(Matches!$G$2:$G$201,MATCH($A960&amp;"-2",Matches!$J$2:$J$201,0)),G960=INDEX(Matches!$H$2:$H$201,MATCH($A960&amp;"-2",Matches!$J$2:$J$201,0))),5,IF(SIGN(F960-G960)&lt;&gt;SIGN(INDEX(Matches!$G$2:$G$201,MATCH($A960&amp;"-2",Matches!$J$2:$J$201,0))-INDEX(Matches!$H$2:$H$201,MATCH($A960&amp;"-2",Matches!$J$2:$J$201,0))),0,IF(F960-G960=INDEX(Matches!$G$2:$G$201,MATCH($A960&amp;"-2",Matches!$J$2:$J$201,0))-INDEX(Matches!$H$2:$H$201,MATCH($A960&amp;"-2",Matches!$J$2:$J$201,0)),3,2))))),""))</f>
        <v/>
      </c>
      <c r="Z960" s="12" t="str">
        <f aca="false">IF(OR($B960="",H960="",I960=""),"",IFERROR(IF(OR(INDEX(Matches!$I$2:$I$201,MATCH($A960&amp;"-3",Matches!$J$2:$J$201,0))="Void",INDEX(Matches!$G$2:$G$201,MATCH($A960&amp;"-3",Matches!$J$2:$J$201,0))="",INDEX(Matches!$H$2:$H$201,MATCH($A960&amp;"-3",Matches!$J$2:$J$201,0))=""),"",IF(AND($C960&lt;&gt;"",INDEX(Matches!$F$2:$F$201,MATCH($A960&amp;"-3",Matches!$J$2:$J$201,0))&lt;&gt;"",$C960&gt;=INDEX(Matches!$F$2:$F$201,MATCH($A960&amp;"-3",Matches!$J$2:$J$201,0))),"",IF(AND(H960=INDEX(Matches!$G$2:$G$201,MATCH($A960&amp;"-3",Matches!$J$2:$J$201,0)),I960=INDEX(Matches!$H$2:$H$201,MATCH($A960&amp;"-3",Matches!$J$2:$J$201,0))),5,IF(SIGN(H960-I960)&lt;&gt;SIGN(INDEX(Matches!$G$2:$G$201,MATCH($A960&amp;"-3",Matches!$J$2:$J$201,0))-INDEX(Matches!$H$2:$H$201,MATCH($A960&amp;"-3",Matches!$J$2:$J$201,0))),0,IF(H960-I960=INDEX(Matches!$G$2:$G$201,MATCH($A960&amp;"-3",Matches!$J$2:$J$201,0))-INDEX(Matches!$H$2:$H$201,MATCH($A960&amp;"-3",Matches!$J$2:$J$201,0)),3,2))))),""))</f>
        <v/>
      </c>
      <c r="AA960" s="12" t="str">
        <f aca="false">IF(OR($B960="",J960="",K960=""),"",IFERROR(IF(OR(INDEX(Matches!$I$2:$I$201,MATCH($A960&amp;"-4",Matches!$J$2:$J$201,0))="Void",INDEX(Matches!$G$2:$G$201,MATCH($A960&amp;"-4",Matches!$J$2:$J$201,0))="",INDEX(Matches!$H$2:$H$201,MATCH($A960&amp;"-4",Matches!$J$2:$J$201,0))=""),"",IF(AND($C960&lt;&gt;"",INDEX(Matches!$F$2:$F$201,MATCH($A960&amp;"-4",Matches!$J$2:$J$201,0))&lt;&gt;"",$C960&gt;=INDEX(Matches!$F$2:$F$201,MATCH($A960&amp;"-4",Matches!$J$2:$J$201,0))),"",IF(AND(J960=INDEX(Matches!$G$2:$G$201,MATCH($A960&amp;"-4",Matches!$J$2:$J$201,0)),K960=INDEX(Matches!$H$2:$H$201,MATCH($A960&amp;"-4",Matches!$J$2:$J$201,0))),5,IF(SIGN(J960-K960)&lt;&gt;SIGN(INDEX(Matches!$G$2:$G$201,MATCH($A960&amp;"-4",Matches!$J$2:$J$201,0))-INDEX(Matches!$H$2:$H$201,MATCH($A960&amp;"-4",Matches!$J$2:$J$201,0))),0,IF(J960-K960=INDEX(Matches!$G$2:$G$201,MATCH($A960&amp;"-4",Matches!$J$2:$J$201,0))-INDEX(Matches!$H$2:$H$201,MATCH($A960&amp;"-4",Matches!$J$2:$J$201,0)),3,2))))),""))</f>
        <v/>
      </c>
      <c r="AB960" s="12" t="str">
        <f aca="false">IF(OR($B960="",L960="",M960=""),"",IFERROR(IF(OR(INDEX(Matches!$I$2:$I$201,MATCH($A960&amp;"-5",Matches!$J$2:$J$201,0))="Void",INDEX(Matches!$G$2:$G$201,MATCH($A960&amp;"-5",Matches!$J$2:$J$201,0))="",INDEX(Matches!$H$2:$H$201,MATCH($A960&amp;"-5",Matches!$J$2:$J$201,0))=""),"",IF(AND($C960&lt;&gt;"",INDEX(Matches!$F$2:$F$201,MATCH($A960&amp;"-5",Matches!$J$2:$J$201,0))&lt;&gt;"",$C960&gt;=INDEX(Matches!$F$2:$F$201,MATCH($A960&amp;"-5",Matches!$J$2:$J$201,0))),"",IF(AND(L960=INDEX(Matches!$G$2:$G$201,MATCH($A960&amp;"-5",Matches!$J$2:$J$201,0)),M960=INDEX(Matches!$H$2:$H$201,MATCH($A960&amp;"-5",Matches!$J$2:$J$201,0))),5,IF(SIGN(L960-M960)&lt;&gt;SIGN(INDEX(Matches!$G$2:$G$201,MATCH($A960&amp;"-5",Matches!$J$2:$J$201,0))-INDEX(Matches!$H$2:$H$201,MATCH($A960&amp;"-5",Matches!$J$2:$J$201,0))),0,IF(L960-M960=INDEX(Matches!$G$2:$G$201,MATCH($A960&amp;"-5",Matches!$J$2:$J$201,0))-INDEX(Matches!$H$2:$H$201,MATCH($A960&amp;"-5",Matches!$J$2:$J$201,0)),3,2))))),""))</f>
        <v/>
      </c>
      <c r="AC960" s="12" t="str">
        <f aca="false">IF(OR($B960="",N960="",O960=""),"",IFERROR(IF(OR(INDEX(Matches!$I$2:$I$201,MATCH($A960&amp;"-6",Matches!$J$2:$J$201,0))="Void",INDEX(Matches!$G$2:$G$201,MATCH($A960&amp;"-6",Matches!$J$2:$J$201,0))="",INDEX(Matches!$H$2:$H$201,MATCH($A960&amp;"-6",Matches!$J$2:$J$201,0))=""),"",IF(AND($C960&lt;&gt;"",INDEX(Matches!$F$2:$F$201,MATCH($A960&amp;"-6",Matches!$J$2:$J$201,0))&lt;&gt;"",$C960&gt;=INDEX(Matches!$F$2:$F$201,MATCH($A960&amp;"-6",Matches!$J$2:$J$201,0))),"",IF(AND(N960=INDEX(Matches!$G$2:$G$201,MATCH($A960&amp;"-6",Matches!$J$2:$J$201,0)),O960=INDEX(Matches!$H$2:$H$201,MATCH($A960&amp;"-6",Matches!$J$2:$J$201,0))),5,IF(SIGN(N960-O960)&lt;&gt;SIGN(INDEX(Matches!$G$2:$G$201,MATCH($A960&amp;"-6",Matches!$J$2:$J$201,0))-INDEX(Matches!$H$2:$H$201,MATCH($A960&amp;"-6",Matches!$J$2:$J$201,0))),0,IF(N960-O960=INDEX(Matches!$G$2:$G$201,MATCH($A960&amp;"-6",Matches!$J$2:$J$201,0))-INDEX(Matches!$H$2:$H$201,MATCH($A960&amp;"-6",Matches!$J$2:$J$201,0)),3,2))))),""))</f>
        <v/>
      </c>
      <c r="AD960" s="12" t="str">
        <f aca="false">IF(OR($B960="",P960="",Q960=""),"",IFERROR(IF(OR(INDEX(Matches!$I$2:$I$201,MATCH($A960&amp;"-7",Matches!$J$2:$J$201,0))="Void",INDEX(Matches!$G$2:$G$201,MATCH($A960&amp;"-7",Matches!$J$2:$J$201,0))="",INDEX(Matches!$H$2:$H$201,MATCH($A960&amp;"-7",Matches!$J$2:$J$201,0))=""),"",IF(AND($C960&lt;&gt;"",INDEX(Matches!$F$2:$F$201,MATCH($A960&amp;"-7",Matches!$J$2:$J$201,0))&lt;&gt;"",$C960&gt;=INDEX(Matches!$F$2:$F$201,MATCH($A960&amp;"-7",Matches!$J$2:$J$201,0))),"",IF(AND(P960=INDEX(Matches!$G$2:$G$201,MATCH($A960&amp;"-7",Matches!$J$2:$J$201,0)),Q960=INDEX(Matches!$H$2:$H$201,MATCH($A960&amp;"-7",Matches!$J$2:$J$201,0))),5,IF(SIGN(P960-Q960)&lt;&gt;SIGN(INDEX(Matches!$G$2:$G$201,MATCH($A960&amp;"-7",Matches!$J$2:$J$201,0))-INDEX(Matches!$H$2:$H$201,MATCH($A960&amp;"-7",Matches!$J$2:$J$201,0))),0,IF(P960-Q960=INDEX(Matches!$G$2:$G$201,MATCH($A960&amp;"-7",Matches!$J$2:$J$201,0))-INDEX(Matches!$H$2:$H$201,MATCH($A960&amp;"-7",Matches!$J$2:$J$201,0)),3,2))))),""))</f>
        <v/>
      </c>
      <c r="AE960" s="12" t="str">
        <f aca="false">IF(OR($B960="",R960="",S960=""),"",IFERROR(IF(OR(INDEX(Matches!$I$2:$I$201,MATCH($A960&amp;"-8",Matches!$J$2:$J$201,0))="Void",INDEX(Matches!$G$2:$G$201,MATCH($A960&amp;"-8",Matches!$J$2:$J$201,0))="",INDEX(Matches!$H$2:$H$201,MATCH($A960&amp;"-8",Matches!$J$2:$J$201,0))=""),"",IF(AND($C960&lt;&gt;"",INDEX(Matches!$F$2:$F$201,MATCH($A960&amp;"-8",Matches!$J$2:$J$201,0))&lt;&gt;"",$C960&gt;=INDEX(Matches!$F$2:$F$201,MATCH($A960&amp;"-8",Matches!$J$2:$J$201,0))),"",IF(AND(R960=INDEX(Matches!$G$2:$G$201,MATCH($A960&amp;"-8",Matches!$J$2:$J$201,0)),S960=INDEX(Matches!$H$2:$H$201,MATCH($A960&amp;"-8",Matches!$J$2:$J$201,0))),5,IF(SIGN(R960-S960)&lt;&gt;SIGN(INDEX(Matches!$G$2:$G$201,MATCH($A960&amp;"-8",Matches!$J$2:$J$201,0))-INDEX(Matches!$H$2:$H$201,MATCH($A960&amp;"-8",Matches!$J$2:$J$201,0))),0,IF(R960-S960=INDEX(Matches!$G$2:$G$201,MATCH($A960&amp;"-8",Matches!$J$2:$J$201,0))-INDEX(Matches!$H$2:$H$201,MATCH($A960&amp;"-8",Matches!$J$2:$J$201,0)),3,2))))),""))</f>
        <v/>
      </c>
      <c r="AF960" s="12" t="str">
        <f aca="false">IF(OR($B960="",T960="",U960=""),"",IFERROR(IF(OR(INDEX(Matches!$I$2:$I$201,MATCH($A960&amp;"-9",Matches!$J$2:$J$201,0))="Void",INDEX(Matches!$G$2:$G$201,MATCH($A960&amp;"-9",Matches!$J$2:$J$201,0))="",INDEX(Matches!$H$2:$H$201,MATCH($A960&amp;"-9",Matches!$J$2:$J$201,0))=""),"",IF(AND($C960&lt;&gt;"",INDEX(Matches!$F$2:$F$201,MATCH($A960&amp;"-9",Matches!$J$2:$J$201,0))&lt;&gt;"",$C960&gt;=INDEX(Matches!$F$2:$F$201,MATCH($A960&amp;"-9",Matches!$J$2:$J$201,0))),"",IF(AND(T960=INDEX(Matches!$G$2:$G$201,MATCH($A960&amp;"-9",Matches!$J$2:$J$201,0)),U960=INDEX(Matches!$H$2:$H$201,MATCH($A960&amp;"-9",Matches!$J$2:$J$201,0))),5,IF(SIGN(T960-U960)&lt;&gt;SIGN(INDEX(Matches!$G$2:$G$201,MATCH($A960&amp;"-9",Matches!$J$2:$J$201,0))-INDEX(Matches!$H$2:$H$201,MATCH($A960&amp;"-9",Matches!$J$2:$J$201,0))),0,IF(T960-U960=INDEX(Matches!$G$2:$G$201,MATCH($A960&amp;"-9",Matches!$J$2:$J$201,0))-INDEX(Matches!$H$2:$H$201,MATCH($A960&amp;"-9",Matches!$J$2:$J$201,0)),3,2))))),""))</f>
        <v/>
      </c>
      <c r="AG960" s="12" t="str">
        <f aca="false">IF(OR($B960="",V960="",W960=""),"",IFERROR(IF(OR(INDEX(Matches!$I$2:$I$201,MATCH($A960&amp;"-10",Matches!$J$2:$J$201,0))="Void",INDEX(Matches!$G$2:$G$201,MATCH($A960&amp;"-10",Matches!$J$2:$J$201,0))="",INDEX(Matches!$H$2:$H$201,MATCH($A960&amp;"-10",Matches!$J$2:$J$201,0))=""),"",IF(AND($C960&lt;&gt;"",INDEX(Matches!$F$2:$F$201,MATCH($A960&amp;"-10",Matches!$J$2:$J$201,0))&lt;&gt;"",$C960&gt;=INDEX(Matches!$F$2:$F$201,MATCH($A960&amp;"-10",Matches!$J$2:$J$201,0))),"",IF(AND(V960=INDEX(Matches!$G$2:$G$201,MATCH($A960&amp;"-10",Matches!$J$2:$J$201,0)),W960=INDEX(Matches!$H$2:$H$201,MATCH($A960&amp;"-10",Matches!$J$2:$J$201,0))),5,IF(SIGN(V960-W960)&lt;&gt;SIGN(INDEX(Matches!$G$2:$G$201,MATCH($A960&amp;"-10",Matches!$J$2:$J$201,0))-INDEX(Matches!$H$2:$H$201,MATCH($A960&amp;"-10",Matches!$J$2:$J$201,0))),0,IF(V960-W960=INDEX(Matches!$G$2:$G$201,MATCH($A960&amp;"-10",Matches!$J$2:$J$201,0))-INDEX(Matches!$H$2:$H$201,MATCH($A960&amp;"-10",Matches!$J$2:$J$201,0)),3,2))))),""))</f>
        <v/>
      </c>
      <c r="AH960" s="13" t="str">
        <f aca="false">IF($B960="","",SUM(X960:AG960))</f>
        <v/>
      </c>
      <c r="AI960" s="12" t="str">
        <f aca="false">IF($B960="","",COUNTIF(X960:AG960,5))</f>
        <v/>
      </c>
      <c r="AJ960" s="12" t="str">
        <f aca="false">IF($B960="","",COUNTIF(X960:AG960,"&gt;=2"))</f>
        <v/>
      </c>
      <c r="AK960" s="12" t="str">
        <f aca="false">IF($B960="","",COUNT(X960:AG960))</f>
        <v/>
      </c>
    </row>
    <row r="961" customFormat="false" ht="15" hidden="false" customHeight="false" outlineLevel="0" collapsed="false">
      <c r="A961" s="7"/>
      <c r="B961" s="7"/>
      <c r="C961" s="11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12" t="str">
        <f aca="false">IF(OR($B961="",D961="",E961=""),"",IFERROR(IF(OR(INDEX(Matches!$I$2:$I$201,MATCH($A961&amp;"-1",Matches!$J$2:$J$201,0))="Void",INDEX(Matches!$G$2:$G$201,MATCH($A961&amp;"-1",Matches!$J$2:$J$201,0))="",INDEX(Matches!$H$2:$H$201,MATCH($A961&amp;"-1",Matches!$J$2:$J$201,0))=""),"",IF(AND($C961&lt;&gt;"",INDEX(Matches!$F$2:$F$201,MATCH($A961&amp;"-1",Matches!$J$2:$J$201,0))&lt;&gt;"",$C961&gt;=INDEX(Matches!$F$2:$F$201,MATCH($A961&amp;"-1",Matches!$J$2:$J$201,0))),"",IF(AND(D961=INDEX(Matches!$G$2:$G$201,MATCH($A961&amp;"-1",Matches!$J$2:$J$201,0)),E961=INDEX(Matches!$H$2:$H$201,MATCH($A961&amp;"-1",Matches!$J$2:$J$201,0))),5,IF(SIGN(D961-E961)&lt;&gt;SIGN(INDEX(Matches!$G$2:$G$201,MATCH($A961&amp;"-1",Matches!$J$2:$J$201,0))-INDEX(Matches!$H$2:$H$201,MATCH($A961&amp;"-1",Matches!$J$2:$J$201,0))),0,IF(D961-E961=INDEX(Matches!$G$2:$G$201,MATCH($A961&amp;"-1",Matches!$J$2:$J$201,0))-INDEX(Matches!$H$2:$H$201,MATCH($A961&amp;"-1",Matches!$J$2:$J$201,0)),3,2))))),""))</f>
        <v/>
      </c>
      <c r="Y961" s="12" t="str">
        <f aca="false">IF(OR($B961="",F961="",G961=""),"",IFERROR(IF(OR(INDEX(Matches!$I$2:$I$201,MATCH($A961&amp;"-2",Matches!$J$2:$J$201,0))="Void",INDEX(Matches!$G$2:$G$201,MATCH($A961&amp;"-2",Matches!$J$2:$J$201,0))="",INDEX(Matches!$H$2:$H$201,MATCH($A961&amp;"-2",Matches!$J$2:$J$201,0))=""),"",IF(AND($C961&lt;&gt;"",INDEX(Matches!$F$2:$F$201,MATCH($A961&amp;"-2",Matches!$J$2:$J$201,0))&lt;&gt;"",$C961&gt;=INDEX(Matches!$F$2:$F$201,MATCH($A961&amp;"-2",Matches!$J$2:$J$201,0))),"",IF(AND(F961=INDEX(Matches!$G$2:$G$201,MATCH($A961&amp;"-2",Matches!$J$2:$J$201,0)),G961=INDEX(Matches!$H$2:$H$201,MATCH($A961&amp;"-2",Matches!$J$2:$J$201,0))),5,IF(SIGN(F961-G961)&lt;&gt;SIGN(INDEX(Matches!$G$2:$G$201,MATCH($A961&amp;"-2",Matches!$J$2:$J$201,0))-INDEX(Matches!$H$2:$H$201,MATCH($A961&amp;"-2",Matches!$J$2:$J$201,0))),0,IF(F961-G961=INDEX(Matches!$G$2:$G$201,MATCH($A961&amp;"-2",Matches!$J$2:$J$201,0))-INDEX(Matches!$H$2:$H$201,MATCH($A961&amp;"-2",Matches!$J$2:$J$201,0)),3,2))))),""))</f>
        <v/>
      </c>
      <c r="Z961" s="12" t="str">
        <f aca="false">IF(OR($B961="",H961="",I961=""),"",IFERROR(IF(OR(INDEX(Matches!$I$2:$I$201,MATCH($A961&amp;"-3",Matches!$J$2:$J$201,0))="Void",INDEX(Matches!$G$2:$G$201,MATCH($A961&amp;"-3",Matches!$J$2:$J$201,0))="",INDEX(Matches!$H$2:$H$201,MATCH($A961&amp;"-3",Matches!$J$2:$J$201,0))=""),"",IF(AND($C961&lt;&gt;"",INDEX(Matches!$F$2:$F$201,MATCH($A961&amp;"-3",Matches!$J$2:$J$201,0))&lt;&gt;"",$C961&gt;=INDEX(Matches!$F$2:$F$201,MATCH($A961&amp;"-3",Matches!$J$2:$J$201,0))),"",IF(AND(H961=INDEX(Matches!$G$2:$G$201,MATCH($A961&amp;"-3",Matches!$J$2:$J$201,0)),I961=INDEX(Matches!$H$2:$H$201,MATCH($A961&amp;"-3",Matches!$J$2:$J$201,0))),5,IF(SIGN(H961-I961)&lt;&gt;SIGN(INDEX(Matches!$G$2:$G$201,MATCH($A961&amp;"-3",Matches!$J$2:$J$201,0))-INDEX(Matches!$H$2:$H$201,MATCH($A961&amp;"-3",Matches!$J$2:$J$201,0))),0,IF(H961-I961=INDEX(Matches!$G$2:$G$201,MATCH($A961&amp;"-3",Matches!$J$2:$J$201,0))-INDEX(Matches!$H$2:$H$201,MATCH($A961&amp;"-3",Matches!$J$2:$J$201,0)),3,2))))),""))</f>
        <v/>
      </c>
      <c r="AA961" s="12" t="str">
        <f aca="false">IF(OR($B961="",J961="",K961=""),"",IFERROR(IF(OR(INDEX(Matches!$I$2:$I$201,MATCH($A961&amp;"-4",Matches!$J$2:$J$201,0))="Void",INDEX(Matches!$G$2:$G$201,MATCH($A961&amp;"-4",Matches!$J$2:$J$201,0))="",INDEX(Matches!$H$2:$H$201,MATCH($A961&amp;"-4",Matches!$J$2:$J$201,0))=""),"",IF(AND($C961&lt;&gt;"",INDEX(Matches!$F$2:$F$201,MATCH($A961&amp;"-4",Matches!$J$2:$J$201,0))&lt;&gt;"",$C961&gt;=INDEX(Matches!$F$2:$F$201,MATCH($A961&amp;"-4",Matches!$J$2:$J$201,0))),"",IF(AND(J961=INDEX(Matches!$G$2:$G$201,MATCH($A961&amp;"-4",Matches!$J$2:$J$201,0)),K961=INDEX(Matches!$H$2:$H$201,MATCH($A961&amp;"-4",Matches!$J$2:$J$201,0))),5,IF(SIGN(J961-K961)&lt;&gt;SIGN(INDEX(Matches!$G$2:$G$201,MATCH($A961&amp;"-4",Matches!$J$2:$J$201,0))-INDEX(Matches!$H$2:$H$201,MATCH($A961&amp;"-4",Matches!$J$2:$J$201,0))),0,IF(J961-K961=INDEX(Matches!$G$2:$G$201,MATCH($A961&amp;"-4",Matches!$J$2:$J$201,0))-INDEX(Matches!$H$2:$H$201,MATCH($A961&amp;"-4",Matches!$J$2:$J$201,0)),3,2))))),""))</f>
        <v/>
      </c>
      <c r="AB961" s="12" t="str">
        <f aca="false">IF(OR($B961="",L961="",M961=""),"",IFERROR(IF(OR(INDEX(Matches!$I$2:$I$201,MATCH($A961&amp;"-5",Matches!$J$2:$J$201,0))="Void",INDEX(Matches!$G$2:$G$201,MATCH($A961&amp;"-5",Matches!$J$2:$J$201,0))="",INDEX(Matches!$H$2:$H$201,MATCH($A961&amp;"-5",Matches!$J$2:$J$201,0))=""),"",IF(AND($C961&lt;&gt;"",INDEX(Matches!$F$2:$F$201,MATCH($A961&amp;"-5",Matches!$J$2:$J$201,0))&lt;&gt;"",$C961&gt;=INDEX(Matches!$F$2:$F$201,MATCH($A961&amp;"-5",Matches!$J$2:$J$201,0))),"",IF(AND(L961=INDEX(Matches!$G$2:$G$201,MATCH($A961&amp;"-5",Matches!$J$2:$J$201,0)),M961=INDEX(Matches!$H$2:$H$201,MATCH($A961&amp;"-5",Matches!$J$2:$J$201,0))),5,IF(SIGN(L961-M961)&lt;&gt;SIGN(INDEX(Matches!$G$2:$G$201,MATCH($A961&amp;"-5",Matches!$J$2:$J$201,0))-INDEX(Matches!$H$2:$H$201,MATCH($A961&amp;"-5",Matches!$J$2:$J$201,0))),0,IF(L961-M961=INDEX(Matches!$G$2:$G$201,MATCH($A961&amp;"-5",Matches!$J$2:$J$201,0))-INDEX(Matches!$H$2:$H$201,MATCH($A961&amp;"-5",Matches!$J$2:$J$201,0)),3,2))))),""))</f>
        <v/>
      </c>
      <c r="AC961" s="12" t="str">
        <f aca="false">IF(OR($B961="",N961="",O961=""),"",IFERROR(IF(OR(INDEX(Matches!$I$2:$I$201,MATCH($A961&amp;"-6",Matches!$J$2:$J$201,0))="Void",INDEX(Matches!$G$2:$G$201,MATCH($A961&amp;"-6",Matches!$J$2:$J$201,0))="",INDEX(Matches!$H$2:$H$201,MATCH($A961&amp;"-6",Matches!$J$2:$J$201,0))=""),"",IF(AND($C961&lt;&gt;"",INDEX(Matches!$F$2:$F$201,MATCH($A961&amp;"-6",Matches!$J$2:$J$201,0))&lt;&gt;"",$C961&gt;=INDEX(Matches!$F$2:$F$201,MATCH($A961&amp;"-6",Matches!$J$2:$J$201,0))),"",IF(AND(N961=INDEX(Matches!$G$2:$G$201,MATCH($A961&amp;"-6",Matches!$J$2:$J$201,0)),O961=INDEX(Matches!$H$2:$H$201,MATCH($A961&amp;"-6",Matches!$J$2:$J$201,0))),5,IF(SIGN(N961-O961)&lt;&gt;SIGN(INDEX(Matches!$G$2:$G$201,MATCH($A961&amp;"-6",Matches!$J$2:$J$201,0))-INDEX(Matches!$H$2:$H$201,MATCH($A961&amp;"-6",Matches!$J$2:$J$201,0))),0,IF(N961-O961=INDEX(Matches!$G$2:$G$201,MATCH($A961&amp;"-6",Matches!$J$2:$J$201,0))-INDEX(Matches!$H$2:$H$201,MATCH($A961&amp;"-6",Matches!$J$2:$J$201,0)),3,2))))),""))</f>
        <v/>
      </c>
      <c r="AD961" s="12" t="str">
        <f aca="false">IF(OR($B961="",P961="",Q961=""),"",IFERROR(IF(OR(INDEX(Matches!$I$2:$I$201,MATCH($A961&amp;"-7",Matches!$J$2:$J$201,0))="Void",INDEX(Matches!$G$2:$G$201,MATCH($A961&amp;"-7",Matches!$J$2:$J$201,0))="",INDEX(Matches!$H$2:$H$201,MATCH($A961&amp;"-7",Matches!$J$2:$J$201,0))=""),"",IF(AND($C961&lt;&gt;"",INDEX(Matches!$F$2:$F$201,MATCH($A961&amp;"-7",Matches!$J$2:$J$201,0))&lt;&gt;"",$C961&gt;=INDEX(Matches!$F$2:$F$201,MATCH($A961&amp;"-7",Matches!$J$2:$J$201,0))),"",IF(AND(P961=INDEX(Matches!$G$2:$G$201,MATCH($A961&amp;"-7",Matches!$J$2:$J$201,0)),Q961=INDEX(Matches!$H$2:$H$201,MATCH($A961&amp;"-7",Matches!$J$2:$J$201,0))),5,IF(SIGN(P961-Q961)&lt;&gt;SIGN(INDEX(Matches!$G$2:$G$201,MATCH($A961&amp;"-7",Matches!$J$2:$J$201,0))-INDEX(Matches!$H$2:$H$201,MATCH($A961&amp;"-7",Matches!$J$2:$J$201,0))),0,IF(P961-Q961=INDEX(Matches!$G$2:$G$201,MATCH($A961&amp;"-7",Matches!$J$2:$J$201,0))-INDEX(Matches!$H$2:$H$201,MATCH($A961&amp;"-7",Matches!$J$2:$J$201,0)),3,2))))),""))</f>
        <v/>
      </c>
      <c r="AE961" s="12" t="str">
        <f aca="false">IF(OR($B961="",R961="",S961=""),"",IFERROR(IF(OR(INDEX(Matches!$I$2:$I$201,MATCH($A961&amp;"-8",Matches!$J$2:$J$201,0))="Void",INDEX(Matches!$G$2:$G$201,MATCH($A961&amp;"-8",Matches!$J$2:$J$201,0))="",INDEX(Matches!$H$2:$H$201,MATCH($A961&amp;"-8",Matches!$J$2:$J$201,0))=""),"",IF(AND($C961&lt;&gt;"",INDEX(Matches!$F$2:$F$201,MATCH($A961&amp;"-8",Matches!$J$2:$J$201,0))&lt;&gt;"",$C961&gt;=INDEX(Matches!$F$2:$F$201,MATCH($A961&amp;"-8",Matches!$J$2:$J$201,0))),"",IF(AND(R961=INDEX(Matches!$G$2:$G$201,MATCH($A961&amp;"-8",Matches!$J$2:$J$201,0)),S961=INDEX(Matches!$H$2:$H$201,MATCH($A961&amp;"-8",Matches!$J$2:$J$201,0))),5,IF(SIGN(R961-S961)&lt;&gt;SIGN(INDEX(Matches!$G$2:$G$201,MATCH($A961&amp;"-8",Matches!$J$2:$J$201,0))-INDEX(Matches!$H$2:$H$201,MATCH($A961&amp;"-8",Matches!$J$2:$J$201,0))),0,IF(R961-S961=INDEX(Matches!$G$2:$G$201,MATCH($A961&amp;"-8",Matches!$J$2:$J$201,0))-INDEX(Matches!$H$2:$H$201,MATCH($A961&amp;"-8",Matches!$J$2:$J$201,0)),3,2))))),""))</f>
        <v/>
      </c>
      <c r="AF961" s="12" t="str">
        <f aca="false">IF(OR($B961="",T961="",U961=""),"",IFERROR(IF(OR(INDEX(Matches!$I$2:$I$201,MATCH($A961&amp;"-9",Matches!$J$2:$J$201,0))="Void",INDEX(Matches!$G$2:$G$201,MATCH($A961&amp;"-9",Matches!$J$2:$J$201,0))="",INDEX(Matches!$H$2:$H$201,MATCH($A961&amp;"-9",Matches!$J$2:$J$201,0))=""),"",IF(AND($C961&lt;&gt;"",INDEX(Matches!$F$2:$F$201,MATCH($A961&amp;"-9",Matches!$J$2:$J$201,0))&lt;&gt;"",$C961&gt;=INDEX(Matches!$F$2:$F$201,MATCH($A961&amp;"-9",Matches!$J$2:$J$201,0))),"",IF(AND(T961=INDEX(Matches!$G$2:$G$201,MATCH($A961&amp;"-9",Matches!$J$2:$J$201,0)),U961=INDEX(Matches!$H$2:$H$201,MATCH($A961&amp;"-9",Matches!$J$2:$J$201,0))),5,IF(SIGN(T961-U961)&lt;&gt;SIGN(INDEX(Matches!$G$2:$G$201,MATCH($A961&amp;"-9",Matches!$J$2:$J$201,0))-INDEX(Matches!$H$2:$H$201,MATCH($A961&amp;"-9",Matches!$J$2:$J$201,0))),0,IF(T961-U961=INDEX(Matches!$G$2:$G$201,MATCH($A961&amp;"-9",Matches!$J$2:$J$201,0))-INDEX(Matches!$H$2:$H$201,MATCH($A961&amp;"-9",Matches!$J$2:$J$201,0)),3,2))))),""))</f>
        <v/>
      </c>
      <c r="AG961" s="12" t="str">
        <f aca="false">IF(OR($B961="",V961="",W961=""),"",IFERROR(IF(OR(INDEX(Matches!$I$2:$I$201,MATCH($A961&amp;"-10",Matches!$J$2:$J$201,0))="Void",INDEX(Matches!$G$2:$G$201,MATCH($A961&amp;"-10",Matches!$J$2:$J$201,0))="",INDEX(Matches!$H$2:$H$201,MATCH($A961&amp;"-10",Matches!$J$2:$J$201,0))=""),"",IF(AND($C961&lt;&gt;"",INDEX(Matches!$F$2:$F$201,MATCH($A961&amp;"-10",Matches!$J$2:$J$201,0))&lt;&gt;"",$C961&gt;=INDEX(Matches!$F$2:$F$201,MATCH($A961&amp;"-10",Matches!$J$2:$J$201,0))),"",IF(AND(V961=INDEX(Matches!$G$2:$G$201,MATCH($A961&amp;"-10",Matches!$J$2:$J$201,0)),W961=INDEX(Matches!$H$2:$H$201,MATCH($A961&amp;"-10",Matches!$J$2:$J$201,0))),5,IF(SIGN(V961-W961)&lt;&gt;SIGN(INDEX(Matches!$G$2:$G$201,MATCH($A961&amp;"-10",Matches!$J$2:$J$201,0))-INDEX(Matches!$H$2:$H$201,MATCH($A961&amp;"-10",Matches!$J$2:$J$201,0))),0,IF(V961-W961=INDEX(Matches!$G$2:$G$201,MATCH($A961&amp;"-10",Matches!$J$2:$J$201,0))-INDEX(Matches!$H$2:$H$201,MATCH($A961&amp;"-10",Matches!$J$2:$J$201,0)),3,2))))),""))</f>
        <v/>
      </c>
      <c r="AH961" s="13" t="str">
        <f aca="false">IF($B961="","",SUM(X961:AG961))</f>
        <v/>
      </c>
      <c r="AI961" s="12" t="str">
        <f aca="false">IF($B961="","",COUNTIF(X961:AG961,5))</f>
        <v/>
      </c>
      <c r="AJ961" s="12" t="str">
        <f aca="false">IF($B961="","",COUNTIF(X961:AG961,"&gt;=2"))</f>
        <v/>
      </c>
      <c r="AK961" s="12" t="str">
        <f aca="false">IF($B961="","",COUNT(X961:AG961))</f>
        <v/>
      </c>
    </row>
    <row r="962" customFormat="false" ht="15" hidden="false" customHeight="false" outlineLevel="0" collapsed="false">
      <c r="A962" s="7"/>
      <c r="B962" s="7"/>
      <c r="C962" s="11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12" t="str">
        <f aca="false">IF(OR($B962="",D962="",E962=""),"",IFERROR(IF(OR(INDEX(Matches!$I$2:$I$201,MATCH($A962&amp;"-1",Matches!$J$2:$J$201,0))="Void",INDEX(Matches!$G$2:$G$201,MATCH($A962&amp;"-1",Matches!$J$2:$J$201,0))="",INDEX(Matches!$H$2:$H$201,MATCH($A962&amp;"-1",Matches!$J$2:$J$201,0))=""),"",IF(AND($C962&lt;&gt;"",INDEX(Matches!$F$2:$F$201,MATCH($A962&amp;"-1",Matches!$J$2:$J$201,0))&lt;&gt;"",$C962&gt;=INDEX(Matches!$F$2:$F$201,MATCH($A962&amp;"-1",Matches!$J$2:$J$201,0))),"",IF(AND(D962=INDEX(Matches!$G$2:$G$201,MATCH($A962&amp;"-1",Matches!$J$2:$J$201,0)),E962=INDEX(Matches!$H$2:$H$201,MATCH($A962&amp;"-1",Matches!$J$2:$J$201,0))),5,IF(SIGN(D962-E962)&lt;&gt;SIGN(INDEX(Matches!$G$2:$G$201,MATCH($A962&amp;"-1",Matches!$J$2:$J$201,0))-INDEX(Matches!$H$2:$H$201,MATCH($A962&amp;"-1",Matches!$J$2:$J$201,0))),0,IF(D962-E962=INDEX(Matches!$G$2:$G$201,MATCH($A962&amp;"-1",Matches!$J$2:$J$201,0))-INDEX(Matches!$H$2:$H$201,MATCH($A962&amp;"-1",Matches!$J$2:$J$201,0)),3,2))))),""))</f>
        <v/>
      </c>
      <c r="Y962" s="12" t="str">
        <f aca="false">IF(OR($B962="",F962="",G962=""),"",IFERROR(IF(OR(INDEX(Matches!$I$2:$I$201,MATCH($A962&amp;"-2",Matches!$J$2:$J$201,0))="Void",INDEX(Matches!$G$2:$G$201,MATCH($A962&amp;"-2",Matches!$J$2:$J$201,0))="",INDEX(Matches!$H$2:$H$201,MATCH($A962&amp;"-2",Matches!$J$2:$J$201,0))=""),"",IF(AND($C962&lt;&gt;"",INDEX(Matches!$F$2:$F$201,MATCH($A962&amp;"-2",Matches!$J$2:$J$201,0))&lt;&gt;"",$C962&gt;=INDEX(Matches!$F$2:$F$201,MATCH($A962&amp;"-2",Matches!$J$2:$J$201,0))),"",IF(AND(F962=INDEX(Matches!$G$2:$G$201,MATCH($A962&amp;"-2",Matches!$J$2:$J$201,0)),G962=INDEX(Matches!$H$2:$H$201,MATCH($A962&amp;"-2",Matches!$J$2:$J$201,0))),5,IF(SIGN(F962-G962)&lt;&gt;SIGN(INDEX(Matches!$G$2:$G$201,MATCH($A962&amp;"-2",Matches!$J$2:$J$201,0))-INDEX(Matches!$H$2:$H$201,MATCH($A962&amp;"-2",Matches!$J$2:$J$201,0))),0,IF(F962-G962=INDEX(Matches!$G$2:$G$201,MATCH($A962&amp;"-2",Matches!$J$2:$J$201,0))-INDEX(Matches!$H$2:$H$201,MATCH($A962&amp;"-2",Matches!$J$2:$J$201,0)),3,2))))),""))</f>
        <v/>
      </c>
      <c r="Z962" s="12" t="str">
        <f aca="false">IF(OR($B962="",H962="",I962=""),"",IFERROR(IF(OR(INDEX(Matches!$I$2:$I$201,MATCH($A962&amp;"-3",Matches!$J$2:$J$201,0))="Void",INDEX(Matches!$G$2:$G$201,MATCH($A962&amp;"-3",Matches!$J$2:$J$201,0))="",INDEX(Matches!$H$2:$H$201,MATCH($A962&amp;"-3",Matches!$J$2:$J$201,0))=""),"",IF(AND($C962&lt;&gt;"",INDEX(Matches!$F$2:$F$201,MATCH($A962&amp;"-3",Matches!$J$2:$J$201,0))&lt;&gt;"",$C962&gt;=INDEX(Matches!$F$2:$F$201,MATCH($A962&amp;"-3",Matches!$J$2:$J$201,0))),"",IF(AND(H962=INDEX(Matches!$G$2:$G$201,MATCH($A962&amp;"-3",Matches!$J$2:$J$201,0)),I962=INDEX(Matches!$H$2:$H$201,MATCH($A962&amp;"-3",Matches!$J$2:$J$201,0))),5,IF(SIGN(H962-I962)&lt;&gt;SIGN(INDEX(Matches!$G$2:$G$201,MATCH($A962&amp;"-3",Matches!$J$2:$J$201,0))-INDEX(Matches!$H$2:$H$201,MATCH($A962&amp;"-3",Matches!$J$2:$J$201,0))),0,IF(H962-I962=INDEX(Matches!$G$2:$G$201,MATCH($A962&amp;"-3",Matches!$J$2:$J$201,0))-INDEX(Matches!$H$2:$H$201,MATCH($A962&amp;"-3",Matches!$J$2:$J$201,0)),3,2))))),""))</f>
        <v/>
      </c>
      <c r="AA962" s="12" t="str">
        <f aca="false">IF(OR($B962="",J962="",K962=""),"",IFERROR(IF(OR(INDEX(Matches!$I$2:$I$201,MATCH($A962&amp;"-4",Matches!$J$2:$J$201,0))="Void",INDEX(Matches!$G$2:$G$201,MATCH($A962&amp;"-4",Matches!$J$2:$J$201,0))="",INDEX(Matches!$H$2:$H$201,MATCH($A962&amp;"-4",Matches!$J$2:$J$201,0))=""),"",IF(AND($C962&lt;&gt;"",INDEX(Matches!$F$2:$F$201,MATCH($A962&amp;"-4",Matches!$J$2:$J$201,0))&lt;&gt;"",$C962&gt;=INDEX(Matches!$F$2:$F$201,MATCH($A962&amp;"-4",Matches!$J$2:$J$201,0))),"",IF(AND(J962=INDEX(Matches!$G$2:$G$201,MATCH($A962&amp;"-4",Matches!$J$2:$J$201,0)),K962=INDEX(Matches!$H$2:$H$201,MATCH($A962&amp;"-4",Matches!$J$2:$J$201,0))),5,IF(SIGN(J962-K962)&lt;&gt;SIGN(INDEX(Matches!$G$2:$G$201,MATCH($A962&amp;"-4",Matches!$J$2:$J$201,0))-INDEX(Matches!$H$2:$H$201,MATCH($A962&amp;"-4",Matches!$J$2:$J$201,0))),0,IF(J962-K962=INDEX(Matches!$G$2:$G$201,MATCH($A962&amp;"-4",Matches!$J$2:$J$201,0))-INDEX(Matches!$H$2:$H$201,MATCH($A962&amp;"-4",Matches!$J$2:$J$201,0)),3,2))))),""))</f>
        <v/>
      </c>
      <c r="AB962" s="12" t="str">
        <f aca="false">IF(OR($B962="",L962="",M962=""),"",IFERROR(IF(OR(INDEX(Matches!$I$2:$I$201,MATCH($A962&amp;"-5",Matches!$J$2:$J$201,0))="Void",INDEX(Matches!$G$2:$G$201,MATCH($A962&amp;"-5",Matches!$J$2:$J$201,0))="",INDEX(Matches!$H$2:$H$201,MATCH($A962&amp;"-5",Matches!$J$2:$J$201,0))=""),"",IF(AND($C962&lt;&gt;"",INDEX(Matches!$F$2:$F$201,MATCH($A962&amp;"-5",Matches!$J$2:$J$201,0))&lt;&gt;"",$C962&gt;=INDEX(Matches!$F$2:$F$201,MATCH($A962&amp;"-5",Matches!$J$2:$J$201,0))),"",IF(AND(L962=INDEX(Matches!$G$2:$G$201,MATCH($A962&amp;"-5",Matches!$J$2:$J$201,0)),M962=INDEX(Matches!$H$2:$H$201,MATCH($A962&amp;"-5",Matches!$J$2:$J$201,0))),5,IF(SIGN(L962-M962)&lt;&gt;SIGN(INDEX(Matches!$G$2:$G$201,MATCH($A962&amp;"-5",Matches!$J$2:$J$201,0))-INDEX(Matches!$H$2:$H$201,MATCH($A962&amp;"-5",Matches!$J$2:$J$201,0))),0,IF(L962-M962=INDEX(Matches!$G$2:$G$201,MATCH($A962&amp;"-5",Matches!$J$2:$J$201,0))-INDEX(Matches!$H$2:$H$201,MATCH($A962&amp;"-5",Matches!$J$2:$J$201,0)),3,2))))),""))</f>
        <v/>
      </c>
      <c r="AC962" s="12" t="str">
        <f aca="false">IF(OR($B962="",N962="",O962=""),"",IFERROR(IF(OR(INDEX(Matches!$I$2:$I$201,MATCH($A962&amp;"-6",Matches!$J$2:$J$201,0))="Void",INDEX(Matches!$G$2:$G$201,MATCH($A962&amp;"-6",Matches!$J$2:$J$201,0))="",INDEX(Matches!$H$2:$H$201,MATCH($A962&amp;"-6",Matches!$J$2:$J$201,0))=""),"",IF(AND($C962&lt;&gt;"",INDEX(Matches!$F$2:$F$201,MATCH($A962&amp;"-6",Matches!$J$2:$J$201,0))&lt;&gt;"",$C962&gt;=INDEX(Matches!$F$2:$F$201,MATCH($A962&amp;"-6",Matches!$J$2:$J$201,0))),"",IF(AND(N962=INDEX(Matches!$G$2:$G$201,MATCH($A962&amp;"-6",Matches!$J$2:$J$201,0)),O962=INDEX(Matches!$H$2:$H$201,MATCH($A962&amp;"-6",Matches!$J$2:$J$201,0))),5,IF(SIGN(N962-O962)&lt;&gt;SIGN(INDEX(Matches!$G$2:$G$201,MATCH($A962&amp;"-6",Matches!$J$2:$J$201,0))-INDEX(Matches!$H$2:$H$201,MATCH($A962&amp;"-6",Matches!$J$2:$J$201,0))),0,IF(N962-O962=INDEX(Matches!$G$2:$G$201,MATCH($A962&amp;"-6",Matches!$J$2:$J$201,0))-INDEX(Matches!$H$2:$H$201,MATCH($A962&amp;"-6",Matches!$J$2:$J$201,0)),3,2))))),""))</f>
        <v/>
      </c>
      <c r="AD962" s="12" t="str">
        <f aca="false">IF(OR($B962="",P962="",Q962=""),"",IFERROR(IF(OR(INDEX(Matches!$I$2:$I$201,MATCH($A962&amp;"-7",Matches!$J$2:$J$201,0))="Void",INDEX(Matches!$G$2:$G$201,MATCH($A962&amp;"-7",Matches!$J$2:$J$201,0))="",INDEX(Matches!$H$2:$H$201,MATCH($A962&amp;"-7",Matches!$J$2:$J$201,0))=""),"",IF(AND($C962&lt;&gt;"",INDEX(Matches!$F$2:$F$201,MATCH($A962&amp;"-7",Matches!$J$2:$J$201,0))&lt;&gt;"",$C962&gt;=INDEX(Matches!$F$2:$F$201,MATCH($A962&amp;"-7",Matches!$J$2:$J$201,0))),"",IF(AND(P962=INDEX(Matches!$G$2:$G$201,MATCH($A962&amp;"-7",Matches!$J$2:$J$201,0)),Q962=INDEX(Matches!$H$2:$H$201,MATCH($A962&amp;"-7",Matches!$J$2:$J$201,0))),5,IF(SIGN(P962-Q962)&lt;&gt;SIGN(INDEX(Matches!$G$2:$G$201,MATCH($A962&amp;"-7",Matches!$J$2:$J$201,0))-INDEX(Matches!$H$2:$H$201,MATCH($A962&amp;"-7",Matches!$J$2:$J$201,0))),0,IF(P962-Q962=INDEX(Matches!$G$2:$G$201,MATCH($A962&amp;"-7",Matches!$J$2:$J$201,0))-INDEX(Matches!$H$2:$H$201,MATCH($A962&amp;"-7",Matches!$J$2:$J$201,0)),3,2))))),""))</f>
        <v/>
      </c>
      <c r="AE962" s="12" t="str">
        <f aca="false">IF(OR($B962="",R962="",S962=""),"",IFERROR(IF(OR(INDEX(Matches!$I$2:$I$201,MATCH($A962&amp;"-8",Matches!$J$2:$J$201,0))="Void",INDEX(Matches!$G$2:$G$201,MATCH($A962&amp;"-8",Matches!$J$2:$J$201,0))="",INDEX(Matches!$H$2:$H$201,MATCH($A962&amp;"-8",Matches!$J$2:$J$201,0))=""),"",IF(AND($C962&lt;&gt;"",INDEX(Matches!$F$2:$F$201,MATCH($A962&amp;"-8",Matches!$J$2:$J$201,0))&lt;&gt;"",$C962&gt;=INDEX(Matches!$F$2:$F$201,MATCH($A962&amp;"-8",Matches!$J$2:$J$201,0))),"",IF(AND(R962=INDEX(Matches!$G$2:$G$201,MATCH($A962&amp;"-8",Matches!$J$2:$J$201,0)),S962=INDEX(Matches!$H$2:$H$201,MATCH($A962&amp;"-8",Matches!$J$2:$J$201,0))),5,IF(SIGN(R962-S962)&lt;&gt;SIGN(INDEX(Matches!$G$2:$G$201,MATCH($A962&amp;"-8",Matches!$J$2:$J$201,0))-INDEX(Matches!$H$2:$H$201,MATCH($A962&amp;"-8",Matches!$J$2:$J$201,0))),0,IF(R962-S962=INDEX(Matches!$G$2:$G$201,MATCH($A962&amp;"-8",Matches!$J$2:$J$201,0))-INDEX(Matches!$H$2:$H$201,MATCH($A962&amp;"-8",Matches!$J$2:$J$201,0)),3,2))))),""))</f>
        <v/>
      </c>
      <c r="AF962" s="12" t="str">
        <f aca="false">IF(OR($B962="",T962="",U962=""),"",IFERROR(IF(OR(INDEX(Matches!$I$2:$I$201,MATCH($A962&amp;"-9",Matches!$J$2:$J$201,0))="Void",INDEX(Matches!$G$2:$G$201,MATCH($A962&amp;"-9",Matches!$J$2:$J$201,0))="",INDEX(Matches!$H$2:$H$201,MATCH($A962&amp;"-9",Matches!$J$2:$J$201,0))=""),"",IF(AND($C962&lt;&gt;"",INDEX(Matches!$F$2:$F$201,MATCH($A962&amp;"-9",Matches!$J$2:$J$201,0))&lt;&gt;"",$C962&gt;=INDEX(Matches!$F$2:$F$201,MATCH($A962&amp;"-9",Matches!$J$2:$J$201,0))),"",IF(AND(T962=INDEX(Matches!$G$2:$G$201,MATCH($A962&amp;"-9",Matches!$J$2:$J$201,0)),U962=INDEX(Matches!$H$2:$H$201,MATCH($A962&amp;"-9",Matches!$J$2:$J$201,0))),5,IF(SIGN(T962-U962)&lt;&gt;SIGN(INDEX(Matches!$G$2:$G$201,MATCH($A962&amp;"-9",Matches!$J$2:$J$201,0))-INDEX(Matches!$H$2:$H$201,MATCH($A962&amp;"-9",Matches!$J$2:$J$201,0))),0,IF(T962-U962=INDEX(Matches!$G$2:$G$201,MATCH($A962&amp;"-9",Matches!$J$2:$J$201,0))-INDEX(Matches!$H$2:$H$201,MATCH($A962&amp;"-9",Matches!$J$2:$J$201,0)),3,2))))),""))</f>
        <v/>
      </c>
      <c r="AG962" s="12" t="str">
        <f aca="false">IF(OR($B962="",V962="",W962=""),"",IFERROR(IF(OR(INDEX(Matches!$I$2:$I$201,MATCH($A962&amp;"-10",Matches!$J$2:$J$201,0))="Void",INDEX(Matches!$G$2:$G$201,MATCH($A962&amp;"-10",Matches!$J$2:$J$201,0))="",INDEX(Matches!$H$2:$H$201,MATCH($A962&amp;"-10",Matches!$J$2:$J$201,0))=""),"",IF(AND($C962&lt;&gt;"",INDEX(Matches!$F$2:$F$201,MATCH($A962&amp;"-10",Matches!$J$2:$J$201,0))&lt;&gt;"",$C962&gt;=INDEX(Matches!$F$2:$F$201,MATCH($A962&amp;"-10",Matches!$J$2:$J$201,0))),"",IF(AND(V962=INDEX(Matches!$G$2:$G$201,MATCH($A962&amp;"-10",Matches!$J$2:$J$201,0)),W962=INDEX(Matches!$H$2:$H$201,MATCH($A962&amp;"-10",Matches!$J$2:$J$201,0))),5,IF(SIGN(V962-W962)&lt;&gt;SIGN(INDEX(Matches!$G$2:$G$201,MATCH($A962&amp;"-10",Matches!$J$2:$J$201,0))-INDEX(Matches!$H$2:$H$201,MATCH($A962&amp;"-10",Matches!$J$2:$J$201,0))),0,IF(V962-W962=INDEX(Matches!$G$2:$G$201,MATCH($A962&amp;"-10",Matches!$J$2:$J$201,0))-INDEX(Matches!$H$2:$H$201,MATCH($A962&amp;"-10",Matches!$J$2:$J$201,0)),3,2))))),""))</f>
        <v/>
      </c>
      <c r="AH962" s="13" t="str">
        <f aca="false">IF($B962="","",SUM(X962:AG962))</f>
        <v/>
      </c>
      <c r="AI962" s="12" t="str">
        <f aca="false">IF($B962="","",COUNTIF(X962:AG962,5))</f>
        <v/>
      </c>
      <c r="AJ962" s="12" t="str">
        <f aca="false">IF($B962="","",COUNTIF(X962:AG962,"&gt;=2"))</f>
        <v/>
      </c>
      <c r="AK962" s="12" t="str">
        <f aca="false">IF($B962="","",COUNT(X962:AG962))</f>
        <v/>
      </c>
    </row>
    <row r="963" customFormat="false" ht="15" hidden="false" customHeight="false" outlineLevel="0" collapsed="false">
      <c r="A963" s="7"/>
      <c r="B963" s="7"/>
      <c r="C963" s="11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12" t="str">
        <f aca="false">IF(OR($B963="",D963="",E963=""),"",IFERROR(IF(OR(INDEX(Matches!$I$2:$I$201,MATCH($A963&amp;"-1",Matches!$J$2:$J$201,0))="Void",INDEX(Matches!$G$2:$G$201,MATCH($A963&amp;"-1",Matches!$J$2:$J$201,0))="",INDEX(Matches!$H$2:$H$201,MATCH($A963&amp;"-1",Matches!$J$2:$J$201,0))=""),"",IF(AND($C963&lt;&gt;"",INDEX(Matches!$F$2:$F$201,MATCH($A963&amp;"-1",Matches!$J$2:$J$201,0))&lt;&gt;"",$C963&gt;=INDEX(Matches!$F$2:$F$201,MATCH($A963&amp;"-1",Matches!$J$2:$J$201,0))),"",IF(AND(D963=INDEX(Matches!$G$2:$G$201,MATCH($A963&amp;"-1",Matches!$J$2:$J$201,0)),E963=INDEX(Matches!$H$2:$H$201,MATCH($A963&amp;"-1",Matches!$J$2:$J$201,0))),5,IF(SIGN(D963-E963)&lt;&gt;SIGN(INDEX(Matches!$G$2:$G$201,MATCH($A963&amp;"-1",Matches!$J$2:$J$201,0))-INDEX(Matches!$H$2:$H$201,MATCH($A963&amp;"-1",Matches!$J$2:$J$201,0))),0,IF(D963-E963=INDEX(Matches!$G$2:$G$201,MATCH($A963&amp;"-1",Matches!$J$2:$J$201,0))-INDEX(Matches!$H$2:$H$201,MATCH($A963&amp;"-1",Matches!$J$2:$J$201,0)),3,2))))),""))</f>
        <v/>
      </c>
      <c r="Y963" s="12" t="str">
        <f aca="false">IF(OR($B963="",F963="",G963=""),"",IFERROR(IF(OR(INDEX(Matches!$I$2:$I$201,MATCH($A963&amp;"-2",Matches!$J$2:$J$201,0))="Void",INDEX(Matches!$G$2:$G$201,MATCH($A963&amp;"-2",Matches!$J$2:$J$201,0))="",INDEX(Matches!$H$2:$H$201,MATCH($A963&amp;"-2",Matches!$J$2:$J$201,0))=""),"",IF(AND($C963&lt;&gt;"",INDEX(Matches!$F$2:$F$201,MATCH($A963&amp;"-2",Matches!$J$2:$J$201,0))&lt;&gt;"",$C963&gt;=INDEX(Matches!$F$2:$F$201,MATCH($A963&amp;"-2",Matches!$J$2:$J$201,0))),"",IF(AND(F963=INDEX(Matches!$G$2:$G$201,MATCH($A963&amp;"-2",Matches!$J$2:$J$201,0)),G963=INDEX(Matches!$H$2:$H$201,MATCH($A963&amp;"-2",Matches!$J$2:$J$201,0))),5,IF(SIGN(F963-G963)&lt;&gt;SIGN(INDEX(Matches!$G$2:$G$201,MATCH($A963&amp;"-2",Matches!$J$2:$J$201,0))-INDEX(Matches!$H$2:$H$201,MATCH($A963&amp;"-2",Matches!$J$2:$J$201,0))),0,IF(F963-G963=INDEX(Matches!$G$2:$G$201,MATCH($A963&amp;"-2",Matches!$J$2:$J$201,0))-INDEX(Matches!$H$2:$H$201,MATCH($A963&amp;"-2",Matches!$J$2:$J$201,0)),3,2))))),""))</f>
        <v/>
      </c>
      <c r="Z963" s="12" t="str">
        <f aca="false">IF(OR($B963="",H963="",I963=""),"",IFERROR(IF(OR(INDEX(Matches!$I$2:$I$201,MATCH($A963&amp;"-3",Matches!$J$2:$J$201,0))="Void",INDEX(Matches!$G$2:$G$201,MATCH($A963&amp;"-3",Matches!$J$2:$J$201,0))="",INDEX(Matches!$H$2:$H$201,MATCH($A963&amp;"-3",Matches!$J$2:$J$201,0))=""),"",IF(AND($C963&lt;&gt;"",INDEX(Matches!$F$2:$F$201,MATCH($A963&amp;"-3",Matches!$J$2:$J$201,0))&lt;&gt;"",$C963&gt;=INDEX(Matches!$F$2:$F$201,MATCH($A963&amp;"-3",Matches!$J$2:$J$201,0))),"",IF(AND(H963=INDEX(Matches!$G$2:$G$201,MATCH($A963&amp;"-3",Matches!$J$2:$J$201,0)),I963=INDEX(Matches!$H$2:$H$201,MATCH($A963&amp;"-3",Matches!$J$2:$J$201,0))),5,IF(SIGN(H963-I963)&lt;&gt;SIGN(INDEX(Matches!$G$2:$G$201,MATCH($A963&amp;"-3",Matches!$J$2:$J$201,0))-INDEX(Matches!$H$2:$H$201,MATCH($A963&amp;"-3",Matches!$J$2:$J$201,0))),0,IF(H963-I963=INDEX(Matches!$G$2:$G$201,MATCH($A963&amp;"-3",Matches!$J$2:$J$201,0))-INDEX(Matches!$H$2:$H$201,MATCH($A963&amp;"-3",Matches!$J$2:$J$201,0)),3,2))))),""))</f>
        <v/>
      </c>
      <c r="AA963" s="12" t="str">
        <f aca="false">IF(OR($B963="",J963="",K963=""),"",IFERROR(IF(OR(INDEX(Matches!$I$2:$I$201,MATCH($A963&amp;"-4",Matches!$J$2:$J$201,0))="Void",INDEX(Matches!$G$2:$G$201,MATCH($A963&amp;"-4",Matches!$J$2:$J$201,0))="",INDEX(Matches!$H$2:$H$201,MATCH($A963&amp;"-4",Matches!$J$2:$J$201,0))=""),"",IF(AND($C963&lt;&gt;"",INDEX(Matches!$F$2:$F$201,MATCH($A963&amp;"-4",Matches!$J$2:$J$201,0))&lt;&gt;"",$C963&gt;=INDEX(Matches!$F$2:$F$201,MATCH($A963&amp;"-4",Matches!$J$2:$J$201,0))),"",IF(AND(J963=INDEX(Matches!$G$2:$G$201,MATCH($A963&amp;"-4",Matches!$J$2:$J$201,0)),K963=INDEX(Matches!$H$2:$H$201,MATCH($A963&amp;"-4",Matches!$J$2:$J$201,0))),5,IF(SIGN(J963-K963)&lt;&gt;SIGN(INDEX(Matches!$G$2:$G$201,MATCH($A963&amp;"-4",Matches!$J$2:$J$201,0))-INDEX(Matches!$H$2:$H$201,MATCH($A963&amp;"-4",Matches!$J$2:$J$201,0))),0,IF(J963-K963=INDEX(Matches!$G$2:$G$201,MATCH($A963&amp;"-4",Matches!$J$2:$J$201,0))-INDEX(Matches!$H$2:$H$201,MATCH($A963&amp;"-4",Matches!$J$2:$J$201,0)),3,2))))),""))</f>
        <v/>
      </c>
      <c r="AB963" s="12" t="str">
        <f aca="false">IF(OR($B963="",L963="",M963=""),"",IFERROR(IF(OR(INDEX(Matches!$I$2:$I$201,MATCH($A963&amp;"-5",Matches!$J$2:$J$201,0))="Void",INDEX(Matches!$G$2:$G$201,MATCH($A963&amp;"-5",Matches!$J$2:$J$201,0))="",INDEX(Matches!$H$2:$H$201,MATCH($A963&amp;"-5",Matches!$J$2:$J$201,0))=""),"",IF(AND($C963&lt;&gt;"",INDEX(Matches!$F$2:$F$201,MATCH($A963&amp;"-5",Matches!$J$2:$J$201,0))&lt;&gt;"",$C963&gt;=INDEX(Matches!$F$2:$F$201,MATCH($A963&amp;"-5",Matches!$J$2:$J$201,0))),"",IF(AND(L963=INDEX(Matches!$G$2:$G$201,MATCH($A963&amp;"-5",Matches!$J$2:$J$201,0)),M963=INDEX(Matches!$H$2:$H$201,MATCH($A963&amp;"-5",Matches!$J$2:$J$201,0))),5,IF(SIGN(L963-M963)&lt;&gt;SIGN(INDEX(Matches!$G$2:$G$201,MATCH($A963&amp;"-5",Matches!$J$2:$J$201,0))-INDEX(Matches!$H$2:$H$201,MATCH($A963&amp;"-5",Matches!$J$2:$J$201,0))),0,IF(L963-M963=INDEX(Matches!$G$2:$G$201,MATCH($A963&amp;"-5",Matches!$J$2:$J$201,0))-INDEX(Matches!$H$2:$H$201,MATCH($A963&amp;"-5",Matches!$J$2:$J$201,0)),3,2))))),""))</f>
        <v/>
      </c>
      <c r="AC963" s="12" t="str">
        <f aca="false">IF(OR($B963="",N963="",O963=""),"",IFERROR(IF(OR(INDEX(Matches!$I$2:$I$201,MATCH($A963&amp;"-6",Matches!$J$2:$J$201,0))="Void",INDEX(Matches!$G$2:$G$201,MATCH($A963&amp;"-6",Matches!$J$2:$J$201,0))="",INDEX(Matches!$H$2:$H$201,MATCH($A963&amp;"-6",Matches!$J$2:$J$201,0))=""),"",IF(AND($C963&lt;&gt;"",INDEX(Matches!$F$2:$F$201,MATCH($A963&amp;"-6",Matches!$J$2:$J$201,0))&lt;&gt;"",$C963&gt;=INDEX(Matches!$F$2:$F$201,MATCH($A963&amp;"-6",Matches!$J$2:$J$201,0))),"",IF(AND(N963=INDEX(Matches!$G$2:$G$201,MATCH($A963&amp;"-6",Matches!$J$2:$J$201,0)),O963=INDEX(Matches!$H$2:$H$201,MATCH($A963&amp;"-6",Matches!$J$2:$J$201,0))),5,IF(SIGN(N963-O963)&lt;&gt;SIGN(INDEX(Matches!$G$2:$G$201,MATCH($A963&amp;"-6",Matches!$J$2:$J$201,0))-INDEX(Matches!$H$2:$H$201,MATCH($A963&amp;"-6",Matches!$J$2:$J$201,0))),0,IF(N963-O963=INDEX(Matches!$G$2:$G$201,MATCH($A963&amp;"-6",Matches!$J$2:$J$201,0))-INDEX(Matches!$H$2:$H$201,MATCH($A963&amp;"-6",Matches!$J$2:$J$201,0)),3,2))))),""))</f>
        <v/>
      </c>
      <c r="AD963" s="12" t="str">
        <f aca="false">IF(OR($B963="",P963="",Q963=""),"",IFERROR(IF(OR(INDEX(Matches!$I$2:$I$201,MATCH($A963&amp;"-7",Matches!$J$2:$J$201,0))="Void",INDEX(Matches!$G$2:$G$201,MATCH($A963&amp;"-7",Matches!$J$2:$J$201,0))="",INDEX(Matches!$H$2:$H$201,MATCH($A963&amp;"-7",Matches!$J$2:$J$201,0))=""),"",IF(AND($C963&lt;&gt;"",INDEX(Matches!$F$2:$F$201,MATCH($A963&amp;"-7",Matches!$J$2:$J$201,0))&lt;&gt;"",$C963&gt;=INDEX(Matches!$F$2:$F$201,MATCH($A963&amp;"-7",Matches!$J$2:$J$201,0))),"",IF(AND(P963=INDEX(Matches!$G$2:$G$201,MATCH($A963&amp;"-7",Matches!$J$2:$J$201,0)),Q963=INDEX(Matches!$H$2:$H$201,MATCH($A963&amp;"-7",Matches!$J$2:$J$201,0))),5,IF(SIGN(P963-Q963)&lt;&gt;SIGN(INDEX(Matches!$G$2:$G$201,MATCH($A963&amp;"-7",Matches!$J$2:$J$201,0))-INDEX(Matches!$H$2:$H$201,MATCH($A963&amp;"-7",Matches!$J$2:$J$201,0))),0,IF(P963-Q963=INDEX(Matches!$G$2:$G$201,MATCH($A963&amp;"-7",Matches!$J$2:$J$201,0))-INDEX(Matches!$H$2:$H$201,MATCH($A963&amp;"-7",Matches!$J$2:$J$201,0)),3,2))))),""))</f>
        <v/>
      </c>
      <c r="AE963" s="12" t="str">
        <f aca="false">IF(OR($B963="",R963="",S963=""),"",IFERROR(IF(OR(INDEX(Matches!$I$2:$I$201,MATCH($A963&amp;"-8",Matches!$J$2:$J$201,0))="Void",INDEX(Matches!$G$2:$G$201,MATCH($A963&amp;"-8",Matches!$J$2:$J$201,0))="",INDEX(Matches!$H$2:$H$201,MATCH($A963&amp;"-8",Matches!$J$2:$J$201,0))=""),"",IF(AND($C963&lt;&gt;"",INDEX(Matches!$F$2:$F$201,MATCH($A963&amp;"-8",Matches!$J$2:$J$201,0))&lt;&gt;"",$C963&gt;=INDEX(Matches!$F$2:$F$201,MATCH($A963&amp;"-8",Matches!$J$2:$J$201,0))),"",IF(AND(R963=INDEX(Matches!$G$2:$G$201,MATCH($A963&amp;"-8",Matches!$J$2:$J$201,0)),S963=INDEX(Matches!$H$2:$H$201,MATCH($A963&amp;"-8",Matches!$J$2:$J$201,0))),5,IF(SIGN(R963-S963)&lt;&gt;SIGN(INDEX(Matches!$G$2:$G$201,MATCH($A963&amp;"-8",Matches!$J$2:$J$201,0))-INDEX(Matches!$H$2:$H$201,MATCH($A963&amp;"-8",Matches!$J$2:$J$201,0))),0,IF(R963-S963=INDEX(Matches!$G$2:$G$201,MATCH($A963&amp;"-8",Matches!$J$2:$J$201,0))-INDEX(Matches!$H$2:$H$201,MATCH($A963&amp;"-8",Matches!$J$2:$J$201,0)),3,2))))),""))</f>
        <v/>
      </c>
      <c r="AF963" s="12" t="str">
        <f aca="false">IF(OR($B963="",T963="",U963=""),"",IFERROR(IF(OR(INDEX(Matches!$I$2:$I$201,MATCH($A963&amp;"-9",Matches!$J$2:$J$201,0))="Void",INDEX(Matches!$G$2:$G$201,MATCH($A963&amp;"-9",Matches!$J$2:$J$201,0))="",INDEX(Matches!$H$2:$H$201,MATCH($A963&amp;"-9",Matches!$J$2:$J$201,0))=""),"",IF(AND($C963&lt;&gt;"",INDEX(Matches!$F$2:$F$201,MATCH($A963&amp;"-9",Matches!$J$2:$J$201,0))&lt;&gt;"",$C963&gt;=INDEX(Matches!$F$2:$F$201,MATCH($A963&amp;"-9",Matches!$J$2:$J$201,0))),"",IF(AND(T963=INDEX(Matches!$G$2:$G$201,MATCH($A963&amp;"-9",Matches!$J$2:$J$201,0)),U963=INDEX(Matches!$H$2:$H$201,MATCH($A963&amp;"-9",Matches!$J$2:$J$201,0))),5,IF(SIGN(T963-U963)&lt;&gt;SIGN(INDEX(Matches!$G$2:$G$201,MATCH($A963&amp;"-9",Matches!$J$2:$J$201,0))-INDEX(Matches!$H$2:$H$201,MATCH($A963&amp;"-9",Matches!$J$2:$J$201,0))),0,IF(T963-U963=INDEX(Matches!$G$2:$G$201,MATCH($A963&amp;"-9",Matches!$J$2:$J$201,0))-INDEX(Matches!$H$2:$H$201,MATCH($A963&amp;"-9",Matches!$J$2:$J$201,0)),3,2))))),""))</f>
        <v/>
      </c>
      <c r="AG963" s="12" t="str">
        <f aca="false">IF(OR($B963="",V963="",W963=""),"",IFERROR(IF(OR(INDEX(Matches!$I$2:$I$201,MATCH($A963&amp;"-10",Matches!$J$2:$J$201,0))="Void",INDEX(Matches!$G$2:$G$201,MATCH($A963&amp;"-10",Matches!$J$2:$J$201,0))="",INDEX(Matches!$H$2:$H$201,MATCH($A963&amp;"-10",Matches!$J$2:$J$201,0))=""),"",IF(AND($C963&lt;&gt;"",INDEX(Matches!$F$2:$F$201,MATCH($A963&amp;"-10",Matches!$J$2:$J$201,0))&lt;&gt;"",$C963&gt;=INDEX(Matches!$F$2:$F$201,MATCH($A963&amp;"-10",Matches!$J$2:$J$201,0))),"",IF(AND(V963=INDEX(Matches!$G$2:$G$201,MATCH($A963&amp;"-10",Matches!$J$2:$J$201,0)),W963=INDEX(Matches!$H$2:$H$201,MATCH($A963&amp;"-10",Matches!$J$2:$J$201,0))),5,IF(SIGN(V963-W963)&lt;&gt;SIGN(INDEX(Matches!$G$2:$G$201,MATCH($A963&amp;"-10",Matches!$J$2:$J$201,0))-INDEX(Matches!$H$2:$H$201,MATCH($A963&amp;"-10",Matches!$J$2:$J$201,0))),0,IF(V963-W963=INDEX(Matches!$G$2:$G$201,MATCH($A963&amp;"-10",Matches!$J$2:$J$201,0))-INDEX(Matches!$H$2:$H$201,MATCH($A963&amp;"-10",Matches!$J$2:$J$201,0)),3,2))))),""))</f>
        <v/>
      </c>
      <c r="AH963" s="13" t="str">
        <f aca="false">IF($B963="","",SUM(X963:AG963))</f>
        <v/>
      </c>
      <c r="AI963" s="12" t="str">
        <f aca="false">IF($B963="","",COUNTIF(X963:AG963,5))</f>
        <v/>
      </c>
      <c r="AJ963" s="12" t="str">
        <f aca="false">IF($B963="","",COUNTIF(X963:AG963,"&gt;=2"))</f>
        <v/>
      </c>
      <c r="AK963" s="12" t="str">
        <f aca="false">IF($B963="","",COUNT(X963:AG963))</f>
        <v/>
      </c>
    </row>
    <row r="964" customFormat="false" ht="15" hidden="false" customHeight="false" outlineLevel="0" collapsed="false">
      <c r="A964" s="7"/>
      <c r="B964" s="7"/>
      <c r="C964" s="11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12" t="str">
        <f aca="false">IF(OR($B964="",D964="",E964=""),"",IFERROR(IF(OR(INDEX(Matches!$I$2:$I$201,MATCH($A964&amp;"-1",Matches!$J$2:$J$201,0))="Void",INDEX(Matches!$G$2:$G$201,MATCH($A964&amp;"-1",Matches!$J$2:$J$201,0))="",INDEX(Matches!$H$2:$H$201,MATCH($A964&amp;"-1",Matches!$J$2:$J$201,0))=""),"",IF(AND($C964&lt;&gt;"",INDEX(Matches!$F$2:$F$201,MATCH($A964&amp;"-1",Matches!$J$2:$J$201,0))&lt;&gt;"",$C964&gt;=INDEX(Matches!$F$2:$F$201,MATCH($A964&amp;"-1",Matches!$J$2:$J$201,0))),"",IF(AND(D964=INDEX(Matches!$G$2:$G$201,MATCH($A964&amp;"-1",Matches!$J$2:$J$201,0)),E964=INDEX(Matches!$H$2:$H$201,MATCH($A964&amp;"-1",Matches!$J$2:$J$201,0))),5,IF(SIGN(D964-E964)&lt;&gt;SIGN(INDEX(Matches!$G$2:$G$201,MATCH($A964&amp;"-1",Matches!$J$2:$J$201,0))-INDEX(Matches!$H$2:$H$201,MATCH($A964&amp;"-1",Matches!$J$2:$J$201,0))),0,IF(D964-E964=INDEX(Matches!$G$2:$G$201,MATCH($A964&amp;"-1",Matches!$J$2:$J$201,0))-INDEX(Matches!$H$2:$H$201,MATCH($A964&amp;"-1",Matches!$J$2:$J$201,0)),3,2))))),""))</f>
        <v/>
      </c>
      <c r="Y964" s="12" t="str">
        <f aca="false">IF(OR($B964="",F964="",G964=""),"",IFERROR(IF(OR(INDEX(Matches!$I$2:$I$201,MATCH($A964&amp;"-2",Matches!$J$2:$J$201,0))="Void",INDEX(Matches!$G$2:$G$201,MATCH($A964&amp;"-2",Matches!$J$2:$J$201,0))="",INDEX(Matches!$H$2:$H$201,MATCH($A964&amp;"-2",Matches!$J$2:$J$201,0))=""),"",IF(AND($C964&lt;&gt;"",INDEX(Matches!$F$2:$F$201,MATCH($A964&amp;"-2",Matches!$J$2:$J$201,0))&lt;&gt;"",$C964&gt;=INDEX(Matches!$F$2:$F$201,MATCH($A964&amp;"-2",Matches!$J$2:$J$201,0))),"",IF(AND(F964=INDEX(Matches!$G$2:$G$201,MATCH($A964&amp;"-2",Matches!$J$2:$J$201,0)),G964=INDEX(Matches!$H$2:$H$201,MATCH($A964&amp;"-2",Matches!$J$2:$J$201,0))),5,IF(SIGN(F964-G964)&lt;&gt;SIGN(INDEX(Matches!$G$2:$G$201,MATCH($A964&amp;"-2",Matches!$J$2:$J$201,0))-INDEX(Matches!$H$2:$H$201,MATCH($A964&amp;"-2",Matches!$J$2:$J$201,0))),0,IF(F964-G964=INDEX(Matches!$G$2:$G$201,MATCH($A964&amp;"-2",Matches!$J$2:$J$201,0))-INDEX(Matches!$H$2:$H$201,MATCH($A964&amp;"-2",Matches!$J$2:$J$201,0)),3,2))))),""))</f>
        <v/>
      </c>
      <c r="Z964" s="12" t="str">
        <f aca="false">IF(OR($B964="",H964="",I964=""),"",IFERROR(IF(OR(INDEX(Matches!$I$2:$I$201,MATCH($A964&amp;"-3",Matches!$J$2:$J$201,0))="Void",INDEX(Matches!$G$2:$G$201,MATCH($A964&amp;"-3",Matches!$J$2:$J$201,0))="",INDEX(Matches!$H$2:$H$201,MATCH($A964&amp;"-3",Matches!$J$2:$J$201,0))=""),"",IF(AND($C964&lt;&gt;"",INDEX(Matches!$F$2:$F$201,MATCH($A964&amp;"-3",Matches!$J$2:$J$201,0))&lt;&gt;"",$C964&gt;=INDEX(Matches!$F$2:$F$201,MATCH($A964&amp;"-3",Matches!$J$2:$J$201,0))),"",IF(AND(H964=INDEX(Matches!$G$2:$G$201,MATCH($A964&amp;"-3",Matches!$J$2:$J$201,0)),I964=INDEX(Matches!$H$2:$H$201,MATCH($A964&amp;"-3",Matches!$J$2:$J$201,0))),5,IF(SIGN(H964-I964)&lt;&gt;SIGN(INDEX(Matches!$G$2:$G$201,MATCH($A964&amp;"-3",Matches!$J$2:$J$201,0))-INDEX(Matches!$H$2:$H$201,MATCH($A964&amp;"-3",Matches!$J$2:$J$201,0))),0,IF(H964-I964=INDEX(Matches!$G$2:$G$201,MATCH($A964&amp;"-3",Matches!$J$2:$J$201,0))-INDEX(Matches!$H$2:$H$201,MATCH($A964&amp;"-3",Matches!$J$2:$J$201,0)),3,2))))),""))</f>
        <v/>
      </c>
      <c r="AA964" s="12" t="str">
        <f aca="false">IF(OR($B964="",J964="",K964=""),"",IFERROR(IF(OR(INDEX(Matches!$I$2:$I$201,MATCH($A964&amp;"-4",Matches!$J$2:$J$201,0))="Void",INDEX(Matches!$G$2:$G$201,MATCH($A964&amp;"-4",Matches!$J$2:$J$201,0))="",INDEX(Matches!$H$2:$H$201,MATCH($A964&amp;"-4",Matches!$J$2:$J$201,0))=""),"",IF(AND($C964&lt;&gt;"",INDEX(Matches!$F$2:$F$201,MATCH($A964&amp;"-4",Matches!$J$2:$J$201,0))&lt;&gt;"",$C964&gt;=INDEX(Matches!$F$2:$F$201,MATCH($A964&amp;"-4",Matches!$J$2:$J$201,0))),"",IF(AND(J964=INDEX(Matches!$G$2:$G$201,MATCH($A964&amp;"-4",Matches!$J$2:$J$201,0)),K964=INDEX(Matches!$H$2:$H$201,MATCH($A964&amp;"-4",Matches!$J$2:$J$201,0))),5,IF(SIGN(J964-K964)&lt;&gt;SIGN(INDEX(Matches!$G$2:$G$201,MATCH($A964&amp;"-4",Matches!$J$2:$J$201,0))-INDEX(Matches!$H$2:$H$201,MATCH($A964&amp;"-4",Matches!$J$2:$J$201,0))),0,IF(J964-K964=INDEX(Matches!$G$2:$G$201,MATCH($A964&amp;"-4",Matches!$J$2:$J$201,0))-INDEX(Matches!$H$2:$H$201,MATCH($A964&amp;"-4",Matches!$J$2:$J$201,0)),3,2))))),""))</f>
        <v/>
      </c>
      <c r="AB964" s="12" t="str">
        <f aca="false">IF(OR($B964="",L964="",M964=""),"",IFERROR(IF(OR(INDEX(Matches!$I$2:$I$201,MATCH($A964&amp;"-5",Matches!$J$2:$J$201,0))="Void",INDEX(Matches!$G$2:$G$201,MATCH($A964&amp;"-5",Matches!$J$2:$J$201,0))="",INDEX(Matches!$H$2:$H$201,MATCH($A964&amp;"-5",Matches!$J$2:$J$201,0))=""),"",IF(AND($C964&lt;&gt;"",INDEX(Matches!$F$2:$F$201,MATCH($A964&amp;"-5",Matches!$J$2:$J$201,0))&lt;&gt;"",$C964&gt;=INDEX(Matches!$F$2:$F$201,MATCH($A964&amp;"-5",Matches!$J$2:$J$201,0))),"",IF(AND(L964=INDEX(Matches!$G$2:$G$201,MATCH($A964&amp;"-5",Matches!$J$2:$J$201,0)),M964=INDEX(Matches!$H$2:$H$201,MATCH($A964&amp;"-5",Matches!$J$2:$J$201,0))),5,IF(SIGN(L964-M964)&lt;&gt;SIGN(INDEX(Matches!$G$2:$G$201,MATCH($A964&amp;"-5",Matches!$J$2:$J$201,0))-INDEX(Matches!$H$2:$H$201,MATCH($A964&amp;"-5",Matches!$J$2:$J$201,0))),0,IF(L964-M964=INDEX(Matches!$G$2:$G$201,MATCH($A964&amp;"-5",Matches!$J$2:$J$201,0))-INDEX(Matches!$H$2:$H$201,MATCH($A964&amp;"-5",Matches!$J$2:$J$201,0)),3,2))))),""))</f>
        <v/>
      </c>
      <c r="AC964" s="12" t="str">
        <f aca="false">IF(OR($B964="",N964="",O964=""),"",IFERROR(IF(OR(INDEX(Matches!$I$2:$I$201,MATCH($A964&amp;"-6",Matches!$J$2:$J$201,0))="Void",INDEX(Matches!$G$2:$G$201,MATCH($A964&amp;"-6",Matches!$J$2:$J$201,0))="",INDEX(Matches!$H$2:$H$201,MATCH($A964&amp;"-6",Matches!$J$2:$J$201,0))=""),"",IF(AND($C964&lt;&gt;"",INDEX(Matches!$F$2:$F$201,MATCH($A964&amp;"-6",Matches!$J$2:$J$201,0))&lt;&gt;"",$C964&gt;=INDEX(Matches!$F$2:$F$201,MATCH($A964&amp;"-6",Matches!$J$2:$J$201,0))),"",IF(AND(N964=INDEX(Matches!$G$2:$G$201,MATCH($A964&amp;"-6",Matches!$J$2:$J$201,0)),O964=INDEX(Matches!$H$2:$H$201,MATCH($A964&amp;"-6",Matches!$J$2:$J$201,0))),5,IF(SIGN(N964-O964)&lt;&gt;SIGN(INDEX(Matches!$G$2:$G$201,MATCH($A964&amp;"-6",Matches!$J$2:$J$201,0))-INDEX(Matches!$H$2:$H$201,MATCH($A964&amp;"-6",Matches!$J$2:$J$201,0))),0,IF(N964-O964=INDEX(Matches!$G$2:$G$201,MATCH($A964&amp;"-6",Matches!$J$2:$J$201,0))-INDEX(Matches!$H$2:$H$201,MATCH($A964&amp;"-6",Matches!$J$2:$J$201,0)),3,2))))),""))</f>
        <v/>
      </c>
      <c r="AD964" s="12" t="str">
        <f aca="false">IF(OR($B964="",P964="",Q964=""),"",IFERROR(IF(OR(INDEX(Matches!$I$2:$I$201,MATCH($A964&amp;"-7",Matches!$J$2:$J$201,0))="Void",INDEX(Matches!$G$2:$G$201,MATCH($A964&amp;"-7",Matches!$J$2:$J$201,0))="",INDEX(Matches!$H$2:$H$201,MATCH($A964&amp;"-7",Matches!$J$2:$J$201,0))=""),"",IF(AND($C964&lt;&gt;"",INDEX(Matches!$F$2:$F$201,MATCH($A964&amp;"-7",Matches!$J$2:$J$201,0))&lt;&gt;"",$C964&gt;=INDEX(Matches!$F$2:$F$201,MATCH($A964&amp;"-7",Matches!$J$2:$J$201,0))),"",IF(AND(P964=INDEX(Matches!$G$2:$G$201,MATCH($A964&amp;"-7",Matches!$J$2:$J$201,0)),Q964=INDEX(Matches!$H$2:$H$201,MATCH($A964&amp;"-7",Matches!$J$2:$J$201,0))),5,IF(SIGN(P964-Q964)&lt;&gt;SIGN(INDEX(Matches!$G$2:$G$201,MATCH($A964&amp;"-7",Matches!$J$2:$J$201,0))-INDEX(Matches!$H$2:$H$201,MATCH($A964&amp;"-7",Matches!$J$2:$J$201,0))),0,IF(P964-Q964=INDEX(Matches!$G$2:$G$201,MATCH($A964&amp;"-7",Matches!$J$2:$J$201,0))-INDEX(Matches!$H$2:$H$201,MATCH($A964&amp;"-7",Matches!$J$2:$J$201,0)),3,2))))),""))</f>
        <v/>
      </c>
      <c r="AE964" s="12" t="str">
        <f aca="false">IF(OR($B964="",R964="",S964=""),"",IFERROR(IF(OR(INDEX(Matches!$I$2:$I$201,MATCH($A964&amp;"-8",Matches!$J$2:$J$201,0))="Void",INDEX(Matches!$G$2:$G$201,MATCH($A964&amp;"-8",Matches!$J$2:$J$201,0))="",INDEX(Matches!$H$2:$H$201,MATCH($A964&amp;"-8",Matches!$J$2:$J$201,0))=""),"",IF(AND($C964&lt;&gt;"",INDEX(Matches!$F$2:$F$201,MATCH($A964&amp;"-8",Matches!$J$2:$J$201,0))&lt;&gt;"",$C964&gt;=INDEX(Matches!$F$2:$F$201,MATCH($A964&amp;"-8",Matches!$J$2:$J$201,0))),"",IF(AND(R964=INDEX(Matches!$G$2:$G$201,MATCH($A964&amp;"-8",Matches!$J$2:$J$201,0)),S964=INDEX(Matches!$H$2:$H$201,MATCH($A964&amp;"-8",Matches!$J$2:$J$201,0))),5,IF(SIGN(R964-S964)&lt;&gt;SIGN(INDEX(Matches!$G$2:$G$201,MATCH($A964&amp;"-8",Matches!$J$2:$J$201,0))-INDEX(Matches!$H$2:$H$201,MATCH($A964&amp;"-8",Matches!$J$2:$J$201,0))),0,IF(R964-S964=INDEX(Matches!$G$2:$G$201,MATCH($A964&amp;"-8",Matches!$J$2:$J$201,0))-INDEX(Matches!$H$2:$H$201,MATCH($A964&amp;"-8",Matches!$J$2:$J$201,0)),3,2))))),""))</f>
        <v/>
      </c>
      <c r="AF964" s="12" t="str">
        <f aca="false">IF(OR($B964="",T964="",U964=""),"",IFERROR(IF(OR(INDEX(Matches!$I$2:$I$201,MATCH($A964&amp;"-9",Matches!$J$2:$J$201,0))="Void",INDEX(Matches!$G$2:$G$201,MATCH($A964&amp;"-9",Matches!$J$2:$J$201,0))="",INDEX(Matches!$H$2:$H$201,MATCH($A964&amp;"-9",Matches!$J$2:$J$201,0))=""),"",IF(AND($C964&lt;&gt;"",INDEX(Matches!$F$2:$F$201,MATCH($A964&amp;"-9",Matches!$J$2:$J$201,0))&lt;&gt;"",$C964&gt;=INDEX(Matches!$F$2:$F$201,MATCH($A964&amp;"-9",Matches!$J$2:$J$201,0))),"",IF(AND(T964=INDEX(Matches!$G$2:$G$201,MATCH($A964&amp;"-9",Matches!$J$2:$J$201,0)),U964=INDEX(Matches!$H$2:$H$201,MATCH($A964&amp;"-9",Matches!$J$2:$J$201,0))),5,IF(SIGN(T964-U964)&lt;&gt;SIGN(INDEX(Matches!$G$2:$G$201,MATCH($A964&amp;"-9",Matches!$J$2:$J$201,0))-INDEX(Matches!$H$2:$H$201,MATCH($A964&amp;"-9",Matches!$J$2:$J$201,0))),0,IF(T964-U964=INDEX(Matches!$G$2:$G$201,MATCH($A964&amp;"-9",Matches!$J$2:$J$201,0))-INDEX(Matches!$H$2:$H$201,MATCH($A964&amp;"-9",Matches!$J$2:$J$201,0)),3,2))))),""))</f>
        <v/>
      </c>
      <c r="AG964" s="12" t="str">
        <f aca="false">IF(OR($B964="",V964="",W964=""),"",IFERROR(IF(OR(INDEX(Matches!$I$2:$I$201,MATCH($A964&amp;"-10",Matches!$J$2:$J$201,0))="Void",INDEX(Matches!$G$2:$G$201,MATCH($A964&amp;"-10",Matches!$J$2:$J$201,0))="",INDEX(Matches!$H$2:$H$201,MATCH($A964&amp;"-10",Matches!$J$2:$J$201,0))=""),"",IF(AND($C964&lt;&gt;"",INDEX(Matches!$F$2:$F$201,MATCH($A964&amp;"-10",Matches!$J$2:$J$201,0))&lt;&gt;"",$C964&gt;=INDEX(Matches!$F$2:$F$201,MATCH($A964&amp;"-10",Matches!$J$2:$J$201,0))),"",IF(AND(V964=INDEX(Matches!$G$2:$G$201,MATCH($A964&amp;"-10",Matches!$J$2:$J$201,0)),W964=INDEX(Matches!$H$2:$H$201,MATCH($A964&amp;"-10",Matches!$J$2:$J$201,0))),5,IF(SIGN(V964-W964)&lt;&gt;SIGN(INDEX(Matches!$G$2:$G$201,MATCH($A964&amp;"-10",Matches!$J$2:$J$201,0))-INDEX(Matches!$H$2:$H$201,MATCH($A964&amp;"-10",Matches!$J$2:$J$201,0))),0,IF(V964-W964=INDEX(Matches!$G$2:$G$201,MATCH($A964&amp;"-10",Matches!$J$2:$J$201,0))-INDEX(Matches!$H$2:$H$201,MATCH($A964&amp;"-10",Matches!$J$2:$J$201,0)),3,2))))),""))</f>
        <v/>
      </c>
      <c r="AH964" s="13" t="str">
        <f aca="false">IF($B964="","",SUM(X964:AG964))</f>
        <v/>
      </c>
      <c r="AI964" s="12" t="str">
        <f aca="false">IF($B964="","",COUNTIF(X964:AG964,5))</f>
        <v/>
      </c>
      <c r="AJ964" s="12" t="str">
        <f aca="false">IF($B964="","",COUNTIF(X964:AG964,"&gt;=2"))</f>
        <v/>
      </c>
      <c r="AK964" s="12" t="str">
        <f aca="false">IF($B964="","",COUNT(X964:AG964))</f>
        <v/>
      </c>
    </row>
    <row r="965" customFormat="false" ht="15" hidden="false" customHeight="false" outlineLevel="0" collapsed="false">
      <c r="A965" s="7"/>
      <c r="B965" s="7"/>
      <c r="C965" s="11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12" t="str">
        <f aca="false">IF(OR($B965="",D965="",E965=""),"",IFERROR(IF(OR(INDEX(Matches!$I$2:$I$201,MATCH($A965&amp;"-1",Matches!$J$2:$J$201,0))="Void",INDEX(Matches!$G$2:$G$201,MATCH($A965&amp;"-1",Matches!$J$2:$J$201,0))="",INDEX(Matches!$H$2:$H$201,MATCH($A965&amp;"-1",Matches!$J$2:$J$201,0))=""),"",IF(AND($C965&lt;&gt;"",INDEX(Matches!$F$2:$F$201,MATCH($A965&amp;"-1",Matches!$J$2:$J$201,0))&lt;&gt;"",$C965&gt;=INDEX(Matches!$F$2:$F$201,MATCH($A965&amp;"-1",Matches!$J$2:$J$201,0))),"",IF(AND(D965=INDEX(Matches!$G$2:$G$201,MATCH($A965&amp;"-1",Matches!$J$2:$J$201,0)),E965=INDEX(Matches!$H$2:$H$201,MATCH($A965&amp;"-1",Matches!$J$2:$J$201,0))),5,IF(SIGN(D965-E965)&lt;&gt;SIGN(INDEX(Matches!$G$2:$G$201,MATCH($A965&amp;"-1",Matches!$J$2:$J$201,0))-INDEX(Matches!$H$2:$H$201,MATCH($A965&amp;"-1",Matches!$J$2:$J$201,0))),0,IF(D965-E965=INDEX(Matches!$G$2:$G$201,MATCH($A965&amp;"-1",Matches!$J$2:$J$201,0))-INDEX(Matches!$H$2:$H$201,MATCH($A965&amp;"-1",Matches!$J$2:$J$201,0)),3,2))))),""))</f>
        <v/>
      </c>
      <c r="Y965" s="12" t="str">
        <f aca="false">IF(OR($B965="",F965="",G965=""),"",IFERROR(IF(OR(INDEX(Matches!$I$2:$I$201,MATCH($A965&amp;"-2",Matches!$J$2:$J$201,0))="Void",INDEX(Matches!$G$2:$G$201,MATCH($A965&amp;"-2",Matches!$J$2:$J$201,0))="",INDEX(Matches!$H$2:$H$201,MATCH($A965&amp;"-2",Matches!$J$2:$J$201,0))=""),"",IF(AND($C965&lt;&gt;"",INDEX(Matches!$F$2:$F$201,MATCH($A965&amp;"-2",Matches!$J$2:$J$201,0))&lt;&gt;"",$C965&gt;=INDEX(Matches!$F$2:$F$201,MATCH($A965&amp;"-2",Matches!$J$2:$J$201,0))),"",IF(AND(F965=INDEX(Matches!$G$2:$G$201,MATCH($A965&amp;"-2",Matches!$J$2:$J$201,0)),G965=INDEX(Matches!$H$2:$H$201,MATCH($A965&amp;"-2",Matches!$J$2:$J$201,0))),5,IF(SIGN(F965-G965)&lt;&gt;SIGN(INDEX(Matches!$G$2:$G$201,MATCH($A965&amp;"-2",Matches!$J$2:$J$201,0))-INDEX(Matches!$H$2:$H$201,MATCH($A965&amp;"-2",Matches!$J$2:$J$201,0))),0,IF(F965-G965=INDEX(Matches!$G$2:$G$201,MATCH($A965&amp;"-2",Matches!$J$2:$J$201,0))-INDEX(Matches!$H$2:$H$201,MATCH($A965&amp;"-2",Matches!$J$2:$J$201,0)),3,2))))),""))</f>
        <v/>
      </c>
      <c r="Z965" s="12" t="str">
        <f aca="false">IF(OR($B965="",H965="",I965=""),"",IFERROR(IF(OR(INDEX(Matches!$I$2:$I$201,MATCH($A965&amp;"-3",Matches!$J$2:$J$201,0))="Void",INDEX(Matches!$G$2:$G$201,MATCH($A965&amp;"-3",Matches!$J$2:$J$201,0))="",INDEX(Matches!$H$2:$H$201,MATCH($A965&amp;"-3",Matches!$J$2:$J$201,0))=""),"",IF(AND($C965&lt;&gt;"",INDEX(Matches!$F$2:$F$201,MATCH($A965&amp;"-3",Matches!$J$2:$J$201,0))&lt;&gt;"",$C965&gt;=INDEX(Matches!$F$2:$F$201,MATCH($A965&amp;"-3",Matches!$J$2:$J$201,0))),"",IF(AND(H965=INDEX(Matches!$G$2:$G$201,MATCH($A965&amp;"-3",Matches!$J$2:$J$201,0)),I965=INDEX(Matches!$H$2:$H$201,MATCH($A965&amp;"-3",Matches!$J$2:$J$201,0))),5,IF(SIGN(H965-I965)&lt;&gt;SIGN(INDEX(Matches!$G$2:$G$201,MATCH($A965&amp;"-3",Matches!$J$2:$J$201,0))-INDEX(Matches!$H$2:$H$201,MATCH($A965&amp;"-3",Matches!$J$2:$J$201,0))),0,IF(H965-I965=INDEX(Matches!$G$2:$G$201,MATCH($A965&amp;"-3",Matches!$J$2:$J$201,0))-INDEX(Matches!$H$2:$H$201,MATCH($A965&amp;"-3",Matches!$J$2:$J$201,0)),3,2))))),""))</f>
        <v/>
      </c>
      <c r="AA965" s="12" t="str">
        <f aca="false">IF(OR($B965="",J965="",K965=""),"",IFERROR(IF(OR(INDEX(Matches!$I$2:$I$201,MATCH($A965&amp;"-4",Matches!$J$2:$J$201,0))="Void",INDEX(Matches!$G$2:$G$201,MATCH($A965&amp;"-4",Matches!$J$2:$J$201,0))="",INDEX(Matches!$H$2:$H$201,MATCH($A965&amp;"-4",Matches!$J$2:$J$201,0))=""),"",IF(AND($C965&lt;&gt;"",INDEX(Matches!$F$2:$F$201,MATCH($A965&amp;"-4",Matches!$J$2:$J$201,0))&lt;&gt;"",$C965&gt;=INDEX(Matches!$F$2:$F$201,MATCH($A965&amp;"-4",Matches!$J$2:$J$201,0))),"",IF(AND(J965=INDEX(Matches!$G$2:$G$201,MATCH($A965&amp;"-4",Matches!$J$2:$J$201,0)),K965=INDEX(Matches!$H$2:$H$201,MATCH($A965&amp;"-4",Matches!$J$2:$J$201,0))),5,IF(SIGN(J965-K965)&lt;&gt;SIGN(INDEX(Matches!$G$2:$G$201,MATCH($A965&amp;"-4",Matches!$J$2:$J$201,0))-INDEX(Matches!$H$2:$H$201,MATCH($A965&amp;"-4",Matches!$J$2:$J$201,0))),0,IF(J965-K965=INDEX(Matches!$G$2:$G$201,MATCH($A965&amp;"-4",Matches!$J$2:$J$201,0))-INDEX(Matches!$H$2:$H$201,MATCH($A965&amp;"-4",Matches!$J$2:$J$201,0)),3,2))))),""))</f>
        <v/>
      </c>
      <c r="AB965" s="12" t="str">
        <f aca="false">IF(OR($B965="",L965="",M965=""),"",IFERROR(IF(OR(INDEX(Matches!$I$2:$I$201,MATCH($A965&amp;"-5",Matches!$J$2:$J$201,0))="Void",INDEX(Matches!$G$2:$G$201,MATCH($A965&amp;"-5",Matches!$J$2:$J$201,0))="",INDEX(Matches!$H$2:$H$201,MATCH($A965&amp;"-5",Matches!$J$2:$J$201,0))=""),"",IF(AND($C965&lt;&gt;"",INDEX(Matches!$F$2:$F$201,MATCH($A965&amp;"-5",Matches!$J$2:$J$201,0))&lt;&gt;"",$C965&gt;=INDEX(Matches!$F$2:$F$201,MATCH($A965&amp;"-5",Matches!$J$2:$J$201,0))),"",IF(AND(L965=INDEX(Matches!$G$2:$G$201,MATCH($A965&amp;"-5",Matches!$J$2:$J$201,0)),M965=INDEX(Matches!$H$2:$H$201,MATCH($A965&amp;"-5",Matches!$J$2:$J$201,0))),5,IF(SIGN(L965-M965)&lt;&gt;SIGN(INDEX(Matches!$G$2:$G$201,MATCH($A965&amp;"-5",Matches!$J$2:$J$201,0))-INDEX(Matches!$H$2:$H$201,MATCH($A965&amp;"-5",Matches!$J$2:$J$201,0))),0,IF(L965-M965=INDEX(Matches!$G$2:$G$201,MATCH($A965&amp;"-5",Matches!$J$2:$J$201,0))-INDEX(Matches!$H$2:$H$201,MATCH($A965&amp;"-5",Matches!$J$2:$J$201,0)),3,2))))),""))</f>
        <v/>
      </c>
      <c r="AC965" s="12" t="str">
        <f aca="false">IF(OR($B965="",N965="",O965=""),"",IFERROR(IF(OR(INDEX(Matches!$I$2:$I$201,MATCH($A965&amp;"-6",Matches!$J$2:$J$201,0))="Void",INDEX(Matches!$G$2:$G$201,MATCH($A965&amp;"-6",Matches!$J$2:$J$201,0))="",INDEX(Matches!$H$2:$H$201,MATCH($A965&amp;"-6",Matches!$J$2:$J$201,0))=""),"",IF(AND($C965&lt;&gt;"",INDEX(Matches!$F$2:$F$201,MATCH($A965&amp;"-6",Matches!$J$2:$J$201,0))&lt;&gt;"",$C965&gt;=INDEX(Matches!$F$2:$F$201,MATCH($A965&amp;"-6",Matches!$J$2:$J$201,0))),"",IF(AND(N965=INDEX(Matches!$G$2:$G$201,MATCH($A965&amp;"-6",Matches!$J$2:$J$201,0)),O965=INDEX(Matches!$H$2:$H$201,MATCH($A965&amp;"-6",Matches!$J$2:$J$201,0))),5,IF(SIGN(N965-O965)&lt;&gt;SIGN(INDEX(Matches!$G$2:$G$201,MATCH($A965&amp;"-6",Matches!$J$2:$J$201,0))-INDEX(Matches!$H$2:$H$201,MATCH($A965&amp;"-6",Matches!$J$2:$J$201,0))),0,IF(N965-O965=INDEX(Matches!$G$2:$G$201,MATCH($A965&amp;"-6",Matches!$J$2:$J$201,0))-INDEX(Matches!$H$2:$H$201,MATCH($A965&amp;"-6",Matches!$J$2:$J$201,0)),3,2))))),""))</f>
        <v/>
      </c>
      <c r="AD965" s="12" t="str">
        <f aca="false">IF(OR($B965="",P965="",Q965=""),"",IFERROR(IF(OR(INDEX(Matches!$I$2:$I$201,MATCH($A965&amp;"-7",Matches!$J$2:$J$201,0))="Void",INDEX(Matches!$G$2:$G$201,MATCH($A965&amp;"-7",Matches!$J$2:$J$201,0))="",INDEX(Matches!$H$2:$H$201,MATCH($A965&amp;"-7",Matches!$J$2:$J$201,0))=""),"",IF(AND($C965&lt;&gt;"",INDEX(Matches!$F$2:$F$201,MATCH($A965&amp;"-7",Matches!$J$2:$J$201,0))&lt;&gt;"",$C965&gt;=INDEX(Matches!$F$2:$F$201,MATCH($A965&amp;"-7",Matches!$J$2:$J$201,0))),"",IF(AND(P965=INDEX(Matches!$G$2:$G$201,MATCH($A965&amp;"-7",Matches!$J$2:$J$201,0)),Q965=INDEX(Matches!$H$2:$H$201,MATCH($A965&amp;"-7",Matches!$J$2:$J$201,0))),5,IF(SIGN(P965-Q965)&lt;&gt;SIGN(INDEX(Matches!$G$2:$G$201,MATCH($A965&amp;"-7",Matches!$J$2:$J$201,0))-INDEX(Matches!$H$2:$H$201,MATCH($A965&amp;"-7",Matches!$J$2:$J$201,0))),0,IF(P965-Q965=INDEX(Matches!$G$2:$G$201,MATCH($A965&amp;"-7",Matches!$J$2:$J$201,0))-INDEX(Matches!$H$2:$H$201,MATCH($A965&amp;"-7",Matches!$J$2:$J$201,0)),3,2))))),""))</f>
        <v/>
      </c>
      <c r="AE965" s="12" t="str">
        <f aca="false">IF(OR($B965="",R965="",S965=""),"",IFERROR(IF(OR(INDEX(Matches!$I$2:$I$201,MATCH($A965&amp;"-8",Matches!$J$2:$J$201,0))="Void",INDEX(Matches!$G$2:$G$201,MATCH($A965&amp;"-8",Matches!$J$2:$J$201,0))="",INDEX(Matches!$H$2:$H$201,MATCH($A965&amp;"-8",Matches!$J$2:$J$201,0))=""),"",IF(AND($C965&lt;&gt;"",INDEX(Matches!$F$2:$F$201,MATCH($A965&amp;"-8",Matches!$J$2:$J$201,0))&lt;&gt;"",$C965&gt;=INDEX(Matches!$F$2:$F$201,MATCH($A965&amp;"-8",Matches!$J$2:$J$201,0))),"",IF(AND(R965=INDEX(Matches!$G$2:$G$201,MATCH($A965&amp;"-8",Matches!$J$2:$J$201,0)),S965=INDEX(Matches!$H$2:$H$201,MATCH($A965&amp;"-8",Matches!$J$2:$J$201,0))),5,IF(SIGN(R965-S965)&lt;&gt;SIGN(INDEX(Matches!$G$2:$G$201,MATCH($A965&amp;"-8",Matches!$J$2:$J$201,0))-INDEX(Matches!$H$2:$H$201,MATCH($A965&amp;"-8",Matches!$J$2:$J$201,0))),0,IF(R965-S965=INDEX(Matches!$G$2:$G$201,MATCH($A965&amp;"-8",Matches!$J$2:$J$201,0))-INDEX(Matches!$H$2:$H$201,MATCH($A965&amp;"-8",Matches!$J$2:$J$201,0)),3,2))))),""))</f>
        <v/>
      </c>
      <c r="AF965" s="12" t="str">
        <f aca="false">IF(OR($B965="",T965="",U965=""),"",IFERROR(IF(OR(INDEX(Matches!$I$2:$I$201,MATCH($A965&amp;"-9",Matches!$J$2:$J$201,0))="Void",INDEX(Matches!$G$2:$G$201,MATCH($A965&amp;"-9",Matches!$J$2:$J$201,0))="",INDEX(Matches!$H$2:$H$201,MATCH($A965&amp;"-9",Matches!$J$2:$J$201,0))=""),"",IF(AND($C965&lt;&gt;"",INDEX(Matches!$F$2:$F$201,MATCH($A965&amp;"-9",Matches!$J$2:$J$201,0))&lt;&gt;"",$C965&gt;=INDEX(Matches!$F$2:$F$201,MATCH($A965&amp;"-9",Matches!$J$2:$J$201,0))),"",IF(AND(T965=INDEX(Matches!$G$2:$G$201,MATCH($A965&amp;"-9",Matches!$J$2:$J$201,0)),U965=INDEX(Matches!$H$2:$H$201,MATCH($A965&amp;"-9",Matches!$J$2:$J$201,0))),5,IF(SIGN(T965-U965)&lt;&gt;SIGN(INDEX(Matches!$G$2:$G$201,MATCH($A965&amp;"-9",Matches!$J$2:$J$201,0))-INDEX(Matches!$H$2:$H$201,MATCH($A965&amp;"-9",Matches!$J$2:$J$201,0))),0,IF(T965-U965=INDEX(Matches!$G$2:$G$201,MATCH($A965&amp;"-9",Matches!$J$2:$J$201,0))-INDEX(Matches!$H$2:$H$201,MATCH($A965&amp;"-9",Matches!$J$2:$J$201,0)),3,2))))),""))</f>
        <v/>
      </c>
      <c r="AG965" s="12" t="str">
        <f aca="false">IF(OR($B965="",V965="",W965=""),"",IFERROR(IF(OR(INDEX(Matches!$I$2:$I$201,MATCH($A965&amp;"-10",Matches!$J$2:$J$201,0))="Void",INDEX(Matches!$G$2:$G$201,MATCH($A965&amp;"-10",Matches!$J$2:$J$201,0))="",INDEX(Matches!$H$2:$H$201,MATCH($A965&amp;"-10",Matches!$J$2:$J$201,0))=""),"",IF(AND($C965&lt;&gt;"",INDEX(Matches!$F$2:$F$201,MATCH($A965&amp;"-10",Matches!$J$2:$J$201,0))&lt;&gt;"",$C965&gt;=INDEX(Matches!$F$2:$F$201,MATCH($A965&amp;"-10",Matches!$J$2:$J$201,0))),"",IF(AND(V965=INDEX(Matches!$G$2:$G$201,MATCH($A965&amp;"-10",Matches!$J$2:$J$201,0)),W965=INDEX(Matches!$H$2:$H$201,MATCH($A965&amp;"-10",Matches!$J$2:$J$201,0))),5,IF(SIGN(V965-W965)&lt;&gt;SIGN(INDEX(Matches!$G$2:$G$201,MATCH($A965&amp;"-10",Matches!$J$2:$J$201,0))-INDEX(Matches!$H$2:$H$201,MATCH($A965&amp;"-10",Matches!$J$2:$J$201,0))),0,IF(V965-W965=INDEX(Matches!$G$2:$G$201,MATCH($A965&amp;"-10",Matches!$J$2:$J$201,0))-INDEX(Matches!$H$2:$H$201,MATCH($A965&amp;"-10",Matches!$J$2:$J$201,0)),3,2))))),""))</f>
        <v/>
      </c>
      <c r="AH965" s="13" t="str">
        <f aca="false">IF($B965="","",SUM(X965:AG965))</f>
        <v/>
      </c>
      <c r="AI965" s="12" t="str">
        <f aca="false">IF($B965="","",COUNTIF(X965:AG965,5))</f>
        <v/>
      </c>
      <c r="AJ965" s="12" t="str">
        <f aca="false">IF($B965="","",COUNTIF(X965:AG965,"&gt;=2"))</f>
        <v/>
      </c>
      <c r="AK965" s="12" t="str">
        <f aca="false">IF($B965="","",COUNT(X965:AG965))</f>
        <v/>
      </c>
    </row>
    <row r="966" customFormat="false" ht="15" hidden="false" customHeight="false" outlineLevel="0" collapsed="false">
      <c r="A966" s="7"/>
      <c r="B966" s="7"/>
      <c r="C966" s="11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12" t="str">
        <f aca="false">IF(OR($B966="",D966="",E966=""),"",IFERROR(IF(OR(INDEX(Matches!$I$2:$I$201,MATCH($A966&amp;"-1",Matches!$J$2:$J$201,0))="Void",INDEX(Matches!$G$2:$G$201,MATCH($A966&amp;"-1",Matches!$J$2:$J$201,0))="",INDEX(Matches!$H$2:$H$201,MATCH($A966&amp;"-1",Matches!$J$2:$J$201,0))=""),"",IF(AND($C966&lt;&gt;"",INDEX(Matches!$F$2:$F$201,MATCH($A966&amp;"-1",Matches!$J$2:$J$201,0))&lt;&gt;"",$C966&gt;=INDEX(Matches!$F$2:$F$201,MATCH($A966&amp;"-1",Matches!$J$2:$J$201,0))),"",IF(AND(D966=INDEX(Matches!$G$2:$G$201,MATCH($A966&amp;"-1",Matches!$J$2:$J$201,0)),E966=INDEX(Matches!$H$2:$H$201,MATCH($A966&amp;"-1",Matches!$J$2:$J$201,0))),5,IF(SIGN(D966-E966)&lt;&gt;SIGN(INDEX(Matches!$G$2:$G$201,MATCH($A966&amp;"-1",Matches!$J$2:$J$201,0))-INDEX(Matches!$H$2:$H$201,MATCH($A966&amp;"-1",Matches!$J$2:$J$201,0))),0,IF(D966-E966=INDEX(Matches!$G$2:$G$201,MATCH($A966&amp;"-1",Matches!$J$2:$J$201,0))-INDEX(Matches!$H$2:$H$201,MATCH($A966&amp;"-1",Matches!$J$2:$J$201,0)),3,2))))),""))</f>
        <v/>
      </c>
      <c r="Y966" s="12" t="str">
        <f aca="false">IF(OR($B966="",F966="",G966=""),"",IFERROR(IF(OR(INDEX(Matches!$I$2:$I$201,MATCH($A966&amp;"-2",Matches!$J$2:$J$201,0))="Void",INDEX(Matches!$G$2:$G$201,MATCH($A966&amp;"-2",Matches!$J$2:$J$201,0))="",INDEX(Matches!$H$2:$H$201,MATCH($A966&amp;"-2",Matches!$J$2:$J$201,0))=""),"",IF(AND($C966&lt;&gt;"",INDEX(Matches!$F$2:$F$201,MATCH($A966&amp;"-2",Matches!$J$2:$J$201,0))&lt;&gt;"",$C966&gt;=INDEX(Matches!$F$2:$F$201,MATCH($A966&amp;"-2",Matches!$J$2:$J$201,0))),"",IF(AND(F966=INDEX(Matches!$G$2:$G$201,MATCH($A966&amp;"-2",Matches!$J$2:$J$201,0)),G966=INDEX(Matches!$H$2:$H$201,MATCH($A966&amp;"-2",Matches!$J$2:$J$201,0))),5,IF(SIGN(F966-G966)&lt;&gt;SIGN(INDEX(Matches!$G$2:$G$201,MATCH($A966&amp;"-2",Matches!$J$2:$J$201,0))-INDEX(Matches!$H$2:$H$201,MATCH($A966&amp;"-2",Matches!$J$2:$J$201,0))),0,IF(F966-G966=INDEX(Matches!$G$2:$G$201,MATCH($A966&amp;"-2",Matches!$J$2:$J$201,0))-INDEX(Matches!$H$2:$H$201,MATCH($A966&amp;"-2",Matches!$J$2:$J$201,0)),3,2))))),""))</f>
        <v/>
      </c>
      <c r="Z966" s="12" t="str">
        <f aca="false">IF(OR($B966="",H966="",I966=""),"",IFERROR(IF(OR(INDEX(Matches!$I$2:$I$201,MATCH($A966&amp;"-3",Matches!$J$2:$J$201,0))="Void",INDEX(Matches!$G$2:$G$201,MATCH($A966&amp;"-3",Matches!$J$2:$J$201,0))="",INDEX(Matches!$H$2:$H$201,MATCH($A966&amp;"-3",Matches!$J$2:$J$201,0))=""),"",IF(AND($C966&lt;&gt;"",INDEX(Matches!$F$2:$F$201,MATCH($A966&amp;"-3",Matches!$J$2:$J$201,0))&lt;&gt;"",$C966&gt;=INDEX(Matches!$F$2:$F$201,MATCH($A966&amp;"-3",Matches!$J$2:$J$201,0))),"",IF(AND(H966=INDEX(Matches!$G$2:$G$201,MATCH($A966&amp;"-3",Matches!$J$2:$J$201,0)),I966=INDEX(Matches!$H$2:$H$201,MATCH($A966&amp;"-3",Matches!$J$2:$J$201,0))),5,IF(SIGN(H966-I966)&lt;&gt;SIGN(INDEX(Matches!$G$2:$G$201,MATCH($A966&amp;"-3",Matches!$J$2:$J$201,0))-INDEX(Matches!$H$2:$H$201,MATCH($A966&amp;"-3",Matches!$J$2:$J$201,0))),0,IF(H966-I966=INDEX(Matches!$G$2:$G$201,MATCH($A966&amp;"-3",Matches!$J$2:$J$201,0))-INDEX(Matches!$H$2:$H$201,MATCH($A966&amp;"-3",Matches!$J$2:$J$201,0)),3,2))))),""))</f>
        <v/>
      </c>
      <c r="AA966" s="12" t="str">
        <f aca="false">IF(OR($B966="",J966="",K966=""),"",IFERROR(IF(OR(INDEX(Matches!$I$2:$I$201,MATCH($A966&amp;"-4",Matches!$J$2:$J$201,0))="Void",INDEX(Matches!$G$2:$G$201,MATCH($A966&amp;"-4",Matches!$J$2:$J$201,0))="",INDEX(Matches!$H$2:$H$201,MATCH($A966&amp;"-4",Matches!$J$2:$J$201,0))=""),"",IF(AND($C966&lt;&gt;"",INDEX(Matches!$F$2:$F$201,MATCH($A966&amp;"-4",Matches!$J$2:$J$201,0))&lt;&gt;"",$C966&gt;=INDEX(Matches!$F$2:$F$201,MATCH($A966&amp;"-4",Matches!$J$2:$J$201,0))),"",IF(AND(J966=INDEX(Matches!$G$2:$G$201,MATCH($A966&amp;"-4",Matches!$J$2:$J$201,0)),K966=INDEX(Matches!$H$2:$H$201,MATCH($A966&amp;"-4",Matches!$J$2:$J$201,0))),5,IF(SIGN(J966-K966)&lt;&gt;SIGN(INDEX(Matches!$G$2:$G$201,MATCH($A966&amp;"-4",Matches!$J$2:$J$201,0))-INDEX(Matches!$H$2:$H$201,MATCH($A966&amp;"-4",Matches!$J$2:$J$201,0))),0,IF(J966-K966=INDEX(Matches!$G$2:$G$201,MATCH($A966&amp;"-4",Matches!$J$2:$J$201,0))-INDEX(Matches!$H$2:$H$201,MATCH($A966&amp;"-4",Matches!$J$2:$J$201,0)),3,2))))),""))</f>
        <v/>
      </c>
      <c r="AB966" s="12" t="str">
        <f aca="false">IF(OR($B966="",L966="",M966=""),"",IFERROR(IF(OR(INDEX(Matches!$I$2:$I$201,MATCH($A966&amp;"-5",Matches!$J$2:$J$201,0))="Void",INDEX(Matches!$G$2:$G$201,MATCH($A966&amp;"-5",Matches!$J$2:$J$201,0))="",INDEX(Matches!$H$2:$H$201,MATCH($A966&amp;"-5",Matches!$J$2:$J$201,0))=""),"",IF(AND($C966&lt;&gt;"",INDEX(Matches!$F$2:$F$201,MATCH($A966&amp;"-5",Matches!$J$2:$J$201,0))&lt;&gt;"",$C966&gt;=INDEX(Matches!$F$2:$F$201,MATCH($A966&amp;"-5",Matches!$J$2:$J$201,0))),"",IF(AND(L966=INDEX(Matches!$G$2:$G$201,MATCH($A966&amp;"-5",Matches!$J$2:$J$201,0)),M966=INDEX(Matches!$H$2:$H$201,MATCH($A966&amp;"-5",Matches!$J$2:$J$201,0))),5,IF(SIGN(L966-M966)&lt;&gt;SIGN(INDEX(Matches!$G$2:$G$201,MATCH($A966&amp;"-5",Matches!$J$2:$J$201,0))-INDEX(Matches!$H$2:$H$201,MATCH($A966&amp;"-5",Matches!$J$2:$J$201,0))),0,IF(L966-M966=INDEX(Matches!$G$2:$G$201,MATCH($A966&amp;"-5",Matches!$J$2:$J$201,0))-INDEX(Matches!$H$2:$H$201,MATCH($A966&amp;"-5",Matches!$J$2:$J$201,0)),3,2))))),""))</f>
        <v/>
      </c>
      <c r="AC966" s="12" t="str">
        <f aca="false">IF(OR($B966="",N966="",O966=""),"",IFERROR(IF(OR(INDEX(Matches!$I$2:$I$201,MATCH($A966&amp;"-6",Matches!$J$2:$J$201,0))="Void",INDEX(Matches!$G$2:$G$201,MATCH($A966&amp;"-6",Matches!$J$2:$J$201,0))="",INDEX(Matches!$H$2:$H$201,MATCH($A966&amp;"-6",Matches!$J$2:$J$201,0))=""),"",IF(AND($C966&lt;&gt;"",INDEX(Matches!$F$2:$F$201,MATCH($A966&amp;"-6",Matches!$J$2:$J$201,0))&lt;&gt;"",$C966&gt;=INDEX(Matches!$F$2:$F$201,MATCH($A966&amp;"-6",Matches!$J$2:$J$201,0))),"",IF(AND(N966=INDEX(Matches!$G$2:$G$201,MATCH($A966&amp;"-6",Matches!$J$2:$J$201,0)),O966=INDEX(Matches!$H$2:$H$201,MATCH($A966&amp;"-6",Matches!$J$2:$J$201,0))),5,IF(SIGN(N966-O966)&lt;&gt;SIGN(INDEX(Matches!$G$2:$G$201,MATCH($A966&amp;"-6",Matches!$J$2:$J$201,0))-INDEX(Matches!$H$2:$H$201,MATCH($A966&amp;"-6",Matches!$J$2:$J$201,0))),0,IF(N966-O966=INDEX(Matches!$G$2:$G$201,MATCH($A966&amp;"-6",Matches!$J$2:$J$201,0))-INDEX(Matches!$H$2:$H$201,MATCH($A966&amp;"-6",Matches!$J$2:$J$201,0)),3,2))))),""))</f>
        <v/>
      </c>
      <c r="AD966" s="12" t="str">
        <f aca="false">IF(OR($B966="",P966="",Q966=""),"",IFERROR(IF(OR(INDEX(Matches!$I$2:$I$201,MATCH($A966&amp;"-7",Matches!$J$2:$J$201,0))="Void",INDEX(Matches!$G$2:$G$201,MATCH($A966&amp;"-7",Matches!$J$2:$J$201,0))="",INDEX(Matches!$H$2:$H$201,MATCH($A966&amp;"-7",Matches!$J$2:$J$201,0))=""),"",IF(AND($C966&lt;&gt;"",INDEX(Matches!$F$2:$F$201,MATCH($A966&amp;"-7",Matches!$J$2:$J$201,0))&lt;&gt;"",$C966&gt;=INDEX(Matches!$F$2:$F$201,MATCH($A966&amp;"-7",Matches!$J$2:$J$201,0))),"",IF(AND(P966=INDEX(Matches!$G$2:$G$201,MATCH($A966&amp;"-7",Matches!$J$2:$J$201,0)),Q966=INDEX(Matches!$H$2:$H$201,MATCH($A966&amp;"-7",Matches!$J$2:$J$201,0))),5,IF(SIGN(P966-Q966)&lt;&gt;SIGN(INDEX(Matches!$G$2:$G$201,MATCH($A966&amp;"-7",Matches!$J$2:$J$201,0))-INDEX(Matches!$H$2:$H$201,MATCH($A966&amp;"-7",Matches!$J$2:$J$201,0))),0,IF(P966-Q966=INDEX(Matches!$G$2:$G$201,MATCH($A966&amp;"-7",Matches!$J$2:$J$201,0))-INDEX(Matches!$H$2:$H$201,MATCH($A966&amp;"-7",Matches!$J$2:$J$201,0)),3,2))))),""))</f>
        <v/>
      </c>
      <c r="AE966" s="12" t="str">
        <f aca="false">IF(OR($B966="",R966="",S966=""),"",IFERROR(IF(OR(INDEX(Matches!$I$2:$I$201,MATCH($A966&amp;"-8",Matches!$J$2:$J$201,0))="Void",INDEX(Matches!$G$2:$G$201,MATCH($A966&amp;"-8",Matches!$J$2:$J$201,0))="",INDEX(Matches!$H$2:$H$201,MATCH($A966&amp;"-8",Matches!$J$2:$J$201,0))=""),"",IF(AND($C966&lt;&gt;"",INDEX(Matches!$F$2:$F$201,MATCH($A966&amp;"-8",Matches!$J$2:$J$201,0))&lt;&gt;"",$C966&gt;=INDEX(Matches!$F$2:$F$201,MATCH($A966&amp;"-8",Matches!$J$2:$J$201,0))),"",IF(AND(R966=INDEX(Matches!$G$2:$G$201,MATCH($A966&amp;"-8",Matches!$J$2:$J$201,0)),S966=INDEX(Matches!$H$2:$H$201,MATCH($A966&amp;"-8",Matches!$J$2:$J$201,0))),5,IF(SIGN(R966-S966)&lt;&gt;SIGN(INDEX(Matches!$G$2:$G$201,MATCH($A966&amp;"-8",Matches!$J$2:$J$201,0))-INDEX(Matches!$H$2:$H$201,MATCH($A966&amp;"-8",Matches!$J$2:$J$201,0))),0,IF(R966-S966=INDEX(Matches!$G$2:$G$201,MATCH($A966&amp;"-8",Matches!$J$2:$J$201,0))-INDEX(Matches!$H$2:$H$201,MATCH($A966&amp;"-8",Matches!$J$2:$J$201,0)),3,2))))),""))</f>
        <v/>
      </c>
      <c r="AF966" s="12" t="str">
        <f aca="false">IF(OR($B966="",T966="",U966=""),"",IFERROR(IF(OR(INDEX(Matches!$I$2:$I$201,MATCH($A966&amp;"-9",Matches!$J$2:$J$201,0))="Void",INDEX(Matches!$G$2:$G$201,MATCH($A966&amp;"-9",Matches!$J$2:$J$201,0))="",INDEX(Matches!$H$2:$H$201,MATCH($A966&amp;"-9",Matches!$J$2:$J$201,0))=""),"",IF(AND($C966&lt;&gt;"",INDEX(Matches!$F$2:$F$201,MATCH($A966&amp;"-9",Matches!$J$2:$J$201,0))&lt;&gt;"",$C966&gt;=INDEX(Matches!$F$2:$F$201,MATCH($A966&amp;"-9",Matches!$J$2:$J$201,0))),"",IF(AND(T966=INDEX(Matches!$G$2:$G$201,MATCH($A966&amp;"-9",Matches!$J$2:$J$201,0)),U966=INDEX(Matches!$H$2:$H$201,MATCH($A966&amp;"-9",Matches!$J$2:$J$201,0))),5,IF(SIGN(T966-U966)&lt;&gt;SIGN(INDEX(Matches!$G$2:$G$201,MATCH($A966&amp;"-9",Matches!$J$2:$J$201,0))-INDEX(Matches!$H$2:$H$201,MATCH($A966&amp;"-9",Matches!$J$2:$J$201,0))),0,IF(T966-U966=INDEX(Matches!$G$2:$G$201,MATCH($A966&amp;"-9",Matches!$J$2:$J$201,0))-INDEX(Matches!$H$2:$H$201,MATCH($A966&amp;"-9",Matches!$J$2:$J$201,0)),3,2))))),""))</f>
        <v/>
      </c>
      <c r="AG966" s="12" t="str">
        <f aca="false">IF(OR($B966="",V966="",W966=""),"",IFERROR(IF(OR(INDEX(Matches!$I$2:$I$201,MATCH($A966&amp;"-10",Matches!$J$2:$J$201,0))="Void",INDEX(Matches!$G$2:$G$201,MATCH($A966&amp;"-10",Matches!$J$2:$J$201,0))="",INDEX(Matches!$H$2:$H$201,MATCH($A966&amp;"-10",Matches!$J$2:$J$201,0))=""),"",IF(AND($C966&lt;&gt;"",INDEX(Matches!$F$2:$F$201,MATCH($A966&amp;"-10",Matches!$J$2:$J$201,0))&lt;&gt;"",$C966&gt;=INDEX(Matches!$F$2:$F$201,MATCH($A966&amp;"-10",Matches!$J$2:$J$201,0))),"",IF(AND(V966=INDEX(Matches!$G$2:$G$201,MATCH($A966&amp;"-10",Matches!$J$2:$J$201,0)),W966=INDEX(Matches!$H$2:$H$201,MATCH($A966&amp;"-10",Matches!$J$2:$J$201,0))),5,IF(SIGN(V966-W966)&lt;&gt;SIGN(INDEX(Matches!$G$2:$G$201,MATCH($A966&amp;"-10",Matches!$J$2:$J$201,0))-INDEX(Matches!$H$2:$H$201,MATCH($A966&amp;"-10",Matches!$J$2:$J$201,0))),0,IF(V966-W966=INDEX(Matches!$G$2:$G$201,MATCH($A966&amp;"-10",Matches!$J$2:$J$201,0))-INDEX(Matches!$H$2:$H$201,MATCH($A966&amp;"-10",Matches!$J$2:$J$201,0)),3,2))))),""))</f>
        <v/>
      </c>
      <c r="AH966" s="13" t="str">
        <f aca="false">IF($B966="","",SUM(X966:AG966))</f>
        <v/>
      </c>
      <c r="AI966" s="12" t="str">
        <f aca="false">IF($B966="","",COUNTIF(X966:AG966,5))</f>
        <v/>
      </c>
      <c r="AJ966" s="12" t="str">
        <f aca="false">IF($B966="","",COUNTIF(X966:AG966,"&gt;=2"))</f>
        <v/>
      </c>
      <c r="AK966" s="12" t="str">
        <f aca="false">IF($B966="","",COUNT(X966:AG966))</f>
        <v/>
      </c>
    </row>
    <row r="967" customFormat="false" ht="15" hidden="false" customHeight="false" outlineLevel="0" collapsed="false">
      <c r="A967" s="7"/>
      <c r="B967" s="7"/>
      <c r="C967" s="11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12" t="str">
        <f aca="false">IF(OR($B967="",D967="",E967=""),"",IFERROR(IF(OR(INDEX(Matches!$I$2:$I$201,MATCH($A967&amp;"-1",Matches!$J$2:$J$201,0))="Void",INDEX(Matches!$G$2:$G$201,MATCH($A967&amp;"-1",Matches!$J$2:$J$201,0))="",INDEX(Matches!$H$2:$H$201,MATCH($A967&amp;"-1",Matches!$J$2:$J$201,0))=""),"",IF(AND($C967&lt;&gt;"",INDEX(Matches!$F$2:$F$201,MATCH($A967&amp;"-1",Matches!$J$2:$J$201,0))&lt;&gt;"",$C967&gt;=INDEX(Matches!$F$2:$F$201,MATCH($A967&amp;"-1",Matches!$J$2:$J$201,0))),"",IF(AND(D967=INDEX(Matches!$G$2:$G$201,MATCH($A967&amp;"-1",Matches!$J$2:$J$201,0)),E967=INDEX(Matches!$H$2:$H$201,MATCH($A967&amp;"-1",Matches!$J$2:$J$201,0))),5,IF(SIGN(D967-E967)&lt;&gt;SIGN(INDEX(Matches!$G$2:$G$201,MATCH($A967&amp;"-1",Matches!$J$2:$J$201,0))-INDEX(Matches!$H$2:$H$201,MATCH($A967&amp;"-1",Matches!$J$2:$J$201,0))),0,IF(D967-E967=INDEX(Matches!$G$2:$G$201,MATCH($A967&amp;"-1",Matches!$J$2:$J$201,0))-INDEX(Matches!$H$2:$H$201,MATCH($A967&amp;"-1",Matches!$J$2:$J$201,0)),3,2))))),""))</f>
        <v/>
      </c>
      <c r="Y967" s="12" t="str">
        <f aca="false">IF(OR($B967="",F967="",G967=""),"",IFERROR(IF(OR(INDEX(Matches!$I$2:$I$201,MATCH($A967&amp;"-2",Matches!$J$2:$J$201,0))="Void",INDEX(Matches!$G$2:$G$201,MATCH($A967&amp;"-2",Matches!$J$2:$J$201,0))="",INDEX(Matches!$H$2:$H$201,MATCH($A967&amp;"-2",Matches!$J$2:$J$201,0))=""),"",IF(AND($C967&lt;&gt;"",INDEX(Matches!$F$2:$F$201,MATCH($A967&amp;"-2",Matches!$J$2:$J$201,0))&lt;&gt;"",$C967&gt;=INDEX(Matches!$F$2:$F$201,MATCH($A967&amp;"-2",Matches!$J$2:$J$201,0))),"",IF(AND(F967=INDEX(Matches!$G$2:$G$201,MATCH($A967&amp;"-2",Matches!$J$2:$J$201,0)),G967=INDEX(Matches!$H$2:$H$201,MATCH($A967&amp;"-2",Matches!$J$2:$J$201,0))),5,IF(SIGN(F967-G967)&lt;&gt;SIGN(INDEX(Matches!$G$2:$G$201,MATCH($A967&amp;"-2",Matches!$J$2:$J$201,0))-INDEX(Matches!$H$2:$H$201,MATCH($A967&amp;"-2",Matches!$J$2:$J$201,0))),0,IF(F967-G967=INDEX(Matches!$G$2:$G$201,MATCH($A967&amp;"-2",Matches!$J$2:$J$201,0))-INDEX(Matches!$H$2:$H$201,MATCH($A967&amp;"-2",Matches!$J$2:$J$201,0)),3,2))))),""))</f>
        <v/>
      </c>
      <c r="Z967" s="12" t="str">
        <f aca="false">IF(OR($B967="",H967="",I967=""),"",IFERROR(IF(OR(INDEX(Matches!$I$2:$I$201,MATCH($A967&amp;"-3",Matches!$J$2:$J$201,0))="Void",INDEX(Matches!$G$2:$G$201,MATCH($A967&amp;"-3",Matches!$J$2:$J$201,0))="",INDEX(Matches!$H$2:$H$201,MATCH($A967&amp;"-3",Matches!$J$2:$J$201,0))=""),"",IF(AND($C967&lt;&gt;"",INDEX(Matches!$F$2:$F$201,MATCH($A967&amp;"-3",Matches!$J$2:$J$201,0))&lt;&gt;"",$C967&gt;=INDEX(Matches!$F$2:$F$201,MATCH($A967&amp;"-3",Matches!$J$2:$J$201,0))),"",IF(AND(H967=INDEX(Matches!$G$2:$G$201,MATCH($A967&amp;"-3",Matches!$J$2:$J$201,0)),I967=INDEX(Matches!$H$2:$H$201,MATCH($A967&amp;"-3",Matches!$J$2:$J$201,0))),5,IF(SIGN(H967-I967)&lt;&gt;SIGN(INDEX(Matches!$G$2:$G$201,MATCH($A967&amp;"-3",Matches!$J$2:$J$201,0))-INDEX(Matches!$H$2:$H$201,MATCH($A967&amp;"-3",Matches!$J$2:$J$201,0))),0,IF(H967-I967=INDEX(Matches!$G$2:$G$201,MATCH($A967&amp;"-3",Matches!$J$2:$J$201,0))-INDEX(Matches!$H$2:$H$201,MATCH($A967&amp;"-3",Matches!$J$2:$J$201,0)),3,2))))),""))</f>
        <v/>
      </c>
      <c r="AA967" s="12" t="str">
        <f aca="false">IF(OR($B967="",J967="",K967=""),"",IFERROR(IF(OR(INDEX(Matches!$I$2:$I$201,MATCH($A967&amp;"-4",Matches!$J$2:$J$201,0))="Void",INDEX(Matches!$G$2:$G$201,MATCH($A967&amp;"-4",Matches!$J$2:$J$201,0))="",INDEX(Matches!$H$2:$H$201,MATCH($A967&amp;"-4",Matches!$J$2:$J$201,0))=""),"",IF(AND($C967&lt;&gt;"",INDEX(Matches!$F$2:$F$201,MATCH($A967&amp;"-4",Matches!$J$2:$J$201,0))&lt;&gt;"",$C967&gt;=INDEX(Matches!$F$2:$F$201,MATCH($A967&amp;"-4",Matches!$J$2:$J$201,0))),"",IF(AND(J967=INDEX(Matches!$G$2:$G$201,MATCH($A967&amp;"-4",Matches!$J$2:$J$201,0)),K967=INDEX(Matches!$H$2:$H$201,MATCH($A967&amp;"-4",Matches!$J$2:$J$201,0))),5,IF(SIGN(J967-K967)&lt;&gt;SIGN(INDEX(Matches!$G$2:$G$201,MATCH($A967&amp;"-4",Matches!$J$2:$J$201,0))-INDEX(Matches!$H$2:$H$201,MATCH($A967&amp;"-4",Matches!$J$2:$J$201,0))),0,IF(J967-K967=INDEX(Matches!$G$2:$G$201,MATCH($A967&amp;"-4",Matches!$J$2:$J$201,0))-INDEX(Matches!$H$2:$H$201,MATCH($A967&amp;"-4",Matches!$J$2:$J$201,0)),3,2))))),""))</f>
        <v/>
      </c>
      <c r="AB967" s="12" t="str">
        <f aca="false">IF(OR($B967="",L967="",M967=""),"",IFERROR(IF(OR(INDEX(Matches!$I$2:$I$201,MATCH($A967&amp;"-5",Matches!$J$2:$J$201,0))="Void",INDEX(Matches!$G$2:$G$201,MATCH($A967&amp;"-5",Matches!$J$2:$J$201,0))="",INDEX(Matches!$H$2:$H$201,MATCH($A967&amp;"-5",Matches!$J$2:$J$201,0))=""),"",IF(AND($C967&lt;&gt;"",INDEX(Matches!$F$2:$F$201,MATCH($A967&amp;"-5",Matches!$J$2:$J$201,0))&lt;&gt;"",$C967&gt;=INDEX(Matches!$F$2:$F$201,MATCH($A967&amp;"-5",Matches!$J$2:$J$201,0))),"",IF(AND(L967=INDEX(Matches!$G$2:$G$201,MATCH($A967&amp;"-5",Matches!$J$2:$J$201,0)),M967=INDEX(Matches!$H$2:$H$201,MATCH($A967&amp;"-5",Matches!$J$2:$J$201,0))),5,IF(SIGN(L967-M967)&lt;&gt;SIGN(INDEX(Matches!$G$2:$G$201,MATCH($A967&amp;"-5",Matches!$J$2:$J$201,0))-INDEX(Matches!$H$2:$H$201,MATCH($A967&amp;"-5",Matches!$J$2:$J$201,0))),0,IF(L967-M967=INDEX(Matches!$G$2:$G$201,MATCH($A967&amp;"-5",Matches!$J$2:$J$201,0))-INDEX(Matches!$H$2:$H$201,MATCH($A967&amp;"-5",Matches!$J$2:$J$201,0)),3,2))))),""))</f>
        <v/>
      </c>
      <c r="AC967" s="12" t="str">
        <f aca="false">IF(OR($B967="",N967="",O967=""),"",IFERROR(IF(OR(INDEX(Matches!$I$2:$I$201,MATCH($A967&amp;"-6",Matches!$J$2:$J$201,0))="Void",INDEX(Matches!$G$2:$G$201,MATCH($A967&amp;"-6",Matches!$J$2:$J$201,0))="",INDEX(Matches!$H$2:$H$201,MATCH($A967&amp;"-6",Matches!$J$2:$J$201,0))=""),"",IF(AND($C967&lt;&gt;"",INDEX(Matches!$F$2:$F$201,MATCH($A967&amp;"-6",Matches!$J$2:$J$201,0))&lt;&gt;"",$C967&gt;=INDEX(Matches!$F$2:$F$201,MATCH($A967&amp;"-6",Matches!$J$2:$J$201,0))),"",IF(AND(N967=INDEX(Matches!$G$2:$G$201,MATCH($A967&amp;"-6",Matches!$J$2:$J$201,0)),O967=INDEX(Matches!$H$2:$H$201,MATCH($A967&amp;"-6",Matches!$J$2:$J$201,0))),5,IF(SIGN(N967-O967)&lt;&gt;SIGN(INDEX(Matches!$G$2:$G$201,MATCH($A967&amp;"-6",Matches!$J$2:$J$201,0))-INDEX(Matches!$H$2:$H$201,MATCH($A967&amp;"-6",Matches!$J$2:$J$201,0))),0,IF(N967-O967=INDEX(Matches!$G$2:$G$201,MATCH($A967&amp;"-6",Matches!$J$2:$J$201,0))-INDEX(Matches!$H$2:$H$201,MATCH($A967&amp;"-6",Matches!$J$2:$J$201,0)),3,2))))),""))</f>
        <v/>
      </c>
      <c r="AD967" s="12" t="str">
        <f aca="false">IF(OR($B967="",P967="",Q967=""),"",IFERROR(IF(OR(INDEX(Matches!$I$2:$I$201,MATCH($A967&amp;"-7",Matches!$J$2:$J$201,0))="Void",INDEX(Matches!$G$2:$G$201,MATCH($A967&amp;"-7",Matches!$J$2:$J$201,0))="",INDEX(Matches!$H$2:$H$201,MATCH($A967&amp;"-7",Matches!$J$2:$J$201,0))=""),"",IF(AND($C967&lt;&gt;"",INDEX(Matches!$F$2:$F$201,MATCH($A967&amp;"-7",Matches!$J$2:$J$201,0))&lt;&gt;"",$C967&gt;=INDEX(Matches!$F$2:$F$201,MATCH($A967&amp;"-7",Matches!$J$2:$J$201,0))),"",IF(AND(P967=INDEX(Matches!$G$2:$G$201,MATCH($A967&amp;"-7",Matches!$J$2:$J$201,0)),Q967=INDEX(Matches!$H$2:$H$201,MATCH($A967&amp;"-7",Matches!$J$2:$J$201,0))),5,IF(SIGN(P967-Q967)&lt;&gt;SIGN(INDEX(Matches!$G$2:$G$201,MATCH($A967&amp;"-7",Matches!$J$2:$J$201,0))-INDEX(Matches!$H$2:$H$201,MATCH($A967&amp;"-7",Matches!$J$2:$J$201,0))),0,IF(P967-Q967=INDEX(Matches!$G$2:$G$201,MATCH($A967&amp;"-7",Matches!$J$2:$J$201,0))-INDEX(Matches!$H$2:$H$201,MATCH($A967&amp;"-7",Matches!$J$2:$J$201,0)),3,2))))),""))</f>
        <v/>
      </c>
      <c r="AE967" s="12" t="str">
        <f aca="false">IF(OR($B967="",R967="",S967=""),"",IFERROR(IF(OR(INDEX(Matches!$I$2:$I$201,MATCH($A967&amp;"-8",Matches!$J$2:$J$201,0))="Void",INDEX(Matches!$G$2:$G$201,MATCH($A967&amp;"-8",Matches!$J$2:$J$201,0))="",INDEX(Matches!$H$2:$H$201,MATCH($A967&amp;"-8",Matches!$J$2:$J$201,0))=""),"",IF(AND($C967&lt;&gt;"",INDEX(Matches!$F$2:$F$201,MATCH($A967&amp;"-8",Matches!$J$2:$J$201,0))&lt;&gt;"",$C967&gt;=INDEX(Matches!$F$2:$F$201,MATCH($A967&amp;"-8",Matches!$J$2:$J$201,0))),"",IF(AND(R967=INDEX(Matches!$G$2:$G$201,MATCH($A967&amp;"-8",Matches!$J$2:$J$201,0)),S967=INDEX(Matches!$H$2:$H$201,MATCH($A967&amp;"-8",Matches!$J$2:$J$201,0))),5,IF(SIGN(R967-S967)&lt;&gt;SIGN(INDEX(Matches!$G$2:$G$201,MATCH($A967&amp;"-8",Matches!$J$2:$J$201,0))-INDEX(Matches!$H$2:$H$201,MATCH($A967&amp;"-8",Matches!$J$2:$J$201,0))),0,IF(R967-S967=INDEX(Matches!$G$2:$G$201,MATCH($A967&amp;"-8",Matches!$J$2:$J$201,0))-INDEX(Matches!$H$2:$H$201,MATCH($A967&amp;"-8",Matches!$J$2:$J$201,0)),3,2))))),""))</f>
        <v/>
      </c>
      <c r="AF967" s="12" t="str">
        <f aca="false">IF(OR($B967="",T967="",U967=""),"",IFERROR(IF(OR(INDEX(Matches!$I$2:$I$201,MATCH($A967&amp;"-9",Matches!$J$2:$J$201,0))="Void",INDEX(Matches!$G$2:$G$201,MATCH($A967&amp;"-9",Matches!$J$2:$J$201,0))="",INDEX(Matches!$H$2:$H$201,MATCH($A967&amp;"-9",Matches!$J$2:$J$201,0))=""),"",IF(AND($C967&lt;&gt;"",INDEX(Matches!$F$2:$F$201,MATCH($A967&amp;"-9",Matches!$J$2:$J$201,0))&lt;&gt;"",$C967&gt;=INDEX(Matches!$F$2:$F$201,MATCH($A967&amp;"-9",Matches!$J$2:$J$201,0))),"",IF(AND(T967=INDEX(Matches!$G$2:$G$201,MATCH($A967&amp;"-9",Matches!$J$2:$J$201,0)),U967=INDEX(Matches!$H$2:$H$201,MATCH($A967&amp;"-9",Matches!$J$2:$J$201,0))),5,IF(SIGN(T967-U967)&lt;&gt;SIGN(INDEX(Matches!$G$2:$G$201,MATCH($A967&amp;"-9",Matches!$J$2:$J$201,0))-INDEX(Matches!$H$2:$H$201,MATCH($A967&amp;"-9",Matches!$J$2:$J$201,0))),0,IF(T967-U967=INDEX(Matches!$G$2:$G$201,MATCH($A967&amp;"-9",Matches!$J$2:$J$201,0))-INDEX(Matches!$H$2:$H$201,MATCH($A967&amp;"-9",Matches!$J$2:$J$201,0)),3,2))))),""))</f>
        <v/>
      </c>
      <c r="AG967" s="12" t="str">
        <f aca="false">IF(OR($B967="",V967="",W967=""),"",IFERROR(IF(OR(INDEX(Matches!$I$2:$I$201,MATCH($A967&amp;"-10",Matches!$J$2:$J$201,0))="Void",INDEX(Matches!$G$2:$G$201,MATCH($A967&amp;"-10",Matches!$J$2:$J$201,0))="",INDEX(Matches!$H$2:$H$201,MATCH($A967&amp;"-10",Matches!$J$2:$J$201,0))=""),"",IF(AND($C967&lt;&gt;"",INDEX(Matches!$F$2:$F$201,MATCH($A967&amp;"-10",Matches!$J$2:$J$201,0))&lt;&gt;"",$C967&gt;=INDEX(Matches!$F$2:$F$201,MATCH($A967&amp;"-10",Matches!$J$2:$J$201,0))),"",IF(AND(V967=INDEX(Matches!$G$2:$G$201,MATCH($A967&amp;"-10",Matches!$J$2:$J$201,0)),W967=INDEX(Matches!$H$2:$H$201,MATCH($A967&amp;"-10",Matches!$J$2:$J$201,0))),5,IF(SIGN(V967-W967)&lt;&gt;SIGN(INDEX(Matches!$G$2:$G$201,MATCH($A967&amp;"-10",Matches!$J$2:$J$201,0))-INDEX(Matches!$H$2:$H$201,MATCH($A967&amp;"-10",Matches!$J$2:$J$201,0))),0,IF(V967-W967=INDEX(Matches!$G$2:$G$201,MATCH($A967&amp;"-10",Matches!$J$2:$J$201,0))-INDEX(Matches!$H$2:$H$201,MATCH($A967&amp;"-10",Matches!$J$2:$J$201,0)),3,2))))),""))</f>
        <v/>
      </c>
      <c r="AH967" s="13" t="str">
        <f aca="false">IF($B967="","",SUM(X967:AG967))</f>
        <v/>
      </c>
      <c r="AI967" s="12" t="str">
        <f aca="false">IF($B967="","",COUNTIF(X967:AG967,5))</f>
        <v/>
      </c>
      <c r="AJ967" s="12" t="str">
        <f aca="false">IF($B967="","",COUNTIF(X967:AG967,"&gt;=2"))</f>
        <v/>
      </c>
      <c r="AK967" s="12" t="str">
        <f aca="false">IF($B967="","",COUNT(X967:AG967))</f>
        <v/>
      </c>
    </row>
    <row r="968" customFormat="false" ht="15" hidden="false" customHeight="false" outlineLevel="0" collapsed="false">
      <c r="A968" s="7"/>
      <c r="B968" s="7"/>
      <c r="C968" s="11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12" t="str">
        <f aca="false">IF(OR($B968="",D968="",E968=""),"",IFERROR(IF(OR(INDEX(Matches!$I$2:$I$201,MATCH($A968&amp;"-1",Matches!$J$2:$J$201,0))="Void",INDEX(Matches!$G$2:$G$201,MATCH($A968&amp;"-1",Matches!$J$2:$J$201,0))="",INDEX(Matches!$H$2:$H$201,MATCH($A968&amp;"-1",Matches!$J$2:$J$201,0))=""),"",IF(AND($C968&lt;&gt;"",INDEX(Matches!$F$2:$F$201,MATCH($A968&amp;"-1",Matches!$J$2:$J$201,0))&lt;&gt;"",$C968&gt;=INDEX(Matches!$F$2:$F$201,MATCH($A968&amp;"-1",Matches!$J$2:$J$201,0))),"",IF(AND(D968=INDEX(Matches!$G$2:$G$201,MATCH($A968&amp;"-1",Matches!$J$2:$J$201,0)),E968=INDEX(Matches!$H$2:$H$201,MATCH($A968&amp;"-1",Matches!$J$2:$J$201,0))),5,IF(SIGN(D968-E968)&lt;&gt;SIGN(INDEX(Matches!$G$2:$G$201,MATCH($A968&amp;"-1",Matches!$J$2:$J$201,0))-INDEX(Matches!$H$2:$H$201,MATCH($A968&amp;"-1",Matches!$J$2:$J$201,0))),0,IF(D968-E968=INDEX(Matches!$G$2:$G$201,MATCH($A968&amp;"-1",Matches!$J$2:$J$201,0))-INDEX(Matches!$H$2:$H$201,MATCH($A968&amp;"-1",Matches!$J$2:$J$201,0)),3,2))))),""))</f>
        <v/>
      </c>
      <c r="Y968" s="12" t="str">
        <f aca="false">IF(OR($B968="",F968="",G968=""),"",IFERROR(IF(OR(INDEX(Matches!$I$2:$I$201,MATCH($A968&amp;"-2",Matches!$J$2:$J$201,0))="Void",INDEX(Matches!$G$2:$G$201,MATCH($A968&amp;"-2",Matches!$J$2:$J$201,0))="",INDEX(Matches!$H$2:$H$201,MATCH($A968&amp;"-2",Matches!$J$2:$J$201,0))=""),"",IF(AND($C968&lt;&gt;"",INDEX(Matches!$F$2:$F$201,MATCH($A968&amp;"-2",Matches!$J$2:$J$201,0))&lt;&gt;"",$C968&gt;=INDEX(Matches!$F$2:$F$201,MATCH($A968&amp;"-2",Matches!$J$2:$J$201,0))),"",IF(AND(F968=INDEX(Matches!$G$2:$G$201,MATCH($A968&amp;"-2",Matches!$J$2:$J$201,0)),G968=INDEX(Matches!$H$2:$H$201,MATCH($A968&amp;"-2",Matches!$J$2:$J$201,0))),5,IF(SIGN(F968-G968)&lt;&gt;SIGN(INDEX(Matches!$G$2:$G$201,MATCH($A968&amp;"-2",Matches!$J$2:$J$201,0))-INDEX(Matches!$H$2:$H$201,MATCH($A968&amp;"-2",Matches!$J$2:$J$201,0))),0,IF(F968-G968=INDEX(Matches!$G$2:$G$201,MATCH($A968&amp;"-2",Matches!$J$2:$J$201,0))-INDEX(Matches!$H$2:$H$201,MATCH($A968&amp;"-2",Matches!$J$2:$J$201,0)),3,2))))),""))</f>
        <v/>
      </c>
      <c r="Z968" s="12" t="str">
        <f aca="false">IF(OR($B968="",H968="",I968=""),"",IFERROR(IF(OR(INDEX(Matches!$I$2:$I$201,MATCH($A968&amp;"-3",Matches!$J$2:$J$201,0))="Void",INDEX(Matches!$G$2:$G$201,MATCH($A968&amp;"-3",Matches!$J$2:$J$201,0))="",INDEX(Matches!$H$2:$H$201,MATCH($A968&amp;"-3",Matches!$J$2:$J$201,0))=""),"",IF(AND($C968&lt;&gt;"",INDEX(Matches!$F$2:$F$201,MATCH($A968&amp;"-3",Matches!$J$2:$J$201,0))&lt;&gt;"",$C968&gt;=INDEX(Matches!$F$2:$F$201,MATCH($A968&amp;"-3",Matches!$J$2:$J$201,0))),"",IF(AND(H968=INDEX(Matches!$G$2:$G$201,MATCH($A968&amp;"-3",Matches!$J$2:$J$201,0)),I968=INDEX(Matches!$H$2:$H$201,MATCH($A968&amp;"-3",Matches!$J$2:$J$201,0))),5,IF(SIGN(H968-I968)&lt;&gt;SIGN(INDEX(Matches!$G$2:$G$201,MATCH($A968&amp;"-3",Matches!$J$2:$J$201,0))-INDEX(Matches!$H$2:$H$201,MATCH($A968&amp;"-3",Matches!$J$2:$J$201,0))),0,IF(H968-I968=INDEX(Matches!$G$2:$G$201,MATCH($A968&amp;"-3",Matches!$J$2:$J$201,0))-INDEX(Matches!$H$2:$H$201,MATCH($A968&amp;"-3",Matches!$J$2:$J$201,0)),3,2))))),""))</f>
        <v/>
      </c>
      <c r="AA968" s="12" t="str">
        <f aca="false">IF(OR($B968="",J968="",K968=""),"",IFERROR(IF(OR(INDEX(Matches!$I$2:$I$201,MATCH($A968&amp;"-4",Matches!$J$2:$J$201,0))="Void",INDEX(Matches!$G$2:$G$201,MATCH($A968&amp;"-4",Matches!$J$2:$J$201,0))="",INDEX(Matches!$H$2:$H$201,MATCH($A968&amp;"-4",Matches!$J$2:$J$201,0))=""),"",IF(AND($C968&lt;&gt;"",INDEX(Matches!$F$2:$F$201,MATCH($A968&amp;"-4",Matches!$J$2:$J$201,0))&lt;&gt;"",$C968&gt;=INDEX(Matches!$F$2:$F$201,MATCH($A968&amp;"-4",Matches!$J$2:$J$201,0))),"",IF(AND(J968=INDEX(Matches!$G$2:$G$201,MATCH($A968&amp;"-4",Matches!$J$2:$J$201,0)),K968=INDEX(Matches!$H$2:$H$201,MATCH($A968&amp;"-4",Matches!$J$2:$J$201,0))),5,IF(SIGN(J968-K968)&lt;&gt;SIGN(INDEX(Matches!$G$2:$G$201,MATCH($A968&amp;"-4",Matches!$J$2:$J$201,0))-INDEX(Matches!$H$2:$H$201,MATCH($A968&amp;"-4",Matches!$J$2:$J$201,0))),0,IF(J968-K968=INDEX(Matches!$G$2:$G$201,MATCH($A968&amp;"-4",Matches!$J$2:$J$201,0))-INDEX(Matches!$H$2:$H$201,MATCH($A968&amp;"-4",Matches!$J$2:$J$201,0)),3,2))))),""))</f>
        <v/>
      </c>
      <c r="AB968" s="12" t="str">
        <f aca="false">IF(OR($B968="",L968="",M968=""),"",IFERROR(IF(OR(INDEX(Matches!$I$2:$I$201,MATCH($A968&amp;"-5",Matches!$J$2:$J$201,0))="Void",INDEX(Matches!$G$2:$G$201,MATCH($A968&amp;"-5",Matches!$J$2:$J$201,0))="",INDEX(Matches!$H$2:$H$201,MATCH($A968&amp;"-5",Matches!$J$2:$J$201,0))=""),"",IF(AND($C968&lt;&gt;"",INDEX(Matches!$F$2:$F$201,MATCH($A968&amp;"-5",Matches!$J$2:$J$201,0))&lt;&gt;"",$C968&gt;=INDEX(Matches!$F$2:$F$201,MATCH($A968&amp;"-5",Matches!$J$2:$J$201,0))),"",IF(AND(L968=INDEX(Matches!$G$2:$G$201,MATCH($A968&amp;"-5",Matches!$J$2:$J$201,0)),M968=INDEX(Matches!$H$2:$H$201,MATCH($A968&amp;"-5",Matches!$J$2:$J$201,0))),5,IF(SIGN(L968-M968)&lt;&gt;SIGN(INDEX(Matches!$G$2:$G$201,MATCH($A968&amp;"-5",Matches!$J$2:$J$201,0))-INDEX(Matches!$H$2:$H$201,MATCH($A968&amp;"-5",Matches!$J$2:$J$201,0))),0,IF(L968-M968=INDEX(Matches!$G$2:$G$201,MATCH($A968&amp;"-5",Matches!$J$2:$J$201,0))-INDEX(Matches!$H$2:$H$201,MATCH($A968&amp;"-5",Matches!$J$2:$J$201,0)),3,2))))),""))</f>
        <v/>
      </c>
      <c r="AC968" s="12" t="str">
        <f aca="false">IF(OR($B968="",N968="",O968=""),"",IFERROR(IF(OR(INDEX(Matches!$I$2:$I$201,MATCH($A968&amp;"-6",Matches!$J$2:$J$201,0))="Void",INDEX(Matches!$G$2:$G$201,MATCH($A968&amp;"-6",Matches!$J$2:$J$201,0))="",INDEX(Matches!$H$2:$H$201,MATCH($A968&amp;"-6",Matches!$J$2:$J$201,0))=""),"",IF(AND($C968&lt;&gt;"",INDEX(Matches!$F$2:$F$201,MATCH($A968&amp;"-6",Matches!$J$2:$J$201,0))&lt;&gt;"",$C968&gt;=INDEX(Matches!$F$2:$F$201,MATCH($A968&amp;"-6",Matches!$J$2:$J$201,0))),"",IF(AND(N968=INDEX(Matches!$G$2:$G$201,MATCH($A968&amp;"-6",Matches!$J$2:$J$201,0)),O968=INDEX(Matches!$H$2:$H$201,MATCH($A968&amp;"-6",Matches!$J$2:$J$201,0))),5,IF(SIGN(N968-O968)&lt;&gt;SIGN(INDEX(Matches!$G$2:$G$201,MATCH($A968&amp;"-6",Matches!$J$2:$J$201,0))-INDEX(Matches!$H$2:$H$201,MATCH($A968&amp;"-6",Matches!$J$2:$J$201,0))),0,IF(N968-O968=INDEX(Matches!$G$2:$G$201,MATCH($A968&amp;"-6",Matches!$J$2:$J$201,0))-INDEX(Matches!$H$2:$H$201,MATCH($A968&amp;"-6",Matches!$J$2:$J$201,0)),3,2))))),""))</f>
        <v/>
      </c>
      <c r="AD968" s="12" t="str">
        <f aca="false">IF(OR($B968="",P968="",Q968=""),"",IFERROR(IF(OR(INDEX(Matches!$I$2:$I$201,MATCH($A968&amp;"-7",Matches!$J$2:$J$201,0))="Void",INDEX(Matches!$G$2:$G$201,MATCH($A968&amp;"-7",Matches!$J$2:$J$201,0))="",INDEX(Matches!$H$2:$H$201,MATCH($A968&amp;"-7",Matches!$J$2:$J$201,0))=""),"",IF(AND($C968&lt;&gt;"",INDEX(Matches!$F$2:$F$201,MATCH($A968&amp;"-7",Matches!$J$2:$J$201,0))&lt;&gt;"",$C968&gt;=INDEX(Matches!$F$2:$F$201,MATCH($A968&amp;"-7",Matches!$J$2:$J$201,0))),"",IF(AND(P968=INDEX(Matches!$G$2:$G$201,MATCH($A968&amp;"-7",Matches!$J$2:$J$201,0)),Q968=INDEX(Matches!$H$2:$H$201,MATCH($A968&amp;"-7",Matches!$J$2:$J$201,0))),5,IF(SIGN(P968-Q968)&lt;&gt;SIGN(INDEX(Matches!$G$2:$G$201,MATCH($A968&amp;"-7",Matches!$J$2:$J$201,0))-INDEX(Matches!$H$2:$H$201,MATCH($A968&amp;"-7",Matches!$J$2:$J$201,0))),0,IF(P968-Q968=INDEX(Matches!$G$2:$G$201,MATCH($A968&amp;"-7",Matches!$J$2:$J$201,0))-INDEX(Matches!$H$2:$H$201,MATCH($A968&amp;"-7",Matches!$J$2:$J$201,0)),3,2))))),""))</f>
        <v/>
      </c>
      <c r="AE968" s="12" t="str">
        <f aca="false">IF(OR($B968="",R968="",S968=""),"",IFERROR(IF(OR(INDEX(Matches!$I$2:$I$201,MATCH($A968&amp;"-8",Matches!$J$2:$J$201,0))="Void",INDEX(Matches!$G$2:$G$201,MATCH($A968&amp;"-8",Matches!$J$2:$J$201,0))="",INDEX(Matches!$H$2:$H$201,MATCH($A968&amp;"-8",Matches!$J$2:$J$201,0))=""),"",IF(AND($C968&lt;&gt;"",INDEX(Matches!$F$2:$F$201,MATCH($A968&amp;"-8",Matches!$J$2:$J$201,0))&lt;&gt;"",$C968&gt;=INDEX(Matches!$F$2:$F$201,MATCH($A968&amp;"-8",Matches!$J$2:$J$201,0))),"",IF(AND(R968=INDEX(Matches!$G$2:$G$201,MATCH($A968&amp;"-8",Matches!$J$2:$J$201,0)),S968=INDEX(Matches!$H$2:$H$201,MATCH($A968&amp;"-8",Matches!$J$2:$J$201,0))),5,IF(SIGN(R968-S968)&lt;&gt;SIGN(INDEX(Matches!$G$2:$G$201,MATCH($A968&amp;"-8",Matches!$J$2:$J$201,0))-INDEX(Matches!$H$2:$H$201,MATCH($A968&amp;"-8",Matches!$J$2:$J$201,0))),0,IF(R968-S968=INDEX(Matches!$G$2:$G$201,MATCH($A968&amp;"-8",Matches!$J$2:$J$201,0))-INDEX(Matches!$H$2:$H$201,MATCH($A968&amp;"-8",Matches!$J$2:$J$201,0)),3,2))))),""))</f>
        <v/>
      </c>
      <c r="AF968" s="12" t="str">
        <f aca="false">IF(OR($B968="",T968="",U968=""),"",IFERROR(IF(OR(INDEX(Matches!$I$2:$I$201,MATCH($A968&amp;"-9",Matches!$J$2:$J$201,0))="Void",INDEX(Matches!$G$2:$G$201,MATCH($A968&amp;"-9",Matches!$J$2:$J$201,0))="",INDEX(Matches!$H$2:$H$201,MATCH($A968&amp;"-9",Matches!$J$2:$J$201,0))=""),"",IF(AND($C968&lt;&gt;"",INDEX(Matches!$F$2:$F$201,MATCH($A968&amp;"-9",Matches!$J$2:$J$201,0))&lt;&gt;"",$C968&gt;=INDEX(Matches!$F$2:$F$201,MATCH($A968&amp;"-9",Matches!$J$2:$J$201,0))),"",IF(AND(T968=INDEX(Matches!$G$2:$G$201,MATCH($A968&amp;"-9",Matches!$J$2:$J$201,0)),U968=INDEX(Matches!$H$2:$H$201,MATCH($A968&amp;"-9",Matches!$J$2:$J$201,0))),5,IF(SIGN(T968-U968)&lt;&gt;SIGN(INDEX(Matches!$G$2:$G$201,MATCH($A968&amp;"-9",Matches!$J$2:$J$201,0))-INDEX(Matches!$H$2:$H$201,MATCH($A968&amp;"-9",Matches!$J$2:$J$201,0))),0,IF(T968-U968=INDEX(Matches!$G$2:$G$201,MATCH($A968&amp;"-9",Matches!$J$2:$J$201,0))-INDEX(Matches!$H$2:$H$201,MATCH($A968&amp;"-9",Matches!$J$2:$J$201,0)),3,2))))),""))</f>
        <v/>
      </c>
      <c r="AG968" s="12" t="str">
        <f aca="false">IF(OR($B968="",V968="",W968=""),"",IFERROR(IF(OR(INDEX(Matches!$I$2:$I$201,MATCH($A968&amp;"-10",Matches!$J$2:$J$201,0))="Void",INDEX(Matches!$G$2:$G$201,MATCH($A968&amp;"-10",Matches!$J$2:$J$201,0))="",INDEX(Matches!$H$2:$H$201,MATCH($A968&amp;"-10",Matches!$J$2:$J$201,0))=""),"",IF(AND($C968&lt;&gt;"",INDEX(Matches!$F$2:$F$201,MATCH($A968&amp;"-10",Matches!$J$2:$J$201,0))&lt;&gt;"",$C968&gt;=INDEX(Matches!$F$2:$F$201,MATCH($A968&amp;"-10",Matches!$J$2:$J$201,0))),"",IF(AND(V968=INDEX(Matches!$G$2:$G$201,MATCH($A968&amp;"-10",Matches!$J$2:$J$201,0)),W968=INDEX(Matches!$H$2:$H$201,MATCH($A968&amp;"-10",Matches!$J$2:$J$201,0))),5,IF(SIGN(V968-W968)&lt;&gt;SIGN(INDEX(Matches!$G$2:$G$201,MATCH($A968&amp;"-10",Matches!$J$2:$J$201,0))-INDEX(Matches!$H$2:$H$201,MATCH($A968&amp;"-10",Matches!$J$2:$J$201,0))),0,IF(V968-W968=INDEX(Matches!$G$2:$G$201,MATCH($A968&amp;"-10",Matches!$J$2:$J$201,0))-INDEX(Matches!$H$2:$H$201,MATCH($A968&amp;"-10",Matches!$J$2:$J$201,0)),3,2))))),""))</f>
        <v/>
      </c>
      <c r="AH968" s="13" t="str">
        <f aca="false">IF($B968="","",SUM(X968:AG968))</f>
        <v/>
      </c>
      <c r="AI968" s="12" t="str">
        <f aca="false">IF($B968="","",COUNTIF(X968:AG968,5))</f>
        <v/>
      </c>
      <c r="AJ968" s="12" t="str">
        <f aca="false">IF($B968="","",COUNTIF(X968:AG968,"&gt;=2"))</f>
        <v/>
      </c>
      <c r="AK968" s="12" t="str">
        <f aca="false">IF($B968="","",COUNT(X968:AG968))</f>
        <v/>
      </c>
    </row>
    <row r="969" customFormat="false" ht="15" hidden="false" customHeight="false" outlineLevel="0" collapsed="false">
      <c r="A969" s="7"/>
      <c r="B969" s="7"/>
      <c r="C969" s="11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12" t="str">
        <f aca="false">IF(OR($B969="",D969="",E969=""),"",IFERROR(IF(OR(INDEX(Matches!$I$2:$I$201,MATCH($A969&amp;"-1",Matches!$J$2:$J$201,0))="Void",INDEX(Matches!$G$2:$G$201,MATCH($A969&amp;"-1",Matches!$J$2:$J$201,0))="",INDEX(Matches!$H$2:$H$201,MATCH($A969&amp;"-1",Matches!$J$2:$J$201,0))=""),"",IF(AND($C969&lt;&gt;"",INDEX(Matches!$F$2:$F$201,MATCH($A969&amp;"-1",Matches!$J$2:$J$201,0))&lt;&gt;"",$C969&gt;=INDEX(Matches!$F$2:$F$201,MATCH($A969&amp;"-1",Matches!$J$2:$J$201,0))),"",IF(AND(D969=INDEX(Matches!$G$2:$G$201,MATCH($A969&amp;"-1",Matches!$J$2:$J$201,0)),E969=INDEX(Matches!$H$2:$H$201,MATCH($A969&amp;"-1",Matches!$J$2:$J$201,0))),5,IF(SIGN(D969-E969)&lt;&gt;SIGN(INDEX(Matches!$G$2:$G$201,MATCH($A969&amp;"-1",Matches!$J$2:$J$201,0))-INDEX(Matches!$H$2:$H$201,MATCH($A969&amp;"-1",Matches!$J$2:$J$201,0))),0,IF(D969-E969=INDEX(Matches!$G$2:$G$201,MATCH($A969&amp;"-1",Matches!$J$2:$J$201,0))-INDEX(Matches!$H$2:$H$201,MATCH($A969&amp;"-1",Matches!$J$2:$J$201,0)),3,2))))),""))</f>
        <v/>
      </c>
      <c r="Y969" s="12" t="str">
        <f aca="false">IF(OR($B969="",F969="",G969=""),"",IFERROR(IF(OR(INDEX(Matches!$I$2:$I$201,MATCH($A969&amp;"-2",Matches!$J$2:$J$201,0))="Void",INDEX(Matches!$G$2:$G$201,MATCH($A969&amp;"-2",Matches!$J$2:$J$201,0))="",INDEX(Matches!$H$2:$H$201,MATCH($A969&amp;"-2",Matches!$J$2:$J$201,0))=""),"",IF(AND($C969&lt;&gt;"",INDEX(Matches!$F$2:$F$201,MATCH($A969&amp;"-2",Matches!$J$2:$J$201,0))&lt;&gt;"",$C969&gt;=INDEX(Matches!$F$2:$F$201,MATCH($A969&amp;"-2",Matches!$J$2:$J$201,0))),"",IF(AND(F969=INDEX(Matches!$G$2:$G$201,MATCH($A969&amp;"-2",Matches!$J$2:$J$201,0)),G969=INDEX(Matches!$H$2:$H$201,MATCH($A969&amp;"-2",Matches!$J$2:$J$201,0))),5,IF(SIGN(F969-G969)&lt;&gt;SIGN(INDEX(Matches!$G$2:$G$201,MATCH($A969&amp;"-2",Matches!$J$2:$J$201,0))-INDEX(Matches!$H$2:$H$201,MATCH($A969&amp;"-2",Matches!$J$2:$J$201,0))),0,IF(F969-G969=INDEX(Matches!$G$2:$G$201,MATCH($A969&amp;"-2",Matches!$J$2:$J$201,0))-INDEX(Matches!$H$2:$H$201,MATCH($A969&amp;"-2",Matches!$J$2:$J$201,0)),3,2))))),""))</f>
        <v/>
      </c>
      <c r="Z969" s="12" t="str">
        <f aca="false">IF(OR($B969="",H969="",I969=""),"",IFERROR(IF(OR(INDEX(Matches!$I$2:$I$201,MATCH($A969&amp;"-3",Matches!$J$2:$J$201,0))="Void",INDEX(Matches!$G$2:$G$201,MATCH($A969&amp;"-3",Matches!$J$2:$J$201,0))="",INDEX(Matches!$H$2:$H$201,MATCH($A969&amp;"-3",Matches!$J$2:$J$201,0))=""),"",IF(AND($C969&lt;&gt;"",INDEX(Matches!$F$2:$F$201,MATCH($A969&amp;"-3",Matches!$J$2:$J$201,0))&lt;&gt;"",$C969&gt;=INDEX(Matches!$F$2:$F$201,MATCH($A969&amp;"-3",Matches!$J$2:$J$201,0))),"",IF(AND(H969=INDEX(Matches!$G$2:$G$201,MATCH($A969&amp;"-3",Matches!$J$2:$J$201,0)),I969=INDEX(Matches!$H$2:$H$201,MATCH($A969&amp;"-3",Matches!$J$2:$J$201,0))),5,IF(SIGN(H969-I969)&lt;&gt;SIGN(INDEX(Matches!$G$2:$G$201,MATCH($A969&amp;"-3",Matches!$J$2:$J$201,0))-INDEX(Matches!$H$2:$H$201,MATCH($A969&amp;"-3",Matches!$J$2:$J$201,0))),0,IF(H969-I969=INDEX(Matches!$G$2:$G$201,MATCH($A969&amp;"-3",Matches!$J$2:$J$201,0))-INDEX(Matches!$H$2:$H$201,MATCH($A969&amp;"-3",Matches!$J$2:$J$201,0)),3,2))))),""))</f>
        <v/>
      </c>
      <c r="AA969" s="12" t="str">
        <f aca="false">IF(OR($B969="",J969="",K969=""),"",IFERROR(IF(OR(INDEX(Matches!$I$2:$I$201,MATCH($A969&amp;"-4",Matches!$J$2:$J$201,0))="Void",INDEX(Matches!$G$2:$G$201,MATCH($A969&amp;"-4",Matches!$J$2:$J$201,0))="",INDEX(Matches!$H$2:$H$201,MATCH($A969&amp;"-4",Matches!$J$2:$J$201,0))=""),"",IF(AND($C969&lt;&gt;"",INDEX(Matches!$F$2:$F$201,MATCH($A969&amp;"-4",Matches!$J$2:$J$201,0))&lt;&gt;"",$C969&gt;=INDEX(Matches!$F$2:$F$201,MATCH($A969&amp;"-4",Matches!$J$2:$J$201,0))),"",IF(AND(J969=INDEX(Matches!$G$2:$G$201,MATCH($A969&amp;"-4",Matches!$J$2:$J$201,0)),K969=INDEX(Matches!$H$2:$H$201,MATCH($A969&amp;"-4",Matches!$J$2:$J$201,0))),5,IF(SIGN(J969-K969)&lt;&gt;SIGN(INDEX(Matches!$G$2:$G$201,MATCH($A969&amp;"-4",Matches!$J$2:$J$201,0))-INDEX(Matches!$H$2:$H$201,MATCH($A969&amp;"-4",Matches!$J$2:$J$201,0))),0,IF(J969-K969=INDEX(Matches!$G$2:$G$201,MATCH($A969&amp;"-4",Matches!$J$2:$J$201,0))-INDEX(Matches!$H$2:$H$201,MATCH($A969&amp;"-4",Matches!$J$2:$J$201,0)),3,2))))),""))</f>
        <v/>
      </c>
      <c r="AB969" s="12" t="str">
        <f aca="false">IF(OR($B969="",L969="",M969=""),"",IFERROR(IF(OR(INDEX(Matches!$I$2:$I$201,MATCH($A969&amp;"-5",Matches!$J$2:$J$201,0))="Void",INDEX(Matches!$G$2:$G$201,MATCH($A969&amp;"-5",Matches!$J$2:$J$201,0))="",INDEX(Matches!$H$2:$H$201,MATCH($A969&amp;"-5",Matches!$J$2:$J$201,0))=""),"",IF(AND($C969&lt;&gt;"",INDEX(Matches!$F$2:$F$201,MATCH($A969&amp;"-5",Matches!$J$2:$J$201,0))&lt;&gt;"",$C969&gt;=INDEX(Matches!$F$2:$F$201,MATCH($A969&amp;"-5",Matches!$J$2:$J$201,0))),"",IF(AND(L969=INDEX(Matches!$G$2:$G$201,MATCH($A969&amp;"-5",Matches!$J$2:$J$201,0)),M969=INDEX(Matches!$H$2:$H$201,MATCH($A969&amp;"-5",Matches!$J$2:$J$201,0))),5,IF(SIGN(L969-M969)&lt;&gt;SIGN(INDEX(Matches!$G$2:$G$201,MATCH($A969&amp;"-5",Matches!$J$2:$J$201,0))-INDEX(Matches!$H$2:$H$201,MATCH($A969&amp;"-5",Matches!$J$2:$J$201,0))),0,IF(L969-M969=INDEX(Matches!$G$2:$G$201,MATCH($A969&amp;"-5",Matches!$J$2:$J$201,0))-INDEX(Matches!$H$2:$H$201,MATCH($A969&amp;"-5",Matches!$J$2:$J$201,0)),3,2))))),""))</f>
        <v/>
      </c>
      <c r="AC969" s="12" t="str">
        <f aca="false">IF(OR($B969="",N969="",O969=""),"",IFERROR(IF(OR(INDEX(Matches!$I$2:$I$201,MATCH($A969&amp;"-6",Matches!$J$2:$J$201,0))="Void",INDEX(Matches!$G$2:$G$201,MATCH($A969&amp;"-6",Matches!$J$2:$J$201,0))="",INDEX(Matches!$H$2:$H$201,MATCH($A969&amp;"-6",Matches!$J$2:$J$201,0))=""),"",IF(AND($C969&lt;&gt;"",INDEX(Matches!$F$2:$F$201,MATCH($A969&amp;"-6",Matches!$J$2:$J$201,0))&lt;&gt;"",$C969&gt;=INDEX(Matches!$F$2:$F$201,MATCH($A969&amp;"-6",Matches!$J$2:$J$201,0))),"",IF(AND(N969=INDEX(Matches!$G$2:$G$201,MATCH($A969&amp;"-6",Matches!$J$2:$J$201,0)),O969=INDEX(Matches!$H$2:$H$201,MATCH($A969&amp;"-6",Matches!$J$2:$J$201,0))),5,IF(SIGN(N969-O969)&lt;&gt;SIGN(INDEX(Matches!$G$2:$G$201,MATCH($A969&amp;"-6",Matches!$J$2:$J$201,0))-INDEX(Matches!$H$2:$H$201,MATCH($A969&amp;"-6",Matches!$J$2:$J$201,0))),0,IF(N969-O969=INDEX(Matches!$G$2:$G$201,MATCH($A969&amp;"-6",Matches!$J$2:$J$201,0))-INDEX(Matches!$H$2:$H$201,MATCH($A969&amp;"-6",Matches!$J$2:$J$201,0)),3,2))))),""))</f>
        <v/>
      </c>
      <c r="AD969" s="12" t="str">
        <f aca="false">IF(OR($B969="",P969="",Q969=""),"",IFERROR(IF(OR(INDEX(Matches!$I$2:$I$201,MATCH($A969&amp;"-7",Matches!$J$2:$J$201,0))="Void",INDEX(Matches!$G$2:$G$201,MATCH($A969&amp;"-7",Matches!$J$2:$J$201,0))="",INDEX(Matches!$H$2:$H$201,MATCH($A969&amp;"-7",Matches!$J$2:$J$201,0))=""),"",IF(AND($C969&lt;&gt;"",INDEX(Matches!$F$2:$F$201,MATCH($A969&amp;"-7",Matches!$J$2:$J$201,0))&lt;&gt;"",$C969&gt;=INDEX(Matches!$F$2:$F$201,MATCH($A969&amp;"-7",Matches!$J$2:$J$201,0))),"",IF(AND(P969=INDEX(Matches!$G$2:$G$201,MATCH($A969&amp;"-7",Matches!$J$2:$J$201,0)),Q969=INDEX(Matches!$H$2:$H$201,MATCH($A969&amp;"-7",Matches!$J$2:$J$201,0))),5,IF(SIGN(P969-Q969)&lt;&gt;SIGN(INDEX(Matches!$G$2:$G$201,MATCH($A969&amp;"-7",Matches!$J$2:$J$201,0))-INDEX(Matches!$H$2:$H$201,MATCH($A969&amp;"-7",Matches!$J$2:$J$201,0))),0,IF(P969-Q969=INDEX(Matches!$G$2:$G$201,MATCH($A969&amp;"-7",Matches!$J$2:$J$201,0))-INDEX(Matches!$H$2:$H$201,MATCH($A969&amp;"-7",Matches!$J$2:$J$201,0)),3,2))))),""))</f>
        <v/>
      </c>
      <c r="AE969" s="12" t="str">
        <f aca="false">IF(OR($B969="",R969="",S969=""),"",IFERROR(IF(OR(INDEX(Matches!$I$2:$I$201,MATCH($A969&amp;"-8",Matches!$J$2:$J$201,0))="Void",INDEX(Matches!$G$2:$G$201,MATCH($A969&amp;"-8",Matches!$J$2:$J$201,0))="",INDEX(Matches!$H$2:$H$201,MATCH($A969&amp;"-8",Matches!$J$2:$J$201,0))=""),"",IF(AND($C969&lt;&gt;"",INDEX(Matches!$F$2:$F$201,MATCH($A969&amp;"-8",Matches!$J$2:$J$201,0))&lt;&gt;"",$C969&gt;=INDEX(Matches!$F$2:$F$201,MATCH($A969&amp;"-8",Matches!$J$2:$J$201,0))),"",IF(AND(R969=INDEX(Matches!$G$2:$G$201,MATCH($A969&amp;"-8",Matches!$J$2:$J$201,0)),S969=INDEX(Matches!$H$2:$H$201,MATCH($A969&amp;"-8",Matches!$J$2:$J$201,0))),5,IF(SIGN(R969-S969)&lt;&gt;SIGN(INDEX(Matches!$G$2:$G$201,MATCH($A969&amp;"-8",Matches!$J$2:$J$201,0))-INDEX(Matches!$H$2:$H$201,MATCH($A969&amp;"-8",Matches!$J$2:$J$201,0))),0,IF(R969-S969=INDEX(Matches!$G$2:$G$201,MATCH($A969&amp;"-8",Matches!$J$2:$J$201,0))-INDEX(Matches!$H$2:$H$201,MATCH($A969&amp;"-8",Matches!$J$2:$J$201,0)),3,2))))),""))</f>
        <v/>
      </c>
      <c r="AF969" s="12" t="str">
        <f aca="false">IF(OR($B969="",T969="",U969=""),"",IFERROR(IF(OR(INDEX(Matches!$I$2:$I$201,MATCH($A969&amp;"-9",Matches!$J$2:$J$201,0))="Void",INDEX(Matches!$G$2:$G$201,MATCH($A969&amp;"-9",Matches!$J$2:$J$201,0))="",INDEX(Matches!$H$2:$H$201,MATCH($A969&amp;"-9",Matches!$J$2:$J$201,0))=""),"",IF(AND($C969&lt;&gt;"",INDEX(Matches!$F$2:$F$201,MATCH($A969&amp;"-9",Matches!$J$2:$J$201,0))&lt;&gt;"",$C969&gt;=INDEX(Matches!$F$2:$F$201,MATCH($A969&amp;"-9",Matches!$J$2:$J$201,0))),"",IF(AND(T969=INDEX(Matches!$G$2:$G$201,MATCH($A969&amp;"-9",Matches!$J$2:$J$201,0)),U969=INDEX(Matches!$H$2:$H$201,MATCH($A969&amp;"-9",Matches!$J$2:$J$201,0))),5,IF(SIGN(T969-U969)&lt;&gt;SIGN(INDEX(Matches!$G$2:$G$201,MATCH($A969&amp;"-9",Matches!$J$2:$J$201,0))-INDEX(Matches!$H$2:$H$201,MATCH($A969&amp;"-9",Matches!$J$2:$J$201,0))),0,IF(T969-U969=INDEX(Matches!$G$2:$G$201,MATCH($A969&amp;"-9",Matches!$J$2:$J$201,0))-INDEX(Matches!$H$2:$H$201,MATCH($A969&amp;"-9",Matches!$J$2:$J$201,0)),3,2))))),""))</f>
        <v/>
      </c>
      <c r="AG969" s="12" t="str">
        <f aca="false">IF(OR($B969="",V969="",W969=""),"",IFERROR(IF(OR(INDEX(Matches!$I$2:$I$201,MATCH($A969&amp;"-10",Matches!$J$2:$J$201,0))="Void",INDEX(Matches!$G$2:$G$201,MATCH($A969&amp;"-10",Matches!$J$2:$J$201,0))="",INDEX(Matches!$H$2:$H$201,MATCH($A969&amp;"-10",Matches!$J$2:$J$201,0))=""),"",IF(AND($C969&lt;&gt;"",INDEX(Matches!$F$2:$F$201,MATCH($A969&amp;"-10",Matches!$J$2:$J$201,0))&lt;&gt;"",$C969&gt;=INDEX(Matches!$F$2:$F$201,MATCH($A969&amp;"-10",Matches!$J$2:$J$201,0))),"",IF(AND(V969=INDEX(Matches!$G$2:$G$201,MATCH($A969&amp;"-10",Matches!$J$2:$J$201,0)),W969=INDEX(Matches!$H$2:$H$201,MATCH($A969&amp;"-10",Matches!$J$2:$J$201,0))),5,IF(SIGN(V969-W969)&lt;&gt;SIGN(INDEX(Matches!$G$2:$G$201,MATCH($A969&amp;"-10",Matches!$J$2:$J$201,0))-INDEX(Matches!$H$2:$H$201,MATCH($A969&amp;"-10",Matches!$J$2:$J$201,0))),0,IF(V969-W969=INDEX(Matches!$G$2:$G$201,MATCH($A969&amp;"-10",Matches!$J$2:$J$201,0))-INDEX(Matches!$H$2:$H$201,MATCH($A969&amp;"-10",Matches!$J$2:$J$201,0)),3,2))))),""))</f>
        <v/>
      </c>
      <c r="AH969" s="13" t="str">
        <f aca="false">IF($B969="","",SUM(X969:AG969))</f>
        <v/>
      </c>
      <c r="AI969" s="12" t="str">
        <f aca="false">IF($B969="","",COUNTIF(X969:AG969,5))</f>
        <v/>
      </c>
      <c r="AJ969" s="12" t="str">
        <f aca="false">IF($B969="","",COUNTIF(X969:AG969,"&gt;=2"))</f>
        <v/>
      </c>
      <c r="AK969" s="12" t="str">
        <f aca="false">IF($B969="","",COUNT(X969:AG969))</f>
        <v/>
      </c>
    </row>
    <row r="970" customFormat="false" ht="15" hidden="false" customHeight="false" outlineLevel="0" collapsed="false">
      <c r="A970" s="7"/>
      <c r="B970" s="7"/>
      <c r="C970" s="11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12" t="str">
        <f aca="false">IF(OR($B970="",D970="",E970=""),"",IFERROR(IF(OR(INDEX(Matches!$I$2:$I$201,MATCH($A970&amp;"-1",Matches!$J$2:$J$201,0))="Void",INDEX(Matches!$G$2:$G$201,MATCH($A970&amp;"-1",Matches!$J$2:$J$201,0))="",INDEX(Matches!$H$2:$H$201,MATCH($A970&amp;"-1",Matches!$J$2:$J$201,0))=""),"",IF(AND($C970&lt;&gt;"",INDEX(Matches!$F$2:$F$201,MATCH($A970&amp;"-1",Matches!$J$2:$J$201,0))&lt;&gt;"",$C970&gt;=INDEX(Matches!$F$2:$F$201,MATCH($A970&amp;"-1",Matches!$J$2:$J$201,0))),"",IF(AND(D970=INDEX(Matches!$G$2:$G$201,MATCH($A970&amp;"-1",Matches!$J$2:$J$201,0)),E970=INDEX(Matches!$H$2:$H$201,MATCH($A970&amp;"-1",Matches!$J$2:$J$201,0))),5,IF(SIGN(D970-E970)&lt;&gt;SIGN(INDEX(Matches!$G$2:$G$201,MATCH($A970&amp;"-1",Matches!$J$2:$J$201,0))-INDEX(Matches!$H$2:$H$201,MATCH($A970&amp;"-1",Matches!$J$2:$J$201,0))),0,IF(D970-E970=INDEX(Matches!$G$2:$G$201,MATCH($A970&amp;"-1",Matches!$J$2:$J$201,0))-INDEX(Matches!$H$2:$H$201,MATCH($A970&amp;"-1",Matches!$J$2:$J$201,0)),3,2))))),""))</f>
        <v/>
      </c>
      <c r="Y970" s="12" t="str">
        <f aca="false">IF(OR($B970="",F970="",G970=""),"",IFERROR(IF(OR(INDEX(Matches!$I$2:$I$201,MATCH($A970&amp;"-2",Matches!$J$2:$J$201,0))="Void",INDEX(Matches!$G$2:$G$201,MATCH($A970&amp;"-2",Matches!$J$2:$J$201,0))="",INDEX(Matches!$H$2:$H$201,MATCH($A970&amp;"-2",Matches!$J$2:$J$201,0))=""),"",IF(AND($C970&lt;&gt;"",INDEX(Matches!$F$2:$F$201,MATCH($A970&amp;"-2",Matches!$J$2:$J$201,0))&lt;&gt;"",$C970&gt;=INDEX(Matches!$F$2:$F$201,MATCH($A970&amp;"-2",Matches!$J$2:$J$201,0))),"",IF(AND(F970=INDEX(Matches!$G$2:$G$201,MATCH($A970&amp;"-2",Matches!$J$2:$J$201,0)),G970=INDEX(Matches!$H$2:$H$201,MATCH($A970&amp;"-2",Matches!$J$2:$J$201,0))),5,IF(SIGN(F970-G970)&lt;&gt;SIGN(INDEX(Matches!$G$2:$G$201,MATCH($A970&amp;"-2",Matches!$J$2:$J$201,0))-INDEX(Matches!$H$2:$H$201,MATCH($A970&amp;"-2",Matches!$J$2:$J$201,0))),0,IF(F970-G970=INDEX(Matches!$G$2:$G$201,MATCH($A970&amp;"-2",Matches!$J$2:$J$201,0))-INDEX(Matches!$H$2:$H$201,MATCH($A970&amp;"-2",Matches!$J$2:$J$201,0)),3,2))))),""))</f>
        <v/>
      </c>
      <c r="Z970" s="12" t="str">
        <f aca="false">IF(OR($B970="",H970="",I970=""),"",IFERROR(IF(OR(INDEX(Matches!$I$2:$I$201,MATCH($A970&amp;"-3",Matches!$J$2:$J$201,0))="Void",INDEX(Matches!$G$2:$G$201,MATCH($A970&amp;"-3",Matches!$J$2:$J$201,0))="",INDEX(Matches!$H$2:$H$201,MATCH($A970&amp;"-3",Matches!$J$2:$J$201,0))=""),"",IF(AND($C970&lt;&gt;"",INDEX(Matches!$F$2:$F$201,MATCH($A970&amp;"-3",Matches!$J$2:$J$201,0))&lt;&gt;"",$C970&gt;=INDEX(Matches!$F$2:$F$201,MATCH($A970&amp;"-3",Matches!$J$2:$J$201,0))),"",IF(AND(H970=INDEX(Matches!$G$2:$G$201,MATCH($A970&amp;"-3",Matches!$J$2:$J$201,0)),I970=INDEX(Matches!$H$2:$H$201,MATCH($A970&amp;"-3",Matches!$J$2:$J$201,0))),5,IF(SIGN(H970-I970)&lt;&gt;SIGN(INDEX(Matches!$G$2:$G$201,MATCH($A970&amp;"-3",Matches!$J$2:$J$201,0))-INDEX(Matches!$H$2:$H$201,MATCH($A970&amp;"-3",Matches!$J$2:$J$201,0))),0,IF(H970-I970=INDEX(Matches!$G$2:$G$201,MATCH($A970&amp;"-3",Matches!$J$2:$J$201,0))-INDEX(Matches!$H$2:$H$201,MATCH($A970&amp;"-3",Matches!$J$2:$J$201,0)),3,2))))),""))</f>
        <v/>
      </c>
      <c r="AA970" s="12" t="str">
        <f aca="false">IF(OR($B970="",J970="",K970=""),"",IFERROR(IF(OR(INDEX(Matches!$I$2:$I$201,MATCH($A970&amp;"-4",Matches!$J$2:$J$201,0))="Void",INDEX(Matches!$G$2:$G$201,MATCH($A970&amp;"-4",Matches!$J$2:$J$201,0))="",INDEX(Matches!$H$2:$H$201,MATCH($A970&amp;"-4",Matches!$J$2:$J$201,0))=""),"",IF(AND($C970&lt;&gt;"",INDEX(Matches!$F$2:$F$201,MATCH($A970&amp;"-4",Matches!$J$2:$J$201,0))&lt;&gt;"",$C970&gt;=INDEX(Matches!$F$2:$F$201,MATCH($A970&amp;"-4",Matches!$J$2:$J$201,0))),"",IF(AND(J970=INDEX(Matches!$G$2:$G$201,MATCH($A970&amp;"-4",Matches!$J$2:$J$201,0)),K970=INDEX(Matches!$H$2:$H$201,MATCH($A970&amp;"-4",Matches!$J$2:$J$201,0))),5,IF(SIGN(J970-K970)&lt;&gt;SIGN(INDEX(Matches!$G$2:$G$201,MATCH($A970&amp;"-4",Matches!$J$2:$J$201,0))-INDEX(Matches!$H$2:$H$201,MATCH($A970&amp;"-4",Matches!$J$2:$J$201,0))),0,IF(J970-K970=INDEX(Matches!$G$2:$G$201,MATCH($A970&amp;"-4",Matches!$J$2:$J$201,0))-INDEX(Matches!$H$2:$H$201,MATCH($A970&amp;"-4",Matches!$J$2:$J$201,0)),3,2))))),""))</f>
        <v/>
      </c>
      <c r="AB970" s="12" t="str">
        <f aca="false">IF(OR($B970="",L970="",M970=""),"",IFERROR(IF(OR(INDEX(Matches!$I$2:$I$201,MATCH($A970&amp;"-5",Matches!$J$2:$J$201,0))="Void",INDEX(Matches!$G$2:$G$201,MATCH($A970&amp;"-5",Matches!$J$2:$J$201,0))="",INDEX(Matches!$H$2:$H$201,MATCH($A970&amp;"-5",Matches!$J$2:$J$201,0))=""),"",IF(AND($C970&lt;&gt;"",INDEX(Matches!$F$2:$F$201,MATCH($A970&amp;"-5",Matches!$J$2:$J$201,0))&lt;&gt;"",$C970&gt;=INDEX(Matches!$F$2:$F$201,MATCH($A970&amp;"-5",Matches!$J$2:$J$201,0))),"",IF(AND(L970=INDEX(Matches!$G$2:$G$201,MATCH($A970&amp;"-5",Matches!$J$2:$J$201,0)),M970=INDEX(Matches!$H$2:$H$201,MATCH($A970&amp;"-5",Matches!$J$2:$J$201,0))),5,IF(SIGN(L970-M970)&lt;&gt;SIGN(INDEX(Matches!$G$2:$G$201,MATCH($A970&amp;"-5",Matches!$J$2:$J$201,0))-INDEX(Matches!$H$2:$H$201,MATCH($A970&amp;"-5",Matches!$J$2:$J$201,0))),0,IF(L970-M970=INDEX(Matches!$G$2:$G$201,MATCH($A970&amp;"-5",Matches!$J$2:$J$201,0))-INDEX(Matches!$H$2:$H$201,MATCH($A970&amp;"-5",Matches!$J$2:$J$201,0)),3,2))))),""))</f>
        <v/>
      </c>
      <c r="AC970" s="12" t="str">
        <f aca="false">IF(OR($B970="",N970="",O970=""),"",IFERROR(IF(OR(INDEX(Matches!$I$2:$I$201,MATCH($A970&amp;"-6",Matches!$J$2:$J$201,0))="Void",INDEX(Matches!$G$2:$G$201,MATCH($A970&amp;"-6",Matches!$J$2:$J$201,0))="",INDEX(Matches!$H$2:$H$201,MATCH($A970&amp;"-6",Matches!$J$2:$J$201,0))=""),"",IF(AND($C970&lt;&gt;"",INDEX(Matches!$F$2:$F$201,MATCH($A970&amp;"-6",Matches!$J$2:$J$201,0))&lt;&gt;"",$C970&gt;=INDEX(Matches!$F$2:$F$201,MATCH($A970&amp;"-6",Matches!$J$2:$J$201,0))),"",IF(AND(N970=INDEX(Matches!$G$2:$G$201,MATCH($A970&amp;"-6",Matches!$J$2:$J$201,0)),O970=INDEX(Matches!$H$2:$H$201,MATCH($A970&amp;"-6",Matches!$J$2:$J$201,0))),5,IF(SIGN(N970-O970)&lt;&gt;SIGN(INDEX(Matches!$G$2:$G$201,MATCH($A970&amp;"-6",Matches!$J$2:$J$201,0))-INDEX(Matches!$H$2:$H$201,MATCH($A970&amp;"-6",Matches!$J$2:$J$201,0))),0,IF(N970-O970=INDEX(Matches!$G$2:$G$201,MATCH($A970&amp;"-6",Matches!$J$2:$J$201,0))-INDEX(Matches!$H$2:$H$201,MATCH($A970&amp;"-6",Matches!$J$2:$J$201,0)),3,2))))),""))</f>
        <v/>
      </c>
      <c r="AD970" s="12" t="str">
        <f aca="false">IF(OR($B970="",P970="",Q970=""),"",IFERROR(IF(OR(INDEX(Matches!$I$2:$I$201,MATCH($A970&amp;"-7",Matches!$J$2:$J$201,0))="Void",INDEX(Matches!$G$2:$G$201,MATCH($A970&amp;"-7",Matches!$J$2:$J$201,0))="",INDEX(Matches!$H$2:$H$201,MATCH($A970&amp;"-7",Matches!$J$2:$J$201,0))=""),"",IF(AND($C970&lt;&gt;"",INDEX(Matches!$F$2:$F$201,MATCH($A970&amp;"-7",Matches!$J$2:$J$201,0))&lt;&gt;"",$C970&gt;=INDEX(Matches!$F$2:$F$201,MATCH($A970&amp;"-7",Matches!$J$2:$J$201,0))),"",IF(AND(P970=INDEX(Matches!$G$2:$G$201,MATCH($A970&amp;"-7",Matches!$J$2:$J$201,0)),Q970=INDEX(Matches!$H$2:$H$201,MATCH($A970&amp;"-7",Matches!$J$2:$J$201,0))),5,IF(SIGN(P970-Q970)&lt;&gt;SIGN(INDEX(Matches!$G$2:$G$201,MATCH($A970&amp;"-7",Matches!$J$2:$J$201,0))-INDEX(Matches!$H$2:$H$201,MATCH($A970&amp;"-7",Matches!$J$2:$J$201,0))),0,IF(P970-Q970=INDEX(Matches!$G$2:$G$201,MATCH($A970&amp;"-7",Matches!$J$2:$J$201,0))-INDEX(Matches!$H$2:$H$201,MATCH($A970&amp;"-7",Matches!$J$2:$J$201,0)),3,2))))),""))</f>
        <v/>
      </c>
      <c r="AE970" s="12" t="str">
        <f aca="false">IF(OR($B970="",R970="",S970=""),"",IFERROR(IF(OR(INDEX(Matches!$I$2:$I$201,MATCH($A970&amp;"-8",Matches!$J$2:$J$201,0))="Void",INDEX(Matches!$G$2:$G$201,MATCH($A970&amp;"-8",Matches!$J$2:$J$201,0))="",INDEX(Matches!$H$2:$H$201,MATCH($A970&amp;"-8",Matches!$J$2:$J$201,0))=""),"",IF(AND($C970&lt;&gt;"",INDEX(Matches!$F$2:$F$201,MATCH($A970&amp;"-8",Matches!$J$2:$J$201,0))&lt;&gt;"",$C970&gt;=INDEX(Matches!$F$2:$F$201,MATCH($A970&amp;"-8",Matches!$J$2:$J$201,0))),"",IF(AND(R970=INDEX(Matches!$G$2:$G$201,MATCH($A970&amp;"-8",Matches!$J$2:$J$201,0)),S970=INDEX(Matches!$H$2:$H$201,MATCH($A970&amp;"-8",Matches!$J$2:$J$201,0))),5,IF(SIGN(R970-S970)&lt;&gt;SIGN(INDEX(Matches!$G$2:$G$201,MATCH($A970&amp;"-8",Matches!$J$2:$J$201,0))-INDEX(Matches!$H$2:$H$201,MATCH($A970&amp;"-8",Matches!$J$2:$J$201,0))),0,IF(R970-S970=INDEX(Matches!$G$2:$G$201,MATCH($A970&amp;"-8",Matches!$J$2:$J$201,0))-INDEX(Matches!$H$2:$H$201,MATCH($A970&amp;"-8",Matches!$J$2:$J$201,0)),3,2))))),""))</f>
        <v/>
      </c>
      <c r="AF970" s="12" t="str">
        <f aca="false">IF(OR($B970="",T970="",U970=""),"",IFERROR(IF(OR(INDEX(Matches!$I$2:$I$201,MATCH($A970&amp;"-9",Matches!$J$2:$J$201,0))="Void",INDEX(Matches!$G$2:$G$201,MATCH($A970&amp;"-9",Matches!$J$2:$J$201,0))="",INDEX(Matches!$H$2:$H$201,MATCH($A970&amp;"-9",Matches!$J$2:$J$201,0))=""),"",IF(AND($C970&lt;&gt;"",INDEX(Matches!$F$2:$F$201,MATCH($A970&amp;"-9",Matches!$J$2:$J$201,0))&lt;&gt;"",$C970&gt;=INDEX(Matches!$F$2:$F$201,MATCH($A970&amp;"-9",Matches!$J$2:$J$201,0))),"",IF(AND(T970=INDEX(Matches!$G$2:$G$201,MATCH($A970&amp;"-9",Matches!$J$2:$J$201,0)),U970=INDEX(Matches!$H$2:$H$201,MATCH($A970&amp;"-9",Matches!$J$2:$J$201,0))),5,IF(SIGN(T970-U970)&lt;&gt;SIGN(INDEX(Matches!$G$2:$G$201,MATCH($A970&amp;"-9",Matches!$J$2:$J$201,0))-INDEX(Matches!$H$2:$H$201,MATCH($A970&amp;"-9",Matches!$J$2:$J$201,0))),0,IF(T970-U970=INDEX(Matches!$G$2:$G$201,MATCH($A970&amp;"-9",Matches!$J$2:$J$201,0))-INDEX(Matches!$H$2:$H$201,MATCH($A970&amp;"-9",Matches!$J$2:$J$201,0)),3,2))))),""))</f>
        <v/>
      </c>
      <c r="AG970" s="12" t="str">
        <f aca="false">IF(OR($B970="",V970="",W970=""),"",IFERROR(IF(OR(INDEX(Matches!$I$2:$I$201,MATCH($A970&amp;"-10",Matches!$J$2:$J$201,0))="Void",INDEX(Matches!$G$2:$G$201,MATCH($A970&amp;"-10",Matches!$J$2:$J$201,0))="",INDEX(Matches!$H$2:$H$201,MATCH($A970&amp;"-10",Matches!$J$2:$J$201,0))=""),"",IF(AND($C970&lt;&gt;"",INDEX(Matches!$F$2:$F$201,MATCH($A970&amp;"-10",Matches!$J$2:$J$201,0))&lt;&gt;"",$C970&gt;=INDEX(Matches!$F$2:$F$201,MATCH($A970&amp;"-10",Matches!$J$2:$J$201,0))),"",IF(AND(V970=INDEX(Matches!$G$2:$G$201,MATCH($A970&amp;"-10",Matches!$J$2:$J$201,0)),W970=INDEX(Matches!$H$2:$H$201,MATCH($A970&amp;"-10",Matches!$J$2:$J$201,0))),5,IF(SIGN(V970-W970)&lt;&gt;SIGN(INDEX(Matches!$G$2:$G$201,MATCH($A970&amp;"-10",Matches!$J$2:$J$201,0))-INDEX(Matches!$H$2:$H$201,MATCH($A970&amp;"-10",Matches!$J$2:$J$201,0))),0,IF(V970-W970=INDEX(Matches!$G$2:$G$201,MATCH($A970&amp;"-10",Matches!$J$2:$J$201,0))-INDEX(Matches!$H$2:$H$201,MATCH($A970&amp;"-10",Matches!$J$2:$J$201,0)),3,2))))),""))</f>
        <v/>
      </c>
      <c r="AH970" s="13" t="str">
        <f aca="false">IF($B970="","",SUM(X970:AG970))</f>
        <v/>
      </c>
      <c r="AI970" s="12" t="str">
        <f aca="false">IF($B970="","",COUNTIF(X970:AG970,5))</f>
        <v/>
      </c>
      <c r="AJ970" s="12" t="str">
        <f aca="false">IF($B970="","",COUNTIF(X970:AG970,"&gt;=2"))</f>
        <v/>
      </c>
      <c r="AK970" s="12" t="str">
        <f aca="false">IF($B970="","",COUNT(X970:AG970))</f>
        <v/>
      </c>
    </row>
    <row r="971" customFormat="false" ht="15" hidden="false" customHeight="false" outlineLevel="0" collapsed="false">
      <c r="A971" s="7"/>
      <c r="B971" s="7"/>
      <c r="C971" s="11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12" t="str">
        <f aca="false">IF(OR($B971="",D971="",E971=""),"",IFERROR(IF(OR(INDEX(Matches!$I$2:$I$201,MATCH($A971&amp;"-1",Matches!$J$2:$J$201,0))="Void",INDEX(Matches!$G$2:$G$201,MATCH($A971&amp;"-1",Matches!$J$2:$J$201,0))="",INDEX(Matches!$H$2:$H$201,MATCH($A971&amp;"-1",Matches!$J$2:$J$201,0))=""),"",IF(AND($C971&lt;&gt;"",INDEX(Matches!$F$2:$F$201,MATCH($A971&amp;"-1",Matches!$J$2:$J$201,0))&lt;&gt;"",$C971&gt;=INDEX(Matches!$F$2:$F$201,MATCH($A971&amp;"-1",Matches!$J$2:$J$201,0))),"",IF(AND(D971=INDEX(Matches!$G$2:$G$201,MATCH($A971&amp;"-1",Matches!$J$2:$J$201,0)),E971=INDEX(Matches!$H$2:$H$201,MATCH($A971&amp;"-1",Matches!$J$2:$J$201,0))),5,IF(SIGN(D971-E971)&lt;&gt;SIGN(INDEX(Matches!$G$2:$G$201,MATCH($A971&amp;"-1",Matches!$J$2:$J$201,0))-INDEX(Matches!$H$2:$H$201,MATCH($A971&amp;"-1",Matches!$J$2:$J$201,0))),0,IF(D971-E971=INDEX(Matches!$G$2:$G$201,MATCH($A971&amp;"-1",Matches!$J$2:$J$201,0))-INDEX(Matches!$H$2:$H$201,MATCH($A971&amp;"-1",Matches!$J$2:$J$201,0)),3,2))))),""))</f>
        <v/>
      </c>
      <c r="Y971" s="12" t="str">
        <f aca="false">IF(OR($B971="",F971="",G971=""),"",IFERROR(IF(OR(INDEX(Matches!$I$2:$I$201,MATCH($A971&amp;"-2",Matches!$J$2:$J$201,0))="Void",INDEX(Matches!$G$2:$G$201,MATCH($A971&amp;"-2",Matches!$J$2:$J$201,0))="",INDEX(Matches!$H$2:$H$201,MATCH($A971&amp;"-2",Matches!$J$2:$J$201,0))=""),"",IF(AND($C971&lt;&gt;"",INDEX(Matches!$F$2:$F$201,MATCH($A971&amp;"-2",Matches!$J$2:$J$201,0))&lt;&gt;"",$C971&gt;=INDEX(Matches!$F$2:$F$201,MATCH($A971&amp;"-2",Matches!$J$2:$J$201,0))),"",IF(AND(F971=INDEX(Matches!$G$2:$G$201,MATCH($A971&amp;"-2",Matches!$J$2:$J$201,0)),G971=INDEX(Matches!$H$2:$H$201,MATCH($A971&amp;"-2",Matches!$J$2:$J$201,0))),5,IF(SIGN(F971-G971)&lt;&gt;SIGN(INDEX(Matches!$G$2:$G$201,MATCH($A971&amp;"-2",Matches!$J$2:$J$201,0))-INDEX(Matches!$H$2:$H$201,MATCH($A971&amp;"-2",Matches!$J$2:$J$201,0))),0,IF(F971-G971=INDEX(Matches!$G$2:$G$201,MATCH($A971&amp;"-2",Matches!$J$2:$J$201,0))-INDEX(Matches!$H$2:$H$201,MATCH($A971&amp;"-2",Matches!$J$2:$J$201,0)),3,2))))),""))</f>
        <v/>
      </c>
      <c r="Z971" s="12" t="str">
        <f aca="false">IF(OR($B971="",H971="",I971=""),"",IFERROR(IF(OR(INDEX(Matches!$I$2:$I$201,MATCH($A971&amp;"-3",Matches!$J$2:$J$201,0))="Void",INDEX(Matches!$G$2:$G$201,MATCH($A971&amp;"-3",Matches!$J$2:$J$201,0))="",INDEX(Matches!$H$2:$H$201,MATCH($A971&amp;"-3",Matches!$J$2:$J$201,0))=""),"",IF(AND($C971&lt;&gt;"",INDEX(Matches!$F$2:$F$201,MATCH($A971&amp;"-3",Matches!$J$2:$J$201,0))&lt;&gt;"",$C971&gt;=INDEX(Matches!$F$2:$F$201,MATCH($A971&amp;"-3",Matches!$J$2:$J$201,0))),"",IF(AND(H971=INDEX(Matches!$G$2:$G$201,MATCH($A971&amp;"-3",Matches!$J$2:$J$201,0)),I971=INDEX(Matches!$H$2:$H$201,MATCH($A971&amp;"-3",Matches!$J$2:$J$201,0))),5,IF(SIGN(H971-I971)&lt;&gt;SIGN(INDEX(Matches!$G$2:$G$201,MATCH($A971&amp;"-3",Matches!$J$2:$J$201,0))-INDEX(Matches!$H$2:$H$201,MATCH($A971&amp;"-3",Matches!$J$2:$J$201,0))),0,IF(H971-I971=INDEX(Matches!$G$2:$G$201,MATCH($A971&amp;"-3",Matches!$J$2:$J$201,0))-INDEX(Matches!$H$2:$H$201,MATCH($A971&amp;"-3",Matches!$J$2:$J$201,0)),3,2))))),""))</f>
        <v/>
      </c>
      <c r="AA971" s="12" t="str">
        <f aca="false">IF(OR($B971="",J971="",K971=""),"",IFERROR(IF(OR(INDEX(Matches!$I$2:$I$201,MATCH($A971&amp;"-4",Matches!$J$2:$J$201,0))="Void",INDEX(Matches!$G$2:$G$201,MATCH($A971&amp;"-4",Matches!$J$2:$J$201,0))="",INDEX(Matches!$H$2:$H$201,MATCH($A971&amp;"-4",Matches!$J$2:$J$201,0))=""),"",IF(AND($C971&lt;&gt;"",INDEX(Matches!$F$2:$F$201,MATCH($A971&amp;"-4",Matches!$J$2:$J$201,0))&lt;&gt;"",$C971&gt;=INDEX(Matches!$F$2:$F$201,MATCH($A971&amp;"-4",Matches!$J$2:$J$201,0))),"",IF(AND(J971=INDEX(Matches!$G$2:$G$201,MATCH($A971&amp;"-4",Matches!$J$2:$J$201,0)),K971=INDEX(Matches!$H$2:$H$201,MATCH($A971&amp;"-4",Matches!$J$2:$J$201,0))),5,IF(SIGN(J971-K971)&lt;&gt;SIGN(INDEX(Matches!$G$2:$G$201,MATCH($A971&amp;"-4",Matches!$J$2:$J$201,0))-INDEX(Matches!$H$2:$H$201,MATCH($A971&amp;"-4",Matches!$J$2:$J$201,0))),0,IF(J971-K971=INDEX(Matches!$G$2:$G$201,MATCH($A971&amp;"-4",Matches!$J$2:$J$201,0))-INDEX(Matches!$H$2:$H$201,MATCH($A971&amp;"-4",Matches!$J$2:$J$201,0)),3,2))))),""))</f>
        <v/>
      </c>
      <c r="AB971" s="12" t="str">
        <f aca="false">IF(OR($B971="",L971="",M971=""),"",IFERROR(IF(OR(INDEX(Matches!$I$2:$I$201,MATCH($A971&amp;"-5",Matches!$J$2:$J$201,0))="Void",INDEX(Matches!$G$2:$G$201,MATCH($A971&amp;"-5",Matches!$J$2:$J$201,0))="",INDEX(Matches!$H$2:$H$201,MATCH($A971&amp;"-5",Matches!$J$2:$J$201,0))=""),"",IF(AND($C971&lt;&gt;"",INDEX(Matches!$F$2:$F$201,MATCH($A971&amp;"-5",Matches!$J$2:$J$201,0))&lt;&gt;"",$C971&gt;=INDEX(Matches!$F$2:$F$201,MATCH($A971&amp;"-5",Matches!$J$2:$J$201,0))),"",IF(AND(L971=INDEX(Matches!$G$2:$G$201,MATCH($A971&amp;"-5",Matches!$J$2:$J$201,0)),M971=INDEX(Matches!$H$2:$H$201,MATCH($A971&amp;"-5",Matches!$J$2:$J$201,0))),5,IF(SIGN(L971-M971)&lt;&gt;SIGN(INDEX(Matches!$G$2:$G$201,MATCH($A971&amp;"-5",Matches!$J$2:$J$201,0))-INDEX(Matches!$H$2:$H$201,MATCH($A971&amp;"-5",Matches!$J$2:$J$201,0))),0,IF(L971-M971=INDEX(Matches!$G$2:$G$201,MATCH($A971&amp;"-5",Matches!$J$2:$J$201,0))-INDEX(Matches!$H$2:$H$201,MATCH($A971&amp;"-5",Matches!$J$2:$J$201,0)),3,2))))),""))</f>
        <v/>
      </c>
      <c r="AC971" s="12" t="str">
        <f aca="false">IF(OR($B971="",N971="",O971=""),"",IFERROR(IF(OR(INDEX(Matches!$I$2:$I$201,MATCH($A971&amp;"-6",Matches!$J$2:$J$201,0))="Void",INDEX(Matches!$G$2:$G$201,MATCH($A971&amp;"-6",Matches!$J$2:$J$201,0))="",INDEX(Matches!$H$2:$H$201,MATCH($A971&amp;"-6",Matches!$J$2:$J$201,0))=""),"",IF(AND($C971&lt;&gt;"",INDEX(Matches!$F$2:$F$201,MATCH($A971&amp;"-6",Matches!$J$2:$J$201,0))&lt;&gt;"",$C971&gt;=INDEX(Matches!$F$2:$F$201,MATCH($A971&amp;"-6",Matches!$J$2:$J$201,0))),"",IF(AND(N971=INDEX(Matches!$G$2:$G$201,MATCH($A971&amp;"-6",Matches!$J$2:$J$201,0)),O971=INDEX(Matches!$H$2:$H$201,MATCH($A971&amp;"-6",Matches!$J$2:$J$201,0))),5,IF(SIGN(N971-O971)&lt;&gt;SIGN(INDEX(Matches!$G$2:$G$201,MATCH($A971&amp;"-6",Matches!$J$2:$J$201,0))-INDEX(Matches!$H$2:$H$201,MATCH($A971&amp;"-6",Matches!$J$2:$J$201,0))),0,IF(N971-O971=INDEX(Matches!$G$2:$G$201,MATCH($A971&amp;"-6",Matches!$J$2:$J$201,0))-INDEX(Matches!$H$2:$H$201,MATCH($A971&amp;"-6",Matches!$J$2:$J$201,0)),3,2))))),""))</f>
        <v/>
      </c>
      <c r="AD971" s="12" t="str">
        <f aca="false">IF(OR($B971="",P971="",Q971=""),"",IFERROR(IF(OR(INDEX(Matches!$I$2:$I$201,MATCH($A971&amp;"-7",Matches!$J$2:$J$201,0))="Void",INDEX(Matches!$G$2:$G$201,MATCH($A971&amp;"-7",Matches!$J$2:$J$201,0))="",INDEX(Matches!$H$2:$H$201,MATCH($A971&amp;"-7",Matches!$J$2:$J$201,0))=""),"",IF(AND($C971&lt;&gt;"",INDEX(Matches!$F$2:$F$201,MATCH($A971&amp;"-7",Matches!$J$2:$J$201,0))&lt;&gt;"",$C971&gt;=INDEX(Matches!$F$2:$F$201,MATCH($A971&amp;"-7",Matches!$J$2:$J$201,0))),"",IF(AND(P971=INDEX(Matches!$G$2:$G$201,MATCH($A971&amp;"-7",Matches!$J$2:$J$201,0)),Q971=INDEX(Matches!$H$2:$H$201,MATCH($A971&amp;"-7",Matches!$J$2:$J$201,0))),5,IF(SIGN(P971-Q971)&lt;&gt;SIGN(INDEX(Matches!$G$2:$G$201,MATCH($A971&amp;"-7",Matches!$J$2:$J$201,0))-INDEX(Matches!$H$2:$H$201,MATCH($A971&amp;"-7",Matches!$J$2:$J$201,0))),0,IF(P971-Q971=INDEX(Matches!$G$2:$G$201,MATCH($A971&amp;"-7",Matches!$J$2:$J$201,0))-INDEX(Matches!$H$2:$H$201,MATCH($A971&amp;"-7",Matches!$J$2:$J$201,0)),3,2))))),""))</f>
        <v/>
      </c>
      <c r="AE971" s="12" t="str">
        <f aca="false">IF(OR($B971="",R971="",S971=""),"",IFERROR(IF(OR(INDEX(Matches!$I$2:$I$201,MATCH($A971&amp;"-8",Matches!$J$2:$J$201,0))="Void",INDEX(Matches!$G$2:$G$201,MATCH($A971&amp;"-8",Matches!$J$2:$J$201,0))="",INDEX(Matches!$H$2:$H$201,MATCH($A971&amp;"-8",Matches!$J$2:$J$201,0))=""),"",IF(AND($C971&lt;&gt;"",INDEX(Matches!$F$2:$F$201,MATCH($A971&amp;"-8",Matches!$J$2:$J$201,0))&lt;&gt;"",$C971&gt;=INDEX(Matches!$F$2:$F$201,MATCH($A971&amp;"-8",Matches!$J$2:$J$201,0))),"",IF(AND(R971=INDEX(Matches!$G$2:$G$201,MATCH($A971&amp;"-8",Matches!$J$2:$J$201,0)),S971=INDEX(Matches!$H$2:$H$201,MATCH($A971&amp;"-8",Matches!$J$2:$J$201,0))),5,IF(SIGN(R971-S971)&lt;&gt;SIGN(INDEX(Matches!$G$2:$G$201,MATCH($A971&amp;"-8",Matches!$J$2:$J$201,0))-INDEX(Matches!$H$2:$H$201,MATCH($A971&amp;"-8",Matches!$J$2:$J$201,0))),0,IF(R971-S971=INDEX(Matches!$G$2:$G$201,MATCH($A971&amp;"-8",Matches!$J$2:$J$201,0))-INDEX(Matches!$H$2:$H$201,MATCH($A971&amp;"-8",Matches!$J$2:$J$201,0)),3,2))))),""))</f>
        <v/>
      </c>
      <c r="AF971" s="12" t="str">
        <f aca="false">IF(OR($B971="",T971="",U971=""),"",IFERROR(IF(OR(INDEX(Matches!$I$2:$I$201,MATCH($A971&amp;"-9",Matches!$J$2:$J$201,0))="Void",INDEX(Matches!$G$2:$G$201,MATCH($A971&amp;"-9",Matches!$J$2:$J$201,0))="",INDEX(Matches!$H$2:$H$201,MATCH($A971&amp;"-9",Matches!$J$2:$J$201,0))=""),"",IF(AND($C971&lt;&gt;"",INDEX(Matches!$F$2:$F$201,MATCH($A971&amp;"-9",Matches!$J$2:$J$201,0))&lt;&gt;"",$C971&gt;=INDEX(Matches!$F$2:$F$201,MATCH($A971&amp;"-9",Matches!$J$2:$J$201,0))),"",IF(AND(T971=INDEX(Matches!$G$2:$G$201,MATCH($A971&amp;"-9",Matches!$J$2:$J$201,0)),U971=INDEX(Matches!$H$2:$H$201,MATCH($A971&amp;"-9",Matches!$J$2:$J$201,0))),5,IF(SIGN(T971-U971)&lt;&gt;SIGN(INDEX(Matches!$G$2:$G$201,MATCH($A971&amp;"-9",Matches!$J$2:$J$201,0))-INDEX(Matches!$H$2:$H$201,MATCH($A971&amp;"-9",Matches!$J$2:$J$201,0))),0,IF(T971-U971=INDEX(Matches!$G$2:$G$201,MATCH($A971&amp;"-9",Matches!$J$2:$J$201,0))-INDEX(Matches!$H$2:$H$201,MATCH($A971&amp;"-9",Matches!$J$2:$J$201,0)),3,2))))),""))</f>
        <v/>
      </c>
      <c r="AG971" s="12" t="str">
        <f aca="false">IF(OR($B971="",V971="",W971=""),"",IFERROR(IF(OR(INDEX(Matches!$I$2:$I$201,MATCH($A971&amp;"-10",Matches!$J$2:$J$201,0))="Void",INDEX(Matches!$G$2:$G$201,MATCH($A971&amp;"-10",Matches!$J$2:$J$201,0))="",INDEX(Matches!$H$2:$H$201,MATCH($A971&amp;"-10",Matches!$J$2:$J$201,0))=""),"",IF(AND($C971&lt;&gt;"",INDEX(Matches!$F$2:$F$201,MATCH($A971&amp;"-10",Matches!$J$2:$J$201,0))&lt;&gt;"",$C971&gt;=INDEX(Matches!$F$2:$F$201,MATCH($A971&amp;"-10",Matches!$J$2:$J$201,0))),"",IF(AND(V971=INDEX(Matches!$G$2:$G$201,MATCH($A971&amp;"-10",Matches!$J$2:$J$201,0)),W971=INDEX(Matches!$H$2:$H$201,MATCH($A971&amp;"-10",Matches!$J$2:$J$201,0))),5,IF(SIGN(V971-W971)&lt;&gt;SIGN(INDEX(Matches!$G$2:$G$201,MATCH($A971&amp;"-10",Matches!$J$2:$J$201,0))-INDEX(Matches!$H$2:$H$201,MATCH($A971&amp;"-10",Matches!$J$2:$J$201,0))),0,IF(V971-W971=INDEX(Matches!$G$2:$G$201,MATCH($A971&amp;"-10",Matches!$J$2:$J$201,0))-INDEX(Matches!$H$2:$H$201,MATCH($A971&amp;"-10",Matches!$J$2:$J$201,0)),3,2))))),""))</f>
        <v/>
      </c>
      <c r="AH971" s="13" t="str">
        <f aca="false">IF($B971="","",SUM(X971:AG971))</f>
        <v/>
      </c>
      <c r="AI971" s="12" t="str">
        <f aca="false">IF($B971="","",COUNTIF(X971:AG971,5))</f>
        <v/>
      </c>
      <c r="AJ971" s="12" t="str">
        <f aca="false">IF($B971="","",COUNTIF(X971:AG971,"&gt;=2"))</f>
        <v/>
      </c>
      <c r="AK971" s="12" t="str">
        <f aca="false">IF($B971="","",COUNT(X971:AG971))</f>
        <v/>
      </c>
    </row>
    <row r="972" customFormat="false" ht="15" hidden="false" customHeight="false" outlineLevel="0" collapsed="false">
      <c r="A972" s="7"/>
      <c r="B972" s="7"/>
      <c r="C972" s="11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12" t="str">
        <f aca="false">IF(OR($B972="",D972="",E972=""),"",IFERROR(IF(OR(INDEX(Matches!$I$2:$I$201,MATCH($A972&amp;"-1",Matches!$J$2:$J$201,0))="Void",INDEX(Matches!$G$2:$G$201,MATCH($A972&amp;"-1",Matches!$J$2:$J$201,0))="",INDEX(Matches!$H$2:$H$201,MATCH($A972&amp;"-1",Matches!$J$2:$J$201,0))=""),"",IF(AND($C972&lt;&gt;"",INDEX(Matches!$F$2:$F$201,MATCH($A972&amp;"-1",Matches!$J$2:$J$201,0))&lt;&gt;"",$C972&gt;=INDEX(Matches!$F$2:$F$201,MATCH($A972&amp;"-1",Matches!$J$2:$J$201,0))),"",IF(AND(D972=INDEX(Matches!$G$2:$G$201,MATCH($A972&amp;"-1",Matches!$J$2:$J$201,0)),E972=INDEX(Matches!$H$2:$H$201,MATCH($A972&amp;"-1",Matches!$J$2:$J$201,0))),5,IF(SIGN(D972-E972)&lt;&gt;SIGN(INDEX(Matches!$G$2:$G$201,MATCH($A972&amp;"-1",Matches!$J$2:$J$201,0))-INDEX(Matches!$H$2:$H$201,MATCH($A972&amp;"-1",Matches!$J$2:$J$201,0))),0,IF(D972-E972=INDEX(Matches!$G$2:$G$201,MATCH($A972&amp;"-1",Matches!$J$2:$J$201,0))-INDEX(Matches!$H$2:$H$201,MATCH($A972&amp;"-1",Matches!$J$2:$J$201,0)),3,2))))),""))</f>
        <v/>
      </c>
      <c r="Y972" s="12" t="str">
        <f aca="false">IF(OR($B972="",F972="",G972=""),"",IFERROR(IF(OR(INDEX(Matches!$I$2:$I$201,MATCH($A972&amp;"-2",Matches!$J$2:$J$201,0))="Void",INDEX(Matches!$G$2:$G$201,MATCH($A972&amp;"-2",Matches!$J$2:$J$201,0))="",INDEX(Matches!$H$2:$H$201,MATCH($A972&amp;"-2",Matches!$J$2:$J$201,0))=""),"",IF(AND($C972&lt;&gt;"",INDEX(Matches!$F$2:$F$201,MATCH($A972&amp;"-2",Matches!$J$2:$J$201,0))&lt;&gt;"",$C972&gt;=INDEX(Matches!$F$2:$F$201,MATCH($A972&amp;"-2",Matches!$J$2:$J$201,0))),"",IF(AND(F972=INDEX(Matches!$G$2:$G$201,MATCH($A972&amp;"-2",Matches!$J$2:$J$201,0)),G972=INDEX(Matches!$H$2:$H$201,MATCH($A972&amp;"-2",Matches!$J$2:$J$201,0))),5,IF(SIGN(F972-G972)&lt;&gt;SIGN(INDEX(Matches!$G$2:$G$201,MATCH($A972&amp;"-2",Matches!$J$2:$J$201,0))-INDEX(Matches!$H$2:$H$201,MATCH($A972&amp;"-2",Matches!$J$2:$J$201,0))),0,IF(F972-G972=INDEX(Matches!$G$2:$G$201,MATCH($A972&amp;"-2",Matches!$J$2:$J$201,0))-INDEX(Matches!$H$2:$H$201,MATCH($A972&amp;"-2",Matches!$J$2:$J$201,0)),3,2))))),""))</f>
        <v/>
      </c>
      <c r="Z972" s="12" t="str">
        <f aca="false">IF(OR($B972="",H972="",I972=""),"",IFERROR(IF(OR(INDEX(Matches!$I$2:$I$201,MATCH($A972&amp;"-3",Matches!$J$2:$J$201,0))="Void",INDEX(Matches!$G$2:$G$201,MATCH($A972&amp;"-3",Matches!$J$2:$J$201,0))="",INDEX(Matches!$H$2:$H$201,MATCH($A972&amp;"-3",Matches!$J$2:$J$201,0))=""),"",IF(AND($C972&lt;&gt;"",INDEX(Matches!$F$2:$F$201,MATCH($A972&amp;"-3",Matches!$J$2:$J$201,0))&lt;&gt;"",$C972&gt;=INDEX(Matches!$F$2:$F$201,MATCH($A972&amp;"-3",Matches!$J$2:$J$201,0))),"",IF(AND(H972=INDEX(Matches!$G$2:$G$201,MATCH($A972&amp;"-3",Matches!$J$2:$J$201,0)),I972=INDEX(Matches!$H$2:$H$201,MATCH($A972&amp;"-3",Matches!$J$2:$J$201,0))),5,IF(SIGN(H972-I972)&lt;&gt;SIGN(INDEX(Matches!$G$2:$G$201,MATCH($A972&amp;"-3",Matches!$J$2:$J$201,0))-INDEX(Matches!$H$2:$H$201,MATCH($A972&amp;"-3",Matches!$J$2:$J$201,0))),0,IF(H972-I972=INDEX(Matches!$G$2:$G$201,MATCH($A972&amp;"-3",Matches!$J$2:$J$201,0))-INDEX(Matches!$H$2:$H$201,MATCH($A972&amp;"-3",Matches!$J$2:$J$201,0)),3,2))))),""))</f>
        <v/>
      </c>
      <c r="AA972" s="12" t="str">
        <f aca="false">IF(OR($B972="",J972="",K972=""),"",IFERROR(IF(OR(INDEX(Matches!$I$2:$I$201,MATCH($A972&amp;"-4",Matches!$J$2:$J$201,0))="Void",INDEX(Matches!$G$2:$G$201,MATCH($A972&amp;"-4",Matches!$J$2:$J$201,0))="",INDEX(Matches!$H$2:$H$201,MATCH($A972&amp;"-4",Matches!$J$2:$J$201,0))=""),"",IF(AND($C972&lt;&gt;"",INDEX(Matches!$F$2:$F$201,MATCH($A972&amp;"-4",Matches!$J$2:$J$201,0))&lt;&gt;"",$C972&gt;=INDEX(Matches!$F$2:$F$201,MATCH($A972&amp;"-4",Matches!$J$2:$J$201,0))),"",IF(AND(J972=INDEX(Matches!$G$2:$G$201,MATCH($A972&amp;"-4",Matches!$J$2:$J$201,0)),K972=INDEX(Matches!$H$2:$H$201,MATCH($A972&amp;"-4",Matches!$J$2:$J$201,0))),5,IF(SIGN(J972-K972)&lt;&gt;SIGN(INDEX(Matches!$G$2:$G$201,MATCH($A972&amp;"-4",Matches!$J$2:$J$201,0))-INDEX(Matches!$H$2:$H$201,MATCH($A972&amp;"-4",Matches!$J$2:$J$201,0))),0,IF(J972-K972=INDEX(Matches!$G$2:$G$201,MATCH($A972&amp;"-4",Matches!$J$2:$J$201,0))-INDEX(Matches!$H$2:$H$201,MATCH($A972&amp;"-4",Matches!$J$2:$J$201,0)),3,2))))),""))</f>
        <v/>
      </c>
      <c r="AB972" s="12" t="str">
        <f aca="false">IF(OR($B972="",L972="",M972=""),"",IFERROR(IF(OR(INDEX(Matches!$I$2:$I$201,MATCH($A972&amp;"-5",Matches!$J$2:$J$201,0))="Void",INDEX(Matches!$G$2:$G$201,MATCH($A972&amp;"-5",Matches!$J$2:$J$201,0))="",INDEX(Matches!$H$2:$H$201,MATCH($A972&amp;"-5",Matches!$J$2:$J$201,0))=""),"",IF(AND($C972&lt;&gt;"",INDEX(Matches!$F$2:$F$201,MATCH($A972&amp;"-5",Matches!$J$2:$J$201,0))&lt;&gt;"",$C972&gt;=INDEX(Matches!$F$2:$F$201,MATCH($A972&amp;"-5",Matches!$J$2:$J$201,0))),"",IF(AND(L972=INDEX(Matches!$G$2:$G$201,MATCH($A972&amp;"-5",Matches!$J$2:$J$201,0)),M972=INDEX(Matches!$H$2:$H$201,MATCH($A972&amp;"-5",Matches!$J$2:$J$201,0))),5,IF(SIGN(L972-M972)&lt;&gt;SIGN(INDEX(Matches!$G$2:$G$201,MATCH($A972&amp;"-5",Matches!$J$2:$J$201,0))-INDEX(Matches!$H$2:$H$201,MATCH($A972&amp;"-5",Matches!$J$2:$J$201,0))),0,IF(L972-M972=INDEX(Matches!$G$2:$G$201,MATCH($A972&amp;"-5",Matches!$J$2:$J$201,0))-INDEX(Matches!$H$2:$H$201,MATCH($A972&amp;"-5",Matches!$J$2:$J$201,0)),3,2))))),""))</f>
        <v/>
      </c>
      <c r="AC972" s="12" t="str">
        <f aca="false">IF(OR($B972="",N972="",O972=""),"",IFERROR(IF(OR(INDEX(Matches!$I$2:$I$201,MATCH($A972&amp;"-6",Matches!$J$2:$J$201,0))="Void",INDEX(Matches!$G$2:$G$201,MATCH($A972&amp;"-6",Matches!$J$2:$J$201,0))="",INDEX(Matches!$H$2:$H$201,MATCH($A972&amp;"-6",Matches!$J$2:$J$201,0))=""),"",IF(AND($C972&lt;&gt;"",INDEX(Matches!$F$2:$F$201,MATCH($A972&amp;"-6",Matches!$J$2:$J$201,0))&lt;&gt;"",$C972&gt;=INDEX(Matches!$F$2:$F$201,MATCH($A972&amp;"-6",Matches!$J$2:$J$201,0))),"",IF(AND(N972=INDEX(Matches!$G$2:$G$201,MATCH($A972&amp;"-6",Matches!$J$2:$J$201,0)),O972=INDEX(Matches!$H$2:$H$201,MATCH($A972&amp;"-6",Matches!$J$2:$J$201,0))),5,IF(SIGN(N972-O972)&lt;&gt;SIGN(INDEX(Matches!$G$2:$G$201,MATCH($A972&amp;"-6",Matches!$J$2:$J$201,0))-INDEX(Matches!$H$2:$H$201,MATCH($A972&amp;"-6",Matches!$J$2:$J$201,0))),0,IF(N972-O972=INDEX(Matches!$G$2:$G$201,MATCH($A972&amp;"-6",Matches!$J$2:$J$201,0))-INDEX(Matches!$H$2:$H$201,MATCH($A972&amp;"-6",Matches!$J$2:$J$201,0)),3,2))))),""))</f>
        <v/>
      </c>
      <c r="AD972" s="12" t="str">
        <f aca="false">IF(OR($B972="",P972="",Q972=""),"",IFERROR(IF(OR(INDEX(Matches!$I$2:$I$201,MATCH($A972&amp;"-7",Matches!$J$2:$J$201,0))="Void",INDEX(Matches!$G$2:$G$201,MATCH($A972&amp;"-7",Matches!$J$2:$J$201,0))="",INDEX(Matches!$H$2:$H$201,MATCH($A972&amp;"-7",Matches!$J$2:$J$201,0))=""),"",IF(AND($C972&lt;&gt;"",INDEX(Matches!$F$2:$F$201,MATCH($A972&amp;"-7",Matches!$J$2:$J$201,0))&lt;&gt;"",$C972&gt;=INDEX(Matches!$F$2:$F$201,MATCH($A972&amp;"-7",Matches!$J$2:$J$201,0))),"",IF(AND(P972=INDEX(Matches!$G$2:$G$201,MATCH($A972&amp;"-7",Matches!$J$2:$J$201,0)),Q972=INDEX(Matches!$H$2:$H$201,MATCH($A972&amp;"-7",Matches!$J$2:$J$201,0))),5,IF(SIGN(P972-Q972)&lt;&gt;SIGN(INDEX(Matches!$G$2:$G$201,MATCH($A972&amp;"-7",Matches!$J$2:$J$201,0))-INDEX(Matches!$H$2:$H$201,MATCH($A972&amp;"-7",Matches!$J$2:$J$201,0))),0,IF(P972-Q972=INDEX(Matches!$G$2:$G$201,MATCH($A972&amp;"-7",Matches!$J$2:$J$201,0))-INDEX(Matches!$H$2:$H$201,MATCH($A972&amp;"-7",Matches!$J$2:$J$201,0)),3,2))))),""))</f>
        <v/>
      </c>
      <c r="AE972" s="12" t="str">
        <f aca="false">IF(OR($B972="",R972="",S972=""),"",IFERROR(IF(OR(INDEX(Matches!$I$2:$I$201,MATCH($A972&amp;"-8",Matches!$J$2:$J$201,0))="Void",INDEX(Matches!$G$2:$G$201,MATCH($A972&amp;"-8",Matches!$J$2:$J$201,0))="",INDEX(Matches!$H$2:$H$201,MATCH($A972&amp;"-8",Matches!$J$2:$J$201,0))=""),"",IF(AND($C972&lt;&gt;"",INDEX(Matches!$F$2:$F$201,MATCH($A972&amp;"-8",Matches!$J$2:$J$201,0))&lt;&gt;"",$C972&gt;=INDEX(Matches!$F$2:$F$201,MATCH($A972&amp;"-8",Matches!$J$2:$J$201,0))),"",IF(AND(R972=INDEX(Matches!$G$2:$G$201,MATCH($A972&amp;"-8",Matches!$J$2:$J$201,0)),S972=INDEX(Matches!$H$2:$H$201,MATCH($A972&amp;"-8",Matches!$J$2:$J$201,0))),5,IF(SIGN(R972-S972)&lt;&gt;SIGN(INDEX(Matches!$G$2:$G$201,MATCH($A972&amp;"-8",Matches!$J$2:$J$201,0))-INDEX(Matches!$H$2:$H$201,MATCH($A972&amp;"-8",Matches!$J$2:$J$201,0))),0,IF(R972-S972=INDEX(Matches!$G$2:$G$201,MATCH($A972&amp;"-8",Matches!$J$2:$J$201,0))-INDEX(Matches!$H$2:$H$201,MATCH($A972&amp;"-8",Matches!$J$2:$J$201,0)),3,2))))),""))</f>
        <v/>
      </c>
      <c r="AF972" s="12" t="str">
        <f aca="false">IF(OR($B972="",T972="",U972=""),"",IFERROR(IF(OR(INDEX(Matches!$I$2:$I$201,MATCH($A972&amp;"-9",Matches!$J$2:$J$201,0))="Void",INDEX(Matches!$G$2:$G$201,MATCH($A972&amp;"-9",Matches!$J$2:$J$201,0))="",INDEX(Matches!$H$2:$H$201,MATCH($A972&amp;"-9",Matches!$J$2:$J$201,0))=""),"",IF(AND($C972&lt;&gt;"",INDEX(Matches!$F$2:$F$201,MATCH($A972&amp;"-9",Matches!$J$2:$J$201,0))&lt;&gt;"",$C972&gt;=INDEX(Matches!$F$2:$F$201,MATCH($A972&amp;"-9",Matches!$J$2:$J$201,0))),"",IF(AND(T972=INDEX(Matches!$G$2:$G$201,MATCH($A972&amp;"-9",Matches!$J$2:$J$201,0)),U972=INDEX(Matches!$H$2:$H$201,MATCH($A972&amp;"-9",Matches!$J$2:$J$201,0))),5,IF(SIGN(T972-U972)&lt;&gt;SIGN(INDEX(Matches!$G$2:$G$201,MATCH($A972&amp;"-9",Matches!$J$2:$J$201,0))-INDEX(Matches!$H$2:$H$201,MATCH($A972&amp;"-9",Matches!$J$2:$J$201,0))),0,IF(T972-U972=INDEX(Matches!$G$2:$G$201,MATCH($A972&amp;"-9",Matches!$J$2:$J$201,0))-INDEX(Matches!$H$2:$H$201,MATCH($A972&amp;"-9",Matches!$J$2:$J$201,0)),3,2))))),""))</f>
        <v/>
      </c>
      <c r="AG972" s="12" t="str">
        <f aca="false">IF(OR($B972="",V972="",W972=""),"",IFERROR(IF(OR(INDEX(Matches!$I$2:$I$201,MATCH($A972&amp;"-10",Matches!$J$2:$J$201,0))="Void",INDEX(Matches!$G$2:$G$201,MATCH($A972&amp;"-10",Matches!$J$2:$J$201,0))="",INDEX(Matches!$H$2:$H$201,MATCH($A972&amp;"-10",Matches!$J$2:$J$201,0))=""),"",IF(AND($C972&lt;&gt;"",INDEX(Matches!$F$2:$F$201,MATCH($A972&amp;"-10",Matches!$J$2:$J$201,0))&lt;&gt;"",$C972&gt;=INDEX(Matches!$F$2:$F$201,MATCH($A972&amp;"-10",Matches!$J$2:$J$201,0))),"",IF(AND(V972=INDEX(Matches!$G$2:$G$201,MATCH($A972&amp;"-10",Matches!$J$2:$J$201,0)),W972=INDEX(Matches!$H$2:$H$201,MATCH($A972&amp;"-10",Matches!$J$2:$J$201,0))),5,IF(SIGN(V972-W972)&lt;&gt;SIGN(INDEX(Matches!$G$2:$G$201,MATCH($A972&amp;"-10",Matches!$J$2:$J$201,0))-INDEX(Matches!$H$2:$H$201,MATCH($A972&amp;"-10",Matches!$J$2:$J$201,0))),0,IF(V972-W972=INDEX(Matches!$G$2:$G$201,MATCH($A972&amp;"-10",Matches!$J$2:$J$201,0))-INDEX(Matches!$H$2:$H$201,MATCH($A972&amp;"-10",Matches!$J$2:$J$201,0)),3,2))))),""))</f>
        <v/>
      </c>
      <c r="AH972" s="13" t="str">
        <f aca="false">IF($B972="","",SUM(X972:AG972))</f>
        <v/>
      </c>
      <c r="AI972" s="12" t="str">
        <f aca="false">IF($B972="","",COUNTIF(X972:AG972,5))</f>
        <v/>
      </c>
      <c r="AJ972" s="12" t="str">
        <f aca="false">IF($B972="","",COUNTIF(X972:AG972,"&gt;=2"))</f>
        <v/>
      </c>
      <c r="AK972" s="12" t="str">
        <f aca="false">IF($B972="","",COUNT(X972:AG972))</f>
        <v/>
      </c>
    </row>
    <row r="973" customFormat="false" ht="15" hidden="false" customHeight="false" outlineLevel="0" collapsed="false">
      <c r="A973" s="7"/>
      <c r="B973" s="7"/>
      <c r="C973" s="11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12" t="str">
        <f aca="false">IF(OR($B973="",D973="",E973=""),"",IFERROR(IF(OR(INDEX(Matches!$I$2:$I$201,MATCH($A973&amp;"-1",Matches!$J$2:$J$201,0))="Void",INDEX(Matches!$G$2:$G$201,MATCH($A973&amp;"-1",Matches!$J$2:$J$201,0))="",INDEX(Matches!$H$2:$H$201,MATCH($A973&amp;"-1",Matches!$J$2:$J$201,0))=""),"",IF(AND($C973&lt;&gt;"",INDEX(Matches!$F$2:$F$201,MATCH($A973&amp;"-1",Matches!$J$2:$J$201,0))&lt;&gt;"",$C973&gt;=INDEX(Matches!$F$2:$F$201,MATCH($A973&amp;"-1",Matches!$J$2:$J$201,0))),"",IF(AND(D973=INDEX(Matches!$G$2:$G$201,MATCH($A973&amp;"-1",Matches!$J$2:$J$201,0)),E973=INDEX(Matches!$H$2:$H$201,MATCH($A973&amp;"-1",Matches!$J$2:$J$201,0))),5,IF(SIGN(D973-E973)&lt;&gt;SIGN(INDEX(Matches!$G$2:$G$201,MATCH($A973&amp;"-1",Matches!$J$2:$J$201,0))-INDEX(Matches!$H$2:$H$201,MATCH($A973&amp;"-1",Matches!$J$2:$J$201,0))),0,IF(D973-E973=INDEX(Matches!$G$2:$G$201,MATCH($A973&amp;"-1",Matches!$J$2:$J$201,0))-INDEX(Matches!$H$2:$H$201,MATCH($A973&amp;"-1",Matches!$J$2:$J$201,0)),3,2))))),""))</f>
        <v/>
      </c>
      <c r="Y973" s="12" t="str">
        <f aca="false">IF(OR($B973="",F973="",G973=""),"",IFERROR(IF(OR(INDEX(Matches!$I$2:$I$201,MATCH($A973&amp;"-2",Matches!$J$2:$J$201,0))="Void",INDEX(Matches!$G$2:$G$201,MATCH($A973&amp;"-2",Matches!$J$2:$J$201,0))="",INDEX(Matches!$H$2:$H$201,MATCH($A973&amp;"-2",Matches!$J$2:$J$201,0))=""),"",IF(AND($C973&lt;&gt;"",INDEX(Matches!$F$2:$F$201,MATCH($A973&amp;"-2",Matches!$J$2:$J$201,0))&lt;&gt;"",$C973&gt;=INDEX(Matches!$F$2:$F$201,MATCH($A973&amp;"-2",Matches!$J$2:$J$201,0))),"",IF(AND(F973=INDEX(Matches!$G$2:$G$201,MATCH($A973&amp;"-2",Matches!$J$2:$J$201,0)),G973=INDEX(Matches!$H$2:$H$201,MATCH($A973&amp;"-2",Matches!$J$2:$J$201,0))),5,IF(SIGN(F973-G973)&lt;&gt;SIGN(INDEX(Matches!$G$2:$G$201,MATCH($A973&amp;"-2",Matches!$J$2:$J$201,0))-INDEX(Matches!$H$2:$H$201,MATCH($A973&amp;"-2",Matches!$J$2:$J$201,0))),0,IF(F973-G973=INDEX(Matches!$G$2:$G$201,MATCH($A973&amp;"-2",Matches!$J$2:$J$201,0))-INDEX(Matches!$H$2:$H$201,MATCH($A973&amp;"-2",Matches!$J$2:$J$201,0)),3,2))))),""))</f>
        <v/>
      </c>
      <c r="Z973" s="12" t="str">
        <f aca="false">IF(OR($B973="",H973="",I973=""),"",IFERROR(IF(OR(INDEX(Matches!$I$2:$I$201,MATCH($A973&amp;"-3",Matches!$J$2:$J$201,0))="Void",INDEX(Matches!$G$2:$G$201,MATCH($A973&amp;"-3",Matches!$J$2:$J$201,0))="",INDEX(Matches!$H$2:$H$201,MATCH($A973&amp;"-3",Matches!$J$2:$J$201,0))=""),"",IF(AND($C973&lt;&gt;"",INDEX(Matches!$F$2:$F$201,MATCH($A973&amp;"-3",Matches!$J$2:$J$201,0))&lt;&gt;"",$C973&gt;=INDEX(Matches!$F$2:$F$201,MATCH($A973&amp;"-3",Matches!$J$2:$J$201,0))),"",IF(AND(H973=INDEX(Matches!$G$2:$G$201,MATCH($A973&amp;"-3",Matches!$J$2:$J$201,0)),I973=INDEX(Matches!$H$2:$H$201,MATCH($A973&amp;"-3",Matches!$J$2:$J$201,0))),5,IF(SIGN(H973-I973)&lt;&gt;SIGN(INDEX(Matches!$G$2:$G$201,MATCH($A973&amp;"-3",Matches!$J$2:$J$201,0))-INDEX(Matches!$H$2:$H$201,MATCH($A973&amp;"-3",Matches!$J$2:$J$201,0))),0,IF(H973-I973=INDEX(Matches!$G$2:$G$201,MATCH($A973&amp;"-3",Matches!$J$2:$J$201,0))-INDEX(Matches!$H$2:$H$201,MATCH($A973&amp;"-3",Matches!$J$2:$J$201,0)),3,2))))),""))</f>
        <v/>
      </c>
      <c r="AA973" s="12" t="str">
        <f aca="false">IF(OR($B973="",J973="",K973=""),"",IFERROR(IF(OR(INDEX(Matches!$I$2:$I$201,MATCH($A973&amp;"-4",Matches!$J$2:$J$201,0))="Void",INDEX(Matches!$G$2:$G$201,MATCH($A973&amp;"-4",Matches!$J$2:$J$201,0))="",INDEX(Matches!$H$2:$H$201,MATCH($A973&amp;"-4",Matches!$J$2:$J$201,0))=""),"",IF(AND($C973&lt;&gt;"",INDEX(Matches!$F$2:$F$201,MATCH($A973&amp;"-4",Matches!$J$2:$J$201,0))&lt;&gt;"",$C973&gt;=INDEX(Matches!$F$2:$F$201,MATCH($A973&amp;"-4",Matches!$J$2:$J$201,0))),"",IF(AND(J973=INDEX(Matches!$G$2:$G$201,MATCH($A973&amp;"-4",Matches!$J$2:$J$201,0)),K973=INDEX(Matches!$H$2:$H$201,MATCH($A973&amp;"-4",Matches!$J$2:$J$201,0))),5,IF(SIGN(J973-K973)&lt;&gt;SIGN(INDEX(Matches!$G$2:$G$201,MATCH($A973&amp;"-4",Matches!$J$2:$J$201,0))-INDEX(Matches!$H$2:$H$201,MATCH($A973&amp;"-4",Matches!$J$2:$J$201,0))),0,IF(J973-K973=INDEX(Matches!$G$2:$G$201,MATCH($A973&amp;"-4",Matches!$J$2:$J$201,0))-INDEX(Matches!$H$2:$H$201,MATCH($A973&amp;"-4",Matches!$J$2:$J$201,0)),3,2))))),""))</f>
        <v/>
      </c>
      <c r="AB973" s="12" t="str">
        <f aca="false">IF(OR($B973="",L973="",M973=""),"",IFERROR(IF(OR(INDEX(Matches!$I$2:$I$201,MATCH($A973&amp;"-5",Matches!$J$2:$J$201,0))="Void",INDEX(Matches!$G$2:$G$201,MATCH($A973&amp;"-5",Matches!$J$2:$J$201,0))="",INDEX(Matches!$H$2:$H$201,MATCH($A973&amp;"-5",Matches!$J$2:$J$201,0))=""),"",IF(AND($C973&lt;&gt;"",INDEX(Matches!$F$2:$F$201,MATCH($A973&amp;"-5",Matches!$J$2:$J$201,0))&lt;&gt;"",$C973&gt;=INDEX(Matches!$F$2:$F$201,MATCH($A973&amp;"-5",Matches!$J$2:$J$201,0))),"",IF(AND(L973=INDEX(Matches!$G$2:$G$201,MATCH($A973&amp;"-5",Matches!$J$2:$J$201,0)),M973=INDEX(Matches!$H$2:$H$201,MATCH($A973&amp;"-5",Matches!$J$2:$J$201,0))),5,IF(SIGN(L973-M973)&lt;&gt;SIGN(INDEX(Matches!$G$2:$G$201,MATCH($A973&amp;"-5",Matches!$J$2:$J$201,0))-INDEX(Matches!$H$2:$H$201,MATCH($A973&amp;"-5",Matches!$J$2:$J$201,0))),0,IF(L973-M973=INDEX(Matches!$G$2:$G$201,MATCH($A973&amp;"-5",Matches!$J$2:$J$201,0))-INDEX(Matches!$H$2:$H$201,MATCH($A973&amp;"-5",Matches!$J$2:$J$201,0)),3,2))))),""))</f>
        <v/>
      </c>
      <c r="AC973" s="12" t="str">
        <f aca="false">IF(OR($B973="",N973="",O973=""),"",IFERROR(IF(OR(INDEX(Matches!$I$2:$I$201,MATCH($A973&amp;"-6",Matches!$J$2:$J$201,0))="Void",INDEX(Matches!$G$2:$G$201,MATCH($A973&amp;"-6",Matches!$J$2:$J$201,0))="",INDEX(Matches!$H$2:$H$201,MATCH($A973&amp;"-6",Matches!$J$2:$J$201,0))=""),"",IF(AND($C973&lt;&gt;"",INDEX(Matches!$F$2:$F$201,MATCH($A973&amp;"-6",Matches!$J$2:$J$201,0))&lt;&gt;"",$C973&gt;=INDEX(Matches!$F$2:$F$201,MATCH($A973&amp;"-6",Matches!$J$2:$J$201,0))),"",IF(AND(N973=INDEX(Matches!$G$2:$G$201,MATCH($A973&amp;"-6",Matches!$J$2:$J$201,0)),O973=INDEX(Matches!$H$2:$H$201,MATCH($A973&amp;"-6",Matches!$J$2:$J$201,0))),5,IF(SIGN(N973-O973)&lt;&gt;SIGN(INDEX(Matches!$G$2:$G$201,MATCH($A973&amp;"-6",Matches!$J$2:$J$201,0))-INDEX(Matches!$H$2:$H$201,MATCH($A973&amp;"-6",Matches!$J$2:$J$201,0))),0,IF(N973-O973=INDEX(Matches!$G$2:$G$201,MATCH($A973&amp;"-6",Matches!$J$2:$J$201,0))-INDEX(Matches!$H$2:$H$201,MATCH($A973&amp;"-6",Matches!$J$2:$J$201,0)),3,2))))),""))</f>
        <v/>
      </c>
      <c r="AD973" s="12" t="str">
        <f aca="false">IF(OR($B973="",P973="",Q973=""),"",IFERROR(IF(OR(INDEX(Matches!$I$2:$I$201,MATCH($A973&amp;"-7",Matches!$J$2:$J$201,0))="Void",INDEX(Matches!$G$2:$G$201,MATCH($A973&amp;"-7",Matches!$J$2:$J$201,0))="",INDEX(Matches!$H$2:$H$201,MATCH($A973&amp;"-7",Matches!$J$2:$J$201,0))=""),"",IF(AND($C973&lt;&gt;"",INDEX(Matches!$F$2:$F$201,MATCH($A973&amp;"-7",Matches!$J$2:$J$201,0))&lt;&gt;"",$C973&gt;=INDEX(Matches!$F$2:$F$201,MATCH($A973&amp;"-7",Matches!$J$2:$J$201,0))),"",IF(AND(P973=INDEX(Matches!$G$2:$G$201,MATCH($A973&amp;"-7",Matches!$J$2:$J$201,0)),Q973=INDEX(Matches!$H$2:$H$201,MATCH($A973&amp;"-7",Matches!$J$2:$J$201,0))),5,IF(SIGN(P973-Q973)&lt;&gt;SIGN(INDEX(Matches!$G$2:$G$201,MATCH($A973&amp;"-7",Matches!$J$2:$J$201,0))-INDEX(Matches!$H$2:$H$201,MATCH($A973&amp;"-7",Matches!$J$2:$J$201,0))),0,IF(P973-Q973=INDEX(Matches!$G$2:$G$201,MATCH($A973&amp;"-7",Matches!$J$2:$J$201,0))-INDEX(Matches!$H$2:$H$201,MATCH($A973&amp;"-7",Matches!$J$2:$J$201,0)),3,2))))),""))</f>
        <v/>
      </c>
      <c r="AE973" s="12" t="str">
        <f aca="false">IF(OR($B973="",R973="",S973=""),"",IFERROR(IF(OR(INDEX(Matches!$I$2:$I$201,MATCH($A973&amp;"-8",Matches!$J$2:$J$201,0))="Void",INDEX(Matches!$G$2:$G$201,MATCH($A973&amp;"-8",Matches!$J$2:$J$201,0))="",INDEX(Matches!$H$2:$H$201,MATCH($A973&amp;"-8",Matches!$J$2:$J$201,0))=""),"",IF(AND($C973&lt;&gt;"",INDEX(Matches!$F$2:$F$201,MATCH($A973&amp;"-8",Matches!$J$2:$J$201,0))&lt;&gt;"",$C973&gt;=INDEX(Matches!$F$2:$F$201,MATCH($A973&amp;"-8",Matches!$J$2:$J$201,0))),"",IF(AND(R973=INDEX(Matches!$G$2:$G$201,MATCH($A973&amp;"-8",Matches!$J$2:$J$201,0)),S973=INDEX(Matches!$H$2:$H$201,MATCH($A973&amp;"-8",Matches!$J$2:$J$201,0))),5,IF(SIGN(R973-S973)&lt;&gt;SIGN(INDEX(Matches!$G$2:$G$201,MATCH($A973&amp;"-8",Matches!$J$2:$J$201,0))-INDEX(Matches!$H$2:$H$201,MATCH($A973&amp;"-8",Matches!$J$2:$J$201,0))),0,IF(R973-S973=INDEX(Matches!$G$2:$G$201,MATCH($A973&amp;"-8",Matches!$J$2:$J$201,0))-INDEX(Matches!$H$2:$H$201,MATCH($A973&amp;"-8",Matches!$J$2:$J$201,0)),3,2))))),""))</f>
        <v/>
      </c>
      <c r="AF973" s="12" t="str">
        <f aca="false">IF(OR($B973="",T973="",U973=""),"",IFERROR(IF(OR(INDEX(Matches!$I$2:$I$201,MATCH($A973&amp;"-9",Matches!$J$2:$J$201,0))="Void",INDEX(Matches!$G$2:$G$201,MATCH($A973&amp;"-9",Matches!$J$2:$J$201,0))="",INDEX(Matches!$H$2:$H$201,MATCH($A973&amp;"-9",Matches!$J$2:$J$201,0))=""),"",IF(AND($C973&lt;&gt;"",INDEX(Matches!$F$2:$F$201,MATCH($A973&amp;"-9",Matches!$J$2:$J$201,0))&lt;&gt;"",$C973&gt;=INDEX(Matches!$F$2:$F$201,MATCH($A973&amp;"-9",Matches!$J$2:$J$201,0))),"",IF(AND(T973=INDEX(Matches!$G$2:$G$201,MATCH($A973&amp;"-9",Matches!$J$2:$J$201,0)),U973=INDEX(Matches!$H$2:$H$201,MATCH($A973&amp;"-9",Matches!$J$2:$J$201,0))),5,IF(SIGN(T973-U973)&lt;&gt;SIGN(INDEX(Matches!$G$2:$G$201,MATCH($A973&amp;"-9",Matches!$J$2:$J$201,0))-INDEX(Matches!$H$2:$H$201,MATCH($A973&amp;"-9",Matches!$J$2:$J$201,0))),0,IF(T973-U973=INDEX(Matches!$G$2:$G$201,MATCH($A973&amp;"-9",Matches!$J$2:$J$201,0))-INDEX(Matches!$H$2:$H$201,MATCH($A973&amp;"-9",Matches!$J$2:$J$201,0)),3,2))))),""))</f>
        <v/>
      </c>
      <c r="AG973" s="12" t="str">
        <f aca="false">IF(OR($B973="",V973="",W973=""),"",IFERROR(IF(OR(INDEX(Matches!$I$2:$I$201,MATCH($A973&amp;"-10",Matches!$J$2:$J$201,0))="Void",INDEX(Matches!$G$2:$G$201,MATCH($A973&amp;"-10",Matches!$J$2:$J$201,0))="",INDEX(Matches!$H$2:$H$201,MATCH($A973&amp;"-10",Matches!$J$2:$J$201,0))=""),"",IF(AND($C973&lt;&gt;"",INDEX(Matches!$F$2:$F$201,MATCH($A973&amp;"-10",Matches!$J$2:$J$201,0))&lt;&gt;"",$C973&gt;=INDEX(Matches!$F$2:$F$201,MATCH($A973&amp;"-10",Matches!$J$2:$J$201,0))),"",IF(AND(V973=INDEX(Matches!$G$2:$G$201,MATCH($A973&amp;"-10",Matches!$J$2:$J$201,0)),W973=INDEX(Matches!$H$2:$H$201,MATCH($A973&amp;"-10",Matches!$J$2:$J$201,0))),5,IF(SIGN(V973-W973)&lt;&gt;SIGN(INDEX(Matches!$G$2:$G$201,MATCH($A973&amp;"-10",Matches!$J$2:$J$201,0))-INDEX(Matches!$H$2:$H$201,MATCH($A973&amp;"-10",Matches!$J$2:$J$201,0))),0,IF(V973-W973=INDEX(Matches!$G$2:$G$201,MATCH($A973&amp;"-10",Matches!$J$2:$J$201,0))-INDEX(Matches!$H$2:$H$201,MATCH($A973&amp;"-10",Matches!$J$2:$J$201,0)),3,2))))),""))</f>
        <v/>
      </c>
      <c r="AH973" s="13" t="str">
        <f aca="false">IF($B973="","",SUM(X973:AG973))</f>
        <v/>
      </c>
      <c r="AI973" s="12" t="str">
        <f aca="false">IF($B973="","",COUNTIF(X973:AG973,5))</f>
        <v/>
      </c>
      <c r="AJ973" s="12" t="str">
        <f aca="false">IF($B973="","",COUNTIF(X973:AG973,"&gt;=2"))</f>
        <v/>
      </c>
      <c r="AK973" s="12" t="str">
        <f aca="false">IF($B973="","",COUNT(X973:AG973))</f>
        <v/>
      </c>
    </row>
    <row r="974" customFormat="false" ht="15" hidden="false" customHeight="false" outlineLevel="0" collapsed="false">
      <c r="A974" s="7"/>
      <c r="B974" s="7"/>
      <c r="C974" s="11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12" t="str">
        <f aca="false">IF(OR($B974="",D974="",E974=""),"",IFERROR(IF(OR(INDEX(Matches!$I$2:$I$201,MATCH($A974&amp;"-1",Matches!$J$2:$J$201,0))="Void",INDEX(Matches!$G$2:$G$201,MATCH($A974&amp;"-1",Matches!$J$2:$J$201,0))="",INDEX(Matches!$H$2:$H$201,MATCH($A974&amp;"-1",Matches!$J$2:$J$201,0))=""),"",IF(AND($C974&lt;&gt;"",INDEX(Matches!$F$2:$F$201,MATCH($A974&amp;"-1",Matches!$J$2:$J$201,0))&lt;&gt;"",$C974&gt;=INDEX(Matches!$F$2:$F$201,MATCH($A974&amp;"-1",Matches!$J$2:$J$201,0))),"",IF(AND(D974=INDEX(Matches!$G$2:$G$201,MATCH($A974&amp;"-1",Matches!$J$2:$J$201,0)),E974=INDEX(Matches!$H$2:$H$201,MATCH($A974&amp;"-1",Matches!$J$2:$J$201,0))),5,IF(SIGN(D974-E974)&lt;&gt;SIGN(INDEX(Matches!$G$2:$G$201,MATCH($A974&amp;"-1",Matches!$J$2:$J$201,0))-INDEX(Matches!$H$2:$H$201,MATCH($A974&amp;"-1",Matches!$J$2:$J$201,0))),0,IF(D974-E974=INDEX(Matches!$G$2:$G$201,MATCH($A974&amp;"-1",Matches!$J$2:$J$201,0))-INDEX(Matches!$H$2:$H$201,MATCH($A974&amp;"-1",Matches!$J$2:$J$201,0)),3,2))))),""))</f>
        <v/>
      </c>
      <c r="Y974" s="12" t="str">
        <f aca="false">IF(OR($B974="",F974="",G974=""),"",IFERROR(IF(OR(INDEX(Matches!$I$2:$I$201,MATCH($A974&amp;"-2",Matches!$J$2:$J$201,0))="Void",INDEX(Matches!$G$2:$G$201,MATCH($A974&amp;"-2",Matches!$J$2:$J$201,0))="",INDEX(Matches!$H$2:$H$201,MATCH($A974&amp;"-2",Matches!$J$2:$J$201,0))=""),"",IF(AND($C974&lt;&gt;"",INDEX(Matches!$F$2:$F$201,MATCH($A974&amp;"-2",Matches!$J$2:$J$201,0))&lt;&gt;"",$C974&gt;=INDEX(Matches!$F$2:$F$201,MATCH($A974&amp;"-2",Matches!$J$2:$J$201,0))),"",IF(AND(F974=INDEX(Matches!$G$2:$G$201,MATCH($A974&amp;"-2",Matches!$J$2:$J$201,0)),G974=INDEX(Matches!$H$2:$H$201,MATCH($A974&amp;"-2",Matches!$J$2:$J$201,0))),5,IF(SIGN(F974-G974)&lt;&gt;SIGN(INDEX(Matches!$G$2:$G$201,MATCH($A974&amp;"-2",Matches!$J$2:$J$201,0))-INDEX(Matches!$H$2:$H$201,MATCH($A974&amp;"-2",Matches!$J$2:$J$201,0))),0,IF(F974-G974=INDEX(Matches!$G$2:$G$201,MATCH($A974&amp;"-2",Matches!$J$2:$J$201,0))-INDEX(Matches!$H$2:$H$201,MATCH($A974&amp;"-2",Matches!$J$2:$J$201,0)),3,2))))),""))</f>
        <v/>
      </c>
      <c r="Z974" s="12" t="str">
        <f aca="false">IF(OR($B974="",H974="",I974=""),"",IFERROR(IF(OR(INDEX(Matches!$I$2:$I$201,MATCH($A974&amp;"-3",Matches!$J$2:$J$201,0))="Void",INDEX(Matches!$G$2:$G$201,MATCH($A974&amp;"-3",Matches!$J$2:$J$201,0))="",INDEX(Matches!$H$2:$H$201,MATCH($A974&amp;"-3",Matches!$J$2:$J$201,0))=""),"",IF(AND($C974&lt;&gt;"",INDEX(Matches!$F$2:$F$201,MATCH($A974&amp;"-3",Matches!$J$2:$J$201,0))&lt;&gt;"",$C974&gt;=INDEX(Matches!$F$2:$F$201,MATCH($A974&amp;"-3",Matches!$J$2:$J$201,0))),"",IF(AND(H974=INDEX(Matches!$G$2:$G$201,MATCH($A974&amp;"-3",Matches!$J$2:$J$201,0)),I974=INDEX(Matches!$H$2:$H$201,MATCH($A974&amp;"-3",Matches!$J$2:$J$201,0))),5,IF(SIGN(H974-I974)&lt;&gt;SIGN(INDEX(Matches!$G$2:$G$201,MATCH($A974&amp;"-3",Matches!$J$2:$J$201,0))-INDEX(Matches!$H$2:$H$201,MATCH($A974&amp;"-3",Matches!$J$2:$J$201,0))),0,IF(H974-I974=INDEX(Matches!$G$2:$G$201,MATCH($A974&amp;"-3",Matches!$J$2:$J$201,0))-INDEX(Matches!$H$2:$H$201,MATCH($A974&amp;"-3",Matches!$J$2:$J$201,0)),3,2))))),""))</f>
        <v/>
      </c>
      <c r="AA974" s="12" t="str">
        <f aca="false">IF(OR($B974="",J974="",K974=""),"",IFERROR(IF(OR(INDEX(Matches!$I$2:$I$201,MATCH($A974&amp;"-4",Matches!$J$2:$J$201,0))="Void",INDEX(Matches!$G$2:$G$201,MATCH($A974&amp;"-4",Matches!$J$2:$J$201,0))="",INDEX(Matches!$H$2:$H$201,MATCH($A974&amp;"-4",Matches!$J$2:$J$201,0))=""),"",IF(AND($C974&lt;&gt;"",INDEX(Matches!$F$2:$F$201,MATCH($A974&amp;"-4",Matches!$J$2:$J$201,0))&lt;&gt;"",$C974&gt;=INDEX(Matches!$F$2:$F$201,MATCH($A974&amp;"-4",Matches!$J$2:$J$201,0))),"",IF(AND(J974=INDEX(Matches!$G$2:$G$201,MATCH($A974&amp;"-4",Matches!$J$2:$J$201,0)),K974=INDEX(Matches!$H$2:$H$201,MATCH($A974&amp;"-4",Matches!$J$2:$J$201,0))),5,IF(SIGN(J974-K974)&lt;&gt;SIGN(INDEX(Matches!$G$2:$G$201,MATCH($A974&amp;"-4",Matches!$J$2:$J$201,0))-INDEX(Matches!$H$2:$H$201,MATCH($A974&amp;"-4",Matches!$J$2:$J$201,0))),0,IF(J974-K974=INDEX(Matches!$G$2:$G$201,MATCH($A974&amp;"-4",Matches!$J$2:$J$201,0))-INDEX(Matches!$H$2:$H$201,MATCH($A974&amp;"-4",Matches!$J$2:$J$201,0)),3,2))))),""))</f>
        <v/>
      </c>
      <c r="AB974" s="12" t="str">
        <f aca="false">IF(OR($B974="",L974="",M974=""),"",IFERROR(IF(OR(INDEX(Matches!$I$2:$I$201,MATCH($A974&amp;"-5",Matches!$J$2:$J$201,0))="Void",INDEX(Matches!$G$2:$G$201,MATCH($A974&amp;"-5",Matches!$J$2:$J$201,0))="",INDEX(Matches!$H$2:$H$201,MATCH($A974&amp;"-5",Matches!$J$2:$J$201,0))=""),"",IF(AND($C974&lt;&gt;"",INDEX(Matches!$F$2:$F$201,MATCH($A974&amp;"-5",Matches!$J$2:$J$201,0))&lt;&gt;"",$C974&gt;=INDEX(Matches!$F$2:$F$201,MATCH($A974&amp;"-5",Matches!$J$2:$J$201,0))),"",IF(AND(L974=INDEX(Matches!$G$2:$G$201,MATCH($A974&amp;"-5",Matches!$J$2:$J$201,0)),M974=INDEX(Matches!$H$2:$H$201,MATCH($A974&amp;"-5",Matches!$J$2:$J$201,0))),5,IF(SIGN(L974-M974)&lt;&gt;SIGN(INDEX(Matches!$G$2:$G$201,MATCH($A974&amp;"-5",Matches!$J$2:$J$201,0))-INDEX(Matches!$H$2:$H$201,MATCH($A974&amp;"-5",Matches!$J$2:$J$201,0))),0,IF(L974-M974=INDEX(Matches!$G$2:$G$201,MATCH($A974&amp;"-5",Matches!$J$2:$J$201,0))-INDEX(Matches!$H$2:$H$201,MATCH($A974&amp;"-5",Matches!$J$2:$J$201,0)),3,2))))),""))</f>
        <v/>
      </c>
      <c r="AC974" s="12" t="str">
        <f aca="false">IF(OR($B974="",N974="",O974=""),"",IFERROR(IF(OR(INDEX(Matches!$I$2:$I$201,MATCH($A974&amp;"-6",Matches!$J$2:$J$201,0))="Void",INDEX(Matches!$G$2:$G$201,MATCH($A974&amp;"-6",Matches!$J$2:$J$201,0))="",INDEX(Matches!$H$2:$H$201,MATCH($A974&amp;"-6",Matches!$J$2:$J$201,0))=""),"",IF(AND($C974&lt;&gt;"",INDEX(Matches!$F$2:$F$201,MATCH($A974&amp;"-6",Matches!$J$2:$J$201,0))&lt;&gt;"",$C974&gt;=INDEX(Matches!$F$2:$F$201,MATCH($A974&amp;"-6",Matches!$J$2:$J$201,0))),"",IF(AND(N974=INDEX(Matches!$G$2:$G$201,MATCH($A974&amp;"-6",Matches!$J$2:$J$201,0)),O974=INDEX(Matches!$H$2:$H$201,MATCH($A974&amp;"-6",Matches!$J$2:$J$201,0))),5,IF(SIGN(N974-O974)&lt;&gt;SIGN(INDEX(Matches!$G$2:$G$201,MATCH($A974&amp;"-6",Matches!$J$2:$J$201,0))-INDEX(Matches!$H$2:$H$201,MATCH($A974&amp;"-6",Matches!$J$2:$J$201,0))),0,IF(N974-O974=INDEX(Matches!$G$2:$G$201,MATCH($A974&amp;"-6",Matches!$J$2:$J$201,0))-INDEX(Matches!$H$2:$H$201,MATCH($A974&amp;"-6",Matches!$J$2:$J$201,0)),3,2))))),""))</f>
        <v/>
      </c>
      <c r="AD974" s="12" t="str">
        <f aca="false">IF(OR($B974="",P974="",Q974=""),"",IFERROR(IF(OR(INDEX(Matches!$I$2:$I$201,MATCH($A974&amp;"-7",Matches!$J$2:$J$201,0))="Void",INDEX(Matches!$G$2:$G$201,MATCH($A974&amp;"-7",Matches!$J$2:$J$201,0))="",INDEX(Matches!$H$2:$H$201,MATCH($A974&amp;"-7",Matches!$J$2:$J$201,0))=""),"",IF(AND($C974&lt;&gt;"",INDEX(Matches!$F$2:$F$201,MATCH($A974&amp;"-7",Matches!$J$2:$J$201,0))&lt;&gt;"",$C974&gt;=INDEX(Matches!$F$2:$F$201,MATCH($A974&amp;"-7",Matches!$J$2:$J$201,0))),"",IF(AND(P974=INDEX(Matches!$G$2:$G$201,MATCH($A974&amp;"-7",Matches!$J$2:$J$201,0)),Q974=INDEX(Matches!$H$2:$H$201,MATCH($A974&amp;"-7",Matches!$J$2:$J$201,0))),5,IF(SIGN(P974-Q974)&lt;&gt;SIGN(INDEX(Matches!$G$2:$G$201,MATCH($A974&amp;"-7",Matches!$J$2:$J$201,0))-INDEX(Matches!$H$2:$H$201,MATCH($A974&amp;"-7",Matches!$J$2:$J$201,0))),0,IF(P974-Q974=INDEX(Matches!$G$2:$G$201,MATCH($A974&amp;"-7",Matches!$J$2:$J$201,0))-INDEX(Matches!$H$2:$H$201,MATCH($A974&amp;"-7",Matches!$J$2:$J$201,0)),3,2))))),""))</f>
        <v/>
      </c>
      <c r="AE974" s="12" t="str">
        <f aca="false">IF(OR($B974="",R974="",S974=""),"",IFERROR(IF(OR(INDEX(Matches!$I$2:$I$201,MATCH($A974&amp;"-8",Matches!$J$2:$J$201,0))="Void",INDEX(Matches!$G$2:$G$201,MATCH($A974&amp;"-8",Matches!$J$2:$J$201,0))="",INDEX(Matches!$H$2:$H$201,MATCH($A974&amp;"-8",Matches!$J$2:$J$201,0))=""),"",IF(AND($C974&lt;&gt;"",INDEX(Matches!$F$2:$F$201,MATCH($A974&amp;"-8",Matches!$J$2:$J$201,0))&lt;&gt;"",$C974&gt;=INDEX(Matches!$F$2:$F$201,MATCH($A974&amp;"-8",Matches!$J$2:$J$201,0))),"",IF(AND(R974=INDEX(Matches!$G$2:$G$201,MATCH($A974&amp;"-8",Matches!$J$2:$J$201,0)),S974=INDEX(Matches!$H$2:$H$201,MATCH($A974&amp;"-8",Matches!$J$2:$J$201,0))),5,IF(SIGN(R974-S974)&lt;&gt;SIGN(INDEX(Matches!$G$2:$G$201,MATCH($A974&amp;"-8",Matches!$J$2:$J$201,0))-INDEX(Matches!$H$2:$H$201,MATCH($A974&amp;"-8",Matches!$J$2:$J$201,0))),0,IF(R974-S974=INDEX(Matches!$G$2:$G$201,MATCH($A974&amp;"-8",Matches!$J$2:$J$201,0))-INDEX(Matches!$H$2:$H$201,MATCH($A974&amp;"-8",Matches!$J$2:$J$201,0)),3,2))))),""))</f>
        <v/>
      </c>
      <c r="AF974" s="12" t="str">
        <f aca="false">IF(OR($B974="",T974="",U974=""),"",IFERROR(IF(OR(INDEX(Matches!$I$2:$I$201,MATCH($A974&amp;"-9",Matches!$J$2:$J$201,0))="Void",INDEX(Matches!$G$2:$G$201,MATCH($A974&amp;"-9",Matches!$J$2:$J$201,0))="",INDEX(Matches!$H$2:$H$201,MATCH($A974&amp;"-9",Matches!$J$2:$J$201,0))=""),"",IF(AND($C974&lt;&gt;"",INDEX(Matches!$F$2:$F$201,MATCH($A974&amp;"-9",Matches!$J$2:$J$201,0))&lt;&gt;"",$C974&gt;=INDEX(Matches!$F$2:$F$201,MATCH($A974&amp;"-9",Matches!$J$2:$J$201,0))),"",IF(AND(T974=INDEX(Matches!$G$2:$G$201,MATCH($A974&amp;"-9",Matches!$J$2:$J$201,0)),U974=INDEX(Matches!$H$2:$H$201,MATCH($A974&amp;"-9",Matches!$J$2:$J$201,0))),5,IF(SIGN(T974-U974)&lt;&gt;SIGN(INDEX(Matches!$G$2:$G$201,MATCH($A974&amp;"-9",Matches!$J$2:$J$201,0))-INDEX(Matches!$H$2:$H$201,MATCH($A974&amp;"-9",Matches!$J$2:$J$201,0))),0,IF(T974-U974=INDEX(Matches!$G$2:$G$201,MATCH($A974&amp;"-9",Matches!$J$2:$J$201,0))-INDEX(Matches!$H$2:$H$201,MATCH($A974&amp;"-9",Matches!$J$2:$J$201,0)),3,2))))),""))</f>
        <v/>
      </c>
      <c r="AG974" s="12" t="str">
        <f aca="false">IF(OR($B974="",V974="",W974=""),"",IFERROR(IF(OR(INDEX(Matches!$I$2:$I$201,MATCH($A974&amp;"-10",Matches!$J$2:$J$201,0))="Void",INDEX(Matches!$G$2:$G$201,MATCH($A974&amp;"-10",Matches!$J$2:$J$201,0))="",INDEX(Matches!$H$2:$H$201,MATCH($A974&amp;"-10",Matches!$J$2:$J$201,0))=""),"",IF(AND($C974&lt;&gt;"",INDEX(Matches!$F$2:$F$201,MATCH($A974&amp;"-10",Matches!$J$2:$J$201,0))&lt;&gt;"",$C974&gt;=INDEX(Matches!$F$2:$F$201,MATCH($A974&amp;"-10",Matches!$J$2:$J$201,0))),"",IF(AND(V974=INDEX(Matches!$G$2:$G$201,MATCH($A974&amp;"-10",Matches!$J$2:$J$201,0)),W974=INDEX(Matches!$H$2:$H$201,MATCH($A974&amp;"-10",Matches!$J$2:$J$201,0))),5,IF(SIGN(V974-W974)&lt;&gt;SIGN(INDEX(Matches!$G$2:$G$201,MATCH($A974&amp;"-10",Matches!$J$2:$J$201,0))-INDEX(Matches!$H$2:$H$201,MATCH($A974&amp;"-10",Matches!$J$2:$J$201,0))),0,IF(V974-W974=INDEX(Matches!$G$2:$G$201,MATCH($A974&amp;"-10",Matches!$J$2:$J$201,0))-INDEX(Matches!$H$2:$H$201,MATCH($A974&amp;"-10",Matches!$J$2:$J$201,0)),3,2))))),""))</f>
        <v/>
      </c>
      <c r="AH974" s="13" t="str">
        <f aca="false">IF($B974="","",SUM(X974:AG974))</f>
        <v/>
      </c>
      <c r="AI974" s="12" t="str">
        <f aca="false">IF($B974="","",COUNTIF(X974:AG974,5))</f>
        <v/>
      </c>
      <c r="AJ974" s="12" t="str">
        <f aca="false">IF($B974="","",COUNTIF(X974:AG974,"&gt;=2"))</f>
        <v/>
      </c>
      <c r="AK974" s="12" t="str">
        <f aca="false">IF($B974="","",COUNT(X974:AG974))</f>
        <v/>
      </c>
    </row>
    <row r="975" customFormat="false" ht="15" hidden="false" customHeight="false" outlineLevel="0" collapsed="false">
      <c r="A975" s="7"/>
      <c r="B975" s="7"/>
      <c r="C975" s="11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12" t="str">
        <f aca="false">IF(OR($B975="",D975="",E975=""),"",IFERROR(IF(OR(INDEX(Matches!$I$2:$I$201,MATCH($A975&amp;"-1",Matches!$J$2:$J$201,0))="Void",INDEX(Matches!$G$2:$G$201,MATCH($A975&amp;"-1",Matches!$J$2:$J$201,0))="",INDEX(Matches!$H$2:$H$201,MATCH($A975&amp;"-1",Matches!$J$2:$J$201,0))=""),"",IF(AND($C975&lt;&gt;"",INDEX(Matches!$F$2:$F$201,MATCH($A975&amp;"-1",Matches!$J$2:$J$201,0))&lt;&gt;"",$C975&gt;=INDEX(Matches!$F$2:$F$201,MATCH($A975&amp;"-1",Matches!$J$2:$J$201,0))),"",IF(AND(D975=INDEX(Matches!$G$2:$G$201,MATCH($A975&amp;"-1",Matches!$J$2:$J$201,0)),E975=INDEX(Matches!$H$2:$H$201,MATCH($A975&amp;"-1",Matches!$J$2:$J$201,0))),5,IF(SIGN(D975-E975)&lt;&gt;SIGN(INDEX(Matches!$G$2:$G$201,MATCH($A975&amp;"-1",Matches!$J$2:$J$201,0))-INDEX(Matches!$H$2:$H$201,MATCH($A975&amp;"-1",Matches!$J$2:$J$201,0))),0,IF(D975-E975=INDEX(Matches!$G$2:$G$201,MATCH($A975&amp;"-1",Matches!$J$2:$J$201,0))-INDEX(Matches!$H$2:$H$201,MATCH($A975&amp;"-1",Matches!$J$2:$J$201,0)),3,2))))),""))</f>
        <v/>
      </c>
      <c r="Y975" s="12" t="str">
        <f aca="false">IF(OR($B975="",F975="",G975=""),"",IFERROR(IF(OR(INDEX(Matches!$I$2:$I$201,MATCH($A975&amp;"-2",Matches!$J$2:$J$201,0))="Void",INDEX(Matches!$G$2:$G$201,MATCH($A975&amp;"-2",Matches!$J$2:$J$201,0))="",INDEX(Matches!$H$2:$H$201,MATCH($A975&amp;"-2",Matches!$J$2:$J$201,0))=""),"",IF(AND($C975&lt;&gt;"",INDEX(Matches!$F$2:$F$201,MATCH($A975&amp;"-2",Matches!$J$2:$J$201,0))&lt;&gt;"",$C975&gt;=INDEX(Matches!$F$2:$F$201,MATCH($A975&amp;"-2",Matches!$J$2:$J$201,0))),"",IF(AND(F975=INDEX(Matches!$G$2:$G$201,MATCH($A975&amp;"-2",Matches!$J$2:$J$201,0)),G975=INDEX(Matches!$H$2:$H$201,MATCH($A975&amp;"-2",Matches!$J$2:$J$201,0))),5,IF(SIGN(F975-G975)&lt;&gt;SIGN(INDEX(Matches!$G$2:$G$201,MATCH($A975&amp;"-2",Matches!$J$2:$J$201,0))-INDEX(Matches!$H$2:$H$201,MATCH($A975&amp;"-2",Matches!$J$2:$J$201,0))),0,IF(F975-G975=INDEX(Matches!$G$2:$G$201,MATCH($A975&amp;"-2",Matches!$J$2:$J$201,0))-INDEX(Matches!$H$2:$H$201,MATCH($A975&amp;"-2",Matches!$J$2:$J$201,0)),3,2))))),""))</f>
        <v/>
      </c>
      <c r="Z975" s="12" t="str">
        <f aca="false">IF(OR($B975="",H975="",I975=""),"",IFERROR(IF(OR(INDEX(Matches!$I$2:$I$201,MATCH($A975&amp;"-3",Matches!$J$2:$J$201,0))="Void",INDEX(Matches!$G$2:$G$201,MATCH($A975&amp;"-3",Matches!$J$2:$J$201,0))="",INDEX(Matches!$H$2:$H$201,MATCH($A975&amp;"-3",Matches!$J$2:$J$201,0))=""),"",IF(AND($C975&lt;&gt;"",INDEX(Matches!$F$2:$F$201,MATCH($A975&amp;"-3",Matches!$J$2:$J$201,0))&lt;&gt;"",$C975&gt;=INDEX(Matches!$F$2:$F$201,MATCH($A975&amp;"-3",Matches!$J$2:$J$201,0))),"",IF(AND(H975=INDEX(Matches!$G$2:$G$201,MATCH($A975&amp;"-3",Matches!$J$2:$J$201,0)),I975=INDEX(Matches!$H$2:$H$201,MATCH($A975&amp;"-3",Matches!$J$2:$J$201,0))),5,IF(SIGN(H975-I975)&lt;&gt;SIGN(INDEX(Matches!$G$2:$G$201,MATCH($A975&amp;"-3",Matches!$J$2:$J$201,0))-INDEX(Matches!$H$2:$H$201,MATCH($A975&amp;"-3",Matches!$J$2:$J$201,0))),0,IF(H975-I975=INDEX(Matches!$G$2:$G$201,MATCH($A975&amp;"-3",Matches!$J$2:$J$201,0))-INDEX(Matches!$H$2:$H$201,MATCH($A975&amp;"-3",Matches!$J$2:$J$201,0)),3,2))))),""))</f>
        <v/>
      </c>
      <c r="AA975" s="12" t="str">
        <f aca="false">IF(OR($B975="",J975="",K975=""),"",IFERROR(IF(OR(INDEX(Matches!$I$2:$I$201,MATCH($A975&amp;"-4",Matches!$J$2:$J$201,0))="Void",INDEX(Matches!$G$2:$G$201,MATCH($A975&amp;"-4",Matches!$J$2:$J$201,0))="",INDEX(Matches!$H$2:$H$201,MATCH($A975&amp;"-4",Matches!$J$2:$J$201,0))=""),"",IF(AND($C975&lt;&gt;"",INDEX(Matches!$F$2:$F$201,MATCH($A975&amp;"-4",Matches!$J$2:$J$201,0))&lt;&gt;"",$C975&gt;=INDEX(Matches!$F$2:$F$201,MATCH($A975&amp;"-4",Matches!$J$2:$J$201,0))),"",IF(AND(J975=INDEX(Matches!$G$2:$G$201,MATCH($A975&amp;"-4",Matches!$J$2:$J$201,0)),K975=INDEX(Matches!$H$2:$H$201,MATCH($A975&amp;"-4",Matches!$J$2:$J$201,0))),5,IF(SIGN(J975-K975)&lt;&gt;SIGN(INDEX(Matches!$G$2:$G$201,MATCH($A975&amp;"-4",Matches!$J$2:$J$201,0))-INDEX(Matches!$H$2:$H$201,MATCH($A975&amp;"-4",Matches!$J$2:$J$201,0))),0,IF(J975-K975=INDEX(Matches!$G$2:$G$201,MATCH($A975&amp;"-4",Matches!$J$2:$J$201,0))-INDEX(Matches!$H$2:$H$201,MATCH($A975&amp;"-4",Matches!$J$2:$J$201,0)),3,2))))),""))</f>
        <v/>
      </c>
      <c r="AB975" s="12" t="str">
        <f aca="false">IF(OR($B975="",L975="",M975=""),"",IFERROR(IF(OR(INDEX(Matches!$I$2:$I$201,MATCH($A975&amp;"-5",Matches!$J$2:$J$201,0))="Void",INDEX(Matches!$G$2:$G$201,MATCH($A975&amp;"-5",Matches!$J$2:$J$201,0))="",INDEX(Matches!$H$2:$H$201,MATCH($A975&amp;"-5",Matches!$J$2:$J$201,0))=""),"",IF(AND($C975&lt;&gt;"",INDEX(Matches!$F$2:$F$201,MATCH($A975&amp;"-5",Matches!$J$2:$J$201,0))&lt;&gt;"",$C975&gt;=INDEX(Matches!$F$2:$F$201,MATCH($A975&amp;"-5",Matches!$J$2:$J$201,0))),"",IF(AND(L975=INDEX(Matches!$G$2:$G$201,MATCH($A975&amp;"-5",Matches!$J$2:$J$201,0)),M975=INDEX(Matches!$H$2:$H$201,MATCH($A975&amp;"-5",Matches!$J$2:$J$201,0))),5,IF(SIGN(L975-M975)&lt;&gt;SIGN(INDEX(Matches!$G$2:$G$201,MATCH($A975&amp;"-5",Matches!$J$2:$J$201,0))-INDEX(Matches!$H$2:$H$201,MATCH($A975&amp;"-5",Matches!$J$2:$J$201,0))),0,IF(L975-M975=INDEX(Matches!$G$2:$G$201,MATCH($A975&amp;"-5",Matches!$J$2:$J$201,0))-INDEX(Matches!$H$2:$H$201,MATCH($A975&amp;"-5",Matches!$J$2:$J$201,0)),3,2))))),""))</f>
        <v/>
      </c>
      <c r="AC975" s="12" t="str">
        <f aca="false">IF(OR($B975="",N975="",O975=""),"",IFERROR(IF(OR(INDEX(Matches!$I$2:$I$201,MATCH($A975&amp;"-6",Matches!$J$2:$J$201,0))="Void",INDEX(Matches!$G$2:$G$201,MATCH($A975&amp;"-6",Matches!$J$2:$J$201,0))="",INDEX(Matches!$H$2:$H$201,MATCH($A975&amp;"-6",Matches!$J$2:$J$201,0))=""),"",IF(AND($C975&lt;&gt;"",INDEX(Matches!$F$2:$F$201,MATCH($A975&amp;"-6",Matches!$J$2:$J$201,0))&lt;&gt;"",$C975&gt;=INDEX(Matches!$F$2:$F$201,MATCH($A975&amp;"-6",Matches!$J$2:$J$201,0))),"",IF(AND(N975=INDEX(Matches!$G$2:$G$201,MATCH($A975&amp;"-6",Matches!$J$2:$J$201,0)),O975=INDEX(Matches!$H$2:$H$201,MATCH($A975&amp;"-6",Matches!$J$2:$J$201,0))),5,IF(SIGN(N975-O975)&lt;&gt;SIGN(INDEX(Matches!$G$2:$G$201,MATCH($A975&amp;"-6",Matches!$J$2:$J$201,0))-INDEX(Matches!$H$2:$H$201,MATCH($A975&amp;"-6",Matches!$J$2:$J$201,0))),0,IF(N975-O975=INDEX(Matches!$G$2:$G$201,MATCH($A975&amp;"-6",Matches!$J$2:$J$201,0))-INDEX(Matches!$H$2:$H$201,MATCH($A975&amp;"-6",Matches!$J$2:$J$201,0)),3,2))))),""))</f>
        <v/>
      </c>
      <c r="AD975" s="12" t="str">
        <f aca="false">IF(OR($B975="",P975="",Q975=""),"",IFERROR(IF(OR(INDEX(Matches!$I$2:$I$201,MATCH($A975&amp;"-7",Matches!$J$2:$J$201,0))="Void",INDEX(Matches!$G$2:$G$201,MATCH($A975&amp;"-7",Matches!$J$2:$J$201,0))="",INDEX(Matches!$H$2:$H$201,MATCH($A975&amp;"-7",Matches!$J$2:$J$201,0))=""),"",IF(AND($C975&lt;&gt;"",INDEX(Matches!$F$2:$F$201,MATCH($A975&amp;"-7",Matches!$J$2:$J$201,0))&lt;&gt;"",$C975&gt;=INDEX(Matches!$F$2:$F$201,MATCH($A975&amp;"-7",Matches!$J$2:$J$201,0))),"",IF(AND(P975=INDEX(Matches!$G$2:$G$201,MATCH($A975&amp;"-7",Matches!$J$2:$J$201,0)),Q975=INDEX(Matches!$H$2:$H$201,MATCH($A975&amp;"-7",Matches!$J$2:$J$201,0))),5,IF(SIGN(P975-Q975)&lt;&gt;SIGN(INDEX(Matches!$G$2:$G$201,MATCH($A975&amp;"-7",Matches!$J$2:$J$201,0))-INDEX(Matches!$H$2:$H$201,MATCH($A975&amp;"-7",Matches!$J$2:$J$201,0))),0,IF(P975-Q975=INDEX(Matches!$G$2:$G$201,MATCH($A975&amp;"-7",Matches!$J$2:$J$201,0))-INDEX(Matches!$H$2:$H$201,MATCH($A975&amp;"-7",Matches!$J$2:$J$201,0)),3,2))))),""))</f>
        <v/>
      </c>
      <c r="AE975" s="12" t="str">
        <f aca="false">IF(OR($B975="",R975="",S975=""),"",IFERROR(IF(OR(INDEX(Matches!$I$2:$I$201,MATCH($A975&amp;"-8",Matches!$J$2:$J$201,0))="Void",INDEX(Matches!$G$2:$G$201,MATCH($A975&amp;"-8",Matches!$J$2:$J$201,0))="",INDEX(Matches!$H$2:$H$201,MATCH($A975&amp;"-8",Matches!$J$2:$J$201,0))=""),"",IF(AND($C975&lt;&gt;"",INDEX(Matches!$F$2:$F$201,MATCH($A975&amp;"-8",Matches!$J$2:$J$201,0))&lt;&gt;"",$C975&gt;=INDEX(Matches!$F$2:$F$201,MATCH($A975&amp;"-8",Matches!$J$2:$J$201,0))),"",IF(AND(R975=INDEX(Matches!$G$2:$G$201,MATCH($A975&amp;"-8",Matches!$J$2:$J$201,0)),S975=INDEX(Matches!$H$2:$H$201,MATCH($A975&amp;"-8",Matches!$J$2:$J$201,0))),5,IF(SIGN(R975-S975)&lt;&gt;SIGN(INDEX(Matches!$G$2:$G$201,MATCH($A975&amp;"-8",Matches!$J$2:$J$201,0))-INDEX(Matches!$H$2:$H$201,MATCH($A975&amp;"-8",Matches!$J$2:$J$201,0))),0,IF(R975-S975=INDEX(Matches!$G$2:$G$201,MATCH($A975&amp;"-8",Matches!$J$2:$J$201,0))-INDEX(Matches!$H$2:$H$201,MATCH($A975&amp;"-8",Matches!$J$2:$J$201,0)),3,2))))),""))</f>
        <v/>
      </c>
      <c r="AF975" s="12" t="str">
        <f aca="false">IF(OR($B975="",T975="",U975=""),"",IFERROR(IF(OR(INDEX(Matches!$I$2:$I$201,MATCH($A975&amp;"-9",Matches!$J$2:$J$201,0))="Void",INDEX(Matches!$G$2:$G$201,MATCH($A975&amp;"-9",Matches!$J$2:$J$201,0))="",INDEX(Matches!$H$2:$H$201,MATCH($A975&amp;"-9",Matches!$J$2:$J$201,0))=""),"",IF(AND($C975&lt;&gt;"",INDEX(Matches!$F$2:$F$201,MATCH($A975&amp;"-9",Matches!$J$2:$J$201,0))&lt;&gt;"",$C975&gt;=INDEX(Matches!$F$2:$F$201,MATCH($A975&amp;"-9",Matches!$J$2:$J$201,0))),"",IF(AND(T975=INDEX(Matches!$G$2:$G$201,MATCH($A975&amp;"-9",Matches!$J$2:$J$201,0)),U975=INDEX(Matches!$H$2:$H$201,MATCH($A975&amp;"-9",Matches!$J$2:$J$201,0))),5,IF(SIGN(T975-U975)&lt;&gt;SIGN(INDEX(Matches!$G$2:$G$201,MATCH($A975&amp;"-9",Matches!$J$2:$J$201,0))-INDEX(Matches!$H$2:$H$201,MATCH($A975&amp;"-9",Matches!$J$2:$J$201,0))),0,IF(T975-U975=INDEX(Matches!$G$2:$G$201,MATCH($A975&amp;"-9",Matches!$J$2:$J$201,0))-INDEX(Matches!$H$2:$H$201,MATCH($A975&amp;"-9",Matches!$J$2:$J$201,0)),3,2))))),""))</f>
        <v/>
      </c>
      <c r="AG975" s="12" t="str">
        <f aca="false">IF(OR($B975="",V975="",W975=""),"",IFERROR(IF(OR(INDEX(Matches!$I$2:$I$201,MATCH($A975&amp;"-10",Matches!$J$2:$J$201,0))="Void",INDEX(Matches!$G$2:$G$201,MATCH($A975&amp;"-10",Matches!$J$2:$J$201,0))="",INDEX(Matches!$H$2:$H$201,MATCH($A975&amp;"-10",Matches!$J$2:$J$201,0))=""),"",IF(AND($C975&lt;&gt;"",INDEX(Matches!$F$2:$F$201,MATCH($A975&amp;"-10",Matches!$J$2:$J$201,0))&lt;&gt;"",$C975&gt;=INDEX(Matches!$F$2:$F$201,MATCH($A975&amp;"-10",Matches!$J$2:$J$201,0))),"",IF(AND(V975=INDEX(Matches!$G$2:$G$201,MATCH($A975&amp;"-10",Matches!$J$2:$J$201,0)),W975=INDEX(Matches!$H$2:$H$201,MATCH($A975&amp;"-10",Matches!$J$2:$J$201,0))),5,IF(SIGN(V975-W975)&lt;&gt;SIGN(INDEX(Matches!$G$2:$G$201,MATCH($A975&amp;"-10",Matches!$J$2:$J$201,0))-INDEX(Matches!$H$2:$H$201,MATCH($A975&amp;"-10",Matches!$J$2:$J$201,0))),0,IF(V975-W975=INDEX(Matches!$G$2:$G$201,MATCH($A975&amp;"-10",Matches!$J$2:$J$201,0))-INDEX(Matches!$H$2:$H$201,MATCH($A975&amp;"-10",Matches!$J$2:$J$201,0)),3,2))))),""))</f>
        <v/>
      </c>
      <c r="AH975" s="13" t="str">
        <f aca="false">IF($B975="","",SUM(X975:AG975))</f>
        <v/>
      </c>
      <c r="AI975" s="12" t="str">
        <f aca="false">IF($B975="","",COUNTIF(X975:AG975,5))</f>
        <v/>
      </c>
      <c r="AJ975" s="12" t="str">
        <f aca="false">IF($B975="","",COUNTIF(X975:AG975,"&gt;=2"))</f>
        <v/>
      </c>
      <c r="AK975" s="12" t="str">
        <f aca="false">IF($B975="","",COUNT(X975:AG975))</f>
        <v/>
      </c>
    </row>
    <row r="976" customFormat="false" ht="15" hidden="false" customHeight="false" outlineLevel="0" collapsed="false">
      <c r="A976" s="7"/>
      <c r="B976" s="7"/>
      <c r="C976" s="11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12" t="str">
        <f aca="false">IF(OR($B976="",D976="",E976=""),"",IFERROR(IF(OR(INDEX(Matches!$I$2:$I$201,MATCH($A976&amp;"-1",Matches!$J$2:$J$201,0))="Void",INDEX(Matches!$G$2:$G$201,MATCH($A976&amp;"-1",Matches!$J$2:$J$201,0))="",INDEX(Matches!$H$2:$H$201,MATCH($A976&amp;"-1",Matches!$J$2:$J$201,0))=""),"",IF(AND($C976&lt;&gt;"",INDEX(Matches!$F$2:$F$201,MATCH($A976&amp;"-1",Matches!$J$2:$J$201,0))&lt;&gt;"",$C976&gt;=INDEX(Matches!$F$2:$F$201,MATCH($A976&amp;"-1",Matches!$J$2:$J$201,0))),"",IF(AND(D976=INDEX(Matches!$G$2:$G$201,MATCH($A976&amp;"-1",Matches!$J$2:$J$201,0)),E976=INDEX(Matches!$H$2:$H$201,MATCH($A976&amp;"-1",Matches!$J$2:$J$201,0))),5,IF(SIGN(D976-E976)&lt;&gt;SIGN(INDEX(Matches!$G$2:$G$201,MATCH($A976&amp;"-1",Matches!$J$2:$J$201,0))-INDEX(Matches!$H$2:$H$201,MATCH($A976&amp;"-1",Matches!$J$2:$J$201,0))),0,IF(D976-E976=INDEX(Matches!$G$2:$G$201,MATCH($A976&amp;"-1",Matches!$J$2:$J$201,0))-INDEX(Matches!$H$2:$H$201,MATCH($A976&amp;"-1",Matches!$J$2:$J$201,0)),3,2))))),""))</f>
        <v/>
      </c>
      <c r="Y976" s="12" t="str">
        <f aca="false">IF(OR($B976="",F976="",G976=""),"",IFERROR(IF(OR(INDEX(Matches!$I$2:$I$201,MATCH($A976&amp;"-2",Matches!$J$2:$J$201,0))="Void",INDEX(Matches!$G$2:$G$201,MATCH($A976&amp;"-2",Matches!$J$2:$J$201,0))="",INDEX(Matches!$H$2:$H$201,MATCH($A976&amp;"-2",Matches!$J$2:$J$201,0))=""),"",IF(AND($C976&lt;&gt;"",INDEX(Matches!$F$2:$F$201,MATCH($A976&amp;"-2",Matches!$J$2:$J$201,0))&lt;&gt;"",$C976&gt;=INDEX(Matches!$F$2:$F$201,MATCH($A976&amp;"-2",Matches!$J$2:$J$201,0))),"",IF(AND(F976=INDEX(Matches!$G$2:$G$201,MATCH($A976&amp;"-2",Matches!$J$2:$J$201,0)),G976=INDEX(Matches!$H$2:$H$201,MATCH($A976&amp;"-2",Matches!$J$2:$J$201,0))),5,IF(SIGN(F976-G976)&lt;&gt;SIGN(INDEX(Matches!$G$2:$G$201,MATCH($A976&amp;"-2",Matches!$J$2:$J$201,0))-INDEX(Matches!$H$2:$H$201,MATCH($A976&amp;"-2",Matches!$J$2:$J$201,0))),0,IF(F976-G976=INDEX(Matches!$G$2:$G$201,MATCH($A976&amp;"-2",Matches!$J$2:$J$201,0))-INDEX(Matches!$H$2:$H$201,MATCH($A976&amp;"-2",Matches!$J$2:$J$201,0)),3,2))))),""))</f>
        <v/>
      </c>
      <c r="Z976" s="12" t="str">
        <f aca="false">IF(OR($B976="",H976="",I976=""),"",IFERROR(IF(OR(INDEX(Matches!$I$2:$I$201,MATCH($A976&amp;"-3",Matches!$J$2:$J$201,0))="Void",INDEX(Matches!$G$2:$G$201,MATCH($A976&amp;"-3",Matches!$J$2:$J$201,0))="",INDEX(Matches!$H$2:$H$201,MATCH($A976&amp;"-3",Matches!$J$2:$J$201,0))=""),"",IF(AND($C976&lt;&gt;"",INDEX(Matches!$F$2:$F$201,MATCH($A976&amp;"-3",Matches!$J$2:$J$201,0))&lt;&gt;"",$C976&gt;=INDEX(Matches!$F$2:$F$201,MATCH($A976&amp;"-3",Matches!$J$2:$J$201,0))),"",IF(AND(H976=INDEX(Matches!$G$2:$G$201,MATCH($A976&amp;"-3",Matches!$J$2:$J$201,0)),I976=INDEX(Matches!$H$2:$H$201,MATCH($A976&amp;"-3",Matches!$J$2:$J$201,0))),5,IF(SIGN(H976-I976)&lt;&gt;SIGN(INDEX(Matches!$G$2:$G$201,MATCH($A976&amp;"-3",Matches!$J$2:$J$201,0))-INDEX(Matches!$H$2:$H$201,MATCH($A976&amp;"-3",Matches!$J$2:$J$201,0))),0,IF(H976-I976=INDEX(Matches!$G$2:$G$201,MATCH($A976&amp;"-3",Matches!$J$2:$J$201,0))-INDEX(Matches!$H$2:$H$201,MATCH($A976&amp;"-3",Matches!$J$2:$J$201,0)),3,2))))),""))</f>
        <v/>
      </c>
      <c r="AA976" s="12" t="str">
        <f aca="false">IF(OR($B976="",J976="",K976=""),"",IFERROR(IF(OR(INDEX(Matches!$I$2:$I$201,MATCH($A976&amp;"-4",Matches!$J$2:$J$201,0))="Void",INDEX(Matches!$G$2:$G$201,MATCH($A976&amp;"-4",Matches!$J$2:$J$201,0))="",INDEX(Matches!$H$2:$H$201,MATCH($A976&amp;"-4",Matches!$J$2:$J$201,0))=""),"",IF(AND($C976&lt;&gt;"",INDEX(Matches!$F$2:$F$201,MATCH($A976&amp;"-4",Matches!$J$2:$J$201,0))&lt;&gt;"",$C976&gt;=INDEX(Matches!$F$2:$F$201,MATCH($A976&amp;"-4",Matches!$J$2:$J$201,0))),"",IF(AND(J976=INDEX(Matches!$G$2:$G$201,MATCH($A976&amp;"-4",Matches!$J$2:$J$201,0)),K976=INDEX(Matches!$H$2:$H$201,MATCH($A976&amp;"-4",Matches!$J$2:$J$201,0))),5,IF(SIGN(J976-K976)&lt;&gt;SIGN(INDEX(Matches!$G$2:$G$201,MATCH($A976&amp;"-4",Matches!$J$2:$J$201,0))-INDEX(Matches!$H$2:$H$201,MATCH($A976&amp;"-4",Matches!$J$2:$J$201,0))),0,IF(J976-K976=INDEX(Matches!$G$2:$G$201,MATCH($A976&amp;"-4",Matches!$J$2:$J$201,0))-INDEX(Matches!$H$2:$H$201,MATCH($A976&amp;"-4",Matches!$J$2:$J$201,0)),3,2))))),""))</f>
        <v/>
      </c>
      <c r="AB976" s="12" t="str">
        <f aca="false">IF(OR($B976="",L976="",M976=""),"",IFERROR(IF(OR(INDEX(Matches!$I$2:$I$201,MATCH($A976&amp;"-5",Matches!$J$2:$J$201,0))="Void",INDEX(Matches!$G$2:$G$201,MATCH($A976&amp;"-5",Matches!$J$2:$J$201,0))="",INDEX(Matches!$H$2:$H$201,MATCH($A976&amp;"-5",Matches!$J$2:$J$201,0))=""),"",IF(AND($C976&lt;&gt;"",INDEX(Matches!$F$2:$F$201,MATCH($A976&amp;"-5",Matches!$J$2:$J$201,0))&lt;&gt;"",$C976&gt;=INDEX(Matches!$F$2:$F$201,MATCH($A976&amp;"-5",Matches!$J$2:$J$201,0))),"",IF(AND(L976=INDEX(Matches!$G$2:$G$201,MATCH($A976&amp;"-5",Matches!$J$2:$J$201,0)),M976=INDEX(Matches!$H$2:$H$201,MATCH($A976&amp;"-5",Matches!$J$2:$J$201,0))),5,IF(SIGN(L976-M976)&lt;&gt;SIGN(INDEX(Matches!$G$2:$G$201,MATCH($A976&amp;"-5",Matches!$J$2:$J$201,0))-INDEX(Matches!$H$2:$H$201,MATCH($A976&amp;"-5",Matches!$J$2:$J$201,0))),0,IF(L976-M976=INDEX(Matches!$G$2:$G$201,MATCH($A976&amp;"-5",Matches!$J$2:$J$201,0))-INDEX(Matches!$H$2:$H$201,MATCH($A976&amp;"-5",Matches!$J$2:$J$201,0)),3,2))))),""))</f>
        <v/>
      </c>
      <c r="AC976" s="12" t="str">
        <f aca="false">IF(OR($B976="",N976="",O976=""),"",IFERROR(IF(OR(INDEX(Matches!$I$2:$I$201,MATCH($A976&amp;"-6",Matches!$J$2:$J$201,0))="Void",INDEX(Matches!$G$2:$G$201,MATCH($A976&amp;"-6",Matches!$J$2:$J$201,0))="",INDEX(Matches!$H$2:$H$201,MATCH($A976&amp;"-6",Matches!$J$2:$J$201,0))=""),"",IF(AND($C976&lt;&gt;"",INDEX(Matches!$F$2:$F$201,MATCH($A976&amp;"-6",Matches!$J$2:$J$201,0))&lt;&gt;"",$C976&gt;=INDEX(Matches!$F$2:$F$201,MATCH($A976&amp;"-6",Matches!$J$2:$J$201,0))),"",IF(AND(N976=INDEX(Matches!$G$2:$G$201,MATCH($A976&amp;"-6",Matches!$J$2:$J$201,0)),O976=INDEX(Matches!$H$2:$H$201,MATCH($A976&amp;"-6",Matches!$J$2:$J$201,0))),5,IF(SIGN(N976-O976)&lt;&gt;SIGN(INDEX(Matches!$G$2:$G$201,MATCH($A976&amp;"-6",Matches!$J$2:$J$201,0))-INDEX(Matches!$H$2:$H$201,MATCH($A976&amp;"-6",Matches!$J$2:$J$201,0))),0,IF(N976-O976=INDEX(Matches!$G$2:$G$201,MATCH($A976&amp;"-6",Matches!$J$2:$J$201,0))-INDEX(Matches!$H$2:$H$201,MATCH($A976&amp;"-6",Matches!$J$2:$J$201,0)),3,2))))),""))</f>
        <v/>
      </c>
      <c r="AD976" s="12" t="str">
        <f aca="false">IF(OR($B976="",P976="",Q976=""),"",IFERROR(IF(OR(INDEX(Matches!$I$2:$I$201,MATCH($A976&amp;"-7",Matches!$J$2:$J$201,0))="Void",INDEX(Matches!$G$2:$G$201,MATCH($A976&amp;"-7",Matches!$J$2:$J$201,0))="",INDEX(Matches!$H$2:$H$201,MATCH($A976&amp;"-7",Matches!$J$2:$J$201,0))=""),"",IF(AND($C976&lt;&gt;"",INDEX(Matches!$F$2:$F$201,MATCH($A976&amp;"-7",Matches!$J$2:$J$201,0))&lt;&gt;"",$C976&gt;=INDEX(Matches!$F$2:$F$201,MATCH($A976&amp;"-7",Matches!$J$2:$J$201,0))),"",IF(AND(P976=INDEX(Matches!$G$2:$G$201,MATCH($A976&amp;"-7",Matches!$J$2:$J$201,0)),Q976=INDEX(Matches!$H$2:$H$201,MATCH($A976&amp;"-7",Matches!$J$2:$J$201,0))),5,IF(SIGN(P976-Q976)&lt;&gt;SIGN(INDEX(Matches!$G$2:$G$201,MATCH($A976&amp;"-7",Matches!$J$2:$J$201,0))-INDEX(Matches!$H$2:$H$201,MATCH($A976&amp;"-7",Matches!$J$2:$J$201,0))),0,IF(P976-Q976=INDEX(Matches!$G$2:$G$201,MATCH($A976&amp;"-7",Matches!$J$2:$J$201,0))-INDEX(Matches!$H$2:$H$201,MATCH($A976&amp;"-7",Matches!$J$2:$J$201,0)),3,2))))),""))</f>
        <v/>
      </c>
      <c r="AE976" s="12" t="str">
        <f aca="false">IF(OR($B976="",R976="",S976=""),"",IFERROR(IF(OR(INDEX(Matches!$I$2:$I$201,MATCH($A976&amp;"-8",Matches!$J$2:$J$201,0))="Void",INDEX(Matches!$G$2:$G$201,MATCH($A976&amp;"-8",Matches!$J$2:$J$201,0))="",INDEX(Matches!$H$2:$H$201,MATCH($A976&amp;"-8",Matches!$J$2:$J$201,0))=""),"",IF(AND($C976&lt;&gt;"",INDEX(Matches!$F$2:$F$201,MATCH($A976&amp;"-8",Matches!$J$2:$J$201,0))&lt;&gt;"",$C976&gt;=INDEX(Matches!$F$2:$F$201,MATCH($A976&amp;"-8",Matches!$J$2:$J$201,0))),"",IF(AND(R976=INDEX(Matches!$G$2:$G$201,MATCH($A976&amp;"-8",Matches!$J$2:$J$201,0)),S976=INDEX(Matches!$H$2:$H$201,MATCH($A976&amp;"-8",Matches!$J$2:$J$201,0))),5,IF(SIGN(R976-S976)&lt;&gt;SIGN(INDEX(Matches!$G$2:$G$201,MATCH($A976&amp;"-8",Matches!$J$2:$J$201,0))-INDEX(Matches!$H$2:$H$201,MATCH($A976&amp;"-8",Matches!$J$2:$J$201,0))),0,IF(R976-S976=INDEX(Matches!$G$2:$G$201,MATCH($A976&amp;"-8",Matches!$J$2:$J$201,0))-INDEX(Matches!$H$2:$H$201,MATCH($A976&amp;"-8",Matches!$J$2:$J$201,0)),3,2))))),""))</f>
        <v/>
      </c>
      <c r="AF976" s="12" t="str">
        <f aca="false">IF(OR($B976="",T976="",U976=""),"",IFERROR(IF(OR(INDEX(Matches!$I$2:$I$201,MATCH($A976&amp;"-9",Matches!$J$2:$J$201,0))="Void",INDEX(Matches!$G$2:$G$201,MATCH($A976&amp;"-9",Matches!$J$2:$J$201,0))="",INDEX(Matches!$H$2:$H$201,MATCH($A976&amp;"-9",Matches!$J$2:$J$201,0))=""),"",IF(AND($C976&lt;&gt;"",INDEX(Matches!$F$2:$F$201,MATCH($A976&amp;"-9",Matches!$J$2:$J$201,0))&lt;&gt;"",$C976&gt;=INDEX(Matches!$F$2:$F$201,MATCH($A976&amp;"-9",Matches!$J$2:$J$201,0))),"",IF(AND(T976=INDEX(Matches!$G$2:$G$201,MATCH($A976&amp;"-9",Matches!$J$2:$J$201,0)),U976=INDEX(Matches!$H$2:$H$201,MATCH($A976&amp;"-9",Matches!$J$2:$J$201,0))),5,IF(SIGN(T976-U976)&lt;&gt;SIGN(INDEX(Matches!$G$2:$G$201,MATCH($A976&amp;"-9",Matches!$J$2:$J$201,0))-INDEX(Matches!$H$2:$H$201,MATCH($A976&amp;"-9",Matches!$J$2:$J$201,0))),0,IF(T976-U976=INDEX(Matches!$G$2:$G$201,MATCH($A976&amp;"-9",Matches!$J$2:$J$201,0))-INDEX(Matches!$H$2:$H$201,MATCH($A976&amp;"-9",Matches!$J$2:$J$201,0)),3,2))))),""))</f>
        <v/>
      </c>
      <c r="AG976" s="12" t="str">
        <f aca="false">IF(OR($B976="",V976="",W976=""),"",IFERROR(IF(OR(INDEX(Matches!$I$2:$I$201,MATCH($A976&amp;"-10",Matches!$J$2:$J$201,0))="Void",INDEX(Matches!$G$2:$G$201,MATCH($A976&amp;"-10",Matches!$J$2:$J$201,0))="",INDEX(Matches!$H$2:$H$201,MATCH($A976&amp;"-10",Matches!$J$2:$J$201,0))=""),"",IF(AND($C976&lt;&gt;"",INDEX(Matches!$F$2:$F$201,MATCH($A976&amp;"-10",Matches!$J$2:$J$201,0))&lt;&gt;"",$C976&gt;=INDEX(Matches!$F$2:$F$201,MATCH($A976&amp;"-10",Matches!$J$2:$J$201,0))),"",IF(AND(V976=INDEX(Matches!$G$2:$G$201,MATCH($A976&amp;"-10",Matches!$J$2:$J$201,0)),W976=INDEX(Matches!$H$2:$H$201,MATCH($A976&amp;"-10",Matches!$J$2:$J$201,0))),5,IF(SIGN(V976-W976)&lt;&gt;SIGN(INDEX(Matches!$G$2:$G$201,MATCH($A976&amp;"-10",Matches!$J$2:$J$201,0))-INDEX(Matches!$H$2:$H$201,MATCH($A976&amp;"-10",Matches!$J$2:$J$201,0))),0,IF(V976-W976=INDEX(Matches!$G$2:$G$201,MATCH($A976&amp;"-10",Matches!$J$2:$J$201,0))-INDEX(Matches!$H$2:$H$201,MATCH($A976&amp;"-10",Matches!$J$2:$J$201,0)),3,2))))),""))</f>
        <v/>
      </c>
      <c r="AH976" s="13" t="str">
        <f aca="false">IF($B976="","",SUM(X976:AG976))</f>
        <v/>
      </c>
      <c r="AI976" s="12" t="str">
        <f aca="false">IF($B976="","",COUNTIF(X976:AG976,5))</f>
        <v/>
      </c>
      <c r="AJ976" s="12" t="str">
        <f aca="false">IF($B976="","",COUNTIF(X976:AG976,"&gt;=2"))</f>
        <v/>
      </c>
      <c r="AK976" s="12" t="str">
        <f aca="false">IF($B976="","",COUNT(X976:AG976))</f>
        <v/>
      </c>
    </row>
    <row r="977" customFormat="false" ht="15" hidden="false" customHeight="false" outlineLevel="0" collapsed="false">
      <c r="A977" s="7"/>
      <c r="B977" s="7"/>
      <c r="C977" s="11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12" t="str">
        <f aca="false">IF(OR($B977="",D977="",E977=""),"",IFERROR(IF(OR(INDEX(Matches!$I$2:$I$201,MATCH($A977&amp;"-1",Matches!$J$2:$J$201,0))="Void",INDEX(Matches!$G$2:$G$201,MATCH($A977&amp;"-1",Matches!$J$2:$J$201,0))="",INDEX(Matches!$H$2:$H$201,MATCH($A977&amp;"-1",Matches!$J$2:$J$201,0))=""),"",IF(AND($C977&lt;&gt;"",INDEX(Matches!$F$2:$F$201,MATCH($A977&amp;"-1",Matches!$J$2:$J$201,0))&lt;&gt;"",$C977&gt;=INDEX(Matches!$F$2:$F$201,MATCH($A977&amp;"-1",Matches!$J$2:$J$201,0))),"",IF(AND(D977=INDEX(Matches!$G$2:$G$201,MATCH($A977&amp;"-1",Matches!$J$2:$J$201,0)),E977=INDEX(Matches!$H$2:$H$201,MATCH($A977&amp;"-1",Matches!$J$2:$J$201,0))),5,IF(SIGN(D977-E977)&lt;&gt;SIGN(INDEX(Matches!$G$2:$G$201,MATCH($A977&amp;"-1",Matches!$J$2:$J$201,0))-INDEX(Matches!$H$2:$H$201,MATCH($A977&amp;"-1",Matches!$J$2:$J$201,0))),0,IF(D977-E977=INDEX(Matches!$G$2:$G$201,MATCH($A977&amp;"-1",Matches!$J$2:$J$201,0))-INDEX(Matches!$H$2:$H$201,MATCH($A977&amp;"-1",Matches!$J$2:$J$201,0)),3,2))))),""))</f>
        <v/>
      </c>
      <c r="Y977" s="12" t="str">
        <f aca="false">IF(OR($B977="",F977="",G977=""),"",IFERROR(IF(OR(INDEX(Matches!$I$2:$I$201,MATCH($A977&amp;"-2",Matches!$J$2:$J$201,0))="Void",INDEX(Matches!$G$2:$G$201,MATCH($A977&amp;"-2",Matches!$J$2:$J$201,0))="",INDEX(Matches!$H$2:$H$201,MATCH($A977&amp;"-2",Matches!$J$2:$J$201,0))=""),"",IF(AND($C977&lt;&gt;"",INDEX(Matches!$F$2:$F$201,MATCH($A977&amp;"-2",Matches!$J$2:$J$201,0))&lt;&gt;"",$C977&gt;=INDEX(Matches!$F$2:$F$201,MATCH($A977&amp;"-2",Matches!$J$2:$J$201,0))),"",IF(AND(F977=INDEX(Matches!$G$2:$G$201,MATCH($A977&amp;"-2",Matches!$J$2:$J$201,0)),G977=INDEX(Matches!$H$2:$H$201,MATCH($A977&amp;"-2",Matches!$J$2:$J$201,0))),5,IF(SIGN(F977-G977)&lt;&gt;SIGN(INDEX(Matches!$G$2:$G$201,MATCH($A977&amp;"-2",Matches!$J$2:$J$201,0))-INDEX(Matches!$H$2:$H$201,MATCH($A977&amp;"-2",Matches!$J$2:$J$201,0))),0,IF(F977-G977=INDEX(Matches!$G$2:$G$201,MATCH($A977&amp;"-2",Matches!$J$2:$J$201,0))-INDEX(Matches!$H$2:$H$201,MATCH($A977&amp;"-2",Matches!$J$2:$J$201,0)),3,2))))),""))</f>
        <v/>
      </c>
      <c r="Z977" s="12" t="str">
        <f aca="false">IF(OR($B977="",H977="",I977=""),"",IFERROR(IF(OR(INDEX(Matches!$I$2:$I$201,MATCH($A977&amp;"-3",Matches!$J$2:$J$201,0))="Void",INDEX(Matches!$G$2:$G$201,MATCH($A977&amp;"-3",Matches!$J$2:$J$201,0))="",INDEX(Matches!$H$2:$H$201,MATCH($A977&amp;"-3",Matches!$J$2:$J$201,0))=""),"",IF(AND($C977&lt;&gt;"",INDEX(Matches!$F$2:$F$201,MATCH($A977&amp;"-3",Matches!$J$2:$J$201,0))&lt;&gt;"",$C977&gt;=INDEX(Matches!$F$2:$F$201,MATCH($A977&amp;"-3",Matches!$J$2:$J$201,0))),"",IF(AND(H977=INDEX(Matches!$G$2:$G$201,MATCH($A977&amp;"-3",Matches!$J$2:$J$201,0)),I977=INDEX(Matches!$H$2:$H$201,MATCH($A977&amp;"-3",Matches!$J$2:$J$201,0))),5,IF(SIGN(H977-I977)&lt;&gt;SIGN(INDEX(Matches!$G$2:$G$201,MATCH($A977&amp;"-3",Matches!$J$2:$J$201,0))-INDEX(Matches!$H$2:$H$201,MATCH($A977&amp;"-3",Matches!$J$2:$J$201,0))),0,IF(H977-I977=INDEX(Matches!$G$2:$G$201,MATCH($A977&amp;"-3",Matches!$J$2:$J$201,0))-INDEX(Matches!$H$2:$H$201,MATCH($A977&amp;"-3",Matches!$J$2:$J$201,0)),3,2))))),""))</f>
        <v/>
      </c>
      <c r="AA977" s="12" t="str">
        <f aca="false">IF(OR($B977="",J977="",K977=""),"",IFERROR(IF(OR(INDEX(Matches!$I$2:$I$201,MATCH($A977&amp;"-4",Matches!$J$2:$J$201,0))="Void",INDEX(Matches!$G$2:$G$201,MATCH($A977&amp;"-4",Matches!$J$2:$J$201,0))="",INDEX(Matches!$H$2:$H$201,MATCH($A977&amp;"-4",Matches!$J$2:$J$201,0))=""),"",IF(AND($C977&lt;&gt;"",INDEX(Matches!$F$2:$F$201,MATCH($A977&amp;"-4",Matches!$J$2:$J$201,0))&lt;&gt;"",$C977&gt;=INDEX(Matches!$F$2:$F$201,MATCH($A977&amp;"-4",Matches!$J$2:$J$201,0))),"",IF(AND(J977=INDEX(Matches!$G$2:$G$201,MATCH($A977&amp;"-4",Matches!$J$2:$J$201,0)),K977=INDEX(Matches!$H$2:$H$201,MATCH($A977&amp;"-4",Matches!$J$2:$J$201,0))),5,IF(SIGN(J977-K977)&lt;&gt;SIGN(INDEX(Matches!$G$2:$G$201,MATCH($A977&amp;"-4",Matches!$J$2:$J$201,0))-INDEX(Matches!$H$2:$H$201,MATCH($A977&amp;"-4",Matches!$J$2:$J$201,0))),0,IF(J977-K977=INDEX(Matches!$G$2:$G$201,MATCH($A977&amp;"-4",Matches!$J$2:$J$201,0))-INDEX(Matches!$H$2:$H$201,MATCH($A977&amp;"-4",Matches!$J$2:$J$201,0)),3,2))))),""))</f>
        <v/>
      </c>
      <c r="AB977" s="12" t="str">
        <f aca="false">IF(OR($B977="",L977="",M977=""),"",IFERROR(IF(OR(INDEX(Matches!$I$2:$I$201,MATCH($A977&amp;"-5",Matches!$J$2:$J$201,0))="Void",INDEX(Matches!$G$2:$G$201,MATCH($A977&amp;"-5",Matches!$J$2:$J$201,0))="",INDEX(Matches!$H$2:$H$201,MATCH($A977&amp;"-5",Matches!$J$2:$J$201,0))=""),"",IF(AND($C977&lt;&gt;"",INDEX(Matches!$F$2:$F$201,MATCH($A977&amp;"-5",Matches!$J$2:$J$201,0))&lt;&gt;"",$C977&gt;=INDEX(Matches!$F$2:$F$201,MATCH($A977&amp;"-5",Matches!$J$2:$J$201,0))),"",IF(AND(L977=INDEX(Matches!$G$2:$G$201,MATCH($A977&amp;"-5",Matches!$J$2:$J$201,0)),M977=INDEX(Matches!$H$2:$H$201,MATCH($A977&amp;"-5",Matches!$J$2:$J$201,0))),5,IF(SIGN(L977-M977)&lt;&gt;SIGN(INDEX(Matches!$G$2:$G$201,MATCH($A977&amp;"-5",Matches!$J$2:$J$201,0))-INDEX(Matches!$H$2:$H$201,MATCH($A977&amp;"-5",Matches!$J$2:$J$201,0))),0,IF(L977-M977=INDEX(Matches!$G$2:$G$201,MATCH($A977&amp;"-5",Matches!$J$2:$J$201,0))-INDEX(Matches!$H$2:$H$201,MATCH($A977&amp;"-5",Matches!$J$2:$J$201,0)),3,2))))),""))</f>
        <v/>
      </c>
      <c r="AC977" s="12" t="str">
        <f aca="false">IF(OR($B977="",N977="",O977=""),"",IFERROR(IF(OR(INDEX(Matches!$I$2:$I$201,MATCH($A977&amp;"-6",Matches!$J$2:$J$201,0))="Void",INDEX(Matches!$G$2:$G$201,MATCH($A977&amp;"-6",Matches!$J$2:$J$201,0))="",INDEX(Matches!$H$2:$H$201,MATCH($A977&amp;"-6",Matches!$J$2:$J$201,0))=""),"",IF(AND($C977&lt;&gt;"",INDEX(Matches!$F$2:$F$201,MATCH($A977&amp;"-6",Matches!$J$2:$J$201,0))&lt;&gt;"",$C977&gt;=INDEX(Matches!$F$2:$F$201,MATCH($A977&amp;"-6",Matches!$J$2:$J$201,0))),"",IF(AND(N977=INDEX(Matches!$G$2:$G$201,MATCH($A977&amp;"-6",Matches!$J$2:$J$201,0)),O977=INDEX(Matches!$H$2:$H$201,MATCH($A977&amp;"-6",Matches!$J$2:$J$201,0))),5,IF(SIGN(N977-O977)&lt;&gt;SIGN(INDEX(Matches!$G$2:$G$201,MATCH($A977&amp;"-6",Matches!$J$2:$J$201,0))-INDEX(Matches!$H$2:$H$201,MATCH($A977&amp;"-6",Matches!$J$2:$J$201,0))),0,IF(N977-O977=INDEX(Matches!$G$2:$G$201,MATCH($A977&amp;"-6",Matches!$J$2:$J$201,0))-INDEX(Matches!$H$2:$H$201,MATCH($A977&amp;"-6",Matches!$J$2:$J$201,0)),3,2))))),""))</f>
        <v/>
      </c>
      <c r="AD977" s="12" t="str">
        <f aca="false">IF(OR($B977="",P977="",Q977=""),"",IFERROR(IF(OR(INDEX(Matches!$I$2:$I$201,MATCH($A977&amp;"-7",Matches!$J$2:$J$201,0))="Void",INDEX(Matches!$G$2:$G$201,MATCH($A977&amp;"-7",Matches!$J$2:$J$201,0))="",INDEX(Matches!$H$2:$H$201,MATCH($A977&amp;"-7",Matches!$J$2:$J$201,0))=""),"",IF(AND($C977&lt;&gt;"",INDEX(Matches!$F$2:$F$201,MATCH($A977&amp;"-7",Matches!$J$2:$J$201,0))&lt;&gt;"",$C977&gt;=INDEX(Matches!$F$2:$F$201,MATCH($A977&amp;"-7",Matches!$J$2:$J$201,0))),"",IF(AND(P977=INDEX(Matches!$G$2:$G$201,MATCH($A977&amp;"-7",Matches!$J$2:$J$201,0)),Q977=INDEX(Matches!$H$2:$H$201,MATCH($A977&amp;"-7",Matches!$J$2:$J$201,0))),5,IF(SIGN(P977-Q977)&lt;&gt;SIGN(INDEX(Matches!$G$2:$G$201,MATCH($A977&amp;"-7",Matches!$J$2:$J$201,0))-INDEX(Matches!$H$2:$H$201,MATCH($A977&amp;"-7",Matches!$J$2:$J$201,0))),0,IF(P977-Q977=INDEX(Matches!$G$2:$G$201,MATCH($A977&amp;"-7",Matches!$J$2:$J$201,0))-INDEX(Matches!$H$2:$H$201,MATCH($A977&amp;"-7",Matches!$J$2:$J$201,0)),3,2))))),""))</f>
        <v/>
      </c>
      <c r="AE977" s="12" t="str">
        <f aca="false">IF(OR($B977="",R977="",S977=""),"",IFERROR(IF(OR(INDEX(Matches!$I$2:$I$201,MATCH($A977&amp;"-8",Matches!$J$2:$J$201,0))="Void",INDEX(Matches!$G$2:$G$201,MATCH($A977&amp;"-8",Matches!$J$2:$J$201,0))="",INDEX(Matches!$H$2:$H$201,MATCH($A977&amp;"-8",Matches!$J$2:$J$201,0))=""),"",IF(AND($C977&lt;&gt;"",INDEX(Matches!$F$2:$F$201,MATCH($A977&amp;"-8",Matches!$J$2:$J$201,0))&lt;&gt;"",$C977&gt;=INDEX(Matches!$F$2:$F$201,MATCH($A977&amp;"-8",Matches!$J$2:$J$201,0))),"",IF(AND(R977=INDEX(Matches!$G$2:$G$201,MATCH($A977&amp;"-8",Matches!$J$2:$J$201,0)),S977=INDEX(Matches!$H$2:$H$201,MATCH($A977&amp;"-8",Matches!$J$2:$J$201,0))),5,IF(SIGN(R977-S977)&lt;&gt;SIGN(INDEX(Matches!$G$2:$G$201,MATCH($A977&amp;"-8",Matches!$J$2:$J$201,0))-INDEX(Matches!$H$2:$H$201,MATCH($A977&amp;"-8",Matches!$J$2:$J$201,0))),0,IF(R977-S977=INDEX(Matches!$G$2:$G$201,MATCH($A977&amp;"-8",Matches!$J$2:$J$201,0))-INDEX(Matches!$H$2:$H$201,MATCH($A977&amp;"-8",Matches!$J$2:$J$201,0)),3,2))))),""))</f>
        <v/>
      </c>
      <c r="AF977" s="12" t="str">
        <f aca="false">IF(OR($B977="",T977="",U977=""),"",IFERROR(IF(OR(INDEX(Matches!$I$2:$I$201,MATCH($A977&amp;"-9",Matches!$J$2:$J$201,0))="Void",INDEX(Matches!$G$2:$G$201,MATCH($A977&amp;"-9",Matches!$J$2:$J$201,0))="",INDEX(Matches!$H$2:$H$201,MATCH($A977&amp;"-9",Matches!$J$2:$J$201,0))=""),"",IF(AND($C977&lt;&gt;"",INDEX(Matches!$F$2:$F$201,MATCH($A977&amp;"-9",Matches!$J$2:$J$201,0))&lt;&gt;"",$C977&gt;=INDEX(Matches!$F$2:$F$201,MATCH($A977&amp;"-9",Matches!$J$2:$J$201,0))),"",IF(AND(T977=INDEX(Matches!$G$2:$G$201,MATCH($A977&amp;"-9",Matches!$J$2:$J$201,0)),U977=INDEX(Matches!$H$2:$H$201,MATCH($A977&amp;"-9",Matches!$J$2:$J$201,0))),5,IF(SIGN(T977-U977)&lt;&gt;SIGN(INDEX(Matches!$G$2:$G$201,MATCH($A977&amp;"-9",Matches!$J$2:$J$201,0))-INDEX(Matches!$H$2:$H$201,MATCH($A977&amp;"-9",Matches!$J$2:$J$201,0))),0,IF(T977-U977=INDEX(Matches!$G$2:$G$201,MATCH($A977&amp;"-9",Matches!$J$2:$J$201,0))-INDEX(Matches!$H$2:$H$201,MATCH($A977&amp;"-9",Matches!$J$2:$J$201,0)),3,2))))),""))</f>
        <v/>
      </c>
      <c r="AG977" s="12" t="str">
        <f aca="false">IF(OR($B977="",V977="",W977=""),"",IFERROR(IF(OR(INDEX(Matches!$I$2:$I$201,MATCH($A977&amp;"-10",Matches!$J$2:$J$201,0))="Void",INDEX(Matches!$G$2:$G$201,MATCH($A977&amp;"-10",Matches!$J$2:$J$201,0))="",INDEX(Matches!$H$2:$H$201,MATCH($A977&amp;"-10",Matches!$J$2:$J$201,0))=""),"",IF(AND($C977&lt;&gt;"",INDEX(Matches!$F$2:$F$201,MATCH($A977&amp;"-10",Matches!$J$2:$J$201,0))&lt;&gt;"",$C977&gt;=INDEX(Matches!$F$2:$F$201,MATCH($A977&amp;"-10",Matches!$J$2:$J$201,0))),"",IF(AND(V977=INDEX(Matches!$G$2:$G$201,MATCH($A977&amp;"-10",Matches!$J$2:$J$201,0)),W977=INDEX(Matches!$H$2:$H$201,MATCH($A977&amp;"-10",Matches!$J$2:$J$201,0))),5,IF(SIGN(V977-W977)&lt;&gt;SIGN(INDEX(Matches!$G$2:$G$201,MATCH($A977&amp;"-10",Matches!$J$2:$J$201,0))-INDEX(Matches!$H$2:$H$201,MATCH($A977&amp;"-10",Matches!$J$2:$J$201,0))),0,IF(V977-W977=INDEX(Matches!$G$2:$G$201,MATCH($A977&amp;"-10",Matches!$J$2:$J$201,0))-INDEX(Matches!$H$2:$H$201,MATCH($A977&amp;"-10",Matches!$J$2:$J$201,0)),3,2))))),""))</f>
        <v/>
      </c>
      <c r="AH977" s="13" t="str">
        <f aca="false">IF($B977="","",SUM(X977:AG977))</f>
        <v/>
      </c>
      <c r="AI977" s="12" t="str">
        <f aca="false">IF($B977="","",COUNTIF(X977:AG977,5))</f>
        <v/>
      </c>
      <c r="AJ977" s="12" t="str">
        <f aca="false">IF($B977="","",COUNTIF(X977:AG977,"&gt;=2"))</f>
        <v/>
      </c>
      <c r="AK977" s="12" t="str">
        <f aca="false">IF($B977="","",COUNT(X977:AG977))</f>
        <v/>
      </c>
    </row>
    <row r="978" customFormat="false" ht="15" hidden="false" customHeight="false" outlineLevel="0" collapsed="false">
      <c r="A978" s="7"/>
      <c r="B978" s="7"/>
      <c r="C978" s="11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12" t="str">
        <f aca="false">IF(OR($B978="",D978="",E978=""),"",IFERROR(IF(OR(INDEX(Matches!$I$2:$I$201,MATCH($A978&amp;"-1",Matches!$J$2:$J$201,0))="Void",INDEX(Matches!$G$2:$G$201,MATCH($A978&amp;"-1",Matches!$J$2:$J$201,0))="",INDEX(Matches!$H$2:$H$201,MATCH($A978&amp;"-1",Matches!$J$2:$J$201,0))=""),"",IF(AND($C978&lt;&gt;"",INDEX(Matches!$F$2:$F$201,MATCH($A978&amp;"-1",Matches!$J$2:$J$201,0))&lt;&gt;"",$C978&gt;=INDEX(Matches!$F$2:$F$201,MATCH($A978&amp;"-1",Matches!$J$2:$J$201,0))),"",IF(AND(D978=INDEX(Matches!$G$2:$G$201,MATCH($A978&amp;"-1",Matches!$J$2:$J$201,0)),E978=INDEX(Matches!$H$2:$H$201,MATCH($A978&amp;"-1",Matches!$J$2:$J$201,0))),5,IF(SIGN(D978-E978)&lt;&gt;SIGN(INDEX(Matches!$G$2:$G$201,MATCH($A978&amp;"-1",Matches!$J$2:$J$201,0))-INDEX(Matches!$H$2:$H$201,MATCH($A978&amp;"-1",Matches!$J$2:$J$201,0))),0,IF(D978-E978=INDEX(Matches!$G$2:$G$201,MATCH($A978&amp;"-1",Matches!$J$2:$J$201,0))-INDEX(Matches!$H$2:$H$201,MATCH($A978&amp;"-1",Matches!$J$2:$J$201,0)),3,2))))),""))</f>
        <v/>
      </c>
      <c r="Y978" s="12" t="str">
        <f aca="false">IF(OR($B978="",F978="",G978=""),"",IFERROR(IF(OR(INDEX(Matches!$I$2:$I$201,MATCH($A978&amp;"-2",Matches!$J$2:$J$201,0))="Void",INDEX(Matches!$G$2:$G$201,MATCH($A978&amp;"-2",Matches!$J$2:$J$201,0))="",INDEX(Matches!$H$2:$H$201,MATCH($A978&amp;"-2",Matches!$J$2:$J$201,0))=""),"",IF(AND($C978&lt;&gt;"",INDEX(Matches!$F$2:$F$201,MATCH($A978&amp;"-2",Matches!$J$2:$J$201,0))&lt;&gt;"",$C978&gt;=INDEX(Matches!$F$2:$F$201,MATCH($A978&amp;"-2",Matches!$J$2:$J$201,0))),"",IF(AND(F978=INDEX(Matches!$G$2:$G$201,MATCH($A978&amp;"-2",Matches!$J$2:$J$201,0)),G978=INDEX(Matches!$H$2:$H$201,MATCH($A978&amp;"-2",Matches!$J$2:$J$201,0))),5,IF(SIGN(F978-G978)&lt;&gt;SIGN(INDEX(Matches!$G$2:$G$201,MATCH($A978&amp;"-2",Matches!$J$2:$J$201,0))-INDEX(Matches!$H$2:$H$201,MATCH($A978&amp;"-2",Matches!$J$2:$J$201,0))),0,IF(F978-G978=INDEX(Matches!$G$2:$G$201,MATCH($A978&amp;"-2",Matches!$J$2:$J$201,0))-INDEX(Matches!$H$2:$H$201,MATCH($A978&amp;"-2",Matches!$J$2:$J$201,0)),3,2))))),""))</f>
        <v/>
      </c>
      <c r="Z978" s="12" t="str">
        <f aca="false">IF(OR($B978="",H978="",I978=""),"",IFERROR(IF(OR(INDEX(Matches!$I$2:$I$201,MATCH($A978&amp;"-3",Matches!$J$2:$J$201,0))="Void",INDEX(Matches!$G$2:$G$201,MATCH($A978&amp;"-3",Matches!$J$2:$J$201,0))="",INDEX(Matches!$H$2:$H$201,MATCH($A978&amp;"-3",Matches!$J$2:$J$201,0))=""),"",IF(AND($C978&lt;&gt;"",INDEX(Matches!$F$2:$F$201,MATCH($A978&amp;"-3",Matches!$J$2:$J$201,0))&lt;&gt;"",$C978&gt;=INDEX(Matches!$F$2:$F$201,MATCH($A978&amp;"-3",Matches!$J$2:$J$201,0))),"",IF(AND(H978=INDEX(Matches!$G$2:$G$201,MATCH($A978&amp;"-3",Matches!$J$2:$J$201,0)),I978=INDEX(Matches!$H$2:$H$201,MATCH($A978&amp;"-3",Matches!$J$2:$J$201,0))),5,IF(SIGN(H978-I978)&lt;&gt;SIGN(INDEX(Matches!$G$2:$G$201,MATCH($A978&amp;"-3",Matches!$J$2:$J$201,0))-INDEX(Matches!$H$2:$H$201,MATCH($A978&amp;"-3",Matches!$J$2:$J$201,0))),0,IF(H978-I978=INDEX(Matches!$G$2:$G$201,MATCH($A978&amp;"-3",Matches!$J$2:$J$201,0))-INDEX(Matches!$H$2:$H$201,MATCH($A978&amp;"-3",Matches!$J$2:$J$201,0)),3,2))))),""))</f>
        <v/>
      </c>
      <c r="AA978" s="12" t="str">
        <f aca="false">IF(OR($B978="",J978="",K978=""),"",IFERROR(IF(OR(INDEX(Matches!$I$2:$I$201,MATCH($A978&amp;"-4",Matches!$J$2:$J$201,0))="Void",INDEX(Matches!$G$2:$G$201,MATCH($A978&amp;"-4",Matches!$J$2:$J$201,0))="",INDEX(Matches!$H$2:$H$201,MATCH($A978&amp;"-4",Matches!$J$2:$J$201,0))=""),"",IF(AND($C978&lt;&gt;"",INDEX(Matches!$F$2:$F$201,MATCH($A978&amp;"-4",Matches!$J$2:$J$201,0))&lt;&gt;"",$C978&gt;=INDEX(Matches!$F$2:$F$201,MATCH($A978&amp;"-4",Matches!$J$2:$J$201,0))),"",IF(AND(J978=INDEX(Matches!$G$2:$G$201,MATCH($A978&amp;"-4",Matches!$J$2:$J$201,0)),K978=INDEX(Matches!$H$2:$H$201,MATCH($A978&amp;"-4",Matches!$J$2:$J$201,0))),5,IF(SIGN(J978-K978)&lt;&gt;SIGN(INDEX(Matches!$G$2:$G$201,MATCH($A978&amp;"-4",Matches!$J$2:$J$201,0))-INDEX(Matches!$H$2:$H$201,MATCH($A978&amp;"-4",Matches!$J$2:$J$201,0))),0,IF(J978-K978=INDEX(Matches!$G$2:$G$201,MATCH($A978&amp;"-4",Matches!$J$2:$J$201,0))-INDEX(Matches!$H$2:$H$201,MATCH($A978&amp;"-4",Matches!$J$2:$J$201,0)),3,2))))),""))</f>
        <v/>
      </c>
      <c r="AB978" s="12" t="str">
        <f aca="false">IF(OR($B978="",L978="",M978=""),"",IFERROR(IF(OR(INDEX(Matches!$I$2:$I$201,MATCH($A978&amp;"-5",Matches!$J$2:$J$201,0))="Void",INDEX(Matches!$G$2:$G$201,MATCH($A978&amp;"-5",Matches!$J$2:$J$201,0))="",INDEX(Matches!$H$2:$H$201,MATCH($A978&amp;"-5",Matches!$J$2:$J$201,0))=""),"",IF(AND($C978&lt;&gt;"",INDEX(Matches!$F$2:$F$201,MATCH($A978&amp;"-5",Matches!$J$2:$J$201,0))&lt;&gt;"",$C978&gt;=INDEX(Matches!$F$2:$F$201,MATCH($A978&amp;"-5",Matches!$J$2:$J$201,0))),"",IF(AND(L978=INDEX(Matches!$G$2:$G$201,MATCH($A978&amp;"-5",Matches!$J$2:$J$201,0)),M978=INDEX(Matches!$H$2:$H$201,MATCH($A978&amp;"-5",Matches!$J$2:$J$201,0))),5,IF(SIGN(L978-M978)&lt;&gt;SIGN(INDEX(Matches!$G$2:$G$201,MATCH($A978&amp;"-5",Matches!$J$2:$J$201,0))-INDEX(Matches!$H$2:$H$201,MATCH($A978&amp;"-5",Matches!$J$2:$J$201,0))),0,IF(L978-M978=INDEX(Matches!$G$2:$G$201,MATCH($A978&amp;"-5",Matches!$J$2:$J$201,0))-INDEX(Matches!$H$2:$H$201,MATCH($A978&amp;"-5",Matches!$J$2:$J$201,0)),3,2))))),""))</f>
        <v/>
      </c>
      <c r="AC978" s="12" t="str">
        <f aca="false">IF(OR($B978="",N978="",O978=""),"",IFERROR(IF(OR(INDEX(Matches!$I$2:$I$201,MATCH($A978&amp;"-6",Matches!$J$2:$J$201,0))="Void",INDEX(Matches!$G$2:$G$201,MATCH($A978&amp;"-6",Matches!$J$2:$J$201,0))="",INDEX(Matches!$H$2:$H$201,MATCH($A978&amp;"-6",Matches!$J$2:$J$201,0))=""),"",IF(AND($C978&lt;&gt;"",INDEX(Matches!$F$2:$F$201,MATCH($A978&amp;"-6",Matches!$J$2:$J$201,0))&lt;&gt;"",$C978&gt;=INDEX(Matches!$F$2:$F$201,MATCH($A978&amp;"-6",Matches!$J$2:$J$201,0))),"",IF(AND(N978=INDEX(Matches!$G$2:$G$201,MATCH($A978&amp;"-6",Matches!$J$2:$J$201,0)),O978=INDEX(Matches!$H$2:$H$201,MATCH($A978&amp;"-6",Matches!$J$2:$J$201,0))),5,IF(SIGN(N978-O978)&lt;&gt;SIGN(INDEX(Matches!$G$2:$G$201,MATCH($A978&amp;"-6",Matches!$J$2:$J$201,0))-INDEX(Matches!$H$2:$H$201,MATCH($A978&amp;"-6",Matches!$J$2:$J$201,0))),0,IF(N978-O978=INDEX(Matches!$G$2:$G$201,MATCH($A978&amp;"-6",Matches!$J$2:$J$201,0))-INDEX(Matches!$H$2:$H$201,MATCH($A978&amp;"-6",Matches!$J$2:$J$201,0)),3,2))))),""))</f>
        <v/>
      </c>
      <c r="AD978" s="12" t="str">
        <f aca="false">IF(OR($B978="",P978="",Q978=""),"",IFERROR(IF(OR(INDEX(Matches!$I$2:$I$201,MATCH($A978&amp;"-7",Matches!$J$2:$J$201,0))="Void",INDEX(Matches!$G$2:$G$201,MATCH($A978&amp;"-7",Matches!$J$2:$J$201,0))="",INDEX(Matches!$H$2:$H$201,MATCH($A978&amp;"-7",Matches!$J$2:$J$201,0))=""),"",IF(AND($C978&lt;&gt;"",INDEX(Matches!$F$2:$F$201,MATCH($A978&amp;"-7",Matches!$J$2:$J$201,0))&lt;&gt;"",$C978&gt;=INDEX(Matches!$F$2:$F$201,MATCH($A978&amp;"-7",Matches!$J$2:$J$201,0))),"",IF(AND(P978=INDEX(Matches!$G$2:$G$201,MATCH($A978&amp;"-7",Matches!$J$2:$J$201,0)),Q978=INDEX(Matches!$H$2:$H$201,MATCH($A978&amp;"-7",Matches!$J$2:$J$201,0))),5,IF(SIGN(P978-Q978)&lt;&gt;SIGN(INDEX(Matches!$G$2:$G$201,MATCH($A978&amp;"-7",Matches!$J$2:$J$201,0))-INDEX(Matches!$H$2:$H$201,MATCH($A978&amp;"-7",Matches!$J$2:$J$201,0))),0,IF(P978-Q978=INDEX(Matches!$G$2:$G$201,MATCH($A978&amp;"-7",Matches!$J$2:$J$201,0))-INDEX(Matches!$H$2:$H$201,MATCH($A978&amp;"-7",Matches!$J$2:$J$201,0)),3,2))))),""))</f>
        <v/>
      </c>
      <c r="AE978" s="12" t="str">
        <f aca="false">IF(OR($B978="",R978="",S978=""),"",IFERROR(IF(OR(INDEX(Matches!$I$2:$I$201,MATCH($A978&amp;"-8",Matches!$J$2:$J$201,0))="Void",INDEX(Matches!$G$2:$G$201,MATCH($A978&amp;"-8",Matches!$J$2:$J$201,0))="",INDEX(Matches!$H$2:$H$201,MATCH($A978&amp;"-8",Matches!$J$2:$J$201,0))=""),"",IF(AND($C978&lt;&gt;"",INDEX(Matches!$F$2:$F$201,MATCH($A978&amp;"-8",Matches!$J$2:$J$201,0))&lt;&gt;"",$C978&gt;=INDEX(Matches!$F$2:$F$201,MATCH($A978&amp;"-8",Matches!$J$2:$J$201,0))),"",IF(AND(R978=INDEX(Matches!$G$2:$G$201,MATCH($A978&amp;"-8",Matches!$J$2:$J$201,0)),S978=INDEX(Matches!$H$2:$H$201,MATCH($A978&amp;"-8",Matches!$J$2:$J$201,0))),5,IF(SIGN(R978-S978)&lt;&gt;SIGN(INDEX(Matches!$G$2:$G$201,MATCH($A978&amp;"-8",Matches!$J$2:$J$201,0))-INDEX(Matches!$H$2:$H$201,MATCH($A978&amp;"-8",Matches!$J$2:$J$201,0))),0,IF(R978-S978=INDEX(Matches!$G$2:$G$201,MATCH($A978&amp;"-8",Matches!$J$2:$J$201,0))-INDEX(Matches!$H$2:$H$201,MATCH($A978&amp;"-8",Matches!$J$2:$J$201,0)),3,2))))),""))</f>
        <v/>
      </c>
      <c r="AF978" s="12" t="str">
        <f aca="false">IF(OR($B978="",T978="",U978=""),"",IFERROR(IF(OR(INDEX(Matches!$I$2:$I$201,MATCH($A978&amp;"-9",Matches!$J$2:$J$201,0))="Void",INDEX(Matches!$G$2:$G$201,MATCH($A978&amp;"-9",Matches!$J$2:$J$201,0))="",INDEX(Matches!$H$2:$H$201,MATCH($A978&amp;"-9",Matches!$J$2:$J$201,0))=""),"",IF(AND($C978&lt;&gt;"",INDEX(Matches!$F$2:$F$201,MATCH($A978&amp;"-9",Matches!$J$2:$J$201,0))&lt;&gt;"",$C978&gt;=INDEX(Matches!$F$2:$F$201,MATCH($A978&amp;"-9",Matches!$J$2:$J$201,0))),"",IF(AND(T978=INDEX(Matches!$G$2:$G$201,MATCH($A978&amp;"-9",Matches!$J$2:$J$201,0)),U978=INDEX(Matches!$H$2:$H$201,MATCH($A978&amp;"-9",Matches!$J$2:$J$201,0))),5,IF(SIGN(T978-U978)&lt;&gt;SIGN(INDEX(Matches!$G$2:$G$201,MATCH($A978&amp;"-9",Matches!$J$2:$J$201,0))-INDEX(Matches!$H$2:$H$201,MATCH($A978&amp;"-9",Matches!$J$2:$J$201,0))),0,IF(T978-U978=INDEX(Matches!$G$2:$G$201,MATCH($A978&amp;"-9",Matches!$J$2:$J$201,0))-INDEX(Matches!$H$2:$H$201,MATCH($A978&amp;"-9",Matches!$J$2:$J$201,0)),3,2))))),""))</f>
        <v/>
      </c>
      <c r="AG978" s="12" t="str">
        <f aca="false">IF(OR($B978="",V978="",W978=""),"",IFERROR(IF(OR(INDEX(Matches!$I$2:$I$201,MATCH($A978&amp;"-10",Matches!$J$2:$J$201,0))="Void",INDEX(Matches!$G$2:$G$201,MATCH($A978&amp;"-10",Matches!$J$2:$J$201,0))="",INDEX(Matches!$H$2:$H$201,MATCH($A978&amp;"-10",Matches!$J$2:$J$201,0))=""),"",IF(AND($C978&lt;&gt;"",INDEX(Matches!$F$2:$F$201,MATCH($A978&amp;"-10",Matches!$J$2:$J$201,0))&lt;&gt;"",$C978&gt;=INDEX(Matches!$F$2:$F$201,MATCH($A978&amp;"-10",Matches!$J$2:$J$201,0))),"",IF(AND(V978=INDEX(Matches!$G$2:$G$201,MATCH($A978&amp;"-10",Matches!$J$2:$J$201,0)),W978=INDEX(Matches!$H$2:$H$201,MATCH($A978&amp;"-10",Matches!$J$2:$J$201,0))),5,IF(SIGN(V978-W978)&lt;&gt;SIGN(INDEX(Matches!$G$2:$G$201,MATCH($A978&amp;"-10",Matches!$J$2:$J$201,0))-INDEX(Matches!$H$2:$H$201,MATCH($A978&amp;"-10",Matches!$J$2:$J$201,0))),0,IF(V978-W978=INDEX(Matches!$G$2:$G$201,MATCH($A978&amp;"-10",Matches!$J$2:$J$201,0))-INDEX(Matches!$H$2:$H$201,MATCH($A978&amp;"-10",Matches!$J$2:$J$201,0)),3,2))))),""))</f>
        <v/>
      </c>
      <c r="AH978" s="13" t="str">
        <f aca="false">IF($B978="","",SUM(X978:AG978))</f>
        <v/>
      </c>
      <c r="AI978" s="12" t="str">
        <f aca="false">IF($B978="","",COUNTIF(X978:AG978,5))</f>
        <v/>
      </c>
      <c r="AJ978" s="12" t="str">
        <f aca="false">IF($B978="","",COUNTIF(X978:AG978,"&gt;=2"))</f>
        <v/>
      </c>
      <c r="AK978" s="12" t="str">
        <f aca="false">IF($B978="","",COUNT(X978:AG978))</f>
        <v/>
      </c>
    </row>
    <row r="979" customFormat="false" ht="15" hidden="false" customHeight="false" outlineLevel="0" collapsed="false">
      <c r="A979" s="7"/>
      <c r="B979" s="7"/>
      <c r="C979" s="11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12" t="str">
        <f aca="false">IF(OR($B979="",D979="",E979=""),"",IFERROR(IF(OR(INDEX(Matches!$I$2:$I$201,MATCH($A979&amp;"-1",Matches!$J$2:$J$201,0))="Void",INDEX(Matches!$G$2:$G$201,MATCH($A979&amp;"-1",Matches!$J$2:$J$201,0))="",INDEX(Matches!$H$2:$H$201,MATCH($A979&amp;"-1",Matches!$J$2:$J$201,0))=""),"",IF(AND($C979&lt;&gt;"",INDEX(Matches!$F$2:$F$201,MATCH($A979&amp;"-1",Matches!$J$2:$J$201,0))&lt;&gt;"",$C979&gt;=INDEX(Matches!$F$2:$F$201,MATCH($A979&amp;"-1",Matches!$J$2:$J$201,0))),"",IF(AND(D979=INDEX(Matches!$G$2:$G$201,MATCH($A979&amp;"-1",Matches!$J$2:$J$201,0)),E979=INDEX(Matches!$H$2:$H$201,MATCH($A979&amp;"-1",Matches!$J$2:$J$201,0))),5,IF(SIGN(D979-E979)&lt;&gt;SIGN(INDEX(Matches!$G$2:$G$201,MATCH($A979&amp;"-1",Matches!$J$2:$J$201,0))-INDEX(Matches!$H$2:$H$201,MATCH($A979&amp;"-1",Matches!$J$2:$J$201,0))),0,IF(D979-E979=INDEX(Matches!$G$2:$G$201,MATCH($A979&amp;"-1",Matches!$J$2:$J$201,0))-INDEX(Matches!$H$2:$H$201,MATCH($A979&amp;"-1",Matches!$J$2:$J$201,0)),3,2))))),""))</f>
        <v/>
      </c>
      <c r="Y979" s="12" t="str">
        <f aca="false">IF(OR($B979="",F979="",G979=""),"",IFERROR(IF(OR(INDEX(Matches!$I$2:$I$201,MATCH($A979&amp;"-2",Matches!$J$2:$J$201,0))="Void",INDEX(Matches!$G$2:$G$201,MATCH($A979&amp;"-2",Matches!$J$2:$J$201,0))="",INDEX(Matches!$H$2:$H$201,MATCH($A979&amp;"-2",Matches!$J$2:$J$201,0))=""),"",IF(AND($C979&lt;&gt;"",INDEX(Matches!$F$2:$F$201,MATCH($A979&amp;"-2",Matches!$J$2:$J$201,0))&lt;&gt;"",$C979&gt;=INDEX(Matches!$F$2:$F$201,MATCH($A979&amp;"-2",Matches!$J$2:$J$201,0))),"",IF(AND(F979=INDEX(Matches!$G$2:$G$201,MATCH($A979&amp;"-2",Matches!$J$2:$J$201,0)),G979=INDEX(Matches!$H$2:$H$201,MATCH($A979&amp;"-2",Matches!$J$2:$J$201,0))),5,IF(SIGN(F979-G979)&lt;&gt;SIGN(INDEX(Matches!$G$2:$G$201,MATCH($A979&amp;"-2",Matches!$J$2:$J$201,0))-INDEX(Matches!$H$2:$H$201,MATCH($A979&amp;"-2",Matches!$J$2:$J$201,0))),0,IF(F979-G979=INDEX(Matches!$G$2:$G$201,MATCH($A979&amp;"-2",Matches!$J$2:$J$201,0))-INDEX(Matches!$H$2:$H$201,MATCH($A979&amp;"-2",Matches!$J$2:$J$201,0)),3,2))))),""))</f>
        <v/>
      </c>
      <c r="Z979" s="12" t="str">
        <f aca="false">IF(OR($B979="",H979="",I979=""),"",IFERROR(IF(OR(INDEX(Matches!$I$2:$I$201,MATCH($A979&amp;"-3",Matches!$J$2:$J$201,0))="Void",INDEX(Matches!$G$2:$G$201,MATCH($A979&amp;"-3",Matches!$J$2:$J$201,0))="",INDEX(Matches!$H$2:$H$201,MATCH($A979&amp;"-3",Matches!$J$2:$J$201,0))=""),"",IF(AND($C979&lt;&gt;"",INDEX(Matches!$F$2:$F$201,MATCH($A979&amp;"-3",Matches!$J$2:$J$201,0))&lt;&gt;"",$C979&gt;=INDEX(Matches!$F$2:$F$201,MATCH($A979&amp;"-3",Matches!$J$2:$J$201,0))),"",IF(AND(H979=INDEX(Matches!$G$2:$G$201,MATCH($A979&amp;"-3",Matches!$J$2:$J$201,0)),I979=INDEX(Matches!$H$2:$H$201,MATCH($A979&amp;"-3",Matches!$J$2:$J$201,0))),5,IF(SIGN(H979-I979)&lt;&gt;SIGN(INDEX(Matches!$G$2:$G$201,MATCH($A979&amp;"-3",Matches!$J$2:$J$201,0))-INDEX(Matches!$H$2:$H$201,MATCH($A979&amp;"-3",Matches!$J$2:$J$201,0))),0,IF(H979-I979=INDEX(Matches!$G$2:$G$201,MATCH($A979&amp;"-3",Matches!$J$2:$J$201,0))-INDEX(Matches!$H$2:$H$201,MATCH($A979&amp;"-3",Matches!$J$2:$J$201,0)),3,2))))),""))</f>
        <v/>
      </c>
      <c r="AA979" s="12" t="str">
        <f aca="false">IF(OR($B979="",J979="",K979=""),"",IFERROR(IF(OR(INDEX(Matches!$I$2:$I$201,MATCH($A979&amp;"-4",Matches!$J$2:$J$201,0))="Void",INDEX(Matches!$G$2:$G$201,MATCH($A979&amp;"-4",Matches!$J$2:$J$201,0))="",INDEX(Matches!$H$2:$H$201,MATCH($A979&amp;"-4",Matches!$J$2:$J$201,0))=""),"",IF(AND($C979&lt;&gt;"",INDEX(Matches!$F$2:$F$201,MATCH($A979&amp;"-4",Matches!$J$2:$J$201,0))&lt;&gt;"",$C979&gt;=INDEX(Matches!$F$2:$F$201,MATCH($A979&amp;"-4",Matches!$J$2:$J$201,0))),"",IF(AND(J979=INDEX(Matches!$G$2:$G$201,MATCH($A979&amp;"-4",Matches!$J$2:$J$201,0)),K979=INDEX(Matches!$H$2:$H$201,MATCH($A979&amp;"-4",Matches!$J$2:$J$201,0))),5,IF(SIGN(J979-K979)&lt;&gt;SIGN(INDEX(Matches!$G$2:$G$201,MATCH($A979&amp;"-4",Matches!$J$2:$J$201,0))-INDEX(Matches!$H$2:$H$201,MATCH($A979&amp;"-4",Matches!$J$2:$J$201,0))),0,IF(J979-K979=INDEX(Matches!$G$2:$G$201,MATCH($A979&amp;"-4",Matches!$J$2:$J$201,0))-INDEX(Matches!$H$2:$H$201,MATCH($A979&amp;"-4",Matches!$J$2:$J$201,0)),3,2))))),""))</f>
        <v/>
      </c>
      <c r="AB979" s="12" t="str">
        <f aca="false">IF(OR($B979="",L979="",M979=""),"",IFERROR(IF(OR(INDEX(Matches!$I$2:$I$201,MATCH($A979&amp;"-5",Matches!$J$2:$J$201,0))="Void",INDEX(Matches!$G$2:$G$201,MATCH($A979&amp;"-5",Matches!$J$2:$J$201,0))="",INDEX(Matches!$H$2:$H$201,MATCH($A979&amp;"-5",Matches!$J$2:$J$201,0))=""),"",IF(AND($C979&lt;&gt;"",INDEX(Matches!$F$2:$F$201,MATCH($A979&amp;"-5",Matches!$J$2:$J$201,0))&lt;&gt;"",$C979&gt;=INDEX(Matches!$F$2:$F$201,MATCH($A979&amp;"-5",Matches!$J$2:$J$201,0))),"",IF(AND(L979=INDEX(Matches!$G$2:$G$201,MATCH($A979&amp;"-5",Matches!$J$2:$J$201,0)),M979=INDEX(Matches!$H$2:$H$201,MATCH($A979&amp;"-5",Matches!$J$2:$J$201,0))),5,IF(SIGN(L979-M979)&lt;&gt;SIGN(INDEX(Matches!$G$2:$G$201,MATCH($A979&amp;"-5",Matches!$J$2:$J$201,0))-INDEX(Matches!$H$2:$H$201,MATCH($A979&amp;"-5",Matches!$J$2:$J$201,0))),0,IF(L979-M979=INDEX(Matches!$G$2:$G$201,MATCH($A979&amp;"-5",Matches!$J$2:$J$201,0))-INDEX(Matches!$H$2:$H$201,MATCH($A979&amp;"-5",Matches!$J$2:$J$201,0)),3,2))))),""))</f>
        <v/>
      </c>
      <c r="AC979" s="12" t="str">
        <f aca="false">IF(OR($B979="",N979="",O979=""),"",IFERROR(IF(OR(INDEX(Matches!$I$2:$I$201,MATCH($A979&amp;"-6",Matches!$J$2:$J$201,0))="Void",INDEX(Matches!$G$2:$G$201,MATCH($A979&amp;"-6",Matches!$J$2:$J$201,0))="",INDEX(Matches!$H$2:$H$201,MATCH($A979&amp;"-6",Matches!$J$2:$J$201,0))=""),"",IF(AND($C979&lt;&gt;"",INDEX(Matches!$F$2:$F$201,MATCH($A979&amp;"-6",Matches!$J$2:$J$201,0))&lt;&gt;"",$C979&gt;=INDEX(Matches!$F$2:$F$201,MATCH($A979&amp;"-6",Matches!$J$2:$J$201,0))),"",IF(AND(N979=INDEX(Matches!$G$2:$G$201,MATCH($A979&amp;"-6",Matches!$J$2:$J$201,0)),O979=INDEX(Matches!$H$2:$H$201,MATCH($A979&amp;"-6",Matches!$J$2:$J$201,0))),5,IF(SIGN(N979-O979)&lt;&gt;SIGN(INDEX(Matches!$G$2:$G$201,MATCH($A979&amp;"-6",Matches!$J$2:$J$201,0))-INDEX(Matches!$H$2:$H$201,MATCH($A979&amp;"-6",Matches!$J$2:$J$201,0))),0,IF(N979-O979=INDEX(Matches!$G$2:$G$201,MATCH($A979&amp;"-6",Matches!$J$2:$J$201,0))-INDEX(Matches!$H$2:$H$201,MATCH($A979&amp;"-6",Matches!$J$2:$J$201,0)),3,2))))),""))</f>
        <v/>
      </c>
      <c r="AD979" s="12" t="str">
        <f aca="false">IF(OR($B979="",P979="",Q979=""),"",IFERROR(IF(OR(INDEX(Matches!$I$2:$I$201,MATCH($A979&amp;"-7",Matches!$J$2:$J$201,0))="Void",INDEX(Matches!$G$2:$G$201,MATCH($A979&amp;"-7",Matches!$J$2:$J$201,0))="",INDEX(Matches!$H$2:$H$201,MATCH($A979&amp;"-7",Matches!$J$2:$J$201,0))=""),"",IF(AND($C979&lt;&gt;"",INDEX(Matches!$F$2:$F$201,MATCH($A979&amp;"-7",Matches!$J$2:$J$201,0))&lt;&gt;"",$C979&gt;=INDEX(Matches!$F$2:$F$201,MATCH($A979&amp;"-7",Matches!$J$2:$J$201,0))),"",IF(AND(P979=INDEX(Matches!$G$2:$G$201,MATCH($A979&amp;"-7",Matches!$J$2:$J$201,0)),Q979=INDEX(Matches!$H$2:$H$201,MATCH($A979&amp;"-7",Matches!$J$2:$J$201,0))),5,IF(SIGN(P979-Q979)&lt;&gt;SIGN(INDEX(Matches!$G$2:$G$201,MATCH($A979&amp;"-7",Matches!$J$2:$J$201,0))-INDEX(Matches!$H$2:$H$201,MATCH($A979&amp;"-7",Matches!$J$2:$J$201,0))),0,IF(P979-Q979=INDEX(Matches!$G$2:$G$201,MATCH($A979&amp;"-7",Matches!$J$2:$J$201,0))-INDEX(Matches!$H$2:$H$201,MATCH($A979&amp;"-7",Matches!$J$2:$J$201,0)),3,2))))),""))</f>
        <v/>
      </c>
      <c r="AE979" s="12" t="str">
        <f aca="false">IF(OR($B979="",R979="",S979=""),"",IFERROR(IF(OR(INDEX(Matches!$I$2:$I$201,MATCH($A979&amp;"-8",Matches!$J$2:$J$201,0))="Void",INDEX(Matches!$G$2:$G$201,MATCH($A979&amp;"-8",Matches!$J$2:$J$201,0))="",INDEX(Matches!$H$2:$H$201,MATCH($A979&amp;"-8",Matches!$J$2:$J$201,0))=""),"",IF(AND($C979&lt;&gt;"",INDEX(Matches!$F$2:$F$201,MATCH($A979&amp;"-8",Matches!$J$2:$J$201,0))&lt;&gt;"",$C979&gt;=INDEX(Matches!$F$2:$F$201,MATCH($A979&amp;"-8",Matches!$J$2:$J$201,0))),"",IF(AND(R979=INDEX(Matches!$G$2:$G$201,MATCH($A979&amp;"-8",Matches!$J$2:$J$201,0)),S979=INDEX(Matches!$H$2:$H$201,MATCH($A979&amp;"-8",Matches!$J$2:$J$201,0))),5,IF(SIGN(R979-S979)&lt;&gt;SIGN(INDEX(Matches!$G$2:$G$201,MATCH($A979&amp;"-8",Matches!$J$2:$J$201,0))-INDEX(Matches!$H$2:$H$201,MATCH($A979&amp;"-8",Matches!$J$2:$J$201,0))),0,IF(R979-S979=INDEX(Matches!$G$2:$G$201,MATCH($A979&amp;"-8",Matches!$J$2:$J$201,0))-INDEX(Matches!$H$2:$H$201,MATCH($A979&amp;"-8",Matches!$J$2:$J$201,0)),3,2))))),""))</f>
        <v/>
      </c>
      <c r="AF979" s="12" t="str">
        <f aca="false">IF(OR($B979="",T979="",U979=""),"",IFERROR(IF(OR(INDEX(Matches!$I$2:$I$201,MATCH($A979&amp;"-9",Matches!$J$2:$J$201,0))="Void",INDEX(Matches!$G$2:$G$201,MATCH($A979&amp;"-9",Matches!$J$2:$J$201,0))="",INDEX(Matches!$H$2:$H$201,MATCH($A979&amp;"-9",Matches!$J$2:$J$201,0))=""),"",IF(AND($C979&lt;&gt;"",INDEX(Matches!$F$2:$F$201,MATCH($A979&amp;"-9",Matches!$J$2:$J$201,0))&lt;&gt;"",$C979&gt;=INDEX(Matches!$F$2:$F$201,MATCH($A979&amp;"-9",Matches!$J$2:$J$201,0))),"",IF(AND(T979=INDEX(Matches!$G$2:$G$201,MATCH($A979&amp;"-9",Matches!$J$2:$J$201,0)),U979=INDEX(Matches!$H$2:$H$201,MATCH($A979&amp;"-9",Matches!$J$2:$J$201,0))),5,IF(SIGN(T979-U979)&lt;&gt;SIGN(INDEX(Matches!$G$2:$G$201,MATCH($A979&amp;"-9",Matches!$J$2:$J$201,0))-INDEX(Matches!$H$2:$H$201,MATCH($A979&amp;"-9",Matches!$J$2:$J$201,0))),0,IF(T979-U979=INDEX(Matches!$G$2:$G$201,MATCH($A979&amp;"-9",Matches!$J$2:$J$201,0))-INDEX(Matches!$H$2:$H$201,MATCH($A979&amp;"-9",Matches!$J$2:$J$201,0)),3,2))))),""))</f>
        <v/>
      </c>
      <c r="AG979" s="12" t="str">
        <f aca="false">IF(OR($B979="",V979="",W979=""),"",IFERROR(IF(OR(INDEX(Matches!$I$2:$I$201,MATCH($A979&amp;"-10",Matches!$J$2:$J$201,0))="Void",INDEX(Matches!$G$2:$G$201,MATCH($A979&amp;"-10",Matches!$J$2:$J$201,0))="",INDEX(Matches!$H$2:$H$201,MATCH($A979&amp;"-10",Matches!$J$2:$J$201,0))=""),"",IF(AND($C979&lt;&gt;"",INDEX(Matches!$F$2:$F$201,MATCH($A979&amp;"-10",Matches!$J$2:$J$201,0))&lt;&gt;"",$C979&gt;=INDEX(Matches!$F$2:$F$201,MATCH($A979&amp;"-10",Matches!$J$2:$J$201,0))),"",IF(AND(V979=INDEX(Matches!$G$2:$G$201,MATCH($A979&amp;"-10",Matches!$J$2:$J$201,0)),W979=INDEX(Matches!$H$2:$H$201,MATCH($A979&amp;"-10",Matches!$J$2:$J$201,0))),5,IF(SIGN(V979-W979)&lt;&gt;SIGN(INDEX(Matches!$G$2:$G$201,MATCH($A979&amp;"-10",Matches!$J$2:$J$201,0))-INDEX(Matches!$H$2:$H$201,MATCH($A979&amp;"-10",Matches!$J$2:$J$201,0))),0,IF(V979-W979=INDEX(Matches!$G$2:$G$201,MATCH($A979&amp;"-10",Matches!$J$2:$J$201,0))-INDEX(Matches!$H$2:$H$201,MATCH($A979&amp;"-10",Matches!$J$2:$J$201,0)),3,2))))),""))</f>
        <v/>
      </c>
      <c r="AH979" s="13" t="str">
        <f aca="false">IF($B979="","",SUM(X979:AG979))</f>
        <v/>
      </c>
      <c r="AI979" s="12" t="str">
        <f aca="false">IF($B979="","",COUNTIF(X979:AG979,5))</f>
        <v/>
      </c>
      <c r="AJ979" s="12" t="str">
        <f aca="false">IF($B979="","",COUNTIF(X979:AG979,"&gt;=2"))</f>
        <v/>
      </c>
      <c r="AK979" s="12" t="str">
        <f aca="false">IF($B979="","",COUNT(X979:AG979))</f>
        <v/>
      </c>
    </row>
    <row r="980" customFormat="false" ht="15" hidden="false" customHeight="false" outlineLevel="0" collapsed="false">
      <c r="A980" s="7"/>
      <c r="B980" s="7"/>
      <c r="C980" s="11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12" t="str">
        <f aca="false">IF(OR($B980="",D980="",E980=""),"",IFERROR(IF(OR(INDEX(Matches!$I$2:$I$201,MATCH($A980&amp;"-1",Matches!$J$2:$J$201,0))="Void",INDEX(Matches!$G$2:$G$201,MATCH($A980&amp;"-1",Matches!$J$2:$J$201,0))="",INDEX(Matches!$H$2:$H$201,MATCH($A980&amp;"-1",Matches!$J$2:$J$201,0))=""),"",IF(AND($C980&lt;&gt;"",INDEX(Matches!$F$2:$F$201,MATCH($A980&amp;"-1",Matches!$J$2:$J$201,0))&lt;&gt;"",$C980&gt;=INDEX(Matches!$F$2:$F$201,MATCH($A980&amp;"-1",Matches!$J$2:$J$201,0))),"",IF(AND(D980=INDEX(Matches!$G$2:$G$201,MATCH($A980&amp;"-1",Matches!$J$2:$J$201,0)),E980=INDEX(Matches!$H$2:$H$201,MATCH($A980&amp;"-1",Matches!$J$2:$J$201,0))),5,IF(SIGN(D980-E980)&lt;&gt;SIGN(INDEX(Matches!$G$2:$G$201,MATCH($A980&amp;"-1",Matches!$J$2:$J$201,0))-INDEX(Matches!$H$2:$H$201,MATCH($A980&amp;"-1",Matches!$J$2:$J$201,0))),0,IF(D980-E980=INDEX(Matches!$G$2:$G$201,MATCH($A980&amp;"-1",Matches!$J$2:$J$201,0))-INDEX(Matches!$H$2:$H$201,MATCH($A980&amp;"-1",Matches!$J$2:$J$201,0)),3,2))))),""))</f>
        <v/>
      </c>
      <c r="Y980" s="12" t="str">
        <f aca="false">IF(OR($B980="",F980="",G980=""),"",IFERROR(IF(OR(INDEX(Matches!$I$2:$I$201,MATCH($A980&amp;"-2",Matches!$J$2:$J$201,0))="Void",INDEX(Matches!$G$2:$G$201,MATCH($A980&amp;"-2",Matches!$J$2:$J$201,0))="",INDEX(Matches!$H$2:$H$201,MATCH($A980&amp;"-2",Matches!$J$2:$J$201,0))=""),"",IF(AND($C980&lt;&gt;"",INDEX(Matches!$F$2:$F$201,MATCH($A980&amp;"-2",Matches!$J$2:$J$201,0))&lt;&gt;"",$C980&gt;=INDEX(Matches!$F$2:$F$201,MATCH($A980&amp;"-2",Matches!$J$2:$J$201,0))),"",IF(AND(F980=INDEX(Matches!$G$2:$G$201,MATCH($A980&amp;"-2",Matches!$J$2:$J$201,0)),G980=INDEX(Matches!$H$2:$H$201,MATCH($A980&amp;"-2",Matches!$J$2:$J$201,0))),5,IF(SIGN(F980-G980)&lt;&gt;SIGN(INDEX(Matches!$G$2:$G$201,MATCH($A980&amp;"-2",Matches!$J$2:$J$201,0))-INDEX(Matches!$H$2:$H$201,MATCH($A980&amp;"-2",Matches!$J$2:$J$201,0))),0,IF(F980-G980=INDEX(Matches!$G$2:$G$201,MATCH($A980&amp;"-2",Matches!$J$2:$J$201,0))-INDEX(Matches!$H$2:$H$201,MATCH($A980&amp;"-2",Matches!$J$2:$J$201,0)),3,2))))),""))</f>
        <v/>
      </c>
      <c r="Z980" s="12" t="str">
        <f aca="false">IF(OR($B980="",H980="",I980=""),"",IFERROR(IF(OR(INDEX(Matches!$I$2:$I$201,MATCH($A980&amp;"-3",Matches!$J$2:$J$201,0))="Void",INDEX(Matches!$G$2:$G$201,MATCH($A980&amp;"-3",Matches!$J$2:$J$201,0))="",INDEX(Matches!$H$2:$H$201,MATCH($A980&amp;"-3",Matches!$J$2:$J$201,0))=""),"",IF(AND($C980&lt;&gt;"",INDEX(Matches!$F$2:$F$201,MATCH($A980&amp;"-3",Matches!$J$2:$J$201,0))&lt;&gt;"",$C980&gt;=INDEX(Matches!$F$2:$F$201,MATCH($A980&amp;"-3",Matches!$J$2:$J$201,0))),"",IF(AND(H980=INDEX(Matches!$G$2:$G$201,MATCH($A980&amp;"-3",Matches!$J$2:$J$201,0)),I980=INDEX(Matches!$H$2:$H$201,MATCH($A980&amp;"-3",Matches!$J$2:$J$201,0))),5,IF(SIGN(H980-I980)&lt;&gt;SIGN(INDEX(Matches!$G$2:$G$201,MATCH($A980&amp;"-3",Matches!$J$2:$J$201,0))-INDEX(Matches!$H$2:$H$201,MATCH($A980&amp;"-3",Matches!$J$2:$J$201,0))),0,IF(H980-I980=INDEX(Matches!$G$2:$G$201,MATCH($A980&amp;"-3",Matches!$J$2:$J$201,0))-INDEX(Matches!$H$2:$H$201,MATCH($A980&amp;"-3",Matches!$J$2:$J$201,0)),3,2))))),""))</f>
        <v/>
      </c>
      <c r="AA980" s="12" t="str">
        <f aca="false">IF(OR($B980="",J980="",K980=""),"",IFERROR(IF(OR(INDEX(Matches!$I$2:$I$201,MATCH($A980&amp;"-4",Matches!$J$2:$J$201,0))="Void",INDEX(Matches!$G$2:$G$201,MATCH($A980&amp;"-4",Matches!$J$2:$J$201,0))="",INDEX(Matches!$H$2:$H$201,MATCH($A980&amp;"-4",Matches!$J$2:$J$201,0))=""),"",IF(AND($C980&lt;&gt;"",INDEX(Matches!$F$2:$F$201,MATCH($A980&amp;"-4",Matches!$J$2:$J$201,0))&lt;&gt;"",$C980&gt;=INDEX(Matches!$F$2:$F$201,MATCH($A980&amp;"-4",Matches!$J$2:$J$201,0))),"",IF(AND(J980=INDEX(Matches!$G$2:$G$201,MATCH($A980&amp;"-4",Matches!$J$2:$J$201,0)),K980=INDEX(Matches!$H$2:$H$201,MATCH($A980&amp;"-4",Matches!$J$2:$J$201,0))),5,IF(SIGN(J980-K980)&lt;&gt;SIGN(INDEX(Matches!$G$2:$G$201,MATCH($A980&amp;"-4",Matches!$J$2:$J$201,0))-INDEX(Matches!$H$2:$H$201,MATCH($A980&amp;"-4",Matches!$J$2:$J$201,0))),0,IF(J980-K980=INDEX(Matches!$G$2:$G$201,MATCH($A980&amp;"-4",Matches!$J$2:$J$201,0))-INDEX(Matches!$H$2:$H$201,MATCH($A980&amp;"-4",Matches!$J$2:$J$201,0)),3,2))))),""))</f>
        <v/>
      </c>
      <c r="AB980" s="12" t="str">
        <f aca="false">IF(OR($B980="",L980="",M980=""),"",IFERROR(IF(OR(INDEX(Matches!$I$2:$I$201,MATCH($A980&amp;"-5",Matches!$J$2:$J$201,0))="Void",INDEX(Matches!$G$2:$G$201,MATCH($A980&amp;"-5",Matches!$J$2:$J$201,0))="",INDEX(Matches!$H$2:$H$201,MATCH($A980&amp;"-5",Matches!$J$2:$J$201,0))=""),"",IF(AND($C980&lt;&gt;"",INDEX(Matches!$F$2:$F$201,MATCH($A980&amp;"-5",Matches!$J$2:$J$201,0))&lt;&gt;"",$C980&gt;=INDEX(Matches!$F$2:$F$201,MATCH($A980&amp;"-5",Matches!$J$2:$J$201,0))),"",IF(AND(L980=INDEX(Matches!$G$2:$G$201,MATCH($A980&amp;"-5",Matches!$J$2:$J$201,0)),M980=INDEX(Matches!$H$2:$H$201,MATCH($A980&amp;"-5",Matches!$J$2:$J$201,0))),5,IF(SIGN(L980-M980)&lt;&gt;SIGN(INDEX(Matches!$G$2:$G$201,MATCH($A980&amp;"-5",Matches!$J$2:$J$201,0))-INDEX(Matches!$H$2:$H$201,MATCH($A980&amp;"-5",Matches!$J$2:$J$201,0))),0,IF(L980-M980=INDEX(Matches!$G$2:$G$201,MATCH($A980&amp;"-5",Matches!$J$2:$J$201,0))-INDEX(Matches!$H$2:$H$201,MATCH($A980&amp;"-5",Matches!$J$2:$J$201,0)),3,2))))),""))</f>
        <v/>
      </c>
      <c r="AC980" s="12" t="str">
        <f aca="false">IF(OR($B980="",N980="",O980=""),"",IFERROR(IF(OR(INDEX(Matches!$I$2:$I$201,MATCH($A980&amp;"-6",Matches!$J$2:$J$201,0))="Void",INDEX(Matches!$G$2:$G$201,MATCH($A980&amp;"-6",Matches!$J$2:$J$201,0))="",INDEX(Matches!$H$2:$H$201,MATCH($A980&amp;"-6",Matches!$J$2:$J$201,0))=""),"",IF(AND($C980&lt;&gt;"",INDEX(Matches!$F$2:$F$201,MATCH($A980&amp;"-6",Matches!$J$2:$J$201,0))&lt;&gt;"",$C980&gt;=INDEX(Matches!$F$2:$F$201,MATCH($A980&amp;"-6",Matches!$J$2:$J$201,0))),"",IF(AND(N980=INDEX(Matches!$G$2:$G$201,MATCH($A980&amp;"-6",Matches!$J$2:$J$201,0)),O980=INDEX(Matches!$H$2:$H$201,MATCH($A980&amp;"-6",Matches!$J$2:$J$201,0))),5,IF(SIGN(N980-O980)&lt;&gt;SIGN(INDEX(Matches!$G$2:$G$201,MATCH($A980&amp;"-6",Matches!$J$2:$J$201,0))-INDEX(Matches!$H$2:$H$201,MATCH($A980&amp;"-6",Matches!$J$2:$J$201,0))),0,IF(N980-O980=INDEX(Matches!$G$2:$G$201,MATCH($A980&amp;"-6",Matches!$J$2:$J$201,0))-INDEX(Matches!$H$2:$H$201,MATCH($A980&amp;"-6",Matches!$J$2:$J$201,0)),3,2))))),""))</f>
        <v/>
      </c>
      <c r="AD980" s="12" t="str">
        <f aca="false">IF(OR($B980="",P980="",Q980=""),"",IFERROR(IF(OR(INDEX(Matches!$I$2:$I$201,MATCH($A980&amp;"-7",Matches!$J$2:$J$201,0))="Void",INDEX(Matches!$G$2:$G$201,MATCH($A980&amp;"-7",Matches!$J$2:$J$201,0))="",INDEX(Matches!$H$2:$H$201,MATCH($A980&amp;"-7",Matches!$J$2:$J$201,0))=""),"",IF(AND($C980&lt;&gt;"",INDEX(Matches!$F$2:$F$201,MATCH($A980&amp;"-7",Matches!$J$2:$J$201,0))&lt;&gt;"",$C980&gt;=INDEX(Matches!$F$2:$F$201,MATCH($A980&amp;"-7",Matches!$J$2:$J$201,0))),"",IF(AND(P980=INDEX(Matches!$G$2:$G$201,MATCH($A980&amp;"-7",Matches!$J$2:$J$201,0)),Q980=INDEX(Matches!$H$2:$H$201,MATCH($A980&amp;"-7",Matches!$J$2:$J$201,0))),5,IF(SIGN(P980-Q980)&lt;&gt;SIGN(INDEX(Matches!$G$2:$G$201,MATCH($A980&amp;"-7",Matches!$J$2:$J$201,0))-INDEX(Matches!$H$2:$H$201,MATCH($A980&amp;"-7",Matches!$J$2:$J$201,0))),0,IF(P980-Q980=INDEX(Matches!$G$2:$G$201,MATCH($A980&amp;"-7",Matches!$J$2:$J$201,0))-INDEX(Matches!$H$2:$H$201,MATCH($A980&amp;"-7",Matches!$J$2:$J$201,0)),3,2))))),""))</f>
        <v/>
      </c>
      <c r="AE980" s="12" t="str">
        <f aca="false">IF(OR($B980="",R980="",S980=""),"",IFERROR(IF(OR(INDEX(Matches!$I$2:$I$201,MATCH($A980&amp;"-8",Matches!$J$2:$J$201,0))="Void",INDEX(Matches!$G$2:$G$201,MATCH($A980&amp;"-8",Matches!$J$2:$J$201,0))="",INDEX(Matches!$H$2:$H$201,MATCH($A980&amp;"-8",Matches!$J$2:$J$201,0))=""),"",IF(AND($C980&lt;&gt;"",INDEX(Matches!$F$2:$F$201,MATCH($A980&amp;"-8",Matches!$J$2:$J$201,0))&lt;&gt;"",$C980&gt;=INDEX(Matches!$F$2:$F$201,MATCH($A980&amp;"-8",Matches!$J$2:$J$201,0))),"",IF(AND(R980=INDEX(Matches!$G$2:$G$201,MATCH($A980&amp;"-8",Matches!$J$2:$J$201,0)),S980=INDEX(Matches!$H$2:$H$201,MATCH($A980&amp;"-8",Matches!$J$2:$J$201,0))),5,IF(SIGN(R980-S980)&lt;&gt;SIGN(INDEX(Matches!$G$2:$G$201,MATCH($A980&amp;"-8",Matches!$J$2:$J$201,0))-INDEX(Matches!$H$2:$H$201,MATCH($A980&amp;"-8",Matches!$J$2:$J$201,0))),0,IF(R980-S980=INDEX(Matches!$G$2:$G$201,MATCH($A980&amp;"-8",Matches!$J$2:$J$201,0))-INDEX(Matches!$H$2:$H$201,MATCH($A980&amp;"-8",Matches!$J$2:$J$201,0)),3,2))))),""))</f>
        <v/>
      </c>
      <c r="AF980" s="12" t="str">
        <f aca="false">IF(OR($B980="",T980="",U980=""),"",IFERROR(IF(OR(INDEX(Matches!$I$2:$I$201,MATCH($A980&amp;"-9",Matches!$J$2:$J$201,0))="Void",INDEX(Matches!$G$2:$G$201,MATCH($A980&amp;"-9",Matches!$J$2:$J$201,0))="",INDEX(Matches!$H$2:$H$201,MATCH($A980&amp;"-9",Matches!$J$2:$J$201,0))=""),"",IF(AND($C980&lt;&gt;"",INDEX(Matches!$F$2:$F$201,MATCH($A980&amp;"-9",Matches!$J$2:$J$201,0))&lt;&gt;"",$C980&gt;=INDEX(Matches!$F$2:$F$201,MATCH($A980&amp;"-9",Matches!$J$2:$J$201,0))),"",IF(AND(T980=INDEX(Matches!$G$2:$G$201,MATCH($A980&amp;"-9",Matches!$J$2:$J$201,0)),U980=INDEX(Matches!$H$2:$H$201,MATCH($A980&amp;"-9",Matches!$J$2:$J$201,0))),5,IF(SIGN(T980-U980)&lt;&gt;SIGN(INDEX(Matches!$G$2:$G$201,MATCH($A980&amp;"-9",Matches!$J$2:$J$201,0))-INDEX(Matches!$H$2:$H$201,MATCH($A980&amp;"-9",Matches!$J$2:$J$201,0))),0,IF(T980-U980=INDEX(Matches!$G$2:$G$201,MATCH($A980&amp;"-9",Matches!$J$2:$J$201,0))-INDEX(Matches!$H$2:$H$201,MATCH($A980&amp;"-9",Matches!$J$2:$J$201,0)),3,2))))),""))</f>
        <v/>
      </c>
      <c r="AG980" s="12" t="str">
        <f aca="false">IF(OR($B980="",V980="",W980=""),"",IFERROR(IF(OR(INDEX(Matches!$I$2:$I$201,MATCH($A980&amp;"-10",Matches!$J$2:$J$201,0))="Void",INDEX(Matches!$G$2:$G$201,MATCH($A980&amp;"-10",Matches!$J$2:$J$201,0))="",INDEX(Matches!$H$2:$H$201,MATCH($A980&amp;"-10",Matches!$J$2:$J$201,0))=""),"",IF(AND($C980&lt;&gt;"",INDEX(Matches!$F$2:$F$201,MATCH($A980&amp;"-10",Matches!$J$2:$J$201,0))&lt;&gt;"",$C980&gt;=INDEX(Matches!$F$2:$F$201,MATCH($A980&amp;"-10",Matches!$J$2:$J$201,0))),"",IF(AND(V980=INDEX(Matches!$G$2:$G$201,MATCH($A980&amp;"-10",Matches!$J$2:$J$201,0)),W980=INDEX(Matches!$H$2:$H$201,MATCH($A980&amp;"-10",Matches!$J$2:$J$201,0))),5,IF(SIGN(V980-W980)&lt;&gt;SIGN(INDEX(Matches!$G$2:$G$201,MATCH($A980&amp;"-10",Matches!$J$2:$J$201,0))-INDEX(Matches!$H$2:$H$201,MATCH($A980&amp;"-10",Matches!$J$2:$J$201,0))),0,IF(V980-W980=INDEX(Matches!$G$2:$G$201,MATCH($A980&amp;"-10",Matches!$J$2:$J$201,0))-INDEX(Matches!$H$2:$H$201,MATCH($A980&amp;"-10",Matches!$J$2:$J$201,0)),3,2))))),""))</f>
        <v/>
      </c>
      <c r="AH980" s="13" t="str">
        <f aca="false">IF($B980="","",SUM(X980:AG980))</f>
        <v/>
      </c>
      <c r="AI980" s="12" t="str">
        <f aca="false">IF($B980="","",COUNTIF(X980:AG980,5))</f>
        <v/>
      </c>
      <c r="AJ980" s="12" t="str">
        <f aca="false">IF($B980="","",COUNTIF(X980:AG980,"&gt;=2"))</f>
        <v/>
      </c>
      <c r="AK980" s="12" t="str">
        <f aca="false">IF($B980="","",COUNT(X980:AG980))</f>
        <v/>
      </c>
    </row>
    <row r="981" customFormat="false" ht="15" hidden="false" customHeight="false" outlineLevel="0" collapsed="false">
      <c r="A981" s="7"/>
      <c r="B981" s="7"/>
      <c r="C981" s="11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12" t="str">
        <f aca="false">IF(OR($B981="",D981="",E981=""),"",IFERROR(IF(OR(INDEX(Matches!$I$2:$I$201,MATCH($A981&amp;"-1",Matches!$J$2:$J$201,0))="Void",INDEX(Matches!$G$2:$G$201,MATCH($A981&amp;"-1",Matches!$J$2:$J$201,0))="",INDEX(Matches!$H$2:$H$201,MATCH($A981&amp;"-1",Matches!$J$2:$J$201,0))=""),"",IF(AND($C981&lt;&gt;"",INDEX(Matches!$F$2:$F$201,MATCH($A981&amp;"-1",Matches!$J$2:$J$201,0))&lt;&gt;"",$C981&gt;=INDEX(Matches!$F$2:$F$201,MATCH($A981&amp;"-1",Matches!$J$2:$J$201,0))),"",IF(AND(D981=INDEX(Matches!$G$2:$G$201,MATCH($A981&amp;"-1",Matches!$J$2:$J$201,0)),E981=INDEX(Matches!$H$2:$H$201,MATCH($A981&amp;"-1",Matches!$J$2:$J$201,0))),5,IF(SIGN(D981-E981)&lt;&gt;SIGN(INDEX(Matches!$G$2:$G$201,MATCH($A981&amp;"-1",Matches!$J$2:$J$201,0))-INDEX(Matches!$H$2:$H$201,MATCH($A981&amp;"-1",Matches!$J$2:$J$201,0))),0,IF(D981-E981=INDEX(Matches!$G$2:$G$201,MATCH($A981&amp;"-1",Matches!$J$2:$J$201,0))-INDEX(Matches!$H$2:$H$201,MATCH($A981&amp;"-1",Matches!$J$2:$J$201,0)),3,2))))),""))</f>
        <v/>
      </c>
      <c r="Y981" s="12" t="str">
        <f aca="false">IF(OR($B981="",F981="",G981=""),"",IFERROR(IF(OR(INDEX(Matches!$I$2:$I$201,MATCH($A981&amp;"-2",Matches!$J$2:$J$201,0))="Void",INDEX(Matches!$G$2:$G$201,MATCH($A981&amp;"-2",Matches!$J$2:$J$201,0))="",INDEX(Matches!$H$2:$H$201,MATCH($A981&amp;"-2",Matches!$J$2:$J$201,0))=""),"",IF(AND($C981&lt;&gt;"",INDEX(Matches!$F$2:$F$201,MATCH($A981&amp;"-2",Matches!$J$2:$J$201,0))&lt;&gt;"",$C981&gt;=INDEX(Matches!$F$2:$F$201,MATCH($A981&amp;"-2",Matches!$J$2:$J$201,0))),"",IF(AND(F981=INDEX(Matches!$G$2:$G$201,MATCH($A981&amp;"-2",Matches!$J$2:$J$201,0)),G981=INDEX(Matches!$H$2:$H$201,MATCH($A981&amp;"-2",Matches!$J$2:$J$201,0))),5,IF(SIGN(F981-G981)&lt;&gt;SIGN(INDEX(Matches!$G$2:$G$201,MATCH($A981&amp;"-2",Matches!$J$2:$J$201,0))-INDEX(Matches!$H$2:$H$201,MATCH($A981&amp;"-2",Matches!$J$2:$J$201,0))),0,IF(F981-G981=INDEX(Matches!$G$2:$G$201,MATCH($A981&amp;"-2",Matches!$J$2:$J$201,0))-INDEX(Matches!$H$2:$H$201,MATCH($A981&amp;"-2",Matches!$J$2:$J$201,0)),3,2))))),""))</f>
        <v/>
      </c>
      <c r="Z981" s="12" t="str">
        <f aca="false">IF(OR($B981="",H981="",I981=""),"",IFERROR(IF(OR(INDEX(Matches!$I$2:$I$201,MATCH($A981&amp;"-3",Matches!$J$2:$J$201,0))="Void",INDEX(Matches!$G$2:$G$201,MATCH($A981&amp;"-3",Matches!$J$2:$J$201,0))="",INDEX(Matches!$H$2:$H$201,MATCH($A981&amp;"-3",Matches!$J$2:$J$201,0))=""),"",IF(AND($C981&lt;&gt;"",INDEX(Matches!$F$2:$F$201,MATCH($A981&amp;"-3",Matches!$J$2:$J$201,0))&lt;&gt;"",$C981&gt;=INDEX(Matches!$F$2:$F$201,MATCH($A981&amp;"-3",Matches!$J$2:$J$201,0))),"",IF(AND(H981=INDEX(Matches!$G$2:$G$201,MATCH($A981&amp;"-3",Matches!$J$2:$J$201,0)),I981=INDEX(Matches!$H$2:$H$201,MATCH($A981&amp;"-3",Matches!$J$2:$J$201,0))),5,IF(SIGN(H981-I981)&lt;&gt;SIGN(INDEX(Matches!$G$2:$G$201,MATCH($A981&amp;"-3",Matches!$J$2:$J$201,0))-INDEX(Matches!$H$2:$H$201,MATCH($A981&amp;"-3",Matches!$J$2:$J$201,0))),0,IF(H981-I981=INDEX(Matches!$G$2:$G$201,MATCH($A981&amp;"-3",Matches!$J$2:$J$201,0))-INDEX(Matches!$H$2:$H$201,MATCH($A981&amp;"-3",Matches!$J$2:$J$201,0)),3,2))))),""))</f>
        <v/>
      </c>
      <c r="AA981" s="12" t="str">
        <f aca="false">IF(OR($B981="",J981="",K981=""),"",IFERROR(IF(OR(INDEX(Matches!$I$2:$I$201,MATCH($A981&amp;"-4",Matches!$J$2:$J$201,0))="Void",INDEX(Matches!$G$2:$G$201,MATCH($A981&amp;"-4",Matches!$J$2:$J$201,0))="",INDEX(Matches!$H$2:$H$201,MATCH($A981&amp;"-4",Matches!$J$2:$J$201,0))=""),"",IF(AND($C981&lt;&gt;"",INDEX(Matches!$F$2:$F$201,MATCH($A981&amp;"-4",Matches!$J$2:$J$201,0))&lt;&gt;"",$C981&gt;=INDEX(Matches!$F$2:$F$201,MATCH($A981&amp;"-4",Matches!$J$2:$J$201,0))),"",IF(AND(J981=INDEX(Matches!$G$2:$G$201,MATCH($A981&amp;"-4",Matches!$J$2:$J$201,0)),K981=INDEX(Matches!$H$2:$H$201,MATCH($A981&amp;"-4",Matches!$J$2:$J$201,0))),5,IF(SIGN(J981-K981)&lt;&gt;SIGN(INDEX(Matches!$G$2:$G$201,MATCH($A981&amp;"-4",Matches!$J$2:$J$201,0))-INDEX(Matches!$H$2:$H$201,MATCH($A981&amp;"-4",Matches!$J$2:$J$201,0))),0,IF(J981-K981=INDEX(Matches!$G$2:$G$201,MATCH($A981&amp;"-4",Matches!$J$2:$J$201,0))-INDEX(Matches!$H$2:$H$201,MATCH($A981&amp;"-4",Matches!$J$2:$J$201,0)),3,2))))),""))</f>
        <v/>
      </c>
      <c r="AB981" s="12" t="str">
        <f aca="false">IF(OR($B981="",L981="",M981=""),"",IFERROR(IF(OR(INDEX(Matches!$I$2:$I$201,MATCH($A981&amp;"-5",Matches!$J$2:$J$201,0))="Void",INDEX(Matches!$G$2:$G$201,MATCH($A981&amp;"-5",Matches!$J$2:$J$201,0))="",INDEX(Matches!$H$2:$H$201,MATCH($A981&amp;"-5",Matches!$J$2:$J$201,0))=""),"",IF(AND($C981&lt;&gt;"",INDEX(Matches!$F$2:$F$201,MATCH($A981&amp;"-5",Matches!$J$2:$J$201,0))&lt;&gt;"",$C981&gt;=INDEX(Matches!$F$2:$F$201,MATCH($A981&amp;"-5",Matches!$J$2:$J$201,0))),"",IF(AND(L981=INDEX(Matches!$G$2:$G$201,MATCH($A981&amp;"-5",Matches!$J$2:$J$201,0)),M981=INDEX(Matches!$H$2:$H$201,MATCH($A981&amp;"-5",Matches!$J$2:$J$201,0))),5,IF(SIGN(L981-M981)&lt;&gt;SIGN(INDEX(Matches!$G$2:$G$201,MATCH($A981&amp;"-5",Matches!$J$2:$J$201,0))-INDEX(Matches!$H$2:$H$201,MATCH($A981&amp;"-5",Matches!$J$2:$J$201,0))),0,IF(L981-M981=INDEX(Matches!$G$2:$G$201,MATCH($A981&amp;"-5",Matches!$J$2:$J$201,0))-INDEX(Matches!$H$2:$H$201,MATCH($A981&amp;"-5",Matches!$J$2:$J$201,0)),3,2))))),""))</f>
        <v/>
      </c>
      <c r="AC981" s="12" t="str">
        <f aca="false">IF(OR($B981="",N981="",O981=""),"",IFERROR(IF(OR(INDEX(Matches!$I$2:$I$201,MATCH($A981&amp;"-6",Matches!$J$2:$J$201,0))="Void",INDEX(Matches!$G$2:$G$201,MATCH($A981&amp;"-6",Matches!$J$2:$J$201,0))="",INDEX(Matches!$H$2:$H$201,MATCH($A981&amp;"-6",Matches!$J$2:$J$201,0))=""),"",IF(AND($C981&lt;&gt;"",INDEX(Matches!$F$2:$F$201,MATCH($A981&amp;"-6",Matches!$J$2:$J$201,0))&lt;&gt;"",$C981&gt;=INDEX(Matches!$F$2:$F$201,MATCH($A981&amp;"-6",Matches!$J$2:$J$201,0))),"",IF(AND(N981=INDEX(Matches!$G$2:$G$201,MATCH($A981&amp;"-6",Matches!$J$2:$J$201,0)),O981=INDEX(Matches!$H$2:$H$201,MATCH($A981&amp;"-6",Matches!$J$2:$J$201,0))),5,IF(SIGN(N981-O981)&lt;&gt;SIGN(INDEX(Matches!$G$2:$G$201,MATCH($A981&amp;"-6",Matches!$J$2:$J$201,0))-INDEX(Matches!$H$2:$H$201,MATCH($A981&amp;"-6",Matches!$J$2:$J$201,0))),0,IF(N981-O981=INDEX(Matches!$G$2:$G$201,MATCH($A981&amp;"-6",Matches!$J$2:$J$201,0))-INDEX(Matches!$H$2:$H$201,MATCH($A981&amp;"-6",Matches!$J$2:$J$201,0)),3,2))))),""))</f>
        <v/>
      </c>
      <c r="AD981" s="12" t="str">
        <f aca="false">IF(OR($B981="",P981="",Q981=""),"",IFERROR(IF(OR(INDEX(Matches!$I$2:$I$201,MATCH($A981&amp;"-7",Matches!$J$2:$J$201,0))="Void",INDEX(Matches!$G$2:$G$201,MATCH($A981&amp;"-7",Matches!$J$2:$J$201,0))="",INDEX(Matches!$H$2:$H$201,MATCH($A981&amp;"-7",Matches!$J$2:$J$201,0))=""),"",IF(AND($C981&lt;&gt;"",INDEX(Matches!$F$2:$F$201,MATCH($A981&amp;"-7",Matches!$J$2:$J$201,0))&lt;&gt;"",$C981&gt;=INDEX(Matches!$F$2:$F$201,MATCH($A981&amp;"-7",Matches!$J$2:$J$201,0))),"",IF(AND(P981=INDEX(Matches!$G$2:$G$201,MATCH($A981&amp;"-7",Matches!$J$2:$J$201,0)),Q981=INDEX(Matches!$H$2:$H$201,MATCH($A981&amp;"-7",Matches!$J$2:$J$201,0))),5,IF(SIGN(P981-Q981)&lt;&gt;SIGN(INDEX(Matches!$G$2:$G$201,MATCH($A981&amp;"-7",Matches!$J$2:$J$201,0))-INDEX(Matches!$H$2:$H$201,MATCH($A981&amp;"-7",Matches!$J$2:$J$201,0))),0,IF(P981-Q981=INDEX(Matches!$G$2:$G$201,MATCH($A981&amp;"-7",Matches!$J$2:$J$201,0))-INDEX(Matches!$H$2:$H$201,MATCH($A981&amp;"-7",Matches!$J$2:$J$201,0)),3,2))))),""))</f>
        <v/>
      </c>
      <c r="AE981" s="12" t="str">
        <f aca="false">IF(OR($B981="",R981="",S981=""),"",IFERROR(IF(OR(INDEX(Matches!$I$2:$I$201,MATCH($A981&amp;"-8",Matches!$J$2:$J$201,0))="Void",INDEX(Matches!$G$2:$G$201,MATCH($A981&amp;"-8",Matches!$J$2:$J$201,0))="",INDEX(Matches!$H$2:$H$201,MATCH($A981&amp;"-8",Matches!$J$2:$J$201,0))=""),"",IF(AND($C981&lt;&gt;"",INDEX(Matches!$F$2:$F$201,MATCH($A981&amp;"-8",Matches!$J$2:$J$201,0))&lt;&gt;"",$C981&gt;=INDEX(Matches!$F$2:$F$201,MATCH($A981&amp;"-8",Matches!$J$2:$J$201,0))),"",IF(AND(R981=INDEX(Matches!$G$2:$G$201,MATCH($A981&amp;"-8",Matches!$J$2:$J$201,0)),S981=INDEX(Matches!$H$2:$H$201,MATCH($A981&amp;"-8",Matches!$J$2:$J$201,0))),5,IF(SIGN(R981-S981)&lt;&gt;SIGN(INDEX(Matches!$G$2:$G$201,MATCH($A981&amp;"-8",Matches!$J$2:$J$201,0))-INDEX(Matches!$H$2:$H$201,MATCH($A981&amp;"-8",Matches!$J$2:$J$201,0))),0,IF(R981-S981=INDEX(Matches!$G$2:$G$201,MATCH($A981&amp;"-8",Matches!$J$2:$J$201,0))-INDEX(Matches!$H$2:$H$201,MATCH($A981&amp;"-8",Matches!$J$2:$J$201,0)),3,2))))),""))</f>
        <v/>
      </c>
      <c r="AF981" s="12" t="str">
        <f aca="false">IF(OR($B981="",T981="",U981=""),"",IFERROR(IF(OR(INDEX(Matches!$I$2:$I$201,MATCH($A981&amp;"-9",Matches!$J$2:$J$201,0))="Void",INDEX(Matches!$G$2:$G$201,MATCH($A981&amp;"-9",Matches!$J$2:$J$201,0))="",INDEX(Matches!$H$2:$H$201,MATCH($A981&amp;"-9",Matches!$J$2:$J$201,0))=""),"",IF(AND($C981&lt;&gt;"",INDEX(Matches!$F$2:$F$201,MATCH($A981&amp;"-9",Matches!$J$2:$J$201,0))&lt;&gt;"",$C981&gt;=INDEX(Matches!$F$2:$F$201,MATCH($A981&amp;"-9",Matches!$J$2:$J$201,0))),"",IF(AND(T981=INDEX(Matches!$G$2:$G$201,MATCH($A981&amp;"-9",Matches!$J$2:$J$201,0)),U981=INDEX(Matches!$H$2:$H$201,MATCH($A981&amp;"-9",Matches!$J$2:$J$201,0))),5,IF(SIGN(T981-U981)&lt;&gt;SIGN(INDEX(Matches!$G$2:$G$201,MATCH($A981&amp;"-9",Matches!$J$2:$J$201,0))-INDEX(Matches!$H$2:$H$201,MATCH($A981&amp;"-9",Matches!$J$2:$J$201,0))),0,IF(T981-U981=INDEX(Matches!$G$2:$G$201,MATCH($A981&amp;"-9",Matches!$J$2:$J$201,0))-INDEX(Matches!$H$2:$H$201,MATCH($A981&amp;"-9",Matches!$J$2:$J$201,0)),3,2))))),""))</f>
        <v/>
      </c>
      <c r="AG981" s="12" t="str">
        <f aca="false">IF(OR($B981="",V981="",W981=""),"",IFERROR(IF(OR(INDEX(Matches!$I$2:$I$201,MATCH($A981&amp;"-10",Matches!$J$2:$J$201,0))="Void",INDEX(Matches!$G$2:$G$201,MATCH($A981&amp;"-10",Matches!$J$2:$J$201,0))="",INDEX(Matches!$H$2:$H$201,MATCH($A981&amp;"-10",Matches!$J$2:$J$201,0))=""),"",IF(AND($C981&lt;&gt;"",INDEX(Matches!$F$2:$F$201,MATCH($A981&amp;"-10",Matches!$J$2:$J$201,0))&lt;&gt;"",$C981&gt;=INDEX(Matches!$F$2:$F$201,MATCH($A981&amp;"-10",Matches!$J$2:$J$201,0))),"",IF(AND(V981=INDEX(Matches!$G$2:$G$201,MATCH($A981&amp;"-10",Matches!$J$2:$J$201,0)),W981=INDEX(Matches!$H$2:$H$201,MATCH($A981&amp;"-10",Matches!$J$2:$J$201,0))),5,IF(SIGN(V981-W981)&lt;&gt;SIGN(INDEX(Matches!$G$2:$G$201,MATCH($A981&amp;"-10",Matches!$J$2:$J$201,0))-INDEX(Matches!$H$2:$H$201,MATCH($A981&amp;"-10",Matches!$J$2:$J$201,0))),0,IF(V981-W981=INDEX(Matches!$G$2:$G$201,MATCH($A981&amp;"-10",Matches!$J$2:$J$201,0))-INDEX(Matches!$H$2:$H$201,MATCH($A981&amp;"-10",Matches!$J$2:$J$201,0)),3,2))))),""))</f>
        <v/>
      </c>
      <c r="AH981" s="13" t="str">
        <f aca="false">IF($B981="","",SUM(X981:AG981))</f>
        <v/>
      </c>
      <c r="AI981" s="12" t="str">
        <f aca="false">IF($B981="","",COUNTIF(X981:AG981,5))</f>
        <v/>
      </c>
      <c r="AJ981" s="12" t="str">
        <f aca="false">IF($B981="","",COUNTIF(X981:AG981,"&gt;=2"))</f>
        <v/>
      </c>
      <c r="AK981" s="12" t="str">
        <f aca="false">IF($B981="","",COUNT(X981:AG981))</f>
        <v/>
      </c>
    </row>
    <row r="982" customFormat="false" ht="15" hidden="false" customHeight="false" outlineLevel="0" collapsed="false">
      <c r="A982" s="7"/>
      <c r="B982" s="7"/>
      <c r="C982" s="11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12" t="str">
        <f aca="false">IF(OR($B982="",D982="",E982=""),"",IFERROR(IF(OR(INDEX(Matches!$I$2:$I$201,MATCH($A982&amp;"-1",Matches!$J$2:$J$201,0))="Void",INDEX(Matches!$G$2:$G$201,MATCH($A982&amp;"-1",Matches!$J$2:$J$201,0))="",INDEX(Matches!$H$2:$H$201,MATCH($A982&amp;"-1",Matches!$J$2:$J$201,0))=""),"",IF(AND($C982&lt;&gt;"",INDEX(Matches!$F$2:$F$201,MATCH($A982&amp;"-1",Matches!$J$2:$J$201,0))&lt;&gt;"",$C982&gt;=INDEX(Matches!$F$2:$F$201,MATCH($A982&amp;"-1",Matches!$J$2:$J$201,0))),"",IF(AND(D982=INDEX(Matches!$G$2:$G$201,MATCH($A982&amp;"-1",Matches!$J$2:$J$201,0)),E982=INDEX(Matches!$H$2:$H$201,MATCH($A982&amp;"-1",Matches!$J$2:$J$201,0))),5,IF(SIGN(D982-E982)&lt;&gt;SIGN(INDEX(Matches!$G$2:$G$201,MATCH($A982&amp;"-1",Matches!$J$2:$J$201,0))-INDEX(Matches!$H$2:$H$201,MATCH($A982&amp;"-1",Matches!$J$2:$J$201,0))),0,IF(D982-E982=INDEX(Matches!$G$2:$G$201,MATCH($A982&amp;"-1",Matches!$J$2:$J$201,0))-INDEX(Matches!$H$2:$H$201,MATCH($A982&amp;"-1",Matches!$J$2:$J$201,0)),3,2))))),""))</f>
        <v/>
      </c>
      <c r="Y982" s="12" t="str">
        <f aca="false">IF(OR($B982="",F982="",G982=""),"",IFERROR(IF(OR(INDEX(Matches!$I$2:$I$201,MATCH($A982&amp;"-2",Matches!$J$2:$J$201,0))="Void",INDEX(Matches!$G$2:$G$201,MATCH($A982&amp;"-2",Matches!$J$2:$J$201,0))="",INDEX(Matches!$H$2:$H$201,MATCH($A982&amp;"-2",Matches!$J$2:$J$201,0))=""),"",IF(AND($C982&lt;&gt;"",INDEX(Matches!$F$2:$F$201,MATCH($A982&amp;"-2",Matches!$J$2:$J$201,0))&lt;&gt;"",$C982&gt;=INDEX(Matches!$F$2:$F$201,MATCH($A982&amp;"-2",Matches!$J$2:$J$201,0))),"",IF(AND(F982=INDEX(Matches!$G$2:$G$201,MATCH($A982&amp;"-2",Matches!$J$2:$J$201,0)),G982=INDEX(Matches!$H$2:$H$201,MATCH($A982&amp;"-2",Matches!$J$2:$J$201,0))),5,IF(SIGN(F982-G982)&lt;&gt;SIGN(INDEX(Matches!$G$2:$G$201,MATCH($A982&amp;"-2",Matches!$J$2:$J$201,0))-INDEX(Matches!$H$2:$H$201,MATCH($A982&amp;"-2",Matches!$J$2:$J$201,0))),0,IF(F982-G982=INDEX(Matches!$G$2:$G$201,MATCH($A982&amp;"-2",Matches!$J$2:$J$201,0))-INDEX(Matches!$H$2:$H$201,MATCH($A982&amp;"-2",Matches!$J$2:$J$201,0)),3,2))))),""))</f>
        <v/>
      </c>
      <c r="Z982" s="12" t="str">
        <f aca="false">IF(OR($B982="",H982="",I982=""),"",IFERROR(IF(OR(INDEX(Matches!$I$2:$I$201,MATCH($A982&amp;"-3",Matches!$J$2:$J$201,0))="Void",INDEX(Matches!$G$2:$G$201,MATCH($A982&amp;"-3",Matches!$J$2:$J$201,0))="",INDEX(Matches!$H$2:$H$201,MATCH($A982&amp;"-3",Matches!$J$2:$J$201,0))=""),"",IF(AND($C982&lt;&gt;"",INDEX(Matches!$F$2:$F$201,MATCH($A982&amp;"-3",Matches!$J$2:$J$201,0))&lt;&gt;"",$C982&gt;=INDEX(Matches!$F$2:$F$201,MATCH($A982&amp;"-3",Matches!$J$2:$J$201,0))),"",IF(AND(H982=INDEX(Matches!$G$2:$G$201,MATCH($A982&amp;"-3",Matches!$J$2:$J$201,0)),I982=INDEX(Matches!$H$2:$H$201,MATCH($A982&amp;"-3",Matches!$J$2:$J$201,0))),5,IF(SIGN(H982-I982)&lt;&gt;SIGN(INDEX(Matches!$G$2:$G$201,MATCH($A982&amp;"-3",Matches!$J$2:$J$201,0))-INDEX(Matches!$H$2:$H$201,MATCH($A982&amp;"-3",Matches!$J$2:$J$201,0))),0,IF(H982-I982=INDEX(Matches!$G$2:$G$201,MATCH($A982&amp;"-3",Matches!$J$2:$J$201,0))-INDEX(Matches!$H$2:$H$201,MATCH($A982&amp;"-3",Matches!$J$2:$J$201,0)),3,2))))),""))</f>
        <v/>
      </c>
      <c r="AA982" s="12" t="str">
        <f aca="false">IF(OR($B982="",J982="",K982=""),"",IFERROR(IF(OR(INDEX(Matches!$I$2:$I$201,MATCH($A982&amp;"-4",Matches!$J$2:$J$201,0))="Void",INDEX(Matches!$G$2:$G$201,MATCH($A982&amp;"-4",Matches!$J$2:$J$201,0))="",INDEX(Matches!$H$2:$H$201,MATCH($A982&amp;"-4",Matches!$J$2:$J$201,0))=""),"",IF(AND($C982&lt;&gt;"",INDEX(Matches!$F$2:$F$201,MATCH($A982&amp;"-4",Matches!$J$2:$J$201,0))&lt;&gt;"",$C982&gt;=INDEX(Matches!$F$2:$F$201,MATCH($A982&amp;"-4",Matches!$J$2:$J$201,0))),"",IF(AND(J982=INDEX(Matches!$G$2:$G$201,MATCH($A982&amp;"-4",Matches!$J$2:$J$201,0)),K982=INDEX(Matches!$H$2:$H$201,MATCH($A982&amp;"-4",Matches!$J$2:$J$201,0))),5,IF(SIGN(J982-K982)&lt;&gt;SIGN(INDEX(Matches!$G$2:$G$201,MATCH($A982&amp;"-4",Matches!$J$2:$J$201,0))-INDEX(Matches!$H$2:$H$201,MATCH($A982&amp;"-4",Matches!$J$2:$J$201,0))),0,IF(J982-K982=INDEX(Matches!$G$2:$G$201,MATCH($A982&amp;"-4",Matches!$J$2:$J$201,0))-INDEX(Matches!$H$2:$H$201,MATCH($A982&amp;"-4",Matches!$J$2:$J$201,0)),3,2))))),""))</f>
        <v/>
      </c>
      <c r="AB982" s="12" t="str">
        <f aca="false">IF(OR($B982="",L982="",M982=""),"",IFERROR(IF(OR(INDEX(Matches!$I$2:$I$201,MATCH($A982&amp;"-5",Matches!$J$2:$J$201,0))="Void",INDEX(Matches!$G$2:$G$201,MATCH($A982&amp;"-5",Matches!$J$2:$J$201,0))="",INDEX(Matches!$H$2:$H$201,MATCH($A982&amp;"-5",Matches!$J$2:$J$201,0))=""),"",IF(AND($C982&lt;&gt;"",INDEX(Matches!$F$2:$F$201,MATCH($A982&amp;"-5",Matches!$J$2:$J$201,0))&lt;&gt;"",$C982&gt;=INDEX(Matches!$F$2:$F$201,MATCH($A982&amp;"-5",Matches!$J$2:$J$201,0))),"",IF(AND(L982=INDEX(Matches!$G$2:$G$201,MATCH($A982&amp;"-5",Matches!$J$2:$J$201,0)),M982=INDEX(Matches!$H$2:$H$201,MATCH($A982&amp;"-5",Matches!$J$2:$J$201,0))),5,IF(SIGN(L982-M982)&lt;&gt;SIGN(INDEX(Matches!$G$2:$G$201,MATCH($A982&amp;"-5",Matches!$J$2:$J$201,0))-INDEX(Matches!$H$2:$H$201,MATCH($A982&amp;"-5",Matches!$J$2:$J$201,0))),0,IF(L982-M982=INDEX(Matches!$G$2:$G$201,MATCH($A982&amp;"-5",Matches!$J$2:$J$201,0))-INDEX(Matches!$H$2:$H$201,MATCH($A982&amp;"-5",Matches!$J$2:$J$201,0)),3,2))))),""))</f>
        <v/>
      </c>
      <c r="AC982" s="12" t="str">
        <f aca="false">IF(OR($B982="",N982="",O982=""),"",IFERROR(IF(OR(INDEX(Matches!$I$2:$I$201,MATCH($A982&amp;"-6",Matches!$J$2:$J$201,0))="Void",INDEX(Matches!$G$2:$G$201,MATCH($A982&amp;"-6",Matches!$J$2:$J$201,0))="",INDEX(Matches!$H$2:$H$201,MATCH($A982&amp;"-6",Matches!$J$2:$J$201,0))=""),"",IF(AND($C982&lt;&gt;"",INDEX(Matches!$F$2:$F$201,MATCH($A982&amp;"-6",Matches!$J$2:$J$201,0))&lt;&gt;"",$C982&gt;=INDEX(Matches!$F$2:$F$201,MATCH($A982&amp;"-6",Matches!$J$2:$J$201,0))),"",IF(AND(N982=INDEX(Matches!$G$2:$G$201,MATCH($A982&amp;"-6",Matches!$J$2:$J$201,0)),O982=INDEX(Matches!$H$2:$H$201,MATCH($A982&amp;"-6",Matches!$J$2:$J$201,0))),5,IF(SIGN(N982-O982)&lt;&gt;SIGN(INDEX(Matches!$G$2:$G$201,MATCH($A982&amp;"-6",Matches!$J$2:$J$201,0))-INDEX(Matches!$H$2:$H$201,MATCH($A982&amp;"-6",Matches!$J$2:$J$201,0))),0,IF(N982-O982=INDEX(Matches!$G$2:$G$201,MATCH($A982&amp;"-6",Matches!$J$2:$J$201,0))-INDEX(Matches!$H$2:$H$201,MATCH($A982&amp;"-6",Matches!$J$2:$J$201,0)),3,2))))),""))</f>
        <v/>
      </c>
      <c r="AD982" s="12" t="str">
        <f aca="false">IF(OR($B982="",P982="",Q982=""),"",IFERROR(IF(OR(INDEX(Matches!$I$2:$I$201,MATCH($A982&amp;"-7",Matches!$J$2:$J$201,0))="Void",INDEX(Matches!$G$2:$G$201,MATCH($A982&amp;"-7",Matches!$J$2:$J$201,0))="",INDEX(Matches!$H$2:$H$201,MATCH($A982&amp;"-7",Matches!$J$2:$J$201,0))=""),"",IF(AND($C982&lt;&gt;"",INDEX(Matches!$F$2:$F$201,MATCH($A982&amp;"-7",Matches!$J$2:$J$201,0))&lt;&gt;"",$C982&gt;=INDEX(Matches!$F$2:$F$201,MATCH($A982&amp;"-7",Matches!$J$2:$J$201,0))),"",IF(AND(P982=INDEX(Matches!$G$2:$G$201,MATCH($A982&amp;"-7",Matches!$J$2:$J$201,0)),Q982=INDEX(Matches!$H$2:$H$201,MATCH($A982&amp;"-7",Matches!$J$2:$J$201,0))),5,IF(SIGN(P982-Q982)&lt;&gt;SIGN(INDEX(Matches!$G$2:$G$201,MATCH($A982&amp;"-7",Matches!$J$2:$J$201,0))-INDEX(Matches!$H$2:$H$201,MATCH($A982&amp;"-7",Matches!$J$2:$J$201,0))),0,IF(P982-Q982=INDEX(Matches!$G$2:$G$201,MATCH($A982&amp;"-7",Matches!$J$2:$J$201,0))-INDEX(Matches!$H$2:$H$201,MATCH($A982&amp;"-7",Matches!$J$2:$J$201,0)),3,2))))),""))</f>
        <v/>
      </c>
      <c r="AE982" s="12" t="str">
        <f aca="false">IF(OR($B982="",R982="",S982=""),"",IFERROR(IF(OR(INDEX(Matches!$I$2:$I$201,MATCH($A982&amp;"-8",Matches!$J$2:$J$201,0))="Void",INDEX(Matches!$G$2:$G$201,MATCH($A982&amp;"-8",Matches!$J$2:$J$201,0))="",INDEX(Matches!$H$2:$H$201,MATCH($A982&amp;"-8",Matches!$J$2:$J$201,0))=""),"",IF(AND($C982&lt;&gt;"",INDEX(Matches!$F$2:$F$201,MATCH($A982&amp;"-8",Matches!$J$2:$J$201,0))&lt;&gt;"",$C982&gt;=INDEX(Matches!$F$2:$F$201,MATCH($A982&amp;"-8",Matches!$J$2:$J$201,0))),"",IF(AND(R982=INDEX(Matches!$G$2:$G$201,MATCH($A982&amp;"-8",Matches!$J$2:$J$201,0)),S982=INDEX(Matches!$H$2:$H$201,MATCH($A982&amp;"-8",Matches!$J$2:$J$201,0))),5,IF(SIGN(R982-S982)&lt;&gt;SIGN(INDEX(Matches!$G$2:$G$201,MATCH($A982&amp;"-8",Matches!$J$2:$J$201,0))-INDEX(Matches!$H$2:$H$201,MATCH($A982&amp;"-8",Matches!$J$2:$J$201,0))),0,IF(R982-S982=INDEX(Matches!$G$2:$G$201,MATCH($A982&amp;"-8",Matches!$J$2:$J$201,0))-INDEX(Matches!$H$2:$H$201,MATCH($A982&amp;"-8",Matches!$J$2:$J$201,0)),3,2))))),""))</f>
        <v/>
      </c>
      <c r="AF982" s="12" t="str">
        <f aca="false">IF(OR($B982="",T982="",U982=""),"",IFERROR(IF(OR(INDEX(Matches!$I$2:$I$201,MATCH($A982&amp;"-9",Matches!$J$2:$J$201,0))="Void",INDEX(Matches!$G$2:$G$201,MATCH($A982&amp;"-9",Matches!$J$2:$J$201,0))="",INDEX(Matches!$H$2:$H$201,MATCH($A982&amp;"-9",Matches!$J$2:$J$201,0))=""),"",IF(AND($C982&lt;&gt;"",INDEX(Matches!$F$2:$F$201,MATCH($A982&amp;"-9",Matches!$J$2:$J$201,0))&lt;&gt;"",$C982&gt;=INDEX(Matches!$F$2:$F$201,MATCH($A982&amp;"-9",Matches!$J$2:$J$201,0))),"",IF(AND(T982=INDEX(Matches!$G$2:$G$201,MATCH($A982&amp;"-9",Matches!$J$2:$J$201,0)),U982=INDEX(Matches!$H$2:$H$201,MATCH($A982&amp;"-9",Matches!$J$2:$J$201,0))),5,IF(SIGN(T982-U982)&lt;&gt;SIGN(INDEX(Matches!$G$2:$G$201,MATCH($A982&amp;"-9",Matches!$J$2:$J$201,0))-INDEX(Matches!$H$2:$H$201,MATCH($A982&amp;"-9",Matches!$J$2:$J$201,0))),0,IF(T982-U982=INDEX(Matches!$G$2:$G$201,MATCH($A982&amp;"-9",Matches!$J$2:$J$201,0))-INDEX(Matches!$H$2:$H$201,MATCH($A982&amp;"-9",Matches!$J$2:$J$201,0)),3,2))))),""))</f>
        <v/>
      </c>
      <c r="AG982" s="12" t="str">
        <f aca="false">IF(OR($B982="",V982="",W982=""),"",IFERROR(IF(OR(INDEX(Matches!$I$2:$I$201,MATCH($A982&amp;"-10",Matches!$J$2:$J$201,0))="Void",INDEX(Matches!$G$2:$G$201,MATCH($A982&amp;"-10",Matches!$J$2:$J$201,0))="",INDEX(Matches!$H$2:$H$201,MATCH($A982&amp;"-10",Matches!$J$2:$J$201,0))=""),"",IF(AND($C982&lt;&gt;"",INDEX(Matches!$F$2:$F$201,MATCH($A982&amp;"-10",Matches!$J$2:$J$201,0))&lt;&gt;"",$C982&gt;=INDEX(Matches!$F$2:$F$201,MATCH($A982&amp;"-10",Matches!$J$2:$J$201,0))),"",IF(AND(V982=INDEX(Matches!$G$2:$G$201,MATCH($A982&amp;"-10",Matches!$J$2:$J$201,0)),W982=INDEX(Matches!$H$2:$H$201,MATCH($A982&amp;"-10",Matches!$J$2:$J$201,0))),5,IF(SIGN(V982-W982)&lt;&gt;SIGN(INDEX(Matches!$G$2:$G$201,MATCH($A982&amp;"-10",Matches!$J$2:$J$201,0))-INDEX(Matches!$H$2:$H$201,MATCH($A982&amp;"-10",Matches!$J$2:$J$201,0))),0,IF(V982-W982=INDEX(Matches!$G$2:$G$201,MATCH($A982&amp;"-10",Matches!$J$2:$J$201,0))-INDEX(Matches!$H$2:$H$201,MATCH($A982&amp;"-10",Matches!$J$2:$J$201,0)),3,2))))),""))</f>
        <v/>
      </c>
      <c r="AH982" s="13" t="str">
        <f aca="false">IF($B982="","",SUM(X982:AG982))</f>
        <v/>
      </c>
      <c r="AI982" s="12" t="str">
        <f aca="false">IF($B982="","",COUNTIF(X982:AG982,5))</f>
        <v/>
      </c>
      <c r="AJ982" s="12" t="str">
        <f aca="false">IF($B982="","",COUNTIF(X982:AG982,"&gt;=2"))</f>
        <v/>
      </c>
      <c r="AK982" s="12" t="str">
        <f aca="false">IF($B982="","",COUNT(X982:AG982))</f>
        <v/>
      </c>
    </row>
    <row r="983" customFormat="false" ht="15" hidden="false" customHeight="false" outlineLevel="0" collapsed="false">
      <c r="A983" s="7"/>
      <c r="B983" s="7"/>
      <c r="C983" s="11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12" t="str">
        <f aca="false">IF(OR($B983="",D983="",E983=""),"",IFERROR(IF(OR(INDEX(Matches!$I$2:$I$201,MATCH($A983&amp;"-1",Matches!$J$2:$J$201,0))="Void",INDEX(Matches!$G$2:$G$201,MATCH($A983&amp;"-1",Matches!$J$2:$J$201,0))="",INDEX(Matches!$H$2:$H$201,MATCH($A983&amp;"-1",Matches!$J$2:$J$201,0))=""),"",IF(AND($C983&lt;&gt;"",INDEX(Matches!$F$2:$F$201,MATCH($A983&amp;"-1",Matches!$J$2:$J$201,0))&lt;&gt;"",$C983&gt;=INDEX(Matches!$F$2:$F$201,MATCH($A983&amp;"-1",Matches!$J$2:$J$201,0))),"",IF(AND(D983=INDEX(Matches!$G$2:$G$201,MATCH($A983&amp;"-1",Matches!$J$2:$J$201,0)),E983=INDEX(Matches!$H$2:$H$201,MATCH($A983&amp;"-1",Matches!$J$2:$J$201,0))),5,IF(SIGN(D983-E983)&lt;&gt;SIGN(INDEX(Matches!$G$2:$G$201,MATCH($A983&amp;"-1",Matches!$J$2:$J$201,0))-INDEX(Matches!$H$2:$H$201,MATCH($A983&amp;"-1",Matches!$J$2:$J$201,0))),0,IF(D983-E983=INDEX(Matches!$G$2:$G$201,MATCH($A983&amp;"-1",Matches!$J$2:$J$201,0))-INDEX(Matches!$H$2:$H$201,MATCH($A983&amp;"-1",Matches!$J$2:$J$201,0)),3,2))))),""))</f>
        <v/>
      </c>
      <c r="Y983" s="12" t="str">
        <f aca="false">IF(OR($B983="",F983="",G983=""),"",IFERROR(IF(OR(INDEX(Matches!$I$2:$I$201,MATCH($A983&amp;"-2",Matches!$J$2:$J$201,0))="Void",INDEX(Matches!$G$2:$G$201,MATCH($A983&amp;"-2",Matches!$J$2:$J$201,0))="",INDEX(Matches!$H$2:$H$201,MATCH($A983&amp;"-2",Matches!$J$2:$J$201,0))=""),"",IF(AND($C983&lt;&gt;"",INDEX(Matches!$F$2:$F$201,MATCH($A983&amp;"-2",Matches!$J$2:$J$201,0))&lt;&gt;"",$C983&gt;=INDEX(Matches!$F$2:$F$201,MATCH($A983&amp;"-2",Matches!$J$2:$J$201,0))),"",IF(AND(F983=INDEX(Matches!$G$2:$G$201,MATCH($A983&amp;"-2",Matches!$J$2:$J$201,0)),G983=INDEX(Matches!$H$2:$H$201,MATCH($A983&amp;"-2",Matches!$J$2:$J$201,0))),5,IF(SIGN(F983-G983)&lt;&gt;SIGN(INDEX(Matches!$G$2:$G$201,MATCH($A983&amp;"-2",Matches!$J$2:$J$201,0))-INDEX(Matches!$H$2:$H$201,MATCH($A983&amp;"-2",Matches!$J$2:$J$201,0))),0,IF(F983-G983=INDEX(Matches!$G$2:$G$201,MATCH($A983&amp;"-2",Matches!$J$2:$J$201,0))-INDEX(Matches!$H$2:$H$201,MATCH($A983&amp;"-2",Matches!$J$2:$J$201,0)),3,2))))),""))</f>
        <v/>
      </c>
      <c r="Z983" s="12" t="str">
        <f aca="false">IF(OR($B983="",H983="",I983=""),"",IFERROR(IF(OR(INDEX(Matches!$I$2:$I$201,MATCH($A983&amp;"-3",Matches!$J$2:$J$201,0))="Void",INDEX(Matches!$G$2:$G$201,MATCH($A983&amp;"-3",Matches!$J$2:$J$201,0))="",INDEX(Matches!$H$2:$H$201,MATCH($A983&amp;"-3",Matches!$J$2:$J$201,0))=""),"",IF(AND($C983&lt;&gt;"",INDEX(Matches!$F$2:$F$201,MATCH($A983&amp;"-3",Matches!$J$2:$J$201,0))&lt;&gt;"",$C983&gt;=INDEX(Matches!$F$2:$F$201,MATCH($A983&amp;"-3",Matches!$J$2:$J$201,0))),"",IF(AND(H983=INDEX(Matches!$G$2:$G$201,MATCH($A983&amp;"-3",Matches!$J$2:$J$201,0)),I983=INDEX(Matches!$H$2:$H$201,MATCH($A983&amp;"-3",Matches!$J$2:$J$201,0))),5,IF(SIGN(H983-I983)&lt;&gt;SIGN(INDEX(Matches!$G$2:$G$201,MATCH($A983&amp;"-3",Matches!$J$2:$J$201,0))-INDEX(Matches!$H$2:$H$201,MATCH($A983&amp;"-3",Matches!$J$2:$J$201,0))),0,IF(H983-I983=INDEX(Matches!$G$2:$G$201,MATCH($A983&amp;"-3",Matches!$J$2:$J$201,0))-INDEX(Matches!$H$2:$H$201,MATCH($A983&amp;"-3",Matches!$J$2:$J$201,0)),3,2))))),""))</f>
        <v/>
      </c>
      <c r="AA983" s="12" t="str">
        <f aca="false">IF(OR($B983="",J983="",K983=""),"",IFERROR(IF(OR(INDEX(Matches!$I$2:$I$201,MATCH($A983&amp;"-4",Matches!$J$2:$J$201,0))="Void",INDEX(Matches!$G$2:$G$201,MATCH($A983&amp;"-4",Matches!$J$2:$J$201,0))="",INDEX(Matches!$H$2:$H$201,MATCH($A983&amp;"-4",Matches!$J$2:$J$201,0))=""),"",IF(AND($C983&lt;&gt;"",INDEX(Matches!$F$2:$F$201,MATCH($A983&amp;"-4",Matches!$J$2:$J$201,0))&lt;&gt;"",$C983&gt;=INDEX(Matches!$F$2:$F$201,MATCH($A983&amp;"-4",Matches!$J$2:$J$201,0))),"",IF(AND(J983=INDEX(Matches!$G$2:$G$201,MATCH($A983&amp;"-4",Matches!$J$2:$J$201,0)),K983=INDEX(Matches!$H$2:$H$201,MATCH($A983&amp;"-4",Matches!$J$2:$J$201,0))),5,IF(SIGN(J983-K983)&lt;&gt;SIGN(INDEX(Matches!$G$2:$G$201,MATCH($A983&amp;"-4",Matches!$J$2:$J$201,0))-INDEX(Matches!$H$2:$H$201,MATCH($A983&amp;"-4",Matches!$J$2:$J$201,0))),0,IF(J983-K983=INDEX(Matches!$G$2:$G$201,MATCH($A983&amp;"-4",Matches!$J$2:$J$201,0))-INDEX(Matches!$H$2:$H$201,MATCH($A983&amp;"-4",Matches!$J$2:$J$201,0)),3,2))))),""))</f>
        <v/>
      </c>
      <c r="AB983" s="12" t="str">
        <f aca="false">IF(OR($B983="",L983="",M983=""),"",IFERROR(IF(OR(INDEX(Matches!$I$2:$I$201,MATCH($A983&amp;"-5",Matches!$J$2:$J$201,0))="Void",INDEX(Matches!$G$2:$G$201,MATCH($A983&amp;"-5",Matches!$J$2:$J$201,0))="",INDEX(Matches!$H$2:$H$201,MATCH($A983&amp;"-5",Matches!$J$2:$J$201,0))=""),"",IF(AND($C983&lt;&gt;"",INDEX(Matches!$F$2:$F$201,MATCH($A983&amp;"-5",Matches!$J$2:$J$201,0))&lt;&gt;"",$C983&gt;=INDEX(Matches!$F$2:$F$201,MATCH($A983&amp;"-5",Matches!$J$2:$J$201,0))),"",IF(AND(L983=INDEX(Matches!$G$2:$G$201,MATCH($A983&amp;"-5",Matches!$J$2:$J$201,0)),M983=INDEX(Matches!$H$2:$H$201,MATCH($A983&amp;"-5",Matches!$J$2:$J$201,0))),5,IF(SIGN(L983-M983)&lt;&gt;SIGN(INDEX(Matches!$G$2:$G$201,MATCH($A983&amp;"-5",Matches!$J$2:$J$201,0))-INDEX(Matches!$H$2:$H$201,MATCH($A983&amp;"-5",Matches!$J$2:$J$201,0))),0,IF(L983-M983=INDEX(Matches!$G$2:$G$201,MATCH($A983&amp;"-5",Matches!$J$2:$J$201,0))-INDEX(Matches!$H$2:$H$201,MATCH($A983&amp;"-5",Matches!$J$2:$J$201,0)),3,2))))),""))</f>
        <v/>
      </c>
      <c r="AC983" s="12" t="str">
        <f aca="false">IF(OR($B983="",N983="",O983=""),"",IFERROR(IF(OR(INDEX(Matches!$I$2:$I$201,MATCH($A983&amp;"-6",Matches!$J$2:$J$201,0))="Void",INDEX(Matches!$G$2:$G$201,MATCH($A983&amp;"-6",Matches!$J$2:$J$201,0))="",INDEX(Matches!$H$2:$H$201,MATCH($A983&amp;"-6",Matches!$J$2:$J$201,0))=""),"",IF(AND($C983&lt;&gt;"",INDEX(Matches!$F$2:$F$201,MATCH($A983&amp;"-6",Matches!$J$2:$J$201,0))&lt;&gt;"",$C983&gt;=INDEX(Matches!$F$2:$F$201,MATCH($A983&amp;"-6",Matches!$J$2:$J$201,0))),"",IF(AND(N983=INDEX(Matches!$G$2:$G$201,MATCH($A983&amp;"-6",Matches!$J$2:$J$201,0)),O983=INDEX(Matches!$H$2:$H$201,MATCH($A983&amp;"-6",Matches!$J$2:$J$201,0))),5,IF(SIGN(N983-O983)&lt;&gt;SIGN(INDEX(Matches!$G$2:$G$201,MATCH($A983&amp;"-6",Matches!$J$2:$J$201,0))-INDEX(Matches!$H$2:$H$201,MATCH($A983&amp;"-6",Matches!$J$2:$J$201,0))),0,IF(N983-O983=INDEX(Matches!$G$2:$G$201,MATCH($A983&amp;"-6",Matches!$J$2:$J$201,0))-INDEX(Matches!$H$2:$H$201,MATCH($A983&amp;"-6",Matches!$J$2:$J$201,0)),3,2))))),""))</f>
        <v/>
      </c>
      <c r="AD983" s="12" t="str">
        <f aca="false">IF(OR($B983="",P983="",Q983=""),"",IFERROR(IF(OR(INDEX(Matches!$I$2:$I$201,MATCH($A983&amp;"-7",Matches!$J$2:$J$201,0))="Void",INDEX(Matches!$G$2:$G$201,MATCH($A983&amp;"-7",Matches!$J$2:$J$201,0))="",INDEX(Matches!$H$2:$H$201,MATCH($A983&amp;"-7",Matches!$J$2:$J$201,0))=""),"",IF(AND($C983&lt;&gt;"",INDEX(Matches!$F$2:$F$201,MATCH($A983&amp;"-7",Matches!$J$2:$J$201,0))&lt;&gt;"",$C983&gt;=INDEX(Matches!$F$2:$F$201,MATCH($A983&amp;"-7",Matches!$J$2:$J$201,0))),"",IF(AND(P983=INDEX(Matches!$G$2:$G$201,MATCH($A983&amp;"-7",Matches!$J$2:$J$201,0)),Q983=INDEX(Matches!$H$2:$H$201,MATCH($A983&amp;"-7",Matches!$J$2:$J$201,0))),5,IF(SIGN(P983-Q983)&lt;&gt;SIGN(INDEX(Matches!$G$2:$G$201,MATCH($A983&amp;"-7",Matches!$J$2:$J$201,0))-INDEX(Matches!$H$2:$H$201,MATCH($A983&amp;"-7",Matches!$J$2:$J$201,0))),0,IF(P983-Q983=INDEX(Matches!$G$2:$G$201,MATCH($A983&amp;"-7",Matches!$J$2:$J$201,0))-INDEX(Matches!$H$2:$H$201,MATCH($A983&amp;"-7",Matches!$J$2:$J$201,0)),3,2))))),""))</f>
        <v/>
      </c>
      <c r="AE983" s="12" t="str">
        <f aca="false">IF(OR($B983="",R983="",S983=""),"",IFERROR(IF(OR(INDEX(Matches!$I$2:$I$201,MATCH($A983&amp;"-8",Matches!$J$2:$J$201,0))="Void",INDEX(Matches!$G$2:$G$201,MATCH($A983&amp;"-8",Matches!$J$2:$J$201,0))="",INDEX(Matches!$H$2:$H$201,MATCH($A983&amp;"-8",Matches!$J$2:$J$201,0))=""),"",IF(AND($C983&lt;&gt;"",INDEX(Matches!$F$2:$F$201,MATCH($A983&amp;"-8",Matches!$J$2:$J$201,0))&lt;&gt;"",$C983&gt;=INDEX(Matches!$F$2:$F$201,MATCH($A983&amp;"-8",Matches!$J$2:$J$201,0))),"",IF(AND(R983=INDEX(Matches!$G$2:$G$201,MATCH($A983&amp;"-8",Matches!$J$2:$J$201,0)),S983=INDEX(Matches!$H$2:$H$201,MATCH($A983&amp;"-8",Matches!$J$2:$J$201,0))),5,IF(SIGN(R983-S983)&lt;&gt;SIGN(INDEX(Matches!$G$2:$G$201,MATCH($A983&amp;"-8",Matches!$J$2:$J$201,0))-INDEX(Matches!$H$2:$H$201,MATCH($A983&amp;"-8",Matches!$J$2:$J$201,0))),0,IF(R983-S983=INDEX(Matches!$G$2:$G$201,MATCH($A983&amp;"-8",Matches!$J$2:$J$201,0))-INDEX(Matches!$H$2:$H$201,MATCH($A983&amp;"-8",Matches!$J$2:$J$201,0)),3,2))))),""))</f>
        <v/>
      </c>
      <c r="AF983" s="12" t="str">
        <f aca="false">IF(OR($B983="",T983="",U983=""),"",IFERROR(IF(OR(INDEX(Matches!$I$2:$I$201,MATCH($A983&amp;"-9",Matches!$J$2:$J$201,0))="Void",INDEX(Matches!$G$2:$G$201,MATCH($A983&amp;"-9",Matches!$J$2:$J$201,0))="",INDEX(Matches!$H$2:$H$201,MATCH($A983&amp;"-9",Matches!$J$2:$J$201,0))=""),"",IF(AND($C983&lt;&gt;"",INDEX(Matches!$F$2:$F$201,MATCH($A983&amp;"-9",Matches!$J$2:$J$201,0))&lt;&gt;"",$C983&gt;=INDEX(Matches!$F$2:$F$201,MATCH($A983&amp;"-9",Matches!$J$2:$J$201,0))),"",IF(AND(T983=INDEX(Matches!$G$2:$G$201,MATCH($A983&amp;"-9",Matches!$J$2:$J$201,0)),U983=INDEX(Matches!$H$2:$H$201,MATCH($A983&amp;"-9",Matches!$J$2:$J$201,0))),5,IF(SIGN(T983-U983)&lt;&gt;SIGN(INDEX(Matches!$G$2:$G$201,MATCH($A983&amp;"-9",Matches!$J$2:$J$201,0))-INDEX(Matches!$H$2:$H$201,MATCH($A983&amp;"-9",Matches!$J$2:$J$201,0))),0,IF(T983-U983=INDEX(Matches!$G$2:$G$201,MATCH($A983&amp;"-9",Matches!$J$2:$J$201,0))-INDEX(Matches!$H$2:$H$201,MATCH($A983&amp;"-9",Matches!$J$2:$J$201,0)),3,2))))),""))</f>
        <v/>
      </c>
      <c r="AG983" s="12" t="str">
        <f aca="false">IF(OR($B983="",V983="",W983=""),"",IFERROR(IF(OR(INDEX(Matches!$I$2:$I$201,MATCH($A983&amp;"-10",Matches!$J$2:$J$201,0))="Void",INDEX(Matches!$G$2:$G$201,MATCH($A983&amp;"-10",Matches!$J$2:$J$201,0))="",INDEX(Matches!$H$2:$H$201,MATCH($A983&amp;"-10",Matches!$J$2:$J$201,0))=""),"",IF(AND($C983&lt;&gt;"",INDEX(Matches!$F$2:$F$201,MATCH($A983&amp;"-10",Matches!$J$2:$J$201,0))&lt;&gt;"",$C983&gt;=INDEX(Matches!$F$2:$F$201,MATCH($A983&amp;"-10",Matches!$J$2:$J$201,0))),"",IF(AND(V983=INDEX(Matches!$G$2:$G$201,MATCH($A983&amp;"-10",Matches!$J$2:$J$201,0)),W983=INDEX(Matches!$H$2:$H$201,MATCH($A983&amp;"-10",Matches!$J$2:$J$201,0))),5,IF(SIGN(V983-W983)&lt;&gt;SIGN(INDEX(Matches!$G$2:$G$201,MATCH($A983&amp;"-10",Matches!$J$2:$J$201,0))-INDEX(Matches!$H$2:$H$201,MATCH($A983&amp;"-10",Matches!$J$2:$J$201,0))),0,IF(V983-W983=INDEX(Matches!$G$2:$G$201,MATCH($A983&amp;"-10",Matches!$J$2:$J$201,0))-INDEX(Matches!$H$2:$H$201,MATCH($A983&amp;"-10",Matches!$J$2:$J$201,0)),3,2))))),""))</f>
        <v/>
      </c>
      <c r="AH983" s="13" t="str">
        <f aca="false">IF($B983="","",SUM(X983:AG983))</f>
        <v/>
      </c>
      <c r="AI983" s="12" t="str">
        <f aca="false">IF($B983="","",COUNTIF(X983:AG983,5))</f>
        <v/>
      </c>
      <c r="AJ983" s="12" t="str">
        <f aca="false">IF($B983="","",COUNTIF(X983:AG983,"&gt;=2"))</f>
        <v/>
      </c>
      <c r="AK983" s="12" t="str">
        <f aca="false">IF($B983="","",COUNT(X983:AG983))</f>
        <v/>
      </c>
    </row>
    <row r="984" customFormat="false" ht="15" hidden="false" customHeight="false" outlineLevel="0" collapsed="false">
      <c r="A984" s="7"/>
      <c r="B984" s="7"/>
      <c r="C984" s="11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12" t="str">
        <f aca="false">IF(OR($B984="",D984="",E984=""),"",IFERROR(IF(OR(INDEX(Matches!$I$2:$I$201,MATCH($A984&amp;"-1",Matches!$J$2:$J$201,0))="Void",INDEX(Matches!$G$2:$G$201,MATCH($A984&amp;"-1",Matches!$J$2:$J$201,0))="",INDEX(Matches!$H$2:$H$201,MATCH($A984&amp;"-1",Matches!$J$2:$J$201,0))=""),"",IF(AND($C984&lt;&gt;"",INDEX(Matches!$F$2:$F$201,MATCH($A984&amp;"-1",Matches!$J$2:$J$201,0))&lt;&gt;"",$C984&gt;=INDEX(Matches!$F$2:$F$201,MATCH($A984&amp;"-1",Matches!$J$2:$J$201,0))),"",IF(AND(D984=INDEX(Matches!$G$2:$G$201,MATCH($A984&amp;"-1",Matches!$J$2:$J$201,0)),E984=INDEX(Matches!$H$2:$H$201,MATCH($A984&amp;"-1",Matches!$J$2:$J$201,0))),5,IF(SIGN(D984-E984)&lt;&gt;SIGN(INDEX(Matches!$G$2:$G$201,MATCH($A984&amp;"-1",Matches!$J$2:$J$201,0))-INDEX(Matches!$H$2:$H$201,MATCH($A984&amp;"-1",Matches!$J$2:$J$201,0))),0,IF(D984-E984=INDEX(Matches!$G$2:$G$201,MATCH($A984&amp;"-1",Matches!$J$2:$J$201,0))-INDEX(Matches!$H$2:$H$201,MATCH($A984&amp;"-1",Matches!$J$2:$J$201,0)),3,2))))),""))</f>
        <v/>
      </c>
      <c r="Y984" s="12" t="str">
        <f aca="false">IF(OR($B984="",F984="",G984=""),"",IFERROR(IF(OR(INDEX(Matches!$I$2:$I$201,MATCH($A984&amp;"-2",Matches!$J$2:$J$201,0))="Void",INDEX(Matches!$G$2:$G$201,MATCH($A984&amp;"-2",Matches!$J$2:$J$201,0))="",INDEX(Matches!$H$2:$H$201,MATCH($A984&amp;"-2",Matches!$J$2:$J$201,0))=""),"",IF(AND($C984&lt;&gt;"",INDEX(Matches!$F$2:$F$201,MATCH($A984&amp;"-2",Matches!$J$2:$J$201,0))&lt;&gt;"",$C984&gt;=INDEX(Matches!$F$2:$F$201,MATCH($A984&amp;"-2",Matches!$J$2:$J$201,0))),"",IF(AND(F984=INDEX(Matches!$G$2:$G$201,MATCH($A984&amp;"-2",Matches!$J$2:$J$201,0)),G984=INDEX(Matches!$H$2:$H$201,MATCH($A984&amp;"-2",Matches!$J$2:$J$201,0))),5,IF(SIGN(F984-G984)&lt;&gt;SIGN(INDEX(Matches!$G$2:$G$201,MATCH($A984&amp;"-2",Matches!$J$2:$J$201,0))-INDEX(Matches!$H$2:$H$201,MATCH($A984&amp;"-2",Matches!$J$2:$J$201,0))),0,IF(F984-G984=INDEX(Matches!$G$2:$G$201,MATCH($A984&amp;"-2",Matches!$J$2:$J$201,0))-INDEX(Matches!$H$2:$H$201,MATCH($A984&amp;"-2",Matches!$J$2:$J$201,0)),3,2))))),""))</f>
        <v/>
      </c>
      <c r="Z984" s="12" t="str">
        <f aca="false">IF(OR($B984="",H984="",I984=""),"",IFERROR(IF(OR(INDEX(Matches!$I$2:$I$201,MATCH($A984&amp;"-3",Matches!$J$2:$J$201,0))="Void",INDEX(Matches!$G$2:$G$201,MATCH($A984&amp;"-3",Matches!$J$2:$J$201,0))="",INDEX(Matches!$H$2:$H$201,MATCH($A984&amp;"-3",Matches!$J$2:$J$201,0))=""),"",IF(AND($C984&lt;&gt;"",INDEX(Matches!$F$2:$F$201,MATCH($A984&amp;"-3",Matches!$J$2:$J$201,0))&lt;&gt;"",$C984&gt;=INDEX(Matches!$F$2:$F$201,MATCH($A984&amp;"-3",Matches!$J$2:$J$201,0))),"",IF(AND(H984=INDEX(Matches!$G$2:$G$201,MATCH($A984&amp;"-3",Matches!$J$2:$J$201,0)),I984=INDEX(Matches!$H$2:$H$201,MATCH($A984&amp;"-3",Matches!$J$2:$J$201,0))),5,IF(SIGN(H984-I984)&lt;&gt;SIGN(INDEX(Matches!$G$2:$G$201,MATCH($A984&amp;"-3",Matches!$J$2:$J$201,0))-INDEX(Matches!$H$2:$H$201,MATCH($A984&amp;"-3",Matches!$J$2:$J$201,0))),0,IF(H984-I984=INDEX(Matches!$G$2:$G$201,MATCH($A984&amp;"-3",Matches!$J$2:$J$201,0))-INDEX(Matches!$H$2:$H$201,MATCH($A984&amp;"-3",Matches!$J$2:$J$201,0)),3,2))))),""))</f>
        <v/>
      </c>
      <c r="AA984" s="12" t="str">
        <f aca="false">IF(OR($B984="",J984="",K984=""),"",IFERROR(IF(OR(INDEX(Matches!$I$2:$I$201,MATCH($A984&amp;"-4",Matches!$J$2:$J$201,0))="Void",INDEX(Matches!$G$2:$G$201,MATCH($A984&amp;"-4",Matches!$J$2:$J$201,0))="",INDEX(Matches!$H$2:$H$201,MATCH($A984&amp;"-4",Matches!$J$2:$J$201,0))=""),"",IF(AND($C984&lt;&gt;"",INDEX(Matches!$F$2:$F$201,MATCH($A984&amp;"-4",Matches!$J$2:$J$201,0))&lt;&gt;"",$C984&gt;=INDEX(Matches!$F$2:$F$201,MATCH($A984&amp;"-4",Matches!$J$2:$J$201,0))),"",IF(AND(J984=INDEX(Matches!$G$2:$G$201,MATCH($A984&amp;"-4",Matches!$J$2:$J$201,0)),K984=INDEX(Matches!$H$2:$H$201,MATCH($A984&amp;"-4",Matches!$J$2:$J$201,0))),5,IF(SIGN(J984-K984)&lt;&gt;SIGN(INDEX(Matches!$G$2:$G$201,MATCH($A984&amp;"-4",Matches!$J$2:$J$201,0))-INDEX(Matches!$H$2:$H$201,MATCH($A984&amp;"-4",Matches!$J$2:$J$201,0))),0,IF(J984-K984=INDEX(Matches!$G$2:$G$201,MATCH($A984&amp;"-4",Matches!$J$2:$J$201,0))-INDEX(Matches!$H$2:$H$201,MATCH($A984&amp;"-4",Matches!$J$2:$J$201,0)),3,2))))),""))</f>
        <v/>
      </c>
      <c r="AB984" s="12" t="str">
        <f aca="false">IF(OR($B984="",L984="",M984=""),"",IFERROR(IF(OR(INDEX(Matches!$I$2:$I$201,MATCH($A984&amp;"-5",Matches!$J$2:$J$201,0))="Void",INDEX(Matches!$G$2:$G$201,MATCH($A984&amp;"-5",Matches!$J$2:$J$201,0))="",INDEX(Matches!$H$2:$H$201,MATCH($A984&amp;"-5",Matches!$J$2:$J$201,0))=""),"",IF(AND($C984&lt;&gt;"",INDEX(Matches!$F$2:$F$201,MATCH($A984&amp;"-5",Matches!$J$2:$J$201,0))&lt;&gt;"",$C984&gt;=INDEX(Matches!$F$2:$F$201,MATCH($A984&amp;"-5",Matches!$J$2:$J$201,0))),"",IF(AND(L984=INDEX(Matches!$G$2:$G$201,MATCH($A984&amp;"-5",Matches!$J$2:$J$201,0)),M984=INDEX(Matches!$H$2:$H$201,MATCH($A984&amp;"-5",Matches!$J$2:$J$201,0))),5,IF(SIGN(L984-M984)&lt;&gt;SIGN(INDEX(Matches!$G$2:$G$201,MATCH($A984&amp;"-5",Matches!$J$2:$J$201,0))-INDEX(Matches!$H$2:$H$201,MATCH($A984&amp;"-5",Matches!$J$2:$J$201,0))),0,IF(L984-M984=INDEX(Matches!$G$2:$G$201,MATCH($A984&amp;"-5",Matches!$J$2:$J$201,0))-INDEX(Matches!$H$2:$H$201,MATCH($A984&amp;"-5",Matches!$J$2:$J$201,0)),3,2))))),""))</f>
        <v/>
      </c>
      <c r="AC984" s="12" t="str">
        <f aca="false">IF(OR($B984="",N984="",O984=""),"",IFERROR(IF(OR(INDEX(Matches!$I$2:$I$201,MATCH($A984&amp;"-6",Matches!$J$2:$J$201,0))="Void",INDEX(Matches!$G$2:$G$201,MATCH($A984&amp;"-6",Matches!$J$2:$J$201,0))="",INDEX(Matches!$H$2:$H$201,MATCH($A984&amp;"-6",Matches!$J$2:$J$201,0))=""),"",IF(AND($C984&lt;&gt;"",INDEX(Matches!$F$2:$F$201,MATCH($A984&amp;"-6",Matches!$J$2:$J$201,0))&lt;&gt;"",$C984&gt;=INDEX(Matches!$F$2:$F$201,MATCH($A984&amp;"-6",Matches!$J$2:$J$201,0))),"",IF(AND(N984=INDEX(Matches!$G$2:$G$201,MATCH($A984&amp;"-6",Matches!$J$2:$J$201,0)),O984=INDEX(Matches!$H$2:$H$201,MATCH($A984&amp;"-6",Matches!$J$2:$J$201,0))),5,IF(SIGN(N984-O984)&lt;&gt;SIGN(INDEX(Matches!$G$2:$G$201,MATCH($A984&amp;"-6",Matches!$J$2:$J$201,0))-INDEX(Matches!$H$2:$H$201,MATCH($A984&amp;"-6",Matches!$J$2:$J$201,0))),0,IF(N984-O984=INDEX(Matches!$G$2:$G$201,MATCH($A984&amp;"-6",Matches!$J$2:$J$201,0))-INDEX(Matches!$H$2:$H$201,MATCH($A984&amp;"-6",Matches!$J$2:$J$201,0)),3,2))))),""))</f>
        <v/>
      </c>
      <c r="AD984" s="12" t="str">
        <f aca="false">IF(OR($B984="",P984="",Q984=""),"",IFERROR(IF(OR(INDEX(Matches!$I$2:$I$201,MATCH($A984&amp;"-7",Matches!$J$2:$J$201,0))="Void",INDEX(Matches!$G$2:$G$201,MATCH($A984&amp;"-7",Matches!$J$2:$J$201,0))="",INDEX(Matches!$H$2:$H$201,MATCH($A984&amp;"-7",Matches!$J$2:$J$201,0))=""),"",IF(AND($C984&lt;&gt;"",INDEX(Matches!$F$2:$F$201,MATCH($A984&amp;"-7",Matches!$J$2:$J$201,0))&lt;&gt;"",$C984&gt;=INDEX(Matches!$F$2:$F$201,MATCH($A984&amp;"-7",Matches!$J$2:$J$201,0))),"",IF(AND(P984=INDEX(Matches!$G$2:$G$201,MATCH($A984&amp;"-7",Matches!$J$2:$J$201,0)),Q984=INDEX(Matches!$H$2:$H$201,MATCH($A984&amp;"-7",Matches!$J$2:$J$201,0))),5,IF(SIGN(P984-Q984)&lt;&gt;SIGN(INDEX(Matches!$G$2:$G$201,MATCH($A984&amp;"-7",Matches!$J$2:$J$201,0))-INDEX(Matches!$H$2:$H$201,MATCH($A984&amp;"-7",Matches!$J$2:$J$201,0))),0,IF(P984-Q984=INDEX(Matches!$G$2:$G$201,MATCH($A984&amp;"-7",Matches!$J$2:$J$201,0))-INDEX(Matches!$H$2:$H$201,MATCH($A984&amp;"-7",Matches!$J$2:$J$201,0)),3,2))))),""))</f>
        <v/>
      </c>
      <c r="AE984" s="12" t="str">
        <f aca="false">IF(OR($B984="",R984="",S984=""),"",IFERROR(IF(OR(INDEX(Matches!$I$2:$I$201,MATCH($A984&amp;"-8",Matches!$J$2:$J$201,0))="Void",INDEX(Matches!$G$2:$G$201,MATCH($A984&amp;"-8",Matches!$J$2:$J$201,0))="",INDEX(Matches!$H$2:$H$201,MATCH($A984&amp;"-8",Matches!$J$2:$J$201,0))=""),"",IF(AND($C984&lt;&gt;"",INDEX(Matches!$F$2:$F$201,MATCH($A984&amp;"-8",Matches!$J$2:$J$201,0))&lt;&gt;"",$C984&gt;=INDEX(Matches!$F$2:$F$201,MATCH($A984&amp;"-8",Matches!$J$2:$J$201,0))),"",IF(AND(R984=INDEX(Matches!$G$2:$G$201,MATCH($A984&amp;"-8",Matches!$J$2:$J$201,0)),S984=INDEX(Matches!$H$2:$H$201,MATCH($A984&amp;"-8",Matches!$J$2:$J$201,0))),5,IF(SIGN(R984-S984)&lt;&gt;SIGN(INDEX(Matches!$G$2:$G$201,MATCH($A984&amp;"-8",Matches!$J$2:$J$201,0))-INDEX(Matches!$H$2:$H$201,MATCH($A984&amp;"-8",Matches!$J$2:$J$201,0))),0,IF(R984-S984=INDEX(Matches!$G$2:$G$201,MATCH($A984&amp;"-8",Matches!$J$2:$J$201,0))-INDEX(Matches!$H$2:$H$201,MATCH($A984&amp;"-8",Matches!$J$2:$J$201,0)),3,2))))),""))</f>
        <v/>
      </c>
      <c r="AF984" s="12" t="str">
        <f aca="false">IF(OR($B984="",T984="",U984=""),"",IFERROR(IF(OR(INDEX(Matches!$I$2:$I$201,MATCH($A984&amp;"-9",Matches!$J$2:$J$201,0))="Void",INDEX(Matches!$G$2:$G$201,MATCH($A984&amp;"-9",Matches!$J$2:$J$201,0))="",INDEX(Matches!$H$2:$H$201,MATCH($A984&amp;"-9",Matches!$J$2:$J$201,0))=""),"",IF(AND($C984&lt;&gt;"",INDEX(Matches!$F$2:$F$201,MATCH($A984&amp;"-9",Matches!$J$2:$J$201,0))&lt;&gt;"",$C984&gt;=INDEX(Matches!$F$2:$F$201,MATCH($A984&amp;"-9",Matches!$J$2:$J$201,0))),"",IF(AND(T984=INDEX(Matches!$G$2:$G$201,MATCH($A984&amp;"-9",Matches!$J$2:$J$201,0)),U984=INDEX(Matches!$H$2:$H$201,MATCH($A984&amp;"-9",Matches!$J$2:$J$201,0))),5,IF(SIGN(T984-U984)&lt;&gt;SIGN(INDEX(Matches!$G$2:$G$201,MATCH($A984&amp;"-9",Matches!$J$2:$J$201,0))-INDEX(Matches!$H$2:$H$201,MATCH($A984&amp;"-9",Matches!$J$2:$J$201,0))),0,IF(T984-U984=INDEX(Matches!$G$2:$G$201,MATCH($A984&amp;"-9",Matches!$J$2:$J$201,0))-INDEX(Matches!$H$2:$H$201,MATCH($A984&amp;"-9",Matches!$J$2:$J$201,0)),3,2))))),""))</f>
        <v/>
      </c>
      <c r="AG984" s="12" t="str">
        <f aca="false">IF(OR($B984="",V984="",W984=""),"",IFERROR(IF(OR(INDEX(Matches!$I$2:$I$201,MATCH($A984&amp;"-10",Matches!$J$2:$J$201,0))="Void",INDEX(Matches!$G$2:$G$201,MATCH($A984&amp;"-10",Matches!$J$2:$J$201,0))="",INDEX(Matches!$H$2:$H$201,MATCH($A984&amp;"-10",Matches!$J$2:$J$201,0))=""),"",IF(AND($C984&lt;&gt;"",INDEX(Matches!$F$2:$F$201,MATCH($A984&amp;"-10",Matches!$J$2:$J$201,0))&lt;&gt;"",$C984&gt;=INDEX(Matches!$F$2:$F$201,MATCH($A984&amp;"-10",Matches!$J$2:$J$201,0))),"",IF(AND(V984=INDEX(Matches!$G$2:$G$201,MATCH($A984&amp;"-10",Matches!$J$2:$J$201,0)),W984=INDEX(Matches!$H$2:$H$201,MATCH($A984&amp;"-10",Matches!$J$2:$J$201,0))),5,IF(SIGN(V984-W984)&lt;&gt;SIGN(INDEX(Matches!$G$2:$G$201,MATCH($A984&amp;"-10",Matches!$J$2:$J$201,0))-INDEX(Matches!$H$2:$H$201,MATCH($A984&amp;"-10",Matches!$J$2:$J$201,0))),0,IF(V984-W984=INDEX(Matches!$G$2:$G$201,MATCH($A984&amp;"-10",Matches!$J$2:$J$201,0))-INDEX(Matches!$H$2:$H$201,MATCH($A984&amp;"-10",Matches!$J$2:$J$201,0)),3,2))))),""))</f>
        <v/>
      </c>
      <c r="AH984" s="13" t="str">
        <f aca="false">IF($B984="","",SUM(X984:AG984))</f>
        <v/>
      </c>
      <c r="AI984" s="12" t="str">
        <f aca="false">IF($B984="","",COUNTIF(X984:AG984,5))</f>
        <v/>
      </c>
      <c r="AJ984" s="12" t="str">
        <f aca="false">IF($B984="","",COUNTIF(X984:AG984,"&gt;=2"))</f>
        <v/>
      </c>
      <c r="AK984" s="12" t="str">
        <f aca="false">IF($B984="","",COUNT(X984:AG984))</f>
        <v/>
      </c>
    </row>
    <row r="985" customFormat="false" ht="15" hidden="false" customHeight="false" outlineLevel="0" collapsed="false">
      <c r="A985" s="7"/>
      <c r="B985" s="7"/>
      <c r="C985" s="11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12" t="str">
        <f aca="false">IF(OR($B985="",D985="",E985=""),"",IFERROR(IF(OR(INDEX(Matches!$I$2:$I$201,MATCH($A985&amp;"-1",Matches!$J$2:$J$201,0))="Void",INDEX(Matches!$G$2:$G$201,MATCH($A985&amp;"-1",Matches!$J$2:$J$201,0))="",INDEX(Matches!$H$2:$H$201,MATCH($A985&amp;"-1",Matches!$J$2:$J$201,0))=""),"",IF(AND($C985&lt;&gt;"",INDEX(Matches!$F$2:$F$201,MATCH($A985&amp;"-1",Matches!$J$2:$J$201,0))&lt;&gt;"",$C985&gt;=INDEX(Matches!$F$2:$F$201,MATCH($A985&amp;"-1",Matches!$J$2:$J$201,0))),"",IF(AND(D985=INDEX(Matches!$G$2:$G$201,MATCH($A985&amp;"-1",Matches!$J$2:$J$201,0)),E985=INDEX(Matches!$H$2:$H$201,MATCH($A985&amp;"-1",Matches!$J$2:$J$201,0))),5,IF(SIGN(D985-E985)&lt;&gt;SIGN(INDEX(Matches!$G$2:$G$201,MATCH($A985&amp;"-1",Matches!$J$2:$J$201,0))-INDEX(Matches!$H$2:$H$201,MATCH($A985&amp;"-1",Matches!$J$2:$J$201,0))),0,IF(D985-E985=INDEX(Matches!$G$2:$G$201,MATCH($A985&amp;"-1",Matches!$J$2:$J$201,0))-INDEX(Matches!$H$2:$H$201,MATCH($A985&amp;"-1",Matches!$J$2:$J$201,0)),3,2))))),""))</f>
        <v/>
      </c>
      <c r="Y985" s="12" t="str">
        <f aca="false">IF(OR($B985="",F985="",G985=""),"",IFERROR(IF(OR(INDEX(Matches!$I$2:$I$201,MATCH($A985&amp;"-2",Matches!$J$2:$J$201,0))="Void",INDEX(Matches!$G$2:$G$201,MATCH($A985&amp;"-2",Matches!$J$2:$J$201,0))="",INDEX(Matches!$H$2:$H$201,MATCH($A985&amp;"-2",Matches!$J$2:$J$201,0))=""),"",IF(AND($C985&lt;&gt;"",INDEX(Matches!$F$2:$F$201,MATCH($A985&amp;"-2",Matches!$J$2:$J$201,0))&lt;&gt;"",$C985&gt;=INDEX(Matches!$F$2:$F$201,MATCH($A985&amp;"-2",Matches!$J$2:$J$201,0))),"",IF(AND(F985=INDEX(Matches!$G$2:$G$201,MATCH($A985&amp;"-2",Matches!$J$2:$J$201,0)),G985=INDEX(Matches!$H$2:$H$201,MATCH($A985&amp;"-2",Matches!$J$2:$J$201,0))),5,IF(SIGN(F985-G985)&lt;&gt;SIGN(INDEX(Matches!$G$2:$G$201,MATCH($A985&amp;"-2",Matches!$J$2:$J$201,0))-INDEX(Matches!$H$2:$H$201,MATCH($A985&amp;"-2",Matches!$J$2:$J$201,0))),0,IF(F985-G985=INDEX(Matches!$G$2:$G$201,MATCH($A985&amp;"-2",Matches!$J$2:$J$201,0))-INDEX(Matches!$H$2:$H$201,MATCH($A985&amp;"-2",Matches!$J$2:$J$201,0)),3,2))))),""))</f>
        <v/>
      </c>
      <c r="Z985" s="12" t="str">
        <f aca="false">IF(OR($B985="",H985="",I985=""),"",IFERROR(IF(OR(INDEX(Matches!$I$2:$I$201,MATCH($A985&amp;"-3",Matches!$J$2:$J$201,0))="Void",INDEX(Matches!$G$2:$G$201,MATCH($A985&amp;"-3",Matches!$J$2:$J$201,0))="",INDEX(Matches!$H$2:$H$201,MATCH($A985&amp;"-3",Matches!$J$2:$J$201,0))=""),"",IF(AND($C985&lt;&gt;"",INDEX(Matches!$F$2:$F$201,MATCH($A985&amp;"-3",Matches!$J$2:$J$201,0))&lt;&gt;"",$C985&gt;=INDEX(Matches!$F$2:$F$201,MATCH($A985&amp;"-3",Matches!$J$2:$J$201,0))),"",IF(AND(H985=INDEX(Matches!$G$2:$G$201,MATCH($A985&amp;"-3",Matches!$J$2:$J$201,0)),I985=INDEX(Matches!$H$2:$H$201,MATCH($A985&amp;"-3",Matches!$J$2:$J$201,0))),5,IF(SIGN(H985-I985)&lt;&gt;SIGN(INDEX(Matches!$G$2:$G$201,MATCH($A985&amp;"-3",Matches!$J$2:$J$201,0))-INDEX(Matches!$H$2:$H$201,MATCH($A985&amp;"-3",Matches!$J$2:$J$201,0))),0,IF(H985-I985=INDEX(Matches!$G$2:$G$201,MATCH($A985&amp;"-3",Matches!$J$2:$J$201,0))-INDEX(Matches!$H$2:$H$201,MATCH($A985&amp;"-3",Matches!$J$2:$J$201,0)),3,2))))),""))</f>
        <v/>
      </c>
      <c r="AA985" s="12" t="str">
        <f aca="false">IF(OR($B985="",J985="",K985=""),"",IFERROR(IF(OR(INDEX(Matches!$I$2:$I$201,MATCH($A985&amp;"-4",Matches!$J$2:$J$201,0))="Void",INDEX(Matches!$G$2:$G$201,MATCH($A985&amp;"-4",Matches!$J$2:$J$201,0))="",INDEX(Matches!$H$2:$H$201,MATCH($A985&amp;"-4",Matches!$J$2:$J$201,0))=""),"",IF(AND($C985&lt;&gt;"",INDEX(Matches!$F$2:$F$201,MATCH($A985&amp;"-4",Matches!$J$2:$J$201,0))&lt;&gt;"",$C985&gt;=INDEX(Matches!$F$2:$F$201,MATCH($A985&amp;"-4",Matches!$J$2:$J$201,0))),"",IF(AND(J985=INDEX(Matches!$G$2:$G$201,MATCH($A985&amp;"-4",Matches!$J$2:$J$201,0)),K985=INDEX(Matches!$H$2:$H$201,MATCH($A985&amp;"-4",Matches!$J$2:$J$201,0))),5,IF(SIGN(J985-K985)&lt;&gt;SIGN(INDEX(Matches!$G$2:$G$201,MATCH($A985&amp;"-4",Matches!$J$2:$J$201,0))-INDEX(Matches!$H$2:$H$201,MATCH($A985&amp;"-4",Matches!$J$2:$J$201,0))),0,IF(J985-K985=INDEX(Matches!$G$2:$G$201,MATCH($A985&amp;"-4",Matches!$J$2:$J$201,0))-INDEX(Matches!$H$2:$H$201,MATCH($A985&amp;"-4",Matches!$J$2:$J$201,0)),3,2))))),""))</f>
        <v/>
      </c>
      <c r="AB985" s="12" t="str">
        <f aca="false">IF(OR($B985="",L985="",M985=""),"",IFERROR(IF(OR(INDEX(Matches!$I$2:$I$201,MATCH($A985&amp;"-5",Matches!$J$2:$J$201,0))="Void",INDEX(Matches!$G$2:$G$201,MATCH($A985&amp;"-5",Matches!$J$2:$J$201,0))="",INDEX(Matches!$H$2:$H$201,MATCH($A985&amp;"-5",Matches!$J$2:$J$201,0))=""),"",IF(AND($C985&lt;&gt;"",INDEX(Matches!$F$2:$F$201,MATCH($A985&amp;"-5",Matches!$J$2:$J$201,0))&lt;&gt;"",$C985&gt;=INDEX(Matches!$F$2:$F$201,MATCH($A985&amp;"-5",Matches!$J$2:$J$201,0))),"",IF(AND(L985=INDEX(Matches!$G$2:$G$201,MATCH($A985&amp;"-5",Matches!$J$2:$J$201,0)),M985=INDEX(Matches!$H$2:$H$201,MATCH($A985&amp;"-5",Matches!$J$2:$J$201,0))),5,IF(SIGN(L985-M985)&lt;&gt;SIGN(INDEX(Matches!$G$2:$G$201,MATCH($A985&amp;"-5",Matches!$J$2:$J$201,0))-INDEX(Matches!$H$2:$H$201,MATCH($A985&amp;"-5",Matches!$J$2:$J$201,0))),0,IF(L985-M985=INDEX(Matches!$G$2:$G$201,MATCH($A985&amp;"-5",Matches!$J$2:$J$201,0))-INDEX(Matches!$H$2:$H$201,MATCH($A985&amp;"-5",Matches!$J$2:$J$201,0)),3,2))))),""))</f>
        <v/>
      </c>
      <c r="AC985" s="12" t="str">
        <f aca="false">IF(OR($B985="",N985="",O985=""),"",IFERROR(IF(OR(INDEX(Matches!$I$2:$I$201,MATCH($A985&amp;"-6",Matches!$J$2:$J$201,0))="Void",INDEX(Matches!$G$2:$G$201,MATCH($A985&amp;"-6",Matches!$J$2:$J$201,0))="",INDEX(Matches!$H$2:$H$201,MATCH($A985&amp;"-6",Matches!$J$2:$J$201,0))=""),"",IF(AND($C985&lt;&gt;"",INDEX(Matches!$F$2:$F$201,MATCH($A985&amp;"-6",Matches!$J$2:$J$201,0))&lt;&gt;"",$C985&gt;=INDEX(Matches!$F$2:$F$201,MATCH($A985&amp;"-6",Matches!$J$2:$J$201,0))),"",IF(AND(N985=INDEX(Matches!$G$2:$G$201,MATCH($A985&amp;"-6",Matches!$J$2:$J$201,0)),O985=INDEX(Matches!$H$2:$H$201,MATCH($A985&amp;"-6",Matches!$J$2:$J$201,0))),5,IF(SIGN(N985-O985)&lt;&gt;SIGN(INDEX(Matches!$G$2:$G$201,MATCH($A985&amp;"-6",Matches!$J$2:$J$201,0))-INDEX(Matches!$H$2:$H$201,MATCH($A985&amp;"-6",Matches!$J$2:$J$201,0))),0,IF(N985-O985=INDEX(Matches!$G$2:$G$201,MATCH($A985&amp;"-6",Matches!$J$2:$J$201,0))-INDEX(Matches!$H$2:$H$201,MATCH($A985&amp;"-6",Matches!$J$2:$J$201,0)),3,2))))),""))</f>
        <v/>
      </c>
      <c r="AD985" s="12" t="str">
        <f aca="false">IF(OR($B985="",P985="",Q985=""),"",IFERROR(IF(OR(INDEX(Matches!$I$2:$I$201,MATCH($A985&amp;"-7",Matches!$J$2:$J$201,0))="Void",INDEX(Matches!$G$2:$G$201,MATCH($A985&amp;"-7",Matches!$J$2:$J$201,0))="",INDEX(Matches!$H$2:$H$201,MATCH($A985&amp;"-7",Matches!$J$2:$J$201,0))=""),"",IF(AND($C985&lt;&gt;"",INDEX(Matches!$F$2:$F$201,MATCH($A985&amp;"-7",Matches!$J$2:$J$201,0))&lt;&gt;"",$C985&gt;=INDEX(Matches!$F$2:$F$201,MATCH($A985&amp;"-7",Matches!$J$2:$J$201,0))),"",IF(AND(P985=INDEX(Matches!$G$2:$G$201,MATCH($A985&amp;"-7",Matches!$J$2:$J$201,0)),Q985=INDEX(Matches!$H$2:$H$201,MATCH($A985&amp;"-7",Matches!$J$2:$J$201,0))),5,IF(SIGN(P985-Q985)&lt;&gt;SIGN(INDEX(Matches!$G$2:$G$201,MATCH($A985&amp;"-7",Matches!$J$2:$J$201,0))-INDEX(Matches!$H$2:$H$201,MATCH($A985&amp;"-7",Matches!$J$2:$J$201,0))),0,IF(P985-Q985=INDEX(Matches!$G$2:$G$201,MATCH($A985&amp;"-7",Matches!$J$2:$J$201,0))-INDEX(Matches!$H$2:$H$201,MATCH($A985&amp;"-7",Matches!$J$2:$J$201,0)),3,2))))),""))</f>
        <v/>
      </c>
      <c r="AE985" s="12" t="str">
        <f aca="false">IF(OR($B985="",R985="",S985=""),"",IFERROR(IF(OR(INDEX(Matches!$I$2:$I$201,MATCH($A985&amp;"-8",Matches!$J$2:$J$201,0))="Void",INDEX(Matches!$G$2:$G$201,MATCH($A985&amp;"-8",Matches!$J$2:$J$201,0))="",INDEX(Matches!$H$2:$H$201,MATCH($A985&amp;"-8",Matches!$J$2:$J$201,0))=""),"",IF(AND($C985&lt;&gt;"",INDEX(Matches!$F$2:$F$201,MATCH($A985&amp;"-8",Matches!$J$2:$J$201,0))&lt;&gt;"",$C985&gt;=INDEX(Matches!$F$2:$F$201,MATCH($A985&amp;"-8",Matches!$J$2:$J$201,0))),"",IF(AND(R985=INDEX(Matches!$G$2:$G$201,MATCH($A985&amp;"-8",Matches!$J$2:$J$201,0)),S985=INDEX(Matches!$H$2:$H$201,MATCH($A985&amp;"-8",Matches!$J$2:$J$201,0))),5,IF(SIGN(R985-S985)&lt;&gt;SIGN(INDEX(Matches!$G$2:$G$201,MATCH($A985&amp;"-8",Matches!$J$2:$J$201,0))-INDEX(Matches!$H$2:$H$201,MATCH($A985&amp;"-8",Matches!$J$2:$J$201,0))),0,IF(R985-S985=INDEX(Matches!$G$2:$G$201,MATCH($A985&amp;"-8",Matches!$J$2:$J$201,0))-INDEX(Matches!$H$2:$H$201,MATCH($A985&amp;"-8",Matches!$J$2:$J$201,0)),3,2))))),""))</f>
        <v/>
      </c>
      <c r="AF985" s="12" t="str">
        <f aca="false">IF(OR($B985="",T985="",U985=""),"",IFERROR(IF(OR(INDEX(Matches!$I$2:$I$201,MATCH($A985&amp;"-9",Matches!$J$2:$J$201,0))="Void",INDEX(Matches!$G$2:$G$201,MATCH($A985&amp;"-9",Matches!$J$2:$J$201,0))="",INDEX(Matches!$H$2:$H$201,MATCH($A985&amp;"-9",Matches!$J$2:$J$201,0))=""),"",IF(AND($C985&lt;&gt;"",INDEX(Matches!$F$2:$F$201,MATCH($A985&amp;"-9",Matches!$J$2:$J$201,0))&lt;&gt;"",$C985&gt;=INDEX(Matches!$F$2:$F$201,MATCH($A985&amp;"-9",Matches!$J$2:$J$201,0))),"",IF(AND(T985=INDEX(Matches!$G$2:$G$201,MATCH($A985&amp;"-9",Matches!$J$2:$J$201,0)),U985=INDEX(Matches!$H$2:$H$201,MATCH($A985&amp;"-9",Matches!$J$2:$J$201,0))),5,IF(SIGN(T985-U985)&lt;&gt;SIGN(INDEX(Matches!$G$2:$G$201,MATCH($A985&amp;"-9",Matches!$J$2:$J$201,0))-INDEX(Matches!$H$2:$H$201,MATCH($A985&amp;"-9",Matches!$J$2:$J$201,0))),0,IF(T985-U985=INDEX(Matches!$G$2:$G$201,MATCH($A985&amp;"-9",Matches!$J$2:$J$201,0))-INDEX(Matches!$H$2:$H$201,MATCH($A985&amp;"-9",Matches!$J$2:$J$201,0)),3,2))))),""))</f>
        <v/>
      </c>
      <c r="AG985" s="12" t="str">
        <f aca="false">IF(OR($B985="",V985="",W985=""),"",IFERROR(IF(OR(INDEX(Matches!$I$2:$I$201,MATCH($A985&amp;"-10",Matches!$J$2:$J$201,0))="Void",INDEX(Matches!$G$2:$G$201,MATCH($A985&amp;"-10",Matches!$J$2:$J$201,0))="",INDEX(Matches!$H$2:$H$201,MATCH($A985&amp;"-10",Matches!$J$2:$J$201,0))=""),"",IF(AND($C985&lt;&gt;"",INDEX(Matches!$F$2:$F$201,MATCH($A985&amp;"-10",Matches!$J$2:$J$201,0))&lt;&gt;"",$C985&gt;=INDEX(Matches!$F$2:$F$201,MATCH($A985&amp;"-10",Matches!$J$2:$J$201,0))),"",IF(AND(V985=INDEX(Matches!$G$2:$G$201,MATCH($A985&amp;"-10",Matches!$J$2:$J$201,0)),W985=INDEX(Matches!$H$2:$H$201,MATCH($A985&amp;"-10",Matches!$J$2:$J$201,0))),5,IF(SIGN(V985-W985)&lt;&gt;SIGN(INDEX(Matches!$G$2:$G$201,MATCH($A985&amp;"-10",Matches!$J$2:$J$201,0))-INDEX(Matches!$H$2:$H$201,MATCH($A985&amp;"-10",Matches!$J$2:$J$201,0))),0,IF(V985-W985=INDEX(Matches!$G$2:$G$201,MATCH($A985&amp;"-10",Matches!$J$2:$J$201,0))-INDEX(Matches!$H$2:$H$201,MATCH($A985&amp;"-10",Matches!$J$2:$J$201,0)),3,2))))),""))</f>
        <v/>
      </c>
      <c r="AH985" s="13" t="str">
        <f aca="false">IF($B985="","",SUM(X985:AG985))</f>
        <v/>
      </c>
      <c r="AI985" s="12" t="str">
        <f aca="false">IF($B985="","",COUNTIF(X985:AG985,5))</f>
        <v/>
      </c>
      <c r="AJ985" s="12" t="str">
        <f aca="false">IF($B985="","",COUNTIF(X985:AG985,"&gt;=2"))</f>
        <v/>
      </c>
      <c r="AK985" s="12" t="str">
        <f aca="false">IF($B985="","",COUNT(X985:AG985))</f>
        <v/>
      </c>
    </row>
    <row r="986" customFormat="false" ht="15" hidden="false" customHeight="false" outlineLevel="0" collapsed="false">
      <c r="A986" s="7"/>
      <c r="B986" s="7"/>
      <c r="C986" s="11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12" t="str">
        <f aca="false">IF(OR($B986="",D986="",E986=""),"",IFERROR(IF(OR(INDEX(Matches!$I$2:$I$201,MATCH($A986&amp;"-1",Matches!$J$2:$J$201,0))="Void",INDEX(Matches!$G$2:$G$201,MATCH($A986&amp;"-1",Matches!$J$2:$J$201,0))="",INDEX(Matches!$H$2:$H$201,MATCH($A986&amp;"-1",Matches!$J$2:$J$201,0))=""),"",IF(AND($C986&lt;&gt;"",INDEX(Matches!$F$2:$F$201,MATCH($A986&amp;"-1",Matches!$J$2:$J$201,0))&lt;&gt;"",$C986&gt;=INDEX(Matches!$F$2:$F$201,MATCH($A986&amp;"-1",Matches!$J$2:$J$201,0))),"",IF(AND(D986=INDEX(Matches!$G$2:$G$201,MATCH($A986&amp;"-1",Matches!$J$2:$J$201,0)),E986=INDEX(Matches!$H$2:$H$201,MATCH($A986&amp;"-1",Matches!$J$2:$J$201,0))),5,IF(SIGN(D986-E986)&lt;&gt;SIGN(INDEX(Matches!$G$2:$G$201,MATCH($A986&amp;"-1",Matches!$J$2:$J$201,0))-INDEX(Matches!$H$2:$H$201,MATCH($A986&amp;"-1",Matches!$J$2:$J$201,0))),0,IF(D986-E986=INDEX(Matches!$G$2:$G$201,MATCH($A986&amp;"-1",Matches!$J$2:$J$201,0))-INDEX(Matches!$H$2:$H$201,MATCH($A986&amp;"-1",Matches!$J$2:$J$201,0)),3,2))))),""))</f>
        <v/>
      </c>
      <c r="Y986" s="12" t="str">
        <f aca="false">IF(OR($B986="",F986="",G986=""),"",IFERROR(IF(OR(INDEX(Matches!$I$2:$I$201,MATCH($A986&amp;"-2",Matches!$J$2:$J$201,0))="Void",INDEX(Matches!$G$2:$G$201,MATCH($A986&amp;"-2",Matches!$J$2:$J$201,0))="",INDEX(Matches!$H$2:$H$201,MATCH($A986&amp;"-2",Matches!$J$2:$J$201,0))=""),"",IF(AND($C986&lt;&gt;"",INDEX(Matches!$F$2:$F$201,MATCH($A986&amp;"-2",Matches!$J$2:$J$201,0))&lt;&gt;"",$C986&gt;=INDEX(Matches!$F$2:$F$201,MATCH($A986&amp;"-2",Matches!$J$2:$J$201,0))),"",IF(AND(F986=INDEX(Matches!$G$2:$G$201,MATCH($A986&amp;"-2",Matches!$J$2:$J$201,0)),G986=INDEX(Matches!$H$2:$H$201,MATCH($A986&amp;"-2",Matches!$J$2:$J$201,0))),5,IF(SIGN(F986-G986)&lt;&gt;SIGN(INDEX(Matches!$G$2:$G$201,MATCH($A986&amp;"-2",Matches!$J$2:$J$201,0))-INDEX(Matches!$H$2:$H$201,MATCH($A986&amp;"-2",Matches!$J$2:$J$201,0))),0,IF(F986-G986=INDEX(Matches!$G$2:$G$201,MATCH($A986&amp;"-2",Matches!$J$2:$J$201,0))-INDEX(Matches!$H$2:$H$201,MATCH($A986&amp;"-2",Matches!$J$2:$J$201,0)),3,2))))),""))</f>
        <v/>
      </c>
      <c r="Z986" s="12" t="str">
        <f aca="false">IF(OR($B986="",H986="",I986=""),"",IFERROR(IF(OR(INDEX(Matches!$I$2:$I$201,MATCH($A986&amp;"-3",Matches!$J$2:$J$201,0))="Void",INDEX(Matches!$G$2:$G$201,MATCH($A986&amp;"-3",Matches!$J$2:$J$201,0))="",INDEX(Matches!$H$2:$H$201,MATCH($A986&amp;"-3",Matches!$J$2:$J$201,0))=""),"",IF(AND($C986&lt;&gt;"",INDEX(Matches!$F$2:$F$201,MATCH($A986&amp;"-3",Matches!$J$2:$J$201,0))&lt;&gt;"",$C986&gt;=INDEX(Matches!$F$2:$F$201,MATCH($A986&amp;"-3",Matches!$J$2:$J$201,0))),"",IF(AND(H986=INDEX(Matches!$G$2:$G$201,MATCH($A986&amp;"-3",Matches!$J$2:$J$201,0)),I986=INDEX(Matches!$H$2:$H$201,MATCH($A986&amp;"-3",Matches!$J$2:$J$201,0))),5,IF(SIGN(H986-I986)&lt;&gt;SIGN(INDEX(Matches!$G$2:$G$201,MATCH($A986&amp;"-3",Matches!$J$2:$J$201,0))-INDEX(Matches!$H$2:$H$201,MATCH($A986&amp;"-3",Matches!$J$2:$J$201,0))),0,IF(H986-I986=INDEX(Matches!$G$2:$G$201,MATCH($A986&amp;"-3",Matches!$J$2:$J$201,0))-INDEX(Matches!$H$2:$H$201,MATCH($A986&amp;"-3",Matches!$J$2:$J$201,0)),3,2))))),""))</f>
        <v/>
      </c>
      <c r="AA986" s="12" t="str">
        <f aca="false">IF(OR($B986="",J986="",K986=""),"",IFERROR(IF(OR(INDEX(Matches!$I$2:$I$201,MATCH($A986&amp;"-4",Matches!$J$2:$J$201,0))="Void",INDEX(Matches!$G$2:$G$201,MATCH($A986&amp;"-4",Matches!$J$2:$J$201,0))="",INDEX(Matches!$H$2:$H$201,MATCH($A986&amp;"-4",Matches!$J$2:$J$201,0))=""),"",IF(AND($C986&lt;&gt;"",INDEX(Matches!$F$2:$F$201,MATCH($A986&amp;"-4",Matches!$J$2:$J$201,0))&lt;&gt;"",$C986&gt;=INDEX(Matches!$F$2:$F$201,MATCH($A986&amp;"-4",Matches!$J$2:$J$201,0))),"",IF(AND(J986=INDEX(Matches!$G$2:$G$201,MATCH($A986&amp;"-4",Matches!$J$2:$J$201,0)),K986=INDEX(Matches!$H$2:$H$201,MATCH($A986&amp;"-4",Matches!$J$2:$J$201,0))),5,IF(SIGN(J986-K986)&lt;&gt;SIGN(INDEX(Matches!$G$2:$G$201,MATCH($A986&amp;"-4",Matches!$J$2:$J$201,0))-INDEX(Matches!$H$2:$H$201,MATCH($A986&amp;"-4",Matches!$J$2:$J$201,0))),0,IF(J986-K986=INDEX(Matches!$G$2:$G$201,MATCH($A986&amp;"-4",Matches!$J$2:$J$201,0))-INDEX(Matches!$H$2:$H$201,MATCH($A986&amp;"-4",Matches!$J$2:$J$201,0)),3,2))))),""))</f>
        <v/>
      </c>
      <c r="AB986" s="12" t="str">
        <f aca="false">IF(OR($B986="",L986="",M986=""),"",IFERROR(IF(OR(INDEX(Matches!$I$2:$I$201,MATCH($A986&amp;"-5",Matches!$J$2:$J$201,0))="Void",INDEX(Matches!$G$2:$G$201,MATCH($A986&amp;"-5",Matches!$J$2:$J$201,0))="",INDEX(Matches!$H$2:$H$201,MATCH($A986&amp;"-5",Matches!$J$2:$J$201,0))=""),"",IF(AND($C986&lt;&gt;"",INDEX(Matches!$F$2:$F$201,MATCH($A986&amp;"-5",Matches!$J$2:$J$201,0))&lt;&gt;"",$C986&gt;=INDEX(Matches!$F$2:$F$201,MATCH($A986&amp;"-5",Matches!$J$2:$J$201,0))),"",IF(AND(L986=INDEX(Matches!$G$2:$G$201,MATCH($A986&amp;"-5",Matches!$J$2:$J$201,0)),M986=INDEX(Matches!$H$2:$H$201,MATCH($A986&amp;"-5",Matches!$J$2:$J$201,0))),5,IF(SIGN(L986-M986)&lt;&gt;SIGN(INDEX(Matches!$G$2:$G$201,MATCH($A986&amp;"-5",Matches!$J$2:$J$201,0))-INDEX(Matches!$H$2:$H$201,MATCH($A986&amp;"-5",Matches!$J$2:$J$201,0))),0,IF(L986-M986=INDEX(Matches!$G$2:$G$201,MATCH($A986&amp;"-5",Matches!$J$2:$J$201,0))-INDEX(Matches!$H$2:$H$201,MATCH($A986&amp;"-5",Matches!$J$2:$J$201,0)),3,2))))),""))</f>
        <v/>
      </c>
      <c r="AC986" s="12" t="str">
        <f aca="false">IF(OR($B986="",N986="",O986=""),"",IFERROR(IF(OR(INDEX(Matches!$I$2:$I$201,MATCH($A986&amp;"-6",Matches!$J$2:$J$201,0))="Void",INDEX(Matches!$G$2:$G$201,MATCH($A986&amp;"-6",Matches!$J$2:$J$201,0))="",INDEX(Matches!$H$2:$H$201,MATCH($A986&amp;"-6",Matches!$J$2:$J$201,0))=""),"",IF(AND($C986&lt;&gt;"",INDEX(Matches!$F$2:$F$201,MATCH($A986&amp;"-6",Matches!$J$2:$J$201,0))&lt;&gt;"",$C986&gt;=INDEX(Matches!$F$2:$F$201,MATCH($A986&amp;"-6",Matches!$J$2:$J$201,0))),"",IF(AND(N986=INDEX(Matches!$G$2:$G$201,MATCH($A986&amp;"-6",Matches!$J$2:$J$201,0)),O986=INDEX(Matches!$H$2:$H$201,MATCH($A986&amp;"-6",Matches!$J$2:$J$201,0))),5,IF(SIGN(N986-O986)&lt;&gt;SIGN(INDEX(Matches!$G$2:$G$201,MATCH($A986&amp;"-6",Matches!$J$2:$J$201,0))-INDEX(Matches!$H$2:$H$201,MATCH($A986&amp;"-6",Matches!$J$2:$J$201,0))),0,IF(N986-O986=INDEX(Matches!$G$2:$G$201,MATCH($A986&amp;"-6",Matches!$J$2:$J$201,0))-INDEX(Matches!$H$2:$H$201,MATCH($A986&amp;"-6",Matches!$J$2:$J$201,0)),3,2))))),""))</f>
        <v/>
      </c>
      <c r="AD986" s="12" t="str">
        <f aca="false">IF(OR($B986="",P986="",Q986=""),"",IFERROR(IF(OR(INDEX(Matches!$I$2:$I$201,MATCH($A986&amp;"-7",Matches!$J$2:$J$201,0))="Void",INDEX(Matches!$G$2:$G$201,MATCH($A986&amp;"-7",Matches!$J$2:$J$201,0))="",INDEX(Matches!$H$2:$H$201,MATCH($A986&amp;"-7",Matches!$J$2:$J$201,0))=""),"",IF(AND($C986&lt;&gt;"",INDEX(Matches!$F$2:$F$201,MATCH($A986&amp;"-7",Matches!$J$2:$J$201,0))&lt;&gt;"",$C986&gt;=INDEX(Matches!$F$2:$F$201,MATCH($A986&amp;"-7",Matches!$J$2:$J$201,0))),"",IF(AND(P986=INDEX(Matches!$G$2:$G$201,MATCH($A986&amp;"-7",Matches!$J$2:$J$201,0)),Q986=INDEX(Matches!$H$2:$H$201,MATCH($A986&amp;"-7",Matches!$J$2:$J$201,0))),5,IF(SIGN(P986-Q986)&lt;&gt;SIGN(INDEX(Matches!$G$2:$G$201,MATCH($A986&amp;"-7",Matches!$J$2:$J$201,0))-INDEX(Matches!$H$2:$H$201,MATCH($A986&amp;"-7",Matches!$J$2:$J$201,0))),0,IF(P986-Q986=INDEX(Matches!$G$2:$G$201,MATCH($A986&amp;"-7",Matches!$J$2:$J$201,0))-INDEX(Matches!$H$2:$H$201,MATCH($A986&amp;"-7",Matches!$J$2:$J$201,0)),3,2))))),""))</f>
        <v/>
      </c>
      <c r="AE986" s="12" t="str">
        <f aca="false">IF(OR($B986="",R986="",S986=""),"",IFERROR(IF(OR(INDEX(Matches!$I$2:$I$201,MATCH($A986&amp;"-8",Matches!$J$2:$J$201,0))="Void",INDEX(Matches!$G$2:$G$201,MATCH($A986&amp;"-8",Matches!$J$2:$J$201,0))="",INDEX(Matches!$H$2:$H$201,MATCH($A986&amp;"-8",Matches!$J$2:$J$201,0))=""),"",IF(AND($C986&lt;&gt;"",INDEX(Matches!$F$2:$F$201,MATCH($A986&amp;"-8",Matches!$J$2:$J$201,0))&lt;&gt;"",$C986&gt;=INDEX(Matches!$F$2:$F$201,MATCH($A986&amp;"-8",Matches!$J$2:$J$201,0))),"",IF(AND(R986=INDEX(Matches!$G$2:$G$201,MATCH($A986&amp;"-8",Matches!$J$2:$J$201,0)),S986=INDEX(Matches!$H$2:$H$201,MATCH($A986&amp;"-8",Matches!$J$2:$J$201,0))),5,IF(SIGN(R986-S986)&lt;&gt;SIGN(INDEX(Matches!$G$2:$G$201,MATCH($A986&amp;"-8",Matches!$J$2:$J$201,0))-INDEX(Matches!$H$2:$H$201,MATCH($A986&amp;"-8",Matches!$J$2:$J$201,0))),0,IF(R986-S986=INDEX(Matches!$G$2:$G$201,MATCH($A986&amp;"-8",Matches!$J$2:$J$201,0))-INDEX(Matches!$H$2:$H$201,MATCH($A986&amp;"-8",Matches!$J$2:$J$201,0)),3,2))))),""))</f>
        <v/>
      </c>
      <c r="AF986" s="12" t="str">
        <f aca="false">IF(OR($B986="",T986="",U986=""),"",IFERROR(IF(OR(INDEX(Matches!$I$2:$I$201,MATCH($A986&amp;"-9",Matches!$J$2:$J$201,0))="Void",INDEX(Matches!$G$2:$G$201,MATCH($A986&amp;"-9",Matches!$J$2:$J$201,0))="",INDEX(Matches!$H$2:$H$201,MATCH($A986&amp;"-9",Matches!$J$2:$J$201,0))=""),"",IF(AND($C986&lt;&gt;"",INDEX(Matches!$F$2:$F$201,MATCH($A986&amp;"-9",Matches!$J$2:$J$201,0))&lt;&gt;"",$C986&gt;=INDEX(Matches!$F$2:$F$201,MATCH($A986&amp;"-9",Matches!$J$2:$J$201,0))),"",IF(AND(T986=INDEX(Matches!$G$2:$G$201,MATCH($A986&amp;"-9",Matches!$J$2:$J$201,0)),U986=INDEX(Matches!$H$2:$H$201,MATCH($A986&amp;"-9",Matches!$J$2:$J$201,0))),5,IF(SIGN(T986-U986)&lt;&gt;SIGN(INDEX(Matches!$G$2:$G$201,MATCH($A986&amp;"-9",Matches!$J$2:$J$201,0))-INDEX(Matches!$H$2:$H$201,MATCH($A986&amp;"-9",Matches!$J$2:$J$201,0))),0,IF(T986-U986=INDEX(Matches!$G$2:$G$201,MATCH($A986&amp;"-9",Matches!$J$2:$J$201,0))-INDEX(Matches!$H$2:$H$201,MATCH($A986&amp;"-9",Matches!$J$2:$J$201,0)),3,2))))),""))</f>
        <v/>
      </c>
      <c r="AG986" s="12" t="str">
        <f aca="false">IF(OR($B986="",V986="",W986=""),"",IFERROR(IF(OR(INDEX(Matches!$I$2:$I$201,MATCH($A986&amp;"-10",Matches!$J$2:$J$201,0))="Void",INDEX(Matches!$G$2:$G$201,MATCH($A986&amp;"-10",Matches!$J$2:$J$201,0))="",INDEX(Matches!$H$2:$H$201,MATCH($A986&amp;"-10",Matches!$J$2:$J$201,0))=""),"",IF(AND($C986&lt;&gt;"",INDEX(Matches!$F$2:$F$201,MATCH($A986&amp;"-10",Matches!$J$2:$J$201,0))&lt;&gt;"",$C986&gt;=INDEX(Matches!$F$2:$F$201,MATCH($A986&amp;"-10",Matches!$J$2:$J$201,0))),"",IF(AND(V986=INDEX(Matches!$G$2:$G$201,MATCH($A986&amp;"-10",Matches!$J$2:$J$201,0)),W986=INDEX(Matches!$H$2:$H$201,MATCH($A986&amp;"-10",Matches!$J$2:$J$201,0))),5,IF(SIGN(V986-W986)&lt;&gt;SIGN(INDEX(Matches!$G$2:$G$201,MATCH($A986&amp;"-10",Matches!$J$2:$J$201,0))-INDEX(Matches!$H$2:$H$201,MATCH($A986&amp;"-10",Matches!$J$2:$J$201,0))),0,IF(V986-W986=INDEX(Matches!$G$2:$G$201,MATCH($A986&amp;"-10",Matches!$J$2:$J$201,0))-INDEX(Matches!$H$2:$H$201,MATCH($A986&amp;"-10",Matches!$J$2:$J$201,0)),3,2))))),""))</f>
        <v/>
      </c>
      <c r="AH986" s="13" t="str">
        <f aca="false">IF($B986="","",SUM(X986:AG986))</f>
        <v/>
      </c>
      <c r="AI986" s="12" t="str">
        <f aca="false">IF($B986="","",COUNTIF(X986:AG986,5))</f>
        <v/>
      </c>
      <c r="AJ986" s="12" t="str">
        <f aca="false">IF($B986="","",COUNTIF(X986:AG986,"&gt;=2"))</f>
        <v/>
      </c>
      <c r="AK986" s="12" t="str">
        <f aca="false">IF($B986="","",COUNT(X986:AG986))</f>
        <v/>
      </c>
    </row>
    <row r="987" customFormat="false" ht="15" hidden="false" customHeight="false" outlineLevel="0" collapsed="false">
      <c r="A987" s="7"/>
      <c r="B987" s="7"/>
      <c r="C987" s="11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12" t="str">
        <f aca="false">IF(OR($B987="",D987="",E987=""),"",IFERROR(IF(OR(INDEX(Matches!$I$2:$I$201,MATCH($A987&amp;"-1",Matches!$J$2:$J$201,0))="Void",INDEX(Matches!$G$2:$G$201,MATCH($A987&amp;"-1",Matches!$J$2:$J$201,0))="",INDEX(Matches!$H$2:$H$201,MATCH($A987&amp;"-1",Matches!$J$2:$J$201,0))=""),"",IF(AND($C987&lt;&gt;"",INDEX(Matches!$F$2:$F$201,MATCH($A987&amp;"-1",Matches!$J$2:$J$201,0))&lt;&gt;"",$C987&gt;=INDEX(Matches!$F$2:$F$201,MATCH($A987&amp;"-1",Matches!$J$2:$J$201,0))),"",IF(AND(D987=INDEX(Matches!$G$2:$G$201,MATCH($A987&amp;"-1",Matches!$J$2:$J$201,0)),E987=INDEX(Matches!$H$2:$H$201,MATCH($A987&amp;"-1",Matches!$J$2:$J$201,0))),5,IF(SIGN(D987-E987)&lt;&gt;SIGN(INDEX(Matches!$G$2:$G$201,MATCH($A987&amp;"-1",Matches!$J$2:$J$201,0))-INDEX(Matches!$H$2:$H$201,MATCH($A987&amp;"-1",Matches!$J$2:$J$201,0))),0,IF(D987-E987=INDEX(Matches!$G$2:$G$201,MATCH($A987&amp;"-1",Matches!$J$2:$J$201,0))-INDEX(Matches!$H$2:$H$201,MATCH($A987&amp;"-1",Matches!$J$2:$J$201,0)),3,2))))),""))</f>
        <v/>
      </c>
      <c r="Y987" s="12" t="str">
        <f aca="false">IF(OR($B987="",F987="",G987=""),"",IFERROR(IF(OR(INDEX(Matches!$I$2:$I$201,MATCH($A987&amp;"-2",Matches!$J$2:$J$201,0))="Void",INDEX(Matches!$G$2:$G$201,MATCH($A987&amp;"-2",Matches!$J$2:$J$201,0))="",INDEX(Matches!$H$2:$H$201,MATCH($A987&amp;"-2",Matches!$J$2:$J$201,0))=""),"",IF(AND($C987&lt;&gt;"",INDEX(Matches!$F$2:$F$201,MATCH($A987&amp;"-2",Matches!$J$2:$J$201,0))&lt;&gt;"",$C987&gt;=INDEX(Matches!$F$2:$F$201,MATCH($A987&amp;"-2",Matches!$J$2:$J$201,0))),"",IF(AND(F987=INDEX(Matches!$G$2:$G$201,MATCH($A987&amp;"-2",Matches!$J$2:$J$201,0)),G987=INDEX(Matches!$H$2:$H$201,MATCH($A987&amp;"-2",Matches!$J$2:$J$201,0))),5,IF(SIGN(F987-G987)&lt;&gt;SIGN(INDEX(Matches!$G$2:$G$201,MATCH($A987&amp;"-2",Matches!$J$2:$J$201,0))-INDEX(Matches!$H$2:$H$201,MATCH($A987&amp;"-2",Matches!$J$2:$J$201,0))),0,IF(F987-G987=INDEX(Matches!$G$2:$G$201,MATCH($A987&amp;"-2",Matches!$J$2:$J$201,0))-INDEX(Matches!$H$2:$H$201,MATCH($A987&amp;"-2",Matches!$J$2:$J$201,0)),3,2))))),""))</f>
        <v/>
      </c>
      <c r="Z987" s="12" t="str">
        <f aca="false">IF(OR($B987="",H987="",I987=""),"",IFERROR(IF(OR(INDEX(Matches!$I$2:$I$201,MATCH($A987&amp;"-3",Matches!$J$2:$J$201,0))="Void",INDEX(Matches!$G$2:$G$201,MATCH($A987&amp;"-3",Matches!$J$2:$J$201,0))="",INDEX(Matches!$H$2:$H$201,MATCH($A987&amp;"-3",Matches!$J$2:$J$201,0))=""),"",IF(AND($C987&lt;&gt;"",INDEX(Matches!$F$2:$F$201,MATCH($A987&amp;"-3",Matches!$J$2:$J$201,0))&lt;&gt;"",$C987&gt;=INDEX(Matches!$F$2:$F$201,MATCH($A987&amp;"-3",Matches!$J$2:$J$201,0))),"",IF(AND(H987=INDEX(Matches!$G$2:$G$201,MATCH($A987&amp;"-3",Matches!$J$2:$J$201,0)),I987=INDEX(Matches!$H$2:$H$201,MATCH($A987&amp;"-3",Matches!$J$2:$J$201,0))),5,IF(SIGN(H987-I987)&lt;&gt;SIGN(INDEX(Matches!$G$2:$G$201,MATCH($A987&amp;"-3",Matches!$J$2:$J$201,0))-INDEX(Matches!$H$2:$H$201,MATCH($A987&amp;"-3",Matches!$J$2:$J$201,0))),0,IF(H987-I987=INDEX(Matches!$G$2:$G$201,MATCH($A987&amp;"-3",Matches!$J$2:$J$201,0))-INDEX(Matches!$H$2:$H$201,MATCH($A987&amp;"-3",Matches!$J$2:$J$201,0)),3,2))))),""))</f>
        <v/>
      </c>
      <c r="AA987" s="12" t="str">
        <f aca="false">IF(OR($B987="",J987="",K987=""),"",IFERROR(IF(OR(INDEX(Matches!$I$2:$I$201,MATCH($A987&amp;"-4",Matches!$J$2:$J$201,0))="Void",INDEX(Matches!$G$2:$G$201,MATCH($A987&amp;"-4",Matches!$J$2:$J$201,0))="",INDEX(Matches!$H$2:$H$201,MATCH($A987&amp;"-4",Matches!$J$2:$J$201,0))=""),"",IF(AND($C987&lt;&gt;"",INDEX(Matches!$F$2:$F$201,MATCH($A987&amp;"-4",Matches!$J$2:$J$201,0))&lt;&gt;"",$C987&gt;=INDEX(Matches!$F$2:$F$201,MATCH($A987&amp;"-4",Matches!$J$2:$J$201,0))),"",IF(AND(J987=INDEX(Matches!$G$2:$G$201,MATCH($A987&amp;"-4",Matches!$J$2:$J$201,0)),K987=INDEX(Matches!$H$2:$H$201,MATCH($A987&amp;"-4",Matches!$J$2:$J$201,0))),5,IF(SIGN(J987-K987)&lt;&gt;SIGN(INDEX(Matches!$G$2:$G$201,MATCH($A987&amp;"-4",Matches!$J$2:$J$201,0))-INDEX(Matches!$H$2:$H$201,MATCH($A987&amp;"-4",Matches!$J$2:$J$201,0))),0,IF(J987-K987=INDEX(Matches!$G$2:$G$201,MATCH($A987&amp;"-4",Matches!$J$2:$J$201,0))-INDEX(Matches!$H$2:$H$201,MATCH($A987&amp;"-4",Matches!$J$2:$J$201,0)),3,2))))),""))</f>
        <v/>
      </c>
      <c r="AB987" s="12" t="str">
        <f aca="false">IF(OR($B987="",L987="",M987=""),"",IFERROR(IF(OR(INDEX(Matches!$I$2:$I$201,MATCH($A987&amp;"-5",Matches!$J$2:$J$201,0))="Void",INDEX(Matches!$G$2:$G$201,MATCH($A987&amp;"-5",Matches!$J$2:$J$201,0))="",INDEX(Matches!$H$2:$H$201,MATCH($A987&amp;"-5",Matches!$J$2:$J$201,0))=""),"",IF(AND($C987&lt;&gt;"",INDEX(Matches!$F$2:$F$201,MATCH($A987&amp;"-5",Matches!$J$2:$J$201,0))&lt;&gt;"",$C987&gt;=INDEX(Matches!$F$2:$F$201,MATCH($A987&amp;"-5",Matches!$J$2:$J$201,0))),"",IF(AND(L987=INDEX(Matches!$G$2:$G$201,MATCH($A987&amp;"-5",Matches!$J$2:$J$201,0)),M987=INDEX(Matches!$H$2:$H$201,MATCH($A987&amp;"-5",Matches!$J$2:$J$201,0))),5,IF(SIGN(L987-M987)&lt;&gt;SIGN(INDEX(Matches!$G$2:$G$201,MATCH($A987&amp;"-5",Matches!$J$2:$J$201,0))-INDEX(Matches!$H$2:$H$201,MATCH($A987&amp;"-5",Matches!$J$2:$J$201,0))),0,IF(L987-M987=INDEX(Matches!$G$2:$G$201,MATCH($A987&amp;"-5",Matches!$J$2:$J$201,0))-INDEX(Matches!$H$2:$H$201,MATCH($A987&amp;"-5",Matches!$J$2:$J$201,0)),3,2))))),""))</f>
        <v/>
      </c>
      <c r="AC987" s="12" t="str">
        <f aca="false">IF(OR($B987="",N987="",O987=""),"",IFERROR(IF(OR(INDEX(Matches!$I$2:$I$201,MATCH($A987&amp;"-6",Matches!$J$2:$J$201,0))="Void",INDEX(Matches!$G$2:$G$201,MATCH($A987&amp;"-6",Matches!$J$2:$J$201,0))="",INDEX(Matches!$H$2:$H$201,MATCH($A987&amp;"-6",Matches!$J$2:$J$201,0))=""),"",IF(AND($C987&lt;&gt;"",INDEX(Matches!$F$2:$F$201,MATCH($A987&amp;"-6",Matches!$J$2:$J$201,0))&lt;&gt;"",$C987&gt;=INDEX(Matches!$F$2:$F$201,MATCH($A987&amp;"-6",Matches!$J$2:$J$201,0))),"",IF(AND(N987=INDEX(Matches!$G$2:$G$201,MATCH($A987&amp;"-6",Matches!$J$2:$J$201,0)),O987=INDEX(Matches!$H$2:$H$201,MATCH($A987&amp;"-6",Matches!$J$2:$J$201,0))),5,IF(SIGN(N987-O987)&lt;&gt;SIGN(INDEX(Matches!$G$2:$G$201,MATCH($A987&amp;"-6",Matches!$J$2:$J$201,0))-INDEX(Matches!$H$2:$H$201,MATCH($A987&amp;"-6",Matches!$J$2:$J$201,0))),0,IF(N987-O987=INDEX(Matches!$G$2:$G$201,MATCH($A987&amp;"-6",Matches!$J$2:$J$201,0))-INDEX(Matches!$H$2:$H$201,MATCH($A987&amp;"-6",Matches!$J$2:$J$201,0)),3,2))))),""))</f>
        <v/>
      </c>
      <c r="AD987" s="12" t="str">
        <f aca="false">IF(OR($B987="",P987="",Q987=""),"",IFERROR(IF(OR(INDEX(Matches!$I$2:$I$201,MATCH($A987&amp;"-7",Matches!$J$2:$J$201,0))="Void",INDEX(Matches!$G$2:$G$201,MATCH($A987&amp;"-7",Matches!$J$2:$J$201,0))="",INDEX(Matches!$H$2:$H$201,MATCH($A987&amp;"-7",Matches!$J$2:$J$201,0))=""),"",IF(AND($C987&lt;&gt;"",INDEX(Matches!$F$2:$F$201,MATCH($A987&amp;"-7",Matches!$J$2:$J$201,0))&lt;&gt;"",$C987&gt;=INDEX(Matches!$F$2:$F$201,MATCH($A987&amp;"-7",Matches!$J$2:$J$201,0))),"",IF(AND(P987=INDEX(Matches!$G$2:$G$201,MATCH($A987&amp;"-7",Matches!$J$2:$J$201,0)),Q987=INDEX(Matches!$H$2:$H$201,MATCH($A987&amp;"-7",Matches!$J$2:$J$201,0))),5,IF(SIGN(P987-Q987)&lt;&gt;SIGN(INDEX(Matches!$G$2:$G$201,MATCH($A987&amp;"-7",Matches!$J$2:$J$201,0))-INDEX(Matches!$H$2:$H$201,MATCH($A987&amp;"-7",Matches!$J$2:$J$201,0))),0,IF(P987-Q987=INDEX(Matches!$G$2:$G$201,MATCH($A987&amp;"-7",Matches!$J$2:$J$201,0))-INDEX(Matches!$H$2:$H$201,MATCH($A987&amp;"-7",Matches!$J$2:$J$201,0)),3,2))))),""))</f>
        <v/>
      </c>
      <c r="AE987" s="12" t="str">
        <f aca="false">IF(OR($B987="",R987="",S987=""),"",IFERROR(IF(OR(INDEX(Matches!$I$2:$I$201,MATCH($A987&amp;"-8",Matches!$J$2:$J$201,0))="Void",INDEX(Matches!$G$2:$G$201,MATCH($A987&amp;"-8",Matches!$J$2:$J$201,0))="",INDEX(Matches!$H$2:$H$201,MATCH($A987&amp;"-8",Matches!$J$2:$J$201,0))=""),"",IF(AND($C987&lt;&gt;"",INDEX(Matches!$F$2:$F$201,MATCH($A987&amp;"-8",Matches!$J$2:$J$201,0))&lt;&gt;"",$C987&gt;=INDEX(Matches!$F$2:$F$201,MATCH($A987&amp;"-8",Matches!$J$2:$J$201,0))),"",IF(AND(R987=INDEX(Matches!$G$2:$G$201,MATCH($A987&amp;"-8",Matches!$J$2:$J$201,0)),S987=INDEX(Matches!$H$2:$H$201,MATCH($A987&amp;"-8",Matches!$J$2:$J$201,0))),5,IF(SIGN(R987-S987)&lt;&gt;SIGN(INDEX(Matches!$G$2:$G$201,MATCH($A987&amp;"-8",Matches!$J$2:$J$201,0))-INDEX(Matches!$H$2:$H$201,MATCH($A987&amp;"-8",Matches!$J$2:$J$201,0))),0,IF(R987-S987=INDEX(Matches!$G$2:$G$201,MATCH($A987&amp;"-8",Matches!$J$2:$J$201,0))-INDEX(Matches!$H$2:$H$201,MATCH($A987&amp;"-8",Matches!$J$2:$J$201,0)),3,2))))),""))</f>
        <v/>
      </c>
      <c r="AF987" s="12" t="str">
        <f aca="false">IF(OR($B987="",T987="",U987=""),"",IFERROR(IF(OR(INDEX(Matches!$I$2:$I$201,MATCH($A987&amp;"-9",Matches!$J$2:$J$201,0))="Void",INDEX(Matches!$G$2:$G$201,MATCH($A987&amp;"-9",Matches!$J$2:$J$201,0))="",INDEX(Matches!$H$2:$H$201,MATCH($A987&amp;"-9",Matches!$J$2:$J$201,0))=""),"",IF(AND($C987&lt;&gt;"",INDEX(Matches!$F$2:$F$201,MATCH($A987&amp;"-9",Matches!$J$2:$J$201,0))&lt;&gt;"",$C987&gt;=INDEX(Matches!$F$2:$F$201,MATCH($A987&amp;"-9",Matches!$J$2:$J$201,0))),"",IF(AND(T987=INDEX(Matches!$G$2:$G$201,MATCH($A987&amp;"-9",Matches!$J$2:$J$201,0)),U987=INDEX(Matches!$H$2:$H$201,MATCH($A987&amp;"-9",Matches!$J$2:$J$201,0))),5,IF(SIGN(T987-U987)&lt;&gt;SIGN(INDEX(Matches!$G$2:$G$201,MATCH($A987&amp;"-9",Matches!$J$2:$J$201,0))-INDEX(Matches!$H$2:$H$201,MATCH($A987&amp;"-9",Matches!$J$2:$J$201,0))),0,IF(T987-U987=INDEX(Matches!$G$2:$G$201,MATCH($A987&amp;"-9",Matches!$J$2:$J$201,0))-INDEX(Matches!$H$2:$H$201,MATCH($A987&amp;"-9",Matches!$J$2:$J$201,0)),3,2))))),""))</f>
        <v/>
      </c>
      <c r="AG987" s="12" t="str">
        <f aca="false">IF(OR($B987="",V987="",W987=""),"",IFERROR(IF(OR(INDEX(Matches!$I$2:$I$201,MATCH($A987&amp;"-10",Matches!$J$2:$J$201,0))="Void",INDEX(Matches!$G$2:$G$201,MATCH($A987&amp;"-10",Matches!$J$2:$J$201,0))="",INDEX(Matches!$H$2:$H$201,MATCH($A987&amp;"-10",Matches!$J$2:$J$201,0))=""),"",IF(AND($C987&lt;&gt;"",INDEX(Matches!$F$2:$F$201,MATCH($A987&amp;"-10",Matches!$J$2:$J$201,0))&lt;&gt;"",$C987&gt;=INDEX(Matches!$F$2:$F$201,MATCH($A987&amp;"-10",Matches!$J$2:$J$201,0))),"",IF(AND(V987=INDEX(Matches!$G$2:$G$201,MATCH($A987&amp;"-10",Matches!$J$2:$J$201,0)),W987=INDEX(Matches!$H$2:$H$201,MATCH($A987&amp;"-10",Matches!$J$2:$J$201,0))),5,IF(SIGN(V987-W987)&lt;&gt;SIGN(INDEX(Matches!$G$2:$G$201,MATCH($A987&amp;"-10",Matches!$J$2:$J$201,0))-INDEX(Matches!$H$2:$H$201,MATCH($A987&amp;"-10",Matches!$J$2:$J$201,0))),0,IF(V987-W987=INDEX(Matches!$G$2:$G$201,MATCH($A987&amp;"-10",Matches!$J$2:$J$201,0))-INDEX(Matches!$H$2:$H$201,MATCH($A987&amp;"-10",Matches!$J$2:$J$201,0)),3,2))))),""))</f>
        <v/>
      </c>
      <c r="AH987" s="13" t="str">
        <f aca="false">IF($B987="","",SUM(X987:AG987))</f>
        <v/>
      </c>
      <c r="AI987" s="12" t="str">
        <f aca="false">IF($B987="","",COUNTIF(X987:AG987,5))</f>
        <v/>
      </c>
      <c r="AJ987" s="12" t="str">
        <f aca="false">IF($B987="","",COUNTIF(X987:AG987,"&gt;=2"))</f>
        <v/>
      </c>
      <c r="AK987" s="12" t="str">
        <f aca="false">IF($B987="","",COUNT(X987:AG987))</f>
        <v/>
      </c>
    </row>
    <row r="988" customFormat="false" ht="15" hidden="false" customHeight="false" outlineLevel="0" collapsed="false">
      <c r="A988" s="7"/>
      <c r="B988" s="7"/>
      <c r="C988" s="11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12" t="str">
        <f aca="false">IF(OR($B988="",D988="",E988=""),"",IFERROR(IF(OR(INDEX(Matches!$I$2:$I$201,MATCH($A988&amp;"-1",Matches!$J$2:$J$201,0))="Void",INDEX(Matches!$G$2:$G$201,MATCH($A988&amp;"-1",Matches!$J$2:$J$201,0))="",INDEX(Matches!$H$2:$H$201,MATCH($A988&amp;"-1",Matches!$J$2:$J$201,0))=""),"",IF(AND($C988&lt;&gt;"",INDEX(Matches!$F$2:$F$201,MATCH($A988&amp;"-1",Matches!$J$2:$J$201,0))&lt;&gt;"",$C988&gt;=INDEX(Matches!$F$2:$F$201,MATCH($A988&amp;"-1",Matches!$J$2:$J$201,0))),"",IF(AND(D988=INDEX(Matches!$G$2:$G$201,MATCH($A988&amp;"-1",Matches!$J$2:$J$201,0)),E988=INDEX(Matches!$H$2:$H$201,MATCH($A988&amp;"-1",Matches!$J$2:$J$201,0))),5,IF(SIGN(D988-E988)&lt;&gt;SIGN(INDEX(Matches!$G$2:$G$201,MATCH($A988&amp;"-1",Matches!$J$2:$J$201,0))-INDEX(Matches!$H$2:$H$201,MATCH($A988&amp;"-1",Matches!$J$2:$J$201,0))),0,IF(D988-E988=INDEX(Matches!$G$2:$G$201,MATCH($A988&amp;"-1",Matches!$J$2:$J$201,0))-INDEX(Matches!$H$2:$H$201,MATCH($A988&amp;"-1",Matches!$J$2:$J$201,0)),3,2))))),""))</f>
        <v/>
      </c>
      <c r="Y988" s="12" t="str">
        <f aca="false">IF(OR($B988="",F988="",G988=""),"",IFERROR(IF(OR(INDEX(Matches!$I$2:$I$201,MATCH($A988&amp;"-2",Matches!$J$2:$J$201,0))="Void",INDEX(Matches!$G$2:$G$201,MATCH($A988&amp;"-2",Matches!$J$2:$J$201,0))="",INDEX(Matches!$H$2:$H$201,MATCH($A988&amp;"-2",Matches!$J$2:$J$201,0))=""),"",IF(AND($C988&lt;&gt;"",INDEX(Matches!$F$2:$F$201,MATCH($A988&amp;"-2",Matches!$J$2:$J$201,0))&lt;&gt;"",$C988&gt;=INDEX(Matches!$F$2:$F$201,MATCH($A988&amp;"-2",Matches!$J$2:$J$201,0))),"",IF(AND(F988=INDEX(Matches!$G$2:$G$201,MATCH($A988&amp;"-2",Matches!$J$2:$J$201,0)),G988=INDEX(Matches!$H$2:$H$201,MATCH($A988&amp;"-2",Matches!$J$2:$J$201,0))),5,IF(SIGN(F988-G988)&lt;&gt;SIGN(INDEX(Matches!$G$2:$G$201,MATCH($A988&amp;"-2",Matches!$J$2:$J$201,0))-INDEX(Matches!$H$2:$H$201,MATCH($A988&amp;"-2",Matches!$J$2:$J$201,0))),0,IF(F988-G988=INDEX(Matches!$G$2:$G$201,MATCH($A988&amp;"-2",Matches!$J$2:$J$201,0))-INDEX(Matches!$H$2:$H$201,MATCH($A988&amp;"-2",Matches!$J$2:$J$201,0)),3,2))))),""))</f>
        <v/>
      </c>
      <c r="Z988" s="12" t="str">
        <f aca="false">IF(OR($B988="",H988="",I988=""),"",IFERROR(IF(OR(INDEX(Matches!$I$2:$I$201,MATCH($A988&amp;"-3",Matches!$J$2:$J$201,0))="Void",INDEX(Matches!$G$2:$G$201,MATCH($A988&amp;"-3",Matches!$J$2:$J$201,0))="",INDEX(Matches!$H$2:$H$201,MATCH($A988&amp;"-3",Matches!$J$2:$J$201,0))=""),"",IF(AND($C988&lt;&gt;"",INDEX(Matches!$F$2:$F$201,MATCH($A988&amp;"-3",Matches!$J$2:$J$201,0))&lt;&gt;"",$C988&gt;=INDEX(Matches!$F$2:$F$201,MATCH($A988&amp;"-3",Matches!$J$2:$J$201,0))),"",IF(AND(H988=INDEX(Matches!$G$2:$G$201,MATCH($A988&amp;"-3",Matches!$J$2:$J$201,0)),I988=INDEX(Matches!$H$2:$H$201,MATCH($A988&amp;"-3",Matches!$J$2:$J$201,0))),5,IF(SIGN(H988-I988)&lt;&gt;SIGN(INDEX(Matches!$G$2:$G$201,MATCH($A988&amp;"-3",Matches!$J$2:$J$201,0))-INDEX(Matches!$H$2:$H$201,MATCH($A988&amp;"-3",Matches!$J$2:$J$201,0))),0,IF(H988-I988=INDEX(Matches!$G$2:$G$201,MATCH($A988&amp;"-3",Matches!$J$2:$J$201,0))-INDEX(Matches!$H$2:$H$201,MATCH($A988&amp;"-3",Matches!$J$2:$J$201,0)),3,2))))),""))</f>
        <v/>
      </c>
      <c r="AA988" s="12" t="str">
        <f aca="false">IF(OR($B988="",J988="",K988=""),"",IFERROR(IF(OR(INDEX(Matches!$I$2:$I$201,MATCH($A988&amp;"-4",Matches!$J$2:$J$201,0))="Void",INDEX(Matches!$G$2:$G$201,MATCH($A988&amp;"-4",Matches!$J$2:$J$201,0))="",INDEX(Matches!$H$2:$H$201,MATCH($A988&amp;"-4",Matches!$J$2:$J$201,0))=""),"",IF(AND($C988&lt;&gt;"",INDEX(Matches!$F$2:$F$201,MATCH($A988&amp;"-4",Matches!$J$2:$J$201,0))&lt;&gt;"",$C988&gt;=INDEX(Matches!$F$2:$F$201,MATCH($A988&amp;"-4",Matches!$J$2:$J$201,0))),"",IF(AND(J988=INDEX(Matches!$G$2:$G$201,MATCH($A988&amp;"-4",Matches!$J$2:$J$201,0)),K988=INDEX(Matches!$H$2:$H$201,MATCH($A988&amp;"-4",Matches!$J$2:$J$201,0))),5,IF(SIGN(J988-K988)&lt;&gt;SIGN(INDEX(Matches!$G$2:$G$201,MATCH($A988&amp;"-4",Matches!$J$2:$J$201,0))-INDEX(Matches!$H$2:$H$201,MATCH($A988&amp;"-4",Matches!$J$2:$J$201,0))),0,IF(J988-K988=INDEX(Matches!$G$2:$G$201,MATCH($A988&amp;"-4",Matches!$J$2:$J$201,0))-INDEX(Matches!$H$2:$H$201,MATCH($A988&amp;"-4",Matches!$J$2:$J$201,0)),3,2))))),""))</f>
        <v/>
      </c>
      <c r="AB988" s="12" t="str">
        <f aca="false">IF(OR($B988="",L988="",M988=""),"",IFERROR(IF(OR(INDEX(Matches!$I$2:$I$201,MATCH($A988&amp;"-5",Matches!$J$2:$J$201,0))="Void",INDEX(Matches!$G$2:$G$201,MATCH($A988&amp;"-5",Matches!$J$2:$J$201,0))="",INDEX(Matches!$H$2:$H$201,MATCH($A988&amp;"-5",Matches!$J$2:$J$201,0))=""),"",IF(AND($C988&lt;&gt;"",INDEX(Matches!$F$2:$F$201,MATCH($A988&amp;"-5",Matches!$J$2:$J$201,0))&lt;&gt;"",$C988&gt;=INDEX(Matches!$F$2:$F$201,MATCH($A988&amp;"-5",Matches!$J$2:$J$201,0))),"",IF(AND(L988=INDEX(Matches!$G$2:$G$201,MATCH($A988&amp;"-5",Matches!$J$2:$J$201,0)),M988=INDEX(Matches!$H$2:$H$201,MATCH($A988&amp;"-5",Matches!$J$2:$J$201,0))),5,IF(SIGN(L988-M988)&lt;&gt;SIGN(INDEX(Matches!$G$2:$G$201,MATCH($A988&amp;"-5",Matches!$J$2:$J$201,0))-INDEX(Matches!$H$2:$H$201,MATCH($A988&amp;"-5",Matches!$J$2:$J$201,0))),0,IF(L988-M988=INDEX(Matches!$G$2:$G$201,MATCH($A988&amp;"-5",Matches!$J$2:$J$201,0))-INDEX(Matches!$H$2:$H$201,MATCH($A988&amp;"-5",Matches!$J$2:$J$201,0)),3,2))))),""))</f>
        <v/>
      </c>
      <c r="AC988" s="12" t="str">
        <f aca="false">IF(OR($B988="",N988="",O988=""),"",IFERROR(IF(OR(INDEX(Matches!$I$2:$I$201,MATCH($A988&amp;"-6",Matches!$J$2:$J$201,0))="Void",INDEX(Matches!$G$2:$G$201,MATCH($A988&amp;"-6",Matches!$J$2:$J$201,0))="",INDEX(Matches!$H$2:$H$201,MATCH($A988&amp;"-6",Matches!$J$2:$J$201,0))=""),"",IF(AND($C988&lt;&gt;"",INDEX(Matches!$F$2:$F$201,MATCH($A988&amp;"-6",Matches!$J$2:$J$201,0))&lt;&gt;"",$C988&gt;=INDEX(Matches!$F$2:$F$201,MATCH($A988&amp;"-6",Matches!$J$2:$J$201,0))),"",IF(AND(N988=INDEX(Matches!$G$2:$G$201,MATCH($A988&amp;"-6",Matches!$J$2:$J$201,0)),O988=INDEX(Matches!$H$2:$H$201,MATCH($A988&amp;"-6",Matches!$J$2:$J$201,0))),5,IF(SIGN(N988-O988)&lt;&gt;SIGN(INDEX(Matches!$G$2:$G$201,MATCH($A988&amp;"-6",Matches!$J$2:$J$201,0))-INDEX(Matches!$H$2:$H$201,MATCH($A988&amp;"-6",Matches!$J$2:$J$201,0))),0,IF(N988-O988=INDEX(Matches!$G$2:$G$201,MATCH($A988&amp;"-6",Matches!$J$2:$J$201,0))-INDEX(Matches!$H$2:$H$201,MATCH($A988&amp;"-6",Matches!$J$2:$J$201,0)),3,2))))),""))</f>
        <v/>
      </c>
      <c r="AD988" s="12" t="str">
        <f aca="false">IF(OR($B988="",P988="",Q988=""),"",IFERROR(IF(OR(INDEX(Matches!$I$2:$I$201,MATCH($A988&amp;"-7",Matches!$J$2:$J$201,0))="Void",INDEX(Matches!$G$2:$G$201,MATCH($A988&amp;"-7",Matches!$J$2:$J$201,0))="",INDEX(Matches!$H$2:$H$201,MATCH($A988&amp;"-7",Matches!$J$2:$J$201,0))=""),"",IF(AND($C988&lt;&gt;"",INDEX(Matches!$F$2:$F$201,MATCH($A988&amp;"-7",Matches!$J$2:$J$201,0))&lt;&gt;"",$C988&gt;=INDEX(Matches!$F$2:$F$201,MATCH($A988&amp;"-7",Matches!$J$2:$J$201,0))),"",IF(AND(P988=INDEX(Matches!$G$2:$G$201,MATCH($A988&amp;"-7",Matches!$J$2:$J$201,0)),Q988=INDEX(Matches!$H$2:$H$201,MATCH($A988&amp;"-7",Matches!$J$2:$J$201,0))),5,IF(SIGN(P988-Q988)&lt;&gt;SIGN(INDEX(Matches!$G$2:$G$201,MATCH($A988&amp;"-7",Matches!$J$2:$J$201,0))-INDEX(Matches!$H$2:$H$201,MATCH($A988&amp;"-7",Matches!$J$2:$J$201,0))),0,IF(P988-Q988=INDEX(Matches!$G$2:$G$201,MATCH($A988&amp;"-7",Matches!$J$2:$J$201,0))-INDEX(Matches!$H$2:$H$201,MATCH($A988&amp;"-7",Matches!$J$2:$J$201,0)),3,2))))),""))</f>
        <v/>
      </c>
      <c r="AE988" s="12" t="str">
        <f aca="false">IF(OR($B988="",R988="",S988=""),"",IFERROR(IF(OR(INDEX(Matches!$I$2:$I$201,MATCH($A988&amp;"-8",Matches!$J$2:$J$201,0))="Void",INDEX(Matches!$G$2:$G$201,MATCH($A988&amp;"-8",Matches!$J$2:$J$201,0))="",INDEX(Matches!$H$2:$H$201,MATCH($A988&amp;"-8",Matches!$J$2:$J$201,0))=""),"",IF(AND($C988&lt;&gt;"",INDEX(Matches!$F$2:$F$201,MATCH($A988&amp;"-8",Matches!$J$2:$J$201,0))&lt;&gt;"",$C988&gt;=INDEX(Matches!$F$2:$F$201,MATCH($A988&amp;"-8",Matches!$J$2:$J$201,0))),"",IF(AND(R988=INDEX(Matches!$G$2:$G$201,MATCH($A988&amp;"-8",Matches!$J$2:$J$201,0)),S988=INDEX(Matches!$H$2:$H$201,MATCH($A988&amp;"-8",Matches!$J$2:$J$201,0))),5,IF(SIGN(R988-S988)&lt;&gt;SIGN(INDEX(Matches!$G$2:$G$201,MATCH($A988&amp;"-8",Matches!$J$2:$J$201,0))-INDEX(Matches!$H$2:$H$201,MATCH($A988&amp;"-8",Matches!$J$2:$J$201,0))),0,IF(R988-S988=INDEX(Matches!$G$2:$G$201,MATCH($A988&amp;"-8",Matches!$J$2:$J$201,0))-INDEX(Matches!$H$2:$H$201,MATCH($A988&amp;"-8",Matches!$J$2:$J$201,0)),3,2))))),""))</f>
        <v/>
      </c>
      <c r="AF988" s="12" t="str">
        <f aca="false">IF(OR($B988="",T988="",U988=""),"",IFERROR(IF(OR(INDEX(Matches!$I$2:$I$201,MATCH($A988&amp;"-9",Matches!$J$2:$J$201,0))="Void",INDEX(Matches!$G$2:$G$201,MATCH($A988&amp;"-9",Matches!$J$2:$J$201,0))="",INDEX(Matches!$H$2:$H$201,MATCH($A988&amp;"-9",Matches!$J$2:$J$201,0))=""),"",IF(AND($C988&lt;&gt;"",INDEX(Matches!$F$2:$F$201,MATCH($A988&amp;"-9",Matches!$J$2:$J$201,0))&lt;&gt;"",$C988&gt;=INDEX(Matches!$F$2:$F$201,MATCH($A988&amp;"-9",Matches!$J$2:$J$201,0))),"",IF(AND(T988=INDEX(Matches!$G$2:$G$201,MATCH($A988&amp;"-9",Matches!$J$2:$J$201,0)),U988=INDEX(Matches!$H$2:$H$201,MATCH($A988&amp;"-9",Matches!$J$2:$J$201,0))),5,IF(SIGN(T988-U988)&lt;&gt;SIGN(INDEX(Matches!$G$2:$G$201,MATCH($A988&amp;"-9",Matches!$J$2:$J$201,0))-INDEX(Matches!$H$2:$H$201,MATCH($A988&amp;"-9",Matches!$J$2:$J$201,0))),0,IF(T988-U988=INDEX(Matches!$G$2:$G$201,MATCH($A988&amp;"-9",Matches!$J$2:$J$201,0))-INDEX(Matches!$H$2:$H$201,MATCH($A988&amp;"-9",Matches!$J$2:$J$201,0)),3,2))))),""))</f>
        <v/>
      </c>
      <c r="AG988" s="12" t="str">
        <f aca="false">IF(OR($B988="",V988="",W988=""),"",IFERROR(IF(OR(INDEX(Matches!$I$2:$I$201,MATCH($A988&amp;"-10",Matches!$J$2:$J$201,0))="Void",INDEX(Matches!$G$2:$G$201,MATCH($A988&amp;"-10",Matches!$J$2:$J$201,0))="",INDEX(Matches!$H$2:$H$201,MATCH($A988&amp;"-10",Matches!$J$2:$J$201,0))=""),"",IF(AND($C988&lt;&gt;"",INDEX(Matches!$F$2:$F$201,MATCH($A988&amp;"-10",Matches!$J$2:$J$201,0))&lt;&gt;"",$C988&gt;=INDEX(Matches!$F$2:$F$201,MATCH($A988&amp;"-10",Matches!$J$2:$J$201,0))),"",IF(AND(V988=INDEX(Matches!$G$2:$G$201,MATCH($A988&amp;"-10",Matches!$J$2:$J$201,0)),W988=INDEX(Matches!$H$2:$H$201,MATCH($A988&amp;"-10",Matches!$J$2:$J$201,0))),5,IF(SIGN(V988-W988)&lt;&gt;SIGN(INDEX(Matches!$G$2:$G$201,MATCH($A988&amp;"-10",Matches!$J$2:$J$201,0))-INDEX(Matches!$H$2:$H$201,MATCH($A988&amp;"-10",Matches!$J$2:$J$201,0))),0,IF(V988-W988=INDEX(Matches!$G$2:$G$201,MATCH($A988&amp;"-10",Matches!$J$2:$J$201,0))-INDEX(Matches!$H$2:$H$201,MATCH($A988&amp;"-10",Matches!$J$2:$J$201,0)),3,2))))),""))</f>
        <v/>
      </c>
      <c r="AH988" s="13" t="str">
        <f aca="false">IF($B988="","",SUM(X988:AG988))</f>
        <v/>
      </c>
      <c r="AI988" s="12" t="str">
        <f aca="false">IF($B988="","",COUNTIF(X988:AG988,5))</f>
        <v/>
      </c>
      <c r="AJ988" s="12" t="str">
        <f aca="false">IF($B988="","",COUNTIF(X988:AG988,"&gt;=2"))</f>
        <v/>
      </c>
      <c r="AK988" s="12" t="str">
        <f aca="false">IF($B988="","",COUNT(X988:AG988))</f>
        <v/>
      </c>
    </row>
    <row r="989" customFormat="false" ht="15" hidden="false" customHeight="false" outlineLevel="0" collapsed="false">
      <c r="A989" s="7"/>
      <c r="B989" s="7"/>
      <c r="C989" s="11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12" t="str">
        <f aca="false">IF(OR($B989="",D989="",E989=""),"",IFERROR(IF(OR(INDEX(Matches!$I$2:$I$201,MATCH($A989&amp;"-1",Matches!$J$2:$J$201,0))="Void",INDEX(Matches!$G$2:$G$201,MATCH($A989&amp;"-1",Matches!$J$2:$J$201,0))="",INDEX(Matches!$H$2:$H$201,MATCH($A989&amp;"-1",Matches!$J$2:$J$201,0))=""),"",IF(AND($C989&lt;&gt;"",INDEX(Matches!$F$2:$F$201,MATCH($A989&amp;"-1",Matches!$J$2:$J$201,0))&lt;&gt;"",$C989&gt;=INDEX(Matches!$F$2:$F$201,MATCH($A989&amp;"-1",Matches!$J$2:$J$201,0))),"",IF(AND(D989=INDEX(Matches!$G$2:$G$201,MATCH($A989&amp;"-1",Matches!$J$2:$J$201,0)),E989=INDEX(Matches!$H$2:$H$201,MATCH($A989&amp;"-1",Matches!$J$2:$J$201,0))),5,IF(SIGN(D989-E989)&lt;&gt;SIGN(INDEX(Matches!$G$2:$G$201,MATCH($A989&amp;"-1",Matches!$J$2:$J$201,0))-INDEX(Matches!$H$2:$H$201,MATCH($A989&amp;"-1",Matches!$J$2:$J$201,0))),0,IF(D989-E989=INDEX(Matches!$G$2:$G$201,MATCH($A989&amp;"-1",Matches!$J$2:$J$201,0))-INDEX(Matches!$H$2:$H$201,MATCH($A989&amp;"-1",Matches!$J$2:$J$201,0)),3,2))))),""))</f>
        <v/>
      </c>
      <c r="Y989" s="12" t="str">
        <f aca="false">IF(OR($B989="",F989="",G989=""),"",IFERROR(IF(OR(INDEX(Matches!$I$2:$I$201,MATCH($A989&amp;"-2",Matches!$J$2:$J$201,0))="Void",INDEX(Matches!$G$2:$G$201,MATCH($A989&amp;"-2",Matches!$J$2:$J$201,0))="",INDEX(Matches!$H$2:$H$201,MATCH($A989&amp;"-2",Matches!$J$2:$J$201,0))=""),"",IF(AND($C989&lt;&gt;"",INDEX(Matches!$F$2:$F$201,MATCH($A989&amp;"-2",Matches!$J$2:$J$201,0))&lt;&gt;"",$C989&gt;=INDEX(Matches!$F$2:$F$201,MATCH($A989&amp;"-2",Matches!$J$2:$J$201,0))),"",IF(AND(F989=INDEX(Matches!$G$2:$G$201,MATCH($A989&amp;"-2",Matches!$J$2:$J$201,0)),G989=INDEX(Matches!$H$2:$H$201,MATCH($A989&amp;"-2",Matches!$J$2:$J$201,0))),5,IF(SIGN(F989-G989)&lt;&gt;SIGN(INDEX(Matches!$G$2:$G$201,MATCH($A989&amp;"-2",Matches!$J$2:$J$201,0))-INDEX(Matches!$H$2:$H$201,MATCH($A989&amp;"-2",Matches!$J$2:$J$201,0))),0,IF(F989-G989=INDEX(Matches!$G$2:$G$201,MATCH($A989&amp;"-2",Matches!$J$2:$J$201,0))-INDEX(Matches!$H$2:$H$201,MATCH($A989&amp;"-2",Matches!$J$2:$J$201,0)),3,2))))),""))</f>
        <v/>
      </c>
      <c r="Z989" s="12" t="str">
        <f aca="false">IF(OR($B989="",H989="",I989=""),"",IFERROR(IF(OR(INDEX(Matches!$I$2:$I$201,MATCH($A989&amp;"-3",Matches!$J$2:$J$201,0))="Void",INDEX(Matches!$G$2:$G$201,MATCH($A989&amp;"-3",Matches!$J$2:$J$201,0))="",INDEX(Matches!$H$2:$H$201,MATCH($A989&amp;"-3",Matches!$J$2:$J$201,0))=""),"",IF(AND($C989&lt;&gt;"",INDEX(Matches!$F$2:$F$201,MATCH($A989&amp;"-3",Matches!$J$2:$J$201,0))&lt;&gt;"",$C989&gt;=INDEX(Matches!$F$2:$F$201,MATCH($A989&amp;"-3",Matches!$J$2:$J$201,0))),"",IF(AND(H989=INDEX(Matches!$G$2:$G$201,MATCH($A989&amp;"-3",Matches!$J$2:$J$201,0)),I989=INDEX(Matches!$H$2:$H$201,MATCH($A989&amp;"-3",Matches!$J$2:$J$201,0))),5,IF(SIGN(H989-I989)&lt;&gt;SIGN(INDEX(Matches!$G$2:$G$201,MATCH($A989&amp;"-3",Matches!$J$2:$J$201,0))-INDEX(Matches!$H$2:$H$201,MATCH($A989&amp;"-3",Matches!$J$2:$J$201,0))),0,IF(H989-I989=INDEX(Matches!$G$2:$G$201,MATCH($A989&amp;"-3",Matches!$J$2:$J$201,0))-INDEX(Matches!$H$2:$H$201,MATCH($A989&amp;"-3",Matches!$J$2:$J$201,0)),3,2))))),""))</f>
        <v/>
      </c>
      <c r="AA989" s="12" t="str">
        <f aca="false">IF(OR($B989="",J989="",K989=""),"",IFERROR(IF(OR(INDEX(Matches!$I$2:$I$201,MATCH($A989&amp;"-4",Matches!$J$2:$J$201,0))="Void",INDEX(Matches!$G$2:$G$201,MATCH($A989&amp;"-4",Matches!$J$2:$J$201,0))="",INDEX(Matches!$H$2:$H$201,MATCH($A989&amp;"-4",Matches!$J$2:$J$201,0))=""),"",IF(AND($C989&lt;&gt;"",INDEX(Matches!$F$2:$F$201,MATCH($A989&amp;"-4",Matches!$J$2:$J$201,0))&lt;&gt;"",$C989&gt;=INDEX(Matches!$F$2:$F$201,MATCH($A989&amp;"-4",Matches!$J$2:$J$201,0))),"",IF(AND(J989=INDEX(Matches!$G$2:$G$201,MATCH($A989&amp;"-4",Matches!$J$2:$J$201,0)),K989=INDEX(Matches!$H$2:$H$201,MATCH($A989&amp;"-4",Matches!$J$2:$J$201,0))),5,IF(SIGN(J989-K989)&lt;&gt;SIGN(INDEX(Matches!$G$2:$G$201,MATCH($A989&amp;"-4",Matches!$J$2:$J$201,0))-INDEX(Matches!$H$2:$H$201,MATCH($A989&amp;"-4",Matches!$J$2:$J$201,0))),0,IF(J989-K989=INDEX(Matches!$G$2:$G$201,MATCH($A989&amp;"-4",Matches!$J$2:$J$201,0))-INDEX(Matches!$H$2:$H$201,MATCH($A989&amp;"-4",Matches!$J$2:$J$201,0)),3,2))))),""))</f>
        <v/>
      </c>
      <c r="AB989" s="12" t="str">
        <f aca="false">IF(OR($B989="",L989="",M989=""),"",IFERROR(IF(OR(INDEX(Matches!$I$2:$I$201,MATCH($A989&amp;"-5",Matches!$J$2:$J$201,0))="Void",INDEX(Matches!$G$2:$G$201,MATCH($A989&amp;"-5",Matches!$J$2:$J$201,0))="",INDEX(Matches!$H$2:$H$201,MATCH($A989&amp;"-5",Matches!$J$2:$J$201,0))=""),"",IF(AND($C989&lt;&gt;"",INDEX(Matches!$F$2:$F$201,MATCH($A989&amp;"-5",Matches!$J$2:$J$201,0))&lt;&gt;"",$C989&gt;=INDEX(Matches!$F$2:$F$201,MATCH($A989&amp;"-5",Matches!$J$2:$J$201,0))),"",IF(AND(L989=INDEX(Matches!$G$2:$G$201,MATCH($A989&amp;"-5",Matches!$J$2:$J$201,0)),M989=INDEX(Matches!$H$2:$H$201,MATCH($A989&amp;"-5",Matches!$J$2:$J$201,0))),5,IF(SIGN(L989-M989)&lt;&gt;SIGN(INDEX(Matches!$G$2:$G$201,MATCH($A989&amp;"-5",Matches!$J$2:$J$201,0))-INDEX(Matches!$H$2:$H$201,MATCH($A989&amp;"-5",Matches!$J$2:$J$201,0))),0,IF(L989-M989=INDEX(Matches!$G$2:$G$201,MATCH($A989&amp;"-5",Matches!$J$2:$J$201,0))-INDEX(Matches!$H$2:$H$201,MATCH($A989&amp;"-5",Matches!$J$2:$J$201,0)),3,2))))),""))</f>
        <v/>
      </c>
      <c r="AC989" s="12" t="str">
        <f aca="false">IF(OR($B989="",N989="",O989=""),"",IFERROR(IF(OR(INDEX(Matches!$I$2:$I$201,MATCH($A989&amp;"-6",Matches!$J$2:$J$201,0))="Void",INDEX(Matches!$G$2:$G$201,MATCH($A989&amp;"-6",Matches!$J$2:$J$201,0))="",INDEX(Matches!$H$2:$H$201,MATCH($A989&amp;"-6",Matches!$J$2:$J$201,0))=""),"",IF(AND($C989&lt;&gt;"",INDEX(Matches!$F$2:$F$201,MATCH($A989&amp;"-6",Matches!$J$2:$J$201,0))&lt;&gt;"",$C989&gt;=INDEX(Matches!$F$2:$F$201,MATCH($A989&amp;"-6",Matches!$J$2:$J$201,0))),"",IF(AND(N989=INDEX(Matches!$G$2:$G$201,MATCH($A989&amp;"-6",Matches!$J$2:$J$201,0)),O989=INDEX(Matches!$H$2:$H$201,MATCH($A989&amp;"-6",Matches!$J$2:$J$201,0))),5,IF(SIGN(N989-O989)&lt;&gt;SIGN(INDEX(Matches!$G$2:$G$201,MATCH($A989&amp;"-6",Matches!$J$2:$J$201,0))-INDEX(Matches!$H$2:$H$201,MATCH($A989&amp;"-6",Matches!$J$2:$J$201,0))),0,IF(N989-O989=INDEX(Matches!$G$2:$G$201,MATCH($A989&amp;"-6",Matches!$J$2:$J$201,0))-INDEX(Matches!$H$2:$H$201,MATCH($A989&amp;"-6",Matches!$J$2:$J$201,0)),3,2))))),""))</f>
        <v/>
      </c>
      <c r="AD989" s="12" t="str">
        <f aca="false">IF(OR($B989="",P989="",Q989=""),"",IFERROR(IF(OR(INDEX(Matches!$I$2:$I$201,MATCH($A989&amp;"-7",Matches!$J$2:$J$201,0))="Void",INDEX(Matches!$G$2:$G$201,MATCH($A989&amp;"-7",Matches!$J$2:$J$201,0))="",INDEX(Matches!$H$2:$H$201,MATCH($A989&amp;"-7",Matches!$J$2:$J$201,0))=""),"",IF(AND($C989&lt;&gt;"",INDEX(Matches!$F$2:$F$201,MATCH($A989&amp;"-7",Matches!$J$2:$J$201,0))&lt;&gt;"",$C989&gt;=INDEX(Matches!$F$2:$F$201,MATCH($A989&amp;"-7",Matches!$J$2:$J$201,0))),"",IF(AND(P989=INDEX(Matches!$G$2:$G$201,MATCH($A989&amp;"-7",Matches!$J$2:$J$201,0)),Q989=INDEX(Matches!$H$2:$H$201,MATCH($A989&amp;"-7",Matches!$J$2:$J$201,0))),5,IF(SIGN(P989-Q989)&lt;&gt;SIGN(INDEX(Matches!$G$2:$G$201,MATCH($A989&amp;"-7",Matches!$J$2:$J$201,0))-INDEX(Matches!$H$2:$H$201,MATCH($A989&amp;"-7",Matches!$J$2:$J$201,0))),0,IF(P989-Q989=INDEX(Matches!$G$2:$G$201,MATCH($A989&amp;"-7",Matches!$J$2:$J$201,0))-INDEX(Matches!$H$2:$H$201,MATCH($A989&amp;"-7",Matches!$J$2:$J$201,0)),3,2))))),""))</f>
        <v/>
      </c>
      <c r="AE989" s="12" t="str">
        <f aca="false">IF(OR($B989="",R989="",S989=""),"",IFERROR(IF(OR(INDEX(Matches!$I$2:$I$201,MATCH($A989&amp;"-8",Matches!$J$2:$J$201,0))="Void",INDEX(Matches!$G$2:$G$201,MATCH($A989&amp;"-8",Matches!$J$2:$J$201,0))="",INDEX(Matches!$H$2:$H$201,MATCH($A989&amp;"-8",Matches!$J$2:$J$201,0))=""),"",IF(AND($C989&lt;&gt;"",INDEX(Matches!$F$2:$F$201,MATCH($A989&amp;"-8",Matches!$J$2:$J$201,0))&lt;&gt;"",$C989&gt;=INDEX(Matches!$F$2:$F$201,MATCH($A989&amp;"-8",Matches!$J$2:$J$201,0))),"",IF(AND(R989=INDEX(Matches!$G$2:$G$201,MATCH($A989&amp;"-8",Matches!$J$2:$J$201,0)),S989=INDEX(Matches!$H$2:$H$201,MATCH($A989&amp;"-8",Matches!$J$2:$J$201,0))),5,IF(SIGN(R989-S989)&lt;&gt;SIGN(INDEX(Matches!$G$2:$G$201,MATCH($A989&amp;"-8",Matches!$J$2:$J$201,0))-INDEX(Matches!$H$2:$H$201,MATCH($A989&amp;"-8",Matches!$J$2:$J$201,0))),0,IF(R989-S989=INDEX(Matches!$G$2:$G$201,MATCH($A989&amp;"-8",Matches!$J$2:$J$201,0))-INDEX(Matches!$H$2:$H$201,MATCH($A989&amp;"-8",Matches!$J$2:$J$201,0)),3,2))))),""))</f>
        <v/>
      </c>
      <c r="AF989" s="12" t="str">
        <f aca="false">IF(OR($B989="",T989="",U989=""),"",IFERROR(IF(OR(INDEX(Matches!$I$2:$I$201,MATCH($A989&amp;"-9",Matches!$J$2:$J$201,0))="Void",INDEX(Matches!$G$2:$G$201,MATCH($A989&amp;"-9",Matches!$J$2:$J$201,0))="",INDEX(Matches!$H$2:$H$201,MATCH($A989&amp;"-9",Matches!$J$2:$J$201,0))=""),"",IF(AND($C989&lt;&gt;"",INDEX(Matches!$F$2:$F$201,MATCH($A989&amp;"-9",Matches!$J$2:$J$201,0))&lt;&gt;"",$C989&gt;=INDEX(Matches!$F$2:$F$201,MATCH($A989&amp;"-9",Matches!$J$2:$J$201,0))),"",IF(AND(T989=INDEX(Matches!$G$2:$G$201,MATCH($A989&amp;"-9",Matches!$J$2:$J$201,0)),U989=INDEX(Matches!$H$2:$H$201,MATCH($A989&amp;"-9",Matches!$J$2:$J$201,0))),5,IF(SIGN(T989-U989)&lt;&gt;SIGN(INDEX(Matches!$G$2:$G$201,MATCH($A989&amp;"-9",Matches!$J$2:$J$201,0))-INDEX(Matches!$H$2:$H$201,MATCH($A989&amp;"-9",Matches!$J$2:$J$201,0))),0,IF(T989-U989=INDEX(Matches!$G$2:$G$201,MATCH($A989&amp;"-9",Matches!$J$2:$J$201,0))-INDEX(Matches!$H$2:$H$201,MATCH($A989&amp;"-9",Matches!$J$2:$J$201,0)),3,2))))),""))</f>
        <v/>
      </c>
      <c r="AG989" s="12" t="str">
        <f aca="false">IF(OR($B989="",V989="",W989=""),"",IFERROR(IF(OR(INDEX(Matches!$I$2:$I$201,MATCH($A989&amp;"-10",Matches!$J$2:$J$201,0))="Void",INDEX(Matches!$G$2:$G$201,MATCH($A989&amp;"-10",Matches!$J$2:$J$201,0))="",INDEX(Matches!$H$2:$H$201,MATCH($A989&amp;"-10",Matches!$J$2:$J$201,0))=""),"",IF(AND($C989&lt;&gt;"",INDEX(Matches!$F$2:$F$201,MATCH($A989&amp;"-10",Matches!$J$2:$J$201,0))&lt;&gt;"",$C989&gt;=INDEX(Matches!$F$2:$F$201,MATCH($A989&amp;"-10",Matches!$J$2:$J$201,0))),"",IF(AND(V989=INDEX(Matches!$G$2:$G$201,MATCH($A989&amp;"-10",Matches!$J$2:$J$201,0)),W989=INDEX(Matches!$H$2:$H$201,MATCH($A989&amp;"-10",Matches!$J$2:$J$201,0))),5,IF(SIGN(V989-W989)&lt;&gt;SIGN(INDEX(Matches!$G$2:$G$201,MATCH($A989&amp;"-10",Matches!$J$2:$J$201,0))-INDEX(Matches!$H$2:$H$201,MATCH($A989&amp;"-10",Matches!$J$2:$J$201,0))),0,IF(V989-W989=INDEX(Matches!$G$2:$G$201,MATCH($A989&amp;"-10",Matches!$J$2:$J$201,0))-INDEX(Matches!$H$2:$H$201,MATCH($A989&amp;"-10",Matches!$J$2:$J$201,0)),3,2))))),""))</f>
        <v/>
      </c>
      <c r="AH989" s="13" t="str">
        <f aca="false">IF($B989="","",SUM(X989:AG989))</f>
        <v/>
      </c>
      <c r="AI989" s="12" t="str">
        <f aca="false">IF($B989="","",COUNTIF(X989:AG989,5))</f>
        <v/>
      </c>
      <c r="AJ989" s="12" t="str">
        <f aca="false">IF($B989="","",COUNTIF(X989:AG989,"&gt;=2"))</f>
        <v/>
      </c>
      <c r="AK989" s="12" t="str">
        <f aca="false">IF($B989="","",COUNT(X989:AG989))</f>
        <v/>
      </c>
    </row>
    <row r="990" customFormat="false" ht="15" hidden="false" customHeight="false" outlineLevel="0" collapsed="false">
      <c r="A990" s="7"/>
      <c r="B990" s="7"/>
      <c r="C990" s="11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12" t="str">
        <f aca="false">IF(OR($B990="",D990="",E990=""),"",IFERROR(IF(OR(INDEX(Matches!$I$2:$I$201,MATCH($A990&amp;"-1",Matches!$J$2:$J$201,0))="Void",INDEX(Matches!$G$2:$G$201,MATCH($A990&amp;"-1",Matches!$J$2:$J$201,0))="",INDEX(Matches!$H$2:$H$201,MATCH($A990&amp;"-1",Matches!$J$2:$J$201,0))=""),"",IF(AND($C990&lt;&gt;"",INDEX(Matches!$F$2:$F$201,MATCH($A990&amp;"-1",Matches!$J$2:$J$201,0))&lt;&gt;"",$C990&gt;=INDEX(Matches!$F$2:$F$201,MATCH($A990&amp;"-1",Matches!$J$2:$J$201,0))),"",IF(AND(D990=INDEX(Matches!$G$2:$G$201,MATCH($A990&amp;"-1",Matches!$J$2:$J$201,0)),E990=INDEX(Matches!$H$2:$H$201,MATCH($A990&amp;"-1",Matches!$J$2:$J$201,0))),5,IF(SIGN(D990-E990)&lt;&gt;SIGN(INDEX(Matches!$G$2:$G$201,MATCH($A990&amp;"-1",Matches!$J$2:$J$201,0))-INDEX(Matches!$H$2:$H$201,MATCH($A990&amp;"-1",Matches!$J$2:$J$201,0))),0,IF(D990-E990=INDEX(Matches!$G$2:$G$201,MATCH($A990&amp;"-1",Matches!$J$2:$J$201,0))-INDEX(Matches!$H$2:$H$201,MATCH($A990&amp;"-1",Matches!$J$2:$J$201,0)),3,2))))),""))</f>
        <v/>
      </c>
      <c r="Y990" s="12" t="str">
        <f aca="false">IF(OR($B990="",F990="",G990=""),"",IFERROR(IF(OR(INDEX(Matches!$I$2:$I$201,MATCH($A990&amp;"-2",Matches!$J$2:$J$201,0))="Void",INDEX(Matches!$G$2:$G$201,MATCH($A990&amp;"-2",Matches!$J$2:$J$201,0))="",INDEX(Matches!$H$2:$H$201,MATCH($A990&amp;"-2",Matches!$J$2:$J$201,0))=""),"",IF(AND($C990&lt;&gt;"",INDEX(Matches!$F$2:$F$201,MATCH($A990&amp;"-2",Matches!$J$2:$J$201,0))&lt;&gt;"",$C990&gt;=INDEX(Matches!$F$2:$F$201,MATCH($A990&amp;"-2",Matches!$J$2:$J$201,0))),"",IF(AND(F990=INDEX(Matches!$G$2:$G$201,MATCH($A990&amp;"-2",Matches!$J$2:$J$201,0)),G990=INDEX(Matches!$H$2:$H$201,MATCH($A990&amp;"-2",Matches!$J$2:$J$201,0))),5,IF(SIGN(F990-G990)&lt;&gt;SIGN(INDEX(Matches!$G$2:$G$201,MATCH($A990&amp;"-2",Matches!$J$2:$J$201,0))-INDEX(Matches!$H$2:$H$201,MATCH($A990&amp;"-2",Matches!$J$2:$J$201,0))),0,IF(F990-G990=INDEX(Matches!$G$2:$G$201,MATCH($A990&amp;"-2",Matches!$J$2:$J$201,0))-INDEX(Matches!$H$2:$H$201,MATCH($A990&amp;"-2",Matches!$J$2:$J$201,0)),3,2))))),""))</f>
        <v/>
      </c>
      <c r="Z990" s="12" t="str">
        <f aca="false">IF(OR($B990="",H990="",I990=""),"",IFERROR(IF(OR(INDEX(Matches!$I$2:$I$201,MATCH($A990&amp;"-3",Matches!$J$2:$J$201,0))="Void",INDEX(Matches!$G$2:$G$201,MATCH($A990&amp;"-3",Matches!$J$2:$J$201,0))="",INDEX(Matches!$H$2:$H$201,MATCH($A990&amp;"-3",Matches!$J$2:$J$201,0))=""),"",IF(AND($C990&lt;&gt;"",INDEX(Matches!$F$2:$F$201,MATCH($A990&amp;"-3",Matches!$J$2:$J$201,0))&lt;&gt;"",$C990&gt;=INDEX(Matches!$F$2:$F$201,MATCH($A990&amp;"-3",Matches!$J$2:$J$201,0))),"",IF(AND(H990=INDEX(Matches!$G$2:$G$201,MATCH($A990&amp;"-3",Matches!$J$2:$J$201,0)),I990=INDEX(Matches!$H$2:$H$201,MATCH($A990&amp;"-3",Matches!$J$2:$J$201,0))),5,IF(SIGN(H990-I990)&lt;&gt;SIGN(INDEX(Matches!$G$2:$G$201,MATCH($A990&amp;"-3",Matches!$J$2:$J$201,0))-INDEX(Matches!$H$2:$H$201,MATCH($A990&amp;"-3",Matches!$J$2:$J$201,0))),0,IF(H990-I990=INDEX(Matches!$G$2:$G$201,MATCH($A990&amp;"-3",Matches!$J$2:$J$201,0))-INDEX(Matches!$H$2:$H$201,MATCH($A990&amp;"-3",Matches!$J$2:$J$201,0)),3,2))))),""))</f>
        <v/>
      </c>
      <c r="AA990" s="12" t="str">
        <f aca="false">IF(OR($B990="",J990="",K990=""),"",IFERROR(IF(OR(INDEX(Matches!$I$2:$I$201,MATCH($A990&amp;"-4",Matches!$J$2:$J$201,0))="Void",INDEX(Matches!$G$2:$G$201,MATCH($A990&amp;"-4",Matches!$J$2:$J$201,0))="",INDEX(Matches!$H$2:$H$201,MATCH($A990&amp;"-4",Matches!$J$2:$J$201,0))=""),"",IF(AND($C990&lt;&gt;"",INDEX(Matches!$F$2:$F$201,MATCH($A990&amp;"-4",Matches!$J$2:$J$201,0))&lt;&gt;"",$C990&gt;=INDEX(Matches!$F$2:$F$201,MATCH($A990&amp;"-4",Matches!$J$2:$J$201,0))),"",IF(AND(J990=INDEX(Matches!$G$2:$G$201,MATCH($A990&amp;"-4",Matches!$J$2:$J$201,0)),K990=INDEX(Matches!$H$2:$H$201,MATCH($A990&amp;"-4",Matches!$J$2:$J$201,0))),5,IF(SIGN(J990-K990)&lt;&gt;SIGN(INDEX(Matches!$G$2:$G$201,MATCH($A990&amp;"-4",Matches!$J$2:$J$201,0))-INDEX(Matches!$H$2:$H$201,MATCH($A990&amp;"-4",Matches!$J$2:$J$201,0))),0,IF(J990-K990=INDEX(Matches!$G$2:$G$201,MATCH($A990&amp;"-4",Matches!$J$2:$J$201,0))-INDEX(Matches!$H$2:$H$201,MATCH($A990&amp;"-4",Matches!$J$2:$J$201,0)),3,2))))),""))</f>
        <v/>
      </c>
      <c r="AB990" s="12" t="str">
        <f aca="false">IF(OR($B990="",L990="",M990=""),"",IFERROR(IF(OR(INDEX(Matches!$I$2:$I$201,MATCH($A990&amp;"-5",Matches!$J$2:$J$201,0))="Void",INDEX(Matches!$G$2:$G$201,MATCH($A990&amp;"-5",Matches!$J$2:$J$201,0))="",INDEX(Matches!$H$2:$H$201,MATCH($A990&amp;"-5",Matches!$J$2:$J$201,0))=""),"",IF(AND($C990&lt;&gt;"",INDEX(Matches!$F$2:$F$201,MATCH($A990&amp;"-5",Matches!$J$2:$J$201,0))&lt;&gt;"",$C990&gt;=INDEX(Matches!$F$2:$F$201,MATCH($A990&amp;"-5",Matches!$J$2:$J$201,0))),"",IF(AND(L990=INDEX(Matches!$G$2:$G$201,MATCH($A990&amp;"-5",Matches!$J$2:$J$201,0)),M990=INDEX(Matches!$H$2:$H$201,MATCH($A990&amp;"-5",Matches!$J$2:$J$201,0))),5,IF(SIGN(L990-M990)&lt;&gt;SIGN(INDEX(Matches!$G$2:$G$201,MATCH($A990&amp;"-5",Matches!$J$2:$J$201,0))-INDEX(Matches!$H$2:$H$201,MATCH($A990&amp;"-5",Matches!$J$2:$J$201,0))),0,IF(L990-M990=INDEX(Matches!$G$2:$G$201,MATCH($A990&amp;"-5",Matches!$J$2:$J$201,0))-INDEX(Matches!$H$2:$H$201,MATCH($A990&amp;"-5",Matches!$J$2:$J$201,0)),3,2))))),""))</f>
        <v/>
      </c>
      <c r="AC990" s="12" t="str">
        <f aca="false">IF(OR($B990="",N990="",O990=""),"",IFERROR(IF(OR(INDEX(Matches!$I$2:$I$201,MATCH($A990&amp;"-6",Matches!$J$2:$J$201,0))="Void",INDEX(Matches!$G$2:$G$201,MATCH($A990&amp;"-6",Matches!$J$2:$J$201,0))="",INDEX(Matches!$H$2:$H$201,MATCH($A990&amp;"-6",Matches!$J$2:$J$201,0))=""),"",IF(AND($C990&lt;&gt;"",INDEX(Matches!$F$2:$F$201,MATCH($A990&amp;"-6",Matches!$J$2:$J$201,0))&lt;&gt;"",$C990&gt;=INDEX(Matches!$F$2:$F$201,MATCH($A990&amp;"-6",Matches!$J$2:$J$201,0))),"",IF(AND(N990=INDEX(Matches!$G$2:$G$201,MATCH($A990&amp;"-6",Matches!$J$2:$J$201,0)),O990=INDEX(Matches!$H$2:$H$201,MATCH($A990&amp;"-6",Matches!$J$2:$J$201,0))),5,IF(SIGN(N990-O990)&lt;&gt;SIGN(INDEX(Matches!$G$2:$G$201,MATCH($A990&amp;"-6",Matches!$J$2:$J$201,0))-INDEX(Matches!$H$2:$H$201,MATCH($A990&amp;"-6",Matches!$J$2:$J$201,0))),0,IF(N990-O990=INDEX(Matches!$G$2:$G$201,MATCH($A990&amp;"-6",Matches!$J$2:$J$201,0))-INDEX(Matches!$H$2:$H$201,MATCH($A990&amp;"-6",Matches!$J$2:$J$201,0)),3,2))))),""))</f>
        <v/>
      </c>
      <c r="AD990" s="12" t="str">
        <f aca="false">IF(OR($B990="",P990="",Q990=""),"",IFERROR(IF(OR(INDEX(Matches!$I$2:$I$201,MATCH($A990&amp;"-7",Matches!$J$2:$J$201,0))="Void",INDEX(Matches!$G$2:$G$201,MATCH($A990&amp;"-7",Matches!$J$2:$J$201,0))="",INDEX(Matches!$H$2:$H$201,MATCH($A990&amp;"-7",Matches!$J$2:$J$201,0))=""),"",IF(AND($C990&lt;&gt;"",INDEX(Matches!$F$2:$F$201,MATCH($A990&amp;"-7",Matches!$J$2:$J$201,0))&lt;&gt;"",$C990&gt;=INDEX(Matches!$F$2:$F$201,MATCH($A990&amp;"-7",Matches!$J$2:$J$201,0))),"",IF(AND(P990=INDEX(Matches!$G$2:$G$201,MATCH($A990&amp;"-7",Matches!$J$2:$J$201,0)),Q990=INDEX(Matches!$H$2:$H$201,MATCH($A990&amp;"-7",Matches!$J$2:$J$201,0))),5,IF(SIGN(P990-Q990)&lt;&gt;SIGN(INDEX(Matches!$G$2:$G$201,MATCH($A990&amp;"-7",Matches!$J$2:$J$201,0))-INDEX(Matches!$H$2:$H$201,MATCH($A990&amp;"-7",Matches!$J$2:$J$201,0))),0,IF(P990-Q990=INDEX(Matches!$G$2:$G$201,MATCH($A990&amp;"-7",Matches!$J$2:$J$201,0))-INDEX(Matches!$H$2:$H$201,MATCH($A990&amp;"-7",Matches!$J$2:$J$201,0)),3,2))))),""))</f>
        <v/>
      </c>
      <c r="AE990" s="12" t="str">
        <f aca="false">IF(OR($B990="",R990="",S990=""),"",IFERROR(IF(OR(INDEX(Matches!$I$2:$I$201,MATCH($A990&amp;"-8",Matches!$J$2:$J$201,0))="Void",INDEX(Matches!$G$2:$G$201,MATCH($A990&amp;"-8",Matches!$J$2:$J$201,0))="",INDEX(Matches!$H$2:$H$201,MATCH($A990&amp;"-8",Matches!$J$2:$J$201,0))=""),"",IF(AND($C990&lt;&gt;"",INDEX(Matches!$F$2:$F$201,MATCH($A990&amp;"-8",Matches!$J$2:$J$201,0))&lt;&gt;"",$C990&gt;=INDEX(Matches!$F$2:$F$201,MATCH($A990&amp;"-8",Matches!$J$2:$J$201,0))),"",IF(AND(R990=INDEX(Matches!$G$2:$G$201,MATCH($A990&amp;"-8",Matches!$J$2:$J$201,0)),S990=INDEX(Matches!$H$2:$H$201,MATCH($A990&amp;"-8",Matches!$J$2:$J$201,0))),5,IF(SIGN(R990-S990)&lt;&gt;SIGN(INDEX(Matches!$G$2:$G$201,MATCH($A990&amp;"-8",Matches!$J$2:$J$201,0))-INDEX(Matches!$H$2:$H$201,MATCH($A990&amp;"-8",Matches!$J$2:$J$201,0))),0,IF(R990-S990=INDEX(Matches!$G$2:$G$201,MATCH($A990&amp;"-8",Matches!$J$2:$J$201,0))-INDEX(Matches!$H$2:$H$201,MATCH($A990&amp;"-8",Matches!$J$2:$J$201,0)),3,2))))),""))</f>
        <v/>
      </c>
      <c r="AF990" s="12" t="str">
        <f aca="false">IF(OR($B990="",T990="",U990=""),"",IFERROR(IF(OR(INDEX(Matches!$I$2:$I$201,MATCH($A990&amp;"-9",Matches!$J$2:$J$201,0))="Void",INDEX(Matches!$G$2:$G$201,MATCH($A990&amp;"-9",Matches!$J$2:$J$201,0))="",INDEX(Matches!$H$2:$H$201,MATCH($A990&amp;"-9",Matches!$J$2:$J$201,0))=""),"",IF(AND($C990&lt;&gt;"",INDEX(Matches!$F$2:$F$201,MATCH($A990&amp;"-9",Matches!$J$2:$J$201,0))&lt;&gt;"",$C990&gt;=INDEX(Matches!$F$2:$F$201,MATCH($A990&amp;"-9",Matches!$J$2:$J$201,0))),"",IF(AND(T990=INDEX(Matches!$G$2:$G$201,MATCH($A990&amp;"-9",Matches!$J$2:$J$201,0)),U990=INDEX(Matches!$H$2:$H$201,MATCH($A990&amp;"-9",Matches!$J$2:$J$201,0))),5,IF(SIGN(T990-U990)&lt;&gt;SIGN(INDEX(Matches!$G$2:$G$201,MATCH($A990&amp;"-9",Matches!$J$2:$J$201,0))-INDEX(Matches!$H$2:$H$201,MATCH($A990&amp;"-9",Matches!$J$2:$J$201,0))),0,IF(T990-U990=INDEX(Matches!$G$2:$G$201,MATCH($A990&amp;"-9",Matches!$J$2:$J$201,0))-INDEX(Matches!$H$2:$H$201,MATCH($A990&amp;"-9",Matches!$J$2:$J$201,0)),3,2))))),""))</f>
        <v/>
      </c>
      <c r="AG990" s="12" t="str">
        <f aca="false">IF(OR($B990="",V990="",W990=""),"",IFERROR(IF(OR(INDEX(Matches!$I$2:$I$201,MATCH($A990&amp;"-10",Matches!$J$2:$J$201,0))="Void",INDEX(Matches!$G$2:$G$201,MATCH($A990&amp;"-10",Matches!$J$2:$J$201,0))="",INDEX(Matches!$H$2:$H$201,MATCH($A990&amp;"-10",Matches!$J$2:$J$201,0))=""),"",IF(AND($C990&lt;&gt;"",INDEX(Matches!$F$2:$F$201,MATCH($A990&amp;"-10",Matches!$J$2:$J$201,0))&lt;&gt;"",$C990&gt;=INDEX(Matches!$F$2:$F$201,MATCH($A990&amp;"-10",Matches!$J$2:$J$201,0))),"",IF(AND(V990=INDEX(Matches!$G$2:$G$201,MATCH($A990&amp;"-10",Matches!$J$2:$J$201,0)),W990=INDEX(Matches!$H$2:$H$201,MATCH($A990&amp;"-10",Matches!$J$2:$J$201,0))),5,IF(SIGN(V990-W990)&lt;&gt;SIGN(INDEX(Matches!$G$2:$G$201,MATCH($A990&amp;"-10",Matches!$J$2:$J$201,0))-INDEX(Matches!$H$2:$H$201,MATCH($A990&amp;"-10",Matches!$J$2:$J$201,0))),0,IF(V990-W990=INDEX(Matches!$G$2:$G$201,MATCH($A990&amp;"-10",Matches!$J$2:$J$201,0))-INDEX(Matches!$H$2:$H$201,MATCH($A990&amp;"-10",Matches!$J$2:$J$201,0)),3,2))))),""))</f>
        <v/>
      </c>
      <c r="AH990" s="13" t="str">
        <f aca="false">IF($B990="","",SUM(X990:AG990))</f>
        <v/>
      </c>
      <c r="AI990" s="12" t="str">
        <f aca="false">IF($B990="","",COUNTIF(X990:AG990,5))</f>
        <v/>
      </c>
      <c r="AJ990" s="12" t="str">
        <f aca="false">IF($B990="","",COUNTIF(X990:AG990,"&gt;=2"))</f>
        <v/>
      </c>
      <c r="AK990" s="12" t="str">
        <f aca="false">IF($B990="","",COUNT(X990:AG990))</f>
        <v/>
      </c>
    </row>
    <row r="991" customFormat="false" ht="15" hidden="false" customHeight="false" outlineLevel="0" collapsed="false">
      <c r="A991" s="7"/>
      <c r="B991" s="7"/>
      <c r="C991" s="11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12" t="str">
        <f aca="false">IF(OR($B991="",D991="",E991=""),"",IFERROR(IF(OR(INDEX(Matches!$I$2:$I$201,MATCH($A991&amp;"-1",Matches!$J$2:$J$201,0))="Void",INDEX(Matches!$G$2:$G$201,MATCH($A991&amp;"-1",Matches!$J$2:$J$201,0))="",INDEX(Matches!$H$2:$H$201,MATCH($A991&amp;"-1",Matches!$J$2:$J$201,0))=""),"",IF(AND($C991&lt;&gt;"",INDEX(Matches!$F$2:$F$201,MATCH($A991&amp;"-1",Matches!$J$2:$J$201,0))&lt;&gt;"",$C991&gt;=INDEX(Matches!$F$2:$F$201,MATCH($A991&amp;"-1",Matches!$J$2:$J$201,0))),"",IF(AND(D991=INDEX(Matches!$G$2:$G$201,MATCH($A991&amp;"-1",Matches!$J$2:$J$201,0)),E991=INDEX(Matches!$H$2:$H$201,MATCH($A991&amp;"-1",Matches!$J$2:$J$201,0))),5,IF(SIGN(D991-E991)&lt;&gt;SIGN(INDEX(Matches!$G$2:$G$201,MATCH($A991&amp;"-1",Matches!$J$2:$J$201,0))-INDEX(Matches!$H$2:$H$201,MATCH($A991&amp;"-1",Matches!$J$2:$J$201,0))),0,IF(D991-E991=INDEX(Matches!$G$2:$G$201,MATCH($A991&amp;"-1",Matches!$J$2:$J$201,0))-INDEX(Matches!$H$2:$H$201,MATCH($A991&amp;"-1",Matches!$J$2:$J$201,0)),3,2))))),""))</f>
        <v/>
      </c>
      <c r="Y991" s="12" t="str">
        <f aca="false">IF(OR($B991="",F991="",G991=""),"",IFERROR(IF(OR(INDEX(Matches!$I$2:$I$201,MATCH($A991&amp;"-2",Matches!$J$2:$J$201,0))="Void",INDEX(Matches!$G$2:$G$201,MATCH($A991&amp;"-2",Matches!$J$2:$J$201,0))="",INDEX(Matches!$H$2:$H$201,MATCH($A991&amp;"-2",Matches!$J$2:$J$201,0))=""),"",IF(AND($C991&lt;&gt;"",INDEX(Matches!$F$2:$F$201,MATCH($A991&amp;"-2",Matches!$J$2:$J$201,0))&lt;&gt;"",$C991&gt;=INDEX(Matches!$F$2:$F$201,MATCH($A991&amp;"-2",Matches!$J$2:$J$201,0))),"",IF(AND(F991=INDEX(Matches!$G$2:$G$201,MATCH($A991&amp;"-2",Matches!$J$2:$J$201,0)),G991=INDEX(Matches!$H$2:$H$201,MATCH($A991&amp;"-2",Matches!$J$2:$J$201,0))),5,IF(SIGN(F991-G991)&lt;&gt;SIGN(INDEX(Matches!$G$2:$G$201,MATCH($A991&amp;"-2",Matches!$J$2:$J$201,0))-INDEX(Matches!$H$2:$H$201,MATCH($A991&amp;"-2",Matches!$J$2:$J$201,0))),0,IF(F991-G991=INDEX(Matches!$G$2:$G$201,MATCH($A991&amp;"-2",Matches!$J$2:$J$201,0))-INDEX(Matches!$H$2:$H$201,MATCH($A991&amp;"-2",Matches!$J$2:$J$201,0)),3,2))))),""))</f>
        <v/>
      </c>
      <c r="Z991" s="12" t="str">
        <f aca="false">IF(OR($B991="",H991="",I991=""),"",IFERROR(IF(OR(INDEX(Matches!$I$2:$I$201,MATCH($A991&amp;"-3",Matches!$J$2:$J$201,0))="Void",INDEX(Matches!$G$2:$G$201,MATCH($A991&amp;"-3",Matches!$J$2:$J$201,0))="",INDEX(Matches!$H$2:$H$201,MATCH($A991&amp;"-3",Matches!$J$2:$J$201,0))=""),"",IF(AND($C991&lt;&gt;"",INDEX(Matches!$F$2:$F$201,MATCH($A991&amp;"-3",Matches!$J$2:$J$201,0))&lt;&gt;"",$C991&gt;=INDEX(Matches!$F$2:$F$201,MATCH($A991&amp;"-3",Matches!$J$2:$J$201,0))),"",IF(AND(H991=INDEX(Matches!$G$2:$G$201,MATCH($A991&amp;"-3",Matches!$J$2:$J$201,0)),I991=INDEX(Matches!$H$2:$H$201,MATCH($A991&amp;"-3",Matches!$J$2:$J$201,0))),5,IF(SIGN(H991-I991)&lt;&gt;SIGN(INDEX(Matches!$G$2:$G$201,MATCH($A991&amp;"-3",Matches!$J$2:$J$201,0))-INDEX(Matches!$H$2:$H$201,MATCH($A991&amp;"-3",Matches!$J$2:$J$201,0))),0,IF(H991-I991=INDEX(Matches!$G$2:$G$201,MATCH($A991&amp;"-3",Matches!$J$2:$J$201,0))-INDEX(Matches!$H$2:$H$201,MATCH($A991&amp;"-3",Matches!$J$2:$J$201,0)),3,2))))),""))</f>
        <v/>
      </c>
      <c r="AA991" s="12" t="str">
        <f aca="false">IF(OR($B991="",J991="",K991=""),"",IFERROR(IF(OR(INDEX(Matches!$I$2:$I$201,MATCH($A991&amp;"-4",Matches!$J$2:$J$201,0))="Void",INDEX(Matches!$G$2:$G$201,MATCH($A991&amp;"-4",Matches!$J$2:$J$201,0))="",INDEX(Matches!$H$2:$H$201,MATCH($A991&amp;"-4",Matches!$J$2:$J$201,0))=""),"",IF(AND($C991&lt;&gt;"",INDEX(Matches!$F$2:$F$201,MATCH($A991&amp;"-4",Matches!$J$2:$J$201,0))&lt;&gt;"",$C991&gt;=INDEX(Matches!$F$2:$F$201,MATCH($A991&amp;"-4",Matches!$J$2:$J$201,0))),"",IF(AND(J991=INDEX(Matches!$G$2:$G$201,MATCH($A991&amp;"-4",Matches!$J$2:$J$201,0)),K991=INDEX(Matches!$H$2:$H$201,MATCH($A991&amp;"-4",Matches!$J$2:$J$201,0))),5,IF(SIGN(J991-K991)&lt;&gt;SIGN(INDEX(Matches!$G$2:$G$201,MATCH($A991&amp;"-4",Matches!$J$2:$J$201,0))-INDEX(Matches!$H$2:$H$201,MATCH($A991&amp;"-4",Matches!$J$2:$J$201,0))),0,IF(J991-K991=INDEX(Matches!$G$2:$G$201,MATCH($A991&amp;"-4",Matches!$J$2:$J$201,0))-INDEX(Matches!$H$2:$H$201,MATCH($A991&amp;"-4",Matches!$J$2:$J$201,0)),3,2))))),""))</f>
        <v/>
      </c>
      <c r="AB991" s="12" t="str">
        <f aca="false">IF(OR($B991="",L991="",M991=""),"",IFERROR(IF(OR(INDEX(Matches!$I$2:$I$201,MATCH($A991&amp;"-5",Matches!$J$2:$J$201,0))="Void",INDEX(Matches!$G$2:$G$201,MATCH($A991&amp;"-5",Matches!$J$2:$J$201,0))="",INDEX(Matches!$H$2:$H$201,MATCH($A991&amp;"-5",Matches!$J$2:$J$201,0))=""),"",IF(AND($C991&lt;&gt;"",INDEX(Matches!$F$2:$F$201,MATCH($A991&amp;"-5",Matches!$J$2:$J$201,0))&lt;&gt;"",$C991&gt;=INDEX(Matches!$F$2:$F$201,MATCH($A991&amp;"-5",Matches!$J$2:$J$201,0))),"",IF(AND(L991=INDEX(Matches!$G$2:$G$201,MATCH($A991&amp;"-5",Matches!$J$2:$J$201,0)),M991=INDEX(Matches!$H$2:$H$201,MATCH($A991&amp;"-5",Matches!$J$2:$J$201,0))),5,IF(SIGN(L991-M991)&lt;&gt;SIGN(INDEX(Matches!$G$2:$G$201,MATCH($A991&amp;"-5",Matches!$J$2:$J$201,0))-INDEX(Matches!$H$2:$H$201,MATCH($A991&amp;"-5",Matches!$J$2:$J$201,0))),0,IF(L991-M991=INDEX(Matches!$G$2:$G$201,MATCH($A991&amp;"-5",Matches!$J$2:$J$201,0))-INDEX(Matches!$H$2:$H$201,MATCH($A991&amp;"-5",Matches!$J$2:$J$201,0)),3,2))))),""))</f>
        <v/>
      </c>
      <c r="AC991" s="12" t="str">
        <f aca="false">IF(OR($B991="",N991="",O991=""),"",IFERROR(IF(OR(INDEX(Matches!$I$2:$I$201,MATCH($A991&amp;"-6",Matches!$J$2:$J$201,0))="Void",INDEX(Matches!$G$2:$G$201,MATCH($A991&amp;"-6",Matches!$J$2:$J$201,0))="",INDEX(Matches!$H$2:$H$201,MATCH($A991&amp;"-6",Matches!$J$2:$J$201,0))=""),"",IF(AND($C991&lt;&gt;"",INDEX(Matches!$F$2:$F$201,MATCH($A991&amp;"-6",Matches!$J$2:$J$201,0))&lt;&gt;"",$C991&gt;=INDEX(Matches!$F$2:$F$201,MATCH($A991&amp;"-6",Matches!$J$2:$J$201,0))),"",IF(AND(N991=INDEX(Matches!$G$2:$G$201,MATCH($A991&amp;"-6",Matches!$J$2:$J$201,0)),O991=INDEX(Matches!$H$2:$H$201,MATCH($A991&amp;"-6",Matches!$J$2:$J$201,0))),5,IF(SIGN(N991-O991)&lt;&gt;SIGN(INDEX(Matches!$G$2:$G$201,MATCH($A991&amp;"-6",Matches!$J$2:$J$201,0))-INDEX(Matches!$H$2:$H$201,MATCH($A991&amp;"-6",Matches!$J$2:$J$201,0))),0,IF(N991-O991=INDEX(Matches!$G$2:$G$201,MATCH($A991&amp;"-6",Matches!$J$2:$J$201,0))-INDEX(Matches!$H$2:$H$201,MATCH($A991&amp;"-6",Matches!$J$2:$J$201,0)),3,2))))),""))</f>
        <v/>
      </c>
      <c r="AD991" s="12" t="str">
        <f aca="false">IF(OR($B991="",P991="",Q991=""),"",IFERROR(IF(OR(INDEX(Matches!$I$2:$I$201,MATCH($A991&amp;"-7",Matches!$J$2:$J$201,0))="Void",INDEX(Matches!$G$2:$G$201,MATCH($A991&amp;"-7",Matches!$J$2:$J$201,0))="",INDEX(Matches!$H$2:$H$201,MATCH($A991&amp;"-7",Matches!$J$2:$J$201,0))=""),"",IF(AND($C991&lt;&gt;"",INDEX(Matches!$F$2:$F$201,MATCH($A991&amp;"-7",Matches!$J$2:$J$201,0))&lt;&gt;"",$C991&gt;=INDEX(Matches!$F$2:$F$201,MATCH($A991&amp;"-7",Matches!$J$2:$J$201,0))),"",IF(AND(P991=INDEX(Matches!$G$2:$G$201,MATCH($A991&amp;"-7",Matches!$J$2:$J$201,0)),Q991=INDEX(Matches!$H$2:$H$201,MATCH($A991&amp;"-7",Matches!$J$2:$J$201,0))),5,IF(SIGN(P991-Q991)&lt;&gt;SIGN(INDEX(Matches!$G$2:$G$201,MATCH($A991&amp;"-7",Matches!$J$2:$J$201,0))-INDEX(Matches!$H$2:$H$201,MATCH($A991&amp;"-7",Matches!$J$2:$J$201,0))),0,IF(P991-Q991=INDEX(Matches!$G$2:$G$201,MATCH($A991&amp;"-7",Matches!$J$2:$J$201,0))-INDEX(Matches!$H$2:$H$201,MATCH($A991&amp;"-7",Matches!$J$2:$J$201,0)),3,2))))),""))</f>
        <v/>
      </c>
      <c r="AE991" s="12" t="str">
        <f aca="false">IF(OR($B991="",R991="",S991=""),"",IFERROR(IF(OR(INDEX(Matches!$I$2:$I$201,MATCH($A991&amp;"-8",Matches!$J$2:$J$201,0))="Void",INDEX(Matches!$G$2:$G$201,MATCH($A991&amp;"-8",Matches!$J$2:$J$201,0))="",INDEX(Matches!$H$2:$H$201,MATCH($A991&amp;"-8",Matches!$J$2:$J$201,0))=""),"",IF(AND($C991&lt;&gt;"",INDEX(Matches!$F$2:$F$201,MATCH($A991&amp;"-8",Matches!$J$2:$J$201,0))&lt;&gt;"",$C991&gt;=INDEX(Matches!$F$2:$F$201,MATCH($A991&amp;"-8",Matches!$J$2:$J$201,0))),"",IF(AND(R991=INDEX(Matches!$G$2:$G$201,MATCH($A991&amp;"-8",Matches!$J$2:$J$201,0)),S991=INDEX(Matches!$H$2:$H$201,MATCH($A991&amp;"-8",Matches!$J$2:$J$201,0))),5,IF(SIGN(R991-S991)&lt;&gt;SIGN(INDEX(Matches!$G$2:$G$201,MATCH($A991&amp;"-8",Matches!$J$2:$J$201,0))-INDEX(Matches!$H$2:$H$201,MATCH($A991&amp;"-8",Matches!$J$2:$J$201,0))),0,IF(R991-S991=INDEX(Matches!$G$2:$G$201,MATCH($A991&amp;"-8",Matches!$J$2:$J$201,0))-INDEX(Matches!$H$2:$H$201,MATCH($A991&amp;"-8",Matches!$J$2:$J$201,0)),3,2))))),""))</f>
        <v/>
      </c>
      <c r="AF991" s="12" t="str">
        <f aca="false">IF(OR($B991="",T991="",U991=""),"",IFERROR(IF(OR(INDEX(Matches!$I$2:$I$201,MATCH($A991&amp;"-9",Matches!$J$2:$J$201,0))="Void",INDEX(Matches!$G$2:$G$201,MATCH($A991&amp;"-9",Matches!$J$2:$J$201,0))="",INDEX(Matches!$H$2:$H$201,MATCH($A991&amp;"-9",Matches!$J$2:$J$201,0))=""),"",IF(AND($C991&lt;&gt;"",INDEX(Matches!$F$2:$F$201,MATCH($A991&amp;"-9",Matches!$J$2:$J$201,0))&lt;&gt;"",$C991&gt;=INDEX(Matches!$F$2:$F$201,MATCH($A991&amp;"-9",Matches!$J$2:$J$201,0))),"",IF(AND(T991=INDEX(Matches!$G$2:$G$201,MATCH($A991&amp;"-9",Matches!$J$2:$J$201,0)),U991=INDEX(Matches!$H$2:$H$201,MATCH($A991&amp;"-9",Matches!$J$2:$J$201,0))),5,IF(SIGN(T991-U991)&lt;&gt;SIGN(INDEX(Matches!$G$2:$G$201,MATCH($A991&amp;"-9",Matches!$J$2:$J$201,0))-INDEX(Matches!$H$2:$H$201,MATCH($A991&amp;"-9",Matches!$J$2:$J$201,0))),0,IF(T991-U991=INDEX(Matches!$G$2:$G$201,MATCH($A991&amp;"-9",Matches!$J$2:$J$201,0))-INDEX(Matches!$H$2:$H$201,MATCH($A991&amp;"-9",Matches!$J$2:$J$201,0)),3,2))))),""))</f>
        <v/>
      </c>
      <c r="AG991" s="12" t="str">
        <f aca="false">IF(OR($B991="",V991="",W991=""),"",IFERROR(IF(OR(INDEX(Matches!$I$2:$I$201,MATCH($A991&amp;"-10",Matches!$J$2:$J$201,0))="Void",INDEX(Matches!$G$2:$G$201,MATCH($A991&amp;"-10",Matches!$J$2:$J$201,0))="",INDEX(Matches!$H$2:$H$201,MATCH($A991&amp;"-10",Matches!$J$2:$J$201,0))=""),"",IF(AND($C991&lt;&gt;"",INDEX(Matches!$F$2:$F$201,MATCH($A991&amp;"-10",Matches!$J$2:$J$201,0))&lt;&gt;"",$C991&gt;=INDEX(Matches!$F$2:$F$201,MATCH($A991&amp;"-10",Matches!$J$2:$J$201,0))),"",IF(AND(V991=INDEX(Matches!$G$2:$G$201,MATCH($A991&amp;"-10",Matches!$J$2:$J$201,0)),W991=INDEX(Matches!$H$2:$H$201,MATCH($A991&amp;"-10",Matches!$J$2:$J$201,0))),5,IF(SIGN(V991-W991)&lt;&gt;SIGN(INDEX(Matches!$G$2:$G$201,MATCH($A991&amp;"-10",Matches!$J$2:$J$201,0))-INDEX(Matches!$H$2:$H$201,MATCH($A991&amp;"-10",Matches!$J$2:$J$201,0))),0,IF(V991-W991=INDEX(Matches!$G$2:$G$201,MATCH($A991&amp;"-10",Matches!$J$2:$J$201,0))-INDEX(Matches!$H$2:$H$201,MATCH($A991&amp;"-10",Matches!$J$2:$J$201,0)),3,2))))),""))</f>
        <v/>
      </c>
      <c r="AH991" s="13" t="str">
        <f aca="false">IF($B991="","",SUM(X991:AG991))</f>
        <v/>
      </c>
      <c r="AI991" s="12" t="str">
        <f aca="false">IF($B991="","",COUNTIF(X991:AG991,5))</f>
        <v/>
      </c>
      <c r="AJ991" s="12" t="str">
        <f aca="false">IF($B991="","",COUNTIF(X991:AG991,"&gt;=2"))</f>
        <v/>
      </c>
      <c r="AK991" s="12" t="str">
        <f aca="false">IF($B991="","",COUNT(X991:AG991))</f>
        <v/>
      </c>
    </row>
    <row r="992" customFormat="false" ht="15" hidden="false" customHeight="false" outlineLevel="0" collapsed="false">
      <c r="A992" s="7"/>
      <c r="B992" s="7"/>
      <c r="C992" s="11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12" t="str">
        <f aca="false">IF(OR($B992="",D992="",E992=""),"",IFERROR(IF(OR(INDEX(Matches!$I$2:$I$201,MATCH($A992&amp;"-1",Matches!$J$2:$J$201,0))="Void",INDEX(Matches!$G$2:$G$201,MATCH($A992&amp;"-1",Matches!$J$2:$J$201,0))="",INDEX(Matches!$H$2:$H$201,MATCH($A992&amp;"-1",Matches!$J$2:$J$201,0))=""),"",IF(AND($C992&lt;&gt;"",INDEX(Matches!$F$2:$F$201,MATCH($A992&amp;"-1",Matches!$J$2:$J$201,0))&lt;&gt;"",$C992&gt;=INDEX(Matches!$F$2:$F$201,MATCH($A992&amp;"-1",Matches!$J$2:$J$201,0))),"",IF(AND(D992=INDEX(Matches!$G$2:$G$201,MATCH($A992&amp;"-1",Matches!$J$2:$J$201,0)),E992=INDEX(Matches!$H$2:$H$201,MATCH($A992&amp;"-1",Matches!$J$2:$J$201,0))),5,IF(SIGN(D992-E992)&lt;&gt;SIGN(INDEX(Matches!$G$2:$G$201,MATCH($A992&amp;"-1",Matches!$J$2:$J$201,0))-INDEX(Matches!$H$2:$H$201,MATCH($A992&amp;"-1",Matches!$J$2:$J$201,0))),0,IF(D992-E992=INDEX(Matches!$G$2:$G$201,MATCH($A992&amp;"-1",Matches!$J$2:$J$201,0))-INDEX(Matches!$H$2:$H$201,MATCH($A992&amp;"-1",Matches!$J$2:$J$201,0)),3,2))))),""))</f>
        <v/>
      </c>
      <c r="Y992" s="12" t="str">
        <f aca="false">IF(OR($B992="",F992="",G992=""),"",IFERROR(IF(OR(INDEX(Matches!$I$2:$I$201,MATCH($A992&amp;"-2",Matches!$J$2:$J$201,0))="Void",INDEX(Matches!$G$2:$G$201,MATCH($A992&amp;"-2",Matches!$J$2:$J$201,0))="",INDEX(Matches!$H$2:$H$201,MATCH($A992&amp;"-2",Matches!$J$2:$J$201,0))=""),"",IF(AND($C992&lt;&gt;"",INDEX(Matches!$F$2:$F$201,MATCH($A992&amp;"-2",Matches!$J$2:$J$201,0))&lt;&gt;"",$C992&gt;=INDEX(Matches!$F$2:$F$201,MATCH($A992&amp;"-2",Matches!$J$2:$J$201,0))),"",IF(AND(F992=INDEX(Matches!$G$2:$G$201,MATCH($A992&amp;"-2",Matches!$J$2:$J$201,0)),G992=INDEX(Matches!$H$2:$H$201,MATCH($A992&amp;"-2",Matches!$J$2:$J$201,0))),5,IF(SIGN(F992-G992)&lt;&gt;SIGN(INDEX(Matches!$G$2:$G$201,MATCH($A992&amp;"-2",Matches!$J$2:$J$201,0))-INDEX(Matches!$H$2:$H$201,MATCH($A992&amp;"-2",Matches!$J$2:$J$201,0))),0,IF(F992-G992=INDEX(Matches!$G$2:$G$201,MATCH($A992&amp;"-2",Matches!$J$2:$J$201,0))-INDEX(Matches!$H$2:$H$201,MATCH($A992&amp;"-2",Matches!$J$2:$J$201,0)),3,2))))),""))</f>
        <v/>
      </c>
      <c r="Z992" s="12" t="str">
        <f aca="false">IF(OR($B992="",H992="",I992=""),"",IFERROR(IF(OR(INDEX(Matches!$I$2:$I$201,MATCH($A992&amp;"-3",Matches!$J$2:$J$201,0))="Void",INDEX(Matches!$G$2:$G$201,MATCH($A992&amp;"-3",Matches!$J$2:$J$201,0))="",INDEX(Matches!$H$2:$H$201,MATCH($A992&amp;"-3",Matches!$J$2:$J$201,0))=""),"",IF(AND($C992&lt;&gt;"",INDEX(Matches!$F$2:$F$201,MATCH($A992&amp;"-3",Matches!$J$2:$J$201,0))&lt;&gt;"",$C992&gt;=INDEX(Matches!$F$2:$F$201,MATCH($A992&amp;"-3",Matches!$J$2:$J$201,0))),"",IF(AND(H992=INDEX(Matches!$G$2:$G$201,MATCH($A992&amp;"-3",Matches!$J$2:$J$201,0)),I992=INDEX(Matches!$H$2:$H$201,MATCH($A992&amp;"-3",Matches!$J$2:$J$201,0))),5,IF(SIGN(H992-I992)&lt;&gt;SIGN(INDEX(Matches!$G$2:$G$201,MATCH($A992&amp;"-3",Matches!$J$2:$J$201,0))-INDEX(Matches!$H$2:$H$201,MATCH($A992&amp;"-3",Matches!$J$2:$J$201,0))),0,IF(H992-I992=INDEX(Matches!$G$2:$G$201,MATCH($A992&amp;"-3",Matches!$J$2:$J$201,0))-INDEX(Matches!$H$2:$H$201,MATCH($A992&amp;"-3",Matches!$J$2:$J$201,0)),3,2))))),""))</f>
        <v/>
      </c>
      <c r="AA992" s="12" t="str">
        <f aca="false">IF(OR($B992="",J992="",K992=""),"",IFERROR(IF(OR(INDEX(Matches!$I$2:$I$201,MATCH($A992&amp;"-4",Matches!$J$2:$J$201,0))="Void",INDEX(Matches!$G$2:$G$201,MATCH($A992&amp;"-4",Matches!$J$2:$J$201,0))="",INDEX(Matches!$H$2:$H$201,MATCH($A992&amp;"-4",Matches!$J$2:$J$201,0))=""),"",IF(AND($C992&lt;&gt;"",INDEX(Matches!$F$2:$F$201,MATCH($A992&amp;"-4",Matches!$J$2:$J$201,0))&lt;&gt;"",$C992&gt;=INDEX(Matches!$F$2:$F$201,MATCH($A992&amp;"-4",Matches!$J$2:$J$201,0))),"",IF(AND(J992=INDEX(Matches!$G$2:$G$201,MATCH($A992&amp;"-4",Matches!$J$2:$J$201,0)),K992=INDEX(Matches!$H$2:$H$201,MATCH($A992&amp;"-4",Matches!$J$2:$J$201,0))),5,IF(SIGN(J992-K992)&lt;&gt;SIGN(INDEX(Matches!$G$2:$G$201,MATCH($A992&amp;"-4",Matches!$J$2:$J$201,0))-INDEX(Matches!$H$2:$H$201,MATCH($A992&amp;"-4",Matches!$J$2:$J$201,0))),0,IF(J992-K992=INDEX(Matches!$G$2:$G$201,MATCH($A992&amp;"-4",Matches!$J$2:$J$201,0))-INDEX(Matches!$H$2:$H$201,MATCH($A992&amp;"-4",Matches!$J$2:$J$201,0)),3,2))))),""))</f>
        <v/>
      </c>
      <c r="AB992" s="12" t="str">
        <f aca="false">IF(OR($B992="",L992="",M992=""),"",IFERROR(IF(OR(INDEX(Matches!$I$2:$I$201,MATCH($A992&amp;"-5",Matches!$J$2:$J$201,0))="Void",INDEX(Matches!$G$2:$G$201,MATCH($A992&amp;"-5",Matches!$J$2:$J$201,0))="",INDEX(Matches!$H$2:$H$201,MATCH($A992&amp;"-5",Matches!$J$2:$J$201,0))=""),"",IF(AND($C992&lt;&gt;"",INDEX(Matches!$F$2:$F$201,MATCH($A992&amp;"-5",Matches!$J$2:$J$201,0))&lt;&gt;"",$C992&gt;=INDEX(Matches!$F$2:$F$201,MATCH($A992&amp;"-5",Matches!$J$2:$J$201,0))),"",IF(AND(L992=INDEX(Matches!$G$2:$G$201,MATCH($A992&amp;"-5",Matches!$J$2:$J$201,0)),M992=INDEX(Matches!$H$2:$H$201,MATCH($A992&amp;"-5",Matches!$J$2:$J$201,0))),5,IF(SIGN(L992-M992)&lt;&gt;SIGN(INDEX(Matches!$G$2:$G$201,MATCH($A992&amp;"-5",Matches!$J$2:$J$201,0))-INDEX(Matches!$H$2:$H$201,MATCH($A992&amp;"-5",Matches!$J$2:$J$201,0))),0,IF(L992-M992=INDEX(Matches!$G$2:$G$201,MATCH($A992&amp;"-5",Matches!$J$2:$J$201,0))-INDEX(Matches!$H$2:$H$201,MATCH($A992&amp;"-5",Matches!$J$2:$J$201,0)),3,2))))),""))</f>
        <v/>
      </c>
      <c r="AC992" s="12" t="str">
        <f aca="false">IF(OR($B992="",N992="",O992=""),"",IFERROR(IF(OR(INDEX(Matches!$I$2:$I$201,MATCH($A992&amp;"-6",Matches!$J$2:$J$201,0))="Void",INDEX(Matches!$G$2:$G$201,MATCH($A992&amp;"-6",Matches!$J$2:$J$201,0))="",INDEX(Matches!$H$2:$H$201,MATCH($A992&amp;"-6",Matches!$J$2:$J$201,0))=""),"",IF(AND($C992&lt;&gt;"",INDEX(Matches!$F$2:$F$201,MATCH($A992&amp;"-6",Matches!$J$2:$J$201,0))&lt;&gt;"",$C992&gt;=INDEX(Matches!$F$2:$F$201,MATCH($A992&amp;"-6",Matches!$J$2:$J$201,0))),"",IF(AND(N992=INDEX(Matches!$G$2:$G$201,MATCH($A992&amp;"-6",Matches!$J$2:$J$201,0)),O992=INDEX(Matches!$H$2:$H$201,MATCH($A992&amp;"-6",Matches!$J$2:$J$201,0))),5,IF(SIGN(N992-O992)&lt;&gt;SIGN(INDEX(Matches!$G$2:$G$201,MATCH($A992&amp;"-6",Matches!$J$2:$J$201,0))-INDEX(Matches!$H$2:$H$201,MATCH($A992&amp;"-6",Matches!$J$2:$J$201,0))),0,IF(N992-O992=INDEX(Matches!$G$2:$G$201,MATCH($A992&amp;"-6",Matches!$J$2:$J$201,0))-INDEX(Matches!$H$2:$H$201,MATCH($A992&amp;"-6",Matches!$J$2:$J$201,0)),3,2))))),""))</f>
        <v/>
      </c>
      <c r="AD992" s="12" t="str">
        <f aca="false">IF(OR($B992="",P992="",Q992=""),"",IFERROR(IF(OR(INDEX(Matches!$I$2:$I$201,MATCH($A992&amp;"-7",Matches!$J$2:$J$201,0))="Void",INDEX(Matches!$G$2:$G$201,MATCH($A992&amp;"-7",Matches!$J$2:$J$201,0))="",INDEX(Matches!$H$2:$H$201,MATCH($A992&amp;"-7",Matches!$J$2:$J$201,0))=""),"",IF(AND($C992&lt;&gt;"",INDEX(Matches!$F$2:$F$201,MATCH($A992&amp;"-7",Matches!$J$2:$J$201,0))&lt;&gt;"",$C992&gt;=INDEX(Matches!$F$2:$F$201,MATCH($A992&amp;"-7",Matches!$J$2:$J$201,0))),"",IF(AND(P992=INDEX(Matches!$G$2:$G$201,MATCH($A992&amp;"-7",Matches!$J$2:$J$201,0)),Q992=INDEX(Matches!$H$2:$H$201,MATCH($A992&amp;"-7",Matches!$J$2:$J$201,0))),5,IF(SIGN(P992-Q992)&lt;&gt;SIGN(INDEX(Matches!$G$2:$G$201,MATCH($A992&amp;"-7",Matches!$J$2:$J$201,0))-INDEX(Matches!$H$2:$H$201,MATCH($A992&amp;"-7",Matches!$J$2:$J$201,0))),0,IF(P992-Q992=INDEX(Matches!$G$2:$G$201,MATCH($A992&amp;"-7",Matches!$J$2:$J$201,0))-INDEX(Matches!$H$2:$H$201,MATCH($A992&amp;"-7",Matches!$J$2:$J$201,0)),3,2))))),""))</f>
        <v/>
      </c>
      <c r="AE992" s="12" t="str">
        <f aca="false">IF(OR($B992="",R992="",S992=""),"",IFERROR(IF(OR(INDEX(Matches!$I$2:$I$201,MATCH($A992&amp;"-8",Matches!$J$2:$J$201,0))="Void",INDEX(Matches!$G$2:$G$201,MATCH($A992&amp;"-8",Matches!$J$2:$J$201,0))="",INDEX(Matches!$H$2:$H$201,MATCH($A992&amp;"-8",Matches!$J$2:$J$201,0))=""),"",IF(AND($C992&lt;&gt;"",INDEX(Matches!$F$2:$F$201,MATCH($A992&amp;"-8",Matches!$J$2:$J$201,0))&lt;&gt;"",$C992&gt;=INDEX(Matches!$F$2:$F$201,MATCH($A992&amp;"-8",Matches!$J$2:$J$201,0))),"",IF(AND(R992=INDEX(Matches!$G$2:$G$201,MATCH($A992&amp;"-8",Matches!$J$2:$J$201,0)),S992=INDEX(Matches!$H$2:$H$201,MATCH($A992&amp;"-8",Matches!$J$2:$J$201,0))),5,IF(SIGN(R992-S992)&lt;&gt;SIGN(INDEX(Matches!$G$2:$G$201,MATCH($A992&amp;"-8",Matches!$J$2:$J$201,0))-INDEX(Matches!$H$2:$H$201,MATCH($A992&amp;"-8",Matches!$J$2:$J$201,0))),0,IF(R992-S992=INDEX(Matches!$G$2:$G$201,MATCH($A992&amp;"-8",Matches!$J$2:$J$201,0))-INDEX(Matches!$H$2:$H$201,MATCH($A992&amp;"-8",Matches!$J$2:$J$201,0)),3,2))))),""))</f>
        <v/>
      </c>
      <c r="AF992" s="12" t="str">
        <f aca="false">IF(OR($B992="",T992="",U992=""),"",IFERROR(IF(OR(INDEX(Matches!$I$2:$I$201,MATCH($A992&amp;"-9",Matches!$J$2:$J$201,0))="Void",INDEX(Matches!$G$2:$G$201,MATCH($A992&amp;"-9",Matches!$J$2:$J$201,0))="",INDEX(Matches!$H$2:$H$201,MATCH($A992&amp;"-9",Matches!$J$2:$J$201,0))=""),"",IF(AND($C992&lt;&gt;"",INDEX(Matches!$F$2:$F$201,MATCH($A992&amp;"-9",Matches!$J$2:$J$201,0))&lt;&gt;"",$C992&gt;=INDEX(Matches!$F$2:$F$201,MATCH($A992&amp;"-9",Matches!$J$2:$J$201,0))),"",IF(AND(T992=INDEX(Matches!$G$2:$G$201,MATCH($A992&amp;"-9",Matches!$J$2:$J$201,0)),U992=INDEX(Matches!$H$2:$H$201,MATCH($A992&amp;"-9",Matches!$J$2:$J$201,0))),5,IF(SIGN(T992-U992)&lt;&gt;SIGN(INDEX(Matches!$G$2:$G$201,MATCH($A992&amp;"-9",Matches!$J$2:$J$201,0))-INDEX(Matches!$H$2:$H$201,MATCH($A992&amp;"-9",Matches!$J$2:$J$201,0))),0,IF(T992-U992=INDEX(Matches!$G$2:$G$201,MATCH($A992&amp;"-9",Matches!$J$2:$J$201,0))-INDEX(Matches!$H$2:$H$201,MATCH($A992&amp;"-9",Matches!$J$2:$J$201,0)),3,2))))),""))</f>
        <v/>
      </c>
      <c r="AG992" s="12" t="str">
        <f aca="false">IF(OR($B992="",V992="",W992=""),"",IFERROR(IF(OR(INDEX(Matches!$I$2:$I$201,MATCH($A992&amp;"-10",Matches!$J$2:$J$201,0))="Void",INDEX(Matches!$G$2:$G$201,MATCH($A992&amp;"-10",Matches!$J$2:$J$201,0))="",INDEX(Matches!$H$2:$H$201,MATCH($A992&amp;"-10",Matches!$J$2:$J$201,0))=""),"",IF(AND($C992&lt;&gt;"",INDEX(Matches!$F$2:$F$201,MATCH($A992&amp;"-10",Matches!$J$2:$J$201,0))&lt;&gt;"",$C992&gt;=INDEX(Matches!$F$2:$F$201,MATCH($A992&amp;"-10",Matches!$J$2:$J$201,0))),"",IF(AND(V992=INDEX(Matches!$G$2:$G$201,MATCH($A992&amp;"-10",Matches!$J$2:$J$201,0)),W992=INDEX(Matches!$H$2:$H$201,MATCH($A992&amp;"-10",Matches!$J$2:$J$201,0))),5,IF(SIGN(V992-W992)&lt;&gt;SIGN(INDEX(Matches!$G$2:$G$201,MATCH($A992&amp;"-10",Matches!$J$2:$J$201,0))-INDEX(Matches!$H$2:$H$201,MATCH($A992&amp;"-10",Matches!$J$2:$J$201,0))),0,IF(V992-W992=INDEX(Matches!$G$2:$G$201,MATCH($A992&amp;"-10",Matches!$J$2:$J$201,0))-INDEX(Matches!$H$2:$H$201,MATCH($A992&amp;"-10",Matches!$J$2:$J$201,0)),3,2))))),""))</f>
        <v/>
      </c>
      <c r="AH992" s="13" t="str">
        <f aca="false">IF($B992="","",SUM(X992:AG992))</f>
        <v/>
      </c>
      <c r="AI992" s="12" t="str">
        <f aca="false">IF($B992="","",COUNTIF(X992:AG992,5))</f>
        <v/>
      </c>
      <c r="AJ992" s="12" t="str">
        <f aca="false">IF($B992="","",COUNTIF(X992:AG992,"&gt;=2"))</f>
        <v/>
      </c>
      <c r="AK992" s="12" t="str">
        <f aca="false">IF($B992="","",COUNT(X992:AG992))</f>
        <v/>
      </c>
    </row>
    <row r="993" customFormat="false" ht="15" hidden="false" customHeight="false" outlineLevel="0" collapsed="false">
      <c r="A993" s="7"/>
      <c r="B993" s="7"/>
      <c r="C993" s="11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12" t="str">
        <f aca="false">IF(OR($B993="",D993="",E993=""),"",IFERROR(IF(OR(INDEX(Matches!$I$2:$I$201,MATCH($A993&amp;"-1",Matches!$J$2:$J$201,0))="Void",INDEX(Matches!$G$2:$G$201,MATCH($A993&amp;"-1",Matches!$J$2:$J$201,0))="",INDEX(Matches!$H$2:$H$201,MATCH($A993&amp;"-1",Matches!$J$2:$J$201,0))=""),"",IF(AND($C993&lt;&gt;"",INDEX(Matches!$F$2:$F$201,MATCH($A993&amp;"-1",Matches!$J$2:$J$201,0))&lt;&gt;"",$C993&gt;=INDEX(Matches!$F$2:$F$201,MATCH($A993&amp;"-1",Matches!$J$2:$J$201,0))),"",IF(AND(D993=INDEX(Matches!$G$2:$G$201,MATCH($A993&amp;"-1",Matches!$J$2:$J$201,0)),E993=INDEX(Matches!$H$2:$H$201,MATCH($A993&amp;"-1",Matches!$J$2:$J$201,0))),5,IF(SIGN(D993-E993)&lt;&gt;SIGN(INDEX(Matches!$G$2:$G$201,MATCH($A993&amp;"-1",Matches!$J$2:$J$201,0))-INDEX(Matches!$H$2:$H$201,MATCH($A993&amp;"-1",Matches!$J$2:$J$201,0))),0,IF(D993-E993=INDEX(Matches!$G$2:$G$201,MATCH($A993&amp;"-1",Matches!$J$2:$J$201,0))-INDEX(Matches!$H$2:$H$201,MATCH($A993&amp;"-1",Matches!$J$2:$J$201,0)),3,2))))),""))</f>
        <v/>
      </c>
      <c r="Y993" s="12" t="str">
        <f aca="false">IF(OR($B993="",F993="",G993=""),"",IFERROR(IF(OR(INDEX(Matches!$I$2:$I$201,MATCH($A993&amp;"-2",Matches!$J$2:$J$201,0))="Void",INDEX(Matches!$G$2:$G$201,MATCH($A993&amp;"-2",Matches!$J$2:$J$201,0))="",INDEX(Matches!$H$2:$H$201,MATCH($A993&amp;"-2",Matches!$J$2:$J$201,0))=""),"",IF(AND($C993&lt;&gt;"",INDEX(Matches!$F$2:$F$201,MATCH($A993&amp;"-2",Matches!$J$2:$J$201,0))&lt;&gt;"",$C993&gt;=INDEX(Matches!$F$2:$F$201,MATCH($A993&amp;"-2",Matches!$J$2:$J$201,0))),"",IF(AND(F993=INDEX(Matches!$G$2:$G$201,MATCH($A993&amp;"-2",Matches!$J$2:$J$201,0)),G993=INDEX(Matches!$H$2:$H$201,MATCH($A993&amp;"-2",Matches!$J$2:$J$201,0))),5,IF(SIGN(F993-G993)&lt;&gt;SIGN(INDEX(Matches!$G$2:$G$201,MATCH($A993&amp;"-2",Matches!$J$2:$J$201,0))-INDEX(Matches!$H$2:$H$201,MATCH($A993&amp;"-2",Matches!$J$2:$J$201,0))),0,IF(F993-G993=INDEX(Matches!$G$2:$G$201,MATCH($A993&amp;"-2",Matches!$J$2:$J$201,0))-INDEX(Matches!$H$2:$H$201,MATCH($A993&amp;"-2",Matches!$J$2:$J$201,0)),3,2))))),""))</f>
        <v/>
      </c>
      <c r="Z993" s="12" t="str">
        <f aca="false">IF(OR($B993="",H993="",I993=""),"",IFERROR(IF(OR(INDEX(Matches!$I$2:$I$201,MATCH($A993&amp;"-3",Matches!$J$2:$J$201,0))="Void",INDEX(Matches!$G$2:$G$201,MATCH($A993&amp;"-3",Matches!$J$2:$J$201,0))="",INDEX(Matches!$H$2:$H$201,MATCH($A993&amp;"-3",Matches!$J$2:$J$201,0))=""),"",IF(AND($C993&lt;&gt;"",INDEX(Matches!$F$2:$F$201,MATCH($A993&amp;"-3",Matches!$J$2:$J$201,0))&lt;&gt;"",$C993&gt;=INDEX(Matches!$F$2:$F$201,MATCH($A993&amp;"-3",Matches!$J$2:$J$201,0))),"",IF(AND(H993=INDEX(Matches!$G$2:$G$201,MATCH($A993&amp;"-3",Matches!$J$2:$J$201,0)),I993=INDEX(Matches!$H$2:$H$201,MATCH($A993&amp;"-3",Matches!$J$2:$J$201,0))),5,IF(SIGN(H993-I993)&lt;&gt;SIGN(INDEX(Matches!$G$2:$G$201,MATCH($A993&amp;"-3",Matches!$J$2:$J$201,0))-INDEX(Matches!$H$2:$H$201,MATCH($A993&amp;"-3",Matches!$J$2:$J$201,0))),0,IF(H993-I993=INDEX(Matches!$G$2:$G$201,MATCH($A993&amp;"-3",Matches!$J$2:$J$201,0))-INDEX(Matches!$H$2:$H$201,MATCH($A993&amp;"-3",Matches!$J$2:$J$201,0)),3,2))))),""))</f>
        <v/>
      </c>
      <c r="AA993" s="12" t="str">
        <f aca="false">IF(OR($B993="",J993="",K993=""),"",IFERROR(IF(OR(INDEX(Matches!$I$2:$I$201,MATCH($A993&amp;"-4",Matches!$J$2:$J$201,0))="Void",INDEX(Matches!$G$2:$G$201,MATCH($A993&amp;"-4",Matches!$J$2:$J$201,0))="",INDEX(Matches!$H$2:$H$201,MATCH($A993&amp;"-4",Matches!$J$2:$J$201,0))=""),"",IF(AND($C993&lt;&gt;"",INDEX(Matches!$F$2:$F$201,MATCH($A993&amp;"-4",Matches!$J$2:$J$201,0))&lt;&gt;"",$C993&gt;=INDEX(Matches!$F$2:$F$201,MATCH($A993&amp;"-4",Matches!$J$2:$J$201,0))),"",IF(AND(J993=INDEX(Matches!$G$2:$G$201,MATCH($A993&amp;"-4",Matches!$J$2:$J$201,0)),K993=INDEX(Matches!$H$2:$H$201,MATCH($A993&amp;"-4",Matches!$J$2:$J$201,0))),5,IF(SIGN(J993-K993)&lt;&gt;SIGN(INDEX(Matches!$G$2:$G$201,MATCH($A993&amp;"-4",Matches!$J$2:$J$201,0))-INDEX(Matches!$H$2:$H$201,MATCH($A993&amp;"-4",Matches!$J$2:$J$201,0))),0,IF(J993-K993=INDEX(Matches!$G$2:$G$201,MATCH($A993&amp;"-4",Matches!$J$2:$J$201,0))-INDEX(Matches!$H$2:$H$201,MATCH($A993&amp;"-4",Matches!$J$2:$J$201,0)),3,2))))),""))</f>
        <v/>
      </c>
      <c r="AB993" s="12" t="str">
        <f aca="false">IF(OR($B993="",L993="",M993=""),"",IFERROR(IF(OR(INDEX(Matches!$I$2:$I$201,MATCH($A993&amp;"-5",Matches!$J$2:$J$201,0))="Void",INDEX(Matches!$G$2:$G$201,MATCH($A993&amp;"-5",Matches!$J$2:$J$201,0))="",INDEX(Matches!$H$2:$H$201,MATCH($A993&amp;"-5",Matches!$J$2:$J$201,0))=""),"",IF(AND($C993&lt;&gt;"",INDEX(Matches!$F$2:$F$201,MATCH($A993&amp;"-5",Matches!$J$2:$J$201,0))&lt;&gt;"",$C993&gt;=INDEX(Matches!$F$2:$F$201,MATCH($A993&amp;"-5",Matches!$J$2:$J$201,0))),"",IF(AND(L993=INDEX(Matches!$G$2:$G$201,MATCH($A993&amp;"-5",Matches!$J$2:$J$201,0)),M993=INDEX(Matches!$H$2:$H$201,MATCH($A993&amp;"-5",Matches!$J$2:$J$201,0))),5,IF(SIGN(L993-M993)&lt;&gt;SIGN(INDEX(Matches!$G$2:$G$201,MATCH($A993&amp;"-5",Matches!$J$2:$J$201,0))-INDEX(Matches!$H$2:$H$201,MATCH($A993&amp;"-5",Matches!$J$2:$J$201,0))),0,IF(L993-M993=INDEX(Matches!$G$2:$G$201,MATCH($A993&amp;"-5",Matches!$J$2:$J$201,0))-INDEX(Matches!$H$2:$H$201,MATCH($A993&amp;"-5",Matches!$J$2:$J$201,0)),3,2))))),""))</f>
        <v/>
      </c>
      <c r="AC993" s="12" t="str">
        <f aca="false">IF(OR($B993="",N993="",O993=""),"",IFERROR(IF(OR(INDEX(Matches!$I$2:$I$201,MATCH($A993&amp;"-6",Matches!$J$2:$J$201,0))="Void",INDEX(Matches!$G$2:$G$201,MATCH($A993&amp;"-6",Matches!$J$2:$J$201,0))="",INDEX(Matches!$H$2:$H$201,MATCH($A993&amp;"-6",Matches!$J$2:$J$201,0))=""),"",IF(AND($C993&lt;&gt;"",INDEX(Matches!$F$2:$F$201,MATCH($A993&amp;"-6",Matches!$J$2:$J$201,0))&lt;&gt;"",$C993&gt;=INDEX(Matches!$F$2:$F$201,MATCH($A993&amp;"-6",Matches!$J$2:$J$201,0))),"",IF(AND(N993=INDEX(Matches!$G$2:$G$201,MATCH($A993&amp;"-6",Matches!$J$2:$J$201,0)),O993=INDEX(Matches!$H$2:$H$201,MATCH($A993&amp;"-6",Matches!$J$2:$J$201,0))),5,IF(SIGN(N993-O993)&lt;&gt;SIGN(INDEX(Matches!$G$2:$G$201,MATCH($A993&amp;"-6",Matches!$J$2:$J$201,0))-INDEX(Matches!$H$2:$H$201,MATCH($A993&amp;"-6",Matches!$J$2:$J$201,0))),0,IF(N993-O993=INDEX(Matches!$G$2:$G$201,MATCH($A993&amp;"-6",Matches!$J$2:$J$201,0))-INDEX(Matches!$H$2:$H$201,MATCH($A993&amp;"-6",Matches!$J$2:$J$201,0)),3,2))))),""))</f>
        <v/>
      </c>
      <c r="AD993" s="12" t="str">
        <f aca="false">IF(OR($B993="",P993="",Q993=""),"",IFERROR(IF(OR(INDEX(Matches!$I$2:$I$201,MATCH($A993&amp;"-7",Matches!$J$2:$J$201,0))="Void",INDEX(Matches!$G$2:$G$201,MATCH($A993&amp;"-7",Matches!$J$2:$J$201,0))="",INDEX(Matches!$H$2:$H$201,MATCH($A993&amp;"-7",Matches!$J$2:$J$201,0))=""),"",IF(AND($C993&lt;&gt;"",INDEX(Matches!$F$2:$F$201,MATCH($A993&amp;"-7",Matches!$J$2:$J$201,0))&lt;&gt;"",$C993&gt;=INDEX(Matches!$F$2:$F$201,MATCH($A993&amp;"-7",Matches!$J$2:$J$201,0))),"",IF(AND(P993=INDEX(Matches!$G$2:$G$201,MATCH($A993&amp;"-7",Matches!$J$2:$J$201,0)),Q993=INDEX(Matches!$H$2:$H$201,MATCH($A993&amp;"-7",Matches!$J$2:$J$201,0))),5,IF(SIGN(P993-Q993)&lt;&gt;SIGN(INDEX(Matches!$G$2:$G$201,MATCH($A993&amp;"-7",Matches!$J$2:$J$201,0))-INDEX(Matches!$H$2:$H$201,MATCH($A993&amp;"-7",Matches!$J$2:$J$201,0))),0,IF(P993-Q993=INDEX(Matches!$G$2:$G$201,MATCH($A993&amp;"-7",Matches!$J$2:$J$201,0))-INDEX(Matches!$H$2:$H$201,MATCH($A993&amp;"-7",Matches!$J$2:$J$201,0)),3,2))))),""))</f>
        <v/>
      </c>
      <c r="AE993" s="12" t="str">
        <f aca="false">IF(OR($B993="",R993="",S993=""),"",IFERROR(IF(OR(INDEX(Matches!$I$2:$I$201,MATCH($A993&amp;"-8",Matches!$J$2:$J$201,0))="Void",INDEX(Matches!$G$2:$G$201,MATCH($A993&amp;"-8",Matches!$J$2:$J$201,0))="",INDEX(Matches!$H$2:$H$201,MATCH($A993&amp;"-8",Matches!$J$2:$J$201,0))=""),"",IF(AND($C993&lt;&gt;"",INDEX(Matches!$F$2:$F$201,MATCH($A993&amp;"-8",Matches!$J$2:$J$201,0))&lt;&gt;"",$C993&gt;=INDEX(Matches!$F$2:$F$201,MATCH($A993&amp;"-8",Matches!$J$2:$J$201,0))),"",IF(AND(R993=INDEX(Matches!$G$2:$G$201,MATCH($A993&amp;"-8",Matches!$J$2:$J$201,0)),S993=INDEX(Matches!$H$2:$H$201,MATCH($A993&amp;"-8",Matches!$J$2:$J$201,0))),5,IF(SIGN(R993-S993)&lt;&gt;SIGN(INDEX(Matches!$G$2:$G$201,MATCH($A993&amp;"-8",Matches!$J$2:$J$201,0))-INDEX(Matches!$H$2:$H$201,MATCH($A993&amp;"-8",Matches!$J$2:$J$201,0))),0,IF(R993-S993=INDEX(Matches!$G$2:$G$201,MATCH($A993&amp;"-8",Matches!$J$2:$J$201,0))-INDEX(Matches!$H$2:$H$201,MATCH($A993&amp;"-8",Matches!$J$2:$J$201,0)),3,2))))),""))</f>
        <v/>
      </c>
      <c r="AF993" s="12" t="str">
        <f aca="false">IF(OR($B993="",T993="",U993=""),"",IFERROR(IF(OR(INDEX(Matches!$I$2:$I$201,MATCH($A993&amp;"-9",Matches!$J$2:$J$201,0))="Void",INDEX(Matches!$G$2:$G$201,MATCH($A993&amp;"-9",Matches!$J$2:$J$201,0))="",INDEX(Matches!$H$2:$H$201,MATCH($A993&amp;"-9",Matches!$J$2:$J$201,0))=""),"",IF(AND($C993&lt;&gt;"",INDEX(Matches!$F$2:$F$201,MATCH($A993&amp;"-9",Matches!$J$2:$J$201,0))&lt;&gt;"",$C993&gt;=INDEX(Matches!$F$2:$F$201,MATCH($A993&amp;"-9",Matches!$J$2:$J$201,0))),"",IF(AND(T993=INDEX(Matches!$G$2:$G$201,MATCH($A993&amp;"-9",Matches!$J$2:$J$201,0)),U993=INDEX(Matches!$H$2:$H$201,MATCH($A993&amp;"-9",Matches!$J$2:$J$201,0))),5,IF(SIGN(T993-U993)&lt;&gt;SIGN(INDEX(Matches!$G$2:$G$201,MATCH($A993&amp;"-9",Matches!$J$2:$J$201,0))-INDEX(Matches!$H$2:$H$201,MATCH($A993&amp;"-9",Matches!$J$2:$J$201,0))),0,IF(T993-U993=INDEX(Matches!$G$2:$G$201,MATCH($A993&amp;"-9",Matches!$J$2:$J$201,0))-INDEX(Matches!$H$2:$H$201,MATCH($A993&amp;"-9",Matches!$J$2:$J$201,0)),3,2))))),""))</f>
        <v/>
      </c>
      <c r="AG993" s="12" t="str">
        <f aca="false">IF(OR($B993="",V993="",W993=""),"",IFERROR(IF(OR(INDEX(Matches!$I$2:$I$201,MATCH($A993&amp;"-10",Matches!$J$2:$J$201,0))="Void",INDEX(Matches!$G$2:$G$201,MATCH($A993&amp;"-10",Matches!$J$2:$J$201,0))="",INDEX(Matches!$H$2:$H$201,MATCH($A993&amp;"-10",Matches!$J$2:$J$201,0))=""),"",IF(AND($C993&lt;&gt;"",INDEX(Matches!$F$2:$F$201,MATCH($A993&amp;"-10",Matches!$J$2:$J$201,0))&lt;&gt;"",$C993&gt;=INDEX(Matches!$F$2:$F$201,MATCH($A993&amp;"-10",Matches!$J$2:$J$201,0))),"",IF(AND(V993=INDEX(Matches!$G$2:$G$201,MATCH($A993&amp;"-10",Matches!$J$2:$J$201,0)),W993=INDEX(Matches!$H$2:$H$201,MATCH($A993&amp;"-10",Matches!$J$2:$J$201,0))),5,IF(SIGN(V993-W993)&lt;&gt;SIGN(INDEX(Matches!$G$2:$G$201,MATCH($A993&amp;"-10",Matches!$J$2:$J$201,0))-INDEX(Matches!$H$2:$H$201,MATCH($A993&amp;"-10",Matches!$J$2:$J$201,0))),0,IF(V993-W993=INDEX(Matches!$G$2:$G$201,MATCH($A993&amp;"-10",Matches!$J$2:$J$201,0))-INDEX(Matches!$H$2:$H$201,MATCH($A993&amp;"-10",Matches!$J$2:$J$201,0)),3,2))))),""))</f>
        <v/>
      </c>
      <c r="AH993" s="13" t="str">
        <f aca="false">IF($B993="","",SUM(X993:AG993))</f>
        <v/>
      </c>
      <c r="AI993" s="12" t="str">
        <f aca="false">IF($B993="","",COUNTIF(X993:AG993,5))</f>
        <v/>
      </c>
      <c r="AJ993" s="12" t="str">
        <f aca="false">IF($B993="","",COUNTIF(X993:AG993,"&gt;=2"))</f>
        <v/>
      </c>
      <c r="AK993" s="12" t="str">
        <f aca="false">IF($B993="","",COUNT(X993:AG993))</f>
        <v/>
      </c>
    </row>
    <row r="994" customFormat="false" ht="15" hidden="false" customHeight="false" outlineLevel="0" collapsed="false">
      <c r="A994" s="7"/>
      <c r="B994" s="7"/>
      <c r="C994" s="11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12" t="str">
        <f aca="false">IF(OR($B994="",D994="",E994=""),"",IFERROR(IF(OR(INDEX(Matches!$I$2:$I$201,MATCH($A994&amp;"-1",Matches!$J$2:$J$201,0))="Void",INDEX(Matches!$G$2:$G$201,MATCH($A994&amp;"-1",Matches!$J$2:$J$201,0))="",INDEX(Matches!$H$2:$H$201,MATCH($A994&amp;"-1",Matches!$J$2:$J$201,0))=""),"",IF(AND($C994&lt;&gt;"",INDEX(Matches!$F$2:$F$201,MATCH($A994&amp;"-1",Matches!$J$2:$J$201,0))&lt;&gt;"",$C994&gt;=INDEX(Matches!$F$2:$F$201,MATCH($A994&amp;"-1",Matches!$J$2:$J$201,0))),"",IF(AND(D994=INDEX(Matches!$G$2:$G$201,MATCH($A994&amp;"-1",Matches!$J$2:$J$201,0)),E994=INDEX(Matches!$H$2:$H$201,MATCH($A994&amp;"-1",Matches!$J$2:$J$201,0))),5,IF(SIGN(D994-E994)&lt;&gt;SIGN(INDEX(Matches!$G$2:$G$201,MATCH($A994&amp;"-1",Matches!$J$2:$J$201,0))-INDEX(Matches!$H$2:$H$201,MATCH($A994&amp;"-1",Matches!$J$2:$J$201,0))),0,IF(D994-E994=INDEX(Matches!$G$2:$G$201,MATCH($A994&amp;"-1",Matches!$J$2:$J$201,0))-INDEX(Matches!$H$2:$H$201,MATCH($A994&amp;"-1",Matches!$J$2:$J$201,0)),3,2))))),""))</f>
        <v/>
      </c>
      <c r="Y994" s="12" t="str">
        <f aca="false">IF(OR($B994="",F994="",G994=""),"",IFERROR(IF(OR(INDEX(Matches!$I$2:$I$201,MATCH($A994&amp;"-2",Matches!$J$2:$J$201,0))="Void",INDEX(Matches!$G$2:$G$201,MATCH($A994&amp;"-2",Matches!$J$2:$J$201,0))="",INDEX(Matches!$H$2:$H$201,MATCH($A994&amp;"-2",Matches!$J$2:$J$201,0))=""),"",IF(AND($C994&lt;&gt;"",INDEX(Matches!$F$2:$F$201,MATCH($A994&amp;"-2",Matches!$J$2:$J$201,0))&lt;&gt;"",$C994&gt;=INDEX(Matches!$F$2:$F$201,MATCH($A994&amp;"-2",Matches!$J$2:$J$201,0))),"",IF(AND(F994=INDEX(Matches!$G$2:$G$201,MATCH($A994&amp;"-2",Matches!$J$2:$J$201,0)),G994=INDEX(Matches!$H$2:$H$201,MATCH($A994&amp;"-2",Matches!$J$2:$J$201,0))),5,IF(SIGN(F994-G994)&lt;&gt;SIGN(INDEX(Matches!$G$2:$G$201,MATCH($A994&amp;"-2",Matches!$J$2:$J$201,0))-INDEX(Matches!$H$2:$H$201,MATCH($A994&amp;"-2",Matches!$J$2:$J$201,0))),0,IF(F994-G994=INDEX(Matches!$G$2:$G$201,MATCH($A994&amp;"-2",Matches!$J$2:$J$201,0))-INDEX(Matches!$H$2:$H$201,MATCH($A994&amp;"-2",Matches!$J$2:$J$201,0)),3,2))))),""))</f>
        <v/>
      </c>
      <c r="Z994" s="12" t="str">
        <f aca="false">IF(OR($B994="",H994="",I994=""),"",IFERROR(IF(OR(INDEX(Matches!$I$2:$I$201,MATCH($A994&amp;"-3",Matches!$J$2:$J$201,0))="Void",INDEX(Matches!$G$2:$G$201,MATCH($A994&amp;"-3",Matches!$J$2:$J$201,0))="",INDEX(Matches!$H$2:$H$201,MATCH($A994&amp;"-3",Matches!$J$2:$J$201,0))=""),"",IF(AND($C994&lt;&gt;"",INDEX(Matches!$F$2:$F$201,MATCH($A994&amp;"-3",Matches!$J$2:$J$201,0))&lt;&gt;"",$C994&gt;=INDEX(Matches!$F$2:$F$201,MATCH($A994&amp;"-3",Matches!$J$2:$J$201,0))),"",IF(AND(H994=INDEX(Matches!$G$2:$G$201,MATCH($A994&amp;"-3",Matches!$J$2:$J$201,0)),I994=INDEX(Matches!$H$2:$H$201,MATCH($A994&amp;"-3",Matches!$J$2:$J$201,0))),5,IF(SIGN(H994-I994)&lt;&gt;SIGN(INDEX(Matches!$G$2:$G$201,MATCH($A994&amp;"-3",Matches!$J$2:$J$201,0))-INDEX(Matches!$H$2:$H$201,MATCH($A994&amp;"-3",Matches!$J$2:$J$201,0))),0,IF(H994-I994=INDEX(Matches!$G$2:$G$201,MATCH($A994&amp;"-3",Matches!$J$2:$J$201,0))-INDEX(Matches!$H$2:$H$201,MATCH($A994&amp;"-3",Matches!$J$2:$J$201,0)),3,2))))),""))</f>
        <v/>
      </c>
      <c r="AA994" s="12" t="str">
        <f aca="false">IF(OR($B994="",J994="",K994=""),"",IFERROR(IF(OR(INDEX(Matches!$I$2:$I$201,MATCH($A994&amp;"-4",Matches!$J$2:$J$201,0))="Void",INDEX(Matches!$G$2:$G$201,MATCH($A994&amp;"-4",Matches!$J$2:$J$201,0))="",INDEX(Matches!$H$2:$H$201,MATCH($A994&amp;"-4",Matches!$J$2:$J$201,0))=""),"",IF(AND($C994&lt;&gt;"",INDEX(Matches!$F$2:$F$201,MATCH($A994&amp;"-4",Matches!$J$2:$J$201,0))&lt;&gt;"",$C994&gt;=INDEX(Matches!$F$2:$F$201,MATCH($A994&amp;"-4",Matches!$J$2:$J$201,0))),"",IF(AND(J994=INDEX(Matches!$G$2:$G$201,MATCH($A994&amp;"-4",Matches!$J$2:$J$201,0)),K994=INDEX(Matches!$H$2:$H$201,MATCH($A994&amp;"-4",Matches!$J$2:$J$201,0))),5,IF(SIGN(J994-K994)&lt;&gt;SIGN(INDEX(Matches!$G$2:$G$201,MATCH($A994&amp;"-4",Matches!$J$2:$J$201,0))-INDEX(Matches!$H$2:$H$201,MATCH($A994&amp;"-4",Matches!$J$2:$J$201,0))),0,IF(J994-K994=INDEX(Matches!$G$2:$G$201,MATCH($A994&amp;"-4",Matches!$J$2:$J$201,0))-INDEX(Matches!$H$2:$H$201,MATCH($A994&amp;"-4",Matches!$J$2:$J$201,0)),3,2))))),""))</f>
        <v/>
      </c>
      <c r="AB994" s="12" t="str">
        <f aca="false">IF(OR($B994="",L994="",M994=""),"",IFERROR(IF(OR(INDEX(Matches!$I$2:$I$201,MATCH($A994&amp;"-5",Matches!$J$2:$J$201,0))="Void",INDEX(Matches!$G$2:$G$201,MATCH($A994&amp;"-5",Matches!$J$2:$J$201,0))="",INDEX(Matches!$H$2:$H$201,MATCH($A994&amp;"-5",Matches!$J$2:$J$201,0))=""),"",IF(AND($C994&lt;&gt;"",INDEX(Matches!$F$2:$F$201,MATCH($A994&amp;"-5",Matches!$J$2:$J$201,0))&lt;&gt;"",$C994&gt;=INDEX(Matches!$F$2:$F$201,MATCH($A994&amp;"-5",Matches!$J$2:$J$201,0))),"",IF(AND(L994=INDEX(Matches!$G$2:$G$201,MATCH($A994&amp;"-5",Matches!$J$2:$J$201,0)),M994=INDEX(Matches!$H$2:$H$201,MATCH($A994&amp;"-5",Matches!$J$2:$J$201,0))),5,IF(SIGN(L994-M994)&lt;&gt;SIGN(INDEX(Matches!$G$2:$G$201,MATCH($A994&amp;"-5",Matches!$J$2:$J$201,0))-INDEX(Matches!$H$2:$H$201,MATCH($A994&amp;"-5",Matches!$J$2:$J$201,0))),0,IF(L994-M994=INDEX(Matches!$G$2:$G$201,MATCH($A994&amp;"-5",Matches!$J$2:$J$201,0))-INDEX(Matches!$H$2:$H$201,MATCH($A994&amp;"-5",Matches!$J$2:$J$201,0)),3,2))))),""))</f>
        <v/>
      </c>
      <c r="AC994" s="12" t="str">
        <f aca="false">IF(OR($B994="",N994="",O994=""),"",IFERROR(IF(OR(INDEX(Matches!$I$2:$I$201,MATCH($A994&amp;"-6",Matches!$J$2:$J$201,0))="Void",INDEX(Matches!$G$2:$G$201,MATCH($A994&amp;"-6",Matches!$J$2:$J$201,0))="",INDEX(Matches!$H$2:$H$201,MATCH($A994&amp;"-6",Matches!$J$2:$J$201,0))=""),"",IF(AND($C994&lt;&gt;"",INDEX(Matches!$F$2:$F$201,MATCH($A994&amp;"-6",Matches!$J$2:$J$201,0))&lt;&gt;"",$C994&gt;=INDEX(Matches!$F$2:$F$201,MATCH($A994&amp;"-6",Matches!$J$2:$J$201,0))),"",IF(AND(N994=INDEX(Matches!$G$2:$G$201,MATCH($A994&amp;"-6",Matches!$J$2:$J$201,0)),O994=INDEX(Matches!$H$2:$H$201,MATCH($A994&amp;"-6",Matches!$J$2:$J$201,0))),5,IF(SIGN(N994-O994)&lt;&gt;SIGN(INDEX(Matches!$G$2:$G$201,MATCH($A994&amp;"-6",Matches!$J$2:$J$201,0))-INDEX(Matches!$H$2:$H$201,MATCH($A994&amp;"-6",Matches!$J$2:$J$201,0))),0,IF(N994-O994=INDEX(Matches!$G$2:$G$201,MATCH($A994&amp;"-6",Matches!$J$2:$J$201,0))-INDEX(Matches!$H$2:$H$201,MATCH($A994&amp;"-6",Matches!$J$2:$J$201,0)),3,2))))),""))</f>
        <v/>
      </c>
      <c r="AD994" s="12" t="str">
        <f aca="false">IF(OR($B994="",P994="",Q994=""),"",IFERROR(IF(OR(INDEX(Matches!$I$2:$I$201,MATCH($A994&amp;"-7",Matches!$J$2:$J$201,0))="Void",INDEX(Matches!$G$2:$G$201,MATCH($A994&amp;"-7",Matches!$J$2:$J$201,0))="",INDEX(Matches!$H$2:$H$201,MATCH($A994&amp;"-7",Matches!$J$2:$J$201,0))=""),"",IF(AND($C994&lt;&gt;"",INDEX(Matches!$F$2:$F$201,MATCH($A994&amp;"-7",Matches!$J$2:$J$201,0))&lt;&gt;"",$C994&gt;=INDEX(Matches!$F$2:$F$201,MATCH($A994&amp;"-7",Matches!$J$2:$J$201,0))),"",IF(AND(P994=INDEX(Matches!$G$2:$G$201,MATCH($A994&amp;"-7",Matches!$J$2:$J$201,0)),Q994=INDEX(Matches!$H$2:$H$201,MATCH($A994&amp;"-7",Matches!$J$2:$J$201,0))),5,IF(SIGN(P994-Q994)&lt;&gt;SIGN(INDEX(Matches!$G$2:$G$201,MATCH($A994&amp;"-7",Matches!$J$2:$J$201,0))-INDEX(Matches!$H$2:$H$201,MATCH($A994&amp;"-7",Matches!$J$2:$J$201,0))),0,IF(P994-Q994=INDEX(Matches!$G$2:$G$201,MATCH($A994&amp;"-7",Matches!$J$2:$J$201,0))-INDEX(Matches!$H$2:$H$201,MATCH($A994&amp;"-7",Matches!$J$2:$J$201,0)),3,2))))),""))</f>
        <v/>
      </c>
      <c r="AE994" s="12" t="str">
        <f aca="false">IF(OR($B994="",R994="",S994=""),"",IFERROR(IF(OR(INDEX(Matches!$I$2:$I$201,MATCH($A994&amp;"-8",Matches!$J$2:$J$201,0))="Void",INDEX(Matches!$G$2:$G$201,MATCH($A994&amp;"-8",Matches!$J$2:$J$201,0))="",INDEX(Matches!$H$2:$H$201,MATCH($A994&amp;"-8",Matches!$J$2:$J$201,0))=""),"",IF(AND($C994&lt;&gt;"",INDEX(Matches!$F$2:$F$201,MATCH($A994&amp;"-8",Matches!$J$2:$J$201,0))&lt;&gt;"",$C994&gt;=INDEX(Matches!$F$2:$F$201,MATCH($A994&amp;"-8",Matches!$J$2:$J$201,0))),"",IF(AND(R994=INDEX(Matches!$G$2:$G$201,MATCH($A994&amp;"-8",Matches!$J$2:$J$201,0)),S994=INDEX(Matches!$H$2:$H$201,MATCH($A994&amp;"-8",Matches!$J$2:$J$201,0))),5,IF(SIGN(R994-S994)&lt;&gt;SIGN(INDEX(Matches!$G$2:$G$201,MATCH($A994&amp;"-8",Matches!$J$2:$J$201,0))-INDEX(Matches!$H$2:$H$201,MATCH($A994&amp;"-8",Matches!$J$2:$J$201,0))),0,IF(R994-S994=INDEX(Matches!$G$2:$G$201,MATCH($A994&amp;"-8",Matches!$J$2:$J$201,0))-INDEX(Matches!$H$2:$H$201,MATCH($A994&amp;"-8",Matches!$J$2:$J$201,0)),3,2))))),""))</f>
        <v/>
      </c>
      <c r="AF994" s="12" t="str">
        <f aca="false">IF(OR($B994="",T994="",U994=""),"",IFERROR(IF(OR(INDEX(Matches!$I$2:$I$201,MATCH($A994&amp;"-9",Matches!$J$2:$J$201,0))="Void",INDEX(Matches!$G$2:$G$201,MATCH($A994&amp;"-9",Matches!$J$2:$J$201,0))="",INDEX(Matches!$H$2:$H$201,MATCH($A994&amp;"-9",Matches!$J$2:$J$201,0))=""),"",IF(AND($C994&lt;&gt;"",INDEX(Matches!$F$2:$F$201,MATCH($A994&amp;"-9",Matches!$J$2:$J$201,0))&lt;&gt;"",$C994&gt;=INDEX(Matches!$F$2:$F$201,MATCH($A994&amp;"-9",Matches!$J$2:$J$201,0))),"",IF(AND(T994=INDEX(Matches!$G$2:$G$201,MATCH($A994&amp;"-9",Matches!$J$2:$J$201,0)),U994=INDEX(Matches!$H$2:$H$201,MATCH($A994&amp;"-9",Matches!$J$2:$J$201,0))),5,IF(SIGN(T994-U994)&lt;&gt;SIGN(INDEX(Matches!$G$2:$G$201,MATCH($A994&amp;"-9",Matches!$J$2:$J$201,0))-INDEX(Matches!$H$2:$H$201,MATCH($A994&amp;"-9",Matches!$J$2:$J$201,0))),0,IF(T994-U994=INDEX(Matches!$G$2:$G$201,MATCH($A994&amp;"-9",Matches!$J$2:$J$201,0))-INDEX(Matches!$H$2:$H$201,MATCH($A994&amp;"-9",Matches!$J$2:$J$201,0)),3,2))))),""))</f>
        <v/>
      </c>
      <c r="AG994" s="12" t="str">
        <f aca="false">IF(OR($B994="",V994="",W994=""),"",IFERROR(IF(OR(INDEX(Matches!$I$2:$I$201,MATCH($A994&amp;"-10",Matches!$J$2:$J$201,0))="Void",INDEX(Matches!$G$2:$G$201,MATCH($A994&amp;"-10",Matches!$J$2:$J$201,0))="",INDEX(Matches!$H$2:$H$201,MATCH($A994&amp;"-10",Matches!$J$2:$J$201,0))=""),"",IF(AND($C994&lt;&gt;"",INDEX(Matches!$F$2:$F$201,MATCH($A994&amp;"-10",Matches!$J$2:$J$201,0))&lt;&gt;"",$C994&gt;=INDEX(Matches!$F$2:$F$201,MATCH($A994&amp;"-10",Matches!$J$2:$J$201,0))),"",IF(AND(V994=INDEX(Matches!$G$2:$G$201,MATCH($A994&amp;"-10",Matches!$J$2:$J$201,0)),W994=INDEX(Matches!$H$2:$H$201,MATCH($A994&amp;"-10",Matches!$J$2:$J$201,0))),5,IF(SIGN(V994-W994)&lt;&gt;SIGN(INDEX(Matches!$G$2:$G$201,MATCH($A994&amp;"-10",Matches!$J$2:$J$201,0))-INDEX(Matches!$H$2:$H$201,MATCH($A994&amp;"-10",Matches!$J$2:$J$201,0))),0,IF(V994-W994=INDEX(Matches!$G$2:$G$201,MATCH($A994&amp;"-10",Matches!$J$2:$J$201,0))-INDEX(Matches!$H$2:$H$201,MATCH($A994&amp;"-10",Matches!$J$2:$J$201,0)),3,2))))),""))</f>
        <v/>
      </c>
      <c r="AH994" s="13" t="str">
        <f aca="false">IF($B994="","",SUM(X994:AG994))</f>
        <v/>
      </c>
      <c r="AI994" s="12" t="str">
        <f aca="false">IF($B994="","",COUNTIF(X994:AG994,5))</f>
        <v/>
      </c>
      <c r="AJ994" s="12" t="str">
        <f aca="false">IF($B994="","",COUNTIF(X994:AG994,"&gt;=2"))</f>
        <v/>
      </c>
      <c r="AK994" s="12" t="str">
        <f aca="false">IF($B994="","",COUNT(X994:AG994))</f>
        <v/>
      </c>
    </row>
    <row r="995" customFormat="false" ht="15" hidden="false" customHeight="false" outlineLevel="0" collapsed="false">
      <c r="A995" s="7"/>
      <c r="B995" s="7"/>
      <c r="C995" s="11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12" t="str">
        <f aca="false">IF(OR($B995="",D995="",E995=""),"",IFERROR(IF(OR(INDEX(Matches!$I$2:$I$201,MATCH($A995&amp;"-1",Matches!$J$2:$J$201,0))="Void",INDEX(Matches!$G$2:$G$201,MATCH($A995&amp;"-1",Matches!$J$2:$J$201,0))="",INDEX(Matches!$H$2:$H$201,MATCH($A995&amp;"-1",Matches!$J$2:$J$201,0))=""),"",IF(AND($C995&lt;&gt;"",INDEX(Matches!$F$2:$F$201,MATCH($A995&amp;"-1",Matches!$J$2:$J$201,0))&lt;&gt;"",$C995&gt;=INDEX(Matches!$F$2:$F$201,MATCH($A995&amp;"-1",Matches!$J$2:$J$201,0))),"",IF(AND(D995=INDEX(Matches!$G$2:$G$201,MATCH($A995&amp;"-1",Matches!$J$2:$J$201,0)),E995=INDEX(Matches!$H$2:$H$201,MATCH($A995&amp;"-1",Matches!$J$2:$J$201,0))),5,IF(SIGN(D995-E995)&lt;&gt;SIGN(INDEX(Matches!$G$2:$G$201,MATCH($A995&amp;"-1",Matches!$J$2:$J$201,0))-INDEX(Matches!$H$2:$H$201,MATCH($A995&amp;"-1",Matches!$J$2:$J$201,0))),0,IF(D995-E995=INDEX(Matches!$G$2:$G$201,MATCH($A995&amp;"-1",Matches!$J$2:$J$201,0))-INDEX(Matches!$H$2:$H$201,MATCH($A995&amp;"-1",Matches!$J$2:$J$201,0)),3,2))))),""))</f>
        <v/>
      </c>
      <c r="Y995" s="12" t="str">
        <f aca="false">IF(OR($B995="",F995="",G995=""),"",IFERROR(IF(OR(INDEX(Matches!$I$2:$I$201,MATCH($A995&amp;"-2",Matches!$J$2:$J$201,0))="Void",INDEX(Matches!$G$2:$G$201,MATCH($A995&amp;"-2",Matches!$J$2:$J$201,0))="",INDEX(Matches!$H$2:$H$201,MATCH($A995&amp;"-2",Matches!$J$2:$J$201,0))=""),"",IF(AND($C995&lt;&gt;"",INDEX(Matches!$F$2:$F$201,MATCH($A995&amp;"-2",Matches!$J$2:$J$201,0))&lt;&gt;"",$C995&gt;=INDEX(Matches!$F$2:$F$201,MATCH($A995&amp;"-2",Matches!$J$2:$J$201,0))),"",IF(AND(F995=INDEX(Matches!$G$2:$G$201,MATCH($A995&amp;"-2",Matches!$J$2:$J$201,0)),G995=INDEX(Matches!$H$2:$H$201,MATCH($A995&amp;"-2",Matches!$J$2:$J$201,0))),5,IF(SIGN(F995-G995)&lt;&gt;SIGN(INDEX(Matches!$G$2:$G$201,MATCH($A995&amp;"-2",Matches!$J$2:$J$201,0))-INDEX(Matches!$H$2:$H$201,MATCH($A995&amp;"-2",Matches!$J$2:$J$201,0))),0,IF(F995-G995=INDEX(Matches!$G$2:$G$201,MATCH($A995&amp;"-2",Matches!$J$2:$J$201,0))-INDEX(Matches!$H$2:$H$201,MATCH($A995&amp;"-2",Matches!$J$2:$J$201,0)),3,2))))),""))</f>
        <v/>
      </c>
      <c r="Z995" s="12" t="str">
        <f aca="false">IF(OR($B995="",H995="",I995=""),"",IFERROR(IF(OR(INDEX(Matches!$I$2:$I$201,MATCH($A995&amp;"-3",Matches!$J$2:$J$201,0))="Void",INDEX(Matches!$G$2:$G$201,MATCH($A995&amp;"-3",Matches!$J$2:$J$201,0))="",INDEX(Matches!$H$2:$H$201,MATCH($A995&amp;"-3",Matches!$J$2:$J$201,0))=""),"",IF(AND($C995&lt;&gt;"",INDEX(Matches!$F$2:$F$201,MATCH($A995&amp;"-3",Matches!$J$2:$J$201,0))&lt;&gt;"",$C995&gt;=INDEX(Matches!$F$2:$F$201,MATCH($A995&amp;"-3",Matches!$J$2:$J$201,0))),"",IF(AND(H995=INDEX(Matches!$G$2:$G$201,MATCH($A995&amp;"-3",Matches!$J$2:$J$201,0)),I995=INDEX(Matches!$H$2:$H$201,MATCH($A995&amp;"-3",Matches!$J$2:$J$201,0))),5,IF(SIGN(H995-I995)&lt;&gt;SIGN(INDEX(Matches!$G$2:$G$201,MATCH($A995&amp;"-3",Matches!$J$2:$J$201,0))-INDEX(Matches!$H$2:$H$201,MATCH($A995&amp;"-3",Matches!$J$2:$J$201,0))),0,IF(H995-I995=INDEX(Matches!$G$2:$G$201,MATCH($A995&amp;"-3",Matches!$J$2:$J$201,0))-INDEX(Matches!$H$2:$H$201,MATCH($A995&amp;"-3",Matches!$J$2:$J$201,0)),3,2))))),""))</f>
        <v/>
      </c>
      <c r="AA995" s="12" t="str">
        <f aca="false">IF(OR($B995="",J995="",K995=""),"",IFERROR(IF(OR(INDEX(Matches!$I$2:$I$201,MATCH($A995&amp;"-4",Matches!$J$2:$J$201,0))="Void",INDEX(Matches!$G$2:$G$201,MATCH($A995&amp;"-4",Matches!$J$2:$J$201,0))="",INDEX(Matches!$H$2:$H$201,MATCH($A995&amp;"-4",Matches!$J$2:$J$201,0))=""),"",IF(AND($C995&lt;&gt;"",INDEX(Matches!$F$2:$F$201,MATCH($A995&amp;"-4",Matches!$J$2:$J$201,0))&lt;&gt;"",$C995&gt;=INDEX(Matches!$F$2:$F$201,MATCH($A995&amp;"-4",Matches!$J$2:$J$201,0))),"",IF(AND(J995=INDEX(Matches!$G$2:$G$201,MATCH($A995&amp;"-4",Matches!$J$2:$J$201,0)),K995=INDEX(Matches!$H$2:$H$201,MATCH($A995&amp;"-4",Matches!$J$2:$J$201,0))),5,IF(SIGN(J995-K995)&lt;&gt;SIGN(INDEX(Matches!$G$2:$G$201,MATCH($A995&amp;"-4",Matches!$J$2:$J$201,0))-INDEX(Matches!$H$2:$H$201,MATCH($A995&amp;"-4",Matches!$J$2:$J$201,0))),0,IF(J995-K995=INDEX(Matches!$G$2:$G$201,MATCH($A995&amp;"-4",Matches!$J$2:$J$201,0))-INDEX(Matches!$H$2:$H$201,MATCH($A995&amp;"-4",Matches!$J$2:$J$201,0)),3,2))))),""))</f>
        <v/>
      </c>
      <c r="AB995" s="12" t="str">
        <f aca="false">IF(OR($B995="",L995="",M995=""),"",IFERROR(IF(OR(INDEX(Matches!$I$2:$I$201,MATCH($A995&amp;"-5",Matches!$J$2:$J$201,0))="Void",INDEX(Matches!$G$2:$G$201,MATCH($A995&amp;"-5",Matches!$J$2:$J$201,0))="",INDEX(Matches!$H$2:$H$201,MATCH($A995&amp;"-5",Matches!$J$2:$J$201,0))=""),"",IF(AND($C995&lt;&gt;"",INDEX(Matches!$F$2:$F$201,MATCH($A995&amp;"-5",Matches!$J$2:$J$201,0))&lt;&gt;"",$C995&gt;=INDEX(Matches!$F$2:$F$201,MATCH($A995&amp;"-5",Matches!$J$2:$J$201,0))),"",IF(AND(L995=INDEX(Matches!$G$2:$G$201,MATCH($A995&amp;"-5",Matches!$J$2:$J$201,0)),M995=INDEX(Matches!$H$2:$H$201,MATCH($A995&amp;"-5",Matches!$J$2:$J$201,0))),5,IF(SIGN(L995-M995)&lt;&gt;SIGN(INDEX(Matches!$G$2:$G$201,MATCH($A995&amp;"-5",Matches!$J$2:$J$201,0))-INDEX(Matches!$H$2:$H$201,MATCH($A995&amp;"-5",Matches!$J$2:$J$201,0))),0,IF(L995-M995=INDEX(Matches!$G$2:$G$201,MATCH($A995&amp;"-5",Matches!$J$2:$J$201,0))-INDEX(Matches!$H$2:$H$201,MATCH($A995&amp;"-5",Matches!$J$2:$J$201,0)),3,2))))),""))</f>
        <v/>
      </c>
      <c r="AC995" s="12" t="str">
        <f aca="false">IF(OR($B995="",N995="",O995=""),"",IFERROR(IF(OR(INDEX(Matches!$I$2:$I$201,MATCH($A995&amp;"-6",Matches!$J$2:$J$201,0))="Void",INDEX(Matches!$G$2:$G$201,MATCH($A995&amp;"-6",Matches!$J$2:$J$201,0))="",INDEX(Matches!$H$2:$H$201,MATCH($A995&amp;"-6",Matches!$J$2:$J$201,0))=""),"",IF(AND($C995&lt;&gt;"",INDEX(Matches!$F$2:$F$201,MATCH($A995&amp;"-6",Matches!$J$2:$J$201,0))&lt;&gt;"",$C995&gt;=INDEX(Matches!$F$2:$F$201,MATCH($A995&amp;"-6",Matches!$J$2:$J$201,0))),"",IF(AND(N995=INDEX(Matches!$G$2:$G$201,MATCH($A995&amp;"-6",Matches!$J$2:$J$201,0)),O995=INDEX(Matches!$H$2:$H$201,MATCH($A995&amp;"-6",Matches!$J$2:$J$201,0))),5,IF(SIGN(N995-O995)&lt;&gt;SIGN(INDEX(Matches!$G$2:$G$201,MATCH($A995&amp;"-6",Matches!$J$2:$J$201,0))-INDEX(Matches!$H$2:$H$201,MATCH($A995&amp;"-6",Matches!$J$2:$J$201,0))),0,IF(N995-O995=INDEX(Matches!$G$2:$G$201,MATCH($A995&amp;"-6",Matches!$J$2:$J$201,0))-INDEX(Matches!$H$2:$H$201,MATCH($A995&amp;"-6",Matches!$J$2:$J$201,0)),3,2))))),""))</f>
        <v/>
      </c>
      <c r="AD995" s="12" t="str">
        <f aca="false">IF(OR($B995="",P995="",Q995=""),"",IFERROR(IF(OR(INDEX(Matches!$I$2:$I$201,MATCH($A995&amp;"-7",Matches!$J$2:$J$201,0))="Void",INDEX(Matches!$G$2:$G$201,MATCH($A995&amp;"-7",Matches!$J$2:$J$201,0))="",INDEX(Matches!$H$2:$H$201,MATCH($A995&amp;"-7",Matches!$J$2:$J$201,0))=""),"",IF(AND($C995&lt;&gt;"",INDEX(Matches!$F$2:$F$201,MATCH($A995&amp;"-7",Matches!$J$2:$J$201,0))&lt;&gt;"",$C995&gt;=INDEX(Matches!$F$2:$F$201,MATCH($A995&amp;"-7",Matches!$J$2:$J$201,0))),"",IF(AND(P995=INDEX(Matches!$G$2:$G$201,MATCH($A995&amp;"-7",Matches!$J$2:$J$201,0)),Q995=INDEX(Matches!$H$2:$H$201,MATCH($A995&amp;"-7",Matches!$J$2:$J$201,0))),5,IF(SIGN(P995-Q995)&lt;&gt;SIGN(INDEX(Matches!$G$2:$G$201,MATCH($A995&amp;"-7",Matches!$J$2:$J$201,0))-INDEX(Matches!$H$2:$H$201,MATCH($A995&amp;"-7",Matches!$J$2:$J$201,0))),0,IF(P995-Q995=INDEX(Matches!$G$2:$G$201,MATCH($A995&amp;"-7",Matches!$J$2:$J$201,0))-INDEX(Matches!$H$2:$H$201,MATCH($A995&amp;"-7",Matches!$J$2:$J$201,0)),3,2))))),""))</f>
        <v/>
      </c>
      <c r="AE995" s="12" t="str">
        <f aca="false">IF(OR($B995="",R995="",S995=""),"",IFERROR(IF(OR(INDEX(Matches!$I$2:$I$201,MATCH($A995&amp;"-8",Matches!$J$2:$J$201,0))="Void",INDEX(Matches!$G$2:$G$201,MATCH($A995&amp;"-8",Matches!$J$2:$J$201,0))="",INDEX(Matches!$H$2:$H$201,MATCH($A995&amp;"-8",Matches!$J$2:$J$201,0))=""),"",IF(AND($C995&lt;&gt;"",INDEX(Matches!$F$2:$F$201,MATCH($A995&amp;"-8",Matches!$J$2:$J$201,0))&lt;&gt;"",$C995&gt;=INDEX(Matches!$F$2:$F$201,MATCH($A995&amp;"-8",Matches!$J$2:$J$201,0))),"",IF(AND(R995=INDEX(Matches!$G$2:$G$201,MATCH($A995&amp;"-8",Matches!$J$2:$J$201,0)),S995=INDEX(Matches!$H$2:$H$201,MATCH($A995&amp;"-8",Matches!$J$2:$J$201,0))),5,IF(SIGN(R995-S995)&lt;&gt;SIGN(INDEX(Matches!$G$2:$G$201,MATCH($A995&amp;"-8",Matches!$J$2:$J$201,0))-INDEX(Matches!$H$2:$H$201,MATCH($A995&amp;"-8",Matches!$J$2:$J$201,0))),0,IF(R995-S995=INDEX(Matches!$G$2:$G$201,MATCH($A995&amp;"-8",Matches!$J$2:$J$201,0))-INDEX(Matches!$H$2:$H$201,MATCH($A995&amp;"-8",Matches!$J$2:$J$201,0)),3,2))))),""))</f>
        <v/>
      </c>
      <c r="AF995" s="12" t="str">
        <f aca="false">IF(OR($B995="",T995="",U995=""),"",IFERROR(IF(OR(INDEX(Matches!$I$2:$I$201,MATCH($A995&amp;"-9",Matches!$J$2:$J$201,0))="Void",INDEX(Matches!$G$2:$G$201,MATCH($A995&amp;"-9",Matches!$J$2:$J$201,0))="",INDEX(Matches!$H$2:$H$201,MATCH($A995&amp;"-9",Matches!$J$2:$J$201,0))=""),"",IF(AND($C995&lt;&gt;"",INDEX(Matches!$F$2:$F$201,MATCH($A995&amp;"-9",Matches!$J$2:$J$201,0))&lt;&gt;"",$C995&gt;=INDEX(Matches!$F$2:$F$201,MATCH($A995&amp;"-9",Matches!$J$2:$J$201,0))),"",IF(AND(T995=INDEX(Matches!$G$2:$G$201,MATCH($A995&amp;"-9",Matches!$J$2:$J$201,0)),U995=INDEX(Matches!$H$2:$H$201,MATCH($A995&amp;"-9",Matches!$J$2:$J$201,0))),5,IF(SIGN(T995-U995)&lt;&gt;SIGN(INDEX(Matches!$G$2:$G$201,MATCH($A995&amp;"-9",Matches!$J$2:$J$201,0))-INDEX(Matches!$H$2:$H$201,MATCH($A995&amp;"-9",Matches!$J$2:$J$201,0))),0,IF(T995-U995=INDEX(Matches!$G$2:$G$201,MATCH($A995&amp;"-9",Matches!$J$2:$J$201,0))-INDEX(Matches!$H$2:$H$201,MATCH($A995&amp;"-9",Matches!$J$2:$J$201,0)),3,2))))),""))</f>
        <v/>
      </c>
      <c r="AG995" s="12" t="str">
        <f aca="false">IF(OR($B995="",V995="",W995=""),"",IFERROR(IF(OR(INDEX(Matches!$I$2:$I$201,MATCH($A995&amp;"-10",Matches!$J$2:$J$201,0))="Void",INDEX(Matches!$G$2:$G$201,MATCH($A995&amp;"-10",Matches!$J$2:$J$201,0))="",INDEX(Matches!$H$2:$H$201,MATCH($A995&amp;"-10",Matches!$J$2:$J$201,0))=""),"",IF(AND($C995&lt;&gt;"",INDEX(Matches!$F$2:$F$201,MATCH($A995&amp;"-10",Matches!$J$2:$J$201,0))&lt;&gt;"",$C995&gt;=INDEX(Matches!$F$2:$F$201,MATCH($A995&amp;"-10",Matches!$J$2:$J$201,0))),"",IF(AND(V995=INDEX(Matches!$G$2:$G$201,MATCH($A995&amp;"-10",Matches!$J$2:$J$201,0)),W995=INDEX(Matches!$H$2:$H$201,MATCH($A995&amp;"-10",Matches!$J$2:$J$201,0))),5,IF(SIGN(V995-W995)&lt;&gt;SIGN(INDEX(Matches!$G$2:$G$201,MATCH($A995&amp;"-10",Matches!$J$2:$J$201,0))-INDEX(Matches!$H$2:$H$201,MATCH($A995&amp;"-10",Matches!$J$2:$J$201,0))),0,IF(V995-W995=INDEX(Matches!$G$2:$G$201,MATCH($A995&amp;"-10",Matches!$J$2:$J$201,0))-INDEX(Matches!$H$2:$H$201,MATCH($A995&amp;"-10",Matches!$J$2:$J$201,0)),3,2))))),""))</f>
        <v/>
      </c>
      <c r="AH995" s="13" t="str">
        <f aca="false">IF($B995="","",SUM(X995:AG995))</f>
        <v/>
      </c>
      <c r="AI995" s="12" t="str">
        <f aca="false">IF($B995="","",COUNTIF(X995:AG995,5))</f>
        <v/>
      </c>
      <c r="AJ995" s="12" t="str">
        <f aca="false">IF($B995="","",COUNTIF(X995:AG995,"&gt;=2"))</f>
        <v/>
      </c>
      <c r="AK995" s="12" t="str">
        <f aca="false">IF($B995="","",COUNT(X995:AG995))</f>
        <v/>
      </c>
    </row>
    <row r="996" customFormat="false" ht="15" hidden="false" customHeight="false" outlineLevel="0" collapsed="false">
      <c r="A996" s="7"/>
      <c r="B996" s="7"/>
      <c r="C996" s="11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12" t="str">
        <f aca="false">IF(OR($B996="",D996="",E996=""),"",IFERROR(IF(OR(INDEX(Matches!$I$2:$I$201,MATCH($A996&amp;"-1",Matches!$J$2:$J$201,0))="Void",INDEX(Matches!$G$2:$G$201,MATCH($A996&amp;"-1",Matches!$J$2:$J$201,0))="",INDEX(Matches!$H$2:$H$201,MATCH($A996&amp;"-1",Matches!$J$2:$J$201,0))=""),"",IF(AND($C996&lt;&gt;"",INDEX(Matches!$F$2:$F$201,MATCH($A996&amp;"-1",Matches!$J$2:$J$201,0))&lt;&gt;"",$C996&gt;=INDEX(Matches!$F$2:$F$201,MATCH($A996&amp;"-1",Matches!$J$2:$J$201,0))),"",IF(AND(D996=INDEX(Matches!$G$2:$G$201,MATCH($A996&amp;"-1",Matches!$J$2:$J$201,0)),E996=INDEX(Matches!$H$2:$H$201,MATCH($A996&amp;"-1",Matches!$J$2:$J$201,0))),5,IF(SIGN(D996-E996)&lt;&gt;SIGN(INDEX(Matches!$G$2:$G$201,MATCH($A996&amp;"-1",Matches!$J$2:$J$201,0))-INDEX(Matches!$H$2:$H$201,MATCH($A996&amp;"-1",Matches!$J$2:$J$201,0))),0,IF(D996-E996=INDEX(Matches!$G$2:$G$201,MATCH($A996&amp;"-1",Matches!$J$2:$J$201,0))-INDEX(Matches!$H$2:$H$201,MATCH($A996&amp;"-1",Matches!$J$2:$J$201,0)),3,2))))),""))</f>
        <v/>
      </c>
      <c r="Y996" s="12" t="str">
        <f aca="false">IF(OR($B996="",F996="",G996=""),"",IFERROR(IF(OR(INDEX(Matches!$I$2:$I$201,MATCH($A996&amp;"-2",Matches!$J$2:$J$201,0))="Void",INDEX(Matches!$G$2:$G$201,MATCH($A996&amp;"-2",Matches!$J$2:$J$201,0))="",INDEX(Matches!$H$2:$H$201,MATCH($A996&amp;"-2",Matches!$J$2:$J$201,0))=""),"",IF(AND($C996&lt;&gt;"",INDEX(Matches!$F$2:$F$201,MATCH($A996&amp;"-2",Matches!$J$2:$J$201,0))&lt;&gt;"",$C996&gt;=INDEX(Matches!$F$2:$F$201,MATCH($A996&amp;"-2",Matches!$J$2:$J$201,0))),"",IF(AND(F996=INDEX(Matches!$G$2:$G$201,MATCH($A996&amp;"-2",Matches!$J$2:$J$201,0)),G996=INDEX(Matches!$H$2:$H$201,MATCH($A996&amp;"-2",Matches!$J$2:$J$201,0))),5,IF(SIGN(F996-G996)&lt;&gt;SIGN(INDEX(Matches!$G$2:$G$201,MATCH($A996&amp;"-2",Matches!$J$2:$J$201,0))-INDEX(Matches!$H$2:$H$201,MATCH($A996&amp;"-2",Matches!$J$2:$J$201,0))),0,IF(F996-G996=INDEX(Matches!$G$2:$G$201,MATCH($A996&amp;"-2",Matches!$J$2:$J$201,0))-INDEX(Matches!$H$2:$H$201,MATCH($A996&amp;"-2",Matches!$J$2:$J$201,0)),3,2))))),""))</f>
        <v/>
      </c>
      <c r="Z996" s="12" t="str">
        <f aca="false">IF(OR($B996="",H996="",I996=""),"",IFERROR(IF(OR(INDEX(Matches!$I$2:$I$201,MATCH($A996&amp;"-3",Matches!$J$2:$J$201,0))="Void",INDEX(Matches!$G$2:$G$201,MATCH($A996&amp;"-3",Matches!$J$2:$J$201,0))="",INDEX(Matches!$H$2:$H$201,MATCH($A996&amp;"-3",Matches!$J$2:$J$201,0))=""),"",IF(AND($C996&lt;&gt;"",INDEX(Matches!$F$2:$F$201,MATCH($A996&amp;"-3",Matches!$J$2:$J$201,0))&lt;&gt;"",$C996&gt;=INDEX(Matches!$F$2:$F$201,MATCH($A996&amp;"-3",Matches!$J$2:$J$201,0))),"",IF(AND(H996=INDEX(Matches!$G$2:$G$201,MATCH($A996&amp;"-3",Matches!$J$2:$J$201,0)),I996=INDEX(Matches!$H$2:$H$201,MATCH($A996&amp;"-3",Matches!$J$2:$J$201,0))),5,IF(SIGN(H996-I996)&lt;&gt;SIGN(INDEX(Matches!$G$2:$G$201,MATCH($A996&amp;"-3",Matches!$J$2:$J$201,0))-INDEX(Matches!$H$2:$H$201,MATCH($A996&amp;"-3",Matches!$J$2:$J$201,0))),0,IF(H996-I996=INDEX(Matches!$G$2:$G$201,MATCH($A996&amp;"-3",Matches!$J$2:$J$201,0))-INDEX(Matches!$H$2:$H$201,MATCH($A996&amp;"-3",Matches!$J$2:$J$201,0)),3,2))))),""))</f>
        <v/>
      </c>
      <c r="AA996" s="12" t="str">
        <f aca="false">IF(OR($B996="",J996="",K996=""),"",IFERROR(IF(OR(INDEX(Matches!$I$2:$I$201,MATCH($A996&amp;"-4",Matches!$J$2:$J$201,0))="Void",INDEX(Matches!$G$2:$G$201,MATCH($A996&amp;"-4",Matches!$J$2:$J$201,0))="",INDEX(Matches!$H$2:$H$201,MATCH($A996&amp;"-4",Matches!$J$2:$J$201,0))=""),"",IF(AND($C996&lt;&gt;"",INDEX(Matches!$F$2:$F$201,MATCH($A996&amp;"-4",Matches!$J$2:$J$201,0))&lt;&gt;"",$C996&gt;=INDEX(Matches!$F$2:$F$201,MATCH($A996&amp;"-4",Matches!$J$2:$J$201,0))),"",IF(AND(J996=INDEX(Matches!$G$2:$G$201,MATCH($A996&amp;"-4",Matches!$J$2:$J$201,0)),K996=INDEX(Matches!$H$2:$H$201,MATCH($A996&amp;"-4",Matches!$J$2:$J$201,0))),5,IF(SIGN(J996-K996)&lt;&gt;SIGN(INDEX(Matches!$G$2:$G$201,MATCH($A996&amp;"-4",Matches!$J$2:$J$201,0))-INDEX(Matches!$H$2:$H$201,MATCH($A996&amp;"-4",Matches!$J$2:$J$201,0))),0,IF(J996-K996=INDEX(Matches!$G$2:$G$201,MATCH($A996&amp;"-4",Matches!$J$2:$J$201,0))-INDEX(Matches!$H$2:$H$201,MATCH($A996&amp;"-4",Matches!$J$2:$J$201,0)),3,2))))),""))</f>
        <v/>
      </c>
      <c r="AB996" s="12" t="str">
        <f aca="false">IF(OR($B996="",L996="",M996=""),"",IFERROR(IF(OR(INDEX(Matches!$I$2:$I$201,MATCH($A996&amp;"-5",Matches!$J$2:$J$201,0))="Void",INDEX(Matches!$G$2:$G$201,MATCH($A996&amp;"-5",Matches!$J$2:$J$201,0))="",INDEX(Matches!$H$2:$H$201,MATCH($A996&amp;"-5",Matches!$J$2:$J$201,0))=""),"",IF(AND($C996&lt;&gt;"",INDEX(Matches!$F$2:$F$201,MATCH($A996&amp;"-5",Matches!$J$2:$J$201,0))&lt;&gt;"",$C996&gt;=INDEX(Matches!$F$2:$F$201,MATCH($A996&amp;"-5",Matches!$J$2:$J$201,0))),"",IF(AND(L996=INDEX(Matches!$G$2:$G$201,MATCH($A996&amp;"-5",Matches!$J$2:$J$201,0)),M996=INDEX(Matches!$H$2:$H$201,MATCH($A996&amp;"-5",Matches!$J$2:$J$201,0))),5,IF(SIGN(L996-M996)&lt;&gt;SIGN(INDEX(Matches!$G$2:$G$201,MATCH($A996&amp;"-5",Matches!$J$2:$J$201,0))-INDEX(Matches!$H$2:$H$201,MATCH($A996&amp;"-5",Matches!$J$2:$J$201,0))),0,IF(L996-M996=INDEX(Matches!$G$2:$G$201,MATCH($A996&amp;"-5",Matches!$J$2:$J$201,0))-INDEX(Matches!$H$2:$H$201,MATCH($A996&amp;"-5",Matches!$J$2:$J$201,0)),3,2))))),""))</f>
        <v/>
      </c>
      <c r="AC996" s="12" t="str">
        <f aca="false">IF(OR($B996="",N996="",O996=""),"",IFERROR(IF(OR(INDEX(Matches!$I$2:$I$201,MATCH($A996&amp;"-6",Matches!$J$2:$J$201,0))="Void",INDEX(Matches!$G$2:$G$201,MATCH($A996&amp;"-6",Matches!$J$2:$J$201,0))="",INDEX(Matches!$H$2:$H$201,MATCH($A996&amp;"-6",Matches!$J$2:$J$201,0))=""),"",IF(AND($C996&lt;&gt;"",INDEX(Matches!$F$2:$F$201,MATCH($A996&amp;"-6",Matches!$J$2:$J$201,0))&lt;&gt;"",$C996&gt;=INDEX(Matches!$F$2:$F$201,MATCH($A996&amp;"-6",Matches!$J$2:$J$201,0))),"",IF(AND(N996=INDEX(Matches!$G$2:$G$201,MATCH($A996&amp;"-6",Matches!$J$2:$J$201,0)),O996=INDEX(Matches!$H$2:$H$201,MATCH($A996&amp;"-6",Matches!$J$2:$J$201,0))),5,IF(SIGN(N996-O996)&lt;&gt;SIGN(INDEX(Matches!$G$2:$G$201,MATCH($A996&amp;"-6",Matches!$J$2:$J$201,0))-INDEX(Matches!$H$2:$H$201,MATCH($A996&amp;"-6",Matches!$J$2:$J$201,0))),0,IF(N996-O996=INDEX(Matches!$G$2:$G$201,MATCH($A996&amp;"-6",Matches!$J$2:$J$201,0))-INDEX(Matches!$H$2:$H$201,MATCH($A996&amp;"-6",Matches!$J$2:$J$201,0)),3,2))))),""))</f>
        <v/>
      </c>
      <c r="AD996" s="12" t="str">
        <f aca="false">IF(OR($B996="",P996="",Q996=""),"",IFERROR(IF(OR(INDEX(Matches!$I$2:$I$201,MATCH($A996&amp;"-7",Matches!$J$2:$J$201,0))="Void",INDEX(Matches!$G$2:$G$201,MATCH($A996&amp;"-7",Matches!$J$2:$J$201,0))="",INDEX(Matches!$H$2:$H$201,MATCH($A996&amp;"-7",Matches!$J$2:$J$201,0))=""),"",IF(AND($C996&lt;&gt;"",INDEX(Matches!$F$2:$F$201,MATCH($A996&amp;"-7",Matches!$J$2:$J$201,0))&lt;&gt;"",$C996&gt;=INDEX(Matches!$F$2:$F$201,MATCH($A996&amp;"-7",Matches!$J$2:$J$201,0))),"",IF(AND(P996=INDEX(Matches!$G$2:$G$201,MATCH($A996&amp;"-7",Matches!$J$2:$J$201,0)),Q996=INDEX(Matches!$H$2:$H$201,MATCH($A996&amp;"-7",Matches!$J$2:$J$201,0))),5,IF(SIGN(P996-Q996)&lt;&gt;SIGN(INDEX(Matches!$G$2:$G$201,MATCH($A996&amp;"-7",Matches!$J$2:$J$201,0))-INDEX(Matches!$H$2:$H$201,MATCH($A996&amp;"-7",Matches!$J$2:$J$201,0))),0,IF(P996-Q996=INDEX(Matches!$G$2:$G$201,MATCH($A996&amp;"-7",Matches!$J$2:$J$201,0))-INDEX(Matches!$H$2:$H$201,MATCH($A996&amp;"-7",Matches!$J$2:$J$201,0)),3,2))))),""))</f>
        <v/>
      </c>
      <c r="AE996" s="12" t="str">
        <f aca="false">IF(OR($B996="",R996="",S996=""),"",IFERROR(IF(OR(INDEX(Matches!$I$2:$I$201,MATCH($A996&amp;"-8",Matches!$J$2:$J$201,0))="Void",INDEX(Matches!$G$2:$G$201,MATCH($A996&amp;"-8",Matches!$J$2:$J$201,0))="",INDEX(Matches!$H$2:$H$201,MATCH($A996&amp;"-8",Matches!$J$2:$J$201,0))=""),"",IF(AND($C996&lt;&gt;"",INDEX(Matches!$F$2:$F$201,MATCH($A996&amp;"-8",Matches!$J$2:$J$201,0))&lt;&gt;"",$C996&gt;=INDEX(Matches!$F$2:$F$201,MATCH($A996&amp;"-8",Matches!$J$2:$J$201,0))),"",IF(AND(R996=INDEX(Matches!$G$2:$G$201,MATCH($A996&amp;"-8",Matches!$J$2:$J$201,0)),S996=INDEX(Matches!$H$2:$H$201,MATCH($A996&amp;"-8",Matches!$J$2:$J$201,0))),5,IF(SIGN(R996-S996)&lt;&gt;SIGN(INDEX(Matches!$G$2:$G$201,MATCH($A996&amp;"-8",Matches!$J$2:$J$201,0))-INDEX(Matches!$H$2:$H$201,MATCH($A996&amp;"-8",Matches!$J$2:$J$201,0))),0,IF(R996-S996=INDEX(Matches!$G$2:$G$201,MATCH($A996&amp;"-8",Matches!$J$2:$J$201,0))-INDEX(Matches!$H$2:$H$201,MATCH($A996&amp;"-8",Matches!$J$2:$J$201,0)),3,2))))),""))</f>
        <v/>
      </c>
      <c r="AF996" s="12" t="str">
        <f aca="false">IF(OR($B996="",T996="",U996=""),"",IFERROR(IF(OR(INDEX(Matches!$I$2:$I$201,MATCH($A996&amp;"-9",Matches!$J$2:$J$201,0))="Void",INDEX(Matches!$G$2:$G$201,MATCH($A996&amp;"-9",Matches!$J$2:$J$201,0))="",INDEX(Matches!$H$2:$H$201,MATCH($A996&amp;"-9",Matches!$J$2:$J$201,0))=""),"",IF(AND($C996&lt;&gt;"",INDEX(Matches!$F$2:$F$201,MATCH($A996&amp;"-9",Matches!$J$2:$J$201,0))&lt;&gt;"",$C996&gt;=INDEX(Matches!$F$2:$F$201,MATCH($A996&amp;"-9",Matches!$J$2:$J$201,0))),"",IF(AND(T996=INDEX(Matches!$G$2:$G$201,MATCH($A996&amp;"-9",Matches!$J$2:$J$201,0)),U996=INDEX(Matches!$H$2:$H$201,MATCH($A996&amp;"-9",Matches!$J$2:$J$201,0))),5,IF(SIGN(T996-U996)&lt;&gt;SIGN(INDEX(Matches!$G$2:$G$201,MATCH($A996&amp;"-9",Matches!$J$2:$J$201,0))-INDEX(Matches!$H$2:$H$201,MATCH($A996&amp;"-9",Matches!$J$2:$J$201,0))),0,IF(T996-U996=INDEX(Matches!$G$2:$G$201,MATCH($A996&amp;"-9",Matches!$J$2:$J$201,0))-INDEX(Matches!$H$2:$H$201,MATCH($A996&amp;"-9",Matches!$J$2:$J$201,0)),3,2))))),""))</f>
        <v/>
      </c>
      <c r="AG996" s="12" t="str">
        <f aca="false">IF(OR($B996="",V996="",W996=""),"",IFERROR(IF(OR(INDEX(Matches!$I$2:$I$201,MATCH($A996&amp;"-10",Matches!$J$2:$J$201,0))="Void",INDEX(Matches!$G$2:$G$201,MATCH($A996&amp;"-10",Matches!$J$2:$J$201,0))="",INDEX(Matches!$H$2:$H$201,MATCH($A996&amp;"-10",Matches!$J$2:$J$201,0))=""),"",IF(AND($C996&lt;&gt;"",INDEX(Matches!$F$2:$F$201,MATCH($A996&amp;"-10",Matches!$J$2:$J$201,0))&lt;&gt;"",$C996&gt;=INDEX(Matches!$F$2:$F$201,MATCH($A996&amp;"-10",Matches!$J$2:$J$201,0))),"",IF(AND(V996=INDEX(Matches!$G$2:$G$201,MATCH($A996&amp;"-10",Matches!$J$2:$J$201,0)),W996=INDEX(Matches!$H$2:$H$201,MATCH($A996&amp;"-10",Matches!$J$2:$J$201,0))),5,IF(SIGN(V996-W996)&lt;&gt;SIGN(INDEX(Matches!$G$2:$G$201,MATCH($A996&amp;"-10",Matches!$J$2:$J$201,0))-INDEX(Matches!$H$2:$H$201,MATCH($A996&amp;"-10",Matches!$J$2:$J$201,0))),0,IF(V996-W996=INDEX(Matches!$G$2:$G$201,MATCH($A996&amp;"-10",Matches!$J$2:$J$201,0))-INDEX(Matches!$H$2:$H$201,MATCH($A996&amp;"-10",Matches!$J$2:$J$201,0)),3,2))))),""))</f>
        <v/>
      </c>
      <c r="AH996" s="13" t="str">
        <f aca="false">IF($B996="","",SUM(X996:AG996))</f>
        <v/>
      </c>
      <c r="AI996" s="12" t="str">
        <f aca="false">IF($B996="","",COUNTIF(X996:AG996,5))</f>
        <v/>
      </c>
      <c r="AJ996" s="12" t="str">
        <f aca="false">IF($B996="","",COUNTIF(X996:AG996,"&gt;=2"))</f>
        <v/>
      </c>
      <c r="AK996" s="12" t="str">
        <f aca="false">IF($B996="","",COUNT(X996:AG996))</f>
        <v/>
      </c>
    </row>
    <row r="997" customFormat="false" ht="15" hidden="false" customHeight="false" outlineLevel="0" collapsed="false">
      <c r="A997" s="7"/>
      <c r="B997" s="7"/>
      <c r="C997" s="11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12" t="str">
        <f aca="false">IF(OR($B997="",D997="",E997=""),"",IFERROR(IF(OR(INDEX(Matches!$I$2:$I$201,MATCH($A997&amp;"-1",Matches!$J$2:$J$201,0))="Void",INDEX(Matches!$G$2:$G$201,MATCH($A997&amp;"-1",Matches!$J$2:$J$201,0))="",INDEX(Matches!$H$2:$H$201,MATCH($A997&amp;"-1",Matches!$J$2:$J$201,0))=""),"",IF(AND($C997&lt;&gt;"",INDEX(Matches!$F$2:$F$201,MATCH($A997&amp;"-1",Matches!$J$2:$J$201,0))&lt;&gt;"",$C997&gt;=INDEX(Matches!$F$2:$F$201,MATCH($A997&amp;"-1",Matches!$J$2:$J$201,0))),"",IF(AND(D997=INDEX(Matches!$G$2:$G$201,MATCH($A997&amp;"-1",Matches!$J$2:$J$201,0)),E997=INDEX(Matches!$H$2:$H$201,MATCH($A997&amp;"-1",Matches!$J$2:$J$201,0))),5,IF(SIGN(D997-E997)&lt;&gt;SIGN(INDEX(Matches!$G$2:$G$201,MATCH($A997&amp;"-1",Matches!$J$2:$J$201,0))-INDEX(Matches!$H$2:$H$201,MATCH($A997&amp;"-1",Matches!$J$2:$J$201,0))),0,IF(D997-E997=INDEX(Matches!$G$2:$G$201,MATCH($A997&amp;"-1",Matches!$J$2:$J$201,0))-INDEX(Matches!$H$2:$H$201,MATCH($A997&amp;"-1",Matches!$J$2:$J$201,0)),3,2))))),""))</f>
        <v/>
      </c>
      <c r="Y997" s="12" t="str">
        <f aca="false">IF(OR($B997="",F997="",G997=""),"",IFERROR(IF(OR(INDEX(Matches!$I$2:$I$201,MATCH($A997&amp;"-2",Matches!$J$2:$J$201,0))="Void",INDEX(Matches!$G$2:$G$201,MATCH($A997&amp;"-2",Matches!$J$2:$J$201,0))="",INDEX(Matches!$H$2:$H$201,MATCH($A997&amp;"-2",Matches!$J$2:$J$201,0))=""),"",IF(AND($C997&lt;&gt;"",INDEX(Matches!$F$2:$F$201,MATCH($A997&amp;"-2",Matches!$J$2:$J$201,0))&lt;&gt;"",$C997&gt;=INDEX(Matches!$F$2:$F$201,MATCH($A997&amp;"-2",Matches!$J$2:$J$201,0))),"",IF(AND(F997=INDEX(Matches!$G$2:$G$201,MATCH($A997&amp;"-2",Matches!$J$2:$J$201,0)),G997=INDEX(Matches!$H$2:$H$201,MATCH($A997&amp;"-2",Matches!$J$2:$J$201,0))),5,IF(SIGN(F997-G997)&lt;&gt;SIGN(INDEX(Matches!$G$2:$G$201,MATCH($A997&amp;"-2",Matches!$J$2:$J$201,0))-INDEX(Matches!$H$2:$H$201,MATCH($A997&amp;"-2",Matches!$J$2:$J$201,0))),0,IF(F997-G997=INDEX(Matches!$G$2:$G$201,MATCH($A997&amp;"-2",Matches!$J$2:$J$201,0))-INDEX(Matches!$H$2:$H$201,MATCH($A997&amp;"-2",Matches!$J$2:$J$201,0)),3,2))))),""))</f>
        <v/>
      </c>
      <c r="Z997" s="12" t="str">
        <f aca="false">IF(OR($B997="",H997="",I997=""),"",IFERROR(IF(OR(INDEX(Matches!$I$2:$I$201,MATCH($A997&amp;"-3",Matches!$J$2:$J$201,0))="Void",INDEX(Matches!$G$2:$G$201,MATCH($A997&amp;"-3",Matches!$J$2:$J$201,0))="",INDEX(Matches!$H$2:$H$201,MATCH($A997&amp;"-3",Matches!$J$2:$J$201,0))=""),"",IF(AND($C997&lt;&gt;"",INDEX(Matches!$F$2:$F$201,MATCH($A997&amp;"-3",Matches!$J$2:$J$201,0))&lt;&gt;"",$C997&gt;=INDEX(Matches!$F$2:$F$201,MATCH($A997&amp;"-3",Matches!$J$2:$J$201,0))),"",IF(AND(H997=INDEX(Matches!$G$2:$G$201,MATCH($A997&amp;"-3",Matches!$J$2:$J$201,0)),I997=INDEX(Matches!$H$2:$H$201,MATCH($A997&amp;"-3",Matches!$J$2:$J$201,0))),5,IF(SIGN(H997-I997)&lt;&gt;SIGN(INDEX(Matches!$G$2:$G$201,MATCH($A997&amp;"-3",Matches!$J$2:$J$201,0))-INDEX(Matches!$H$2:$H$201,MATCH($A997&amp;"-3",Matches!$J$2:$J$201,0))),0,IF(H997-I997=INDEX(Matches!$G$2:$G$201,MATCH($A997&amp;"-3",Matches!$J$2:$J$201,0))-INDEX(Matches!$H$2:$H$201,MATCH($A997&amp;"-3",Matches!$J$2:$J$201,0)),3,2))))),""))</f>
        <v/>
      </c>
      <c r="AA997" s="12" t="str">
        <f aca="false">IF(OR($B997="",J997="",K997=""),"",IFERROR(IF(OR(INDEX(Matches!$I$2:$I$201,MATCH($A997&amp;"-4",Matches!$J$2:$J$201,0))="Void",INDEX(Matches!$G$2:$G$201,MATCH($A997&amp;"-4",Matches!$J$2:$J$201,0))="",INDEX(Matches!$H$2:$H$201,MATCH($A997&amp;"-4",Matches!$J$2:$J$201,0))=""),"",IF(AND($C997&lt;&gt;"",INDEX(Matches!$F$2:$F$201,MATCH($A997&amp;"-4",Matches!$J$2:$J$201,0))&lt;&gt;"",$C997&gt;=INDEX(Matches!$F$2:$F$201,MATCH($A997&amp;"-4",Matches!$J$2:$J$201,0))),"",IF(AND(J997=INDEX(Matches!$G$2:$G$201,MATCH($A997&amp;"-4",Matches!$J$2:$J$201,0)),K997=INDEX(Matches!$H$2:$H$201,MATCH($A997&amp;"-4",Matches!$J$2:$J$201,0))),5,IF(SIGN(J997-K997)&lt;&gt;SIGN(INDEX(Matches!$G$2:$G$201,MATCH($A997&amp;"-4",Matches!$J$2:$J$201,0))-INDEX(Matches!$H$2:$H$201,MATCH($A997&amp;"-4",Matches!$J$2:$J$201,0))),0,IF(J997-K997=INDEX(Matches!$G$2:$G$201,MATCH($A997&amp;"-4",Matches!$J$2:$J$201,0))-INDEX(Matches!$H$2:$H$201,MATCH($A997&amp;"-4",Matches!$J$2:$J$201,0)),3,2))))),""))</f>
        <v/>
      </c>
      <c r="AB997" s="12" t="str">
        <f aca="false">IF(OR($B997="",L997="",M997=""),"",IFERROR(IF(OR(INDEX(Matches!$I$2:$I$201,MATCH($A997&amp;"-5",Matches!$J$2:$J$201,0))="Void",INDEX(Matches!$G$2:$G$201,MATCH($A997&amp;"-5",Matches!$J$2:$J$201,0))="",INDEX(Matches!$H$2:$H$201,MATCH($A997&amp;"-5",Matches!$J$2:$J$201,0))=""),"",IF(AND($C997&lt;&gt;"",INDEX(Matches!$F$2:$F$201,MATCH($A997&amp;"-5",Matches!$J$2:$J$201,0))&lt;&gt;"",$C997&gt;=INDEX(Matches!$F$2:$F$201,MATCH($A997&amp;"-5",Matches!$J$2:$J$201,0))),"",IF(AND(L997=INDEX(Matches!$G$2:$G$201,MATCH($A997&amp;"-5",Matches!$J$2:$J$201,0)),M997=INDEX(Matches!$H$2:$H$201,MATCH($A997&amp;"-5",Matches!$J$2:$J$201,0))),5,IF(SIGN(L997-M997)&lt;&gt;SIGN(INDEX(Matches!$G$2:$G$201,MATCH($A997&amp;"-5",Matches!$J$2:$J$201,0))-INDEX(Matches!$H$2:$H$201,MATCH($A997&amp;"-5",Matches!$J$2:$J$201,0))),0,IF(L997-M997=INDEX(Matches!$G$2:$G$201,MATCH($A997&amp;"-5",Matches!$J$2:$J$201,0))-INDEX(Matches!$H$2:$H$201,MATCH($A997&amp;"-5",Matches!$J$2:$J$201,0)),3,2))))),""))</f>
        <v/>
      </c>
      <c r="AC997" s="12" t="str">
        <f aca="false">IF(OR($B997="",N997="",O997=""),"",IFERROR(IF(OR(INDEX(Matches!$I$2:$I$201,MATCH($A997&amp;"-6",Matches!$J$2:$J$201,0))="Void",INDEX(Matches!$G$2:$G$201,MATCH($A997&amp;"-6",Matches!$J$2:$J$201,0))="",INDEX(Matches!$H$2:$H$201,MATCH($A997&amp;"-6",Matches!$J$2:$J$201,0))=""),"",IF(AND($C997&lt;&gt;"",INDEX(Matches!$F$2:$F$201,MATCH($A997&amp;"-6",Matches!$J$2:$J$201,0))&lt;&gt;"",$C997&gt;=INDEX(Matches!$F$2:$F$201,MATCH($A997&amp;"-6",Matches!$J$2:$J$201,0))),"",IF(AND(N997=INDEX(Matches!$G$2:$G$201,MATCH($A997&amp;"-6",Matches!$J$2:$J$201,0)),O997=INDEX(Matches!$H$2:$H$201,MATCH($A997&amp;"-6",Matches!$J$2:$J$201,0))),5,IF(SIGN(N997-O997)&lt;&gt;SIGN(INDEX(Matches!$G$2:$G$201,MATCH($A997&amp;"-6",Matches!$J$2:$J$201,0))-INDEX(Matches!$H$2:$H$201,MATCH($A997&amp;"-6",Matches!$J$2:$J$201,0))),0,IF(N997-O997=INDEX(Matches!$G$2:$G$201,MATCH($A997&amp;"-6",Matches!$J$2:$J$201,0))-INDEX(Matches!$H$2:$H$201,MATCH($A997&amp;"-6",Matches!$J$2:$J$201,0)),3,2))))),""))</f>
        <v/>
      </c>
      <c r="AD997" s="12" t="str">
        <f aca="false">IF(OR($B997="",P997="",Q997=""),"",IFERROR(IF(OR(INDEX(Matches!$I$2:$I$201,MATCH($A997&amp;"-7",Matches!$J$2:$J$201,0))="Void",INDEX(Matches!$G$2:$G$201,MATCH($A997&amp;"-7",Matches!$J$2:$J$201,0))="",INDEX(Matches!$H$2:$H$201,MATCH($A997&amp;"-7",Matches!$J$2:$J$201,0))=""),"",IF(AND($C997&lt;&gt;"",INDEX(Matches!$F$2:$F$201,MATCH($A997&amp;"-7",Matches!$J$2:$J$201,0))&lt;&gt;"",$C997&gt;=INDEX(Matches!$F$2:$F$201,MATCH($A997&amp;"-7",Matches!$J$2:$J$201,0))),"",IF(AND(P997=INDEX(Matches!$G$2:$G$201,MATCH($A997&amp;"-7",Matches!$J$2:$J$201,0)),Q997=INDEX(Matches!$H$2:$H$201,MATCH($A997&amp;"-7",Matches!$J$2:$J$201,0))),5,IF(SIGN(P997-Q997)&lt;&gt;SIGN(INDEX(Matches!$G$2:$G$201,MATCH($A997&amp;"-7",Matches!$J$2:$J$201,0))-INDEX(Matches!$H$2:$H$201,MATCH($A997&amp;"-7",Matches!$J$2:$J$201,0))),0,IF(P997-Q997=INDEX(Matches!$G$2:$G$201,MATCH($A997&amp;"-7",Matches!$J$2:$J$201,0))-INDEX(Matches!$H$2:$H$201,MATCH($A997&amp;"-7",Matches!$J$2:$J$201,0)),3,2))))),""))</f>
        <v/>
      </c>
      <c r="AE997" s="12" t="str">
        <f aca="false">IF(OR($B997="",R997="",S997=""),"",IFERROR(IF(OR(INDEX(Matches!$I$2:$I$201,MATCH($A997&amp;"-8",Matches!$J$2:$J$201,0))="Void",INDEX(Matches!$G$2:$G$201,MATCH($A997&amp;"-8",Matches!$J$2:$J$201,0))="",INDEX(Matches!$H$2:$H$201,MATCH($A997&amp;"-8",Matches!$J$2:$J$201,0))=""),"",IF(AND($C997&lt;&gt;"",INDEX(Matches!$F$2:$F$201,MATCH($A997&amp;"-8",Matches!$J$2:$J$201,0))&lt;&gt;"",$C997&gt;=INDEX(Matches!$F$2:$F$201,MATCH($A997&amp;"-8",Matches!$J$2:$J$201,0))),"",IF(AND(R997=INDEX(Matches!$G$2:$G$201,MATCH($A997&amp;"-8",Matches!$J$2:$J$201,0)),S997=INDEX(Matches!$H$2:$H$201,MATCH($A997&amp;"-8",Matches!$J$2:$J$201,0))),5,IF(SIGN(R997-S997)&lt;&gt;SIGN(INDEX(Matches!$G$2:$G$201,MATCH($A997&amp;"-8",Matches!$J$2:$J$201,0))-INDEX(Matches!$H$2:$H$201,MATCH($A997&amp;"-8",Matches!$J$2:$J$201,0))),0,IF(R997-S997=INDEX(Matches!$G$2:$G$201,MATCH($A997&amp;"-8",Matches!$J$2:$J$201,0))-INDEX(Matches!$H$2:$H$201,MATCH($A997&amp;"-8",Matches!$J$2:$J$201,0)),3,2))))),""))</f>
        <v/>
      </c>
      <c r="AF997" s="12" t="str">
        <f aca="false">IF(OR($B997="",T997="",U997=""),"",IFERROR(IF(OR(INDEX(Matches!$I$2:$I$201,MATCH($A997&amp;"-9",Matches!$J$2:$J$201,0))="Void",INDEX(Matches!$G$2:$G$201,MATCH($A997&amp;"-9",Matches!$J$2:$J$201,0))="",INDEX(Matches!$H$2:$H$201,MATCH($A997&amp;"-9",Matches!$J$2:$J$201,0))=""),"",IF(AND($C997&lt;&gt;"",INDEX(Matches!$F$2:$F$201,MATCH($A997&amp;"-9",Matches!$J$2:$J$201,0))&lt;&gt;"",$C997&gt;=INDEX(Matches!$F$2:$F$201,MATCH($A997&amp;"-9",Matches!$J$2:$J$201,0))),"",IF(AND(T997=INDEX(Matches!$G$2:$G$201,MATCH($A997&amp;"-9",Matches!$J$2:$J$201,0)),U997=INDEX(Matches!$H$2:$H$201,MATCH($A997&amp;"-9",Matches!$J$2:$J$201,0))),5,IF(SIGN(T997-U997)&lt;&gt;SIGN(INDEX(Matches!$G$2:$G$201,MATCH($A997&amp;"-9",Matches!$J$2:$J$201,0))-INDEX(Matches!$H$2:$H$201,MATCH($A997&amp;"-9",Matches!$J$2:$J$201,0))),0,IF(T997-U997=INDEX(Matches!$G$2:$G$201,MATCH($A997&amp;"-9",Matches!$J$2:$J$201,0))-INDEX(Matches!$H$2:$H$201,MATCH($A997&amp;"-9",Matches!$J$2:$J$201,0)),3,2))))),""))</f>
        <v/>
      </c>
      <c r="AG997" s="12" t="str">
        <f aca="false">IF(OR($B997="",V997="",W997=""),"",IFERROR(IF(OR(INDEX(Matches!$I$2:$I$201,MATCH($A997&amp;"-10",Matches!$J$2:$J$201,0))="Void",INDEX(Matches!$G$2:$G$201,MATCH($A997&amp;"-10",Matches!$J$2:$J$201,0))="",INDEX(Matches!$H$2:$H$201,MATCH($A997&amp;"-10",Matches!$J$2:$J$201,0))=""),"",IF(AND($C997&lt;&gt;"",INDEX(Matches!$F$2:$F$201,MATCH($A997&amp;"-10",Matches!$J$2:$J$201,0))&lt;&gt;"",$C997&gt;=INDEX(Matches!$F$2:$F$201,MATCH($A997&amp;"-10",Matches!$J$2:$J$201,0))),"",IF(AND(V997=INDEX(Matches!$G$2:$G$201,MATCH($A997&amp;"-10",Matches!$J$2:$J$201,0)),W997=INDEX(Matches!$H$2:$H$201,MATCH($A997&amp;"-10",Matches!$J$2:$J$201,0))),5,IF(SIGN(V997-W997)&lt;&gt;SIGN(INDEX(Matches!$G$2:$G$201,MATCH($A997&amp;"-10",Matches!$J$2:$J$201,0))-INDEX(Matches!$H$2:$H$201,MATCH($A997&amp;"-10",Matches!$J$2:$J$201,0))),0,IF(V997-W997=INDEX(Matches!$G$2:$G$201,MATCH($A997&amp;"-10",Matches!$J$2:$J$201,0))-INDEX(Matches!$H$2:$H$201,MATCH($A997&amp;"-10",Matches!$J$2:$J$201,0)),3,2))))),""))</f>
        <v/>
      </c>
      <c r="AH997" s="13" t="str">
        <f aca="false">IF($B997="","",SUM(X997:AG997))</f>
        <v/>
      </c>
      <c r="AI997" s="12" t="str">
        <f aca="false">IF($B997="","",COUNTIF(X997:AG997,5))</f>
        <v/>
      </c>
      <c r="AJ997" s="12" t="str">
        <f aca="false">IF($B997="","",COUNTIF(X997:AG997,"&gt;=2"))</f>
        <v/>
      </c>
      <c r="AK997" s="12" t="str">
        <f aca="false">IF($B997="","",COUNT(X997:AG997))</f>
        <v/>
      </c>
    </row>
    <row r="998" customFormat="false" ht="15" hidden="false" customHeight="false" outlineLevel="0" collapsed="false">
      <c r="A998" s="7"/>
      <c r="B998" s="7"/>
      <c r="C998" s="11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12" t="str">
        <f aca="false">IF(OR($B998="",D998="",E998=""),"",IFERROR(IF(OR(INDEX(Matches!$I$2:$I$201,MATCH($A998&amp;"-1",Matches!$J$2:$J$201,0))="Void",INDEX(Matches!$G$2:$G$201,MATCH($A998&amp;"-1",Matches!$J$2:$J$201,0))="",INDEX(Matches!$H$2:$H$201,MATCH($A998&amp;"-1",Matches!$J$2:$J$201,0))=""),"",IF(AND($C998&lt;&gt;"",INDEX(Matches!$F$2:$F$201,MATCH($A998&amp;"-1",Matches!$J$2:$J$201,0))&lt;&gt;"",$C998&gt;=INDEX(Matches!$F$2:$F$201,MATCH($A998&amp;"-1",Matches!$J$2:$J$201,0))),"",IF(AND(D998=INDEX(Matches!$G$2:$G$201,MATCH($A998&amp;"-1",Matches!$J$2:$J$201,0)),E998=INDEX(Matches!$H$2:$H$201,MATCH($A998&amp;"-1",Matches!$J$2:$J$201,0))),5,IF(SIGN(D998-E998)&lt;&gt;SIGN(INDEX(Matches!$G$2:$G$201,MATCH($A998&amp;"-1",Matches!$J$2:$J$201,0))-INDEX(Matches!$H$2:$H$201,MATCH($A998&amp;"-1",Matches!$J$2:$J$201,0))),0,IF(D998-E998=INDEX(Matches!$G$2:$G$201,MATCH($A998&amp;"-1",Matches!$J$2:$J$201,0))-INDEX(Matches!$H$2:$H$201,MATCH($A998&amp;"-1",Matches!$J$2:$J$201,0)),3,2))))),""))</f>
        <v/>
      </c>
      <c r="Y998" s="12" t="str">
        <f aca="false">IF(OR($B998="",F998="",G998=""),"",IFERROR(IF(OR(INDEX(Matches!$I$2:$I$201,MATCH($A998&amp;"-2",Matches!$J$2:$J$201,0))="Void",INDEX(Matches!$G$2:$G$201,MATCH($A998&amp;"-2",Matches!$J$2:$J$201,0))="",INDEX(Matches!$H$2:$H$201,MATCH($A998&amp;"-2",Matches!$J$2:$J$201,0))=""),"",IF(AND($C998&lt;&gt;"",INDEX(Matches!$F$2:$F$201,MATCH($A998&amp;"-2",Matches!$J$2:$J$201,0))&lt;&gt;"",$C998&gt;=INDEX(Matches!$F$2:$F$201,MATCH($A998&amp;"-2",Matches!$J$2:$J$201,0))),"",IF(AND(F998=INDEX(Matches!$G$2:$G$201,MATCH($A998&amp;"-2",Matches!$J$2:$J$201,0)),G998=INDEX(Matches!$H$2:$H$201,MATCH($A998&amp;"-2",Matches!$J$2:$J$201,0))),5,IF(SIGN(F998-G998)&lt;&gt;SIGN(INDEX(Matches!$G$2:$G$201,MATCH($A998&amp;"-2",Matches!$J$2:$J$201,0))-INDEX(Matches!$H$2:$H$201,MATCH($A998&amp;"-2",Matches!$J$2:$J$201,0))),0,IF(F998-G998=INDEX(Matches!$G$2:$G$201,MATCH($A998&amp;"-2",Matches!$J$2:$J$201,0))-INDEX(Matches!$H$2:$H$201,MATCH($A998&amp;"-2",Matches!$J$2:$J$201,0)),3,2))))),""))</f>
        <v/>
      </c>
      <c r="Z998" s="12" t="str">
        <f aca="false">IF(OR($B998="",H998="",I998=""),"",IFERROR(IF(OR(INDEX(Matches!$I$2:$I$201,MATCH($A998&amp;"-3",Matches!$J$2:$J$201,0))="Void",INDEX(Matches!$G$2:$G$201,MATCH($A998&amp;"-3",Matches!$J$2:$J$201,0))="",INDEX(Matches!$H$2:$H$201,MATCH($A998&amp;"-3",Matches!$J$2:$J$201,0))=""),"",IF(AND($C998&lt;&gt;"",INDEX(Matches!$F$2:$F$201,MATCH($A998&amp;"-3",Matches!$J$2:$J$201,0))&lt;&gt;"",$C998&gt;=INDEX(Matches!$F$2:$F$201,MATCH($A998&amp;"-3",Matches!$J$2:$J$201,0))),"",IF(AND(H998=INDEX(Matches!$G$2:$G$201,MATCH($A998&amp;"-3",Matches!$J$2:$J$201,0)),I998=INDEX(Matches!$H$2:$H$201,MATCH($A998&amp;"-3",Matches!$J$2:$J$201,0))),5,IF(SIGN(H998-I998)&lt;&gt;SIGN(INDEX(Matches!$G$2:$G$201,MATCH($A998&amp;"-3",Matches!$J$2:$J$201,0))-INDEX(Matches!$H$2:$H$201,MATCH($A998&amp;"-3",Matches!$J$2:$J$201,0))),0,IF(H998-I998=INDEX(Matches!$G$2:$G$201,MATCH($A998&amp;"-3",Matches!$J$2:$J$201,0))-INDEX(Matches!$H$2:$H$201,MATCH($A998&amp;"-3",Matches!$J$2:$J$201,0)),3,2))))),""))</f>
        <v/>
      </c>
      <c r="AA998" s="12" t="str">
        <f aca="false">IF(OR($B998="",J998="",K998=""),"",IFERROR(IF(OR(INDEX(Matches!$I$2:$I$201,MATCH($A998&amp;"-4",Matches!$J$2:$J$201,0))="Void",INDEX(Matches!$G$2:$G$201,MATCH($A998&amp;"-4",Matches!$J$2:$J$201,0))="",INDEX(Matches!$H$2:$H$201,MATCH($A998&amp;"-4",Matches!$J$2:$J$201,0))=""),"",IF(AND($C998&lt;&gt;"",INDEX(Matches!$F$2:$F$201,MATCH($A998&amp;"-4",Matches!$J$2:$J$201,0))&lt;&gt;"",$C998&gt;=INDEX(Matches!$F$2:$F$201,MATCH($A998&amp;"-4",Matches!$J$2:$J$201,0))),"",IF(AND(J998=INDEX(Matches!$G$2:$G$201,MATCH($A998&amp;"-4",Matches!$J$2:$J$201,0)),K998=INDEX(Matches!$H$2:$H$201,MATCH($A998&amp;"-4",Matches!$J$2:$J$201,0))),5,IF(SIGN(J998-K998)&lt;&gt;SIGN(INDEX(Matches!$G$2:$G$201,MATCH($A998&amp;"-4",Matches!$J$2:$J$201,0))-INDEX(Matches!$H$2:$H$201,MATCH($A998&amp;"-4",Matches!$J$2:$J$201,0))),0,IF(J998-K998=INDEX(Matches!$G$2:$G$201,MATCH($A998&amp;"-4",Matches!$J$2:$J$201,0))-INDEX(Matches!$H$2:$H$201,MATCH($A998&amp;"-4",Matches!$J$2:$J$201,0)),3,2))))),""))</f>
        <v/>
      </c>
      <c r="AB998" s="12" t="str">
        <f aca="false">IF(OR($B998="",L998="",M998=""),"",IFERROR(IF(OR(INDEX(Matches!$I$2:$I$201,MATCH($A998&amp;"-5",Matches!$J$2:$J$201,0))="Void",INDEX(Matches!$G$2:$G$201,MATCH($A998&amp;"-5",Matches!$J$2:$J$201,0))="",INDEX(Matches!$H$2:$H$201,MATCH($A998&amp;"-5",Matches!$J$2:$J$201,0))=""),"",IF(AND($C998&lt;&gt;"",INDEX(Matches!$F$2:$F$201,MATCH($A998&amp;"-5",Matches!$J$2:$J$201,0))&lt;&gt;"",$C998&gt;=INDEX(Matches!$F$2:$F$201,MATCH($A998&amp;"-5",Matches!$J$2:$J$201,0))),"",IF(AND(L998=INDEX(Matches!$G$2:$G$201,MATCH($A998&amp;"-5",Matches!$J$2:$J$201,0)),M998=INDEX(Matches!$H$2:$H$201,MATCH($A998&amp;"-5",Matches!$J$2:$J$201,0))),5,IF(SIGN(L998-M998)&lt;&gt;SIGN(INDEX(Matches!$G$2:$G$201,MATCH($A998&amp;"-5",Matches!$J$2:$J$201,0))-INDEX(Matches!$H$2:$H$201,MATCH($A998&amp;"-5",Matches!$J$2:$J$201,0))),0,IF(L998-M998=INDEX(Matches!$G$2:$G$201,MATCH($A998&amp;"-5",Matches!$J$2:$J$201,0))-INDEX(Matches!$H$2:$H$201,MATCH($A998&amp;"-5",Matches!$J$2:$J$201,0)),3,2))))),""))</f>
        <v/>
      </c>
      <c r="AC998" s="12" t="str">
        <f aca="false">IF(OR($B998="",N998="",O998=""),"",IFERROR(IF(OR(INDEX(Matches!$I$2:$I$201,MATCH($A998&amp;"-6",Matches!$J$2:$J$201,0))="Void",INDEX(Matches!$G$2:$G$201,MATCH($A998&amp;"-6",Matches!$J$2:$J$201,0))="",INDEX(Matches!$H$2:$H$201,MATCH($A998&amp;"-6",Matches!$J$2:$J$201,0))=""),"",IF(AND($C998&lt;&gt;"",INDEX(Matches!$F$2:$F$201,MATCH($A998&amp;"-6",Matches!$J$2:$J$201,0))&lt;&gt;"",$C998&gt;=INDEX(Matches!$F$2:$F$201,MATCH($A998&amp;"-6",Matches!$J$2:$J$201,0))),"",IF(AND(N998=INDEX(Matches!$G$2:$G$201,MATCH($A998&amp;"-6",Matches!$J$2:$J$201,0)),O998=INDEX(Matches!$H$2:$H$201,MATCH($A998&amp;"-6",Matches!$J$2:$J$201,0))),5,IF(SIGN(N998-O998)&lt;&gt;SIGN(INDEX(Matches!$G$2:$G$201,MATCH($A998&amp;"-6",Matches!$J$2:$J$201,0))-INDEX(Matches!$H$2:$H$201,MATCH($A998&amp;"-6",Matches!$J$2:$J$201,0))),0,IF(N998-O998=INDEX(Matches!$G$2:$G$201,MATCH($A998&amp;"-6",Matches!$J$2:$J$201,0))-INDEX(Matches!$H$2:$H$201,MATCH($A998&amp;"-6",Matches!$J$2:$J$201,0)),3,2))))),""))</f>
        <v/>
      </c>
      <c r="AD998" s="12" t="str">
        <f aca="false">IF(OR($B998="",P998="",Q998=""),"",IFERROR(IF(OR(INDEX(Matches!$I$2:$I$201,MATCH($A998&amp;"-7",Matches!$J$2:$J$201,0))="Void",INDEX(Matches!$G$2:$G$201,MATCH($A998&amp;"-7",Matches!$J$2:$J$201,0))="",INDEX(Matches!$H$2:$H$201,MATCH($A998&amp;"-7",Matches!$J$2:$J$201,0))=""),"",IF(AND($C998&lt;&gt;"",INDEX(Matches!$F$2:$F$201,MATCH($A998&amp;"-7",Matches!$J$2:$J$201,0))&lt;&gt;"",$C998&gt;=INDEX(Matches!$F$2:$F$201,MATCH($A998&amp;"-7",Matches!$J$2:$J$201,0))),"",IF(AND(P998=INDEX(Matches!$G$2:$G$201,MATCH($A998&amp;"-7",Matches!$J$2:$J$201,0)),Q998=INDEX(Matches!$H$2:$H$201,MATCH($A998&amp;"-7",Matches!$J$2:$J$201,0))),5,IF(SIGN(P998-Q998)&lt;&gt;SIGN(INDEX(Matches!$G$2:$G$201,MATCH($A998&amp;"-7",Matches!$J$2:$J$201,0))-INDEX(Matches!$H$2:$H$201,MATCH($A998&amp;"-7",Matches!$J$2:$J$201,0))),0,IF(P998-Q998=INDEX(Matches!$G$2:$G$201,MATCH($A998&amp;"-7",Matches!$J$2:$J$201,0))-INDEX(Matches!$H$2:$H$201,MATCH($A998&amp;"-7",Matches!$J$2:$J$201,0)),3,2))))),""))</f>
        <v/>
      </c>
      <c r="AE998" s="12" t="str">
        <f aca="false">IF(OR($B998="",R998="",S998=""),"",IFERROR(IF(OR(INDEX(Matches!$I$2:$I$201,MATCH($A998&amp;"-8",Matches!$J$2:$J$201,0))="Void",INDEX(Matches!$G$2:$G$201,MATCH($A998&amp;"-8",Matches!$J$2:$J$201,0))="",INDEX(Matches!$H$2:$H$201,MATCH($A998&amp;"-8",Matches!$J$2:$J$201,0))=""),"",IF(AND($C998&lt;&gt;"",INDEX(Matches!$F$2:$F$201,MATCH($A998&amp;"-8",Matches!$J$2:$J$201,0))&lt;&gt;"",$C998&gt;=INDEX(Matches!$F$2:$F$201,MATCH($A998&amp;"-8",Matches!$J$2:$J$201,0))),"",IF(AND(R998=INDEX(Matches!$G$2:$G$201,MATCH($A998&amp;"-8",Matches!$J$2:$J$201,0)),S998=INDEX(Matches!$H$2:$H$201,MATCH($A998&amp;"-8",Matches!$J$2:$J$201,0))),5,IF(SIGN(R998-S998)&lt;&gt;SIGN(INDEX(Matches!$G$2:$G$201,MATCH($A998&amp;"-8",Matches!$J$2:$J$201,0))-INDEX(Matches!$H$2:$H$201,MATCH($A998&amp;"-8",Matches!$J$2:$J$201,0))),0,IF(R998-S998=INDEX(Matches!$G$2:$G$201,MATCH($A998&amp;"-8",Matches!$J$2:$J$201,0))-INDEX(Matches!$H$2:$H$201,MATCH($A998&amp;"-8",Matches!$J$2:$J$201,0)),3,2))))),""))</f>
        <v/>
      </c>
      <c r="AF998" s="12" t="str">
        <f aca="false">IF(OR($B998="",T998="",U998=""),"",IFERROR(IF(OR(INDEX(Matches!$I$2:$I$201,MATCH($A998&amp;"-9",Matches!$J$2:$J$201,0))="Void",INDEX(Matches!$G$2:$G$201,MATCH($A998&amp;"-9",Matches!$J$2:$J$201,0))="",INDEX(Matches!$H$2:$H$201,MATCH($A998&amp;"-9",Matches!$J$2:$J$201,0))=""),"",IF(AND($C998&lt;&gt;"",INDEX(Matches!$F$2:$F$201,MATCH($A998&amp;"-9",Matches!$J$2:$J$201,0))&lt;&gt;"",$C998&gt;=INDEX(Matches!$F$2:$F$201,MATCH($A998&amp;"-9",Matches!$J$2:$J$201,0))),"",IF(AND(T998=INDEX(Matches!$G$2:$G$201,MATCH($A998&amp;"-9",Matches!$J$2:$J$201,0)),U998=INDEX(Matches!$H$2:$H$201,MATCH($A998&amp;"-9",Matches!$J$2:$J$201,0))),5,IF(SIGN(T998-U998)&lt;&gt;SIGN(INDEX(Matches!$G$2:$G$201,MATCH($A998&amp;"-9",Matches!$J$2:$J$201,0))-INDEX(Matches!$H$2:$H$201,MATCH($A998&amp;"-9",Matches!$J$2:$J$201,0))),0,IF(T998-U998=INDEX(Matches!$G$2:$G$201,MATCH($A998&amp;"-9",Matches!$J$2:$J$201,0))-INDEX(Matches!$H$2:$H$201,MATCH($A998&amp;"-9",Matches!$J$2:$J$201,0)),3,2))))),""))</f>
        <v/>
      </c>
      <c r="AG998" s="12" t="str">
        <f aca="false">IF(OR($B998="",V998="",W998=""),"",IFERROR(IF(OR(INDEX(Matches!$I$2:$I$201,MATCH($A998&amp;"-10",Matches!$J$2:$J$201,0))="Void",INDEX(Matches!$G$2:$G$201,MATCH($A998&amp;"-10",Matches!$J$2:$J$201,0))="",INDEX(Matches!$H$2:$H$201,MATCH($A998&amp;"-10",Matches!$J$2:$J$201,0))=""),"",IF(AND($C998&lt;&gt;"",INDEX(Matches!$F$2:$F$201,MATCH($A998&amp;"-10",Matches!$J$2:$J$201,0))&lt;&gt;"",$C998&gt;=INDEX(Matches!$F$2:$F$201,MATCH($A998&amp;"-10",Matches!$J$2:$J$201,0))),"",IF(AND(V998=INDEX(Matches!$G$2:$G$201,MATCH($A998&amp;"-10",Matches!$J$2:$J$201,0)),W998=INDEX(Matches!$H$2:$H$201,MATCH($A998&amp;"-10",Matches!$J$2:$J$201,0))),5,IF(SIGN(V998-W998)&lt;&gt;SIGN(INDEX(Matches!$G$2:$G$201,MATCH($A998&amp;"-10",Matches!$J$2:$J$201,0))-INDEX(Matches!$H$2:$H$201,MATCH($A998&amp;"-10",Matches!$J$2:$J$201,0))),0,IF(V998-W998=INDEX(Matches!$G$2:$G$201,MATCH($A998&amp;"-10",Matches!$J$2:$J$201,0))-INDEX(Matches!$H$2:$H$201,MATCH($A998&amp;"-10",Matches!$J$2:$J$201,0)),3,2))))),""))</f>
        <v/>
      </c>
      <c r="AH998" s="13" t="str">
        <f aca="false">IF($B998="","",SUM(X998:AG998))</f>
        <v/>
      </c>
      <c r="AI998" s="12" t="str">
        <f aca="false">IF($B998="","",COUNTIF(X998:AG998,5))</f>
        <v/>
      </c>
      <c r="AJ998" s="12" t="str">
        <f aca="false">IF($B998="","",COUNTIF(X998:AG998,"&gt;=2"))</f>
        <v/>
      </c>
      <c r="AK998" s="12" t="str">
        <f aca="false">IF($B998="","",COUNT(X998:AG998))</f>
        <v/>
      </c>
    </row>
    <row r="999" customFormat="false" ht="15" hidden="false" customHeight="false" outlineLevel="0" collapsed="false">
      <c r="A999" s="7"/>
      <c r="B999" s="7"/>
      <c r="C999" s="11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12" t="str">
        <f aca="false">IF(OR($B999="",D999="",E999=""),"",IFERROR(IF(OR(INDEX(Matches!$I$2:$I$201,MATCH($A999&amp;"-1",Matches!$J$2:$J$201,0))="Void",INDEX(Matches!$G$2:$G$201,MATCH($A999&amp;"-1",Matches!$J$2:$J$201,0))="",INDEX(Matches!$H$2:$H$201,MATCH($A999&amp;"-1",Matches!$J$2:$J$201,0))=""),"",IF(AND($C999&lt;&gt;"",INDEX(Matches!$F$2:$F$201,MATCH($A999&amp;"-1",Matches!$J$2:$J$201,0))&lt;&gt;"",$C999&gt;=INDEX(Matches!$F$2:$F$201,MATCH($A999&amp;"-1",Matches!$J$2:$J$201,0))),"",IF(AND(D999=INDEX(Matches!$G$2:$G$201,MATCH($A999&amp;"-1",Matches!$J$2:$J$201,0)),E999=INDEX(Matches!$H$2:$H$201,MATCH($A999&amp;"-1",Matches!$J$2:$J$201,0))),5,IF(SIGN(D999-E999)&lt;&gt;SIGN(INDEX(Matches!$G$2:$G$201,MATCH($A999&amp;"-1",Matches!$J$2:$J$201,0))-INDEX(Matches!$H$2:$H$201,MATCH($A999&amp;"-1",Matches!$J$2:$J$201,0))),0,IF(D999-E999=INDEX(Matches!$G$2:$G$201,MATCH($A999&amp;"-1",Matches!$J$2:$J$201,0))-INDEX(Matches!$H$2:$H$201,MATCH($A999&amp;"-1",Matches!$J$2:$J$201,0)),3,2))))),""))</f>
        <v/>
      </c>
      <c r="Y999" s="12" t="str">
        <f aca="false">IF(OR($B999="",F999="",G999=""),"",IFERROR(IF(OR(INDEX(Matches!$I$2:$I$201,MATCH($A999&amp;"-2",Matches!$J$2:$J$201,0))="Void",INDEX(Matches!$G$2:$G$201,MATCH($A999&amp;"-2",Matches!$J$2:$J$201,0))="",INDEX(Matches!$H$2:$H$201,MATCH($A999&amp;"-2",Matches!$J$2:$J$201,0))=""),"",IF(AND($C999&lt;&gt;"",INDEX(Matches!$F$2:$F$201,MATCH($A999&amp;"-2",Matches!$J$2:$J$201,0))&lt;&gt;"",$C999&gt;=INDEX(Matches!$F$2:$F$201,MATCH($A999&amp;"-2",Matches!$J$2:$J$201,0))),"",IF(AND(F999=INDEX(Matches!$G$2:$G$201,MATCH($A999&amp;"-2",Matches!$J$2:$J$201,0)),G999=INDEX(Matches!$H$2:$H$201,MATCH($A999&amp;"-2",Matches!$J$2:$J$201,0))),5,IF(SIGN(F999-G999)&lt;&gt;SIGN(INDEX(Matches!$G$2:$G$201,MATCH($A999&amp;"-2",Matches!$J$2:$J$201,0))-INDEX(Matches!$H$2:$H$201,MATCH($A999&amp;"-2",Matches!$J$2:$J$201,0))),0,IF(F999-G999=INDEX(Matches!$G$2:$G$201,MATCH($A999&amp;"-2",Matches!$J$2:$J$201,0))-INDEX(Matches!$H$2:$H$201,MATCH($A999&amp;"-2",Matches!$J$2:$J$201,0)),3,2))))),""))</f>
        <v/>
      </c>
      <c r="Z999" s="12" t="str">
        <f aca="false">IF(OR($B999="",H999="",I999=""),"",IFERROR(IF(OR(INDEX(Matches!$I$2:$I$201,MATCH($A999&amp;"-3",Matches!$J$2:$J$201,0))="Void",INDEX(Matches!$G$2:$G$201,MATCH($A999&amp;"-3",Matches!$J$2:$J$201,0))="",INDEX(Matches!$H$2:$H$201,MATCH($A999&amp;"-3",Matches!$J$2:$J$201,0))=""),"",IF(AND($C999&lt;&gt;"",INDEX(Matches!$F$2:$F$201,MATCH($A999&amp;"-3",Matches!$J$2:$J$201,0))&lt;&gt;"",$C999&gt;=INDEX(Matches!$F$2:$F$201,MATCH($A999&amp;"-3",Matches!$J$2:$J$201,0))),"",IF(AND(H999=INDEX(Matches!$G$2:$G$201,MATCH($A999&amp;"-3",Matches!$J$2:$J$201,0)),I999=INDEX(Matches!$H$2:$H$201,MATCH($A999&amp;"-3",Matches!$J$2:$J$201,0))),5,IF(SIGN(H999-I999)&lt;&gt;SIGN(INDEX(Matches!$G$2:$G$201,MATCH($A999&amp;"-3",Matches!$J$2:$J$201,0))-INDEX(Matches!$H$2:$H$201,MATCH($A999&amp;"-3",Matches!$J$2:$J$201,0))),0,IF(H999-I999=INDEX(Matches!$G$2:$G$201,MATCH($A999&amp;"-3",Matches!$J$2:$J$201,0))-INDEX(Matches!$H$2:$H$201,MATCH($A999&amp;"-3",Matches!$J$2:$J$201,0)),3,2))))),""))</f>
        <v/>
      </c>
      <c r="AA999" s="12" t="str">
        <f aca="false">IF(OR($B999="",J999="",K999=""),"",IFERROR(IF(OR(INDEX(Matches!$I$2:$I$201,MATCH($A999&amp;"-4",Matches!$J$2:$J$201,0))="Void",INDEX(Matches!$G$2:$G$201,MATCH($A999&amp;"-4",Matches!$J$2:$J$201,0))="",INDEX(Matches!$H$2:$H$201,MATCH($A999&amp;"-4",Matches!$J$2:$J$201,0))=""),"",IF(AND($C999&lt;&gt;"",INDEX(Matches!$F$2:$F$201,MATCH($A999&amp;"-4",Matches!$J$2:$J$201,0))&lt;&gt;"",$C999&gt;=INDEX(Matches!$F$2:$F$201,MATCH($A999&amp;"-4",Matches!$J$2:$J$201,0))),"",IF(AND(J999=INDEX(Matches!$G$2:$G$201,MATCH($A999&amp;"-4",Matches!$J$2:$J$201,0)),K999=INDEX(Matches!$H$2:$H$201,MATCH($A999&amp;"-4",Matches!$J$2:$J$201,0))),5,IF(SIGN(J999-K999)&lt;&gt;SIGN(INDEX(Matches!$G$2:$G$201,MATCH($A999&amp;"-4",Matches!$J$2:$J$201,0))-INDEX(Matches!$H$2:$H$201,MATCH($A999&amp;"-4",Matches!$J$2:$J$201,0))),0,IF(J999-K999=INDEX(Matches!$G$2:$G$201,MATCH($A999&amp;"-4",Matches!$J$2:$J$201,0))-INDEX(Matches!$H$2:$H$201,MATCH($A999&amp;"-4",Matches!$J$2:$J$201,0)),3,2))))),""))</f>
        <v/>
      </c>
      <c r="AB999" s="12" t="str">
        <f aca="false">IF(OR($B999="",L999="",M999=""),"",IFERROR(IF(OR(INDEX(Matches!$I$2:$I$201,MATCH($A999&amp;"-5",Matches!$J$2:$J$201,0))="Void",INDEX(Matches!$G$2:$G$201,MATCH($A999&amp;"-5",Matches!$J$2:$J$201,0))="",INDEX(Matches!$H$2:$H$201,MATCH($A999&amp;"-5",Matches!$J$2:$J$201,0))=""),"",IF(AND($C999&lt;&gt;"",INDEX(Matches!$F$2:$F$201,MATCH($A999&amp;"-5",Matches!$J$2:$J$201,0))&lt;&gt;"",$C999&gt;=INDEX(Matches!$F$2:$F$201,MATCH($A999&amp;"-5",Matches!$J$2:$J$201,0))),"",IF(AND(L999=INDEX(Matches!$G$2:$G$201,MATCH($A999&amp;"-5",Matches!$J$2:$J$201,0)),M999=INDEX(Matches!$H$2:$H$201,MATCH($A999&amp;"-5",Matches!$J$2:$J$201,0))),5,IF(SIGN(L999-M999)&lt;&gt;SIGN(INDEX(Matches!$G$2:$G$201,MATCH($A999&amp;"-5",Matches!$J$2:$J$201,0))-INDEX(Matches!$H$2:$H$201,MATCH($A999&amp;"-5",Matches!$J$2:$J$201,0))),0,IF(L999-M999=INDEX(Matches!$G$2:$G$201,MATCH($A999&amp;"-5",Matches!$J$2:$J$201,0))-INDEX(Matches!$H$2:$H$201,MATCH($A999&amp;"-5",Matches!$J$2:$J$201,0)),3,2))))),""))</f>
        <v/>
      </c>
      <c r="AC999" s="12" t="str">
        <f aca="false">IF(OR($B999="",N999="",O999=""),"",IFERROR(IF(OR(INDEX(Matches!$I$2:$I$201,MATCH($A999&amp;"-6",Matches!$J$2:$J$201,0))="Void",INDEX(Matches!$G$2:$G$201,MATCH($A999&amp;"-6",Matches!$J$2:$J$201,0))="",INDEX(Matches!$H$2:$H$201,MATCH($A999&amp;"-6",Matches!$J$2:$J$201,0))=""),"",IF(AND($C999&lt;&gt;"",INDEX(Matches!$F$2:$F$201,MATCH($A999&amp;"-6",Matches!$J$2:$J$201,0))&lt;&gt;"",$C999&gt;=INDEX(Matches!$F$2:$F$201,MATCH($A999&amp;"-6",Matches!$J$2:$J$201,0))),"",IF(AND(N999=INDEX(Matches!$G$2:$G$201,MATCH($A999&amp;"-6",Matches!$J$2:$J$201,0)),O999=INDEX(Matches!$H$2:$H$201,MATCH($A999&amp;"-6",Matches!$J$2:$J$201,0))),5,IF(SIGN(N999-O999)&lt;&gt;SIGN(INDEX(Matches!$G$2:$G$201,MATCH($A999&amp;"-6",Matches!$J$2:$J$201,0))-INDEX(Matches!$H$2:$H$201,MATCH($A999&amp;"-6",Matches!$J$2:$J$201,0))),0,IF(N999-O999=INDEX(Matches!$G$2:$G$201,MATCH($A999&amp;"-6",Matches!$J$2:$J$201,0))-INDEX(Matches!$H$2:$H$201,MATCH($A999&amp;"-6",Matches!$J$2:$J$201,0)),3,2))))),""))</f>
        <v/>
      </c>
      <c r="AD999" s="12" t="str">
        <f aca="false">IF(OR($B999="",P999="",Q999=""),"",IFERROR(IF(OR(INDEX(Matches!$I$2:$I$201,MATCH($A999&amp;"-7",Matches!$J$2:$J$201,0))="Void",INDEX(Matches!$G$2:$G$201,MATCH($A999&amp;"-7",Matches!$J$2:$J$201,0))="",INDEX(Matches!$H$2:$H$201,MATCH($A999&amp;"-7",Matches!$J$2:$J$201,0))=""),"",IF(AND($C999&lt;&gt;"",INDEX(Matches!$F$2:$F$201,MATCH($A999&amp;"-7",Matches!$J$2:$J$201,0))&lt;&gt;"",$C999&gt;=INDEX(Matches!$F$2:$F$201,MATCH($A999&amp;"-7",Matches!$J$2:$J$201,0))),"",IF(AND(P999=INDEX(Matches!$G$2:$G$201,MATCH($A999&amp;"-7",Matches!$J$2:$J$201,0)),Q999=INDEX(Matches!$H$2:$H$201,MATCH($A999&amp;"-7",Matches!$J$2:$J$201,0))),5,IF(SIGN(P999-Q999)&lt;&gt;SIGN(INDEX(Matches!$G$2:$G$201,MATCH($A999&amp;"-7",Matches!$J$2:$J$201,0))-INDEX(Matches!$H$2:$H$201,MATCH($A999&amp;"-7",Matches!$J$2:$J$201,0))),0,IF(P999-Q999=INDEX(Matches!$G$2:$G$201,MATCH($A999&amp;"-7",Matches!$J$2:$J$201,0))-INDEX(Matches!$H$2:$H$201,MATCH($A999&amp;"-7",Matches!$J$2:$J$201,0)),3,2))))),""))</f>
        <v/>
      </c>
      <c r="AE999" s="12" t="str">
        <f aca="false">IF(OR($B999="",R999="",S999=""),"",IFERROR(IF(OR(INDEX(Matches!$I$2:$I$201,MATCH($A999&amp;"-8",Matches!$J$2:$J$201,0))="Void",INDEX(Matches!$G$2:$G$201,MATCH($A999&amp;"-8",Matches!$J$2:$J$201,0))="",INDEX(Matches!$H$2:$H$201,MATCH($A999&amp;"-8",Matches!$J$2:$J$201,0))=""),"",IF(AND($C999&lt;&gt;"",INDEX(Matches!$F$2:$F$201,MATCH($A999&amp;"-8",Matches!$J$2:$J$201,0))&lt;&gt;"",$C999&gt;=INDEX(Matches!$F$2:$F$201,MATCH($A999&amp;"-8",Matches!$J$2:$J$201,0))),"",IF(AND(R999=INDEX(Matches!$G$2:$G$201,MATCH($A999&amp;"-8",Matches!$J$2:$J$201,0)),S999=INDEX(Matches!$H$2:$H$201,MATCH($A999&amp;"-8",Matches!$J$2:$J$201,0))),5,IF(SIGN(R999-S999)&lt;&gt;SIGN(INDEX(Matches!$G$2:$G$201,MATCH($A999&amp;"-8",Matches!$J$2:$J$201,0))-INDEX(Matches!$H$2:$H$201,MATCH($A999&amp;"-8",Matches!$J$2:$J$201,0))),0,IF(R999-S999=INDEX(Matches!$G$2:$G$201,MATCH($A999&amp;"-8",Matches!$J$2:$J$201,0))-INDEX(Matches!$H$2:$H$201,MATCH($A999&amp;"-8",Matches!$J$2:$J$201,0)),3,2))))),""))</f>
        <v/>
      </c>
      <c r="AF999" s="12" t="str">
        <f aca="false">IF(OR($B999="",T999="",U999=""),"",IFERROR(IF(OR(INDEX(Matches!$I$2:$I$201,MATCH($A999&amp;"-9",Matches!$J$2:$J$201,0))="Void",INDEX(Matches!$G$2:$G$201,MATCH($A999&amp;"-9",Matches!$J$2:$J$201,0))="",INDEX(Matches!$H$2:$H$201,MATCH($A999&amp;"-9",Matches!$J$2:$J$201,0))=""),"",IF(AND($C999&lt;&gt;"",INDEX(Matches!$F$2:$F$201,MATCH($A999&amp;"-9",Matches!$J$2:$J$201,0))&lt;&gt;"",$C999&gt;=INDEX(Matches!$F$2:$F$201,MATCH($A999&amp;"-9",Matches!$J$2:$J$201,0))),"",IF(AND(T999=INDEX(Matches!$G$2:$G$201,MATCH($A999&amp;"-9",Matches!$J$2:$J$201,0)),U999=INDEX(Matches!$H$2:$H$201,MATCH($A999&amp;"-9",Matches!$J$2:$J$201,0))),5,IF(SIGN(T999-U999)&lt;&gt;SIGN(INDEX(Matches!$G$2:$G$201,MATCH($A999&amp;"-9",Matches!$J$2:$J$201,0))-INDEX(Matches!$H$2:$H$201,MATCH($A999&amp;"-9",Matches!$J$2:$J$201,0))),0,IF(T999-U999=INDEX(Matches!$G$2:$G$201,MATCH($A999&amp;"-9",Matches!$J$2:$J$201,0))-INDEX(Matches!$H$2:$H$201,MATCH($A999&amp;"-9",Matches!$J$2:$J$201,0)),3,2))))),""))</f>
        <v/>
      </c>
      <c r="AG999" s="12" t="str">
        <f aca="false">IF(OR($B999="",V999="",W999=""),"",IFERROR(IF(OR(INDEX(Matches!$I$2:$I$201,MATCH($A999&amp;"-10",Matches!$J$2:$J$201,0))="Void",INDEX(Matches!$G$2:$G$201,MATCH($A999&amp;"-10",Matches!$J$2:$J$201,0))="",INDEX(Matches!$H$2:$H$201,MATCH($A999&amp;"-10",Matches!$J$2:$J$201,0))=""),"",IF(AND($C999&lt;&gt;"",INDEX(Matches!$F$2:$F$201,MATCH($A999&amp;"-10",Matches!$J$2:$J$201,0))&lt;&gt;"",$C999&gt;=INDEX(Matches!$F$2:$F$201,MATCH($A999&amp;"-10",Matches!$J$2:$J$201,0))),"",IF(AND(V999=INDEX(Matches!$G$2:$G$201,MATCH($A999&amp;"-10",Matches!$J$2:$J$201,0)),W999=INDEX(Matches!$H$2:$H$201,MATCH($A999&amp;"-10",Matches!$J$2:$J$201,0))),5,IF(SIGN(V999-W999)&lt;&gt;SIGN(INDEX(Matches!$G$2:$G$201,MATCH($A999&amp;"-10",Matches!$J$2:$J$201,0))-INDEX(Matches!$H$2:$H$201,MATCH($A999&amp;"-10",Matches!$J$2:$J$201,0))),0,IF(V999-W999=INDEX(Matches!$G$2:$G$201,MATCH($A999&amp;"-10",Matches!$J$2:$J$201,0))-INDEX(Matches!$H$2:$H$201,MATCH($A999&amp;"-10",Matches!$J$2:$J$201,0)),3,2))))),""))</f>
        <v/>
      </c>
      <c r="AH999" s="13" t="str">
        <f aca="false">IF($B999="","",SUM(X999:AG999))</f>
        <v/>
      </c>
      <c r="AI999" s="12" t="str">
        <f aca="false">IF($B999="","",COUNTIF(X999:AG999,5))</f>
        <v/>
      </c>
      <c r="AJ999" s="12" t="str">
        <f aca="false">IF($B999="","",COUNTIF(X999:AG999,"&gt;=2"))</f>
        <v/>
      </c>
      <c r="AK999" s="12" t="str">
        <f aca="false">IF($B999="","",COUNT(X999:AG999))</f>
        <v/>
      </c>
    </row>
    <row r="1000" customFormat="false" ht="15" hidden="false" customHeight="false" outlineLevel="0" collapsed="false">
      <c r="A1000" s="7"/>
      <c r="B1000" s="7"/>
      <c r="C1000" s="11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12" t="str">
        <f aca="false">IF(OR($B1000="",D1000="",E1000=""),"",IFERROR(IF(OR(INDEX(Matches!$I$2:$I$201,MATCH($A1000&amp;"-1",Matches!$J$2:$J$201,0))="Void",INDEX(Matches!$G$2:$G$201,MATCH($A1000&amp;"-1",Matches!$J$2:$J$201,0))="",INDEX(Matches!$H$2:$H$201,MATCH($A1000&amp;"-1",Matches!$J$2:$J$201,0))=""),"",IF(AND($C1000&lt;&gt;"",INDEX(Matches!$F$2:$F$201,MATCH($A1000&amp;"-1",Matches!$J$2:$J$201,0))&lt;&gt;"",$C1000&gt;=INDEX(Matches!$F$2:$F$201,MATCH($A1000&amp;"-1",Matches!$J$2:$J$201,0))),"",IF(AND(D1000=INDEX(Matches!$G$2:$G$201,MATCH($A1000&amp;"-1",Matches!$J$2:$J$201,0)),E1000=INDEX(Matches!$H$2:$H$201,MATCH($A1000&amp;"-1",Matches!$J$2:$J$201,0))),5,IF(SIGN(D1000-E1000)&lt;&gt;SIGN(INDEX(Matches!$G$2:$G$201,MATCH($A1000&amp;"-1",Matches!$J$2:$J$201,0))-INDEX(Matches!$H$2:$H$201,MATCH($A1000&amp;"-1",Matches!$J$2:$J$201,0))),0,IF(D1000-E1000=INDEX(Matches!$G$2:$G$201,MATCH($A1000&amp;"-1",Matches!$J$2:$J$201,0))-INDEX(Matches!$H$2:$H$201,MATCH($A1000&amp;"-1",Matches!$J$2:$J$201,0)),3,2))))),""))</f>
        <v/>
      </c>
      <c r="Y1000" s="12" t="str">
        <f aca="false">IF(OR($B1000="",F1000="",G1000=""),"",IFERROR(IF(OR(INDEX(Matches!$I$2:$I$201,MATCH($A1000&amp;"-2",Matches!$J$2:$J$201,0))="Void",INDEX(Matches!$G$2:$G$201,MATCH($A1000&amp;"-2",Matches!$J$2:$J$201,0))="",INDEX(Matches!$H$2:$H$201,MATCH($A1000&amp;"-2",Matches!$J$2:$J$201,0))=""),"",IF(AND($C1000&lt;&gt;"",INDEX(Matches!$F$2:$F$201,MATCH($A1000&amp;"-2",Matches!$J$2:$J$201,0))&lt;&gt;"",$C1000&gt;=INDEX(Matches!$F$2:$F$201,MATCH($A1000&amp;"-2",Matches!$J$2:$J$201,0))),"",IF(AND(F1000=INDEX(Matches!$G$2:$G$201,MATCH($A1000&amp;"-2",Matches!$J$2:$J$201,0)),G1000=INDEX(Matches!$H$2:$H$201,MATCH($A1000&amp;"-2",Matches!$J$2:$J$201,0))),5,IF(SIGN(F1000-G1000)&lt;&gt;SIGN(INDEX(Matches!$G$2:$G$201,MATCH($A1000&amp;"-2",Matches!$J$2:$J$201,0))-INDEX(Matches!$H$2:$H$201,MATCH($A1000&amp;"-2",Matches!$J$2:$J$201,0))),0,IF(F1000-G1000=INDEX(Matches!$G$2:$G$201,MATCH($A1000&amp;"-2",Matches!$J$2:$J$201,0))-INDEX(Matches!$H$2:$H$201,MATCH($A1000&amp;"-2",Matches!$J$2:$J$201,0)),3,2))))),""))</f>
        <v/>
      </c>
      <c r="Z1000" s="12" t="str">
        <f aca="false">IF(OR($B1000="",H1000="",I1000=""),"",IFERROR(IF(OR(INDEX(Matches!$I$2:$I$201,MATCH($A1000&amp;"-3",Matches!$J$2:$J$201,0))="Void",INDEX(Matches!$G$2:$G$201,MATCH($A1000&amp;"-3",Matches!$J$2:$J$201,0))="",INDEX(Matches!$H$2:$H$201,MATCH($A1000&amp;"-3",Matches!$J$2:$J$201,0))=""),"",IF(AND($C1000&lt;&gt;"",INDEX(Matches!$F$2:$F$201,MATCH($A1000&amp;"-3",Matches!$J$2:$J$201,0))&lt;&gt;"",$C1000&gt;=INDEX(Matches!$F$2:$F$201,MATCH($A1000&amp;"-3",Matches!$J$2:$J$201,0))),"",IF(AND(H1000=INDEX(Matches!$G$2:$G$201,MATCH($A1000&amp;"-3",Matches!$J$2:$J$201,0)),I1000=INDEX(Matches!$H$2:$H$201,MATCH($A1000&amp;"-3",Matches!$J$2:$J$201,0))),5,IF(SIGN(H1000-I1000)&lt;&gt;SIGN(INDEX(Matches!$G$2:$G$201,MATCH($A1000&amp;"-3",Matches!$J$2:$J$201,0))-INDEX(Matches!$H$2:$H$201,MATCH($A1000&amp;"-3",Matches!$J$2:$J$201,0))),0,IF(H1000-I1000=INDEX(Matches!$G$2:$G$201,MATCH($A1000&amp;"-3",Matches!$J$2:$J$201,0))-INDEX(Matches!$H$2:$H$201,MATCH($A1000&amp;"-3",Matches!$J$2:$J$201,0)),3,2))))),""))</f>
        <v/>
      </c>
      <c r="AA1000" s="12" t="str">
        <f aca="false">IF(OR($B1000="",J1000="",K1000=""),"",IFERROR(IF(OR(INDEX(Matches!$I$2:$I$201,MATCH($A1000&amp;"-4",Matches!$J$2:$J$201,0))="Void",INDEX(Matches!$G$2:$G$201,MATCH($A1000&amp;"-4",Matches!$J$2:$J$201,0))="",INDEX(Matches!$H$2:$H$201,MATCH($A1000&amp;"-4",Matches!$J$2:$J$201,0))=""),"",IF(AND($C1000&lt;&gt;"",INDEX(Matches!$F$2:$F$201,MATCH($A1000&amp;"-4",Matches!$J$2:$J$201,0))&lt;&gt;"",$C1000&gt;=INDEX(Matches!$F$2:$F$201,MATCH($A1000&amp;"-4",Matches!$J$2:$J$201,0))),"",IF(AND(J1000=INDEX(Matches!$G$2:$G$201,MATCH($A1000&amp;"-4",Matches!$J$2:$J$201,0)),K1000=INDEX(Matches!$H$2:$H$201,MATCH($A1000&amp;"-4",Matches!$J$2:$J$201,0))),5,IF(SIGN(J1000-K1000)&lt;&gt;SIGN(INDEX(Matches!$G$2:$G$201,MATCH($A1000&amp;"-4",Matches!$J$2:$J$201,0))-INDEX(Matches!$H$2:$H$201,MATCH($A1000&amp;"-4",Matches!$J$2:$J$201,0))),0,IF(J1000-K1000=INDEX(Matches!$G$2:$G$201,MATCH($A1000&amp;"-4",Matches!$J$2:$J$201,0))-INDEX(Matches!$H$2:$H$201,MATCH($A1000&amp;"-4",Matches!$J$2:$J$201,0)),3,2))))),""))</f>
        <v/>
      </c>
      <c r="AB1000" s="12" t="str">
        <f aca="false">IF(OR($B1000="",L1000="",M1000=""),"",IFERROR(IF(OR(INDEX(Matches!$I$2:$I$201,MATCH($A1000&amp;"-5",Matches!$J$2:$J$201,0))="Void",INDEX(Matches!$G$2:$G$201,MATCH($A1000&amp;"-5",Matches!$J$2:$J$201,0))="",INDEX(Matches!$H$2:$H$201,MATCH($A1000&amp;"-5",Matches!$J$2:$J$201,0))=""),"",IF(AND($C1000&lt;&gt;"",INDEX(Matches!$F$2:$F$201,MATCH($A1000&amp;"-5",Matches!$J$2:$J$201,0))&lt;&gt;"",$C1000&gt;=INDEX(Matches!$F$2:$F$201,MATCH($A1000&amp;"-5",Matches!$J$2:$J$201,0))),"",IF(AND(L1000=INDEX(Matches!$G$2:$G$201,MATCH($A1000&amp;"-5",Matches!$J$2:$J$201,0)),M1000=INDEX(Matches!$H$2:$H$201,MATCH($A1000&amp;"-5",Matches!$J$2:$J$201,0))),5,IF(SIGN(L1000-M1000)&lt;&gt;SIGN(INDEX(Matches!$G$2:$G$201,MATCH($A1000&amp;"-5",Matches!$J$2:$J$201,0))-INDEX(Matches!$H$2:$H$201,MATCH($A1000&amp;"-5",Matches!$J$2:$J$201,0))),0,IF(L1000-M1000=INDEX(Matches!$G$2:$G$201,MATCH($A1000&amp;"-5",Matches!$J$2:$J$201,0))-INDEX(Matches!$H$2:$H$201,MATCH($A1000&amp;"-5",Matches!$J$2:$J$201,0)),3,2))))),""))</f>
        <v/>
      </c>
      <c r="AC1000" s="12" t="str">
        <f aca="false">IF(OR($B1000="",N1000="",O1000=""),"",IFERROR(IF(OR(INDEX(Matches!$I$2:$I$201,MATCH($A1000&amp;"-6",Matches!$J$2:$J$201,0))="Void",INDEX(Matches!$G$2:$G$201,MATCH($A1000&amp;"-6",Matches!$J$2:$J$201,0))="",INDEX(Matches!$H$2:$H$201,MATCH($A1000&amp;"-6",Matches!$J$2:$J$201,0))=""),"",IF(AND($C1000&lt;&gt;"",INDEX(Matches!$F$2:$F$201,MATCH($A1000&amp;"-6",Matches!$J$2:$J$201,0))&lt;&gt;"",$C1000&gt;=INDEX(Matches!$F$2:$F$201,MATCH($A1000&amp;"-6",Matches!$J$2:$J$201,0))),"",IF(AND(N1000=INDEX(Matches!$G$2:$G$201,MATCH($A1000&amp;"-6",Matches!$J$2:$J$201,0)),O1000=INDEX(Matches!$H$2:$H$201,MATCH($A1000&amp;"-6",Matches!$J$2:$J$201,0))),5,IF(SIGN(N1000-O1000)&lt;&gt;SIGN(INDEX(Matches!$G$2:$G$201,MATCH($A1000&amp;"-6",Matches!$J$2:$J$201,0))-INDEX(Matches!$H$2:$H$201,MATCH($A1000&amp;"-6",Matches!$J$2:$J$201,0))),0,IF(N1000-O1000=INDEX(Matches!$G$2:$G$201,MATCH($A1000&amp;"-6",Matches!$J$2:$J$201,0))-INDEX(Matches!$H$2:$H$201,MATCH($A1000&amp;"-6",Matches!$J$2:$J$201,0)),3,2))))),""))</f>
        <v/>
      </c>
      <c r="AD1000" s="12" t="str">
        <f aca="false">IF(OR($B1000="",P1000="",Q1000=""),"",IFERROR(IF(OR(INDEX(Matches!$I$2:$I$201,MATCH($A1000&amp;"-7",Matches!$J$2:$J$201,0))="Void",INDEX(Matches!$G$2:$G$201,MATCH($A1000&amp;"-7",Matches!$J$2:$J$201,0))="",INDEX(Matches!$H$2:$H$201,MATCH($A1000&amp;"-7",Matches!$J$2:$J$201,0))=""),"",IF(AND($C1000&lt;&gt;"",INDEX(Matches!$F$2:$F$201,MATCH($A1000&amp;"-7",Matches!$J$2:$J$201,0))&lt;&gt;"",$C1000&gt;=INDEX(Matches!$F$2:$F$201,MATCH($A1000&amp;"-7",Matches!$J$2:$J$201,0))),"",IF(AND(P1000=INDEX(Matches!$G$2:$G$201,MATCH($A1000&amp;"-7",Matches!$J$2:$J$201,0)),Q1000=INDEX(Matches!$H$2:$H$201,MATCH($A1000&amp;"-7",Matches!$J$2:$J$201,0))),5,IF(SIGN(P1000-Q1000)&lt;&gt;SIGN(INDEX(Matches!$G$2:$G$201,MATCH($A1000&amp;"-7",Matches!$J$2:$J$201,0))-INDEX(Matches!$H$2:$H$201,MATCH($A1000&amp;"-7",Matches!$J$2:$J$201,0))),0,IF(P1000-Q1000=INDEX(Matches!$G$2:$G$201,MATCH($A1000&amp;"-7",Matches!$J$2:$J$201,0))-INDEX(Matches!$H$2:$H$201,MATCH($A1000&amp;"-7",Matches!$J$2:$J$201,0)),3,2))))),""))</f>
        <v/>
      </c>
      <c r="AE1000" s="12" t="str">
        <f aca="false">IF(OR($B1000="",R1000="",S1000=""),"",IFERROR(IF(OR(INDEX(Matches!$I$2:$I$201,MATCH($A1000&amp;"-8",Matches!$J$2:$J$201,0))="Void",INDEX(Matches!$G$2:$G$201,MATCH($A1000&amp;"-8",Matches!$J$2:$J$201,0))="",INDEX(Matches!$H$2:$H$201,MATCH($A1000&amp;"-8",Matches!$J$2:$J$201,0))=""),"",IF(AND($C1000&lt;&gt;"",INDEX(Matches!$F$2:$F$201,MATCH($A1000&amp;"-8",Matches!$J$2:$J$201,0))&lt;&gt;"",$C1000&gt;=INDEX(Matches!$F$2:$F$201,MATCH($A1000&amp;"-8",Matches!$J$2:$J$201,0))),"",IF(AND(R1000=INDEX(Matches!$G$2:$G$201,MATCH($A1000&amp;"-8",Matches!$J$2:$J$201,0)),S1000=INDEX(Matches!$H$2:$H$201,MATCH($A1000&amp;"-8",Matches!$J$2:$J$201,0))),5,IF(SIGN(R1000-S1000)&lt;&gt;SIGN(INDEX(Matches!$G$2:$G$201,MATCH($A1000&amp;"-8",Matches!$J$2:$J$201,0))-INDEX(Matches!$H$2:$H$201,MATCH($A1000&amp;"-8",Matches!$J$2:$J$201,0))),0,IF(R1000-S1000=INDEX(Matches!$G$2:$G$201,MATCH($A1000&amp;"-8",Matches!$J$2:$J$201,0))-INDEX(Matches!$H$2:$H$201,MATCH($A1000&amp;"-8",Matches!$J$2:$J$201,0)),3,2))))),""))</f>
        <v/>
      </c>
      <c r="AF1000" s="12" t="str">
        <f aca="false">IF(OR($B1000="",T1000="",U1000=""),"",IFERROR(IF(OR(INDEX(Matches!$I$2:$I$201,MATCH($A1000&amp;"-9",Matches!$J$2:$J$201,0))="Void",INDEX(Matches!$G$2:$G$201,MATCH($A1000&amp;"-9",Matches!$J$2:$J$201,0))="",INDEX(Matches!$H$2:$H$201,MATCH($A1000&amp;"-9",Matches!$J$2:$J$201,0))=""),"",IF(AND($C1000&lt;&gt;"",INDEX(Matches!$F$2:$F$201,MATCH($A1000&amp;"-9",Matches!$J$2:$J$201,0))&lt;&gt;"",$C1000&gt;=INDEX(Matches!$F$2:$F$201,MATCH($A1000&amp;"-9",Matches!$J$2:$J$201,0))),"",IF(AND(T1000=INDEX(Matches!$G$2:$G$201,MATCH($A1000&amp;"-9",Matches!$J$2:$J$201,0)),U1000=INDEX(Matches!$H$2:$H$201,MATCH($A1000&amp;"-9",Matches!$J$2:$J$201,0))),5,IF(SIGN(T1000-U1000)&lt;&gt;SIGN(INDEX(Matches!$G$2:$G$201,MATCH($A1000&amp;"-9",Matches!$J$2:$J$201,0))-INDEX(Matches!$H$2:$H$201,MATCH($A1000&amp;"-9",Matches!$J$2:$J$201,0))),0,IF(T1000-U1000=INDEX(Matches!$G$2:$G$201,MATCH($A1000&amp;"-9",Matches!$J$2:$J$201,0))-INDEX(Matches!$H$2:$H$201,MATCH($A1000&amp;"-9",Matches!$J$2:$J$201,0)),3,2))))),""))</f>
        <v/>
      </c>
      <c r="AG1000" s="12" t="str">
        <f aca="false">IF(OR($B1000="",V1000="",W1000=""),"",IFERROR(IF(OR(INDEX(Matches!$I$2:$I$201,MATCH($A1000&amp;"-10",Matches!$J$2:$J$201,0))="Void",INDEX(Matches!$G$2:$G$201,MATCH($A1000&amp;"-10",Matches!$J$2:$J$201,0))="",INDEX(Matches!$H$2:$H$201,MATCH($A1000&amp;"-10",Matches!$J$2:$J$201,0))=""),"",IF(AND($C1000&lt;&gt;"",INDEX(Matches!$F$2:$F$201,MATCH($A1000&amp;"-10",Matches!$J$2:$J$201,0))&lt;&gt;"",$C1000&gt;=INDEX(Matches!$F$2:$F$201,MATCH($A1000&amp;"-10",Matches!$J$2:$J$201,0))),"",IF(AND(V1000=INDEX(Matches!$G$2:$G$201,MATCH($A1000&amp;"-10",Matches!$J$2:$J$201,0)),W1000=INDEX(Matches!$H$2:$H$201,MATCH($A1000&amp;"-10",Matches!$J$2:$J$201,0))),5,IF(SIGN(V1000-W1000)&lt;&gt;SIGN(INDEX(Matches!$G$2:$G$201,MATCH($A1000&amp;"-10",Matches!$J$2:$J$201,0))-INDEX(Matches!$H$2:$H$201,MATCH($A1000&amp;"-10",Matches!$J$2:$J$201,0))),0,IF(V1000-W1000=INDEX(Matches!$G$2:$G$201,MATCH($A1000&amp;"-10",Matches!$J$2:$J$201,0))-INDEX(Matches!$H$2:$H$201,MATCH($A1000&amp;"-10",Matches!$J$2:$J$201,0)),3,2))))),""))</f>
        <v/>
      </c>
      <c r="AH1000" s="13" t="str">
        <f aca="false">IF($B1000="","",SUM(X1000:AG1000))</f>
        <v/>
      </c>
      <c r="AI1000" s="12" t="str">
        <f aca="false">IF($B1000="","",COUNTIF(X1000:AG1000,5))</f>
        <v/>
      </c>
      <c r="AJ1000" s="12" t="str">
        <f aca="false">IF($B1000="","",COUNTIF(X1000:AG1000,"&gt;=2"))</f>
        <v/>
      </c>
      <c r="AK1000" s="12" t="str">
        <f aca="false">IF($B1000="","",COUNT(X1000:AG1000))</f>
        <v/>
      </c>
    </row>
    <row r="1001" customFormat="false" ht="15" hidden="false" customHeight="false" outlineLevel="0" collapsed="false">
      <c r="A1001" s="7"/>
      <c r="B1001" s="7"/>
      <c r="C1001" s="11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12" t="str">
        <f aca="false">IF(OR($B1001="",D1001="",E1001=""),"",IFERROR(IF(OR(INDEX(Matches!$I$2:$I$201,MATCH($A1001&amp;"-1",Matches!$J$2:$J$201,0))="Void",INDEX(Matches!$G$2:$G$201,MATCH($A1001&amp;"-1",Matches!$J$2:$J$201,0))="",INDEX(Matches!$H$2:$H$201,MATCH($A1001&amp;"-1",Matches!$J$2:$J$201,0))=""),"",IF(AND($C1001&lt;&gt;"",INDEX(Matches!$F$2:$F$201,MATCH($A1001&amp;"-1",Matches!$J$2:$J$201,0))&lt;&gt;"",$C1001&gt;=INDEX(Matches!$F$2:$F$201,MATCH($A1001&amp;"-1",Matches!$J$2:$J$201,0))),"",IF(AND(D1001=INDEX(Matches!$G$2:$G$201,MATCH($A1001&amp;"-1",Matches!$J$2:$J$201,0)),E1001=INDEX(Matches!$H$2:$H$201,MATCH($A1001&amp;"-1",Matches!$J$2:$J$201,0))),5,IF(SIGN(D1001-E1001)&lt;&gt;SIGN(INDEX(Matches!$G$2:$G$201,MATCH($A1001&amp;"-1",Matches!$J$2:$J$201,0))-INDEX(Matches!$H$2:$H$201,MATCH($A1001&amp;"-1",Matches!$J$2:$J$201,0))),0,IF(D1001-E1001=INDEX(Matches!$G$2:$G$201,MATCH($A1001&amp;"-1",Matches!$J$2:$J$201,0))-INDEX(Matches!$H$2:$H$201,MATCH($A1001&amp;"-1",Matches!$J$2:$J$201,0)),3,2))))),""))</f>
        <v/>
      </c>
      <c r="Y1001" s="12" t="str">
        <f aca="false">IF(OR($B1001="",F1001="",G1001=""),"",IFERROR(IF(OR(INDEX(Matches!$I$2:$I$201,MATCH($A1001&amp;"-2",Matches!$J$2:$J$201,0))="Void",INDEX(Matches!$G$2:$G$201,MATCH($A1001&amp;"-2",Matches!$J$2:$J$201,0))="",INDEX(Matches!$H$2:$H$201,MATCH($A1001&amp;"-2",Matches!$J$2:$J$201,0))=""),"",IF(AND($C1001&lt;&gt;"",INDEX(Matches!$F$2:$F$201,MATCH($A1001&amp;"-2",Matches!$J$2:$J$201,0))&lt;&gt;"",$C1001&gt;=INDEX(Matches!$F$2:$F$201,MATCH($A1001&amp;"-2",Matches!$J$2:$J$201,0))),"",IF(AND(F1001=INDEX(Matches!$G$2:$G$201,MATCH($A1001&amp;"-2",Matches!$J$2:$J$201,0)),G1001=INDEX(Matches!$H$2:$H$201,MATCH($A1001&amp;"-2",Matches!$J$2:$J$201,0))),5,IF(SIGN(F1001-G1001)&lt;&gt;SIGN(INDEX(Matches!$G$2:$G$201,MATCH($A1001&amp;"-2",Matches!$J$2:$J$201,0))-INDEX(Matches!$H$2:$H$201,MATCH($A1001&amp;"-2",Matches!$J$2:$J$201,0))),0,IF(F1001-G1001=INDEX(Matches!$G$2:$G$201,MATCH($A1001&amp;"-2",Matches!$J$2:$J$201,0))-INDEX(Matches!$H$2:$H$201,MATCH($A1001&amp;"-2",Matches!$J$2:$J$201,0)),3,2))))),""))</f>
        <v/>
      </c>
      <c r="Z1001" s="12" t="str">
        <f aca="false">IF(OR($B1001="",H1001="",I1001=""),"",IFERROR(IF(OR(INDEX(Matches!$I$2:$I$201,MATCH($A1001&amp;"-3",Matches!$J$2:$J$201,0))="Void",INDEX(Matches!$G$2:$G$201,MATCH($A1001&amp;"-3",Matches!$J$2:$J$201,0))="",INDEX(Matches!$H$2:$H$201,MATCH($A1001&amp;"-3",Matches!$J$2:$J$201,0))=""),"",IF(AND($C1001&lt;&gt;"",INDEX(Matches!$F$2:$F$201,MATCH($A1001&amp;"-3",Matches!$J$2:$J$201,0))&lt;&gt;"",$C1001&gt;=INDEX(Matches!$F$2:$F$201,MATCH($A1001&amp;"-3",Matches!$J$2:$J$201,0))),"",IF(AND(H1001=INDEX(Matches!$G$2:$G$201,MATCH($A1001&amp;"-3",Matches!$J$2:$J$201,0)),I1001=INDEX(Matches!$H$2:$H$201,MATCH($A1001&amp;"-3",Matches!$J$2:$J$201,0))),5,IF(SIGN(H1001-I1001)&lt;&gt;SIGN(INDEX(Matches!$G$2:$G$201,MATCH($A1001&amp;"-3",Matches!$J$2:$J$201,0))-INDEX(Matches!$H$2:$H$201,MATCH($A1001&amp;"-3",Matches!$J$2:$J$201,0))),0,IF(H1001-I1001=INDEX(Matches!$G$2:$G$201,MATCH($A1001&amp;"-3",Matches!$J$2:$J$201,0))-INDEX(Matches!$H$2:$H$201,MATCH($A1001&amp;"-3",Matches!$J$2:$J$201,0)),3,2))))),""))</f>
        <v/>
      </c>
      <c r="AA1001" s="12" t="str">
        <f aca="false">IF(OR($B1001="",J1001="",K1001=""),"",IFERROR(IF(OR(INDEX(Matches!$I$2:$I$201,MATCH($A1001&amp;"-4",Matches!$J$2:$J$201,0))="Void",INDEX(Matches!$G$2:$G$201,MATCH($A1001&amp;"-4",Matches!$J$2:$J$201,0))="",INDEX(Matches!$H$2:$H$201,MATCH($A1001&amp;"-4",Matches!$J$2:$J$201,0))=""),"",IF(AND($C1001&lt;&gt;"",INDEX(Matches!$F$2:$F$201,MATCH($A1001&amp;"-4",Matches!$J$2:$J$201,0))&lt;&gt;"",$C1001&gt;=INDEX(Matches!$F$2:$F$201,MATCH($A1001&amp;"-4",Matches!$J$2:$J$201,0))),"",IF(AND(J1001=INDEX(Matches!$G$2:$G$201,MATCH($A1001&amp;"-4",Matches!$J$2:$J$201,0)),K1001=INDEX(Matches!$H$2:$H$201,MATCH($A1001&amp;"-4",Matches!$J$2:$J$201,0))),5,IF(SIGN(J1001-K1001)&lt;&gt;SIGN(INDEX(Matches!$G$2:$G$201,MATCH($A1001&amp;"-4",Matches!$J$2:$J$201,0))-INDEX(Matches!$H$2:$H$201,MATCH($A1001&amp;"-4",Matches!$J$2:$J$201,0))),0,IF(J1001-K1001=INDEX(Matches!$G$2:$G$201,MATCH($A1001&amp;"-4",Matches!$J$2:$J$201,0))-INDEX(Matches!$H$2:$H$201,MATCH($A1001&amp;"-4",Matches!$J$2:$J$201,0)),3,2))))),""))</f>
        <v/>
      </c>
      <c r="AB1001" s="12" t="str">
        <f aca="false">IF(OR($B1001="",L1001="",M1001=""),"",IFERROR(IF(OR(INDEX(Matches!$I$2:$I$201,MATCH($A1001&amp;"-5",Matches!$J$2:$J$201,0))="Void",INDEX(Matches!$G$2:$G$201,MATCH($A1001&amp;"-5",Matches!$J$2:$J$201,0))="",INDEX(Matches!$H$2:$H$201,MATCH($A1001&amp;"-5",Matches!$J$2:$J$201,0))=""),"",IF(AND($C1001&lt;&gt;"",INDEX(Matches!$F$2:$F$201,MATCH($A1001&amp;"-5",Matches!$J$2:$J$201,0))&lt;&gt;"",$C1001&gt;=INDEX(Matches!$F$2:$F$201,MATCH($A1001&amp;"-5",Matches!$J$2:$J$201,0))),"",IF(AND(L1001=INDEX(Matches!$G$2:$G$201,MATCH($A1001&amp;"-5",Matches!$J$2:$J$201,0)),M1001=INDEX(Matches!$H$2:$H$201,MATCH($A1001&amp;"-5",Matches!$J$2:$J$201,0))),5,IF(SIGN(L1001-M1001)&lt;&gt;SIGN(INDEX(Matches!$G$2:$G$201,MATCH($A1001&amp;"-5",Matches!$J$2:$J$201,0))-INDEX(Matches!$H$2:$H$201,MATCH($A1001&amp;"-5",Matches!$J$2:$J$201,0))),0,IF(L1001-M1001=INDEX(Matches!$G$2:$G$201,MATCH($A1001&amp;"-5",Matches!$J$2:$J$201,0))-INDEX(Matches!$H$2:$H$201,MATCH($A1001&amp;"-5",Matches!$J$2:$J$201,0)),3,2))))),""))</f>
        <v/>
      </c>
      <c r="AC1001" s="12" t="str">
        <f aca="false">IF(OR($B1001="",N1001="",O1001=""),"",IFERROR(IF(OR(INDEX(Matches!$I$2:$I$201,MATCH($A1001&amp;"-6",Matches!$J$2:$J$201,0))="Void",INDEX(Matches!$G$2:$G$201,MATCH($A1001&amp;"-6",Matches!$J$2:$J$201,0))="",INDEX(Matches!$H$2:$H$201,MATCH($A1001&amp;"-6",Matches!$J$2:$J$201,0))=""),"",IF(AND($C1001&lt;&gt;"",INDEX(Matches!$F$2:$F$201,MATCH($A1001&amp;"-6",Matches!$J$2:$J$201,0))&lt;&gt;"",$C1001&gt;=INDEX(Matches!$F$2:$F$201,MATCH($A1001&amp;"-6",Matches!$J$2:$J$201,0))),"",IF(AND(N1001=INDEX(Matches!$G$2:$G$201,MATCH($A1001&amp;"-6",Matches!$J$2:$J$201,0)),O1001=INDEX(Matches!$H$2:$H$201,MATCH($A1001&amp;"-6",Matches!$J$2:$J$201,0))),5,IF(SIGN(N1001-O1001)&lt;&gt;SIGN(INDEX(Matches!$G$2:$G$201,MATCH($A1001&amp;"-6",Matches!$J$2:$J$201,0))-INDEX(Matches!$H$2:$H$201,MATCH($A1001&amp;"-6",Matches!$J$2:$J$201,0))),0,IF(N1001-O1001=INDEX(Matches!$G$2:$G$201,MATCH($A1001&amp;"-6",Matches!$J$2:$J$201,0))-INDEX(Matches!$H$2:$H$201,MATCH($A1001&amp;"-6",Matches!$J$2:$J$201,0)),3,2))))),""))</f>
        <v/>
      </c>
      <c r="AD1001" s="12" t="str">
        <f aca="false">IF(OR($B1001="",P1001="",Q1001=""),"",IFERROR(IF(OR(INDEX(Matches!$I$2:$I$201,MATCH($A1001&amp;"-7",Matches!$J$2:$J$201,0))="Void",INDEX(Matches!$G$2:$G$201,MATCH($A1001&amp;"-7",Matches!$J$2:$J$201,0))="",INDEX(Matches!$H$2:$H$201,MATCH($A1001&amp;"-7",Matches!$J$2:$J$201,0))=""),"",IF(AND($C1001&lt;&gt;"",INDEX(Matches!$F$2:$F$201,MATCH($A1001&amp;"-7",Matches!$J$2:$J$201,0))&lt;&gt;"",$C1001&gt;=INDEX(Matches!$F$2:$F$201,MATCH($A1001&amp;"-7",Matches!$J$2:$J$201,0))),"",IF(AND(P1001=INDEX(Matches!$G$2:$G$201,MATCH($A1001&amp;"-7",Matches!$J$2:$J$201,0)),Q1001=INDEX(Matches!$H$2:$H$201,MATCH($A1001&amp;"-7",Matches!$J$2:$J$201,0))),5,IF(SIGN(P1001-Q1001)&lt;&gt;SIGN(INDEX(Matches!$G$2:$G$201,MATCH($A1001&amp;"-7",Matches!$J$2:$J$201,0))-INDEX(Matches!$H$2:$H$201,MATCH($A1001&amp;"-7",Matches!$J$2:$J$201,0))),0,IF(P1001-Q1001=INDEX(Matches!$G$2:$G$201,MATCH($A1001&amp;"-7",Matches!$J$2:$J$201,0))-INDEX(Matches!$H$2:$H$201,MATCH($A1001&amp;"-7",Matches!$J$2:$J$201,0)),3,2))))),""))</f>
        <v/>
      </c>
      <c r="AE1001" s="12" t="str">
        <f aca="false">IF(OR($B1001="",R1001="",S1001=""),"",IFERROR(IF(OR(INDEX(Matches!$I$2:$I$201,MATCH($A1001&amp;"-8",Matches!$J$2:$J$201,0))="Void",INDEX(Matches!$G$2:$G$201,MATCH($A1001&amp;"-8",Matches!$J$2:$J$201,0))="",INDEX(Matches!$H$2:$H$201,MATCH($A1001&amp;"-8",Matches!$J$2:$J$201,0))=""),"",IF(AND($C1001&lt;&gt;"",INDEX(Matches!$F$2:$F$201,MATCH($A1001&amp;"-8",Matches!$J$2:$J$201,0))&lt;&gt;"",$C1001&gt;=INDEX(Matches!$F$2:$F$201,MATCH($A1001&amp;"-8",Matches!$J$2:$J$201,0))),"",IF(AND(R1001=INDEX(Matches!$G$2:$G$201,MATCH($A1001&amp;"-8",Matches!$J$2:$J$201,0)),S1001=INDEX(Matches!$H$2:$H$201,MATCH($A1001&amp;"-8",Matches!$J$2:$J$201,0))),5,IF(SIGN(R1001-S1001)&lt;&gt;SIGN(INDEX(Matches!$G$2:$G$201,MATCH($A1001&amp;"-8",Matches!$J$2:$J$201,0))-INDEX(Matches!$H$2:$H$201,MATCH($A1001&amp;"-8",Matches!$J$2:$J$201,0))),0,IF(R1001-S1001=INDEX(Matches!$G$2:$G$201,MATCH($A1001&amp;"-8",Matches!$J$2:$J$201,0))-INDEX(Matches!$H$2:$H$201,MATCH($A1001&amp;"-8",Matches!$J$2:$J$201,0)),3,2))))),""))</f>
        <v/>
      </c>
      <c r="AF1001" s="12" t="str">
        <f aca="false">IF(OR($B1001="",T1001="",U1001=""),"",IFERROR(IF(OR(INDEX(Matches!$I$2:$I$201,MATCH($A1001&amp;"-9",Matches!$J$2:$J$201,0))="Void",INDEX(Matches!$G$2:$G$201,MATCH($A1001&amp;"-9",Matches!$J$2:$J$201,0))="",INDEX(Matches!$H$2:$H$201,MATCH($A1001&amp;"-9",Matches!$J$2:$J$201,0))=""),"",IF(AND($C1001&lt;&gt;"",INDEX(Matches!$F$2:$F$201,MATCH($A1001&amp;"-9",Matches!$J$2:$J$201,0))&lt;&gt;"",$C1001&gt;=INDEX(Matches!$F$2:$F$201,MATCH($A1001&amp;"-9",Matches!$J$2:$J$201,0))),"",IF(AND(T1001=INDEX(Matches!$G$2:$G$201,MATCH($A1001&amp;"-9",Matches!$J$2:$J$201,0)),U1001=INDEX(Matches!$H$2:$H$201,MATCH($A1001&amp;"-9",Matches!$J$2:$J$201,0))),5,IF(SIGN(T1001-U1001)&lt;&gt;SIGN(INDEX(Matches!$G$2:$G$201,MATCH($A1001&amp;"-9",Matches!$J$2:$J$201,0))-INDEX(Matches!$H$2:$H$201,MATCH($A1001&amp;"-9",Matches!$J$2:$J$201,0))),0,IF(T1001-U1001=INDEX(Matches!$G$2:$G$201,MATCH($A1001&amp;"-9",Matches!$J$2:$J$201,0))-INDEX(Matches!$H$2:$H$201,MATCH($A1001&amp;"-9",Matches!$J$2:$J$201,0)),3,2))))),""))</f>
        <v/>
      </c>
      <c r="AG1001" s="12" t="str">
        <f aca="false">IF(OR($B1001="",V1001="",W1001=""),"",IFERROR(IF(OR(INDEX(Matches!$I$2:$I$201,MATCH($A1001&amp;"-10",Matches!$J$2:$J$201,0))="Void",INDEX(Matches!$G$2:$G$201,MATCH($A1001&amp;"-10",Matches!$J$2:$J$201,0))="",INDEX(Matches!$H$2:$H$201,MATCH($A1001&amp;"-10",Matches!$J$2:$J$201,0))=""),"",IF(AND($C1001&lt;&gt;"",INDEX(Matches!$F$2:$F$201,MATCH($A1001&amp;"-10",Matches!$J$2:$J$201,0))&lt;&gt;"",$C1001&gt;=INDEX(Matches!$F$2:$F$201,MATCH($A1001&amp;"-10",Matches!$J$2:$J$201,0))),"",IF(AND(V1001=INDEX(Matches!$G$2:$G$201,MATCH($A1001&amp;"-10",Matches!$J$2:$J$201,0)),W1001=INDEX(Matches!$H$2:$H$201,MATCH($A1001&amp;"-10",Matches!$J$2:$J$201,0))),5,IF(SIGN(V1001-W1001)&lt;&gt;SIGN(INDEX(Matches!$G$2:$G$201,MATCH($A1001&amp;"-10",Matches!$J$2:$J$201,0))-INDEX(Matches!$H$2:$H$201,MATCH($A1001&amp;"-10",Matches!$J$2:$J$201,0))),0,IF(V1001-W1001=INDEX(Matches!$G$2:$G$201,MATCH($A1001&amp;"-10",Matches!$J$2:$J$201,0))-INDEX(Matches!$H$2:$H$201,MATCH($A1001&amp;"-10",Matches!$J$2:$J$201,0)),3,2))))),""))</f>
        <v/>
      </c>
      <c r="AH1001" s="13" t="str">
        <f aca="false">IF($B1001="","",SUM(X1001:AG1001))</f>
        <v/>
      </c>
      <c r="AI1001" s="12" t="str">
        <f aca="false">IF($B1001="","",COUNTIF(X1001:AG1001,5))</f>
        <v/>
      </c>
      <c r="AJ1001" s="12" t="str">
        <f aca="false">IF($B1001="","",COUNTIF(X1001:AG1001,"&gt;=2"))</f>
        <v/>
      </c>
      <c r="AK1001" s="12" t="str">
        <f aca="false">IF($B1001="","",COUNT(X1001:AG1001))</f>
        <v/>
      </c>
    </row>
    <row r="1002" customFormat="false" ht="15" hidden="false" customHeight="false" outlineLevel="0" collapsed="false">
      <c r="A1002" s="7"/>
      <c r="B1002" s="7"/>
      <c r="C1002" s="11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12" t="str">
        <f aca="false">IF(OR($B1002="",D1002="",E1002=""),"",IFERROR(IF(OR(INDEX(Matches!$I$2:$I$201,MATCH($A1002&amp;"-1",Matches!$J$2:$J$201,0))="Void",INDEX(Matches!$G$2:$G$201,MATCH($A1002&amp;"-1",Matches!$J$2:$J$201,0))="",INDEX(Matches!$H$2:$H$201,MATCH($A1002&amp;"-1",Matches!$J$2:$J$201,0))=""),"",IF(AND($C1002&lt;&gt;"",INDEX(Matches!$F$2:$F$201,MATCH($A1002&amp;"-1",Matches!$J$2:$J$201,0))&lt;&gt;"",$C1002&gt;=INDEX(Matches!$F$2:$F$201,MATCH($A1002&amp;"-1",Matches!$J$2:$J$201,0))),"",IF(AND(D1002=INDEX(Matches!$G$2:$G$201,MATCH($A1002&amp;"-1",Matches!$J$2:$J$201,0)),E1002=INDEX(Matches!$H$2:$H$201,MATCH($A1002&amp;"-1",Matches!$J$2:$J$201,0))),5,IF(SIGN(D1002-E1002)&lt;&gt;SIGN(INDEX(Matches!$G$2:$G$201,MATCH($A1002&amp;"-1",Matches!$J$2:$J$201,0))-INDEX(Matches!$H$2:$H$201,MATCH($A1002&amp;"-1",Matches!$J$2:$J$201,0))),0,IF(D1002-E1002=INDEX(Matches!$G$2:$G$201,MATCH($A1002&amp;"-1",Matches!$J$2:$J$201,0))-INDEX(Matches!$H$2:$H$201,MATCH($A1002&amp;"-1",Matches!$J$2:$J$201,0)),3,2))))),""))</f>
        <v/>
      </c>
      <c r="Y1002" s="12" t="str">
        <f aca="false">IF(OR($B1002="",F1002="",G1002=""),"",IFERROR(IF(OR(INDEX(Matches!$I$2:$I$201,MATCH($A1002&amp;"-2",Matches!$J$2:$J$201,0))="Void",INDEX(Matches!$G$2:$G$201,MATCH($A1002&amp;"-2",Matches!$J$2:$J$201,0))="",INDEX(Matches!$H$2:$H$201,MATCH($A1002&amp;"-2",Matches!$J$2:$J$201,0))=""),"",IF(AND($C1002&lt;&gt;"",INDEX(Matches!$F$2:$F$201,MATCH($A1002&amp;"-2",Matches!$J$2:$J$201,0))&lt;&gt;"",$C1002&gt;=INDEX(Matches!$F$2:$F$201,MATCH($A1002&amp;"-2",Matches!$J$2:$J$201,0))),"",IF(AND(F1002=INDEX(Matches!$G$2:$G$201,MATCH($A1002&amp;"-2",Matches!$J$2:$J$201,0)),G1002=INDEX(Matches!$H$2:$H$201,MATCH($A1002&amp;"-2",Matches!$J$2:$J$201,0))),5,IF(SIGN(F1002-G1002)&lt;&gt;SIGN(INDEX(Matches!$G$2:$G$201,MATCH($A1002&amp;"-2",Matches!$J$2:$J$201,0))-INDEX(Matches!$H$2:$H$201,MATCH($A1002&amp;"-2",Matches!$J$2:$J$201,0))),0,IF(F1002-G1002=INDEX(Matches!$G$2:$G$201,MATCH($A1002&amp;"-2",Matches!$J$2:$J$201,0))-INDEX(Matches!$H$2:$H$201,MATCH($A1002&amp;"-2",Matches!$J$2:$J$201,0)),3,2))))),""))</f>
        <v/>
      </c>
      <c r="Z1002" s="12" t="str">
        <f aca="false">IF(OR($B1002="",H1002="",I1002=""),"",IFERROR(IF(OR(INDEX(Matches!$I$2:$I$201,MATCH($A1002&amp;"-3",Matches!$J$2:$J$201,0))="Void",INDEX(Matches!$G$2:$G$201,MATCH($A1002&amp;"-3",Matches!$J$2:$J$201,0))="",INDEX(Matches!$H$2:$H$201,MATCH($A1002&amp;"-3",Matches!$J$2:$J$201,0))=""),"",IF(AND($C1002&lt;&gt;"",INDEX(Matches!$F$2:$F$201,MATCH($A1002&amp;"-3",Matches!$J$2:$J$201,0))&lt;&gt;"",$C1002&gt;=INDEX(Matches!$F$2:$F$201,MATCH($A1002&amp;"-3",Matches!$J$2:$J$201,0))),"",IF(AND(H1002=INDEX(Matches!$G$2:$G$201,MATCH($A1002&amp;"-3",Matches!$J$2:$J$201,0)),I1002=INDEX(Matches!$H$2:$H$201,MATCH($A1002&amp;"-3",Matches!$J$2:$J$201,0))),5,IF(SIGN(H1002-I1002)&lt;&gt;SIGN(INDEX(Matches!$G$2:$G$201,MATCH($A1002&amp;"-3",Matches!$J$2:$J$201,0))-INDEX(Matches!$H$2:$H$201,MATCH($A1002&amp;"-3",Matches!$J$2:$J$201,0))),0,IF(H1002-I1002=INDEX(Matches!$G$2:$G$201,MATCH($A1002&amp;"-3",Matches!$J$2:$J$201,0))-INDEX(Matches!$H$2:$H$201,MATCH($A1002&amp;"-3",Matches!$J$2:$J$201,0)),3,2))))),""))</f>
        <v/>
      </c>
      <c r="AA1002" s="12" t="str">
        <f aca="false">IF(OR($B1002="",J1002="",K1002=""),"",IFERROR(IF(OR(INDEX(Matches!$I$2:$I$201,MATCH($A1002&amp;"-4",Matches!$J$2:$J$201,0))="Void",INDEX(Matches!$G$2:$G$201,MATCH($A1002&amp;"-4",Matches!$J$2:$J$201,0))="",INDEX(Matches!$H$2:$H$201,MATCH($A1002&amp;"-4",Matches!$J$2:$J$201,0))=""),"",IF(AND($C1002&lt;&gt;"",INDEX(Matches!$F$2:$F$201,MATCH($A1002&amp;"-4",Matches!$J$2:$J$201,0))&lt;&gt;"",$C1002&gt;=INDEX(Matches!$F$2:$F$201,MATCH($A1002&amp;"-4",Matches!$J$2:$J$201,0))),"",IF(AND(J1002=INDEX(Matches!$G$2:$G$201,MATCH($A1002&amp;"-4",Matches!$J$2:$J$201,0)),K1002=INDEX(Matches!$H$2:$H$201,MATCH($A1002&amp;"-4",Matches!$J$2:$J$201,0))),5,IF(SIGN(J1002-K1002)&lt;&gt;SIGN(INDEX(Matches!$G$2:$G$201,MATCH($A1002&amp;"-4",Matches!$J$2:$J$201,0))-INDEX(Matches!$H$2:$H$201,MATCH($A1002&amp;"-4",Matches!$J$2:$J$201,0))),0,IF(J1002-K1002=INDEX(Matches!$G$2:$G$201,MATCH($A1002&amp;"-4",Matches!$J$2:$J$201,0))-INDEX(Matches!$H$2:$H$201,MATCH($A1002&amp;"-4",Matches!$J$2:$J$201,0)),3,2))))),""))</f>
        <v/>
      </c>
      <c r="AB1002" s="12" t="str">
        <f aca="false">IF(OR($B1002="",L1002="",M1002=""),"",IFERROR(IF(OR(INDEX(Matches!$I$2:$I$201,MATCH($A1002&amp;"-5",Matches!$J$2:$J$201,0))="Void",INDEX(Matches!$G$2:$G$201,MATCH($A1002&amp;"-5",Matches!$J$2:$J$201,0))="",INDEX(Matches!$H$2:$H$201,MATCH($A1002&amp;"-5",Matches!$J$2:$J$201,0))=""),"",IF(AND($C1002&lt;&gt;"",INDEX(Matches!$F$2:$F$201,MATCH($A1002&amp;"-5",Matches!$J$2:$J$201,0))&lt;&gt;"",$C1002&gt;=INDEX(Matches!$F$2:$F$201,MATCH($A1002&amp;"-5",Matches!$J$2:$J$201,0))),"",IF(AND(L1002=INDEX(Matches!$G$2:$G$201,MATCH($A1002&amp;"-5",Matches!$J$2:$J$201,0)),M1002=INDEX(Matches!$H$2:$H$201,MATCH($A1002&amp;"-5",Matches!$J$2:$J$201,0))),5,IF(SIGN(L1002-M1002)&lt;&gt;SIGN(INDEX(Matches!$G$2:$G$201,MATCH($A1002&amp;"-5",Matches!$J$2:$J$201,0))-INDEX(Matches!$H$2:$H$201,MATCH($A1002&amp;"-5",Matches!$J$2:$J$201,0))),0,IF(L1002-M1002=INDEX(Matches!$G$2:$G$201,MATCH($A1002&amp;"-5",Matches!$J$2:$J$201,0))-INDEX(Matches!$H$2:$H$201,MATCH($A1002&amp;"-5",Matches!$J$2:$J$201,0)),3,2))))),""))</f>
        <v/>
      </c>
      <c r="AC1002" s="12" t="str">
        <f aca="false">IF(OR($B1002="",N1002="",O1002=""),"",IFERROR(IF(OR(INDEX(Matches!$I$2:$I$201,MATCH($A1002&amp;"-6",Matches!$J$2:$J$201,0))="Void",INDEX(Matches!$G$2:$G$201,MATCH($A1002&amp;"-6",Matches!$J$2:$J$201,0))="",INDEX(Matches!$H$2:$H$201,MATCH($A1002&amp;"-6",Matches!$J$2:$J$201,0))=""),"",IF(AND($C1002&lt;&gt;"",INDEX(Matches!$F$2:$F$201,MATCH($A1002&amp;"-6",Matches!$J$2:$J$201,0))&lt;&gt;"",$C1002&gt;=INDEX(Matches!$F$2:$F$201,MATCH($A1002&amp;"-6",Matches!$J$2:$J$201,0))),"",IF(AND(N1002=INDEX(Matches!$G$2:$G$201,MATCH($A1002&amp;"-6",Matches!$J$2:$J$201,0)),O1002=INDEX(Matches!$H$2:$H$201,MATCH($A1002&amp;"-6",Matches!$J$2:$J$201,0))),5,IF(SIGN(N1002-O1002)&lt;&gt;SIGN(INDEX(Matches!$G$2:$G$201,MATCH($A1002&amp;"-6",Matches!$J$2:$J$201,0))-INDEX(Matches!$H$2:$H$201,MATCH($A1002&amp;"-6",Matches!$J$2:$J$201,0))),0,IF(N1002-O1002=INDEX(Matches!$G$2:$G$201,MATCH($A1002&amp;"-6",Matches!$J$2:$J$201,0))-INDEX(Matches!$H$2:$H$201,MATCH($A1002&amp;"-6",Matches!$J$2:$J$201,0)),3,2))))),""))</f>
        <v/>
      </c>
      <c r="AD1002" s="12" t="str">
        <f aca="false">IF(OR($B1002="",P1002="",Q1002=""),"",IFERROR(IF(OR(INDEX(Matches!$I$2:$I$201,MATCH($A1002&amp;"-7",Matches!$J$2:$J$201,0))="Void",INDEX(Matches!$G$2:$G$201,MATCH($A1002&amp;"-7",Matches!$J$2:$J$201,0))="",INDEX(Matches!$H$2:$H$201,MATCH($A1002&amp;"-7",Matches!$J$2:$J$201,0))=""),"",IF(AND($C1002&lt;&gt;"",INDEX(Matches!$F$2:$F$201,MATCH($A1002&amp;"-7",Matches!$J$2:$J$201,0))&lt;&gt;"",$C1002&gt;=INDEX(Matches!$F$2:$F$201,MATCH($A1002&amp;"-7",Matches!$J$2:$J$201,0))),"",IF(AND(P1002=INDEX(Matches!$G$2:$G$201,MATCH($A1002&amp;"-7",Matches!$J$2:$J$201,0)),Q1002=INDEX(Matches!$H$2:$H$201,MATCH($A1002&amp;"-7",Matches!$J$2:$J$201,0))),5,IF(SIGN(P1002-Q1002)&lt;&gt;SIGN(INDEX(Matches!$G$2:$G$201,MATCH($A1002&amp;"-7",Matches!$J$2:$J$201,0))-INDEX(Matches!$H$2:$H$201,MATCH($A1002&amp;"-7",Matches!$J$2:$J$201,0))),0,IF(P1002-Q1002=INDEX(Matches!$G$2:$G$201,MATCH($A1002&amp;"-7",Matches!$J$2:$J$201,0))-INDEX(Matches!$H$2:$H$201,MATCH($A1002&amp;"-7",Matches!$J$2:$J$201,0)),3,2))))),""))</f>
        <v/>
      </c>
      <c r="AE1002" s="12" t="str">
        <f aca="false">IF(OR($B1002="",R1002="",S1002=""),"",IFERROR(IF(OR(INDEX(Matches!$I$2:$I$201,MATCH($A1002&amp;"-8",Matches!$J$2:$J$201,0))="Void",INDEX(Matches!$G$2:$G$201,MATCH($A1002&amp;"-8",Matches!$J$2:$J$201,0))="",INDEX(Matches!$H$2:$H$201,MATCH($A1002&amp;"-8",Matches!$J$2:$J$201,0))=""),"",IF(AND($C1002&lt;&gt;"",INDEX(Matches!$F$2:$F$201,MATCH($A1002&amp;"-8",Matches!$J$2:$J$201,0))&lt;&gt;"",$C1002&gt;=INDEX(Matches!$F$2:$F$201,MATCH($A1002&amp;"-8",Matches!$J$2:$J$201,0))),"",IF(AND(R1002=INDEX(Matches!$G$2:$G$201,MATCH($A1002&amp;"-8",Matches!$J$2:$J$201,0)),S1002=INDEX(Matches!$H$2:$H$201,MATCH($A1002&amp;"-8",Matches!$J$2:$J$201,0))),5,IF(SIGN(R1002-S1002)&lt;&gt;SIGN(INDEX(Matches!$G$2:$G$201,MATCH($A1002&amp;"-8",Matches!$J$2:$J$201,0))-INDEX(Matches!$H$2:$H$201,MATCH($A1002&amp;"-8",Matches!$J$2:$J$201,0))),0,IF(R1002-S1002=INDEX(Matches!$G$2:$G$201,MATCH($A1002&amp;"-8",Matches!$J$2:$J$201,0))-INDEX(Matches!$H$2:$H$201,MATCH($A1002&amp;"-8",Matches!$J$2:$J$201,0)),3,2))))),""))</f>
        <v/>
      </c>
      <c r="AF1002" s="12" t="str">
        <f aca="false">IF(OR($B1002="",T1002="",U1002=""),"",IFERROR(IF(OR(INDEX(Matches!$I$2:$I$201,MATCH($A1002&amp;"-9",Matches!$J$2:$J$201,0))="Void",INDEX(Matches!$G$2:$G$201,MATCH($A1002&amp;"-9",Matches!$J$2:$J$201,0))="",INDEX(Matches!$H$2:$H$201,MATCH($A1002&amp;"-9",Matches!$J$2:$J$201,0))=""),"",IF(AND($C1002&lt;&gt;"",INDEX(Matches!$F$2:$F$201,MATCH($A1002&amp;"-9",Matches!$J$2:$J$201,0))&lt;&gt;"",$C1002&gt;=INDEX(Matches!$F$2:$F$201,MATCH($A1002&amp;"-9",Matches!$J$2:$J$201,0))),"",IF(AND(T1002=INDEX(Matches!$G$2:$G$201,MATCH($A1002&amp;"-9",Matches!$J$2:$J$201,0)),U1002=INDEX(Matches!$H$2:$H$201,MATCH($A1002&amp;"-9",Matches!$J$2:$J$201,0))),5,IF(SIGN(T1002-U1002)&lt;&gt;SIGN(INDEX(Matches!$G$2:$G$201,MATCH($A1002&amp;"-9",Matches!$J$2:$J$201,0))-INDEX(Matches!$H$2:$H$201,MATCH($A1002&amp;"-9",Matches!$J$2:$J$201,0))),0,IF(T1002-U1002=INDEX(Matches!$G$2:$G$201,MATCH($A1002&amp;"-9",Matches!$J$2:$J$201,0))-INDEX(Matches!$H$2:$H$201,MATCH($A1002&amp;"-9",Matches!$J$2:$J$201,0)),3,2))))),""))</f>
        <v/>
      </c>
      <c r="AG1002" s="12" t="str">
        <f aca="false">IF(OR($B1002="",V1002="",W1002=""),"",IFERROR(IF(OR(INDEX(Matches!$I$2:$I$201,MATCH($A1002&amp;"-10",Matches!$J$2:$J$201,0))="Void",INDEX(Matches!$G$2:$G$201,MATCH($A1002&amp;"-10",Matches!$J$2:$J$201,0))="",INDEX(Matches!$H$2:$H$201,MATCH($A1002&amp;"-10",Matches!$J$2:$J$201,0))=""),"",IF(AND($C1002&lt;&gt;"",INDEX(Matches!$F$2:$F$201,MATCH($A1002&amp;"-10",Matches!$J$2:$J$201,0))&lt;&gt;"",$C1002&gt;=INDEX(Matches!$F$2:$F$201,MATCH($A1002&amp;"-10",Matches!$J$2:$J$201,0))),"",IF(AND(V1002=INDEX(Matches!$G$2:$G$201,MATCH($A1002&amp;"-10",Matches!$J$2:$J$201,0)),W1002=INDEX(Matches!$H$2:$H$201,MATCH($A1002&amp;"-10",Matches!$J$2:$J$201,0))),5,IF(SIGN(V1002-W1002)&lt;&gt;SIGN(INDEX(Matches!$G$2:$G$201,MATCH($A1002&amp;"-10",Matches!$J$2:$J$201,0))-INDEX(Matches!$H$2:$H$201,MATCH($A1002&amp;"-10",Matches!$J$2:$J$201,0))),0,IF(V1002-W1002=INDEX(Matches!$G$2:$G$201,MATCH($A1002&amp;"-10",Matches!$J$2:$J$201,0))-INDEX(Matches!$H$2:$H$201,MATCH($A1002&amp;"-10",Matches!$J$2:$J$201,0)),3,2))))),""))</f>
        <v/>
      </c>
      <c r="AH1002" s="13" t="str">
        <f aca="false">IF($B1002="","",SUM(X1002:AG1002))</f>
        <v/>
      </c>
      <c r="AI1002" s="12" t="str">
        <f aca="false">IF($B1002="","",COUNTIF(X1002:AG1002,5))</f>
        <v/>
      </c>
      <c r="AJ1002" s="12" t="str">
        <f aca="false">IF($B1002="","",COUNTIF(X1002:AG1002,"&gt;=2"))</f>
        <v/>
      </c>
      <c r="AK1002" s="12" t="str">
        <f aca="false">IF($B1002="","",COUNT(X1002:AG1002))</f>
        <v/>
      </c>
    </row>
    <row r="1003" customFormat="false" ht="15" hidden="false" customHeight="false" outlineLevel="0" collapsed="false">
      <c r="A1003" s="7"/>
      <c r="B1003" s="7"/>
      <c r="C1003" s="11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12" t="str">
        <f aca="false">IF(OR($B1003="",D1003="",E1003=""),"",IFERROR(IF(OR(INDEX(Matches!$I$2:$I$201,MATCH($A1003&amp;"-1",Matches!$J$2:$J$201,0))="Void",INDEX(Matches!$G$2:$G$201,MATCH($A1003&amp;"-1",Matches!$J$2:$J$201,0))="",INDEX(Matches!$H$2:$H$201,MATCH($A1003&amp;"-1",Matches!$J$2:$J$201,0))=""),"",IF(AND($C1003&lt;&gt;"",INDEX(Matches!$F$2:$F$201,MATCH($A1003&amp;"-1",Matches!$J$2:$J$201,0))&lt;&gt;"",$C1003&gt;=INDEX(Matches!$F$2:$F$201,MATCH($A1003&amp;"-1",Matches!$J$2:$J$201,0))),"",IF(AND(D1003=INDEX(Matches!$G$2:$G$201,MATCH($A1003&amp;"-1",Matches!$J$2:$J$201,0)),E1003=INDEX(Matches!$H$2:$H$201,MATCH($A1003&amp;"-1",Matches!$J$2:$J$201,0))),5,IF(SIGN(D1003-E1003)&lt;&gt;SIGN(INDEX(Matches!$G$2:$G$201,MATCH($A1003&amp;"-1",Matches!$J$2:$J$201,0))-INDEX(Matches!$H$2:$H$201,MATCH($A1003&amp;"-1",Matches!$J$2:$J$201,0))),0,IF(D1003-E1003=INDEX(Matches!$G$2:$G$201,MATCH($A1003&amp;"-1",Matches!$J$2:$J$201,0))-INDEX(Matches!$H$2:$H$201,MATCH($A1003&amp;"-1",Matches!$J$2:$J$201,0)),3,2))))),""))</f>
        <v/>
      </c>
      <c r="Y1003" s="12" t="str">
        <f aca="false">IF(OR($B1003="",F1003="",G1003=""),"",IFERROR(IF(OR(INDEX(Matches!$I$2:$I$201,MATCH($A1003&amp;"-2",Matches!$J$2:$J$201,0))="Void",INDEX(Matches!$G$2:$G$201,MATCH($A1003&amp;"-2",Matches!$J$2:$J$201,0))="",INDEX(Matches!$H$2:$H$201,MATCH($A1003&amp;"-2",Matches!$J$2:$J$201,0))=""),"",IF(AND($C1003&lt;&gt;"",INDEX(Matches!$F$2:$F$201,MATCH($A1003&amp;"-2",Matches!$J$2:$J$201,0))&lt;&gt;"",$C1003&gt;=INDEX(Matches!$F$2:$F$201,MATCH($A1003&amp;"-2",Matches!$J$2:$J$201,0))),"",IF(AND(F1003=INDEX(Matches!$G$2:$G$201,MATCH($A1003&amp;"-2",Matches!$J$2:$J$201,0)),G1003=INDEX(Matches!$H$2:$H$201,MATCH($A1003&amp;"-2",Matches!$J$2:$J$201,0))),5,IF(SIGN(F1003-G1003)&lt;&gt;SIGN(INDEX(Matches!$G$2:$G$201,MATCH($A1003&amp;"-2",Matches!$J$2:$J$201,0))-INDEX(Matches!$H$2:$H$201,MATCH($A1003&amp;"-2",Matches!$J$2:$J$201,0))),0,IF(F1003-G1003=INDEX(Matches!$G$2:$G$201,MATCH($A1003&amp;"-2",Matches!$J$2:$J$201,0))-INDEX(Matches!$H$2:$H$201,MATCH($A1003&amp;"-2",Matches!$J$2:$J$201,0)),3,2))))),""))</f>
        <v/>
      </c>
      <c r="Z1003" s="12" t="str">
        <f aca="false">IF(OR($B1003="",H1003="",I1003=""),"",IFERROR(IF(OR(INDEX(Matches!$I$2:$I$201,MATCH($A1003&amp;"-3",Matches!$J$2:$J$201,0))="Void",INDEX(Matches!$G$2:$G$201,MATCH($A1003&amp;"-3",Matches!$J$2:$J$201,0))="",INDEX(Matches!$H$2:$H$201,MATCH($A1003&amp;"-3",Matches!$J$2:$J$201,0))=""),"",IF(AND($C1003&lt;&gt;"",INDEX(Matches!$F$2:$F$201,MATCH($A1003&amp;"-3",Matches!$J$2:$J$201,0))&lt;&gt;"",$C1003&gt;=INDEX(Matches!$F$2:$F$201,MATCH($A1003&amp;"-3",Matches!$J$2:$J$201,0))),"",IF(AND(H1003=INDEX(Matches!$G$2:$G$201,MATCH($A1003&amp;"-3",Matches!$J$2:$J$201,0)),I1003=INDEX(Matches!$H$2:$H$201,MATCH($A1003&amp;"-3",Matches!$J$2:$J$201,0))),5,IF(SIGN(H1003-I1003)&lt;&gt;SIGN(INDEX(Matches!$G$2:$G$201,MATCH($A1003&amp;"-3",Matches!$J$2:$J$201,0))-INDEX(Matches!$H$2:$H$201,MATCH($A1003&amp;"-3",Matches!$J$2:$J$201,0))),0,IF(H1003-I1003=INDEX(Matches!$G$2:$G$201,MATCH($A1003&amp;"-3",Matches!$J$2:$J$201,0))-INDEX(Matches!$H$2:$H$201,MATCH($A1003&amp;"-3",Matches!$J$2:$J$201,0)),3,2))))),""))</f>
        <v/>
      </c>
      <c r="AA1003" s="12" t="str">
        <f aca="false">IF(OR($B1003="",J1003="",K1003=""),"",IFERROR(IF(OR(INDEX(Matches!$I$2:$I$201,MATCH($A1003&amp;"-4",Matches!$J$2:$J$201,0))="Void",INDEX(Matches!$G$2:$G$201,MATCH($A1003&amp;"-4",Matches!$J$2:$J$201,0))="",INDEX(Matches!$H$2:$H$201,MATCH($A1003&amp;"-4",Matches!$J$2:$J$201,0))=""),"",IF(AND($C1003&lt;&gt;"",INDEX(Matches!$F$2:$F$201,MATCH($A1003&amp;"-4",Matches!$J$2:$J$201,0))&lt;&gt;"",$C1003&gt;=INDEX(Matches!$F$2:$F$201,MATCH($A1003&amp;"-4",Matches!$J$2:$J$201,0))),"",IF(AND(J1003=INDEX(Matches!$G$2:$G$201,MATCH($A1003&amp;"-4",Matches!$J$2:$J$201,0)),K1003=INDEX(Matches!$H$2:$H$201,MATCH($A1003&amp;"-4",Matches!$J$2:$J$201,0))),5,IF(SIGN(J1003-K1003)&lt;&gt;SIGN(INDEX(Matches!$G$2:$G$201,MATCH($A1003&amp;"-4",Matches!$J$2:$J$201,0))-INDEX(Matches!$H$2:$H$201,MATCH($A1003&amp;"-4",Matches!$J$2:$J$201,0))),0,IF(J1003-K1003=INDEX(Matches!$G$2:$G$201,MATCH($A1003&amp;"-4",Matches!$J$2:$J$201,0))-INDEX(Matches!$H$2:$H$201,MATCH($A1003&amp;"-4",Matches!$J$2:$J$201,0)),3,2))))),""))</f>
        <v/>
      </c>
      <c r="AB1003" s="12" t="str">
        <f aca="false">IF(OR($B1003="",L1003="",M1003=""),"",IFERROR(IF(OR(INDEX(Matches!$I$2:$I$201,MATCH($A1003&amp;"-5",Matches!$J$2:$J$201,0))="Void",INDEX(Matches!$G$2:$G$201,MATCH($A1003&amp;"-5",Matches!$J$2:$J$201,0))="",INDEX(Matches!$H$2:$H$201,MATCH($A1003&amp;"-5",Matches!$J$2:$J$201,0))=""),"",IF(AND($C1003&lt;&gt;"",INDEX(Matches!$F$2:$F$201,MATCH($A1003&amp;"-5",Matches!$J$2:$J$201,0))&lt;&gt;"",$C1003&gt;=INDEX(Matches!$F$2:$F$201,MATCH($A1003&amp;"-5",Matches!$J$2:$J$201,0))),"",IF(AND(L1003=INDEX(Matches!$G$2:$G$201,MATCH($A1003&amp;"-5",Matches!$J$2:$J$201,0)),M1003=INDEX(Matches!$H$2:$H$201,MATCH($A1003&amp;"-5",Matches!$J$2:$J$201,0))),5,IF(SIGN(L1003-M1003)&lt;&gt;SIGN(INDEX(Matches!$G$2:$G$201,MATCH($A1003&amp;"-5",Matches!$J$2:$J$201,0))-INDEX(Matches!$H$2:$H$201,MATCH($A1003&amp;"-5",Matches!$J$2:$J$201,0))),0,IF(L1003-M1003=INDEX(Matches!$G$2:$G$201,MATCH($A1003&amp;"-5",Matches!$J$2:$J$201,0))-INDEX(Matches!$H$2:$H$201,MATCH($A1003&amp;"-5",Matches!$J$2:$J$201,0)),3,2))))),""))</f>
        <v/>
      </c>
      <c r="AC1003" s="12" t="str">
        <f aca="false">IF(OR($B1003="",N1003="",O1003=""),"",IFERROR(IF(OR(INDEX(Matches!$I$2:$I$201,MATCH($A1003&amp;"-6",Matches!$J$2:$J$201,0))="Void",INDEX(Matches!$G$2:$G$201,MATCH($A1003&amp;"-6",Matches!$J$2:$J$201,0))="",INDEX(Matches!$H$2:$H$201,MATCH($A1003&amp;"-6",Matches!$J$2:$J$201,0))=""),"",IF(AND($C1003&lt;&gt;"",INDEX(Matches!$F$2:$F$201,MATCH($A1003&amp;"-6",Matches!$J$2:$J$201,0))&lt;&gt;"",$C1003&gt;=INDEX(Matches!$F$2:$F$201,MATCH($A1003&amp;"-6",Matches!$J$2:$J$201,0))),"",IF(AND(N1003=INDEX(Matches!$G$2:$G$201,MATCH($A1003&amp;"-6",Matches!$J$2:$J$201,0)),O1003=INDEX(Matches!$H$2:$H$201,MATCH($A1003&amp;"-6",Matches!$J$2:$J$201,0))),5,IF(SIGN(N1003-O1003)&lt;&gt;SIGN(INDEX(Matches!$G$2:$G$201,MATCH($A1003&amp;"-6",Matches!$J$2:$J$201,0))-INDEX(Matches!$H$2:$H$201,MATCH($A1003&amp;"-6",Matches!$J$2:$J$201,0))),0,IF(N1003-O1003=INDEX(Matches!$G$2:$G$201,MATCH($A1003&amp;"-6",Matches!$J$2:$J$201,0))-INDEX(Matches!$H$2:$H$201,MATCH($A1003&amp;"-6",Matches!$J$2:$J$201,0)),3,2))))),""))</f>
        <v/>
      </c>
      <c r="AD1003" s="12" t="str">
        <f aca="false">IF(OR($B1003="",P1003="",Q1003=""),"",IFERROR(IF(OR(INDEX(Matches!$I$2:$I$201,MATCH($A1003&amp;"-7",Matches!$J$2:$J$201,0))="Void",INDEX(Matches!$G$2:$G$201,MATCH($A1003&amp;"-7",Matches!$J$2:$J$201,0))="",INDEX(Matches!$H$2:$H$201,MATCH($A1003&amp;"-7",Matches!$J$2:$J$201,0))=""),"",IF(AND($C1003&lt;&gt;"",INDEX(Matches!$F$2:$F$201,MATCH($A1003&amp;"-7",Matches!$J$2:$J$201,0))&lt;&gt;"",$C1003&gt;=INDEX(Matches!$F$2:$F$201,MATCH($A1003&amp;"-7",Matches!$J$2:$J$201,0))),"",IF(AND(P1003=INDEX(Matches!$G$2:$G$201,MATCH($A1003&amp;"-7",Matches!$J$2:$J$201,0)),Q1003=INDEX(Matches!$H$2:$H$201,MATCH($A1003&amp;"-7",Matches!$J$2:$J$201,0))),5,IF(SIGN(P1003-Q1003)&lt;&gt;SIGN(INDEX(Matches!$G$2:$G$201,MATCH($A1003&amp;"-7",Matches!$J$2:$J$201,0))-INDEX(Matches!$H$2:$H$201,MATCH($A1003&amp;"-7",Matches!$J$2:$J$201,0))),0,IF(P1003-Q1003=INDEX(Matches!$G$2:$G$201,MATCH($A1003&amp;"-7",Matches!$J$2:$J$201,0))-INDEX(Matches!$H$2:$H$201,MATCH($A1003&amp;"-7",Matches!$J$2:$J$201,0)),3,2))))),""))</f>
        <v/>
      </c>
      <c r="AE1003" s="12" t="str">
        <f aca="false">IF(OR($B1003="",R1003="",S1003=""),"",IFERROR(IF(OR(INDEX(Matches!$I$2:$I$201,MATCH($A1003&amp;"-8",Matches!$J$2:$J$201,0))="Void",INDEX(Matches!$G$2:$G$201,MATCH($A1003&amp;"-8",Matches!$J$2:$J$201,0))="",INDEX(Matches!$H$2:$H$201,MATCH($A1003&amp;"-8",Matches!$J$2:$J$201,0))=""),"",IF(AND($C1003&lt;&gt;"",INDEX(Matches!$F$2:$F$201,MATCH($A1003&amp;"-8",Matches!$J$2:$J$201,0))&lt;&gt;"",$C1003&gt;=INDEX(Matches!$F$2:$F$201,MATCH($A1003&amp;"-8",Matches!$J$2:$J$201,0))),"",IF(AND(R1003=INDEX(Matches!$G$2:$G$201,MATCH($A1003&amp;"-8",Matches!$J$2:$J$201,0)),S1003=INDEX(Matches!$H$2:$H$201,MATCH($A1003&amp;"-8",Matches!$J$2:$J$201,0))),5,IF(SIGN(R1003-S1003)&lt;&gt;SIGN(INDEX(Matches!$G$2:$G$201,MATCH($A1003&amp;"-8",Matches!$J$2:$J$201,0))-INDEX(Matches!$H$2:$H$201,MATCH($A1003&amp;"-8",Matches!$J$2:$J$201,0))),0,IF(R1003-S1003=INDEX(Matches!$G$2:$G$201,MATCH($A1003&amp;"-8",Matches!$J$2:$J$201,0))-INDEX(Matches!$H$2:$H$201,MATCH($A1003&amp;"-8",Matches!$J$2:$J$201,0)),3,2))))),""))</f>
        <v/>
      </c>
      <c r="AF1003" s="12" t="str">
        <f aca="false">IF(OR($B1003="",T1003="",U1003=""),"",IFERROR(IF(OR(INDEX(Matches!$I$2:$I$201,MATCH($A1003&amp;"-9",Matches!$J$2:$J$201,0))="Void",INDEX(Matches!$G$2:$G$201,MATCH($A1003&amp;"-9",Matches!$J$2:$J$201,0))="",INDEX(Matches!$H$2:$H$201,MATCH($A1003&amp;"-9",Matches!$J$2:$J$201,0))=""),"",IF(AND($C1003&lt;&gt;"",INDEX(Matches!$F$2:$F$201,MATCH($A1003&amp;"-9",Matches!$J$2:$J$201,0))&lt;&gt;"",$C1003&gt;=INDEX(Matches!$F$2:$F$201,MATCH($A1003&amp;"-9",Matches!$J$2:$J$201,0))),"",IF(AND(T1003=INDEX(Matches!$G$2:$G$201,MATCH($A1003&amp;"-9",Matches!$J$2:$J$201,0)),U1003=INDEX(Matches!$H$2:$H$201,MATCH($A1003&amp;"-9",Matches!$J$2:$J$201,0))),5,IF(SIGN(T1003-U1003)&lt;&gt;SIGN(INDEX(Matches!$G$2:$G$201,MATCH($A1003&amp;"-9",Matches!$J$2:$J$201,0))-INDEX(Matches!$H$2:$H$201,MATCH($A1003&amp;"-9",Matches!$J$2:$J$201,0))),0,IF(T1003-U1003=INDEX(Matches!$G$2:$G$201,MATCH($A1003&amp;"-9",Matches!$J$2:$J$201,0))-INDEX(Matches!$H$2:$H$201,MATCH($A1003&amp;"-9",Matches!$J$2:$J$201,0)),3,2))))),""))</f>
        <v/>
      </c>
      <c r="AG1003" s="12" t="str">
        <f aca="false">IF(OR($B1003="",V1003="",W1003=""),"",IFERROR(IF(OR(INDEX(Matches!$I$2:$I$201,MATCH($A1003&amp;"-10",Matches!$J$2:$J$201,0))="Void",INDEX(Matches!$G$2:$G$201,MATCH($A1003&amp;"-10",Matches!$J$2:$J$201,0))="",INDEX(Matches!$H$2:$H$201,MATCH($A1003&amp;"-10",Matches!$J$2:$J$201,0))=""),"",IF(AND($C1003&lt;&gt;"",INDEX(Matches!$F$2:$F$201,MATCH($A1003&amp;"-10",Matches!$J$2:$J$201,0))&lt;&gt;"",$C1003&gt;=INDEX(Matches!$F$2:$F$201,MATCH($A1003&amp;"-10",Matches!$J$2:$J$201,0))),"",IF(AND(V1003=INDEX(Matches!$G$2:$G$201,MATCH($A1003&amp;"-10",Matches!$J$2:$J$201,0)),W1003=INDEX(Matches!$H$2:$H$201,MATCH($A1003&amp;"-10",Matches!$J$2:$J$201,0))),5,IF(SIGN(V1003-W1003)&lt;&gt;SIGN(INDEX(Matches!$G$2:$G$201,MATCH($A1003&amp;"-10",Matches!$J$2:$J$201,0))-INDEX(Matches!$H$2:$H$201,MATCH($A1003&amp;"-10",Matches!$J$2:$J$201,0))),0,IF(V1003-W1003=INDEX(Matches!$G$2:$G$201,MATCH($A1003&amp;"-10",Matches!$J$2:$J$201,0))-INDEX(Matches!$H$2:$H$201,MATCH($A1003&amp;"-10",Matches!$J$2:$J$201,0)),3,2))))),""))</f>
        <v/>
      </c>
      <c r="AH1003" s="13" t="str">
        <f aca="false">IF($B1003="","",SUM(X1003:AG1003))</f>
        <v/>
      </c>
      <c r="AI1003" s="12" t="str">
        <f aca="false">IF($B1003="","",COUNTIF(X1003:AG1003,5))</f>
        <v/>
      </c>
      <c r="AJ1003" s="12" t="str">
        <f aca="false">IF($B1003="","",COUNTIF(X1003:AG1003,"&gt;=2"))</f>
        <v/>
      </c>
      <c r="AK1003" s="12" t="str">
        <f aca="false">IF($B1003="","",COUNT(X1003:AG1003))</f>
        <v/>
      </c>
    </row>
    <row r="1004" customFormat="false" ht="15" hidden="false" customHeight="false" outlineLevel="0" collapsed="false">
      <c r="A1004" s="7"/>
      <c r="B1004" s="7"/>
      <c r="C1004" s="11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12" t="str">
        <f aca="false">IF(OR($B1004="",D1004="",E1004=""),"",IFERROR(IF(OR(INDEX(Matches!$I$2:$I$201,MATCH($A1004&amp;"-1",Matches!$J$2:$J$201,0))="Void",INDEX(Matches!$G$2:$G$201,MATCH($A1004&amp;"-1",Matches!$J$2:$J$201,0))="",INDEX(Matches!$H$2:$H$201,MATCH($A1004&amp;"-1",Matches!$J$2:$J$201,0))=""),"",IF(AND($C1004&lt;&gt;"",INDEX(Matches!$F$2:$F$201,MATCH($A1004&amp;"-1",Matches!$J$2:$J$201,0))&lt;&gt;"",$C1004&gt;=INDEX(Matches!$F$2:$F$201,MATCH($A1004&amp;"-1",Matches!$J$2:$J$201,0))),"",IF(AND(D1004=INDEX(Matches!$G$2:$G$201,MATCH($A1004&amp;"-1",Matches!$J$2:$J$201,0)),E1004=INDEX(Matches!$H$2:$H$201,MATCH($A1004&amp;"-1",Matches!$J$2:$J$201,0))),5,IF(SIGN(D1004-E1004)&lt;&gt;SIGN(INDEX(Matches!$G$2:$G$201,MATCH($A1004&amp;"-1",Matches!$J$2:$J$201,0))-INDEX(Matches!$H$2:$H$201,MATCH($A1004&amp;"-1",Matches!$J$2:$J$201,0))),0,IF(D1004-E1004=INDEX(Matches!$G$2:$G$201,MATCH($A1004&amp;"-1",Matches!$J$2:$J$201,0))-INDEX(Matches!$H$2:$H$201,MATCH($A1004&amp;"-1",Matches!$J$2:$J$201,0)),3,2))))),""))</f>
        <v/>
      </c>
      <c r="Y1004" s="12" t="str">
        <f aca="false">IF(OR($B1004="",F1004="",G1004=""),"",IFERROR(IF(OR(INDEX(Matches!$I$2:$I$201,MATCH($A1004&amp;"-2",Matches!$J$2:$J$201,0))="Void",INDEX(Matches!$G$2:$G$201,MATCH($A1004&amp;"-2",Matches!$J$2:$J$201,0))="",INDEX(Matches!$H$2:$H$201,MATCH($A1004&amp;"-2",Matches!$J$2:$J$201,0))=""),"",IF(AND($C1004&lt;&gt;"",INDEX(Matches!$F$2:$F$201,MATCH($A1004&amp;"-2",Matches!$J$2:$J$201,0))&lt;&gt;"",$C1004&gt;=INDEX(Matches!$F$2:$F$201,MATCH($A1004&amp;"-2",Matches!$J$2:$J$201,0))),"",IF(AND(F1004=INDEX(Matches!$G$2:$G$201,MATCH($A1004&amp;"-2",Matches!$J$2:$J$201,0)),G1004=INDEX(Matches!$H$2:$H$201,MATCH($A1004&amp;"-2",Matches!$J$2:$J$201,0))),5,IF(SIGN(F1004-G1004)&lt;&gt;SIGN(INDEX(Matches!$G$2:$G$201,MATCH($A1004&amp;"-2",Matches!$J$2:$J$201,0))-INDEX(Matches!$H$2:$H$201,MATCH($A1004&amp;"-2",Matches!$J$2:$J$201,0))),0,IF(F1004-G1004=INDEX(Matches!$G$2:$G$201,MATCH($A1004&amp;"-2",Matches!$J$2:$J$201,0))-INDEX(Matches!$H$2:$H$201,MATCH($A1004&amp;"-2",Matches!$J$2:$J$201,0)),3,2))))),""))</f>
        <v/>
      </c>
      <c r="Z1004" s="12" t="str">
        <f aca="false">IF(OR($B1004="",H1004="",I1004=""),"",IFERROR(IF(OR(INDEX(Matches!$I$2:$I$201,MATCH($A1004&amp;"-3",Matches!$J$2:$J$201,0))="Void",INDEX(Matches!$G$2:$G$201,MATCH($A1004&amp;"-3",Matches!$J$2:$J$201,0))="",INDEX(Matches!$H$2:$H$201,MATCH($A1004&amp;"-3",Matches!$J$2:$J$201,0))=""),"",IF(AND($C1004&lt;&gt;"",INDEX(Matches!$F$2:$F$201,MATCH($A1004&amp;"-3",Matches!$J$2:$J$201,0))&lt;&gt;"",$C1004&gt;=INDEX(Matches!$F$2:$F$201,MATCH($A1004&amp;"-3",Matches!$J$2:$J$201,0))),"",IF(AND(H1004=INDEX(Matches!$G$2:$G$201,MATCH($A1004&amp;"-3",Matches!$J$2:$J$201,0)),I1004=INDEX(Matches!$H$2:$H$201,MATCH($A1004&amp;"-3",Matches!$J$2:$J$201,0))),5,IF(SIGN(H1004-I1004)&lt;&gt;SIGN(INDEX(Matches!$G$2:$G$201,MATCH($A1004&amp;"-3",Matches!$J$2:$J$201,0))-INDEX(Matches!$H$2:$H$201,MATCH($A1004&amp;"-3",Matches!$J$2:$J$201,0))),0,IF(H1004-I1004=INDEX(Matches!$G$2:$G$201,MATCH($A1004&amp;"-3",Matches!$J$2:$J$201,0))-INDEX(Matches!$H$2:$H$201,MATCH($A1004&amp;"-3",Matches!$J$2:$J$201,0)),3,2))))),""))</f>
        <v/>
      </c>
      <c r="AA1004" s="12" t="str">
        <f aca="false">IF(OR($B1004="",J1004="",K1004=""),"",IFERROR(IF(OR(INDEX(Matches!$I$2:$I$201,MATCH($A1004&amp;"-4",Matches!$J$2:$J$201,0))="Void",INDEX(Matches!$G$2:$G$201,MATCH($A1004&amp;"-4",Matches!$J$2:$J$201,0))="",INDEX(Matches!$H$2:$H$201,MATCH($A1004&amp;"-4",Matches!$J$2:$J$201,0))=""),"",IF(AND($C1004&lt;&gt;"",INDEX(Matches!$F$2:$F$201,MATCH($A1004&amp;"-4",Matches!$J$2:$J$201,0))&lt;&gt;"",$C1004&gt;=INDEX(Matches!$F$2:$F$201,MATCH($A1004&amp;"-4",Matches!$J$2:$J$201,0))),"",IF(AND(J1004=INDEX(Matches!$G$2:$G$201,MATCH($A1004&amp;"-4",Matches!$J$2:$J$201,0)),K1004=INDEX(Matches!$H$2:$H$201,MATCH($A1004&amp;"-4",Matches!$J$2:$J$201,0))),5,IF(SIGN(J1004-K1004)&lt;&gt;SIGN(INDEX(Matches!$G$2:$G$201,MATCH($A1004&amp;"-4",Matches!$J$2:$J$201,0))-INDEX(Matches!$H$2:$H$201,MATCH($A1004&amp;"-4",Matches!$J$2:$J$201,0))),0,IF(J1004-K1004=INDEX(Matches!$G$2:$G$201,MATCH($A1004&amp;"-4",Matches!$J$2:$J$201,0))-INDEX(Matches!$H$2:$H$201,MATCH($A1004&amp;"-4",Matches!$J$2:$J$201,0)),3,2))))),""))</f>
        <v/>
      </c>
      <c r="AB1004" s="12" t="str">
        <f aca="false">IF(OR($B1004="",L1004="",M1004=""),"",IFERROR(IF(OR(INDEX(Matches!$I$2:$I$201,MATCH($A1004&amp;"-5",Matches!$J$2:$J$201,0))="Void",INDEX(Matches!$G$2:$G$201,MATCH($A1004&amp;"-5",Matches!$J$2:$J$201,0))="",INDEX(Matches!$H$2:$H$201,MATCH($A1004&amp;"-5",Matches!$J$2:$J$201,0))=""),"",IF(AND($C1004&lt;&gt;"",INDEX(Matches!$F$2:$F$201,MATCH($A1004&amp;"-5",Matches!$J$2:$J$201,0))&lt;&gt;"",$C1004&gt;=INDEX(Matches!$F$2:$F$201,MATCH($A1004&amp;"-5",Matches!$J$2:$J$201,0))),"",IF(AND(L1004=INDEX(Matches!$G$2:$G$201,MATCH($A1004&amp;"-5",Matches!$J$2:$J$201,0)),M1004=INDEX(Matches!$H$2:$H$201,MATCH($A1004&amp;"-5",Matches!$J$2:$J$201,0))),5,IF(SIGN(L1004-M1004)&lt;&gt;SIGN(INDEX(Matches!$G$2:$G$201,MATCH($A1004&amp;"-5",Matches!$J$2:$J$201,0))-INDEX(Matches!$H$2:$H$201,MATCH($A1004&amp;"-5",Matches!$J$2:$J$201,0))),0,IF(L1004-M1004=INDEX(Matches!$G$2:$G$201,MATCH($A1004&amp;"-5",Matches!$J$2:$J$201,0))-INDEX(Matches!$H$2:$H$201,MATCH($A1004&amp;"-5",Matches!$J$2:$J$201,0)),3,2))))),""))</f>
        <v/>
      </c>
      <c r="AC1004" s="12" t="str">
        <f aca="false">IF(OR($B1004="",N1004="",O1004=""),"",IFERROR(IF(OR(INDEX(Matches!$I$2:$I$201,MATCH($A1004&amp;"-6",Matches!$J$2:$J$201,0))="Void",INDEX(Matches!$G$2:$G$201,MATCH($A1004&amp;"-6",Matches!$J$2:$J$201,0))="",INDEX(Matches!$H$2:$H$201,MATCH($A1004&amp;"-6",Matches!$J$2:$J$201,0))=""),"",IF(AND($C1004&lt;&gt;"",INDEX(Matches!$F$2:$F$201,MATCH($A1004&amp;"-6",Matches!$J$2:$J$201,0))&lt;&gt;"",$C1004&gt;=INDEX(Matches!$F$2:$F$201,MATCH($A1004&amp;"-6",Matches!$J$2:$J$201,0))),"",IF(AND(N1004=INDEX(Matches!$G$2:$G$201,MATCH($A1004&amp;"-6",Matches!$J$2:$J$201,0)),O1004=INDEX(Matches!$H$2:$H$201,MATCH($A1004&amp;"-6",Matches!$J$2:$J$201,0))),5,IF(SIGN(N1004-O1004)&lt;&gt;SIGN(INDEX(Matches!$G$2:$G$201,MATCH($A1004&amp;"-6",Matches!$J$2:$J$201,0))-INDEX(Matches!$H$2:$H$201,MATCH($A1004&amp;"-6",Matches!$J$2:$J$201,0))),0,IF(N1004-O1004=INDEX(Matches!$G$2:$G$201,MATCH($A1004&amp;"-6",Matches!$J$2:$J$201,0))-INDEX(Matches!$H$2:$H$201,MATCH($A1004&amp;"-6",Matches!$J$2:$J$201,0)),3,2))))),""))</f>
        <v/>
      </c>
      <c r="AD1004" s="12" t="str">
        <f aca="false">IF(OR($B1004="",P1004="",Q1004=""),"",IFERROR(IF(OR(INDEX(Matches!$I$2:$I$201,MATCH($A1004&amp;"-7",Matches!$J$2:$J$201,0))="Void",INDEX(Matches!$G$2:$G$201,MATCH($A1004&amp;"-7",Matches!$J$2:$J$201,0))="",INDEX(Matches!$H$2:$H$201,MATCH($A1004&amp;"-7",Matches!$J$2:$J$201,0))=""),"",IF(AND($C1004&lt;&gt;"",INDEX(Matches!$F$2:$F$201,MATCH($A1004&amp;"-7",Matches!$J$2:$J$201,0))&lt;&gt;"",$C1004&gt;=INDEX(Matches!$F$2:$F$201,MATCH($A1004&amp;"-7",Matches!$J$2:$J$201,0))),"",IF(AND(P1004=INDEX(Matches!$G$2:$G$201,MATCH($A1004&amp;"-7",Matches!$J$2:$J$201,0)),Q1004=INDEX(Matches!$H$2:$H$201,MATCH($A1004&amp;"-7",Matches!$J$2:$J$201,0))),5,IF(SIGN(P1004-Q1004)&lt;&gt;SIGN(INDEX(Matches!$G$2:$G$201,MATCH($A1004&amp;"-7",Matches!$J$2:$J$201,0))-INDEX(Matches!$H$2:$H$201,MATCH($A1004&amp;"-7",Matches!$J$2:$J$201,0))),0,IF(P1004-Q1004=INDEX(Matches!$G$2:$G$201,MATCH($A1004&amp;"-7",Matches!$J$2:$J$201,0))-INDEX(Matches!$H$2:$H$201,MATCH($A1004&amp;"-7",Matches!$J$2:$J$201,0)),3,2))))),""))</f>
        <v/>
      </c>
      <c r="AE1004" s="12" t="str">
        <f aca="false">IF(OR($B1004="",R1004="",S1004=""),"",IFERROR(IF(OR(INDEX(Matches!$I$2:$I$201,MATCH($A1004&amp;"-8",Matches!$J$2:$J$201,0))="Void",INDEX(Matches!$G$2:$G$201,MATCH($A1004&amp;"-8",Matches!$J$2:$J$201,0))="",INDEX(Matches!$H$2:$H$201,MATCH($A1004&amp;"-8",Matches!$J$2:$J$201,0))=""),"",IF(AND($C1004&lt;&gt;"",INDEX(Matches!$F$2:$F$201,MATCH($A1004&amp;"-8",Matches!$J$2:$J$201,0))&lt;&gt;"",$C1004&gt;=INDEX(Matches!$F$2:$F$201,MATCH($A1004&amp;"-8",Matches!$J$2:$J$201,0))),"",IF(AND(R1004=INDEX(Matches!$G$2:$G$201,MATCH($A1004&amp;"-8",Matches!$J$2:$J$201,0)),S1004=INDEX(Matches!$H$2:$H$201,MATCH($A1004&amp;"-8",Matches!$J$2:$J$201,0))),5,IF(SIGN(R1004-S1004)&lt;&gt;SIGN(INDEX(Matches!$G$2:$G$201,MATCH($A1004&amp;"-8",Matches!$J$2:$J$201,0))-INDEX(Matches!$H$2:$H$201,MATCH($A1004&amp;"-8",Matches!$J$2:$J$201,0))),0,IF(R1004-S1004=INDEX(Matches!$G$2:$G$201,MATCH($A1004&amp;"-8",Matches!$J$2:$J$201,0))-INDEX(Matches!$H$2:$H$201,MATCH($A1004&amp;"-8",Matches!$J$2:$J$201,0)),3,2))))),""))</f>
        <v/>
      </c>
      <c r="AF1004" s="12" t="str">
        <f aca="false">IF(OR($B1004="",T1004="",U1004=""),"",IFERROR(IF(OR(INDEX(Matches!$I$2:$I$201,MATCH($A1004&amp;"-9",Matches!$J$2:$J$201,0))="Void",INDEX(Matches!$G$2:$G$201,MATCH($A1004&amp;"-9",Matches!$J$2:$J$201,0))="",INDEX(Matches!$H$2:$H$201,MATCH($A1004&amp;"-9",Matches!$J$2:$J$201,0))=""),"",IF(AND($C1004&lt;&gt;"",INDEX(Matches!$F$2:$F$201,MATCH($A1004&amp;"-9",Matches!$J$2:$J$201,0))&lt;&gt;"",$C1004&gt;=INDEX(Matches!$F$2:$F$201,MATCH($A1004&amp;"-9",Matches!$J$2:$J$201,0))),"",IF(AND(T1004=INDEX(Matches!$G$2:$G$201,MATCH($A1004&amp;"-9",Matches!$J$2:$J$201,0)),U1004=INDEX(Matches!$H$2:$H$201,MATCH($A1004&amp;"-9",Matches!$J$2:$J$201,0))),5,IF(SIGN(T1004-U1004)&lt;&gt;SIGN(INDEX(Matches!$G$2:$G$201,MATCH($A1004&amp;"-9",Matches!$J$2:$J$201,0))-INDEX(Matches!$H$2:$H$201,MATCH($A1004&amp;"-9",Matches!$J$2:$J$201,0))),0,IF(T1004-U1004=INDEX(Matches!$G$2:$G$201,MATCH($A1004&amp;"-9",Matches!$J$2:$J$201,0))-INDEX(Matches!$H$2:$H$201,MATCH($A1004&amp;"-9",Matches!$J$2:$J$201,0)),3,2))))),""))</f>
        <v/>
      </c>
      <c r="AG1004" s="12" t="str">
        <f aca="false">IF(OR($B1004="",V1004="",W1004=""),"",IFERROR(IF(OR(INDEX(Matches!$I$2:$I$201,MATCH($A1004&amp;"-10",Matches!$J$2:$J$201,0))="Void",INDEX(Matches!$G$2:$G$201,MATCH($A1004&amp;"-10",Matches!$J$2:$J$201,0))="",INDEX(Matches!$H$2:$H$201,MATCH($A1004&amp;"-10",Matches!$J$2:$J$201,0))=""),"",IF(AND($C1004&lt;&gt;"",INDEX(Matches!$F$2:$F$201,MATCH($A1004&amp;"-10",Matches!$J$2:$J$201,0))&lt;&gt;"",$C1004&gt;=INDEX(Matches!$F$2:$F$201,MATCH($A1004&amp;"-10",Matches!$J$2:$J$201,0))),"",IF(AND(V1004=INDEX(Matches!$G$2:$G$201,MATCH($A1004&amp;"-10",Matches!$J$2:$J$201,0)),W1004=INDEX(Matches!$H$2:$H$201,MATCH($A1004&amp;"-10",Matches!$J$2:$J$201,0))),5,IF(SIGN(V1004-W1004)&lt;&gt;SIGN(INDEX(Matches!$G$2:$G$201,MATCH($A1004&amp;"-10",Matches!$J$2:$J$201,0))-INDEX(Matches!$H$2:$H$201,MATCH($A1004&amp;"-10",Matches!$J$2:$J$201,0))),0,IF(V1004-W1004=INDEX(Matches!$G$2:$G$201,MATCH($A1004&amp;"-10",Matches!$J$2:$J$201,0))-INDEX(Matches!$H$2:$H$201,MATCH($A1004&amp;"-10",Matches!$J$2:$J$201,0)),3,2))))),""))</f>
        <v/>
      </c>
      <c r="AH1004" s="13" t="str">
        <f aca="false">IF($B1004="","",SUM(X1004:AG1004))</f>
        <v/>
      </c>
      <c r="AI1004" s="12" t="str">
        <f aca="false">IF($B1004="","",COUNTIF(X1004:AG1004,5))</f>
        <v/>
      </c>
      <c r="AJ1004" s="12" t="str">
        <f aca="false">IF($B1004="","",COUNTIF(X1004:AG1004,"&gt;=2"))</f>
        <v/>
      </c>
      <c r="AK1004" s="12" t="str">
        <f aca="false">IF($B1004="","",COUNT(X1004:AG1004))</f>
        <v/>
      </c>
    </row>
    <row r="1005" customFormat="false" ht="15" hidden="false" customHeight="false" outlineLevel="0" collapsed="false">
      <c r="A1005" s="7"/>
      <c r="B1005" s="7"/>
      <c r="C1005" s="11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12" t="str">
        <f aca="false">IF(OR($B1005="",D1005="",E1005=""),"",IFERROR(IF(OR(INDEX(Matches!$I$2:$I$201,MATCH($A1005&amp;"-1",Matches!$J$2:$J$201,0))="Void",INDEX(Matches!$G$2:$G$201,MATCH($A1005&amp;"-1",Matches!$J$2:$J$201,0))="",INDEX(Matches!$H$2:$H$201,MATCH($A1005&amp;"-1",Matches!$J$2:$J$201,0))=""),"",IF(AND($C1005&lt;&gt;"",INDEX(Matches!$F$2:$F$201,MATCH($A1005&amp;"-1",Matches!$J$2:$J$201,0))&lt;&gt;"",$C1005&gt;=INDEX(Matches!$F$2:$F$201,MATCH($A1005&amp;"-1",Matches!$J$2:$J$201,0))),"",IF(AND(D1005=INDEX(Matches!$G$2:$G$201,MATCH($A1005&amp;"-1",Matches!$J$2:$J$201,0)),E1005=INDEX(Matches!$H$2:$H$201,MATCH($A1005&amp;"-1",Matches!$J$2:$J$201,0))),5,IF(SIGN(D1005-E1005)&lt;&gt;SIGN(INDEX(Matches!$G$2:$G$201,MATCH($A1005&amp;"-1",Matches!$J$2:$J$201,0))-INDEX(Matches!$H$2:$H$201,MATCH($A1005&amp;"-1",Matches!$J$2:$J$201,0))),0,IF(D1005-E1005=INDEX(Matches!$G$2:$G$201,MATCH($A1005&amp;"-1",Matches!$J$2:$J$201,0))-INDEX(Matches!$H$2:$H$201,MATCH($A1005&amp;"-1",Matches!$J$2:$J$201,0)),3,2))))),""))</f>
        <v/>
      </c>
      <c r="Y1005" s="12" t="str">
        <f aca="false">IF(OR($B1005="",F1005="",G1005=""),"",IFERROR(IF(OR(INDEX(Matches!$I$2:$I$201,MATCH($A1005&amp;"-2",Matches!$J$2:$J$201,0))="Void",INDEX(Matches!$G$2:$G$201,MATCH($A1005&amp;"-2",Matches!$J$2:$J$201,0))="",INDEX(Matches!$H$2:$H$201,MATCH($A1005&amp;"-2",Matches!$J$2:$J$201,0))=""),"",IF(AND($C1005&lt;&gt;"",INDEX(Matches!$F$2:$F$201,MATCH($A1005&amp;"-2",Matches!$J$2:$J$201,0))&lt;&gt;"",$C1005&gt;=INDEX(Matches!$F$2:$F$201,MATCH($A1005&amp;"-2",Matches!$J$2:$J$201,0))),"",IF(AND(F1005=INDEX(Matches!$G$2:$G$201,MATCH($A1005&amp;"-2",Matches!$J$2:$J$201,0)),G1005=INDEX(Matches!$H$2:$H$201,MATCH($A1005&amp;"-2",Matches!$J$2:$J$201,0))),5,IF(SIGN(F1005-G1005)&lt;&gt;SIGN(INDEX(Matches!$G$2:$G$201,MATCH($A1005&amp;"-2",Matches!$J$2:$J$201,0))-INDEX(Matches!$H$2:$H$201,MATCH($A1005&amp;"-2",Matches!$J$2:$J$201,0))),0,IF(F1005-G1005=INDEX(Matches!$G$2:$G$201,MATCH($A1005&amp;"-2",Matches!$J$2:$J$201,0))-INDEX(Matches!$H$2:$H$201,MATCH($A1005&amp;"-2",Matches!$J$2:$J$201,0)),3,2))))),""))</f>
        <v/>
      </c>
      <c r="Z1005" s="12" t="str">
        <f aca="false">IF(OR($B1005="",H1005="",I1005=""),"",IFERROR(IF(OR(INDEX(Matches!$I$2:$I$201,MATCH($A1005&amp;"-3",Matches!$J$2:$J$201,0))="Void",INDEX(Matches!$G$2:$G$201,MATCH($A1005&amp;"-3",Matches!$J$2:$J$201,0))="",INDEX(Matches!$H$2:$H$201,MATCH($A1005&amp;"-3",Matches!$J$2:$J$201,0))=""),"",IF(AND($C1005&lt;&gt;"",INDEX(Matches!$F$2:$F$201,MATCH($A1005&amp;"-3",Matches!$J$2:$J$201,0))&lt;&gt;"",$C1005&gt;=INDEX(Matches!$F$2:$F$201,MATCH($A1005&amp;"-3",Matches!$J$2:$J$201,0))),"",IF(AND(H1005=INDEX(Matches!$G$2:$G$201,MATCH($A1005&amp;"-3",Matches!$J$2:$J$201,0)),I1005=INDEX(Matches!$H$2:$H$201,MATCH($A1005&amp;"-3",Matches!$J$2:$J$201,0))),5,IF(SIGN(H1005-I1005)&lt;&gt;SIGN(INDEX(Matches!$G$2:$G$201,MATCH($A1005&amp;"-3",Matches!$J$2:$J$201,0))-INDEX(Matches!$H$2:$H$201,MATCH($A1005&amp;"-3",Matches!$J$2:$J$201,0))),0,IF(H1005-I1005=INDEX(Matches!$G$2:$G$201,MATCH($A1005&amp;"-3",Matches!$J$2:$J$201,0))-INDEX(Matches!$H$2:$H$201,MATCH($A1005&amp;"-3",Matches!$J$2:$J$201,0)),3,2))))),""))</f>
        <v/>
      </c>
      <c r="AA1005" s="12" t="str">
        <f aca="false">IF(OR($B1005="",J1005="",K1005=""),"",IFERROR(IF(OR(INDEX(Matches!$I$2:$I$201,MATCH($A1005&amp;"-4",Matches!$J$2:$J$201,0))="Void",INDEX(Matches!$G$2:$G$201,MATCH($A1005&amp;"-4",Matches!$J$2:$J$201,0))="",INDEX(Matches!$H$2:$H$201,MATCH($A1005&amp;"-4",Matches!$J$2:$J$201,0))=""),"",IF(AND($C1005&lt;&gt;"",INDEX(Matches!$F$2:$F$201,MATCH($A1005&amp;"-4",Matches!$J$2:$J$201,0))&lt;&gt;"",$C1005&gt;=INDEX(Matches!$F$2:$F$201,MATCH($A1005&amp;"-4",Matches!$J$2:$J$201,0))),"",IF(AND(J1005=INDEX(Matches!$G$2:$G$201,MATCH($A1005&amp;"-4",Matches!$J$2:$J$201,0)),K1005=INDEX(Matches!$H$2:$H$201,MATCH($A1005&amp;"-4",Matches!$J$2:$J$201,0))),5,IF(SIGN(J1005-K1005)&lt;&gt;SIGN(INDEX(Matches!$G$2:$G$201,MATCH($A1005&amp;"-4",Matches!$J$2:$J$201,0))-INDEX(Matches!$H$2:$H$201,MATCH($A1005&amp;"-4",Matches!$J$2:$J$201,0))),0,IF(J1005-K1005=INDEX(Matches!$G$2:$G$201,MATCH($A1005&amp;"-4",Matches!$J$2:$J$201,0))-INDEX(Matches!$H$2:$H$201,MATCH($A1005&amp;"-4",Matches!$J$2:$J$201,0)),3,2))))),""))</f>
        <v/>
      </c>
      <c r="AB1005" s="12" t="str">
        <f aca="false">IF(OR($B1005="",L1005="",M1005=""),"",IFERROR(IF(OR(INDEX(Matches!$I$2:$I$201,MATCH($A1005&amp;"-5",Matches!$J$2:$J$201,0))="Void",INDEX(Matches!$G$2:$G$201,MATCH($A1005&amp;"-5",Matches!$J$2:$J$201,0))="",INDEX(Matches!$H$2:$H$201,MATCH($A1005&amp;"-5",Matches!$J$2:$J$201,0))=""),"",IF(AND($C1005&lt;&gt;"",INDEX(Matches!$F$2:$F$201,MATCH($A1005&amp;"-5",Matches!$J$2:$J$201,0))&lt;&gt;"",$C1005&gt;=INDEX(Matches!$F$2:$F$201,MATCH($A1005&amp;"-5",Matches!$J$2:$J$201,0))),"",IF(AND(L1005=INDEX(Matches!$G$2:$G$201,MATCH($A1005&amp;"-5",Matches!$J$2:$J$201,0)),M1005=INDEX(Matches!$H$2:$H$201,MATCH($A1005&amp;"-5",Matches!$J$2:$J$201,0))),5,IF(SIGN(L1005-M1005)&lt;&gt;SIGN(INDEX(Matches!$G$2:$G$201,MATCH($A1005&amp;"-5",Matches!$J$2:$J$201,0))-INDEX(Matches!$H$2:$H$201,MATCH($A1005&amp;"-5",Matches!$J$2:$J$201,0))),0,IF(L1005-M1005=INDEX(Matches!$G$2:$G$201,MATCH($A1005&amp;"-5",Matches!$J$2:$J$201,0))-INDEX(Matches!$H$2:$H$201,MATCH($A1005&amp;"-5",Matches!$J$2:$J$201,0)),3,2))))),""))</f>
        <v/>
      </c>
      <c r="AC1005" s="12" t="str">
        <f aca="false">IF(OR($B1005="",N1005="",O1005=""),"",IFERROR(IF(OR(INDEX(Matches!$I$2:$I$201,MATCH($A1005&amp;"-6",Matches!$J$2:$J$201,0))="Void",INDEX(Matches!$G$2:$G$201,MATCH($A1005&amp;"-6",Matches!$J$2:$J$201,0))="",INDEX(Matches!$H$2:$H$201,MATCH($A1005&amp;"-6",Matches!$J$2:$J$201,0))=""),"",IF(AND($C1005&lt;&gt;"",INDEX(Matches!$F$2:$F$201,MATCH($A1005&amp;"-6",Matches!$J$2:$J$201,0))&lt;&gt;"",$C1005&gt;=INDEX(Matches!$F$2:$F$201,MATCH($A1005&amp;"-6",Matches!$J$2:$J$201,0))),"",IF(AND(N1005=INDEX(Matches!$G$2:$G$201,MATCH($A1005&amp;"-6",Matches!$J$2:$J$201,0)),O1005=INDEX(Matches!$H$2:$H$201,MATCH($A1005&amp;"-6",Matches!$J$2:$J$201,0))),5,IF(SIGN(N1005-O1005)&lt;&gt;SIGN(INDEX(Matches!$G$2:$G$201,MATCH($A1005&amp;"-6",Matches!$J$2:$J$201,0))-INDEX(Matches!$H$2:$H$201,MATCH($A1005&amp;"-6",Matches!$J$2:$J$201,0))),0,IF(N1005-O1005=INDEX(Matches!$G$2:$G$201,MATCH($A1005&amp;"-6",Matches!$J$2:$J$201,0))-INDEX(Matches!$H$2:$H$201,MATCH($A1005&amp;"-6",Matches!$J$2:$J$201,0)),3,2))))),""))</f>
        <v/>
      </c>
      <c r="AD1005" s="12" t="str">
        <f aca="false">IF(OR($B1005="",P1005="",Q1005=""),"",IFERROR(IF(OR(INDEX(Matches!$I$2:$I$201,MATCH($A1005&amp;"-7",Matches!$J$2:$J$201,0))="Void",INDEX(Matches!$G$2:$G$201,MATCH($A1005&amp;"-7",Matches!$J$2:$J$201,0))="",INDEX(Matches!$H$2:$H$201,MATCH($A1005&amp;"-7",Matches!$J$2:$J$201,0))=""),"",IF(AND($C1005&lt;&gt;"",INDEX(Matches!$F$2:$F$201,MATCH($A1005&amp;"-7",Matches!$J$2:$J$201,0))&lt;&gt;"",$C1005&gt;=INDEX(Matches!$F$2:$F$201,MATCH($A1005&amp;"-7",Matches!$J$2:$J$201,0))),"",IF(AND(P1005=INDEX(Matches!$G$2:$G$201,MATCH($A1005&amp;"-7",Matches!$J$2:$J$201,0)),Q1005=INDEX(Matches!$H$2:$H$201,MATCH($A1005&amp;"-7",Matches!$J$2:$J$201,0))),5,IF(SIGN(P1005-Q1005)&lt;&gt;SIGN(INDEX(Matches!$G$2:$G$201,MATCH($A1005&amp;"-7",Matches!$J$2:$J$201,0))-INDEX(Matches!$H$2:$H$201,MATCH($A1005&amp;"-7",Matches!$J$2:$J$201,0))),0,IF(P1005-Q1005=INDEX(Matches!$G$2:$G$201,MATCH($A1005&amp;"-7",Matches!$J$2:$J$201,0))-INDEX(Matches!$H$2:$H$201,MATCH($A1005&amp;"-7",Matches!$J$2:$J$201,0)),3,2))))),""))</f>
        <v/>
      </c>
      <c r="AE1005" s="12" t="str">
        <f aca="false">IF(OR($B1005="",R1005="",S1005=""),"",IFERROR(IF(OR(INDEX(Matches!$I$2:$I$201,MATCH($A1005&amp;"-8",Matches!$J$2:$J$201,0))="Void",INDEX(Matches!$G$2:$G$201,MATCH($A1005&amp;"-8",Matches!$J$2:$J$201,0))="",INDEX(Matches!$H$2:$H$201,MATCH($A1005&amp;"-8",Matches!$J$2:$J$201,0))=""),"",IF(AND($C1005&lt;&gt;"",INDEX(Matches!$F$2:$F$201,MATCH($A1005&amp;"-8",Matches!$J$2:$J$201,0))&lt;&gt;"",$C1005&gt;=INDEX(Matches!$F$2:$F$201,MATCH($A1005&amp;"-8",Matches!$J$2:$J$201,0))),"",IF(AND(R1005=INDEX(Matches!$G$2:$G$201,MATCH($A1005&amp;"-8",Matches!$J$2:$J$201,0)),S1005=INDEX(Matches!$H$2:$H$201,MATCH($A1005&amp;"-8",Matches!$J$2:$J$201,0))),5,IF(SIGN(R1005-S1005)&lt;&gt;SIGN(INDEX(Matches!$G$2:$G$201,MATCH($A1005&amp;"-8",Matches!$J$2:$J$201,0))-INDEX(Matches!$H$2:$H$201,MATCH($A1005&amp;"-8",Matches!$J$2:$J$201,0))),0,IF(R1005-S1005=INDEX(Matches!$G$2:$G$201,MATCH($A1005&amp;"-8",Matches!$J$2:$J$201,0))-INDEX(Matches!$H$2:$H$201,MATCH($A1005&amp;"-8",Matches!$J$2:$J$201,0)),3,2))))),""))</f>
        <v/>
      </c>
      <c r="AF1005" s="12" t="str">
        <f aca="false">IF(OR($B1005="",T1005="",U1005=""),"",IFERROR(IF(OR(INDEX(Matches!$I$2:$I$201,MATCH($A1005&amp;"-9",Matches!$J$2:$J$201,0))="Void",INDEX(Matches!$G$2:$G$201,MATCH($A1005&amp;"-9",Matches!$J$2:$J$201,0))="",INDEX(Matches!$H$2:$H$201,MATCH($A1005&amp;"-9",Matches!$J$2:$J$201,0))=""),"",IF(AND($C1005&lt;&gt;"",INDEX(Matches!$F$2:$F$201,MATCH($A1005&amp;"-9",Matches!$J$2:$J$201,0))&lt;&gt;"",$C1005&gt;=INDEX(Matches!$F$2:$F$201,MATCH($A1005&amp;"-9",Matches!$J$2:$J$201,0))),"",IF(AND(T1005=INDEX(Matches!$G$2:$G$201,MATCH($A1005&amp;"-9",Matches!$J$2:$J$201,0)),U1005=INDEX(Matches!$H$2:$H$201,MATCH($A1005&amp;"-9",Matches!$J$2:$J$201,0))),5,IF(SIGN(T1005-U1005)&lt;&gt;SIGN(INDEX(Matches!$G$2:$G$201,MATCH($A1005&amp;"-9",Matches!$J$2:$J$201,0))-INDEX(Matches!$H$2:$H$201,MATCH($A1005&amp;"-9",Matches!$J$2:$J$201,0))),0,IF(T1005-U1005=INDEX(Matches!$G$2:$G$201,MATCH($A1005&amp;"-9",Matches!$J$2:$J$201,0))-INDEX(Matches!$H$2:$H$201,MATCH($A1005&amp;"-9",Matches!$J$2:$J$201,0)),3,2))))),""))</f>
        <v/>
      </c>
      <c r="AG1005" s="12" t="str">
        <f aca="false">IF(OR($B1005="",V1005="",W1005=""),"",IFERROR(IF(OR(INDEX(Matches!$I$2:$I$201,MATCH($A1005&amp;"-10",Matches!$J$2:$J$201,0))="Void",INDEX(Matches!$G$2:$G$201,MATCH($A1005&amp;"-10",Matches!$J$2:$J$201,0))="",INDEX(Matches!$H$2:$H$201,MATCH($A1005&amp;"-10",Matches!$J$2:$J$201,0))=""),"",IF(AND($C1005&lt;&gt;"",INDEX(Matches!$F$2:$F$201,MATCH($A1005&amp;"-10",Matches!$J$2:$J$201,0))&lt;&gt;"",$C1005&gt;=INDEX(Matches!$F$2:$F$201,MATCH($A1005&amp;"-10",Matches!$J$2:$J$201,0))),"",IF(AND(V1005=INDEX(Matches!$G$2:$G$201,MATCH($A1005&amp;"-10",Matches!$J$2:$J$201,0)),W1005=INDEX(Matches!$H$2:$H$201,MATCH($A1005&amp;"-10",Matches!$J$2:$J$201,0))),5,IF(SIGN(V1005-W1005)&lt;&gt;SIGN(INDEX(Matches!$G$2:$G$201,MATCH($A1005&amp;"-10",Matches!$J$2:$J$201,0))-INDEX(Matches!$H$2:$H$201,MATCH($A1005&amp;"-10",Matches!$J$2:$J$201,0))),0,IF(V1005-W1005=INDEX(Matches!$G$2:$G$201,MATCH($A1005&amp;"-10",Matches!$J$2:$J$201,0))-INDEX(Matches!$H$2:$H$201,MATCH($A1005&amp;"-10",Matches!$J$2:$J$201,0)),3,2))))),""))</f>
        <v/>
      </c>
      <c r="AH1005" s="13" t="str">
        <f aca="false">IF($B1005="","",SUM(X1005:AG1005))</f>
        <v/>
      </c>
      <c r="AI1005" s="12" t="str">
        <f aca="false">IF($B1005="","",COUNTIF(X1005:AG1005,5))</f>
        <v/>
      </c>
      <c r="AJ1005" s="12" t="str">
        <f aca="false">IF($B1005="","",COUNTIF(X1005:AG1005,"&gt;=2"))</f>
        <v/>
      </c>
      <c r="AK1005" s="12" t="str">
        <f aca="false">IF($B1005="","",COUNT(X1005:AG1005))</f>
        <v/>
      </c>
    </row>
    <row r="1006" customFormat="false" ht="15" hidden="false" customHeight="false" outlineLevel="0" collapsed="false">
      <c r="A1006" s="7"/>
      <c r="B1006" s="7"/>
      <c r="C1006" s="11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12" t="str">
        <f aca="false">IF(OR($B1006="",D1006="",E1006=""),"",IFERROR(IF(OR(INDEX(Matches!$I$2:$I$201,MATCH($A1006&amp;"-1",Matches!$J$2:$J$201,0))="Void",INDEX(Matches!$G$2:$G$201,MATCH($A1006&amp;"-1",Matches!$J$2:$J$201,0))="",INDEX(Matches!$H$2:$H$201,MATCH($A1006&amp;"-1",Matches!$J$2:$J$201,0))=""),"",IF(AND($C1006&lt;&gt;"",INDEX(Matches!$F$2:$F$201,MATCH($A1006&amp;"-1",Matches!$J$2:$J$201,0))&lt;&gt;"",$C1006&gt;=INDEX(Matches!$F$2:$F$201,MATCH($A1006&amp;"-1",Matches!$J$2:$J$201,0))),"",IF(AND(D1006=INDEX(Matches!$G$2:$G$201,MATCH($A1006&amp;"-1",Matches!$J$2:$J$201,0)),E1006=INDEX(Matches!$H$2:$H$201,MATCH($A1006&amp;"-1",Matches!$J$2:$J$201,0))),5,IF(SIGN(D1006-E1006)&lt;&gt;SIGN(INDEX(Matches!$G$2:$G$201,MATCH($A1006&amp;"-1",Matches!$J$2:$J$201,0))-INDEX(Matches!$H$2:$H$201,MATCH($A1006&amp;"-1",Matches!$J$2:$J$201,0))),0,IF(D1006-E1006=INDEX(Matches!$G$2:$G$201,MATCH($A1006&amp;"-1",Matches!$J$2:$J$201,0))-INDEX(Matches!$H$2:$H$201,MATCH($A1006&amp;"-1",Matches!$J$2:$J$201,0)),3,2))))),""))</f>
        <v/>
      </c>
      <c r="Y1006" s="12" t="str">
        <f aca="false">IF(OR($B1006="",F1006="",G1006=""),"",IFERROR(IF(OR(INDEX(Matches!$I$2:$I$201,MATCH($A1006&amp;"-2",Matches!$J$2:$J$201,0))="Void",INDEX(Matches!$G$2:$G$201,MATCH($A1006&amp;"-2",Matches!$J$2:$J$201,0))="",INDEX(Matches!$H$2:$H$201,MATCH($A1006&amp;"-2",Matches!$J$2:$J$201,0))=""),"",IF(AND($C1006&lt;&gt;"",INDEX(Matches!$F$2:$F$201,MATCH($A1006&amp;"-2",Matches!$J$2:$J$201,0))&lt;&gt;"",$C1006&gt;=INDEX(Matches!$F$2:$F$201,MATCH($A1006&amp;"-2",Matches!$J$2:$J$201,0))),"",IF(AND(F1006=INDEX(Matches!$G$2:$G$201,MATCH($A1006&amp;"-2",Matches!$J$2:$J$201,0)),G1006=INDEX(Matches!$H$2:$H$201,MATCH($A1006&amp;"-2",Matches!$J$2:$J$201,0))),5,IF(SIGN(F1006-G1006)&lt;&gt;SIGN(INDEX(Matches!$G$2:$G$201,MATCH($A1006&amp;"-2",Matches!$J$2:$J$201,0))-INDEX(Matches!$H$2:$H$201,MATCH($A1006&amp;"-2",Matches!$J$2:$J$201,0))),0,IF(F1006-G1006=INDEX(Matches!$G$2:$G$201,MATCH($A1006&amp;"-2",Matches!$J$2:$J$201,0))-INDEX(Matches!$H$2:$H$201,MATCH($A1006&amp;"-2",Matches!$J$2:$J$201,0)),3,2))))),""))</f>
        <v/>
      </c>
      <c r="Z1006" s="12" t="str">
        <f aca="false">IF(OR($B1006="",H1006="",I1006=""),"",IFERROR(IF(OR(INDEX(Matches!$I$2:$I$201,MATCH($A1006&amp;"-3",Matches!$J$2:$J$201,0))="Void",INDEX(Matches!$G$2:$G$201,MATCH($A1006&amp;"-3",Matches!$J$2:$J$201,0))="",INDEX(Matches!$H$2:$H$201,MATCH($A1006&amp;"-3",Matches!$J$2:$J$201,0))=""),"",IF(AND($C1006&lt;&gt;"",INDEX(Matches!$F$2:$F$201,MATCH($A1006&amp;"-3",Matches!$J$2:$J$201,0))&lt;&gt;"",$C1006&gt;=INDEX(Matches!$F$2:$F$201,MATCH($A1006&amp;"-3",Matches!$J$2:$J$201,0))),"",IF(AND(H1006=INDEX(Matches!$G$2:$G$201,MATCH($A1006&amp;"-3",Matches!$J$2:$J$201,0)),I1006=INDEX(Matches!$H$2:$H$201,MATCH($A1006&amp;"-3",Matches!$J$2:$J$201,0))),5,IF(SIGN(H1006-I1006)&lt;&gt;SIGN(INDEX(Matches!$G$2:$G$201,MATCH($A1006&amp;"-3",Matches!$J$2:$J$201,0))-INDEX(Matches!$H$2:$H$201,MATCH($A1006&amp;"-3",Matches!$J$2:$J$201,0))),0,IF(H1006-I1006=INDEX(Matches!$G$2:$G$201,MATCH($A1006&amp;"-3",Matches!$J$2:$J$201,0))-INDEX(Matches!$H$2:$H$201,MATCH($A1006&amp;"-3",Matches!$J$2:$J$201,0)),3,2))))),""))</f>
        <v/>
      </c>
      <c r="AA1006" s="12" t="str">
        <f aca="false">IF(OR($B1006="",J1006="",K1006=""),"",IFERROR(IF(OR(INDEX(Matches!$I$2:$I$201,MATCH($A1006&amp;"-4",Matches!$J$2:$J$201,0))="Void",INDEX(Matches!$G$2:$G$201,MATCH($A1006&amp;"-4",Matches!$J$2:$J$201,0))="",INDEX(Matches!$H$2:$H$201,MATCH($A1006&amp;"-4",Matches!$J$2:$J$201,0))=""),"",IF(AND($C1006&lt;&gt;"",INDEX(Matches!$F$2:$F$201,MATCH($A1006&amp;"-4",Matches!$J$2:$J$201,0))&lt;&gt;"",$C1006&gt;=INDEX(Matches!$F$2:$F$201,MATCH($A1006&amp;"-4",Matches!$J$2:$J$201,0))),"",IF(AND(J1006=INDEX(Matches!$G$2:$G$201,MATCH($A1006&amp;"-4",Matches!$J$2:$J$201,0)),K1006=INDEX(Matches!$H$2:$H$201,MATCH($A1006&amp;"-4",Matches!$J$2:$J$201,0))),5,IF(SIGN(J1006-K1006)&lt;&gt;SIGN(INDEX(Matches!$G$2:$G$201,MATCH($A1006&amp;"-4",Matches!$J$2:$J$201,0))-INDEX(Matches!$H$2:$H$201,MATCH($A1006&amp;"-4",Matches!$J$2:$J$201,0))),0,IF(J1006-K1006=INDEX(Matches!$G$2:$G$201,MATCH($A1006&amp;"-4",Matches!$J$2:$J$201,0))-INDEX(Matches!$H$2:$H$201,MATCH($A1006&amp;"-4",Matches!$J$2:$J$201,0)),3,2))))),""))</f>
        <v/>
      </c>
      <c r="AB1006" s="12" t="str">
        <f aca="false">IF(OR($B1006="",L1006="",M1006=""),"",IFERROR(IF(OR(INDEX(Matches!$I$2:$I$201,MATCH($A1006&amp;"-5",Matches!$J$2:$J$201,0))="Void",INDEX(Matches!$G$2:$G$201,MATCH($A1006&amp;"-5",Matches!$J$2:$J$201,0))="",INDEX(Matches!$H$2:$H$201,MATCH($A1006&amp;"-5",Matches!$J$2:$J$201,0))=""),"",IF(AND($C1006&lt;&gt;"",INDEX(Matches!$F$2:$F$201,MATCH($A1006&amp;"-5",Matches!$J$2:$J$201,0))&lt;&gt;"",$C1006&gt;=INDEX(Matches!$F$2:$F$201,MATCH($A1006&amp;"-5",Matches!$J$2:$J$201,0))),"",IF(AND(L1006=INDEX(Matches!$G$2:$G$201,MATCH($A1006&amp;"-5",Matches!$J$2:$J$201,0)),M1006=INDEX(Matches!$H$2:$H$201,MATCH($A1006&amp;"-5",Matches!$J$2:$J$201,0))),5,IF(SIGN(L1006-M1006)&lt;&gt;SIGN(INDEX(Matches!$G$2:$G$201,MATCH($A1006&amp;"-5",Matches!$J$2:$J$201,0))-INDEX(Matches!$H$2:$H$201,MATCH($A1006&amp;"-5",Matches!$J$2:$J$201,0))),0,IF(L1006-M1006=INDEX(Matches!$G$2:$G$201,MATCH($A1006&amp;"-5",Matches!$J$2:$J$201,0))-INDEX(Matches!$H$2:$H$201,MATCH($A1006&amp;"-5",Matches!$J$2:$J$201,0)),3,2))))),""))</f>
        <v/>
      </c>
      <c r="AC1006" s="12" t="str">
        <f aca="false">IF(OR($B1006="",N1006="",O1006=""),"",IFERROR(IF(OR(INDEX(Matches!$I$2:$I$201,MATCH($A1006&amp;"-6",Matches!$J$2:$J$201,0))="Void",INDEX(Matches!$G$2:$G$201,MATCH($A1006&amp;"-6",Matches!$J$2:$J$201,0))="",INDEX(Matches!$H$2:$H$201,MATCH($A1006&amp;"-6",Matches!$J$2:$J$201,0))=""),"",IF(AND($C1006&lt;&gt;"",INDEX(Matches!$F$2:$F$201,MATCH($A1006&amp;"-6",Matches!$J$2:$J$201,0))&lt;&gt;"",$C1006&gt;=INDEX(Matches!$F$2:$F$201,MATCH($A1006&amp;"-6",Matches!$J$2:$J$201,0))),"",IF(AND(N1006=INDEX(Matches!$G$2:$G$201,MATCH($A1006&amp;"-6",Matches!$J$2:$J$201,0)),O1006=INDEX(Matches!$H$2:$H$201,MATCH($A1006&amp;"-6",Matches!$J$2:$J$201,0))),5,IF(SIGN(N1006-O1006)&lt;&gt;SIGN(INDEX(Matches!$G$2:$G$201,MATCH($A1006&amp;"-6",Matches!$J$2:$J$201,0))-INDEX(Matches!$H$2:$H$201,MATCH($A1006&amp;"-6",Matches!$J$2:$J$201,0))),0,IF(N1006-O1006=INDEX(Matches!$G$2:$G$201,MATCH($A1006&amp;"-6",Matches!$J$2:$J$201,0))-INDEX(Matches!$H$2:$H$201,MATCH($A1006&amp;"-6",Matches!$J$2:$J$201,0)),3,2))))),""))</f>
        <v/>
      </c>
      <c r="AD1006" s="12" t="str">
        <f aca="false">IF(OR($B1006="",P1006="",Q1006=""),"",IFERROR(IF(OR(INDEX(Matches!$I$2:$I$201,MATCH($A1006&amp;"-7",Matches!$J$2:$J$201,0))="Void",INDEX(Matches!$G$2:$G$201,MATCH($A1006&amp;"-7",Matches!$J$2:$J$201,0))="",INDEX(Matches!$H$2:$H$201,MATCH($A1006&amp;"-7",Matches!$J$2:$J$201,0))=""),"",IF(AND($C1006&lt;&gt;"",INDEX(Matches!$F$2:$F$201,MATCH($A1006&amp;"-7",Matches!$J$2:$J$201,0))&lt;&gt;"",$C1006&gt;=INDEX(Matches!$F$2:$F$201,MATCH($A1006&amp;"-7",Matches!$J$2:$J$201,0))),"",IF(AND(P1006=INDEX(Matches!$G$2:$G$201,MATCH($A1006&amp;"-7",Matches!$J$2:$J$201,0)),Q1006=INDEX(Matches!$H$2:$H$201,MATCH($A1006&amp;"-7",Matches!$J$2:$J$201,0))),5,IF(SIGN(P1006-Q1006)&lt;&gt;SIGN(INDEX(Matches!$G$2:$G$201,MATCH($A1006&amp;"-7",Matches!$J$2:$J$201,0))-INDEX(Matches!$H$2:$H$201,MATCH($A1006&amp;"-7",Matches!$J$2:$J$201,0))),0,IF(P1006-Q1006=INDEX(Matches!$G$2:$G$201,MATCH($A1006&amp;"-7",Matches!$J$2:$J$201,0))-INDEX(Matches!$H$2:$H$201,MATCH($A1006&amp;"-7",Matches!$J$2:$J$201,0)),3,2))))),""))</f>
        <v/>
      </c>
      <c r="AE1006" s="12" t="str">
        <f aca="false">IF(OR($B1006="",R1006="",S1006=""),"",IFERROR(IF(OR(INDEX(Matches!$I$2:$I$201,MATCH($A1006&amp;"-8",Matches!$J$2:$J$201,0))="Void",INDEX(Matches!$G$2:$G$201,MATCH($A1006&amp;"-8",Matches!$J$2:$J$201,0))="",INDEX(Matches!$H$2:$H$201,MATCH($A1006&amp;"-8",Matches!$J$2:$J$201,0))=""),"",IF(AND($C1006&lt;&gt;"",INDEX(Matches!$F$2:$F$201,MATCH($A1006&amp;"-8",Matches!$J$2:$J$201,0))&lt;&gt;"",$C1006&gt;=INDEX(Matches!$F$2:$F$201,MATCH($A1006&amp;"-8",Matches!$J$2:$J$201,0))),"",IF(AND(R1006=INDEX(Matches!$G$2:$G$201,MATCH($A1006&amp;"-8",Matches!$J$2:$J$201,0)),S1006=INDEX(Matches!$H$2:$H$201,MATCH($A1006&amp;"-8",Matches!$J$2:$J$201,0))),5,IF(SIGN(R1006-S1006)&lt;&gt;SIGN(INDEX(Matches!$G$2:$G$201,MATCH($A1006&amp;"-8",Matches!$J$2:$J$201,0))-INDEX(Matches!$H$2:$H$201,MATCH($A1006&amp;"-8",Matches!$J$2:$J$201,0))),0,IF(R1006-S1006=INDEX(Matches!$G$2:$G$201,MATCH($A1006&amp;"-8",Matches!$J$2:$J$201,0))-INDEX(Matches!$H$2:$H$201,MATCH($A1006&amp;"-8",Matches!$J$2:$J$201,0)),3,2))))),""))</f>
        <v/>
      </c>
      <c r="AF1006" s="12" t="str">
        <f aca="false">IF(OR($B1006="",T1006="",U1006=""),"",IFERROR(IF(OR(INDEX(Matches!$I$2:$I$201,MATCH($A1006&amp;"-9",Matches!$J$2:$J$201,0))="Void",INDEX(Matches!$G$2:$G$201,MATCH($A1006&amp;"-9",Matches!$J$2:$J$201,0))="",INDEX(Matches!$H$2:$H$201,MATCH($A1006&amp;"-9",Matches!$J$2:$J$201,0))=""),"",IF(AND($C1006&lt;&gt;"",INDEX(Matches!$F$2:$F$201,MATCH($A1006&amp;"-9",Matches!$J$2:$J$201,0))&lt;&gt;"",$C1006&gt;=INDEX(Matches!$F$2:$F$201,MATCH($A1006&amp;"-9",Matches!$J$2:$J$201,0))),"",IF(AND(T1006=INDEX(Matches!$G$2:$G$201,MATCH($A1006&amp;"-9",Matches!$J$2:$J$201,0)),U1006=INDEX(Matches!$H$2:$H$201,MATCH($A1006&amp;"-9",Matches!$J$2:$J$201,0))),5,IF(SIGN(T1006-U1006)&lt;&gt;SIGN(INDEX(Matches!$G$2:$G$201,MATCH($A1006&amp;"-9",Matches!$J$2:$J$201,0))-INDEX(Matches!$H$2:$H$201,MATCH($A1006&amp;"-9",Matches!$J$2:$J$201,0))),0,IF(T1006-U1006=INDEX(Matches!$G$2:$G$201,MATCH($A1006&amp;"-9",Matches!$J$2:$J$201,0))-INDEX(Matches!$H$2:$H$201,MATCH($A1006&amp;"-9",Matches!$J$2:$J$201,0)),3,2))))),""))</f>
        <v/>
      </c>
      <c r="AG1006" s="12" t="str">
        <f aca="false">IF(OR($B1006="",V1006="",W1006=""),"",IFERROR(IF(OR(INDEX(Matches!$I$2:$I$201,MATCH($A1006&amp;"-10",Matches!$J$2:$J$201,0))="Void",INDEX(Matches!$G$2:$G$201,MATCH($A1006&amp;"-10",Matches!$J$2:$J$201,0))="",INDEX(Matches!$H$2:$H$201,MATCH($A1006&amp;"-10",Matches!$J$2:$J$201,0))=""),"",IF(AND($C1006&lt;&gt;"",INDEX(Matches!$F$2:$F$201,MATCH($A1006&amp;"-10",Matches!$J$2:$J$201,0))&lt;&gt;"",$C1006&gt;=INDEX(Matches!$F$2:$F$201,MATCH($A1006&amp;"-10",Matches!$J$2:$J$201,0))),"",IF(AND(V1006=INDEX(Matches!$G$2:$G$201,MATCH($A1006&amp;"-10",Matches!$J$2:$J$201,0)),W1006=INDEX(Matches!$H$2:$H$201,MATCH($A1006&amp;"-10",Matches!$J$2:$J$201,0))),5,IF(SIGN(V1006-W1006)&lt;&gt;SIGN(INDEX(Matches!$G$2:$G$201,MATCH($A1006&amp;"-10",Matches!$J$2:$J$201,0))-INDEX(Matches!$H$2:$H$201,MATCH($A1006&amp;"-10",Matches!$J$2:$J$201,0))),0,IF(V1006-W1006=INDEX(Matches!$G$2:$G$201,MATCH($A1006&amp;"-10",Matches!$J$2:$J$201,0))-INDEX(Matches!$H$2:$H$201,MATCH($A1006&amp;"-10",Matches!$J$2:$J$201,0)),3,2))))),""))</f>
        <v/>
      </c>
      <c r="AH1006" s="13" t="str">
        <f aca="false">IF($B1006="","",SUM(X1006:AG1006))</f>
        <v/>
      </c>
      <c r="AI1006" s="12" t="str">
        <f aca="false">IF($B1006="","",COUNTIF(X1006:AG1006,5))</f>
        <v/>
      </c>
      <c r="AJ1006" s="12" t="str">
        <f aca="false">IF($B1006="","",COUNTIF(X1006:AG1006,"&gt;=2"))</f>
        <v/>
      </c>
      <c r="AK1006" s="12" t="str">
        <f aca="false">IF($B1006="","",COUNT(X1006:AG1006))</f>
        <v/>
      </c>
    </row>
    <row r="1007" customFormat="false" ht="15" hidden="false" customHeight="false" outlineLevel="0" collapsed="false">
      <c r="A1007" s="7"/>
      <c r="B1007" s="7"/>
      <c r="C1007" s="11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12" t="str">
        <f aca="false">IF(OR($B1007="",D1007="",E1007=""),"",IFERROR(IF(OR(INDEX(Matches!$I$2:$I$201,MATCH($A1007&amp;"-1",Matches!$J$2:$J$201,0))="Void",INDEX(Matches!$G$2:$G$201,MATCH($A1007&amp;"-1",Matches!$J$2:$J$201,0))="",INDEX(Matches!$H$2:$H$201,MATCH($A1007&amp;"-1",Matches!$J$2:$J$201,0))=""),"",IF(AND($C1007&lt;&gt;"",INDEX(Matches!$F$2:$F$201,MATCH($A1007&amp;"-1",Matches!$J$2:$J$201,0))&lt;&gt;"",$C1007&gt;=INDEX(Matches!$F$2:$F$201,MATCH($A1007&amp;"-1",Matches!$J$2:$J$201,0))),"",IF(AND(D1007=INDEX(Matches!$G$2:$G$201,MATCH($A1007&amp;"-1",Matches!$J$2:$J$201,0)),E1007=INDEX(Matches!$H$2:$H$201,MATCH($A1007&amp;"-1",Matches!$J$2:$J$201,0))),5,IF(SIGN(D1007-E1007)&lt;&gt;SIGN(INDEX(Matches!$G$2:$G$201,MATCH($A1007&amp;"-1",Matches!$J$2:$J$201,0))-INDEX(Matches!$H$2:$H$201,MATCH($A1007&amp;"-1",Matches!$J$2:$J$201,0))),0,IF(D1007-E1007=INDEX(Matches!$G$2:$G$201,MATCH($A1007&amp;"-1",Matches!$J$2:$J$201,0))-INDEX(Matches!$H$2:$H$201,MATCH($A1007&amp;"-1",Matches!$J$2:$J$201,0)),3,2))))),""))</f>
        <v/>
      </c>
      <c r="Y1007" s="12" t="str">
        <f aca="false">IF(OR($B1007="",F1007="",G1007=""),"",IFERROR(IF(OR(INDEX(Matches!$I$2:$I$201,MATCH($A1007&amp;"-2",Matches!$J$2:$J$201,0))="Void",INDEX(Matches!$G$2:$G$201,MATCH($A1007&amp;"-2",Matches!$J$2:$J$201,0))="",INDEX(Matches!$H$2:$H$201,MATCH($A1007&amp;"-2",Matches!$J$2:$J$201,0))=""),"",IF(AND($C1007&lt;&gt;"",INDEX(Matches!$F$2:$F$201,MATCH($A1007&amp;"-2",Matches!$J$2:$J$201,0))&lt;&gt;"",$C1007&gt;=INDEX(Matches!$F$2:$F$201,MATCH($A1007&amp;"-2",Matches!$J$2:$J$201,0))),"",IF(AND(F1007=INDEX(Matches!$G$2:$G$201,MATCH($A1007&amp;"-2",Matches!$J$2:$J$201,0)),G1007=INDEX(Matches!$H$2:$H$201,MATCH($A1007&amp;"-2",Matches!$J$2:$J$201,0))),5,IF(SIGN(F1007-G1007)&lt;&gt;SIGN(INDEX(Matches!$G$2:$G$201,MATCH($A1007&amp;"-2",Matches!$J$2:$J$201,0))-INDEX(Matches!$H$2:$H$201,MATCH($A1007&amp;"-2",Matches!$J$2:$J$201,0))),0,IF(F1007-G1007=INDEX(Matches!$G$2:$G$201,MATCH($A1007&amp;"-2",Matches!$J$2:$J$201,0))-INDEX(Matches!$H$2:$H$201,MATCH($A1007&amp;"-2",Matches!$J$2:$J$201,0)),3,2))))),""))</f>
        <v/>
      </c>
      <c r="Z1007" s="12" t="str">
        <f aca="false">IF(OR($B1007="",H1007="",I1007=""),"",IFERROR(IF(OR(INDEX(Matches!$I$2:$I$201,MATCH($A1007&amp;"-3",Matches!$J$2:$J$201,0))="Void",INDEX(Matches!$G$2:$G$201,MATCH($A1007&amp;"-3",Matches!$J$2:$J$201,0))="",INDEX(Matches!$H$2:$H$201,MATCH($A1007&amp;"-3",Matches!$J$2:$J$201,0))=""),"",IF(AND($C1007&lt;&gt;"",INDEX(Matches!$F$2:$F$201,MATCH($A1007&amp;"-3",Matches!$J$2:$J$201,0))&lt;&gt;"",$C1007&gt;=INDEX(Matches!$F$2:$F$201,MATCH($A1007&amp;"-3",Matches!$J$2:$J$201,0))),"",IF(AND(H1007=INDEX(Matches!$G$2:$G$201,MATCH($A1007&amp;"-3",Matches!$J$2:$J$201,0)),I1007=INDEX(Matches!$H$2:$H$201,MATCH($A1007&amp;"-3",Matches!$J$2:$J$201,0))),5,IF(SIGN(H1007-I1007)&lt;&gt;SIGN(INDEX(Matches!$G$2:$G$201,MATCH($A1007&amp;"-3",Matches!$J$2:$J$201,0))-INDEX(Matches!$H$2:$H$201,MATCH($A1007&amp;"-3",Matches!$J$2:$J$201,0))),0,IF(H1007-I1007=INDEX(Matches!$G$2:$G$201,MATCH($A1007&amp;"-3",Matches!$J$2:$J$201,0))-INDEX(Matches!$H$2:$H$201,MATCH($A1007&amp;"-3",Matches!$J$2:$J$201,0)),3,2))))),""))</f>
        <v/>
      </c>
      <c r="AA1007" s="12" t="str">
        <f aca="false">IF(OR($B1007="",J1007="",K1007=""),"",IFERROR(IF(OR(INDEX(Matches!$I$2:$I$201,MATCH($A1007&amp;"-4",Matches!$J$2:$J$201,0))="Void",INDEX(Matches!$G$2:$G$201,MATCH($A1007&amp;"-4",Matches!$J$2:$J$201,0))="",INDEX(Matches!$H$2:$H$201,MATCH($A1007&amp;"-4",Matches!$J$2:$J$201,0))=""),"",IF(AND($C1007&lt;&gt;"",INDEX(Matches!$F$2:$F$201,MATCH($A1007&amp;"-4",Matches!$J$2:$J$201,0))&lt;&gt;"",$C1007&gt;=INDEX(Matches!$F$2:$F$201,MATCH($A1007&amp;"-4",Matches!$J$2:$J$201,0))),"",IF(AND(J1007=INDEX(Matches!$G$2:$G$201,MATCH($A1007&amp;"-4",Matches!$J$2:$J$201,0)),K1007=INDEX(Matches!$H$2:$H$201,MATCH($A1007&amp;"-4",Matches!$J$2:$J$201,0))),5,IF(SIGN(J1007-K1007)&lt;&gt;SIGN(INDEX(Matches!$G$2:$G$201,MATCH($A1007&amp;"-4",Matches!$J$2:$J$201,0))-INDEX(Matches!$H$2:$H$201,MATCH($A1007&amp;"-4",Matches!$J$2:$J$201,0))),0,IF(J1007-K1007=INDEX(Matches!$G$2:$G$201,MATCH($A1007&amp;"-4",Matches!$J$2:$J$201,0))-INDEX(Matches!$H$2:$H$201,MATCH($A1007&amp;"-4",Matches!$J$2:$J$201,0)),3,2))))),""))</f>
        <v/>
      </c>
      <c r="AB1007" s="12" t="str">
        <f aca="false">IF(OR($B1007="",L1007="",M1007=""),"",IFERROR(IF(OR(INDEX(Matches!$I$2:$I$201,MATCH($A1007&amp;"-5",Matches!$J$2:$J$201,0))="Void",INDEX(Matches!$G$2:$G$201,MATCH($A1007&amp;"-5",Matches!$J$2:$J$201,0))="",INDEX(Matches!$H$2:$H$201,MATCH($A1007&amp;"-5",Matches!$J$2:$J$201,0))=""),"",IF(AND($C1007&lt;&gt;"",INDEX(Matches!$F$2:$F$201,MATCH($A1007&amp;"-5",Matches!$J$2:$J$201,0))&lt;&gt;"",$C1007&gt;=INDEX(Matches!$F$2:$F$201,MATCH($A1007&amp;"-5",Matches!$J$2:$J$201,0))),"",IF(AND(L1007=INDEX(Matches!$G$2:$G$201,MATCH($A1007&amp;"-5",Matches!$J$2:$J$201,0)),M1007=INDEX(Matches!$H$2:$H$201,MATCH($A1007&amp;"-5",Matches!$J$2:$J$201,0))),5,IF(SIGN(L1007-M1007)&lt;&gt;SIGN(INDEX(Matches!$G$2:$G$201,MATCH($A1007&amp;"-5",Matches!$J$2:$J$201,0))-INDEX(Matches!$H$2:$H$201,MATCH($A1007&amp;"-5",Matches!$J$2:$J$201,0))),0,IF(L1007-M1007=INDEX(Matches!$G$2:$G$201,MATCH($A1007&amp;"-5",Matches!$J$2:$J$201,0))-INDEX(Matches!$H$2:$H$201,MATCH($A1007&amp;"-5",Matches!$J$2:$J$201,0)),3,2))))),""))</f>
        <v/>
      </c>
      <c r="AC1007" s="12" t="str">
        <f aca="false">IF(OR($B1007="",N1007="",O1007=""),"",IFERROR(IF(OR(INDEX(Matches!$I$2:$I$201,MATCH($A1007&amp;"-6",Matches!$J$2:$J$201,0))="Void",INDEX(Matches!$G$2:$G$201,MATCH($A1007&amp;"-6",Matches!$J$2:$J$201,0))="",INDEX(Matches!$H$2:$H$201,MATCH($A1007&amp;"-6",Matches!$J$2:$J$201,0))=""),"",IF(AND($C1007&lt;&gt;"",INDEX(Matches!$F$2:$F$201,MATCH($A1007&amp;"-6",Matches!$J$2:$J$201,0))&lt;&gt;"",$C1007&gt;=INDEX(Matches!$F$2:$F$201,MATCH($A1007&amp;"-6",Matches!$J$2:$J$201,0))),"",IF(AND(N1007=INDEX(Matches!$G$2:$G$201,MATCH($A1007&amp;"-6",Matches!$J$2:$J$201,0)),O1007=INDEX(Matches!$H$2:$H$201,MATCH($A1007&amp;"-6",Matches!$J$2:$J$201,0))),5,IF(SIGN(N1007-O1007)&lt;&gt;SIGN(INDEX(Matches!$G$2:$G$201,MATCH($A1007&amp;"-6",Matches!$J$2:$J$201,0))-INDEX(Matches!$H$2:$H$201,MATCH($A1007&amp;"-6",Matches!$J$2:$J$201,0))),0,IF(N1007-O1007=INDEX(Matches!$G$2:$G$201,MATCH($A1007&amp;"-6",Matches!$J$2:$J$201,0))-INDEX(Matches!$H$2:$H$201,MATCH($A1007&amp;"-6",Matches!$J$2:$J$201,0)),3,2))))),""))</f>
        <v/>
      </c>
      <c r="AD1007" s="12" t="str">
        <f aca="false">IF(OR($B1007="",P1007="",Q1007=""),"",IFERROR(IF(OR(INDEX(Matches!$I$2:$I$201,MATCH($A1007&amp;"-7",Matches!$J$2:$J$201,0))="Void",INDEX(Matches!$G$2:$G$201,MATCH($A1007&amp;"-7",Matches!$J$2:$J$201,0))="",INDEX(Matches!$H$2:$H$201,MATCH($A1007&amp;"-7",Matches!$J$2:$J$201,0))=""),"",IF(AND($C1007&lt;&gt;"",INDEX(Matches!$F$2:$F$201,MATCH($A1007&amp;"-7",Matches!$J$2:$J$201,0))&lt;&gt;"",$C1007&gt;=INDEX(Matches!$F$2:$F$201,MATCH($A1007&amp;"-7",Matches!$J$2:$J$201,0))),"",IF(AND(P1007=INDEX(Matches!$G$2:$G$201,MATCH($A1007&amp;"-7",Matches!$J$2:$J$201,0)),Q1007=INDEX(Matches!$H$2:$H$201,MATCH($A1007&amp;"-7",Matches!$J$2:$J$201,0))),5,IF(SIGN(P1007-Q1007)&lt;&gt;SIGN(INDEX(Matches!$G$2:$G$201,MATCH($A1007&amp;"-7",Matches!$J$2:$J$201,0))-INDEX(Matches!$H$2:$H$201,MATCH($A1007&amp;"-7",Matches!$J$2:$J$201,0))),0,IF(P1007-Q1007=INDEX(Matches!$G$2:$G$201,MATCH($A1007&amp;"-7",Matches!$J$2:$J$201,0))-INDEX(Matches!$H$2:$H$201,MATCH($A1007&amp;"-7",Matches!$J$2:$J$201,0)),3,2))))),""))</f>
        <v/>
      </c>
      <c r="AE1007" s="12" t="str">
        <f aca="false">IF(OR($B1007="",R1007="",S1007=""),"",IFERROR(IF(OR(INDEX(Matches!$I$2:$I$201,MATCH($A1007&amp;"-8",Matches!$J$2:$J$201,0))="Void",INDEX(Matches!$G$2:$G$201,MATCH($A1007&amp;"-8",Matches!$J$2:$J$201,0))="",INDEX(Matches!$H$2:$H$201,MATCH($A1007&amp;"-8",Matches!$J$2:$J$201,0))=""),"",IF(AND($C1007&lt;&gt;"",INDEX(Matches!$F$2:$F$201,MATCH($A1007&amp;"-8",Matches!$J$2:$J$201,0))&lt;&gt;"",$C1007&gt;=INDEX(Matches!$F$2:$F$201,MATCH($A1007&amp;"-8",Matches!$J$2:$J$201,0))),"",IF(AND(R1007=INDEX(Matches!$G$2:$G$201,MATCH($A1007&amp;"-8",Matches!$J$2:$J$201,0)),S1007=INDEX(Matches!$H$2:$H$201,MATCH($A1007&amp;"-8",Matches!$J$2:$J$201,0))),5,IF(SIGN(R1007-S1007)&lt;&gt;SIGN(INDEX(Matches!$G$2:$G$201,MATCH($A1007&amp;"-8",Matches!$J$2:$J$201,0))-INDEX(Matches!$H$2:$H$201,MATCH($A1007&amp;"-8",Matches!$J$2:$J$201,0))),0,IF(R1007-S1007=INDEX(Matches!$G$2:$G$201,MATCH($A1007&amp;"-8",Matches!$J$2:$J$201,0))-INDEX(Matches!$H$2:$H$201,MATCH($A1007&amp;"-8",Matches!$J$2:$J$201,0)),3,2))))),""))</f>
        <v/>
      </c>
      <c r="AF1007" s="12" t="str">
        <f aca="false">IF(OR($B1007="",T1007="",U1007=""),"",IFERROR(IF(OR(INDEX(Matches!$I$2:$I$201,MATCH($A1007&amp;"-9",Matches!$J$2:$J$201,0))="Void",INDEX(Matches!$G$2:$G$201,MATCH($A1007&amp;"-9",Matches!$J$2:$J$201,0))="",INDEX(Matches!$H$2:$H$201,MATCH($A1007&amp;"-9",Matches!$J$2:$J$201,0))=""),"",IF(AND($C1007&lt;&gt;"",INDEX(Matches!$F$2:$F$201,MATCH($A1007&amp;"-9",Matches!$J$2:$J$201,0))&lt;&gt;"",$C1007&gt;=INDEX(Matches!$F$2:$F$201,MATCH($A1007&amp;"-9",Matches!$J$2:$J$201,0))),"",IF(AND(T1007=INDEX(Matches!$G$2:$G$201,MATCH($A1007&amp;"-9",Matches!$J$2:$J$201,0)),U1007=INDEX(Matches!$H$2:$H$201,MATCH($A1007&amp;"-9",Matches!$J$2:$J$201,0))),5,IF(SIGN(T1007-U1007)&lt;&gt;SIGN(INDEX(Matches!$G$2:$G$201,MATCH($A1007&amp;"-9",Matches!$J$2:$J$201,0))-INDEX(Matches!$H$2:$H$201,MATCH($A1007&amp;"-9",Matches!$J$2:$J$201,0))),0,IF(T1007-U1007=INDEX(Matches!$G$2:$G$201,MATCH($A1007&amp;"-9",Matches!$J$2:$J$201,0))-INDEX(Matches!$H$2:$H$201,MATCH($A1007&amp;"-9",Matches!$J$2:$J$201,0)),3,2))))),""))</f>
        <v/>
      </c>
      <c r="AG1007" s="12" t="str">
        <f aca="false">IF(OR($B1007="",V1007="",W1007=""),"",IFERROR(IF(OR(INDEX(Matches!$I$2:$I$201,MATCH($A1007&amp;"-10",Matches!$J$2:$J$201,0))="Void",INDEX(Matches!$G$2:$G$201,MATCH($A1007&amp;"-10",Matches!$J$2:$J$201,0))="",INDEX(Matches!$H$2:$H$201,MATCH($A1007&amp;"-10",Matches!$J$2:$J$201,0))=""),"",IF(AND($C1007&lt;&gt;"",INDEX(Matches!$F$2:$F$201,MATCH($A1007&amp;"-10",Matches!$J$2:$J$201,0))&lt;&gt;"",$C1007&gt;=INDEX(Matches!$F$2:$F$201,MATCH($A1007&amp;"-10",Matches!$J$2:$J$201,0))),"",IF(AND(V1007=INDEX(Matches!$G$2:$G$201,MATCH($A1007&amp;"-10",Matches!$J$2:$J$201,0)),W1007=INDEX(Matches!$H$2:$H$201,MATCH($A1007&amp;"-10",Matches!$J$2:$J$201,0))),5,IF(SIGN(V1007-W1007)&lt;&gt;SIGN(INDEX(Matches!$G$2:$G$201,MATCH($A1007&amp;"-10",Matches!$J$2:$J$201,0))-INDEX(Matches!$H$2:$H$201,MATCH($A1007&amp;"-10",Matches!$J$2:$J$201,0))),0,IF(V1007-W1007=INDEX(Matches!$G$2:$G$201,MATCH($A1007&amp;"-10",Matches!$J$2:$J$201,0))-INDEX(Matches!$H$2:$H$201,MATCH($A1007&amp;"-10",Matches!$J$2:$J$201,0)),3,2))))),""))</f>
        <v/>
      </c>
      <c r="AH1007" s="13" t="str">
        <f aca="false">IF($B1007="","",SUM(X1007:AG1007))</f>
        <v/>
      </c>
      <c r="AI1007" s="12" t="str">
        <f aca="false">IF($B1007="","",COUNTIF(X1007:AG1007,5))</f>
        <v/>
      </c>
      <c r="AJ1007" s="12" t="str">
        <f aca="false">IF($B1007="","",COUNTIF(X1007:AG1007,"&gt;=2"))</f>
        <v/>
      </c>
      <c r="AK1007" s="12" t="str">
        <f aca="false">IF($B1007="","",COUNT(X1007:AG1007))</f>
        <v/>
      </c>
    </row>
    <row r="1008" customFormat="false" ht="15" hidden="false" customHeight="false" outlineLevel="0" collapsed="false">
      <c r="A1008" s="7"/>
      <c r="B1008" s="7"/>
      <c r="C1008" s="11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12" t="str">
        <f aca="false">IF(OR($B1008="",D1008="",E1008=""),"",IFERROR(IF(OR(INDEX(Matches!$I$2:$I$201,MATCH($A1008&amp;"-1",Matches!$J$2:$J$201,0))="Void",INDEX(Matches!$G$2:$G$201,MATCH($A1008&amp;"-1",Matches!$J$2:$J$201,0))="",INDEX(Matches!$H$2:$H$201,MATCH($A1008&amp;"-1",Matches!$J$2:$J$201,0))=""),"",IF(AND($C1008&lt;&gt;"",INDEX(Matches!$F$2:$F$201,MATCH($A1008&amp;"-1",Matches!$J$2:$J$201,0))&lt;&gt;"",$C1008&gt;=INDEX(Matches!$F$2:$F$201,MATCH($A1008&amp;"-1",Matches!$J$2:$J$201,0))),"",IF(AND(D1008=INDEX(Matches!$G$2:$G$201,MATCH($A1008&amp;"-1",Matches!$J$2:$J$201,0)),E1008=INDEX(Matches!$H$2:$H$201,MATCH($A1008&amp;"-1",Matches!$J$2:$J$201,0))),5,IF(SIGN(D1008-E1008)&lt;&gt;SIGN(INDEX(Matches!$G$2:$G$201,MATCH($A1008&amp;"-1",Matches!$J$2:$J$201,0))-INDEX(Matches!$H$2:$H$201,MATCH($A1008&amp;"-1",Matches!$J$2:$J$201,0))),0,IF(D1008-E1008=INDEX(Matches!$G$2:$G$201,MATCH($A1008&amp;"-1",Matches!$J$2:$J$201,0))-INDEX(Matches!$H$2:$H$201,MATCH($A1008&amp;"-1",Matches!$J$2:$J$201,0)),3,2))))),""))</f>
        <v/>
      </c>
      <c r="Y1008" s="12" t="str">
        <f aca="false">IF(OR($B1008="",F1008="",G1008=""),"",IFERROR(IF(OR(INDEX(Matches!$I$2:$I$201,MATCH($A1008&amp;"-2",Matches!$J$2:$J$201,0))="Void",INDEX(Matches!$G$2:$G$201,MATCH($A1008&amp;"-2",Matches!$J$2:$J$201,0))="",INDEX(Matches!$H$2:$H$201,MATCH($A1008&amp;"-2",Matches!$J$2:$J$201,0))=""),"",IF(AND($C1008&lt;&gt;"",INDEX(Matches!$F$2:$F$201,MATCH($A1008&amp;"-2",Matches!$J$2:$J$201,0))&lt;&gt;"",$C1008&gt;=INDEX(Matches!$F$2:$F$201,MATCH($A1008&amp;"-2",Matches!$J$2:$J$201,0))),"",IF(AND(F1008=INDEX(Matches!$G$2:$G$201,MATCH($A1008&amp;"-2",Matches!$J$2:$J$201,0)),G1008=INDEX(Matches!$H$2:$H$201,MATCH($A1008&amp;"-2",Matches!$J$2:$J$201,0))),5,IF(SIGN(F1008-G1008)&lt;&gt;SIGN(INDEX(Matches!$G$2:$G$201,MATCH($A1008&amp;"-2",Matches!$J$2:$J$201,0))-INDEX(Matches!$H$2:$H$201,MATCH($A1008&amp;"-2",Matches!$J$2:$J$201,0))),0,IF(F1008-G1008=INDEX(Matches!$G$2:$G$201,MATCH($A1008&amp;"-2",Matches!$J$2:$J$201,0))-INDEX(Matches!$H$2:$H$201,MATCH($A1008&amp;"-2",Matches!$J$2:$J$201,0)),3,2))))),""))</f>
        <v/>
      </c>
      <c r="Z1008" s="12" t="str">
        <f aca="false">IF(OR($B1008="",H1008="",I1008=""),"",IFERROR(IF(OR(INDEX(Matches!$I$2:$I$201,MATCH($A1008&amp;"-3",Matches!$J$2:$J$201,0))="Void",INDEX(Matches!$G$2:$G$201,MATCH($A1008&amp;"-3",Matches!$J$2:$J$201,0))="",INDEX(Matches!$H$2:$H$201,MATCH($A1008&amp;"-3",Matches!$J$2:$J$201,0))=""),"",IF(AND($C1008&lt;&gt;"",INDEX(Matches!$F$2:$F$201,MATCH($A1008&amp;"-3",Matches!$J$2:$J$201,0))&lt;&gt;"",$C1008&gt;=INDEX(Matches!$F$2:$F$201,MATCH($A1008&amp;"-3",Matches!$J$2:$J$201,0))),"",IF(AND(H1008=INDEX(Matches!$G$2:$G$201,MATCH($A1008&amp;"-3",Matches!$J$2:$J$201,0)),I1008=INDEX(Matches!$H$2:$H$201,MATCH($A1008&amp;"-3",Matches!$J$2:$J$201,0))),5,IF(SIGN(H1008-I1008)&lt;&gt;SIGN(INDEX(Matches!$G$2:$G$201,MATCH($A1008&amp;"-3",Matches!$J$2:$J$201,0))-INDEX(Matches!$H$2:$H$201,MATCH($A1008&amp;"-3",Matches!$J$2:$J$201,0))),0,IF(H1008-I1008=INDEX(Matches!$G$2:$G$201,MATCH($A1008&amp;"-3",Matches!$J$2:$J$201,0))-INDEX(Matches!$H$2:$H$201,MATCH($A1008&amp;"-3",Matches!$J$2:$J$201,0)),3,2))))),""))</f>
        <v/>
      </c>
      <c r="AA1008" s="12" t="str">
        <f aca="false">IF(OR($B1008="",J1008="",K1008=""),"",IFERROR(IF(OR(INDEX(Matches!$I$2:$I$201,MATCH($A1008&amp;"-4",Matches!$J$2:$J$201,0))="Void",INDEX(Matches!$G$2:$G$201,MATCH($A1008&amp;"-4",Matches!$J$2:$J$201,0))="",INDEX(Matches!$H$2:$H$201,MATCH($A1008&amp;"-4",Matches!$J$2:$J$201,0))=""),"",IF(AND($C1008&lt;&gt;"",INDEX(Matches!$F$2:$F$201,MATCH($A1008&amp;"-4",Matches!$J$2:$J$201,0))&lt;&gt;"",$C1008&gt;=INDEX(Matches!$F$2:$F$201,MATCH($A1008&amp;"-4",Matches!$J$2:$J$201,0))),"",IF(AND(J1008=INDEX(Matches!$G$2:$G$201,MATCH($A1008&amp;"-4",Matches!$J$2:$J$201,0)),K1008=INDEX(Matches!$H$2:$H$201,MATCH($A1008&amp;"-4",Matches!$J$2:$J$201,0))),5,IF(SIGN(J1008-K1008)&lt;&gt;SIGN(INDEX(Matches!$G$2:$G$201,MATCH($A1008&amp;"-4",Matches!$J$2:$J$201,0))-INDEX(Matches!$H$2:$H$201,MATCH($A1008&amp;"-4",Matches!$J$2:$J$201,0))),0,IF(J1008-K1008=INDEX(Matches!$G$2:$G$201,MATCH($A1008&amp;"-4",Matches!$J$2:$J$201,0))-INDEX(Matches!$H$2:$H$201,MATCH($A1008&amp;"-4",Matches!$J$2:$J$201,0)),3,2))))),""))</f>
        <v/>
      </c>
      <c r="AB1008" s="12" t="str">
        <f aca="false">IF(OR($B1008="",L1008="",M1008=""),"",IFERROR(IF(OR(INDEX(Matches!$I$2:$I$201,MATCH($A1008&amp;"-5",Matches!$J$2:$J$201,0))="Void",INDEX(Matches!$G$2:$G$201,MATCH($A1008&amp;"-5",Matches!$J$2:$J$201,0))="",INDEX(Matches!$H$2:$H$201,MATCH($A1008&amp;"-5",Matches!$J$2:$J$201,0))=""),"",IF(AND($C1008&lt;&gt;"",INDEX(Matches!$F$2:$F$201,MATCH($A1008&amp;"-5",Matches!$J$2:$J$201,0))&lt;&gt;"",$C1008&gt;=INDEX(Matches!$F$2:$F$201,MATCH($A1008&amp;"-5",Matches!$J$2:$J$201,0))),"",IF(AND(L1008=INDEX(Matches!$G$2:$G$201,MATCH($A1008&amp;"-5",Matches!$J$2:$J$201,0)),M1008=INDEX(Matches!$H$2:$H$201,MATCH($A1008&amp;"-5",Matches!$J$2:$J$201,0))),5,IF(SIGN(L1008-M1008)&lt;&gt;SIGN(INDEX(Matches!$G$2:$G$201,MATCH($A1008&amp;"-5",Matches!$J$2:$J$201,0))-INDEX(Matches!$H$2:$H$201,MATCH($A1008&amp;"-5",Matches!$J$2:$J$201,0))),0,IF(L1008-M1008=INDEX(Matches!$G$2:$G$201,MATCH($A1008&amp;"-5",Matches!$J$2:$J$201,0))-INDEX(Matches!$H$2:$H$201,MATCH($A1008&amp;"-5",Matches!$J$2:$J$201,0)),3,2))))),""))</f>
        <v/>
      </c>
      <c r="AC1008" s="12" t="str">
        <f aca="false">IF(OR($B1008="",N1008="",O1008=""),"",IFERROR(IF(OR(INDEX(Matches!$I$2:$I$201,MATCH($A1008&amp;"-6",Matches!$J$2:$J$201,0))="Void",INDEX(Matches!$G$2:$G$201,MATCH($A1008&amp;"-6",Matches!$J$2:$J$201,0))="",INDEX(Matches!$H$2:$H$201,MATCH($A1008&amp;"-6",Matches!$J$2:$J$201,0))=""),"",IF(AND($C1008&lt;&gt;"",INDEX(Matches!$F$2:$F$201,MATCH($A1008&amp;"-6",Matches!$J$2:$J$201,0))&lt;&gt;"",$C1008&gt;=INDEX(Matches!$F$2:$F$201,MATCH($A1008&amp;"-6",Matches!$J$2:$J$201,0))),"",IF(AND(N1008=INDEX(Matches!$G$2:$G$201,MATCH($A1008&amp;"-6",Matches!$J$2:$J$201,0)),O1008=INDEX(Matches!$H$2:$H$201,MATCH($A1008&amp;"-6",Matches!$J$2:$J$201,0))),5,IF(SIGN(N1008-O1008)&lt;&gt;SIGN(INDEX(Matches!$G$2:$G$201,MATCH($A1008&amp;"-6",Matches!$J$2:$J$201,0))-INDEX(Matches!$H$2:$H$201,MATCH($A1008&amp;"-6",Matches!$J$2:$J$201,0))),0,IF(N1008-O1008=INDEX(Matches!$G$2:$G$201,MATCH($A1008&amp;"-6",Matches!$J$2:$J$201,0))-INDEX(Matches!$H$2:$H$201,MATCH($A1008&amp;"-6",Matches!$J$2:$J$201,0)),3,2))))),""))</f>
        <v/>
      </c>
      <c r="AD1008" s="12" t="str">
        <f aca="false">IF(OR($B1008="",P1008="",Q1008=""),"",IFERROR(IF(OR(INDEX(Matches!$I$2:$I$201,MATCH($A1008&amp;"-7",Matches!$J$2:$J$201,0))="Void",INDEX(Matches!$G$2:$G$201,MATCH($A1008&amp;"-7",Matches!$J$2:$J$201,0))="",INDEX(Matches!$H$2:$H$201,MATCH($A1008&amp;"-7",Matches!$J$2:$J$201,0))=""),"",IF(AND($C1008&lt;&gt;"",INDEX(Matches!$F$2:$F$201,MATCH($A1008&amp;"-7",Matches!$J$2:$J$201,0))&lt;&gt;"",$C1008&gt;=INDEX(Matches!$F$2:$F$201,MATCH($A1008&amp;"-7",Matches!$J$2:$J$201,0))),"",IF(AND(P1008=INDEX(Matches!$G$2:$G$201,MATCH($A1008&amp;"-7",Matches!$J$2:$J$201,0)),Q1008=INDEX(Matches!$H$2:$H$201,MATCH($A1008&amp;"-7",Matches!$J$2:$J$201,0))),5,IF(SIGN(P1008-Q1008)&lt;&gt;SIGN(INDEX(Matches!$G$2:$G$201,MATCH($A1008&amp;"-7",Matches!$J$2:$J$201,0))-INDEX(Matches!$H$2:$H$201,MATCH($A1008&amp;"-7",Matches!$J$2:$J$201,0))),0,IF(P1008-Q1008=INDEX(Matches!$G$2:$G$201,MATCH($A1008&amp;"-7",Matches!$J$2:$J$201,0))-INDEX(Matches!$H$2:$H$201,MATCH($A1008&amp;"-7",Matches!$J$2:$J$201,0)),3,2))))),""))</f>
        <v/>
      </c>
      <c r="AE1008" s="12" t="str">
        <f aca="false">IF(OR($B1008="",R1008="",S1008=""),"",IFERROR(IF(OR(INDEX(Matches!$I$2:$I$201,MATCH($A1008&amp;"-8",Matches!$J$2:$J$201,0))="Void",INDEX(Matches!$G$2:$G$201,MATCH($A1008&amp;"-8",Matches!$J$2:$J$201,0))="",INDEX(Matches!$H$2:$H$201,MATCH($A1008&amp;"-8",Matches!$J$2:$J$201,0))=""),"",IF(AND($C1008&lt;&gt;"",INDEX(Matches!$F$2:$F$201,MATCH($A1008&amp;"-8",Matches!$J$2:$J$201,0))&lt;&gt;"",$C1008&gt;=INDEX(Matches!$F$2:$F$201,MATCH($A1008&amp;"-8",Matches!$J$2:$J$201,0))),"",IF(AND(R1008=INDEX(Matches!$G$2:$G$201,MATCH($A1008&amp;"-8",Matches!$J$2:$J$201,0)),S1008=INDEX(Matches!$H$2:$H$201,MATCH($A1008&amp;"-8",Matches!$J$2:$J$201,0))),5,IF(SIGN(R1008-S1008)&lt;&gt;SIGN(INDEX(Matches!$G$2:$G$201,MATCH($A1008&amp;"-8",Matches!$J$2:$J$201,0))-INDEX(Matches!$H$2:$H$201,MATCH($A1008&amp;"-8",Matches!$J$2:$J$201,0))),0,IF(R1008-S1008=INDEX(Matches!$G$2:$G$201,MATCH($A1008&amp;"-8",Matches!$J$2:$J$201,0))-INDEX(Matches!$H$2:$H$201,MATCH($A1008&amp;"-8",Matches!$J$2:$J$201,0)),3,2))))),""))</f>
        <v/>
      </c>
      <c r="AF1008" s="12" t="str">
        <f aca="false">IF(OR($B1008="",T1008="",U1008=""),"",IFERROR(IF(OR(INDEX(Matches!$I$2:$I$201,MATCH($A1008&amp;"-9",Matches!$J$2:$J$201,0))="Void",INDEX(Matches!$G$2:$G$201,MATCH($A1008&amp;"-9",Matches!$J$2:$J$201,0))="",INDEX(Matches!$H$2:$H$201,MATCH($A1008&amp;"-9",Matches!$J$2:$J$201,0))=""),"",IF(AND($C1008&lt;&gt;"",INDEX(Matches!$F$2:$F$201,MATCH($A1008&amp;"-9",Matches!$J$2:$J$201,0))&lt;&gt;"",$C1008&gt;=INDEX(Matches!$F$2:$F$201,MATCH($A1008&amp;"-9",Matches!$J$2:$J$201,0))),"",IF(AND(T1008=INDEX(Matches!$G$2:$G$201,MATCH($A1008&amp;"-9",Matches!$J$2:$J$201,0)),U1008=INDEX(Matches!$H$2:$H$201,MATCH($A1008&amp;"-9",Matches!$J$2:$J$201,0))),5,IF(SIGN(T1008-U1008)&lt;&gt;SIGN(INDEX(Matches!$G$2:$G$201,MATCH($A1008&amp;"-9",Matches!$J$2:$J$201,0))-INDEX(Matches!$H$2:$H$201,MATCH($A1008&amp;"-9",Matches!$J$2:$J$201,0))),0,IF(T1008-U1008=INDEX(Matches!$G$2:$G$201,MATCH($A1008&amp;"-9",Matches!$J$2:$J$201,0))-INDEX(Matches!$H$2:$H$201,MATCH($A1008&amp;"-9",Matches!$J$2:$J$201,0)),3,2))))),""))</f>
        <v/>
      </c>
      <c r="AG1008" s="12" t="str">
        <f aca="false">IF(OR($B1008="",V1008="",W1008=""),"",IFERROR(IF(OR(INDEX(Matches!$I$2:$I$201,MATCH($A1008&amp;"-10",Matches!$J$2:$J$201,0))="Void",INDEX(Matches!$G$2:$G$201,MATCH($A1008&amp;"-10",Matches!$J$2:$J$201,0))="",INDEX(Matches!$H$2:$H$201,MATCH($A1008&amp;"-10",Matches!$J$2:$J$201,0))=""),"",IF(AND($C1008&lt;&gt;"",INDEX(Matches!$F$2:$F$201,MATCH($A1008&amp;"-10",Matches!$J$2:$J$201,0))&lt;&gt;"",$C1008&gt;=INDEX(Matches!$F$2:$F$201,MATCH($A1008&amp;"-10",Matches!$J$2:$J$201,0))),"",IF(AND(V1008=INDEX(Matches!$G$2:$G$201,MATCH($A1008&amp;"-10",Matches!$J$2:$J$201,0)),W1008=INDEX(Matches!$H$2:$H$201,MATCH($A1008&amp;"-10",Matches!$J$2:$J$201,0))),5,IF(SIGN(V1008-W1008)&lt;&gt;SIGN(INDEX(Matches!$G$2:$G$201,MATCH($A1008&amp;"-10",Matches!$J$2:$J$201,0))-INDEX(Matches!$H$2:$H$201,MATCH($A1008&amp;"-10",Matches!$J$2:$J$201,0))),0,IF(V1008-W1008=INDEX(Matches!$G$2:$G$201,MATCH($A1008&amp;"-10",Matches!$J$2:$J$201,0))-INDEX(Matches!$H$2:$H$201,MATCH($A1008&amp;"-10",Matches!$J$2:$J$201,0)),3,2))))),""))</f>
        <v/>
      </c>
      <c r="AH1008" s="13" t="str">
        <f aca="false">IF($B1008="","",SUM(X1008:AG1008))</f>
        <v/>
      </c>
      <c r="AI1008" s="12" t="str">
        <f aca="false">IF($B1008="","",COUNTIF(X1008:AG1008,5))</f>
        <v/>
      </c>
      <c r="AJ1008" s="12" t="str">
        <f aca="false">IF($B1008="","",COUNTIF(X1008:AG1008,"&gt;=2"))</f>
        <v/>
      </c>
      <c r="AK1008" s="12" t="str">
        <f aca="false">IF($B1008="","",COUNT(X1008:AG1008))</f>
        <v/>
      </c>
    </row>
    <row r="1009" customFormat="false" ht="15" hidden="false" customHeight="false" outlineLevel="0" collapsed="false">
      <c r="A1009" s="7"/>
      <c r="B1009" s="7"/>
      <c r="C1009" s="11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12" t="str">
        <f aca="false">IF(OR($B1009="",D1009="",E1009=""),"",IFERROR(IF(OR(INDEX(Matches!$I$2:$I$201,MATCH($A1009&amp;"-1",Matches!$J$2:$J$201,0))="Void",INDEX(Matches!$G$2:$G$201,MATCH($A1009&amp;"-1",Matches!$J$2:$J$201,0))="",INDEX(Matches!$H$2:$H$201,MATCH($A1009&amp;"-1",Matches!$J$2:$J$201,0))=""),"",IF(AND($C1009&lt;&gt;"",INDEX(Matches!$F$2:$F$201,MATCH($A1009&amp;"-1",Matches!$J$2:$J$201,0))&lt;&gt;"",$C1009&gt;=INDEX(Matches!$F$2:$F$201,MATCH($A1009&amp;"-1",Matches!$J$2:$J$201,0))),"",IF(AND(D1009=INDEX(Matches!$G$2:$G$201,MATCH($A1009&amp;"-1",Matches!$J$2:$J$201,0)),E1009=INDEX(Matches!$H$2:$H$201,MATCH($A1009&amp;"-1",Matches!$J$2:$J$201,0))),5,IF(SIGN(D1009-E1009)&lt;&gt;SIGN(INDEX(Matches!$G$2:$G$201,MATCH($A1009&amp;"-1",Matches!$J$2:$J$201,0))-INDEX(Matches!$H$2:$H$201,MATCH($A1009&amp;"-1",Matches!$J$2:$J$201,0))),0,IF(D1009-E1009=INDEX(Matches!$G$2:$G$201,MATCH($A1009&amp;"-1",Matches!$J$2:$J$201,0))-INDEX(Matches!$H$2:$H$201,MATCH($A1009&amp;"-1",Matches!$J$2:$J$201,0)),3,2))))),""))</f>
        <v/>
      </c>
      <c r="Y1009" s="12" t="str">
        <f aca="false">IF(OR($B1009="",F1009="",G1009=""),"",IFERROR(IF(OR(INDEX(Matches!$I$2:$I$201,MATCH($A1009&amp;"-2",Matches!$J$2:$J$201,0))="Void",INDEX(Matches!$G$2:$G$201,MATCH($A1009&amp;"-2",Matches!$J$2:$J$201,0))="",INDEX(Matches!$H$2:$H$201,MATCH($A1009&amp;"-2",Matches!$J$2:$J$201,0))=""),"",IF(AND($C1009&lt;&gt;"",INDEX(Matches!$F$2:$F$201,MATCH($A1009&amp;"-2",Matches!$J$2:$J$201,0))&lt;&gt;"",$C1009&gt;=INDEX(Matches!$F$2:$F$201,MATCH($A1009&amp;"-2",Matches!$J$2:$J$201,0))),"",IF(AND(F1009=INDEX(Matches!$G$2:$G$201,MATCH($A1009&amp;"-2",Matches!$J$2:$J$201,0)),G1009=INDEX(Matches!$H$2:$H$201,MATCH($A1009&amp;"-2",Matches!$J$2:$J$201,0))),5,IF(SIGN(F1009-G1009)&lt;&gt;SIGN(INDEX(Matches!$G$2:$G$201,MATCH($A1009&amp;"-2",Matches!$J$2:$J$201,0))-INDEX(Matches!$H$2:$H$201,MATCH($A1009&amp;"-2",Matches!$J$2:$J$201,0))),0,IF(F1009-G1009=INDEX(Matches!$G$2:$G$201,MATCH($A1009&amp;"-2",Matches!$J$2:$J$201,0))-INDEX(Matches!$H$2:$H$201,MATCH($A1009&amp;"-2",Matches!$J$2:$J$201,0)),3,2))))),""))</f>
        <v/>
      </c>
      <c r="Z1009" s="12" t="str">
        <f aca="false">IF(OR($B1009="",H1009="",I1009=""),"",IFERROR(IF(OR(INDEX(Matches!$I$2:$I$201,MATCH($A1009&amp;"-3",Matches!$J$2:$J$201,0))="Void",INDEX(Matches!$G$2:$G$201,MATCH($A1009&amp;"-3",Matches!$J$2:$J$201,0))="",INDEX(Matches!$H$2:$H$201,MATCH($A1009&amp;"-3",Matches!$J$2:$J$201,0))=""),"",IF(AND($C1009&lt;&gt;"",INDEX(Matches!$F$2:$F$201,MATCH($A1009&amp;"-3",Matches!$J$2:$J$201,0))&lt;&gt;"",$C1009&gt;=INDEX(Matches!$F$2:$F$201,MATCH($A1009&amp;"-3",Matches!$J$2:$J$201,0))),"",IF(AND(H1009=INDEX(Matches!$G$2:$G$201,MATCH($A1009&amp;"-3",Matches!$J$2:$J$201,0)),I1009=INDEX(Matches!$H$2:$H$201,MATCH($A1009&amp;"-3",Matches!$J$2:$J$201,0))),5,IF(SIGN(H1009-I1009)&lt;&gt;SIGN(INDEX(Matches!$G$2:$G$201,MATCH($A1009&amp;"-3",Matches!$J$2:$J$201,0))-INDEX(Matches!$H$2:$H$201,MATCH($A1009&amp;"-3",Matches!$J$2:$J$201,0))),0,IF(H1009-I1009=INDEX(Matches!$G$2:$G$201,MATCH($A1009&amp;"-3",Matches!$J$2:$J$201,0))-INDEX(Matches!$H$2:$H$201,MATCH($A1009&amp;"-3",Matches!$J$2:$J$201,0)),3,2))))),""))</f>
        <v/>
      </c>
      <c r="AA1009" s="12" t="str">
        <f aca="false">IF(OR($B1009="",J1009="",K1009=""),"",IFERROR(IF(OR(INDEX(Matches!$I$2:$I$201,MATCH($A1009&amp;"-4",Matches!$J$2:$J$201,0))="Void",INDEX(Matches!$G$2:$G$201,MATCH($A1009&amp;"-4",Matches!$J$2:$J$201,0))="",INDEX(Matches!$H$2:$H$201,MATCH($A1009&amp;"-4",Matches!$J$2:$J$201,0))=""),"",IF(AND($C1009&lt;&gt;"",INDEX(Matches!$F$2:$F$201,MATCH($A1009&amp;"-4",Matches!$J$2:$J$201,0))&lt;&gt;"",$C1009&gt;=INDEX(Matches!$F$2:$F$201,MATCH($A1009&amp;"-4",Matches!$J$2:$J$201,0))),"",IF(AND(J1009=INDEX(Matches!$G$2:$G$201,MATCH($A1009&amp;"-4",Matches!$J$2:$J$201,0)),K1009=INDEX(Matches!$H$2:$H$201,MATCH($A1009&amp;"-4",Matches!$J$2:$J$201,0))),5,IF(SIGN(J1009-K1009)&lt;&gt;SIGN(INDEX(Matches!$G$2:$G$201,MATCH($A1009&amp;"-4",Matches!$J$2:$J$201,0))-INDEX(Matches!$H$2:$H$201,MATCH($A1009&amp;"-4",Matches!$J$2:$J$201,0))),0,IF(J1009-K1009=INDEX(Matches!$G$2:$G$201,MATCH($A1009&amp;"-4",Matches!$J$2:$J$201,0))-INDEX(Matches!$H$2:$H$201,MATCH($A1009&amp;"-4",Matches!$J$2:$J$201,0)),3,2))))),""))</f>
        <v/>
      </c>
      <c r="AB1009" s="12" t="str">
        <f aca="false">IF(OR($B1009="",L1009="",M1009=""),"",IFERROR(IF(OR(INDEX(Matches!$I$2:$I$201,MATCH($A1009&amp;"-5",Matches!$J$2:$J$201,0))="Void",INDEX(Matches!$G$2:$G$201,MATCH($A1009&amp;"-5",Matches!$J$2:$J$201,0))="",INDEX(Matches!$H$2:$H$201,MATCH($A1009&amp;"-5",Matches!$J$2:$J$201,0))=""),"",IF(AND($C1009&lt;&gt;"",INDEX(Matches!$F$2:$F$201,MATCH($A1009&amp;"-5",Matches!$J$2:$J$201,0))&lt;&gt;"",$C1009&gt;=INDEX(Matches!$F$2:$F$201,MATCH($A1009&amp;"-5",Matches!$J$2:$J$201,0))),"",IF(AND(L1009=INDEX(Matches!$G$2:$G$201,MATCH($A1009&amp;"-5",Matches!$J$2:$J$201,0)),M1009=INDEX(Matches!$H$2:$H$201,MATCH($A1009&amp;"-5",Matches!$J$2:$J$201,0))),5,IF(SIGN(L1009-M1009)&lt;&gt;SIGN(INDEX(Matches!$G$2:$G$201,MATCH($A1009&amp;"-5",Matches!$J$2:$J$201,0))-INDEX(Matches!$H$2:$H$201,MATCH($A1009&amp;"-5",Matches!$J$2:$J$201,0))),0,IF(L1009-M1009=INDEX(Matches!$G$2:$G$201,MATCH($A1009&amp;"-5",Matches!$J$2:$J$201,0))-INDEX(Matches!$H$2:$H$201,MATCH($A1009&amp;"-5",Matches!$J$2:$J$201,0)),3,2))))),""))</f>
        <v/>
      </c>
      <c r="AC1009" s="12" t="str">
        <f aca="false">IF(OR($B1009="",N1009="",O1009=""),"",IFERROR(IF(OR(INDEX(Matches!$I$2:$I$201,MATCH($A1009&amp;"-6",Matches!$J$2:$J$201,0))="Void",INDEX(Matches!$G$2:$G$201,MATCH($A1009&amp;"-6",Matches!$J$2:$J$201,0))="",INDEX(Matches!$H$2:$H$201,MATCH($A1009&amp;"-6",Matches!$J$2:$J$201,0))=""),"",IF(AND($C1009&lt;&gt;"",INDEX(Matches!$F$2:$F$201,MATCH($A1009&amp;"-6",Matches!$J$2:$J$201,0))&lt;&gt;"",$C1009&gt;=INDEX(Matches!$F$2:$F$201,MATCH($A1009&amp;"-6",Matches!$J$2:$J$201,0))),"",IF(AND(N1009=INDEX(Matches!$G$2:$G$201,MATCH($A1009&amp;"-6",Matches!$J$2:$J$201,0)),O1009=INDEX(Matches!$H$2:$H$201,MATCH($A1009&amp;"-6",Matches!$J$2:$J$201,0))),5,IF(SIGN(N1009-O1009)&lt;&gt;SIGN(INDEX(Matches!$G$2:$G$201,MATCH($A1009&amp;"-6",Matches!$J$2:$J$201,0))-INDEX(Matches!$H$2:$H$201,MATCH($A1009&amp;"-6",Matches!$J$2:$J$201,0))),0,IF(N1009-O1009=INDEX(Matches!$G$2:$G$201,MATCH($A1009&amp;"-6",Matches!$J$2:$J$201,0))-INDEX(Matches!$H$2:$H$201,MATCH($A1009&amp;"-6",Matches!$J$2:$J$201,0)),3,2))))),""))</f>
        <v/>
      </c>
      <c r="AD1009" s="12" t="str">
        <f aca="false">IF(OR($B1009="",P1009="",Q1009=""),"",IFERROR(IF(OR(INDEX(Matches!$I$2:$I$201,MATCH($A1009&amp;"-7",Matches!$J$2:$J$201,0))="Void",INDEX(Matches!$G$2:$G$201,MATCH($A1009&amp;"-7",Matches!$J$2:$J$201,0))="",INDEX(Matches!$H$2:$H$201,MATCH($A1009&amp;"-7",Matches!$J$2:$J$201,0))=""),"",IF(AND($C1009&lt;&gt;"",INDEX(Matches!$F$2:$F$201,MATCH($A1009&amp;"-7",Matches!$J$2:$J$201,0))&lt;&gt;"",$C1009&gt;=INDEX(Matches!$F$2:$F$201,MATCH($A1009&amp;"-7",Matches!$J$2:$J$201,0))),"",IF(AND(P1009=INDEX(Matches!$G$2:$G$201,MATCH($A1009&amp;"-7",Matches!$J$2:$J$201,0)),Q1009=INDEX(Matches!$H$2:$H$201,MATCH($A1009&amp;"-7",Matches!$J$2:$J$201,0))),5,IF(SIGN(P1009-Q1009)&lt;&gt;SIGN(INDEX(Matches!$G$2:$G$201,MATCH($A1009&amp;"-7",Matches!$J$2:$J$201,0))-INDEX(Matches!$H$2:$H$201,MATCH($A1009&amp;"-7",Matches!$J$2:$J$201,0))),0,IF(P1009-Q1009=INDEX(Matches!$G$2:$G$201,MATCH($A1009&amp;"-7",Matches!$J$2:$J$201,0))-INDEX(Matches!$H$2:$H$201,MATCH($A1009&amp;"-7",Matches!$J$2:$J$201,0)),3,2))))),""))</f>
        <v/>
      </c>
      <c r="AE1009" s="12" t="str">
        <f aca="false">IF(OR($B1009="",R1009="",S1009=""),"",IFERROR(IF(OR(INDEX(Matches!$I$2:$I$201,MATCH($A1009&amp;"-8",Matches!$J$2:$J$201,0))="Void",INDEX(Matches!$G$2:$G$201,MATCH($A1009&amp;"-8",Matches!$J$2:$J$201,0))="",INDEX(Matches!$H$2:$H$201,MATCH($A1009&amp;"-8",Matches!$J$2:$J$201,0))=""),"",IF(AND($C1009&lt;&gt;"",INDEX(Matches!$F$2:$F$201,MATCH($A1009&amp;"-8",Matches!$J$2:$J$201,0))&lt;&gt;"",$C1009&gt;=INDEX(Matches!$F$2:$F$201,MATCH($A1009&amp;"-8",Matches!$J$2:$J$201,0))),"",IF(AND(R1009=INDEX(Matches!$G$2:$G$201,MATCH($A1009&amp;"-8",Matches!$J$2:$J$201,0)),S1009=INDEX(Matches!$H$2:$H$201,MATCH($A1009&amp;"-8",Matches!$J$2:$J$201,0))),5,IF(SIGN(R1009-S1009)&lt;&gt;SIGN(INDEX(Matches!$G$2:$G$201,MATCH($A1009&amp;"-8",Matches!$J$2:$J$201,0))-INDEX(Matches!$H$2:$H$201,MATCH($A1009&amp;"-8",Matches!$J$2:$J$201,0))),0,IF(R1009-S1009=INDEX(Matches!$G$2:$G$201,MATCH($A1009&amp;"-8",Matches!$J$2:$J$201,0))-INDEX(Matches!$H$2:$H$201,MATCH($A1009&amp;"-8",Matches!$J$2:$J$201,0)),3,2))))),""))</f>
        <v/>
      </c>
      <c r="AF1009" s="12" t="str">
        <f aca="false">IF(OR($B1009="",T1009="",U1009=""),"",IFERROR(IF(OR(INDEX(Matches!$I$2:$I$201,MATCH($A1009&amp;"-9",Matches!$J$2:$J$201,0))="Void",INDEX(Matches!$G$2:$G$201,MATCH($A1009&amp;"-9",Matches!$J$2:$J$201,0))="",INDEX(Matches!$H$2:$H$201,MATCH($A1009&amp;"-9",Matches!$J$2:$J$201,0))=""),"",IF(AND($C1009&lt;&gt;"",INDEX(Matches!$F$2:$F$201,MATCH($A1009&amp;"-9",Matches!$J$2:$J$201,0))&lt;&gt;"",$C1009&gt;=INDEX(Matches!$F$2:$F$201,MATCH($A1009&amp;"-9",Matches!$J$2:$J$201,0))),"",IF(AND(T1009=INDEX(Matches!$G$2:$G$201,MATCH($A1009&amp;"-9",Matches!$J$2:$J$201,0)),U1009=INDEX(Matches!$H$2:$H$201,MATCH($A1009&amp;"-9",Matches!$J$2:$J$201,0))),5,IF(SIGN(T1009-U1009)&lt;&gt;SIGN(INDEX(Matches!$G$2:$G$201,MATCH($A1009&amp;"-9",Matches!$J$2:$J$201,0))-INDEX(Matches!$H$2:$H$201,MATCH($A1009&amp;"-9",Matches!$J$2:$J$201,0))),0,IF(T1009-U1009=INDEX(Matches!$G$2:$G$201,MATCH($A1009&amp;"-9",Matches!$J$2:$J$201,0))-INDEX(Matches!$H$2:$H$201,MATCH($A1009&amp;"-9",Matches!$J$2:$J$201,0)),3,2))))),""))</f>
        <v/>
      </c>
      <c r="AG1009" s="12" t="str">
        <f aca="false">IF(OR($B1009="",V1009="",W1009=""),"",IFERROR(IF(OR(INDEX(Matches!$I$2:$I$201,MATCH($A1009&amp;"-10",Matches!$J$2:$J$201,0))="Void",INDEX(Matches!$G$2:$G$201,MATCH($A1009&amp;"-10",Matches!$J$2:$J$201,0))="",INDEX(Matches!$H$2:$H$201,MATCH($A1009&amp;"-10",Matches!$J$2:$J$201,0))=""),"",IF(AND($C1009&lt;&gt;"",INDEX(Matches!$F$2:$F$201,MATCH($A1009&amp;"-10",Matches!$J$2:$J$201,0))&lt;&gt;"",$C1009&gt;=INDEX(Matches!$F$2:$F$201,MATCH($A1009&amp;"-10",Matches!$J$2:$J$201,0))),"",IF(AND(V1009=INDEX(Matches!$G$2:$G$201,MATCH($A1009&amp;"-10",Matches!$J$2:$J$201,0)),W1009=INDEX(Matches!$H$2:$H$201,MATCH($A1009&amp;"-10",Matches!$J$2:$J$201,0))),5,IF(SIGN(V1009-W1009)&lt;&gt;SIGN(INDEX(Matches!$G$2:$G$201,MATCH($A1009&amp;"-10",Matches!$J$2:$J$201,0))-INDEX(Matches!$H$2:$H$201,MATCH($A1009&amp;"-10",Matches!$J$2:$J$201,0))),0,IF(V1009-W1009=INDEX(Matches!$G$2:$G$201,MATCH($A1009&amp;"-10",Matches!$J$2:$J$201,0))-INDEX(Matches!$H$2:$H$201,MATCH($A1009&amp;"-10",Matches!$J$2:$J$201,0)),3,2))))),""))</f>
        <v/>
      </c>
      <c r="AH1009" s="13" t="str">
        <f aca="false">IF($B1009="","",SUM(X1009:AG1009))</f>
        <v/>
      </c>
      <c r="AI1009" s="12" t="str">
        <f aca="false">IF($B1009="","",COUNTIF(X1009:AG1009,5))</f>
        <v/>
      </c>
      <c r="AJ1009" s="12" t="str">
        <f aca="false">IF($B1009="","",COUNTIF(X1009:AG1009,"&gt;=2"))</f>
        <v/>
      </c>
      <c r="AK1009" s="12" t="str">
        <f aca="false">IF($B1009="","",COUNT(X1009:AG1009))</f>
        <v/>
      </c>
    </row>
    <row r="1010" customFormat="false" ht="15" hidden="false" customHeight="false" outlineLevel="0" collapsed="false">
      <c r="A1010" s="7"/>
      <c r="B1010" s="7"/>
      <c r="C1010" s="11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12" t="str">
        <f aca="false">IF(OR($B1010="",D1010="",E1010=""),"",IFERROR(IF(OR(INDEX(Matches!$I$2:$I$201,MATCH($A1010&amp;"-1",Matches!$J$2:$J$201,0))="Void",INDEX(Matches!$G$2:$G$201,MATCH($A1010&amp;"-1",Matches!$J$2:$J$201,0))="",INDEX(Matches!$H$2:$H$201,MATCH($A1010&amp;"-1",Matches!$J$2:$J$201,0))=""),"",IF(AND($C1010&lt;&gt;"",INDEX(Matches!$F$2:$F$201,MATCH($A1010&amp;"-1",Matches!$J$2:$J$201,0))&lt;&gt;"",$C1010&gt;=INDEX(Matches!$F$2:$F$201,MATCH($A1010&amp;"-1",Matches!$J$2:$J$201,0))),"",IF(AND(D1010=INDEX(Matches!$G$2:$G$201,MATCH($A1010&amp;"-1",Matches!$J$2:$J$201,0)),E1010=INDEX(Matches!$H$2:$H$201,MATCH($A1010&amp;"-1",Matches!$J$2:$J$201,0))),5,IF(SIGN(D1010-E1010)&lt;&gt;SIGN(INDEX(Matches!$G$2:$G$201,MATCH($A1010&amp;"-1",Matches!$J$2:$J$201,0))-INDEX(Matches!$H$2:$H$201,MATCH($A1010&amp;"-1",Matches!$J$2:$J$201,0))),0,IF(D1010-E1010=INDEX(Matches!$G$2:$G$201,MATCH($A1010&amp;"-1",Matches!$J$2:$J$201,0))-INDEX(Matches!$H$2:$H$201,MATCH($A1010&amp;"-1",Matches!$J$2:$J$201,0)),3,2))))),""))</f>
        <v/>
      </c>
      <c r="Y1010" s="12" t="str">
        <f aca="false">IF(OR($B1010="",F1010="",G1010=""),"",IFERROR(IF(OR(INDEX(Matches!$I$2:$I$201,MATCH($A1010&amp;"-2",Matches!$J$2:$J$201,0))="Void",INDEX(Matches!$G$2:$G$201,MATCH($A1010&amp;"-2",Matches!$J$2:$J$201,0))="",INDEX(Matches!$H$2:$H$201,MATCH($A1010&amp;"-2",Matches!$J$2:$J$201,0))=""),"",IF(AND($C1010&lt;&gt;"",INDEX(Matches!$F$2:$F$201,MATCH($A1010&amp;"-2",Matches!$J$2:$J$201,0))&lt;&gt;"",$C1010&gt;=INDEX(Matches!$F$2:$F$201,MATCH($A1010&amp;"-2",Matches!$J$2:$J$201,0))),"",IF(AND(F1010=INDEX(Matches!$G$2:$G$201,MATCH($A1010&amp;"-2",Matches!$J$2:$J$201,0)),G1010=INDEX(Matches!$H$2:$H$201,MATCH($A1010&amp;"-2",Matches!$J$2:$J$201,0))),5,IF(SIGN(F1010-G1010)&lt;&gt;SIGN(INDEX(Matches!$G$2:$G$201,MATCH($A1010&amp;"-2",Matches!$J$2:$J$201,0))-INDEX(Matches!$H$2:$H$201,MATCH($A1010&amp;"-2",Matches!$J$2:$J$201,0))),0,IF(F1010-G1010=INDEX(Matches!$G$2:$G$201,MATCH($A1010&amp;"-2",Matches!$J$2:$J$201,0))-INDEX(Matches!$H$2:$H$201,MATCH($A1010&amp;"-2",Matches!$J$2:$J$201,0)),3,2))))),""))</f>
        <v/>
      </c>
      <c r="Z1010" s="12" t="str">
        <f aca="false">IF(OR($B1010="",H1010="",I1010=""),"",IFERROR(IF(OR(INDEX(Matches!$I$2:$I$201,MATCH($A1010&amp;"-3",Matches!$J$2:$J$201,0))="Void",INDEX(Matches!$G$2:$G$201,MATCH($A1010&amp;"-3",Matches!$J$2:$J$201,0))="",INDEX(Matches!$H$2:$H$201,MATCH($A1010&amp;"-3",Matches!$J$2:$J$201,0))=""),"",IF(AND($C1010&lt;&gt;"",INDEX(Matches!$F$2:$F$201,MATCH($A1010&amp;"-3",Matches!$J$2:$J$201,0))&lt;&gt;"",$C1010&gt;=INDEX(Matches!$F$2:$F$201,MATCH($A1010&amp;"-3",Matches!$J$2:$J$201,0))),"",IF(AND(H1010=INDEX(Matches!$G$2:$G$201,MATCH($A1010&amp;"-3",Matches!$J$2:$J$201,0)),I1010=INDEX(Matches!$H$2:$H$201,MATCH($A1010&amp;"-3",Matches!$J$2:$J$201,0))),5,IF(SIGN(H1010-I1010)&lt;&gt;SIGN(INDEX(Matches!$G$2:$G$201,MATCH($A1010&amp;"-3",Matches!$J$2:$J$201,0))-INDEX(Matches!$H$2:$H$201,MATCH($A1010&amp;"-3",Matches!$J$2:$J$201,0))),0,IF(H1010-I1010=INDEX(Matches!$G$2:$G$201,MATCH($A1010&amp;"-3",Matches!$J$2:$J$201,0))-INDEX(Matches!$H$2:$H$201,MATCH($A1010&amp;"-3",Matches!$J$2:$J$201,0)),3,2))))),""))</f>
        <v/>
      </c>
      <c r="AA1010" s="12" t="str">
        <f aca="false">IF(OR($B1010="",J1010="",K1010=""),"",IFERROR(IF(OR(INDEX(Matches!$I$2:$I$201,MATCH($A1010&amp;"-4",Matches!$J$2:$J$201,0))="Void",INDEX(Matches!$G$2:$G$201,MATCH($A1010&amp;"-4",Matches!$J$2:$J$201,0))="",INDEX(Matches!$H$2:$H$201,MATCH($A1010&amp;"-4",Matches!$J$2:$J$201,0))=""),"",IF(AND($C1010&lt;&gt;"",INDEX(Matches!$F$2:$F$201,MATCH($A1010&amp;"-4",Matches!$J$2:$J$201,0))&lt;&gt;"",$C1010&gt;=INDEX(Matches!$F$2:$F$201,MATCH($A1010&amp;"-4",Matches!$J$2:$J$201,0))),"",IF(AND(J1010=INDEX(Matches!$G$2:$G$201,MATCH($A1010&amp;"-4",Matches!$J$2:$J$201,0)),K1010=INDEX(Matches!$H$2:$H$201,MATCH($A1010&amp;"-4",Matches!$J$2:$J$201,0))),5,IF(SIGN(J1010-K1010)&lt;&gt;SIGN(INDEX(Matches!$G$2:$G$201,MATCH($A1010&amp;"-4",Matches!$J$2:$J$201,0))-INDEX(Matches!$H$2:$H$201,MATCH($A1010&amp;"-4",Matches!$J$2:$J$201,0))),0,IF(J1010-K1010=INDEX(Matches!$G$2:$G$201,MATCH($A1010&amp;"-4",Matches!$J$2:$J$201,0))-INDEX(Matches!$H$2:$H$201,MATCH($A1010&amp;"-4",Matches!$J$2:$J$201,0)),3,2))))),""))</f>
        <v/>
      </c>
      <c r="AB1010" s="12" t="str">
        <f aca="false">IF(OR($B1010="",L1010="",M1010=""),"",IFERROR(IF(OR(INDEX(Matches!$I$2:$I$201,MATCH($A1010&amp;"-5",Matches!$J$2:$J$201,0))="Void",INDEX(Matches!$G$2:$G$201,MATCH($A1010&amp;"-5",Matches!$J$2:$J$201,0))="",INDEX(Matches!$H$2:$H$201,MATCH($A1010&amp;"-5",Matches!$J$2:$J$201,0))=""),"",IF(AND($C1010&lt;&gt;"",INDEX(Matches!$F$2:$F$201,MATCH($A1010&amp;"-5",Matches!$J$2:$J$201,0))&lt;&gt;"",$C1010&gt;=INDEX(Matches!$F$2:$F$201,MATCH($A1010&amp;"-5",Matches!$J$2:$J$201,0))),"",IF(AND(L1010=INDEX(Matches!$G$2:$G$201,MATCH($A1010&amp;"-5",Matches!$J$2:$J$201,0)),M1010=INDEX(Matches!$H$2:$H$201,MATCH($A1010&amp;"-5",Matches!$J$2:$J$201,0))),5,IF(SIGN(L1010-M1010)&lt;&gt;SIGN(INDEX(Matches!$G$2:$G$201,MATCH($A1010&amp;"-5",Matches!$J$2:$J$201,0))-INDEX(Matches!$H$2:$H$201,MATCH($A1010&amp;"-5",Matches!$J$2:$J$201,0))),0,IF(L1010-M1010=INDEX(Matches!$G$2:$G$201,MATCH($A1010&amp;"-5",Matches!$J$2:$J$201,0))-INDEX(Matches!$H$2:$H$201,MATCH($A1010&amp;"-5",Matches!$J$2:$J$201,0)),3,2))))),""))</f>
        <v/>
      </c>
      <c r="AC1010" s="12" t="str">
        <f aca="false">IF(OR($B1010="",N1010="",O1010=""),"",IFERROR(IF(OR(INDEX(Matches!$I$2:$I$201,MATCH($A1010&amp;"-6",Matches!$J$2:$J$201,0))="Void",INDEX(Matches!$G$2:$G$201,MATCH($A1010&amp;"-6",Matches!$J$2:$J$201,0))="",INDEX(Matches!$H$2:$H$201,MATCH($A1010&amp;"-6",Matches!$J$2:$J$201,0))=""),"",IF(AND($C1010&lt;&gt;"",INDEX(Matches!$F$2:$F$201,MATCH($A1010&amp;"-6",Matches!$J$2:$J$201,0))&lt;&gt;"",$C1010&gt;=INDEX(Matches!$F$2:$F$201,MATCH($A1010&amp;"-6",Matches!$J$2:$J$201,0))),"",IF(AND(N1010=INDEX(Matches!$G$2:$G$201,MATCH($A1010&amp;"-6",Matches!$J$2:$J$201,0)),O1010=INDEX(Matches!$H$2:$H$201,MATCH($A1010&amp;"-6",Matches!$J$2:$J$201,0))),5,IF(SIGN(N1010-O1010)&lt;&gt;SIGN(INDEX(Matches!$G$2:$G$201,MATCH($A1010&amp;"-6",Matches!$J$2:$J$201,0))-INDEX(Matches!$H$2:$H$201,MATCH($A1010&amp;"-6",Matches!$J$2:$J$201,0))),0,IF(N1010-O1010=INDEX(Matches!$G$2:$G$201,MATCH($A1010&amp;"-6",Matches!$J$2:$J$201,0))-INDEX(Matches!$H$2:$H$201,MATCH($A1010&amp;"-6",Matches!$J$2:$J$201,0)),3,2))))),""))</f>
        <v/>
      </c>
      <c r="AD1010" s="12" t="str">
        <f aca="false">IF(OR($B1010="",P1010="",Q1010=""),"",IFERROR(IF(OR(INDEX(Matches!$I$2:$I$201,MATCH($A1010&amp;"-7",Matches!$J$2:$J$201,0))="Void",INDEX(Matches!$G$2:$G$201,MATCH($A1010&amp;"-7",Matches!$J$2:$J$201,0))="",INDEX(Matches!$H$2:$H$201,MATCH($A1010&amp;"-7",Matches!$J$2:$J$201,0))=""),"",IF(AND($C1010&lt;&gt;"",INDEX(Matches!$F$2:$F$201,MATCH($A1010&amp;"-7",Matches!$J$2:$J$201,0))&lt;&gt;"",$C1010&gt;=INDEX(Matches!$F$2:$F$201,MATCH($A1010&amp;"-7",Matches!$J$2:$J$201,0))),"",IF(AND(P1010=INDEX(Matches!$G$2:$G$201,MATCH($A1010&amp;"-7",Matches!$J$2:$J$201,0)),Q1010=INDEX(Matches!$H$2:$H$201,MATCH($A1010&amp;"-7",Matches!$J$2:$J$201,0))),5,IF(SIGN(P1010-Q1010)&lt;&gt;SIGN(INDEX(Matches!$G$2:$G$201,MATCH($A1010&amp;"-7",Matches!$J$2:$J$201,0))-INDEX(Matches!$H$2:$H$201,MATCH($A1010&amp;"-7",Matches!$J$2:$J$201,0))),0,IF(P1010-Q1010=INDEX(Matches!$G$2:$G$201,MATCH($A1010&amp;"-7",Matches!$J$2:$J$201,0))-INDEX(Matches!$H$2:$H$201,MATCH($A1010&amp;"-7",Matches!$J$2:$J$201,0)),3,2))))),""))</f>
        <v/>
      </c>
      <c r="AE1010" s="12" t="str">
        <f aca="false">IF(OR($B1010="",R1010="",S1010=""),"",IFERROR(IF(OR(INDEX(Matches!$I$2:$I$201,MATCH($A1010&amp;"-8",Matches!$J$2:$J$201,0))="Void",INDEX(Matches!$G$2:$G$201,MATCH($A1010&amp;"-8",Matches!$J$2:$J$201,0))="",INDEX(Matches!$H$2:$H$201,MATCH($A1010&amp;"-8",Matches!$J$2:$J$201,0))=""),"",IF(AND($C1010&lt;&gt;"",INDEX(Matches!$F$2:$F$201,MATCH($A1010&amp;"-8",Matches!$J$2:$J$201,0))&lt;&gt;"",$C1010&gt;=INDEX(Matches!$F$2:$F$201,MATCH($A1010&amp;"-8",Matches!$J$2:$J$201,0))),"",IF(AND(R1010=INDEX(Matches!$G$2:$G$201,MATCH($A1010&amp;"-8",Matches!$J$2:$J$201,0)),S1010=INDEX(Matches!$H$2:$H$201,MATCH($A1010&amp;"-8",Matches!$J$2:$J$201,0))),5,IF(SIGN(R1010-S1010)&lt;&gt;SIGN(INDEX(Matches!$G$2:$G$201,MATCH($A1010&amp;"-8",Matches!$J$2:$J$201,0))-INDEX(Matches!$H$2:$H$201,MATCH($A1010&amp;"-8",Matches!$J$2:$J$201,0))),0,IF(R1010-S1010=INDEX(Matches!$G$2:$G$201,MATCH($A1010&amp;"-8",Matches!$J$2:$J$201,0))-INDEX(Matches!$H$2:$H$201,MATCH($A1010&amp;"-8",Matches!$J$2:$J$201,0)),3,2))))),""))</f>
        <v/>
      </c>
      <c r="AF1010" s="12" t="str">
        <f aca="false">IF(OR($B1010="",T1010="",U1010=""),"",IFERROR(IF(OR(INDEX(Matches!$I$2:$I$201,MATCH($A1010&amp;"-9",Matches!$J$2:$J$201,0))="Void",INDEX(Matches!$G$2:$G$201,MATCH($A1010&amp;"-9",Matches!$J$2:$J$201,0))="",INDEX(Matches!$H$2:$H$201,MATCH($A1010&amp;"-9",Matches!$J$2:$J$201,0))=""),"",IF(AND($C1010&lt;&gt;"",INDEX(Matches!$F$2:$F$201,MATCH($A1010&amp;"-9",Matches!$J$2:$J$201,0))&lt;&gt;"",$C1010&gt;=INDEX(Matches!$F$2:$F$201,MATCH($A1010&amp;"-9",Matches!$J$2:$J$201,0))),"",IF(AND(T1010=INDEX(Matches!$G$2:$G$201,MATCH($A1010&amp;"-9",Matches!$J$2:$J$201,0)),U1010=INDEX(Matches!$H$2:$H$201,MATCH($A1010&amp;"-9",Matches!$J$2:$J$201,0))),5,IF(SIGN(T1010-U1010)&lt;&gt;SIGN(INDEX(Matches!$G$2:$G$201,MATCH($A1010&amp;"-9",Matches!$J$2:$J$201,0))-INDEX(Matches!$H$2:$H$201,MATCH($A1010&amp;"-9",Matches!$J$2:$J$201,0))),0,IF(T1010-U1010=INDEX(Matches!$G$2:$G$201,MATCH($A1010&amp;"-9",Matches!$J$2:$J$201,0))-INDEX(Matches!$H$2:$H$201,MATCH($A1010&amp;"-9",Matches!$J$2:$J$201,0)),3,2))))),""))</f>
        <v/>
      </c>
      <c r="AG1010" s="12" t="str">
        <f aca="false">IF(OR($B1010="",V1010="",W1010=""),"",IFERROR(IF(OR(INDEX(Matches!$I$2:$I$201,MATCH($A1010&amp;"-10",Matches!$J$2:$J$201,0))="Void",INDEX(Matches!$G$2:$G$201,MATCH($A1010&amp;"-10",Matches!$J$2:$J$201,0))="",INDEX(Matches!$H$2:$H$201,MATCH($A1010&amp;"-10",Matches!$J$2:$J$201,0))=""),"",IF(AND($C1010&lt;&gt;"",INDEX(Matches!$F$2:$F$201,MATCH($A1010&amp;"-10",Matches!$J$2:$J$201,0))&lt;&gt;"",$C1010&gt;=INDEX(Matches!$F$2:$F$201,MATCH($A1010&amp;"-10",Matches!$J$2:$J$201,0))),"",IF(AND(V1010=INDEX(Matches!$G$2:$G$201,MATCH($A1010&amp;"-10",Matches!$J$2:$J$201,0)),W1010=INDEX(Matches!$H$2:$H$201,MATCH($A1010&amp;"-10",Matches!$J$2:$J$201,0))),5,IF(SIGN(V1010-W1010)&lt;&gt;SIGN(INDEX(Matches!$G$2:$G$201,MATCH($A1010&amp;"-10",Matches!$J$2:$J$201,0))-INDEX(Matches!$H$2:$H$201,MATCH($A1010&amp;"-10",Matches!$J$2:$J$201,0))),0,IF(V1010-W1010=INDEX(Matches!$G$2:$G$201,MATCH($A1010&amp;"-10",Matches!$J$2:$J$201,0))-INDEX(Matches!$H$2:$H$201,MATCH($A1010&amp;"-10",Matches!$J$2:$J$201,0)),3,2))))),""))</f>
        <v/>
      </c>
      <c r="AH1010" s="13" t="str">
        <f aca="false">IF($B1010="","",SUM(X1010:AG1010))</f>
        <v/>
      </c>
      <c r="AI1010" s="12" t="str">
        <f aca="false">IF($B1010="","",COUNTIF(X1010:AG1010,5))</f>
        <v/>
      </c>
      <c r="AJ1010" s="12" t="str">
        <f aca="false">IF($B1010="","",COUNTIF(X1010:AG1010,"&gt;=2"))</f>
        <v/>
      </c>
      <c r="AK1010" s="12" t="str">
        <f aca="false">IF($B1010="","",COUNT(X1010:AG1010))</f>
        <v/>
      </c>
    </row>
    <row r="1011" customFormat="false" ht="15" hidden="false" customHeight="false" outlineLevel="0" collapsed="false">
      <c r="A1011" s="7"/>
      <c r="B1011" s="7"/>
      <c r="C1011" s="11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12" t="str">
        <f aca="false">IF(OR($B1011="",D1011="",E1011=""),"",IFERROR(IF(OR(INDEX(Matches!$I$2:$I$201,MATCH($A1011&amp;"-1",Matches!$J$2:$J$201,0))="Void",INDEX(Matches!$G$2:$G$201,MATCH($A1011&amp;"-1",Matches!$J$2:$J$201,0))="",INDEX(Matches!$H$2:$H$201,MATCH($A1011&amp;"-1",Matches!$J$2:$J$201,0))=""),"",IF(AND($C1011&lt;&gt;"",INDEX(Matches!$F$2:$F$201,MATCH($A1011&amp;"-1",Matches!$J$2:$J$201,0))&lt;&gt;"",$C1011&gt;=INDEX(Matches!$F$2:$F$201,MATCH($A1011&amp;"-1",Matches!$J$2:$J$201,0))),"",IF(AND(D1011=INDEX(Matches!$G$2:$G$201,MATCH($A1011&amp;"-1",Matches!$J$2:$J$201,0)),E1011=INDEX(Matches!$H$2:$H$201,MATCH($A1011&amp;"-1",Matches!$J$2:$J$201,0))),5,IF(SIGN(D1011-E1011)&lt;&gt;SIGN(INDEX(Matches!$G$2:$G$201,MATCH($A1011&amp;"-1",Matches!$J$2:$J$201,0))-INDEX(Matches!$H$2:$H$201,MATCH($A1011&amp;"-1",Matches!$J$2:$J$201,0))),0,IF(D1011-E1011=INDEX(Matches!$G$2:$G$201,MATCH($A1011&amp;"-1",Matches!$J$2:$J$201,0))-INDEX(Matches!$H$2:$H$201,MATCH($A1011&amp;"-1",Matches!$J$2:$J$201,0)),3,2))))),""))</f>
        <v/>
      </c>
      <c r="Y1011" s="12" t="str">
        <f aca="false">IF(OR($B1011="",F1011="",G1011=""),"",IFERROR(IF(OR(INDEX(Matches!$I$2:$I$201,MATCH($A1011&amp;"-2",Matches!$J$2:$J$201,0))="Void",INDEX(Matches!$G$2:$G$201,MATCH($A1011&amp;"-2",Matches!$J$2:$J$201,0))="",INDEX(Matches!$H$2:$H$201,MATCH($A1011&amp;"-2",Matches!$J$2:$J$201,0))=""),"",IF(AND($C1011&lt;&gt;"",INDEX(Matches!$F$2:$F$201,MATCH($A1011&amp;"-2",Matches!$J$2:$J$201,0))&lt;&gt;"",$C1011&gt;=INDEX(Matches!$F$2:$F$201,MATCH($A1011&amp;"-2",Matches!$J$2:$J$201,0))),"",IF(AND(F1011=INDEX(Matches!$G$2:$G$201,MATCH($A1011&amp;"-2",Matches!$J$2:$J$201,0)),G1011=INDEX(Matches!$H$2:$H$201,MATCH($A1011&amp;"-2",Matches!$J$2:$J$201,0))),5,IF(SIGN(F1011-G1011)&lt;&gt;SIGN(INDEX(Matches!$G$2:$G$201,MATCH($A1011&amp;"-2",Matches!$J$2:$J$201,0))-INDEX(Matches!$H$2:$H$201,MATCH($A1011&amp;"-2",Matches!$J$2:$J$201,0))),0,IF(F1011-G1011=INDEX(Matches!$G$2:$G$201,MATCH($A1011&amp;"-2",Matches!$J$2:$J$201,0))-INDEX(Matches!$H$2:$H$201,MATCH($A1011&amp;"-2",Matches!$J$2:$J$201,0)),3,2))))),""))</f>
        <v/>
      </c>
      <c r="Z1011" s="12" t="str">
        <f aca="false">IF(OR($B1011="",H1011="",I1011=""),"",IFERROR(IF(OR(INDEX(Matches!$I$2:$I$201,MATCH($A1011&amp;"-3",Matches!$J$2:$J$201,0))="Void",INDEX(Matches!$G$2:$G$201,MATCH($A1011&amp;"-3",Matches!$J$2:$J$201,0))="",INDEX(Matches!$H$2:$H$201,MATCH($A1011&amp;"-3",Matches!$J$2:$J$201,0))=""),"",IF(AND($C1011&lt;&gt;"",INDEX(Matches!$F$2:$F$201,MATCH($A1011&amp;"-3",Matches!$J$2:$J$201,0))&lt;&gt;"",$C1011&gt;=INDEX(Matches!$F$2:$F$201,MATCH($A1011&amp;"-3",Matches!$J$2:$J$201,0))),"",IF(AND(H1011=INDEX(Matches!$G$2:$G$201,MATCH($A1011&amp;"-3",Matches!$J$2:$J$201,0)),I1011=INDEX(Matches!$H$2:$H$201,MATCH($A1011&amp;"-3",Matches!$J$2:$J$201,0))),5,IF(SIGN(H1011-I1011)&lt;&gt;SIGN(INDEX(Matches!$G$2:$G$201,MATCH($A1011&amp;"-3",Matches!$J$2:$J$201,0))-INDEX(Matches!$H$2:$H$201,MATCH($A1011&amp;"-3",Matches!$J$2:$J$201,0))),0,IF(H1011-I1011=INDEX(Matches!$G$2:$G$201,MATCH($A1011&amp;"-3",Matches!$J$2:$J$201,0))-INDEX(Matches!$H$2:$H$201,MATCH($A1011&amp;"-3",Matches!$J$2:$J$201,0)),3,2))))),""))</f>
        <v/>
      </c>
      <c r="AA1011" s="12" t="str">
        <f aca="false">IF(OR($B1011="",J1011="",K1011=""),"",IFERROR(IF(OR(INDEX(Matches!$I$2:$I$201,MATCH($A1011&amp;"-4",Matches!$J$2:$J$201,0))="Void",INDEX(Matches!$G$2:$G$201,MATCH($A1011&amp;"-4",Matches!$J$2:$J$201,0))="",INDEX(Matches!$H$2:$H$201,MATCH($A1011&amp;"-4",Matches!$J$2:$J$201,0))=""),"",IF(AND($C1011&lt;&gt;"",INDEX(Matches!$F$2:$F$201,MATCH($A1011&amp;"-4",Matches!$J$2:$J$201,0))&lt;&gt;"",$C1011&gt;=INDEX(Matches!$F$2:$F$201,MATCH($A1011&amp;"-4",Matches!$J$2:$J$201,0))),"",IF(AND(J1011=INDEX(Matches!$G$2:$G$201,MATCH($A1011&amp;"-4",Matches!$J$2:$J$201,0)),K1011=INDEX(Matches!$H$2:$H$201,MATCH($A1011&amp;"-4",Matches!$J$2:$J$201,0))),5,IF(SIGN(J1011-K1011)&lt;&gt;SIGN(INDEX(Matches!$G$2:$G$201,MATCH($A1011&amp;"-4",Matches!$J$2:$J$201,0))-INDEX(Matches!$H$2:$H$201,MATCH($A1011&amp;"-4",Matches!$J$2:$J$201,0))),0,IF(J1011-K1011=INDEX(Matches!$G$2:$G$201,MATCH($A1011&amp;"-4",Matches!$J$2:$J$201,0))-INDEX(Matches!$H$2:$H$201,MATCH($A1011&amp;"-4",Matches!$J$2:$J$201,0)),3,2))))),""))</f>
        <v/>
      </c>
      <c r="AB1011" s="12" t="str">
        <f aca="false">IF(OR($B1011="",L1011="",M1011=""),"",IFERROR(IF(OR(INDEX(Matches!$I$2:$I$201,MATCH($A1011&amp;"-5",Matches!$J$2:$J$201,0))="Void",INDEX(Matches!$G$2:$G$201,MATCH($A1011&amp;"-5",Matches!$J$2:$J$201,0))="",INDEX(Matches!$H$2:$H$201,MATCH($A1011&amp;"-5",Matches!$J$2:$J$201,0))=""),"",IF(AND($C1011&lt;&gt;"",INDEX(Matches!$F$2:$F$201,MATCH($A1011&amp;"-5",Matches!$J$2:$J$201,0))&lt;&gt;"",$C1011&gt;=INDEX(Matches!$F$2:$F$201,MATCH($A1011&amp;"-5",Matches!$J$2:$J$201,0))),"",IF(AND(L1011=INDEX(Matches!$G$2:$G$201,MATCH($A1011&amp;"-5",Matches!$J$2:$J$201,0)),M1011=INDEX(Matches!$H$2:$H$201,MATCH($A1011&amp;"-5",Matches!$J$2:$J$201,0))),5,IF(SIGN(L1011-M1011)&lt;&gt;SIGN(INDEX(Matches!$G$2:$G$201,MATCH($A1011&amp;"-5",Matches!$J$2:$J$201,0))-INDEX(Matches!$H$2:$H$201,MATCH($A1011&amp;"-5",Matches!$J$2:$J$201,0))),0,IF(L1011-M1011=INDEX(Matches!$G$2:$G$201,MATCH($A1011&amp;"-5",Matches!$J$2:$J$201,0))-INDEX(Matches!$H$2:$H$201,MATCH($A1011&amp;"-5",Matches!$J$2:$J$201,0)),3,2))))),""))</f>
        <v/>
      </c>
      <c r="AC1011" s="12" t="str">
        <f aca="false">IF(OR($B1011="",N1011="",O1011=""),"",IFERROR(IF(OR(INDEX(Matches!$I$2:$I$201,MATCH($A1011&amp;"-6",Matches!$J$2:$J$201,0))="Void",INDEX(Matches!$G$2:$G$201,MATCH($A1011&amp;"-6",Matches!$J$2:$J$201,0))="",INDEX(Matches!$H$2:$H$201,MATCH($A1011&amp;"-6",Matches!$J$2:$J$201,0))=""),"",IF(AND($C1011&lt;&gt;"",INDEX(Matches!$F$2:$F$201,MATCH($A1011&amp;"-6",Matches!$J$2:$J$201,0))&lt;&gt;"",$C1011&gt;=INDEX(Matches!$F$2:$F$201,MATCH($A1011&amp;"-6",Matches!$J$2:$J$201,0))),"",IF(AND(N1011=INDEX(Matches!$G$2:$G$201,MATCH($A1011&amp;"-6",Matches!$J$2:$J$201,0)),O1011=INDEX(Matches!$H$2:$H$201,MATCH($A1011&amp;"-6",Matches!$J$2:$J$201,0))),5,IF(SIGN(N1011-O1011)&lt;&gt;SIGN(INDEX(Matches!$G$2:$G$201,MATCH($A1011&amp;"-6",Matches!$J$2:$J$201,0))-INDEX(Matches!$H$2:$H$201,MATCH($A1011&amp;"-6",Matches!$J$2:$J$201,0))),0,IF(N1011-O1011=INDEX(Matches!$G$2:$G$201,MATCH($A1011&amp;"-6",Matches!$J$2:$J$201,0))-INDEX(Matches!$H$2:$H$201,MATCH($A1011&amp;"-6",Matches!$J$2:$J$201,0)),3,2))))),""))</f>
        <v/>
      </c>
      <c r="AD1011" s="12" t="str">
        <f aca="false">IF(OR($B1011="",P1011="",Q1011=""),"",IFERROR(IF(OR(INDEX(Matches!$I$2:$I$201,MATCH($A1011&amp;"-7",Matches!$J$2:$J$201,0))="Void",INDEX(Matches!$G$2:$G$201,MATCH($A1011&amp;"-7",Matches!$J$2:$J$201,0))="",INDEX(Matches!$H$2:$H$201,MATCH($A1011&amp;"-7",Matches!$J$2:$J$201,0))=""),"",IF(AND($C1011&lt;&gt;"",INDEX(Matches!$F$2:$F$201,MATCH($A1011&amp;"-7",Matches!$J$2:$J$201,0))&lt;&gt;"",$C1011&gt;=INDEX(Matches!$F$2:$F$201,MATCH($A1011&amp;"-7",Matches!$J$2:$J$201,0))),"",IF(AND(P1011=INDEX(Matches!$G$2:$G$201,MATCH($A1011&amp;"-7",Matches!$J$2:$J$201,0)),Q1011=INDEX(Matches!$H$2:$H$201,MATCH($A1011&amp;"-7",Matches!$J$2:$J$201,0))),5,IF(SIGN(P1011-Q1011)&lt;&gt;SIGN(INDEX(Matches!$G$2:$G$201,MATCH($A1011&amp;"-7",Matches!$J$2:$J$201,0))-INDEX(Matches!$H$2:$H$201,MATCH($A1011&amp;"-7",Matches!$J$2:$J$201,0))),0,IF(P1011-Q1011=INDEX(Matches!$G$2:$G$201,MATCH($A1011&amp;"-7",Matches!$J$2:$J$201,0))-INDEX(Matches!$H$2:$H$201,MATCH($A1011&amp;"-7",Matches!$J$2:$J$201,0)),3,2))))),""))</f>
        <v/>
      </c>
      <c r="AE1011" s="12" t="str">
        <f aca="false">IF(OR($B1011="",R1011="",S1011=""),"",IFERROR(IF(OR(INDEX(Matches!$I$2:$I$201,MATCH($A1011&amp;"-8",Matches!$J$2:$J$201,0))="Void",INDEX(Matches!$G$2:$G$201,MATCH($A1011&amp;"-8",Matches!$J$2:$J$201,0))="",INDEX(Matches!$H$2:$H$201,MATCH($A1011&amp;"-8",Matches!$J$2:$J$201,0))=""),"",IF(AND($C1011&lt;&gt;"",INDEX(Matches!$F$2:$F$201,MATCH($A1011&amp;"-8",Matches!$J$2:$J$201,0))&lt;&gt;"",$C1011&gt;=INDEX(Matches!$F$2:$F$201,MATCH($A1011&amp;"-8",Matches!$J$2:$J$201,0))),"",IF(AND(R1011=INDEX(Matches!$G$2:$G$201,MATCH($A1011&amp;"-8",Matches!$J$2:$J$201,0)),S1011=INDEX(Matches!$H$2:$H$201,MATCH($A1011&amp;"-8",Matches!$J$2:$J$201,0))),5,IF(SIGN(R1011-S1011)&lt;&gt;SIGN(INDEX(Matches!$G$2:$G$201,MATCH($A1011&amp;"-8",Matches!$J$2:$J$201,0))-INDEX(Matches!$H$2:$H$201,MATCH($A1011&amp;"-8",Matches!$J$2:$J$201,0))),0,IF(R1011-S1011=INDEX(Matches!$G$2:$G$201,MATCH($A1011&amp;"-8",Matches!$J$2:$J$201,0))-INDEX(Matches!$H$2:$H$201,MATCH($A1011&amp;"-8",Matches!$J$2:$J$201,0)),3,2))))),""))</f>
        <v/>
      </c>
      <c r="AF1011" s="12" t="str">
        <f aca="false">IF(OR($B1011="",T1011="",U1011=""),"",IFERROR(IF(OR(INDEX(Matches!$I$2:$I$201,MATCH($A1011&amp;"-9",Matches!$J$2:$J$201,0))="Void",INDEX(Matches!$G$2:$G$201,MATCH($A1011&amp;"-9",Matches!$J$2:$J$201,0))="",INDEX(Matches!$H$2:$H$201,MATCH($A1011&amp;"-9",Matches!$J$2:$J$201,0))=""),"",IF(AND($C1011&lt;&gt;"",INDEX(Matches!$F$2:$F$201,MATCH($A1011&amp;"-9",Matches!$J$2:$J$201,0))&lt;&gt;"",$C1011&gt;=INDEX(Matches!$F$2:$F$201,MATCH($A1011&amp;"-9",Matches!$J$2:$J$201,0))),"",IF(AND(T1011=INDEX(Matches!$G$2:$G$201,MATCH($A1011&amp;"-9",Matches!$J$2:$J$201,0)),U1011=INDEX(Matches!$H$2:$H$201,MATCH($A1011&amp;"-9",Matches!$J$2:$J$201,0))),5,IF(SIGN(T1011-U1011)&lt;&gt;SIGN(INDEX(Matches!$G$2:$G$201,MATCH($A1011&amp;"-9",Matches!$J$2:$J$201,0))-INDEX(Matches!$H$2:$H$201,MATCH($A1011&amp;"-9",Matches!$J$2:$J$201,0))),0,IF(T1011-U1011=INDEX(Matches!$G$2:$G$201,MATCH($A1011&amp;"-9",Matches!$J$2:$J$201,0))-INDEX(Matches!$H$2:$H$201,MATCH($A1011&amp;"-9",Matches!$J$2:$J$201,0)),3,2))))),""))</f>
        <v/>
      </c>
      <c r="AG1011" s="12" t="str">
        <f aca="false">IF(OR($B1011="",V1011="",W1011=""),"",IFERROR(IF(OR(INDEX(Matches!$I$2:$I$201,MATCH($A1011&amp;"-10",Matches!$J$2:$J$201,0))="Void",INDEX(Matches!$G$2:$G$201,MATCH($A1011&amp;"-10",Matches!$J$2:$J$201,0))="",INDEX(Matches!$H$2:$H$201,MATCH($A1011&amp;"-10",Matches!$J$2:$J$201,0))=""),"",IF(AND($C1011&lt;&gt;"",INDEX(Matches!$F$2:$F$201,MATCH($A1011&amp;"-10",Matches!$J$2:$J$201,0))&lt;&gt;"",$C1011&gt;=INDEX(Matches!$F$2:$F$201,MATCH($A1011&amp;"-10",Matches!$J$2:$J$201,0))),"",IF(AND(V1011=INDEX(Matches!$G$2:$G$201,MATCH($A1011&amp;"-10",Matches!$J$2:$J$201,0)),W1011=INDEX(Matches!$H$2:$H$201,MATCH($A1011&amp;"-10",Matches!$J$2:$J$201,0))),5,IF(SIGN(V1011-W1011)&lt;&gt;SIGN(INDEX(Matches!$G$2:$G$201,MATCH($A1011&amp;"-10",Matches!$J$2:$J$201,0))-INDEX(Matches!$H$2:$H$201,MATCH($A1011&amp;"-10",Matches!$J$2:$J$201,0))),0,IF(V1011-W1011=INDEX(Matches!$G$2:$G$201,MATCH($A1011&amp;"-10",Matches!$J$2:$J$201,0))-INDEX(Matches!$H$2:$H$201,MATCH($A1011&amp;"-10",Matches!$J$2:$J$201,0)),3,2))))),""))</f>
        <v/>
      </c>
      <c r="AH1011" s="13" t="str">
        <f aca="false">IF($B1011="","",SUM(X1011:AG1011))</f>
        <v/>
      </c>
      <c r="AI1011" s="12" t="str">
        <f aca="false">IF($B1011="","",COUNTIF(X1011:AG1011,5))</f>
        <v/>
      </c>
      <c r="AJ1011" s="12" t="str">
        <f aca="false">IF($B1011="","",COUNTIF(X1011:AG1011,"&gt;=2"))</f>
        <v/>
      </c>
      <c r="AK1011" s="12" t="str">
        <f aca="false">IF($B1011="","",COUNT(X1011:AG1011))</f>
        <v/>
      </c>
    </row>
    <row r="1012" customFormat="false" ht="15" hidden="false" customHeight="false" outlineLevel="0" collapsed="false">
      <c r="A1012" s="7"/>
      <c r="B1012" s="7"/>
      <c r="C1012" s="11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12" t="str">
        <f aca="false">IF(OR($B1012="",D1012="",E1012=""),"",IFERROR(IF(OR(INDEX(Matches!$I$2:$I$201,MATCH($A1012&amp;"-1",Matches!$J$2:$J$201,0))="Void",INDEX(Matches!$G$2:$G$201,MATCH($A1012&amp;"-1",Matches!$J$2:$J$201,0))="",INDEX(Matches!$H$2:$H$201,MATCH($A1012&amp;"-1",Matches!$J$2:$J$201,0))=""),"",IF(AND($C1012&lt;&gt;"",INDEX(Matches!$F$2:$F$201,MATCH($A1012&amp;"-1",Matches!$J$2:$J$201,0))&lt;&gt;"",$C1012&gt;=INDEX(Matches!$F$2:$F$201,MATCH($A1012&amp;"-1",Matches!$J$2:$J$201,0))),"",IF(AND(D1012=INDEX(Matches!$G$2:$G$201,MATCH($A1012&amp;"-1",Matches!$J$2:$J$201,0)),E1012=INDEX(Matches!$H$2:$H$201,MATCH($A1012&amp;"-1",Matches!$J$2:$J$201,0))),5,IF(SIGN(D1012-E1012)&lt;&gt;SIGN(INDEX(Matches!$G$2:$G$201,MATCH($A1012&amp;"-1",Matches!$J$2:$J$201,0))-INDEX(Matches!$H$2:$H$201,MATCH($A1012&amp;"-1",Matches!$J$2:$J$201,0))),0,IF(D1012-E1012=INDEX(Matches!$G$2:$G$201,MATCH($A1012&amp;"-1",Matches!$J$2:$J$201,0))-INDEX(Matches!$H$2:$H$201,MATCH($A1012&amp;"-1",Matches!$J$2:$J$201,0)),3,2))))),""))</f>
        <v/>
      </c>
      <c r="Y1012" s="12" t="str">
        <f aca="false">IF(OR($B1012="",F1012="",G1012=""),"",IFERROR(IF(OR(INDEX(Matches!$I$2:$I$201,MATCH($A1012&amp;"-2",Matches!$J$2:$J$201,0))="Void",INDEX(Matches!$G$2:$G$201,MATCH($A1012&amp;"-2",Matches!$J$2:$J$201,0))="",INDEX(Matches!$H$2:$H$201,MATCH($A1012&amp;"-2",Matches!$J$2:$J$201,0))=""),"",IF(AND($C1012&lt;&gt;"",INDEX(Matches!$F$2:$F$201,MATCH($A1012&amp;"-2",Matches!$J$2:$J$201,0))&lt;&gt;"",$C1012&gt;=INDEX(Matches!$F$2:$F$201,MATCH($A1012&amp;"-2",Matches!$J$2:$J$201,0))),"",IF(AND(F1012=INDEX(Matches!$G$2:$G$201,MATCH($A1012&amp;"-2",Matches!$J$2:$J$201,0)),G1012=INDEX(Matches!$H$2:$H$201,MATCH($A1012&amp;"-2",Matches!$J$2:$J$201,0))),5,IF(SIGN(F1012-G1012)&lt;&gt;SIGN(INDEX(Matches!$G$2:$G$201,MATCH($A1012&amp;"-2",Matches!$J$2:$J$201,0))-INDEX(Matches!$H$2:$H$201,MATCH($A1012&amp;"-2",Matches!$J$2:$J$201,0))),0,IF(F1012-G1012=INDEX(Matches!$G$2:$G$201,MATCH($A1012&amp;"-2",Matches!$J$2:$J$201,0))-INDEX(Matches!$H$2:$H$201,MATCH($A1012&amp;"-2",Matches!$J$2:$J$201,0)),3,2))))),""))</f>
        <v/>
      </c>
      <c r="Z1012" s="12" t="str">
        <f aca="false">IF(OR($B1012="",H1012="",I1012=""),"",IFERROR(IF(OR(INDEX(Matches!$I$2:$I$201,MATCH($A1012&amp;"-3",Matches!$J$2:$J$201,0))="Void",INDEX(Matches!$G$2:$G$201,MATCH($A1012&amp;"-3",Matches!$J$2:$J$201,0))="",INDEX(Matches!$H$2:$H$201,MATCH($A1012&amp;"-3",Matches!$J$2:$J$201,0))=""),"",IF(AND($C1012&lt;&gt;"",INDEX(Matches!$F$2:$F$201,MATCH($A1012&amp;"-3",Matches!$J$2:$J$201,0))&lt;&gt;"",$C1012&gt;=INDEX(Matches!$F$2:$F$201,MATCH($A1012&amp;"-3",Matches!$J$2:$J$201,0))),"",IF(AND(H1012=INDEX(Matches!$G$2:$G$201,MATCH($A1012&amp;"-3",Matches!$J$2:$J$201,0)),I1012=INDEX(Matches!$H$2:$H$201,MATCH($A1012&amp;"-3",Matches!$J$2:$J$201,0))),5,IF(SIGN(H1012-I1012)&lt;&gt;SIGN(INDEX(Matches!$G$2:$G$201,MATCH($A1012&amp;"-3",Matches!$J$2:$J$201,0))-INDEX(Matches!$H$2:$H$201,MATCH($A1012&amp;"-3",Matches!$J$2:$J$201,0))),0,IF(H1012-I1012=INDEX(Matches!$G$2:$G$201,MATCH($A1012&amp;"-3",Matches!$J$2:$J$201,0))-INDEX(Matches!$H$2:$H$201,MATCH($A1012&amp;"-3",Matches!$J$2:$J$201,0)),3,2))))),""))</f>
        <v/>
      </c>
      <c r="AA1012" s="12" t="str">
        <f aca="false">IF(OR($B1012="",J1012="",K1012=""),"",IFERROR(IF(OR(INDEX(Matches!$I$2:$I$201,MATCH($A1012&amp;"-4",Matches!$J$2:$J$201,0))="Void",INDEX(Matches!$G$2:$G$201,MATCH($A1012&amp;"-4",Matches!$J$2:$J$201,0))="",INDEX(Matches!$H$2:$H$201,MATCH($A1012&amp;"-4",Matches!$J$2:$J$201,0))=""),"",IF(AND($C1012&lt;&gt;"",INDEX(Matches!$F$2:$F$201,MATCH($A1012&amp;"-4",Matches!$J$2:$J$201,0))&lt;&gt;"",$C1012&gt;=INDEX(Matches!$F$2:$F$201,MATCH($A1012&amp;"-4",Matches!$J$2:$J$201,0))),"",IF(AND(J1012=INDEX(Matches!$G$2:$G$201,MATCH($A1012&amp;"-4",Matches!$J$2:$J$201,0)),K1012=INDEX(Matches!$H$2:$H$201,MATCH($A1012&amp;"-4",Matches!$J$2:$J$201,0))),5,IF(SIGN(J1012-K1012)&lt;&gt;SIGN(INDEX(Matches!$G$2:$G$201,MATCH($A1012&amp;"-4",Matches!$J$2:$J$201,0))-INDEX(Matches!$H$2:$H$201,MATCH($A1012&amp;"-4",Matches!$J$2:$J$201,0))),0,IF(J1012-K1012=INDEX(Matches!$G$2:$G$201,MATCH($A1012&amp;"-4",Matches!$J$2:$J$201,0))-INDEX(Matches!$H$2:$H$201,MATCH($A1012&amp;"-4",Matches!$J$2:$J$201,0)),3,2))))),""))</f>
        <v/>
      </c>
      <c r="AB1012" s="12" t="str">
        <f aca="false">IF(OR($B1012="",L1012="",M1012=""),"",IFERROR(IF(OR(INDEX(Matches!$I$2:$I$201,MATCH($A1012&amp;"-5",Matches!$J$2:$J$201,0))="Void",INDEX(Matches!$G$2:$G$201,MATCH($A1012&amp;"-5",Matches!$J$2:$J$201,0))="",INDEX(Matches!$H$2:$H$201,MATCH($A1012&amp;"-5",Matches!$J$2:$J$201,0))=""),"",IF(AND($C1012&lt;&gt;"",INDEX(Matches!$F$2:$F$201,MATCH($A1012&amp;"-5",Matches!$J$2:$J$201,0))&lt;&gt;"",$C1012&gt;=INDEX(Matches!$F$2:$F$201,MATCH($A1012&amp;"-5",Matches!$J$2:$J$201,0))),"",IF(AND(L1012=INDEX(Matches!$G$2:$G$201,MATCH($A1012&amp;"-5",Matches!$J$2:$J$201,0)),M1012=INDEX(Matches!$H$2:$H$201,MATCH($A1012&amp;"-5",Matches!$J$2:$J$201,0))),5,IF(SIGN(L1012-M1012)&lt;&gt;SIGN(INDEX(Matches!$G$2:$G$201,MATCH($A1012&amp;"-5",Matches!$J$2:$J$201,0))-INDEX(Matches!$H$2:$H$201,MATCH($A1012&amp;"-5",Matches!$J$2:$J$201,0))),0,IF(L1012-M1012=INDEX(Matches!$G$2:$G$201,MATCH($A1012&amp;"-5",Matches!$J$2:$J$201,0))-INDEX(Matches!$H$2:$H$201,MATCH($A1012&amp;"-5",Matches!$J$2:$J$201,0)),3,2))))),""))</f>
        <v/>
      </c>
      <c r="AC1012" s="12" t="str">
        <f aca="false">IF(OR($B1012="",N1012="",O1012=""),"",IFERROR(IF(OR(INDEX(Matches!$I$2:$I$201,MATCH($A1012&amp;"-6",Matches!$J$2:$J$201,0))="Void",INDEX(Matches!$G$2:$G$201,MATCH($A1012&amp;"-6",Matches!$J$2:$J$201,0))="",INDEX(Matches!$H$2:$H$201,MATCH($A1012&amp;"-6",Matches!$J$2:$J$201,0))=""),"",IF(AND($C1012&lt;&gt;"",INDEX(Matches!$F$2:$F$201,MATCH($A1012&amp;"-6",Matches!$J$2:$J$201,0))&lt;&gt;"",$C1012&gt;=INDEX(Matches!$F$2:$F$201,MATCH($A1012&amp;"-6",Matches!$J$2:$J$201,0))),"",IF(AND(N1012=INDEX(Matches!$G$2:$G$201,MATCH($A1012&amp;"-6",Matches!$J$2:$J$201,0)),O1012=INDEX(Matches!$H$2:$H$201,MATCH($A1012&amp;"-6",Matches!$J$2:$J$201,0))),5,IF(SIGN(N1012-O1012)&lt;&gt;SIGN(INDEX(Matches!$G$2:$G$201,MATCH($A1012&amp;"-6",Matches!$J$2:$J$201,0))-INDEX(Matches!$H$2:$H$201,MATCH($A1012&amp;"-6",Matches!$J$2:$J$201,0))),0,IF(N1012-O1012=INDEX(Matches!$G$2:$G$201,MATCH($A1012&amp;"-6",Matches!$J$2:$J$201,0))-INDEX(Matches!$H$2:$H$201,MATCH($A1012&amp;"-6",Matches!$J$2:$J$201,0)),3,2))))),""))</f>
        <v/>
      </c>
      <c r="AD1012" s="12" t="str">
        <f aca="false">IF(OR($B1012="",P1012="",Q1012=""),"",IFERROR(IF(OR(INDEX(Matches!$I$2:$I$201,MATCH($A1012&amp;"-7",Matches!$J$2:$J$201,0))="Void",INDEX(Matches!$G$2:$G$201,MATCH($A1012&amp;"-7",Matches!$J$2:$J$201,0))="",INDEX(Matches!$H$2:$H$201,MATCH($A1012&amp;"-7",Matches!$J$2:$J$201,0))=""),"",IF(AND($C1012&lt;&gt;"",INDEX(Matches!$F$2:$F$201,MATCH($A1012&amp;"-7",Matches!$J$2:$J$201,0))&lt;&gt;"",$C1012&gt;=INDEX(Matches!$F$2:$F$201,MATCH($A1012&amp;"-7",Matches!$J$2:$J$201,0))),"",IF(AND(P1012=INDEX(Matches!$G$2:$G$201,MATCH($A1012&amp;"-7",Matches!$J$2:$J$201,0)),Q1012=INDEX(Matches!$H$2:$H$201,MATCH($A1012&amp;"-7",Matches!$J$2:$J$201,0))),5,IF(SIGN(P1012-Q1012)&lt;&gt;SIGN(INDEX(Matches!$G$2:$G$201,MATCH($A1012&amp;"-7",Matches!$J$2:$J$201,0))-INDEX(Matches!$H$2:$H$201,MATCH($A1012&amp;"-7",Matches!$J$2:$J$201,0))),0,IF(P1012-Q1012=INDEX(Matches!$G$2:$G$201,MATCH($A1012&amp;"-7",Matches!$J$2:$J$201,0))-INDEX(Matches!$H$2:$H$201,MATCH($A1012&amp;"-7",Matches!$J$2:$J$201,0)),3,2))))),""))</f>
        <v/>
      </c>
      <c r="AE1012" s="12" t="str">
        <f aca="false">IF(OR($B1012="",R1012="",S1012=""),"",IFERROR(IF(OR(INDEX(Matches!$I$2:$I$201,MATCH($A1012&amp;"-8",Matches!$J$2:$J$201,0))="Void",INDEX(Matches!$G$2:$G$201,MATCH($A1012&amp;"-8",Matches!$J$2:$J$201,0))="",INDEX(Matches!$H$2:$H$201,MATCH($A1012&amp;"-8",Matches!$J$2:$J$201,0))=""),"",IF(AND($C1012&lt;&gt;"",INDEX(Matches!$F$2:$F$201,MATCH($A1012&amp;"-8",Matches!$J$2:$J$201,0))&lt;&gt;"",$C1012&gt;=INDEX(Matches!$F$2:$F$201,MATCH($A1012&amp;"-8",Matches!$J$2:$J$201,0))),"",IF(AND(R1012=INDEX(Matches!$G$2:$G$201,MATCH($A1012&amp;"-8",Matches!$J$2:$J$201,0)),S1012=INDEX(Matches!$H$2:$H$201,MATCH($A1012&amp;"-8",Matches!$J$2:$J$201,0))),5,IF(SIGN(R1012-S1012)&lt;&gt;SIGN(INDEX(Matches!$G$2:$G$201,MATCH($A1012&amp;"-8",Matches!$J$2:$J$201,0))-INDEX(Matches!$H$2:$H$201,MATCH($A1012&amp;"-8",Matches!$J$2:$J$201,0))),0,IF(R1012-S1012=INDEX(Matches!$G$2:$G$201,MATCH($A1012&amp;"-8",Matches!$J$2:$J$201,0))-INDEX(Matches!$H$2:$H$201,MATCH($A1012&amp;"-8",Matches!$J$2:$J$201,0)),3,2))))),""))</f>
        <v/>
      </c>
      <c r="AF1012" s="12" t="str">
        <f aca="false">IF(OR($B1012="",T1012="",U1012=""),"",IFERROR(IF(OR(INDEX(Matches!$I$2:$I$201,MATCH($A1012&amp;"-9",Matches!$J$2:$J$201,0))="Void",INDEX(Matches!$G$2:$G$201,MATCH($A1012&amp;"-9",Matches!$J$2:$J$201,0))="",INDEX(Matches!$H$2:$H$201,MATCH($A1012&amp;"-9",Matches!$J$2:$J$201,0))=""),"",IF(AND($C1012&lt;&gt;"",INDEX(Matches!$F$2:$F$201,MATCH($A1012&amp;"-9",Matches!$J$2:$J$201,0))&lt;&gt;"",$C1012&gt;=INDEX(Matches!$F$2:$F$201,MATCH($A1012&amp;"-9",Matches!$J$2:$J$201,0))),"",IF(AND(T1012=INDEX(Matches!$G$2:$G$201,MATCH($A1012&amp;"-9",Matches!$J$2:$J$201,0)),U1012=INDEX(Matches!$H$2:$H$201,MATCH($A1012&amp;"-9",Matches!$J$2:$J$201,0))),5,IF(SIGN(T1012-U1012)&lt;&gt;SIGN(INDEX(Matches!$G$2:$G$201,MATCH($A1012&amp;"-9",Matches!$J$2:$J$201,0))-INDEX(Matches!$H$2:$H$201,MATCH($A1012&amp;"-9",Matches!$J$2:$J$201,0))),0,IF(T1012-U1012=INDEX(Matches!$G$2:$G$201,MATCH($A1012&amp;"-9",Matches!$J$2:$J$201,0))-INDEX(Matches!$H$2:$H$201,MATCH($A1012&amp;"-9",Matches!$J$2:$J$201,0)),3,2))))),""))</f>
        <v/>
      </c>
      <c r="AG1012" s="12" t="str">
        <f aca="false">IF(OR($B1012="",V1012="",W1012=""),"",IFERROR(IF(OR(INDEX(Matches!$I$2:$I$201,MATCH($A1012&amp;"-10",Matches!$J$2:$J$201,0))="Void",INDEX(Matches!$G$2:$G$201,MATCH($A1012&amp;"-10",Matches!$J$2:$J$201,0))="",INDEX(Matches!$H$2:$H$201,MATCH($A1012&amp;"-10",Matches!$J$2:$J$201,0))=""),"",IF(AND($C1012&lt;&gt;"",INDEX(Matches!$F$2:$F$201,MATCH($A1012&amp;"-10",Matches!$J$2:$J$201,0))&lt;&gt;"",$C1012&gt;=INDEX(Matches!$F$2:$F$201,MATCH($A1012&amp;"-10",Matches!$J$2:$J$201,0))),"",IF(AND(V1012=INDEX(Matches!$G$2:$G$201,MATCH($A1012&amp;"-10",Matches!$J$2:$J$201,0)),W1012=INDEX(Matches!$H$2:$H$201,MATCH($A1012&amp;"-10",Matches!$J$2:$J$201,0))),5,IF(SIGN(V1012-W1012)&lt;&gt;SIGN(INDEX(Matches!$G$2:$G$201,MATCH($A1012&amp;"-10",Matches!$J$2:$J$201,0))-INDEX(Matches!$H$2:$H$201,MATCH($A1012&amp;"-10",Matches!$J$2:$J$201,0))),0,IF(V1012-W1012=INDEX(Matches!$G$2:$G$201,MATCH($A1012&amp;"-10",Matches!$J$2:$J$201,0))-INDEX(Matches!$H$2:$H$201,MATCH($A1012&amp;"-10",Matches!$J$2:$J$201,0)),3,2))))),""))</f>
        <v/>
      </c>
      <c r="AH1012" s="13" t="str">
        <f aca="false">IF($B1012="","",SUM(X1012:AG1012))</f>
        <v/>
      </c>
      <c r="AI1012" s="12" t="str">
        <f aca="false">IF($B1012="","",COUNTIF(X1012:AG1012,5))</f>
        <v/>
      </c>
      <c r="AJ1012" s="12" t="str">
        <f aca="false">IF($B1012="","",COUNTIF(X1012:AG1012,"&gt;=2"))</f>
        <v/>
      </c>
      <c r="AK1012" s="12" t="str">
        <f aca="false">IF($B1012="","",COUNT(X1012:AG1012))</f>
        <v/>
      </c>
    </row>
    <row r="1013" customFormat="false" ht="15" hidden="false" customHeight="false" outlineLevel="0" collapsed="false">
      <c r="A1013" s="7"/>
      <c r="B1013" s="7"/>
      <c r="C1013" s="11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12" t="str">
        <f aca="false">IF(OR($B1013="",D1013="",E1013=""),"",IFERROR(IF(OR(INDEX(Matches!$I$2:$I$201,MATCH($A1013&amp;"-1",Matches!$J$2:$J$201,0))="Void",INDEX(Matches!$G$2:$G$201,MATCH($A1013&amp;"-1",Matches!$J$2:$J$201,0))="",INDEX(Matches!$H$2:$H$201,MATCH($A1013&amp;"-1",Matches!$J$2:$J$201,0))=""),"",IF(AND($C1013&lt;&gt;"",INDEX(Matches!$F$2:$F$201,MATCH($A1013&amp;"-1",Matches!$J$2:$J$201,0))&lt;&gt;"",$C1013&gt;=INDEX(Matches!$F$2:$F$201,MATCH($A1013&amp;"-1",Matches!$J$2:$J$201,0))),"",IF(AND(D1013=INDEX(Matches!$G$2:$G$201,MATCH($A1013&amp;"-1",Matches!$J$2:$J$201,0)),E1013=INDEX(Matches!$H$2:$H$201,MATCH($A1013&amp;"-1",Matches!$J$2:$J$201,0))),5,IF(SIGN(D1013-E1013)&lt;&gt;SIGN(INDEX(Matches!$G$2:$G$201,MATCH($A1013&amp;"-1",Matches!$J$2:$J$201,0))-INDEX(Matches!$H$2:$H$201,MATCH($A1013&amp;"-1",Matches!$J$2:$J$201,0))),0,IF(D1013-E1013=INDEX(Matches!$G$2:$G$201,MATCH($A1013&amp;"-1",Matches!$J$2:$J$201,0))-INDEX(Matches!$H$2:$H$201,MATCH($A1013&amp;"-1",Matches!$J$2:$J$201,0)),3,2))))),""))</f>
        <v/>
      </c>
      <c r="Y1013" s="12" t="str">
        <f aca="false">IF(OR($B1013="",F1013="",G1013=""),"",IFERROR(IF(OR(INDEX(Matches!$I$2:$I$201,MATCH($A1013&amp;"-2",Matches!$J$2:$J$201,0))="Void",INDEX(Matches!$G$2:$G$201,MATCH($A1013&amp;"-2",Matches!$J$2:$J$201,0))="",INDEX(Matches!$H$2:$H$201,MATCH($A1013&amp;"-2",Matches!$J$2:$J$201,0))=""),"",IF(AND($C1013&lt;&gt;"",INDEX(Matches!$F$2:$F$201,MATCH($A1013&amp;"-2",Matches!$J$2:$J$201,0))&lt;&gt;"",$C1013&gt;=INDEX(Matches!$F$2:$F$201,MATCH($A1013&amp;"-2",Matches!$J$2:$J$201,0))),"",IF(AND(F1013=INDEX(Matches!$G$2:$G$201,MATCH($A1013&amp;"-2",Matches!$J$2:$J$201,0)),G1013=INDEX(Matches!$H$2:$H$201,MATCH($A1013&amp;"-2",Matches!$J$2:$J$201,0))),5,IF(SIGN(F1013-G1013)&lt;&gt;SIGN(INDEX(Matches!$G$2:$G$201,MATCH($A1013&amp;"-2",Matches!$J$2:$J$201,0))-INDEX(Matches!$H$2:$H$201,MATCH($A1013&amp;"-2",Matches!$J$2:$J$201,0))),0,IF(F1013-G1013=INDEX(Matches!$G$2:$G$201,MATCH($A1013&amp;"-2",Matches!$J$2:$J$201,0))-INDEX(Matches!$H$2:$H$201,MATCH($A1013&amp;"-2",Matches!$J$2:$J$201,0)),3,2))))),""))</f>
        <v/>
      </c>
      <c r="Z1013" s="12" t="str">
        <f aca="false">IF(OR($B1013="",H1013="",I1013=""),"",IFERROR(IF(OR(INDEX(Matches!$I$2:$I$201,MATCH($A1013&amp;"-3",Matches!$J$2:$J$201,0))="Void",INDEX(Matches!$G$2:$G$201,MATCH($A1013&amp;"-3",Matches!$J$2:$J$201,0))="",INDEX(Matches!$H$2:$H$201,MATCH($A1013&amp;"-3",Matches!$J$2:$J$201,0))=""),"",IF(AND($C1013&lt;&gt;"",INDEX(Matches!$F$2:$F$201,MATCH($A1013&amp;"-3",Matches!$J$2:$J$201,0))&lt;&gt;"",$C1013&gt;=INDEX(Matches!$F$2:$F$201,MATCH($A1013&amp;"-3",Matches!$J$2:$J$201,0))),"",IF(AND(H1013=INDEX(Matches!$G$2:$G$201,MATCH($A1013&amp;"-3",Matches!$J$2:$J$201,0)),I1013=INDEX(Matches!$H$2:$H$201,MATCH($A1013&amp;"-3",Matches!$J$2:$J$201,0))),5,IF(SIGN(H1013-I1013)&lt;&gt;SIGN(INDEX(Matches!$G$2:$G$201,MATCH($A1013&amp;"-3",Matches!$J$2:$J$201,0))-INDEX(Matches!$H$2:$H$201,MATCH($A1013&amp;"-3",Matches!$J$2:$J$201,0))),0,IF(H1013-I1013=INDEX(Matches!$G$2:$G$201,MATCH($A1013&amp;"-3",Matches!$J$2:$J$201,0))-INDEX(Matches!$H$2:$H$201,MATCH($A1013&amp;"-3",Matches!$J$2:$J$201,0)),3,2))))),""))</f>
        <v/>
      </c>
      <c r="AA1013" s="12" t="str">
        <f aca="false">IF(OR($B1013="",J1013="",K1013=""),"",IFERROR(IF(OR(INDEX(Matches!$I$2:$I$201,MATCH($A1013&amp;"-4",Matches!$J$2:$J$201,0))="Void",INDEX(Matches!$G$2:$G$201,MATCH($A1013&amp;"-4",Matches!$J$2:$J$201,0))="",INDEX(Matches!$H$2:$H$201,MATCH($A1013&amp;"-4",Matches!$J$2:$J$201,0))=""),"",IF(AND($C1013&lt;&gt;"",INDEX(Matches!$F$2:$F$201,MATCH($A1013&amp;"-4",Matches!$J$2:$J$201,0))&lt;&gt;"",$C1013&gt;=INDEX(Matches!$F$2:$F$201,MATCH($A1013&amp;"-4",Matches!$J$2:$J$201,0))),"",IF(AND(J1013=INDEX(Matches!$G$2:$G$201,MATCH($A1013&amp;"-4",Matches!$J$2:$J$201,0)),K1013=INDEX(Matches!$H$2:$H$201,MATCH($A1013&amp;"-4",Matches!$J$2:$J$201,0))),5,IF(SIGN(J1013-K1013)&lt;&gt;SIGN(INDEX(Matches!$G$2:$G$201,MATCH($A1013&amp;"-4",Matches!$J$2:$J$201,0))-INDEX(Matches!$H$2:$H$201,MATCH($A1013&amp;"-4",Matches!$J$2:$J$201,0))),0,IF(J1013-K1013=INDEX(Matches!$G$2:$G$201,MATCH($A1013&amp;"-4",Matches!$J$2:$J$201,0))-INDEX(Matches!$H$2:$H$201,MATCH($A1013&amp;"-4",Matches!$J$2:$J$201,0)),3,2))))),""))</f>
        <v/>
      </c>
      <c r="AB1013" s="12" t="str">
        <f aca="false">IF(OR($B1013="",L1013="",M1013=""),"",IFERROR(IF(OR(INDEX(Matches!$I$2:$I$201,MATCH($A1013&amp;"-5",Matches!$J$2:$J$201,0))="Void",INDEX(Matches!$G$2:$G$201,MATCH($A1013&amp;"-5",Matches!$J$2:$J$201,0))="",INDEX(Matches!$H$2:$H$201,MATCH($A1013&amp;"-5",Matches!$J$2:$J$201,0))=""),"",IF(AND($C1013&lt;&gt;"",INDEX(Matches!$F$2:$F$201,MATCH($A1013&amp;"-5",Matches!$J$2:$J$201,0))&lt;&gt;"",$C1013&gt;=INDEX(Matches!$F$2:$F$201,MATCH($A1013&amp;"-5",Matches!$J$2:$J$201,0))),"",IF(AND(L1013=INDEX(Matches!$G$2:$G$201,MATCH($A1013&amp;"-5",Matches!$J$2:$J$201,0)),M1013=INDEX(Matches!$H$2:$H$201,MATCH($A1013&amp;"-5",Matches!$J$2:$J$201,0))),5,IF(SIGN(L1013-M1013)&lt;&gt;SIGN(INDEX(Matches!$G$2:$G$201,MATCH($A1013&amp;"-5",Matches!$J$2:$J$201,0))-INDEX(Matches!$H$2:$H$201,MATCH($A1013&amp;"-5",Matches!$J$2:$J$201,0))),0,IF(L1013-M1013=INDEX(Matches!$G$2:$G$201,MATCH($A1013&amp;"-5",Matches!$J$2:$J$201,0))-INDEX(Matches!$H$2:$H$201,MATCH($A1013&amp;"-5",Matches!$J$2:$J$201,0)),3,2))))),""))</f>
        <v/>
      </c>
      <c r="AC1013" s="12" t="str">
        <f aca="false">IF(OR($B1013="",N1013="",O1013=""),"",IFERROR(IF(OR(INDEX(Matches!$I$2:$I$201,MATCH($A1013&amp;"-6",Matches!$J$2:$J$201,0))="Void",INDEX(Matches!$G$2:$G$201,MATCH($A1013&amp;"-6",Matches!$J$2:$J$201,0))="",INDEX(Matches!$H$2:$H$201,MATCH($A1013&amp;"-6",Matches!$J$2:$J$201,0))=""),"",IF(AND($C1013&lt;&gt;"",INDEX(Matches!$F$2:$F$201,MATCH($A1013&amp;"-6",Matches!$J$2:$J$201,0))&lt;&gt;"",$C1013&gt;=INDEX(Matches!$F$2:$F$201,MATCH($A1013&amp;"-6",Matches!$J$2:$J$201,0))),"",IF(AND(N1013=INDEX(Matches!$G$2:$G$201,MATCH($A1013&amp;"-6",Matches!$J$2:$J$201,0)),O1013=INDEX(Matches!$H$2:$H$201,MATCH($A1013&amp;"-6",Matches!$J$2:$J$201,0))),5,IF(SIGN(N1013-O1013)&lt;&gt;SIGN(INDEX(Matches!$G$2:$G$201,MATCH($A1013&amp;"-6",Matches!$J$2:$J$201,0))-INDEX(Matches!$H$2:$H$201,MATCH($A1013&amp;"-6",Matches!$J$2:$J$201,0))),0,IF(N1013-O1013=INDEX(Matches!$G$2:$G$201,MATCH($A1013&amp;"-6",Matches!$J$2:$J$201,0))-INDEX(Matches!$H$2:$H$201,MATCH($A1013&amp;"-6",Matches!$J$2:$J$201,0)),3,2))))),""))</f>
        <v/>
      </c>
      <c r="AD1013" s="12" t="str">
        <f aca="false">IF(OR($B1013="",P1013="",Q1013=""),"",IFERROR(IF(OR(INDEX(Matches!$I$2:$I$201,MATCH($A1013&amp;"-7",Matches!$J$2:$J$201,0))="Void",INDEX(Matches!$G$2:$G$201,MATCH($A1013&amp;"-7",Matches!$J$2:$J$201,0))="",INDEX(Matches!$H$2:$H$201,MATCH($A1013&amp;"-7",Matches!$J$2:$J$201,0))=""),"",IF(AND($C1013&lt;&gt;"",INDEX(Matches!$F$2:$F$201,MATCH($A1013&amp;"-7",Matches!$J$2:$J$201,0))&lt;&gt;"",$C1013&gt;=INDEX(Matches!$F$2:$F$201,MATCH($A1013&amp;"-7",Matches!$J$2:$J$201,0))),"",IF(AND(P1013=INDEX(Matches!$G$2:$G$201,MATCH($A1013&amp;"-7",Matches!$J$2:$J$201,0)),Q1013=INDEX(Matches!$H$2:$H$201,MATCH($A1013&amp;"-7",Matches!$J$2:$J$201,0))),5,IF(SIGN(P1013-Q1013)&lt;&gt;SIGN(INDEX(Matches!$G$2:$G$201,MATCH($A1013&amp;"-7",Matches!$J$2:$J$201,0))-INDEX(Matches!$H$2:$H$201,MATCH($A1013&amp;"-7",Matches!$J$2:$J$201,0))),0,IF(P1013-Q1013=INDEX(Matches!$G$2:$G$201,MATCH($A1013&amp;"-7",Matches!$J$2:$J$201,0))-INDEX(Matches!$H$2:$H$201,MATCH($A1013&amp;"-7",Matches!$J$2:$J$201,0)),3,2))))),""))</f>
        <v/>
      </c>
      <c r="AE1013" s="12" t="str">
        <f aca="false">IF(OR($B1013="",R1013="",S1013=""),"",IFERROR(IF(OR(INDEX(Matches!$I$2:$I$201,MATCH($A1013&amp;"-8",Matches!$J$2:$J$201,0))="Void",INDEX(Matches!$G$2:$G$201,MATCH($A1013&amp;"-8",Matches!$J$2:$J$201,0))="",INDEX(Matches!$H$2:$H$201,MATCH($A1013&amp;"-8",Matches!$J$2:$J$201,0))=""),"",IF(AND($C1013&lt;&gt;"",INDEX(Matches!$F$2:$F$201,MATCH($A1013&amp;"-8",Matches!$J$2:$J$201,0))&lt;&gt;"",$C1013&gt;=INDEX(Matches!$F$2:$F$201,MATCH($A1013&amp;"-8",Matches!$J$2:$J$201,0))),"",IF(AND(R1013=INDEX(Matches!$G$2:$G$201,MATCH($A1013&amp;"-8",Matches!$J$2:$J$201,0)),S1013=INDEX(Matches!$H$2:$H$201,MATCH($A1013&amp;"-8",Matches!$J$2:$J$201,0))),5,IF(SIGN(R1013-S1013)&lt;&gt;SIGN(INDEX(Matches!$G$2:$G$201,MATCH($A1013&amp;"-8",Matches!$J$2:$J$201,0))-INDEX(Matches!$H$2:$H$201,MATCH($A1013&amp;"-8",Matches!$J$2:$J$201,0))),0,IF(R1013-S1013=INDEX(Matches!$G$2:$G$201,MATCH($A1013&amp;"-8",Matches!$J$2:$J$201,0))-INDEX(Matches!$H$2:$H$201,MATCH($A1013&amp;"-8",Matches!$J$2:$J$201,0)),3,2))))),""))</f>
        <v/>
      </c>
      <c r="AF1013" s="12" t="str">
        <f aca="false">IF(OR($B1013="",T1013="",U1013=""),"",IFERROR(IF(OR(INDEX(Matches!$I$2:$I$201,MATCH($A1013&amp;"-9",Matches!$J$2:$J$201,0))="Void",INDEX(Matches!$G$2:$G$201,MATCH($A1013&amp;"-9",Matches!$J$2:$J$201,0))="",INDEX(Matches!$H$2:$H$201,MATCH($A1013&amp;"-9",Matches!$J$2:$J$201,0))=""),"",IF(AND($C1013&lt;&gt;"",INDEX(Matches!$F$2:$F$201,MATCH($A1013&amp;"-9",Matches!$J$2:$J$201,0))&lt;&gt;"",$C1013&gt;=INDEX(Matches!$F$2:$F$201,MATCH($A1013&amp;"-9",Matches!$J$2:$J$201,0))),"",IF(AND(T1013=INDEX(Matches!$G$2:$G$201,MATCH($A1013&amp;"-9",Matches!$J$2:$J$201,0)),U1013=INDEX(Matches!$H$2:$H$201,MATCH($A1013&amp;"-9",Matches!$J$2:$J$201,0))),5,IF(SIGN(T1013-U1013)&lt;&gt;SIGN(INDEX(Matches!$G$2:$G$201,MATCH($A1013&amp;"-9",Matches!$J$2:$J$201,0))-INDEX(Matches!$H$2:$H$201,MATCH($A1013&amp;"-9",Matches!$J$2:$J$201,0))),0,IF(T1013-U1013=INDEX(Matches!$G$2:$G$201,MATCH($A1013&amp;"-9",Matches!$J$2:$J$201,0))-INDEX(Matches!$H$2:$H$201,MATCH($A1013&amp;"-9",Matches!$J$2:$J$201,0)),3,2))))),""))</f>
        <v/>
      </c>
      <c r="AG1013" s="12" t="str">
        <f aca="false">IF(OR($B1013="",V1013="",W1013=""),"",IFERROR(IF(OR(INDEX(Matches!$I$2:$I$201,MATCH($A1013&amp;"-10",Matches!$J$2:$J$201,0))="Void",INDEX(Matches!$G$2:$G$201,MATCH($A1013&amp;"-10",Matches!$J$2:$J$201,0))="",INDEX(Matches!$H$2:$H$201,MATCH($A1013&amp;"-10",Matches!$J$2:$J$201,0))=""),"",IF(AND($C1013&lt;&gt;"",INDEX(Matches!$F$2:$F$201,MATCH($A1013&amp;"-10",Matches!$J$2:$J$201,0))&lt;&gt;"",$C1013&gt;=INDEX(Matches!$F$2:$F$201,MATCH($A1013&amp;"-10",Matches!$J$2:$J$201,0))),"",IF(AND(V1013=INDEX(Matches!$G$2:$G$201,MATCH($A1013&amp;"-10",Matches!$J$2:$J$201,0)),W1013=INDEX(Matches!$H$2:$H$201,MATCH($A1013&amp;"-10",Matches!$J$2:$J$201,0))),5,IF(SIGN(V1013-W1013)&lt;&gt;SIGN(INDEX(Matches!$G$2:$G$201,MATCH($A1013&amp;"-10",Matches!$J$2:$J$201,0))-INDEX(Matches!$H$2:$H$201,MATCH($A1013&amp;"-10",Matches!$J$2:$J$201,0))),0,IF(V1013-W1013=INDEX(Matches!$G$2:$G$201,MATCH($A1013&amp;"-10",Matches!$J$2:$J$201,0))-INDEX(Matches!$H$2:$H$201,MATCH($A1013&amp;"-10",Matches!$J$2:$J$201,0)),3,2))))),""))</f>
        <v/>
      </c>
      <c r="AH1013" s="13" t="str">
        <f aca="false">IF($B1013="","",SUM(X1013:AG1013))</f>
        <v/>
      </c>
      <c r="AI1013" s="12" t="str">
        <f aca="false">IF($B1013="","",COUNTIF(X1013:AG1013,5))</f>
        <v/>
      </c>
      <c r="AJ1013" s="12" t="str">
        <f aca="false">IF($B1013="","",COUNTIF(X1013:AG1013,"&gt;=2"))</f>
        <v/>
      </c>
      <c r="AK1013" s="12" t="str">
        <f aca="false">IF($B1013="","",COUNT(X1013:AG1013))</f>
        <v/>
      </c>
    </row>
    <row r="1014" customFormat="false" ht="15" hidden="false" customHeight="false" outlineLevel="0" collapsed="false">
      <c r="A1014" s="7"/>
      <c r="B1014" s="7"/>
      <c r="C1014" s="11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12" t="str">
        <f aca="false">IF(OR($B1014="",D1014="",E1014=""),"",IFERROR(IF(OR(INDEX(Matches!$I$2:$I$201,MATCH($A1014&amp;"-1",Matches!$J$2:$J$201,0))="Void",INDEX(Matches!$G$2:$G$201,MATCH($A1014&amp;"-1",Matches!$J$2:$J$201,0))="",INDEX(Matches!$H$2:$H$201,MATCH($A1014&amp;"-1",Matches!$J$2:$J$201,0))=""),"",IF(AND($C1014&lt;&gt;"",INDEX(Matches!$F$2:$F$201,MATCH($A1014&amp;"-1",Matches!$J$2:$J$201,0))&lt;&gt;"",$C1014&gt;=INDEX(Matches!$F$2:$F$201,MATCH($A1014&amp;"-1",Matches!$J$2:$J$201,0))),"",IF(AND(D1014=INDEX(Matches!$G$2:$G$201,MATCH($A1014&amp;"-1",Matches!$J$2:$J$201,0)),E1014=INDEX(Matches!$H$2:$H$201,MATCH($A1014&amp;"-1",Matches!$J$2:$J$201,0))),5,IF(SIGN(D1014-E1014)&lt;&gt;SIGN(INDEX(Matches!$G$2:$G$201,MATCH($A1014&amp;"-1",Matches!$J$2:$J$201,0))-INDEX(Matches!$H$2:$H$201,MATCH($A1014&amp;"-1",Matches!$J$2:$J$201,0))),0,IF(D1014-E1014=INDEX(Matches!$G$2:$G$201,MATCH($A1014&amp;"-1",Matches!$J$2:$J$201,0))-INDEX(Matches!$H$2:$H$201,MATCH($A1014&amp;"-1",Matches!$J$2:$J$201,0)),3,2))))),""))</f>
        <v/>
      </c>
      <c r="Y1014" s="12" t="str">
        <f aca="false">IF(OR($B1014="",F1014="",G1014=""),"",IFERROR(IF(OR(INDEX(Matches!$I$2:$I$201,MATCH($A1014&amp;"-2",Matches!$J$2:$J$201,0))="Void",INDEX(Matches!$G$2:$G$201,MATCH($A1014&amp;"-2",Matches!$J$2:$J$201,0))="",INDEX(Matches!$H$2:$H$201,MATCH($A1014&amp;"-2",Matches!$J$2:$J$201,0))=""),"",IF(AND($C1014&lt;&gt;"",INDEX(Matches!$F$2:$F$201,MATCH($A1014&amp;"-2",Matches!$J$2:$J$201,0))&lt;&gt;"",$C1014&gt;=INDEX(Matches!$F$2:$F$201,MATCH($A1014&amp;"-2",Matches!$J$2:$J$201,0))),"",IF(AND(F1014=INDEX(Matches!$G$2:$G$201,MATCH($A1014&amp;"-2",Matches!$J$2:$J$201,0)),G1014=INDEX(Matches!$H$2:$H$201,MATCH($A1014&amp;"-2",Matches!$J$2:$J$201,0))),5,IF(SIGN(F1014-G1014)&lt;&gt;SIGN(INDEX(Matches!$G$2:$G$201,MATCH($A1014&amp;"-2",Matches!$J$2:$J$201,0))-INDEX(Matches!$H$2:$H$201,MATCH($A1014&amp;"-2",Matches!$J$2:$J$201,0))),0,IF(F1014-G1014=INDEX(Matches!$G$2:$G$201,MATCH($A1014&amp;"-2",Matches!$J$2:$J$201,0))-INDEX(Matches!$H$2:$H$201,MATCH($A1014&amp;"-2",Matches!$J$2:$J$201,0)),3,2))))),""))</f>
        <v/>
      </c>
      <c r="Z1014" s="12" t="str">
        <f aca="false">IF(OR($B1014="",H1014="",I1014=""),"",IFERROR(IF(OR(INDEX(Matches!$I$2:$I$201,MATCH($A1014&amp;"-3",Matches!$J$2:$J$201,0))="Void",INDEX(Matches!$G$2:$G$201,MATCH($A1014&amp;"-3",Matches!$J$2:$J$201,0))="",INDEX(Matches!$H$2:$H$201,MATCH($A1014&amp;"-3",Matches!$J$2:$J$201,0))=""),"",IF(AND($C1014&lt;&gt;"",INDEX(Matches!$F$2:$F$201,MATCH($A1014&amp;"-3",Matches!$J$2:$J$201,0))&lt;&gt;"",$C1014&gt;=INDEX(Matches!$F$2:$F$201,MATCH($A1014&amp;"-3",Matches!$J$2:$J$201,0))),"",IF(AND(H1014=INDEX(Matches!$G$2:$G$201,MATCH($A1014&amp;"-3",Matches!$J$2:$J$201,0)),I1014=INDEX(Matches!$H$2:$H$201,MATCH($A1014&amp;"-3",Matches!$J$2:$J$201,0))),5,IF(SIGN(H1014-I1014)&lt;&gt;SIGN(INDEX(Matches!$G$2:$G$201,MATCH($A1014&amp;"-3",Matches!$J$2:$J$201,0))-INDEX(Matches!$H$2:$H$201,MATCH($A1014&amp;"-3",Matches!$J$2:$J$201,0))),0,IF(H1014-I1014=INDEX(Matches!$G$2:$G$201,MATCH($A1014&amp;"-3",Matches!$J$2:$J$201,0))-INDEX(Matches!$H$2:$H$201,MATCH($A1014&amp;"-3",Matches!$J$2:$J$201,0)),3,2))))),""))</f>
        <v/>
      </c>
      <c r="AA1014" s="12" t="str">
        <f aca="false">IF(OR($B1014="",J1014="",K1014=""),"",IFERROR(IF(OR(INDEX(Matches!$I$2:$I$201,MATCH($A1014&amp;"-4",Matches!$J$2:$J$201,0))="Void",INDEX(Matches!$G$2:$G$201,MATCH($A1014&amp;"-4",Matches!$J$2:$J$201,0))="",INDEX(Matches!$H$2:$H$201,MATCH($A1014&amp;"-4",Matches!$J$2:$J$201,0))=""),"",IF(AND($C1014&lt;&gt;"",INDEX(Matches!$F$2:$F$201,MATCH($A1014&amp;"-4",Matches!$J$2:$J$201,0))&lt;&gt;"",$C1014&gt;=INDEX(Matches!$F$2:$F$201,MATCH($A1014&amp;"-4",Matches!$J$2:$J$201,0))),"",IF(AND(J1014=INDEX(Matches!$G$2:$G$201,MATCH($A1014&amp;"-4",Matches!$J$2:$J$201,0)),K1014=INDEX(Matches!$H$2:$H$201,MATCH($A1014&amp;"-4",Matches!$J$2:$J$201,0))),5,IF(SIGN(J1014-K1014)&lt;&gt;SIGN(INDEX(Matches!$G$2:$G$201,MATCH($A1014&amp;"-4",Matches!$J$2:$J$201,0))-INDEX(Matches!$H$2:$H$201,MATCH($A1014&amp;"-4",Matches!$J$2:$J$201,0))),0,IF(J1014-K1014=INDEX(Matches!$G$2:$G$201,MATCH($A1014&amp;"-4",Matches!$J$2:$J$201,0))-INDEX(Matches!$H$2:$H$201,MATCH($A1014&amp;"-4",Matches!$J$2:$J$201,0)),3,2))))),""))</f>
        <v/>
      </c>
      <c r="AB1014" s="12" t="str">
        <f aca="false">IF(OR($B1014="",L1014="",M1014=""),"",IFERROR(IF(OR(INDEX(Matches!$I$2:$I$201,MATCH($A1014&amp;"-5",Matches!$J$2:$J$201,0))="Void",INDEX(Matches!$G$2:$G$201,MATCH($A1014&amp;"-5",Matches!$J$2:$J$201,0))="",INDEX(Matches!$H$2:$H$201,MATCH($A1014&amp;"-5",Matches!$J$2:$J$201,0))=""),"",IF(AND($C1014&lt;&gt;"",INDEX(Matches!$F$2:$F$201,MATCH($A1014&amp;"-5",Matches!$J$2:$J$201,0))&lt;&gt;"",$C1014&gt;=INDEX(Matches!$F$2:$F$201,MATCH($A1014&amp;"-5",Matches!$J$2:$J$201,0))),"",IF(AND(L1014=INDEX(Matches!$G$2:$G$201,MATCH($A1014&amp;"-5",Matches!$J$2:$J$201,0)),M1014=INDEX(Matches!$H$2:$H$201,MATCH($A1014&amp;"-5",Matches!$J$2:$J$201,0))),5,IF(SIGN(L1014-M1014)&lt;&gt;SIGN(INDEX(Matches!$G$2:$G$201,MATCH($A1014&amp;"-5",Matches!$J$2:$J$201,0))-INDEX(Matches!$H$2:$H$201,MATCH($A1014&amp;"-5",Matches!$J$2:$J$201,0))),0,IF(L1014-M1014=INDEX(Matches!$G$2:$G$201,MATCH($A1014&amp;"-5",Matches!$J$2:$J$201,0))-INDEX(Matches!$H$2:$H$201,MATCH($A1014&amp;"-5",Matches!$J$2:$J$201,0)),3,2))))),""))</f>
        <v/>
      </c>
      <c r="AC1014" s="12" t="str">
        <f aca="false">IF(OR($B1014="",N1014="",O1014=""),"",IFERROR(IF(OR(INDEX(Matches!$I$2:$I$201,MATCH($A1014&amp;"-6",Matches!$J$2:$J$201,0))="Void",INDEX(Matches!$G$2:$G$201,MATCH($A1014&amp;"-6",Matches!$J$2:$J$201,0))="",INDEX(Matches!$H$2:$H$201,MATCH($A1014&amp;"-6",Matches!$J$2:$J$201,0))=""),"",IF(AND($C1014&lt;&gt;"",INDEX(Matches!$F$2:$F$201,MATCH($A1014&amp;"-6",Matches!$J$2:$J$201,0))&lt;&gt;"",$C1014&gt;=INDEX(Matches!$F$2:$F$201,MATCH($A1014&amp;"-6",Matches!$J$2:$J$201,0))),"",IF(AND(N1014=INDEX(Matches!$G$2:$G$201,MATCH($A1014&amp;"-6",Matches!$J$2:$J$201,0)),O1014=INDEX(Matches!$H$2:$H$201,MATCH($A1014&amp;"-6",Matches!$J$2:$J$201,0))),5,IF(SIGN(N1014-O1014)&lt;&gt;SIGN(INDEX(Matches!$G$2:$G$201,MATCH($A1014&amp;"-6",Matches!$J$2:$J$201,0))-INDEX(Matches!$H$2:$H$201,MATCH($A1014&amp;"-6",Matches!$J$2:$J$201,0))),0,IF(N1014-O1014=INDEX(Matches!$G$2:$G$201,MATCH($A1014&amp;"-6",Matches!$J$2:$J$201,0))-INDEX(Matches!$H$2:$H$201,MATCH($A1014&amp;"-6",Matches!$J$2:$J$201,0)),3,2))))),""))</f>
        <v/>
      </c>
      <c r="AD1014" s="12" t="str">
        <f aca="false">IF(OR($B1014="",P1014="",Q1014=""),"",IFERROR(IF(OR(INDEX(Matches!$I$2:$I$201,MATCH($A1014&amp;"-7",Matches!$J$2:$J$201,0))="Void",INDEX(Matches!$G$2:$G$201,MATCH($A1014&amp;"-7",Matches!$J$2:$J$201,0))="",INDEX(Matches!$H$2:$H$201,MATCH($A1014&amp;"-7",Matches!$J$2:$J$201,0))=""),"",IF(AND($C1014&lt;&gt;"",INDEX(Matches!$F$2:$F$201,MATCH($A1014&amp;"-7",Matches!$J$2:$J$201,0))&lt;&gt;"",$C1014&gt;=INDEX(Matches!$F$2:$F$201,MATCH($A1014&amp;"-7",Matches!$J$2:$J$201,0))),"",IF(AND(P1014=INDEX(Matches!$G$2:$G$201,MATCH($A1014&amp;"-7",Matches!$J$2:$J$201,0)),Q1014=INDEX(Matches!$H$2:$H$201,MATCH($A1014&amp;"-7",Matches!$J$2:$J$201,0))),5,IF(SIGN(P1014-Q1014)&lt;&gt;SIGN(INDEX(Matches!$G$2:$G$201,MATCH($A1014&amp;"-7",Matches!$J$2:$J$201,0))-INDEX(Matches!$H$2:$H$201,MATCH($A1014&amp;"-7",Matches!$J$2:$J$201,0))),0,IF(P1014-Q1014=INDEX(Matches!$G$2:$G$201,MATCH($A1014&amp;"-7",Matches!$J$2:$J$201,0))-INDEX(Matches!$H$2:$H$201,MATCH($A1014&amp;"-7",Matches!$J$2:$J$201,0)),3,2))))),""))</f>
        <v/>
      </c>
      <c r="AE1014" s="12" t="str">
        <f aca="false">IF(OR($B1014="",R1014="",S1014=""),"",IFERROR(IF(OR(INDEX(Matches!$I$2:$I$201,MATCH($A1014&amp;"-8",Matches!$J$2:$J$201,0))="Void",INDEX(Matches!$G$2:$G$201,MATCH($A1014&amp;"-8",Matches!$J$2:$J$201,0))="",INDEX(Matches!$H$2:$H$201,MATCH($A1014&amp;"-8",Matches!$J$2:$J$201,0))=""),"",IF(AND($C1014&lt;&gt;"",INDEX(Matches!$F$2:$F$201,MATCH($A1014&amp;"-8",Matches!$J$2:$J$201,0))&lt;&gt;"",$C1014&gt;=INDEX(Matches!$F$2:$F$201,MATCH($A1014&amp;"-8",Matches!$J$2:$J$201,0))),"",IF(AND(R1014=INDEX(Matches!$G$2:$G$201,MATCH($A1014&amp;"-8",Matches!$J$2:$J$201,0)),S1014=INDEX(Matches!$H$2:$H$201,MATCH($A1014&amp;"-8",Matches!$J$2:$J$201,0))),5,IF(SIGN(R1014-S1014)&lt;&gt;SIGN(INDEX(Matches!$G$2:$G$201,MATCH($A1014&amp;"-8",Matches!$J$2:$J$201,0))-INDEX(Matches!$H$2:$H$201,MATCH($A1014&amp;"-8",Matches!$J$2:$J$201,0))),0,IF(R1014-S1014=INDEX(Matches!$G$2:$G$201,MATCH($A1014&amp;"-8",Matches!$J$2:$J$201,0))-INDEX(Matches!$H$2:$H$201,MATCH($A1014&amp;"-8",Matches!$J$2:$J$201,0)),3,2))))),""))</f>
        <v/>
      </c>
      <c r="AF1014" s="12" t="str">
        <f aca="false">IF(OR($B1014="",T1014="",U1014=""),"",IFERROR(IF(OR(INDEX(Matches!$I$2:$I$201,MATCH($A1014&amp;"-9",Matches!$J$2:$J$201,0))="Void",INDEX(Matches!$G$2:$G$201,MATCH($A1014&amp;"-9",Matches!$J$2:$J$201,0))="",INDEX(Matches!$H$2:$H$201,MATCH($A1014&amp;"-9",Matches!$J$2:$J$201,0))=""),"",IF(AND($C1014&lt;&gt;"",INDEX(Matches!$F$2:$F$201,MATCH($A1014&amp;"-9",Matches!$J$2:$J$201,0))&lt;&gt;"",$C1014&gt;=INDEX(Matches!$F$2:$F$201,MATCH($A1014&amp;"-9",Matches!$J$2:$J$201,0))),"",IF(AND(T1014=INDEX(Matches!$G$2:$G$201,MATCH($A1014&amp;"-9",Matches!$J$2:$J$201,0)),U1014=INDEX(Matches!$H$2:$H$201,MATCH($A1014&amp;"-9",Matches!$J$2:$J$201,0))),5,IF(SIGN(T1014-U1014)&lt;&gt;SIGN(INDEX(Matches!$G$2:$G$201,MATCH($A1014&amp;"-9",Matches!$J$2:$J$201,0))-INDEX(Matches!$H$2:$H$201,MATCH($A1014&amp;"-9",Matches!$J$2:$J$201,0))),0,IF(T1014-U1014=INDEX(Matches!$G$2:$G$201,MATCH($A1014&amp;"-9",Matches!$J$2:$J$201,0))-INDEX(Matches!$H$2:$H$201,MATCH($A1014&amp;"-9",Matches!$J$2:$J$201,0)),3,2))))),""))</f>
        <v/>
      </c>
      <c r="AG1014" s="12" t="str">
        <f aca="false">IF(OR($B1014="",V1014="",W1014=""),"",IFERROR(IF(OR(INDEX(Matches!$I$2:$I$201,MATCH($A1014&amp;"-10",Matches!$J$2:$J$201,0))="Void",INDEX(Matches!$G$2:$G$201,MATCH($A1014&amp;"-10",Matches!$J$2:$J$201,0))="",INDEX(Matches!$H$2:$H$201,MATCH($A1014&amp;"-10",Matches!$J$2:$J$201,0))=""),"",IF(AND($C1014&lt;&gt;"",INDEX(Matches!$F$2:$F$201,MATCH($A1014&amp;"-10",Matches!$J$2:$J$201,0))&lt;&gt;"",$C1014&gt;=INDEX(Matches!$F$2:$F$201,MATCH($A1014&amp;"-10",Matches!$J$2:$J$201,0))),"",IF(AND(V1014=INDEX(Matches!$G$2:$G$201,MATCH($A1014&amp;"-10",Matches!$J$2:$J$201,0)),W1014=INDEX(Matches!$H$2:$H$201,MATCH($A1014&amp;"-10",Matches!$J$2:$J$201,0))),5,IF(SIGN(V1014-W1014)&lt;&gt;SIGN(INDEX(Matches!$G$2:$G$201,MATCH($A1014&amp;"-10",Matches!$J$2:$J$201,0))-INDEX(Matches!$H$2:$H$201,MATCH($A1014&amp;"-10",Matches!$J$2:$J$201,0))),0,IF(V1014-W1014=INDEX(Matches!$G$2:$G$201,MATCH($A1014&amp;"-10",Matches!$J$2:$J$201,0))-INDEX(Matches!$H$2:$H$201,MATCH($A1014&amp;"-10",Matches!$J$2:$J$201,0)),3,2))))),""))</f>
        <v/>
      </c>
      <c r="AH1014" s="13" t="str">
        <f aca="false">IF($B1014="","",SUM(X1014:AG1014))</f>
        <v/>
      </c>
      <c r="AI1014" s="12" t="str">
        <f aca="false">IF($B1014="","",COUNTIF(X1014:AG1014,5))</f>
        <v/>
      </c>
      <c r="AJ1014" s="12" t="str">
        <f aca="false">IF($B1014="","",COUNTIF(X1014:AG1014,"&gt;=2"))</f>
        <v/>
      </c>
      <c r="AK1014" s="12" t="str">
        <f aca="false">IF($B1014="","",COUNT(X1014:AG1014))</f>
        <v/>
      </c>
    </row>
    <row r="1015" customFormat="false" ht="15" hidden="false" customHeight="false" outlineLevel="0" collapsed="false">
      <c r="A1015" s="7"/>
      <c r="B1015" s="7"/>
      <c r="C1015" s="11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12" t="str">
        <f aca="false">IF(OR($B1015="",D1015="",E1015=""),"",IFERROR(IF(OR(INDEX(Matches!$I$2:$I$201,MATCH($A1015&amp;"-1",Matches!$J$2:$J$201,0))="Void",INDEX(Matches!$G$2:$G$201,MATCH($A1015&amp;"-1",Matches!$J$2:$J$201,0))="",INDEX(Matches!$H$2:$H$201,MATCH($A1015&amp;"-1",Matches!$J$2:$J$201,0))=""),"",IF(AND($C1015&lt;&gt;"",INDEX(Matches!$F$2:$F$201,MATCH($A1015&amp;"-1",Matches!$J$2:$J$201,0))&lt;&gt;"",$C1015&gt;=INDEX(Matches!$F$2:$F$201,MATCH($A1015&amp;"-1",Matches!$J$2:$J$201,0))),"",IF(AND(D1015=INDEX(Matches!$G$2:$G$201,MATCH($A1015&amp;"-1",Matches!$J$2:$J$201,0)),E1015=INDEX(Matches!$H$2:$H$201,MATCH($A1015&amp;"-1",Matches!$J$2:$J$201,0))),5,IF(SIGN(D1015-E1015)&lt;&gt;SIGN(INDEX(Matches!$G$2:$G$201,MATCH($A1015&amp;"-1",Matches!$J$2:$J$201,0))-INDEX(Matches!$H$2:$H$201,MATCH($A1015&amp;"-1",Matches!$J$2:$J$201,0))),0,IF(D1015-E1015=INDEX(Matches!$G$2:$G$201,MATCH($A1015&amp;"-1",Matches!$J$2:$J$201,0))-INDEX(Matches!$H$2:$H$201,MATCH($A1015&amp;"-1",Matches!$J$2:$J$201,0)),3,2))))),""))</f>
        <v/>
      </c>
      <c r="Y1015" s="12" t="str">
        <f aca="false">IF(OR($B1015="",F1015="",G1015=""),"",IFERROR(IF(OR(INDEX(Matches!$I$2:$I$201,MATCH($A1015&amp;"-2",Matches!$J$2:$J$201,0))="Void",INDEX(Matches!$G$2:$G$201,MATCH($A1015&amp;"-2",Matches!$J$2:$J$201,0))="",INDEX(Matches!$H$2:$H$201,MATCH($A1015&amp;"-2",Matches!$J$2:$J$201,0))=""),"",IF(AND($C1015&lt;&gt;"",INDEX(Matches!$F$2:$F$201,MATCH($A1015&amp;"-2",Matches!$J$2:$J$201,0))&lt;&gt;"",$C1015&gt;=INDEX(Matches!$F$2:$F$201,MATCH($A1015&amp;"-2",Matches!$J$2:$J$201,0))),"",IF(AND(F1015=INDEX(Matches!$G$2:$G$201,MATCH($A1015&amp;"-2",Matches!$J$2:$J$201,0)),G1015=INDEX(Matches!$H$2:$H$201,MATCH($A1015&amp;"-2",Matches!$J$2:$J$201,0))),5,IF(SIGN(F1015-G1015)&lt;&gt;SIGN(INDEX(Matches!$G$2:$G$201,MATCH($A1015&amp;"-2",Matches!$J$2:$J$201,0))-INDEX(Matches!$H$2:$H$201,MATCH($A1015&amp;"-2",Matches!$J$2:$J$201,0))),0,IF(F1015-G1015=INDEX(Matches!$G$2:$G$201,MATCH($A1015&amp;"-2",Matches!$J$2:$J$201,0))-INDEX(Matches!$H$2:$H$201,MATCH($A1015&amp;"-2",Matches!$J$2:$J$201,0)),3,2))))),""))</f>
        <v/>
      </c>
      <c r="Z1015" s="12" t="str">
        <f aca="false">IF(OR($B1015="",H1015="",I1015=""),"",IFERROR(IF(OR(INDEX(Matches!$I$2:$I$201,MATCH($A1015&amp;"-3",Matches!$J$2:$J$201,0))="Void",INDEX(Matches!$G$2:$G$201,MATCH($A1015&amp;"-3",Matches!$J$2:$J$201,0))="",INDEX(Matches!$H$2:$H$201,MATCH($A1015&amp;"-3",Matches!$J$2:$J$201,0))=""),"",IF(AND($C1015&lt;&gt;"",INDEX(Matches!$F$2:$F$201,MATCH($A1015&amp;"-3",Matches!$J$2:$J$201,0))&lt;&gt;"",$C1015&gt;=INDEX(Matches!$F$2:$F$201,MATCH($A1015&amp;"-3",Matches!$J$2:$J$201,0))),"",IF(AND(H1015=INDEX(Matches!$G$2:$G$201,MATCH($A1015&amp;"-3",Matches!$J$2:$J$201,0)),I1015=INDEX(Matches!$H$2:$H$201,MATCH($A1015&amp;"-3",Matches!$J$2:$J$201,0))),5,IF(SIGN(H1015-I1015)&lt;&gt;SIGN(INDEX(Matches!$G$2:$G$201,MATCH($A1015&amp;"-3",Matches!$J$2:$J$201,0))-INDEX(Matches!$H$2:$H$201,MATCH($A1015&amp;"-3",Matches!$J$2:$J$201,0))),0,IF(H1015-I1015=INDEX(Matches!$G$2:$G$201,MATCH($A1015&amp;"-3",Matches!$J$2:$J$201,0))-INDEX(Matches!$H$2:$H$201,MATCH($A1015&amp;"-3",Matches!$J$2:$J$201,0)),3,2))))),""))</f>
        <v/>
      </c>
      <c r="AA1015" s="12" t="str">
        <f aca="false">IF(OR($B1015="",J1015="",K1015=""),"",IFERROR(IF(OR(INDEX(Matches!$I$2:$I$201,MATCH($A1015&amp;"-4",Matches!$J$2:$J$201,0))="Void",INDEX(Matches!$G$2:$G$201,MATCH($A1015&amp;"-4",Matches!$J$2:$J$201,0))="",INDEX(Matches!$H$2:$H$201,MATCH($A1015&amp;"-4",Matches!$J$2:$J$201,0))=""),"",IF(AND($C1015&lt;&gt;"",INDEX(Matches!$F$2:$F$201,MATCH($A1015&amp;"-4",Matches!$J$2:$J$201,0))&lt;&gt;"",$C1015&gt;=INDEX(Matches!$F$2:$F$201,MATCH($A1015&amp;"-4",Matches!$J$2:$J$201,0))),"",IF(AND(J1015=INDEX(Matches!$G$2:$G$201,MATCH($A1015&amp;"-4",Matches!$J$2:$J$201,0)),K1015=INDEX(Matches!$H$2:$H$201,MATCH($A1015&amp;"-4",Matches!$J$2:$J$201,0))),5,IF(SIGN(J1015-K1015)&lt;&gt;SIGN(INDEX(Matches!$G$2:$G$201,MATCH($A1015&amp;"-4",Matches!$J$2:$J$201,0))-INDEX(Matches!$H$2:$H$201,MATCH($A1015&amp;"-4",Matches!$J$2:$J$201,0))),0,IF(J1015-K1015=INDEX(Matches!$G$2:$G$201,MATCH($A1015&amp;"-4",Matches!$J$2:$J$201,0))-INDEX(Matches!$H$2:$H$201,MATCH($A1015&amp;"-4",Matches!$J$2:$J$201,0)),3,2))))),""))</f>
        <v/>
      </c>
      <c r="AB1015" s="12" t="str">
        <f aca="false">IF(OR($B1015="",L1015="",M1015=""),"",IFERROR(IF(OR(INDEX(Matches!$I$2:$I$201,MATCH($A1015&amp;"-5",Matches!$J$2:$J$201,0))="Void",INDEX(Matches!$G$2:$G$201,MATCH($A1015&amp;"-5",Matches!$J$2:$J$201,0))="",INDEX(Matches!$H$2:$H$201,MATCH($A1015&amp;"-5",Matches!$J$2:$J$201,0))=""),"",IF(AND($C1015&lt;&gt;"",INDEX(Matches!$F$2:$F$201,MATCH($A1015&amp;"-5",Matches!$J$2:$J$201,0))&lt;&gt;"",$C1015&gt;=INDEX(Matches!$F$2:$F$201,MATCH($A1015&amp;"-5",Matches!$J$2:$J$201,0))),"",IF(AND(L1015=INDEX(Matches!$G$2:$G$201,MATCH($A1015&amp;"-5",Matches!$J$2:$J$201,0)),M1015=INDEX(Matches!$H$2:$H$201,MATCH($A1015&amp;"-5",Matches!$J$2:$J$201,0))),5,IF(SIGN(L1015-M1015)&lt;&gt;SIGN(INDEX(Matches!$G$2:$G$201,MATCH($A1015&amp;"-5",Matches!$J$2:$J$201,0))-INDEX(Matches!$H$2:$H$201,MATCH($A1015&amp;"-5",Matches!$J$2:$J$201,0))),0,IF(L1015-M1015=INDEX(Matches!$G$2:$G$201,MATCH($A1015&amp;"-5",Matches!$J$2:$J$201,0))-INDEX(Matches!$H$2:$H$201,MATCH($A1015&amp;"-5",Matches!$J$2:$J$201,0)),3,2))))),""))</f>
        <v/>
      </c>
      <c r="AC1015" s="12" t="str">
        <f aca="false">IF(OR($B1015="",N1015="",O1015=""),"",IFERROR(IF(OR(INDEX(Matches!$I$2:$I$201,MATCH($A1015&amp;"-6",Matches!$J$2:$J$201,0))="Void",INDEX(Matches!$G$2:$G$201,MATCH($A1015&amp;"-6",Matches!$J$2:$J$201,0))="",INDEX(Matches!$H$2:$H$201,MATCH($A1015&amp;"-6",Matches!$J$2:$J$201,0))=""),"",IF(AND($C1015&lt;&gt;"",INDEX(Matches!$F$2:$F$201,MATCH($A1015&amp;"-6",Matches!$J$2:$J$201,0))&lt;&gt;"",$C1015&gt;=INDEX(Matches!$F$2:$F$201,MATCH($A1015&amp;"-6",Matches!$J$2:$J$201,0))),"",IF(AND(N1015=INDEX(Matches!$G$2:$G$201,MATCH($A1015&amp;"-6",Matches!$J$2:$J$201,0)),O1015=INDEX(Matches!$H$2:$H$201,MATCH($A1015&amp;"-6",Matches!$J$2:$J$201,0))),5,IF(SIGN(N1015-O1015)&lt;&gt;SIGN(INDEX(Matches!$G$2:$G$201,MATCH($A1015&amp;"-6",Matches!$J$2:$J$201,0))-INDEX(Matches!$H$2:$H$201,MATCH($A1015&amp;"-6",Matches!$J$2:$J$201,0))),0,IF(N1015-O1015=INDEX(Matches!$G$2:$G$201,MATCH($A1015&amp;"-6",Matches!$J$2:$J$201,0))-INDEX(Matches!$H$2:$H$201,MATCH($A1015&amp;"-6",Matches!$J$2:$J$201,0)),3,2))))),""))</f>
        <v/>
      </c>
      <c r="AD1015" s="12" t="str">
        <f aca="false">IF(OR($B1015="",P1015="",Q1015=""),"",IFERROR(IF(OR(INDEX(Matches!$I$2:$I$201,MATCH($A1015&amp;"-7",Matches!$J$2:$J$201,0))="Void",INDEX(Matches!$G$2:$G$201,MATCH($A1015&amp;"-7",Matches!$J$2:$J$201,0))="",INDEX(Matches!$H$2:$H$201,MATCH($A1015&amp;"-7",Matches!$J$2:$J$201,0))=""),"",IF(AND($C1015&lt;&gt;"",INDEX(Matches!$F$2:$F$201,MATCH($A1015&amp;"-7",Matches!$J$2:$J$201,0))&lt;&gt;"",$C1015&gt;=INDEX(Matches!$F$2:$F$201,MATCH($A1015&amp;"-7",Matches!$J$2:$J$201,0))),"",IF(AND(P1015=INDEX(Matches!$G$2:$G$201,MATCH($A1015&amp;"-7",Matches!$J$2:$J$201,0)),Q1015=INDEX(Matches!$H$2:$H$201,MATCH($A1015&amp;"-7",Matches!$J$2:$J$201,0))),5,IF(SIGN(P1015-Q1015)&lt;&gt;SIGN(INDEX(Matches!$G$2:$G$201,MATCH($A1015&amp;"-7",Matches!$J$2:$J$201,0))-INDEX(Matches!$H$2:$H$201,MATCH($A1015&amp;"-7",Matches!$J$2:$J$201,0))),0,IF(P1015-Q1015=INDEX(Matches!$G$2:$G$201,MATCH($A1015&amp;"-7",Matches!$J$2:$J$201,0))-INDEX(Matches!$H$2:$H$201,MATCH($A1015&amp;"-7",Matches!$J$2:$J$201,0)),3,2))))),""))</f>
        <v/>
      </c>
      <c r="AE1015" s="12" t="str">
        <f aca="false">IF(OR($B1015="",R1015="",S1015=""),"",IFERROR(IF(OR(INDEX(Matches!$I$2:$I$201,MATCH($A1015&amp;"-8",Matches!$J$2:$J$201,0))="Void",INDEX(Matches!$G$2:$G$201,MATCH($A1015&amp;"-8",Matches!$J$2:$J$201,0))="",INDEX(Matches!$H$2:$H$201,MATCH($A1015&amp;"-8",Matches!$J$2:$J$201,0))=""),"",IF(AND($C1015&lt;&gt;"",INDEX(Matches!$F$2:$F$201,MATCH($A1015&amp;"-8",Matches!$J$2:$J$201,0))&lt;&gt;"",$C1015&gt;=INDEX(Matches!$F$2:$F$201,MATCH($A1015&amp;"-8",Matches!$J$2:$J$201,0))),"",IF(AND(R1015=INDEX(Matches!$G$2:$G$201,MATCH($A1015&amp;"-8",Matches!$J$2:$J$201,0)),S1015=INDEX(Matches!$H$2:$H$201,MATCH($A1015&amp;"-8",Matches!$J$2:$J$201,0))),5,IF(SIGN(R1015-S1015)&lt;&gt;SIGN(INDEX(Matches!$G$2:$G$201,MATCH($A1015&amp;"-8",Matches!$J$2:$J$201,0))-INDEX(Matches!$H$2:$H$201,MATCH($A1015&amp;"-8",Matches!$J$2:$J$201,0))),0,IF(R1015-S1015=INDEX(Matches!$G$2:$G$201,MATCH($A1015&amp;"-8",Matches!$J$2:$J$201,0))-INDEX(Matches!$H$2:$H$201,MATCH($A1015&amp;"-8",Matches!$J$2:$J$201,0)),3,2))))),""))</f>
        <v/>
      </c>
      <c r="AF1015" s="12" t="str">
        <f aca="false">IF(OR($B1015="",T1015="",U1015=""),"",IFERROR(IF(OR(INDEX(Matches!$I$2:$I$201,MATCH($A1015&amp;"-9",Matches!$J$2:$J$201,0))="Void",INDEX(Matches!$G$2:$G$201,MATCH($A1015&amp;"-9",Matches!$J$2:$J$201,0))="",INDEX(Matches!$H$2:$H$201,MATCH($A1015&amp;"-9",Matches!$J$2:$J$201,0))=""),"",IF(AND($C1015&lt;&gt;"",INDEX(Matches!$F$2:$F$201,MATCH($A1015&amp;"-9",Matches!$J$2:$J$201,0))&lt;&gt;"",$C1015&gt;=INDEX(Matches!$F$2:$F$201,MATCH($A1015&amp;"-9",Matches!$J$2:$J$201,0))),"",IF(AND(T1015=INDEX(Matches!$G$2:$G$201,MATCH($A1015&amp;"-9",Matches!$J$2:$J$201,0)),U1015=INDEX(Matches!$H$2:$H$201,MATCH($A1015&amp;"-9",Matches!$J$2:$J$201,0))),5,IF(SIGN(T1015-U1015)&lt;&gt;SIGN(INDEX(Matches!$G$2:$G$201,MATCH($A1015&amp;"-9",Matches!$J$2:$J$201,0))-INDEX(Matches!$H$2:$H$201,MATCH($A1015&amp;"-9",Matches!$J$2:$J$201,0))),0,IF(T1015-U1015=INDEX(Matches!$G$2:$G$201,MATCH($A1015&amp;"-9",Matches!$J$2:$J$201,0))-INDEX(Matches!$H$2:$H$201,MATCH($A1015&amp;"-9",Matches!$J$2:$J$201,0)),3,2))))),""))</f>
        <v/>
      </c>
      <c r="AG1015" s="12" t="str">
        <f aca="false">IF(OR($B1015="",V1015="",W1015=""),"",IFERROR(IF(OR(INDEX(Matches!$I$2:$I$201,MATCH($A1015&amp;"-10",Matches!$J$2:$J$201,0))="Void",INDEX(Matches!$G$2:$G$201,MATCH($A1015&amp;"-10",Matches!$J$2:$J$201,0))="",INDEX(Matches!$H$2:$H$201,MATCH($A1015&amp;"-10",Matches!$J$2:$J$201,0))=""),"",IF(AND($C1015&lt;&gt;"",INDEX(Matches!$F$2:$F$201,MATCH($A1015&amp;"-10",Matches!$J$2:$J$201,0))&lt;&gt;"",$C1015&gt;=INDEX(Matches!$F$2:$F$201,MATCH($A1015&amp;"-10",Matches!$J$2:$J$201,0))),"",IF(AND(V1015=INDEX(Matches!$G$2:$G$201,MATCH($A1015&amp;"-10",Matches!$J$2:$J$201,0)),W1015=INDEX(Matches!$H$2:$H$201,MATCH($A1015&amp;"-10",Matches!$J$2:$J$201,0))),5,IF(SIGN(V1015-W1015)&lt;&gt;SIGN(INDEX(Matches!$G$2:$G$201,MATCH($A1015&amp;"-10",Matches!$J$2:$J$201,0))-INDEX(Matches!$H$2:$H$201,MATCH($A1015&amp;"-10",Matches!$J$2:$J$201,0))),0,IF(V1015-W1015=INDEX(Matches!$G$2:$G$201,MATCH($A1015&amp;"-10",Matches!$J$2:$J$201,0))-INDEX(Matches!$H$2:$H$201,MATCH($A1015&amp;"-10",Matches!$J$2:$J$201,0)),3,2))))),""))</f>
        <v/>
      </c>
      <c r="AH1015" s="13" t="str">
        <f aca="false">IF($B1015="","",SUM(X1015:AG1015))</f>
        <v/>
      </c>
      <c r="AI1015" s="12" t="str">
        <f aca="false">IF($B1015="","",COUNTIF(X1015:AG1015,5))</f>
        <v/>
      </c>
      <c r="AJ1015" s="12" t="str">
        <f aca="false">IF($B1015="","",COUNTIF(X1015:AG1015,"&gt;=2"))</f>
        <v/>
      </c>
      <c r="AK1015" s="12" t="str">
        <f aca="false">IF($B1015="","",COUNT(X1015:AG1015))</f>
        <v/>
      </c>
    </row>
    <row r="1016" customFormat="false" ht="15" hidden="false" customHeight="false" outlineLevel="0" collapsed="false">
      <c r="A1016" s="7"/>
      <c r="B1016" s="7"/>
      <c r="C1016" s="11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12" t="str">
        <f aca="false">IF(OR($B1016="",D1016="",E1016=""),"",IFERROR(IF(OR(INDEX(Matches!$I$2:$I$201,MATCH($A1016&amp;"-1",Matches!$J$2:$J$201,0))="Void",INDEX(Matches!$G$2:$G$201,MATCH($A1016&amp;"-1",Matches!$J$2:$J$201,0))="",INDEX(Matches!$H$2:$H$201,MATCH($A1016&amp;"-1",Matches!$J$2:$J$201,0))=""),"",IF(AND($C1016&lt;&gt;"",INDEX(Matches!$F$2:$F$201,MATCH($A1016&amp;"-1",Matches!$J$2:$J$201,0))&lt;&gt;"",$C1016&gt;=INDEX(Matches!$F$2:$F$201,MATCH($A1016&amp;"-1",Matches!$J$2:$J$201,0))),"",IF(AND(D1016=INDEX(Matches!$G$2:$G$201,MATCH($A1016&amp;"-1",Matches!$J$2:$J$201,0)),E1016=INDEX(Matches!$H$2:$H$201,MATCH($A1016&amp;"-1",Matches!$J$2:$J$201,0))),5,IF(SIGN(D1016-E1016)&lt;&gt;SIGN(INDEX(Matches!$G$2:$G$201,MATCH($A1016&amp;"-1",Matches!$J$2:$J$201,0))-INDEX(Matches!$H$2:$H$201,MATCH($A1016&amp;"-1",Matches!$J$2:$J$201,0))),0,IF(D1016-E1016=INDEX(Matches!$G$2:$G$201,MATCH($A1016&amp;"-1",Matches!$J$2:$J$201,0))-INDEX(Matches!$H$2:$H$201,MATCH($A1016&amp;"-1",Matches!$J$2:$J$201,0)),3,2))))),""))</f>
        <v/>
      </c>
      <c r="Y1016" s="12" t="str">
        <f aca="false">IF(OR($B1016="",F1016="",G1016=""),"",IFERROR(IF(OR(INDEX(Matches!$I$2:$I$201,MATCH($A1016&amp;"-2",Matches!$J$2:$J$201,0))="Void",INDEX(Matches!$G$2:$G$201,MATCH($A1016&amp;"-2",Matches!$J$2:$J$201,0))="",INDEX(Matches!$H$2:$H$201,MATCH($A1016&amp;"-2",Matches!$J$2:$J$201,0))=""),"",IF(AND($C1016&lt;&gt;"",INDEX(Matches!$F$2:$F$201,MATCH($A1016&amp;"-2",Matches!$J$2:$J$201,0))&lt;&gt;"",$C1016&gt;=INDEX(Matches!$F$2:$F$201,MATCH($A1016&amp;"-2",Matches!$J$2:$J$201,0))),"",IF(AND(F1016=INDEX(Matches!$G$2:$G$201,MATCH($A1016&amp;"-2",Matches!$J$2:$J$201,0)),G1016=INDEX(Matches!$H$2:$H$201,MATCH($A1016&amp;"-2",Matches!$J$2:$J$201,0))),5,IF(SIGN(F1016-G1016)&lt;&gt;SIGN(INDEX(Matches!$G$2:$G$201,MATCH($A1016&amp;"-2",Matches!$J$2:$J$201,0))-INDEX(Matches!$H$2:$H$201,MATCH($A1016&amp;"-2",Matches!$J$2:$J$201,0))),0,IF(F1016-G1016=INDEX(Matches!$G$2:$G$201,MATCH($A1016&amp;"-2",Matches!$J$2:$J$201,0))-INDEX(Matches!$H$2:$H$201,MATCH($A1016&amp;"-2",Matches!$J$2:$J$201,0)),3,2))))),""))</f>
        <v/>
      </c>
      <c r="Z1016" s="12" t="str">
        <f aca="false">IF(OR($B1016="",H1016="",I1016=""),"",IFERROR(IF(OR(INDEX(Matches!$I$2:$I$201,MATCH($A1016&amp;"-3",Matches!$J$2:$J$201,0))="Void",INDEX(Matches!$G$2:$G$201,MATCH($A1016&amp;"-3",Matches!$J$2:$J$201,0))="",INDEX(Matches!$H$2:$H$201,MATCH($A1016&amp;"-3",Matches!$J$2:$J$201,0))=""),"",IF(AND($C1016&lt;&gt;"",INDEX(Matches!$F$2:$F$201,MATCH($A1016&amp;"-3",Matches!$J$2:$J$201,0))&lt;&gt;"",$C1016&gt;=INDEX(Matches!$F$2:$F$201,MATCH($A1016&amp;"-3",Matches!$J$2:$J$201,0))),"",IF(AND(H1016=INDEX(Matches!$G$2:$G$201,MATCH($A1016&amp;"-3",Matches!$J$2:$J$201,0)),I1016=INDEX(Matches!$H$2:$H$201,MATCH($A1016&amp;"-3",Matches!$J$2:$J$201,0))),5,IF(SIGN(H1016-I1016)&lt;&gt;SIGN(INDEX(Matches!$G$2:$G$201,MATCH($A1016&amp;"-3",Matches!$J$2:$J$201,0))-INDEX(Matches!$H$2:$H$201,MATCH($A1016&amp;"-3",Matches!$J$2:$J$201,0))),0,IF(H1016-I1016=INDEX(Matches!$G$2:$G$201,MATCH($A1016&amp;"-3",Matches!$J$2:$J$201,0))-INDEX(Matches!$H$2:$H$201,MATCH($A1016&amp;"-3",Matches!$J$2:$J$201,0)),3,2))))),""))</f>
        <v/>
      </c>
      <c r="AA1016" s="12" t="str">
        <f aca="false">IF(OR($B1016="",J1016="",K1016=""),"",IFERROR(IF(OR(INDEX(Matches!$I$2:$I$201,MATCH($A1016&amp;"-4",Matches!$J$2:$J$201,0))="Void",INDEX(Matches!$G$2:$G$201,MATCH($A1016&amp;"-4",Matches!$J$2:$J$201,0))="",INDEX(Matches!$H$2:$H$201,MATCH($A1016&amp;"-4",Matches!$J$2:$J$201,0))=""),"",IF(AND($C1016&lt;&gt;"",INDEX(Matches!$F$2:$F$201,MATCH($A1016&amp;"-4",Matches!$J$2:$J$201,0))&lt;&gt;"",$C1016&gt;=INDEX(Matches!$F$2:$F$201,MATCH($A1016&amp;"-4",Matches!$J$2:$J$201,0))),"",IF(AND(J1016=INDEX(Matches!$G$2:$G$201,MATCH($A1016&amp;"-4",Matches!$J$2:$J$201,0)),K1016=INDEX(Matches!$H$2:$H$201,MATCH($A1016&amp;"-4",Matches!$J$2:$J$201,0))),5,IF(SIGN(J1016-K1016)&lt;&gt;SIGN(INDEX(Matches!$G$2:$G$201,MATCH($A1016&amp;"-4",Matches!$J$2:$J$201,0))-INDEX(Matches!$H$2:$H$201,MATCH($A1016&amp;"-4",Matches!$J$2:$J$201,0))),0,IF(J1016-K1016=INDEX(Matches!$G$2:$G$201,MATCH($A1016&amp;"-4",Matches!$J$2:$J$201,0))-INDEX(Matches!$H$2:$H$201,MATCH($A1016&amp;"-4",Matches!$J$2:$J$201,0)),3,2))))),""))</f>
        <v/>
      </c>
      <c r="AB1016" s="12" t="str">
        <f aca="false">IF(OR($B1016="",L1016="",M1016=""),"",IFERROR(IF(OR(INDEX(Matches!$I$2:$I$201,MATCH($A1016&amp;"-5",Matches!$J$2:$J$201,0))="Void",INDEX(Matches!$G$2:$G$201,MATCH($A1016&amp;"-5",Matches!$J$2:$J$201,0))="",INDEX(Matches!$H$2:$H$201,MATCH($A1016&amp;"-5",Matches!$J$2:$J$201,0))=""),"",IF(AND($C1016&lt;&gt;"",INDEX(Matches!$F$2:$F$201,MATCH($A1016&amp;"-5",Matches!$J$2:$J$201,0))&lt;&gt;"",$C1016&gt;=INDEX(Matches!$F$2:$F$201,MATCH($A1016&amp;"-5",Matches!$J$2:$J$201,0))),"",IF(AND(L1016=INDEX(Matches!$G$2:$G$201,MATCH($A1016&amp;"-5",Matches!$J$2:$J$201,0)),M1016=INDEX(Matches!$H$2:$H$201,MATCH($A1016&amp;"-5",Matches!$J$2:$J$201,0))),5,IF(SIGN(L1016-M1016)&lt;&gt;SIGN(INDEX(Matches!$G$2:$G$201,MATCH($A1016&amp;"-5",Matches!$J$2:$J$201,0))-INDEX(Matches!$H$2:$H$201,MATCH($A1016&amp;"-5",Matches!$J$2:$J$201,0))),0,IF(L1016-M1016=INDEX(Matches!$G$2:$G$201,MATCH($A1016&amp;"-5",Matches!$J$2:$J$201,0))-INDEX(Matches!$H$2:$H$201,MATCH($A1016&amp;"-5",Matches!$J$2:$J$201,0)),3,2))))),""))</f>
        <v/>
      </c>
      <c r="AC1016" s="12" t="str">
        <f aca="false">IF(OR($B1016="",N1016="",O1016=""),"",IFERROR(IF(OR(INDEX(Matches!$I$2:$I$201,MATCH($A1016&amp;"-6",Matches!$J$2:$J$201,0))="Void",INDEX(Matches!$G$2:$G$201,MATCH($A1016&amp;"-6",Matches!$J$2:$J$201,0))="",INDEX(Matches!$H$2:$H$201,MATCH($A1016&amp;"-6",Matches!$J$2:$J$201,0))=""),"",IF(AND($C1016&lt;&gt;"",INDEX(Matches!$F$2:$F$201,MATCH($A1016&amp;"-6",Matches!$J$2:$J$201,0))&lt;&gt;"",$C1016&gt;=INDEX(Matches!$F$2:$F$201,MATCH($A1016&amp;"-6",Matches!$J$2:$J$201,0))),"",IF(AND(N1016=INDEX(Matches!$G$2:$G$201,MATCH($A1016&amp;"-6",Matches!$J$2:$J$201,0)),O1016=INDEX(Matches!$H$2:$H$201,MATCH($A1016&amp;"-6",Matches!$J$2:$J$201,0))),5,IF(SIGN(N1016-O1016)&lt;&gt;SIGN(INDEX(Matches!$G$2:$G$201,MATCH($A1016&amp;"-6",Matches!$J$2:$J$201,0))-INDEX(Matches!$H$2:$H$201,MATCH($A1016&amp;"-6",Matches!$J$2:$J$201,0))),0,IF(N1016-O1016=INDEX(Matches!$G$2:$G$201,MATCH($A1016&amp;"-6",Matches!$J$2:$J$201,0))-INDEX(Matches!$H$2:$H$201,MATCH($A1016&amp;"-6",Matches!$J$2:$J$201,0)),3,2))))),""))</f>
        <v/>
      </c>
      <c r="AD1016" s="12" t="str">
        <f aca="false">IF(OR($B1016="",P1016="",Q1016=""),"",IFERROR(IF(OR(INDEX(Matches!$I$2:$I$201,MATCH($A1016&amp;"-7",Matches!$J$2:$J$201,0))="Void",INDEX(Matches!$G$2:$G$201,MATCH($A1016&amp;"-7",Matches!$J$2:$J$201,0))="",INDEX(Matches!$H$2:$H$201,MATCH($A1016&amp;"-7",Matches!$J$2:$J$201,0))=""),"",IF(AND($C1016&lt;&gt;"",INDEX(Matches!$F$2:$F$201,MATCH($A1016&amp;"-7",Matches!$J$2:$J$201,0))&lt;&gt;"",$C1016&gt;=INDEX(Matches!$F$2:$F$201,MATCH($A1016&amp;"-7",Matches!$J$2:$J$201,0))),"",IF(AND(P1016=INDEX(Matches!$G$2:$G$201,MATCH($A1016&amp;"-7",Matches!$J$2:$J$201,0)),Q1016=INDEX(Matches!$H$2:$H$201,MATCH($A1016&amp;"-7",Matches!$J$2:$J$201,0))),5,IF(SIGN(P1016-Q1016)&lt;&gt;SIGN(INDEX(Matches!$G$2:$G$201,MATCH($A1016&amp;"-7",Matches!$J$2:$J$201,0))-INDEX(Matches!$H$2:$H$201,MATCH($A1016&amp;"-7",Matches!$J$2:$J$201,0))),0,IF(P1016-Q1016=INDEX(Matches!$G$2:$G$201,MATCH($A1016&amp;"-7",Matches!$J$2:$J$201,0))-INDEX(Matches!$H$2:$H$201,MATCH($A1016&amp;"-7",Matches!$J$2:$J$201,0)),3,2))))),""))</f>
        <v/>
      </c>
      <c r="AE1016" s="12" t="str">
        <f aca="false">IF(OR($B1016="",R1016="",S1016=""),"",IFERROR(IF(OR(INDEX(Matches!$I$2:$I$201,MATCH($A1016&amp;"-8",Matches!$J$2:$J$201,0))="Void",INDEX(Matches!$G$2:$G$201,MATCH($A1016&amp;"-8",Matches!$J$2:$J$201,0))="",INDEX(Matches!$H$2:$H$201,MATCH($A1016&amp;"-8",Matches!$J$2:$J$201,0))=""),"",IF(AND($C1016&lt;&gt;"",INDEX(Matches!$F$2:$F$201,MATCH($A1016&amp;"-8",Matches!$J$2:$J$201,0))&lt;&gt;"",$C1016&gt;=INDEX(Matches!$F$2:$F$201,MATCH($A1016&amp;"-8",Matches!$J$2:$J$201,0))),"",IF(AND(R1016=INDEX(Matches!$G$2:$G$201,MATCH($A1016&amp;"-8",Matches!$J$2:$J$201,0)),S1016=INDEX(Matches!$H$2:$H$201,MATCH($A1016&amp;"-8",Matches!$J$2:$J$201,0))),5,IF(SIGN(R1016-S1016)&lt;&gt;SIGN(INDEX(Matches!$G$2:$G$201,MATCH($A1016&amp;"-8",Matches!$J$2:$J$201,0))-INDEX(Matches!$H$2:$H$201,MATCH($A1016&amp;"-8",Matches!$J$2:$J$201,0))),0,IF(R1016-S1016=INDEX(Matches!$G$2:$G$201,MATCH($A1016&amp;"-8",Matches!$J$2:$J$201,0))-INDEX(Matches!$H$2:$H$201,MATCH($A1016&amp;"-8",Matches!$J$2:$J$201,0)),3,2))))),""))</f>
        <v/>
      </c>
      <c r="AF1016" s="12" t="str">
        <f aca="false">IF(OR($B1016="",T1016="",U1016=""),"",IFERROR(IF(OR(INDEX(Matches!$I$2:$I$201,MATCH($A1016&amp;"-9",Matches!$J$2:$J$201,0))="Void",INDEX(Matches!$G$2:$G$201,MATCH($A1016&amp;"-9",Matches!$J$2:$J$201,0))="",INDEX(Matches!$H$2:$H$201,MATCH($A1016&amp;"-9",Matches!$J$2:$J$201,0))=""),"",IF(AND($C1016&lt;&gt;"",INDEX(Matches!$F$2:$F$201,MATCH($A1016&amp;"-9",Matches!$J$2:$J$201,0))&lt;&gt;"",$C1016&gt;=INDEX(Matches!$F$2:$F$201,MATCH($A1016&amp;"-9",Matches!$J$2:$J$201,0))),"",IF(AND(T1016=INDEX(Matches!$G$2:$G$201,MATCH($A1016&amp;"-9",Matches!$J$2:$J$201,0)),U1016=INDEX(Matches!$H$2:$H$201,MATCH($A1016&amp;"-9",Matches!$J$2:$J$201,0))),5,IF(SIGN(T1016-U1016)&lt;&gt;SIGN(INDEX(Matches!$G$2:$G$201,MATCH($A1016&amp;"-9",Matches!$J$2:$J$201,0))-INDEX(Matches!$H$2:$H$201,MATCH($A1016&amp;"-9",Matches!$J$2:$J$201,0))),0,IF(T1016-U1016=INDEX(Matches!$G$2:$G$201,MATCH($A1016&amp;"-9",Matches!$J$2:$J$201,0))-INDEX(Matches!$H$2:$H$201,MATCH($A1016&amp;"-9",Matches!$J$2:$J$201,0)),3,2))))),""))</f>
        <v/>
      </c>
      <c r="AG1016" s="12" t="str">
        <f aca="false">IF(OR($B1016="",V1016="",W1016=""),"",IFERROR(IF(OR(INDEX(Matches!$I$2:$I$201,MATCH($A1016&amp;"-10",Matches!$J$2:$J$201,0))="Void",INDEX(Matches!$G$2:$G$201,MATCH($A1016&amp;"-10",Matches!$J$2:$J$201,0))="",INDEX(Matches!$H$2:$H$201,MATCH($A1016&amp;"-10",Matches!$J$2:$J$201,0))=""),"",IF(AND($C1016&lt;&gt;"",INDEX(Matches!$F$2:$F$201,MATCH($A1016&amp;"-10",Matches!$J$2:$J$201,0))&lt;&gt;"",$C1016&gt;=INDEX(Matches!$F$2:$F$201,MATCH($A1016&amp;"-10",Matches!$J$2:$J$201,0))),"",IF(AND(V1016=INDEX(Matches!$G$2:$G$201,MATCH($A1016&amp;"-10",Matches!$J$2:$J$201,0)),W1016=INDEX(Matches!$H$2:$H$201,MATCH($A1016&amp;"-10",Matches!$J$2:$J$201,0))),5,IF(SIGN(V1016-W1016)&lt;&gt;SIGN(INDEX(Matches!$G$2:$G$201,MATCH($A1016&amp;"-10",Matches!$J$2:$J$201,0))-INDEX(Matches!$H$2:$H$201,MATCH($A1016&amp;"-10",Matches!$J$2:$J$201,0))),0,IF(V1016-W1016=INDEX(Matches!$G$2:$G$201,MATCH($A1016&amp;"-10",Matches!$J$2:$J$201,0))-INDEX(Matches!$H$2:$H$201,MATCH($A1016&amp;"-10",Matches!$J$2:$J$201,0)),3,2))))),""))</f>
        <v/>
      </c>
      <c r="AH1016" s="13" t="str">
        <f aca="false">IF($B1016="","",SUM(X1016:AG1016))</f>
        <v/>
      </c>
      <c r="AI1016" s="12" t="str">
        <f aca="false">IF($B1016="","",COUNTIF(X1016:AG1016,5))</f>
        <v/>
      </c>
      <c r="AJ1016" s="12" t="str">
        <f aca="false">IF($B1016="","",COUNTIF(X1016:AG1016,"&gt;=2"))</f>
        <v/>
      </c>
      <c r="AK1016" s="12" t="str">
        <f aca="false">IF($B1016="","",COUNT(X1016:AG1016))</f>
        <v/>
      </c>
    </row>
    <row r="1017" customFormat="false" ht="15" hidden="false" customHeight="false" outlineLevel="0" collapsed="false">
      <c r="A1017" s="7"/>
      <c r="B1017" s="7"/>
      <c r="C1017" s="11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12" t="str">
        <f aca="false">IF(OR($B1017="",D1017="",E1017=""),"",IFERROR(IF(OR(INDEX(Matches!$I$2:$I$201,MATCH($A1017&amp;"-1",Matches!$J$2:$J$201,0))="Void",INDEX(Matches!$G$2:$G$201,MATCH($A1017&amp;"-1",Matches!$J$2:$J$201,0))="",INDEX(Matches!$H$2:$H$201,MATCH($A1017&amp;"-1",Matches!$J$2:$J$201,0))=""),"",IF(AND($C1017&lt;&gt;"",INDEX(Matches!$F$2:$F$201,MATCH($A1017&amp;"-1",Matches!$J$2:$J$201,0))&lt;&gt;"",$C1017&gt;=INDEX(Matches!$F$2:$F$201,MATCH($A1017&amp;"-1",Matches!$J$2:$J$201,0))),"",IF(AND(D1017=INDEX(Matches!$G$2:$G$201,MATCH($A1017&amp;"-1",Matches!$J$2:$J$201,0)),E1017=INDEX(Matches!$H$2:$H$201,MATCH($A1017&amp;"-1",Matches!$J$2:$J$201,0))),5,IF(SIGN(D1017-E1017)&lt;&gt;SIGN(INDEX(Matches!$G$2:$G$201,MATCH($A1017&amp;"-1",Matches!$J$2:$J$201,0))-INDEX(Matches!$H$2:$H$201,MATCH($A1017&amp;"-1",Matches!$J$2:$J$201,0))),0,IF(D1017-E1017=INDEX(Matches!$G$2:$G$201,MATCH($A1017&amp;"-1",Matches!$J$2:$J$201,0))-INDEX(Matches!$H$2:$H$201,MATCH($A1017&amp;"-1",Matches!$J$2:$J$201,0)),3,2))))),""))</f>
        <v/>
      </c>
      <c r="Y1017" s="12" t="str">
        <f aca="false">IF(OR($B1017="",F1017="",G1017=""),"",IFERROR(IF(OR(INDEX(Matches!$I$2:$I$201,MATCH($A1017&amp;"-2",Matches!$J$2:$J$201,0))="Void",INDEX(Matches!$G$2:$G$201,MATCH($A1017&amp;"-2",Matches!$J$2:$J$201,0))="",INDEX(Matches!$H$2:$H$201,MATCH($A1017&amp;"-2",Matches!$J$2:$J$201,0))=""),"",IF(AND($C1017&lt;&gt;"",INDEX(Matches!$F$2:$F$201,MATCH($A1017&amp;"-2",Matches!$J$2:$J$201,0))&lt;&gt;"",$C1017&gt;=INDEX(Matches!$F$2:$F$201,MATCH($A1017&amp;"-2",Matches!$J$2:$J$201,0))),"",IF(AND(F1017=INDEX(Matches!$G$2:$G$201,MATCH($A1017&amp;"-2",Matches!$J$2:$J$201,0)),G1017=INDEX(Matches!$H$2:$H$201,MATCH($A1017&amp;"-2",Matches!$J$2:$J$201,0))),5,IF(SIGN(F1017-G1017)&lt;&gt;SIGN(INDEX(Matches!$G$2:$G$201,MATCH($A1017&amp;"-2",Matches!$J$2:$J$201,0))-INDEX(Matches!$H$2:$H$201,MATCH($A1017&amp;"-2",Matches!$J$2:$J$201,0))),0,IF(F1017-G1017=INDEX(Matches!$G$2:$G$201,MATCH($A1017&amp;"-2",Matches!$J$2:$J$201,0))-INDEX(Matches!$H$2:$H$201,MATCH($A1017&amp;"-2",Matches!$J$2:$J$201,0)),3,2))))),""))</f>
        <v/>
      </c>
      <c r="Z1017" s="12" t="str">
        <f aca="false">IF(OR($B1017="",H1017="",I1017=""),"",IFERROR(IF(OR(INDEX(Matches!$I$2:$I$201,MATCH($A1017&amp;"-3",Matches!$J$2:$J$201,0))="Void",INDEX(Matches!$G$2:$G$201,MATCH($A1017&amp;"-3",Matches!$J$2:$J$201,0))="",INDEX(Matches!$H$2:$H$201,MATCH($A1017&amp;"-3",Matches!$J$2:$J$201,0))=""),"",IF(AND($C1017&lt;&gt;"",INDEX(Matches!$F$2:$F$201,MATCH($A1017&amp;"-3",Matches!$J$2:$J$201,0))&lt;&gt;"",$C1017&gt;=INDEX(Matches!$F$2:$F$201,MATCH($A1017&amp;"-3",Matches!$J$2:$J$201,0))),"",IF(AND(H1017=INDEX(Matches!$G$2:$G$201,MATCH($A1017&amp;"-3",Matches!$J$2:$J$201,0)),I1017=INDEX(Matches!$H$2:$H$201,MATCH($A1017&amp;"-3",Matches!$J$2:$J$201,0))),5,IF(SIGN(H1017-I1017)&lt;&gt;SIGN(INDEX(Matches!$G$2:$G$201,MATCH($A1017&amp;"-3",Matches!$J$2:$J$201,0))-INDEX(Matches!$H$2:$H$201,MATCH($A1017&amp;"-3",Matches!$J$2:$J$201,0))),0,IF(H1017-I1017=INDEX(Matches!$G$2:$G$201,MATCH($A1017&amp;"-3",Matches!$J$2:$J$201,0))-INDEX(Matches!$H$2:$H$201,MATCH($A1017&amp;"-3",Matches!$J$2:$J$201,0)),3,2))))),""))</f>
        <v/>
      </c>
      <c r="AA1017" s="12" t="str">
        <f aca="false">IF(OR($B1017="",J1017="",K1017=""),"",IFERROR(IF(OR(INDEX(Matches!$I$2:$I$201,MATCH($A1017&amp;"-4",Matches!$J$2:$J$201,0))="Void",INDEX(Matches!$G$2:$G$201,MATCH($A1017&amp;"-4",Matches!$J$2:$J$201,0))="",INDEX(Matches!$H$2:$H$201,MATCH($A1017&amp;"-4",Matches!$J$2:$J$201,0))=""),"",IF(AND($C1017&lt;&gt;"",INDEX(Matches!$F$2:$F$201,MATCH($A1017&amp;"-4",Matches!$J$2:$J$201,0))&lt;&gt;"",$C1017&gt;=INDEX(Matches!$F$2:$F$201,MATCH($A1017&amp;"-4",Matches!$J$2:$J$201,0))),"",IF(AND(J1017=INDEX(Matches!$G$2:$G$201,MATCH($A1017&amp;"-4",Matches!$J$2:$J$201,0)),K1017=INDEX(Matches!$H$2:$H$201,MATCH($A1017&amp;"-4",Matches!$J$2:$J$201,0))),5,IF(SIGN(J1017-K1017)&lt;&gt;SIGN(INDEX(Matches!$G$2:$G$201,MATCH($A1017&amp;"-4",Matches!$J$2:$J$201,0))-INDEX(Matches!$H$2:$H$201,MATCH($A1017&amp;"-4",Matches!$J$2:$J$201,0))),0,IF(J1017-K1017=INDEX(Matches!$G$2:$G$201,MATCH($A1017&amp;"-4",Matches!$J$2:$J$201,0))-INDEX(Matches!$H$2:$H$201,MATCH($A1017&amp;"-4",Matches!$J$2:$J$201,0)),3,2))))),""))</f>
        <v/>
      </c>
      <c r="AB1017" s="12" t="str">
        <f aca="false">IF(OR($B1017="",L1017="",M1017=""),"",IFERROR(IF(OR(INDEX(Matches!$I$2:$I$201,MATCH($A1017&amp;"-5",Matches!$J$2:$J$201,0))="Void",INDEX(Matches!$G$2:$G$201,MATCH($A1017&amp;"-5",Matches!$J$2:$J$201,0))="",INDEX(Matches!$H$2:$H$201,MATCH($A1017&amp;"-5",Matches!$J$2:$J$201,0))=""),"",IF(AND($C1017&lt;&gt;"",INDEX(Matches!$F$2:$F$201,MATCH($A1017&amp;"-5",Matches!$J$2:$J$201,0))&lt;&gt;"",$C1017&gt;=INDEX(Matches!$F$2:$F$201,MATCH($A1017&amp;"-5",Matches!$J$2:$J$201,0))),"",IF(AND(L1017=INDEX(Matches!$G$2:$G$201,MATCH($A1017&amp;"-5",Matches!$J$2:$J$201,0)),M1017=INDEX(Matches!$H$2:$H$201,MATCH($A1017&amp;"-5",Matches!$J$2:$J$201,0))),5,IF(SIGN(L1017-M1017)&lt;&gt;SIGN(INDEX(Matches!$G$2:$G$201,MATCH($A1017&amp;"-5",Matches!$J$2:$J$201,0))-INDEX(Matches!$H$2:$H$201,MATCH($A1017&amp;"-5",Matches!$J$2:$J$201,0))),0,IF(L1017-M1017=INDEX(Matches!$G$2:$G$201,MATCH($A1017&amp;"-5",Matches!$J$2:$J$201,0))-INDEX(Matches!$H$2:$H$201,MATCH($A1017&amp;"-5",Matches!$J$2:$J$201,0)),3,2))))),""))</f>
        <v/>
      </c>
      <c r="AC1017" s="12" t="str">
        <f aca="false">IF(OR($B1017="",N1017="",O1017=""),"",IFERROR(IF(OR(INDEX(Matches!$I$2:$I$201,MATCH($A1017&amp;"-6",Matches!$J$2:$J$201,0))="Void",INDEX(Matches!$G$2:$G$201,MATCH($A1017&amp;"-6",Matches!$J$2:$J$201,0))="",INDEX(Matches!$H$2:$H$201,MATCH($A1017&amp;"-6",Matches!$J$2:$J$201,0))=""),"",IF(AND($C1017&lt;&gt;"",INDEX(Matches!$F$2:$F$201,MATCH($A1017&amp;"-6",Matches!$J$2:$J$201,0))&lt;&gt;"",$C1017&gt;=INDEX(Matches!$F$2:$F$201,MATCH($A1017&amp;"-6",Matches!$J$2:$J$201,0))),"",IF(AND(N1017=INDEX(Matches!$G$2:$G$201,MATCH($A1017&amp;"-6",Matches!$J$2:$J$201,0)),O1017=INDEX(Matches!$H$2:$H$201,MATCH($A1017&amp;"-6",Matches!$J$2:$J$201,0))),5,IF(SIGN(N1017-O1017)&lt;&gt;SIGN(INDEX(Matches!$G$2:$G$201,MATCH($A1017&amp;"-6",Matches!$J$2:$J$201,0))-INDEX(Matches!$H$2:$H$201,MATCH($A1017&amp;"-6",Matches!$J$2:$J$201,0))),0,IF(N1017-O1017=INDEX(Matches!$G$2:$G$201,MATCH($A1017&amp;"-6",Matches!$J$2:$J$201,0))-INDEX(Matches!$H$2:$H$201,MATCH($A1017&amp;"-6",Matches!$J$2:$J$201,0)),3,2))))),""))</f>
        <v/>
      </c>
      <c r="AD1017" s="12" t="str">
        <f aca="false">IF(OR($B1017="",P1017="",Q1017=""),"",IFERROR(IF(OR(INDEX(Matches!$I$2:$I$201,MATCH($A1017&amp;"-7",Matches!$J$2:$J$201,0))="Void",INDEX(Matches!$G$2:$G$201,MATCH($A1017&amp;"-7",Matches!$J$2:$J$201,0))="",INDEX(Matches!$H$2:$H$201,MATCH($A1017&amp;"-7",Matches!$J$2:$J$201,0))=""),"",IF(AND($C1017&lt;&gt;"",INDEX(Matches!$F$2:$F$201,MATCH($A1017&amp;"-7",Matches!$J$2:$J$201,0))&lt;&gt;"",$C1017&gt;=INDEX(Matches!$F$2:$F$201,MATCH($A1017&amp;"-7",Matches!$J$2:$J$201,0))),"",IF(AND(P1017=INDEX(Matches!$G$2:$G$201,MATCH($A1017&amp;"-7",Matches!$J$2:$J$201,0)),Q1017=INDEX(Matches!$H$2:$H$201,MATCH($A1017&amp;"-7",Matches!$J$2:$J$201,0))),5,IF(SIGN(P1017-Q1017)&lt;&gt;SIGN(INDEX(Matches!$G$2:$G$201,MATCH($A1017&amp;"-7",Matches!$J$2:$J$201,0))-INDEX(Matches!$H$2:$H$201,MATCH($A1017&amp;"-7",Matches!$J$2:$J$201,0))),0,IF(P1017-Q1017=INDEX(Matches!$G$2:$G$201,MATCH($A1017&amp;"-7",Matches!$J$2:$J$201,0))-INDEX(Matches!$H$2:$H$201,MATCH($A1017&amp;"-7",Matches!$J$2:$J$201,0)),3,2))))),""))</f>
        <v/>
      </c>
      <c r="AE1017" s="12" t="str">
        <f aca="false">IF(OR($B1017="",R1017="",S1017=""),"",IFERROR(IF(OR(INDEX(Matches!$I$2:$I$201,MATCH($A1017&amp;"-8",Matches!$J$2:$J$201,0))="Void",INDEX(Matches!$G$2:$G$201,MATCH($A1017&amp;"-8",Matches!$J$2:$J$201,0))="",INDEX(Matches!$H$2:$H$201,MATCH($A1017&amp;"-8",Matches!$J$2:$J$201,0))=""),"",IF(AND($C1017&lt;&gt;"",INDEX(Matches!$F$2:$F$201,MATCH($A1017&amp;"-8",Matches!$J$2:$J$201,0))&lt;&gt;"",$C1017&gt;=INDEX(Matches!$F$2:$F$201,MATCH($A1017&amp;"-8",Matches!$J$2:$J$201,0))),"",IF(AND(R1017=INDEX(Matches!$G$2:$G$201,MATCH($A1017&amp;"-8",Matches!$J$2:$J$201,0)),S1017=INDEX(Matches!$H$2:$H$201,MATCH($A1017&amp;"-8",Matches!$J$2:$J$201,0))),5,IF(SIGN(R1017-S1017)&lt;&gt;SIGN(INDEX(Matches!$G$2:$G$201,MATCH($A1017&amp;"-8",Matches!$J$2:$J$201,0))-INDEX(Matches!$H$2:$H$201,MATCH($A1017&amp;"-8",Matches!$J$2:$J$201,0))),0,IF(R1017-S1017=INDEX(Matches!$G$2:$G$201,MATCH($A1017&amp;"-8",Matches!$J$2:$J$201,0))-INDEX(Matches!$H$2:$H$201,MATCH($A1017&amp;"-8",Matches!$J$2:$J$201,0)),3,2))))),""))</f>
        <v/>
      </c>
      <c r="AF1017" s="12" t="str">
        <f aca="false">IF(OR($B1017="",T1017="",U1017=""),"",IFERROR(IF(OR(INDEX(Matches!$I$2:$I$201,MATCH($A1017&amp;"-9",Matches!$J$2:$J$201,0))="Void",INDEX(Matches!$G$2:$G$201,MATCH($A1017&amp;"-9",Matches!$J$2:$J$201,0))="",INDEX(Matches!$H$2:$H$201,MATCH($A1017&amp;"-9",Matches!$J$2:$J$201,0))=""),"",IF(AND($C1017&lt;&gt;"",INDEX(Matches!$F$2:$F$201,MATCH($A1017&amp;"-9",Matches!$J$2:$J$201,0))&lt;&gt;"",$C1017&gt;=INDEX(Matches!$F$2:$F$201,MATCH($A1017&amp;"-9",Matches!$J$2:$J$201,0))),"",IF(AND(T1017=INDEX(Matches!$G$2:$G$201,MATCH($A1017&amp;"-9",Matches!$J$2:$J$201,0)),U1017=INDEX(Matches!$H$2:$H$201,MATCH($A1017&amp;"-9",Matches!$J$2:$J$201,0))),5,IF(SIGN(T1017-U1017)&lt;&gt;SIGN(INDEX(Matches!$G$2:$G$201,MATCH($A1017&amp;"-9",Matches!$J$2:$J$201,0))-INDEX(Matches!$H$2:$H$201,MATCH($A1017&amp;"-9",Matches!$J$2:$J$201,0))),0,IF(T1017-U1017=INDEX(Matches!$G$2:$G$201,MATCH($A1017&amp;"-9",Matches!$J$2:$J$201,0))-INDEX(Matches!$H$2:$H$201,MATCH($A1017&amp;"-9",Matches!$J$2:$J$201,0)),3,2))))),""))</f>
        <v/>
      </c>
      <c r="AG1017" s="12" t="str">
        <f aca="false">IF(OR($B1017="",V1017="",W1017=""),"",IFERROR(IF(OR(INDEX(Matches!$I$2:$I$201,MATCH($A1017&amp;"-10",Matches!$J$2:$J$201,0))="Void",INDEX(Matches!$G$2:$G$201,MATCH($A1017&amp;"-10",Matches!$J$2:$J$201,0))="",INDEX(Matches!$H$2:$H$201,MATCH($A1017&amp;"-10",Matches!$J$2:$J$201,0))=""),"",IF(AND($C1017&lt;&gt;"",INDEX(Matches!$F$2:$F$201,MATCH($A1017&amp;"-10",Matches!$J$2:$J$201,0))&lt;&gt;"",$C1017&gt;=INDEX(Matches!$F$2:$F$201,MATCH($A1017&amp;"-10",Matches!$J$2:$J$201,0))),"",IF(AND(V1017=INDEX(Matches!$G$2:$G$201,MATCH($A1017&amp;"-10",Matches!$J$2:$J$201,0)),W1017=INDEX(Matches!$H$2:$H$201,MATCH($A1017&amp;"-10",Matches!$J$2:$J$201,0))),5,IF(SIGN(V1017-W1017)&lt;&gt;SIGN(INDEX(Matches!$G$2:$G$201,MATCH($A1017&amp;"-10",Matches!$J$2:$J$201,0))-INDEX(Matches!$H$2:$H$201,MATCH($A1017&amp;"-10",Matches!$J$2:$J$201,0))),0,IF(V1017-W1017=INDEX(Matches!$G$2:$G$201,MATCH($A1017&amp;"-10",Matches!$J$2:$J$201,0))-INDEX(Matches!$H$2:$H$201,MATCH($A1017&amp;"-10",Matches!$J$2:$J$201,0)),3,2))))),""))</f>
        <v/>
      </c>
      <c r="AH1017" s="13" t="str">
        <f aca="false">IF($B1017="","",SUM(X1017:AG1017))</f>
        <v/>
      </c>
      <c r="AI1017" s="12" t="str">
        <f aca="false">IF($B1017="","",COUNTIF(X1017:AG1017,5))</f>
        <v/>
      </c>
      <c r="AJ1017" s="12" t="str">
        <f aca="false">IF($B1017="","",COUNTIF(X1017:AG1017,"&gt;=2"))</f>
        <v/>
      </c>
      <c r="AK1017" s="12" t="str">
        <f aca="false">IF($B1017="","",COUNT(X1017:AG1017))</f>
        <v/>
      </c>
    </row>
    <row r="1018" customFormat="false" ht="15" hidden="false" customHeight="false" outlineLevel="0" collapsed="false">
      <c r="A1018" s="7"/>
      <c r="B1018" s="7"/>
      <c r="C1018" s="11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12" t="str">
        <f aca="false">IF(OR($B1018="",D1018="",E1018=""),"",IFERROR(IF(OR(INDEX(Matches!$I$2:$I$201,MATCH($A1018&amp;"-1",Matches!$J$2:$J$201,0))="Void",INDEX(Matches!$G$2:$G$201,MATCH($A1018&amp;"-1",Matches!$J$2:$J$201,0))="",INDEX(Matches!$H$2:$H$201,MATCH($A1018&amp;"-1",Matches!$J$2:$J$201,0))=""),"",IF(AND($C1018&lt;&gt;"",INDEX(Matches!$F$2:$F$201,MATCH($A1018&amp;"-1",Matches!$J$2:$J$201,0))&lt;&gt;"",$C1018&gt;=INDEX(Matches!$F$2:$F$201,MATCH($A1018&amp;"-1",Matches!$J$2:$J$201,0))),"",IF(AND(D1018=INDEX(Matches!$G$2:$G$201,MATCH($A1018&amp;"-1",Matches!$J$2:$J$201,0)),E1018=INDEX(Matches!$H$2:$H$201,MATCH($A1018&amp;"-1",Matches!$J$2:$J$201,0))),5,IF(SIGN(D1018-E1018)&lt;&gt;SIGN(INDEX(Matches!$G$2:$G$201,MATCH($A1018&amp;"-1",Matches!$J$2:$J$201,0))-INDEX(Matches!$H$2:$H$201,MATCH($A1018&amp;"-1",Matches!$J$2:$J$201,0))),0,IF(D1018-E1018=INDEX(Matches!$G$2:$G$201,MATCH($A1018&amp;"-1",Matches!$J$2:$J$201,0))-INDEX(Matches!$H$2:$H$201,MATCH($A1018&amp;"-1",Matches!$J$2:$J$201,0)),3,2))))),""))</f>
        <v/>
      </c>
      <c r="Y1018" s="12" t="str">
        <f aca="false">IF(OR($B1018="",F1018="",G1018=""),"",IFERROR(IF(OR(INDEX(Matches!$I$2:$I$201,MATCH($A1018&amp;"-2",Matches!$J$2:$J$201,0))="Void",INDEX(Matches!$G$2:$G$201,MATCH($A1018&amp;"-2",Matches!$J$2:$J$201,0))="",INDEX(Matches!$H$2:$H$201,MATCH($A1018&amp;"-2",Matches!$J$2:$J$201,0))=""),"",IF(AND($C1018&lt;&gt;"",INDEX(Matches!$F$2:$F$201,MATCH($A1018&amp;"-2",Matches!$J$2:$J$201,0))&lt;&gt;"",$C1018&gt;=INDEX(Matches!$F$2:$F$201,MATCH($A1018&amp;"-2",Matches!$J$2:$J$201,0))),"",IF(AND(F1018=INDEX(Matches!$G$2:$G$201,MATCH($A1018&amp;"-2",Matches!$J$2:$J$201,0)),G1018=INDEX(Matches!$H$2:$H$201,MATCH($A1018&amp;"-2",Matches!$J$2:$J$201,0))),5,IF(SIGN(F1018-G1018)&lt;&gt;SIGN(INDEX(Matches!$G$2:$G$201,MATCH($A1018&amp;"-2",Matches!$J$2:$J$201,0))-INDEX(Matches!$H$2:$H$201,MATCH($A1018&amp;"-2",Matches!$J$2:$J$201,0))),0,IF(F1018-G1018=INDEX(Matches!$G$2:$G$201,MATCH($A1018&amp;"-2",Matches!$J$2:$J$201,0))-INDEX(Matches!$H$2:$H$201,MATCH($A1018&amp;"-2",Matches!$J$2:$J$201,0)),3,2))))),""))</f>
        <v/>
      </c>
      <c r="Z1018" s="12" t="str">
        <f aca="false">IF(OR($B1018="",H1018="",I1018=""),"",IFERROR(IF(OR(INDEX(Matches!$I$2:$I$201,MATCH($A1018&amp;"-3",Matches!$J$2:$J$201,0))="Void",INDEX(Matches!$G$2:$G$201,MATCH($A1018&amp;"-3",Matches!$J$2:$J$201,0))="",INDEX(Matches!$H$2:$H$201,MATCH($A1018&amp;"-3",Matches!$J$2:$J$201,0))=""),"",IF(AND($C1018&lt;&gt;"",INDEX(Matches!$F$2:$F$201,MATCH($A1018&amp;"-3",Matches!$J$2:$J$201,0))&lt;&gt;"",$C1018&gt;=INDEX(Matches!$F$2:$F$201,MATCH($A1018&amp;"-3",Matches!$J$2:$J$201,0))),"",IF(AND(H1018=INDEX(Matches!$G$2:$G$201,MATCH($A1018&amp;"-3",Matches!$J$2:$J$201,0)),I1018=INDEX(Matches!$H$2:$H$201,MATCH($A1018&amp;"-3",Matches!$J$2:$J$201,0))),5,IF(SIGN(H1018-I1018)&lt;&gt;SIGN(INDEX(Matches!$G$2:$G$201,MATCH($A1018&amp;"-3",Matches!$J$2:$J$201,0))-INDEX(Matches!$H$2:$H$201,MATCH($A1018&amp;"-3",Matches!$J$2:$J$201,0))),0,IF(H1018-I1018=INDEX(Matches!$G$2:$G$201,MATCH($A1018&amp;"-3",Matches!$J$2:$J$201,0))-INDEX(Matches!$H$2:$H$201,MATCH($A1018&amp;"-3",Matches!$J$2:$J$201,0)),3,2))))),""))</f>
        <v/>
      </c>
      <c r="AA1018" s="12" t="str">
        <f aca="false">IF(OR($B1018="",J1018="",K1018=""),"",IFERROR(IF(OR(INDEX(Matches!$I$2:$I$201,MATCH($A1018&amp;"-4",Matches!$J$2:$J$201,0))="Void",INDEX(Matches!$G$2:$G$201,MATCH($A1018&amp;"-4",Matches!$J$2:$J$201,0))="",INDEX(Matches!$H$2:$H$201,MATCH($A1018&amp;"-4",Matches!$J$2:$J$201,0))=""),"",IF(AND($C1018&lt;&gt;"",INDEX(Matches!$F$2:$F$201,MATCH($A1018&amp;"-4",Matches!$J$2:$J$201,0))&lt;&gt;"",$C1018&gt;=INDEX(Matches!$F$2:$F$201,MATCH($A1018&amp;"-4",Matches!$J$2:$J$201,0))),"",IF(AND(J1018=INDEX(Matches!$G$2:$G$201,MATCH($A1018&amp;"-4",Matches!$J$2:$J$201,0)),K1018=INDEX(Matches!$H$2:$H$201,MATCH($A1018&amp;"-4",Matches!$J$2:$J$201,0))),5,IF(SIGN(J1018-K1018)&lt;&gt;SIGN(INDEX(Matches!$G$2:$G$201,MATCH($A1018&amp;"-4",Matches!$J$2:$J$201,0))-INDEX(Matches!$H$2:$H$201,MATCH($A1018&amp;"-4",Matches!$J$2:$J$201,0))),0,IF(J1018-K1018=INDEX(Matches!$G$2:$G$201,MATCH($A1018&amp;"-4",Matches!$J$2:$J$201,0))-INDEX(Matches!$H$2:$H$201,MATCH($A1018&amp;"-4",Matches!$J$2:$J$201,0)),3,2))))),""))</f>
        <v/>
      </c>
      <c r="AB1018" s="12" t="str">
        <f aca="false">IF(OR($B1018="",L1018="",M1018=""),"",IFERROR(IF(OR(INDEX(Matches!$I$2:$I$201,MATCH($A1018&amp;"-5",Matches!$J$2:$J$201,0))="Void",INDEX(Matches!$G$2:$G$201,MATCH($A1018&amp;"-5",Matches!$J$2:$J$201,0))="",INDEX(Matches!$H$2:$H$201,MATCH($A1018&amp;"-5",Matches!$J$2:$J$201,0))=""),"",IF(AND($C1018&lt;&gt;"",INDEX(Matches!$F$2:$F$201,MATCH($A1018&amp;"-5",Matches!$J$2:$J$201,0))&lt;&gt;"",$C1018&gt;=INDEX(Matches!$F$2:$F$201,MATCH($A1018&amp;"-5",Matches!$J$2:$J$201,0))),"",IF(AND(L1018=INDEX(Matches!$G$2:$G$201,MATCH($A1018&amp;"-5",Matches!$J$2:$J$201,0)),M1018=INDEX(Matches!$H$2:$H$201,MATCH($A1018&amp;"-5",Matches!$J$2:$J$201,0))),5,IF(SIGN(L1018-M1018)&lt;&gt;SIGN(INDEX(Matches!$G$2:$G$201,MATCH($A1018&amp;"-5",Matches!$J$2:$J$201,0))-INDEX(Matches!$H$2:$H$201,MATCH($A1018&amp;"-5",Matches!$J$2:$J$201,0))),0,IF(L1018-M1018=INDEX(Matches!$G$2:$G$201,MATCH($A1018&amp;"-5",Matches!$J$2:$J$201,0))-INDEX(Matches!$H$2:$H$201,MATCH($A1018&amp;"-5",Matches!$J$2:$J$201,0)),3,2))))),""))</f>
        <v/>
      </c>
      <c r="AC1018" s="12" t="str">
        <f aca="false">IF(OR($B1018="",N1018="",O1018=""),"",IFERROR(IF(OR(INDEX(Matches!$I$2:$I$201,MATCH($A1018&amp;"-6",Matches!$J$2:$J$201,0))="Void",INDEX(Matches!$G$2:$G$201,MATCH($A1018&amp;"-6",Matches!$J$2:$J$201,0))="",INDEX(Matches!$H$2:$H$201,MATCH($A1018&amp;"-6",Matches!$J$2:$J$201,0))=""),"",IF(AND($C1018&lt;&gt;"",INDEX(Matches!$F$2:$F$201,MATCH($A1018&amp;"-6",Matches!$J$2:$J$201,0))&lt;&gt;"",$C1018&gt;=INDEX(Matches!$F$2:$F$201,MATCH($A1018&amp;"-6",Matches!$J$2:$J$201,0))),"",IF(AND(N1018=INDEX(Matches!$G$2:$G$201,MATCH($A1018&amp;"-6",Matches!$J$2:$J$201,0)),O1018=INDEX(Matches!$H$2:$H$201,MATCH($A1018&amp;"-6",Matches!$J$2:$J$201,0))),5,IF(SIGN(N1018-O1018)&lt;&gt;SIGN(INDEX(Matches!$G$2:$G$201,MATCH($A1018&amp;"-6",Matches!$J$2:$J$201,0))-INDEX(Matches!$H$2:$H$201,MATCH($A1018&amp;"-6",Matches!$J$2:$J$201,0))),0,IF(N1018-O1018=INDEX(Matches!$G$2:$G$201,MATCH($A1018&amp;"-6",Matches!$J$2:$J$201,0))-INDEX(Matches!$H$2:$H$201,MATCH($A1018&amp;"-6",Matches!$J$2:$J$201,0)),3,2))))),""))</f>
        <v/>
      </c>
      <c r="AD1018" s="12" t="str">
        <f aca="false">IF(OR($B1018="",P1018="",Q1018=""),"",IFERROR(IF(OR(INDEX(Matches!$I$2:$I$201,MATCH($A1018&amp;"-7",Matches!$J$2:$J$201,0))="Void",INDEX(Matches!$G$2:$G$201,MATCH($A1018&amp;"-7",Matches!$J$2:$J$201,0))="",INDEX(Matches!$H$2:$H$201,MATCH($A1018&amp;"-7",Matches!$J$2:$J$201,0))=""),"",IF(AND($C1018&lt;&gt;"",INDEX(Matches!$F$2:$F$201,MATCH($A1018&amp;"-7",Matches!$J$2:$J$201,0))&lt;&gt;"",$C1018&gt;=INDEX(Matches!$F$2:$F$201,MATCH($A1018&amp;"-7",Matches!$J$2:$J$201,0))),"",IF(AND(P1018=INDEX(Matches!$G$2:$G$201,MATCH($A1018&amp;"-7",Matches!$J$2:$J$201,0)),Q1018=INDEX(Matches!$H$2:$H$201,MATCH($A1018&amp;"-7",Matches!$J$2:$J$201,0))),5,IF(SIGN(P1018-Q1018)&lt;&gt;SIGN(INDEX(Matches!$G$2:$G$201,MATCH($A1018&amp;"-7",Matches!$J$2:$J$201,0))-INDEX(Matches!$H$2:$H$201,MATCH($A1018&amp;"-7",Matches!$J$2:$J$201,0))),0,IF(P1018-Q1018=INDEX(Matches!$G$2:$G$201,MATCH($A1018&amp;"-7",Matches!$J$2:$J$201,0))-INDEX(Matches!$H$2:$H$201,MATCH($A1018&amp;"-7",Matches!$J$2:$J$201,0)),3,2))))),""))</f>
        <v/>
      </c>
      <c r="AE1018" s="12" t="str">
        <f aca="false">IF(OR($B1018="",R1018="",S1018=""),"",IFERROR(IF(OR(INDEX(Matches!$I$2:$I$201,MATCH($A1018&amp;"-8",Matches!$J$2:$J$201,0))="Void",INDEX(Matches!$G$2:$G$201,MATCH($A1018&amp;"-8",Matches!$J$2:$J$201,0))="",INDEX(Matches!$H$2:$H$201,MATCH($A1018&amp;"-8",Matches!$J$2:$J$201,0))=""),"",IF(AND($C1018&lt;&gt;"",INDEX(Matches!$F$2:$F$201,MATCH($A1018&amp;"-8",Matches!$J$2:$J$201,0))&lt;&gt;"",$C1018&gt;=INDEX(Matches!$F$2:$F$201,MATCH($A1018&amp;"-8",Matches!$J$2:$J$201,0))),"",IF(AND(R1018=INDEX(Matches!$G$2:$G$201,MATCH($A1018&amp;"-8",Matches!$J$2:$J$201,0)),S1018=INDEX(Matches!$H$2:$H$201,MATCH($A1018&amp;"-8",Matches!$J$2:$J$201,0))),5,IF(SIGN(R1018-S1018)&lt;&gt;SIGN(INDEX(Matches!$G$2:$G$201,MATCH($A1018&amp;"-8",Matches!$J$2:$J$201,0))-INDEX(Matches!$H$2:$H$201,MATCH($A1018&amp;"-8",Matches!$J$2:$J$201,0))),0,IF(R1018-S1018=INDEX(Matches!$G$2:$G$201,MATCH($A1018&amp;"-8",Matches!$J$2:$J$201,0))-INDEX(Matches!$H$2:$H$201,MATCH($A1018&amp;"-8",Matches!$J$2:$J$201,0)),3,2))))),""))</f>
        <v/>
      </c>
      <c r="AF1018" s="12" t="str">
        <f aca="false">IF(OR($B1018="",T1018="",U1018=""),"",IFERROR(IF(OR(INDEX(Matches!$I$2:$I$201,MATCH($A1018&amp;"-9",Matches!$J$2:$J$201,0))="Void",INDEX(Matches!$G$2:$G$201,MATCH($A1018&amp;"-9",Matches!$J$2:$J$201,0))="",INDEX(Matches!$H$2:$H$201,MATCH($A1018&amp;"-9",Matches!$J$2:$J$201,0))=""),"",IF(AND($C1018&lt;&gt;"",INDEX(Matches!$F$2:$F$201,MATCH($A1018&amp;"-9",Matches!$J$2:$J$201,0))&lt;&gt;"",$C1018&gt;=INDEX(Matches!$F$2:$F$201,MATCH($A1018&amp;"-9",Matches!$J$2:$J$201,0))),"",IF(AND(T1018=INDEX(Matches!$G$2:$G$201,MATCH($A1018&amp;"-9",Matches!$J$2:$J$201,0)),U1018=INDEX(Matches!$H$2:$H$201,MATCH($A1018&amp;"-9",Matches!$J$2:$J$201,0))),5,IF(SIGN(T1018-U1018)&lt;&gt;SIGN(INDEX(Matches!$G$2:$G$201,MATCH($A1018&amp;"-9",Matches!$J$2:$J$201,0))-INDEX(Matches!$H$2:$H$201,MATCH($A1018&amp;"-9",Matches!$J$2:$J$201,0))),0,IF(T1018-U1018=INDEX(Matches!$G$2:$G$201,MATCH($A1018&amp;"-9",Matches!$J$2:$J$201,0))-INDEX(Matches!$H$2:$H$201,MATCH($A1018&amp;"-9",Matches!$J$2:$J$201,0)),3,2))))),""))</f>
        <v/>
      </c>
      <c r="AG1018" s="12" t="str">
        <f aca="false">IF(OR($B1018="",V1018="",W1018=""),"",IFERROR(IF(OR(INDEX(Matches!$I$2:$I$201,MATCH($A1018&amp;"-10",Matches!$J$2:$J$201,0))="Void",INDEX(Matches!$G$2:$G$201,MATCH($A1018&amp;"-10",Matches!$J$2:$J$201,0))="",INDEX(Matches!$H$2:$H$201,MATCH($A1018&amp;"-10",Matches!$J$2:$J$201,0))=""),"",IF(AND($C1018&lt;&gt;"",INDEX(Matches!$F$2:$F$201,MATCH($A1018&amp;"-10",Matches!$J$2:$J$201,0))&lt;&gt;"",$C1018&gt;=INDEX(Matches!$F$2:$F$201,MATCH($A1018&amp;"-10",Matches!$J$2:$J$201,0))),"",IF(AND(V1018=INDEX(Matches!$G$2:$G$201,MATCH($A1018&amp;"-10",Matches!$J$2:$J$201,0)),W1018=INDEX(Matches!$H$2:$H$201,MATCH($A1018&amp;"-10",Matches!$J$2:$J$201,0))),5,IF(SIGN(V1018-W1018)&lt;&gt;SIGN(INDEX(Matches!$G$2:$G$201,MATCH($A1018&amp;"-10",Matches!$J$2:$J$201,0))-INDEX(Matches!$H$2:$H$201,MATCH($A1018&amp;"-10",Matches!$J$2:$J$201,0))),0,IF(V1018-W1018=INDEX(Matches!$G$2:$G$201,MATCH($A1018&amp;"-10",Matches!$J$2:$J$201,0))-INDEX(Matches!$H$2:$H$201,MATCH($A1018&amp;"-10",Matches!$J$2:$J$201,0)),3,2))))),""))</f>
        <v/>
      </c>
      <c r="AH1018" s="13" t="str">
        <f aca="false">IF($B1018="","",SUM(X1018:AG1018))</f>
        <v/>
      </c>
      <c r="AI1018" s="12" t="str">
        <f aca="false">IF($B1018="","",COUNTIF(X1018:AG1018,5))</f>
        <v/>
      </c>
      <c r="AJ1018" s="12" t="str">
        <f aca="false">IF($B1018="","",COUNTIF(X1018:AG1018,"&gt;=2"))</f>
        <v/>
      </c>
      <c r="AK1018" s="12" t="str">
        <f aca="false">IF($B1018="","",COUNT(X1018:AG1018))</f>
        <v/>
      </c>
    </row>
    <row r="1019" customFormat="false" ht="15" hidden="false" customHeight="false" outlineLevel="0" collapsed="false">
      <c r="A1019" s="7"/>
      <c r="B1019" s="7"/>
      <c r="C1019" s="11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12" t="str">
        <f aca="false">IF(OR($B1019="",D1019="",E1019=""),"",IFERROR(IF(OR(INDEX(Matches!$I$2:$I$201,MATCH($A1019&amp;"-1",Matches!$J$2:$J$201,0))="Void",INDEX(Matches!$G$2:$G$201,MATCH($A1019&amp;"-1",Matches!$J$2:$J$201,0))="",INDEX(Matches!$H$2:$H$201,MATCH($A1019&amp;"-1",Matches!$J$2:$J$201,0))=""),"",IF(AND($C1019&lt;&gt;"",INDEX(Matches!$F$2:$F$201,MATCH($A1019&amp;"-1",Matches!$J$2:$J$201,0))&lt;&gt;"",$C1019&gt;=INDEX(Matches!$F$2:$F$201,MATCH($A1019&amp;"-1",Matches!$J$2:$J$201,0))),"",IF(AND(D1019=INDEX(Matches!$G$2:$G$201,MATCH($A1019&amp;"-1",Matches!$J$2:$J$201,0)),E1019=INDEX(Matches!$H$2:$H$201,MATCH($A1019&amp;"-1",Matches!$J$2:$J$201,0))),5,IF(SIGN(D1019-E1019)&lt;&gt;SIGN(INDEX(Matches!$G$2:$G$201,MATCH($A1019&amp;"-1",Matches!$J$2:$J$201,0))-INDEX(Matches!$H$2:$H$201,MATCH($A1019&amp;"-1",Matches!$J$2:$J$201,0))),0,IF(D1019-E1019=INDEX(Matches!$G$2:$G$201,MATCH($A1019&amp;"-1",Matches!$J$2:$J$201,0))-INDEX(Matches!$H$2:$H$201,MATCH($A1019&amp;"-1",Matches!$J$2:$J$201,0)),3,2))))),""))</f>
        <v/>
      </c>
      <c r="Y1019" s="12" t="str">
        <f aca="false">IF(OR($B1019="",F1019="",G1019=""),"",IFERROR(IF(OR(INDEX(Matches!$I$2:$I$201,MATCH($A1019&amp;"-2",Matches!$J$2:$J$201,0))="Void",INDEX(Matches!$G$2:$G$201,MATCH($A1019&amp;"-2",Matches!$J$2:$J$201,0))="",INDEX(Matches!$H$2:$H$201,MATCH($A1019&amp;"-2",Matches!$J$2:$J$201,0))=""),"",IF(AND($C1019&lt;&gt;"",INDEX(Matches!$F$2:$F$201,MATCH($A1019&amp;"-2",Matches!$J$2:$J$201,0))&lt;&gt;"",$C1019&gt;=INDEX(Matches!$F$2:$F$201,MATCH($A1019&amp;"-2",Matches!$J$2:$J$201,0))),"",IF(AND(F1019=INDEX(Matches!$G$2:$G$201,MATCH($A1019&amp;"-2",Matches!$J$2:$J$201,0)),G1019=INDEX(Matches!$H$2:$H$201,MATCH($A1019&amp;"-2",Matches!$J$2:$J$201,0))),5,IF(SIGN(F1019-G1019)&lt;&gt;SIGN(INDEX(Matches!$G$2:$G$201,MATCH($A1019&amp;"-2",Matches!$J$2:$J$201,0))-INDEX(Matches!$H$2:$H$201,MATCH($A1019&amp;"-2",Matches!$J$2:$J$201,0))),0,IF(F1019-G1019=INDEX(Matches!$G$2:$G$201,MATCH($A1019&amp;"-2",Matches!$J$2:$J$201,0))-INDEX(Matches!$H$2:$H$201,MATCH($A1019&amp;"-2",Matches!$J$2:$J$201,0)),3,2))))),""))</f>
        <v/>
      </c>
      <c r="Z1019" s="12" t="str">
        <f aca="false">IF(OR($B1019="",H1019="",I1019=""),"",IFERROR(IF(OR(INDEX(Matches!$I$2:$I$201,MATCH($A1019&amp;"-3",Matches!$J$2:$J$201,0))="Void",INDEX(Matches!$G$2:$G$201,MATCH($A1019&amp;"-3",Matches!$J$2:$J$201,0))="",INDEX(Matches!$H$2:$H$201,MATCH($A1019&amp;"-3",Matches!$J$2:$J$201,0))=""),"",IF(AND($C1019&lt;&gt;"",INDEX(Matches!$F$2:$F$201,MATCH($A1019&amp;"-3",Matches!$J$2:$J$201,0))&lt;&gt;"",$C1019&gt;=INDEX(Matches!$F$2:$F$201,MATCH($A1019&amp;"-3",Matches!$J$2:$J$201,0))),"",IF(AND(H1019=INDEX(Matches!$G$2:$G$201,MATCH($A1019&amp;"-3",Matches!$J$2:$J$201,0)),I1019=INDEX(Matches!$H$2:$H$201,MATCH($A1019&amp;"-3",Matches!$J$2:$J$201,0))),5,IF(SIGN(H1019-I1019)&lt;&gt;SIGN(INDEX(Matches!$G$2:$G$201,MATCH($A1019&amp;"-3",Matches!$J$2:$J$201,0))-INDEX(Matches!$H$2:$H$201,MATCH($A1019&amp;"-3",Matches!$J$2:$J$201,0))),0,IF(H1019-I1019=INDEX(Matches!$G$2:$G$201,MATCH($A1019&amp;"-3",Matches!$J$2:$J$201,0))-INDEX(Matches!$H$2:$H$201,MATCH($A1019&amp;"-3",Matches!$J$2:$J$201,0)),3,2))))),""))</f>
        <v/>
      </c>
      <c r="AA1019" s="12" t="str">
        <f aca="false">IF(OR($B1019="",J1019="",K1019=""),"",IFERROR(IF(OR(INDEX(Matches!$I$2:$I$201,MATCH($A1019&amp;"-4",Matches!$J$2:$J$201,0))="Void",INDEX(Matches!$G$2:$G$201,MATCH($A1019&amp;"-4",Matches!$J$2:$J$201,0))="",INDEX(Matches!$H$2:$H$201,MATCH($A1019&amp;"-4",Matches!$J$2:$J$201,0))=""),"",IF(AND($C1019&lt;&gt;"",INDEX(Matches!$F$2:$F$201,MATCH($A1019&amp;"-4",Matches!$J$2:$J$201,0))&lt;&gt;"",$C1019&gt;=INDEX(Matches!$F$2:$F$201,MATCH($A1019&amp;"-4",Matches!$J$2:$J$201,0))),"",IF(AND(J1019=INDEX(Matches!$G$2:$G$201,MATCH($A1019&amp;"-4",Matches!$J$2:$J$201,0)),K1019=INDEX(Matches!$H$2:$H$201,MATCH($A1019&amp;"-4",Matches!$J$2:$J$201,0))),5,IF(SIGN(J1019-K1019)&lt;&gt;SIGN(INDEX(Matches!$G$2:$G$201,MATCH($A1019&amp;"-4",Matches!$J$2:$J$201,0))-INDEX(Matches!$H$2:$H$201,MATCH($A1019&amp;"-4",Matches!$J$2:$J$201,0))),0,IF(J1019-K1019=INDEX(Matches!$G$2:$G$201,MATCH($A1019&amp;"-4",Matches!$J$2:$J$201,0))-INDEX(Matches!$H$2:$H$201,MATCH($A1019&amp;"-4",Matches!$J$2:$J$201,0)),3,2))))),""))</f>
        <v/>
      </c>
      <c r="AB1019" s="12" t="str">
        <f aca="false">IF(OR($B1019="",L1019="",M1019=""),"",IFERROR(IF(OR(INDEX(Matches!$I$2:$I$201,MATCH($A1019&amp;"-5",Matches!$J$2:$J$201,0))="Void",INDEX(Matches!$G$2:$G$201,MATCH($A1019&amp;"-5",Matches!$J$2:$J$201,0))="",INDEX(Matches!$H$2:$H$201,MATCH($A1019&amp;"-5",Matches!$J$2:$J$201,0))=""),"",IF(AND($C1019&lt;&gt;"",INDEX(Matches!$F$2:$F$201,MATCH($A1019&amp;"-5",Matches!$J$2:$J$201,0))&lt;&gt;"",$C1019&gt;=INDEX(Matches!$F$2:$F$201,MATCH($A1019&amp;"-5",Matches!$J$2:$J$201,0))),"",IF(AND(L1019=INDEX(Matches!$G$2:$G$201,MATCH($A1019&amp;"-5",Matches!$J$2:$J$201,0)),M1019=INDEX(Matches!$H$2:$H$201,MATCH($A1019&amp;"-5",Matches!$J$2:$J$201,0))),5,IF(SIGN(L1019-M1019)&lt;&gt;SIGN(INDEX(Matches!$G$2:$G$201,MATCH($A1019&amp;"-5",Matches!$J$2:$J$201,0))-INDEX(Matches!$H$2:$H$201,MATCH($A1019&amp;"-5",Matches!$J$2:$J$201,0))),0,IF(L1019-M1019=INDEX(Matches!$G$2:$G$201,MATCH($A1019&amp;"-5",Matches!$J$2:$J$201,0))-INDEX(Matches!$H$2:$H$201,MATCH($A1019&amp;"-5",Matches!$J$2:$J$201,0)),3,2))))),""))</f>
        <v/>
      </c>
      <c r="AC1019" s="12" t="str">
        <f aca="false">IF(OR($B1019="",N1019="",O1019=""),"",IFERROR(IF(OR(INDEX(Matches!$I$2:$I$201,MATCH($A1019&amp;"-6",Matches!$J$2:$J$201,0))="Void",INDEX(Matches!$G$2:$G$201,MATCH($A1019&amp;"-6",Matches!$J$2:$J$201,0))="",INDEX(Matches!$H$2:$H$201,MATCH($A1019&amp;"-6",Matches!$J$2:$J$201,0))=""),"",IF(AND($C1019&lt;&gt;"",INDEX(Matches!$F$2:$F$201,MATCH($A1019&amp;"-6",Matches!$J$2:$J$201,0))&lt;&gt;"",$C1019&gt;=INDEX(Matches!$F$2:$F$201,MATCH($A1019&amp;"-6",Matches!$J$2:$J$201,0))),"",IF(AND(N1019=INDEX(Matches!$G$2:$G$201,MATCH($A1019&amp;"-6",Matches!$J$2:$J$201,0)),O1019=INDEX(Matches!$H$2:$H$201,MATCH($A1019&amp;"-6",Matches!$J$2:$J$201,0))),5,IF(SIGN(N1019-O1019)&lt;&gt;SIGN(INDEX(Matches!$G$2:$G$201,MATCH($A1019&amp;"-6",Matches!$J$2:$J$201,0))-INDEX(Matches!$H$2:$H$201,MATCH($A1019&amp;"-6",Matches!$J$2:$J$201,0))),0,IF(N1019-O1019=INDEX(Matches!$G$2:$G$201,MATCH($A1019&amp;"-6",Matches!$J$2:$J$201,0))-INDEX(Matches!$H$2:$H$201,MATCH($A1019&amp;"-6",Matches!$J$2:$J$201,0)),3,2))))),""))</f>
        <v/>
      </c>
      <c r="AD1019" s="12" t="str">
        <f aca="false">IF(OR($B1019="",P1019="",Q1019=""),"",IFERROR(IF(OR(INDEX(Matches!$I$2:$I$201,MATCH($A1019&amp;"-7",Matches!$J$2:$J$201,0))="Void",INDEX(Matches!$G$2:$G$201,MATCH($A1019&amp;"-7",Matches!$J$2:$J$201,0))="",INDEX(Matches!$H$2:$H$201,MATCH($A1019&amp;"-7",Matches!$J$2:$J$201,0))=""),"",IF(AND($C1019&lt;&gt;"",INDEX(Matches!$F$2:$F$201,MATCH($A1019&amp;"-7",Matches!$J$2:$J$201,0))&lt;&gt;"",$C1019&gt;=INDEX(Matches!$F$2:$F$201,MATCH($A1019&amp;"-7",Matches!$J$2:$J$201,0))),"",IF(AND(P1019=INDEX(Matches!$G$2:$G$201,MATCH($A1019&amp;"-7",Matches!$J$2:$J$201,0)),Q1019=INDEX(Matches!$H$2:$H$201,MATCH($A1019&amp;"-7",Matches!$J$2:$J$201,0))),5,IF(SIGN(P1019-Q1019)&lt;&gt;SIGN(INDEX(Matches!$G$2:$G$201,MATCH($A1019&amp;"-7",Matches!$J$2:$J$201,0))-INDEX(Matches!$H$2:$H$201,MATCH($A1019&amp;"-7",Matches!$J$2:$J$201,0))),0,IF(P1019-Q1019=INDEX(Matches!$G$2:$G$201,MATCH($A1019&amp;"-7",Matches!$J$2:$J$201,0))-INDEX(Matches!$H$2:$H$201,MATCH($A1019&amp;"-7",Matches!$J$2:$J$201,0)),3,2))))),""))</f>
        <v/>
      </c>
      <c r="AE1019" s="12" t="str">
        <f aca="false">IF(OR($B1019="",R1019="",S1019=""),"",IFERROR(IF(OR(INDEX(Matches!$I$2:$I$201,MATCH($A1019&amp;"-8",Matches!$J$2:$J$201,0))="Void",INDEX(Matches!$G$2:$G$201,MATCH($A1019&amp;"-8",Matches!$J$2:$J$201,0))="",INDEX(Matches!$H$2:$H$201,MATCH($A1019&amp;"-8",Matches!$J$2:$J$201,0))=""),"",IF(AND($C1019&lt;&gt;"",INDEX(Matches!$F$2:$F$201,MATCH($A1019&amp;"-8",Matches!$J$2:$J$201,0))&lt;&gt;"",$C1019&gt;=INDEX(Matches!$F$2:$F$201,MATCH($A1019&amp;"-8",Matches!$J$2:$J$201,0))),"",IF(AND(R1019=INDEX(Matches!$G$2:$G$201,MATCH($A1019&amp;"-8",Matches!$J$2:$J$201,0)),S1019=INDEX(Matches!$H$2:$H$201,MATCH($A1019&amp;"-8",Matches!$J$2:$J$201,0))),5,IF(SIGN(R1019-S1019)&lt;&gt;SIGN(INDEX(Matches!$G$2:$G$201,MATCH($A1019&amp;"-8",Matches!$J$2:$J$201,0))-INDEX(Matches!$H$2:$H$201,MATCH($A1019&amp;"-8",Matches!$J$2:$J$201,0))),0,IF(R1019-S1019=INDEX(Matches!$G$2:$G$201,MATCH($A1019&amp;"-8",Matches!$J$2:$J$201,0))-INDEX(Matches!$H$2:$H$201,MATCH($A1019&amp;"-8",Matches!$J$2:$J$201,0)),3,2))))),""))</f>
        <v/>
      </c>
      <c r="AF1019" s="12" t="str">
        <f aca="false">IF(OR($B1019="",T1019="",U1019=""),"",IFERROR(IF(OR(INDEX(Matches!$I$2:$I$201,MATCH($A1019&amp;"-9",Matches!$J$2:$J$201,0))="Void",INDEX(Matches!$G$2:$G$201,MATCH($A1019&amp;"-9",Matches!$J$2:$J$201,0))="",INDEX(Matches!$H$2:$H$201,MATCH($A1019&amp;"-9",Matches!$J$2:$J$201,0))=""),"",IF(AND($C1019&lt;&gt;"",INDEX(Matches!$F$2:$F$201,MATCH($A1019&amp;"-9",Matches!$J$2:$J$201,0))&lt;&gt;"",$C1019&gt;=INDEX(Matches!$F$2:$F$201,MATCH($A1019&amp;"-9",Matches!$J$2:$J$201,0))),"",IF(AND(T1019=INDEX(Matches!$G$2:$G$201,MATCH($A1019&amp;"-9",Matches!$J$2:$J$201,0)),U1019=INDEX(Matches!$H$2:$H$201,MATCH($A1019&amp;"-9",Matches!$J$2:$J$201,0))),5,IF(SIGN(T1019-U1019)&lt;&gt;SIGN(INDEX(Matches!$G$2:$G$201,MATCH($A1019&amp;"-9",Matches!$J$2:$J$201,0))-INDEX(Matches!$H$2:$H$201,MATCH($A1019&amp;"-9",Matches!$J$2:$J$201,0))),0,IF(T1019-U1019=INDEX(Matches!$G$2:$G$201,MATCH($A1019&amp;"-9",Matches!$J$2:$J$201,0))-INDEX(Matches!$H$2:$H$201,MATCH($A1019&amp;"-9",Matches!$J$2:$J$201,0)),3,2))))),""))</f>
        <v/>
      </c>
      <c r="AG1019" s="12" t="str">
        <f aca="false">IF(OR($B1019="",V1019="",W1019=""),"",IFERROR(IF(OR(INDEX(Matches!$I$2:$I$201,MATCH($A1019&amp;"-10",Matches!$J$2:$J$201,0))="Void",INDEX(Matches!$G$2:$G$201,MATCH($A1019&amp;"-10",Matches!$J$2:$J$201,0))="",INDEX(Matches!$H$2:$H$201,MATCH($A1019&amp;"-10",Matches!$J$2:$J$201,0))=""),"",IF(AND($C1019&lt;&gt;"",INDEX(Matches!$F$2:$F$201,MATCH($A1019&amp;"-10",Matches!$J$2:$J$201,0))&lt;&gt;"",$C1019&gt;=INDEX(Matches!$F$2:$F$201,MATCH($A1019&amp;"-10",Matches!$J$2:$J$201,0))),"",IF(AND(V1019=INDEX(Matches!$G$2:$G$201,MATCH($A1019&amp;"-10",Matches!$J$2:$J$201,0)),W1019=INDEX(Matches!$H$2:$H$201,MATCH($A1019&amp;"-10",Matches!$J$2:$J$201,0))),5,IF(SIGN(V1019-W1019)&lt;&gt;SIGN(INDEX(Matches!$G$2:$G$201,MATCH($A1019&amp;"-10",Matches!$J$2:$J$201,0))-INDEX(Matches!$H$2:$H$201,MATCH($A1019&amp;"-10",Matches!$J$2:$J$201,0))),0,IF(V1019-W1019=INDEX(Matches!$G$2:$G$201,MATCH($A1019&amp;"-10",Matches!$J$2:$J$201,0))-INDEX(Matches!$H$2:$H$201,MATCH($A1019&amp;"-10",Matches!$J$2:$J$201,0)),3,2))))),""))</f>
        <v/>
      </c>
      <c r="AH1019" s="13" t="str">
        <f aca="false">IF($B1019="","",SUM(X1019:AG1019))</f>
        <v/>
      </c>
      <c r="AI1019" s="12" t="str">
        <f aca="false">IF($B1019="","",COUNTIF(X1019:AG1019,5))</f>
        <v/>
      </c>
      <c r="AJ1019" s="12" t="str">
        <f aca="false">IF($B1019="","",COUNTIF(X1019:AG1019,"&gt;=2"))</f>
        <v/>
      </c>
      <c r="AK1019" s="12" t="str">
        <f aca="false">IF($B1019="","",COUNT(X1019:AG1019))</f>
        <v/>
      </c>
    </row>
    <row r="1020" customFormat="false" ht="15" hidden="false" customHeight="false" outlineLevel="0" collapsed="false">
      <c r="A1020" s="7"/>
      <c r="B1020" s="7"/>
      <c r="C1020" s="11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12" t="str">
        <f aca="false">IF(OR($B1020="",D1020="",E1020=""),"",IFERROR(IF(OR(INDEX(Matches!$I$2:$I$201,MATCH($A1020&amp;"-1",Matches!$J$2:$J$201,0))="Void",INDEX(Matches!$G$2:$G$201,MATCH($A1020&amp;"-1",Matches!$J$2:$J$201,0))="",INDEX(Matches!$H$2:$H$201,MATCH($A1020&amp;"-1",Matches!$J$2:$J$201,0))=""),"",IF(AND($C1020&lt;&gt;"",INDEX(Matches!$F$2:$F$201,MATCH($A1020&amp;"-1",Matches!$J$2:$J$201,0))&lt;&gt;"",$C1020&gt;=INDEX(Matches!$F$2:$F$201,MATCH($A1020&amp;"-1",Matches!$J$2:$J$201,0))),"",IF(AND(D1020=INDEX(Matches!$G$2:$G$201,MATCH($A1020&amp;"-1",Matches!$J$2:$J$201,0)),E1020=INDEX(Matches!$H$2:$H$201,MATCH($A1020&amp;"-1",Matches!$J$2:$J$201,0))),5,IF(SIGN(D1020-E1020)&lt;&gt;SIGN(INDEX(Matches!$G$2:$G$201,MATCH($A1020&amp;"-1",Matches!$J$2:$J$201,0))-INDEX(Matches!$H$2:$H$201,MATCH($A1020&amp;"-1",Matches!$J$2:$J$201,0))),0,IF(D1020-E1020=INDEX(Matches!$G$2:$G$201,MATCH($A1020&amp;"-1",Matches!$J$2:$J$201,0))-INDEX(Matches!$H$2:$H$201,MATCH($A1020&amp;"-1",Matches!$J$2:$J$201,0)),3,2))))),""))</f>
        <v/>
      </c>
      <c r="Y1020" s="12" t="str">
        <f aca="false">IF(OR($B1020="",F1020="",G1020=""),"",IFERROR(IF(OR(INDEX(Matches!$I$2:$I$201,MATCH($A1020&amp;"-2",Matches!$J$2:$J$201,0))="Void",INDEX(Matches!$G$2:$G$201,MATCH($A1020&amp;"-2",Matches!$J$2:$J$201,0))="",INDEX(Matches!$H$2:$H$201,MATCH($A1020&amp;"-2",Matches!$J$2:$J$201,0))=""),"",IF(AND($C1020&lt;&gt;"",INDEX(Matches!$F$2:$F$201,MATCH($A1020&amp;"-2",Matches!$J$2:$J$201,0))&lt;&gt;"",$C1020&gt;=INDEX(Matches!$F$2:$F$201,MATCH($A1020&amp;"-2",Matches!$J$2:$J$201,0))),"",IF(AND(F1020=INDEX(Matches!$G$2:$G$201,MATCH($A1020&amp;"-2",Matches!$J$2:$J$201,0)),G1020=INDEX(Matches!$H$2:$H$201,MATCH($A1020&amp;"-2",Matches!$J$2:$J$201,0))),5,IF(SIGN(F1020-G1020)&lt;&gt;SIGN(INDEX(Matches!$G$2:$G$201,MATCH($A1020&amp;"-2",Matches!$J$2:$J$201,0))-INDEX(Matches!$H$2:$H$201,MATCH($A1020&amp;"-2",Matches!$J$2:$J$201,0))),0,IF(F1020-G1020=INDEX(Matches!$G$2:$G$201,MATCH($A1020&amp;"-2",Matches!$J$2:$J$201,0))-INDEX(Matches!$H$2:$H$201,MATCH($A1020&amp;"-2",Matches!$J$2:$J$201,0)),3,2))))),""))</f>
        <v/>
      </c>
      <c r="Z1020" s="12" t="str">
        <f aca="false">IF(OR($B1020="",H1020="",I1020=""),"",IFERROR(IF(OR(INDEX(Matches!$I$2:$I$201,MATCH($A1020&amp;"-3",Matches!$J$2:$J$201,0))="Void",INDEX(Matches!$G$2:$G$201,MATCH($A1020&amp;"-3",Matches!$J$2:$J$201,0))="",INDEX(Matches!$H$2:$H$201,MATCH($A1020&amp;"-3",Matches!$J$2:$J$201,0))=""),"",IF(AND($C1020&lt;&gt;"",INDEX(Matches!$F$2:$F$201,MATCH($A1020&amp;"-3",Matches!$J$2:$J$201,0))&lt;&gt;"",$C1020&gt;=INDEX(Matches!$F$2:$F$201,MATCH($A1020&amp;"-3",Matches!$J$2:$J$201,0))),"",IF(AND(H1020=INDEX(Matches!$G$2:$G$201,MATCH($A1020&amp;"-3",Matches!$J$2:$J$201,0)),I1020=INDEX(Matches!$H$2:$H$201,MATCH($A1020&amp;"-3",Matches!$J$2:$J$201,0))),5,IF(SIGN(H1020-I1020)&lt;&gt;SIGN(INDEX(Matches!$G$2:$G$201,MATCH($A1020&amp;"-3",Matches!$J$2:$J$201,0))-INDEX(Matches!$H$2:$H$201,MATCH($A1020&amp;"-3",Matches!$J$2:$J$201,0))),0,IF(H1020-I1020=INDEX(Matches!$G$2:$G$201,MATCH($A1020&amp;"-3",Matches!$J$2:$J$201,0))-INDEX(Matches!$H$2:$H$201,MATCH($A1020&amp;"-3",Matches!$J$2:$J$201,0)),3,2))))),""))</f>
        <v/>
      </c>
      <c r="AA1020" s="12" t="str">
        <f aca="false">IF(OR($B1020="",J1020="",K1020=""),"",IFERROR(IF(OR(INDEX(Matches!$I$2:$I$201,MATCH($A1020&amp;"-4",Matches!$J$2:$J$201,0))="Void",INDEX(Matches!$G$2:$G$201,MATCH($A1020&amp;"-4",Matches!$J$2:$J$201,0))="",INDEX(Matches!$H$2:$H$201,MATCH($A1020&amp;"-4",Matches!$J$2:$J$201,0))=""),"",IF(AND($C1020&lt;&gt;"",INDEX(Matches!$F$2:$F$201,MATCH($A1020&amp;"-4",Matches!$J$2:$J$201,0))&lt;&gt;"",$C1020&gt;=INDEX(Matches!$F$2:$F$201,MATCH($A1020&amp;"-4",Matches!$J$2:$J$201,0))),"",IF(AND(J1020=INDEX(Matches!$G$2:$G$201,MATCH($A1020&amp;"-4",Matches!$J$2:$J$201,0)),K1020=INDEX(Matches!$H$2:$H$201,MATCH($A1020&amp;"-4",Matches!$J$2:$J$201,0))),5,IF(SIGN(J1020-K1020)&lt;&gt;SIGN(INDEX(Matches!$G$2:$G$201,MATCH($A1020&amp;"-4",Matches!$J$2:$J$201,0))-INDEX(Matches!$H$2:$H$201,MATCH($A1020&amp;"-4",Matches!$J$2:$J$201,0))),0,IF(J1020-K1020=INDEX(Matches!$G$2:$G$201,MATCH($A1020&amp;"-4",Matches!$J$2:$J$201,0))-INDEX(Matches!$H$2:$H$201,MATCH($A1020&amp;"-4",Matches!$J$2:$J$201,0)),3,2))))),""))</f>
        <v/>
      </c>
      <c r="AB1020" s="12" t="str">
        <f aca="false">IF(OR($B1020="",L1020="",M1020=""),"",IFERROR(IF(OR(INDEX(Matches!$I$2:$I$201,MATCH($A1020&amp;"-5",Matches!$J$2:$J$201,0))="Void",INDEX(Matches!$G$2:$G$201,MATCH($A1020&amp;"-5",Matches!$J$2:$J$201,0))="",INDEX(Matches!$H$2:$H$201,MATCH($A1020&amp;"-5",Matches!$J$2:$J$201,0))=""),"",IF(AND($C1020&lt;&gt;"",INDEX(Matches!$F$2:$F$201,MATCH($A1020&amp;"-5",Matches!$J$2:$J$201,0))&lt;&gt;"",$C1020&gt;=INDEX(Matches!$F$2:$F$201,MATCH($A1020&amp;"-5",Matches!$J$2:$J$201,0))),"",IF(AND(L1020=INDEX(Matches!$G$2:$G$201,MATCH($A1020&amp;"-5",Matches!$J$2:$J$201,0)),M1020=INDEX(Matches!$H$2:$H$201,MATCH($A1020&amp;"-5",Matches!$J$2:$J$201,0))),5,IF(SIGN(L1020-M1020)&lt;&gt;SIGN(INDEX(Matches!$G$2:$G$201,MATCH($A1020&amp;"-5",Matches!$J$2:$J$201,0))-INDEX(Matches!$H$2:$H$201,MATCH($A1020&amp;"-5",Matches!$J$2:$J$201,0))),0,IF(L1020-M1020=INDEX(Matches!$G$2:$G$201,MATCH($A1020&amp;"-5",Matches!$J$2:$J$201,0))-INDEX(Matches!$H$2:$H$201,MATCH($A1020&amp;"-5",Matches!$J$2:$J$201,0)),3,2))))),""))</f>
        <v/>
      </c>
      <c r="AC1020" s="12" t="str">
        <f aca="false">IF(OR($B1020="",N1020="",O1020=""),"",IFERROR(IF(OR(INDEX(Matches!$I$2:$I$201,MATCH($A1020&amp;"-6",Matches!$J$2:$J$201,0))="Void",INDEX(Matches!$G$2:$G$201,MATCH($A1020&amp;"-6",Matches!$J$2:$J$201,0))="",INDEX(Matches!$H$2:$H$201,MATCH($A1020&amp;"-6",Matches!$J$2:$J$201,0))=""),"",IF(AND($C1020&lt;&gt;"",INDEX(Matches!$F$2:$F$201,MATCH($A1020&amp;"-6",Matches!$J$2:$J$201,0))&lt;&gt;"",$C1020&gt;=INDEX(Matches!$F$2:$F$201,MATCH($A1020&amp;"-6",Matches!$J$2:$J$201,0))),"",IF(AND(N1020=INDEX(Matches!$G$2:$G$201,MATCH($A1020&amp;"-6",Matches!$J$2:$J$201,0)),O1020=INDEX(Matches!$H$2:$H$201,MATCH($A1020&amp;"-6",Matches!$J$2:$J$201,0))),5,IF(SIGN(N1020-O1020)&lt;&gt;SIGN(INDEX(Matches!$G$2:$G$201,MATCH($A1020&amp;"-6",Matches!$J$2:$J$201,0))-INDEX(Matches!$H$2:$H$201,MATCH($A1020&amp;"-6",Matches!$J$2:$J$201,0))),0,IF(N1020-O1020=INDEX(Matches!$G$2:$G$201,MATCH($A1020&amp;"-6",Matches!$J$2:$J$201,0))-INDEX(Matches!$H$2:$H$201,MATCH($A1020&amp;"-6",Matches!$J$2:$J$201,0)),3,2))))),""))</f>
        <v/>
      </c>
      <c r="AD1020" s="12" t="str">
        <f aca="false">IF(OR($B1020="",P1020="",Q1020=""),"",IFERROR(IF(OR(INDEX(Matches!$I$2:$I$201,MATCH($A1020&amp;"-7",Matches!$J$2:$J$201,0))="Void",INDEX(Matches!$G$2:$G$201,MATCH($A1020&amp;"-7",Matches!$J$2:$J$201,0))="",INDEX(Matches!$H$2:$H$201,MATCH($A1020&amp;"-7",Matches!$J$2:$J$201,0))=""),"",IF(AND($C1020&lt;&gt;"",INDEX(Matches!$F$2:$F$201,MATCH($A1020&amp;"-7",Matches!$J$2:$J$201,0))&lt;&gt;"",$C1020&gt;=INDEX(Matches!$F$2:$F$201,MATCH($A1020&amp;"-7",Matches!$J$2:$J$201,0))),"",IF(AND(P1020=INDEX(Matches!$G$2:$G$201,MATCH($A1020&amp;"-7",Matches!$J$2:$J$201,0)),Q1020=INDEX(Matches!$H$2:$H$201,MATCH($A1020&amp;"-7",Matches!$J$2:$J$201,0))),5,IF(SIGN(P1020-Q1020)&lt;&gt;SIGN(INDEX(Matches!$G$2:$G$201,MATCH($A1020&amp;"-7",Matches!$J$2:$J$201,0))-INDEX(Matches!$H$2:$H$201,MATCH($A1020&amp;"-7",Matches!$J$2:$J$201,0))),0,IF(P1020-Q1020=INDEX(Matches!$G$2:$G$201,MATCH($A1020&amp;"-7",Matches!$J$2:$J$201,0))-INDEX(Matches!$H$2:$H$201,MATCH($A1020&amp;"-7",Matches!$J$2:$J$201,0)),3,2))))),""))</f>
        <v/>
      </c>
      <c r="AE1020" s="12" t="str">
        <f aca="false">IF(OR($B1020="",R1020="",S1020=""),"",IFERROR(IF(OR(INDEX(Matches!$I$2:$I$201,MATCH($A1020&amp;"-8",Matches!$J$2:$J$201,0))="Void",INDEX(Matches!$G$2:$G$201,MATCH($A1020&amp;"-8",Matches!$J$2:$J$201,0))="",INDEX(Matches!$H$2:$H$201,MATCH($A1020&amp;"-8",Matches!$J$2:$J$201,0))=""),"",IF(AND($C1020&lt;&gt;"",INDEX(Matches!$F$2:$F$201,MATCH($A1020&amp;"-8",Matches!$J$2:$J$201,0))&lt;&gt;"",$C1020&gt;=INDEX(Matches!$F$2:$F$201,MATCH($A1020&amp;"-8",Matches!$J$2:$J$201,0))),"",IF(AND(R1020=INDEX(Matches!$G$2:$G$201,MATCH($A1020&amp;"-8",Matches!$J$2:$J$201,0)),S1020=INDEX(Matches!$H$2:$H$201,MATCH($A1020&amp;"-8",Matches!$J$2:$J$201,0))),5,IF(SIGN(R1020-S1020)&lt;&gt;SIGN(INDEX(Matches!$G$2:$G$201,MATCH($A1020&amp;"-8",Matches!$J$2:$J$201,0))-INDEX(Matches!$H$2:$H$201,MATCH($A1020&amp;"-8",Matches!$J$2:$J$201,0))),0,IF(R1020-S1020=INDEX(Matches!$G$2:$G$201,MATCH($A1020&amp;"-8",Matches!$J$2:$J$201,0))-INDEX(Matches!$H$2:$H$201,MATCH($A1020&amp;"-8",Matches!$J$2:$J$201,0)),3,2))))),""))</f>
        <v/>
      </c>
      <c r="AF1020" s="12" t="str">
        <f aca="false">IF(OR($B1020="",T1020="",U1020=""),"",IFERROR(IF(OR(INDEX(Matches!$I$2:$I$201,MATCH($A1020&amp;"-9",Matches!$J$2:$J$201,0))="Void",INDEX(Matches!$G$2:$G$201,MATCH($A1020&amp;"-9",Matches!$J$2:$J$201,0))="",INDEX(Matches!$H$2:$H$201,MATCH($A1020&amp;"-9",Matches!$J$2:$J$201,0))=""),"",IF(AND($C1020&lt;&gt;"",INDEX(Matches!$F$2:$F$201,MATCH($A1020&amp;"-9",Matches!$J$2:$J$201,0))&lt;&gt;"",$C1020&gt;=INDEX(Matches!$F$2:$F$201,MATCH($A1020&amp;"-9",Matches!$J$2:$J$201,0))),"",IF(AND(T1020=INDEX(Matches!$G$2:$G$201,MATCH($A1020&amp;"-9",Matches!$J$2:$J$201,0)),U1020=INDEX(Matches!$H$2:$H$201,MATCH($A1020&amp;"-9",Matches!$J$2:$J$201,0))),5,IF(SIGN(T1020-U1020)&lt;&gt;SIGN(INDEX(Matches!$G$2:$G$201,MATCH($A1020&amp;"-9",Matches!$J$2:$J$201,0))-INDEX(Matches!$H$2:$H$201,MATCH($A1020&amp;"-9",Matches!$J$2:$J$201,0))),0,IF(T1020-U1020=INDEX(Matches!$G$2:$G$201,MATCH($A1020&amp;"-9",Matches!$J$2:$J$201,0))-INDEX(Matches!$H$2:$H$201,MATCH($A1020&amp;"-9",Matches!$J$2:$J$201,0)),3,2))))),""))</f>
        <v/>
      </c>
      <c r="AG1020" s="12" t="str">
        <f aca="false">IF(OR($B1020="",V1020="",W1020=""),"",IFERROR(IF(OR(INDEX(Matches!$I$2:$I$201,MATCH($A1020&amp;"-10",Matches!$J$2:$J$201,0))="Void",INDEX(Matches!$G$2:$G$201,MATCH($A1020&amp;"-10",Matches!$J$2:$J$201,0))="",INDEX(Matches!$H$2:$H$201,MATCH($A1020&amp;"-10",Matches!$J$2:$J$201,0))=""),"",IF(AND($C1020&lt;&gt;"",INDEX(Matches!$F$2:$F$201,MATCH($A1020&amp;"-10",Matches!$J$2:$J$201,0))&lt;&gt;"",$C1020&gt;=INDEX(Matches!$F$2:$F$201,MATCH($A1020&amp;"-10",Matches!$J$2:$J$201,0))),"",IF(AND(V1020=INDEX(Matches!$G$2:$G$201,MATCH($A1020&amp;"-10",Matches!$J$2:$J$201,0)),W1020=INDEX(Matches!$H$2:$H$201,MATCH($A1020&amp;"-10",Matches!$J$2:$J$201,0))),5,IF(SIGN(V1020-W1020)&lt;&gt;SIGN(INDEX(Matches!$G$2:$G$201,MATCH($A1020&amp;"-10",Matches!$J$2:$J$201,0))-INDEX(Matches!$H$2:$H$201,MATCH($A1020&amp;"-10",Matches!$J$2:$J$201,0))),0,IF(V1020-W1020=INDEX(Matches!$G$2:$G$201,MATCH($A1020&amp;"-10",Matches!$J$2:$J$201,0))-INDEX(Matches!$H$2:$H$201,MATCH($A1020&amp;"-10",Matches!$J$2:$J$201,0)),3,2))))),""))</f>
        <v/>
      </c>
      <c r="AH1020" s="13" t="str">
        <f aca="false">IF($B1020="","",SUM(X1020:AG1020))</f>
        <v/>
      </c>
      <c r="AI1020" s="12" t="str">
        <f aca="false">IF($B1020="","",COUNTIF(X1020:AG1020,5))</f>
        <v/>
      </c>
      <c r="AJ1020" s="12" t="str">
        <f aca="false">IF($B1020="","",COUNTIF(X1020:AG1020,"&gt;=2"))</f>
        <v/>
      </c>
      <c r="AK1020" s="12" t="str">
        <f aca="false">IF($B1020="","",COUNT(X1020:AG1020))</f>
        <v/>
      </c>
    </row>
    <row r="1021" customFormat="false" ht="15" hidden="false" customHeight="false" outlineLevel="0" collapsed="false">
      <c r="A1021" s="7"/>
      <c r="B1021" s="7"/>
      <c r="C1021" s="11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12" t="str">
        <f aca="false">IF(OR($B1021="",D1021="",E1021=""),"",IFERROR(IF(OR(INDEX(Matches!$I$2:$I$201,MATCH($A1021&amp;"-1",Matches!$J$2:$J$201,0))="Void",INDEX(Matches!$G$2:$G$201,MATCH($A1021&amp;"-1",Matches!$J$2:$J$201,0))="",INDEX(Matches!$H$2:$H$201,MATCH($A1021&amp;"-1",Matches!$J$2:$J$201,0))=""),"",IF(AND($C1021&lt;&gt;"",INDEX(Matches!$F$2:$F$201,MATCH($A1021&amp;"-1",Matches!$J$2:$J$201,0))&lt;&gt;"",$C1021&gt;=INDEX(Matches!$F$2:$F$201,MATCH($A1021&amp;"-1",Matches!$J$2:$J$201,0))),"",IF(AND(D1021=INDEX(Matches!$G$2:$G$201,MATCH($A1021&amp;"-1",Matches!$J$2:$J$201,0)),E1021=INDEX(Matches!$H$2:$H$201,MATCH($A1021&amp;"-1",Matches!$J$2:$J$201,0))),5,IF(SIGN(D1021-E1021)&lt;&gt;SIGN(INDEX(Matches!$G$2:$G$201,MATCH($A1021&amp;"-1",Matches!$J$2:$J$201,0))-INDEX(Matches!$H$2:$H$201,MATCH($A1021&amp;"-1",Matches!$J$2:$J$201,0))),0,IF(D1021-E1021=INDEX(Matches!$G$2:$G$201,MATCH($A1021&amp;"-1",Matches!$J$2:$J$201,0))-INDEX(Matches!$H$2:$H$201,MATCH($A1021&amp;"-1",Matches!$J$2:$J$201,0)),3,2))))),""))</f>
        <v/>
      </c>
      <c r="Y1021" s="12" t="str">
        <f aca="false">IF(OR($B1021="",F1021="",G1021=""),"",IFERROR(IF(OR(INDEX(Matches!$I$2:$I$201,MATCH($A1021&amp;"-2",Matches!$J$2:$J$201,0))="Void",INDEX(Matches!$G$2:$G$201,MATCH($A1021&amp;"-2",Matches!$J$2:$J$201,0))="",INDEX(Matches!$H$2:$H$201,MATCH($A1021&amp;"-2",Matches!$J$2:$J$201,0))=""),"",IF(AND($C1021&lt;&gt;"",INDEX(Matches!$F$2:$F$201,MATCH($A1021&amp;"-2",Matches!$J$2:$J$201,0))&lt;&gt;"",$C1021&gt;=INDEX(Matches!$F$2:$F$201,MATCH($A1021&amp;"-2",Matches!$J$2:$J$201,0))),"",IF(AND(F1021=INDEX(Matches!$G$2:$G$201,MATCH($A1021&amp;"-2",Matches!$J$2:$J$201,0)),G1021=INDEX(Matches!$H$2:$H$201,MATCH($A1021&amp;"-2",Matches!$J$2:$J$201,0))),5,IF(SIGN(F1021-G1021)&lt;&gt;SIGN(INDEX(Matches!$G$2:$G$201,MATCH($A1021&amp;"-2",Matches!$J$2:$J$201,0))-INDEX(Matches!$H$2:$H$201,MATCH($A1021&amp;"-2",Matches!$J$2:$J$201,0))),0,IF(F1021-G1021=INDEX(Matches!$G$2:$G$201,MATCH($A1021&amp;"-2",Matches!$J$2:$J$201,0))-INDEX(Matches!$H$2:$H$201,MATCH($A1021&amp;"-2",Matches!$J$2:$J$201,0)),3,2))))),""))</f>
        <v/>
      </c>
      <c r="Z1021" s="12" t="str">
        <f aca="false">IF(OR($B1021="",H1021="",I1021=""),"",IFERROR(IF(OR(INDEX(Matches!$I$2:$I$201,MATCH($A1021&amp;"-3",Matches!$J$2:$J$201,0))="Void",INDEX(Matches!$G$2:$G$201,MATCH($A1021&amp;"-3",Matches!$J$2:$J$201,0))="",INDEX(Matches!$H$2:$H$201,MATCH($A1021&amp;"-3",Matches!$J$2:$J$201,0))=""),"",IF(AND($C1021&lt;&gt;"",INDEX(Matches!$F$2:$F$201,MATCH($A1021&amp;"-3",Matches!$J$2:$J$201,0))&lt;&gt;"",$C1021&gt;=INDEX(Matches!$F$2:$F$201,MATCH($A1021&amp;"-3",Matches!$J$2:$J$201,0))),"",IF(AND(H1021=INDEX(Matches!$G$2:$G$201,MATCH($A1021&amp;"-3",Matches!$J$2:$J$201,0)),I1021=INDEX(Matches!$H$2:$H$201,MATCH($A1021&amp;"-3",Matches!$J$2:$J$201,0))),5,IF(SIGN(H1021-I1021)&lt;&gt;SIGN(INDEX(Matches!$G$2:$G$201,MATCH($A1021&amp;"-3",Matches!$J$2:$J$201,0))-INDEX(Matches!$H$2:$H$201,MATCH($A1021&amp;"-3",Matches!$J$2:$J$201,0))),0,IF(H1021-I1021=INDEX(Matches!$G$2:$G$201,MATCH($A1021&amp;"-3",Matches!$J$2:$J$201,0))-INDEX(Matches!$H$2:$H$201,MATCH($A1021&amp;"-3",Matches!$J$2:$J$201,0)),3,2))))),""))</f>
        <v/>
      </c>
      <c r="AA1021" s="12" t="str">
        <f aca="false">IF(OR($B1021="",J1021="",K1021=""),"",IFERROR(IF(OR(INDEX(Matches!$I$2:$I$201,MATCH($A1021&amp;"-4",Matches!$J$2:$J$201,0))="Void",INDEX(Matches!$G$2:$G$201,MATCH($A1021&amp;"-4",Matches!$J$2:$J$201,0))="",INDEX(Matches!$H$2:$H$201,MATCH($A1021&amp;"-4",Matches!$J$2:$J$201,0))=""),"",IF(AND($C1021&lt;&gt;"",INDEX(Matches!$F$2:$F$201,MATCH($A1021&amp;"-4",Matches!$J$2:$J$201,0))&lt;&gt;"",$C1021&gt;=INDEX(Matches!$F$2:$F$201,MATCH($A1021&amp;"-4",Matches!$J$2:$J$201,0))),"",IF(AND(J1021=INDEX(Matches!$G$2:$G$201,MATCH($A1021&amp;"-4",Matches!$J$2:$J$201,0)),K1021=INDEX(Matches!$H$2:$H$201,MATCH($A1021&amp;"-4",Matches!$J$2:$J$201,0))),5,IF(SIGN(J1021-K1021)&lt;&gt;SIGN(INDEX(Matches!$G$2:$G$201,MATCH($A1021&amp;"-4",Matches!$J$2:$J$201,0))-INDEX(Matches!$H$2:$H$201,MATCH($A1021&amp;"-4",Matches!$J$2:$J$201,0))),0,IF(J1021-K1021=INDEX(Matches!$G$2:$G$201,MATCH($A1021&amp;"-4",Matches!$J$2:$J$201,0))-INDEX(Matches!$H$2:$H$201,MATCH($A1021&amp;"-4",Matches!$J$2:$J$201,0)),3,2))))),""))</f>
        <v/>
      </c>
      <c r="AB1021" s="12" t="str">
        <f aca="false">IF(OR($B1021="",L1021="",M1021=""),"",IFERROR(IF(OR(INDEX(Matches!$I$2:$I$201,MATCH($A1021&amp;"-5",Matches!$J$2:$J$201,0))="Void",INDEX(Matches!$G$2:$G$201,MATCH($A1021&amp;"-5",Matches!$J$2:$J$201,0))="",INDEX(Matches!$H$2:$H$201,MATCH($A1021&amp;"-5",Matches!$J$2:$J$201,0))=""),"",IF(AND($C1021&lt;&gt;"",INDEX(Matches!$F$2:$F$201,MATCH($A1021&amp;"-5",Matches!$J$2:$J$201,0))&lt;&gt;"",$C1021&gt;=INDEX(Matches!$F$2:$F$201,MATCH($A1021&amp;"-5",Matches!$J$2:$J$201,0))),"",IF(AND(L1021=INDEX(Matches!$G$2:$G$201,MATCH($A1021&amp;"-5",Matches!$J$2:$J$201,0)),M1021=INDEX(Matches!$H$2:$H$201,MATCH($A1021&amp;"-5",Matches!$J$2:$J$201,0))),5,IF(SIGN(L1021-M1021)&lt;&gt;SIGN(INDEX(Matches!$G$2:$G$201,MATCH($A1021&amp;"-5",Matches!$J$2:$J$201,0))-INDEX(Matches!$H$2:$H$201,MATCH($A1021&amp;"-5",Matches!$J$2:$J$201,0))),0,IF(L1021-M1021=INDEX(Matches!$G$2:$G$201,MATCH($A1021&amp;"-5",Matches!$J$2:$J$201,0))-INDEX(Matches!$H$2:$H$201,MATCH($A1021&amp;"-5",Matches!$J$2:$J$201,0)),3,2))))),""))</f>
        <v/>
      </c>
      <c r="AC1021" s="12" t="str">
        <f aca="false">IF(OR($B1021="",N1021="",O1021=""),"",IFERROR(IF(OR(INDEX(Matches!$I$2:$I$201,MATCH($A1021&amp;"-6",Matches!$J$2:$J$201,0))="Void",INDEX(Matches!$G$2:$G$201,MATCH($A1021&amp;"-6",Matches!$J$2:$J$201,0))="",INDEX(Matches!$H$2:$H$201,MATCH($A1021&amp;"-6",Matches!$J$2:$J$201,0))=""),"",IF(AND($C1021&lt;&gt;"",INDEX(Matches!$F$2:$F$201,MATCH($A1021&amp;"-6",Matches!$J$2:$J$201,0))&lt;&gt;"",$C1021&gt;=INDEX(Matches!$F$2:$F$201,MATCH($A1021&amp;"-6",Matches!$J$2:$J$201,0))),"",IF(AND(N1021=INDEX(Matches!$G$2:$G$201,MATCH($A1021&amp;"-6",Matches!$J$2:$J$201,0)),O1021=INDEX(Matches!$H$2:$H$201,MATCH($A1021&amp;"-6",Matches!$J$2:$J$201,0))),5,IF(SIGN(N1021-O1021)&lt;&gt;SIGN(INDEX(Matches!$G$2:$G$201,MATCH($A1021&amp;"-6",Matches!$J$2:$J$201,0))-INDEX(Matches!$H$2:$H$201,MATCH($A1021&amp;"-6",Matches!$J$2:$J$201,0))),0,IF(N1021-O1021=INDEX(Matches!$G$2:$G$201,MATCH($A1021&amp;"-6",Matches!$J$2:$J$201,0))-INDEX(Matches!$H$2:$H$201,MATCH($A1021&amp;"-6",Matches!$J$2:$J$201,0)),3,2))))),""))</f>
        <v/>
      </c>
      <c r="AD1021" s="12" t="str">
        <f aca="false">IF(OR($B1021="",P1021="",Q1021=""),"",IFERROR(IF(OR(INDEX(Matches!$I$2:$I$201,MATCH($A1021&amp;"-7",Matches!$J$2:$J$201,0))="Void",INDEX(Matches!$G$2:$G$201,MATCH($A1021&amp;"-7",Matches!$J$2:$J$201,0))="",INDEX(Matches!$H$2:$H$201,MATCH($A1021&amp;"-7",Matches!$J$2:$J$201,0))=""),"",IF(AND($C1021&lt;&gt;"",INDEX(Matches!$F$2:$F$201,MATCH($A1021&amp;"-7",Matches!$J$2:$J$201,0))&lt;&gt;"",$C1021&gt;=INDEX(Matches!$F$2:$F$201,MATCH($A1021&amp;"-7",Matches!$J$2:$J$201,0))),"",IF(AND(P1021=INDEX(Matches!$G$2:$G$201,MATCH($A1021&amp;"-7",Matches!$J$2:$J$201,0)),Q1021=INDEX(Matches!$H$2:$H$201,MATCH($A1021&amp;"-7",Matches!$J$2:$J$201,0))),5,IF(SIGN(P1021-Q1021)&lt;&gt;SIGN(INDEX(Matches!$G$2:$G$201,MATCH($A1021&amp;"-7",Matches!$J$2:$J$201,0))-INDEX(Matches!$H$2:$H$201,MATCH($A1021&amp;"-7",Matches!$J$2:$J$201,0))),0,IF(P1021-Q1021=INDEX(Matches!$G$2:$G$201,MATCH($A1021&amp;"-7",Matches!$J$2:$J$201,0))-INDEX(Matches!$H$2:$H$201,MATCH($A1021&amp;"-7",Matches!$J$2:$J$201,0)),3,2))))),""))</f>
        <v/>
      </c>
      <c r="AE1021" s="12" t="str">
        <f aca="false">IF(OR($B1021="",R1021="",S1021=""),"",IFERROR(IF(OR(INDEX(Matches!$I$2:$I$201,MATCH($A1021&amp;"-8",Matches!$J$2:$J$201,0))="Void",INDEX(Matches!$G$2:$G$201,MATCH($A1021&amp;"-8",Matches!$J$2:$J$201,0))="",INDEX(Matches!$H$2:$H$201,MATCH($A1021&amp;"-8",Matches!$J$2:$J$201,0))=""),"",IF(AND($C1021&lt;&gt;"",INDEX(Matches!$F$2:$F$201,MATCH($A1021&amp;"-8",Matches!$J$2:$J$201,0))&lt;&gt;"",$C1021&gt;=INDEX(Matches!$F$2:$F$201,MATCH($A1021&amp;"-8",Matches!$J$2:$J$201,0))),"",IF(AND(R1021=INDEX(Matches!$G$2:$G$201,MATCH($A1021&amp;"-8",Matches!$J$2:$J$201,0)),S1021=INDEX(Matches!$H$2:$H$201,MATCH($A1021&amp;"-8",Matches!$J$2:$J$201,0))),5,IF(SIGN(R1021-S1021)&lt;&gt;SIGN(INDEX(Matches!$G$2:$G$201,MATCH($A1021&amp;"-8",Matches!$J$2:$J$201,0))-INDEX(Matches!$H$2:$H$201,MATCH($A1021&amp;"-8",Matches!$J$2:$J$201,0))),0,IF(R1021-S1021=INDEX(Matches!$G$2:$G$201,MATCH($A1021&amp;"-8",Matches!$J$2:$J$201,0))-INDEX(Matches!$H$2:$H$201,MATCH($A1021&amp;"-8",Matches!$J$2:$J$201,0)),3,2))))),""))</f>
        <v/>
      </c>
      <c r="AF1021" s="12" t="str">
        <f aca="false">IF(OR($B1021="",T1021="",U1021=""),"",IFERROR(IF(OR(INDEX(Matches!$I$2:$I$201,MATCH($A1021&amp;"-9",Matches!$J$2:$J$201,0))="Void",INDEX(Matches!$G$2:$G$201,MATCH($A1021&amp;"-9",Matches!$J$2:$J$201,0))="",INDEX(Matches!$H$2:$H$201,MATCH($A1021&amp;"-9",Matches!$J$2:$J$201,0))=""),"",IF(AND($C1021&lt;&gt;"",INDEX(Matches!$F$2:$F$201,MATCH($A1021&amp;"-9",Matches!$J$2:$J$201,0))&lt;&gt;"",$C1021&gt;=INDEX(Matches!$F$2:$F$201,MATCH($A1021&amp;"-9",Matches!$J$2:$J$201,0))),"",IF(AND(T1021=INDEX(Matches!$G$2:$G$201,MATCH($A1021&amp;"-9",Matches!$J$2:$J$201,0)),U1021=INDEX(Matches!$H$2:$H$201,MATCH($A1021&amp;"-9",Matches!$J$2:$J$201,0))),5,IF(SIGN(T1021-U1021)&lt;&gt;SIGN(INDEX(Matches!$G$2:$G$201,MATCH($A1021&amp;"-9",Matches!$J$2:$J$201,0))-INDEX(Matches!$H$2:$H$201,MATCH($A1021&amp;"-9",Matches!$J$2:$J$201,0))),0,IF(T1021-U1021=INDEX(Matches!$G$2:$G$201,MATCH($A1021&amp;"-9",Matches!$J$2:$J$201,0))-INDEX(Matches!$H$2:$H$201,MATCH($A1021&amp;"-9",Matches!$J$2:$J$201,0)),3,2))))),""))</f>
        <v/>
      </c>
      <c r="AG1021" s="12" t="str">
        <f aca="false">IF(OR($B1021="",V1021="",W1021=""),"",IFERROR(IF(OR(INDEX(Matches!$I$2:$I$201,MATCH($A1021&amp;"-10",Matches!$J$2:$J$201,0))="Void",INDEX(Matches!$G$2:$G$201,MATCH($A1021&amp;"-10",Matches!$J$2:$J$201,0))="",INDEX(Matches!$H$2:$H$201,MATCH($A1021&amp;"-10",Matches!$J$2:$J$201,0))=""),"",IF(AND($C1021&lt;&gt;"",INDEX(Matches!$F$2:$F$201,MATCH($A1021&amp;"-10",Matches!$J$2:$J$201,0))&lt;&gt;"",$C1021&gt;=INDEX(Matches!$F$2:$F$201,MATCH($A1021&amp;"-10",Matches!$J$2:$J$201,0))),"",IF(AND(V1021=INDEX(Matches!$G$2:$G$201,MATCH($A1021&amp;"-10",Matches!$J$2:$J$201,0)),W1021=INDEX(Matches!$H$2:$H$201,MATCH($A1021&amp;"-10",Matches!$J$2:$J$201,0))),5,IF(SIGN(V1021-W1021)&lt;&gt;SIGN(INDEX(Matches!$G$2:$G$201,MATCH($A1021&amp;"-10",Matches!$J$2:$J$201,0))-INDEX(Matches!$H$2:$H$201,MATCH($A1021&amp;"-10",Matches!$J$2:$J$201,0))),0,IF(V1021-W1021=INDEX(Matches!$G$2:$G$201,MATCH($A1021&amp;"-10",Matches!$J$2:$J$201,0))-INDEX(Matches!$H$2:$H$201,MATCH($A1021&amp;"-10",Matches!$J$2:$J$201,0)),3,2))))),""))</f>
        <v/>
      </c>
      <c r="AH1021" s="13" t="str">
        <f aca="false">IF($B1021="","",SUM(X1021:AG1021))</f>
        <v/>
      </c>
      <c r="AI1021" s="12" t="str">
        <f aca="false">IF($B1021="","",COUNTIF(X1021:AG1021,5))</f>
        <v/>
      </c>
      <c r="AJ1021" s="12" t="str">
        <f aca="false">IF($B1021="","",COUNTIF(X1021:AG1021,"&gt;=2"))</f>
        <v/>
      </c>
      <c r="AK1021" s="12" t="str">
        <f aca="false">IF($B1021="","",COUNT(X1021:AG1021))</f>
        <v/>
      </c>
    </row>
    <row r="1022" customFormat="false" ht="15" hidden="false" customHeight="false" outlineLevel="0" collapsed="false">
      <c r="A1022" s="7"/>
      <c r="B1022" s="7"/>
      <c r="C1022" s="11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12" t="str">
        <f aca="false">IF(OR($B1022="",D1022="",E1022=""),"",IFERROR(IF(OR(INDEX(Matches!$I$2:$I$201,MATCH($A1022&amp;"-1",Matches!$J$2:$J$201,0))="Void",INDEX(Matches!$G$2:$G$201,MATCH($A1022&amp;"-1",Matches!$J$2:$J$201,0))="",INDEX(Matches!$H$2:$H$201,MATCH($A1022&amp;"-1",Matches!$J$2:$J$201,0))=""),"",IF(AND($C1022&lt;&gt;"",INDEX(Matches!$F$2:$F$201,MATCH($A1022&amp;"-1",Matches!$J$2:$J$201,0))&lt;&gt;"",$C1022&gt;=INDEX(Matches!$F$2:$F$201,MATCH($A1022&amp;"-1",Matches!$J$2:$J$201,0))),"",IF(AND(D1022=INDEX(Matches!$G$2:$G$201,MATCH($A1022&amp;"-1",Matches!$J$2:$J$201,0)),E1022=INDEX(Matches!$H$2:$H$201,MATCH($A1022&amp;"-1",Matches!$J$2:$J$201,0))),5,IF(SIGN(D1022-E1022)&lt;&gt;SIGN(INDEX(Matches!$G$2:$G$201,MATCH($A1022&amp;"-1",Matches!$J$2:$J$201,0))-INDEX(Matches!$H$2:$H$201,MATCH($A1022&amp;"-1",Matches!$J$2:$J$201,0))),0,IF(D1022-E1022=INDEX(Matches!$G$2:$G$201,MATCH($A1022&amp;"-1",Matches!$J$2:$J$201,0))-INDEX(Matches!$H$2:$H$201,MATCH($A1022&amp;"-1",Matches!$J$2:$J$201,0)),3,2))))),""))</f>
        <v/>
      </c>
      <c r="Y1022" s="12" t="str">
        <f aca="false">IF(OR($B1022="",F1022="",G1022=""),"",IFERROR(IF(OR(INDEX(Matches!$I$2:$I$201,MATCH($A1022&amp;"-2",Matches!$J$2:$J$201,0))="Void",INDEX(Matches!$G$2:$G$201,MATCH($A1022&amp;"-2",Matches!$J$2:$J$201,0))="",INDEX(Matches!$H$2:$H$201,MATCH($A1022&amp;"-2",Matches!$J$2:$J$201,0))=""),"",IF(AND($C1022&lt;&gt;"",INDEX(Matches!$F$2:$F$201,MATCH($A1022&amp;"-2",Matches!$J$2:$J$201,0))&lt;&gt;"",$C1022&gt;=INDEX(Matches!$F$2:$F$201,MATCH($A1022&amp;"-2",Matches!$J$2:$J$201,0))),"",IF(AND(F1022=INDEX(Matches!$G$2:$G$201,MATCH($A1022&amp;"-2",Matches!$J$2:$J$201,0)),G1022=INDEX(Matches!$H$2:$H$201,MATCH($A1022&amp;"-2",Matches!$J$2:$J$201,0))),5,IF(SIGN(F1022-G1022)&lt;&gt;SIGN(INDEX(Matches!$G$2:$G$201,MATCH($A1022&amp;"-2",Matches!$J$2:$J$201,0))-INDEX(Matches!$H$2:$H$201,MATCH($A1022&amp;"-2",Matches!$J$2:$J$201,0))),0,IF(F1022-G1022=INDEX(Matches!$G$2:$G$201,MATCH($A1022&amp;"-2",Matches!$J$2:$J$201,0))-INDEX(Matches!$H$2:$H$201,MATCH($A1022&amp;"-2",Matches!$J$2:$J$201,0)),3,2))))),""))</f>
        <v/>
      </c>
      <c r="Z1022" s="12" t="str">
        <f aca="false">IF(OR($B1022="",H1022="",I1022=""),"",IFERROR(IF(OR(INDEX(Matches!$I$2:$I$201,MATCH($A1022&amp;"-3",Matches!$J$2:$J$201,0))="Void",INDEX(Matches!$G$2:$G$201,MATCH($A1022&amp;"-3",Matches!$J$2:$J$201,0))="",INDEX(Matches!$H$2:$H$201,MATCH($A1022&amp;"-3",Matches!$J$2:$J$201,0))=""),"",IF(AND($C1022&lt;&gt;"",INDEX(Matches!$F$2:$F$201,MATCH($A1022&amp;"-3",Matches!$J$2:$J$201,0))&lt;&gt;"",$C1022&gt;=INDEX(Matches!$F$2:$F$201,MATCH($A1022&amp;"-3",Matches!$J$2:$J$201,0))),"",IF(AND(H1022=INDEX(Matches!$G$2:$G$201,MATCH($A1022&amp;"-3",Matches!$J$2:$J$201,0)),I1022=INDEX(Matches!$H$2:$H$201,MATCH($A1022&amp;"-3",Matches!$J$2:$J$201,0))),5,IF(SIGN(H1022-I1022)&lt;&gt;SIGN(INDEX(Matches!$G$2:$G$201,MATCH($A1022&amp;"-3",Matches!$J$2:$J$201,0))-INDEX(Matches!$H$2:$H$201,MATCH($A1022&amp;"-3",Matches!$J$2:$J$201,0))),0,IF(H1022-I1022=INDEX(Matches!$G$2:$G$201,MATCH($A1022&amp;"-3",Matches!$J$2:$J$201,0))-INDEX(Matches!$H$2:$H$201,MATCH($A1022&amp;"-3",Matches!$J$2:$J$201,0)),3,2))))),""))</f>
        <v/>
      </c>
      <c r="AA1022" s="12" t="str">
        <f aca="false">IF(OR($B1022="",J1022="",K1022=""),"",IFERROR(IF(OR(INDEX(Matches!$I$2:$I$201,MATCH($A1022&amp;"-4",Matches!$J$2:$J$201,0))="Void",INDEX(Matches!$G$2:$G$201,MATCH($A1022&amp;"-4",Matches!$J$2:$J$201,0))="",INDEX(Matches!$H$2:$H$201,MATCH($A1022&amp;"-4",Matches!$J$2:$J$201,0))=""),"",IF(AND($C1022&lt;&gt;"",INDEX(Matches!$F$2:$F$201,MATCH($A1022&amp;"-4",Matches!$J$2:$J$201,0))&lt;&gt;"",$C1022&gt;=INDEX(Matches!$F$2:$F$201,MATCH($A1022&amp;"-4",Matches!$J$2:$J$201,0))),"",IF(AND(J1022=INDEX(Matches!$G$2:$G$201,MATCH($A1022&amp;"-4",Matches!$J$2:$J$201,0)),K1022=INDEX(Matches!$H$2:$H$201,MATCH($A1022&amp;"-4",Matches!$J$2:$J$201,0))),5,IF(SIGN(J1022-K1022)&lt;&gt;SIGN(INDEX(Matches!$G$2:$G$201,MATCH($A1022&amp;"-4",Matches!$J$2:$J$201,0))-INDEX(Matches!$H$2:$H$201,MATCH($A1022&amp;"-4",Matches!$J$2:$J$201,0))),0,IF(J1022-K1022=INDEX(Matches!$G$2:$G$201,MATCH($A1022&amp;"-4",Matches!$J$2:$J$201,0))-INDEX(Matches!$H$2:$H$201,MATCH($A1022&amp;"-4",Matches!$J$2:$J$201,0)),3,2))))),""))</f>
        <v/>
      </c>
      <c r="AB1022" s="12" t="str">
        <f aca="false">IF(OR($B1022="",L1022="",M1022=""),"",IFERROR(IF(OR(INDEX(Matches!$I$2:$I$201,MATCH($A1022&amp;"-5",Matches!$J$2:$J$201,0))="Void",INDEX(Matches!$G$2:$G$201,MATCH($A1022&amp;"-5",Matches!$J$2:$J$201,0))="",INDEX(Matches!$H$2:$H$201,MATCH($A1022&amp;"-5",Matches!$J$2:$J$201,0))=""),"",IF(AND($C1022&lt;&gt;"",INDEX(Matches!$F$2:$F$201,MATCH($A1022&amp;"-5",Matches!$J$2:$J$201,0))&lt;&gt;"",$C1022&gt;=INDEX(Matches!$F$2:$F$201,MATCH($A1022&amp;"-5",Matches!$J$2:$J$201,0))),"",IF(AND(L1022=INDEX(Matches!$G$2:$G$201,MATCH($A1022&amp;"-5",Matches!$J$2:$J$201,0)),M1022=INDEX(Matches!$H$2:$H$201,MATCH($A1022&amp;"-5",Matches!$J$2:$J$201,0))),5,IF(SIGN(L1022-M1022)&lt;&gt;SIGN(INDEX(Matches!$G$2:$G$201,MATCH($A1022&amp;"-5",Matches!$J$2:$J$201,0))-INDEX(Matches!$H$2:$H$201,MATCH($A1022&amp;"-5",Matches!$J$2:$J$201,0))),0,IF(L1022-M1022=INDEX(Matches!$G$2:$G$201,MATCH($A1022&amp;"-5",Matches!$J$2:$J$201,0))-INDEX(Matches!$H$2:$H$201,MATCH($A1022&amp;"-5",Matches!$J$2:$J$201,0)),3,2))))),""))</f>
        <v/>
      </c>
      <c r="AC1022" s="12" t="str">
        <f aca="false">IF(OR($B1022="",N1022="",O1022=""),"",IFERROR(IF(OR(INDEX(Matches!$I$2:$I$201,MATCH($A1022&amp;"-6",Matches!$J$2:$J$201,0))="Void",INDEX(Matches!$G$2:$G$201,MATCH($A1022&amp;"-6",Matches!$J$2:$J$201,0))="",INDEX(Matches!$H$2:$H$201,MATCH($A1022&amp;"-6",Matches!$J$2:$J$201,0))=""),"",IF(AND($C1022&lt;&gt;"",INDEX(Matches!$F$2:$F$201,MATCH($A1022&amp;"-6",Matches!$J$2:$J$201,0))&lt;&gt;"",$C1022&gt;=INDEX(Matches!$F$2:$F$201,MATCH($A1022&amp;"-6",Matches!$J$2:$J$201,0))),"",IF(AND(N1022=INDEX(Matches!$G$2:$G$201,MATCH($A1022&amp;"-6",Matches!$J$2:$J$201,0)),O1022=INDEX(Matches!$H$2:$H$201,MATCH($A1022&amp;"-6",Matches!$J$2:$J$201,0))),5,IF(SIGN(N1022-O1022)&lt;&gt;SIGN(INDEX(Matches!$G$2:$G$201,MATCH($A1022&amp;"-6",Matches!$J$2:$J$201,0))-INDEX(Matches!$H$2:$H$201,MATCH($A1022&amp;"-6",Matches!$J$2:$J$201,0))),0,IF(N1022-O1022=INDEX(Matches!$G$2:$G$201,MATCH($A1022&amp;"-6",Matches!$J$2:$J$201,0))-INDEX(Matches!$H$2:$H$201,MATCH($A1022&amp;"-6",Matches!$J$2:$J$201,0)),3,2))))),""))</f>
        <v/>
      </c>
      <c r="AD1022" s="12" t="str">
        <f aca="false">IF(OR($B1022="",P1022="",Q1022=""),"",IFERROR(IF(OR(INDEX(Matches!$I$2:$I$201,MATCH($A1022&amp;"-7",Matches!$J$2:$J$201,0))="Void",INDEX(Matches!$G$2:$G$201,MATCH($A1022&amp;"-7",Matches!$J$2:$J$201,0))="",INDEX(Matches!$H$2:$H$201,MATCH($A1022&amp;"-7",Matches!$J$2:$J$201,0))=""),"",IF(AND($C1022&lt;&gt;"",INDEX(Matches!$F$2:$F$201,MATCH($A1022&amp;"-7",Matches!$J$2:$J$201,0))&lt;&gt;"",$C1022&gt;=INDEX(Matches!$F$2:$F$201,MATCH($A1022&amp;"-7",Matches!$J$2:$J$201,0))),"",IF(AND(P1022=INDEX(Matches!$G$2:$G$201,MATCH($A1022&amp;"-7",Matches!$J$2:$J$201,0)),Q1022=INDEX(Matches!$H$2:$H$201,MATCH($A1022&amp;"-7",Matches!$J$2:$J$201,0))),5,IF(SIGN(P1022-Q1022)&lt;&gt;SIGN(INDEX(Matches!$G$2:$G$201,MATCH($A1022&amp;"-7",Matches!$J$2:$J$201,0))-INDEX(Matches!$H$2:$H$201,MATCH($A1022&amp;"-7",Matches!$J$2:$J$201,0))),0,IF(P1022-Q1022=INDEX(Matches!$G$2:$G$201,MATCH($A1022&amp;"-7",Matches!$J$2:$J$201,0))-INDEX(Matches!$H$2:$H$201,MATCH($A1022&amp;"-7",Matches!$J$2:$J$201,0)),3,2))))),""))</f>
        <v/>
      </c>
      <c r="AE1022" s="12" t="str">
        <f aca="false">IF(OR($B1022="",R1022="",S1022=""),"",IFERROR(IF(OR(INDEX(Matches!$I$2:$I$201,MATCH($A1022&amp;"-8",Matches!$J$2:$J$201,0))="Void",INDEX(Matches!$G$2:$G$201,MATCH($A1022&amp;"-8",Matches!$J$2:$J$201,0))="",INDEX(Matches!$H$2:$H$201,MATCH($A1022&amp;"-8",Matches!$J$2:$J$201,0))=""),"",IF(AND($C1022&lt;&gt;"",INDEX(Matches!$F$2:$F$201,MATCH($A1022&amp;"-8",Matches!$J$2:$J$201,0))&lt;&gt;"",$C1022&gt;=INDEX(Matches!$F$2:$F$201,MATCH($A1022&amp;"-8",Matches!$J$2:$J$201,0))),"",IF(AND(R1022=INDEX(Matches!$G$2:$G$201,MATCH($A1022&amp;"-8",Matches!$J$2:$J$201,0)),S1022=INDEX(Matches!$H$2:$H$201,MATCH($A1022&amp;"-8",Matches!$J$2:$J$201,0))),5,IF(SIGN(R1022-S1022)&lt;&gt;SIGN(INDEX(Matches!$G$2:$G$201,MATCH($A1022&amp;"-8",Matches!$J$2:$J$201,0))-INDEX(Matches!$H$2:$H$201,MATCH($A1022&amp;"-8",Matches!$J$2:$J$201,0))),0,IF(R1022-S1022=INDEX(Matches!$G$2:$G$201,MATCH($A1022&amp;"-8",Matches!$J$2:$J$201,0))-INDEX(Matches!$H$2:$H$201,MATCH($A1022&amp;"-8",Matches!$J$2:$J$201,0)),3,2))))),""))</f>
        <v/>
      </c>
      <c r="AF1022" s="12" t="str">
        <f aca="false">IF(OR($B1022="",T1022="",U1022=""),"",IFERROR(IF(OR(INDEX(Matches!$I$2:$I$201,MATCH($A1022&amp;"-9",Matches!$J$2:$J$201,0))="Void",INDEX(Matches!$G$2:$G$201,MATCH($A1022&amp;"-9",Matches!$J$2:$J$201,0))="",INDEX(Matches!$H$2:$H$201,MATCH($A1022&amp;"-9",Matches!$J$2:$J$201,0))=""),"",IF(AND($C1022&lt;&gt;"",INDEX(Matches!$F$2:$F$201,MATCH($A1022&amp;"-9",Matches!$J$2:$J$201,0))&lt;&gt;"",$C1022&gt;=INDEX(Matches!$F$2:$F$201,MATCH($A1022&amp;"-9",Matches!$J$2:$J$201,0))),"",IF(AND(T1022=INDEX(Matches!$G$2:$G$201,MATCH($A1022&amp;"-9",Matches!$J$2:$J$201,0)),U1022=INDEX(Matches!$H$2:$H$201,MATCH($A1022&amp;"-9",Matches!$J$2:$J$201,0))),5,IF(SIGN(T1022-U1022)&lt;&gt;SIGN(INDEX(Matches!$G$2:$G$201,MATCH($A1022&amp;"-9",Matches!$J$2:$J$201,0))-INDEX(Matches!$H$2:$H$201,MATCH($A1022&amp;"-9",Matches!$J$2:$J$201,0))),0,IF(T1022-U1022=INDEX(Matches!$G$2:$G$201,MATCH($A1022&amp;"-9",Matches!$J$2:$J$201,0))-INDEX(Matches!$H$2:$H$201,MATCH($A1022&amp;"-9",Matches!$J$2:$J$201,0)),3,2))))),""))</f>
        <v/>
      </c>
      <c r="AG1022" s="12" t="str">
        <f aca="false">IF(OR($B1022="",V1022="",W1022=""),"",IFERROR(IF(OR(INDEX(Matches!$I$2:$I$201,MATCH($A1022&amp;"-10",Matches!$J$2:$J$201,0))="Void",INDEX(Matches!$G$2:$G$201,MATCH($A1022&amp;"-10",Matches!$J$2:$J$201,0))="",INDEX(Matches!$H$2:$H$201,MATCH($A1022&amp;"-10",Matches!$J$2:$J$201,0))=""),"",IF(AND($C1022&lt;&gt;"",INDEX(Matches!$F$2:$F$201,MATCH($A1022&amp;"-10",Matches!$J$2:$J$201,0))&lt;&gt;"",$C1022&gt;=INDEX(Matches!$F$2:$F$201,MATCH($A1022&amp;"-10",Matches!$J$2:$J$201,0))),"",IF(AND(V1022=INDEX(Matches!$G$2:$G$201,MATCH($A1022&amp;"-10",Matches!$J$2:$J$201,0)),W1022=INDEX(Matches!$H$2:$H$201,MATCH($A1022&amp;"-10",Matches!$J$2:$J$201,0))),5,IF(SIGN(V1022-W1022)&lt;&gt;SIGN(INDEX(Matches!$G$2:$G$201,MATCH($A1022&amp;"-10",Matches!$J$2:$J$201,0))-INDEX(Matches!$H$2:$H$201,MATCH($A1022&amp;"-10",Matches!$J$2:$J$201,0))),0,IF(V1022-W1022=INDEX(Matches!$G$2:$G$201,MATCH($A1022&amp;"-10",Matches!$J$2:$J$201,0))-INDEX(Matches!$H$2:$H$201,MATCH($A1022&amp;"-10",Matches!$J$2:$J$201,0)),3,2))))),""))</f>
        <v/>
      </c>
      <c r="AH1022" s="13" t="str">
        <f aca="false">IF($B1022="","",SUM(X1022:AG1022))</f>
        <v/>
      </c>
      <c r="AI1022" s="12" t="str">
        <f aca="false">IF($B1022="","",COUNTIF(X1022:AG1022,5))</f>
        <v/>
      </c>
      <c r="AJ1022" s="12" t="str">
        <f aca="false">IF($B1022="","",COUNTIF(X1022:AG1022,"&gt;=2"))</f>
        <v/>
      </c>
      <c r="AK1022" s="12" t="str">
        <f aca="false">IF($B1022="","",COUNT(X1022:AG1022))</f>
        <v/>
      </c>
    </row>
    <row r="1023" customFormat="false" ht="15" hidden="false" customHeight="false" outlineLevel="0" collapsed="false">
      <c r="A1023" s="7"/>
      <c r="B1023" s="7"/>
      <c r="C1023" s="11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12" t="str">
        <f aca="false">IF(OR($B1023="",D1023="",E1023=""),"",IFERROR(IF(OR(INDEX(Matches!$I$2:$I$201,MATCH($A1023&amp;"-1",Matches!$J$2:$J$201,0))="Void",INDEX(Matches!$G$2:$G$201,MATCH($A1023&amp;"-1",Matches!$J$2:$J$201,0))="",INDEX(Matches!$H$2:$H$201,MATCH($A1023&amp;"-1",Matches!$J$2:$J$201,0))=""),"",IF(AND($C1023&lt;&gt;"",INDEX(Matches!$F$2:$F$201,MATCH($A1023&amp;"-1",Matches!$J$2:$J$201,0))&lt;&gt;"",$C1023&gt;=INDEX(Matches!$F$2:$F$201,MATCH($A1023&amp;"-1",Matches!$J$2:$J$201,0))),"",IF(AND(D1023=INDEX(Matches!$G$2:$G$201,MATCH($A1023&amp;"-1",Matches!$J$2:$J$201,0)),E1023=INDEX(Matches!$H$2:$H$201,MATCH($A1023&amp;"-1",Matches!$J$2:$J$201,0))),5,IF(SIGN(D1023-E1023)&lt;&gt;SIGN(INDEX(Matches!$G$2:$G$201,MATCH($A1023&amp;"-1",Matches!$J$2:$J$201,0))-INDEX(Matches!$H$2:$H$201,MATCH($A1023&amp;"-1",Matches!$J$2:$J$201,0))),0,IF(D1023-E1023=INDEX(Matches!$G$2:$G$201,MATCH($A1023&amp;"-1",Matches!$J$2:$J$201,0))-INDEX(Matches!$H$2:$H$201,MATCH($A1023&amp;"-1",Matches!$J$2:$J$201,0)),3,2))))),""))</f>
        <v/>
      </c>
      <c r="Y1023" s="12" t="str">
        <f aca="false">IF(OR($B1023="",F1023="",G1023=""),"",IFERROR(IF(OR(INDEX(Matches!$I$2:$I$201,MATCH($A1023&amp;"-2",Matches!$J$2:$J$201,0))="Void",INDEX(Matches!$G$2:$G$201,MATCH($A1023&amp;"-2",Matches!$J$2:$J$201,0))="",INDEX(Matches!$H$2:$H$201,MATCH($A1023&amp;"-2",Matches!$J$2:$J$201,0))=""),"",IF(AND($C1023&lt;&gt;"",INDEX(Matches!$F$2:$F$201,MATCH($A1023&amp;"-2",Matches!$J$2:$J$201,0))&lt;&gt;"",$C1023&gt;=INDEX(Matches!$F$2:$F$201,MATCH($A1023&amp;"-2",Matches!$J$2:$J$201,0))),"",IF(AND(F1023=INDEX(Matches!$G$2:$G$201,MATCH($A1023&amp;"-2",Matches!$J$2:$J$201,0)),G1023=INDEX(Matches!$H$2:$H$201,MATCH($A1023&amp;"-2",Matches!$J$2:$J$201,0))),5,IF(SIGN(F1023-G1023)&lt;&gt;SIGN(INDEX(Matches!$G$2:$G$201,MATCH($A1023&amp;"-2",Matches!$J$2:$J$201,0))-INDEX(Matches!$H$2:$H$201,MATCH($A1023&amp;"-2",Matches!$J$2:$J$201,0))),0,IF(F1023-G1023=INDEX(Matches!$G$2:$G$201,MATCH($A1023&amp;"-2",Matches!$J$2:$J$201,0))-INDEX(Matches!$H$2:$H$201,MATCH($A1023&amp;"-2",Matches!$J$2:$J$201,0)),3,2))))),""))</f>
        <v/>
      </c>
      <c r="Z1023" s="12" t="str">
        <f aca="false">IF(OR($B1023="",H1023="",I1023=""),"",IFERROR(IF(OR(INDEX(Matches!$I$2:$I$201,MATCH($A1023&amp;"-3",Matches!$J$2:$J$201,0))="Void",INDEX(Matches!$G$2:$G$201,MATCH($A1023&amp;"-3",Matches!$J$2:$J$201,0))="",INDEX(Matches!$H$2:$H$201,MATCH($A1023&amp;"-3",Matches!$J$2:$J$201,0))=""),"",IF(AND($C1023&lt;&gt;"",INDEX(Matches!$F$2:$F$201,MATCH($A1023&amp;"-3",Matches!$J$2:$J$201,0))&lt;&gt;"",$C1023&gt;=INDEX(Matches!$F$2:$F$201,MATCH($A1023&amp;"-3",Matches!$J$2:$J$201,0))),"",IF(AND(H1023=INDEX(Matches!$G$2:$G$201,MATCH($A1023&amp;"-3",Matches!$J$2:$J$201,0)),I1023=INDEX(Matches!$H$2:$H$201,MATCH($A1023&amp;"-3",Matches!$J$2:$J$201,0))),5,IF(SIGN(H1023-I1023)&lt;&gt;SIGN(INDEX(Matches!$G$2:$G$201,MATCH($A1023&amp;"-3",Matches!$J$2:$J$201,0))-INDEX(Matches!$H$2:$H$201,MATCH($A1023&amp;"-3",Matches!$J$2:$J$201,0))),0,IF(H1023-I1023=INDEX(Matches!$G$2:$G$201,MATCH($A1023&amp;"-3",Matches!$J$2:$J$201,0))-INDEX(Matches!$H$2:$H$201,MATCH($A1023&amp;"-3",Matches!$J$2:$J$201,0)),3,2))))),""))</f>
        <v/>
      </c>
      <c r="AA1023" s="12" t="str">
        <f aca="false">IF(OR($B1023="",J1023="",K1023=""),"",IFERROR(IF(OR(INDEX(Matches!$I$2:$I$201,MATCH($A1023&amp;"-4",Matches!$J$2:$J$201,0))="Void",INDEX(Matches!$G$2:$G$201,MATCH($A1023&amp;"-4",Matches!$J$2:$J$201,0))="",INDEX(Matches!$H$2:$H$201,MATCH($A1023&amp;"-4",Matches!$J$2:$J$201,0))=""),"",IF(AND($C1023&lt;&gt;"",INDEX(Matches!$F$2:$F$201,MATCH($A1023&amp;"-4",Matches!$J$2:$J$201,0))&lt;&gt;"",$C1023&gt;=INDEX(Matches!$F$2:$F$201,MATCH($A1023&amp;"-4",Matches!$J$2:$J$201,0))),"",IF(AND(J1023=INDEX(Matches!$G$2:$G$201,MATCH($A1023&amp;"-4",Matches!$J$2:$J$201,0)),K1023=INDEX(Matches!$H$2:$H$201,MATCH($A1023&amp;"-4",Matches!$J$2:$J$201,0))),5,IF(SIGN(J1023-K1023)&lt;&gt;SIGN(INDEX(Matches!$G$2:$G$201,MATCH($A1023&amp;"-4",Matches!$J$2:$J$201,0))-INDEX(Matches!$H$2:$H$201,MATCH($A1023&amp;"-4",Matches!$J$2:$J$201,0))),0,IF(J1023-K1023=INDEX(Matches!$G$2:$G$201,MATCH($A1023&amp;"-4",Matches!$J$2:$J$201,0))-INDEX(Matches!$H$2:$H$201,MATCH($A1023&amp;"-4",Matches!$J$2:$J$201,0)),3,2))))),""))</f>
        <v/>
      </c>
      <c r="AB1023" s="12" t="str">
        <f aca="false">IF(OR($B1023="",L1023="",M1023=""),"",IFERROR(IF(OR(INDEX(Matches!$I$2:$I$201,MATCH($A1023&amp;"-5",Matches!$J$2:$J$201,0))="Void",INDEX(Matches!$G$2:$G$201,MATCH($A1023&amp;"-5",Matches!$J$2:$J$201,0))="",INDEX(Matches!$H$2:$H$201,MATCH($A1023&amp;"-5",Matches!$J$2:$J$201,0))=""),"",IF(AND($C1023&lt;&gt;"",INDEX(Matches!$F$2:$F$201,MATCH($A1023&amp;"-5",Matches!$J$2:$J$201,0))&lt;&gt;"",$C1023&gt;=INDEX(Matches!$F$2:$F$201,MATCH($A1023&amp;"-5",Matches!$J$2:$J$201,0))),"",IF(AND(L1023=INDEX(Matches!$G$2:$G$201,MATCH($A1023&amp;"-5",Matches!$J$2:$J$201,0)),M1023=INDEX(Matches!$H$2:$H$201,MATCH($A1023&amp;"-5",Matches!$J$2:$J$201,0))),5,IF(SIGN(L1023-M1023)&lt;&gt;SIGN(INDEX(Matches!$G$2:$G$201,MATCH($A1023&amp;"-5",Matches!$J$2:$J$201,0))-INDEX(Matches!$H$2:$H$201,MATCH($A1023&amp;"-5",Matches!$J$2:$J$201,0))),0,IF(L1023-M1023=INDEX(Matches!$G$2:$G$201,MATCH($A1023&amp;"-5",Matches!$J$2:$J$201,0))-INDEX(Matches!$H$2:$H$201,MATCH($A1023&amp;"-5",Matches!$J$2:$J$201,0)),3,2))))),""))</f>
        <v/>
      </c>
      <c r="AC1023" s="12" t="str">
        <f aca="false">IF(OR($B1023="",N1023="",O1023=""),"",IFERROR(IF(OR(INDEX(Matches!$I$2:$I$201,MATCH($A1023&amp;"-6",Matches!$J$2:$J$201,0))="Void",INDEX(Matches!$G$2:$G$201,MATCH($A1023&amp;"-6",Matches!$J$2:$J$201,0))="",INDEX(Matches!$H$2:$H$201,MATCH($A1023&amp;"-6",Matches!$J$2:$J$201,0))=""),"",IF(AND($C1023&lt;&gt;"",INDEX(Matches!$F$2:$F$201,MATCH($A1023&amp;"-6",Matches!$J$2:$J$201,0))&lt;&gt;"",$C1023&gt;=INDEX(Matches!$F$2:$F$201,MATCH($A1023&amp;"-6",Matches!$J$2:$J$201,0))),"",IF(AND(N1023=INDEX(Matches!$G$2:$G$201,MATCH($A1023&amp;"-6",Matches!$J$2:$J$201,0)),O1023=INDEX(Matches!$H$2:$H$201,MATCH($A1023&amp;"-6",Matches!$J$2:$J$201,0))),5,IF(SIGN(N1023-O1023)&lt;&gt;SIGN(INDEX(Matches!$G$2:$G$201,MATCH($A1023&amp;"-6",Matches!$J$2:$J$201,0))-INDEX(Matches!$H$2:$H$201,MATCH($A1023&amp;"-6",Matches!$J$2:$J$201,0))),0,IF(N1023-O1023=INDEX(Matches!$G$2:$G$201,MATCH($A1023&amp;"-6",Matches!$J$2:$J$201,0))-INDEX(Matches!$H$2:$H$201,MATCH($A1023&amp;"-6",Matches!$J$2:$J$201,0)),3,2))))),""))</f>
        <v/>
      </c>
      <c r="AD1023" s="12" t="str">
        <f aca="false">IF(OR($B1023="",P1023="",Q1023=""),"",IFERROR(IF(OR(INDEX(Matches!$I$2:$I$201,MATCH($A1023&amp;"-7",Matches!$J$2:$J$201,0))="Void",INDEX(Matches!$G$2:$G$201,MATCH($A1023&amp;"-7",Matches!$J$2:$J$201,0))="",INDEX(Matches!$H$2:$H$201,MATCH($A1023&amp;"-7",Matches!$J$2:$J$201,0))=""),"",IF(AND($C1023&lt;&gt;"",INDEX(Matches!$F$2:$F$201,MATCH($A1023&amp;"-7",Matches!$J$2:$J$201,0))&lt;&gt;"",$C1023&gt;=INDEX(Matches!$F$2:$F$201,MATCH($A1023&amp;"-7",Matches!$J$2:$J$201,0))),"",IF(AND(P1023=INDEX(Matches!$G$2:$G$201,MATCH($A1023&amp;"-7",Matches!$J$2:$J$201,0)),Q1023=INDEX(Matches!$H$2:$H$201,MATCH($A1023&amp;"-7",Matches!$J$2:$J$201,0))),5,IF(SIGN(P1023-Q1023)&lt;&gt;SIGN(INDEX(Matches!$G$2:$G$201,MATCH($A1023&amp;"-7",Matches!$J$2:$J$201,0))-INDEX(Matches!$H$2:$H$201,MATCH($A1023&amp;"-7",Matches!$J$2:$J$201,0))),0,IF(P1023-Q1023=INDEX(Matches!$G$2:$G$201,MATCH($A1023&amp;"-7",Matches!$J$2:$J$201,0))-INDEX(Matches!$H$2:$H$201,MATCH($A1023&amp;"-7",Matches!$J$2:$J$201,0)),3,2))))),""))</f>
        <v/>
      </c>
      <c r="AE1023" s="12" t="str">
        <f aca="false">IF(OR($B1023="",R1023="",S1023=""),"",IFERROR(IF(OR(INDEX(Matches!$I$2:$I$201,MATCH($A1023&amp;"-8",Matches!$J$2:$J$201,0))="Void",INDEX(Matches!$G$2:$G$201,MATCH($A1023&amp;"-8",Matches!$J$2:$J$201,0))="",INDEX(Matches!$H$2:$H$201,MATCH($A1023&amp;"-8",Matches!$J$2:$J$201,0))=""),"",IF(AND($C1023&lt;&gt;"",INDEX(Matches!$F$2:$F$201,MATCH($A1023&amp;"-8",Matches!$J$2:$J$201,0))&lt;&gt;"",$C1023&gt;=INDEX(Matches!$F$2:$F$201,MATCH($A1023&amp;"-8",Matches!$J$2:$J$201,0))),"",IF(AND(R1023=INDEX(Matches!$G$2:$G$201,MATCH($A1023&amp;"-8",Matches!$J$2:$J$201,0)),S1023=INDEX(Matches!$H$2:$H$201,MATCH($A1023&amp;"-8",Matches!$J$2:$J$201,0))),5,IF(SIGN(R1023-S1023)&lt;&gt;SIGN(INDEX(Matches!$G$2:$G$201,MATCH($A1023&amp;"-8",Matches!$J$2:$J$201,0))-INDEX(Matches!$H$2:$H$201,MATCH($A1023&amp;"-8",Matches!$J$2:$J$201,0))),0,IF(R1023-S1023=INDEX(Matches!$G$2:$G$201,MATCH($A1023&amp;"-8",Matches!$J$2:$J$201,0))-INDEX(Matches!$H$2:$H$201,MATCH($A1023&amp;"-8",Matches!$J$2:$J$201,0)),3,2))))),""))</f>
        <v/>
      </c>
      <c r="AF1023" s="12" t="str">
        <f aca="false">IF(OR($B1023="",T1023="",U1023=""),"",IFERROR(IF(OR(INDEX(Matches!$I$2:$I$201,MATCH($A1023&amp;"-9",Matches!$J$2:$J$201,0))="Void",INDEX(Matches!$G$2:$G$201,MATCH($A1023&amp;"-9",Matches!$J$2:$J$201,0))="",INDEX(Matches!$H$2:$H$201,MATCH($A1023&amp;"-9",Matches!$J$2:$J$201,0))=""),"",IF(AND($C1023&lt;&gt;"",INDEX(Matches!$F$2:$F$201,MATCH($A1023&amp;"-9",Matches!$J$2:$J$201,0))&lt;&gt;"",$C1023&gt;=INDEX(Matches!$F$2:$F$201,MATCH($A1023&amp;"-9",Matches!$J$2:$J$201,0))),"",IF(AND(T1023=INDEX(Matches!$G$2:$G$201,MATCH($A1023&amp;"-9",Matches!$J$2:$J$201,0)),U1023=INDEX(Matches!$H$2:$H$201,MATCH($A1023&amp;"-9",Matches!$J$2:$J$201,0))),5,IF(SIGN(T1023-U1023)&lt;&gt;SIGN(INDEX(Matches!$G$2:$G$201,MATCH($A1023&amp;"-9",Matches!$J$2:$J$201,0))-INDEX(Matches!$H$2:$H$201,MATCH($A1023&amp;"-9",Matches!$J$2:$J$201,0))),0,IF(T1023-U1023=INDEX(Matches!$G$2:$G$201,MATCH($A1023&amp;"-9",Matches!$J$2:$J$201,0))-INDEX(Matches!$H$2:$H$201,MATCH($A1023&amp;"-9",Matches!$J$2:$J$201,0)),3,2))))),""))</f>
        <v/>
      </c>
      <c r="AG1023" s="12" t="str">
        <f aca="false">IF(OR($B1023="",V1023="",W1023=""),"",IFERROR(IF(OR(INDEX(Matches!$I$2:$I$201,MATCH($A1023&amp;"-10",Matches!$J$2:$J$201,0))="Void",INDEX(Matches!$G$2:$G$201,MATCH($A1023&amp;"-10",Matches!$J$2:$J$201,0))="",INDEX(Matches!$H$2:$H$201,MATCH($A1023&amp;"-10",Matches!$J$2:$J$201,0))=""),"",IF(AND($C1023&lt;&gt;"",INDEX(Matches!$F$2:$F$201,MATCH($A1023&amp;"-10",Matches!$J$2:$J$201,0))&lt;&gt;"",$C1023&gt;=INDEX(Matches!$F$2:$F$201,MATCH($A1023&amp;"-10",Matches!$J$2:$J$201,0))),"",IF(AND(V1023=INDEX(Matches!$G$2:$G$201,MATCH($A1023&amp;"-10",Matches!$J$2:$J$201,0)),W1023=INDEX(Matches!$H$2:$H$201,MATCH($A1023&amp;"-10",Matches!$J$2:$J$201,0))),5,IF(SIGN(V1023-W1023)&lt;&gt;SIGN(INDEX(Matches!$G$2:$G$201,MATCH($A1023&amp;"-10",Matches!$J$2:$J$201,0))-INDEX(Matches!$H$2:$H$201,MATCH($A1023&amp;"-10",Matches!$J$2:$J$201,0))),0,IF(V1023-W1023=INDEX(Matches!$G$2:$G$201,MATCH($A1023&amp;"-10",Matches!$J$2:$J$201,0))-INDEX(Matches!$H$2:$H$201,MATCH($A1023&amp;"-10",Matches!$J$2:$J$201,0)),3,2))))),""))</f>
        <v/>
      </c>
      <c r="AH1023" s="13" t="str">
        <f aca="false">IF($B1023="","",SUM(X1023:AG1023))</f>
        <v/>
      </c>
      <c r="AI1023" s="12" t="str">
        <f aca="false">IF($B1023="","",COUNTIF(X1023:AG1023,5))</f>
        <v/>
      </c>
      <c r="AJ1023" s="12" t="str">
        <f aca="false">IF($B1023="","",COUNTIF(X1023:AG1023,"&gt;=2"))</f>
        <v/>
      </c>
      <c r="AK1023" s="12" t="str">
        <f aca="false">IF($B1023="","",COUNT(X1023:AG1023))</f>
        <v/>
      </c>
    </row>
    <row r="1024" customFormat="false" ht="15" hidden="false" customHeight="false" outlineLevel="0" collapsed="false">
      <c r="A1024" s="7"/>
      <c r="B1024" s="7"/>
      <c r="C1024" s="11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12" t="str">
        <f aca="false">IF(OR($B1024="",D1024="",E1024=""),"",IFERROR(IF(OR(INDEX(Matches!$I$2:$I$201,MATCH($A1024&amp;"-1",Matches!$J$2:$J$201,0))="Void",INDEX(Matches!$G$2:$G$201,MATCH($A1024&amp;"-1",Matches!$J$2:$J$201,0))="",INDEX(Matches!$H$2:$H$201,MATCH($A1024&amp;"-1",Matches!$J$2:$J$201,0))=""),"",IF(AND($C1024&lt;&gt;"",INDEX(Matches!$F$2:$F$201,MATCH($A1024&amp;"-1",Matches!$J$2:$J$201,0))&lt;&gt;"",$C1024&gt;=INDEX(Matches!$F$2:$F$201,MATCH($A1024&amp;"-1",Matches!$J$2:$J$201,0))),"",IF(AND(D1024=INDEX(Matches!$G$2:$G$201,MATCH($A1024&amp;"-1",Matches!$J$2:$J$201,0)),E1024=INDEX(Matches!$H$2:$H$201,MATCH($A1024&amp;"-1",Matches!$J$2:$J$201,0))),5,IF(SIGN(D1024-E1024)&lt;&gt;SIGN(INDEX(Matches!$G$2:$G$201,MATCH($A1024&amp;"-1",Matches!$J$2:$J$201,0))-INDEX(Matches!$H$2:$H$201,MATCH($A1024&amp;"-1",Matches!$J$2:$J$201,0))),0,IF(D1024-E1024=INDEX(Matches!$G$2:$G$201,MATCH($A1024&amp;"-1",Matches!$J$2:$J$201,0))-INDEX(Matches!$H$2:$H$201,MATCH($A1024&amp;"-1",Matches!$J$2:$J$201,0)),3,2))))),""))</f>
        <v/>
      </c>
      <c r="Y1024" s="12" t="str">
        <f aca="false">IF(OR($B1024="",F1024="",G1024=""),"",IFERROR(IF(OR(INDEX(Matches!$I$2:$I$201,MATCH($A1024&amp;"-2",Matches!$J$2:$J$201,0))="Void",INDEX(Matches!$G$2:$G$201,MATCH($A1024&amp;"-2",Matches!$J$2:$J$201,0))="",INDEX(Matches!$H$2:$H$201,MATCH($A1024&amp;"-2",Matches!$J$2:$J$201,0))=""),"",IF(AND($C1024&lt;&gt;"",INDEX(Matches!$F$2:$F$201,MATCH($A1024&amp;"-2",Matches!$J$2:$J$201,0))&lt;&gt;"",$C1024&gt;=INDEX(Matches!$F$2:$F$201,MATCH($A1024&amp;"-2",Matches!$J$2:$J$201,0))),"",IF(AND(F1024=INDEX(Matches!$G$2:$G$201,MATCH($A1024&amp;"-2",Matches!$J$2:$J$201,0)),G1024=INDEX(Matches!$H$2:$H$201,MATCH($A1024&amp;"-2",Matches!$J$2:$J$201,0))),5,IF(SIGN(F1024-G1024)&lt;&gt;SIGN(INDEX(Matches!$G$2:$G$201,MATCH($A1024&amp;"-2",Matches!$J$2:$J$201,0))-INDEX(Matches!$H$2:$H$201,MATCH($A1024&amp;"-2",Matches!$J$2:$J$201,0))),0,IF(F1024-G1024=INDEX(Matches!$G$2:$G$201,MATCH($A1024&amp;"-2",Matches!$J$2:$J$201,0))-INDEX(Matches!$H$2:$H$201,MATCH($A1024&amp;"-2",Matches!$J$2:$J$201,0)),3,2))))),""))</f>
        <v/>
      </c>
      <c r="Z1024" s="12" t="str">
        <f aca="false">IF(OR($B1024="",H1024="",I1024=""),"",IFERROR(IF(OR(INDEX(Matches!$I$2:$I$201,MATCH($A1024&amp;"-3",Matches!$J$2:$J$201,0))="Void",INDEX(Matches!$G$2:$G$201,MATCH($A1024&amp;"-3",Matches!$J$2:$J$201,0))="",INDEX(Matches!$H$2:$H$201,MATCH($A1024&amp;"-3",Matches!$J$2:$J$201,0))=""),"",IF(AND($C1024&lt;&gt;"",INDEX(Matches!$F$2:$F$201,MATCH($A1024&amp;"-3",Matches!$J$2:$J$201,0))&lt;&gt;"",$C1024&gt;=INDEX(Matches!$F$2:$F$201,MATCH($A1024&amp;"-3",Matches!$J$2:$J$201,0))),"",IF(AND(H1024=INDEX(Matches!$G$2:$G$201,MATCH($A1024&amp;"-3",Matches!$J$2:$J$201,0)),I1024=INDEX(Matches!$H$2:$H$201,MATCH($A1024&amp;"-3",Matches!$J$2:$J$201,0))),5,IF(SIGN(H1024-I1024)&lt;&gt;SIGN(INDEX(Matches!$G$2:$G$201,MATCH($A1024&amp;"-3",Matches!$J$2:$J$201,0))-INDEX(Matches!$H$2:$H$201,MATCH($A1024&amp;"-3",Matches!$J$2:$J$201,0))),0,IF(H1024-I1024=INDEX(Matches!$G$2:$G$201,MATCH($A1024&amp;"-3",Matches!$J$2:$J$201,0))-INDEX(Matches!$H$2:$H$201,MATCH($A1024&amp;"-3",Matches!$J$2:$J$201,0)),3,2))))),""))</f>
        <v/>
      </c>
      <c r="AA1024" s="12" t="str">
        <f aca="false">IF(OR($B1024="",J1024="",K1024=""),"",IFERROR(IF(OR(INDEX(Matches!$I$2:$I$201,MATCH($A1024&amp;"-4",Matches!$J$2:$J$201,0))="Void",INDEX(Matches!$G$2:$G$201,MATCH($A1024&amp;"-4",Matches!$J$2:$J$201,0))="",INDEX(Matches!$H$2:$H$201,MATCH($A1024&amp;"-4",Matches!$J$2:$J$201,0))=""),"",IF(AND($C1024&lt;&gt;"",INDEX(Matches!$F$2:$F$201,MATCH($A1024&amp;"-4",Matches!$J$2:$J$201,0))&lt;&gt;"",$C1024&gt;=INDEX(Matches!$F$2:$F$201,MATCH($A1024&amp;"-4",Matches!$J$2:$J$201,0))),"",IF(AND(J1024=INDEX(Matches!$G$2:$G$201,MATCH($A1024&amp;"-4",Matches!$J$2:$J$201,0)),K1024=INDEX(Matches!$H$2:$H$201,MATCH($A1024&amp;"-4",Matches!$J$2:$J$201,0))),5,IF(SIGN(J1024-K1024)&lt;&gt;SIGN(INDEX(Matches!$G$2:$G$201,MATCH($A1024&amp;"-4",Matches!$J$2:$J$201,0))-INDEX(Matches!$H$2:$H$201,MATCH($A1024&amp;"-4",Matches!$J$2:$J$201,0))),0,IF(J1024-K1024=INDEX(Matches!$G$2:$G$201,MATCH($A1024&amp;"-4",Matches!$J$2:$J$201,0))-INDEX(Matches!$H$2:$H$201,MATCH($A1024&amp;"-4",Matches!$J$2:$J$201,0)),3,2))))),""))</f>
        <v/>
      </c>
      <c r="AB1024" s="12" t="str">
        <f aca="false">IF(OR($B1024="",L1024="",M1024=""),"",IFERROR(IF(OR(INDEX(Matches!$I$2:$I$201,MATCH($A1024&amp;"-5",Matches!$J$2:$J$201,0))="Void",INDEX(Matches!$G$2:$G$201,MATCH($A1024&amp;"-5",Matches!$J$2:$J$201,0))="",INDEX(Matches!$H$2:$H$201,MATCH($A1024&amp;"-5",Matches!$J$2:$J$201,0))=""),"",IF(AND($C1024&lt;&gt;"",INDEX(Matches!$F$2:$F$201,MATCH($A1024&amp;"-5",Matches!$J$2:$J$201,0))&lt;&gt;"",$C1024&gt;=INDEX(Matches!$F$2:$F$201,MATCH($A1024&amp;"-5",Matches!$J$2:$J$201,0))),"",IF(AND(L1024=INDEX(Matches!$G$2:$G$201,MATCH($A1024&amp;"-5",Matches!$J$2:$J$201,0)),M1024=INDEX(Matches!$H$2:$H$201,MATCH($A1024&amp;"-5",Matches!$J$2:$J$201,0))),5,IF(SIGN(L1024-M1024)&lt;&gt;SIGN(INDEX(Matches!$G$2:$G$201,MATCH($A1024&amp;"-5",Matches!$J$2:$J$201,0))-INDEX(Matches!$H$2:$H$201,MATCH($A1024&amp;"-5",Matches!$J$2:$J$201,0))),0,IF(L1024-M1024=INDEX(Matches!$G$2:$G$201,MATCH($A1024&amp;"-5",Matches!$J$2:$J$201,0))-INDEX(Matches!$H$2:$H$201,MATCH($A1024&amp;"-5",Matches!$J$2:$J$201,0)),3,2))))),""))</f>
        <v/>
      </c>
      <c r="AC1024" s="12" t="str">
        <f aca="false">IF(OR($B1024="",N1024="",O1024=""),"",IFERROR(IF(OR(INDEX(Matches!$I$2:$I$201,MATCH($A1024&amp;"-6",Matches!$J$2:$J$201,0))="Void",INDEX(Matches!$G$2:$G$201,MATCH($A1024&amp;"-6",Matches!$J$2:$J$201,0))="",INDEX(Matches!$H$2:$H$201,MATCH($A1024&amp;"-6",Matches!$J$2:$J$201,0))=""),"",IF(AND($C1024&lt;&gt;"",INDEX(Matches!$F$2:$F$201,MATCH($A1024&amp;"-6",Matches!$J$2:$J$201,0))&lt;&gt;"",$C1024&gt;=INDEX(Matches!$F$2:$F$201,MATCH($A1024&amp;"-6",Matches!$J$2:$J$201,0))),"",IF(AND(N1024=INDEX(Matches!$G$2:$G$201,MATCH($A1024&amp;"-6",Matches!$J$2:$J$201,0)),O1024=INDEX(Matches!$H$2:$H$201,MATCH($A1024&amp;"-6",Matches!$J$2:$J$201,0))),5,IF(SIGN(N1024-O1024)&lt;&gt;SIGN(INDEX(Matches!$G$2:$G$201,MATCH($A1024&amp;"-6",Matches!$J$2:$J$201,0))-INDEX(Matches!$H$2:$H$201,MATCH($A1024&amp;"-6",Matches!$J$2:$J$201,0))),0,IF(N1024-O1024=INDEX(Matches!$G$2:$G$201,MATCH($A1024&amp;"-6",Matches!$J$2:$J$201,0))-INDEX(Matches!$H$2:$H$201,MATCH($A1024&amp;"-6",Matches!$J$2:$J$201,0)),3,2))))),""))</f>
        <v/>
      </c>
      <c r="AD1024" s="12" t="str">
        <f aca="false">IF(OR($B1024="",P1024="",Q1024=""),"",IFERROR(IF(OR(INDEX(Matches!$I$2:$I$201,MATCH($A1024&amp;"-7",Matches!$J$2:$J$201,0))="Void",INDEX(Matches!$G$2:$G$201,MATCH($A1024&amp;"-7",Matches!$J$2:$J$201,0))="",INDEX(Matches!$H$2:$H$201,MATCH($A1024&amp;"-7",Matches!$J$2:$J$201,0))=""),"",IF(AND($C1024&lt;&gt;"",INDEX(Matches!$F$2:$F$201,MATCH($A1024&amp;"-7",Matches!$J$2:$J$201,0))&lt;&gt;"",$C1024&gt;=INDEX(Matches!$F$2:$F$201,MATCH($A1024&amp;"-7",Matches!$J$2:$J$201,0))),"",IF(AND(P1024=INDEX(Matches!$G$2:$G$201,MATCH($A1024&amp;"-7",Matches!$J$2:$J$201,0)),Q1024=INDEX(Matches!$H$2:$H$201,MATCH($A1024&amp;"-7",Matches!$J$2:$J$201,0))),5,IF(SIGN(P1024-Q1024)&lt;&gt;SIGN(INDEX(Matches!$G$2:$G$201,MATCH($A1024&amp;"-7",Matches!$J$2:$J$201,0))-INDEX(Matches!$H$2:$H$201,MATCH($A1024&amp;"-7",Matches!$J$2:$J$201,0))),0,IF(P1024-Q1024=INDEX(Matches!$G$2:$G$201,MATCH($A1024&amp;"-7",Matches!$J$2:$J$201,0))-INDEX(Matches!$H$2:$H$201,MATCH($A1024&amp;"-7",Matches!$J$2:$J$201,0)),3,2))))),""))</f>
        <v/>
      </c>
      <c r="AE1024" s="12" t="str">
        <f aca="false">IF(OR($B1024="",R1024="",S1024=""),"",IFERROR(IF(OR(INDEX(Matches!$I$2:$I$201,MATCH($A1024&amp;"-8",Matches!$J$2:$J$201,0))="Void",INDEX(Matches!$G$2:$G$201,MATCH($A1024&amp;"-8",Matches!$J$2:$J$201,0))="",INDEX(Matches!$H$2:$H$201,MATCH($A1024&amp;"-8",Matches!$J$2:$J$201,0))=""),"",IF(AND($C1024&lt;&gt;"",INDEX(Matches!$F$2:$F$201,MATCH($A1024&amp;"-8",Matches!$J$2:$J$201,0))&lt;&gt;"",$C1024&gt;=INDEX(Matches!$F$2:$F$201,MATCH($A1024&amp;"-8",Matches!$J$2:$J$201,0))),"",IF(AND(R1024=INDEX(Matches!$G$2:$G$201,MATCH($A1024&amp;"-8",Matches!$J$2:$J$201,0)),S1024=INDEX(Matches!$H$2:$H$201,MATCH($A1024&amp;"-8",Matches!$J$2:$J$201,0))),5,IF(SIGN(R1024-S1024)&lt;&gt;SIGN(INDEX(Matches!$G$2:$G$201,MATCH($A1024&amp;"-8",Matches!$J$2:$J$201,0))-INDEX(Matches!$H$2:$H$201,MATCH($A1024&amp;"-8",Matches!$J$2:$J$201,0))),0,IF(R1024-S1024=INDEX(Matches!$G$2:$G$201,MATCH($A1024&amp;"-8",Matches!$J$2:$J$201,0))-INDEX(Matches!$H$2:$H$201,MATCH($A1024&amp;"-8",Matches!$J$2:$J$201,0)),3,2))))),""))</f>
        <v/>
      </c>
      <c r="AF1024" s="12" t="str">
        <f aca="false">IF(OR($B1024="",T1024="",U1024=""),"",IFERROR(IF(OR(INDEX(Matches!$I$2:$I$201,MATCH($A1024&amp;"-9",Matches!$J$2:$J$201,0))="Void",INDEX(Matches!$G$2:$G$201,MATCH($A1024&amp;"-9",Matches!$J$2:$J$201,0))="",INDEX(Matches!$H$2:$H$201,MATCH($A1024&amp;"-9",Matches!$J$2:$J$201,0))=""),"",IF(AND($C1024&lt;&gt;"",INDEX(Matches!$F$2:$F$201,MATCH($A1024&amp;"-9",Matches!$J$2:$J$201,0))&lt;&gt;"",$C1024&gt;=INDEX(Matches!$F$2:$F$201,MATCH($A1024&amp;"-9",Matches!$J$2:$J$201,0))),"",IF(AND(T1024=INDEX(Matches!$G$2:$G$201,MATCH($A1024&amp;"-9",Matches!$J$2:$J$201,0)),U1024=INDEX(Matches!$H$2:$H$201,MATCH($A1024&amp;"-9",Matches!$J$2:$J$201,0))),5,IF(SIGN(T1024-U1024)&lt;&gt;SIGN(INDEX(Matches!$G$2:$G$201,MATCH($A1024&amp;"-9",Matches!$J$2:$J$201,0))-INDEX(Matches!$H$2:$H$201,MATCH($A1024&amp;"-9",Matches!$J$2:$J$201,0))),0,IF(T1024-U1024=INDEX(Matches!$G$2:$G$201,MATCH($A1024&amp;"-9",Matches!$J$2:$J$201,0))-INDEX(Matches!$H$2:$H$201,MATCH($A1024&amp;"-9",Matches!$J$2:$J$201,0)),3,2))))),""))</f>
        <v/>
      </c>
      <c r="AG1024" s="12" t="str">
        <f aca="false">IF(OR($B1024="",V1024="",W1024=""),"",IFERROR(IF(OR(INDEX(Matches!$I$2:$I$201,MATCH($A1024&amp;"-10",Matches!$J$2:$J$201,0))="Void",INDEX(Matches!$G$2:$G$201,MATCH($A1024&amp;"-10",Matches!$J$2:$J$201,0))="",INDEX(Matches!$H$2:$H$201,MATCH($A1024&amp;"-10",Matches!$J$2:$J$201,0))=""),"",IF(AND($C1024&lt;&gt;"",INDEX(Matches!$F$2:$F$201,MATCH($A1024&amp;"-10",Matches!$J$2:$J$201,0))&lt;&gt;"",$C1024&gt;=INDEX(Matches!$F$2:$F$201,MATCH($A1024&amp;"-10",Matches!$J$2:$J$201,0))),"",IF(AND(V1024=INDEX(Matches!$G$2:$G$201,MATCH($A1024&amp;"-10",Matches!$J$2:$J$201,0)),W1024=INDEX(Matches!$H$2:$H$201,MATCH($A1024&amp;"-10",Matches!$J$2:$J$201,0))),5,IF(SIGN(V1024-W1024)&lt;&gt;SIGN(INDEX(Matches!$G$2:$G$201,MATCH($A1024&amp;"-10",Matches!$J$2:$J$201,0))-INDEX(Matches!$H$2:$H$201,MATCH($A1024&amp;"-10",Matches!$J$2:$J$201,0))),0,IF(V1024-W1024=INDEX(Matches!$G$2:$G$201,MATCH($A1024&amp;"-10",Matches!$J$2:$J$201,0))-INDEX(Matches!$H$2:$H$201,MATCH($A1024&amp;"-10",Matches!$J$2:$J$201,0)),3,2))))),""))</f>
        <v/>
      </c>
      <c r="AH1024" s="13" t="str">
        <f aca="false">IF($B1024="","",SUM(X1024:AG1024))</f>
        <v/>
      </c>
      <c r="AI1024" s="12" t="str">
        <f aca="false">IF($B1024="","",COUNTIF(X1024:AG1024,5))</f>
        <v/>
      </c>
      <c r="AJ1024" s="12" t="str">
        <f aca="false">IF($B1024="","",COUNTIF(X1024:AG1024,"&gt;=2"))</f>
        <v/>
      </c>
      <c r="AK1024" s="12" t="str">
        <f aca="false">IF($B1024="","",COUNT(X1024:AG1024))</f>
        <v/>
      </c>
    </row>
    <row r="1025" customFormat="false" ht="15" hidden="false" customHeight="false" outlineLevel="0" collapsed="false">
      <c r="A1025" s="7"/>
      <c r="B1025" s="7"/>
      <c r="C1025" s="11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12" t="str">
        <f aca="false">IF(OR($B1025="",D1025="",E1025=""),"",IFERROR(IF(OR(INDEX(Matches!$I$2:$I$201,MATCH($A1025&amp;"-1",Matches!$J$2:$J$201,0))="Void",INDEX(Matches!$G$2:$G$201,MATCH($A1025&amp;"-1",Matches!$J$2:$J$201,0))="",INDEX(Matches!$H$2:$H$201,MATCH($A1025&amp;"-1",Matches!$J$2:$J$201,0))=""),"",IF(AND($C1025&lt;&gt;"",INDEX(Matches!$F$2:$F$201,MATCH($A1025&amp;"-1",Matches!$J$2:$J$201,0))&lt;&gt;"",$C1025&gt;=INDEX(Matches!$F$2:$F$201,MATCH($A1025&amp;"-1",Matches!$J$2:$J$201,0))),"",IF(AND(D1025=INDEX(Matches!$G$2:$G$201,MATCH($A1025&amp;"-1",Matches!$J$2:$J$201,0)),E1025=INDEX(Matches!$H$2:$H$201,MATCH($A1025&amp;"-1",Matches!$J$2:$J$201,0))),5,IF(SIGN(D1025-E1025)&lt;&gt;SIGN(INDEX(Matches!$G$2:$G$201,MATCH($A1025&amp;"-1",Matches!$J$2:$J$201,0))-INDEX(Matches!$H$2:$H$201,MATCH($A1025&amp;"-1",Matches!$J$2:$J$201,0))),0,IF(D1025-E1025=INDEX(Matches!$G$2:$G$201,MATCH($A1025&amp;"-1",Matches!$J$2:$J$201,0))-INDEX(Matches!$H$2:$H$201,MATCH($A1025&amp;"-1",Matches!$J$2:$J$201,0)),3,2))))),""))</f>
        <v/>
      </c>
      <c r="Y1025" s="12" t="str">
        <f aca="false">IF(OR($B1025="",F1025="",G1025=""),"",IFERROR(IF(OR(INDEX(Matches!$I$2:$I$201,MATCH($A1025&amp;"-2",Matches!$J$2:$J$201,0))="Void",INDEX(Matches!$G$2:$G$201,MATCH($A1025&amp;"-2",Matches!$J$2:$J$201,0))="",INDEX(Matches!$H$2:$H$201,MATCH($A1025&amp;"-2",Matches!$J$2:$J$201,0))=""),"",IF(AND($C1025&lt;&gt;"",INDEX(Matches!$F$2:$F$201,MATCH($A1025&amp;"-2",Matches!$J$2:$J$201,0))&lt;&gt;"",$C1025&gt;=INDEX(Matches!$F$2:$F$201,MATCH($A1025&amp;"-2",Matches!$J$2:$J$201,0))),"",IF(AND(F1025=INDEX(Matches!$G$2:$G$201,MATCH($A1025&amp;"-2",Matches!$J$2:$J$201,0)),G1025=INDEX(Matches!$H$2:$H$201,MATCH($A1025&amp;"-2",Matches!$J$2:$J$201,0))),5,IF(SIGN(F1025-G1025)&lt;&gt;SIGN(INDEX(Matches!$G$2:$G$201,MATCH($A1025&amp;"-2",Matches!$J$2:$J$201,0))-INDEX(Matches!$H$2:$H$201,MATCH($A1025&amp;"-2",Matches!$J$2:$J$201,0))),0,IF(F1025-G1025=INDEX(Matches!$G$2:$G$201,MATCH($A1025&amp;"-2",Matches!$J$2:$J$201,0))-INDEX(Matches!$H$2:$H$201,MATCH($A1025&amp;"-2",Matches!$J$2:$J$201,0)),3,2))))),""))</f>
        <v/>
      </c>
      <c r="Z1025" s="12" t="str">
        <f aca="false">IF(OR($B1025="",H1025="",I1025=""),"",IFERROR(IF(OR(INDEX(Matches!$I$2:$I$201,MATCH($A1025&amp;"-3",Matches!$J$2:$J$201,0))="Void",INDEX(Matches!$G$2:$G$201,MATCH($A1025&amp;"-3",Matches!$J$2:$J$201,0))="",INDEX(Matches!$H$2:$H$201,MATCH($A1025&amp;"-3",Matches!$J$2:$J$201,0))=""),"",IF(AND($C1025&lt;&gt;"",INDEX(Matches!$F$2:$F$201,MATCH($A1025&amp;"-3",Matches!$J$2:$J$201,0))&lt;&gt;"",$C1025&gt;=INDEX(Matches!$F$2:$F$201,MATCH($A1025&amp;"-3",Matches!$J$2:$J$201,0))),"",IF(AND(H1025=INDEX(Matches!$G$2:$G$201,MATCH($A1025&amp;"-3",Matches!$J$2:$J$201,0)),I1025=INDEX(Matches!$H$2:$H$201,MATCH($A1025&amp;"-3",Matches!$J$2:$J$201,0))),5,IF(SIGN(H1025-I1025)&lt;&gt;SIGN(INDEX(Matches!$G$2:$G$201,MATCH($A1025&amp;"-3",Matches!$J$2:$J$201,0))-INDEX(Matches!$H$2:$H$201,MATCH($A1025&amp;"-3",Matches!$J$2:$J$201,0))),0,IF(H1025-I1025=INDEX(Matches!$G$2:$G$201,MATCH($A1025&amp;"-3",Matches!$J$2:$J$201,0))-INDEX(Matches!$H$2:$H$201,MATCH($A1025&amp;"-3",Matches!$J$2:$J$201,0)),3,2))))),""))</f>
        <v/>
      </c>
      <c r="AA1025" s="12" t="str">
        <f aca="false">IF(OR($B1025="",J1025="",K1025=""),"",IFERROR(IF(OR(INDEX(Matches!$I$2:$I$201,MATCH($A1025&amp;"-4",Matches!$J$2:$J$201,0))="Void",INDEX(Matches!$G$2:$G$201,MATCH($A1025&amp;"-4",Matches!$J$2:$J$201,0))="",INDEX(Matches!$H$2:$H$201,MATCH($A1025&amp;"-4",Matches!$J$2:$J$201,0))=""),"",IF(AND($C1025&lt;&gt;"",INDEX(Matches!$F$2:$F$201,MATCH($A1025&amp;"-4",Matches!$J$2:$J$201,0))&lt;&gt;"",$C1025&gt;=INDEX(Matches!$F$2:$F$201,MATCH($A1025&amp;"-4",Matches!$J$2:$J$201,0))),"",IF(AND(J1025=INDEX(Matches!$G$2:$G$201,MATCH($A1025&amp;"-4",Matches!$J$2:$J$201,0)),K1025=INDEX(Matches!$H$2:$H$201,MATCH($A1025&amp;"-4",Matches!$J$2:$J$201,0))),5,IF(SIGN(J1025-K1025)&lt;&gt;SIGN(INDEX(Matches!$G$2:$G$201,MATCH($A1025&amp;"-4",Matches!$J$2:$J$201,0))-INDEX(Matches!$H$2:$H$201,MATCH($A1025&amp;"-4",Matches!$J$2:$J$201,0))),0,IF(J1025-K1025=INDEX(Matches!$G$2:$G$201,MATCH($A1025&amp;"-4",Matches!$J$2:$J$201,0))-INDEX(Matches!$H$2:$H$201,MATCH($A1025&amp;"-4",Matches!$J$2:$J$201,0)),3,2))))),""))</f>
        <v/>
      </c>
      <c r="AB1025" s="12" t="str">
        <f aca="false">IF(OR($B1025="",L1025="",M1025=""),"",IFERROR(IF(OR(INDEX(Matches!$I$2:$I$201,MATCH($A1025&amp;"-5",Matches!$J$2:$J$201,0))="Void",INDEX(Matches!$G$2:$G$201,MATCH($A1025&amp;"-5",Matches!$J$2:$J$201,0))="",INDEX(Matches!$H$2:$H$201,MATCH($A1025&amp;"-5",Matches!$J$2:$J$201,0))=""),"",IF(AND($C1025&lt;&gt;"",INDEX(Matches!$F$2:$F$201,MATCH($A1025&amp;"-5",Matches!$J$2:$J$201,0))&lt;&gt;"",$C1025&gt;=INDEX(Matches!$F$2:$F$201,MATCH($A1025&amp;"-5",Matches!$J$2:$J$201,0))),"",IF(AND(L1025=INDEX(Matches!$G$2:$G$201,MATCH($A1025&amp;"-5",Matches!$J$2:$J$201,0)),M1025=INDEX(Matches!$H$2:$H$201,MATCH($A1025&amp;"-5",Matches!$J$2:$J$201,0))),5,IF(SIGN(L1025-M1025)&lt;&gt;SIGN(INDEX(Matches!$G$2:$G$201,MATCH($A1025&amp;"-5",Matches!$J$2:$J$201,0))-INDEX(Matches!$H$2:$H$201,MATCH($A1025&amp;"-5",Matches!$J$2:$J$201,0))),0,IF(L1025-M1025=INDEX(Matches!$G$2:$G$201,MATCH($A1025&amp;"-5",Matches!$J$2:$J$201,0))-INDEX(Matches!$H$2:$H$201,MATCH($A1025&amp;"-5",Matches!$J$2:$J$201,0)),3,2))))),""))</f>
        <v/>
      </c>
      <c r="AC1025" s="12" t="str">
        <f aca="false">IF(OR($B1025="",N1025="",O1025=""),"",IFERROR(IF(OR(INDEX(Matches!$I$2:$I$201,MATCH($A1025&amp;"-6",Matches!$J$2:$J$201,0))="Void",INDEX(Matches!$G$2:$G$201,MATCH($A1025&amp;"-6",Matches!$J$2:$J$201,0))="",INDEX(Matches!$H$2:$H$201,MATCH($A1025&amp;"-6",Matches!$J$2:$J$201,0))=""),"",IF(AND($C1025&lt;&gt;"",INDEX(Matches!$F$2:$F$201,MATCH($A1025&amp;"-6",Matches!$J$2:$J$201,0))&lt;&gt;"",$C1025&gt;=INDEX(Matches!$F$2:$F$201,MATCH($A1025&amp;"-6",Matches!$J$2:$J$201,0))),"",IF(AND(N1025=INDEX(Matches!$G$2:$G$201,MATCH($A1025&amp;"-6",Matches!$J$2:$J$201,0)),O1025=INDEX(Matches!$H$2:$H$201,MATCH($A1025&amp;"-6",Matches!$J$2:$J$201,0))),5,IF(SIGN(N1025-O1025)&lt;&gt;SIGN(INDEX(Matches!$G$2:$G$201,MATCH($A1025&amp;"-6",Matches!$J$2:$J$201,0))-INDEX(Matches!$H$2:$H$201,MATCH($A1025&amp;"-6",Matches!$J$2:$J$201,0))),0,IF(N1025-O1025=INDEX(Matches!$G$2:$G$201,MATCH($A1025&amp;"-6",Matches!$J$2:$J$201,0))-INDEX(Matches!$H$2:$H$201,MATCH($A1025&amp;"-6",Matches!$J$2:$J$201,0)),3,2))))),""))</f>
        <v/>
      </c>
      <c r="AD1025" s="12" t="str">
        <f aca="false">IF(OR($B1025="",P1025="",Q1025=""),"",IFERROR(IF(OR(INDEX(Matches!$I$2:$I$201,MATCH($A1025&amp;"-7",Matches!$J$2:$J$201,0))="Void",INDEX(Matches!$G$2:$G$201,MATCH($A1025&amp;"-7",Matches!$J$2:$J$201,0))="",INDEX(Matches!$H$2:$H$201,MATCH($A1025&amp;"-7",Matches!$J$2:$J$201,0))=""),"",IF(AND($C1025&lt;&gt;"",INDEX(Matches!$F$2:$F$201,MATCH($A1025&amp;"-7",Matches!$J$2:$J$201,0))&lt;&gt;"",$C1025&gt;=INDEX(Matches!$F$2:$F$201,MATCH($A1025&amp;"-7",Matches!$J$2:$J$201,0))),"",IF(AND(P1025=INDEX(Matches!$G$2:$G$201,MATCH($A1025&amp;"-7",Matches!$J$2:$J$201,0)),Q1025=INDEX(Matches!$H$2:$H$201,MATCH($A1025&amp;"-7",Matches!$J$2:$J$201,0))),5,IF(SIGN(P1025-Q1025)&lt;&gt;SIGN(INDEX(Matches!$G$2:$G$201,MATCH($A1025&amp;"-7",Matches!$J$2:$J$201,0))-INDEX(Matches!$H$2:$H$201,MATCH($A1025&amp;"-7",Matches!$J$2:$J$201,0))),0,IF(P1025-Q1025=INDEX(Matches!$G$2:$G$201,MATCH($A1025&amp;"-7",Matches!$J$2:$J$201,0))-INDEX(Matches!$H$2:$H$201,MATCH($A1025&amp;"-7",Matches!$J$2:$J$201,0)),3,2))))),""))</f>
        <v/>
      </c>
      <c r="AE1025" s="12" t="str">
        <f aca="false">IF(OR($B1025="",R1025="",S1025=""),"",IFERROR(IF(OR(INDEX(Matches!$I$2:$I$201,MATCH($A1025&amp;"-8",Matches!$J$2:$J$201,0))="Void",INDEX(Matches!$G$2:$G$201,MATCH($A1025&amp;"-8",Matches!$J$2:$J$201,0))="",INDEX(Matches!$H$2:$H$201,MATCH($A1025&amp;"-8",Matches!$J$2:$J$201,0))=""),"",IF(AND($C1025&lt;&gt;"",INDEX(Matches!$F$2:$F$201,MATCH($A1025&amp;"-8",Matches!$J$2:$J$201,0))&lt;&gt;"",$C1025&gt;=INDEX(Matches!$F$2:$F$201,MATCH($A1025&amp;"-8",Matches!$J$2:$J$201,0))),"",IF(AND(R1025=INDEX(Matches!$G$2:$G$201,MATCH($A1025&amp;"-8",Matches!$J$2:$J$201,0)),S1025=INDEX(Matches!$H$2:$H$201,MATCH($A1025&amp;"-8",Matches!$J$2:$J$201,0))),5,IF(SIGN(R1025-S1025)&lt;&gt;SIGN(INDEX(Matches!$G$2:$G$201,MATCH($A1025&amp;"-8",Matches!$J$2:$J$201,0))-INDEX(Matches!$H$2:$H$201,MATCH($A1025&amp;"-8",Matches!$J$2:$J$201,0))),0,IF(R1025-S1025=INDEX(Matches!$G$2:$G$201,MATCH($A1025&amp;"-8",Matches!$J$2:$J$201,0))-INDEX(Matches!$H$2:$H$201,MATCH($A1025&amp;"-8",Matches!$J$2:$J$201,0)),3,2))))),""))</f>
        <v/>
      </c>
      <c r="AF1025" s="12" t="str">
        <f aca="false">IF(OR($B1025="",T1025="",U1025=""),"",IFERROR(IF(OR(INDEX(Matches!$I$2:$I$201,MATCH($A1025&amp;"-9",Matches!$J$2:$J$201,0))="Void",INDEX(Matches!$G$2:$G$201,MATCH($A1025&amp;"-9",Matches!$J$2:$J$201,0))="",INDEX(Matches!$H$2:$H$201,MATCH($A1025&amp;"-9",Matches!$J$2:$J$201,0))=""),"",IF(AND($C1025&lt;&gt;"",INDEX(Matches!$F$2:$F$201,MATCH($A1025&amp;"-9",Matches!$J$2:$J$201,0))&lt;&gt;"",$C1025&gt;=INDEX(Matches!$F$2:$F$201,MATCH($A1025&amp;"-9",Matches!$J$2:$J$201,0))),"",IF(AND(T1025=INDEX(Matches!$G$2:$G$201,MATCH($A1025&amp;"-9",Matches!$J$2:$J$201,0)),U1025=INDEX(Matches!$H$2:$H$201,MATCH($A1025&amp;"-9",Matches!$J$2:$J$201,0))),5,IF(SIGN(T1025-U1025)&lt;&gt;SIGN(INDEX(Matches!$G$2:$G$201,MATCH($A1025&amp;"-9",Matches!$J$2:$J$201,0))-INDEX(Matches!$H$2:$H$201,MATCH($A1025&amp;"-9",Matches!$J$2:$J$201,0))),0,IF(T1025-U1025=INDEX(Matches!$G$2:$G$201,MATCH($A1025&amp;"-9",Matches!$J$2:$J$201,0))-INDEX(Matches!$H$2:$H$201,MATCH($A1025&amp;"-9",Matches!$J$2:$J$201,0)),3,2))))),""))</f>
        <v/>
      </c>
      <c r="AG1025" s="12" t="str">
        <f aca="false">IF(OR($B1025="",V1025="",W1025=""),"",IFERROR(IF(OR(INDEX(Matches!$I$2:$I$201,MATCH($A1025&amp;"-10",Matches!$J$2:$J$201,0))="Void",INDEX(Matches!$G$2:$G$201,MATCH($A1025&amp;"-10",Matches!$J$2:$J$201,0))="",INDEX(Matches!$H$2:$H$201,MATCH($A1025&amp;"-10",Matches!$J$2:$J$201,0))=""),"",IF(AND($C1025&lt;&gt;"",INDEX(Matches!$F$2:$F$201,MATCH($A1025&amp;"-10",Matches!$J$2:$J$201,0))&lt;&gt;"",$C1025&gt;=INDEX(Matches!$F$2:$F$201,MATCH($A1025&amp;"-10",Matches!$J$2:$J$201,0))),"",IF(AND(V1025=INDEX(Matches!$G$2:$G$201,MATCH($A1025&amp;"-10",Matches!$J$2:$J$201,0)),W1025=INDEX(Matches!$H$2:$H$201,MATCH($A1025&amp;"-10",Matches!$J$2:$J$201,0))),5,IF(SIGN(V1025-W1025)&lt;&gt;SIGN(INDEX(Matches!$G$2:$G$201,MATCH($A1025&amp;"-10",Matches!$J$2:$J$201,0))-INDEX(Matches!$H$2:$H$201,MATCH($A1025&amp;"-10",Matches!$J$2:$J$201,0))),0,IF(V1025-W1025=INDEX(Matches!$G$2:$G$201,MATCH($A1025&amp;"-10",Matches!$J$2:$J$201,0))-INDEX(Matches!$H$2:$H$201,MATCH($A1025&amp;"-10",Matches!$J$2:$J$201,0)),3,2))))),""))</f>
        <v/>
      </c>
      <c r="AH1025" s="13" t="str">
        <f aca="false">IF($B1025="","",SUM(X1025:AG1025))</f>
        <v/>
      </c>
      <c r="AI1025" s="12" t="str">
        <f aca="false">IF($B1025="","",COUNTIF(X1025:AG1025,5))</f>
        <v/>
      </c>
      <c r="AJ1025" s="12" t="str">
        <f aca="false">IF($B1025="","",COUNTIF(X1025:AG1025,"&gt;=2"))</f>
        <v/>
      </c>
      <c r="AK1025" s="12" t="str">
        <f aca="false">IF($B1025="","",COUNT(X1025:AG1025))</f>
        <v/>
      </c>
    </row>
    <row r="1026" customFormat="false" ht="15" hidden="false" customHeight="false" outlineLevel="0" collapsed="false">
      <c r="A1026" s="7"/>
      <c r="B1026" s="7"/>
      <c r="C1026" s="11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12" t="str">
        <f aca="false">IF(OR($B1026="",D1026="",E1026=""),"",IFERROR(IF(OR(INDEX(Matches!$I$2:$I$201,MATCH($A1026&amp;"-1",Matches!$J$2:$J$201,0))="Void",INDEX(Matches!$G$2:$G$201,MATCH($A1026&amp;"-1",Matches!$J$2:$J$201,0))="",INDEX(Matches!$H$2:$H$201,MATCH($A1026&amp;"-1",Matches!$J$2:$J$201,0))=""),"",IF(AND($C1026&lt;&gt;"",INDEX(Matches!$F$2:$F$201,MATCH($A1026&amp;"-1",Matches!$J$2:$J$201,0))&lt;&gt;"",$C1026&gt;=INDEX(Matches!$F$2:$F$201,MATCH($A1026&amp;"-1",Matches!$J$2:$J$201,0))),"",IF(AND(D1026=INDEX(Matches!$G$2:$G$201,MATCH($A1026&amp;"-1",Matches!$J$2:$J$201,0)),E1026=INDEX(Matches!$H$2:$H$201,MATCH($A1026&amp;"-1",Matches!$J$2:$J$201,0))),5,IF(SIGN(D1026-E1026)&lt;&gt;SIGN(INDEX(Matches!$G$2:$G$201,MATCH($A1026&amp;"-1",Matches!$J$2:$J$201,0))-INDEX(Matches!$H$2:$H$201,MATCH($A1026&amp;"-1",Matches!$J$2:$J$201,0))),0,IF(D1026-E1026=INDEX(Matches!$G$2:$G$201,MATCH($A1026&amp;"-1",Matches!$J$2:$J$201,0))-INDEX(Matches!$H$2:$H$201,MATCH($A1026&amp;"-1",Matches!$J$2:$J$201,0)),3,2))))),""))</f>
        <v/>
      </c>
      <c r="Y1026" s="12" t="str">
        <f aca="false">IF(OR($B1026="",F1026="",G1026=""),"",IFERROR(IF(OR(INDEX(Matches!$I$2:$I$201,MATCH($A1026&amp;"-2",Matches!$J$2:$J$201,0))="Void",INDEX(Matches!$G$2:$G$201,MATCH($A1026&amp;"-2",Matches!$J$2:$J$201,0))="",INDEX(Matches!$H$2:$H$201,MATCH($A1026&amp;"-2",Matches!$J$2:$J$201,0))=""),"",IF(AND($C1026&lt;&gt;"",INDEX(Matches!$F$2:$F$201,MATCH($A1026&amp;"-2",Matches!$J$2:$J$201,0))&lt;&gt;"",$C1026&gt;=INDEX(Matches!$F$2:$F$201,MATCH($A1026&amp;"-2",Matches!$J$2:$J$201,0))),"",IF(AND(F1026=INDEX(Matches!$G$2:$G$201,MATCH($A1026&amp;"-2",Matches!$J$2:$J$201,0)),G1026=INDEX(Matches!$H$2:$H$201,MATCH($A1026&amp;"-2",Matches!$J$2:$J$201,0))),5,IF(SIGN(F1026-G1026)&lt;&gt;SIGN(INDEX(Matches!$G$2:$G$201,MATCH($A1026&amp;"-2",Matches!$J$2:$J$201,0))-INDEX(Matches!$H$2:$H$201,MATCH($A1026&amp;"-2",Matches!$J$2:$J$201,0))),0,IF(F1026-G1026=INDEX(Matches!$G$2:$G$201,MATCH($A1026&amp;"-2",Matches!$J$2:$J$201,0))-INDEX(Matches!$H$2:$H$201,MATCH($A1026&amp;"-2",Matches!$J$2:$J$201,0)),3,2))))),""))</f>
        <v/>
      </c>
      <c r="Z1026" s="12" t="str">
        <f aca="false">IF(OR($B1026="",H1026="",I1026=""),"",IFERROR(IF(OR(INDEX(Matches!$I$2:$I$201,MATCH($A1026&amp;"-3",Matches!$J$2:$J$201,0))="Void",INDEX(Matches!$G$2:$G$201,MATCH($A1026&amp;"-3",Matches!$J$2:$J$201,0))="",INDEX(Matches!$H$2:$H$201,MATCH($A1026&amp;"-3",Matches!$J$2:$J$201,0))=""),"",IF(AND($C1026&lt;&gt;"",INDEX(Matches!$F$2:$F$201,MATCH($A1026&amp;"-3",Matches!$J$2:$J$201,0))&lt;&gt;"",$C1026&gt;=INDEX(Matches!$F$2:$F$201,MATCH($A1026&amp;"-3",Matches!$J$2:$J$201,0))),"",IF(AND(H1026=INDEX(Matches!$G$2:$G$201,MATCH($A1026&amp;"-3",Matches!$J$2:$J$201,0)),I1026=INDEX(Matches!$H$2:$H$201,MATCH($A1026&amp;"-3",Matches!$J$2:$J$201,0))),5,IF(SIGN(H1026-I1026)&lt;&gt;SIGN(INDEX(Matches!$G$2:$G$201,MATCH($A1026&amp;"-3",Matches!$J$2:$J$201,0))-INDEX(Matches!$H$2:$H$201,MATCH($A1026&amp;"-3",Matches!$J$2:$J$201,0))),0,IF(H1026-I1026=INDEX(Matches!$G$2:$G$201,MATCH($A1026&amp;"-3",Matches!$J$2:$J$201,0))-INDEX(Matches!$H$2:$H$201,MATCH($A1026&amp;"-3",Matches!$J$2:$J$201,0)),3,2))))),""))</f>
        <v/>
      </c>
      <c r="AA1026" s="12" t="str">
        <f aca="false">IF(OR($B1026="",J1026="",K1026=""),"",IFERROR(IF(OR(INDEX(Matches!$I$2:$I$201,MATCH($A1026&amp;"-4",Matches!$J$2:$J$201,0))="Void",INDEX(Matches!$G$2:$G$201,MATCH($A1026&amp;"-4",Matches!$J$2:$J$201,0))="",INDEX(Matches!$H$2:$H$201,MATCH($A1026&amp;"-4",Matches!$J$2:$J$201,0))=""),"",IF(AND($C1026&lt;&gt;"",INDEX(Matches!$F$2:$F$201,MATCH($A1026&amp;"-4",Matches!$J$2:$J$201,0))&lt;&gt;"",$C1026&gt;=INDEX(Matches!$F$2:$F$201,MATCH($A1026&amp;"-4",Matches!$J$2:$J$201,0))),"",IF(AND(J1026=INDEX(Matches!$G$2:$G$201,MATCH($A1026&amp;"-4",Matches!$J$2:$J$201,0)),K1026=INDEX(Matches!$H$2:$H$201,MATCH($A1026&amp;"-4",Matches!$J$2:$J$201,0))),5,IF(SIGN(J1026-K1026)&lt;&gt;SIGN(INDEX(Matches!$G$2:$G$201,MATCH($A1026&amp;"-4",Matches!$J$2:$J$201,0))-INDEX(Matches!$H$2:$H$201,MATCH($A1026&amp;"-4",Matches!$J$2:$J$201,0))),0,IF(J1026-K1026=INDEX(Matches!$G$2:$G$201,MATCH($A1026&amp;"-4",Matches!$J$2:$J$201,0))-INDEX(Matches!$H$2:$H$201,MATCH($A1026&amp;"-4",Matches!$J$2:$J$201,0)),3,2))))),""))</f>
        <v/>
      </c>
      <c r="AB1026" s="12" t="str">
        <f aca="false">IF(OR($B1026="",L1026="",M1026=""),"",IFERROR(IF(OR(INDEX(Matches!$I$2:$I$201,MATCH($A1026&amp;"-5",Matches!$J$2:$J$201,0))="Void",INDEX(Matches!$G$2:$G$201,MATCH($A1026&amp;"-5",Matches!$J$2:$J$201,0))="",INDEX(Matches!$H$2:$H$201,MATCH($A1026&amp;"-5",Matches!$J$2:$J$201,0))=""),"",IF(AND($C1026&lt;&gt;"",INDEX(Matches!$F$2:$F$201,MATCH($A1026&amp;"-5",Matches!$J$2:$J$201,0))&lt;&gt;"",$C1026&gt;=INDEX(Matches!$F$2:$F$201,MATCH($A1026&amp;"-5",Matches!$J$2:$J$201,0))),"",IF(AND(L1026=INDEX(Matches!$G$2:$G$201,MATCH($A1026&amp;"-5",Matches!$J$2:$J$201,0)),M1026=INDEX(Matches!$H$2:$H$201,MATCH($A1026&amp;"-5",Matches!$J$2:$J$201,0))),5,IF(SIGN(L1026-M1026)&lt;&gt;SIGN(INDEX(Matches!$G$2:$G$201,MATCH($A1026&amp;"-5",Matches!$J$2:$J$201,0))-INDEX(Matches!$H$2:$H$201,MATCH($A1026&amp;"-5",Matches!$J$2:$J$201,0))),0,IF(L1026-M1026=INDEX(Matches!$G$2:$G$201,MATCH($A1026&amp;"-5",Matches!$J$2:$J$201,0))-INDEX(Matches!$H$2:$H$201,MATCH($A1026&amp;"-5",Matches!$J$2:$J$201,0)),3,2))))),""))</f>
        <v/>
      </c>
      <c r="AC1026" s="12" t="str">
        <f aca="false">IF(OR($B1026="",N1026="",O1026=""),"",IFERROR(IF(OR(INDEX(Matches!$I$2:$I$201,MATCH($A1026&amp;"-6",Matches!$J$2:$J$201,0))="Void",INDEX(Matches!$G$2:$G$201,MATCH($A1026&amp;"-6",Matches!$J$2:$J$201,0))="",INDEX(Matches!$H$2:$H$201,MATCH($A1026&amp;"-6",Matches!$J$2:$J$201,0))=""),"",IF(AND($C1026&lt;&gt;"",INDEX(Matches!$F$2:$F$201,MATCH($A1026&amp;"-6",Matches!$J$2:$J$201,0))&lt;&gt;"",$C1026&gt;=INDEX(Matches!$F$2:$F$201,MATCH($A1026&amp;"-6",Matches!$J$2:$J$201,0))),"",IF(AND(N1026=INDEX(Matches!$G$2:$G$201,MATCH($A1026&amp;"-6",Matches!$J$2:$J$201,0)),O1026=INDEX(Matches!$H$2:$H$201,MATCH($A1026&amp;"-6",Matches!$J$2:$J$201,0))),5,IF(SIGN(N1026-O1026)&lt;&gt;SIGN(INDEX(Matches!$G$2:$G$201,MATCH($A1026&amp;"-6",Matches!$J$2:$J$201,0))-INDEX(Matches!$H$2:$H$201,MATCH($A1026&amp;"-6",Matches!$J$2:$J$201,0))),0,IF(N1026-O1026=INDEX(Matches!$G$2:$G$201,MATCH($A1026&amp;"-6",Matches!$J$2:$J$201,0))-INDEX(Matches!$H$2:$H$201,MATCH($A1026&amp;"-6",Matches!$J$2:$J$201,0)),3,2))))),""))</f>
        <v/>
      </c>
      <c r="AD1026" s="12" t="str">
        <f aca="false">IF(OR($B1026="",P1026="",Q1026=""),"",IFERROR(IF(OR(INDEX(Matches!$I$2:$I$201,MATCH($A1026&amp;"-7",Matches!$J$2:$J$201,0))="Void",INDEX(Matches!$G$2:$G$201,MATCH($A1026&amp;"-7",Matches!$J$2:$J$201,0))="",INDEX(Matches!$H$2:$H$201,MATCH($A1026&amp;"-7",Matches!$J$2:$J$201,0))=""),"",IF(AND($C1026&lt;&gt;"",INDEX(Matches!$F$2:$F$201,MATCH($A1026&amp;"-7",Matches!$J$2:$J$201,0))&lt;&gt;"",$C1026&gt;=INDEX(Matches!$F$2:$F$201,MATCH($A1026&amp;"-7",Matches!$J$2:$J$201,0))),"",IF(AND(P1026=INDEX(Matches!$G$2:$G$201,MATCH($A1026&amp;"-7",Matches!$J$2:$J$201,0)),Q1026=INDEX(Matches!$H$2:$H$201,MATCH($A1026&amp;"-7",Matches!$J$2:$J$201,0))),5,IF(SIGN(P1026-Q1026)&lt;&gt;SIGN(INDEX(Matches!$G$2:$G$201,MATCH($A1026&amp;"-7",Matches!$J$2:$J$201,0))-INDEX(Matches!$H$2:$H$201,MATCH($A1026&amp;"-7",Matches!$J$2:$J$201,0))),0,IF(P1026-Q1026=INDEX(Matches!$G$2:$G$201,MATCH($A1026&amp;"-7",Matches!$J$2:$J$201,0))-INDEX(Matches!$H$2:$H$201,MATCH($A1026&amp;"-7",Matches!$J$2:$J$201,0)),3,2))))),""))</f>
        <v/>
      </c>
      <c r="AE1026" s="12" t="str">
        <f aca="false">IF(OR($B1026="",R1026="",S1026=""),"",IFERROR(IF(OR(INDEX(Matches!$I$2:$I$201,MATCH($A1026&amp;"-8",Matches!$J$2:$J$201,0))="Void",INDEX(Matches!$G$2:$G$201,MATCH($A1026&amp;"-8",Matches!$J$2:$J$201,0))="",INDEX(Matches!$H$2:$H$201,MATCH($A1026&amp;"-8",Matches!$J$2:$J$201,0))=""),"",IF(AND($C1026&lt;&gt;"",INDEX(Matches!$F$2:$F$201,MATCH($A1026&amp;"-8",Matches!$J$2:$J$201,0))&lt;&gt;"",$C1026&gt;=INDEX(Matches!$F$2:$F$201,MATCH($A1026&amp;"-8",Matches!$J$2:$J$201,0))),"",IF(AND(R1026=INDEX(Matches!$G$2:$G$201,MATCH($A1026&amp;"-8",Matches!$J$2:$J$201,0)),S1026=INDEX(Matches!$H$2:$H$201,MATCH($A1026&amp;"-8",Matches!$J$2:$J$201,0))),5,IF(SIGN(R1026-S1026)&lt;&gt;SIGN(INDEX(Matches!$G$2:$G$201,MATCH($A1026&amp;"-8",Matches!$J$2:$J$201,0))-INDEX(Matches!$H$2:$H$201,MATCH($A1026&amp;"-8",Matches!$J$2:$J$201,0))),0,IF(R1026-S1026=INDEX(Matches!$G$2:$G$201,MATCH($A1026&amp;"-8",Matches!$J$2:$J$201,0))-INDEX(Matches!$H$2:$H$201,MATCH($A1026&amp;"-8",Matches!$J$2:$J$201,0)),3,2))))),""))</f>
        <v/>
      </c>
      <c r="AF1026" s="12" t="str">
        <f aca="false">IF(OR($B1026="",T1026="",U1026=""),"",IFERROR(IF(OR(INDEX(Matches!$I$2:$I$201,MATCH($A1026&amp;"-9",Matches!$J$2:$J$201,0))="Void",INDEX(Matches!$G$2:$G$201,MATCH($A1026&amp;"-9",Matches!$J$2:$J$201,0))="",INDEX(Matches!$H$2:$H$201,MATCH($A1026&amp;"-9",Matches!$J$2:$J$201,0))=""),"",IF(AND($C1026&lt;&gt;"",INDEX(Matches!$F$2:$F$201,MATCH($A1026&amp;"-9",Matches!$J$2:$J$201,0))&lt;&gt;"",$C1026&gt;=INDEX(Matches!$F$2:$F$201,MATCH($A1026&amp;"-9",Matches!$J$2:$J$201,0))),"",IF(AND(T1026=INDEX(Matches!$G$2:$G$201,MATCH($A1026&amp;"-9",Matches!$J$2:$J$201,0)),U1026=INDEX(Matches!$H$2:$H$201,MATCH($A1026&amp;"-9",Matches!$J$2:$J$201,0))),5,IF(SIGN(T1026-U1026)&lt;&gt;SIGN(INDEX(Matches!$G$2:$G$201,MATCH($A1026&amp;"-9",Matches!$J$2:$J$201,0))-INDEX(Matches!$H$2:$H$201,MATCH($A1026&amp;"-9",Matches!$J$2:$J$201,0))),0,IF(T1026-U1026=INDEX(Matches!$G$2:$G$201,MATCH($A1026&amp;"-9",Matches!$J$2:$J$201,0))-INDEX(Matches!$H$2:$H$201,MATCH($A1026&amp;"-9",Matches!$J$2:$J$201,0)),3,2))))),""))</f>
        <v/>
      </c>
      <c r="AG1026" s="12" t="str">
        <f aca="false">IF(OR($B1026="",V1026="",W1026=""),"",IFERROR(IF(OR(INDEX(Matches!$I$2:$I$201,MATCH($A1026&amp;"-10",Matches!$J$2:$J$201,0))="Void",INDEX(Matches!$G$2:$G$201,MATCH($A1026&amp;"-10",Matches!$J$2:$J$201,0))="",INDEX(Matches!$H$2:$H$201,MATCH($A1026&amp;"-10",Matches!$J$2:$J$201,0))=""),"",IF(AND($C1026&lt;&gt;"",INDEX(Matches!$F$2:$F$201,MATCH($A1026&amp;"-10",Matches!$J$2:$J$201,0))&lt;&gt;"",$C1026&gt;=INDEX(Matches!$F$2:$F$201,MATCH($A1026&amp;"-10",Matches!$J$2:$J$201,0))),"",IF(AND(V1026=INDEX(Matches!$G$2:$G$201,MATCH($A1026&amp;"-10",Matches!$J$2:$J$201,0)),W1026=INDEX(Matches!$H$2:$H$201,MATCH($A1026&amp;"-10",Matches!$J$2:$J$201,0))),5,IF(SIGN(V1026-W1026)&lt;&gt;SIGN(INDEX(Matches!$G$2:$G$201,MATCH($A1026&amp;"-10",Matches!$J$2:$J$201,0))-INDEX(Matches!$H$2:$H$201,MATCH($A1026&amp;"-10",Matches!$J$2:$J$201,0))),0,IF(V1026-W1026=INDEX(Matches!$G$2:$G$201,MATCH($A1026&amp;"-10",Matches!$J$2:$J$201,0))-INDEX(Matches!$H$2:$H$201,MATCH($A1026&amp;"-10",Matches!$J$2:$J$201,0)),3,2))))),""))</f>
        <v/>
      </c>
      <c r="AH1026" s="13" t="str">
        <f aca="false">IF($B1026="","",SUM(X1026:AG1026))</f>
        <v/>
      </c>
      <c r="AI1026" s="12" t="str">
        <f aca="false">IF($B1026="","",COUNTIF(X1026:AG1026,5))</f>
        <v/>
      </c>
      <c r="AJ1026" s="12" t="str">
        <f aca="false">IF($B1026="","",COUNTIF(X1026:AG1026,"&gt;=2"))</f>
        <v/>
      </c>
      <c r="AK1026" s="12" t="str">
        <f aca="false">IF($B1026="","",COUNT(X1026:AG1026))</f>
        <v/>
      </c>
    </row>
    <row r="1027" customFormat="false" ht="15" hidden="false" customHeight="false" outlineLevel="0" collapsed="false">
      <c r="A1027" s="7"/>
      <c r="B1027" s="7"/>
      <c r="C1027" s="11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12" t="str">
        <f aca="false">IF(OR($B1027="",D1027="",E1027=""),"",IFERROR(IF(OR(INDEX(Matches!$I$2:$I$201,MATCH($A1027&amp;"-1",Matches!$J$2:$J$201,0))="Void",INDEX(Matches!$G$2:$G$201,MATCH($A1027&amp;"-1",Matches!$J$2:$J$201,0))="",INDEX(Matches!$H$2:$H$201,MATCH($A1027&amp;"-1",Matches!$J$2:$J$201,0))=""),"",IF(AND($C1027&lt;&gt;"",INDEX(Matches!$F$2:$F$201,MATCH($A1027&amp;"-1",Matches!$J$2:$J$201,0))&lt;&gt;"",$C1027&gt;=INDEX(Matches!$F$2:$F$201,MATCH($A1027&amp;"-1",Matches!$J$2:$J$201,0))),"",IF(AND(D1027=INDEX(Matches!$G$2:$G$201,MATCH($A1027&amp;"-1",Matches!$J$2:$J$201,0)),E1027=INDEX(Matches!$H$2:$H$201,MATCH($A1027&amp;"-1",Matches!$J$2:$J$201,0))),5,IF(SIGN(D1027-E1027)&lt;&gt;SIGN(INDEX(Matches!$G$2:$G$201,MATCH($A1027&amp;"-1",Matches!$J$2:$J$201,0))-INDEX(Matches!$H$2:$H$201,MATCH($A1027&amp;"-1",Matches!$J$2:$J$201,0))),0,IF(D1027-E1027=INDEX(Matches!$G$2:$G$201,MATCH($A1027&amp;"-1",Matches!$J$2:$J$201,0))-INDEX(Matches!$H$2:$H$201,MATCH($A1027&amp;"-1",Matches!$J$2:$J$201,0)),3,2))))),""))</f>
        <v/>
      </c>
      <c r="Y1027" s="12" t="str">
        <f aca="false">IF(OR($B1027="",F1027="",G1027=""),"",IFERROR(IF(OR(INDEX(Matches!$I$2:$I$201,MATCH($A1027&amp;"-2",Matches!$J$2:$J$201,0))="Void",INDEX(Matches!$G$2:$G$201,MATCH($A1027&amp;"-2",Matches!$J$2:$J$201,0))="",INDEX(Matches!$H$2:$H$201,MATCH($A1027&amp;"-2",Matches!$J$2:$J$201,0))=""),"",IF(AND($C1027&lt;&gt;"",INDEX(Matches!$F$2:$F$201,MATCH($A1027&amp;"-2",Matches!$J$2:$J$201,0))&lt;&gt;"",$C1027&gt;=INDEX(Matches!$F$2:$F$201,MATCH($A1027&amp;"-2",Matches!$J$2:$J$201,0))),"",IF(AND(F1027=INDEX(Matches!$G$2:$G$201,MATCH($A1027&amp;"-2",Matches!$J$2:$J$201,0)),G1027=INDEX(Matches!$H$2:$H$201,MATCH($A1027&amp;"-2",Matches!$J$2:$J$201,0))),5,IF(SIGN(F1027-G1027)&lt;&gt;SIGN(INDEX(Matches!$G$2:$G$201,MATCH($A1027&amp;"-2",Matches!$J$2:$J$201,0))-INDEX(Matches!$H$2:$H$201,MATCH($A1027&amp;"-2",Matches!$J$2:$J$201,0))),0,IF(F1027-G1027=INDEX(Matches!$G$2:$G$201,MATCH($A1027&amp;"-2",Matches!$J$2:$J$201,0))-INDEX(Matches!$H$2:$H$201,MATCH($A1027&amp;"-2",Matches!$J$2:$J$201,0)),3,2))))),""))</f>
        <v/>
      </c>
      <c r="Z1027" s="12" t="str">
        <f aca="false">IF(OR($B1027="",H1027="",I1027=""),"",IFERROR(IF(OR(INDEX(Matches!$I$2:$I$201,MATCH($A1027&amp;"-3",Matches!$J$2:$J$201,0))="Void",INDEX(Matches!$G$2:$G$201,MATCH($A1027&amp;"-3",Matches!$J$2:$J$201,0))="",INDEX(Matches!$H$2:$H$201,MATCH($A1027&amp;"-3",Matches!$J$2:$J$201,0))=""),"",IF(AND($C1027&lt;&gt;"",INDEX(Matches!$F$2:$F$201,MATCH($A1027&amp;"-3",Matches!$J$2:$J$201,0))&lt;&gt;"",$C1027&gt;=INDEX(Matches!$F$2:$F$201,MATCH($A1027&amp;"-3",Matches!$J$2:$J$201,0))),"",IF(AND(H1027=INDEX(Matches!$G$2:$G$201,MATCH($A1027&amp;"-3",Matches!$J$2:$J$201,0)),I1027=INDEX(Matches!$H$2:$H$201,MATCH($A1027&amp;"-3",Matches!$J$2:$J$201,0))),5,IF(SIGN(H1027-I1027)&lt;&gt;SIGN(INDEX(Matches!$G$2:$G$201,MATCH($A1027&amp;"-3",Matches!$J$2:$J$201,0))-INDEX(Matches!$H$2:$H$201,MATCH($A1027&amp;"-3",Matches!$J$2:$J$201,0))),0,IF(H1027-I1027=INDEX(Matches!$G$2:$G$201,MATCH($A1027&amp;"-3",Matches!$J$2:$J$201,0))-INDEX(Matches!$H$2:$H$201,MATCH($A1027&amp;"-3",Matches!$J$2:$J$201,0)),3,2))))),""))</f>
        <v/>
      </c>
      <c r="AA1027" s="12" t="str">
        <f aca="false">IF(OR($B1027="",J1027="",K1027=""),"",IFERROR(IF(OR(INDEX(Matches!$I$2:$I$201,MATCH($A1027&amp;"-4",Matches!$J$2:$J$201,0))="Void",INDEX(Matches!$G$2:$G$201,MATCH($A1027&amp;"-4",Matches!$J$2:$J$201,0))="",INDEX(Matches!$H$2:$H$201,MATCH($A1027&amp;"-4",Matches!$J$2:$J$201,0))=""),"",IF(AND($C1027&lt;&gt;"",INDEX(Matches!$F$2:$F$201,MATCH($A1027&amp;"-4",Matches!$J$2:$J$201,0))&lt;&gt;"",$C1027&gt;=INDEX(Matches!$F$2:$F$201,MATCH($A1027&amp;"-4",Matches!$J$2:$J$201,0))),"",IF(AND(J1027=INDEX(Matches!$G$2:$G$201,MATCH($A1027&amp;"-4",Matches!$J$2:$J$201,0)),K1027=INDEX(Matches!$H$2:$H$201,MATCH($A1027&amp;"-4",Matches!$J$2:$J$201,0))),5,IF(SIGN(J1027-K1027)&lt;&gt;SIGN(INDEX(Matches!$G$2:$G$201,MATCH($A1027&amp;"-4",Matches!$J$2:$J$201,0))-INDEX(Matches!$H$2:$H$201,MATCH($A1027&amp;"-4",Matches!$J$2:$J$201,0))),0,IF(J1027-K1027=INDEX(Matches!$G$2:$G$201,MATCH($A1027&amp;"-4",Matches!$J$2:$J$201,0))-INDEX(Matches!$H$2:$H$201,MATCH($A1027&amp;"-4",Matches!$J$2:$J$201,0)),3,2))))),""))</f>
        <v/>
      </c>
      <c r="AB1027" s="12" t="str">
        <f aca="false">IF(OR($B1027="",L1027="",M1027=""),"",IFERROR(IF(OR(INDEX(Matches!$I$2:$I$201,MATCH($A1027&amp;"-5",Matches!$J$2:$J$201,0))="Void",INDEX(Matches!$G$2:$G$201,MATCH($A1027&amp;"-5",Matches!$J$2:$J$201,0))="",INDEX(Matches!$H$2:$H$201,MATCH($A1027&amp;"-5",Matches!$J$2:$J$201,0))=""),"",IF(AND($C1027&lt;&gt;"",INDEX(Matches!$F$2:$F$201,MATCH($A1027&amp;"-5",Matches!$J$2:$J$201,0))&lt;&gt;"",$C1027&gt;=INDEX(Matches!$F$2:$F$201,MATCH($A1027&amp;"-5",Matches!$J$2:$J$201,0))),"",IF(AND(L1027=INDEX(Matches!$G$2:$G$201,MATCH($A1027&amp;"-5",Matches!$J$2:$J$201,0)),M1027=INDEX(Matches!$H$2:$H$201,MATCH($A1027&amp;"-5",Matches!$J$2:$J$201,0))),5,IF(SIGN(L1027-M1027)&lt;&gt;SIGN(INDEX(Matches!$G$2:$G$201,MATCH($A1027&amp;"-5",Matches!$J$2:$J$201,0))-INDEX(Matches!$H$2:$H$201,MATCH($A1027&amp;"-5",Matches!$J$2:$J$201,0))),0,IF(L1027-M1027=INDEX(Matches!$G$2:$G$201,MATCH($A1027&amp;"-5",Matches!$J$2:$J$201,0))-INDEX(Matches!$H$2:$H$201,MATCH($A1027&amp;"-5",Matches!$J$2:$J$201,0)),3,2))))),""))</f>
        <v/>
      </c>
      <c r="AC1027" s="12" t="str">
        <f aca="false">IF(OR($B1027="",N1027="",O1027=""),"",IFERROR(IF(OR(INDEX(Matches!$I$2:$I$201,MATCH($A1027&amp;"-6",Matches!$J$2:$J$201,0))="Void",INDEX(Matches!$G$2:$G$201,MATCH($A1027&amp;"-6",Matches!$J$2:$J$201,0))="",INDEX(Matches!$H$2:$H$201,MATCH($A1027&amp;"-6",Matches!$J$2:$J$201,0))=""),"",IF(AND($C1027&lt;&gt;"",INDEX(Matches!$F$2:$F$201,MATCH($A1027&amp;"-6",Matches!$J$2:$J$201,0))&lt;&gt;"",$C1027&gt;=INDEX(Matches!$F$2:$F$201,MATCH($A1027&amp;"-6",Matches!$J$2:$J$201,0))),"",IF(AND(N1027=INDEX(Matches!$G$2:$G$201,MATCH($A1027&amp;"-6",Matches!$J$2:$J$201,0)),O1027=INDEX(Matches!$H$2:$H$201,MATCH($A1027&amp;"-6",Matches!$J$2:$J$201,0))),5,IF(SIGN(N1027-O1027)&lt;&gt;SIGN(INDEX(Matches!$G$2:$G$201,MATCH($A1027&amp;"-6",Matches!$J$2:$J$201,0))-INDEX(Matches!$H$2:$H$201,MATCH($A1027&amp;"-6",Matches!$J$2:$J$201,0))),0,IF(N1027-O1027=INDEX(Matches!$G$2:$G$201,MATCH($A1027&amp;"-6",Matches!$J$2:$J$201,0))-INDEX(Matches!$H$2:$H$201,MATCH($A1027&amp;"-6",Matches!$J$2:$J$201,0)),3,2))))),""))</f>
        <v/>
      </c>
      <c r="AD1027" s="12" t="str">
        <f aca="false">IF(OR($B1027="",P1027="",Q1027=""),"",IFERROR(IF(OR(INDEX(Matches!$I$2:$I$201,MATCH($A1027&amp;"-7",Matches!$J$2:$J$201,0))="Void",INDEX(Matches!$G$2:$G$201,MATCH($A1027&amp;"-7",Matches!$J$2:$J$201,0))="",INDEX(Matches!$H$2:$H$201,MATCH($A1027&amp;"-7",Matches!$J$2:$J$201,0))=""),"",IF(AND($C1027&lt;&gt;"",INDEX(Matches!$F$2:$F$201,MATCH($A1027&amp;"-7",Matches!$J$2:$J$201,0))&lt;&gt;"",$C1027&gt;=INDEX(Matches!$F$2:$F$201,MATCH($A1027&amp;"-7",Matches!$J$2:$J$201,0))),"",IF(AND(P1027=INDEX(Matches!$G$2:$G$201,MATCH($A1027&amp;"-7",Matches!$J$2:$J$201,0)),Q1027=INDEX(Matches!$H$2:$H$201,MATCH($A1027&amp;"-7",Matches!$J$2:$J$201,0))),5,IF(SIGN(P1027-Q1027)&lt;&gt;SIGN(INDEX(Matches!$G$2:$G$201,MATCH($A1027&amp;"-7",Matches!$J$2:$J$201,0))-INDEX(Matches!$H$2:$H$201,MATCH($A1027&amp;"-7",Matches!$J$2:$J$201,0))),0,IF(P1027-Q1027=INDEX(Matches!$G$2:$G$201,MATCH($A1027&amp;"-7",Matches!$J$2:$J$201,0))-INDEX(Matches!$H$2:$H$201,MATCH($A1027&amp;"-7",Matches!$J$2:$J$201,0)),3,2))))),""))</f>
        <v/>
      </c>
      <c r="AE1027" s="12" t="str">
        <f aca="false">IF(OR($B1027="",R1027="",S1027=""),"",IFERROR(IF(OR(INDEX(Matches!$I$2:$I$201,MATCH($A1027&amp;"-8",Matches!$J$2:$J$201,0))="Void",INDEX(Matches!$G$2:$G$201,MATCH($A1027&amp;"-8",Matches!$J$2:$J$201,0))="",INDEX(Matches!$H$2:$H$201,MATCH($A1027&amp;"-8",Matches!$J$2:$J$201,0))=""),"",IF(AND($C1027&lt;&gt;"",INDEX(Matches!$F$2:$F$201,MATCH($A1027&amp;"-8",Matches!$J$2:$J$201,0))&lt;&gt;"",$C1027&gt;=INDEX(Matches!$F$2:$F$201,MATCH($A1027&amp;"-8",Matches!$J$2:$J$201,0))),"",IF(AND(R1027=INDEX(Matches!$G$2:$G$201,MATCH($A1027&amp;"-8",Matches!$J$2:$J$201,0)),S1027=INDEX(Matches!$H$2:$H$201,MATCH($A1027&amp;"-8",Matches!$J$2:$J$201,0))),5,IF(SIGN(R1027-S1027)&lt;&gt;SIGN(INDEX(Matches!$G$2:$G$201,MATCH($A1027&amp;"-8",Matches!$J$2:$J$201,0))-INDEX(Matches!$H$2:$H$201,MATCH($A1027&amp;"-8",Matches!$J$2:$J$201,0))),0,IF(R1027-S1027=INDEX(Matches!$G$2:$G$201,MATCH($A1027&amp;"-8",Matches!$J$2:$J$201,0))-INDEX(Matches!$H$2:$H$201,MATCH($A1027&amp;"-8",Matches!$J$2:$J$201,0)),3,2))))),""))</f>
        <v/>
      </c>
      <c r="AF1027" s="12" t="str">
        <f aca="false">IF(OR($B1027="",T1027="",U1027=""),"",IFERROR(IF(OR(INDEX(Matches!$I$2:$I$201,MATCH($A1027&amp;"-9",Matches!$J$2:$J$201,0))="Void",INDEX(Matches!$G$2:$G$201,MATCH($A1027&amp;"-9",Matches!$J$2:$J$201,0))="",INDEX(Matches!$H$2:$H$201,MATCH($A1027&amp;"-9",Matches!$J$2:$J$201,0))=""),"",IF(AND($C1027&lt;&gt;"",INDEX(Matches!$F$2:$F$201,MATCH($A1027&amp;"-9",Matches!$J$2:$J$201,0))&lt;&gt;"",$C1027&gt;=INDEX(Matches!$F$2:$F$201,MATCH($A1027&amp;"-9",Matches!$J$2:$J$201,0))),"",IF(AND(T1027=INDEX(Matches!$G$2:$G$201,MATCH($A1027&amp;"-9",Matches!$J$2:$J$201,0)),U1027=INDEX(Matches!$H$2:$H$201,MATCH($A1027&amp;"-9",Matches!$J$2:$J$201,0))),5,IF(SIGN(T1027-U1027)&lt;&gt;SIGN(INDEX(Matches!$G$2:$G$201,MATCH($A1027&amp;"-9",Matches!$J$2:$J$201,0))-INDEX(Matches!$H$2:$H$201,MATCH($A1027&amp;"-9",Matches!$J$2:$J$201,0))),0,IF(T1027-U1027=INDEX(Matches!$G$2:$G$201,MATCH($A1027&amp;"-9",Matches!$J$2:$J$201,0))-INDEX(Matches!$H$2:$H$201,MATCH($A1027&amp;"-9",Matches!$J$2:$J$201,0)),3,2))))),""))</f>
        <v/>
      </c>
      <c r="AG1027" s="12" t="str">
        <f aca="false">IF(OR($B1027="",V1027="",W1027=""),"",IFERROR(IF(OR(INDEX(Matches!$I$2:$I$201,MATCH($A1027&amp;"-10",Matches!$J$2:$J$201,0))="Void",INDEX(Matches!$G$2:$G$201,MATCH($A1027&amp;"-10",Matches!$J$2:$J$201,0))="",INDEX(Matches!$H$2:$H$201,MATCH($A1027&amp;"-10",Matches!$J$2:$J$201,0))=""),"",IF(AND($C1027&lt;&gt;"",INDEX(Matches!$F$2:$F$201,MATCH($A1027&amp;"-10",Matches!$J$2:$J$201,0))&lt;&gt;"",$C1027&gt;=INDEX(Matches!$F$2:$F$201,MATCH($A1027&amp;"-10",Matches!$J$2:$J$201,0))),"",IF(AND(V1027=INDEX(Matches!$G$2:$G$201,MATCH($A1027&amp;"-10",Matches!$J$2:$J$201,0)),W1027=INDEX(Matches!$H$2:$H$201,MATCH($A1027&amp;"-10",Matches!$J$2:$J$201,0))),5,IF(SIGN(V1027-W1027)&lt;&gt;SIGN(INDEX(Matches!$G$2:$G$201,MATCH($A1027&amp;"-10",Matches!$J$2:$J$201,0))-INDEX(Matches!$H$2:$H$201,MATCH($A1027&amp;"-10",Matches!$J$2:$J$201,0))),0,IF(V1027-W1027=INDEX(Matches!$G$2:$G$201,MATCH($A1027&amp;"-10",Matches!$J$2:$J$201,0))-INDEX(Matches!$H$2:$H$201,MATCH($A1027&amp;"-10",Matches!$J$2:$J$201,0)),3,2))))),""))</f>
        <v/>
      </c>
      <c r="AH1027" s="13" t="str">
        <f aca="false">IF($B1027="","",SUM(X1027:AG1027))</f>
        <v/>
      </c>
      <c r="AI1027" s="12" t="str">
        <f aca="false">IF($B1027="","",COUNTIF(X1027:AG1027,5))</f>
        <v/>
      </c>
      <c r="AJ1027" s="12" t="str">
        <f aca="false">IF($B1027="","",COUNTIF(X1027:AG1027,"&gt;=2"))</f>
        <v/>
      </c>
      <c r="AK1027" s="12" t="str">
        <f aca="false">IF($B1027="","",COUNT(X1027:AG1027))</f>
        <v/>
      </c>
    </row>
    <row r="1028" customFormat="false" ht="15" hidden="false" customHeight="false" outlineLevel="0" collapsed="false">
      <c r="A1028" s="7"/>
      <c r="B1028" s="7"/>
      <c r="C1028" s="11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12" t="str">
        <f aca="false">IF(OR($B1028="",D1028="",E1028=""),"",IFERROR(IF(OR(INDEX(Matches!$I$2:$I$201,MATCH($A1028&amp;"-1",Matches!$J$2:$J$201,0))="Void",INDEX(Matches!$G$2:$G$201,MATCH($A1028&amp;"-1",Matches!$J$2:$J$201,0))="",INDEX(Matches!$H$2:$H$201,MATCH($A1028&amp;"-1",Matches!$J$2:$J$201,0))=""),"",IF(AND($C1028&lt;&gt;"",INDEX(Matches!$F$2:$F$201,MATCH($A1028&amp;"-1",Matches!$J$2:$J$201,0))&lt;&gt;"",$C1028&gt;=INDEX(Matches!$F$2:$F$201,MATCH($A1028&amp;"-1",Matches!$J$2:$J$201,0))),"",IF(AND(D1028=INDEX(Matches!$G$2:$G$201,MATCH($A1028&amp;"-1",Matches!$J$2:$J$201,0)),E1028=INDEX(Matches!$H$2:$H$201,MATCH($A1028&amp;"-1",Matches!$J$2:$J$201,0))),5,IF(SIGN(D1028-E1028)&lt;&gt;SIGN(INDEX(Matches!$G$2:$G$201,MATCH($A1028&amp;"-1",Matches!$J$2:$J$201,0))-INDEX(Matches!$H$2:$H$201,MATCH($A1028&amp;"-1",Matches!$J$2:$J$201,0))),0,IF(D1028-E1028=INDEX(Matches!$G$2:$G$201,MATCH($A1028&amp;"-1",Matches!$J$2:$J$201,0))-INDEX(Matches!$H$2:$H$201,MATCH($A1028&amp;"-1",Matches!$J$2:$J$201,0)),3,2))))),""))</f>
        <v/>
      </c>
      <c r="Y1028" s="12" t="str">
        <f aca="false">IF(OR($B1028="",F1028="",G1028=""),"",IFERROR(IF(OR(INDEX(Matches!$I$2:$I$201,MATCH($A1028&amp;"-2",Matches!$J$2:$J$201,0))="Void",INDEX(Matches!$G$2:$G$201,MATCH($A1028&amp;"-2",Matches!$J$2:$J$201,0))="",INDEX(Matches!$H$2:$H$201,MATCH($A1028&amp;"-2",Matches!$J$2:$J$201,0))=""),"",IF(AND($C1028&lt;&gt;"",INDEX(Matches!$F$2:$F$201,MATCH($A1028&amp;"-2",Matches!$J$2:$J$201,0))&lt;&gt;"",$C1028&gt;=INDEX(Matches!$F$2:$F$201,MATCH($A1028&amp;"-2",Matches!$J$2:$J$201,0))),"",IF(AND(F1028=INDEX(Matches!$G$2:$G$201,MATCH($A1028&amp;"-2",Matches!$J$2:$J$201,0)),G1028=INDEX(Matches!$H$2:$H$201,MATCH($A1028&amp;"-2",Matches!$J$2:$J$201,0))),5,IF(SIGN(F1028-G1028)&lt;&gt;SIGN(INDEX(Matches!$G$2:$G$201,MATCH($A1028&amp;"-2",Matches!$J$2:$J$201,0))-INDEX(Matches!$H$2:$H$201,MATCH($A1028&amp;"-2",Matches!$J$2:$J$201,0))),0,IF(F1028-G1028=INDEX(Matches!$G$2:$G$201,MATCH($A1028&amp;"-2",Matches!$J$2:$J$201,0))-INDEX(Matches!$H$2:$H$201,MATCH($A1028&amp;"-2",Matches!$J$2:$J$201,0)),3,2))))),""))</f>
        <v/>
      </c>
      <c r="Z1028" s="12" t="str">
        <f aca="false">IF(OR($B1028="",H1028="",I1028=""),"",IFERROR(IF(OR(INDEX(Matches!$I$2:$I$201,MATCH($A1028&amp;"-3",Matches!$J$2:$J$201,0))="Void",INDEX(Matches!$G$2:$G$201,MATCH($A1028&amp;"-3",Matches!$J$2:$J$201,0))="",INDEX(Matches!$H$2:$H$201,MATCH($A1028&amp;"-3",Matches!$J$2:$J$201,0))=""),"",IF(AND($C1028&lt;&gt;"",INDEX(Matches!$F$2:$F$201,MATCH($A1028&amp;"-3",Matches!$J$2:$J$201,0))&lt;&gt;"",$C1028&gt;=INDEX(Matches!$F$2:$F$201,MATCH($A1028&amp;"-3",Matches!$J$2:$J$201,0))),"",IF(AND(H1028=INDEX(Matches!$G$2:$G$201,MATCH($A1028&amp;"-3",Matches!$J$2:$J$201,0)),I1028=INDEX(Matches!$H$2:$H$201,MATCH($A1028&amp;"-3",Matches!$J$2:$J$201,0))),5,IF(SIGN(H1028-I1028)&lt;&gt;SIGN(INDEX(Matches!$G$2:$G$201,MATCH($A1028&amp;"-3",Matches!$J$2:$J$201,0))-INDEX(Matches!$H$2:$H$201,MATCH($A1028&amp;"-3",Matches!$J$2:$J$201,0))),0,IF(H1028-I1028=INDEX(Matches!$G$2:$G$201,MATCH($A1028&amp;"-3",Matches!$J$2:$J$201,0))-INDEX(Matches!$H$2:$H$201,MATCH($A1028&amp;"-3",Matches!$J$2:$J$201,0)),3,2))))),""))</f>
        <v/>
      </c>
      <c r="AA1028" s="12" t="str">
        <f aca="false">IF(OR($B1028="",J1028="",K1028=""),"",IFERROR(IF(OR(INDEX(Matches!$I$2:$I$201,MATCH($A1028&amp;"-4",Matches!$J$2:$J$201,0))="Void",INDEX(Matches!$G$2:$G$201,MATCH($A1028&amp;"-4",Matches!$J$2:$J$201,0))="",INDEX(Matches!$H$2:$H$201,MATCH($A1028&amp;"-4",Matches!$J$2:$J$201,0))=""),"",IF(AND($C1028&lt;&gt;"",INDEX(Matches!$F$2:$F$201,MATCH($A1028&amp;"-4",Matches!$J$2:$J$201,0))&lt;&gt;"",$C1028&gt;=INDEX(Matches!$F$2:$F$201,MATCH($A1028&amp;"-4",Matches!$J$2:$J$201,0))),"",IF(AND(J1028=INDEX(Matches!$G$2:$G$201,MATCH($A1028&amp;"-4",Matches!$J$2:$J$201,0)),K1028=INDEX(Matches!$H$2:$H$201,MATCH($A1028&amp;"-4",Matches!$J$2:$J$201,0))),5,IF(SIGN(J1028-K1028)&lt;&gt;SIGN(INDEX(Matches!$G$2:$G$201,MATCH($A1028&amp;"-4",Matches!$J$2:$J$201,0))-INDEX(Matches!$H$2:$H$201,MATCH($A1028&amp;"-4",Matches!$J$2:$J$201,0))),0,IF(J1028-K1028=INDEX(Matches!$G$2:$G$201,MATCH($A1028&amp;"-4",Matches!$J$2:$J$201,0))-INDEX(Matches!$H$2:$H$201,MATCH($A1028&amp;"-4",Matches!$J$2:$J$201,0)),3,2))))),""))</f>
        <v/>
      </c>
      <c r="AB1028" s="12" t="str">
        <f aca="false">IF(OR($B1028="",L1028="",M1028=""),"",IFERROR(IF(OR(INDEX(Matches!$I$2:$I$201,MATCH($A1028&amp;"-5",Matches!$J$2:$J$201,0))="Void",INDEX(Matches!$G$2:$G$201,MATCH($A1028&amp;"-5",Matches!$J$2:$J$201,0))="",INDEX(Matches!$H$2:$H$201,MATCH($A1028&amp;"-5",Matches!$J$2:$J$201,0))=""),"",IF(AND($C1028&lt;&gt;"",INDEX(Matches!$F$2:$F$201,MATCH($A1028&amp;"-5",Matches!$J$2:$J$201,0))&lt;&gt;"",$C1028&gt;=INDEX(Matches!$F$2:$F$201,MATCH($A1028&amp;"-5",Matches!$J$2:$J$201,0))),"",IF(AND(L1028=INDEX(Matches!$G$2:$G$201,MATCH($A1028&amp;"-5",Matches!$J$2:$J$201,0)),M1028=INDEX(Matches!$H$2:$H$201,MATCH($A1028&amp;"-5",Matches!$J$2:$J$201,0))),5,IF(SIGN(L1028-M1028)&lt;&gt;SIGN(INDEX(Matches!$G$2:$G$201,MATCH($A1028&amp;"-5",Matches!$J$2:$J$201,0))-INDEX(Matches!$H$2:$H$201,MATCH($A1028&amp;"-5",Matches!$J$2:$J$201,0))),0,IF(L1028-M1028=INDEX(Matches!$G$2:$G$201,MATCH($A1028&amp;"-5",Matches!$J$2:$J$201,0))-INDEX(Matches!$H$2:$H$201,MATCH($A1028&amp;"-5",Matches!$J$2:$J$201,0)),3,2))))),""))</f>
        <v/>
      </c>
      <c r="AC1028" s="12" t="str">
        <f aca="false">IF(OR($B1028="",N1028="",O1028=""),"",IFERROR(IF(OR(INDEX(Matches!$I$2:$I$201,MATCH($A1028&amp;"-6",Matches!$J$2:$J$201,0))="Void",INDEX(Matches!$G$2:$G$201,MATCH($A1028&amp;"-6",Matches!$J$2:$J$201,0))="",INDEX(Matches!$H$2:$H$201,MATCH($A1028&amp;"-6",Matches!$J$2:$J$201,0))=""),"",IF(AND($C1028&lt;&gt;"",INDEX(Matches!$F$2:$F$201,MATCH($A1028&amp;"-6",Matches!$J$2:$J$201,0))&lt;&gt;"",$C1028&gt;=INDEX(Matches!$F$2:$F$201,MATCH($A1028&amp;"-6",Matches!$J$2:$J$201,0))),"",IF(AND(N1028=INDEX(Matches!$G$2:$G$201,MATCH($A1028&amp;"-6",Matches!$J$2:$J$201,0)),O1028=INDEX(Matches!$H$2:$H$201,MATCH($A1028&amp;"-6",Matches!$J$2:$J$201,0))),5,IF(SIGN(N1028-O1028)&lt;&gt;SIGN(INDEX(Matches!$G$2:$G$201,MATCH($A1028&amp;"-6",Matches!$J$2:$J$201,0))-INDEX(Matches!$H$2:$H$201,MATCH($A1028&amp;"-6",Matches!$J$2:$J$201,0))),0,IF(N1028-O1028=INDEX(Matches!$G$2:$G$201,MATCH($A1028&amp;"-6",Matches!$J$2:$J$201,0))-INDEX(Matches!$H$2:$H$201,MATCH($A1028&amp;"-6",Matches!$J$2:$J$201,0)),3,2))))),""))</f>
        <v/>
      </c>
      <c r="AD1028" s="12" t="str">
        <f aca="false">IF(OR($B1028="",P1028="",Q1028=""),"",IFERROR(IF(OR(INDEX(Matches!$I$2:$I$201,MATCH($A1028&amp;"-7",Matches!$J$2:$J$201,0))="Void",INDEX(Matches!$G$2:$G$201,MATCH($A1028&amp;"-7",Matches!$J$2:$J$201,0))="",INDEX(Matches!$H$2:$H$201,MATCH($A1028&amp;"-7",Matches!$J$2:$J$201,0))=""),"",IF(AND($C1028&lt;&gt;"",INDEX(Matches!$F$2:$F$201,MATCH($A1028&amp;"-7",Matches!$J$2:$J$201,0))&lt;&gt;"",$C1028&gt;=INDEX(Matches!$F$2:$F$201,MATCH($A1028&amp;"-7",Matches!$J$2:$J$201,0))),"",IF(AND(P1028=INDEX(Matches!$G$2:$G$201,MATCH($A1028&amp;"-7",Matches!$J$2:$J$201,0)),Q1028=INDEX(Matches!$H$2:$H$201,MATCH($A1028&amp;"-7",Matches!$J$2:$J$201,0))),5,IF(SIGN(P1028-Q1028)&lt;&gt;SIGN(INDEX(Matches!$G$2:$G$201,MATCH($A1028&amp;"-7",Matches!$J$2:$J$201,0))-INDEX(Matches!$H$2:$H$201,MATCH($A1028&amp;"-7",Matches!$J$2:$J$201,0))),0,IF(P1028-Q1028=INDEX(Matches!$G$2:$G$201,MATCH($A1028&amp;"-7",Matches!$J$2:$J$201,0))-INDEX(Matches!$H$2:$H$201,MATCH($A1028&amp;"-7",Matches!$J$2:$J$201,0)),3,2))))),""))</f>
        <v/>
      </c>
      <c r="AE1028" s="12" t="str">
        <f aca="false">IF(OR($B1028="",R1028="",S1028=""),"",IFERROR(IF(OR(INDEX(Matches!$I$2:$I$201,MATCH($A1028&amp;"-8",Matches!$J$2:$J$201,0))="Void",INDEX(Matches!$G$2:$G$201,MATCH($A1028&amp;"-8",Matches!$J$2:$J$201,0))="",INDEX(Matches!$H$2:$H$201,MATCH($A1028&amp;"-8",Matches!$J$2:$J$201,0))=""),"",IF(AND($C1028&lt;&gt;"",INDEX(Matches!$F$2:$F$201,MATCH($A1028&amp;"-8",Matches!$J$2:$J$201,0))&lt;&gt;"",$C1028&gt;=INDEX(Matches!$F$2:$F$201,MATCH($A1028&amp;"-8",Matches!$J$2:$J$201,0))),"",IF(AND(R1028=INDEX(Matches!$G$2:$G$201,MATCH($A1028&amp;"-8",Matches!$J$2:$J$201,0)),S1028=INDEX(Matches!$H$2:$H$201,MATCH($A1028&amp;"-8",Matches!$J$2:$J$201,0))),5,IF(SIGN(R1028-S1028)&lt;&gt;SIGN(INDEX(Matches!$G$2:$G$201,MATCH($A1028&amp;"-8",Matches!$J$2:$J$201,0))-INDEX(Matches!$H$2:$H$201,MATCH($A1028&amp;"-8",Matches!$J$2:$J$201,0))),0,IF(R1028-S1028=INDEX(Matches!$G$2:$G$201,MATCH($A1028&amp;"-8",Matches!$J$2:$J$201,0))-INDEX(Matches!$H$2:$H$201,MATCH($A1028&amp;"-8",Matches!$J$2:$J$201,0)),3,2))))),""))</f>
        <v/>
      </c>
      <c r="AF1028" s="12" t="str">
        <f aca="false">IF(OR($B1028="",T1028="",U1028=""),"",IFERROR(IF(OR(INDEX(Matches!$I$2:$I$201,MATCH($A1028&amp;"-9",Matches!$J$2:$J$201,0))="Void",INDEX(Matches!$G$2:$G$201,MATCH($A1028&amp;"-9",Matches!$J$2:$J$201,0))="",INDEX(Matches!$H$2:$H$201,MATCH($A1028&amp;"-9",Matches!$J$2:$J$201,0))=""),"",IF(AND($C1028&lt;&gt;"",INDEX(Matches!$F$2:$F$201,MATCH($A1028&amp;"-9",Matches!$J$2:$J$201,0))&lt;&gt;"",$C1028&gt;=INDEX(Matches!$F$2:$F$201,MATCH($A1028&amp;"-9",Matches!$J$2:$J$201,0))),"",IF(AND(T1028=INDEX(Matches!$G$2:$G$201,MATCH($A1028&amp;"-9",Matches!$J$2:$J$201,0)),U1028=INDEX(Matches!$H$2:$H$201,MATCH($A1028&amp;"-9",Matches!$J$2:$J$201,0))),5,IF(SIGN(T1028-U1028)&lt;&gt;SIGN(INDEX(Matches!$G$2:$G$201,MATCH($A1028&amp;"-9",Matches!$J$2:$J$201,0))-INDEX(Matches!$H$2:$H$201,MATCH($A1028&amp;"-9",Matches!$J$2:$J$201,0))),0,IF(T1028-U1028=INDEX(Matches!$G$2:$G$201,MATCH($A1028&amp;"-9",Matches!$J$2:$J$201,0))-INDEX(Matches!$H$2:$H$201,MATCH($A1028&amp;"-9",Matches!$J$2:$J$201,0)),3,2))))),""))</f>
        <v/>
      </c>
      <c r="AG1028" s="12" t="str">
        <f aca="false">IF(OR($B1028="",V1028="",W1028=""),"",IFERROR(IF(OR(INDEX(Matches!$I$2:$I$201,MATCH($A1028&amp;"-10",Matches!$J$2:$J$201,0))="Void",INDEX(Matches!$G$2:$G$201,MATCH($A1028&amp;"-10",Matches!$J$2:$J$201,0))="",INDEX(Matches!$H$2:$H$201,MATCH($A1028&amp;"-10",Matches!$J$2:$J$201,0))=""),"",IF(AND($C1028&lt;&gt;"",INDEX(Matches!$F$2:$F$201,MATCH($A1028&amp;"-10",Matches!$J$2:$J$201,0))&lt;&gt;"",$C1028&gt;=INDEX(Matches!$F$2:$F$201,MATCH($A1028&amp;"-10",Matches!$J$2:$J$201,0))),"",IF(AND(V1028=INDEX(Matches!$G$2:$G$201,MATCH($A1028&amp;"-10",Matches!$J$2:$J$201,0)),W1028=INDEX(Matches!$H$2:$H$201,MATCH($A1028&amp;"-10",Matches!$J$2:$J$201,0))),5,IF(SIGN(V1028-W1028)&lt;&gt;SIGN(INDEX(Matches!$G$2:$G$201,MATCH($A1028&amp;"-10",Matches!$J$2:$J$201,0))-INDEX(Matches!$H$2:$H$201,MATCH($A1028&amp;"-10",Matches!$J$2:$J$201,0))),0,IF(V1028-W1028=INDEX(Matches!$G$2:$G$201,MATCH($A1028&amp;"-10",Matches!$J$2:$J$201,0))-INDEX(Matches!$H$2:$H$201,MATCH($A1028&amp;"-10",Matches!$J$2:$J$201,0)),3,2))))),""))</f>
        <v/>
      </c>
      <c r="AH1028" s="13" t="str">
        <f aca="false">IF($B1028="","",SUM(X1028:AG1028))</f>
        <v/>
      </c>
      <c r="AI1028" s="12" t="str">
        <f aca="false">IF($B1028="","",COUNTIF(X1028:AG1028,5))</f>
        <v/>
      </c>
      <c r="AJ1028" s="12" t="str">
        <f aca="false">IF($B1028="","",COUNTIF(X1028:AG1028,"&gt;=2"))</f>
        <v/>
      </c>
      <c r="AK1028" s="12" t="str">
        <f aca="false">IF($B1028="","",COUNT(X1028:AG1028))</f>
        <v/>
      </c>
    </row>
    <row r="1029" customFormat="false" ht="15" hidden="false" customHeight="false" outlineLevel="0" collapsed="false">
      <c r="A1029" s="7"/>
      <c r="B1029" s="7"/>
      <c r="C1029" s="11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12" t="str">
        <f aca="false">IF(OR($B1029="",D1029="",E1029=""),"",IFERROR(IF(OR(INDEX(Matches!$I$2:$I$201,MATCH($A1029&amp;"-1",Matches!$J$2:$J$201,0))="Void",INDEX(Matches!$G$2:$G$201,MATCH($A1029&amp;"-1",Matches!$J$2:$J$201,0))="",INDEX(Matches!$H$2:$H$201,MATCH($A1029&amp;"-1",Matches!$J$2:$J$201,0))=""),"",IF(AND($C1029&lt;&gt;"",INDEX(Matches!$F$2:$F$201,MATCH($A1029&amp;"-1",Matches!$J$2:$J$201,0))&lt;&gt;"",$C1029&gt;=INDEX(Matches!$F$2:$F$201,MATCH($A1029&amp;"-1",Matches!$J$2:$J$201,0))),"",IF(AND(D1029=INDEX(Matches!$G$2:$G$201,MATCH($A1029&amp;"-1",Matches!$J$2:$J$201,0)),E1029=INDEX(Matches!$H$2:$H$201,MATCH($A1029&amp;"-1",Matches!$J$2:$J$201,0))),5,IF(SIGN(D1029-E1029)&lt;&gt;SIGN(INDEX(Matches!$G$2:$G$201,MATCH($A1029&amp;"-1",Matches!$J$2:$J$201,0))-INDEX(Matches!$H$2:$H$201,MATCH($A1029&amp;"-1",Matches!$J$2:$J$201,0))),0,IF(D1029-E1029=INDEX(Matches!$G$2:$G$201,MATCH($A1029&amp;"-1",Matches!$J$2:$J$201,0))-INDEX(Matches!$H$2:$H$201,MATCH($A1029&amp;"-1",Matches!$J$2:$J$201,0)),3,2))))),""))</f>
        <v/>
      </c>
      <c r="Y1029" s="12" t="str">
        <f aca="false">IF(OR($B1029="",F1029="",G1029=""),"",IFERROR(IF(OR(INDEX(Matches!$I$2:$I$201,MATCH($A1029&amp;"-2",Matches!$J$2:$J$201,0))="Void",INDEX(Matches!$G$2:$G$201,MATCH($A1029&amp;"-2",Matches!$J$2:$J$201,0))="",INDEX(Matches!$H$2:$H$201,MATCH($A1029&amp;"-2",Matches!$J$2:$J$201,0))=""),"",IF(AND($C1029&lt;&gt;"",INDEX(Matches!$F$2:$F$201,MATCH($A1029&amp;"-2",Matches!$J$2:$J$201,0))&lt;&gt;"",$C1029&gt;=INDEX(Matches!$F$2:$F$201,MATCH($A1029&amp;"-2",Matches!$J$2:$J$201,0))),"",IF(AND(F1029=INDEX(Matches!$G$2:$G$201,MATCH($A1029&amp;"-2",Matches!$J$2:$J$201,0)),G1029=INDEX(Matches!$H$2:$H$201,MATCH($A1029&amp;"-2",Matches!$J$2:$J$201,0))),5,IF(SIGN(F1029-G1029)&lt;&gt;SIGN(INDEX(Matches!$G$2:$G$201,MATCH($A1029&amp;"-2",Matches!$J$2:$J$201,0))-INDEX(Matches!$H$2:$H$201,MATCH($A1029&amp;"-2",Matches!$J$2:$J$201,0))),0,IF(F1029-G1029=INDEX(Matches!$G$2:$G$201,MATCH($A1029&amp;"-2",Matches!$J$2:$J$201,0))-INDEX(Matches!$H$2:$H$201,MATCH($A1029&amp;"-2",Matches!$J$2:$J$201,0)),3,2))))),""))</f>
        <v/>
      </c>
      <c r="Z1029" s="12" t="str">
        <f aca="false">IF(OR($B1029="",H1029="",I1029=""),"",IFERROR(IF(OR(INDEX(Matches!$I$2:$I$201,MATCH($A1029&amp;"-3",Matches!$J$2:$J$201,0))="Void",INDEX(Matches!$G$2:$G$201,MATCH($A1029&amp;"-3",Matches!$J$2:$J$201,0))="",INDEX(Matches!$H$2:$H$201,MATCH($A1029&amp;"-3",Matches!$J$2:$J$201,0))=""),"",IF(AND($C1029&lt;&gt;"",INDEX(Matches!$F$2:$F$201,MATCH($A1029&amp;"-3",Matches!$J$2:$J$201,0))&lt;&gt;"",$C1029&gt;=INDEX(Matches!$F$2:$F$201,MATCH($A1029&amp;"-3",Matches!$J$2:$J$201,0))),"",IF(AND(H1029=INDEX(Matches!$G$2:$G$201,MATCH($A1029&amp;"-3",Matches!$J$2:$J$201,0)),I1029=INDEX(Matches!$H$2:$H$201,MATCH($A1029&amp;"-3",Matches!$J$2:$J$201,0))),5,IF(SIGN(H1029-I1029)&lt;&gt;SIGN(INDEX(Matches!$G$2:$G$201,MATCH($A1029&amp;"-3",Matches!$J$2:$J$201,0))-INDEX(Matches!$H$2:$H$201,MATCH($A1029&amp;"-3",Matches!$J$2:$J$201,0))),0,IF(H1029-I1029=INDEX(Matches!$G$2:$G$201,MATCH($A1029&amp;"-3",Matches!$J$2:$J$201,0))-INDEX(Matches!$H$2:$H$201,MATCH($A1029&amp;"-3",Matches!$J$2:$J$201,0)),3,2))))),""))</f>
        <v/>
      </c>
      <c r="AA1029" s="12" t="str">
        <f aca="false">IF(OR($B1029="",J1029="",K1029=""),"",IFERROR(IF(OR(INDEX(Matches!$I$2:$I$201,MATCH($A1029&amp;"-4",Matches!$J$2:$J$201,0))="Void",INDEX(Matches!$G$2:$G$201,MATCH($A1029&amp;"-4",Matches!$J$2:$J$201,0))="",INDEX(Matches!$H$2:$H$201,MATCH($A1029&amp;"-4",Matches!$J$2:$J$201,0))=""),"",IF(AND($C1029&lt;&gt;"",INDEX(Matches!$F$2:$F$201,MATCH($A1029&amp;"-4",Matches!$J$2:$J$201,0))&lt;&gt;"",$C1029&gt;=INDEX(Matches!$F$2:$F$201,MATCH($A1029&amp;"-4",Matches!$J$2:$J$201,0))),"",IF(AND(J1029=INDEX(Matches!$G$2:$G$201,MATCH($A1029&amp;"-4",Matches!$J$2:$J$201,0)),K1029=INDEX(Matches!$H$2:$H$201,MATCH($A1029&amp;"-4",Matches!$J$2:$J$201,0))),5,IF(SIGN(J1029-K1029)&lt;&gt;SIGN(INDEX(Matches!$G$2:$G$201,MATCH($A1029&amp;"-4",Matches!$J$2:$J$201,0))-INDEX(Matches!$H$2:$H$201,MATCH($A1029&amp;"-4",Matches!$J$2:$J$201,0))),0,IF(J1029-K1029=INDEX(Matches!$G$2:$G$201,MATCH($A1029&amp;"-4",Matches!$J$2:$J$201,0))-INDEX(Matches!$H$2:$H$201,MATCH($A1029&amp;"-4",Matches!$J$2:$J$201,0)),3,2))))),""))</f>
        <v/>
      </c>
      <c r="AB1029" s="12" t="str">
        <f aca="false">IF(OR($B1029="",L1029="",M1029=""),"",IFERROR(IF(OR(INDEX(Matches!$I$2:$I$201,MATCH($A1029&amp;"-5",Matches!$J$2:$J$201,0))="Void",INDEX(Matches!$G$2:$G$201,MATCH($A1029&amp;"-5",Matches!$J$2:$J$201,0))="",INDEX(Matches!$H$2:$H$201,MATCH($A1029&amp;"-5",Matches!$J$2:$J$201,0))=""),"",IF(AND($C1029&lt;&gt;"",INDEX(Matches!$F$2:$F$201,MATCH($A1029&amp;"-5",Matches!$J$2:$J$201,0))&lt;&gt;"",$C1029&gt;=INDEX(Matches!$F$2:$F$201,MATCH($A1029&amp;"-5",Matches!$J$2:$J$201,0))),"",IF(AND(L1029=INDEX(Matches!$G$2:$G$201,MATCH($A1029&amp;"-5",Matches!$J$2:$J$201,0)),M1029=INDEX(Matches!$H$2:$H$201,MATCH($A1029&amp;"-5",Matches!$J$2:$J$201,0))),5,IF(SIGN(L1029-M1029)&lt;&gt;SIGN(INDEX(Matches!$G$2:$G$201,MATCH($A1029&amp;"-5",Matches!$J$2:$J$201,0))-INDEX(Matches!$H$2:$H$201,MATCH($A1029&amp;"-5",Matches!$J$2:$J$201,0))),0,IF(L1029-M1029=INDEX(Matches!$G$2:$G$201,MATCH($A1029&amp;"-5",Matches!$J$2:$J$201,0))-INDEX(Matches!$H$2:$H$201,MATCH($A1029&amp;"-5",Matches!$J$2:$J$201,0)),3,2))))),""))</f>
        <v/>
      </c>
      <c r="AC1029" s="12" t="str">
        <f aca="false">IF(OR($B1029="",N1029="",O1029=""),"",IFERROR(IF(OR(INDEX(Matches!$I$2:$I$201,MATCH($A1029&amp;"-6",Matches!$J$2:$J$201,0))="Void",INDEX(Matches!$G$2:$G$201,MATCH($A1029&amp;"-6",Matches!$J$2:$J$201,0))="",INDEX(Matches!$H$2:$H$201,MATCH($A1029&amp;"-6",Matches!$J$2:$J$201,0))=""),"",IF(AND($C1029&lt;&gt;"",INDEX(Matches!$F$2:$F$201,MATCH($A1029&amp;"-6",Matches!$J$2:$J$201,0))&lt;&gt;"",$C1029&gt;=INDEX(Matches!$F$2:$F$201,MATCH($A1029&amp;"-6",Matches!$J$2:$J$201,0))),"",IF(AND(N1029=INDEX(Matches!$G$2:$G$201,MATCH($A1029&amp;"-6",Matches!$J$2:$J$201,0)),O1029=INDEX(Matches!$H$2:$H$201,MATCH($A1029&amp;"-6",Matches!$J$2:$J$201,0))),5,IF(SIGN(N1029-O1029)&lt;&gt;SIGN(INDEX(Matches!$G$2:$G$201,MATCH($A1029&amp;"-6",Matches!$J$2:$J$201,0))-INDEX(Matches!$H$2:$H$201,MATCH($A1029&amp;"-6",Matches!$J$2:$J$201,0))),0,IF(N1029-O1029=INDEX(Matches!$G$2:$G$201,MATCH($A1029&amp;"-6",Matches!$J$2:$J$201,0))-INDEX(Matches!$H$2:$H$201,MATCH($A1029&amp;"-6",Matches!$J$2:$J$201,0)),3,2))))),""))</f>
        <v/>
      </c>
      <c r="AD1029" s="12" t="str">
        <f aca="false">IF(OR($B1029="",P1029="",Q1029=""),"",IFERROR(IF(OR(INDEX(Matches!$I$2:$I$201,MATCH($A1029&amp;"-7",Matches!$J$2:$J$201,0))="Void",INDEX(Matches!$G$2:$G$201,MATCH($A1029&amp;"-7",Matches!$J$2:$J$201,0))="",INDEX(Matches!$H$2:$H$201,MATCH($A1029&amp;"-7",Matches!$J$2:$J$201,0))=""),"",IF(AND($C1029&lt;&gt;"",INDEX(Matches!$F$2:$F$201,MATCH($A1029&amp;"-7",Matches!$J$2:$J$201,0))&lt;&gt;"",$C1029&gt;=INDEX(Matches!$F$2:$F$201,MATCH($A1029&amp;"-7",Matches!$J$2:$J$201,0))),"",IF(AND(P1029=INDEX(Matches!$G$2:$G$201,MATCH($A1029&amp;"-7",Matches!$J$2:$J$201,0)),Q1029=INDEX(Matches!$H$2:$H$201,MATCH($A1029&amp;"-7",Matches!$J$2:$J$201,0))),5,IF(SIGN(P1029-Q1029)&lt;&gt;SIGN(INDEX(Matches!$G$2:$G$201,MATCH($A1029&amp;"-7",Matches!$J$2:$J$201,0))-INDEX(Matches!$H$2:$H$201,MATCH($A1029&amp;"-7",Matches!$J$2:$J$201,0))),0,IF(P1029-Q1029=INDEX(Matches!$G$2:$G$201,MATCH($A1029&amp;"-7",Matches!$J$2:$J$201,0))-INDEX(Matches!$H$2:$H$201,MATCH($A1029&amp;"-7",Matches!$J$2:$J$201,0)),3,2))))),""))</f>
        <v/>
      </c>
      <c r="AE1029" s="12" t="str">
        <f aca="false">IF(OR($B1029="",R1029="",S1029=""),"",IFERROR(IF(OR(INDEX(Matches!$I$2:$I$201,MATCH($A1029&amp;"-8",Matches!$J$2:$J$201,0))="Void",INDEX(Matches!$G$2:$G$201,MATCH($A1029&amp;"-8",Matches!$J$2:$J$201,0))="",INDEX(Matches!$H$2:$H$201,MATCH($A1029&amp;"-8",Matches!$J$2:$J$201,0))=""),"",IF(AND($C1029&lt;&gt;"",INDEX(Matches!$F$2:$F$201,MATCH($A1029&amp;"-8",Matches!$J$2:$J$201,0))&lt;&gt;"",$C1029&gt;=INDEX(Matches!$F$2:$F$201,MATCH($A1029&amp;"-8",Matches!$J$2:$J$201,0))),"",IF(AND(R1029=INDEX(Matches!$G$2:$G$201,MATCH($A1029&amp;"-8",Matches!$J$2:$J$201,0)),S1029=INDEX(Matches!$H$2:$H$201,MATCH($A1029&amp;"-8",Matches!$J$2:$J$201,0))),5,IF(SIGN(R1029-S1029)&lt;&gt;SIGN(INDEX(Matches!$G$2:$G$201,MATCH($A1029&amp;"-8",Matches!$J$2:$J$201,0))-INDEX(Matches!$H$2:$H$201,MATCH($A1029&amp;"-8",Matches!$J$2:$J$201,0))),0,IF(R1029-S1029=INDEX(Matches!$G$2:$G$201,MATCH($A1029&amp;"-8",Matches!$J$2:$J$201,0))-INDEX(Matches!$H$2:$H$201,MATCH($A1029&amp;"-8",Matches!$J$2:$J$201,0)),3,2))))),""))</f>
        <v/>
      </c>
      <c r="AF1029" s="12" t="str">
        <f aca="false">IF(OR($B1029="",T1029="",U1029=""),"",IFERROR(IF(OR(INDEX(Matches!$I$2:$I$201,MATCH($A1029&amp;"-9",Matches!$J$2:$J$201,0))="Void",INDEX(Matches!$G$2:$G$201,MATCH($A1029&amp;"-9",Matches!$J$2:$J$201,0))="",INDEX(Matches!$H$2:$H$201,MATCH($A1029&amp;"-9",Matches!$J$2:$J$201,0))=""),"",IF(AND($C1029&lt;&gt;"",INDEX(Matches!$F$2:$F$201,MATCH($A1029&amp;"-9",Matches!$J$2:$J$201,0))&lt;&gt;"",$C1029&gt;=INDEX(Matches!$F$2:$F$201,MATCH($A1029&amp;"-9",Matches!$J$2:$J$201,0))),"",IF(AND(T1029=INDEX(Matches!$G$2:$G$201,MATCH($A1029&amp;"-9",Matches!$J$2:$J$201,0)),U1029=INDEX(Matches!$H$2:$H$201,MATCH($A1029&amp;"-9",Matches!$J$2:$J$201,0))),5,IF(SIGN(T1029-U1029)&lt;&gt;SIGN(INDEX(Matches!$G$2:$G$201,MATCH($A1029&amp;"-9",Matches!$J$2:$J$201,0))-INDEX(Matches!$H$2:$H$201,MATCH($A1029&amp;"-9",Matches!$J$2:$J$201,0))),0,IF(T1029-U1029=INDEX(Matches!$G$2:$G$201,MATCH($A1029&amp;"-9",Matches!$J$2:$J$201,0))-INDEX(Matches!$H$2:$H$201,MATCH($A1029&amp;"-9",Matches!$J$2:$J$201,0)),3,2))))),""))</f>
        <v/>
      </c>
      <c r="AG1029" s="12" t="str">
        <f aca="false">IF(OR($B1029="",V1029="",W1029=""),"",IFERROR(IF(OR(INDEX(Matches!$I$2:$I$201,MATCH($A1029&amp;"-10",Matches!$J$2:$J$201,0))="Void",INDEX(Matches!$G$2:$G$201,MATCH($A1029&amp;"-10",Matches!$J$2:$J$201,0))="",INDEX(Matches!$H$2:$H$201,MATCH($A1029&amp;"-10",Matches!$J$2:$J$201,0))=""),"",IF(AND($C1029&lt;&gt;"",INDEX(Matches!$F$2:$F$201,MATCH($A1029&amp;"-10",Matches!$J$2:$J$201,0))&lt;&gt;"",$C1029&gt;=INDEX(Matches!$F$2:$F$201,MATCH($A1029&amp;"-10",Matches!$J$2:$J$201,0))),"",IF(AND(V1029=INDEX(Matches!$G$2:$G$201,MATCH($A1029&amp;"-10",Matches!$J$2:$J$201,0)),W1029=INDEX(Matches!$H$2:$H$201,MATCH($A1029&amp;"-10",Matches!$J$2:$J$201,0))),5,IF(SIGN(V1029-W1029)&lt;&gt;SIGN(INDEX(Matches!$G$2:$G$201,MATCH($A1029&amp;"-10",Matches!$J$2:$J$201,0))-INDEX(Matches!$H$2:$H$201,MATCH($A1029&amp;"-10",Matches!$J$2:$J$201,0))),0,IF(V1029-W1029=INDEX(Matches!$G$2:$G$201,MATCH($A1029&amp;"-10",Matches!$J$2:$J$201,0))-INDEX(Matches!$H$2:$H$201,MATCH($A1029&amp;"-10",Matches!$J$2:$J$201,0)),3,2))))),""))</f>
        <v/>
      </c>
      <c r="AH1029" s="13" t="str">
        <f aca="false">IF($B1029="","",SUM(X1029:AG1029))</f>
        <v/>
      </c>
      <c r="AI1029" s="12" t="str">
        <f aca="false">IF($B1029="","",COUNTIF(X1029:AG1029,5))</f>
        <v/>
      </c>
      <c r="AJ1029" s="12" t="str">
        <f aca="false">IF($B1029="","",COUNTIF(X1029:AG1029,"&gt;=2"))</f>
        <v/>
      </c>
      <c r="AK1029" s="12" t="str">
        <f aca="false">IF($B1029="","",COUNT(X1029:AG1029))</f>
        <v/>
      </c>
    </row>
    <row r="1030" customFormat="false" ht="15" hidden="false" customHeight="false" outlineLevel="0" collapsed="false">
      <c r="A1030" s="7"/>
      <c r="B1030" s="7"/>
      <c r="C1030" s="11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12" t="str">
        <f aca="false">IF(OR($B1030="",D1030="",E1030=""),"",IFERROR(IF(OR(INDEX(Matches!$I$2:$I$201,MATCH($A1030&amp;"-1",Matches!$J$2:$J$201,0))="Void",INDEX(Matches!$G$2:$G$201,MATCH($A1030&amp;"-1",Matches!$J$2:$J$201,0))="",INDEX(Matches!$H$2:$H$201,MATCH($A1030&amp;"-1",Matches!$J$2:$J$201,0))=""),"",IF(AND($C1030&lt;&gt;"",INDEX(Matches!$F$2:$F$201,MATCH($A1030&amp;"-1",Matches!$J$2:$J$201,0))&lt;&gt;"",$C1030&gt;=INDEX(Matches!$F$2:$F$201,MATCH($A1030&amp;"-1",Matches!$J$2:$J$201,0))),"",IF(AND(D1030=INDEX(Matches!$G$2:$G$201,MATCH($A1030&amp;"-1",Matches!$J$2:$J$201,0)),E1030=INDEX(Matches!$H$2:$H$201,MATCH($A1030&amp;"-1",Matches!$J$2:$J$201,0))),5,IF(SIGN(D1030-E1030)&lt;&gt;SIGN(INDEX(Matches!$G$2:$G$201,MATCH($A1030&amp;"-1",Matches!$J$2:$J$201,0))-INDEX(Matches!$H$2:$H$201,MATCH($A1030&amp;"-1",Matches!$J$2:$J$201,0))),0,IF(D1030-E1030=INDEX(Matches!$G$2:$G$201,MATCH($A1030&amp;"-1",Matches!$J$2:$J$201,0))-INDEX(Matches!$H$2:$H$201,MATCH($A1030&amp;"-1",Matches!$J$2:$J$201,0)),3,2))))),""))</f>
        <v/>
      </c>
      <c r="Y1030" s="12" t="str">
        <f aca="false">IF(OR($B1030="",F1030="",G1030=""),"",IFERROR(IF(OR(INDEX(Matches!$I$2:$I$201,MATCH($A1030&amp;"-2",Matches!$J$2:$J$201,0))="Void",INDEX(Matches!$G$2:$G$201,MATCH($A1030&amp;"-2",Matches!$J$2:$J$201,0))="",INDEX(Matches!$H$2:$H$201,MATCH($A1030&amp;"-2",Matches!$J$2:$J$201,0))=""),"",IF(AND($C1030&lt;&gt;"",INDEX(Matches!$F$2:$F$201,MATCH($A1030&amp;"-2",Matches!$J$2:$J$201,0))&lt;&gt;"",$C1030&gt;=INDEX(Matches!$F$2:$F$201,MATCH($A1030&amp;"-2",Matches!$J$2:$J$201,0))),"",IF(AND(F1030=INDEX(Matches!$G$2:$G$201,MATCH($A1030&amp;"-2",Matches!$J$2:$J$201,0)),G1030=INDEX(Matches!$H$2:$H$201,MATCH($A1030&amp;"-2",Matches!$J$2:$J$201,0))),5,IF(SIGN(F1030-G1030)&lt;&gt;SIGN(INDEX(Matches!$G$2:$G$201,MATCH($A1030&amp;"-2",Matches!$J$2:$J$201,0))-INDEX(Matches!$H$2:$H$201,MATCH($A1030&amp;"-2",Matches!$J$2:$J$201,0))),0,IF(F1030-G1030=INDEX(Matches!$G$2:$G$201,MATCH($A1030&amp;"-2",Matches!$J$2:$J$201,0))-INDEX(Matches!$H$2:$H$201,MATCH($A1030&amp;"-2",Matches!$J$2:$J$201,0)),3,2))))),""))</f>
        <v/>
      </c>
      <c r="Z1030" s="12" t="str">
        <f aca="false">IF(OR($B1030="",H1030="",I1030=""),"",IFERROR(IF(OR(INDEX(Matches!$I$2:$I$201,MATCH($A1030&amp;"-3",Matches!$J$2:$J$201,0))="Void",INDEX(Matches!$G$2:$G$201,MATCH($A1030&amp;"-3",Matches!$J$2:$J$201,0))="",INDEX(Matches!$H$2:$H$201,MATCH($A1030&amp;"-3",Matches!$J$2:$J$201,0))=""),"",IF(AND($C1030&lt;&gt;"",INDEX(Matches!$F$2:$F$201,MATCH($A1030&amp;"-3",Matches!$J$2:$J$201,0))&lt;&gt;"",$C1030&gt;=INDEX(Matches!$F$2:$F$201,MATCH($A1030&amp;"-3",Matches!$J$2:$J$201,0))),"",IF(AND(H1030=INDEX(Matches!$G$2:$G$201,MATCH($A1030&amp;"-3",Matches!$J$2:$J$201,0)),I1030=INDEX(Matches!$H$2:$H$201,MATCH($A1030&amp;"-3",Matches!$J$2:$J$201,0))),5,IF(SIGN(H1030-I1030)&lt;&gt;SIGN(INDEX(Matches!$G$2:$G$201,MATCH($A1030&amp;"-3",Matches!$J$2:$J$201,0))-INDEX(Matches!$H$2:$H$201,MATCH($A1030&amp;"-3",Matches!$J$2:$J$201,0))),0,IF(H1030-I1030=INDEX(Matches!$G$2:$G$201,MATCH($A1030&amp;"-3",Matches!$J$2:$J$201,0))-INDEX(Matches!$H$2:$H$201,MATCH($A1030&amp;"-3",Matches!$J$2:$J$201,0)),3,2))))),""))</f>
        <v/>
      </c>
      <c r="AA1030" s="12" t="str">
        <f aca="false">IF(OR($B1030="",J1030="",K1030=""),"",IFERROR(IF(OR(INDEX(Matches!$I$2:$I$201,MATCH($A1030&amp;"-4",Matches!$J$2:$J$201,0))="Void",INDEX(Matches!$G$2:$G$201,MATCH($A1030&amp;"-4",Matches!$J$2:$J$201,0))="",INDEX(Matches!$H$2:$H$201,MATCH($A1030&amp;"-4",Matches!$J$2:$J$201,0))=""),"",IF(AND($C1030&lt;&gt;"",INDEX(Matches!$F$2:$F$201,MATCH($A1030&amp;"-4",Matches!$J$2:$J$201,0))&lt;&gt;"",$C1030&gt;=INDEX(Matches!$F$2:$F$201,MATCH($A1030&amp;"-4",Matches!$J$2:$J$201,0))),"",IF(AND(J1030=INDEX(Matches!$G$2:$G$201,MATCH($A1030&amp;"-4",Matches!$J$2:$J$201,0)),K1030=INDEX(Matches!$H$2:$H$201,MATCH($A1030&amp;"-4",Matches!$J$2:$J$201,0))),5,IF(SIGN(J1030-K1030)&lt;&gt;SIGN(INDEX(Matches!$G$2:$G$201,MATCH($A1030&amp;"-4",Matches!$J$2:$J$201,0))-INDEX(Matches!$H$2:$H$201,MATCH($A1030&amp;"-4",Matches!$J$2:$J$201,0))),0,IF(J1030-K1030=INDEX(Matches!$G$2:$G$201,MATCH($A1030&amp;"-4",Matches!$J$2:$J$201,0))-INDEX(Matches!$H$2:$H$201,MATCH($A1030&amp;"-4",Matches!$J$2:$J$201,0)),3,2))))),""))</f>
        <v/>
      </c>
      <c r="AB1030" s="12" t="str">
        <f aca="false">IF(OR($B1030="",L1030="",M1030=""),"",IFERROR(IF(OR(INDEX(Matches!$I$2:$I$201,MATCH($A1030&amp;"-5",Matches!$J$2:$J$201,0))="Void",INDEX(Matches!$G$2:$G$201,MATCH($A1030&amp;"-5",Matches!$J$2:$J$201,0))="",INDEX(Matches!$H$2:$H$201,MATCH($A1030&amp;"-5",Matches!$J$2:$J$201,0))=""),"",IF(AND($C1030&lt;&gt;"",INDEX(Matches!$F$2:$F$201,MATCH($A1030&amp;"-5",Matches!$J$2:$J$201,0))&lt;&gt;"",$C1030&gt;=INDEX(Matches!$F$2:$F$201,MATCH($A1030&amp;"-5",Matches!$J$2:$J$201,0))),"",IF(AND(L1030=INDEX(Matches!$G$2:$G$201,MATCH($A1030&amp;"-5",Matches!$J$2:$J$201,0)),M1030=INDEX(Matches!$H$2:$H$201,MATCH($A1030&amp;"-5",Matches!$J$2:$J$201,0))),5,IF(SIGN(L1030-M1030)&lt;&gt;SIGN(INDEX(Matches!$G$2:$G$201,MATCH($A1030&amp;"-5",Matches!$J$2:$J$201,0))-INDEX(Matches!$H$2:$H$201,MATCH($A1030&amp;"-5",Matches!$J$2:$J$201,0))),0,IF(L1030-M1030=INDEX(Matches!$G$2:$G$201,MATCH($A1030&amp;"-5",Matches!$J$2:$J$201,0))-INDEX(Matches!$H$2:$H$201,MATCH($A1030&amp;"-5",Matches!$J$2:$J$201,0)),3,2))))),""))</f>
        <v/>
      </c>
      <c r="AC1030" s="12" t="str">
        <f aca="false">IF(OR($B1030="",N1030="",O1030=""),"",IFERROR(IF(OR(INDEX(Matches!$I$2:$I$201,MATCH($A1030&amp;"-6",Matches!$J$2:$J$201,0))="Void",INDEX(Matches!$G$2:$G$201,MATCH($A1030&amp;"-6",Matches!$J$2:$J$201,0))="",INDEX(Matches!$H$2:$H$201,MATCH($A1030&amp;"-6",Matches!$J$2:$J$201,0))=""),"",IF(AND($C1030&lt;&gt;"",INDEX(Matches!$F$2:$F$201,MATCH($A1030&amp;"-6",Matches!$J$2:$J$201,0))&lt;&gt;"",$C1030&gt;=INDEX(Matches!$F$2:$F$201,MATCH($A1030&amp;"-6",Matches!$J$2:$J$201,0))),"",IF(AND(N1030=INDEX(Matches!$G$2:$G$201,MATCH($A1030&amp;"-6",Matches!$J$2:$J$201,0)),O1030=INDEX(Matches!$H$2:$H$201,MATCH($A1030&amp;"-6",Matches!$J$2:$J$201,0))),5,IF(SIGN(N1030-O1030)&lt;&gt;SIGN(INDEX(Matches!$G$2:$G$201,MATCH($A1030&amp;"-6",Matches!$J$2:$J$201,0))-INDEX(Matches!$H$2:$H$201,MATCH($A1030&amp;"-6",Matches!$J$2:$J$201,0))),0,IF(N1030-O1030=INDEX(Matches!$G$2:$G$201,MATCH($A1030&amp;"-6",Matches!$J$2:$J$201,0))-INDEX(Matches!$H$2:$H$201,MATCH($A1030&amp;"-6",Matches!$J$2:$J$201,0)),3,2))))),""))</f>
        <v/>
      </c>
      <c r="AD1030" s="12" t="str">
        <f aca="false">IF(OR($B1030="",P1030="",Q1030=""),"",IFERROR(IF(OR(INDEX(Matches!$I$2:$I$201,MATCH($A1030&amp;"-7",Matches!$J$2:$J$201,0))="Void",INDEX(Matches!$G$2:$G$201,MATCH($A1030&amp;"-7",Matches!$J$2:$J$201,0))="",INDEX(Matches!$H$2:$H$201,MATCH($A1030&amp;"-7",Matches!$J$2:$J$201,0))=""),"",IF(AND($C1030&lt;&gt;"",INDEX(Matches!$F$2:$F$201,MATCH($A1030&amp;"-7",Matches!$J$2:$J$201,0))&lt;&gt;"",$C1030&gt;=INDEX(Matches!$F$2:$F$201,MATCH($A1030&amp;"-7",Matches!$J$2:$J$201,0))),"",IF(AND(P1030=INDEX(Matches!$G$2:$G$201,MATCH($A1030&amp;"-7",Matches!$J$2:$J$201,0)),Q1030=INDEX(Matches!$H$2:$H$201,MATCH($A1030&amp;"-7",Matches!$J$2:$J$201,0))),5,IF(SIGN(P1030-Q1030)&lt;&gt;SIGN(INDEX(Matches!$G$2:$G$201,MATCH($A1030&amp;"-7",Matches!$J$2:$J$201,0))-INDEX(Matches!$H$2:$H$201,MATCH($A1030&amp;"-7",Matches!$J$2:$J$201,0))),0,IF(P1030-Q1030=INDEX(Matches!$G$2:$G$201,MATCH($A1030&amp;"-7",Matches!$J$2:$J$201,0))-INDEX(Matches!$H$2:$H$201,MATCH($A1030&amp;"-7",Matches!$J$2:$J$201,0)),3,2))))),""))</f>
        <v/>
      </c>
      <c r="AE1030" s="12" t="str">
        <f aca="false">IF(OR($B1030="",R1030="",S1030=""),"",IFERROR(IF(OR(INDEX(Matches!$I$2:$I$201,MATCH($A1030&amp;"-8",Matches!$J$2:$J$201,0))="Void",INDEX(Matches!$G$2:$G$201,MATCH($A1030&amp;"-8",Matches!$J$2:$J$201,0))="",INDEX(Matches!$H$2:$H$201,MATCH($A1030&amp;"-8",Matches!$J$2:$J$201,0))=""),"",IF(AND($C1030&lt;&gt;"",INDEX(Matches!$F$2:$F$201,MATCH($A1030&amp;"-8",Matches!$J$2:$J$201,0))&lt;&gt;"",$C1030&gt;=INDEX(Matches!$F$2:$F$201,MATCH($A1030&amp;"-8",Matches!$J$2:$J$201,0))),"",IF(AND(R1030=INDEX(Matches!$G$2:$G$201,MATCH($A1030&amp;"-8",Matches!$J$2:$J$201,0)),S1030=INDEX(Matches!$H$2:$H$201,MATCH($A1030&amp;"-8",Matches!$J$2:$J$201,0))),5,IF(SIGN(R1030-S1030)&lt;&gt;SIGN(INDEX(Matches!$G$2:$G$201,MATCH($A1030&amp;"-8",Matches!$J$2:$J$201,0))-INDEX(Matches!$H$2:$H$201,MATCH($A1030&amp;"-8",Matches!$J$2:$J$201,0))),0,IF(R1030-S1030=INDEX(Matches!$G$2:$G$201,MATCH($A1030&amp;"-8",Matches!$J$2:$J$201,0))-INDEX(Matches!$H$2:$H$201,MATCH($A1030&amp;"-8",Matches!$J$2:$J$201,0)),3,2))))),""))</f>
        <v/>
      </c>
      <c r="AF1030" s="12" t="str">
        <f aca="false">IF(OR($B1030="",T1030="",U1030=""),"",IFERROR(IF(OR(INDEX(Matches!$I$2:$I$201,MATCH($A1030&amp;"-9",Matches!$J$2:$J$201,0))="Void",INDEX(Matches!$G$2:$G$201,MATCH($A1030&amp;"-9",Matches!$J$2:$J$201,0))="",INDEX(Matches!$H$2:$H$201,MATCH($A1030&amp;"-9",Matches!$J$2:$J$201,0))=""),"",IF(AND($C1030&lt;&gt;"",INDEX(Matches!$F$2:$F$201,MATCH($A1030&amp;"-9",Matches!$J$2:$J$201,0))&lt;&gt;"",$C1030&gt;=INDEX(Matches!$F$2:$F$201,MATCH($A1030&amp;"-9",Matches!$J$2:$J$201,0))),"",IF(AND(T1030=INDEX(Matches!$G$2:$G$201,MATCH($A1030&amp;"-9",Matches!$J$2:$J$201,0)),U1030=INDEX(Matches!$H$2:$H$201,MATCH($A1030&amp;"-9",Matches!$J$2:$J$201,0))),5,IF(SIGN(T1030-U1030)&lt;&gt;SIGN(INDEX(Matches!$G$2:$G$201,MATCH($A1030&amp;"-9",Matches!$J$2:$J$201,0))-INDEX(Matches!$H$2:$H$201,MATCH($A1030&amp;"-9",Matches!$J$2:$J$201,0))),0,IF(T1030-U1030=INDEX(Matches!$G$2:$G$201,MATCH($A1030&amp;"-9",Matches!$J$2:$J$201,0))-INDEX(Matches!$H$2:$H$201,MATCH($A1030&amp;"-9",Matches!$J$2:$J$201,0)),3,2))))),""))</f>
        <v/>
      </c>
      <c r="AG1030" s="12" t="str">
        <f aca="false">IF(OR($B1030="",V1030="",W1030=""),"",IFERROR(IF(OR(INDEX(Matches!$I$2:$I$201,MATCH($A1030&amp;"-10",Matches!$J$2:$J$201,0))="Void",INDEX(Matches!$G$2:$G$201,MATCH($A1030&amp;"-10",Matches!$J$2:$J$201,0))="",INDEX(Matches!$H$2:$H$201,MATCH($A1030&amp;"-10",Matches!$J$2:$J$201,0))=""),"",IF(AND($C1030&lt;&gt;"",INDEX(Matches!$F$2:$F$201,MATCH($A1030&amp;"-10",Matches!$J$2:$J$201,0))&lt;&gt;"",$C1030&gt;=INDEX(Matches!$F$2:$F$201,MATCH($A1030&amp;"-10",Matches!$J$2:$J$201,0))),"",IF(AND(V1030=INDEX(Matches!$G$2:$G$201,MATCH($A1030&amp;"-10",Matches!$J$2:$J$201,0)),W1030=INDEX(Matches!$H$2:$H$201,MATCH($A1030&amp;"-10",Matches!$J$2:$J$201,0))),5,IF(SIGN(V1030-W1030)&lt;&gt;SIGN(INDEX(Matches!$G$2:$G$201,MATCH($A1030&amp;"-10",Matches!$J$2:$J$201,0))-INDEX(Matches!$H$2:$H$201,MATCH($A1030&amp;"-10",Matches!$J$2:$J$201,0))),0,IF(V1030-W1030=INDEX(Matches!$G$2:$G$201,MATCH($A1030&amp;"-10",Matches!$J$2:$J$201,0))-INDEX(Matches!$H$2:$H$201,MATCH($A1030&amp;"-10",Matches!$J$2:$J$201,0)),3,2))))),""))</f>
        <v/>
      </c>
      <c r="AH1030" s="13" t="str">
        <f aca="false">IF($B1030="","",SUM(X1030:AG1030))</f>
        <v/>
      </c>
      <c r="AI1030" s="12" t="str">
        <f aca="false">IF($B1030="","",COUNTIF(X1030:AG1030,5))</f>
        <v/>
      </c>
      <c r="AJ1030" s="12" t="str">
        <f aca="false">IF($B1030="","",COUNTIF(X1030:AG1030,"&gt;=2"))</f>
        <v/>
      </c>
      <c r="AK1030" s="12" t="str">
        <f aca="false">IF($B1030="","",COUNT(X1030:AG1030))</f>
        <v/>
      </c>
    </row>
    <row r="1031" customFormat="false" ht="15" hidden="false" customHeight="false" outlineLevel="0" collapsed="false">
      <c r="A1031" s="7"/>
      <c r="B1031" s="7"/>
      <c r="C1031" s="11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12" t="str">
        <f aca="false">IF(OR($B1031="",D1031="",E1031=""),"",IFERROR(IF(OR(INDEX(Matches!$I$2:$I$201,MATCH($A1031&amp;"-1",Matches!$J$2:$J$201,0))="Void",INDEX(Matches!$G$2:$G$201,MATCH($A1031&amp;"-1",Matches!$J$2:$J$201,0))="",INDEX(Matches!$H$2:$H$201,MATCH($A1031&amp;"-1",Matches!$J$2:$J$201,0))=""),"",IF(AND($C1031&lt;&gt;"",INDEX(Matches!$F$2:$F$201,MATCH($A1031&amp;"-1",Matches!$J$2:$J$201,0))&lt;&gt;"",$C1031&gt;=INDEX(Matches!$F$2:$F$201,MATCH($A1031&amp;"-1",Matches!$J$2:$J$201,0))),"",IF(AND(D1031=INDEX(Matches!$G$2:$G$201,MATCH($A1031&amp;"-1",Matches!$J$2:$J$201,0)),E1031=INDEX(Matches!$H$2:$H$201,MATCH($A1031&amp;"-1",Matches!$J$2:$J$201,0))),5,IF(SIGN(D1031-E1031)&lt;&gt;SIGN(INDEX(Matches!$G$2:$G$201,MATCH($A1031&amp;"-1",Matches!$J$2:$J$201,0))-INDEX(Matches!$H$2:$H$201,MATCH($A1031&amp;"-1",Matches!$J$2:$J$201,0))),0,IF(D1031-E1031=INDEX(Matches!$G$2:$G$201,MATCH($A1031&amp;"-1",Matches!$J$2:$J$201,0))-INDEX(Matches!$H$2:$H$201,MATCH($A1031&amp;"-1",Matches!$J$2:$J$201,0)),3,2))))),""))</f>
        <v/>
      </c>
      <c r="Y1031" s="12" t="str">
        <f aca="false">IF(OR($B1031="",F1031="",G1031=""),"",IFERROR(IF(OR(INDEX(Matches!$I$2:$I$201,MATCH($A1031&amp;"-2",Matches!$J$2:$J$201,0))="Void",INDEX(Matches!$G$2:$G$201,MATCH($A1031&amp;"-2",Matches!$J$2:$J$201,0))="",INDEX(Matches!$H$2:$H$201,MATCH($A1031&amp;"-2",Matches!$J$2:$J$201,0))=""),"",IF(AND($C1031&lt;&gt;"",INDEX(Matches!$F$2:$F$201,MATCH($A1031&amp;"-2",Matches!$J$2:$J$201,0))&lt;&gt;"",$C1031&gt;=INDEX(Matches!$F$2:$F$201,MATCH($A1031&amp;"-2",Matches!$J$2:$J$201,0))),"",IF(AND(F1031=INDEX(Matches!$G$2:$G$201,MATCH($A1031&amp;"-2",Matches!$J$2:$J$201,0)),G1031=INDEX(Matches!$H$2:$H$201,MATCH($A1031&amp;"-2",Matches!$J$2:$J$201,0))),5,IF(SIGN(F1031-G1031)&lt;&gt;SIGN(INDEX(Matches!$G$2:$G$201,MATCH($A1031&amp;"-2",Matches!$J$2:$J$201,0))-INDEX(Matches!$H$2:$H$201,MATCH($A1031&amp;"-2",Matches!$J$2:$J$201,0))),0,IF(F1031-G1031=INDEX(Matches!$G$2:$G$201,MATCH($A1031&amp;"-2",Matches!$J$2:$J$201,0))-INDEX(Matches!$H$2:$H$201,MATCH($A1031&amp;"-2",Matches!$J$2:$J$201,0)),3,2))))),""))</f>
        <v/>
      </c>
      <c r="Z1031" s="12" t="str">
        <f aca="false">IF(OR($B1031="",H1031="",I1031=""),"",IFERROR(IF(OR(INDEX(Matches!$I$2:$I$201,MATCH($A1031&amp;"-3",Matches!$J$2:$J$201,0))="Void",INDEX(Matches!$G$2:$G$201,MATCH($A1031&amp;"-3",Matches!$J$2:$J$201,0))="",INDEX(Matches!$H$2:$H$201,MATCH($A1031&amp;"-3",Matches!$J$2:$J$201,0))=""),"",IF(AND($C1031&lt;&gt;"",INDEX(Matches!$F$2:$F$201,MATCH($A1031&amp;"-3",Matches!$J$2:$J$201,0))&lt;&gt;"",$C1031&gt;=INDEX(Matches!$F$2:$F$201,MATCH($A1031&amp;"-3",Matches!$J$2:$J$201,0))),"",IF(AND(H1031=INDEX(Matches!$G$2:$G$201,MATCH($A1031&amp;"-3",Matches!$J$2:$J$201,0)),I1031=INDEX(Matches!$H$2:$H$201,MATCH($A1031&amp;"-3",Matches!$J$2:$J$201,0))),5,IF(SIGN(H1031-I1031)&lt;&gt;SIGN(INDEX(Matches!$G$2:$G$201,MATCH($A1031&amp;"-3",Matches!$J$2:$J$201,0))-INDEX(Matches!$H$2:$H$201,MATCH($A1031&amp;"-3",Matches!$J$2:$J$201,0))),0,IF(H1031-I1031=INDEX(Matches!$G$2:$G$201,MATCH($A1031&amp;"-3",Matches!$J$2:$J$201,0))-INDEX(Matches!$H$2:$H$201,MATCH($A1031&amp;"-3",Matches!$J$2:$J$201,0)),3,2))))),""))</f>
        <v/>
      </c>
      <c r="AA1031" s="12" t="str">
        <f aca="false">IF(OR($B1031="",J1031="",K1031=""),"",IFERROR(IF(OR(INDEX(Matches!$I$2:$I$201,MATCH($A1031&amp;"-4",Matches!$J$2:$J$201,0))="Void",INDEX(Matches!$G$2:$G$201,MATCH($A1031&amp;"-4",Matches!$J$2:$J$201,0))="",INDEX(Matches!$H$2:$H$201,MATCH($A1031&amp;"-4",Matches!$J$2:$J$201,0))=""),"",IF(AND($C1031&lt;&gt;"",INDEX(Matches!$F$2:$F$201,MATCH($A1031&amp;"-4",Matches!$J$2:$J$201,0))&lt;&gt;"",$C1031&gt;=INDEX(Matches!$F$2:$F$201,MATCH($A1031&amp;"-4",Matches!$J$2:$J$201,0))),"",IF(AND(J1031=INDEX(Matches!$G$2:$G$201,MATCH($A1031&amp;"-4",Matches!$J$2:$J$201,0)),K1031=INDEX(Matches!$H$2:$H$201,MATCH($A1031&amp;"-4",Matches!$J$2:$J$201,0))),5,IF(SIGN(J1031-K1031)&lt;&gt;SIGN(INDEX(Matches!$G$2:$G$201,MATCH($A1031&amp;"-4",Matches!$J$2:$J$201,0))-INDEX(Matches!$H$2:$H$201,MATCH($A1031&amp;"-4",Matches!$J$2:$J$201,0))),0,IF(J1031-K1031=INDEX(Matches!$G$2:$G$201,MATCH($A1031&amp;"-4",Matches!$J$2:$J$201,0))-INDEX(Matches!$H$2:$H$201,MATCH($A1031&amp;"-4",Matches!$J$2:$J$201,0)),3,2))))),""))</f>
        <v/>
      </c>
      <c r="AB1031" s="12" t="str">
        <f aca="false">IF(OR($B1031="",L1031="",M1031=""),"",IFERROR(IF(OR(INDEX(Matches!$I$2:$I$201,MATCH($A1031&amp;"-5",Matches!$J$2:$J$201,0))="Void",INDEX(Matches!$G$2:$G$201,MATCH($A1031&amp;"-5",Matches!$J$2:$J$201,0))="",INDEX(Matches!$H$2:$H$201,MATCH($A1031&amp;"-5",Matches!$J$2:$J$201,0))=""),"",IF(AND($C1031&lt;&gt;"",INDEX(Matches!$F$2:$F$201,MATCH($A1031&amp;"-5",Matches!$J$2:$J$201,0))&lt;&gt;"",$C1031&gt;=INDEX(Matches!$F$2:$F$201,MATCH($A1031&amp;"-5",Matches!$J$2:$J$201,0))),"",IF(AND(L1031=INDEX(Matches!$G$2:$G$201,MATCH($A1031&amp;"-5",Matches!$J$2:$J$201,0)),M1031=INDEX(Matches!$H$2:$H$201,MATCH($A1031&amp;"-5",Matches!$J$2:$J$201,0))),5,IF(SIGN(L1031-M1031)&lt;&gt;SIGN(INDEX(Matches!$G$2:$G$201,MATCH($A1031&amp;"-5",Matches!$J$2:$J$201,0))-INDEX(Matches!$H$2:$H$201,MATCH($A1031&amp;"-5",Matches!$J$2:$J$201,0))),0,IF(L1031-M1031=INDEX(Matches!$G$2:$G$201,MATCH($A1031&amp;"-5",Matches!$J$2:$J$201,0))-INDEX(Matches!$H$2:$H$201,MATCH($A1031&amp;"-5",Matches!$J$2:$J$201,0)),3,2))))),""))</f>
        <v/>
      </c>
      <c r="AC1031" s="12" t="str">
        <f aca="false">IF(OR($B1031="",N1031="",O1031=""),"",IFERROR(IF(OR(INDEX(Matches!$I$2:$I$201,MATCH($A1031&amp;"-6",Matches!$J$2:$J$201,0))="Void",INDEX(Matches!$G$2:$G$201,MATCH($A1031&amp;"-6",Matches!$J$2:$J$201,0))="",INDEX(Matches!$H$2:$H$201,MATCH($A1031&amp;"-6",Matches!$J$2:$J$201,0))=""),"",IF(AND($C1031&lt;&gt;"",INDEX(Matches!$F$2:$F$201,MATCH($A1031&amp;"-6",Matches!$J$2:$J$201,0))&lt;&gt;"",$C1031&gt;=INDEX(Matches!$F$2:$F$201,MATCH($A1031&amp;"-6",Matches!$J$2:$J$201,0))),"",IF(AND(N1031=INDEX(Matches!$G$2:$G$201,MATCH($A1031&amp;"-6",Matches!$J$2:$J$201,0)),O1031=INDEX(Matches!$H$2:$H$201,MATCH($A1031&amp;"-6",Matches!$J$2:$J$201,0))),5,IF(SIGN(N1031-O1031)&lt;&gt;SIGN(INDEX(Matches!$G$2:$G$201,MATCH($A1031&amp;"-6",Matches!$J$2:$J$201,0))-INDEX(Matches!$H$2:$H$201,MATCH($A1031&amp;"-6",Matches!$J$2:$J$201,0))),0,IF(N1031-O1031=INDEX(Matches!$G$2:$G$201,MATCH($A1031&amp;"-6",Matches!$J$2:$J$201,0))-INDEX(Matches!$H$2:$H$201,MATCH($A1031&amp;"-6",Matches!$J$2:$J$201,0)),3,2))))),""))</f>
        <v/>
      </c>
      <c r="AD1031" s="12" t="str">
        <f aca="false">IF(OR($B1031="",P1031="",Q1031=""),"",IFERROR(IF(OR(INDEX(Matches!$I$2:$I$201,MATCH($A1031&amp;"-7",Matches!$J$2:$J$201,0))="Void",INDEX(Matches!$G$2:$G$201,MATCH($A1031&amp;"-7",Matches!$J$2:$J$201,0))="",INDEX(Matches!$H$2:$H$201,MATCH($A1031&amp;"-7",Matches!$J$2:$J$201,0))=""),"",IF(AND($C1031&lt;&gt;"",INDEX(Matches!$F$2:$F$201,MATCH($A1031&amp;"-7",Matches!$J$2:$J$201,0))&lt;&gt;"",$C1031&gt;=INDEX(Matches!$F$2:$F$201,MATCH($A1031&amp;"-7",Matches!$J$2:$J$201,0))),"",IF(AND(P1031=INDEX(Matches!$G$2:$G$201,MATCH($A1031&amp;"-7",Matches!$J$2:$J$201,0)),Q1031=INDEX(Matches!$H$2:$H$201,MATCH($A1031&amp;"-7",Matches!$J$2:$J$201,0))),5,IF(SIGN(P1031-Q1031)&lt;&gt;SIGN(INDEX(Matches!$G$2:$G$201,MATCH($A1031&amp;"-7",Matches!$J$2:$J$201,0))-INDEX(Matches!$H$2:$H$201,MATCH($A1031&amp;"-7",Matches!$J$2:$J$201,0))),0,IF(P1031-Q1031=INDEX(Matches!$G$2:$G$201,MATCH($A1031&amp;"-7",Matches!$J$2:$J$201,0))-INDEX(Matches!$H$2:$H$201,MATCH($A1031&amp;"-7",Matches!$J$2:$J$201,0)),3,2))))),""))</f>
        <v/>
      </c>
      <c r="AE1031" s="12" t="str">
        <f aca="false">IF(OR($B1031="",R1031="",S1031=""),"",IFERROR(IF(OR(INDEX(Matches!$I$2:$I$201,MATCH($A1031&amp;"-8",Matches!$J$2:$J$201,0))="Void",INDEX(Matches!$G$2:$G$201,MATCH($A1031&amp;"-8",Matches!$J$2:$J$201,0))="",INDEX(Matches!$H$2:$H$201,MATCH($A1031&amp;"-8",Matches!$J$2:$J$201,0))=""),"",IF(AND($C1031&lt;&gt;"",INDEX(Matches!$F$2:$F$201,MATCH($A1031&amp;"-8",Matches!$J$2:$J$201,0))&lt;&gt;"",$C1031&gt;=INDEX(Matches!$F$2:$F$201,MATCH($A1031&amp;"-8",Matches!$J$2:$J$201,0))),"",IF(AND(R1031=INDEX(Matches!$G$2:$G$201,MATCH($A1031&amp;"-8",Matches!$J$2:$J$201,0)),S1031=INDEX(Matches!$H$2:$H$201,MATCH($A1031&amp;"-8",Matches!$J$2:$J$201,0))),5,IF(SIGN(R1031-S1031)&lt;&gt;SIGN(INDEX(Matches!$G$2:$G$201,MATCH($A1031&amp;"-8",Matches!$J$2:$J$201,0))-INDEX(Matches!$H$2:$H$201,MATCH($A1031&amp;"-8",Matches!$J$2:$J$201,0))),0,IF(R1031-S1031=INDEX(Matches!$G$2:$G$201,MATCH($A1031&amp;"-8",Matches!$J$2:$J$201,0))-INDEX(Matches!$H$2:$H$201,MATCH($A1031&amp;"-8",Matches!$J$2:$J$201,0)),3,2))))),""))</f>
        <v/>
      </c>
      <c r="AF1031" s="12" t="str">
        <f aca="false">IF(OR($B1031="",T1031="",U1031=""),"",IFERROR(IF(OR(INDEX(Matches!$I$2:$I$201,MATCH($A1031&amp;"-9",Matches!$J$2:$J$201,0))="Void",INDEX(Matches!$G$2:$G$201,MATCH($A1031&amp;"-9",Matches!$J$2:$J$201,0))="",INDEX(Matches!$H$2:$H$201,MATCH($A1031&amp;"-9",Matches!$J$2:$J$201,0))=""),"",IF(AND($C1031&lt;&gt;"",INDEX(Matches!$F$2:$F$201,MATCH($A1031&amp;"-9",Matches!$J$2:$J$201,0))&lt;&gt;"",$C1031&gt;=INDEX(Matches!$F$2:$F$201,MATCH($A1031&amp;"-9",Matches!$J$2:$J$201,0))),"",IF(AND(T1031=INDEX(Matches!$G$2:$G$201,MATCH($A1031&amp;"-9",Matches!$J$2:$J$201,0)),U1031=INDEX(Matches!$H$2:$H$201,MATCH($A1031&amp;"-9",Matches!$J$2:$J$201,0))),5,IF(SIGN(T1031-U1031)&lt;&gt;SIGN(INDEX(Matches!$G$2:$G$201,MATCH($A1031&amp;"-9",Matches!$J$2:$J$201,0))-INDEX(Matches!$H$2:$H$201,MATCH($A1031&amp;"-9",Matches!$J$2:$J$201,0))),0,IF(T1031-U1031=INDEX(Matches!$G$2:$G$201,MATCH($A1031&amp;"-9",Matches!$J$2:$J$201,0))-INDEX(Matches!$H$2:$H$201,MATCH($A1031&amp;"-9",Matches!$J$2:$J$201,0)),3,2))))),""))</f>
        <v/>
      </c>
      <c r="AG1031" s="12" t="str">
        <f aca="false">IF(OR($B1031="",V1031="",W1031=""),"",IFERROR(IF(OR(INDEX(Matches!$I$2:$I$201,MATCH($A1031&amp;"-10",Matches!$J$2:$J$201,0))="Void",INDEX(Matches!$G$2:$G$201,MATCH($A1031&amp;"-10",Matches!$J$2:$J$201,0))="",INDEX(Matches!$H$2:$H$201,MATCH($A1031&amp;"-10",Matches!$J$2:$J$201,0))=""),"",IF(AND($C1031&lt;&gt;"",INDEX(Matches!$F$2:$F$201,MATCH($A1031&amp;"-10",Matches!$J$2:$J$201,0))&lt;&gt;"",$C1031&gt;=INDEX(Matches!$F$2:$F$201,MATCH($A1031&amp;"-10",Matches!$J$2:$J$201,0))),"",IF(AND(V1031=INDEX(Matches!$G$2:$G$201,MATCH($A1031&amp;"-10",Matches!$J$2:$J$201,0)),W1031=INDEX(Matches!$H$2:$H$201,MATCH($A1031&amp;"-10",Matches!$J$2:$J$201,0))),5,IF(SIGN(V1031-W1031)&lt;&gt;SIGN(INDEX(Matches!$G$2:$G$201,MATCH($A1031&amp;"-10",Matches!$J$2:$J$201,0))-INDEX(Matches!$H$2:$H$201,MATCH($A1031&amp;"-10",Matches!$J$2:$J$201,0))),0,IF(V1031-W1031=INDEX(Matches!$G$2:$G$201,MATCH($A1031&amp;"-10",Matches!$J$2:$J$201,0))-INDEX(Matches!$H$2:$H$201,MATCH($A1031&amp;"-10",Matches!$J$2:$J$201,0)),3,2))))),""))</f>
        <v/>
      </c>
      <c r="AH1031" s="13" t="str">
        <f aca="false">IF($B1031="","",SUM(X1031:AG1031))</f>
        <v/>
      </c>
      <c r="AI1031" s="12" t="str">
        <f aca="false">IF($B1031="","",COUNTIF(X1031:AG1031,5))</f>
        <v/>
      </c>
      <c r="AJ1031" s="12" t="str">
        <f aca="false">IF($B1031="","",COUNTIF(X1031:AG1031,"&gt;=2"))</f>
        <v/>
      </c>
      <c r="AK1031" s="12" t="str">
        <f aca="false">IF($B1031="","",COUNT(X1031:AG1031))</f>
        <v/>
      </c>
    </row>
    <row r="1032" customFormat="false" ht="15" hidden="false" customHeight="false" outlineLevel="0" collapsed="false">
      <c r="A1032" s="7"/>
      <c r="B1032" s="7"/>
      <c r="C1032" s="11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12" t="str">
        <f aca="false">IF(OR($B1032="",D1032="",E1032=""),"",IFERROR(IF(OR(INDEX(Matches!$I$2:$I$201,MATCH($A1032&amp;"-1",Matches!$J$2:$J$201,0))="Void",INDEX(Matches!$G$2:$G$201,MATCH($A1032&amp;"-1",Matches!$J$2:$J$201,0))="",INDEX(Matches!$H$2:$H$201,MATCH($A1032&amp;"-1",Matches!$J$2:$J$201,0))=""),"",IF(AND($C1032&lt;&gt;"",INDEX(Matches!$F$2:$F$201,MATCH($A1032&amp;"-1",Matches!$J$2:$J$201,0))&lt;&gt;"",$C1032&gt;=INDEX(Matches!$F$2:$F$201,MATCH($A1032&amp;"-1",Matches!$J$2:$J$201,0))),"",IF(AND(D1032=INDEX(Matches!$G$2:$G$201,MATCH($A1032&amp;"-1",Matches!$J$2:$J$201,0)),E1032=INDEX(Matches!$H$2:$H$201,MATCH($A1032&amp;"-1",Matches!$J$2:$J$201,0))),5,IF(SIGN(D1032-E1032)&lt;&gt;SIGN(INDEX(Matches!$G$2:$G$201,MATCH($A1032&amp;"-1",Matches!$J$2:$J$201,0))-INDEX(Matches!$H$2:$H$201,MATCH($A1032&amp;"-1",Matches!$J$2:$J$201,0))),0,IF(D1032-E1032=INDEX(Matches!$G$2:$G$201,MATCH($A1032&amp;"-1",Matches!$J$2:$J$201,0))-INDEX(Matches!$H$2:$H$201,MATCH($A1032&amp;"-1",Matches!$J$2:$J$201,0)),3,2))))),""))</f>
        <v/>
      </c>
      <c r="Y1032" s="12" t="str">
        <f aca="false">IF(OR($B1032="",F1032="",G1032=""),"",IFERROR(IF(OR(INDEX(Matches!$I$2:$I$201,MATCH($A1032&amp;"-2",Matches!$J$2:$J$201,0))="Void",INDEX(Matches!$G$2:$G$201,MATCH($A1032&amp;"-2",Matches!$J$2:$J$201,0))="",INDEX(Matches!$H$2:$H$201,MATCH($A1032&amp;"-2",Matches!$J$2:$J$201,0))=""),"",IF(AND($C1032&lt;&gt;"",INDEX(Matches!$F$2:$F$201,MATCH($A1032&amp;"-2",Matches!$J$2:$J$201,0))&lt;&gt;"",$C1032&gt;=INDEX(Matches!$F$2:$F$201,MATCH($A1032&amp;"-2",Matches!$J$2:$J$201,0))),"",IF(AND(F1032=INDEX(Matches!$G$2:$G$201,MATCH($A1032&amp;"-2",Matches!$J$2:$J$201,0)),G1032=INDEX(Matches!$H$2:$H$201,MATCH($A1032&amp;"-2",Matches!$J$2:$J$201,0))),5,IF(SIGN(F1032-G1032)&lt;&gt;SIGN(INDEX(Matches!$G$2:$G$201,MATCH($A1032&amp;"-2",Matches!$J$2:$J$201,0))-INDEX(Matches!$H$2:$H$201,MATCH($A1032&amp;"-2",Matches!$J$2:$J$201,0))),0,IF(F1032-G1032=INDEX(Matches!$G$2:$G$201,MATCH($A1032&amp;"-2",Matches!$J$2:$J$201,0))-INDEX(Matches!$H$2:$H$201,MATCH($A1032&amp;"-2",Matches!$J$2:$J$201,0)),3,2))))),""))</f>
        <v/>
      </c>
      <c r="Z1032" s="12" t="str">
        <f aca="false">IF(OR($B1032="",H1032="",I1032=""),"",IFERROR(IF(OR(INDEX(Matches!$I$2:$I$201,MATCH($A1032&amp;"-3",Matches!$J$2:$J$201,0))="Void",INDEX(Matches!$G$2:$G$201,MATCH($A1032&amp;"-3",Matches!$J$2:$J$201,0))="",INDEX(Matches!$H$2:$H$201,MATCH($A1032&amp;"-3",Matches!$J$2:$J$201,0))=""),"",IF(AND($C1032&lt;&gt;"",INDEX(Matches!$F$2:$F$201,MATCH($A1032&amp;"-3",Matches!$J$2:$J$201,0))&lt;&gt;"",$C1032&gt;=INDEX(Matches!$F$2:$F$201,MATCH($A1032&amp;"-3",Matches!$J$2:$J$201,0))),"",IF(AND(H1032=INDEX(Matches!$G$2:$G$201,MATCH($A1032&amp;"-3",Matches!$J$2:$J$201,0)),I1032=INDEX(Matches!$H$2:$H$201,MATCH($A1032&amp;"-3",Matches!$J$2:$J$201,0))),5,IF(SIGN(H1032-I1032)&lt;&gt;SIGN(INDEX(Matches!$G$2:$G$201,MATCH($A1032&amp;"-3",Matches!$J$2:$J$201,0))-INDEX(Matches!$H$2:$H$201,MATCH($A1032&amp;"-3",Matches!$J$2:$J$201,0))),0,IF(H1032-I1032=INDEX(Matches!$G$2:$G$201,MATCH($A1032&amp;"-3",Matches!$J$2:$J$201,0))-INDEX(Matches!$H$2:$H$201,MATCH($A1032&amp;"-3",Matches!$J$2:$J$201,0)),3,2))))),""))</f>
        <v/>
      </c>
      <c r="AA1032" s="12" t="str">
        <f aca="false">IF(OR($B1032="",J1032="",K1032=""),"",IFERROR(IF(OR(INDEX(Matches!$I$2:$I$201,MATCH($A1032&amp;"-4",Matches!$J$2:$J$201,0))="Void",INDEX(Matches!$G$2:$G$201,MATCH($A1032&amp;"-4",Matches!$J$2:$J$201,0))="",INDEX(Matches!$H$2:$H$201,MATCH($A1032&amp;"-4",Matches!$J$2:$J$201,0))=""),"",IF(AND($C1032&lt;&gt;"",INDEX(Matches!$F$2:$F$201,MATCH($A1032&amp;"-4",Matches!$J$2:$J$201,0))&lt;&gt;"",$C1032&gt;=INDEX(Matches!$F$2:$F$201,MATCH($A1032&amp;"-4",Matches!$J$2:$J$201,0))),"",IF(AND(J1032=INDEX(Matches!$G$2:$G$201,MATCH($A1032&amp;"-4",Matches!$J$2:$J$201,0)),K1032=INDEX(Matches!$H$2:$H$201,MATCH($A1032&amp;"-4",Matches!$J$2:$J$201,0))),5,IF(SIGN(J1032-K1032)&lt;&gt;SIGN(INDEX(Matches!$G$2:$G$201,MATCH($A1032&amp;"-4",Matches!$J$2:$J$201,0))-INDEX(Matches!$H$2:$H$201,MATCH($A1032&amp;"-4",Matches!$J$2:$J$201,0))),0,IF(J1032-K1032=INDEX(Matches!$G$2:$G$201,MATCH($A1032&amp;"-4",Matches!$J$2:$J$201,0))-INDEX(Matches!$H$2:$H$201,MATCH($A1032&amp;"-4",Matches!$J$2:$J$201,0)),3,2))))),""))</f>
        <v/>
      </c>
      <c r="AB1032" s="12" t="str">
        <f aca="false">IF(OR($B1032="",L1032="",M1032=""),"",IFERROR(IF(OR(INDEX(Matches!$I$2:$I$201,MATCH($A1032&amp;"-5",Matches!$J$2:$J$201,0))="Void",INDEX(Matches!$G$2:$G$201,MATCH($A1032&amp;"-5",Matches!$J$2:$J$201,0))="",INDEX(Matches!$H$2:$H$201,MATCH($A1032&amp;"-5",Matches!$J$2:$J$201,0))=""),"",IF(AND($C1032&lt;&gt;"",INDEX(Matches!$F$2:$F$201,MATCH($A1032&amp;"-5",Matches!$J$2:$J$201,0))&lt;&gt;"",$C1032&gt;=INDEX(Matches!$F$2:$F$201,MATCH($A1032&amp;"-5",Matches!$J$2:$J$201,0))),"",IF(AND(L1032=INDEX(Matches!$G$2:$G$201,MATCH($A1032&amp;"-5",Matches!$J$2:$J$201,0)),M1032=INDEX(Matches!$H$2:$H$201,MATCH($A1032&amp;"-5",Matches!$J$2:$J$201,0))),5,IF(SIGN(L1032-M1032)&lt;&gt;SIGN(INDEX(Matches!$G$2:$G$201,MATCH($A1032&amp;"-5",Matches!$J$2:$J$201,0))-INDEX(Matches!$H$2:$H$201,MATCH($A1032&amp;"-5",Matches!$J$2:$J$201,0))),0,IF(L1032-M1032=INDEX(Matches!$G$2:$G$201,MATCH($A1032&amp;"-5",Matches!$J$2:$J$201,0))-INDEX(Matches!$H$2:$H$201,MATCH($A1032&amp;"-5",Matches!$J$2:$J$201,0)),3,2))))),""))</f>
        <v/>
      </c>
      <c r="AC1032" s="12" t="str">
        <f aca="false">IF(OR($B1032="",N1032="",O1032=""),"",IFERROR(IF(OR(INDEX(Matches!$I$2:$I$201,MATCH($A1032&amp;"-6",Matches!$J$2:$J$201,0))="Void",INDEX(Matches!$G$2:$G$201,MATCH($A1032&amp;"-6",Matches!$J$2:$J$201,0))="",INDEX(Matches!$H$2:$H$201,MATCH($A1032&amp;"-6",Matches!$J$2:$J$201,0))=""),"",IF(AND($C1032&lt;&gt;"",INDEX(Matches!$F$2:$F$201,MATCH($A1032&amp;"-6",Matches!$J$2:$J$201,0))&lt;&gt;"",$C1032&gt;=INDEX(Matches!$F$2:$F$201,MATCH($A1032&amp;"-6",Matches!$J$2:$J$201,0))),"",IF(AND(N1032=INDEX(Matches!$G$2:$G$201,MATCH($A1032&amp;"-6",Matches!$J$2:$J$201,0)),O1032=INDEX(Matches!$H$2:$H$201,MATCH($A1032&amp;"-6",Matches!$J$2:$J$201,0))),5,IF(SIGN(N1032-O1032)&lt;&gt;SIGN(INDEX(Matches!$G$2:$G$201,MATCH($A1032&amp;"-6",Matches!$J$2:$J$201,0))-INDEX(Matches!$H$2:$H$201,MATCH($A1032&amp;"-6",Matches!$J$2:$J$201,0))),0,IF(N1032-O1032=INDEX(Matches!$G$2:$G$201,MATCH($A1032&amp;"-6",Matches!$J$2:$J$201,0))-INDEX(Matches!$H$2:$H$201,MATCH($A1032&amp;"-6",Matches!$J$2:$J$201,0)),3,2))))),""))</f>
        <v/>
      </c>
      <c r="AD1032" s="12" t="str">
        <f aca="false">IF(OR($B1032="",P1032="",Q1032=""),"",IFERROR(IF(OR(INDEX(Matches!$I$2:$I$201,MATCH($A1032&amp;"-7",Matches!$J$2:$J$201,0))="Void",INDEX(Matches!$G$2:$G$201,MATCH($A1032&amp;"-7",Matches!$J$2:$J$201,0))="",INDEX(Matches!$H$2:$H$201,MATCH($A1032&amp;"-7",Matches!$J$2:$J$201,0))=""),"",IF(AND($C1032&lt;&gt;"",INDEX(Matches!$F$2:$F$201,MATCH($A1032&amp;"-7",Matches!$J$2:$J$201,0))&lt;&gt;"",$C1032&gt;=INDEX(Matches!$F$2:$F$201,MATCH($A1032&amp;"-7",Matches!$J$2:$J$201,0))),"",IF(AND(P1032=INDEX(Matches!$G$2:$G$201,MATCH($A1032&amp;"-7",Matches!$J$2:$J$201,0)),Q1032=INDEX(Matches!$H$2:$H$201,MATCH($A1032&amp;"-7",Matches!$J$2:$J$201,0))),5,IF(SIGN(P1032-Q1032)&lt;&gt;SIGN(INDEX(Matches!$G$2:$G$201,MATCH($A1032&amp;"-7",Matches!$J$2:$J$201,0))-INDEX(Matches!$H$2:$H$201,MATCH($A1032&amp;"-7",Matches!$J$2:$J$201,0))),0,IF(P1032-Q1032=INDEX(Matches!$G$2:$G$201,MATCH($A1032&amp;"-7",Matches!$J$2:$J$201,0))-INDEX(Matches!$H$2:$H$201,MATCH($A1032&amp;"-7",Matches!$J$2:$J$201,0)),3,2))))),""))</f>
        <v/>
      </c>
      <c r="AE1032" s="12" t="str">
        <f aca="false">IF(OR($B1032="",R1032="",S1032=""),"",IFERROR(IF(OR(INDEX(Matches!$I$2:$I$201,MATCH($A1032&amp;"-8",Matches!$J$2:$J$201,0))="Void",INDEX(Matches!$G$2:$G$201,MATCH($A1032&amp;"-8",Matches!$J$2:$J$201,0))="",INDEX(Matches!$H$2:$H$201,MATCH($A1032&amp;"-8",Matches!$J$2:$J$201,0))=""),"",IF(AND($C1032&lt;&gt;"",INDEX(Matches!$F$2:$F$201,MATCH($A1032&amp;"-8",Matches!$J$2:$J$201,0))&lt;&gt;"",$C1032&gt;=INDEX(Matches!$F$2:$F$201,MATCH($A1032&amp;"-8",Matches!$J$2:$J$201,0))),"",IF(AND(R1032=INDEX(Matches!$G$2:$G$201,MATCH($A1032&amp;"-8",Matches!$J$2:$J$201,0)),S1032=INDEX(Matches!$H$2:$H$201,MATCH($A1032&amp;"-8",Matches!$J$2:$J$201,0))),5,IF(SIGN(R1032-S1032)&lt;&gt;SIGN(INDEX(Matches!$G$2:$G$201,MATCH($A1032&amp;"-8",Matches!$J$2:$J$201,0))-INDEX(Matches!$H$2:$H$201,MATCH($A1032&amp;"-8",Matches!$J$2:$J$201,0))),0,IF(R1032-S1032=INDEX(Matches!$G$2:$G$201,MATCH($A1032&amp;"-8",Matches!$J$2:$J$201,0))-INDEX(Matches!$H$2:$H$201,MATCH($A1032&amp;"-8",Matches!$J$2:$J$201,0)),3,2))))),""))</f>
        <v/>
      </c>
      <c r="AF1032" s="12" t="str">
        <f aca="false">IF(OR($B1032="",T1032="",U1032=""),"",IFERROR(IF(OR(INDEX(Matches!$I$2:$I$201,MATCH($A1032&amp;"-9",Matches!$J$2:$J$201,0))="Void",INDEX(Matches!$G$2:$G$201,MATCH($A1032&amp;"-9",Matches!$J$2:$J$201,0))="",INDEX(Matches!$H$2:$H$201,MATCH($A1032&amp;"-9",Matches!$J$2:$J$201,0))=""),"",IF(AND($C1032&lt;&gt;"",INDEX(Matches!$F$2:$F$201,MATCH($A1032&amp;"-9",Matches!$J$2:$J$201,0))&lt;&gt;"",$C1032&gt;=INDEX(Matches!$F$2:$F$201,MATCH($A1032&amp;"-9",Matches!$J$2:$J$201,0))),"",IF(AND(T1032=INDEX(Matches!$G$2:$G$201,MATCH($A1032&amp;"-9",Matches!$J$2:$J$201,0)),U1032=INDEX(Matches!$H$2:$H$201,MATCH($A1032&amp;"-9",Matches!$J$2:$J$201,0))),5,IF(SIGN(T1032-U1032)&lt;&gt;SIGN(INDEX(Matches!$G$2:$G$201,MATCH($A1032&amp;"-9",Matches!$J$2:$J$201,0))-INDEX(Matches!$H$2:$H$201,MATCH($A1032&amp;"-9",Matches!$J$2:$J$201,0))),0,IF(T1032-U1032=INDEX(Matches!$G$2:$G$201,MATCH($A1032&amp;"-9",Matches!$J$2:$J$201,0))-INDEX(Matches!$H$2:$H$201,MATCH($A1032&amp;"-9",Matches!$J$2:$J$201,0)),3,2))))),""))</f>
        <v/>
      </c>
      <c r="AG1032" s="12" t="str">
        <f aca="false">IF(OR($B1032="",V1032="",W1032=""),"",IFERROR(IF(OR(INDEX(Matches!$I$2:$I$201,MATCH($A1032&amp;"-10",Matches!$J$2:$J$201,0))="Void",INDEX(Matches!$G$2:$G$201,MATCH($A1032&amp;"-10",Matches!$J$2:$J$201,0))="",INDEX(Matches!$H$2:$H$201,MATCH($A1032&amp;"-10",Matches!$J$2:$J$201,0))=""),"",IF(AND($C1032&lt;&gt;"",INDEX(Matches!$F$2:$F$201,MATCH($A1032&amp;"-10",Matches!$J$2:$J$201,0))&lt;&gt;"",$C1032&gt;=INDEX(Matches!$F$2:$F$201,MATCH($A1032&amp;"-10",Matches!$J$2:$J$201,0))),"",IF(AND(V1032=INDEX(Matches!$G$2:$G$201,MATCH($A1032&amp;"-10",Matches!$J$2:$J$201,0)),W1032=INDEX(Matches!$H$2:$H$201,MATCH($A1032&amp;"-10",Matches!$J$2:$J$201,0))),5,IF(SIGN(V1032-W1032)&lt;&gt;SIGN(INDEX(Matches!$G$2:$G$201,MATCH($A1032&amp;"-10",Matches!$J$2:$J$201,0))-INDEX(Matches!$H$2:$H$201,MATCH($A1032&amp;"-10",Matches!$J$2:$J$201,0))),0,IF(V1032-W1032=INDEX(Matches!$G$2:$G$201,MATCH($A1032&amp;"-10",Matches!$J$2:$J$201,0))-INDEX(Matches!$H$2:$H$201,MATCH($A1032&amp;"-10",Matches!$J$2:$J$201,0)),3,2))))),""))</f>
        <v/>
      </c>
      <c r="AH1032" s="13" t="str">
        <f aca="false">IF($B1032="","",SUM(X1032:AG1032))</f>
        <v/>
      </c>
      <c r="AI1032" s="12" t="str">
        <f aca="false">IF($B1032="","",COUNTIF(X1032:AG1032,5))</f>
        <v/>
      </c>
      <c r="AJ1032" s="12" t="str">
        <f aca="false">IF($B1032="","",COUNTIF(X1032:AG1032,"&gt;=2"))</f>
        <v/>
      </c>
      <c r="AK1032" s="12" t="str">
        <f aca="false">IF($B1032="","",COUNT(X1032:AG1032))</f>
        <v/>
      </c>
    </row>
    <row r="1033" customFormat="false" ht="15" hidden="false" customHeight="false" outlineLevel="0" collapsed="false">
      <c r="A1033" s="7"/>
      <c r="B1033" s="7"/>
      <c r="C1033" s="11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12" t="str">
        <f aca="false">IF(OR($B1033="",D1033="",E1033=""),"",IFERROR(IF(OR(INDEX(Matches!$I$2:$I$201,MATCH($A1033&amp;"-1",Matches!$J$2:$J$201,0))="Void",INDEX(Matches!$G$2:$G$201,MATCH($A1033&amp;"-1",Matches!$J$2:$J$201,0))="",INDEX(Matches!$H$2:$H$201,MATCH($A1033&amp;"-1",Matches!$J$2:$J$201,0))=""),"",IF(AND($C1033&lt;&gt;"",INDEX(Matches!$F$2:$F$201,MATCH($A1033&amp;"-1",Matches!$J$2:$J$201,0))&lt;&gt;"",$C1033&gt;=INDEX(Matches!$F$2:$F$201,MATCH($A1033&amp;"-1",Matches!$J$2:$J$201,0))),"",IF(AND(D1033=INDEX(Matches!$G$2:$G$201,MATCH($A1033&amp;"-1",Matches!$J$2:$J$201,0)),E1033=INDEX(Matches!$H$2:$H$201,MATCH($A1033&amp;"-1",Matches!$J$2:$J$201,0))),5,IF(SIGN(D1033-E1033)&lt;&gt;SIGN(INDEX(Matches!$G$2:$G$201,MATCH($A1033&amp;"-1",Matches!$J$2:$J$201,0))-INDEX(Matches!$H$2:$H$201,MATCH($A1033&amp;"-1",Matches!$J$2:$J$201,0))),0,IF(D1033-E1033=INDEX(Matches!$G$2:$G$201,MATCH($A1033&amp;"-1",Matches!$J$2:$J$201,0))-INDEX(Matches!$H$2:$H$201,MATCH($A1033&amp;"-1",Matches!$J$2:$J$201,0)),3,2))))),""))</f>
        <v/>
      </c>
      <c r="Y1033" s="12" t="str">
        <f aca="false">IF(OR($B1033="",F1033="",G1033=""),"",IFERROR(IF(OR(INDEX(Matches!$I$2:$I$201,MATCH($A1033&amp;"-2",Matches!$J$2:$J$201,0))="Void",INDEX(Matches!$G$2:$G$201,MATCH($A1033&amp;"-2",Matches!$J$2:$J$201,0))="",INDEX(Matches!$H$2:$H$201,MATCH($A1033&amp;"-2",Matches!$J$2:$J$201,0))=""),"",IF(AND($C1033&lt;&gt;"",INDEX(Matches!$F$2:$F$201,MATCH($A1033&amp;"-2",Matches!$J$2:$J$201,0))&lt;&gt;"",$C1033&gt;=INDEX(Matches!$F$2:$F$201,MATCH($A1033&amp;"-2",Matches!$J$2:$J$201,0))),"",IF(AND(F1033=INDEX(Matches!$G$2:$G$201,MATCH($A1033&amp;"-2",Matches!$J$2:$J$201,0)),G1033=INDEX(Matches!$H$2:$H$201,MATCH($A1033&amp;"-2",Matches!$J$2:$J$201,0))),5,IF(SIGN(F1033-G1033)&lt;&gt;SIGN(INDEX(Matches!$G$2:$G$201,MATCH($A1033&amp;"-2",Matches!$J$2:$J$201,0))-INDEX(Matches!$H$2:$H$201,MATCH($A1033&amp;"-2",Matches!$J$2:$J$201,0))),0,IF(F1033-G1033=INDEX(Matches!$G$2:$G$201,MATCH($A1033&amp;"-2",Matches!$J$2:$J$201,0))-INDEX(Matches!$H$2:$H$201,MATCH($A1033&amp;"-2",Matches!$J$2:$J$201,0)),3,2))))),""))</f>
        <v/>
      </c>
      <c r="Z1033" s="12" t="str">
        <f aca="false">IF(OR($B1033="",H1033="",I1033=""),"",IFERROR(IF(OR(INDEX(Matches!$I$2:$I$201,MATCH($A1033&amp;"-3",Matches!$J$2:$J$201,0))="Void",INDEX(Matches!$G$2:$G$201,MATCH($A1033&amp;"-3",Matches!$J$2:$J$201,0))="",INDEX(Matches!$H$2:$H$201,MATCH($A1033&amp;"-3",Matches!$J$2:$J$201,0))=""),"",IF(AND($C1033&lt;&gt;"",INDEX(Matches!$F$2:$F$201,MATCH($A1033&amp;"-3",Matches!$J$2:$J$201,0))&lt;&gt;"",$C1033&gt;=INDEX(Matches!$F$2:$F$201,MATCH($A1033&amp;"-3",Matches!$J$2:$J$201,0))),"",IF(AND(H1033=INDEX(Matches!$G$2:$G$201,MATCH($A1033&amp;"-3",Matches!$J$2:$J$201,0)),I1033=INDEX(Matches!$H$2:$H$201,MATCH($A1033&amp;"-3",Matches!$J$2:$J$201,0))),5,IF(SIGN(H1033-I1033)&lt;&gt;SIGN(INDEX(Matches!$G$2:$G$201,MATCH($A1033&amp;"-3",Matches!$J$2:$J$201,0))-INDEX(Matches!$H$2:$H$201,MATCH($A1033&amp;"-3",Matches!$J$2:$J$201,0))),0,IF(H1033-I1033=INDEX(Matches!$G$2:$G$201,MATCH($A1033&amp;"-3",Matches!$J$2:$J$201,0))-INDEX(Matches!$H$2:$H$201,MATCH($A1033&amp;"-3",Matches!$J$2:$J$201,0)),3,2))))),""))</f>
        <v/>
      </c>
      <c r="AA1033" s="12" t="str">
        <f aca="false">IF(OR($B1033="",J1033="",K1033=""),"",IFERROR(IF(OR(INDEX(Matches!$I$2:$I$201,MATCH($A1033&amp;"-4",Matches!$J$2:$J$201,0))="Void",INDEX(Matches!$G$2:$G$201,MATCH($A1033&amp;"-4",Matches!$J$2:$J$201,0))="",INDEX(Matches!$H$2:$H$201,MATCH($A1033&amp;"-4",Matches!$J$2:$J$201,0))=""),"",IF(AND($C1033&lt;&gt;"",INDEX(Matches!$F$2:$F$201,MATCH($A1033&amp;"-4",Matches!$J$2:$J$201,0))&lt;&gt;"",$C1033&gt;=INDEX(Matches!$F$2:$F$201,MATCH($A1033&amp;"-4",Matches!$J$2:$J$201,0))),"",IF(AND(J1033=INDEX(Matches!$G$2:$G$201,MATCH($A1033&amp;"-4",Matches!$J$2:$J$201,0)),K1033=INDEX(Matches!$H$2:$H$201,MATCH($A1033&amp;"-4",Matches!$J$2:$J$201,0))),5,IF(SIGN(J1033-K1033)&lt;&gt;SIGN(INDEX(Matches!$G$2:$G$201,MATCH($A1033&amp;"-4",Matches!$J$2:$J$201,0))-INDEX(Matches!$H$2:$H$201,MATCH($A1033&amp;"-4",Matches!$J$2:$J$201,0))),0,IF(J1033-K1033=INDEX(Matches!$G$2:$G$201,MATCH($A1033&amp;"-4",Matches!$J$2:$J$201,0))-INDEX(Matches!$H$2:$H$201,MATCH($A1033&amp;"-4",Matches!$J$2:$J$201,0)),3,2))))),""))</f>
        <v/>
      </c>
      <c r="AB1033" s="12" t="str">
        <f aca="false">IF(OR($B1033="",L1033="",M1033=""),"",IFERROR(IF(OR(INDEX(Matches!$I$2:$I$201,MATCH($A1033&amp;"-5",Matches!$J$2:$J$201,0))="Void",INDEX(Matches!$G$2:$G$201,MATCH($A1033&amp;"-5",Matches!$J$2:$J$201,0))="",INDEX(Matches!$H$2:$H$201,MATCH($A1033&amp;"-5",Matches!$J$2:$J$201,0))=""),"",IF(AND($C1033&lt;&gt;"",INDEX(Matches!$F$2:$F$201,MATCH($A1033&amp;"-5",Matches!$J$2:$J$201,0))&lt;&gt;"",$C1033&gt;=INDEX(Matches!$F$2:$F$201,MATCH($A1033&amp;"-5",Matches!$J$2:$J$201,0))),"",IF(AND(L1033=INDEX(Matches!$G$2:$G$201,MATCH($A1033&amp;"-5",Matches!$J$2:$J$201,0)),M1033=INDEX(Matches!$H$2:$H$201,MATCH($A1033&amp;"-5",Matches!$J$2:$J$201,0))),5,IF(SIGN(L1033-M1033)&lt;&gt;SIGN(INDEX(Matches!$G$2:$G$201,MATCH($A1033&amp;"-5",Matches!$J$2:$J$201,0))-INDEX(Matches!$H$2:$H$201,MATCH($A1033&amp;"-5",Matches!$J$2:$J$201,0))),0,IF(L1033-M1033=INDEX(Matches!$G$2:$G$201,MATCH($A1033&amp;"-5",Matches!$J$2:$J$201,0))-INDEX(Matches!$H$2:$H$201,MATCH($A1033&amp;"-5",Matches!$J$2:$J$201,0)),3,2))))),""))</f>
        <v/>
      </c>
      <c r="AC1033" s="12" t="str">
        <f aca="false">IF(OR($B1033="",N1033="",O1033=""),"",IFERROR(IF(OR(INDEX(Matches!$I$2:$I$201,MATCH($A1033&amp;"-6",Matches!$J$2:$J$201,0))="Void",INDEX(Matches!$G$2:$G$201,MATCH($A1033&amp;"-6",Matches!$J$2:$J$201,0))="",INDEX(Matches!$H$2:$H$201,MATCH($A1033&amp;"-6",Matches!$J$2:$J$201,0))=""),"",IF(AND($C1033&lt;&gt;"",INDEX(Matches!$F$2:$F$201,MATCH($A1033&amp;"-6",Matches!$J$2:$J$201,0))&lt;&gt;"",$C1033&gt;=INDEX(Matches!$F$2:$F$201,MATCH($A1033&amp;"-6",Matches!$J$2:$J$201,0))),"",IF(AND(N1033=INDEX(Matches!$G$2:$G$201,MATCH($A1033&amp;"-6",Matches!$J$2:$J$201,0)),O1033=INDEX(Matches!$H$2:$H$201,MATCH($A1033&amp;"-6",Matches!$J$2:$J$201,0))),5,IF(SIGN(N1033-O1033)&lt;&gt;SIGN(INDEX(Matches!$G$2:$G$201,MATCH($A1033&amp;"-6",Matches!$J$2:$J$201,0))-INDEX(Matches!$H$2:$H$201,MATCH($A1033&amp;"-6",Matches!$J$2:$J$201,0))),0,IF(N1033-O1033=INDEX(Matches!$G$2:$G$201,MATCH($A1033&amp;"-6",Matches!$J$2:$J$201,0))-INDEX(Matches!$H$2:$H$201,MATCH($A1033&amp;"-6",Matches!$J$2:$J$201,0)),3,2))))),""))</f>
        <v/>
      </c>
      <c r="AD1033" s="12" t="str">
        <f aca="false">IF(OR($B1033="",P1033="",Q1033=""),"",IFERROR(IF(OR(INDEX(Matches!$I$2:$I$201,MATCH($A1033&amp;"-7",Matches!$J$2:$J$201,0))="Void",INDEX(Matches!$G$2:$G$201,MATCH($A1033&amp;"-7",Matches!$J$2:$J$201,0))="",INDEX(Matches!$H$2:$H$201,MATCH($A1033&amp;"-7",Matches!$J$2:$J$201,0))=""),"",IF(AND($C1033&lt;&gt;"",INDEX(Matches!$F$2:$F$201,MATCH($A1033&amp;"-7",Matches!$J$2:$J$201,0))&lt;&gt;"",$C1033&gt;=INDEX(Matches!$F$2:$F$201,MATCH($A1033&amp;"-7",Matches!$J$2:$J$201,0))),"",IF(AND(P1033=INDEX(Matches!$G$2:$G$201,MATCH($A1033&amp;"-7",Matches!$J$2:$J$201,0)),Q1033=INDEX(Matches!$H$2:$H$201,MATCH($A1033&amp;"-7",Matches!$J$2:$J$201,0))),5,IF(SIGN(P1033-Q1033)&lt;&gt;SIGN(INDEX(Matches!$G$2:$G$201,MATCH($A1033&amp;"-7",Matches!$J$2:$J$201,0))-INDEX(Matches!$H$2:$H$201,MATCH($A1033&amp;"-7",Matches!$J$2:$J$201,0))),0,IF(P1033-Q1033=INDEX(Matches!$G$2:$G$201,MATCH($A1033&amp;"-7",Matches!$J$2:$J$201,0))-INDEX(Matches!$H$2:$H$201,MATCH($A1033&amp;"-7",Matches!$J$2:$J$201,0)),3,2))))),""))</f>
        <v/>
      </c>
      <c r="AE1033" s="12" t="str">
        <f aca="false">IF(OR($B1033="",R1033="",S1033=""),"",IFERROR(IF(OR(INDEX(Matches!$I$2:$I$201,MATCH($A1033&amp;"-8",Matches!$J$2:$J$201,0))="Void",INDEX(Matches!$G$2:$G$201,MATCH($A1033&amp;"-8",Matches!$J$2:$J$201,0))="",INDEX(Matches!$H$2:$H$201,MATCH($A1033&amp;"-8",Matches!$J$2:$J$201,0))=""),"",IF(AND($C1033&lt;&gt;"",INDEX(Matches!$F$2:$F$201,MATCH($A1033&amp;"-8",Matches!$J$2:$J$201,0))&lt;&gt;"",$C1033&gt;=INDEX(Matches!$F$2:$F$201,MATCH($A1033&amp;"-8",Matches!$J$2:$J$201,0))),"",IF(AND(R1033=INDEX(Matches!$G$2:$G$201,MATCH($A1033&amp;"-8",Matches!$J$2:$J$201,0)),S1033=INDEX(Matches!$H$2:$H$201,MATCH($A1033&amp;"-8",Matches!$J$2:$J$201,0))),5,IF(SIGN(R1033-S1033)&lt;&gt;SIGN(INDEX(Matches!$G$2:$G$201,MATCH($A1033&amp;"-8",Matches!$J$2:$J$201,0))-INDEX(Matches!$H$2:$H$201,MATCH($A1033&amp;"-8",Matches!$J$2:$J$201,0))),0,IF(R1033-S1033=INDEX(Matches!$G$2:$G$201,MATCH($A1033&amp;"-8",Matches!$J$2:$J$201,0))-INDEX(Matches!$H$2:$H$201,MATCH($A1033&amp;"-8",Matches!$J$2:$J$201,0)),3,2))))),""))</f>
        <v/>
      </c>
      <c r="AF1033" s="12" t="str">
        <f aca="false">IF(OR($B1033="",T1033="",U1033=""),"",IFERROR(IF(OR(INDEX(Matches!$I$2:$I$201,MATCH($A1033&amp;"-9",Matches!$J$2:$J$201,0))="Void",INDEX(Matches!$G$2:$G$201,MATCH($A1033&amp;"-9",Matches!$J$2:$J$201,0))="",INDEX(Matches!$H$2:$H$201,MATCH($A1033&amp;"-9",Matches!$J$2:$J$201,0))=""),"",IF(AND($C1033&lt;&gt;"",INDEX(Matches!$F$2:$F$201,MATCH($A1033&amp;"-9",Matches!$J$2:$J$201,0))&lt;&gt;"",$C1033&gt;=INDEX(Matches!$F$2:$F$201,MATCH($A1033&amp;"-9",Matches!$J$2:$J$201,0))),"",IF(AND(T1033=INDEX(Matches!$G$2:$G$201,MATCH($A1033&amp;"-9",Matches!$J$2:$J$201,0)),U1033=INDEX(Matches!$H$2:$H$201,MATCH($A1033&amp;"-9",Matches!$J$2:$J$201,0))),5,IF(SIGN(T1033-U1033)&lt;&gt;SIGN(INDEX(Matches!$G$2:$G$201,MATCH($A1033&amp;"-9",Matches!$J$2:$J$201,0))-INDEX(Matches!$H$2:$H$201,MATCH($A1033&amp;"-9",Matches!$J$2:$J$201,0))),0,IF(T1033-U1033=INDEX(Matches!$G$2:$G$201,MATCH($A1033&amp;"-9",Matches!$J$2:$J$201,0))-INDEX(Matches!$H$2:$H$201,MATCH($A1033&amp;"-9",Matches!$J$2:$J$201,0)),3,2))))),""))</f>
        <v/>
      </c>
      <c r="AG1033" s="12" t="str">
        <f aca="false">IF(OR($B1033="",V1033="",W1033=""),"",IFERROR(IF(OR(INDEX(Matches!$I$2:$I$201,MATCH($A1033&amp;"-10",Matches!$J$2:$J$201,0))="Void",INDEX(Matches!$G$2:$G$201,MATCH($A1033&amp;"-10",Matches!$J$2:$J$201,0))="",INDEX(Matches!$H$2:$H$201,MATCH($A1033&amp;"-10",Matches!$J$2:$J$201,0))=""),"",IF(AND($C1033&lt;&gt;"",INDEX(Matches!$F$2:$F$201,MATCH($A1033&amp;"-10",Matches!$J$2:$J$201,0))&lt;&gt;"",$C1033&gt;=INDEX(Matches!$F$2:$F$201,MATCH($A1033&amp;"-10",Matches!$J$2:$J$201,0))),"",IF(AND(V1033=INDEX(Matches!$G$2:$G$201,MATCH($A1033&amp;"-10",Matches!$J$2:$J$201,0)),W1033=INDEX(Matches!$H$2:$H$201,MATCH($A1033&amp;"-10",Matches!$J$2:$J$201,0))),5,IF(SIGN(V1033-W1033)&lt;&gt;SIGN(INDEX(Matches!$G$2:$G$201,MATCH($A1033&amp;"-10",Matches!$J$2:$J$201,0))-INDEX(Matches!$H$2:$H$201,MATCH($A1033&amp;"-10",Matches!$J$2:$J$201,0))),0,IF(V1033-W1033=INDEX(Matches!$G$2:$G$201,MATCH($A1033&amp;"-10",Matches!$J$2:$J$201,0))-INDEX(Matches!$H$2:$H$201,MATCH($A1033&amp;"-10",Matches!$J$2:$J$201,0)),3,2))))),""))</f>
        <v/>
      </c>
      <c r="AH1033" s="13" t="str">
        <f aca="false">IF($B1033="","",SUM(X1033:AG1033))</f>
        <v/>
      </c>
      <c r="AI1033" s="12" t="str">
        <f aca="false">IF($B1033="","",COUNTIF(X1033:AG1033,5))</f>
        <v/>
      </c>
      <c r="AJ1033" s="12" t="str">
        <f aca="false">IF($B1033="","",COUNTIF(X1033:AG1033,"&gt;=2"))</f>
        <v/>
      </c>
      <c r="AK1033" s="12" t="str">
        <f aca="false">IF($B1033="","",COUNT(X1033:AG1033))</f>
        <v/>
      </c>
    </row>
    <row r="1034" customFormat="false" ht="15" hidden="false" customHeight="false" outlineLevel="0" collapsed="false">
      <c r="A1034" s="7"/>
      <c r="B1034" s="7"/>
      <c r="C1034" s="11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12" t="str">
        <f aca="false">IF(OR($B1034="",D1034="",E1034=""),"",IFERROR(IF(OR(INDEX(Matches!$I$2:$I$201,MATCH($A1034&amp;"-1",Matches!$J$2:$J$201,0))="Void",INDEX(Matches!$G$2:$G$201,MATCH($A1034&amp;"-1",Matches!$J$2:$J$201,0))="",INDEX(Matches!$H$2:$H$201,MATCH($A1034&amp;"-1",Matches!$J$2:$J$201,0))=""),"",IF(AND($C1034&lt;&gt;"",INDEX(Matches!$F$2:$F$201,MATCH($A1034&amp;"-1",Matches!$J$2:$J$201,0))&lt;&gt;"",$C1034&gt;=INDEX(Matches!$F$2:$F$201,MATCH($A1034&amp;"-1",Matches!$J$2:$J$201,0))),"",IF(AND(D1034=INDEX(Matches!$G$2:$G$201,MATCH($A1034&amp;"-1",Matches!$J$2:$J$201,0)),E1034=INDEX(Matches!$H$2:$H$201,MATCH($A1034&amp;"-1",Matches!$J$2:$J$201,0))),5,IF(SIGN(D1034-E1034)&lt;&gt;SIGN(INDEX(Matches!$G$2:$G$201,MATCH($A1034&amp;"-1",Matches!$J$2:$J$201,0))-INDEX(Matches!$H$2:$H$201,MATCH($A1034&amp;"-1",Matches!$J$2:$J$201,0))),0,IF(D1034-E1034=INDEX(Matches!$G$2:$G$201,MATCH($A1034&amp;"-1",Matches!$J$2:$J$201,0))-INDEX(Matches!$H$2:$H$201,MATCH($A1034&amp;"-1",Matches!$J$2:$J$201,0)),3,2))))),""))</f>
        <v/>
      </c>
      <c r="Y1034" s="12" t="str">
        <f aca="false">IF(OR($B1034="",F1034="",G1034=""),"",IFERROR(IF(OR(INDEX(Matches!$I$2:$I$201,MATCH($A1034&amp;"-2",Matches!$J$2:$J$201,0))="Void",INDEX(Matches!$G$2:$G$201,MATCH($A1034&amp;"-2",Matches!$J$2:$J$201,0))="",INDEX(Matches!$H$2:$H$201,MATCH($A1034&amp;"-2",Matches!$J$2:$J$201,0))=""),"",IF(AND($C1034&lt;&gt;"",INDEX(Matches!$F$2:$F$201,MATCH($A1034&amp;"-2",Matches!$J$2:$J$201,0))&lt;&gt;"",$C1034&gt;=INDEX(Matches!$F$2:$F$201,MATCH($A1034&amp;"-2",Matches!$J$2:$J$201,0))),"",IF(AND(F1034=INDEX(Matches!$G$2:$G$201,MATCH($A1034&amp;"-2",Matches!$J$2:$J$201,0)),G1034=INDEX(Matches!$H$2:$H$201,MATCH($A1034&amp;"-2",Matches!$J$2:$J$201,0))),5,IF(SIGN(F1034-G1034)&lt;&gt;SIGN(INDEX(Matches!$G$2:$G$201,MATCH($A1034&amp;"-2",Matches!$J$2:$J$201,0))-INDEX(Matches!$H$2:$H$201,MATCH($A1034&amp;"-2",Matches!$J$2:$J$201,0))),0,IF(F1034-G1034=INDEX(Matches!$G$2:$G$201,MATCH($A1034&amp;"-2",Matches!$J$2:$J$201,0))-INDEX(Matches!$H$2:$H$201,MATCH($A1034&amp;"-2",Matches!$J$2:$J$201,0)),3,2))))),""))</f>
        <v/>
      </c>
      <c r="Z1034" s="12" t="str">
        <f aca="false">IF(OR($B1034="",H1034="",I1034=""),"",IFERROR(IF(OR(INDEX(Matches!$I$2:$I$201,MATCH($A1034&amp;"-3",Matches!$J$2:$J$201,0))="Void",INDEX(Matches!$G$2:$G$201,MATCH($A1034&amp;"-3",Matches!$J$2:$J$201,0))="",INDEX(Matches!$H$2:$H$201,MATCH($A1034&amp;"-3",Matches!$J$2:$J$201,0))=""),"",IF(AND($C1034&lt;&gt;"",INDEX(Matches!$F$2:$F$201,MATCH($A1034&amp;"-3",Matches!$J$2:$J$201,0))&lt;&gt;"",$C1034&gt;=INDEX(Matches!$F$2:$F$201,MATCH($A1034&amp;"-3",Matches!$J$2:$J$201,0))),"",IF(AND(H1034=INDEX(Matches!$G$2:$G$201,MATCH($A1034&amp;"-3",Matches!$J$2:$J$201,0)),I1034=INDEX(Matches!$H$2:$H$201,MATCH($A1034&amp;"-3",Matches!$J$2:$J$201,0))),5,IF(SIGN(H1034-I1034)&lt;&gt;SIGN(INDEX(Matches!$G$2:$G$201,MATCH($A1034&amp;"-3",Matches!$J$2:$J$201,0))-INDEX(Matches!$H$2:$H$201,MATCH($A1034&amp;"-3",Matches!$J$2:$J$201,0))),0,IF(H1034-I1034=INDEX(Matches!$G$2:$G$201,MATCH($A1034&amp;"-3",Matches!$J$2:$J$201,0))-INDEX(Matches!$H$2:$H$201,MATCH($A1034&amp;"-3",Matches!$J$2:$J$201,0)),3,2))))),""))</f>
        <v/>
      </c>
      <c r="AA1034" s="12" t="str">
        <f aca="false">IF(OR($B1034="",J1034="",K1034=""),"",IFERROR(IF(OR(INDEX(Matches!$I$2:$I$201,MATCH($A1034&amp;"-4",Matches!$J$2:$J$201,0))="Void",INDEX(Matches!$G$2:$G$201,MATCH($A1034&amp;"-4",Matches!$J$2:$J$201,0))="",INDEX(Matches!$H$2:$H$201,MATCH($A1034&amp;"-4",Matches!$J$2:$J$201,0))=""),"",IF(AND($C1034&lt;&gt;"",INDEX(Matches!$F$2:$F$201,MATCH($A1034&amp;"-4",Matches!$J$2:$J$201,0))&lt;&gt;"",$C1034&gt;=INDEX(Matches!$F$2:$F$201,MATCH($A1034&amp;"-4",Matches!$J$2:$J$201,0))),"",IF(AND(J1034=INDEX(Matches!$G$2:$G$201,MATCH($A1034&amp;"-4",Matches!$J$2:$J$201,0)),K1034=INDEX(Matches!$H$2:$H$201,MATCH($A1034&amp;"-4",Matches!$J$2:$J$201,0))),5,IF(SIGN(J1034-K1034)&lt;&gt;SIGN(INDEX(Matches!$G$2:$G$201,MATCH($A1034&amp;"-4",Matches!$J$2:$J$201,0))-INDEX(Matches!$H$2:$H$201,MATCH($A1034&amp;"-4",Matches!$J$2:$J$201,0))),0,IF(J1034-K1034=INDEX(Matches!$G$2:$G$201,MATCH($A1034&amp;"-4",Matches!$J$2:$J$201,0))-INDEX(Matches!$H$2:$H$201,MATCH($A1034&amp;"-4",Matches!$J$2:$J$201,0)),3,2))))),""))</f>
        <v/>
      </c>
      <c r="AB1034" s="12" t="str">
        <f aca="false">IF(OR($B1034="",L1034="",M1034=""),"",IFERROR(IF(OR(INDEX(Matches!$I$2:$I$201,MATCH($A1034&amp;"-5",Matches!$J$2:$J$201,0))="Void",INDEX(Matches!$G$2:$G$201,MATCH($A1034&amp;"-5",Matches!$J$2:$J$201,0))="",INDEX(Matches!$H$2:$H$201,MATCH($A1034&amp;"-5",Matches!$J$2:$J$201,0))=""),"",IF(AND($C1034&lt;&gt;"",INDEX(Matches!$F$2:$F$201,MATCH($A1034&amp;"-5",Matches!$J$2:$J$201,0))&lt;&gt;"",$C1034&gt;=INDEX(Matches!$F$2:$F$201,MATCH($A1034&amp;"-5",Matches!$J$2:$J$201,0))),"",IF(AND(L1034=INDEX(Matches!$G$2:$G$201,MATCH($A1034&amp;"-5",Matches!$J$2:$J$201,0)),M1034=INDEX(Matches!$H$2:$H$201,MATCH($A1034&amp;"-5",Matches!$J$2:$J$201,0))),5,IF(SIGN(L1034-M1034)&lt;&gt;SIGN(INDEX(Matches!$G$2:$G$201,MATCH($A1034&amp;"-5",Matches!$J$2:$J$201,0))-INDEX(Matches!$H$2:$H$201,MATCH($A1034&amp;"-5",Matches!$J$2:$J$201,0))),0,IF(L1034-M1034=INDEX(Matches!$G$2:$G$201,MATCH($A1034&amp;"-5",Matches!$J$2:$J$201,0))-INDEX(Matches!$H$2:$H$201,MATCH($A1034&amp;"-5",Matches!$J$2:$J$201,0)),3,2))))),""))</f>
        <v/>
      </c>
      <c r="AC1034" s="12" t="str">
        <f aca="false">IF(OR($B1034="",N1034="",O1034=""),"",IFERROR(IF(OR(INDEX(Matches!$I$2:$I$201,MATCH($A1034&amp;"-6",Matches!$J$2:$J$201,0))="Void",INDEX(Matches!$G$2:$G$201,MATCH($A1034&amp;"-6",Matches!$J$2:$J$201,0))="",INDEX(Matches!$H$2:$H$201,MATCH($A1034&amp;"-6",Matches!$J$2:$J$201,0))=""),"",IF(AND($C1034&lt;&gt;"",INDEX(Matches!$F$2:$F$201,MATCH($A1034&amp;"-6",Matches!$J$2:$J$201,0))&lt;&gt;"",$C1034&gt;=INDEX(Matches!$F$2:$F$201,MATCH($A1034&amp;"-6",Matches!$J$2:$J$201,0))),"",IF(AND(N1034=INDEX(Matches!$G$2:$G$201,MATCH($A1034&amp;"-6",Matches!$J$2:$J$201,0)),O1034=INDEX(Matches!$H$2:$H$201,MATCH($A1034&amp;"-6",Matches!$J$2:$J$201,0))),5,IF(SIGN(N1034-O1034)&lt;&gt;SIGN(INDEX(Matches!$G$2:$G$201,MATCH($A1034&amp;"-6",Matches!$J$2:$J$201,0))-INDEX(Matches!$H$2:$H$201,MATCH($A1034&amp;"-6",Matches!$J$2:$J$201,0))),0,IF(N1034-O1034=INDEX(Matches!$G$2:$G$201,MATCH($A1034&amp;"-6",Matches!$J$2:$J$201,0))-INDEX(Matches!$H$2:$H$201,MATCH($A1034&amp;"-6",Matches!$J$2:$J$201,0)),3,2))))),""))</f>
        <v/>
      </c>
      <c r="AD1034" s="12" t="str">
        <f aca="false">IF(OR($B1034="",P1034="",Q1034=""),"",IFERROR(IF(OR(INDEX(Matches!$I$2:$I$201,MATCH($A1034&amp;"-7",Matches!$J$2:$J$201,0))="Void",INDEX(Matches!$G$2:$G$201,MATCH($A1034&amp;"-7",Matches!$J$2:$J$201,0))="",INDEX(Matches!$H$2:$H$201,MATCH($A1034&amp;"-7",Matches!$J$2:$J$201,0))=""),"",IF(AND($C1034&lt;&gt;"",INDEX(Matches!$F$2:$F$201,MATCH($A1034&amp;"-7",Matches!$J$2:$J$201,0))&lt;&gt;"",$C1034&gt;=INDEX(Matches!$F$2:$F$201,MATCH($A1034&amp;"-7",Matches!$J$2:$J$201,0))),"",IF(AND(P1034=INDEX(Matches!$G$2:$G$201,MATCH($A1034&amp;"-7",Matches!$J$2:$J$201,0)),Q1034=INDEX(Matches!$H$2:$H$201,MATCH($A1034&amp;"-7",Matches!$J$2:$J$201,0))),5,IF(SIGN(P1034-Q1034)&lt;&gt;SIGN(INDEX(Matches!$G$2:$G$201,MATCH($A1034&amp;"-7",Matches!$J$2:$J$201,0))-INDEX(Matches!$H$2:$H$201,MATCH($A1034&amp;"-7",Matches!$J$2:$J$201,0))),0,IF(P1034-Q1034=INDEX(Matches!$G$2:$G$201,MATCH($A1034&amp;"-7",Matches!$J$2:$J$201,0))-INDEX(Matches!$H$2:$H$201,MATCH($A1034&amp;"-7",Matches!$J$2:$J$201,0)),3,2))))),""))</f>
        <v/>
      </c>
      <c r="AE1034" s="12" t="str">
        <f aca="false">IF(OR($B1034="",R1034="",S1034=""),"",IFERROR(IF(OR(INDEX(Matches!$I$2:$I$201,MATCH($A1034&amp;"-8",Matches!$J$2:$J$201,0))="Void",INDEX(Matches!$G$2:$G$201,MATCH($A1034&amp;"-8",Matches!$J$2:$J$201,0))="",INDEX(Matches!$H$2:$H$201,MATCH($A1034&amp;"-8",Matches!$J$2:$J$201,0))=""),"",IF(AND($C1034&lt;&gt;"",INDEX(Matches!$F$2:$F$201,MATCH($A1034&amp;"-8",Matches!$J$2:$J$201,0))&lt;&gt;"",$C1034&gt;=INDEX(Matches!$F$2:$F$201,MATCH($A1034&amp;"-8",Matches!$J$2:$J$201,0))),"",IF(AND(R1034=INDEX(Matches!$G$2:$G$201,MATCH($A1034&amp;"-8",Matches!$J$2:$J$201,0)),S1034=INDEX(Matches!$H$2:$H$201,MATCH($A1034&amp;"-8",Matches!$J$2:$J$201,0))),5,IF(SIGN(R1034-S1034)&lt;&gt;SIGN(INDEX(Matches!$G$2:$G$201,MATCH($A1034&amp;"-8",Matches!$J$2:$J$201,0))-INDEX(Matches!$H$2:$H$201,MATCH($A1034&amp;"-8",Matches!$J$2:$J$201,0))),0,IF(R1034-S1034=INDEX(Matches!$G$2:$G$201,MATCH($A1034&amp;"-8",Matches!$J$2:$J$201,0))-INDEX(Matches!$H$2:$H$201,MATCH($A1034&amp;"-8",Matches!$J$2:$J$201,0)),3,2))))),""))</f>
        <v/>
      </c>
      <c r="AF1034" s="12" t="str">
        <f aca="false">IF(OR($B1034="",T1034="",U1034=""),"",IFERROR(IF(OR(INDEX(Matches!$I$2:$I$201,MATCH($A1034&amp;"-9",Matches!$J$2:$J$201,0))="Void",INDEX(Matches!$G$2:$G$201,MATCH($A1034&amp;"-9",Matches!$J$2:$J$201,0))="",INDEX(Matches!$H$2:$H$201,MATCH($A1034&amp;"-9",Matches!$J$2:$J$201,0))=""),"",IF(AND($C1034&lt;&gt;"",INDEX(Matches!$F$2:$F$201,MATCH($A1034&amp;"-9",Matches!$J$2:$J$201,0))&lt;&gt;"",$C1034&gt;=INDEX(Matches!$F$2:$F$201,MATCH($A1034&amp;"-9",Matches!$J$2:$J$201,0))),"",IF(AND(T1034=INDEX(Matches!$G$2:$G$201,MATCH($A1034&amp;"-9",Matches!$J$2:$J$201,0)),U1034=INDEX(Matches!$H$2:$H$201,MATCH($A1034&amp;"-9",Matches!$J$2:$J$201,0))),5,IF(SIGN(T1034-U1034)&lt;&gt;SIGN(INDEX(Matches!$G$2:$G$201,MATCH($A1034&amp;"-9",Matches!$J$2:$J$201,0))-INDEX(Matches!$H$2:$H$201,MATCH($A1034&amp;"-9",Matches!$J$2:$J$201,0))),0,IF(T1034-U1034=INDEX(Matches!$G$2:$G$201,MATCH($A1034&amp;"-9",Matches!$J$2:$J$201,0))-INDEX(Matches!$H$2:$H$201,MATCH($A1034&amp;"-9",Matches!$J$2:$J$201,0)),3,2))))),""))</f>
        <v/>
      </c>
      <c r="AG1034" s="12" t="str">
        <f aca="false">IF(OR($B1034="",V1034="",W1034=""),"",IFERROR(IF(OR(INDEX(Matches!$I$2:$I$201,MATCH($A1034&amp;"-10",Matches!$J$2:$J$201,0))="Void",INDEX(Matches!$G$2:$G$201,MATCH($A1034&amp;"-10",Matches!$J$2:$J$201,0))="",INDEX(Matches!$H$2:$H$201,MATCH($A1034&amp;"-10",Matches!$J$2:$J$201,0))=""),"",IF(AND($C1034&lt;&gt;"",INDEX(Matches!$F$2:$F$201,MATCH($A1034&amp;"-10",Matches!$J$2:$J$201,0))&lt;&gt;"",$C1034&gt;=INDEX(Matches!$F$2:$F$201,MATCH($A1034&amp;"-10",Matches!$J$2:$J$201,0))),"",IF(AND(V1034=INDEX(Matches!$G$2:$G$201,MATCH($A1034&amp;"-10",Matches!$J$2:$J$201,0)),W1034=INDEX(Matches!$H$2:$H$201,MATCH($A1034&amp;"-10",Matches!$J$2:$J$201,0))),5,IF(SIGN(V1034-W1034)&lt;&gt;SIGN(INDEX(Matches!$G$2:$G$201,MATCH($A1034&amp;"-10",Matches!$J$2:$J$201,0))-INDEX(Matches!$H$2:$H$201,MATCH($A1034&amp;"-10",Matches!$J$2:$J$201,0))),0,IF(V1034-W1034=INDEX(Matches!$G$2:$G$201,MATCH($A1034&amp;"-10",Matches!$J$2:$J$201,0))-INDEX(Matches!$H$2:$H$201,MATCH($A1034&amp;"-10",Matches!$J$2:$J$201,0)),3,2))))),""))</f>
        <v/>
      </c>
      <c r="AH1034" s="13" t="str">
        <f aca="false">IF($B1034="","",SUM(X1034:AG1034))</f>
        <v/>
      </c>
      <c r="AI1034" s="12" t="str">
        <f aca="false">IF($B1034="","",COUNTIF(X1034:AG1034,5))</f>
        <v/>
      </c>
      <c r="AJ1034" s="12" t="str">
        <f aca="false">IF($B1034="","",COUNTIF(X1034:AG1034,"&gt;=2"))</f>
        <v/>
      </c>
      <c r="AK1034" s="12" t="str">
        <f aca="false">IF($B1034="","",COUNT(X1034:AG1034))</f>
        <v/>
      </c>
    </row>
    <row r="1035" customFormat="false" ht="15" hidden="false" customHeight="false" outlineLevel="0" collapsed="false">
      <c r="A1035" s="7"/>
      <c r="B1035" s="7"/>
      <c r="C1035" s="11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12" t="str">
        <f aca="false">IF(OR($B1035="",D1035="",E1035=""),"",IFERROR(IF(OR(INDEX(Matches!$I$2:$I$201,MATCH($A1035&amp;"-1",Matches!$J$2:$J$201,0))="Void",INDEX(Matches!$G$2:$G$201,MATCH($A1035&amp;"-1",Matches!$J$2:$J$201,0))="",INDEX(Matches!$H$2:$H$201,MATCH($A1035&amp;"-1",Matches!$J$2:$J$201,0))=""),"",IF(AND($C1035&lt;&gt;"",INDEX(Matches!$F$2:$F$201,MATCH($A1035&amp;"-1",Matches!$J$2:$J$201,0))&lt;&gt;"",$C1035&gt;=INDEX(Matches!$F$2:$F$201,MATCH($A1035&amp;"-1",Matches!$J$2:$J$201,0))),"",IF(AND(D1035=INDEX(Matches!$G$2:$G$201,MATCH($A1035&amp;"-1",Matches!$J$2:$J$201,0)),E1035=INDEX(Matches!$H$2:$H$201,MATCH($A1035&amp;"-1",Matches!$J$2:$J$201,0))),5,IF(SIGN(D1035-E1035)&lt;&gt;SIGN(INDEX(Matches!$G$2:$G$201,MATCH($A1035&amp;"-1",Matches!$J$2:$J$201,0))-INDEX(Matches!$H$2:$H$201,MATCH($A1035&amp;"-1",Matches!$J$2:$J$201,0))),0,IF(D1035-E1035=INDEX(Matches!$G$2:$G$201,MATCH($A1035&amp;"-1",Matches!$J$2:$J$201,0))-INDEX(Matches!$H$2:$H$201,MATCH($A1035&amp;"-1",Matches!$J$2:$J$201,0)),3,2))))),""))</f>
        <v/>
      </c>
      <c r="Y1035" s="12" t="str">
        <f aca="false">IF(OR($B1035="",F1035="",G1035=""),"",IFERROR(IF(OR(INDEX(Matches!$I$2:$I$201,MATCH($A1035&amp;"-2",Matches!$J$2:$J$201,0))="Void",INDEX(Matches!$G$2:$G$201,MATCH($A1035&amp;"-2",Matches!$J$2:$J$201,0))="",INDEX(Matches!$H$2:$H$201,MATCH($A1035&amp;"-2",Matches!$J$2:$J$201,0))=""),"",IF(AND($C1035&lt;&gt;"",INDEX(Matches!$F$2:$F$201,MATCH($A1035&amp;"-2",Matches!$J$2:$J$201,0))&lt;&gt;"",$C1035&gt;=INDEX(Matches!$F$2:$F$201,MATCH($A1035&amp;"-2",Matches!$J$2:$J$201,0))),"",IF(AND(F1035=INDEX(Matches!$G$2:$G$201,MATCH($A1035&amp;"-2",Matches!$J$2:$J$201,0)),G1035=INDEX(Matches!$H$2:$H$201,MATCH($A1035&amp;"-2",Matches!$J$2:$J$201,0))),5,IF(SIGN(F1035-G1035)&lt;&gt;SIGN(INDEX(Matches!$G$2:$G$201,MATCH($A1035&amp;"-2",Matches!$J$2:$J$201,0))-INDEX(Matches!$H$2:$H$201,MATCH($A1035&amp;"-2",Matches!$J$2:$J$201,0))),0,IF(F1035-G1035=INDEX(Matches!$G$2:$G$201,MATCH($A1035&amp;"-2",Matches!$J$2:$J$201,0))-INDEX(Matches!$H$2:$H$201,MATCH($A1035&amp;"-2",Matches!$J$2:$J$201,0)),3,2))))),""))</f>
        <v/>
      </c>
      <c r="Z1035" s="12" t="str">
        <f aca="false">IF(OR($B1035="",H1035="",I1035=""),"",IFERROR(IF(OR(INDEX(Matches!$I$2:$I$201,MATCH($A1035&amp;"-3",Matches!$J$2:$J$201,0))="Void",INDEX(Matches!$G$2:$G$201,MATCH($A1035&amp;"-3",Matches!$J$2:$J$201,0))="",INDEX(Matches!$H$2:$H$201,MATCH($A1035&amp;"-3",Matches!$J$2:$J$201,0))=""),"",IF(AND($C1035&lt;&gt;"",INDEX(Matches!$F$2:$F$201,MATCH($A1035&amp;"-3",Matches!$J$2:$J$201,0))&lt;&gt;"",$C1035&gt;=INDEX(Matches!$F$2:$F$201,MATCH($A1035&amp;"-3",Matches!$J$2:$J$201,0))),"",IF(AND(H1035=INDEX(Matches!$G$2:$G$201,MATCH($A1035&amp;"-3",Matches!$J$2:$J$201,0)),I1035=INDEX(Matches!$H$2:$H$201,MATCH($A1035&amp;"-3",Matches!$J$2:$J$201,0))),5,IF(SIGN(H1035-I1035)&lt;&gt;SIGN(INDEX(Matches!$G$2:$G$201,MATCH($A1035&amp;"-3",Matches!$J$2:$J$201,0))-INDEX(Matches!$H$2:$H$201,MATCH($A1035&amp;"-3",Matches!$J$2:$J$201,0))),0,IF(H1035-I1035=INDEX(Matches!$G$2:$G$201,MATCH($A1035&amp;"-3",Matches!$J$2:$J$201,0))-INDEX(Matches!$H$2:$H$201,MATCH($A1035&amp;"-3",Matches!$J$2:$J$201,0)),3,2))))),""))</f>
        <v/>
      </c>
      <c r="AA1035" s="12" t="str">
        <f aca="false">IF(OR($B1035="",J1035="",K1035=""),"",IFERROR(IF(OR(INDEX(Matches!$I$2:$I$201,MATCH($A1035&amp;"-4",Matches!$J$2:$J$201,0))="Void",INDEX(Matches!$G$2:$G$201,MATCH($A1035&amp;"-4",Matches!$J$2:$J$201,0))="",INDEX(Matches!$H$2:$H$201,MATCH($A1035&amp;"-4",Matches!$J$2:$J$201,0))=""),"",IF(AND($C1035&lt;&gt;"",INDEX(Matches!$F$2:$F$201,MATCH($A1035&amp;"-4",Matches!$J$2:$J$201,0))&lt;&gt;"",$C1035&gt;=INDEX(Matches!$F$2:$F$201,MATCH($A1035&amp;"-4",Matches!$J$2:$J$201,0))),"",IF(AND(J1035=INDEX(Matches!$G$2:$G$201,MATCH($A1035&amp;"-4",Matches!$J$2:$J$201,0)),K1035=INDEX(Matches!$H$2:$H$201,MATCH($A1035&amp;"-4",Matches!$J$2:$J$201,0))),5,IF(SIGN(J1035-K1035)&lt;&gt;SIGN(INDEX(Matches!$G$2:$G$201,MATCH($A1035&amp;"-4",Matches!$J$2:$J$201,0))-INDEX(Matches!$H$2:$H$201,MATCH($A1035&amp;"-4",Matches!$J$2:$J$201,0))),0,IF(J1035-K1035=INDEX(Matches!$G$2:$G$201,MATCH($A1035&amp;"-4",Matches!$J$2:$J$201,0))-INDEX(Matches!$H$2:$H$201,MATCH($A1035&amp;"-4",Matches!$J$2:$J$201,0)),3,2))))),""))</f>
        <v/>
      </c>
      <c r="AB1035" s="12" t="str">
        <f aca="false">IF(OR($B1035="",L1035="",M1035=""),"",IFERROR(IF(OR(INDEX(Matches!$I$2:$I$201,MATCH($A1035&amp;"-5",Matches!$J$2:$J$201,0))="Void",INDEX(Matches!$G$2:$G$201,MATCH($A1035&amp;"-5",Matches!$J$2:$J$201,0))="",INDEX(Matches!$H$2:$H$201,MATCH($A1035&amp;"-5",Matches!$J$2:$J$201,0))=""),"",IF(AND($C1035&lt;&gt;"",INDEX(Matches!$F$2:$F$201,MATCH($A1035&amp;"-5",Matches!$J$2:$J$201,0))&lt;&gt;"",$C1035&gt;=INDEX(Matches!$F$2:$F$201,MATCH($A1035&amp;"-5",Matches!$J$2:$J$201,0))),"",IF(AND(L1035=INDEX(Matches!$G$2:$G$201,MATCH($A1035&amp;"-5",Matches!$J$2:$J$201,0)),M1035=INDEX(Matches!$H$2:$H$201,MATCH($A1035&amp;"-5",Matches!$J$2:$J$201,0))),5,IF(SIGN(L1035-M1035)&lt;&gt;SIGN(INDEX(Matches!$G$2:$G$201,MATCH($A1035&amp;"-5",Matches!$J$2:$J$201,0))-INDEX(Matches!$H$2:$H$201,MATCH($A1035&amp;"-5",Matches!$J$2:$J$201,0))),0,IF(L1035-M1035=INDEX(Matches!$G$2:$G$201,MATCH($A1035&amp;"-5",Matches!$J$2:$J$201,0))-INDEX(Matches!$H$2:$H$201,MATCH($A1035&amp;"-5",Matches!$J$2:$J$201,0)),3,2))))),""))</f>
        <v/>
      </c>
      <c r="AC1035" s="12" t="str">
        <f aca="false">IF(OR($B1035="",N1035="",O1035=""),"",IFERROR(IF(OR(INDEX(Matches!$I$2:$I$201,MATCH($A1035&amp;"-6",Matches!$J$2:$J$201,0))="Void",INDEX(Matches!$G$2:$G$201,MATCH($A1035&amp;"-6",Matches!$J$2:$J$201,0))="",INDEX(Matches!$H$2:$H$201,MATCH($A1035&amp;"-6",Matches!$J$2:$J$201,0))=""),"",IF(AND($C1035&lt;&gt;"",INDEX(Matches!$F$2:$F$201,MATCH($A1035&amp;"-6",Matches!$J$2:$J$201,0))&lt;&gt;"",$C1035&gt;=INDEX(Matches!$F$2:$F$201,MATCH($A1035&amp;"-6",Matches!$J$2:$J$201,0))),"",IF(AND(N1035=INDEX(Matches!$G$2:$G$201,MATCH($A1035&amp;"-6",Matches!$J$2:$J$201,0)),O1035=INDEX(Matches!$H$2:$H$201,MATCH($A1035&amp;"-6",Matches!$J$2:$J$201,0))),5,IF(SIGN(N1035-O1035)&lt;&gt;SIGN(INDEX(Matches!$G$2:$G$201,MATCH($A1035&amp;"-6",Matches!$J$2:$J$201,0))-INDEX(Matches!$H$2:$H$201,MATCH($A1035&amp;"-6",Matches!$J$2:$J$201,0))),0,IF(N1035-O1035=INDEX(Matches!$G$2:$G$201,MATCH($A1035&amp;"-6",Matches!$J$2:$J$201,0))-INDEX(Matches!$H$2:$H$201,MATCH($A1035&amp;"-6",Matches!$J$2:$J$201,0)),3,2))))),""))</f>
        <v/>
      </c>
      <c r="AD1035" s="12" t="str">
        <f aca="false">IF(OR($B1035="",P1035="",Q1035=""),"",IFERROR(IF(OR(INDEX(Matches!$I$2:$I$201,MATCH($A1035&amp;"-7",Matches!$J$2:$J$201,0))="Void",INDEX(Matches!$G$2:$G$201,MATCH($A1035&amp;"-7",Matches!$J$2:$J$201,0))="",INDEX(Matches!$H$2:$H$201,MATCH($A1035&amp;"-7",Matches!$J$2:$J$201,0))=""),"",IF(AND($C1035&lt;&gt;"",INDEX(Matches!$F$2:$F$201,MATCH($A1035&amp;"-7",Matches!$J$2:$J$201,0))&lt;&gt;"",$C1035&gt;=INDEX(Matches!$F$2:$F$201,MATCH($A1035&amp;"-7",Matches!$J$2:$J$201,0))),"",IF(AND(P1035=INDEX(Matches!$G$2:$G$201,MATCH($A1035&amp;"-7",Matches!$J$2:$J$201,0)),Q1035=INDEX(Matches!$H$2:$H$201,MATCH($A1035&amp;"-7",Matches!$J$2:$J$201,0))),5,IF(SIGN(P1035-Q1035)&lt;&gt;SIGN(INDEX(Matches!$G$2:$G$201,MATCH($A1035&amp;"-7",Matches!$J$2:$J$201,0))-INDEX(Matches!$H$2:$H$201,MATCH($A1035&amp;"-7",Matches!$J$2:$J$201,0))),0,IF(P1035-Q1035=INDEX(Matches!$G$2:$G$201,MATCH($A1035&amp;"-7",Matches!$J$2:$J$201,0))-INDEX(Matches!$H$2:$H$201,MATCH($A1035&amp;"-7",Matches!$J$2:$J$201,0)),3,2))))),""))</f>
        <v/>
      </c>
      <c r="AE1035" s="12" t="str">
        <f aca="false">IF(OR($B1035="",R1035="",S1035=""),"",IFERROR(IF(OR(INDEX(Matches!$I$2:$I$201,MATCH($A1035&amp;"-8",Matches!$J$2:$J$201,0))="Void",INDEX(Matches!$G$2:$G$201,MATCH($A1035&amp;"-8",Matches!$J$2:$J$201,0))="",INDEX(Matches!$H$2:$H$201,MATCH($A1035&amp;"-8",Matches!$J$2:$J$201,0))=""),"",IF(AND($C1035&lt;&gt;"",INDEX(Matches!$F$2:$F$201,MATCH($A1035&amp;"-8",Matches!$J$2:$J$201,0))&lt;&gt;"",$C1035&gt;=INDEX(Matches!$F$2:$F$201,MATCH($A1035&amp;"-8",Matches!$J$2:$J$201,0))),"",IF(AND(R1035=INDEX(Matches!$G$2:$G$201,MATCH($A1035&amp;"-8",Matches!$J$2:$J$201,0)),S1035=INDEX(Matches!$H$2:$H$201,MATCH($A1035&amp;"-8",Matches!$J$2:$J$201,0))),5,IF(SIGN(R1035-S1035)&lt;&gt;SIGN(INDEX(Matches!$G$2:$G$201,MATCH($A1035&amp;"-8",Matches!$J$2:$J$201,0))-INDEX(Matches!$H$2:$H$201,MATCH($A1035&amp;"-8",Matches!$J$2:$J$201,0))),0,IF(R1035-S1035=INDEX(Matches!$G$2:$G$201,MATCH($A1035&amp;"-8",Matches!$J$2:$J$201,0))-INDEX(Matches!$H$2:$H$201,MATCH($A1035&amp;"-8",Matches!$J$2:$J$201,0)),3,2))))),""))</f>
        <v/>
      </c>
      <c r="AF1035" s="12" t="str">
        <f aca="false">IF(OR($B1035="",T1035="",U1035=""),"",IFERROR(IF(OR(INDEX(Matches!$I$2:$I$201,MATCH($A1035&amp;"-9",Matches!$J$2:$J$201,0))="Void",INDEX(Matches!$G$2:$G$201,MATCH($A1035&amp;"-9",Matches!$J$2:$J$201,0))="",INDEX(Matches!$H$2:$H$201,MATCH($A1035&amp;"-9",Matches!$J$2:$J$201,0))=""),"",IF(AND($C1035&lt;&gt;"",INDEX(Matches!$F$2:$F$201,MATCH($A1035&amp;"-9",Matches!$J$2:$J$201,0))&lt;&gt;"",$C1035&gt;=INDEX(Matches!$F$2:$F$201,MATCH($A1035&amp;"-9",Matches!$J$2:$J$201,0))),"",IF(AND(T1035=INDEX(Matches!$G$2:$G$201,MATCH($A1035&amp;"-9",Matches!$J$2:$J$201,0)),U1035=INDEX(Matches!$H$2:$H$201,MATCH($A1035&amp;"-9",Matches!$J$2:$J$201,0))),5,IF(SIGN(T1035-U1035)&lt;&gt;SIGN(INDEX(Matches!$G$2:$G$201,MATCH($A1035&amp;"-9",Matches!$J$2:$J$201,0))-INDEX(Matches!$H$2:$H$201,MATCH($A1035&amp;"-9",Matches!$J$2:$J$201,0))),0,IF(T1035-U1035=INDEX(Matches!$G$2:$G$201,MATCH($A1035&amp;"-9",Matches!$J$2:$J$201,0))-INDEX(Matches!$H$2:$H$201,MATCH($A1035&amp;"-9",Matches!$J$2:$J$201,0)),3,2))))),""))</f>
        <v/>
      </c>
      <c r="AG1035" s="12" t="str">
        <f aca="false">IF(OR($B1035="",V1035="",W1035=""),"",IFERROR(IF(OR(INDEX(Matches!$I$2:$I$201,MATCH($A1035&amp;"-10",Matches!$J$2:$J$201,0))="Void",INDEX(Matches!$G$2:$G$201,MATCH($A1035&amp;"-10",Matches!$J$2:$J$201,0))="",INDEX(Matches!$H$2:$H$201,MATCH($A1035&amp;"-10",Matches!$J$2:$J$201,0))=""),"",IF(AND($C1035&lt;&gt;"",INDEX(Matches!$F$2:$F$201,MATCH($A1035&amp;"-10",Matches!$J$2:$J$201,0))&lt;&gt;"",$C1035&gt;=INDEX(Matches!$F$2:$F$201,MATCH($A1035&amp;"-10",Matches!$J$2:$J$201,0))),"",IF(AND(V1035=INDEX(Matches!$G$2:$G$201,MATCH($A1035&amp;"-10",Matches!$J$2:$J$201,0)),W1035=INDEX(Matches!$H$2:$H$201,MATCH($A1035&amp;"-10",Matches!$J$2:$J$201,0))),5,IF(SIGN(V1035-W1035)&lt;&gt;SIGN(INDEX(Matches!$G$2:$G$201,MATCH($A1035&amp;"-10",Matches!$J$2:$J$201,0))-INDEX(Matches!$H$2:$H$201,MATCH($A1035&amp;"-10",Matches!$J$2:$J$201,0))),0,IF(V1035-W1035=INDEX(Matches!$G$2:$G$201,MATCH($A1035&amp;"-10",Matches!$J$2:$J$201,0))-INDEX(Matches!$H$2:$H$201,MATCH($A1035&amp;"-10",Matches!$J$2:$J$201,0)),3,2))))),""))</f>
        <v/>
      </c>
      <c r="AH1035" s="13" t="str">
        <f aca="false">IF($B1035="","",SUM(X1035:AG1035))</f>
        <v/>
      </c>
      <c r="AI1035" s="12" t="str">
        <f aca="false">IF($B1035="","",COUNTIF(X1035:AG1035,5))</f>
        <v/>
      </c>
      <c r="AJ1035" s="12" t="str">
        <f aca="false">IF($B1035="","",COUNTIF(X1035:AG1035,"&gt;=2"))</f>
        <v/>
      </c>
      <c r="AK1035" s="12" t="str">
        <f aca="false">IF($B1035="","",COUNT(X1035:AG1035))</f>
        <v/>
      </c>
    </row>
    <row r="1036" customFormat="false" ht="15" hidden="false" customHeight="false" outlineLevel="0" collapsed="false">
      <c r="A1036" s="7"/>
      <c r="B1036" s="7"/>
      <c r="C1036" s="11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12" t="str">
        <f aca="false">IF(OR($B1036="",D1036="",E1036=""),"",IFERROR(IF(OR(INDEX(Matches!$I$2:$I$201,MATCH($A1036&amp;"-1",Matches!$J$2:$J$201,0))="Void",INDEX(Matches!$G$2:$G$201,MATCH($A1036&amp;"-1",Matches!$J$2:$J$201,0))="",INDEX(Matches!$H$2:$H$201,MATCH($A1036&amp;"-1",Matches!$J$2:$J$201,0))=""),"",IF(AND($C1036&lt;&gt;"",INDEX(Matches!$F$2:$F$201,MATCH($A1036&amp;"-1",Matches!$J$2:$J$201,0))&lt;&gt;"",$C1036&gt;=INDEX(Matches!$F$2:$F$201,MATCH($A1036&amp;"-1",Matches!$J$2:$J$201,0))),"",IF(AND(D1036=INDEX(Matches!$G$2:$G$201,MATCH($A1036&amp;"-1",Matches!$J$2:$J$201,0)),E1036=INDEX(Matches!$H$2:$H$201,MATCH($A1036&amp;"-1",Matches!$J$2:$J$201,0))),5,IF(SIGN(D1036-E1036)&lt;&gt;SIGN(INDEX(Matches!$G$2:$G$201,MATCH($A1036&amp;"-1",Matches!$J$2:$J$201,0))-INDEX(Matches!$H$2:$H$201,MATCH($A1036&amp;"-1",Matches!$J$2:$J$201,0))),0,IF(D1036-E1036=INDEX(Matches!$G$2:$G$201,MATCH($A1036&amp;"-1",Matches!$J$2:$J$201,0))-INDEX(Matches!$H$2:$H$201,MATCH($A1036&amp;"-1",Matches!$J$2:$J$201,0)),3,2))))),""))</f>
        <v/>
      </c>
      <c r="Y1036" s="12" t="str">
        <f aca="false">IF(OR($B1036="",F1036="",G1036=""),"",IFERROR(IF(OR(INDEX(Matches!$I$2:$I$201,MATCH($A1036&amp;"-2",Matches!$J$2:$J$201,0))="Void",INDEX(Matches!$G$2:$G$201,MATCH($A1036&amp;"-2",Matches!$J$2:$J$201,0))="",INDEX(Matches!$H$2:$H$201,MATCH($A1036&amp;"-2",Matches!$J$2:$J$201,0))=""),"",IF(AND($C1036&lt;&gt;"",INDEX(Matches!$F$2:$F$201,MATCH($A1036&amp;"-2",Matches!$J$2:$J$201,0))&lt;&gt;"",$C1036&gt;=INDEX(Matches!$F$2:$F$201,MATCH($A1036&amp;"-2",Matches!$J$2:$J$201,0))),"",IF(AND(F1036=INDEX(Matches!$G$2:$G$201,MATCH($A1036&amp;"-2",Matches!$J$2:$J$201,0)),G1036=INDEX(Matches!$H$2:$H$201,MATCH($A1036&amp;"-2",Matches!$J$2:$J$201,0))),5,IF(SIGN(F1036-G1036)&lt;&gt;SIGN(INDEX(Matches!$G$2:$G$201,MATCH($A1036&amp;"-2",Matches!$J$2:$J$201,0))-INDEX(Matches!$H$2:$H$201,MATCH($A1036&amp;"-2",Matches!$J$2:$J$201,0))),0,IF(F1036-G1036=INDEX(Matches!$G$2:$G$201,MATCH($A1036&amp;"-2",Matches!$J$2:$J$201,0))-INDEX(Matches!$H$2:$H$201,MATCH($A1036&amp;"-2",Matches!$J$2:$J$201,0)),3,2))))),""))</f>
        <v/>
      </c>
      <c r="Z1036" s="12" t="str">
        <f aca="false">IF(OR($B1036="",H1036="",I1036=""),"",IFERROR(IF(OR(INDEX(Matches!$I$2:$I$201,MATCH($A1036&amp;"-3",Matches!$J$2:$J$201,0))="Void",INDEX(Matches!$G$2:$G$201,MATCH($A1036&amp;"-3",Matches!$J$2:$J$201,0))="",INDEX(Matches!$H$2:$H$201,MATCH($A1036&amp;"-3",Matches!$J$2:$J$201,0))=""),"",IF(AND($C1036&lt;&gt;"",INDEX(Matches!$F$2:$F$201,MATCH($A1036&amp;"-3",Matches!$J$2:$J$201,0))&lt;&gt;"",$C1036&gt;=INDEX(Matches!$F$2:$F$201,MATCH($A1036&amp;"-3",Matches!$J$2:$J$201,0))),"",IF(AND(H1036=INDEX(Matches!$G$2:$G$201,MATCH($A1036&amp;"-3",Matches!$J$2:$J$201,0)),I1036=INDEX(Matches!$H$2:$H$201,MATCH($A1036&amp;"-3",Matches!$J$2:$J$201,0))),5,IF(SIGN(H1036-I1036)&lt;&gt;SIGN(INDEX(Matches!$G$2:$G$201,MATCH($A1036&amp;"-3",Matches!$J$2:$J$201,0))-INDEX(Matches!$H$2:$H$201,MATCH($A1036&amp;"-3",Matches!$J$2:$J$201,0))),0,IF(H1036-I1036=INDEX(Matches!$G$2:$G$201,MATCH($A1036&amp;"-3",Matches!$J$2:$J$201,0))-INDEX(Matches!$H$2:$H$201,MATCH($A1036&amp;"-3",Matches!$J$2:$J$201,0)),3,2))))),""))</f>
        <v/>
      </c>
      <c r="AA1036" s="12" t="str">
        <f aca="false">IF(OR($B1036="",J1036="",K1036=""),"",IFERROR(IF(OR(INDEX(Matches!$I$2:$I$201,MATCH($A1036&amp;"-4",Matches!$J$2:$J$201,0))="Void",INDEX(Matches!$G$2:$G$201,MATCH($A1036&amp;"-4",Matches!$J$2:$J$201,0))="",INDEX(Matches!$H$2:$H$201,MATCH($A1036&amp;"-4",Matches!$J$2:$J$201,0))=""),"",IF(AND($C1036&lt;&gt;"",INDEX(Matches!$F$2:$F$201,MATCH($A1036&amp;"-4",Matches!$J$2:$J$201,0))&lt;&gt;"",$C1036&gt;=INDEX(Matches!$F$2:$F$201,MATCH($A1036&amp;"-4",Matches!$J$2:$J$201,0))),"",IF(AND(J1036=INDEX(Matches!$G$2:$G$201,MATCH($A1036&amp;"-4",Matches!$J$2:$J$201,0)),K1036=INDEX(Matches!$H$2:$H$201,MATCH($A1036&amp;"-4",Matches!$J$2:$J$201,0))),5,IF(SIGN(J1036-K1036)&lt;&gt;SIGN(INDEX(Matches!$G$2:$G$201,MATCH($A1036&amp;"-4",Matches!$J$2:$J$201,0))-INDEX(Matches!$H$2:$H$201,MATCH($A1036&amp;"-4",Matches!$J$2:$J$201,0))),0,IF(J1036-K1036=INDEX(Matches!$G$2:$G$201,MATCH($A1036&amp;"-4",Matches!$J$2:$J$201,0))-INDEX(Matches!$H$2:$H$201,MATCH($A1036&amp;"-4",Matches!$J$2:$J$201,0)),3,2))))),""))</f>
        <v/>
      </c>
      <c r="AB1036" s="12" t="str">
        <f aca="false">IF(OR($B1036="",L1036="",M1036=""),"",IFERROR(IF(OR(INDEX(Matches!$I$2:$I$201,MATCH($A1036&amp;"-5",Matches!$J$2:$J$201,0))="Void",INDEX(Matches!$G$2:$G$201,MATCH($A1036&amp;"-5",Matches!$J$2:$J$201,0))="",INDEX(Matches!$H$2:$H$201,MATCH($A1036&amp;"-5",Matches!$J$2:$J$201,0))=""),"",IF(AND($C1036&lt;&gt;"",INDEX(Matches!$F$2:$F$201,MATCH($A1036&amp;"-5",Matches!$J$2:$J$201,0))&lt;&gt;"",$C1036&gt;=INDEX(Matches!$F$2:$F$201,MATCH($A1036&amp;"-5",Matches!$J$2:$J$201,0))),"",IF(AND(L1036=INDEX(Matches!$G$2:$G$201,MATCH($A1036&amp;"-5",Matches!$J$2:$J$201,0)),M1036=INDEX(Matches!$H$2:$H$201,MATCH($A1036&amp;"-5",Matches!$J$2:$J$201,0))),5,IF(SIGN(L1036-M1036)&lt;&gt;SIGN(INDEX(Matches!$G$2:$G$201,MATCH($A1036&amp;"-5",Matches!$J$2:$J$201,0))-INDEX(Matches!$H$2:$H$201,MATCH($A1036&amp;"-5",Matches!$J$2:$J$201,0))),0,IF(L1036-M1036=INDEX(Matches!$G$2:$G$201,MATCH($A1036&amp;"-5",Matches!$J$2:$J$201,0))-INDEX(Matches!$H$2:$H$201,MATCH($A1036&amp;"-5",Matches!$J$2:$J$201,0)),3,2))))),""))</f>
        <v/>
      </c>
      <c r="AC1036" s="12" t="str">
        <f aca="false">IF(OR($B1036="",N1036="",O1036=""),"",IFERROR(IF(OR(INDEX(Matches!$I$2:$I$201,MATCH($A1036&amp;"-6",Matches!$J$2:$J$201,0))="Void",INDEX(Matches!$G$2:$G$201,MATCH($A1036&amp;"-6",Matches!$J$2:$J$201,0))="",INDEX(Matches!$H$2:$H$201,MATCH($A1036&amp;"-6",Matches!$J$2:$J$201,0))=""),"",IF(AND($C1036&lt;&gt;"",INDEX(Matches!$F$2:$F$201,MATCH($A1036&amp;"-6",Matches!$J$2:$J$201,0))&lt;&gt;"",$C1036&gt;=INDEX(Matches!$F$2:$F$201,MATCH($A1036&amp;"-6",Matches!$J$2:$J$201,0))),"",IF(AND(N1036=INDEX(Matches!$G$2:$G$201,MATCH($A1036&amp;"-6",Matches!$J$2:$J$201,0)),O1036=INDEX(Matches!$H$2:$H$201,MATCH($A1036&amp;"-6",Matches!$J$2:$J$201,0))),5,IF(SIGN(N1036-O1036)&lt;&gt;SIGN(INDEX(Matches!$G$2:$G$201,MATCH($A1036&amp;"-6",Matches!$J$2:$J$201,0))-INDEX(Matches!$H$2:$H$201,MATCH($A1036&amp;"-6",Matches!$J$2:$J$201,0))),0,IF(N1036-O1036=INDEX(Matches!$G$2:$G$201,MATCH($A1036&amp;"-6",Matches!$J$2:$J$201,0))-INDEX(Matches!$H$2:$H$201,MATCH($A1036&amp;"-6",Matches!$J$2:$J$201,0)),3,2))))),""))</f>
        <v/>
      </c>
      <c r="AD1036" s="12" t="str">
        <f aca="false">IF(OR($B1036="",P1036="",Q1036=""),"",IFERROR(IF(OR(INDEX(Matches!$I$2:$I$201,MATCH($A1036&amp;"-7",Matches!$J$2:$J$201,0))="Void",INDEX(Matches!$G$2:$G$201,MATCH($A1036&amp;"-7",Matches!$J$2:$J$201,0))="",INDEX(Matches!$H$2:$H$201,MATCH($A1036&amp;"-7",Matches!$J$2:$J$201,0))=""),"",IF(AND($C1036&lt;&gt;"",INDEX(Matches!$F$2:$F$201,MATCH($A1036&amp;"-7",Matches!$J$2:$J$201,0))&lt;&gt;"",$C1036&gt;=INDEX(Matches!$F$2:$F$201,MATCH($A1036&amp;"-7",Matches!$J$2:$J$201,0))),"",IF(AND(P1036=INDEX(Matches!$G$2:$G$201,MATCH($A1036&amp;"-7",Matches!$J$2:$J$201,0)),Q1036=INDEX(Matches!$H$2:$H$201,MATCH($A1036&amp;"-7",Matches!$J$2:$J$201,0))),5,IF(SIGN(P1036-Q1036)&lt;&gt;SIGN(INDEX(Matches!$G$2:$G$201,MATCH($A1036&amp;"-7",Matches!$J$2:$J$201,0))-INDEX(Matches!$H$2:$H$201,MATCH($A1036&amp;"-7",Matches!$J$2:$J$201,0))),0,IF(P1036-Q1036=INDEX(Matches!$G$2:$G$201,MATCH($A1036&amp;"-7",Matches!$J$2:$J$201,0))-INDEX(Matches!$H$2:$H$201,MATCH($A1036&amp;"-7",Matches!$J$2:$J$201,0)),3,2))))),""))</f>
        <v/>
      </c>
      <c r="AE1036" s="12" t="str">
        <f aca="false">IF(OR($B1036="",R1036="",S1036=""),"",IFERROR(IF(OR(INDEX(Matches!$I$2:$I$201,MATCH($A1036&amp;"-8",Matches!$J$2:$J$201,0))="Void",INDEX(Matches!$G$2:$G$201,MATCH($A1036&amp;"-8",Matches!$J$2:$J$201,0))="",INDEX(Matches!$H$2:$H$201,MATCH($A1036&amp;"-8",Matches!$J$2:$J$201,0))=""),"",IF(AND($C1036&lt;&gt;"",INDEX(Matches!$F$2:$F$201,MATCH($A1036&amp;"-8",Matches!$J$2:$J$201,0))&lt;&gt;"",$C1036&gt;=INDEX(Matches!$F$2:$F$201,MATCH($A1036&amp;"-8",Matches!$J$2:$J$201,0))),"",IF(AND(R1036=INDEX(Matches!$G$2:$G$201,MATCH($A1036&amp;"-8",Matches!$J$2:$J$201,0)),S1036=INDEX(Matches!$H$2:$H$201,MATCH($A1036&amp;"-8",Matches!$J$2:$J$201,0))),5,IF(SIGN(R1036-S1036)&lt;&gt;SIGN(INDEX(Matches!$G$2:$G$201,MATCH($A1036&amp;"-8",Matches!$J$2:$J$201,0))-INDEX(Matches!$H$2:$H$201,MATCH($A1036&amp;"-8",Matches!$J$2:$J$201,0))),0,IF(R1036-S1036=INDEX(Matches!$G$2:$G$201,MATCH($A1036&amp;"-8",Matches!$J$2:$J$201,0))-INDEX(Matches!$H$2:$H$201,MATCH($A1036&amp;"-8",Matches!$J$2:$J$201,0)),3,2))))),""))</f>
        <v/>
      </c>
      <c r="AF1036" s="12" t="str">
        <f aca="false">IF(OR($B1036="",T1036="",U1036=""),"",IFERROR(IF(OR(INDEX(Matches!$I$2:$I$201,MATCH($A1036&amp;"-9",Matches!$J$2:$J$201,0))="Void",INDEX(Matches!$G$2:$G$201,MATCH($A1036&amp;"-9",Matches!$J$2:$J$201,0))="",INDEX(Matches!$H$2:$H$201,MATCH($A1036&amp;"-9",Matches!$J$2:$J$201,0))=""),"",IF(AND($C1036&lt;&gt;"",INDEX(Matches!$F$2:$F$201,MATCH($A1036&amp;"-9",Matches!$J$2:$J$201,0))&lt;&gt;"",$C1036&gt;=INDEX(Matches!$F$2:$F$201,MATCH($A1036&amp;"-9",Matches!$J$2:$J$201,0))),"",IF(AND(T1036=INDEX(Matches!$G$2:$G$201,MATCH($A1036&amp;"-9",Matches!$J$2:$J$201,0)),U1036=INDEX(Matches!$H$2:$H$201,MATCH($A1036&amp;"-9",Matches!$J$2:$J$201,0))),5,IF(SIGN(T1036-U1036)&lt;&gt;SIGN(INDEX(Matches!$G$2:$G$201,MATCH($A1036&amp;"-9",Matches!$J$2:$J$201,0))-INDEX(Matches!$H$2:$H$201,MATCH($A1036&amp;"-9",Matches!$J$2:$J$201,0))),0,IF(T1036-U1036=INDEX(Matches!$G$2:$G$201,MATCH($A1036&amp;"-9",Matches!$J$2:$J$201,0))-INDEX(Matches!$H$2:$H$201,MATCH($A1036&amp;"-9",Matches!$J$2:$J$201,0)),3,2))))),""))</f>
        <v/>
      </c>
      <c r="AG1036" s="12" t="str">
        <f aca="false">IF(OR($B1036="",V1036="",W1036=""),"",IFERROR(IF(OR(INDEX(Matches!$I$2:$I$201,MATCH($A1036&amp;"-10",Matches!$J$2:$J$201,0))="Void",INDEX(Matches!$G$2:$G$201,MATCH($A1036&amp;"-10",Matches!$J$2:$J$201,0))="",INDEX(Matches!$H$2:$H$201,MATCH($A1036&amp;"-10",Matches!$J$2:$J$201,0))=""),"",IF(AND($C1036&lt;&gt;"",INDEX(Matches!$F$2:$F$201,MATCH($A1036&amp;"-10",Matches!$J$2:$J$201,0))&lt;&gt;"",$C1036&gt;=INDEX(Matches!$F$2:$F$201,MATCH($A1036&amp;"-10",Matches!$J$2:$J$201,0))),"",IF(AND(V1036=INDEX(Matches!$G$2:$G$201,MATCH($A1036&amp;"-10",Matches!$J$2:$J$201,0)),W1036=INDEX(Matches!$H$2:$H$201,MATCH($A1036&amp;"-10",Matches!$J$2:$J$201,0))),5,IF(SIGN(V1036-W1036)&lt;&gt;SIGN(INDEX(Matches!$G$2:$G$201,MATCH($A1036&amp;"-10",Matches!$J$2:$J$201,0))-INDEX(Matches!$H$2:$H$201,MATCH($A1036&amp;"-10",Matches!$J$2:$J$201,0))),0,IF(V1036-W1036=INDEX(Matches!$G$2:$G$201,MATCH($A1036&amp;"-10",Matches!$J$2:$J$201,0))-INDEX(Matches!$H$2:$H$201,MATCH($A1036&amp;"-10",Matches!$J$2:$J$201,0)),3,2))))),""))</f>
        <v/>
      </c>
      <c r="AH1036" s="13" t="str">
        <f aca="false">IF($B1036="","",SUM(X1036:AG1036))</f>
        <v/>
      </c>
      <c r="AI1036" s="12" t="str">
        <f aca="false">IF($B1036="","",COUNTIF(X1036:AG1036,5))</f>
        <v/>
      </c>
      <c r="AJ1036" s="12" t="str">
        <f aca="false">IF($B1036="","",COUNTIF(X1036:AG1036,"&gt;=2"))</f>
        <v/>
      </c>
      <c r="AK1036" s="12" t="str">
        <f aca="false">IF($B1036="","",COUNT(X1036:AG1036))</f>
        <v/>
      </c>
    </row>
    <row r="1037" customFormat="false" ht="15" hidden="false" customHeight="false" outlineLevel="0" collapsed="false">
      <c r="A1037" s="7"/>
      <c r="B1037" s="7"/>
      <c r="C1037" s="11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12" t="str">
        <f aca="false">IF(OR($B1037="",D1037="",E1037=""),"",IFERROR(IF(OR(INDEX(Matches!$I$2:$I$201,MATCH($A1037&amp;"-1",Matches!$J$2:$J$201,0))="Void",INDEX(Matches!$G$2:$G$201,MATCH($A1037&amp;"-1",Matches!$J$2:$J$201,0))="",INDEX(Matches!$H$2:$H$201,MATCH($A1037&amp;"-1",Matches!$J$2:$J$201,0))=""),"",IF(AND($C1037&lt;&gt;"",INDEX(Matches!$F$2:$F$201,MATCH($A1037&amp;"-1",Matches!$J$2:$J$201,0))&lt;&gt;"",$C1037&gt;=INDEX(Matches!$F$2:$F$201,MATCH($A1037&amp;"-1",Matches!$J$2:$J$201,0))),"",IF(AND(D1037=INDEX(Matches!$G$2:$G$201,MATCH($A1037&amp;"-1",Matches!$J$2:$J$201,0)),E1037=INDEX(Matches!$H$2:$H$201,MATCH($A1037&amp;"-1",Matches!$J$2:$J$201,0))),5,IF(SIGN(D1037-E1037)&lt;&gt;SIGN(INDEX(Matches!$G$2:$G$201,MATCH($A1037&amp;"-1",Matches!$J$2:$J$201,0))-INDEX(Matches!$H$2:$H$201,MATCH($A1037&amp;"-1",Matches!$J$2:$J$201,0))),0,IF(D1037-E1037=INDEX(Matches!$G$2:$G$201,MATCH($A1037&amp;"-1",Matches!$J$2:$J$201,0))-INDEX(Matches!$H$2:$H$201,MATCH($A1037&amp;"-1",Matches!$J$2:$J$201,0)),3,2))))),""))</f>
        <v/>
      </c>
      <c r="Y1037" s="12" t="str">
        <f aca="false">IF(OR($B1037="",F1037="",G1037=""),"",IFERROR(IF(OR(INDEX(Matches!$I$2:$I$201,MATCH($A1037&amp;"-2",Matches!$J$2:$J$201,0))="Void",INDEX(Matches!$G$2:$G$201,MATCH($A1037&amp;"-2",Matches!$J$2:$J$201,0))="",INDEX(Matches!$H$2:$H$201,MATCH($A1037&amp;"-2",Matches!$J$2:$J$201,0))=""),"",IF(AND($C1037&lt;&gt;"",INDEX(Matches!$F$2:$F$201,MATCH($A1037&amp;"-2",Matches!$J$2:$J$201,0))&lt;&gt;"",$C1037&gt;=INDEX(Matches!$F$2:$F$201,MATCH($A1037&amp;"-2",Matches!$J$2:$J$201,0))),"",IF(AND(F1037=INDEX(Matches!$G$2:$G$201,MATCH($A1037&amp;"-2",Matches!$J$2:$J$201,0)),G1037=INDEX(Matches!$H$2:$H$201,MATCH($A1037&amp;"-2",Matches!$J$2:$J$201,0))),5,IF(SIGN(F1037-G1037)&lt;&gt;SIGN(INDEX(Matches!$G$2:$G$201,MATCH($A1037&amp;"-2",Matches!$J$2:$J$201,0))-INDEX(Matches!$H$2:$H$201,MATCH($A1037&amp;"-2",Matches!$J$2:$J$201,0))),0,IF(F1037-G1037=INDEX(Matches!$G$2:$G$201,MATCH($A1037&amp;"-2",Matches!$J$2:$J$201,0))-INDEX(Matches!$H$2:$H$201,MATCH($A1037&amp;"-2",Matches!$J$2:$J$201,0)),3,2))))),""))</f>
        <v/>
      </c>
      <c r="Z1037" s="12" t="str">
        <f aca="false">IF(OR($B1037="",H1037="",I1037=""),"",IFERROR(IF(OR(INDEX(Matches!$I$2:$I$201,MATCH($A1037&amp;"-3",Matches!$J$2:$J$201,0))="Void",INDEX(Matches!$G$2:$G$201,MATCH($A1037&amp;"-3",Matches!$J$2:$J$201,0))="",INDEX(Matches!$H$2:$H$201,MATCH($A1037&amp;"-3",Matches!$J$2:$J$201,0))=""),"",IF(AND($C1037&lt;&gt;"",INDEX(Matches!$F$2:$F$201,MATCH($A1037&amp;"-3",Matches!$J$2:$J$201,0))&lt;&gt;"",$C1037&gt;=INDEX(Matches!$F$2:$F$201,MATCH($A1037&amp;"-3",Matches!$J$2:$J$201,0))),"",IF(AND(H1037=INDEX(Matches!$G$2:$G$201,MATCH($A1037&amp;"-3",Matches!$J$2:$J$201,0)),I1037=INDEX(Matches!$H$2:$H$201,MATCH($A1037&amp;"-3",Matches!$J$2:$J$201,0))),5,IF(SIGN(H1037-I1037)&lt;&gt;SIGN(INDEX(Matches!$G$2:$G$201,MATCH($A1037&amp;"-3",Matches!$J$2:$J$201,0))-INDEX(Matches!$H$2:$H$201,MATCH($A1037&amp;"-3",Matches!$J$2:$J$201,0))),0,IF(H1037-I1037=INDEX(Matches!$G$2:$G$201,MATCH($A1037&amp;"-3",Matches!$J$2:$J$201,0))-INDEX(Matches!$H$2:$H$201,MATCH($A1037&amp;"-3",Matches!$J$2:$J$201,0)),3,2))))),""))</f>
        <v/>
      </c>
      <c r="AA1037" s="12" t="str">
        <f aca="false">IF(OR($B1037="",J1037="",K1037=""),"",IFERROR(IF(OR(INDEX(Matches!$I$2:$I$201,MATCH($A1037&amp;"-4",Matches!$J$2:$J$201,0))="Void",INDEX(Matches!$G$2:$G$201,MATCH($A1037&amp;"-4",Matches!$J$2:$J$201,0))="",INDEX(Matches!$H$2:$H$201,MATCH($A1037&amp;"-4",Matches!$J$2:$J$201,0))=""),"",IF(AND($C1037&lt;&gt;"",INDEX(Matches!$F$2:$F$201,MATCH($A1037&amp;"-4",Matches!$J$2:$J$201,0))&lt;&gt;"",$C1037&gt;=INDEX(Matches!$F$2:$F$201,MATCH($A1037&amp;"-4",Matches!$J$2:$J$201,0))),"",IF(AND(J1037=INDEX(Matches!$G$2:$G$201,MATCH($A1037&amp;"-4",Matches!$J$2:$J$201,0)),K1037=INDEX(Matches!$H$2:$H$201,MATCH($A1037&amp;"-4",Matches!$J$2:$J$201,0))),5,IF(SIGN(J1037-K1037)&lt;&gt;SIGN(INDEX(Matches!$G$2:$G$201,MATCH($A1037&amp;"-4",Matches!$J$2:$J$201,0))-INDEX(Matches!$H$2:$H$201,MATCH($A1037&amp;"-4",Matches!$J$2:$J$201,0))),0,IF(J1037-K1037=INDEX(Matches!$G$2:$G$201,MATCH($A1037&amp;"-4",Matches!$J$2:$J$201,0))-INDEX(Matches!$H$2:$H$201,MATCH($A1037&amp;"-4",Matches!$J$2:$J$201,0)),3,2))))),""))</f>
        <v/>
      </c>
      <c r="AB1037" s="12" t="str">
        <f aca="false">IF(OR($B1037="",L1037="",M1037=""),"",IFERROR(IF(OR(INDEX(Matches!$I$2:$I$201,MATCH($A1037&amp;"-5",Matches!$J$2:$J$201,0))="Void",INDEX(Matches!$G$2:$G$201,MATCH($A1037&amp;"-5",Matches!$J$2:$J$201,0))="",INDEX(Matches!$H$2:$H$201,MATCH($A1037&amp;"-5",Matches!$J$2:$J$201,0))=""),"",IF(AND($C1037&lt;&gt;"",INDEX(Matches!$F$2:$F$201,MATCH($A1037&amp;"-5",Matches!$J$2:$J$201,0))&lt;&gt;"",$C1037&gt;=INDEX(Matches!$F$2:$F$201,MATCH($A1037&amp;"-5",Matches!$J$2:$J$201,0))),"",IF(AND(L1037=INDEX(Matches!$G$2:$G$201,MATCH($A1037&amp;"-5",Matches!$J$2:$J$201,0)),M1037=INDEX(Matches!$H$2:$H$201,MATCH($A1037&amp;"-5",Matches!$J$2:$J$201,0))),5,IF(SIGN(L1037-M1037)&lt;&gt;SIGN(INDEX(Matches!$G$2:$G$201,MATCH($A1037&amp;"-5",Matches!$J$2:$J$201,0))-INDEX(Matches!$H$2:$H$201,MATCH($A1037&amp;"-5",Matches!$J$2:$J$201,0))),0,IF(L1037-M1037=INDEX(Matches!$G$2:$G$201,MATCH($A1037&amp;"-5",Matches!$J$2:$J$201,0))-INDEX(Matches!$H$2:$H$201,MATCH($A1037&amp;"-5",Matches!$J$2:$J$201,0)),3,2))))),""))</f>
        <v/>
      </c>
      <c r="AC1037" s="12" t="str">
        <f aca="false">IF(OR($B1037="",N1037="",O1037=""),"",IFERROR(IF(OR(INDEX(Matches!$I$2:$I$201,MATCH($A1037&amp;"-6",Matches!$J$2:$J$201,0))="Void",INDEX(Matches!$G$2:$G$201,MATCH($A1037&amp;"-6",Matches!$J$2:$J$201,0))="",INDEX(Matches!$H$2:$H$201,MATCH($A1037&amp;"-6",Matches!$J$2:$J$201,0))=""),"",IF(AND($C1037&lt;&gt;"",INDEX(Matches!$F$2:$F$201,MATCH($A1037&amp;"-6",Matches!$J$2:$J$201,0))&lt;&gt;"",$C1037&gt;=INDEX(Matches!$F$2:$F$201,MATCH($A1037&amp;"-6",Matches!$J$2:$J$201,0))),"",IF(AND(N1037=INDEX(Matches!$G$2:$G$201,MATCH($A1037&amp;"-6",Matches!$J$2:$J$201,0)),O1037=INDEX(Matches!$H$2:$H$201,MATCH($A1037&amp;"-6",Matches!$J$2:$J$201,0))),5,IF(SIGN(N1037-O1037)&lt;&gt;SIGN(INDEX(Matches!$G$2:$G$201,MATCH($A1037&amp;"-6",Matches!$J$2:$J$201,0))-INDEX(Matches!$H$2:$H$201,MATCH($A1037&amp;"-6",Matches!$J$2:$J$201,0))),0,IF(N1037-O1037=INDEX(Matches!$G$2:$G$201,MATCH($A1037&amp;"-6",Matches!$J$2:$J$201,0))-INDEX(Matches!$H$2:$H$201,MATCH($A1037&amp;"-6",Matches!$J$2:$J$201,0)),3,2))))),""))</f>
        <v/>
      </c>
      <c r="AD1037" s="12" t="str">
        <f aca="false">IF(OR($B1037="",P1037="",Q1037=""),"",IFERROR(IF(OR(INDEX(Matches!$I$2:$I$201,MATCH($A1037&amp;"-7",Matches!$J$2:$J$201,0))="Void",INDEX(Matches!$G$2:$G$201,MATCH($A1037&amp;"-7",Matches!$J$2:$J$201,0))="",INDEX(Matches!$H$2:$H$201,MATCH($A1037&amp;"-7",Matches!$J$2:$J$201,0))=""),"",IF(AND($C1037&lt;&gt;"",INDEX(Matches!$F$2:$F$201,MATCH($A1037&amp;"-7",Matches!$J$2:$J$201,0))&lt;&gt;"",$C1037&gt;=INDEX(Matches!$F$2:$F$201,MATCH($A1037&amp;"-7",Matches!$J$2:$J$201,0))),"",IF(AND(P1037=INDEX(Matches!$G$2:$G$201,MATCH($A1037&amp;"-7",Matches!$J$2:$J$201,0)),Q1037=INDEX(Matches!$H$2:$H$201,MATCH($A1037&amp;"-7",Matches!$J$2:$J$201,0))),5,IF(SIGN(P1037-Q1037)&lt;&gt;SIGN(INDEX(Matches!$G$2:$G$201,MATCH($A1037&amp;"-7",Matches!$J$2:$J$201,0))-INDEX(Matches!$H$2:$H$201,MATCH($A1037&amp;"-7",Matches!$J$2:$J$201,0))),0,IF(P1037-Q1037=INDEX(Matches!$G$2:$G$201,MATCH($A1037&amp;"-7",Matches!$J$2:$J$201,0))-INDEX(Matches!$H$2:$H$201,MATCH($A1037&amp;"-7",Matches!$J$2:$J$201,0)),3,2))))),""))</f>
        <v/>
      </c>
      <c r="AE1037" s="12" t="str">
        <f aca="false">IF(OR($B1037="",R1037="",S1037=""),"",IFERROR(IF(OR(INDEX(Matches!$I$2:$I$201,MATCH($A1037&amp;"-8",Matches!$J$2:$J$201,0))="Void",INDEX(Matches!$G$2:$G$201,MATCH($A1037&amp;"-8",Matches!$J$2:$J$201,0))="",INDEX(Matches!$H$2:$H$201,MATCH($A1037&amp;"-8",Matches!$J$2:$J$201,0))=""),"",IF(AND($C1037&lt;&gt;"",INDEX(Matches!$F$2:$F$201,MATCH($A1037&amp;"-8",Matches!$J$2:$J$201,0))&lt;&gt;"",$C1037&gt;=INDEX(Matches!$F$2:$F$201,MATCH($A1037&amp;"-8",Matches!$J$2:$J$201,0))),"",IF(AND(R1037=INDEX(Matches!$G$2:$G$201,MATCH($A1037&amp;"-8",Matches!$J$2:$J$201,0)),S1037=INDEX(Matches!$H$2:$H$201,MATCH($A1037&amp;"-8",Matches!$J$2:$J$201,0))),5,IF(SIGN(R1037-S1037)&lt;&gt;SIGN(INDEX(Matches!$G$2:$G$201,MATCH($A1037&amp;"-8",Matches!$J$2:$J$201,0))-INDEX(Matches!$H$2:$H$201,MATCH($A1037&amp;"-8",Matches!$J$2:$J$201,0))),0,IF(R1037-S1037=INDEX(Matches!$G$2:$G$201,MATCH($A1037&amp;"-8",Matches!$J$2:$J$201,0))-INDEX(Matches!$H$2:$H$201,MATCH($A1037&amp;"-8",Matches!$J$2:$J$201,0)),3,2))))),""))</f>
        <v/>
      </c>
      <c r="AF1037" s="12" t="str">
        <f aca="false">IF(OR($B1037="",T1037="",U1037=""),"",IFERROR(IF(OR(INDEX(Matches!$I$2:$I$201,MATCH($A1037&amp;"-9",Matches!$J$2:$J$201,0))="Void",INDEX(Matches!$G$2:$G$201,MATCH($A1037&amp;"-9",Matches!$J$2:$J$201,0))="",INDEX(Matches!$H$2:$H$201,MATCH($A1037&amp;"-9",Matches!$J$2:$J$201,0))=""),"",IF(AND($C1037&lt;&gt;"",INDEX(Matches!$F$2:$F$201,MATCH($A1037&amp;"-9",Matches!$J$2:$J$201,0))&lt;&gt;"",$C1037&gt;=INDEX(Matches!$F$2:$F$201,MATCH($A1037&amp;"-9",Matches!$J$2:$J$201,0))),"",IF(AND(T1037=INDEX(Matches!$G$2:$G$201,MATCH($A1037&amp;"-9",Matches!$J$2:$J$201,0)),U1037=INDEX(Matches!$H$2:$H$201,MATCH($A1037&amp;"-9",Matches!$J$2:$J$201,0))),5,IF(SIGN(T1037-U1037)&lt;&gt;SIGN(INDEX(Matches!$G$2:$G$201,MATCH($A1037&amp;"-9",Matches!$J$2:$J$201,0))-INDEX(Matches!$H$2:$H$201,MATCH($A1037&amp;"-9",Matches!$J$2:$J$201,0))),0,IF(T1037-U1037=INDEX(Matches!$G$2:$G$201,MATCH($A1037&amp;"-9",Matches!$J$2:$J$201,0))-INDEX(Matches!$H$2:$H$201,MATCH($A1037&amp;"-9",Matches!$J$2:$J$201,0)),3,2))))),""))</f>
        <v/>
      </c>
      <c r="AG1037" s="12" t="str">
        <f aca="false">IF(OR($B1037="",V1037="",W1037=""),"",IFERROR(IF(OR(INDEX(Matches!$I$2:$I$201,MATCH($A1037&amp;"-10",Matches!$J$2:$J$201,0))="Void",INDEX(Matches!$G$2:$G$201,MATCH($A1037&amp;"-10",Matches!$J$2:$J$201,0))="",INDEX(Matches!$H$2:$H$201,MATCH($A1037&amp;"-10",Matches!$J$2:$J$201,0))=""),"",IF(AND($C1037&lt;&gt;"",INDEX(Matches!$F$2:$F$201,MATCH($A1037&amp;"-10",Matches!$J$2:$J$201,0))&lt;&gt;"",$C1037&gt;=INDEX(Matches!$F$2:$F$201,MATCH($A1037&amp;"-10",Matches!$J$2:$J$201,0))),"",IF(AND(V1037=INDEX(Matches!$G$2:$G$201,MATCH($A1037&amp;"-10",Matches!$J$2:$J$201,0)),W1037=INDEX(Matches!$H$2:$H$201,MATCH($A1037&amp;"-10",Matches!$J$2:$J$201,0))),5,IF(SIGN(V1037-W1037)&lt;&gt;SIGN(INDEX(Matches!$G$2:$G$201,MATCH($A1037&amp;"-10",Matches!$J$2:$J$201,0))-INDEX(Matches!$H$2:$H$201,MATCH($A1037&amp;"-10",Matches!$J$2:$J$201,0))),0,IF(V1037-W1037=INDEX(Matches!$G$2:$G$201,MATCH($A1037&amp;"-10",Matches!$J$2:$J$201,0))-INDEX(Matches!$H$2:$H$201,MATCH($A1037&amp;"-10",Matches!$J$2:$J$201,0)),3,2))))),""))</f>
        <v/>
      </c>
      <c r="AH1037" s="13" t="str">
        <f aca="false">IF($B1037="","",SUM(X1037:AG1037))</f>
        <v/>
      </c>
      <c r="AI1037" s="12" t="str">
        <f aca="false">IF($B1037="","",COUNTIF(X1037:AG1037,5))</f>
        <v/>
      </c>
      <c r="AJ1037" s="12" t="str">
        <f aca="false">IF($B1037="","",COUNTIF(X1037:AG1037,"&gt;=2"))</f>
        <v/>
      </c>
      <c r="AK1037" s="12" t="str">
        <f aca="false">IF($B1037="","",COUNT(X1037:AG1037))</f>
        <v/>
      </c>
    </row>
    <row r="1038" customFormat="false" ht="15" hidden="false" customHeight="false" outlineLevel="0" collapsed="false">
      <c r="A1038" s="7"/>
      <c r="B1038" s="7"/>
      <c r="C1038" s="11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12" t="str">
        <f aca="false">IF(OR($B1038="",D1038="",E1038=""),"",IFERROR(IF(OR(INDEX(Matches!$I$2:$I$201,MATCH($A1038&amp;"-1",Matches!$J$2:$J$201,0))="Void",INDEX(Matches!$G$2:$G$201,MATCH($A1038&amp;"-1",Matches!$J$2:$J$201,0))="",INDEX(Matches!$H$2:$H$201,MATCH($A1038&amp;"-1",Matches!$J$2:$J$201,0))=""),"",IF(AND($C1038&lt;&gt;"",INDEX(Matches!$F$2:$F$201,MATCH($A1038&amp;"-1",Matches!$J$2:$J$201,0))&lt;&gt;"",$C1038&gt;=INDEX(Matches!$F$2:$F$201,MATCH($A1038&amp;"-1",Matches!$J$2:$J$201,0))),"",IF(AND(D1038=INDEX(Matches!$G$2:$G$201,MATCH($A1038&amp;"-1",Matches!$J$2:$J$201,0)),E1038=INDEX(Matches!$H$2:$H$201,MATCH($A1038&amp;"-1",Matches!$J$2:$J$201,0))),5,IF(SIGN(D1038-E1038)&lt;&gt;SIGN(INDEX(Matches!$G$2:$G$201,MATCH($A1038&amp;"-1",Matches!$J$2:$J$201,0))-INDEX(Matches!$H$2:$H$201,MATCH($A1038&amp;"-1",Matches!$J$2:$J$201,0))),0,IF(D1038-E1038=INDEX(Matches!$G$2:$G$201,MATCH($A1038&amp;"-1",Matches!$J$2:$J$201,0))-INDEX(Matches!$H$2:$H$201,MATCH($A1038&amp;"-1",Matches!$J$2:$J$201,0)),3,2))))),""))</f>
        <v/>
      </c>
      <c r="Y1038" s="12" t="str">
        <f aca="false">IF(OR($B1038="",F1038="",G1038=""),"",IFERROR(IF(OR(INDEX(Matches!$I$2:$I$201,MATCH($A1038&amp;"-2",Matches!$J$2:$J$201,0))="Void",INDEX(Matches!$G$2:$G$201,MATCH($A1038&amp;"-2",Matches!$J$2:$J$201,0))="",INDEX(Matches!$H$2:$H$201,MATCH($A1038&amp;"-2",Matches!$J$2:$J$201,0))=""),"",IF(AND($C1038&lt;&gt;"",INDEX(Matches!$F$2:$F$201,MATCH($A1038&amp;"-2",Matches!$J$2:$J$201,0))&lt;&gt;"",$C1038&gt;=INDEX(Matches!$F$2:$F$201,MATCH($A1038&amp;"-2",Matches!$J$2:$J$201,0))),"",IF(AND(F1038=INDEX(Matches!$G$2:$G$201,MATCH($A1038&amp;"-2",Matches!$J$2:$J$201,0)),G1038=INDEX(Matches!$H$2:$H$201,MATCH($A1038&amp;"-2",Matches!$J$2:$J$201,0))),5,IF(SIGN(F1038-G1038)&lt;&gt;SIGN(INDEX(Matches!$G$2:$G$201,MATCH($A1038&amp;"-2",Matches!$J$2:$J$201,0))-INDEX(Matches!$H$2:$H$201,MATCH($A1038&amp;"-2",Matches!$J$2:$J$201,0))),0,IF(F1038-G1038=INDEX(Matches!$G$2:$G$201,MATCH($A1038&amp;"-2",Matches!$J$2:$J$201,0))-INDEX(Matches!$H$2:$H$201,MATCH($A1038&amp;"-2",Matches!$J$2:$J$201,0)),3,2))))),""))</f>
        <v/>
      </c>
      <c r="Z1038" s="12" t="str">
        <f aca="false">IF(OR($B1038="",H1038="",I1038=""),"",IFERROR(IF(OR(INDEX(Matches!$I$2:$I$201,MATCH($A1038&amp;"-3",Matches!$J$2:$J$201,0))="Void",INDEX(Matches!$G$2:$G$201,MATCH($A1038&amp;"-3",Matches!$J$2:$J$201,0))="",INDEX(Matches!$H$2:$H$201,MATCH($A1038&amp;"-3",Matches!$J$2:$J$201,0))=""),"",IF(AND($C1038&lt;&gt;"",INDEX(Matches!$F$2:$F$201,MATCH($A1038&amp;"-3",Matches!$J$2:$J$201,0))&lt;&gt;"",$C1038&gt;=INDEX(Matches!$F$2:$F$201,MATCH($A1038&amp;"-3",Matches!$J$2:$J$201,0))),"",IF(AND(H1038=INDEX(Matches!$G$2:$G$201,MATCH($A1038&amp;"-3",Matches!$J$2:$J$201,0)),I1038=INDEX(Matches!$H$2:$H$201,MATCH($A1038&amp;"-3",Matches!$J$2:$J$201,0))),5,IF(SIGN(H1038-I1038)&lt;&gt;SIGN(INDEX(Matches!$G$2:$G$201,MATCH($A1038&amp;"-3",Matches!$J$2:$J$201,0))-INDEX(Matches!$H$2:$H$201,MATCH($A1038&amp;"-3",Matches!$J$2:$J$201,0))),0,IF(H1038-I1038=INDEX(Matches!$G$2:$G$201,MATCH($A1038&amp;"-3",Matches!$J$2:$J$201,0))-INDEX(Matches!$H$2:$H$201,MATCH($A1038&amp;"-3",Matches!$J$2:$J$201,0)),3,2))))),""))</f>
        <v/>
      </c>
      <c r="AA1038" s="12" t="str">
        <f aca="false">IF(OR($B1038="",J1038="",K1038=""),"",IFERROR(IF(OR(INDEX(Matches!$I$2:$I$201,MATCH($A1038&amp;"-4",Matches!$J$2:$J$201,0))="Void",INDEX(Matches!$G$2:$G$201,MATCH($A1038&amp;"-4",Matches!$J$2:$J$201,0))="",INDEX(Matches!$H$2:$H$201,MATCH($A1038&amp;"-4",Matches!$J$2:$J$201,0))=""),"",IF(AND($C1038&lt;&gt;"",INDEX(Matches!$F$2:$F$201,MATCH($A1038&amp;"-4",Matches!$J$2:$J$201,0))&lt;&gt;"",$C1038&gt;=INDEX(Matches!$F$2:$F$201,MATCH($A1038&amp;"-4",Matches!$J$2:$J$201,0))),"",IF(AND(J1038=INDEX(Matches!$G$2:$G$201,MATCH($A1038&amp;"-4",Matches!$J$2:$J$201,0)),K1038=INDEX(Matches!$H$2:$H$201,MATCH($A1038&amp;"-4",Matches!$J$2:$J$201,0))),5,IF(SIGN(J1038-K1038)&lt;&gt;SIGN(INDEX(Matches!$G$2:$G$201,MATCH($A1038&amp;"-4",Matches!$J$2:$J$201,0))-INDEX(Matches!$H$2:$H$201,MATCH($A1038&amp;"-4",Matches!$J$2:$J$201,0))),0,IF(J1038-K1038=INDEX(Matches!$G$2:$G$201,MATCH($A1038&amp;"-4",Matches!$J$2:$J$201,0))-INDEX(Matches!$H$2:$H$201,MATCH($A1038&amp;"-4",Matches!$J$2:$J$201,0)),3,2))))),""))</f>
        <v/>
      </c>
      <c r="AB1038" s="12" t="str">
        <f aca="false">IF(OR($B1038="",L1038="",M1038=""),"",IFERROR(IF(OR(INDEX(Matches!$I$2:$I$201,MATCH($A1038&amp;"-5",Matches!$J$2:$J$201,0))="Void",INDEX(Matches!$G$2:$G$201,MATCH($A1038&amp;"-5",Matches!$J$2:$J$201,0))="",INDEX(Matches!$H$2:$H$201,MATCH($A1038&amp;"-5",Matches!$J$2:$J$201,0))=""),"",IF(AND($C1038&lt;&gt;"",INDEX(Matches!$F$2:$F$201,MATCH($A1038&amp;"-5",Matches!$J$2:$J$201,0))&lt;&gt;"",$C1038&gt;=INDEX(Matches!$F$2:$F$201,MATCH($A1038&amp;"-5",Matches!$J$2:$J$201,0))),"",IF(AND(L1038=INDEX(Matches!$G$2:$G$201,MATCH($A1038&amp;"-5",Matches!$J$2:$J$201,0)),M1038=INDEX(Matches!$H$2:$H$201,MATCH($A1038&amp;"-5",Matches!$J$2:$J$201,0))),5,IF(SIGN(L1038-M1038)&lt;&gt;SIGN(INDEX(Matches!$G$2:$G$201,MATCH($A1038&amp;"-5",Matches!$J$2:$J$201,0))-INDEX(Matches!$H$2:$H$201,MATCH($A1038&amp;"-5",Matches!$J$2:$J$201,0))),0,IF(L1038-M1038=INDEX(Matches!$G$2:$G$201,MATCH($A1038&amp;"-5",Matches!$J$2:$J$201,0))-INDEX(Matches!$H$2:$H$201,MATCH($A1038&amp;"-5",Matches!$J$2:$J$201,0)),3,2))))),""))</f>
        <v/>
      </c>
      <c r="AC1038" s="12" t="str">
        <f aca="false">IF(OR($B1038="",N1038="",O1038=""),"",IFERROR(IF(OR(INDEX(Matches!$I$2:$I$201,MATCH($A1038&amp;"-6",Matches!$J$2:$J$201,0))="Void",INDEX(Matches!$G$2:$G$201,MATCH($A1038&amp;"-6",Matches!$J$2:$J$201,0))="",INDEX(Matches!$H$2:$H$201,MATCH($A1038&amp;"-6",Matches!$J$2:$J$201,0))=""),"",IF(AND($C1038&lt;&gt;"",INDEX(Matches!$F$2:$F$201,MATCH($A1038&amp;"-6",Matches!$J$2:$J$201,0))&lt;&gt;"",$C1038&gt;=INDEX(Matches!$F$2:$F$201,MATCH($A1038&amp;"-6",Matches!$J$2:$J$201,0))),"",IF(AND(N1038=INDEX(Matches!$G$2:$G$201,MATCH($A1038&amp;"-6",Matches!$J$2:$J$201,0)),O1038=INDEX(Matches!$H$2:$H$201,MATCH($A1038&amp;"-6",Matches!$J$2:$J$201,0))),5,IF(SIGN(N1038-O1038)&lt;&gt;SIGN(INDEX(Matches!$G$2:$G$201,MATCH($A1038&amp;"-6",Matches!$J$2:$J$201,0))-INDEX(Matches!$H$2:$H$201,MATCH($A1038&amp;"-6",Matches!$J$2:$J$201,0))),0,IF(N1038-O1038=INDEX(Matches!$G$2:$G$201,MATCH($A1038&amp;"-6",Matches!$J$2:$J$201,0))-INDEX(Matches!$H$2:$H$201,MATCH($A1038&amp;"-6",Matches!$J$2:$J$201,0)),3,2))))),""))</f>
        <v/>
      </c>
      <c r="AD1038" s="12" t="str">
        <f aca="false">IF(OR($B1038="",P1038="",Q1038=""),"",IFERROR(IF(OR(INDEX(Matches!$I$2:$I$201,MATCH($A1038&amp;"-7",Matches!$J$2:$J$201,0))="Void",INDEX(Matches!$G$2:$G$201,MATCH($A1038&amp;"-7",Matches!$J$2:$J$201,0))="",INDEX(Matches!$H$2:$H$201,MATCH($A1038&amp;"-7",Matches!$J$2:$J$201,0))=""),"",IF(AND($C1038&lt;&gt;"",INDEX(Matches!$F$2:$F$201,MATCH($A1038&amp;"-7",Matches!$J$2:$J$201,0))&lt;&gt;"",$C1038&gt;=INDEX(Matches!$F$2:$F$201,MATCH($A1038&amp;"-7",Matches!$J$2:$J$201,0))),"",IF(AND(P1038=INDEX(Matches!$G$2:$G$201,MATCH($A1038&amp;"-7",Matches!$J$2:$J$201,0)),Q1038=INDEX(Matches!$H$2:$H$201,MATCH($A1038&amp;"-7",Matches!$J$2:$J$201,0))),5,IF(SIGN(P1038-Q1038)&lt;&gt;SIGN(INDEX(Matches!$G$2:$G$201,MATCH($A1038&amp;"-7",Matches!$J$2:$J$201,0))-INDEX(Matches!$H$2:$H$201,MATCH($A1038&amp;"-7",Matches!$J$2:$J$201,0))),0,IF(P1038-Q1038=INDEX(Matches!$G$2:$G$201,MATCH($A1038&amp;"-7",Matches!$J$2:$J$201,0))-INDEX(Matches!$H$2:$H$201,MATCH($A1038&amp;"-7",Matches!$J$2:$J$201,0)),3,2))))),""))</f>
        <v/>
      </c>
      <c r="AE1038" s="12" t="str">
        <f aca="false">IF(OR($B1038="",R1038="",S1038=""),"",IFERROR(IF(OR(INDEX(Matches!$I$2:$I$201,MATCH($A1038&amp;"-8",Matches!$J$2:$J$201,0))="Void",INDEX(Matches!$G$2:$G$201,MATCH($A1038&amp;"-8",Matches!$J$2:$J$201,0))="",INDEX(Matches!$H$2:$H$201,MATCH($A1038&amp;"-8",Matches!$J$2:$J$201,0))=""),"",IF(AND($C1038&lt;&gt;"",INDEX(Matches!$F$2:$F$201,MATCH($A1038&amp;"-8",Matches!$J$2:$J$201,0))&lt;&gt;"",$C1038&gt;=INDEX(Matches!$F$2:$F$201,MATCH($A1038&amp;"-8",Matches!$J$2:$J$201,0))),"",IF(AND(R1038=INDEX(Matches!$G$2:$G$201,MATCH($A1038&amp;"-8",Matches!$J$2:$J$201,0)),S1038=INDEX(Matches!$H$2:$H$201,MATCH($A1038&amp;"-8",Matches!$J$2:$J$201,0))),5,IF(SIGN(R1038-S1038)&lt;&gt;SIGN(INDEX(Matches!$G$2:$G$201,MATCH($A1038&amp;"-8",Matches!$J$2:$J$201,0))-INDEX(Matches!$H$2:$H$201,MATCH($A1038&amp;"-8",Matches!$J$2:$J$201,0))),0,IF(R1038-S1038=INDEX(Matches!$G$2:$G$201,MATCH($A1038&amp;"-8",Matches!$J$2:$J$201,0))-INDEX(Matches!$H$2:$H$201,MATCH($A1038&amp;"-8",Matches!$J$2:$J$201,0)),3,2))))),""))</f>
        <v/>
      </c>
      <c r="AF1038" s="12" t="str">
        <f aca="false">IF(OR($B1038="",T1038="",U1038=""),"",IFERROR(IF(OR(INDEX(Matches!$I$2:$I$201,MATCH($A1038&amp;"-9",Matches!$J$2:$J$201,0))="Void",INDEX(Matches!$G$2:$G$201,MATCH($A1038&amp;"-9",Matches!$J$2:$J$201,0))="",INDEX(Matches!$H$2:$H$201,MATCH($A1038&amp;"-9",Matches!$J$2:$J$201,0))=""),"",IF(AND($C1038&lt;&gt;"",INDEX(Matches!$F$2:$F$201,MATCH($A1038&amp;"-9",Matches!$J$2:$J$201,0))&lt;&gt;"",$C1038&gt;=INDEX(Matches!$F$2:$F$201,MATCH($A1038&amp;"-9",Matches!$J$2:$J$201,0))),"",IF(AND(T1038=INDEX(Matches!$G$2:$G$201,MATCH($A1038&amp;"-9",Matches!$J$2:$J$201,0)),U1038=INDEX(Matches!$H$2:$H$201,MATCH($A1038&amp;"-9",Matches!$J$2:$J$201,0))),5,IF(SIGN(T1038-U1038)&lt;&gt;SIGN(INDEX(Matches!$G$2:$G$201,MATCH($A1038&amp;"-9",Matches!$J$2:$J$201,0))-INDEX(Matches!$H$2:$H$201,MATCH($A1038&amp;"-9",Matches!$J$2:$J$201,0))),0,IF(T1038-U1038=INDEX(Matches!$G$2:$G$201,MATCH($A1038&amp;"-9",Matches!$J$2:$J$201,0))-INDEX(Matches!$H$2:$H$201,MATCH($A1038&amp;"-9",Matches!$J$2:$J$201,0)),3,2))))),""))</f>
        <v/>
      </c>
      <c r="AG1038" s="12" t="str">
        <f aca="false">IF(OR($B1038="",V1038="",W1038=""),"",IFERROR(IF(OR(INDEX(Matches!$I$2:$I$201,MATCH($A1038&amp;"-10",Matches!$J$2:$J$201,0))="Void",INDEX(Matches!$G$2:$G$201,MATCH($A1038&amp;"-10",Matches!$J$2:$J$201,0))="",INDEX(Matches!$H$2:$H$201,MATCH($A1038&amp;"-10",Matches!$J$2:$J$201,0))=""),"",IF(AND($C1038&lt;&gt;"",INDEX(Matches!$F$2:$F$201,MATCH($A1038&amp;"-10",Matches!$J$2:$J$201,0))&lt;&gt;"",$C1038&gt;=INDEX(Matches!$F$2:$F$201,MATCH($A1038&amp;"-10",Matches!$J$2:$J$201,0))),"",IF(AND(V1038=INDEX(Matches!$G$2:$G$201,MATCH($A1038&amp;"-10",Matches!$J$2:$J$201,0)),W1038=INDEX(Matches!$H$2:$H$201,MATCH($A1038&amp;"-10",Matches!$J$2:$J$201,0))),5,IF(SIGN(V1038-W1038)&lt;&gt;SIGN(INDEX(Matches!$G$2:$G$201,MATCH($A1038&amp;"-10",Matches!$J$2:$J$201,0))-INDEX(Matches!$H$2:$H$201,MATCH($A1038&amp;"-10",Matches!$J$2:$J$201,0))),0,IF(V1038-W1038=INDEX(Matches!$G$2:$G$201,MATCH($A1038&amp;"-10",Matches!$J$2:$J$201,0))-INDEX(Matches!$H$2:$H$201,MATCH($A1038&amp;"-10",Matches!$J$2:$J$201,0)),3,2))))),""))</f>
        <v/>
      </c>
      <c r="AH1038" s="13" t="str">
        <f aca="false">IF($B1038="","",SUM(X1038:AG1038))</f>
        <v/>
      </c>
      <c r="AI1038" s="12" t="str">
        <f aca="false">IF($B1038="","",COUNTIF(X1038:AG1038,5))</f>
        <v/>
      </c>
      <c r="AJ1038" s="12" t="str">
        <f aca="false">IF($B1038="","",COUNTIF(X1038:AG1038,"&gt;=2"))</f>
        <v/>
      </c>
      <c r="AK1038" s="12" t="str">
        <f aca="false">IF($B1038="","",COUNT(X1038:AG1038))</f>
        <v/>
      </c>
    </row>
    <row r="1039" customFormat="false" ht="15" hidden="false" customHeight="false" outlineLevel="0" collapsed="false">
      <c r="A1039" s="7"/>
      <c r="B1039" s="7"/>
      <c r="C1039" s="11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12" t="str">
        <f aca="false">IF(OR($B1039="",D1039="",E1039=""),"",IFERROR(IF(OR(INDEX(Matches!$I$2:$I$201,MATCH($A1039&amp;"-1",Matches!$J$2:$J$201,0))="Void",INDEX(Matches!$G$2:$G$201,MATCH($A1039&amp;"-1",Matches!$J$2:$J$201,0))="",INDEX(Matches!$H$2:$H$201,MATCH($A1039&amp;"-1",Matches!$J$2:$J$201,0))=""),"",IF(AND($C1039&lt;&gt;"",INDEX(Matches!$F$2:$F$201,MATCH($A1039&amp;"-1",Matches!$J$2:$J$201,0))&lt;&gt;"",$C1039&gt;=INDEX(Matches!$F$2:$F$201,MATCH($A1039&amp;"-1",Matches!$J$2:$J$201,0))),"",IF(AND(D1039=INDEX(Matches!$G$2:$G$201,MATCH($A1039&amp;"-1",Matches!$J$2:$J$201,0)),E1039=INDEX(Matches!$H$2:$H$201,MATCH($A1039&amp;"-1",Matches!$J$2:$J$201,0))),5,IF(SIGN(D1039-E1039)&lt;&gt;SIGN(INDEX(Matches!$G$2:$G$201,MATCH($A1039&amp;"-1",Matches!$J$2:$J$201,0))-INDEX(Matches!$H$2:$H$201,MATCH($A1039&amp;"-1",Matches!$J$2:$J$201,0))),0,IF(D1039-E1039=INDEX(Matches!$G$2:$G$201,MATCH($A1039&amp;"-1",Matches!$J$2:$J$201,0))-INDEX(Matches!$H$2:$H$201,MATCH($A1039&amp;"-1",Matches!$J$2:$J$201,0)),3,2))))),""))</f>
        <v/>
      </c>
      <c r="Y1039" s="12" t="str">
        <f aca="false">IF(OR($B1039="",F1039="",G1039=""),"",IFERROR(IF(OR(INDEX(Matches!$I$2:$I$201,MATCH($A1039&amp;"-2",Matches!$J$2:$J$201,0))="Void",INDEX(Matches!$G$2:$G$201,MATCH($A1039&amp;"-2",Matches!$J$2:$J$201,0))="",INDEX(Matches!$H$2:$H$201,MATCH($A1039&amp;"-2",Matches!$J$2:$J$201,0))=""),"",IF(AND($C1039&lt;&gt;"",INDEX(Matches!$F$2:$F$201,MATCH($A1039&amp;"-2",Matches!$J$2:$J$201,0))&lt;&gt;"",$C1039&gt;=INDEX(Matches!$F$2:$F$201,MATCH($A1039&amp;"-2",Matches!$J$2:$J$201,0))),"",IF(AND(F1039=INDEX(Matches!$G$2:$G$201,MATCH($A1039&amp;"-2",Matches!$J$2:$J$201,0)),G1039=INDEX(Matches!$H$2:$H$201,MATCH($A1039&amp;"-2",Matches!$J$2:$J$201,0))),5,IF(SIGN(F1039-G1039)&lt;&gt;SIGN(INDEX(Matches!$G$2:$G$201,MATCH($A1039&amp;"-2",Matches!$J$2:$J$201,0))-INDEX(Matches!$H$2:$H$201,MATCH($A1039&amp;"-2",Matches!$J$2:$J$201,0))),0,IF(F1039-G1039=INDEX(Matches!$G$2:$G$201,MATCH($A1039&amp;"-2",Matches!$J$2:$J$201,0))-INDEX(Matches!$H$2:$H$201,MATCH($A1039&amp;"-2",Matches!$J$2:$J$201,0)),3,2))))),""))</f>
        <v/>
      </c>
      <c r="Z1039" s="12" t="str">
        <f aca="false">IF(OR($B1039="",H1039="",I1039=""),"",IFERROR(IF(OR(INDEX(Matches!$I$2:$I$201,MATCH($A1039&amp;"-3",Matches!$J$2:$J$201,0))="Void",INDEX(Matches!$G$2:$G$201,MATCH($A1039&amp;"-3",Matches!$J$2:$J$201,0))="",INDEX(Matches!$H$2:$H$201,MATCH($A1039&amp;"-3",Matches!$J$2:$J$201,0))=""),"",IF(AND($C1039&lt;&gt;"",INDEX(Matches!$F$2:$F$201,MATCH($A1039&amp;"-3",Matches!$J$2:$J$201,0))&lt;&gt;"",$C1039&gt;=INDEX(Matches!$F$2:$F$201,MATCH($A1039&amp;"-3",Matches!$J$2:$J$201,0))),"",IF(AND(H1039=INDEX(Matches!$G$2:$G$201,MATCH($A1039&amp;"-3",Matches!$J$2:$J$201,0)),I1039=INDEX(Matches!$H$2:$H$201,MATCH($A1039&amp;"-3",Matches!$J$2:$J$201,0))),5,IF(SIGN(H1039-I1039)&lt;&gt;SIGN(INDEX(Matches!$G$2:$G$201,MATCH($A1039&amp;"-3",Matches!$J$2:$J$201,0))-INDEX(Matches!$H$2:$H$201,MATCH($A1039&amp;"-3",Matches!$J$2:$J$201,0))),0,IF(H1039-I1039=INDEX(Matches!$G$2:$G$201,MATCH($A1039&amp;"-3",Matches!$J$2:$J$201,0))-INDEX(Matches!$H$2:$H$201,MATCH($A1039&amp;"-3",Matches!$J$2:$J$201,0)),3,2))))),""))</f>
        <v/>
      </c>
      <c r="AA1039" s="12" t="str">
        <f aca="false">IF(OR($B1039="",J1039="",K1039=""),"",IFERROR(IF(OR(INDEX(Matches!$I$2:$I$201,MATCH($A1039&amp;"-4",Matches!$J$2:$J$201,0))="Void",INDEX(Matches!$G$2:$G$201,MATCH($A1039&amp;"-4",Matches!$J$2:$J$201,0))="",INDEX(Matches!$H$2:$H$201,MATCH($A1039&amp;"-4",Matches!$J$2:$J$201,0))=""),"",IF(AND($C1039&lt;&gt;"",INDEX(Matches!$F$2:$F$201,MATCH($A1039&amp;"-4",Matches!$J$2:$J$201,0))&lt;&gt;"",$C1039&gt;=INDEX(Matches!$F$2:$F$201,MATCH($A1039&amp;"-4",Matches!$J$2:$J$201,0))),"",IF(AND(J1039=INDEX(Matches!$G$2:$G$201,MATCH($A1039&amp;"-4",Matches!$J$2:$J$201,0)),K1039=INDEX(Matches!$H$2:$H$201,MATCH($A1039&amp;"-4",Matches!$J$2:$J$201,0))),5,IF(SIGN(J1039-K1039)&lt;&gt;SIGN(INDEX(Matches!$G$2:$G$201,MATCH($A1039&amp;"-4",Matches!$J$2:$J$201,0))-INDEX(Matches!$H$2:$H$201,MATCH($A1039&amp;"-4",Matches!$J$2:$J$201,0))),0,IF(J1039-K1039=INDEX(Matches!$G$2:$G$201,MATCH($A1039&amp;"-4",Matches!$J$2:$J$201,0))-INDEX(Matches!$H$2:$H$201,MATCH($A1039&amp;"-4",Matches!$J$2:$J$201,0)),3,2))))),""))</f>
        <v/>
      </c>
      <c r="AB1039" s="12" t="str">
        <f aca="false">IF(OR($B1039="",L1039="",M1039=""),"",IFERROR(IF(OR(INDEX(Matches!$I$2:$I$201,MATCH($A1039&amp;"-5",Matches!$J$2:$J$201,0))="Void",INDEX(Matches!$G$2:$G$201,MATCH($A1039&amp;"-5",Matches!$J$2:$J$201,0))="",INDEX(Matches!$H$2:$H$201,MATCH($A1039&amp;"-5",Matches!$J$2:$J$201,0))=""),"",IF(AND($C1039&lt;&gt;"",INDEX(Matches!$F$2:$F$201,MATCH($A1039&amp;"-5",Matches!$J$2:$J$201,0))&lt;&gt;"",$C1039&gt;=INDEX(Matches!$F$2:$F$201,MATCH($A1039&amp;"-5",Matches!$J$2:$J$201,0))),"",IF(AND(L1039=INDEX(Matches!$G$2:$G$201,MATCH($A1039&amp;"-5",Matches!$J$2:$J$201,0)),M1039=INDEX(Matches!$H$2:$H$201,MATCH($A1039&amp;"-5",Matches!$J$2:$J$201,0))),5,IF(SIGN(L1039-M1039)&lt;&gt;SIGN(INDEX(Matches!$G$2:$G$201,MATCH($A1039&amp;"-5",Matches!$J$2:$J$201,0))-INDEX(Matches!$H$2:$H$201,MATCH($A1039&amp;"-5",Matches!$J$2:$J$201,0))),0,IF(L1039-M1039=INDEX(Matches!$G$2:$G$201,MATCH($A1039&amp;"-5",Matches!$J$2:$J$201,0))-INDEX(Matches!$H$2:$H$201,MATCH($A1039&amp;"-5",Matches!$J$2:$J$201,0)),3,2))))),""))</f>
        <v/>
      </c>
      <c r="AC1039" s="12" t="str">
        <f aca="false">IF(OR($B1039="",N1039="",O1039=""),"",IFERROR(IF(OR(INDEX(Matches!$I$2:$I$201,MATCH($A1039&amp;"-6",Matches!$J$2:$J$201,0))="Void",INDEX(Matches!$G$2:$G$201,MATCH($A1039&amp;"-6",Matches!$J$2:$J$201,0))="",INDEX(Matches!$H$2:$H$201,MATCH($A1039&amp;"-6",Matches!$J$2:$J$201,0))=""),"",IF(AND($C1039&lt;&gt;"",INDEX(Matches!$F$2:$F$201,MATCH($A1039&amp;"-6",Matches!$J$2:$J$201,0))&lt;&gt;"",$C1039&gt;=INDEX(Matches!$F$2:$F$201,MATCH($A1039&amp;"-6",Matches!$J$2:$J$201,0))),"",IF(AND(N1039=INDEX(Matches!$G$2:$G$201,MATCH($A1039&amp;"-6",Matches!$J$2:$J$201,0)),O1039=INDEX(Matches!$H$2:$H$201,MATCH($A1039&amp;"-6",Matches!$J$2:$J$201,0))),5,IF(SIGN(N1039-O1039)&lt;&gt;SIGN(INDEX(Matches!$G$2:$G$201,MATCH($A1039&amp;"-6",Matches!$J$2:$J$201,0))-INDEX(Matches!$H$2:$H$201,MATCH($A1039&amp;"-6",Matches!$J$2:$J$201,0))),0,IF(N1039-O1039=INDEX(Matches!$G$2:$G$201,MATCH($A1039&amp;"-6",Matches!$J$2:$J$201,0))-INDEX(Matches!$H$2:$H$201,MATCH($A1039&amp;"-6",Matches!$J$2:$J$201,0)),3,2))))),""))</f>
        <v/>
      </c>
      <c r="AD1039" s="12" t="str">
        <f aca="false">IF(OR($B1039="",P1039="",Q1039=""),"",IFERROR(IF(OR(INDEX(Matches!$I$2:$I$201,MATCH($A1039&amp;"-7",Matches!$J$2:$J$201,0))="Void",INDEX(Matches!$G$2:$G$201,MATCH($A1039&amp;"-7",Matches!$J$2:$J$201,0))="",INDEX(Matches!$H$2:$H$201,MATCH($A1039&amp;"-7",Matches!$J$2:$J$201,0))=""),"",IF(AND($C1039&lt;&gt;"",INDEX(Matches!$F$2:$F$201,MATCH($A1039&amp;"-7",Matches!$J$2:$J$201,0))&lt;&gt;"",$C1039&gt;=INDEX(Matches!$F$2:$F$201,MATCH($A1039&amp;"-7",Matches!$J$2:$J$201,0))),"",IF(AND(P1039=INDEX(Matches!$G$2:$G$201,MATCH($A1039&amp;"-7",Matches!$J$2:$J$201,0)),Q1039=INDEX(Matches!$H$2:$H$201,MATCH($A1039&amp;"-7",Matches!$J$2:$J$201,0))),5,IF(SIGN(P1039-Q1039)&lt;&gt;SIGN(INDEX(Matches!$G$2:$G$201,MATCH($A1039&amp;"-7",Matches!$J$2:$J$201,0))-INDEX(Matches!$H$2:$H$201,MATCH($A1039&amp;"-7",Matches!$J$2:$J$201,0))),0,IF(P1039-Q1039=INDEX(Matches!$G$2:$G$201,MATCH($A1039&amp;"-7",Matches!$J$2:$J$201,0))-INDEX(Matches!$H$2:$H$201,MATCH($A1039&amp;"-7",Matches!$J$2:$J$201,0)),3,2))))),""))</f>
        <v/>
      </c>
      <c r="AE1039" s="12" t="str">
        <f aca="false">IF(OR($B1039="",R1039="",S1039=""),"",IFERROR(IF(OR(INDEX(Matches!$I$2:$I$201,MATCH($A1039&amp;"-8",Matches!$J$2:$J$201,0))="Void",INDEX(Matches!$G$2:$G$201,MATCH($A1039&amp;"-8",Matches!$J$2:$J$201,0))="",INDEX(Matches!$H$2:$H$201,MATCH($A1039&amp;"-8",Matches!$J$2:$J$201,0))=""),"",IF(AND($C1039&lt;&gt;"",INDEX(Matches!$F$2:$F$201,MATCH($A1039&amp;"-8",Matches!$J$2:$J$201,0))&lt;&gt;"",$C1039&gt;=INDEX(Matches!$F$2:$F$201,MATCH($A1039&amp;"-8",Matches!$J$2:$J$201,0))),"",IF(AND(R1039=INDEX(Matches!$G$2:$G$201,MATCH($A1039&amp;"-8",Matches!$J$2:$J$201,0)),S1039=INDEX(Matches!$H$2:$H$201,MATCH($A1039&amp;"-8",Matches!$J$2:$J$201,0))),5,IF(SIGN(R1039-S1039)&lt;&gt;SIGN(INDEX(Matches!$G$2:$G$201,MATCH($A1039&amp;"-8",Matches!$J$2:$J$201,0))-INDEX(Matches!$H$2:$H$201,MATCH($A1039&amp;"-8",Matches!$J$2:$J$201,0))),0,IF(R1039-S1039=INDEX(Matches!$G$2:$G$201,MATCH($A1039&amp;"-8",Matches!$J$2:$J$201,0))-INDEX(Matches!$H$2:$H$201,MATCH($A1039&amp;"-8",Matches!$J$2:$J$201,0)),3,2))))),""))</f>
        <v/>
      </c>
      <c r="AF1039" s="12" t="str">
        <f aca="false">IF(OR($B1039="",T1039="",U1039=""),"",IFERROR(IF(OR(INDEX(Matches!$I$2:$I$201,MATCH($A1039&amp;"-9",Matches!$J$2:$J$201,0))="Void",INDEX(Matches!$G$2:$G$201,MATCH($A1039&amp;"-9",Matches!$J$2:$J$201,0))="",INDEX(Matches!$H$2:$H$201,MATCH($A1039&amp;"-9",Matches!$J$2:$J$201,0))=""),"",IF(AND($C1039&lt;&gt;"",INDEX(Matches!$F$2:$F$201,MATCH($A1039&amp;"-9",Matches!$J$2:$J$201,0))&lt;&gt;"",$C1039&gt;=INDEX(Matches!$F$2:$F$201,MATCH($A1039&amp;"-9",Matches!$J$2:$J$201,0))),"",IF(AND(T1039=INDEX(Matches!$G$2:$G$201,MATCH($A1039&amp;"-9",Matches!$J$2:$J$201,0)),U1039=INDEX(Matches!$H$2:$H$201,MATCH($A1039&amp;"-9",Matches!$J$2:$J$201,0))),5,IF(SIGN(T1039-U1039)&lt;&gt;SIGN(INDEX(Matches!$G$2:$G$201,MATCH($A1039&amp;"-9",Matches!$J$2:$J$201,0))-INDEX(Matches!$H$2:$H$201,MATCH($A1039&amp;"-9",Matches!$J$2:$J$201,0))),0,IF(T1039-U1039=INDEX(Matches!$G$2:$G$201,MATCH($A1039&amp;"-9",Matches!$J$2:$J$201,0))-INDEX(Matches!$H$2:$H$201,MATCH($A1039&amp;"-9",Matches!$J$2:$J$201,0)),3,2))))),""))</f>
        <v/>
      </c>
      <c r="AG1039" s="12" t="str">
        <f aca="false">IF(OR($B1039="",V1039="",W1039=""),"",IFERROR(IF(OR(INDEX(Matches!$I$2:$I$201,MATCH($A1039&amp;"-10",Matches!$J$2:$J$201,0))="Void",INDEX(Matches!$G$2:$G$201,MATCH($A1039&amp;"-10",Matches!$J$2:$J$201,0))="",INDEX(Matches!$H$2:$H$201,MATCH($A1039&amp;"-10",Matches!$J$2:$J$201,0))=""),"",IF(AND($C1039&lt;&gt;"",INDEX(Matches!$F$2:$F$201,MATCH($A1039&amp;"-10",Matches!$J$2:$J$201,0))&lt;&gt;"",$C1039&gt;=INDEX(Matches!$F$2:$F$201,MATCH($A1039&amp;"-10",Matches!$J$2:$J$201,0))),"",IF(AND(V1039=INDEX(Matches!$G$2:$G$201,MATCH($A1039&amp;"-10",Matches!$J$2:$J$201,0)),W1039=INDEX(Matches!$H$2:$H$201,MATCH($A1039&amp;"-10",Matches!$J$2:$J$201,0))),5,IF(SIGN(V1039-W1039)&lt;&gt;SIGN(INDEX(Matches!$G$2:$G$201,MATCH($A1039&amp;"-10",Matches!$J$2:$J$201,0))-INDEX(Matches!$H$2:$H$201,MATCH($A1039&amp;"-10",Matches!$J$2:$J$201,0))),0,IF(V1039-W1039=INDEX(Matches!$G$2:$G$201,MATCH($A1039&amp;"-10",Matches!$J$2:$J$201,0))-INDEX(Matches!$H$2:$H$201,MATCH($A1039&amp;"-10",Matches!$J$2:$J$201,0)),3,2))))),""))</f>
        <v/>
      </c>
      <c r="AH1039" s="13" t="str">
        <f aca="false">IF($B1039="","",SUM(X1039:AG1039))</f>
        <v/>
      </c>
      <c r="AI1039" s="12" t="str">
        <f aca="false">IF($B1039="","",COUNTIF(X1039:AG1039,5))</f>
        <v/>
      </c>
      <c r="AJ1039" s="12" t="str">
        <f aca="false">IF($B1039="","",COUNTIF(X1039:AG1039,"&gt;=2"))</f>
        <v/>
      </c>
      <c r="AK1039" s="12" t="str">
        <f aca="false">IF($B1039="","",COUNT(X1039:AG1039))</f>
        <v/>
      </c>
    </row>
    <row r="1040" customFormat="false" ht="15" hidden="false" customHeight="false" outlineLevel="0" collapsed="false">
      <c r="A1040" s="7"/>
      <c r="B1040" s="7"/>
      <c r="C1040" s="11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12" t="str">
        <f aca="false">IF(OR($B1040="",D1040="",E1040=""),"",IFERROR(IF(OR(INDEX(Matches!$I$2:$I$201,MATCH($A1040&amp;"-1",Matches!$J$2:$J$201,0))="Void",INDEX(Matches!$G$2:$G$201,MATCH($A1040&amp;"-1",Matches!$J$2:$J$201,0))="",INDEX(Matches!$H$2:$H$201,MATCH($A1040&amp;"-1",Matches!$J$2:$J$201,0))=""),"",IF(AND($C1040&lt;&gt;"",INDEX(Matches!$F$2:$F$201,MATCH($A1040&amp;"-1",Matches!$J$2:$J$201,0))&lt;&gt;"",$C1040&gt;=INDEX(Matches!$F$2:$F$201,MATCH($A1040&amp;"-1",Matches!$J$2:$J$201,0))),"",IF(AND(D1040=INDEX(Matches!$G$2:$G$201,MATCH($A1040&amp;"-1",Matches!$J$2:$J$201,0)),E1040=INDEX(Matches!$H$2:$H$201,MATCH($A1040&amp;"-1",Matches!$J$2:$J$201,0))),5,IF(SIGN(D1040-E1040)&lt;&gt;SIGN(INDEX(Matches!$G$2:$G$201,MATCH($A1040&amp;"-1",Matches!$J$2:$J$201,0))-INDEX(Matches!$H$2:$H$201,MATCH($A1040&amp;"-1",Matches!$J$2:$J$201,0))),0,IF(D1040-E1040=INDEX(Matches!$G$2:$G$201,MATCH($A1040&amp;"-1",Matches!$J$2:$J$201,0))-INDEX(Matches!$H$2:$H$201,MATCH($A1040&amp;"-1",Matches!$J$2:$J$201,0)),3,2))))),""))</f>
        <v/>
      </c>
      <c r="Y1040" s="12" t="str">
        <f aca="false">IF(OR($B1040="",F1040="",G1040=""),"",IFERROR(IF(OR(INDEX(Matches!$I$2:$I$201,MATCH($A1040&amp;"-2",Matches!$J$2:$J$201,0))="Void",INDEX(Matches!$G$2:$G$201,MATCH($A1040&amp;"-2",Matches!$J$2:$J$201,0))="",INDEX(Matches!$H$2:$H$201,MATCH($A1040&amp;"-2",Matches!$J$2:$J$201,0))=""),"",IF(AND($C1040&lt;&gt;"",INDEX(Matches!$F$2:$F$201,MATCH($A1040&amp;"-2",Matches!$J$2:$J$201,0))&lt;&gt;"",$C1040&gt;=INDEX(Matches!$F$2:$F$201,MATCH($A1040&amp;"-2",Matches!$J$2:$J$201,0))),"",IF(AND(F1040=INDEX(Matches!$G$2:$G$201,MATCH($A1040&amp;"-2",Matches!$J$2:$J$201,0)),G1040=INDEX(Matches!$H$2:$H$201,MATCH($A1040&amp;"-2",Matches!$J$2:$J$201,0))),5,IF(SIGN(F1040-G1040)&lt;&gt;SIGN(INDEX(Matches!$G$2:$G$201,MATCH($A1040&amp;"-2",Matches!$J$2:$J$201,0))-INDEX(Matches!$H$2:$H$201,MATCH($A1040&amp;"-2",Matches!$J$2:$J$201,0))),0,IF(F1040-G1040=INDEX(Matches!$G$2:$G$201,MATCH($A1040&amp;"-2",Matches!$J$2:$J$201,0))-INDEX(Matches!$H$2:$H$201,MATCH($A1040&amp;"-2",Matches!$J$2:$J$201,0)),3,2))))),""))</f>
        <v/>
      </c>
      <c r="Z1040" s="12" t="str">
        <f aca="false">IF(OR($B1040="",H1040="",I1040=""),"",IFERROR(IF(OR(INDEX(Matches!$I$2:$I$201,MATCH($A1040&amp;"-3",Matches!$J$2:$J$201,0))="Void",INDEX(Matches!$G$2:$G$201,MATCH($A1040&amp;"-3",Matches!$J$2:$J$201,0))="",INDEX(Matches!$H$2:$H$201,MATCH($A1040&amp;"-3",Matches!$J$2:$J$201,0))=""),"",IF(AND($C1040&lt;&gt;"",INDEX(Matches!$F$2:$F$201,MATCH($A1040&amp;"-3",Matches!$J$2:$J$201,0))&lt;&gt;"",$C1040&gt;=INDEX(Matches!$F$2:$F$201,MATCH($A1040&amp;"-3",Matches!$J$2:$J$201,0))),"",IF(AND(H1040=INDEX(Matches!$G$2:$G$201,MATCH($A1040&amp;"-3",Matches!$J$2:$J$201,0)),I1040=INDEX(Matches!$H$2:$H$201,MATCH($A1040&amp;"-3",Matches!$J$2:$J$201,0))),5,IF(SIGN(H1040-I1040)&lt;&gt;SIGN(INDEX(Matches!$G$2:$G$201,MATCH($A1040&amp;"-3",Matches!$J$2:$J$201,0))-INDEX(Matches!$H$2:$H$201,MATCH($A1040&amp;"-3",Matches!$J$2:$J$201,0))),0,IF(H1040-I1040=INDEX(Matches!$G$2:$G$201,MATCH($A1040&amp;"-3",Matches!$J$2:$J$201,0))-INDEX(Matches!$H$2:$H$201,MATCH($A1040&amp;"-3",Matches!$J$2:$J$201,0)),3,2))))),""))</f>
        <v/>
      </c>
      <c r="AA1040" s="12" t="str">
        <f aca="false">IF(OR($B1040="",J1040="",K1040=""),"",IFERROR(IF(OR(INDEX(Matches!$I$2:$I$201,MATCH($A1040&amp;"-4",Matches!$J$2:$J$201,0))="Void",INDEX(Matches!$G$2:$G$201,MATCH($A1040&amp;"-4",Matches!$J$2:$J$201,0))="",INDEX(Matches!$H$2:$H$201,MATCH($A1040&amp;"-4",Matches!$J$2:$J$201,0))=""),"",IF(AND($C1040&lt;&gt;"",INDEX(Matches!$F$2:$F$201,MATCH($A1040&amp;"-4",Matches!$J$2:$J$201,0))&lt;&gt;"",$C1040&gt;=INDEX(Matches!$F$2:$F$201,MATCH($A1040&amp;"-4",Matches!$J$2:$J$201,0))),"",IF(AND(J1040=INDEX(Matches!$G$2:$G$201,MATCH($A1040&amp;"-4",Matches!$J$2:$J$201,0)),K1040=INDEX(Matches!$H$2:$H$201,MATCH($A1040&amp;"-4",Matches!$J$2:$J$201,0))),5,IF(SIGN(J1040-K1040)&lt;&gt;SIGN(INDEX(Matches!$G$2:$G$201,MATCH($A1040&amp;"-4",Matches!$J$2:$J$201,0))-INDEX(Matches!$H$2:$H$201,MATCH($A1040&amp;"-4",Matches!$J$2:$J$201,0))),0,IF(J1040-K1040=INDEX(Matches!$G$2:$G$201,MATCH($A1040&amp;"-4",Matches!$J$2:$J$201,0))-INDEX(Matches!$H$2:$H$201,MATCH($A1040&amp;"-4",Matches!$J$2:$J$201,0)),3,2))))),""))</f>
        <v/>
      </c>
      <c r="AB1040" s="12" t="str">
        <f aca="false">IF(OR($B1040="",L1040="",M1040=""),"",IFERROR(IF(OR(INDEX(Matches!$I$2:$I$201,MATCH($A1040&amp;"-5",Matches!$J$2:$J$201,0))="Void",INDEX(Matches!$G$2:$G$201,MATCH($A1040&amp;"-5",Matches!$J$2:$J$201,0))="",INDEX(Matches!$H$2:$H$201,MATCH($A1040&amp;"-5",Matches!$J$2:$J$201,0))=""),"",IF(AND($C1040&lt;&gt;"",INDEX(Matches!$F$2:$F$201,MATCH($A1040&amp;"-5",Matches!$J$2:$J$201,0))&lt;&gt;"",$C1040&gt;=INDEX(Matches!$F$2:$F$201,MATCH($A1040&amp;"-5",Matches!$J$2:$J$201,0))),"",IF(AND(L1040=INDEX(Matches!$G$2:$G$201,MATCH($A1040&amp;"-5",Matches!$J$2:$J$201,0)),M1040=INDEX(Matches!$H$2:$H$201,MATCH($A1040&amp;"-5",Matches!$J$2:$J$201,0))),5,IF(SIGN(L1040-M1040)&lt;&gt;SIGN(INDEX(Matches!$G$2:$G$201,MATCH($A1040&amp;"-5",Matches!$J$2:$J$201,0))-INDEX(Matches!$H$2:$H$201,MATCH($A1040&amp;"-5",Matches!$J$2:$J$201,0))),0,IF(L1040-M1040=INDEX(Matches!$G$2:$G$201,MATCH($A1040&amp;"-5",Matches!$J$2:$J$201,0))-INDEX(Matches!$H$2:$H$201,MATCH($A1040&amp;"-5",Matches!$J$2:$J$201,0)),3,2))))),""))</f>
        <v/>
      </c>
      <c r="AC1040" s="12" t="str">
        <f aca="false">IF(OR($B1040="",N1040="",O1040=""),"",IFERROR(IF(OR(INDEX(Matches!$I$2:$I$201,MATCH($A1040&amp;"-6",Matches!$J$2:$J$201,0))="Void",INDEX(Matches!$G$2:$G$201,MATCH($A1040&amp;"-6",Matches!$J$2:$J$201,0))="",INDEX(Matches!$H$2:$H$201,MATCH($A1040&amp;"-6",Matches!$J$2:$J$201,0))=""),"",IF(AND($C1040&lt;&gt;"",INDEX(Matches!$F$2:$F$201,MATCH($A1040&amp;"-6",Matches!$J$2:$J$201,0))&lt;&gt;"",$C1040&gt;=INDEX(Matches!$F$2:$F$201,MATCH($A1040&amp;"-6",Matches!$J$2:$J$201,0))),"",IF(AND(N1040=INDEX(Matches!$G$2:$G$201,MATCH($A1040&amp;"-6",Matches!$J$2:$J$201,0)),O1040=INDEX(Matches!$H$2:$H$201,MATCH($A1040&amp;"-6",Matches!$J$2:$J$201,0))),5,IF(SIGN(N1040-O1040)&lt;&gt;SIGN(INDEX(Matches!$G$2:$G$201,MATCH($A1040&amp;"-6",Matches!$J$2:$J$201,0))-INDEX(Matches!$H$2:$H$201,MATCH($A1040&amp;"-6",Matches!$J$2:$J$201,0))),0,IF(N1040-O1040=INDEX(Matches!$G$2:$G$201,MATCH($A1040&amp;"-6",Matches!$J$2:$J$201,0))-INDEX(Matches!$H$2:$H$201,MATCH($A1040&amp;"-6",Matches!$J$2:$J$201,0)),3,2))))),""))</f>
        <v/>
      </c>
      <c r="AD1040" s="12" t="str">
        <f aca="false">IF(OR($B1040="",P1040="",Q1040=""),"",IFERROR(IF(OR(INDEX(Matches!$I$2:$I$201,MATCH($A1040&amp;"-7",Matches!$J$2:$J$201,0))="Void",INDEX(Matches!$G$2:$G$201,MATCH($A1040&amp;"-7",Matches!$J$2:$J$201,0))="",INDEX(Matches!$H$2:$H$201,MATCH($A1040&amp;"-7",Matches!$J$2:$J$201,0))=""),"",IF(AND($C1040&lt;&gt;"",INDEX(Matches!$F$2:$F$201,MATCH($A1040&amp;"-7",Matches!$J$2:$J$201,0))&lt;&gt;"",$C1040&gt;=INDEX(Matches!$F$2:$F$201,MATCH($A1040&amp;"-7",Matches!$J$2:$J$201,0))),"",IF(AND(P1040=INDEX(Matches!$G$2:$G$201,MATCH($A1040&amp;"-7",Matches!$J$2:$J$201,0)),Q1040=INDEX(Matches!$H$2:$H$201,MATCH($A1040&amp;"-7",Matches!$J$2:$J$201,0))),5,IF(SIGN(P1040-Q1040)&lt;&gt;SIGN(INDEX(Matches!$G$2:$G$201,MATCH($A1040&amp;"-7",Matches!$J$2:$J$201,0))-INDEX(Matches!$H$2:$H$201,MATCH($A1040&amp;"-7",Matches!$J$2:$J$201,0))),0,IF(P1040-Q1040=INDEX(Matches!$G$2:$G$201,MATCH($A1040&amp;"-7",Matches!$J$2:$J$201,0))-INDEX(Matches!$H$2:$H$201,MATCH($A1040&amp;"-7",Matches!$J$2:$J$201,0)),3,2))))),""))</f>
        <v/>
      </c>
      <c r="AE1040" s="12" t="str">
        <f aca="false">IF(OR($B1040="",R1040="",S1040=""),"",IFERROR(IF(OR(INDEX(Matches!$I$2:$I$201,MATCH($A1040&amp;"-8",Matches!$J$2:$J$201,0))="Void",INDEX(Matches!$G$2:$G$201,MATCH($A1040&amp;"-8",Matches!$J$2:$J$201,0))="",INDEX(Matches!$H$2:$H$201,MATCH($A1040&amp;"-8",Matches!$J$2:$J$201,0))=""),"",IF(AND($C1040&lt;&gt;"",INDEX(Matches!$F$2:$F$201,MATCH($A1040&amp;"-8",Matches!$J$2:$J$201,0))&lt;&gt;"",$C1040&gt;=INDEX(Matches!$F$2:$F$201,MATCH($A1040&amp;"-8",Matches!$J$2:$J$201,0))),"",IF(AND(R1040=INDEX(Matches!$G$2:$G$201,MATCH($A1040&amp;"-8",Matches!$J$2:$J$201,0)),S1040=INDEX(Matches!$H$2:$H$201,MATCH($A1040&amp;"-8",Matches!$J$2:$J$201,0))),5,IF(SIGN(R1040-S1040)&lt;&gt;SIGN(INDEX(Matches!$G$2:$G$201,MATCH($A1040&amp;"-8",Matches!$J$2:$J$201,0))-INDEX(Matches!$H$2:$H$201,MATCH($A1040&amp;"-8",Matches!$J$2:$J$201,0))),0,IF(R1040-S1040=INDEX(Matches!$G$2:$G$201,MATCH($A1040&amp;"-8",Matches!$J$2:$J$201,0))-INDEX(Matches!$H$2:$H$201,MATCH($A1040&amp;"-8",Matches!$J$2:$J$201,0)),3,2))))),""))</f>
        <v/>
      </c>
      <c r="AF1040" s="12" t="str">
        <f aca="false">IF(OR($B1040="",T1040="",U1040=""),"",IFERROR(IF(OR(INDEX(Matches!$I$2:$I$201,MATCH($A1040&amp;"-9",Matches!$J$2:$J$201,0))="Void",INDEX(Matches!$G$2:$G$201,MATCH($A1040&amp;"-9",Matches!$J$2:$J$201,0))="",INDEX(Matches!$H$2:$H$201,MATCH($A1040&amp;"-9",Matches!$J$2:$J$201,0))=""),"",IF(AND($C1040&lt;&gt;"",INDEX(Matches!$F$2:$F$201,MATCH($A1040&amp;"-9",Matches!$J$2:$J$201,0))&lt;&gt;"",$C1040&gt;=INDEX(Matches!$F$2:$F$201,MATCH($A1040&amp;"-9",Matches!$J$2:$J$201,0))),"",IF(AND(T1040=INDEX(Matches!$G$2:$G$201,MATCH($A1040&amp;"-9",Matches!$J$2:$J$201,0)),U1040=INDEX(Matches!$H$2:$H$201,MATCH($A1040&amp;"-9",Matches!$J$2:$J$201,0))),5,IF(SIGN(T1040-U1040)&lt;&gt;SIGN(INDEX(Matches!$G$2:$G$201,MATCH($A1040&amp;"-9",Matches!$J$2:$J$201,0))-INDEX(Matches!$H$2:$H$201,MATCH($A1040&amp;"-9",Matches!$J$2:$J$201,0))),0,IF(T1040-U1040=INDEX(Matches!$G$2:$G$201,MATCH($A1040&amp;"-9",Matches!$J$2:$J$201,0))-INDEX(Matches!$H$2:$H$201,MATCH($A1040&amp;"-9",Matches!$J$2:$J$201,0)),3,2))))),""))</f>
        <v/>
      </c>
      <c r="AG1040" s="12" t="str">
        <f aca="false">IF(OR($B1040="",V1040="",W1040=""),"",IFERROR(IF(OR(INDEX(Matches!$I$2:$I$201,MATCH($A1040&amp;"-10",Matches!$J$2:$J$201,0))="Void",INDEX(Matches!$G$2:$G$201,MATCH($A1040&amp;"-10",Matches!$J$2:$J$201,0))="",INDEX(Matches!$H$2:$H$201,MATCH($A1040&amp;"-10",Matches!$J$2:$J$201,0))=""),"",IF(AND($C1040&lt;&gt;"",INDEX(Matches!$F$2:$F$201,MATCH($A1040&amp;"-10",Matches!$J$2:$J$201,0))&lt;&gt;"",$C1040&gt;=INDEX(Matches!$F$2:$F$201,MATCH($A1040&amp;"-10",Matches!$J$2:$J$201,0))),"",IF(AND(V1040=INDEX(Matches!$G$2:$G$201,MATCH($A1040&amp;"-10",Matches!$J$2:$J$201,0)),W1040=INDEX(Matches!$H$2:$H$201,MATCH($A1040&amp;"-10",Matches!$J$2:$J$201,0))),5,IF(SIGN(V1040-W1040)&lt;&gt;SIGN(INDEX(Matches!$G$2:$G$201,MATCH($A1040&amp;"-10",Matches!$J$2:$J$201,0))-INDEX(Matches!$H$2:$H$201,MATCH($A1040&amp;"-10",Matches!$J$2:$J$201,0))),0,IF(V1040-W1040=INDEX(Matches!$G$2:$G$201,MATCH($A1040&amp;"-10",Matches!$J$2:$J$201,0))-INDEX(Matches!$H$2:$H$201,MATCH($A1040&amp;"-10",Matches!$J$2:$J$201,0)),3,2))))),""))</f>
        <v/>
      </c>
      <c r="AH1040" s="13" t="str">
        <f aca="false">IF($B1040="","",SUM(X1040:AG1040))</f>
        <v/>
      </c>
      <c r="AI1040" s="12" t="str">
        <f aca="false">IF($B1040="","",COUNTIF(X1040:AG1040,5))</f>
        <v/>
      </c>
      <c r="AJ1040" s="12" t="str">
        <f aca="false">IF($B1040="","",COUNTIF(X1040:AG1040,"&gt;=2"))</f>
        <v/>
      </c>
      <c r="AK1040" s="12" t="str">
        <f aca="false">IF($B1040="","",COUNT(X1040:AG1040))</f>
        <v/>
      </c>
    </row>
    <row r="1041" customFormat="false" ht="15" hidden="false" customHeight="false" outlineLevel="0" collapsed="false">
      <c r="A1041" s="7"/>
      <c r="B1041" s="7"/>
      <c r="C1041" s="11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12" t="str">
        <f aca="false">IF(OR($B1041="",D1041="",E1041=""),"",IFERROR(IF(OR(INDEX(Matches!$I$2:$I$201,MATCH($A1041&amp;"-1",Matches!$J$2:$J$201,0))="Void",INDEX(Matches!$G$2:$G$201,MATCH($A1041&amp;"-1",Matches!$J$2:$J$201,0))="",INDEX(Matches!$H$2:$H$201,MATCH($A1041&amp;"-1",Matches!$J$2:$J$201,0))=""),"",IF(AND($C1041&lt;&gt;"",INDEX(Matches!$F$2:$F$201,MATCH($A1041&amp;"-1",Matches!$J$2:$J$201,0))&lt;&gt;"",$C1041&gt;=INDEX(Matches!$F$2:$F$201,MATCH($A1041&amp;"-1",Matches!$J$2:$J$201,0))),"",IF(AND(D1041=INDEX(Matches!$G$2:$G$201,MATCH($A1041&amp;"-1",Matches!$J$2:$J$201,0)),E1041=INDEX(Matches!$H$2:$H$201,MATCH($A1041&amp;"-1",Matches!$J$2:$J$201,0))),5,IF(SIGN(D1041-E1041)&lt;&gt;SIGN(INDEX(Matches!$G$2:$G$201,MATCH($A1041&amp;"-1",Matches!$J$2:$J$201,0))-INDEX(Matches!$H$2:$H$201,MATCH($A1041&amp;"-1",Matches!$J$2:$J$201,0))),0,IF(D1041-E1041=INDEX(Matches!$G$2:$G$201,MATCH($A1041&amp;"-1",Matches!$J$2:$J$201,0))-INDEX(Matches!$H$2:$H$201,MATCH($A1041&amp;"-1",Matches!$J$2:$J$201,0)),3,2))))),""))</f>
        <v/>
      </c>
      <c r="Y1041" s="12" t="str">
        <f aca="false">IF(OR($B1041="",F1041="",G1041=""),"",IFERROR(IF(OR(INDEX(Matches!$I$2:$I$201,MATCH($A1041&amp;"-2",Matches!$J$2:$J$201,0))="Void",INDEX(Matches!$G$2:$G$201,MATCH($A1041&amp;"-2",Matches!$J$2:$J$201,0))="",INDEX(Matches!$H$2:$H$201,MATCH($A1041&amp;"-2",Matches!$J$2:$J$201,0))=""),"",IF(AND($C1041&lt;&gt;"",INDEX(Matches!$F$2:$F$201,MATCH($A1041&amp;"-2",Matches!$J$2:$J$201,0))&lt;&gt;"",$C1041&gt;=INDEX(Matches!$F$2:$F$201,MATCH($A1041&amp;"-2",Matches!$J$2:$J$201,0))),"",IF(AND(F1041=INDEX(Matches!$G$2:$G$201,MATCH($A1041&amp;"-2",Matches!$J$2:$J$201,0)),G1041=INDEX(Matches!$H$2:$H$201,MATCH($A1041&amp;"-2",Matches!$J$2:$J$201,0))),5,IF(SIGN(F1041-G1041)&lt;&gt;SIGN(INDEX(Matches!$G$2:$G$201,MATCH($A1041&amp;"-2",Matches!$J$2:$J$201,0))-INDEX(Matches!$H$2:$H$201,MATCH($A1041&amp;"-2",Matches!$J$2:$J$201,0))),0,IF(F1041-G1041=INDEX(Matches!$G$2:$G$201,MATCH($A1041&amp;"-2",Matches!$J$2:$J$201,0))-INDEX(Matches!$H$2:$H$201,MATCH($A1041&amp;"-2",Matches!$J$2:$J$201,0)),3,2))))),""))</f>
        <v/>
      </c>
      <c r="Z1041" s="12" t="str">
        <f aca="false">IF(OR($B1041="",H1041="",I1041=""),"",IFERROR(IF(OR(INDEX(Matches!$I$2:$I$201,MATCH($A1041&amp;"-3",Matches!$J$2:$J$201,0))="Void",INDEX(Matches!$G$2:$G$201,MATCH($A1041&amp;"-3",Matches!$J$2:$J$201,0))="",INDEX(Matches!$H$2:$H$201,MATCH($A1041&amp;"-3",Matches!$J$2:$J$201,0))=""),"",IF(AND($C1041&lt;&gt;"",INDEX(Matches!$F$2:$F$201,MATCH($A1041&amp;"-3",Matches!$J$2:$J$201,0))&lt;&gt;"",$C1041&gt;=INDEX(Matches!$F$2:$F$201,MATCH($A1041&amp;"-3",Matches!$J$2:$J$201,0))),"",IF(AND(H1041=INDEX(Matches!$G$2:$G$201,MATCH($A1041&amp;"-3",Matches!$J$2:$J$201,0)),I1041=INDEX(Matches!$H$2:$H$201,MATCH($A1041&amp;"-3",Matches!$J$2:$J$201,0))),5,IF(SIGN(H1041-I1041)&lt;&gt;SIGN(INDEX(Matches!$G$2:$G$201,MATCH($A1041&amp;"-3",Matches!$J$2:$J$201,0))-INDEX(Matches!$H$2:$H$201,MATCH($A1041&amp;"-3",Matches!$J$2:$J$201,0))),0,IF(H1041-I1041=INDEX(Matches!$G$2:$G$201,MATCH($A1041&amp;"-3",Matches!$J$2:$J$201,0))-INDEX(Matches!$H$2:$H$201,MATCH($A1041&amp;"-3",Matches!$J$2:$J$201,0)),3,2))))),""))</f>
        <v/>
      </c>
      <c r="AA1041" s="12" t="str">
        <f aca="false">IF(OR($B1041="",J1041="",K1041=""),"",IFERROR(IF(OR(INDEX(Matches!$I$2:$I$201,MATCH($A1041&amp;"-4",Matches!$J$2:$J$201,0))="Void",INDEX(Matches!$G$2:$G$201,MATCH($A1041&amp;"-4",Matches!$J$2:$J$201,0))="",INDEX(Matches!$H$2:$H$201,MATCH($A1041&amp;"-4",Matches!$J$2:$J$201,0))=""),"",IF(AND($C1041&lt;&gt;"",INDEX(Matches!$F$2:$F$201,MATCH($A1041&amp;"-4",Matches!$J$2:$J$201,0))&lt;&gt;"",$C1041&gt;=INDEX(Matches!$F$2:$F$201,MATCH($A1041&amp;"-4",Matches!$J$2:$J$201,0))),"",IF(AND(J1041=INDEX(Matches!$G$2:$G$201,MATCH($A1041&amp;"-4",Matches!$J$2:$J$201,0)),K1041=INDEX(Matches!$H$2:$H$201,MATCH($A1041&amp;"-4",Matches!$J$2:$J$201,0))),5,IF(SIGN(J1041-K1041)&lt;&gt;SIGN(INDEX(Matches!$G$2:$G$201,MATCH($A1041&amp;"-4",Matches!$J$2:$J$201,0))-INDEX(Matches!$H$2:$H$201,MATCH($A1041&amp;"-4",Matches!$J$2:$J$201,0))),0,IF(J1041-K1041=INDEX(Matches!$G$2:$G$201,MATCH($A1041&amp;"-4",Matches!$J$2:$J$201,0))-INDEX(Matches!$H$2:$H$201,MATCH($A1041&amp;"-4",Matches!$J$2:$J$201,0)),3,2))))),""))</f>
        <v/>
      </c>
      <c r="AB1041" s="12" t="str">
        <f aca="false">IF(OR($B1041="",L1041="",M1041=""),"",IFERROR(IF(OR(INDEX(Matches!$I$2:$I$201,MATCH($A1041&amp;"-5",Matches!$J$2:$J$201,0))="Void",INDEX(Matches!$G$2:$G$201,MATCH($A1041&amp;"-5",Matches!$J$2:$J$201,0))="",INDEX(Matches!$H$2:$H$201,MATCH($A1041&amp;"-5",Matches!$J$2:$J$201,0))=""),"",IF(AND($C1041&lt;&gt;"",INDEX(Matches!$F$2:$F$201,MATCH($A1041&amp;"-5",Matches!$J$2:$J$201,0))&lt;&gt;"",$C1041&gt;=INDEX(Matches!$F$2:$F$201,MATCH($A1041&amp;"-5",Matches!$J$2:$J$201,0))),"",IF(AND(L1041=INDEX(Matches!$G$2:$G$201,MATCH($A1041&amp;"-5",Matches!$J$2:$J$201,0)),M1041=INDEX(Matches!$H$2:$H$201,MATCH($A1041&amp;"-5",Matches!$J$2:$J$201,0))),5,IF(SIGN(L1041-M1041)&lt;&gt;SIGN(INDEX(Matches!$G$2:$G$201,MATCH($A1041&amp;"-5",Matches!$J$2:$J$201,0))-INDEX(Matches!$H$2:$H$201,MATCH($A1041&amp;"-5",Matches!$J$2:$J$201,0))),0,IF(L1041-M1041=INDEX(Matches!$G$2:$G$201,MATCH($A1041&amp;"-5",Matches!$J$2:$J$201,0))-INDEX(Matches!$H$2:$H$201,MATCH($A1041&amp;"-5",Matches!$J$2:$J$201,0)),3,2))))),""))</f>
        <v/>
      </c>
      <c r="AC1041" s="12" t="str">
        <f aca="false">IF(OR($B1041="",N1041="",O1041=""),"",IFERROR(IF(OR(INDEX(Matches!$I$2:$I$201,MATCH($A1041&amp;"-6",Matches!$J$2:$J$201,0))="Void",INDEX(Matches!$G$2:$G$201,MATCH($A1041&amp;"-6",Matches!$J$2:$J$201,0))="",INDEX(Matches!$H$2:$H$201,MATCH($A1041&amp;"-6",Matches!$J$2:$J$201,0))=""),"",IF(AND($C1041&lt;&gt;"",INDEX(Matches!$F$2:$F$201,MATCH($A1041&amp;"-6",Matches!$J$2:$J$201,0))&lt;&gt;"",$C1041&gt;=INDEX(Matches!$F$2:$F$201,MATCH($A1041&amp;"-6",Matches!$J$2:$J$201,0))),"",IF(AND(N1041=INDEX(Matches!$G$2:$G$201,MATCH($A1041&amp;"-6",Matches!$J$2:$J$201,0)),O1041=INDEX(Matches!$H$2:$H$201,MATCH($A1041&amp;"-6",Matches!$J$2:$J$201,0))),5,IF(SIGN(N1041-O1041)&lt;&gt;SIGN(INDEX(Matches!$G$2:$G$201,MATCH($A1041&amp;"-6",Matches!$J$2:$J$201,0))-INDEX(Matches!$H$2:$H$201,MATCH($A1041&amp;"-6",Matches!$J$2:$J$201,0))),0,IF(N1041-O1041=INDEX(Matches!$G$2:$G$201,MATCH($A1041&amp;"-6",Matches!$J$2:$J$201,0))-INDEX(Matches!$H$2:$H$201,MATCH($A1041&amp;"-6",Matches!$J$2:$J$201,0)),3,2))))),""))</f>
        <v/>
      </c>
      <c r="AD1041" s="12" t="str">
        <f aca="false">IF(OR($B1041="",P1041="",Q1041=""),"",IFERROR(IF(OR(INDEX(Matches!$I$2:$I$201,MATCH($A1041&amp;"-7",Matches!$J$2:$J$201,0))="Void",INDEX(Matches!$G$2:$G$201,MATCH($A1041&amp;"-7",Matches!$J$2:$J$201,0))="",INDEX(Matches!$H$2:$H$201,MATCH($A1041&amp;"-7",Matches!$J$2:$J$201,0))=""),"",IF(AND($C1041&lt;&gt;"",INDEX(Matches!$F$2:$F$201,MATCH($A1041&amp;"-7",Matches!$J$2:$J$201,0))&lt;&gt;"",$C1041&gt;=INDEX(Matches!$F$2:$F$201,MATCH($A1041&amp;"-7",Matches!$J$2:$J$201,0))),"",IF(AND(P1041=INDEX(Matches!$G$2:$G$201,MATCH($A1041&amp;"-7",Matches!$J$2:$J$201,0)),Q1041=INDEX(Matches!$H$2:$H$201,MATCH($A1041&amp;"-7",Matches!$J$2:$J$201,0))),5,IF(SIGN(P1041-Q1041)&lt;&gt;SIGN(INDEX(Matches!$G$2:$G$201,MATCH($A1041&amp;"-7",Matches!$J$2:$J$201,0))-INDEX(Matches!$H$2:$H$201,MATCH($A1041&amp;"-7",Matches!$J$2:$J$201,0))),0,IF(P1041-Q1041=INDEX(Matches!$G$2:$G$201,MATCH($A1041&amp;"-7",Matches!$J$2:$J$201,0))-INDEX(Matches!$H$2:$H$201,MATCH($A1041&amp;"-7",Matches!$J$2:$J$201,0)),3,2))))),""))</f>
        <v/>
      </c>
      <c r="AE1041" s="12" t="str">
        <f aca="false">IF(OR($B1041="",R1041="",S1041=""),"",IFERROR(IF(OR(INDEX(Matches!$I$2:$I$201,MATCH($A1041&amp;"-8",Matches!$J$2:$J$201,0))="Void",INDEX(Matches!$G$2:$G$201,MATCH($A1041&amp;"-8",Matches!$J$2:$J$201,0))="",INDEX(Matches!$H$2:$H$201,MATCH($A1041&amp;"-8",Matches!$J$2:$J$201,0))=""),"",IF(AND($C1041&lt;&gt;"",INDEX(Matches!$F$2:$F$201,MATCH($A1041&amp;"-8",Matches!$J$2:$J$201,0))&lt;&gt;"",$C1041&gt;=INDEX(Matches!$F$2:$F$201,MATCH($A1041&amp;"-8",Matches!$J$2:$J$201,0))),"",IF(AND(R1041=INDEX(Matches!$G$2:$G$201,MATCH($A1041&amp;"-8",Matches!$J$2:$J$201,0)),S1041=INDEX(Matches!$H$2:$H$201,MATCH($A1041&amp;"-8",Matches!$J$2:$J$201,0))),5,IF(SIGN(R1041-S1041)&lt;&gt;SIGN(INDEX(Matches!$G$2:$G$201,MATCH($A1041&amp;"-8",Matches!$J$2:$J$201,0))-INDEX(Matches!$H$2:$H$201,MATCH($A1041&amp;"-8",Matches!$J$2:$J$201,0))),0,IF(R1041-S1041=INDEX(Matches!$G$2:$G$201,MATCH($A1041&amp;"-8",Matches!$J$2:$J$201,0))-INDEX(Matches!$H$2:$H$201,MATCH($A1041&amp;"-8",Matches!$J$2:$J$201,0)),3,2))))),""))</f>
        <v/>
      </c>
      <c r="AF1041" s="12" t="str">
        <f aca="false">IF(OR($B1041="",T1041="",U1041=""),"",IFERROR(IF(OR(INDEX(Matches!$I$2:$I$201,MATCH($A1041&amp;"-9",Matches!$J$2:$J$201,0))="Void",INDEX(Matches!$G$2:$G$201,MATCH($A1041&amp;"-9",Matches!$J$2:$J$201,0))="",INDEX(Matches!$H$2:$H$201,MATCH($A1041&amp;"-9",Matches!$J$2:$J$201,0))=""),"",IF(AND($C1041&lt;&gt;"",INDEX(Matches!$F$2:$F$201,MATCH($A1041&amp;"-9",Matches!$J$2:$J$201,0))&lt;&gt;"",$C1041&gt;=INDEX(Matches!$F$2:$F$201,MATCH($A1041&amp;"-9",Matches!$J$2:$J$201,0))),"",IF(AND(T1041=INDEX(Matches!$G$2:$G$201,MATCH($A1041&amp;"-9",Matches!$J$2:$J$201,0)),U1041=INDEX(Matches!$H$2:$H$201,MATCH($A1041&amp;"-9",Matches!$J$2:$J$201,0))),5,IF(SIGN(T1041-U1041)&lt;&gt;SIGN(INDEX(Matches!$G$2:$G$201,MATCH($A1041&amp;"-9",Matches!$J$2:$J$201,0))-INDEX(Matches!$H$2:$H$201,MATCH($A1041&amp;"-9",Matches!$J$2:$J$201,0))),0,IF(T1041-U1041=INDEX(Matches!$G$2:$G$201,MATCH($A1041&amp;"-9",Matches!$J$2:$J$201,0))-INDEX(Matches!$H$2:$H$201,MATCH($A1041&amp;"-9",Matches!$J$2:$J$201,0)),3,2))))),""))</f>
        <v/>
      </c>
      <c r="AG1041" s="12" t="str">
        <f aca="false">IF(OR($B1041="",V1041="",W1041=""),"",IFERROR(IF(OR(INDEX(Matches!$I$2:$I$201,MATCH($A1041&amp;"-10",Matches!$J$2:$J$201,0))="Void",INDEX(Matches!$G$2:$G$201,MATCH($A1041&amp;"-10",Matches!$J$2:$J$201,0))="",INDEX(Matches!$H$2:$H$201,MATCH($A1041&amp;"-10",Matches!$J$2:$J$201,0))=""),"",IF(AND($C1041&lt;&gt;"",INDEX(Matches!$F$2:$F$201,MATCH($A1041&amp;"-10",Matches!$J$2:$J$201,0))&lt;&gt;"",$C1041&gt;=INDEX(Matches!$F$2:$F$201,MATCH($A1041&amp;"-10",Matches!$J$2:$J$201,0))),"",IF(AND(V1041=INDEX(Matches!$G$2:$G$201,MATCH($A1041&amp;"-10",Matches!$J$2:$J$201,0)),W1041=INDEX(Matches!$H$2:$H$201,MATCH($A1041&amp;"-10",Matches!$J$2:$J$201,0))),5,IF(SIGN(V1041-W1041)&lt;&gt;SIGN(INDEX(Matches!$G$2:$G$201,MATCH($A1041&amp;"-10",Matches!$J$2:$J$201,0))-INDEX(Matches!$H$2:$H$201,MATCH($A1041&amp;"-10",Matches!$J$2:$J$201,0))),0,IF(V1041-W1041=INDEX(Matches!$G$2:$G$201,MATCH($A1041&amp;"-10",Matches!$J$2:$J$201,0))-INDEX(Matches!$H$2:$H$201,MATCH($A1041&amp;"-10",Matches!$J$2:$J$201,0)),3,2))))),""))</f>
        <v/>
      </c>
      <c r="AH1041" s="13" t="str">
        <f aca="false">IF($B1041="","",SUM(X1041:AG1041))</f>
        <v/>
      </c>
      <c r="AI1041" s="12" t="str">
        <f aca="false">IF($B1041="","",COUNTIF(X1041:AG1041,5))</f>
        <v/>
      </c>
      <c r="AJ1041" s="12" t="str">
        <f aca="false">IF($B1041="","",COUNTIF(X1041:AG1041,"&gt;=2"))</f>
        <v/>
      </c>
      <c r="AK1041" s="12" t="str">
        <f aca="false">IF($B1041="","",COUNT(X1041:AG1041))</f>
        <v/>
      </c>
    </row>
    <row r="1042" customFormat="false" ht="15" hidden="false" customHeight="false" outlineLevel="0" collapsed="false">
      <c r="A1042" s="7"/>
      <c r="B1042" s="7"/>
      <c r="C1042" s="11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12" t="str">
        <f aca="false">IF(OR($B1042="",D1042="",E1042=""),"",IFERROR(IF(OR(INDEX(Matches!$I$2:$I$201,MATCH($A1042&amp;"-1",Matches!$J$2:$J$201,0))="Void",INDEX(Matches!$G$2:$G$201,MATCH($A1042&amp;"-1",Matches!$J$2:$J$201,0))="",INDEX(Matches!$H$2:$H$201,MATCH($A1042&amp;"-1",Matches!$J$2:$J$201,0))=""),"",IF(AND($C1042&lt;&gt;"",INDEX(Matches!$F$2:$F$201,MATCH($A1042&amp;"-1",Matches!$J$2:$J$201,0))&lt;&gt;"",$C1042&gt;=INDEX(Matches!$F$2:$F$201,MATCH($A1042&amp;"-1",Matches!$J$2:$J$201,0))),"",IF(AND(D1042=INDEX(Matches!$G$2:$G$201,MATCH($A1042&amp;"-1",Matches!$J$2:$J$201,0)),E1042=INDEX(Matches!$H$2:$H$201,MATCH($A1042&amp;"-1",Matches!$J$2:$J$201,0))),5,IF(SIGN(D1042-E1042)&lt;&gt;SIGN(INDEX(Matches!$G$2:$G$201,MATCH($A1042&amp;"-1",Matches!$J$2:$J$201,0))-INDEX(Matches!$H$2:$H$201,MATCH($A1042&amp;"-1",Matches!$J$2:$J$201,0))),0,IF(D1042-E1042=INDEX(Matches!$G$2:$G$201,MATCH($A1042&amp;"-1",Matches!$J$2:$J$201,0))-INDEX(Matches!$H$2:$H$201,MATCH($A1042&amp;"-1",Matches!$J$2:$J$201,0)),3,2))))),""))</f>
        <v/>
      </c>
      <c r="Y1042" s="12" t="str">
        <f aca="false">IF(OR($B1042="",F1042="",G1042=""),"",IFERROR(IF(OR(INDEX(Matches!$I$2:$I$201,MATCH($A1042&amp;"-2",Matches!$J$2:$J$201,0))="Void",INDEX(Matches!$G$2:$G$201,MATCH($A1042&amp;"-2",Matches!$J$2:$J$201,0))="",INDEX(Matches!$H$2:$H$201,MATCH($A1042&amp;"-2",Matches!$J$2:$J$201,0))=""),"",IF(AND($C1042&lt;&gt;"",INDEX(Matches!$F$2:$F$201,MATCH($A1042&amp;"-2",Matches!$J$2:$J$201,0))&lt;&gt;"",$C1042&gt;=INDEX(Matches!$F$2:$F$201,MATCH($A1042&amp;"-2",Matches!$J$2:$J$201,0))),"",IF(AND(F1042=INDEX(Matches!$G$2:$G$201,MATCH($A1042&amp;"-2",Matches!$J$2:$J$201,0)),G1042=INDEX(Matches!$H$2:$H$201,MATCH($A1042&amp;"-2",Matches!$J$2:$J$201,0))),5,IF(SIGN(F1042-G1042)&lt;&gt;SIGN(INDEX(Matches!$G$2:$G$201,MATCH($A1042&amp;"-2",Matches!$J$2:$J$201,0))-INDEX(Matches!$H$2:$H$201,MATCH($A1042&amp;"-2",Matches!$J$2:$J$201,0))),0,IF(F1042-G1042=INDEX(Matches!$G$2:$G$201,MATCH($A1042&amp;"-2",Matches!$J$2:$J$201,0))-INDEX(Matches!$H$2:$H$201,MATCH($A1042&amp;"-2",Matches!$J$2:$J$201,0)),3,2))))),""))</f>
        <v/>
      </c>
      <c r="Z1042" s="12" t="str">
        <f aca="false">IF(OR($B1042="",H1042="",I1042=""),"",IFERROR(IF(OR(INDEX(Matches!$I$2:$I$201,MATCH($A1042&amp;"-3",Matches!$J$2:$J$201,0))="Void",INDEX(Matches!$G$2:$G$201,MATCH($A1042&amp;"-3",Matches!$J$2:$J$201,0))="",INDEX(Matches!$H$2:$H$201,MATCH($A1042&amp;"-3",Matches!$J$2:$J$201,0))=""),"",IF(AND($C1042&lt;&gt;"",INDEX(Matches!$F$2:$F$201,MATCH($A1042&amp;"-3",Matches!$J$2:$J$201,0))&lt;&gt;"",$C1042&gt;=INDEX(Matches!$F$2:$F$201,MATCH($A1042&amp;"-3",Matches!$J$2:$J$201,0))),"",IF(AND(H1042=INDEX(Matches!$G$2:$G$201,MATCH($A1042&amp;"-3",Matches!$J$2:$J$201,0)),I1042=INDEX(Matches!$H$2:$H$201,MATCH($A1042&amp;"-3",Matches!$J$2:$J$201,0))),5,IF(SIGN(H1042-I1042)&lt;&gt;SIGN(INDEX(Matches!$G$2:$G$201,MATCH($A1042&amp;"-3",Matches!$J$2:$J$201,0))-INDEX(Matches!$H$2:$H$201,MATCH($A1042&amp;"-3",Matches!$J$2:$J$201,0))),0,IF(H1042-I1042=INDEX(Matches!$G$2:$G$201,MATCH($A1042&amp;"-3",Matches!$J$2:$J$201,0))-INDEX(Matches!$H$2:$H$201,MATCH($A1042&amp;"-3",Matches!$J$2:$J$201,0)),3,2))))),""))</f>
        <v/>
      </c>
      <c r="AA1042" s="12" t="str">
        <f aca="false">IF(OR($B1042="",J1042="",K1042=""),"",IFERROR(IF(OR(INDEX(Matches!$I$2:$I$201,MATCH($A1042&amp;"-4",Matches!$J$2:$J$201,0))="Void",INDEX(Matches!$G$2:$G$201,MATCH($A1042&amp;"-4",Matches!$J$2:$J$201,0))="",INDEX(Matches!$H$2:$H$201,MATCH($A1042&amp;"-4",Matches!$J$2:$J$201,0))=""),"",IF(AND($C1042&lt;&gt;"",INDEX(Matches!$F$2:$F$201,MATCH($A1042&amp;"-4",Matches!$J$2:$J$201,0))&lt;&gt;"",$C1042&gt;=INDEX(Matches!$F$2:$F$201,MATCH($A1042&amp;"-4",Matches!$J$2:$J$201,0))),"",IF(AND(J1042=INDEX(Matches!$G$2:$G$201,MATCH($A1042&amp;"-4",Matches!$J$2:$J$201,0)),K1042=INDEX(Matches!$H$2:$H$201,MATCH($A1042&amp;"-4",Matches!$J$2:$J$201,0))),5,IF(SIGN(J1042-K1042)&lt;&gt;SIGN(INDEX(Matches!$G$2:$G$201,MATCH($A1042&amp;"-4",Matches!$J$2:$J$201,0))-INDEX(Matches!$H$2:$H$201,MATCH($A1042&amp;"-4",Matches!$J$2:$J$201,0))),0,IF(J1042-K1042=INDEX(Matches!$G$2:$G$201,MATCH($A1042&amp;"-4",Matches!$J$2:$J$201,0))-INDEX(Matches!$H$2:$H$201,MATCH($A1042&amp;"-4",Matches!$J$2:$J$201,0)),3,2))))),""))</f>
        <v/>
      </c>
      <c r="AB1042" s="12" t="str">
        <f aca="false">IF(OR($B1042="",L1042="",M1042=""),"",IFERROR(IF(OR(INDEX(Matches!$I$2:$I$201,MATCH($A1042&amp;"-5",Matches!$J$2:$J$201,0))="Void",INDEX(Matches!$G$2:$G$201,MATCH($A1042&amp;"-5",Matches!$J$2:$J$201,0))="",INDEX(Matches!$H$2:$H$201,MATCH($A1042&amp;"-5",Matches!$J$2:$J$201,0))=""),"",IF(AND($C1042&lt;&gt;"",INDEX(Matches!$F$2:$F$201,MATCH($A1042&amp;"-5",Matches!$J$2:$J$201,0))&lt;&gt;"",$C1042&gt;=INDEX(Matches!$F$2:$F$201,MATCH($A1042&amp;"-5",Matches!$J$2:$J$201,0))),"",IF(AND(L1042=INDEX(Matches!$G$2:$G$201,MATCH($A1042&amp;"-5",Matches!$J$2:$J$201,0)),M1042=INDEX(Matches!$H$2:$H$201,MATCH($A1042&amp;"-5",Matches!$J$2:$J$201,0))),5,IF(SIGN(L1042-M1042)&lt;&gt;SIGN(INDEX(Matches!$G$2:$G$201,MATCH($A1042&amp;"-5",Matches!$J$2:$J$201,0))-INDEX(Matches!$H$2:$H$201,MATCH($A1042&amp;"-5",Matches!$J$2:$J$201,0))),0,IF(L1042-M1042=INDEX(Matches!$G$2:$G$201,MATCH($A1042&amp;"-5",Matches!$J$2:$J$201,0))-INDEX(Matches!$H$2:$H$201,MATCH($A1042&amp;"-5",Matches!$J$2:$J$201,0)),3,2))))),""))</f>
        <v/>
      </c>
      <c r="AC1042" s="12" t="str">
        <f aca="false">IF(OR($B1042="",N1042="",O1042=""),"",IFERROR(IF(OR(INDEX(Matches!$I$2:$I$201,MATCH($A1042&amp;"-6",Matches!$J$2:$J$201,0))="Void",INDEX(Matches!$G$2:$G$201,MATCH($A1042&amp;"-6",Matches!$J$2:$J$201,0))="",INDEX(Matches!$H$2:$H$201,MATCH($A1042&amp;"-6",Matches!$J$2:$J$201,0))=""),"",IF(AND($C1042&lt;&gt;"",INDEX(Matches!$F$2:$F$201,MATCH($A1042&amp;"-6",Matches!$J$2:$J$201,0))&lt;&gt;"",$C1042&gt;=INDEX(Matches!$F$2:$F$201,MATCH($A1042&amp;"-6",Matches!$J$2:$J$201,0))),"",IF(AND(N1042=INDEX(Matches!$G$2:$G$201,MATCH($A1042&amp;"-6",Matches!$J$2:$J$201,0)),O1042=INDEX(Matches!$H$2:$H$201,MATCH($A1042&amp;"-6",Matches!$J$2:$J$201,0))),5,IF(SIGN(N1042-O1042)&lt;&gt;SIGN(INDEX(Matches!$G$2:$G$201,MATCH($A1042&amp;"-6",Matches!$J$2:$J$201,0))-INDEX(Matches!$H$2:$H$201,MATCH($A1042&amp;"-6",Matches!$J$2:$J$201,0))),0,IF(N1042-O1042=INDEX(Matches!$G$2:$G$201,MATCH($A1042&amp;"-6",Matches!$J$2:$J$201,0))-INDEX(Matches!$H$2:$H$201,MATCH($A1042&amp;"-6",Matches!$J$2:$J$201,0)),3,2))))),""))</f>
        <v/>
      </c>
      <c r="AD1042" s="12" t="str">
        <f aca="false">IF(OR($B1042="",P1042="",Q1042=""),"",IFERROR(IF(OR(INDEX(Matches!$I$2:$I$201,MATCH($A1042&amp;"-7",Matches!$J$2:$J$201,0))="Void",INDEX(Matches!$G$2:$G$201,MATCH($A1042&amp;"-7",Matches!$J$2:$J$201,0))="",INDEX(Matches!$H$2:$H$201,MATCH($A1042&amp;"-7",Matches!$J$2:$J$201,0))=""),"",IF(AND($C1042&lt;&gt;"",INDEX(Matches!$F$2:$F$201,MATCH($A1042&amp;"-7",Matches!$J$2:$J$201,0))&lt;&gt;"",$C1042&gt;=INDEX(Matches!$F$2:$F$201,MATCH($A1042&amp;"-7",Matches!$J$2:$J$201,0))),"",IF(AND(P1042=INDEX(Matches!$G$2:$G$201,MATCH($A1042&amp;"-7",Matches!$J$2:$J$201,0)),Q1042=INDEX(Matches!$H$2:$H$201,MATCH($A1042&amp;"-7",Matches!$J$2:$J$201,0))),5,IF(SIGN(P1042-Q1042)&lt;&gt;SIGN(INDEX(Matches!$G$2:$G$201,MATCH($A1042&amp;"-7",Matches!$J$2:$J$201,0))-INDEX(Matches!$H$2:$H$201,MATCH($A1042&amp;"-7",Matches!$J$2:$J$201,0))),0,IF(P1042-Q1042=INDEX(Matches!$G$2:$G$201,MATCH($A1042&amp;"-7",Matches!$J$2:$J$201,0))-INDEX(Matches!$H$2:$H$201,MATCH($A1042&amp;"-7",Matches!$J$2:$J$201,0)),3,2))))),""))</f>
        <v/>
      </c>
      <c r="AE1042" s="12" t="str">
        <f aca="false">IF(OR($B1042="",R1042="",S1042=""),"",IFERROR(IF(OR(INDEX(Matches!$I$2:$I$201,MATCH($A1042&amp;"-8",Matches!$J$2:$J$201,0))="Void",INDEX(Matches!$G$2:$G$201,MATCH($A1042&amp;"-8",Matches!$J$2:$J$201,0))="",INDEX(Matches!$H$2:$H$201,MATCH($A1042&amp;"-8",Matches!$J$2:$J$201,0))=""),"",IF(AND($C1042&lt;&gt;"",INDEX(Matches!$F$2:$F$201,MATCH($A1042&amp;"-8",Matches!$J$2:$J$201,0))&lt;&gt;"",$C1042&gt;=INDEX(Matches!$F$2:$F$201,MATCH($A1042&amp;"-8",Matches!$J$2:$J$201,0))),"",IF(AND(R1042=INDEX(Matches!$G$2:$G$201,MATCH($A1042&amp;"-8",Matches!$J$2:$J$201,0)),S1042=INDEX(Matches!$H$2:$H$201,MATCH($A1042&amp;"-8",Matches!$J$2:$J$201,0))),5,IF(SIGN(R1042-S1042)&lt;&gt;SIGN(INDEX(Matches!$G$2:$G$201,MATCH($A1042&amp;"-8",Matches!$J$2:$J$201,0))-INDEX(Matches!$H$2:$H$201,MATCH($A1042&amp;"-8",Matches!$J$2:$J$201,0))),0,IF(R1042-S1042=INDEX(Matches!$G$2:$G$201,MATCH($A1042&amp;"-8",Matches!$J$2:$J$201,0))-INDEX(Matches!$H$2:$H$201,MATCH($A1042&amp;"-8",Matches!$J$2:$J$201,0)),3,2))))),""))</f>
        <v/>
      </c>
      <c r="AF1042" s="12" t="str">
        <f aca="false">IF(OR($B1042="",T1042="",U1042=""),"",IFERROR(IF(OR(INDEX(Matches!$I$2:$I$201,MATCH($A1042&amp;"-9",Matches!$J$2:$J$201,0))="Void",INDEX(Matches!$G$2:$G$201,MATCH($A1042&amp;"-9",Matches!$J$2:$J$201,0))="",INDEX(Matches!$H$2:$H$201,MATCH($A1042&amp;"-9",Matches!$J$2:$J$201,0))=""),"",IF(AND($C1042&lt;&gt;"",INDEX(Matches!$F$2:$F$201,MATCH($A1042&amp;"-9",Matches!$J$2:$J$201,0))&lt;&gt;"",$C1042&gt;=INDEX(Matches!$F$2:$F$201,MATCH($A1042&amp;"-9",Matches!$J$2:$J$201,0))),"",IF(AND(T1042=INDEX(Matches!$G$2:$G$201,MATCH($A1042&amp;"-9",Matches!$J$2:$J$201,0)),U1042=INDEX(Matches!$H$2:$H$201,MATCH($A1042&amp;"-9",Matches!$J$2:$J$201,0))),5,IF(SIGN(T1042-U1042)&lt;&gt;SIGN(INDEX(Matches!$G$2:$G$201,MATCH($A1042&amp;"-9",Matches!$J$2:$J$201,0))-INDEX(Matches!$H$2:$H$201,MATCH($A1042&amp;"-9",Matches!$J$2:$J$201,0))),0,IF(T1042-U1042=INDEX(Matches!$G$2:$G$201,MATCH($A1042&amp;"-9",Matches!$J$2:$J$201,0))-INDEX(Matches!$H$2:$H$201,MATCH($A1042&amp;"-9",Matches!$J$2:$J$201,0)),3,2))))),""))</f>
        <v/>
      </c>
      <c r="AG1042" s="12" t="str">
        <f aca="false">IF(OR($B1042="",V1042="",W1042=""),"",IFERROR(IF(OR(INDEX(Matches!$I$2:$I$201,MATCH($A1042&amp;"-10",Matches!$J$2:$J$201,0))="Void",INDEX(Matches!$G$2:$G$201,MATCH($A1042&amp;"-10",Matches!$J$2:$J$201,0))="",INDEX(Matches!$H$2:$H$201,MATCH($A1042&amp;"-10",Matches!$J$2:$J$201,0))=""),"",IF(AND($C1042&lt;&gt;"",INDEX(Matches!$F$2:$F$201,MATCH($A1042&amp;"-10",Matches!$J$2:$J$201,0))&lt;&gt;"",$C1042&gt;=INDEX(Matches!$F$2:$F$201,MATCH($A1042&amp;"-10",Matches!$J$2:$J$201,0))),"",IF(AND(V1042=INDEX(Matches!$G$2:$G$201,MATCH($A1042&amp;"-10",Matches!$J$2:$J$201,0)),W1042=INDEX(Matches!$H$2:$H$201,MATCH($A1042&amp;"-10",Matches!$J$2:$J$201,0))),5,IF(SIGN(V1042-W1042)&lt;&gt;SIGN(INDEX(Matches!$G$2:$G$201,MATCH($A1042&amp;"-10",Matches!$J$2:$J$201,0))-INDEX(Matches!$H$2:$H$201,MATCH($A1042&amp;"-10",Matches!$J$2:$J$201,0))),0,IF(V1042-W1042=INDEX(Matches!$G$2:$G$201,MATCH($A1042&amp;"-10",Matches!$J$2:$J$201,0))-INDEX(Matches!$H$2:$H$201,MATCH($A1042&amp;"-10",Matches!$J$2:$J$201,0)),3,2))))),""))</f>
        <v/>
      </c>
      <c r="AH1042" s="13" t="str">
        <f aca="false">IF($B1042="","",SUM(X1042:AG1042))</f>
        <v/>
      </c>
      <c r="AI1042" s="12" t="str">
        <f aca="false">IF($B1042="","",COUNTIF(X1042:AG1042,5))</f>
        <v/>
      </c>
      <c r="AJ1042" s="12" t="str">
        <f aca="false">IF($B1042="","",COUNTIF(X1042:AG1042,"&gt;=2"))</f>
        <v/>
      </c>
      <c r="AK1042" s="12" t="str">
        <f aca="false">IF($B1042="","",COUNT(X1042:AG1042))</f>
        <v/>
      </c>
    </row>
    <row r="1043" customFormat="false" ht="15" hidden="false" customHeight="false" outlineLevel="0" collapsed="false">
      <c r="A1043" s="7"/>
      <c r="B1043" s="7"/>
      <c r="C1043" s="11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12" t="str">
        <f aca="false">IF(OR($B1043="",D1043="",E1043=""),"",IFERROR(IF(OR(INDEX(Matches!$I$2:$I$201,MATCH($A1043&amp;"-1",Matches!$J$2:$J$201,0))="Void",INDEX(Matches!$G$2:$G$201,MATCH($A1043&amp;"-1",Matches!$J$2:$J$201,0))="",INDEX(Matches!$H$2:$H$201,MATCH($A1043&amp;"-1",Matches!$J$2:$J$201,0))=""),"",IF(AND($C1043&lt;&gt;"",INDEX(Matches!$F$2:$F$201,MATCH($A1043&amp;"-1",Matches!$J$2:$J$201,0))&lt;&gt;"",$C1043&gt;=INDEX(Matches!$F$2:$F$201,MATCH($A1043&amp;"-1",Matches!$J$2:$J$201,0))),"",IF(AND(D1043=INDEX(Matches!$G$2:$G$201,MATCH($A1043&amp;"-1",Matches!$J$2:$J$201,0)),E1043=INDEX(Matches!$H$2:$H$201,MATCH($A1043&amp;"-1",Matches!$J$2:$J$201,0))),5,IF(SIGN(D1043-E1043)&lt;&gt;SIGN(INDEX(Matches!$G$2:$G$201,MATCH($A1043&amp;"-1",Matches!$J$2:$J$201,0))-INDEX(Matches!$H$2:$H$201,MATCH($A1043&amp;"-1",Matches!$J$2:$J$201,0))),0,IF(D1043-E1043=INDEX(Matches!$G$2:$G$201,MATCH($A1043&amp;"-1",Matches!$J$2:$J$201,0))-INDEX(Matches!$H$2:$H$201,MATCH($A1043&amp;"-1",Matches!$J$2:$J$201,0)),3,2))))),""))</f>
        <v/>
      </c>
      <c r="Y1043" s="12" t="str">
        <f aca="false">IF(OR($B1043="",F1043="",G1043=""),"",IFERROR(IF(OR(INDEX(Matches!$I$2:$I$201,MATCH($A1043&amp;"-2",Matches!$J$2:$J$201,0))="Void",INDEX(Matches!$G$2:$G$201,MATCH($A1043&amp;"-2",Matches!$J$2:$J$201,0))="",INDEX(Matches!$H$2:$H$201,MATCH($A1043&amp;"-2",Matches!$J$2:$J$201,0))=""),"",IF(AND($C1043&lt;&gt;"",INDEX(Matches!$F$2:$F$201,MATCH($A1043&amp;"-2",Matches!$J$2:$J$201,0))&lt;&gt;"",$C1043&gt;=INDEX(Matches!$F$2:$F$201,MATCH($A1043&amp;"-2",Matches!$J$2:$J$201,0))),"",IF(AND(F1043=INDEX(Matches!$G$2:$G$201,MATCH($A1043&amp;"-2",Matches!$J$2:$J$201,0)),G1043=INDEX(Matches!$H$2:$H$201,MATCH($A1043&amp;"-2",Matches!$J$2:$J$201,0))),5,IF(SIGN(F1043-G1043)&lt;&gt;SIGN(INDEX(Matches!$G$2:$G$201,MATCH($A1043&amp;"-2",Matches!$J$2:$J$201,0))-INDEX(Matches!$H$2:$H$201,MATCH($A1043&amp;"-2",Matches!$J$2:$J$201,0))),0,IF(F1043-G1043=INDEX(Matches!$G$2:$G$201,MATCH($A1043&amp;"-2",Matches!$J$2:$J$201,0))-INDEX(Matches!$H$2:$H$201,MATCH($A1043&amp;"-2",Matches!$J$2:$J$201,0)),3,2))))),""))</f>
        <v/>
      </c>
      <c r="Z1043" s="12" t="str">
        <f aca="false">IF(OR($B1043="",H1043="",I1043=""),"",IFERROR(IF(OR(INDEX(Matches!$I$2:$I$201,MATCH($A1043&amp;"-3",Matches!$J$2:$J$201,0))="Void",INDEX(Matches!$G$2:$G$201,MATCH($A1043&amp;"-3",Matches!$J$2:$J$201,0))="",INDEX(Matches!$H$2:$H$201,MATCH($A1043&amp;"-3",Matches!$J$2:$J$201,0))=""),"",IF(AND($C1043&lt;&gt;"",INDEX(Matches!$F$2:$F$201,MATCH($A1043&amp;"-3",Matches!$J$2:$J$201,0))&lt;&gt;"",$C1043&gt;=INDEX(Matches!$F$2:$F$201,MATCH($A1043&amp;"-3",Matches!$J$2:$J$201,0))),"",IF(AND(H1043=INDEX(Matches!$G$2:$G$201,MATCH($A1043&amp;"-3",Matches!$J$2:$J$201,0)),I1043=INDEX(Matches!$H$2:$H$201,MATCH($A1043&amp;"-3",Matches!$J$2:$J$201,0))),5,IF(SIGN(H1043-I1043)&lt;&gt;SIGN(INDEX(Matches!$G$2:$G$201,MATCH($A1043&amp;"-3",Matches!$J$2:$J$201,0))-INDEX(Matches!$H$2:$H$201,MATCH($A1043&amp;"-3",Matches!$J$2:$J$201,0))),0,IF(H1043-I1043=INDEX(Matches!$G$2:$G$201,MATCH($A1043&amp;"-3",Matches!$J$2:$J$201,0))-INDEX(Matches!$H$2:$H$201,MATCH($A1043&amp;"-3",Matches!$J$2:$J$201,0)),3,2))))),""))</f>
        <v/>
      </c>
      <c r="AA1043" s="12" t="str">
        <f aca="false">IF(OR($B1043="",J1043="",K1043=""),"",IFERROR(IF(OR(INDEX(Matches!$I$2:$I$201,MATCH($A1043&amp;"-4",Matches!$J$2:$J$201,0))="Void",INDEX(Matches!$G$2:$G$201,MATCH($A1043&amp;"-4",Matches!$J$2:$J$201,0))="",INDEX(Matches!$H$2:$H$201,MATCH($A1043&amp;"-4",Matches!$J$2:$J$201,0))=""),"",IF(AND($C1043&lt;&gt;"",INDEX(Matches!$F$2:$F$201,MATCH($A1043&amp;"-4",Matches!$J$2:$J$201,0))&lt;&gt;"",$C1043&gt;=INDEX(Matches!$F$2:$F$201,MATCH($A1043&amp;"-4",Matches!$J$2:$J$201,0))),"",IF(AND(J1043=INDEX(Matches!$G$2:$G$201,MATCH($A1043&amp;"-4",Matches!$J$2:$J$201,0)),K1043=INDEX(Matches!$H$2:$H$201,MATCH($A1043&amp;"-4",Matches!$J$2:$J$201,0))),5,IF(SIGN(J1043-K1043)&lt;&gt;SIGN(INDEX(Matches!$G$2:$G$201,MATCH($A1043&amp;"-4",Matches!$J$2:$J$201,0))-INDEX(Matches!$H$2:$H$201,MATCH($A1043&amp;"-4",Matches!$J$2:$J$201,0))),0,IF(J1043-K1043=INDEX(Matches!$G$2:$G$201,MATCH($A1043&amp;"-4",Matches!$J$2:$J$201,0))-INDEX(Matches!$H$2:$H$201,MATCH($A1043&amp;"-4",Matches!$J$2:$J$201,0)),3,2))))),""))</f>
        <v/>
      </c>
      <c r="AB1043" s="12" t="str">
        <f aca="false">IF(OR($B1043="",L1043="",M1043=""),"",IFERROR(IF(OR(INDEX(Matches!$I$2:$I$201,MATCH($A1043&amp;"-5",Matches!$J$2:$J$201,0))="Void",INDEX(Matches!$G$2:$G$201,MATCH($A1043&amp;"-5",Matches!$J$2:$J$201,0))="",INDEX(Matches!$H$2:$H$201,MATCH($A1043&amp;"-5",Matches!$J$2:$J$201,0))=""),"",IF(AND($C1043&lt;&gt;"",INDEX(Matches!$F$2:$F$201,MATCH($A1043&amp;"-5",Matches!$J$2:$J$201,0))&lt;&gt;"",$C1043&gt;=INDEX(Matches!$F$2:$F$201,MATCH($A1043&amp;"-5",Matches!$J$2:$J$201,0))),"",IF(AND(L1043=INDEX(Matches!$G$2:$G$201,MATCH($A1043&amp;"-5",Matches!$J$2:$J$201,0)),M1043=INDEX(Matches!$H$2:$H$201,MATCH($A1043&amp;"-5",Matches!$J$2:$J$201,0))),5,IF(SIGN(L1043-M1043)&lt;&gt;SIGN(INDEX(Matches!$G$2:$G$201,MATCH($A1043&amp;"-5",Matches!$J$2:$J$201,0))-INDEX(Matches!$H$2:$H$201,MATCH($A1043&amp;"-5",Matches!$J$2:$J$201,0))),0,IF(L1043-M1043=INDEX(Matches!$G$2:$G$201,MATCH($A1043&amp;"-5",Matches!$J$2:$J$201,0))-INDEX(Matches!$H$2:$H$201,MATCH($A1043&amp;"-5",Matches!$J$2:$J$201,0)),3,2))))),""))</f>
        <v/>
      </c>
      <c r="AC1043" s="12" t="str">
        <f aca="false">IF(OR($B1043="",N1043="",O1043=""),"",IFERROR(IF(OR(INDEX(Matches!$I$2:$I$201,MATCH($A1043&amp;"-6",Matches!$J$2:$J$201,0))="Void",INDEX(Matches!$G$2:$G$201,MATCH($A1043&amp;"-6",Matches!$J$2:$J$201,0))="",INDEX(Matches!$H$2:$H$201,MATCH($A1043&amp;"-6",Matches!$J$2:$J$201,0))=""),"",IF(AND($C1043&lt;&gt;"",INDEX(Matches!$F$2:$F$201,MATCH($A1043&amp;"-6",Matches!$J$2:$J$201,0))&lt;&gt;"",$C1043&gt;=INDEX(Matches!$F$2:$F$201,MATCH($A1043&amp;"-6",Matches!$J$2:$J$201,0))),"",IF(AND(N1043=INDEX(Matches!$G$2:$G$201,MATCH($A1043&amp;"-6",Matches!$J$2:$J$201,0)),O1043=INDEX(Matches!$H$2:$H$201,MATCH($A1043&amp;"-6",Matches!$J$2:$J$201,0))),5,IF(SIGN(N1043-O1043)&lt;&gt;SIGN(INDEX(Matches!$G$2:$G$201,MATCH($A1043&amp;"-6",Matches!$J$2:$J$201,0))-INDEX(Matches!$H$2:$H$201,MATCH($A1043&amp;"-6",Matches!$J$2:$J$201,0))),0,IF(N1043-O1043=INDEX(Matches!$G$2:$G$201,MATCH($A1043&amp;"-6",Matches!$J$2:$J$201,0))-INDEX(Matches!$H$2:$H$201,MATCH($A1043&amp;"-6",Matches!$J$2:$J$201,0)),3,2))))),""))</f>
        <v/>
      </c>
      <c r="AD1043" s="12" t="str">
        <f aca="false">IF(OR($B1043="",P1043="",Q1043=""),"",IFERROR(IF(OR(INDEX(Matches!$I$2:$I$201,MATCH($A1043&amp;"-7",Matches!$J$2:$J$201,0))="Void",INDEX(Matches!$G$2:$G$201,MATCH($A1043&amp;"-7",Matches!$J$2:$J$201,0))="",INDEX(Matches!$H$2:$H$201,MATCH($A1043&amp;"-7",Matches!$J$2:$J$201,0))=""),"",IF(AND($C1043&lt;&gt;"",INDEX(Matches!$F$2:$F$201,MATCH($A1043&amp;"-7",Matches!$J$2:$J$201,0))&lt;&gt;"",$C1043&gt;=INDEX(Matches!$F$2:$F$201,MATCH($A1043&amp;"-7",Matches!$J$2:$J$201,0))),"",IF(AND(P1043=INDEX(Matches!$G$2:$G$201,MATCH($A1043&amp;"-7",Matches!$J$2:$J$201,0)),Q1043=INDEX(Matches!$H$2:$H$201,MATCH($A1043&amp;"-7",Matches!$J$2:$J$201,0))),5,IF(SIGN(P1043-Q1043)&lt;&gt;SIGN(INDEX(Matches!$G$2:$G$201,MATCH($A1043&amp;"-7",Matches!$J$2:$J$201,0))-INDEX(Matches!$H$2:$H$201,MATCH($A1043&amp;"-7",Matches!$J$2:$J$201,0))),0,IF(P1043-Q1043=INDEX(Matches!$G$2:$G$201,MATCH($A1043&amp;"-7",Matches!$J$2:$J$201,0))-INDEX(Matches!$H$2:$H$201,MATCH($A1043&amp;"-7",Matches!$J$2:$J$201,0)),3,2))))),""))</f>
        <v/>
      </c>
      <c r="AE1043" s="12" t="str">
        <f aca="false">IF(OR($B1043="",R1043="",S1043=""),"",IFERROR(IF(OR(INDEX(Matches!$I$2:$I$201,MATCH($A1043&amp;"-8",Matches!$J$2:$J$201,0))="Void",INDEX(Matches!$G$2:$G$201,MATCH($A1043&amp;"-8",Matches!$J$2:$J$201,0))="",INDEX(Matches!$H$2:$H$201,MATCH($A1043&amp;"-8",Matches!$J$2:$J$201,0))=""),"",IF(AND($C1043&lt;&gt;"",INDEX(Matches!$F$2:$F$201,MATCH($A1043&amp;"-8",Matches!$J$2:$J$201,0))&lt;&gt;"",$C1043&gt;=INDEX(Matches!$F$2:$F$201,MATCH($A1043&amp;"-8",Matches!$J$2:$J$201,0))),"",IF(AND(R1043=INDEX(Matches!$G$2:$G$201,MATCH($A1043&amp;"-8",Matches!$J$2:$J$201,0)),S1043=INDEX(Matches!$H$2:$H$201,MATCH($A1043&amp;"-8",Matches!$J$2:$J$201,0))),5,IF(SIGN(R1043-S1043)&lt;&gt;SIGN(INDEX(Matches!$G$2:$G$201,MATCH($A1043&amp;"-8",Matches!$J$2:$J$201,0))-INDEX(Matches!$H$2:$H$201,MATCH($A1043&amp;"-8",Matches!$J$2:$J$201,0))),0,IF(R1043-S1043=INDEX(Matches!$G$2:$G$201,MATCH($A1043&amp;"-8",Matches!$J$2:$J$201,0))-INDEX(Matches!$H$2:$H$201,MATCH($A1043&amp;"-8",Matches!$J$2:$J$201,0)),3,2))))),""))</f>
        <v/>
      </c>
      <c r="AF1043" s="12" t="str">
        <f aca="false">IF(OR($B1043="",T1043="",U1043=""),"",IFERROR(IF(OR(INDEX(Matches!$I$2:$I$201,MATCH($A1043&amp;"-9",Matches!$J$2:$J$201,0))="Void",INDEX(Matches!$G$2:$G$201,MATCH($A1043&amp;"-9",Matches!$J$2:$J$201,0))="",INDEX(Matches!$H$2:$H$201,MATCH($A1043&amp;"-9",Matches!$J$2:$J$201,0))=""),"",IF(AND($C1043&lt;&gt;"",INDEX(Matches!$F$2:$F$201,MATCH($A1043&amp;"-9",Matches!$J$2:$J$201,0))&lt;&gt;"",$C1043&gt;=INDEX(Matches!$F$2:$F$201,MATCH($A1043&amp;"-9",Matches!$J$2:$J$201,0))),"",IF(AND(T1043=INDEX(Matches!$G$2:$G$201,MATCH($A1043&amp;"-9",Matches!$J$2:$J$201,0)),U1043=INDEX(Matches!$H$2:$H$201,MATCH($A1043&amp;"-9",Matches!$J$2:$J$201,0))),5,IF(SIGN(T1043-U1043)&lt;&gt;SIGN(INDEX(Matches!$G$2:$G$201,MATCH($A1043&amp;"-9",Matches!$J$2:$J$201,0))-INDEX(Matches!$H$2:$H$201,MATCH($A1043&amp;"-9",Matches!$J$2:$J$201,0))),0,IF(T1043-U1043=INDEX(Matches!$G$2:$G$201,MATCH($A1043&amp;"-9",Matches!$J$2:$J$201,0))-INDEX(Matches!$H$2:$H$201,MATCH($A1043&amp;"-9",Matches!$J$2:$J$201,0)),3,2))))),""))</f>
        <v/>
      </c>
      <c r="AG1043" s="12" t="str">
        <f aca="false">IF(OR($B1043="",V1043="",W1043=""),"",IFERROR(IF(OR(INDEX(Matches!$I$2:$I$201,MATCH($A1043&amp;"-10",Matches!$J$2:$J$201,0))="Void",INDEX(Matches!$G$2:$G$201,MATCH($A1043&amp;"-10",Matches!$J$2:$J$201,0))="",INDEX(Matches!$H$2:$H$201,MATCH($A1043&amp;"-10",Matches!$J$2:$J$201,0))=""),"",IF(AND($C1043&lt;&gt;"",INDEX(Matches!$F$2:$F$201,MATCH($A1043&amp;"-10",Matches!$J$2:$J$201,0))&lt;&gt;"",$C1043&gt;=INDEX(Matches!$F$2:$F$201,MATCH($A1043&amp;"-10",Matches!$J$2:$J$201,0))),"",IF(AND(V1043=INDEX(Matches!$G$2:$G$201,MATCH($A1043&amp;"-10",Matches!$J$2:$J$201,0)),W1043=INDEX(Matches!$H$2:$H$201,MATCH($A1043&amp;"-10",Matches!$J$2:$J$201,0))),5,IF(SIGN(V1043-W1043)&lt;&gt;SIGN(INDEX(Matches!$G$2:$G$201,MATCH($A1043&amp;"-10",Matches!$J$2:$J$201,0))-INDEX(Matches!$H$2:$H$201,MATCH($A1043&amp;"-10",Matches!$J$2:$J$201,0))),0,IF(V1043-W1043=INDEX(Matches!$G$2:$G$201,MATCH($A1043&amp;"-10",Matches!$J$2:$J$201,0))-INDEX(Matches!$H$2:$H$201,MATCH($A1043&amp;"-10",Matches!$J$2:$J$201,0)),3,2))))),""))</f>
        <v/>
      </c>
      <c r="AH1043" s="13" t="str">
        <f aca="false">IF($B1043="","",SUM(X1043:AG1043))</f>
        <v/>
      </c>
      <c r="AI1043" s="12" t="str">
        <f aca="false">IF($B1043="","",COUNTIF(X1043:AG1043,5))</f>
        <v/>
      </c>
      <c r="AJ1043" s="12" t="str">
        <f aca="false">IF($B1043="","",COUNTIF(X1043:AG1043,"&gt;=2"))</f>
        <v/>
      </c>
      <c r="AK1043" s="12" t="str">
        <f aca="false">IF($B1043="","",COUNT(X1043:AG1043))</f>
        <v/>
      </c>
    </row>
    <row r="1044" customFormat="false" ht="15" hidden="false" customHeight="false" outlineLevel="0" collapsed="false">
      <c r="A1044" s="7"/>
      <c r="B1044" s="7"/>
      <c r="C1044" s="11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12" t="str">
        <f aca="false">IF(OR($B1044="",D1044="",E1044=""),"",IFERROR(IF(OR(INDEX(Matches!$I$2:$I$201,MATCH($A1044&amp;"-1",Matches!$J$2:$J$201,0))="Void",INDEX(Matches!$G$2:$G$201,MATCH($A1044&amp;"-1",Matches!$J$2:$J$201,0))="",INDEX(Matches!$H$2:$H$201,MATCH($A1044&amp;"-1",Matches!$J$2:$J$201,0))=""),"",IF(AND($C1044&lt;&gt;"",INDEX(Matches!$F$2:$F$201,MATCH($A1044&amp;"-1",Matches!$J$2:$J$201,0))&lt;&gt;"",$C1044&gt;=INDEX(Matches!$F$2:$F$201,MATCH($A1044&amp;"-1",Matches!$J$2:$J$201,0))),"",IF(AND(D1044=INDEX(Matches!$G$2:$G$201,MATCH($A1044&amp;"-1",Matches!$J$2:$J$201,0)),E1044=INDEX(Matches!$H$2:$H$201,MATCH($A1044&amp;"-1",Matches!$J$2:$J$201,0))),5,IF(SIGN(D1044-E1044)&lt;&gt;SIGN(INDEX(Matches!$G$2:$G$201,MATCH($A1044&amp;"-1",Matches!$J$2:$J$201,0))-INDEX(Matches!$H$2:$H$201,MATCH($A1044&amp;"-1",Matches!$J$2:$J$201,0))),0,IF(D1044-E1044=INDEX(Matches!$G$2:$G$201,MATCH($A1044&amp;"-1",Matches!$J$2:$J$201,0))-INDEX(Matches!$H$2:$H$201,MATCH($A1044&amp;"-1",Matches!$J$2:$J$201,0)),3,2))))),""))</f>
        <v/>
      </c>
      <c r="Y1044" s="12" t="str">
        <f aca="false">IF(OR($B1044="",F1044="",G1044=""),"",IFERROR(IF(OR(INDEX(Matches!$I$2:$I$201,MATCH($A1044&amp;"-2",Matches!$J$2:$J$201,0))="Void",INDEX(Matches!$G$2:$G$201,MATCH($A1044&amp;"-2",Matches!$J$2:$J$201,0))="",INDEX(Matches!$H$2:$H$201,MATCH($A1044&amp;"-2",Matches!$J$2:$J$201,0))=""),"",IF(AND($C1044&lt;&gt;"",INDEX(Matches!$F$2:$F$201,MATCH($A1044&amp;"-2",Matches!$J$2:$J$201,0))&lt;&gt;"",$C1044&gt;=INDEX(Matches!$F$2:$F$201,MATCH($A1044&amp;"-2",Matches!$J$2:$J$201,0))),"",IF(AND(F1044=INDEX(Matches!$G$2:$G$201,MATCH($A1044&amp;"-2",Matches!$J$2:$J$201,0)),G1044=INDEX(Matches!$H$2:$H$201,MATCH($A1044&amp;"-2",Matches!$J$2:$J$201,0))),5,IF(SIGN(F1044-G1044)&lt;&gt;SIGN(INDEX(Matches!$G$2:$G$201,MATCH($A1044&amp;"-2",Matches!$J$2:$J$201,0))-INDEX(Matches!$H$2:$H$201,MATCH($A1044&amp;"-2",Matches!$J$2:$J$201,0))),0,IF(F1044-G1044=INDEX(Matches!$G$2:$G$201,MATCH($A1044&amp;"-2",Matches!$J$2:$J$201,0))-INDEX(Matches!$H$2:$H$201,MATCH($A1044&amp;"-2",Matches!$J$2:$J$201,0)),3,2))))),""))</f>
        <v/>
      </c>
      <c r="Z1044" s="12" t="str">
        <f aca="false">IF(OR($B1044="",H1044="",I1044=""),"",IFERROR(IF(OR(INDEX(Matches!$I$2:$I$201,MATCH($A1044&amp;"-3",Matches!$J$2:$J$201,0))="Void",INDEX(Matches!$G$2:$G$201,MATCH($A1044&amp;"-3",Matches!$J$2:$J$201,0))="",INDEX(Matches!$H$2:$H$201,MATCH($A1044&amp;"-3",Matches!$J$2:$J$201,0))=""),"",IF(AND($C1044&lt;&gt;"",INDEX(Matches!$F$2:$F$201,MATCH($A1044&amp;"-3",Matches!$J$2:$J$201,0))&lt;&gt;"",$C1044&gt;=INDEX(Matches!$F$2:$F$201,MATCH($A1044&amp;"-3",Matches!$J$2:$J$201,0))),"",IF(AND(H1044=INDEX(Matches!$G$2:$G$201,MATCH($A1044&amp;"-3",Matches!$J$2:$J$201,0)),I1044=INDEX(Matches!$H$2:$H$201,MATCH($A1044&amp;"-3",Matches!$J$2:$J$201,0))),5,IF(SIGN(H1044-I1044)&lt;&gt;SIGN(INDEX(Matches!$G$2:$G$201,MATCH($A1044&amp;"-3",Matches!$J$2:$J$201,0))-INDEX(Matches!$H$2:$H$201,MATCH($A1044&amp;"-3",Matches!$J$2:$J$201,0))),0,IF(H1044-I1044=INDEX(Matches!$G$2:$G$201,MATCH($A1044&amp;"-3",Matches!$J$2:$J$201,0))-INDEX(Matches!$H$2:$H$201,MATCH($A1044&amp;"-3",Matches!$J$2:$J$201,0)),3,2))))),""))</f>
        <v/>
      </c>
      <c r="AA1044" s="12" t="str">
        <f aca="false">IF(OR($B1044="",J1044="",K1044=""),"",IFERROR(IF(OR(INDEX(Matches!$I$2:$I$201,MATCH($A1044&amp;"-4",Matches!$J$2:$J$201,0))="Void",INDEX(Matches!$G$2:$G$201,MATCH($A1044&amp;"-4",Matches!$J$2:$J$201,0))="",INDEX(Matches!$H$2:$H$201,MATCH($A1044&amp;"-4",Matches!$J$2:$J$201,0))=""),"",IF(AND($C1044&lt;&gt;"",INDEX(Matches!$F$2:$F$201,MATCH($A1044&amp;"-4",Matches!$J$2:$J$201,0))&lt;&gt;"",$C1044&gt;=INDEX(Matches!$F$2:$F$201,MATCH($A1044&amp;"-4",Matches!$J$2:$J$201,0))),"",IF(AND(J1044=INDEX(Matches!$G$2:$G$201,MATCH($A1044&amp;"-4",Matches!$J$2:$J$201,0)),K1044=INDEX(Matches!$H$2:$H$201,MATCH($A1044&amp;"-4",Matches!$J$2:$J$201,0))),5,IF(SIGN(J1044-K1044)&lt;&gt;SIGN(INDEX(Matches!$G$2:$G$201,MATCH($A1044&amp;"-4",Matches!$J$2:$J$201,0))-INDEX(Matches!$H$2:$H$201,MATCH($A1044&amp;"-4",Matches!$J$2:$J$201,0))),0,IF(J1044-K1044=INDEX(Matches!$G$2:$G$201,MATCH($A1044&amp;"-4",Matches!$J$2:$J$201,0))-INDEX(Matches!$H$2:$H$201,MATCH($A1044&amp;"-4",Matches!$J$2:$J$201,0)),3,2))))),""))</f>
        <v/>
      </c>
      <c r="AB1044" s="12" t="str">
        <f aca="false">IF(OR($B1044="",L1044="",M1044=""),"",IFERROR(IF(OR(INDEX(Matches!$I$2:$I$201,MATCH($A1044&amp;"-5",Matches!$J$2:$J$201,0))="Void",INDEX(Matches!$G$2:$G$201,MATCH($A1044&amp;"-5",Matches!$J$2:$J$201,0))="",INDEX(Matches!$H$2:$H$201,MATCH($A1044&amp;"-5",Matches!$J$2:$J$201,0))=""),"",IF(AND($C1044&lt;&gt;"",INDEX(Matches!$F$2:$F$201,MATCH($A1044&amp;"-5",Matches!$J$2:$J$201,0))&lt;&gt;"",$C1044&gt;=INDEX(Matches!$F$2:$F$201,MATCH($A1044&amp;"-5",Matches!$J$2:$J$201,0))),"",IF(AND(L1044=INDEX(Matches!$G$2:$G$201,MATCH($A1044&amp;"-5",Matches!$J$2:$J$201,0)),M1044=INDEX(Matches!$H$2:$H$201,MATCH($A1044&amp;"-5",Matches!$J$2:$J$201,0))),5,IF(SIGN(L1044-M1044)&lt;&gt;SIGN(INDEX(Matches!$G$2:$G$201,MATCH($A1044&amp;"-5",Matches!$J$2:$J$201,0))-INDEX(Matches!$H$2:$H$201,MATCH($A1044&amp;"-5",Matches!$J$2:$J$201,0))),0,IF(L1044-M1044=INDEX(Matches!$G$2:$G$201,MATCH($A1044&amp;"-5",Matches!$J$2:$J$201,0))-INDEX(Matches!$H$2:$H$201,MATCH($A1044&amp;"-5",Matches!$J$2:$J$201,0)),3,2))))),""))</f>
        <v/>
      </c>
      <c r="AC1044" s="12" t="str">
        <f aca="false">IF(OR($B1044="",N1044="",O1044=""),"",IFERROR(IF(OR(INDEX(Matches!$I$2:$I$201,MATCH($A1044&amp;"-6",Matches!$J$2:$J$201,0))="Void",INDEX(Matches!$G$2:$G$201,MATCH($A1044&amp;"-6",Matches!$J$2:$J$201,0))="",INDEX(Matches!$H$2:$H$201,MATCH($A1044&amp;"-6",Matches!$J$2:$J$201,0))=""),"",IF(AND($C1044&lt;&gt;"",INDEX(Matches!$F$2:$F$201,MATCH($A1044&amp;"-6",Matches!$J$2:$J$201,0))&lt;&gt;"",$C1044&gt;=INDEX(Matches!$F$2:$F$201,MATCH($A1044&amp;"-6",Matches!$J$2:$J$201,0))),"",IF(AND(N1044=INDEX(Matches!$G$2:$G$201,MATCH($A1044&amp;"-6",Matches!$J$2:$J$201,0)),O1044=INDEX(Matches!$H$2:$H$201,MATCH($A1044&amp;"-6",Matches!$J$2:$J$201,0))),5,IF(SIGN(N1044-O1044)&lt;&gt;SIGN(INDEX(Matches!$G$2:$G$201,MATCH($A1044&amp;"-6",Matches!$J$2:$J$201,0))-INDEX(Matches!$H$2:$H$201,MATCH($A1044&amp;"-6",Matches!$J$2:$J$201,0))),0,IF(N1044-O1044=INDEX(Matches!$G$2:$G$201,MATCH($A1044&amp;"-6",Matches!$J$2:$J$201,0))-INDEX(Matches!$H$2:$H$201,MATCH($A1044&amp;"-6",Matches!$J$2:$J$201,0)),3,2))))),""))</f>
        <v/>
      </c>
      <c r="AD1044" s="12" t="str">
        <f aca="false">IF(OR($B1044="",P1044="",Q1044=""),"",IFERROR(IF(OR(INDEX(Matches!$I$2:$I$201,MATCH($A1044&amp;"-7",Matches!$J$2:$J$201,0))="Void",INDEX(Matches!$G$2:$G$201,MATCH($A1044&amp;"-7",Matches!$J$2:$J$201,0))="",INDEX(Matches!$H$2:$H$201,MATCH($A1044&amp;"-7",Matches!$J$2:$J$201,0))=""),"",IF(AND($C1044&lt;&gt;"",INDEX(Matches!$F$2:$F$201,MATCH($A1044&amp;"-7",Matches!$J$2:$J$201,0))&lt;&gt;"",$C1044&gt;=INDEX(Matches!$F$2:$F$201,MATCH($A1044&amp;"-7",Matches!$J$2:$J$201,0))),"",IF(AND(P1044=INDEX(Matches!$G$2:$G$201,MATCH($A1044&amp;"-7",Matches!$J$2:$J$201,0)),Q1044=INDEX(Matches!$H$2:$H$201,MATCH($A1044&amp;"-7",Matches!$J$2:$J$201,0))),5,IF(SIGN(P1044-Q1044)&lt;&gt;SIGN(INDEX(Matches!$G$2:$G$201,MATCH($A1044&amp;"-7",Matches!$J$2:$J$201,0))-INDEX(Matches!$H$2:$H$201,MATCH($A1044&amp;"-7",Matches!$J$2:$J$201,0))),0,IF(P1044-Q1044=INDEX(Matches!$G$2:$G$201,MATCH($A1044&amp;"-7",Matches!$J$2:$J$201,0))-INDEX(Matches!$H$2:$H$201,MATCH($A1044&amp;"-7",Matches!$J$2:$J$201,0)),3,2))))),""))</f>
        <v/>
      </c>
      <c r="AE1044" s="12" t="str">
        <f aca="false">IF(OR($B1044="",R1044="",S1044=""),"",IFERROR(IF(OR(INDEX(Matches!$I$2:$I$201,MATCH($A1044&amp;"-8",Matches!$J$2:$J$201,0))="Void",INDEX(Matches!$G$2:$G$201,MATCH($A1044&amp;"-8",Matches!$J$2:$J$201,0))="",INDEX(Matches!$H$2:$H$201,MATCH($A1044&amp;"-8",Matches!$J$2:$J$201,0))=""),"",IF(AND($C1044&lt;&gt;"",INDEX(Matches!$F$2:$F$201,MATCH($A1044&amp;"-8",Matches!$J$2:$J$201,0))&lt;&gt;"",$C1044&gt;=INDEX(Matches!$F$2:$F$201,MATCH($A1044&amp;"-8",Matches!$J$2:$J$201,0))),"",IF(AND(R1044=INDEX(Matches!$G$2:$G$201,MATCH($A1044&amp;"-8",Matches!$J$2:$J$201,0)),S1044=INDEX(Matches!$H$2:$H$201,MATCH($A1044&amp;"-8",Matches!$J$2:$J$201,0))),5,IF(SIGN(R1044-S1044)&lt;&gt;SIGN(INDEX(Matches!$G$2:$G$201,MATCH($A1044&amp;"-8",Matches!$J$2:$J$201,0))-INDEX(Matches!$H$2:$H$201,MATCH($A1044&amp;"-8",Matches!$J$2:$J$201,0))),0,IF(R1044-S1044=INDEX(Matches!$G$2:$G$201,MATCH($A1044&amp;"-8",Matches!$J$2:$J$201,0))-INDEX(Matches!$H$2:$H$201,MATCH($A1044&amp;"-8",Matches!$J$2:$J$201,0)),3,2))))),""))</f>
        <v/>
      </c>
      <c r="AF1044" s="12" t="str">
        <f aca="false">IF(OR($B1044="",T1044="",U1044=""),"",IFERROR(IF(OR(INDEX(Matches!$I$2:$I$201,MATCH($A1044&amp;"-9",Matches!$J$2:$J$201,0))="Void",INDEX(Matches!$G$2:$G$201,MATCH($A1044&amp;"-9",Matches!$J$2:$J$201,0))="",INDEX(Matches!$H$2:$H$201,MATCH($A1044&amp;"-9",Matches!$J$2:$J$201,0))=""),"",IF(AND($C1044&lt;&gt;"",INDEX(Matches!$F$2:$F$201,MATCH($A1044&amp;"-9",Matches!$J$2:$J$201,0))&lt;&gt;"",$C1044&gt;=INDEX(Matches!$F$2:$F$201,MATCH($A1044&amp;"-9",Matches!$J$2:$J$201,0))),"",IF(AND(T1044=INDEX(Matches!$G$2:$G$201,MATCH($A1044&amp;"-9",Matches!$J$2:$J$201,0)),U1044=INDEX(Matches!$H$2:$H$201,MATCH($A1044&amp;"-9",Matches!$J$2:$J$201,0))),5,IF(SIGN(T1044-U1044)&lt;&gt;SIGN(INDEX(Matches!$G$2:$G$201,MATCH($A1044&amp;"-9",Matches!$J$2:$J$201,0))-INDEX(Matches!$H$2:$H$201,MATCH($A1044&amp;"-9",Matches!$J$2:$J$201,0))),0,IF(T1044-U1044=INDEX(Matches!$G$2:$G$201,MATCH($A1044&amp;"-9",Matches!$J$2:$J$201,0))-INDEX(Matches!$H$2:$H$201,MATCH($A1044&amp;"-9",Matches!$J$2:$J$201,0)),3,2))))),""))</f>
        <v/>
      </c>
      <c r="AG1044" s="12" t="str">
        <f aca="false">IF(OR($B1044="",V1044="",W1044=""),"",IFERROR(IF(OR(INDEX(Matches!$I$2:$I$201,MATCH($A1044&amp;"-10",Matches!$J$2:$J$201,0))="Void",INDEX(Matches!$G$2:$G$201,MATCH($A1044&amp;"-10",Matches!$J$2:$J$201,0))="",INDEX(Matches!$H$2:$H$201,MATCH($A1044&amp;"-10",Matches!$J$2:$J$201,0))=""),"",IF(AND($C1044&lt;&gt;"",INDEX(Matches!$F$2:$F$201,MATCH($A1044&amp;"-10",Matches!$J$2:$J$201,0))&lt;&gt;"",$C1044&gt;=INDEX(Matches!$F$2:$F$201,MATCH($A1044&amp;"-10",Matches!$J$2:$J$201,0))),"",IF(AND(V1044=INDEX(Matches!$G$2:$G$201,MATCH($A1044&amp;"-10",Matches!$J$2:$J$201,0)),W1044=INDEX(Matches!$H$2:$H$201,MATCH($A1044&amp;"-10",Matches!$J$2:$J$201,0))),5,IF(SIGN(V1044-W1044)&lt;&gt;SIGN(INDEX(Matches!$G$2:$G$201,MATCH($A1044&amp;"-10",Matches!$J$2:$J$201,0))-INDEX(Matches!$H$2:$H$201,MATCH($A1044&amp;"-10",Matches!$J$2:$J$201,0))),0,IF(V1044-W1044=INDEX(Matches!$G$2:$G$201,MATCH($A1044&amp;"-10",Matches!$J$2:$J$201,0))-INDEX(Matches!$H$2:$H$201,MATCH($A1044&amp;"-10",Matches!$J$2:$J$201,0)),3,2))))),""))</f>
        <v/>
      </c>
      <c r="AH1044" s="13" t="str">
        <f aca="false">IF($B1044="","",SUM(X1044:AG1044))</f>
        <v/>
      </c>
      <c r="AI1044" s="12" t="str">
        <f aca="false">IF($B1044="","",COUNTIF(X1044:AG1044,5))</f>
        <v/>
      </c>
      <c r="AJ1044" s="12" t="str">
        <f aca="false">IF($B1044="","",COUNTIF(X1044:AG1044,"&gt;=2"))</f>
        <v/>
      </c>
      <c r="AK1044" s="12" t="str">
        <f aca="false">IF($B1044="","",COUNT(X1044:AG1044))</f>
        <v/>
      </c>
    </row>
    <row r="1045" customFormat="false" ht="15" hidden="false" customHeight="false" outlineLevel="0" collapsed="false">
      <c r="A1045" s="7"/>
      <c r="B1045" s="7"/>
      <c r="C1045" s="11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12" t="str">
        <f aca="false">IF(OR($B1045="",D1045="",E1045=""),"",IFERROR(IF(OR(INDEX(Matches!$I$2:$I$201,MATCH($A1045&amp;"-1",Matches!$J$2:$J$201,0))="Void",INDEX(Matches!$G$2:$G$201,MATCH($A1045&amp;"-1",Matches!$J$2:$J$201,0))="",INDEX(Matches!$H$2:$H$201,MATCH($A1045&amp;"-1",Matches!$J$2:$J$201,0))=""),"",IF(AND($C1045&lt;&gt;"",INDEX(Matches!$F$2:$F$201,MATCH($A1045&amp;"-1",Matches!$J$2:$J$201,0))&lt;&gt;"",$C1045&gt;=INDEX(Matches!$F$2:$F$201,MATCH($A1045&amp;"-1",Matches!$J$2:$J$201,0))),"",IF(AND(D1045=INDEX(Matches!$G$2:$G$201,MATCH($A1045&amp;"-1",Matches!$J$2:$J$201,0)),E1045=INDEX(Matches!$H$2:$H$201,MATCH($A1045&amp;"-1",Matches!$J$2:$J$201,0))),5,IF(SIGN(D1045-E1045)&lt;&gt;SIGN(INDEX(Matches!$G$2:$G$201,MATCH($A1045&amp;"-1",Matches!$J$2:$J$201,0))-INDEX(Matches!$H$2:$H$201,MATCH($A1045&amp;"-1",Matches!$J$2:$J$201,0))),0,IF(D1045-E1045=INDEX(Matches!$G$2:$G$201,MATCH($A1045&amp;"-1",Matches!$J$2:$J$201,0))-INDEX(Matches!$H$2:$H$201,MATCH($A1045&amp;"-1",Matches!$J$2:$J$201,0)),3,2))))),""))</f>
        <v/>
      </c>
      <c r="Y1045" s="12" t="str">
        <f aca="false">IF(OR($B1045="",F1045="",G1045=""),"",IFERROR(IF(OR(INDEX(Matches!$I$2:$I$201,MATCH($A1045&amp;"-2",Matches!$J$2:$J$201,0))="Void",INDEX(Matches!$G$2:$G$201,MATCH($A1045&amp;"-2",Matches!$J$2:$J$201,0))="",INDEX(Matches!$H$2:$H$201,MATCH($A1045&amp;"-2",Matches!$J$2:$J$201,0))=""),"",IF(AND($C1045&lt;&gt;"",INDEX(Matches!$F$2:$F$201,MATCH($A1045&amp;"-2",Matches!$J$2:$J$201,0))&lt;&gt;"",$C1045&gt;=INDEX(Matches!$F$2:$F$201,MATCH($A1045&amp;"-2",Matches!$J$2:$J$201,0))),"",IF(AND(F1045=INDEX(Matches!$G$2:$G$201,MATCH($A1045&amp;"-2",Matches!$J$2:$J$201,0)),G1045=INDEX(Matches!$H$2:$H$201,MATCH($A1045&amp;"-2",Matches!$J$2:$J$201,0))),5,IF(SIGN(F1045-G1045)&lt;&gt;SIGN(INDEX(Matches!$G$2:$G$201,MATCH($A1045&amp;"-2",Matches!$J$2:$J$201,0))-INDEX(Matches!$H$2:$H$201,MATCH($A1045&amp;"-2",Matches!$J$2:$J$201,0))),0,IF(F1045-G1045=INDEX(Matches!$G$2:$G$201,MATCH($A1045&amp;"-2",Matches!$J$2:$J$201,0))-INDEX(Matches!$H$2:$H$201,MATCH($A1045&amp;"-2",Matches!$J$2:$J$201,0)),3,2))))),""))</f>
        <v/>
      </c>
      <c r="Z1045" s="12" t="str">
        <f aca="false">IF(OR($B1045="",H1045="",I1045=""),"",IFERROR(IF(OR(INDEX(Matches!$I$2:$I$201,MATCH($A1045&amp;"-3",Matches!$J$2:$J$201,0))="Void",INDEX(Matches!$G$2:$G$201,MATCH($A1045&amp;"-3",Matches!$J$2:$J$201,0))="",INDEX(Matches!$H$2:$H$201,MATCH($A1045&amp;"-3",Matches!$J$2:$J$201,0))=""),"",IF(AND($C1045&lt;&gt;"",INDEX(Matches!$F$2:$F$201,MATCH($A1045&amp;"-3",Matches!$J$2:$J$201,0))&lt;&gt;"",$C1045&gt;=INDEX(Matches!$F$2:$F$201,MATCH($A1045&amp;"-3",Matches!$J$2:$J$201,0))),"",IF(AND(H1045=INDEX(Matches!$G$2:$G$201,MATCH($A1045&amp;"-3",Matches!$J$2:$J$201,0)),I1045=INDEX(Matches!$H$2:$H$201,MATCH($A1045&amp;"-3",Matches!$J$2:$J$201,0))),5,IF(SIGN(H1045-I1045)&lt;&gt;SIGN(INDEX(Matches!$G$2:$G$201,MATCH($A1045&amp;"-3",Matches!$J$2:$J$201,0))-INDEX(Matches!$H$2:$H$201,MATCH($A1045&amp;"-3",Matches!$J$2:$J$201,0))),0,IF(H1045-I1045=INDEX(Matches!$G$2:$G$201,MATCH($A1045&amp;"-3",Matches!$J$2:$J$201,0))-INDEX(Matches!$H$2:$H$201,MATCH($A1045&amp;"-3",Matches!$J$2:$J$201,0)),3,2))))),""))</f>
        <v/>
      </c>
      <c r="AA1045" s="12" t="str">
        <f aca="false">IF(OR($B1045="",J1045="",K1045=""),"",IFERROR(IF(OR(INDEX(Matches!$I$2:$I$201,MATCH($A1045&amp;"-4",Matches!$J$2:$J$201,0))="Void",INDEX(Matches!$G$2:$G$201,MATCH($A1045&amp;"-4",Matches!$J$2:$J$201,0))="",INDEX(Matches!$H$2:$H$201,MATCH($A1045&amp;"-4",Matches!$J$2:$J$201,0))=""),"",IF(AND($C1045&lt;&gt;"",INDEX(Matches!$F$2:$F$201,MATCH($A1045&amp;"-4",Matches!$J$2:$J$201,0))&lt;&gt;"",$C1045&gt;=INDEX(Matches!$F$2:$F$201,MATCH($A1045&amp;"-4",Matches!$J$2:$J$201,0))),"",IF(AND(J1045=INDEX(Matches!$G$2:$G$201,MATCH($A1045&amp;"-4",Matches!$J$2:$J$201,0)),K1045=INDEX(Matches!$H$2:$H$201,MATCH($A1045&amp;"-4",Matches!$J$2:$J$201,0))),5,IF(SIGN(J1045-K1045)&lt;&gt;SIGN(INDEX(Matches!$G$2:$G$201,MATCH($A1045&amp;"-4",Matches!$J$2:$J$201,0))-INDEX(Matches!$H$2:$H$201,MATCH($A1045&amp;"-4",Matches!$J$2:$J$201,0))),0,IF(J1045-K1045=INDEX(Matches!$G$2:$G$201,MATCH($A1045&amp;"-4",Matches!$J$2:$J$201,0))-INDEX(Matches!$H$2:$H$201,MATCH($A1045&amp;"-4",Matches!$J$2:$J$201,0)),3,2))))),""))</f>
        <v/>
      </c>
      <c r="AB1045" s="12" t="str">
        <f aca="false">IF(OR($B1045="",L1045="",M1045=""),"",IFERROR(IF(OR(INDEX(Matches!$I$2:$I$201,MATCH($A1045&amp;"-5",Matches!$J$2:$J$201,0))="Void",INDEX(Matches!$G$2:$G$201,MATCH($A1045&amp;"-5",Matches!$J$2:$J$201,0))="",INDEX(Matches!$H$2:$H$201,MATCH($A1045&amp;"-5",Matches!$J$2:$J$201,0))=""),"",IF(AND($C1045&lt;&gt;"",INDEX(Matches!$F$2:$F$201,MATCH($A1045&amp;"-5",Matches!$J$2:$J$201,0))&lt;&gt;"",$C1045&gt;=INDEX(Matches!$F$2:$F$201,MATCH($A1045&amp;"-5",Matches!$J$2:$J$201,0))),"",IF(AND(L1045=INDEX(Matches!$G$2:$G$201,MATCH($A1045&amp;"-5",Matches!$J$2:$J$201,0)),M1045=INDEX(Matches!$H$2:$H$201,MATCH($A1045&amp;"-5",Matches!$J$2:$J$201,0))),5,IF(SIGN(L1045-M1045)&lt;&gt;SIGN(INDEX(Matches!$G$2:$G$201,MATCH($A1045&amp;"-5",Matches!$J$2:$J$201,0))-INDEX(Matches!$H$2:$H$201,MATCH($A1045&amp;"-5",Matches!$J$2:$J$201,0))),0,IF(L1045-M1045=INDEX(Matches!$G$2:$G$201,MATCH($A1045&amp;"-5",Matches!$J$2:$J$201,0))-INDEX(Matches!$H$2:$H$201,MATCH($A1045&amp;"-5",Matches!$J$2:$J$201,0)),3,2))))),""))</f>
        <v/>
      </c>
      <c r="AC1045" s="12" t="str">
        <f aca="false">IF(OR($B1045="",N1045="",O1045=""),"",IFERROR(IF(OR(INDEX(Matches!$I$2:$I$201,MATCH($A1045&amp;"-6",Matches!$J$2:$J$201,0))="Void",INDEX(Matches!$G$2:$G$201,MATCH($A1045&amp;"-6",Matches!$J$2:$J$201,0))="",INDEX(Matches!$H$2:$H$201,MATCH($A1045&amp;"-6",Matches!$J$2:$J$201,0))=""),"",IF(AND($C1045&lt;&gt;"",INDEX(Matches!$F$2:$F$201,MATCH($A1045&amp;"-6",Matches!$J$2:$J$201,0))&lt;&gt;"",$C1045&gt;=INDEX(Matches!$F$2:$F$201,MATCH($A1045&amp;"-6",Matches!$J$2:$J$201,0))),"",IF(AND(N1045=INDEX(Matches!$G$2:$G$201,MATCH($A1045&amp;"-6",Matches!$J$2:$J$201,0)),O1045=INDEX(Matches!$H$2:$H$201,MATCH($A1045&amp;"-6",Matches!$J$2:$J$201,0))),5,IF(SIGN(N1045-O1045)&lt;&gt;SIGN(INDEX(Matches!$G$2:$G$201,MATCH($A1045&amp;"-6",Matches!$J$2:$J$201,0))-INDEX(Matches!$H$2:$H$201,MATCH($A1045&amp;"-6",Matches!$J$2:$J$201,0))),0,IF(N1045-O1045=INDEX(Matches!$G$2:$G$201,MATCH($A1045&amp;"-6",Matches!$J$2:$J$201,0))-INDEX(Matches!$H$2:$H$201,MATCH($A1045&amp;"-6",Matches!$J$2:$J$201,0)),3,2))))),""))</f>
        <v/>
      </c>
      <c r="AD1045" s="12" t="str">
        <f aca="false">IF(OR($B1045="",P1045="",Q1045=""),"",IFERROR(IF(OR(INDEX(Matches!$I$2:$I$201,MATCH($A1045&amp;"-7",Matches!$J$2:$J$201,0))="Void",INDEX(Matches!$G$2:$G$201,MATCH($A1045&amp;"-7",Matches!$J$2:$J$201,0))="",INDEX(Matches!$H$2:$H$201,MATCH($A1045&amp;"-7",Matches!$J$2:$J$201,0))=""),"",IF(AND($C1045&lt;&gt;"",INDEX(Matches!$F$2:$F$201,MATCH($A1045&amp;"-7",Matches!$J$2:$J$201,0))&lt;&gt;"",$C1045&gt;=INDEX(Matches!$F$2:$F$201,MATCH($A1045&amp;"-7",Matches!$J$2:$J$201,0))),"",IF(AND(P1045=INDEX(Matches!$G$2:$G$201,MATCH($A1045&amp;"-7",Matches!$J$2:$J$201,0)),Q1045=INDEX(Matches!$H$2:$H$201,MATCH($A1045&amp;"-7",Matches!$J$2:$J$201,0))),5,IF(SIGN(P1045-Q1045)&lt;&gt;SIGN(INDEX(Matches!$G$2:$G$201,MATCH($A1045&amp;"-7",Matches!$J$2:$J$201,0))-INDEX(Matches!$H$2:$H$201,MATCH($A1045&amp;"-7",Matches!$J$2:$J$201,0))),0,IF(P1045-Q1045=INDEX(Matches!$G$2:$G$201,MATCH($A1045&amp;"-7",Matches!$J$2:$J$201,0))-INDEX(Matches!$H$2:$H$201,MATCH($A1045&amp;"-7",Matches!$J$2:$J$201,0)),3,2))))),""))</f>
        <v/>
      </c>
      <c r="AE1045" s="12" t="str">
        <f aca="false">IF(OR($B1045="",R1045="",S1045=""),"",IFERROR(IF(OR(INDEX(Matches!$I$2:$I$201,MATCH($A1045&amp;"-8",Matches!$J$2:$J$201,0))="Void",INDEX(Matches!$G$2:$G$201,MATCH($A1045&amp;"-8",Matches!$J$2:$J$201,0))="",INDEX(Matches!$H$2:$H$201,MATCH($A1045&amp;"-8",Matches!$J$2:$J$201,0))=""),"",IF(AND($C1045&lt;&gt;"",INDEX(Matches!$F$2:$F$201,MATCH($A1045&amp;"-8",Matches!$J$2:$J$201,0))&lt;&gt;"",$C1045&gt;=INDEX(Matches!$F$2:$F$201,MATCH($A1045&amp;"-8",Matches!$J$2:$J$201,0))),"",IF(AND(R1045=INDEX(Matches!$G$2:$G$201,MATCH($A1045&amp;"-8",Matches!$J$2:$J$201,0)),S1045=INDEX(Matches!$H$2:$H$201,MATCH($A1045&amp;"-8",Matches!$J$2:$J$201,0))),5,IF(SIGN(R1045-S1045)&lt;&gt;SIGN(INDEX(Matches!$G$2:$G$201,MATCH($A1045&amp;"-8",Matches!$J$2:$J$201,0))-INDEX(Matches!$H$2:$H$201,MATCH($A1045&amp;"-8",Matches!$J$2:$J$201,0))),0,IF(R1045-S1045=INDEX(Matches!$G$2:$G$201,MATCH($A1045&amp;"-8",Matches!$J$2:$J$201,0))-INDEX(Matches!$H$2:$H$201,MATCH($A1045&amp;"-8",Matches!$J$2:$J$201,0)),3,2))))),""))</f>
        <v/>
      </c>
      <c r="AF1045" s="12" t="str">
        <f aca="false">IF(OR($B1045="",T1045="",U1045=""),"",IFERROR(IF(OR(INDEX(Matches!$I$2:$I$201,MATCH($A1045&amp;"-9",Matches!$J$2:$J$201,0))="Void",INDEX(Matches!$G$2:$G$201,MATCH($A1045&amp;"-9",Matches!$J$2:$J$201,0))="",INDEX(Matches!$H$2:$H$201,MATCH($A1045&amp;"-9",Matches!$J$2:$J$201,0))=""),"",IF(AND($C1045&lt;&gt;"",INDEX(Matches!$F$2:$F$201,MATCH($A1045&amp;"-9",Matches!$J$2:$J$201,0))&lt;&gt;"",$C1045&gt;=INDEX(Matches!$F$2:$F$201,MATCH($A1045&amp;"-9",Matches!$J$2:$J$201,0))),"",IF(AND(T1045=INDEX(Matches!$G$2:$G$201,MATCH($A1045&amp;"-9",Matches!$J$2:$J$201,0)),U1045=INDEX(Matches!$H$2:$H$201,MATCH($A1045&amp;"-9",Matches!$J$2:$J$201,0))),5,IF(SIGN(T1045-U1045)&lt;&gt;SIGN(INDEX(Matches!$G$2:$G$201,MATCH($A1045&amp;"-9",Matches!$J$2:$J$201,0))-INDEX(Matches!$H$2:$H$201,MATCH($A1045&amp;"-9",Matches!$J$2:$J$201,0))),0,IF(T1045-U1045=INDEX(Matches!$G$2:$G$201,MATCH($A1045&amp;"-9",Matches!$J$2:$J$201,0))-INDEX(Matches!$H$2:$H$201,MATCH($A1045&amp;"-9",Matches!$J$2:$J$201,0)),3,2))))),""))</f>
        <v/>
      </c>
      <c r="AG1045" s="12" t="str">
        <f aca="false">IF(OR($B1045="",V1045="",W1045=""),"",IFERROR(IF(OR(INDEX(Matches!$I$2:$I$201,MATCH($A1045&amp;"-10",Matches!$J$2:$J$201,0))="Void",INDEX(Matches!$G$2:$G$201,MATCH($A1045&amp;"-10",Matches!$J$2:$J$201,0))="",INDEX(Matches!$H$2:$H$201,MATCH($A1045&amp;"-10",Matches!$J$2:$J$201,0))=""),"",IF(AND($C1045&lt;&gt;"",INDEX(Matches!$F$2:$F$201,MATCH($A1045&amp;"-10",Matches!$J$2:$J$201,0))&lt;&gt;"",$C1045&gt;=INDEX(Matches!$F$2:$F$201,MATCH($A1045&amp;"-10",Matches!$J$2:$J$201,0))),"",IF(AND(V1045=INDEX(Matches!$G$2:$G$201,MATCH($A1045&amp;"-10",Matches!$J$2:$J$201,0)),W1045=INDEX(Matches!$H$2:$H$201,MATCH($A1045&amp;"-10",Matches!$J$2:$J$201,0))),5,IF(SIGN(V1045-W1045)&lt;&gt;SIGN(INDEX(Matches!$G$2:$G$201,MATCH($A1045&amp;"-10",Matches!$J$2:$J$201,0))-INDEX(Matches!$H$2:$H$201,MATCH($A1045&amp;"-10",Matches!$J$2:$J$201,0))),0,IF(V1045-W1045=INDEX(Matches!$G$2:$G$201,MATCH($A1045&amp;"-10",Matches!$J$2:$J$201,0))-INDEX(Matches!$H$2:$H$201,MATCH($A1045&amp;"-10",Matches!$J$2:$J$201,0)),3,2))))),""))</f>
        <v/>
      </c>
      <c r="AH1045" s="13" t="str">
        <f aca="false">IF($B1045="","",SUM(X1045:AG1045))</f>
        <v/>
      </c>
      <c r="AI1045" s="12" t="str">
        <f aca="false">IF($B1045="","",COUNTIF(X1045:AG1045,5))</f>
        <v/>
      </c>
      <c r="AJ1045" s="12" t="str">
        <f aca="false">IF($B1045="","",COUNTIF(X1045:AG1045,"&gt;=2"))</f>
        <v/>
      </c>
      <c r="AK1045" s="12" t="str">
        <f aca="false">IF($B1045="","",COUNT(X1045:AG1045))</f>
        <v/>
      </c>
    </row>
    <row r="1046" customFormat="false" ht="15" hidden="false" customHeight="false" outlineLevel="0" collapsed="false">
      <c r="A1046" s="7"/>
      <c r="B1046" s="7"/>
      <c r="C1046" s="11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12" t="str">
        <f aca="false">IF(OR($B1046="",D1046="",E1046=""),"",IFERROR(IF(OR(INDEX(Matches!$I$2:$I$201,MATCH($A1046&amp;"-1",Matches!$J$2:$J$201,0))="Void",INDEX(Matches!$G$2:$G$201,MATCH($A1046&amp;"-1",Matches!$J$2:$J$201,0))="",INDEX(Matches!$H$2:$H$201,MATCH($A1046&amp;"-1",Matches!$J$2:$J$201,0))=""),"",IF(AND($C1046&lt;&gt;"",INDEX(Matches!$F$2:$F$201,MATCH($A1046&amp;"-1",Matches!$J$2:$J$201,0))&lt;&gt;"",$C1046&gt;=INDEX(Matches!$F$2:$F$201,MATCH($A1046&amp;"-1",Matches!$J$2:$J$201,0))),"",IF(AND(D1046=INDEX(Matches!$G$2:$G$201,MATCH($A1046&amp;"-1",Matches!$J$2:$J$201,0)),E1046=INDEX(Matches!$H$2:$H$201,MATCH($A1046&amp;"-1",Matches!$J$2:$J$201,0))),5,IF(SIGN(D1046-E1046)&lt;&gt;SIGN(INDEX(Matches!$G$2:$G$201,MATCH($A1046&amp;"-1",Matches!$J$2:$J$201,0))-INDEX(Matches!$H$2:$H$201,MATCH($A1046&amp;"-1",Matches!$J$2:$J$201,0))),0,IF(D1046-E1046=INDEX(Matches!$G$2:$G$201,MATCH($A1046&amp;"-1",Matches!$J$2:$J$201,0))-INDEX(Matches!$H$2:$H$201,MATCH($A1046&amp;"-1",Matches!$J$2:$J$201,0)),3,2))))),""))</f>
        <v/>
      </c>
      <c r="Y1046" s="12" t="str">
        <f aca="false">IF(OR($B1046="",F1046="",G1046=""),"",IFERROR(IF(OR(INDEX(Matches!$I$2:$I$201,MATCH($A1046&amp;"-2",Matches!$J$2:$J$201,0))="Void",INDEX(Matches!$G$2:$G$201,MATCH($A1046&amp;"-2",Matches!$J$2:$J$201,0))="",INDEX(Matches!$H$2:$H$201,MATCH($A1046&amp;"-2",Matches!$J$2:$J$201,0))=""),"",IF(AND($C1046&lt;&gt;"",INDEX(Matches!$F$2:$F$201,MATCH($A1046&amp;"-2",Matches!$J$2:$J$201,0))&lt;&gt;"",$C1046&gt;=INDEX(Matches!$F$2:$F$201,MATCH($A1046&amp;"-2",Matches!$J$2:$J$201,0))),"",IF(AND(F1046=INDEX(Matches!$G$2:$G$201,MATCH($A1046&amp;"-2",Matches!$J$2:$J$201,0)),G1046=INDEX(Matches!$H$2:$H$201,MATCH($A1046&amp;"-2",Matches!$J$2:$J$201,0))),5,IF(SIGN(F1046-G1046)&lt;&gt;SIGN(INDEX(Matches!$G$2:$G$201,MATCH($A1046&amp;"-2",Matches!$J$2:$J$201,0))-INDEX(Matches!$H$2:$H$201,MATCH($A1046&amp;"-2",Matches!$J$2:$J$201,0))),0,IF(F1046-G1046=INDEX(Matches!$G$2:$G$201,MATCH($A1046&amp;"-2",Matches!$J$2:$J$201,0))-INDEX(Matches!$H$2:$H$201,MATCH($A1046&amp;"-2",Matches!$J$2:$J$201,0)),3,2))))),""))</f>
        <v/>
      </c>
      <c r="Z1046" s="12" t="str">
        <f aca="false">IF(OR($B1046="",H1046="",I1046=""),"",IFERROR(IF(OR(INDEX(Matches!$I$2:$I$201,MATCH($A1046&amp;"-3",Matches!$J$2:$J$201,0))="Void",INDEX(Matches!$G$2:$G$201,MATCH($A1046&amp;"-3",Matches!$J$2:$J$201,0))="",INDEX(Matches!$H$2:$H$201,MATCH($A1046&amp;"-3",Matches!$J$2:$J$201,0))=""),"",IF(AND($C1046&lt;&gt;"",INDEX(Matches!$F$2:$F$201,MATCH($A1046&amp;"-3",Matches!$J$2:$J$201,0))&lt;&gt;"",$C1046&gt;=INDEX(Matches!$F$2:$F$201,MATCH($A1046&amp;"-3",Matches!$J$2:$J$201,0))),"",IF(AND(H1046=INDEX(Matches!$G$2:$G$201,MATCH($A1046&amp;"-3",Matches!$J$2:$J$201,0)),I1046=INDEX(Matches!$H$2:$H$201,MATCH($A1046&amp;"-3",Matches!$J$2:$J$201,0))),5,IF(SIGN(H1046-I1046)&lt;&gt;SIGN(INDEX(Matches!$G$2:$G$201,MATCH($A1046&amp;"-3",Matches!$J$2:$J$201,0))-INDEX(Matches!$H$2:$H$201,MATCH($A1046&amp;"-3",Matches!$J$2:$J$201,0))),0,IF(H1046-I1046=INDEX(Matches!$G$2:$G$201,MATCH($A1046&amp;"-3",Matches!$J$2:$J$201,0))-INDEX(Matches!$H$2:$H$201,MATCH($A1046&amp;"-3",Matches!$J$2:$J$201,0)),3,2))))),""))</f>
        <v/>
      </c>
      <c r="AA1046" s="12" t="str">
        <f aca="false">IF(OR($B1046="",J1046="",K1046=""),"",IFERROR(IF(OR(INDEX(Matches!$I$2:$I$201,MATCH($A1046&amp;"-4",Matches!$J$2:$J$201,0))="Void",INDEX(Matches!$G$2:$G$201,MATCH($A1046&amp;"-4",Matches!$J$2:$J$201,0))="",INDEX(Matches!$H$2:$H$201,MATCH($A1046&amp;"-4",Matches!$J$2:$J$201,0))=""),"",IF(AND($C1046&lt;&gt;"",INDEX(Matches!$F$2:$F$201,MATCH($A1046&amp;"-4",Matches!$J$2:$J$201,0))&lt;&gt;"",$C1046&gt;=INDEX(Matches!$F$2:$F$201,MATCH($A1046&amp;"-4",Matches!$J$2:$J$201,0))),"",IF(AND(J1046=INDEX(Matches!$G$2:$G$201,MATCH($A1046&amp;"-4",Matches!$J$2:$J$201,0)),K1046=INDEX(Matches!$H$2:$H$201,MATCH($A1046&amp;"-4",Matches!$J$2:$J$201,0))),5,IF(SIGN(J1046-K1046)&lt;&gt;SIGN(INDEX(Matches!$G$2:$G$201,MATCH($A1046&amp;"-4",Matches!$J$2:$J$201,0))-INDEX(Matches!$H$2:$H$201,MATCH($A1046&amp;"-4",Matches!$J$2:$J$201,0))),0,IF(J1046-K1046=INDEX(Matches!$G$2:$G$201,MATCH($A1046&amp;"-4",Matches!$J$2:$J$201,0))-INDEX(Matches!$H$2:$H$201,MATCH($A1046&amp;"-4",Matches!$J$2:$J$201,0)),3,2))))),""))</f>
        <v/>
      </c>
      <c r="AB1046" s="12" t="str">
        <f aca="false">IF(OR($B1046="",L1046="",M1046=""),"",IFERROR(IF(OR(INDEX(Matches!$I$2:$I$201,MATCH($A1046&amp;"-5",Matches!$J$2:$J$201,0))="Void",INDEX(Matches!$G$2:$G$201,MATCH($A1046&amp;"-5",Matches!$J$2:$J$201,0))="",INDEX(Matches!$H$2:$H$201,MATCH($A1046&amp;"-5",Matches!$J$2:$J$201,0))=""),"",IF(AND($C1046&lt;&gt;"",INDEX(Matches!$F$2:$F$201,MATCH($A1046&amp;"-5",Matches!$J$2:$J$201,0))&lt;&gt;"",$C1046&gt;=INDEX(Matches!$F$2:$F$201,MATCH($A1046&amp;"-5",Matches!$J$2:$J$201,0))),"",IF(AND(L1046=INDEX(Matches!$G$2:$G$201,MATCH($A1046&amp;"-5",Matches!$J$2:$J$201,0)),M1046=INDEX(Matches!$H$2:$H$201,MATCH($A1046&amp;"-5",Matches!$J$2:$J$201,0))),5,IF(SIGN(L1046-M1046)&lt;&gt;SIGN(INDEX(Matches!$G$2:$G$201,MATCH($A1046&amp;"-5",Matches!$J$2:$J$201,0))-INDEX(Matches!$H$2:$H$201,MATCH($A1046&amp;"-5",Matches!$J$2:$J$201,0))),0,IF(L1046-M1046=INDEX(Matches!$G$2:$G$201,MATCH($A1046&amp;"-5",Matches!$J$2:$J$201,0))-INDEX(Matches!$H$2:$H$201,MATCH($A1046&amp;"-5",Matches!$J$2:$J$201,0)),3,2))))),""))</f>
        <v/>
      </c>
      <c r="AC1046" s="12" t="str">
        <f aca="false">IF(OR($B1046="",N1046="",O1046=""),"",IFERROR(IF(OR(INDEX(Matches!$I$2:$I$201,MATCH($A1046&amp;"-6",Matches!$J$2:$J$201,0))="Void",INDEX(Matches!$G$2:$G$201,MATCH($A1046&amp;"-6",Matches!$J$2:$J$201,0))="",INDEX(Matches!$H$2:$H$201,MATCH($A1046&amp;"-6",Matches!$J$2:$J$201,0))=""),"",IF(AND($C1046&lt;&gt;"",INDEX(Matches!$F$2:$F$201,MATCH($A1046&amp;"-6",Matches!$J$2:$J$201,0))&lt;&gt;"",$C1046&gt;=INDEX(Matches!$F$2:$F$201,MATCH($A1046&amp;"-6",Matches!$J$2:$J$201,0))),"",IF(AND(N1046=INDEX(Matches!$G$2:$G$201,MATCH($A1046&amp;"-6",Matches!$J$2:$J$201,0)),O1046=INDEX(Matches!$H$2:$H$201,MATCH($A1046&amp;"-6",Matches!$J$2:$J$201,0))),5,IF(SIGN(N1046-O1046)&lt;&gt;SIGN(INDEX(Matches!$G$2:$G$201,MATCH($A1046&amp;"-6",Matches!$J$2:$J$201,0))-INDEX(Matches!$H$2:$H$201,MATCH($A1046&amp;"-6",Matches!$J$2:$J$201,0))),0,IF(N1046-O1046=INDEX(Matches!$G$2:$G$201,MATCH($A1046&amp;"-6",Matches!$J$2:$J$201,0))-INDEX(Matches!$H$2:$H$201,MATCH($A1046&amp;"-6",Matches!$J$2:$J$201,0)),3,2))))),""))</f>
        <v/>
      </c>
      <c r="AD1046" s="12" t="str">
        <f aca="false">IF(OR($B1046="",P1046="",Q1046=""),"",IFERROR(IF(OR(INDEX(Matches!$I$2:$I$201,MATCH($A1046&amp;"-7",Matches!$J$2:$J$201,0))="Void",INDEX(Matches!$G$2:$G$201,MATCH($A1046&amp;"-7",Matches!$J$2:$J$201,0))="",INDEX(Matches!$H$2:$H$201,MATCH($A1046&amp;"-7",Matches!$J$2:$J$201,0))=""),"",IF(AND($C1046&lt;&gt;"",INDEX(Matches!$F$2:$F$201,MATCH($A1046&amp;"-7",Matches!$J$2:$J$201,0))&lt;&gt;"",$C1046&gt;=INDEX(Matches!$F$2:$F$201,MATCH($A1046&amp;"-7",Matches!$J$2:$J$201,0))),"",IF(AND(P1046=INDEX(Matches!$G$2:$G$201,MATCH($A1046&amp;"-7",Matches!$J$2:$J$201,0)),Q1046=INDEX(Matches!$H$2:$H$201,MATCH($A1046&amp;"-7",Matches!$J$2:$J$201,0))),5,IF(SIGN(P1046-Q1046)&lt;&gt;SIGN(INDEX(Matches!$G$2:$G$201,MATCH($A1046&amp;"-7",Matches!$J$2:$J$201,0))-INDEX(Matches!$H$2:$H$201,MATCH($A1046&amp;"-7",Matches!$J$2:$J$201,0))),0,IF(P1046-Q1046=INDEX(Matches!$G$2:$G$201,MATCH($A1046&amp;"-7",Matches!$J$2:$J$201,0))-INDEX(Matches!$H$2:$H$201,MATCH($A1046&amp;"-7",Matches!$J$2:$J$201,0)),3,2))))),""))</f>
        <v/>
      </c>
      <c r="AE1046" s="12" t="str">
        <f aca="false">IF(OR($B1046="",R1046="",S1046=""),"",IFERROR(IF(OR(INDEX(Matches!$I$2:$I$201,MATCH($A1046&amp;"-8",Matches!$J$2:$J$201,0))="Void",INDEX(Matches!$G$2:$G$201,MATCH($A1046&amp;"-8",Matches!$J$2:$J$201,0))="",INDEX(Matches!$H$2:$H$201,MATCH($A1046&amp;"-8",Matches!$J$2:$J$201,0))=""),"",IF(AND($C1046&lt;&gt;"",INDEX(Matches!$F$2:$F$201,MATCH($A1046&amp;"-8",Matches!$J$2:$J$201,0))&lt;&gt;"",$C1046&gt;=INDEX(Matches!$F$2:$F$201,MATCH($A1046&amp;"-8",Matches!$J$2:$J$201,0))),"",IF(AND(R1046=INDEX(Matches!$G$2:$G$201,MATCH($A1046&amp;"-8",Matches!$J$2:$J$201,0)),S1046=INDEX(Matches!$H$2:$H$201,MATCH($A1046&amp;"-8",Matches!$J$2:$J$201,0))),5,IF(SIGN(R1046-S1046)&lt;&gt;SIGN(INDEX(Matches!$G$2:$G$201,MATCH($A1046&amp;"-8",Matches!$J$2:$J$201,0))-INDEX(Matches!$H$2:$H$201,MATCH($A1046&amp;"-8",Matches!$J$2:$J$201,0))),0,IF(R1046-S1046=INDEX(Matches!$G$2:$G$201,MATCH($A1046&amp;"-8",Matches!$J$2:$J$201,0))-INDEX(Matches!$H$2:$H$201,MATCH($A1046&amp;"-8",Matches!$J$2:$J$201,0)),3,2))))),""))</f>
        <v/>
      </c>
      <c r="AF1046" s="12" t="str">
        <f aca="false">IF(OR($B1046="",T1046="",U1046=""),"",IFERROR(IF(OR(INDEX(Matches!$I$2:$I$201,MATCH($A1046&amp;"-9",Matches!$J$2:$J$201,0))="Void",INDEX(Matches!$G$2:$G$201,MATCH($A1046&amp;"-9",Matches!$J$2:$J$201,0))="",INDEX(Matches!$H$2:$H$201,MATCH($A1046&amp;"-9",Matches!$J$2:$J$201,0))=""),"",IF(AND($C1046&lt;&gt;"",INDEX(Matches!$F$2:$F$201,MATCH($A1046&amp;"-9",Matches!$J$2:$J$201,0))&lt;&gt;"",$C1046&gt;=INDEX(Matches!$F$2:$F$201,MATCH($A1046&amp;"-9",Matches!$J$2:$J$201,0))),"",IF(AND(T1046=INDEX(Matches!$G$2:$G$201,MATCH($A1046&amp;"-9",Matches!$J$2:$J$201,0)),U1046=INDEX(Matches!$H$2:$H$201,MATCH($A1046&amp;"-9",Matches!$J$2:$J$201,0))),5,IF(SIGN(T1046-U1046)&lt;&gt;SIGN(INDEX(Matches!$G$2:$G$201,MATCH($A1046&amp;"-9",Matches!$J$2:$J$201,0))-INDEX(Matches!$H$2:$H$201,MATCH($A1046&amp;"-9",Matches!$J$2:$J$201,0))),0,IF(T1046-U1046=INDEX(Matches!$G$2:$G$201,MATCH($A1046&amp;"-9",Matches!$J$2:$J$201,0))-INDEX(Matches!$H$2:$H$201,MATCH($A1046&amp;"-9",Matches!$J$2:$J$201,0)),3,2))))),""))</f>
        <v/>
      </c>
      <c r="AG1046" s="12" t="str">
        <f aca="false">IF(OR($B1046="",V1046="",W1046=""),"",IFERROR(IF(OR(INDEX(Matches!$I$2:$I$201,MATCH($A1046&amp;"-10",Matches!$J$2:$J$201,0))="Void",INDEX(Matches!$G$2:$G$201,MATCH($A1046&amp;"-10",Matches!$J$2:$J$201,0))="",INDEX(Matches!$H$2:$H$201,MATCH($A1046&amp;"-10",Matches!$J$2:$J$201,0))=""),"",IF(AND($C1046&lt;&gt;"",INDEX(Matches!$F$2:$F$201,MATCH($A1046&amp;"-10",Matches!$J$2:$J$201,0))&lt;&gt;"",$C1046&gt;=INDEX(Matches!$F$2:$F$201,MATCH($A1046&amp;"-10",Matches!$J$2:$J$201,0))),"",IF(AND(V1046=INDEX(Matches!$G$2:$G$201,MATCH($A1046&amp;"-10",Matches!$J$2:$J$201,0)),W1046=INDEX(Matches!$H$2:$H$201,MATCH($A1046&amp;"-10",Matches!$J$2:$J$201,0))),5,IF(SIGN(V1046-W1046)&lt;&gt;SIGN(INDEX(Matches!$G$2:$G$201,MATCH($A1046&amp;"-10",Matches!$J$2:$J$201,0))-INDEX(Matches!$H$2:$H$201,MATCH($A1046&amp;"-10",Matches!$J$2:$J$201,0))),0,IF(V1046-W1046=INDEX(Matches!$G$2:$G$201,MATCH($A1046&amp;"-10",Matches!$J$2:$J$201,0))-INDEX(Matches!$H$2:$H$201,MATCH($A1046&amp;"-10",Matches!$J$2:$J$201,0)),3,2))))),""))</f>
        <v/>
      </c>
      <c r="AH1046" s="13" t="str">
        <f aca="false">IF($B1046="","",SUM(X1046:AG1046))</f>
        <v/>
      </c>
      <c r="AI1046" s="12" t="str">
        <f aca="false">IF($B1046="","",COUNTIF(X1046:AG1046,5))</f>
        <v/>
      </c>
      <c r="AJ1046" s="12" t="str">
        <f aca="false">IF($B1046="","",COUNTIF(X1046:AG1046,"&gt;=2"))</f>
        <v/>
      </c>
      <c r="AK1046" s="12" t="str">
        <f aca="false">IF($B1046="","",COUNT(X1046:AG1046))</f>
        <v/>
      </c>
    </row>
    <row r="1047" customFormat="false" ht="15" hidden="false" customHeight="false" outlineLevel="0" collapsed="false">
      <c r="A1047" s="7"/>
      <c r="B1047" s="7"/>
      <c r="C1047" s="11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12" t="str">
        <f aca="false">IF(OR($B1047="",D1047="",E1047=""),"",IFERROR(IF(OR(INDEX(Matches!$I$2:$I$201,MATCH($A1047&amp;"-1",Matches!$J$2:$J$201,0))="Void",INDEX(Matches!$G$2:$G$201,MATCH($A1047&amp;"-1",Matches!$J$2:$J$201,0))="",INDEX(Matches!$H$2:$H$201,MATCH($A1047&amp;"-1",Matches!$J$2:$J$201,0))=""),"",IF(AND($C1047&lt;&gt;"",INDEX(Matches!$F$2:$F$201,MATCH($A1047&amp;"-1",Matches!$J$2:$J$201,0))&lt;&gt;"",$C1047&gt;=INDEX(Matches!$F$2:$F$201,MATCH($A1047&amp;"-1",Matches!$J$2:$J$201,0))),"",IF(AND(D1047=INDEX(Matches!$G$2:$G$201,MATCH($A1047&amp;"-1",Matches!$J$2:$J$201,0)),E1047=INDEX(Matches!$H$2:$H$201,MATCH($A1047&amp;"-1",Matches!$J$2:$J$201,0))),5,IF(SIGN(D1047-E1047)&lt;&gt;SIGN(INDEX(Matches!$G$2:$G$201,MATCH($A1047&amp;"-1",Matches!$J$2:$J$201,0))-INDEX(Matches!$H$2:$H$201,MATCH($A1047&amp;"-1",Matches!$J$2:$J$201,0))),0,IF(D1047-E1047=INDEX(Matches!$G$2:$G$201,MATCH($A1047&amp;"-1",Matches!$J$2:$J$201,0))-INDEX(Matches!$H$2:$H$201,MATCH($A1047&amp;"-1",Matches!$J$2:$J$201,0)),3,2))))),""))</f>
        <v/>
      </c>
      <c r="Y1047" s="12" t="str">
        <f aca="false">IF(OR($B1047="",F1047="",G1047=""),"",IFERROR(IF(OR(INDEX(Matches!$I$2:$I$201,MATCH($A1047&amp;"-2",Matches!$J$2:$J$201,0))="Void",INDEX(Matches!$G$2:$G$201,MATCH($A1047&amp;"-2",Matches!$J$2:$J$201,0))="",INDEX(Matches!$H$2:$H$201,MATCH($A1047&amp;"-2",Matches!$J$2:$J$201,0))=""),"",IF(AND($C1047&lt;&gt;"",INDEX(Matches!$F$2:$F$201,MATCH($A1047&amp;"-2",Matches!$J$2:$J$201,0))&lt;&gt;"",$C1047&gt;=INDEX(Matches!$F$2:$F$201,MATCH($A1047&amp;"-2",Matches!$J$2:$J$201,0))),"",IF(AND(F1047=INDEX(Matches!$G$2:$G$201,MATCH($A1047&amp;"-2",Matches!$J$2:$J$201,0)),G1047=INDEX(Matches!$H$2:$H$201,MATCH($A1047&amp;"-2",Matches!$J$2:$J$201,0))),5,IF(SIGN(F1047-G1047)&lt;&gt;SIGN(INDEX(Matches!$G$2:$G$201,MATCH($A1047&amp;"-2",Matches!$J$2:$J$201,0))-INDEX(Matches!$H$2:$H$201,MATCH($A1047&amp;"-2",Matches!$J$2:$J$201,0))),0,IF(F1047-G1047=INDEX(Matches!$G$2:$G$201,MATCH($A1047&amp;"-2",Matches!$J$2:$J$201,0))-INDEX(Matches!$H$2:$H$201,MATCH($A1047&amp;"-2",Matches!$J$2:$J$201,0)),3,2))))),""))</f>
        <v/>
      </c>
      <c r="Z1047" s="12" t="str">
        <f aca="false">IF(OR($B1047="",H1047="",I1047=""),"",IFERROR(IF(OR(INDEX(Matches!$I$2:$I$201,MATCH($A1047&amp;"-3",Matches!$J$2:$J$201,0))="Void",INDEX(Matches!$G$2:$G$201,MATCH($A1047&amp;"-3",Matches!$J$2:$J$201,0))="",INDEX(Matches!$H$2:$H$201,MATCH($A1047&amp;"-3",Matches!$J$2:$J$201,0))=""),"",IF(AND($C1047&lt;&gt;"",INDEX(Matches!$F$2:$F$201,MATCH($A1047&amp;"-3",Matches!$J$2:$J$201,0))&lt;&gt;"",$C1047&gt;=INDEX(Matches!$F$2:$F$201,MATCH($A1047&amp;"-3",Matches!$J$2:$J$201,0))),"",IF(AND(H1047=INDEX(Matches!$G$2:$G$201,MATCH($A1047&amp;"-3",Matches!$J$2:$J$201,0)),I1047=INDEX(Matches!$H$2:$H$201,MATCH($A1047&amp;"-3",Matches!$J$2:$J$201,0))),5,IF(SIGN(H1047-I1047)&lt;&gt;SIGN(INDEX(Matches!$G$2:$G$201,MATCH($A1047&amp;"-3",Matches!$J$2:$J$201,0))-INDEX(Matches!$H$2:$H$201,MATCH($A1047&amp;"-3",Matches!$J$2:$J$201,0))),0,IF(H1047-I1047=INDEX(Matches!$G$2:$G$201,MATCH($A1047&amp;"-3",Matches!$J$2:$J$201,0))-INDEX(Matches!$H$2:$H$201,MATCH($A1047&amp;"-3",Matches!$J$2:$J$201,0)),3,2))))),""))</f>
        <v/>
      </c>
      <c r="AA1047" s="12" t="str">
        <f aca="false">IF(OR($B1047="",J1047="",K1047=""),"",IFERROR(IF(OR(INDEX(Matches!$I$2:$I$201,MATCH($A1047&amp;"-4",Matches!$J$2:$J$201,0))="Void",INDEX(Matches!$G$2:$G$201,MATCH($A1047&amp;"-4",Matches!$J$2:$J$201,0))="",INDEX(Matches!$H$2:$H$201,MATCH($A1047&amp;"-4",Matches!$J$2:$J$201,0))=""),"",IF(AND($C1047&lt;&gt;"",INDEX(Matches!$F$2:$F$201,MATCH($A1047&amp;"-4",Matches!$J$2:$J$201,0))&lt;&gt;"",$C1047&gt;=INDEX(Matches!$F$2:$F$201,MATCH($A1047&amp;"-4",Matches!$J$2:$J$201,0))),"",IF(AND(J1047=INDEX(Matches!$G$2:$G$201,MATCH($A1047&amp;"-4",Matches!$J$2:$J$201,0)),K1047=INDEX(Matches!$H$2:$H$201,MATCH($A1047&amp;"-4",Matches!$J$2:$J$201,0))),5,IF(SIGN(J1047-K1047)&lt;&gt;SIGN(INDEX(Matches!$G$2:$G$201,MATCH($A1047&amp;"-4",Matches!$J$2:$J$201,0))-INDEX(Matches!$H$2:$H$201,MATCH($A1047&amp;"-4",Matches!$J$2:$J$201,0))),0,IF(J1047-K1047=INDEX(Matches!$G$2:$G$201,MATCH($A1047&amp;"-4",Matches!$J$2:$J$201,0))-INDEX(Matches!$H$2:$H$201,MATCH($A1047&amp;"-4",Matches!$J$2:$J$201,0)),3,2))))),""))</f>
        <v/>
      </c>
      <c r="AB1047" s="12" t="str">
        <f aca="false">IF(OR($B1047="",L1047="",M1047=""),"",IFERROR(IF(OR(INDEX(Matches!$I$2:$I$201,MATCH($A1047&amp;"-5",Matches!$J$2:$J$201,0))="Void",INDEX(Matches!$G$2:$G$201,MATCH($A1047&amp;"-5",Matches!$J$2:$J$201,0))="",INDEX(Matches!$H$2:$H$201,MATCH($A1047&amp;"-5",Matches!$J$2:$J$201,0))=""),"",IF(AND($C1047&lt;&gt;"",INDEX(Matches!$F$2:$F$201,MATCH($A1047&amp;"-5",Matches!$J$2:$J$201,0))&lt;&gt;"",$C1047&gt;=INDEX(Matches!$F$2:$F$201,MATCH($A1047&amp;"-5",Matches!$J$2:$J$201,0))),"",IF(AND(L1047=INDEX(Matches!$G$2:$G$201,MATCH($A1047&amp;"-5",Matches!$J$2:$J$201,0)),M1047=INDEX(Matches!$H$2:$H$201,MATCH($A1047&amp;"-5",Matches!$J$2:$J$201,0))),5,IF(SIGN(L1047-M1047)&lt;&gt;SIGN(INDEX(Matches!$G$2:$G$201,MATCH($A1047&amp;"-5",Matches!$J$2:$J$201,0))-INDEX(Matches!$H$2:$H$201,MATCH($A1047&amp;"-5",Matches!$J$2:$J$201,0))),0,IF(L1047-M1047=INDEX(Matches!$G$2:$G$201,MATCH($A1047&amp;"-5",Matches!$J$2:$J$201,0))-INDEX(Matches!$H$2:$H$201,MATCH($A1047&amp;"-5",Matches!$J$2:$J$201,0)),3,2))))),""))</f>
        <v/>
      </c>
      <c r="AC1047" s="12" t="str">
        <f aca="false">IF(OR($B1047="",N1047="",O1047=""),"",IFERROR(IF(OR(INDEX(Matches!$I$2:$I$201,MATCH($A1047&amp;"-6",Matches!$J$2:$J$201,0))="Void",INDEX(Matches!$G$2:$G$201,MATCH($A1047&amp;"-6",Matches!$J$2:$J$201,0))="",INDEX(Matches!$H$2:$H$201,MATCH($A1047&amp;"-6",Matches!$J$2:$J$201,0))=""),"",IF(AND($C1047&lt;&gt;"",INDEX(Matches!$F$2:$F$201,MATCH($A1047&amp;"-6",Matches!$J$2:$J$201,0))&lt;&gt;"",$C1047&gt;=INDEX(Matches!$F$2:$F$201,MATCH($A1047&amp;"-6",Matches!$J$2:$J$201,0))),"",IF(AND(N1047=INDEX(Matches!$G$2:$G$201,MATCH($A1047&amp;"-6",Matches!$J$2:$J$201,0)),O1047=INDEX(Matches!$H$2:$H$201,MATCH($A1047&amp;"-6",Matches!$J$2:$J$201,0))),5,IF(SIGN(N1047-O1047)&lt;&gt;SIGN(INDEX(Matches!$G$2:$G$201,MATCH($A1047&amp;"-6",Matches!$J$2:$J$201,0))-INDEX(Matches!$H$2:$H$201,MATCH($A1047&amp;"-6",Matches!$J$2:$J$201,0))),0,IF(N1047-O1047=INDEX(Matches!$G$2:$G$201,MATCH($A1047&amp;"-6",Matches!$J$2:$J$201,0))-INDEX(Matches!$H$2:$H$201,MATCH($A1047&amp;"-6",Matches!$J$2:$J$201,0)),3,2))))),""))</f>
        <v/>
      </c>
      <c r="AD1047" s="12" t="str">
        <f aca="false">IF(OR($B1047="",P1047="",Q1047=""),"",IFERROR(IF(OR(INDEX(Matches!$I$2:$I$201,MATCH($A1047&amp;"-7",Matches!$J$2:$J$201,0))="Void",INDEX(Matches!$G$2:$G$201,MATCH($A1047&amp;"-7",Matches!$J$2:$J$201,0))="",INDEX(Matches!$H$2:$H$201,MATCH($A1047&amp;"-7",Matches!$J$2:$J$201,0))=""),"",IF(AND($C1047&lt;&gt;"",INDEX(Matches!$F$2:$F$201,MATCH($A1047&amp;"-7",Matches!$J$2:$J$201,0))&lt;&gt;"",$C1047&gt;=INDEX(Matches!$F$2:$F$201,MATCH($A1047&amp;"-7",Matches!$J$2:$J$201,0))),"",IF(AND(P1047=INDEX(Matches!$G$2:$G$201,MATCH($A1047&amp;"-7",Matches!$J$2:$J$201,0)),Q1047=INDEX(Matches!$H$2:$H$201,MATCH($A1047&amp;"-7",Matches!$J$2:$J$201,0))),5,IF(SIGN(P1047-Q1047)&lt;&gt;SIGN(INDEX(Matches!$G$2:$G$201,MATCH($A1047&amp;"-7",Matches!$J$2:$J$201,0))-INDEX(Matches!$H$2:$H$201,MATCH($A1047&amp;"-7",Matches!$J$2:$J$201,0))),0,IF(P1047-Q1047=INDEX(Matches!$G$2:$G$201,MATCH($A1047&amp;"-7",Matches!$J$2:$J$201,0))-INDEX(Matches!$H$2:$H$201,MATCH($A1047&amp;"-7",Matches!$J$2:$J$201,0)),3,2))))),""))</f>
        <v/>
      </c>
      <c r="AE1047" s="12" t="str">
        <f aca="false">IF(OR($B1047="",R1047="",S1047=""),"",IFERROR(IF(OR(INDEX(Matches!$I$2:$I$201,MATCH($A1047&amp;"-8",Matches!$J$2:$J$201,0))="Void",INDEX(Matches!$G$2:$G$201,MATCH($A1047&amp;"-8",Matches!$J$2:$J$201,0))="",INDEX(Matches!$H$2:$H$201,MATCH($A1047&amp;"-8",Matches!$J$2:$J$201,0))=""),"",IF(AND($C1047&lt;&gt;"",INDEX(Matches!$F$2:$F$201,MATCH($A1047&amp;"-8",Matches!$J$2:$J$201,0))&lt;&gt;"",$C1047&gt;=INDEX(Matches!$F$2:$F$201,MATCH($A1047&amp;"-8",Matches!$J$2:$J$201,0))),"",IF(AND(R1047=INDEX(Matches!$G$2:$G$201,MATCH($A1047&amp;"-8",Matches!$J$2:$J$201,0)),S1047=INDEX(Matches!$H$2:$H$201,MATCH($A1047&amp;"-8",Matches!$J$2:$J$201,0))),5,IF(SIGN(R1047-S1047)&lt;&gt;SIGN(INDEX(Matches!$G$2:$G$201,MATCH($A1047&amp;"-8",Matches!$J$2:$J$201,0))-INDEX(Matches!$H$2:$H$201,MATCH($A1047&amp;"-8",Matches!$J$2:$J$201,0))),0,IF(R1047-S1047=INDEX(Matches!$G$2:$G$201,MATCH($A1047&amp;"-8",Matches!$J$2:$J$201,0))-INDEX(Matches!$H$2:$H$201,MATCH($A1047&amp;"-8",Matches!$J$2:$J$201,0)),3,2))))),""))</f>
        <v/>
      </c>
      <c r="AF1047" s="12" t="str">
        <f aca="false">IF(OR($B1047="",T1047="",U1047=""),"",IFERROR(IF(OR(INDEX(Matches!$I$2:$I$201,MATCH($A1047&amp;"-9",Matches!$J$2:$J$201,0))="Void",INDEX(Matches!$G$2:$G$201,MATCH($A1047&amp;"-9",Matches!$J$2:$J$201,0))="",INDEX(Matches!$H$2:$H$201,MATCH($A1047&amp;"-9",Matches!$J$2:$J$201,0))=""),"",IF(AND($C1047&lt;&gt;"",INDEX(Matches!$F$2:$F$201,MATCH($A1047&amp;"-9",Matches!$J$2:$J$201,0))&lt;&gt;"",$C1047&gt;=INDEX(Matches!$F$2:$F$201,MATCH($A1047&amp;"-9",Matches!$J$2:$J$201,0))),"",IF(AND(T1047=INDEX(Matches!$G$2:$G$201,MATCH($A1047&amp;"-9",Matches!$J$2:$J$201,0)),U1047=INDEX(Matches!$H$2:$H$201,MATCH($A1047&amp;"-9",Matches!$J$2:$J$201,0))),5,IF(SIGN(T1047-U1047)&lt;&gt;SIGN(INDEX(Matches!$G$2:$G$201,MATCH($A1047&amp;"-9",Matches!$J$2:$J$201,0))-INDEX(Matches!$H$2:$H$201,MATCH($A1047&amp;"-9",Matches!$J$2:$J$201,0))),0,IF(T1047-U1047=INDEX(Matches!$G$2:$G$201,MATCH($A1047&amp;"-9",Matches!$J$2:$J$201,0))-INDEX(Matches!$H$2:$H$201,MATCH($A1047&amp;"-9",Matches!$J$2:$J$201,0)),3,2))))),""))</f>
        <v/>
      </c>
      <c r="AG1047" s="12" t="str">
        <f aca="false">IF(OR($B1047="",V1047="",W1047=""),"",IFERROR(IF(OR(INDEX(Matches!$I$2:$I$201,MATCH($A1047&amp;"-10",Matches!$J$2:$J$201,0))="Void",INDEX(Matches!$G$2:$G$201,MATCH($A1047&amp;"-10",Matches!$J$2:$J$201,0))="",INDEX(Matches!$H$2:$H$201,MATCH($A1047&amp;"-10",Matches!$J$2:$J$201,0))=""),"",IF(AND($C1047&lt;&gt;"",INDEX(Matches!$F$2:$F$201,MATCH($A1047&amp;"-10",Matches!$J$2:$J$201,0))&lt;&gt;"",$C1047&gt;=INDEX(Matches!$F$2:$F$201,MATCH($A1047&amp;"-10",Matches!$J$2:$J$201,0))),"",IF(AND(V1047=INDEX(Matches!$G$2:$G$201,MATCH($A1047&amp;"-10",Matches!$J$2:$J$201,0)),W1047=INDEX(Matches!$H$2:$H$201,MATCH($A1047&amp;"-10",Matches!$J$2:$J$201,0))),5,IF(SIGN(V1047-W1047)&lt;&gt;SIGN(INDEX(Matches!$G$2:$G$201,MATCH($A1047&amp;"-10",Matches!$J$2:$J$201,0))-INDEX(Matches!$H$2:$H$201,MATCH($A1047&amp;"-10",Matches!$J$2:$J$201,0))),0,IF(V1047-W1047=INDEX(Matches!$G$2:$G$201,MATCH($A1047&amp;"-10",Matches!$J$2:$J$201,0))-INDEX(Matches!$H$2:$H$201,MATCH($A1047&amp;"-10",Matches!$J$2:$J$201,0)),3,2))))),""))</f>
        <v/>
      </c>
      <c r="AH1047" s="13" t="str">
        <f aca="false">IF($B1047="","",SUM(X1047:AG1047))</f>
        <v/>
      </c>
      <c r="AI1047" s="12" t="str">
        <f aca="false">IF($B1047="","",COUNTIF(X1047:AG1047,5))</f>
        <v/>
      </c>
      <c r="AJ1047" s="12" t="str">
        <f aca="false">IF($B1047="","",COUNTIF(X1047:AG1047,"&gt;=2"))</f>
        <v/>
      </c>
      <c r="AK1047" s="12" t="str">
        <f aca="false">IF($B1047="","",COUNT(X1047:AG1047))</f>
        <v/>
      </c>
    </row>
    <row r="1048" customFormat="false" ht="15" hidden="false" customHeight="false" outlineLevel="0" collapsed="false">
      <c r="A1048" s="7"/>
      <c r="B1048" s="7"/>
      <c r="C1048" s="11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12" t="str">
        <f aca="false">IF(OR($B1048="",D1048="",E1048=""),"",IFERROR(IF(OR(INDEX(Matches!$I$2:$I$201,MATCH($A1048&amp;"-1",Matches!$J$2:$J$201,0))="Void",INDEX(Matches!$G$2:$G$201,MATCH($A1048&amp;"-1",Matches!$J$2:$J$201,0))="",INDEX(Matches!$H$2:$H$201,MATCH($A1048&amp;"-1",Matches!$J$2:$J$201,0))=""),"",IF(AND($C1048&lt;&gt;"",INDEX(Matches!$F$2:$F$201,MATCH($A1048&amp;"-1",Matches!$J$2:$J$201,0))&lt;&gt;"",$C1048&gt;=INDEX(Matches!$F$2:$F$201,MATCH($A1048&amp;"-1",Matches!$J$2:$J$201,0))),"",IF(AND(D1048=INDEX(Matches!$G$2:$G$201,MATCH($A1048&amp;"-1",Matches!$J$2:$J$201,0)),E1048=INDEX(Matches!$H$2:$H$201,MATCH($A1048&amp;"-1",Matches!$J$2:$J$201,0))),5,IF(SIGN(D1048-E1048)&lt;&gt;SIGN(INDEX(Matches!$G$2:$G$201,MATCH($A1048&amp;"-1",Matches!$J$2:$J$201,0))-INDEX(Matches!$H$2:$H$201,MATCH($A1048&amp;"-1",Matches!$J$2:$J$201,0))),0,IF(D1048-E1048=INDEX(Matches!$G$2:$G$201,MATCH($A1048&amp;"-1",Matches!$J$2:$J$201,0))-INDEX(Matches!$H$2:$H$201,MATCH($A1048&amp;"-1",Matches!$J$2:$J$201,0)),3,2))))),""))</f>
        <v/>
      </c>
      <c r="Y1048" s="12" t="str">
        <f aca="false">IF(OR($B1048="",F1048="",G1048=""),"",IFERROR(IF(OR(INDEX(Matches!$I$2:$I$201,MATCH($A1048&amp;"-2",Matches!$J$2:$J$201,0))="Void",INDEX(Matches!$G$2:$G$201,MATCH($A1048&amp;"-2",Matches!$J$2:$J$201,0))="",INDEX(Matches!$H$2:$H$201,MATCH($A1048&amp;"-2",Matches!$J$2:$J$201,0))=""),"",IF(AND($C1048&lt;&gt;"",INDEX(Matches!$F$2:$F$201,MATCH($A1048&amp;"-2",Matches!$J$2:$J$201,0))&lt;&gt;"",$C1048&gt;=INDEX(Matches!$F$2:$F$201,MATCH($A1048&amp;"-2",Matches!$J$2:$J$201,0))),"",IF(AND(F1048=INDEX(Matches!$G$2:$G$201,MATCH($A1048&amp;"-2",Matches!$J$2:$J$201,0)),G1048=INDEX(Matches!$H$2:$H$201,MATCH($A1048&amp;"-2",Matches!$J$2:$J$201,0))),5,IF(SIGN(F1048-G1048)&lt;&gt;SIGN(INDEX(Matches!$G$2:$G$201,MATCH($A1048&amp;"-2",Matches!$J$2:$J$201,0))-INDEX(Matches!$H$2:$H$201,MATCH($A1048&amp;"-2",Matches!$J$2:$J$201,0))),0,IF(F1048-G1048=INDEX(Matches!$G$2:$G$201,MATCH($A1048&amp;"-2",Matches!$J$2:$J$201,0))-INDEX(Matches!$H$2:$H$201,MATCH($A1048&amp;"-2",Matches!$J$2:$J$201,0)),3,2))))),""))</f>
        <v/>
      </c>
      <c r="Z1048" s="12" t="str">
        <f aca="false">IF(OR($B1048="",H1048="",I1048=""),"",IFERROR(IF(OR(INDEX(Matches!$I$2:$I$201,MATCH($A1048&amp;"-3",Matches!$J$2:$J$201,0))="Void",INDEX(Matches!$G$2:$G$201,MATCH($A1048&amp;"-3",Matches!$J$2:$J$201,0))="",INDEX(Matches!$H$2:$H$201,MATCH($A1048&amp;"-3",Matches!$J$2:$J$201,0))=""),"",IF(AND($C1048&lt;&gt;"",INDEX(Matches!$F$2:$F$201,MATCH($A1048&amp;"-3",Matches!$J$2:$J$201,0))&lt;&gt;"",$C1048&gt;=INDEX(Matches!$F$2:$F$201,MATCH($A1048&amp;"-3",Matches!$J$2:$J$201,0))),"",IF(AND(H1048=INDEX(Matches!$G$2:$G$201,MATCH($A1048&amp;"-3",Matches!$J$2:$J$201,0)),I1048=INDEX(Matches!$H$2:$H$201,MATCH($A1048&amp;"-3",Matches!$J$2:$J$201,0))),5,IF(SIGN(H1048-I1048)&lt;&gt;SIGN(INDEX(Matches!$G$2:$G$201,MATCH($A1048&amp;"-3",Matches!$J$2:$J$201,0))-INDEX(Matches!$H$2:$H$201,MATCH($A1048&amp;"-3",Matches!$J$2:$J$201,0))),0,IF(H1048-I1048=INDEX(Matches!$G$2:$G$201,MATCH($A1048&amp;"-3",Matches!$J$2:$J$201,0))-INDEX(Matches!$H$2:$H$201,MATCH($A1048&amp;"-3",Matches!$J$2:$J$201,0)),3,2))))),""))</f>
        <v/>
      </c>
      <c r="AA1048" s="12" t="str">
        <f aca="false">IF(OR($B1048="",J1048="",K1048=""),"",IFERROR(IF(OR(INDEX(Matches!$I$2:$I$201,MATCH($A1048&amp;"-4",Matches!$J$2:$J$201,0))="Void",INDEX(Matches!$G$2:$G$201,MATCH($A1048&amp;"-4",Matches!$J$2:$J$201,0))="",INDEX(Matches!$H$2:$H$201,MATCH($A1048&amp;"-4",Matches!$J$2:$J$201,0))=""),"",IF(AND($C1048&lt;&gt;"",INDEX(Matches!$F$2:$F$201,MATCH($A1048&amp;"-4",Matches!$J$2:$J$201,0))&lt;&gt;"",$C1048&gt;=INDEX(Matches!$F$2:$F$201,MATCH($A1048&amp;"-4",Matches!$J$2:$J$201,0))),"",IF(AND(J1048=INDEX(Matches!$G$2:$G$201,MATCH($A1048&amp;"-4",Matches!$J$2:$J$201,0)),K1048=INDEX(Matches!$H$2:$H$201,MATCH($A1048&amp;"-4",Matches!$J$2:$J$201,0))),5,IF(SIGN(J1048-K1048)&lt;&gt;SIGN(INDEX(Matches!$G$2:$G$201,MATCH($A1048&amp;"-4",Matches!$J$2:$J$201,0))-INDEX(Matches!$H$2:$H$201,MATCH($A1048&amp;"-4",Matches!$J$2:$J$201,0))),0,IF(J1048-K1048=INDEX(Matches!$G$2:$G$201,MATCH($A1048&amp;"-4",Matches!$J$2:$J$201,0))-INDEX(Matches!$H$2:$H$201,MATCH($A1048&amp;"-4",Matches!$J$2:$J$201,0)),3,2))))),""))</f>
        <v/>
      </c>
      <c r="AB1048" s="12" t="str">
        <f aca="false">IF(OR($B1048="",L1048="",M1048=""),"",IFERROR(IF(OR(INDEX(Matches!$I$2:$I$201,MATCH($A1048&amp;"-5",Matches!$J$2:$J$201,0))="Void",INDEX(Matches!$G$2:$G$201,MATCH($A1048&amp;"-5",Matches!$J$2:$J$201,0))="",INDEX(Matches!$H$2:$H$201,MATCH($A1048&amp;"-5",Matches!$J$2:$J$201,0))=""),"",IF(AND($C1048&lt;&gt;"",INDEX(Matches!$F$2:$F$201,MATCH($A1048&amp;"-5",Matches!$J$2:$J$201,0))&lt;&gt;"",$C1048&gt;=INDEX(Matches!$F$2:$F$201,MATCH($A1048&amp;"-5",Matches!$J$2:$J$201,0))),"",IF(AND(L1048=INDEX(Matches!$G$2:$G$201,MATCH($A1048&amp;"-5",Matches!$J$2:$J$201,0)),M1048=INDEX(Matches!$H$2:$H$201,MATCH($A1048&amp;"-5",Matches!$J$2:$J$201,0))),5,IF(SIGN(L1048-M1048)&lt;&gt;SIGN(INDEX(Matches!$G$2:$G$201,MATCH($A1048&amp;"-5",Matches!$J$2:$J$201,0))-INDEX(Matches!$H$2:$H$201,MATCH($A1048&amp;"-5",Matches!$J$2:$J$201,0))),0,IF(L1048-M1048=INDEX(Matches!$G$2:$G$201,MATCH($A1048&amp;"-5",Matches!$J$2:$J$201,0))-INDEX(Matches!$H$2:$H$201,MATCH($A1048&amp;"-5",Matches!$J$2:$J$201,0)),3,2))))),""))</f>
        <v/>
      </c>
      <c r="AC1048" s="12" t="str">
        <f aca="false">IF(OR($B1048="",N1048="",O1048=""),"",IFERROR(IF(OR(INDEX(Matches!$I$2:$I$201,MATCH($A1048&amp;"-6",Matches!$J$2:$J$201,0))="Void",INDEX(Matches!$G$2:$G$201,MATCH($A1048&amp;"-6",Matches!$J$2:$J$201,0))="",INDEX(Matches!$H$2:$H$201,MATCH($A1048&amp;"-6",Matches!$J$2:$J$201,0))=""),"",IF(AND($C1048&lt;&gt;"",INDEX(Matches!$F$2:$F$201,MATCH($A1048&amp;"-6",Matches!$J$2:$J$201,0))&lt;&gt;"",$C1048&gt;=INDEX(Matches!$F$2:$F$201,MATCH($A1048&amp;"-6",Matches!$J$2:$J$201,0))),"",IF(AND(N1048=INDEX(Matches!$G$2:$G$201,MATCH($A1048&amp;"-6",Matches!$J$2:$J$201,0)),O1048=INDEX(Matches!$H$2:$H$201,MATCH($A1048&amp;"-6",Matches!$J$2:$J$201,0))),5,IF(SIGN(N1048-O1048)&lt;&gt;SIGN(INDEX(Matches!$G$2:$G$201,MATCH($A1048&amp;"-6",Matches!$J$2:$J$201,0))-INDEX(Matches!$H$2:$H$201,MATCH($A1048&amp;"-6",Matches!$J$2:$J$201,0))),0,IF(N1048-O1048=INDEX(Matches!$G$2:$G$201,MATCH($A1048&amp;"-6",Matches!$J$2:$J$201,0))-INDEX(Matches!$H$2:$H$201,MATCH($A1048&amp;"-6",Matches!$J$2:$J$201,0)),3,2))))),""))</f>
        <v/>
      </c>
      <c r="AD1048" s="12" t="str">
        <f aca="false">IF(OR($B1048="",P1048="",Q1048=""),"",IFERROR(IF(OR(INDEX(Matches!$I$2:$I$201,MATCH($A1048&amp;"-7",Matches!$J$2:$J$201,0))="Void",INDEX(Matches!$G$2:$G$201,MATCH($A1048&amp;"-7",Matches!$J$2:$J$201,0))="",INDEX(Matches!$H$2:$H$201,MATCH($A1048&amp;"-7",Matches!$J$2:$J$201,0))=""),"",IF(AND($C1048&lt;&gt;"",INDEX(Matches!$F$2:$F$201,MATCH($A1048&amp;"-7",Matches!$J$2:$J$201,0))&lt;&gt;"",$C1048&gt;=INDEX(Matches!$F$2:$F$201,MATCH($A1048&amp;"-7",Matches!$J$2:$J$201,0))),"",IF(AND(P1048=INDEX(Matches!$G$2:$G$201,MATCH($A1048&amp;"-7",Matches!$J$2:$J$201,0)),Q1048=INDEX(Matches!$H$2:$H$201,MATCH($A1048&amp;"-7",Matches!$J$2:$J$201,0))),5,IF(SIGN(P1048-Q1048)&lt;&gt;SIGN(INDEX(Matches!$G$2:$G$201,MATCH($A1048&amp;"-7",Matches!$J$2:$J$201,0))-INDEX(Matches!$H$2:$H$201,MATCH($A1048&amp;"-7",Matches!$J$2:$J$201,0))),0,IF(P1048-Q1048=INDEX(Matches!$G$2:$G$201,MATCH($A1048&amp;"-7",Matches!$J$2:$J$201,0))-INDEX(Matches!$H$2:$H$201,MATCH($A1048&amp;"-7",Matches!$J$2:$J$201,0)),3,2))))),""))</f>
        <v/>
      </c>
      <c r="AE1048" s="12" t="str">
        <f aca="false">IF(OR($B1048="",R1048="",S1048=""),"",IFERROR(IF(OR(INDEX(Matches!$I$2:$I$201,MATCH($A1048&amp;"-8",Matches!$J$2:$J$201,0))="Void",INDEX(Matches!$G$2:$G$201,MATCH($A1048&amp;"-8",Matches!$J$2:$J$201,0))="",INDEX(Matches!$H$2:$H$201,MATCH($A1048&amp;"-8",Matches!$J$2:$J$201,0))=""),"",IF(AND($C1048&lt;&gt;"",INDEX(Matches!$F$2:$F$201,MATCH($A1048&amp;"-8",Matches!$J$2:$J$201,0))&lt;&gt;"",$C1048&gt;=INDEX(Matches!$F$2:$F$201,MATCH($A1048&amp;"-8",Matches!$J$2:$J$201,0))),"",IF(AND(R1048=INDEX(Matches!$G$2:$G$201,MATCH($A1048&amp;"-8",Matches!$J$2:$J$201,0)),S1048=INDEX(Matches!$H$2:$H$201,MATCH($A1048&amp;"-8",Matches!$J$2:$J$201,0))),5,IF(SIGN(R1048-S1048)&lt;&gt;SIGN(INDEX(Matches!$G$2:$G$201,MATCH($A1048&amp;"-8",Matches!$J$2:$J$201,0))-INDEX(Matches!$H$2:$H$201,MATCH($A1048&amp;"-8",Matches!$J$2:$J$201,0))),0,IF(R1048-S1048=INDEX(Matches!$G$2:$G$201,MATCH($A1048&amp;"-8",Matches!$J$2:$J$201,0))-INDEX(Matches!$H$2:$H$201,MATCH($A1048&amp;"-8",Matches!$J$2:$J$201,0)),3,2))))),""))</f>
        <v/>
      </c>
      <c r="AF1048" s="12" t="str">
        <f aca="false">IF(OR($B1048="",T1048="",U1048=""),"",IFERROR(IF(OR(INDEX(Matches!$I$2:$I$201,MATCH($A1048&amp;"-9",Matches!$J$2:$J$201,0))="Void",INDEX(Matches!$G$2:$G$201,MATCH($A1048&amp;"-9",Matches!$J$2:$J$201,0))="",INDEX(Matches!$H$2:$H$201,MATCH($A1048&amp;"-9",Matches!$J$2:$J$201,0))=""),"",IF(AND($C1048&lt;&gt;"",INDEX(Matches!$F$2:$F$201,MATCH($A1048&amp;"-9",Matches!$J$2:$J$201,0))&lt;&gt;"",$C1048&gt;=INDEX(Matches!$F$2:$F$201,MATCH($A1048&amp;"-9",Matches!$J$2:$J$201,0))),"",IF(AND(T1048=INDEX(Matches!$G$2:$G$201,MATCH($A1048&amp;"-9",Matches!$J$2:$J$201,0)),U1048=INDEX(Matches!$H$2:$H$201,MATCH($A1048&amp;"-9",Matches!$J$2:$J$201,0))),5,IF(SIGN(T1048-U1048)&lt;&gt;SIGN(INDEX(Matches!$G$2:$G$201,MATCH($A1048&amp;"-9",Matches!$J$2:$J$201,0))-INDEX(Matches!$H$2:$H$201,MATCH($A1048&amp;"-9",Matches!$J$2:$J$201,0))),0,IF(T1048-U1048=INDEX(Matches!$G$2:$G$201,MATCH($A1048&amp;"-9",Matches!$J$2:$J$201,0))-INDEX(Matches!$H$2:$H$201,MATCH($A1048&amp;"-9",Matches!$J$2:$J$201,0)),3,2))))),""))</f>
        <v/>
      </c>
      <c r="AG1048" s="12" t="str">
        <f aca="false">IF(OR($B1048="",V1048="",W1048=""),"",IFERROR(IF(OR(INDEX(Matches!$I$2:$I$201,MATCH($A1048&amp;"-10",Matches!$J$2:$J$201,0))="Void",INDEX(Matches!$G$2:$G$201,MATCH($A1048&amp;"-10",Matches!$J$2:$J$201,0))="",INDEX(Matches!$H$2:$H$201,MATCH($A1048&amp;"-10",Matches!$J$2:$J$201,0))=""),"",IF(AND($C1048&lt;&gt;"",INDEX(Matches!$F$2:$F$201,MATCH($A1048&amp;"-10",Matches!$J$2:$J$201,0))&lt;&gt;"",$C1048&gt;=INDEX(Matches!$F$2:$F$201,MATCH($A1048&amp;"-10",Matches!$J$2:$J$201,0))),"",IF(AND(V1048=INDEX(Matches!$G$2:$G$201,MATCH($A1048&amp;"-10",Matches!$J$2:$J$201,0)),W1048=INDEX(Matches!$H$2:$H$201,MATCH($A1048&amp;"-10",Matches!$J$2:$J$201,0))),5,IF(SIGN(V1048-W1048)&lt;&gt;SIGN(INDEX(Matches!$G$2:$G$201,MATCH($A1048&amp;"-10",Matches!$J$2:$J$201,0))-INDEX(Matches!$H$2:$H$201,MATCH($A1048&amp;"-10",Matches!$J$2:$J$201,0))),0,IF(V1048-W1048=INDEX(Matches!$G$2:$G$201,MATCH($A1048&amp;"-10",Matches!$J$2:$J$201,0))-INDEX(Matches!$H$2:$H$201,MATCH($A1048&amp;"-10",Matches!$J$2:$J$201,0)),3,2))))),""))</f>
        <v/>
      </c>
      <c r="AH1048" s="13" t="str">
        <f aca="false">IF($B1048="","",SUM(X1048:AG1048))</f>
        <v/>
      </c>
      <c r="AI1048" s="12" t="str">
        <f aca="false">IF($B1048="","",COUNTIF(X1048:AG1048,5))</f>
        <v/>
      </c>
      <c r="AJ1048" s="12" t="str">
        <f aca="false">IF($B1048="","",COUNTIF(X1048:AG1048,"&gt;=2"))</f>
        <v/>
      </c>
      <c r="AK1048" s="12" t="str">
        <f aca="false">IF($B1048="","",COUNT(X1048:AG1048))</f>
        <v/>
      </c>
    </row>
    <row r="1049" customFormat="false" ht="15" hidden="false" customHeight="false" outlineLevel="0" collapsed="false">
      <c r="A1049" s="7"/>
      <c r="B1049" s="7"/>
      <c r="C1049" s="11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12" t="str">
        <f aca="false">IF(OR($B1049="",D1049="",E1049=""),"",IFERROR(IF(OR(INDEX(Matches!$I$2:$I$201,MATCH($A1049&amp;"-1",Matches!$J$2:$J$201,0))="Void",INDEX(Matches!$G$2:$G$201,MATCH($A1049&amp;"-1",Matches!$J$2:$J$201,0))="",INDEX(Matches!$H$2:$H$201,MATCH($A1049&amp;"-1",Matches!$J$2:$J$201,0))=""),"",IF(AND($C1049&lt;&gt;"",INDEX(Matches!$F$2:$F$201,MATCH($A1049&amp;"-1",Matches!$J$2:$J$201,0))&lt;&gt;"",$C1049&gt;=INDEX(Matches!$F$2:$F$201,MATCH($A1049&amp;"-1",Matches!$J$2:$J$201,0))),"",IF(AND(D1049=INDEX(Matches!$G$2:$G$201,MATCH($A1049&amp;"-1",Matches!$J$2:$J$201,0)),E1049=INDEX(Matches!$H$2:$H$201,MATCH($A1049&amp;"-1",Matches!$J$2:$J$201,0))),5,IF(SIGN(D1049-E1049)&lt;&gt;SIGN(INDEX(Matches!$G$2:$G$201,MATCH($A1049&amp;"-1",Matches!$J$2:$J$201,0))-INDEX(Matches!$H$2:$H$201,MATCH($A1049&amp;"-1",Matches!$J$2:$J$201,0))),0,IF(D1049-E1049=INDEX(Matches!$G$2:$G$201,MATCH($A1049&amp;"-1",Matches!$J$2:$J$201,0))-INDEX(Matches!$H$2:$H$201,MATCH($A1049&amp;"-1",Matches!$J$2:$J$201,0)),3,2))))),""))</f>
        <v/>
      </c>
      <c r="Y1049" s="12" t="str">
        <f aca="false">IF(OR($B1049="",F1049="",G1049=""),"",IFERROR(IF(OR(INDEX(Matches!$I$2:$I$201,MATCH($A1049&amp;"-2",Matches!$J$2:$J$201,0))="Void",INDEX(Matches!$G$2:$G$201,MATCH($A1049&amp;"-2",Matches!$J$2:$J$201,0))="",INDEX(Matches!$H$2:$H$201,MATCH($A1049&amp;"-2",Matches!$J$2:$J$201,0))=""),"",IF(AND($C1049&lt;&gt;"",INDEX(Matches!$F$2:$F$201,MATCH($A1049&amp;"-2",Matches!$J$2:$J$201,0))&lt;&gt;"",$C1049&gt;=INDEX(Matches!$F$2:$F$201,MATCH($A1049&amp;"-2",Matches!$J$2:$J$201,0))),"",IF(AND(F1049=INDEX(Matches!$G$2:$G$201,MATCH($A1049&amp;"-2",Matches!$J$2:$J$201,0)),G1049=INDEX(Matches!$H$2:$H$201,MATCH($A1049&amp;"-2",Matches!$J$2:$J$201,0))),5,IF(SIGN(F1049-G1049)&lt;&gt;SIGN(INDEX(Matches!$G$2:$G$201,MATCH($A1049&amp;"-2",Matches!$J$2:$J$201,0))-INDEX(Matches!$H$2:$H$201,MATCH($A1049&amp;"-2",Matches!$J$2:$J$201,0))),0,IF(F1049-G1049=INDEX(Matches!$G$2:$G$201,MATCH($A1049&amp;"-2",Matches!$J$2:$J$201,0))-INDEX(Matches!$H$2:$H$201,MATCH($A1049&amp;"-2",Matches!$J$2:$J$201,0)),3,2))))),""))</f>
        <v/>
      </c>
      <c r="Z1049" s="12" t="str">
        <f aca="false">IF(OR($B1049="",H1049="",I1049=""),"",IFERROR(IF(OR(INDEX(Matches!$I$2:$I$201,MATCH($A1049&amp;"-3",Matches!$J$2:$J$201,0))="Void",INDEX(Matches!$G$2:$G$201,MATCH($A1049&amp;"-3",Matches!$J$2:$J$201,0))="",INDEX(Matches!$H$2:$H$201,MATCH($A1049&amp;"-3",Matches!$J$2:$J$201,0))=""),"",IF(AND($C1049&lt;&gt;"",INDEX(Matches!$F$2:$F$201,MATCH($A1049&amp;"-3",Matches!$J$2:$J$201,0))&lt;&gt;"",$C1049&gt;=INDEX(Matches!$F$2:$F$201,MATCH($A1049&amp;"-3",Matches!$J$2:$J$201,0))),"",IF(AND(H1049=INDEX(Matches!$G$2:$G$201,MATCH($A1049&amp;"-3",Matches!$J$2:$J$201,0)),I1049=INDEX(Matches!$H$2:$H$201,MATCH($A1049&amp;"-3",Matches!$J$2:$J$201,0))),5,IF(SIGN(H1049-I1049)&lt;&gt;SIGN(INDEX(Matches!$G$2:$G$201,MATCH($A1049&amp;"-3",Matches!$J$2:$J$201,0))-INDEX(Matches!$H$2:$H$201,MATCH($A1049&amp;"-3",Matches!$J$2:$J$201,0))),0,IF(H1049-I1049=INDEX(Matches!$G$2:$G$201,MATCH($A1049&amp;"-3",Matches!$J$2:$J$201,0))-INDEX(Matches!$H$2:$H$201,MATCH($A1049&amp;"-3",Matches!$J$2:$J$201,0)),3,2))))),""))</f>
        <v/>
      </c>
      <c r="AA1049" s="12" t="str">
        <f aca="false">IF(OR($B1049="",J1049="",K1049=""),"",IFERROR(IF(OR(INDEX(Matches!$I$2:$I$201,MATCH($A1049&amp;"-4",Matches!$J$2:$J$201,0))="Void",INDEX(Matches!$G$2:$G$201,MATCH($A1049&amp;"-4",Matches!$J$2:$J$201,0))="",INDEX(Matches!$H$2:$H$201,MATCH($A1049&amp;"-4",Matches!$J$2:$J$201,0))=""),"",IF(AND($C1049&lt;&gt;"",INDEX(Matches!$F$2:$F$201,MATCH($A1049&amp;"-4",Matches!$J$2:$J$201,0))&lt;&gt;"",$C1049&gt;=INDEX(Matches!$F$2:$F$201,MATCH($A1049&amp;"-4",Matches!$J$2:$J$201,0))),"",IF(AND(J1049=INDEX(Matches!$G$2:$G$201,MATCH($A1049&amp;"-4",Matches!$J$2:$J$201,0)),K1049=INDEX(Matches!$H$2:$H$201,MATCH($A1049&amp;"-4",Matches!$J$2:$J$201,0))),5,IF(SIGN(J1049-K1049)&lt;&gt;SIGN(INDEX(Matches!$G$2:$G$201,MATCH($A1049&amp;"-4",Matches!$J$2:$J$201,0))-INDEX(Matches!$H$2:$H$201,MATCH($A1049&amp;"-4",Matches!$J$2:$J$201,0))),0,IF(J1049-K1049=INDEX(Matches!$G$2:$G$201,MATCH($A1049&amp;"-4",Matches!$J$2:$J$201,0))-INDEX(Matches!$H$2:$H$201,MATCH($A1049&amp;"-4",Matches!$J$2:$J$201,0)),3,2))))),""))</f>
        <v/>
      </c>
      <c r="AB1049" s="12" t="str">
        <f aca="false">IF(OR($B1049="",L1049="",M1049=""),"",IFERROR(IF(OR(INDEX(Matches!$I$2:$I$201,MATCH($A1049&amp;"-5",Matches!$J$2:$J$201,0))="Void",INDEX(Matches!$G$2:$G$201,MATCH($A1049&amp;"-5",Matches!$J$2:$J$201,0))="",INDEX(Matches!$H$2:$H$201,MATCH($A1049&amp;"-5",Matches!$J$2:$J$201,0))=""),"",IF(AND($C1049&lt;&gt;"",INDEX(Matches!$F$2:$F$201,MATCH($A1049&amp;"-5",Matches!$J$2:$J$201,0))&lt;&gt;"",$C1049&gt;=INDEX(Matches!$F$2:$F$201,MATCH($A1049&amp;"-5",Matches!$J$2:$J$201,0))),"",IF(AND(L1049=INDEX(Matches!$G$2:$G$201,MATCH($A1049&amp;"-5",Matches!$J$2:$J$201,0)),M1049=INDEX(Matches!$H$2:$H$201,MATCH($A1049&amp;"-5",Matches!$J$2:$J$201,0))),5,IF(SIGN(L1049-M1049)&lt;&gt;SIGN(INDEX(Matches!$G$2:$G$201,MATCH($A1049&amp;"-5",Matches!$J$2:$J$201,0))-INDEX(Matches!$H$2:$H$201,MATCH($A1049&amp;"-5",Matches!$J$2:$J$201,0))),0,IF(L1049-M1049=INDEX(Matches!$G$2:$G$201,MATCH($A1049&amp;"-5",Matches!$J$2:$J$201,0))-INDEX(Matches!$H$2:$H$201,MATCH($A1049&amp;"-5",Matches!$J$2:$J$201,0)),3,2))))),""))</f>
        <v/>
      </c>
      <c r="AC1049" s="12" t="str">
        <f aca="false">IF(OR($B1049="",N1049="",O1049=""),"",IFERROR(IF(OR(INDEX(Matches!$I$2:$I$201,MATCH($A1049&amp;"-6",Matches!$J$2:$J$201,0))="Void",INDEX(Matches!$G$2:$G$201,MATCH($A1049&amp;"-6",Matches!$J$2:$J$201,0))="",INDEX(Matches!$H$2:$H$201,MATCH($A1049&amp;"-6",Matches!$J$2:$J$201,0))=""),"",IF(AND($C1049&lt;&gt;"",INDEX(Matches!$F$2:$F$201,MATCH($A1049&amp;"-6",Matches!$J$2:$J$201,0))&lt;&gt;"",$C1049&gt;=INDEX(Matches!$F$2:$F$201,MATCH($A1049&amp;"-6",Matches!$J$2:$J$201,0))),"",IF(AND(N1049=INDEX(Matches!$G$2:$G$201,MATCH($A1049&amp;"-6",Matches!$J$2:$J$201,0)),O1049=INDEX(Matches!$H$2:$H$201,MATCH($A1049&amp;"-6",Matches!$J$2:$J$201,0))),5,IF(SIGN(N1049-O1049)&lt;&gt;SIGN(INDEX(Matches!$G$2:$G$201,MATCH($A1049&amp;"-6",Matches!$J$2:$J$201,0))-INDEX(Matches!$H$2:$H$201,MATCH($A1049&amp;"-6",Matches!$J$2:$J$201,0))),0,IF(N1049-O1049=INDEX(Matches!$G$2:$G$201,MATCH($A1049&amp;"-6",Matches!$J$2:$J$201,0))-INDEX(Matches!$H$2:$H$201,MATCH($A1049&amp;"-6",Matches!$J$2:$J$201,0)),3,2))))),""))</f>
        <v/>
      </c>
      <c r="AD1049" s="12" t="str">
        <f aca="false">IF(OR($B1049="",P1049="",Q1049=""),"",IFERROR(IF(OR(INDEX(Matches!$I$2:$I$201,MATCH($A1049&amp;"-7",Matches!$J$2:$J$201,0))="Void",INDEX(Matches!$G$2:$G$201,MATCH($A1049&amp;"-7",Matches!$J$2:$J$201,0))="",INDEX(Matches!$H$2:$H$201,MATCH($A1049&amp;"-7",Matches!$J$2:$J$201,0))=""),"",IF(AND($C1049&lt;&gt;"",INDEX(Matches!$F$2:$F$201,MATCH($A1049&amp;"-7",Matches!$J$2:$J$201,0))&lt;&gt;"",$C1049&gt;=INDEX(Matches!$F$2:$F$201,MATCH($A1049&amp;"-7",Matches!$J$2:$J$201,0))),"",IF(AND(P1049=INDEX(Matches!$G$2:$G$201,MATCH($A1049&amp;"-7",Matches!$J$2:$J$201,0)),Q1049=INDEX(Matches!$H$2:$H$201,MATCH($A1049&amp;"-7",Matches!$J$2:$J$201,0))),5,IF(SIGN(P1049-Q1049)&lt;&gt;SIGN(INDEX(Matches!$G$2:$G$201,MATCH($A1049&amp;"-7",Matches!$J$2:$J$201,0))-INDEX(Matches!$H$2:$H$201,MATCH($A1049&amp;"-7",Matches!$J$2:$J$201,0))),0,IF(P1049-Q1049=INDEX(Matches!$G$2:$G$201,MATCH($A1049&amp;"-7",Matches!$J$2:$J$201,0))-INDEX(Matches!$H$2:$H$201,MATCH($A1049&amp;"-7",Matches!$J$2:$J$201,0)),3,2))))),""))</f>
        <v/>
      </c>
      <c r="AE1049" s="12" t="str">
        <f aca="false">IF(OR($B1049="",R1049="",S1049=""),"",IFERROR(IF(OR(INDEX(Matches!$I$2:$I$201,MATCH($A1049&amp;"-8",Matches!$J$2:$J$201,0))="Void",INDEX(Matches!$G$2:$G$201,MATCH($A1049&amp;"-8",Matches!$J$2:$J$201,0))="",INDEX(Matches!$H$2:$H$201,MATCH($A1049&amp;"-8",Matches!$J$2:$J$201,0))=""),"",IF(AND($C1049&lt;&gt;"",INDEX(Matches!$F$2:$F$201,MATCH($A1049&amp;"-8",Matches!$J$2:$J$201,0))&lt;&gt;"",$C1049&gt;=INDEX(Matches!$F$2:$F$201,MATCH($A1049&amp;"-8",Matches!$J$2:$J$201,0))),"",IF(AND(R1049=INDEX(Matches!$G$2:$G$201,MATCH($A1049&amp;"-8",Matches!$J$2:$J$201,0)),S1049=INDEX(Matches!$H$2:$H$201,MATCH($A1049&amp;"-8",Matches!$J$2:$J$201,0))),5,IF(SIGN(R1049-S1049)&lt;&gt;SIGN(INDEX(Matches!$G$2:$G$201,MATCH($A1049&amp;"-8",Matches!$J$2:$J$201,0))-INDEX(Matches!$H$2:$H$201,MATCH($A1049&amp;"-8",Matches!$J$2:$J$201,0))),0,IF(R1049-S1049=INDEX(Matches!$G$2:$G$201,MATCH($A1049&amp;"-8",Matches!$J$2:$J$201,0))-INDEX(Matches!$H$2:$H$201,MATCH($A1049&amp;"-8",Matches!$J$2:$J$201,0)),3,2))))),""))</f>
        <v/>
      </c>
      <c r="AF1049" s="12" t="str">
        <f aca="false">IF(OR($B1049="",T1049="",U1049=""),"",IFERROR(IF(OR(INDEX(Matches!$I$2:$I$201,MATCH($A1049&amp;"-9",Matches!$J$2:$J$201,0))="Void",INDEX(Matches!$G$2:$G$201,MATCH($A1049&amp;"-9",Matches!$J$2:$J$201,0))="",INDEX(Matches!$H$2:$H$201,MATCH($A1049&amp;"-9",Matches!$J$2:$J$201,0))=""),"",IF(AND($C1049&lt;&gt;"",INDEX(Matches!$F$2:$F$201,MATCH($A1049&amp;"-9",Matches!$J$2:$J$201,0))&lt;&gt;"",$C1049&gt;=INDEX(Matches!$F$2:$F$201,MATCH($A1049&amp;"-9",Matches!$J$2:$J$201,0))),"",IF(AND(T1049=INDEX(Matches!$G$2:$G$201,MATCH($A1049&amp;"-9",Matches!$J$2:$J$201,0)),U1049=INDEX(Matches!$H$2:$H$201,MATCH($A1049&amp;"-9",Matches!$J$2:$J$201,0))),5,IF(SIGN(T1049-U1049)&lt;&gt;SIGN(INDEX(Matches!$G$2:$G$201,MATCH($A1049&amp;"-9",Matches!$J$2:$J$201,0))-INDEX(Matches!$H$2:$H$201,MATCH($A1049&amp;"-9",Matches!$J$2:$J$201,0))),0,IF(T1049-U1049=INDEX(Matches!$G$2:$G$201,MATCH($A1049&amp;"-9",Matches!$J$2:$J$201,0))-INDEX(Matches!$H$2:$H$201,MATCH($A1049&amp;"-9",Matches!$J$2:$J$201,0)),3,2))))),""))</f>
        <v/>
      </c>
      <c r="AG1049" s="12" t="str">
        <f aca="false">IF(OR($B1049="",V1049="",W1049=""),"",IFERROR(IF(OR(INDEX(Matches!$I$2:$I$201,MATCH($A1049&amp;"-10",Matches!$J$2:$J$201,0))="Void",INDEX(Matches!$G$2:$G$201,MATCH($A1049&amp;"-10",Matches!$J$2:$J$201,0))="",INDEX(Matches!$H$2:$H$201,MATCH($A1049&amp;"-10",Matches!$J$2:$J$201,0))=""),"",IF(AND($C1049&lt;&gt;"",INDEX(Matches!$F$2:$F$201,MATCH($A1049&amp;"-10",Matches!$J$2:$J$201,0))&lt;&gt;"",$C1049&gt;=INDEX(Matches!$F$2:$F$201,MATCH($A1049&amp;"-10",Matches!$J$2:$J$201,0))),"",IF(AND(V1049=INDEX(Matches!$G$2:$G$201,MATCH($A1049&amp;"-10",Matches!$J$2:$J$201,0)),W1049=INDEX(Matches!$H$2:$H$201,MATCH($A1049&amp;"-10",Matches!$J$2:$J$201,0))),5,IF(SIGN(V1049-W1049)&lt;&gt;SIGN(INDEX(Matches!$G$2:$G$201,MATCH($A1049&amp;"-10",Matches!$J$2:$J$201,0))-INDEX(Matches!$H$2:$H$201,MATCH($A1049&amp;"-10",Matches!$J$2:$J$201,0))),0,IF(V1049-W1049=INDEX(Matches!$G$2:$G$201,MATCH($A1049&amp;"-10",Matches!$J$2:$J$201,0))-INDEX(Matches!$H$2:$H$201,MATCH($A1049&amp;"-10",Matches!$J$2:$J$201,0)),3,2))))),""))</f>
        <v/>
      </c>
      <c r="AH1049" s="13" t="str">
        <f aca="false">IF($B1049="","",SUM(X1049:AG1049))</f>
        <v/>
      </c>
      <c r="AI1049" s="12" t="str">
        <f aca="false">IF($B1049="","",COUNTIF(X1049:AG1049,5))</f>
        <v/>
      </c>
      <c r="AJ1049" s="12" t="str">
        <f aca="false">IF($B1049="","",COUNTIF(X1049:AG1049,"&gt;=2"))</f>
        <v/>
      </c>
      <c r="AK1049" s="12" t="str">
        <f aca="false">IF($B1049="","",COUNT(X1049:AG1049))</f>
        <v/>
      </c>
    </row>
    <row r="1050" customFormat="false" ht="15" hidden="false" customHeight="false" outlineLevel="0" collapsed="false">
      <c r="A1050" s="7"/>
      <c r="B1050" s="7"/>
      <c r="C1050" s="11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12" t="str">
        <f aca="false">IF(OR($B1050="",D1050="",E1050=""),"",IFERROR(IF(OR(INDEX(Matches!$I$2:$I$201,MATCH($A1050&amp;"-1",Matches!$J$2:$J$201,0))="Void",INDEX(Matches!$G$2:$G$201,MATCH($A1050&amp;"-1",Matches!$J$2:$J$201,0))="",INDEX(Matches!$H$2:$H$201,MATCH($A1050&amp;"-1",Matches!$J$2:$J$201,0))=""),"",IF(AND($C1050&lt;&gt;"",INDEX(Matches!$F$2:$F$201,MATCH($A1050&amp;"-1",Matches!$J$2:$J$201,0))&lt;&gt;"",$C1050&gt;=INDEX(Matches!$F$2:$F$201,MATCH($A1050&amp;"-1",Matches!$J$2:$J$201,0))),"",IF(AND(D1050=INDEX(Matches!$G$2:$G$201,MATCH($A1050&amp;"-1",Matches!$J$2:$J$201,0)),E1050=INDEX(Matches!$H$2:$H$201,MATCH($A1050&amp;"-1",Matches!$J$2:$J$201,0))),5,IF(SIGN(D1050-E1050)&lt;&gt;SIGN(INDEX(Matches!$G$2:$G$201,MATCH($A1050&amp;"-1",Matches!$J$2:$J$201,0))-INDEX(Matches!$H$2:$H$201,MATCH($A1050&amp;"-1",Matches!$J$2:$J$201,0))),0,IF(D1050-E1050=INDEX(Matches!$G$2:$G$201,MATCH($A1050&amp;"-1",Matches!$J$2:$J$201,0))-INDEX(Matches!$H$2:$H$201,MATCH($A1050&amp;"-1",Matches!$J$2:$J$201,0)),3,2))))),""))</f>
        <v/>
      </c>
      <c r="Y1050" s="12" t="str">
        <f aca="false">IF(OR($B1050="",F1050="",G1050=""),"",IFERROR(IF(OR(INDEX(Matches!$I$2:$I$201,MATCH($A1050&amp;"-2",Matches!$J$2:$J$201,0))="Void",INDEX(Matches!$G$2:$G$201,MATCH($A1050&amp;"-2",Matches!$J$2:$J$201,0))="",INDEX(Matches!$H$2:$H$201,MATCH($A1050&amp;"-2",Matches!$J$2:$J$201,0))=""),"",IF(AND($C1050&lt;&gt;"",INDEX(Matches!$F$2:$F$201,MATCH($A1050&amp;"-2",Matches!$J$2:$J$201,0))&lt;&gt;"",$C1050&gt;=INDEX(Matches!$F$2:$F$201,MATCH($A1050&amp;"-2",Matches!$J$2:$J$201,0))),"",IF(AND(F1050=INDEX(Matches!$G$2:$G$201,MATCH($A1050&amp;"-2",Matches!$J$2:$J$201,0)),G1050=INDEX(Matches!$H$2:$H$201,MATCH($A1050&amp;"-2",Matches!$J$2:$J$201,0))),5,IF(SIGN(F1050-G1050)&lt;&gt;SIGN(INDEX(Matches!$G$2:$G$201,MATCH($A1050&amp;"-2",Matches!$J$2:$J$201,0))-INDEX(Matches!$H$2:$H$201,MATCH($A1050&amp;"-2",Matches!$J$2:$J$201,0))),0,IF(F1050-G1050=INDEX(Matches!$G$2:$G$201,MATCH($A1050&amp;"-2",Matches!$J$2:$J$201,0))-INDEX(Matches!$H$2:$H$201,MATCH($A1050&amp;"-2",Matches!$J$2:$J$201,0)),3,2))))),""))</f>
        <v/>
      </c>
      <c r="Z1050" s="12" t="str">
        <f aca="false">IF(OR($B1050="",H1050="",I1050=""),"",IFERROR(IF(OR(INDEX(Matches!$I$2:$I$201,MATCH($A1050&amp;"-3",Matches!$J$2:$J$201,0))="Void",INDEX(Matches!$G$2:$G$201,MATCH($A1050&amp;"-3",Matches!$J$2:$J$201,0))="",INDEX(Matches!$H$2:$H$201,MATCH($A1050&amp;"-3",Matches!$J$2:$J$201,0))=""),"",IF(AND($C1050&lt;&gt;"",INDEX(Matches!$F$2:$F$201,MATCH($A1050&amp;"-3",Matches!$J$2:$J$201,0))&lt;&gt;"",$C1050&gt;=INDEX(Matches!$F$2:$F$201,MATCH($A1050&amp;"-3",Matches!$J$2:$J$201,0))),"",IF(AND(H1050=INDEX(Matches!$G$2:$G$201,MATCH($A1050&amp;"-3",Matches!$J$2:$J$201,0)),I1050=INDEX(Matches!$H$2:$H$201,MATCH($A1050&amp;"-3",Matches!$J$2:$J$201,0))),5,IF(SIGN(H1050-I1050)&lt;&gt;SIGN(INDEX(Matches!$G$2:$G$201,MATCH($A1050&amp;"-3",Matches!$J$2:$J$201,0))-INDEX(Matches!$H$2:$H$201,MATCH($A1050&amp;"-3",Matches!$J$2:$J$201,0))),0,IF(H1050-I1050=INDEX(Matches!$G$2:$G$201,MATCH($A1050&amp;"-3",Matches!$J$2:$J$201,0))-INDEX(Matches!$H$2:$H$201,MATCH($A1050&amp;"-3",Matches!$J$2:$J$201,0)),3,2))))),""))</f>
        <v/>
      </c>
      <c r="AA1050" s="12" t="str">
        <f aca="false">IF(OR($B1050="",J1050="",K1050=""),"",IFERROR(IF(OR(INDEX(Matches!$I$2:$I$201,MATCH($A1050&amp;"-4",Matches!$J$2:$J$201,0))="Void",INDEX(Matches!$G$2:$G$201,MATCH($A1050&amp;"-4",Matches!$J$2:$J$201,0))="",INDEX(Matches!$H$2:$H$201,MATCH($A1050&amp;"-4",Matches!$J$2:$J$201,0))=""),"",IF(AND($C1050&lt;&gt;"",INDEX(Matches!$F$2:$F$201,MATCH($A1050&amp;"-4",Matches!$J$2:$J$201,0))&lt;&gt;"",$C1050&gt;=INDEX(Matches!$F$2:$F$201,MATCH($A1050&amp;"-4",Matches!$J$2:$J$201,0))),"",IF(AND(J1050=INDEX(Matches!$G$2:$G$201,MATCH($A1050&amp;"-4",Matches!$J$2:$J$201,0)),K1050=INDEX(Matches!$H$2:$H$201,MATCH($A1050&amp;"-4",Matches!$J$2:$J$201,0))),5,IF(SIGN(J1050-K1050)&lt;&gt;SIGN(INDEX(Matches!$G$2:$G$201,MATCH($A1050&amp;"-4",Matches!$J$2:$J$201,0))-INDEX(Matches!$H$2:$H$201,MATCH($A1050&amp;"-4",Matches!$J$2:$J$201,0))),0,IF(J1050-K1050=INDEX(Matches!$G$2:$G$201,MATCH($A1050&amp;"-4",Matches!$J$2:$J$201,0))-INDEX(Matches!$H$2:$H$201,MATCH($A1050&amp;"-4",Matches!$J$2:$J$201,0)),3,2))))),""))</f>
        <v/>
      </c>
      <c r="AB1050" s="12" t="str">
        <f aca="false">IF(OR($B1050="",L1050="",M1050=""),"",IFERROR(IF(OR(INDEX(Matches!$I$2:$I$201,MATCH($A1050&amp;"-5",Matches!$J$2:$J$201,0))="Void",INDEX(Matches!$G$2:$G$201,MATCH($A1050&amp;"-5",Matches!$J$2:$J$201,0))="",INDEX(Matches!$H$2:$H$201,MATCH($A1050&amp;"-5",Matches!$J$2:$J$201,0))=""),"",IF(AND($C1050&lt;&gt;"",INDEX(Matches!$F$2:$F$201,MATCH($A1050&amp;"-5",Matches!$J$2:$J$201,0))&lt;&gt;"",$C1050&gt;=INDEX(Matches!$F$2:$F$201,MATCH($A1050&amp;"-5",Matches!$J$2:$J$201,0))),"",IF(AND(L1050=INDEX(Matches!$G$2:$G$201,MATCH($A1050&amp;"-5",Matches!$J$2:$J$201,0)),M1050=INDEX(Matches!$H$2:$H$201,MATCH($A1050&amp;"-5",Matches!$J$2:$J$201,0))),5,IF(SIGN(L1050-M1050)&lt;&gt;SIGN(INDEX(Matches!$G$2:$G$201,MATCH($A1050&amp;"-5",Matches!$J$2:$J$201,0))-INDEX(Matches!$H$2:$H$201,MATCH($A1050&amp;"-5",Matches!$J$2:$J$201,0))),0,IF(L1050-M1050=INDEX(Matches!$G$2:$G$201,MATCH($A1050&amp;"-5",Matches!$J$2:$J$201,0))-INDEX(Matches!$H$2:$H$201,MATCH($A1050&amp;"-5",Matches!$J$2:$J$201,0)),3,2))))),""))</f>
        <v/>
      </c>
      <c r="AC1050" s="12" t="str">
        <f aca="false">IF(OR($B1050="",N1050="",O1050=""),"",IFERROR(IF(OR(INDEX(Matches!$I$2:$I$201,MATCH($A1050&amp;"-6",Matches!$J$2:$J$201,0))="Void",INDEX(Matches!$G$2:$G$201,MATCH($A1050&amp;"-6",Matches!$J$2:$J$201,0))="",INDEX(Matches!$H$2:$H$201,MATCH($A1050&amp;"-6",Matches!$J$2:$J$201,0))=""),"",IF(AND($C1050&lt;&gt;"",INDEX(Matches!$F$2:$F$201,MATCH($A1050&amp;"-6",Matches!$J$2:$J$201,0))&lt;&gt;"",$C1050&gt;=INDEX(Matches!$F$2:$F$201,MATCH($A1050&amp;"-6",Matches!$J$2:$J$201,0))),"",IF(AND(N1050=INDEX(Matches!$G$2:$G$201,MATCH($A1050&amp;"-6",Matches!$J$2:$J$201,0)),O1050=INDEX(Matches!$H$2:$H$201,MATCH($A1050&amp;"-6",Matches!$J$2:$J$201,0))),5,IF(SIGN(N1050-O1050)&lt;&gt;SIGN(INDEX(Matches!$G$2:$G$201,MATCH($A1050&amp;"-6",Matches!$J$2:$J$201,0))-INDEX(Matches!$H$2:$H$201,MATCH($A1050&amp;"-6",Matches!$J$2:$J$201,0))),0,IF(N1050-O1050=INDEX(Matches!$G$2:$G$201,MATCH($A1050&amp;"-6",Matches!$J$2:$J$201,0))-INDEX(Matches!$H$2:$H$201,MATCH($A1050&amp;"-6",Matches!$J$2:$J$201,0)),3,2))))),""))</f>
        <v/>
      </c>
      <c r="AD1050" s="12" t="str">
        <f aca="false">IF(OR($B1050="",P1050="",Q1050=""),"",IFERROR(IF(OR(INDEX(Matches!$I$2:$I$201,MATCH($A1050&amp;"-7",Matches!$J$2:$J$201,0))="Void",INDEX(Matches!$G$2:$G$201,MATCH($A1050&amp;"-7",Matches!$J$2:$J$201,0))="",INDEX(Matches!$H$2:$H$201,MATCH($A1050&amp;"-7",Matches!$J$2:$J$201,0))=""),"",IF(AND($C1050&lt;&gt;"",INDEX(Matches!$F$2:$F$201,MATCH($A1050&amp;"-7",Matches!$J$2:$J$201,0))&lt;&gt;"",$C1050&gt;=INDEX(Matches!$F$2:$F$201,MATCH($A1050&amp;"-7",Matches!$J$2:$J$201,0))),"",IF(AND(P1050=INDEX(Matches!$G$2:$G$201,MATCH($A1050&amp;"-7",Matches!$J$2:$J$201,0)),Q1050=INDEX(Matches!$H$2:$H$201,MATCH($A1050&amp;"-7",Matches!$J$2:$J$201,0))),5,IF(SIGN(P1050-Q1050)&lt;&gt;SIGN(INDEX(Matches!$G$2:$G$201,MATCH($A1050&amp;"-7",Matches!$J$2:$J$201,0))-INDEX(Matches!$H$2:$H$201,MATCH($A1050&amp;"-7",Matches!$J$2:$J$201,0))),0,IF(P1050-Q1050=INDEX(Matches!$G$2:$G$201,MATCH($A1050&amp;"-7",Matches!$J$2:$J$201,0))-INDEX(Matches!$H$2:$H$201,MATCH($A1050&amp;"-7",Matches!$J$2:$J$201,0)),3,2))))),""))</f>
        <v/>
      </c>
      <c r="AE1050" s="12" t="str">
        <f aca="false">IF(OR($B1050="",R1050="",S1050=""),"",IFERROR(IF(OR(INDEX(Matches!$I$2:$I$201,MATCH($A1050&amp;"-8",Matches!$J$2:$J$201,0))="Void",INDEX(Matches!$G$2:$G$201,MATCH($A1050&amp;"-8",Matches!$J$2:$J$201,0))="",INDEX(Matches!$H$2:$H$201,MATCH($A1050&amp;"-8",Matches!$J$2:$J$201,0))=""),"",IF(AND($C1050&lt;&gt;"",INDEX(Matches!$F$2:$F$201,MATCH($A1050&amp;"-8",Matches!$J$2:$J$201,0))&lt;&gt;"",$C1050&gt;=INDEX(Matches!$F$2:$F$201,MATCH($A1050&amp;"-8",Matches!$J$2:$J$201,0))),"",IF(AND(R1050=INDEX(Matches!$G$2:$G$201,MATCH($A1050&amp;"-8",Matches!$J$2:$J$201,0)),S1050=INDEX(Matches!$H$2:$H$201,MATCH($A1050&amp;"-8",Matches!$J$2:$J$201,0))),5,IF(SIGN(R1050-S1050)&lt;&gt;SIGN(INDEX(Matches!$G$2:$G$201,MATCH($A1050&amp;"-8",Matches!$J$2:$J$201,0))-INDEX(Matches!$H$2:$H$201,MATCH($A1050&amp;"-8",Matches!$J$2:$J$201,0))),0,IF(R1050-S1050=INDEX(Matches!$G$2:$G$201,MATCH($A1050&amp;"-8",Matches!$J$2:$J$201,0))-INDEX(Matches!$H$2:$H$201,MATCH($A1050&amp;"-8",Matches!$J$2:$J$201,0)),3,2))))),""))</f>
        <v/>
      </c>
      <c r="AF1050" s="12" t="str">
        <f aca="false">IF(OR($B1050="",T1050="",U1050=""),"",IFERROR(IF(OR(INDEX(Matches!$I$2:$I$201,MATCH($A1050&amp;"-9",Matches!$J$2:$J$201,0))="Void",INDEX(Matches!$G$2:$G$201,MATCH($A1050&amp;"-9",Matches!$J$2:$J$201,0))="",INDEX(Matches!$H$2:$H$201,MATCH($A1050&amp;"-9",Matches!$J$2:$J$201,0))=""),"",IF(AND($C1050&lt;&gt;"",INDEX(Matches!$F$2:$F$201,MATCH($A1050&amp;"-9",Matches!$J$2:$J$201,0))&lt;&gt;"",$C1050&gt;=INDEX(Matches!$F$2:$F$201,MATCH($A1050&amp;"-9",Matches!$J$2:$J$201,0))),"",IF(AND(T1050=INDEX(Matches!$G$2:$G$201,MATCH($A1050&amp;"-9",Matches!$J$2:$J$201,0)),U1050=INDEX(Matches!$H$2:$H$201,MATCH($A1050&amp;"-9",Matches!$J$2:$J$201,0))),5,IF(SIGN(T1050-U1050)&lt;&gt;SIGN(INDEX(Matches!$G$2:$G$201,MATCH($A1050&amp;"-9",Matches!$J$2:$J$201,0))-INDEX(Matches!$H$2:$H$201,MATCH($A1050&amp;"-9",Matches!$J$2:$J$201,0))),0,IF(T1050-U1050=INDEX(Matches!$G$2:$G$201,MATCH($A1050&amp;"-9",Matches!$J$2:$J$201,0))-INDEX(Matches!$H$2:$H$201,MATCH($A1050&amp;"-9",Matches!$J$2:$J$201,0)),3,2))))),""))</f>
        <v/>
      </c>
      <c r="AG1050" s="12" t="str">
        <f aca="false">IF(OR($B1050="",V1050="",W1050=""),"",IFERROR(IF(OR(INDEX(Matches!$I$2:$I$201,MATCH($A1050&amp;"-10",Matches!$J$2:$J$201,0))="Void",INDEX(Matches!$G$2:$G$201,MATCH($A1050&amp;"-10",Matches!$J$2:$J$201,0))="",INDEX(Matches!$H$2:$H$201,MATCH($A1050&amp;"-10",Matches!$J$2:$J$201,0))=""),"",IF(AND($C1050&lt;&gt;"",INDEX(Matches!$F$2:$F$201,MATCH($A1050&amp;"-10",Matches!$J$2:$J$201,0))&lt;&gt;"",$C1050&gt;=INDEX(Matches!$F$2:$F$201,MATCH($A1050&amp;"-10",Matches!$J$2:$J$201,0))),"",IF(AND(V1050=INDEX(Matches!$G$2:$G$201,MATCH($A1050&amp;"-10",Matches!$J$2:$J$201,0)),W1050=INDEX(Matches!$H$2:$H$201,MATCH($A1050&amp;"-10",Matches!$J$2:$J$201,0))),5,IF(SIGN(V1050-W1050)&lt;&gt;SIGN(INDEX(Matches!$G$2:$G$201,MATCH($A1050&amp;"-10",Matches!$J$2:$J$201,0))-INDEX(Matches!$H$2:$H$201,MATCH($A1050&amp;"-10",Matches!$J$2:$J$201,0))),0,IF(V1050-W1050=INDEX(Matches!$G$2:$G$201,MATCH($A1050&amp;"-10",Matches!$J$2:$J$201,0))-INDEX(Matches!$H$2:$H$201,MATCH($A1050&amp;"-10",Matches!$J$2:$J$201,0)),3,2))))),""))</f>
        <v/>
      </c>
      <c r="AH1050" s="13" t="str">
        <f aca="false">IF($B1050="","",SUM(X1050:AG1050))</f>
        <v/>
      </c>
      <c r="AI1050" s="12" t="str">
        <f aca="false">IF($B1050="","",COUNTIF(X1050:AG1050,5))</f>
        <v/>
      </c>
      <c r="AJ1050" s="12" t="str">
        <f aca="false">IF($B1050="","",COUNTIF(X1050:AG1050,"&gt;=2"))</f>
        <v/>
      </c>
      <c r="AK1050" s="12" t="str">
        <f aca="false">IF($B1050="","",COUNT(X1050:AG1050))</f>
        <v/>
      </c>
    </row>
    <row r="1051" customFormat="false" ht="15" hidden="false" customHeight="false" outlineLevel="0" collapsed="false">
      <c r="A1051" s="7"/>
      <c r="B1051" s="7"/>
      <c r="C1051" s="11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12" t="str">
        <f aca="false">IF(OR($B1051="",D1051="",E1051=""),"",IFERROR(IF(OR(INDEX(Matches!$I$2:$I$201,MATCH($A1051&amp;"-1",Matches!$J$2:$J$201,0))="Void",INDEX(Matches!$G$2:$G$201,MATCH($A1051&amp;"-1",Matches!$J$2:$J$201,0))="",INDEX(Matches!$H$2:$H$201,MATCH($A1051&amp;"-1",Matches!$J$2:$J$201,0))=""),"",IF(AND($C1051&lt;&gt;"",INDEX(Matches!$F$2:$F$201,MATCH($A1051&amp;"-1",Matches!$J$2:$J$201,0))&lt;&gt;"",$C1051&gt;=INDEX(Matches!$F$2:$F$201,MATCH($A1051&amp;"-1",Matches!$J$2:$J$201,0))),"",IF(AND(D1051=INDEX(Matches!$G$2:$G$201,MATCH($A1051&amp;"-1",Matches!$J$2:$J$201,0)),E1051=INDEX(Matches!$H$2:$H$201,MATCH($A1051&amp;"-1",Matches!$J$2:$J$201,0))),5,IF(SIGN(D1051-E1051)&lt;&gt;SIGN(INDEX(Matches!$G$2:$G$201,MATCH($A1051&amp;"-1",Matches!$J$2:$J$201,0))-INDEX(Matches!$H$2:$H$201,MATCH($A1051&amp;"-1",Matches!$J$2:$J$201,0))),0,IF(D1051-E1051=INDEX(Matches!$G$2:$G$201,MATCH($A1051&amp;"-1",Matches!$J$2:$J$201,0))-INDEX(Matches!$H$2:$H$201,MATCH($A1051&amp;"-1",Matches!$J$2:$J$201,0)),3,2))))),""))</f>
        <v/>
      </c>
      <c r="Y1051" s="12" t="str">
        <f aca="false">IF(OR($B1051="",F1051="",G1051=""),"",IFERROR(IF(OR(INDEX(Matches!$I$2:$I$201,MATCH($A1051&amp;"-2",Matches!$J$2:$J$201,0))="Void",INDEX(Matches!$G$2:$G$201,MATCH($A1051&amp;"-2",Matches!$J$2:$J$201,0))="",INDEX(Matches!$H$2:$H$201,MATCH($A1051&amp;"-2",Matches!$J$2:$J$201,0))=""),"",IF(AND($C1051&lt;&gt;"",INDEX(Matches!$F$2:$F$201,MATCH($A1051&amp;"-2",Matches!$J$2:$J$201,0))&lt;&gt;"",$C1051&gt;=INDEX(Matches!$F$2:$F$201,MATCH($A1051&amp;"-2",Matches!$J$2:$J$201,0))),"",IF(AND(F1051=INDEX(Matches!$G$2:$G$201,MATCH($A1051&amp;"-2",Matches!$J$2:$J$201,0)),G1051=INDEX(Matches!$H$2:$H$201,MATCH($A1051&amp;"-2",Matches!$J$2:$J$201,0))),5,IF(SIGN(F1051-G1051)&lt;&gt;SIGN(INDEX(Matches!$G$2:$G$201,MATCH($A1051&amp;"-2",Matches!$J$2:$J$201,0))-INDEX(Matches!$H$2:$H$201,MATCH($A1051&amp;"-2",Matches!$J$2:$J$201,0))),0,IF(F1051-G1051=INDEX(Matches!$G$2:$G$201,MATCH($A1051&amp;"-2",Matches!$J$2:$J$201,0))-INDEX(Matches!$H$2:$H$201,MATCH($A1051&amp;"-2",Matches!$J$2:$J$201,0)),3,2))))),""))</f>
        <v/>
      </c>
      <c r="Z1051" s="12" t="str">
        <f aca="false">IF(OR($B1051="",H1051="",I1051=""),"",IFERROR(IF(OR(INDEX(Matches!$I$2:$I$201,MATCH($A1051&amp;"-3",Matches!$J$2:$J$201,0))="Void",INDEX(Matches!$G$2:$G$201,MATCH($A1051&amp;"-3",Matches!$J$2:$J$201,0))="",INDEX(Matches!$H$2:$H$201,MATCH($A1051&amp;"-3",Matches!$J$2:$J$201,0))=""),"",IF(AND($C1051&lt;&gt;"",INDEX(Matches!$F$2:$F$201,MATCH($A1051&amp;"-3",Matches!$J$2:$J$201,0))&lt;&gt;"",$C1051&gt;=INDEX(Matches!$F$2:$F$201,MATCH($A1051&amp;"-3",Matches!$J$2:$J$201,0))),"",IF(AND(H1051=INDEX(Matches!$G$2:$G$201,MATCH($A1051&amp;"-3",Matches!$J$2:$J$201,0)),I1051=INDEX(Matches!$H$2:$H$201,MATCH($A1051&amp;"-3",Matches!$J$2:$J$201,0))),5,IF(SIGN(H1051-I1051)&lt;&gt;SIGN(INDEX(Matches!$G$2:$G$201,MATCH($A1051&amp;"-3",Matches!$J$2:$J$201,0))-INDEX(Matches!$H$2:$H$201,MATCH($A1051&amp;"-3",Matches!$J$2:$J$201,0))),0,IF(H1051-I1051=INDEX(Matches!$G$2:$G$201,MATCH($A1051&amp;"-3",Matches!$J$2:$J$201,0))-INDEX(Matches!$H$2:$H$201,MATCH($A1051&amp;"-3",Matches!$J$2:$J$201,0)),3,2))))),""))</f>
        <v/>
      </c>
      <c r="AA1051" s="12" t="str">
        <f aca="false">IF(OR($B1051="",J1051="",K1051=""),"",IFERROR(IF(OR(INDEX(Matches!$I$2:$I$201,MATCH($A1051&amp;"-4",Matches!$J$2:$J$201,0))="Void",INDEX(Matches!$G$2:$G$201,MATCH($A1051&amp;"-4",Matches!$J$2:$J$201,0))="",INDEX(Matches!$H$2:$H$201,MATCH($A1051&amp;"-4",Matches!$J$2:$J$201,0))=""),"",IF(AND($C1051&lt;&gt;"",INDEX(Matches!$F$2:$F$201,MATCH($A1051&amp;"-4",Matches!$J$2:$J$201,0))&lt;&gt;"",$C1051&gt;=INDEX(Matches!$F$2:$F$201,MATCH($A1051&amp;"-4",Matches!$J$2:$J$201,0))),"",IF(AND(J1051=INDEX(Matches!$G$2:$G$201,MATCH($A1051&amp;"-4",Matches!$J$2:$J$201,0)),K1051=INDEX(Matches!$H$2:$H$201,MATCH($A1051&amp;"-4",Matches!$J$2:$J$201,0))),5,IF(SIGN(J1051-K1051)&lt;&gt;SIGN(INDEX(Matches!$G$2:$G$201,MATCH($A1051&amp;"-4",Matches!$J$2:$J$201,0))-INDEX(Matches!$H$2:$H$201,MATCH($A1051&amp;"-4",Matches!$J$2:$J$201,0))),0,IF(J1051-K1051=INDEX(Matches!$G$2:$G$201,MATCH($A1051&amp;"-4",Matches!$J$2:$J$201,0))-INDEX(Matches!$H$2:$H$201,MATCH($A1051&amp;"-4",Matches!$J$2:$J$201,0)),3,2))))),""))</f>
        <v/>
      </c>
      <c r="AB1051" s="12" t="str">
        <f aca="false">IF(OR($B1051="",L1051="",M1051=""),"",IFERROR(IF(OR(INDEX(Matches!$I$2:$I$201,MATCH($A1051&amp;"-5",Matches!$J$2:$J$201,0))="Void",INDEX(Matches!$G$2:$G$201,MATCH($A1051&amp;"-5",Matches!$J$2:$J$201,0))="",INDEX(Matches!$H$2:$H$201,MATCH($A1051&amp;"-5",Matches!$J$2:$J$201,0))=""),"",IF(AND($C1051&lt;&gt;"",INDEX(Matches!$F$2:$F$201,MATCH($A1051&amp;"-5",Matches!$J$2:$J$201,0))&lt;&gt;"",$C1051&gt;=INDEX(Matches!$F$2:$F$201,MATCH($A1051&amp;"-5",Matches!$J$2:$J$201,0))),"",IF(AND(L1051=INDEX(Matches!$G$2:$G$201,MATCH($A1051&amp;"-5",Matches!$J$2:$J$201,0)),M1051=INDEX(Matches!$H$2:$H$201,MATCH($A1051&amp;"-5",Matches!$J$2:$J$201,0))),5,IF(SIGN(L1051-M1051)&lt;&gt;SIGN(INDEX(Matches!$G$2:$G$201,MATCH($A1051&amp;"-5",Matches!$J$2:$J$201,0))-INDEX(Matches!$H$2:$H$201,MATCH($A1051&amp;"-5",Matches!$J$2:$J$201,0))),0,IF(L1051-M1051=INDEX(Matches!$G$2:$G$201,MATCH($A1051&amp;"-5",Matches!$J$2:$J$201,0))-INDEX(Matches!$H$2:$H$201,MATCH($A1051&amp;"-5",Matches!$J$2:$J$201,0)),3,2))))),""))</f>
        <v/>
      </c>
      <c r="AC1051" s="12" t="str">
        <f aca="false">IF(OR($B1051="",N1051="",O1051=""),"",IFERROR(IF(OR(INDEX(Matches!$I$2:$I$201,MATCH($A1051&amp;"-6",Matches!$J$2:$J$201,0))="Void",INDEX(Matches!$G$2:$G$201,MATCH($A1051&amp;"-6",Matches!$J$2:$J$201,0))="",INDEX(Matches!$H$2:$H$201,MATCH($A1051&amp;"-6",Matches!$J$2:$J$201,0))=""),"",IF(AND($C1051&lt;&gt;"",INDEX(Matches!$F$2:$F$201,MATCH($A1051&amp;"-6",Matches!$J$2:$J$201,0))&lt;&gt;"",$C1051&gt;=INDEX(Matches!$F$2:$F$201,MATCH($A1051&amp;"-6",Matches!$J$2:$J$201,0))),"",IF(AND(N1051=INDEX(Matches!$G$2:$G$201,MATCH($A1051&amp;"-6",Matches!$J$2:$J$201,0)),O1051=INDEX(Matches!$H$2:$H$201,MATCH($A1051&amp;"-6",Matches!$J$2:$J$201,0))),5,IF(SIGN(N1051-O1051)&lt;&gt;SIGN(INDEX(Matches!$G$2:$G$201,MATCH($A1051&amp;"-6",Matches!$J$2:$J$201,0))-INDEX(Matches!$H$2:$H$201,MATCH($A1051&amp;"-6",Matches!$J$2:$J$201,0))),0,IF(N1051-O1051=INDEX(Matches!$G$2:$G$201,MATCH($A1051&amp;"-6",Matches!$J$2:$J$201,0))-INDEX(Matches!$H$2:$H$201,MATCH($A1051&amp;"-6",Matches!$J$2:$J$201,0)),3,2))))),""))</f>
        <v/>
      </c>
      <c r="AD1051" s="12" t="str">
        <f aca="false">IF(OR($B1051="",P1051="",Q1051=""),"",IFERROR(IF(OR(INDEX(Matches!$I$2:$I$201,MATCH($A1051&amp;"-7",Matches!$J$2:$J$201,0))="Void",INDEX(Matches!$G$2:$G$201,MATCH($A1051&amp;"-7",Matches!$J$2:$J$201,0))="",INDEX(Matches!$H$2:$H$201,MATCH($A1051&amp;"-7",Matches!$J$2:$J$201,0))=""),"",IF(AND($C1051&lt;&gt;"",INDEX(Matches!$F$2:$F$201,MATCH($A1051&amp;"-7",Matches!$J$2:$J$201,0))&lt;&gt;"",$C1051&gt;=INDEX(Matches!$F$2:$F$201,MATCH($A1051&amp;"-7",Matches!$J$2:$J$201,0))),"",IF(AND(P1051=INDEX(Matches!$G$2:$G$201,MATCH($A1051&amp;"-7",Matches!$J$2:$J$201,0)),Q1051=INDEX(Matches!$H$2:$H$201,MATCH($A1051&amp;"-7",Matches!$J$2:$J$201,0))),5,IF(SIGN(P1051-Q1051)&lt;&gt;SIGN(INDEX(Matches!$G$2:$G$201,MATCH($A1051&amp;"-7",Matches!$J$2:$J$201,0))-INDEX(Matches!$H$2:$H$201,MATCH($A1051&amp;"-7",Matches!$J$2:$J$201,0))),0,IF(P1051-Q1051=INDEX(Matches!$G$2:$G$201,MATCH($A1051&amp;"-7",Matches!$J$2:$J$201,0))-INDEX(Matches!$H$2:$H$201,MATCH($A1051&amp;"-7",Matches!$J$2:$J$201,0)),3,2))))),""))</f>
        <v/>
      </c>
      <c r="AE1051" s="12" t="str">
        <f aca="false">IF(OR($B1051="",R1051="",S1051=""),"",IFERROR(IF(OR(INDEX(Matches!$I$2:$I$201,MATCH($A1051&amp;"-8",Matches!$J$2:$J$201,0))="Void",INDEX(Matches!$G$2:$G$201,MATCH($A1051&amp;"-8",Matches!$J$2:$J$201,0))="",INDEX(Matches!$H$2:$H$201,MATCH($A1051&amp;"-8",Matches!$J$2:$J$201,0))=""),"",IF(AND($C1051&lt;&gt;"",INDEX(Matches!$F$2:$F$201,MATCH($A1051&amp;"-8",Matches!$J$2:$J$201,0))&lt;&gt;"",$C1051&gt;=INDEX(Matches!$F$2:$F$201,MATCH($A1051&amp;"-8",Matches!$J$2:$J$201,0))),"",IF(AND(R1051=INDEX(Matches!$G$2:$G$201,MATCH($A1051&amp;"-8",Matches!$J$2:$J$201,0)),S1051=INDEX(Matches!$H$2:$H$201,MATCH($A1051&amp;"-8",Matches!$J$2:$J$201,0))),5,IF(SIGN(R1051-S1051)&lt;&gt;SIGN(INDEX(Matches!$G$2:$G$201,MATCH($A1051&amp;"-8",Matches!$J$2:$J$201,0))-INDEX(Matches!$H$2:$H$201,MATCH($A1051&amp;"-8",Matches!$J$2:$J$201,0))),0,IF(R1051-S1051=INDEX(Matches!$G$2:$G$201,MATCH($A1051&amp;"-8",Matches!$J$2:$J$201,0))-INDEX(Matches!$H$2:$H$201,MATCH($A1051&amp;"-8",Matches!$J$2:$J$201,0)),3,2))))),""))</f>
        <v/>
      </c>
      <c r="AF1051" s="12" t="str">
        <f aca="false">IF(OR($B1051="",T1051="",U1051=""),"",IFERROR(IF(OR(INDEX(Matches!$I$2:$I$201,MATCH($A1051&amp;"-9",Matches!$J$2:$J$201,0))="Void",INDEX(Matches!$G$2:$G$201,MATCH($A1051&amp;"-9",Matches!$J$2:$J$201,0))="",INDEX(Matches!$H$2:$H$201,MATCH($A1051&amp;"-9",Matches!$J$2:$J$201,0))=""),"",IF(AND($C1051&lt;&gt;"",INDEX(Matches!$F$2:$F$201,MATCH($A1051&amp;"-9",Matches!$J$2:$J$201,0))&lt;&gt;"",$C1051&gt;=INDEX(Matches!$F$2:$F$201,MATCH($A1051&amp;"-9",Matches!$J$2:$J$201,0))),"",IF(AND(T1051=INDEX(Matches!$G$2:$G$201,MATCH($A1051&amp;"-9",Matches!$J$2:$J$201,0)),U1051=INDEX(Matches!$H$2:$H$201,MATCH($A1051&amp;"-9",Matches!$J$2:$J$201,0))),5,IF(SIGN(T1051-U1051)&lt;&gt;SIGN(INDEX(Matches!$G$2:$G$201,MATCH($A1051&amp;"-9",Matches!$J$2:$J$201,0))-INDEX(Matches!$H$2:$H$201,MATCH($A1051&amp;"-9",Matches!$J$2:$J$201,0))),0,IF(T1051-U1051=INDEX(Matches!$G$2:$G$201,MATCH($A1051&amp;"-9",Matches!$J$2:$J$201,0))-INDEX(Matches!$H$2:$H$201,MATCH($A1051&amp;"-9",Matches!$J$2:$J$201,0)),3,2))))),""))</f>
        <v/>
      </c>
      <c r="AG1051" s="12" t="str">
        <f aca="false">IF(OR($B1051="",V1051="",W1051=""),"",IFERROR(IF(OR(INDEX(Matches!$I$2:$I$201,MATCH($A1051&amp;"-10",Matches!$J$2:$J$201,0))="Void",INDEX(Matches!$G$2:$G$201,MATCH($A1051&amp;"-10",Matches!$J$2:$J$201,0))="",INDEX(Matches!$H$2:$H$201,MATCH($A1051&amp;"-10",Matches!$J$2:$J$201,0))=""),"",IF(AND($C1051&lt;&gt;"",INDEX(Matches!$F$2:$F$201,MATCH($A1051&amp;"-10",Matches!$J$2:$J$201,0))&lt;&gt;"",$C1051&gt;=INDEX(Matches!$F$2:$F$201,MATCH($A1051&amp;"-10",Matches!$J$2:$J$201,0))),"",IF(AND(V1051=INDEX(Matches!$G$2:$G$201,MATCH($A1051&amp;"-10",Matches!$J$2:$J$201,0)),W1051=INDEX(Matches!$H$2:$H$201,MATCH($A1051&amp;"-10",Matches!$J$2:$J$201,0))),5,IF(SIGN(V1051-W1051)&lt;&gt;SIGN(INDEX(Matches!$G$2:$G$201,MATCH($A1051&amp;"-10",Matches!$J$2:$J$201,0))-INDEX(Matches!$H$2:$H$201,MATCH($A1051&amp;"-10",Matches!$J$2:$J$201,0))),0,IF(V1051-W1051=INDEX(Matches!$G$2:$G$201,MATCH($A1051&amp;"-10",Matches!$J$2:$J$201,0))-INDEX(Matches!$H$2:$H$201,MATCH($A1051&amp;"-10",Matches!$J$2:$J$201,0)),3,2))))),""))</f>
        <v/>
      </c>
      <c r="AH1051" s="13" t="str">
        <f aca="false">IF($B1051="","",SUM(X1051:AG1051))</f>
        <v/>
      </c>
      <c r="AI1051" s="12" t="str">
        <f aca="false">IF($B1051="","",COUNTIF(X1051:AG1051,5))</f>
        <v/>
      </c>
      <c r="AJ1051" s="12" t="str">
        <f aca="false">IF($B1051="","",COUNTIF(X1051:AG1051,"&gt;=2"))</f>
        <v/>
      </c>
      <c r="AK1051" s="12" t="str">
        <f aca="false">IF($B1051="","",COUNT(X1051:AG1051))</f>
        <v/>
      </c>
    </row>
    <row r="1052" customFormat="false" ht="15" hidden="false" customHeight="false" outlineLevel="0" collapsed="false">
      <c r="A1052" s="7"/>
      <c r="B1052" s="7"/>
      <c r="C1052" s="11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12" t="str">
        <f aca="false">IF(OR($B1052="",D1052="",E1052=""),"",IFERROR(IF(OR(INDEX(Matches!$I$2:$I$201,MATCH($A1052&amp;"-1",Matches!$J$2:$J$201,0))="Void",INDEX(Matches!$G$2:$G$201,MATCH($A1052&amp;"-1",Matches!$J$2:$J$201,0))="",INDEX(Matches!$H$2:$H$201,MATCH($A1052&amp;"-1",Matches!$J$2:$J$201,0))=""),"",IF(AND($C1052&lt;&gt;"",INDEX(Matches!$F$2:$F$201,MATCH($A1052&amp;"-1",Matches!$J$2:$J$201,0))&lt;&gt;"",$C1052&gt;=INDEX(Matches!$F$2:$F$201,MATCH($A1052&amp;"-1",Matches!$J$2:$J$201,0))),"",IF(AND(D1052=INDEX(Matches!$G$2:$G$201,MATCH($A1052&amp;"-1",Matches!$J$2:$J$201,0)),E1052=INDEX(Matches!$H$2:$H$201,MATCH($A1052&amp;"-1",Matches!$J$2:$J$201,0))),5,IF(SIGN(D1052-E1052)&lt;&gt;SIGN(INDEX(Matches!$G$2:$G$201,MATCH($A1052&amp;"-1",Matches!$J$2:$J$201,0))-INDEX(Matches!$H$2:$H$201,MATCH($A1052&amp;"-1",Matches!$J$2:$J$201,0))),0,IF(D1052-E1052=INDEX(Matches!$G$2:$G$201,MATCH($A1052&amp;"-1",Matches!$J$2:$J$201,0))-INDEX(Matches!$H$2:$H$201,MATCH($A1052&amp;"-1",Matches!$J$2:$J$201,0)),3,2))))),""))</f>
        <v/>
      </c>
      <c r="Y1052" s="12" t="str">
        <f aca="false">IF(OR($B1052="",F1052="",G1052=""),"",IFERROR(IF(OR(INDEX(Matches!$I$2:$I$201,MATCH($A1052&amp;"-2",Matches!$J$2:$J$201,0))="Void",INDEX(Matches!$G$2:$G$201,MATCH($A1052&amp;"-2",Matches!$J$2:$J$201,0))="",INDEX(Matches!$H$2:$H$201,MATCH($A1052&amp;"-2",Matches!$J$2:$J$201,0))=""),"",IF(AND($C1052&lt;&gt;"",INDEX(Matches!$F$2:$F$201,MATCH($A1052&amp;"-2",Matches!$J$2:$J$201,0))&lt;&gt;"",$C1052&gt;=INDEX(Matches!$F$2:$F$201,MATCH($A1052&amp;"-2",Matches!$J$2:$J$201,0))),"",IF(AND(F1052=INDEX(Matches!$G$2:$G$201,MATCH($A1052&amp;"-2",Matches!$J$2:$J$201,0)),G1052=INDEX(Matches!$H$2:$H$201,MATCH($A1052&amp;"-2",Matches!$J$2:$J$201,0))),5,IF(SIGN(F1052-G1052)&lt;&gt;SIGN(INDEX(Matches!$G$2:$G$201,MATCH($A1052&amp;"-2",Matches!$J$2:$J$201,0))-INDEX(Matches!$H$2:$H$201,MATCH($A1052&amp;"-2",Matches!$J$2:$J$201,0))),0,IF(F1052-G1052=INDEX(Matches!$G$2:$G$201,MATCH($A1052&amp;"-2",Matches!$J$2:$J$201,0))-INDEX(Matches!$H$2:$H$201,MATCH($A1052&amp;"-2",Matches!$J$2:$J$201,0)),3,2))))),""))</f>
        <v/>
      </c>
      <c r="Z1052" s="12" t="str">
        <f aca="false">IF(OR($B1052="",H1052="",I1052=""),"",IFERROR(IF(OR(INDEX(Matches!$I$2:$I$201,MATCH($A1052&amp;"-3",Matches!$J$2:$J$201,0))="Void",INDEX(Matches!$G$2:$G$201,MATCH($A1052&amp;"-3",Matches!$J$2:$J$201,0))="",INDEX(Matches!$H$2:$H$201,MATCH($A1052&amp;"-3",Matches!$J$2:$J$201,0))=""),"",IF(AND($C1052&lt;&gt;"",INDEX(Matches!$F$2:$F$201,MATCH($A1052&amp;"-3",Matches!$J$2:$J$201,0))&lt;&gt;"",$C1052&gt;=INDEX(Matches!$F$2:$F$201,MATCH($A1052&amp;"-3",Matches!$J$2:$J$201,0))),"",IF(AND(H1052=INDEX(Matches!$G$2:$G$201,MATCH($A1052&amp;"-3",Matches!$J$2:$J$201,0)),I1052=INDEX(Matches!$H$2:$H$201,MATCH($A1052&amp;"-3",Matches!$J$2:$J$201,0))),5,IF(SIGN(H1052-I1052)&lt;&gt;SIGN(INDEX(Matches!$G$2:$G$201,MATCH($A1052&amp;"-3",Matches!$J$2:$J$201,0))-INDEX(Matches!$H$2:$H$201,MATCH($A1052&amp;"-3",Matches!$J$2:$J$201,0))),0,IF(H1052-I1052=INDEX(Matches!$G$2:$G$201,MATCH($A1052&amp;"-3",Matches!$J$2:$J$201,0))-INDEX(Matches!$H$2:$H$201,MATCH($A1052&amp;"-3",Matches!$J$2:$J$201,0)),3,2))))),""))</f>
        <v/>
      </c>
      <c r="AA1052" s="12" t="str">
        <f aca="false">IF(OR($B1052="",J1052="",K1052=""),"",IFERROR(IF(OR(INDEX(Matches!$I$2:$I$201,MATCH($A1052&amp;"-4",Matches!$J$2:$J$201,0))="Void",INDEX(Matches!$G$2:$G$201,MATCH($A1052&amp;"-4",Matches!$J$2:$J$201,0))="",INDEX(Matches!$H$2:$H$201,MATCH($A1052&amp;"-4",Matches!$J$2:$J$201,0))=""),"",IF(AND($C1052&lt;&gt;"",INDEX(Matches!$F$2:$F$201,MATCH($A1052&amp;"-4",Matches!$J$2:$J$201,0))&lt;&gt;"",$C1052&gt;=INDEX(Matches!$F$2:$F$201,MATCH($A1052&amp;"-4",Matches!$J$2:$J$201,0))),"",IF(AND(J1052=INDEX(Matches!$G$2:$G$201,MATCH($A1052&amp;"-4",Matches!$J$2:$J$201,0)),K1052=INDEX(Matches!$H$2:$H$201,MATCH($A1052&amp;"-4",Matches!$J$2:$J$201,0))),5,IF(SIGN(J1052-K1052)&lt;&gt;SIGN(INDEX(Matches!$G$2:$G$201,MATCH($A1052&amp;"-4",Matches!$J$2:$J$201,0))-INDEX(Matches!$H$2:$H$201,MATCH($A1052&amp;"-4",Matches!$J$2:$J$201,0))),0,IF(J1052-K1052=INDEX(Matches!$G$2:$G$201,MATCH($A1052&amp;"-4",Matches!$J$2:$J$201,0))-INDEX(Matches!$H$2:$H$201,MATCH($A1052&amp;"-4",Matches!$J$2:$J$201,0)),3,2))))),""))</f>
        <v/>
      </c>
      <c r="AB1052" s="12" t="str">
        <f aca="false">IF(OR($B1052="",L1052="",M1052=""),"",IFERROR(IF(OR(INDEX(Matches!$I$2:$I$201,MATCH($A1052&amp;"-5",Matches!$J$2:$J$201,0))="Void",INDEX(Matches!$G$2:$G$201,MATCH($A1052&amp;"-5",Matches!$J$2:$J$201,0))="",INDEX(Matches!$H$2:$H$201,MATCH($A1052&amp;"-5",Matches!$J$2:$J$201,0))=""),"",IF(AND($C1052&lt;&gt;"",INDEX(Matches!$F$2:$F$201,MATCH($A1052&amp;"-5",Matches!$J$2:$J$201,0))&lt;&gt;"",$C1052&gt;=INDEX(Matches!$F$2:$F$201,MATCH($A1052&amp;"-5",Matches!$J$2:$J$201,0))),"",IF(AND(L1052=INDEX(Matches!$G$2:$G$201,MATCH($A1052&amp;"-5",Matches!$J$2:$J$201,0)),M1052=INDEX(Matches!$H$2:$H$201,MATCH($A1052&amp;"-5",Matches!$J$2:$J$201,0))),5,IF(SIGN(L1052-M1052)&lt;&gt;SIGN(INDEX(Matches!$G$2:$G$201,MATCH($A1052&amp;"-5",Matches!$J$2:$J$201,0))-INDEX(Matches!$H$2:$H$201,MATCH($A1052&amp;"-5",Matches!$J$2:$J$201,0))),0,IF(L1052-M1052=INDEX(Matches!$G$2:$G$201,MATCH($A1052&amp;"-5",Matches!$J$2:$J$201,0))-INDEX(Matches!$H$2:$H$201,MATCH($A1052&amp;"-5",Matches!$J$2:$J$201,0)),3,2))))),""))</f>
        <v/>
      </c>
      <c r="AC1052" s="12" t="str">
        <f aca="false">IF(OR($B1052="",N1052="",O1052=""),"",IFERROR(IF(OR(INDEX(Matches!$I$2:$I$201,MATCH($A1052&amp;"-6",Matches!$J$2:$J$201,0))="Void",INDEX(Matches!$G$2:$G$201,MATCH($A1052&amp;"-6",Matches!$J$2:$J$201,0))="",INDEX(Matches!$H$2:$H$201,MATCH($A1052&amp;"-6",Matches!$J$2:$J$201,0))=""),"",IF(AND($C1052&lt;&gt;"",INDEX(Matches!$F$2:$F$201,MATCH($A1052&amp;"-6",Matches!$J$2:$J$201,0))&lt;&gt;"",$C1052&gt;=INDEX(Matches!$F$2:$F$201,MATCH($A1052&amp;"-6",Matches!$J$2:$J$201,0))),"",IF(AND(N1052=INDEX(Matches!$G$2:$G$201,MATCH($A1052&amp;"-6",Matches!$J$2:$J$201,0)),O1052=INDEX(Matches!$H$2:$H$201,MATCH($A1052&amp;"-6",Matches!$J$2:$J$201,0))),5,IF(SIGN(N1052-O1052)&lt;&gt;SIGN(INDEX(Matches!$G$2:$G$201,MATCH($A1052&amp;"-6",Matches!$J$2:$J$201,0))-INDEX(Matches!$H$2:$H$201,MATCH($A1052&amp;"-6",Matches!$J$2:$J$201,0))),0,IF(N1052-O1052=INDEX(Matches!$G$2:$G$201,MATCH($A1052&amp;"-6",Matches!$J$2:$J$201,0))-INDEX(Matches!$H$2:$H$201,MATCH($A1052&amp;"-6",Matches!$J$2:$J$201,0)),3,2))))),""))</f>
        <v/>
      </c>
      <c r="AD1052" s="12" t="str">
        <f aca="false">IF(OR($B1052="",P1052="",Q1052=""),"",IFERROR(IF(OR(INDEX(Matches!$I$2:$I$201,MATCH($A1052&amp;"-7",Matches!$J$2:$J$201,0))="Void",INDEX(Matches!$G$2:$G$201,MATCH($A1052&amp;"-7",Matches!$J$2:$J$201,0))="",INDEX(Matches!$H$2:$H$201,MATCH($A1052&amp;"-7",Matches!$J$2:$J$201,0))=""),"",IF(AND($C1052&lt;&gt;"",INDEX(Matches!$F$2:$F$201,MATCH($A1052&amp;"-7",Matches!$J$2:$J$201,0))&lt;&gt;"",$C1052&gt;=INDEX(Matches!$F$2:$F$201,MATCH($A1052&amp;"-7",Matches!$J$2:$J$201,0))),"",IF(AND(P1052=INDEX(Matches!$G$2:$G$201,MATCH($A1052&amp;"-7",Matches!$J$2:$J$201,0)),Q1052=INDEX(Matches!$H$2:$H$201,MATCH($A1052&amp;"-7",Matches!$J$2:$J$201,0))),5,IF(SIGN(P1052-Q1052)&lt;&gt;SIGN(INDEX(Matches!$G$2:$G$201,MATCH($A1052&amp;"-7",Matches!$J$2:$J$201,0))-INDEX(Matches!$H$2:$H$201,MATCH($A1052&amp;"-7",Matches!$J$2:$J$201,0))),0,IF(P1052-Q1052=INDEX(Matches!$G$2:$G$201,MATCH($A1052&amp;"-7",Matches!$J$2:$J$201,0))-INDEX(Matches!$H$2:$H$201,MATCH($A1052&amp;"-7",Matches!$J$2:$J$201,0)),3,2))))),""))</f>
        <v/>
      </c>
      <c r="AE1052" s="12" t="str">
        <f aca="false">IF(OR($B1052="",R1052="",S1052=""),"",IFERROR(IF(OR(INDEX(Matches!$I$2:$I$201,MATCH($A1052&amp;"-8",Matches!$J$2:$J$201,0))="Void",INDEX(Matches!$G$2:$G$201,MATCH($A1052&amp;"-8",Matches!$J$2:$J$201,0))="",INDEX(Matches!$H$2:$H$201,MATCH($A1052&amp;"-8",Matches!$J$2:$J$201,0))=""),"",IF(AND($C1052&lt;&gt;"",INDEX(Matches!$F$2:$F$201,MATCH($A1052&amp;"-8",Matches!$J$2:$J$201,0))&lt;&gt;"",$C1052&gt;=INDEX(Matches!$F$2:$F$201,MATCH($A1052&amp;"-8",Matches!$J$2:$J$201,0))),"",IF(AND(R1052=INDEX(Matches!$G$2:$G$201,MATCH($A1052&amp;"-8",Matches!$J$2:$J$201,0)),S1052=INDEX(Matches!$H$2:$H$201,MATCH($A1052&amp;"-8",Matches!$J$2:$J$201,0))),5,IF(SIGN(R1052-S1052)&lt;&gt;SIGN(INDEX(Matches!$G$2:$G$201,MATCH($A1052&amp;"-8",Matches!$J$2:$J$201,0))-INDEX(Matches!$H$2:$H$201,MATCH($A1052&amp;"-8",Matches!$J$2:$J$201,0))),0,IF(R1052-S1052=INDEX(Matches!$G$2:$G$201,MATCH($A1052&amp;"-8",Matches!$J$2:$J$201,0))-INDEX(Matches!$H$2:$H$201,MATCH($A1052&amp;"-8",Matches!$J$2:$J$201,0)),3,2))))),""))</f>
        <v/>
      </c>
      <c r="AF1052" s="12" t="str">
        <f aca="false">IF(OR($B1052="",T1052="",U1052=""),"",IFERROR(IF(OR(INDEX(Matches!$I$2:$I$201,MATCH($A1052&amp;"-9",Matches!$J$2:$J$201,0))="Void",INDEX(Matches!$G$2:$G$201,MATCH($A1052&amp;"-9",Matches!$J$2:$J$201,0))="",INDEX(Matches!$H$2:$H$201,MATCH($A1052&amp;"-9",Matches!$J$2:$J$201,0))=""),"",IF(AND($C1052&lt;&gt;"",INDEX(Matches!$F$2:$F$201,MATCH($A1052&amp;"-9",Matches!$J$2:$J$201,0))&lt;&gt;"",$C1052&gt;=INDEX(Matches!$F$2:$F$201,MATCH($A1052&amp;"-9",Matches!$J$2:$J$201,0))),"",IF(AND(T1052=INDEX(Matches!$G$2:$G$201,MATCH($A1052&amp;"-9",Matches!$J$2:$J$201,0)),U1052=INDEX(Matches!$H$2:$H$201,MATCH($A1052&amp;"-9",Matches!$J$2:$J$201,0))),5,IF(SIGN(T1052-U1052)&lt;&gt;SIGN(INDEX(Matches!$G$2:$G$201,MATCH($A1052&amp;"-9",Matches!$J$2:$J$201,0))-INDEX(Matches!$H$2:$H$201,MATCH($A1052&amp;"-9",Matches!$J$2:$J$201,0))),0,IF(T1052-U1052=INDEX(Matches!$G$2:$G$201,MATCH($A1052&amp;"-9",Matches!$J$2:$J$201,0))-INDEX(Matches!$H$2:$H$201,MATCH($A1052&amp;"-9",Matches!$J$2:$J$201,0)),3,2))))),""))</f>
        <v/>
      </c>
      <c r="AG1052" s="12" t="str">
        <f aca="false">IF(OR($B1052="",V1052="",W1052=""),"",IFERROR(IF(OR(INDEX(Matches!$I$2:$I$201,MATCH($A1052&amp;"-10",Matches!$J$2:$J$201,0))="Void",INDEX(Matches!$G$2:$G$201,MATCH($A1052&amp;"-10",Matches!$J$2:$J$201,0))="",INDEX(Matches!$H$2:$H$201,MATCH($A1052&amp;"-10",Matches!$J$2:$J$201,0))=""),"",IF(AND($C1052&lt;&gt;"",INDEX(Matches!$F$2:$F$201,MATCH($A1052&amp;"-10",Matches!$J$2:$J$201,0))&lt;&gt;"",$C1052&gt;=INDEX(Matches!$F$2:$F$201,MATCH($A1052&amp;"-10",Matches!$J$2:$J$201,0))),"",IF(AND(V1052=INDEX(Matches!$G$2:$G$201,MATCH($A1052&amp;"-10",Matches!$J$2:$J$201,0)),W1052=INDEX(Matches!$H$2:$H$201,MATCH($A1052&amp;"-10",Matches!$J$2:$J$201,0))),5,IF(SIGN(V1052-W1052)&lt;&gt;SIGN(INDEX(Matches!$G$2:$G$201,MATCH($A1052&amp;"-10",Matches!$J$2:$J$201,0))-INDEX(Matches!$H$2:$H$201,MATCH($A1052&amp;"-10",Matches!$J$2:$J$201,0))),0,IF(V1052-W1052=INDEX(Matches!$G$2:$G$201,MATCH($A1052&amp;"-10",Matches!$J$2:$J$201,0))-INDEX(Matches!$H$2:$H$201,MATCH($A1052&amp;"-10",Matches!$J$2:$J$201,0)),3,2))))),""))</f>
        <v/>
      </c>
      <c r="AH1052" s="13" t="str">
        <f aca="false">IF($B1052="","",SUM(X1052:AG1052))</f>
        <v/>
      </c>
      <c r="AI1052" s="12" t="str">
        <f aca="false">IF($B1052="","",COUNTIF(X1052:AG1052,5))</f>
        <v/>
      </c>
      <c r="AJ1052" s="12" t="str">
        <f aca="false">IF($B1052="","",COUNTIF(X1052:AG1052,"&gt;=2"))</f>
        <v/>
      </c>
      <c r="AK1052" s="12" t="str">
        <f aca="false">IF($B1052="","",COUNT(X1052:AG1052))</f>
        <v/>
      </c>
    </row>
    <row r="1053" customFormat="false" ht="15" hidden="false" customHeight="false" outlineLevel="0" collapsed="false">
      <c r="A1053" s="7"/>
      <c r="B1053" s="7"/>
      <c r="C1053" s="11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12" t="str">
        <f aca="false">IF(OR($B1053="",D1053="",E1053=""),"",IFERROR(IF(OR(INDEX(Matches!$I$2:$I$201,MATCH($A1053&amp;"-1",Matches!$J$2:$J$201,0))="Void",INDEX(Matches!$G$2:$G$201,MATCH($A1053&amp;"-1",Matches!$J$2:$J$201,0))="",INDEX(Matches!$H$2:$H$201,MATCH($A1053&amp;"-1",Matches!$J$2:$J$201,0))=""),"",IF(AND($C1053&lt;&gt;"",INDEX(Matches!$F$2:$F$201,MATCH($A1053&amp;"-1",Matches!$J$2:$J$201,0))&lt;&gt;"",$C1053&gt;=INDEX(Matches!$F$2:$F$201,MATCH($A1053&amp;"-1",Matches!$J$2:$J$201,0))),"",IF(AND(D1053=INDEX(Matches!$G$2:$G$201,MATCH($A1053&amp;"-1",Matches!$J$2:$J$201,0)),E1053=INDEX(Matches!$H$2:$H$201,MATCH($A1053&amp;"-1",Matches!$J$2:$J$201,0))),5,IF(SIGN(D1053-E1053)&lt;&gt;SIGN(INDEX(Matches!$G$2:$G$201,MATCH($A1053&amp;"-1",Matches!$J$2:$J$201,0))-INDEX(Matches!$H$2:$H$201,MATCH($A1053&amp;"-1",Matches!$J$2:$J$201,0))),0,IF(D1053-E1053=INDEX(Matches!$G$2:$G$201,MATCH($A1053&amp;"-1",Matches!$J$2:$J$201,0))-INDEX(Matches!$H$2:$H$201,MATCH($A1053&amp;"-1",Matches!$J$2:$J$201,0)),3,2))))),""))</f>
        <v/>
      </c>
      <c r="Y1053" s="12" t="str">
        <f aca="false">IF(OR($B1053="",F1053="",G1053=""),"",IFERROR(IF(OR(INDEX(Matches!$I$2:$I$201,MATCH($A1053&amp;"-2",Matches!$J$2:$J$201,0))="Void",INDEX(Matches!$G$2:$G$201,MATCH($A1053&amp;"-2",Matches!$J$2:$J$201,0))="",INDEX(Matches!$H$2:$H$201,MATCH($A1053&amp;"-2",Matches!$J$2:$J$201,0))=""),"",IF(AND($C1053&lt;&gt;"",INDEX(Matches!$F$2:$F$201,MATCH($A1053&amp;"-2",Matches!$J$2:$J$201,0))&lt;&gt;"",$C1053&gt;=INDEX(Matches!$F$2:$F$201,MATCH($A1053&amp;"-2",Matches!$J$2:$J$201,0))),"",IF(AND(F1053=INDEX(Matches!$G$2:$G$201,MATCH($A1053&amp;"-2",Matches!$J$2:$J$201,0)),G1053=INDEX(Matches!$H$2:$H$201,MATCH($A1053&amp;"-2",Matches!$J$2:$J$201,0))),5,IF(SIGN(F1053-G1053)&lt;&gt;SIGN(INDEX(Matches!$G$2:$G$201,MATCH($A1053&amp;"-2",Matches!$J$2:$J$201,0))-INDEX(Matches!$H$2:$H$201,MATCH($A1053&amp;"-2",Matches!$J$2:$J$201,0))),0,IF(F1053-G1053=INDEX(Matches!$G$2:$G$201,MATCH($A1053&amp;"-2",Matches!$J$2:$J$201,0))-INDEX(Matches!$H$2:$H$201,MATCH($A1053&amp;"-2",Matches!$J$2:$J$201,0)),3,2))))),""))</f>
        <v/>
      </c>
      <c r="Z1053" s="12" t="str">
        <f aca="false">IF(OR($B1053="",H1053="",I1053=""),"",IFERROR(IF(OR(INDEX(Matches!$I$2:$I$201,MATCH($A1053&amp;"-3",Matches!$J$2:$J$201,0))="Void",INDEX(Matches!$G$2:$G$201,MATCH($A1053&amp;"-3",Matches!$J$2:$J$201,0))="",INDEX(Matches!$H$2:$H$201,MATCH($A1053&amp;"-3",Matches!$J$2:$J$201,0))=""),"",IF(AND($C1053&lt;&gt;"",INDEX(Matches!$F$2:$F$201,MATCH($A1053&amp;"-3",Matches!$J$2:$J$201,0))&lt;&gt;"",$C1053&gt;=INDEX(Matches!$F$2:$F$201,MATCH($A1053&amp;"-3",Matches!$J$2:$J$201,0))),"",IF(AND(H1053=INDEX(Matches!$G$2:$G$201,MATCH($A1053&amp;"-3",Matches!$J$2:$J$201,0)),I1053=INDEX(Matches!$H$2:$H$201,MATCH($A1053&amp;"-3",Matches!$J$2:$J$201,0))),5,IF(SIGN(H1053-I1053)&lt;&gt;SIGN(INDEX(Matches!$G$2:$G$201,MATCH($A1053&amp;"-3",Matches!$J$2:$J$201,0))-INDEX(Matches!$H$2:$H$201,MATCH($A1053&amp;"-3",Matches!$J$2:$J$201,0))),0,IF(H1053-I1053=INDEX(Matches!$G$2:$G$201,MATCH($A1053&amp;"-3",Matches!$J$2:$J$201,0))-INDEX(Matches!$H$2:$H$201,MATCH($A1053&amp;"-3",Matches!$J$2:$J$201,0)),3,2))))),""))</f>
        <v/>
      </c>
      <c r="AA1053" s="12" t="str">
        <f aca="false">IF(OR($B1053="",J1053="",K1053=""),"",IFERROR(IF(OR(INDEX(Matches!$I$2:$I$201,MATCH($A1053&amp;"-4",Matches!$J$2:$J$201,0))="Void",INDEX(Matches!$G$2:$G$201,MATCH($A1053&amp;"-4",Matches!$J$2:$J$201,0))="",INDEX(Matches!$H$2:$H$201,MATCH($A1053&amp;"-4",Matches!$J$2:$J$201,0))=""),"",IF(AND($C1053&lt;&gt;"",INDEX(Matches!$F$2:$F$201,MATCH($A1053&amp;"-4",Matches!$J$2:$J$201,0))&lt;&gt;"",$C1053&gt;=INDEX(Matches!$F$2:$F$201,MATCH($A1053&amp;"-4",Matches!$J$2:$J$201,0))),"",IF(AND(J1053=INDEX(Matches!$G$2:$G$201,MATCH($A1053&amp;"-4",Matches!$J$2:$J$201,0)),K1053=INDEX(Matches!$H$2:$H$201,MATCH($A1053&amp;"-4",Matches!$J$2:$J$201,0))),5,IF(SIGN(J1053-K1053)&lt;&gt;SIGN(INDEX(Matches!$G$2:$G$201,MATCH($A1053&amp;"-4",Matches!$J$2:$J$201,0))-INDEX(Matches!$H$2:$H$201,MATCH($A1053&amp;"-4",Matches!$J$2:$J$201,0))),0,IF(J1053-K1053=INDEX(Matches!$G$2:$G$201,MATCH($A1053&amp;"-4",Matches!$J$2:$J$201,0))-INDEX(Matches!$H$2:$H$201,MATCH($A1053&amp;"-4",Matches!$J$2:$J$201,0)),3,2))))),""))</f>
        <v/>
      </c>
      <c r="AB1053" s="12" t="str">
        <f aca="false">IF(OR($B1053="",L1053="",M1053=""),"",IFERROR(IF(OR(INDEX(Matches!$I$2:$I$201,MATCH($A1053&amp;"-5",Matches!$J$2:$J$201,0))="Void",INDEX(Matches!$G$2:$G$201,MATCH($A1053&amp;"-5",Matches!$J$2:$J$201,0))="",INDEX(Matches!$H$2:$H$201,MATCH($A1053&amp;"-5",Matches!$J$2:$J$201,0))=""),"",IF(AND($C1053&lt;&gt;"",INDEX(Matches!$F$2:$F$201,MATCH($A1053&amp;"-5",Matches!$J$2:$J$201,0))&lt;&gt;"",$C1053&gt;=INDEX(Matches!$F$2:$F$201,MATCH($A1053&amp;"-5",Matches!$J$2:$J$201,0))),"",IF(AND(L1053=INDEX(Matches!$G$2:$G$201,MATCH($A1053&amp;"-5",Matches!$J$2:$J$201,0)),M1053=INDEX(Matches!$H$2:$H$201,MATCH($A1053&amp;"-5",Matches!$J$2:$J$201,0))),5,IF(SIGN(L1053-M1053)&lt;&gt;SIGN(INDEX(Matches!$G$2:$G$201,MATCH($A1053&amp;"-5",Matches!$J$2:$J$201,0))-INDEX(Matches!$H$2:$H$201,MATCH($A1053&amp;"-5",Matches!$J$2:$J$201,0))),0,IF(L1053-M1053=INDEX(Matches!$G$2:$G$201,MATCH($A1053&amp;"-5",Matches!$J$2:$J$201,0))-INDEX(Matches!$H$2:$H$201,MATCH($A1053&amp;"-5",Matches!$J$2:$J$201,0)),3,2))))),""))</f>
        <v/>
      </c>
      <c r="AC1053" s="12" t="str">
        <f aca="false">IF(OR($B1053="",N1053="",O1053=""),"",IFERROR(IF(OR(INDEX(Matches!$I$2:$I$201,MATCH($A1053&amp;"-6",Matches!$J$2:$J$201,0))="Void",INDEX(Matches!$G$2:$G$201,MATCH($A1053&amp;"-6",Matches!$J$2:$J$201,0))="",INDEX(Matches!$H$2:$H$201,MATCH($A1053&amp;"-6",Matches!$J$2:$J$201,0))=""),"",IF(AND($C1053&lt;&gt;"",INDEX(Matches!$F$2:$F$201,MATCH($A1053&amp;"-6",Matches!$J$2:$J$201,0))&lt;&gt;"",$C1053&gt;=INDEX(Matches!$F$2:$F$201,MATCH($A1053&amp;"-6",Matches!$J$2:$J$201,0))),"",IF(AND(N1053=INDEX(Matches!$G$2:$G$201,MATCH($A1053&amp;"-6",Matches!$J$2:$J$201,0)),O1053=INDEX(Matches!$H$2:$H$201,MATCH($A1053&amp;"-6",Matches!$J$2:$J$201,0))),5,IF(SIGN(N1053-O1053)&lt;&gt;SIGN(INDEX(Matches!$G$2:$G$201,MATCH($A1053&amp;"-6",Matches!$J$2:$J$201,0))-INDEX(Matches!$H$2:$H$201,MATCH($A1053&amp;"-6",Matches!$J$2:$J$201,0))),0,IF(N1053-O1053=INDEX(Matches!$G$2:$G$201,MATCH($A1053&amp;"-6",Matches!$J$2:$J$201,0))-INDEX(Matches!$H$2:$H$201,MATCH($A1053&amp;"-6",Matches!$J$2:$J$201,0)),3,2))))),""))</f>
        <v/>
      </c>
      <c r="AD1053" s="12" t="str">
        <f aca="false">IF(OR($B1053="",P1053="",Q1053=""),"",IFERROR(IF(OR(INDEX(Matches!$I$2:$I$201,MATCH($A1053&amp;"-7",Matches!$J$2:$J$201,0))="Void",INDEX(Matches!$G$2:$G$201,MATCH($A1053&amp;"-7",Matches!$J$2:$J$201,0))="",INDEX(Matches!$H$2:$H$201,MATCH($A1053&amp;"-7",Matches!$J$2:$J$201,0))=""),"",IF(AND($C1053&lt;&gt;"",INDEX(Matches!$F$2:$F$201,MATCH($A1053&amp;"-7",Matches!$J$2:$J$201,0))&lt;&gt;"",$C1053&gt;=INDEX(Matches!$F$2:$F$201,MATCH($A1053&amp;"-7",Matches!$J$2:$J$201,0))),"",IF(AND(P1053=INDEX(Matches!$G$2:$G$201,MATCH($A1053&amp;"-7",Matches!$J$2:$J$201,0)),Q1053=INDEX(Matches!$H$2:$H$201,MATCH($A1053&amp;"-7",Matches!$J$2:$J$201,0))),5,IF(SIGN(P1053-Q1053)&lt;&gt;SIGN(INDEX(Matches!$G$2:$G$201,MATCH($A1053&amp;"-7",Matches!$J$2:$J$201,0))-INDEX(Matches!$H$2:$H$201,MATCH($A1053&amp;"-7",Matches!$J$2:$J$201,0))),0,IF(P1053-Q1053=INDEX(Matches!$G$2:$G$201,MATCH($A1053&amp;"-7",Matches!$J$2:$J$201,0))-INDEX(Matches!$H$2:$H$201,MATCH($A1053&amp;"-7",Matches!$J$2:$J$201,0)),3,2))))),""))</f>
        <v/>
      </c>
      <c r="AE1053" s="12" t="str">
        <f aca="false">IF(OR($B1053="",R1053="",S1053=""),"",IFERROR(IF(OR(INDEX(Matches!$I$2:$I$201,MATCH($A1053&amp;"-8",Matches!$J$2:$J$201,0))="Void",INDEX(Matches!$G$2:$G$201,MATCH($A1053&amp;"-8",Matches!$J$2:$J$201,0))="",INDEX(Matches!$H$2:$H$201,MATCH($A1053&amp;"-8",Matches!$J$2:$J$201,0))=""),"",IF(AND($C1053&lt;&gt;"",INDEX(Matches!$F$2:$F$201,MATCH($A1053&amp;"-8",Matches!$J$2:$J$201,0))&lt;&gt;"",$C1053&gt;=INDEX(Matches!$F$2:$F$201,MATCH($A1053&amp;"-8",Matches!$J$2:$J$201,0))),"",IF(AND(R1053=INDEX(Matches!$G$2:$G$201,MATCH($A1053&amp;"-8",Matches!$J$2:$J$201,0)),S1053=INDEX(Matches!$H$2:$H$201,MATCH($A1053&amp;"-8",Matches!$J$2:$J$201,0))),5,IF(SIGN(R1053-S1053)&lt;&gt;SIGN(INDEX(Matches!$G$2:$G$201,MATCH($A1053&amp;"-8",Matches!$J$2:$J$201,0))-INDEX(Matches!$H$2:$H$201,MATCH($A1053&amp;"-8",Matches!$J$2:$J$201,0))),0,IF(R1053-S1053=INDEX(Matches!$G$2:$G$201,MATCH($A1053&amp;"-8",Matches!$J$2:$J$201,0))-INDEX(Matches!$H$2:$H$201,MATCH($A1053&amp;"-8",Matches!$J$2:$J$201,0)),3,2))))),""))</f>
        <v/>
      </c>
      <c r="AF1053" s="12" t="str">
        <f aca="false">IF(OR($B1053="",T1053="",U1053=""),"",IFERROR(IF(OR(INDEX(Matches!$I$2:$I$201,MATCH($A1053&amp;"-9",Matches!$J$2:$J$201,0))="Void",INDEX(Matches!$G$2:$G$201,MATCH($A1053&amp;"-9",Matches!$J$2:$J$201,0))="",INDEX(Matches!$H$2:$H$201,MATCH($A1053&amp;"-9",Matches!$J$2:$J$201,0))=""),"",IF(AND($C1053&lt;&gt;"",INDEX(Matches!$F$2:$F$201,MATCH($A1053&amp;"-9",Matches!$J$2:$J$201,0))&lt;&gt;"",$C1053&gt;=INDEX(Matches!$F$2:$F$201,MATCH($A1053&amp;"-9",Matches!$J$2:$J$201,0))),"",IF(AND(T1053=INDEX(Matches!$G$2:$G$201,MATCH($A1053&amp;"-9",Matches!$J$2:$J$201,0)),U1053=INDEX(Matches!$H$2:$H$201,MATCH($A1053&amp;"-9",Matches!$J$2:$J$201,0))),5,IF(SIGN(T1053-U1053)&lt;&gt;SIGN(INDEX(Matches!$G$2:$G$201,MATCH($A1053&amp;"-9",Matches!$J$2:$J$201,0))-INDEX(Matches!$H$2:$H$201,MATCH($A1053&amp;"-9",Matches!$J$2:$J$201,0))),0,IF(T1053-U1053=INDEX(Matches!$G$2:$G$201,MATCH($A1053&amp;"-9",Matches!$J$2:$J$201,0))-INDEX(Matches!$H$2:$H$201,MATCH($A1053&amp;"-9",Matches!$J$2:$J$201,0)),3,2))))),""))</f>
        <v/>
      </c>
      <c r="AG1053" s="12" t="str">
        <f aca="false">IF(OR($B1053="",V1053="",W1053=""),"",IFERROR(IF(OR(INDEX(Matches!$I$2:$I$201,MATCH($A1053&amp;"-10",Matches!$J$2:$J$201,0))="Void",INDEX(Matches!$G$2:$G$201,MATCH($A1053&amp;"-10",Matches!$J$2:$J$201,0))="",INDEX(Matches!$H$2:$H$201,MATCH($A1053&amp;"-10",Matches!$J$2:$J$201,0))=""),"",IF(AND($C1053&lt;&gt;"",INDEX(Matches!$F$2:$F$201,MATCH($A1053&amp;"-10",Matches!$J$2:$J$201,0))&lt;&gt;"",$C1053&gt;=INDEX(Matches!$F$2:$F$201,MATCH($A1053&amp;"-10",Matches!$J$2:$J$201,0))),"",IF(AND(V1053=INDEX(Matches!$G$2:$G$201,MATCH($A1053&amp;"-10",Matches!$J$2:$J$201,0)),W1053=INDEX(Matches!$H$2:$H$201,MATCH($A1053&amp;"-10",Matches!$J$2:$J$201,0))),5,IF(SIGN(V1053-W1053)&lt;&gt;SIGN(INDEX(Matches!$G$2:$G$201,MATCH($A1053&amp;"-10",Matches!$J$2:$J$201,0))-INDEX(Matches!$H$2:$H$201,MATCH($A1053&amp;"-10",Matches!$J$2:$J$201,0))),0,IF(V1053-W1053=INDEX(Matches!$G$2:$G$201,MATCH($A1053&amp;"-10",Matches!$J$2:$J$201,0))-INDEX(Matches!$H$2:$H$201,MATCH($A1053&amp;"-10",Matches!$J$2:$J$201,0)),3,2))))),""))</f>
        <v/>
      </c>
      <c r="AH1053" s="13" t="str">
        <f aca="false">IF($B1053="","",SUM(X1053:AG1053))</f>
        <v/>
      </c>
      <c r="AI1053" s="12" t="str">
        <f aca="false">IF($B1053="","",COUNTIF(X1053:AG1053,5))</f>
        <v/>
      </c>
      <c r="AJ1053" s="12" t="str">
        <f aca="false">IF($B1053="","",COUNTIF(X1053:AG1053,"&gt;=2"))</f>
        <v/>
      </c>
      <c r="AK1053" s="12" t="str">
        <f aca="false">IF($B1053="","",COUNT(X1053:AG1053))</f>
        <v/>
      </c>
    </row>
    <row r="1054" customFormat="false" ht="15" hidden="false" customHeight="false" outlineLevel="0" collapsed="false">
      <c r="A1054" s="7"/>
      <c r="B1054" s="7"/>
      <c r="C1054" s="11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12" t="str">
        <f aca="false">IF(OR($B1054="",D1054="",E1054=""),"",IFERROR(IF(OR(INDEX(Matches!$I$2:$I$201,MATCH($A1054&amp;"-1",Matches!$J$2:$J$201,0))="Void",INDEX(Matches!$G$2:$G$201,MATCH($A1054&amp;"-1",Matches!$J$2:$J$201,0))="",INDEX(Matches!$H$2:$H$201,MATCH($A1054&amp;"-1",Matches!$J$2:$J$201,0))=""),"",IF(AND($C1054&lt;&gt;"",INDEX(Matches!$F$2:$F$201,MATCH($A1054&amp;"-1",Matches!$J$2:$J$201,0))&lt;&gt;"",$C1054&gt;=INDEX(Matches!$F$2:$F$201,MATCH($A1054&amp;"-1",Matches!$J$2:$J$201,0))),"",IF(AND(D1054=INDEX(Matches!$G$2:$G$201,MATCH($A1054&amp;"-1",Matches!$J$2:$J$201,0)),E1054=INDEX(Matches!$H$2:$H$201,MATCH($A1054&amp;"-1",Matches!$J$2:$J$201,0))),5,IF(SIGN(D1054-E1054)&lt;&gt;SIGN(INDEX(Matches!$G$2:$G$201,MATCH($A1054&amp;"-1",Matches!$J$2:$J$201,0))-INDEX(Matches!$H$2:$H$201,MATCH($A1054&amp;"-1",Matches!$J$2:$J$201,0))),0,IF(D1054-E1054=INDEX(Matches!$G$2:$G$201,MATCH($A1054&amp;"-1",Matches!$J$2:$J$201,0))-INDEX(Matches!$H$2:$H$201,MATCH($A1054&amp;"-1",Matches!$J$2:$J$201,0)),3,2))))),""))</f>
        <v/>
      </c>
      <c r="Y1054" s="12" t="str">
        <f aca="false">IF(OR($B1054="",F1054="",G1054=""),"",IFERROR(IF(OR(INDEX(Matches!$I$2:$I$201,MATCH($A1054&amp;"-2",Matches!$J$2:$J$201,0))="Void",INDEX(Matches!$G$2:$G$201,MATCH($A1054&amp;"-2",Matches!$J$2:$J$201,0))="",INDEX(Matches!$H$2:$H$201,MATCH($A1054&amp;"-2",Matches!$J$2:$J$201,0))=""),"",IF(AND($C1054&lt;&gt;"",INDEX(Matches!$F$2:$F$201,MATCH($A1054&amp;"-2",Matches!$J$2:$J$201,0))&lt;&gt;"",$C1054&gt;=INDEX(Matches!$F$2:$F$201,MATCH($A1054&amp;"-2",Matches!$J$2:$J$201,0))),"",IF(AND(F1054=INDEX(Matches!$G$2:$G$201,MATCH($A1054&amp;"-2",Matches!$J$2:$J$201,0)),G1054=INDEX(Matches!$H$2:$H$201,MATCH($A1054&amp;"-2",Matches!$J$2:$J$201,0))),5,IF(SIGN(F1054-G1054)&lt;&gt;SIGN(INDEX(Matches!$G$2:$G$201,MATCH($A1054&amp;"-2",Matches!$J$2:$J$201,0))-INDEX(Matches!$H$2:$H$201,MATCH($A1054&amp;"-2",Matches!$J$2:$J$201,0))),0,IF(F1054-G1054=INDEX(Matches!$G$2:$G$201,MATCH($A1054&amp;"-2",Matches!$J$2:$J$201,0))-INDEX(Matches!$H$2:$H$201,MATCH($A1054&amp;"-2",Matches!$J$2:$J$201,0)),3,2))))),""))</f>
        <v/>
      </c>
      <c r="Z1054" s="12" t="str">
        <f aca="false">IF(OR($B1054="",H1054="",I1054=""),"",IFERROR(IF(OR(INDEX(Matches!$I$2:$I$201,MATCH($A1054&amp;"-3",Matches!$J$2:$J$201,0))="Void",INDEX(Matches!$G$2:$G$201,MATCH($A1054&amp;"-3",Matches!$J$2:$J$201,0))="",INDEX(Matches!$H$2:$H$201,MATCH($A1054&amp;"-3",Matches!$J$2:$J$201,0))=""),"",IF(AND($C1054&lt;&gt;"",INDEX(Matches!$F$2:$F$201,MATCH($A1054&amp;"-3",Matches!$J$2:$J$201,0))&lt;&gt;"",$C1054&gt;=INDEX(Matches!$F$2:$F$201,MATCH($A1054&amp;"-3",Matches!$J$2:$J$201,0))),"",IF(AND(H1054=INDEX(Matches!$G$2:$G$201,MATCH($A1054&amp;"-3",Matches!$J$2:$J$201,0)),I1054=INDEX(Matches!$H$2:$H$201,MATCH($A1054&amp;"-3",Matches!$J$2:$J$201,0))),5,IF(SIGN(H1054-I1054)&lt;&gt;SIGN(INDEX(Matches!$G$2:$G$201,MATCH($A1054&amp;"-3",Matches!$J$2:$J$201,0))-INDEX(Matches!$H$2:$H$201,MATCH($A1054&amp;"-3",Matches!$J$2:$J$201,0))),0,IF(H1054-I1054=INDEX(Matches!$G$2:$G$201,MATCH($A1054&amp;"-3",Matches!$J$2:$J$201,0))-INDEX(Matches!$H$2:$H$201,MATCH($A1054&amp;"-3",Matches!$J$2:$J$201,0)),3,2))))),""))</f>
        <v/>
      </c>
      <c r="AA1054" s="12" t="str">
        <f aca="false">IF(OR($B1054="",J1054="",K1054=""),"",IFERROR(IF(OR(INDEX(Matches!$I$2:$I$201,MATCH($A1054&amp;"-4",Matches!$J$2:$J$201,0))="Void",INDEX(Matches!$G$2:$G$201,MATCH($A1054&amp;"-4",Matches!$J$2:$J$201,0))="",INDEX(Matches!$H$2:$H$201,MATCH($A1054&amp;"-4",Matches!$J$2:$J$201,0))=""),"",IF(AND($C1054&lt;&gt;"",INDEX(Matches!$F$2:$F$201,MATCH($A1054&amp;"-4",Matches!$J$2:$J$201,0))&lt;&gt;"",$C1054&gt;=INDEX(Matches!$F$2:$F$201,MATCH($A1054&amp;"-4",Matches!$J$2:$J$201,0))),"",IF(AND(J1054=INDEX(Matches!$G$2:$G$201,MATCH($A1054&amp;"-4",Matches!$J$2:$J$201,0)),K1054=INDEX(Matches!$H$2:$H$201,MATCH($A1054&amp;"-4",Matches!$J$2:$J$201,0))),5,IF(SIGN(J1054-K1054)&lt;&gt;SIGN(INDEX(Matches!$G$2:$G$201,MATCH($A1054&amp;"-4",Matches!$J$2:$J$201,0))-INDEX(Matches!$H$2:$H$201,MATCH($A1054&amp;"-4",Matches!$J$2:$J$201,0))),0,IF(J1054-K1054=INDEX(Matches!$G$2:$G$201,MATCH($A1054&amp;"-4",Matches!$J$2:$J$201,0))-INDEX(Matches!$H$2:$H$201,MATCH($A1054&amp;"-4",Matches!$J$2:$J$201,0)),3,2))))),""))</f>
        <v/>
      </c>
      <c r="AB1054" s="12" t="str">
        <f aca="false">IF(OR($B1054="",L1054="",M1054=""),"",IFERROR(IF(OR(INDEX(Matches!$I$2:$I$201,MATCH($A1054&amp;"-5",Matches!$J$2:$J$201,0))="Void",INDEX(Matches!$G$2:$G$201,MATCH($A1054&amp;"-5",Matches!$J$2:$J$201,0))="",INDEX(Matches!$H$2:$H$201,MATCH($A1054&amp;"-5",Matches!$J$2:$J$201,0))=""),"",IF(AND($C1054&lt;&gt;"",INDEX(Matches!$F$2:$F$201,MATCH($A1054&amp;"-5",Matches!$J$2:$J$201,0))&lt;&gt;"",$C1054&gt;=INDEX(Matches!$F$2:$F$201,MATCH($A1054&amp;"-5",Matches!$J$2:$J$201,0))),"",IF(AND(L1054=INDEX(Matches!$G$2:$G$201,MATCH($A1054&amp;"-5",Matches!$J$2:$J$201,0)),M1054=INDEX(Matches!$H$2:$H$201,MATCH($A1054&amp;"-5",Matches!$J$2:$J$201,0))),5,IF(SIGN(L1054-M1054)&lt;&gt;SIGN(INDEX(Matches!$G$2:$G$201,MATCH($A1054&amp;"-5",Matches!$J$2:$J$201,0))-INDEX(Matches!$H$2:$H$201,MATCH($A1054&amp;"-5",Matches!$J$2:$J$201,0))),0,IF(L1054-M1054=INDEX(Matches!$G$2:$G$201,MATCH($A1054&amp;"-5",Matches!$J$2:$J$201,0))-INDEX(Matches!$H$2:$H$201,MATCH($A1054&amp;"-5",Matches!$J$2:$J$201,0)),3,2))))),""))</f>
        <v/>
      </c>
      <c r="AC1054" s="12" t="str">
        <f aca="false">IF(OR($B1054="",N1054="",O1054=""),"",IFERROR(IF(OR(INDEX(Matches!$I$2:$I$201,MATCH($A1054&amp;"-6",Matches!$J$2:$J$201,0))="Void",INDEX(Matches!$G$2:$G$201,MATCH($A1054&amp;"-6",Matches!$J$2:$J$201,0))="",INDEX(Matches!$H$2:$H$201,MATCH($A1054&amp;"-6",Matches!$J$2:$J$201,0))=""),"",IF(AND($C1054&lt;&gt;"",INDEX(Matches!$F$2:$F$201,MATCH($A1054&amp;"-6",Matches!$J$2:$J$201,0))&lt;&gt;"",$C1054&gt;=INDEX(Matches!$F$2:$F$201,MATCH($A1054&amp;"-6",Matches!$J$2:$J$201,0))),"",IF(AND(N1054=INDEX(Matches!$G$2:$G$201,MATCH($A1054&amp;"-6",Matches!$J$2:$J$201,0)),O1054=INDEX(Matches!$H$2:$H$201,MATCH($A1054&amp;"-6",Matches!$J$2:$J$201,0))),5,IF(SIGN(N1054-O1054)&lt;&gt;SIGN(INDEX(Matches!$G$2:$G$201,MATCH($A1054&amp;"-6",Matches!$J$2:$J$201,0))-INDEX(Matches!$H$2:$H$201,MATCH($A1054&amp;"-6",Matches!$J$2:$J$201,0))),0,IF(N1054-O1054=INDEX(Matches!$G$2:$G$201,MATCH($A1054&amp;"-6",Matches!$J$2:$J$201,0))-INDEX(Matches!$H$2:$H$201,MATCH($A1054&amp;"-6",Matches!$J$2:$J$201,0)),3,2))))),""))</f>
        <v/>
      </c>
      <c r="AD1054" s="12" t="str">
        <f aca="false">IF(OR($B1054="",P1054="",Q1054=""),"",IFERROR(IF(OR(INDEX(Matches!$I$2:$I$201,MATCH($A1054&amp;"-7",Matches!$J$2:$J$201,0))="Void",INDEX(Matches!$G$2:$G$201,MATCH($A1054&amp;"-7",Matches!$J$2:$J$201,0))="",INDEX(Matches!$H$2:$H$201,MATCH($A1054&amp;"-7",Matches!$J$2:$J$201,0))=""),"",IF(AND($C1054&lt;&gt;"",INDEX(Matches!$F$2:$F$201,MATCH($A1054&amp;"-7",Matches!$J$2:$J$201,0))&lt;&gt;"",$C1054&gt;=INDEX(Matches!$F$2:$F$201,MATCH($A1054&amp;"-7",Matches!$J$2:$J$201,0))),"",IF(AND(P1054=INDEX(Matches!$G$2:$G$201,MATCH($A1054&amp;"-7",Matches!$J$2:$J$201,0)),Q1054=INDEX(Matches!$H$2:$H$201,MATCH($A1054&amp;"-7",Matches!$J$2:$J$201,0))),5,IF(SIGN(P1054-Q1054)&lt;&gt;SIGN(INDEX(Matches!$G$2:$G$201,MATCH($A1054&amp;"-7",Matches!$J$2:$J$201,0))-INDEX(Matches!$H$2:$H$201,MATCH($A1054&amp;"-7",Matches!$J$2:$J$201,0))),0,IF(P1054-Q1054=INDEX(Matches!$G$2:$G$201,MATCH($A1054&amp;"-7",Matches!$J$2:$J$201,0))-INDEX(Matches!$H$2:$H$201,MATCH($A1054&amp;"-7",Matches!$J$2:$J$201,0)),3,2))))),""))</f>
        <v/>
      </c>
      <c r="AE1054" s="12" t="str">
        <f aca="false">IF(OR($B1054="",R1054="",S1054=""),"",IFERROR(IF(OR(INDEX(Matches!$I$2:$I$201,MATCH($A1054&amp;"-8",Matches!$J$2:$J$201,0))="Void",INDEX(Matches!$G$2:$G$201,MATCH($A1054&amp;"-8",Matches!$J$2:$J$201,0))="",INDEX(Matches!$H$2:$H$201,MATCH($A1054&amp;"-8",Matches!$J$2:$J$201,0))=""),"",IF(AND($C1054&lt;&gt;"",INDEX(Matches!$F$2:$F$201,MATCH($A1054&amp;"-8",Matches!$J$2:$J$201,0))&lt;&gt;"",$C1054&gt;=INDEX(Matches!$F$2:$F$201,MATCH($A1054&amp;"-8",Matches!$J$2:$J$201,0))),"",IF(AND(R1054=INDEX(Matches!$G$2:$G$201,MATCH($A1054&amp;"-8",Matches!$J$2:$J$201,0)),S1054=INDEX(Matches!$H$2:$H$201,MATCH($A1054&amp;"-8",Matches!$J$2:$J$201,0))),5,IF(SIGN(R1054-S1054)&lt;&gt;SIGN(INDEX(Matches!$G$2:$G$201,MATCH($A1054&amp;"-8",Matches!$J$2:$J$201,0))-INDEX(Matches!$H$2:$H$201,MATCH($A1054&amp;"-8",Matches!$J$2:$J$201,0))),0,IF(R1054-S1054=INDEX(Matches!$G$2:$G$201,MATCH($A1054&amp;"-8",Matches!$J$2:$J$201,0))-INDEX(Matches!$H$2:$H$201,MATCH($A1054&amp;"-8",Matches!$J$2:$J$201,0)),3,2))))),""))</f>
        <v/>
      </c>
      <c r="AF1054" s="12" t="str">
        <f aca="false">IF(OR($B1054="",T1054="",U1054=""),"",IFERROR(IF(OR(INDEX(Matches!$I$2:$I$201,MATCH($A1054&amp;"-9",Matches!$J$2:$J$201,0))="Void",INDEX(Matches!$G$2:$G$201,MATCH($A1054&amp;"-9",Matches!$J$2:$J$201,0))="",INDEX(Matches!$H$2:$H$201,MATCH($A1054&amp;"-9",Matches!$J$2:$J$201,0))=""),"",IF(AND($C1054&lt;&gt;"",INDEX(Matches!$F$2:$F$201,MATCH($A1054&amp;"-9",Matches!$J$2:$J$201,0))&lt;&gt;"",$C1054&gt;=INDEX(Matches!$F$2:$F$201,MATCH($A1054&amp;"-9",Matches!$J$2:$J$201,0))),"",IF(AND(T1054=INDEX(Matches!$G$2:$G$201,MATCH($A1054&amp;"-9",Matches!$J$2:$J$201,0)),U1054=INDEX(Matches!$H$2:$H$201,MATCH($A1054&amp;"-9",Matches!$J$2:$J$201,0))),5,IF(SIGN(T1054-U1054)&lt;&gt;SIGN(INDEX(Matches!$G$2:$G$201,MATCH($A1054&amp;"-9",Matches!$J$2:$J$201,0))-INDEX(Matches!$H$2:$H$201,MATCH($A1054&amp;"-9",Matches!$J$2:$J$201,0))),0,IF(T1054-U1054=INDEX(Matches!$G$2:$G$201,MATCH($A1054&amp;"-9",Matches!$J$2:$J$201,0))-INDEX(Matches!$H$2:$H$201,MATCH($A1054&amp;"-9",Matches!$J$2:$J$201,0)),3,2))))),""))</f>
        <v/>
      </c>
      <c r="AG1054" s="12" t="str">
        <f aca="false">IF(OR($B1054="",V1054="",W1054=""),"",IFERROR(IF(OR(INDEX(Matches!$I$2:$I$201,MATCH($A1054&amp;"-10",Matches!$J$2:$J$201,0))="Void",INDEX(Matches!$G$2:$G$201,MATCH($A1054&amp;"-10",Matches!$J$2:$J$201,0))="",INDEX(Matches!$H$2:$H$201,MATCH($A1054&amp;"-10",Matches!$J$2:$J$201,0))=""),"",IF(AND($C1054&lt;&gt;"",INDEX(Matches!$F$2:$F$201,MATCH($A1054&amp;"-10",Matches!$J$2:$J$201,0))&lt;&gt;"",$C1054&gt;=INDEX(Matches!$F$2:$F$201,MATCH($A1054&amp;"-10",Matches!$J$2:$J$201,0))),"",IF(AND(V1054=INDEX(Matches!$G$2:$G$201,MATCH($A1054&amp;"-10",Matches!$J$2:$J$201,0)),W1054=INDEX(Matches!$H$2:$H$201,MATCH($A1054&amp;"-10",Matches!$J$2:$J$201,0))),5,IF(SIGN(V1054-W1054)&lt;&gt;SIGN(INDEX(Matches!$G$2:$G$201,MATCH($A1054&amp;"-10",Matches!$J$2:$J$201,0))-INDEX(Matches!$H$2:$H$201,MATCH($A1054&amp;"-10",Matches!$J$2:$J$201,0))),0,IF(V1054-W1054=INDEX(Matches!$G$2:$G$201,MATCH($A1054&amp;"-10",Matches!$J$2:$J$201,0))-INDEX(Matches!$H$2:$H$201,MATCH($A1054&amp;"-10",Matches!$J$2:$J$201,0)),3,2))))),""))</f>
        <v/>
      </c>
      <c r="AH1054" s="13" t="str">
        <f aca="false">IF($B1054="","",SUM(X1054:AG1054))</f>
        <v/>
      </c>
      <c r="AI1054" s="12" t="str">
        <f aca="false">IF($B1054="","",COUNTIF(X1054:AG1054,5))</f>
        <v/>
      </c>
      <c r="AJ1054" s="12" t="str">
        <f aca="false">IF($B1054="","",COUNTIF(X1054:AG1054,"&gt;=2"))</f>
        <v/>
      </c>
      <c r="AK1054" s="12" t="str">
        <f aca="false">IF($B1054="","",COUNT(X1054:AG1054))</f>
        <v/>
      </c>
    </row>
    <row r="1055" customFormat="false" ht="15" hidden="false" customHeight="false" outlineLevel="0" collapsed="false">
      <c r="A1055" s="7"/>
      <c r="B1055" s="7"/>
      <c r="C1055" s="11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12" t="str">
        <f aca="false">IF(OR($B1055="",D1055="",E1055=""),"",IFERROR(IF(OR(INDEX(Matches!$I$2:$I$201,MATCH($A1055&amp;"-1",Matches!$J$2:$J$201,0))="Void",INDEX(Matches!$G$2:$G$201,MATCH($A1055&amp;"-1",Matches!$J$2:$J$201,0))="",INDEX(Matches!$H$2:$H$201,MATCH($A1055&amp;"-1",Matches!$J$2:$J$201,0))=""),"",IF(AND($C1055&lt;&gt;"",INDEX(Matches!$F$2:$F$201,MATCH($A1055&amp;"-1",Matches!$J$2:$J$201,0))&lt;&gt;"",$C1055&gt;=INDEX(Matches!$F$2:$F$201,MATCH($A1055&amp;"-1",Matches!$J$2:$J$201,0))),"",IF(AND(D1055=INDEX(Matches!$G$2:$G$201,MATCH($A1055&amp;"-1",Matches!$J$2:$J$201,0)),E1055=INDEX(Matches!$H$2:$H$201,MATCH($A1055&amp;"-1",Matches!$J$2:$J$201,0))),5,IF(SIGN(D1055-E1055)&lt;&gt;SIGN(INDEX(Matches!$G$2:$G$201,MATCH($A1055&amp;"-1",Matches!$J$2:$J$201,0))-INDEX(Matches!$H$2:$H$201,MATCH($A1055&amp;"-1",Matches!$J$2:$J$201,0))),0,IF(D1055-E1055=INDEX(Matches!$G$2:$G$201,MATCH($A1055&amp;"-1",Matches!$J$2:$J$201,0))-INDEX(Matches!$H$2:$H$201,MATCH($A1055&amp;"-1",Matches!$J$2:$J$201,0)),3,2))))),""))</f>
        <v/>
      </c>
      <c r="Y1055" s="12" t="str">
        <f aca="false">IF(OR($B1055="",F1055="",G1055=""),"",IFERROR(IF(OR(INDEX(Matches!$I$2:$I$201,MATCH($A1055&amp;"-2",Matches!$J$2:$J$201,0))="Void",INDEX(Matches!$G$2:$G$201,MATCH($A1055&amp;"-2",Matches!$J$2:$J$201,0))="",INDEX(Matches!$H$2:$H$201,MATCH($A1055&amp;"-2",Matches!$J$2:$J$201,0))=""),"",IF(AND($C1055&lt;&gt;"",INDEX(Matches!$F$2:$F$201,MATCH($A1055&amp;"-2",Matches!$J$2:$J$201,0))&lt;&gt;"",$C1055&gt;=INDEX(Matches!$F$2:$F$201,MATCH($A1055&amp;"-2",Matches!$J$2:$J$201,0))),"",IF(AND(F1055=INDEX(Matches!$G$2:$G$201,MATCH($A1055&amp;"-2",Matches!$J$2:$J$201,0)),G1055=INDEX(Matches!$H$2:$H$201,MATCH($A1055&amp;"-2",Matches!$J$2:$J$201,0))),5,IF(SIGN(F1055-G1055)&lt;&gt;SIGN(INDEX(Matches!$G$2:$G$201,MATCH($A1055&amp;"-2",Matches!$J$2:$J$201,0))-INDEX(Matches!$H$2:$H$201,MATCH($A1055&amp;"-2",Matches!$J$2:$J$201,0))),0,IF(F1055-G1055=INDEX(Matches!$G$2:$G$201,MATCH($A1055&amp;"-2",Matches!$J$2:$J$201,0))-INDEX(Matches!$H$2:$H$201,MATCH($A1055&amp;"-2",Matches!$J$2:$J$201,0)),3,2))))),""))</f>
        <v/>
      </c>
      <c r="Z1055" s="12" t="str">
        <f aca="false">IF(OR($B1055="",H1055="",I1055=""),"",IFERROR(IF(OR(INDEX(Matches!$I$2:$I$201,MATCH($A1055&amp;"-3",Matches!$J$2:$J$201,0))="Void",INDEX(Matches!$G$2:$G$201,MATCH($A1055&amp;"-3",Matches!$J$2:$J$201,0))="",INDEX(Matches!$H$2:$H$201,MATCH($A1055&amp;"-3",Matches!$J$2:$J$201,0))=""),"",IF(AND($C1055&lt;&gt;"",INDEX(Matches!$F$2:$F$201,MATCH($A1055&amp;"-3",Matches!$J$2:$J$201,0))&lt;&gt;"",$C1055&gt;=INDEX(Matches!$F$2:$F$201,MATCH($A1055&amp;"-3",Matches!$J$2:$J$201,0))),"",IF(AND(H1055=INDEX(Matches!$G$2:$G$201,MATCH($A1055&amp;"-3",Matches!$J$2:$J$201,0)),I1055=INDEX(Matches!$H$2:$H$201,MATCH($A1055&amp;"-3",Matches!$J$2:$J$201,0))),5,IF(SIGN(H1055-I1055)&lt;&gt;SIGN(INDEX(Matches!$G$2:$G$201,MATCH($A1055&amp;"-3",Matches!$J$2:$J$201,0))-INDEX(Matches!$H$2:$H$201,MATCH($A1055&amp;"-3",Matches!$J$2:$J$201,0))),0,IF(H1055-I1055=INDEX(Matches!$G$2:$G$201,MATCH($A1055&amp;"-3",Matches!$J$2:$J$201,0))-INDEX(Matches!$H$2:$H$201,MATCH($A1055&amp;"-3",Matches!$J$2:$J$201,0)),3,2))))),""))</f>
        <v/>
      </c>
      <c r="AA1055" s="12" t="str">
        <f aca="false">IF(OR($B1055="",J1055="",K1055=""),"",IFERROR(IF(OR(INDEX(Matches!$I$2:$I$201,MATCH($A1055&amp;"-4",Matches!$J$2:$J$201,0))="Void",INDEX(Matches!$G$2:$G$201,MATCH($A1055&amp;"-4",Matches!$J$2:$J$201,0))="",INDEX(Matches!$H$2:$H$201,MATCH($A1055&amp;"-4",Matches!$J$2:$J$201,0))=""),"",IF(AND($C1055&lt;&gt;"",INDEX(Matches!$F$2:$F$201,MATCH($A1055&amp;"-4",Matches!$J$2:$J$201,0))&lt;&gt;"",$C1055&gt;=INDEX(Matches!$F$2:$F$201,MATCH($A1055&amp;"-4",Matches!$J$2:$J$201,0))),"",IF(AND(J1055=INDEX(Matches!$G$2:$G$201,MATCH($A1055&amp;"-4",Matches!$J$2:$J$201,0)),K1055=INDEX(Matches!$H$2:$H$201,MATCH($A1055&amp;"-4",Matches!$J$2:$J$201,0))),5,IF(SIGN(J1055-K1055)&lt;&gt;SIGN(INDEX(Matches!$G$2:$G$201,MATCH($A1055&amp;"-4",Matches!$J$2:$J$201,0))-INDEX(Matches!$H$2:$H$201,MATCH($A1055&amp;"-4",Matches!$J$2:$J$201,0))),0,IF(J1055-K1055=INDEX(Matches!$G$2:$G$201,MATCH($A1055&amp;"-4",Matches!$J$2:$J$201,0))-INDEX(Matches!$H$2:$H$201,MATCH($A1055&amp;"-4",Matches!$J$2:$J$201,0)),3,2))))),""))</f>
        <v/>
      </c>
      <c r="AB1055" s="12" t="str">
        <f aca="false">IF(OR($B1055="",L1055="",M1055=""),"",IFERROR(IF(OR(INDEX(Matches!$I$2:$I$201,MATCH($A1055&amp;"-5",Matches!$J$2:$J$201,0))="Void",INDEX(Matches!$G$2:$G$201,MATCH($A1055&amp;"-5",Matches!$J$2:$J$201,0))="",INDEX(Matches!$H$2:$H$201,MATCH($A1055&amp;"-5",Matches!$J$2:$J$201,0))=""),"",IF(AND($C1055&lt;&gt;"",INDEX(Matches!$F$2:$F$201,MATCH($A1055&amp;"-5",Matches!$J$2:$J$201,0))&lt;&gt;"",$C1055&gt;=INDEX(Matches!$F$2:$F$201,MATCH($A1055&amp;"-5",Matches!$J$2:$J$201,0))),"",IF(AND(L1055=INDEX(Matches!$G$2:$G$201,MATCH($A1055&amp;"-5",Matches!$J$2:$J$201,0)),M1055=INDEX(Matches!$H$2:$H$201,MATCH($A1055&amp;"-5",Matches!$J$2:$J$201,0))),5,IF(SIGN(L1055-M1055)&lt;&gt;SIGN(INDEX(Matches!$G$2:$G$201,MATCH($A1055&amp;"-5",Matches!$J$2:$J$201,0))-INDEX(Matches!$H$2:$H$201,MATCH($A1055&amp;"-5",Matches!$J$2:$J$201,0))),0,IF(L1055-M1055=INDEX(Matches!$G$2:$G$201,MATCH($A1055&amp;"-5",Matches!$J$2:$J$201,0))-INDEX(Matches!$H$2:$H$201,MATCH($A1055&amp;"-5",Matches!$J$2:$J$201,0)),3,2))))),""))</f>
        <v/>
      </c>
      <c r="AC1055" s="12" t="str">
        <f aca="false">IF(OR($B1055="",N1055="",O1055=""),"",IFERROR(IF(OR(INDEX(Matches!$I$2:$I$201,MATCH($A1055&amp;"-6",Matches!$J$2:$J$201,0))="Void",INDEX(Matches!$G$2:$G$201,MATCH($A1055&amp;"-6",Matches!$J$2:$J$201,0))="",INDEX(Matches!$H$2:$H$201,MATCH($A1055&amp;"-6",Matches!$J$2:$J$201,0))=""),"",IF(AND($C1055&lt;&gt;"",INDEX(Matches!$F$2:$F$201,MATCH($A1055&amp;"-6",Matches!$J$2:$J$201,0))&lt;&gt;"",$C1055&gt;=INDEX(Matches!$F$2:$F$201,MATCH($A1055&amp;"-6",Matches!$J$2:$J$201,0))),"",IF(AND(N1055=INDEX(Matches!$G$2:$G$201,MATCH($A1055&amp;"-6",Matches!$J$2:$J$201,0)),O1055=INDEX(Matches!$H$2:$H$201,MATCH($A1055&amp;"-6",Matches!$J$2:$J$201,0))),5,IF(SIGN(N1055-O1055)&lt;&gt;SIGN(INDEX(Matches!$G$2:$G$201,MATCH($A1055&amp;"-6",Matches!$J$2:$J$201,0))-INDEX(Matches!$H$2:$H$201,MATCH($A1055&amp;"-6",Matches!$J$2:$J$201,0))),0,IF(N1055-O1055=INDEX(Matches!$G$2:$G$201,MATCH($A1055&amp;"-6",Matches!$J$2:$J$201,0))-INDEX(Matches!$H$2:$H$201,MATCH($A1055&amp;"-6",Matches!$J$2:$J$201,0)),3,2))))),""))</f>
        <v/>
      </c>
      <c r="AD1055" s="12" t="str">
        <f aca="false">IF(OR($B1055="",P1055="",Q1055=""),"",IFERROR(IF(OR(INDEX(Matches!$I$2:$I$201,MATCH($A1055&amp;"-7",Matches!$J$2:$J$201,0))="Void",INDEX(Matches!$G$2:$G$201,MATCH($A1055&amp;"-7",Matches!$J$2:$J$201,0))="",INDEX(Matches!$H$2:$H$201,MATCH($A1055&amp;"-7",Matches!$J$2:$J$201,0))=""),"",IF(AND($C1055&lt;&gt;"",INDEX(Matches!$F$2:$F$201,MATCH($A1055&amp;"-7",Matches!$J$2:$J$201,0))&lt;&gt;"",$C1055&gt;=INDEX(Matches!$F$2:$F$201,MATCH($A1055&amp;"-7",Matches!$J$2:$J$201,0))),"",IF(AND(P1055=INDEX(Matches!$G$2:$G$201,MATCH($A1055&amp;"-7",Matches!$J$2:$J$201,0)),Q1055=INDEX(Matches!$H$2:$H$201,MATCH($A1055&amp;"-7",Matches!$J$2:$J$201,0))),5,IF(SIGN(P1055-Q1055)&lt;&gt;SIGN(INDEX(Matches!$G$2:$G$201,MATCH($A1055&amp;"-7",Matches!$J$2:$J$201,0))-INDEX(Matches!$H$2:$H$201,MATCH($A1055&amp;"-7",Matches!$J$2:$J$201,0))),0,IF(P1055-Q1055=INDEX(Matches!$G$2:$G$201,MATCH($A1055&amp;"-7",Matches!$J$2:$J$201,0))-INDEX(Matches!$H$2:$H$201,MATCH($A1055&amp;"-7",Matches!$J$2:$J$201,0)),3,2))))),""))</f>
        <v/>
      </c>
      <c r="AE1055" s="12" t="str">
        <f aca="false">IF(OR($B1055="",R1055="",S1055=""),"",IFERROR(IF(OR(INDEX(Matches!$I$2:$I$201,MATCH($A1055&amp;"-8",Matches!$J$2:$J$201,0))="Void",INDEX(Matches!$G$2:$G$201,MATCH($A1055&amp;"-8",Matches!$J$2:$J$201,0))="",INDEX(Matches!$H$2:$H$201,MATCH($A1055&amp;"-8",Matches!$J$2:$J$201,0))=""),"",IF(AND($C1055&lt;&gt;"",INDEX(Matches!$F$2:$F$201,MATCH($A1055&amp;"-8",Matches!$J$2:$J$201,0))&lt;&gt;"",$C1055&gt;=INDEX(Matches!$F$2:$F$201,MATCH($A1055&amp;"-8",Matches!$J$2:$J$201,0))),"",IF(AND(R1055=INDEX(Matches!$G$2:$G$201,MATCH($A1055&amp;"-8",Matches!$J$2:$J$201,0)),S1055=INDEX(Matches!$H$2:$H$201,MATCH($A1055&amp;"-8",Matches!$J$2:$J$201,0))),5,IF(SIGN(R1055-S1055)&lt;&gt;SIGN(INDEX(Matches!$G$2:$G$201,MATCH($A1055&amp;"-8",Matches!$J$2:$J$201,0))-INDEX(Matches!$H$2:$H$201,MATCH($A1055&amp;"-8",Matches!$J$2:$J$201,0))),0,IF(R1055-S1055=INDEX(Matches!$G$2:$G$201,MATCH($A1055&amp;"-8",Matches!$J$2:$J$201,0))-INDEX(Matches!$H$2:$H$201,MATCH($A1055&amp;"-8",Matches!$J$2:$J$201,0)),3,2))))),""))</f>
        <v/>
      </c>
      <c r="AF1055" s="12" t="str">
        <f aca="false">IF(OR($B1055="",T1055="",U1055=""),"",IFERROR(IF(OR(INDEX(Matches!$I$2:$I$201,MATCH($A1055&amp;"-9",Matches!$J$2:$J$201,0))="Void",INDEX(Matches!$G$2:$G$201,MATCH($A1055&amp;"-9",Matches!$J$2:$J$201,0))="",INDEX(Matches!$H$2:$H$201,MATCH($A1055&amp;"-9",Matches!$J$2:$J$201,0))=""),"",IF(AND($C1055&lt;&gt;"",INDEX(Matches!$F$2:$F$201,MATCH($A1055&amp;"-9",Matches!$J$2:$J$201,0))&lt;&gt;"",$C1055&gt;=INDEX(Matches!$F$2:$F$201,MATCH($A1055&amp;"-9",Matches!$J$2:$J$201,0))),"",IF(AND(T1055=INDEX(Matches!$G$2:$G$201,MATCH($A1055&amp;"-9",Matches!$J$2:$J$201,0)),U1055=INDEX(Matches!$H$2:$H$201,MATCH($A1055&amp;"-9",Matches!$J$2:$J$201,0))),5,IF(SIGN(T1055-U1055)&lt;&gt;SIGN(INDEX(Matches!$G$2:$G$201,MATCH($A1055&amp;"-9",Matches!$J$2:$J$201,0))-INDEX(Matches!$H$2:$H$201,MATCH($A1055&amp;"-9",Matches!$J$2:$J$201,0))),0,IF(T1055-U1055=INDEX(Matches!$G$2:$G$201,MATCH($A1055&amp;"-9",Matches!$J$2:$J$201,0))-INDEX(Matches!$H$2:$H$201,MATCH($A1055&amp;"-9",Matches!$J$2:$J$201,0)),3,2))))),""))</f>
        <v/>
      </c>
      <c r="AG1055" s="12" t="str">
        <f aca="false">IF(OR($B1055="",V1055="",W1055=""),"",IFERROR(IF(OR(INDEX(Matches!$I$2:$I$201,MATCH($A1055&amp;"-10",Matches!$J$2:$J$201,0))="Void",INDEX(Matches!$G$2:$G$201,MATCH($A1055&amp;"-10",Matches!$J$2:$J$201,0))="",INDEX(Matches!$H$2:$H$201,MATCH($A1055&amp;"-10",Matches!$J$2:$J$201,0))=""),"",IF(AND($C1055&lt;&gt;"",INDEX(Matches!$F$2:$F$201,MATCH($A1055&amp;"-10",Matches!$J$2:$J$201,0))&lt;&gt;"",$C1055&gt;=INDEX(Matches!$F$2:$F$201,MATCH($A1055&amp;"-10",Matches!$J$2:$J$201,0))),"",IF(AND(V1055=INDEX(Matches!$G$2:$G$201,MATCH($A1055&amp;"-10",Matches!$J$2:$J$201,0)),W1055=INDEX(Matches!$H$2:$H$201,MATCH($A1055&amp;"-10",Matches!$J$2:$J$201,0))),5,IF(SIGN(V1055-W1055)&lt;&gt;SIGN(INDEX(Matches!$G$2:$G$201,MATCH($A1055&amp;"-10",Matches!$J$2:$J$201,0))-INDEX(Matches!$H$2:$H$201,MATCH($A1055&amp;"-10",Matches!$J$2:$J$201,0))),0,IF(V1055-W1055=INDEX(Matches!$G$2:$G$201,MATCH($A1055&amp;"-10",Matches!$J$2:$J$201,0))-INDEX(Matches!$H$2:$H$201,MATCH($A1055&amp;"-10",Matches!$J$2:$J$201,0)),3,2))))),""))</f>
        <v/>
      </c>
      <c r="AH1055" s="13" t="str">
        <f aca="false">IF($B1055="","",SUM(X1055:AG1055))</f>
        <v/>
      </c>
      <c r="AI1055" s="12" t="str">
        <f aca="false">IF($B1055="","",COUNTIF(X1055:AG1055,5))</f>
        <v/>
      </c>
      <c r="AJ1055" s="12" t="str">
        <f aca="false">IF($B1055="","",COUNTIF(X1055:AG1055,"&gt;=2"))</f>
        <v/>
      </c>
      <c r="AK1055" s="12" t="str">
        <f aca="false">IF($B1055="","",COUNT(X1055:AG1055))</f>
        <v/>
      </c>
    </row>
    <row r="1056" customFormat="false" ht="15" hidden="false" customHeight="false" outlineLevel="0" collapsed="false">
      <c r="A1056" s="7"/>
      <c r="B1056" s="7"/>
      <c r="C1056" s="11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12" t="str">
        <f aca="false">IF(OR($B1056="",D1056="",E1056=""),"",IFERROR(IF(OR(INDEX(Matches!$I$2:$I$201,MATCH($A1056&amp;"-1",Matches!$J$2:$J$201,0))="Void",INDEX(Matches!$G$2:$G$201,MATCH($A1056&amp;"-1",Matches!$J$2:$J$201,0))="",INDEX(Matches!$H$2:$H$201,MATCH($A1056&amp;"-1",Matches!$J$2:$J$201,0))=""),"",IF(AND($C1056&lt;&gt;"",INDEX(Matches!$F$2:$F$201,MATCH($A1056&amp;"-1",Matches!$J$2:$J$201,0))&lt;&gt;"",$C1056&gt;=INDEX(Matches!$F$2:$F$201,MATCH($A1056&amp;"-1",Matches!$J$2:$J$201,0))),"",IF(AND(D1056=INDEX(Matches!$G$2:$G$201,MATCH($A1056&amp;"-1",Matches!$J$2:$J$201,0)),E1056=INDEX(Matches!$H$2:$H$201,MATCH($A1056&amp;"-1",Matches!$J$2:$J$201,0))),5,IF(SIGN(D1056-E1056)&lt;&gt;SIGN(INDEX(Matches!$G$2:$G$201,MATCH($A1056&amp;"-1",Matches!$J$2:$J$201,0))-INDEX(Matches!$H$2:$H$201,MATCH($A1056&amp;"-1",Matches!$J$2:$J$201,0))),0,IF(D1056-E1056=INDEX(Matches!$G$2:$G$201,MATCH($A1056&amp;"-1",Matches!$J$2:$J$201,0))-INDEX(Matches!$H$2:$H$201,MATCH($A1056&amp;"-1",Matches!$J$2:$J$201,0)),3,2))))),""))</f>
        <v/>
      </c>
      <c r="Y1056" s="12" t="str">
        <f aca="false">IF(OR($B1056="",F1056="",G1056=""),"",IFERROR(IF(OR(INDEX(Matches!$I$2:$I$201,MATCH($A1056&amp;"-2",Matches!$J$2:$J$201,0))="Void",INDEX(Matches!$G$2:$G$201,MATCH($A1056&amp;"-2",Matches!$J$2:$J$201,0))="",INDEX(Matches!$H$2:$H$201,MATCH($A1056&amp;"-2",Matches!$J$2:$J$201,0))=""),"",IF(AND($C1056&lt;&gt;"",INDEX(Matches!$F$2:$F$201,MATCH($A1056&amp;"-2",Matches!$J$2:$J$201,0))&lt;&gt;"",$C1056&gt;=INDEX(Matches!$F$2:$F$201,MATCH($A1056&amp;"-2",Matches!$J$2:$J$201,0))),"",IF(AND(F1056=INDEX(Matches!$G$2:$G$201,MATCH($A1056&amp;"-2",Matches!$J$2:$J$201,0)),G1056=INDEX(Matches!$H$2:$H$201,MATCH($A1056&amp;"-2",Matches!$J$2:$J$201,0))),5,IF(SIGN(F1056-G1056)&lt;&gt;SIGN(INDEX(Matches!$G$2:$G$201,MATCH($A1056&amp;"-2",Matches!$J$2:$J$201,0))-INDEX(Matches!$H$2:$H$201,MATCH($A1056&amp;"-2",Matches!$J$2:$J$201,0))),0,IF(F1056-G1056=INDEX(Matches!$G$2:$G$201,MATCH($A1056&amp;"-2",Matches!$J$2:$J$201,0))-INDEX(Matches!$H$2:$H$201,MATCH($A1056&amp;"-2",Matches!$J$2:$J$201,0)),3,2))))),""))</f>
        <v/>
      </c>
      <c r="Z1056" s="12" t="str">
        <f aca="false">IF(OR($B1056="",H1056="",I1056=""),"",IFERROR(IF(OR(INDEX(Matches!$I$2:$I$201,MATCH($A1056&amp;"-3",Matches!$J$2:$J$201,0))="Void",INDEX(Matches!$G$2:$G$201,MATCH($A1056&amp;"-3",Matches!$J$2:$J$201,0))="",INDEX(Matches!$H$2:$H$201,MATCH($A1056&amp;"-3",Matches!$J$2:$J$201,0))=""),"",IF(AND($C1056&lt;&gt;"",INDEX(Matches!$F$2:$F$201,MATCH($A1056&amp;"-3",Matches!$J$2:$J$201,0))&lt;&gt;"",$C1056&gt;=INDEX(Matches!$F$2:$F$201,MATCH($A1056&amp;"-3",Matches!$J$2:$J$201,0))),"",IF(AND(H1056=INDEX(Matches!$G$2:$G$201,MATCH($A1056&amp;"-3",Matches!$J$2:$J$201,0)),I1056=INDEX(Matches!$H$2:$H$201,MATCH($A1056&amp;"-3",Matches!$J$2:$J$201,0))),5,IF(SIGN(H1056-I1056)&lt;&gt;SIGN(INDEX(Matches!$G$2:$G$201,MATCH($A1056&amp;"-3",Matches!$J$2:$J$201,0))-INDEX(Matches!$H$2:$H$201,MATCH($A1056&amp;"-3",Matches!$J$2:$J$201,0))),0,IF(H1056-I1056=INDEX(Matches!$G$2:$G$201,MATCH($A1056&amp;"-3",Matches!$J$2:$J$201,0))-INDEX(Matches!$H$2:$H$201,MATCH($A1056&amp;"-3",Matches!$J$2:$J$201,0)),3,2))))),""))</f>
        <v/>
      </c>
      <c r="AA1056" s="12" t="str">
        <f aca="false">IF(OR($B1056="",J1056="",K1056=""),"",IFERROR(IF(OR(INDEX(Matches!$I$2:$I$201,MATCH($A1056&amp;"-4",Matches!$J$2:$J$201,0))="Void",INDEX(Matches!$G$2:$G$201,MATCH($A1056&amp;"-4",Matches!$J$2:$J$201,0))="",INDEX(Matches!$H$2:$H$201,MATCH($A1056&amp;"-4",Matches!$J$2:$J$201,0))=""),"",IF(AND($C1056&lt;&gt;"",INDEX(Matches!$F$2:$F$201,MATCH($A1056&amp;"-4",Matches!$J$2:$J$201,0))&lt;&gt;"",$C1056&gt;=INDEX(Matches!$F$2:$F$201,MATCH($A1056&amp;"-4",Matches!$J$2:$J$201,0))),"",IF(AND(J1056=INDEX(Matches!$G$2:$G$201,MATCH($A1056&amp;"-4",Matches!$J$2:$J$201,0)),K1056=INDEX(Matches!$H$2:$H$201,MATCH($A1056&amp;"-4",Matches!$J$2:$J$201,0))),5,IF(SIGN(J1056-K1056)&lt;&gt;SIGN(INDEX(Matches!$G$2:$G$201,MATCH($A1056&amp;"-4",Matches!$J$2:$J$201,0))-INDEX(Matches!$H$2:$H$201,MATCH($A1056&amp;"-4",Matches!$J$2:$J$201,0))),0,IF(J1056-K1056=INDEX(Matches!$G$2:$G$201,MATCH($A1056&amp;"-4",Matches!$J$2:$J$201,0))-INDEX(Matches!$H$2:$H$201,MATCH($A1056&amp;"-4",Matches!$J$2:$J$201,0)),3,2))))),""))</f>
        <v/>
      </c>
      <c r="AB1056" s="12" t="str">
        <f aca="false">IF(OR($B1056="",L1056="",M1056=""),"",IFERROR(IF(OR(INDEX(Matches!$I$2:$I$201,MATCH($A1056&amp;"-5",Matches!$J$2:$J$201,0))="Void",INDEX(Matches!$G$2:$G$201,MATCH($A1056&amp;"-5",Matches!$J$2:$J$201,0))="",INDEX(Matches!$H$2:$H$201,MATCH($A1056&amp;"-5",Matches!$J$2:$J$201,0))=""),"",IF(AND($C1056&lt;&gt;"",INDEX(Matches!$F$2:$F$201,MATCH($A1056&amp;"-5",Matches!$J$2:$J$201,0))&lt;&gt;"",$C1056&gt;=INDEX(Matches!$F$2:$F$201,MATCH($A1056&amp;"-5",Matches!$J$2:$J$201,0))),"",IF(AND(L1056=INDEX(Matches!$G$2:$G$201,MATCH($A1056&amp;"-5",Matches!$J$2:$J$201,0)),M1056=INDEX(Matches!$H$2:$H$201,MATCH($A1056&amp;"-5",Matches!$J$2:$J$201,0))),5,IF(SIGN(L1056-M1056)&lt;&gt;SIGN(INDEX(Matches!$G$2:$G$201,MATCH($A1056&amp;"-5",Matches!$J$2:$J$201,0))-INDEX(Matches!$H$2:$H$201,MATCH($A1056&amp;"-5",Matches!$J$2:$J$201,0))),0,IF(L1056-M1056=INDEX(Matches!$G$2:$G$201,MATCH($A1056&amp;"-5",Matches!$J$2:$J$201,0))-INDEX(Matches!$H$2:$H$201,MATCH($A1056&amp;"-5",Matches!$J$2:$J$201,0)),3,2))))),""))</f>
        <v/>
      </c>
      <c r="AC1056" s="12" t="str">
        <f aca="false">IF(OR($B1056="",N1056="",O1056=""),"",IFERROR(IF(OR(INDEX(Matches!$I$2:$I$201,MATCH($A1056&amp;"-6",Matches!$J$2:$J$201,0))="Void",INDEX(Matches!$G$2:$G$201,MATCH($A1056&amp;"-6",Matches!$J$2:$J$201,0))="",INDEX(Matches!$H$2:$H$201,MATCH($A1056&amp;"-6",Matches!$J$2:$J$201,0))=""),"",IF(AND($C1056&lt;&gt;"",INDEX(Matches!$F$2:$F$201,MATCH($A1056&amp;"-6",Matches!$J$2:$J$201,0))&lt;&gt;"",$C1056&gt;=INDEX(Matches!$F$2:$F$201,MATCH($A1056&amp;"-6",Matches!$J$2:$J$201,0))),"",IF(AND(N1056=INDEX(Matches!$G$2:$G$201,MATCH($A1056&amp;"-6",Matches!$J$2:$J$201,0)),O1056=INDEX(Matches!$H$2:$H$201,MATCH($A1056&amp;"-6",Matches!$J$2:$J$201,0))),5,IF(SIGN(N1056-O1056)&lt;&gt;SIGN(INDEX(Matches!$G$2:$G$201,MATCH($A1056&amp;"-6",Matches!$J$2:$J$201,0))-INDEX(Matches!$H$2:$H$201,MATCH($A1056&amp;"-6",Matches!$J$2:$J$201,0))),0,IF(N1056-O1056=INDEX(Matches!$G$2:$G$201,MATCH($A1056&amp;"-6",Matches!$J$2:$J$201,0))-INDEX(Matches!$H$2:$H$201,MATCH($A1056&amp;"-6",Matches!$J$2:$J$201,0)),3,2))))),""))</f>
        <v/>
      </c>
      <c r="AD1056" s="12" t="str">
        <f aca="false">IF(OR($B1056="",P1056="",Q1056=""),"",IFERROR(IF(OR(INDEX(Matches!$I$2:$I$201,MATCH($A1056&amp;"-7",Matches!$J$2:$J$201,0))="Void",INDEX(Matches!$G$2:$G$201,MATCH($A1056&amp;"-7",Matches!$J$2:$J$201,0))="",INDEX(Matches!$H$2:$H$201,MATCH($A1056&amp;"-7",Matches!$J$2:$J$201,0))=""),"",IF(AND($C1056&lt;&gt;"",INDEX(Matches!$F$2:$F$201,MATCH($A1056&amp;"-7",Matches!$J$2:$J$201,0))&lt;&gt;"",$C1056&gt;=INDEX(Matches!$F$2:$F$201,MATCH($A1056&amp;"-7",Matches!$J$2:$J$201,0))),"",IF(AND(P1056=INDEX(Matches!$G$2:$G$201,MATCH($A1056&amp;"-7",Matches!$J$2:$J$201,0)),Q1056=INDEX(Matches!$H$2:$H$201,MATCH($A1056&amp;"-7",Matches!$J$2:$J$201,0))),5,IF(SIGN(P1056-Q1056)&lt;&gt;SIGN(INDEX(Matches!$G$2:$G$201,MATCH($A1056&amp;"-7",Matches!$J$2:$J$201,0))-INDEX(Matches!$H$2:$H$201,MATCH($A1056&amp;"-7",Matches!$J$2:$J$201,0))),0,IF(P1056-Q1056=INDEX(Matches!$G$2:$G$201,MATCH($A1056&amp;"-7",Matches!$J$2:$J$201,0))-INDEX(Matches!$H$2:$H$201,MATCH($A1056&amp;"-7",Matches!$J$2:$J$201,0)),3,2))))),""))</f>
        <v/>
      </c>
      <c r="AE1056" s="12" t="str">
        <f aca="false">IF(OR($B1056="",R1056="",S1056=""),"",IFERROR(IF(OR(INDEX(Matches!$I$2:$I$201,MATCH($A1056&amp;"-8",Matches!$J$2:$J$201,0))="Void",INDEX(Matches!$G$2:$G$201,MATCH($A1056&amp;"-8",Matches!$J$2:$J$201,0))="",INDEX(Matches!$H$2:$H$201,MATCH($A1056&amp;"-8",Matches!$J$2:$J$201,0))=""),"",IF(AND($C1056&lt;&gt;"",INDEX(Matches!$F$2:$F$201,MATCH($A1056&amp;"-8",Matches!$J$2:$J$201,0))&lt;&gt;"",$C1056&gt;=INDEX(Matches!$F$2:$F$201,MATCH($A1056&amp;"-8",Matches!$J$2:$J$201,0))),"",IF(AND(R1056=INDEX(Matches!$G$2:$G$201,MATCH($A1056&amp;"-8",Matches!$J$2:$J$201,0)),S1056=INDEX(Matches!$H$2:$H$201,MATCH($A1056&amp;"-8",Matches!$J$2:$J$201,0))),5,IF(SIGN(R1056-S1056)&lt;&gt;SIGN(INDEX(Matches!$G$2:$G$201,MATCH($A1056&amp;"-8",Matches!$J$2:$J$201,0))-INDEX(Matches!$H$2:$H$201,MATCH($A1056&amp;"-8",Matches!$J$2:$J$201,0))),0,IF(R1056-S1056=INDEX(Matches!$G$2:$G$201,MATCH($A1056&amp;"-8",Matches!$J$2:$J$201,0))-INDEX(Matches!$H$2:$H$201,MATCH($A1056&amp;"-8",Matches!$J$2:$J$201,0)),3,2))))),""))</f>
        <v/>
      </c>
      <c r="AF1056" s="12" t="str">
        <f aca="false">IF(OR($B1056="",T1056="",U1056=""),"",IFERROR(IF(OR(INDEX(Matches!$I$2:$I$201,MATCH($A1056&amp;"-9",Matches!$J$2:$J$201,0))="Void",INDEX(Matches!$G$2:$G$201,MATCH($A1056&amp;"-9",Matches!$J$2:$J$201,0))="",INDEX(Matches!$H$2:$H$201,MATCH($A1056&amp;"-9",Matches!$J$2:$J$201,0))=""),"",IF(AND($C1056&lt;&gt;"",INDEX(Matches!$F$2:$F$201,MATCH($A1056&amp;"-9",Matches!$J$2:$J$201,0))&lt;&gt;"",$C1056&gt;=INDEX(Matches!$F$2:$F$201,MATCH($A1056&amp;"-9",Matches!$J$2:$J$201,0))),"",IF(AND(T1056=INDEX(Matches!$G$2:$G$201,MATCH($A1056&amp;"-9",Matches!$J$2:$J$201,0)),U1056=INDEX(Matches!$H$2:$H$201,MATCH($A1056&amp;"-9",Matches!$J$2:$J$201,0))),5,IF(SIGN(T1056-U1056)&lt;&gt;SIGN(INDEX(Matches!$G$2:$G$201,MATCH($A1056&amp;"-9",Matches!$J$2:$J$201,0))-INDEX(Matches!$H$2:$H$201,MATCH($A1056&amp;"-9",Matches!$J$2:$J$201,0))),0,IF(T1056-U1056=INDEX(Matches!$G$2:$G$201,MATCH($A1056&amp;"-9",Matches!$J$2:$J$201,0))-INDEX(Matches!$H$2:$H$201,MATCH($A1056&amp;"-9",Matches!$J$2:$J$201,0)),3,2))))),""))</f>
        <v/>
      </c>
      <c r="AG1056" s="12" t="str">
        <f aca="false">IF(OR($B1056="",V1056="",W1056=""),"",IFERROR(IF(OR(INDEX(Matches!$I$2:$I$201,MATCH($A1056&amp;"-10",Matches!$J$2:$J$201,0))="Void",INDEX(Matches!$G$2:$G$201,MATCH($A1056&amp;"-10",Matches!$J$2:$J$201,0))="",INDEX(Matches!$H$2:$H$201,MATCH($A1056&amp;"-10",Matches!$J$2:$J$201,0))=""),"",IF(AND($C1056&lt;&gt;"",INDEX(Matches!$F$2:$F$201,MATCH($A1056&amp;"-10",Matches!$J$2:$J$201,0))&lt;&gt;"",$C1056&gt;=INDEX(Matches!$F$2:$F$201,MATCH($A1056&amp;"-10",Matches!$J$2:$J$201,0))),"",IF(AND(V1056=INDEX(Matches!$G$2:$G$201,MATCH($A1056&amp;"-10",Matches!$J$2:$J$201,0)),W1056=INDEX(Matches!$H$2:$H$201,MATCH($A1056&amp;"-10",Matches!$J$2:$J$201,0))),5,IF(SIGN(V1056-W1056)&lt;&gt;SIGN(INDEX(Matches!$G$2:$G$201,MATCH($A1056&amp;"-10",Matches!$J$2:$J$201,0))-INDEX(Matches!$H$2:$H$201,MATCH($A1056&amp;"-10",Matches!$J$2:$J$201,0))),0,IF(V1056-W1056=INDEX(Matches!$G$2:$G$201,MATCH($A1056&amp;"-10",Matches!$J$2:$J$201,0))-INDEX(Matches!$H$2:$H$201,MATCH($A1056&amp;"-10",Matches!$J$2:$J$201,0)),3,2))))),""))</f>
        <v/>
      </c>
      <c r="AH1056" s="13" t="str">
        <f aca="false">IF($B1056="","",SUM(X1056:AG1056))</f>
        <v/>
      </c>
      <c r="AI1056" s="12" t="str">
        <f aca="false">IF($B1056="","",COUNTIF(X1056:AG1056,5))</f>
        <v/>
      </c>
      <c r="AJ1056" s="12" t="str">
        <f aca="false">IF($B1056="","",COUNTIF(X1056:AG1056,"&gt;=2"))</f>
        <v/>
      </c>
      <c r="AK1056" s="12" t="str">
        <f aca="false">IF($B1056="","",COUNT(X1056:AG1056))</f>
        <v/>
      </c>
    </row>
    <row r="1057" customFormat="false" ht="15" hidden="false" customHeight="false" outlineLevel="0" collapsed="false">
      <c r="A1057" s="7"/>
      <c r="B1057" s="7"/>
      <c r="C1057" s="11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12" t="str">
        <f aca="false">IF(OR($B1057="",D1057="",E1057=""),"",IFERROR(IF(OR(INDEX(Matches!$I$2:$I$201,MATCH($A1057&amp;"-1",Matches!$J$2:$J$201,0))="Void",INDEX(Matches!$G$2:$G$201,MATCH($A1057&amp;"-1",Matches!$J$2:$J$201,0))="",INDEX(Matches!$H$2:$H$201,MATCH($A1057&amp;"-1",Matches!$J$2:$J$201,0))=""),"",IF(AND($C1057&lt;&gt;"",INDEX(Matches!$F$2:$F$201,MATCH($A1057&amp;"-1",Matches!$J$2:$J$201,0))&lt;&gt;"",$C1057&gt;=INDEX(Matches!$F$2:$F$201,MATCH($A1057&amp;"-1",Matches!$J$2:$J$201,0))),"",IF(AND(D1057=INDEX(Matches!$G$2:$G$201,MATCH($A1057&amp;"-1",Matches!$J$2:$J$201,0)),E1057=INDEX(Matches!$H$2:$H$201,MATCH($A1057&amp;"-1",Matches!$J$2:$J$201,0))),5,IF(SIGN(D1057-E1057)&lt;&gt;SIGN(INDEX(Matches!$G$2:$G$201,MATCH($A1057&amp;"-1",Matches!$J$2:$J$201,0))-INDEX(Matches!$H$2:$H$201,MATCH($A1057&amp;"-1",Matches!$J$2:$J$201,0))),0,IF(D1057-E1057=INDEX(Matches!$G$2:$G$201,MATCH($A1057&amp;"-1",Matches!$J$2:$J$201,0))-INDEX(Matches!$H$2:$H$201,MATCH($A1057&amp;"-1",Matches!$J$2:$J$201,0)),3,2))))),""))</f>
        <v/>
      </c>
      <c r="Y1057" s="12" t="str">
        <f aca="false">IF(OR($B1057="",F1057="",G1057=""),"",IFERROR(IF(OR(INDEX(Matches!$I$2:$I$201,MATCH($A1057&amp;"-2",Matches!$J$2:$J$201,0))="Void",INDEX(Matches!$G$2:$G$201,MATCH($A1057&amp;"-2",Matches!$J$2:$J$201,0))="",INDEX(Matches!$H$2:$H$201,MATCH($A1057&amp;"-2",Matches!$J$2:$J$201,0))=""),"",IF(AND($C1057&lt;&gt;"",INDEX(Matches!$F$2:$F$201,MATCH($A1057&amp;"-2",Matches!$J$2:$J$201,0))&lt;&gt;"",$C1057&gt;=INDEX(Matches!$F$2:$F$201,MATCH($A1057&amp;"-2",Matches!$J$2:$J$201,0))),"",IF(AND(F1057=INDEX(Matches!$G$2:$G$201,MATCH($A1057&amp;"-2",Matches!$J$2:$J$201,0)),G1057=INDEX(Matches!$H$2:$H$201,MATCH($A1057&amp;"-2",Matches!$J$2:$J$201,0))),5,IF(SIGN(F1057-G1057)&lt;&gt;SIGN(INDEX(Matches!$G$2:$G$201,MATCH($A1057&amp;"-2",Matches!$J$2:$J$201,0))-INDEX(Matches!$H$2:$H$201,MATCH($A1057&amp;"-2",Matches!$J$2:$J$201,0))),0,IF(F1057-G1057=INDEX(Matches!$G$2:$G$201,MATCH($A1057&amp;"-2",Matches!$J$2:$J$201,0))-INDEX(Matches!$H$2:$H$201,MATCH($A1057&amp;"-2",Matches!$J$2:$J$201,0)),3,2))))),""))</f>
        <v/>
      </c>
      <c r="Z1057" s="12" t="str">
        <f aca="false">IF(OR($B1057="",H1057="",I1057=""),"",IFERROR(IF(OR(INDEX(Matches!$I$2:$I$201,MATCH($A1057&amp;"-3",Matches!$J$2:$J$201,0))="Void",INDEX(Matches!$G$2:$G$201,MATCH($A1057&amp;"-3",Matches!$J$2:$J$201,0))="",INDEX(Matches!$H$2:$H$201,MATCH($A1057&amp;"-3",Matches!$J$2:$J$201,0))=""),"",IF(AND($C1057&lt;&gt;"",INDEX(Matches!$F$2:$F$201,MATCH($A1057&amp;"-3",Matches!$J$2:$J$201,0))&lt;&gt;"",$C1057&gt;=INDEX(Matches!$F$2:$F$201,MATCH($A1057&amp;"-3",Matches!$J$2:$J$201,0))),"",IF(AND(H1057=INDEX(Matches!$G$2:$G$201,MATCH($A1057&amp;"-3",Matches!$J$2:$J$201,0)),I1057=INDEX(Matches!$H$2:$H$201,MATCH($A1057&amp;"-3",Matches!$J$2:$J$201,0))),5,IF(SIGN(H1057-I1057)&lt;&gt;SIGN(INDEX(Matches!$G$2:$G$201,MATCH($A1057&amp;"-3",Matches!$J$2:$J$201,0))-INDEX(Matches!$H$2:$H$201,MATCH($A1057&amp;"-3",Matches!$J$2:$J$201,0))),0,IF(H1057-I1057=INDEX(Matches!$G$2:$G$201,MATCH($A1057&amp;"-3",Matches!$J$2:$J$201,0))-INDEX(Matches!$H$2:$H$201,MATCH($A1057&amp;"-3",Matches!$J$2:$J$201,0)),3,2))))),""))</f>
        <v/>
      </c>
      <c r="AA1057" s="12" t="str">
        <f aca="false">IF(OR($B1057="",J1057="",K1057=""),"",IFERROR(IF(OR(INDEX(Matches!$I$2:$I$201,MATCH($A1057&amp;"-4",Matches!$J$2:$J$201,0))="Void",INDEX(Matches!$G$2:$G$201,MATCH($A1057&amp;"-4",Matches!$J$2:$J$201,0))="",INDEX(Matches!$H$2:$H$201,MATCH($A1057&amp;"-4",Matches!$J$2:$J$201,0))=""),"",IF(AND($C1057&lt;&gt;"",INDEX(Matches!$F$2:$F$201,MATCH($A1057&amp;"-4",Matches!$J$2:$J$201,0))&lt;&gt;"",$C1057&gt;=INDEX(Matches!$F$2:$F$201,MATCH($A1057&amp;"-4",Matches!$J$2:$J$201,0))),"",IF(AND(J1057=INDEX(Matches!$G$2:$G$201,MATCH($A1057&amp;"-4",Matches!$J$2:$J$201,0)),K1057=INDEX(Matches!$H$2:$H$201,MATCH($A1057&amp;"-4",Matches!$J$2:$J$201,0))),5,IF(SIGN(J1057-K1057)&lt;&gt;SIGN(INDEX(Matches!$G$2:$G$201,MATCH($A1057&amp;"-4",Matches!$J$2:$J$201,0))-INDEX(Matches!$H$2:$H$201,MATCH($A1057&amp;"-4",Matches!$J$2:$J$201,0))),0,IF(J1057-K1057=INDEX(Matches!$G$2:$G$201,MATCH($A1057&amp;"-4",Matches!$J$2:$J$201,0))-INDEX(Matches!$H$2:$H$201,MATCH($A1057&amp;"-4",Matches!$J$2:$J$201,0)),3,2))))),""))</f>
        <v/>
      </c>
      <c r="AB1057" s="12" t="str">
        <f aca="false">IF(OR($B1057="",L1057="",M1057=""),"",IFERROR(IF(OR(INDEX(Matches!$I$2:$I$201,MATCH($A1057&amp;"-5",Matches!$J$2:$J$201,0))="Void",INDEX(Matches!$G$2:$G$201,MATCH($A1057&amp;"-5",Matches!$J$2:$J$201,0))="",INDEX(Matches!$H$2:$H$201,MATCH($A1057&amp;"-5",Matches!$J$2:$J$201,0))=""),"",IF(AND($C1057&lt;&gt;"",INDEX(Matches!$F$2:$F$201,MATCH($A1057&amp;"-5",Matches!$J$2:$J$201,0))&lt;&gt;"",$C1057&gt;=INDEX(Matches!$F$2:$F$201,MATCH($A1057&amp;"-5",Matches!$J$2:$J$201,0))),"",IF(AND(L1057=INDEX(Matches!$G$2:$G$201,MATCH($A1057&amp;"-5",Matches!$J$2:$J$201,0)),M1057=INDEX(Matches!$H$2:$H$201,MATCH($A1057&amp;"-5",Matches!$J$2:$J$201,0))),5,IF(SIGN(L1057-M1057)&lt;&gt;SIGN(INDEX(Matches!$G$2:$G$201,MATCH($A1057&amp;"-5",Matches!$J$2:$J$201,0))-INDEX(Matches!$H$2:$H$201,MATCH($A1057&amp;"-5",Matches!$J$2:$J$201,0))),0,IF(L1057-M1057=INDEX(Matches!$G$2:$G$201,MATCH($A1057&amp;"-5",Matches!$J$2:$J$201,0))-INDEX(Matches!$H$2:$H$201,MATCH($A1057&amp;"-5",Matches!$J$2:$J$201,0)),3,2))))),""))</f>
        <v/>
      </c>
      <c r="AC1057" s="12" t="str">
        <f aca="false">IF(OR($B1057="",N1057="",O1057=""),"",IFERROR(IF(OR(INDEX(Matches!$I$2:$I$201,MATCH($A1057&amp;"-6",Matches!$J$2:$J$201,0))="Void",INDEX(Matches!$G$2:$G$201,MATCH($A1057&amp;"-6",Matches!$J$2:$J$201,0))="",INDEX(Matches!$H$2:$H$201,MATCH($A1057&amp;"-6",Matches!$J$2:$J$201,0))=""),"",IF(AND($C1057&lt;&gt;"",INDEX(Matches!$F$2:$F$201,MATCH($A1057&amp;"-6",Matches!$J$2:$J$201,0))&lt;&gt;"",$C1057&gt;=INDEX(Matches!$F$2:$F$201,MATCH($A1057&amp;"-6",Matches!$J$2:$J$201,0))),"",IF(AND(N1057=INDEX(Matches!$G$2:$G$201,MATCH($A1057&amp;"-6",Matches!$J$2:$J$201,0)),O1057=INDEX(Matches!$H$2:$H$201,MATCH($A1057&amp;"-6",Matches!$J$2:$J$201,0))),5,IF(SIGN(N1057-O1057)&lt;&gt;SIGN(INDEX(Matches!$G$2:$G$201,MATCH($A1057&amp;"-6",Matches!$J$2:$J$201,0))-INDEX(Matches!$H$2:$H$201,MATCH($A1057&amp;"-6",Matches!$J$2:$J$201,0))),0,IF(N1057-O1057=INDEX(Matches!$G$2:$G$201,MATCH($A1057&amp;"-6",Matches!$J$2:$J$201,0))-INDEX(Matches!$H$2:$H$201,MATCH($A1057&amp;"-6",Matches!$J$2:$J$201,0)),3,2))))),""))</f>
        <v/>
      </c>
      <c r="AD1057" s="12" t="str">
        <f aca="false">IF(OR($B1057="",P1057="",Q1057=""),"",IFERROR(IF(OR(INDEX(Matches!$I$2:$I$201,MATCH($A1057&amp;"-7",Matches!$J$2:$J$201,0))="Void",INDEX(Matches!$G$2:$G$201,MATCH($A1057&amp;"-7",Matches!$J$2:$J$201,0))="",INDEX(Matches!$H$2:$H$201,MATCH($A1057&amp;"-7",Matches!$J$2:$J$201,0))=""),"",IF(AND($C1057&lt;&gt;"",INDEX(Matches!$F$2:$F$201,MATCH($A1057&amp;"-7",Matches!$J$2:$J$201,0))&lt;&gt;"",$C1057&gt;=INDEX(Matches!$F$2:$F$201,MATCH($A1057&amp;"-7",Matches!$J$2:$J$201,0))),"",IF(AND(P1057=INDEX(Matches!$G$2:$G$201,MATCH($A1057&amp;"-7",Matches!$J$2:$J$201,0)),Q1057=INDEX(Matches!$H$2:$H$201,MATCH($A1057&amp;"-7",Matches!$J$2:$J$201,0))),5,IF(SIGN(P1057-Q1057)&lt;&gt;SIGN(INDEX(Matches!$G$2:$G$201,MATCH($A1057&amp;"-7",Matches!$J$2:$J$201,0))-INDEX(Matches!$H$2:$H$201,MATCH($A1057&amp;"-7",Matches!$J$2:$J$201,0))),0,IF(P1057-Q1057=INDEX(Matches!$G$2:$G$201,MATCH($A1057&amp;"-7",Matches!$J$2:$J$201,0))-INDEX(Matches!$H$2:$H$201,MATCH($A1057&amp;"-7",Matches!$J$2:$J$201,0)),3,2))))),""))</f>
        <v/>
      </c>
      <c r="AE1057" s="12" t="str">
        <f aca="false">IF(OR($B1057="",R1057="",S1057=""),"",IFERROR(IF(OR(INDEX(Matches!$I$2:$I$201,MATCH($A1057&amp;"-8",Matches!$J$2:$J$201,0))="Void",INDEX(Matches!$G$2:$G$201,MATCH($A1057&amp;"-8",Matches!$J$2:$J$201,0))="",INDEX(Matches!$H$2:$H$201,MATCH($A1057&amp;"-8",Matches!$J$2:$J$201,0))=""),"",IF(AND($C1057&lt;&gt;"",INDEX(Matches!$F$2:$F$201,MATCH($A1057&amp;"-8",Matches!$J$2:$J$201,0))&lt;&gt;"",$C1057&gt;=INDEX(Matches!$F$2:$F$201,MATCH($A1057&amp;"-8",Matches!$J$2:$J$201,0))),"",IF(AND(R1057=INDEX(Matches!$G$2:$G$201,MATCH($A1057&amp;"-8",Matches!$J$2:$J$201,0)),S1057=INDEX(Matches!$H$2:$H$201,MATCH($A1057&amp;"-8",Matches!$J$2:$J$201,0))),5,IF(SIGN(R1057-S1057)&lt;&gt;SIGN(INDEX(Matches!$G$2:$G$201,MATCH($A1057&amp;"-8",Matches!$J$2:$J$201,0))-INDEX(Matches!$H$2:$H$201,MATCH($A1057&amp;"-8",Matches!$J$2:$J$201,0))),0,IF(R1057-S1057=INDEX(Matches!$G$2:$G$201,MATCH($A1057&amp;"-8",Matches!$J$2:$J$201,0))-INDEX(Matches!$H$2:$H$201,MATCH($A1057&amp;"-8",Matches!$J$2:$J$201,0)),3,2))))),""))</f>
        <v/>
      </c>
      <c r="AF1057" s="12" t="str">
        <f aca="false">IF(OR($B1057="",T1057="",U1057=""),"",IFERROR(IF(OR(INDEX(Matches!$I$2:$I$201,MATCH($A1057&amp;"-9",Matches!$J$2:$J$201,0))="Void",INDEX(Matches!$G$2:$G$201,MATCH($A1057&amp;"-9",Matches!$J$2:$J$201,0))="",INDEX(Matches!$H$2:$H$201,MATCH($A1057&amp;"-9",Matches!$J$2:$J$201,0))=""),"",IF(AND($C1057&lt;&gt;"",INDEX(Matches!$F$2:$F$201,MATCH($A1057&amp;"-9",Matches!$J$2:$J$201,0))&lt;&gt;"",$C1057&gt;=INDEX(Matches!$F$2:$F$201,MATCH($A1057&amp;"-9",Matches!$J$2:$J$201,0))),"",IF(AND(T1057=INDEX(Matches!$G$2:$G$201,MATCH($A1057&amp;"-9",Matches!$J$2:$J$201,0)),U1057=INDEX(Matches!$H$2:$H$201,MATCH($A1057&amp;"-9",Matches!$J$2:$J$201,0))),5,IF(SIGN(T1057-U1057)&lt;&gt;SIGN(INDEX(Matches!$G$2:$G$201,MATCH($A1057&amp;"-9",Matches!$J$2:$J$201,0))-INDEX(Matches!$H$2:$H$201,MATCH($A1057&amp;"-9",Matches!$J$2:$J$201,0))),0,IF(T1057-U1057=INDEX(Matches!$G$2:$G$201,MATCH($A1057&amp;"-9",Matches!$J$2:$J$201,0))-INDEX(Matches!$H$2:$H$201,MATCH($A1057&amp;"-9",Matches!$J$2:$J$201,0)),3,2))))),""))</f>
        <v/>
      </c>
      <c r="AG1057" s="12" t="str">
        <f aca="false">IF(OR($B1057="",V1057="",W1057=""),"",IFERROR(IF(OR(INDEX(Matches!$I$2:$I$201,MATCH($A1057&amp;"-10",Matches!$J$2:$J$201,0))="Void",INDEX(Matches!$G$2:$G$201,MATCH($A1057&amp;"-10",Matches!$J$2:$J$201,0))="",INDEX(Matches!$H$2:$H$201,MATCH($A1057&amp;"-10",Matches!$J$2:$J$201,0))=""),"",IF(AND($C1057&lt;&gt;"",INDEX(Matches!$F$2:$F$201,MATCH($A1057&amp;"-10",Matches!$J$2:$J$201,0))&lt;&gt;"",$C1057&gt;=INDEX(Matches!$F$2:$F$201,MATCH($A1057&amp;"-10",Matches!$J$2:$J$201,0))),"",IF(AND(V1057=INDEX(Matches!$G$2:$G$201,MATCH($A1057&amp;"-10",Matches!$J$2:$J$201,0)),W1057=INDEX(Matches!$H$2:$H$201,MATCH($A1057&amp;"-10",Matches!$J$2:$J$201,0))),5,IF(SIGN(V1057-W1057)&lt;&gt;SIGN(INDEX(Matches!$G$2:$G$201,MATCH($A1057&amp;"-10",Matches!$J$2:$J$201,0))-INDEX(Matches!$H$2:$H$201,MATCH($A1057&amp;"-10",Matches!$J$2:$J$201,0))),0,IF(V1057-W1057=INDEX(Matches!$G$2:$G$201,MATCH($A1057&amp;"-10",Matches!$J$2:$J$201,0))-INDEX(Matches!$H$2:$H$201,MATCH($A1057&amp;"-10",Matches!$J$2:$J$201,0)),3,2))))),""))</f>
        <v/>
      </c>
      <c r="AH1057" s="13" t="str">
        <f aca="false">IF($B1057="","",SUM(X1057:AG1057))</f>
        <v/>
      </c>
      <c r="AI1057" s="12" t="str">
        <f aca="false">IF($B1057="","",COUNTIF(X1057:AG1057,5))</f>
        <v/>
      </c>
      <c r="AJ1057" s="12" t="str">
        <f aca="false">IF($B1057="","",COUNTIF(X1057:AG1057,"&gt;=2"))</f>
        <v/>
      </c>
      <c r="AK1057" s="12" t="str">
        <f aca="false">IF($B1057="","",COUNT(X1057:AG1057))</f>
        <v/>
      </c>
    </row>
    <row r="1058" customFormat="false" ht="15" hidden="false" customHeight="false" outlineLevel="0" collapsed="false">
      <c r="A1058" s="7"/>
      <c r="B1058" s="7"/>
      <c r="C1058" s="11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12" t="str">
        <f aca="false">IF(OR($B1058="",D1058="",E1058=""),"",IFERROR(IF(OR(INDEX(Matches!$I$2:$I$201,MATCH($A1058&amp;"-1",Matches!$J$2:$J$201,0))="Void",INDEX(Matches!$G$2:$G$201,MATCH($A1058&amp;"-1",Matches!$J$2:$J$201,0))="",INDEX(Matches!$H$2:$H$201,MATCH($A1058&amp;"-1",Matches!$J$2:$J$201,0))=""),"",IF(AND($C1058&lt;&gt;"",INDEX(Matches!$F$2:$F$201,MATCH($A1058&amp;"-1",Matches!$J$2:$J$201,0))&lt;&gt;"",$C1058&gt;=INDEX(Matches!$F$2:$F$201,MATCH($A1058&amp;"-1",Matches!$J$2:$J$201,0))),"",IF(AND(D1058=INDEX(Matches!$G$2:$G$201,MATCH($A1058&amp;"-1",Matches!$J$2:$J$201,0)),E1058=INDEX(Matches!$H$2:$H$201,MATCH($A1058&amp;"-1",Matches!$J$2:$J$201,0))),5,IF(SIGN(D1058-E1058)&lt;&gt;SIGN(INDEX(Matches!$G$2:$G$201,MATCH($A1058&amp;"-1",Matches!$J$2:$J$201,0))-INDEX(Matches!$H$2:$H$201,MATCH($A1058&amp;"-1",Matches!$J$2:$J$201,0))),0,IF(D1058-E1058=INDEX(Matches!$G$2:$G$201,MATCH($A1058&amp;"-1",Matches!$J$2:$J$201,0))-INDEX(Matches!$H$2:$H$201,MATCH($A1058&amp;"-1",Matches!$J$2:$J$201,0)),3,2))))),""))</f>
        <v/>
      </c>
      <c r="Y1058" s="12" t="str">
        <f aca="false">IF(OR($B1058="",F1058="",G1058=""),"",IFERROR(IF(OR(INDEX(Matches!$I$2:$I$201,MATCH($A1058&amp;"-2",Matches!$J$2:$J$201,0))="Void",INDEX(Matches!$G$2:$G$201,MATCH($A1058&amp;"-2",Matches!$J$2:$J$201,0))="",INDEX(Matches!$H$2:$H$201,MATCH($A1058&amp;"-2",Matches!$J$2:$J$201,0))=""),"",IF(AND($C1058&lt;&gt;"",INDEX(Matches!$F$2:$F$201,MATCH($A1058&amp;"-2",Matches!$J$2:$J$201,0))&lt;&gt;"",$C1058&gt;=INDEX(Matches!$F$2:$F$201,MATCH($A1058&amp;"-2",Matches!$J$2:$J$201,0))),"",IF(AND(F1058=INDEX(Matches!$G$2:$G$201,MATCH($A1058&amp;"-2",Matches!$J$2:$J$201,0)),G1058=INDEX(Matches!$H$2:$H$201,MATCH($A1058&amp;"-2",Matches!$J$2:$J$201,0))),5,IF(SIGN(F1058-G1058)&lt;&gt;SIGN(INDEX(Matches!$G$2:$G$201,MATCH($A1058&amp;"-2",Matches!$J$2:$J$201,0))-INDEX(Matches!$H$2:$H$201,MATCH($A1058&amp;"-2",Matches!$J$2:$J$201,0))),0,IF(F1058-G1058=INDEX(Matches!$G$2:$G$201,MATCH($A1058&amp;"-2",Matches!$J$2:$J$201,0))-INDEX(Matches!$H$2:$H$201,MATCH($A1058&amp;"-2",Matches!$J$2:$J$201,0)),3,2))))),""))</f>
        <v/>
      </c>
      <c r="Z1058" s="12" t="str">
        <f aca="false">IF(OR($B1058="",H1058="",I1058=""),"",IFERROR(IF(OR(INDEX(Matches!$I$2:$I$201,MATCH($A1058&amp;"-3",Matches!$J$2:$J$201,0))="Void",INDEX(Matches!$G$2:$G$201,MATCH($A1058&amp;"-3",Matches!$J$2:$J$201,0))="",INDEX(Matches!$H$2:$H$201,MATCH($A1058&amp;"-3",Matches!$J$2:$J$201,0))=""),"",IF(AND($C1058&lt;&gt;"",INDEX(Matches!$F$2:$F$201,MATCH($A1058&amp;"-3",Matches!$J$2:$J$201,0))&lt;&gt;"",$C1058&gt;=INDEX(Matches!$F$2:$F$201,MATCH($A1058&amp;"-3",Matches!$J$2:$J$201,0))),"",IF(AND(H1058=INDEX(Matches!$G$2:$G$201,MATCH($A1058&amp;"-3",Matches!$J$2:$J$201,0)),I1058=INDEX(Matches!$H$2:$H$201,MATCH($A1058&amp;"-3",Matches!$J$2:$J$201,0))),5,IF(SIGN(H1058-I1058)&lt;&gt;SIGN(INDEX(Matches!$G$2:$G$201,MATCH($A1058&amp;"-3",Matches!$J$2:$J$201,0))-INDEX(Matches!$H$2:$H$201,MATCH($A1058&amp;"-3",Matches!$J$2:$J$201,0))),0,IF(H1058-I1058=INDEX(Matches!$G$2:$G$201,MATCH($A1058&amp;"-3",Matches!$J$2:$J$201,0))-INDEX(Matches!$H$2:$H$201,MATCH($A1058&amp;"-3",Matches!$J$2:$J$201,0)),3,2))))),""))</f>
        <v/>
      </c>
      <c r="AA1058" s="12" t="str">
        <f aca="false">IF(OR($B1058="",J1058="",K1058=""),"",IFERROR(IF(OR(INDEX(Matches!$I$2:$I$201,MATCH($A1058&amp;"-4",Matches!$J$2:$J$201,0))="Void",INDEX(Matches!$G$2:$G$201,MATCH($A1058&amp;"-4",Matches!$J$2:$J$201,0))="",INDEX(Matches!$H$2:$H$201,MATCH($A1058&amp;"-4",Matches!$J$2:$J$201,0))=""),"",IF(AND($C1058&lt;&gt;"",INDEX(Matches!$F$2:$F$201,MATCH($A1058&amp;"-4",Matches!$J$2:$J$201,0))&lt;&gt;"",$C1058&gt;=INDEX(Matches!$F$2:$F$201,MATCH($A1058&amp;"-4",Matches!$J$2:$J$201,0))),"",IF(AND(J1058=INDEX(Matches!$G$2:$G$201,MATCH($A1058&amp;"-4",Matches!$J$2:$J$201,0)),K1058=INDEX(Matches!$H$2:$H$201,MATCH($A1058&amp;"-4",Matches!$J$2:$J$201,0))),5,IF(SIGN(J1058-K1058)&lt;&gt;SIGN(INDEX(Matches!$G$2:$G$201,MATCH($A1058&amp;"-4",Matches!$J$2:$J$201,0))-INDEX(Matches!$H$2:$H$201,MATCH($A1058&amp;"-4",Matches!$J$2:$J$201,0))),0,IF(J1058-K1058=INDEX(Matches!$G$2:$G$201,MATCH($A1058&amp;"-4",Matches!$J$2:$J$201,0))-INDEX(Matches!$H$2:$H$201,MATCH($A1058&amp;"-4",Matches!$J$2:$J$201,0)),3,2))))),""))</f>
        <v/>
      </c>
      <c r="AB1058" s="12" t="str">
        <f aca="false">IF(OR($B1058="",L1058="",M1058=""),"",IFERROR(IF(OR(INDEX(Matches!$I$2:$I$201,MATCH($A1058&amp;"-5",Matches!$J$2:$J$201,0))="Void",INDEX(Matches!$G$2:$G$201,MATCH($A1058&amp;"-5",Matches!$J$2:$J$201,0))="",INDEX(Matches!$H$2:$H$201,MATCH($A1058&amp;"-5",Matches!$J$2:$J$201,0))=""),"",IF(AND($C1058&lt;&gt;"",INDEX(Matches!$F$2:$F$201,MATCH($A1058&amp;"-5",Matches!$J$2:$J$201,0))&lt;&gt;"",$C1058&gt;=INDEX(Matches!$F$2:$F$201,MATCH($A1058&amp;"-5",Matches!$J$2:$J$201,0))),"",IF(AND(L1058=INDEX(Matches!$G$2:$G$201,MATCH($A1058&amp;"-5",Matches!$J$2:$J$201,0)),M1058=INDEX(Matches!$H$2:$H$201,MATCH($A1058&amp;"-5",Matches!$J$2:$J$201,0))),5,IF(SIGN(L1058-M1058)&lt;&gt;SIGN(INDEX(Matches!$G$2:$G$201,MATCH($A1058&amp;"-5",Matches!$J$2:$J$201,0))-INDEX(Matches!$H$2:$H$201,MATCH($A1058&amp;"-5",Matches!$J$2:$J$201,0))),0,IF(L1058-M1058=INDEX(Matches!$G$2:$G$201,MATCH($A1058&amp;"-5",Matches!$J$2:$J$201,0))-INDEX(Matches!$H$2:$H$201,MATCH($A1058&amp;"-5",Matches!$J$2:$J$201,0)),3,2))))),""))</f>
        <v/>
      </c>
      <c r="AC1058" s="12" t="str">
        <f aca="false">IF(OR($B1058="",N1058="",O1058=""),"",IFERROR(IF(OR(INDEX(Matches!$I$2:$I$201,MATCH($A1058&amp;"-6",Matches!$J$2:$J$201,0))="Void",INDEX(Matches!$G$2:$G$201,MATCH($A1058&amp;"-6",Matches!$J$2:$J$201,0))="",INDEX(Matches!$H$2:$H$201,MATCH($A1058&amp;"-6",Matches!$J$2:$J$201,0))=""),"",IF(AND($C1058&lt;&gt;"",INDEX(Matches!$F$2:$F$201,MATCH($A1058&amp;"-6",Matches!$J$2:$J$201,0))&lt;&gt;"",$C1058&gt;=INDEX(Matches!$F$2:$F$201,MATCH($A1058&amp;"-6",Matches!$J$2:$J$201,0))),"",IF(AND(N1058=INDEX(Matches!$G$2:$G$201,MATCH($A1058&amp;"-6",Matches!$J$2:$J$201,0)),O1058=INDEX(Matches!$H$2:$H$201,MATCH($A1058&amp;"-6",Matches!$J$2:$J$201,0))),5,IF(SIGN(N1058-O1058)&lt;&gt;SIGN(INDEX(Matches!$G$2:$G$201,MATCH($A1058&amp;"-6",Matches!$J$2:$J$201,0))-INDEX(Matches!$H$2:$H$201,MATCH($A1058&amp;"-6",Matches!$J$2:$J$201,0))),0,IF(N1058-O1058=INDEX(Matches!$G$2:$G$201,MATCH($A1058&amp;"-6",Matches!$J$2:$J$201,0))-INDEX(Matches!$H$2:$H$201,MATCH($A1058&amp;"-6",Matches!$J$2:$J$201,0)),3,2))))),""))</f>
        <v/>
      </c>
      <c r="AD1058" s="12" t="str">
        <f aca="false">IF(OR($B1058="",P1058="",Q1058=""),"",IFERROR(IF(OR(INDEX(Matches!$I$2:$I$201,MATCH($A1058&amp;"-7",Matches!$J$2:$J$201,0))="Void",INDEX(Matches!$G$2:$G$201,MATCH($A1058&amp;"-7",Matches!$J$2:$J$201,0))="",INDEX(Matches!$H$2:$H$201,MATCH($A1058&amp;"-7",Matches!$J$2:$J$201,0))=""),"",IF(AND($C1058&lt;&gt;"",INDEX(Matches!$F$2:$F$201,MATCH($A1058&amp;"-7",Matches!$J$2:$J$201,0))&lt;&gt;"",$C1058&gt;=INDEX(Matches!$F$2:$F$201,MATCH($A1058&amp;"-7",Matches!$J$2:$J$201,0))),"",IF(AND(P1058=INDEX(Matches!$G$2:$G$201,MATCH($A1058&amp;"-7",Matches!$J$2:$J$201,0)),Q1058=INDEX(Matches!$H$2:$H$201,MATCH($A1058&amp;"-7",Matches!$J$2:$J$201,0))),5,IF(SIGN(P1058-Q1058)&lt;&gt;SIGN(INDEX(Matches!$G$2:$G$201,MATCH($A1058&amp;"-7",Matches!$J$2:$J$201,0))-INDEX(Matches!$H$2:$H$201,MATCH($A1058&amp;"-7",Matches!$J$2:$J$201,0))),0,IF(P1058-Q1058=INDEX(Matches!$G$2:$G$201,MATCH($A1058&amp;"-7",Matches!$J$2:$J$201,0))-INDEX(Matches!$H$2:$H$201,MATCH($A1058&amp;"-7",Matches!$J$2:$J$201,0)),3,2))))),""))</f>
        <v/>
      </c>
      <c r="AE1058" s="12" t="str">
        <f aca="false">IF(OR($B1058="",R1058="",S1058=""),"",IFERROR(IF(OR(INDEX(Matches!$I$2:$I$201,MATCH($A1058&amp;"-8",Matches!$J$2:$J$201,0))="Void",INDEX(Matches!$G$2:$G$201,MATCH($A1058&amp;"-8",Matches!$J$2:$J$201,0))="",INDEX(Matches!$H$2:$H$201,MATCH($A1058&amp;"-8",Matches!$J$2:$J$201,0))=""),"",IF(AND($C1058&lt;&gt;"",INDEX(Matches!$F$2:$F$201,MATCH($A1058&amp;"-8",Matches!$J$2:$J$201,0))&lt;&gt;"",$C1058&gt;=INDEX(Matches!$F$2:$F$201,MATCH($A1058&amp;"-8",Matches!$J$2:$J$201,0))),"",IF(AND(R1058=INDEX(Matches!$G$2:$G$201,MATCH($A1058&amp;"-8",Matches!$J$2:$J$201,0)),S1058=INDEX(Matches!$H$2:$H$201,MATCH($A1058&amp;"-8",Matches!$J$2:$J$201,0))),5,IF(SIGN(R1058-S1058)&lt;&gt;SIGN(INDEX(Matches!$G$2:$G$201,MATCH($A1058&amp;"-8",Matches!$J$2:$J$201,0))-INDEX(Matches!$H$2:$H$201,MATCH($A1058&amp;"-8",Matches!$J$2:$J$201,0))),0,IF(R1058-S1058=INDEX(Matches!$G$2:$G$201,MATCH($A1058&amp;"-8",Matches!$J$2:$J$201,0))-INDEX(Matches!$H$2:$H$201,MATCH($A1058&amp;"-8",Matches!$J$2:$J$201,0)),3,2))))),""))</f>
        <v/>
      </c>
      <c r="AF1058" s="12" t="str">
        <f aca="false">IF(OR($B1058="",T1058="",U1058=""),"",IFERROR(IF(OR(INDEX(Matches!$I$2:$I$201,MATCH($A1058&amp;"-9",Matches!$J$2:$J$201,0))="Void",INDEX(Matches!$G$2:$G$201,MATCH($A1058&amp;"-9",Matches!$J$2:$J$201,0))="",INDEX(Matches!$H$2:$H$201,MATCH($A1058&amp;"-9",Matches!$J$2:$J$201,0))=""),"",IF(AND($C1058&lt;&gt;"",INDEX(Matches!$F$2:$F$201,MATCH($A1058&amp;"-9",Matches!$J$2:$J$201,0))&lt;&gt;"",$C1058&gt;=INDEX(Matches!$F$2:$F$201,MATCH($A1058&amp;"-9",Matches!$J$2:$J$201,0))),"",IF(AND(T1058=INDEX(Matches!$G$2:$G$201,MATCH($A1058&amp;"-9",Matches!$J$2:$J$201,0)),U1058=INDEX(Matches!$H$2:$H$201,MATCH($A1058&amp;"-9",Matches!$J$2:$J$201,0))),5,IF(SIGN(T1058-U1058)&lt;&gt;SIGN(INDEX(Matches!$G$2:$G$201,MATCH($A1058&amp;"-9",Matches!$J$2:$J$201,0))-INDEX(Matches!$H$2:$H$201,MATCH($A1058&amp;"-9",Matches!$J$2:$J$201,0))),0,IF(T1058-U1058=INDEX(Matches!$G$2:$G$201,MATCH($A1058&amp;"-9",Matches!$J$2:$J$201,0))-INDEX(Matches!$H$2:$H$201,MATCH($A1058&amp;"-9",Matches!$J$2:$J$201,0)),3,2))))),""))</f>
        <v/>
      </c>
      <c r="AG1058" s="12" t="str">
        <f aca="false">IF(OR($B1058="",V1058="",W1058=""),"",IFERROR(IF(OR(INDEX(Matches!$I$2:$I$201,MATCH($A1058&amp;"-10",Matches!$J$2:$J$201,0))="Void",INDEX(Matches!$G$2:$G$201,MATCH($A1058&amp;"-10",Matches!$J$2:$J$201,0))="",INDEX(Matches!$H$2:$H$201,MATCH($A1058&amp;"-10",Matches!$J$2:$J$201,0))=""),"",IF(AND($C1058&lt;&gt;"",INDEX(Matches!$F$2:$F$201,MATCH($A1058&amp;"-10",Matches!$J$2:$J$201,0))&lt;&gt;"",$C1058&gt;=INDEX(Matches!$F$2:$F$201,MATCH($A1058&amp;"-10",Matches!$J$2:$J$201,0))),"",IF(AND(V1058=INDEX(Matches!$G$2:$G$201,MATCH($A1058&amp;"-10",Matches!$J$2:$J$201,0)),W1058=INDEX(Matches!$H$2:$H$201,MATCH($A1058&amp;"-10",Matches!$J$2:$J$201,0))),5,IF(SIGN(V1058-W1058)&lt;&gt;SIGN(INDEX(Matches!$G$2:$G$201,MATCH($A1058&amp;"-10",Matches!$J$2:$J$201,0))-INDEX(Matches!$H$2:$H$201,MATCH($A1058&amp;"-10",Matches!$J$2:$J$201,0))),0,IF(V1058-W1058=INDEX(Matches!$G$2:$G$201,MATCH($A1058&amp;"-10",Matches!$J$2:$J$201,0))-INDEX(Matches!$H$2:$H$201,MATCH($A1058&amp;"-10",Matches!$J$2:$J$201,0)),3,2))))),""))</f>
        <v/>
      </c>
      <c r="AH1058" s="13" t="str">
        <f aca="false">IF($B1058="","",SUM(X1058:AG1058))</f>
        <v/>
      </c>
      <c r="AI1058" s="12" t="str">
        <f aca="false">IF($B1058="","",COUNTIF(X1058:AG1058,5))</f>
        <v/>
      </c>
      <c r="AJ1058" s="12" t="str">
        <f aca="false">IF($B1058="","",COUNTIF(X1058:AG1058,"&gt;=2"))</f>
        <v/>
      </c>
      <c r="AK1058" s="12" t="str">
        <f aca="false">IF($B1058="","",COUNT(X1058:AG1058))</f>
        <v/>
      </c>
    </row>
    <row r="1059" customFormat="false" ht="15" hidden="false" customHeight="false" outlineLevel="0" collapsed="false">
      <c r="A1059" s="7"/>
      <c r="B1059" s="7"/>
      <c r="C1059" s="11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12" t="str">
        <f aca="false">IF(OR($B1059="",D1059="",E1059=""),"",IFERROR(IF(OR(INDEX(Matches!$I$2:$I$201,MATCH($A1059&amp;"-1",Matches!$J$2:$J$201,0))="Void",INDEX(Matches!$G$2:$G$201,MATCH($A1059&amp;"-1",Matches!$J$2:$J$201,0))="",INDEX(Matches!$H$2:$H$201,MATCH($A1059&amp;"-1",Matches!$J$2:$J$201,0))=""),"",IF(AND($C1059&lt;&gt;"",INDEX(Matches!$F$2:$F$201,MATCH($A1059&amp;"-1",Matches!$J$2:$J$201,0))&lt;&gt;"",$C1059&gt;=INDEX(Matches!$F$2:$F$201,MATCH($A1059&amp;"-1",Matches!$J$2:$J$201,0))),"",IF(AND(D1059=INDEX(Matches!$G$2:$G$201,MATCH($A1059&amp;"-1",Matches!$J$2:$J$201,0)),E1059=INDEX(Matches!$H$2:$H$201,MATCH($A1059&amp;"-1",Matches!$J$2:$J$201,0))),5,IF(SIGN(D1059-E1059)&lt;&gt;SIGN(INDEX(Matches!$G$2:$G$201,MATCH($A1059&amp;"-1",Matches!$J$2:$J$201,0))-INDEX(Matches!$H$2:$H$201,MATCH($A1059&amp;"-1",Matches!$J$2:$J$201,0))),0,IF(D1059-E1059=INDEX(Matches!$G$2:$G$201,MATCH($A1059&amp;"-1",Matches!$J$2:$J$201,0))-INDEX(Matches!$H$2:$H$201,MATCH($A1059&amp;"-1",Matches!$J$2:$J$201,0)),3,2))))),""))</f>
        <v/>
      </c>
      <c r="Y1059" s="12" t="str">
        <f aca="false">IF(OR($B1059="",F1059="",G1059=""),"",IFERROR(IF(OR(INDEX(Matches!$I$2:$I$201,MATCH($A1059&amp;"-2",Matches!$J$2:$J$201,0))="Void",INDEX(Matches!$G$2:$G$201,MATCH($A1059&amp;"-2",Matches!$J$2:$J$201,0))="",INDEX(Matches!$H$2:$H$201,MATCH($A1059&amp;"-2",Matches!$J$2:$J$201,0))=""),"",IF(AND($C1059&lt;&gt;"",INDEX(Matches!$F$2:$F$201,MATCH($A1059&amp;"-2",Matches!$J$2:$J$201,0))&lt;&gt;"",$C1059&gt;=INDEX(Matches!$F$2:$F$201,MATCH($A1059&amp;"-2",Matches!$J$2:$J$201,0))),"",IF(AND(F1059=INDEX(Matches!$G$2:$G$201,MATCH($A1059&amp;"-2",Matches!$J$2:$J$201,0)),G1059=INDEX(Matches!$H$2:$H$201,MATCH($A1059&amp;"-2",Matches!$J$2:$J$201,0))),5,IF(SIGN(F1059-G1059)&lt;&gt;SIGN(INDEX(Matches!$G$2:$G$201,MATCH($A1059&amp;"-2",Matches!$J$2:$J$201,0))-INDEX(Matches!$H$2:$H$201,MATCH($A1059&amp;"-2",Matches!$J$2:$J$201,0))),0,IF(F1059-G1059=INDEX(Matches!$G$2:$G$201,MATCH($A1059&amp;"-2",Matches!$J$2:$J$201,0))-INDEX(Matches!$H$2:$H$201,MATCH($A1059&amp;"-2",Matches!$J$2:$J$201,0)),3,2))))),""))</f>
        <v/>
      </c>
      <c r="Z1059" s="12" t="str">
        <f aca="false">IF(OR($B1059="",H1059="",I1059=""),"",IFERROR(IF(OR(INDEX(Matches!$I$2:$I$201,MATCH($A1059&amp;"-3",Matches!$J$2:$J$201,0))="Void",INDEX(Matches!$G$2:$G$201,MATCH($A1059&amp;"-3",Matches!$J$2:$J$201,0))="",INDEX(Matches!$H$2:$H$201,MATCH($A1059&amp;"-3",Matches!$J$2:$J$201,0))=""),"",IF(AND($C1059&lt;&gt;"",INDEX(Matches!$F$2:$F$201,MATCH($A1059&amp;"-3",Matches!$J$2:$J$201,0))&lt;&gt;"",$C1059&gt;=INDEX(Matches!$F$2:$F$201,MATCH($A1059&amp;"-3",Matches!$J$2:$J$201,0))),"",IF(AND(H1059=INDEX(Matches!$G$2:$G$201,MATCH($A1059&amp;"-3",Matches!$J$2:$J$201,0)),I1059=INDEX(Matches!$H$2:$H$201,MATCH($A1059&amp;"-3",Matches!$J$2:$J$201,0))),5,IF(SIGN(H1059-I1059)&lt;&gt;SIGN(INDEX(Matches!$G$2:$G$201,MATCH($A1059&amp;"-3",Matches!$J$2:$J$201,0))-INDEX(Matches!$H$2:$H$201,MATCH($A1059&amp;"-3",Matches!$J$2:$J$201,0))),0,IF(H1059-I1059=INDEX(Matches!$G$2:$G$201,MATCH($A1059&amp;"-3",Matches!$J$2:$J$201,0))-INDEX(Matches!$H$2:$H$201,MATCH($A1059&amp;"-3",Matches!$J$2:$J$201,0)),3,2))))),""))</f>
        <v/>
      </c>
      <c r="AA1059" s="12" t="str">
        <f aca="false">IF(OR($B1059="",J1059="",K1059=""),"",IFERROR(IF(OR(INDEX(Matches!$I$2:$I$201,MATCH($A1059&amp;"-4",Matches!$J$2:$J$201,0))="Void",INDEX(Matches!$G$2:$G$201,MATCH($A1059&amp;"-4",Matches!$J$2:$J$201,0))="",INDEX(Matches!$H$2:$H$201,MATCH($A1059&amp;"-4",Matches!$J$2:$J$201,0))=""),"",IF(AND($C1059&lt;&gt;"",INDEX(Matches!$F$2:$F$201,MATCH($A1059&amp;"-4",Matches!$J$2:$J$201,0))&lt;&gt;"",$C1059&gt;=INDEX(Matches!$F$2:$F$201,MATCH($A1059&amp;"-4",Matches!$J$2:$J$201,0))),"",IF(AND(J1059=INDEX(Matches!$G$2:$G$201,MATCH($A1059&amp;"-4",Matches!$J$2:$J$201,0)),K1059=INDEX(Matches!$H$2:$H$201,MATCH($A1059&amp;"-4",Matches!$J$2:$J$201,0))),5,IF(SIGN(J1059-K1059)&lt;&gt;SIGN(INDEX(Matches!$G$2:$G$201,MATCH($A1059&amp;"-4",Matches!$J$2:$J$201,0))-INDEX(Matches!$H$2:$H$201,MATCH($A1059&amp;"-4",Matches!$J$2:$J$201,0))),0,IF(J1059-K1059=INDEX(Matches!$G$2:$G$201,MATCH($A1059&amp;"-4",Matches!$J$2:$J$201,0))-INDEX(Matches!$H$2:$H$201,MATCH($A1059&amp;"-4",Matches!$J$2:$J$201,0)),3,2))))),""))</f>
        <v/>
      </c>
      <c r="AB1059" s="12" t="str">
        <f aca="false">IF(OR($B1059="",L1059="",M1059=""),"",IFERROR(IF(OR(INDEX(Matches!$I$2:$I$201,MATCH($A1059&amp;"-5",Matches!$J$2:$J$201,0))="Void",INDEX(Matches!$G$2:$G$201,MATCH($A1059&amp;"-5",Matches!$J$2:$J$201,0))="",INDEX(Matches!$H$2:$H$201,MATCH($A1059&amp;"-5",Matches!$J$2:$J$201,0))=""),"",IF(AND($C1059&lt;&gt;"",INDEX(Matches!$F$2:$F$201,MATCH($A1059&amp;"-5",Matches!$J$2:$J$201,0))&lt;&gt;"",$C1059&gt;=INDEX(Matches!$F$2:$F$201,MATCH($A1059&amp;"-5",Matches!$J$2:$J$201,0))),"",IF(AND(L1059=INDEX(Matches!$G$2:$G$201,MATCH($A1059&amp;"-5",Matches!$J$2:$J$201,0)),M1059=INDEX(Matches!$H$2:$H$201,MATCH($A1059&amp;"-5",Matches!$J$2:$J$201,0))),5,IF(SIGN(L1059-M1059)&lt;&gt;SIGN(INDEX(Matches!$G$2:$G$201,MATCH($A1059&amp;"-5",Matches!$J$2:$J$201,0))-INDEX(Matches!$H$2:$H$201,MATCH($A1059&amp;"-5",Matches!$J$2:$J$201,0))),0,IF(L1059-M1059=INDEX(Matches!$G$2:$G$201,MATCH($A1059&amp;"-5",Matches!$J$2:$J$201,0))-INDEX(Matches!$H$2:$H$201,MATCH($A1059&amp;"-5",Matches!$J$2:$J$201,0)),3,2))))),""))</f>
        <v/>
      </c>
      <c r="AC1059" s="12" t="str">
        <f aca="false">IF(OR($B1059="",N1059="",O1059=""),"",IFERROR(IF(OR(INDEX(Matches!$I$2:$I$201,MATCH($A1059&amp;"-6",Matches!$J$2:$J$201,0))="Void",INDEX(Matches!$G$2:$G$201,MATCH($A1059&amp;"-6",Matches!$J$2:$J$201,0))="",INDEX(Matches!$H$2:$H$201,MATCH($A1059&amp;"-6",Matches!$J$2:$J$201,0))=""),"",IF(AND($C1059&lt;&gt;"",INDEX(Matches!$F$2:$F$201,MATCH($A1059&amp;"-6",Matches!$J$2:$J$201,0))&lt;&gt;"",$C1059&gt;=INDEX(Matches!$F$2:$F$201,MATCH($A1059&amp;"-6",Matches!$J$2:$J$201,0))),"",IF(AND(N1059=INDEX(Matches!$G$2:$G$201,MATCH($A1059&amp;"-6",Matches!$J$2:$J$201,0)),O1059=INDEX(Matches!$H$2:$H$201,MATCH($A1059&amp;"-6",Matches!$J$2:$J$201,0))),5,IF(SIGN(N1059-O1059)&lt;&gt;SIGN(INDEX(Matches!$G$2:$G$201,MATCH($A1059&amp;"-6",Matches!$J$2:$J$201,0))-INDEX(Matches!$H$2:$H$201,MATCH($A1059&amp;"-6",Matches!$J$2:$J$201,0))),0,IF(N1059-O1059=INDEX(Matches!$G$2:$G$201,MATCH($A1059&amp;"-6",Matches!$J$2:$J$201,0))-INDEX(Matches!$H$2:$H$201,MATCH($A1059&amp;"-6",Matches!$J$2:$J$201,0)),3,2))))),""))</f>
        <v/>
      </c>
      <c r="AD1059" s="12" t="str">
        <f aca="false">IF(OR($B1059="",P1059="",Q1059=""),"",IFERROR(IF(OR(INDEX(Matches!$I$2:$I$201,MATCH($A1059&amp;"-7",Matches!$J$2:$J$201,0))="Void",INDEX(Matches!$G$2:$G$201,MATCH($A1059&amp;"-7",Matches!$J$2:$J$201,0))="",INDEX(Matches!$H$2:$H$201,MATCH($A1059&amp;"-7",Matches!$J$2:$J$201,0))=""),"",IF(AND($C1059&lt;&gt;"",INDEX(Matches!$F$2:$F$201,MATCH($A1059&amp;"-7",Matches!$J$2:$J$201,0))&lt;&gt;"",$C1059&gt;=INDEX(Matches!$F$2:$F$201,MATCH($A1059&amp;"-7",Matches!$J$2:$J$201,0))),"",IF(AND(P1059=INDEX(Matches!$G$2:$G$201,MATCH($A1059&amp;"-7",Matches!$J$2:$J$201,0)),Q1059=INDEX(Matches!$H$2:$H$201,MATCH($A1059&amp;"-7",Matches!$J$2:$J$201,0))),5,IF(SIGN(P1059-Q1059)&lt;&gt;SIGN(INDEX(Matches!$G$2:$G$201,MATCH($A1059&amp;"-7",Matches!$J$2:$J$201,0))-INDEX(Matches!$H$2:$H$201,MATCH($A1059&amp;"-7",Matches!$J$2:$J$201,0))),0,IF(P1059-Q1059=INDEX(Matches!$G$2:$G$201,MATCH($A1059&amp;"-7",Matches!$J$2:$J$201,0))-INDEX(Matches!$H$2:$H$201,MATCH($A1059&amp;"-7",Matches!$J$2:$J$201,0)),3,2))))),""))</f>
        <v/>
      </c>
      <c r="AE1059" s="12" t="str">
        <f aca="false">IF(OR($B1059="",R1059="",S1059=""),"",IFERROR(IF(OR(INDEX(Matches!$I$2:$I$201,MATCH($A1059&amp;"-8",Matches!$J$2:$J$201,0))="Void",INDEX(Matches!$G$2:$G$201,MATCH($A1059&amp;"-8",Matches!$J$2:$J$201,0))="",INDEX(Matches!$H$2:$H$201,MATCH($A1059&amp;"-8",Matches!$J$2:$J$201,0))=""),"",IF(AND($C1059&lt;&gt;"",INDEX(Matches!$F$2:$F$201,MATCH($A1059&amp;"-8",Matches!$J$2:$J$201,0))&lt;&gt;"",$C1059&gt;=INDEX(Matches!$F$2:$F$201,MATCH($A1059&amp;"-8",Matches!$J$2:$J$201,0))),"",IF(AND(R1059=INDEX(Matches!$G$2:$G$201,MATCH($A1059&amp;"-8",Matches!$J$2:$J$201,0)),S1059=INDEX(Matches!$H$2:$H$201,MATCH($A1059&amp;"-8",Matches!$J$2:$J$201,0))),5,IF(SIGN(R1059-S1059)&lt;&gt;SIGN(INDEX(Matches!$G$2:$G$201,MATCH($A1059&amp;"-8",Matches!$J$2:$J$201,0))-INDEX(Matches!$H$2:$H$201,MATCH($A1059&amp;"-8",Matches!$J$2:$J$201,0))),0,IF(R1059-S1059=INDEX(Matches!$G$2:$G$201,MATCH($A1059&amp;"-8",Matches!$J$2:$J$201,0))-INDEX(Matches!$H$2:$H$201,MATCH($A1059&amp;"-8",Matches!$J$2:$J$201,0)),3,2))))),""))</f>
        <v/>
      </c>
      <c r="AF1059" s="12" t="str">
        <f aca="false">IF(OR($B1059="",T1059="",U1059=""),"",IFERROR(IF(OR(INDEX(Matches!$I$2:$I$201,MATCH($A1059&amp;"-9",Matches!$J$2:$J$201,0))="Void",INDEX(Matches!$G$2:$G$201,MATCH($A1059&amp;"-9",Matches!$J$2:$J$201,0))="",INDEX(Matches!$H$2:$H$201,MATCH($A1059&amp;"-9",Matches!$J$2:$J$201,0))=""),"",IF(AND($C1059&lt;&gt;"",INDEX(Matches!$F$2:$F$201,MATCH($A1059&amp;"-9",Matches!$J$2:$J$201,0))&lt;&gt;"",$C1059&gt;=INDEX(Matches!$F$2:$F$201,MATCH($A1059&amp;"-9",Matches!$J$2:$J$201,0))),"",IF(AND(T1059=INDEX(Matches!$G$2:$G$201,MATCH($A1059&amp;"-9",Matches!$J$2:$J$201,0)),U1059=INDEX(Matches!$H$2:$H$201,MATCH($A1059&amp;"-9",Matches!$J$2:$J$201,0))),5,IF(SIGN(T1059-U1059)&lt;&gt;SIGN(INDEX(Matches!$G$2:$G$201,MATCH($A1059&amp;"-9",Matches!$J$2:$J$201,0))-INDEX(Matches!$H$2:$H$201,MATCH($A1059&amp;"-9",Matches!$J$2:$J$201,0))),0,IF(T1059-U1059=INDEX(Matches!$G$2:$G$201,MATCH($A1059&amp;"-9",Matches!$J$2:$J$201,0))-INDEX(Matches!$H$2:$H$201,MATCH($A1059&amp;"-9",Matches!$J$2:$J$201,0)),3,2))))),""))</f>
        <v/>
      </c>
      <c r="AG1059" s="12" t="str">
        <f aca="false">IF(OR($B1059="",V1059="",W1059=""),"",IFERROR(IF(OR(INDEX(Matches!$I$2:$I$201,MATCH($A1059&amp;"-10",Matches!$J$2:$J$201,0))="Void",INDEX(Matches!$G$2:$G$201,MATCH($A1059&amp;"-10",Matches!$J$2:$J$201,0))="",INDEX(Matches!$H$2:$H$201,MATCH($A1059&amp;"-10",Matches!$J$2:$J$201,0))=""),"",IF(AND($C1059&lt;&gt;"",INDEX(Matches!$F$2:$F$201,MATCH($A1059&amp;"-10",Matches!$J$2:$J$201,0))&lt;&gt;"",$C1059&gt;=INDEX(Matches!$F$2:$F$201,MATCH($A1059&amp;"-10",Matches!$J$2:$J$201,0))),"",IF(AND(V1059=INDEX(Matches!$G$2:$G$201,MATCH($A1059&amp;"-10",Matches!$J$2:$J$201,0)),W1059=INDEX(Matches!$H$2:$H$201,MATCH($A1059&amp;"-10",Matches!$J$2:$J$201,0))),5,IF(SIGN(V1059-W1059)&lt;&gt;SIGN(INDEX(Matches!$G$2:$G$201,MATCH($A1059&amp;"-10",Matches!$J$2:$J$201,0))-INDEX(Matches!$H$2:$H$201,MATCH($A1059&amp;"-10",Matches!$J$2:$J$201,0))),0,IF(V1059-W1059=INDEX(Matches!$G$2:$G$201,MATCH($A1059&amp;"-10",Matches!$J$2:$J$201,0))-INDEX(Matches!$H$2:$H$201,MATCH($A1059&amp;"-10",Matches!$J$2:$J$201,0)),3,2))))),""))</f>
        <v/>
      </c>
      <c r="AH1059" s="13" t="str">
        <f aca="false">IF($B1059="","",SUM(X1059:AG1059))</f>
        <v/>
      </c>
      <c r="AI1059" s="12" t="str">
        <f aca="false">IF($B1059="","",COUNTIF(X1059:AG1059,5))</f>
        <v/>
      </c>
      <c r="AJ1059" s="12" t="str">
        <f aca="false">IF($B1059="","",COUNTIF(X1059:AG1059,"&gt;=2"))</f>
        <v/>
      </c>
      <c r="AK1059" s="12" t="str">
        <f aca="false">IF($B1059="","",COUNT(X1059:AG1059))</f>
        <v/>
      </c>
    </row>
    <row r="1060" customFormat="false" ht="15" hidden="false" customHeight="false" outlineLevel="0" collapsed="false">
      <c r="A1060" s="7"/>
      <c r="B1060" s="7"/>
      <c r="C1060" s="11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12" t="str">
        <f aca="false">IF(OR($B1060="",D1060="",E1060=""),"",IFERROR(IF(OR(INDEX(Matches!$I$2:$I$201,MATCH($A1060&amp;"-1",Matches!$J$2:$J$201,0))="Void",INDEX(Matches!$G$2:$G$201,MATCH($A1060&amp;"-1",Matches!$J$2:$J$201,0))="",INDEX(Matches!$H$2:$H$201,MATCH($A1060&amp;"-1",Matches!$J$2:$J$201,0))=""),"",IF(AND($C1060&lt;&gt;"",INDEX(Matches!$F$2:$F$201,MATCH($A1060&amp;"-1",Matches!$J$2:$J$201,0))&lt;&gt;"",$C1060&gt;=INDEX(Matches!$F$2:$F$201,MATCH($A1060&amp;"-1",Matches!$J$2:$J$201,0))),"",IF(AND(D1060=INDEX(Matches!$G$2:$G$201,MATCH($A1060&amp;"-1",Matches!$J$2:$J$201,0)),E1060=INDEX(Matches!$H$2:$H$201,MATCH($A1060&amp;"-1",Matches!$J$2:$J$201,0))),5,IF(SIGN(D1060-E1060)&lt;&gt;SIGN(INDEX(Matches!$G$2:$G$201,MATCH($A1060&amp;"-1",Matches!$J$2:$J$201,0))-INDEX(Matches!$H$2:$H$201,MATCH($A1060&amp;"-1",Matches!$J$2:$J$201,0))),0,IF(D1060-E1060=INDEX(Matches!$G$2:$G$201,MATCH($A1060&amp;"-1",Matches!$J$2:$J$201,0))-INDEX(Matches!$H$2:$H$201,MATCH($A1060&amp;"-1",Matches!$J$2:$J$201,0)),3,2))))),""))</f>
        <v/>
      </c>
      <c r="Y1060" s="12" t="str">
        <f aca="false">IF(OR($B1060="",F1060="",G1060=""),"",IFERROR(IF(OR(INDEX(Matches!$I$2:$I$201,MATCH($A1060&amp;"-2",Matches!$J$2:$J$201,0))="Void",INDEX(Matches!$G$2:$G$201,MATCH($A1060&amp;"-2",Matches!$J$2:$J$201,0))="",INDEX(Matches!$H$2:$H$201,MATCH($A1060&amp;"-2",Matches!$J$2:$J$201,0))=""),"",IF(AND($C1060&lt;&gt;"",INDEX(Matches!$F$2:$F$201,MATCH($A1060&amp;"-2",Matches!$J$2:$J$201,0))&lt;&gt;"",$C1060&gt;=INDEX(Matches!$F$2:$F$201,MATCH($A1060&amp;"-2",Matches!$J$2:$J$201,0))),"",IF(AND(F1060=INDEX(Matches!$G$2:$G$201,MATCH($A1060&amp;"-2",Matches!$J$2:$J$201,0)),G1060=INDEX(Matches!$H$2:$H$201,MATCH($A1060&amp;"-2",Matches!$J$2:$J$201,0))),5,IF(SIGN(F1060-G1060)&lt;&gt;SIGN(INDEX(Matches!$G$2:$G$201,MATCH($A1060&amp;"-2",Matches!$J$2:$J$201,0))-INDEX(Matches!$H$2:$H$201,MATCH($A1060&amp;"-2",Matches!$J$2:$J$201,0))),0,IF(F1060-G1060=INDEX(Matches!$G$2:$G$201,MATCH($A1060&amp;"-2",Matches!$J$2:$J$201,0))-INDEX(Matches!$H$2:$H$201,MATCH($A1060&amp;"-2",Matches!$J$2:$J$201,0)),3,2))))),""))</f>
        <v/>
      </c>
      <c r="Z1060" s="12" t="str">
        <f aca="false">IF(OR($B1060="",H1060="",I1060=""),"",IFERROR(IF(OR(INDEX(Matches!$I$2:$I$201,MATCH($A1060&amp;"-3",Matches!$J$2:$J$201,0))="Void",INDEX(Matches!$G$2:$G$201,MATCH($A1060&amp;"-3",Matches!$J$2:$J$201,0))="",INDEX(Matches!$H$2:$H$201,MATCH($A1060&amp;"-3",Matches!$J$2:$J$201,0))=""),"",IF(AND($C1060&lt;&gt;"",INDEX(Matches!$F$2:$F$201,MATCH($A1060&amp;"-3",Matches!$J$2:$J$201,0))&lt;&gt;"",$C1060&gt;=INDEX(Matches!$F$2:$F$201,MATCH($A1060&amp;"-3",Matches!$J$2:$J$201,0))),"",IF(AND(H1060=INDEX(Matches!$G$2:$G$201,MATCH($A1060&amp;"-3",Matches!$J$2:$J$201,0)),I1060=INDEX(Matches!$H$2:$H$201,MATCH($A1060&amp;"-3",Matches!$J$2:$J$201,0))),5,IF(SIGN(H1060-I1060)&lt;&gt;SIGN(INDEX(Matches!$G$2:$G$201,MATCH($A1060&amp;"-3",Matches!$J$2:$J$201,0))-INDEX(Matches!$H$2:$H$201,MATCH($A1060&amp;"-3",Matches!$J$2:$J$201,0))),0,IF(H1060-I1060=INDEX(Matches!$G$2:$G$201,MATCH($A1060&amp;"-3",Matches!$J$2:$J$201,0))-INDEX(Matches!$H$2:$H$201,MATCH($A1060&amp;"-3",Matches!$J$2:$J$201,0)),3,2))))),""))</f>
        <v/>
      </c>
      <c r="AA1060" s="12" t="str">
        <f aca="false">IF(OR($B1060="",J1060="",K1060=""),"",IFERROR(IF(OR(INDEX(Matches!$I$2:$I$201,MATCH($A1060&amp;"-4",Matches!$J$2:$J$201,0))="Void",INDEX(Matches!$G$2:$G$201,MATCH($A1060&amp;"-4",Matches!$J$2:$J$201,0))="",INDEX(Matches!$H$2:$H$201,MATCH($A1060&amp;"-4",Matches!$J$2:$J$201,0))=""),"",IF(AND($C1060&lt;&gt;"",INDEX(Matches!$F$2:$F$201,MATCH($A1060&amp;"-4",Matches!$J$2:$J$201,0))&lt;&gt;"",$C1060&gt;=INDEX(Matches!$F$2:$F$201,MATCH($A1060&amp;"-4",Matches!$J$2:$J$201,0))),"",IF(AND(J1060=INDEX(Matches!$G$2:$G$201,MATCH($A1060&amp;"-4",Matches!$J$2:$J$201,0)),K1060=INDEX(Matches!$H$2:$H$201,MATCH($A1060&amp;"-4",Matches!$J$2:$J$201,0))),5,IF(SIGN(J1060-K1060)&lt;&gt;SIGN(INDEX(Matches!$G$2:$G$201,MATCH($A1060&amp;"-4",Matches!$J$2:$J$201,0))-INDEX(Matches!$H$2:$H$201,MATCH($A1060&amp;"-4",Matches!$J$2:$J$201,0))),0,IF(J1060-K1060=INDEX(Matches!$G$2:$G$201,MATCH($A1060&amp;"-4",Matches!$J$2:$J$201,0))-INDEX(Matches!$H$2:$H$201,MATCH($A1060&amp;"-4",Matches!$J$2:$J$201,0)),3,2))))),""))</f>
        <v/>
      </c>
      <c r="AB1060" s="12" t="str">
        <f aca="false">IF(OR($B1060="",L1060="",M1060=""),"",IFERROR(IF(OR(INDEX(Matches!$I$2:$I$201,MATCH($A1060&amp;"-5",Matches!$J$2:$J$201,0))="Void",INDEX(Matches!$G$2:$G$201,MATCH($A1060&amp;"-5",Matches!$J$2:$J$201,0))="",INDEX(Matches!$H$2:$H$201,MATCH($A1060&amp;"-5",Matches!$J$2:$J$201,0))=""),"",IF(AND($C1060&lt;&gt;"",INDEX(Matches!$F$2:$F$201,MATCH($A1060&amp;"-5",Matches!$J$2:$J$201,0))&lt;&gt;"",$C1060&gt;=INDEX(Matches!$F$2:$F$201,MATCH($A1060&amp;"-5",Matches!$J$2:$J$201,0))),"",IF(AND(L1060=INDEX(Matches!$G$2:$G$201,MATCH($A1060&amp;"-5",Matches!$J$2:$J$201,0)),M1060=INDEX(Matches!$H$2:$H$201,MATCH($A1060&amp;"-5",Matches!$J$2:$J$201,0))),5,IF(SIGN(L1060-M1060)&lt;&gt;SIGN(INDEX(Matches!$G$2:$G$201,MATCH($A1060&amp;"-5",Matches!$J$2:$J$201,0))-INDEX(Matches!$H$2:$H$201,MATCH($A1060&amp;"-5",Matches!$J$2:$J$201,0))),0,IF(L1060-M1060=INDEX(Matches!$G$2:$G$201,MATCH($A1060&amp;"-5",Matches!$J$2:$J$201,0))-INDEX(Matches!$H$2:$H$201,MATCH($A1060&amp;"-5",Matches!$J$2:$J$201,0)),3,2))))),""))</f>
        <v/>
      </c>
      <c r="AC1060" s="12" t="str">
        <f aca="false">IF(OR($B1060="",N1060="",O1060=""),"",IFERROR(IF(OR(INDEX(Matches!$I$2:$I$201,MATCH($A1060&amp;"-6",Matches!$J$2:$J$201,0))="Void",INDEX(Matches!$G$2:$G$201,MATCH($A1060&amp;"-6",Matches!$J$2:$J$201,0))="",INDEX(Matches!$H$2:$H$201,MATCH($A1060&amp;"-6",Matches!$J$2:$J$201,0))=""),"",IF(AND($C1060&lt;&gt;"",INDEX(Matches!$F$2:$F$201,MATCH($A1060&amp;"-6",Matches!$J$2:$J$201,0))&lt;&gt;"",$C1060&gt;=INDEX(Matches!$F$2:$F$201,MATCH($A1060&amp;"-6",Matches!$J$2:$J$201,0))),"",IF(AND(N1060=INDEX(Matches!$G$2:$G$201,MATCH($A1060&amp;"-6",Matches!$J$2:$J$201,0)),O1060=INDEX(Matches!$H$2:$H$201,MATCH($A1060&amp;"-6",Matches!$J$2:$J$201,0))),5,IF(SIGN(N1060-O1060)&lt;&gt;SIGN(INDEX(Matches!$G$2:$G$201,MATCH($A1060&amp;"-6",Matches!$J$2:$J$201,0))-INDEX(Matches!$H$2:$H$201,MATCH($A1060&amp;"-6",Matches!$J$2:$J$201,0))),0,IF(N1060-O1060=INDEX(Matches!$G$2:$G$201,MATCH($A1060&amp;"-6",Matches!$J$2:$J$201,0))-INDEX(Matches!$H$2:$H$201,MATCH($A1060&amp;"-6",Matches!$J$2:$J$201,0)),3,2))))),""))</f>
        <v/>
      </c>
      <c r="AD1060" s="12" t="str">
        <f aca="false">IF(OR($B1060="",P1060="",Q1060=""),"",IFERROR(IF(OR(INDEX(Matches!$I$2:$I$201,MATCH($A1060&amp;"-7",Matches!$J$2:$J$201,0))="Void",INDEX(Matches!$G$2:$G$201,MATCH($A1060&amp;"-7",Matches!$J$2:$J$201,0))="",INDEX(Matches!$H$2:$H$201,MATCH($A1060&amp;"-7",Matches!$J$2:$J$201,0))=""),"",IF(AND($C1060&lt;&gt;"",INDEX(Matches!$F$2:$F$201,MATCH($A1060&amp;"-7",Matches!$J$2:$J$201,0))&lt;&gt;"",$C1060&gt;=INDEX(Matches!$F$2:$F$201,MATCH($A1060&amp;"-7",Matches!$J$2:$J$201,0))),"",IF(AND(P1060=INDEX(Matches!$G$2:$G$201,MATCH($A1060&amp;"-7",Matches!$J$2:$J$201,0)),Q1060=INDEX(Matches!$H$2:$H$201,MATCH($A1060&amp;"-7",Matches!$J$2:$J$201,0))),5,IF(SIGN(P1060-Q1060)&lt;&gt;SIGN(INDEX(Matches!$G$2:$G$201,MATCH($A1060&amp;"-7",Matches!$J$2:$J$201,0))-INDEX(Matches!$H$2:$H$201,MATCH($A1060&amp;"-7",Matches!$J$2:$J$201,0))),0,IF(P1060-Q1060=INDEX(Matches!$G$2:$G$201,MATCH($A1060&amp;"-7",Matches!$J$2:$J$201,0))-INDEX(Matches!$H$2:$H$201,MATCH($A1060&amp;"-7",Matches!$J$2:$J$201,0)),3,2))))),""))</f>
        <v/>
      </c>
      <c r="AE1060" s="12" t="str">
        <f aca="false">IF(OR($B1060="",R1060="",S1060=""),"",IFERROR(IF(OR(INDEX(Matches!$I$2:$I$201,MATCH($A1060&amp;"-8",Matches!$J$2:$J$201,0))="Void",INDEX(Matches!$G$2:$G$201,MATCH($A1060&amp;"-8",Matches!$J$2:$J$201,0))="",INDEX(Matches!$H$2:$H$201,MATCH($A1060&amp;"-8",Matches!$J$2:$J$201,0))=""),"",IF(AND($C1060&lt;&gt;"",INDEX(Matches!$F$2:$F$201,MATCH($A1060&amp;"-8",Matches!$J$2:$J$201,0))&lt;&gt;"",$C1060&gt;=INDEX(Matches!$F$2:$F$201,MATCH($A1060&amp;"-8",Matches!$J$2:$J$201,0))),"",IF(AND(R1060=INDEX(Matches!$G$2:$G$201,MATCH($A1060&amp;"-8",Matches!$J$2:$J$201,0)),S1060=INDEX(Matches!$H$2:$H$201,MATCH($A1060&amp;"-8",Matches!$J$2:$J$201,0))),5,IF(SIGN(R1060-S1060)&lt;&gt;SIGN(INDEX(Matches!$G$2:$G$201,MATCH($A1060&amp;"-8",Matches!$J$2:$J$201,0))-INDEX(Matches!$H$2:$H$201,MATCH($A1060&amp;"-8",Matches!$J$2:$J$201,0))),0,IF(R1060-S1060=INDEX(Matches!$G$2:$G$201,MATCH($A1060&amp;"-8",Matches!$J$2:$J$201,0))-INDEX(Matches!$H$2:$H$201,MATCH($A1060&amp;"-8",Matches!$J$2:$J$201,0)),3,2))))),""))</f>
        <v/>
      </c>
      <c r="AF1060" s="12" t="str">
        <f aca="false">IF(OR($B1060="",T1060="",U1060=""),"",IFERROR(IF(OR(INDEX(Matches!$I$2:$I$201,MATCH($A1060&amp;"-9",Matches!$J$2:$J$201,0))="Void",INDEX(Matches!$G$2:$G$201,MATCH($A1060&amp;"-9",Matches!$J$2:$J$201,0))="",INDEX(Matches!$H$2:$H$201,MATCH($A1060&amp;"-9",Matches!$J$2:$J$201,0))=""),"",IF(AND($C1060&lt;&gt;"",INDEX(Matches!$F$2:$F$201,MATCH($A1060&amp;"-9",Matches!$J$2:$J$201,0))&lt;&gt;"",$C1060&gt;=INDEX(Matches!$F$2:$F$201,MATCH($A1060&amp;"-9",Matches!$J$2:$J$201,0))),"",IF(AND(T1060=INDEX(Matches!$G$2:$G$201,MATCH($A1060&amp;"-9",Matches!$J$2:$J$201,0)),U1060=INDEX(Matches!$H$2:$H$201,MATCH($A1060&amp;"-9",Matches!$J$2:$J$201,0))),5,IF(SIGN(T1060-U1060)&lt;&gt;SIGN(INDEX(Matches!$G$2:$G$201,MATCH($A1060&amp;"-9",Matches!$J$2:$J$201,0))-INDEX(Matches!$H$2:$H$201,MATCH($A1060&amp;"-9",Matches!$J$2:$J$201,0))),0,IF(T1060-U1060=INDEX(Matches!$G$2:$G$201,MATCH($A1060&amp;"-9",Matches!$J$2:$J$201,0))-INDEX(Matches!$H$2:$H$201,MATCH($A1060&amp;"-9",Matches!$J$2:$J$201,0)),3,2))))),""))</f>
        <v/>
      </c>
      <c r="AG1060" s="12" t="str">
        <f aca="false">IF(OR($B1060="",V1060="",W1060=""),"",IFERROR(IF(OR(INDEX(Matches!$I$2:$I$201,MATCH($A1060&amp;"-10",Matches!$J$2:$J$201,0))="Void",INDEX(Matches!$G$2:$G$201,MATCH($A1060&amp;"-10",Matches!$J$2:$J$201,0))="",INDEX(Matches!$H$2:$H$201,MATCH($A1060&amp;"-10",Matches!$J$2:$J$201,0))=""),"",IF(AND($C1060&lt;&gt;"",INDEX(Matches!$F$2:$F$201,MATCH($A1060&amp;"-10",Matches!$J$2:$J$201,0))&lt;&gt;"",$C1060&gt;=INDEX(Matches!$F$2:$F$201,MATCH($A1060&amp;"-10",Matches!$J$2:$J$201,0))),"",IF(AND(V1060=INDEX(Matches!$G$2:$G$201,MATCH($A1060&amp;"-10",Matches!$J$2:$J$201,0)),W1060=INDEX(Matches!$H$2:$H$201,MATCH($A1060&amp;"-10",Matches!$J$2:$J$201,0))),5,IF(SIGN(V1060-W1060)&lt;&gt;SIGN(INDEX(Matches!$G$2:$G$201,MATCH($A1060&amp;"-10",Matches!$J$2:$J$201,0))-INDEX(Matches!$H$2:$H$201,MATCH($A1060&amp;"-10",Matches!$J$2:$J$201,0))),0,IF(V1060-W1060=INDEX(Matches!$G$2:$G$201,MATCH($A1060&amp;"-10",Matches!$J$2:$J$201,0))-INDEX(Matches!$H$2:$H$201,MATCH($A1060&amp;"-10",Matches!$J$2:$J$201,0)),3,2))))),""))</f>
        <v/>
      </c>
      <c r="AH1060" s="13" t="str">
        <f aca="false">IF($B1060="","",SUM(X1060:AG1060))</f>
        <v/>
      </c>
      <c r="AI1060" s="12" t="str">
        <f aca="false">IF($B1060="","",COUNTIF(X1060:AG1060,5))</f>
        <v/>
      </c>
      <c r="AJ1060" s="12" t="str">
        <f aca="false">IF($B1060="","",COUNTIF(X1060:AG1060,"&gt;=2"))</f>
        <v/>
      </c>
      <c r="AK1060" s="12" t="str">
        <f aca="false">IF($B1060="","",COUNT(X1060:AG1060))</f>
        <v/>
      </c>
    </row>
    <row r="1061" customFormat="false" ht="15" hidden="false" customHeight="false" outlineLevel="0" collapsed="false">
      <c r="A1061" s="7"/>
      <c r="B1061" s="7"/>
      <c r="C1061" s="11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12" t="str">
        <f aca="false">IF(OR($B1061="",D1061="",E1061=""),"",IFERROR(IF(OR(INDEX(Matches!$I$2:$I$201,MATCH($A1061&amp;"-1",Matches!$J$2:$J$201,0))="Void",INDEX(Matches!$G$2:$G$201,MATCH($A1061&amp;"-1",Matches!$J$2:$J$201,0))="",INDEX(Matches!$H$2:$H$201,MATCH($A1061&amp;"-1",Matches!$J$2:$J$201,0))=""),"",IF(AND($C1061&lt;&gt;"",INDEX(Matches!$F$2:$F$201,MATCH($A1061&amp;"-1",Matches!$J$2:$J$201,0))&lt;&gt;"",$C1061&gt;=INDEX(Matches!$F$2:$F$201,MATCH($A1061&amp;"-1",Matches!$J$2:$J$201,0))),"",IF(AND(D1061=INDEX(Matches!$G$2:$G$201,MATCH($A1061&amp;"-1",Matches!$J$2:$J$201,0)),E1061=INDEX(Matches!$H$2:$H$201,MATCH($A1061&amp;"-1",Matches!$J$2:$J$201,0))),5,IF(SIGN(D1061-E1061)&lt;&gt;SIGN(INDEX(Matches!$G$2:$G$201,MATCH($A1061&amp;"-1",Matches!$J$2:$J$201,0))-INDEX(Matches!$H$2:$H$201,MATCH($A1061&amp;"-1",Matches!$J$2:$J$201,0))),0,IF(D1061-E1061=INDEX(Matches!$G$2:$G$201,MATCH($A1061&amp;"-1",Matches!$J$2:$J$201,0))-INDEX(Matches!$H$2:$H$201,MATCH($A1061&amp;"-1",Matches!$J$2:$J$201,0)),3,2))))),""))</f>
        <v/>
      </c>
      <c r="Y1061" s="12" t="str">
        <f aca="false">IF(OR($B1061="",F1061="",G1061=""),"",IFERROR(IF(OR(INDEX(Matches!$I$2:$I$201,MATCH($A1061&amp;"-2",Matches!$J$2:$J$201,0))="Void",INDEX(Matches!$G$2:$G$201,MATCH($A1061&amp;"-2",Matches!$J$2:$J$201,0))="",INDEX(Matches!$H$2:$H$201,MATCH($A1061&amp;"-2",Matches!$J$2:$J$201,0))=""),"",IF(AND($C1061&lt;&gt;"",INDEX(Matches!$F$2:$F$201,MATCH($A1061&amp;"-2",Matches!$J$2:$J$201,0))&lt;&gt;"",$C1061&gt;=INDEX(Matches!$F$2:$F$201,MATCH($A1061&amp;"-2",Matches!$J$2:$J$201,0))),"",IF(AND(F1061=INDEX(Matches!$G$2:$G$201,MATCH($A1061&amp;"-2",Matches!$J$2:$J$201,0)),G1061=INDEX(Matches!$H$2:$H$201,MATCH($A1061&amp;"-2",Matches!$J$2:$J$201,0))),5,IF(SIGN(F1061-G1061)&lt;&gt;SIGN(INDEX(Matches!$G$2:$G$201,MATCH($A1061&amp;"-2",Matches!$J$2:$J$201,0))-INDEX(Matches!$H$2:$H$201,MATCH($A1061&amp;"-2",Matches!$J$2:$J$201,0))),0,IF(F1061-G1061=INDEX(Matches!$G$2:$G$201,MATCH($A1061&amp;"-2",Matches!$J$2:$J$201,0))-INDEX(Matches!$H$2:$H$201,MATCH($A1061&amp;"-2",Matches!$J$2:$J$201,0)),3,2))))),""))</f>
        <v/>
      </c>
      <c r="Z1061" s="12" t="str">
        <f aca="false">IF(OR($B1061="",H1061="",I1061=""),"",IFERROR(IF(OR(INDEX(Matches!$I$2:$I$201,MATCH($A1061&amp;"-3",Matches!$J$2:$J$201,0))="Void",INDEX(Matches!$G$2:$G$201,MATCH($A1061&amp;"-3",Matches!$J$2:$J$201,0))="",INDEX(Matches!$H$2:$H$201,MATCH($A1061&amp;"-3",Matches!$J$2:$J$201,0))=""),"",IF(AND($C1061&lt;&gt;"",INDEX(Matches!$F$2:$F$201,MATCH($A1061&amp;"-3",Matches!$J$2:$J$201,0))&lt;&gt;"",$C1061&gt;=INDEX(Matches!$F$2:$F$201,MATCH($A1061&amp;"-3",Matches!$J$2:$J$201,0))),"",IF(AND(H1061=INDEX(Matches!$G$2:$G$201,MATCH($A1061&amp;"-3",Matches!$J$2:$J$201,0)),I1061=INDEX(Matches!$H$2:$H$201,MATCH($A1061&amp;"-3",Matches!$J$2:$J$201,0))),5,IF(SIGN(H1061-I1061)&lt;&gt;SIGN(INDEX(Matches!$G$2:$G$201,MATCH($A1061&amp;"-3",Matches!$J$2:$J$201,0))-INDEX(Matches!$H$2:$H$201,MATCH($A1061&amp;"-3",Matches!$J$2:$J$201,0))),0,IF(H1061-I1061=INDEX(Matches!$G$2:$G$201,MATCH($A1061&amp;"-3",Matches!$J$2:$J$201,0))-INDEX(Matches!$H$2:$H$201,MATCH($A1061&amp;"-3",Matches!$J$2:$J$201,0)),3,2))))),""))</f>
        <v/>
      </c>
      <c r="AA1061" s="12" t="str">
        <f aca="false">IF(OR($B1061="",J1061="",K1061=""),"",IFERROR(IF(OR(INDEX(Matches!$I$2:$I$201,MATCH($A1061&amp;"-4",Matches!$J$2:$J$201,0))="Void",INDEX(Matches!$G$2:$G$201,MATCH($A1061&amp;"-4",Matches!$J$2:$J$201,0))="",INDEX(Matches!$H$2:$H$201,MATCH($A1061&amp;"-4",Matches!$J$2:$J$201,0))=""),"",IF(AND($C1061&lt;&gt;"",INDEX(Matches!$F$2:$F$201,MATCH($A1061&amp;"-4",Matches!$J$2:$J$201,0))&lt;&gt;"",$C1061&gt;=INDEX(Matches!$F$2:$F$201,MATCH($A1061&amp;"-4",Matches!$J$2:$J$201,0))),"",IF(AND(J1061=INDEX(Matches!$G$2:$G$201,MATCH($A1061&amp;"-4",Matches!$J$2:$J$201,0)),K1061=INDEX(Matches!$H$2:$H$201,MATCH($A1061&amp;"-4",Matches!$J$2:$J$201,0))),5,IF(SIGN(J1061-K1061)&lt;&gt;SIGN(INDEX(Matches!$G$2:$G$201,MATCH($A1061&amp;"-4",Matches!$J$2:$J$201,0))-INDEX(Matches!$H$2:$H$201,MATCH($A1061&amp;"-4",Matches!$J$2:$J$201,0))),0,IF(J1061-K1061=INDEX(Matches!$G$2:$G$201,MATCH($A1061&amp;"-4",Matches!$J$2:$J$201,0))-INDEX(Matches!$H$2:$H$201,MATCH($A1061&amp;"-4",Matches!$J$2:$J$201,0)),3,2))))),""))</f>
        <v/>
      </c>
      <c r="AB1061" s="12" t="str">
        <f aca="false">IF(OR($B1061="",L1061="",M1061=""),"",IFERROR(IF(OR(INDEX(Matches!$I$2:$I$201,MATCH($A1061&amp;"-5",Matches!$J$2:$J$201,0))="Void",INDEX(Matches!$G$2:$G$201,MATCH($A1061&amp;"-5",Matches!$J$2:$J$201,0))="",INDEX(Matches!$H$2:$H$201,MATCH($A1061&amp;"-5",Matches!$J$2:$J$201,0))=""),"",IF(AND($C1061&lt;&gt;"",INDEX(Matches!$F$2:$F$201,MATCH($A1061&amp;"-5",Matches!$J$2:$J$201,0))&lt;&gt;"",$C1061&gt;=INDEX(Matches!$F$2:$F$201,MATCH($A1061&amp;"-5",Matches!$J$2:$J$201,0))),"",IF(AND(L1061=INDEX(Matches!$G$2:$G$201,MATCH($A1061&amp;"-5",Matches!$J$2:$J$201,0)),M1061=INDEX(Matches!$H$2:$H$201,MATCH($A1061&amp;"-5",Matches!$J$2:$J$201,0))),5,IF(SIGN(L1061-M1061)&lt;&gt;SIGN(INDEX(Matches!$G$2:$G$201,MATCH($A1061&amp;"-5",Matches!$J$2:$J$201,0))-INDEX(Matches!$H$2:$H$201,MATCH($A1061&amp;"-5",Matches!$J$2:$J$201,0))),0,IF(L1061-M1061=INDEX(Matches!$G$2:$G$201,MATCH($A1061&amp;"-5",Matches!$J$2:$J$201,0))-INDEX(Matches!$H$2:$H$201,MATCH($A1061&amp;"-5",Matches!$J$2:$J$201,0)),3,2))))),""))</f>
        <v/>
      </c>
      <c r="AC1061" s="12" t="str">
        <f aca="false">IF(OR($B1061="",N1061="",O1061=""),"",IFERROR(IF(OR(INDEX(Matches!$I$2:$I$201,MATCH($A1061&amp;"-6",Matches!$J$2:$J$201,0))="Void",INDEX(Matches!$G$2:$G$201,MATCH($A1061&amp;"-6",Matches!$J$2:$J$201,0))="",INDEX(Matches!$H$2:$H$201,MATCH($A1061&amp;"-6",Matches!$J$2:$J$201,0))=""),"",IF(AND($C1061&lt;&gt;"",INDEX(Matches!$F$2:$F$201,MATCH($A1061&amp;"-6",Matches!$J$2:$J$201,0))&lt;&gt;"",$C1061&gt;=INDEX(Matches!$F$2:$F$201,MATCH($A1061&amp;"-6",Matches!$J$2:$J$201,0))),"",IF(AND(N1061=INDEX(Matches!$G$2:$G$201,MATCH($A1061&amp;"-6",Matches!$J$2:$J$201,0)),O1061=INDEX(Matches!$H$2:$H$201,MATCH($A1061&amp;"-6",Matches!$J$2:$J$201,0))),5,IF(SIGN(N1061-O1061)&lt;&gt;SIGN(INDEX(Matches!$G$2:$G$201,MATCH($A1061&amp;"-6",Matches!$J$2:$J$201,0))-INDEX(Matches!$H$2:$H$201,MATCH($A1061&amp;"-6",Matches!$J$2:$J$201,0))),0,IF(N1061-O1061=INDEX(Matches!$G$2:$G$201,MATCH($A1061&amp;"-6",Matches!$J$2:$J$201,0))-INDEX(Matches!$H$2:$H$201,MATCH($A1061&amp;"-6",Matches!$J$2:$J$201,0)),3,2))))),""))</f>
        <v/>
      </c>
      <c r="AD1061" s="12" t="str">
        <f aca="false">IF(OR($B1061="",P1061="",Q1061=""),"",IFERROR(IF(OR(INDEX(Matches!$I$2:$I$201,MATCH($A1061&amp;"-7",Matches!$J$2:$J$201,0))="Void",INDEX(Matches!$G$2:$G$201,MATCH($A1061&amp;"-7",Matches!$J$2:$J$201,0))="",INDEX(Matches!$H$2:$H$201,MATCH($A1061&amp;"-7",Matches!$J$2:$J$201,0))=""),"",IF(AND($C1061&lt;&gt;"",INDEX(Matches!$F$2:$F$201,MATCH($A1061&amp;"-7",Matches!$J$2:$J$201,0))&lt;&gt;"",$C1061&gt;=INDEX(Matches!$F$2:$F$201,MATCH($A1061&amp;"-7",Matches!$J$2:$J$201,0))),"",IF(AND(P1061=INDEX(Matches!$G$2:$G$201,MATCH($A1061&amp;"-7",Matches!$J$2:$J$201,0)),Q1061=INDEX(Matches!$H$2:$H$201,MATCH($A1061&amp;"-7",Matches!$J$2:$J$201,0))),5,IF(SIGN(P1061-Q1061)&lt;&gt;SIGN(INDEX(Matches!$G$2:$G$201,MATCH($A1061&amp;"-7",Matches!$J$2:$J$201,0))-INDEX(Matches!$H$2:$H$201,MATCH($A1061&amp;"-7",Matches!$J$2:$J$201,0))),0,IF(P1061-Q1061=INDEX(Matches!$G$2:$G$201,MATCH($A1061&amp;"-7",Matches!$J$2:$J$201,0))-INDEX(Matches!$H$2:$H$201,MATCH($A1061&amp;"-7",Matches!$J$2:$J$201,0)),3,2))))),""))</f>
        <v/>
      </c>
      <c r="AE1061" s="12" t="str">
        <f aca="false">IF(OR($B1061="",R1061="",S1061=""),"",IFERROR(IF(OR(INDEX(Matches!$I$2:$I$201,MATCH($A1061&amp;"-8",Matches!$J$2:$J$201,0))="Void",INDEX(Matches!$G$2:$G$201,MATCH($A1061&amp;"-8",Matches!$J$2:$J$201,0))="",INDEX(Matches!$H$2:$H$201,MATCH($A1061&amp;"-8",Matches!$J$2:$J$201,0))=""),"",IF(AND($C1061&lt;&gt;"",INDEX(Matches!$F$2:$F$201,MATCH($A1061&amp;"-8",Matches!$J$2:$J$201,0))&lt;&gt;"",$C1061&gt;=INDEX(Matches!$F$2:$F$201,MATCH($A1061&amp;"-8",Matches!$J$2:$J$201,0))),"",IF(AND(R1061=INDEX(Matches!$G$2:$G$201,MATCH($A1061&amp;"-8",Matches!$J$2:$J$201,0)),S1061=INDEX(Matches!$H$2:$H$201,MATCH($A1061&amp;"-8",Matches!$J$2:$J$201,0))),5,IF(SIGN(R1061-S1061)&lt;&gt;SIGN(INDEX(Matches!$G$2:$G$201,MATCH($A1061&amp;"-8",Matches!$J$2:$J$201,0))-INDEX(Matches!$H$2:$H$201,MATCH($A1061&amp;"-8",Matches!$J$2:$J$201,0))),0,IF(R1061-S1061=INDEX(Matches!$G$2:$G$201,MATCH($A1061&amp;"-8",Matches!$J$2:$J$201,0))-INDEX(Matches!$H$2:$H$201,MATCH($A1061&amp;"-8",Matches!$J$2:$J$201,0)),3,2))))),""))</f>
        <v/>
      </c>
      <c r="AF1061" s="12" t="str">
        <f aca="false">IF(OR($B1061="",T1061="",U1061=""),"",IFERROR(IF(OR(INDEX(Matches!$I$2:$I$201,MATCH($A1061&amp;"-9",Matches!$J$2:$J$201,0))="Void",INDEX(Matches!$G$2:$G$201,MATCH($A1061&amp;"-9",Matches!$J$2:$J$201,0))="",INDEX(Matches!$H$2:$H$201,MATCH($A1061&amp;"-9",Matches!$J$2:$J$201,0))=""),"",IF(AND($C1061&lt;&gt;"",INDEX(Matches!$F$2:$F$201,MATCH($A1061&amp;"-9",Matches!$J$2:$J$201,0))&lt;&gt;"",$C1061&gt;=INDEX(Matches!$F$2:$F$201,MATCH($A1061&amp;"-9",Matches!$J$2:$J$201,0))),"",IF(AND(T1061=INDEX(Matches!$G$2:$G$201,MATCH($A1061&amp;"-9",Matches!$J$2:$J$201,0)),U1061=INDEX(Matches!$H$2:$H$201,MATCH($A1061&amp;"-9",Matches!$J$2:$J$201,0))),5,IF(SIGN(T1061-U1061)&lt;&gt;SIGN(INDEX(Matches!$G$2:$G$201,MATCH($A1061&amp;"-9",Matches!$J$2:$J$201,0))-INDEX(Matches!$H$2:$H$201,MATCH($A1061&amp;"-9",Matches!$J$2:$J$201,0))),0,IF(T1061-U1061=INDEX(Matches!$G$2:$G$201,MATCH($A1061&amp;"-9",Matches!$J$2:$J$201,0))-INDEX(Matches!$H$2:$H$201,MATCH($A1061&amp;"-9",Matches!$J$2:$J$201,0)),3,2))))),""))</f>
        <v/>
      </c>
      <c r="AG1061" s="12" t="str">
        <f aca="false">IF(OR($B1061="",V1061="",W1061=""),"",IFERROR(IF(OR(INDEX(Matches!$I$2:$I$201,MATCH($A1061&amp;"-10",Matches!$J$2:$J$201,0))="Void",INDEX(Matches!$G$2:$G$201,MATCH($A1061&amp;"-10",Matches!$J$2:$J$201,0))="",INDEX(Matches!$H$2:$H$201,MATCH($A1061&amp;"-10",Matches!$J$2:$J$201,0))=""),"",IF(AND($C1061&lt;&gt;"",INDEX(Matches!$F$2:$F$201,MATCH($A1061&amp;"-10",Matches!$J$2:$J$201,0))&lt;&gt;"",$C1061&gt;=INDEX(Matches!$F$2:$F$201,MATCH($A1061&amp;"-10",Matches!$J$2:$J$201,0))),"",IF(AND(V1061=INDEX(Matches!$G$2:$G$201,MATCH($A1061&amp;"-10",Matches!$J$2:$J$201,0)),W1061=INDEX(Matches!$H$2:$H$201,MATCH($A1061&amp;"-10",Matches!$J$2:$J$201,0))),5,IF(SIGN(V1061-W1061)&lt;&gt;SIGN(INDEX(Matches!$G$2:$G$201,MATCH($A1061&amp;"-10",Matches!$J$2:$J$201,0))-INDEX(Matches!$H$2:$H$201,MATCH($A1061&amp;"-10",Matches!$J$2:$J$201,0))),0,IF(V1061-W1061=INDEX(Matches!$G$2:$G$201,MATCH($A1061&amp;"-10",Matches!$J$2:$J$201,0))-INDEX(Matches!$H$2:$H$201,MATCH($A1061&amp;"-10",Matches!$J$2:$J$201,0)),3,2))))),""))</f>
        <v/>
      </c>
      <c r="AH1061" s="13" t="str">
        <f aca="false">IF($B1061="","",SUM(X1061:AG1061))</f>
        <v/>
      </c>
      <c r="AI1061" s="12" t="str">
        <f aca="false">IF($B1061="","",COUNTIF(X1061:AG1061,5))</f>
        <v/>
      </c>
      <c r="AJ1061" s="12" t="str">
        <f aca="false">IF($B1061="","",COUNTIF(X1061:AG1061,"&gt;=2"))</f>
        <v/>
      </c>
      <c r="AK1061" s="12" t="str">
        <f aca="false">IF($B1061="","",COUNT(X1061:AG1061))</f>
        <v/>
      </c>
    </row>
    <row r="1062" customFormat="false" ht="15" hidden="false" customHeight="false" outlineLevel="0" collapsed="false">
      <c r="A1062" s="7"/>
      <c r="B1062" s="7"/>
      <c r="C1062" s="11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12" t="str">
        <f aca="false">IF(OR($B1062="",D1062="",E1062=""),"",IFERROR(IF(OR(INDEX(Matches!$I$2:$I$201,MATCH($A1062&amp;"-1",Matches!$J$2:$J$201,0))="Void",INDEX(Matches!$G$2:$G$201,MATCH($A1062&amp;"-1",Matches!$J$2:$J$201,0))="",INDEX(Matches!$H$2:$H$201,MATCH($A1062&amp;"-1",Matches!$J$2:$J$201,0))=""),"",IF(AND($C1062&lt;&gt;"",INDEX(Matches!$F$2:$F$201,MATCH($A1062&amp;"-1",Matches!$J$2:$J$201,0))&lt;&gt;"",$C1062&gt;=INDEX(Matches!$F$2:$F$201,MATCH($A1062&amp;"-1",Matches!$J$2:$J$201,0))),"",IF(AND(D1062=INDEX(Matches!$G$2:$G$201,MATCH($A1062&amp;"-1",Matches!$J$2:$J$201,0)),E1062=INDEX(Matches!$H$2:$H$201,MATCH($A1062&amp;"-1",Matches!$J$2:$J$201,0))),5,IF(SIGN(D1062-E1062)&lt;&gt;SIGN(INDEX(Matches!$G$2:$G$201,MATCH($A1062&amp;"-1",Matches!$J$2:$J$201,0))-INDEX(Matches!$H$2:$H$201,MATCH($A1062&amp;"-1",Matches!$J$2:$J$201,0))),0,IF(D1062-E1062=INDEX(Matches!$G$2:$G$201,MATCH($A1062&amp;"-1",Matches!$J$2:$J$201,0))-INDEX(Matches!$H$2:$H$201,MATCH($A1062&amp;"-1",Matches!$J$2:$J$201,0)),3,2))))),""))</f>
        <v/>
      </c>
      <c r="Y1062" s="12" t="str">
        <f aca="false">IF(OR($B1062="",F1062="",G1062=""),"",IFERROR(IF(OR(INDEX(Matches!$I$2:$I$201,MATCH($A1062&amp;"-2",Matches!$J$2:$J$201,0))="Void",INDEX(Matches!$G$2:$G$201,MATCH($A1062&amp;"-2",Matches!$J$2:$J$201,0))="",INDEX(Matches!$H$2:$H$201,MATCH($A1062&amp;"-2",Matches!$J$2:$J$201,0))=""),"",IF(AND($C1062&lt;&gt;"",INDEX(Matches!$F$2:$F$201,MATCH($A1062&amp;"-2",Matches!$J$2:$J$201,0))&lt;&gt;"",$C1062&gt;=INDEX(Matches!$F$2:$F$201,MATCH($A1062&amp;"-2",Matches!$J$2:$J$201,0))),"",IF(AND(F1062=INDEX(Matches!$G$2:$G$201,MATCH($A1062&amp;"-2",Matches!$J$2:$J$201,0)),G1062=INDEX(Matches!$H$2:$H$201,MATCH($A1062&amp;"-2",Matches!$J$2:$J$201,0))),5,IF(SIGN(F1062-G1062)&lt;&gt;SIGN(INDEX(Matches!$G$2:$G$201,MATCH($A1062&amp;"-2",Matches!$J$2:$J$201,0))-INDEX(Matches!$H$2:$H$201,MATCH($A1062&amp;"-2",Matches!$J$2:$J$201,0))),0,IF(F1062-G1062=INDEX(Matches!$G$2:$G$201,MATCH($A1062&amp;"-2",Matches!$J$2:$J$201,0))-INDEX(Matches!$H$2:$H$201,MATCH($A1062&amp;"-2",Matches!$J$2:$J$201,0)),3,2))))),""))</f>
        <v/>
      </c>
      <c r="Z1062" s="12" t="str">
        <f aca="false">IF(OR($B1062="",H1062="",I1062=""),"",IFERROR(IF(OR(INDEX(Matches!$I$2:$I$201,MATCH($A1062&amp;"-3",Matches!$J$2:$J$201,0))="Void",INDEX(Matches!$G$2:$G$201,MATCH($A1062&amp;"-3",Matches!$J$2:$J$201,0))="",INDEX(Matches!$H$2:$H$201,MATCH($A1062&amp;"-3",Matches!$J$2:$J$201,0))=""),"",IF(AND($C1062&lt;&gt;"",INDEX(Matches!$F$2:$F$201,MATCH($A1062&amp;"-3",Matches!$J$2:$J$201,0))&lt;&gt;"",$C1062&gt;=INDEX(Matches!$F$2:$F$201,MATCH($A1062&amp;"-3",Matches!$J$2:$J$201,0))),"",IF(AND(H1062=INDEX(Matches!$G$2:$G$201,MATCH($A1062&amp;"-3",Matches!$J$2:$J$201,0)),I1062=INDEX(Matches!$H$2:$H$201,MATCH($A1062&amp;"-3",Matches!$J$2:$J$201,0))),5,IF(SIGN(H1062-I1062)&lt;&gt;SIGN(INDEX(Matches!$G$2:$G$201,MATCH($A1062&amp;"-3",Matches!$J$2:$J$201,0))-INDEX(Matches!$H$2:$H$201,MATCH($A1062&amp;"-3",Matches!$J$2:$J$201,0))),0,IF(H1062-I1062=INDEX(Matches!$G$2:$G$201,MATCH($A1062&amp;"-3",Matches!$J$2:$J$201,0))-INDEX(Matches!$H$2:$H$201,MATCH($A1062&amp;"-3",Matches!$J$2:$J$201,0)),3,2))))),""))</f>
        <v/>
      </c>
      <c r="AA1062" s="12" t="str">
        <f aca="false">IF(OR($B1062="",J1062="",K1062=""),"",IFERROR(IF(OR(INDEX(Matches!$I$2:$I$201,MATCH($A1062&amp;"-4",Matches!$J$2:$J$201,0))="Void",INDEX(Matches!$G$2:$G$201,MATCH($A1062&amp;"-4",Matches!$J$2:$J$201,0))="",INDEX(Matches!$H$2:$H$201,MATCH($A1062&amp;"-4",Matches!$J$2:$J$201,0))=""),"",IF(AND($C1062&lt;&gt;"",INDEX(Matches!$F$2:$F$201,MATCH($A1062&amp;"-4",Matches!$J$2:$J$201,0))&lt;&gt;"",$C1062&gt;=INDEX(Matches!$F$2:$F$201,MATCH($A1062&amp;"-4",Matches!$J$2:$J$201,0))),"",IF(AND(J1062=INDEX(Matches!$G$2:$G$201,MATCH($A1062&amp;"-4",Matches!$J$2:$J$201,0)),K1062=INDEX(Matches!$H$2:$H$201,MATCH($A1062&amp;"-4",Matches!$J$2:$J$201,0))),5,IF(SIGN(J1062-K1062)&lt;&gt;SIGN(INDEX(Matches!$G$2:$G$201,MATCH($A1062&amp;"-4",Matches!$J$2:$J$201,0))-INDEX(Matches!$H$2:$H$201,MATCH($A1062&amp;"-4",Matches!$J$2:$J$201,0))),0,IF(J1062-K1062=INDEX(Matches!$G$2:$G$201,MATCH($A1062&amp;"-4",Matches!$J$2:$J$201,0))-INDEX(Matches!$H$2:$H$201,MATCH($A1062&amp;"-4",Matches!$J$2:$J$201,0)),3,2))))),""))</f>
        <v/>
      </c>
      <c r="AB1062" s="12" t="str">
        <f aca="false">IF(OR($B1062="",L1062="",M1062=""),"",IFERROR(IF(OR(INDEX(Matches!$I$2:$I$201,MATCH($A1062&amp;"-5",Matches!$J$2:$J$201,0))="Void",INDEX(Matches!$G$2:$G$201,MATCH($A1062&amp;"-5",Matches!$J$2:$J$201,0))="",INDEX(Matches!$H$2:$H$201,MATCH($A1062&amp;"-5",Matches!$J$2:$J$201,0))=""),"",IF(AND($C1062&lt;&gt;"",INDEX(Matches!$F$2:$F$201,MATCH($A1062&amp;"-5",Matches!$J$2:$J$201,0))&lt;&gt;"",$C1062&gt;=INDEX(Matches!$F$2:$F$201,MATCH($A1062&amp;"-5",Matches!$J$2:$J$201,0))),"",IF(AND(L1062=INDEX(Matches!$G$2:$G$201,MATCH($A1062&amp;"-5",Matches!$J$2:$J$201,0)),M1062=INDEX(Matches!$H$2:$H$201,MATCH($A1062&amp;"-5",Matches!$J$2:$J$201,0))),5,IF(SIGN(L1062-M1062)&lt;&gt;SIGN(INDEX(Matches!$G$2:$G$201,MATCH($A1062&amp;"-5",Matches!$J$2:$J$201,0))-INDEX(Matches!$H$2:$H$201,MATCH($A1062&amp;"-5",Matches!$J$2:$J$201,0))),0,IF(L1062-M1062=INDEX(Matches!$G$2:$G$201,MATCH($A1062&amp;"-5",Matches!$J$2:$J$201,0))-INDEX(Matches!$H$2:$H$201,MATCH($A1062&amp;"-5",Matches!$J$2:$J$201,0)),3,2))))),""))</f>
        <v/>
      </c>
      <c r="AC1062" s="12" t="str">
        <f aca="false">IF(OR($B1062="",N1062="",O1062=""),"",IFERROR(IF(OR(INDEX(Matches!$I$2:$I$201,MATCH($A1062&amp;"-6",Matches!$J$2:$J$201,0))="Void",INDEX(Matches!$G$2:$G$201,MATCH($A1062&amp;"-6",Matches!$J$2:$J$201,0))="",INDEX(Matches!$H$2:$H$201,MATCH($A1062&amp;"-6",Matches!$J$2:$J$201,0))=""),"",IF(AND($C1062&lt;&gt;"",INDEX(Matches!$F$2:$F$201,MATCH($A1062&amp;"-6",Matches!$J$2:$J$201,0))&lt;&gt;"",$C1062&gt;=INDEX(Matches!$F$2:$F$201,MATCH($A1062&amp;"-6",Matches!$J$2:$J$201,0))),"",IF(AND(N1062=INDEX(Matches!$G$2:$G$201,MATCH($A1062&amp;"-6",Matches!$J$2:$J$201,0)),O1062=INDEX(Matches!$H$2:$H$201,MATCH($A1062&amp;"-6",Matches!$J$2:$J$201,0))),5,IF(SIGN(N1062-O1062)&lt;&gt;SIGN(INDEX(Matches!$G$2:$G$201,MATCH($A1062&amp;"-6",Matches!$J$2:$J$201,0))-INDEX(Matches!$H$2:$H$201,MATCH($A1062&amp;"-6",Matches!$J$2:$J$201,0))),0,IF(N1062-O1062=INDEX(Matches!$G$2:$G$201,MATCH($A1062&amp;"-6",Matches!$J$2:$J$201,0))-INDEX(Matches!$H$2:$H$201,MATCH($A1062&amp;"-6",Matches!$J$2:$J$201,0)),3,2))))),""))</f>
        <v/>
      </c>
      <c r="AD1062" s="12" t="str">
        <f aca="false">IF(OR($B1062="",P1062="",Q1062=""),"",IFERROR(IF(OR(INDEX(Matches!$I$2:$I$201,MATCH($A1062&amp;"-7",Matches!$J$2:$J$201,0))="Void",INDEX(Matches!$G$2:$G$201,MATCH($A1062&amp;"-7",Matches!$J$2:$J$201,0))="",INDEX(Matches!$H$2:$H$201,MATCH($A1062&amp;"-7",Matches!$J$2:$J$201,0))=""),"",IF(AND($C1062&lt;&gt;"",INDEX(Matches!$F$2:$F$201,MATCH($A1062&amp;"-7",Matches!$J$2:$J$201,0))&lt;&gt;"",$C1062&gt;=INDEX(Matches!$F$2:$F$201,MATCH($A1062&amp;"-7",Matches!$J$2:$J$201,0))),"",IF(AND(P1062=INDEX(Matches!$G$2:$G$201,MATCH($A1062&amp;"-7",Matches!$J$2:$J$201,0)),Q1062=INDEX(Matches!$H$2:$H$201,MATCH($A1062&amp;"-7",Matches!$J$2:$J$201,0))),5,IF(SIGN(P1062-Q1062)&lt;&gt;SIGN(INDEX(Matches!$G$2:$G$201,MATCH($A1062&amp;"-7",Matches!$J$2:$J$201,0))-INDEX(Matches!$H$2:$H$201,MATCH($A1062&amp;"-7",Matches!$J$2:$J$201,0))),0,IF(P1062-Q1062=INDEX(Matches!$G$2:$G$201,MATCH($A1062&amp;"-7",Matches!$J$2:$J$201,0))-INDEX(Matches!$H$2:$H$201,MATCH($A1062&amp;"-7",Matches!$J$2:$J$201,0)),3,2))))),""))</f>
        <v/>
      </c>
      <c r="AE1062" s="12" t="str">
        <f aca="false">IF(OR($B1062="",R1062="",S1062=""),"",IFERROR(IF(OR(INDEX(Matches!$I$2:$I$201,MATCH($A1062&amp;"-8",Matches!$J$2:$J$201,0))="Void",INDEX(Matches!$G$2:$G$201,MATCH($A1062&amp;"-8",Matches!$J$2:$J$201,0))="",INDEX(Matches!$H$2:$H$201,MATCH($A1062&amp;"-8",Matches!$J$2:$J$201,0))=""),"",IF(AND($C1062&lt;&gt;"",INDEX(Matches!$F$2:$F$201,MATCH($A1062&amp;"-8",Matches!$J$2:$J$201,0))&lt;&gt;"",$C1062&gt;=INDEX(Matches!$F$2:$F$201,MATCH($A1062&amp;"-8",Matches!$J$2:$J$201,0))),"",IF(AND(R1062=INDEX(Matches!$G$2:$G$201,MATCH($A1062&amp;"-8",Matches!$J$2:$J$201,0)),S1062=INDEX(Matches!$H$2:$H$201,MATCH($A1062&amp;"-8",Matches!$J$2:$J$201,0))),5,IF(SIGN(R1062-S1062)&lt;&gt;SIGN(INDEX(Matches!$G$2:$G$201,MATCH($A1062&amp;"-8",Matches!$J$2:$J$201,0))-INDEX(Matches!$H$2:$H$201,MATCH($A1062&amp;"-8",Matches!$J$2:$J$201,0))),0,IF(R1062-S1062=INDEX(Matches!$G$2:$G$201,MATCH($A1062&amp;"-8",Matches!$J$2:$J$201,0))-INDEX(Matches!$H$2:$H$201,MATCH($A1062&amp;"-8",Matches!$J$2:$J$201,0)),3,2))))),""))</f>
        <v/>
      </c>
      <c r="AF1062" s="12" t="str">
        <f aca="false">IF(OR($B1062="",T1062="",U1062=""),"",IFERROR(IF(OR(INDEX(Matches!$I$2:$I$201,MATCH($A1062&amp;"-9",Matches!$J$2:$J$201,0))="Void",INDEX(Matches!$G$2:$G$201,MATCH($A1062&amp;"-9",Matches!$J$2:$J$201,0))="",INDEX(Matches!$H$2:$H$201,MATCH($A1062&amp;"-9",Matches!$J$2:$J$201,0))=""),"",IF(AND($C1062&lt;&gt;"",INDEX(Matches!$F$2:$F$201,MATCH($A1062&amp;"-9",Matches!$J$2:$J$201,0))&lt;&gt;"",$C1062&gt;=INDEX(Matches!$F$2:$F$201,MATCH($A1062&amp;"-9",Matches!$J$2:$J$201,0))),"",IF(AND(T1062=INDEX(Matches!$G$2:$G$201,MATCH($A1062&amp;"-9",Matches!$J$2:$J$201,0)),U1062=INDEX(Matches!$H$2:$H$201,MATCH($A1062&amp;"-9",Matches!$J$2:$J$201,0))),5,IF(SIGN(T1062-U1062)&lt;&gt;SIGN(INDEX(Matches!$G$2:$G$201,MATCH($A1062&amp;"-9",Matches!$J$2:$J$201,0))-INDEX(Matches!$H$2:$H$201,MATCH($A1062&amp;"-9",Matches!$J$2:$J$201,0))),0,IF(T1062-U1062=INDEX(Matches!$G$2:$G$201,MATCH($A1062&amp;"-9",Matches!$J$2:$J$201,0))-INDEX(Matches!$H$2:$H$201,MATCH($A1062&amp;"-9",Matches!$J$2:$J$201,0)),3,2))))),""))</f>
        <v/>
      </c>
      <c r="AG1062" s="12" t="str">
        <f aca="false">IF(OR($B1062="",V1062="",W1062=""),"",IFERROR(IF(OR(INDEX(Matches!$I$2:$I$201,MATCH($A1062&amp;"-10",Matches!$J$2:$J$201,0))="Void",INDEX(Matches!$G$2:$G$201,MATCH($A1062&amp;"-10",Matches!$J$2:$J$201,0))="",INDEX(Matches!$H$2:$H$201,MATCH($A1062&amp;"-10",Matches!$J$2:$J$201,0))=""),"",IF(AND($C1062&lt;&gt;"",INDEX(Matches!$F$2:$F$201,MATCH($A1062&amp;"-10",Matches!$J$2:$J$201,0))&lt;&gt;"",$C1062&gt;=INDEX(Matches!$F$2:$F$201,MATCH($A1062&amp;"-10",Matches!$J$2:$J$201,0))),"",IF(AND(V1062=INDEX(Matches!$G$2:$G$201,MATCH($A1062&amp;"-10",Matches!$J$2:$J$201,0)),W1062=INDEX(Matches!$H$2:$H$201,MATCH($A1062&amp;"-10",Matches!$J$2:$J$201,0))),5,IF(SIGN(V1062-W1062)&lt;&gt;SIGN(INDEX(Matches!$G$2:$G$201,MATCH($A1062&amp;"-10",Matches!$J$2:$J$201,0))-INDEX(Matches!$H$2:$H$201,MATCH($A1062&amp;"-10",Matches!$J$2:$J$201,0))),0,IF(V1062-W1062=INDEX(Matches!$G$2:$G$201,MATCH($A1062&amp;"-10",Matches!$J$2:$J$201,0))-INDEX(Matches!$H$2:$H$201,MATCH($A1062&amp;"-10",Matches!$J$2:$J$201,0)),3,2))))),""))</f>
        <v/>
      </c>
      <c r="AH1062" s="13" t="str">
        <f aca="false">IF($B1062="","",SUM(X1062:AG1062))</f>
        <v/>
      </c>
      <c r="AI1062" s="12" t="str">
        <f aca="false">IF($B1062="","",COUNTIF(X1062:AG1062,5))</f>
        <v/>
      </c>
      <c r="AJ1062" s="12" t="str">
        <f aca="false">IF($B1062="","",COUNTIF(X1062:AG1062,"&gt;=2"))</f>
        <v/>
      </c>
      <c r="AK1062" s="12" t="str">
        <f aca="false">IF($B1062="","",COUNT(X1062:AG1062))</f>
        <v/>
      </c>
    </row>
    <row r="1063" customFormat="false" ht="15" hidden="false" customHeight="false" outlineLevel="0" collapsed="false">
      <c r="A1063" s="7"/>
      <c r="B1063" s="7"/>
      <c r="C1063" s="11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12" t="str">
        <f aca="false">IF(OR($B1063="",D1063="",E1063=""),"",IFERROR(IF(OR(INDEX(Matches!$I$2:$I$201,MATCH($A1063&amp;"-1",Matches!$J$2:$J$201,0))="Void",INDEX(Matches!$G$2:$G$201,MATCH($A1063&amp;"-1",Matches!$J$2:$J$201,0))="",INDEX(Matches!$H$2:$H$201,MATCH($A1063&amp;"-1",Matches!$J$2:$J$201,0))=""),"",IF(AND($C1063&lt;&gt;"",INDEX(Matches!$F$2:$F$201,MATCH($A1063&amp;"-1",Matches!$J$2:$J$201,0))&lt;&gt;"",$C1063&gt;=INDEX(Matches!$F$2:$F$201,MATCH($A1063&amp;"-1",Matches!$J$2:$J$201,0))),"",IF(AND(D1063=INDEX(Matches!$G$2:$G$201,MATCH($A1063&amp;"-1",Matches!$J$2:$J$201,0)),E1063=INDEX(Matches!$H$2:$H$201,MATCH($A1063&amp;"-1",Matches!$J$2:$J$201,0))),5,IF(SIGN(D1063-E1063)&lt;&gt;SIGN(INDEX(Matches!$G$2:$G$201,MATCH($A1063&amp;"-1",Matches!$J$2:$J$201,0))-INDEX(Matches!$H$2:$H$201,MATCH($A1063&amp;"-1",Matches!$J$2:$J$201,0))),0,IF(D1063-E1063=INDEX(Matches!$G$2:$G$201,MATCH($A1063&amp;"-1",Matches!$J$2:$J$201,0))-INDEX(Matches!$H$2:$H$201,MATCH($A1063&amp;"-1",Matches!$J$2:$J$201,0)),3,2))))),""))</f>
        <v/>
      </c>
      <c r="Y1063" s="12" t="str">
        <f aca="false">IF(OR($B1063="",F1063="",G1063=""),"",IFERROR(IF(OR(INDEX(Matches!$I$2:$I$201,MATCH($A1063&amp;"-2",Matches!$J$2:$J$201,0))="Void",INDEX(Matches!$G$2:$G$201,MATCH($A1063&amp;"-2",Matches!$J$2:$J$201,0))="",INDEX(Matches!$H$2:$H$201,MATCH($A1063&amp;"-2",Matches!$J$2:$J$201,0))=""),"",IF(AND($C1063&lt;&gt;"",INDEX(Matches!$F$2:$F$201,MATCH($A1063&amp;"-2",Matches!$J$2:$J$201,0))&lt;&gt;"",$C1063&gt;=INDEX(Matches!$F$2:$F$201,MATCH($A1063&amp;"-2",Matches!$J$2:$J$201,0))),"",IF(AND(F1063=INDEX(Matches!$G$2:$G$201,MATCH($A1063&amp;"-2",Matches!$J$2:$J$201,0)),G1063=INDEX(Matches!$H$2:$H$201,MATCH($A1063&amp;"-2",Matches!$J$2:$J$201,0))),5,IF(SIGN(F1063-G1063)&lt;&gt;SIGN(INDEX(Matches!$G$2:$G$201,MATCH($A1063&amp;"-2",Matches!$J$2:$J$201,0))-INDEX(Matches!$H$2:$H$201,MATCH($A1063&amp;"-2",Matches!$J$2:$J$201,0))),0,IF(F1063-G1063=INDEX(Matches!$G$2:$G$201,MATCH($A1063&amp;"-2",Matches!$J$2:$J$201,0))-INDEX(Matches!$H$2:$H$201,MATCH($A1063&amp;"-2",Matches!$J$2:$J$201,0)),3,2))))),""))</f>
        <v/>
      </c>
      <c r="Z1063" s="12" t="str">
        <f aca="false">IF(OR($B1063="",H1063="",I1063=""),"",IFERROR(IF(OR(INDEX(Matches!$I$2:$I$201,MATCH($A1063&amp;"-3",Matches!$J$2:$J$201,0))="Void",INDEX(Matches!$G$2:$G$201,MATCH($A1063&amp;"-3",Matches!$J$2:$J$201,0))="",INDEX(Matches!$H$2:$H$201,MATCH($A1063&amp;"-3",Matches!$J$2:$J$201,0))=""),"",IF(AND($C1063&lt;&gt;"",INDEX(Matches!$F$2:$F$201,MATCH($A1063&amp;"-3",Matches!$J$2:$J$201,0))&lt;&gt;"",$C1063&gt;=INDEX(Matches!$F$2:$F$201,MATCH($A1063&amp;"-3",Matches!$J$2:$J$201,0))),"",IF(AND(H1063=INDEX(Matches!$G$2:$G$201,MATCH($A1063&amp;"-3",Matches!$J$2:$J$201,0)),I1063=INDEX(Matches!$H$2:$H$201,MATCH($A1063&amp;"-3",Matches!$J$2:$J$201,0))),5,IF(SIGN(H1063-I1063)&lt;&gt;SIGN(INDEX(Matches!$G$2:$G$201,MATCH($A1063&amp;"-3",Matches!$J$2:$J$201,0))-INDEX(Matches!$H$2:$H$201,MATCH($A1063&amp;"-3",Matches!$J$2:$J$201,0))),0,IF(H1063-I1063=INDEX(Matches!$G$2:$G$201,MATCH($A1063&amp;"-3",Matches!$J$2:$J$201,0))-INDEX(Matches!$H$2:$H$201,MATCH($A1063&amp;"-3",Matches!$J$2:$J$201,0)),3,2))))),""))</f>
        <v/>
      </c>
      <c r="AA1063" s="12" t="str">
        <f aca="false">IF(OR($B1063="",J1063="",K1063=""),"",IFERROR(IF(OR(INDEX(Matches!$I$2:$I$201,MATCH($A1063&amp;"-4",Matches!$J$2:$J$201,0))="Void",INDEX(Matches!$G$2:$G$201,MATCH($A1063&amp;"-4",Matches!$J$2:$J$201,0))="",INDEX(Matches!$H$2:$H$201,MATCH($A1063&amp;"-4",Matches!$J$2:$J$201,0))=""),"",IF(AND($C1063&lt;&gt;"",INDEX(Matches!$F$2:$F$201,MATCH($A1063&amp;"-4",Matches!$J$2:$J$201,0))&lt;&gt;"",$C1063&gt;=INDEX(Matches!$F$2:$F$201,MATCH($A1063&amp;"-4",Matches!$J$2:$J$201,0))),"",IF(AND(J1063=INDEX(Matches!$G$2:$G$201,MATCH($A1063&amp;"-4",Matches!$J$2:$J$201,0)),K1063=INDEX(Matches!$H$2:$H$201,MATCH($A1063&amp;"-4",Matches!$J$2:$J$201,0))),5,IF(SIGN(J1063-K1063)&lt;&gt;SIGN(INDEX(Matches!$G$2:$G$201,MATCH($A1063&amp;"-4",Matches!$J$2:$J$201,0))-INDEX(Matches!$H$2:$H$201,MATCH($A1063&amp;"-4",Matches!$J$2:$J$201,0))),0,IF(J1063-K1063=INDEX(Matches!$G$2:$G$201,MATCH($A1063&amp;"-4",Matches!$J$2:$J$201,0))-INDEX(Matches!$H$2:$H$201,MATCH($A1063&amp;"-4",Matches!$J$2:$J$201,0)),3,2))))),""))</f>
        <v/>
      </c>
      <c r="AB1063" s="12" t="str">
        <f aca="false">IF(OR($B1063="",L1063="",M1063=""),"",IFERROR(IF(OR(INDEX(Matches!$I$2:$I$201,MATCH($A1063&amp;"-5",Matches!$J$2:$J$201,0))="Void",INDEX(Matches!$G$2:$G$201,MATCH($A1063&amp;"-5",Matches!$J$2:$J$201,0))="",INDEX(Matches!$H$2:$H$201,MATCH($A1063&amp;"-5",Matches!$J$2:$J$201,0))=""),"",IF(AND($C1063&lt;&gt;"",INDEX(Matches!$F$2:$F$201,MATCH($A1063&amp;"-5",Matches!$J$2:$J$201,0))&lt;&gt;"",$C1063&gt;=INDEX(Matches!$F$2:$F$201,MATCH($A1063&amp;"-5",Matches!$J$2:$J$201,0))),"",IF(AND(L1063=INDEX(Matches!$G$2:$G$201,MATCH($A1063&amp;"-5",Matches!$J$2:$J$201,0)),M1063=INDEX(Matches!$H$2:$H$201,MATCH($A1063&amp;"-5",Matches!$J$2:$J$201,0))),5,IF(SIGN(L1063-M1063)&lt;&gt;SIGN(INDEX(Matches!$G$2:$G$201,MATCH($A1063&amp;"-5",Matches!$J$2:$J$201,0))-INDEX(Matches!$H$2:$H$201,MATCH($A1063&amp;"-5",Matches!$J$2:$J$201,0))),0,IF(L1063-M1063=INDEX(Matches!$G$2:$G$201,MATCH($A1063&amp;"-5",Matches!$J$2:$J$201,0))-INDEX(Matches!$H$2:$H$201,MATCH($A1063&amp;"-5",Matches!$J$2:$J$201,0)),3,2))))),""))</f>
        <v/>
      </c>
      <c r="AC1063" s="12" t="str">
        <f aca="false">IF(OR($B1063="",N1063="",O1063=""),"",IFERROR(IF(OR(INDEX(Matches!$I$2:$I$201,MATCH($A1063&amp;"-6",Matches!$J$2:$J$201,0))="Void",INDEX(Matches!$G$2:$G$201,MATCH($A1063&amp;"-6",Matches!$J$2:$J$201,0))="",INDEX(Matches!$H$2:$H$201,MATCH($A1063&amp;"-6",Matches!$J$2:$J$201,0))=""),"",IF(AND($C1063&lt;&gt;"",INDEX(Matches!$F$2:$F$201,MATCH($A1063&amp;"-6",Matches!$J$2:$J$201,0))&lt;&gt;"",$C1063&gt;=INDEX(Matches!$F$2:$F$201,MATCH($A1063&amp;"-6",Matches!$J$2:$J$201,0))),"",IF(AND(N1063=INDEX(Matches!$G$2:$G$201,MATCH($A1063&amp;"-6",Matches!$J$2:$J$201,0)),O1063=INDEX(Matches!$H$2:$H$201,MATCH($A1063&amp;"-6",Matches!$J$2:$J$201,0))),5,IF(SIGN(N1063-O1063)&lt;&gt;SIGN(INDEX(Matches!$G$2:$G$201,MATCH($A1063&amp;"-6",Matches!$J$2:$J$201,0))-INDEX(Matches!$H$2:$H$201,MATCH($A1063&amp;"-6",Matches!$J$2:$J$201,0))),0,IF(N1063-O1063=INDEX(Matches!$G$2:$G$201,MATCH($A1063&amp;"-6",Matches!$J$2:$J$201,0))-INDEX(Matches!$H$2:$H$201,MATCH($A1063&amp;"-6",Matches!$J$2:$J$201,0)),3,2))))),""))</f>
        <v/>
      </c>
      <c r="AD1063" s="12" t="str">
        <f aca="false">IF(OR($B1063="",P1063="",Q1063=""),"",IFERROR(IF(OR(INDEX(Matches!$I$2:$I$201,MATCH($A1063&amp;"-7",Matches!$J$2:$J$201,0))="Void",INDEX(Matches!$G$2:$G$201,MATCH($A1063&amp;"-7",Matches!$J$2:$J$201,0))="",INDEX(Matches!$H$2:$H$201,MATCH($A1063&amp;"-7",Matches!$J$2:$J$201,0))=""),"",IF(AND($C1063&lt;&gt;"",INDEX(Matches!$F$2:$F$201,MATCH($A1063&amp;"-7",Matches!$J$2:$J$201,0))&lt;&gt;"",$C1063&gt;=INDEX(Matches!$F$2:$F$201,MATCH($A1063&amp;"-7",Matches!$J$2:$J$201,0))),"",IF(AND(P1063=INDEX(Matches!$G$2:$G$201,MATCH($A1063&amp;"-7",Matches!$J$2:$J$201,0)),Q1063=INDEX(Matches!$H$2:$H$201,MATCH($A1063&amp;"-7",Matches!$J$2:$J$201,0))),5,IF(SIGN(P1063-Q1063)&lt;&gt;SIGN(INDEX(Matches!$G$2:$G$201,MATCH($A1063&amp;"-7",Matches!$J$2:$J$201,0))-INDEX(Matches!$H$2:$H$201,MATCH($A1063&amp;"-7",Matches!$J$2:$J$201,0))),0,IF(P1063-Q1063=INDEX(Matches!$G$2:$G$201,MATCH($A1063&amp;"-7",Matches!$J$2:$J$201,0))-INDEX(Matches!$H$2:$H$201,MATCH($A1063&amp;"-7",Matches!$J$2:$J$201,0)),3,2))))),""))</f>
        <v/>
      </c>
      <c r="AE1063" s="12" t="str">
        <f aca="false">IF(OR($B1063="",R1063="",S1063=""),"",IFERROR(IF(OR(INDEX(Matches!$I$2:$I$201,MATCH($A1063&amp;"-8",Matches!$J$2:$J$201,0))="Void",INDEX(Matches!$G$2:$G$201,MATCH($A1063&amp;"-8",Matches!$J$2:$J$201,0))="",INDEX(Matches!$H$2:$H$201,MATCH($A1063&amp;"-8",Matches!$J$2:$J$201,0))=""),"",IF(AND($C1063&lt;&gt;"",INDEX(Matches!$F$2:$F$201,MATCH($A1063&amp;"-8",Matches!$J$2:$J$201,0))&lt;&gt;"",$C1063&gt;=INDEX(Matches!$F$2:$F$201,MATCH($A1063&amp;"-8",Matches!$J$2:$J$201,0))),"",IF(AND(R1063=INDEX(Matches!$G$2:$G$201,MATCH($A1063&amp;"-8",Matches!$J$2:$J$201,0)),S1063=INDEX(Matches!$H$2:$H$201,MATCH($A1063&amp;"-8",Matches!$J$2:$J$201,0))),5,IF(SIGN(R1063-S1063)&lt;&gt;SIGN(INDEX(Matches!$G$2:$G$201,MATCH($A1063&amp;"-8",Matches!$J$2:$J$201,0))-INDEX(Matches!$H$2:$H$201,MATCH($A1063&amp;"-8",Matches!$J$2:$J$201,0))),0,IF(R1063-S1063=INDEX(Matches!$G$2:$G$201,MATCH($A1063&amp;"-8",Matches!$J$2:$J$201,0))-INDEX(Matches!$H$2:$H$201,MATCH($A1063&amp;"-8",Matches!$J$2:$J$201,0)),3,2))))),""))</f>
        <v/>
      </c>
      <c r="AF1063" s="12" t="str">
        <f aca="false">IF(OR($B1063="",T1063="",U1063=""),"",IFERROR(IF(OR(INDEX(Matches!$I$2:$I$201,MATCH($A1063&amp;"-9",Matches!$J$2:$J$201,0))="Void",INDEX(Matches!$G$2:$G$201,MATCH($A1063&amp;"-9",Matches!$J$2:$J$201,0))="",INDEX(Matches!$H$2:$H$201,MATCH($A1063&amp;"-9",Matches!$J$2:$J$201,0))=""),"",IF(AND($C1063&lt;&gt;"",INDEX(Matches!$F$2:$F$201,MATCH($A1063&amp;"-9",Matches!$J$2:$J$201,0))&lt;&gt;"",$C1063&gt;=INDEX(Matches!$F$2:$F$201,MATCH($A1063&amp;"-9",Matches!$J$2:$J$201,0))),"",IF(AND(T1063=INDEX(Matches!$G$2:$G$201,MATCH($A1063&amp;"-9",Matches!$J$2:$J$201,0)),U1063=INDEX(Matches!$H$2:$H$201,MATCH($A1063&amp;"-9",Matches!$J$2:$J$201,0))),5,IF(SIGN(T1063-U1063)&lt;&gt;SIGN(INDEX(Matches!$G$2:$G$201,MATCH($A1063&amp;"-9",Matches!$J$2:$J$201,0))-INDEX(Matches!$H$2:$H$201,MATCH($A1063&amp;"-9",Matches!$J$2:$J$201,0))),0,IF(T1063-U1063=INDEX(Matches!$G$2:$G$201,MATCH($A1063&amp;"-9",Matches!$J$2:$J$201,0))-INDEX(Matches!$H$2:$H$201,MATCH($A1063&amp;"-9",Matches!$J$2:$J$201,0)),3,2))))),""))</f>
        <v/>
      </c>
      <c r="AG1063" s="12" t="str">
        <f aca="false">IF(OR($B1063="",V1063="",W1063=""),"",IFERROR(IF(OR(INDEX(Matches!$I$2:$I$201,MATCH($A1063&amp;"-10",Matches!$J$2:$J$201,0))="Void",INDEX(Matches!$G$2:$G$201,MATCH($A1063&amp;"-10",Matches!$J$2:$J$201,0))="",INDEX(Matches!$H$2:$H$201,MATCH($A1063&amp;"-10",Matches!$J$2:$J$201,0))=""),"",IF(AND($C1063&lt;&gt;"",INDEX(Matches!$F$2:$F$201,MATCH($A1063&amp;"-10",Matches!$J$2:$J$201,0))&lt;&gt;"",$C1063&gt;=INDEX(Matches!$F$2:$F$201,MATCH($A1063&amp;"-10",Matches!$J$2:$J$201,0))),"",IF(AND(V1063=INDEX(Matches!$G$2:$G$201,MATCH($A1063&amp;"-10",Matches!$J$2:$J$201,0)),W1063=INDEX(Matches!$H$2:$H$201,MATCH($A1063&amp;"-10",Matches!$J$2:$J$201,0))),5,IF(SIGN(V1063-W1063)&lt;&gt;SIGN(INDEX(Matches!$G$2:$G$201,MATCH($A1063&amp;"-10",Matches!$J$2:$J$201,0))-INDEX(Matches!$H$2:$H$201,MATCH($A1063&amp;"-10",Matches!$J$2:$J$201,0))),0,IF(V1063-W1063=INDEX(Matches!$G$2:$G$201,MATCH($A1063&amp;"-10",Matches!$J$2:$J$201,0))-INDEX(Matches!$H$2:$H$201,MATCH($A1063&amp;"-10",Matches!$J$2:$J$201,0)),3,2))))),""))</f>
        <v/>
      </c>
      <c r="AH1063" s="13" t="str">
        <f aca="false">IF($B1063="","",SUM(X1063:AG1063))</f>
        <v/>
      </c>
      <c r="AI1063" s="12" t="str">
        <f aca="false">IF($B1063="","",COUNTIF(X1063:AG1063,5))</f>
        <v/>
      </c>
      <c r="AJ1063" s="12" t="str">
        <f aca="false">IF($B1063="","",COUNTIF(X1063:AG1063,"&gt;=2"))</f>
        <v/>
      </c>
      <c r="AK1063" s="12" t="str">
        <f aca="false">IF($B1063="","",COUNT(X1063:AG1063))</f>
        <v/>
      </c>
    </row>
    <row r="1064" customFormat="false" ht="15" hidden="false" customHeight="false" outlineLevel="0" collapsed="false">
      <c r="A1064" s="7"/>
      <c r="B1064" s="7"/>
      <c r="C1064" s="11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12" t="str">
        <f aca="false">IF(OR($B1064="",D1064="",E1064=""),"",IFERROR(IF(OR(INDEX(Matches!$I$2:$I$201,MATCH($A1064&amp;"-1",Matches!$J$2:$J$201,0))="Void",INDEX(Matches!$G$2:$G$201,MATCH($A1064&amp;"-1",Matches!$J$2:$J$201,0))="",INDEX(Matches!$H$2:$H$201,MATCH($A1064&amp;"-1",Matches!$J$2:$J$201,0))=""),"",IF(AND($C1064&lt;&gt;"",INDEX(Matches!$F$2:$F$201,MATCH($A1064&amp;"-1",Matches!$J$2:$J$201,0))&lt;&gt;"",$C1064&gt;=INDEX(Matches!$F$2:$F$201,MATCH($A1064&amp;"-1",Matches!$J$2:$J$201,0))),"",IF(AND(D1064=INDEX(Matches!$G$2:$G$201,MATCH($A1064&amp;"-1",Matches!$J$2:$J$201,0)),E1064=INDEX(Matches!$H$2:$H$201,MATCH($A1064&amp;"-1",Matches!$J$2:$J$201,0))),5,IF(SIGN(D1064-E1064)&lt;&gt;SIGN(INDEX(Matches!$G$2:$G$201,MATCH($A1064&amp;"-1",Matches!$J$2:$J$201,0))-INDEX(Matches!$H$2:$H$201,MATCH($A1064&amp;"-1",Matches!$J$2:$J$201,0))),0,IF(D1064-E1064=INDEX(Matches!$G$2:$G$201,MATCH($A1064&amp;"-1",Matches!$J$2:$J$201,0))-INDEX(Matches!$H$2:$H$201,MATCH($A1064&amp;"-1",Matches!$J$2:$J$201,0)),3,2))))),""))</f>
        <v/>
      </c>
      <c r="Y1064" s="12" t="str">
        <f aca="false">IF(OR($B1064="",F1064="",G1064=""),"",IFERROR(IF(OR(INDEX(Matches!$I$2:$I$201,MATCH($A1064&amp;"-2",Matches!$J$2:$J$201,0))="Void",INDEX(Matches!$G$2:$G$201,MATCH($A1064&amp;"-2",Matches!$J$2:$J$201,0))="",INDEX(Matches!$H$2:$H$201,MATCH($A1064&amp;"-2",Matches!$J$2:$J$201,0))=""),"",IF(AND($C1064&lt;&gt;"",INDEX(Matches!$F$2:$F$201,MATCH($A1064&amp;"-2",Matches!$J$2:$J$201,0))&lt;&gt;"",$C1064&gt;=INDEX(Matches!$F$2:$F$201,MATCH($A1064&amp;"-2",Matches!$J$2:$J$201,0))),"",IF(AND(F1064=INDEX(Matches!$G$2:$G$201,MATCH($A1064&amp;"-2",Matches!$J$2:$J$201,0)),G1064=INDEX(Matches!$H$2:$H$201,MATCH($A1064&amp;"-2",Matches!$J$2:$J$201,0))),5,IF(SIGN(F1064-G1064)&lt;&gt;SIGN(INDEX(Matches!$G$2:$G$201,MATCH($A1064&amp;"-2",Matches!$J$2:$J$201,0))-INDEX(Matches!$H$2:$H$201,MATCH($A1064&amp;"-2",Matches!$J$2:$J$201,0))),0,IF(F1064-G1064=INDEX(Matches!$G$2:$G$201,MATCH($A1064&amp;"-2",Matches!$J$2:$J$201,0))-INDEX(Matches!$H$2:$H$201,MATCH($A1064&amp;"-2",Matches!$J$2:$J$201,0)),3,2))))),""))</f>
        <v/>
      </c>
      <c r="Z1064" s="12" t="str">
        <f aca="false">IF(OR($B1064="",H1064="",I1064=""),"",IFERROR(IF(OR(INDEX(Matches!$I$2:$I$201,MATCH($A1064&amp;"-3",Matches!$J$2:$J$201,0))="Void",INDEX(Matches!$G$2:$G$201,MATCH($A1064&amp;"-3",Matches!$J$2:$J$201,0))="",INDEX(Matches!$H$2:$H$201,MATCH($A1064&amp;"-3",Matches!$J$2:$J$201,0))=""),"",IF(AND($C1064&lt;&gt;"",INDEX(Matches!$F$2:$F$201,MATCH($A1064&amp;"-3",Matches!$J$2:$J$201,0))&lt;&gt;"",$C1064&gt;=INDEX(Matches!$F$2:$F$201,MATCH($A1064&amp;"-3",Matches!$J$2:$J$201,0))),"",IF(AND(H1064=INDEX(Matches!$G$2:$G$201,MATCH($A1064&amp;"-3",Matches!$J$2:$J$201,0)),I1064=INDEX(Matches!$H$2:$H$201,MATCH($A1064&amp;"-3",Matches!$J$2:$J$201,0))),5,IF(SIGN(H1064-I1064)&lt;&gt;SIGN(INDEX(Matches!$G$2:$G$201,MATCH($A1064&amp;"-3",Matches!$J$2:$J$201,0))-INDEX(Matches!$H$2:$H$201,MATCH($A1064&amp;"-3",Matches!$J$2:$J$201,0))),0,IF(H1064-I1064=INDEX(Matches!$G$2:$G$201,MATCH($A1064&amp;"-3",Matches!$J$2:$J$201,0))-INDEX(Matches!$H$2:$H$201,MATCH($A1064&amp;"-3",Matches!$J$2:$J$201,0)),3,2))))),""))</f>
        <v/>
      </c>
      <c r="AA1064" s="12" t="str">
        <f aca="false">IF(OR($B1064="",J1064="",K1064=""),"",IFERROR(IF(OR(INDEX(Matches!$I$2:$I$201,MATCH($A1064&amp;"-4",Matches!$J$2:$J$201,0))="Void",INDEX(Matches!$G$2:$G$201,MATCH($A1064&amp;"-4",Matches!$J$2:$J$201,0))="",INDEX(Matches!$H$2:$H$201,MATCH($A1064&amp;"-4",Matches!$J$2:$J$201,0))=""),"",IF(AND($C1064&lt;&gt;"",INDEX(Matches!$F$2:$F$201,MATCH($A1064&amp;"-4",Matches!$J$2:$J$201,0))&lt;&gt;"",$C1064&gt;=INDEX(Matches!$F$2:$F$201,MATCH($A1064&amp;"-4",Matches!$J$2:$J$201,0))),"",IF(AND(J1064=INDEX(Matches!$G$2:$G$201,MATCH($A1064&amp;"-4",Matches!$J$2:$J$201,0)),K1064=INDEX(Matches!$H$2:$H$201,MATCH($A1064&amp;"-4",Matches!$J$2:$J$201,0))),5,IF(SIGN(J1064-K1064)&lt;&gt;SIGN(INDEX(Matches!$G$2:$G$201,MATCH($A1064&amp;"-4",Matches!$J$2:$J$201,0))-INDEX(Matches!$H$2:$H$201,MATCH($A1064&amp;"-4",Matches!$J$2:$J$201,0))),0,IF(J1064-K1064=INDEX(Matches!$G$2:$G$201,MATCH($A1064&amp;"-4",Matches!$J$2:$J$201,0))-INDEX(Matches!$H$2:$H$201,MATCH($A1064&amp;"-4",Matches!$J$2:$J$201,0)),3,2))))),""))</f>
        <v/>
      </c>
      <c r="AB1064" s="12" t="str">
        <f aca="false">IF(OR($B1064="",L1064="",M1064=""),"",IFERROR(IF(OR(INDEX(Matches!$I$2:$I$201,MATCH($A1064&amp;"-5",Matches!$J$2:$J$201,0))="Void",INDEX(Matches!$G$2:$G$201,MATCH($A1064&amp;"-5",Matches!$J$2:$J$201,0))="",INDEX(Matches!$H$2:$H$201,MATCH($A1064&amp;"-5",Matches!$J$2:$J$201,0))=""),"",IF(AND($C1064&lt;&gt;"",INDEX(Matches!$F$2:$F$201,MATCH($A1064&amp;"-5",Matches!$J$2:$J$201,0))&lt;&gt;"",$C1064&gt;=INDEX(Matches!$F$2:$F$201,MATCH($A1064&amp;"-5",Matches!$J$2:$J$201,0))),"",IF(AND(L1064=INDEX(Matches!$G$2:$G$201,MATCH($A1064&amp;"-5",Matches!$J$2:$J$201,0)),M1064=INDEX(Matches!$H$2:$H$201,MATCH($A1064&amp;"-5",Matches!$J$2:$J$201,0))),5,IF(SIGN(L1064-M1064)&lt;&gt;SIGN(INDEX(Matches!$G$2:$G$201,MATCH($A1064&amp;"-5",Matches!$J$2:$J$201,0))-INDEX(Matches!$H$2:$H$201,MATCH($A1064&amp;"-5",Matches!$J$2:$J$201,0))),0,IF(L1064-M1064=INDEX(Matches!$G$2:$G$201,MATCH($A1064&amp;"-5",Matches!$J$2:$J$201,0))-INDEX(Matches!$H$2:$H$201,MATCH($A1064&amp;"-5",Matches!$J$2:$J$201,0)),3,2))))),""))</f>
        <v/>
      </c>
      <c r="AC1064" s="12" t="str">
        <f aca="false">IF(OR($B1064="",N1064="",O1064=""),"",IFERROR(IF(OR(INDEX(Matches!$I$2:$I$201,MATCH($A1064&amp;"-6",Matches!$J$2:$J$201,0))="Void",INDEX(Matches!$G$2:$G$201,MATCH($A1064&amp;"-6",Matches!$J$2:$J$201,0))="",INDEX(Matches!$H$2:$H$201,MATCH($A1064&amp;"-6",Matches!$J$2:$J$201,0))=""),"",IF(AND($C1064&lt;&gt;"",INDEX(Matches!$F$2:$F$201,MATCH($A1064&amp;"-6",Matches!$J$2:$J$201,0))&lt;&gt;"",$C1064&gt;=INDEX(Matches!$F$2:$F$201,MATCH($A1064&amp;"-6",Matches!$J$2:$J$201,0))),"",IF(AND(N1064=INDEX(Matches!$G$2:$G$201,MATCH($A1064&amp;"-6",Matches!$J$2:$J$201,0)),O1064=INDEX(Matches!$H$2:$H$201,MATCH($A1064&amp;"-6",Matches!$J$2:$J$201,0))),5,IF(SIGN(N1064-O1064)&lt;&gt;SIGN(INDEX(Matches!$G$2:$G$201,MATCH($A1064&amp;"-6",Matches!$J$2:$J$201,0))-INDEX(Matches!$H$2:$H$201,MATCH($A1064&amp;"-6",Matches!$J$2:$J$201,0))),0,IF(N1064-O1064=INDEX(Matches!$G$2:$G$201,MATCH($A1064&amp;"-6",Matches!$J$2:$J$201,0))-INDEX(Matches!$H$2:$H$201,MATCH($A1064&amp;"-6",Matches!$J$2:$J$201,0)),3,2))))),""))</f>
        <v/>
      </c>
      <c r="AD1064" s="12" t="str">
        <f aca="false">IF(OR($B1064="",P1064="",Q1064=""),"",IFERROR(IF(OR(INDEX(Matches!$I$2:$I$201,MATCH($A1064&amp;"-7",Matches!$J$2:$J$201,0))="Void",INDEX(Matches!$G$2:$G$201,MATCH($A1064&amp;"-7",Matches!$J$2:$J$201,0))="",INDEX(Matches!$H$2:$H$201,MATCH($A1064&amp;"-7",Matches!$J$2:$J$201,0))=""),"",IF(AND($C1064&lt;&gt;"",INDEX(Matches!$F$2:$F$201,MATCH($A1064&amp;"-7",Matches!$J$2:$J$201,0))&lt;&gt;"",$C1064&gt;=INDEX(Matches!$F$2:$F$201,MATCH($A1064&amp;"-7",Matches!$J$2:$J$201,0))),"",IF(AND(P1064=INDEX(Matches!$G$2:$G$201,MATCH($A1064&amp;"-7",Matches!$J$2:$J$201,0)),Q1064=INDEX(Matches!$H$2:$H$201,MATCH($A1064&amp;"-7",Matches!$J$2:$J$201,0))),5,IF(SIGN(P1064-Q1064)&lt;&gt;SIGN(INDEX(Matches!$G$2:$G$201,MATCH($A1064&amp;"-7",Matches!$J$2:$J$201,0))-INDEX(Matches!$H$2:$H$201,MATCH($A1064&amp;"-7",Matches!$J$2:$J$201,0))),0,IF(P1064-Q1064=INDEX(Matches!$G$2:$G$201,MATCH($A1064&amp;"-7",Matches!$J$2:$J$201,0))-INDEX(Matches!$H$2:$H$201,MATCH($A1064&amp;"-7",Matches!$J$2:$J$201,0)),3,2))))),""))</f>
        <v/>
      </c>
      <c r="AE1064" s="12" t="str">
        <f aca="false">IF(OR($B1064="",R1064="",S1064=""),"",IFERROR(IF(OR(INDEX(Matches!$I$2:$I$201,MATCH($A1064&amp;"-8",Matches!$J$2:$J$201,0))="Void",INDEX(Matches!$G$2:$G$201,MATCH($A1064&amp;"-8",Matches!$J$2:$J$201,0))="",INDEX(Matches!$H$2:$H$201,MATCH($A1064&amp;"-8",Matches!$J$2:$J$201,0))=""),"",IF(AND($C1064&lt;&gt;"",INDEX(Matches!$F$2:$F$201,MATCH($A1064&amp;"-8",Matches!$J$2:$J$201,0))&lt;&gt;"",$C1064&gt;=INDEX(Matches!$F$2:$F$201,MATCH($A1064&amp;"-8",Matches!$J$2:$J$201,0))),"",IF(AND(R1064=INDEX(Matches!$G$2:$G$201,MATCH($A1064&amp;"-8",Matches!$J$2:$J$201,0)),S1064=INDEX(Matches!$H$2:$H$201,MATCH($A1064&amp;"-8",Matches!$J$2:$J$201,0))),5,IF(SIGN(R1064-S1064)&lt;&gt;SIGN(INDEX(Matches!$G$2:$G$201,MATCH($A1064&amp;"-8",Matches!$J$2:$J$201,0))-INDEX(Matches!$H$2:$H$201,MATCH($A1064&amp;"-8",Matches!$J$2:$J$201,0))),0,IF(R1064-S1064=INDEX(Matches!$G$2:$G$201,MATCH($A1064&amp;"-8",Matches!$J$2:$J$201,0))-INDEX(Matches!$H$2:$H$201,MATCH($A1064&amp;"-8",Matches!$J$2:$J$201,0)),3,2))))),""))</f>
        <v/>
      </c>
      <c r="AF1064" s="12" t="str">
        <f aca="false">IF(OR($B1064="",T1064="",U1064=""),"",IFERROR(IF(OR(INDEX(Matches!$I$2:$I$201,MATCH($A1064&amp;"-9",Matches!$J$2:$J$201,0))="Void",INDEX(Matches!$G$2:$G$201,MATCH($A1064&amp;"-9",Matches!$J$2:$J$201,0))="",INDEX(Matches!$H$2:$H$201,MATCH($A1064&amp;"-9",Matches!$J$2:$J$201,0))=""),"",IF(AND($C1064&lt;&gt;"",INDEX(Matches!$F$2:$F$201,MATCH($A1064&amp;"-9",Matches!$J$2:$J$201,0))&lt;&gt;"",$C1064&gt;=INDEX(Matches!$F$2:$F$201,MATCH($A1064&amp;"-9",Matches!$J$2:$J$201,0))),"",IF(AND(T1064=INDEX(Matches!$G$2:$G$201,MATCH($A1064&amp;"-9",Matches!$J$2:$J$201,0)),U1064=INDEX(Matches!$H$2:$H$201,MATCH($A1064&amp;"-9",Matches!$J$2:$J$201,0))),5,IF(SIGN(T1064-U1064)&lt;&gt;SIGN(INDEX(Matches!$G$2:$G$201,MATCH($A1064&amp;"-9",Matches!$J$2:$J$201,0))-INDEX(Matches!$H$2:$H$201,MATCH($A1064&amp;"-9",Matches!$J$2:$J$201,0))),0,IF(T1064-U1064=INDEX(Matches!$G$2:$G$201,MATCH($A1064&amp;"-9",Matches!$J$2:$J$201,0))-INDEX(Matches!$H$2:$H$201,MATCH($A1064&amp;"-9",Matches!$J$2:$J$201,0)),3,2))))),""))</f>
        <v/>
      </c>
      <c r="AG1064" s="12" t="str">
        <f aca="false">IF(OR($B1064="",V1064="",W1064=""),"",IFERROR(IF(OR(INDEX(Matches!$I$2:$I$201,MATCH($A1064&amp;"-10",Matches!$J$2:$J$201,0))="Void",INDEX(Matches!$G$2:$G$201,MATCH($A1064&amp;"-10",Matches!$J$2:$J$201,0))="",INDEX(Matches!$H$2:$H$201,MATCH($A1064&amp;"-10",Matches!$J$2:$J$201,0))=""),"",IF(AND($C1064&lt;&gt;"",INDEX(Matches!$F$2:$F$201,MATCH($A1064&amp;"-10",Matches!$J$2:$J$201,0))&lt;&gt;"",$C1064&gt;=INDEX(Matches!$F$2:$F$201,MATCH($A1064&amp;"-10",Matches!$J$2:$J$201,0))),"",IF(AND(V1064=INDEX(Matches!$G$2:$G$201,MATCH($A1064&amp;"-10",Matches!$J$2:$J$201,0)),W1064=INDEX(Matches!$H$2:$H$201,MATCH($A1064&amp;"-10",Matches!$J$2:$J$201,0))),5,IF(SIGN(V1064-W1064)&lt;&gt;SIGN(INDEX(Matches!$G$2:$G$201,MATCH($A1064&amp;"-10",Matches!$J$2:$J$201,0))-INDEX(Matches!$H$2:$H$201,MATCH($A1064&amp;"-10",Matches!$J$2:$J$201,0))),0,IF(V1064-W1064=INDEX(Matches!$G$2:$G$201,MATCH($A1064&amp;"-10",Matches!$J$2:$J$201,0))-INDEX(Matches!$H$2:$H$201,MATCH($A1064&amp;"-10",Matches!$J$2:$J$201,0)),3,2))))),""))</f>
        <v/>
      </c>
      <c r="AH1064" s="13" t="str">
        <f aca="false">IF($B1064="","",SUM(X1064:AG1064))</f>
        <v/>
      </c>
      <c r="AI1064" s="12" t="str">
        <f aca="false">IF($B1064="","",COUNTIF(X1064:AG1064,5))</f>
        <v/>
      </c>
      <c r="AJ1064" s="12" t="str">
        <f aca="false">IF($B1064="","",COUNTIF(X1064:AG1064,"&gt;=2"))</f>
        <v/>
      </c>
      <c r="AK1064" s="12" t="str">
        <f aca="false">IF($B1064="","",COUNT(X1064:AG1064))</f>
        <v/>
      </c>
    </row>
    <row r="1065" customFormat="false" ht="15" hidden="false" customHeight="false" outlineLevel="0" collapsed="false">
      <c r="A1065" s="7"/>
      <c r="B1065" s="7"/>
      <c r="C1065" s="11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12" t="str">
        <f aca="false">IF(OR($B1065="",D1065="",E1065=""),"",IFERROR(IF(OR(INDEX(Matches!$I$2:$I$201,MATCH($A1065&amp;"-1",Matches!$J$2:$J$201,0))="Void",INDEX(Matches!$G$2:$G$201,MATCH($A1065&amp;"-1",Matches!$J$2:$J$201,0))="",INDEX(Matches!$H$2:$H$201,MATCH($A1065&amp;"-1",Matches!$J$2:$J$201,0))=""),"",IF(AND($C1065&lt;&gt;"",INDEX(Matches!$F$2:$F$201,MATCH($A1065&amp;"-1",Matches!$J$2:$J$201,0))&lt;&gt;"",$C1065&gt;=INDEX(Matches!$F$2:$F$201,MATCH($A1065&amp;"-1",Matches!$J$2:$J$201,0))),"",IF(AND(D1065=INDEX(Matches!$G$2:$G$201,MATCH($A1065&amp;"-1",Matches!$J$2:$J$201,0)),E1065=INDEX(Matches!$H$2:$H$201,MATCH($A1065&amp;"-1",Matches!$J$2:$J$201,0))),5,IF(SIGN(D1065-E1065)&lt;&gt;SIGN(INDEX(Matches!$G$2:$G$201,MATCH($A1065&amp;"-1",Matches!$J$2:$J$201,0))-INDEX(Matches!$H$2:$H$201,MATCH($A1065&amp;"-1",Matches!$J$2:$J$201,0))),0,IF(D1065-E1065=INDEX(Matches!$G$2:$G$201,MATCH($A1065&amp;"-1",Matches!$J$2:$J$201,0))-INDEX(Matches!$H$2:$H$201,MATCH($A1065&amp;"-1",Matches!$J$2:$J$201,0)),3,2))))),""))</f>
        <v/>
      </c>
      <c r="Y1065" s="12" t="str">
        <f aca="false">IF(OR($B1065="",F1065="",G1065=""),"",IFERROR(IF(OR(INDEX(Matches!$I$2:$I$201,MATCH($A1065&amp;"-2",Matches!$J$2:$J$201,0))="Void",INDEX(Matches!$G$2:$G$201,MATCH($A1065&amp;"-2",Matches!$J$2:$J$201,0))="",INDEX(Matches!$H$2:$H$201,MATCH($A1065&amp;"-2",Matches!$J$2:$J$201,0))=""),"",IF(AND($C1065&lt;&gt;"",INDEX(Matches!$F$2:$F$201,MATCH($A1065&amp;"-2",Matches!$J$2:$J$201,0))&lt;&gt;"",$C1065&gt;=INDEX(Matches!$F$2:$F$201,MATCH($A1065&amp;"-2",Matches!$J$2:$J$201,0))),"",IF(AND(F1065=INDEX(Matches!$G$2:$G$201,MATCH($A1065&amp;"-2",Matches!$J$2:$J$201,0)),G1065=INDEX(Matches!$H$2:$H$201,MATCH($A1065&amp;"-2",Matches!$J$2:$J$201,0))),5,IF(SIGN(F1065-G1065)&lt;&gt;SIGN(INDEX(Matches!$G$2:$G$201,MATCH($A1065&amp;"-2",Matches!$J$2:$J$201,0))-INDEX(Matches!$H$2:$H$201,MATCH($A1065&amp;"-2",Matches!$J$2:$J$201,0))),0,IF(F1065-G1065=INDEX(Matches!$G$2:$G$201,MATCH($A1065&amp;"-2",Matches!$J$2:$J$201,0))-INDEX(Matches!$H$2:$H$201,MATCH($A1065&amp;"-2",Matches!$J$2:$J$201,0)),3,2))))),""))</f>
        <v/>
      </c>
      <c r="Z1065" s="12" t="str">
        <f aca="false">IF(OR($B1065="",H1065="",I1065=""),"",IFERROR(IF(OR(INDEX(Matches!$I$2:$I$201,MATCH($A1065&amp;"-3",Matches!$J$2:$J$201,0))="Void",INDEX(Matches!$G$2:$G$201,MATCH($A1065&amp;"-3",Matches!$J$2:$J$201,0))="",INDEX(Matches!$H$2:$H$201,MATCH($A1065&amp;"-3",Matches!$J$2:$J$201,0))=""),"",IF(AND($C1065&lt;&gt;"",INDEX(Matches!$F$2:$F$201,MATCH($A1065&amp;"-3",Matches!$J$2:$J$201,0))&lt;&gt;"",$C1065&gt;=INDEX(Matches!$F$2:$F$201,MATCH($A1065&amp;"-3",Matches!$J$2:$J$201,0))),"",IF(AND(H1065=INDEX(Matches!$G$2:$G$201,MATCH($A1065&amp;"-3",Matches!$J$2:$J$201,0)),I1065=INDEX(Matches!$H$2:$H$201,MATCH($A1065&amp;"-3",Matches!$J$2:$J$201,0))),5,IF(SIGN(H1065-I1065)&lt;&gt;SIGN(INDEX(Matches!$G$2:$G$201,MATCH($A1065&amp;"-3",Matches!$J$2:$J$201,0))-INDEX(Matches!$H$2:$H$201,MATCH($A1065&amp;"-3",Matches!$J$2:$J$201,0))),0,IF(H1065-I1065=INDEX(Matches!$G$2:$G$201,MATCH($A1065&amp;"-3",Matches!$J$2:$J$201,0))-INDEX(Matches!$H$2:$H$201,MATCH($A1065&amp;"-3",Matches!$J$2:$J$201,0)),3,2))))),""))</f>
        <v/>
      </c>
      <c r="AA1065" s="12" t="str">
        <f aca="false">IF(OR($B1065="",J1065="",K1065=""),"",IFERROR(IF(OR(INDEX(Matches!$I$2:$I$201,MATCH($A1065&amp;"-4",Matches!$J$2:$J$201,0))="Void",INDEX(Matches!$G$2:$G$201,MATCH($A1065&amp;"-4",Matches!$J$2:$J$201,0))="",INDEX(Matches!$H$2:$H$201,MATCH($A1065&amp;"-4",Matches!$J$2:$J$201,0))=""),"",IF(AND($C1065&lt;&gt;"",INDEX(Matches!$F$2:$F$201,MATCH($A1065&amp;"-4",Matches!$J$2:$J$201,0))&lt;&gt;"",$C1065&gt;=INDEX(Matches!$F$2:$F$201,MATCH($A1065&amp;"-4",Matches!$J$2:$J$201,0))),"",IF(AND(J1065=INDEX(Matches!$G$2:$G$201,MATCH($A1065&amp;"-4",Matches!$J$2:$J$201,0)),K1065=INDEX(Matches!$H$2:$H$201,MATCH($A1065&amp;"-4",Matches!$J$2:$J$201,0))),5,IF(SIGN(J1065-K1065)&lt;&gt;SIGN(INDEX(Matches!$G$2:$G$201,MATCH($A1065&amp;"-4",Matches!$J$2:$J$201,0))-INDEX(Matches!$H$2:$H$201,MATCH($A1065&amp;"-4",Matches!$J$2:$J$201,0))),0,IF(J1065-K1065=INDEX(Matches!$G$2:$G$201,MATCH($A1065&amp;"-4",Matches!$J$2:$J$201,0))-INDEX(Matches!$H$2:$H$201,MATCH($A1065&amp;"-4",Matches!$J$2:$J$201,0)),3,2))))),""))</f>
        <v/>
      </c>
      <c r="AB1065" s="12" t="str">
        <f aca="false">IF(OR($B1065="",L1065="",M1065=""),"",IFERROR(IF(OR(INDEX(Matches!$I$2:$I$201,MATCH($A1065&amp;"-5",Matches!$J$2:$J$201,0))="Void",INDEX(Matches!$G$2:$G$201,MATCH($A1065&amp;"-5",Matches!$J$2:$J$201,0))="",INDEX(Matches!$H$2:$H$201,MATCH($A1065&amp;"-5",Matches!$J$2:$J$201,0))=""),"",IF(AND($C1065&lt;&gt;"",INDEX(Matches!$F$2:$F$201,MATCH($A1065&amp;"-5",Matches!$J$2:$J$201,0))&lt;&gt;"",$C1065&gt;=INDEX(Matches!$F$2:$F$201,MATCH($A1065&amp;"-5",Matches!$J$2:$J$201,0))),"",IF(AND(L1065=INDEX(Matches!$G$2:$G$201,MATCH($A1065&amp;"-5",Matches!$J$2:$J$201,0)),M1065=INDEX(Matches!$H$2:$H$201,MATCH($A1065&amp;"-5",Matches!$J$2:$J$201,0))),5,IF(SIGN(L1065-M1065)&lt;&gt;SIGN(INDEX(Matches!$G$2:$G$201,MATCH($A1065&amp;"-5",Matches!$J$2:$J$201,0))-INDEX(Matches!$H$2:$H$201,MATCH($A1065&amp;"-5",Matches!$J$2:$J$201,0))),0,IF(L1065-M1065=INDEX(Matches!$G$2:$G$201,MATCH($A1065&amp;"-5",Matches!$J$2:$J$201,0))-INDEX(Matches!$H$2:$H$201,MATCH($A1065&amp;"-5",Matches!$J$2:$J$201,0)),3,2))))),""))</f>
        <v/>
      </c>
      <c r="AC1065" s="12" t="str">
        <f aca="false">IF(OR($B1065="",N1065="",O1065=""),"",IFERROR(IF(OR(INDEX(Matches!$I$2:$I$201,MATCH($A1065&amp;"-6",Matches!$J$2:$J$201,0))="Void",INDEX(Matches!$G$2:$G$201,MATCH($A1065&amp;"-6",Matches!$J$2:$J$201,0))="",INDEX(Matches!$H$2:$H$201,MATCH($A1065&amp;"-6",Matches!$J$2:$J$201,0))=""),"",IF(AND($C1065&lt;&gt;"",INDEX(Matches!$F$2:$F$201,MATCH($A1065&amp;"-6",Matches!$J$2:$J$201,0))&lt;&gt;"",$C1065&gt;=INDEX(Matches!$F$2:$F$201,MATCH($A1065&amp;"-6",Matches!$J$2:$J$201,0))),"",IF(AND(N1065=INDEX(Matches!$G$2:$G$201,MATCH($A1065&amp;"-6",Matches!$J$2:$J$201,0)),O1065=INDEX(Matches!$H$2:$H$201,MATCH($A1065&amp;"-6",Matches!$J$2:$J$201,0))),5,IF(SIGN(N1065-O1065)&lt;&gt;SIGN(INDEX(Matches!$G$2:$G$201,MATCH($A1065&amp;"-6",Matches!$J$2:$J$201,0))-INDEX(Matches!$H$2:$H$201,MATCH($A1065&amp;"-6",Matches!$J$2:$J$201,0))),0,IF(N1065-O1065=INDEX(Matches!$G$2:$G$201,MATCH($A1065&amp;"-6",Matches!$J$2:$J$201,0))-INDEX(Matches!$H$2:$H$201,MATCH($A1065&amp;"-6",Matches!$J$2:$J$201,0)),3,2))))),""))</f>
        <v/>
      </c>
      <c r="AD1065" s="12" t="str">
        <f aca="false">IF(OR($B1065="",P1065="",Q1065=""),"",IFERROR(IF(OR(INDEX(Matches!$I$2:$I$201,MATCH($A1065&amp;"-7",Matches!$J$2:$J$201,0))="Void",INDEX(Matches!$G$2:$G$201,MATCH($A1065&amp;"-7",Matches!$J$2:$J$201,0))="",INDEX(Matches!$H$2:$H$201,MATCH($A1065&amp;"-7",Matches!$J$2:$J$201,0))=""),"",IF(AND($C1065&lt;&gt;"",INDEX(Matches!$F$2:$F$201,MATCH($A1065&amp;"-7",Matches!$J$2:$J$201,0))&lt;&gt;"",$C1065&gt;=INDEX(Matches!$F$2:$F$201,MATCH($A1065&amp;"-7",Matches!$J$2:$J$201,0))),"",IF(AND(P1065=INDEX(Matches!$G$2:$G$201,MATCH($A1065&amp;"-7",Matches!$J$2:$J$201,0)),Q1065=INDEX(Matches!$H$2:$H$201,MATCH($A1065&amp;"-7",Matches!$J$2:$J$201,0))),5,IF(SIGN(P1065-Q1065)&lt;&gt;SIGN(INDEX(Matches!$G$2:$G$201,MATCH($A1065&amp;"-7",Matches!$J$2:$J$201,0))-INDEX(Matches!$H$2:$H$201,MATCH($A1065&amp;"-7",Matches!$J$2:$J$201,0))),0,IF(P1065-Q1065=INDEX(Matches!$G$2:$G$201,MATCH($A1065&amp;"-7",Matches!$J$2:$J$201,0))-INDEX(Matches!$H$2:$H$201,MATCH($A1065&amp;"-7",Matches!$J$2:$J$201,0)),3,2))))),""))</f>
        <v/>
      </c>
      <c r="AE1065" s="12" t="str">
        <f aca="false">IF(OR($B1065="",R1065="",S1065=""),"",IFERROR(IF(OR(INDEX(Matches!$I$2:$I$201,MATCH($A1065&amp;"-8",Matches!$J$2:$J$201,0))="Void",INDEX(Matches!$G$2:$G$201,MATCH($A1065&amp;"-8",Matches!$J$2:$J$201,0))="",INDEX(Matches!$H$2:$H$201,MATCH($A1065&amp;"-8",Matches!$J$2:$J$201,0))=""),"",IF(AND($C1065&lt;&gt;"",INDEX(Matches!$F$2:$F$201,MATCH($A1065&amp;"-8",Matches!$J$2:$J$201,0))&lt;&gt;"",$C1065&gt;=INDEX(Matches!$F$2:$F$201,MATCH($A1065&amp;"-8",Matches!$J$2:$J$201,0))),"",IF(AND(R1065=INDEX(Matches!$G$2:$G$201,MATCH($A1065&amp;"-8",Matches!$J$2:$J$201,0)),S1065=INDEX(Matches!$H$2:$H$201,MATCH($A1065&amp;"-8",Matches!$J$2:$J$201,0))),5,IF(SIGN(R1065-S1065)&lt;&gt;SIGN(INDEX(Matches!$G$2:$G$201,MATCH($A1065&amp;"-8",Matches!$J$2:$J$201,0))-INDEX(Matches!$H$2:$H$201,MATCH($A1065&amp;"-8",Matches!$J$2:$J$201,0))),0,IF(R1065-S1065=INDEX(Matches!$G$2:$G$201,MATCH($A1065&amp;"-8",Matches!$J$2:$J$201,0))-INDEX(Matches!$H$2:$H$201,MATCH($A1065&amp;"-8",Matches!$J$2:$J$201,0)),3,2))))),""))</f>
        <v/>
      </c>
      <c r="AF1065" s="12" t="str">
        <f aca="false">IF(OR($B1065="",T1065="",U1065=""),"",IFERROR(IF(OR(INDEX(Matches!$I$2:$I$201,MATCH($A1065&amp;"-9",Matches!$J$2:$J$201,0))="Void",INDEX(Matches!$G$2:$G$201,MATCH($A1065&amp;"-9",Matches!$J$2:$J$201,0))="",INDEX(Matches!$H$2:$H$201,MATCH($A1065&amp;"-9",Matches!$J$2:$J$201,0))=""),"",IF(AND($C1065&lt;&gt;"",INDEX(Matches!$F$2:$F$201,MATCH($A1065&amp;"-9",Matches!$J$2:$J$201,0))&lt;&gt;"",$C1065&gt;=INDEX(Matches!$F$2:$F$201,MATCH($A1065&amp;"-9",Matches!$J$2:$J$201,0))),"",IF(AND(T1065=INDEX(Matches!$G$2:$G$201,MATCH($A1065&amp;"-9",Matches!$J$2:$J$201,0)),U1065=INDEX(Matches!$H$2:$H$201,MATCH($A1065&amp;"-9",Matches!$J$2:$J$201,0))),5,IF(SIGN(T1065-U1065)&lt;&gt;SIGN(INDEX(Matches!$G$2:$G$201,MATCH($A1065&amp;"-9",Matches!$J$2:$J$201,0))-INDEX(Matches!$H$2:$H$201,MATCH($A1065&amp;"-9",Matches!$J$2:$J$201,0))),0,IF(T1065-U1065=INDEX(Matches!$G$2:$G$201,MATCH($A1065&amp;"-9",Matches!$J$2:$J$201,0))-INDEX(Matches!$H$2:$H$201,MATCH($A1065&amp;"-9",Matches!$J$2:$J$201,0)),3,2))))),""))</f>
        <v/>
      </c>
      <c r="AG1065" s="12" t="str">
        <f aca="false">IF(OR($B1065="",V1065="",W1065=""),"",IFERROR(IF(OR(INDEX(Matches!$I$2:$I$201,MATCH($A1065&amp;"-10",Matches!$J$2:$J$201,0))="Void",INDEX(Matches!$G$2:$G$201,MATCH($A1065&amp;"-10",Matches!$J$2:$J$201,0))="",INDEX(Matches!$H$2:$H$201,MATCH($A1065&amp;"-10",Matches!$J$2:$J$201,0))=""),"",IF(AND($C1065&lt;&gt;"",INDEX(Matches!$F$2:$F$201,MATCH($A1065&amp;"-10",Matches!$J$2:$J$201,0))&lt;&gt;"",$C1065&gt;=INDEX(Matches!$F$2:$F$201,MATCH($A1065&amp;"-10",Matches!$J$2:$J$201,0))),"",IF(AND(V1065=INDEX(Matches!$G$2:$G$201,MATCH($A1065&amp;"-10",Matches!$J$2:$J$201,0)),W1065=INDEX(Matches!$H$2:$H$201,MATCH($A1065&amp;"-10",Matches!$J$2:$J$201,0))),5,IF(SIGN(V1065-W1065)&lt;&gt;SIGN(INDEX(Matches!$G$2:$G$201,MATCH($A1065&amp;"-10",Matches!$J$2:$J$201,0))-INDEX(Matches!$H$2:$H$201,MATCH($A1065&amp;"-10",Matches!$J$2:$J$201,0))),0,IF(V1065-W1065=INDEX(Matches!$G$2:$G$201,MATCH($A1065&amp;"-10",Matches!$J$2:$J$201,0))-INDEX(Matches!$H$2:$H$201,MATCH($A1065&amp;"-10",Matches!$J$2:$J$201,0)),3,2))))),""))</f>
        <v/>
      </c>
      <c r="AH1065" s="13" t="str">
        <f aca="false">IF($B1065="","",SUM(X1065:AG1065))</f>
        <v/>
      </c>
      <c r="AI1065" s="12" t="str">
        <f aca="false">IF($B1065="","",COUNTIF(X1065:AG1065,5))</f>
        <v/>
      </c>
      <c r="AJ1065" s="12" t="str">
        <f aca="false">IF($B1065="","",COUNTIF(X1065:AG1065,"&gt;=2"))</f>
        <v/>
      </c>
      <c r="AK1065" s="12" t="str">
        <f aca="false">IF($B1065="","",COUNT(X1065:AG1065))</f>
        <v/>
      </c>
    </row>
    <row r="1066" customFormat="false" ht="15" hidden="false" customHeight="false" outlineLevel="0" collapsed="false">
      <c r="A1066" s="7"/>
      <c r="B1066" s="7"/>
      <c r="C1066" s="11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12" t="str">
        <f aca="false">IF(OR($B1066="",D1066="",E1066=""),"",IFERROR(IF(OR(INDEX(Matches!$I$2:$I$201,MATCH($A1066&amp;"-1",Matches!$J$2:$J$201,0))="Void",INDEX(Matches!$G$2:$G$201,MATCH($A1066&amp;"-1",Matches!$J$2:$J$201,0))="",INDEX(Matches!$H$2:$H$201,MATCH($A1066&amp;"-1",Matches!$J$2:$J$201,0))=""),"",IF(AND($C1066&lt;&gt;"",INDEX(Matches!$F$2:$F$201,MATCH($A1066&amp;"-1",Matches!$J$2:$J$201,0))&lt;&gt;"",$C1066&gt;=INDEX(Matches!$F$2:$F$201,MATCH($A1066&amp;"-1",Matches!$J$2:$J$201,0))),"",IF(AND(D1066=INDEX(Matches!$G$2:$G$201,MATCH($A1066&amp;"-1",Matches!$J$2:$J$201,0)),E1066=INDEX(Matches!$H$2:$H$201,MATCH($A1066&amp;"-1",Matches!$J$2:$J$201,0))),5,IF(SIGN(D1066-E1066)&lt;&gt;SIGN(INDEX(Matches!$G$2:$G$201,MATCH($A1066&amp;"-1",Matches!$J$2:$J$201,0))-INDEX(Matches!$H$2:$H$201,MATCH($A1066&amp;"-1",Matches!$J$2:$J$201,0))),0,IF(D1066-E1066=INDEX(Matches!$G$2:$G$201,MATCH($A1066&amp;"-1",Matches!$J$2:$J$201,0))-INDEX(Matches!$H$2:$H$201,MATCH($A1066&amp;"-1",Matches!$J$2:$J$201,0)),3,2))))),""))</f>
        <v/>
      </c>
      <c r="Y1066" s="12" t="str">
        <f aca="false">IF(OR($B1066="",F1066="",G1066=""),"",IFERROR(IF(OR(INDEX(Matches!$I$2:$I$201,MATCH($A1066&amp;"-2",Matches!$J$2:$J$201,0))="Void",INDEX(Matches!$G$2:$G$201,MATCH($A1066&amp;"-2",Matches!$J$2:$J$201,0))="",INDEX(Matches!$H$2:$H$201,MATCH($A1066&amp;"-2",Matches!$J$2:$J$201,0))=""),"",IF(AND($C1066&lt;&gt;"",INDEX(Matches!$F$2:$F$201,MATCH($A1066&amp;"-2",Matches!$J$2:$J$201,0))&lt;&gt;"",$C1066&gt;=INDEX(Matches!$F$2:$F$201,MATCH($A1066&amp;"-2",Matches!$J$2:$J$201,0))),"",IF(AND(F1066=INDEX(Matches!$G$2:$G$201,MATCH($A1066&amp;"-2",Matches!$J$2:$J$201,0)),G1066=INDEX(Matches!$H$2:$H$201,MATCH($A1066&amp;"-2",Matches!$J$2:$J$201,0))),5,IF(SIGN(F1066-G1066)&lt;&gt;SIGN(INDEX(Matches!$G$2:$G$201,MATCH($A1066&amp;"-2",Matches!$J$2:$J$201,0))-INDEX(Matches!$H$2:$H$201,MATCH($A1066&amp;"-2",Matches!$J$2:$J$201,0))),0,IF(F1066-G1066=INDEX(Matches!$G$2:$G$201,MATCH($A1066&amp;"-2",Matches!$J$2:$J$201,0))-INDEX(Matches!$H$2:$H$201,MATCH($A1066&amp;"-2",Matches!$J$2:$J$201,0)),3,2))))),""))</f>
        <v/>
      </c>
      <c r="Z1066" s="12" t="str">
        <f aca="false">IF(OR($B1066="",H1066="",I1066=""),"",IFERROR(IF(OR(INDEX(Matches!$I$2:$I$201,MATCH($A1066&amp;"-3",Matches!$J$2:$J$201,0))="Void",INDEX(Matches!$G$2:$G$201,MATCH($A1066&amp;"-3",Matches!$J$2:$J$201,0))="",INDEX(Matches!$H$2:$H$201,MATCH($A1066&amp;"-3",Matches!$J$2:$J$201,0))=""),"",IF(AND($C1066&lt;&gt;"",INDEX(Matches!$F$2:$F$201,MATCH($A1066&amp;"-3",Matches!$J$2:$J$201,0))&lt;&gt;"",$C1066&gt;=INDEX(Matches!$F$2:$F$201,MATCH($A1066&amp;"-3",Matches!$J$2:$J$201,0))),"",IF(AND(H1066=INDEX(Matches!$G$2:$G$201,MATCH($A1066&amp;"-3",Matches!$J$2:$J$201,0)),I1066=INDEX(Matches!$H$2:$H$201,MATCH($A1066&amp;"-3",Matches!$J$2:$J$201,0))),5,IF(SIGN(H1066-I1066)&lt;&gt;SIGN(INDEX(Matches!$G$2:$G$201,MATCH($A1066&amp;"-3",Matches!$J$2:$J$201,0))-INDEX(Matches!$H$2:$H$201,MATCH($A1066&amp;"-3",Matches!$J$2:$J$201,0))),0,IF(H1066-I1066=INDEX(Matches!$G$2:$G$201,MATCH($A1066&amp;"-3",Matches!$J$2:$J$201,0))-INDEX(Matches!$H$2:$H$201,MATCH($A1066&amp;"-3",Matches!$J$2:$J$201,0)),3,2))))),""))</f>
        <v/>
      </c>
      <c r="AA1066" s="12" t="str">
        <f aca="false">IF(OR($B1066="",J1066="",K1066=""),"",IFERROR(IF(OR(INDEX(Matches!$I$2:$I$201,MATCH($A1066&amp;"-4",Matches!$J$2:$J$201,0))="Void",INDEX(Matches!$G$2:$G$201,MATCH($A1066&amp;"-4",Matches!$J$2:$J$201,0))="",INDEX(Matches!$H$2:$H$201,MATCH($A1066&amp;"-4",Matches!$J$2:$J$201,0))=""),"",IF(AND($C1066&lt;&gt;"",INDEX(Matches!$F$2:$F$201,MATCH($A1066&amp;"-4",Matches!$J$2:$J$201,0))&lt;&gt;"",$C1066&gt;=INDEX(Matches!$F$2:$F$201,MATCH($A1066&amp;"-4",Matches!$J$2:$J$201,0))),"",IF(AND(J1066=INDEX(Matches!$G$2:$G$201,MATCH($A1066&amp;"-4",Matches!$J$2:$J$201,0)),K1066=INDEX(Matches!$H$2:$H$201,MATCH($A1066&amp;"-4",Matches!$J$2:$J$201,0))),5,IF(SIGN(J1066-K1066)&lt;&gt;SIGN(INDEX(Matches!$G$2:$G$201,MATCH($A1066&amp;"-4",Matches!$J$2:$J$201,0))-INDEX(Matches!$H$2:$H$201,MATCH($A1066&amp;"-4",Matches!$J$2:$J$201,0))),0,IF(J1066-K1066=INDEX(Matches!$G$2:$G$201,MATCH($A1066&amp;"-4",Matches!$J$2:$J$201,0))-INDEX(Matches!$H$2:$H$201,MATCH($A1066&amp;"-4",Matches!$J$2:$J$201,0)),3,2))))),""))</f>
        <v/>
      </c>
      <c r="AB1066" s="12" t="str">
        <f aca="false">IF(OR($B1066="",L1066="",M1066=""),"",IFERROR(IF(OR(INDEX(Matches!$I$2:$I$201,MATCH($A1066&amp;"-5",Matches!$J$2:$J$201,0))="Void",INDEX(Matches!$G$2:$G$201,MATCH($A1066&amp;"-5",Matches!$J$2:$J$201,0))="",INDEX(Matches!$H$2:$H$201,MATCH($A1066&amp;"-5",Matches!$J$2:$J$201,0))=""),"",IF(AND($C1066&lt;&gt;"",INDEX(Matches!$F$2:$F$201,MATCH($A1066&amp;"-5",Matches!$J$2:$J$201,0))&lt;&gt;"",$C1066&gt;=INDEX(Matches!$F$2:$F$201,MATCH($A1066&amp;"-5",Matches!$J$2:$J$201,0))),"",IF(AND(L1066=INDEX(Matches!$G$2:$G$201,MATCH($A1066&amp;"-5",Matches!$J$2:$J$201,0)),M1066=INDEX(Matches!$H$2:$H$201,MATCH($A1066&amp;"-5",Matches!$J$2:$J$201,0))),5,IF(SIGN(L1066-M1066)&lt;&gt;SIGN(INDEX(Matches!$G$2:$G$201,MATCH($A1066&amp;"-5",Matches!$J$2:$J$201,0))-INDEX(Matches!$H$2:$H$201,MATCH($A1066&amp;"-5",Matches!$J$2:$J$201,0))),0,IF(L1066-M1066=INDEX(Matches!$G$2:$G$201,MATCH($A1066&amp;"-5",Matches!$J$2:$J$201,0))-INDEX(Matches!$H$2:$H$201,MATCH($A1066&amp;"-5",Matches!$J$2:$J$201,0)),3,2))))),""))</f>
        <v/>
      </c>
      <c r="AC1066" s="12" t="str">
        <f aca="false">IF(OR($B1066="",N1066="",O1066=""),"",IFERROR(IF(OR(INDEX(Matches!$I$2:$I$201,MATCH($A1066&amp;"-6",Matches!$J$2:$J$201,0))="Void",INDEX(Matches!$G$2:$G$201,MATCH($A1066&amp;"-6",Matches!$J$2:$J$201,0))="",INDEX(Matches!$H$2:$H$201,MATCH($A1066&amp;"-6",Matches!$J$2:$J$201,0))=""),"",IF(AND($C1066&lt;&gt;"",INDEX(Matches!$F$2:$F$201,MATCH($A1066&amp;"-6",Matches!$J$2:$J$201,0))&lt;&gt;"",$C1066&gt;=INDEX(Matches!$F$2:$F$201,MATCH($A1066&amp;"-6",Matches!$J$2:$J$201,0))),"",IF(AND(N1066=INDEX(Matches!$G$2:$G$201,MATCH($A1066&amp;"-6",Matches!$J$2:$J$201,0)),O1066=INDEX(Matches!$H$2:$H$201,MATCH($A1066&amp;"-6",Matches!$J$2:$J$201,0))),5,IF(SIGN(N1066-O1066)&lt;&gt;SIGN(INDEX(Matches!$G$2:$G$201,MATCH($A1066&amp;"-6",Matches!$J$2:$J$201,0))-INDEX(Matches!$H$2:$H$201,MATCH($A1066&amp;"-6",Matches!$J$2:$J$201,0))),0,IF(N1066-O1066=INDEX(Matches!$G$2:$G$201,MATCH($A1066&amp;"-6",Matches!$J$2:$J$201,0))-INDEX(Matches!$H$2:$H$201,MATCH($A1066&amp;"-6",Matches!$J$2:$J$201,0)),3,2))))),""))</f>
        <v/>
      </c>
      <c r="AD1066" s="12" t="str">
        <f aca="false">IF(OR($B1066="",P1066="",Q1066=""),"",IFERROR(IF(OR(INDEX(Matches!$I$2:$I$201,MATCH($A1066&amp;"-7",Matches!$J$2:$J$201,0))="Void",INDEX(Matches!$G$2:$G$201,MATCH($A1066&amp;"-7",Matches!$J$2:$J$201,0))="",INDEX(Matches!$H$2:$H$201,MATCH($A1066&amp;"-7",Matches!$J$2:$J$201,0))=""),"",IF(AND($C1066&lt;&gt;"",INDEX(Matches!$F$2:$F$201,MATCH($A1066&amp;"-7",Matches!$J$2:$J$201,0))&lt;&gt;"",$C1066&gt;=INDEX(Matches!$F$2:$F$201,MATCH($A1066&amp;"-7",Matches!$J$2:$J$201,0))),"",IF(AND(P1066=INDEX(Matches!$G$2:$G$201,MATCH($A1066&amp;"-7",Matches!$J$2:$J$201,0)),Q1066=INDEX(Matches!$H$2:$H$201,MATCH($A1066&amp;"-7",Matches!$J$2:$J$201,0))),5,IF(SIGN(P1066-Q1066)&lt;&gt;SIGN(INDEX(Matches!$G$2:$G$201,MATCH($A1066&amp;"-7",Matches!$J$2:$J$201,0))-INDEX(Matches!$H$2:$H$201,MATCH($A1066&amp;"-7",Matches!$J$2:$J$201,0))),0,IF(P1066-Q1066=INDEX(Matches!$G$2:$G$201,MATCH($A1066&amp;"-7",Matches!$J$2:$J$201,0))-INDEX(Matches!$H$2:$H$201,MATCH($A1066&amp;"-7",Matches!$J$2:$J$201,0)),3,2))))),""))</f>
        <v/>
      </c>
      <c r="AE1066" s="12" t="str">
        <f aca="false">IF(OR($B1066="",R1066="",S1066=""),"",IFERROR(IF(OR(INDEX(Matches!$I$2:$I$201,MATCH($A1066&amp;"-8",Matches!$J$2:$J$201,0))="Void",INDEX(Matches!$G$2:$G$201,MATCH($A1066&amp;"-8",Matches!$J$2:$J$201,0))="",INDEX(Matches!$H$2:$H$201,MATCH($A1066&amp;"-8",Matches!$J$2:$J$201,0))=""),"",IF(AND($C1066&lt;&gt;"",INDEX(Matches!$F$2:$F$201,MATCH($A1066&amp;"-8",Matches!$J$2:$J$201,0))&lt;&gt;"",$C1066&gt;=INDEX(Matches!$F$2:$F$201,MATCH($A1066&amp;"-8",Matches!$J$2:$J$201,0))),"",IF(AND(R1066=INDEX(Matches!$G$2:$G$201,MATCH($A1066&amp;"-8",Matches!$J$2:$J$201,0)),S1066=INDEX(Matches!$H$2:$H$201,MATCH($A1066&amp;"-8",Matches!$J$2:$J$201,0))),5,IF(SIGN(R1066-S1066)&lt;&gt;SIGN(INDEX(Matches!$G$2:$G$201,MATCH($A1066&amp;"-8",Matches!$J$2:$J$201,0))-INDEX(Matches!$H$2:$H$201,MATCH($A1066&amp;"-8",Matches!$J$2:$J$201,0))),0,IF(R1066-S1066=INDEX(Matches!$G$2:$G$201,MATCH($A1066&amp;"-8",Matches!$J$2:$J$201,0))-INDEX(Matches!$H$2:$H$201,MATCH($A1066&amp;"-8",Matches!$J$2:$J$201,0)),3,2))))),""))</f>
        <v/>
      </c>
      <c r="AF1066" s="12" t="str">
        <f aca="false">IF(OR($B1066="",T1066="",U1066=""),"",IFERROR(IF(OR(INDEX(Matches!$I$2:$I$201,MATCH($A1066&amp;"-9",Matches!$J$2:$J$201,0))="Void",INDEX(Matches!$G$2:$G$201,MATCH($A1066&amp;"-9",Matches!$J$2:$J$201,0))="",INDEX(Matches!$H$2:$H$201,MATCH($A1066&amp;"-9",Matches!$J$2:$J$201,0))=""),"",IF(AND($C1066&lt;&gt;"",INDEX(Matches!$F$2:$F$201,MATCH($A1066&amp;"-9",Matches!$J$2:$J$201,0))&lt;&gt;"",$C1066&gt;=INDEX(Matches!$F$2:$F$201,MATCH($A1066&amp;"-9",Matches!$J$2:$J$201,0))),"",IF(AND(T1066=INDEX(Matches!$G$2:$G$201,MATCH($A1066&amp;"-9",Matches!$J$2:$J$201,0)),U1066=INDEX(Matches!$H$2:$H$201,MATCH($A1066&amp;"-9",Matches!$J$2:$J$201,0))),5,IF(SIGN(T1066-U1066)&lt;&gt;SIGN(INDEX(Matches!$G$2:$G$201,MATCH($A1066&amp;"-9",Matches!$J$2:$J$201,0))-INDEX(Matches!$H$2:$H$201,MATCH($A1066&amp;"-9",Matches!$J$2:$J$201,0))),0,IF(T1066-U1066=INDEX(Matches!$G$2:$G$201,MATCH($A1066&amp;"-9",Matches!$J$2:$J$201,0))-INDEX(Matches!$H$2:$H$201,MATCH($A1066&amp;"-9",Matches!$J$2:$J$201,0)),3,2))))),""))</f>
        <v/>
      </c>
      <c r="AG1066" s="12" t="str">
        <f aca="false">IF(OR($B1066="",V1066="",W1066=""),"",IFERROR(IF(OR(INDEX(Matches!$I$2:$I$201,MATCH($A1066&amp;"-10",Matches!$J$2:$J$201,0))="Void",INDEX(Matches!$G$2:$G$201,MATCH($A1066&amp;"-10",Matches!$J$2:$J$201,0))="",INDEX(Matches!$H$2:$H$201,MATCH($A1066&amp;"-10",Matches!$J$2:$J$201,0))=""),"",IF(AND($C1066&lt;&gt;"",INDEX(Matches!$F$2:$F$201,MATCH($A1066&amp;"-10",Matches!$J$2:$J$201,0))&lt;&gt;"",$C1066&gt;=INDEX(Matches!$F$2:$F$201,MATCH($A1066&amp;"-10",Matches!$J$2:$J$201,0))),"",IF(AND(V1066=INDEX(Matches!$G$2:$G$201,MATCH($A1066&amp;"-10",Matches!$J$2:$J$201,0)),W1066=INDEX(Matches!$H$2:$H$201,MATCH($A1066&amp;"-10",Matches!$J$2:$J$201,0))),5,IF(SIGN(V1066-W1066)&lt;&gt;SIGN(INDEX(Matches!$G$2:$G$201,MATCH($A1066&amp;"-10",Matches!$J$2:$J$201,0))-INDEX(Matches!$H$2:$H$201,MATCH($A1066&amp;"-10",Matches!$J$2:$J$201,0))),0,IF(V1066-W1066=INDEX(Matches!$G$2:$G$201,MATCH($A1066&amp;"-10",Matches!$J$2:$J$201,0))-INDEX(Matches!$H$2:$H$201,MATCH($A1066&amp;"-10",Matches!$J$2:$J$201,0)),3,2))))),""))</f>
        <v/>
      </c>
      <c r="AH1066" s="13" t="str">
        <f aca="false">IF($B1066="","",SUM(X1066:AG1066))</f>
        <v/>
      </c>
      <c r="AI1066" s="12" t="str">
        <f aca="false">IF($B1066="","",COUNTIF(X1066:AG1066,5))</f>
        <v/>
      </c>
      <c r="AJ1066" s="12" t="str">
        <f aca="false">IF($B1066="","",COUNTIF(X1066:AG1066,"&gt;=2"))</f>
        <v/>
      </c>
      <c r="AK1066" s="12" t="str">
        <f aca="false">IF($B1066="","",COUNT(X1066:AG1066))</f>
        <v/>
      </c>
    </row>
    <row r="1067" customFormat="false" ht="15" hidden="false" customHeight="false" outlineLevel="0" collapsed="false">
      <c r="A1067" s="7"/>
      <c r="B1067" s="7"/>
      <c r="C1067" s="11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12" t="str">
        <f aca="false">IF(OR($B1067="",D1067="",E1067=""),"",IFERROR(IF(OR(INDEX(Matches!$I$2:$I$201,MATCH($A1067&amp;"-1",Matches!$J$2:$J$201,0))="Void",INDEX(Matches!$G$2:$G$201,MATCH($A1067&amp;"-1",Matches!$J$2:$J$201,0))="",INDEX(Matches!$H$2:$H$201,MATCH($A1067&amp;"-1",Matches!$J$2:$J$201,0))=""),"",IF(AND($C1067&lt;&gt;"",INDEX(Matches!$F$2:$F$201,MATCH($A1067&amp;"-1",Matches!$J$2:$J$201,0))&lt;&gt;"",$C1067&gt;=INDEX(Matches!$F$2:$F$201,MATCH($A1067&amp;"-1",Matches!$J$2:$J$201,0))),"",IF(AND(D1067=INDEX(Matches!$G$2:$G$201,MATCH($A1067&amp;"-1",Matches!$J$2:$J$201,0)),E1067=INDEX(Matches!$H$2:$H$201,MATCH($A1067&amp;"-1",Matches!$J$2:$J$201,0))),5,IF(SIGN(D1067-E1067)&lt;&gt;SIGN(INDEX(Matches!$G$2:$G$201,MATCH($A1067&amp;"-1",Matches!$J$2:$J$201,0))-INDEX(Matches!$H$2:$H$201,MATCH($A1067&amp;"-1",Matches!$J$2:$J$201,0))),0,IF(D1067-E1067=INDEX(Matches!$G$2:$G$201,MATCH($A1067&amp;"-1",Matches!$J$2:$J$201,0))-INDEX(Matches!$H$2:$H$201,MATCH($A1067&amp;"-1",Matches!$J$2:$J$201,0)),3,2))))),""))</f>
        <v/>
      </c>
      <c r="Y1067" s="12" t="str">
        <f aca="false">IF(OR($B1067="",F1067="",G1067=""),"",IFERROR(IF(OR(INDEX(Matches!$I$2:$I$201,MATCH($A1067&amp;"-2",Matches!$J$2:$J$201,0))="Void",INDEX(Matches!$G$2:$G$201,MATCH($A1067&amp;"-2",Matches!$J$2:$J$201,0))="",INDEX(Matches!$H$2:$H$201,MATCH($A1067&amp;"-2",Matches!$J$2:$J$201,0))=""),"",IF(AND($C1067&lt;&gt;"",INDEX(Matches!$F$2:$F$201,MATCH($A1067&amp;"-2",Matches!$J$2:$J$201,0))&lt;&gt;"",$C1067&gt;=INDEX(Matches!$F$2:$F$201,MATCH($A1067&amp;"-2",Matches!$J$2:$J$201,0))),"",IF(AND(F1067=INDEX(Matches!$G$2:$G$201,MATCH($A1067&amp;"-2",Matches!$J$2:$J$201,0)),G1067=INDEX(Matches!$H$2:$H$201,MATCH($A1067&amp;"-2",Matches!$J$2:$J$201,0))),5,IF(SIGN(F1067-G1067)&lt;&gt;SIGN(INDEX(Matches!$G$2:$G$201,MATCH($A1067&amp;"-2",Matches!$J$2:$J$201,0))-INDEX(Matches!$H$2:$H$201,MATCH($A1067&amp;"-2",Matches!$J$2:$J$201,0))),0,IF(F1067-G1067=INDEX(Matches!$G$2:$G$201,MATCH($A1067&amp;"-2",Matches!$J$2:$J$201,0))-INDEX(Matches!$H$2:$H$201,MATCH($A1067&amp;"-2",Matches!$J$2:$J$201,0)),3,2))))),""))</f>
        <v/>
      </c>
      <c r="Z1067" s="12" t="str">
        <f aca="false">IF(OR($B1067="",H1067="",I1067=""),"",IFERROR(IF(OR(INDEX(Matches!$I$2:$I$201,MATCH($A1067&amp;"-3",Matches!$J$2:$J$201,0))="Void",INDEX(Matches!$G$2:$G$201,MATCH($A1067&amp;"-3",Matches!$J$2:$J$201,0))="",INDEX(Matches!$H$2:$H$201,MATCH($A1067&amp;"-3",Matches!$J$2:$J$201,0))=""),"",IF(AND($C1067&lt;&gt;"",INDEX(Matches!$F$2:$F$201,MATCH($A1067&amp;"-3",Matches!$J$2:$J$201,0))&lt;&gt;"",$C1067&gt;=INDEX(Matches!$F$2:$F$201,MATCH($A1067&amp;"-3",Matches!$J$2:$J$201,0))),"",IF(AND(H1067=INDEX(Matches!$G$2:$G$201,MATCH($A1067&amp;"-3",Matches!$J$2:$J$201,0)),I1067=INDEX(Matches!$H$2:$H$201,MATCH($A1067&amp;"-3",Matches!$J$2:$J$201,0))),5,IF(SIGN(H1067-I1067)&lt;&gt;SIGN(INDEX(Matches!$G$2:$G$201,MATCH($A1067&amp;"-3",Matches!$J$2:$J$201,0))-INDEX(Matches!$H$2:$H$201,MATCH($A1067&amp;"-3",Matches!$J$2:$J$201,0))),0,IF(H1067-I1067=INDEX(Matches!$G$2:$G$201,MATCH($A1067&amp;"-3",Matches!$J$2:$J$201,0))-INDEX(Matches!$H$2:$H$201,MATCH($A1067&amp;"-3",Matches!$J$2:$J$201,0)),3,2))))),""))</f>
        <v/>
      </c>
      <c r="AA1067" s="12" t="str">
        <f aca="false">IF(OR($B1067="",J1067="",K1067=""),"",IFERROR(IF(OR(INDEX(Matches!$I$2:$I$201,MATCH($A1067&amp;"-4",Matches!$J$2:$J$201,0))="Void",INDEX(Matches!$G$2:$G$201,MATCH($A1067&amp;"-4",Matches!$J$2:$J$201,0))="",INDEX(Matches!$H$2:$H$201,MATCH($A1067&amp;"-4",Matches!$J$2:$J$201,0))=""),"",IF(AND($C1067&lt;&gt;"",INDEX(Matches!$F$2:$F$201,MATCH($A1067&amp;"-4",Matches!$J$2:$J$201,0))&lt;&gt;"",$C1067&gt;=INDEX(Matches!$F$2:$F$201,MATCH($A1067&amp;"-4",Matches!$J$2:$J$201,0))),"",IF(AND(J1067=INDEX(Matches!$G$2:$G$201,MATCH($A1067&amp;"-4",Matches!$J$2:$J$201,0)),K1067=INDEX(Matches!$H$2:$H$201,MATCH($A1067&amp;"-4",Matches!$J$2:$J$201,0))),5,IF(SIGN(J1067-K1067)&lt;&gt;SIGN(INDEX(Matches!$G$2:$G$201,MATCH($A1067&amp;"-4",Matches!$J$2:$J$201,0))-INDEX(Matches!$H$2:$H$201,MATCH($A1067&amp;"-4",Matches!$J$2:$J$201,0))),0,IF(J1067-K1067=INDEX(Matches!$G$2:$G$201,MATCH($A1067&amp;"-4",Matches!$J$2:$J$201,0))-INDEX(Matches!$H$2:$H$201,MATCH($A1067&amp;"-4",Matches!$J$2:$J$201,0)),3,2))))),""))</f>
        <v/>
      </c>
      <c r="AB1067" s="12" t="str">
        <f aca="false">IF(OR($B1067="",L1067="",M1067=""),"",IFERROR(IF(OR(INDEX(Matches!$I$2:$I$201,MATCH($A1067&amp;"-5",Matches!$J$2:$J$201,0))="Void",INDEX(Matches!$G$2:$G$201,MATCH($A1067&amp;"-5",Matches!$J$2:$J$201,0))="",INDEX(Matches!$H$2:$H$201,MATCH($A1067&amp;"-5",Matches!$J$2:$J$201,0))=""),"",IF(AND($C1067&lt;&gt;"",INDEX(Matches!$F$2:$F$201,MATCH($A1067&amp;"-5",Matches!$J$2:$J$201,0))&lt;&gt;"",$C1067&gt;=INDEX(Matches!$F$2:$F$201,MATCH($A1067&amp;"-5",Matches!$J$2:$J$201,0))),"",IF(AND(L1067=INDEX(Matches!$G$2:$G$201,MATCH($A1067&amp;"-5",Matches!$J$2:$J$201,0)),M1067=INDEX(Matches!$H$2:$H$201,MATCH($A1067&amp;"-5",Matches!$J$2:$J$201,0))),5,IF(SIGN(L1067-M1067)&lt;&gt;SIGN(INDEX(Matches!$G$2:$G$201,MATCH($A1067&amp;"-5",Matches!$J$2:$J$201,0))-INDEX(Matches!$H$2:$H$201,MATCH($A1067&amp;"-5",Matches!$J$2:$J$201,0))),0,IF(L1067-M1067=INDEX(Matches!$G$2:$G$201,MATCH($A1067&amp;"-5",Matches!$J$2:$J$201,0))-INDEX(Matches!$H$2:$H$201,MATCH($A1067&amp;"-5",Matches!$J$2:$J$201,0)),3,2))))),""))</f>
        <v/>
      </c>
      <c r="AC1067" s="12" t="str">
        <f aca="false">IF(OR($B1067="",N1067="",O1067=""),"",IFERROR(IF(OR(INDEX(Matches!$I$2:$I$201,MATCH($A1067&amp;"-6",Matches!$J$2:$J$201,0))="Void",INDEX(Matches!$G$2:$G$201,MATCH($A1067&amp;"-6",Matches!$J$2:$J$201,0))="",INDEX(Matches!$H$2:$H$201,MATCH($A1067&amp;"-6",Matches!$J$2:$J$201,0))=""),"",IF(AND($C1067&lt;&gt;"",INDEX(Matches!$F$2:$F$201,MATCH($A1067&amp;"-6",Matches!$J$2:$J$201,0))&lt;&gt;"",$C1067&gt;=INDEX(Matches!$F$2:$F$201,MATCH($A1067&amp;"-6",Matches!$J$2:$J$201,0))),"",IF(AND(N1067=INDEX(Matches!$G$2:$G$201,MATCH($A1067&amp;"-6",Matches!$J$2:$J$201,0)),O1067=INDEX(Matches!$H$2:$H$201,MATCH($A1067&amp;"-6",Matches!$J$2:$J$201,0))),5,IF(SIGN(N1067-O1067)&lt;&gt;SIGN(INDEX(Matches!$G$2:$G$201,MATCH($A1067&amp;"-6",Matches!$J$2:$J$201,0))-INDEX(Matches!$H$2:$H$201,MATCH($A1067&amp;"-6",Matches!$J$2:$J$201,0))),0,IF(N1067-O1067=INDEX(Matches!$G$2:$G$201,MATCH($A1067&amp;"-6",Matches!$J$2:$J$201,0))-INDEX(Matches!$H$2:$H$201,MATCH($A1067&amp;"-6",Matches!$J$2:$J$201,0)),3,2))))),""))</f>
        <v/>
      </c>
      <c r="AD1067" s="12" t="str">
        <f aca="false">IF(OR($B1067="",P1067="",Q1067=""),"",IFERROR(IF(OR(INDEX(Matches!$I$2:$I$201,MATCH($A1067&amp;"-7",Matches!$J$2:$J$201,0))="Void",INDEX(Matches!$G$2:$G$201,MATCH($A1067&amp;"-7",Matches!$J$2:$J$201,0))="",INDEX(Matches!$H$2:$H$201,MATCH($A1067&amp;"-7",Matches!$J$2:$J$201,0))=""),"",IF(AND($C1067&lt;&gt;"",INDEX(Matches!$F$2:$F$201,MATCH($A1067&amp;"-7",Matches!$J$2:$J$201,0))&lt;&gt;"",$C1067&gt;=INDEX(Matches!$F$2:$F$201,MATCH($A1067&amp;"-7",Matches!$J$2:$J$201,0))),"",IF(AND(P1067=INDEX(Matches!$G$2:$G$201,MATCH($A1067&amp;"-7",Matches!$J$2:$J$201,0)),Q1067=INDEX(Matches!$H$2:$H$201,MATCH($A1067&amp;"-7",Matches!$J$2:$J$201,0))),5,IF(SIGN(P1067-Q1067)&lt;&gt;SIGN(INDEX(Matches!$G$2:$G$201,MATCH($A1067&amp;"-7",Matches!$J$2:$J$201,0))-INDEX(Matches!$H$2:$H$201,MATCH($A1067&amp;"-7",Matches!$J$2:$J$201,0))),0,IF(P1067-Q1067=INDEX(Matches!$G$2:$G$201,MATCH($A1067&amp;"-7",Matches!$J$2:$J$201,0))-INDEX(Matches!$H$2:$H$201,MATCH($A1067&amp;"-7",Matches!$J$2:$J$201,0)),3,2))))),""))</f>
        <v/>
      </c>
      <c r="AE1067" s="12" t="str">
        <f aca="false">IF(OR($B1067="",R1067="",S1067=""),"",IFERROR(IF(OR(INDEX(Matches!$I$2:$I$201,MATCH($A1067&amp;"-8",Matches!$J$2:$J$201,0))="Void",INDEX(Matches!$G$2:$G$201,MATCH($A1067&amp;"-8",Matches!$J$2:$J$201,0))="",INDEX(Matches!$H$2:$H$201,MATCH($A1067&amp;"-8",Matches!$J$2:$J$201,0))=""),"",IF(AND($C1067&lt;&gt;"",INDEX(Matches!$F$2:$F$201,MATCH($A1067&amp;"-8",Matches!$J$2:$J$201,0))&lt;&gt;"",$C1067&gt;=INDEX(Matches!$F$2:$F$201,MATCH($A1067&amp;"-8",Matches!$J$2:$J$201,0))),"",IF(AND(R1067=INDEX(Matches!$G$2:$G$201,MATCH($A1067&amp;"-8",Matches!$J$2:$J$201,0)),S1067=INDEX(Matches!$H$2:$H$201,MATCH($A1067&amp;"-8",Matches!$J$2:$J$201,0))),5,IF(SIGN(R1067-S1067)&lt;&gt;SIGN(INDEX(Matches!$G$2:$G$201,MATCH($A1067&amp;"-8",Matches!$J$2:$J$201,0))-INDEX(Matches!$H$2:$H$201,MATCH($A1067&amp;"-8",Matches!$J$2:$J$201,0))),0,IF(R1067-S1067=INDEX(Matches!$G$2:$G$201,MATCH($A1067&amp;"-8",Matches!$J$2:$J$201,0))-INDEX(Matches!$H$2:$H$201,MATCH($A1067&amp;"-8",Matches!$J$2:$J$201,0)),3,2))))),""))</f>
        <v/>
      </c>
      <c r="AF1067" s="12" t="str">
        <f aca="false">IF(OR($B1067="",T1067="",U1067=""),"",IFERROR(IF(OR(INDEX(Matches!$I$2:$I$201,MATCH($A1067&amp;"-9",Matches!$J$2:$J$201,0))="Void",INDEX(Matches!$G$2:$G$201,MATCH($A1067&amp;"-9",Matches!$J$2:$J$201,0))="",INDEX(Matches!$H$2:$H$201,MATCH($A1067&amp;"-9",Matches!$J$2:$J$201,0))=""),"",IF(AND($C1067&lt;&gt;"",INDEX(Matches!$F$2:$F$201,MATCH($A1067&amp;"-9",Matches!$J$2:$J$201,0))&lt;&gt;"",$C1067&gt;=INDEX(Matches!$F$2:$F$201,MATCH($A1067&amp;"-9",Matches!$J$2:$J$201,0))),"",IF(AND(T1067=INDEX(Matches!$G$2:$G$201,MATCH($A1067&amp;"-9",Matches!$J$2:$J$201,0)),U1067=INDEX(Matches!$H$2:$H$201,MATCH($A1067&amp;"-9",Matches!$J$2:$J$201,0))),5,IF(SIGN(T1067-U1067)&lt;&gt;SIGN(INDEX(Matches!$G$2:$G$201,MATCH($A1067&amp;"-9",Matches!$J$2:$J$201,0))-INDEX(Matches!$H$2:$H$201,MATCH($A1067&amp;"-9",Matches!$J$2:$J$201,0))),0,IF(T1067-U1067=INDEX(Matches!$G$2:$G$201,MATCH($A1067&amp;"-9",Matches!$J$2:$J$201,0))-INDEX(Matches!$H$2:$H$201,MATCH($A1067&amp;"-9",Matches!$J$2:$J$201,0)),3,2))))),""))</f>
        <v/>
      </c>
      <c r="AG1067" s="12" t="str">
        <f aca="false">IF(OR($B1067="",V1067="",W1067=""),"",IFERROR(IF(OR(INDEX(Matches!$I$2:$I$201,MATCH($A1067&amp;"-10",Matches!$J$2:$J$201,0))="Void",INDEX(Matches!$G$2:$G$201,MATCH($A1067&amp;"-10",Matches!$J$2:$J$201,0))="",INDEX(Matches!$H$2:$H$201,MATCH($A1067&amp;"-10",Matches!$J$2:$J$201,0))=""),"",IF(AND($C1067&lt;&gt;"",INDEX(Matches!$F$2:$F$201,MATCH($A1067&amp;"-10",Matches!$J$2:$J$201,0))&lt;&gt;"",$C1067&gt;=INDEX(Matches!$F$2:$F$201,MATCH($A1067&amp;"-10",Matches!$J$2:$J$201,0))),"",IF(AND(V1067=INDEX(Matches!$G$2:$G$201,MATCH($A1067&amp;"-10",Matches!$J$2:$J$201,0)),W1067=INDEX(Matches!$H$2:$H$201,MATCH($A1067&amp;"-10",Matches!$J$2:$J$201,0))),5,IF(SIGN(V1067-W1067)&lt;&gt;SIGN(INDEX(Matches!$G$2:$G$201,MATCH($A1067&amp;"-10",Matches!$J$2:$J$201,0))-INDEX(Matches!$H$2:$H$201,MATCH($A1067&amp;"-10",Matches!$J$2:$J$201,0))),0,IF(V1067-W1067=INDEX(Matches!$G$2:$G$201,MATCH($A1067&amp;"-10",Matches!$J$2:$J$201,0))-INDEX(Matches!$H$2:$H$201,MATCH($A1067&amp;"-10",Matches!$J$2:$J$201,0)),3,2))))),""))</f>
        <v/>
      </c>
      <c r="AH1067" s="13" t="str">
        <f aca="false">IF($B1067="","",SUM(X1067:AG1067))</f>
        <v/>
      </c>
      <c r="AI1067" s="12" t="str">
        <f aca="false">IF($B1067="","",COUNTIF(X1067:AG1067,5))</f>
        <v/>
      </c>
      <c r="AJ1067" s="12" t="str">
        <f aca="false">IF($B1067="","",COUNTIF(X1067:AG1067,"&gt;=2"))</f>
        <v/>
      </c>
      <c r="AK1067" s="12" t="str">
        <f aca="false">IF($B1067="","",COUNT(X1067:AG1067))</f>
        <v/>
      </c>
    </row>
    <row r="1068" customFormat="false" ht="15" hidden="false" customHeight="false" outlineLevel="0" collapsed="false">
      <c r="A1068" s="7"/>
      <c r="B1068" s="7"/>
      <c r="C1068" s="11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12" t="str">
        <f aca="false">IF(OR($B1068="",D1068="",E1068=""),"",IFERROR(IF(OR(INDEX(Matches!$I$2:$I$201,MATCH($A1068&amp;"-1",Matches!$J$2:$J$201,0))="Void",INDEX(Matches!$G$2:$G$201,MATCH($A1068&amp;"-1",Matches!$J$2:$J$201,0))="",INDEX(Matches!$H$2:$H$201,MATCH($A1068&amp;"-1",Matches!$J$2:$J$201,0))=""),"",IF(AND($C1068&lt;&gt;"",INDEX(Matches!$F$2:$F$201,MATCH($A1068&amp;"-1",Matches!$J$2:$J$201,0))&lt;&gt;"",$C1068&gt;=INDEX(Matches!$F$2:$F$201,MATCH($A1068&amp;"-1",Matches!$J$2:$J$201,0))),"",IF(AND(D1068=INDEX(Matches!$G$2:$G$201,MATCH($A1068&amp;"-1",Matches!$J$2:$J$201,0)),E1068=INDEX(Matches!$H$2:$H$201,MATCH($A1068&amp;"-1",Matches!$J$2:$J$201,0))),5,IF(SIGN(D1068-E1068)&lt;&gt;SIGN(INDEX(Matches!$G$2:$G$201,MATCH($A1068&amp;"-1",Matches!$J$2:$J$201,0))-INDEX(Matches!$H$2:$H$201,MATCH($A1068&amp;"-1",Matches!$J$2:$J$201,0))),0,IF(D1068-E1068=INDEX(Matches!$G$2:$G$201,MATCH($A1068&amp;"-1",Matches!$J$2:$J$201,0))-INDEX(Matches!$H$2:$H$201,MATCH($A1068&amp;"-1",Matches!$J$2:$J$201,0)),3,2))))),""))</f>
        <v/>
      </c>
      <c r="Y1068" s="12" t="str">
        <f aca="false">IF(OR($B1068="",F1068="",G1068=""),"",IFERROR(IF(OR(INDEX(Matches!$I$2:$I$201,MATCH($A1068&amp;"-2",Matches!$J$2:$J$201,0))="Void",INDEX(Matches!$G$2:$G$201,MATCH($A1068&amp;"-2",Matches!$J$2:$J$201,0))="",INDEX(Matches!$H$2:$H$201,MATCH($A1068&amp;"-2",Matches!$J$2:$J$201,0))=""),"",IF(AND($C1068&lt;&gt;"",INDEX(Matches!$F$2:$F$201,MATCH($A1068&amp;"-2",Matches!$J$2:$J$201,0))&lt;&gt;"",$C1068&gt;=INDEX(Matches!$F$2:$F$201,MATCH($A1068&amp;"-2",Matches!$J$2:$J$201,0))),"",IF(AND(F1068=INDEX(Matches!$G$2:$G$201,MATCH($A1068&amp;"-2",Matches!$J$2:$J$201,0)),G1068=INDEX(Matches!$H$2:$H$201,MATCH($A1068&amp;"-2",Matches!$J$2:$J$201,0))),5,IF(SIGN(F1068-G1068)&lt;&gt;SIGN(INDEX(Matches!$G$2:$G$201,MATCH($A1068&amp;"-2",Matches!$J$2:$J$201,0))-INDEX(Matches!$H$2:$H$201,MATCH($A1068&amp;"-2",Matches!$J$2:$J$201,0))),0,IF(F1068-G1068=INDEX(Matches!$G$2:$G$201,MATCH($A1068&amp;"-2",Matches!$J$2:$J$201,0))-INDEX(Matches!$H$2:$H$201,MATCH($A1068&amp;"-2",Matches!$J$2:$J$201,0)),3,2))))),""))</f>
        <v/>
      </c>
      <c r="Z1068" s="12" t="str">
        <f aca="false">IF(OR($B1068="",H1068="",I1068=""),"",IFERROR(IF(OR(INDEX(Matches!$I$2:$I$201,MATCH($A1068&amp;"-3",Matches!$J$2:$J$201,0))="Void",INDEX(Matches!$G$2:$G$201,MATCH($A1068&amp;"-3",Matches!$J$2:$J$201,0))="",INDEX(Matches!$H$2:$H$201,MATCH($A1068&amp;"-3",Matches!$J$2:$J$201,0))=""),"",IF(AND($C1068&lt;&gt;"",INDEX(Matches!$F$2:$F$201,MATCH($A1068&amp;"-3",Matches!$J$2:$J$201,0))&lt;&gt;"",$C1068&gt;=INDEX(Matches!$F$2:$F$201,MATCH($A1068&amp;"-3",Matches!$J$2:$J$201,0))),"",IF(AND(H1068=INDEX(Matches!$G$2:$G$201,MATCH($A1068&amp;"-3",Matches!$J$2:$J$201,0)),I1068=INDEX(Matches!$H$2:$H$201,MATCH($A1068&amp;"-3",Matches!$J$2:$J$201,0))),5,IF(SIGN(H1068-I1068)&lt;&gt;SIGN(INDEX(Matches!$G$2:$G$201,MATCH($A1068&amp;"-3",Matches!$J$2:$J$201,0))-INDEX(Matches!$H$2:$H$201,MATCH($A1068&amp;"-3",Matches!$J$2:$J$201,0))),0,IF(H1068-I1068=INDEX(Matches!$G$2:$G$201,MATCH($A1068&amp;"-3",Matches!$J$2:$J$201,0))-INDEX(Matches!$H$2:$H$201,MATCH($A1068&amp;"-3",Matches!$J$2:$J$201,0)),3,2))))),""))</f>
        <v/>
      </c>
      <c r="AA1068" s="12" t="str">
        <f aca="false">IF(OR($B1068="",J1068="",K1068=""),"",IFERROR(IF(OR(INDEX(Matches!$I$2:$I$201,MATCH($A1068&amp;"-4",Matches!$J$2:$J$201,0))="Void",INDEX(Matches!$G$2:$G$201,MATCH($A1068&amp;"-4",Matches!$J$2:$J$201,0))="",INDEX(Matches!$H$2:$H$201,MATCH($A1068&amp;"-4",Matches!$J$2:$J$201,0))=""),"",IF(AND($C1068&lt;&gt;"",INDEX(Matches!$F$2:$F$201,MATCH($A1068&amp;"-4",Matches!$J$2:$J$201,0))&lt;&gt;"",$C1068&gt;=INDEX(Matches!$F$2:$F$201,MATCH($A1068&amp;"-4",Matches!$J$2:$J$201,0))),"",IF(AND(J1068=INDEX(Matches!$G$2:$G$201,MATCH($A1068&amp;"-4",Matches!$J$2:$J$201,0)),K1068=INDEX(Matches!$H$2:$H$201,MATCH($A1068&amp;"-4",Matches!$J$2:$J$201,0))),5,IF(SIGN(J1068-K1068)&lt;&gt;SIGN(INDEX(Matches!$G$2:$G$201,MATCH($A1068&amp;"-4",Matches!$J$2:$J$201,0))-INDEX(Matches!$H$2:$H$201,MATCH($A1068&amp;"-4",Matches!$J$2:$J$201,0))),0,IF(J1068-K1068=INDEX(Matches!$G$2:$G$201,MATCH($A1068&amp;"-4",Matches!$J$2:$J$201,0))-INDEX(Matches!$H$2:$H$201,MATCH($A1068&amp;"-4",Matches!$J$2:$J$201,0)),3,2))))),""))</f>
        <v/>
      </c>
      <c r="AB1068" s="12" t="str">
        <f aca="false">IF(OR($B1068="",L1068="",M1068=""),"",IFERROR(IF(OR(INDEX(Matches!$I$2:$I$201,MATCH($A1068&amp;"-5",Matches!$J$2:$J$201,0))="Void",INDEX(Matches!$G$2:$G$201,MATCH($A1068&amp;"-5",Matches!$J$2:$J$201,0))="",INDEX(Matches!$H$2:$H$201,MATCH($A1068&amp;"-5",Matches!$J$2:$J$201,0))=""),"",IF(AND($C1068&lt;&gt;"",INDEX(Matches!$F$2:$F$201,MATCH($A1068&amp;"-5",Matches!$J$2:$J$201,0))&lt;&gt;"",$C1068&gt;=INDEX(Matches!$F$2:$F$201,MATCH($A1068&amp;"-5",Matches!$J$2:$J$201,0))),"",IF(AND(L1068=INDEX(Matches!$G$2:$G$201,MATCH($A1068&amp;"-5",Matches!$J$2:$J$201,0)),M1068=INDEX(Matches!$H$2:$H$201,MATCH($A1068&amp;"-5",Matches!$J$2:$J$201,0))),5,IF(SIGN(L1068-M1068)&lt;&gt;SIGN(INDEX(Matches!$G$2:$G$201,MATCH($A1068&amp;"-5",Matches!$J$2:$J$201,0))-INDEX(Matches!$H$2:$H$201,MATCH($A1068&amp;"-5",Matches!$J$2:$J$201,0))),0,IF(L1068-M1068=INDEX(Matches!$G$2:$G$201,MATCH($A1068&amp;"-5",Matches!$J$2:$J$201,0))-INDEX(Matches!$H$2:$H$201,MATCH($A1068&amp;"-5",Matches!$J$2:$J$201,0)),3,2))))),""))</f>
        <v/>
      </c>
      <c r="AC1068" s="12" t="str">
        <f aca="false">IF(OR($B1068="",N1068="",O1068=""),"",IFERROR(IF(OR(INDEX(Matches!$I$2:$I$201,MATCH($A1068&amp;"-6",Matches!$J$2:$J$201,0))="Void",INDEX(Matches!$G$2:$G$201,MATCH($A1068&amp;"-6",Matches!$J$2:$J$201,0))="",INDEX(Matches!$H$2:$H$201,MATCH($A1068&amp;"-6",Matches!$J$2:$J$201,0))=""),"",IF(AND($C1068&lt;&gt;"",INDEX(Matches!$F$2:$F$201,MATCH($A1068&amp;"-6",Matches!$J$2:$J$201,0))&lt;&gt;"",$C1068&gt;=INDEX(Matches!$F$2:$F$201,MATCH($A1068&amp;"-6",Matches!$J$2:$J$201,0))),"",IF(AND(N1068=INDEX(Matches!$G$2:$G$201,MATCH($A1068&amp;"-6",Matches!$J$2:$J$201,0)),O1068=INDEX(Matches!$H$2:$H$201,MATCH($A1068&amp;"-6",Matches!$J$2:$J$201,0))),5,IF(SIGN(N1068-O1068)&lt;&gt;SIGN(INDEX(Matches!$G$2:$G$201,MATCH($A1068&amp;"-6",Matches!$J$2:$J$201,0))-INDEX(Matches!$H$2:$H$201,MATCH($A1068&amp;"-6",Matches!$J$2:$J$201,0))),0,IF(N1068-O1068=INDEX(Matches!$G$2:$G$201,MATCH($A1068&amp;"-6",Matches!$J$2:$J$201,0))-INDEX(Matches!$H$2:$H$201,MATCH($A1068&amp;"-6",Matches!$J$2:$J$201,0)),3,2))))),""))</f>
        <v/>
      </c>
      <c r="AD1068" s="12" t="str">
        <f aca="false">IF(OR($B1068="",P1068="",Q1068=""),"",IFERROR(IF(OR(INDEX(Matches!$I$2:$I$201,MATCH($A1068&amp;"-7",Matches!$J$2:$J$201,0))="Void",INDEX(Matches!$G$2:$G$201,MATCH($A1068&amp;"-7",Matches!$J$2:$J$201,0))="",INDEX(Matches!$H$2:$H$201,MATCH($A1068&amp;"-7",Matches!$J$2:$J$201,0))=""),"",IF(AND($C1068&lt;&gt;"",INDEX(Matches!$F$2:$F$201,MATCH($A1068&amp;"-7",Matches!$J$2:$J$201,0))&lt;&gt;"",$C1068&gt;=INDEX(Matches!$F$2:$F$201,MATCH($A1068&amp;"-7",Matches!$J$2:$J$201,0))),"",IF(AND(P1068=INDEX(Matches!$G$2:$G$201,MATCH($A1068&amp;"-7",Matches!$J$2:$J$201,0)),Q1068=INDEX(Matches!$H$2:$H$201,MATCH($A1068&amp;"-7",Matches!$J$2:$J$201,0))),5,IF(SIGN(P1068-Q1068)&lt;&gt;SIGN(INDEX(Matches!$G$2:$G$201,MATCH($A1068&amp;"-7",Matches!$J$2:$J$201,0))-INDEX(Matches!$H$2:$H$201,MATCH($A1068&amp;"-7",Matches!$J$2:$J$201,0))),0,IF(P1068-Q1068=INDEX(Matches!$G$2:$G$201,MATCH($A1068&amp;"-7",Matches!$J$2:$J$201,0))-INDEX(Matches!$H$2:$H$201,MATCH($A1068&amp;"-7",Matches!$J$2:$J$201,0)),3,2))))),""))</f>
        <v/>
      </c>
      <c r="AE1068" s="12" t="str">
        <f aca="false">IF(OR($B1068="",R1068="",S1068=""),"",IFERROR(IF(OR(INDEX(Matches!$I$2:$I$201,MATCH($A1068&amp;"-8",Matches!$J$2:$J$201,0))="Void",INDEX(Matches!$G$2:$G$201,MATCH($A1068&amp;"-8",Matches!$J$2:$J$201,0))="",INDEX(Matches!$H$2:$H$201,MATCH($A1068&amp;"-8",Matches!$J$2:$J$201,0))=""),"",IF(AND($C1068&lt;&gt;"",INDEX(Matches!$F$2:$F$201,MATCH($A1068&amp;"-8",Matches!$J$2:$J$201,0))&lt;&gt;"",$C1068&gt;=INDEX(Matches!$F$2:$F$201,MATCH($A1068&amp;"-8",Matches!$J$2:$J$201,0))),"",IF(AND(R1068=INDEX(Matches!$G$2:$G$201,MATCH($A1068&amp;"-8",Matches!$J$2:$J$201,0)),S1068=INDEX(Matches!$H$2:$H$201,MATCH($A1068&amp;"-8",Matches!$J$2:$J$201,0))),5,IF(SIGN(R1068-S1068)&lt;&gt;SIGN(INDEX(Matches!$G$2:$G$201,MATCH($A1068&amp;"-8",Matches!$J$2:$J$201,0))-INDEX(Matches!$H$2:$H$201,MATCH($A1068&amp;"-8",Matches!$J$2:$J$201,0))),0,IF(R1068-S1068=INDEX(Matches!$G$2:$G$201,MATCH($A1068&amp;"-8",Matches!$J$2:$J$201,0))-INDEX(Matches!$H$2:$H$201,MATCH($A1068&amp;"-8",Matches!$J$2:$J$201,0)),3,2))))),""))</f>
        <v/>
      </c>
      <c r="AF1068" s="12" t="str">
        <f aca="false">IF(OR($B1068="",T1068="",U1068=""),"",IFERROR(IF(OR(INDEX(Matches!$I$2:$I$201,MATCH($A1068&amp;"-9",Matches!$J$2:$J$201,0))="Void",INDEX(Matches!$G$2:$G$201,MATCH($A1068&amp;"-9",Matches!$J$2:$J$201,0))="",INDEX(Matches!$H$2:$H$201,MATCH($A1068&amp;"-9",Matches!$J$2:$J$201,0))=""),"",IF(AND($C1068&lt;&gt;"",INDEX(Matches!$F$2:$F$201,MATCH($A1068&amp;"-9",Matches!$J$2:$J$201,0))&lt;&gt;"",$C1068&gt;=INDEX(Matches!$F$2:$F$201,MATCH($A1068&amp;"-9",Matches!$J$2:$J$201,0))),"",IF(AND(T1068=INDEX(Matches!$G$2:$G$201,MATCH($A1068&amp;"-9",Matches!$J$2:$J$201,0)),U1068=INDEX(Matches!$H$2:$H$201,MATCH($A1068&amp;"-9",Matches!$J$2:$J$201,0))),5,IF(SIGN(T1068-U1068)&lt;&gt;SIGN(INDEX(Matches!$G$2:$G$201,MATCH($A1068&amp;"-9",Matches!$J$2:$J$201,0))-INDEX(Matches!$H$2:$H$201,MATCH($A1068&amp;"-9",Matches!$J$2:$J$201,0))),0,IF(T1068-U1068=INDEX(Matches!$G$2:$G$201,MATCH($A1068&amp;"-9",Matches!$J$2:$J$201,0))-INDEX(Matches!$H$2:$H$201,MATCH($A1068&amp;"-9",Matches!$J$2:$J$201,0)),3,2))))),""))</f>
        <v/>
      </c>
      <c r="AG1068" s="12" t="str">
        <f aca="false">IF(OR($B1068="",V1068="",W1068=""),"",IFERROR(IF(OR(INDEX(Matches!$I$2:$I$201,MATCH($A1068&amp;"-10",Matches!$J$2:$J$201,0))="Void",INDEX(Matches!$G$2:$G$201,MATCH($A1068&amp;"-10",Matches!$J$2:$J$201,0))="",INDEX(Matches!$H$2:$H$201,MATCH($A1068&amp;"-10",Matches!$J$2:$J$201,0))=""),"",IF(AND($C1068&lt;&gt;"",INDEX(Matches!$F$2:$F$201,MATCH($A1068&amp;"-10",Matches!$J$2:$J$201,0))&lt;&gt;"",$C1068&gt;=INDEX(Matches!$F$2:$F$201,MATCH($A1068&amp;"-10",Matches!$J$2:$J$201,0))),"",IF(AND(V1068=INDEX(Matches!$G$2:$G$201,MATCH($A1068&amp;"-10",Matches!$J$2:$J$201,0)),W1068=INDEX(Matches!$H$2:$H$201,MATCH($A1068&amp;"-10",Matches!$J$2:$J$201,0))),5,IF(SIGN(V1068-W1068)&lt;&gt;SIGN(INDEX(Matches!$G$2:$G$201,MATCH($A1068&amp;"-10",Matches!$J$2:$J$201,0))-INDEX(Matches!$H$2:$H$201,MATCH($A1068&amp;"-10",Matches!$J$2:$J$201,0))),0,IF(V1068-W1068=INDEX(Matches!$G$2:$G$201,MATCH($A1068&amp;"-10",Matches!$J$2:$J$201,0))-INDEX(Matches!$H$2:$H$201,MATCH($A1068&amp;"-10",Matches!$J$2:$J$201,0)),3,2))))),""))</f>
        <v/>
      </c>
      <c r="AH1068" s="13" t="str">
        <f aca="false">IF($B1068="","",SUM(X1068:AG1068))</f>
        <v/>
      </c>
      <c r="AI1068" s="12" t="str">
        <f aca="false">IF($B1068="","",COUNTIF(X1068:AG1068,5))</f>
        <v/>
      </c>
      <c r="AJ1068" s="12" t="str">
        <f aca="false">IF($B1068="","",COUNTIF(X1068:AG1068,"&gt;=2"))</f>
        <v/>
      </c>
      <c r="AK1068" s="12" t="str">
        <f aca="false">IF($B1068="","",COUNT(X1068:AG1068))</f>
        <v/>
      </c>
    </row>
    <row r="1069" customFormat="false" ht="15" hidden="false" customHeight="false" outlineLevel="0" collapsed="false">
      <c r="A1069" s="7"/>
      <c r="B1069" s="7"/>
      <c r="C1069" s="11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12" t="str">
        <f aca="false">IF(OR($B1069="",D1069="",E1069=""),"",IFERROR(IF(OR(INDEX(Matches!$I$2:$I$201,MATCH($A1069&amp;"-1",Matches!$J$2:$J$201,0))="Void",INDEX(Matches!$G$2:$G$201,MATCH($A1069&amp;"-1",Matches!$J$2:$J$201,0))="",INDEX(Matches!$H$2:$H$201,MATCH($A1069&amp;"-1",Matches!$J$2:$J$201,0))=""),"",IF(AND($C1069&lt;&gt;"",INDEX(Matches!$F$2:$F$201,MATCH($A1069&amp;"-1",Matches!$J$2:$J$201,0))&lt;&gt;"",$C1069&gt;=INDEX(Matches!$F$2:$F$201,MATCH($A1069&amp;"-1",Matches!$J$2:$J$201,0))),"",IF(AND(D1069=INDEX(Matches!$G$2:$G$201,MATCH($A1069&amp;"-1",Matches!$J$2:$J$201,0)),E1069=INDEX(Matches!$H$2:$H$201,MATCH($A1069&amp;"-1",Matches!$J$2:$J$201,0))),5,IF(SIGN(D1069-E1069)&lt;&gt;SIGN(INDEX(Matches!$G$2:$G$201,MATCH($A1069&amp;"-1",Matches!$J$2:$J$201,0))-INDEX(Matches!$H$2:$H$201,MATCH($A1069&amp;"-1",Matches!$J$2:$J$201,0))),0,IF(D1069-E1069=INDEX(Matches!$G$2:$G$201,MATCH($A1069&amp;"-1",Matches!$J$2:$J$201,0))-INDEX(Matches!$H$2:$H$201,MATCH($A1069&amp;"-1",Matches!$J$2:$J$201,0)),3,2))))),""))</f>
        <v/>
      </c>
      <c r="Y1069" s="12" t="str">
        <f aca="false">IF(OR($B1069="",F1069="",G1069=""),"",IFERROR(IF(OR(INDEX(Matches!$I$2:$I$201,MATCH($A1069&amp;"-2",Matches!$J$2:$J$201,0))="Void",INDEX(Matches!$G$2:$G$201,MATCH($A1069&amp;"-2",Matches!$J$2:$J$201,0))="",INDEX(Matches!$H$2:$H$201,MATCH($A1069&amp;"-2",Matches!$J$2:$J$201,0))=""),"",IF(AND($C1069&lt;&gt;"",INDEX(Matches!$F$2:$F$201,MATCH($A1069&amp;"-2",Matches!$J$2:$J$201,0))&lt;&gt;"",$C1069&gt;=INDEX(Matches!$F$2:$F$201,MATCH($A1069&amp;"-2",Matches!$J$2:$J$201,0))),"",IF(AND(F1069=INDEX(Matches!$G$2:$G$201,MATCH($A1069&amp;"-2",Matches!$J$2:$J$201,0)),G1069=INDEX(Matches!$H$2:$H$201,MATCH($A1069&amp;"-2",Matches!$J$2:$J$201,0))),5,IF(SIGN(F1069-G1069)&lt;&gt;SIGN(INDEX(Matches!$G$2:$G$201,MATCH($A1069&amp;"-2",Matches!$J$2:$J$201,0))-INDEX(Matches!$H$2:$H$201,MATCH($A1069&amp;"-2",Matches!$J$2:$J$201,0))),0,IF(F1069-G1069=INDEX(Matches!$G$2:$G$201,MATCH($A1069&amp;"-2",Matches!$J$2:$J$201,0))-INDEX(Matches!$H$2:$H$201,MATCH($A1069&amp;"-2",Matches!$J$2:$J$201,0)),3,2))))),""))</f>
        <v/>
      </c>
      <c r="Z1069" s="12" t="str">
        <f aca="false">IF(OR($B1069="",H1069="",I1069=""),"",IFERROR(IF(OR(INDEX(Matches!$I$2:$I$201,MATCH($A1069&amp;"-3",Matches!$J$2:$J$201,0))="Void",INDEX(Matches!$G$2:$G$201,MATCH($A1069&amp;"-3",Matches!$J$2:$J$201,0))="",INDEX(Matches!$H$2:$H$201,MATCH($A1069&amp;"-3",Matches!$J$2:$J$201,0))=""),"",IF(AND($C1069&lt;&gt;"",INDEX(Matches!$F$2:$F$201,MATCH($A1069&amp;"-3",Matches!$J$2:$J$201,0))&lt;&gt;"",$C1069&gt;=INDEX(Matches!$F$2:$F$201,MATCH($A1069&amp;"-3",Matches!$J$2:$J$201,0))),"",IF(AND(H1069=INDEX(Matches!$G$2:$G$201,MATCH($A1069&amp;"-3",Matches!$J$2:$J$201,0)),I1069=INDEX(Matches!$H$2:$H$201,MATCH($A1069&amp;"-3",Matches!$J$2:$J$201,0))),5,IF(SIGN(H1069-I1069)&lt;&gt;SIGN(INDEX(Matches!$G$2:$G$201,MATCH($A1069&amp;"-3",Matches!$J$2:$J$201,0))-INDEX(Matches!$H$2:$H$201,MATCH($A1069&amp;"-3",Matches!$J$2:$J$201,0))),0,IF(H1069-I1069=INDEX(Matches!$G$2:$G$201,MATCH($A1069&amp;"-3",Matches!$J$2:$J$201,0))-INDEX(Matches!$H$2:$H$201,MATCH($A1069&amp;"-3",Matches!$J$2:$J$201,0)),3,2))))),""))</f>
        <v/>
      </c>
      <c r="AA1069" s="12" t="str">
        <f aca="false">IF(OR($B1069="",J1069="",K1069=""),"",IFERROR(IF(OR(INDEX(Matches!$I$2:$I$201,MATCH($A1069&amp;"-4",Matches!$J$2:$J$201,0))="Void",INDEX(Matches!$G$2:$G$201,MATCH($A1069&amp;"-4",Matches!$J$2:$J$201,0))="",INDEX(Matches!$H$2:$H$201,MATCH($A1069&amp;"-4",Matches!$J$2:$J$201,0))=""),"",IF(AND($C1069&lt;&gt;"",INDEX(Matches!$F$2:$F$201,MATCH($A1069&amp;"-4",Matches!$J$2:$J$201,0))&lt;&gt;"",$C1069&gt;=INDEX(Matches!$F$2:$F$201,MATCH($A1069&amp;"-4",Matches!$J$2:$J$201,0))),"",IF(AND(J1069=INDEX(Matches!$G$2:$G$201,MATCH($A1069&amp;"-4",Matches!$J$2:$J$201,0)),K1069=INDEX(Matches!$H$2:$H$201,MATCH($A1069&amp;"-4",Matches!$J$2:$J$201,0))),5,IF(SIGN(J1069-K1069)&lt;&gt;SIGN(INDEX(Matches!$G$2:$G$201,MATCH($A1069&amp;"-4",Matches!$J$2:$J$201,0))-INDEX(Matches!$H$2:$H$201,MATCH($A1069&amp;"-4",Matches!$J$2:$J$201,0))),0,IF(J1069-K1069=INDEX(Matches!$G$2:$G$201,MATCH($A1069&amp;"-4",Matches!$J$2:$J$201,0))-INDEX(Matches!$H$2:$H$201,MATCH($A1069&amp;"-4",Matches!$J$2:$J$201,0)),3,2))))),""))</f>
        <v/>
      </c>
      <c r="AB1069" s="12" t="str">
        <f aca="false">IF(OR($B1069="",L1069="",M1069=""),"",IFERROR(IF(OR(INDEX(Matches!$I$2:$I$201,MATCH($A1069&amp;"-5",Matches!$J$2:$J$201,0))="Void",INDEX(Matches!$G$2:$G$201,MATCH($A1069&amp;"-5",Matches!$J$2:$J$201,0))="",INDEX(Matches!$H$2:$H$201,MATCH($A1069&amp;"-5",Matches!$J$2:$J$201,0))=""),"",IF(AND($C1069&lt;&gt;"",INDEX(Matches!$F$2:$F$201,MATCH($A1069&amp;"-5",Matches!$J$2:$J$201,0))&lt;&gt;"",$C1069&gt;=INDEX(Matches!$F$2:$F$201,MATCH($A1069&amp;"-5",Matches!$J$2:$J$201,0))),"",IF(AND(L1069=INDEX(Matches!$G$2:$G$201,MATCH($A1069&amp;"-5",Matches!$J$2:$J$201,0)),M1069=INDEX(Matches!$H$2:$H$201,MATCH($A1069&amp;"-5",Matches!$J$2:$J$201,0))),5,IF(SIGN(L1069-M1069)&lt;&gt;SIGN(INDEX(Matches!$G$2:$G$201,MATCH($A1069&amp;"-5",Matches!$J$2:$J$201,0))-INDEX(Matches!$H$2:$H$201,MATCH($A1069&amp;"-5",Matches!$J$2:$J$201,0))),0,IF(L1069-M1069=INDEX(Matches!$G$2:$G$201,MATCH($A1069&amp;"-5",Matches!$J$2:$J$201,0))-INDEX(Matches!$H$2:$H$201,MATCH($A1069&amp;"-5",Matches!$J$2:$J$201,0)),3,2))))),""))</f>
        <v/>
      </c>
      <c r="AC1069" s="12" t="str">
        <f aca="false">IF(OR($B1069="",N1069="",O1069=""),"",IFERROR(IF(OR(INDEX(Matches!$I$2:$I$201,MATCH($A1069&amp;"-6",Matches!$J$2:$J$201,0))="Void",INDEX(Matches!$G$2:$G$201,MATCH($A1069&amp;"-6",Matches!$J$2:$J$201,0))="",INDEX(Matches!$H$2:$H$201,MATCH($A1069&amp;"-6",Matches!$J$2:$J$201,0))=""),"",IF(AND($C1069&lt;&gt;"",INDEX(Matches!$F$2:$F$201,MATCH($A1069&amp;"-6",Matches!$J$2:$J$201,0))&lt;&gt;"",$C1069&gt;=INDEX(Matches!$F$2:$F$201,MATCH($A1069&amp;"-6",Matches!$J$2:$J$201,0))),"",IF(AND(N1069=INDEX(Matches!$G$2:$G$201,MATCH($A1069&amp;"-6",Matches!$J$2:$J$201,0)),O1069=INDEX(Matches!$H$2:$H$201,MATCH($A1069&amp;"-6",Matches!$J$2:$J$201,0))),5,IF(SIGN(N1069-O1069)&lt;&gt;SIGN(INDEX(Matches!$G$2:$G$201,MATCH($A1069&amp;"-6",Matches!$J$2:$J$201,0))-INDEX(Matches!$H$2:$H$201,MATCH($A1069&amp;"-6",Matches!$J$2:$J$201,0))),0,IF(N1069-O1069=INDEX(Matches!$G$2:$G$201,MATCH($A1069&amp;"-6",Matches!$J$2:$J$201,0))-INDEX(Matches!$H$2:$H$201,MATCH($A1069&amp;"-6",Matches!$J$2:$J$201,0)),3,2))))),""))</f>
        <v/>
      </c>
      <c r="AD1069" s="12" t="str">
        <f aca="false">IF(OR($B1069="",P1069="",Q1069=""),"",IFERROR(IF(OR(INDEX(Matches!$I$2:$I$201,MATCH($A1069&amp;"-7",Matches!$J$2:$J$201,0))="Void",INDEX(Matches!$G$2:$G$201,MATCH($A1069&amp;"-7",Matches!$J$2:$J$201,0))="",INDEX(Matches!$H$2:$H$201,MATCH($A1069&amp;"-7",Matches!$J$2:$J$201,0))=""),"",IF(AND($C1069&lt;&gt;"",INDEX(Matches!$F$2:$F$201,MATCH($A1069&amp;"-7",Matches!$J$2:$J$201,0))&lt;&gt;"",$C1069&gt;=INDEX(Matches!$F$2:$F$201,MATCH($A1069&amp;"-7",Matches!$J$2:$J$201,0))),"",IF(AND(P1069=INDEX(Matches!$G$2:$G$201,MATCH($A1069&amp;"-7",Matches!$J$2:$J$201,0)),Q1069=INDEX(Matches!$H$2:$H$201,MATCH($A1069&amp;"-7",Matches!$J$2:$J$201,0))),5,IF(SIGN(P1069-Q1069)&lt;&gt;SIGN(INDEX(Matches!$G$2:$G$201,MATCH($A1069&amp;"-7",Matches!$J$2:$J$201,0))-INDEX(Matches!$H$2:$H$201,MATCH($A1069&amp;"-7",Matches!$J$2:$J$201,0))),0,IF(P1069-Q1069=INDEX(Matches!$G$2:$G$201,MATCH($A1069&amp;"-7",Matches!$J$2:$J$201,0))-INDEX(Matches!$H$2:$H$201,MATCH($A1069&amp;"-7",Matches!$J$2:$J$201,0)),3,2))))),""))</f>
        <v/>
      </c>
      <c r="AE1069" s="12" t="str">
        <f aca="false">IF(OR($B1069="",R1069="",S1069=""),"",IFERROR(IF(OR(INDEX(Matches!$I$2:$I$201,MATCH($A1069&amp;"-8",Matches!$J$2:$J$201,0))="Void",INDEX(Matches!$G$2:$G$201,MATCH($A1069&amp;"-8",Matches!$J$2:$J$201,0))="",INDEX(Matches!$H$2:$H$201,MATCH($A1069&amp;"-8",Matches!$J$2:$J$201,0))=""),"",IF(AND($C1069&lt;&gt;"",INDEX(Matches!$F$2:$F$201,MATCH($A1069&amp;"-8",Matches!$J$2:$J$201,0))&lt;&gt;"",$C1069&gt;=INDEX(Matches!$F$2:$F$201,MATCH($A1069&amp;"-8",Matches!$J$2:$J$201,0))),"",IF(AND(R1069=INDEX(Matches!$G$2:$G$201,MATCH($A1069&amp;"-8",Matches!$J$2:$J$201,0)),S1069=INDEX(Matches!$H$2:$H$201,MATCH($A1069&amp;"-8",Matches!$J$2:$J$201,0))),5,IF(SIGN(R1069-S1069)&lt;&gt;SIGN(INDEX(Matches!$G$2:$G$201,MATCH($A1069&amp;"-8",Matches!$J$2:$J$201,0))-INDEX(Matches!$H$2:$H$201,MATCH($A1069&amp;"-8",Matches!$J$2:$J$201,0))),0,IF(R1069-S1069=INDEX(Matches!$G$2:$G$201,MATCH($A1069&amp;"-8",Matches!$J$2:$J$201,0))-INDEX(Matches!$H$2:$H$201,MATCH($A1069&amp;"-8",Matches!$J$2:$J$201,0)),3,2))))),""))</f>
        <v/>
      </c>
      <c r="AF1069" s="12" t="str">
        <f aca="false">IF(OR($B1069="",T1069="",U1069=""),"",IFERROR(IF(OR(INDEX(Matches!$I$2:$I$201,MATCH($A1069&amp;"-9",Matches!$J$2:$J$201,0))="Void",INDEX(Matches!$G$2:$G$201,MATCH($A1069&amp;"-9",Matches!$J$2:$J$201,0))="",INDEX(Matches!$H$2:$H$201,MATCH($A1069&amp;"-9",Matches!$J$2:$J$201,0))=""),"",IF(AND($C1069&lt;&gt;"",INDEX(Matches!$F$2:$F$201,MATCH($A1069&amp;"-9",Matches!$J$2:$J$201,0))&lt;&gt;"",$C1069&gt;=INDEX(Matches!$F$2:$F$201,MATCH($A1069&amp;"-9",Matches!$J$2:$J$201,0))),"",IF(AND(T1069=INDEX(Matches!$G$2:$G$201,MATCH($A1069&amp;"-9",Matches!$J$2:$J$201,0)),U1069=INDEX(Matches!$H$2:$H$201,MATCH($A1069&amp;"-9",Matches!$J$2:$J$201,0))),5,IF(SIGN(T1069-U1069)&lt;&gt;SIGN(INDEX(Matches!$G$2:$G$201,MATCH($A1069&amp;"-9",Matches!$J$2:$J$201,0))-INDEX(Matches!$H$2:$H$201,MATCH($A1069&amp;"-9",Matches!$J$2:$J$201,0))),0,IF(T1069-U1069=INDEX(Matches!$G$2:$G$201,MATCH($A1069&amp;"-9",Matches!$J$2:$J$201,0))-INDEX(Matches!$H$2:$H$201,MATCH($A1069&amp;"-9",Matches!$J$2:$J$201,0)),3,2))))),""))</f>
        <v/>
      </c>
      <c r="AG1069" s="12" t="str">
        <f aca="false">IF(OR($B1069="",V1069="",W1069=""),"",IFERROR(IF(OR(INDEX(Matches!$I$2:$I$201,MATCH($A1069&amp;"-10",Matches!$J$2:$J$201,0))="Void",INDEX(Matches!$G$2:$G$201,MATCH($A1069&amp;"-10",Matches!$J$2:$J$201,0))="",INDEX(Matches!$H$2:$H$201,MATCH($A1069&amp;"-10",Matches!$J$2:$J$201,0))=""),"",IF(AND($C1069&lt;&gt;"",INDEX(Matches!$F$2:$F$201,MATCH($A1069&amp;"-10",Matches!$J$2:$J$201,0))&lt;&gt;"",$C1069&gt;=INDEX(Matches!$F$2:$F$201,MATCH($A1069&amp;"-10",Matches!$J$2:$J$201,0))),"",IF(AND(V1069=INDEX(Matches!$G$2:$G$201,MATCH($A1069&amp;"-10",Matches!$J$2:$J$201,0)),W1069=INDEX(Matches!$H$2:$H$201,MATCH($A1069&amp;"-10",Matches!$J$2:$J$201,0))),5,IF(SIGN(V1069-W1069)&lt;&gt;SIGN(INDEX(Matches!$G$2:$G$201,MATCH($A1069&amp;"-10",Matches!$J$2:$J$201,0))-INDEX(Matches!$H$2:$H$201,MATCH($A1069&amp;"-10",Matches!$J$2:$J$201,0))),0,IF(V1069-W1069=INDEX(Matches!$G$2:$G$201,MATCH($A1069&amp;"-10",Matches!$J$2:$J$201,0))-INDEX(Matches!$H$2:$H$201,MATCH($A1069&amp;"-10",Matches!$J$2:$J$201,0)),3,2))))),""))</f>
        <v/>
      </c>
      <c r="AH1069" s="13" t="str">
        <f aca="false">IF($B1069="","",SUM(X1069:AG1069))</f>
        <v/>
      </c>
      <c r="AI1069" s="12" t="str">
        <f aca="false">IF($B1069="","",COUNTIF(X1069:AG1069,5))</f>
        <v/>
      </c>
      <c r="AJ1069" s="12" t="str">
        <f aca="false">IF($B1069="","",COUNTIF(X1069:AG1069,"&gt;=2"))</f>
        <v/>
      </c>
      <c r="AK1069" s="12" t="str">
        <f aca="false">IF($B1069="","",COUNT(X1069:AG1069))</f>
        <v/>
      </c>
    </row>
    <row r="1070" customFormat="false" ht="15" hidden="false" customHeight="false" outlineLevel="0" collapsed="false">
      <c r="A1070" s="7"/>
      <c r="B1070" s="7"/>
      <c r="C1070" s="11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12" t="str">
        <f aca="false">IF(OR($B1070="",D1070="",E1070=""),"",IFERROR(IF(OR(INDEX(Matches!$I$2:$I$201,MATCH($A1070&amp;"-1",Matches!$J$2:$J$201,0))="Void",INDEX(Matches!$G$2:$G$201,MATCH($A1070&amp;"-1",Matches!$J$2:$J$201,0))="",INDEX(Matches!$H$2:$H$201,MATCH($A1070&amp;"-1",Matches!$J$2:$J$201,0))=""),"",IF(AND($C1070&lt;&gt;"",INDEX(Matches!$F$2:$F$201,MATCH($A1070&amp;"-1",Matches!$J$2:$J$201,0))&lt;&gt;"",$C1070&gt;=INDEX(Matches!$F$2:$F$201,MATCH($A1070&amp;"-1",Matches!$J$2:$J$201,0))),"",IF(AND(D1070=INDEX(Matches!$G$2:$G$201,MATCH($A1070&amp;"-1",Matches!$J$2:$J$201,0)),E1070=INDEX(Matches!$H$2:$H$201,MATCH($A1070&amp;"-1",Matches!$J$2:$J$201,0))),5,IF(SIGN(D1070-E1070)&lt;&gt;SIGN(INDEX(Matches!$G$2:$G$201,MATCH($A1070&amp;"-1",Matches!$J$2:$J$201,0))-INDEX(Matches!$H$2:$H$201,MATCH($A1070&amp;"-1",Matches!$J$2:$J$201,0))),0,IF(D1070-E1070=INDEX(Matches!$G$2:$G$201,MATCH($A1070&amp;"-1",Matches!$J$2:$J$201,0))-INDEX(Matches!$H$2:$H$201,MATCH($A1070&amp;"-1",Matches!$J$2:$J$201,0)),3,2))))),""))</f>
        <v/>
      </c>
      <c r="Y1070" s="12" t="str">
        <f aca="false">IF(OR($B1070="",F1070="",G1070=""),"",IFERROR(IF(OR(INDEX(Matches!$I$2:$I$201,MATCH($A1070&amp;"-2",Matches!$J$2:$J$201,0))="Void",INDEX(Matches!$G$2:$G$201,MATCH($A1070&amp;"-2",Matches!$J$2:$J$201,0))="",INDEX(Matches!$H$2:$H$201,MATCH($A1070&amp;"-2",Matches!$J$2:$J$201,0))=""),"",IF(AND($C1070&lt;&gt;"",INDEX(Matches!$F$2:$F$201,MATCH($A1070&amp;"-2",Matches!$J$2:$J$201,0))&lt;&gt;"",$C1070&gt;=INDEX(Matches!$F$2:$F$201,MATCH($A1070&amp;"-2",Matches!$J$2:$J$201,0))),"",IF(AND(F1070=INDEX(Matches!$G$2:$G$201,MATCH($A1070&amp;"-2",Matches!$J$2:$J$201,0)),G1070=INDEX(Matches!$H$2:$H$201,MATCH($A1070&amp;"-2",Matches!$J$2:$J$201,0))),5,IF(SIGN(F1070-G1070)&lt;&gt;SIGN(INDEX(Matches!$G$2:$G$201,MATCH($A1070&amp;"-2",Matches!$J$2:$J$201,0))-INDEX(Matches!$H$2:$H$201,MATCH($A1070&amp;"-2",Matches!$J$2:$J$201,0))),0,IF(F1070-G1070=INDEX(Matches!$G$2:$G$201,MATCH($A1070&amp;"-2",Matches!$J$2:$J$201,0))-INDEX(Matches!$H$2:$H$201,MATCH($A1070&amp;"-2",Matches!$J$2:$J$201,0)),3,2))))),""))</f>
        <v/>
      </c>
      <c r="Z1070" s="12" t="str">
        <f aca="false">IF(OR($B1070="",H1070="",I1070=""),"",IFERROR(IF(OR(INDEX(Matches!$I$2:$I$201,MATCH($A1070&amp;"-3",Matches!$J$2:$J$201,0))="Void",INDEX(Matches!$G$2:$G$201,MATCH($A1070&amp;"-3",Matches!$J$2:$J$201,0))="",INDEX(Matches!$H$2:$H$201,MATCH($A1070&amp;"-3",Matches!$J$2:$J$201,0))=""),"",IF(AND($C1070&lt;&gt;"",INDEX(Matches!$F$2:$F$201,MATCH($A1070&amp;"-3",Matches!$J$2:$J$201,0))&lt;&gt;"",$C1070&gt;=INDEX(Matches!$F$2:$F$201,MATCH($A1070&amp;"-3",Matches!$J$2:$J$201,0))),"",IF(AND(H1070=INDEX(Matches!$G$2:$G$201,MATCH($A1070&amp;"-3",Matches!$J$2:$J$201,0)),I1070=INDEX(Matches!$H$2:$H$201,MATCH($A1070&amp;"-3",Matches!$J$2:$J$201,0))),5,IF(SIGN(H1070-I1070)&lt;&gt;SIGN(INDEX(Matches!$G$2:$G$201,MATCH($A1070&amp;"-3",Matches!$J$2:$J$201,0))-INDEX(Matches!$H$2:$H$201,MATCH($A1070&amp;"-3",Matches!$J$2:$J$201,0))),0,IF(H1070-I1070=INDEX(Matches!$G$2:$G$201,MATCH($A1070&amp;"-3",Matches!$J$2:$J$201,0))-INDEX(Matches!$H$2:$H$201,MATCH($A1070&amp;"-3",Matches!$J$2:$J$201,0)),3,2))))),""))</f>
        <v/>
      </c>
      <c r="AA1070" s="12" t="str">
        <f aca="false">IF(OR($B1070="",J1070="",K1070=""),"",IFERROR(IF(OR(INDEX(Matches!$I$2:$I$201,MATCH($A1070&amp;"-4",Matches!$J$2:$J$201,0))="Void",INDEX(Matches!$G$2:$G$201,MATCH($A1070&amp;"-4",Matches!$J$2:$J$201,0))="",INDEX(Matches!$H$2:$H$201,MATCH($A1070&amp;"-4",Matches!$J$2:$J$201,0))=""),"",IF(AND($C1070&lt;&gt;"",INDEX(Matches!$F$2:$F$201,MATCH($A1070&amp;"-4",Matches!$J$2:$J$201,0))&lt;&gt;"",$C1070&gt;=INDEX(Matches!$F$2:$F$201,MATCH($A1070&amp;"-4",Matches!$J$2:$J$201,0))),"",IF(AND(J1070=INDEX(Matches!$G$2:$G$201,MATCH($A1070&amp;"-4",Matches!$J$2:$J$201,0)),K1070=INDEX(Matches!$H$2:$H$201,MATCH($A1070&amp;"-4",Matches!$J$2:$J$201,0))),5,IF(SIGN(J1070-K1070)&lt;&gt;SIGN(INDEX(Matches!$G$2:$G$201,MATCH($A1070&amp;"-4",Matches!$J$2:$J$201,0))-INDEX(Matches!$H$2:$H$201,MATCH($A1070&amp;"-4",Matches!$J$2:$J$201,0))),0,IF(J1070-K1070=INDEX(Matches!$G$2:$G$201,MATCH($A1070&amp;"-4",Matches!$J$2:$J$201,0))-INDEX(Matches!$H$2:$H$201,MATCH($A1070&amp;"-4",Matches!$J$2:$J$201,0)),3,2))))),""))</f>
        <v/>
      </c>
      <c r="AB1070" s="12" t="str">
        <f aca="false">IF(OR($B1070="",L1070="",M1070=""),"",IFERROR(IF(OR(INDEX(Matches!$I$2:$I$201,MATCH($A1070&amp;"-5",Matches!$J$2:$J$201,0))="Void",INDEX(Matches!$G$2:$G$201,MATCH($A1070&amp;"-5",Matches!$J$2:$J$201,0))="",INDEX(Matches!$H$2:$H$201,MATCH($A1070&amp;"-5",Matches!$J$2:$J$201,0))=""),"",IF(AND($C1070&lt;&gt;"",INDEX(Matches!$F$2:$F$201,MATCH($A1070&amp;"-5",Matches!$J$2:$J$201,0))&lt;&gt;"",$C1070&gt;=INDEX(Matches!$F$2:$F$201,MATCH($A1070&amp;"-5",Matches!$J$2:$J$201,0))),"",IF(AND(L1070=INDEX(Matches!$G$2:$G$201,MATCH($A1070&amp;"-5",Matches!$J$2:$J$201,0)),M1070=INDEX(Matches!$H$2:$H$201,MATCH($A1070&amp;"-5",Matches!$J$2:$J$201,0))),5,IF(SIGN(L1070-M1070)&lt;&gt;SIGN(INDEX(Matches!$G$2:$G$201,MATCH($A1070&amp;"-5",Matches!$J$2:$J$201,0))-INDEX(Matches!$H$2:$H$201,MATCH($A1070&amp;"-5",Matches!$J$2:$J$201,0))),0,IF(L1070-M1070=INDEX(Matches!$G$2:$G$201,MATCH($A1070&amp;"-5",Matches!$J$2:$J$201,0))-INDEX(Matches!$H$2:$H$201,MATCH($A1070&amp;"-5",Matches!$J$2:$J$201,0)),3,2))))),""))</f>
        <v/>
      </c>
      <c r="AC1070" s="12" t="str">
        <f aca="false">IF(OR($B1070="",N1070="",O1070=""),"",IFERROR(IF(OR(INDEX(Matches!$I$2:$I$201,MATCH($A1070&amp;"-6",Matches!$J$2:$J$201,0))="Void",INDEX(Matches!$G$2:$G$201,MATCH($A1070&amp;"-6",Matches!$J$2:$J$201,0))="",INDEX(Matches!$H$2:$H$201,MATCH($A1070&amp;"-6",Matches!$J$2:$J$201,0))=""),"",IF(AND($C1070&lt;&gt;"",INDEX(Matches!$F$2:$F$201,MATCH($A1070&amp;"-6",Matches!$J$2:$J$201,0))&lt;&gt;"",$C1070&gt;=INDEX(Matches!$F$2:$F$201,MATCH($A1070&amp;"-6",Matches!$J$2:$J$201,0))),"",IF(AND(N1070=INDEX(Matches!$G$2:$G$201,MATCH($A1070&amp;"-6",Matches!$J$2:$J$201,0)),O1070=INDEX(Matches!$H$2:$H$201,MATCH($A1070&amp;"-6",Matches!$J$2:$J$201,0))),5,IF(SIGN(N1070-O1070)&lt;&gt;SIGN(INDEX(Matches!$G$2:$G$201,MATCH($A1070&amp;"-6",Matches!$J$2:$J$201,0))-INDEX(Matches!$H$2:$H$201,MATCH($A1070&amp;"-6",Matches!$J$2:$J$201,0))),0,IF(N1070-O1070=INDEX(Matches!$G$2:$G$201,MATCH($A1070&amp;"-6",Matches!$J$2:$J$201,0))-INDEX(Matches!$H$2:$H$201,MATCH($A1070&amp;"-6",Matches!$J$2:$J$201,0)),3,2))))),""))</f>
        <v/>
      </c>
      <c r="AD1070" s="12" t="str">
        <f aca="false">IF(OR($B1070="",P1070="",Q1070=""),"",IFERROR(IF(OR(INDEX(Matches!$I$2:$I$201,MATCH($A1070&amp;"-7",Matches!$J$2:$J$201,0))="Void",INDEX(Matches!$G$2:$G$201,MATCH($A1070&amp;"-7",Matches!$J$2:$J$201,0))="",INDEX(Matches!$H$2:$H$201,MATCH($A1070&amp;"-7",Matches!$J$2:$J$201,0))=""),"",IF(AND($C1070&lt;&gt;"",INDEX(Matches!$F$2:$F$201,MATCH($A1070&amp;"-7",Matches!$J$2:$J$201,0))&lt;&gt;"",$C1070&gt;=INDEX(Matches!$F$2:$F$201,MATCH($A1070&amp;"-7",Matches!$J$2:$J$201,0))),"",IF(AND(P1070=INDEX(Matches!$G$2:$G$201,MATCH($A1070&amp;"-7",Matches!$J$2:$J$201,0)),Q1070=INDEX(Matches!$H$2:$H$201,MATCH($A1070&amp;"-7",Matches!$J$2:$J$201,0))),5,IF(SIGN(P1070-Q1070)&lt;&gt;SIGN(INDEX(Matches!$G$2:$G$201,MATCH($A1070&amp;"-7",Matches!$J$2:$J$201,0))-INDEX(Matches!$H$2:$H$201,MATCH($A1070&amp;"-7",Matches!$J$2:$J$201,0))),0,IF(P1070-Q1070=INDEX(Matches!$G$2:$G$201,MATCH($A1070&amp;"-7",Matches!$J$2:$J$201,0))-INDEX(Matches!$H$2:$H$201,MATCH($A1070&amp;"-7",Matches!$J$2:$J$201,0)),3,2))))),""))</f>
        <v/>
      </c>
      <c r="AE1070" s="12" t="str">
        <f aca="false">IF(OR($B1070="",R1070="",S1070=""),"",IFERROR(IF(OR(INDEX(Matches!$I$2:$I$201,MATCH($A1070&amp;"-8",Matches!$J$2:$J$201,0))="Void",INDEX(Matches!$G$2:$G$201,MATCH($A1070&amp;"-8",Matches!$J$2:$J$201,0))="",INDEX(Matches!$H$2:$H$201,MATCH($A1070&amp;"-8",Matches!$J$2:$J$201,0))=""),"",IF(AND($C1070&lt;&gt;"",INDEX(Matches!$F$2:$F$201,MATCH($A1070&amp;"-8",Matches!$J$2:$J$201,0))&lt;&gt;"",$C1070&gt;=INDEX(Matches!$F$2:$F$201,MATCH($A1070&amp;"-8",Matches!$J$2:$J$201,0))),"",IF(AND(R1070=INDEX(Matches!$G$2:$G$201,MATCH($A1070&amp;"-8",Matches!$J$2:$J$201,0)),S1070=INDEX(Matches!$H$2:$H$201,MATCH($A1070&amp;"-8",Matches!$J$2:$J$201,0))),5,IF(SIGN(R1070-S1070)&lt;&gt;SIGN(INDEX(Matches!$G$2:$G$201,MATCH($A1070&amp;"-8",Matches!$J$2:$J$201,0))-INDEX(Matches!$H$2:$H$201,MATCH($A1070&amp;"-8",Matches!$J$2:$J$201,0))),0,IF(R1070-S1070=INDEX(Matches!$G$2:$G$201,MATCH($A1070&amp;"-8",Matches!$J$2:$J$201,0))-INDEX(Matches!$H$2:$H$201,MATCH($A1070&amp;"-8",Matches!$J$2:$J$201,0)),3,2))))),""))</f>
        <v/>
      </c>
      <c r="AF1070" s="12" t="str">
        <f aca="false">IF(OR($B1070="",T1070="",U1070=""),"",IFERROR(IF(OR(INDEX(Matches!$I$2:$I$201,MATCH($A1070&amp;"-9",Matches!$J$2:$J$201,0))="Void",INDEX(Matches!$G$2:$G$201,MATCH($A1070&amp;"-9",Matches!$J$2:$J$201,0))="",INDEX(Matches!$H$2:$H$201,MATCH($A1070&amp;"-9",Matches!$J$2:$J$201,0))=""),"",IF(AND($C1070&lt;&gt;"",INDEX(Matches!$F$2:$F$201,MATCH($A1070&amp;"-9",Matches!$J$2:$J$201,0))&lt;&gt;"",$C1070&gt;=INDEX(Matches!$F$2:$F$201,MATCH($A1070&amp;"-9",Matches!$J$2:$J$201,0))),"",IF(AND(T1070=INDEX(Matches!$G$2:$G$201,MATCH($A1070&amp;"-9",Matches!$J$2:$J$201,0)),U1070=INDEX(Matches!$H$2:$H$201,MATCH($A1070&amp;"-9",Matches!$J$2:$J$201,0))),5,IF(SIGN(T1070-U1070)&lt;&gt;SIGN(INDEX(Matches!$G$2:$G$201,MATCH($A1070&amp;"-9",Matches!$J$2:$J$201,0))-INDEX(Matches!$H$2:$H$201,MATCH($A1070&amp;"-9",Matches!$J$2:$J$201,0))),0,IF(T1070-U1070=INDEX(Matches!$G$2:$G$201,MATCH($A1070&amp;"-9",Matches!$J$2:$J$201,0))-INDEX(Matches!$H$2:$H$201,MATCH($A1070&amp;"-9",Matches!$J$2:$J$201,0)),3,2))))),""))</f>
        <v/>
      </c>
      <c r="AG1070" s="12" t="str">
        <f aca="false">IF(OR($B1070="",V1070="",W1070=""),"",IFERROR(IF(OR(INDEX(Matches!$I$2:$I$201,MATCH($A1070&amp;"-10",Matches!$J$2:$J$201,0))="Void",INDEX(Matches!$G$2:$G$201,MATCH($A1070&amp;"-10",Matches!$J$2:$J$201,0))="",INDEX(Matches!$H$2:$H$201,MATCH($A1070&amp;"-10",Matches!$J$2:$J$201,0))=""),"",IF(AND($C1070&lt;&gt;"",INDEX(Matches!$F$2:$F$201,MATCH($A1070&amp;"-10",Matches!$J$2:$J$201,0))&lt;&gt;"",$C1070&gt;=INDEX(Matches!$F$2:$F$201,MATCH($A1070&amp;"-10",Matches!$J$2:$J$201,0))),"",IF(AND(V1070=INDEX(Matches!$G$2:$G$201,MATCH($A1070&amp;"-10",Matches!$J$2:$J$201,0)),W1070=INDEX(Matches!$H$2:$H$201,MATCH($A1070&amp;"-10",Matches!$J$2:$J$201,0))),5,IF(SIGN(V1070-W1070)&lt;&gt;SIGN(INDEX(Matches!$G$2:$G$201,MATCH($A1070&amp;"-10",Matches!$J$2:$J$201,0))-INDEX(Matches!$H$2:$H$201,MATCH($A1070&amp;"-10",Matches!$J$2:$J$201,0))),0,IF(V1070-W1070=INDEX(Matches!$G$2:$G$201,MATCH($A1070&amp;"-10",Matches!$J$2:$J$201,0))-INDEX(Matches!$H$2:$H$201,MATCH($A1070&amp;"-10",Matches!$J$2:$J$201,0)),3,2))))),""))</f>
        <v/>
      </c>
      <c r="AH1070" s="13" t="str">
        <f aca="false">IF($B1070="","",SUM(X1070:AG1070))</f>
        <v/>
      </c>
      <c r="AI1070" s="12" t="str">
        <f aca="false">IF($B1070="","",COUNTIF(X1070:AG1070,5))</f>
        <v/>
      </c>
      <c r="AJ1070" s="12" t="str">
        <f aca="false">IF($B1070="","",COUNTIF(X1070:AG1070,"&gt;=2"))</f>
        <v/>
      </c>
      <c r="AK1070" s="12" t="str">
        <f aca="false">IF($B1070="","",COUNT(X1070:AG1070))</f>
        <v/>
      </c>
    </row>
    <row r="1071" customFormat="false" ht="15" hidden="false" customHeight="false" outlineLevel="0" collapsed="false">
      <c r="A1071" s="7"/>
      <c r="B1071" s="7"/>
      <c r="C1071" s="11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12" t="str">
        <f aca="false">IF(OR($B1071="",D1071="",E1071=""),"",IFERROR(IF(OR(INDEX(Matches!$I$2:$I$201,MATCH($A1071&amp;"-1",Matches!$J$2:$J$201,0))="Void",INDEX(Matches!$G$2:$G$201,MATCH($A1071&amp;"-1",Matches!$J$2:$J$201,0))="",INDEX(Matches!$H$2:$H$201,MATCH($A1071&amp;"-1",Matches!$J$2:$J$201,0))=""),"",IF(AND($C1071&lt;&gt;"",INDEX(Matches!$F$2:$F$201,MATCH($A1071&amp;"-1",Matches!$J$2:$J$201,0))&lt;&gt;"",$C1071&gt;=INDEX(Matches!$F$2:$F$201,MATCH($A1071&amp;"-1",Matches!$J$2:$J$201,0))),"",IF(AND(D1071=INDEX(Matches!$G$2:$G$201,MATCH($A1071&amp;"-1",Matches!$J$2:$J$201,0)),E1071=INDEX(Matches!$H$2:$H$201,MATCH($A1071&amp;"-1",Matches!$J$2:$J$201,0))),5,IF(SIGN(D1071-E1071)&lt;&gt;SIGN(INDEX(Matches!$G$2:$G$201,MATCH($A1071&amp;"-1",Matches!$J$2:$J$201,0))-INDEX(Matches!$H$2:$H$201,MATCH($A1071&amp;"-1",Matches!$J$2:$J$201,0))),0,IF(D1071-E1071=INDEX(Matches!$G$2:$G$201,MATCH($A1071&amp;"-1",Matches!$J$2:$J$201,0))-INDEX(Matches!$H$2:$H$201,MATCH($A1071&amp;"-1",Matches!$J$2:$J$201,0)),3,2))))),""))</f>
        <v/>
      </c>
      <c r="Y1071" s="12" t="str">
        <f aca="false">IF(OR($B1071="",F1071="",G1071=""),"",IFERROR(IF(OR(INDEX(Matches!$I$2:$I$201,MATCH($A1071&amp;"-2",Matches!$J$2:$J$201,0))="Void",INDEX(Matches!$G$2:$G$201,MATCH($A1071&amp;"-2",Matches!$J$2:$J$201,0))="",INDEX(Matches!$H$2:$H$201,MATCH($A1071&amp;"-2",Matches!$J$2:$J$201,0))=""),"",IF(AND($C1071&lt;&gt;"",INDEX(Matches!$F$2:$F$201,MATCH($A1071&amp;"-2",Matches!$J$2:$J$201,0))&lt;&gt;"",$C1071&gt;=INDEX(Matches!$F$2:$F$201,MATCH($A1071&amp;"-2",Matches!$J$2:$J$201,0))),"",IF(AND(F1071=INDEX(Matches!$G$2:$G$201,MATCH($A1071&amp;"-2",Matches!$J$2:$J$201,0)),G1071=INDEX(Matches!$H$2:$H$201,MATCH($A1071&amp;"-2",Matches!$J$2:$J$201,0))),5,IF(SIGN(F1071-G1071)&lt;&gt;SIGN(INDEX(Matches!$G$2:$G$201,MATCH($A1071&amp;"-2",Matches!$J$2:$J$201,0))-INDEX(Matches!$H$2:$H$201,MATCH($A1071&amp;"-2",Matches!$J$2:$J$201,0))),0,IF(F1071-G1071=INDEX(Matches!$G$2:$G$201,MATCH($A1071&amp;"-2",Matches!$J$2:$J$201,0))-INDEX(Matches!$H$2:$H$201,MATCH($A1071&amp;"-2",Matches!$J$2:$J$201,0)),3,2))))),""))</f>
        <v/>
      </c>
      <c r="Z1071" s="12" t="str">
        <f aca="false">IF(OR($B1071="",H1071="",I1071=""),"",IFERROR(IF(OR(INDEX(Matches!$I$2:$I$201,MATCH($A1071&amp;"-3",Matches!$J$2:$J$201,0))="Void",INDEX(Matches!$G$2:$G$201,MATCH($A1071&amp;"-3",Matches!$J$2:$J$201,0))="",INDEX(Matches!$H$2:$H$201,MATCH($A1071&amp;"-3",Matches!$J$2:$J$201,0))=""),"",IF(AND($C1071&lt;&gt;"",INDEX(Matches!$F$2:$F$201,MATCH($A1071&amp;"-3",Matches!$J$2:$J$201,0))&lt;&gt;"",$C1071&gt;=INDEX(Matches!$F$2:$F$201,MATCH($A1071&amp;"-3",Matches!$J$2:$J$201,0))),"",IF(AND(H1071=INDEX(Matches!$G$2:$G$201,MATCH($A1071&amp;"-3",Matches!$J$2:$J$201,0)),I1071=INDEX(Matches!$H$2:$H$201,MATCH($A1071&amp;"-3",Matches!$J$2:$J$201,0))),5,IF(SIGN(H1071-I1071)&lt;&gt;SIGN(INDEX(Matches!$G$2:$G$201,MATCH($A1071&amp;"-3",Matches!$J$2:$J$201,0))-INDEX(Matches!$H$2:$H$201,MATCH($A1071&amp;"-3",Matches!$J$2:$J$201,0))),0,IF(H1071-I1071=INDEX(Matches!$G$2:$G$201,MATCH($A1071&amp;"-3",Matches!$J$2:$J$201,0))-INDEX(Matches!$H$2:$H$201,MATCH($A1071&amp;"-3",Matches!$J$2:$J$201,0)),3,2))))),""))</f>
        <v/>
      </c>
      <c r="AA1071" s="12" t="str">
        <f aca="false">IF(OR($B1071="",J1071="",K1071=""),"",IFERROR(IF(OR(INDEX(Matches!$I$2:$I$201,MATCH($A1071&amp;"-4",Matches!$J$2:$J$201,0))="Void",INDEX(Matches!$G$2:$G$201,MATCH($A1071&amp;"-4",Matches!$J$2:$J$201,0))="",INDEX(Matches!$H$2:$H$201,MATCH($A1071&amp;"-4",Matches!$J$2:$J$201,0))=""),"",IF(AND($C1071&lt;&gt;"",INDEX(Matches!$F$2:$F$201,MATCH($A1071&amp;"-4",Matches!$J$2:$J$201,0))&lt;&gt;"",$C1071&gt;=INDEX(Matches!$F$2:$F$201,MATCH($A1071&amp;"-4",Matches!$J$2:$J$201,0))),"",IF(AND(J1071=INDEX(Matches!$G$2:$G$201,MATCH($A1071&amp;"-4",Matches!$J$2:$J$201,0)),K1071=INDEX(Matches!$H$2:$H$201,MATCH($A1071&amp;"-4",Matches!$J$2:$J$201,0))),5,IF(SIGN(J1071-K1071)&lt;&gt;SIGN(INDEX(Matches!$G$2:$G$201,MATCH($A1071&amp;"-4",Matches!$J$2:$J$201,0))-INDEX(Matches!$H$2:$H$201,MATCH($A1071&amp;"-4",Matches!$J$2:$J$201,0))),0,IF(J1071-K1071=INDEX(Matches!$G$2:$G$201,MATCH($A1071&amp;"-4",Matches!$J$2:$J$201,0))-INDEX(Matches!$H$2:$H$201,MATCH($A1071&amp;"-4",Matches!$J$2:$J$201,0)),3,2))))),""))</f>
        <v/>
      </c>
      <c r="AB1071" s="12" t="str">
        <f aca="false">IF(OR($B1071="",L1071="",M1071=""),"",IFERROR(IF(OR(INDEX(Matches!$I$2:$I$201,MATCH($A1071&amp;"-5",Matches!$J$2:$J$201,0))="Void",INDEX(Matches!$G$2:$G$201,MATCH($A1071&amp;"-5",Matches!$J$2:$J$201,0))="",INDEX(Matches!$H$2:$H$201,MATCH($A1071&amp;"-5",Matches!$J$2:$J$201,0))=""),"",IF(AND($C1071&lt;&gt;"",INDEX(Matches!$F$2:$F$201,MATCH($A1071&amp;"-5",Matches!$J$2:$J$201,0))&lt;&gt;"",$C1071&gt;=INDEX(Matches!$F$2:$F$201,MATCH($A1071&amp;"-5",Matches!$J$2:$J$201,0))),"",IF(AND(L1071=INDEX(Matches!$G$2:$G$201,MATCH($A1071&amp;"-5",Matches!$J$2:$J$201,0)),M1071=INDEX(Matches!$H$2:$H$201,MATCH($A1071&amp;"-5",Matches!$J$2:$J$201,0))),5,IF(SIGN(L1071-M1071)&lt;&gt;SIGN(INDEX(Matches!$G$2:$G$201,MATCH($A1071&amp;"-5",Matches!$J$2:$J$201,0))-INDEX(Matches!$H$2:$H$201,MATCH($A1071&amp;"-5",Matches!$J$2:$J$201,0))),0,IF(L1071-M1071=INDEX(Matches!$G$2:$G$201,MATCH($A1071&amp;"-5",Matches!$J$2:$J$201,0))-INDEX(Matches!$H$2:$H$201,MATCH($A1071&amp;"-5",Matches!$J$2:$J$201,0)),3,2))))),""))</f>
        <v/>
      </c>
      <c r="AC1071" s="12" t="str">
        <f aca="false">IF(OR($B1071="",N1071="",O1071=""),"",IFERROR(IF(OR(INDEX(Matches!$I$2:$I$201,MATCH($A1071&amp;"-6",Matches!$J$2:$J$201,0))="Void",INDEX(Matches!$G$2:$G$201,MATCH($A1071&amp;"-6",Matches!$J$2:$J$201,0))="",INDEX(Matches!$H$2:$H$201,MATCH($A1071&amp;"-6",Matches!$J$2:$J$201,0))=""),"",IF(AND($C1071&lt;&gt;"",INDEX(Matches!$F$2:$F$201,MATCH($A1071&amp;"-6",Matches!$J$2:$J$201,0))&lt;&gt;"",$C1071&gt;=INDEX(Matches!$F$2:$F$201,MATCH($A1071&amp;"-6",Matches!$J$2:$J$201,0))),"",IF(AND(N1071=INDEX(Matches!$G$2:$G$201,MATCH($A1071&amp;"-6",Matches!$J$2:$J$201,0)),O1071=INDEX(Matches!$H$2:$H$201,MATCH($A1071&amp;"-6",Matches!$J$2:$J$201,0))),5,IF(SIGN(N1071-O1071)&lt;&gt;SIGN(INDEX(Matches!$G$2:$G$201,MATCH($A1071&amp;"-6",Matches!$J$2:$J$201,0))-INDEX(Matches!$H$2:$H$201,MATCH($A1071&amp;"-6",Matches!$J$2:$J$201,0))),0,IF(N1071-O1071=INDEX(Matches!$G$2:$G$201,MATCH($A1071&amp;"-6",Matches!$J$2:$J$201,0))-INDEX(Matches!$H$2:$H$201,MATCH($A1071&amp;"-6",Matches!$J$2:$J$201,0)),3,2))))),""))</f>
        <v/>
      </c>
      <c r="AD1071" s="12" t="str">
        <f aca="false">IF(OR($B1071="",P1071="",Q1071=""),"",IFERROR(IF(OR(INDEX(Matches!$I$2:$I$201,MATCH($A1071&amp;"-7",Matches!$J$2:$J$201,0))="Void",INDEX(Matches!$G$2:$G$201,MATCH($A1071&amp;"-7",Matches!$J$2:$J$201,0))="",INDEX(Matches!$H$2:$H$201,MATCH($A1071&amp;"-7",Matches!$J$2:$J$201,0))=""),"",IF(AND($C1071&lt;&gt;"",INDEX(Matches!$F$2:$F$201,MATCH($A1071&amp;"-7",Matches!$J$2:$J$201,0))&lt;&gt;"",$C1071&gt;=INDEX(Matches!$F$2:$F$201,MATCH($A1071&amp;"-7",Matches!$J$2:$J$201,0))),"",IF(AND(P1071=INDEX(Matches!$G$2:$G$201,MATCH($A1071&amp;"-7",Matches!$J$2:$J$201,0)),Q1071=INDEX(Matches!$H$2:$H$201,MATCH($A1071&amp;"-7",Matches!$J$2:$J$201,0))),5,IF(SIGN(P1071-Q1071)&lt;&gt;SIGN(INDEX(Matches!$G$2:$G$201,MATCH($A1071&amp;"-7",Matches!$J$2:$J$201,0))-INDEX(Matches!$H$2:$H$201,MATCH($A1071&amp;"-7",Matches!$J$2:$J$201,0))),0,IF(P1071-Q1071=INDEX(Matches!$G$2:$G$201,MATCH($A1071&amp;"-7",Matches!$J$2:$J$201,0))-INDEX(Matches!$H$2:$H$201,MATCH($A1071&amp;"-7",Matches!$J$2:$J$201,0)),3,2))))),""))</f>
        <v/>
      </c>
      <c r="AE1071" s="12" t="str">
        <f aca="false">IF(OR($B1071="",R1071="",S1071=""),"",IFERROR(IF(OR(INDEX(Matches!$I$2:$I$201,MATCH($A1071&amp;"-8",Matches!$J$2:$J$201,0))="Void",INDEX(Matches!$G$2:$G$201,MATCH($A1071&amp;"-8",Matches!$J$2:$J$201,0))="",INDEX(Matches!$H$2:$H$201,MATCH($A1071&amp;"-8",Matches!$J$2:$J$201,0))=""),"",IF(AND($C1071&lt;&gt;"",INDEX(Matches!$F$2:$F$201,MATCH($A1071&amp;"-8",Matches!$J$2:$J$201,0))&lt;&gt;"",$C1071&gt;=INDEX(Matches!$F$2:$F$201,MATCH($A1071&amp;"-8",Matches!$J$2:$J$201,0))),"",IF(AND(R1071=INDEX(Matches!$G$2:$G$201,MATCH($A1071&amp;"-8",Matches!$J$2:$J$201,0)),S1071=INDEX(Matches!$H$2:$H$201,MATCH($A1071&amp;"-8",Matches!$J$2:$J$201,0))),5,IF(SIGN(R1071-S1071)&lt;&gt;SIGN(INDEX(Matches!$G$2:$G$201,MATCH($A1071&amp;"-8",Matches!$J$2:$J$201,0))-INDEX(Matches!$H$2:$H$201,MATCH($A1071&amp;"-8",Matches!$J$2:$J$201,0))),0,IF(R1071-S1071=INDEX(Matches!$G$2:$G$201,MATCH($A1071&amp;"-8",Matches!$J$2:$J$201,0))-INDEX(Matches!$H$2:$H$201,MATCH($A1071&amp;"-8",Matches!$J$2:$J$201,0)),3,2))))),""))</f>
        <v/>
      </c>
      <c r="AF1071" s="12" t="str">
        <f aca="false">IF(OR($B1071="",T1071="",U1071=""),"",IFERROR(IF(OR(INDEX(Matches!$I$2:$I$201,MATCH($A1071&amp;"-9",Matches!$J$2:$J$201,0))="Void",INDEX(Matches!$G$2:$G$201,MATCH($A1071&amp;"-9",Matches!$J$2:$J$201,0))="",INDEX(Matches!$H$2:$H$201,MATCH($A1071&amp;"-9",Matches!$J$2:$J$201,0))=""),"",IF(AND($C1071&lt;&gt;"",INDEX(Matches!$F$2:$F$201,MATCH($A1071&amp;"-9",Matches!$J$2:$J$201,0))&lt;&gt;"",$C1071&gt;=INDEX(Matches!$F$2:$F$201,MATCH($A1071&amp;"-9",Matches!$J$2:$J$201,0))),"",IF(AND(T1071=INDEX(Matches!$G$2:$G$201,MATCH($A1071&amp;"-9",Matches!$J$2:$J$201,0)),U1071=INDEX(Matches!$H$2:$H$201,MATCH($A1071&amp;"-9",Matches!$J$2:$J$201,0))),5,IF(SIGN(T1071-U1071)&lt;&gt;SIGN(INDEX(Matches!$G$2:$G$201,MATCH($A1071&amp;"-9",Matches!$J$2:$J$201,0))-INDEX(Matches!$H$2:$H$201,MATCH($A1071&amp;"-9",Matches!$J$2:$J$201,0))),0,IF(T1071-U1071=INDEX(Matches!$G$2:$G$201,MATCH($A1071&amp;"-9",Matches!$J$2:$J$201,0))-INDEX(Matches!$H$2:$H$201,MATCH($A1071&amp;"-9",Matches!$J$2:$J$201,0)),3,2))))),""))</f>
        <v/>
      </c>
      <c r="AG1071" s="12" t="str">
        <f aca="false">IF(OR($B1071="",V1071="",W1071=""),"",IFERROR(IF(OR(INDEX(Matches!$I$2:$I$201,MATCH($A1071&amp;"-10",Matches!$J$2:$J$201,0))="Void",INDEX(Matches!$G$2:$G$201,MATCH($A1071&amp;"-10",Matches!$J$2:$J$201,0))="",INDEX(Matches!$H$2:$H$201,MATCH($A1071&amp;"-10",Matches!$J$2:$J$201,0))=""),"",IF(AND($C1071&lt;&gt;"",INDEX(Matches!$F$2:$F$201,MATCH($A1071&amp;"-10",Matches!$J$2:$J$201,0))&lt;&gt;"",$C1071&gt;=INDEX(Matches!$F$2:$F$201,MATCH($A1071&amp;"-10",Matches!$J$2:$J$201,0))),"",IF(AND(V1071=INDEX(Matches!$G$2:$G$201,MATCH($A1071&amp;"-10",Matches!$J$2:$J$201,0)),W1071=INDEX(Matches!$H$2:$H$201,MATCH($A1071&amp;"-10",Matches!$J$2:$J$201,0))),5,IF(SIGN(V1071-W1071)&lt;&gt;SIGN(INDEX(Matches!$G$2:$G$201,MATCH($A1071&amp;"-10",Matches!$J$2:$J$201,0))-INDEX(Matches!$H$2:$H$201,MATCH($A1071&amp;"-10",Matches!$J$2:$J$201,0))),0,IF(V1071-W1071=INDEX(Matches!$G$2:$G$201,MATCH($A1071&amp;"-10",Matches!$J$2:$J$201,0))-INDEX(Matches!$H$2:$H$201,MATCH($A1071&amp;"-10",Matches!$J$2:$J$201,0)),3,2))))),""))</f>
        <v/>
      </c>
      <c r="AH1071" s="13" t="str">
        <f aca="false">IF($B1071="","",SUM(X1071:AG1071))</f>
        <v/>
      </c>
      <c r="AI1071" s="12" t="str">
        <f aca="false">IF($B1071="","",COUNTIF(X1071:AG1071,5))</f>
        <v/>
      </c>
      <c r="AJ1071" s="12" t="str">
        <f aca="false">IF($B1071="","",COUNTIF(X1071:AG1071,"&gt;=2"))</f>
        <v/>
      </c>
      <c r="AK1071" s="12" t="str">
        <f aca="false">IF($B1071="","",COUNT(X1071:AG1071))</f>
        <v/>
      </c>
    </row>
    <row r="1072" customFormat="false" ht="15" hidden="false" customHeight="false" outlineLevel="0" collapsed="false">
      <c r="A1072" s="7"/>
      <c r="B1072" s="7"/>
      <c r="C1072" s="11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12" t="str">
        <f aca="false">IF(OR($B1072="",D1072="",E1072=""),"",IFERROR(IF(OR(INDEX(Matches!$I$2:$I$201,MATCH($A1072&amp;"-1",Matches!$J$2:$J$201,0))="Void",INDEX(Matches!$G$2:$G$201,MATCH($A1072&amp;"-1",Matches!$J$2:$J$201,0))="",INDEX(Matches!$H$2:$H$201,MATCH($A1072&amp;"-1",Matches!$J$2:$J$201,0))=""),"",IF(AND($C1072&lt;&gt;"",INDEX(Matches!$F$2:$F$201,MATCH($A1072&amp;"-1",Matches!$J$2:$J$201,0))&lt;&gt;"",$C1072&gt;=INDEX(Matches!$F$2:$F$201,MATCH($A1072&amp;"-1",Matches!$J$2:$J$201,0))),"",IF(AND(D1072=INDEX(Matches!$G$2:$G$201,MATCH($A1072&amp;"-1",Matches!$J$2:$J$201,0)),E1072=INDEX(Matches!$H$2:$H$201,MATCH($A1072&amp;"-1",Matches!$J$2:$J$201,0))),5,IF(SIGN(D1072-E1072)&lt;&gt;SIGN(INDEX(Matches!$G$2:$G$201,MATCH($A1072&amp;"-1",Matches!$J$2:$J$201,0))-INDEX(Matches!$H$2:$H$201,MATCH($A1072&amp;"-1",Matches!$J$2:$J$201,0))),0,IF(D1072-E1072=INDEX(Matches!$G$2:$G$201,MATCH($A1072&amp;"-1",Matches!$J$2:$J$201,0))-INDEX(Matches!$H$2:$H$201,MATCH($A1072&amp;"-1",Matches!$J$2:$J$201,0)),3,2))))),""))</f>
        <v/>
      </c>
      <c r="Y1072" s="12" t="str">
        <f aca="false">IF(OR($B1072="",F1072="",G1072=""),"",IFERROR(IF(OR(INDEX(Matches!$I$2:$I$201,MATCH($A1072&amp;"-2",Matches!$J$2:$J$201,0))="Void",INDEX(Matches!$G$2:$G$201,MATCH($A1072&amp;"-2",Matches!$J$2:$J$201,0))="",INDEX(Matches!$H$2:$H$201,MATCH($A1072&amp;"-2",Matches!$J$2:$J$201,0))=""),"",IF(AND($C1072&lt;&gt;"",INDEX(Matches!$F$2:$F$201,MATCH($A1072&amp;"-2",Matches!$J$2:$J$201,0))&lt;&gt;"",$C1072&gt;=INDEX(Matches!$F$2:$F$201,MATCH($A1072&amp;"-2",Matches!$J$2:$J$201,0))),"",IF(AND(F1072=INDEX(Matches!$G$2:$G$201,MATCH($A1072&amp;"-2",Matches!$J$2:$J$201,0)),G1072=INDEX(Matches!$H$2:$H$201,MATCH($A1072&amp;"-2",Matches!$J$2:$J$201,0))),5,IF(SIGN(F1072-G1072)&lt;&gt;SIGN(INDEX(Matches!$G$2:$G$201,MATCH($A1072&amp;"-2",Matches!$J$2:$J$201,0))-INDEX(Matches!$H$2:$H$201,MATCH($A1072&amp;"-2",Matches!$J$2:$J$201,0))),0,IF(F1072-G1072=INDEX(Matches!$G$2:$G$201,MATCH($A1072&amp;"-2",Matches!$J$2:$J$201,0))-INDEX(Matches!$H$2:$H$201,MATCH($A1072&amp;"-2",Matches!$J$2:$J$201,0)),3,2))))),""))</f>
        <v/>
      </c>
      <c r="Z1072" s="12" t="str">
        <f aca="false">IF(OR($B1072="",H1072="",I1072=""),"",IFERROR(IF(OR(INDEX(Matches!$I$2:$I$201,MATCH($A1072&amp;"-3",Matches!$J$2:$J$201,0))="Void",INDEX(Matches!$G$2:$G$201,MATCH($A1072&amp;"-3",Matches!$J$2:$J$201,0))="",INDEX(Matches!$H$2:$H$201,MATCH($A1072&amp;"-3",Matches!$J$2:$J$201,0))=""),"",IF(AND($C1072&lt;&gt;"",INDEX(Matches!$F$2:$F$201,MATCH($A1072&amp;"-3",Matches!$J$2:$J$201,0))&lt;&gt;"",$C1072&gt;=INDEX(Matches!$F$2:$F$201,MATCH($A1072&amp;"-3",Matches!$J$2:$J$201,0))),"",IF(AND(H1072=INDEX(Matches!$G$2:$G$201,MATCH($A1072&amp;"-3",Matches!$J$2:$J$201,0)),I1072=INDEX(Matches!$H$2:$H$201,MATCH($A1072&amp;"-3",Matches!$J$2:$J$201,0))),5,IF(SIGN(H1072-I1072)&lt;&gt;SIGN(INDEX(Matches!$G$2:$G$201,MATCH($A1072&amp;"-3",Matches!$J$2:$J$201,0))-INDEX(Matches!$H$2:$H$201,MATCH($A1072&amp;"-3",Matches!$J$2:$J$201,0))),0,IF(H1072-I1072=INDEX(Matches!$G$2:$G$201,MATCH($A1072&amp;"-3",Matches!$J$2:$J$201,0))-INDEX(Matches!$H$2:$H$201,MATCH($A1072&amp;"-3",Matches!$J$2:$J$201,0)),3,2))))),""))</f>
        <v/>
      </c>
      <c r="AA1072" s="12" t="str">
        <f aca="false">IF(OR($B1072="",J1072="",K1072=""),"",IFERROR(IF(OR(INDEX(Matches!$I$2:$I$201,MATCH($A1072&amp;"-4",Matches!$J$2:$J$201,0))="Void",INDEX(Matches!$G$2:$G$201,MATCH($A1072&amp;"-4",Matches!$J$2:$J$201,0))="",INDEX(Matches!$H$2:$H$201,MATCH($A1072&amp;"-4",Matches!$J$2:$J$201,0))=""),"",IF(AND($C1072&lt;&gt;"",INDEX(Matches!$F$2:$F$201,MATCH($A1072&amp;"-4",Matches!$J$2:$J$201,0))&lt;&gt;"",$C1072&gt;=INDEX(Matches!$F$2:$F$201,MATCH($A1072&amp;"-4",Matches!$J$2:$J$201,0))),"",IF(AND(J1072=INDEX(Matches!$G$2:$G$201,MATCH($A1072&amp;"-4",Matches!$J$2:$J$201,0)),K1072=INDEX(Matches!$H$2:$H$201,MATCH($A1072&amp;"-4",Matches!$J$2:$J$201,0))),5,IF(SIGN(J1072-K1072)&lt;&gt;SIGN(INDEX(Matches!$G$2:$G$201,MATCH($A1072&amp;"-4",Matches!$J$2:$J$201,0))-INDEX(Matches!$H$2:$H$201,MATCH($A1072&amp;"-4",Matches!$J$2:$J$201,0))),0,IF(J1072-K1072=INDEX(Matches!$G$2:$G$201,MATCH($A1072&amp;"-4",Matches!$J$2:$J$201,0))-INDEX(Matches!$H$2:$H$201,MATCH($A1072&amp;"-4",Matches!$J$2:$J$201,0)),3,2))))),""))</f>
        <v/>
      </c>
      <c r="AB1072" s="12" t="str">
        <f aca="false">IF(OR($B1072="",L1072="",M1072=""),"",IFERROR(IF(OR(INDEX(Matches!$I$2:$I$201,MATCH($A1072&amp;"-5",Matches!$J$2:$J$201,0))="Void",INDEX(Matches!$G$2:$G$201,MATCH($A1072&amp;"-5",Matches!$J$2:$J$201,0))="",INDEX(Matches!$H$2:$H$201,MATCH($A1072&amp;"-5",Matches!$J$2:$J$201,0))=""),"",IF(AND($C1072&lt;&gt;"",INDEX(Matches!$F$2:$F$201,MATCH($A1072&amp;"-5",Matches!$J$2:$J$201,0))&lt;&gt;"",$C1072&gt;=INDEX(Matches!$F$2:$F$201,MATCH($A1072&amp;"-5",Matches!$J$2:$J$201,0))),"",IF(AND(L1072=INDEX(Matches!$G$2:$G$201,MATCH($A1072&amp;"-5",Matches!$J$2:$J$201,0)),M1072=INDEX(Matches!$H$2:$H$201,MATCH($A1072&amp;"-5",Matches!$J$2:$J$201,0))),5,IF(SIGN(L1072-M1072)&lt;&gt;SIGN(INDEX(Matches!$G$2:$G$201,MATCH($A1072&amp;"-5",Matches!$J$2:$J$201,0))-INDEX(Matches!$H$2:$H$201,MATCH($A1072&amp;"-5",Matches!$J$2:$J$201,0))),0,IF(L1072-M1072=INDEX(Matches!$G$2:$G$201,MATCH($A1072&amp;"-5",Matches!$J$2:$J$201,0))-INDEX(Matches!$H$2:$H$201,MATCH($A1072&amp;"-5",Matches!$J$2:$J$201,0)),3,2))))),""))</f>
        <v/>
      </c>
      <c r="AC1072" s="12" t="str">
        <f aca="false">IF(OR($B1072="",N1072="",O1072=""),"",IFERROR(IF(OR(INDEX(Matches!$I$2:$I$201,MATCH($A1072&amp;"-6",Matches!$J$2:$J$201,0))="Void",INDEX(Matches!$G$2:$G$201,MATCH($A1072&amp;"-6",Matches!$J$2:$J$201,0))="",INDEX(Matches!$H$2:$H$201,MATCH($A1072&amp;"-6",Matches!$J$2:$J$201,0))=""),"",IF(AND($C1072&lt;&gt;"",INDEX(Matches!$F$2:$F$201,MATCH($A1072&amp;"-6",Matches!$J$2:$J$201,0))&lt;&gt;"",$C1072&gt;=INDEX(Matches!$F$2:$F$201,MATCH($A1072&amp;"-6",Matches!$J$2:$J$201,0))),"",IF(AND(N1072=INDEX(Matches!$G$2:$G$201,MATCH($A1072&amp;"-6",Matches!$J$2:$J$201,0)),O1072=INDEX(Matches!$H$2:$H$201,MATCH($A1072&amp;"-6",Matches!$J$2:$J$201,0))),5,IF(SIGN(N1072-O1072)&lt;&gt;SIGN(INDEX(Matches!$G$2:$G$201,MATCH($A1072&amp;"-6",Matches!$J$2:$J$201,0))-INDEX(Matches!$H$2:$H$201,MATCH($A1072&amp;"-6",Matches!$J$2:$J$201,0))),0,IF(N1072-O1072=INDEX(Matches!$G$2:$G$201,MATCH($A1072&amp;"-6",Matches!$J$2:$J$201,0))-INDEX(Matches!$H$2:$H$201,MATCH($A1072&amp;"-6",Matches!$J$2:$J$201,0)),3,2))))),""))</f>
        <v/>
      </c>
      <c r="AD1072" s="12" t="str">
        <f aca="false">IF(OR($B1072="",P1072="",Q1072=""),"",IFERROR(IF(OR(INDEX(Matches!$I$2:$I$201,MATCH($A1072&amp;"-7",Matches!$J$2:$J$201,0))="Void",INDEX(Matches!$G$2:$G$201,MATCH($A1072&amp;"-7",Matches!$J$2:$J$201,0))="",INDEX(Matches!$H$2:$H$201,MATCH($A1072&amp;"-7",Matches!$J$2:$J$201,0))=""),"",IF(AND($C1072&lt;&gt;"",INDEX(Matches!$F$2:$F$201,MATCH($A1072&amp;"-7",Matches!$J$2:$J$201,0))&lt;&gt;"",$C1072&gt;=INDEX(Matches!$F$2:$F$201,MATCH($A1072&amp;"-7",Matches!$J$2:$J$201,0))),"",IF(AND(P1072=INDEX(Matches!$G$2:$G$201,MATCH($A1072&amp;"-7",Matches!$J$2:$J$201,0)),Q1072=INDEX(Matches!$H$2:$H$201,MATCH($A1072&amp;"-7",Matches!$J$2:$J$201,0))),5,IF(SIGN(P1072-Q1072)&lt;&gt;SIGN(INDEX(Matches!$G$2:$G$201,MATCH($A1072&amp;"-7",Matches!$J$2:$J$201,0))-INDEX(Matches!$H$2:$H$201,MATCH($A1072&amp;"-7",Matches!$J$2:$J$201,0))),0,IF(P1072-Q1072=INDEX(Matches!$G$2:$G$201,MATCH($A1072&amp;"-7",Matches!$J$2:$J$201,0))-INDEX(Matches!$H$2:$H$201,MATCH($A1072&amp;"-7",Matches!$J$2:$J$201,0)),3,2))))),""))</f>
        <v/>
      </c>
      <c r="AE1072" s="12" t="str">
        <f aca="false">IF(OR($B1072="",R1072="",S1072=""),"",IFERROR(IF(OR(INDEX(Matches!$I$2:$I$201,MATCH($A1072&amp;"-8",Matches!$J$2:$J$201,0))="Void",INDEX(Matches!$G$2:$G$201,MATCH($A1072&amp;"-8",Matches!$J$2:$J$201,0))="",INDEX(Matches!$H$2:$H$201,MATCH($A1072&amp;"-8",Matches!$J$2:$J$201,0))=""),"",IF(AND($C1072&lt;&gt;"",INDEX(Matches!$F$2:$F$201,MATCH($A1072&amp;"-8",Matches!$J$2:$J$201,0))&lt;&gt;"",$C1072&gt;=INDEX(Matches!$F$2:$F$201,MATCH($A1072&amp;"-8",Matches!$J$2:$J$201,0))),"",IF(AND(R1072=INDEX(Matches!$G$2:$G$201,MATCH($A1072&amp;"-8",Matches!$J$2:$J$201,0)),S1072=INDEX(Matches!$H$2:$H$201,MATCH($A1072&amp;"-8",Matches!$J$2:$J$201,0))),5,IF(SIGN(R1072-S1072)&lt;&gt;SIGN(INDEX(Matches!$G$2:$G$201,MATCH($A1072&amp;"-8",Matches!$J$2:$J$201,0))-INDEX(Matches!$H$2:$H$201,MATCH($A1072&amp;"-8",Matches!$J$2:$J$201,0))),0,IF(R1072-S1072=INDEX(Matches!$G$2:$G$201,MATCH($A1072&amp;"-8",Matches!$J$2:$J$201,0))-INDEX(Matches!$H$2:$H$201,MATCH($A1072&amp;"-8",Matches!$J$2:$J$201,0)),3,2))))),""))</f>
        <v/>
      </c>
      <c r="AF1072" s="12" t="str">
        <f aca="false">IF(OR($B1072="",T1072="",U1072=""),"",IFERROR(IF(OR(INDEX(Matches!$I$2:$I$201,MATCH($A1072&amp;"-9",Matches!$J$2:$J$201,0))="Void",INDEX(Matches!$G$2:$G$201,MATCH($A1072&amp;"-9",Matches!$J$2:$J$201,0))="",INDEX(Matches!$H$2:$H$201,MATCH($A1072&amp;"-9",Matches!$J$2:$J$201,0))=""),"",IF(AND($C1072&lt;&gt;"",INDEX(Matches!$F$2:$F$201,MATCH($A1072&amp;"-9",Matches!$J$2:$J$201,0))&lt;&gt;"",$C1072&gt;=INDEX(Matches!$F$2:$F$201,MATCH($A1072&amp;"-9",Matches!$J$2:$J$201,0))),"",IF(AND(T1072=INDEX(Matches!$G$2:$G$201,MATCH($A1072&amp;"-9",Matches!$J$2:$J$201,0)),U1072=INDEX(Matches!$H$2:$H$201,MATCH($A1072&amp;"-9",Matches!$J$2:$J$201,0))),5,IF(SIGN(T1072-U1072)&lt;&gt;SIGN(INDEX(Matches!$G$2:$G$201,MATCH($A1072&amp;"-9",Matches!$J$2:$J$201,0))-INDEX(Matches!$H$2:$H$201,MATCH($A1072&amp;"-9",Matches!$J$2:$J$201,0))),0,IF(T1072-U1072=INDEX(Matches!$G$2:$G$201,MATCH($A1072&amp;"-9",Matches!$J$2:$J$201,0))-INDEX(Matches!$H$2:$H$201,MATCH($A1072&amp;"-9",Matches!$J$2:$J$201,0)),3,2))))),""))</f>
        <v/>
      </c>
      <c r="AG1072" s="12" t="str">
        <f aca="false">IF(OR($B1072="",V1072="",W1072=""),"",IFERROR(IF(OR(INDEX(Matches!$I$2:$I$201,MATCH($A1072&amp;"-10",Matches!$J$2:$J$201,0))="Void",INDEX(Matches!$G$2:$G$201,MATCH($A1072&amp;"-10",Matches!$J$2:$J$201,0))="",INDEX(Matches!$H$2:$H$201,MATCH($A1072&amp;"-10",Matches!$J$2:$J$201,0))=""),"",IF(AND($C1072&lt;&gt;"",INDEX(Matches!$F$2:$F$201,MATCH($A1072&amp;"-10",Matches!$J$2:$J$201,0))&lt;&gt;"",$C1072&gt;=INDEX(Matches!$F$2:$F$201,MATCH($A1072&amp;"-10",Matches!$J$2:$J$201,0))),"",IF(AND(V1072=INDEX(Matches!$G$2:$G$201,MATCH($A1072&amp;"-10",Matches!$J$2:$J$201,0)),W1072=INDEX(Matches!$H$2:$H$201,MATCH($A1072&amp;"-10",Matches!$J$2:$J$201,0))),5,IF(SIGN(V1072-W1072)&lt;&gt;SIGN(INDEX(Matches!$G$2:$G$201,MATCH($A1072&amp;"-10",Matches!$J$2:$J$201,0))-INDEX(Matches!$H$2:$H$201,MATCH($A1072&amp;"-10",Matches!$J$2:$J$201,0))),0,IF(V1072-W1072=INDEX(Matches!$G$2:$G$201,MATCH($A1072&amp;"-10",Matches!$J$2:$J$201,0))-INDEX(Matches!$H$2:$H$201,MATCH($A1072&amp;"-10",Matches!$J$2:$J$201,0)),3,2))))),""))</f>
        <v/>
      </c>
      <c r="AH1072" s="13" t="str">
        <f aca="false">IF($B1072="","",SUM(X1072:AG1072))</f>
        <v/>
      </c>
      <c r="AI1072" s="12" t="str">
        <f aca="false">IF($B1072="","",COUNTIF(X1072:AG1072,5))</f>
        <v/>
      </c>
      <c r="AJ1072" s="12" t="str">
        <f aca="false">IF($B1072="","",COUNTIF(X1072:AG1072,"&gt;=2"))</f>
        <v/>
      </c>
      <c r="AK1072" s="12" t="str">
        <f aca="false">IF($B1072="","",COUNT(X1072:AG1072))</f>
        <v/>
      </c>
    </row>
    <row r="1073" customFormat="false" ht="15" hidden="false" customHeight="false" outlineLevel="0" collapsed="false">
      <c r="A1073" s="7"/>
      <c r="B1073" s="7"/>
      <c r="C1073" s="11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12" t="str">
        <f aca="false">IF(OR($B1073="",D1073="",E1073=""),"",IFERROR(IF(OR(INDEX(Matches!$I$2:$I$201,MATCH($A1073&amp;"-1",Matches!$J$2:$J$201,0))="Void",INDEX(Matches!$G$2:$G$201,MATCH($A1073&amp;"-1",Matches!$J$2:$J$201,0))="",INDEX(Matches!$H$2:$H$201,MATCH($A1073&amp;"-1",Matches!$J$2:$J$201,0))=""),"",IF(AND($C1073&lt;&gt;"",INDEX(Matches!$F$2:$F$201,MATCH($A1073&amp;"-1",Matches!$J$2:$J$201,0))&lt;&gt;"",$C1073&gt;=INDEX(Matches!$F$2:$F$201,MATCH($A1073&amp;"-1",Matches!$J$2:$J$201,0))),"",IF(AND(D1073=INDEX(Matches!$G$2:$G$201,MATCH($A1073&amp;"-1",Matches!$J$2:$J$201,0)),E1073=INDEX(Matches!$H$2:$H$201,MATCH($A1073&amp;"-1",Matches!$J$2:$J$201,0))),5,IF(SIGN(D1073-E1073)&lt;&gt;SIGN(INDEX(Matches!$G$2:$G$201,MATCH($A1073&amp;"-1",Matches!$J$2:$J$201,0))-INDEX(Matches!$H$2:$H$201,MATCH($A1073&amp;"-1",Matches!$J$2:$J$201,0))),0,IF(D1073-E1073=INDEX(Matches!$G$2:$G$201,MATCH($A1073&amp;"-1",Matches!$J$2:$J$201,0))-INDEX(Matches!$H$2:$H$201,MATCH($A1073&amp;"-1",Matches!$J$2:$J$201,0)),3,2))))),""))</f>
        <v/>
      </c>
      <c r="Y1073" s="12" t="str">
        <f aca="false">IF(OR($B1073="",F1073="",G1073=""),"",IFERROR(IF(OR(INDEX(Matches!$I$2:$I$201,MATCH($A1073&amp;"-2",Matches!$J$2:$J$201,0))="Void",INDEX(Matches!$G$2:$G$201,MATCH($A1073&amp;"-2",Matches!$J$2:$J$201,0))="",INDEX(Matches!$H$2:$H$201,MATCH($A1073&amp;"-2",Matches!$J$2:$J$201,0))=""),"",IF(AND($C1073&lt;&gt;"",INDEX(Matches!$F$2:$F$201,MATCH($A1073&amp;"-2",Matches!$J$2:$J$201,0))&lt;&gt;"",$C1073&gt;=INDEX(Matches!$F$2:$F$201,MATCH($A1073&amp;"-2",Matches!$J$2:$J$201,0))),"",IF(AND(F1073=INDEX(Matches!$G$2:$G$201,MATCH($A1073&amp;"-2",Matches!$J$2:$J$201,0)),G1073=INDEX(Matches!$H$2:$H$201,MATCH($A1073&amp;"-2",Matches!$J$2:$J$201,0))),5,IF(SIGN(F1073-G1073)&lt;&gt;SIGN(INDEX(Matches!$G$2:$G$201,MATCH($A1073&amp;"-2",Matches!$J$2:$J$201,0))-INDEX(Matches!$H$2:$H$201,MATCH($A1073&amp;"-2",Matches!$J$2:$J$201,0))),0,IF(F1073-G1073=INDEX(Matches!$G$2:$G$201,MATCH($A1073&amp;"-2",Matches!$J$2:$J$201,0))-INDEX(Matches!$H$2:$H$201,MATCH($A1073&amp;"-2",Matches!$J$2:$J$201,0)),3,2))))),""))</f>
        <v/>
      </c>
      <c r="Z1073" s="12" t="str">
        <f aca="false">IF(OR($B1073="",H1073="",I1073=""),"",IFERROR(IF(OR(INDEX(Matches!$I$2:$I$201,MATCH($A1073&amp;"-3",Matches!$J$2:$J$201,0))="Void",INDEX(Matches!$G$2:$G$201,MATCH($A1073&amp;"-3",Matches!$J$2:$J$201,0))="",INDEX(Matches!$H$2:$H$201,MATCH($A1073&amp;"-3",Matches!$J$2:$J$201,0))=""),"",IF(AND($C1073&lt;&gt;"",INDEX(Matches!$F$2:$F$201,MATCH($A1073&amp;"-3",Matches!$J$2:$J$201,0))&lt;&gt;"",$C1073&gt;=INDEX(Matches!$F$2:$F$201,MATCH($A1073&amp;"-3",Matches!$J$2:$J$201,0))),"",IF(AND(H1073=INDEX(Matches!$G$2:$G$201,MATCH($A1073&amp;"-3",Matches!$J$2:$J$201,0)),I1073=INDEX(Matches!$H$2:$H$201,MATCH($A1073&amp;"-3",Matches!$J$2:$J$201,0))),5,IF(SIGN(H1073-I1073)&lt;&gt;SIGN(INDEX(Matches!$G$2:$G$201,MATCH($A1073&amp;"-3",Matches!$J$2:$J$201,0))-INDEX(Matches!$H$2:$H$201,MATCH($A1073&amp;"-3",Matches!$J$2:$J$201,0))),0,IF(H1073-I1073=INDEX(Matches!$G$2:$G$201,MATCH($A1073&amp;"-3",Matches!$J$2:$J$201,0))-INDEX(Matches!$H$2:$H$201,MATCH($A1073&amp;"-3",Matches!$J$2:$J$201,0)),3,2))))),""))</f>
        <v/>
      </c>
      <c r="AA1073" s="12" t="str">
        <f aca="false">IF(OR($B1073="",J1073="",K1073=""),"",IFERROR(IF(OR(INDEX(Matches!$I$2:$I$201,MATCH($A1073&amp;"-4",Matches!$J$2:$J$201,0))="Void",INDEX(Matches!$G$2:$G$201,MATCH($A1073&amp;"-4",Matches!$J$2:$J$201,0))="",INDEX(Matches!$H$2:$H$201,MATCH($A1073&amp;"-4",Matches!$J$2:$J$201,0))=""),"",IF(AND($C1073&lt;&gt;"",INDEX(Matches!$F$2:$F$201,MATCH($A1073&amp;"-4",Matches!$J$2:$J$201,0))&lt;&gt;"",$C1073&gt;=INDEX(Matches!$F$2:$F$201,MATCH($A1073&amp;"-4",Matches!$J$2:$J$201,0))),"",IF(AND(J1073=INDEX(Matches!$G$2:$G$201,MATCH($A1073&amp;"-4",Matches!$J$2:$J$201,0)),K1073=INDEX(Matches!$H$2:$H$201,MATCH($A1073&amp;"-4",Matches!$J$2:$J$201,0))),5,IF(SIGN(J1073-K1073)&lt;&gt;SIGN(INDEX(Matches!$G$2:$G$201,MATCH($A1073&amp;"-4",Matches!$J$2:$J$201,0))-INDEX(Matches!$H$2:$H$201,MATCH($A1073&amp;"-4",Matches!$J$2:$J$201,0))),0,IF(J1073-K1073=INDEX(Matches!$G$2:$G$201,MATCH($A1073&amp;"-4",Matches!$J$2:$J$201,0))-INDEX(Matches!$H$2:$H$201,MATCH($A1073&amp;"-4",Matches!$J$2:$J$201,0)),3,2))))),""))</f>
        <v/>
      </c>
      <c r="AB1073" s="12" t="str">
        <f aca="false">IF(OR($B1073="",L1073="",M1073=""),"",IFERROR(IF(OR(INDEX(Matches!$I$2:$I$201,MATCH($A1073&amp;"-5",Matches!$J$2:$J$201,0))="Void",INDEX(Matches!$G$2:$G$201,MATCH($A1073&amp;"-5",Matches!$J$2:$J$201,0))="",INDEX(Matches!$H$2:$H$201,MATCH($A1073&amp;"-5",Matches!$J$2:$J$201,0))=""),"",IF(AND($C1073&lt;&gt;"",INDEX(Matches!$F$2:$F$201,MATCH($A1073&amp;"-5",Matches!$J$2:$J$201,0))&lt;&gt;"",$C1073&gt;=INDEX(Matches!$F$2:$F$201,MATCH($A1073&amp;"-5",Matches!$J$2:$J$201,0))),"",IF(AND(L1073=INDEX(Matches!$G$2:$G$201,MATCH($A1073&amp;"-5",Matches!$J$2:$J$201,0)),M1073=INDEX(Matches!$H$2:$H$201,MATCH($A1073&amp;"-5",Matches!$J$2:$J$201,0))),5,IF(SIGN(L1073-M1073)&lt;&gt;SIGN(INDEX(Matches!$G$2:$G$201,MATCH($A1073&amp;"-5",Matches!$J$2:$J$201,0))-INDEX(Matches!$H$2:$H$201,MATCH($A1073&amp;"-5",Matches!$J$2:$J$201,0))),0,IF(L1073-M1073=INDEX(Matches!$G$2:$G$201,MATCH($A1073&amp;"-5",Matches!$J$2:$J$201,0))-INDEX(Matches!$H$2:$H$201,MATCH($A1073&amp;"-5",Matches!$J$2:$J$201,0)),3,2))))),""))</f>
        <v/>
      </c>
      <c r="AC1073" s="12" t="str">
        <f aca="false">IF(OR($B1073="",N1073="",O1073=""),"",IFERROR(IF(OR(INDEX(Matches!$I$2:$I$201,MATCH($A1073&amp;"-6",Matches!$J$2:$J$201,0))="Void",INDEX(Matches!$G$2:$G$201,MATCH($A1073&amp;"-6",Matches!$J$2:$J$201,0))="",INDEX(Matches!$H$2:$H$201,MATCH($A1073&amp;"-6",Matches!$J$2:$J$201,0))=""),"",IF(AND($C1073&lt;&gt;"",INDEX(Matches!$F$2:$F$201,MATCH($A1073&amp;"-6",Matches!$J$2:$J$201,0))&lt;&gt;"",$C1073&gt;=INDEX(Matches!$F$2:$F$201,MATCH($A1073&amp;"-6",Matches!$J$2:$J$201,0))),"",IF(AND(N1073=INDEX(Matches!$G$2:$G$201,MATCH($A1073&amp;"-6",Matches!$J$2:$J$201,0)),O1073=INDEX(Matches!$H$2:$H$201,MATCH($A1073&amp;"-6",Matches!$J$2:$J$201,0))),5,IF(SIGN(N1073-O1073)&lt;&gt;SIGN(INDEX(Matches!$G$2:$G$201,MATCH($A1073&amp;"-6",Matches!$J$2:$J$201,0))-INDEX(Matches!$H$2:$H$201,MATCH($A1073&amp;"-6",Matches!$J$2:$J$201,0))),0,IF(N1073-O1073=INDEX(Matches!$G$2:$G$201,MATCH($A1073&amp;"-6",Matches!$J$2:$J$201,0))-INDEX(Matches!$H$2:$H$201,MATCH($A1073&amp;"-6",Matches!$J$2:$J$201,0)),3,2))))),""))</f>
        <v/>
      </c>
      <c r="AD1073" s="12" t="str">
        <f aca="false">IF(OR($B1073="",P1073="",Q1073=""),"",IFERROR(IF(OR(INDEX(Matches!$I$2:$I$201,MATCH($A1073&amp;"-7",Matches!$J$2:$J$201,0))="Void",INDEX(Matches!$G$2:$G$201,MATCH($A1073&amp;"-7",Matches!$J$2:$J$201,0))="",INDEX(Matches!$H$2:$H$201,MATCH($A1073&amp;"-7",Matches!$J$2:$J$201,0))=""),"",IF(AND($C1073&lt;&gt;"",INDEX(Matches!$F$2:$F$201,MATCH($A1073&amp;"-7",Matches!$J$2:$J$201,0))&lt;&gt;"",$C1073&gt;=INDEX(Matches!$F$2:$F$201,MATCH($A1073&amp;"-7",Matches!$J$2:$J$201,0))),"",IF(AND(P1073=INDEX(Matches!$G$2:$G$201,MATCH($A1073&amp;"-7",Matches!$J$2:$J$201,0)),Q1073=INDEX(Matches!$H$2:$H$201,MATCH($A1073&amp;"-7",Matches!$J$2:$J$201,0))),5,IF(SIGN(P1073-Q1073)&lt;&gt;SIGN(INDEX(Matches!$G$2:$G$201,MATCH($A1073&amp;"-7",Matches!$J$2:$J$201,0))-INDEX(Matches!$H$2:$H$201,MATCH($A1073&amp;"-7",Matches!$J$2:$J$201,0))),0,IF(P1073-Q1073=INDEX(Matches!$G$2:$G$201,MATCH($A1073&amp;"-7",Matches!$J$2:$J$201,0))-INDEX(Matches!$H$2:$H$201,MATCH($A1073&amp;"-7",Matches!$J$2:$J$201,0)),3,2))))),""))</f>
        <v/>
      </c>
      <c r="AE1073" s="12" t="str">
        <f aca="false">IF(OR($B1073="",R1073="",S1073=""),"",IFERROR(IF(OR(INDEX(Matches!$I$2:$I$201,MATCH($A1073&amp;"-8",Matches!$J$2:$J$201,0))="Void",INDEX(Matches!$G$2:$G$201,MATCH($A1073&amp;"-8",Matches!$J$2:$J$201,0))="",INDEX(Matches!$H$2:$H$201,MATCH($A1073&amp;"-8",Matches!$J$2:$J$201,0))=""),"",IF(AND($C1073&lt;&gt;"",INDEX(Matches!$F$2:$F$201,MATCH($A1073&amp;"-8",Matches!$J$2:$J$201,0))&lt;&gt;"",$C1073&gt;=INDEX(Matches!$F$2:$F$201,MATCH($A1073&amp;"-8",Matches!$J$2:$J$201,0))),"",IF(AND(R1073=INDEX(Matches!$G$2:$G$201,MATCH($A1073&amp;"-8",Matches!$J$2:$J$201,0)),S1073=INDEX(Matches!$H$2:$H$201,MATCH($A1073&amp;"-8",Matches!$J$2:$J$201,0))),5,IF(SIGN(R1073-S1073)&lt;&gt;SIGN(INDEX(Matches!$G$2:$G$201,MATCH($A1073&amp;"-8",Matches!$J$2:$J$201,0))-INDEX(Matches!$H$2:$H$201,MATCH($A1073&amp;"-8",Matches!$J$2:$J$201,0))),0,IF(R1073-S1073=INDEX(Matches!$G$2:$G$201,MATCH($A1073&amp;"-8",Matches!$J$2:$J$201,0))-INDEX(Matches!$H$2:$H$201,MATCH($A1073&amp;"-8",Matches!$J$2:$J$201,0)),3,2))))),""))</f>
        <v/>
      </c>
      <c r="AF1073" s="12" t="str">
        <f aca="false">IF(OR($B1073="",T1073="",U1073=""),"",IFERROR(IF(OR(INDEX(Matches!$I$2:$I$201,MATCH($A1073&amp;"-9",Matches!$J$2:$J$201,0))="Void",INDEX(Matches!$G$2:$G$201,MATCH($A1073&amp;"-9",Matches!$J$2:$J$201,0))="",INDEX(Matches!$H$2:$H$201,MATCH($A1073&amp;"-9",Matches!$J$2:$J$201,0))=""),"",IF(AND($C1073&lt;&gt;"",INDEX(Matches!$F$2:$F$201,MATCH($A1073&amp;"-9",Matches!$J$2:$J$201,0))&lt;&gt;"",$C1073&gt;=INDEX(Matches!$F$2:$F$201,MATCH($A1073&amp;"-9",Matches!$J$2:$J$201,0))),"",IF(AND(T1073=INDEX(Matches!$G$2:$G$201,MATCH($A1073&amp;"-9",Matches!$J$2:$J$201,0)),U1073=INDEX(Matches!$H$2:$H$201,MATCH($A1073&amp;"-9",Matches!$J$2:$J$201,0))),5,IF(SIGN(T1073-U1073)&lt;&gt;SIGN(INDEX(Matches!$G$2:$G$201,MATCH($A1073&amp;"-9",Matches!$J$2:$J$201,0))-INDEX(Matches!$H$2:$H$201,MATCH($A1073&amp;"-9",Matches!$J$2:$J$201,0))),0,IF(T1073-U1073=INDEX(Matches!$G$2:$G$201,MATCH($A1073&amp;"-9",Matches!$J$2:$J$201,0))-INDEX(Matches!$H$2:$H$201,MATCH($A1073&amp;"-9",Matches!$J$2:$J$201,0)),3,2))))),""))</f>
        <v/>
      </c>
      <c r="AG1073" s="12" t="str">
        <f aca="false">IF(OR($B1073="",V1073="",W1073=""),"",IFERROR(IF(OR(INDEX(Matches!$I$2:$I$201,MATCH($A1073&amp;"-10",Matches!$J$2:$J$201,0))="Void",INDEX(Matches!$G$2:$G$201,MATCH($A1073&amp;"-10",Matches!$J$2:$J$201,0))="",INDEX(Matches!$H$2:$H$201,MATCH($A1073&amp;"-10",Matches!$J$2:$J$201,0))=""),"",IF(AND($C1073&lt;&gt;"",INDEX(Matches!$F$2:$F$201,MATCH($A1073&amp;"-10",Matches!$J$2:$J$201,0))&lt;&gt;"",$C1073&gt;=INDEX(Matches!$F$2:$F$201,MATCH($A1073&amp;"-10",Matches!$J$2:$J$201,0))),"",IF(AND(V1073=INDEX(Matches!$G$2:$G$201,MATCH($A1073&amp;"-10",Matches!$J$2:$J$201,0)),W1073=INDEX(Matches!$H$2:$H$201,MATCH($A1073&amp;"-10",Matches!$J$2:$J$201,0))),5,IF(SIGN(V1073-W1073)&lt;&gt;SIGN(INDEX(Matches!$G$2:$G$201,MATCH($A1073&amp;"-10",Matches!$J$2:$J$201,0))-INDEX(Matches!$H$2:$H$201,MATCH($A1073&amp;"-10",Matches!$J$2:$J$201,0))),0,IF(V1073-W1073=INDEX(Matches!$G$2:$G$201,MATCH($A1073&amp;"-10",Matches!$J$2:$J$201,0))-INDEX(Matches!$H$2:$H$201,MATCH($A1073&amp;"-10",Matches!$J$2:$J$201,0)),3,2))))),""))</f>
        <v/>
      </c>
      <c r="AH1073" s="13" t="str">
        <f aca="false">IF($B1073="","",SUM(X1073:AG1073))</f>
        <v/>
      </c>
      <c r="AI1073" s="12" t="str">
        <f aca="false">IF($B1073="","",COUNTIF(X1073:AG1073,5))</f>
        <v/>
      </c>
      <c r="AJ1073" s="12" t="str">
        <f aca="false">IF($B1073="","",COUNTIF(X1073:AG1073,"&gt;=2"))</f>
        <v/>
      </c>
      <c r="AK1073" s="12" t="str">
        <f aca="false">IF($B1073="","",COUNT(X1073:AG1073))</f>
        <v/>
      </c>
    </row>
    <row r="1074" customFormat="false" ht="15" hidden="false" customHeight="false" outlineLevel="0" collapsed="false">
      <c r="A1074" s="7"/>
      <c r="B1074" s="7"/>
      <c r="C1074" s="11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12" t="str">
        <f aca="false">IF(OR($B1074="",D1074="",E1074=""),"",IFERROR(IF(OR(INDEX(Matches!$I$2:$I$201,MATCH($A1074&amp;"-1",Matches!$J$2:$J$201,0))="Void",INDEX(Matches!$G$2:$G$201,MATCH($A1074&amp;"-1",Matches!$J$2:$J$201,0))="",INDEX(Matches!$H$2:$H$201,MATCH($A1074&amp;"-1",Matches!$J$2:$J$201,0))=""),"",IF(AND($C1074&lt;&gt;"",INDEX(Matches!$F$2:$F$201,MATCH($A1074&amp;"-1",Matches!$J$2:$J$201,0))&lt;&gt;"",$C1074&gt;=INDEX(Matches!$F$2:$F$201,MATCH($A1074&amp;"-1",Matches!$J$2:$J$201,0))),"",IF(AND(D1074=INDEX(Matches!$G$2:$G$201,MATCH($A1074&amp;"-1",Matches!$J$2:$J$201,0)),E1074=INDEX(Matches!$H$2:$H$201,MATCH($A1074&amp;"-1",Matches!$J$2:$J$201,0))),5,IF(SIGN(D1074-E1074)&lt;&gt;SIGN(INDEX(Matches!$G$2:$G$201,MATCH($A1074&amp;"-1",Matches!$J$2:$J$201,0))-INDEX(Matches!$H$2:$H$201,MATCH($A1074&amp;"-1",Matches!$J$2:$J$201,0))),0,IF(D1074-E1074=INDEX(Matches!$G$2:$G$201,MATCH($A1074&amp;"-1",Matches!$J$2:$J$201,0))-INDEX(Matches!$H$2:$H$201,MATCH($A1074&amp;"-1",Matches!$J$2:$J$201,0)),3,2))))),""))</f>
        <v/>
      </c>
      <c r="Y1074" s="12" t="str">
        <f aca="false">IF(OR($B1074="",F1074="",G1074=""),"",IFERROR(IF(OR(INDEX(Matches!$I$2:$I$201,MATCH($A1074&amp;"-2",Matches!$J$2:$J$201,0))="Void",INDEX(Matches!$G$2:$G$201,MATCH($A1074&amp;"-2",Matches!$J$2:$J$201,0))="",INDEX(Matches!$H$2:$H$201,MATCH($A1074&amp;"-2",Matches!$J$2:$J$201,0))=""),"",IF(AND($C1074&lt;&gt;"",INDEX(Matches!$F$2:$F$201,MATCH($A1074&amp;"-2",Matches!$J$2:$J$201,0))&lt;&gt;"",$C1074&gt;=INDEX(Matches!$F$2:$F$201,MATCH($A1074&amp;"-2",Matches!$J$2:$J$201,0))),"",IF(AND(F1074=INDEX(Matches!$G$2:$G$201,MATCH($A1074&amp;"-2",Matches!$J$2:$J$201,0)),G1074=INDEX(Matches!$H$2:$H$201,MATCH($A1074&amp;"-2",Matches!$J$2:$J$201,0))),5,IF(SIGN(F1074-G1074)&lt;&gt;SIGN(INDEX(Matches!$G$2:$G$201,MATCH($A1074&amp;"-2",Matches!$J$2:$J$201,0))-INDEX(Matches!$H$2:$H$201,MATCH($A1074&amp;"-2",Matches!$J$2:$J$201,0))),0,IF(F1074-G1074=INDEX(Matches!$G$2:$G$201,MATCH($A1074&amp;"-2",Matches!$J$2:$J$201,0))-INDEX(Matches!$H$2:$H$201,MATCH($A1074&amp;"-2",Matches!$J$2:$J$201,0)),3,2))))),""))</f>
        <v/>
      </c>
      <c r="Z1074" s="12" t="str">
        <f aca="false">IF(OR($B1074="",H1074="",I1074=""),"",IFERROR(IF(OR(INDEX(Matches!$I$2:$I$201,MATCH($A1074&amp;"-3",Matches!$J$2:$J$201,0))="Void",INDEX(Matches!$G$2:$G$201,MATCH($A1074&amp;"-3",Matches!$J$2:$J$201,0))="",INDEX(Matches!$H$2:$H$201,MATCH($A1074&amp;"-3",Matches!$J$2:$J$201,0))=""),"",IF(AND($C1074&lt;&gt;"",INDEX(Matches!$F$2:$F$201,MATCH($A1074&amp;"-3",Matches!$J$2:$J$201,0))&lt;&gt;"",$C1074&gt;=INDEX(Matches!$F$2:$F$201,MATCH($A1074&amp;"-3",Matches!$J$2:$J$201,0))),"",IF(AND(H1074=INDEX(Matches!$G$2:$G$201,MATCH($A1074&amp;"-3",Matches!$J$2:$J$201,0)),I1074=INDEX(Matches!$H$2:$H$201,MATCH($A1074&amp;"-3",Matches!$J$2:$J$201,0))),5,IF(SIGN(H1074-I1074)&lt;&gt;SIGN(INDEX(Matches!$G$2:$G$201,MATCH($A1074&amp;"-3",Matches!$J$2:$J$201,0))-INDEX(Matches!$H$2:$H$201,MATCH($A1074&amp;"-3",Matches!$J$2:$J$201,0))),0,IF(H1074-I1074=INDEX(Matches!$G$2:$G$201,MATCH($A1074&amp;"-3",Matches!$J$2:$J$201,0))-INDEX(Matches!$H$2:$H$201,MATCH($A1074&amp;"-3",Matches!$J$2:$J$201,0)),3,2))))),""))</f>
        <v/>
      </c>
      <c r="AA1074" s="12" t="str">
        <f aca="false">IF(OR($B1074="",J1074="",K1074=""),"",IFERROR(IF(OR(INDEX(Matches!$I$2:$I$201,MATCH($A1074&amp;"-4",Matches!$J$2:$J$201,0))="Void",INDEX(Matches!$G$2:$G$201,MATCH($A1074&amp;"-4",Matches!$J$2:$J$201,0))="",INDEX(Matches!$H$2:$H$201,MATCH($A1074&amp;"-4",Matches!$J$2:$J$201,0))=""),"",IF(AND($C1074&lt;&gt;"",INDEX(Matches!$F$2:$F$201,MATCH($A1074&amp;"-4",Matches!$J$2:$J$201,0))&lt;&gt;"",$C1074&gt;=INDEX(Matches!$F$2:$F$201,MATCH($A1074&amp;"-4",Matches!$J$2:$J$201,0))),"",IF(AND(J1074=INDEX(Matches!$G$2:$G$201,MATCH($A1074&amp;"-4",Matches!$J$2:$J$201,0)),K1074=INDEX(Matches!$H$2:$H$201,MATCH($A1074&amp;"-4",Matches!$J$2:$J$201,0))),5,IF(SIGN(J1074-K1074)&lt;&gt;SIGN(INDEX(Matches!$G$2:$G$201,MATCH($A1074&amp;"-4",Matches!$J$2:$J$201,0))-INDEX(Matches!$H$2:$H$201,MATCH($A1074&amp;"-4",Matches!$J$2:$J$201,0))),0,IF(J1074-K1074=INDEX(Matches!$G$2:$G$201,MATCH($A1074&amp;"-4",Matches!$J$2:$J$201,0))-INDEX(Matches!$H$2:$H$201,MATCH($A1074&amp;"-4",Matches!$J$2:$J$201,0)),3,2))))),""))</f>
        <v/>
      </c>
      <c r="AB1074" s="12" t="str">
        <f aca="false">IF(OR($B1074="",L1074="",M1074=""),"",IFERROR(IF(OR(INDEX(Matches!$I$2:$I$201,MATCH($A1074&amp;"-5",Matches!$J$2:$J$201,0))="Void",INDEX(Matches!$G$2:$G$201,MATCH($A1074&amp;"-5",Matches!$J$2:$J$201,0))="",INDEX(Matches!$H$2:$H$201,MATCH($A1074&amp;"-5",Matches!$J$2:$J$201,0))=""),"",IF(AND($C1074&lt;&gt;"",INDEX(Matches!$F$2:$F$201,MATCH($A1074&amp;"-5",Matches!$J$2:$J$201,0))&lt;&gt;"",$C1074&gt;=INDEX(Matches!$F$2:$F$201,MATCH($A1074&amp;"-5",Matches!$J$2:$J$201,0))),"",IF(AND(L1074=INDEX(Matches!$G$2:$G$201,MATCH($A1074&amp;"-5",Matches!$J$2:$J$201,0)),M1074=INDEX(Matches!$H$2:$H$201,MATCH($A1074&amp;"-5",Matches!$J$2:$J$201,0))),5,IF(SIGN(L1074-M1074)&lt;&gt;SIGN(INDEX(Matches!$G$2:$G$201,MATCH($A1074&amp;"-5",Matches!$J$2:$J$201,0))-INDEX(Matches!$H$2:$H$201,MATCH($A1074&amp;"-5",Matches!$J$2:$J$201,0))),0,IF(L1074-M1074=INDEX(Matches!$G$2:$G$201,MATCH($A1074&amp;"-5",Matches!$J$2:$J$201,0))-INDEX(Matches!$H$2:$H$201,MATCH($A1074&amp;"-5",Matches!$J$2:$J$201,0)),3,2))))),""))</f>
        <v/>
      </c>
      <c r="AC1074" s="12" t="str">
        <f aca="false">IF(OR($B1074="",N1074="",O1074=""),"",IFERROR(IF(OR(INDEX(Matches!$I$2:$I$201,MATCH($A1074&amp;"-6",Matches!$J$2:$J$201,0))="Void",INDEX(Matches!$G$2:$G$201,MATCH($A1074&amp;"-6",Matches!$J$2:$J$201,0))="",INDEX(Matches!$H$2:$H$201,MATCH($A1074&amp;"-6",Matches!$J$2:$J$201,0))=""),"",IF(AND($C1074&lt;&gt;"",INDEX(Matches!$F$2:$F$201,MATCH($A1074&amp;"-6",Matches!$J$2:$J$201,0))&lt;&gt;"",$C1074&gt;=INDEX(Matches!$F$2:$F$201,MATCH($A1074&amp;"-6",Matches!$J$2:$J$201,0))),"",IF(AND(N1074=INDEX(Matches!$G$2:$G$201,MATCH($A1074&amp;"-6",Matches!$J$2:$J$201,0)),O1074=INDEX(Matches!$H$2:$H$201,MATCH($A1074&amp;"-6",Matches!$J$2:$J$201,0))),5,IF(SIGN(N1074-O1074)&lt;&gt;SIGN(INDEX(Matches!$G$2:$G$201,MATCH($A1074&amp;"-6",Matches!$J$2:$J$201,0))-INDEX(Matches!$H$2:$H$201,MATCH($A1074&amp;"-6",Matches!$J$2:$J$201,0))),0,IF(N1074-O1074=INDEX(Matches!$G$2:$G$201,MATCH($A1074&amp;"-6",Matches!$J$2:$J$201,0))-INDEX(Matches!$H$2:$H$201,MATCH($A1074&amp;"-6",Matches!$J$2:$J$201,0)),3,2))))),""))</f>
        <v/>
      </c>
      <c r="AD1074" s="12" t="str">
        <f aca="false">IF(OR($B1074="",P1074="",Q1074=""),"",IFERROR(IF(OR(INDEX(Matches!$I$2:$I$201,MATCH($A1074&amp;"-7",Matches!$J$2:$J$201,0))="Void",INDEX(Matches!$G$2:$G$201,MATCH($A1074&amp;"-7",Matches!$J$2:$J$201,0))="",INDEX(Matches!$H$2:$H$201,MATCH($A1074&amp;"-7",Matches!$J$2:$J$201,0))=""),"",IF(AND($C1074&lt;&gt;"",INDEX(Matches!$F$2:$F$201,MATCH($A1074&amp;"-7",Matches!$J$2:$J$201,0))&lt;&gt;"",$C1074&gt;=INDEX(Matches!$F$2:$F$201,MATCH($A1074&amp;"-7",Matches!$J$2:$J$201,0))),"",IF(AND(P1074=INDEX(Matches!$G$2:$G$201,MATCH($A1074&amp;"-7",Matches!$J$2:$J$201,0)),Q1074=INDEX(Matches!$H$2:$H$201,MATCH($A1074&amp;"-7",Matches!$J$2:$J$201,0))),5,IF(SIGN(P1074-Q1074)&lt;&gt;SIGN(INDEX(Matches!$G$2:$G$201,MATCH($A1074&amp;"-7",Matches!$J$2:$J$201,0))-INDEX(Matches!$H$2:$H$201,MATCH($A1074&amp;"-7",Matches!$J$2:$J$201,0))),0,IF(P1074-Q1074=INDEX(Matches!$G$2:$G$201,MATCH($A1074&amp;"-7",Matches!$J$2:$J$201,0))-INDEX(Matches!$H$2:$H$201,MATCH($A1074&amp;"-7",Matches!$J$2:$J$201,0)),3,2))))),""))</f>
        <v/>
      </c>
      <c r="AE1074" s="12" t="str">
        <f aca="false">IF(OR($B1074="",R1074="",S1074=""),"",IFERROR(IF(OR(INDEX(Matches!$I$2:$I$201,MATCH($A1074&amp;"-8",Matches!$J$2:$J$201,0))="Void",INDEX(Matches!$G$2:$G$201,MATCH($A1074&amp;"-8",Matches!$J$2:$J$201,0))="",INDEX(Matches!$H$2:$H$201,MATCH($A1074&amp;"-8",Matches!$J$2:$J$201,0))=""),"",IF(AND($C1074&lt;&gt;"",INDEX(Matches!$F$2:$F$201,MATCH($A1074&amp;"-8",Matches!$J$2:$J$201,0))&lt;&gt;"",$C1074&gt;=INDEX(Matches!$F$2:$F$201,MATCH($A1074&amp;"-8",Matches!$J$2:$J$201,0))),"",IF(AND(R1074=INDEX(Matches!$G$2:$G$201,MATCH($A1074&amp;"-8",Matches!$J$2:$J$201,0)),S1074=INDEX(Matches!$H$2:$H$201,MATCH($A1074&amp;"-8",Matches!$J$2:$J$201,0))),5,IF(SIGN(R1074-S1074)&lt;&gt;SIGN(INDEX(Matches!$G$2:$G$201,MATCH($A1074&amp;"-8",Matches!$J$2:$J$201,0))-INDEX(Matches!$H$2:$H$201,MATCH($A1074&amp;"-8",Matches!$J$2:$J$201,0))),0,IF(R1074-S1074=INDEX(Matches!$G$2:$G$201,MATCH($A1074&amp;"-8",Matches!$J$2:$J$201,0))-INDEX(Matches!$H$2:$H$201,MATCH($A1074&amp;"-8",Matches!$J$2:$J$201,0)),3,2))))),""))</f>
        <v/>
      </c>
      <c r="AF1074" s="12" t="str">
        <f aca="false">IF(OR($B1074="",T1074="",U1074=""),"",IFERROR(IF(OR(INDEX(Matches!$I$2:$I$201,MATCH($A1074&amp;"-9",Matches!$J$2:$J$201,0))="Void",INDEX(Matches!$G$2:$G$201,MATCH($A1074&amp;"-9",Matches!$J$2:$J$201,0))="",INDEX(Matches!$H$2:$H$201,MATCH($A1074&amp;"-9",Matches!$J$2:$J$201,0))=""),"",IF(AND($C1074&lt;&gt;"",INDEX(Matches!$F$2:$F$201,MATCH($A1074&amp;"-9",Matches!$J$2:$J$201,0))&lt;&gt;"",$C1074&gt;=INDEX(Matches!$F$2:$F$201,MATCH($A1074&amp;"-9",Matches!$J$2:$J$201,0))),"",IF(AND(T1074=INDEX(Matches!$G$2:$G$201,MATCH($A1074&amp;"-9",Matches!$J$2:$J$201,0)),U1074=INDEX(Matches!$H$2:$H$201,MATCH($A1074&amp;"-9",Matches!$J$2:$J$201,0))),5,IF(SIGN(T1074-U1074)&lt;&gt;SIGN(INDEX(Matches!$G$2:$G$201,MATCH($A1074&amp;"-9",Matches!$J$2:$J$201,0))-INDEX(Matches!$H$2:$H$201,MATCH($A1074&amp;"-9",Matches!$J$2:$J$201,0))),0,IF(T1074-U1074=INDEX(Matches!$G$2:$G$201,MATCH($A1074&amp;"-9",Matches!$J$2:$J$201,0))-INDEX(Matches!$H$2:$H$201,MATCH($A1074&amp;"-9",Matches!$J$2:$J$201,0)),3,2))))),""))</f>
        <v/>
      </c>
      <c r="AG1074" s="12" t="str">
        <f aca="false">IF(OR($B1074="",V1074="",W1074=""),"",IFERROR(IF(OR(INDEX(Matches!$I$2:$I$201,MATCH($A1074&amp;"-10",Matches!$J$2:$J$201,0))="Void",INDEX(Matches!$G$2:$G$201,MATCH($A1074&amp;"-10",Matches!$J$2:$J$201,0))="",INDEX(Matches!$H$2:$H$201,MATCH($A1074&amp;"-10",Matches!$J$2:$J$201,0))=""),"",IF(AND($C1074&lt;&gt;"",INDEX(Matches!$F$2:$F$201,MATCH($A1074&amp;"-10",Matches!$J$2:$J$201,0))&lt;&gt;"",$C1074&gt;=INDEX(Matches!$F$2:$F$201,MATCH($A1074&amp;"-10",Matches!$J$2:$J$201,0))),"",IF(AND(V1074=INDEX(Matches!$G$2:$G$201,MATCH($A1074&amp;"-10",Matches!$J$2:$J$201,0)),W1074=INDEX(Matches!$H$2:$H$201,MATCH($A1074&amp;"-10",Matches!$J$2:$J$201,0))),5,IF(SIGN(V1074-W1074)&lt;&gt;SIGN(INDEX(Matches!$G$2:$G$201,MATCH($A1074&amp;"-10",Matches!$J$2:$J$201,0))-INDEX(Matches!$H$2:$H$201,MATCH($A1074&amp;"-10",Matches!$J$2:$J$201,0))),0,IF(V1074-W1074=INDEX(Matches!$G$2:$G$201,MATCH($A1074&amp;"-10",Matches!$J$2:$J$201,0))-INDEX(Matches!$H$2:$H$201,MATCH($A1074&amp;"-10",Matches!$J$2:$J$201,0)),3,2))))),""))</f>
        <v/>
      </c>
      <c r="AH1074" s="13" t="str">
        <f aca="false">IF($B1074="","",SUM(X1074:AG1074))</f>
        <v/>
      </c>
      <c r="AI1074" s="12" t="str">
        <f aca="false">IF($B1074="","",COUNTIF(X1074:AG1074,5))</f>
        <v/>
      </c>
      <c r="AJ1074" s="12" t="str">
        <f aca="false">IF($B1074="","",COUNTIF(X1074:AG1074,"&gt;=2"))</f>
        <v/>
      </c>
      <c r="AK1074" s="12" t="str">
        <f aca="false">IF($B1074="","",COUNT(X1074:AG1074))</f>
        <v/>
      </c>
    </row>
    <row r="1075" customFormat="false" ht="15" hidden="false" customHeight="false" outlineLevel="0" collapsed="false">
      <c r="A1075" s="7"/>
      <c r="B1075" s="7"/>
      <c r="C1075" s="11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12" t="str">
        <f aca="false">IF(OR($B1075="",D1075="",E1075=""),"",IFERROR(IF(OR(INDEX(Matches!$I$2:$I$201,MATCH($A1075&amp;"-1",Matches!$J$2:$J$201,0))="Void",INDEX(Matches!$G$2:$G$201,MATCH($A1075&amp;"-1",Matches!$J$2:$J$201,0))="",INDEX(Matches!$H$2:$H$201,MATCH($A1075&amp;"-1",Matches!$J$2:$J$201,0))=""),"",IF(AND($C1075&lt;&gt;"",INDEX(Matches!$F$2:$F$201,MATCH($A1075&amp;"-1",Matches!$J$2:$J$201,0))&lt;&gt;"",$C1075&gt;=INDEX(Matches!$F$2:$F$201,MATCH($A1075&amp;"-1",Matches!$J$2:$J$201,0))),"",IF(AND(D1075=INDEX(Matches!$G$2:$G$201,MATCH($A1075&amp;"-1",Matches!$J$2:$J$201,0)),E1075=INDEX(Matches!$H$2:$H$201,MATCH($A1075&amp;"-1",Matches!$J$2:$J$201,0))),5,IF(SIGN(D1075-E1075)&lt;&gt;SIGN(INDEX(Matches!$G$2:$G$201,MATCH($A1075&amp;"-1",Matches!$J$2:$J$201,0))-INDEX(Matches!$H$2:$H$201,MATCH($A1075&amp;"-1",Matches!$J$2:$J$201,0))),0,IF(D1075-E1075=INDEX(Matches!$G$2:$G$201,MATCH($A1075&amp;"-1",Matches!$J$2:$J$201,0))-INDEX(Matches!$H$2:$H$201,MATCH($A1075&amp;"-1",Matches!$J$2:$J$201,0)),3,2))))),""))</f>
        <v/>
      </c>
      <c r="Y1075" s="12" t="str">
        <f aca="false">IF(OR($B1075="",F1075="",G1075=""),"",IFERROR(IF(OR(INDEX(Matches!$I$2:$I$201,MATCH($A1075&amp;"-2",Matches!$J$2:$J$201,0))="Void",INDEX(Matches!$G$2:$G$201,MATCH($A1075&amp;"-2",Matches!$J$2:$J$201,0))="",INDEX(Matches!$H$2:$H$201,MATCH($A1075&amp;"-2",Matches!$J$2:$J$201,0))=""),"",IF(AND($C1075&lt;&gt;"",INDEX(Matches!$F$2:$F$201,MATCH($A1075&amp;"-2",Matches!$J$2:$J$201,0))&lt;&gt;"",$C1075&gt;=INDEX(Matches!$F$2:$F$201,MATCH($A1075&amp;"-2",Matches!$J$2:$J$201,0))),"",IF(AND(F1075=INDEX(Matches!$G$2:$G$201,MATCH($A1075&amp;"-2",Matches!$J$2:$J$201,0)),G1075=INDEX(Matches!$H$2:$H$201,MATCH($A1075&amp;"-2",Matches!$J$2:$J$201,0))),5,IF(SIGN(F1075-G1075)&lt;&gt;SIGN(INDEX(Matches!$G$2:$G$201,MATCH($A1075&amp;"-2",Matches!$J$2:$J$201,0))-INDEX(Matches!$H$2:$H$201,MATCH($A1075&amp;"-2",Matches!$J$2:$J$201,0))),0,IF(F1075-G1075=INDEX(Matches!$G$2:$G$201,MATCH($A1075&amp;"-2",Matches!$J$2:$J$201,0))-INDEX(Matches!$H$2:$H$201,MATCH($A1075&amp;"-2",Matches!$J$2:$J$201,0)),3,2))))),""))</f>
        <v/>
      </c>
      <c r="Z1075" s="12" t="str">
        <f aca="false">IF(OR($B1075="",H1075="",I1075=""),"",IFERROR(IF(OR(INDEX(Matches!$I$2:$I$201,MATCH($A1075&amp;"-3",Matches!$J$2:$J$201,0))="Void",INDEX(Matches!$G$2:$G$201,MATCH($A1075&amp;"-3",Matches!$J$2:$J$201,0))="",INDEX(Matches!$H$2:$H$201,MATCH($A1075&amp;"-3",Matches!$J$2:$J$201,0))=""),"",IF(AND($C1075&lt;&gt;"",INDEX(Matches!$F$2:$F$201,MATCH($A1075&amp;"-3",Matches!$J$2:$J$201,0))&lt;&gt;"",$C1075&gt;=INDEX(Matches!$F$2:$F$201,MATCH($A1075&amp;"-3",Matches!$J$2:$J$201,0))),"",IF(AND(H1075=INDEX(Matches!$G$2:$G$201,MATCH($A1075&amp;"-3",Matches!$J$2:$J$201,0)),I1075=INDEX(Matches!$H$2:$H$201,MATCH($A1075&amp;"-3",Matches!$J$2:$J$201,0))),5,IF(SIGN(H1075-I1075)&lt;&gt;SIGN(INDEX(Matches!$G$2:$G$201,MATCH($A1075&amp;"-3",Matches!$J$2:$J$201,0))-INDEX(Matches!$H$2:$H$201,MATCH($A1075&amp;"-3",Matches!$J$2:$J$201,0))),0,IF(H1075-I1075=INDEX(Matches!$G$2:$G$201,MATCH($A1075&amp;"-3",Matches!$J$2:$J$201,0))-INDEX(Matches!$H$2:$H$201,MATCH($A1075&amp;"-3",Matches!$J$2:$J$201,0)),3,2))))),""))</f>
        <v/>
      </c>
      <c r="AA1075" s="12" t="str">
        <f aca="false">IF(OR($B1075="",J1075="",K1075=""),"",IFERROR(IF(OR(INDEX(Matches!$I$2:$I$201,MATCH($A1075&amp;"-4",Matches!$J$2:$J$201,0))="Void",INDEX(Matches!$G$2:$G$201,MATCH($A1075&amp;"-4",Matches!$J$2:$J$201,0))="",INDEX(Matches!$H$2:$H$201,MATCH($A1075&amp;"-4",Matches!$J$2:$J$201,0))=""),"",IF(AND($C1075&lt;&gt;"",INDEX(Matches!$F$2:$F$201,MATCH($A1075&amp;"-4",Matches!$J$2:$J$201,0))&lt;&gt;"",$C1075&gt;=INDEX(Matches!$F$2:$F$201,MATCH($A1075&amp;"-4",Matches!$J$2:$J$201,0))),"",IF(AND(J1075=INDEX(Matches!$G$2:$G$201,MATCH($A1075&amp;"-4",Matches!$J$2:$J$201,0)),K1075=INDEX(Matches!$H$2:$H$201,MATCH($A1075&amp;"-4",Matches!$J$2:$J$201,0))),5,IF(SIGN(J1075-K1075)&lt;&gt;SIGN(INDEX(Matches!$G$2:$G$201,MATCH($A1075&amp;"-4",Matches!$J$2:$J$201,0))-INDEX(Matches!$H$2:$H$201,MATCH($A1075&amp;"-4",Matches!$J$2:$J$201,0))),0,IF(J1075-K1075=INDEX(Matches!$G$2:$G$201,MATCH($A1075&amp;"-4",Matches!$J$2:$J$201,0))-INDEX(Matches!$H$2:$H$201,MATCH($A1075&amp;"-4",Matches!$J$2:$J$201,0)),3,2))))),""))</f>
        <v/>
      </c>
      <c r="AB1075" s="12" t="str">
        <f aca="false">IF(OR($B1075="",L1075="",M1075=""),"",IFERROR(IF(OR(INDEX(Matches!$I$2:$I$201,MATCH($A1075&amp;"-5",Matches!$J$2:$J$201,0))="Void",INDEX(Matches!$G$2:$G$201,MATCH($A1075&amp;"-5",Matches!$J$2:$J$201,0))="",INDEX(Matches!$H$2:$H$201,MATCH($A1075&amp;"-5",Matches!$J$2:$J$201,0))=""),"",IF(AND($C1075&lt;&gt;"",INDEX(Matches!$F$2:$F$201,MATCH($A1075&amp;"-5",Matches!$J$2:$J$201,0))&lt;&gt;"",$C1075&gt;=INDEX(Matches!$F$2:$F$201,MATCH($A1075&amp;"-5",Matches!$J$2:$J$201,0))),"",IF(AND(L1075=INDEX(Matches!$G$2:$G$201,MATCH($A1075&amp;"-5",Matches!$J$2:$J$201,0)),M1075=INDEX(Matches!$H$2:$H$201,MATCH($A1075&amp;"-5",Matches!$J$2:$J$201,0))),5,IF(SIGN(L1075-M1075)&lt;&gt;SIGN(INDEX(Matches!$G$2:$G$201,MATCH($A1075&amp;"-5",Matches!$J$2:$J$201,0))-INDEX(Matches!$H$2:$H$201,MATCH($A1075&amp;"-5",Matches!$J$2:$J$201,0))),0,IF(L1075-M1075=INDEX(Matches!$G$2:$G$201,MATCH($A1075&amp;"-5",Matches!$J$2:$J$201,0))-INDEX(Matches!$H$2:$H$201,MATCH($A1075&amp;"-5",Matches!$J$2:$J$201,0)),3,2))))),""))</f>
        <v/>
      </c>
      <c r="AC1075" s="12" t="str">
        <f aca="false">IF(OR($B1075="",N1075="",O1075=""),"",IFERROR(IF(OR(INDEX(Matches!$I$2:$I$201,MATCH($A1075&amp;"-6",Matches!$J$2:$J$201,0))="Void",INDEX(Matches!$G$2:$G$201,MATCH($A1075&amp;"-6",Matches!$J$2:$J$201,0))="",INDEX(Matches!$H$2:$H$201,MATCH($A1075&amp;"-6",Matches!$J$2:$J$201,0))=""),"",IF(AND($C1075&lt;&gt;"",INDEX(Matches!$F$2:$F$201,MATCH($A1075&amp;"-6",Matches!$J$2:$J$201,0))&lt;&gt;"",$C1075&gt;=INDEX(Matches!$F$2:$F$201,MATCH($A1075&amp;"-6",Matches!$J$2:$J$201,0))),"",IF(AND(N1075=INDEX(Matches!$G$2:$G$201,MATCH($A1075&amp;"-6",Matches!$J$2:$J$201,0)),O1075=INDEX(Matches!$H$2:$H$201,MATCH($A1075&amp;"-6",Matches!$J$2:$J$201,0))),5,IF(SIGN(N1075-O1075)&lt;&gt;SIGN(INDEX(Matches!$G$2:$G$201,MATCH($A1075&amp;"-6",Matches!$J$2:$J$201,0))-INDEX(Matches!$H$2:$H$201,MATCH($A1075&amp;"-6",Matches!$J$2:$J$201,0))),0,IF(N1075-O1075=INDEX(Matches!$G$2:$G$201,MATCH($A1075&amp;"-6",Matches!$J$2:$J$201,0))-INDEX(Matches!$H$2:$H$201,MATCH($A1075&amp;"-6",Matches!$J$2:$J$201,0)),3,2))))),""))</f>
        <v/>
      </c>
      <c r="AD1075" s="12" t="str">
        <f aca="false">IF(OR($B1075="",P1075="",Q1075=""),"",IFERROR(IF(OR(INDEX(Matches!$I$2:$I$201,MATCH($A1075&amp;"-7",Matches!$J$2:$J$201,0))="Void",INDEX(Matches!$G$2:$G$201,MATCH($A1075&amp;"-7",Matches!$J$2:$J$201,0))="",INDEX(Matches!$H$2:$H$201,MATCH($A1075&amp;"-7",Matches!$J$2:$J$201,0))=""),"",IF(AND($C1075&lt;&gt;"",INDEX(Matches!$F$2:$F$201,MATCH($A1075&amp;"-7",Matches!$J$2:$J$201,0))&lt;&gt;"",$C1075&gt;=INDEX(Matches!$F$2:$F$201,MATCH($A1075&amp;"-7",Matches!$J$2:$J$201,0))),"",IF(AND(P1075=INDEX(Matches!$G$2:$G$201,MATCH($A1075&amp;"-7",Matches!$J$2:$J$201,0)),Q1075=INDEX(Matches!$H$2:$H$201,MATCH($A1075&amp;"-7",Matches!$J$2:$J$201,0))),5,IF(SIGN(P1075-Q1075)&lt;&gt;SIGN(INDEX(Matches!$G$2:$G$201,MATCH($A1075&amp;"-7",Matches!$J$2:$J$201,0))-INDEX(Matches!$H$2:$H$201,MATCH($A1075&amp;"-7",Matches!$J$2:$J$201,0))),0,IF(P1075-Q1075=INDEX(Matches!$G$2:$G$201,MATCH($A1075&amp;"-7",Matches!$J$2:$J$201,0))-INDEX(Matches!$H$2:$H$201,MATCH($A1075&amp;"-7",Matches!$J$2:$J$201,0)),3,2))))),""))</f>
        <v/>
      </c>
      <c r="AE1075" s="12" t="str">
        <f aca="false">IF(OR($B1075="",R1075="",S1075=""),"",IFERROR(IF(OR(INDEX(Matches!$I$2:$I$201,MATCH($A1075&amp;"-8",Matches!$J$2:$J$201,0))="Void",INDEX(Matches!$G$2:$G$201,MATCH($A1075&amp;"-8",Matches!$J$2:$J$201,0))="",INDEX(Matches!$H$2:$H$201,MATCH($A1075&amp;"-8",Matches!$J$2:$J$201,0))=""),"",IF(AND($C1075&lt;&gt;"",INDEX(Matches!$F$2:$F$201,MATCH($A1075&amp;"-8",Matches!$J$2:$J$201,0))&lt;&gt;"",$C1075&gt;=INDEX(Matches!$F$2:$F$201,MATCH($A1075&amp;"-8",Matches!$J$2:$J$201,0))),"",IF(AND(R1075=INDEX(Matches!$G$2:$G$201,MATCH($A1075&amp;"-8",Matches!$J$2:$J$201,0)),S1075=INDEX(Matches!$H$2:$H$201,MATCH($A1075&amp;"-8",Matches!$J$2:$J$201,0))),5,IF(SIGN(R1075-S1075)&lt;&gt;SIGN(INDEX(Matches!$G$2:$G$201,MATCH($A1075&amp;"-8",Matches!$J$2:$J$201,0))-INDEX(Matches!$H$2:$H$201,MATCH($A1075&amp;"-8",Matches!$J$2:$J$201,0))),0,IF(R1075-S1075=INDEX(Matches!$G$2:$G$201,MATCH($A1075&amp;"-8",Matches!$J$2:$J$201,0))-INDEX(Matches!$H$2:$H$201,MATCH($A1075&amp;"-8",Matches!$J$2:$J$201,0)),3,2))))),""))</f>
        <v/>
      </c>
      <c r="AF1075" s="12" t="str">
        <f aca="false">IF(OR($B1075="",T1075="",U1075=""),"",IFERROR(IF(OR(INDEX(Matches!$I$2:$I$201,MATCH($A1075&amp;"-9",Matches!$J$2:$J$201,0))="Void",INDEX(Matches!$G$2:$G$201,MATCH($A1075&amp;"-9",Matches!$J$2:$J$201,0))="",INDEX(Matches!$H$2:$H$201,MATCH($A1075&amp;"-9",Matches!$J$2:$J$201,0))=""),"",IF(AND($C1075&lt;&gt;"",INDEX(Matches!$F$2:$F$201,MATCH($A1075&amp;"-9",Matches!$J$2:$J$201,0))&lt;&gt;"",$C1075&gt;=INDEX(Matches!$F$2:$F$201,MATCH($A1075&amp;"-9",Matches!$J$2:$J$201,0))),"",IF(AND(T1075=INDEX(Matches!$G$2:$G$201,MATCH($A1075&amp;"-9",Matches!$J$2:$J$201,0)),U1075=INDEX(Matches!$H$2:$H$201,MATCH($A1075&amp;"-9",Matches!$J$2:$J$201,0))),5,IF(SIGN(T1075-U1075)&lt;&gt;SIGN(INDEX(Matches!$G$2:$G$201,MATCH($A1075&amp;"-9",Matches!$J$2:$J$201,0))-INDEX(Matches!$H$2:$H$201,MATCH($A1075&amp;"-9",Matches!$J$2:$J$201,0))),0,IF(T1075-U1075=INDEX(Matches!$G$2:$G$201,MATCH($A1075&amp;"-9",Matches!$J$2:$J$201,0))-INDEX(Matches!$H$2:$H$201,MATCH($A1075&amp;"-9",Matches!$J$2:$J$201,0)),3,2))))),""))</f>
        <v/>
      </c>
      <c r="AG1075" s="12" t="str">
        <f aca="false">IF(OR($B1075="",V1075="",W1075=""),"",IFERROR(IF(OR(INDEX(Matches!$I$2:$I$201,MATCH($A1075&amp;"-10",Matches!$J$2:$J$201,0))="Void",INDEX(Matches!$G$2:$G$201,MATCH($A1075&amp;"-10",Matches!$J$2:$J$201,0))="",INDEX(Matches!$H$2:$H$201,MATCH($A1075&amp;"-10",Matches!$J$2:$J$201,0))=""),"",IF(AND($C1075&lt;&gt;"",INDEX(Matches!$F$2:$F$201,MATCH($A1075&amp;"-10",Matches!$J$2:$J$201,0))&lt;&gt;"",$C1075&gt;=INDEX(Matches!$F$2:$F$201,MATCH($A1075&amp;"-10",Matches!$J$2:$J$201,0))),"",IF(AND(V1075=INDEX(Matches!$G$2:$G$201,MATCH($A1075&amp;"-10",Matches!$J$2:$J$201,0)),W1075=INDEX(Matches!$H$2:$H$201,MATCH($A1075&amp;"-10",Matches!$J$2:$J$201,0))),5,IF(SIGN(V1075-W1075)&lt;&gt;SIGN(INDEX(Matches!$G$2:$G$201,MATCH($A1075&amp;"-10",Matches!$J$2:$J$201,0))-INDEX(Matches!$H$2:$H$201,MATCH($A1075&amp;"-10",Matches!$J$2:$J$201,0))),0,IF(V1075-W1075=INDEX(Matches!$G$2:$G$201,MATCH($A1075&amp;"-10",Matches!$J$2:$J$201,0))-INDEX(Matches!$H$2:$H$201,MATCH($A1075&amp;"-10",Matches!$J$2:$J$201,0)),3,2))))),""))</f>
        <v/>
      </c>
      <c r="AH1075" s="13" t="str">
        <f aca="false">IF($B1075="","",SUM(X1075:AG1075))</f>
        <v/>
      </c>
      <c r="AI1075" s="12" t="str">
        <f aca="false">IF($B1075="","",COUNTIF(X1075:AG1075,5))</f>
        <v/>
      </c>
      <c r="AJ1075" s="12" t="str">
        <f aca="false">IF($B1075="","",COUNTIF(X1075:AG1075,"&gt;=2"))</f>
        <v/>
      </c>
      <c r="AK1075" s="12" t="str">
        <f aca="false">IF($B1075="","",COUNT(X1075:AG1075))</f>
        <v/>
      </c>
    </row>
    <row r="1076" customFormat="false" ht="15" hidden="false" customHeight="false" outlineLevel="0" collapsed="false">
      <c r="A1076" s="7"/>
      <c r="B1076" s="7"/>
      <c r="C1076" s="11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12" t="str">
        <f aca="false">IF(OR($B1076="",D1076="",E1076=""),"",IFERROR(IF(OR(INDEX(Matches!$I$2:$I$201,MATCH($A1076&amp;"-1",Matches!$J$2:$J$201,0))="Void",INDEX(Matches!$G$2:$G$201,MATCH($A1076&amp;"-1",Matches!$J$2:$J$201,0))="",INDEX(Matches!$H$2:$H$201,MATCH($A1076&amp;"-1",Matches!$J$2:$J$201,0))=""),"",IF(AND($C1076&lt;&gt;"",INDEX(Matches!$F$2:$F$201,MATCH($A1076&amp;"-1",Matches!$J$2:$J$201,0))&lt;&gt;"",$C1076&gt;=INDEX(Matches!$F$2:$F$201,MATCH($A1076&amp;"-1",Matches!$J$2:$J$201,0))),"",IF(AND(D1076=INDEX(Matches!$G$2:$G$201,MATCH($A1076&amp;"-1",Matches!$J$2:$J$201,0)),E1076=INDEX(Matches!$H$2:$H$201,MATCH($A1076&amp;"-1",Matches!$J$2:$J$201,0))),5,IF(SIGN(D1076-E1076)&lt;&gt;SIGN(INDEX(Matches!$G$2:$G$201,MATCH($A1076&amp;"-1",Matches!$J$2:$J$201,0))-INDEX(Matches!$H$2:$H$201,MATCH($A1076&amp;"-1",Matches!$J$2:$J$201,0))),0,IF(D1076-E1076=INDEX(Matches!$G$2:$G$201,MATCH($A1076&amp;"-1",Matches!$J$2:$J$201,0))-INDEX(Matches!$H$2:$H$201,MATCH($A1076&amp;"-1",Matches!$J$2:$J$201,0)),3,2))))),""))</f>
        <v/>
      </c>
      <c r="Y1076" s="12" t="str">
        <f aca="false">IF(OR($B1076="",F1076="",G1076=""),"",IFERROR(IF(OR(INDEX(Matches!$I$2:$I$201,MATCH($A1076&amp;"-2",Matches!$J$2:$J$201,0))="Void",INDEX(Matches!$G$2:$G$201,MATCH($A1076&amp;"-2",Matches!$J$2:$J$201,0))="",INDEX(Matches!$H$2:$H$201,MATCH($A1076&amp;"-2",Matches!$J$2:$J$201,0))=""),"",IF(AND($C1076&lt;&gt;"",INDEX(Matches!$F$2:$F$201,MATCH($A1076&amp;"-2",Matches!$J$2:$J$201,0))&lt;&gt;"",$C1076&gt;=INDEX(Matches!$F$2:$F$201,MATCH($A1076&amp;"-2",Matches!$J$2:$J$201,0))),"",IF(AND(F1076=INDEX(Matches!$G$2:$G$201,MATCH($A1076&amp;"-2",Matches!$J$2:$J$201,0)),G1076=INDEX(Matches!$H$2:$H$201,MATCH($A1076&amp;"-2",Matches!$J$2:$J$201,0))),5,IF(SIGN(F1076-G1076)&lt;&gt;SIGN(INDEX(Matches!$G$2:$G$201,MATCH($A1076&amp;"-2",Matches!$J$2:$J$201,0))-INDEX(Matches!$H$2:$H$201,MATCH($A1076&amp;"-2",Matches!$J$2:$J$201,0))),0,IF(F1076-G1076=INDEX(Matches!$G$2:$G$201,MATCH($A1076&amp;"-2",Matches!$J$2:$J$201,0))-INDEX(Matches!$H$2:$H$201,MATCH($A1076&amp;"-2",Matches!$J$2:$J$201,0)),3,2))))),""))</f>
        <v/>
      </c>
      <c r="Z1076" s="12" t="str">
        <f aca="false">IF(OR($B1076="",H1076="",I1076=""),"",IFERROR(IF(OR(INDEX(Matches!$I$2:$I$201,MATCH($A1076&amp;"-3",Matches!$J$2:$J$201,0))="Void",INDEX(Matches!$G$2:$G$201,MATCH($A1076&amp;"-3",Matches!$J$2:$J$201,0))="",INDEX(Matches!$H$2:$H$201,MATCH($A1076&amp;"-3",Matches!$J$2:$J$201,0))=""),"",IF(AND($C1076&lt;&gt;"",INDEX(Matches!$F$2:$F$201,MATCH($A1076&amp;"-3",Matches!$J$2:$J$201,0))&lt;&gt;"",$C1076&gt;=INDEX(Matches!$F$2:$F$201,MATCH($A1076&amp;"-3",Matches!$J$2:$J$201,0))),"",IF(AND(H1076=INDEX(Matches!$G$2:$G$201,MATCH($A1076&amp;"-3",Matches!$J$2:$J$201,0)),I1076=INDEX(Matches!$H$2:$H$201,MATCH($A1076&amp;"-3",Matches!$J$2:$J$201,0))),5,IF(SIGN(H1076-I1076)&lt;&gt;SIGN(INDEX(Matches!$G$2:$G$201,MATCH($A1076&amp;"-3",Matches!$J$2:$J$201,0))-INDEX(Matches!$H$2:$H$201,MATCH($A1076&amp;"-3",Matches!$J$2:$J$201,0))),0,IF(H1076-I1076=INDEX(Matches!$G$2:$G$201,MATCH($A1076&amp;"-3",Matches!$J$2:$J$201,0))-INDEX(Matches!$H$2:$H$201,MATCH($A1076&amp;"-3",Matches!$J$2:$J$201,0)),3,2))))),""))</f>
        <v/>
      </c>
      <c r="AA1076" s="12" t="str">
        <f aca="false">IF(OR($B1076="",J1076="",K1076=""),"",IFERROR(IF(OR(INDEX(Matches!$I$2:$I$201,MATCH($A1076&amp;"-4",Matches!$J$2:$J$201,0))="Void",INDEX(Matches!$G$2:$G$201,MATCH($A1076&amp;"-4",Matches!$J$2:$J$201,0))="",INDEX(Matches!$H$2:$H$201,MATCH($A1076&amp;"-4",Matches!$J$2:$J$201,0))=""),"",IF(AND($C1076&lt;&gt;"",INDEX(Matches!$F$2:$F$201,MATCH($A1076&amp;"-4",Matches!$J$2:$J$201,0))&lt;&gt;"",$C1076&gt;=INDEX(Matches!$F$2:$F$201,MATCH($A1076&amp;"-4",Matches!$J$2:$J$201,0))),"",IF(AND(J1076=INDEX(Matches!$G$2:$G$201,MATCH($A1076&amp;"-4",Matches!$J$2:$J$201,0)),K1076=INDEX(Matches!$H$2:$H$201,MATCH($A1076&amp;"-4",Matches!$J$2:$J$201,0))),5,IF(SIGN(J1076-K1076)&lt;&gt;SIGN(INDEX(Matches!$G$2:$G$201,MATCH($A1076&amp;"-4",Matches!$J$2:$J$201,0))-INDEX(Matches!$H$2:$H$201,MATCH($A1076&amp;"-4",Matches!$J$2:$J$201,0))),0,IF(J1076-K1076=INDEX(Matches!$G$2:$G$201,MATCH($A1076&amp;"-4",Matches!$J$2:$J$201,0))-INDEX(Matches!$H$2:$H$201,MATCH($A1076&amp;"-4",Matches!$J$2:$J$201,0)),3,2))))),""))</f>
        <v/>
      </c>
      <c r="AB1076" s="12" t="str">
        <f aca="false">IF(OR($B1076="",L1076="",M1076=""),"",IFERROR(IF(OR(INDEX(Matches!$I$2:$I$201,MATCH($A1076&amp;"-5",Matches!$J$2:$J$201,0))="Void",INDEX(Matches!$G$2:$G$201,MATCH($A1076&amp;"-5",Matches!$J$2:$J$201,0))="",INDEX(Matches!$H$2:$H$201,MATCH($A1076&amp;"-5",Matches!$J$2:$J$201,0))=""),"",IF(AND($C1076&lt;&gt;"",INDEX(Matches!$F$2:$F$201,MATCH($A1076&amp;"-5",Matches!$J$2:$J$201,0))&lt;&gt;"",$C1076&gt;=INDEX(Matches!$F$2:$F$201,MATCH($A1076&amp;"-5",Matches!$J$2:$J$201,0))),"",IF(AND(L1076=INDEX(Matches!$G$2:$G$201,MATCH($A1076&amp;"-5",Matches!$J$2:$J$201,0)),M1076=INDEX(Matches!$H$2:$H$201,MATCH($A1076&amp;"-5",Matches!$J$2:$J$201,0))),5,IF(SIGN(L1076-M1076)&lt;&gt;SIGN(INDEX(Matches!$G$2:$G$201,MATCH($A1076&amp;"-5",Matches!$J$2:$J$201,0))-INDEX(Matches!$H$2:$H$201,MATCH($A1076&amp;"-5",Matches!$J$2:$J$201,0))),0,IF(L1076-M1076=INDEX(Matches!$G$2:$G$201,MATCH($A1076&amp;"-5",Matches!$J$2:$J$201,0))-INDEX(Matches!$H$2:$H$201,MATCH($A1076&amp;"-5",Matches!$J$2:$J$201,0)),3,2))))),""))</f>
        <v/>
      </c>
      <c r="AC1076" s="12" t="str">
        <f aca="false">IF(OR($B1076="",N1076="",O1076=""),"",IFERROR(IF(OR(INDEX(Matches!$I$2:$I$201,MATCH($A1076&amp;"-6",Matches!$J$2:$J$201,0))="Void",INDEX(Matches!$G$2:$G$201,MATCH($A1076&amp;"-6",Matches!$J$2:$J$201,0))="",INDEX(Matches!$H$2:$H$201,MATCH($A1076&amp;"-6",Matches!$J$2:$J$201,0))=""),"",IF(AND($C1076&lt;&gt;"",INDEX(Matches!$F$2:$F$201,MATCH($A1076&amp;"-6",Matches!$J$2:$J$201,0))&lt;&gt;"",$C1076&gt;=INDEX(Matches!$F$2:$F$201,MATCH($A1076&amp;"-6",Matches!$J$2:$J$201,0))),"",IF(AND(N1076=INDEX(Matches!$G$2:$G$201,MATCH($A1076&amp;"-6",Matches!$J$2:$J$201,0)),O1076=INDEX(Matches!$H$2:$H$201,MATCH($A1076&amp;"-6",Matches!$J$2:$J$201,0))),5,IF(SIGN(N1076-O1076)&lt;&gt;SIGN(INDEX(Matches!$G$2:$G$201,MATCH($A1076&amp;"-6",Matches!$J$2:$J$201,0))-INDEX(Matches!$H$2:$H$201,MATCH($A1076&amp;"-6",Matches!$J$2:$J$201,0))),0,IF(N1076-O1076=INDEX(Matches!$G$2:$G$201,MATCH($A1076&amp;"-6",Matches!$J$2:$J$201,0))-INDEX(Matches!$H$2:$H$201,MATCH($A1076&amp;"-6",Matches!$J$2:$J$201,0)),3,2))))),""))</f>
        <v/>
      </c>
      <c r="AD1076" s="12" t="str">
        <f aca="false">IF(OR($B1076="",P1076="",Q1076=""),"",IFERROR(IF(OR(INDEX(Matches!$I$2:$I$201,MATCH($A1076&amp;"-7",Matches!$J$2:$J$201,0))="Void",INDEX(Matches!$G$2:$G$201,MATCH($A1076&amp;"-7",Matches!$J$2:$J$201,0))="",INDEX(Matches!$H$2:$H$201,MATCH($A1076&amp;"-7",Matches!$J$2:$J$201,0))=""),"",IF(AND($C1076&lt;&gt;"",INDEX(Matches!$F$2:$F$201,MATCH($A1076&amp;"-7",Matches!$J$2:$J$201,0))&lt;&gt;"",$C1076&gt;=INDEX(Matches!$F$2:$F$201,MATCH($A1076&amp;"-7",Matches!$J$2:$J$201,0))),"",IF(AND(P1076=INDEX(Matches!$G$2:$G$201,MATCH($A1076&amp;"-7",Matches!$J$2:$J$201,0)),Q1076=INDEX(Matches!$H$2:$H$201,MATCH($A1076&amp;"-7",Matches!$J$2:$J$201,0))),5,IF(SIGN(P1076-Q1076)&lt;&gt;SIGN(INDEX(Matches!$G$2:$G$201,MATCH($A1076&amp;"-7",Matches!$J$2:$J$201,0))-INDEX(Matches!$H$2:$H$201,MATCH($A1076&amp;"-7",Matches!$J$2:$J$201,0))),0,IF(P1076-Q1076=INDEX(Matches!$G$2:$G$201,MATCH($A1076&amp;"-7",Matches!$J$2:$J$201,0))-INDEX(Matches!$H$2:$H$201,MATCH($A1076&amp;"-7",Matches!$J$2:$J$201,0)),3,2))))),""))</f>
        <v/>
      </c>
      <c r="AE1076" s="12" t="str">
        <f aca="false">IF(OR($B1076="",R1076="",S1076=""),"",IFERROR(IF(OR(INDEX(Matches!$I$2:$I$201,MATCH($A1076&amp;"-8",Matches!$J$2:$J$201,0))="Void",INDEX(Matches!$G$2:$G$201,MATCH($A1076&amp;"-8",Matches!$J$2:$J$201,0))="",INDEX(Matches!$H$2:$H$201,MATCH($A1076&amp;"-8",Matches!$J$2:$J$201,0))=""),"",IF(AND($C1076&lt;&gt;"",INDEX(Matches!$F$2:$F$201,MATCH($A1076&amp;"-8",Matches!$J$2:$J$201,0))&lt;&gt;"",$C1076&gt;=INDEX(Matches!$F$2:$F$201,MATCH($A1076&amp;"-8",Matches!$J$2:$J$201,0))),"",IF(AND(R1076=INDEX(Matches!$G$2:$G$201,MATCH($A1076&amp;"-8",Matches!$J$2:$J$201,0)),S1076=INDEX(Matches!$H$2:$H$201,MATCH($A1076&amp;"-8",Matches!$J$2:$J$201,0))),5,IF(SIGN(R1076-S1076)&lt;&gt;SIGN(INDEX(Matches!$G$2:$G$201,MATCH($A1076&amp;"-8",Matches!$J$2:$J$201,0))-INDEX(Matches!$H$2:$H$201,MATCH($A1076&amp;"-8",Matches!$J$2:$J$201,0))),0,IF(R1076-S1076=INDEX(Matches!$G$2:$G$201,MATCH($A1076&amp;"-8",Matches!$J$2:$J$201,0))-INDEX(Matches!$H$2:$H$201,MATCH($A1076&amp;"-8",Matches!$J$2:$J$201,0)),3,2))))),""))</f>
        <v/>
      </c>
      <c r="AF1076" s="12" t="str">
        <f aca="false">IF(OR($B1076="",T1076="",U1076=""),"",IFERROR(IF(OR(INDEX(Matches!$I$2:$I$201,MATCH($A1076&amp;"-9",Matches!$J$2:$J$201,0))="Void",INDEX(Matches!$G$2:$G$201,MATCH($A1076&amp;"-9",Matches!$J$2:$J$201,0))="",INDEX(Matches!$H$2:$H$201,MATCH($A1076&amp;"-9",Matches!$J$2:$J$201,0))=""),"",IF(AND($C1076&lt;&gt;"",INDEX(Matches!$F$2:$F$201,MATCH($A1076&amp;"-9",Matches!$J$2:$J$201,0))&lt;&gt;"",$C1076&gt;=INDEX(Matches!$F$2:$F$201,MATCH($A1076&amp;"-9",Matches!$J$2:$J$201,0))),"",IF(AND(T1076=INDEX(Matches!$G$2:$G$201,MATCH($A1076&amp;"-9",Matches!$J$2:$J$201,0)),U1076=INDEX(Matches!$H$2:$H$201,MATCH($A1076&amp;"-9",Matches!$J$2:$J$201,0))),5,IF(SIGN(T1076-U1076)&lt;&gt;SIGN(INDEX(Matches!$G$2:$G$201,MATCH($A1076&amp;"-9",Matches!$J$2:$J$201,0))-INDEX(Matches!$H$2:$H$201,MATCH($A1076&amp;"-9",Matches!$J$2:$J$201,0))),0,IF(T1076-U1076=INDEX(Matches!$G$2:$G$201,MATCH($A1076&amp;"-9",Matches!$J$2:$J$201,0))-INDEX(Matches!$H$2:$H$201,MATCH($A1076&amp;"-9",Matches!$J$2:$J$201,0)),3,2))))),""))</f>
        <v/>
      </c>
      <c r="AG1076" s="12" t="str">
        <f aca="false">IF(OR($B1076="",V1076="",W1076=""),"",IFERROR(IF(OR(INDEX(Matches!$I$2:$I$201,MATCH($A1076&amp;"-10",Matches!$J$2:$J$201,0))="Void",INDEX(Matches!$G$2:$G$201,MATCH($A1076&amp;"-10",Matches!$J$2:$J$201,0))="",INDEX(Matches!$H$2:$H$201,MATCH($A1076&amp;"-10",Matches!$J$2:$J$201,0))=""),"",IF(AND($C1076&lt;&gt;"",INDEX(Matches!$F$2:$F$201,MATCH($A1076&amp;"-10",Matches!$J$2:$J$201,0))&lt;&gt;"",$C1076&gt;=INDEX(Matches!$F$2:$F$201,MATCH($A1076&amp;"-10",Matches!$J$2:$J$201,0))),"",IF(AND(V1076=INDEX(Matches!$G$2:$G$201,MATCH($A1076&amp;"-10",Matches!$J$2:$J$201,0)),W1076=INDEX(Matches!$H$2:$H$201,MATCH($A1076&amp;"-10",Matches!$J$2:$J$201,0))),5,IF(SIGN(V1076-W1076)&lt;&gt;SIGN(INDEX(Matches!$G$2:$G$201,MATCH($A1076&amp;"-10",Matches!$J$2:$J$201,0))-INDEX(Matches!$H$2:$H$201,MATCH($A1076&amp;"-10",Matches!$J$2:$J$201,0))),0,IF(V1076-W1076=INDEX(Matches!$G$2:$G$201,MATCH($A1076&amp;"-10",Matches!$J$2:$J$201,0))-INDEX(Matches!$H$2:$H$201,MATCH($A1076&amp;"-10",Matches!$J$2:$J$201,0)),3,2))))),""))</f>
        <v/>
      </c>
      <c r="AH1076" s="13" t="str">
        <f aca="false">IF($B1076="","",SUM(X1076:AG1076))</f>
        <v/>
      </c>
      <c r="AI1076" s="12" t="str">
        <f aca="false">IF($B1076="","",COUNTIF(X1076:AG1076,5))</f>
        <v/>
      </c>
      <c r="AJ1076" s="12" t="str">
        <f aca="false">IF($B1076="","",COUNTIF(X1076:AG1076,"&gt;=2"))</f>
        <v/>
      </c>
      <c r="AK1076" s="12" t="str">
        <f aca="false">IF($B1076="","",COUNT(X1076:AG1076))</f>
        <v/>
      </c>
    </row>
    <row r="1077" customFormat="false" ht="15" hidden="false" customHeight="false" outlineLevel="0" collapsed="false">
      <c r="A1077" s="7"/>
      <c r="B1077" s="7"/>
      <c r="C1077" s="11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12" t="str">
        <f aca="false">IF(OR($B1077="",D1077="",E1077=""),"",IFERROR(IF(OR(INDEX(Matches!$I$2:$I$201,MATCH($A1077&amp;"-1",Matches!$J$2:$J$201,0))="Void",INDEX(Matches!$G$2:$G$201,MATCH($A1077&amp;"-1",Matches!$J$2:$J$201,0))="",INDEX(Matches!$H$2:$H$201,MATCH($A1077&amp;"-1",Matches!$J$2:$J$201,0))=""),"",IF(AND($C1077&lt;&gt;"",INDEX(Matches!$F$2:$F$201,MATCH($A1077&amp;"-1",Matches!$J$2:$J$201,0))&lt;&gt;"",$C1077&gt;=INDEX(Matches!$F$2:$F$201,MATCH($A1077&amp;"-1",Matches!$J$2:$J$201,0))),"",IF(AND(D1077=INDEX(Matches!$G$2:$G$201,MATCH($A1077&amp;"-1",Matches!$J$2:$J$201,0)),E1077=INDEX(Matches!$H$2:$H$201,MATCH($A1077&amp;"-1",Matches!$J$2:$J$201,0))),5,IF(SIGN(D1077-E1077)&lt;&gt;SIGN(INDEX(Matches!$G$2:$G$201,MATCH($A1077&amp;"-1",Matches!$J$2:$J$201,0))-INDEX(Matches!$H$2:$H$201,MATCH($A1077&amp;"-1",Matches!$J$2:$J$201,0))),0,IF(D1077-E1077=INDEX(Matches!$G$2:$G$201,MATCH($A1077&amp;"-1",Matches!$J$2:$J$201,0))-INDEX(Matches!$H$2:$H$201,MATCH($A1077&amp;"-1",Matches!$J$2:$J$201,0)),3,2))))),""))</f>
        <v/>
      </c>
      <c r="Y1077" s="12" t="str">
        <f aca="false">IF(OR($B1077="",F1077="",G1077=""),"",IFERROR(IF(OR(INDEX(Matches!$I$2:$I$201,MATCH($A1077&amp;"-2",Matches!$J$2:$J$201,0))="Void",INDEX(Matches!$G$2:$G$201,MATCH($A1077&amp;"-2",Matches!$J$2:$J$201,0))="",INDEX(Matches!$H$2:$H$201,MATCH($A1077&amp;"-2",Matches!$J$2:$J$201,0))=""),"",IF(AND($C1077&lt;&gt;"",INDEX(Matches!$F$2:$F$201,MATCH($A1077&amp;"-2",Matches!$J$2:$J$201,0))&lt;&gt;"",$C1077&gt;=INDEX(Matches!$F$2:$F$201,MATCH($A1077&amp;"-2",Matches!$J$2:$J$201,0))),"",IF(AND(F1077=INDEX(Matches!$G$2:$G$201,MATCH($A1077&amp;"-2",Matches!$J$2:$J$201,0)),G1077=INDEX(Matches!$H$2:$H$201,MATCH($A1077&amp;"-2",Matches!$J$2:$J$201,0))),5,IF(SIGN(F1077-G1077)&lt;&gt;SIGN(INDEX(Matches!$G$2:$G$201,MATCH($A1077&amp;"-2",Matches!$J$2:$J$201,0))-INDEX(Matches!$H$2:$H$201,MATCH($A1077&amp;"-2",Matches!$J$2:$J$201,0))),0,IF(F1077-G1077=INDEX(Matches!$G$2:$G$201,MATCH($A1077&amp;"-2",Matches!$J$2:$J$201,0))-INDEX(Matches!$H$2:$H$201,MATCH($A1077&amp;"-2",Matches!$J$2:$J$201,0)),3,2))))),""))</f>
        <v/>
      </c>
      <c r="Z1077" s="12" t="str">
        <f aca="false">IF(OR($B1077="",H1077="",I1077=""),"",IFERROR(IF(OR(INDEX(Matches!$I$2:$I$201,MATCH($A1077&amp;"-3",Matches!$J$2:$J$201,0))="Void",INDEX(Matches!$G$2:$G$201,MATCH($A1077&amp;"-3",Matches!$J$2:$J$201,0))="",INDEX(Matches!$H$2:$H$201,MATCH($A1077&amp;"-3",Matches!$J$2:$J$201,0))=""),"",IF(AND($C1077&lt;&gt;"",INDEX(Matches!$F$2:$F$201,MATCH($A1077&amp;"-3",Matches!$J$2:$J$201,0))&lt;&gt;"",$C1077&gt;=INDEX(Matches!$F$2:$F$201,MATCH($A1077&amp;"-3",Matches!$J$2:$J$201,0))),"",IF(AND(H1077=INDEX(Matches!$G$2:$G$201,MATCH($A1077&amp;"-3",Matches!$J$2:$J$201,0)),I1077=INDEX(Matches!$H$2:$H$201,MATCH($A1077&amp;"-3",Matches!$J$2:$J$201,0))),5,IF(SIGN(H1077-I1077)&lt;&gt;SIGN(INDEX(Matches!$G$2:$G$201,MATCH($A1077&amp;"-3",Matches!$J$2:$J$201,0))-INDEX(Matches!$H$2:$H$201,MATCH($A1077&amp;"-3",Matches!$J$2:$J$201,0))),0,IF(H1077-I1077=INDEX(Matches!$G$2:$G$201,MATCH($A1077&amp;"-3",Matches!$J$2:$J$201,0))-INDEX(Matches!$H$2:$H$201,MATCH($A1077&amp;"-3",Matches!$J$2:$J$201,0)),3,2))))),""))</f>
        <v/>
      </c>
      <c r="AA1077" s="12" t="str">
        <f aca="false">IF(OR($B1077="",J1077="",K1077=""),"",IFERROR(IF(OR(INDEX(Matches!$I$2:$I$201,MATCH($A1077&amp;"-4",Matches!$J$2:$J$201,0))="Void",INDEX(Matches!$G$2:$G$201,MATCH($A1077&amp;"-4",Matches!$J$2:$J$201,0))="",INDEX(Matches!$H$2:$H$201,MATCH($A1077&amp;"-4",Matches!$J$2:$J$201,0))=""),"",IF(AND($C1077&lt;&gt;"",INDEX(Matches!$F$2:$F$201,MATCH($A1077&amp;"-4",Matches!$J$2:$J$201,0))&lt;&gt;"",$C1077&gt;=INDEX(Matches!$F$2:$F$201,MATCH($A1077&amp;"-4",Matches!$J$2:$J$201,0))),"",IF(AND(J1077=INDEX(Matches!$G$2:$G$201,MATCH($A1077&amp;"-4",Matches!$J$2:$J$201,0)),K1077=INDEX(Matches!$H$2:$H$201,MATCH($A1077&amp;"-4",Matches!$J$2:$J$201,0))),5,IF(SIGN(J1077-K1077)&lt;&gt;SIGN(INDEX(Matches!$G$2:$G$201,MATCH($A1077&amp;"-4",Matches!$J$2:$J$201,0))-INDEX(Matches!$H$2:$H$201,MATCH($A1077&amp;"-4",Matches!$J$2:$J$201,0))),0,IF(J1077-K1077=INDEX(Matches!$G$2:$G$201,MATCH($A1077&amp;"-4",Matches!$J$2:$J$201,0))-INDEX(Matches!$H$2:$H$201,MATCH($A1077&amp;"-4",Matches!$J$2:$J$201,0)),3,2))))),""))</f>
        <v/>
      </c>
      <c r="AB1077" s="12" t="str">
        <f aca="false">IF(OR($B1077="",L1077="",M1077=""),"",IFERROR(IF(OR(INDEX(Matches!$I$2:$I$201,MATCH($A1077&amp;"-5",Matches!$J$2:$J$201,0))="Void",INDEX(Matches!$G$2:$G$201,MATCH($A1077&amp;"-5",Matches!$J$2:$J$201,0))="",INDEX(Matches!$H$2:$H$201,MATCH($A1077&amp;"-5",Matches!$J$2:$J$201,0))=""),"",IF(AND($C1077&lt;&gt;"",INDEX(Matches!$F$2:$F$201,MATCH($A1077&amp;"-5",Matches!$J$2:$J$201,0))&lt;&gt;"",$C1077&gt;=INDEX(Matches!$F$2:$F$201,MATCH($A1077&amp;"-5",Matches!$J$2:$J$201,0))),"",IF(AND(L1077=INDEX(Matches!$G$2:$G$201,MATCH($A1077&amp;"-5",Matches!$J$2:$J$201,0)),M1077=INDEX(Matches!$H$2:$H$201,MATCH($A1077&amp;"-5",Matches!$J$2:$J$201,0))),5,IF(SIGN(L1077-M1077)&lt;&gt;SIGN(INDEX(Matches!$G$2:$G$201,MATCH($A1077&amp;"-5",Matches!$J$2:$J$201,0))-INDEX(Matches!$H$2:$H$201,MATCH($A1077&amp;"-5",Matches!$J$2:$J$201,0))),0,IF(L1077-M1077=INDEX(Matches!$G$2:$G$201,MATCH($A1077&amp;"-5",Matches!$J$2:$J$201,0))-INDEX(Matches!$H$2:$H$201,MATCH($A1077&amp;"-5",Matches!$J$2:$J$201,0)),3,2))))),""))</f>
        <v/>
      </c>
      <c r="AC1077" s="12" t="str">
        <f aca="false">IF(OR($B1077="",N1077="",O1077=""),"",IFERROR(IF(OR(INDEX(Matches!$I$2:$I$201,MATCH($A1077&amp;"-6",Matches!$J$2:$J$201,0))="Void",INDEX(Matches!$G$2:$G$201,MATCH($A1077&amp;"-6",Matches!$J$2:$J$201,0))="",INDEX(Matches!$H$2:$H$201,MATCH($A1077&amp;"-6",Matches!$J$2:$J$201,0))=""),"",IF(AND($C1077&lt;&gt;"",INDEX(Matches!$F$2:$F$201,MATCH($A1077&amp;"-6",Matches!$J$2:$J$201,0))&lt;&gt;"",$C1077&gt;=INDEX(Matches!$F$2:$F$201,MATCH($A1077&amp;"-6",Matches!$J$2:$J$201,0))),"",IF(AND(N1077=INDEX(Matches!$G$2:$G$201,MATCH($A1077&amp;"-6",Matches!$J$2:$J$201,0)),O1077=INDEX(Matches!$H$2:$H$201,MATCH($A1077&amp;"-6",Matches!$J$2:$J$201,0))),5,IF(SIGN(N1077-O1077)&lt;&gt;SIGN(INDEX(Matches!$G$2:$G$201,MATCH($A1077&amp;"-6",Matches!$J$2:$J$201,0))-INDEX(Matches!$H$2:$H$201,MATCH($A1077&amp;"-6",Matches!$J$2:$J$201,0))),0,IF(N1077-O1077=INDEX(Matches!$G$2:$G$201,MATCH($A1077&amp;"-6",Matches!$J$2:$J$201,0))-INDEX(Matches!$H$2:$H$201,MATCH($A1077&amp;"-6",Matches!$J$2:$J$201,0)),3,2))))),""))</f>
        <v/>
      </c>
      <c r="AD1077" s="12" t="str">
        <f aca="false">IF(OR($B1077="",P1077="",Q1077=""),"",IFERROR(IF(OR(INDEX(Matches!$I$2:$I$201,MATCH($A1077&amp;"-7",Matches!$J$2:$J$201,0))="Void",INDEX(Matches!$G$2:$G$201,MATCH($A1077&amp;"-7",Matches!$J$2:$J$201,0))="",INDEX(Matches!$H$2:$H$201,MATCH($A1077&amp;"-7",Matches!$J$2:$J$201,0))=""),"",IF(AND($C1077&lt;&gt;"",INDEX(Matches!$F$2:$F$201,MATCH($A1077&amp;"-7",Matches!$J$2:$J$201,0))&lt;&gt;"",$C1077&gt;=INDEX(Matches!$F$2:$F$201,MATCH($A1077&amp;"-7",Matches!$J$2:$J$201,0))),"",IF(AND(P1077=INDEX(Matches!$G$2:$G$201,MATCH($A1077&amp;"-7",Matches!$J$2:$J$201,0)),Q1077=INDEX(Matches!$H$2:$H$201,MATCH($A1077&amp;"-7",Matches!$J$2:$J$201,0))),5,IF(SIGN(P1077-Q1077)&lt;&gt;SIGN(INDEX(Matches!$G$2:$G$201,MATCH($A1077&amp;"-7",Matches!$J$2:$J$201,0))-INDEX(Matches!$H$2:$H$201,MATCH($A1077&amp;"-7",Matches!$J$2:$J$201,0))),0,IF(P1077-Q1077=INDEX(Matches!$G$2:$G$201,MATCH($A1077&amp;"-7",Matches!$J$2:$J$201,0))-INDEX(Matches!$H$2:$H$201,MATCH($A1077&amp;"-7",Matches!$J$2:$J$201,0)),3,2))))),""))</f>
        <v/>
      </c>
      <c r="AE1077" s="12" t="str">
        <f aca="false">IF(OR($B1077="",R1077="",S1077=""),"",IFERROR(IF(OR(INDEX(Matches!$I$2:$I$201,MATCH($A1077&amp;"-8",Matches!$J$2:$J$201,0))="Void",INDEX(Matches!$G$2:$G$201,MATCH($A1077&amp;"-8",Matches!$J$2:$J$201,0))="",INDEX(Matches!$H$2:$H$201,MATCH($A1077&amp;"-8",Matches!$J$2:$J$201,0))=""),"",IF(AND($C1077&lt;&gt;"",INDEX(Matches!$F$2:$F$201,MATCH($A1077&amp;"-8",Matches!$J$2:$J$201,0))&lt;&gt;"",$C1077&gt;=INDEX(Matches!$F$2:$F$201,MATCH($A1077&amp;"-8",Matches!$J$2:$J$201,0))),"",IF(AND(R1077=INDEX(Matches!$G$2:$G$201,MATCH($A1077&amp;"-8",Matches!$J$2:$J$201,0)),S1077=INDEX(Matches!$H$2:$H$201,MATCH($A1077&amp;"-8",Matches!$J$2:$J$201,0))),5,IF(SIGN(R1077-S1077)&lt;&gt;SIGN(INDEX(Matches!$G$2:$G$201,MATCH($A1077&amp;"-8",Matches!$J$2:$J$201,0))-INDEX(Matches!$H$2:$H$201,MATCH($A1077&amp;"-8",Matches!$J$2:$J$201,0))),0,IF(R1077-S1077=INDEX(Matches!$G$2:$G$201,MATCH($A1077&amp;"-8",Matches!$J$2:$J$201,0))-INDEX(Matches!$H$2:$H$201,MATCH($A1077&amp;"-8",Matches!$J$2:$J$201,0)),3,2))))),""))</f>
        <v/>
      </c>
      <c r="AF1077" s="12" t="str">
        <f aca="false">IF(OR($B1077="",T1077="",U1077=""),"",IFERROR(IF(OR(INDEX(Matches!$I$2:$I$201,MATCH($A1077&amp;"-9",Matches!$J$2:$J$201,0))="Void",INDEX(Matches!$G$2:$G$201,MATCH($A1077&amp;"-9",Matches!$J$2:$J$201,0))="",INDEX(Matches!$H$2:$H$201,MATCH($A1077&amp;"-9",Matches!$J$2:$J$201,0))=""),"",IF(AND($C1077&lt;&gt;"",INDEX(Matches!$F$2:$F$201,MATCH($A1077&amp;"-9",Matches!$J$2:$J$201,0))&lt;&gt;"",$C1077&gt;=INDEX(Matches!$F$2:$F$201,MATCH($A1077&amp;"-9",Matches!$J$2:$J$201,0))),"",IF(AND(T1077=INDEX(Matches!$G$2:$G$201,MATCH($A1077&amp;"-9",Matches!$J$2:$J$201,0)),U1077=INDEX(Matches!$H$2:$H$201,MATCH($A1077&amp;"-9",Matches!$J$2:$J$201,0))),5,IF(SIGN(T1077-U1077)&lt;&gt;SIGN(INDEX(Matches!$G$2:$G$201,MATCH($A1077&amp;"-9",Matches!$J$2:$J$201,0))-INDEX(Matches!$H$2:$H$201,MATCH($A1077&amp;"-9",Matches!$J$2:$J$201,0))),0,IF(T1077-U1077=INDEX(Matches!$G$2:$G$201,MATCH($A1077&amp;"-9",Matches!$J$2:$J$201,0))-INDEX(Matches!$H$2:$H$201,MATCH($A1077&amp;"-9",Matches!$J$2:$J$201,0)),3,2))))),""))</f>
        <v/>
      </c>
      <c r="AG1077" s="12" t="str">
        <f aca="false">IF(OR($B1077="",V1077="",W1077=""),"",IFERROR(IF(OR(INDEX(Matches!$I$2:$I$201,MATCH($A1077&amp;"-10",Matches!$J$2:$J$201,0))="Void",INDEX(Matches!$G$2:$G$201,MATCH($A1077&amp;"-10",Matches!$J$2:$J$201,0))="",INDEX(Matches!$H$2:$H$201,MATCH($A1077&amp;"-10",Matches!$J$2:$J$201,0))=""),"",IF(AND($C1077&lt;&gt;"",INDEX(Matches!$F$2:$F$201,MATCH($A1077&amp;"-10",Matches!$J$2:$J$201,0))&lt;&gt;"",$C1077&gt;=INDEX(Matches!$F$2:$F$201,MATCH($A1077&amp;"-10",Matches!$J$2:$J$201,0))),"",IF(AND(V1077=INDEX(Matches!$G$2:$G$201,MATCH($A1077&amp;"-10",Matches!$J$2:$J$201,0)),W1077=INDEX(Matches!$H$2:$H$201,MATCH($A1077&amp;"-10",Matches!$J$2:$J$201,0))),5,IF(SIGN(V1077-W1077)&lt;&gt;SIGN(INDEX(Matches!$G$2:$G$201,MATCH($A1077&amp;"-10",Matches!$J$2:$J$201,0))-INDEX(Matches!$H$2:$H$201,MATCH($A1077&amp;"-10",Matches!$J$2:$J$201,0))),0,IF(V1077-W1077=INDEX(Matches!$G$2:$G$201,MATCH($A1077&amp;"-10",Matches!$J$2:$J$201,0))-INDEX(Matches!$H$2:$H$201,MATCH($A1077&amp;"-10",Matches!$J$2:$J$201,0)),3,2))))),""))</f>
        <v/>
      </c>
      <c r="AH1077" s="13" t="str">
        <f aca="false">IF($B1077="","",SUM(X1077:AG1077))</f>
        <v/>
      </c>
      <c r="AI1077" s="12" t="str">
        <f aca="false">IF($B1077="","",COUNTIF(X1077:AG1077,5))</f>
        <v/>
      </c>
      <c r="AJ1077" s="12" t="str">
        <f aca="false">IF($B1077="","",COUNTIF(X1077:AG1077,"&gt;=2"))</f>
        <v/>
      </c>
      <c r="AK1077" s="12" t="str">
        <f aca="false">IF($B1077="","",COUNT(X1077:AG1077))</f>
        <v/>
      </c>
    </row>
    <row r="1078" customFormat="false" ht="15" hidden="false" customHeight="false" outlineLevel="0" collapsed="false">
      <c r="A1078" s="7"/>
      <c r="B1078" s="7"/>
      <c r="C1078" s="11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12" t="str">
        <f aca="false">IF(OR($B1078="",D1078="",E1078=""),"",IFERROR(IF(OR(INDEX(Matches!$I$2:$I$201,MATCH($A1078&amp;"-1",Matches!$J$2:$J$201,0))="Void",INDEX(Matches!$G$2:$G$201,MATCH($A1078&amp;"-1",Matches!$J$2:$J$201,0))="",INDEX(Matches!$H$2:$H$201,MATCH($A1078&amp;"-1",Matches!$J$2:$J$201,0))=""),"",IF(AND($C1078&lt;&gt;"",INDEX(Matches!$F$2:$F$201,MATCH($A1078&amp;"-1",Matches!$J$2:$J$201,0))&lt;&gt;"",$C1078&gt;=INDEX(Matches!$F$2:$F$201,MATCH($A1078&amp;"-1",Matches!$J$2:$J$201,0))),"",IF(AND(D1078=INDEX(Matches!$G$2:$G$201,MATCH($A1078&amp;"-1",Matches!$J$2:$J$201,0)),E1078=INDEX(Matches!$H$2:$H$201,MATCH($A1078&amp;"-1",Matches!$J$2:$J$201,0))),5,IF(SIGN(D1078-E1078)&lt;&gt;SIGN(INDEX(Matches!$G$2:$G$201,MATCH($A1078&amp;"-1",Matches!$J$2:$J$201,0))-INDEX(Matches!$H$2:$H$201,MATCH($A1078&amp;"-1",Matches!$J$2:$J$201,0))),0,IF(D1078-E1078=INDEX(Matches!$G$2:$G$201,MATCH($A1078&amp;"-1",Matches!$J$2:$J$201,0))-INDEX(Matches!$H$2:$H$201,MATCH($A1078&amp;"-1",Matches!$J$2:$J$201,0)),3,2))))),""))</f>
        <v/>
      </c>
      <c r="Y1078" s="12" t="str">
        <f aca="false">IF(OR($B1078="",F1078="",G1078=""),"",IFERROR(IF(OR(INDEX(Matches!$I$2:$I$201,MATCH($A1078&amp;"-2",Matches!$J$2:$J$201,0))="Void",INDEX(Matches!$G$2:$G$201,MATCH($A1078&amp;"-2",Matches!$J$2:$J$201,0))="",INDEX(Matches!$H$2:$H$201,MATCH($A1078&amp;"-2",Matches!$J$2:$J$201,0))=""),"",IF(AND($C1078&lt;&gt;"",INDEX(Matches!$F$2:$F$201,MATCH($A1078&amp;"-2",Matches!$J$2:$J$201,0))&lt;&gt;"",$C1078&gt;=INDEX(Matches!$F$2:$F$201,MATCH($A1078&amp;"-2",Matches!$J$2:$J$201,0))),"",IF(AND(F1078=INDEX(Matches!$G$2:$G$201,MATCH($A1078&amp;"-2",Matches!$J$2:$J$201,0)),G1078=INDEX(Matches!$H$2:$H$201,MATCH($A1078&amp;"-2",Matches!$J$2:$J$201,0))),5,IF(SIGN(F1078-G1078)&lt;&gt;SIGN(INDEX(Matches!$G$2:$G$201,MATCH($A1078&amp;"-2",Matches!$J$2:$J$201,0))-INDEX(Matches!$H$2:$H$201,MATCH($A1078&amp;"-2",Matches!$J$2:$J$201,0))),0,IF(F1078-G1078=INDEX(Matches!$G$2:$G$201,MATCH($A1078&amp;"-2",Matches!$J$2:$J$201,0))-INDEX(Matches!$H$2:$H$201,MATCH($A1078&amp;"-2",Matches!$J$2:$J$201,0)),3,2))))),""))</f>
        <v/>
      </c>
      <c r="Z1078" s="12" t="str">
        <f aca="false">IF(OR($B1078="",H1078="",I1078=""),"",IFERROR(IF(OR(INDEX(Matches!$I$2:$I$201,MATCH($A1078&amp;"-3",Matches!$J$2:$J$201,0))="Void",INDEX(Matches!$G$2:$G$201,MATCH($A1078&amp;"-3",Matches!$J$2:$J$201,0))="",INDEX(Matches!$H$2:$H$201,MATCH($A1078&amp;"-3",Matches!$J$2:$J$201,0))=""),"",IF(AND($C1078&lt;&gt;"",INDEX(Matches!$F$2:$F$201,MATCH($A1078&amp;"-3",Matches!$J$2:$J$201,0))&lt;&gt;"",$C1078&gt;=INDEX(Matches!$F$2:$F$201,MATCH($A1078&amp;"-3",Matches!$J$2:$J$201,0))),"",IF(AND(H1078=INDEX(Matches!$G$2:$G$201,MATCH($A1078&amp;"-3",Matches!$J$2:$J$201,0)),I1078=INDEX(Matches!$H$2:$H$201,MATCH($A1078&amp;"-3",Matches!$J$2:$J$201,0))),5,IF(SIGN(H1078-I1078)&lt;&gt;SIGN(INDEX(Matches!$G$2:$G$201,MATCH($A1078&amp;"-3",Matches!$J$2:$J$201,0))-INDEX(Matches!$H$2:$H$201,MATCH($A1078&amp;"-3",Matches!$J$2:$J$201,0))),0,IF(H1078-I1078=INDEX(Matches!$G$2:$G$201,MATCH($A1078&amp;"-3",Matches!$J$2:$J$201,0))-INDEX(Matches!$H$2:$H$201,MATCH($A1078&amp;"-3",Matches!$J$2:$J$201,0)),3,2))))),""))</f>
        <v/>
      </c>
      <c r="AA1078" s="12" t="str">
        <f aca="false">IF(OR($B1078="",J1078="",K1078=""),"",IFERROR(IF(OR(INDEX(Matches!$I$2:$I$201,MATCH($A1078&amp;"-4",Matches!$J$2:$J$201,0))="Void",INDEX(Matches!$G$2:$G$201,MATCH($A1078&amp;"-4",Matches!$J$2:$J$201,0))="",INDEX(Matches!$H$2:$H$201,MATCH($A1078&amp;"-4",Matches!$J$2:$J$201,0))=""),"",IF(AND($C1078&lt;&gt;"",INDEX(Matches!$F$2:$F$201,MATCH($A1078&amp;"-4",Matches!$J$2:$J$201,0))&lt;&gt;"",$C1078&gt;=INDEX(Matches!$F$2:$F$201,MATCH($A1078&amp;"-4",Matches!$J$2:$J$201,0))),"",IF(AND(J1078=INDEX(Matches!$G$2:$G$201,MATCH($A1078&amp;"-4",Matches!$J$2:$J$201,0)),K1078=INDEX(Matches!$H$2:$H$201,MATCH($A1078&amp;"-4",Matches!$J$2:$J$201,0))),5,IF(SIGN(J1078-K1078)&lt;&gt;SIGN(INDEX(Matches!$G$2:$G$201,MATCH($A1078&amp;"-4",Matches!$J$2:$J$201,0))-INDEX(Matches!$H$2:$H$201,MATCH($A1078&amp;"-4",Matches!$J$2:$J$201,0))),0,IF(J1078-K1078=INDEX(Matches!$G$2:$G$201,MATCH($A1078&amp;"-4",Matches!$J$2:$J$201,0))-INDEX(Matches!$H$2:$H$201,MATCH($A1078&amp;"-4",Matches!$J$2:$J$201,0)),3,2))))),""))</f>
        <v/>
      </c>
      <c r="AB1078" s="12" t="str">
        <f aca="false">IF(OR($B1078="",L1078="",M1078=""),"",IFERROR(IF(OR(INDEX(Matches!$I$2:$I$201,MATCH($A1078&amp;"-5",Matches!$J$2:$J$201,0))="Void",INDEX(Matches!$G$2:$G$201,MATCH($A1078&amp;"-5",Matches!$J$2:$J$201,0))="",INDEX(Matches!$H$2:$H$201,MATCH($A1078&amp;"-5",Matches!$J$2:$J$201,0))=""),"",IF(AND($C1078&lt;&gt;"",INDEX(Matches!$F$2:$F$201,MATCH($A1078&amp;"-5",Matches!$J$2:$J$201,0))&lt;&gt;"",$C1078&gt;=INDEX(Matches!$F$2:$F$201,MATCH($A1078&amp;"-5",Matches!$J$2:$J$201,0))),"",IF(AND(L1078=INDEX(Matches!$G$2:$G$201,MATCH($A1078&amp;"-5",Matches!$J$2:$J$201,0)),M1078=INDEX(Matches!$H$2:$H$201,MATCH($A1078&amp;"-5",Matches!$J$2:$J$201,0))),5,IF(SIGN(L1078-M1078)&lt;&gt;SIGN(INDEX(Matches!$G$2:$G$201,MATCH($A1078&amp;"-5",Matches!$J$2:$J$201,0))-INDEX(Matches!$H$2:$H$201,MATCH($A1078&amp;"-5",Matches!$J$2:$J$201,0))),0,IF(L1078-M1078=INDEX(Matches!$G$2:$G$201,MATCH($A1078&amp;"-5",Matches!$J$2:$J$201,0))-INDEX(Matches!$H$2:$H$201,MATCH($A1078&amp;"-5",Matches!$J$2:$J$201,0)),3,2))))),""))</f>
        <v/>
      </c>
      <c r="AC1078" s="12" t="str">
        <f aca="false">IF(OR($B1078="",N1078="",O1078=""),"",IFERROR(IF(OR(INDEX(Matches!$I$2:$I$201,MATCH($A1078&amp;"-6",Matches!$J$2:$J$201,0))="Void",INDEX(Matches!$G$2:$G$201,MATCH($A1078&amp;"-6",Matches!$J$2:$J$201,0))="",INDEX(Matches!$H$2:$H$201,MATCH($A1078&amp;"-6",Matches!$J$2:$J$201,0))=""),"",IF(AND($C1078&lt;&gt;"",INDEX(Matches!$F$2:$F$201,MATCH($A1078&amp;"-6",Matches!$J$2:$J$201,0))&lt;&gt;"",$C1078&gt;=INDEX(Matches!$F$2:$F$201,MATCH($A1078&amp;"-6",Matches!$J$2:$J$201,0))),"",IF(AND(N1078=INDEX(Matches!$G$2:$G$201,MATCH($A1078&amp;"-6",Matches!$J$2:$J$201,0)),O1078=INDEX(Matches!$H$2:$H$201,MATCH($A1078&amp;"-6",Matches!$J$2:$J$201,0))),5,IF(SIGN(N1078-O1078)&lt;&gt;SIGN(INDEX(Matches!$G$2:$G$201,MATCH($A1078&amp;"-6",Matches!$J$2:$J$201,0))-INDEX(Matches!$H$2:$H$201,MATCH($A1078&amp;"-6",Matches!$J$2:$J$201,0))),0,IF(N1078-O1078=INDEX(Matches!$G$2:$G$201,MATCH($A1078&amp;"-6",Matches!$J$2:$J$201,0))-INDEX(Matches!$H$2:$H$201,MATCH($A1078&amp;"-6",Matches!$J$2:$J$201,0)),3,2))))),""))</f>
        <v/>
      </c>
      <c r="AD1078" s="12" t="str">
        <f aca="false">IF(OR($B1078="",P1078="",Q1078=""),"",IFERROR(IF(OR(INDEX(Matches!$I$2:$I$201,MATCH($A1078&amp;"-7",Matches!$J$2:$J$201,0))="Void",INDEX(Matches!$G$2:$G$201,MATCH($A1078&amp;"-7",Matches!$J$2:$J$201,0))="",INDEX(Matches!$H$2:$H$201,MATCH($A1078&amp;"-7",Matches!$J$2:$J$201,0))=""),"",IF(AND($C1078&lt;&gt;"",INDEX(Matches!$F$2:$F$201,MATCH($A1078&amp;"-7",Matches!$J$2:$J$201,0))&lt;&gt;"",$C1078&gt;=INDEX(Matches!$F$2:$F$201,MATCH($A1078&amp;"-7",Matches!$J$2:$J$201,0))),"",IF(AND(P1078=INDEX(Matches!$G$2:$G$201,MATCH($A1078&amp;"-7",Matches!$J$2:$J$201,0)),Q1078=INDEX(Matches!$H$2:$H$201,MATCH($A1078&amp;"-7",Matches!$J$2:$J$201,0))),5,IF(SIGN(P1078-Q1078)&lt;&gt;SIGN(INDEX(Matches!$G$2:$G$201,MATCH($A1078&amp;"-7",Matches!$J$2:$J$201,0))-INDEX(Matches!$H$2:$H$201,MATCH($A1078&amp;"-7",Matches!$J$2:$J$201,0))),0,IF(P1078-Q1078=INDEX(Matches!$G$2:$G$201,MATCH($A1078&amp;"-7",Matches!$J$2:$J$201,0))-INDEX(Matches!$H$2:$H$201,MATCH($A1078&amp;"-7",Matches!$J$2:$J$201,0)),3,2))))),""))</f>
        <v/>
      </c>
      <c r="AE1078" s="12" t="str">
        <f aca="false">IF(OR($B1078="",R1078="",S1078=""),"",IFERROR(IF(OR(INDEX(Matches!$I$2:$I$201,MATCH($A1078&amp;"-8",Matches!$J$2:$J$201,0))="Void",INDEX(Matches!$G$2:$G$201,MATCH($A1078&amp;"-8",Matches!$J$2:$J$201,0))="",INDEX(Matches!$H$2:$H$201,MATCH($A1078&amp;"-8",Matches!$J$2:$J$201,0))=""),"",IF(AND($C1078&lt;&gt;"",INDEX(Matches!$F$2:$F$201,MATCH($A1078&amp;"-8",Matches!$J$2:$J$201,0))&lt;&gt;"",$C1078&gt;=INDEX(Matches!$F$2:$F$201,MATCH($A1078&amp;"-8",Matches!$J$2:$J$201,0))),"",IF(AND(R1078=INDEX(Matches!$G$2:$G$201,MATCH($A1078&amp;"-8",Matches!$J$2:$J$201,0)),S1078=INDEX(Matches!$H$2:$H$201,MATCH($A1078&amp;"-8",Matches!$J$2:$J$201,0))),5,IF(SIGN(R1078-S1078)&lt;&gt;SIGN(INDEX(Matches!$G$2:$G$201,MATCH($A1078&amp;"-8",Matches!$J$2:$J$201,0))-INDEX(Matches!$H$2:$H$201,MATCH($A1078&amp;"-8",Matches!$J$2:$J$201,0))),0,IF(R1078-S1078=INDEX(Matches!$G$2:$G$201,MATCH($A1078&amp;"-8",Matches!$J$2:$J$201,0))-INDEX(Matches!$H$2:$H$201,MATCH($A1078&amp;"-8",Matches!$J$2:$J$201,0)),3,2))))),""))</f>
        <v/>
      </c>
      <c r="AF1078" s="12" t="str">
        <f aca="false">IF(OR($B1078="",T1078="",U1078=""),"",IFERROR(IF(OR(INDEX(Matches!$I$2:$I$201,MATCH($A1078&amp;"-9",Matches!$J$2:$J$201,0))="Void",INDEX(Matches!$G$2:$G$201,MATCH($A1078&amp;"-9",Matches!$J$2:$J$201,0))="",INDEX(Matches!$H$2:$H$201,MATCH($A1078&amp;"-9",Matches!$J$2:$J$201,0))=""),"",IF(AND($C1078&lt;&gt;"",INDEX(Matches!$F$2:$F$201,MATCH($A1078&amp;"-9",Matches!$J$2:$J$201,0))&lt;&gt;"",$C1078&gt;=INDEX(Matches!$F$2:$F$201,MATCH($A1078&amp;"-9",Matches!$J$2:$J$201,0))),"",IF(AND(T1078=INDEX(Matches!$G$2:$G$201,MATCH($A1078&amp;"-9",Matches!$J$2:$J$201,0)),U1078=INDEX(Matches!$H$2:$H$201,MATCH($A1078&amp;"-9",Matches!$J$2:$J$201,0))),5,IF(SIGN(T1078-U1078)&lt;&gt;SIGN(INDEX(Matches!$G$2:$G$201,MATCH($A1078&amp;"-9",Matches!$J$2:$J$201,0))-INDEX(Matches!$H$2:$H$201,MATCH($A1078&amp;"-9",Matches!$J$2:$J$201,0))),0,IF(T1078-U1078=INDEX(Matches!$G$2:$G$201,MATCH($A1078&amp;"-9",Matches!$J$2:$J$201,0))-INDEX(Matches!$H$2:$H$201,MATCH($A1078&amp;"-9",Matches!$J$2:$J$201,0)),3,2))))),""))</f>
        <v/>
      </c>
      <c r="AG1078" s="12" t="str">
        <f aca="false">IF(OR($B1078="",V1078="",W1078=""),"",IFERROR(IF(OR(INDEX(Matches!$I$2:$I$201,MATCH($A1078&amp;"-10",Matches!$J$2:$J$201,0))="Void",INDEX(Matches!$G$2:$G$201,MATCH($A1078&amp;"-10",Matches!$J$2:$J$201,0))="",INDEX(Matches!$H$2:$H$201,MATCH($A1078&amp;"-10",Matches!$J$2:$J$201,0))=""),"",IF(AND($C1078&lt;&gt;"",INDEX(Matches!$F$2:$F$201,MATCH($A1078&amp;"-10",Matches!$J$2:$J$201,0))&lt;&gt;"",$C1078&gt;=INDEX(Matches!$F$2:$F$201,MATCH($A1078&amp;"-10",Matches!$J$2:$J$201,0))),"",IF(AND(V1078=INDEX(Matches!$G$2:$G$201,MATCH($A1078&amp;"-10",Matches!$J$2:$J$201,0)),W1078=INDEX(Matches!$H$2:$H$201,MATCH($A1078&amp;"-10",Matches!$J$2:$J$201,0))),5,IF(SIGN(V1078-W1078)&lt;&gt;SIGN(INDEX(Matches!$G$2:$G$201,MATCH($A1078&amp;"-10",Matches!$J$2:$J$201,0))-INDEX(Matches!$H$2:$H$201,MATCH($A1078&amp;"-10",Matches!$J$2:$J$201,0))),0,IF(V1078-W1078=INDEX(Matches!$G$2:$G$201,MATCH($A1078&amp;"-10",Matches!$J$2:$J$201,0))-INDEX(Matches!$H$2:$H$201,MATCH($A1078&amp;"-10",Matches!$J$2:$J$201,0)),3,2))))),""))</f>
        <v/>
      </c>
      <c r="AH1078" s="13" t="str">
        <f aca="false">IF($B1078="","",SUM(X1078:AG1078))</f>
        <v/>
      </c>
      <c r="AI1078" s="12" t="str">
        <f aca="false">IF($B1078="","",COUNTIF(X1078:AG1078,5))</f>
        <v/>
      </c>
      <c r="AJ1078" s="12" t="str">
        <f aca="false">IF($B1078="","",COUNTIF(X1078:AG1078,"&gt;=2"))</f>
        <v/>
      </c>
      <c r="AK1078" s="12" t="str">
        <f aca="false">IF($B1078="","",COUNT(X1078:AG1078))</f>
        <v/>
      </c>
    </row>
    <row r="1079" customFormat="false" ht="15" hidden="false" customHeight="false" outlineLevel="0" collapsed="false">
      <c r="A1079" s="7"/>
      <c r="B1079" s="7"/>
      <c r="C1079" s="11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12" t="str">
        <f aca="false">IF(OR($B1079="",D1079="",E1079=""),"",IFERROR(IF(OR(INDEX(Matches!$I$2:$I$201,MATCH($A1079&amp;"-1",Matches!$J$2:$J$201,0))="Void",INDEX(Matches!$G$2:$G$201,MATCH($A1079&amp;"-1",Matches!$J$2:$J$201,0))="",INDEX(Matches!$H$2:$H$201,MATCH($A1079&amp;"-1",Matches!$J$2:$J$201,0))=""),"",IF(AND($C1079&lt;&gt;"",INDEX(Matches!$F$2:$F$201,MATCH($A1079&amp;"-1",Matches!$J$2:$J$201,0))&lt;&gt;"",$C1079&gt;=INDEX(Matches!$F$2:$F$201,MATCH($A1079&amp;"-1",Matches!$J$2:$J$201,0))),"",IF(AND(D1079=INDEX(Matches!$G$2:$G$201,MATCH($A1079&amp;"-1",Matches!$J$2:$J$201,0)),E1079=INDEX(Matches!$H$2:$H$201,MATCH($A1079&amp;"-1",Matches!$J$2:$J$201,0))),5,IF(SIGN(D1079-E1079)&lt;&gt;SIGN(INDEX(Matches!$G$2:$G$201,MATCH($A1079&amp;"-1",Matches!$J$2:$J$201,0))-INDEX(Matches!$H$2:$H$201,MATCH($A1079&amp;"-1",Matches!$J$2:$J$201,0))),0,IF(D1079-E1079=INDEX(Matches!$G$2:$G$201,MATCH($A1079&amp;"-1",Matches!$J$2:$J$201,0))-INDEX(Matches!$H$2:$H$201,MATCH($A1079&amp;"-1",Matches!$J$2:$J$201,0)),3,2))))),""))</f>
        <v/>
      </c>
      <c r="Y1079" s="12" t="str">
        <f aca="false">IF(OR($B1079="",F1079="",G1079=""),"",IFERROR(IF(OR(INDEX(Matches!$I$2:$I$201,MATCH($A1079&amp;"-2",Matches!$J$2:$J$201,0))="Void",INDEX(Matches!$G$2:$G$201,MATCH($A1079&amp;"-2",Matches!$J$2:$J$201,0))="",INDEX(Matches!$H$2:$H$201,MATCH($A1079&amp;"-2",Matches!$J$2:$J$201,0))=""),"",IF(AND($C1079&lt;&gt;"",INDEX(Matches!$F$2:$F$201,MATCH($A1079&amp;"-2",Matches!$J$2:$J$201,0))&lt;&gt;"",$C1079&gt;=INDEX(Matches!$F$2:$F$201,MATCH($A1079&amp;"-2",Matches!$J$2:$J$201,0))),"",IF(AND(F1079=INDEX(Matches!$G$2:$G$201,MATCH($A1079&amp;"-2",Matches!$J$2:$J$201,0)),G1079=INDEX(Matches!$H$2:$H$201,MATCH($A1079&amp;"-2",Matches!$J$2:$J$201,0))),5,IF(SIGN(F1079-G1079)&lt;&gt;SIGN(INDEX(Matches!$G$2:$G$201,MATCH($A1079&amp;"-2",Matches!$J$2:$J$201,0))-INDEX(Matches!$H$2:$H$201,MATCH($A1079&amp;"-2",Matches!$J$2:$J$201,0))),0,IF(F1079-G1079=INDEX(Matches!$G$2:$G$201,MATCH($A1079&amp;"-2",Matches!$J$2:$J$201,0))-INDEX(Matches!$H$2:$H$201,MATCH($A1079&amp;"-2",Matches!$J$2:$J$201,0)),3,2))))),""))</f>
        <v/>
      </c>
      <c r="Z1079" s="12" t="str">
        <f aca="false">IF(OR($B1079="",H1079="",I1079=""),"",IFERROR(IF(OR(INDEX(Matches!$I$2:$I$201,MATCH($A1079&amp;"-3",Matches!$J$2:$J$201,0))="Void",INDEX(Matches!$G$2:$G$201,MATCH($A1079&amp;"-3",Matches!$J$2:$J$201,0))="",INDEX(Matches!$H$2:$H$201,MATCH($A1079&amp;"-3",Matches!$J$2:$J$201,0))=""),"",IF(AND($C1079&lt;&gt;"",INDEX(Matches!$F$2:$F$201,MATCH($A1079&amp;"-3",Matches!$J$2:$J$201,0))&lt;&gt;"",$C1079&gt;=INDEX(Matches!$F$2:$F$201,MATCH($A1079&amp;"-3",Matches!$J$2:$J$201,0))),"",IF(AND(H1079=INDEX(Matches!$G$2:$G$201,MATCH($A1079&amp;"-3",Matches!$J$2:$J$201,0)),I1079=INDEX(Matches!$H$2:$H$201,MATCH($A1079&amp;"-3",Matches!$J$2:$J$201,0))),5,IF(SIGN(H1079-I1079)&lt;&gt;SIGN(INDEX(Matches!$G$2:$G$201,MATCH($A1079&amp;"-3",Matches!$J$2:$J$201,0))-INDEX(Matches!$H$2:$H$201,MATCH($A1079&amp;"-3",Matches!$J$2:$J$201,0))),0,IF(H1079-I1079=INDEX(Matches!$G$2:$G$201,MATCH($A1079&amp;"-3",Matches!$J$2:$J$201,0))-INDEX(Matches!$H$2:$H$201,MATCH($A1079&amp;"-3",Matches!$J$2:$J$201,0)),3,2))))),""))</f>
        <v/>
      </c>
      <c r="AA1079" s="12" t="str">
        <f aca="false">IF(OR($B1079="",J1079="",K1079=""),"",IFERROR(IF(OR(INDEX(Matches!$I$2:$I$201,MATCH($A1079&amp;"-4",Matches!$J$2:$J$201,0))="Void",INDEX(Matches!$G$2:$G$201,MATCH($A1079&amp;"-4",Matches!$J$2:$J$201,0))="",INDEX(Matches!$H$2:$H$201,MATCH($A1079&amp;"-4",Matches!$J$2:$J$201,0))=""),"",IF(AND($C1079&lt;&gt;"",INDEX(Matches!$F$2:$F$201,MATCH($A1079&amp;"-4",Matches!$J$2:$J$201,0))&lt;&gt;"",$C1079&gt;=INDEX(Matches!$F$2:$F$201,MATCH($A1079&amp;"-4",Matches!$J$2:$J$201,0))),"",IF(AND(J1079=INDEX(Matches!$G$2:$G$201,MATCH($A1079&amp;"-4",Matches!$J$2:$J$201,0)),K1079=INDEX(Matches!$H$2:$H$201,MATCH($A1079&amp;"-4",Matches!$J$2:$J$201,0))),5,IF(SIGN(J1079-K1079)&lt;&gt;SIGN(INDEX(Matches!$G$2:$G$201,MATCH($A1079&amp;"-4",Matches!$J$2:$J$201,0))-INDEX(Matches!$H$2:$H$201,MATCH($A1079&amp;"-4",Matches!$J$2:$J$201,0))),0,IF(J1079-K1079=INDEX(Matches!$G$2:$G$201,MATCH($A1079&amp;"-4",Matches!$J$2:$J$201,0))-INDEX(Matches!$H$2:$H$201,MATCH($A1079&amp;"-4",Matches!$J$2:$J$201,0)),3,2))))),""))</f>
        <v/>
      </c>
      <c r="AB1079" s="12" t="str">
        <f aca="false">IF(OR($B1079="",L1079="",M1079=""),"",IFERROR(IF(OR(INDEX(Matches!$I$2:$I$201,MATCH($A1079&amp;"-5",Matches!$J$2:$J$201,0))="Void",INDEX(Matches!$G$2:$G$201,MATCH($A1079&amp;"-5",Matches!$J$2:$J$201,0))="",INDEX(Matches!$H$2:$H$201,MATCH($A1079&amp;"-5",Matches!$J$2:$J$201,0))=""),"",IF(AND($C1079&lt;&gt;"",INDEX(Matches!$F$2:$F$201,MATCH($A1079&amp;"-5",Matches!$J$2:$J$201,0))&lt;&gt;"",$C1079&gt;=INDEX(Matches!$F$2:$F$201,MATCH($A1079&amp;"-5",Matches!$J$2:$J$201,0))),"",IF(AND(L1079=INDEX(Matches!$G$2:$G$201,MATCH($A1079&amp;"-5",Matches!$J$2:$J$201,0)),M1079=INDEX(Matches!$H$2:$H$201,MATCH($A1079&amp;"-5",Matches!$J$2:$J$201,0))),5,IF(SIGN(L1079-M1079)&lt;&gt;SIGN(INDEX(Matches!$G$2:$G$201,MATCH($A1079&amp;"-5",Matches!$J$2:$J$201,0))-INDEX(Matches!$H$2:$H$201,MATCH($A1079&amp;"-5",Matches!$J$2:$J$201,0))),0,IF(L1079-M1079=INDEX(Matches!$G$2:$G$201,MATCH($A1079&amp;"-5",Matches!$J$2:$J$201,0))-INDEX(Matches!$H$2:$H$201,MATCH($A1079&amp;"-5",Matches!$J$2:$J$201,0)),3,2))))),""))</f>
        <v/>
      </c>
      <c r="AC1079" s="12" t="str">
        <f aca="false">IF(OR($B1079="",N1079="",O1079=""),"",IFERROR(IF(OR(INDEX(Matches!$I$2:$I$201,MATCH($A1079&amp;"-6",Matches!$J$2:$J$201,0))="Void",INDEX(Matches!$G$2:$G$201,MATCH($A1079&amp;"-6",Matches!$J$2:$J$201,0))="",INDEX(Matches!$H$2:$H$201,MATCH($A1079&amp;"-6",Matches!$J$2:$J$201,0))=""),"",IF(AND($C1079&lt;&gt;"",INDEX(Matches!$F$2:$F$201,MATCH($A1079&amp;"-6",Matches!$J$2:$J$201,0))&lt;&gt;"",$C1079&gt;=INDEX(Matches!$F$2:$F$201,MATCH($A1079&amp;"-6",Matches!$J$2:$J$201,0))),"",IF(AND(N1079=INDEX(Matches!$G$2:$G$201,MATCH($A1079&amp;"-6",Matches!$J$2:$J$201,0)),O1079=INDEX(Matches!$H$2:$H$201,MATCH($A1079&amp;"-6",Matches!$J$2:$J$201,0))),5,IF(SIGN(N1079-O1079)&lt;&gt;SIGN(INDEX(Matches!$G$2:$G$201,MATCH($A1079&amp;"-6",Matches!$J$2:$J$201,0))-INDEX(Matches!$H$2:$H$201,MATCH($A1079&amp;"-6",Matches!$J$2:$J$201,0))),0,IF(N1079-O1079=INDEX(Matches!$G$2:$G$201,MATCH($A1079&amp;"-6",Matches!$J$2:$J$201,0))-INDEX(Matches!$H$2:$H$201,MATCH($A1079&amp;"-6",Matches!$J$2:$J$201,0)),3,2))))),""))</f>
        <v/>
      </c>
      <c r="AD1079" s="12" t="str">
        <f aca="false">IF(OR($B1079="",P1079="",Q1079=""),"",IFERROR(IF(OR(INDEX(Matches!$I$2:$I$201,MATCH($A1079&amp;"-7",Matches!$J$2:$J$201,0))="Void",INDEX(Matches!$G$2:$G$201,MATCH($A1079&amp;"-7",Matches!$J$2:$J$201,0))="",INDEX(Matches!$H$2:$H$201,MATCH($A1079&amp;"-7",Matches!$J$2:$J$201,0))=""),"",IF(AND($C1079&lt;&gt;"",INDEX(Matches!$F$2:$F$201,MATCH($A1079&amp;"-7",Matches!$J$2:$J$201,0))&lt;&gt;"",$C1079&gt;=INDEX(Matches!$F$2:$F$201,MATCH($A1079&amp;"-7",Matches!$J$2:$J$201,0))),"",IF(AND(P1079=INDEX(Matches!$G$2:$G$201,MATCH($A1079&amp;"-7",Matches!$J$2:$J$201,0)),Q1079=INDEX(Matches!$H$2:$H$201,MATCH($A1079&amp;"-7",Matches!$J$2:$J$201,0))),5,IF(SIGN(P1079-Q1079)&lt;&gt;SIGN(INDEX(Matches!$G$2:$G$201,MATCH($A1079&amp;"-7",Matches!$J$2:$J$201,0))-INDEX(Matches!$H$2:$H$201,MATCH($A1079&amp;"-7",Matches!$J$2:$J$201,0))),0,IF(P1079-Q1079=INDEX(Matches!$G$2:$G$201,MATCH($A1079&amp;"-7",Matches!$J$2:$J$201,0))-INDEX(Matches!$H$2:$H$201,MATCH($A1079&amp;"-7",Matches!$J$2:$J$201,0)),3,2))))),""))</f>
        <v/>
      </c>
      <c r="AE1079" s="12" t="str">
        <f aca="false">IF(OR($B1079="",R1079="",S1079=""),"",IFERROR(IF(OR(INDEX(Matches!$I$2:$I$201,MATCH($A1079&amp;"-8",Matches!$J$2:$J$201,0))="Void",INDEX(Matches!$G$2:$G$201,MATCH($A1079&amp;"-8",Matches!$J$2:$J$201,0))="",INDEX(Matches!$H$2:$H$201,MATCH($A1079&amp;"-8",Matches!$J$2:$J$201,0))=""),"",IF(AND($C1079&lt;&gt;"",INDEX(Matches!$F$2:$F$201,MATCH($A1079&amp;"-8",Matches!$J$2:$J$201,0))&lt;&gt;"",$C1079&gt;=INDEX(Matches!$F$2:$F$201,MATCH($A1079&amp;"-8",Matches!$J$2:$J$201,0))),"",IF(AND(R1079=INDEX(Matches!$G$2:$G$201,MATCH($A1079&amp;"-8",Matches!$J$2:$J$201,0)),S1079=INDEX(Matches!$H$2:$H$201,MATCH($A1079&amp;"-8",Matches!$J$2:$J$201,0))),5,IF(SIGN(R1079-S1079)&lt;&gt;SIGN(INDEX(Matches!$G$2:$G$201,MATCH($A1079&amp;"-8",Matches!$J$2:$J$201,0))-INDEX(Matches!$H$2:$H$201,MATCH($A1079&amp;"-8",Matches!$J$2:$J$201,0))),0,IF(R1079-S1079=INDEX(Matches!$G$2:$G$201,MATCH($A1079&amp;"-8",Matches!$J$2:$J$201,0))-INDEX(Matches!$H$2:$H$201,MATCH($A1079&amp;"-8",Matches!$J$2:$J$201,0)),3,2))))),""))</f>
        <v/>
      </c>
      <c r="AF1079" s="12" t="str">
        <f aca="false">IF(OR($B1079="",T1079="",U1079=""),"",IFERROR(IF(OR(INDEX(Matches!$I$2:$I$201,MATCH($A1079&amp;"-9",Matches!$J$2:$J$201,0))="Void",INDEX(Matches!$G$2:$G$201,MATCH($A1079&amp;"-9",Matches!$J$2:$J$201,0))="",INDEX(Matches!$H$2:$H$201,MATCH($A1079&amp;"-9",Matches!$J$2:$J$201,0))=""),"",IF(AND($C1079&lt;&gt;"",INDEX(Matches!$F$2:$F$201,MATCH($A1079&amp;"-9",Matches!$J$2:$J$201,0))&lt;&gt;"",$C1079&gt;=INDEX(Matches!$F$2:$F$201,MATCH($A1079&amp;"-9",Matches!$J$2:$J$201,0))),"",IF(AND(T1079=INDEX(Matches!$G$2:$G$201,MATCH($A1079&amp;"-9",Matches!$J$2:$J$201,0)),U1079=INDEX(Matches!$H$2:$H$201,MATCH($A1079&amp;"-9",Matches!$J$2:$J$201,0))),5,IF(SIGN(T1079-U1079)&lt;&gt;SIGN(INDEX(Matches!$G$2:$G$201,MATCH($A1079&amp;"-9",Matches!$J$2:$J$201,0))-INDEX(Matches!$H$2:$H$201,MATCH($A1079&amp;"-9",Matches!$J$2:$J$201,0))),0,IF(T1079-U1079=INDEX(Matches!$G$2:$G$201,MATCH($A1079&amp;"-9",Matches!$J$2:$J$201,0))-INDEX(Matches!$H$2:$H$201,MATCH($A1079&amp;"-9",Matches!$J$2:$J$201,0)),3,2))))),""))</f>
        <v/>
      </c>
      <c r="AG1079" s="12" t="str">
        <f aca="false">IF(OR($B1079="",V1079="",W1079=""),"",IFERROR(IF(OR(INDEX(Matches!$I$2:$I$201,MATCH($A1079&amp;"-10",Matches!$J$2:$J$201,0))="Void",INDEX(Matches!$G$2:$G$201,MATCH($A1079&amp;"-10",Matches!$J$2:$J$201,0))="",INDEX(Matches!$H$2:$H$201,MATCH($A1079&amp;"-10",Matches!$J$2:$J$201,0))=""),"",IF(AND($C1079&lt;&gt;"",INDEX(Matches!$F$2:$F$201,MATCH($A1079&amp;"-10",Matches!$J$2:$J$201,0))&lt;&gt;"",$C1079&gt;=INDEX(Matches!$F$2:$F$201,MATCH($A1079&amp;"-10",Matches!$J$2:$J$201,0))),"",IF(AND(V1079=INDEX(Matches!$G$2:$G$201,MATCH($A1079&amp;"-10",Matches!$J$2:$J$201,0)),W1079=INDEX(Matches!$H$2:$H$201,MATCH($A1079&amp;"-10",Matches!$J$2:$J$201,0))),5,IF(SIGN(V1079-W1079)&lt;&gt;SIGN(INDEX(Matches!$G$2:$G$201,MATCH($A1079&amp;"-10",Matches!$J$2:$J$201,0))-INDEX(Matches!$H$2:$H$201,MATCH($A1079&amp;"-10",Matches!$J$2:$J$201,0))),0,IF(V1079-W1079=INDEX(Matches!$G$2:$G$201,MATCH($A1079&amp;"-10",Matches!$J$2:$J$201,0))-INDEX(Matches!$H$2:$H$201,MATCH($A1079&amp;"-10",Matches!$J$2:$J$201,0)),3,2))))),""))</f>
        <v/>
      </c>
      <c r="AH1079" s="13" t="str">
        <f aca="false">IF($B1079="","",SUM(X1079:AG1079))</f>
        <v/>
      </c>
      <c r="AI1079" s="12" t="str">
        <f aca="false">IF($B1079="","",COUNTIF(X1079:AG1079,5))</f>
        <v/>
      </c>
      <c r="AJ1079" s="12" t="str">
        <f aca="false">IF($B1079="","",COUNTIF(X1079:AG1079,"&gt;=2"))</f>
        <v/>
      </c>
      <c r="AK1079" s="12" t="str">
        <f aca="false">IF($B1079="","",COUNT(X1079:AG1079))</f>
        <v/>
      </c>
    </row>
    <row r="1080" customFormat="false" ht="15" hidden="false" customHeight="false" outlineLevel="0" collapsed="false">
      <c r="A1080" s="7"/>
      <c r="B1080" s="7"/>
      <c r="C1080" s="11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12" t="str">
        <f aca="false">IF(OR($B1080="",D1080="",E1080=""),"",IFERROR(IF(OR(INDEX(Matches!$I$2:$I$201,MATCH($A1080&amp;"-1",Matches!$J$2:$J$201,0))="Void",INDEX(Matches!$G$2:$G$201,MATCH($A1080&amp;"-1",Matches!$J$2:$J$201,0))="",INDEX(Matches!$H$2:$H$201,MATCH($A1080&amp;"-1",Matches!$J$2:$J$201,0))=""),"",IF(AND($C1080&lt;&gt;"",INDEX(Matches!$F$2:$F$201,MATCH($A1080&amp;"-1",Matches!$J$2:$J$201,0))&lt;&gt;"",$C1080&gt;=INDEX(Matches!$F$2:$F$201,MATCH($A1080&amp;"-1",Matches!$J$2:$J$201,0))),"",IF(AND(D1080=INDEX(Matches!$G$2:$G$201,MATCH($A1080&amp;"-1",Matches!$J$2:$J$201,0)),E1080=INDEX(Matches!$H$2:$H$201,MATCH($A1080&amp;"-1",Matches!$J$2:$J$201,0))),5,IF(SIGN(D1080-E1080)&lt;&gt;SIGN(INDEX(Matches!$G$2:$G$201,MATCH($A1080&amp;"-1",Matches!$J$2:$J$201,0))-INDEX(Matches!$H$2:$H$201,MATCH($A1080&amp;"-1",Matches!$J$2:$J$201,0))),0,IF(D1080-E1080=INDEX(Matches!$G$2:$G$201,MATCH($A1080&amp;"-1",Matches!$J$2:$J$201,0))-INDEX(Matches!$H$2:$H$201,MATCH($A1080&amp;"-1",Matches!$J$2:$J$201,0)),3,2))))),""))</f>
        <v/>
      </c>
      <c r="Y1080" s="12" t="str">
        <f aca="false">IF(OR($B1080="",F1080="",G1080=""),"",IFERROR(IF(OR(INDEX(Matches!$I$2:$I$201,MATCH($A1080&amp;"-2",Matches!$J$2:$J$201,0))="Void",INDEX(Matches!$G$2:$G$201,MATCH($A1080&amp;"-2",Matches!$J$2:$J$201,0))="",INDEX(Matches!$H$2:$H$201,MATCH($A1080&amp;"-2",Matches!$J$2:$J$201,0))=""),"",IF(AND($C1080&lt;&gt;"",INDEX(Matches!$F$2:$F$201,MATCH($A1080&amp;"-2",Matches!$J$2:$J$201,0))&lt;&gt;"",$C1080&gt;=INDEX(Matches!$F$2:$F$201,MATCH($A1080&amp;"-2",Matches!$J$2:$J$201,0))),"",IF(AND(F1080=INDEX(Matches!$G$2:$G$201,MATCH($A1080&amp;"-2",Matches!$J$2:$J$201,0)),G1080=INDEX(Matches!$H$2:$H$201,MATCH($A1080&amp;"-2",Matches!$J$2:$J$201,0))),5,IF(SIGN(F1080-G1080)&lt;&gt;SIGN(INDEX(Matches!$G$2:$G$201,MATCH($A1080&amp;"-2",Matches!$J$2:$J$201,0))-INDEX(Matches!$H$2:$H$201,MATCH($A1080&amp;"-2",Matches!$J$2:$J$201,0))),0,IF(F1080-G1080=INDEX(Matches!$G$2:$G$201,MATCH($A1080&amp;"-2",Matches!$J$2:$J$201,0))-INDEX(Matches!$H$2:$H$201,MATCH($A1080&amp;"-2",Matches!$J$2:$J$201,0)),3,2))))),""))</f>
        <v/>
      </c>
      <c r="Z1080" s="12" t="str">
        <f aca="false">IF(OR($B1080="",H1080="",I1080=""),"",IFERROR(IF(OR(INDEX(Matches!$I$2:$I$201,MATCH($A1080&amp;"-3",Matches!$J$2:$J$201,0))="Void",INDEX(Matches!$G$2:$G$201,MATCH($A1080&amp;"-3",Matches!$J$2:$J$201,0))="",INDEX(Matches!$H$2:$H$201,MATCH($A1080&amp;"-3",Matches!$J$2:$J$201,0))=""),"",IF(AND($C1080&lt;&gt;"",INDEX(Matches!$F$2:$F$201,MATCH($A1080&amp;"-3",Matches!$J$2:$J$201,0))&lt;&gt;"",$C1080&gt;=INDEX(Matches!$F$2:$F$201,MATCH($A1080&amp;"-3",Matches!$J$2:$J$201,0))),"",IF(AND(H1080=INDEX(Matches!$G$2:$G$201,MATCH($A1080&amp;"-3",Matches!$J$2:$J$201,0)),I1080=INDEX(Matches!$H$2:$H$201,MATCH($A1080&amp;"-3",Matches!$J$2:$J$201,0))),5,IF(SIGN(H1080-I1080)&lt;&gt;SIGN(INDEX(Matches!$G$2:$G$201,MATCH($A1080&amp;"-3",Matches!$J$2:$J$201,0))-INDEX(Matches!$H$2:$H$201,MATCH($A1080&amp;"-3",Matches!$J$2:$J$201,0))),0,IF(H1080-I1080=INDEX(Matches!$G$2:$G$201,MATCH($A1080&amp;"-3",Matches!$J$2:$J$201,0))-INDEX(Matches!$H$2:$H$201,MATCH($A1080&amp;"-3",Matches!$J$2:$J$201,0)),3,2))))),""))</f>
        <v/>
      </c>
      <c r="AA1080" s="12" t="str">
        <f aca="false">IF(OR($B1080="",J1080="",K1080=""),"",IFERROR(IF(OR(INDEX(Matches!$I$2:$I$201,MATCH($A1080&amp;"-4",Matches!$J$2:$J$201,0))="Void",INDEX(Matches!$G$2:$G$201,MATCH($A1080&amp;"-4",Matches!$J$2:$J$201,0))="",INDEX(Matches!$H$2:$H$201,MATCH($A1080&amp;"-4",Matches!$J$2:$J$201,0))=""),"",IF(AND($C1080&lt;&gt;"",INDEX(Matches!$F$2:$F$201,MATCH($A1080&amp;"-4",Matches!$J$2:$J$201,0))&lt;&gt;"",$C1080&gt;=INDEX(Matches!$F$2:$F$201,MATCH($A1080&amp;"-4",Matches!$J$2:$J$201,0))),"",IF(AND(J1080=INDEX(Matches!$G$2:$G$201,MATCH($A1080&amp;"-4",Matches!$J$2:$J$201,0)),K1080=INDEX(Matches!$H$2:$H$201,MATCH($A1080&amp;"-4",Matches!$J$2:$J$201,0))),5,IF(SIGN(J1080-K1080)&lt;&gt;SIGN(INDEX(Matches!$G$2:$G$201,MATCH($A1080&amp;"-4",Matches!$J$2:$J$201,0))-INDEX(Matches!$H$2:$H$201,MATCH($A1080&amp;"-4",Matches!$J$2:$J$201,0))),0,IF(J1080-K1080=INDEX(Matches!$G$2:$G$201,MATCH($A1080&amp;"-4",Matches!$J$2:$J$201,0))-INDEX(Matches!$H$2:$H$201,MATCH($A1080&amp;"-4",Matches!$J$2:$J$201,0)),3,2))))),""))</f>
        <v/>
      </c>
      <c r="AB1080" s="12" t="str">
        <f aca="false">IF(OR($B1080="",L1080="",M1080=""),"",IFERROR(IF(OR(INDEX(Matches!$I$2:$I$201,MATCH($A1080&amp;"-5",Matches!$J$2:$J$201,0))="Void",INDEX(Matches!$G$2:$G$201,MATCH($A1080&amp;"-5",Matches!$J$2:$J$201,0))="",INDEX(Matches!$H$2:$H$201,MATCH($A1080&amp;"-5",Matches!$J$2:$J$201,0))=""),"",IF(AND($C1080&lt;&gt;"",INDEX(Matches!$F$2:$F$201,MATCH($A1080&amp;"-5",Matches!$J$2:$J$201,0))&lt;&gt;"",$C1080&gt;=INDEX(Matches!$F$2:$F$201,MATCH($A1080&amp;"-5",Matches!$J$2:$J$201,0))),"",IF(AND(L1080=INDEX(Matches!$G$2:$G$201,MATCH($A1080&amp;"-5",Matches!$J$2:$J$201,0)),M1080=INDEX(Matches!$H$2:$H$201,MATCH($A1080&amp;"-5",Matches!$J$2:$J$201,0))),5,IF(SIGN(L1080-M1080)&lt;&gt;SIGN(INDEX(Matches!$G$2:$G$201,MATCH($A1080&amp;"-5",Matches!$J$2:$J$201,0))-INDEX(Matches!$H$2:$H$201,MATCH($A1080&amp;"-5",Matches!$J$2:$J$201,0))),0,IF(L1080-M1080=INDEX(Matches!$G$2:$G$201,MATCH($A1080&amp;"-5",Matches!$J$2:$J$201,0))-INDEX(Matches!$H$2:$H$201,MATCH($A1080&amp;"-5",Matches!$J$2:$J$201,0)),3,2))))),""))</f>
        <v/>
      </c>
      <c r="AC1080" s="12" t="str">
        <f aca="false">IF(OR($B1080="",N1080="",O1080=""),"",IFERROR(IF(OR(INDEX(Matches!$I$2:$I$201,MATCH($A1080&amp;"-6",Matches!$J$2:$J$201,0))="Void",INDEX(Matches!$G$2:$G$201,MATCH($A1080&amp;"-6",Matches!$J$2:$J$201,0))="",INDEX(Matches!$H$2:$H$201,MATCH($A1080&amp;"-6",Matches!$J$2:$J$201,0))=""),"",IF(AND($C1080&lt;&gt;"",INDEX(Matches!$F$2:$F$201,MATCH($A1080&amp;"-6",Matches!$J$2:$J$201,0))&lt;&gt;"",$C1080&gt;=INDEX(Matches!$F$2:$F$201,MATCH($A1080&amp;"-6",Matches!$J$2:$J$201,0))),"",IF(AND(N1080=INDEX(Matches!$G$2:$G$201,MATCH($A1080&amp;"-6",Matches!$J$2:$J$201,0)),O1080=INDEX(Matches!$H$2:$H$201,MATCH($A1080&amp;"-6",Matches!$J$2:$J$201,0))),5,IF(SIGN(N1080-O1080)&lt;&gt;SIGN(INDEX(Matches!$G$2:$G$201,MATCH($A1080&amp;"-6",Matches!$J$2:$J$201,0))-INDEX(Matches!$H$2:$H$201,MATCH($A1080&amp;"-6",Matches!$J$2:$J$201,0))),0,IF(N1080-O1080=INDEX(Matches!$G$2:$G$201,MATCH($A1080&amp;"-6",Matches!$J$2:$J$201,0))-INDEX(Matches!$H$2:$H$201,MATCH($A1080&amp;"-6",Matches!$J$2:$J$201,0)),3,2))))),""))</f>
        <v/>
      </c>
      <c r="AD1080" s="12" t="str">
        <f aca="false">IF(OR($B1080="",P1080="",Q1080=""),"",IFERROR(IF(OR(INDEX(Matches!$I$2:$I$201,MATCH($A1080&amp;"-7",Matches!$J$2:$J$201,0))="Void",INDEX(Matches!$G$2:$G$201,MATCH($A1080&amp;"-7",Matches!$J$2:$J$201,0))="",INDEX(Matches!$H$2:$H$201,MATCH($A1080&amp;"-7",Matches!$J$2:$J$201,0))=""),"",IF(AND($C1080&lt;&gt;"",INDEX(Matches!$F$2:$F$201,MATCH($A1080&amp;"-7",Matches!$J$2:$J$201,0))&lt;&gt;"",$C1080&gt;=INDEX(Matches!$F$2:$F$201,MATCH($A1080&amp;"-7",Matches!$J$2:$J$201,0))),"",IF(AND(P1080=INDEX(Matches!$G$2:$G$201,MATCH($A1080&amp;"-7",Matches!$J$2:$J$201,0)),Q1080=INDEX(Matches!$H$2:$H$201,MATCH($A1080&amp;"-7",Matches!$J$2:$J$201,0))),5,IF(SIGN(P1080-Q1080)&lt;&gt;SIGN(INDEX(Matches!$G$2:$G$201,MATCH($A1080&amp;"-7",Matches!$J$2:$J$201,0))-INDEX(Matches!$H$2:$H$201,MATCH($A1080&amp;"-7",Matches!$J$2:$J$201,0))),0,IF(P1080-Q1080=INDEX(Matches!$G$2:$G$201,MATCH($A1080&amp;"-7",Matches!$J$2:$J$201,0))-INDEX(Matches!$H$2:$H$201,MATCH($A1080&amp;"-7",Matches!$J$2:$J$201,0)),3,2))))),""))</f>
        <v/>
      </c>
      <c r="AE1080" s="12" t="str">
        <f aca="false">IF(OR($B1080="",R1080="",S1080=""),"",IFERROR(IF(OR(INDEX(Matches!$I$2:$I$201,MATCH($A1080&amp;"-8",Matches!$J$2:$J$201,0))="Void",INDEX(Matches!$G$2:$G$201,MATCH($A1080&amp;"-8",Matches!$J$2:$J$201,0))="",INDEX(Matches!$H$2:$H$201,MATCH($A1080&amp;"-8",Matches!$J$2:$J$201,0))=""),"",IF(AND($C1080&lt;&gt;"",INDEX(Matches!$F$2:$F$201,MATCH($A1080&amp;"-8",Matches!$J$2:$J$201,0))&lt;&gt;"",$C1080&gt;=INDEX(Matches!$F$2:$F$201,MATCH($A1080&amp;"-8",Matches!$J$2:$J$201,0))),"",IF(AND(R1080=INDEX(Matches!$G$2:$G$201,MATCH($A1080&amp;"-8",Matches!$J$2:$J$201,0)),S1080=INDEX(Matches!$H$2:$H$201,MATCH($A1080&amp;"-8",Matches!$J$2:$J$201,0))),5,IF(SIGN(R1080-S1080)&lt;&gt;SIGN(INDEX(Matches!$G$2:$G$201,MATCH($A1080&amp;"-8",Matches!$J$2:$J$201,0))-INDEX(Matches!$H$2:$H$201,MATCH($A1080&amp;"-8",Matches!$J$2:$J$201,0))),0,IF(R1080-S1080=INDEX(Matches!$G$2:$G$201,MATCH($A1080&amp;"-8",Matches!$J$2:$J$201,0))-INDEX(Matches!$H$2:$H$201,MATCH($A1080&amp;"-8",Matches!$J$2:$J$201,0)),3,2))))),""))</f>
        <v/>
      </c>
      <c r="AF1080" s="12" t="str">
        <f aca="false">IF(OR($B1080="",T1080="",U1080=""),"",IFERROR(IF(OR(INDEX(Matches!$I$2:$I$201,MATCH($A1080&amp;"-9",Matches!$J$2:$J$201,0))="Void",INDEX(Matches!$G$2:$G$201,MATCH($A1080&amp;"-9",Matches!$J$2:$J$201,0))="",INDEX(Matches!$H$2:$H$201,MATCH($A1080&amp;"-9",Matches!$J$2:$J$201,0))=""),"",IF(AND($C1080&lt;&gt;"",INDEX(Matches!$F$2:$F$201,MATCH($A1080&amp;"-9",Matches!$J$2:$J$201,0))&lt;&gt;"",$C1080&gt;=INDEX(Matches!$F$2:$F$201,MATCH($A1080&amp;"-9",Matches!$J$2:$J$201,0))),"",IF(AND(T1080=INDEX(Matches!$G$2:$G$201,MATCH($A1080&amp;"-9",Matches!$J$2:$J$201,0)),U1080=INDEX(Matches!$H$2:$H$201,MATCH($A1080&amp;"-9",Matches!$J$2:$J$201,0))),5,IF(SIGN(T1080-U1080)&lt;&gt;SIGN(INDEX(Matches!$G$2:$G$201,MATCH($A1080&amp;"-9",Matches!$J$2:$J$201,0))-INDEX(Matches!$H$2:$H$201,MATCH($A1080&amp;"-9",Matches!$J$2:$J$201,0))),0,IF(T1080-U1080=INDEX(Matches!$G$2:$G$201,MATCH($A1080&amp;"-9",Matches!$J$2:$J$201,0))-INDEX(Matches!$H$2:$H$201,MATCH($A1080&amp;"-9",Matches!$J$2:$J$201,0)),3,2))))),""))</f>
        <v/>
      </c>
      <c r="AG1080" s="12" t="str">
        <f aca="false">IF(OR($B1080="",V1080="",W1080=""),"",IFERROR(IF(OR(INDEX(Matches!$I$2:$I$201,MATCH($A1080&amp;"-10",Matches!$J$2:$J$201,0))="Void",INDEX(Matches!$G$2:$G$201,MATCH($A1080&amp;"-10",Matches!$J$2:$J$201,0))="",INDEX(Matches!$H$2:$H$201,MATCH($A1080&amp;"-10",Matches!$J$2:$J$201,0))=""),"",IF(AND($C1080&lt;&gt;"",INDEX(Matches!$F$2:$F$201,MATCH($A1080&amp;"-10",Matches!$J$2:$J$201,0))&lt;&gt;"",$C1080&gt;=INDEX(Matches!$F$2:$F$201,MATCH($A1080&amp;"-10",Matches!$J$2:$J$201,0))),"",IF(AND(V1080=INDEX(Matches!$G$2:$G$201,MATCH($A1080&amp;"-10",Matches!$J$2:$J$201,0)),W1080=INDEX(Matches!$H$2:$H$201,MATCH($A1080&amp;"-10",Matches!$J$2:$J$201,0))),5,IF(SIGN(V1080-W1080)&lt;&gt;SIGN(INDEX(Matches!$G$2:$G$201,MATCH($A1080&amp;"-10",Matches!$J$2:$J$201,0))-INDEX(Matches!$H$2:$H$201,MATCH($A1080&amp;"-10",Matches!$J$2:$J$201,0))),0,IF(V1080-W1080=INDEX(Matches!$G$2:$G$201,MATCH($A1080&amp;"-10",Matches!$J$2:$J$201,0))-INDEX(Matches!$H$2:$H$201,MATCH($A1080&amp;"-10",Matches!$J$2:$J$201,0)),3,2))))),""))</f>
        <v/>
      </c>
      <c r="AH1080" s="13" t="str">
        <f aca="false">IF($B1080="","",SUM(X1080:AG1080))</f>
        <v/>
      </c>
      <c r="AI1080" s="12" t="str">
        <f aca="false">IF($B1080="","",COUNTIF(X1080:AG1080,5))</f>
        <v/>
      </c>
      <c r="AJ1080" s="12" t="str">
        <f aca="false">IF($B1080="","",COUNTIF(X1080:AG1080,"&gt;=2"))</f>
        <v/>
      </c>
      <c r="AK1080" s="12" t="str">
        <f aca="false">IF($B1080="","",COUNT(X1080:AG1080))</f>
        <v/>
      </c>
    </row>
    <row r="1081" customFormat="false" ht="15" hidden="false" customHeight="false" outlineLevel="0" collapsed="false">
      <c r="A1081" s="7"/>
      <c r="B1081" s="7"/>
      <c r="C1081" s="11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12" t="str">
        <f aca="false">IF(OR($B1081="",D1081="",E1081=""),"",IFERROR(IF(OR(INDEX(Matches!$I$2:$I$201,MATCH($A1081&amp;"-1",Matches!$J$2:$J$201,0))="Void",INDEX(Matches!$G$2:$G$201,MATCH($A1081&amp;"-1",Matches!$J$2:$J$201,0))="",INDEX(Matches!$H$2:$H$201,MATCH($A1081&amp;"-1",Matches!$J$2:$J$201,0))=""),"",IF(AND($C1081&lt;&gt;"",INDEX(Matches!$F$2:$F$201,MATCH($A1081&amp;"-1",Matches!$J$2:$J$201,0))&lt;&gt;"",$C1081&gt;=INDEX(Matches!$F$2:$F$201,MATCH($A1081&amp;"-1",Matches!$J$2:$J$201,0))),"",IF(AND(D1081=INDEX(Matches!$G$2:$G$201,MATCH($A1081&amp;"-1",Matches!$J$2:$J$201,0)),E1081=INDEX(Matches!$H$2:$H$201,MATCH($A1081&amp;"-1",Matches!$J$2:$J$201,0))),5,IF(SIGN(D1081-E1081)&lt;&gt;SIGN(INDEX(Matches!$G$2:$G$201,MATCH($A1081&amp;"-1",Matches!$J$2:$J$201,0))-INDEX(Matches!$H$2:$H$201,MATCH($A1081&amp;"-1",Matches!$J$2:$J$201,0))),0,IF(D1081-E1081=INDEX(Matches!$G$2:$G$201,MATCH($A1081&amp;"-1",Matches!$J$2:$J$201,0))-INDEX(Matches!$H$2:$H$201,MATCH($A1081&amp;"-1",Matches!$J$2:$J$201,0)),3,2))))),""))</f>
        <v/>
      </c>
      <c r="Y1081" s="12" t="str">
        <f aca="false">IF(OR($B1081="",F1081="",G1081=""),"",IFERROR(IF(OR(INDEX(Matches!$I$2:$I$201,MATCH($A1081&amp;"-2",Matches!$J$2:$J$201,0))="Void",INDEX(Matches!$G$2:$G$201,MATCH($A1081&amp;"-2",Matches!$J$2:$J$201,0))="",INDEX(Matches!$H$2:$H$201,MATCH($A1081&amp;"-2",Matches!$J$2:$J$201,0))=""),"",IF(AND($C1081&lt;&gt;"",INDEX(Matches!$F$2:$F$201,MATCH($A1081&amp;"-2",Matches!$J$2:$J$201,0))&lt;&gt;"",$C1081&gt;=INDEX(Matches!$F$2:$F$201,MATCH($A1081&amp;"-2",Matches!$J$2:$J$201,0))),"",IF(AND(F1081=INDEX(Matches!$G$2:$G$201,MATCH($A1081&amp;"-2",Matches!$J$2:$J$201,0)),G1081=INDEX(Matches!$H$2:$H$201,MATCH($A1081&amp;"-2",Matches!$J$2:$J$201,0))),5,IF(SIGN(F1081-G1081)&lt;&gt;SIGN(INDEX(Matches!$G$2:$G$201,MATCH($A1081&amp;"-2",Matches!$J$2:$J$201,0))-INDEX(Matches!$H$2:$H$201,MATCH($A1081&amp;"-2",Matches!$J$2:$J$201,0))),0,IF(F1081-G1081=INDEX(Matches!$G$2:$G$201,MATCH($A1081&amp;"-2",Matches!$J$2:$J$201,0))-INDEX(Matches!$H$2:$H$201,MATCH($A1081&amp;"-2",Matches!$J$2:$J$201,0)),3,2))))),""))</f>
        <v/>
      </c>
      <c r="Z1081" s="12" t="str">
        <f aca="false">IF(OR($B1081="",H1081="",I1081=""),"",IFERROR(IF(OR(INDEX(Matches!$I$2:$I$201,MATCH($A1081&amp;"-3",Matches!$J$2:$J$201,0))="Void",INDEX(Matches!$G$2:$G$201,MATCH($A1081&amp;"-3",Matches!$J$2:$J$201,0))="",INDEX(Matches!$H$2:$H$201,MATCH($A1081&amp;"-3",Matches!$J$2:$J$201,0))=""),"",IF(AND($C1081&lt;&gt;"",INDEX(Matches!$F$2:$F$201,MATCH($A1081&amp;"-3",Matches!$J$2:$J$201,0))&lt;&gt;"",$C1081&gt;=INDEX(Matches!$F$2:$F$201,MATCH($A1081&amp;"-3",Matches!$J$2:$J$201,0))),"",IF(AND(H1081=INDEX(Matches!$G$2:$G$201,MATCH($A1081&amp;"-3",Matches!$J$2:$J$201,0)),I1081=INDEX(Matches!$H$2:$H$201,MATCH($A1081&amp;"-3",Matches!$J$2:$J$201,0))),5,IF(SIGN(H1081-I1081)&lt;&gt;SIGN(INDEX(Matches!$G$2:$G$201,MATCH($A1081&amp;"-3",Matches!$J$2:$J$201,0))-INDEX(Matches!$H$2:$H$201,MATCH($A1081&amp;"-3",Matches!$J$2:$J$201,0))),0,IF(H1081-I1081=INDEX(Matches!$G$2:$G$201,MATCH($A1081&amp;"-3",Matches!$J$2:$J$201,0))-INDEX(Matches!$H$2:$H$201,MATCH($A1081&amp;"-3",Matches!$J$2:$J$201,0)),3,2))))),""))</f>
        <v/>
      </c>
      <c r="AA1081" s="12" t="str">
        <f aca="false">IF(OR($B1081="",J1081="",K1081=""),"",IFERROR(IF(OR(INDEX(Matches!$I$2:$I$201,MATCH($A1081&amp;"-4",Matches!$J$2:$J$201,0))="Void",INDEX(Matches!$G$2:$G$201,MATCH($A1081&amp;"-4",Matches!$J$2:$J$201,0))="",INDEX(Matches!$H$2:$H$201,MATCH($A1081&amp;"-4",Matches!$J$2:$J$201,0))=""),"",IF(AND($C1081&lt;&gt;"",INDEX(Matches!$F$2:$F$201,MATCH($A1081&amp;"-4",Matches!$J$2:$J$201,0))&lt;&gt;"",$C1081&gt;=INDEX(Matches!$F$2:$F$201,MATCH($A1081&amp;"-4",Matches!$J$2:$J$201,0))),"",IF(AND(J1081=INDEX(Matches!$G$2:$G$201,MATCH($A1081&amp;"-4",Matches!$J$2:$J$201,0)),K1081=INDEX(Matches!$H$2:$H$201,MATCH($A1081&amp;"-4",Matches!$J$2:$J$201,0))),5,IF(SIGN(J1081-K1081)&lt;&gt;SIGN(INDEX(Matches!$G$2:$G$201,MATCH($A1081&amp;"-4",Matches!$J$2:$J$201,0))-INDEX(Matches!$H$2:$H$201,MATCH($A1081&amp;"-4",Matches!$J$2:$J$201,0))),0,IF(J1081-K1081=INDEX(Matches!$G$2:$G$201,MATCH($A1081&amp;"-4",Matches!$J$2:$J$201,0))-INDEX(Matches!$H$2:$H$201,MATCH($A1081&amp;"-4",Matches!$J$2:$J$201,0)),3,2))))),""))</f>
        <v/>
      </c>
      <c r="AB1081" s="12" t="str">
        <f aca="false">IF(OR($B1081="",L1081="",M1081=""),"",IFERROR(IF(OR(INDEX(Matches!$I$2:$I$201,MATCH($A1081&amp;"-5",Matches!$J$2:$J$201,0))="Void",INDEX(Matches!$G$2:$G$201,MATCH($A1081&amp;"-5",Matches!$J$2:$J$201,0))="",INDEX(Matches!$H$2:$H$201,MATCH($A1081&amp;"-5",Matches!$J$2:$J$201,0))=""),"",IF(AND($C1081&lt;&gt;"",INDEX(Matches!$F$2:$F$201,MATCH($A1081&amp;"-5",Matches!$J$2:$J$201,0))&lt;&gt;"",$C1081&gt;=INDEX(Matches!$F$2:$F$201,MATCH($A1081&amp;"-5",Matches!$J$2:$J$201,0))),"",IF(AND(L1081=INDEX(Matches!$G$2:$G$201,MATCH($A1081&amp;"-5",Matches!$J$2:$J$201,0)),M1081=INDEX(Matches!$H$2:$H$201,MATCH($A1081&amp;"-5",Matches!$J$2:$J$201,0))),5,IF(SIGN(L1081-M1081)&lt;&gt;SIGN(INDEX(Matches!$G$2:$G$201,MATCH($A1081&amp;"-5",Matches!$J$2:$J$201,0))-INDEX(Matches!$H$2:$H$201,MATCH($A1081&amp;"-5",Matches!$J$2:$J$201,0))),0,IF(L1081-M1081=INDEX(Matches!$G$2:$G$201,MATCH($A1081&amp;"-5",Matches!$J$2:$J$201,0))-INDEX(Matches!$H$2:$H$201,MATCH($A1081&amp;"-5",Matches!$J$2:$J$201,0)),3,2))))),""))</f>
        <v/>
      </c>
      <c r="AC1081" s="12" t="str">
        <f aca="false">IF(OR($B1081="",N1081="",O1081=""),"",IFERROR(IF(OR(INDEX(Matches!$I$2:$I$201,MATCH($A1081&amp;"-6",Matches!$J$2:$J$201,0))="Void",INDEX(Matches!$G$2:$G$201,MATCH($A1081&amp;"-6",Matches!$J$2:$J$201,0))="",INDEX(Matches!$H$2:$H$201,MATCH($A1081&amp;"-6",Matches!$J$2:$J$201,0))=""),"",IF(AND($C1081&lt;&gt;"",INDEX(Matches!$F$2:$F$201,MATCH($A1081&amp;"-6",Matches!$J$2:$J$201,0))&lt;&gt;"",$C1081&gt;=INDEX(Matches!$F$2:$F$201,MATCH($A1081&amp;"-6",Matches!$J$2:$J$201,0))),"",IF(AND(N1081=INDEX(Matches!$G$2:$G$201,MATCH($A1081&amp;"-6",Matches!$J$2:$J$201,0)),O1081=INDEX(Matches!$H$2:$H$201,MATCH($A1081&amp;"-6",Matches!$J$2:$J$201,0))),5,IF(SIGN(N1081-O1081)&lt;&gt;SIGN(INDEX(Matches!$G$2:$G$201,MATCH($A1081&amp;"-6",Matches!$J$2:$J$201,0))-INDEX(Matches!$H$2:$H$201,MATCH($A1081&amp;"-6",Matches!$J$2:$J$201,0))),0,IF(N1081-O1081=INDEX(Matches!$G$2:$G$201,MATCH($A1081&amp;"-6",Matches!$J$2:$J$201,0))-INDEX(Matches!$H$2:$H$201,MATCH($A1081&amp;"-6",Matches!$J$2:$J$201,0)),3,2))))),""))</f>
        <v/>
      </c>
      <c r="AD1081" s="12" t="str">
        <f aca="false">IF(OR($B1081="",P1081="",Q1081=""),"",IFERROR(IF(OR(INDEX(Matches!$I$2:$I$201,MATCH($A1081&amp;"-7",Matches!$J$2:$J$201,0))="Void",INDEX(Matches!$G$2:$G$201,MATCH($A1081&amp;"-7",Matches!$J$2:$J$201,0))="",INDEX(Matches!$H$2:$H$201,MATCH($A1081&amp;"-7",Matches!$J$2:$J$201,0))=""),"",IF(AND($C1081&lt;&gt;"",INDEX(Matches!$F$2:$F$201,MATCH($A1081&amp;"-7",Matches!$J$2:$J$201,0))&lt;&gt;"",$C1081&gt;=INDEX(Matches!$F$2:$F$201,MATCH($A1081&amp;"-7",Matches!$J$2:$J$201,0))),"",IF(AND(P1081=INDEX(Matches!$G$2:$G$201,MATCH($A1081&amp;"-7",Matches!$J$2:$J$201,0)),Q1081=INDEX(Matches!$H$2:$H$201,MATCH($A1081&amp;"-7",Matches!$J$2:$J$201,0))),5,IF(SIGN(P1081-Q1081)&lt;&gt;SIGN(INDEX(Matches!$G$2:$G$201,MATCH($A1081&amp;"-7",Matches!$J$2:$J$201,0))-INDEX(Matches!$H$2:$H$201,MATCH($A1081&amp;"-7",Matches!$J$2:$J$201,0))),0,IF(P1081-Q1081=INDEX(Matches!$G$2:$G$201,MATCH($A1081&amp;"-7",Matches!$J$2:$J$201,0))-INDEX(Matches!$H$2:$H$201,MATCH($A1081&amp;"-7",Matches!$J$2:$J$201,0)),3,2))))),""))</f>
        <v/>
      </c>
      <c r="AE1081" s="12" t="str">
        <f aca="false">IF(OR($B1081="",R1081="",S1081=""),"",IFERROR(IF(OR(INDEX(Matches!$I$2:$I$201,MATCH($A1081&amp;"-8",Matches!$J$2:$J$201,0))="Void",INDEX(Matches!$G$2:$G$201,MATCH($A1081&amp;"-8",Matches!$J$2:$J$201,0))="",INDEX(Matches!$H$2:$H$201,MATCH($A1081&amp;"-8",Matches!$J$2:$J$201,0))=""),"",IF(AND($C1081&lt;&gt;"",INDEX(Matches!$F$2:$F$201,MATCH($A1081&amp;"-8",Matches!$J$2:$J$201,0))&lt;&gt;"",$C1081&gt;=INDEX(Matches!$F$2:$F$201,MATCH($A1081&amp;"-8",Matches!$J$2:$J$201,0))),"",IF(AND(R1081=INDEX(Matches!$G$2:$G$201,MATCH($A1081&amp;"-8",Matches!$J$2:$J$201,0)),S1081=INDEX(Matches!$H$2:$H$201,MATCH($A1081&amp;"-8",Matches!$J$2:$J$201,0))),5,IF(SIGN(R1081-S1081)&lt;&gt;SIGN(INDEX(Matches!$G$2:$G$201,MATCH($A1081&amp;"-8",Matches!$J$2:$J$201,0))-INDEX(Matches!$H$2:$H$201,MATCH($A1081&amp;"-8",Matches!$J$2:$J$201,0))),0,IF(R1081-S1081=INDEX(Matches!$G$2:$G$201,MATCH($A1081&amp;"-8",Matches!$J$2:$J$201,0))-INDEX(Matches!$H$2:$H$201,MATCH($A1081&amp;"-8",Matches!$J$2:$J$201,0)),3,2))))),""))</f>
        <v/>
      </c>
      <c r="AF1081" s="12" t="str">
        <f aca="false">IF(OR($B1081="",T1081="",U1081=""),"",IFERROR(IF(OR(INDEX(Matches!$I$2:$I$201,MATCH($A1081&amp;"-9",Matches!$J$2:$J$201,0))="Void",INDEX(Matches!$G$2:$G$201,MATCH($A1081&amp;"-9",Matches!$J$2:$J$201,0))="",INDEX(Matches!$H$2:$H$201,MATCH($A1081&amp;"-9",Matches!$J$2:$J$201,0))=""),"",IF(AND($C1081&lt;&gt;"",INDEX(Matches!$F$2:$F$201,MATCH($A1081&amp;"-9",Matches!$J$2:$J$201,0))&lt;&gt;"",$C1081&gt;=INDEX(Matches!$F$2:$F$201,MATCH($A1081&amp;"-9",Matches!$J$2:$J$201,0))),"",IF(AND(T1081=INDEX(Matches!$G$2:$G$201,MATCH($A1081&amp;"-9",Matches!$J$2:$J$201,0)),U1081=INDEX(Matches!$H$2:$H$201,MATCH($A1081&amp;"-9",Matches!$J$2:$J$201,0))),5,IF(SIGN(T1081-U1081)&lt;&gt;SIGN(INDEX(Matches!$G$2:$G$201,MATCH($A1081&amp;"-9",Matches!$J$2:$J$201,0))-INDEX(Matches!$H$2:$H$201,MATCH($A1081&amp;"-9",Matches!$J$2:$J$201,0))),0,IF(T1081-U1081=INDEX(Matches!$G$2:$G$201,MATCH($A1081&amp;"-9",Matches!$J$2:$J$201,0))-INDEX(Matches!$H$2:$H$201,MATCH($A1081&amp;"-9",Matches!$J$2:$J$201,0)),3,2))))),""))</f>
        <v/>
      </c>
      <c r="AG1081" s="12" t="str">
        <f aca="false">IF(OR($B1081="",V1081="",W1081=""),"",IFERROR(IF(OR(INDEX(Matches!$I$2:$I$201,MATCH($A1081&amp;"-10",Matches!$J$2:$J$201,0))="Void",INDEX(Matches!$G$2:$G$201,MATCH($A1081&amp;"-10",Matches!$J$2:$J$201,0))="",INDEX(Matches!$H$2:$H$201,MATCH($A1081&amp;"-10",Matches!$J$2:$J$201,0))=""),"",IF(AND($C1081&lt;&gt;"",INDEX(Matches!$F$2:$F$201,MATCH($A1081&amp;"-10",Matches!$J$2:$J$201,0))&lt;&gt;"",$C1081&gt;=INDEX(Matches!$F$2:$F$201,MATCH($A1081&amp;"-10",Matches!$J$2:$J$201,0))),"",IF(AND(V1081=INDEX(Matches!$G$2:$G$201,MATCH($A1081&amp;"-10",Matches!$J$2:$J$201,0)),W1081=INDEX(Matches!$H$2:$H$201,MATCH($A1081&amp;"-10",Matches!$J$2:$J$201,0))),5,IF(SIGN(V1081-W1081)&lt;&gt;SIGN(INDEX(Matches!$G$2:$G$201,MATCH($A1081&amp;"-10",Matches!$J$2:$J$201,0))-INDEX(Matches!$H$2:$H$201,MATCH($A1081&amp;"-10",Matches!$J$2:$J$201,0))),0,IF(V1081-W1081=INDEX(Matches!$G$2:$G$201,MATCH($A1081&amp;"-10",Matches!$J$2:$J$201,0))-INDEX(Matches!$H$2:$H$201,MATCH($A1081&amp;"-10",Matches!$J$2:$J$201,0)),3,2))))),""))</f>
        <v/>
      </c>
      <c r="AH1081" s="13" t="str">
        <f aca="false">IF($B1081="","",SUM(X1081:AG1081))</f>
        <v/>
      </c>
      <c r="AI1081" s="12" t="str">
        <f aca="false">IF($B1081="","",COUNTIF(X1081:AG1081,5))</f>
        <v/>
      </c>
      <c r="AJ1081" s="12" t="str">
        <f aca="false">IF($B1081="","",COUNTIF(X1081:AG1081,"&gt;=2"))</f>
        <v/>
      </c>
      <c r="AK1081" s="12" t="str">
        <f aca="false">IF($B1081="","",COUNT(X1081:AG1081))</f>
        <v/>
      </c>
    </row>
    <row r="1082" customFormat="false" ht="15" hidden="false" customHeight="false" outlineLevel="0" collapsed="false">
      <c r="A1082" s="7"/>
      <c r="B1082" s="7"/>
      <c r="C1082" s="11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12" t="str">
        <f aca="false">IF(OR($B1082="",D1082="",E1082=""),"",IFERROR(IF(OR(INDEX(Matches!$I$2:$I$201,MATCH($A1082&amp;"-1",Matches!$J$2:$J$201,0))="Void",INDEX(Matches!$G$2:$G$201,MATCH($A1082&amp;"-1",Matches!$J$2:$J$201,0))="",INDEX(Matches!$H$2:$H$201,MATCH($A1082&amp;"-1",Matches!$J$2:$J$201,0))=""),"",IF(AND($C1082&lt;&gt;"",INDEX(Matches!$F$2:$F$201,MATCH($A1082&amp;"-1",Matches!$J$2:$J$201,0))&lt;&gt;"",$C1082&gt;=INDEX(Matches!$F$2:$F$201,MATCH($A1082&amp;"-1",Matches!$J$2:$J$201,0))),"",IF(AND(D1082=INDEX(Matches!$G$2:$G$201,MATCH($A1082&amp;"-1",Matches!$J$2:$J$201,0)),E1082=INDEX(Matches!$H$2:$H$201,MATCH($A1082&amp;"-1",Matches!$J$2:$J$201,0))),5,IF(SIGN(D1082-E1082)&lt;&gt;SIGN(INDEX(Matches!$G$2:$G$201,MATCH($A1082&amp;"-1",Matches!$J$2:$J$201,0))-INDEX(Matches!$H$2:$H$201,MATCH($A1082&amp;"-1",Matches!$J$2:$J$201,0))),0,IF(D1082-E1082=INDEX(Matches!$G$2:$G$201,MATCH($A1082&amp;"-1",Matches!$J$2:$J$201,0))-INDEX(Matches!$H$2:$H$201,MATCH($A1082&amp;"-1",Matches!$J$2:$J$201,0)),3,2))))),""))</f>
        <v/>
      </c>
      <c r="Y1082" s="12" t="str">
        <f aca="false">IF(OR($B1082="",F1082="",G1082=""),"",IFERROR(IF(OR(INDEX(Matches!$I$2:$I$201,MATCH($A1082&amp;"-2",Matches!$J$2:$J$201,0))="Void",INDEX(Matches!$G$2:$G$201,MATCH($A1082&amp;"-2",Matches!$J$2:$J$201,0))="",INDEX(Matches!$H$2:$H$201,MATCH($A1082&amp;"-2",Matches!$J$2:$J$201,0))=""),"",IF(AND($C1082&lt;&gt;"",INDEX(Matches!$F$2:$F$201,MATCH($A1082&amp;"-2",Matches!$J$2:$J$201,0))&lt;&gt;"",$C1082&gt;=INDEX(Matches!$F$2:$F$201,MATCH($A1082&amp;"-2",Matches!$J$2:$J$201,0))),"",IF(AND(F1082=INDEX(Matches!$G$2:$G$201,MATCH($A1082&amp;"-2",Matches!$J$2:$J$201,0)),G1082=INDEX(Matches!$H$2:$H$201,MATCH($A1082&amp;"-2",Matches!$J$2:$J$201,0))),5,IF(SIGN(F1082-G1082)&lt;&gt;SIGN(INDEX(Matches!$G$2:$G$201,MATCH($A1082&amp;"-2",Matches!$J$2:$J$201,0))-INDEX(Matches!$H$2:$H$201,MATCH($A1082&amp;"-2",Matches!$J$2:$J$201,0))),0,IF(F1082-G1082=INDEX(Matches!$G$2:$G$201,MATCH($A1082&amp;"-2",Matches!$J$2:$J$201,0))-INDEX(Matches!$H$2:$H$201,MATCH($A1082&amp;"-2",Matches!$J$2:$J$201,0)),3,2))))),""))</f>
        <v/>
      </c>
      <c r="Z1082" s="12" t="str">
        <f aca="false">IF(OR($B1082="",H1082="",I1082=""),"",IFERROR(IF(OR(INDEX(Matches!$I$2:$I$201,MATCH($A1082&amp;"-3",Matches!$J$2:$J$201,0))="Void",INDEX(Matches!$G$2:$G$201,MATCH($A1082&amp;"-3",Matches!$J$2:$J$201,0))="",INDEX(Matches!$H$2:$H$201,MATCH($A1082&amp;"-3",Matches!$J$2:$J$201,0))=""),"",IF(AND($C1082&lt;&gt;"",INDEX(Matches!$F$2:$F$201,MATCH($A1082&amp;"-3",Matches!$J$2:$J$201,0))&lt;&gt;"",$C1082&gt;=INDEX(Matches!$F$2:$F$201,MATCH($A1082&amp;"-3",Matches!$J$2:$J$201,0))),"",IF(AND(H1082=INDEX(Matches!$G$2:$G$201,MATCH($A1082&amp;"-3",Matches!$J$2:$J$201,0)),I1082=INDEX(Matches!$H$2:$H$201,MATCH($A1082&amp;"-3",Matches!$J$2:$J$201,0))),5,IF(SIGN(H1082-I1082)&lt;&gt;SIGN(INDEX(Matches!$G$2:$G$201,MATCH($A1082&amp;"-3",Matches!$J$2:$J$201,0))-INDEX(Matches!$H$2:$H$201,MATCH($A1082&amp;"-3",Matches!$J$2:$J$201,0))),0,IF(H1082-I1082=INDEX(Matches!$G$2:$G$201,MATCH($A1082&amp;"-3",Matches!$J$2:$J$201,0))-INDEX(Matches!$H$2:$H$201,MATCH($A1082&amp;"-3",Matches!$J$2:$J$201,0)),3,2))))),""))</f>
        <v/>
      </c>
      <c r="AA1082" s="12" t="str">
        <f aca="false">IF(OR($B1082="",J1082="",K1082=""),"",IFERROR(IF(OR(INDEX(Matches!$I$2:$I$201,MATCH($A1082&amp;"-4",Matches!$J$2:$J$201,0))="Void",INDEX(Matches!$G$2:$G$201,MATCH($A1082&amp;"-4",Matches!$J$2:$J$201,0))="",INDEX(Matches!$H$2:$H$201,MATCH($A1082&amp;"-4",Matches!$J$2:$J$201,0))=""),"",IF(AND($C1082&lt;&gt;"",INDEX(Matches!$F$2:$F$201,MATCH($A1082&amp;"-4",Matches!$J$2:$J$201,0))&lt;&gt;"",$C1082&gt;=INDEX(Matches!$F$2:$F$201,MATCH($A1082&amp;"-4",Matches!$J$2:$J$201,0))),"",IF(AND(J1082=INDEX(Matches!$G$2:$G$201,MATCH($A1082&amp;"-4",Matches!$J$2:$J$201,0)),K1082=INDEX(Matches!$H$2:$H$201,MATCH($A1082&amp;"-4",Matches!$J$2:$J$201,0))),5,IF(SIGN(J1082-K1082)&lt;&gt;SIGN(INDEX(Matches!$G$2:$G$201,MATCH($A1082&amp;"-4",Matches!$J$2:$J$201,0))-INDEX(Matches!$H$2:$H$201,MATCH($A1082&amp;"-4",Matches!$J$2:$J$201,0))),0,IF(J1082-K1082=INDEX(Matches!$G$2:$G$201,MATCH($A1082&amp;"-4",Matches!$J$2:$J$201,0))-INDEX(Matches!$H$2:$H$201,MATCH($A1082&amp;"-4",Matches!$J$2:$J$201,0)),3,2))))),""))</f>
        <v/>
      </c>
      <c r="AB1082" s="12" t="str">
        <f aca="false">IF(OR($B1082="",L1082="",M1082=""),"",IFERROR(IF(OR(INDEX(Matches!$I$2:$I$201,MATCH($A1082&amp;"-5",Matches!$J$2:$J$201,0))="Void",INDEX(Matches!$G$2:$G$201,MATCH($A1082&amp;"-5",Matches!$J$2:$J$201,0))="",INDEX(Matches!$H$2:$H$201,MATCH($A1082&amp;"-5",Matches!$J$2:$J$201,0))=""),"",IF(AND($C1082&lt;&gt;"",INDEX(Matches!$F$2:$F$201,MATCH($A1082&amp;"-5",Matches!$J$2:$J$201,0))&lt;&gt;"",$C1082&gt;=INDEX(Matches!$F$2:$F$201,MATCH($A1082&amp;"-5",Matches!$J$2:$J$201,0))),"",IF(AND(L1082=INDEX(Matches!$G$2:$G$201,MATCH($A1082&amp;"-5",Matches!$J$2:$J$201,0)),M1082=INDEX(Matches!$H$2:$H$201,MATCH($A1082&amp;"-5",Matches!$J$2:$J$201,0))),5,IF(SIGN(L1082-M1082)&lt;&gt;SIGN(INDEX(Matches!$G$2:$G$201,MATCH($A1082&amp;"-5",Matches!$J$2:$J$201,0))-INDEX(Matches!$H$2:$H$201,MATCH($A1082&amp;"-5",Matches!$J$2:$J$201,0))),0,IF(L1082-M1082=INDEX(Matches!$G$2:$G$201,MATCH($A1082&amp;"-5",Matches!$J$2:$J$201,0))-INDEX(Matches!$H$2:$H$201,MATCH($A1082&amp;"-5",Matches!$J$2:$J$201,0)),3,2))))),""))</f>
        <v/>
      </c>
      <c r="AC1082" s="12" t="str">
        <f aca="false">IF(OR($B1082="",N1082="",O1082=""),"",IFERROR(IF(OR(INDEX(Matches!$I$2:$I$201,MATCH($A1082&amp;"-6",Matches!$J$2:$J$201,0))="Void",INDEX(Matches!$G$2:$G$201,MATCH($A1082&amp;"-6",Matches!$J$2:$J$201,0))="",INDEX(Matches!$H$2:$H$201,MATCH($A1082&amp;"-6",Matches!$J$2:$J$201,0))=""),"",IF(AND($C1082&lt;&gt;"",INDEX(Matches!$F$2:$F$201,MATCH($A1082&amp;"-6",Matches!$J$2:$J$201,0))&lt;&gt;"",$C1082&gt;=INDEX(Matches!$F$2:$F$201,MATCH($A1082&amp;"-6",Matches!$J$2:$J$201,0))),"",IF(AND(N1082=INDEX(Matches!$G$2:$G$201,MATCH($A1082&amp;"-6",Matches!$J$2:$J$201,0)),O1082=INDEX(Matches!$H$2:$H$201,MATCH($A1082&amp;"-6",Matches!$J$2:$J$201,0))),5,IF(SIGN(N1082-O1082)&lt;&gt;SIGN(INDEX(Matches!$G$2:$G$201,MATCH($A1082&amp;"-6",Matches!$J$2:$J$201,0))-INDEX(Matches!$H$2:$H$201,MATCH($A1082&amp;"-6",Matches!$J$2:$J$201,0))),0,IF(N1082-O1082=INDEX(Matches!$G$2:$G$201,MATCH($A1082&amp;"-6",Matches!$J$2:$J$201,0))-INDEX(Matches!$H$2:$H$201,MATCH($A1082&amp;"-6",Matches!$J$2:$J$201,0)),3,2))))),""))</f>
        <v/>
      </c>
      <c r="AD1082" s="12" t="str">
        <f aca="false">IF(OR($B1082="",P1082="",Q1082=""),"",IFERROR(IF(OR(INDEX(Matches!$I$2:$I$201,MATCH($A1082&amp;"-7",Matches!$J$2:$J$201,0))="Void",INDEX(Matches!$G$2:$G$201,MATCH($A1082&amp;"-7",Matches!$J$2:$J$201,0))="",INDEX(Matches!$H$2:$H$201,MATCH($A1082&amp;"-7",Matches!$J$2:$J$201,0))=""),"",IF(AND($C1082&lt;&gt;"",INDEX(Matches!$F$2:$F$201,MATCH($A1082&amp;"-7",Matches!$J$2:$J$201,0))&lt;&gt;"",$C1082&gt;=INDEX(Matches!$F$2:$F$201,MATCH($A1082&amp;"-7",Matches!$J$2:$J$201,0))),"",IF(AND(P1082=INDEX(Matches!$G$2:$G$201,MATCH($A1082&amp;"-7",Matches!$J$2:$J$201,0)),Q1082=INDEX(Matches!$H$2:$H$201,MATCH($A1082&amp;"-7",Matches!$J$2:$J$201,0))),5,IF(SIGN(P1082-Q1082)&lt;&gt;SIGN(INDEX(Matches!$G$2:$G$201,MATCH($A1082&amp;"-7",Matches!$J$2:$J$201,0))-INDEX(Matches!$H$2:$H$201,MATCH($A1082&amp;"-7",Matches!$J$2:$J$201,0))),0,IF(P1082-Q1082=INDEX(Matches!$G$2:$G$201,MATCH($A1082&amp;"-7",Matches!$J$2:$J$201,0))-INDEX(Matches!$H$2:$H$201,MATCH($A1082&amp;"-7",Matches!$J$2:$J$201,0)),3,2))))),""))</f>
        <v/>
      </c>
      <c r="AE1082" s="12" t="str">
        <f aca="false">IF(OR($B1082="",R1082="",S1082=""),"",IFERROR(IF(OR(INDEX(Matches!$I$2:$I$201,MATCH($A1082&amp;"-8",Matches!$J$2:$J$201,0))="Void",INDEX(Matches!$G$2:$G$201,MATCH($A1082&amp;"-8",Matches!$J$2:$J$201,0))="",INDEX(Matches!$H$2:$H$201,MATCH($A1082&amp;"-8",Matches!$J$2:$J$201,0))=""),"",IF(AND($C1082&lt;&gt;"",INDEX(Matches!$F$2:$F$201,MATCH($A1082&amp;"-8",Matches!$J$2:$J$201,0))&lt;&gt;"",$C1082&gt;=INDEX(Matches!$F$2:$F$201,MATCH($A1082&amp;"-8",Matches!$J$2:$J$201,0))),"",IF(AND(R1082=INDEX(Matches!$G$2:$G$201,MATCH($A1082&amp;"-8",Matches!$J$2:$J$201,0)),S1082=INDEX(Matches!$H$2:$H$201,MATCH($A1082&amp;"-8",Matches!$J$2:$J$201,0))),5,IF(SIGN(R1082-S1082)&lt;&gt;SIGN(INDEX(Matches!$G$2:$G$201,MATCH($A1082&amp;"-8",Matches!$J$2:$J$201,0))-INDEX(Matches!$H$2:$H$201,MATCH($A1082&amp;"-8",Matches!$J$2:$J$201,0))),0,IF(R1082-S1082=INDEX(Matches!$G$2:$G$201,MATCH($A1082&amp;"-8",Matches!$J$2:$J$201,0))-INDEX(Matches!$H$2:$H$201,MATCH($A1082&amp;"-8",Matches!$J$2:$J$201,0)),3,2))))),""))</f>
        <v/>
      </c>
      <c r="AF1082" s="12" t="str">
        <f aca="false">IF(OR($B1082="",T1082="",U1082=""),"",IFERROR(IF(OR(INDEX(Matches!$I$2:$I$201,MATCH($A1082&amp;"-9",Matches!$J$2:$J$201,0))="Void",INDEX(Matches!$G$2:$G$201,MATCH($A1082&amp;"-9",Matches!$J$2:$J$201,0))="",INDEX(Matches!$H$2:$H$201,MATCH($A1082&amp;"-9",Matches!$J$2:$J$201,0))=""),"",IF(AND($C1082&lt;&gt;"",INDEX(Matches!$F$2:$F$201,MATCH($A1082&amp;"-9",Matches!$J$2:$J$201,0))&lt;&gt;"",$C1082&gt;=INDEX(Matches!$F$2:$F$201,MATCH($A1082&amp;"-9",Matches!$J$2:$J$201,0))),"",IF(AND(T1082=INDEX(Matches!$G$2:$G$201,MATCH($A1082&amp;"-9",Matches!$J$2:$J$201,0)),U1082=INDEX(Matches!$H$2:$H$201,MATCH($A1082&amp;"-9",Matches!$J$2:$J$201,0))),5,IF(SIGN(T1082-U1082)&lt;&gt;SIGN(INDEX(Matches!$G$2:$G$201,MATCH($A1082&amp;"-9",Matches!$J$2:$J$201,0))-INDEX(Matches!$H$2:$H$201,MATCH($A1082&amp;"-9",Matches!$J$2:$J$201,0))),0,IF(T1082-U1082=INDEX(Matches!$G$2:$G$201,MATCH($A1082&amp;"-9",Matches!$J$2:$J$201,0))-INDEX(Matches!$H$2:$H$201,MATCH($A1082&amp;"-9",Matches!$J$2:$J$201,0)),3,2))))),""))</f>
        <v/>
      </c>
      <c r="AG1082" s="12" t="str">
        <f aca="false">IF(OR($B1082="",V1082="",W1082=""),"",IFERROR(IF(OR(INDEX(Matches!$I$2:$I$201,MATCH($A1082&amp;"-10",Matches!$J$2:$J$201,0))="Void",INDEX(Matches!$G$2:$G$201,MATCH($A1082&amp;"-10",Matches!$J$2:$J$201,0))="",INDEX(Matches!$H$2:$H$201,MATCH($A1082&amp;"-10",Matches!$J$2:$J$201,0))=""),"",IF(AND($C1082&lt;&gt;"",INDEX(Matches!$F$2:$F$201,MATCH($A1082&amp;"-10",Matches!$J$2:$J$201,0))&lt;&gt;"",$C1082&gt;=INDEX(Matches!$F$2:$F$201,MATCH($A1082&amp;"-10",Matches!$J$2:$J$201,0))),"",IF(AND(V1082=INDEX(Matches!$G$2:$G$201,MATCH($A1082&amp;"-10",Matches!$J$2:$J$201,0)),W1082=INDEX(Matches!$H$2:$H$201,MATCH($A1082&amp;"-10",Matches!$J$2:$J$201,0))),5,IF(SIGN(V1082-W1082)&lt;&gt;SIGN(INDEX(Matches!$G$2:$G$201,MATCH($A1082&amp;"-10",Matches!$J$2:$J$201,0))-INDEX(Matches!$H$2:$H$201,MATCH($A1082&amp;"-10",Matches!$J$2:$J$201,0))),0,IF(V1082-W1082=INDEX(Matches!$G$2:$G$201,MATCH($A1082&amp;"-10",Matches!$J$2:$J$201,0))-INDEX(Matches!$H$2:$H$201,MATCH($A1082&amp;"-10",Matches!$J$2:$J$201,0)),3,2))))),""))</f>
        <v/>
      </c>
      <c r="AH1082" s="13" t="str">
        <f aca="false">IF($B1082="","",SUM(X1082:AG1082))</f>
        <v/>
      </c>
      <c r="AI1082" s="12" t="str">
        <f aca="false">IF($B1082="","",COUNTIF(X1082:AG1082,5))</f>
        <v/>
      </c>
      <c r="AJ1082" s="12" t="str">
        <f aca="false">IF($B1082="","",COUNTIF(X1082:AG1082,"&gt;=2"))</f>
        <v/>
      </c>
      <c r="AK1082" s="12" t="str">
        <f aca="false">IF($B1082="","",COUNT(X1082:AG1082))</f>
        <v/>
      </c>
    </row>
    <row r="1083" customFormat="false" ht="15" hidden="false" customHeight="false" outlineLevel="0" collapsed="false">
      <c r="A1083" s="7"/>
      <c r="B1083" s="7"/>
      <c r="C1083" s="11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12" t="str">
        <f aca="false">IF(OR($B1083="",D1083="",E1083=""),"",IFERROR(IF(OR(INDEX(Matches!$I$2:$I$201,MATCH($A1083&amp;"-1",Matches!$J$2:$J$201,0))="Void",INDEX(Matches!$G$2:$G$201,MATCH($A1083&amp;"-1",Matches!$J$2:$J$201,0))="",INDEX(Matches!$H$2:$H$201,MATCH($A1083&amp;"-1",Matches!$J$2:$J$201,0))=""),"",IF(AND($C1083&lt;&gt;"",INDEX(Matches!$F$2:$F$201,MATCH($A1083&amp;"-1",Matches!$J$2:$J$201,0))&lt;&gt;"",$C1083&gt;=INDEX(Matches!$F$2:$F$201,MATCH($A1083&amp;"-1",Matches!$J$2:$J$201,0))),"",IF(AND(D1083=INDEX(Matches!$G$2:$G$201,MATCH($A1083&amp;"-1",Matches!$J$2:$J$201,0)),E1083=INDEX(Matches!$H$2:$H$201,MATCH($A1083&amp;"-1",Matches!$J$2:$J$201,0))),5,IF(SIGN(D1083-E1083)&lt;&gt;SIGN(INDEX(Matches!$G$2:$G$201,MATCH($A1083&amp;"-1",Matches!$J$2:$J$201,0))-INDEX(Matches!$H$2:$H$201,MATCH($A1083&amp;"-1",Matches!$J$2:$J$201,0))),0,IF(D1083-E1083=INDEX(Matches!$G$2:$G$201,MATCH($A1083&amp;"-1",Matches!$J$2:$J$201,0))-INDEX(Matches!$H$2:$H$201,MATCH($A1083&amp;"-1",Matches!$J$2:$J$201,0)),3,2))))),""))</f>
        <v/>
      </c>
      <c r="Y1083" s="12" t="str">
        <f aca="false">IF(OR($B1083="",F1083="",G1083=""),"",IFERROR(IF(OR(INDEX(Matches!$I$2:$I$201,MATCH($A1083&amp;"-2",Matches!$J$2:$J$201,0))="Void",INDEX(Matches!$G$2:$G$201,MATCH($A1083&amp;"-2",Matches!$J$2:$J$201,0))="",INDEX(Matches!$H$2:$H$201,MATCH($A1083&amp;"-2",Matches!$J$2:$J$201,0))=""),"",IF(AND($C1083&lt;&gt;"",INDEX(Matches!$F$2:$F$201,MATCH($A1083&amp;"-2",Matches!$J$2:$J$201,0))&lt;&gt;"",$C1083&gt;=INDEX(Matches!$F$2:$F$201,MATCH($A1083&amp;"-2",Matches!$J$2:$J$201,0))),"",IF(AND(F1083=INDEX(Matches!$G$2:$G$201,MATCH($A1083&amp;"-2",Matches!$J$2:$J$201,0)),G1083=INDEX(Matches!$H$2:$H$201,MATCH($A1083&amp;"-2",Matches!$J$2:$J$201,0))),5,IF(SIGN(F1083-G1083)&lt;&gt;SIGN(INDEX(Matches!$G$2:$G$201,MATCH($A1083&amp;"-2",Matches!$J$2:$J$201,0))-INDEX(Matches!$H$2:$H$201,MATCH($A1083&amp;"-2",Matches!$J$2:$J$201,0))),0,IF(F1083-G1083=INDEX(Matches!$G$2:$G$201,MATCH($A1083&amp;"-2",Matches!$J$2:$J$201,0))-INDEX(Matches!$H$2:$H$201,MATCH($A1083&amp;"-2",Matches!$J$2:$J$201,0)),3,2))))),""))</f>
        <v/>
      </c>
      <c r="Z1083" s="12" t="str">
        <f aca="false">IF(OR($B1083="",H1083="",I1083=""),"",IFERROR(IF(OR(INDEX(Matches!$I$2:$I$201,MATCH($A1083&amp;"-3",Matches!$J$2:$J$201,0))="Void",INDEX(Matches!$G$2:$G$201,MATCH($A1083&amp;"-3",Matches!$J$2:$J$201,0))="",INDEX(Matches!$H$2:$H$201,MATCH($A1083&amp;"-3",Matches!$J$2:$J$201,0))=""),"",IF(AND($C1083&lt;&gt;"",INDEX(Matches!$F$2:$F$201,MATCH($A1083&amp;"-3",Matches!$J$2:$J$201,0))&lt;&gt;"",$C1083&gt;=INDEX(Matches!$F$2:$F$201,MATCH($A1083&amp;"-3",Matches!$J$2:$J$201,0))),"",IF(AND(H1083=INDEX(Matches!$G$2:$G$201,MATCH($A1083&amp;"-3",Matches!$J$2:$J$201,0)),I1083=INDEX(Matches!$H$2:$H$201,MATCH($A1083&amp;"-3",Matches!$J$2:$J$201,0))),5,IF(SIGN(H1083-I1083)&lt;&gt;SIGN(INDEX(Matches!$G$2:$G$201,MATCH($A1083&amp;"-3",Matches!$J$2:$J$201,0))-INDEX(Matches!$H$2:$H$201,MATCH($A1083&amp;"-3",Matches!$J$2:$J$201,0))),0,IF(H1083-I1083=INDEX(Matches!$G$2:$G$201,MATCH($A1083&amp;"-3",Matches!$J$2:$J$201,0))-INDEX(Matches!$H$2:$H$201,MATCH($A1083&amp;"-3",Matches!$J$2:$J$201,0)),3,2))))),""))</f>
        <v/>
      </c>
      <c r="AA1083" s="12" t="str">
        <f aca="false">IF(OR($B1083="",J1083="",K1083=""),"",IFERROR(IF(OR(INDEX(Matches!$I$2:$I$201,MATCH($A1083&amp;"-4",Matches!$J$2:$J$201,0))="Void",INDEX(Matches!$G$2:$G$201,MATCH($A1083&amp;"-4",Matches!$J$2:$J$201,0))="",INDEX(Matches!$H$2:$H$201,MATCH($A1083&amp;"-4",Matches!$J$2:$J$201,0))=""),"",IF(AND($C1083&lt;&gt;"",INDEX(Matches!$F$2:$F$201,MATCH($A1083&amp;"-4",Matches!$J$2:$J$201,0))&lt;&gt;"",$C1083&gt;=INDEX(Matches!$F$2:$F$201,MATCH($A1083&amp;"-4",Matches!$J$2:$J$201,0))),"",IF(AND(J1083=INDEX(Matches!$G$2:$G$201,MATCH($A1083&amp;"-4",Matches!$J$2:$J$201,0)),K1083=INDEX(Matches!$H$2:$H$201,MATCH($A1083&amp;"-4",Matches!$J$2:$J$201,0))),5,IF(SIGN(J1083-K1083)&lt;&gt;SIGN(INDEX(Matches!$G$2:$G$201,MATCH($A1083&amp;"-4",Matches!$J$2:$J$201,0))-INDEX(Matches!$H$2:$H$201,MATCH($A1083&amp;"-4",Matches!$J$2:$J$201,0))),0,IF(J1083-K1083=INDEX(Matches!$G$2:$G$201,MATCH($A1083&amp;"-4",Matches!$J$2:$J$201,0))-INDEX(Matches!$H$2:$H$201,MATCH($A1083&amp;"-4",Matches!$J$2:$J$201,0)),3,2))))),""))</f>
        <v/>
      </c>
      <c r="AB1083" s="12" t="str">
        <f aca="false">IF(OR($B1083="",L1083="",M1083=""),"",IFERROR(IF(OR(INDEX(Matches!$I$2:$I$201,MATCH($A1083&amp;"-5",Matches!$J$2:$J$201,0))="Void",INDEX(Matches!$G$2:$G$201,MATCH($A1083&amp;"-5",Matches!$J$2:$J$201,0))="",INDEX(Matches!$H$2:$H$201,MATCH($A1083&amp;"-5",Matches!$J$2:$J$201,0))=""),"",IF(AND($C1083&lt;&gt;"",INDEX(Matches!$F$2:$F$201,MATCH($A1083&amp;"-5",Matches!$J$2:$J$201,0))&lt;&gt;"",$C1083&gt;=INDEX(Matches!$F$2:$F$201,MATCH($A1083&amp;"-5",Matches!$J$2:$J$201,0))),"",IF(AND(L1083=INDEX(Matches!$G$2:$G$201,MATCH($A1083&amp;"-5",Matches!$J$2:$J$201,0)),M1083=INDEX(Matches!$H$2:$H$201,MATCH($A1083&amp;"-5",Matches!$J$2:$J$201,0))),5,IF(SIGN(L1083-M1083)&lt;&gt;SIGN(INDEX(Matches!$G$2:$G$201,MATCH($A1083&amp;"-5",Matches!$J$2:$J$201,0))-INDEX(Matches!$H$2:$H$201,MATCH($A1083&amp;"-5",Matches!$J$2:$J$201,0))),0,IF(L1083-M1083=INDEX(Matches!$G$2:$G$201,MATCH($A1083&amp;"-5",Matches!$J$2:$J$201,0))-INDEX(Matches!$H$2:$H$201,MATCH($A1083&amp;"-5",Matches!$J$2:$J$201,0)),3,2))))),""))</f>
        <v/>
      </c>
      <c r="AC1083" s="12" t="str">
        <f aca="false">IF(OR($B1083="",N1083="",O1083=""),"",IFERROR(IF(OR(INDEX(Matches!$I$2:$I$201,MATCH($A1083&amp;"-6",Matches!$J$2:$J$201,0))="Void",INDEX(Matches!$G$2:$G$201,MATCH($A1083&amp;"-6",Matches!$J$2:$J$201,0))="",INDEX(Matches!$H$2:$H$201,MATCH($A1083&amp;"-6",Matches!$J$2:$J$201,0))=""),"",IF(AND($C1083&lt;&gt;"",INDEX(Matches!$F$2:$F$201,MATCH($A1083&amp;"-6",Matches!$J$2:$J$201,0))&lt;&gt;"",$C1083&gt;=INDEX(Matches!$F$2:$F$201,MATCH($A1083&amp;"-6",Matches!$J$2:$J$201,0))),"",IF(AND(N1083=INDEX(Matches!$G$2:$G$201,MATCH($A1083&amp;"-6",Matches!$J$2:$J$201,0)),O1083=INDEX(Matches!$H$2:$H$201,MATCH($A1083&amp;"-6",Matches!$J$2:$J$201,0))),5,IF(SIGN(N1083-O1083)&lt;&gt;SIGN(INDEX(Matches!$G$2:$G$201,MATCH($A1083&amp;"-6",Matches!$J$2:$J$201,0))-INDEX(Matches!$H$2:$H$201,MATCH($A1083&amp;"-6",Matches!$J$2:$J$201,0))),0,IF(N1083-O1083=INDEX(Matches!$G$2:$G$201,MATCH($A1083&amp;"-6",Matches!$J$2:$J$201,0))-INDEX(Matches!$H$2:$H$201,MATCH($A1083&amp;"-6",Matches!$J$2:$J$201,0)),3,2))))),""))</f>
        <v/>
      </c>
      <c r="AD1083" s="12" t="str">
        <f aca="false">IF(OR($B1083="",P1083="",Q1083=""),"",IFERROR(IF(OR(INDEX(Matches!$I$2:$I$201,MATCH($A1083&amp;"-7",Matches!$J$2:$J$201,0))="Void",INDEX(Matches!$G$2:$G$201,MATCH($A1083&amp;"-7",Matches!$J$2:$J$201,0))="",INDEX(Matches!$H$2:$H$201,MATCH($A1083&amp;"-7",Matches!$J$2:$J$201,0))=""),"",IF(AND($C1083&lt;&gt;"",INDEX(Matches!$F$2:$F$201,MATCH($A1083&amp;"-7",Matches!$J$2:$J$201,0))&lt;&gt;"",$C1083&gt;=INDEX(Matches!$F$2:$F$201,MATCH($A1083&amp;"-7",Matches!$J$2:$J$201,0))),"",IF(AND(P1083=INDEX(Matches!$G$2:$G$201,MATCH($A1083&amp;"-7",Matches!$J$2:$J$201,0)),Q1083=INDEX(Matches!$H$2:$H$201,MATCH($A1083&amp;"-7",Matches!$J$2:$J$201,0))),5,IF(SIGN(P1083-Q1083)&lt;&gt;SIGN(INDEX(Matches!$G$2:$G$201,MATCH($A1083&amp;"-7",Matches!$J$2:$J$201,0))-INDEX(Matches!$H$2:$H$201,MATCH($A1083&amp;"-7",Matches!$J$2:$J$201,0))),0,IF(P1083-Q1083=INDEX(Matches!$G$2:$G$201,MATCH($A1083&amp;"-7",Matches!$J$2:$J$201,0))-INDEX(Matches!$H$2:$H$201,MATCH($A1083&amp;"-7",Matches!$J$2:$J$201,0)),3,2))))),""))</f>
        <v/>
      </c>
      <c r="AE1083" s="12" t="str">
        <f aca="false">IF(OR($B1083="",R1083="",S1083=""),"",IFERROR(IF(OR(INDEX(Matches!$I$2:$I$201,MATCH($A1083&amp;"-8",Matches!$J$2:$J$201,0))="Void",INDEX(Matches!$G$2:$G$201,MATCH($A1083&amp;"-8",Matches!$J$2:$J$201,0))="",INDEX(Matches!$H$2:$H$201,MATCH($A1083&amp;"-8",Matches!$J$2:$J$201,0))=""),"",IF(AND($C1083&lt;&gt;"",INDEX(Matches!$F$2:$F$201,MATCH($A1083&amp;"-8",Matches!$J$2:$J$201,0))&lt;&gt;"",$C1083&gt;=INDEX(Matches!$F$2:$F$201,MATCH($A1083&amp;"-8",Matches!$J$2:$J$201,0))),"",IF(AND(R1083=INDEX(Matches!$G$2:$G$201,MATCH($A1083&amp;"-8",Matches!$J$2:$J$201,0)),S1083=INDEX(Matches!$H$2:$H$201,MATCH($A1083&amp;"-8",Matches!$J$2:$J$201,0))),5,IF(SIGN(R1083-S1083)&lt;&gt;SIGN(INDEX(Matches!$G$2:$G$201,MATCH($A1083&amp;"-8",Matches!$J$2:$J$201,0))-INDEX(Matches!$H$2:$H$201,MATCH($A1083&amp;"-8",Matches!$J$2:$J$201,0))),0,IF(R1083-S1083=INDEX(Matches!$G$2:$G$201,MATCH($A1083&amp;"-8",Matches!$J$2:$J$201,0))-INDEX(Matches!$H$2:$H$201,MATCH($A1083&amp;"-8",Matches!$J$2:$J$201,0)),3,2))))),""))</f>
        <v/>
      </c>
      <c r="AF1083" s="12" t="str">
        <f aca="false">IF(OR($B1083="",T1083="",U1083=""),"",IFERROR(IF(OR(INDEX(Matches!$I$2:$I$201,MATCH($A1083&amp;"-9",Matches!$J$2:$J$201,0))="Void",INDEX(Matches!$G$2:$G$201,MATCH($A1083&amp;"-9",Matches!$J$2:$J$201,0))="",INDEX(Matches!$H$2:$H$201,MATCH($A1083&amp;"-9",Matches!$J$2:$J$201,0))=""),"",IF(AND($C1083&lt;&gt;"",INDEX(Matches!$F$2:$F$201,MATCH($A1083&amp;"-9",Matches!$J$2:$J$201,0))&lt;&gt;"",$C1083&gt;=INDEX(Matches!$F$2:$F$201,MATCH($A1083&amp;"-9",Matches!$J$2:$J$201,0))),"",IF(AND(T1083=INDEX(Matches!$G$2:$G$201,MATCH($A1083&amp;"-9",Matches!$J$2:$J$201,0)),U1083=INDEX(Matches!$H$2:$H$201,MATCH($A1083&amp;"-9",Matches!$J$2:$J$201,0))),5,IF(SIGN(T1083-U1083)&lt;&gt;SIGN(INDEX(Matches!$G$2:$G$201,MATCH($A1083&amp;"-9",Matches!$J$2:$J$201,0))-INDEX(Matches!$H$2:$H$201,MATCH($A1083&amp;"-9",Matches!$J$2:$J$201,0))),0,IF(T1083-U1083=INDEX(Matches!$G$2:$G$201,MATCH($A1083&amp;"-9",Matches!$J$2:$J$201,0))-INDEX(Matches!$H$2:$H$201,MATCH($A1083&amp;"-9",Matches!$J$2:$J$201,0)),3,2))))),""))</f>
        <v/>
      </c>
      <c r="AG1083" s="12" t="str">
        <f aca="false">IF(OR($B1083="",V1083="",W1083=""),"",IFERROR(IF(OR(INDEX(Matches!$I$2:$I$201,MATCH($A1083&amp;"-10",Matches!$J$2:$J$201,0))="Void",INDEX(Matches!$G$2:$G$201,MATCH($A1083&amp;"-10",Matches!$J$2:$J$201,0))="",INDEX(Matches!$H$2:$H$201,MATCH($A1083&amp;"-10",Matches!$J$2:$J$201,0))=""),"",IF(AND($C1083&lt;&gt;"",INDEX(Matches!$F$2:$F$201,MATCH($A1083&amp;"-10",Matches!$J$2:$J$201,0))&lt;&gt;"",$C1083&gt;=INDEX(Matches!$F$2:$F$201,MATCH($A1083&amp;"-10",Matches!$J$2:$J$201,0))),"",IF(AND(V1083=INDEX(Matches!$G$2:$G$201,MATCH($A1083&amp;"-10",Matches!$J$2:$J$201,0)),W1083=INDEX(Matches!$H$2:$H$201,MATCH($A1083&amp;"-10",Matches!$J$2:$J$201,0))),5,IF(SIGN(V1083-W1083)&lt;&gt;SIGN(INDEX(Matches!$G$2:$G$201,MATCH($A1083&amp;"-10",Matches!$J$2:$J$201,0))-INDEX(Matches!$H$2:$H$201,MATCH($A1083&amp;"-10",Matches!$J$2:$J$201,0))),0,IF(V1083-W1083=INDEX(Matches!$G$2:$G$201,MATCH($A1083&amp;"-10",Matches!$J$2:$J$201,0))-INDEX(Matches!$H$2:$H$201,MATCH($A1083&amp;"-10",Matches!$J$2:$J$201,0)),3,2))))),""))</f>
        <v/>
      </c>
      <c r="AH1083" s="13" t="str">
        <f aca="false">IF($B1083="","",SUM(X1083:AG1083))</f>
        <v/>
      </c>
      <c r="AI1083" s="12" t="str">
        <f aca="false">IF($B1083="","",COUNTIF(X1083:AG1083,5))</f>
        <v/>
      </c>
      <c r="AJ1083" s="12" t="str">
        <f aca="false">IF($B1083="","",COUNTIF(X1083:AG1083,"&gt;=2"))</f>
        <v/>
      </c>
      <c r="AK1083" s="12" t="str">
        <f aca="false">IF($B1083="","",COUNT(X1083:AG1083))</f>
        <v/>
      </c>
    </row>
    <row r="1084" customFormat="false" ht="15" hidden="false" customHeight="false" outlineLevel="0" collapsed="false">
      <c r="A1084" s="7"/>
      <c r="B1084" s="7"/>
      <c r="C1084" s="11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12" t="str">
        <f aca="false">IF(OR($B1084="",D1084="",E1084=""),"",IFERROR(IF(OR(INDEX(Matches!$I$2:$I$201,MATCH($A1084&amp;"-1",Matches!$J$2:$J$201,0))="Void",INDEX(Matches!$G$2:$G$201,MATCH($A1084&amp;"-1",Matches!$J$2:$J$201,0))="",INDEX(Matches!$H$2:$H$201,MATCH($A1084&amp;"-1",Matches!$J$2:$J$201,0))=""),"",IF(AND($C1084&lt;&gt;"",INDEX(Matches!$F$2:$F$201,MATCH($A1084&amp;"-1",Matches!$J$2:$J$201,0))&lt;&gt;"",$C1084&gt;=INDEX(Matches!$F$2:$F$201,MATCH($A1084&amp;"-1",Matches!$J$2:$J$201,0))),"",IF(AND(D1084=INDEX(Matches!$G$2:$G$201,MATCH($A1084&amp;"-1",Matches!$J$2:$J$201,0)),E1084=INDEX(Matches!$H$2:$H$201,MATCH($A1084&amp;"-1",Matches!$J$2:$J$201,0))),5,IF(SIGN(D1084-E1084)&lt;&gt;SIGN(INDEX(Matches!$G$2:$G$201,MATCH($A1084&amp;"-1",Matches!$J$2:$J$201,0))-INDEX(Matches!$H$2:$H$201,MATCH($A1084&amp;"-1",Matches!$J$2:$J$201,0))),0,IF(D1084-E1084=INDEX(Matches!$G$2:$G$201,MATCH($A1084&amp;"-1",Matches!$J$2:$J$201,0))-INDEX(Matches!$H$2:$H$201,MATCH($A1084&amp;"-1",Matches!$J$2:$J$201,0)),3,2))))),""))</f>
        <v/>
      </c>
      <c r="Y1084" s="12" t="str">
        <f aca="false">IF(OR($B1084="",F1084="",G1084=""),"",IFERROR(IF(OR(INDEX(Matches!$I$2:$I$201,MATCH($A1084&amp;"-2",Matches!$J$2:$J$201,0))="Void",INDEX(Matches!$G$2:$G$201,MATCH($A1084&amp;"-2",Matches!$J$2:$J$201,0))="",INDEX(Matches!$H$2:$H$201,MATCH($A1084&amp;"-2",Matches!$J$2:$J$201,0))=""),"",IF(AND($C1084&lt;&gt;"",INDEX(Matches!$F$2:$F$201,MATCH($A1084&amp;"-2",Matches!$J$2:$J$201,0))&lt;&gt;"",$C1084&gt;=INDEX(Matches!$F$2:$F$201,MATCH($A1084&amp;"-2",Matches!$J$2:$J$201,0))),"",IF(AND(F1084=INDEX(Matches!$G$2:$G$201,MATCH($A1084&amp;"-2",Matches!$J$2:$J$201,0)),G1084=INDEX(Matches!$H$2:$H$201,MATCH($A1084&amp;"-2",Matches!$J$2:$J$201,0))),5,IF(SIGN(F1084-G1084)&lt;&gt;SIGN(INDEX(Matches!$G$2:$G$201,MATCH($A1084&amp;"-2",Matches!$J$2:$J$201,0))-INDEX(Matches!$H$2:$H$201,MATCH($A1084&amp;"-2",Matches!$J$2:$J$201,0))),0,IF(F1084-G1084=INDEX(Matches!$G$2:$G$201,MATCH($A1084&amp;"-2",Matches!$J$2:$J$201,0))-INDEX(Matches!$H$2:$H$201,MATCH($A1084&amp;"-2",Matches!$J$2:$J$201,0)),3,2))))),""))</f>
        <v/>
      </c>
      <c r="Z1084" s="12" t="str">
        <f aca="false">IF(OR($B1084="",H1084="",I1084=""),"",IFERROR(IF(OR(INDEX(Matches!$I$2:$I$201,MATCH($A1084&amp;"-3",Matches!$J$2:$J$201,0))="Void",INDEX(Matches!$G$2:$G$201,MATCH($A1084&amp;"-3",Matches!$J$2:$J$201,0))="",INDEX(Matches!$H$2:$H$201,MATCH($A1084&amp;"-3",Matches!$J$2:$J$201,0))=""),"",IF(AND($C1084&lt;&gt;"",INDEX(Matches!$F$2:$F$201,MATCH($A1084&amp;"-3",Matches!$J$2:$J$201,0))&lt;&gt;"",$C1084&gt;=INDEX(Matches!$F$2:$F$201,MATCH($A1084&amp;"-3",Matches!$J$2:$J$201,0))),"",IF(AND(H1084=INDEX(Matches!$G$2:$G$201,MATCH($A1084&amp;"-3",Matches!$J$2:$J$201,0)),I1084=INDEX(Matches!$H$2:$H$201,MATCH($A1084&amp;"-3",Matches!$J$2:$J$201,0))),5,IF(SIGN(H1084-I1084)&lt;&gt;SIGN(INDEX(Matches!$G$2:$G$201,MATCH($A1084&amp;"-3",Matches!$J$2:$J$201,0))-INDEX(Matches!$H$2:$H$201,MATCH($A1084&amp;"-3",Matches!$J$2:$J$201,0))),0,IF(H1084-I1084=INDEX(Matches!$G$2:$G$201,MATCH($A1084&amp;"-3",Matches!$J$2:$J$201,0))-INDEX(Matches!$H$2:$H$201,MATCH($A1084&amp;"-3",Matches!$J$2:$J$201,0)),3,2))))),""))</f>
        <v/>
      </c>
      <c r="AA1084" s="12" t="str">
        <f aca="false">IF(OR($B1084="",J1084="",K1084=""),"",IFERROR(IF(OR(INDEX(Matches!$I$2:$I$201,MATCH($A1084&amp;"-4",Matches!$J$2:$J$201,0))="Void",INDEX(Matches!$G$2:$G$201,MATCH($A1084&amp;"-4",Matches!$J$2:$J$201,0))="",INDEX(Matches!$H$2:$H$201,MATCH($A1084&amp;"-4",Matches!$J$2:$J$201,0))=""),"",IF(AND($C1084&lt;&gt;"",INDEX(Matches!$F$2:$F$201,MATCH($A1084&amp;"-4",Matches!$J$2:$J$201,0))&lt;&gt;"",$C1084&gt;=INDEX(Matches!$F$2:$F$201,MATCH($A1084&amp;"-4",Matches!$J$2:$J$201,0))),"",IF(AND(J1084=INDEX(Matches!$G$2:$G$201,MATCH($A1084&amp;"-4",Matches!$J$2:$J$201,0)),K1084=INDEX(Matches!$H$2:$H$201,MATCH($A1084&amp;"-4",Matches!$J$2:$J$201,0))),5,IF(SIGN(J1084-K1084)&lt;&gt;SIGN(INDEX(Matches!$G$2:$G$201,MATCH($A1084&amp;"-4",Matches!$J$2:$J$201,0))-INDEX(Matches!$H$2:$H$201,MATCH($A1084&amp;"-4",Matches!$J$2:$J$201,0))),0,IF(J1084-K1084=INDEX(Matches!$G$2:$G$201,MATCH($A1084&amp;"-4",Matches!$J$2:$J$201,0))-INDEX(Matches!$H$2:$H$201,MATCH($A1084&amp;"-4",Matches!$J$2:$J$201,0)),3,2))))),""))</f>
        <v/>
      </c>
      <c r="AB1084" s="12" t="str">
        <f aca="false">IF(OR($B1084="",L1084="",M1084=""),"",IFERROR(IF(OR(INDEX(Matches!$I$2:$I$201,MATCH($A1084&amp;"-5",Matches!$J$2:$J$201,0))="Void",INDEX(Matches!$G$2:$G$201,MATCH($A1084&amp;"-5",Matches!$J$2:$J$201,0))="",INDEX(Matches!$H$2:$H$201,MATCH($A1084&amp;"-5",Matches!$J$2:$J$201,0))=""),"",IF(AND($C1084&lt;&gt;"",INDEX(Matches!$F$2:$F$201,MATCH($A1084&amp;"-5",Matches!$J$2:$J$201,0))&lt;&gt;"",$C1084&gt;=INDEX(Matches!$F$2:$F$201,MATCH($A1084&amp;"-5",Matches!$J$2:$J$201,0))),"",IF(AND(L1084=INDEX(Matches!$G$2:$G$201,MATCH($A1084&amp;"-5",Matches!$J$2:$J$201,0)),M1084=INDEX(Matches!$H$2:$H$201,MATCH($A1084&amp;"-5",Matches!$J$2:$J$201,0))),5,IF(SIGN(L1084-M1084)&lt;&gt;SIGN(INDEX(Matches!$G$2:$G$201,MATCH($A1084&amp;"-5",Matches!$J$2:$J$201,0))-INDEX(Matches!$H$2:$H$201,MATCH($A1084&amp;"-5",Matches!$J$2:$J$201,0))),0,IF(L1084-M1084=INDEX(Matches!$G$2:$G$201,MATCH($A1084&amp;"-5",Matches!$J$2:$J$201,0))-INDEX(Matches!$H$2:$H$201,MATCH($A1084&amp;"-5",Matches!$J$2:$J$201,0)),3,2))))),""))</f>
        <v/>
      </c>
      <c r="AC1084" s="12" t="str">
        <f aca="false">IF(OR($B1084="",N1084="",O1084=""),"",IFERROR(IF(OR(INDEX(Matches!$I$2:$I$201,MATCH($A1084&amp;"-6",Matches!$J$2:$J$201,0))="Void",INDEX(Matches!$G$2:$G$201,MATCH($A1084&amp;"-6",Matches!$J$2:$J$201,0))="",INDEX(Matches!$H$2:$H$201,MATCH($A1084&amp;"-6",Matches!$J$2:$J$201,0))=""),"",IF(AND($C1084&lt;&gt;"",INDEX(Matches!$F$2:$F$201,MATCH($A1084&amp;"-6",Matches!$J$2:$J$201,0))&lt;&gt;"",$C1084&gt;=INDEX(Matches!$F$2:$F$201,MATCH($A1084&amp;"-6",Matches!$J$2:$J$201,0))),"",IF(AND(N1084=INDEX(Matches!$G$2:$G$201,MATCH($A1084&amp;"-6",Matches!$J$2:$J$201,0)),O1084=INDEX(Matches!$H$2:$H$201,MATCH($A1084&amp;"-6",Matches!$J$2:$J$201,0))),5,IF(SIGN(N1084-O1084)&lt;&gt;SIGN(INDEX(Matches!$G$2:$G$201,MATCH($A1084&amp;"-6",Matches!$J$2:$J$201,0))-INDEX(Matches!$H$2:$H$201,MATCH($A1084&amp;"-6",Matches!$J$2:$J$201,0))),0,IF(N1084-O1084=INDEX(Matches!$G$2:$G$201,MATCH($A1084&amp;"-6",Matches!$J$2:$J$201,0))-INDEX(Matches!$H$2:$H$201,MATCH($A1084&amp;"-6",Matches!$J$2:$J$201,0)),3,2))))),""))</f>
        <v/>
      </c>
      <c r="AD1084" s="12" t="str">
        <f aca="false">IF(OR($B1084="",P1084="",Q1084=""),"",IFERROR(IF(OR(INDEX(Matches!$I$2:$I$201,MATCH($A1084&amp;"-7",Matches!$J$2:$J$201,0))="Void",INDEX(Matches!$G$2:$G$201,MATCH($A1084&amp;"-7",Matches!$J$2:$J$201,0))="",INDEX(Matches!$H$2:$H$201,MATCH($A1084&amp;"-7",Matches!$J$2:$J$201,0))=""),"",IF(AND($C1084&lt;&gt;"",INDEX(Matches!$F$2:$F$201,MATCH($A1084&amp;"-7",Matches!$J$2:$J$201,0))&lt;&gt;"",$C1084&gt;=INDEX(Matches!$F$2:$F$201,MATCH($A1084&amp;"-7",Matches!$J$2:$J$201,0))),"",IF(AND(P1084=INDEX(Matches!$G$2:$G$201,MATCH($A1084&amp;"-7",Matches!$J$2:$J$201,0)),Q1084=INDEX(Matches!$H$2:$H$201,MATCH($A1084&amp;"-7",Matches!$J$2:$J$201,0))),5,IF(SIGN(P1084-Q1084)&lt;&gt;SIGN(INDEX(Matches!$G$2:$G$201,MATCH($A1084&amp;"-7",Matches!$J$2:$J$201,0))-INDEX(Matches!$H$2:$H$201,MATCH($A1084&amp;"-7",Matches!$J$2:$J$201,0))),0,IF(P1084-Q1084=INDEX(Matches!$G$2:$G$201,MATCH($A1084&amp;"-7",Matches!$J$2:$J$201,0))-INDEX(Matches!$H$2:$H$201,MATCH($A1084&amp;"-7",Matches!$J$2:$J$201,0)),3,2))))),""))</f>
        <v/>
      </c>
      <c r="AE1084" s="12" t="str">
        <f aca="false">IF(OR($B1084="",R1084="",S1084=""),"",IFERROR(IF(OR(INDEX(Matches!$I$2:$I$201,MATCH($A1084&amp;"-8",Matches!$J$2:$J$201,0))="Void",INDEX(Matches!$G$2:$G$201,MATCH($A1084&amp;"-8",Matches!$J$2:$J$201,0))="",INDEX(Matches!$H$2:$H$201,MATCH($A1084&amp;"-8",Matches!$J$2:$J$201,0))=""),"",IF(AND($C1084&lt;&gt;"",INDEX(Matches!$F$2:$F$201,MATCH($A1084&amp;"-8",Matches!$J$2:$J$201,0))&lt;&gt;"",$C1084&gt;=INDEX(Matches!$F$2:$F$201,MATCH($A1084&amp;"-8",Matches!$J$2:$J$201,0))),"",IF(AND(R1084=INDEX(Matches!$G$2:$G$201,MATCH($A1084&amp;"-8",Matches!$J$2:$J$201,0)),S1084=INDEX(Matches!$H$2:$H$201,MATCH($A1084&amp;"-8",Matches!$J$2:$J$201,0))),5,IF(SIGN(R1084-S1084)&lt;&gt;SIGN(INDEX(Matches!$G$2:$G$201,MATCH($A1084&amp;"-8",Matches!$J$2:$J$201,0))-INDEX(Matches!$H$2:$H$201,MATCH($A1084&amp;"-8",Matches!$J$2:$J$201,0))),0,IF(R1084-S1084=INDEX(Matches!$G$2:$G$201,MATCH($A1084&amp;"-8",Matches!$J$2:$J$201,0))-INDEX(Matches!$H$2:$H$201,MATCH($A1084&amp;"-8",Matches!$J$2:$J$201,0)),3,2))))),""))</f>
        <v/>
      </c>
      <c r="AF1084" s="12" t="str">
        <f aca="false">IF(OR($B1084="",T1084="",U1084=""),"",IFERROR(IF(OR(INDEX(Matches!$I$2:$I$201,MATCH($A1084&amp;"-9",Matches!$J$2:$J$201,0))="Void",INDEX(Matches!$G$2:$G$201,MATCH($A1084&amp;"-9",Matches!$J$2:$J$201,0))="",INDEX(Matches!$H$2:$H$201,MATCH($A1084&amp;"-9",Matches!$J$2:$J$201,0))=""),"",IF(AND($C1084&lt;&gt;"",INDEX(Matches!$F$2:$F$201,MATCH($A1084&amp;"-9",Matches!$J$2:$J$201,0))&lt;&gt;"",$C1084&gt;=INDEX(Matches!$F$2:$F$201,MATCH($A1084&amp;"-9",Matches!$J$2:$J$201,0))),"",IF(AND(T1084=INDEX(Matches!$G$2:$G$201,MATCH($A1084&amp;"-9",Matches!$J$2:$J$201,0)),U1084=INDEX(Matches!$H$2:$H$201,MATCH($A1084&amp;"-9",Matches!$J$2:$J$201,0))),5,IF(SIGN(T1084-U1084)&lt;&gt;SIGN(INDEX(Matches!$G$2:$G$201,MATCH($A1084&amp;"-9",Matches!$J$2:$J$201,0))-INDEX(Matches!$H$2:$H$201,MATCH($A1084&amp;"-9",Matches!$J$2:$J$201,0))),0,IF(T1084-U1084=INDEX(Matches!$G$2:$G$201,MATCH($A1084&amp;"-9",Matches!$J$2:$J$201,0))-INDEX(Matches!$H$2:$H$201,MATCH($A1084&amp;"-9",Matches!$J$2:$J$201,0)),3,2))))),""))</f>
        <v/>
      </c>
      <c r="AG1084" s="12" t="str">
        <f aca="false">IF(OR($B1084="",V1084="",W1084=""),"",IFERROR(IF(OR(INDEX(Matches!$I$2:$I$201,MATCH($A1084&amp;"-10",Matches!$J$2:$J$201,0))="Void",INDEX(Matches!$G$2:$G$201,MATCH($A1084&amp;"-10",Matches!$J$2:$J$201,0))="",INDEX(Matches!$H$2:$H$201,MATCH($A1084&amp;"-10",Matches!$J$2:$J$201,0))=""),"",IF(AND($C1084&lt;&gt;"",INDEX(Matches!$F$2:$F$201,MATCH($A1084&amp;"-10",Matches!$J$2:$J$201,0))&lt;&gt;"",$C1084&gt;=INDEX(Matches!$F$2:$F$201,MATCH($A1084&amp;"-10",Matches!$J$2:$J$201,0))),"",IF(AND(V1084=INDEX(Matches!$G$2:$G$201,MATCH($A1084&amp;"-10",Matches!$J$2:$J$201,0)),W1084=INDEX(Matches!$H$2:$H$201,MATCH($A1084&amp;"-10",Matches!$J$2:$J$201,0))),5,IF(SIGN(V1084-W1084)&lt;&gt;SIGN(INDEX(Matches!$G$2:$G$201,MATCH($A1084&amp;"-10",Matches!$J$2:$J$201,0))-INDEX(Matches!$H$2:$H$201,MATCH($A1084&amp;"-10",Matches!$J$2:$J$201,0))),0,IF(V1084-W1084=INDEX(Matches!$G$2:$G$201,MATCH($A1084&amp;"-10",Matches!$J$2:$J$201,0))-INDEX(Matches!$H$2:$H$201,MATCH($A1084&amp;"-10",Matches!$J$2:$J$201,0)),3,2))))),""))</f>
        <v/>
      </c>
      <c r="AH1084" s="13" t="str">
        <f aca="false">IF($B1084="","",SUM(X1084:AG1084))</f>
        <v/>
      </c>
      <c r="AI1084" s="12" t="str">
        <f aca="false">IF($B1084="","",COUNTIF(X1084:AG1084,5))</f>
        <v/>
      </c>
      <c r="AJ1084" s="12" t="str">
        <f aca="false">IF($B1084="","",COUNTIF(X1084:AG1084,"&gt;=2"))</f>
        <v/>
      </c>
      <c r="AK1084" s="12" t="str">
        <f aca="false">IF($B1084="","",COUNT(X1084:AG1084))</f>
        <v/>
      </c>
    </row>
    <row r="1085" customFormat="false" ht="15" hidden="false" customHeight="false" outlineLevel="0" collapsed="false">
      <c r="A1085" s="7"/>
      <c r="B1085" s="7"/>
      <c r="C1085" s="11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12" t="str">
        <f aca="false">IF(OR($B1085="",D1085="",E1085=""),"",IFERROR(IF(OR(INDEX(Matches!$I$2:$I$201,MATCH($A1085&amp;"-1",Matches!$J$2:$J$201,0))="Void",INDEX(Matches!$G$2:$G$201,MATCH($A1085&amp;"-1",Matches!$J$2:$J$201,0))="",INDEX(Matches!$H$2:$H$201,MATCH($A1085&amp;"-1",Matches!$J$2:$J$201,0))=""),"",IF(AND($C1085&lt;&gt;"",INDEX(Matches!$F$2:$F$201,MATCH($A1085&amp;"-1",Matches!$J$2:$J$201,0))&lt;&gt;"",$C1085&gt;=INDEX(Matches!$F$2:$F$201,MATCH($A1085&amp;"-1",Matches!$J$2:$J$201,0))),"",IF(AND(D1085=INDEX(Matches!$G$2:$G$201,MATCH($A1085&amp;"-1",Matches!$J$2:$J$201,0)),E1085=INDEX(Matches!$H$2:$H$201,MATCH($A1085&amp;"-1",Matches!$J$2:$J$201,0))),5,IF(SIGN(D1085-E1085)&lt;&gt;SIGN(INDEX(Matches!$G$2:$G$201,MATCH($A1085&amp;"-1",Matches!$J$2:$J$201,0))-INDEX(Matches!$H$2:$H$201,MATCH($A1085&amp;"-1",Matches!$J$2:$J$201,0))),0,IF(D1085-E1085=INDEX(Matches!$G$2:$G$201,MATCH($A1085&amp;"-1",Matches!$J$2:$J$201,0))-INDEX(Matches!$H$2:$H$201,MATCH($A1085&amp;"-1",Matches!$J$2:$J$201,0)),3,2))))),""))</f>
        <v/>
      </c>
      <c r="Y1085" s="12" t="str">
        <f aca="false">IF(OR($B1085="",F1085="",G1085=""),"",IFERROR(IF(OR(INDEX(Matches!$I$2:$I$201,MATCH($A1085&amp;"-2",Matches!$J$2:$J$201,0))="Void",INDEX(Matches!$G$2:$G$201,MATCH($A1085&amp;"-2",Matches!$J$2:$J$201,0))="",INDEX(Matches!$H$2:$H$201,MATCH($A1085&amp;"-2",Matches!$J$2:$J$201,0))=""),"",IF(AND($C1085&lt;&gt;"",INDEX(Matches!$F$2:$F$201,MATCH($A1085&amp;"-2",Matches!$J$2:$J$201,0))&lt;&gt;"",$C1085&gt;=INDEX(Matches!$F$2:$F$201,MATCH($A1085&amp;"-2",Matches!$J$2:$J$201,0))),"",IF(AND(F1085=INDEX(Matches!$G$2:$G$201,MATCH($A1085&amp;"-2",Matches!$J$2:$J$201,0)),G1085=INDEX(Matches!$H$2:$H$201,MATCH($A1085&amp;"-2",Matches!$J$2:$J$201,0))),5,IF(SIGN(F1085-G1085)&lt;&gt;SIGN(INDEX(Matches!$G$2:$G$201,MATCH($A1085&amp;"-2",Matches!$J$2:$J$201,0))-INDEX(Matches!$H$2:$H$201,MATCH($A1085&amp;"-2",Matches!$J$2:$J$201,0))),0,IF(F1085-G1085=INDEX(Matches!$G$2:$G$201,MATCH($A1085&amp;"-2",Matches!$J$2:$J$201,0))-INDEX(Matches!$H$2:$H$201,MATCH($A1085&amp;"-2",Matches!$J$2:$J$201,0)),3,2))))),""))</f>
        <v/>
      </c>
      <c r="Z1085" s="12" t="str">
        <f aca="false">IF(OR($B1085="",H1085="",I1085=""),"",IFERROR(IF(OR(INDEX(Matches!$I$2:$I$201,MATCH($A1085&amp;"-3",Matches!$J$2:$J$201,0))="Void",INDEX(Matches!$G$2:$G$201,MATCH($A1085&amp;"-3",Matches!$J$2:$J$201,0))="",INDEX(Matches!$H$2:$H$201,MATCH($A1085&amp;"-3",Matches!$J$2:$J$201,0))=""),"",IF(AND($C1085&lt;&gt;"",INDEX(Matches!$F$2:$F$201,MATCH($A1085&amp;"-3",Matches!$J$2:$J$201,0))&lt;&gt;"",$C1085&gt;=INDEX(Matches!$F$2:$F$201,MATCH($A1085&amp;"-3",Matches!$J$2:$J$201,0))),"",IF(AND(H1085=INDEX(Matches!$G$2:$G$201,MATCH($A1085&amp;"-3",Matches!$J$2:$J$201,0)),I1085=INDEX(Matches!$H$2:$H$201,MATCH($A1085&amp;"-3",Matches!$J$2:$J$201,0))),5,IF(SIGN(H1085-I1085)&lt;&gt;SIGN(INDEX(Matches!$G$2:$G$201,MATCH($A1085&amp;"-3",Matches!$J$2:$J$201,0))-INDEX(Matches!$H$2:$H$201,MATCH($A1085&amp;"-3",Matches!$J$2:$J$201,0))),0,IF(H1085-I1085=INDEX(Matches!$G$2:$G$201,MATCH($A1085&amp;"-3",Matches!$J$2:$J$201,0))-INDEX(Matches!$H$2:$H$201,MATCH($A1085&amp;"-3",Matches!$J$2:$J$201,0)),3,2))))),""))</f>
        <v/>
      </c>
      <c r="AA1085" s="12" t="str">
        <f aca="false">IF(OR($B1085="",J1085="",K1085=""),"",IFERROR(IF(OR(INDEX(Matches!$I$2:$I$201,MATCH($A1085&amp;"-4",Matches!$J$2:$J$201,0))="Void",INDEX(Matches!$G$2:$G$201,MATCH($A1085&amp;"-4",Matches!$J$2:$J$201,0))="",INDEX(Matches!$H$2:$H$201,MATCH($A1085&amp;"-4",Matches!$J$2:$J$201,0))=""),"",IF(AND($C1085&lt;&gt;"",INDEX(Matches!$F$2:$F$201,MATCH($A1085&amp;"-4",Matches!$J$2:$J$201,0))&lt;&gt;"",$C1085&gt;=INDEX(Matches!$F$2:$F$201,MATCH($A1085&amp;"-4",Matches!$J$2:$J$201,0))),"",IF(AND(J1085=INDEX(Matches!$G$2:$G$201,MATCH($A1085&amp;"-4",Matches!$J$2:$J$201,0)),K1085=INDEX(Matches!$H$2:$H$201,MATCH($A1085&amp;"-4",Matches!$J$2:$J$201,0))),5,IF(SIGN(J1085-K1085)&lt;&gt;SIGN(INDEX(Matches!$G$2:$G$201,MATCH($A1085&amp;"-4",Matches!$J$2:$J$201,0))-INDEX(Matches!$H$2:$H$201,MATCH($A1085&amp;"-4",Matches!$J$2:$J$201,0))),0,IF(J1085-K1085=INDEX(Matches!$G$2:$G$201,MATCH($A1085&amp;"-4",Matches!$J$2:$J$201,0))-INDEX(Matches!$H$2:$H$201,MATCH($A1085&amp;"-4",Matches!$J$2:$J$201,0)),3,2))))),""))</f>
        <v/>
      </c>
      <c r="AB1085" s="12" t="str">
        <f aca="false">IF(OR($B1085="",L1085="",M1085=""),"",IFERROR(IF(OR(INDEX(Matches!$I$2:$I$201,MATCH($A1085&amp;"-5",Matches!$J$2:$J$201,0))="Void",INDEX(Matches!$G$2:$G$201,MATCH($A1085&amp;"-5",Matches!$J$2:$J$201,0))="",INDEX(Matches!$H$2:$H$201,MATCH($A1085&amp;"-5",Matches!$J$2:$J$201,0))=""),"",IF(AND($C1085&lt;&gt;"",INDEX(Matches!$F$2:$F$201,MATCH($A1085&amp;"-5",Matches!$J$2:$J$201,0))&lt;&gt;"",$C1085&gt;=INDEX(Matches!$F$2:$F$201,MATCH($A1085&amp;"-5",Matches!$J$2:$J$201,0))),"",IF(AND(L1085=INDEX(Matches!$G$2:$G$201,MATCH($A1085&amp;"-5",Matches!$J$2:$J$201,0)),M1085=INDEX(Matches!$H$2:$H$201,MATCH($A1085&amp;"-5",Matches!$J$2:$J$201,0))),5,IF(SIGN(L1085-M1085)&lt;&gt;SIGN(INDEX(Matches!$G$2:$G$201,MATCH($A1085&amp;"-5",Matches!$J$2:$J$201,0))-INDEX(Matches!$H$2:$H$201,MATCH($A1085&amp;"-5",Matches!$J$2:$J$201,0))),0,IF(L1085-M1085=INDEX(Matches!$G$2:$G$201,MATCH($A1085&amp;"-5",Matches!$J$2:$J$201,0))-INDEX(Matches!$H$2:$H$201,MATCH($A1085&amp;"-5",Matches!$J$2:$J$201,0)),3,2))))),""))</f>
        <v/>
      </c>
      <c r="AC1085" s="12" t="str">
        <f aca="false">IF(OR($B1085="",N1085="",O1085=""),"",IFERROR(IF(OR(INDEX(Matches!$I$2:$I$201,MATCH($A1085&amp;"-6",Matches!$J$2:$J$201,0))="Void",INDEX(Matches!$G$2:$G$201,MATCH($A1085&amp;"-6",Matches!$J$2:$J$201,0))="",INDEX(Matches!$H$2:$H$201,MATCH($A1085&amp;"-6",Matches!$J$2:$J$201,0))=""),"",IF(AND($C1085&lt;&gt;"",INDEX(Matches!$F$2:$F$201,MATCH($A1085&amp;"-6",Matches!$J$2:$J$201,0))&lt;&gt;"",$C1085&gt;=INDEX(Matches!$F$2:$F$201,MATCH($A1085&amp;"-6",Matches!$J$2:$J$201,0))),"",IF(AND(N1085=INDEX(Matches!$G$2:$G$201,MATCH($A1085&amp;"-6",Matches!$J$2:$J$201,0)),O1085=INDEX(Matches!$H$2:$H$201,MATCH($A1085&amp;"-6",Matches!$J$2:$J$201,0))),5,IF(SIGN(N1085-O1085)&lt;&gt;SIGN(INDEX(Matches!$G$2:$G$201,MATCH($A1085&amp;"-6",Matches!$J$2:$J$201,0))-INDEX(Matches!$H$2:$H$201,MATCH($A1085&amp;"-6",Matches!$J$2:$J$201,0))),0,IF(N1085-O1085=INDEX(Matches!$G$2:$G$201,MATCH($A1085&amp;"-6",Matches!$J$2:$J$201,0))-INDEX(Matches!$H$2:$H$201,MATCH($A1085&amp;"-6",Matches!$J$2:$J$201,0)),3,2))))),""))</f>
        <v/>
      </c>
      <c r="AD1085" s="12" t="str">
        <f aca="false">IF(OR($B1085="",P1085="",Q1085=""),"",IFERROR(IF(OR(INDEX(Matches!$I$2:$I$201,MATCH($A1085&amp;"-7",Matches!$J$2:$J$201,0))="Void",INDEX(Matches!$G$2:$G$201,MATCH($A1085&amp;"-7",Matches!$J$2:$J$201,0))="",INDEX(Matches!$H$2:$H$201,MATCH($A1085&amp;"-7",Matches!$J$2:$J$201,0))=""),"",IF(AND($C1085&lt;&gt;"",INDEX(Matches!$F$2:$F$201,MATCH($A1085&amp;"-7",Matches!$J$2:$J$201,0))&lt;&gt;"",$C1085&gt;=INDEX(Matches!$F$2:$F$201,MATCH($A1085&amp;"-7",Matches!$J$2:$J$201,0))),"",IF(AND(P1085=INDEX(Matches!$G$2:$G$201,MATCH($A1085&amp;"-7",Matches!$J$2:$J$201,0)),Q1085=INDEX(Matches!$H$2:$H$201,MATCH($A1085&amp;"-7",Matches!$J$2:$J$201,0))),5,IF(SIGN(P1085-Q1085)&lt;&gt;SIGN(INDEX(Matches!$G$2:$G$201,MATCH($A1085&amp;"-7",Matches!$J$2:$J$201,0))-INDEX(Matches!$H$2:$H$201,MATCH($A1085&amp;"-7",Matches!$J$2:$J$201,0))),0,IF(P1085-Q1085=INDEX(Matches!$G$2:$G$201,MATCH($A1085&amp;"-7",Matches!$J$2:$J$201,0))-INDEX(Matches!$H$2:$H$201,MATCH($A1085&amp;"-7",Matches!$J$2:$J$201,0)),3,2))))),""))</f>
        <v/>
      </c>
      <c r="AE1085" s="12" t="str">
        <f aca="false">IF(OR($B1085="",R1085="",S1085=""),"",IFERROR(IF(OR(INDEX(Matches!$I$2:$I$201,MATCH($A1085&amp;"-8",Matches!$J$2:$J$201,0))="Void",INDEX(Matches!$G$2:$G$201,MATCH($A1085&amp;"-8",Matches!$J$2:$J$201,0))="",INDEX(Matches!$H$2:$H$201,MATCH($A1085&amp;"-8",Matches!$J$2:$J$201,0))=""),"",IF(AND($C1085&lt;&gt;"",INDEX(Matches!$F$2:$F$201,MATCH($A1085&amp;"-8",Matches!$J$2:$J$201,0))&lt;&gt;"",$C1085&gt;=INDEX(Matches!$F$2:$F$201,MATCH($A1085&amp;"-8",Matches!$J$2:$J$201,0))),"",IF(AND(R1085=INDEX(Matches!$G$2:$G$201,MATCH($A1085&amp;"-8",Matches!$J$2:$J$201,0)),S1085=INDEX(Matches!$H$2:$H$201,MATCH($A1085&amp;"-8",Matches!$J$2:$J$201,0))),5,IF(SIGN(R1085-S1085)&lt;&gt;SIGN(INDEX(Matches!$G$2:$G$201,MATCH($A1085&amp;"-8",Matches!$J$2:$J$201,0))-INDEX(Matches!$H$2:$H$201,MATCH($A1085&amp;"-8",Matches!$J$2:$J$201,0))),0,IF(R1085-S1085=INDEX(Matches!$G$2:$G$201,MATCH($A1085&amp;"-8",Matches!$J$2:$J$201,0))-INDEX(Matches!$H$2:$H$201,MATCH($A1085&amp;"-8",Matches!$J$2:$J$201,0)),3,2))))),""))</f>
        <v/>
      </c>
      <c r="AF1085" s="12" t="str">
        <f aca="false">IF(OR($B1085="",T1085="",U1085=""),"",IFERROR(IF(OR(INDEX(Matches!$I$2:$I$201,MATCH($A1085&amp;"-9",Matches!$J$2:$J$201,0))="Void",INDEX(Matches!$G$2:$G$201,MATCH($A1085&amp;"-9",Matches!$J$2:$J$201,0))="",INDEX(Matches!$H$2:$H$201,MATCH($A1085&amp;"-9",Matches!$J$2:$J$201,0))=""),"",IF(AND($C1085&lt;&gt;"",INDEX(Matches!$F$2:$F$201,MATCH($A1085&amp;"-9",Matches!$J$2:$J$201,0))&lt;&gt;"",$C1085&gt;=INDEX(Matches!$F$2:$F$201,MATCH($A1085&amp;"-9",Matches!$J$2:$J$201,0))),"",IF(AND(T1085=INDEX(Matches!$G$2:$G$201,MATCH($A1085&amp;"-9",Matches!$J$2:$J$201,0)),U1085=INDEX(Matches!$H$2:$H$201,MATCH($A1085&amp;"-9",Matches!$J$2:$J$201,0))),5,IF(SIGN(T1085-U1085)&lt;&gt;SIGN(INDEX(Matches!$G$2:$G$201,MATCH($A1085&amp;"-9",Matches!$J$2:$J$201,0))-INDEX(Matches!$H$2:$H$201,MATCH($A1085&amp;"-9",Matches!$J$2:$J$201,0))),0,IF(T1085-U1085=INDEX(Matches!$G$2:$G$201,MATCH($A1085&amp;"-9",Matches!$J$2:$J$201,0))-INDEX(Matches!$H$2:$H$201,MATCH($A1085&amp;"-9",Matches!$J$2:$J$201,0)),3,2))))),""))</f>
        <v/>
      </c>
      <c r="AG1085" s="12" t="str">
        <f aca="false">IF(OR($B1085="",V1085="",W1085=""),"",IFERROR(IF(OR(INDEX(Matches!$I$2:$I$201,MATCH($A1085&amp;"-10",Matches!$J$2:$J$201,0))="Void",INDEX(Matches!$G$2:$G$201,MATCH($A1085&amp;"-10",Matches!$J$2:$J$201,0))="",INDEX(Matches!$H$2:$H$201,MATCH($A1085&amp;"-10",Matches!$J$2:$J$201,0))=""),"",IF(AND($C1085&lt;&gt;"",INDEX(Matches!$F$2:$F$201,MATCH($A1085&amp;"-10",Matches!$J$2:$J$201,0))&lt;&gt;"",$C1085&gt;=INDEX(Matches!$F$2:$F$201,MATCH($A1085&amp;"-10",Matches!$J$2:$J$201,0))),"",IF(AND(V1085=INDEX(Matches!$G$2:$G$201,MATCH($A1085&amp;"-10",Matches!$J$2:$J$201,0)),W1085=INDEX(Matches!$H$2:$H$201,MATCH($A1085&amp;"-10",Matches!$J$2:$J$201,0))),5,IF(SIGN(V1085-W1085)&lt;&gt;SIGN(INDEX(Matches!$G$2:$G$201,MATCH($A1085&amp;"-10",Matches!$J$2:$J$201,0))-INDEX(Matches!$H$2:$H$201,MATCH($A1085&amp;"-10",Matches!$J$2:$J$201,0))),0,IF(V1085-W1085=INDEX(Matches!$G$2:$G$201,MATCH($A1085&amp;"-10",Matches!$J$2:$J$201,0))-INDEX(Matches!$H$2:$H$201,MATCH($A1085&amp;"-10",Matches!$J$2:$J$201,0)),3,2))))),""))</f>
        <v/>
      </c>
      <c r="AH1085" s="13" t="str">
        <f aca="false">IF($B1085="","",SUM(X1085:AG1085))</f>
        <v/>
      </c>
      <c r="AI1085" s="12" t="str">
        <f aca="false">IF($B1085="","",COUNTIF(X1085:AG1085,5))</f>
        <v/>
      </c>
      <c r="AJ1085" s="12" t="str">
        <f aca="false">IF($B1085="","",COUNTIF(X1085:AG1085,"&gt;=2"))</f>
        <v/>
      </c>
      <c r="AK1085" s="12" t="str">
        <f aca="false">IF($B1085="","",COUNT(X1085:AG1085))</f>
        <v/>
      </c>
    </row>
    <row r="1086" customFormat="false" ht="15" hidden="false" customHeight="false" outlineLevel="0" collapsed="false">
      <c r="A1086" s="7"/>
      <c r="B1086" s="7"/>
      <c r="C1086" s="11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12" t="str">
        <f aca="false">IF(OR($B1086="",D1086="",E1086=""),"",IFERROR(IF(OR(INDEX(Matches!$I$2:$I$201,MATCH($A1086&amp;"-1",Matches!$J$2:$J$201,0))="Void",INDEX(Matches!$G$2:$G$201,MATCH($A1086&amp;"-1",Matches!$J$2:$J$201,0))="",INDEX(Matches!$H$2:$H$201,MATCH($A1086&amp;"-1",Matches!$J$2:$J$201,0))=""),"",IF(AND($C1086&lt;&gt;"",INDEX(Matches!$F$2:$F$201,MATCH($A1086&amp;"-1",Matches!$J$2:$J$201,0))&lt;&gt;"",$C1086&gt;=INDEX(Matches!$F$2:$F$201,MATCH($A1086&amp;"-1",Matches!$J$2:$J$201,0))),"",IF(AND(D1086=INDEX(Matches!$G$2:$G$201,MATCH($A1086&amp;"-1",Matches!$J$2:$J$201,0)),E1086=INDEX(Matches!$H$2:$H$201,MATCH($A1086&amp;"-1",Matches!$J$2:$J$201,0))),5,IF(SIGN(D1086-E1086)&lt;&gt;SIGN(INDEX(Matches!$G$2:$G$201,MATCH($A1086&amp;"-1",Matches!$J$2:$J$201,0))-INDEX(Matches!$H$2:$H$201,MATCH($A1086&amp;"-1",Matches!$J$2:$J$201,0))),0,IF(D1086-E1086=INDEX(Matches!$G$2:$G$201,MATCH($A1086&amp;"-1",Matches!$J$2:$J$201,0))-INDEX(Matches!$H$2:$H$201,MATCH($A1086&amp;"-1",Matches!$J$2:$J$201,0)),3,2))))),""))</f>
        <v/>
      </c>
      <c r="Y1086" s="12" t="str">
        <f aca="false">IF(OR($B1086="",F1086="",G1086=""),"",IFERROR(IF(OR(INDEX(Matches!$I$2:$I$201,MATCH($A1086&amp;"-2",Matches!$J$2:$J$201,0))="Void",INDEX(Matches!$G$2:$G$201,MATCH($A1086&amp;"-2",Matches!$J$2:$J$201,0))="",INDEX(Matches!$H$2:$H$201,MATCH($A1086&amp;"-2",Matches!$J$2:$J$201,0))=""),"",IF(AND($C1086&lt;&gt;"",INDEX(Matches!$F$2:$F$201,MATCH($A1086&amp;"-2",Matches!$J$2:$J$201,0))&lt;&gt;"",$C1086&gt;=INDEX(Matches!$F$2:$F$201,MATCH($A1086&amp;"-2",Matches!$J$2:$J$201,0))),"",IF(AND(F1086=INDEX(Matches!$G$2:$G$201,MATCH($A1086&amp;"-2",Matches!$J$2:$J$201,0)),G1086=INDEX(Matches!$H$2:$H$201,MATCH($A1086&amp;"-2",Matches!$J$2:$J$201,0))),5,IF(SIGN(F1086-G1086)&lt;&gt;SIGN(INDEX(Matches!$G$2:$G$201,MATCH($A1086&amp;"-2",Matches!$J$2:$J$201,0))-INDEX(Matches!$H$2:$H$201,MATCH($A1086&amp;"-2",Matches!$J$2:$J$201,0))),0,IF(F1086-G1086=INDEX(Matches!$G$2:$G$201,MATCH($A1086&amp;"-2",Matches!$J$2:$J$201,0))-INDEX(Matches!$H$2:$H$201,MATCH($A1086&amp;"-2",Matches!$J$2:$J$201,0)),3,2))))),""))</f>
        <v/>
      </c>
      <c r="Z1086" s="12" t="str">
        <f aca="false">IF(OR($B1086="",H1086="",I1086=""),"",IFERROR(IF(OR(INDEX(Matches!$I$2:$I$201,MATCH($A1086&amp;"-3",Matches!$J$2:$J$201,0))="Void",INDEX(Matches!$G$2:$G$201,MATCH($A1086&amp;"-3",Matches!$J$2:$J$201,0))="",INDEX(Matches!$H$2:$H$201,MATCH($A1086&amp;"-3",Matches!$J$2:$J$201,0))=""),"",IF(AND($C1086&lt;&gt;"",INDEX(Matches!$F$2:$F$201,MATCH($A1086&amp;"-3",Matches!$J$2:$J$201,0))&lt;&gt;"",$C1086&gt;=INDEX(Matches!$F$2:$F$201,MATCH($A1086&amp;"-3",Matches!$J$2:$J$201,0))),"",IF(AND(H1086=INDEX(Matches!$G$2:$G$201,MATCH($A1086&amp;"-3",Matches!$J$2:$J$201,0)),I1086=INDEX(Matches!$H$2:$H$201,MATCH($A1086&amp;"-3",Matches!$J$2:$J$201,0))),5,IF(SIGN(H1086-I1086)&lt;&gt;SIGN(INDEX(Matches!$G$2:$G$201,MATCH($A1086&amp;"-3",Matches!$J$2:$J$201,0))-INDEX(Matches!$H$2:$H$201,MATCH($A1086&amp;"-3",Matches!$J$2:$J$201,0))),0,IF(H1086-I1086=INDEX(Matches!$G$2:$G$201,MATCH($A1086&amp;"-3",Matches!$J$2:$J$201,0))-INDEX(Matches!$H$2:$H$201,MATCH($A1086&amp;"-3",Matches!$J$2:$J$201,0)),3,2))))),""))</f>
        <v/>
      </c>
      <c r="AA1086" s="12" t="str">
        <f aca="false">IF(OR($B1086="",J1086="",K1086=""),"",IFERROR(IF(OR(INDEX(Matches!$I$2:$I$201,MATCH($A1086&amp;"-4",Matches!$J$2:$J$201,0))="Void",INDEX(Matches!$G$2:$G$201,MATCH($A1086&amp;"-4",Matches!$J$2:$J$201,0))="",INDEX(Matches!$H$2:$H$201,MATCH($A1086&amp;"-4",Matches!$J$2:$J$201,0))=""),"",IF(AND($C1086&lt;&gt;"",INDEX(Matches!$F$2:$F$201,MATCH($A1086&amp;"-4",Matches!$J$2:$J$201,0))&lt;&gt;"",$C1086&gt;=INDEX(Matches!$F$2:$F$201,MATCH($A1086&amp;"-4",Matches!$J$2:$J$201,0))),"",IF(AND(J1086=INDEX(Matches!$G$2:$G$201,MATCH($A1086&amp;"-4",Matches!$J$2:$J$201,0)),K1086=INDEX(Matches!$H$2:$H$201,MATCH($A1086&amp;"-4",Matches!$J$2:$J$201,0))),5,IF(SIGN(J1086-K1086)&lt;&gt;SIGN(INDEX(Matches!$G$2:$G$201,MATCH($A1086&amp;"-4",Matches!$J$2:$J$201,0))-INDEX(Matches!$H$2:$H$201,MATCH($A1086&amp;"-4",Matches!$J$2:$J$201,0))),0,IF(J1086-K1086=INDEX(Matches!$G$2:$G$201,MATCH($A1086&amp;"-4",Matches!$J$2:$J$201,0))-INDEX(Matches!$H$2:$H$201,MATCH($A1086&amp;"-4",Matches!$J$2:$J$201,0)),3,2))))),""))</f>
        <v/>
      </c>
      <c r="AB1086" s="12" t="str">
        <f aca="false">IF(OR($B1086="",L1086="",M1086=""),"",IFERROR(IF(OR(INDEX(Matches!$I$2:$I$201,MATCH($A1086&amp;"-5",Matches!$J$2:$J$201,0))="Void",INDEX(Matches!$G$2:$G$201,MATCH($A1086&amp;"-5",Matches!$J$2:$J$201,0))="",INDEX(Matches!$H$2:$H$201,MATCH($A1086&amp;"-5",Matches!$J$2:$J$201,0))=""),"",IF(AND($C1086&lt;&gt;"",INDEX(Matches!$F$2:$F$201,MATCH($A1086&amp;"-5",Matches!$J$2:$J$201,0))&lt;&gt;"",$C1086&gt;=INDEX(Matches!$F$2:$F$201,MATCH($A1086&amp;"-5",Matches!$J$2:$J$201,0))),"",IF(AND(L1086=INDEX(Matches!$G$2:$G$201,MATCH($A1086&amp;"-5",Matches!$J$2:$J$201,0)),M1086=INDEX(Matches!$H$2:$H$201,MATCH($A1086&amp;"-5",Matches!$J$2:$J$201,0))),5,IF(SIGN(L1086-M1086)&lt;&gt;SIGN(INDEX(Matches!$G$2:$G$201,MATCH($A1086&amp;"-5",Matches!$J$2:$J$201,0))-INDEX(Matches!$H$2:$H$201,MATCH($A1086&amp;"-5",Matches!$J$2:$J$201,0))),0,IF(L1086-M1086=INDEX(Matches!$G$2:$G$201,MATCH($A1086&amp;"-5",Matches!$J$2:$J$201,0))-INDEX(Matches!$H$2:$H$201,MATCH($A1086&amp;"-5",Matches!$J$2:$J$201,0)),3,2))))),""))</f>
        <v/>
      </c>
      <c r="AC1086" s="12" t="str">
        <f aca="false">IF(OR($B1086="",N1086="",O1086=""),"",IFERROR(IF(OR(INDEX(Matches!$I$2:$I$201,MATCH($A1086&amp;"-6",Matches!$J$2:$J$201,0))="Void",INDEX(Matches!$G$2:$G$201,MATCH($A1086&amp;"-6",Matches!$J$2:$J$201,0))="",INDEX(Matches!$H$2:$H$201,MATCH($A1086&amp;"-6",Matches!$J$2:$J$201,0))=""),"",IF(AND($C1086&lt;&gt;"",INDEX(Matches!$F$2:$F$201,MATCH($A1086&amp;"-6",Matches!$J$2:$J$201,0))&lt;&gt;"",$C1086&gt;=INDEX(Matches!$F$2:$F$201,MATCH($A1086&amp;"-6",Matches!$J$2:$J$201,0))),"",IF(AND(N1086=INDEX(Matches!$G$2:$G$201,MATCH($A1086&amp;"-6",Matches!$J$2:$J$201,0)),O1086=INDEX(Matches!$H$2:$H$201,MATCH($A1086&amp;"-6",Matches!$J$2:$J$201,0))),5,IF(SIGN(N1086-O1086)&lt;&gt;SIGN(INDEX(Matches!$G$2:$G$201,MATCH($A1086&amp;"-6",Matches!$J$2:$J$201,0))-INDEX(Matches!$H$2:$H$201,MATCH($A1086&amp;"-6",Matches!$J$2:$J$201,0))),0,IF(N1086-O1086=INDEX(Matches!$G$2:$G$201,MATCH($A1086&amp;"-6",Matches!$J$2:$J$201,0))-INDEX(Matches!$H$2:$H$201,MATCH($A1086&amp;"-6",Matches!$J$2:$J$201,0)),3,2))))),""))</f>
        <v/>
      </c>
      <c r="AD1086" s="12" t="str">
        <f aca="false">IF(OR($B1086="",P1086="",Q1086=""),"",IFERROR(IF(OR(INDEX(Matches!$I$2:$I$201,MATCH($A1086&amp;"-7",Matches!$J$2:$J$201,0))="Void",INDEX(Matches!$G$2:$G$201,MATCH($A1086&amp;"-7",Matches!$J$2:$J$201,0))="",INDEX(Matches!$H$2:$H$201,MATCH($A1086&amp;"-7",Matches!$J$2:$J$201,0))=""),"",IF(AND($C1086&lt;&gt;"",INDEX(Matches!$F$2:$F$201,MATCH($A1086&amp;"-7",Matches!$J$2:$J$201,0))&lt;&gt;"",$C1086&gt;=INDEX(Matches!$F$2:$F$201,MATCH($A1086&amp;"-7",Matches!$J$2:$J$201,0))),"",IF(AND(P1086=INDEX(Matches!$G$2:$G$201,MATCH($A1086&amp;"-7",Matches!$J$2:$J$201,0)),Q1086=INDEX(Matches!$H$2:$H$201,MATCH($A1086&amp;"-7",Matches!$J$2:$J$201,0))),5,IF(SIGN(P1086-Q1086)&lt;&gt;SIGN(INDEX(Matches!$G$2:$G$201,MATCH($A1086&amp;"-7",Matches!$J$2:$J$201,0))-INDEX(Matches!$H$2:$H$201,MATCH($A1086&amp;"-7",Matches!$J$2:$J$201,0))),0,IF(P1086-Q1086=INDEX(Matches!$G$2:$G$201,MATCH($A1086&amp;"-7",Matches!$J$2:$J$201,0))-INDEX(Matches!$H$2:$H$201,MATCH($A1086&amp;"-7",Matches!$J$2:$J$201,0)),3,2))))),""))</f>
        <v/>
      </c>
      <c r="AE1086" s="12" t="str">
        <f aca="false">IF(OR($B1086="",R1086="",S1086=""),"",IFERROR(IF(OR(INDEX(Matches!$I$2:$I$201,MATCH($A1086&amp;"-8",Matches!$J$2:$J$201,0))="Void",INDEX(Matches!$G$2:$G$201,MATCH($A1086&amp;"-8",Matches!$J$2:$J$201,0))="",INDEX(Matches!$H$2:$H$201,MATCH($A1086&amp;"-8",Matches!$J$2:$J$201,0))=""),"",IF(AND($C1086&lt;&gt;"",INDEX(Matches!$F$2:$F$201,MATCH($A1086&amp;"-8",Matches!$J$2:$J$201,0))&lt;&gt;"",$C1086&gt;=INDEX(Matches!$F$2:$F$201,MATCH($A1086&amp;"-8",Matches!$J$2:$J$201,0))),"",IF(AND(R1086=INDEX(Matches!$G$2:$G$201,MATCH($A1086&amp;"-8",Matches!$J$2:$J$201,0)),S1086=INDEX(Matches!$H$2:$H$201,MATCH($A1086&amp;"-8",Matches!$J$2:$J$201,0))),5,IF(SIGN(R1086-S1086)&lt;&gt;SIGN(INDEX(Matches!$G$2:$G$201,MATCH($A1086&amp;"-8",Matches!$J$2:$J$201,0))-INDEX(Matches!$H$2:$H$201,MATCH($A1086&amp;"-8",Matches!$J$2:$J$201,0))),0,IF(R1086-S1086=INDEX(Matches!$G$2:$G$201,MATCH($A1086&amp;"-8",Matches!$J$2:$J$201,0))-INDEX(Matches!$H$2:$H$201,MATCH($A1086&amp;"-8",Matches!$J$2:$J$201,0)),3,2))))),""))</f>
        <v/>
      </c>
      <c r="AF1086" s="12" t="str">
        <f aca="false">IF(OR($B1086="",T1086="",U1086=""),"",IFERROR(IF(OR(INDEX(Matches!$I$2:$I$201,MATCH($A1086&amp;"-9",Matches!$J$2:$J$201,0))="Void",INDEX(Matches!$G$2:$G$201,MATCH($A1086&amp;"-9",Matches!$J$2:$J$201,0))="",INDEX(Matches!$H$2:$H$201,MATCH($A1086&amp;"-9",Matches!$J$2:$J$201,0))=""),"",IF(AND($C1086&lt;&gt;"",INDEX(Matches!$F$2:$F$201,MATCH($A1086&amp;"-9",Matches!$J$2:$J$201,0))&lt;&gt;"",$C1086&gt;=INDEX(Matches!$F$2:$F$201,MATCH($A1086&amp;"-9",Matches!$J$2:$J$201,0))),"",IF(AND(T1086=INDEX(Matches!$G$2:$G$201,MATCH($A1086&amp;"-9",Matches!$J$2:$J$201,0)),U1086=INDEX(Matches!$H$2:$H$201,MATCH($A1086&amp;"-9",Matches!$J$2:$J$201,0))),5,IF(SIGN(T1086-U1086)&lt;&gt;SIGN(INDEX(Matches!$G$2:$G$201,MATCH($A1086&amp;"-9",Matches!$J$2:$J$201,0))-INDEX(Matches!$H$2:$H$201,MATCH($A1086&amp;"-9",Matches!$J$2:$J$201,0))),0,IF(T1086-U1086=INDEX(Matches!$G$2:$G$201,MATCH($A1086&amp;"-9",Matches!$J$2:$J$201,0))-INDEX(Matches!$H$2:$H$201,MATCH($A1086&amp;"-9",Matches!$J$2:$J$201,0)),3,2))))),""))</f>
        <v/>
      </c>
      <c r="AG1086" s="12" t="str">
        <f aca="false">IF(OR($B1086="",V1086="",W1086=""),"",IFERROR(IF(OR(INDEX(Matches!$I$2:$I$201,MATCH($A1086&amp;"-10",Matches!$J$2:$J$201,0))="Void",INDEX(Matches!$G$2:$G$201,MATCH($A1086&amp;"-10",Matches!$J$2:$J$201,0))="",INDEX(Matches!$H$2:$H$201,MATCH($A1086&amp;"-10",Matches!$J$2:$J$201,0))=""),"",IF(AND($C1086&lt;&gt;"",INDEX(Matches!$F$2:$F$201,MATCH($A1086&amp;"-10",Matches!$J$2:$J$201,0))&lt;&gt;"",$C1086&gt;=INDEX(Matches!$F$2:$F$201,MATCH($A1086&amp;"-10",Matches!$J$2:$J$201,0))),"",IF(AND(V1086=INDEX(Matches!$G$2:$G$201,MATCH($A1086&amp;"-10",Matches!$J$2:$J$201,0)),W1086=INDEX(Matches!$H$2:$H$201,MATCH($A1086&amp;"-10",Matches!$J$2:$J$201,0))),5,IF(SIGN(V1086-W1086)&lt;&gt;SIGN(INDEX(Matches!$G$2:$G$201,MATCH($A1086&amp;"-10",Matches!$J$2:$J$201,0))-INDEX(Matches!$H$2:$H$201,MATCH($A1086&amp;"-10",Matches!$J$2:$J$201,0))),0,IF(V1086-W1086=INDEX(Matches!$G$2:$G$201,MATCH($A1086&amp;"-10",Matches!$J$2:$J$201,0))-INDEX(Matches!$H$2:$H$201,MATCH($A1086&amp;"-10",Matches!$J$2:$J$201,0)),3,2))))),""))</f>
        <v/>
      </c>
      <c r="AH1086" s="13" t="str">
        <f aca="false">IF($B1086="","",SUM(X1086:AG1086))</f>
        <v/>
      </c>
      <c r="AI1086" s="12" t="str">
        <f aca="false">IF($B1086="","",COUNTIF(X1086:AG1086,5))</f>
        <v/>
      </c>
      <c r="AJ1086" s="12" t="str">
        <f aca="false">IF($B1086="","",COUNTIF(X1086:AG1086,"&gt;=2"))</f>
        <v/>
      </c>
      <c r="AK1086" s="12" t="str">
        <f aca="false">IF($B1086="","",COUNT(X1086:AG1086))</f>
        <v/>
      </c>
    </row>
    <row r="1087" customFormat="false" ht="15" hidden="false" customHeight="false" outlineLevel="0" collapsed="false">
      <c r="A1087" s="7"/>
      <c r="B1087" s="7"/>
      <c r="C1087" s="11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12" t="str">
        <f aca="false">IF(OR($B1087="",D1087="",E1087=""),"",IFERROR(IF(OR(INDEX(Matches!$I$2:$I$201,MATCH($A1087&amp;"-1",Matches!$J$2:$J$201,0))="Void",INDEX(Matches!$G$2:$G$201,MATCH($A1087&amp;"-1",Matches!$J$2:$J$201,0))="",INDEX(Matches!$H$2:$H$201,MATCH($A1087&amp;"-1",Matches!$J$2:$J$201,0))=""),"",IF(AND($C1087&lt;&gt;"",INDEX(Matches!$F$2:$F$201,MATCH($A1087&amp;"-1",Matches!$J$2:$J$201,0))&lt;&gt;"",$C1087&gt;=INDEX(Matches!$F$2:$F$201,MATCH($A1087&amp;"-1",Matches!$J$2:$J$201,0))),"",IF(AND(D1087=INDEX(Matches!$G$2:$G$201,MATCH($A1087&amp;"-1",Matches!$J$2:$J$201,0)),E1087=INDEX(Matches!$H$2:$H$201,MATCH($A1087&amp;"-1",Matches!$J$2:$J$201,0))),5,IF(SIGN(D1087-E1087)&lt;&gt;SIGN(INDEX(Matches!$G$2:$G$201,MATCH($A1087&amp;"-1",Matches!$J$2:$J$201,0))-INDEX(Matches!$H$2:$H$201,MATCH($A1087&amp;"-1",Matches!$J$2:$J$201,0))),0,IF(D1087-E1087=INDEX(Matches!$G$2:$G$201,MATCH($A1087&amp;"-1",Matches!$J$2:$J$201,0))-INDEX(Matches!$H$2:$H$201,MATCH($A1087&amp;"-1",Matches!$J$2:$J$201,0)),3,2))))),""))</f>
        <v/>
      </c>
      <c r="Y1087" s="12" t="str">
        <f aca="false">IF(OR($B1087="",F1087="",G1087=""),"",IFERROR(IF(OR(INDEX(Matches!$I$2:$I$201,MATCH($A1087&amp;"-2",Matches!$J$2:$J$201,0))="Void",INDEX(Matches!$G$2:$G$201,MATCH($A1087&amp;"-2",Matches!$J$2:$J$201,0))="",INDEX(Matches!$H$2:$H$201,MATCH($A1087&amp;"-2",Matches!$J$2:$J$201,0))=""),"",IF(AND($C1087&lt;&gt;"",INDEX(Matches!$F$2:$F$201,MATCH($A1087&amp;"-2",Matches!$J$2:$J$201,0))&lt;&gt;"",$C1087&gt;=INDEX(Matches!$F$2:$F$201,MATCH($A1087&amp;"-2",Matches!$J$2:$J$201,0))),"",IF(AND(F1087=INDEX(Matches!$G$2:$G$201,MATCH($A1087&amp;"-2",Matches!$J$2:$J$201,0)),G1087=INDEX(Matches!$H$2:$H$201,MATCH($A1087&amp;"-2",Matches!$J$2:$J$201,0))),5,IF(SIGN(F1087-G1087)&lt;&gt;SIGN(INDEX(Matches!$G$2:$G$201,MATCH($A1087&amp;"-2",Matches!$J$2:$J$201,0))-INDEX(Matches!$H$2:$H$201,MATCH($A1087&amp;"-2",Matches!$J$2:$J$201,0))),0,IF(F1087-G1087=INDEX(Matches!$G$2:$G$201,MATCH($A1087&amp;"-2",Matches!$J$2:$J$201,0))-INDEX(Matches!$H$2:$H$201,MATCH($A1087&amp;"-2",Matches!$J$2:$J$201,0)),3,2))))),""))</f>
        <v/>
      </c>
      <c r="Z1087" s="12" t="str">
        <f aca="false">IF(OR($B1087="",H1087="",I1087=""),"",IFERROR(IF(OR(INDEX(Matches!$I$2:$I$201,MATCH($A1087&amp;"-3",Matches!$J$2:$J$201,0))="Void",INDEX(Matches!$G$2:$G$201,MATCH($A1087&amp;"-3",Matches!$J$2:$J$201,0))="",INDEX(Matches!$H$2:$H$201,MATCH($A1087&amp;"-3",Matches!$J$2:$J$201,0))=""),"",IF(AND($C1087&lt;&gt;"",INDEX(Matches!$F$2:$F$201,MATCH($A1087&amp;"-3",Matches!$J$2:$J$201,0))&lt;&gt;"",$C1087&gt;=INDEX(Matches!$F$2:$F$201,MATCH($A1087&amp;"-3",Matches!$J$2:$J$201,0))),"",IF(AND(H1087=INDEX(Matches!$G$2:$G$201,MATCH($A1087&amp;"-3",Matches!$J$2:$J$201,0)),I1087=INDEX(Matches!$H$2:$H$201,MATCH($A1087&amp;"-3",Matches!$J$2:$J$201,0))),5,IF(SIGN(H1087-I1087)&lt;&gt;SIGN(INDEX(Matches!$G$2:$G$201,MATCH($A1087&amp;"-3",Matches!$J$2:$J$201,0))-INDEX(Matches!$H$2:$H$201,MATCH($A1087&amp;"-3",Matches!$J$2:$J$201,0))),0,IF(H1087-I1087=INDEX(Matches!$G$2:$G$201,MATCH($A1087&amp;"-3",Matches!$J$2:$J$201,0))-INDEX(Matches!$H$2:$H$201,MATCH($A1087&amp;"-3",Matches!$J$2:$J$201,0)),3,2))))),""))</f>
        <v/>
      </c>
      <c r="AA1087" s="12" t="str">
        <f aca="false">IF(OR($B1087="",J1087="",K1087=""),"",IFERROR(IF(OR(INDEX(Matches!$I$2:$I$201,MATCH($A1087&amp;"-4",Matches!$J$2:$J$201,0))="Void",INDEX(Matches!$G$2:$G$201,MATCH($A1087&amp;"-4",Matches!$J$2:$J$201,0))="",INDEX(Matches!$H$2:$H$201,MATCH($A1087&amp;"-4",Matches!$J$2:$J$201,0))=""),"",IF(AND($C1087&lt;&gt;"",INDEX(Matches!$F$2:$F$201,MATCH($A1087&amp;"-4",Matches!$J$2:$J$201,0))&lt;&gt;"",$C1087&gt;=INDEX(Matches!$F$2:$F$201,MATCH($A1087&amp;"-4",Matches!$J$2:$J$201,0))),"",IF(AND(J1087=INDEX(Matches!$G$2:$G$201,MATCH($A1087&amp;"-4",Matches!$J$2:$J$201,0)),K1087=INDEX(Matches!$H$2:$H$201,MATCH($A1087&amp;"-4",Matches!$J$2:$J$201,0))),5,IF(SIGN(J1087-K1087)&lt;&gt;SIGN(INDEX(Matches!$G$2:$G$201,MATCH($A1087&amp;"-4",Matches!$J$2:$J$201,0))-INDEX(Matches!$H$2:$H$201,MATCH($A1087&amp;"-4",Matches!$J$2:$J$201,0))),0,IF(J1087-K1087=INDEX(Matches!$G$2:$G$201,MATCH($A1087&amp;"-4",Matches!$J$2:$J$201,0))-INDEX(Matches!$H$2:$H$201,MATCH($A1087&amp;"-4",Matches!$J$2:$J$201,0)),3,2))))),""))</f>
        <v/>
      </c>
      <c r="AB1087" s="12" t="str">
        <f aca="false">IF(OR($B1087="",L1087="",M1087=""),"",IFERROR(IF(OR(INDEX(Matches!$I$2:$I$201,MATCH($A1087&amp;"-5",Matches!$J$2:$J$201,0))="Void",INDEX(Matches!$G$2:$G$201,MATCH($A1087&amp;"-5",Matches!$J$2:$J$201,0))="",INDEX(Matches!$H$2:$H$201,MATCH($A1087&amp;"-5",Matches!$J$2:$J$201,0))=""),"",IF(AND($C1087&lt;&gt;"",INDEX(Matches!$F$2:$F$201,MATCH($A1087&amp;"-5",Matches!$J$2:$J$201,0))&lt;&gt;"",$C1087&gt;=INDEX(Matches!$F$2:$F$201,MATCH($A1087&amp;"-5",Matches!$J$2:$J$201,0))),"",IF(AND(L1087=INDEX(Matches!$G$2:$G$201,MATCH($A1087&amp;"-5",Matches!$J$2:$J$201,0)),M1087=INDEX(Matches!$H$2:$H$201,MATCH($A1087&amp;"-5",Matches!$J$2:$J$201,0))),5,IF(SIGN(L1087-M1087)&lt;&gt;SIGN(INDEX(Matches!$G$2:$G$201,MATCH($A1087&amp;"-5",Matches!$J$2:$J$201,0))-INDEX(Matches!$H$2:$H$201,MATCH($A1087&amp;"-5",Matches!$J$2:$J$201,0))),0,IF(L1087-M1087=INDEX(Matches!$G$2:$G$201,MATCH($A1087&amp;"-5",Matches!$J$2:$J$201,0))-INDEX(Matches!$H$2:$H$201,MATCH($A1087&amp;"-5",Matches!$J$2:$J$201,0)),3,2))))),""))</f>
        <v/>
      </c>
      <c r="AC1087" s="12" t="str">
        <f aca="false">IF(OR($B1087="",N1087="",O1087=""),"",IFERROR(IF(OR(INDEX(Matches!$I$2:$I$201,MATCH($A1087&amp;"-6",Matches!$J$2:$J$201,0))="Void",INDEX(Matches!$G$2:$G$201,MATCH($A1087&amp;"-6",Matches!$J$2:$J$201,0))="",INDEX(Matches!$H$2:$H$201,MATCH($A1087&amp;"-6",Matches!$J$2:$J$201,0))=""),"",IF(AND($C1087&lt;&gt;"",INDEX(Matches!$F$2:$F$201,MATCH($A1087&amp;"-6",Matches!$J$2:$J$201,0))&lt;&gt;"",$C1087&gt;=INDEX(Matches!$F$2:$F$201,MATCH($A1087&amp;"-6",Matches!$J$2:$J$201,0))),"",IF(AND(N1087=INDEX(Matches!$G$2:$G$201,MATCH($A1087&amp;"-6",Matches!$J$2:$J$201,0)),O1087=INDEX(Matches!$H$2:$H$201,MATCH($A1087&amp;"-6",Matches!$J$2:$J$201,0))),5,IF(SIGN(N1087-O1087)&lt;&gt;SIGN(INDEX(Matches!$G$2:$G$201,MATCH($A1087&amp;"-6",Matches!$J$2:$J$201,0))-INDEX(Matches!$H$2:$H$201,MATCH($A1087&amp;"-6",Matches!$J$2:$J$201,0))),0,IF(N1087-O1087=INDEX(Matches!$G$2:$G$201,MATCH($A1087&amp;"-6",Matches!$J$2:$J$201,0))-INDEX(Matches!$H$2:$H$201,MATCH($A1087&amp;"-6",Matches!$J$2:$J$201,0)),3,2))))),""))</f>
        <v/>
      </c>
      <c r="AD1087" s="12" t="str">
        <f aca="false">IF(OR($B1087="",P1087="",Q1087=""),"",IFERROR(IF(OR(INDEX(Matches!$I$2:$I$201,MATCH($A1087&amp;"-7",Matches!$J$2:$J$201,0))="Void",INDEX(Matches!$G$2:$G$201,MATCH($A1087&amp;"-7",Matches!$J$2:$J$201,0))="",INDEX(Matches!$H$2:$H$201,MATCH($A1087&amp;"-7",Matches!$J$2:$J$201,0))=""),"",IF(AND($C1087&lt;&gt;"",INDEX(Matches!$F$2:$F$201,MATCH($A1087&amp;"-7",Matches!$J$2:$J$201,0))&lt;&gt;"",$C1087&gt;=INDEX(Matches!$F$2:$F$201,MATCH($A1087&amp;"-7",Matches!$J$2:$J$201,0))),"",IF(AND(P1087=INDEX(Matches!$G$2:$G$201,MATCH($A1087&amp;"-7",Matches!$J$2:$J$201,0)),Q1087=INDEX(Matches!$H$2:$H$201,MATCH($A1087&amp;"-7",Matches!$J$2:$J$201,0))),5,IF(SIGN(P1087-Q1087)&lt;&gt;SIGN(INDEX(Matches!$G$2:$G$201,MATCH($A1087&amp;"-7",Matches!$J$2:$J$201,0))-INDEX(Matches!$H$2:$H$201,MATCH($A1087&amp;"-7",Matches!$J$2:$J$201,0))),0,IF(P1087-Q1087=INDEX(Matches!$G$2:$G$201,MATCH($A1087&amp;"-7",Matches!$J$2:$J$201,0))-INDEX(Matches!$H$2:$H$201,MATCH($A1087&amp;"-7",Matches!$J$2:$J$201,0)),3,2))))),""))</f>
        <v/>
      </c>
      <c r="AE1087" s="12" t="str">
        <f aca="false">IF(OR($B1087="",R1087="",S1087=""),"",IFERROR(IF(OR(INDEX(Matches!$I$2:$I$201,MATCH($A1087&amp;"-8",Matches!$J$2:$J$201,0))="Void",INDEX(Matches!$G$2:$G$201,MATCH($A1087&amp;"-8",Matches!$J$2:$J$201,0))="",INDEX(Matches!$H$2:$H$201,MATCH($A1087&amp;"-8",Matches!$J$2:$J$201,0))=""),"",IF(AND($C1087&lt;&gt;"",INDEX(Matches!$F$2:$F$201,MATCH($A1087&amp;"-8",Matches!$J$2:$J$201,0))&lt;&gt;"",$C1087&gt;=INDEX(Matches!$F$2:$F$201,MATCH($A1087&amp;"-8",Matches!$J$2:$J$201,0))),"",IF(AND(R1087=INDEX(Matches!$G$2:$G$201,MATCH($A1087&amp;"-8",Matches!$J$2:$J$201,0)),S1087=INDEX(Matches!$H$2:$H$201,MATCH($A1087&amp;"-8",Matches!$J$2:$J$201,0))),5,IF(SIGN(R1087-S1087)&lt;&gt;SIGN(INDEX(Matches!$G$2:$G$201,MATCH($A1087&amp;"-8",Matches!$J$2:$J$201,0))-INDEX(Matches!$H$2:$H$201,MATCH($A1087&amp;"-8",Matches!$J$2:$J$201,0))),0,IF(R1087-S1087=INDEX(Matches!$G$2:$G$201,MATCH($A1087&amp;"-8",Matches!$J$2:$J$201,0))-INDEX(Matches!$H$2:$H$201,MATCH($A1087&amp;"-8",Matches!$J$2:$J$201,0)),3,2))))),""))</f>
        <v/>
      </c>
      <c r="AF1087" s="12" t="str">
        <f aca="false">IF(OR($B1087="",T1087="",U1087=""),"",IFERROR(IF(OR(INDEX(Matches!$I$2:$I$201,MATCH($A1087&amp;"-9",Matches!$J$2:$J$201,0))="Void",INDEX(Matches!$G$2:$G$201,MATCH($A1087&amp;"-9",Matches!$J$2:$J$201,0))="",INDEX(Matches!$H$2:$H$201,MATCH($A1087&amp;"-9",Matches!$J$2:$J$201,0))=""),"",IF(AND($C1087&lt;&gt;"",INDEX(Matches!$F$2:$F$201,MATCH($A1087&amp;"-9",Matches!$J$2:$J$201,0))&lt;&gt;"",$C1087&gt;=INDEX(Matches!$F$2:$F$201,MATCH($A1087&amp;"-9",Matches!$J$2:$J$201,0))),"",IF(AND(T1087=INDEX(Matches!$G$2:$G$201,MATCH($A1087&amp;"-9",Matches!$J$2:$J$201,0)),U1087=INDEX(Matches!$H$2:$H$201,MATCH($A1087&amp;"-9",Matches!$J$2:$J$201,0))),5,IF(SIGN(T1087-U1087)&lt;&gt;SIGN(INDEX(Matches!$G$2:$G$201,MATCH($A1087&amp;"-9",Matches!$J$2:$J$201,0))-INDEX(Matches!$H$2:$H$201,MATCH($A1087&amp;"-9",Matches!$J$2:$J$201,0))),0,IF(T1087-U1087=INDEX(Matches!$G$2:$G$201,MATCH($A1087&amp;"-9",Matches!$J$2:$J$201,0))-INDEX(Matches!$H$2:$H$201,MATCH($A1087&amp;"-9",Matches!$J$2:$J$201,0)),3,2))))),""))</f>
        <v/>
      </c>
      <c r="AG1087" s="12" t="str">
        <f aca="false">IF(OR($B1087="",V1087="",W1087=""),"",IFERROR(IF(OR(INDEX(Matches!$I$2:$I$201,MATCH($A1087&amp;"-10",Matches!$J$2:$J$201,0))="Void",INDEX(Matches!$G$2:$G$201,MATCH($A1087&amp;"-10",Matches!$J$2:$J$201,0))="",INDEX(Matches!$H$2:$H$201,MATCH($A1087&amp;"-10",Matches!$J$2:$J$201,0))=""),"",IF(AND($C1087&lt;&gt;"",INDEX(Matches!$F$2:$F$201,MATCH($A1087&amp;"-10",Matches!$J$2:$J$201,0))&lt;&gt;"",$C1087&gt;=INDEX(Matches!$F$2:$F$201,MATCH($A1087&amp;"-10",Matches!$J$2:$J$201,0))),"",IF(AND(V1087=INDEX(Matches!$G$2:$G$201,MATCH($A1087&amp;"-10",Matches!$J$2:$J$201,0)),W1087=INDEX(Matches!$H$2:$H$201,MATCH($A1087&amp;"-10",Matches!$J$2:$J$201,0))),5,IF(SIGN(V1087-W1087)&lt;&gt;SIGN(INDEX(Matches!$G$2:$G$201,MATCH($A1087&amp;"-10",Matches!$J$2:$J$201,0))-INDEX(Matches!$H$2:$H$201,MATCH($A1087&amp;"-10",Matches!$J$2:$J$201,0))),0,IF(V1087-W1087=INDEX(Matches!$G$2:$G$201,MATCH($A1087&amp;"-10",Matches!$J$2:$J$201,0))-INDEX(Matches!$H$2:$H$201,MATCH($A1087&amp;"-10",Matches!$J$2:$J$201,0)),3,2))))),""))</f>
        <v/>
      </c>
      <c r="AH1087" s="13" t="str">
        <f aca="false">IF($B1087="","",SUM(X1087:AG1087))</f>
        <v/>
      </c>
      <c r="AI1087" s="12" t="str">
        <f aca="false">IF($B1087="","",COUNTIF(X1087:AG1087,5))</f>
        <v/>
      </c>
      <c r="AJ1087" s="12" t="str">
        <f aca="false">IF($B1087="","",COUNTIF(X1087:AG1087,"&gt;=2"))</f>
        <v/>
      </c>
      <c r="AK1087" s="12" t="str">
        <f aca="false">IF($B1087="","",COUNT(X1087:AG1087))</f>
        <v/>
      </c>
    </row>
    <row r="1088" customFormat="false" ht="15" hidden="false" customHeight="false" outlineLevel="0" collapsed="false">
      <c r="A1088" s="7"/>
      <c r="B1088" s="7"/>
      <c r="C1088" s="11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12" t="str">
        <f aca="false">IF(OR($B1088="",D1088="",E1088=""),"",IFERROR(IF(OR(INDEX(Matches!$I$2:$I$201,MATCH($A1088&amp;"-1",Matches!$J$2:$J$201,0))="Void",INDEX(Matches!$G$2:$G$201,MATCH($A1088&amp;"-1",Matches!$J$2:$J$201,0))="",INDEX(Matches!$H$2:$H$201,MATCH($A1088&amp;"-1",Matches!$J$2:$J$201,0))=""),"",IF(AND($C1088&lt;&gt;"",INDEX(Matches!$F$2:$F$201,MATCH($A1088&amp;"-1",Matches!$J$2:$J$201,0))&lt;&gt;"",$C1088&gt;=INDEX(Matches!$F$2:$F$201,MATCH($A1088&amp;"-1",Matches!$J$2:$J$201,0))),"",IF(AND(D1088=INDEX(Matches!$G$2:$G$201,MATCH($A1088&amp;"-1",Matches!$J$2:$J$201,0)),E1088=INDEX(Matches!$H$2:$H$201,MATCH($A1088&amp;"-1",Matches!$J$2:$J$201,0))),5,IF(SIGN(D1088-E1088)&lt;&gt;SIGN(INDEX(Matches!$G$2:$G$201,MATCH($A1088&amp;"-1",Matches!$J$2:$J$201,0))-INDEX(Matches!$H$2:$H$201,MATCH($A1088&amp;"-1",Matches!$J$2:$J$201,0))),0,IF(D1088-E1088=INDEX(Matches!$G$2:$G$201,MATCH($A1088&amp;"-1",Matches!$J$2:$J$201,0))-INDEX(Matches!$H$2:$H$201,MATCH($A1088&amp;"-1",Matches!$J$2:$J$201,0)),3,2))))),""))</f>
        <v/>
      </c>
      <c r="Y1088" s="12" t="str">
        <f aca="false">IF(OR($B1088="",F1088="",G1088=""),"",IFERROR(IF(OR(INDEX(Matches!$I$2:$I$201,MATCH($A1088&amp;"-2",Matches!$J$2:$J$201,0))="Void",INDEX(Matches!$G$2:$G$201,MATCH($A1088&amp;"-2",Matches!$J$2:$J$201,0))="",INDEX(Matches!$H$2:$H$201,MATCH($A1088&amp;"-2",Matches!$J$2:$J$201,0))=""),"",IF(AND($C1088&lt;&gt;"",INDEX(Matches!$F$2:$F$201,MATCH($A1088&amp;"-2",Matches!$J$2:$J$201,0))&lt;&gt;"",$C1088&gt;=INDEX(Matches!$F$2:$F$201,MATCH($A1088&amp;"-2",Matches!$J$2:$J$201,0))),"",IF(AND(F1088=INDEX(Matches!$G$2:$G$201,MATCH($A1088&amp;"-2",Matches!$J$2:$J$201,0)),G1088=INDEX(Matches!$H$2:$H$201,MATCH($A1088&amp;"-2",Matches!$J$2:$J$201,0))),5,IF(SIGN(F1088-G1088)&lt;&gt;SIGN(INDEX(Matches!$G$2:$G$201,MATCH($A1088&amp;"-2",Matches!$J$2:$J$201,0))-INDEX(Matches!$H$2:$H$201,MATCH($A1088&amp;"-2",Matches!$J$2:$J$201,0))),0,IF(F1088-G1088=INDEX(Matches!$G$2:$G$201,MATCH($A1088&amp;"-2",Matches!$J$2:$J$201,0))-INDEX(Matches!$H$2:$H$201,MATCH($A1088&amp;"-2",Matches!$J$2:$J$201,0)),3,2))))),""))</f>
        <v/>
      </c>
      <c r="Z1088" s="12" t="str">
        <f aca="false">IF(OR($B1088="",H1088="",I1088=""),"",IFERROR(IF(OR(INDEX(Matches!$I$2:$I$201,MATCH($A1088&amp;"-3",Matches!$J$2:$J$201,0))="Void",INDEX(Matches!$G$2:$G$201,MATCH($A1088&amp;"-3",Matches!$J$2:$J$201,0))="",INDEX(Matches!$H$2:$H$201,MATCH($A1088&amp;"-3",Matches!$J$2:$J$201,0))=""),"",IF(AND($C1088&lt;&gt;"",INDEX(Matches!$F$2:$F$201,MATCH($A1088&amp;"-3",Matches!$J$2:$J$201,0))&lt;&gt;"",$C1088&gt;=INDEX(Matches!$F$2:$F$201,MATCH($A1088&amp;"-3",Matches!$J$2:$J$201,0))),"",IF(AND(H1088=INDEX(Matches!$G$2:$G$201,MATCH($A1088&amp;"-3",Matches!$J$2:$J$201,0)),I1088=INDEX(Matches!$H$2:$H$201,MATCH($A1088&amp;"-3",Matches!$J$2:$J$201,0))),5,IF(SIGN(H1088-I1088)&lt;&gt;SIGN(INDEX(Matches!$G$2:$G$201,MATCH($A1088&amp;"-3",Matches!$J$2:$J$201,0))-INDEX(Matches!$H$2:$H$201,MATCH($A1088&amp;"-3",Matches!$J$2:$J$201,0))),0,IF(H1088-I1088=INDEX(Matches!$G$2:$G$201,MATCH($A1088&amp;"-3",Matches!$J$2:$J$201,0))-INDEX(Matches!$H$2:$H$201,MATCH($A1088&amp;"-3",Matches!$J$2:$J$201,0)),3,2))))),""))</f>
        <v/>
      </c>
      <c r="AA1088" s="12" t="str">
        <f aca="false">IF(OR($B1088="",J1088="",K1088=""),"",IFERROR(IF(OR(INDEX(Matches!$I$2:$I$201,MATCH($A1088&amp;"-4",Matches!$J$2:$J$201,0))="Void",INDEX(Matches!$G$2:$G$201,MATCH($A1088&amp;"-4",Matches!$J$2:$J$201,0))="",INDEX(Matches!$H$2:$H$201,MATCH($A1088&amp;"-4",Matches!$J$2:$J$201,0))=""),"",IF(AND($C1088&lt;&gt;"",INDEX(Matches!$F$2:$F$201,MATCH($A1088&amp;"-4",Matches!$J$2:$J$201,0))&lt;&gt;"",$C1088&gt;=INDEX(Matches!$F$2:$F$201,MATCH($A1088&amp;"-4",Matches!$J$2:$J$201,0))),"",IF(AND(J1088=INDEX(Matches!$G$2:$G$201,MATCH($A1088&amp;"-4",Matches!$J$2:$J$201,0)),K1088=INDEX(Matches!$H$2:$H$201,MATCH($A1088&amp;"-4",Matches!$J$2:$J$201,0))),5,IF(SIGN(J1088-K1088)&lt;&gt;SIGN(INDEX(Matches!$G$2:$G$201,MATCH($A1088&amp;"-4",Matches!$J$2:$J$201,0))-INDEX(Matches!$H$2:$H$201,MATCH($A1088&amp;"-4",Matches!$J$2:$J$201,0))),0,IF(J1088-K1088=INDEX(Matches!$G$2:$G$201,MATCH($A1088&amp;"-4",Matches!$J$2:$J$201,0))-INDEX(Matches!$H$2:$H$201,MATCH($A1088&amp;"-4",Matches!$J$2:$J$201,0)),3,2))))),""))</f>
        <v/>
      </c>
      <c r="AB1088" s="12" t="str">
        <f aca="false">IF(OR($B1088="",L1088="",M1088=""),"",IFERROR(IF(OR(INDEX(Matches!$I$2:$I$201,MATCH($A1088&amp;"-5",Matches!$J$2:$J$201,0))="Void",INDEX(Matches!$G$2:$G$201,MATCH($A1088&amp;"-5",Matches!$J$2:$J$201,0))="",INDEX(Matches!$H$2:$H$201,MATCH($A1088&amp;"-5",Matches!$J$2:$J$201,0))=""),"",IF(AND($C1088&lt;&gt;"",INDEX(Matches!$F$2:$F$201,MATCH($A1088&amp;"-5",Matches!$J$2:$J$201,0))&lt;&gt;"",$C1088&gt;=INDEX(Matches!$F$2:$F$201,MATCH($A1088&amp;"-5",Matches!$J$2:$J$201,0))),"",IF(AND(L1088=INDEX(Matches!$G$2:$G$201,MATCH($A1088&amp;"-5",Matches!$J$2:$J$201,0)),M1088=INDEX(Matches!$H$2:$H$201,MATCH($A1088&amp;"-5",Matches!$J$2:$J$201,0))),5,IF(SIGN(L1088-M1088)&lt;&gt;SIGN(INDEX(Matches!$G$2:$G$201,MATCH($A1088&amp;"-5",Matches!$J$2:$J$201,0))-INDEX(Matches!$H$2:$H$201,MATCH($A1088&amp;"-5",Matches!$J$2:$J$201,0))),0,IF(L1088-M1088=INDEX(Matches!$G$2:$G$201,MATCH($A1088&amp;"-5",Matches!$J$2:$J$201,0))-INDEX(Matches!$H$2:$H$201,MATCH($A1088&amp;"-5",Matches!$J$2:$J$201,0)),3,2))))),""))</f>
        <v/>
      </c>
      <c r="AC1088" s="12" t="str">
        <f aca="false">IF(OR($B1088="",N1088="",O1088=""),"",IFERROR(IF(OR(INDEX(Matches!$I$2:$I$201,MATCH($A1088&amp;"-6",Matches!$J$2:$J$201,0))="Void",INDEX(Matches!$G$2:$G$201,MATCH($A1088&amp;"-6",Matches!$J$2:$J$201,0))="",INDEX(Matches!$H$2:$H$201,MATCH($A1088&amp;"-6",Matches!$J$2:$J$201,0))=""),"",IF(AND($C1088&lt;&gt;"",INDEX(Matches!$F$2:$F$201,MATCH($A1088&amp;"-6",Matches!$J$2:$J$201,0))&lt;&gt;"",$C1088&gt;=INDEX(Matches!$F$2:$F$201,MATCH($A1088&amp;"-6",Matches!$J$2:$J$201,0))),"",IF(AND(N1088=INDEX(Matches!$G$2:$G$201,MATCH($A1088&amp;"-6",Matches!$J$2:$J$201,0)),O1088=INDEX(Matches!$H$2:$H$201,MATCH($A1088&amp;"-6",Matches!$J$2:$J$201,0))),5,IF(SIGN(N1088-O1088)&lt;&gt;SIGN(INDEX(Matches!$G$2:$G$201,MATCH($A1088&amp;"-6",Matches!$J$2:$J$201,0))-INDEX(Matches!$H$2:$H$201,MATCH($A1088&amp;"-6",Matches!$J$2:$J$201,0))),0,IF(N1088-O1088=INDEX(Matches!$G$2:$G$201,MATCH($A1088&amp;"-6",Matches!$J$2:$J$201,0))-INDEX(Matches!$H$2:$H$201,MATCH($A1088&amp;"-6",Matches!$J$2:$J$201,0)),3,2))))),""))</f>
        <v/>
      </c>
      <c r="AD1088" s="12" t="str">
        <f aca="false">IF(OR($B1088="",P1088="",Q1088=""),"",IFERROR(IF(OR(INDEX(Matches!$I$2:$I$201,MATCH($A1088&amp;"-7",Matches!$J$2:$J$201,0))="Void",INDEX(Matches!$G$2:$G$201,MATCH($A1088&amp;"-7",Matches!$J$2:$J$201,0))="",INDEX(Matches!$H$2:$H$201,MATCH($A1088&amp;"-7",Matches!$J$2:$J$201,0))=""),"",IF(AND($C1088&lt;&gt;"",INDEX(Matches!$F$2:$F$201,MATCH($A1088&amp;"-7",Matches!$J$2:$J$201,0))&lt;&gt;"",$C1088&gt;=INDEX(Matches!$F$2:$F$201,MATCH($A1088&amp;"-7",Matches!$J$2:$J$201,0))),"",IF(AND(P1088=INDEX(Matches!$G$2:$G$201,MATCH($A1088&amp;"-7",Matches!$J$2:$J$201,0)),Q1088=INDEX(Matches!$H$2:$H$201,MATCH($A1088&amp;"-7",Matches!$J$2:$J$201,0))),5,IF(SIGN(P1088-Q1088)&lt;&gt;SIGN(INDEX(Matches!$G$2:$G$201,MATCH($A1088&amp;"-7",Matches!$J$2:$J$201,0))-INDEX(Matches!$H$2:$H$201,MATCH($A1088&amp;"-7",Matches!$J$2:$J$201,0))),0,IF(P1088-Q1088=INDEX(Matches!$G$2:$G$201,MATCH($A1088&amp;"-7",Matches!$J$2:$J$201,0))-INDEX(Matches!$H$2:$H$201,MATCH($A1088&amp;"-7",Matches!$J$2:$J$201,0)),3,2))))),""))</f>
        <v/>
      </c>
      <c r="AE1088" s="12" t="str">
        <f aca="false">IF(OR($B1088="",R1088="",S1088=""),"",IFERROR(IF(OR(INDEX(Matches!$I$2:$I$201,MATCH($A1088&amp;"-8",Matches!$J$2:$J$201,0))="Void",INDEX(Matches!$G$2:$G$201,MATCH($A1088&amp;"-8",Matches!$J$2:$J$201,0))="",INDEX(Matches!$H$2:$H$201,MATCH($A1088&amp;"-8",Matches!$J$2:$J$201,0))=""),"",IF(AND($C1088&lt;&gt;"",INDEX(Matches!$F$2:$F$201,MATCH($A1088&amp;"-8",Matches!$J$2:$J$201,0))&lt;&gt;"",$C1088&gt;=INDEX(Matches!$F$2:$F$201,MATCH($A1088&amp;"-8",Matches!$J$2:$J$201,0))),"",IF(AND(R1088=INDEX(Matches!$G$2:$G$201,MATCH($A1088&amp;"-8",Matches!$J$2:$J$201,0)),S1088=INDEX(Matches!$H$2:$H$201,MATCH($A1088&amp;"-8",Matches!$J$2:$J$201,0))),5,IF(SIGN(R1088-S1088)&lt;&gt;SIGN(INDEX(Matches!$G$2:$G$201,MATCH($A1088&amp;"-8",Matches!$J$2:$J$201,0))-INDEX(Matches!$H$2:$H$201,MATCH($A1088&amp;"-8",Matches!$J$2:$J$201,0))),0,IF(R1088-S1088=INDEX(Matches!$G$2:$G$201,MATCH($A1088&amp;"-8",Matches!$J$2:$J$201,0))-INDEX(Matches!$H$2:$H$201,MATCH($A1088&amp;"-8",Matches!$J$2:$J$201,0)),3,2))))),""))</f>
        <v/>
      </c>
      <c r="AF1088" s="12" t="str">
        <f aca="false">IF(OR($B1088="",T1088="",U1088=""),"",IFERROR(IF(OR(INDEX(Matches!$I$2:$I$201,MATCH($A1088&amp;"-9",Matches!$J$2:$J$201,0))="Void",INDEX(Matches!$G$2:$G$201,MATCH($A1088&amp;"-9",Matches!$J$2:$J$201,0))="",INDEX(Matches!$H$2:$H$201,MATCH($A1088&amp;"-9",Matches!$J$2:$J$201,0))=""),"",IF(AND($C1088&lt;&gt;"",INDEX(Matches!$F$2:$F$201,MATCH($A1088&amp;"-9",Matches!$J$2:$J$201,0))&lt;&gt;"",$C1088&gt;=INDEX(Matches!$F$2:$F$201,MATCH($A1088&amp;"-9",Matches!$J$2:$J$201,0))),"",IF(AND(T1088=INDEX(Matches!$G$2:$G$201,MATCH($A1088&amp;"-9",Matches!$J$2:$J$201,0)),U1088=INDEX(Matches!$H$2:$H$201,MATCH($A1088&amp;"-9",Matches!$J$2:$J$201,0))),5,IF(SIGN(T1088-U1088)&lt;&gt;SIGN(INDEX(Matches!$G$2:$G$201,MATCH($A1088&amp;"-9",Matches!$J$2:$J$201,0))-INDEX(Matches!$H$2:$H$201,MATCH($A1088&amp;"-9",Matches!$J$2:$J$201,0))),0,IF(T1088-U1088=INDEX(Matches!$G$2:$G$201,MATCH($A1088&amp;"-9",Matches!$J$2:$J$201,0))-INDEX(Matches!$H$2:$H$201,MATCH($A1088&amp;"-9",Matches!$J$2:$J$201,0)),3,2))))),""))</f>
        <v/>
      </c>
      <c r="AG1088" s="12" t="str">
        <f aca="false">IF(OR($B1088="",V1088="",W1088=""),"",IFERROR(IF(OR(INDEX(Matches!$I$2:$I$201,MATCH($A1088&amp;"-10",Matches!$J$2:$J$201,0))="Void",INDEX(Matches!$G$2:$G$201,MATCH($A1088&amp;"-10",Matches!$J$2:$J$201,0))="",INDEX(Matches!$H$2:$H$201,MATCH($A1088&amp;"-10",Matches!$J$2:$J$201,0))=""),"",IF(AND($C1088&lt;&gt;"",INDEX(Matches!$F$2:$F$201,MATCH($A1088&amp;"-10",Matches!$J$2:$J$201,0))&lt;&gt;"",$C1088&gt;=INDEX(Matches!$F$2:$F$201,MATCH($A1088&amp;"-10",Matches!$J$2:$J$201,0))),"",IF(AND(V1088=INDEX(Matches!$G$2:$G$201,MATCH($A1088&amp;"-10",Matches!$J$2:$J$201,0)),W1088=INDEX(Matches!$H$2:$H$201,MATCH($A1088&amp;"-10",Matches!$J$2:$J$201,0))),5,IF(SIGN(V1088-W1088)&lt;&gt;SIGN(INDEX(Matches!$G$2:$G$201,MATCH($A1088&amp;"-10",Matches!$J$2:$J$201,0))-INDEX(Matches!$H$2:$H$201,MATCH($A1088&amp;"-10",Matches!$J$2:$J$201,0))),0,IF(V1088-W1088=INDEX(Matches!$G$2:$G$201,MATCH($A1088&amp;"-10",Matches!$J$2:$J$201,0))-INDEX(Matches!$H$2:$H$201,MATCH($A1088&amp;"-10",Matches!$J$2:$J$201,0)),3,2))))),""))</f>
        <v/>
      </c>
      <c r="AH1088" s="13" t="str">
        <f aca="false">IF($B1088="","",SUM(X1088:AG1088))</f>
        <v/>
      </c>
      <c r="AI1088" s="12" t="str">
        <f aca="false">IF($B1088="","",COUNTIF(X1088:AG1088,5))</f>
        <v/>
      </c>
      <c r="AJ1088" s="12" t="str">
        <f aca="false">IF($B1088="","",COUNTIF(X1088:AG1088,"&gt;=2"))</f>
        <v/>
      </c>
      <c r="AK1088" s="12" t="str">
        <f aca="false">IF($B1088="","",COUNT(X1088:AG1088))</f>
        <v/>
      </c>
    </row>
    <row r="1089" customFormat="false" ht="15" hidden="false" customHeight="false" outlineLevel="0" collapsed="false">
      <c r="A1089" s="7"/>
      <c r="B1089" s="7"/>
      <c r="C1089" s="11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12" t="str">
        <f aca="false">IF(OR($B1089="",D1089="",E1089=""),"",IFERROR(IF(OR(INDEX(Matches!$I$2:$I$201,MATCH($A1089&amp;"-1",Matches!$J$2:$J$201,0))="Void",INDEX(Matches!$G$2:$G$201,MATCH($A1089&amp;"-1",Matches!$J$2:$J$201,0))="",INDEX(Matches!$H$2:$H$201,MATCH($A1089&amp;"-1",Matches!$J$2:$J$201,0))=""),"",IF(AND($C1089&lt;&gt;"",INDEX(Matches!$F$2:$F$201,MATCH($A1089&amp;"-1",Matches!$J$2:$J$201,0))&lt;&gt;"",$C1089&gt;=INDEX(Matches!$F$2:$F$201,MATCH($A1089&amp;"-1",Matches!$J$2:$J$201,0))),"",IF(AND(D1089=INDEX(Matches!$G$2:$G$201,MATCH($A1089&amp;"-1",Matches!$J$2:$J$201,0)),E1089=INDEX(Matches!$H$2:$H$201,MATCH($A1089&amp;"-1",Matches!$J$2:$J$201,0))),5,IF(SIGN(D1089-E1089)&lt;&gt;SIGN(INDEX(Matches!$G$2:$G$201,MATCH($A1089&amp;"-1",Matches!$J$2:$J$201,0))-INDEX(Matches!$H$2:$H$201,MATCH($A1089&amp;"-1",Matches!$J$2:$J$201,0))),0,IF(D1089-E1089=INDEX(Matches!$G$2:$G$201,MATCH($A1089&amp;"-1",Matches!$J$2:$J$201,0))-INDEX(Matches!$H$2:$H$201,MATCH($A1089&amp;"-1",Matches!$J$2:$J$201,0)),3,2))))),""))</f>
        <v/>
      </c>
      <c r="Y1089" s="12" t="str">
        <f aca="false">IF(OR($B1089="",F1089="",G1089=""),"",IFERROR(IF(OR(INDEX(Matches!$I$2:$I$201,MATCH($A1089&amp;"-2",Matches!$J$2:$J$201,0))="Void",INDEX(Matches!$G$2:$G$201,MATCH($A1089&amp;"-2",Matches!$J$2:$J$201,0))="",INDEX(Matches!$H$2:$H$201,MATCH($A1089&amp;"-2",Matches!$J$2:$J$201,0))=""),"",IF(AND($C1089&lt;&gt;"",INDEX(Matches!$F$2:$F$201,MATCH($A1089&amp;"-2",Matches!$J$2:$J$201,0))&lt;&gt;"",$C1089&gt;=INDEX(Matches!$F$2:$F$201,MATCH($A1089&amp;"-2",Matches!$J$2:$J$201,0))),"",IF(AND(F1089=INDEX(Matches!$G$2:$G$201,MATCH($A1089&amp;"-2",Matches!$J$2:$J$201,0)),G1089=INDEX(Matches!$H$2:$H$201,MATCH($A1089&amp;"-2",Matches!$J$2:$J$201,0))),5,IF(SIGN(F1089-G1089)&lt;&gt;SIGN(INDEX(Matches!$G$2:$G$201,MATCH($A1089&amp;"-2",Matches!$J$2:$J$201,0))-INDEX(Matches!$H$2:$H$201,MATCH($A1089&amp;"-2",Matches!$J$2:$J$201,0))),0,IF(F1089-G1089=INDEX(Matches!$G$2:$G$201,MATCH($A1089&amp;"-2",Matches!$J$2:$J$201,0))-INDEX(Matches!$H$2:$H$201,MATCH($A1089&amp;"-2",Matches!$J$2:$J$201,0)),3,2))))),""))</f>
        <v/>
      </c>
      <c r="Z1089" s="12" t="str">
        <f aca="false">IF(OR($B1089="",H1089="",I1089=""),"",IFERROR(IF(OR(INDEX(Matches!$I$2:$I$201,MATCH($A1089&amp;"-3",Matches!$J$2:$J$201,0))="Void",INDEX(Matches!$G$2:$G$201,MATCH($A1089&amp;"-3",Matches!$J$2:$J$201,0))="",INDEX(Matches!$H$2:$H$201,MATCH($A1089&amp;"-3",Matches!$J$2:$J$201,0))=""),"",IF(AND($C1089&lt;&gt;"",INDEX(Matches!$F$2:$F$201,MATCH($A1089&amp;"-3",Matches!$J$2:$J$201,0))&lt;&gt;"",$C1089&gt;=INDEX(Matches!$F$2:$F$201,MATCH($A1089&amp;"-3",Matches!$J$2:$J$201,0))),"",IF(AND(H1089=INDEX(Matches!$G$2:$G$201,MATCH($A1089&amp;"-3",Matches!$J$2:$J$201,0)),I1089=INDEX(Matches!$H$2:$H$201,MATCH($A1089&amp;"-3",Matches!$J$2:$J$201,0))),5,IF(SIGN(H1089-I1089)&lt;&gt;SIGN(INDEX(Matches!$G$2:$G$201,MATCH($A1089&amp;"-3",Matches!$J$2:$J$201,0))-INDEX(Matches!$H$2:$H$201,MATCH($A1089&amp;"-3",Matches!$J$2:$J$201,0))),0,IF(H1089-I1089=INDEX(Matches!$G$2:$G$201,MATCH($A1089&amp;"-3",Matches!$J$2:$J$201,0))-INDEX(Matches!$H$2:$H$201,MATCH($A1089&amp;"-3",Matches!$J$2:$J$201,0)),3,2))))),""))</f>
        <v/>
      </c>
      <c r="AA1089" s="12" t="str">
        <f aca="false">IF(OR($B1089="",J1089="",K1089=""),"",IFERROR(IF(OR(INDEX(Matches!$I$2:$I$201,MATCH($A1089&amp;"-4",Matches!$J$2:$J$201,0))="Void",INDEX(Matches!$G$2:$G$201,MATCH($A1089&amp;"-4",Matches!$J$2:$J$201,0))="",INDEX(Matches!$H$2:$H$201,MATCH($A1089&amp;"-4",Matches!$J$2:$J$201,0))=""),"",IF(AND($C1089&lt;&gt;"",INDEX(Matches!$F$2:$F$201,MATCH($A1089&amp;"-4",Matches!$J$2:$J$201,0))&lt;&gt;"",$C1089&gt;=INDEX(Matches!$F$2:$F$201,MATCH($A1089&amp;"-4",Matches!$J$2:$J$201,0))),"",IF(AND(J1089=INDEX(Matches!$G$2:$G$201,MATCH($A1089&amp;"-4",Matches!$J$2:$J$201,0)),K1089=INDEX(Matches!$H$2:$H$201,MATCH($A1089&amp;"-4",Matches!$J$2:$J$201,0))),5,IF(SIGN(J1089-K1089)&lt;&gt;SIGN(INDEX(Matches!$G$2:$G$201,MATCH($A1089&amp;"-4",Matches!$J$2:$J$201,0))-INDEX(Matches!$H$2:$H$201,MATCH($A1089&amp;"-4",Matches!$J$2:$J$201,0))),0,IF(J1089-K1089=INDEX(Matches!$G$2:$G$201,MATCH($A1089&amp;"-4",Matches!$J$2:$J$201,0))-INDEX(Matches!$H$2:$H$201,MATCH($A1089&amp;"-4",Matches!$J$2:$J$201,0)),3,2))))),""))</f>
        <v/>
      </c>
      <c r="AB1089" s="12" t="str">
        <f aca="false">IF(OR($B1089="",L1089="",M1089=""),"",IFERROR(IF(OR(INDEX(Matches!$I$2:$I$201,MATCH($A1089&amp;"-5",Matches!$J$2:$J$201,0))="Void",INDEX(Matches!$G$2:$G$201,MATCH($A1089&amp;"-5",Matches!$J$2:$J$201,0))="",INDEX(Matches!$H$2:$H$201,MATCH($A1089&amp;"-5",Matches!$J$2:$J$201,0))=""),"",IF(AND($C1089&lt;&gt;"",INDEX(Matches!$F$2:$F$201,MATCH($A1089&amp;"-5",Matches!$J$2:$J$201,0))&lt;&gt;"",$C1089&gt;=INDEX(Matches!$F$2:$F$201,MATCH($A1089&amp;"-5",Matches!$J$2:$J$201,0))),"",IF(AND(L1089=INDEX(Matches!$G$2:$G$201,MATCH($A1089&amp;"-5",Matches!$J$2:$J$201,0)),M1089=INDEX(Matches!$H$2:$H$201,MATCH($A1089&amp;"-5",Matches!$J$2:$J$201,0))),5,IF(SIGN(L1089-M1089)&lt;&gt;SIGN(INDEX(Matches!$G$2:$G$201,MATCH($A1089&amp;"-5",Matches!$J$2:$J$201,0))-INDEX(Matches!$H$2:$H$201,MATCH($A1089&amp;"-5",Matches!$J$2:$J$201,0))),0,IF(L1089-M1089=INDEX(Matches!$G$2:$G$201,MATCH($A1089&amp;"-5",Matches!$J$2:$J$201,0))-INDEX(Matches!$H$2:$H$201,MATCH($A1089&amp;"-5",Matches!$J$2:$J$201,0)),3,2))))),""))</f>
        <v/>
      </c>
      <c r="AC1089" s="12" t="str">
        <f aca="false">IF(OR($B1089="",N1089="",O1089=""),"",IFERROR(IF(OR(INDEX(Matches!$I$2:$I$201,MATCH($A1089&amp;"-6",Matches!$J$2:$J$201,0))="Void",INDEX(Matches!$G$2:$G$201,MATCH($A1089&amp;"-6",Matches!$J$2:$J$201,0))="",INDEX(Matches!$H$2:$H$201,MATCH($A1089&amp;"-6",Matches!$J$2:$J$201,0))=""),"",IF(AND($C1089&lt;&gt;"",INDEX(Matches!$F$2:$F$201,MATCH($A1089&amp;"-6",Matches!$J$2:$J$201,0))&lt;&gt;"",$C1089&gt;=INDEX(Matches!$F$2:$F$201,MATCH($A1089&amp;"-6",Matches!$J$2:$J$201,0))),"",IF(AND(N1089=INDEX(Matches!$G$2:$G$201,MATCH($A1089&amp;"-6",Matches!$J$2:$J$201,0)),O1089=INDEX(Matches!$H$2:$H$201,MATCH($A1089&amp;"-6",Matches!$J$2:$J$201,0))),5,IF(SIGN(N1089-O1089)&lt;&gt;SIGN(INDEX(Matches!$G$2:$G$201,MATCH($A1089&amp;"-6",Matches!$J$2:$J$201,0))-INDEX(Matches!$H$2:$H$201,MATCH($A1089&amp;"-6",Matches!$J$2:$J$201,0))),0,IF(N1089-O1089=INDEX(Matches!$G$2:$G$201,MATCH($A1089&amp;"-6",Matches!$J$2:$J$201,0))-INDEX(Matches!$H$2:$H$201,MATCH($A1089&amp;"-6",Matches!$J$2:$J$201,0)),3,2))))),""))</f>
        <v/>
      </c>
      <c r="AD1089" s="12" t="str">
        <f aca="false">IF(OR($B1089="",P1089="",Q1089=""),"",IFERROR(IF(OR(INDEX(Matches!$I$2:$I$201,MATCH($A1089&amp;"-7",Matches!$J$2:$J$201,0))="Void",INDEX(Matches!$G$2:$G$201,MATCH($A1089&amp;"-7",Matches!$J$2:$J$201,0))="",INDEX(Matches!$H$2:$H$201,MATCH($A1089&amp;"-7",Matches!$J$2:$J$201,0))=""),"",IF(AND($C1089&lt;&gt;"",INDEX(Matches!$F$2:$F$201,MATCH($A1089&amp;"-7",Matches!$J$2:$J$201,0))&lt;&gt;"",$C1089&gt;=INDEX(Matches!$F$2:$F$201,MATCH($A1089&amp;"-7",Matches!$J$2:$J$201,0))),"",IF(AND(P1089=INDEX(Matches!$G$2:$G$201,MATCH($A1089&amp;"-7",Matches!$J$2:$J$201,0)),Q1089=INDEX(Matches!$H$2:$H$201,MATCH($A1089&amp;"-7",Matches!$J$2:$J$201,0))),5,IF(SIGN(P1089-Q1089)&lt;&gt;SIGN(INDEX(Matches!$G$2:$G$201,MATCH($A1089&amp;"-7",Matches!$J$2:$J$201,0))-INDEX(Matches!$H$2:$H$201,MATCH($A1089&amp;"-7",Matches!$J$2:$J$201,0))),0,IF(P1089-Q1089=INDEX(Matches!$G$2:$G$201,MATCH($A1089&amp;"-7",Matches!$J$2:$J$201,0))-INDEX(Matches!$H$2:$H$201,MATCH($A1089&amp;"-7",Matches!$J$2:$J$201,0)),3,2))))),""))</f>
        <v/>
      </c>
      <c r="AE1089" s="12" t="str">
        <f aca="false">IF(OR($B1089="",R1089="",S1089=""),"",IFERROR(IF(OR(INDEX(Matches!$I$2:$I$201,MATCH($A1089&amp;"-8",Matches!$J$2:$J$201,0))="Void",INDEX(Matches!$G$2:$G$201,MATCH($A1089&amp;"-8",Matches!$J$2:$J$201,0))="",INDEX(Matches!$H$2:$H$201,MATCH($A1089&amp;"-8",Matches!$J$2:$J$201,0))=""),"",IF(AND($C1089&lt;&gt;"",INDEX(Matches!$F$2:$F$201,MATCH($A1089&amp;"-8",Matches!$J$2:$J$201,0))&lt;&gt;"",$C1089&gt;=INDEX(Matches!$F$2:$F$201,MATCH($A1089&amp;"-8",Matches!$J$2:$J$201,0))),"",IF(AND(R1089=INDEX(Matches!$G$2:$G$201,MATCH($A1089&amp;"-8",Matches!$J$2:$J$201,0)),S1089=INDEX(Matches!$H$2:$H$201,MATCH($A1089&amp;"-8",Matches!$J$2:$J$201,0))),5,IF(SIGN(R1089-S1089)&lt;&gt;SIGN(INDEX(Matches!$G$2:$G$201,MATCH($A1089&amp;"-8",Matches!$J$2:$J$201,0))-INDEX(Matches!$H$2:$H$201,MATCH($A1089&amp;"-8",Matches!$J$2:$J$201,0))),0,IF(R1089-S1089=INDEX(Matches!$G$2:$G$201,MATCH($A1089&amp;"-8",Matches!$J$2:$J$201,0))-INDEX(Matches!$H$2:$H$201,MATCH($A1089&amp;"-8",Matches!$J$2:$J$201,0)),3,2))))),""))</f>
        <v/>
      </c>
      <c r="AF1089" s="12" t="str">
        <f aca="false">IF(OR($B1089="",T1089="",U1089=""),"",IFERROR(IF(OR(INDEX(Matches!$I$2:$I$201,MATCH($A1089&amp;"-9",Matches!$J$2:$J$201,0))="Void",INDEX(Matches!$G$2:$G$201,MATCH($A1089&amp;"-9",Matches!$J$2:$J$201,0))="",INDEX(Matches!$H$2:$H$201,MATCH($A1089&amp;"-9",Matches!$J$2:$J$201,0))=""),"",IF(AND($C1089&lt;&gt;"",INDEX(Matches!$F$2:$F$201,MATCH($A1089&amp;"-9",Matches!$J$2:$J$201,0))&lt;&gt;"",$C1089&gt;=INDEX(Matches!$F$2:$F$201,MATCH($A1089&amp;"-9",Matches!$J$2:$J$201,0))),"",IF(AND(T1089=INDEX(Matches!$G$2:$G$201,MATCH($A1089&amp;"-9",Matches!$J$2:$J$201,0)),U1089=INDEX(Matches!$H$2:$H$201,MATCH($A1089&amp;"-9",Matches!$J$2:$J$201,0))),5,IF(SIGN(T1089-U1089)&lt;&gt;SIGN(INDEX(Matches!$G$2:$G$201,MATCH($A1089&amp;"-9",Matches!$J$2:$J$201,0))-INDEX(Matches!$H$2:$H$201,MATCH($A1089&amp;"-9",Matches!$J$2:$J$201,0))),0,IF(T1089-U1089=INDEX(Matches!$G$2:$G$201,MATCH($A1089&amp;"-9",Matches!$J$2:$J$201,0))-INDEX(Matches!$H$2:$H$201,MATCH($A1089&amp;"-9",Matches!$J$2:$J$201,0)),3,2))))),""))</f>
        <v/>
      </c>
      <c r="AG1089" s="12" t="str">
        <f aca="false">IF(OR($B1089="",V1089="",W1089=""),"",IFERROR(IF(OR(INDEX(Matches!$I$2:$I$201,MATCH($A1089&amp;"-10",Matches!$J$2:$J$201,0))="Void",INDEX(Matches!$G$2:$G$201,MATCH($A1089&amp;"-10",Matches!$J$2:$J$201,0))="",INDEX(Matches!$H$2:$H$201,MATCH($A1089&amp;"-10",Matches!$J$2:$J$201,0))=""),"",IF(AND($C1089&lt;&gt;"",INDEX(Matches!$F$2:$F$201,MATCH($A1089&amp;"-10",Matches!$J$2:$J$201,0))&lt;&gt;"",$C1089&gt;=INDEX(Matches!$F$2:$F$201,MATCH($A1089&amp;"-10",Matches!$J$2:$J$201,0))),"",IF(AND(V1089=INDEX(Matches!$G$2:$G$201,MATCH($A1089&amp;"-10",Matches!$J$2:$J$201,0)),W1089=INDEX(Matches!$H$2:$H$201,MATCH($A1089&amp;"-10",Matches!$J$2:$J$201,0))),5,IF(SIGN(V1089-W1089)&lt;&gt;SIGN(INDEX(Matches!$G$2:$G$201,MATCH($A1089&amp;"-10",Matches!$J$2:$J$201,0))-INDEX(Matches!$H$2:$H$201,MATCH($A1089&amp;"-10",Matches!$J$2:$J$201,0))),0,IF(V1089-W1089=INDEX(Matches!$G$2:$G$201,MATCH($A1089&amp;"-10",Matches!$J$2:$J$201,0))-INDEX(Matches!$H$2:$H$201,MATCH($A1089&amp;"-10",Matches!$J$2:$J$201,0)),3,2))))),""))</f>
        <v/>
      </c>
      <c r="AH1089" s="13" t="str">
        <f aca="false">IF($B1089="","",SUM(X1089:AG1089))</f>
        <v/>
      </c>
      <c r="AI1089" s="12" t="str">
        <f aca="false">IF($B1089="","",COUNTIF(X1089:AG1089,5))</f>
        <v/>
      </c>
      <c r="AJ1089" s="12" t="str">
        <f aca="false">IF($B1089="","",COUNTIF(X1089:AG1089,"&gt;=2"))</f>
        <v/>
      </c>
      <c r="AK1089" s="12" t="str">
        <f aca="false">IF($B1089="","",COUNT(X1089:AG1089))</f>
        <v/>
      </c>
    </row>
    <row r="1090" customFormat="false" ht="15" hidden="false" customHeight="false" outlineLevel="0" collapsed="false">
      <c r="A1090" s="7"/>
      <c r="B1090" s="7"/>
      <c r="C1090" s="11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12" t="str">
        <f aca="false">IF(OR($B1090="",D1090="",E1090=""),"",IFERROR(IF(OR(INDEX(Matches!$I$2:$I$201,MATCH($A1090&amp;"-1",Matches!$J$2:$J$201,0))="Void",INDEX(Matches!$G$2:$G$201,MATCH($A1090&amp;"-1",Matches!$J$2:$J$201,0))="",INDEX(Matches!$H$2:$H$201,MATCH($A1090&amp;"-1",Matches!$J$2:$J$201,0))=""),"",IF(AND($C1090&lt;&gt;"",INDEX(Matches!$F$2:$F$201,MATCH($A1090&amp;"-1",Matches!$J$2:$J$201,0))&lt;&gt;"",$C1090&gt;=INDEX(Matches!$F$2:$F$201,MATCH($A1090&amp;"-1",Matches!$J$2:$J$201,0))),"",IF(AND(D1090=INDEX(Matches!$G$2:$G$201,MATCH($A1090&amp;"-1",Matches!$J$2:$J$201,0)),E1090=INDEX(Matches!$H$2:$H$201,MATCH($A1090&amp;"-1",Matches!$J$2:$J$201,0))),5,IF(SIGN(D1090-E1090)&lt;&gt;SIGN(INDEX(Matches!$G$2:$G$201,MATCH($A1090&amp;"-1",Matches!$J$2:$J$201,0))-INDEX(Matches!$H$2:$H$201,MATCH($A1090&amp;"-1",Matches!$J$2:$J$201,0))),0,IF(D1090-E1090=INDEX(Matches!$G$2:$G$201,MATCH($A1090&amp;"-1",Matches!$J$2:$J$201,0))-INDEX(Matches!$H$2:$H$201,MATCH($A1090&amp;"-1",Matches!$J$2:$J$201,0)),3,2))))),""))</f>
        <v/>
      </c>
      <c r="Y1090" s="12" t="str">
        <f aca="false">IF(OR($B1090="",F1090="",G1090=""),"",IFERROR(IF(OR(INDEX(Matches!$I$2:$I$201,MATCH($A1090&amp;"-2",Matches!$J$2:$J$201,0))="Void",INDEX(Matches!$G$2:$G$201,MATCH($A1090&amp;"-2",Matches!$J$2:$J$201,0))="",INDEX(Matches!$H$2:$H$201,MATCH($A1090&amp;"-2",Matches!$J$2:$J$201,0))=""),"",IF(AND($C1090&lt;&gt;"",INDEX(Matches!$F$2:$F$201,MATCH($A1090&amp;"-2",Matches!$J$2:$J$201,0))&lt;&gt;"",$C1090&gt;=INDEX(Matches!$F$2:$F$201,MATCH($A1090&amp;"-2",Matches!$J$2:$J$201,0))),"",IF(AND(F1090=INDEX(Matches!$G$2:$G$201,MATCH($A1090&amp;"-2",Matches!$J$2:$J$201,0)),G1090=INDEX(Matches!$H$2:$H$201,MATCH($A1090&amp;"-2",Matches!$J$2:$J$201,0))),5,IF(SIGN(F1090-G1090)&lt;&gt;SIGN(INDEX(Matches!$G$2:$G$201,MATCH($A1090&amp;"-2",Matches!$J$2:$J$201,0))-INDEX(Matches!$H$2:$H$201,MATCH($A1090&amp;"-2",Matches!$J$2:$J$201,0))),0,IF(F1090-G1090=INDEX(Matches!$G$2:$G$201,MATCH($A1090&amp;"-2",Matches!$J$2:$J$201,0))-INDEX(Matches!$H$2:$H$201,MATCH($A1090&amp;"-2",Matches!$J$2:$J$201,0)),3,2))))),""))</f>
        <v/>
      </c>
      <c r="Z1090" s="12" t="str">
        <f aca="false">IF(OR($B1090="",H1090="",I1090=""),"",IFERROR(IF(OR(INDEX(Matches!$I$2:$I$201,MATCH($A1090&amp;"-3",Matches!$J$2:$J$201,0))="Void",INDEX(Matches!$G$2:$G$201,MATCH($A1090&amp;"-3",Matches!$J$2:$J$201,0))="",INDEX(Matches!$H$2:$H$201,MATCH($A1090&amp;"-3",Matches!$J$2:$J$201,0))=""),"",IF(AND($C1090&lt;&gt;"",INDEX(Matches!$F$2:$F$201,MATCH($A1090&amp;"-3",Matches!$J$2:$J$201,0))&lt;&gt;"",$C1090&gt;=INDEX(Matches!$F$2:$F$201,MATCH($A1090&amp;"-3",Matches!$J$2:$J$201,0))),"",IF(AND(H1090=INDEX(Matches!$G$2:$G$201,MATCH($A1090&amp;"-3",Matches!$J$2:$J$201,0)),I1090=INDEX(Matches!$H$2:$H$201,MATCH($A1090&amp;"-3",Matches!$J$2:$J$201,0))),5,IF(SIGN(H1090-I1090)&lt;&gt;SIGN(INDEX(Matches!$G$2:$G$201,MATCH($A1090&amp;"-3",Matches!$J$2:$J$201,0))-INDEX(Matches!$H$2:$H$201,MATCH($A1090&amp;"-3",Matches!$J$2:$J$201,0))),0,IF(H1090-I1090=INDEX(Matches!$G$2:$G$201,MATCH($A1090&amp;"-3",Matches!$J$2:$J$201,0))-INDEX(Matches!$H$2:$H$201,MATCH($A1090&amp;"-3",Matches!$J$2:$J$201,0)),3,2))))),""))</f>
        <v/>
      </c>
      <c r="AA1090" s="12" t="str">
        <f aca="false">IF(OR($B1090="",J1090="",K1090=""),"",IFERROR(IF(OR(INDEX(Matches!$I$2:$I$201,MATCH($A1090&amp;"-4",Matches!$J$2:$J$201,0))="Void",INDEX(Matches!$G$2:$G$201,MATCH($A1090&amp;"-4",Matches!$J$2:$J$201,0))="",INDEX(Matches!$H$2:$H$201,MATCH($A1090&amp;"-4",Matches!$J$2:$J$201,0))=""),"",IF(AND($C1090&lt;&gt;"",INDEX(Matches!$F$2:$F$201,MATCH($A1090&amp;"-4",Matches!$J$2:$J$201,0))&lt;&gt;"",$C1090&gt;=INDEX(Matches!$F$2:$F$201,MATCH($A1090&amp;"-4",Matches!$J$2:$J$201,0))),"",IF(AND(J1090=INDEX(Matches!$G$2:$G$201,MATCH($A1090&amp;"-4",Matches!$J$2:$J$201,0)),K1090=INDEX(Matches!$H$2:$H$201,MATCH($A1090&amp;"-4",Matches!$J$2:$J$201,0))),5,IF(SIGN(J1090-K1090)&lt;&gt;SIGN(INDEX(Matches!$G$2:$G$201,MATCH($A1090&amp;"-4",Matches!$J$2:$J$201,0))-INDEX(Matches!$H$2:$H$201,MATCH($A1090&amp;"-4",Matches!$J$2:$J$201,0))),0,IF(J1090-K1090=INDEX(Matches!$G$2:$G$201,MATCH($A1090&amp;"-4",Matches!$J$2:$J$201,0))-INDEX(Matches!$H$2:$H$201,MATCH($A1090&amp;"-4",Matches!$J$2:$J$201,0)),3,2))))),""))</f>
        <v/>
      </c>
      <c r="AB1090" s="12" t="str">
        <f aca="false">IF(OR($B1090="",L1090="",M1090=""),"",IFERROR(IF(OR(INDEX(Matches!$I$2:$I$201,MATCH($A1090&amp;"-5",Matches!$J$2:$J$201,0))="Void",INDEX(Matches!$G$2:$G$201,MATCH($A1090&amp;"-5",Matches!$J$2:$J$201,0))="",INDEX(Matches!$H$2:$H$201,MATCH($A1090&amp;"-5",Matches!$J$2:$J$201,0))=""),"",IF(AND($C1090&lt;&gt;"",INDEX(Matches!$F$2:$F$201,MATCH($A1090&amp;"-5",Matches!$J$2:$J$201,0))&lt;&gt;"",$C1090&gt;=INDEX(Matches!$F$2:$F$201,MATCH($A1090&amp;"-5",Matches!$J$2:$J$201,0))),"",IF(AND(L1090=INDEX(Matches!$G$2:$G$201,MATCH($A1090&amp;"-5",Matches!$J$2:$J$201,0)),M1090=INDEX(Matches!$H$2:$H$201,MATCH($A1090&amp;"-5",Matches!$J$2:$J$201,0))),5,IF(SIGN(L1090-M1090)&lt;&gt;SIGN(INDEX(Matches!$G$2:$G$201,MATCH($A1090&amp;"-5",Matches!$J$2:$J$201,0))-INDEX(Matches!$H$2:$H$201,MATCH($A1090&amp;"-5",Matches!$J$2:$J$201,0))),0,IF(L1090-M1090=INDEX(Matches!$G$2:$G$201,MATCH($A1090&amp;"-5",Matches!$J$2:$J$201,0))-INDEX(Matches!$H$2:$H$201,MATCH($A1090&amp;"-5",Matches!$J$2:$J$201,0)),3,2))))),""))</f>
        <v/>
      </c>
      <c r="AC1090" s="12" t="str">
        <f aca="false">IF(OR($B1090="",N1090="",O1090=""),"",IFERROR(IF(OR(INDEX(Matches!$I$2:$I$201,MATCH($A1090&amp;"-6",Matches!$J$2:$J$201,0))="Void",INDEX(Matches!$G$2:$G$201,MATCH($A1090&amp;"-6",Matches!$J$2:$J$201,0))="",INDEX(Matches!$H$2:$H$201,MATCH($A1090&amp;"-6",Matches!$J$2:$J$201,0))=""),"",IF(AND($C1090&lt;&gt;"",INDEX(Matches!$F$2:$F$201,MATCH($A1090&amp;"-6",Matches!$J$2:$J$201,0))&lt;&gt;"",$C1090&gt;=INDEX(Matches!$F$2:$F$201,MATCH($A1090&amp;"-6",Matches!$J$2:$J$201,0))),"",IF(AND(N1090=INDEX(Matches!$G$2:$G$201,MATCH($A1090&amp;"-6",Matches!$J$2:$J$201,0)),O1090=INDEX(Matches!$H$2:$H$201,MATCH($A1090&amp;"-6",Matches!$J$2:$J$201,0))),5,IF(SIGN(N1090-O1090)&lt;&gt;SIGN(INDEX(Matches!$G$2:$G$201,MATCH($A1090&amp;"-6",Matches!$J$2:$J$201,0))-INDEX(Matches!$H$2:$H$201,MATCH($A1090&amp;"-6",Matches!$J$2:$J$201,0))),0,IF(N1090-O1090=INDEX(Matches!$G$2:$G$201,MATCH($A1090&amp;"-6",Matches!$J$2:$J$201,0))-INDEX(Matches!$H$2:$H$201,MATCH($A1090&amp;"-6",Matches!$J$2:$J$201,0)),3,2))))),""))</f>
        <v/>
      </c>
      <c r="AD1090" s="12" t="str">
        <f aca="false">IF(OR($B1090="",P1090="",Q1090=""),"",IFERROR(IF(OR(INDEX(Matches!$I$2:$I$201,MATCH($A1090&amp;"-7",Matches!$J$2:$J$201,0))="Void",INDEX(Matches!$G$2:$G$201,MATCH($A1090&amp;"-7",Matches!$J$2:$J$201,0))="",INDEX(Matches!$H$2:$H$201,MATCH($A1090&amp;"-7",Matches!$J$2:$J$201,0))=""),"",IF(AND($C1090&lt;&gt;"",INDEX(Matches!$F$2:$F$201,MATCH($A1090&amp;"-7",Matches!$J$2:$J$201,0))&lt;&gt;"",$C1090&gt;=INDEX(Matches!$F$2:$F$201,MATCH($A1090&amp;"-7",Matches!$J$2:$J$201,0))),"",IF(AND(P1090=INDEX(Matches!$G$2:$G$201,MATCH($A1090&amp;"-7",Matches!$J$2:$J$201,0)),Q1090=INDEX(Matches!$H$2:$H$201,MATCH($A1090&amp;"-7",Matches!$J$2:$J$201,0))),5,IF(SIGN(P1090-Q1090)&lt;&gt;SIGN(INDEX(Matches!$G$2:$G$201,MATCH($A1090&amp;"-7",Matches!$J$2:$J$201,0))-INDEX(Matches!$H$2:$H$201,MATCH($A1090&amp;"-7",Matches!$J$2:$J$201,0))),0,IF(P1090-Q1090=INDEX(Matches!$G$2:$G$201,MATCH($A1090&amp;"-7",Matches!$J$2:$J$201,0))-INDEX(Matches!$H$2:$H$201,MATCH($A1090&amp;"-7",Matches!$J$2:$J$201,0)),3,2))))),""))</f>
        <v/>
      </c>
      <c r="AE1090" s="12" t="str">
        <f aca="false">IF(OR($B1090="",R1090="",S1090=""),"",IFERROR(IF(OR(INDEX(Matches!$I$2:$I$201,MATCH($A1090&amp;"-8",Matches!$J$2:$J$201,0))="Void",INDEX(Matches!$G$2:$G$201,MATCH($A1090&amp;"-8",Matches!$J$2:$J$201,0))="",INDEX(Matches!$H$2:$H$201,MATCH($A1090&amp;"-8",Matches!$J$2:$J$201,0))=""),"",IF(AND($C1090&lt;&gt;"",INDEX(Matches!$F$2:$F$201,MATCH($A1090&amp;"-8",Matches!$J$2:$J$201,0))&lt;&gt;"",$C1090&gt;=INDEX(Matches!$F$2:$F$201,MATCH($A1090&amp;"-8",Matches!$J$2:$J$201,0))),"",IF(AND(R1090=INDEX(Matches!$G$2:$G$201,MATCH($A1090&amp;"-8",Matches!$J$2:$J$201,0)),S1090=INDEX(Matches!$H$2:$H$201,MATCH($A1090&amp;"-8",Matches!$J$2:$J$201,0))),5,IF(SIGN(R1090-S1090)&lt;&gt;SIGN(INDEX(Matches!$G$2:$G$201,MATCH($A1090&amp;"-8",Matches!$J$2:$J$201,0))-INDEX(Matches!$H$2:$H$201,MATCH($A1090&amp;"-8",Matches!$J$2:$J$201,0))),0,IF(R1090-S1090=INDEX(Matches!$G$2:$G$201,MATCH($A1090&amp;"-8",Matches!$J$2:$J$201,0))-INDEX(Matches!$H$2:$H$201,MATCH($A1090&amp;"-8",Matches!$J$2:$J$201,0)),3,2))))),""))</f>
        <v/>
      </c>
      <c r="AF1090" s="12" t="str">
        <f aca="false">IF(OR($B1090="",T1090="",U1090=""),"",IFERROR(IF(OR(INDEX(Matches!$I$2:$I$201,MATCH($A1090&amp;"-9",Matches!$J$2:$J$201,0))="Void",INDEX(Matches!$G$2:$G$201,MATCH($A1090&amp;"-9",Matches!$J$2:$J$201,0))="",INDEX(Matches!$H$2:$H$201,MATCH($A1090&amp;"-9",Matches!$J$2:$J$201,0))=""),"",IF(AND($C1090&lt;&gt;"",INDEX(Matches!$F$2:$F$201,MATCH($A1090&amp;"-9",Matches!$J$2:$J$201,0))&lt;&gt;"",$C1090&gt;=INDEX(Matches!$F$2:$F$201,MATCH($A1090&amp;"-9",Matches!$J$2:$J$201,0))),"",IF(AND(T1090=INDEX(Matches!$G$2:$G$201,MATCH($A1090&amp;"-9",Matches!$J$2:$J$201,0)),U1090=INDEX(Matches!$H$2:$H$201,MATCH($A1090&amp;"-9",Matches!$J$2:$J$201,0))),5,IF(SIGN(T1090-U1090)&lt;&gt;SIGN(INDEX(Matches!$G$2:$G$201,MATCH($A1090&amp;"-9",Matches!$J$2:$J$201,0))-INDEX(Matches!$H$2:$H$201,MATCH($A1090&amp;"-9",Matches!$J$2:$J$201,0))),0,IF(T1090-U1090=INDEX(Matches!$G$2:$G$201,MATCH($A1090&amp;"-9",Matches!$J$2:$J$201,0))-INDEX(Matches!$H$2:$H$201,MATCH($A1090&amp;"-9",Matches!$J$2:$J$201,0)),3,2))))),""))</f>
        <v/>
      </c>
      <c r="AG1090" s="12" t="str">
        <f aca="false">IF(OR($B1090="",V1090="",W1090=""),"",IFERROR(IF(OR(INDEX(Matches!$I$2:$I$201,MATCH($A1090&amp;"-10",Matches!$J$2:$J$201,0))="Void",INDEX(Matches!$G$2:$G$201,MATCH($A1090&amp;"-10",Matches!$J$2:$J$201,0))="",INDEX(Matches!$H$2:$H$201,MATCH($A1090&amp;"-10",Matches!$J$2:$J$201,0))=""),"",IF(AND($C1090&lt;&gt;"",INDEX(Matches!$F$2:$F$201,MATCH($A1090&amp;"-10",Matches!$J$2:$J$201,0))&lt;&gt;"",$C1090&gt;=INDEX(Matches!$F$2:$F$201,MATCH($A1090&amp;"-10",Matches!$J$2:$J$201,0))),"",IF(AND(V1090=INDEX(Matches!$G$2:$G$201,MATCH($A1090&amp;"-10",Matches!$J$2:$J$201,0)),W1090=INDEX(Matches!$H$2:$H$201,MATCH($A1090&amp;"-10",Matches!$J$2:$J$201,0))),5,IF(SIGN(V1090-W1090)&lt;&gt;SIGN(INDEX(Matches!$G$2:$G$201,MATCH($A1090&amp;"-10",Matches!$J$2:$J$201,0))-INDEX(Matches!$H$2:$H$201,MATCH($A1090&amp;"-10",Matches!$J$2:$J$201,0))),0,IF(V1090-W1090=INDEX(Matches!$G$2:$G$201,MATCH($A1090&amp;"-10",Matches!$J$2:$J$201,0))-INDEX(Matches!$H$2:$H$201,MATCH($A1090&amp;"-10",Matches!$J$2:$J$201,0)),3,2))))),""))</f>
        <v/>
      </c>
      <c r="AH1090" s="13" t="str">
        <f aca="false">IF($B1090="","",SUM(X1090:AG1090))</f>
        <v/>
      </c>
      <c r="AI1090" s="12" t="str">
        <f aca="false">IF($B1090="","",COUNTIF(X1090:AG1090,5))</f>
        <v/>
      </c>
      <c r="AJ1090" s="12" t="str">
        <f aca="false">IF($B1090="","",COUNTIF(X1090:AG1090,"&gt;=2"))</f>
        <v/>
      </c>
      <c r="AK1090" s="12" t="str">
        <f aca="false">IF($B1090="","",COUNT(X1090:AG1090))</f>
        <v/>
      </c>
    </row>
    <row r="1091" customFormat="false" ht="15" hidden="false" customHeight="false" outlineLevel="0" collapsed="false">
      <c r="A1091" s="7"/>
      <c r="B1091" s="7"/>
      <c r="C1091" s="11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12" t="str">
        <f aca="false">IF(OR($B1091="",D1091="",E1091=""),"",IFERROR(IF(OR(INDEX(Matches!$I$2:$I$201,MATCH($A1091&amp;"-1",Matches!$J$2:$J$201,0))="Void",INDEX(Matches!$G$2:$G$201,MATCH($A1091&amp;"-1",Matches!$J$2:$J$201,0))="",INDEX(Matches!$H$2:$H$201,MATCH($A1091&amp;"-1",Matches!$J$2:$J$201,0))=""),"",IF(AND($C1091&lt;&gt;"",INDEX(Matches!$F$2:$F$201,MATCH($A1091&amp;"-1",Matches!$J$2:$J$201,0))&lt;&gt;"",$C1091&gt;=INDEX(Matches!$F$2:$F$201,MATCH($A1091&amp;"-1",Matches!$J$2:$J$201,0))),"",IF(AND(D1091=INDEX(Matches!$G$2:$G$201,MATCH($A1091&amp;"-1",Matches!$J$2:$J$201,0)),E1091=INDEX(Matches!$H$2:$H$201,MATCH($A1091&amp;"-1",Matches!$J$2:$J$201,0))),5,IF(SIGN(D1091-E1091)&lt;&gt;SIGN(INDEX(Matches!$G$2:$G$201,MATCH($A1091&amp;"-1",Matches!$J$2:$J$201,0))-INDEX(Matches!$H$2:$H$201,MATCH($A1091&amp;"-1",Matches!$J$2:$J$201,0))),0,IF(D1091-E1091=INDEX(Matches!$G$2:$G$201,MATCH($A1091&amp;"-1",Matches!$J$2:$J$201,0))-INDEX(Matches!$H$2:$H$201,MATCH($A1091&amp;"-1",Matches!$J$2:$J$201,0)),3,2))))),""))</f>
        <v/>
      </c>
      <c r="Y1091" s="12" t="str">
        <f aca="false">IF(OR($B1091="",F1091="",G1091=""),"",IFERROR(IF(OR(INDEX(Matches!$I$2:$I$201,MATCH($A1091&amp;"-2",Matches!$J$2:$J$201,0))="Void",INDEX(Matches!$G$2:$G$201,MATCH($A1091&amp;"-2",Matches!$J$2:$J$201,0))="",INDEX(Matches!$H$2:$H$201,MATCH($A1091&amp;"-2",Matches!$J$2:$J$201,0))=""),"",IF(AND($C1091&lt;&gt;"",INDEX(Matches!$F$2:$F$201,MATCH($A1091&amp;"-2",Matches!$J$2:$J$201,0))&lt;&gt;"",$C1091&gt;=INDEX(Matches!$F$2:$F$201,MATCH($A1091&amp;"-2",Matches!$J$2:$J$201,0))),"",IF(AND(F1091=INDEX(Matches!$G$2:$G$201,MATCH($A1091&amp;"-2",Matches!$J$2:$J$201,0)),G1091=INDEX(Matches!$H$2:$H$201,MATCH($A1091&amp;"-2",Matches!$J$2:$J$201,0))),5,IF(SIGN(F1091-G1091)&lt;&gt;SIGN(INDEX(Matches!$G$2:$G$201,MATCH($A1091&amp;"-2",Matches!$J$2:$J$201,0))-INDEX(Matches!$H$2:$H$201,MATCH($A1091&amp;"-2",Matches!$J$2:$J$201,0))),0,IF(F1091-G1091=INDEX(Matches!$G$2:$G$201,MATCH($A1091&amp;"-2",Matches!$J$2:$J$201,0))-INDEX(Matches!$H$2:$H$201,MATCH($A1091&amp;"-2",Matches!$J$2:$J$201,0)),3,2))))),""))</f>
        <v/>
      </c>
      <c r="Z1091" s="12" t="str">
        <f aca="false">IF(OR($B1091="",H1091="",I1091=""),"",IFERROR(IF(OR(INDEX(Matches!$I$2:$I$201,MATCH($A1091&amp;"-3",Matches!$J$2:$J$201,0))="Void",INDEX(Matches!$G$2:$G$201,MATCH($A1091&amp;"-3",Matches!$J$2:$J$201,0))="",INDEX(Matches!$H$2:$H$201,MATCH($A1091&amp;"-3",Matches!$J$2:$J$201,0))=""),"",IF(AND($C1091&lt;&gt;"",INDEX(Matches!$F$2:$F$201,MATCH($A1091&amp;"-3",Matches!$J$2:$J$201,0))&lt;&gt;"",$C1091&gt;=INDEX(Matches!$F$2:$F$201,MATCH($A1091&amp;"-3",Matches!$J$2:$J$201,0))),"",IF(AND(H1091=INDEX(Matches!$G$2:$G$201,MATCH($A1091&amp;"-3",Matches!$J$2:$J$201,0)),I1091=INDEX(Matches!$H$2:$H$201,MATCH($A1091&amp;"-3",Matches!$J$2:$J$201,0))),5,IF(SIGN(H1091-I1091)&lt;&gt;SIGN(INDEX(Matches!$G$2:$G$201,MATCH($A1091&amp;"-3",Matches!$J$2:$J$201,0))-INDEX(Matches!$H$2:$H$201,MATCH($A1091&amp;"-3",Matches!$J$2:$J$201,0))),0,IF(H1091-I1091=INDEX(Matches!$G$2:$G$201,MATCH($A1091&amp;"-3",Matches!$J$2:$J$201,0))-INDEX(Matches!$H$2:$H$201,MATCH($A1091&amp;"-3",Matches!$J$2:$J$201,0)),3,2))))),""))</f>
        <v/>
      </c>
      <c r="AA1091" s="12" t="str">
        <f aca="false">IF(OR($B1091="",J1091="",K1091=""),"",IFERROR(IF(OR(INDEX(Matches!$I$2:$I$201,MATCH($A1091&amp;"-4",Matches!$J$2:$J$201,0))="Void",INDEX(Matches!$G$2:$G$201,MATCH($A1091&amp;"-4",Matches!$J$2:$J$201,0))="",INDEX(Matches!$H$2:$H$201,MATCH($A1091&amp;"-4",Matches!$J$2:$J$201,0))=""),"",IF(AND($C1091&lt;&gt;"",INDEX(Matches!$F$2:$F$201,MATCH($A1091&amp;"-4",Matches!$J$2:$J$201,0))&lt;&gt;"",$C1091&gt;=INDEX(Matches!$F$2:$F$201,MATCH($A1091&amp;"-4",Matches!$J$2:$J$201,0))),"",IF(AND(J1091=INDEX(Matches!$G$2:$G$201,MATCH($A1091&amp;"-4",Matches!$J$2:$J$201,0)),K1091=INDEX(Matches!$H$2:$H$201,MATCH($A1091&amp;"-4",Matches!$J$2:$J$201,0))),5,IF(SIGN(J1091-K1091)&lt;&gt;SIGN(INDEX(Matches!$G$2:$G$201,MATCH($A1091&amp;"-4",Matches!$J$2:$J$201,0))-INDEX(Matches!$H$2:$H$201,MATCH($A1091&amp;"-4",Matches!$J$2:$J$201,0))),0,IF(J1091-K1091=INDEX(Matches!$G$2:$G$201,MATCH($A1091&amp;"-4",Matches!$J$2:$J$201,0))-INDEX(Matches!$H$2:$H$201,MATCH($A1091&amp;"-4",Matches!$J$2:$J$201,0)),3,2))))),""))</f>
        <v/>
      </c>
      <c r="AB1091" s="12" t="str">
        <f aca="false">IF(OR($B1091="",L1091="",M1091=""),"",IFERROR(IF(OR(INDEX(Matches!$I$2:$I$201,MATCH($A1091&amp;"-5",Matches!$J$2:$J$201,0))="Void",INDEX(Matches!$G$2:$G$201,MATCH($A1091&amp;"-5",Matches!$J$2:$J$201,0))="",INDEX(Matches!$H$2:$H$201,MATCH($A1091&amp;"-5",Matches!$J$2:$J$201,0))=""),"",IF(AND($C1091&lt;&gt;"",INDEX(Matches!$F$2:$F$201,MATCH($A1091&amp;"-5",Matches!$J$2:$J$201,0))&lt;&gt;"",$C1091&gt;=INDEX(Matches!$F$2:$F$201,MATCH($A1091&amp;"-5",Matches!$J$2:$J$201,0))),"",IF(AND(L1091=INDEX(Matches!$G$2:$G$201,MATCH($A1091&amp;"-5",Matches!$J$2:$J$201,0)),M1091=INDEX(Matches!$H$2:$H$201,MATCH($A1091&amp;"-5",Matches!$J$2:$J$201,0))),5,IF(SIGN(L1091-M1091)&lt;&gt;SIGN(INDEX(Matches!$G$2:$G$201,MATCH($A1091&amp;"-5",Matches!$J$2:$J$201,0))-INDEX(Matches!$H$2:$H$201,MATCH($A1091&amp;"-5",Matches!$J$2:$J$201,0))),0,IF(L1091-M1091=INDEX(Matches!$G$2:$G$201,MATCH($A1091&amp;"-5",Matches!$J$2:$J$201,0))-INDEX(Matches!$H$2:$H$201,MATCH($A1091&amp;"-5",Matches!$J$2:$J$201,0)),3,2))))),""))</f>
        <v/>
      </c>
      <c r="AC1091" s="12" t="str">
        <f aca="false">IF(OR($B1091="",N1091="",O1091=""),"",IFERROR(IF(OR(INDEX(Matches!$I$2:$I$201,MATCH($A1091&amp;"-6",Matches!$J$2:$J$201,0))="Void",INDEX(Matches!$G$2:$G$201,MATCH($A1091&amp;"-6",Matches!$J$2:$J$201,0))="",INDEX(Matches!$H$2:$H$201,MATCH($A1091&amp;"-6",Matches!$J$2:$J$201,0))=""),"",IF(AND($C1091&lt;&gt;"",INDEX(Matches!$F$2:$F$201,MATCH($A1091&amp;"-6",Matches!$J$2:$J$201,0))&lt;&gt;"",$C1091&gt;=INDEX(Matches!$F$2:$F$201,MATCH($A1091&amp;"-6",Matches!$J$2:$J$201,0))),"",IF(AND(N1091=INDEX(Matches!$G$2:$G$201,MATCH($A1091&amp;"-6",Matches!$J$2:$J$201,0)),O1091=INDEX(Matches!$H$2:$H$201,MATCH($A1091&amp;"-6",Matches!$J$2:$J$201,0))),5,IF(SIGN(N1091-O1091)&lt;&gt;SIGN(INDEX(Matches!$G$2:$G$201,MATCH($A1091&amp;"-6",Matches!$J$2:$J$201,0))-INDEX(Matches!$H$2:$H$201,MATCH($A1091&amp;"-6",Matches!$J$2:$J$201,0))),0,IF(N1091-O1091=INDEX(Matches!$G$2:$G$201,MATCH($A1091&amp;"-6",Matches!$J$2:$J$201,0))-INDEX(Matches!$H$2:$H$201,MATCH($A1091&amp;"-6",Matches!$J$2:$J$201,0)),3,2))))),""))</f>
        <v/>
      </c>
      <c r="AD1091" s="12" t="str">
        <f aca="false">IF(OR($B1091="",P1091="",Q1091=""),"",IFERROR(IF(OR(INDEX(Matches!$I$2:$I$201,MATCH($A1091&amp;"-7",Matches!$J$2:$J$201,0))="Void",INDEX(Matches!$G$2:$G$201,MATCH($A1091&amp;"-7",Matches!$J$2:$J$201,0))="",INDEX(Matches!$H$2:$H$201,MATCH($A1091&amp;"-7",Matches!$J$2:$J$201,0))=""),"",IF(AND($C1091&lt;&gt;"",INDEX(Matches!$F$2:$F$201,MATCH($A1091&amp;"-7",Matches!$J$2:$J$201,0))&lt;&gt;"",$C1091&gt;=INDEX(Matches!$F$2:$F$201,MATCH($A1091&amp;"-7",Matches!$J$2:$J$201,0))),"",IF(AND(P1091=INDEX(Matches!$G$2:$G$201,MATCH($A1091&amp;"-7",Matches!$J$2:$J$201,0)),Q1091=INDEX(Matches!$H$2:$H$201,MATCH($A1091&amp;"-7",Matches!$J$2:$J$201,0))),5,IF(SIGN(P1091-Q1091)&lt;&gt;SIGN(INDEX(Matches!$G$2:$G$201,MATCH($A1091&amp;"-7",Matches!$J$2:$J$201,0))-INDEX(Matches!$H$2:$H$201,MATCH($A1091&amp;"-7",Matches!$J$2:$J$201,0))),0,IF(P1091-Q1091=INDEX(Matches!$G$2:$G$201,MATCH($A1091&amp;"-7",Matches!$J$2:$J$201,0))-INDEX(Matches!$H$2:$H$201,MATCH($A1091&amp;"-7",Matches!$J$2:$J$201,0)),3,2))))),""))</f>
        <v/>
      </c>
      <c r="AE1091" s="12" t="str">
        <f aca="false">IF(OR($B1091="",R1091="",S1091=""),"",IFERROR(IF(OR(INDEX(Matches!$I$2:$I$201,MATCH($A1091&amp;"-8",Matches!$J$2:$J$201,0))="Void",INDEX(Matches!$G$2:$G$201,MATCH($A1091&amp;"-8",Matches!$J$2:$J$201,0))="",INDEX(Matches!$H$2:$H$201,MATCH($A1091&amp;"-8",Matches!$J$2:$J$201,0))=""),"",IF(AND($C1091&lt;&gt;"",INDEX(Matches!$F$2:$F$201,MATCH($A1091&amp;"-8",Matches!$J$2:$J$201,0))&lt;&gt;"",$C1091&gt;=INDEX(Matches!$F$2:$F$201,MATCH($A1091&amp;"-8",Matches!$J$2:$J$201,0))),"",IF(AND(R1091=INDEX(Matches!$G$2:$G$201,MATCH($A1091&amp;"-8",Matches!$J$2:$J$201,0)),S1091=INDEX(Matches!$H$2:$H$201,MATCH($A1091&amp;"-8",Matches!$J$2:$J$201,0))),5,IF(SIGN(R1091-S1091)&lt;&gt;SIGN(INDEX(Matches!$G$2:$G$201,MATCH($A1091&amp;"-8",Matches!$J$2:$J$201,0))-INDEX(Matches!$H$2:$H$201,MATCH($A1091&amp;"-8",Matches!$J$2:$J$201,0))),0,IF(R1091-S1091=INDEX(Matches!$G$2:$G$201,MATCH($A1091&amp;"-8",Matches!$J$2:$J$201,0))-INDEX(Matches!$H$2:$H$201,MATCH($A1091&amp;"-8",Matches!$J$2:$J$201,0)),3,2))))),""))</f>
        <v/>
      </c>
      <c r="AF1091" s="12" t="str">
        <f aca="false">IF(OR($B1091="",T1091="",U1091=""),"",IFERROR(IF(OR(INDEX(Matches!$I$2:$I$201,MATCH($A1091&amp;"-9",Matches!$J$2:$J$201,0))="Void",INDEX(Matches!$G$2:$G$201,MATCH($A1091&amp;"-9",Matches!$J$2:$J$201,0))="",INDEX(Matches!$H$2:$H$201,MATCH($A1091&amp;"-9",Matches!$J$2:$J$201,0))=""),"",IF(AND($C1091&lt;&gt;"",INDEX(Matches!$F$2:$F$201,MATCH($A1091&amp;"-9",Matches!$J$2:$J$201,0))&lt;&gt;"",$C1091&gt;=INDEX(Matches!$F$2:$F$201,MATCH($A1091&amp;"-9",Matches!$J$2:$J$201,0))),"",IF(AND(T1091=INDEX(Matches!$G$2:$G$201,MATCH($A1091&amp;"-9",Matches!$J$2:$J$201,0)),U1091=INDEX(Matches!$H$2:$H$201,MATCH($A1091&amp;"-9",Matches!$J$2:$J$201,0))),5,IF(SIGN(T1091-U1091)&lt;&gt;SIGN(INDEX(Matches!$G$2:$G$201,MATCH($A1091&amp;"-9",Matches!$J$2:$J$201,0))-INDEX(Matches!$H$2:$H$201,MATCH($A1091&amp;"-9",Matches!$J$2:$J$201,0))),0,IF(T1091-U1091=INDEX(Matches!$G$2:$G$201,MATCH($A1091&amp;"-9",Matches!$J$2:$J$201,0))-INDEX(Matches!$H$2:$H$201,MATCH($A1091&amp;"-9",Matches!$J$2:$J$201,0)),3,2))))),""))</f>
        <v/>
      </c>
      <c r="AG1091" s="12" t="str">
        <f aca="false">IF(OR($B1091="",V1091="",W1091=""),"",IFERROR(IF(OR(INDEX(Matches!$I$2:$I$201,MATCH($A1091&amp;"-10",Matches!$J$2:$J$201,0))="Void",INDEX(Matches!$G$2:$G$201,MATCH($A1091&amp;"-10",Matches!$J$2:$J$201,0))="",INDEX(Matches!$H$2:$H$201,MATCH($A1091&amp;"-10",Matches!$J$2:$J$201,0))=""),"",IF(AND($C1091&lt;&gt;"",INDEX(Matches!$F$2:$F$201,MATCH($A1091&amp;"-10",Matches!$J$2:$J$201,0))&lt;&gt;"",$C1091&gt;=INDEX(Matches!$F$2:$F$201,MATCH($A1091&amp;"-10",Matches!$J$2:$J$201,0))),"",IF(AND(V1091=INDEX(Matches!$G$2:$G$201,MATCH($A1091&amp;"-10",Matches!$J$2:$J$201,0)),W1091=INDEX(Matches!$H$2:$H$201,MATCH($A1091&amp;"-10",Matches!$J$2:$J$201,0))),5,IF(SIGN(V1091-W1091)&lt;&gt;SIGN(INDEX(Matches!$G$2:$G$201,MATCH($A1091&amp;"-10",Matches!$J$2:$J$201,0))-INDEX(Matches!$H$2:$H$201,MATCH($A1091&amp;"-10",Matches!$J$2:$J$201,0))),0,IF(V1091-W1091=INDEX(Matches!$G$2:$G$201,MATCH($A1091&amp;"-10",Matches!$J$2:$J$201,0))-INDEX(Matches!$H$2:$H$201,MATCH($A1091&amp;"-10",Matches!$J$2:$J$201,0)),3,2))))),""))</f>
        <v/>
      </c>
      <c r="AH1091" s="13" t="str">
        <f aca="false">IF($B1091="","",SUM(X1091:AG1091))</f>
        <v/>
      </c>
      <c r="AI1091" s="12" t="str">
        <f aca="false">IF($B1091="","",COUNTIF(X1091:AG1091,5))</f>
        <v/>
      </c>
      <c r="AJ1091" s="12" t="str">
        <f aca="false">IF($B1091="","",COUNTIF(X1091:AG1091,"&gt;=2"))</f>
        <v/>
      </c>
      <c r="AK1091" s="12" t="str">
        <f aca="false">IF($B1091="","",COUNT(X1091:AG1091))</f>
        <v/>
      </c>
    </row>
    <row r="1092" customFormat="false" ht="15" hidden="false" customHeight="false" outlineLevel="0" collapsed="false">
      <c r="A1092" s="7"/>
      <c r="B1092" s="7"/>
      <c r="C1092" s="11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12" t="str">
        <f aca="false">IF(OR($B1092="",D1092="",E1092=""),"",IFERROR(IF(OR(INDEX(Matches!$I$2:$I$201,MATCH($A1092&amp;"-1",Matches!$J$2:$J$201,0))="Void",INDEX(Matches!$G$2:$G$201,MATCH($A1092&amp;"-1",Matches!$J$2:$J$201,0))="",INDEX(Matches!$H$2:$H$201,MATCH($A1092&amp;"-1",Matches!$J$2:$J$201,0))=""),"",IF(AND($C1092&lt;&gt;"",INDEX(Matches!$F$2:$F$201,MATCH($A1092&amp;"-1",Matches!$J$2:$J$201,0))&lt;&gt;"",$C1092&gt;=INDEX(Matches!$F$2:$F$201,MATCH($A1092&amp;"-1",Matches!$J$2:$J$201,0))),"",IF(AND(D1092=INDEX(Matches!$G$2:$G$201,MATCH($A1092&amp;"-1",Matches!$J$2:$J$201,0)),E1092=INDEX(Matches!$H$2:$H$201,MATCH($A1092&amp;"-1",Matches!$J$2:$J$201,0))),5,IF(SIGN(D1092-E1092)&lt;&gt;SIGN(INDEX(Matches!$G$2:$G$201,MATCH($A1092&amp;"-1",Matches!$J$2:$J$201,0))-INDEX(Matches!$H$2:$H$201,MATCH($A1092&amp;"-1",Matches!$J$2:$J$201,0))),0,IF(D1092-E1092=INDEX(Matches!$G$2:$G$201,MATCH($A1092&amp;"-1",Matches!$J$2:$J$201,0))-INDEX(Matches!$H$2:$H$201,MATCH($A1092&amp;"-1",Matches!$J$2:$J$201,0)),3,2))))),""))</f>
        <v/>
      </c>
      <c r="Y1092" s="12" t="str">
        <f aca="false">IF(OR($B1092="",F1092="",G1092=""),"",IFERROR(IF(OR(INDEX(Matches!$I$2:$I$201,MATCH($A1092&amp;"-2",Matches!$J$2:$J$201,0))="Void",INDEX(Matches!$G$2:$G$201,MATCH($A1092&amp;"-2",Matches!$J$2:$J$201,0))="",INDEX(Matches!$H$2:$H$201,MATCH($A1092&amp;"-2",Matches!$J$2:$J$201,0))=""),"",IF(AND($C1092&lt;&gt;"",INDEX(Matches!$F$2:$F$201,MATCH($A1092&amp;"-2",Matches!$J$2:$J$201,0))&lt;&gt;"",$C1092&gt;=INDEX(Matches!$F$2:$F$201,MATCH($A1092&amp;"-2",Matches!$J$2:$J$201,0))),"",IF(AND(F1092=INDEX(Matches!$G$2:$G$201,MATCH($A1092&amp;"-2",Matches!$J$2:$J$201,0)),G1092=INDEX(Matches!$H$2:$H$201,MATCH($A1092&amp;"-2",Matches!$J$2:$J$201,0))),5,IF(SIGN(F1092-G1092)&lt;&gt;SIGN(INDEX(Matches!$G$2:$G$201,MATCH($A1092&amp;"-2",Matches!$J$2:$J$201,0))-INDEX(Matches!$H$2:$H$201,MATCH($A1092&amp;"-2",Matches!$J$2:$J$201,0))),0,IF(F1092-G1092=INDEX(Matches!$G$2:$G$201,MATCH($A1092&amp;"-2",Matches!$J$2:$J$201,0))-INDEX(Matches!$H$2:$H$201,MATCH($A1092&amp;"-2",Matches!$J$2:$J$201,0)),3,2))))),""))</f>
        <v/>
      </c>
      <c r="Z1092" s="12" t="str">
        <f aca="false">IF(OR($B1092="",H1092="",I1092=""),"",IFERROR(IF(OR(INDEX(Matches!$I$2:$I$201,MATCH($A1092&amp;"-3",Matches!$J$2:$J$201,0))="Void",INDEX(Matches!$G$2:$G$201,MATCH($A1092&amp;"-3",Matches!$J$2:$J$201,0))="",INDEX(Matches!$H$2:$H$201,MATCH($A1092&amp;"-3",Matches!$J$2:$J$201,0))=""),"",IF(AND($C1092&lt;&gt;"",INDEX(Matches!$F$2:$F$201,MATCH($A1092&amp;"-3",Matches!$J$2:$J$201,0))&lt;&gt;"",$C1092&gt;=INDEX(Matches!$F$2:$F$201,MATCH($A1092&amp;"-3",Matches!$J$2:$J$201,0))),"",IF(AND(H1092=INDEX(Matches!$G$2:$G$201,MATCH($A1092&amp;"-3",Matches!$J$2:$J$201,0)),I1092=INDEX(Matches!$H$2:$H$201,MATCH($A1092&amp;"-3",Matches!$J$2:$J$201,0))),5,IF(SIGN(H1092-I1092)&lt;&gt;SIGN(INDEX(Matches!$G$2:$G$201,MATCH($A1092&amp;"-3",Matches!$J$2:$J$201,0))-INDEX(Matches!$H$2:$H$201,MATCH($A1092&amp;"-3",Matches!$J$2:$J$201,0))),0,IF(H1092-I1092=INDEX(Matches!$G$2:$G$201,MATCH($A1092&amp;"-3",Matches!$J$2:$J$201,0))-INDEX(Matches!$H$2:$H$201,MATCH($A1092&amp;"-3",Matches!$J$2:$J$201,0)),3,2))))),""))</f>
        <v/>
      </c>
      <c r="AA1092" s="12" t="str">
        <f aca="false">IF(OR($B1092="",J1092="",K1092=""),"",IFERROR(IF(OR(INDEX(Matches!$I$2:$I$201,MATCH($A1092&amp;"-4",Matches!$J$2:$J$201,0))="Void",INDEX(Matches!$G$2:$G$201,MATCH($A1092&amp;"-4",Matches!$J$2:$J$201,0))="",INDEX(Matches!$H$2:$H$201,MATCH($A1092&amp;"-4",Matches!$J$2:$J$201,0))=""),"",IF(AND($C1092&lt;&gt;"",INDEX(Matches!$F$2:$F$201,MATCH($A1092&amp;"-4",Matches!$J$2:$J$201,0))&lt;&gt;"",$C1092&gt;=INDEX(Matches!$F$2:$F$201,MATCH($A1092&amp;"-4",Matches!$J$2:$J$201,0))),"",IF(AND(J1092=INDEX(Matches!$G$2:$G$201,MATCH($A1092&amp;"-4",Matches!$J$2:$J$201,0)),K1092=INDEX(Matches!$H$2:$H$201,MATCH($A1092&amp;"-4",Matches!$J$2:$J$201,0))),5,IF(SIGN(J1092-K1092)&lt;&gt;SIGN(INDEX(Matches!$G$2:$G$201,MATCH($A1092&amp;"-4",Matches!$J$2:$J$201,0))-INDEX(Matches!$H$2:$H$201,MATCH($A1092&amp;"-4",Matches!$J$2:$J$201,0))),0,IF(J1092-K1092=INDEX(Matches!$G$2:$G$201,MATCH($A1092&amp;"-4",Matches!$J$2:$J$201,0))-INDEX(Matches!$H$2:$H$201,MATCH($A1092&amp;"-4",Matches!$J$2:$J$201,0)),3,2))))),""))</f>
        <v/>
      </c>
      <c r="AB1092" s="12" t="str">
        <f aca="false">IF(OR($B1092="",L1092="",M1092=""),"",IFERROR(IF(OR(INDEX(Matches!$I$2:$I$201,MATCH($A1092&amp;"-5",Matches!$J$2:$J$201,0))="Void",INDEX(Matches!$G$2:$G$201,MATCH($A1092&amp;"-5",Matches!$J$2:$J$201,0))="",INDEX(Matches!$H$2:$H$201,MATCH($A1092&amp;"-5",Matches!$J$2:$J$201,0))=""),"",IF(AND($C1092&lt;&gt;"",INDEX(Matches!$F$2:$F$201,MATCH($A1092&amp;"-5",Matches!$J$2:$J$201,0))&lt;&gt;"",$C1092&gt;=INDEX(Matches!$F$2:$F$201,MATCH($A1092&amp;"-5",Matches!$J$2:$J$201,0))),"",IF(AND(L1092=INDEX(Matches!$G$2:$G$201,MATCH($A1092&amp;"-5",Matches!$J$2:$J$201,0)),M1092=INDEX(Matches!$H$2:$H$201,MATCH($A1092&amp;"-5",Matches!$J$2:$J$201,0))),5,IF(SIGN(L1092-M1092)&lt;&gt;SIGN(INDEX(Matches!$G$2:$G$201,MATCH($A1092&amp;"-5",Matches!$J$2:$J$201,0))-INDEX(Matches!$H$2:$H$201,MATCH($A1092&amp;"-5",Matches!$J$2:$J$201,0))),0,IF(L1092-M1092=INDEX(Matches!$G$2:$G$201,MATCH($A1092&amp;"-5",Matches!$J$2:$J$201,0))-INDEX(Matches!$H$2:$H$201,MATCH($A1092&amp;"-5",Matches!$J$2:$J$201,0)),3,2))))),""))</f>
        <v/>
      </c>
      <c r="AC1092" s="12" t="str">
        <f aca="false">IF(OR($B1092="",N1092="",O1092=""),"",IFERROR(IF(OR(INDEX(Matches!$I$2:$I$201,MATCH($A1092&amp;"-6",Matches!$J$2:$J$201,0))="Void",INDEX(Matches!$G$2:$G$201,MATCH($A1092&amp;"-6",Matches!$J$2:$J$201,0))="",INDEX(Matches!$H$2:$H$201,MATCH($A1092&amp;"-6",Matches!$J$2:$J$201,0))=""),"",IF(AND($C1092&lt;&gt;"",INDEX(Matches!$F$2:$F$201,MATCH($A1092&amp;"-6",Matches!$J$2:$J$201,0))&lt;&gt;"",$C1092&gt;=INDEX(Matches!$F$2:$F$201,MATCH($A1092&amp;"-6",Matches!$J$2:$J$201,0))),"",IF(AND(N1092=INDEX(Matches!$G$2:$G$201,MATCH($A1092&amp;"-6",Matches!$J$2:$J$201,0)),O1092=INDEX(Matches!$H$2:$H$201,MATCH($A1092&amp;"-6",Matches!$J$2:$J$201,0))),5,IF(SIGN(N1092-O1092)&lt;&gt;SIGN(INDEX(Matches!$G$2:$G$201,MATCH($A1092&amp;"-6",Matches!$J$2:$J$201,0))-INDEX(Matches!$H$2:$H$201,MATCH($A1092&amp;"-6",Matches!$J$2:$J$201,0))),0,IF(N1092-O1092=INDEX(Matches!$G$2:$G$201,MATCH($A1092&amp;"-6",Matches!$J$2:$J$201,0))-INDEX(Matches!$H$2:$H$201,MATCH($A1092&amp;"-6",Matches!$J$2:$J$201,0)),3,2))))),""))</f>
        <v/>
      </c>
      <c r="AD1092" s="12" t="str">
        <f aca="false">IF(OR($B1092="",P1092="",Q1092=""),"",IFERROR(IF(OR(INDEX(Matches!$I$2:$I$201,MATCH($A1092&amp;"-7",Matches!$J$2:$J$201,0))="Void",INDEX(Matches!$G$2:$G$201,MATCH($A1092&amp;"-7",Matches!$J$2:$J$201,0))="",INDEX(Matches!$H$2:$H$201,MATCH($A1092&amp;"-7",Matches!$J$2:$J$201,0))=""),"",IF(AND($C1092&lt;&gt;"",INDEX(Matches!$F$2:$F$201,MATCH($A1092&amp;"-7",Matches!$J$2:$J$201,0))&lt;&gt;"",$C1092&gt;=INDEX(Matches!$F$2:$F$201,MATCH($A1092&amp;"-7",Matches!$J$2:$J$201,0))),"",IF(AND(P1092=INDEX(Matches!$G$2:$G$201,MATCH($A1092&amp;"-7",Matches!$J$2:$J$201,0)),Q1092=INDEX(Matches!$H$2:$H$201,MATCH($A1092&amp;"-7",Matches!$J$2:$J$201,0))),5,IF(SIGN(P1092-Q1092)&lt;&gt;SIGN(INDEX(Matches!$G$2:$G$201,MATCH($A1092&amp;"-7",Matches!$J$2:$J$201,0))-INDEX(Matches!$H$2:$H$201,MATCH($A1092&amp;"-7",Matches!$J$2:$J$201,0))),0,IF(P1092-Q1092=INDEX(Matches!$G$2:$G$201,MATCH($A1092&amp;"-7",Matches!$J$2:$J$201,0))-INDEX(Matches!$H$2:$H$201,MATCH($A1092&amp;"-7",Matches!$J$2:$J$201,0)),3,2))))),""))</f>
        <v/>
      </c>
      <c r="AE1092" s="12" t="str">
        <f aca="false">IF(OR($B1092="",R1092="",S1092=""),"",IFERROR(IF(OR(INDEX(Matches!$I$2:$I$201,MATCH($A1092&amp;"-8",Matches!$J$2:$J$201,0))="Void",INDEX(Matches!$G$2:$G$201,MATCH($A1092&amp;"-8",Matches!$J$2:$J$201,0))="",INDEX(Matches!$H$2:$H$201,MATCH($A1092&amp;"-8",Matches!$J$2:$J$201,0))=""),"",IF(AND($C1092&lt;&gt;"",INDEX(Matches!$F$2:$F$201,MATCH($A1092&amp;"-8",Matches!$J$2:$J$201,0))&lt;&gt;"",$C1092&gt;=INDEX(Matches!$F$2:$F$201,MATCH($A1092&amp;"-8",Matches!$J$2:$J$201,0))),"",IF(AND(R1092=INDEX(Matches!$G$2:$G$201,MATCH($A1092&amp;"-8",Matches!$J$2:$J$201,0)),S1092=INDEX(Matches!$H$2:$H$201,MATCH($A1092&amp;"-8",Matches!$J$2:$J$201,0))),5,IF(SIGN(R1092-S1092)&lt;&gt;SIGN(INDEX(Matches!$G$2:$G$201,MATCH($A1092&amp;"-8",Matches!$J$2:$J$201,0))-INDEX(Matches!$H$2:$H$201,MATCH($A1092&amp;"-8",Matches!$J$2:$J$201,0))),0,IF(R1092-S1092=INDEX(Matches!$G$2:$G$201,MATCH($A1092&amp;"-8",Matches!$J$2:$J$201,0))-INDEX(Matches!$H$2:$H$201,MATCH($A1092&amp;"-8",Matches!$J$2:$J$201,0)),3,2))))),""))</f>
        <v/>
      </c>
      <c r="AF1092" s="12" t="str">
        <f aca="false">IF(OR($B1092="",T1092="",U1092=""),"",IFERROR(IF(OR(INDEX(Matches!$I$2:$I$201,MATCH($A1092&amp;"-9",Matches!$J$2:$J$201,0))="Void",INDEX(Matches!$G$2:$G$201,MATCH($A1092&amp;"-9",Matches!$J$2:$J$201,0))="",INDEX(Matches!$H$2:$H$201,MATCH($A1092&amp;"-9",Matches!$J$2:$J$201,0))=""),"",IF(AND($C1092&lt;&gt;"",INDEX(Matches!$F$2:$F$201,MATCH($A1092&amp;"-9",Matches!$J$2:$J$201,0))&lt;&gt;"",$C1092&gt;=INDEX(Matches!$F$2:$F$201,MATCH($A1092&amp;"-9",Matches!$J$2:$J$201,0))),"",IF(AND(T1092=INDEX(Matches!$G$2:$G$201,MATCH($A1092&amp;"-9",Matches!$J$2:$J$201,0)),U1092=INDEX(Matches!$H$2:$H$201,MATCH($A1092&amp;"-9",Matches!$J$2:$J$201,0))),5,IF(SIGN(T1092-U1092)&lt;&gt;SIGN(INDEX(Matches!$G$2:$G$201,MATCH($A1092&amp;"-9",Matches!$J$2:$J$201,0))-INDEX(Matches!$H$2:$H$201,MATCH($A1092&amp;"-9",Matches!$J$2:$J$201,0))),0,IF(T1092-U1092=INDEX(Matches!$G$2:$G$201,MATCH($A1092&amp;"-9",Matches!$J$2:$J$201,0))-INDEX(Matches!$H$2:$H$201,MATCH($A1092&amp;"-9",Matches!$J$2:$J$201,0)),3,2))))),""))</f>
        <v/>
      </c>
      <c r="AG1092" s="12" t="str">
        <f aca="false">IF(OR($B1092="",V1092="",W1092=""),"",IFERROR(IF(OR(INDEX(Matches!$I$2:$I$201,MATCH($A1092&amp;"-10",Matches!$J$2:$J$201,0))="Void",INDEX(Matches!$G$2:$G$201,MATCH($A1092&amp;"-10",Matches!$J$2:$J$201,0))="",INDEX(Matches!$H$2:$H$201,MATCH($A1092&amp;"-10",Matches!$J$2:$J$201,0))=""),"",IF(AND($C1092&lt;&gt;"",INDEX(Matches!$F$2:$F$201,MATCH($A1092&amp;"-10",Matches!$J$2:$J$201,0))&lt;&gt;"",$C1092&gt;=INDEX(Matches!$F$2:$F$201,MATCH($A1092&amp;"-10",Matches!$J$2:$J$201,0))),"",IF(AND(V1092=INDEX(Matches!$G$2:$G$201,MATCH($A1092&amp;"-10",Matches!$J$2:$J$201,0)),W1092=INDEX(Matches!$H$2:$H$201,MATCH($A1092&amp;"-10",Matches!$J$2:$J$201,0))),5,IF(SIGN(V1092-W1092)&lt;&gt;SIGN(INDEX(Matches!$G$2:$G$201,MATCH($A1092&amp;"-10",Matches!$J$2:$J$201,0))-INDEX(Matches!$H$2:$H$201,MATCH($A1092&amp;"-10",Matches!$J$2:$J$201,0))),0,IF(V1092-W1092=INDEX(Matches!$G$2:$G$201,MATCH($A1092&amp;"-10",Matches!$J$2:$J$201,0))-INDEX(Matches!$H$2:$H$201,MATCH($A1092&amp;"-10",Matches!$J$2:$J$201,0)),3,2))))),""))</f>
        <v/>
      </c>
      <c r="AH1092" s="13" t="str">
        <f aca="false">IF($B1092="","",SUM(X1092:AG1092))</f>
        <v/>
      </c>
      <c r="AI1092" s="12" t="str">
        <f aca="false">IF($B1092="","",COUNTIF(X1092:AG1092,5))</f>
        <v/>
      </c>
      <c r="AJ1092" s="12" t="str">
        <f aca="false">IF($B1092="","",COUNTIF(X1092:AG1092,"&gt;=2"))</f>
        <v/>
      </c>
      <c r="AK1092" s="12" t="str">
        <f aca="false">IF($B1092="","",COUNT(X1092:AG1092))</f>
        <v/>
      </c>
    </row>
    <row r="1093" customFormat="false" ht="15" hidden="false" customHeight="false" outlineLevel="0" collapsed="false">
      <c r="A1093" s="7"/>
      <c r="B1093" s="7"/>
      <c r="C1093" s="11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12" t="str">
        <f aca="false">IF(OR($B1093="",D1093="",E1093=""),"",IFERROR(IF(OR(INDEX(Matches!$I$2:$I$201,MATCH($A1093&amp;"-1",Matches!$J$2:$J$201,0))="Void",INDEX(Matches!$G$2:$G$201,MATCH($A1093&amp;"-1",Matches!$J$2:$J$201,0))="",INDEX(Matches!$H$2:$H$201,MATCH($A1093&amp;"-1",Matches!$J$2:$J$201,0))=""),"",IF(AND($C1093&lt;&gt;"",INDEX(Matches!$F$2:$F$201,MATCH($A1093&amp;"-1",Matches!$J$2:$J$201,0))&lt;&gt;"",$C1093&gt;=INDEX(Matches!$F$2:$F$201,MATCH($A1093&amp;"-1",Matches!$J$2:$J$201,0))),"",IF(AND(D1093=INDEX(Matches!$G$2:$G$201,MATCH($A1093&amp;"-1",Matches!$J$2:$J$201,0)),E1093=INDEX(Matches!$H$2:$H$201,MATCH($A1093&amp;"-1",Matches!$J$2:$J$201,0))),5,IF(SIGN(D1093-E1093)&lt;&gt;SIGN(INDEX(Matches!$G$2:$G$201,MATCH($A1093&amp;"-1",Matches!$J$2:$J$201,0))-INDEX(Matches!$H$2:$H$201,MATCH($A1093&amp;"-1",Matches!$J$2:$J$201,0))),0,IF(D1093-E1093=INDEX(Matches!$G$2:$G$201,MATCH($A1093&amp;"-1",Matches!$J$2:$J$201,0))-INDEX(Matches!$H$2:$H$201,MATCH($A1093&amp;"-1",Matches!$J$2:$J$201,0)),3,2))))),""))</f>
        <v/>
      </c>
      <c r="Y1093" s="12" t="str">
        <f aca="false">IF(OR($B1093="",F1093="",G1093=""),"",IFERROR(IF(OR(INDEX(Matches!$I$2:$I$201,MATCH($A1093&amp;"-2",Matches!$J$2:$J$201,0))="Void",INDEX(Matches!$G$2:$G$201,MATCH($A1093&amp;"-2",Matches!$J$2:$J$201,0))="",INDEX(Matches!$H$2:$H$201,MATCH($A1093&amp;"-2",Matches!$J$2:$J$201,0))=""),"",IF(AND($C1093&lt;&gt;"",INDEX(Matches!$F$2:$F$201,MATCH($A1093&amp;"-2",Matches!$J$2:$J$201,0))&lt;&gt;"",$C1093&gt;=INDEX(Matches!$F$2:$F$201,MATCH($A1093&amp;"-2",Matches!$J$2:$J$201,0))),"",IF(AND(F1093=INDEX(Matches!$G$2:$G$201,MATCH($A1093&amp;"-2",Matches!$J$2:$J$201,0)),G1093=INDEX(Matches!$H$2:$H$201,MATCH($A1093&amp;"-2",Matches!$J$2:$J$201,0))),5,IF(SIGN(F1093-G1093)&lt;&gt;SIGN(INDEX(Matches!$G$2:$G$201,MATCH($A1093&amp;"-2",Matches!$J$2:$J$201,0))-INDEX(Matches!$H$2:$H$201,MATCH($A1093&amp;"-2",Matches!$J$2:$J$201,0))),0,IF(F1093-G1093=INDEX(Matches!$G$2:$G$201,MATCH($A1093&amp;"-2",Matches!$J$2:$J$201,0))-INDEX(Matches!$H$2:$H$201,MATCH($A1093&amp;"-2",Matches!$J$2:$J$201,0)),3,2))))),""))</f>
        <v/>
      </c>
      <c r="Z1093" s="12" t="str">
        <f aca="false">IF(OR($B1093="",H1093="",I1093=""),"",IFERROR(IF(OR(INDEX(Matches!$I$2:$I$201,MATCH($A1093&amp;"-3",Matches!$J$2:$J$201,0))="Void",INDEX(Matches!$G$2:$G$201,MATCH($A1093&amp;"-3",Matches!$J$2:$J$201,0))="",INDEX(Matches!$H$2:$H$201,MATCH($A1093&amp;"-3",Matches!$J$2:$J$201,0))=""),"",IF(AND($C1093&lt;&gt;"",INDEX(Matches!$F$2:$F$201,MATCH($A1093&amp;"-3",Matches!$J$2:$J$201,0))&lt;&gt;"",$C1093&gt;=INDEX(Matches!$F$2:$F$201,MATCH($A1093&amp;"-3",Matches!$J$2:$J$201,0))),"",IF(AND(H1093=INDEX(Matches!$G$2:$G$201,MATCH($A1093&amp;"-3",Matches!$J$2:$J$201,0)),I1093=INDEX(Matches!$H$2:$H$201,MATCH($A1093&amp;"-3",Matches!$J$2:$J$201,0))),5,IF(SIGN(H1093-I1093)&lt;&gt;SIGN(INDEX(Matches!$G$2:$G$201,MATCH($A1093&amp;"-3",Matches!$J$2:$J$201,0))-INDEX(Matches!$H$2:$H$201,MATCH($A1093&amp;"-3",Matches!$J$2:$J$201,0))),0,IF(H1093-I1093=INDEX(Matches!$G$2:$G$201,MATCH($A1093&amp;"-3",Matches!$J$2:$J$201,0))-INDEX(Matches!$H$2:$H$201,MATCH($A1093&amp;"-3",Matches!$J$2:$J$201,0)),3,2))))),""))</f>
        <v/>
      </c>
      <c r="AA1093" s="12" t="str">
        <f aca="false">IF(OR($B1093="",J1093="",K1093=""),"",IFERROR(IF(OR(INDEX(Matches!$I$2:$I$201,MATCH($A1093&amp;"-4",Matches!$J$2:$J$201,0))="Void",INDEX(Matches!$G$2:$G$201,MATCH($A1093&amp;"-4",Matches!$J$2:$J$201,0))="",INDEX(Matches!$H$2:$H$201,MATCH($A1093&amp;"-4",Matches!$J$2:$J$201,0))=""),"",IF(AND($C1093&lt;&gt;"",INDEX(Matches!$F$2:$F$201,MATCH($A1093&amp;"-4",Matches!$J$2:$J$201,0))&lt;&gt;"",$C1093&gt;=INDEX(Matches!$F$2:$F$201,MATCH($A1093&amp;"-4",Matches!$J$2:$J$201,0))),"",IF(AND(J1093=INDEX(Matches!$G$2:$G$201,MATCH($A1093&amp;"-4",Matches!$J$2:$J$201,0)),K1093=INDEX(Matches!$H$2:$H$201,MATCH($A1093&amp;"-4",Matches!$J$2:$J$201,0))),5,IF(SIGN(J1093-K1093)&lt;&gt;SIGN(INDEX(Matches!$G$2:$G$201,MATCH($A1093&amp;"-4",Matches!$J$2:$J$201,0))-INDEX(Matches!$H$2:$H$201,MATCH($A1093&amp;"-4",Matches!$J$2:$J$201,0))),0,IF(J1093-K1093=INDEX(Matches!$G$2:$G$201,MATCH($A1093&amp;"-4",Matches!$J$2:$J$201,0))-INDEX(Matches!$H$2:$H$201,MATCH($A1093&amp;"-4",Matches!$J$2:$J$201,0)),3,2))))),""))</f>
        <v/>
      </c>
      <c r="AB1093" s="12" t="str">
        <f aca="false">IF(OR($B1093="",L1093="",M1093=""),"",IFERROR(IF(OR(INDEX(Matches!$I$2:$I$201,MATCH($A1093&amp;"-5",Matches!$J$2:$J$201,0))="Void",INDEX(Matches!$G$2:$G$201,MATCH($A1093&amp;"-5",Matches!$J$2:$J$201,0))="",INDEX(Matches!$H$2:$H$201,MATCH($A1093&amp;"-5",Matches!$J$2:$J$201,0))=""),"",IF(AND($C1093&lt;&gt;"",INDEX(Matches!$F$2:$F$201,MATCH($A1093&amp;"-5",Matches!$J$2:$J$201,0))&lt;&gt;"",$C1093&gt;=INDEX(Matches!$F$2:$F$201,MATCH($A1093&amp;"-5",Matches!$J$2:$J$201,0))),"",IF(AND(L1093=INDEX(Matches!$G$2:$G$201,MATCH($A1093&amp;"-5",Matches!$J$2:$J$201,0)),M1093=INDEX(Matches!$H$2:$H$201,MATCH($A1093&amp;"-5",Matches!$J$2:$J$201,0))),5,IF(SIGN(L1093-M1093)&lt;&gt;SIGN(INDEX(Matches!$G$2:$G$201,MATCH($A1093&amp;"-5",Matches!$J$2:$J$201,0))-INDEX(Matches!$H$2:$H$201,MATCH($A1093&amp;"-5",Matches!$J$2:$J$201,0))),0,IF(L1093-M1093=INDEX(Matches!$G$2:$G$201,MATCH($A1093&amp;"-5",Matches!$J$2:$J$201,0))-INDEX(Matches!$H$2:$H$201,MATCH($A1093&amp;"-5",Matches!$J$2:$J$201,0)),3,2))))),""))</f>
        <v/>
      </c>
      <c r="AC1093" s="12" t="str">
        <f aca="false">IF(OR($B1093="",N1093="",O1093=""),"",IFERROR(IF(OR(INDEX(Matches!$I$2:$I$201,MATCH($A1093&amp;"-6",Matches!$J$2:$J$201,0))="Void",INDEX(Matches!$G$2:$G$201,MATCH($A1093&amp;"-6",Matches!$J$2:$J$201,0))="",INDEX(Matches!$H$2:$H$201,MATCH($A1093&amp;"-6",Matches!$J$2:$J$201,0))=""),"",IF(AND($C1093&lt;&gt;"",INDEX(Matches!$F$2:$F$201,MATCH($A1093&amp;"-6",Matches!$J$2:$J$201,0))&lt;&gt;"",$C1093&gt;=INDEX(Matches!$F$2:$F$201,MATCH($A1093&amp;"-6",Matches!$J$2:$J$201,0))),"",IF(AND(N1093=INDEX(Matches!$G$2:$G$201,MATCH($A1093&amp;"-6",Matches!$J$2:$J$201,0)),O1093=INDEX(Matches!$H$2:$H$201,MATCH($A1093&amp;"-6",Matches!$J$2:$J$201,0))),5,IF(SIGN(N1093-O1093)&lt;&gt;SIGN(INDEX(Matches!$G$2:$G$201,MATCH($A1093&amp;"-6",Matches!$J$2:$J$201,0))-INDEX(Matches!$H$2:$H$201,MATCH($A1093&amp;"-6",Matches!$J$2:$J$201,0))),0,IF(N1093-O1093=INDEX(Matches!$G$2:$G$201,MATCH($A1093&amp;"-6",Matches!$J$2:$J$201,0))-INDEX(Matches!$H$2:$H$201,MATCH($A1093&amp;"-6",Matches!$J$2:$J$201,0)),3,2))))),""))</f>
        <v/>
      </c>
      <c r="AD1093" s="12" t="str">
        <f aca="false">IF(OR($B1093="",P1093="",Q1093=""),"",IFERROR(IF(OR(INDEX(Matches!$I$2:$I$201,MATCH($A1093&amp;"-7",Matches!$J$2:$J$201,0))="Void",INDEX(Matches!$G$2:$G$201,MATCH($A1093&amp;"-7",Matches!$J$2:$J$201,0))="",INDEX(Matches!$H$2:$H$201,MATCH($A1093&amp;"-7",Matches!$J$2:$J$201,0))=""),"",IF(AND($C1093&lt;&gt;"",INDEX(Matches!$F$2:$F$201,MATCH($A1093&amp;"-7",Matches!$J$2:$J$201,0))&lt;&gt;"",$C1093&gt;=INDEX(Matches!$F$2:$F$201,MATCH($A1093&amp;"-7",Matches!$J$2:$J$201,0))),"",IF(AND(P1093=INDEX(Matches!$G$2:$G$201,MATCH($A1093&amp;"-7",Matches!$J$2:$J$201,0)),Q1093=INDEX(Matches!$H$2:$H$201,MATCH($A1093&amp;"-7",Matches!$J$2:$J$201,0))),5,IF(SIGN(P1093-Q1093)&lt;&gt;SIGN(INDEX(Matches!$G$2:$G$201,MATCH($A1093&amp;"-7",Matches!$J$2:$J$201,0))-INDEX(Matches!$H$2:$H$201,MATCH($A1093&amp;"-7",Matches!$J$2:$J$201,0))),0,IF(P1093-Q1093=INDEX(Matches!$G$2:$G$201,MATCH($A1093&amp;"-7",Matches!$J$2:$J$201,0))-INDEX(Matches!$H$2:$H$201,MATCH($A1093&amp;"-7",Matches!$J$2:$J$201,0)),3,2))))),""))</f>
        <v/>
      </c>
      <c r="AE1093" s="12" t="str">
        <f aca="false">IF(OR($B1093="",R1093="",S1093=""),"",IFERROR(IF(OR(INDEX(Matches!$I$2:$I$201,MATCH($A1093&amp;"-8",Matches!$J$2:$J$201,0))="Void",INDEX(Matches!$G$2:$G$201,MATCH($A1093&amp;"-8",Matches!$J$2:$J$201,0))="",INDEX(Matches!$H$2:$H$201,MATCH($A1093&amp;"-8",Matches!$J$2:$J$201,0))=""),"",IF(AND($C1093&lt;&gt;"",INDEX(Matches!$F$2:$F$201,MATCH($A1093&amp;"-8",Matches!$J$2:$J$201,0))&lt;&gt;"",$C1093&gt;=INDEX(Matches!$F$2:$F$201,MATCH($A1093&amp;"-8",Matches!$J$2:$J$201,0))),"",IF(AND(R1093=INDEX(Matches!$G$2:$G$201,MATCH($A1093&amp;"-8",Matches!$J$2:$J$201,0)),S1093=INDEX(Matches!$H$2:$H$201,MATCH($A1093&amp;"-8",Matches!$J$2:$J$201,0))),5,IF(SIGN(R1093-S1093)&lt;&gt;SIGN(INDEX(Matches!$G$2:$G$201,MATCH($A1093&amp;"-8",Matches!$J$2:$J$201,0))-INDEX(Matches!$H$2:$H$201,MATCH($A1093&amp;"-8",Matches!$J$2:$J$201,0))),0,IF(R1093-S1093=INDEX(Matches!$G$2:$G$201,MATCH($A1093&amp;"-8",Matches!$J$2:$J$201,0))-INDEX(Matches!$H$2:$H$201,MATCH($A1093&amp;"-8",Matches!$J$2:$J$201,0)),3,2))))),""))</f>
        <v/>
      </c>
      <c r="AF1093" s="12" t="str">
        <f aca="false">IF(OR($B1093="",T1093="",U1093=""),"",IFERROR(IF(OR(INDEX(Matches!$I$2:$I$201,MATCH($A1093&amp;"-9",Matches!$J$2:$J$201,0))="Void",INDEX(Matches!$G$2:$G$201,MATCH($A1093&amp;"-9",Matches!$J$2:$J$201,0))="",INDEX(Matches!$H$2:$H$201,MATCH($A1093&amp;"-9",Matches!$J$2:$J$201,0))=""),"",IF(AND($C1093&lt;&gt;"",INDEX(Matches!$F$2:$F$201,MATCH($A1093&amp;"-9",Matches!$J$2:$J$201,0))&lt;&gt;"",$C1093&gt;=INDEX(Matches!$F$2:$F$201,MATCH($A1093&amp;"-9",Matches!$J$2:$J$201,0))),"",IF(AND(T1093=INDEX(Matches!$G$2:$G$201,MATCH($A1093&amp;"-9",Matches!$J$2:$J$201,0)),U1093=INDEX(Matches!$H$2:$H$201,MATCH($A1093&amp;"-9",Matches!$J$2:$J$201,0))),5,IF(SIGN(T1093-U1093)&lt;&gt;SIGN(INDEX(Matches!$G$2:$G$201,MATCH($A1093&amp;"-9",Matches!$J$2:$J$201,0))-INDEX(Matches!$H$2:$H$201,MATCH($A1093&amp;"-9",Matches!$J$2:$J$201,0))),0,IF(T1093-U1093=INDEX(Matches!$G$2:$G$201,MATCH($A1093&amp;"-9",Matches!$J$2:$J$201,0))-INDEX(Matches!$H$2:$H$201,MATCH($A1093&amp;"-9",Matches!$J$2:$J$201,0)),3,2))))),""))</f>
        <v/>
      </c>
      <c r="AG1093" s="12" t="str">
        <f aca="false">IF(OR($B1093="",V1093="",W1093=""),"",IFERROR(IF(OR(INDEX(Matches!$I$2:$I$201,MATCH($A1093&amp;"-10",Matches!$J$2:$J$201,0))="Void",INDEX(Matches!$G$2:$G$201,MATCH($A1093&amp;"-10",Matches!$J$2:$J$201,0))="",INDEX(Matches!$H$2:$H$201,MATCH($A1093&amp;"-10",Matches!$J$2:$J$201,0))=""),"",IF(AND($C1093&lt;&gt;"",INDEX(Matches!$F$2:$F$201,MATCH($A1093&amp;"-10",Matches!$J$2:$J$201,0))&lt;&gt;"",$C1093&gt;=INDEX(Matches!$F$2:$F$201,MATCH($A1093&amp;"-10",Matches!$J$2:$J$201,0))),"",IF(AND(V1093=INDEX(Matches!$G$2:$G$201,MATCH($A1093&amp;"-10",Matches!$J$2:$J$201,0)),W1093=INDEX(Matches!$H$2:$H$201,MATCH($A1093&amp;"-10",Matches!$J$2:$J$201,0))),5,IF(SIGN(V1093-W1093)&lt;&gt;SIGN(INDEX(Matches!$G$2:$G$201,MATCH($A1093&amp;"-10",Matches!$J$2:$J$201,0))-INDEX(Matches!$H$2:$H$201,MATCH($A1093&amp;"-10",Matches!$J$2:$J$201,0))),0,IF(V1093-W1093=INDEX(Matches!$G$2:$G$201,MATCH($A1093&amp;"-10",Matches!$J$2:$J$201,0))-INDEX(Matches!$H$2:$H$201,MATCH($A1093&amp;"-10",Matches!$J$2:$J$201,0)),3,2))))),""))</f>
        <v/>
      </c>
      <c r="AH1093" s="13" t="str">
        <f aca="false">IF($B1093="","",SUM(X1093:AG1093))</f>
        <v/>
      </c>
      <c r="AI1093" s="12" t="str">
        <f aca="false">IF($B1093="","",COUNTIF(X1093:AG1093,5))</f>
        <v/>
      </c>
      <c r="AJ1093" s="12" t="str">
        <f aca="false">IF($B1093="","",COUNTIF(X1093:AG1093,"&gt;=2"))</f>
        <v/>
      </c>
      <c r="AK1093" s="12" t="str">
        <f aca="false">IF($B1093="","",COUNT(X1093:AG1093))</f>
        <v/>
      </c>
    </row>
    <row r="1094" customFormat="false" ht="15" hidden="false" customHeight="false" outlineLevel="0" collapsed="false">
      <c r="A1094" s="7"/>
      <c r="B1094" s="7"/>
      <c r="C1094" s="11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12" t="str">
        <f aca="false">IF(OR($B1094="",D1094="",E1094=""),"",IFERROR(IF(OR(INDEX(Matches!$I$2:$I$201,MATCH($A1094&amp;"-1",Matches!$J$2:$J$201,0))="Void",INDEX(Matches!$G$2:$G$201,MATCH($A1094&amp;"-1",Matches!$J$2:$J$201,0))="",INDEX(Matches!$H$2:$H$201,MATCH($A1094&amp;"-1",Matches!$J$2:$J$201,0))=""),"",IF(AND($C1094&lt;&gt;"",INDEX(Matches!$F$2:$F$201,MATCH($A1094&amp;"-1",Matches!$J$2:$J$201,0))&lt;&gt;"",$C1094&gt;=INDEX(Matches!$F$2:$F$201,MATCH($A1094&amp;"-1",Matches!$J$2:$J$201,0))),"",IF(AND(D1094=INDEX(Matches!$G$2:$G$201,MATCH($A1094&amp;"-1",Matches!$J$2:$J$201,0)),E1094=INDEX(Matches!$H$2:$H$201,MATCH($A1094&amp;"-1",Matches!$J$2:$J$201,0))),5,IF(SIGN(D1094-E1094)&lt;&gt;SIGN(INDEX(Matches!$G$2:$G$201,MATCH($A1094&amp;"-1",Matches!$J$2:$J$201,0))-INDEX(Matches!$H$2:$H$201,MATCH($A1094&amp;"-1",Matches!$J$2:$J$201,0))),0,IF(D1094-E1094=INDEX(Matches!$G$2:$G$201,MATCH($A1094&amp;"-1",Matches!$J$2:$J$201,0))-INDEX(Matches!$H$2:$H$201,MATCH($A1094&amp;"-1",Matches!$J$2:$J$201,0)),3,2))))),""))</f>
        <v/>
      </c>
      <c r="Y1094" s="12" t="str">
        <f aca="false">IF(OR($B1094="",F1094="",G1094=""),"",IFERROR(IF(OR(INDEX(Matches!$I$2:$I$201,MATCH($A1094&amp;"-2",Matches!$J$2:$J$201,0))="Void",INDEX(Matches!$G$2:$G$201,MATCH($A1094&amp;"-2",Matches!$J$2:$J$201,0))="",INDEX(Matches!$H$2:$H$201,MATCH($A1094&amp;"-2",Matches!$J$2:$J$201,0))=""),"",IF(AND($C1094&lt;&gt;"",INDEX(Matches!$F$2:$F$201,MATCH($A1094&amp;"-2",Matches!$J$2:$J$201,0))&lt;&gt;"",$C1094&gt;=INDEX(Matches!$F$2:$F$201,MATCH($A1094&amp;"-2",Matches!$J$2:$J$201,0))),"",IF(AND(F1094=INDEX(Matches!$G$2:$G$201,MATCH($A1094&amp;"-2",Matches!$J$2:$J$201,0)),G1094=INDEX(Matches!$H$2:$H$201,MATCH($A1094&amp;"-2",Matches!$J$2:$J$201,0))),5,IF(SIGN(F1094-G1094)&lt;&gt;SIGN(INDEX(Matches!$G$2:$G$201,MATCH($A1094&amp;"-2",Matches!$J$2:$J$201,0))-INDEX(Matches!$H$2:$H$201,MATCH($A1094&amp;"-2",Matches!$J$2:$J$201,0))),0,IF(F1094-G1094=INDEX(Matches!$G$2:$G$201,MATCH($A1094&amp;"-2",Matches!$J$2:$J$201,0))-INDEX(Matches!$H$2:$H$201,MATCH($A1094&amp;"-2",Matches!$J$2:$J$201,0)),3,2))))),""))</f>
        <v/>
      </c>
      <c r="Z1094" s="12" t="str">
        <f aca="false">IF(OR($B1094="",H1094="",I1094=""),"",IFERROR(IF(OR(INDEX(Matches!$I$2:$I$201,MATCH($A1094&amp;"-3",Matches!$J$2:$J$201,0))="Void",INDEX(Matches!$G$2:$G$201,MATCH($A1094&amp;"-3",Matches!$J$2:$J$201,0))="",INDEX(Matches!$H$2:$H$201,MATCH($A1094&amp;"-3",Matches!$J$2:$J$201,0))=""),"",IF(AND($C1094&lt;&gt;"",INDEX(Matches!$F$2:$F$201,MATCH($A1094&amp;"-3",Matches!$J$2:$J$201,0))&lt;&gt;"",$C1094&gt;=INDEX(Matches!$F$2:$F$201,MATCH($A1094&amp;"-3",Matches!$J$2:$J$201,0))),"",IF(AND(H1094=INDEX(Matches!$G$2:$G$201,MATCH($A1094&amp;"-3",Matches!$J$2:$J$201,0)),I1094=INDEX(Matches!$H$2:$H$201,MATCH($A1094&amp;"-3",Matches!$J$2:$J$201,0))),5,IF(SIGN(H1094-I1094)&lt;&gt;SIGN(INDEX(Matches!$G$2:$G$201,MATCH($A1094&amp;"-3",Matches!$J$2:$J$201,0))-INDEX(Matches!$H$2:$H$201,MATCH($A1094&amp;"-3",Matches!$J$2:$J$201,0))),0,IF(H1094-I1094=INDEX(Matches!$G$2:$G$201,MATCH($A1094&amp;"-3",Matches!$J$2:$J$201,0))-INDEX(Matches!$H$2:$H$201,MATCH($A1094&amp;"-3",Matches!$J$2:$J$201,0)),3,2))))),""))</f>
        <v/>
      </c>
      <c r="AA1094" s="12" t="str">
        <f aca="false">IF(OR($B1094="",J1094="",K1094=""),"",IFERROR(IF(OR(INDEX(Matches!$I$2:$I$201,MATCH($A1094&amp;"-4",Matches!$J$2:$J$201,0))="Void",INDEX(Matches!$G$2:$G$201,MATCH($A1094&amp;"-4",Matches!$J$2:$J$201,0))="",INDEX(Matches!$H$2:$H$201,MATCH($A1094&amp;"-4",Matches!$J$2:$J$201,0))=""),"",IF(AND($C1094&lt;&gt;"",INDEX(Matches!$F$2:$F$201,MATCH($A1094&amp;"-4",Matches!$J$2:$J$201,0))&lt;&gt;"",$C1094&gt;=INDEX(Matches!$F$2:$F$201,MATCH($A1094&amp;"-4",Matches!$J$2:$J$201,0))),"",IF(AND(J1094=INDEX(Matches!$G$2:$G$201,MATCH($A1094&amp;"-4",Matches!$J$2:$J$201,0)),K1094=INDEX(Matches!$H$2:$H$201,MATCH($A1094&amp;"-4",Matches!$J$2:$J$201,0))),5,IF(SIGN(J1094-K1094)&lt;&gt;SIGN(INDEX(Matches!$G$2:$G$201,MATCH($A1094&amp;"-4",Matches!$J$2:$J$201,0))-INDEX(Matches!$H$2:$H$201,MATCH($A1094&amp;"-4",Matches!$J$2:$J$201,0))),0,IF(J1094-K1094=INDEX(Matches!$G$2:$G$201,MATCH($A1094&amp;"-4",Matches!$J$2:$J$201,0))-INDEX(Matches!$H$2:$H$201,MATCH($A1094&amp;"-4",Matches!$J$2:$J$201,0)),3,2))))),""))</f>
        <v/>
      </c>
      <c r="AB1094" s="12" t="str">
        <f aca="false">IF(OR($B1094="",L1094="",M1094=""),"",IFERROR(IF(OR(INDEX(Matches!$I$2:$I$201,MATCH($A1094&amp;"-5",Matches!$J$2:$J$201,0))="Void",INDEX(Matches!$G$2:$G$201,MATCH($A1094&amp;"-5",Matches!$J$2:$J$201,0))="",INDEX(Matches!$H$2:$H$201,MATCH($A1094&amp;"-5",Matches!$J$2:$J$201,0))=""),"",IF(AND($C1094&lt;&gt;"",INDEX(Matches!$F$2:$F$201,MATCH($A1094&amp;"-5",Matches!$J$2:$J$201,0))&lt;&gt;"",$C1094&gt;=INDEX(Matches!$F$2:$F$201,MATCH($A1094&amp;"-5",Matches!$J$2:$J$201,0))),"",IF(AND(L1094=INDEX(Matches!$G$2:$G$201,MATCH($A1094&amp;"-5",Matches!$J$2:$J$201,0)),M1094=INDEX(Matches!$H$2:$H$201,MATCH($A1094&amp;"-5",Matches!$J$2:$J$201,0))),5,IF(SIGN(L1094-M1094)&lt;&gt;SIGN(INDEX(Matches!$G$2:$G$201,MATCH($A1094&amp;"-5",Matches!$J$2:$J$201,0))-INDEX(Matches!$H$2:$H$201,MATCH($A1094&amp;"-5",Matches!$J$2:$J$201,0))),0,IF(L1094-M1094=INDEX(Matches!$G$2:$G$201,MATCH($A1094&amp;"-5",Matches!$J$2:$J$201,0))-INDEX(Matches!$H$2:$H$201,MATCH($A1094&amp;"-5",Matches!$J$2:$J$201,0)),3,2))))),""))</f>
        <v/>
      </c>
      <c r="AC1094" s="12" t="str">
        <f aca="false">IF(OR($B1094="",N1094="",O1094=""),"",IFERROR(IF(OR(INDEX(Matches!$I$2:$I$201,MATCH($A1094&amp;"-6",Matches!$J$2:$J$201,0))="Void",INDEX(Matches!$G$2:$G$201,MATCH($A1094&amp;"-6",Matches!$J$2:$J$201,0))="",INDEX(Matches!$H$2:$H$201,MATCH($A1094&amp;"-6",Matches!$J$2:$J$201,0))=""),"",IF(AND($C1094&lt;&gt;"",INDEX(Matches!$F$2:$F$201,MATCH($A1094&amp;"-6",Matches!$J$2:$J$201,0))&lt;&gt;"",$C1094&gt;=INDEX(Matches!$F$2:$F$201,MATCH($A1094&amp;"-6",Matches!$J$2:$J$201,0))),"",IF(AND(N1094=INDEX(Matches!$G$2:$G$201,MATCH($A1094&amp;"-6",Matches!$J$2:$J$201,0)),O1094=INDEX(Matches!$H$2:$H$201,MATCH($A1094&amp;"-6",Matches!$J$2:$J$201,0))),5,IF(SIGN(N1094-O1094)&lt;&gt;SIGN(INDEX(Matches!$G$2:$G$201,MATCH($A1094&amp;"-6",Matches!$J$2:$J$201,0))-INDEX(Matches!$H$2:$H$201,MATCH($A1094&amp;"-6",Matches!$J$2:$J$201,0))),0,IF(N1094-O1094=INDEX(Matches!$G$2:$G$201,MATCH($A1094&amp;"-6",Matches!$J$2:$J$201,0))-INDEX(Matches!$H$2:$H$201,MATCH($A1094&amp;"-6",Matches!$J$2:$J$201,0)),3,2))))),""))</f>
        <v/>
      </c>
      <c r="AD1094" s="12" t="str">
        <f aca="false">IF(OR($B1094="",P1094="",Q1094=""),"",IFERROR(IF(OR(INDEX(Matches!$I$2:$I$201,MATCH($A1094&amp;"-7",Matches!$J$2:$J$201,0))="Void",INDEX(Matches!$G$2:$G$201,MATCH($A1094&amp;"-7",Matches!$J$2:$J$201,0))="",INDEX(Matches!$H$2:$H$201,MATCH($A1094&amp;"-7",Matches!$J$2:$J$201,0))=""),"",IF(AND($C1094&lt;&gt;"",INDEX(Matches!$F$2:$F$201,MATCH($A1094&amp;"-7",Matches!$J$2:$J$201,0))&lt;&gt;"",$C1094&gt;=INDEX(Matches!$F$2:$F$201,MATCH($A1094&amp;"-7",Matches!$J$2:$J$201,0))),"",IF(AND(P1094=INDEX(Matches!$G$2:$G$201,MATCH($A1094&amp;"-7",Matches!$J$2:$J$201,0)),Q1094=INDEX(Matches!$H$2:$H$201,MATCH($A1094&amp;"-7",Matches!$J$2:$J$201,0))),5,IF(SIGN(P1094-Q1094)&lt;&gt;SIGN(INDEX(Matches!$G$2:$G$201,MATCH($A1094&amp;"-7",Matches!$J$2:$J$201,0))-INDEX(Matches!$H$2:$H$201,MATCH($A1094&amp;"-7",Matches!$J$2:$J$201,0))),0,IF(P1094-Q1094=INDEX(Matches!$G$2:$G$201,MATCH($A1094&amp;"-7",Matches!$J$2:$J$201,0))-INDEX(Matches!$H$2:$H$201,MATCH($A1094&amp;"-7",Matches!$J$2:$J$201,0)),3,2))))),""))</f>
        <v/>
      </c>
      <c r="AE1094" s="12" t="str">
        <f aca="false">IF(OR($B1094="",R1094="",S1094=""),"",IFERROR(IF(OR(INDEX(Matches!$I$2:$I$201,MATCH($A1094&amp;"-8",Matches!$J$2:$J$201,0))="Void",INDEX(Matches!$G$2:$G$201,MATCH($A1094&amp;"-8",Matches!$J$2:$J$201,0))="",INDEX(Matches!$H$2:$H$201,MATCH($A1094&amp;"-8",Matches!$J$2:$J$201,0))=""),"",IF(AND($C1094&lt;&gt;"",INDEX(Matches!$F$2:$F$201,MATCH($A1094&amp;"-8",Matches!$J$2:$J$201,0))&lt;&gt;"",$C1094&gt;=INDEX(Matches!$F$2:$F$201,MATCH($A1094&amp;"-8",Matches!$J$2:$J$201,0))),"",IF(AND(R1094=INDEX(Matches!$G$2:$G$201,MATCH($A1094&amp;"-8",Matches!$J$2:$J$201,0)),S1094=INDEX(Matches!$H$2:$H$201,MATCH($A1094&amp;"-8",Matches!$J$2:$J$201,0))),5,IF(SIGN(R1094-S1094)&lt;&gt;SIGN(INDEX(Matches!$G$2:$G$201,MATCH($A1094&amp;"-8",Matches!$J$2:$J$201,0))-INDEX(Matches!$H$2:$H$201,MATCH($A1094&amp;"-8",Matches!$J$2:$J$201,0))),0,IF(R1094-S1094=INDEX(Matches!$G$2:$G$201,MATCH($A1094&amp;"-8",Matches!$J$2:$J$201,0))-INDEX(Matches!$H$2:$H$201,MATCH($A1094&amp;"-8",Matches!$J$2:$J$201,0)),3,2))))),""))</f>
        <v/>
      </c>
      <c r="AF1094" s="12" t="str">
        <f aca="false">IF(OR($B1094="",T1094="",U1094=""),"",IFERROR(IF(OR(INDEX(Matches!$I$2:$I$201,MATCH($A1094&amp;"-9",Matches!$J$2:$J$201,0))="Void",INDEX(Matches!$G$2:$G$201,MATCH($A1094&amp;"-9",Matches!$J$2:$J$201,0))="",INDEX(Matches!$H$2:$H$201,MATCH($A1094&amp;"-9",Matches!$J$2:$J$201,0))=""),"",IF(AND($C1094&lt;&gt;"",INDEX(Matches!$F$2:$F$201,MATCH($A1094&amp;"-9",Matches!$J$2:$J$201,0))&lt;&gt;"",$C1094&gt;=INDEX(Matches!$F$2:$F$201,MATCH($A1094&amp;"-9",Matches!$J$2:$J$201,0))),"",IF(AND(T1094=INDEX(Matches!$G$2:$G$201,MATCH($A1094&amp;"-9",Matches!$J$2:$J$201,0)),U1094=INDEX(Matches!$H$2:$H$201,MATCH($A1094&amp;"-9",Matches!$J$2:$J$201,0))),5,IF(SIGN(T1094-U1094)&lt;&gt;SIGN(INDEX(Matches!$G$2:$G$201,MATCH($A1094&amp;"-9",Matches!$J$2:$J$201,0))-INDEX(Matches!$H$2:$H$201,MATCH($A1094&amp;"-9",Matches!$J$2:$J$201,0))),0,IF(T1094-U1094=INDEX(Matches!$G$2:$G$201,MATCH($A1094&amp;"-9",Matches!$J$2:$J$201,0))-INDEX(Matches!$H$2:$H$201,MATCH($A1094&amp;"-9",Matches!$J$2:$J$201,0)),3,2))))),""))</f>
        <v/>
      </c>
      <c r="AG1094" s="12" t="str">
        <f aca="false">IF(OR($B1094="",V1094="",W1094=""),"",IFERROR(IF(OR(INDEX(Matches!$I$2:$I$201,MATCH($A1094&amp;"-10",Matches!$J$2:$J$201,0))="Void",INDEX(Matches!$G$2:$G$201,MATCH($A1094&amp;"-10",Matches!$J$2:$J$201,0))="",INDEX(Matches!$H$2:$H$201,MATCH($A1094&amp;"-10",Matches!$J$2:$J$201,0))=""),"",IF(AND($C1094&lt;&gt;"",INDEX(Matches!$F$2:$F$201,MATCH($A1094&amp;"-10",Matches!$J$2:$J$201,0))&lt;&gt;"",$C1094&gt;=INDEX(Matches!$F$2:$F$201,MATCH($A1094&amp;"-10",Matches!$J$2:$J$201,0))),"",IF(AND(V1094=INDEX(Matches!$G$2:$G$201,MATCH($A1094&amp;"-10",Matches!$J$2:$J$201,0)),W1094=INDEX(Matches!$H$2:$H$201,MATCH($A1094&amp;"-10",Matches!$J$2:$J$201,0))),5,IF(SIGN(V1094-W1094)&lt;&gt;SIGN(INDEX(Matches!$G$2:$G$201,MATCH($A1094&amp;"-10",Matches!$J$2:$J$201,0))-INDEX(Matches!$H$2:$H$201,MATCH($A1094&amp;"-10",Matches!$J$2:$J$201,0))),0,IF(V1094-W1094=INDEX(Matches!$G$2:$G$201,MATCH($A1094&amp;"-10",Matches!$J$2:$J$201,0))-INDEX(Matches!$H$2:$H$201,MATCH($A1094&amp;"-10",Matches!$J$2:$J$201,0)),3,2))))),""))</f>
        <v/>
      </c>
      <c r="AH1094" s="13" t="str">
        <f aca="false">IF($B1094="","",SUM(X1094:AG1094))</f>
        <v/>
      </c>
      <c r="AI1094" s="12" t="str">
        <f aca="false">IF($B1094="","",COUNTIF(X1094:AG1094,5))</f>
        <v/>
      </c>
      <c r="AJ1094" s="12" t="str">
        <f aca="false">IF($B1094="","",COUNTIF(X1094:AG1094,"&gt;=2"))</f>
        <v/>
      </c>
      <c r="AK1094" s="12" t="str">
        <f aca="false">IF($B1094="","",COUNT(X1094:AG1094))</f>
        <v/>
      </c>
    </row>
    <row r="1095" customFormat="false" ht="15" hidden="false" customHeight="false" outlineLevel="0" collapsed="false">
      <c r="A1095" s="7"/>
      <c r="B1095" s="7"/>
      <c r="C1095" s="11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12" t="str">
        <f aca="false">IF(OR($B1095="",D1095="",E1095=""),"",IFERROR(IF(OR(INDEX(Matches!$I$2:$I$201,MATCH($A1095&amp;"-1",Matches!$J$2:$J$201,0))="Void",INDEX(Matches!$G$2:$G$201,MATCH($A1095&amp;"-1",Matches!$J$2:$J$201,0))="",INDEX(Matches!$H$2:$H$201,MATCH($A1095&amp;"-1",Matches!$J$2:$J$201,0))=""),"",IF(AND($C1095&lt;&gt;"",INDEX(Matches!$F$2:$F$201,MATCH($A1095&amp;"-1",Matches!$J$2:$J$201,0))&lt;&gt;"",$C1095&gt;=INDEX(Matches!$F$2:$F$201,MATCH($A1095&amp;"-1",Matches!$J$2:$J$201,0))),"",IF(AND(D1095=INDEX(Matches!$G$2:$G$201,MATCH($A1095&amp;"-1",Matches!$J$2:$J$201,0)),E1095=INDEX(Matches!$H$2:$H$201,MATCH($A1095&amp;"-1",Matches!$J$2:$J$201,0))),5,IF(SIGN(D1095-E1095)&lt;&gt;SIGN(INDEX(Matches!$G$2:$G$201,MATCH($A1095&amp;"-1",Matches!$J$2:$J$201,0))-INDEX(Matches!$H$2:$H$201,MATCH($A1095&amp;"-1",Matches!$J$2:$J$201,0))),0,IF(D1095-E1095=INDEX(Matches!$G$2:$G$201,MATCH($A1095&amp;"-1",Matches!$J$2:$J$201,0))-INDEX(Matches!$H$2:$H$201,MATCH($A1095&amp;"-1",Matches!$J$2:$J$201,0)),3,2))))),""))</f>
        <v/>
      </c>
      <c r="Y1095" s="12" t="str">
        <f aca="false">IF(OR($B1095="",F1095="",G1095=""),"",IFERROR(IF(OR(INDEX(Matches!$I$2:$I$201,MATCH($A1095&amp;"-2",Matches!$J$2:$J$201,0))="Void",INDEX(Matches!$G$2:$G$201,MATCH($A1095&amp;"-2",Matches!$J$2:$J$201,0))="",INDEX(Matches!$H$2:$H$201,MATCH($A1095&amp;"-2",Matches!$J$2:$J$201,0))=""),"",IF(AND($C1095&lt;&gt;"",INDEX(Matches!$F$2:$F$201,MATCH($A1095&amp;"-2",Matches!$J$2:$J$201,0))&lt;&gt;"",$C1095&gt;=INDEX(Matches!$F$2:$F$201,MATCH($A1095&amp;"-2",Matches!$J$2:$J$201,0))),"",IF(AND(F1095=INDEX(Matches!$G$2:$G$201,MATCH($A1095&amp;"-2",Matches!$J$2:$J$201,0)),G1095=INDEX(Matches!$H$2:$H$201,MATCH($A1095&amp;"-2",Matches!$J$2:$J$201,0))),5,IF(SIGN(F1095-G1095)&lt;&gt;SIGN(INDEX(Matches!$G$2:$G$201,MATCH($A1095&amp;"-2",Matches!$J$2:$J$201,0))-INDEX(Matches!$H$2:$H$201,MATCH($A1095&amp;"-2",Matches!$J$2:$J$201,0))),0,IF(F1095-G1095=INDEX(Matches!$G$2:$G$201,MATCH($A1095&amp;"-2",Matches!$J$2:$J$201,0))-INDEX(Matches!$H$2:$H$201,MATCH($A1095&amp;"-2",Matches!$J$2:$J$201,0)),3,2))))),""))</f>
        <v/>
      </c>
      <c r="Z1095" s="12" t="str">
        <f aca="false">IF(OR($B1095="",H1095="",I1095=""),"",IFERROR(IF(OR(INDEX(Matches!$I$2:$I$201,MATCH($A1095&amp;"-3",Matches!$J$2:$J$201,0))="Void",INDEX(Matches!$G$2:$G$201,MATCH($A1095&amp;"-3",Matches!$J$2:$J$201,0))="",INDEX(Matches!$H$2:$H$201,MATCH($A1095&amp;"-3",Matches!$J$2:$J$201,0))=""),"",IF(AND($C1095&lt;&gt;"",INDEX(Matches!$F$2:$F$201,MATCH($A1095&amp;"-3",Matches!$J$2:$J$201,0))&lt;&gt;"",$C1095&gt;=INDEX(Matches!$F$2:$F$201,MATCH($A1095&amp;"-3",Matches!$J$2:$J$201,0))),"",IF(AND(H1095=INDEX(Matches!$G$2:$G$201,MATCH($A1095&amp;"-3",Matches!$J$2:$J$201,0)),I1095=INDEX(Matches!$H$2:$H$201,MATCH($A1095&amp;"-3",Matches!$J$2:$J$201,0))),5,IF(SIGN(H1095-I1095)&lt;&gt;SIGN(INDEX(Matches!$G$2:$G$201,MATCH($A1095&amp;"-3",Matches!$J$2:$J$201,0))-INDEX(Matches!$H$2:$H$201,MATCH($A1095&amp;"-3",Matches!$J$2:$J$201,0))),0,IF(H1095-I1095=INDEX(Matches!$G$2:$G$201,MATCH($A1095&amp;"-3",Matches!$J$2:$J$201,0))-INDEX(Matches!$H$2:$H$201,MATCH($A1095&amp;"-3",Matches!$J$2:$J$201,0)),3,2))))),""))</f>
        <v/>
      </c>
      <c r="AA1095" s="12" t="str">
        <f aca="false">IF(OR($B1095="",J1095="",K1095=""),"",IFERROR(IF(OR(INDEX(Matches!$I$2:$I$201,MATCH($A1095&amp;"-4",Matches!$J$2:$J$201,0))="Void",INDEX(Matches!$G$2:$G$201,MATCH($A1095&amp;"-4",Matches!$J$2:$J$201,0))="",INDEX(Matches!$H$2:$H$201,MATCH($A1095&amp;"-4",Matches!$J$2:$J$201,0))=""),"",IF(AND($C1095&lt;&gt;"",INDEX(Matches!$F$2:$F$201,MATCH($A1095&amp;"-4",Matches!$J$2:$J$201,0))&lt;&gt;"",$C1095&gt;=INDEX(Matches!$F$2:$F$201,MATCH($A1095&amp;"-4",Matches!$J$2:$J$201,0))),"",IF(AND(J1095=INDEX(Matches!$G$2:$G$201,MATCH($A1095&amp;"-4",Matches!$J$2:$J$201,0)),K1095=INDEX(Matches!$H$2:$H$201,MATCH($A1095&amp;"-4",Matches!$J$2:$J$201,0))),5,IF(SIGN(J1095-K1095)&lt;&gt;SIGN(INDEX(Matches!$G$2:$G$201,MATCH($A1095&amp;"-4",Matches!$J$2:$J$201,0))-INDEX(Matches!$H$2:$H$201,MATCH($A1095&amp;"-4",Matches!$J$2:$J$201,0))),0,IF(J1095-K1095=INDEX(Matches!$G$2:$G$201,MATCH($A1095&amp;"-4",Matches!$J$2:$J$201,0))-INDEX(Matches!$H$2:$H$201,MATCH($A1095&amp;"-4",Matches!$J$2:$J$201,0)),3,2))))),""))</f>
        <v/>
      </c>
      <c r="AB1095" s="12" t="str">
        <f aca="false">IF(OR($B1095="",L1095="",M1095=""),"",IFERROR(IF(OR(INDEX(Matches!$I$2:$I$201,MATCH($A1095&amp;"-5",Matches!$J$2:$J$201,0))="Void",INDEX(Matches!$G$2:$G$201,MATCH($A1095&amp;"-5",Matches!$J$2:$J$201,0))="",INDEX(Matches!$H$2:$H$201,MATCH($A1095&amp;"-5",Matches!$J$2:$J$201,0))=""),"",IF(AND($C1095&lt;&gt;"",INDEX(Matches!$F$2:$F$201,MATCH($A1095&amp;"-5",Matches!$J$2:$J$201,0))&lt;&gt;"",$C1095&gt;=INDEX(Matches!$F$2:$F$201,MATCH($A1095&amp;"-5",Matches!$J$2:$J$201,0))),"",IF(AND(L1095=INDEX(Matches!$G$2:$G$201,MATCH($A1095&amp;"-5",Matches!$J$2:$J$201,0)),M1095=INDEX(Matches!$H$2:$H$201,MATCH($A1095&amp;"-5",Matches!$J$2:$J$201,0))),5,IF(SIGN(L1095-M1095)&lt;&gt;SIGN(INDEX(Matches!$G$2:$G$201,MATCH($A1095&amp;"-5",Matches!$J$2:$J$201,0))-INDEX(Matches!$H$2:$H$201,MATCH($A1095&amp;"-5",Matches!$J$2:$J$201,0))),0,IF(L1095-M1095=INDEX(Matches!$G$2:$G$201,MATCH($A1095&amp;"-5",Matches!$J$2:$J$201,0))-INDEX(Matches!$H$2:$H$201,MATCH($A1095&amp;"-5",Matches!$J$2:$J$201,0)),3,2))))),""))</f>
        <v/>
      </c>
      <c r="AC1095" s="12" t="str">
        <f aca="false">IF(OR($B1095="",N1095="",O1095=""),"",IFERROR(IF(OR(INDEX(Matches!$I$2:$I$201,MATCH($A1095&amp;"-6",Matches!$J$2:$J$201,0))="Void",INDEX(Matches!$G$2:$G$201,MATCH($A1095&amp;"-6",Matches!$J$2:$J$201,0))="",INDEX(Matches!$H$2:$H$201,MATCH($A1095&amp;"-6",Matches!$J$2:$J$201,0))=""),"",IF(AND($C1095&lt;&gt;"",INDEX(Matches!$F$2:$F$201,MATCH($A1095&amp;"-6",Matches!$J$2:$J$201,0))&lt;&gt;"",$C1095&gt;=INDEX(Matches!$F$2:$F$201,MATCH($A1095&amp;"-6",Matches!$J$2:$J$201,0))),"",IF(AND(N1095=INDEX(Matches!$G$2:$G$201,MATCH($A1095&amp;"-6",Matches!$J$2:$J$201,0)),O1095=INDEX(Matches!$H$2:$H$201,MATCH($A1095&amp;"-6",Matches!$J$2:$J$201,0))),5,IF(SIGN(N1095-O1095)&lt;&gt;SIGN(INDEX(Matches!$G$2:$G$201,MATCH($A1095&amp;"-6",Matches!$J$2:$J$201,0))-INDEX(Matches!$H$2:$H$201,MATCH($A1095&amp;"-6",Matches!$J$2:$J$201,0))),0,IF(N1095-O1095=INDEX(Matches!$G$2:$G$201,MATCH($A1095&amp;"-6",Matches!$J$2:$J$201,0))-INDEX(Matches!$H$2:$H$201,MATCH($A1095&amp;"-6",Matches!$J$2:$J$201,0)),3,2))))),""))</f>
        <v/>
      </c>
      <c r="AD1095" s="12" t="str">
        <f aca="false">IF(OR($B1095="",P1095="",Q1095=""),"",IFERROR(IF(OR(INDEX(Matches!$I$2:$I$201,MATCH($A1095&amp;"-7",Matches!$J$2:$J$201,0))="Void",INDEX(Matches!$G$2:$G$201,MATCH($A1095&amp;"-7",Matches!$J$2:$J$201,0))="",INDEX(Matches!$H$2:$H$201,MATCH($A1095&amp;"-7",Matches!$J$2:$J$201,0))=""),"",IF(AND($C1095&lt;&gt;"",INDEX(Matches!$F$2:$F$201,MATCH($A1095&amp;"-7",Matches!$J$2:$J$201,0))&lt;&gt;"",$C1095&gt;=INDEX(Matches!$F$2:$F$201,MATCH($A1095&amp;"-7",Matches!$J$2:$J$201,0))),"",IF(AND(P1095=INDEX(Matches!$G$2:$G$201,MATCH($A1095&amp;"-7",Matches!$J$2:$J$201,0)),Q1095=INDEX(Matches!$H$2:$H$201,MATCH($A1095&amp;"-7",Matches!$J$2:$J$201,0))),5,IF(SIGN(P1095-Q1095)&lt;&gt;SIGN(INDEX(Matches!$G$2:$G$201,MATCH($A1095&amp;"-7",Matches!$J$2:$J$201,0))-INDEX(Matches!$H$2:$H$201,MATCH($A1095&amp;"-7",Matches!$J$2:$J$201,0))),0,IF(P1095-Q1095=INDEX(Matches!$G$2:$G$201,MATCH($A1095&amp;"-7",Matches!$J$2:$J$201,0))-INDEX(Matches!$H$2:$H$201,MATCH($A1095&amp;"-7",Matches!$J$2:$J$201,0)),3,2))))),""))</f>
        <v/>
      </c>
      <c r="AE1095" s="12" t="str">
        <f aca="false">IF(OR($B1095="",R1095="",S1095=""),"",IFERROR(IF(OR(INDEX(Matches!$I$2:$I$201,MATCH($A1095&amp;"-8",Matches!$J$2:$J$201,0))="Void",INDEX(Matches!$G$2:$G$201,MATCH($A1095&amp;"-8",Matches!$J$2:$J$201,0))="",INDEX(Matches!$H$2:$H$201,MATCH($A1095&amp;"-8",Matches!$J$2:$J$201,0))=""),"",IF(AND($C1095&lt;&gt;"",INDEX(Matches!$F$2:$F$201,MATCH($A1095&amp;"-8",Matches!$J$2:$J$201,0))&lt;&gt;"",$C1095&gt;=INDEX(Matches!$F$2:$F$201,MATCH($A1095&amp;"-8",Matches!$J$2:$J$201,0))),"",IF(AND(R1095=INDEX(Matches!$G$2:$G$201,MATCH($A1095&amp;"-8",Matches!$J$2:$J$201,0)),S1095=INDEX(Matches!$H$2:$H$201,MATCH($A1095&amp;"-8",Matches!$J$2:$J$201,0))),5,IF(SIGN(R1095-S1095)&lt;&gt;SIGN(INDEX(Matches!$G$2:$G$201,MATCH($A1095&amp;"-8",Matches!$J$2:$J$201,0))-INDEX(Matches!$H$2:$H$201,MATCH($A1095&amp;"-8",Matches!$J$2:$J$201,0))),0,IF(R1095-S1095=INDEX(Matches!$G$2:$G$201,MATCH($A1095&amp;"-8",Matches!$J$2:$J$201,0))-INDEX(Matches!$H$2:$H$201,MATCH($A1095&amp;"-8",Matches!$J$2:$J$201,0)),3,2))))),""))</f>
        <v/>
      </c>
      <c r="AF1095" s="12" t="str">
        <f aca="false">IF(OR($B1095="",T1095="",U1095=""),"",IFERROR(IF(OR(INDEX(Matches!$I$2:$I$201,MATCH($A1095&amp;"-9",Matches!$J$2:$J$201,0))="Void",INDEX(Matches!$G$2:$G$201,MATCH($A1095&amp;"-9",Matches!$J$2:$J$201,0))="",INDEX(Matches!$H$2:$H$201,MATCH($A1095&amp;"-9",Matches!$J$2:$J$201,0))=""),"",IF(AND($C1095&lt;&gt;"",INDEX(Matches!$F$2:$F$201,MATCH($A1095&amp;"-9",Matches!$J$2:$J$201,0))&lt;&gt;"",$C1095&gt;=INDEX(Matches!$F$2:$F$201,MATCH($A1095&amp;"-9",Matches!$J$2:$J$201,0))),"",IF(AND(T1095=INDEX(Matches!$G$2:$G$201,MATCH($A1095&amp;"-9",Matches!$J$2:$J$201,0)),U1095=INDEX(Matches!$H$2:$H$201,MATCH($A1095&amp;"-9",Matches!$J$2:$J$201,0))),5,IF(SIGN(T1095-U1095)&lt;&gt;SIGN(INDEX(Matches!$G$2:$G$201,MATCH($A1095&amp;"-9",Matches!$J$2:$J$201,0))-INDEX(Matches!$H$2:$H$201,MATCH($A1095&amp;"-9",Matches!$J$2:$J$201,0))),0,IF(T1095-U1095=INDEX(Matches!$G$2:$G$201,MATCH($A1095&amp;"-9",Matches!$J$2:$J$201,0))-INDEX(Matches!$H$2:$H$201,MATCH($A1095&amp;"-9",Matches!$J$2:$J$201,0)),3,2))))),""))</f>
        <v/>
      </c>
      <c r="AG1095" s="12" t="str">
        <f aca="false">IF(OR($B1095="",V1095="",W1095=""),"",IFERROR(IF(OR(INDEX(Matches!$I$2:$I$201,MATCH($A1095&amp;"-10",Matches!$J$2:$J$201,0))="Void",INDEX(Matches!$G$2:$G$201,MATCH($A1095&amp;"-10",Matches!$J$2:$J$201,0))="",INDEX(Matches!$H$2:$H$201,MATCH($A1095&amp;"-10",Matches!$J$2:$J$201,0))=""),"",IF(AND($C1095&lt;&gt;"",INDEX(Matches!$F$2:$F$201,MATCH($A1095&amp;"-10",Matches!$J$2:$J$201,0))&lt;&gt;"",$C1095&gt;=INDEX(Matches!$F$2:$F$201,MATCH($A1095&amp;"-10",Matches!$J$2:$J$201,0))),"",IF(AND(V1095=INDEX(Matches!$G$2:$G$201,MATCH($A1095&amp;"-10",Matches!$J$2:$J$201,0)),W1095=INDEX(Matches!$H$2:$H$201,MATCH($A1095&amp;"-10",Matches!$J$2:$J$201,0))),5,IF(SIGN(V1095-W1095)&lt;&gt;SIGN(INDEX(Matches!$G$2:$G$201,MATCH($A1095&amp;"-10",Matches!$J$2:$J$201,0))-INDEX(Matches!$H$2:$H$201,MATCH($A1095&amp;"-10",Matches!$J$2:$J$201,0))),0,IF(V1095-W1095=INDEX(Matches!$G$2:$G$201,MATCH($A1095&amp;"-10",Matches!$J$2:$J$201,0))-INDEX(Matches!$H$2:$H$201,MATCH($A1095&amp;"-10",Matches!$J$2:$J$201,0)),3,2))))),""))</f>
        <v/>
      </c>
      <c r="AH1095" s="13" t="str">
        <f aca="false">IF($B1095="","",SUM(X1095:AG1095))</f>
        <v/>
      </c>
      <c r="AI1095" s="12" t="str">
        <f aca="false">IF($B1095="","",COUNTIF(X1095:AG1095,5))</f>
        <v/>
      </c>
      <c r="AJ1095" s="12" t="str">
        <f aca="false">IF($B1095="","",COUNTIF(X1095:AG1095,"&gt;=2"))</f>
        <v/>
      </c>
      <c r="AK1095" s="12" t="str">
        <f aca="false">IF($B1095="","",COUNT(X1095:AG1095))</f>
        <v/>
      </c>
    </row>
    <row r="1096" customFormat="false" ht="15" hidden="false" customHeight="false" outlineLevel="0" collapsed="false">
      <c r="A1096" s="7"/>
      <c r="B1096" s="7"/>
      <c r="C1096" s="11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12" t="str">
        <f aca="false">IF(OR($B1096="",D1096="",E1096=""),"",IFERROR(IF(OR(INDEX(Matches!$I$2:$I$201,MATCH($A1096&amp;"-1",Matches!$J$2:$J$201,0))="Void",INDEX(Matches!$G$2:$G$201,MATCH($A1096&amp;"-1",Matches!$J$2:$J$201,0))="",INDEX(Matches!$H$2:$H$201,MATCH($A1096&amp;"-1",Matches!$J$2:$J$201,0))=""),"",IF(AND($C1096&lt;&gt;"",INDEX(Matches!$F$2:$F$201,MATCH($A1096&amp;"-1",Matches!$J$2:$J$201,0))&lt;&gt;"",$C1096&gt;=INDEX(Matches!$F$2:$F$201,MATCH($A1096&amp;"-1",Matches!$J$2:$J$201,0))),"",IF(AND(D1096=INDEX(Matches!$G$2:$G$201,MATCH($A1096&amp;"-1",Matches!$J$2:$J$201,0)),E1096=INDEX(Matches!$H$2:$H$201,MATCH($A1096&amp;"-1",Matches!$J$2:$J$201,0))),5,IF(SIGN(D1096-E1096)&lt;&gt;SIGN(INDEX(Matches!$G$2:$G$201,MATCH($A1096&amp;"-1",Matches!$J$2:$J$201,0))-INDEX(Matches!$H$2:$H$201,MATCH($A1096&amp;"-1",Matches!$J$2:$J$201,0))),0,IF(D1096-E1096=INDEX(Matches!$G$2:$G$201,MATCH($A1096&amp;"-1",Matches!$J$2:$J$201,0))-INDEX(Matches!$H$2:$H$201,MATCH($A1096&amp;"-1",Matches!$J$2:$J$201,0)),3,2))))),""))</f>
        <v/>
      </c>
      <c r="Y1096" s="12" t="str">
        <f aca="false">IF(OR($B1096="",F1096="",G1096=""),"",IFERROR(IF(OR(INDEX(Matches!$I$2:$I$201,MATCH($A1096&amp;"-2",Matches!$J$2:$J$201,0))="Void",INDEX(Matches!$G$2:$G$201,MATCH($A1096&amp;"-2",Matches!$J$2:$J$201,0))="",INDEX(Matches!$H$2:$H$201,MATCH($A1096&amp;"-2",Matches!$J$2:$J$201,0))=""),"",IF(AND($C1096&lt;&gt;"",INDEX(Matches!$F$2:$F$201,MATCH($A1096&amp;"-2",Matches!$J$2:$J$201,0))&lt;&gt;"",$C1096&gt;=INDEX(Matches!$F$2:$F$201,MATCH($A1096&amp;"-2",Matches!$J$2:$J$201,0))),"",IF(AND(F1096=INDEX(Matches!$G$2:$G$201,MATCH($A1096&amp;"-2",Matches!$J$2:$J$201,0)),G1096=INDEX(Matches!$H$2:$H$201,MATCH($A1096&amp;"-2",Matches!$J$2:$J$201,0))),5,IF(SIGN(F1096-G1096)&lt;&gt;SIGN(INDEX(Matches!$G$2:$G$201,MATCH($A1096&amp;"-2",Matches!$J$2:$J$201,0))-INDEX(Matches!$H$2:$H$201,MATCH($A1096&amp;"-2",Matches!$J$2:$J$201,0))),0,IF(F1096-G1096=INDEX(Matches!$G$2:$G$201,MATCH($A1096&amp;"-2",Matches!$J$2:$J$201,0))-INDEX(Matches!$H$2:$H$201,MATCH($A1096&amp;"-2",Matches!$J$2:$J$201,0)),3,2))))),""))</f>
        <v/>
      </c>
      <c r="Z1096" s="12" t="str">
        <f aca="false">IF(OR($B1096="",H1096="",I1096=""),"",IFERROR(IF(OR(INDEX(Matches!$I$2:$I$201,MATCH($A1096&amp;"-3",Matches!$J$2:$J$201,0))="Void",INDEX(Matches!$G$2:$G$201,MATCH($A1096&amp;"-3",Matches!$J$2:$J$201,0))="",INDEX(Matches!$H$2:$H$201,MATCH($A1096&amp;"-3",Matches!$J$2:$J$201,0))=""),"",IF(AND($C1096&lt;&gt;"",INDEX(Matches!$F$2:$F$201,MATCH($A1096&amp;"-3",Matches!$J$2:$J$201,0))&lt;&gt;"",$C1096&gt;=INDEX(Matches!$F$2:$F$201,MATCH($A1096&amp;"-3",Matches!$J$2:$J$201,0))),"",IF(AND(H1096=INDEX(Matches!$G$2:$G$201,MATCH($A1096&amp;"-3",Matches!$J$2:$J$201,0)),I1096=INDEX(Matches!$H$2:$H$201,MATCH($A1096&amp;"-3",Matches!$J$2:$J$201,0))),5,IF(SIGN(H1096-I1096)&lt;&gt;SIGN(INDEX(Matches!$G$2:$G$201,MATCH($A1096&amp;"-3",Matches!$J$2:$J$201,0))-INDEX(Matches!$H$2:$H$201,MATCH($A1096&amp;"-3",Matches!$J$2:$J$201,0))),0,IF(H1096-I1096=INDEX(Matches!$G$2:$G$201,MATCH($A1096&amp;"-3",Matches!$J$2:$J$201,0))-INDEX(Matches!$H$2:$H$201,MATCH($A1096&amp;"-3",Matches!$J$2:$J$201,0)),3,2))))),""))</f>
        <v/>
      </c>
      <c r="AA1096" s="12" t="str">
        <f aca="false">IF(OR($B1096="",J1096="",K1096=""),"",IFERROR(IF(OR(INDEX(Matches!$I$2:$I$201,MATCH($A1096&amp;"-4",Matches!$J$2:$J$201,0))="Void",INDEX(Matches!$G$2:$G$201,MATCH($A1096&amp;"-4",Matches!$J$2:$J$201,0))="",INDEX(Matches!$H$2:$H$201,MATCH($A1096&amp;"-4",Matches!$J$2:$J$201,0))=""),"",IF(AND($C1096&lt;&gt;"",INDEX(Matches!$F$2:$F$201,MATCH($A1096&amp;"-4",Matches!$J$2:$J$201,0))&lt;&gt;"",$C1096&gt;=INDEX(Matches!$F$2:$F$201,MATCH($A1096&amp;"-4",Matches!$J$2:$J$201,0))),"",IF(AND(J1096=INDEX(Matches!$G$2:$G$201,MATCH($A1096&amp;"-4",Matches!$J$2:$J$201,0)),K1096=INDEX(Matches!$H$2:$H$201,MATCH($A1096&amp;"-4",Matches!$J$2:$J$201,0))),5,IF(SIGN(J1096-K1096)&lt;&gt;SIGN(INDEX(Matches!$G$2:$G$201,MATCH($A1096&amp;"-4",Matches!$J$2:$J$201,0))-INDEX(Matches!$H$2:$H$201,MATCH($A1096&amp;"-4",Matches!$J$2:$J$201,0))),0,IF(J1096-K1096=INDEX(Matches!$G$2:$G$201,MATCH($A1096&amp;"-4",Matches!$J$2:$J$201,0))-INDEX(Matches!$H$2:$H$201,MATCH($A1096&amp;"-4",Matches!$J$2:$J$201,0)),3,2))))),""))</f>
        <v/>
      </c>
      <c r="AB1096" s="12" t="str">
        <f aca="false">IF(OR($B1096="",L1096="",M1096=""),"",IFERROR(IF(OR(INDEX(Matches!$I$2:$I$201,MATCH($A1096&amp;"-5",Matches!$J$2:$J$201,0))="Void",INDEX(Matches!$G$2:$G$201,MATCH($A1096&amp;"-5",Matches!$J$2:$J$201,0))="",INDEX(Matches!$H$2:$H$201,MATCH($A1096&amp;"-5",Matches!$J$2:$J$201,0))=""),"",IF(AND($C1096&lt;&gt;"",INDEX(Matches!$F$2:$F$201,MATCH($A1096&amp;"-5",Matches!$J$2:$J$201,0))&lt;&gt;"",$C1096&gt;=INDEX(Matches!$F$2:$F$201,MATCH($A1096&amp;"-5",Matches!$J$2:$J$201,0))),"",IF(AND(L1096=INDEX(Matches!$G$2:$G$201,MATCH($A1096&amp;"-5",Matches!$J$2:$J$201,0)),M1096=INDEX(Matches!$H$2:$H$201,MATCH($A1096&amp;"-5",Matches!$J$2:$J$201,0))),5,IF(SIGN(L1096-M1096)&lt;&gt;SIGN(INDEX(Matches!$G$2:$G$201,MATCH($A1096&amp;"-5",Matches!$J$2:$J$201,0))-INDEX(Matches!$H$2:$H$201,MATCH($A1096&amp;"-5",Matches!$J$2:$J$201,0))),0,IF(L1096-M1096=INDEX(Matches!$G$2:$G$201,MATCH($A1096&amp;"-5",Matches!$J$2:$J$201,0))-INDEX(Matches!$H$2:$H$201,MATCH($A1096&amp;"-5",Matches!$J$2:$J$201,0)),3,2))))),""))</f>
        <v/>
      </c>
      <c r="AC1096" s="12" t="str">
        <f aca="false">IF(OR($B1096="",N1096="",O1096=""),"",IFERROR(IF(OR(INDEX(Matches!$I$2:$I$201,MATCH($A1096&amp;"-6",Matches!$J$2:$J$201,0))="Void",INDEX(Matches!$G$2:$G$201,MATCH($A1096&amp;"-6",Matches!$J$2:$J$201,0))="",INDEX(Matches!$H$2:$H$201,MATCH($A1096&amp;"-6",Matches!$J$2:$J$201,0))=""),"",IF(AND($C1096&lt;&gt;"",INDEX(Matches!$F$2:$F$201,MATCH($A1096&amp;"-6",Matches!$J$2:$J$201,0))&lt;&gt;"",$C1096&gt;=INDEX(Matches!$F$2:$F$201,MATCH($A1096&amp;"-6",Matches!$J$2:$J$201,0))),"",IF(AND(N1096=INDEX(Matches!$G$2:$G$201,MATCH($A1096&amp;"-6",Matches!$J$2:$J$201,0)),O1096=INDEX(Matches!$H$2:$H$201,MATCH($A1096&amp;"-6",Matches!$J$2:$J$201,0))),5,IF(SIGN(N1096-O1096)&lt;&gt;SIGN(INDEX(Matches!$G$2:$G$201,MATCH($A1096&amp;"-6",Matches!$J$2:$J$201,0))-INDEX(Matches!$H$2:$H$201,MATCH($A1096&amp;"-6",Matches!$J$2:$J$201,0))),0,IF(N1096-O1096=INDEX(Matches!$G$2:$G$201,MATCH($A1096&amp;"-6",Matches!$J$2:$J$201,0))-INDEX(Matches!$H$2:$H$201,MATCH($A1096&amp;"-6",Matches!$J$2:$J$201,0)),3,2))))),""))</f>
        <v/>
      </c>
      <c r="AD1096" s="12" t="str">
        <f aca="false">IF(OR($B1096="",P1096="",Q1096=""),"",IFERROR(IF(OR(INDEX(Matches!$I$2:$I$201,MATCH($A1096&amp;"-7",Matches!$J$2:$J$201,0))="Void",INDEX(Matches!$G$2:$G$201,MATCH($A1096&amp;"-7",Matches!$J$2:$J$201,0))="",INDEX(Matches!$H$2:$H$201,MATCH($A1096&amp;"-7",Matches!$J$2:$J$201,0))=""),"",IF(AND($C1096&lt;&gt;"",INDEX(Matches!$F$2:$F$201,MATCH($A1096&amp;"-7",Matches!$J$2:$J$201,0))&lt;&gt;"",$C1096&gt;=INDEX(Matches!$F$2:$F$201,MATCH($A1096&amp;"-7",Matches!$J$2:$J$201,0))),"",IF(AND(P1096=INDEX(Matches!$G$2:$G$201,MATCH($A1096&amp;"-7",Matches!$J$2:$J$201,0)),Q1096=INDEX(Matches!$H$2:$H$201,MATCH($A1096&amp;"-7",Matches!$J$2:$J$201,0))),5,IF(SIGN(P1096-Q1096)&lt;&gt;SIGN(INDEX(Matches!$G$2:$G$201,MATCH($A1096&amp;"-7",Matches!$J$2:$J$201,0))-INDEX(Matches!$H$2:$H$201,MATCH($A1096&amp;"-7",Matches!$J$2:$J$201,0))),0,IF(P1096-Q1096=INDEX(Matches!$G$2:$G$201,MATCH($A1096&amp;"-7",Matches!$J$2:$J$201,0))-INDEX(Matches!$H$2:$H$201,MATCH($A1096&amp;"-7",Matches!$J$2:$J$201,0)),3,2))))),""))</f>
        <v/>
      </c>
      <c r="AE1096" s="12" t="str">
        <f aca="false">IF(OR($B1096="",R1096="",S1096=""),"",IFERROR(IF(OR(INDEX(Matches!$I$2:$I$201,MATCH($A1096&amp;"-8",Matches!$J$2:$J$201,0))="Void",INDEX(Matches!$G$2:$G$201,MATCH($A1096&amp;"-8",Matches!$J$2:$J$201,0))="",INDEX(Matches!$H$2:$H$201,MATCH($A1096&amp;"-8",Matches!$J$2:$J$201,0))=""),"",IF(AND($C1096&lt;&gt;"",INDEX(Matches!$F$2:$F$201,MATCH($A1096&amp;"-8",Matches!$J$2:$J$201,0))&lt;&gt;"",$C1096&gt;=INDEX(Matches!$F$2:$F$201,MATCH($A1096&amp;"-8",Matches!$J$2:$J$201,0))),"",IF(AND(R1096=INDEX(Matches!$G$2:$G$201,MATCH($A1096&amp;"-8",Matches!$J$2:$J$201,0)),S1096=INDEX(Matches!$H$2:$H$201,MATCH($A1096&amp;"-8",Matches!$J$2:$J$201,0))),5,IF(SIGN(R1096-S1096)&lt;&gt;SIGN(INDEX(Matches!$G$2:$G$201,MATCH($A1096&amp;"-8",Matches!$J$2:$J$201,0))-INDEX(Matches!$H$2:$H$201,MATCH($A1096&amp;"-8",Matches!$J$2:$J$201,0))),0,IF(R1096-S1096=INDEX(Matches!$G$2:$G$201,MATCH($A1096&amp;"-8",Matches!$J$2:$J$201,0))-INDEX(Matches!$H$2:$H$201,MATCH($A1096&amp;"-8",Matches!$J$2:$J$201,0)),3,2))))),""))</f>
        <v/>
      </c>
      <c r="AF1096" s="12" t="str">
        <f aca="false">IF(OR($B1096="",T1096="",U1096=""),"",IFERROR(IF(OR(INDEX(Matches!$I$2:$I$201,MATCH($A1096&amp;"-9",Matches!$J$2:$J$201,0))="Void",INDEX(Matches!$G$2:$G$201,MATCH($A1096&amp;"-9",Matches!$J$2:$J$201,0))="",INDEX(Matches!$H$2:$H$201,MATCH($A1096&amp;"-9",Matches!$J$2:$J$201,0))=""),"",IF(AND($C1096&lt;&gt;"",INDEX(Matches!$F$2:$F$201,MATCH($A1096&amp;"-9",Matches!$J$2:$J$201,0))&lt;&gt;"",$C1096&gt;=INDEX(Matches!$F$2:$F$201,MATCH($A1096&amp;"-9",Matches!$J$2:$J$201,0))),"",IF(AND(T1096=INDEX(Matches!$G$2:$G$201,MATCH($A1096&amp;"-9",Matches!$J$2:$J$201,0)),U1096=INDEX(Matches!$H$2:$H$201,MATCH($A1096&amp;"-9",Matches!$J$2:$J$201,0))),5,IF(SIGN(T1096-U1096)&lt;&gt;SIGN(INDEX(Matches!$G$2:$G$201,MATCH($A1096&amp;"-9",Matches!$J$2:$J$201,0))-INDEX(Matches!$H$2:$H$201,MATCH($A1096&amp;"-9",Matches!$J$2:$J$201,0))),0,IF(T1096-U1096=INDEX(Matches!$G$2:$G$201,MATCH($A1096&amp;"-9",Matches!$J$2:$J$201,0))-INDEX(Matches!$H$2:$H$201,MATCH($A1096&amp;"-9",Matches!$J$2:$J$201,0)),3,2))))),""))</f>
        <v/>
      </c>
      <c r="AG1096" s="12" t="str">
        <f aca="false">IF(OR($B1096="",V1096="",W1096=""),"",IFERROR(IF(OR(INDEX(Matches!$I$2:$I$201,MATCH($A1096&amp;"-10",Matches!$J$2:$J$201,0))="Void",INDEX(Matches!$G$2:$G$201,MATCH($A1096&amp;"-10",Matches!$J$2:$J$201,0))="",INDEX(Matches!$H$2:$H$201,MATCH($A1096&amp;"-10",Matches!$J$2:$J$201,0))=""),"",IF(AND($C1096&lt;&gt;"",INDEX(Matches!$F$2:$F$201,MATCH($A1096&amp;"-10",Matches!$J$2:$J$201,0))&lt;&gt;"",$C1096&gt;=INDEX(Matches!$F$2:$F$201,MATCH($A1096&amp;"-10",Matches!$J$2:$J$201,0))),"",IF(AND(V1096=INDEX(Matches!$G$2:$G$201,MATCH($A1096&amp;"-10",Matches!$J$2:$J$201,0)),W1096=INDEX(Matches!$H$2:$H$201,MATCH($A1096&amp;"-10",Matches!$J$2:$J$201,0))),5,IF(SIGN(V1096-W1096)&lt;&gt;SIGN(INDEX(Matches!$G$2:$G$201,MATCH($A1096&amp;"-10",Matches!$J$2:$J$201,0))-INDEX(Matches!$H$2:$H$201,MATCH($A1096&amp;"-10",Matches!$J$2:$J$201,0))),0,IF(V1096-W1096=INDEX(Matches!$G$2:$G$201,MATCH($A1096&amp;"-10",Matches!$J$2:$J$201,0))-INDEX(Matches!$H$2:$H$201,MATCH($A1096&amp;"-10",Matches!$J$2:$J$201,0)),3,2))))),""))</f>
        <v/>
      </c>
      <c r="AH1096" s="13" t="str">
        <f aca="false">IF($B1096="","",SUM(X1096:AG1096))</f>
        <v/>
      </c>
      <c r="AI1096" s="12" t="str">
        <f aca="false">IF($B1096="","",COUNTIF(X1096:AG1096,5))</f>
        <v/>
      </c>
      <c r="AJ1096" s="12" t="str">
        <f aca="false">IF($B1096="","",COUNTIF(X1096:AG1096,"&gt;=2"))</f>
        <v/>
      </c>
      <c r="AK1096" s="12" t="str">
        <f aca="false">IF($B1096="","",COUNT(X1096:AG1096))</f>
        <v/>
      </c>
    </row>
    <row r="1097" customFormat="false" ht="15" hidden="false" customHeight="false" outlineLevel="0" collapsed="false">
      <c r="A1097" s="7"/>
      <c r="B1097" s="7"/>
      <c r="C1097" s="11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12" t="str">
        <f aca="false">IF(OR($B1097="",D1097="",E1097=""),"",IFERROR(IF(OR(INDEX(Matches!$I$2:$I$201,MATCH($A1097&amp;"-1",Matches!$J$2:$J$201,0))="Void",INDEX(Matches!$G$2:$G$201,MATCH($A1097&amp;"-1",Matches!$J$2:$J$201,0))="",INDEX(Matches!$H$2:$H$201,MATCH($A1097&amp;"-1",Matches!$J$2:$J$201,0))=""),"",IF(AND($C1097&lt;&gt;"",INDEX(Matches!$F$2:$F$201,MATCH($A1097&amp;"-1",Matches!$J$2:$J$201,0))&lt;&gt;"",$C1097&gt;=INDEX(Matches!$F$2:$F$201,MATCH($A1097&amp;"-1",Matches!$J$2:$J$201,0))),"",IF(AND(D1097=INDEX(Matches!$G$2:$G$201,MATCH($A1097&amp;"-1",Matches!$J$2:$J$201,0)),E1097=INDEX(Matches!$H$2:$H$201,MATCH($A1097&amp;"-1",Matches!$J$2:$J$201,0))),5,IF(SIGN(D1097-E1097)&lt;&gt;SIGN(INDEX(Matches!$G$2:$G$201,MATCH($A1097&amp;"-1",Matches!$J$2:$J$201,0))-INDEX(Matches!$H$2:$H$201,MATCH($A1097&amp;"-1",Matches!$J$2:$J$201,0))),0,IF(D1097-E1097=INDEX(Matches!$G$2:$G$201,MATCH($A1097&amp;"-1",Matches!$J$2:$J$201,0))-INDEX(Matches!$H$2:$H$201,MATCH($A1097&amp;"-1",Matches!$J$2:$J$201,0)),3,2))))),""))</f>
        <v/>
      </c>
      <c r="Y1097" s="12" t="str">
        <f aca="false">IF(OR($B1097="",F1097="",G1097=""),"",IFERROR(IF(OR(INDEX(Matches!$I$2:$I$201,MATCH($A1097&amp;"-2",Matches!$J$2:$J$201,0))="Void",INDEX(Matches!$G$2:$G$201,MATCH($A1097&amp;"-2",Matches!$J$2:$J$201,0))="",INDEX(Matches!$H$2:$H$201,MATCH($A1097&amp;"-2",Matches!$J$2:$J$201,0))=""),"",IF(AND($C1097&lt;&gt;"",INDEX(Matches!$F$2:$F$201,MATCH($A1097&amp;"-2",Matches!$J$2:$J$201,0))&lt;&gt;"",$C1097&gt;=INDEX(Matches!$F$2:$F$201,MATCH($A1097&amp;"-2",Matches!$J$2:$J$201,0))),"",IF(AND(F1097=INDEX(Matches!$G$2:$G$201,MATCH($A1097&amp;"-2",Matches!$J$2:$J$201,0)),G1097=INDEX(Matches!$H$2:$H$201,MATCH($A1097&amp;"-2",Matches!$J$2:$J$201,0))),5,IF(SIGN(F1097-G1097)&lt;&gt;SIGN(INDEX(Matches!$G$2:$G$201,MATCH($A1097&amp;"-2",Matches!$J$2:$J$201,0))-INDEX(Matches!$H$2:$H$201,MATCH($A1097&amp;"-2",Matches!$J$2:$J$201,0))),0,IF(F1097-G1097=INDEX(Matches!$G$2:$G$201,MATCH($A1097&amp;"-2",Matches!$J$2:$J$201,0))-INDEX(Matches!$H$2:$H$201,MATCH($A1097&amp;"-2",Matches!$J$2:$J$201,0)),3,2))))),""))</f>
        <v/>
      </c>
      <c r="Z1097" s="12" t="str">
        <f aca="false">IF(OR($B1097="",H1097="",I1097=""),"",IFERROR(IF(OR(INDEX(Matches!$I$2:$I$201,MATCH($A1097&amp;"-3",Matches!$J$2:$J$201,0))="Void",INDEX(Matches!$G$2:$G$201,MATCH($A1097&amp;"-3",Matches!$J$2:$J$201,0))="",INDEX(Matches!$H$2:$H$201,MATCH($A1097&amp;"-3",Matches!$J$2:$J$201,0))=""),"",IF(AND($C1097&lt;&gt;"",INDEX(Matches!$F$2:$F$201,MATCH($A1097&amp;"-3",Matches!$J$2:$J$201,0))&lt;&gt;"",$C1097&gt;=INDEX(Matches!$F$2:$F$201,MATCH($A1097&amp;"-3",Matches!$J$2:$J$201,0))),"",IF(AND(H1097=INDEX(Matches!$G$2:$G$201,MATCH($A1097&amp;"-3",Matches!$J$2:$J$201,0)),I1097=INDEX(Matches!$H$2:$H$201,MATCH($A1097&amp;"-3",Matches!$J$2:$J$201,0))),5,IF(SIGN(H1097-I1097)&lt;&gt;SIGN(INDEX(Matches!$G$2:$G$201,MATCH($A1097&amp;"-3",Matches!$J$2:$J$201,0))-INDEX(Matches!$H$2:$H$201,MATCH($A1097&amp;"-3",Matches!$J$2:$J$201,0))),0,IF(H1097-I1097=INDEX(Matches!$G$2:$G$201,MATCH($A1097&amp;"-3",Matches!$J$2:$J$201,0))-INDEX(Matches!$H$2:$H$201,MATCH($A1097&amp;"-3",Matches!$J$2:$J$201,0)),3,2))))),""))</f>
        <v/>
      </c>
      <c r="AA1097" s="12" t="str">
        <f aca="false">IF(OR($B1097="",J1097="",K1097=""),"",IFERROR(IF(OR(INDEX(Matches!$I$2:$I$201,MATCH($A1097&amp;"-4",Matches!$J$2:$J$201,0))="Void",INDEX(Matches!$G$2:$G$201,MATCH($A1097&amp;"-4",Matches!$J$2:$J$201,0))="",INDEX(Matches!$H$2:$H$201,MATCH($A1097&amp;"-4",Matches!$J$2:$J$201,0))=""),"",IF(AND($C1097&lt;&gt;"",INDEX(Matches!$F$2:$F$201,MATCH($A1097&amp;"-4",Matches!$J$2:$J$201,0))&lt;&gt;"",$C1097&gt;=INDEX(Matches!$F$2:$F$201,MATCH($A1097&amp;"-4",Matches!$J$2:$J$201,0))),"",IF(AND(J1097=INDEX(Matches!$G$2:$G$201,MATCH($A1097&amp;"-4",Matches!$J$2:$J$201,0)),K1097=INDEX(Matches!$H$2:$H$201,MATCH($A1097&amp;"-4",Matches!$J$2:$J$201,0))),5,IF(SIGN(J1097-K1097)&lt;&gt;SIGN(INDEX(Matches!$G$2:$G$201,MATCH($A1097&amp;"-4",Matches!$J$2:$J$201,0))-INDEX(Matches!$H$2:$H$201,MATCH($A1097&amp;"-4",Matches!$J$2:$J$201,0))),0,IF(J1097-K1097=INDEX(Matches!$G$2:$G$201,MATCH($A1097&amp;"-4",Matches!$J$2:$J$201,0))-INDEX(Matches!$H$2:$H$201,MATCH($A1097&amp;"-4",Matches!$J$2:$J$201,0)),3,2))))),""))</f>
        <v/>
      </c>
      <c r="AB1097" s="12" t="str">
        <f aca="false">IF(OR($B1097="",L1097="",M1097=""),"",IFERROR(IF(OR(INDEX(Matches!$I$2:$I$201,MATCH($A1097&amp;"-5",Matches!$J$2:$J$201,0))="Void",INDEX(Matches!$G$2:$G$201,MATCH($A1097&amp;"-5",Matches!$J$2:$J$201,0))="",INDEX(Matches!$H$2:$H$201,MATCH($A1097&amp;"-5",Matches!$J$2:$J$201,0))=""),"",IF(AND($C1097&lt;&gt;"",INDEX(Matches!$F$2:$F$201,MATCH($A1097&amp;"-5",Matches!$J$2:$J$201,0))&lt;&gt;"",$C1097&gt;=INDEX(Matches!$F$2:$F$201,MATCH($A1097&amp;"-5",Matches!$J$2:$J$201,0))),"",IF(AND(L1097=INDEX(Matches!$G$2:$G$201,MATCH($A1097&amp;"-5",Matches!$J$2:$J$201,0)),M1097=INDEX(Matches!$H$2:$H$201,MATCH($A1097&amp;"-5",Matches!$J$2:$J$201,0))),5,IF(SIGN(L1097-M1097)&lt;&gt;SIGN(INDEX(Matches!$G$2:$G$201,MATCH($A1097&amp;"-5",Matches!$J$2:$J$201,0))-INDEX(Matches!$H$2:$H$201,MATCH($A1097&amp;"-5",Matches!$J$2:$J$201,0))),0,IF(L1097-M1097=INDEX(Matches!$G$2:$G$201,MATCH($A1097&amp;"-5",Matches!$J$2:$J$201,0))-INDEX(Matches!$H$2:$H$201,MATCH($A1097&amp;"-5",Matches!$J$2:$J$201,0)),3,2))))),""))</f>
        <v/>
      </c>
      <c r="AC1097" s="12" t="str">
        <f aca="false">IF(OR($B1097="",N1097="",O1097=""),"",IFERROR(IF(OR(INDEX(Matches!$I$2:$I$201,MATCH($A1097&amp;"-6",Matches!$J$2:$J$201,0))="Void",INDEX(Matches!$G$2:$G$201,MATCH($A1097&amp;"-6",Matches!$J$2:$J$201,0))="",INDEX(Matches!$H$2:$H$201,MATCH($A1097&amp;"-6",Matches!$J$2:$J$201,0))=""),"",IF(AND($C1097&lt;&gt;"",INDEX(Matches!$F$2:$F$201,MATCH($A1097&amp;"-6",Matches!$J$2:$J$201,0))&lt;&gt;"",$C1097&gt;=INDEX(Matches!$F$2:$F$201,MATCH($A1097&amp;"-6",Matches!$J$2:$J$201,0))),"",IF(AND(N1097=INDEX(Matches!$G$2:$G$201,MATCH($A1097&amp;"-6",Matches!$J$2:$J$201,0)),O1097=INDEX(Matches!$H$2:$H$201,MATCH($A1097&amp;"-6",Matches!$J$2:$J$201,0))),5,IF(SIGN(N1097-O1097)&lt;&gt;SIGN(INDEX(Matches!$G$2:$G$201,MATCH($A1097&amp;"-6",Matches!$J$2:$J$201,0))-INDEX(Matches!$H$2:$H$201,MATCH($A1097&amp;"-6",Matches!$J$2:$J$201,0))),0,IF(N1097-O1097=INDEX(Matches!$G$2:$G$201,MATCH($A1097&amp;"-6",Matches!$J$2:$J$201,0))-INDEX(Matches!$H$2:$H$201,MATCH($A1097&amp;"-6",Matches!$J$2:$J$201,0)),3,2))))),""))</f>
        <v/>
      </c>
      <c r="AD1097" s="12" t="str">
        <f aca="false">IF(OR($B1097="",P1097="",Q1097=""),"",IFERROR(IF(OR(INDEX(Matches!$I$2:$I$201,MATCH($A1097&amp;"-7",Matches!$J$2:$J$201,0))="Void",INDEX(Matches!$G$2:$G$201,MATCH($A1097&amp;"-7",Matches!$J$2:$J$201,0))="",INDEX(Matches!$H$2:$H$201,MATCH($A1097&amp;"-7",Matches!$J$2:$J$201,0))=""),"",IF(AND($C1097&lt;&gt;"",INDEX(Matches!$F$2:$F$201,MATCH($A1097&amp;"-7",Matches!$J$2:$J$201,0))&lt;&gt;"",$C1097&gt;=INDEX(Matches!$F$2:$F$201,MATCH($A1097&amp;"-7",Matches!$J$2:$J$201,0))),"",IF(AND(P1097=INDEX(Matches!$G$2:$G$201,MATCH($A1097&amp;"-7",Matches!$J$2:$J$201,0)),Q1097=INDEX(Matches!$H$2:$H$201,MATCH($A1097&amp;"-7",Matches!$J$2:$J$201,0))),5,IF(SIGN(P1097-Q1097)&lt;&gt;SIGN(INDEX(Matches!$G$2:$G$201,MATCH($A1097&amp;"-7",Matches!$J$2:$J$201,0))-INDEX(Matches!$H$2:$H$201,MATCH($A1097&amp;"-7",Matches!$J$2:$J$201,0))),0,IF(P1097-Q1097=INDEX(Matches!$G$2:$G$201,MATCH($A1097&amp;"-7",Matches!$J$2:$J$201,0))-INDEX(Matches!$H$2:$H$201,MATCH($A1097&amp;"-7",Matches!$J$2:$J$201,0)),3,2))))),""))</f>
        <v/>
      </c>
      <c r="AE1097" s="12" t="str">
        <f aca="false">IF(OR($B1097="",R1097="",S1097=""),"",IFERROR(IF(OR(INDEX(Matches!$I$2:$I$201,MATCH($A1097&amp;"-8",Matches!$J$2:$J$201,0))="Void",INDEX(Matches!$G$2:$G$201,MATCH($A1097&amp;"-8",Matches!$J$2:$J$201,0))="",INDEX(Matches!$H$2:$H$201,MATCH($A1097&amp;"-8",Matches!$J$2:$J$201,0))=""),"",IF(AND($C1097&lt;&gt;"",INDEX(Matches!$F$2:$F$201,MATCH($A1097&amp;"-8",Matches!$J$2:$J$201,0))&lt;&gt;"",$C1097&gt;=INDEX(Matches!$F$2:$F$201,MATCH($A1097&amp;"-8",Matches!$J$2:$J$201,0))),"",IF(AND(R1097=INDEX(Matches!$G$2:$G$201,MATCH($A1097&amp;"-8",Matches!$J$2:$J$201,0)),S1097=INDEX(Matches!$H$2:$H$201,MATCH($A1097&amp;"-8",Matches!$J$2:$J$201,0))),5,IF(SIGN(R1097-S1097)&lt;&gt;SIGN(INDEX(Matches!$G$2:$G$201,MATCH($A1097&amp;"-8",Matches!$J$2:$J$201,0))-INDEX(Matches!$H$2:$H$201,MATCH($A1097&amp;"-8",Matches!$J$2:$J$201,0))),0,IF(R1097-S1097=INDEX(Matches!$G$2:$G$201,MATCH($A1097&amp;"-8",Matches!$J$2:$J$201,0))-INDEX(Matches!$H$2:$H$201,MATCH($A1097&amp;"-8",Matches!$J$2:$J$201,0)),3,2))))),""))</f>
        <v/>
      </c>
      <c r="AF1097" s="12" t="str">
        <f aca="false">IF(OR($B1097="",T1097="",U1097=""),"",IFERROR(IF(OR(INDEX(Matches!$I$2:$I$201,MATCH($A1097&amp;"-9",Matches!$J$2:$J$201,0))="Void",INDEX(Matches!$G$2:$G$201,MATCH($A1097&amp;"-9",Matches!$J$2:$J$201,0))="",INDEX(Matches!$H$2:$H$201,MATCH($A1097&amp;"-9",Matches!$J$2:$J$201,0))=""),"",IF(AND($C1097&lt;&gt;"",INDEX(Matches!$F$2:$F$201,MATCH($A1097&amp;"-9",Matches!$J$2:$J$201,0))&lt;&gt;"",$C1097&gt;=INDEX(Matches!$F$2:$F$201,MATCH($A1097&amp;"-9",Matches!$J$2:$J$201,0))),"",IF(AND(T1097=INDEX(Matches!$G$2:$G$201,MATCH($A1097&amp;"-9",Matches!$J$2:$J$201,0)),U1097=INDEX(Matches!$H$2:$H$201,MATCH($A1097&amp;"-9",Matches!$J$2:$J$201,0))),5,IF(SIGN(T1097-U1097)&lt;&gt;SIGN(INDEX(Matches!$G$2:$G$201,MATCH($A1097&amp;"-9",Matches!$J$2:$J$201,0))-INDEX(Matches!$H$2:$H$201,MATCH($A1097&amp;"-9",Matches!$J$2:$J$201,0))),0,IF(T1097-U1097=INDEX(Matches!$G$2:$G$201,MATCH($A1097&amp;"-9",Matches!$J$2:$J$201,0))-INDEX(Matches!$H$2:$H$201,MATCH($A1097&amp;"-9",Matches!$J$2:$J$201,0)),3,2))))),""))</f>
        <v/>
      </c>
      <c r="AG1097" s="12" t="str">
        <f aca="false">IF(OR($B1097="",V1097="",W1097=""),"",IFERROR(IF(OR(INDEX(Matches!$I$2:$I$201,MATCH($A1097&amp;"-10",Matches!$J$2:$J$201,0))="Void",INDEX(Matches!$G$2:$G$201,MATCH($A1097&amp;"-10",Matches!$J$2:$J$201,0))="",INDEX(Matches!$H$2:$H$201,MATCH($A1097&amp;"-10",Matches!$J$2:$J$201,0))=""),"",IF(AND($C1097&lt;&gt;"",INDEX(Matches!$F$2:$F$201,MATCH($A1097&amp;"-10",Matches!$J$2:$J$201,0))&lt;&gt;"",$C1097&gt;=INDEX(Matches!$F$2:$F$201,MATCH($A1097&amp;"-10",Matches!$J$2:$J$201,0))),"",IF(AND(V1097=INDEX(Matches!$G$2:$G$201,MATCH($A1097&amp;"-10",Matches!$J$2:$J$201,0)),W1097=INDEX(Matches!$H$2:$H$201,MATCH($A1097&amp;"-10",Matches!$J$2:$J$201,0))),5,IF(SIGN(V1097-W1097)&lt;&gt;SIGN(INDEX(Matches!$G$2:$G$201,MATCH($A1097&amp;"-10",Matches!$J$2:$J$201,0))-INDEX(Matches!$H$2:$H$201,MATCH($A1097&amp;"-10",Matches!$J$2:$J$201,0))),0,IF(V1097-W1097=INDEX(Matches!$G$2:$G$201,MATCH($A1097&amp;"-10",Matches!$J$2:$J$201,0))-INDEX(Matches!$H$2:$H$201,MATCH($A1097&amp;"-10",Matches!$J$2:$J$201,0)),3,2))))),""))</f>
        <v/>
      </c>
      <c r="AH1097" s="13" t="str">
        <f aca="false">IF($B1097="","",SUM(X1097:AG1097))</f>
        <v/>
      </c>
      <c r="AI1097" s="12" t="str">
        <f aca="false">IF($B1097="","",COUNTIF(X1097:AG1097,5))</f>
        <v/>
      </c>
      <c r="AJ1097" s="12" t="str">
        <f aca="false">IF($B1097="","",COUNTIF(X1097:AG1097,"&gt;=2"))</f>
        <v/>
      </c>
      <c r="AK1097" s="12" t="str">
        <f aca="false">IF($B1097="","",COUNT(X1097:AG1097))</f>
        <v/>
      </c>
    </row>
    <row r="1098" customFormat="false" ht="15" hidden="false" customHeight="false" outlineLevel="0" collapsed="false">
      <c r="A1098" s="7"/>
      <c r="B1098" s="7"/>
      <c r="C1098" s="11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12" t="str">
        <f aca="false">IF(OR($B1098="",D1098="",E1098=""),"",IFERROR(IF(OR(INDEX(Matches!$I$2:$I$201,MATCH($A1098&amp;"-1",Matches!$J$2:$J$201,0))="Void",INDEX(Matches!$G$2:$G$201,MATCH($A1098&amp;"-1",Matches!$J$2:$J$201,0))="",INDEX(Matches!$H$2:$H$201,MATCH($A1098&amp;"-1",Matches!$J$2:$J$201,0))=""),"",IF(AND($C1098&lt;&gt;"",INDEX(Matches!$F$2:$F$201,MATCH($A1098&amp;"-1",Matches!$J$2:$J$201,0))&lt;&gt;"",$C1098&gt;=INDEX(Matches!$F$2:$F$201,MATCH($A1098&amp;"-1",Matches!$J$2:$J$201,0))),"",IF(AND(D1098=INDEX(Matches!$G$2:$G$201,MATCH($A1098&amp;"-1",Matches!$J$2:$J$201,0)),E1098=INDEX(Matches!$H$2:$H$201,MATCH($A1098&amp;"-1",Matches!$J$2:$J$201,0))),5,IF(SIGN(D1098-E1098)&lt;&gt;SIGN(INDEX(Matches!$G$2:$G$201,MATCH($A1098&amp;"-1",Matches!$J$2:$J$201,0))-INDEX(Matches!$H$2:$H$201,MATCH($A1098&amp;"-1",Matches!$J$2:$J$201,0))),0,IF(D1098-E1098=INDEX(Matches!$G$2:$G$201,MATCH($A1098&amp;"-1",Matches!$J$2:$J$201,0))-INDEX(Matches!$H$2:$H$201,MATCH($A1098&amp;"-1",Matches!$J$2:$J$201,0)),3,2))))),""))</f>
        <v/>
      </c>
      <c r="Y1098" s="12" t="str">
        <f aca="false">IF(OR($B1098="",F1098="",G1098=""),"",IFERROR(IF(OR(INDEX(Matches!$I$2:$I$201,MATCH($A1098&amp;"-2",Matches!$J$2:$J$201,0))="Void",INDEX(Matches!$G$2:$G$201,MATCH($A1098&amp;"-2",Matches!$J$2:$J$201,0))="",INDEX(Matches!$H$2:$H$201,MATCH($A1098&amp;"-2",Matches!$J$2:$J$201,0))=""),"",IF(AND($C1098&lt;&gt;"",INDEX(Matches!$F$2:$F$201,MATCH($A1098&amp;"-2",Matches!$J$2:$J$201,0))&lt;&gt;"",$C1098&gt;=INDEX(Matches!$F$2:$F$201,MATCH($A1098&amp;"-2",Matches!$J$2:$J$201,0))),"",IF(AND(F1098=INDEX(Matches!$G$2:$G$201,MATCH($A1098&amp;"-2",Matches!$J$2:$J$201,0)),G1098=INDEX(Matches!$H$2:$H$201,MATCH($A1098&amp;"-2",Matches!$J$2:$J$201,0))),5,IF(SIGN(F1098-G1098)&lt;&gt;SIGN(INDEX(Matches!$G$2:$G$201,MATCH($A1098&amp;"-2",Matches!$J$2:$J$201,0))-INDEX(Matches!$H$2:$H$201,MATCH($A1098&amp;"-2",Matches!$J$2:$J$201,0))),0,IF(F1098-G1098=INDEX(Matches!$G$2:$G$201,MATCH($A1098&amp;"-2",Matches!$J$2:$J$201,0))-INDEX(Matches!$H$2:$H$201,MATCH($A1098&amp;"-2",Matches!$J$2:$J$201,0)),3,2))))),""))</f>
        <v/>
      </c>
      <c r="Z1098" s="12" t="str">
        <f aca="false">IF(OR($B1098="",H1098="",I1098=""),"",IFERROR(IF(OR(INDEX(Matches!$I$2:$I$201,MATCH($A1098&amp;"-3",Matches!$J$2:$J$201,0))="Void",INDEX(Matches!$G$2:$G$201,MATCH($A1098&amp;"-3",Matches!$J$2:$J$201,0))="",INDEX(Matches!$H$2:$H$201,MATCH($A1098&amp;"-3",Matches!$J$2:$J$201,0))=""),"",IF(AND($C1098&lt;&gt;"",INDEX(Matches!$F$2:$F$201,MATCH($A1098&amp;"-3",Matches!$J$2:$J$201,0))&lt;&gt;"",$C1098&gt;=INDEX(Matches!$F$2:$F$201,MATCH($A1098&amp;"-3",Matches!$J$2:$J$201,0))),"",IF(AND(H1098=INDEX(Matches!$G$2:$G$201,MATCH($A1098&amp;"-3",Matches!$J$2:$J$201,0)),I1098=INDEX(Matches!$H$2:$H$201,MATCH($A1098&amp;"-3",Matches!$J$2:$J$201,0))),5,IF(SIGN(H1098-I1098)&lt;&gt;SIGN(INDEX(Matches!$G$2:$G$201,MATCH($A1098&amp;"-3",Matches!$J$2:$J$201,0))-INDEX(Matches!$H$2:$H$201,MATCH($A1098&amp;"-3",Matches!$J$2:$J$201,0))),0,IF(H1098-I1098=INDEX(Matches!$G$2:$G$201,MATCH($A1098&amp;"-3",Matches!$J$2:$J$201,0))-INDEX(Matches!$H$2:$H$201,MATCH($A1098&amp;"-3",Matches!$J$2:$J$201,0)),3,2))))),""))</f>
        <v/>
      </c>
      <c r="AA1098" s="12" t="str">
        <f aca="false">IF(OR($B1098="",J1098="",K1098=""),"",IFERROR(IF(OR(INDEX(Matches!$I$2:$I$201,MATCH($A1098&amp;"-4",Matches!$J$2:$J$201,0))="Void",INDEX(Matches!$G$2:$G$201,MATCH($A1098&amp;"-4",Matches!$J$2:$J$201,0))="",INDEX(Matches!$H$2:$H$201,MATCH($A1098&amp;"-4",Matches!$J$2:$J$201,0))=""),"",IF(AND($C1098&lt;&gt;"",INDEX(Matches!$F$2:$F$201,MATCH($A1098&amp;"-4",Matches!$J$2:$J$201,0))&lt;&gt;"",$C1098&gt;=INDEX(Matches!$F$2:$F$201,MATCH($A1098&amp;"-4",Matches!$J$2:$J$201,0))),"",IF(AND(J1098=INDEX(Matches!$G$2:$G$201,MATCH($A1098&amp;"-4",Matches!$J$2:$J$201,0)),K1098=INDEX(Matches!$H$2:$H$201,MATCH($A1098&amp;"-4",Matches!$J$2:$J$201,0))),5,IF(SIGN(J1098-K1098)&lt;&gt;SIGN(INDEX(Matches!$G$2:$G$201,MATCH($A1098&amp;"-4",Matches!$J$2:$J$201,0))-INDEX(Matches!$H$2:$H$201,MATCH($A1098&amp;"-4",Matches!$J$2:$J$201,0))),0,IF(J1098-K1098=INDEX(Matches!$G$2:$G$201,MATCH($A1098&amp;"-4",Matches!$J$2:$J$201,0))-INDEX(Matches!$H$2:$H$201,MATCH($A1098&amp;"-4",Matches!$J$2:$J$201,0)),3,2))))),""))</f>
        <v/>
      </c>
      <c r="AB1098" s="12" t="str">
        <f aca="false">IF(OR($B1098="",L1098="",M1098=""),"",IFERROR(IF(OR(INDEX(Matches!$I$2:$I$201,MATCH($A1098&amp;"-5",Matches!$J$2:$J$201,0))="Void",INDEX(Matches!$G$2:$G$201,MATCH($A1098&amp;"-5",Matches!$J$2:$J$201,0))="",INDEX(Matches!$H$2:$H$201,MATCH($A1098&amp;"-5",Matches!$J$2:$J$201,0))=""),"",IF(AND($C1098&lt;&gt;"",INDEX(Matches!$F$2:$F$201,MATCH($A1098&amp;"-5",Matches!$J$2:$J$201,0))&lt;&gt;"",$C1098&gt;=INDEX(Matches!$F$2:$F$201,MATCH($A1098&amp;"-5",Matches!$J$2:$J$201,0))),"",IF(AND(L1098=INDEX(Matches!$G$2:$G$201,MATCH($A1098&amp;"-5",Matches!$J$2:$J$201,0)),M1098=INDEX(Matches!$H$2:$H$201,MATCH($A1098&amp;"-5",Matches!$J$2:$J$201,0))),5,IF(SIGN(L1098-M1098)&lt;&gt;SIGN(INDEX(Matches!$G$2:$G$201,MATCH($A1098&amp;"-5",Matches!$J$2:$J$201,0))-INDEX(Matches!$H$2:$H$201,MATCH($A1098&amp;"-5",Matches!$J$2:$J$201,0))),0,IF(L1098-M1098=INDEX(Matches!$G$2:$G$201,MATCH($A1098&amp;"-5",Matches!$J$2:$J$201,0))-INDEX(Matches!$H$2:$H$201,MATCH($A1098&amp;"-5",Matches!$J$2:$J$201,0)),3,2))))),""))</f>
        <v/>
      </c>
      <c r="AC1098" s="12" t="str">
        <f aca="false">IF(OR($B1098="",N1098="",O1098=""),"",IFERROR(IF(OR(INDEX(Matches!$I$2:$I$201,MATCH($A1098&amp;"-6",Matches!$J$2:$J$201,0))="Void",INDEX(Matches!$G$2:$G$201,MATCH($A1098&amp;"-6",Matches!$J$2:$J$201,0))="",INDEX(Matches!$H$2:$H$201,MATCH($A1098&amp;"-6",Matches!$J$2:$J$201,0))=""),"",IF(AND($C1098&lt;&gt;"",INDEX(Matches!$F$2:$F$201,MATCH($A1098&amp;"-6",Matches!$J$2:$J$201,0))&lt;&gt;"",$C1098&gt;=INDEX(Matches!$F$2:$F$201,MATCH($A1098&amp;"-6",Matches!$J$2:$J$201,0))),"",IF(AND(N1098=INDEX(Matches!$G$2:$G$201,MATCH($A1098&amp;"-6",Matches!$J$2:$J$201,0)),O1098=INDEX(Matches!$H$2:$H$201,MATCH($A1098&amp;"-6",Matches!$J$2:$J$201,0))),5,IF(SIGN(N1098-O1098)&lt;&gt;SIGN(INDEX(Matches!$G$2:$G$201,MATCH($A1098&amp;"-6",Matches!$J$2:$J$201,0))-INDEX(Matches!$H$2:$H$201,MATCH($A1098&amp;"-6",Matches!$J$2:$J$201,0))),0,IF(N1098-O1098=INDEX(Matches!$G$2:$G$201,MATCH($A1098&amp;"-6",Matches!$J$2:$J$201,0))-INDEX(Matches!$H$2:$H$201,MATCH($A1098&amp;"-6",Matches!$J$2:$J$201,0)),3,2))))),""))</f>
        <v/>
      </c>
      <c r="AD1098" s="12" t="str">
        <f aca="false">IF(OR($B1098="",P1098="",Q1098=""),"",IFERROR(IF(OR(INDEX(Matches!$I$2:$I$201,MATCH($A1098&amp;"-7",Matches!$J$2:$J$201,0))="Void",INDEX(Matches!$G$2:$G$201,MATCH($A1098&amp;"-7",Matches!$J$2:$J$201,0))="",INDEX(Matches!$H$2:$H$201,MATCH($A1098&amp;"-7",Matches!$J$2:$J$201,0))=""),"",IF(AND($C1098&lt;&gt;"",INDEX(Matches!$F$2:$F$201,MATCH($A1098&amp;"-7",Matches!$J$2:$J$201,0))&lt;&gt;"",$C1098&gt;=INDEX(Matches!$F$2:$F$201,MATCH($A1098&amp;"-7",Matches!$J$2:$J$201,0))),"",IF(AND(P1098=INDEX(Matches!$G$2:$G$201,MATCH($A1098&amp;"-7",Matches!$J$2:$J$201,0)),Q1098=INDEX(Matches!$H$2:$H$201,MATCH($A1098&amp;"-7",Matches!$J$2:$J$201,0))),5,IF(SIGN(P1098-Q1098)&lt;&gt;SIGN(INDEX(Matches!$G$2:$G$201,MATCH($A1098&amp;"-7",Matches!$J$2:$J$201,0))-INDEX(Matches!$H$2:$H$201,MATCH($A1098&amp;"-7",Matches!$J$2:$J$201,0))),0,IF(P1098-Q1098=INDEX(Matches!$G$2:$G$201,MATCH($A1098&amp;"-7",Matches!$J$2:$J$201,0))-INDEX(Matches!$H$2:$H$201,MATCH($A1098&amp;"-7",Matches!$J$2:$J$201,0)),3,2))))),""))</f>
        <v/>
      </c>
      <c r="AE1098" s="12" t="str">
        <f aca="false">IF(OR($B1098="",R1098="",S1098=""),"",IFERROR(IF(OR(INDEX(Matches!$I$2:$I$201,MATCH($A1098&amp;"-8",Matches!$J$2:$J$201,0))="Void",INDEX(Matches!$G$2:$G$201,MATCH($A1098&amp;"-8",Matches!$J$2:$J$201,0))="",INDEX(Matches!$H$2:$H$201,MATCH($A1098&amp;"-8",Matches!$J$2:$J$201,0))=""),"",IF(AND($C1098&lt;&gt;"",INDEX(Matches!$F$2:$F$201,MATCH($A1098&amp;"-8",Matches!$J$2:$J$201,0))&lt;&gt;"",$C1098&gt;=INDEX(Matches!$F$2:$F$201,MATCH($A1098&amp;"-8",Matches!$J$2:$J$201,0))),"",IF(AND(R1098=INDEX(Matches!$G$2:$G$201,MATCH($A1098&amp;"-8",Matches!$J$2:$J$201,0)),S1098=INDEX(Matches!$H$2:$H$201,MATCH($A1098&amp;"-8",Matches!$J$2:$J$201,0))),5,IF(SIGN(R1098-S1098)&lt;&gt;SIGN(INDEX(Matches!$G$2:$G$201,MATCH($A1098&amp;"-8",Matches!$J$2:$J$201,0))-INDEX(Matches!$H$2:$H$201,MATCH($A1098&amp;"-8",Matches!$J$2:$J$201,0))),0,IF(R1098-S1098=INDEX(Matches!$G$2:$G$201,MATCH($A1098&amp;"-8",Matches!$J$2:$J$201,0))-INDEX(Matches!$H$2:$H$201,MATCH($A1098&amp;"-8",Matches!$J$2:$J$201,0)),3,2))))),""))</f>
        <v/>
      </c>
      <c r="AF1098" s="12" t="str">
        <f aca="false">IF(OR($B1098="",T1098="",U1098=""),"",IFERROR(IF(OR(INDEX(Matches!$I$2:$I$201,MATCH($A1098&amp;"-9",Matches!$J$2:$J$201,0))="Void",INDEX(Matches!$G$2:$G$201,MATCH($A1098&amp;"-9",Matches!$J$2:$J$201,0))="",INDEX(Matches!$H$2:$H$201,MATCH($A1098&amp;"-9",Matches!$J$2:$J$201,0))=""),"",IF(AND($C1098&lt;&gt;"",INDEX(Matches!$F$2:$F$201,MATCH($A1098&amp;"-9",Matches!$J$2:$J$201,0))&lt;&gt;"",$C1098&gt;=INDEX(Matches!$F$2:$F$201,MATCH($A1098&amp;"-9",Matches!$J$2:$J$201,0))),"",IF(AND(T1098=INDEX(Matches!$G$2:$G$201,MATCH($A1098&amp;"-9",Matches!$J$2:$J$201,0)),U1098=INDEX(Matches!$H$2:$H$201,MATCH($A1098&amp;"-9",Matches!$J$2:$J$201,0))),5,IF(SIGN(T1098-U1098)&lt;&gt;SIGN(INDEX(Matches!$G$2:$G$201,MATCH($A1098&amp;"-9",Matches!$J$2:$J$201,0))-INDEX(Matches!$H$2:$H$201,MATCH($A1098&amp;"-9",Matches!$J$2:$J$201,0))),0,IF(T1098-U1098=INDEX(Matches!$G$2:$G$201,MATCH($A1098&amp;"-9",Matches!$J$2:$J$201,0))-INDEX(Matches!$H$2:$H$201,MATCH($A1098&amp;"-9",Matches!$J$2:$J$201,0)),3,2))))),""))</f>
        <v/>
      </c>
      <c r="AG1098" s="12" t="str">
        <f aca="false">IF(OR($B1098="",V1098="",W1098=""),"",IFERROR(IF(OR(INDEX(Matches!$I$2:$I$201,MATCH($A1098&amp;"-10",Matches!$J$2:$J$201,0))="Void",INDEX(Matches!$G$2:$G$201,MATCH($A1098&amp;"-10",Matches!$J$2:$J$201,0))="",INDEX(Matches!$H$2:$H$201,MATCH($A1098&amp;"-10",Matches!$J$2:$J$201,0))=""),"",IF(AND($C1098&lt;&gt;"",INDEX(Matches!$F$2:$F$201,MATCH($A1098&amp;"-10",Matches!$J$2:$J$201,0))&lt;&gt;"",$C1098&gt;=INDEX(Matches!$F$2:$F$201,MATCH($A1098&amp;"-10",Matches!$J$2:$J$201,0))),"",IF(AND(V1098=INDEX(Matches!$G$2:$G$201,MATCH($A1098&amp;"-10",Matches!$J$2:$J$201,0)),W1098=INDEX(Matches!$H$2:$H$201,MATCH($A1098&amp;"-10",Matches!$J$2:$J$201,0))),5,IF(SIGN(V1098-W1098)&lt;&gt;SIGN(INDEX(Matches!$G$2:$G$201,MATCH($A1098&amp;"-10",Matches!$J$2:$J$201,0))-INDEX(Matches!$H$2:$H$201,MATCH($A1098&amp;"-10",Matches!$J$2:$J$201,0))),0,IF(V1098-W1098=INDEX(Matches!$G$2:$G$201,MATCH($A1098&amp;"-10",Matches!$J$2:$J$201,0))-INDEX(Matches!$H$2:$H$201,MATCH($A1098&amp;"-10",Matches!$J$2:$J$201,0)),3,2))))),""))</f>
        <v/>
      </c>
      <c r="AH1098" s="13" t="str">
        <f aca="false">IF($B1098="","",SUM(X1098:AG1098))</f>
        <v/>
      </c>
      <c r="AI1098" s="12" t="str">
        <f aca="false">IF($B1098="","",COUNTIF(X1098:AG1098,5))</f>
        <v/>
      </c>
      <c r="AJ1098" s="12" t="str">
        <f aca="false">IF($B1098="","",COUNTIF(X1098:AG1098,"&gt;=2"))</f>
        <v/>
      </c>
      <c r="AK1098" s="12" t="str">
        <f aca="false">IF($B1098="","",COUNT(X1098:AG1098))</f>
        <v/>
      </c>
    </row>
    <row r="1099" customFormat="false" ht="15" hidden="false" customHeight="false" outlineLevel="0" collapsed="false">
      <c r="A1099" s="7"/>
      <c r="B1099" s="7"/>
      <c r="C1099" s="11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12" t="str">
        <f aca="false">IF(OR($B1099="",D1099="",E1099=""),"",IFERROR(IF(OR(INDEX(Matches!$I$2:$I$201,MATCH($A1099&amp;"-1",Matches!$J$2:$J$201,0))="Void",INDEX(Matches!$G$2:$G$201,MATCH($A1099&amp;"-1",Matches!$J$2:$J$201,0))="",INDEX(Matches!$H$2:$H$201,MATCH($A1099&amp;"-1",Matches!$J$2:$J$201,0))=""),"",IF(AND($C1099&lt;&gt;"",INDEX(Matches!$F$2:$F$201,MATCH($A1099&amp;"-1",Matches!$J$2:$J$201,0))&lt;&gt;"",$C1099&gt;=INDEX(Matches!$F$2:$F$201,MATCH($A1099&amp;"-1",Matches!$J$2:$J$201,0))),"",IF(AND(D1099=INDEX(Matches!$G$2:$G$201,MATCH($A1099&amp;"-1",Matches!$J$2:$J$201,0)),E1099=INDEX(Matches!$H$2:$H$201,MATCH($A1099&amp;"-1",Matches!$J$2:$J$201,0))),5,IF(SIGN(D1099-E1099)&lt;&gt;SIGN(INDEX(Matches!$G$2:$G$201,MATCH($A1099&amp;"-1",Matches!$J$2:$J$201,0))-INDEX(Matches!$H$2:$H$201,MATCH($A1099&amp;"-1",Matches!$J$2:$J$201,0))),0,IF(D1099-E1099=INDEX(Matches!$G$2:$G$201,MATCH($A1099&amp;"-1",Matches!$J$2:$J$201,0))-INDEX(Matches!$H$2:$H$201,MATCH($A1099&amp;"-1",Matches!$J$2:$J$201,0)),3,2))))),""))</f>
        <v/>
      </c>
      <c r="Y1099" s="12" t="str">
        <f aca="false">IF(OR($B1099="",F1099="",G1099=""),"",IFERROR(IF(OR(INDEX(Matches!$I$2:$I$201,MATCH($A1099&amp;"-2",Matches!$J$2:$J$201,0))="Void",INDEX(Matches!$G$2:$G$201,MATCH($A1099&amp;"-2",Matches!$J$2:$J$201,0))="",INDEX(Matches!$H$2:$H$201,MATCH($A1099&amp;"-2",Matches!$J$2:$J$201,0))=""),"",IF(AND($C1099&lt;&gt;"",INDEX(Matches!$F$2:$F$201,MATCH($A1099&amp;"-2",Matches!$J$2:$J$201,0))&lt;&gt;"",$C1099&gt;=INDEX(Matches!$F$2:$F$201,MATCH($A1099&amp;"-2",Matches!$J$2:$J$201,0))),"",IF(AND(F1099=INDEX(Matches!$G$2:$G$201,MATCH($A1099&amp;"-2",Matches!$J$2:$J$201,0)),G1099=INDEX(Matches!$H$2:$H$201,MATCH($A1099&amp;"-2",Matches!$J$2:$J$201,0))),5,IF(SIGN(F1099-G1099)&lt;&gt;SIGN(INDEX(Matches!$G$2:$G$201,MATCH($A1099&amp;"-2",Matches!$J$2:$J$201,0))-INDEX(Matches!$H$2:$H$201,MATCH($A1099&amp;"-2",Matches!$J$2:$J$201,0))),0,IF(F1099-G1099=INDEX(Matches!$G$2:$G$201,MATCH($A1099&amp;"-2",Matches!$J$2:$J$201,0))-INDEX(Matches!$H$2:$H$201,MATCH($A1099&amp;"-2",Matches!$J$2:$J$201,0)),3,2))))),""))</f>
        <v/>
      </c>
      <c r="Z1099" s="12" t="str">
        <f aca="false">IF(OR($B1099="",H1099="",I1099=""),"",IFERROR(IF(OR(INDEX(Matches!$I$2:$I$201,MATCH($A1099&amp;"-3",Matches!$J$2:$J$201,0))="Void",INDEX(Matches!$G$2:$G$201,MATCH($A1099&amp;"-3",Matches!$J$2:$J$201,0))="",INDEX(Matches!$H$2:$H$201,MATCH($A1099&amp;"-3",Matches!$J$2:$J$201,0))=""),"",IF(AND($C1099&lt;&gt;"",INDEX(Matches!$F$2:$F$201,MATCH($A1099&amp;"-3",Matches!$J$2:$J$201,0))&lt;&gt;"",$C1099&gt;=INDEX(Matches!$F$2:$F$201,MATCH($A1099&amp;"-3",Matches!$J$2:$J$201,0))),"",IF(AND(H1099=INDEX(Matches!$G$2:$G$201,MATCH($A1099&amp;"-3",Matches!$J$2:$J$201,0)),I1099=INDEX(Matches!$H$2:$H$201,MATCH($A1099&amp;"-3",Matches!$J$2:$J$201,0))),5,IF(SIGN(H1099-I1099)&lt;&gt;SIGN(INDEX(Matches!$G$2:$G$201,MATCH($A1099&amp;"-3",Matches!$J$2:$J$201,0))-INDEX(Matches!$H$2:$H$201,MATCH($A1099&amp;"-3",Matches!$J$2:$J$201,0))),0,IF(H1099-I1099=INDEX(Matches!$G$2:$G$201,MATCH($A1099&amp;"-3",Matches!$J$2:$J$201,0))-INDEX(Matches!$H$2:$H$201,MATCH($A1099&amp;"-3",Matches!$J$2:$J$201,0)),3,2))))),""))</f>
        <v/>
      </c>
      <c r="AA1099" s="12" t="str">
        <f aca="false">IF(OR($B1099="",J1099="",K1099=""),"",IFERROR(IF(OR(INDEX(Matches!$I$2:$I$201,MATCH($A1099&amp;"-4",Matches!$J$2:$J$201,0))="Void",INDEX(Matches!$G$2:$G$201,MATCH($A1099&amp;"-4",Matches!$J$2:$J$201,0))="",INDEX(Matches!$H$2:$H$201,MATCH($A1099&amp;"-4",Matches!$J$2:$J$201,0))=""),"",IF(AND($C1099&lt;&gt;"",INDEX(Matches!$F$2:$F$201,MATCH($A1099&amp;"-4",Matches!$J$2:$J$201,0))&lt;&gt;"",$C1099&gt;=INDEX(Matches!$F$2:$F$201,MATCH($A1099&amp;"-4",Matches!$J$2:$J$201,0))),"",IF(AND(J1099=INDEX(Matches!$G$2:$G$201,MATCH($A1099&amp;"-4",Matches!$J$2:$J$201,0)),K1099=INDEX(Matches!$H$2:$H$201,MATCH($A1099&amp;"-4",Matches!$J$2:$J$201,0))),5,IF(SIGN(J1099-K1099)&lt;&gt;SIGN(INDEX(Matches!$G$2:$G$201,MATCH($A1099&amp;"-4",Matches!$J$2:$J$201,0))-INDEX(Matches!$H$2:$H$201,MATCH($A1099&amp;"-4",Matches!$J$2:$J$201,0))),0,IF(J1099-K1099=INDEX(Matches!$G$2:$G$201,MATCH($A1099&amp;"-4",Matches!$J$2:$J$201,0))-INDEX(Matches!$H$2:$H$201,MATCH($A1099&amp;"-4",Matches!$J$2:$J$201,0)),3,2))))),""))</f>
        <v/>
      </c>
      <c r="AB1099" s="12" t="str">
        <f aca="false">IF(OR($B1099="",L1099="",M1099=""),"",IFERROR(IF(OR(INDEX(Matches!$I$2:$I$201,MATCH($A1099&amp;"-5",Matches!$J$2:$J$201,0))="Void",INDEX(Matches!$G$2:$G$201,MATCH($A1099&amp;"-5",Matches!$J$2:$J$201,0))="",INDEX(Matches!$H$2:$H$201,MATCH($A1099&amp;"-5",Matches!$J$2:$J$201,0))=""),"",IF(AND($C1099&lt;&gt;"",INDEX(Matches!$F$2:$F$201,MATCH($A1099&amp;"-5",Matches!$J$2:$J$201,0))&lt;&gt;"",$C1099&gt;=INDEX(Matches!$F$2:$F$201,MATCH($A1099&amp;"-5",Matches!$J$2:$J$201,0))),"",IF(AND(L1099=INDEX(Matches!$G$2:$G$201,MATCH($A1099&amp;"-5",Matches!$J$2:$J$201,0)),M1099=INDEX(Matches!$H$2:$H$201,MATCH($A1099&amp;"-5",Matches!$J$2:$J$201,0))),5,IF(SIGN(L1099-M1099)&lt;&gt;SIGN(INDEX(Matches!$G$2:$G$201,MATCH($A1099&amp;"-5",Matches!$J$2:$J$201,0))-INDEX(Matches!$H$2:$H$201,MATCH($A1099&amp;"-5",Matches!$J$2:$J$201,0))),0,IF(L1099-M1099=INDEX(Matches!$G$2:$G$201,MATCH($A1099&amp;"-5",Matches!$J$2:$J$201,0))-INDEX(Matches!$H$2:$H$201,MATCH($A1099&amp;"-5",Matches!$J$2:$J$201,0)),3,2))))),""))</f>
        <v/>
      </c>
      <c r="AC1099" s="12" t="str">
        <f aca="false">IF(OR($B1099="",N1099="",O1099=""),"",IFERROR(IF(OR(INDEX(Matches!$I$2:$I$201,MATCH($A1099&amp;"-6",Matches!$J$2:$J$201,0))="Void",INDEX(Matches!$G$2:$G$201,MATCH($A1099&amp;"-6",Matches!$J$2:$J$201,0))="",INDEX(Matches!$H$2:$H$201,MATCH($A1099&amp;"-6",Matches!$J$2:$J$201,0))=""),"",IF(AND($C1099&lt;&gt;"",INDEX(Matches!$F$2:$F$201,MATCH($A1099&amp;"-6",Matches!$J$2:$J$201,0))&lt;&gt;"",$C1099&gt;=INDEX(Matches!$F$2:$F$201,MATCH($A1099&amp;"-6",Matches!$J$2:$J$201,0))),"",IF(AND(N1099=INDEX(Matches!$G$2:$G$201,MATCH($A1099&amp;"-6",Matches!$J$2:$J$201,0)),O1099=INDEX(Matches!$H$2:$H$201,MATCH($A1099&amp;"-6",Matches!$J$2:$J$201,0))),5,IF(SIGN(N1099-O1099)&lt;&gt;SIGN(INDEX(Matches!$G$2:$G$201,MATCH($A1099&amp;"-6",Matches!$J$2:$J$201,0))-INDEX(Matches!$H$2:$H$201,MATCH($A1099&amp;"-6",Matches!$J$2:$J$201,0))),0,IF(N1099-O1099=INDEX(Matches!$G$2:$G$201,MATCH($A1099&amp;"-6",Matches!$J$2:$J$201,0))-INDEX(Matches!$H$2:$H$201,MATCH($A1099&amp;"-6",Matches!$J$2:$J$201,0)),3,2))))),""))</f>
        <v/>
      </c>
      <c r="AD1099" s="12" t="str">
        <f aca="false">IF(OR($B1099="",P1099="",Q1099=""),"",IFERROR(IF(OR(INDEX(Matches!$I$2:$I$201,MATCH($A1099&amp;"-7",Matches!$J$2:$J$201,0))="Void",INDEX(Matches!$G$2:$G$201,MATCH($A1099&amp;"-7",Matches!$J$2:$J$201,0))="",INDEX(Matches!$H$2:$H$201,MATCH($A1099&amp;"-7",Matches!$J$2:$J$201,0))=""),"",IF(AND($C1099&lt;&gt;"",INDEX(Matches!$F$2:$F$201,MATCH($A1099&amp;"-7",Matches!$J$2:$J$201,0))&lt;&gt;"",$C1099&gt;=INDEX(Matches!$F$2:$F$201,MATCH($A1099&amp;"-7",Matches!$J$2:$J$201,0))),"",IF(AND(P1099=INDEX(Matches!$G$2:$G$201,MATCH($A1099&amp;"-7",Matches!$J$2:$J$201,0)),Q1099=INDEX(Matches!$H$2:$H$201,MATCH($A1099&amp;"-7",Matches!$J$2:$J$201,0))),5,IF(SIGN(P1099-Q1099)&lt;&gt;SIGN(INDEX(Matches!$G$2:$G$201,MATCH($A1099&amp;"-7",Matches!$J$2:$J$201,0))-INDEX(Matches!$H$2:$H$201,MATCH($A1099&amp;"-7",Matches!$J$2:$J$201,0))),0,IF(P1099-Q1099=INDEX(Matches!$G$2:$G$201,MATCH($A1099&amp;"-7",Matches!$J$2:$J$201,0))-INDEX(Matches!$H$2:$H$201,MATCH($A1099&amp;"-7",Matches!$J$2:$J$201,0)),3,2))))),""))</f>
        <v/>
      </c>
      <c r="AE1099" s="12" t="str">
        <f aca="false">IF(OR($B1099="",R1099="",S1099=""),"",IFERROR(IF(OR(INDEX(Matches!$I$2:$I$201,MATCH($A1099&amp;"-8",Matches!$J$2:$J$201,0))="Void",INDEX(Matches!$G$2:$G$201,MATCH($A1099&amp;"-8",Matches!$J$2:$J$201,0))="",INDEX(Matches!$H$2:$H$201,MATCH($A1099&amp;"-8",Matches!$J$2:$J$201,0))=""),"",IF(AND($C1099&lt;&gt;"",INDEX(Matches!$F$2:$F$201,MATCH($A1099&amp;"-8",Matches!$J$2:$J$201,0))&lt;&gt;"",$C1099&gt;=INDEX(Matches!$F$2:$F$201,MATCH($A1099&amp;"-8",Matches!$J$2:$J$201,0))),"",IF(AND(R1099=INDEX(Matches!$G$2:$G$201,MATCH($A1099&amp;"-8",Matches!$J$2:$J$201,0)),S1099=INDEX(Matches!$H$2:$H$201,MATCH($A1099&amp;"-8",Matches!$J$2:$J$201,0))),5,IF(SIGN(R1099-S1099)&lt;&gt;SIGN(INDEX(Matches!$G$2:$G$201,MATCH($A1099&amp;"-8",Matches!$J$2:$J$201,0))-INDEX(Matches!$H$2:$H$201,MATCH($A1099&amp;"-8",Matches!$J$2:$J$201,0))),0,IF(R1099-S1099=INDEX(Matches!$G$2:$G$201,MATCH($A1099&amp;"-8",Matches!$J$2:$J$201,0))-INDEX(Matches!$H$2:$H$201,MATCH($A1099&amp;"-8",Matches!$J$2:$J$201,0)),3,2))))),""))</f>
        <v/>
      </c>
      <c r="AF1099" s="12" t="str">
        <f aca="false">IF(OR($B1099="",T1099="",U1099=""),"",IFERROR(IF(OR(INDEX(Matches!$I$2:$I$201,MATCH($A1099&amp;"-9",Matches!$J$2:$J$201,0))="Void",INDEX(Matches!$G$2:$G$201,MATCH($A1099&amp;"-9",Matches!$J$2:$J$201,0))="",INDEX(Matches!$H$2:$H$201,MATCH($A1099&amp;"-9",Matches!$J$2:$J$201,0))=""),"",IF(AND($C1099&lt;&gt;"",INDEX(Matches!$F$2:$F$201,MATCH($A1099&amp;"-9",Matches!$J$2:$J$201,0))&lt;&gt;"",$C1099&gt;=INDEX(Matches!$F$2:$F$201,MATCH($A1099&amp;"-9",Matches!$J$2:$J$201,0))),"",IF(AND(T1099=INDEX(Matches!$G$2:$G$201,MATCH($A1099&amp;"-9",Matches!$J$2:$J$201,0)),U1099=INDEX(Matches!$H$2:$H$201,MATCH($A1099&amp;"-9",Matches!$J$2:$J$201,0))),5,IF(SIGN(T1099-U1099)&lt;&gt;SIGN(INDEX(Matches!$G$2:$G$201,MATCH($A1099&amp;"-9",Matches!$J$2:$J$201,0))-INDEX(Matches!$H$2:$H$201,MATCH($A1099&amp;"-9",Matches!$J$2:$J$201,0))),0,IF(T1099-U1099=INDEX(Matches!$G$2:$G$201,MATCH($A1099&amp;"-9",Matches!$J$2:$J$201,0))-INDEX(Matches!$H$2:$H$201,MATCH($A1099&amp;"-9",Matches!$J$2:$J$201,0)),3,2))))),""))</f>
        <v/>
      </c>
      <c r="AG1099" s="12" t="str">
        <f aca="false">IF(OR($B1099="",V1099="",W1099=""),"",IFERROR(IF(OR(INDEX(Matches!$I$2:$I$201,MATCH($A1099&amp;"-10",Matches!$J$2:$J$201,0))="Void",INDEX(Matches!$G$2:$G$201,MATCH($A1099&amp;"-10",Matches!$J$2:$J$201,0))="",INDEX(Matches!$H$2:$H$201,MATCH($A1099&amp;"-10",Matches!$J$2:$J$201,0))=""),"",IF(AND($C1099&lt;&gt;"",INDEX(Matches!$F$2:$F$201,MATCH($A1099&amp;"-10",Matches!$J$2:$J$201,0))&lt;&gt;"",$C1099&gt;=INDEX(Matches!$F$2:$F$201,MATCH($A1099&amp;"-10",Matches!$J$2:$J$201,0))),"",IF(AND(V1099=INDEX(Matches!$G$2:$G$201,MATCH($A1099&amp;"-10",Matches!$J$2:$J$201,0)),W1099=INDEX(Matches!$H$2:$H$201,MATCH($A1099&amp;"-10",Matches!$J$2:$J$201,0))),5,IF(SIGN(V1099-W1099)&lt;&gt;SIGN(INDEX(Matches!$G$2:$G$201,MATCH($A1099&amp;"-10",Matches!$J$2:$J$201,0))-INDEX(Matches!$H$2:$H$201,MATCH($A1099&amp;"-10",Matches!$J$2:$J$201,0))),0,IF(V1099-W1099=INDEX(Matches!$G$2:$G$201,MATCH($A1099&amp;"-10",Matches!$J$2:$J$201,0))-INDEX(Matches!$H$2:$H$201,MATCH($A1099&amp;"-10",Matches!$J$2:$J$201,0)),3,2))))),""))</f>
        <v/>
      </c>
      <c r="AH1099" s="13" t="str">
        <f aca="false">IF($B1099="","",SUM(X1099:AG1099))</f>
        <v/>
      </c>
      <c r="AI1099" s="12" t="str">
        <f aca="false">IF($B1099="","",COUNTIF(X1099:AG1099,5))</f>
        <v/>
      </c>
      <c r="AJ1099" s="12" t="str">
        <f aca="false">IF($B1099="","",COUNTIF(X1099:AG1099,"&gt;=2"))</f>
        <v/>
      </c>
      <c r="AK1099" s="12" t="str">
        <f aca="false">IF($B1099="","",COUNT(X1099:AG1099))</f>
        <v/>
      </c>
    </row>
    <row r="1100" customFormat="false" ht="15" hidden="false" customHeight="false" outlineLevel="0" collapsed="false">
      <c r="A1100" s="7"/>
      <c r="B1100" s="7"/>
      <c r="C1100" s="11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12" t="str">
        <f aca="false">IF(OR($B1100="",D1100="",E1100=""),"",IFERROR(IF(OR(INDEX(Matches!$I$2:$I$201,MATCH($A1100&amp;"-1",Matches!$J$2:$J$201,0))="Void",INDEX(Matches!$G$2:$G$201,MATCH($A1100&amp;"-1",Matches!$J$2:$J$201,0))="",INDEX(Matches!$H$2:$H$201,MATCH($A1100&amp;"-1",Matches!$J$2:$J$201,0))=""),"",IF(AND($C1100&lt;&gt;"",INDEX(Matches!$F$2:$F$201,MATCH($A1100&amp;"-1",Matches!$J$2:$J$201,0))&lt;&gt;"",$C1100&gt;=INDEX(Matches!$F$2:$F$201,MATCH($A1100&amp;"-1",Matches!$J$2:$J$201,0))),"",IF(AND(D1100=INDEX(Matches!$G$2:$G$201,MATCH($A1100&amp;"-1",Matches!$J$2:$J$201,0)),E1100=INDEX(Matches!$H$2:$H$201,MATCH($A1100&amp;"-1",Matches!$J$2:$J$201,0))),5,IF(SIGN(D1100-E1100)&lt;&gt;SIGN(INDEX(Matches!$G$2:$G$201,MATCH($A1100&amp;"-1",Matches!$J$2:$J$201,0))-INDEX(Matches!$H$2:$H$201,MATCH($A1100&amp;"-1",Matches!$J$2:$J$201,0))),0,IF(D1100-E1100=INDEX(Matches!$G$2:$G$201,MATCH($A1100&amp;"-1",Matches!$J$2:$J$201,0))-INDEX(Matches!$H$2:$H$201,MATCH($A1100&amp;"-1",Matches!$J$2:$J$201,0)),3,2))))),""))</f>
        <v/>
      </c>
      <c r="Y1100" s="12" t="str">
        <f aca="false">IF(OR($B1100="",F1100="",G1100=""),"",IFERROR(IF(OR(INDEX(Matches!$I$2:$I$201,MATCH($A1100&amp;"-2",Matches!$J$2:$J$201,0))="Void",INDEX(Matches!$G$2:$G$201,MATCH($A1100&amp;"-2",Matches!$J$2:$J$201,0))="",INDEX(Matches!$H$2:$H$201,MATCH($A1100&amp;"-2",Matches!$J$2:$J$201,0))=""),"",IF(AND($C1100&lt;&gt;"",INDEX(Matches!$F$2:$F$201,MATCH($A1100&amp;"-2",Matches!$J$2:$J$201,0))&lt;&gt;"",$C1100&gt;=INDEX(Matches!$F$2:$F$201,MATCH($A1100&amp;"-2",Matches!$J$2:$J$201,0))),"",IF(AND(F1100=INDEX(Matches!$G$2:$G$201,MATCH($A1100&amp;"-2",Matches!$J$2:$J$201,0)),G1100=INDEX(Matches!$H$2:$H$201,MATCH($A1100&amp;"-2",Matches!$J$2:$J$201,0))),5,IF(SIGN(F1100-G1100)&lt;&gt;SIGN(INDEX(Matches!$G$2:$G$201,MATCH($A1100&amp;"-2",Matches!$J$2:$J$201,0))-INDEX(Matches!$H$2:$H$201,MATCH($A1100&amp;"-2",Matches!$J$2:$J$201,0))),0,IF(F1100-G1100=INDEX(Matches!$G$2:$G$201,MATCH($A1100&amp;"-2",Matches!$J$2:$J$201,0))-INDEX(Matches!$H$2:$H$201,MATCH($A1100&amp;"-2",Matches!$J$2:$J$201,0)),3,2))))),""))</f>
        <v/>
      </c>
      <c r="Z1100" s="12" t="str">
        <f aca="false">IF(OR($B1100="",H1100="",I1100=""),"",IFERROR(IF(OR(INDEX(Matches!$I$2:$I$201,MATCH($A1100&amp;"-3",Matches!$J$2:$J$201,0))="Void",INDEX(Matches!$G$2:$G$201,MATCH($A1100&amp;"-3",Matches!$J$2:$J$201,0))="",INDEX(Matches!$H$2:$H$201,MATCH($A1100&amp;"-3",Matches!$J$2:$J$201,0))=""),"",IF(AND($C1100&lt;&gt;"",INDEX(Matches!$F$2:$F$201,MATCH($A1100&amp;"-3",Matches!$J$2:$J$201,0))&lt;&gt;"",$C1100&gt;=INDEX(Matches!$F$2:$F$201,MATCH($A1100&amp;"-3",Matches!$J$2:$J$201,0))),"",IF(AND(H1100=INDEX(Matches!$G$2:$G$201,MATCH($A1100&amp;"-3",Matches!$J$2:$J$201,0)),I1100=INDEX(Matches!$H$2:$H$201,MATCH($A1100&amp;"-3",Matches!$J$2:$J$201,0))),5,IF(SIGN(H1100-I1100)&lt;&gt;SIGN(INDEX(Matches!$G$2:$G$201,MATCH($A1100&amp;"-3",Matches!$J$2:$J$201,0))-INDEX(Matches!$H$2:$H$201,MATCH($A1100&amp;"-3",Matches!$J$2:$J$201,0))),0,IF(H1100-I1100=INDEX(Matches!$G$2:$G$201,MATCH($A1100&amp;"-3",Matches!$J$2:$J$201,0))-INDEX(Matches!$H$2:$H$201,MATCH($A1100&amp;"-3",Matches!$J$2:$J$201,0)),3,2))))),""))</f>
        <v/>
      </c>
      <c r="AA1100" s="12" t="str">
        <f aca="false">IF(OR($B1100="",J1100="",K1100=""),"",IFERROR(IF(OR(INDEX(Matches!$I$2:$I$201,MATCH($A1100&amp;"-4",Matches!$J$2:$J$201,0))="Void",INDEX(Matches!$G$2:$G$201,MATCH($A1100&amp;"-4",Matches!$J$2:$J$201,0))="",INDEX(Matches!$H$2:$H$201,MATCH($A1100&amp;"-4",Matches!$J$2:$J$201,0))=""),"",IF(AND($C1100&lt;&gt;"",INDEX(Matches!$F$2:$F$201,MATCH($A1100&amp;"-4",Matches!$J$2:$J$201,0))&lt;&gt;"",$C1100&gt;=INDEX(Matches!$F$2:$F$201,MATCH($A1100&amp;"-4",Matches!$J$2:$J$201,0))),"",IF(AND(J1100=INDEX(Matches!$G$2:$G$201,MATCH($A1100&amp;"-4",Matches!$J$2:$J$201,0)),K1100=INDEX(Matches!$H$2:$H$201,MATCH($A1100&amp;"-4",Matches!$J$2:$J$201,0))),5,IF(SIGN(J1100-K1100)&lt;&gt;SIGN(INDEX(Matches!$G$2:$G$201,MATCH($A1100&amp;"-4",Matches!$J$2:$J$201,0))-INDEX(Matches!$H$2:$H$201,MATCH($A1100&amp;"-4",Matches!$J$2:$J$201,0))),0,IF(J1100-K1100=INDEX(Matches!$G$2:$G$201,MATCH($A1100&amp;"-4",Matches!$J$2:$J$201,0))-INDEX(Matches!$H$2:$H$201,MATCH($A1100&amp;"-4",Matches!$J$2:$J$201,0)),3,2))))),""))</f>
        <v/>
      </c>
      <c r="AB1100" s="12" t="str">
        <f aca="false">IF(OR($B1100="",L1100="",M1100=""),"",IFERROR(IF(OR(INDEX(Matches!$I$2:$I$201,MATCH($A1100&amp;"-5",Matches!$J$2:$J$201,0))="Void",INDEX(Matches!$G$2:$G$201,MATCH($A1100&amp;"-5",Matches!$J$2:$J$201,0))="",INDEX(Matches!$H$2:$H$201,MATCH($A1100&amp;"-5",Matches!$J$2:$J$201,0))=""),"",IF(AND($C1100&lt;&gt;"",INDEX(Matches!$F$2:$F$201,MATCH($A1100&amp;"-5",Matches!$J$2:$J$201,0))&lt;&gt;"",$C1100&gt;=INDEX(Matches!$F$2:$F$201,MATCH($A1100&amp;"-5",Matches!$J$2:$J$201,0))),"",IF(AND(L1100=INDEX(Matches!$G$2:$G$201,MATCH($A1100&amp;"-5",Matches!$J$2:$J$201,0)),M1100=INDEX(Matches!$H$2:$H$201,MATCH($A1100&amp;"-5",Matches!$J$2:$J$201,0))),5,IF(SIGN(L1100-M1100)&lt;&gt;SIGN(INDEX(Matches!$G$2:$G$201,MATCH($A1100&amp;"-5",Matches!$J$2:$J$201,0))-INDEX(Matches!$H$2:$H$201,MATCH($A1100&amp;"-5",Matches!$J$2:$J$201,0))),0,IF(L1100-M1100=INDEX(Matches!$G$2:$G$201,MATCH($A1100&amp;"-5",Matches!$J$2:$J$201,0))-INDEX(Matches!$H$2:$H$201,MATCH($A1100&amp;"-5",Matches!$J$2:$J$201,0)),3,2))))),""))</f>
        <v/>
      </c>
      <c r="AC1100" s="12" t="str">
        <f aca="false">IF(OR($B1100="",N1100="",O1100=""),"",IFERROR(IF(OR(INDEX(Matches!$I$2:$I$201,MATCH($A1100&amp;"-6",Matches!$J$2:$J$201,0))="Void",INDEX(Matches!$G$2:$G$201,MATCH($A1100&amp;"-6",Matches!$J$2:$J$201,0))="",INDEX(Matches!$H$2:$H$201,MATCH($A1100&amp;"-6",Matches!$J$2:$J$201,0))=""),"",IF(AND($C1100&lt;&gt;"",INDEX(Matches!$F$2:$F$201,MATCH($A1100&amp;"-6",Matches!$J$2:$J$201,0))&lt;&gt;"",$C1100&gt;=INDEX(Matches!$F$2:$F$201,MATCH($A1100&amp;"-6",Matches!$J$2:$J$201,0))),"",IF(AND(N1100=INDEX(Matches!$G$2:$G$201,MATCH($A1100&amp;"-6",Matches!$J$2:$J$201,0)),O1100=INDEX(Matches!$H$2:$H$201,MATCH($A1100&amp;"-6",Matches!$J$2:$J$201,0))),5,IF(SIGN(N1100-O1100)&lt;&gt;SIGN(INDEX(Matches!$G$2:$G$201,MATCH($A1100&amp;"-6",Matches!$J$2:$J$201,0))-INDEX(Matches!$H$2:$H$201,MATCH($A1100&amp;"-6",Matches!$J$2:$J$201,0))),0,IF(N1100-O1100=INDEX(Matches!$G$2:$G$201,MATCH($A1100&amp;"-6",Matches!$J$2:$J$201,0))-INDEX(Matches!$H$2:$H$201,MATCH($A1100&amp;"-6",Matches!$J$2:$J$201,0)),3,2))))),""))</f>
        <v/>
      </c>
      <c r="AD1100" s="12" t="str">
        <f aca="false">IF(OR($B1100="",P1100="",Q1100=""),"",IFERROR(IF(OR(INDEX(Matches!$I$2:$I$201,MATCH($A1100&amp;"-7",Matches!$J$2:$J$201,0))="Void",INDEX(Matches!$G$2:$G$201,MATCH($A1100&amp;"-7",Matches!$J$2:$J$201,0))="",INDEX(Matches!$H$2:$H$201,MATCH($A1100&amp;"-7",Matches!$J$2:$J$201,0))=""),"",IF(AND($C1100&lt;&gt;"",INDEX(Matches!$F$2:$F$201,MATCH($A1100&amp;"-7",Matches!$J$2:$J$201,0))&lt;&gt;"",$C1100&gt;=INDEX(Matches!$F$2:$F$201,MATCH($A1100&amp;"-7",Matches!$J$2:$J$201,0))),"",IF(AND(P1100=INDEX(Matches!$G$2:$G$201,MATCH($A1100&amp;"-7",Matches!$J$2:$J$201,0)),Q1100=INDEX(Matches!$H$2:$H$201,MATCH($A1100&amp;"-7",Matches!$J$2:$J$201,0))),5,IF(SIGN(P1100-Q1100)&lt;&gt;SIGN(INDEX(Matches!$G$2:$G$201,MATCH($A1100&amp;"-7",Matches!$J$2:$J$201,0))-INDEX(Matches!$H$2:$H$201,MATCH($A1100&amp;"-7",Matches!$J$2:$J$201,0))),0,IF(P1100-Q1100=INDEX(Matches!$G$2:$G$201,MATCH($A1100&amp;"-7",Matches!$J$2:$J$201,0))-INDEX(Matches!$H$2:$H$201,MATCH($A1100&amp;"-7",Matches!$J$2:$J$201,0)),3,2))))),""))</f>
        <v/>
      </c>
      <c r="AE1100" s="12" t="str">
        <f aca="false">IF(OR($B1100="",R1100="",S1100=""),"",IFERROR(IF(OR(INDEX(Matches!$I$2:$I$201,MATCH($A1100&amp;"-8",Matches!$J$2:$J$201,0))="Void",INDEX(Matches!$G$2:$G$201,MATCH($A1100&amp;"-8",Matches!$J$2:$J$201,0))="",INDEX(Matches!$H$2:$H$201,MATCH($A1100&amp;"-8",Matches!$J$2:$J$201,0))=""),"",IF(AND($C1100&lt;&gt;"",INDEX(Matches!$F$2:$F$201,MATCH($A1100&amp;"-8",Matches!$J$2:$J$201,0))&lt;&gt;"",$C1100&gt;=INDEX(Matches!$F$2:$F$201,MATCH($A1100&amp;"-8",Matches!$J$2:$J$201,0))),"",IF(AND(R1100=INDEX(Matches!$G$2:$G$201,MATCH($A1100&amp;"-8",Matches!$J$2:$J$201,0)),S1100=INDEX(Matches!$H$2:$H$201,MATCH($A1100&amp;"-8",Matches!$J$2:$J$201,0))),5,IF(SIGN(R1100-S1100)&lt;&gt;SIGN(INDEX(Matches!$G$2:$G$201,MATCH($A1100&amp;"-8",Matches!$J$2:$J$201,0))-INDEX(Matches!$H$2:$H$201,MATCH($A1100&amp;"-8",Matches!$J$2:$J$201,0))),0,IF(R1100-S1100=INDEX(Matches!$G$2:$G$201,MATCH($A1100&amp;"-8",Matches!$J$2:$J$201,0))-INDEX(Matches!$H$2:$H$201,MATCH($A1100&amp;"-8",Matches!$J$2:$J$201,0)),3,2))))),""))</f>
        <v/>
      </c>
      <c r="AF1100" s="12" t="str">
        <f aca="false">IF(OR($B1100="",T1100="",U1100=""),"",IFERROR(IF(OR(INDEX(Matches!$I$2:$I$201,MATCH($A1100&amp;"-9",Matches!$J$2:$J$201,0))="Void",INDEX(Matches!$G$2:$G$201,MATCH($A1100&amp;"-9",Matches!$J$2:$J$201,0))="",INDEX(Matches!$H$2:$H$201,MATCH($A1100&amp;"-9",Matches!$J$2:$J$201,0))=""),"",IF(AND($C1100&lt;&gt;"",INDEX(Matches!$F$2:$F$201,MATCH($A1100&amp;"-9",Matches!$J$2:$J$201,0))&lt;&gt;"",$C1100&gt;=INDEX(Matches!$F$2:$F$201,MATCH($A1100&amp;"-9",Matches!$J$2:$J$201,0))),"",IF(AND(T1100=INDEX(Matches!$G$2:$G$201,MATCH($A1100&amp;"-9",Matches!$J$2:$J$201,0)),U1100=INDEX(Matches!$H$2:$H$201,MATCH($A1100&amp;"-9",Matches!$J$2:$J$201,0))),5,IF(SIGN(T1100-U1100)&lt;&gt;SIGN(INDEX(Matches!$G$2:$G$201,MATCH($A1100&amp;"-9",Matches!$J$2:$J$201,0))-INDEX(Matches!$H$2:$H$201,MATCH($A1100&amp;"-9",Matches!$J$2:$J$201,0))),0,IF(T1100-U1100=INDEX(Matches!$G$2:$G$201,MATCH($A1100&amp;"-9",Matches!$J$2:$J$201,0))-INDEX(Matches!$H$2:$H$201,MATCH($A1100&amp;"-9",Matches!$J$2:$J$201,0)),3,2))))),""))</f>
        <v/>
      </c>
      <c r="AG1100" s="12" t="str">
        <f aca="false">IF(OR($B1100="",V1100="",W1100=""),"",IFERROR(IF(OR(INDEX(Matches!$I$2:$I$201,MATCH($A1100&amp;"-10",Matches!$J$2:$J$201,0))="Void",INDEX(Matches!$G$2:$G$201,MATCH($A1100&amp;"-10",Matches!$J$2:$J$201,0))="",INDEX(Matches!$H$2:$H$201,MATCH($A1100&amp;"-10",Matches!$J$2:$J$201,0))=""),"",IF(AND($C1100&lt;&gt;"",INDEX(Matches!$F$2:$F$201,MATCH($A1100&amp;"-10",Matches!$J$2:$J$201,0))&lt;&gt;"",$C1100&gt;=INDEX(Matches!$F$2:$F$201,MATCH($A1100&amp;"-10",Matches!$J$2:$J$201,0))),"",IF(AND(V1100=INDEX(Matches!$G$2:$G$201,MATCH($A1100&amp;"-10",Matches!$J$2:$J$201,0)),W1100=INDEX(Matches!$H$2:$H$201,MATCH($A1100&amp;"-10",Matches!$J$2:$J$201,0))),5,IF(SIGN(V1100-W1100)&lt;&gt;SIGN(INDEX(Matches!$G$2:$G$201,MATCH($A1100&amp;"-10",Matches!$J$2:$J$201,0))-INDEX(Matches!$H$2:$H$201,MATCH($A1100&amp;"-10",Matches!$J$2:$J$201,0))),0,IF(V1100-W1100=INDEX(Matches!$G$2:$G$201,MATCH($A1100&amp;"-10",Matches!$J$2:$J$201,0))-INDEX(Matches!$H$2:$H$201,MATCH($A1100&amp;"-10",Matches!$J$2:$J$201,0)),3,2))))),""))</f>
        <v/>
      </c>
      <c r="AH1100" s="13" t="str">
        <f aca="false">IF($B1100="","",SUM(X1100:AG1100))</f>
        <v/>
      </c>
      <c r="AI1100" s="12" t="str">
        <f aca="false">IF($B1100="","",COUNTIF(X1100:AG1100,5))</f>
        <v/>
      </c>
      <c r="AJ1100" s="12" t="str">
        <f aca="false">IF($B1100="","",COUNTIF(X1100:AG1100,"&gt;=2"))</f>
        <v/>
      </c>
      <c r="AK1100" s="12" t="str">
        <f aca="false">IF($B1100="","",COUNT(X1100:AG1100))</f>
        <v/>
      </c>
    </row>
    <row r="1101" customFormat="false" ht="15" hidden="false" customHeight="false" outlineLevel="0" collapsed="false">
      <c r="A1101" s="7"/>
      <c r="B1101" s="7"/>
      <c r="C1101" s="11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12" t="str">
        <f aca="false">IF(OR($B1101="",D1101="",E1101=""),"",IFERROR(IF(OR(INDEX(Matches!$I$2:$I$201,MATCH($A1101&amp;"-1",Matches!$J$2:$J$201,0))="Void",INDEX(Matches!$G$2:$G$201,MATCH($A1101&amp;"-1",Matches!$J$2:$J$201,0))="",INDEX(Matches!$H$2:$H$201,MATCH($A1101&amp;"-1",Matches!$J$2:$J$201,0))=""),"",IF(AND($C1101&lt;&gt;"",INDEX(Matches!$F$2:$F$201,MATCH($A1101&amp;"-1",Matches!$J$2:$J$201,0))&lt;&gt;"",$C1101&gt;=INDEX(Matches!$F$2:$F$201,MATCH($A1101&amp;"-1",Matches!$J$2:$J$201,0))),"",IF(AND(D1101=INDEX(Matches!$G$2:$G$201,MATCH($A1101&amp;"-1",Matches!$J$2:$J$201,0)),E1101=INDEX(Matches!$H$2:$H$201,MATCH($A1101&amp;"-1",Matches!$J$2:$J$201,0))),5,IF(SIGN(D1101-E1101)&lt;&gt;SIGN(INDEX(Matches!$G$2:$G$201,MATCH($A1101&amp;"-1",Matches!$J$2:$J$201,0))-INDEX(Matches!$H$2:$H$201,MATCH($A1101&amp;"-1",Matches!$J$2:$J$201,0))),0,IF(D1101-E1101=INDEX(Matches!$G$2:$G$201,MATCH($A1101&amp;"-1",Matches!$J$2:$J$201,0))-INDEX(Matches!$H$2:$H$201,MATCH($A1101&amp;"-1",Matches!$J$2:$J$201,0)),3,2))))),""))</f>
        <v/>
      </c>
      <c r="Y1101" s="12" t="str">
        <f aca="false">IF(OR($B1101="",F1101="",G1101=""),"",IFERROR(IF(OR(INDEX(Matches!$I$2:$I$201,MATCH($A1101&amp;"-2",Matches!$J$2:$J$201,0))="Void",INDEX(Matches!$G$2:$G$201,MATCH($A1101&amp;"-2",Matches!$J$2:$J$201,0))="",INDEX(Matches!$H$2:$H$201,MATCH($A1101&amp;"-2",Matches!$J$2:$J$201,0))=""),"",IF(AND($C1101&lt;&gt;"",INDEX(Matches!$F$2:$F$201,MATCH($A1101&amp;"-2",Matches!$J$2:$J$201,0))&lt;&gt;"",$C1101&gt;=INDEX(Matches!$F$2:$F$201,MATCH($A1101&amp;"-2",Matches!$J$2:$J$201,0))),"",IF(AND(F1101=INDEX(Matches!$G$2:$G$201,MATCH($A1101&amp;"-2",Matches!$J$2:$J$201,0)),G1101=INDEX(Matches!$H$2:$H$201,MATCH($A1101&amp;"-2",Matches!$J$2:$J$201,0))),5,IF(SIGN(F1101-G1101)&lt;&gt;SIGN(INDEX(Matches!$G$2:$G$201,MATCH($A1101&amp;"-2",Matches!$J$2:$J$201,0))-INDEX(Matches!$H$2:$H$201,MATCH($A1101&amp;"-2",Matches!$J$2:$J$201,0))),0,IF(F1101-G1101=INDEX(Matches!$G$2:$G$201,MATCH($A1101&amp;"-2",Matches!$J$2:$J$201,0))-INDEX(Matches!$H$2:$H$201,MATCH($A1101&amp;"-2",Matches!$J$2:$J$201,0)),3,2))))),""))</f>
        <v/>
      </c>
      <c r="Z1101" s="12" t="str">
        <f aca="false">IF(OR($B1101="",H1101="",I1101=""),"",IFERROR(IF(OR(INDEX(Matches!$I$2:$I$201,MATCH($A1101&amp;"-3",Matches!$J$2:$J$201,0))="Void",INDEX(Matches!$G$2:$G$201,MATCH($A1101&amp;"-3",Matches!$J$2:$J$201,0))="",INDEX(Matches!$H$2:$H$201,MATCH($A1101&amp;"-3",Matches!$J$2:$J$201,0))=""),"",IF(AND($C1101&lt;&gt;"",INDEX(Matches!$F$2:$F$201,MATCH($A1101&amp;"-3",Matches!$J$2:$J$201,0))&lt;&gt;"",$C1101&gt;=INDEX(Matches!$F$2:$F$201,MATCH($A1101&amp;"-3",Matches!$J$2:$J$201,0))),"",IF(AND(H1101=INDEX(Matches!$G$2:$G$201,MATCH($A1101&amp;"-3",Matches!$J$2:$J$201,0)),I1101=INDEX(Matches!$H$2:$H$201,MATCH($A1101&amp;"-3",Matches!$J$2:$J$201,0))),5,IF(SIGN(H1101-I1101)&lt;&gt;SIGN(INDEX(Matches!$G$2:$G$201,MATCH($A1101&amp;"-3",Matches!$J$2:$J$201,0))-INDEX(Matches!$H$2:$H$201,MATCH($A1101&amp;"-3",Matches!$J$2:$J$201,0))),0,IF(H1101-I1101=INDEX(Matches!$G$2:$G$201,MATCH($A1101&amp;"-3",Matches!$J$2:$J$201,0))-INDEX(Matches!$H$2:$H$201,MATCH($A1101&amp;"-3",Matches!$J$2:$J$201,0)),3,2))))),""))</f>
        <v/>
      </c>
      <c r="AA1101" s="12" t="str">
        <f aca="false">IF(OR($B1101="",J1101="",K1101=""),"",IFERROR(IF(OR(INDEX(Matches!$I$2:$I$201,MATCH($A1101&amp;"-4",Matches!$J$2:$J$201,0))="Void",INDEX(Matches!$G$2:$G$201,MATCH($A1101&amp;"-4",Matches!$J$2:$J$201,0))="",INDEX(Matches!$H$2:$H$201,MATCH($A1101&amp;"-4",Matches!$J$2:$J$201,0))=""),"",IF(AND($C1101&lt;&gt;"",INDEX(Matches!$F$2:$F$201,MATCH($A1101&amp;"-4",Matches!$J$2:$J$201,0))&lt;&gt;"",$C1101&gt;=INDEX(Matches!$F$2:$F$201,MATCH($A1101&amp;"-4",Matches!$J$2:$J$201,0))),"",IF(AND(J1101=INDEX(Matches!$G$2:$G$201,MATCH($A1101&amp;"-4",Matches!$J$2:$J$201,0)),K1101=INDEX(Matches!$H$2:$H$201,MATCH($A1101&amp;"-4",Matches!$J$2:$J$201,0))),5,IF(SIGN(J1101-K1101)&lt;&gt;SIGN(INDEX(Matches!$G$2:$G$201,MATCH($A1101&amp;"-4",Matches!$J$2:$J$201,0))-INDEX(Matches!$H$2:$H$201,MATCH($A1101&amp;"-4",Matches!$J$2:$J$201,0))),0,IF(J1101-K1101=INDEX(Matches!$G$2:$G$201,MATCH($A1101&amp;"-4",Matches!$J$2:$J$201,0))-INDEX(Matches!$H$2:$H$201,MATCH($A1101&amp;"-4",Matches!$J$2:$J$201,0)),3,2))))),""))</f>
        <v/>
      </c>
      <c r="AB1101" s="12" t="str">
        <f aca="false">IF(OR($B1101="",L1101="",M1101=""),"",IFERROR(IF(OR(INDEX(Matches!$I$2:$I$201,MATCH($A1101&amp;"-5",Matches!$J$2:$J$201,0))="Void",INDEX(Matches!$G$2:$G$201,MATCH($A1101&amp;"-5",Matches!$J$2:$J$201,0))="",INDEX(Matches!$H$2:$H$201,MATCH($A1101&amp;"-5",Matches!$J$2:$J$201,0))=""),"",IF(AND($C1101&lt;&gt;"",INDEX(Matches!$F$2:$F$201,MATCH($A1101&amp;"-5",Matches!$J$2:$J$201,0))&lt;&gt;"",$C1101&gt;=INDEX(Matches!$F$2:$F$201,MATCH($A1101&amp;"-5",Matches!$J$2:$J$201,0))),"",IF(AND(L1101=INDEX(Matches!$G$2:$G$201,MATCH($A1101&amp;"-5",Matches!$J$2:$J$201,0)),M1101=INDEX(Matches!$H$2:$H$201,MATCH($A1101&amp;"-5",Matches!$J$2:$J$201,0))),5,IF(SIGN(L1101-M1101)&lt;&gt;SIGN(INDEX(Matches!$G$2:$G$201,MATCH($A1101&amp;"-5",Matches!$J$2:$J$201,0))-INDEX(Matches!$H$2:$H$201,MATCH($A1101&amp;"-5",Matches!$J$2:$J$201,0))),0,IF(L1101-M1101=INDEX(Matches!$G$2:$G$201,MATCH($A1101&amp;"-5",Matches!$J$2:$J$201,0))-INDEX(Matches!$H$2:$H$201,MATCH($A1101&amp;"-5",Matches!$J$2:$J$201,0)),3,2))))),""))</f>
        <v/>
      </c>
      <c r="AC1101" s="12" t="str">
        <f aca="false">IF(OR($B1101="",N1101="",O1101=""),"",IFERROR(IF(OR(INDEX(Matches!$I$2:$I$201,MATCH($A1101&amp;"-6",Matches!$J$2:$J$201,0))="Void",INDEX(Matches!$G$2:$G$201,MATCH($A1101&amp;"-6",Matches!$J$2:$J$201,0))="",INDEX(Matches!$H$2:$H$201,MATCH($A1101&amp;"-6",Matches!$J$2:$J$201,0))=""),"",IF(AND($C1101&lt;&gt;"",INDEX(Matches!$F$2:$F$201,MATCH($A1101&amp;"-6",Matches!$J$2:$J$201,0))&lt;&gt;"",$C1101&gt;=INDEX(Matches!$F$2:$F$201,MATCH($A1101&amp;"-6",Matches!$J$2:$J$201,0))),"",IF(AND(N1101=INDEX(Matches!$G$2:$G$201,MATCH($A1101&amp;"-6",Matches!$J$2:$J$201,0)),O1101=INDEX(Matches!$H$2:$H$201,MATCH($A1101&amp;"-6",Matches!$J$2:$J$201,0))),5,IF(SIGN(N1101-O1101)&lt;&gt;SIGN(INDEX(Matches!$G$2:$G$201,MATCH($A1101&amp;"-6",Matches!$J$2:$J$201,0))-INDEX(Matches!$H$2:$H$201,MATCH($A1101&amp;"-6",Matches!$J$2:$J$201,0))),0,IF(N1101-O1101=INDEX(Matches!$G$2:$G$201,MATCH($A1101&amp;"-6",Matches!$J$2:$J$201,0))-INDEX(Matches!$H$2:$H$201,MATCH($A1101&amp;"-6",Matches!$J$2:$J$201,0)),3,2))))),""))</f>
        <v/>
      </c>
      <c r="AD1101" s="12" t="str">
        <f aca="false">IF(OR($B1101="",P1101="",Q1101=""),"",IFERROR(IF(OR(INDEX(Matches!$I$2:$I$201,MATCH($A1101&amp;"-7",Matches!$J$2:$J$201,0))="Void",INDEX(Matches!$G$2:$G$201,MATCH($A1101&amp;"-7",Matches!$J$2:$J$201,0))="",INDEX(Matches!$H$2:$H$201,MATCH($A1101&amp;"-7",Matches!$J$2:$J$201,0))=""),"",IF(AND($C1101&lt;&gt;"",INDEX(Matches!$F$2:$F$201,MATCH($A1101&amp;"-7",Matches!$J$2:$J$201,0))&lt;&gt;"",$C1101&gt;=INDEX(Matches!$F$2:$F$201,MATCH($A1101&amp;"-7",Matches!$J$2:$J$201,0))),"",IF(AND(P1101=INDEX(Matches!$G$2:$G$201,MATCH($A1101&amp;"-7",Matches!$J$2:$J$201,0)),Q1101=INDEX(Matches!$H$2:$H$201,MATCH($A1101&amp;"-7",Matches!$J$2:$J$201,0))),5,IF(SIGN(P1101-Q1101)&lt;&gt;SIGN(INDEX(Matches!$G$2:$G$201,MATCH($A1101&amp;"-7",Matches!$J$2:$J$201,0))-INDEX(Matches!$H$2:$H$201,MATCH($A1101&amp;"-7",Matches!$J$2:$J$201,0))),0,IF(P1101-Q1101=INDEX(Matches!$G$2:$G$201,MATCH($A1101&amp;"-7",Matches!$J$2:$J$201,0))-INDEX(Matches!$H$2:$H$201,MATCH($A1101&amp;"-7",Matches!$J$2:$J$201,0)),3,2))))),""))</f>
        <v/>
      </c>
      <c r="AE1101" s="12" t="str">
        <f aca="false">IF(OR($B1101="",R1101="",S1101=""),"",IFERROR(IF(OR(INDEX(Matches!$I$2:$I$201,MATCH($A1101&amp;"-8",Matches!$J$2:$J$201,0))="Void",INDEX(Matches!$G$2:$G$201,MATCH($A1101&amp;"-8",Matches!$J$2:$J$201,0))="",INDEX(Matches!$H$2:$H$201,MATCH($A1101&amp;"-8",Matches!$J$2:$J$201,0))=""),"",IF(AND($C1101&lt;&gt;"",INDEX(Matches!$F$2:$F$201,MATCH($A1101&amp;"-8",Matches!$J$2:$J$201,0))&lt;&gt;"",$C1101&gt;=INDEX(Matches!$F$2:$F$201,MATCH($A1101&amp;"-8",Matches!$J$2:$J$201,0))),"",IF(AND(R1101=INDEX(Matches!$G$2:$G$201,MATCH($A1101&amp;"-8",Matches!$J$2:$J$201,0)),S1101=INDEX(Matches!$H$2:$H$201,MATCH($A1101&amp;"-8",Matches!$J$2:$J$201,0))),5,IF(SIGN(R1101-S1101)&lt;&gt;SIGN(INDEX(Matches!$G$2:$G$201,MATCH($A1101&amp;"-8",Matches!$J$2:$J$201,0))-INDEX(Matches!$H$2:$H$201,MATCH($A1101&amp;"-8",Matches!$J$2:$J$201,0))),0,IF(R1101-S1101=INDEX(Matches!$G$2:$G$201,MATCH($A1101&amp;"-8",Matches!$J$2:$J$201,0))-INDEX(Matches!$H$2:$H$201,MATCH($A1101&amp;"-8",Matches!$J$2:$J$201,0)),3,2))))),""))</f>
        <v/>
      </c>
      <c r="AF1101" s="12" t="str">
        <f aca="false">IF(OR($B1101="",T1101="",U1101=""),"",IFERROR(IF(OR(INDEX(Matches!$I$2:$I$201,MATCH($A1101&amp;"-9",Matches!$J$2:$J$201,0))="Void",INDEX(Matches!$G$2:$G$201,MATCH($A1101&amp;"-9",Matches!$J$2:$J$201,0))="",INDEX(Matches!$H$2:$H$201,MATCH($A1101&amp;"-9",Matches!$J$2:$J$201,0))=""),"",IF(AND($C1101&lt;&gt;"",INDEX(Matches!$F$2:$F$201,MATCH($A1101&amp;"-9",Matches!$J$2:$J$201,0))&lt;&gt;"",$C1101&gt;=INDEX(Matches!$F$2:$F$201,MATCH($A1101&amp;"-9",Matches!$J$2:$J$201,0))),"",IF(AND(T1101=INDEX(Matches!$G$2:$G$201,MATCH($A1101&amp;"-9",Matches!$J$2:$J$201,0)),U1101=INDEX(Matches!$H$2:$H$201,MATCH($A1101&amp;"-9",Matches!$J$2:$J$201,0))),5,IF(SIGN(T1101-U1101)&lt;&gt;SIGN(INDEX(Matches!$G$2:$G$201,MATCH($A1101&amp;"-9",Matches!$J$2:$J$201,0))-INDEX(Matches!$H$2:$H$201,MATCH($A1101&amp;"-9",Matches!$J$2:$J$201,0))),0,IF(T1101-U1101=INDEX(Matches!$G$2:$G$201,MATCH($A1101&amp;"-9",Matches!$J$2:$J$201,0))-INDEX(Matches!$H$2:$H$201,MATCH($A1101&amp;"-9",Matches!$J$2:$J$201,0)),3,2))))),""))</f>
        <v/>
      </c>
      <c r="AG1101" s="12" t="str">
        <f aca="false">IF(OR($B1101="",V1101="",W1101=""),"",IFERROR(IF(OR(INDEX(Matches!$I$2:$I$201,MATCH($A1101&amp;"-10",Matches!$J$2:$J$201,0))="Void",INDEX(Matches!$G$2:$G$201,MATCH($A1101&amp;"-10",Matches!$J$2:$J$201,0))="",INDEX(Matches!$H$2:$H$201,MATCH($A1101&amp;"-10",Matches!$J$2:$J$201,0))=""),"",IF(AND($C1101&lt;&gt;"",INDEX(Matches!$F$2:$F$201,MATCH($A1101&amp;"-10",Matches!$J$2:$J$201,0))&lt;&gt;"",$C1101&gt;=INDEX(Matches!$F$2:$F$201,MATCH($A1101&amp;"-10",Matches!$J$2:$J$201,0))),"",IF(AND(V1101=INDEX(Matches!$G$2:$G$201,MATCH($A1101&amp;"-10",Matches!$J$2:$J$201,0)),W1101=INDEX(Matches!$H$2:$H$201,MATCH($A1101&amp;"-10",Matches!$J$2:$J$201,0))),5,IF(SIGN(V1101-W1101)&lt;&gt;SIGN(INDEX(Matches!$G$2:$G$201,MATCH($A1101&amp;"-10",Matches!$J$2:$J$201,0))-INDEX(Matches!$H$2:$H$201,MATCH($A1101&amp;"-10",Matches!$J$2:$J$201,0))),0,IF(V1101-W1101=INDEX(Matches!$G$2:$G$201,MATCH($A1101&amp;"-10",Matches!$J$2:$J$201,0))-INDEX(Matches!$H$2:$H$201,MATCH($A1101&amp;"-10",Matches!$J$2:$J$201,0)),3,2))))),""))</f>
        <v/>
      </c>
      <c r="AH1101" s="13" t="str">
        <f aca="false">IF($B1101="","",SUM(X1101:AG1101))</f>
        <v/>
      </c>
      <c r="AI1101" s="12" t="str">
        <f aca="false">IF($B1101="","",COUNTIF(X1101:AG1101,5))</f>
        <v/>
      </c>
      <c r="AJ1101" s="12" t="str">
        <f aca="false">IF($B1101="","",COUNTIF(X1101:AG1101,"&gt;=2"))</f>
        <v/>
      </c>
      <c r="AK1101" s="12" t="str">
        <f aca="false">IF($B1101="","",COUNT(X1101:AG1101))</f>
        <v/>
      </c>
    </row>
    <row r="1102" customFormat="false" ht="15" hidden="false" customHeight="false" outlineLevel="0" collapsed="false">
      <c r="A1102" s="7"/>
      <c r="B1102" s="7"/>
      <c r="C1102" s="11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12" t="str">
        <f aca="false">IF(OR($B1102="",D1102="",E1102=""),"",IFERROR(IF(OR(INDEX(Matches!$I$2:$I$201,MATCH($A1102&amp;"-1",Matches!$J$2:$J$201,0))="Void",INDEX(Matches!$G$2:$G$201,MATCH($A1102&amp;"-1",Matches!$J$2:$J$201,0))="",INDEX(Matches!$H$2:$H$201,MATCH($A1102&amp;"-1",Matches!$J$2:$J$201,0))=""),"",IF(AND($C1102&lt;&gt;"",INDEX(Matches!$F$2:$F$201,MATCH($A1102&amp;"-1",Matches!$J$2:$J$201,0))&lt;&gt;"",$C1102&gt;=INDEX(Matches!$F$2:$F$201,MATCH($A1102&amp;"-1",Matches!$J$2:$J$201,0))),"",IF(AND(D1102=INDEX(Matches!$G$2:$G$201,MATCH($A1102&amp;"-1",Matches!$J$2:$J$201,0)),E1102=INDEX(Matches!$H$2:$H$201,MATCH($A1102&amp;"-1",Matches!$J$2:$J$201,0))),5,IF(SIGN(D1102-E1102)&lt;&gt;SIGN(INDEX(Matches!$G$2:$G$201,MATCH($A1102&amp;"-1",Matches!$J$2:$J$201,0))-INDEX(Matches!$H$2:$H$201,MATCH($A1102&amp;"-1",Matches!$J$2:$J$201,0))),0,IF(D1102-E1102=INDEX(Matches!$G$2:$G$201,MATCH($A1102&amp;"-1",Matches!$J$2:$J$201,0))-INDEX(Matches!$H$2:$H$201,MATCH($A1102&amp;"-1",Matches!$J$2:$J$201,0)),3,2))))),""))</f>
        <v/>
      </c>
      <c r="Y1102" s="12" t="str">
        <f aca="false">IF(OR($B1102="",F1102="",G1102=""),"",IFERROR(IF(OR(INDEX(Matches!$I$2:$I$201,MATCH($A1102&amp;"-2",Matches!$J$2:$J$201,0))="Void",INDEX(Matches!$G$2:$G$201,MATCH($A1102&amp;"-2",Matches!$J$2:$J$201,0))="",INDEX(Matches!$H$2:$H$201,MATCH($A1102&amp;"-2",Matches!$J$2:$J$201,0))=""),"",IF(AND($C1102&lt;&gt;"",INDEX(Matches!$F$2:$F$201,MATCH($A1102&amp;"-2",Matches!$J$2:$J$201,0))&lt;&gt;"",$C1102&gt;=INDEX(Matches!$F$2:$F$201,MATCH($A1102&amp;"-2",Matches!$J$2:$J$201,0))),"",IF(AND(F1102=INDEX(Matches!$G$2:$G$201,MATCH($A1102&amp;"-2",Matches!$J$2:$J$201,0)),G1102=INDEX(Matches!$H$2:$H$201,MATCH($A1102&amp;"-2",Matches!$J$2:$J$201,0))),5,IF(SIGN(F1102-G1102)&lt;&gt;SIGN(INDEX(Matches!$G$2:$G$201,MATCH($A1102&amp;"-2",Matches!$J$2:$J$201,0))-INDEX(Matches!$H$2:$H$201,MATCH($A1102&amp;"-2",Matches!$J$2:$J$201,0))),0,IF(F1102-G1102=INDEX(Matches!$G$2:$G$201,MATCH($A1102&amp;"-2",Matches!$J$2:$J$201,0))-INDEX(Matches!$H$2:$H$201,MATCH($A1102&amp;"-2",Matches!$J$2:$J$201,0)),3,2))))),""))</f>
        <v/>
      </c>
      <c r="Z1102" s="12" t="str">
        <f aca="false">IF(OR($B1102="",H1102="",I1102=""),"",IFERROR(IF(OR(INDEX(Matches!$I$2:$I$201,MATCH($A1102&amp;"-3",Matches!$J$2:$J$201,0))="Void",INDEX(Matches!$G$2:$G$201,MATCH($A1102&amp;"-3",Matches!$J$2:$J$201,0))="",INDEX(Matches!$H$2:$H$201,MATCH($A1102&amp;"-3",Matches!$J$2:$J$201,0))=""),"",IF(AND($C1102&lt;&gt;"",INDEX(Matches!$F$2:$F$201,MATCH($A1102&amp;"-3",Matches!$J$2:$J$201,0))&lt;&gt;"",$C1102&gt;=INDEX(Matches!$F$2:$F$201,MATCH($A1102&amp;"-3",Matches!$J$2:$J$201,0))),"",IF(AND(H1102=INDEX(Matches!$G$2:$G$201,MATCH($A1102&amp;"-3",Matches!$J$2:$J$201,0)),I1102=INDEX(Matches!$H$2:$H$201,MATCH($A1102&amp;"-3",Matches!$J$2:$J$201,0))),5,IF(SIGN(H1102-I1102)&lt;&gt;SIGN(INDEX(Matches!$G$2:$G$201,MATCH($A1102&amp;"-3",Matches!$J$2:$J$201,0))-INDEX(Matches!$H$2:$H$201,MATCH($A1102&amp;"-3",Matches!$J$2:$J$201,0))),0,IF(H1102-I1102=INDEX(Matches!$G$2:$G$201,MATCH($A1102&amp;"-3",Matches!$J$2:$J$201,0))-INDEX(Matches!$H$2:$H$201,MATCH($A1102&amp;"-3",Matches!$J$2:$J$201,0)),3,2))))),""))</f>
        <v/>
      </c>
      <c r="AA1102" s="12" t="str">
        <f aca="false">IF(OR($B1102="",J1102="",K1102=""),"",IFERROR(IF(OR(INDEX(Matches!$I$2:$I$201,MATCH($A1102&amp;"-4",Matches!$J$2:$J$201,0))="Void",INDEX(Matches!$G$2:$G$201,MATCH($A1102&amp;"-4",Matches!$J$2:$J$201,0))="",INDEX(Matches!$H$2:$H$201,MATCH($A1102&amp;"-4",Matches!$J$2:$J$201,0))=""),"",IF(AND($C1102&lt;&gt;"",INDEX(Matches!$F$2:$F$201,MATCH($A1102&amp;"-4",Matches!$J$2:$J$201,0))&lt;&gt;"",$C1102&gt;=INDEX(Matches!$F$2:$F$201,MATCH($A1102&amp;"-4",Matches!$J$2:$J$201,0))),"",IF(AND(J1102=INDEX(Matches!$G$2:$G$201,MATCH($A1102&amp;"-4",Matches!$J$2:$J$201,0)),K1102=INDEX(Matches!$H$2:$H$201,MATCH($A1102&amp;"-4",Matches!$J$2:$J$201,0))),5,IF(SIGN(J1102-K1102)&lt;&gt;SIGN(INDEX(Matches!$G$2:$G$201,MATCH($A1102&amp;"-4",Matches!$J$2:$J$201,0))-INDEX(Matches!$H$2:$H$201,MATCH($A1102&amp;"-4",Matches!$J$2:$J$201,0))),0,IF(J1102-K1102=INDEX(Matches!$G$2:$G$201,MATCH($A1102&amp;"-4",Matches!$J$2:$J$201,0))-INDEX(Matches!$H$2:$H$201,MATCH($A1102&amp;"-4",Matches!$J$2:$J$201,0)),3,2))))),""))</f>
        <v/>
      </c>
      <c r="AB1102" s="12" t="str">
        <f aca="false">IF(OR($B1102="",L1102="",M1102=""),"",IFERROR(IF(OR(INDEX(Matches!$I$2:$I$201,MATCH($A1102&amp;"-5",Matches!$J$2:$J$201,0))="Void",INDEX(Matches!$G$2:$G$201,MATCH($A1102&amp;"-5",Matches!$J$2:$J$201,0))="",INDEX(Matches!$H$2:$H$201,MATCH($A1102&amp;"-5",Matches!$J$2:$J$201,0))=""),"",IF(AND($C1102&lt;&gt;"",INDEX(Matches!$F$2:$F$201,MATCH($A1102&amp;"-5",Matches!$J$2:$J$201,0))&lt;&gt;"",$C1102&gt;=INDEX(Matches!$F$2:$F$201,MATCH($A1102&amp;"-5",Matches!$J$2:$J$201,0))),"",IF(AND(L1102=INDEX(Matches!$G$2:$G$201,MATCH($A1102&amp;"-5",Matches!$J$2:$J$201,0)),M1102=INDEX(Matches!$H$2:$H$201,MATCH($A1102&amp;"-5",Matches!$J$2:$J$201,0))),5,IF(SIGN(L1102-M1102)&lt;&gt;SIGN(INDEX(Matches!$G$2:$G$201,MATCH($A1102&amp;"-5",Matches!$J$2:$J$201,0))-INDEX(Matches!$H$2:$H$201,MATCH($A1102&amp;"-5",Matches!$J$2:$J$201,0))),0,IF(L1102-M1102=INDEX(Matches!$G$2:$G$201,MATCH($A1102&amp;"-5",Matches!$J$2:$J$201,0))-INDEX(Matches!$H$2:$H$201,MATCH($A1102&amp;"-5",Matches!$J$2:$J$201,0)),3,2))))),""))</f>
        <v/>
      </c>
      <c r="AC1102" s="12" t="str">
        <f aca="false">IF(OR($B1102="",N1102="",O1102=""),"",IFERROR(IF(OR(INDEX(Matches!$I$2:$I$201,MATCH($A1102&amp;"-6",Matches!$J$2:$J$201,0))="Void",INDEX(Matches!$G$2:$G$201,MATCH($A1102&amp;"-6",Matches!$J$2:$J$201,0))="",INDEX(Matches!$H$2:$H$201,MATCH($A1102&amp;"-6",Matches!$J$2:$J$201,0))=""),"",IF(AND($C1102&lt;&gt;"",INDEX(Matches!$F$2:$F$201,MATCH($A1102&amp;"-6",Matches!$J$2:$J$201,0))&lt;&gt;"",$C1102&gt;=INDEX(Matches!$F$2:$F$201,MATCH($A1102&amp;"-6",Matches!$J$2:$J$201,0))),"",IF(AND(N1102=INDEX(Matches!$G$2:$G$201,MATCH($A1102&amp;"-6",Matches!$J$2:$J$201,0)),O1102=INDEX(Matches!$H$2:$H$201,MATCH($A1102&amp;"-6",Matches!$J$2:$J$201,0))),5,IF(SIGN(N1102-O1102)&lt;&gt;SIGN(INDEX(Matches!$G$2:$G$201,MATCH($A1102&amp;"-6",Matches!$J$2:$J$201,0))-INDEX(Matches!$H$2:$H$201,MATCH($A1102&amp;"-6",Matches!$J$2:$J$201,0))),0,IF(N1102-O1102=INDEX(Matches!$G$2:$G$201,MATCH($A1102&amp;"-6",Matches!$J$2:$J$201,0))-INDEX(Matches!$H$2:$H$201,MATCH($A1102&amp;"-6",Matches!$J$2:$J$201,0)),3,2))))),""))</f>
        <v/>
      </c>
      <c r="AD1102" s="12" t="str">
        <f aca="false">IF(OR($B1102="",P1102="",Q1102=""),"",IFERROR(IF(OR(INDEX(Matches!$I$2:$I$201,MATCH($A1102&amp;"-7",Matches!$J$2:$J$201,0))="Void",INDEX(Matches!$G$2:$G$201,MATCH($A1102&amp;"-7",Matches!$J$2:$J$201,0))="",INDEX(Matches!$H$2:$H$201,MATCH($A1102&amp;"-7",Matches!$J$2:$J$201,0))=""),"",IF(AND($C1102&lt;&gt;"",INDEX(Matches!$F$2:$F$201,MATCH($A1102&amp;"-7",Matches!$J$2:$J$201,0))&lt;&gt;"",$C1102&gt;=INDEX(Matches!$F$2:$F$201,MATCH($A1102&amp;"-7",Matches!$J$2:$J$201,0))),"",IF(AND(P1102=INDEX(Matches!$G$2:$G$201,MATCH($A1102&amp;"-7",Matches!$J$2:$J$201,0)),Q1102=INDEX(Matches!$H$2:$H$201,MATCH($A1102&amp;"-7",Matches!$J$2:$J$201,0))),5,IF(SIGN(P1102-Q1102)&lt;&gt;SIGN(INDEX(Matches!$G$2:$G$201,MATCH($A1102&amp;"-7",Matches!$J$2:$J$201,0))-INDEX(Matches!$H$2:$H$201,MATCH($A1102&amp;"-7",Matches!$J$2:$J$201,0))),0,IF(P1102-Q1102=INDEX(Matches!$G$2:$G$201,MATCH($A1102&amp;"-7",Matches!$J$2:$J$201,0))-INDEX(Matches!$H$2:$H$201,MATCH($A1102&amp;"-7",Matches!$J$2:$J$201,0)),3,2))))),""))</f>
        <v/>
      </c>
      <c r="AE1102" s="12" t="str">
        <f aca="false">IF(OR($B1102="",R1102="",S1102=""),"",IFERROR(IF(OR(INDEX(Matches!$I$2:$I$201,MATCH($A1102&amp;"-8",Matches!$J$2:$J$201,0))="Void",INDEX(Matches!$G$2:$G$201,MATCH($A1102&amp;"-8",Matches!$J$2:$J$201,0))="",INDEX(Matches!$H$2:$H$201,MATCH($A1102&amp;"-8",Matches!$J$2:$J$201,0))=""),"",IF(AND($C1102&lt;&gt;"",INDEX(Matches!$F$2:$F$201,MATCH($A1102&amp;"-8",Matches!$J$2:$J$201,0))&lt;&gt;"",$C1102&gt;=INDEX(Matches!$F$2:$F$201,MATCH($A1102&amp;"-8",Matches!$J$2:$J$201,0))),"",IF(AND(R1102=INDEX(Matches!$G$2:$G$201,MATCH($A1102&amp;"-8",Matches!$J$2:$J$201,0)),S1102=INDEX(Matches!$H$2:$H$201,MATCH($A1102&amp;"-8",Matches!$J$2:$J$201,0))),5,IF(SIGN(R1102-S1102)&lt;&gt;SIGN(INDEX(Matches!$G$2:$G$201,MATCH($A1102&amp;"-8",Matches!$J$2:$J$201,0))-INDEX(Matches!$H$2:$H$201,MATCH($A1102&amp;"-8",Matches!$J$2:$J$201,0))),0,IF(R1102-S1102=INDEX(Matches!$G$2:$G$201,MATCH($A1102&amp;"-8",Matches!$J$2:$J$201,0))-INDEX(Matches!$H$2:$H$201,MATCH($A1102&amp;"-8",Matches!$J$2:$J$201,0)),3,2))))),""))</f>
        <v/>
      </c>
      <c r="AF1102" s="12" t="str">
        <f aca="false">IF(OR($B1102="",T1102="",U1102=""),"",IFERROR(IF(OR(INDEX(Matches!$I$2:$I$201,MATCH($A1102&amp;"-9",Matches!$J$2:$J$201,0))="Void",INDEX(Matches!$G$2:$G$201,MATCH($A1102&amp;"-9",Matches!$J$2:$J$201,0))="",INDEX(Matches!$H$2:$H$201,MATCH($A1102&amp;"-9",Matches!$J$2:$J$201,0))=""),"",IF(AND($C1102&lt;&gt;"",INDEX(Matches!$F$2:$F$201,MATCH($A1102&amp;"-9",Matches!$J$2:$J$201,0))&lt;&gt;"",$C1102&gt;=INDEX(Matches!$F$2:$F$201,MATCH($A1102&amp;"-9",Matches!$J$2:$J$201,0))),"",IF(AND(T1102=INDEX(Matches!$G$2:$G$201,MATCH($A1102&amp;"-9",Matches!$J$2:$J$201,0)),U1102=INDEX(Matches!$H$2:$H$201,MATCH($A1102&amp;"-9",Matches!$J$2:$J$201,0))),5,IF(SIGN(T1102-U1102)&lt;&gt;SIGN(INDEX(Matches!$G$2:$G$201,MATCH($A1102&amp;"-9",Matches!$J$2:$J$201,0))-INDEX(Matches!$H$2:$H$201,MATCH($A1102&amp;"-9",Matches!$J$2:$J$201,0))),0,IF(T1102-U1102=INDEX(Matches!$G$2:$G$201,MATCH($A1102&amp;"-9",Matches!$J$2:$J$201,0))-INDEX(Matches!$H$2:$H$201,MATCH($A1102&amp;"-9",Matches!$J$2:$J$201,0)),3,2))))),""))</f>
        <v/>
      </c>
      <c r="AG1102" s="12" t="str">
        <f aca="false">IF(OR($B1102="",V1102="",W1102=""),"",IFERROR(IF(OR(INDEX(Matches!$I$2:$I$201,MATCH($A1102&amp;"-10",Matches!$J$2:$J$201,0))="Void",INDEX(Matches!$G$2:$G$201,MATCH($A1102&amp;"-10",Matches!$J$2:$J$201,0))="",INDEX(Matches!$H$2:$H$201,MATCH($A1102&amp;"-10",Matches!$J$2:$J$201,0))=""),"",IF(AND($C1102&lt;&gt;"",INDEX(Matches!$F$2:$F$201,MATCH($A1102&amp;"-10",Matches!$J$2:$J$201,0))&lt;&gt;"",$C1102&gt;=INDEX(Matches!$F$2:$F$201,MATCH($A1102&amp;"-10",Matches!$J$2:$J$201,0))),"",IF(AND(V1102=INDEX(Matches!$G$2:$G$201,MATCH($A1102&amp;"-10",Matches!$J$2:$J$201,0)),W1102=INDEX(Matches!$H$2:$H$201,MATCH($A1102&amp;"-10",Matches!$J$2:$J$201,0))),5,IF(SIGN(V1102-W1102)&lt;&gt;SIGN(INDEX(Matches!$G$2:$G$201,MATCH($A1102&amp;"-10",Matches!$J$2:$J$201,0))-INDEX(Matches!$H$2:$H$201,MATCH($A1102&amp;"-10",Matches!$J$2:$J$201,0))),0,IF(V1102-W1102=INDEX(Matches!$G$2:$G$201,MATCH($A1102&amp;"-10",Matches!$J$2:$J$201,0))-INDEX(Matches!$H$2:$H$201,MATCH($A1102&amp;"-10",Matches!$J$2:$J$201,0)),3,2))))),""))</f>
        <v/>
      </c>
      <c r="AH1102" s="13" t="str">
        <f aca="false">IF($B1102="","",SUM(X1102:AG1102))</f>
        <v/>
      </c>
      <c r="AI1102" s="12" t="str">
        <f aca="false">IF($B1102="","",COUNTIF(X1102:AG1102,5))</f>
        <v/>
      </c>
      <c r="AJ1102" s="12" t="str">
        <f aca="false">IF($B1102="","",COUNTIF(X1102:AG1102,"&gt;=2"))</f>
        <v/>
      </c>
      <c r="AK1102" s="12" t="str">
        <f aca="false">IF($B1102="","",COUNT(X1102:AG1102))</f>
        <v/>
      </c>
    </row>
    <row r="1103" customFormat="false" ht="15" hidden="false" customHeight="false" outlineLevel="0" collapsed="false">
      <c r="A1103" s="7"/>
      <c r="B1103" s="7"/>
      <c r="C1103" s="11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12" t="str">
        <f aca="false">IF(OR($B1103="",D1103="",E1103=""),"",IFERROR(IF(OR(INDEX(Matches!$I$2:$I$201,MATCH($A1103&amp;"-1",Matches!$J$2:$J$201,0))="Void",INDEX(Matches!$G$2:$G$201,MATCH($A1103&amp;"-1",Matches!$J$2:$J$201,0))="",INDEX(Matches!$H$2:$H$201,MATCH($A1103&amp;"-1",Matches!$J$2:$J$201,0))=""),"",IF(AND($C1103&lt;&gt;"",INDEX(Matches!$F$2:$F$201,MATCH($A1103&amp;"-1",Matches!$J$2:$J$201,0))&lt;&gt;"",$C1103&gt;=INDEX(Matches!$F$2:$F$201,MATCH($A1103&amp;"-1",Matches!$J$2:$J$201,0))),"",IF(AND(D1103=INDEX(Matches!$G$2:$G$201,MATCH($A1103&amp;"-1",Matches!$J$2:$J$201,0)),E1103=INDEX(Matches!$H$2:$H$201,MATCH($A1103&amp;"-1",Matches!$J$2:$J$201,0))),5,IF(SIGN(D1103-E1103)&lt;&gt;SIGN(INDEX(Matches!$G$2:$G$201,MATCH($A1103&amp;"-1",Matches!$J$2:$J$201,0))-INDEX(Matches!$H$2:$H$201,MATCH($A1103&amp;"-1",Matches!$J$2:$J$201,0))),0,IF(D1103-E1103=INDEX(Matches!$G$2:$G$201,MATCH($A1103&amp;"-1",Matches!$J$2:$J$201,0))-INDEX(Matches!$H$2:$H$201,MATCH($A1103&amp;"-1",Matches!$J$2:$J$201,0)),3,2))))),""))</f>
        <v/>
      </c>
      <c r="Y1103" s="12" t="str">
        <f aca="false">IF(OR($B1103="",F1103="",G1103=""),"",IFERROR(IF(OR(INDEX(Matches!$I$2:$I$201,MATCH($A1103&amp;"-2",Matches!$J$2:$J$201,0))="Void",INDEX(Matches!$G$2:$G$201,MATCH($A1103&amp;"-2",Matches!$J$2:$J$201,0))="",INDEX(Matches!$H$2:$H$201,MATCH($A1103&amp;"-2",Matches!$J$2:$J$201,0))=""),"",IF(AND($C1103&lt;&gt;"",INDEX(Matches!$F$2:$F$201,MATCH($A1103&amp;"-2",Matches!$J$2:$J$201,0))&lt;&gt;"",$C1103&gt;=INDEX(Matches!$F$2:$F$201,MATCH($A1103&amp;"-2",Matches!$J$2:$J$201,0))),"",IF(AND(F1103=INDEX(Matches!$G$2:$G$201,MATCH($A1103&amp;"-2",Matches!$J$2:$J$201,0)),G1103=INDEX(Matches!$H$2:$H$201,MATCH($A1103&amp;"-2",Matches!$J$2:$J$201,0))),5,IF(SIGN(F1103-G1103)&lt;&gt;SIGN(INDEX(Matches!$G$2:$G$201,MATCH($A1103&amp;"-2",Matches!$J$2:$J$201,0))-INDEX(Matches!$H$2:$H$201,MATCH($A1103&amp;"-2",Matches!$J$2:$J$201,0))),0,IF(F1103-G1103=INDEX(Matches!$G$2:$G$201,MATCH($A1103&amp;"-2",Matches!$J$2:$J$201,0))-INDEX(Matches!$H$2:$H$201,MATCH($A1103&amp;"-2",Matches!$J$2:$J$201,0)),3,2))))),""))</f>
        <v/>
      </c>
      <c r="Z1103" s="12" t="str">
        <f aca="false">IF(OR($B1103="",H1103="",I1103=""),"",IFERROR(IF(OR(INDEX(Matches!$I$2:$I$201,MATCH($A1103&amp;"-3",Matches!$J$2:$J$201,0))="Void",INDEX(Matches!$G$2:$G$201,MATCH($A1103&amp;"-3",Matches!$J$2:$J$201,0))="",INDEX(Matches!$H$2:$H$201,MATCH($A1103&amp;"-3",Matches!$J$2:$J$201,0))=""),"",IF(AND($C1103&lt;&gt;"",INDEX(Matches!$F$2:$F$201,MATCH($A1103&amp;"-3",Matches!$J$2:$J$201,0))&lt;&gt;"",$C1103&gt;=INDEX(Matches!$F$2:$F$201,MATCH($A1103&amp;"-3",Matches!$J$2:$J$201,0))),"",IF(AND(H1103=INDEX(Matches!$G$2:$G$201,MATCH($A1103&amp;"-3",Matches!$J$2:$J$201,0)),I1103=INDEX(Matches!$H$2:$H$201,MATCH($A1103&amp;"-3",Matches!$J$2:$J$201,0))),5,IF(SIGN(H1103-I1103)&lt;&gt;SIGN(INDEX(Matches!$G$2:$G$201,MATCH($A1103&amp;"-3",Matches!$J$2:$J$201,0))-INDEX(Matches!$H$2:$H$201,MATCH($A1103&amp;"-3",Matches!$J$2:$J$201,0))),0,IF(H1103-I1103=INDEX(Matches!$G$2:$G$201,MATCH($A1103&amp;"-3",Matches!$J$2:$J$201,0))-INDEX(Matches!$H$2:$H$201,MATCH($A1103&amp;"-3",Matches!$J$2:$J$201,0)),3,2))))),""))</f>
        <v/>
      </c>
      <c r="AA1103" s="12" t="str">
        <f aca="false">IF(OR($B1103="",J1103="",K1103=""),"",IFERROR(IF(OR(INDEX(Matches!$I$2:$I$201,MATCH($A1103&amp;"-4",Matches!$J$2:$J$201,0))="Void",INDEX(Matches!$G$2:$G$201,MATCH($A1103&amp;"-4",Matches!$J$2:$J$201,0))="",INDEX(Matches!$H$2:$H$201,MATCH($A1103&amp;"-4",Matches!$J$2:$J$201,0))=""),"",IF(AND($C1103&lt;&gt;"",INDEX(Matches!$F$2:$F$201,MATCH($A1103&amp;"-4",Matches!$J$2:$J$201,0))&lt;&gt;"",$C1103&gt;=INDEX(Matches!$F$2:$F$201,MATCH($A1103&amp;"-4",Matches!$J$2:$J$201,0))),"",IF(AND(J1103=INDEX(Matches!$G$2:$G$201,MATCH($A1103&amp;"-4",Matches!$J$2:$J$201,0)),K1103=INDEX(Matches!$H$2:$H$201,MATCH($A1103&amp;"-4",Matches!$J$2:$J$201,0))),5,IF(SIGN(J1103-K1103)&lt;&gt;SIGN(INDEX(Matches!$G$2:$G$201,MATCH($A1103&amp;"-4",Matches!$J$2:$J$201,0))-INDEX(Matches!$H$2:$H$201,MATCH($A1103&amp;"-4",Matches!$J$2:$J$201,0))),0,IF(J1103-K1103=INDEX(Matches!$G$2:$G$201,MATCH($A1103&amp;"-4",Matches!$J$2:$J$201,0))-INDEX(Matches!$H$2:$H$201,MATCH($A1103&amp;"-4",Matches!$J$2:$J$201,0)),3,2))))),""))</f>
        <v/>
      </c>
      <c r="AB1103" s="12" t="str">
        <f aca="false">IF(OR($B1103="",L1103="",M1103=""),"",IFERROR(IF(OR(INDEX(Matches!$I$2:$I$201,MATCH($A1103&amp;"-5",Matches!$J$2:$J$201,0))="Void",INDEX(Matches!$G$2:$G$201,MATCH($A1103&amp;"-5",Matches!$J$2:$J$201,0))="",INDEX(Matches!$H$2:$H$201,MATCH($A1103&amp;"-5",Matches!$J$2:$J$201,0))=""),"",IF(AND($C1103&lt;&gt;"",INDEX(Matches!$F$2:$F$201,MATCH($A1103&amp;"-5",Matches!$J$2:$J$201,0))&lt;&gt;"",$C1103&gt;=INDEX(Matches!$F$2:$F$201,MATCH($A1103&amp;"-5",Matches!$J$2:$J$201,0))),"",IF(AND(L1103=INDEX(Matches!$G$2:$G$201,MATCH($A1103&amp;"-5",Matches!$J$2:$J$201,0)),M1103=INDEX(Matches!$H$2:$H$201,MATCH($A1103&amp;"-5",Matches!$J$2:$J$201,0))),5,IF(SIGN(L1103-M1103)&lt;&gt;SIGN(INDEX(Matches!$G$2:$G$201,MATCH($A1103&amp;"-5",Matches!$J$2:$J$201,0))-INDEX(Matches!$H$2:$H$201,MATCH($A1103&amp;"-5",Matches!$J$2:$J$201,0))),0,IF(L1103-M1103=INDEX(Matches!$G$2:$G$201,MATCH($A1103&amp;"-5",Matches!$J$2:$J$201,0))-INDEX(Matches!$H$2:$H$201,MATCH($A1103&amp;"-5",Matches!$J$2:$J$201,0)),3,2))))),""))</f>
        <v/>
      </c>
      <c r="AC1103" s="12" t="str">
        <f aca="false">IF(OR($B1103="",N1103="",O1103=""),"",IFERROR(IF(OR(INDEX(Matches!$I$2:$I$201,MATCH($A1103&amp;"-6",Matches!$J$2:$J$201,0))="Void",INDEX(Matches!$G$2:$G$201,MATCH($A1103&amp;"-6",Matches!$J$2:$J$201,0))="",INDEX(Matches!$H$2:$H$201,MATCH($A1103&amp;"-6",Matches!$J$2:$J$201,0))=""),"",IF(AND($C1103&lt;&gt;"",INDEX(Matches!$F$2:$F$201,MATCH($A1103&amp;"-6",Matches!$J$2:$J$201,0))&lt;&gt;"",$C1103&gt;=INDEX(Matches!$F$2:$F$201,MATCH($A1103&amp;"-6",Matches!$J$2:$J$201,0))),"",IF(AND(N1103=INDEX(Matches!$G$2:$G$201,MATCH($A1103&amp;"-6",Matches!$J$2:$J$201,0)),O1103=INDEX(Matches!$H$2:$H$201,MATCH($A1103&amp;"-6",Matches!$J$2:$J$201,0))),5,IF(SIGN(N1103-O1103)&lt;&gt;SIGN(INDEX(Matches!$G$2:$G$201,MATCH($A1103&amp;"-6",Matches!$J$2:$J$201,0))-INDEX(Matches!$H$2:$H$201,MATCH($A1103&amp;"-6",Matches!$J$2:$J$201,0))),0,IF(N1103-O1103=INDEX(Matches!$G$2:$G$201,MATCH($A1103&amp;"-6",Matches!$J$2:$J$201,0))-INDEX(Matches!$H$2:$H$201,MATCH($A1103&amp;"-6",Matches!$J$2:$J$201,0)),3,2))))),""))</f>
        <v/>
      </c>
      <c r="AD1103" s="12" t="str">
        <f aca="false">IF(OR($B1103="",P1103="",Q1103=""),"",IFERROR(IF(OR(INDEX(Matches!$I$2:$I$201,MATCH($A1103&amp;"-7",Matches!$J$2:$J$201,0))="Void",INDEX(Matches!$G$2:$G$201,MATCH($A1103&amp;"-7",Matches!$J$2:$J$201,0))="",INDEX(Matches!$H$2:$H$201,MATCH($A1103&amp;"-7",Matches!$J$2:$J$201,0))=""),"",IF(AND($C1103&lt;&gt;"",INDEX(Matches!$F$2:$F$201,MATCH($A1103&amp;"-7",Matches!$J$2:$J$201,0))&lt;&gt;"",$C1103&gt;=INDEX(Matches!$F$2:$F$201,MATCH($A1103&amp;"-7",Matches!$J$2:$J$201,0))),"",IF(AND(P1103=INDEX(Matches!$G$2:$G$201,MATCH($A1103&amp;"-7",Matches!$J$2:$J$201,0)),Q1103=INDEX(Matches!$H$2:$H$201,MATCH($A1103&amp;"-7",Matches!$J$2:$J$201,0))),5,IF(SIGN(P1103-Q1103)&lt;&gt;SIGN(INDEX(Matches!$G$2:$G$201,MATCH($A1103&amp;"-7",Matches!$J$2:$J$201,0))-INDEX(Matches!$H$2:$H$201,MATCH($A1103&amp;"-7",Matches!$J$2:$J$201,0))),0,IF(P1103-Q1103=INDEX(Matches!$G$2:$G$201,MATCH($A1103&amp;"-7",Matches!$J$2:$J$201,0))-INDEX(Matches!$H$2:$H$201,MATCH($A1103&amp;"-7",Matches!$J$2:$J$201,0)),3,2))))),""))</f>
        <v/>
      </c>
      <c r="AE1103" s="12" t="str">
        <f aca="false">IF(OR($B1103="",R1103="",S1103=""),"",IFERROR(IF(OR(INDEX(Matches!$I$2:$I$201,MATCH($A1103&amp;"-8",Matches!$J$2:$J$201,0))="Void",INDEX(Matches!$G$2:$G$201,MATCH($A1103&amp;"-8",Matches!$J$2:$J$201,0))="",INDEX(Matches!$H$2:$H$201,MATCH($A1103&amp;"-8",Matches!$J$2:$J$201,0))=""),"",IF(AND($C1103&lt;&gt;"",INDEX(Matches!$F$2:$F$201,MATCH($A1103&amp;"-8",Matches!$J$2:$J$201,0))&lt;&gt;"",$C1103&gt;=INDEX(Matches!$F$2:$F$201,MATCH($A1103&amp;"-8",Matches!$J$2:$J$201,0))),"",IF(AND(R1103=INDEX(Matches!$G$2:$G$201,MATCH($A1103&amp;"-8",Matches!$J$2:$J$201,0)),S1103=INDEX(Matches!$H$2:$H$201,MATCH($A1103&amp;"-8",Matches!$J$2:$J$201,0))),5,IF(SIGN(R1103-S1103)&lt;&gt;SIGN(INDEX(Matches!$G$2:$G$201,MATCH($A1103&amp;"-8",Matches!$J$2:$J$201,0))-INDEX(Matches!$H$2:$H$201,MATCH($A1103&amp;"-8",Matches!$J$2:$J$201,0))),0,IF(R1103-S1103=INDEX(Matches!$G$2:$G$201,MATCH($A1103&amp;"-8",Matches!$J$2:$J$201,0))-INDEX(Matches!$H$2:$H$201,MATCH($A1103&amp;"-8",Matches!$J$2:$J$201,0)),3,2))))),""))</f>
        <v/>
      </c>
      <c r="AF1103" s="12" t="str">
        <f aca="false">IF(OR($B1103="",T1103="",U1103=""),"",IFERROR(IF(OR(INDEX(Matches!$I$2:$I$201,MATCH($A1103&amp;"-9",Matches!$J$2:$J$201,0))="Void",INDEX(Matches!$G$2:$G$201,MATCH($A1103&amp;"-9",Matches!$J$2:$J$201,0))="",INDEX(Matches!$H$2:$H$201,MATCH($A1103&amp;"-9",Matches!$J$2:$J$201,0))=""),"",IF(AND($C1103&lt;&gt;"",INDEX(Matches!$F$2:$F$201,MATCH($A1103&amp;"-9",Matches!$J$2:$J$201,0))&lt;&gt;"",$C1103&gt;=INDEX(Matches!$F$2:$F$201,MATCH($A1103&amp;"-9",Matches!$J$2:$J$201,0))),"",IF(AND(T1103=INDEX(Matches!$G$2:$G$201,MATCH($A1103&amp;"-9",Matches!$J$2:$J$201,0)),U1103=INDEX(Matches!$H$2:$H$201,MATCH($A1103&amp;"-9",Matches!$J$2:$J$201,0))),5,IF(SIGN(T1103-U1103)&lt;&gt;SIGN(INDEX(Matches!$G$2:$G$201,MATCH($A1103&amp;"-9",Matches!$J$2:$J$201,0))-INDEX(Matches!$H$2:$H$201,MATCH($A1103&amp;"-9",Matches!$J$2:$J$201,0))),0,IF(T1103-U1103=INDEX(Matches!$G$2:$G$201,MATCH($A1103&amp;"-9",Matches!$J$2:$J$201,0))-INDEX(Matches!$H$2:$H$201,MATCH($A1103&amp;"-9",Matches!$J$2:$J$201,0)),3,2))))),""))</f>
        <v/>
      </c>
      <c r="AG1103" s="12" t="str">
        <f aca="false">IF(OR($B1103="",V1103="",W1103=""),"",IFERROR(IF(OR(INDEX(Matches!$I$2:$I$201,MATCH($A1103&amp;"-10",Matches!$J$2:$J$201,0))="Void",INDEX(Matches!$G$2:$G$201,MATCH($A1103&amp;"-10",Matches!$J$2:$J$201,0))="",INDEX(Matches!$H$2:$H$201,MATCH($A1103&amp;"-10",Matches!$J$2:$J$201,0))=""),"",IF(AND($C1103&lt;&gt;"",INDEX(Matches!$F$2:$F$201,MATCH($A1103&amp;"-10",Matches!$J$2:$J$201,0))&lt;&gt;"",$C1103&gt;=INDEX(Matches!$F$2:$F$201,MATCH($A1103&amp;"-10",Matches!$J$2:$J$201,0))),"",IF(AND(V1103=INDEX(Matches!$G$2:$G$201,MATCH($A1103&amp;"-10",Matches!$J$2:$J$201,0)),W1103=INDEX(Matches!$H$2:$H$201,MATCH($A1103&amp;"-10",Matches!$J$2:$J$201,0))),5,IF(SIGN(V1103-W1103)&lt;&gt;SIGN(INDEX(Matches!$G$2:$G$201,MATCH($A1103&amp;"-10",Matches!$J$2:$J$201,0))-INDEX(Matches!$H$2:$H$201,MATCH($A1103&amp;"-10",Matches!$J$2:$J$201,0))),0,IF(V1103-W1103=INDEX(Matches!$G$2:$G$201,MATCH($A1103&amp;"-10",Matches!$J$2:$J$201,0))-INDEX(Matches!$H$2:$H$201,MATCH($A1103&amp;"-10",Matches!$J$2:$J$201,0)),3,2))))),""))</f>
        <v/>
      </c>
      <c r="AH1103" s="13" t="str">
        <f aca="false">IF($B1103="","",SUM(X1103:AG1103))</f>
        <v/>
      </c>
      <c r="AI1103" s="12" t="str">
        <f aca="false">IF($B1103="","",COUNTIF(X1103:AG1103,5))</f>
        <v/>
      </c>
      <c r="AJ1103" s="12" t="str">
        <f aca="false">IF($B1103="","",COUNTIF(X1103:AG1103,"&gt;=2"))</f>
        <v/>
      </c>
      <c r="AK1103" s="12" t="str">
        <f aca="false">IF($B1103="","",COUNT(X1103:AG1103))</f>
        <v/>
      </c>
    </row>
    <row r="1104" customFormat="false" ht="15" hidden="false" customHeight="false" outlineLevel="0" collapsed="false">
      <c r="A1104" s="7"/>
      <c r="B1104" s="7"/>
      <c r="C1104" s="11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12" t="str">
        <f aca="false">IF(OR($B1104="",D1104="",E1104=""),"",IFERROR(IF(OR(INDEX(Matches!$I$2:$I$201,MATCH($A1104&amp;"-1",Matches!$J$2:$J$201,0))="Void",INDEX(Matches!$G$2:$G$201,MATCH($A1104&amp;"-1",Matches!$J$2:$J$201,0))="",INDEX(Matches!$H$2:$H$201,MATCH($A1104&amp;"-1",Matches!$J$2:$J$201,0))=""),"",IF(AND($C1104&lt;&gt;"",INDEX(Matches!$F$2:$F$201,MATCH($A1104&amp;"-1",Matches!$J$2:$J$201,0))&lt;&gt;"",$C1104&gt;=INDEX(Matches!$F$2:$F$201,MATCH($A1104&amp;"-1",Matches!$J$2:$J$201,0))),"",IF(AND(D1104=INDEX(Matches!$G$2:$G$201,MATCH($A1104&amp;"-1",Matches!$J$2:$J$201,0)),E1104=INDEX(Matches!$H$2:$H$201,MATCH($A1104&amp;"-1",Matches!$J$2:$J$201,0))),5,IF(SIGN(D1104-E1104)&lt;&gt;SIGN(INDEX(Matches!$G$2:$G$201,MATCH($A1104&amp;"-1",Matches!$J$2:$J$201,0))-INDEX(Matches!$H$2:$H$201,MATCH($A1104&amp;"-1",Matches!$J$2:$J$201,0))),0,IF(D1104-E1104=INDEX(Matches!$G$2:$G$201,MATCH($A1104&amp;"-1",Matches!$J$2:$J$201,0))-INDEX(Matches!$H$2:$H$201,MATCH($A1104&amp;"-1",Matches!$J$2:$J$201,0)),3,2))))),""))</f>
        <v/>
      </c>
      <c r="Y1104" s="12" t="str">
        <f aca="false">IF(OR($B1104="",F1104="",G1104=""),"",IFERROR(IF(OR(INDEX(Matches!$I$2:$I$201,MATCH($A1104&amp;"-2",Matches!$J$2:$J$201,0))="Void",INDEX(Matches!$G$2:$G$201,MATCH($A1104&amp;"-2",Matches!$J$2:$J$201,0))="",INDEX(Matches!$H$2:$H$201,MATCH($A1104&amp;"-2",Matches!$J$2:$J$201,0))=""),"",IF(AND($C1104&lt;&gt;"",INDEX(Matches!$F$2:$F$201,MATCH($A1104&amp;"-2",Matches!$J$2:$J$201,0))&lt;&gt;"",$C1104&gt;=INDEX(Matches!$F$2:$F$201,MATCH($A1104&amp;"-2",Matches!$J$2:$J$201,0))),"",IF(AND(F1104=INDEX(Matches!$G$2:$G$201,MATCH($A1104&amp;"-2",Matches!$J$2:$J$201,0)),G1104=INDEX(Matches!$H$2:$H$201,MATCH($A1104&amp;"-2",Matches!$J$2:$J$201,0))),5,IF(SIGN(F1104-G1104)&lt;&gt;SIGN(INDEX(Matches!$G$2:$G$201,MATCH($A1104&amp;"-2",Matches!$J$2:$J$201,0))-INDEX(Matches!$H$2:$H$201,MATCH($A1104&amp;"-2",Matches!$J$2:$J$201,0))),0,IF(F1104-G1104=INDEX(Matches!$G$2:$G$201,MATCH($A1104&amp;"-2",Matches!$J$2:$J$201,0))-INDEX(Matches!$H$2:$H$201,MATCH($A1104&amp;"-2",Matches!$J$2:$J$201,0)),3,2))))),""))</f>
        <v/>
      </c>
      <c r="Z1104" s="12" t="str">
        <f aca="false">IF(OR($B1104="",H1104="",I1104=""),"",IFERROR(IF(OR(INDEX(Matches!$I$2:$I$201,MATCH($A1104&amp;"-3",Matches!$J$2:$J$201,0))="Void",INDEX(Matches!$G$2:$G$201,MATCH($A1104&amp;"-3",Matches!$J$2:$J$201,0))="",INDEX(Matches!$H$2:$H$201,MATCH($A1104&amp;"-3",Matches!$J$2:$J$201,0))=""),"",IF(AND($C1104&lt;&gt;"",INDEX(Matches!$F$2:$F$201,MATCH($A1104&amp;"-3",Matches!$J$2:$J$201,0))&lt;&gt;"",$C1104&gt;=INDEX(Matches!$F$2:$F$201,MATCH($A1104&amp;"-3",Matches!$J$2:$J$201,0))),"",IF(AND(H1104=INDEX(Matches!$G$2:$G$201,MATCH($A1104&amp;"-3",Matches!$J$2:$J$201,0)),I1104=INDEX(Matches!$H$2:$H$201,MATCH($A1104&amp;"-3",Matches!$J$2:$J$201,0))),5,IF(SIGN(H1104-I1104)&lt;&gt;SIGN(INDEX(Matches!$G$2:$G$201,MATCH($A1104&amp;"-3",Matches!$J$2:$J$201,0))-INDEX(Matches!$H$2:$H$201,MATCH($A1104&amp;"-3",Matches!$J$2:$J$201,0))),0,IF(H1104-I1104=INDEX(Matches!$G$2:$G$201,MATCH($A1104&amp;"-3",Matches!$J$2:$J$201,0))-INDEX(Matches!$H$2:$H$201,MATCH($A1104&amp;"-3",Matches!$J$2:$J$201,0)),3,2))))),""))</f>
        <v/>
      </c>
      <c r="AA1104" s="12" t="str">
        <f aca="false">IF(OR($B1104="",J1104="",K1104=""),"",IFERROR(IF(OR(INDEX(Matches!$I$2:$I$201,MATCH($A1104&amp;"-4",Matches!$J$2:$J$201,0))="Void",INDEX(Matches!$G$2:$G$201,MATCH($A1104&amp;"-4",Matches!$J$2:$J$201,0))="",INDEX(Matches!$H$2:$H$201,MATCH($A1104&amp;"-4",Matches!$J$2:$J$201,0))=""),"",IF(AND($C1104&lt;&gt;"",INDEX(Matches!$F$2:$F$201,MATCH($A1104&amp;"-4",Matches!$J$2:$J$201,0))&lt;&gt;"",$C1104&gt;=INDEX(Matches!$F$2:$F$201,MATCH($A1104&amp;"-4",Matches!$J$2:$J$201,0))),"",IF(AND(J1104=INDEX(Matches!$G$2:$G$201,MATCH($A1104&amp;"-4",Matches!$J$2:$J$201,0)),K1104=INDEX(Matches!$H$2:$H$201,MATCH($A1104&amp;"-4",Matches!$J$2:$J$201,0))),5,IF(SIGN(J1104-K1104)&lt;&gt;SIGN(INDEX(Matches!$G$2:$G$201,MATCH($A1104&amp;"-4",Matches!$J$2:$J$201,0))-INDEX(Matches!$H$2:$H$201,MATCH($A1104&amp;"-4",Matches!$J$2:$J$201,0))),0,IF(J1104-K1104=INDEX(Matches!$G$2:$G$201,MATCH($A1104&amp;"-4",Matches!$J$2:$J$201,0))-INDEX(Matches!$H$2:$H$201,MATCH($A1104&amp;"-4",Matches!$J$2:$J$201,0)),3,2))))),""))</f>
        <v/>
      </c>
      <c r="AB1104" s="12" t="str">
        <f aca="false">IF(OR($B1104="",L1104="",M1104=""),"",IFERROR(IF(OR(INDEX(Matches!$I$2:$I$201,MATCH($A1104&amp;"-5",Matches!$J$2:$J$201,0))="Void",INDEX(Matches!$G$2:$G$201,MATCH($A1104&amp;"-5",Matches!$J$2:$J$201,0))="",INDEX(Matches!$H$2:$H$201,MATCH($A1104&amp;"-5",Matches!$J$2:$J$201,0))=""),"",IF(AND($C1104&lt;&gt;"",INDEX(Matches!$F$2:$F$201,MATCH($A1104&amp;"-5",Matches!$J$2:$J$201,0))&lt;&gt;"",$C1104&gt;=INDEX(Matches!$F$2:$F$201,MATCH($A1104&amp;"-5",Matches!$J$2:$J$201,0))),"",IF(AND(L1104=INDEX(Matches!$G$2:$G$201,MATCH($A1104&amp;"-5",Matches!$J$2:$J$201,0)),M1104=INDEX(Matches!$H$2:$H$201,MATCH($A1104&amp;"-5",Matches!$J$2:$J$201,0))),5,IF(SIGN(L1104-M1104)&lt;&gt;SIGN(INDEX(Matches!$G$2:$G$201,MATCH($A1104&amp;"-5",Matches!$J$2:$J$201,0))-INDEX(Matches!$H$2:$H$201,MATCH($A1104&amp;"-5",Matches!$J$2:$J$201,0))),0,IF(L1104-M1104=INDEX(Matches!$G$2:$G$201,MATCH($A1104&amp;"-5",Matches!$J$2:$J$201,0))-INDEX(Matches!$H$2:$H$201,MATCH($A1104&amp;"-5",Matches!$J$2:$J$201,0)),3,2))))),""))</f>
        <v/>
      </c>
      <c r="AC1104" s="12" t="str">
        <f aca="false">IF(OR($B1104="",N1104="",O1104=""),"",IFERROR(IF(OR(INDEX(Matches!$I$2:$I$201,MATCH($A1104&amp;"-6",Matches!$J$2:$J$201,0))="Void",INDEX(Matches!$G$2:$G$201,MATCH($A1104&amp;"-6",Matches!$J$2:$J$201,0))="",INDEX(Matches!$H$2:$H$201,MATCH($A1104&amp;"-6",Matches!$J$2:$J$201,0))=""),"",IF(AND($C1104&lt;&gt;"",INDEX(Matches!$F$2:$F$201,MATCH($A1104&amp;"-6",Matches!$J$2:$J$201,0))&lt;&gt;"",$C1104&gt;=INDEX(Matches!$F$2:$F$201,MATCH($A1104&amp;"-6",Matches!$J$2:$J$201,0))),"",IF(AND(N1104=INDEX(Matches!$G$2:$G$201,MATCH($A1104&amp;"-6",Matches!$J$2:$J$201,0)),O1104=INDEX(Matches!$H$2:$H$201,MATCH($A1104&amp;"-6",Matches!$J$2:$J$201,0))),5,IF(SIGN(N1104-O1104)&lt;&gt;SIGN(INDEX(Matches!$G$2:$G$201,MATCH($A1104&amp;"-6",Matches!$J$2:$J$201,0))-INDEX(Matches!$H$2:$H$201,MATCH($A1104&amp;"-6",Matches!$J$2:$J$201,0))),0,IF(N1104-O1104=INDEX(Matches!$G$2:$G$201,MATCH($A1104&amp;"-6",Matches!$J$2:$J$201,0))-INDEX(Matches!$H$2:$H$201,MATCH($A1104&amp;"-6",Matches!$J$2:$J$201,0)),3,2))))),""))</f>
        <v/>
      </c>
      <c r="AD1104" s="12" t="str">
        <f aca="false">IF(OR($B1104="",P1104="",Q1104=""),"",IFERROR(IF(OR(INDEX(Matches!$I$2:$I$201,MATCH($A1104&amp;"-7",Matches!$J$2:$J$201,0))="Void",INDEX(Matches!$G$2:$G$201,MATCH($A1104&amp;"-7",Matches!$J$2:$J$201,0))="",INDEX(Matches!$H$2:$H$201,MATCH($A1104&amp;"-7",Matches!$J$2:$J$201,0))=""),"",IF(AND($C1104&lt;&gt;"",INDEX(Matches!$F$2:$F$201,MATCH($A1104&amp;"-7",Matches!$J$2:$J$201,0))&lt;&gt;"",$C1104&gt;=INDEX(Matches!$F$2:$F$201,MATCH($A1104&amp;"-7",Matches!$J$2:$J$201,0))),"",IF(AND(P1104=INDEX(Matches!$G$2:$G$201,MATCH($A1104&amp;"-7",Matches!$J$2:$J$201,0)),Q1104=INDEX(Matches!$H$2:$H$201,MATCH($A1104&amp;"-7",Matches!$J$2:$J$201,0))),5,IF(SIGN(P1104-Q1104)&lt;&gt;SIGN(INDEX(Matches!$G$2:$G$201,MATCH($A1104&amp;"-7",Matches!$J$2:$J$201,0))-INDEX(Matches!$H$2:$H$201,MATCH($A1104&amp;"-7",Matches!$J$2:$J$201,0))),0,IF(P1104-Q1104=INDEX(Matches!$G$2:$G$201,MATCH($A1104&amp;"-7",Matches!$J$2:$J$201,0))-INDEX(Matches!$H$2:$H$201,MATCH($A1104&amp;"-7",Matches!$J$2:$J$201,0)),3,2))))),""))</f>
        <v/>
      </c>
      <c r="AE1104" s="12" t="str">
        <f aca="false">IF(OR($B1104="",R1104="",S1104=""),"",IFERROR(IF(OR(INDEX(Matches!$I$2:$I$201,MATCH($A1104&amp;"-8",Matches!$J$2:$J$201,0))="Void",INDEX(Matches!$G$2:$G$201,MATCH($A1104&amp;"-8",Matches!$J$2:$J$201,0))="",INDEX(Matches!$H$2:$H$201,MATCH($A1104&amp;"-8",Matches!$J$2:$J$201,0))=""),"",IF(AND($C1104&lt;&gt;"",INDEX(Matches!$F$2:$F$201,MATCH($A1104&amp;"-8",Matches!$J$2:$J$201,0))&lt;&gt;"",$C1104&gt;=INDEX(Matches!$F$2:$F$201,MATCH($A1104&amp;"-8",Matches!$J$2:$J$201,0))),"",IF(AND(R1104=INDEX(Matches!$G$2:$G$201,MATCH($A1104&amp;"-8",Matches!$J$2:$J$201,0)),S1104=INDEX(Matches!$H$2:$H$201,MATCH($A1104&amp;"-8",Matches!$J$2:$J$201,0))),5,IF(SIGN(R1104-S1104)&lt;&gt;SIGN(INDEX(Matches!$G$2:$G$201,MATCH($A1104&amp;"-8",Matches!$J$2:$J$201,0))-INDEX(Matches!$H$2:$H$201,MATCH($A1104&amp;"-8",Matches!$J$2:$J$201,0))),0,IF(R1104-S1104=INDEX(Matches!$G$2:$G$201,MATCH($A1104&amp;"-8",Matches!$J$2:$J$201,0))-INDEX(Matches!$H$2:$H$201,MATCH($A1104&amp;"-8",Matches!$J$2:$J$201,0)),3,2))))),""))</f>
        <v/>
      </c>
      <c r="AF1104" s="12" t="str">
        <f aca="false">IF(OR($B1104="",T1104="",U1104=""),"",IFERROR(IF(OR(INDEX(Matches!$I$2:$I$201,MATCH($A1104&amp;"-9",Matches!$J$2:$J$201,0))="Void",INDEX(Matches!$G$2:$G$201,MATCH($A1104&amp;"-9",Matches!$J$2:$J$201,0))="",INDEX(Matches!$H$2:$H$201,MATCH($A1104&amp;"-9",Matches!$J$2:$J$201,0))=""),"",IF(AND($C1104&lt;&gt;"",INDEX(Matches!$F$2:$F$201,MATCH($A1104&amp;"-9",Matches!$J$2:$J$201,0))&lt;&gt;"",$C1104&gt;=INDEX(Matches!$F$2:$F$201,MATCH($A1104&amp;"-9",Matches!$J$2:$J$201,0))),"",IF(AND(T1104=INDEX(Matches!$G$2:$G$201,MATCH($A1104&amp;"-9",Matches!$J$2:$J$201,0)),U1104=INDEX(Matches!$H$2:$H$201,MATCH($A1104&amp;"-9",Matches!$J$2:$J$201,0))),5,IF(SIGN(T1104-U1104)&lt;&gt;SIGN(INDEX(Matches!$G$2:$G$201,MATCH($A1104&amp;"-9",Matches!$J$2:$J$201,0))-INDEX(Matches!$H$2:$H$201,MATCH($A1104&amp;"-9",Matches!$J$2:$J$201,0))),0,IF(T1104-U1104=INDEX(Matches!$G$2:$G$201,MATCH($A1104&amp;"-9",Matches!$J$2:$J$201,0))-INDEX(Matches!$H$2:$H$201,MATCH($A1104&amp;"-9",Matches!$J$2:$J$201,0)),3,2))))),""))</f>
        <v/>
      </c>
      <c r="AG1104" s="12" t="str">
        <f aca="false">IF(OR($B1104="",V1104="",W1104=""),"",IFERROR(IF(OR(INDEX(Matches!$I$2:$I$201,MATCH($A1104&amp;"-10",Matches!$J$2:$J$201,0))="Void",INDEX(Matches!$G$2:$G$201,MATCH($A1104&amp;"-10",Matches!$J$2:$J$201,0))="",INDEX(Matches!$H$2:$H$201,MATCH($A1104&amp;"-10",Matches!$J$2:$J$201,0))=""),"",IF(AND($C1104&lt;&gt;"",INDEX(Matches!$F$2:$F$201,MATCH($A1104&amp;"-10",Matches!$J$2:$J$201,0))&lt;&gt;"",$C1104&gt;=INDEX(Matches!$F$2:$F$201,MATCH($A1104&amp;"-10",Matches!$J$2:$J$201,0))),"",IF(AND(V1104=INDEX(Matches!$G$2:$G$201,MATCH($A1104&amp;"-10",Matches!$J$2:$J$201,0)),W1104=INDEX(Matches!$H$2:$H$201,MATCH($A1104&amp;"-10",Matches!$J$2:$J$201,0))),5,IF(SIGN(V1104-W1104)&lt;&gt;SIGN(INDEX(Matches!$G$2:$G$201,MATCH($A1104&amp;"-10",Matches!$J$2:$J$201,0))-INDEX(Matches!$H$2:$H$201,MATCH($A1104&amp;"-10",Matches!$J$2:$J$201,0))),0,IF(V1104-W1104=INDEX(Matches!$G$2:$G$201,MATCH($A1104&amp;"-10",Matches!$J$2:$J$201,0))-INDEX(Matches!$H$2:$H$201,MATCH($A1104&amp;"-10",Matches!$J$2:$J$201,0)),3,2))))),""))</f>
        <v/>
      </c>
      <c r="AH1104" s="13" t="str">
        <f aca="false">IF($B1104="","",SUM(X1104:AG1104))</f>
        <v/>
      </c>
      <c r="AI1104" s="12" t="str">
        <f aca="false">IF($B1104="","",COUNTIF(X1104:AG1104,5))</f>
        <v/>
      </c>
      <c r="AJ1104" s="12" t="str">
        <f aca="false">IF($B1104="","",COUNTIF(X1104:AG1104,"&gt;=2"))</f>
        <v/>
      </c>
      <c r="AK1104" s="12" t="str">
        <f aca="false">IF($B1104="","",COUNT(X1104:AG1104))</f>
        <v/>
      </c>
    </row>
    <row r="1105" customFormat="false" ht="15" hidden="false" customHeight="false" outlineLevel="0" collapsed="false">
      <c r="A1105" s="7"/>
      <c r="B1105" s="7"/>
      <c r="C1105" s="11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12" t="str">
        <f aca="false">IF(OR($B1105="",D1105="",E1105=""),"",IFERROR(IF(OR(INDEX(Matches!$I$2:$I$201,MATCH($A1105&amp;"-1",Matches!$J$2:$J$201,0))="Void",INDEX(Matches!$G$2:$G$201,MATCH($A1105&amp;"-1",Matches!$J$2:$J$201,0))="",INDEX(Matches!$H$2:$H$201,MATCH($A1105&amp;"-1",Matches!$J$2:$J$201,0))=""),"",IF(AND($C1105&lt;&gt;"",INDEX(Matches!$F$2:$F$201,MATCH($A1105&amp;"-1",Matches!$J$2:$J$201,0))&lt;&gt;"",$C1105&gt;=INDEX(Matches!$F$2:$F$201,MATCH($A1105&amp;"-1",Matches!$J$2:$J$201,0))),"",IF(AND(D1105=INDEX(Matches!$G$2:$G$201,MATCH($A1105&amp;"-1",Matches!$J$2:$J$201,0)),E1105=INDEX(Matches!$H$2:$H$201,MATCH($A1105&amp;"-1",Matches!$J$2:$J$201,0))),5,IF(SIGN(D1105-E1105)&lt;&gt;SIGN(INDEX(Matches!$G$2:$G$201,MATCH($A1105&amp;"-1",Matches!$J$2:$J$201,0))-INDEX(Matches!$H$2:$H$201,MATCH($A1105&amp;"-1",Matches!$J$2:$J$201,0))),0,IF(D1105-E1105=INDEX(Matches!$G$2:$G$201,MATCH($A1105&amp;"-1",Matches!$J$2:$J$201,0))-INDEX(Matches!$H$2:$H$201,MATCH($A1105&amp;"-1",Matches!$J$2:$J$201,0)),3,2))))),""))</f>
        <v/>
      </c>
      <c r="Y1105" s="12" t="str">
        <f aca="false">IF(OR($B1105="",F1105="",G1105=""),"",IFERROR(IF(OR(INDEX(Matches!$I$2:$I$201,MATCH($A1105&amp;"-2",Matches!$J$2:$J$201,0))="Void",INDEX(Matches!$G$2:$G$201,MATCH($A1105&amp;"-2",Matches!$J$2:$J$201,0))="",INDEX(Matches!$H$2:$H$201,MATCH($A1105&amp;"-2",Matches!$J$2:$J$201,0))=""),"",IF(AND($C1105&lt;&gt;"",INDEX(Matches!$F$2:$F$201,MATCH($A1105&amp;"-2",Matches!$J$2:$J$201,0))&lt;&gt;"",$C1105&gt;=INDEX(Matches!$F$2:$F$201,MATCH($A1105&amp;"-2",Matches!$J$2:$J$201,0))),"",IF(AND(F1105=INDEX(Matches!$G$2:$G$201,MATCH($A1105&amp;"-2",Matches!$J$2:$J$201,0)),G1105=INDEX(Matches!$H$2:$H$201,MATCH($A1105&amp;"-2",Matches!$J$2:$J$201,0))),5,IF(SIGN(F1105-G1105)&lt;&gt;SIGN(INDEX(Matches!$G$2:$G$201,MATCH($A1105&amp;"-2",Matches!$J$2:$J$201,0))-INDEX(Matches!$H$2:$H$201,MATCH($A1105&amp;"-2",Matches!$J$2:$J$201,0))),0,IF(F1105-G1105=INDEX(Matches!$G$2:$G$201,MATCH($A1105&amp;"-2",Matches!$J$2:$J$201,0))-INDEX(Matches!$H$2:$H$201,MATCH($A1105&amp;"-2",Matches!$J$2:$J$201,0)),3,2))))),""))</f>
        <v/>
      </c>
      <c r="Z1105" s="12" t="str">
        <f aca="false">IF(OR($B1105="",H1105="",I1105=""),"",IFERROR(IF(OR(INDEX(Matches!$I$2:$I$201,MATCH($A1105&amp;"-3",Matches!$J$2:$J$201,0))="Void",INDEX(Matches!$G$2:$G$201,MATCH($A1105&amp;"-3",Matches!$J$2:$J$201,0))="",INDEX(Matches!$H$2:$H$201,MATCH($A1105&amp;"-3",Matches!$J$2:$J$201,0))=""),"",IF(AND($C1105&lt;&gt;"",INDEX(Matches!$F$2:$F$201,MATCH($A1105&amp;"-3",Matches!$J$2:$J$201,0))&lt;&gt;"",$C1105&gt;=INDEX(Matches!$F$2:$F$201,MATCH($A1105&amp;"-3",Matches!$J$2:$J$201,0))),"",IF(AND(H1105=INDEX(Matches!$G$2:$G$201,MATCH($A1105&amp;"-3",Matches!$J$2:$J$201,0)),I1105=INDEX(Matches!$H$2:$H$201,MATCH($A1105&amp;"-3",Matches!$J$2:$J$201,0))),5,IF(SIGN(H1105-I1105)&lt;&gt;SIGN(INDEX(Matches!$G$2:$G$201,MATCH($A1105&amp;"-3",Matches!$J$2:$J$201,0))-INDEX(Matches!$H$2:$H$201,MATCH($A1105&amp;"-3",Matches!$J$2:$J$201,0))),0,IF(H1105-I1105=INDEX(Matches!$G$2:$G$201,MATCH($A1105&amp;"-3",Matches!$J$2:$J$201,0))-INDEX(Matches!$H$2:$H$201,MATCH($A1105&amp;"-3",Matches!$J$2:$J$201,0)),3,2))))),""))</f>
        <v/>
      </c>
      <c r="AA1105" s="12" t="str">
        <f aca="false">IF(OR($B1105="",J1105="",K1105=""),"",IFERROR(IF(OR(INDEX(Matches!$I$2:$I$201,MATCH($A1105&amp;"-4",Matches!$J$2:$J$201,0))="Void",INDEX(Matches!$G$2:$G$201,MATCH($A1105&amp;"-4",Matches!$J$2:$J$201,0))="",INDEX(Matches!$H$2:$H$201,MATCH($A1105&amp;"-4",Matches!$J$2:$J$201,0))=""),"",IF(AND($C1105&lt;&gt;"",INDEX(Matches!$F$2:$F$201,MATCH($A1105&amp;"-4",Matches!$J$2:$J$201,0))&lt;&gt;"",$C1105&gt;=INDEX(Matches!$F$2:$F$201,MATCH($A1105&amp;"-4",Matches!$J$2:$J$201,0))),"",IF(AND(J1105=INDEX(Matches!$G$2:$G$201,MATCH($A1105&amp;"-4",Matches!$J$2:$J$201,0)),K1105=INDEX(Matches!$H$2:$H$201,MATCH($A1105&amp;"-4",Matches!$J$2:$J$201,0))),5,IF(SIGN(J1105-K1105)&lt;&gt;SIGN(INDEX(Matches!$G$2:$G$201,MATCH($A1105&amp;"-4",Matches!$J$2:$J$201,0))-INDEX(Matches!$H$2:$H$201,MATCH($A1105&amp;"-4",Matches!$J$2:$J$201,0))),0,IF(J1105-K1105=INDEX(Matches!$G$2:$G$201,MATCH($A1105&amp;"-4",Matches!$J$2:$J$201,0))-INDEX(Matches!$H$2:$H$201,MATCH($A1105&amp;"-4",Matches!$J$2:$J$201,0)),3,2))))),""))</f>
        <v/>
      </c>
      <c r="AB1105" s="12" t="str">
        <f aca="false">IF(OR($B1105="",L1105="",M1105=""),"",IFERROR(IF(OR(INDEX(Matches!$I$2:$I$201,MATCH($A1105&amp;"-5",Matches!$J$2:$J$201,0))="Void",INDEX(Matches!$G$2:$G$201,MATCH($A1105&amp;"-5",Matches!$J$2:$J$201,0))="",INDEX(Matches!$H$2:$H$201,MATCH($A1105&amp;"-5",Matches!$J$2:$J$201,0))=""),"",IF(AND($C1105&lt;&gt;"",INDEX(Matches!$F$2:$F$201,MATCH($A1105&amp;"-5",Matches!$J$2:$J$201,0))&lt;&gt;"",$C1105&gt;=INDEX(Matches!$F$2:$F$201,MATCH($A1105&amp;"-5",Matches!$J$2:$J$201,0))),"",IF(AND(L1105=INDEX(Matches!$G$2:$G$201,MATCH($A1105&amp;"-5",Matches!$J$2:$J$201,0)),M1105=INDEX(Matches!$H$2:$H$201,MATCH($A1105&amp;"-5",Matches!$J$2:$J$201,0))),5,IF(SIGN(L1105-M1105)&lt;&gt;SIGN(INDEX(Matches!$G$2:$G$201,MATCH($A1105&amp;"-5",Matches!$J$2:$J$201,0))-INDEX(Matches!$H$2:$H$201,MATCH($A1105&amp;"-5",Matches!$J$2:$J$201,0))),0,IF(L1105-M1105=INDEX(Matches!$G$2:$G$201,MATCH($A1105&amp;"-5",Matches!$J$2:$J$201,0))-INDEX(Matches!$H$2:$H$201,MATCH($A1105&amp;"-5",Matches!$J$2:$J$201,0)),3,2))))),""))</f>
        <v/>
      </c>
      <c r="AC1105" s="12" t="str">
        <f aca="false">IF(OR($B1105="",N1105="",O1105=""),"",IFERROR(IF(OR(INDEX(Matches!$I$2:$I$201,MATCH($A1105&amp;"-6",Matches!$J$2:$J$201,0))="Void",INDEX(Matches!$G$2:$G$201,MATCH($A1105&amp;"-6",Matches!$J$2:$J$201,0))="",INDEX(Matches!$H$2:$H$201,MATCH($A1105&amp;"-6",Matches!$J$2:$J$201,0))=""),"",IF(AND($C1105&lt;&gt;"",INDEX(Matches!$F$2:$F$201,MATCH($A1105&amp;"-6",Matches!$J$2:$J$201,0))&lt;&gt;"",$C1105&gt;=INDEX(Matches!$F$2:$F$201,MATCH($A1105&amp;"-6",Matches!$J$2:$J$201,0))),"",IF(AND(N1105=INDEX(Matches!$G$2:$G$201,MATCH($A1105&amp;"-6",Matches!$J$2:$J$201,0)),O1105=INDEX(Matches!$H$2:$H$201,MATCH($A1105&amp;"-6",Matches!$J$2:$J$201,0))),5,IF(SIGN(N1105-O1105)&lt;&gt;SIGN(INDEX(Matches!$G$2:$G$201,MATCH($A1105&amp;"-6",Matches!$J$2:$J$201,0))-INDEX(Matches!$H$2:$H$201,MATCH($A1105&amp;"-6",Matches!$J$2:$J$201,0))),0,IF(N1105-O1105=INDEX(Matches!$G$2:$G$201,MATCH($A1105&amp;"-6",Matches!$J$2:$J$201,0))-INDEX(Matches!$H$2:$H$201,MATCH($A1105&amp;"-6",Matches!$J$2:$J$201,0)),3,2))))),""))</f>
        <v/>
      </c>
      <c r="AD1105" s="12" t="str">
        <f aca="false">IF(OR($B1105="",P1105="",Q1105=""),"",IFERROR(IF(OR(INDEX(Matches!$I$2:$I$201,MATCH($A1105&amp;"-7",Matches!$J$2:$J$201,0))="Void",INDEX(Matches!$G$2:$G$201,MATCH($A1105&amp;"-7",Matches!$J$2:$J$201,0))="",INDEX(Matches!$H$2:$H$201,MATCH($A1105&amp;"-7",Matches!$J$2:$J$201,0))=""),"",IF(AND($C1105&lt;&gt;"",INDEX(Matches!$F$2:$F$201,MATCH($A1105&amp;"-7",Matches!$J$2:$J$201,0))&lt;&gt;"",$C1105&gt;=INDEX(Matches!$F$2:$F$201,MATCH($A1105&amp;"-7",Matches!$J$2:$J$201,0))),"",IF(AND(P1105=INDEX(Matches!$G$2:$G$201,MATCH($A1105&amp;"-7",Matches!$J$2:$J$201,0)),Q1105=INDEX(Matches!$H$2:$H$201,MATCH($A1105&amp;"-7",Matches!$J$2:$J$201,0))),5,IF(SIGN(P1105-Q1105)&lt;&gt;SIGN(INDEX(Matches!$G$2:$G$201,MATCH($A1105&amp;"-7",Matches!$J$2:$J$201,0))-INDEX(Matches!$H$2:$H$201,MATCH($A1105&amp;"-7",Matches!$J$2:$J$201,0))),0,IF(P1105-Q1105=INDEX(Matches!$G$2:$G$201,MATCH($A1105&amp;"-7",Matches!$J$2:$J$201,0))-INDEX(Matches!$H$2:$H$201,MATCH($A1105&amp;"-7",Matches!$J$2:$J$201,0)),3,2))))),""))</f>
        <v/>
      </c>
      <c r="AE1105" s="12" t="str">
        <f aca="false">IF(OR($B1105="",R1105="",S1105=""),"",IFERROR(IF(OR(INDEX(Matches!$I$2:$I$201,MATCH($A1105&amp;"-8",Matches!$J$2:$J$201,0))="Void",INDEX(Matches!$G$2:$G$201,MATCH($A1105&amp;"-8",Matches!$J$2:$J$201,0))="",INDEX(Matches!$H$2:$H$201,MATCH($A1105&amp;"-8",Matches!$J$2:$J$201,0))=""),"",IF(AND($C1105&lt;&gt;"",INDEX(Matches!$F$2:$F$201,MATCH($A1105&amp;"-8",Matches!$J$2:$J$201,0))&lt;&gt;"",$C1105&gt;=INDEX(Matches!$F$2:$F$201,MATCH($A1105&amp;"-8",Matches!$J$2:$J$201,0))),"",IF(AND(R1105=INDEX(Matches!$G$2:$G$201,MATCH($A1105&amp;"-8",Matches!$J$2:$J$201,0)),S1105=INDEX(Matches!$H$2:$H$201,MATCH($A1105&amp;"-8",Matches!$J$2:$J$201,0))),5,IF(SIGN(R1105-S1105)&lt;&gt;SIGN(INDEX(Matches!$G$2:$G$201,MATCH($A1105&amp;"-8",Matches!$J$2:$J$201,0))-INDEX(Matches!$H$2:$H$201,MATCH($A1105&amp;"-8",Matches!$J$2:$J$201,0))),0,IF(R1105-S1105=INDEX(Matches!$G$2:$G$201,MATCH($A1105&amp;"-8",Matches!$J$2:$J$201,0))-INDEX(Matches!$H$2:$H$201,MATCH($A1105&amp;"-8",Matches!$J$2:$J$201,0)),3,2))))),""))</f>
        <v/>
      </c>
      <c r="AF1105" s="12" t="str">
        <f aca="false">IF(OR($B1105="",T1105="",U1105=""),"",IFERROR(IF(OR(INDEX(Matches!$I$2:$I$201,MATCH($A1105&amp;"-9",Matches!$J$2:$J$201,0))="Void",INDEX(Matches!$G$2:$G$201,MATCH($A1105&amp;"-9",Matches!$J$2:$J$201,0))="",INDEX(Matches!$H$2:$H$201,MATCH($A1105&amp;"-9",Matches!$J$2:$J$201,0))=""),"",IF(AND($C1105&lt;&gt;"",INDEX(Matches!$F$2:$F$201,MATCH($A1105&amp;"-9",Matches!$J$2:$J$201,0))&lt;&gt;"",$C1105&gt;=INDEX(Matches!$F$2:$F$201,MATCH($A1105&amp;"-9",Matches!$J$2:$J$201,0))),"",IF(AND(T1105=INDEX(Matches!$G$2:$G$201,MATCH($A1105&amp;"-9",Matches!$J$2:$J$201,0)),U1105=INDEX(Matches!$H$2:$H$201,MATCH($A1105&amp;"-9",Matches!$J$2:$J$201,0))),5,IF(SIGN(T1105-U1105)&lt;&gt;SIGN(INDEX(Matches!$G$2:$G$201,MATCH($A1105&amp;"-9",Matches!$J$2:$J$201,0))-INDEX(Matches!$H$2:$H$201,MATCH($A1105&amp;"-9",Matches!$J$2:$J$201,0))),0,IF(T1105-U1105=INDEX(Matches!$G$2:$G$201,MATCH($A1105&amp;"-9",Matches!$J$2:$J$201,0))-INDEX(Matches!$H$2:$H$201,MATCH($A1105&amp;"-9",Matches!$J$2:$J$201,0)),3,2))))),""))</f>
        <v/>
      </c>
      <c r="AG1105" s="12" t="str">
        <f aca="false">IF(OR($B1105="",V1105="",W1105=""),"",IFERROR(IF(OR(INDEX(Matches!$I$2:$I$201,MATCH($A1105&amp;"-10",Matches!$J$2:$J$201,0))="Void",INDEX(Matches!$G$2:$G$201,MATCH($A1105&amp;"-10",Matches!$J$2:$J$201,0))="",INDEX(Matches!$H$2:$H$201,MATCH($A1105&amp;"-10",Matches!$J$2:$J$201,0))=""),"",IF(AND($C1105&lt;&gt;"",INDEX(Matches!$F$2:$F$201,MATCH($A1105&amp;"-10",Matches!$J$2:$J$201,0))&lt;&gt;"",$C1105&gt;=INDEX(Matches!$F$2:$F$201,MATCH($A1105&amp;"-10",Matches!$J$2:$J$201,0))),"",IF(AND(V1105=INDEX(Matches!$G$2:$G$201,MATCH($A1105&amp;"-10",Matches!$J$2:$J$201,0)),W1105=INDEX(Matches!$H$2:$H$201,MATCH($A1105&amp;"-10",Matches!$J$2:$J$201,0))),5,IF(SIGN(V1105-W1105)&lt;&gt;SIGN(INDEX(Matches!$G$2:$G$201,MATCH($A1105&amp;"-10",Matches!$J$2:$J$201,0))-INDEX(Matches!$H$2:$H$201,MATCH($A1105&amp;"-10",Matches!$J$2:$J$201,0))),0,IF(V1105-W1105=INDEX(Matches!$G$2:$G$201,MATCH($A1105&amp;"-10",Matches!$J$2:$J$201,0))-INDEX(Matches!$H$2:$H$201,MATCH($A1105&amp;"-10",Matches!$J$2:$J$201,0)),3,2))))),""))</f>
        <v/>
      </c>
      <c r="AH1105" s="13" t="str">
        <f aca="false">IF($B1105="","",SUM(X1105:AG1105))</f>
        <v/>
      </c>
      <c r="AI1105" s="12" t="str">
        <f aca="false">IF($B1105="","",COUNTIF(X1105:AG1105,5))</f>
        <v/>
      </c>
      <c r="AJ1105" s="12" t="str">
        <f aca="false">IF($B1105="","",COUNTIF(X1105:AG1105,"&gt;=2"))</f>
        <v/>
      </c>
      <c r="AK1105" s="12" t="str">
        <f aca="false">IF($B1105="","",COUNT(X1105:AG1105))</f>
        <v/>
      </c>
    </row>
    <row r="1106" customFormat="false" ht="15" hidden="false" customHeight="false" outlineLevel="0" collapsed="false">
      <c r="A1106" s="7"/>
      <c r="B1106" s="7"/>
      <c r="C1106" s="11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12" t="str">
        <f aca="false">IF(OR($B1106="",D1106="",E1106=""),"",IFERROR(IF(OR(INDEX(Matches!$I$2:$I$201,MATCH($A1106&amp;"-1",Matches!$J$2:$J$201,0))="Void",INDEX(Matches!$G$2:$G$201,MATCH($A1106&amp;"-1",Matches!$J$2:$J$201,0))="",INDEX(Matches!$H$2:$H$201,MATCH($A1106&amp;"-1",Matches!$J$2:$J$201,0))=""),"",IF(AND($C1106&lt;&gt;"",INDEX(Matches!$F$2:$F$201,MATCH($A1106&amp;"-1",Matches!$J$2:$J$201,0))&lt;&gt;"",$C1106&gt;=INDEX(Matches!$F$2:$F$201,MATCH($A1106&amp;"-1",Matches!$J$2:$J$201,0))),"",IF(AND(D1106=INDEX(Matches!$G$2:$G$201,MATCH($A1106&amp;"-1",Matches!$J$2:$J$201,0)),E1106=INDEX(Matches!$H$2:$H$201,MATCH($A1106&amp;"-1",Matches!$J$2:$J$201,0))),5,IF(SIGN(D1106-E1106)&lt;&gt;SIGN(INDEX(Matches!$G$2:$G$201,MATCH($A1106&amp;"-1",Matches!$J$2:$J$201,0))-INDEX(Matches!$H$2:$H$201,MATCH($A1106&amp;"-1",Matches!$J$2:$J$201,0))),0,IF(D1106-E1106=INDEX(Matches!$G$2:$G$201,MATCH($A1106&amp;"-1",Matches!$J$2:$J$201,0))-INDEX(Matches!$H$2:$H$201,MATCH($A1106&amp;"-1",Matches!$J$2:$J$201,0)),3,2))))),""))</f>
        <v/>
      </c>
      <c r="Y1106" s="12" t="str">
        <f aca="false">IF(OR($B1106="",F1106="",G1106=""),"",IFERROR(IF(OR(INDEX(Matches!$I$2:$I$201,MATCH($A1106&amp;"-2",Matches!$J$2:$J$201,0))="Void",INDEX(Matches!$G$2:$G$201,MATCH($A1106&amp;"-2",Matches!$J$2:$J$201,0))="",INDEX(Matches!$H$2:$H$201,MATCH($A1106&amp;"-2",Matches!$J$2:$J$201,0))=""),"",IF(AND($C1106&lt;&gt;"",INDEX(Matches!$F$2:$F$201,MATCH($A1106&amp;"-2",Matches!$J$2:$J$201,0))&lt;&gt;"",$C1106&gt;=INDEX(Matches!$F$2:$F$201,MATCH($A1106&amp;"-2",Matches!$J$2:$J$201,0))),"",IF(AND(F1106=INDEX(Matches!$G$2:$G$201,MATCH($A1106&amp;"-2",Matches!$J$2:$J$201,0)),G1106=INDEX(Matches!$H$2:$H$201,MATCH($A1106&amp;"-2",Matches!$J$2:$J$201,0))),5,IF(SIGN(F1106-G1106)&lt;&gt;SIGN(INDEX(Matches!$G$2:$G$201,MATCH($A1106&amp;"-2",Matches!$J$2:$J$201,0))-INDEX(Matches!$H$2:$H$201,MATCH($A1106&amp;"-2",Matches!$J$2:$J$201,0))),0,IF(F1106-G1106=INDEX(Matches!$G$2:$G$201,MATCH($A1106&amp;"-2",Matches!$J$2:$J$201,0))-INDEX(Matches!$H$2:$H$201,MATCH($A1106&amp;"-2",Matches!$J$2:$J$201,0)),3,2))))),""))</f>
        <v/>
      </c>
      <c r="Z1106" s="12" t="str">
        <f aca="false">IF(OR($B1106="",H1106="",I1106=""),"",IFERROR(IF(OR(INDEX(Matches!$I$2:$I$201,MATCH($A1106&amp;"-3",Matches!$J$2:$J$201,0))="Void",INDEX(Matches!$G$2:$G$201,MATCH($A1106&amp;"-3",Matches!$J$2:$J$201,0))="",INDEX(Matches!$H$2:$H$201,MATCH($A1106&amp;"-3",Matches!$J$2:$J$201,0))=""),"",IF(AND($C1106&lt;&gt;"",INDEX(Matches!$F$2:$F$201,MATCH($A1106&amp;"-3",Matches!$J$2:$J$201,0))&lt;&gt;"",$C1106&gt;=INDEX(Matches!$F$2:$F$201,MATCH($A1106&amp;"-3",Matches!$J$2:$J$201,0))),"",IF(AND(H1106=INDEX(Matches!$G$2:$G$201,MATCH($A1106&amp;"-3",Matches!$J$2:$J$201,0)),I1106=INDEX(Matches!$H$2:$H$201,MATCH($A1106&amp;"-3",Matches!$J$2:$J$201,0))),5,IF(SIGN(H1106-I1106)&lt;&gt;SIGN(INDEX(Matches!$G$2:$G$201,MATCH($A1106&amp;"-3",Matches!$J$2:$J$201,0))-INDEX(Matches!$H$2:$H$201,MATCH($A1106&amp;"-3",Matches!$J$2:$J$201,0))),0,IF(H1106-I1106=INDEX(Matches!$G$2:$G$201,MATCH($A1106&amp;"-3",Matches!$J$2:$J$201,0))-INDEX(Matches!$H$2:$H$201,MATCH($A1106&amp;"-3",Matches!$J$2:$J$201,0)),3,2))))),""))</f>
        <v/>
      </c>
      <c r="AA1106" s="12" t="str">
        <f aca="false">IF(OR($B1106="",J1106="",K1106=""),"",IFERROR(IF(OR(INDEX(Matches!$I$2:$I$201,MATCH($A1106&amp;"-4",Matches!$J$2:$J$201,0))="Void",INDEX(Matches!$G$2:$G$201,MATCH($A1106&amp;"-4",Matches!$J$2:$J$201,0))="",INDEX(Matches!$H$2:$H$201,MATCH($A1106&amp;"-4",Matches!$J$2:$J$201,0))=""),"",IF(AND($C1106&lt;&gt;"",INDEX(Matches!$F$2:$F$201,MATCH($A1106&amp;"-4",Matches!$J$2:$J$201,0))&lt;&gt;"",$C1106&gt;=INDEX(Matches!$F$2:$F$201,MATCH($A1106&amp;"-4",Matches!$J$2:$J$201,0))),"",IF(AND(J1106=INDEX(Matches!$G$2:$G$201,MATCH($A1106&amp;"-4",Matches!$J$2:$J$201,0)),K1106=INDEX(Matches!$H$2:$H$201,MATCH($A1106&amp;"-4",Matches!$J$2:$J$201,0))),5,IF(SIGN(J1106-K1106)&lt;&gt;SIGN(INDEX(Matches!$G$2:$G$201,MATCH($A1106&amp;"-4",Matches!$J$2:$J$201,0))-INDEX(Matches!$H$2:$H$201,MATCH($A1106&amp;"-4",Matches!$J$2:$J$201,0))),0,IF(J1106-K1106=INDEX(Matches!$G$2:$G$201,MATCH($A1106&amp;"-4",Matches!$J$2:$J$201,0))-INDEX(Matches!$H$2:$H$201,MATCH($A1106&amp;"-4",Matches!$J$2:$J$201,0)),3,2))))),""))</f>
        <v/>
      </c>
      <c r="AB1106" s="12" t="str">
        <f aca="false">IF(OR($B1106="",L1106="",M1106=""),"",IFERROR(IF(OR(INDEX(Matches!$I$2:$I$201,MATCH($A1106&amp;"-5",Matches!$J$2:$J$201,0))="Void",INDEX(Matches!$G$2:$G$201,MATCH($A1106&amp;"-5",Matches!$J$2:$J$201,0))="",INDEX(Matches!$H$2:$H$201,MATCH($A1106&amp;"-5",Matches!$J$2:$J$201,0))=""),"",IF(AND($C1106&lt;&gt;"",INDEX(Matches!$F$2:$F$201,MATCH($A1106&amp;"-5",Matches!$J$2:$J$201,0))&lt;&gt;"",$C1106&gt;=INDEX(Matches!$F$2:$F$201,MATCH($A1106&amp;"-5",Matches!$J$2:$J$201,0))),"",IF(AND(L1106=INDEX(Matches!$G$2:$G$201,MATCH($A1106&amp;"-5",Matches!$J$2:$J$201,0)),M1106=INDEX(Matches!$H$2:$H$201,MATCH($A1106&amp;"-5",Matches!$J$2:$J$201,0))),5,IF(SIGN(L1106-M1106)&lt;&gt;SIGN(INDEX(Matches!$G$2:$G$201,MATCH($A1106&amp;"-5",Matches!$J$2:$J$201,0))-INDEX(Matches!$H$2:$H$201,MATCH($A1106&amp;"-5",Matches!$J$2:$J$201,0))),0,IF(L1106-M1106=INDEX(Matches!$G$2:$G$201,MATCH($A1106&amp;"-5",Matches!$J$2:$J$201,0))-INDEX(Matches!$H$2:$H$201,MATCH($A1106&amp;"-5",Matches!$J$2:$J$201,0)),3,2))))),""))</f>
        <v/>
      </c>
      <c r="AC1106" s="12" t="str">
        <f aca="false">IF(OR($B1106="",N1106="",O1106=""),"",IFERROR(IF(OR(INDEX(Matches!$I$2:$I$201,MATCH($A1106&amp;"-6",Matches!$J$2:$J$201,0))="Void",INDEX(Matches!$G$2:$G$201,MATCH($A1106&amp;"-6",Matches!$J$2:$J$201,0))="",INDEX(Matches!$H$2:$H$201,MATCH($A1106&amp;"-6",Matches!$J$2:$J$201,0))=""),"",IF(AND($C1106&lt;&gt;"",INDEX(Matches!$F$2:$F$201,MATCH($A1106&amp;"-6",Matches!$J$2:$J$201,0))&lt;&gt;"",$C1106&gt;=INDEX(Matches!$F$2:$F$201,MATCH($A1106&amp;"-6",Matches!$J$2:$J$201,0))),"",IF(AND(N1106=INDEX(Matches!$G$2:$G$201,MATCH($A1106&amp;"-6",Matches!$J$2:$J$201,0)),O1106=INDEX(Matches!$H$2:$H$201,MATCH($A1106&amp;"-6",Matches!$J$2:$J$201,0))),5,IF(SIGN(N1106-O1106)&lt;&gt;SIGN(INDEX(Matches!$G$2:$G$201,MATCH($A1106&amp;"-6",Matches!$J$2:$J$201,0))-INDEX(Matches!$H$2:$H$201,MATCH($A1106&amp;"-6",Matches!$J$2:$J$201,0))),0,IF(N1106-O1106=INDEX(Matches!$G$2:$G$201,MATCH($A1106&amp;"-6",Matches!$J$2:$J$201,0))-INDEX(Matches!$H$2:$H$201,MATCH($A1106&amp;"-6",Matches!$J$2:$J$201,0)),3,2))))),""))</f>
        <v/>
      </c>
      <c r="AD1106" s="12" t="str">
        <f aca="false">IF(OR($B1106="",P1106="",Q1106=""),"",IFERROR(IF(OR(INDEX(Matches!$I$2:$I$201,MATCH($A1106&amp;"-7",Matches!$J$2:$J$201,0))="Void",INDEX(Matches!$G$2:$G$201,MATCH($A1106&amp;"-7",Matches!$J$2:$J$201,0))="",INDEX(Matches!$H$2:$H$201,MATCH($A1106&amp;"-7",Matches!$J$2:$J$201,0))=""),"",IF(AND($C1106&lt;&gt;"",INDEX(Matches!$F$2:$F$201,MATCH($A1106&amp;"-7",Matches!$J$2:$J$201,0))&lt;&gt;"",$C1106&gt;=INDEX(Matches!$F$2:$F$201,MATCH($A1106&amp;"-7",Matches!$J$2:$J$201,0))),"",IF(AND(P1106=INDEX(Matches!$G$2:$G$201,MATCH($A1106&amp;"-7",Matches!$J$2:$J$201,0)),Q1106=INDEX(Matches!$H$2:$H$201,MATCH($A1106&amp;"-7",Matches!$J$2:$J$201,0))),5,IF(SIGN(P1106-Q1106)&lt;&gt;SIGN(INDEX(Matches!$G$2:$G$201,MATCH($A1106&amp;"-7",Matches!$J$2:$J$201,0))-INDEX(Matches!$H$2:$H$201,MATCH($A1106&amp;"-7",Matches!$J$2:$J$201,0))),0,IF(P1106-Q1106=INDEX(Matches!$G$2:$G$201,MATCH($A1106&amp;"-7",Matches!$J$2:$J$201,0))-INDEX(Matches!$H$2:$H$201,MATCH($A1106&amp;"-7",Matches!$J$2:$J$201,0)),3,2))))),""))</f>
        <v/>
      </c>
      <c r="AE1106" s="12" t="str">
        <f aca="false">IF(OR($B1106="",R1106="",S1106=""),"",IFERROR(IF(OR(INDEX(Matches!$I$2:$I$201,MATCH($A1106&amp;"-8",Matches!$J$2:$J$201,0))="Void",INDEX(Matches!$G$2:$G$201,MATCH($A1106&amp;"-8",Matches!$J$2:$J$201,0))="",INDEX(Matches!$H$2:$H$201,MATCH($A1106&amp;"-8",Matches!$J$2:$J$201,0))=""),"",IF(AND($C1106&lt;&gt;"",INDEX(Matches!$F$2:$F$201,MATCH($A1106&amp;"-8",Matches!$J$2:$J$201,0))&lt;&gt;"",$C1106&gt;=INDEX(Matches!$F$2:$F$201,MATCH($A1106&amp;"-8",Matches!$J$2:$J$201,0))),"",IF(AND(R1106=INDEX(Matches!$G$2:$G$201,MATCH($A1106&amp;"-8",Matches!$J$2:$J$201,0)),S1106=INDEX(Matches!$H$2:$H$201,MATCH($A1106&amp;"-8",Matches!$J$2:$J$201,0))),5,IF(SIGN(R1106-S1106)&lt;&gt;SIGN(INDEX(Matches!$G$2:$G$201,MATCH($A1106&amp;"-8",Matches!$J$2:$J$201,0))-INDEX(Matches!$H$2:$H$201,MATCH($A1106&amp;"-8",Matches!$J$2:$J$201,0))),0,IF(R1106-S1106=INDEX(Matches!$G$2:$G$201,MATCH($A1106&amp;"-8",Matches!$J$2:$J$201,0))-INDEX(Matches!$H$2:$H$201,MATCH($A1106&amp;"-8",Matches!$J$2:$J$201,0)),3,2))))),""))</f>
        <v/>
      </c>
      <c r="AF1106" s="12" t="str">
        <f aca="false">IF(OR($B1106="",T1106="",U1106=""),"",IFERROR(IF(OR(INDEX(Matches!$I$2:$I$201,MATCH($A1106&amp;"-9",Matches!$J$2:$J$201,0))="Void",INDEX(Matches!$G$2:$G$201,MATCH($A1106&amp;"-9",Matches!$J$2:$J$201,0))="",INDEX(Matches!$H$2:$H$201,MATCH($A1106&amp;"-9",Matches!$J$2:$J$201,0))=""),"",IF(AND($C1106&lt;&gt;"",INDEX(Matches!$F$2:$F$201,MATCH($A1106&amp;"-9",Matches!$J$2:$J$201,0))&lt;&gt;"",$C1106&gt;=INDEX(Matches!$F$2:$F$201,MATCH($A1106&amp;"-9",Matches!$J$2:$J$201,0))),"",IF(AND(T1106=INDEX(Matches!$G$2:$G$201,MATCH($A1106&amp;"-9",Matches!$J$2:$J$201,0)),U1106=INDEX(Matches!$H$2:$H$201,MATCH($A1106&amp;"-9",Matches!$J$2:$J$201,0))),5,IF(SIGN(T1106-U1106)&lt;&gt;SIGN(INDEX(Matches!$G$2:$G$201,MATCH($A1106&amp;"-9",Matches!$J$2:$J$201,0))-INDEX(Matches!$H$2:$H$201,MATCH($A1106&amp;"-9",Matches!$J$2:$J$201,0))),0,IF(T1106-U1106=INDEX(Matches!$G$2:$G$201,MATCH($A1106&amp;"-9",Matches!$J$2:$J$201,0))-INDEX(Matches!$H$2:$H$201,MATCH($A1106&amp;"-9",Matches!$J$2:$J$201,0)),3,2))))),""))</f>
        <v/>
      </c>
      <c r="AG1106" s="12" t="str">
        <f aca="false">IF(OR($B1106="",V1106="",W1106=""),"",IFERROR(IF(OR(INDEX(Matches!$I$2:$I$201,MATCH($A1106&amp;"-10",Matches!$J$2:$J$201,0))="Void",INDEX(Matches!$G$2:$G$201,MATCH($A1106&amp;"-10",Matches!$J$2:$J$201,0))="",INDEX(Matches!$H$2:$H$201,MATCH($A1106&amp;"-10",Matches!$J$2:$J$201,0))=""),"",IF(AND($C1106&lt;&gt;"",INDEX(Matches!$F$2:$F$201,MATCH($A1106&amp;"-10",Matches!$J$2:$J$201,0))&lt;&gt;"",$C1106&gt;=INDEX(Matches!$F$2:$F$201,MATCH($A1106&amp;"-10",Matches!$J$2:$J$201,0))),"",IF(AND(V1106=INDEX(Matches!$G$2:$G$201,MATCH($A1106&amp;"-10",Matches!$J$2:$J$201,0)),W1106=INDEX(Matches!$H$2:$H$201,MATCH($A1106&amp;"-10",Matches!$J$2:$J$201,0))),5,IF(SIGN(V1106-W1106)&lt;&gt;SIGN(INDEX(Matches!$G$2:$G$201,MATCH($A1106&amp;"-10",Matches!$J$2:$J$201,0))-INDEX(Matches!$H$2:$H$201,MATCH($A1106&amp;"-10",Matches!$J$2:$J$201,0))),0,IF(V1106-W1106=INDEX(Matches!$G$2:$G$201,MATCH($A1106&amp;"-10",Matches!$J$2:$J$201,0))-INDEX(Matches!$H$2:$H$201,MATCH($A1106&amp;"-10",Matches!$J$2:$J$201,0)),3,2))))),""))</f>
        <v/>
      </c>
      <c r="AH1106" s="13" t="str">
        <f aca="false">IF($B1106="","",SUM(X1106:AG1106))</f>
        <v/>
      </c>
      <c r="AI1106" s="12" t="str">
        <f aca="false">IF($B1106="","",COUNTIF(X1106:AG1106,5))</f>
        <v/>
      </c>
      <c r="AJ1106" s="12" t="str">
        <f aca="false">IF($B1106="","",COUNTIF(X1106:AG1106,"&gt;=2"))</f>
        <v/>
      </c>
      <c r="AK1106" s="12" t="str">
        <f aca="false">IF($B1106="","",COUNT(X1106:AG1106))</f>
        <v/>
      </c>
    </row>
    <row r="1107" customFormat="false" ht="15" hidden="false" customHeight="false" outlineLevel="0" collapsed="false">
      <c r="A1107" s="7"/>
      <c r="B1107" s="7"/>
      <c r="C1107" s="11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12" t="str">
        <f aca="false">IF(OR($B1107="",D1107="",E1107=""),"",IFERROR(IF(OR(INDEX(Matches!$I$2:$I$201,MATCH($A1107&amp;"-1",Matches!$J$2:$J$201,0))="Void",INDEX(Matches!$G$2:$G$201,MATCH($A1107&amp;"-1",Matches!$J$2:$J$201,0))="",INDEX(Matches!$H$2:$H$201,MATCH($A1107&amp;"-1",Matches!$J$2:$J$201,0))=""),"",IF(AND($C1107&lt;&gt;"",INDEX(Matches!$F$2:$F$201,MATCH($A1107&amp;"-1",Matches!$J$2:$J$201,0))&lt;&gt;"",$C1107&gt;=INDEX(Matches!$F$2:$F$201,MATCH($A1107&amp;"-1",Matches!$J$2:$J$201,0))),"",IF(AND(D1107=INDEX(Matches!$G$2:$G$201,MATCH($A1107&amp;"-1",Matches!$J$2:$J$201,0)),E1107=INDEX(Matches!$H$2:$H$201,MATCH($A1107&amp;"-1",Matches!$J$2:$J$201,0))),5,IF(SIGN(D1107-E1107)&lt;&gt;SIGN(INDEX(Matches!$G$2:$G$201,MATCH($A1107&amp;"-1",Matches!$J$2:$J$201,0))-INDEX(Matches!$H$2:$H$201,MATCH($A1107&amp;"-1",Matches!$J$2:$J$201,0))),0,IF(D1107-E1107=INDEX(Matches!$G$2:$G$201,MATCH($A1107&amp;"-1",Matches!$J$2:$J$201,0))-INDEX(Matches!$H$2:$H$201,MATCH($A1107&amp;"-1",Matches!$J$2:$J$201,0)),3,2))))),""))</f>
        <v/>
      </c>
      <c r="Y1107" s="12" t="str">
        <f aca="false">IF(OR($B1107="",F1107="",G1107=""),"",IFERROR(IF(OR(INDEX(Matches!$I$2:$I$201,MATCH($A1107&amp;"-2",Matches!$J$2:$J$201,0))="Void",INDEX(Matches!$G$2:$G$201,MATCH($A1107&amp;"-2",Matches!$J$2:$J$201,0))="",INDEX(Matches!$H$2:$H$201,MATCH($A1107&amp;"-2",Matches!$J$2:$J$201,0))=""),"",IF(AND($C1107&lt;&gt;"",INDEX(Matches!$F$2:$F$201,MATCH($A1107&amp;"-2",Matches!$J$2:$J$201,0))&lt;&gt;"",$C1107&gt;=INDEX(Matches!$F$2:$F$201,MATCH($A1107&amp;"-2",Matches!$J$2:$J$201,0))),"",IF(AND(F1107=INDEX(Matches!$G$2:$G$201,MATCH($A1107&amp;"-2",Matches!$J$2:$J$201,0)),G1107=INDEX(Matches!$H$2:$H$201,MATCH($A1107&amp;"-2",Matches!$J$2:$J$201,0))),5,IF(SIGN(F1107-G1107)&lt;&gt;SIGN(INDEX(Matches!$G$2:$G$201,MATCH($A1107&amp;"-2",Matches!$J$2:$J$201,0))-INDEX(Matches!$H$2:$H$201,MATCH($A1107&amp;"-2",Matches!$J$2:$J$201,0))),0,IF(F1107-G1107=INDEX(Matches!$G$2:$G$201,MATCH($A1107&amp;"-2",Matches!$J$2:$J$201,0))-INDEX(Matches!$H$2:$H$201,MATCH($A1107&amp;"-2",Matches!$J$2:$J$201,0)),3,2))))),""))</f>
        <v/>
      </c>
      <c r="Z1107" s="12" t="str">
        <f aca="false">IF(OR($B1107="",H1107="",I1107=""),"",IFERROR(IF(OR(INDEX(Matches!$I$2:$I$201,MATCH($A1107&amp;"-3",Matches!$J$2:$J$201,0))="Void",INDEX(Matches!$G$2:$G$201,MATCH($A1107&amp;"-3",Matches!$J$2:$J$201,0))="",INDEX(Matches!$H$2:$H$201,MATCH($A1107&amp;"-3",Matches!$J$2:$J$201,0))=""),"",IF(AND($C1107&lt;&gt;"",INDEX(Matches!$F$2:$F$201,MATCH($A1107&amp;"-3",Matches!$J$2:$J$201,0))&lt;&gt;"",$C1107&gt;=INDEX(Matches!$F$2:$F$201,MATCH($A1107&amp;"-3",Matches!$J$2:$J$201,0))),"",IF(AND(H1107=INDEX(Matches!$G$2:$G$201,MATCH($A1107&amp;"-3",Matches!$J$2:$J$201,0)),I1107=INDEX(Matches!$H$2:$H$201,MATCH($A1107&amp;"-3",Matches!$J$2:$J$201,0))),5,IF(SIGN(H1107-I1107)&lt;&gt;SIGN(INDEX(Matches!$G$2:$G$201,MATCH($A1107&amp;"-3",Matches!$J$2:$J$201,0))-INDEX(Matches!$H$2:$H$201,MATCH($A1107&amp;"-3",Matches!$J$2:$J$201,0))),0,IF(H1107-I1107=INDEX(Matches!$G$2:$G$201,MATCH($A1107&amp;"-3",Matches!$J$2:$J$201,0))-INDEX(Matches!$H$2:$H$201,MATCH($A1107&amp;"-3",Matches!$J$2:$J$201,0)),3,2))))),""))</f>
        <v/>
      </c>
      <c r="AA1107" s="12" t="str">
        <f aca="false">IF(OR($B1107="",J1107="",K1107=""),"",IFERROR(IF(OR(INDEX(Matches!$I$2:$I$201,MATCH($A1107&amp;"-4",Matches!$J$2:$J$201,0))="Void",INDEX(Matches!$G$2:$G$201,MATCH($A1107&amp;"-4",Matches!$J$2:$J$201,0))="",INDEX(Matches!$H$2:$H$201,MATCH($A1107&amp;"-4",Matches!$J$2:$J$201,0))=""),"",IF(AND($C1107&lt;&gt;"",INDEX(Matches!$F$2:$F$201,MATCH($A1107&amp;"-4",Matches!$J$2:$J$201,0))&lt;&gt;"",$C1107&gt;=INDEX(Matches!$F$2:$F$201,MATCH($A1107&amp;"-4",Matches!$J$2:$J$201,0))),"",IF(AND(J1107=INDEX(Matches!$G$2:$G$201,MATCH($A1107&amp;"-4",Matches!$J$2:$J$201,0)),K1107=INDEX(Matches!$H$2:$H$201,MATCH($A1107&amp;"-4",Matches!$J$2:$J$201,0))),5,IF(SIGN(J1107-K1107)&lt;&gt;SIGN(INDEX(Matches!$G$2:$G$201,MATCH($A1107&amp;"-4",Matches!$J$2:$J$201,0))-INDEX(Matches!$H$2:$H$201,MATCH($A1107&amp;"-4",Matches!$J$2:$J$201,0))),0,IF(J1107-K1107=INDEX(Matches!$G$2:$G$201,MATCH($A1107&amp;"-4",Matches!$J$2:$J$201,0))-INDEX(Matches!$H$2:$H$201,MATCH($A1107&amp;"-4",Matches!$J$2:$J$201,0)),3,2))))),""))</f>
        <v/>
      </c>
      <c r="AB1107" s="12" t="str">
        <f aca="false">IF(OR($B1107="",L1107="",M1107=""),"",IFERROR(IF(OR(INDEX(Matches!$I$2:$I$201,MATCH($A1107&amp;"-5",Matches!$J$2:$J$201,0))="Void",INDEX(Matches!$G$2:$G$201,MATCH($A1107&amp;"-5",Matches!$J$2:$J$201,0))="",INDEX(Matches!$H$2:$H$201,MATCH($A1107&amp;"-5",Matches!$J$2:$J$201,0))=""),"",IF(AND($C1107&lt;&gt;"",INDEX(Matches!$F$2:$F$201,MATCH($A1107&amp;"-5",Matches!$J$2:$J$201,0))&lt;&gt;"",$C1107&gt;=INDEX(Matches!$F$2:$F$201,MATCH($A1107&amp;"-5",Matches!$J$2:$J$201,0))),"",IF(AND(L1107=INDEX(Matches!$G$2:$G$201,MATCH($A1107&amp;"-5",Matches!$J$2:$J$201,0)),M1107=INDEX(Matches!$H$2:$H$201,MATCH($A1107&amp;"-5",Matches!$J$2:$J$201,0))),5,IF(SIGN(L1107-M1107)&lt;&gt;SIGN(INDEX(Matches!$G$2:$G$201,MATCH($A1107&amp;"-5",Matches!$J$2:$J$201,0))-INDEX(Matches!$H$2:$H$201,MATCH($A1107&amp;"-5",Matches!$J$2:$J$201,0))),0,IF(L1107-M1107=INDEX(Matches!$G$2:$G$201,MATCH($A1107&amp;"-5",Matches!$J$2:$J$201,0))-INDEX(Matches!$H$2:$H$201,MATCH($A1107&amp;"-5",Matches!$J$2:$J$201,0)),3,2))))),""))</f>
        <v/>
      </c>
      <c r="AC1107" s="12" t="str">
        <f aca="false">IF(OR($B1107="",N1107="",O1107=""),"",IFERROR(IF(OR(INDEX(Matches!$I$2:$I$201,MATCH($A1107&amp;"-6",Matches!$J$2:$J$201,0))="Void",INDEX(Matches!$G$2:$G$201,MATCH($A1107&amp;"-6",Matches!$J$2:$J$201,0))="",INDEX(Matches!$H$2:$H$201,MATCH($A1107&amp;"-6",Matches!$J$2:$J$201,0))=""),"",IF(AND($C1107&lt;&gt;"",INDEX(Matches!$F$2:$F$201,MATCH($A1107&amp;"-6",Matches!$J$2:$J$201,0))&lt;&gt;"",$C1107&gt;=INDEX(Matches!$F$2:$F$201,MATCH($A1107&amp;"-6",Matches!$J$2:$J$201,0))),"",IF(AND(N1107=INDEX(Matches!$G$2:$G$201,MATCH($A1107&amp;"-6",Matches!$J$2:$J$201,0)),O1107=INDEX(Matches!$H$2:$H$201,MATCH($A1107&amp;"-6",Matches!$J$2:$J$201,0))),5,IF(SIGN(N1107-O1107)&lt;&gt;SIGN(INDEX(Matches!$G$2:$G$201,MATCH($A1107&amp;"-6",Matches!$J$2:$J$201,0))-INDEX(Matches!$H$2:$H$201,MATCH($A1107&amp;"-6",Matches!$J$2:$J$201,0))),0,IF(N1107-O1107=INDEX(Matches!$G$2:$G$201,MATCH($A1107&amp;"-6",Matches!$J$2:$J$201,0))-INDEX(Matches!$H$2:$H$201,MATCH($A1107&amp;"-6",Matches!$J$2:$J$201,0)),3,2))))),""))</f>
        <v/>
      </c>
      <c r="AD1107" s="12" t="str">
        <f aca="false">IF(OR($B1107="",P1107="",Q1107=""),"",IFERROR(IF(OR(INDEX(Matches!$I$2:$I$201,MATCH($A1107&amp;"-7",Matches!$J$2:$J$201,0))="Void",INDEX(Matches!$G$2:$G$201,MATCH($A1107&amp;"-7",Matches!$J$2:$J$201,0))="",INDEX(Matches!$H$2:$H$201,MATCH($A1107&amp;"-7",Matches!$J$2:$J$201,0))=""),"",IF(AND($C1107&lt;&gt;"",INDEX(Matches!$F$2:$F$201,MATCH($A1107&amp;"-7",Matches!$J$2:$J$201,0))&lt;&gt;"",$C1107&gt;=INDEX(Matches!$F$2:$F$201,MATCH($A1107&amp;"-7",Matches!$J$2:$J$201,0))),"",IF(AND(P1107=INDEX(Matches!$G$2:$G$201,MATCH($A1107&amp;"-7",Matches!$J$2:$J$201,0)),Q1107=INDEX(Matches!$H$2:$H$201,MATCH($A1107&amp;"-7",Matches!$J$2:$J$201,0))),5,IF(SIGN(P1107-Q1107)&lt;&gt;SIGN(INDEX(Matches!$G$2:$G$201,MATCH($A1107&amp;"-7",Matches!$J$2:$J$201,0))-INDEX(Matches!$H$2:$H$201,MATCH($A1107&amp;"-7",Matches!$J$2:$J$201,0))),0,IF(P1107-Q1107=INDEX(Matches!$G$2:$G$201,MATCH($A1107&amp;"-7",Matches!$J$2:$J$201,0))-INDEX(Matches!$H$2:$H$201,MATCH($A1107&amp;"-7",Matches!$J$2:$J$201,0)),3,2))))),""))</f>
        <v/>
      </c>
      <c r="AE1107" s="12" t="str">
        <f aca="false">IF(OR($B1107="",R1107="",S1107=""),"",IFERROR(IF(OR(INDEX(Matches!$I$2:$I$201,MATCH($A1107&amp;"-8",Matches!$J$2:$J$201,0))="Void",INDEX(Matches!$G$2:$G$201,MATCH($A1107&amp;"-8",Matches!$J$2:$J$201,0))="",INDEX(Matches!$H$2:$H$201,MATCH($A1107&amp;"-8",Matches!$J$2:$J$201,0))=""),"",IF(AND($C1107&lt;&gt;"",INDEX(Matches!$F$2:$F$201,MATCH($A1107&amp;"-8",Matches!$J$2:$J$201,0))&lt;&gt;"",$C1107&gt;=INDEX(Matches!$F$2:$F$201,MATCH($A1107&amp;"-8",Matches!$J$2:$J$201,0))),"",IF(AND(R1107=INDEX(Matches!$G$2:$G$201,MATCH($A1107&amp;"-8",Matches!$J$2:$J$201,0)),S1107=INDEX(Matches!$H$2:$H$201,MATCH($A1107&amp;"-8",Matches!$J$2:$J$201,0))),5,IF(SIGN(R1107-S1107)&lt;&gt;SIGN(INDEX(Matches!$G$2:$G$201,MATCH($A1107&amp;"-8",Matches!$J$2:$J$201,0))-INDEX(Matches!$H$2:$H$201,MATCH($A1107&amp;"-8",Matches!$J$2:$J$201,0))),0,IF(R1107-S1107=INDEX(Matches!$G$2:$G$201,MATCH($A1107&amp;"-8",Matches!$J$2:$J$201,0))-INDEX(Matches!$H$2:$H$201,MATCH($A1107&amp;"-8",Matches!$J$2:$J$201,0)),3,2))))),""))</f>
        <v/>
      </c>
      <c r="AF1107" s="12" t="str">
        <f aca="false">IF(OR($B1107="",T1107="",U1107=""),"",IFERROR(IF(OR(INDEX(Matches!$I$2:$I$201,MATCH($A1107&amp;"-9",Matches!$J$2:$J$201,0))="Void",INDEX(Matches!$G$2:$G$201,MATCH($A1107&amp;"-9",Matches!$J$2:$J$201,0))="",INDEX(Matches!$H$2:$H$201,MATCH($A1107&amp;"-9",Matches!$J$2:$J$201,0))=""),"",IF(AND($C1107&lt;&gt;"",INDEX(Matches!$F$2:$F$201,MATCH($A1107&amp;"-9",Matches!$J$2:$J$201,0))&lt;&gt;"",$C1107&gt;=INDEX(Matches!$F$2:$F$201,MATCH($A1107&amp;"-9",Matches!$J$2:$J$201,0))),"",IF(AND(T1107=INDEX(Matches!$G$2:$G$201,MATCH($A1107&amp;"-9",Matches!$J$2:$J$201,0)),U1107=INDEX(Matches!$H$2:$H$201,MATCH($A1107&amp;"-9",Matches!$J$2:$J$201,0))),5,IF(SIGN(T1107-U1107)&lt;&gt;SIGN(INDEX(Matches!$G$2:$G$201,MATCH($A1107&amp;"-9",Matches!$J$2:$J$201,0))-INDEX(Matches!$H$2:$H$201,MATCH($A1107&amp;"-9",Matches!$J$2:$J$201,0))),0,IF(T1107-U1107=INDEX(Matches!$G$2:$G$201,MATCH($A1107&amp;"-9",Matches!$J$2:$J$201,0))-INDEX(Matches!$H$2:$H$201,MATCH($A1107&amp;"-9",Matches!$J$2:$J$201,0)),3,2))))),""))</f>
        <v/>
      </c>
      <c r="AG1107" s="12" t="str">
        <f aca="false">IF(OR($B1107="",V1107="",W1107=""),"",IFERROR(IF(OR(INDEX(Matches!$I$2:$I$201,MATCH($A1107&amp;"-10",Matches!$J$2:$J$201,0))="Void",INDEX(Matches!$G$2:$G$201,MATCH($A1107&amp;"-10",Matches!$J$2:$J$201,0))="",INDEX(Matches!$H$2:$H$201,MATCH($A1107&amp;"-10",Matches!$J$2:$J$201,0))=""),"",IF(AND($C1107&lt;&gt;"",INDEX(Matches!$F$2:$F$201,MATCH($A1107&amp;"-10",Matches!$J$2:$J$201,0))&lt;&gt;"",$C1107&gt;=INDEX(Matches!$F$2:$F$201,MATCH($A1107&amp;"-10",Matches!$J$2:$J$201,0))),"",IF(AND(V1107=INDEX(Matches!$G$2:$G$201,MATCH($A1107&amp;"-10",Matches!$J$2:$J$201,0)),W1107=INDEX(Matches!$H$2:$H$201,MATCH($A1107&amp;"-10",Matches!$J$2:$J$201,0))),5,IF(SIGN(V1107-W1107)&lt;&gt;SIGN(INDEX(Matches!$G$2:$G$201,MATCH($A1107&amp;"-10",Matches!$J$2:$J$201,0))-INDEX(Matches!$H$2:$H$201,MATCH($A1107&amp;"-10",Matches!$J$2:$J$201,0))),0,IF(V1107-W1107=INDEX(Matches!$G$2:$G$201,MATCH($A1107&amp;"-10",Matches!$J$2:$J$201,0))-INDEX(Matches!$H$2:$H$201,MATCH($A1107&amp;"-10",Matches!$J$2:$J$201,0)),3,2))))),""))</f>
        <v/>
      </c>
      <c r="AH1107" s="13" t="str">
        <f aca="false">IF($B1107="","",SUM(X1107:AG1107))</f>
        <v/>
      </c>
      <c r="AI1107" s="12" t="str">
        <f aca="false">IF($B1107="","",COUNTIF(X1107:AG1107,5))</f>
        <v/>
      </c>
      <c r="AJ1107" s="12" t="str">
        <f aca="false">IF($B1107="","",COUNTIF(X1107:AG1107,"&gt;=2"))</f>
        <v/>
      </c>
      <c r="AK1107" s="12" t="str">
        <f aca="false">IF($B1107="","",COUNT(X1107:AG1107))</f>
        <v/>
      </c>
    </row>
    <row r="1108" customFormat="false" ht="15" hidden="false" customHeight="false" outlineLevel="0" collapsed="false">
      <c r="A1108" s="7"/>
      <c r="B1108" s="7"/>
      <c r="C1108" s="11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12" t="str">
        <f aca="false">IF(OR($B1108="",D1108="",E1108=""),"",IFERROR(IF(OR(INDEX(Matches!$I$2:$I$201,MATCH($A1108&amp;"-1",Matches!$J$2:$J$201,0))="Void",INDEX(Matches!$G$2:$G$201,MATCH($A1108&amp;"-1",Matches!$J$2:$J$201,0))="",INDEX(Matches!$H$2:$H$201,MATCH($A1108&amp;"-1",Matches!$J$2:$J$201,0))=""),"",IF(AND($C1108&lt;&gt;"",INDEX(Matches!$F$2:$F$201,MATCH($A1108&amp;"-1",Matches!$J$2:$J$201,0))&lt;&gt;"",$C1108&gt;=INDEX(Matches!$F$2:$F$201,MATCH($A1108&amp;"-1",Matches!$J$2:$J$201,0))),"",IF(AND(D1108=INDEX(Matches!$G$2:$G$201,MATCH($A1108&amp;"-1",Matches!$J$2:$J$201,0)),E1108=INDEX(Matches!$H$2:$H$201,MATCH($A1108&amp;"-1",Matches!$J$2:$J$201,0))),5,IF(SIGN(D1108-E1108)&lt;&gt;SIGN(INDEX(Matches!$G$2:$G$201,MATCH($A1108&amp;"-1",Matches!$J$2:$J$201,0))-INDEX(Matches!$H$2:$H$201,MATCH($A1108&amp;"-1",Matches!$J$2:$J$201,0))),0,IF(D1108-E1108=INDEX(Matches!$G$2:$G$201,MATCH($A1108&amp;"-1",Matches!$J$2:$J$201,0))-INDEX(Matches!$H$2:$H$201,MATCH($A1108&amp;"-1",Matches!$J$2:$J$201,0)),3,2))))),""))</f>
        <v/>
      </c>
      <c r="Y1108" s="12" t="str">
        <f aca="false">IF(OR($B1108="",F1108="",G1108=""),"",IFERROR(IF(OR(INDEX(Matches!$I$2:$I$201,MATCH($A1108&amp;"-2",Matches!$J$2:$J$201,0))="Void",INDEX(Matches!$G$2:$G$201,MATCH($A1108&amp;"-2",Matches!$J$2:$J$201,0))="",INDEX(Matches!$H$2:$H$201,MATCH($A1108&amp;"-2",Matches!$J$2:$J$201,0))=""),"",IF(AND($C1108&lt;&gt;"",INDEX(Matches!$F$2:$F$201,MATCH($A1108&amp;"-2",Matches!$J$2:$J$201,0))&lt;&gt;"",$C1108&gt;=INDEX(Matches!$F$2:$F$201,MATCH($A1108&amp;"-2",Matches!$J$2:$J$201,0))),"",IF(AND(F1108=INDEX(Matches!$G$2:$G$201,MATCH($A1108&amp;"-2",Matches!$J$2:$J$201,0)),G1108=INDEX(Matches!$H$2:$H$201,MATCH($A1108&amp;"-2",Matches!$J$2:$J$201,0))),5,IF(SIGN(F1108-G1108)&lt;&gt;SIGN(INDEX(Matches!$G$2:$G$201,MATCH($A1108&amp;"-2",Matches!$J$2:$J$201,0))-INDEX(Matches!$H$2:$H$201,MATCH($A1108&amp;"-2",Matches!$J$2:$J$201,0))),0,IF(F1108-G1108=INDEX(Matches!$G$2:$G$201,MATCH($A1108&amp;"-2",Matches!$J$2:$J$201,0))-INDEX(Matches!$H$2:$H$201,MATCH($A1108&amp;"-2",Matches!$J$2:$J$201,0)),3,2))))),""))</f>
        <v/>
      </c>
      <c r="Z1108" s="12" t="str">
        <f aca="false">IF(OR($B1108="",H1108="",I1108=""),"",IFERROR(IF(OR(INDEX(Matches!$I$2:$I$201,MATCH($A1108&amp;"-3",Matches!$J$2:$J$201,0))="Void",INDEX(Matches!$G$2:$G$201,MATCH($A1108&amp;"-3",Matches!$J$2:$J$201,0))="",INDEX(Matches!$H$2:$H$201,MATCH($A1108&amp;"-3",Matches!$J$2:$J$201,0))=""),"",IF(AND($C1108&lt;&gt;"",INDEX(Matches!$F$2:$F$201,MATCH($A1108&amp;"-3",Matches!$J$2:$J$201,0))&lt;&gt;"",$C1108&gt;=INDEX(Matches!$F$2:$F$201,MATCH($A1108&amp;"-3",Matches!$J$2:$J$201,0))),"",IF(AND(H1108=INDEX(Matches!$G$2:$G$201,MATCH($A1108&amp;"-3",Matches!$J$2:$J$201,0)),I1108=INDEX(Matches!$H$2:$H$201,MATCH($A1108&amp;"-3",Matches!$J$2:$J$201,0))),5,IF(SIGN(H1108-I1108)&lt;&gt;SIGN(INDEX(Matches!$G$2:$G$201,MATCH($A1108&amp;"-3",Matches!$J$2:$J$201,0))-INDEX(Matches!$H$2:$H$201,MATCH($A1108&amp;"-3",Matches!$J$2:$J$201,0))),0,IF(H1108-I1108=INDEX(Matches!$G$2:$G$201,MATCH($A1108&amp;"-3",Matches!$J$2:$J$201,0))-INDEX(Matches!$H$2:$H$201,MATCH($A1108&amp;"-3",Matches!$J$2:$J$201,0)),3,2))))),""))</f>
        <v/>
      </c>
      <c r="AA1108" s="12" t="str">
        <f aca="false">IF(OR($B1108="",J1108="",K1108=""),"",IFERROR(IF(OR(INDEX(Matches!$I$2:$I$201,MATCH($A1108&amp;"-4",Matches!$J$2:$J$201,0))="Void",INDEX(Matches!$G$2:$G$201,MATCH($A1108&amp;"-4",Matches!$J$2:$J$201,0))="",INDEX(Matches!$H$2:$H$201,MATCH($A1108&amp;"-4",Matches!$J$2:$J$201,0))=""),"",IF(AND($C1108&lt;&gt;"",INDEX(Matches!$F$2:$F$201,MATCH($A1108&amp;"-4",Matches!$J$2:$J$201,0))&lt;&gt;"",$C1108&gt;=INDEX(Matches!$F$2:$F$201,MATCH($A1108&amp;"-4",Matches!$J$2:$J$201,0))),"",IF(AND(J1108=INDEX(Matches!$G$2:$G$201,MATCH($A1108&amp;"-4",Matches!$J$2:$J$201,0)),K1108=INDEX(Matches!$H$2:$H$201,MATCH($A1108&amp;"-4",Matches!$J$2:$J$201,0))),5,IF(SIGN(J1108-K1108)&lt;&gt;SIGN(INDEX(Matches!$G$2:$G$201,MATCH($A1108&amp;"-4",Matches!$J$2:$J$201,0))-INDEX(Matches!$H$2:$H$201,MATCH($A1108&amp;"-4",Matches!$J$2:$J$201,0))),0,IF(J1108-K1108=INDEX(Matches!$G$2:$G$201,MATCH($A1108&amp;"-4",Matches!$J$2:$J$201,0))-INDEX(Matches!$H$2:$H$201,MATCH($A1108&amp;"-4",Matches!$J$2:$J$201,0)),3,2))))),""))</f>
        <v/>
      </c>
      <c r="AB1108" s="12" t="str">
        <f aca="false">IF(OR($B1108="",L1108="",M1108=""),"",IFERROR(IF(OR(INDEX(Matches!$I$2:$I$201,MATCH($A1108&amp;"-5",Matches!$J$2:$J$201,0))="Void",INDEX(Matches!$G$2:$G$201,MATCH($A1108&amp;"-5",Matches!$J$2:$J$201,0))="",INDEX(Matches!$H$2:$H$201,MATCH($A1108&amp;"-5",Matches!$J$2:$J$201,0))=""),"",IF(AND($C1108&lt;&gt;"",INDEX(Matches!$F$2:$F$201,MATCH($A1108&amp;"-5",Matches!$J$2:$J$201,0))&lt;&gt;"",$C1108&gt;=INDEX(Matches!$F$2:$F$201,MATCH($A1108&amp;"-5",Matches!$J$2:$J$201,0))),"",IF(AND(L1108=INDEX(Matches!$G$2:$G$201,MATCH($A1108&amp;"-5",Matches!$J$2:$J$201,0)),M1108=INDEX(Matches!$H$2:$H$201,MATCH($A1108&amp;"-5",Matches!$J$2:$J$201,0))),5,IF(SIGN(L1108-M1108)&lt;&gt;SIGN(INDEX(Matches!$G$2:$G$201,MATCH($A1108&amp;"-5",Matches!$J$2:$J$201,0))-INDEX(Matches!$H$2:$H$201,MATCH($A1108&amp;"-5",Matches!$J$2:$J$201,0))),0,IF(L1108-M1108=INDEX(Matches!$G$2:$G$201,MATCH($A1108&amp;"-5",Matches!$J$2:$J$201,0))-INDEX(Matches!$H$2:$H$201,MATCH($A1108&amp;"-5",Matches!$J$2:$J$201,0)),3,2))))),""))</f>
        <v/>
      </c>
      <c r="AC1108" s="12" t="str">
        <f aca="false">IF(OR($B1108="",N1108="",O1108=""),"",IFERROR(IF(OR(INDEX(Matches!$I$2:$I$201,MATCH($A1108&amp;"-6",Matches!$J$2:$J$201,0))="Void",INDEX(Matches!$G$2:$G$201,MATCH($A1108&amp;"-6",Matches!$J$2:$J$201,0))="",INDEX(Matches!$H$2:$H$201,MATCH($A1108&amp;"-6",Matches!$J$2:$J$201,0))=""),"",IF(AND($C1108&lt;&gt;"",INDEX(Matches!$F$2:$F$201,MATCH($A1108&amp;"-6",Matches!$J$2:$J$201,0))&lt;&gt;"",$C1108&gt;=INDEX(Matches!$F$2:$F$201,MATCH($A1108&amp;"-6",Matches!$J$2:$J$201,0))),"",IF(AND(N1108=INDEX(Matches!$G$2:$G$201,MATCH($A1108&amp;"-6",Matches!$J$2:$J$201,0)),O1108=INDEX(Matches!$H$2:$H$201,MATCH($A1108&amp;"-6",Matches!$J$2:$J$201,0))),5,IF(SIGN(N1108-O1108)&lt;&gt;SIGN(INDEX(Matches!$G$2:$G$201,MATCH($A1108&amp;"-6",Matches!$J$2:$J$201,0))-INDEX(Matches!$H$2:$H$201,MATCH($A1108&amp;"-6",Matches!$J$2:$J$201,0))),0,IF(N1108-O1108=INDEX(Matches!$G$2:$G$201,MATCH($A1108&amp;"-6",Matches!$J$2:$J$201,0))-INDEX(Matches!$H$2:$H$201,MATCH($A1108&amp;"-6",Matches!$J$2:$J$201,0)),3,2))))),""))</f>
        <v/>
      </c>
      <c r="AD1108" s="12" t="str">
        <f aca="false">IF(OR($B1108="",P1108="",Q1108=""),"",IFERROR(IF(OR(INDEX(Matches!$I$2:$I$201,MATCH($A1108&amp;"-7",Matches!$J$2:$J$201,0))="Void",INDEX(Matches!$G$2:$G$201,MATCH($A1108&amp;"-7",Matches!$J$2:$J$201,0))="",INDEX(Matches!$H$2:$H$201,MATCH($A1108&amp;"-7",Matches!$J$2:$J$201,0))=""),"",IF(AND($C1108&lt;&gt;"",INDEX(Matches!$F$2:$F$201,MATCH($A1108&amp;"-7",Matches!$J$2:$J$201,0))&lt;&gt;"",$C1108&gt;=INDEX(Matches!$F$2:$F$201,MATCH($A1108&amp;"-7",Matches!$J$2:$J$201,0))),"",IF(AND(P1108=INDEX(Matches!$G$2:$G$201,MATCH($A1108&amp;"-7",Matches!$J$2:$J$201,0)),Q1108=INDEX(Matches!$H$2:$H$201,MATCH($A1108&amp;"-7",Matches!$J$2:$J$201,0))),5,IF(SIGN(P1108-Q1108)&lt;&gt;SIGN(INDEX(Matches!$G$2:$G$201,MATCH($A1108&amp;"-7",Matches!$J$2:$J$201,0))-INDEX(Matches!$H$2:$H$201,MATCH($A1108&amp;"-7",Matches!$J$2:$J$201,0))),0,IF(P1108-Q1108=INDEX(Matches!$G$2:$G$201,MATCH($A1108&amp;"-7",Matches!$J$2:$J$201,0))-INDEX(Matches!$H$2:$H$201,MATCH($A1108&amp;"-7",Matches!$J$2:$J$201,0)),3,2))))),""))</f>
        <v/>
      </c>
      <c r="AE1108" s="12" t="str">
        <f aca="false">IF(OR($B1108="",R1108="",S1108=""),"",IFERROR(IF(OR(INDEX(Matches!$I$2:$I$201,MATCH($A1108&amp;"-8",Matches!$J$2:$J$201,0))="Void",INDEX(Matches!$G$2:$G$201,MATCH($A1108&amp;"-8",Matches!$J$2:$J$201,0))="",INDEX(Matches!$H$2:$H$201,MATCH($A1108&amp;"-8",Matches!$J$2:$J$201,0))=""),"",IF(AND($C1108&lt;&gt;"",INDEX(Matches!$F$2:$F$201,MATCH($A1108&amp;"-8",Matches!$J$2:$J$201,0))&lt;&gt;"",$C1108&gt;=INDEX(Matches!$F$2:$F$201,MATCH($A1108&amp;"-8",Matches!$J$2:$J$201,0))),"",IF(AND(R1108=INDEX(Matches!$G$2:$G$201,MATCH($A1108&amp;"-8",Matches!$J$2:$J$201,0)),S1108=INDEX(Matches!$H$2:$H$201,MATCH($A1108&amp;"-8",Matches!$J$2:$J$201,0))),5,IF(SIGN(R1108-S1108)&lt;&gt;SIGN(INDEX(Matches!$G$2:$G$201,MATCH($A1108&amp;"-8",Matches!$J$2:$J$201,0))-INDEX(Matches!$H$2:$H$201,MATCH($A1108&amp;"-8",Matches!$J$2:$J$201,0))),0,IF(R1108-S1108=INDEX(Matches!$G$2:$G$201,MATCH($A1108&amp;"-8",Matches!$J$2:$J$201,0))-INDEX(Matches!$H$2:$H$201,MATCH($A1108&amp;"-8",Matches!$J$2:$J$201,0)),3,2))))),""))</f>
        <v/>
      </c>
      <c r="AF1108" s="12" t="str">
        <f aca="false">IF(OR($B1108="",T1108="",U1108=""),"",IFERROR(IF(OR(INDEX(Matches!$I$2:$I$201,MATCH($A1108&amp;"-9",Matches!$J$2:$J$201,0))="Void",INDEX(Matches!$G$2:$G$201,MATCH($A1108&amp;"-9",Matches!$J$2:$J$201,0))="",INDEX(Matches!$H$2:$H$201,MATCH($A1108&amp;"-9",Matches!$J$2:$J$201,0))=""),"",IF(AND($C1108&lt;&gt;"",INDEX(Matches!$F$2:$F$201,MATCH($A1108&amp;"-9",Matches!$J$2:$J$201,0))&lt;&gt;"",$C1108&gt;=INDEX(Matches!$F$2:$F$201,MATCH($A1108&amp;"-9",Matches!$J$2:$J$201,0))),"",IF(AND(T1108=INDEX(Matches!$G$2:$G$201,MATCH($A1108&amp;"-9",Matches!$J$2:$J$201,0)),U1108=INDEX(Matches!$H$2:$H$201,MATCH($A1108&amp;"-9",Matches!$J$2:$J$201,0))),5,IF(SIGN(T1108-U1108)&lt;&gt;SIGN(INDEX(Matches!$G$2:$G$201,MATCH($A1108&amp;"-9",Matches!$J$2:$J$201,0))-INDEX(Matches!$H$2:$H$201,MATCH($A1108&amp;"-9",Matches!$J$2:$J$201,0))),0,IF(T1108-U1108=INDEX(Matches!$G$2:$G$201,MATCH($A1108&amp;"-9",Matches!$J$2:$J$201,0))-INDEX(Matches!$H$2:$H$201,MATCH($A1108&amp;"-9",Matches!$J$2:$J$201,0)),3,2))))),""))</f>
        <v/>
      </c>
      <c r="AG1108" s="12" t="str">
        <f aca="false">IF(OR($B1108="",V1108="",W1108=""),"",IFERROR(IF(OR(INDEX(Matches!$I$2:$I$201,MATCH($A1108&amp;"-10",Matches!$J$2:$J$201,0))="Void",INDEX(Matches!$G$2:$G$201,MATCH($A1108&amp;"-10",Matches!$J$2:$J$201,0))="",INDEX(Matches!$H$2:$H$201,MATCH($A1108&amp;"-10",Matches!$J$2:$J$201,0))=""),"",IF(AND($C1108&lt;&gt;"",INDEX(Matches!$F$2:$F$201,MATCH($A1108&amp;"-10",Matches!$J$2:$J$201,0))&lt;&gt;"",$C1108&gt;=INDEX(Matches!$F$2:$F$201,MATCH($A1108&amp;"-10",Matches!$J$2:$J$201,0))),"",IF(AND(V1108=INDEX(Matches!$G$2:$G$201,MATCH($A1108&amp;"-10",Matches!$J$2:$J$201,0)),W1108=INDEX(Matches!$H$2:$H$201,MATCH($A1108&amp;"-10",Matches!$J$2:$J$201,0))),5,IF(SIGN(V1108-W1108)&lt;&gt;SIGN(INDEX(Matches!$G$2:$G$201,MATCH($A1108&amp;"-10",Matches!$J$2:$J$201,0))-INDEX(Matches!$H$2:$H$201,MATCH($A1108&amp;"-10",Matches!$J$2:$J$201,0))),0,IF(V1108-W1108=INDEX(Matches!$G$2:$G$201,MATCH($A1108&amp;"-10",Matches!$J$2:$J$201,0))-INDEX(Matches!$H$2:$H$201,MATCH($A1108&amp;"-10",Matches!$J$2:$J$201,0)),3,2))))),""))</f>
        <v/>
      </c>
      <c r="AH1108" s="13" t="str">
        <f aca="false">IF($B1108="","",SUM(X1108:AG1108))</f>
        <v/>
      </c>
      <c r="AI1108" s="12" t="str">
        <f aca="false">IF($B1108="","",COUNTIF(X1108:AG1108,5))</f>
        <v/>
      </c>
      <c r="AJ1108" s="12" t="str">
        <f aca="false">IF($B1108="","",COUNTIF(X1108:AG1108,"&gt;=2"))</f>
        <v/>
      </c>
      <c r="AK1108" s="12" t="str">
        <f aca="false">IF($B1108="","",COUNT(X1108:AG1108))</f>
        <v/>
      </c>
    </row>
    <row r="1109" customFormat="false" ht="15" hidden="false" customHeight="false" outlineLevel="0" collapsed="false">
      <c r="A1109" s="7"/>
      <c r="B1109" s="7"/>
      <c r="C1109" s="11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12" t="str">
        <f aca="false">IF(OR($B1109="",D1109="",E1109=""),"",IFERROR(IF(OR(INDEX(Matches!$I$2:$I$201,MATCH($A1109&amp;"-1",Matches!$J$2:$J$201,0))="Void",INDEX(Matches!$G$2:$G$201,MATCH($A1109&amp;"-1",Matches!$J$2:$J$201,0))="",INDEX(Matches!$H$2:$H$201,MATCH($A1109&amp;"-1",Matches!$J$2:$J$201,0))=""),"",IF(AND($C1109&lt;&gt;"",INDEX(Matches!$F$2:$F$201,MATCH($A1109&amp;"-1",Matches!$J$2:$J$201,0))&lt;&gt;"",$C1109&gt;=INDEX(Matches!$F$2:$F$201,MATCH($A1109&amp;"-1",Matches!$J$2:$J$201,0))),"",IF(AND(D1109=INDEX(Matches!$G$2:$G$201,MATCH($A1109&amp;"-1",Matches!$J$2:$J$201,0)),E1109=INDEX(Matches!$H$2:$H$201,MATCH($A1109&amp;"-1",Matches!$J$2:$J$201,0))),5,IF(SIGN(D1109-E1109)&lt;&gt;SIGN(INDEX(Matches!$G$2:$G$201,MATCH($A1109&amp;"-1",Matches!$J$2:$J$201,0))-INDEX(Matches!$H$2:$H$201,MATCH($A1109&amp;"-1",Matches!$J$2:$J$201,0))),0,IF(D1109-E1109=INDEX(Matches!$G$2:$G$201,MATCH($A1109&amp;"-1",Matches!$J$2:$J$201,0))-INDEX(Matches!$H$2:$H$201,MATCH($A1109&amp;"-1",Matches!$J$2:$J$201,0)),3,2))))),""))</f>
        <v/>
      </c>
      <c r="Y1109" s="12" t="str">
        <f aca="false">IF(OR($B1109="",F1109="",G1109=""),"",IFERROR(IF(OR(INDEX(Matches!$I$2:$I$201,MATCH($A1109&amp;"-2",Matches!$J$2:$J$201,0))="Void",INDEX(Matches!$G$2:$G$201,MATCH($A1109&amp;"-2",Matches!$J$2:$J$201,0))="",INDEX(Matches!$H$2:$H$201,MATCH($A1109&amp;"-2",Matches!$J$2:$J$201,0))=""),"",IF(AND($C1109&lt;&gt;"",INDEX(Matches!$F$2:$F$201,MATCH($A1109&amp;"-2",Matches!$J$2:$J$201,0))&lt;&gt;"",$C1109&gt;=INDEX(Matches!$F$2:$F$201,MATCH($A1109&amp;"-2",Matches!$J$2:$J$201,0))),"",IF(AND(F1109=INDEX(Matches!$G$2:$G$201,MATCH($A1109&amp;"-2",Matches!$J$2:$J$201,0)),G1109=INDEX(Matches!$H$2:$H$201,MATCH($A1109&amp;"-2",Matches!$J$2:$J$201,0))),5,IF(SIGN(F1109-G1109)&lt;&gt;SIGN(INDEX(Matches!$G$2:$G$201,MATCH($A1109&amp;"-2",Matches!$J$2:$J$201,0))-INDEX(Matches!$H$2:$H$201,MATCH($A1109&amp;"-2",Matches!$J$2:$J$201,0))),0,IF(F1109-G1109=INDEX(Matches!$G$2:$G$201,MATCH($A1109&amp;"-2",Matches!$J$2:$J$201,0))-INDEX(Matches!$H$2:$H$201,MATCH($A1109&amp;"-2",Matches!$J$2:$J$201,0)),3,2))))),""))</f>
        <v/>
      </c>
      <c r="Z1109" s="12" t="str">
        <f aca="false">IF(OR($B1109="",H1109="",I1109=""),"",IFERROR(IF(OR(INDEX(Matches!$I$2:$I$201,MATCH($A1109&amp;"-3",Matches!$J$2:$J$201,0))="Void",INDEX(Matches!$G$2:$G$201,MATCH($A1109&amp;"-3",Matches!$J$2:$J$201,0))="",INDEX(Matches!$H$2:$H$201,MATCH($A1109&amp;"-3",Matches!$J$2:$J$201,0))=""),"",IF(AND($C1109&lt;&gt;"",INDEX(Matches!$F$2:$F$201,MATCH($A1109&amp;"-3",Matches!$J$2:$J$201,0))&lt;&gt;"",$C1109&gt;=INDEX(Matches!$F$2:$F$201,MATCH($A1109&amp;"-3",Matches!$J$2:$J$201,0))),"",IF(AND(H1109=INDEX(Matches!$G$2:$G$201,MATCH($A1109&amp;"-3",Matches!$J$2:$J$201,0)),I1109=INDEX(Matches!$H$2:$H$201,MATCH($A1109&amp;"-3",Matches!$J$2:$J$201,0))),5,IF(SIGN(H1109-I1109)&lt;&gt;SIGN(INDEX(Matches!$G$2:$G$201,MATCH($A1109&amp;"-3",Matches!$J$2:$J$201,0))-INDEX(Matches!$H$2:$H$201,MATCH($A1109&amp;"-3",Matches!$J$2:$J$201,0))),0,IF(H1109-I1109=INDEX(Matches!$G$2:$G$201,MATCH($A1109&amp;"-3",Matches!$J$2:$J$201,0))-INDEX(Matches!$H$2:$H$201,MATCH($A1109&amp;"-3",Matches!$J$2:$J$201,0)),3,2))))),""))</f>
        <v/>
      </c>
      <c r="AA1109" s="12" t="str">
        <f aca="false">IF(OR($B1109="",J1109="",K1109=""),"",IFERROR(IF(OR(INDEX(Matches!$I$2:$I$201,MATCH($A1109&amp;"-4",Matches!$J$2:$J$201,0))="Void",INDEX(Matches!$G$2:$G$201,MATCH($A1109&amp;"-4",Matches!$J$2:$J$201,0))="",INDEX(Matches!$H$2:$H$201,MATCH($A1109&amp;"-4",Matches!$J$2:$J$201,0))=""),"",IF(AND($C1109&lt;&gt;"",INDEX(Matches!$F$2:$F$201,MATCH($A1109&amp;"-4",Matches!$J$2:$J$201,0))&lt;&gt;"",$C1109&gt;=INDEX(Matches!$F$2:$F$201,MATCH($A1109&amp;"-4",Matches!$J$2:$J$201,0))),"",IF(AND(J1109=INDEX(Matches!$G$2:$G$201,MATCH($A1109&amp;"-4",Matches!$J$2:$J$201,0)),K1109=INDEX(Matches!$H$2:$H$201,MATCH($A1109&amp;"-4",Matches!$J$2:$J$201,0))),5,IF(SIGN(J1109-K1109)&lt;&gt;SIGN(INDEX(Matches!$G$2:$G$201,MATCH($A1109&amp;"-4",Matches!$J$2:$J$201,0))-INDEX(Matches!$H$2:$H$201,MATCH($A1109&amp;"-4",Matches!$J$2:$J$201,0))),0,IF(J1109-K1109=INDEX(Matches!$G$2:$G$201,MATCH($A1109&amp;"-4",Matches!$J$2:$J$201,0))-INDEX(Matches!$H$2:$H$201,MATCH($A1109&amp;"-4",Matches!$J$2:$J$201,0)),3,2))))),""))</f>
        <v/>
      </c>
      <c r="AB1109" s="12" t="str">
        <f aca="false">IF(OR($B1109="",L1109="",M1109=""),"",IFERROR(IF(OR(INDEX(Matches!$I$2:$I$201,MATCH($A1109&amp;"-5",Matches!$J$2:$J$201,0))="Void",INDEX(Matches!$G$2:$G$201,MATCH($A1109&amp;"-5",Matches!$J$2:$J$201,0))="",INDEX(Matches!$H$2:$H$201,MATCH($A1109&amp;"-5",Matches!$J$2:$J$201,0))=""),"",IF(AND($C1109&lt;&gt;"",INDEX(Matches!$F$2:$F$201,MATCH($A1109&amp;"-5",Matches!$J$2:$J$201,0))&lt;&gt;"",$C1109&gt;=INDEX(Matches!$F$2:$F$201,MATCH($A1109&amp;"-5",Matches!$J$2:$J$201,0))),"",IF(AND(L1109=INDEX(Matches!$G$2:$G$201,MATCH($A1109&amp;"-5",Matches!$J$2:$J$201,0)),M1109=INDEX(Matches!$H$2:$H$201,MATCH($A1109&amp;"-5",Matches!$J$2:$J$201,0))),5,IF(SIGN(L1109-M1109)&lt;&gt;SIGN(INDEX(Matches!$G$2:$G$201,MATCH($A1109&amp;"-5",Matches!$J$2:$J$201,0))-INDEX(Matches!$H$2:$H$201,MATCH($A1109&amp;"-5",Matches!$J$2:$J$201,0))),0,IF(L1109-M1109=INDEX(Matches!$G$2:$G$201,MATCH($A1109&amp;"-5",Matches!$J$2:$J$201,0))-INDEX(Matches!$H$2:$H$201,MATCH($A1109&amp;"-5",Matches!$J$2:$J$201,0)),3,2))))),""))</f>
        <v/>
      </c>
      <c r="AC1109" s="12" t="str">
        <f aca="false">IF(OR($B1109="",N1109="",O1109=""),"",IFERROR(IF(OR(INDEX(Matches!$I$2:$I$201,MATCH($A1109&amp;"-6",Matches!$J$2:$J$201,0))="Void",INDEX(Matches!$G$2:$G$201,MATCH($A1109&amp;"-6",Matches!$J$2:$J$201,0))="",INDEX(Matches!$H$2:$H$201,MATCH($A1109&amp;"-6",Matches!$J$2:$J$201,0))=""),"",IF(AND($C1109&lt;&gt;"",INDEX(Matches!$F$2:$F$201,MATCH($A1109&amp;"-6",Matches!$J$2:$J$201,0))&lt;&gt;"",$C1109&gt;=INDEX(Matches!$F$2:$F$201,MATCH($A1109&amp;"-6",Matches!$J$2:$J$201,0))),"",IF(AND(N1109=INDEX(Matches!$G$2:$G$201,MATCH($A1109&amp;"-6",Matches!$J$2:$J$201,0)),O1109=INDEX(Matches!$H$2:$H$201,MATCH($A1109&amp;"-6",Matches!$J$2:$J$201,0))),5,IF(SIGN(N1109-O1109)&lt;&gt;SIGN(INDEX(Matches!$G$2:$G$201,MATCH($A1109&amp;"-6",Matches!$J$2:$J$201,0))-INDEX(Matches!$H$2:$H$201,MATCH($A1109&amp;"-6",Matches!$J$2:$J$201,0))),0,IF(N1109-O1109=INDEX(Matches!$G$2:$G$201,MATCH($A1109&amp;"-6",Matches!$J$2:$J$201,0))-INDEX(Matches!$H$2:$H$201,MATCH($A1109&amp;"-6",Matches!$J$2:$J$201,0)),3,2))))),""))</f>
        <v/>
      </c>
      <c r="AD1109" s="12" t="str">
        <f aca="false">IF(OR($B1109="",P1109="",Q1109=""),"",IFERROR(IF(OR(INDEX(Matches!$I$2:$I$201,MATCH($A1109&amp;"-7",Matches!$J$2:$J$201,0))="Void",INDEX(Matches!$G$2:$G$201,MATCH($A1109&amp;"-7",Matches!$J$2:$J$201,0))="",INDEX(Matches!$H$2:$H$201,MATCH($A1109&amp;"-7",Matches!$J$2:$J$201,0))=""),"",IF(AND($C1109&lt;&gt;"",INDEX(Matches!$F$2:$F$201,MATCH($A1109&amp;"-7",Matches!$J$2:$J$201,0))&lt;&gt;"",$C1109&gt;=INDEX(Matches!$F$2:$F$201,MATCH($A1109&amp;"-7",Matches!$J$2:$J$201,0))),"",IF(AND(P1109=INDEX(Matches!$G$2:$G$201,MATCH($A1109&amp;"-7",Matches!$J$2:$J$201,0)),Q1109=INDEX(Matches!$H$2:$H$201,MATCH($A1109&amp;"-7",Matches!$J$2:$J$201,0))),5,IF(SIGN(P1109-Q1109)&lt;&gt;SIGN(INDEX(Matches!$G$2:$G$201,MATCH($A1109&amp;"-7",Matches!$J$2:$J$201,0))-INDEX(Matches!$H$2:$H$201,MATCH($A1109&amp;"-7",Matches!$J$2:$J$201,0))),0,IF(P1109-Q1109=INDEX(Matches!$G$2:$G$201,MATCH($A1109&amp;"-7",Matches!$J$2:$J$201,0))-INDEX(Matches!$H$2:$H$201,MATCH($A1109&amp;"-7",Matches!$J$2:$J$201,0)),3,2))))),""))</f>
        <v/>
      </c>
      <c r="AE1109" s="12" t="str">
        <f aca="false">IF(OR($B1109="",R1109="",S1109=""),"",IFERROR(IF(OR(INDEX(Matches!$I$2:$I$201,MATCH($A1109&amp;"-8",Matches!$J$2:$J$201,0))="Void",INDEX(Matches!$G$2:$G$201,MATCH($A1109&amp;"-8",Matches!$J$2:$J$201,0))="",INDEX(Matches!$H$2:$H$201,MATCH($A1109&amp;"-8",Matches!$J$2:$J$201,0))=""),"",IF(AND($C1109&lt;&gt;"",INDEX(Matches!$F$2:$F$201,MATCH($A1109&amp;"-8",Matches!$J$2:$J$201,0))&lt;&gt;"",$C1109&gt;=INDEX(Matches!$F$2:$F$201,MATCH($A1109&amp;"-8",Matches!$J$2:$J$201,0))),"",IF(AND(R1109=INDEX(Matches!$G$2:$G$201,MATCH($A1109&amp;"-8",Matches!$J$2:$J$201,0)),S1109=INDEX(Matches!$H$2:$H$201,MATCH($A1109&amp;"-8",Matches!$J$2:$J$201,0))),5,IF(SIGN(R1109-S1109)&lt;&gt;SIGN(INDEX(Matches!$G$2:$G$201,MATCH($A1109&amp;"-8",Matches!$J$2:$J$201,0))-INDEX(Matches!$H$2:$H$201,MATCH($A1109&amp;"-8",Matches!$J$2:$J$201,0))),0,IF(R1109-S1109=INDEX(Matches!$G$2:$G$201,MATCH($A1109&amp;"-8",Matches!$J$2:$J$201,0))-INDEX(Matches!$H$2:$H$201,MATCH($A1109&amp;"-8",Matches!$J$2:$J$201,0)),3,2))))),""))</f>
        <v/>
      </c>
      <c r="AF1109" s="12" t="str">
        <f aca="false">IF(OR($B1109="",T1109="",U1109=""),"",IFERROR(IF(OR(INDEX(Matches!$I$2:$I$201,MATCH($A1109&amp;"-9",Matches!$J$2:$J$201,0))="Void",INDEX(Matches!$G$2:$G$201,MATCH($A1109&amp;"-9",Matches!$J$2:$J$201,0))="",INDEX(Matches!$H$2:$H$201,MATCH($A1109&amp;"-9",Matches!$J$2:$J$201,0))=""),"",IF(AND($C1109&lt;&gt;"",INDEX(Matches!$F$2:$F$201,MATCH($A1109&amp;"-9",Matches!$J$2:$J$201,0))&lt;&gt;"",$C1109&gt;=INDEX(Matches!$F$2:$F$201,MATCH($A1109&amp;"-9",Matches!$J$2:$J$201,0))),"",IF(AND(T1109=INDEX(Matches!$G$2:$G$201,MATCH($A1109&amp;"-9",Matches!$J$2:$J$201,0)),U1109=INDEX(Matches!$H$2:$H$201,MATCH($A1109&amp;"-9",Matches!$J$2:$J$201,0))),5,IF(SIGN(T1109-U1109)&lt;&gt;SIGN(INDEX(Matches!$G$2:$G$201,MATCH($A1109&amp;"-9",Matches!$J$2:$J$201,0))-INDEX(Matches!$H$2:$H$201,MATCH($A1109&amp;"-9",Matches!$J$2:$J$201,0))),0,IF(T1109-U1109=INDEX(Matches!$G$2:$G$201,MATCH($A1109&amp;"-9",Matches!$J$2:$J$201,0))-INDEX(Matches!$H$2:$H$201,MATCH($A1109&amp;"-9",Matches!$J$2:$J$201,0)),3,2))))),""))</f>
        <v/>
      </c>
      <c r="AG1109" s="12" t="str">
        <f aca="false">IF(OR($B1109="",V1109="",W1109=""),"",IFERROR(IF(OR(INDEX(Matches!$I$2:$I$201,MATCH($A1109&amp;"-10",Matches!$J$2:$J$201,0))="Void",INDEX(Matches!$G$2:$G$201,MATCH($A1109&amp;"-10",Matches!$J$2:$J$201,0))="",INDEX(Matches!$H$2:$H$201,MATCH($A1109&amp;"-10",Matches!$J$2:$J$201,0))=""),"",IF(AND($C1109&lt;&gt;"",INDEX(Matches!$F$2:$F$201,MATCH($A1109&amp;"-10",Matches!$J$2:$J$201,0))&lt;&gt;"",$C1109&gt;=INDEX(Matches!$F$2:$F$201,MATCH($A1109&amp;"-10",Matches!$J$2:$J$201,0))),"",IF(AND(V1109=INDEX(Matches!$G$2:$G$201,MATCH($A1109&amp;"-10",Matches!$J$2:$J$201,0)),W1109=INDEX(Matches!$H$2:$H$201,MATCH($A1109&amp;"-10",Matches!$J$2:$J$201,0))),5,IF(SIGN(V1109-W1109)&lt;&gt;SIGN(INDEX(Matches!$G$2:$G$201,MATCH($A1109&amp;"-10",Matches!$J$2:$J$201,0))-INDEX(Matches!$H$2:$H$201,MATCH($A1109&amp;"-10",Matches!$J$2:$J$201,0))),0,IF(V1109-W1109=INDEX(Matches!$G$2:$G$201,MATCH($A1109&amp;"-10",Matches!$J$2:$J$201,0))-INDEX(Matches!$H$2:$H$201,MATCH($A1109&amp;"-10",Matches!$J$2:$J$201,0)),3,2))))),""))</f>
        <v/>
      </c>
      <c r="AH1109" s="13" t="str">
        <f aca="false">IF($B1109="","",SUM(X1109:AG1109))</f>
        <v/>
      </c>
      <c r="AI1109" s="12" t="str">
        <f aca="false">IF($B1109="","",COUNTIF(X1109:AG1109,5))</f>
        <v/>
      </c>
      <c r="AJ1109" s="12" t="str">
        <f aca="false">IF($B1109="","",COUNTIF(X1109:AG1109,"&gt;=2"))</f>
        <v/>
      </c>
      <c r="AK1109" s="12" t="str">
        <f aca="false">IF($B1109="","",COUNT(X1109:AG1109))</f>
        <v/>
      </c>
    </row>
    <row r="1110" customFormat="false" ht="15" hidden="false" customHeight="false" outlineLevel="0" collapsed="false">
      <c r="A1110" s="7"/>
      <c r="B1110" s="7"/>
      <c r="C1110" s="11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12" t="str">
        <f aca="false">IF(OR($B1110="",D1110="",E1110=""),"",IFERROR(IF(OR(INDEX(Matches!$I$2:$I$201,MATCH($A1110&amp;"-1",Matches!$J$2:$J$201,0))="Void",INDEX(Matches!$G$2:$G$201,MATCH($A1110&amp;"-1",Matches!$J$2:$J$201,0))="",INDEX(Matches!$H$2:$H$201,MATCH($A1110&amp;"-1",Matches!$J$2:$J$201,0))=""),"",IF(AND($C1110&lt;&gt;"",INDEX(Matches!$F$2:$F$201,MATCH($A1110&amp;"-1",Matches!$J$2:$J$201,0))&lt;&gt;"",$C1110&gt;=INDEX(Matches!$F$2:$F$201,MATCH($A1110&amp;"-1",Matches!$J$2:$J$201,0))),"",IF(AND(D1110=INDEX(Matches!$G$2:$G$201,MATCH($A1110&amp;"-1",Matches!$J$2:$J$201,0)),E1110=INDEX(Matches!$H$2:$H$201,MATCH($A1110&amp;"-1",Matches!$J$2:$J$201,0))),5,IF(SIGN(D1110-E1110)&lt;&gt;SIGN(INDEX(Matches!$G$2:$G$201,MATCH($A1110&amp;"-1",Matches!$J$2:$J$201,0))-INDEX(Matches!$H$2:$H$201,MATCH($A1110&amp;"-1",Matches!$J$2:$J$201,0))),0,IF(D1110-E1110=INDEX(Matches!$G$2:$G$201,MATCH($A1110&amp;"-1",Matches!$J$2:$J$201,0))-INDEX(Matches!$H$2:$H$201,MATCH($A1110&amp;"-1",Matches!$J$2:$J$201,0)),3,2))))),""))</f>
        <v/>
      </c>
      <c r="Y1110" s="12" t="str">
        <f aca="false">IF(OR($B1110="",F1110="",G1110=""),"",IFERROR(IF(OR(INDEX(Matches!$I$2:$I$201,MATCH($A1110&amp;"-2",Matches!$J$2:$J$201,0))="Void",INDEX(Matches!$G$2:$G$201,MATCH($A1110&amp;"-2",Matches!$J$2:$J$201,0))="",INDEX(Matches!$H$2:$H$201,MATCH($A1110&amp;"-2",Matches!$J$2:$J$201,0))=""),"",IF(AND($C1110&lt;&gt;"",INDEX(Matches!$F$2:$F$201,MATCH($A1110&amp;"-2",Matches!$J$2:$J$201,0))&lt;&gt;"",$C1110&gt;=INDEX(Matches!$F$2:$F$201,MATCH($A1110&amp;"-2",Matches!$J$2:$J$201,0))),"",IF(AND(F1110=INDEX(Matches!$G$2:$G$201,MATCH($A1110&amp;"-2",Matches!$J$2:$J$201,0)),G1110=INDEX(Matches!$H$2:$H$201,MATCH($A1110&amp;"-2",Matches!$J$2:$J$201,0))),5,IF(SIGN(F1110-G1110)&lt;&gt;SIGN(INDEX(Matches!$G$2:$G$201,MATCH($A1110&amp;"-2",Matches!$J$2:$J$201,0))-INDEX(Matches!$H$2:$H$201,MATCH($A1110&amp;"-2",Matches!$J$2:$J$201,0))),0,IF(F1110-G1110=INDEX(Matches!$G$2:$G$201,MATCH($A1110&amp;"-2",Matches!$J$2:$J$201,0))-INDEX(Matches!$H$2:$H$201,MATCH($A1110&amp;"-2",Matches!$J$2:$J$201,0)),3,2))))),""))</f>
        <v/>
      </c>
      <c r="Z1110" s="12" t="str">
        <f aca="false">IF(OR($B1110="",H1110="",I1110=""),"",IFERROR(IF(OR(INDEX(Matches!$I$2:$I$201,MATCH($A1110&amp;"-3",Matches!$J$2:$J$201,0))="Void",INDEX(Matches!$G$2:$G$201,MATCH($A1110&amp;"-3",Matches!$J$2:$J$201,0))="",INDEX(Matches!$H$2:$H$201,MATCH($A1110&amp;"-3",Matches!$J$2:$J$201,0))=""),"",IF(AND($C1110&lt;&gt;"",INDEX(Matches!$F$2:$F$201,MATCH($A1110&amp;"-3",Matches!$J$2:$J$201,0))&lt;&gt;"",$C1110&gt;=INDEX(Matches!$F$2:$F$201,MATCH($A1110&amp;"-3",Matches!$J$2:$J$201,0))),"",IF(AND(H1110=INDEX(Matches!$G$2:$G$201,MATCH($A1110&amp;"-3",Matches!$J$2:$J$201,0)),I1110=INDEX(Matches!$H$2:$H$201,MATCH($A1110&amp;"-3",Matches!$J$2:$J$201,0))),5,IF(SIGN(H1110-I1110)&lt;&gt;SIGN(INDEX(Matches!$G$2:$G$201,MATCH($A1110&amp;"-3",Matches!$J$2:$J$201,0))-INDEX(Matches!$H$2:$H$201,MATCH($A1110&amp;"-3",Matches!$J$2:$J$201,0))),0,IF(H1110-I1110=INDEX(Matches!$G$2:$G$201,MATCH($A1110&amp;"-3",Matches!$J$2:$J$201,0))-INDEX(Matches!$H$2:$H$201,MATCH($A1110&amp;"-3",Matches!$J$2:$J$201,0)),3,2))))),""))</f>
        <v/>
      </c>
      <c r="AA1110" s="12" t="str">
        <f aca="false">IF(OR($B1110="",J1110="",K1110=""),"",IFERROR(IF(OR(INDEX(Matches!$I$2:$I$201,MATCH($A1110&amp;"-4",Matches!$J$2:$J$201,0))="Void",INDEX(Matches!$G$2:$G$201,MATCH($A1110&amp;"-4",Matches!$J$2:$J$201,0))="",INDEX(Matches!$H$2:$H$201,MATCH($A1110&amp;"-4",Matches!$J$2:$J$201,0))=""),"",IF(AND($C1110&lt;&gt;"",INDEX(Matches!$F$2:$F$201,MATCH($A1110&amp;"-4",Matches!$J$2:$J$201,0))&lt;&gt;"",$C1110&gt;=INDEX(Matches!$F$2:$F$201,MATCH($A1110&amp;"-4",Matches!$J$2:$J$201,0))),"",IF(AND(J1110=INDEX(Matches!$G$2:$G$201,MATCH($A1110&amp;"-4",Matches!$J$2:$J$201,0)),K1110=INDEX(Matches!$H$2:$H$201,MATCH($A1110&amp;"-4",Matches!$J$2:$J$201,0))),5,IF(SIGN(J1110-K1110)&lt;&gt;SIGN(INDEX(Matches!$G$2:$G$201,MATCH($A1110&amp;"-4",Matches!$J$2:$J$201,0))-INDEX(Matches!$H$2:$H$201,MATCH($A1110&amp;"-4",Matches!$J$2:$J$201,0))),0,IF(J1110-K1110=INDEX(Matches!$G$2:$G$201,MATCH($A1110&amp;"-4",Matches!$J$2:$J$201,0))-INDEX(Matches!$H$2:$H$201,MATCH($A1110&amp;"-4",Matches!$J$2:$J$201,0)),3,2))))),""))</f>
        <v/>
      </c>
      <c r="AB1110" s="12" t="str">
        <f aca="false">IF(OR($B1110="",L1110="",M1110=""),"",IFERROR(IF(OR(INDEX(Matches!$I$2:$I$201,MATCH($A1110&amp;"-5",Matches!$J$2:$J$201,0))="Void",INDEX(Matches!$G$2:$G$201,MATCH($A1110&amp;"-5",Matches!$J$2:$J$201,0))="",INDEX(Matches!$H$2:$H$201,MATCH($A1110&amp;"-5",Matches!$J$2:$J$201,0))=""),"",IF(AND($C1110&lt;&gt;"",INDEX(Matches!$F$2:$F$201,MATCH($A1110&amp;"-5",Matches!$J$2:$J$201,0))&lt;&gt;"",$C1110&gt;=INDEX(Matches!$F$2:$F$201,MATCH($A1110&amp;"-5",Matches!$J$2:$J$201,0))),"",IF(AND(L1110=INDEX(Matches!$G$2:$G$201,MATCH($A1110&amp;"-5",Matches!$J$2:$J$201,0)),M1110=INDEX(Matches!$H$2:$H$201,MATCH($A1110&amp;"-5",Matches!$J$2:$J$201,0))),5,IF(SIGN(L1110-M1110)&lt;&gt;SIGN(INDEX(Matches!$G$2:$G$201,MATCH($A1110&amp;"-5",Matches!$J$2:$J$201,0))-INDEX(Matches!$H$2:$H$201,MATCH($A1110&amp;"-5",Matches!$J$2:$J$201,0))),0,IF(L1110-M1110=INDEX(Matches!$G$2:$G$201,MATCH($A1110&amp;"-5",Matches!$J$2:$J$201,0))-INDEX(Matches!$H$2:$H$201,MATCH($A1110&amp;"-5",Matches!$J$2:$J$201,0)),3,2))))),""))</f>
        <v/>
      </c>
      <c r="AC1110" s="12" t="str">
        <f aca="false">IF(OR($B1110="",N1110="",O1110=""),"",IFERROR(IF(OR(INDEX(Matches!$I$2:$I$201,MATCH($A1110&amp;"-6",Matches!$J$2:$J$201,0))="Void",INDEX(Matches!$G$2:$G$201,MATCH($A1110&amp;"-6",Matches!$J$2:$J$201,0))="",INDEX(Matches!$H$2:$H$201,MATCH($A1110&amp;"-6",Matches!$J$2:$J$201,0))=""),"",IF(AND($C1110&lt;&gt;"",INDEX(Matches!$F$2:$F$201,MATCH($A1110&amp;"-6",Matches!$J$2:$J$201,0))&lt;&gt;"",$C1110&gt;=INDEX(Matches!$F$2:$F$201,MATCH($A1110&amp;"-6",Matches!$J$2:$J$201,0))),"",IF(AND(N1110=INDEX(Matches!$G$2:$G$201,MATCH($A1110&amp;"-6",Matches!$J$2:$J$201,0)),O1110=INDEX(Matches!$H$2:$H$201,MATCH($A1110&amp;"-6",Matches!$J$2:$J$201,0))),5,IF(SIGN(N1110-O1110)&lt;&gt;SIGN(INDEX(Matches!$G$2:$G$201,MATCH($A1110&amp;"-6",Matches!$J$2:$J$201,0))-INDEX(Matches!$H$2:$H$201,MATCH($A1110&amp;"-6",Matches!$J$2:$J$201,0))),0,IF(N1110-O1110=INDEX(Matches!$G$2:$G$201,MATCH($A1110&amp;"-6",Matches!$J$2:$J$201,0))-INDEX(Matches!$H$2:$H$201,MATCH($A1110&amp;"-6",Matches!$J$2:$J$201,0)),3,2))))),""))</f>
        <v/>
      </c>
      <c r="AD1110" s="12" t="str">
        <f aca="false">IF(OR($B1110="",P1110="",Q1110=""),"",IFERROR(IF(OR(INDEX(Matches!$I$2:$I$201,MATCH($A1110&amp;"-7",Matches!$J$2:$J$201,0))="Void",INDEX(Matches!$G$2:$G$201,MATCH($A1110&amp;"-7",Matches!$J$2:$J$201,0))="",INDEX(Matches!$H$2:$H$201,MATCH($A1110&amp;"-7",Matches!$J$2:$J$201,0))=""),"",IF(AND($C1110&lt;&gt;"",INDEX(Matches!$F$2:$F$201,MATCH($A1110&amp;"-7",Matches!$J$2:$J$201,0))&lt;&gt;"",$C1110&gt;=INDEX(Matches!$F$2:$F$201,MATCH($A1110&amp;"-7",Matches!$J$2:$J$201,0))),"",IF(AND(P1110=INDEX(Matches!$G$2:$G$201,MATCH($A1110&amp;"-7",Matches!$J$2:$J$201,0)),Q1110=INDEX(Matches!$H$2:$H$201,MATCH($A1110&amp;"-7",Matches!$J$2:$J$201,0))),5,IF(SIGN(P1110-Q1110)&lt;&gt;SIGN(INDEX(Matches!$G$2:$G$201,MATCH($A1110&amp;"-7",Matches!$J$2:$J$201,0))-INDEX(Matches!$H$2:$H$201,MATCH($A1110&amp;"-7",Matches!$J$2:$J$201,0))),0,IF(P1110-Q1110=INDEX(Matches!$G$2:$G$201,MATCH($A1110&amp;"-7",Matches!$J$2:$J$201,0))-INDEX(Matches!$H$2:$H$201,MATCH($A1110&amp;"-7",Matches!$J$2:$J$201,0)),3,2))))),""))</f>
        <v/>
      </c>
      <c r="AE1110" s="12" t="str">
        <f aca="false">IF(OR($B1110="",R1110="",S1110=""),"",IFERROR(IF(OR(INDEX(Matches!$I$2:$I$201,MATCH($A1110&amp;"-8",Matches!$J$2:$J$201,0))="Void",INDEX(Matches!$G$2:$G$201,MATCH($A1110&amp;"-8",Matches!$J$2:$J$201,0))="",INDEX(Matches!$H$2:$H$201,MATCH($A1110&amp;"-8",Matches!$J$2:$J$201,0))=""),"",IF(AND($C1110&lt;&gt;"",INDEX(Matches!$F$2:$F$201,MATCH($A1110&amp;"-8",Matches!$J$2:$J$201,0))&lt;&gt;"",$C1110&gt;=INDEX(Matches!$F$2:$F$201,MATCH($A1110&amp;"-8",Matches!$J$2:$J$201,0))),"",IF(AND(R1110=INDEX(Matches!$G$2:$G$201,MATCH($A1110&amp;"-8",Matches!$J$2:$J$201,0)),S1110=INDEX(Matches!$H$2:$H$201,MATCH($A1110&amp;"-8",Matches!$J$2:$J$201,0))),5,IF(SIGN(R1110-S1110)&lt;&gt;SIGN(INDEX(Matches!$G$2:$G$201,MATCH($A1110&amp;"-8",Matches!$J$2:$J$201,0))-INDEX(Matches!$H$2:$H$201,MATCH($A1110&amp;"-8",Matches!$J$2:$J$201,0))),0,IF(R1110-S1110=INDEX(Matches!$G$2:$G$201,MATCH($A1110&amp;"-8",Matches!$J$2:$J$201,0))-INDEX(Matches!$H$2:$H$201,MATCH($A1110&amp;"-8",Matches!$J$2:$J$201,0)),3,2))))),""))</f>
        <v/>
      </c>
      <c r="AF1110" s="12" t="str">
        <f aca="false">IF(OR($B1110="",T1110="",U1110=""),"",IFERROR(IF(OR(INDEX(Matches!$I$2:$I$201,MATCH($A1110&amp;"-9",Matches!$J$2:$J$201,0))="Void",INDEX(Matches!$G$2:$G$201,MATCH($A1110&amp;"-9",Matches!$J$2:$J$201,0))="",INDEX(Matches!$H$2:$H$201,MATCH($A1110&amp;"-9",Matches!$J$2:$J$201,0))=""),"",IF(AND($C1110&lt;&gt;"",INDEX(Matches!$F$2:$F$201,MATCH($A1110&amp;"-9",Matches!$J$2:$J$201,0))&lt;&gt;"",$C1110&gt;=INDEX(Matches!$F$2:$F$201,MATCH($A1110&amp;"-9",Matches!$J$2:$J$201,0))),"",IF(AND(T1110=INDEX(Matches!$G$2:$G$201,MATCH($A1110&amp;"-9",Matches!$J$2:$J$201,0)),U1110=INDEX(Matches!$H$2:$H$201,MATCH($A1110&amp;"-9",Matches!$J$2:$J$201,0))),5,IF(SIGN(T1110-U1110)&lt;&gt;SIGN(INDEX(Matches!$G$2:$G$201,MATCH($A1110&amp;"-9",Matches!$J$2:$J$201,0))-INDEX(Matches!$H$2:$H$201,MATCH($A1110&amp;"-9",Matches!$J$2:$J$201,0))),0,IF(T1110-U1110=INDEX(Matches!$G$2:$G$201,MATCH($A1110&amp;"-9",Matches!$J$2:$J$201,0))-INDEX(Matches!$H$2:$H$201,MATCH($A1110&amp;"-9",Matches!$J$2:$J$201,0)),3,2))))),""))</f>
        <v/>
      </c>
      <c r="AG1110" s="12" t="str">
        <f aca="false">IF(OR($B1110="",V1110="",W1110=""),"",IFERROR(IF(OR(INDEX(Matches!$I$2:$I$201,MATCH($A1110&amp;"-10",Matches!$J$2:$J$201,0))="Void",INDEX(Matches!$G$2:$G$201,MATCH($A1110&amp;"-10",Matches!$J$2:$J$201,0))="",INDEX(Matches!$H$2:$H$201,MATCH($A1110&amp;"-10",Matches!$J$2:$J$201,0))=""),"",IF(AND($C1110&lt;&gt;"",INDEX(Matches!$F$2:$F$201,MATCH($A1110&amp;"-10",Matches!$J$2:$J$201,0))&lt;&gt;"",$C1110&gt;=INDEX(Matches!$F$2:$F$201,MATCH($A1110&amp;"-10",Matches!$J$2:$J$201,0))),"",IF(AND(V1110=INDEX(Matches!$G$2:$G$201,MATCH($A1110&amp;"-10",Matches!$J$2:$J$201,0)),W1110=INDEX(Matches!$H$2:$H$201,MATCH($A1110&amp;"-10",Matches!$J$2:$J$201,0))),5,IF(SIGN(V1110-W1110)&lt;&gt;SIGN(INDEX(Matches!$G$2:$G$201,MATCH($A1110&amp;"-10",Matches!$J$2:$J$201,0))-INDEX(Matches!$H$2:$H$201,MATCH($A1110&amp;"-10",Matches!$J$2:$J$201,0))),0,IF(V1110-W1110=INDEX(Matches!$G$2:$G$201,MATCH($A1110&amp;"-10",Matches!$J$2:$J$201,0))-INDEX(Matches!$H$2:$H$201,MATCH($A1110&amp;"-10",Matches!$J$2:$J$201,0)),3,2))))),""))</f>
        <v/>
      </c>
      <c r="AH1110" s="13" t="str">
        <f aca="false">IF($B1110="","",SUM(X1110:AG1110))</f>
        <v/>
      </c>
      <c r="AI1110" s="12" t="str">
        <f aca="false">IF($B1110="","",COUNTIF(X1110:AG1110,5))</f>
        <v/>
      </c>
      <c r="AJ1110" s="12" t="str">
        <f aca="false">IF($B1110="","",COUNTIF(X1110:AG1110,"&gt;=2"))</f>
        <v/>
      </c>
      <c r="AK1110" s="12" t="str">
        <f aca="false">IF($B1110="","",COUNT(X1110:AG1110))</f>
        <v/>
      </c>
    </row>
    <row r="1111" customFormat="false" ht="15" hidden="false" customHeight="false" outlineLevel="0" collapsed="false">
      <c r="A1111" s="7"/>
      <c r="B1111" s="7"/>
      <c r="C1111" s="11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12" t="str">
        <f aca="false">IF(OR($B1111="",D1111="",E1111=""),"",IFERROR(IF(OR(INDEX(Matches!$I$2:$I$201,MATCH($A1111&amp;"-1",Matches!$J$2:$J$201,0))="Void",INDEX(Matches!$G$2:$G$201,MATCH($A1111&amp;"-1",Matches!$J$2:$J$201,0))="",INDEX(Matches!$H$2:$H$201,MATCH($A1111&amp;"-1",Matches!$J$2:$J$201,0))=""),"",IF(AND($C1111&lt;&gt;"",INDEX(Matches!$F$2:$F$201,MATCH($A1111&amp;"-1",Matches!$J$2:$J$201,0))&lt;&gt;"",$C1111&gt;=INDEX(Matches!$F$2:$F$201,MATCH($A1111&amp;"-1",Matches!$J$2:$J$201,0))),"",IF(AND(D1111=INDEX(Matches!$G$2:$G$201,MATCH($A1111&amp;"-1",Matches!$J$2:$J$201,0)),E1111=INDEX(Matches!$H$2:$H$201,MATCH($A1111&amp;"-1",Matches!$J$2:$J$201,0))),5,IF(SIGN(D1111-E1111)&lt;&gt;SIGN(INDEX(Matches!$G$2:$G$201,MATCH($A1111&amp;"-1",Matches!$J$2:$J$201,0))-INDEX(Matches!$H$2:$H$201,MATCH($A1111&amp;"-1",Matches!$J$2:$J$201,0))),0,IF(D1111-E1111=INDEX(Matches!$G$2:$G$201,MATCH($A1111&amp;"-1",Matches!$J$2:$J$201,0))-INDEX(Matches!$H$2:$H$201,MATCH($A1111&amp;"-1",Matches!$J$2:$J$201,0)),3,2))))),""))</f>
        <v/>
      </c>
      <c r="Y1111" s="12" t="str">
        <f aca="false">IF(OR($B1111="",F1111="",G1111=""),"",IFERROR(IF(OR(INDEX(Matches!$I$2:$I$201,MATCH($A1111&amp;"-2",Matches!$J$2:$J$201,0))="Void",INDEX(Matches!$G$2:$G$201,MATCH($A1111&amp;"-2",Matches!$J$2:$J$201,0))="",INDEX(Matches!$H$2:$H$201,MATCH($A1111&amp;"-2",Matches!$J$2:$J$201,0))=""),"",IF(AND($C1111&lt;&gt;"",INDEX(Matches!$F$2:$F$201,MATCH($A1111&amp;"-2",Matches!$J$2:$J$201,0))&lt;&gt;"",$C1111&gt;=INDEX(Matches!$F$2:$F$201,MATCH($A1111&amp;"-2",Matches!$J$2:$J$201,0))),"",IF(AND(F1111=INDEX(Matches!$G$2:$G$201,MATCH($A1111&amp;"-2",Matches!$J$2:$J$201,0)),G1111=INDEX(Matches!$H$2:$H$201,MATCH($A1111&amp;"-2",Matches!$J$2:$J$201,0))),5,IF(SIGN(F1111-G1111)&lt;&gt;SIGN(INDEX(Matches!$G$2:$G$201,MATCH($A1111&amp;"-2",Matches!$J$2:$J$201,0))-INDEX(Matches!$H$2:$H$201,MATCH($A1111&amp;"-2",Matches!$J$2:$J$201,0))),0,IF(F1111-G1111=INDEX(Matches!$G$2:$G$201,MATCH($A1111&amp;"-2",Matches!$J$2:$J$201,0))-INDEX(Matches!$H$2:$H$201,MATCH($A1111&amp;"-2",Matches!$J$2:$J$201,0)),3,2))))),""))</f>
        <v/>
      </c>
      <c r="Z1111" s="12" t="str">
        <f aca="false">IF(OR($B1111="",H1111="",I1111=""),"",IFERROR(IF(OR(INDEX(Matches!$I$2:$I$201,MATCH($A1111&amp;"-3",Matches!$J$2:$J$201,0))="Void",INDEX(Matches!$G$2:$G$201,MATCH($A1111&amp;"-3",Matches!$J$2:$J$201,0))="",INDEX(Matches!$H$2:$H$201,MATCH($A1111&amp;"-3",Matches!$J$2:$J$201,0))=""),"",IF(AND($C1111&lt;&gt;"",INDEX(Matches!$F$2:$F$201,MATCH($A1111&amp;"-3",Matches!$J$2:$J$201,0))&lt;&gt;"",$C1111&gt;=INDEX(Matches!$F$2:$F$201,MATCH($A1111&amp;"-3",Matches!$J$2:$J$201,0))),"",IF(AND(H1111=INDEX(Matches!$G$2:$G$201,MATCH($A1111&amp;"-3",Matches!$J$2:$J$201,0)),I1111=INDEX(Matches!$H$2:$H$201,MATCH($A1111&amp;"-3",Matches!$J$2:$J$201,0))),5,IF(SIGN(H1111-I1111)&lt;&gt;SIGN(INDEX(Matches!$G$2:$G$201,MATCH($A1111&amp;"-3",Matches!$J$2:$J$201,0))-INDEX(Matches!$H$2:$H$201,MATCH($A1111&amp;"-3",Matches!$J$2:$J$201,0))),0,IF(H1111-I1111=INDEX(Matches!$G$2:$G$201,MATCH($A1111&amp;"-3",Matches!$J$2:$J$201,0))-INDEX(Matches!$H$2:$H$201,MATCH($A1111&amp;"-3",Matches!$J$2:$J$201,0)),3,2))))),""))</f>
        <v/>
      </c>
      <c r="AA1111" s="12" t="str">
        <f aca="false">IF(OR($B1111="",J1111="",K1111=""),"",IFERROR(IF(OR(INDEX(Matches!$I$2:$I$201,MATCH($A1111&amp;"-4",Matches!$J$2:$J$201,0))="Void",INDEX(Matches!$G$2:$G$201,MATCH($A1111&amp;"-4",Matches!$J$2:$J$201,0))="",INDEX(Matches!$H$2:$H$201,MATCH($A1111&amp;"-4",Matches!$J$2:$J$201,0))=""),"",IF(AND($C1111&lt;&gt;"",INDEX(Matches!$F$2:$F$201,MATCH($A1111&amp;"-4",Matches!$J$2:$J$201,0))&lt;&gt;"",$C1111&gt;=INDEX(Matches!$F$2:$F$201,MATCH($A1111&amp;"-4",Matches!$J$2:$J$201,0))),"",IF(AND(J1111=INDEX(Matches!$G$2:$G$201,MATCH($A1111&amp;"-4",Matches!$J$2:$J$201,0)),K1111=INDEX(Matches!$H$2:$H$201,MATCH($A1111&amp;"-4",Matches!$J$2:$J$201,0))),5,IF(SIGN(J1111-K1111)&lt;&gt;SIGN(INDEX(Matches!$G$2:$G$201,MATCH($A1111&amp;"-4",Matches!$J$2:$J$201,0))-INDEX(Matches!$H$2:$H$201,MATCH($A1111&amp;"-4",Matches!$J$2:$J$201,0))),0,IF(J1111-K1111=INDEX(Matches!$G$2:$G$201,MATCH($A1111&amp;"-4",Matches!$J$2:$J$201,0))-INDEX(Matches!$H$2:$H$201,MATCH($A1111&amp;"-4",Matches!$J$2:$J$201,0)),3,2))))),""))</f>
        <v/>
      </c>
      <c r="AB1111" s="12" t="str">
        <f aca="false">IF(OR($B1111="",L1111="",M1111=""),"",IFERROR(IF(OR(INDEX(Matches!$I$2:$I$201,MATCH($A1111&amp;"-5",Matches!$J$2:$J$201,0))="Void",INDEX(Matches!$G$2:$G$201,MATCH($A1111&amp;"-5",Matches!$J$2:$J$201,0))="",INDEX(Matches!$H$2:$H$201,MATCH($A1111&amp;"-5",Matches!$J$2:$J$201,0))=""),"",IF(AND($C1111&lt;&gt;"",INDEX(Matches!$F$2:$F$201,MATCH($A1111&amp;"-5",Matches!$J$2:$J$201,0))&lt;&gt;"",$C1111&gt;=INDEX(Matches!$F$2:$F$201,MATCH($A1111&amp;"-5",Matches!$J$2:$J$201,0))),"",IF(AND(L1111=INDEX(Matches!$G$2:$G$201,MATCH($A1111&amp;"-5",Matches!$J$2:$J$201,0)),M1111=INDEX(Matches!$H$2:$H$201,MATCH($A1111&amp;"-5",Matches!$J$2:$J$201,0))),5,IF(SIGN(L1111-M1111)&lt;&gt;SIGN(INDEX(Matches!$G$2:$G$201,MATCH($A1111&amp;"-5",Matches!$J$2:$J$201,0))-INDEX(Matches!$H$2:$H$201,MATCH($A1111&amp;"-5",Matches!$J$2:$J$201,0))),0,IF(L1111-M1111=INDEX(Matches!$G$2:$G$201,MATCH($A1111&amp;"-5",Matches!$J$2:$J$201,0))-INDEX(Matches!$H$2:$H$201,MATCH($A1111&amp;"-5",Matches!$J$2:$J$201,0)),3,2))))),""))</f>
        <v/>
      </c>
      <c r="AC1111" s="12" t="str">
        <f aca="false">IF(OR($B1111="",N1111="",O1111=""),"",IFERROR(IF(OR(INDEX(Matches!$I$2:$I$201,MATCH($A1111&amp;"-6",Matches!$J$2:$J$201,0))="Void",INDEX(Matches!$G$2:$G$201,MATCH($A1111&amp;"-6",Matches!$J$2:$J$201,0))="",INDEX(Matches!$H$2:$H$201,MATCH($A1111&amp;"-6",Matches!$J$2:$J$201,0))=""),"",IF(AND($C1111&lt;&gt;"",INDEX(Matches!$F$2:$F$201,MATCH($A1111&amp;"-6",Matches!$J$2:$J$201,0))&lt;&gt;"",$C1111&gt;=INDEX(Matches!$F$2:$F$201,MATCH($A1111&amp;"-6",Matches!$J$2:$J$201,0))),"",IF(AND(N1111=INDEX(Matches!$G$2:$G$201,MATCH($A1111&amp;"-6",Matches!$J$2:$J$201,0)),O1111=INDEX(Matches!$H$2:$H$201,MATCH($A1111&amp;"-6",Matches!$J$2:$J$201,0))),5,IF(SIGN(N1111-O1111)&lt;&gt;SIGN(INDEX(Matches!$G$2:$G$201,MATCH($A1111&amp;"-6",Matches!$J$2:$J$201,0))-INDEX(Matches!$H$2:$H$201,MATCH($A1111&amp;"-6",Matches!$J$2:$J$201,0))),0,IF(N1111-O1111=INDEX(Matches!$G$2:$G$201,MATCH($A1111&amp;"-6",Matches!$J$2:$J$201,0))-INDEX(Matches!$H$2:$H$201,MATCH($A1111&amp;"-6",Matches!$J$2:$J$201,0)),3,2))))),""))</f>
        <v/>
      </c>
      <c r="AD1111" s="12" t="str">
        <f aca="false">IF(OR($B1111="",P1111="",Q1111=""),"",IFERROR(IF(OR(INDEX(Matches!$I$2:$I$201,MATCH($A1111&amp;"-7",Matches!$J$2:$J$201,0))="Void",INDEX(Matches!$G$2:$G$201,MATCH($A1111&amp;"-7",Matches!$J$2:$J$201,0))="",INDEX(Matches!$H$2:$H$201,MATCH($A1111&amp;"-7",Matches!$J$2:$J$201,0))=""),"",IF(AND($C1111&lt;&gt;"",INDEX(Matches!$F$2:$F$201,MATCH($A1111&amp;"-7",Matches!$J$2:$J$201,0))&lt;&gt;"",$C1111&gt;=INDEX(Matches!$F$2:$F$201,MATCH($A1111&amp;"-7",Matches!$J$2:$J$201,0))),"",IF(AND(P1111=INDEX(Matches!$G$2:$G$201,MATCH($A1111&amp;"-7",Matches!$J$2:$J$201,0)),Q1111=INDEX(Matches!$H$2:$H$201,MATCH($A1111&amp;"-7",Matches!$J$2:$J$201,0))),5,IF(SIGN(P1111-Q1111)&lt;&gt;SIGN(INDEX(Matches!$G$2:$G$201,MATCH($A1111&amp;"-7",Matches!$J$2:$J$201,0))-INDEX(Matches!$H$2:$H$201,MATCH($A1111&amp;"-7",Matches!$J$2:$J$201,0))),0,IF(P1111-Q1111=INDEX(Matches!$G$2:$G$201,MATCH($A1111&amp;"-7",Matches!$J$2:$J$201,0))-INDEX(Matches!$H$2:$H$201,MATCH($A1111&amp;"-7",Matches!$J$2:$J$201,0)),3,2))))),""))</f>
        <v/>
      </c>
      <c r="AE1111" s="12" t="str">
        <f aca="false">IF(OR($B1111="",R1111="",S1111=""),"",IFERROR(IF(OR(INDEX(Matches!$I$2:$I$201,MATCH($A1111&amp;"-8",Matches!$J$2:$J$201,0))="Void",INDEX(Matches!$G$2:$G$201,MATCH($A1111&amp;"-8",Matches!$J$2:$J$201,0))="",INDEX(Matches!$H$2:$H$201,MATCH($A1111&amp;"-8",Matches!$J$2:$J$201,0))=""),"",IF(AND($C1111&lt;&gt;"",INDEX(Matches!$F$2:$F$201,MATCH($A1111&amp;"-8",Matches!$J$2:$J$201,0))&lt;&gt;"",$C1111&gt;=INDEX(Matches!$F$2:$F$201,MATCH($A1111&amp;"-8",Matches!$J$2:$J$201,0))),"",IF(AND(R1111=INDEX(Matches!$G$2:$G$201,MATCH($A1111&amp;"-8",Matches!$J$2:$J$201,0)),S1111=INDEX(Matches!$H$2:$H$201,MATCH($A1111&amp;"-8",Matches!$J$2:$J$201,0))),5,IF(SIGN(R1111-S1111)&lt;&gt;SIGN(INDEX(Matches!$G$2:$G$201,MATCH($A1111&amp;"-8",Matches!$J$2:$J$201,0))-INDEX(Matches!$H$2:$H$201,MATCH($A1111&amp;"-8",Matches!$J$2:$J$201,0))),0,IF(R1111-S1111=INDEX(Matches!$G$2:$G$201,MATCH($A1111&amp;"-8",Matches!$J$2:$J$201,0))-INDEX(Matches!$H$2:$H$201,MATCH($A1111&amp;"-8",Matches!$J$2:$J$201,0)),3,2))))),""))</f>
        <v/>
      </c>
      <c r="AF1111" s="12" t="str">
        <f aca="false">IF(OR($B1111="",T1111="",U1111=""),"",IFERROR(IF(OR(INDEX(Matches!$I$2:$I$201,MATCH($A1111&amp;"-9",Matches!$J$2:$J$201,0))="Void",INDEX(Matches!$G$2:$G$201,MATCH($A1111&amp;"-9",Matches!$J$2:$J$201,0))="",INDEX(Matches!$H$2:$H$201,MATCH($A1111&amp;"-9",Matches!$J$2:$J$201,0))=""),"",IF(AND($C1111&lt;&gt;"",INDEX(Matches!$F$2:$F$201,MATCH($A1111&amp;"-9",Matches!$J$2:$J$201,0))&lt;&gt;"",$C1111&gt;=INDEX(Matches!$F$2:$F$201,MATCH($A1111&amp;"-9",Matches!$J$2:$J$201,0))),"",IF(AND(T1111=INDEX(Matches!$G$2:$G$201,MATCH($A1111&amp;"-9",Matches!$J$2:$J$201,0)),U1111=INDEX(Matches!$H$2:$H$201,MATCH($A1111&amp;"-9",Matches!$J$2:$J$201,0))),5,IF(SIGN(T1111-U1111)&lt;&gt;SIGN(INDEX(Matches!$G$2:$G$201,MATCH($A1111&amp;"-9",Matches!$J$2:$J$201,0))-INDEX(Matches!$H$2:$H$201,MATCH($A1111&amp;"-9",Matches!$J$2:$J$201,0))),0,IF(T1111-U1111=INDEX(Matches!$G$2:$G$201,MATCH($A1111&amp;"-9",Matches!$J$2:$J$201,0))-INDEX(Matches!$H$2:$H$201,MATCH($A1111&amp;"-9",Matches!$J$2:$J$201,0)),3,2))))),""))</f>
        <v/>
      </c>
      <c r="AG1111" s="12" t="str">
        <f aca="false">IF(OR($B1111="",V1111="",W1111=""),"",IFERROR(IF(OR(INDEX(Matches!$I$2:$I$201,MATCH($A1111&amp;"-10",Matches!$J$2:$J$201,0))="Void",INDEX(Matches!$G$2:$G$201,MATCH($A1111&amp;"-10",Matches!$J$2:$J$201,0))="",INDEX(Matches!$H$2:$H$201,MATCH($A1111&amp;"-10",Matches!$J$2:$J$201,0))=""),"",IF(AND($C1111&lt;&gt;"",INDEX(Matches!$F$2:$F$201,MATCH($A1111&amp;"-10",Matches!$J$2:$J$201,0))&lt;&gt;"",$C1111&gt;=INDEX(Matches!$F$2:$F$201,MATCH($A1111&amp;"-10",Matches!$J$2:$J$201,0))),"",IF(AND(V1111=INDEX(Matches!$G$2:$G$201,MATCH($A1111&amp;"-10",Matches!$J$2:$J$201,0)),W1111=INDEX(Matches!$H$2:$H$201,MATCH($A1111&amp;"-10",Matches!$J$2:$J$201,0))),5,IF(SIGN(V1111-W1111)&lt;&gt;SIGN(INDEX(Matches!$G$2:$G$201,MATCH($A1111&amp;"-10",Matches!$J$2:$J$201,0))-INDEX(Matches!$H$2:$H$201,MATCH($A1111&amp;"-10",Matches!$J$2:$J$201,0))),0,IF(V1111-W1111=INDEX(Matches!$G$2:$G$201,MATCH($A1111&amp;"-10",Matches!$J$2:$J$201,0))-INDEX(Matches!$H$2:$H$201,MATCH($A1111&amp;"-10",Matches!$J$2:$J$201,0)),3,2))))),""))</f>
        <v/>
      </c>
      <c r="AH1111" s="13" t="str">
        <f aca="false">IF($B1111="","",SUM(X1111:AG1111))</f>
        <v/>
      </c>
      <c r="AI1111" s="12" t="str">
        <f aca="false">IF($B1111="","",COUNTIF(X1111:AG1111,5))</f>
        <v/>
      </c>
      <c r="AJ1111" s="12" t="str">
        <f aca="false">IF($B1111="","",COUNTIF(X1111:AG1111,"&gt;=2"))</f>
        <v/>
      </c>
      <c r="AK1111" s="12" t="str">
        <f aca="false">IF($B1111="","",COUNT(X1111:AG1111))</f>
        <v/>
      </c>
    </row>
    <row r="1112" customFormat="false" ht="15" hidden="false" customHeight="false" outlineLevel="0" collapsed="false">
      <c r="A1112" s="7"/>
      <c r="B1112" s="7"/>
      <c r="C1112" s="11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12" t="str">
        <f aca="false">IF(OR($B1112="",D1112="",E1112=""),"",IFERROR(IF(OR(INDEX(Matches!$I$2:$I$201,MATCH($A1112&amp;"-1",Matches!$J$2:$J$201,0))="Void",INDEX(Matches!$G$2:$G$201,MATCH($A1112&amp;"-1",Matches!$J$2:$J$201,0))="",INDEX(Matches!$H$2:$H$201,MATCH($A1112&amp;"-1",Matches!$J$2:$J$201,0))=""),"",IF(AND($C1112&lt;&gt;"",INDEX(Matches!$F$2:$F$201,MATCH($A1112&amp;"-1",Matches!$J$2:$J$201,0))&lt;&gt;"",$C1112&gt;=INDEX(Matches!$F$2:$F$201,MATCH($A1112&amp;"-1",Matches!$J$2:$J$201,0))),"",IF(AND(D1112=INDEX(Matches!$G$2:$G$201,MATCH($A1112&amp;"-1",Matches!$J$2:$J$201,0)),E1112=INDEX(Matches!$H$2:$H$201,MATCH($A1112&amp;"-1",Matches!$J$2:$J$201,0))),5,IF(SIGN(D1112-E1112)&lt;&gt;SIGN(INDEX(Matches!$G$2:$G$201,MATCH($A1112&amp;"-1",Matches!$J$2:$J$201,0))-INDEX(Matches!$H$2:$H$201,MATCH($A1112&amp;"-1",Matches!$J$2:$J$201,0))),0,IF(D1112-E1112=INDEX(Matches!$G$2:$G$201,MATCH($A1112&amp;"-1",Matches!$J$2:$J$201,0))-INDEX(Matches!$H$2:$H$201,MATCH($A1112&amp;"-1",Matches!$J$2:$J$201,0)),3,2))))),""))</f>
        <v/>
      </c>
      <c r="Y1112" s="12" t="str">
        <f aca="false">IF(OR($B1112="",F1112="",G1112=""),"",IFERROR(IF(OR(INDEX(Matches!$I$2:$I$201,MATCH($A1112&amp;"-2",Matches!$J$2:$J$201,0))="Void",INDEX(Matches!$G$2:$G$201,MATCH($A1112&amp;"-2",Matches!$J$2:$J$201,0))="",INDEX(Matches!$H$2:$H$201,MATCH($A1112&amp;"-2",Matches!$J$2:$J$201,0))=""),"",IF(AND($C1112&lt;&gt;"",INDEX(Matches!$F$2:$F$201,MATCH($A1112&amp;"-2",Matches!$J$2:$J$201,0))&lt;&gt;"",$C1112&gt;=INDEX(Matches!$F$2:$F$201,MATCH($A1112&amp;"-2",Matches!$J$2:$J$201,0))),"",IF(AND(F1112=INDEX(Matches!$G$2:$G$201,MATCH($A1112&amp;"-2",Matches!$J$2:$J$201,0)),G1112=INDEX(Matches!$H$2:$H$201,MATCH($A1112&amp;"-2",Matches!$J$2:$J$201,0))),5,IF(SIGN(F1112-G1112)&lt;&gt;SIGN(INDEX(Matches!$G$2:$G$201,MATCH($A1112&amp;"-2",Matches!$J$2:$J$201,0))-INDEX(Matches!$H$2:$H$201,MATCH($A1112&amp;"-2",Matches!$J$2:$J$201,0))),0,IF(F1112-G1112=INDEX(Matches!$G$2:$G$201,MATCH($A1112&amp;"-2",Matches!$J$2:$J$201,0))-INDEX(Matches!$H$2:$H$201,MATCH($A1112&amp;"-2",Matches!$J$2:$J$201,0)),3,2))))),""))</f>
        <v/>
      </c>
      <c r="Z1112" s="12" t="str">
        <f aca="false">IF(OR($B1112="",H1112="",I1112=""),"",IFERROR(IF(OR(INDEX(Matches!$I$2:$I$201,MATCH($A1112&amp;"-3",Matches!$J$2:$J$201,0))="Void",INDEX(Matches!$G$2:$G$201,MATCH($A1112&amp;"-3",Matches!$J$2:$J$201,0))="",INDEX(Matches!$H$2:$H$201,MATCH($A1112&amp;"-3",Matches!$J$2:$J$201,0))=""),"",IF(AND($C1112&lt;&gt;"",INDEX(Matches!$F$2:$F$201,MATCH($A1112&amp;"-3",Matches!$J$2:$J$201,0))&lt;&gt;"",$C1112&gt;=INDEX(Matches!$F$2:$F$201,MATCH($A1112&amp;"-3",Matches!$J$2:$J$201,0))),"",IF(AND(H1112=INDEX(Matches!$G$2:$G$201,MATCH($A1112&amp;"-3",Matches!$J$2:$J$201,0)),I1112=INDEX(Matches!$H$2:$H$201,MATCH($A1112&amp;"-3",Matches!$J$2:$J$201,0))),5,IF(SIGN(H1112-I1112)&lt;&gt;SIGN(INDEX(Matches!$G$2:$G$201,MATCH($A1112&amp;"-3",Matches!$J$2:$J$201,0))-INDEX(Matches!$H$2:$H$201,MATCH($A1112&amp;"-3",Matches!$J$2:$J$201,0))),0,IF(H1112-I1112=INDEX(Matches!$G$2:$G$201,MATCH($A1112&amp;"-3",Matches!$J$2:$J$201,0))-INDEX(Matches!$H$2:$H$201,MATCH($A1112&amp;"-3",Matches!$J$2:$J$201,0)),3,2))))),""))</f>
        <v/>
      </c>
      <c r="AA1112" s="12" t="str">
        <f aca="false">IF(OR($B1112="",J1112="",K1112=""),"",IFERROR(IF(OR(INDEX(Matches!$I$2:$I$201,MATCH($A1112&amp;"-4",Matches!$J$2:$J$201,0))="Void",INDEX(Matches!$G$2:$G$201,MATCH($A1112&amp;"-4",Matches!$J$2:$J$201,0))="",INDEX(Matches!$H$2:$H$201,MATCH($A1112&amp;"-4",Matches!$J$2:$J$201,0))=""),"",IF(AND($C1112&lt;&gt;"",INDEX(Matches!$F$2:$F$201,MATCH($A1112&amp;"-4",Matches!$J$2:$J$201,0))&lt;&gt;"",$C1112&gt;=INDEX(Matches!$F$2:$F$201,MATCH($A1112&amp;"-4",Matches!$J$2:$J$201,0))),"",IF(AND(J1112=INDEX(Matches!$G$2:$G$201,MATCH($A1112&amp;"-4",Matches!$J$2:$J$201,0)),K1112=INDEX(Matches!$H$2:$H$201,MATCH($A1112&amp;"-4",Matches!$J$2:$J$201,0))),5,IF(SIGN(J1112-K1112)&lt;&gt;SIGN(INDEX(Matches!$G$2:$G$201,MATCH($A1112&amp;"-4",Matches!$J$2:$J$201,0))-INDEX(Matches!$H$2:$H$201,MATCH($A1112&amp;"-4",Matches!$J$2:$J$201,0))),0,IF(J1112-K1112=INDEX(Matches!$G$2:$G$201,MATCH($A1112&amp;"-4",Matches!$J$2:$J$201,0))-INDEX(Matches!$H$2:$H$201,MATCH($A1112&amp;"-4",Matches!$J$2:$J$201,0)),3,2))))),""))</f>
        <v/>
      </c>
      <c r="AB1112" s="12" t="str">
        <f aca="false">IF(OR($B1112="",L1112="",M1112=""),"",IFERROR(IF(OR(INDEX(Matches!$I$2:$I$201,MATCH($A1112&amp;"-5",Matches!$J$2:$J$201,0))="Void",INDEX(Matches!$G$2:$G$201,MATCH($A1112&amp;"-5",Matches!$J$2:$J$201,0))="",INDEX(Matches!$H$2:$H$201,MATCH($A1112&amp;"-5",Matches!$J$2:$J$201,0))=""),"",IF(AND($C1112&lt;&gt;"",INDEX(Matches!$F$2:$F$201,MATCH($A1112&amp;"-5",Matches!$J$2:$J$201,0))&lt;&gt;"",$C1112&gt;=INDEX(Matches!$F$2:$F$201,MATCH($A1112&amp;"-5",Matches!$J$2:$J$201,0))),"",IF(AND(L1112=INDEX(Matches!$G$2:$G$201,MATCH($A1112&amp;"-5",Matches!$J$2:$J$201,0)),M1112=INDEX(Matches!$H$2:$H$201,MATCH($A1112&amp;"-5",Matches!$J$2:$J$201,0))),5,IF(SIGN(L1112-M1112)&lt;&gt;SIGN(INDEX(Matches!$G$2:$G$201,MATCH($A1112&amp;"-5",Matches!$J$2:$J$201,0))-INDEX(Matches!$H$2:$H$201,MATCH($A1112&amp;"-5",Matches!$J$2:$J$201,0))),0,IF(L1112-M1112=INDEX(Matches!$G$2:$G$201,MATCH($A1112&amp;"-5",Matches!$J$2:$J$201,0))-INDEX(Matches!$H$2:$H$201,MATCH($A1112&amp;"-5",Matches!$J$2:$J$201,0)),3,2))))),""))</f>
        <v/>
      </c>
      <c r="AC1112" s="12" t="str">
        <f aca="false">IF(OR($B1112="",N1112="",O1112=""),"",IFERROR(IF(OR(INDEX(Matches!$I$2:$I$201,MATCH($A1112&amp;"-6",Matches!$J$2:$J$201,0))="Void",INDEX(Matches!$G$2:$G$201,MATCH($A1112&amp;"-6",Matches!$J$2:$J$201,0))="",INDEX(Matches!$H$2:$H$201,MATCH($A1112&amp;"-6",Matches!$J$2:$J$201,0))=""),"",IF(AND($C1112&lt;&gt;"",INDEX(Matches!$F$2:$F$201,MATCH($A1112&amp;"-6",Matches!$J$2:$J$201,0))&lt;&gt;"",$C1112&gt;=INDEX(Matches!$F$2:$F$201,MATCH($A1112&amp;"-6",Matches!$J$2:$J$201,0))),"",IF(AND(N1112=INDEX(Matches!$G$2:$G$201,MATCH($A1112&amp;"-6",Matches!$J$2:$J$201,0)),O1112=INDEX(Matches!$H$2:$H$201,MATCH($A1112&amp;"-6",Matches!$J$2:$J$201,0))),5,IF(SIGN(N1112-O1112)&lt;&gt;SIGN(INDEX(Matches!$G$2:$G$201,MATCH($A1112&amp;"-6",Matches!$J$2:$J$201,0))-INDEX(Matches!$H$2:$H$201,MATCH($A1112&amp;"-6",Matches!$J$2:$J$201,0))),0,IF(N1112-O1112=INDEX(Matches!$G$2:$G$201,MATCH($A1112&amp;"-6",Matches!$J$2:$J$201,0))-INDEX(Matches!$H$2:$H$201,MATCH($A1112&amp;"-6",Matches!$J$2:$J$201,0)),3,2))))),""))</f>
        <v/>
      </c>
      <c r="AD1112" s="12" t="str">
        <f aca="false">IF(OR($B1112="",P1112="",Q1112=""),"",IFERROR(IF(OR(INDEX(Matches!$I$2:$I$201,MATCH($A1112&amp;"-7",Matches!$J$2:$J$201,0))="Void",INDEX(Matches!$G$2:$G$201,MATCH($A1112&amp;"-7",Matches!$J$2:$J$201,0))="",INDEX(Matches!$H$2:$H$201,MATCH($A1112&amp;"-7",Matches!$J$2:$J$201,0))=""),"",IF(AND($C1112&lt;&gt;"",INDEX(Matches!$F$2:$F$201,MATCH($A1112&amp;"-7",Matches!$J$2:$J$201,0))&lt;&gt;"",$C1112&gt;=INDEX(Matches!$F$2:$F$201,MATCH($A1112&amp;"-7",Matches!$J$2:$J$201,0))),"",IF(AND(P1112=INDEX(Matches!$G$2:$G$201,MATCH($A1112&amp;"-7",Matches!$J$2:$J$201,0)),Q1112=INDEX(Matches!$H$2:$H$201,MATCH($A1112&amp;"-7",Matches!$J$2:$J$201,0))),5,IF(SIGN(P1112-Q1112)&lt;&gt;SIGN(INDEX(Matches!$G$2:$G$201,MATCH($A1112&amp;"-7",Matches!$J$2:$J$201,0))-INDEX(Matches!$H$2:$H$201,MATCH($A1112&amp;"-7",Matches!$J$2:$J$201,0))),0,IF(P1112-Q1112=INDEX(Matches!$G$2:$G$201,MATCH($A1112&amp;"-7",Matches!$J$2:$J$201,0))-INDEX(Matches!$H$2:$H$201,MATCH($A1112&amp;"-7",Matches!$J$2:$J$201,0)),3,2))))),""))</f>
        <v/>
      </c>
      <c r="AE1112" s="12" t="str">
        <f aca="false">IF(OR($B1112="",R1112="",S1112=""),"",IFERROR(IF(OR(INDEX(Matches!$I$2:$I$201,MATCH($A1112&amp;"-8",Matches!$J$2:$J$201,0))="Void",INDEX(Matches!$G$2:$G$201,MATCH($A1112&amp;"-8",Matches!$J$2:$J$201,0))="",INDEX(Matches!$H$2:$H$201,MATCH($A1112&amp;"-8",Matches!$J$2:$J$201,0))=""),"",IF(AND($C1112&lt;&gt;"",INDEX(Matches!$F$2:$F$201,MATCH($A1112&amp;"-8",Matches!$J$2:$J$201,0))&lt;&gt;"",$C1112&gt;=INDEX(Matches!$F$2:$F$201,MATCH($A1112&amp;"-8",Matches!$J$2:$J$201,0))),"",IF(AND(R1112=INDEX(Matches!$G$2:$G$201,MATCH($A1112&amp;"-8",Matches!$J$2:$J$201,0)),S1112=INDEX(Matches!$H$2:$H$201,MATCH($A1112&amp;"-8",Matches!$J$2:$J$201,0))),5,IF(SIGN(R1112-S1112)&lt;&gt;SIGN(INDEX(Matches!$G$2:$G$201,MATCH($A1112&amp;"-8",Matches!$J$2:$J$201,0))-INDEX(Matches!$H$2:$H$201,MATCH($A1112&amp;"-8",Matches!$J$2:$J$201,0))),0,IF(R1112-S1112=INDEX(Matches!$G$2:$G$201,MATCH($A1112&amp;"-8",Matches!$J$2:$J$201,0))-INDEX(Matches!$H$2:$H$201,MATCH($A1112&amp;"-8",Matches!$J$2:$J$201,0)),3,2))))),""))</f>
        <v/>
      </c>
      <c r="AF1112" s="12" t="str">
        <f aca="false">IF(OR($B1112="",T1112="",U1112=""),"",IFERROR(IF(OR(INDEX(Matches!$I$2:$I$201,MATCH($A1112&amp;"-9",Matches!$J$2:$J$201,0))="Void",INDEX(Matches!$G$2:$G$201,MATCH($A1112&amp;"-9",Matches!$J$2:$J$201,0))="",INDEX(Matches!$H$2:$H$201,MATCH($A1112&amp;"-9",Matches!$J$2:$J$201,0))=""),"",IF(AND($C1112&lt;&gt;"",INDEX(Matches!$F$2:$F$201,MATCH($A1112&amp;"-9",Matches!$J$2:$J$201,0))&lt;&gt;"",$C1112&gt;=INDEX(Matches!$F$2:$F$201,MATCH($A1112&amp;"-9",Matches!$J$2:$J$201,0))),"",IF(AND(T1112=INDEX(Matches!$G$2:$G$201,MATCH($A1112&amp;"-9",Matches!$J$2:$J$201,0)),U1112=INDEX(Matches!$H$2:$H$201,MATCH($A1112&amp;"-9",Matches!$J$2:$J$201,0))),5,IF(SIGN(T1112-U1112)&lt;&gt;SIGN(INDEX(Matches!$G$2:$G$201,MATCH($A1112&amp;"-9",Matches!$J$2:$J$201,0))-INDEX(Matches!$H$2:$H$201,MATCH($A1112&amp;"-9",Matches!$J$2:$J$201,0))),0,IF(T1112-U1112=INDEX(Matches!$G$2:$G$201,MATCH($A1112&amp;"-9",Matches!$J$2:$J$201,0))-INDEX(Matches!$H$2:$H$201,MATCH($A1112&amp;"-9",Matches!$J$2:$J$201,0)),3,2))))),""))</f>
        <v/>
      </c>
      <c r="AG1112" s="12" t="str">
        <f aca="false">IF(OR($B1112="",V1112="",W1112=""),"",IFERROR(IF(OR(INDEX(Matches!$I$2:$I$201,MATCH($A1112&amp;"-10",Matches!$J$2:$J$201,0))="Void",INDEX(Matches!$G$2:$G$201,MATCH($A1112&amp;"-10",Matches!$J$2:$J$201,0))="",INDEX(Matches!$H$2:$H$201,MATCH($A1112&amp;"-10",Matches!$J$2:$J$201,0))=""),"",IF(AND($C1112&lt;&gt;"",INDEX(Matches!$F$2:$F$201,MATCH($A1112&amp;"-10",Matches!$J$2:$J$201,0))&lt;&gt;"",$C1112&gt;=INDEX(Matches!$F$2:$F$201,MATCH($A1112&amp;"-10",Matches!$J$2:$J$201,0))),"",IF(AND(V1112=INDEX(Matches!$G$2:$G$201,MATCH($A1112&amp;"-10",Matches!$J$2:$J$201,0)),W1112=INDEX(Matches!$H$2:$H$201,MATCH($A1112&amp;"-10",Matches!$J$2:$J$201,0))),5,IF(SIGN(V1112-W1112)&lt;&gt;SIGN(INDEX(Matches!$G$2:$G$201,MATCH($A1112&amp;"-10",Matches!$J$2:$J$201,0))-INDEX(Matches!$H$2:$H$201,MATCH($A1112&amp;"-10",Matches!$J$2:$J$201,0))),0,IF(V1112-W1112=INDEX(Matches!$G$2:$G$201,MATCH($A1112&amp;"-10",Matches!$J$2:$J$201,0))-INDEX(Matches!$H$2:$H$201,MATCH($A1112&amp;"-10",Matches!$J$2:$J$201,0)),3,2))))),""))</f>
        <v/>
      </c>
      <c r="AH1112" s="13" t="str">
        <f aca="false">IF($B1112="","",SUM(X1112:AG1112))</f>
        <v/>
      </c>
      <c r="AI1112" s="12" t="str">
        <f aca="false">IF($B1112="","",COUNTIF(X1112:AG1112,5))</f>
        <v/>
      </c>
      <c r="AJ1112" s="12" t="str">
        <f aca="false">IF($B1112="","",COUNTIF(X1112:AG1112,"&gt;=2"))</f>
        <v/>
      </c>
      <c r="AK1112" s="12" t="str">
        <f aca="false">IF($B1112="","",COUNT(X1112:AG1112))</f>
        <v/>
      </c>
    </row>
    <row r="1113" customFormat="false" ht="15" hidden="false" customHeight="false" outlineLevel="0" collapsed="false">
      <c r="A1113" s="7"/>
      <c r="B1113" s="7"/>
      <c r="C1113" s="11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12" t="str">
        <f aca="false">IF(OR($B1113="",D1113="",E1113=""),"",IFERROR(IF(OR(INDEX(Matches!$I$2:$I$201,MATCH($A1113&amp;"-1",Matches!$J$2:$J$201,0))="Void",INDEX(Matches!$G$2:$G$201,MATCH($A1113&amp;"-1",Matches!$J$2:$J$201,0))="",INDEX(Matches!$H$2:$H$201,MATCH($A1113&amp;"-1",Matches!$J$2:$J$201,0))=""),"",IF(AND($C1113&lt;&gt;"",INDEX(Matches!$F$2:$F$201,MATCH($A1113&amp;"-1",Matches!$J$2:$J$201,0))&lt;&gt;"",$C1113&gt;=INDEX(Matches!$F$2:$F$201,MATCH($A1113&amp;"-1",Matches!$J$2:$J$201,0))),"",IF(AND(D1113=INDEX(Matches!$G$2:$G$201,MATCH($A1113&amp;"-1",Matches!$J$2:$J$201,0)),E1113=INDEX(Matches!$H$2:$H$201,MATCH($A1113&amp;"-1",Matches!$J$2:$J$201,0))),5,IF(SIGN(D1113-E1113)&lt;&gt;SIGN(INDEX(Matches!$G$2:$G$201,MATCH($A1113&amp;"-1",Matches!$J$2:$J$201,0))-INDEX(Matches!$H$2:$H$201,MATCH($A1113&amp;"-1",Matches!$J$2:$J$201,0))),0,IF(D1113-E1113=INDEX(Matches!$G$2:$G$201,MATCH($A1113&amp;"-1",Matches!$J$2:$J$201,0))-INDEX(Matches!$H$2:$H$201,MATCH($A1113&amp;"-1",Matches!$J$2:$J$201,0)),3,2))))),""))</f>
        <v/>
      </c>
      <c r="Y1113" s="12" t="str">
        <f aca="false">IF(OR($B1113="",F1113="",G1113=""),"",IFERROR(IF(OR(INDEX(Matches!$I$2:$I$201,MATCH($A1113&amp;"-2",Matches!$J$2:$J$201,0))="Void",INDEX(Matches!$G$2:$G$201,MATCH($A1113&amp;"-2",Matches!$J$2:$J$201,0))="",INDEX(Matches!$H$2:$H$201,MATCH($A1113&amp;"-2",Matches!$J$2:$J$201,0))=""),"",IF(AND($C1113&lt;&gt;"",INDEX(Matches!$F$2:$F$201,MATCH($A1113&amp;"-2",Matches!$J$2:$J$201,0))&lt;&gt;"",$C1113&gt;=INDEX(Matches!$F$2:$F$201,MATCH($A1113&amp;"-2",Matches!$J$2:$J$201,0))),"",IF(AND(F1113=INDEX(Matches!$G$2:$G$201,MATCH($A1113&amp;"-2",Matches!$J$2:$J$201,0)),G1113=INDEX(Matches!$H$2:$H$201,MATCH($A1113&amp;"-2",Matches!$J$2:$J$201,0))),5,IF(SIGN(F1113-G1113)&lt;&gt;SIGN(INDEX(Matches!$G$2:$G$201,MATCH($A1113&amp;"-2",Matches!$J$2:$J$201,0))-INDEX(Matches!$H$2:$H$201,MATCH($A1113&amp;"-2",Matches!$J$2:$J$201,0))),0,IF(F1113-G1113=INDEX(Matches!$G$2:$G$201,MATCH($A1113&amp;"-2",Matches!$J$2:$J$201,0))-INDEX(Matches!$H$2:$H$201,MATCH($A1113&amp;"-2",Matches!$J$2:$J$201,0)),3,2))))),""))</f>
        <v/>
      </c>
      <c r="Z1113" s="12" t="str">
        <f aca="false">IF(OR($B1113="",H1113="",I1113=""),"",IFERROR(IF(OR(INDEX(Matches!$I$2:$I$201,MATCH($A1113&amp;"-3",Matches!$J$2:$J$201,0))="Void",INDEX(Matches!$G$2:$G$201,MATCH($A1113&amp;"-3",Matches!$J$2:$J$201,0))="",INDEX(Matches!$H$2:$H$201,MATCH($A1113&amp;"-3",Matches!$J$2:$J$201,0))=""),"",IF(AND($C1113&lt;&gt;"",INDEX(Matches!$F$2:$F$201,MATCH($A1113&amp;"-3",Matches!$J$2:$J$201,0))&lt;&gt;"",$C1113&gt;=INDEX(Matches!$F$2:$F$201,MATCH($A1113&amp;"-3",Matches!$J$2:$J$201,0))),"",IF(AND(H1113=INDEX(Matches!$G$2:$G$201,MATCH($A1113&amp;"-3",Matches!$J$2:$J$201,0)),I1113=INDEX(Matches!$H$2:$H$201,MATCH($A1113&amp;"-3",Matches!$J$2:$J$201,0))),5,IF(SIGN(H1113-I1113)&lt;&gt;SIGN(INDEX(Matches!$G$2:$G$201,MATCH($A1113&amp;"-3",Matches!$J$2:$J$201,0))-INDEX(Matches!$H$2:$H$201,MATCH($A1113&amp;"-3",Matches!$J$2:$J$201,0))),0,IF(H1113-I1113=INDEX(Matches!$G$2:$G$201,MATCH($A1113&amp;"-3",Matches!$J$2:$J$201,0))-INDEX(Matches!$H$2:$H$201,MATCH($A1113&amp;"-3",Matches!$J$2:$J$201,0)),3,2))))),""))</f>
        <v/>
      </c>
      <c r="AA1113" s="12" t="str">
        <f aca="false">IF(OR($B1113="",J1113="",K1113=""),"",IFERROR(IF(OR(INDEX(Matches!$I$2:$I$201,MATCH($A1113&amp;"-4",Matches!$J$2:$J$201,0))="Void",INDEX(Matches!$G$2:$G$201,MATCH($A1113&amp;"-4",Matches!$J$2:$J$201,0))="",INDEX(Matches!$H$2:$H$201,MATCH($A1113&amp;"-4",Matches!$J$2:$J$201,0))=""),"",IF(AND($C1113&lt;&gt;"",INDEX(Matches!$F$2:$F$201,MATCH($A1113&amp;"-4",Matches!$J$2:$J$201,0))&lt;&gt;"",$C1113&gt;=INDEX(Matches!$F$2:$F$201,MATCH($A1113&amp;"-4",Matches!$J$2:$J$201,0))),"",IF(AND(J1113=INDEX(Matches!$G$2:$G$201,MATCH($A1113&amp;"-4",Matches!$J$2:$J$201,0)),K1113=INDEX(Matches!$H$2:$H$201,MATCH($A1113&amp;"-4",Matches!$J$2:$J$201,0))),5,IF(SIGN(J1113-K1113)&lt;&gt;SIGN(INDEX(Matches!$G$2:$G$201,MATCH($A1113&amp;"-4",Matches!$J$2:$J$201,0))-INDEX(Matches!$H$2:$H$201,MATCH($A1113&amp;"-4",Matches!$J$2:$J$201,0))),0,IF(J1113-K1113=INDEX(Matches!$G$2:$G$201,MATCH($A1113&amp;"-4",Matches!$J$2:$J$201,0))-INDEX(Matches!$H$2:$H$201,MATCH($A1113&amp;"-4",Matches!$J$2:$J$201,0)),3,2))))),""))</f>
        <v/>
      </c>
      <c r="AB1113" s="12" t="str">
        <f aca="false">IF(OR($B1113="",L1113="",M1113=""),"",IFERROR(IF(OR(INDEX(Matches!$I$2:$I$201,MATCH($A1113&amp;"-5",Matches!$J$2:$J$201,0))="Void",INDEX(Matches!$G$2:$G$201,MATCH($A1113&amp;"-5",Matches!$J$2:$J$201,0))="",INDEX(Matches!$H$2:$H$201,MATCH($A1113&amp;"-5",Matches!$J$2:$J$201,0))=""),"",IF(AND($C1113&lt;&gt;"",INDEX(Matches!$F$2:$F$201,MATCH($A1113&amp;"-5",Matches!$J$2:$J$201,0))&lt;&gt;"",$C1113&gt;=INDEX(Matches!$F$2:$F$201,MATCH($A1113&amp;"-5",Matches!$J$2:$J$201,0))),"",IF(AND(L1113=INDEX(Matches!$G$2:$G$201,MATCH($A1113&amp;"-5",Matches!$J$2:$J$201,0)),M1113=INDEX(Matches!$H$2:$H$201,MATCH($A1113&amp;"-5",Matches!$J$2:$J$201,0))),5,IF(SIGN(L1113-M1113)&lt;&gt;SIGN(INDEX(Matches!$G$2:$G$201,MATCH($A1113&amp;"-5",Matches!$J$2:$J$201,0))-INDEX(Matches!$H$2:$H$201,MATCH($A1113&amp;"-5",Matches!$J$2:$J$201,0))),0,IF(L1113-M1113=INDEX(Matches!$G$2:$G$201,MATCH($A1113&amp;"-5",Matches!$J$2:$J$201,0))-INDEX(Matches!$H$2:$H$201,MATCH($A1113&amp;"-5",Matches!$J$2:$J$201,0)),3,2))))),""))</f>
        <v/>
      </c>
      <c r="AC1113" s="12" t="str">
        <f aca="false">IF(OR($B1113="",N1113="",O1113=""),"",IFERROR(IF(OR(INDEX(Matches!$I$2:$I$201,MATCH($A1113&amp;"-6",Matches!$J$2:$J$201,0))="Void",INDEX(Matches!$G$2:$G$201,MATCH($A1113&amp;"-6",Matches!$J$2:$J$201,0))="",INDEX(Matches!$H$2:$H$201,MATCH($A1113&amp;"-6",Matches!$J$2:$J$201,0))=""),"",IF(AND($C1113&lt;&gt;"",INDEX(Matches!$F$2:$F$201,MATCH($A1113&amp;"-6",Matches!$J$2:$J$201,0))&lt;&gt;"",$C1113&gt;=INDEX(Matches!$F$2:$F$201,MATCH($A1113&amp;"-6",Matches!$J$2:$J$201,0))),"",IF(AND(N1113=INDEX(Matches!$G$2:$G$201,MATCH($A1113&amp;"-6",Matches!$J$2:$J$201,0)),O1113=INDEX(Matches!$H$2:$H$201,MATCH($A1113&amp;"-6",Matches!$J$2:$J$201,0))),5,IF(SIGN(N1113-O1113)&lt;&gt;SIGN(INDEX(Matches!$G$2:$G$201,MATCH($A1113&amp;"-6",Matches!$J$2:$J$201,0))-INDEX(Matches!$H$2:$H$201,MATCH($A1113&amp;"-6",Matches!$J$2:$J$201,0))),0,IF(N1113-O1113=INDEX(Matches!$G$2:$G$201,MATCH($A1113&amp;"-6",Matches!$J$2:$J$201,0))-INDEX(Matches!$H$2:$H$201,MATCH($A1113&amp;"-6",Matches!$J$2:$J$201,0)),3,2))))),""))</f>
        <v/>
      </c>
      <c r="AD1113" s="12" t="str">
        <f aca="false">IF(OR($B1113="",P1113="",Q1113=""),"",IFERROR(IF(OR(INDEX(Matches!$I$2:$I$201,MATCH($A1113&amp;"-7",Matches!$J$2:$J$201,0))="Void",INDEX(Matches!$G$2:$G$201,MATCH($A1113&amp;"-7",Matches!$J$2:$J$201,0))="",INDEX(Matches!$H$2:$H$201,MATCH($A1113&amp;"-7",Matches!$J$2:$J$201,0))=""),"",IF(AND($C1113&lt;&gt;"",INDEX(Matches!$F$2:$F$201,MATCH($A1113&amp;"-7",Matches!$J$2:$J$201,0))&lt;&gt;"",$C1113&gt;=INDEX(Matches!$F$2:$F$201,MATCH($A1113&amp;"-7",Matches!$J$2:$J$201,0))),"",IF(AND(P1113=INDEX(Matches!$G$2:$G$201,MATCH($A1113&amp;"-7",Matches!$J$2:$J$201,0)),Q1113=INDEX(Matches!$H$2:$H$201,MATCH($A1113&amp;"-7",Matches!$J$2:$J$201,0))),5,IF(SIGN(P1113-Q1113)&lt;&gt;SIGN(INDEX(Matches!$G$2:$G$201,MATCH($A1113&amp;"-7",Matches!$J$2:$J$201,0))-INDEX(Matches!$H$2:$H$201,MATCH($A1113&amp;"-7",Matches!$J$2:$J$201,0))),0,IF(P1113-Q1113=INDEX(Matches!$G$2:$G$201,MATCH($A1113&amp;"-7",Matches!$J$2:$J$201,0))-INDEX(Matches!$H$2:$H$201,MATCH($A1113&amp;"-7",Matches!$J$2:$J$201,0)),3,2))))),""))</f>
        <v/>
      </c>
      <c r="AE1113" s="12" t="str">
        <f aca="false">IF(OR($B1113="",R1113="",S1113=""),"",IFERROR(IF(OR(INDEX(Matches!$I$2:$I$201,MATCH($A1113&amp;"-8",Matches!$J$2:$J$201,0))="Void",INDEX(Matches!$G$2:$G$201,MATCH($A1113&amp;"-8",Matches!$J$2:$J$201,0))="",INDEX(Matches!$H$2:$H$201,MATCH($A1113&amp;"-8",Matches!$J$2:$J$201,0))=""),"",IF(AND($C1113&lt;&gt;"",INDEX(Matches!$F$2:$F$201,MATCH($A1113&amp;"-8",Matches!$J$2:$J$201,0))&lt;&gt;"",$C1113&gt;=INDEX(Matches!$F$2:$F$201,MATCH($A1113&amp;"-8",Matches!$J$2:$J$201,0))),"",IF(AND(R1113=INDEX(Matches!$G$2:$G$201,MATCH($A1113&amp;"-8",Matches!$J$2:$J$201,0)),S1113=INDEX(Matches!$H$2:$H$201,MATCH($A1113&amp;"-8",Matches!$J$2:$J$201,0))),5,IF(SIGN(R1113-S1113)&lt;&gt;SIGN(INDEX(Matches!$G$2:$G$201,MATCH($A1113&amp;"-8",Matches!$J$2:$J$201,0))-INDEX(Matches!$H$2:$H$201,MATCH($A1113&amp;"-8",Matches!$J$2:$J$201,0))),0,IF(R1113-S1113=INDEX(Matches!$G$2:$G$201,MATCH($A1113&amp;"-8",Matches!$J$2:$J$201,0))-INDEX(Matches!$H$2:$H$201,MATCH($A1113&amp;"-8",Matches!$J$2:$J$201,0)),3,2))))),""))</f>
        <v/>
      </c>
      <c r="AF1113" s="12" t="str">
        <f aca="false">IF(OR($B1113="",T1113="",U1113=""),"",IFERROR(IF(OR(INDEX(Matches!$I$2:$I$201,MATCH($A1113&amp;"-9",Matches!$J$2:$J$201,0))="Void",INDEX(Matches!$G$2:$G$201,MATCH($A1113&amp;"-9",Matches!$J$2:$J$201,0))="",INDEX(Matches!$H$2:$H$201,MATCH($A1113&amp;"-9",Matches!$J$2:$J$201,0))=""),"",IF(AND($C1113&lt;&gt;"",INDEX(Matches!$F$2:$F$201,MATCH($A1113&amp;"-9",Matches!$J$2:$J$201,0))&lt;&gt;"",$C1113&gt;=INDEX(Matches!$F$2:$F$201,MATCH($A1113&amp;"-9",Matches!$J$2:$J$201,0))),"",IF(AND(T1113=INDEX(Matches!$G$2:$G$201,MATCH($A1113&amp;"-9",Matches!$J$2:$J$201,0)),U1113=INDEX(Matches!$H$2:$H$201,MATCH($A1113&amp;"-9",Matches!$J$2:$J$201,0))),5,IF(SIGN(T1113-U1113)&lt;&gt;SIGN(INDEX(Matches!$G$2:$G$201,MATCH($A1113&amp;"-9",Matches!$J$2:$J$201,0))-INDEX(Matches!$H$2:$H$201,MATCH($A1113&amp;"-9",Matches!$J$2:$J$201,0))),0,IF(T1113-U1113=INDEX(Matches!$G$2:$G$201,MATCH($A1113&amp;"-9",Matches!$J$2:$J$201,0))-INDEX(Matches!$H$2:$H$201,MATCH($A1113&amp;"-9",Matches!$J$2:$J$201,0)),3,2))))),""))</f>
        <v/>
      </c>
      <c r="AG1113" s="12" t="str">
        <f aca="false">IF(OR($B1113="",V1113="",W1113=""),"",IFERROR(IF(OR(INDEX(Matches!$I$2:$I$201,MATCH($A1113&amp;"-10",Matches!$J$2:$J$201,0))="Void",INDEX(Matches!$G$2:$G$201,MATCH($A1113&amp;"-10",Matches!$J$2:$J$201,0))="",INDEX(Matches!$H$2:$H$201,MATCH($A1113&amp;"-10",Matches!$J$2:$J$201,0))=""),"",IF(AND($C1113&lt;&gt;"",INDEX(Matches!$F$2:$F$201,MATCH($A1113&amp;"-10",Matches!$J$2:$J$201,0))&lt;&gt;"",$C1113&gt;=INDEX(Matches!$F$2:$F$201,MATCH($A1113&amp;"-10",Matches!$J$2:$J$201,0))),"",IF(AND(V1113=INDEX(Matches!$G$2:$G$201,MATCH($A1113&amp;"-10",Matches!$J$2:$J$201,0)),W1113=INDEX(Matches!$H$2:$H$201,MATCH($A1113&amp;"-10",Matches!$J$2:$J$201,0))),5,IF(SIGN(V1113-W1113)&lt;&gt;SIGN(INDEX(Matches!$G$2:$G$201,MATCH($A1113&amp;"-10",Matches!$J$2:$J$201,0))-INDEX(Matches!$H$2:$H$201,MATCH($A1113&amp;"-10",Matches!$J$2:$J$201,0))),0,IF(V1113-W1113=INDEX(Matches!$G$2:$G$201,MATCH($A1113&amp;"-10",Matches!$J$2:$J$201,0))-INDEX(Matches!$H$2:$H$201,MATCH($A1113&amp;"-10",Matches!$J$2:$J$201,0)),3,2))))),""))</f>
        <v/>
      </c>
      <c r="AH1113" s="13" t="str">
        <f aca="false">IF($B1113="","",SUM(X1113:AG1113))</f>
        <v/>
      </c>
      <c r="AI1113" s="12" t="str">
        <f aca="false">IF($B1113="","",COUNTIF(X1113:AG1113,5))</f>
        <v/>
      </c>
      <c r="AJ1113" s="12" t="str">
        <f aca="false">IF($B1113="","",COUNTIF(X1113:AG1113,"&gt;=2"))</f>
        <v/>
      </c>
      <c r="AK1113" s="12" t="str">
        <f aca="false">IF($B1113="","",COUNT(X1113:AG1113))</f>
        <v/>
      </c>
    </row>
    <row r="1114" customFormat="false" ht="15" hidden="false" customHeight="false" outlineLevel="0" collapsed="false">
      <c r="A1114" s="7"/>
      <c r="B1114" s="7"/>
      <c r="C1114" s="11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12" t="str">
        <f aca="false">IF(OR($B1114="",D1114="",E1114=""),"",IFERROR(IF(OR(INDEX(Matches!$I$2:$I$201,MATCH($A1114&amp;"-1",Matches!$J$2:$J$201,0))="Void",INDEX(Matches!$G$2:$G$201,MATCH($A1114&amp;"-1",Matches!$J$2:$J$201,0))="",INDEX(Matches!$H$2:$H$201,MATCH($A1114&amp;"-1",Matches!$J$2:$J$201,0))=""),"",IF(AND($C1114&lt;&gt;"",INDEX(Matches!$F$2:$F$201,MATCH($A1114&amp;"-1",Matches!$J$2:$J$201,0))&lt;&gt;"",$C1114&gt;=INDEX(Matches!$F$2:$F$201,MATCH($A1114&amp;"-1",Matches!$J$2:$J$201,0))),"",IF(AND(D1114=INDEX(Matches!$G$2:$G$201,MATCH($A1114&amp;"-1",Matches!$J$2:$J$201,0)),E1114=INDEX(Matches!$H$2:$H$201,MATCH($A1114&amp;"-1",Matches!$J$2:$J$201,0))),5,IF(SIGN(D1114-E1114)&lt;&gt;SIGN(INDEX(Matches!$G$2:$G$201,MATCH($A1114&amp;"-1",Matches!$J$2:$J$201,0))-INDEX(Matches!$H$2:$H$201,MATCH($A1114&amp;"-1",Matches!$J$2:$J$201,0))),0,IF(D1114-E1114=INDEX(Matches!$G$2:$G$201,MATCH($A1114&amp;"-1",Matches!$J$2:$J$201,0))-INDEX(Matches!$H$2:$H$201,MATCH($A1114&amp;"-1",Matches!$J$2:$J$201,0)),3,2))))),""))</f>
        <v/>
      </c>
      <c r="Y1114" s="12" t="str">
        <f aca="false">IF(OR($B1114="",F1114="",G1114=""),"",IFERROR(IF(OR(INDEX(Matches!$I$2:$I$201,MATCH($A1114&amp;"-2",Matches!$J$2:$J$201,0))="Void",INDEX(Matches!$G$2:$G$201,MATCH($A1114&amp;"-2",Matches!$J$2:$J$201,0))="",INDEX(Matches!$H$2:$H$201,MATCH($A1114&amp;"-2",Matches!$J$2:$J$201,0))=""),"",IF(AND($C1114&lt;&gt;"",INDEX(Matches!$F$2:$F$201,MATCH($A1114&amp;"-2",Matches!$J$2:$J$201,0))&lt;&gt;"",$C1114&gt;=INDEX(Matches!$F$2:$F$201,MATCH($A1114&amp;"-2",Matches!$J$2:$J$201,0))),"",IF(AND(F1114=INDEX(Matches!$G$2:$G$201,MATCH($A1114&amp;"-2",Matches!$J$2:$J$201,0)),G1114=INDEX(Matches!$H$2:$H$201,MATCH($A1114&amp;"-2",Matches!$J$2:$J$201,0))),5,IF(SIGN(F1114-G1114)&lt;&gt;SIGN(INDEX(Matches!$G$2:$G$201,MATCH($A1114&amp;"-2",Matches!$J$2:$J$201,0))-INDEX(Matches!$H$2:$H$201,MATCH($A1114&amp;"-2",Matches!$J$2:$J$201,0))),0,IF(F1114-G1114=INDEX(Matches!$G$2:$G$201,MATCH($A1114&amp;"-2",Matches!$J$2:$J$201,0))-INDEX(Matches!$H$2:$H$201,MATCH($A1114&amp;"-2",Matches!$J$2:$J$201,0)),3,2))))),""))</f>
        <v/>
      </c>
      <c r="Z1114" s="12" t="str">
        <f aca="false">IF(OR($B1114="",H1114="",I1114=""),"",IFERROR(IF(OR(INDEX(Matches!$I$2:$I$201,MATCH($A1114&amp;"-3",Matches!$J$2:$J$201,0))="Void",INDEX(Matches!$G$2:$G$201,MATCH($A1114&amp;"-3",Matches!$J$2:$J$201,0))="",INDEX(Matches!$H$2:$H$201,MATCH($A1114&amp;"-3",Matches!$J$2:$J$201,0))=""),"",IF(AND($C1114&lt;&gt;"",INDEX(Matches!$F$2:$F$201,MATCH($A1114&amp;"-3",Matches!$J$2:$J$201,0))&lt;&gt;"",$C1114&gt;=INDEX(Matches!$F$2:$F$201,MATCH($A1114&amp;"-3",Matches!$J$2:$J$201,0))),"",IF(AND(H1114=INDEX(Matches!$G$2:$G$201,MATCH($A1114&amp;"-3",Matches!$J$2:$J$201,0)),I1114=INDEX(Matches!$H$2:$H$201,MATCH($A1114&amp;"-3",Matches!$J$2:$J$201,0))),5,IF(SIGN(H1114-I1114)&lt;&gt;SIGN(INDEX(Matches!$G$2:$G$201,MATCH($A1114&amp;"-3",Matches!$J$2:$J$201,0))-INDEX(Matches!$H$2:$H$201,MATCH($A1114&amp;"-3",Matches!$J$2:$J$201,0))),0,IF(H1114-I1114=INDEX(Matches!$G$2:$G$201,MATCH($A1114&amp;"-3",Matches!$J$2:$J$201,0))-INDEX(Matches!$H$2:$H$201,MATCH($A1114&amp;"-3",Matches!$J$2:$J$201,0)),3,2))))),""))</f>
        <v/>
      </c>
      <c r="AA1114" s="12" t="str">
        <f aca="false">IF(OR($B1114="",J1114="",K1114=""),"",IFERROR(IF(OR(INDEX(Matches!$I$2:$I$201,MATCH($A1114&amp;"-4",Matches!$J$2:$J$201,0))="Void",INDEX(Matches!$G$2:$G$201,MATCH($A1114&amp;"-4",Matches!$J$2:$J$201,0))="",INDEX(Matches!$H$2:$H$201,MATCH($A1114&amp;"-4",Matches!$J$2:$J$201,0))=""),"",IF(AND($C1114&lt;&gt;"",INDEX(Matches!$F$2:$F$201,MATCH($A1114&amp;"-4",Matches!$J$2:$J$201,0))&lt;&gt;"",$C1114&gt;=INDEX(Matches!$F$2:$F$201,MATCH($A1114&amp;"-4",Matches!$J$2:$J$201,0))),"",IF(AND(J1114=INDEX(Matches!$G$2:$G$201,MATCH($A1114&amp;"-4",Matches!$J$2:$J$201,0)),K1114=INDEX(Matches!$H$2:$H$201,MATCH($A1114&amp;"-4",Matches!$J$2:$J$201,0))),5,IF(SIGN(J1114-K1114)&lt;&gt;SIGN(INDEX(Matches!$G$2:$G$201,MATCH($A1114&amp;"-4",Matches!$J$2:$J$201,0))-INDEX(Matches!$H$2:$H$201,MATCH($A1114&amp;"-4",Matches!$J$2:$J$201,0))),0,IF(J1114-K1114=INDEX(Matches!$G$2:$G$201,MATCH($A1114&amp;"-4",Matches!$J$2:$J$201,0))-INDEX(Matches!$H$2:$H$201,MATCH($A1114&amp;"-4",Matches!$J$2:$J$201,0)),3,2))))),""))</f>
        <v/>
      </c>
      <c r="AB1114" s="12" t="str">
        <f aca="false">IF(OR($B1114="",L1114="",M1114=""),"",IFERROR(IF(OR(INDEX(Matches!$I$2:$I$201,MATCH($A1114&amp;"-5",Matches!$J$2:$J$201,0))="Void",INDEX(Matches!$G$2:$G$201,MATCH($A1114&amp;"-5",Matches!$J$2:$J$201,0))="",INDEX(Matches!$H$2:$H$201,MATCH($A1114&amp;"-5",Matches!$J$2:$J$201,0))=""),"",IF(AND($C1114&lt;&gt;"",INDEX(Matches!$F$2:$F$201,MATCH($A1114&amp;"-5",Matches!$J$2:$J$201,0))&lt;&gt;"",$C1114&gt;=INDEX(Matches!$F$2:$F$201,MATCH($A1114&amp;"-5",Matches!$J$2:$J$201,0))),"",IF(AND(L1114=INDEX(Matches!$G$2:$G$201,MATCH($A1114&amp;"-5",Matches!$J$2:$J$201,0)),M1114=INDEX(Matches!$H$2:$H$201,MATCH($A1114&amp;"-5",Matches!$J$2:$J$201,0))),5,IF(SIGN(L1114-M1114)&lt;&gt;SIGN(INDEX(Matches!$G$2:$G$201,MATCH($A1114&amp;"-5",Matches!$J$2:$J$201,0))-INDEX(Matches!$H$2:$H$201,MATCH($A1114&amp;"-5",Matches!$J$2:$J$201,0))),0,IF(L1114-M1114=INDEX(Matches!$G$2:$G$201,MATCH($A1114&amp;"-5",Matches!$J$2:$J$201,0))-INDEX(Matches!$H$2:$H$201,MATCH($A1114&amp;"-5",Matches!$J$2:$J$201,0)),3,2))))),""))</f>
        <v/>
      </c>
      <c r="AC1114" s="12" t="str">
        <f aca="false">IF(OR($B1114="",N1114="",O1114=""),"",IFERROR(IF(OR(INDEX(Matches!$I$2:$I$201,MATCH($A1114&amp;"-6",Matches!$J$2:$J$201,0))="Void",INDEX(Matches!$G$2:$G$201,MATCH($A1114&amp;"-6",Matches!$J$2:$J$201,0))="",INDEX(Matches!$H$2:$H$201,MATCH($A1114&amp;"-6",Matches!$J$2:$J$201,0))=""),"",IF(AND($C1114&lt;&gt;"",INDEX(Matches!$F$2:$F$201,MATCH($A1114&amp;"-6",Matches!$J$2:$J$201,0))&lt;&gt;"",$C1114&gt;=INDEX(Matches!$F$2:$F$201,MATCH($A1114&amp;"-6",Matches!$J$2:$J$201,0))),"",IF(AND(N1114=INDEX(Matches!$G$2:$G$201,MATCH($A1114&amp;"-6",Matches!$J$2:$J$201,0)),O1114=INDEX(Matches!$H$2:$H$201,MATCH($A1114&amp;"-6",Matches!$J$2:$J$201,0))),5,IF(SIGN(N1114-O1114)&lt;&gt;SIGN(INDEX(Matches!$G$2:$G$201,MATCH($A1114&amp;"-6",Matches!$J$2:$J$201,0))-INDEX(Matches!$H$2:$H$201,MATCH($A1114&amp;"-6",Matches!$J$2:$J$201,0))),0,IF(N1114-O1114=INDEX(Matches!$G$2:$G$201,MATCH($A1114&amp;"-6",Matches!$J$2:$J$201,0))-INDEX(Matches!$H$2:$H$201,MATCH($A1114&amp;"-6",Matches!$J$2:$J$201,0)),3,2))))),""))</f>
        <v/>
      </c>
      <c r="AD1114" s="12" t="str">
        <f aca="false">IF(OR($B1114="",P1114="",Q1114=""),"",IFERROR(IF(OR(INDEX(Matches!$I$2:$I$201,MATCH($A1114&amp;"-7",Matches!$J$2:$J$201,0))="Void",INDEX(Matches!$G$2:$G$201,MATCH($A1114&amp;"-7",Matches!$J$2:$J$201,0))="",INDEX(Matches!$H$2:$H$201,MATCH($A1114&amp;"-7",Matches!$J$2:$J$201,0))=""),"",IF(AND($C1114&lt;&gt;"",INDEX(Matches!$F$2:$F$201,MATCH($A1114&amp;"-7",Matches!$J$2:$J$201,0))&lt;&gt;"",$C1114&gt;=INDEX(Matches!$F$2:$F$201,MATCH($A1114&amp;"-7",Matches!$J$2:$J$201,0))),"",IF(AND(P1114=INDEX(Matches!$G$2:$G$201,MATCH($A1114&amp;"-7",Matches!$J$2:$J$201,0)),Q1114=INDEX(Matches!$H$2:$H$201,MATCH($A1114&amp;"-7",Matches!$J$2:$J$201,0))),5,IF(SIGN(P1114-Q1114)&lt;&gt;SIGN(INDEX(Matches!$G$2:$G$201,MATCH($A1114&amp;"-7",Matches!$J$2:$J$201,0))-INDEX(Matches!$H$2:$H$201,MATCH($A1114&amp;"-7",Matches!$J$2:$J$201,0))),0,IF(P1114-Q1114=INDEX(Matches!$G$2:$G$201,MATCH($A1114&amp;"-7",Matches!$J$2:$J$201,0))-INDEX(Matches!$H$2:$H$201,MATCH($A1114&amp;"-7",Matches!$J$2:$J$201,0)),3,2))))),""))</f>
        <v/>
      </c>
      <c r="AE1114" s="12" t="str">
        <f aca="false">IF(OR($B1114="",R1114="",S1114=""),"",IFERROR(IF(OR(INDEX(Matches!$I$2:$I$201,MATCH($A1114&amp;"-8",Matches!$J$2:$J$201,0))="Void",INDEX(Matches!$G$2:$G$201,MATCH($A1114&amp;"-8",Matches!$J$2:$J$201,0))="",INDEX(Matches!$H$2:$H$201,MATCH($A1114&amp;"-8",Matches!$J$2:$J$201,0))=""),"",IF(AND($C1114&lt;&gt;"",INDEX(Matches!$F$2:$F$201,MATCH($A1114&amp;"-8",Matches!$J$2:$J$201,0))&lt;&gt;"",$C1114&gt;=INDEX(Matches!$F$2:$F$201,MATCH($A1114&amp;"-8",Matches!$J$2:$J$201,0))),"",IF(AND(R1114=INDEX(Matches!$G$2:$G$201,MATCH($A1114&amp;"-8",Matches!$J$2:$J$201,0)),S1114=INDEX(Matches!$H$2:$H$201,MATCH($A1114&amp;"-8",Matches!$J$2:$J$201,0))),5,IF(SIGN(R1114-S1114)&lt;&gt;SIGN(INDEX(Matches!$G$2:$G$201,MATCH($A1114&amp;"-8",Matches!$J$2:$J$201,0))-INDEX(Matches!$H$2:$H$201,MATCH($A1114&amp;"-8",Matches!$J$2:$J$201,0))),0,IF(R1114-S1114=INDEX(Matches!$G$2:$G$201,MATCH($A1114&amp;"-8",Matches!$J$2:$J$201,0))-INDEX(Matches!$H$2:$H$201,MATCH($A1114&amp;"-8",Matches!$J$2:$J$201,0)),3,2))))),""))</f>
        <v/>
      </c>
      <c r="AF1114" s="12" t="str">
        <f aca="false">IF(OR($B1114="",T1114="",U1114=""),"",IFERROR(IF(OR(INDEX(Matches!$I$2:$I$201,MATCH($A1114&amp;"-9",Matches!$J$2:$J$201,0))="Void",INDEX(Matches!$G$2:$G$201,MATCH($A1114&amp;"-9",Matches!$J$2:$J$201,0))="",INDEX(Matches!$H$2:$H$201,MATCH($A1114&amp;"-9",Matches!$J$2:$J$201,0))=""),"",IF(AND($C1114&lt;&gt;"",INDEX(Matches!$F$2:$F$201,MATCH($A1114&amp;"-9",Matches!$J$2:$J$201,0))&lt;&gt;"",$C1114&gt;=INDEX(Matches!$F$2:$F$201,MATCH($A1114&amp;"-9",Matches!$J$2:$J$201,0))),"",IF(AND(T1114=INDEX(Matches!$G$2:$G$201,MATCH($A1114&amp;"-9",Matches!$J$2:$J$201,0)),U1114=INDEX(Matches!$H$2:$H$201,MATCH($A1114&amp;"-9",Matches!$J$2:$J$201,0))),5,IF(SIGN(T1114-U1114)&lt;&gt;SIGN(INDEX(Matches!$G$2:$G$201,MATCH($A1114&amp;"-9",Matches!$J$2:$J$201,0))-INDEX(Matches!$H$2:$H$201,MATCH($A1114&amp;"-9",Matches!$J$2:$J$201,0))),0,IF(T1114-U1114=INDEX(Matches!$G$2:$G$201,MATCH($A1114&amp;"-9",Matches!$J$2:$J$201,0))-INDEX(Matches!$H$2:$H$201,MATCH($A1114&amp;"-9",Matches!$J$2:$J$201,0)),3,2))))),""))</f>
        <v/>
      </c>
      <c r="AG1114" s="12" t="str">
        <f aca="false">IF(OR($B1114="",V1114="",W1114=""),"",IFERROR(IF(OR(INDEX(Matches!$I$2:$I$201,MATCH($A1114&amp;"-10",Matches!$J$2:$J$201,0))="Void",INDEX(Matches!$G$2:$G$201,MATCH($A1114&amp;"-10",Matches!$J$2:$J$201,0))="",INDEX(Matches!$H$2:$H$201,MATCH($A1114&amp;"-10",Matches!$J$2:$J$201,0))=""),"",IF(AND($C1114&lt;&gt;"",INDEX(Matches!$F$2:$F$201,MATCH($A1114&amp;"-10",Matches!$J$2:$J$201,0))&lt;&gt;"",$C1114&gt;=INDEX(Matches!$F$2:$F$201,MATCH($A1114&amp;"-10",Matches!$J$2:$J$201,0))),"",IF(AND(V1114=INDEX(Matches!$G$2:$G$201,MATCH($A1114&amp;"-10",Matches!$J$2:$J$201,0)),W1114=INDEX(Matches!$H$2:$H$201,MATCH($A1114&amp;"-10",Matches!$J$2:$J$201,0))),5,IF(SIGN(V1114-W1114)&lt;&gt;SIGN(INDEX(Matches!$G$2:$G$201,MATCH($A1114&amp;"-10",Matches!$J$2:$J$201,0))-INDEX(Matches!$H$2:$H$201,MATCH($A1114&amp;"-10",Matches!$J$2:$J$201,0))),0,IF(V1114-W1114=INDEX(Matches!$G$2:$G$201,MATCH($A1114&amp;"-10",Matches!$J$2:$J$201,0))-INDEX(Matches!$H$2:$H$201,MATCH($A1114&amp;"-10",Matches!$J$2:$J$201,0)),3,2))))),""))</f>
        <v/>
      </c>
      <c r="AH1114" s="13" t="str">
        <f aca="false">IF($B1114="","",SUM(X1114:AG1114))</f>
        <v/>
      </c>
      <c r="AI1114" s="12" t="str">
        <f aca="false">IF($B1114="","",COUNTIF(X1114:AG1114,5))</f>
        <v/>
      </c>
      <c r="AJ1114" s="12" t="str">
        <f aca="false">IF($B1114="","",COUNTIF(X1114:AG1114,"&gt;=2"))</f>
        <v/>
      </c>
      <c r="AK1114" s="12" t="str">
        <f aca="false">IF($B1114="","",COUNT(X1114:AG1114))</f>
        <v/>
      </c>
    </row>
    <row r="1115" customFormat="false" ht="15" hidden="false" customHeight="false" outlineLevel="0" collapsed="false">
      <c r="A1115" s="7"/>
      <c r="B1115" s="7"/>
      <c r="C1115" s="11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12" t="str">
        <f aca="false">IF(OR($B1115="",D1115="",E1115=""),"",IFERROR(IF(OR(INDEX(Matches!$I$2:$I$201,MATCH($A1115&amp;"-1",Matches!$J$2:$J$201,0))="Void",INDEX(Matches!$G$2:$G$201,MATCH($A1115&amp;"-1",Matches!$J$2:$J$201,0))="",INDEX(Matches!$H$2:$H$201,MATCH($A1115&amp;"-1",Matches!$J$2:$J$201,0))=""),"",IF(AND($C1115&lt;&gt;"",INDEX(Matches!$F$2:$F$201,MATCH($A1115&amp;"-1",Matches!$J$2:$J$201,0))&lt;&gt;"",$C1115&gt;=INDEX(Matches!$F$2:$F$201,MATCH($A1115&amp;"-1",Matches!$J$2:$J$201,0))),"",IF(AND(D1115=INDEX(Matches!$G$2:$G$201,MATCH($A1115&amp;"-1",Matches!$J$2:$J$201,0)),E1115=INDEX(Matches!$H$2:$H$201,MATCH($A1115&amp;"-1",Matches!$J$2:$J$201,0))),5,IF(SIGN(D1115-E1115)&lt;&gt;SIGN(INDEX(Matches!$G$2:$G$201,MATCH($A1115&amp;"-1",Matches!$J$2:$J$201,0))-INDEX(Matches!$H$2:$H$201,MATCH($A1115&amp;"-1",Matches!$J$2:$J$201,0))),0,IF(D1115-E1115=INDEX(Matches!$G$2:$G$201,MATCH($A1115&amp;"-1",Matches!$J$2:$J$201,0))-INDEX(Matches!$H$2:$H$201,MATCH($A1115&amp;"-1",Matches!$J$2:$J$201,0)),3,2))))),""))</f>
        <v/>
      </c>
      <c r="Y1115" s="12" t="str">
        <f aca="false">IF(OR($B1115="",F1115="",G1115=""),"",IFERROR(IF(OR(INDEX(Matches!$I$2:$I$201,MATCH($A1115&amp;"-2",Matches!$J$2:$J$201,0))="Void",INDEX(Matches!$G$2:$G$201,MATCH($A1115&amp;"-2",Matches!$J$2:$J$201,0))="",INDEX(Matches!$H$2:$H$201,MATCH($A1115&amp;"-2",Matches!$J$2:$J$201,0))=""),"",IF(AND($C1115&lt;&gt;"",INDEX(Matches!$F$2:$F$201,MATCH($A1115&amp;"-2",Matches!$J$2:$J$201,0))&lt;&gt;"",$C1115&gt;=INDEX(Matches!$F$2:$F$201,MATCH($A1115&amp;"-2",Matches!$J$2:$J$201,0))),"",IF(AND(F1115=INDEX(Matches!$G$2:$G$201,MATCH($A1115&amp;"-2",Matches!$J$2:$J$201,0)),G1115=INDEX(Matches!$H$2:$H$201,MATCH($A1115&amp;"-2",Matches!$J$2:$J$201,0))),5,IF(SIGN(F1115-G1115)&lt;&gt;SIGN(INDEX(Matches!$G$2:$G$201,MATCH($A1115&amp;"-2",Matches!$J$2:$J$201,0))-INDEX(Matches!$H$2:$H$201,MATCH($A1115&amp;"-2",Matches!$J$2:$J$201,0))),0,IF(F1115-G1115=INDEX(Matches!$G$2:$G$201,MATCH($A1115&amp;"-2",Matches!$J$2:$J$201,0))-INDEX(Matches!$H$2:$H$201,MATCH($A1115&amp;"-2",Matches!$J$2:$J$201,0)),3,2))))),""))</f>
        <v/>
      </c>
      <c r="Z1115" s="12" t="str">
        <f aca="false">IF(OR($B1115="",H1115="",I1115=""),"",IFERROR(IF(OR(INDEX(Matches!$I$2:$I$201,MATCH($A1115&amp;"-3",Matches!$J$2:$J$201,0))="Void",INDEX(Matches!$G$2:$G$201,MATCH($A1115&amp;"-3",Matches!$J$2:$J$201,0))="",INDEX(Matches!$H$2:$H$201,MATCH($A1115&amp;"-3",Matches!$J$2:$J$201,0))=""),"",IF(AND($C1115&lt;&gt;"",INDEX(Matches!$F$2:$F$201,MATCH($A1115&amp;"-3",Matches!$J$2:$J$201,0))&lt;&gt;"",$C1115&gt;=INDEX(Matches!$F$2:$F$201,MATCH($A1115&amp;"-3",Matches!$J$2:$J$201,0))),"",IF(AND(H1115=INDEX(Matches!$G$2:$G$201,MATCH($A1115&amp;"-3",Matches!$J$2:$J$201,0)),I1115=INDEX(Matches!$H$2:$H$201,MATCH($A1115&amp;"-3",Matches!$J$2:$J$201,0))),5,IF(SIGN(H1115-I1115)&lt;&gt;SIGN(INDEX(Matches!$G$2:$G$201,MATCH($A1115&amp;"-3",Matches!$J$2:$J$201,0))-INDEX(Matches!$H$2:$H$201,MATCH($A1115&amp;"-3",Matches!$J$2:$J$201,0))),0,IF(H1115-I1115=INDEX(Matches!$G$2:$G$201,MATCH($A1115&amp;"-3",Matches!$J$2:$J$201,0))-INDEX(Matches!$H$2:$H$201,MATCH($A1115&amp;"-3",Matches!$J$2:$J$201,0)),3,2))))),""))</f>
        <v/>
      </c>
      <c r="AA1115" s="12" t="str">
        <f aca="false">IF(OR($B1115="",J1115="",K1115=""),"",IFERROR(IF(OR(INDEX(Matches!$I$2:$I$201,MATCH($A1115&amp;"-4",Matches!$J$2:$J$201,0))="Void",INDEX(Matches!$G$2:$G$201,MATCH($A1115&amp;"-4",Matches!$J$2:$J$201,0))="",INDEX(Matches!$H$2:$H$201,MATCH($A1115&amp;"-4",Matches!$J$2:$J$201,0))=""),"",IF(AND($C1115&lt;&gt;"",INDEX(Matches!$F$2:$F$201,MATCH($A1115&amp;"-4",Matches!$J$2:$J$201,0))&lt;&gt;"",$C1115&gt;=INDEX(Matches!$F$2:$F$201,MATCH($A1115&amp;"-4",Matches!$J$2:$J$201,0))),"",IF(AND(J1115=INDEX(Matches!$G$2:$G$201,MATCH($A1115&amp;"-4",Matches!$J$2:$J$201,0)),K1115=INDEX(Matches!$H$2:$H$201,MATCH($A1115&amp;"-4",Matches!$J$2:$J$201,0))),5,IF(SIGN(J1115-K1115)&lt;&gt;SIGN(INDEX(Matches!$G$2:$G$201,MATCH($A1115&amp;"-4",Matches!$J$2:$J$201,0))-INDEX(Matches!$H$2:$H$201,MATCH($A1115&amp;"-4",Matches!$J$2:$J$201,0))),0,IF(J1115-K1115=INDEX(Matches!$G$2:$G$201,MATCH($A1115&amp;"-4",Matches!$J$2:$J$201,0))-INDEX(Matches!$H$2:$H$201,MATCH($A1115&amp;"-4",Matches!$J$2:$J$201,0)),3,2))))),""))</f>
        <v/>
      </c>
      <c r="AB1115" s="12" t="str">
        <f aca="false">IF(OR($B1115="",L1115="",M1115=""),"",IFERROR(IF(OR(INDEX(Matches!$I$2:$I$201,MATCH($A1115&amp;"-5",Matches!$J$2:$J$201,0))="Void",INDEX(Matches!$G$2:$G$201,MATCH($A1115&amp;"-5",Matches!$J$2:$J$201,0))="",INDEX(Matches!$H$2:$H$201,MATCH($A1115&amp;"-5",Matches!$J$2:$J$201,0))=""),"",IF(AND($C1115&lt;&gt;"",INDEX(Matches!$F$2:$F$201,MATCH($A1115&amp;"-5",Matches!$J$2:$J$201,0))&lt;&gt;"",$C1115&gt;=INDEX(Matches!$F$2:$F$201,MATCH($A1115&amp;"-5",Matches!$J$2:$J$201,0))),"",IF(AND(L1115=INDEX(Matches!$G$2:$G$201,MATCH($A1115&amp;"-5",Matches!$J$2:$J$201,0)),M1115=INDEX(Matches!$H$2:$H$201,MATCH($A1115&amp;"-5",Matches!$J$2:$J$201,0))),5,IF(SIGN(L1115-M1115)&lt;&gt;SIGN(INDEX(Matches!$G$2:$G$201,MATCH($A1115&amp;"-5",Matches!$J$2:$J$201,0))-INDEX(Matches!$H$2:$H$201,MATCH($A1115&amp;"-5",Matches!$J$2:$J$201,0))),0,IF(L1115-M1115=INDEX(Matches!$G$2:$G$201,MATCH($A1115&amp;"-5",Matches!$J$2:$J$201,0))-INDEX(Matches!$H$2:$H$201,MATCH($A1115&amp;"-5",Matches!$J$2:$J$201,0)),3,2))))),""))</f>
        <v/>
      </c>
      <c r="AC1115" s="12" t="str">
        <f aca="false">IF(OR($B1115="",N1115="",O1115=""),"",IFERROR(IF(OR(INDEX(Matches!$I$2:$I$201,MATCH($A1115&amp;"-6",Matches!$J$2:$J$201,0))="Void",INDEX(Matches!$G$2:$G$201,MATCH($A1115&amp;"-6",Matches!$J$2:$J$201,0))="",INDEX(Matches!$H$2:$H$201,MATCH($A1115&amp;"-6",Matches!$J$2:$J$201,0))=""),"",IF(AND($C1115&lt;&gt;"",INDEX(Matches!$F$2:$F$201,MATCH($A1115&amp;"-6",Matches!$J$2:$J$201,0))&lt;&gt;"",$C1115&gt;=INDEX(Matches!$F$2:$F$201,MATCH($A1115&amp;"-6",Matches!$J$2:$J$201,0))),"",IF(AND(N1115=INDEX(Matches!$G$2:$G$201,MATCH($A1115&amp;"-6",Matches!$J$2:$J$201,0)),O1115=INDEX(Matches!$H$2:$H$201,MATCH($A1115&amp;"-6",Matches!$J$2:$J$201,0))),5,IF(SIGN(N1115-O1115)&lt;&gt;SIGN(INDEX(Matches!$G$2:$G$201,MATCH($A1115&amp;"-6",Matches!$J$2:$J$201,0))-INDEX(Matches!$H$2:$H$201,MATCH($A1115&amp;"-6",Matches!$J$2:$J$201,0))),0,IF(N1115-O1115=INDEX(Matches!$G$2:$G$201,MATCH($A1115&amp;"-6",Matches!$J$2:$J$201,0))-INDEX(Matches!$H$2:$H$201,MATCH($A1115&amp;"-6",Matches!$J$2:$J$201,0)),3,2))))),""))</f>
        <v/>
      </c>
      <c r="AD1115" s="12" t="str">
        <f aca="false">IF(OR($B1115="",P1115="",Q1115=""),"",IFERROR(IF(OR(INDEX(Matches!$I$2:$I$201,MATCH($A1115&amp;"-7",Matches!$J$2:$J$201,0))="Void",INDEX(Matches!$G$2:$G$201,MATCH($A1115&amp;"-7",Matches!$J$2:$J$201,0))="",INDEX(Matches!$H$2:$H$201,MATCH($A1115&amp;"-7",Matches!$J$2:$J$201,0))=""),"",IF(AND($C1115&lt;&gt;"",INDEX(Matches!$F$2:$F$201,MATCH($A1115&amp;"-7",Matches!$J$2:$J$201,0))&lt;&gt;"",$C1115&gt;=INDEX(Matches!$F$2:$F$201,MATCH($A1115&amp;"-7",Matches!$J$2:$J$201,0))),"",IF(AND(P1115=INDEX(Matches!$G$2:$G$201,MATCH($A1115&amp;"-7",Matches!$J$2:$J$201,0)),Q1115=INDEX(Matches!$H$2:$H$201,MATCH($A1115&amp;"-7",Matches!$J$2:$J$201,0))),5,IF(SIGN(P1115-Q1115)&lt;&gt;SIGN(INDEX(Matches!$G$2:$G$201,MATCH($A1115&amp;"-7",Matches!$J$2:$J$201,0))-INDEX(Matches!$H$2:$H$201,MATCH($A1115&amp;"-7",Matches!$J$2:$J$201,0))),0,IF(P1115-Q1115=INDEX(Matches!$G$2:$G$201,MATCH($A1115&amp;"-7",Matches!$J$2:$J$201,0))-INDEX(Matches!$H$2:$H$201,MATCH($A1115&amp;"-7",Matches!$J$2:$J$201,0)),3,2))))),""))</f>
        <v/>
      </c>
      <c r="AE1115" s="12" t="str">
        <f aca="false">IF(OR($B1115="",R1115="",S1115=""),"",IFERROR(IF(OR(INDEX(Matches!$I$2:$I$201,MATCH($A1115&amp;"-8",Matches!$J$2:$J$201,0))="Void",INDEX(Matches!$G$2:$G$201,MATCH($A1115&amp;"-8",Matches!$J$2:$J$201,0))="",INDEX(Matches!$H$2:$H$201,MATCH($A1115&amp;"-8",Matches!$J$2:$J$201,0))=""),"",IF(AND($C1115&lt;&gt;"",INDEX(Matches!$F$2:$F$201,MATCH($A1115&amp;"-8",Matches!$J$2:$J$201,0))&lt;&gt;"",$C1115&gt;=INDEX(Matches!$F$2:$F$201,MATCH($A1115&amp;"-8",Matches!$J$2:$J$201,0))),"",IF(AND(R1115=INDEX(Matches!$G$2:$G$201,MATCH($A1115&amp;"-8",Matches!$J$2:$J$201,0)),S1115=INDEX(Matches!$H$2:$H$201,MATCH($A1115&amp;"-8",Matches!$J$2:$J$201,0))),5,IF(SIGN(R1115-S1115)&lt;&gt;SIGN(INDEX(Matches!$G$2:$G$201,MATCH($A1115&amp;"-8",Matches!$J$2:$J$201,0))-INDEX(Matches!$H$2:$H$201,MATCH($A1115&amp;"-8",Matches!$J$2:$J$201,0))),0,IF(R1115-S1115=INDEX(Matches!$G$2:$G$201,MATCH($A1115&amp;"-8",Matches!$J$2:$J$201,0))-INDEX(Matches!$H$2:$H$201,MATCH($A1115&amp;"-8",Matches!$J$2:$J$201,0)),3,2))))),""))</f>
        <v/>
      </c>
      <c r="AF1115" s="12" t="str">
        <f aca="false">IF(OR($B1115="",T1115="",U1115=""),"",IFERROR(IF(OR(INDEX(Matches!$I$2:$I$201,MATCH($A1115&amp;"-9",Matches!$J$2:$J$201,0))="Void",INDEX(Matches!$G$2:$G$201,MATCH($A1115&amp;"-9",Matches!$J$2:$J$201,0))="",INDEX(Matches!$H$2:$H$201,MATCH($A1115&amp;"-9",Matches!$J$2:$J$201,0))=""),"",IF(AND($C1115&lt;&gt;"",INDEX(Matches!$F$2:$F$201,MATCH($A1115&amp;"-9",Matches!$J$2:$J$201,0))&lt;&gt;"",$C1115&gt;=INDEX(Matches!$F$2:$F$201,MATCH($A1115&amp;"-9",Matches!$J$2:$J$201,0))),"",IF(AND(T1115=INDEX(Matches!$G$2:$G$201,MATCH($A1115&amp;"-9",Matches!$J$2:$J$201,0)),U1115=INDEX(Matches!$H$2:$H$201,MATCH($A1115&amp;"-9",Matches!$J$2:$J$201,0))),5,IF(SIGN(T1115-U1115)&lt;&gt;SIGN(INDEX(Matches!$G$2:$G$201,MATCH($A1115&amp;"-9",Matches!$J$2:$J$201,0))-INDEX(Matches!$H$2:$H$201,MATCH($A1115&amp;"-9",Matches!$J$2:$J$201,0))),0,IF(T1115-U1115=INDEX(Matches!$G$2:$G$201,MATCH($A1115&amp;"-9",Matches!$J$2:$J$201,0))-INDEX(Matches!$H$2:$H$201,MATCH($A1115&amp;"-9",Matches!$J$2:$J$201,0)),3,2))))),""))</f>
        <v/>
      </c>
      <c r="AG1115" s="12" t="str">
        <f aca="false">IF(OR($B1115="",V1115="",W1115=""),"",IFERROR(IF(OR(INDEX(Matches!$I$2:$I$201,MATCH($A1115&amp;"-10",Matches!$J$2:$J$201,0))="Void",INDEX(Matches!$G$2:$G$201,MATCH($A1115&amp;"-10",Matches!$J$2:$J$201,0))="",INDEX(Matches!$H$2:$H$201,MATCH($A1115&amp;"-10",Matches!$J$2:$J$201,0))=""),"",IF(AND($C1115&lt;&gt;"",INDEX(Matches!$F$2:$F$201,MATCH($A1115&amp;"-10",Matches!$J$2:$J$201,0))&lt;&gt;"",$C1115&gt;=INDEX(Matches!$F$2:$F$201,MATCH($A1115&amp;"-10",Matches!$J$2:$J$201,0))),"",IF(AND(V1115=INDEX(Matches!$G$2:$G$201,MATCH($A1115&amp;"-10",Matches!$J$2:$J$201,0)),W1115=INDEX(Matches!$H$2:$H$201,MATCH($A1115&amp;"-10",Matches!$J$2:$J$201,0))),5,IF(SIGN(V1115-W1115)&lt;&gt;SIGN(INDEX(Matches!$G$2:$G$201,MATCH($A1115&amp;"-10",Matches!$J$2:$J$201,0))-INDEX(Matches!$H$2:$H$201,MATCH($A1115&amp;"-10",Matches!$J$2:$J$201,0))),0,IF(V1115-W1115=INDEX(Matches!$G$2:$G$201,MATCH($A1115&amp;"-10",Matches!$J$2:$J$201,0))-INDEX(Matches!$H$2:$H$201,MATCH($A1115&amp;"-10",Matches!$J$2:$J$201,0)),3,2))))),""))</f>
        <v/>
      </c>
      <c r="AH1115" s="13" t="str">
        <f aca="false">IF($B1115="","",SUM(X1115:AG1115))</f>
        <v/>
      </c>
      <c r="AI1115" s="12" t="str">
        <f aca="false">IF($B1115="","",COUNTIF(X1115:AG1115,5))</f>
        <v/>
      </c>
      <c r="AJ1115" s="12" t="str">
        <f aca="false">IF($B1115="","",COUNTIF(X1115:AG1115,"&gt;=2"))</f>
        <v/>
      </c>
      <c r="AK1115" s="12" t="str">
        <f aca="false">IF($B1115="","",COUNT(X1115:AG1115))</f>
        <v/>
      </c>
    </row>
    <row r="1116" customFormat="false" ht="15" hidden="false" customHeight="false" outlineLevel="0" collapsed="false">
      <c r="A1116" s="7"/>
      <c r="B1116" s="7"/>
      <c r="C1116" s="11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12" t="str">
        <f aca="false">IF(OR($B1116="",D1116="",E1116=""),"",IFERROR(IF(OR(INDEX(Matches!$I$2:$I$201,MATCH($A1116&amp;"-1",Matches!$J$2:$J$201,0))="Void",INDEX(Matches!$G$2:$G$201,MATCH($A1116&amp;"-1",Matches!$J$2:$J$201,0))="",INDEX(Matches!$H$2:$H$201,MATCH($A1116&amp;"-1",Matches!$J$2:$J$201,0))=""),"",IF(AND($C1116&lt;&gt;"",INDEX(Matches!$F$2:$F$201,MATCH($A1116&amp;"-1",Matches!$J$2:$J$201,0))&lt;&gt;"",$C1116&gt;=INDEX(Matches!$F$2:$F$201,MATCH($A1116&amp;"-1",Matches!$J$2:$J$201,0))),"",IF(AND(D1116=INDEX(Matches!$G$2:$G$201,MATCH($A1116&amp;"-1",Matches!$J$2:$J$201,0)),E1116=INDEX(Matches!$H$2:$H$201,MATCH($A1116&amp;"-1",Matches!$J$2:$J$201,0))),5,IF(SIGN(D1116-E1116)&lt;&gt;SIGN(INDEX(Matches!$G$2:$G$201,MATCH($A1116&amp;"-1",Matches!$J$2:$J$201,0))-INDEX(Matches!$H$2:$H$201,MATCH($A1116&amp;"-1",Matches!$J$2:$J$201,0))),0,IF(D1116-E1116=INDEX(Matches!$G$2:$G$201,MATCH($A1116&amp;"-1",Matches!$J$2:$J$201,0))-INDEX(Matches!$H$2:$H$201,MATCH($A1116&amp;"-1",Matches!$J$2:$J$201,0)),3,2))))),""))</f>
        <v/>
      </c>
      <c r="Y1116" s="12" t="str">
        <f aca="false">IF(OR($B1116="",F1116="",G1116=""),"",IFERROR(IF(OR(INDEX(Matches!$I$2:$I$201,MATCH($A1116&amp;"-2",Matches!$J$2:$J$201,0))="Void",INDEX(Matches!$G$2:$G$201,MATCH($A1116&amp;"-2",Matches!$J$2:$J$201,0))="",INDEX(Matches!$H$2:$H$201,MATCH($A1116&amp;"-2",Matches!$J$2:$J$201,0))=""),"",IF(AND($C1116&lt;&gt;"",INDEX(Matches!$F$2:$F$201,MATCH($A1116&amp;"-2",Matches!$J$2:$J$201,0))&lt;&gt;"",$C1116&gt;=INDEX(Matches!$F$2:$F$201,MATCH($A1116&amp;"-2",Matches!$J$2:$J$201,0))),"",IF(AND(F1116=INDEX(Matches!$G$2:$G$201,MATCH($A1116&amp;"-2",Matches!$J$2:$J$201,0)),G1116=INDEX(Matches!$H$2:$H$201,MATCH($A1116&amp;"-2",Matches!$J$2:$J$201,0))),5,IF(SIGN(F1116-G1116)&lt;&gt;SIGN(INDEX(Matches!$G$2:$G$201,MATCH($A1116&amp;"-2",Matches!$J$2:$J$201,0))-INDEX(Matches!$H$2:$H$201,MATCH($A1116&amp;"-2",Matches!$J$2:$J$201,0))),0,IF(F1116-G1116=INDEX(Matches!$G$2:$G$201,MATCH($A1116&amp;"-2",Matches!$J$2:$J$201,0))-INDEX(Matches!$H$2:$H$201,MATCH($A1116&amp;"-2",Matches!$J$2:$J$201,0)),3,2))))),""))</f>
        <v/>
      </c>
      <c r="Z1116" s="12" t="str">
        <f aca="false">IF(OR($B1116="",H1116="",I1116=""),"",IFERROR(IF(OR(INDEX(Matches!$I$2:$I$201,MATCH($A1116&amp;"-3",Matches!$J$2:$J$201,0))="Void",INDEX(Matches!$G$2:$G$201,MATCH($A1116&amp;"-3",Matches!$J$2:$J$201,0))="",INDEX(Matches!$H$2:$H$201,MATCH($A1116&amp;"-3",Matches!$J$2:$J$201,0))=""),"",IF(AND($C1116&lt;&gt;"",INDEX(Matches!$F$2:$F$201,MATCH($A1116&amp;"-3",Matches!$J$2:$J$201,0))&lt;&gt;"",$C1116&gt;=INDEX(Matches!$F$2:$F$201,MATCH($A1116&amp;"-3",Matches!$J$2:$J$201,0))),"",IF(AND(H1116=INDEX(Matches!$G$2:$G$201,MATCH($A1116&amp;"-3",Matches!$J$2:$J$201,0)),I1116=INDEX(Matches!$H$2:$H$201,MATCH($A1116&amp;"-3",Matches!$J$2:$J$201,0))),5,IF(SIGN(H1116-I1116)&lt;&gt;SIGN(INDEX(Matches!$G$2:$G$201,MATCH($A1116&amp;"-3",Matches!$J$2:$J$201,0))-INDEX(Matches!$H$2:$H$201,MATCH($A1116&amp;"-3",Matches!$J$2:$J$201,0))),0,IF(H1116-I1116=INDEX(Matches!$G$2:$G$201,MATCH($A1116&amp;"-3",Matches!$J$2:$J$201,0))-INDEX(Matches!$H$2:$H$201,MATCH($A1116&amp;"-3",Matches!$J$2:$J$201,0)),3,2))))),""))</f>
        <v/>
      </c>
      <c r="AA1116" s="12" t="str">
        <f aca="false">IF(OR($B1116="",J1116="",K1116=""),"",IFERROR(IF(OR(INDEX(Matches!$I$2:$I$201,MATCH($A1116&amp;"-4",Matches!$J$2:$J$201,0))="Void",INDEX(Matches!$G$2:$G$201,MATCH($A1116&amp;"-4",Matches!$J$2:$J$201,0))="",INDEX(Matches!$H$2:$H$201,MATCH($A1116&amp;"-4",Matches!$J$2:$J$201,0))=""),"",IF(AND($C1116&lt;&gt;"",INDEX(Matches!$F$2:$F$201,MATCH($A1116&amp;"-4",Matches!$J$2:$J$201,0))&lt;&gt;"",$C1116&gt;=INDEX(Matches!$F$2:$F$201,MATCH($A1116&amp;"-4",Matches!$J$2:$J$201,0))),"",IF(AND(J1116=INDEX(Matches!$G$2:$G$201,MATCH($A1116&amp;"-4",Matches!$J$2:$J$201,0)),K1116=INDEX(Matches!$H$2:$H$201,MATCH($A1116&amp;"-4",Matches!$J$2:$J$201,0))),5,IF(SIGN(J1116-K1116)&lt;&gt;SIGN(INDEX(Matches!$G$2:$G$201,MATCH($A1116&amp;"-4",Matches!$J$2:$J$201,0))-INDEX(Matches!$H$2:$H$201,MATCH($A1116&amp;"-4",Matches!$J$2:$J$201,0))),0,IF(J1116-K1116=INDEX(Matches!$G$2:$G$201,MATCH($A1116&amp;"-4",Matches!$J$2:$J$201,0))-INDEX(Matches!$H$2:$H$201,MATCH($A1116&amp;"-4",Matches!$J$2:$J$201,0)),3,2))))),""))</f>
        <v/>
      </c>
      <c r="AB1116" s="12" t="str">
        <f aca="false">IF(OR($B1116="",L1116="",M1116=""),"",IFERROR(IF(OR(INDEX(Matches!$I$2:$I$201,MATCH($A1116&amp;"-5",Matches!$J$2:$J$201,0))="Void",INDEX(Matches!$G$2:$G$201,MATCH($A1116&amp;"-5",Matches!$J$2:$J$201,0))="",INDEX(Matches!$H$2:$H$201,MATCH($A1116&amp;"-5",Matches!$J$2:$J$201,0))=""),"",IF(AND($C1116&lt;&gt;"",INDEX(Matches!$F$2:$F$201,MATCH($A1116&amp;"-5",Matches!$J$2:$J$201,0))&lt;&gt;"",$C1116&gt;=INDEX(Matches!$F$2:$F$201,MATCH($A1116&amp;"-5",Matches!$J$2:$J$201,0))),"",IF(AND(L1116=INDEX(Matches!$G$2:$G$201,MATCH($A1116&amp;"-5",Matches!$J$2:$J$201,0)),M1116=INDEX(Matches!$H$2:$H$201,MATCH($A1116&amp;"-5",Matches!$J$2:$J$201,0))),5,IF(SIGN(L1116-M1116)&lt;&gt;SIGN(INDEX(Matches!$G$2:$G$201,MATCH($A1116&amp;"-5",Matches!$J$2:$J$201,0))-INDEX(Matches!$H$2:$H$201,MATCH($A1116&amp;"-5",Matches!$J$2:$J$201,0))),0,IF(L1116-M1116=INDEX(Matches!$G$2:$G$201,MATCH($A1116&amp;"-5",Matches!$J$2:$J$201,0))-INDEX(Matches!$H$2:$H$201,MATCH($A1116&amp;"-5",Matches!$J$2:$J$201,0)),3,2))))),""))</f>
        <v/>
      </c>
      <c r="AC1116" s="12" t="str">
        <f aca="false">IF(OR($B1116="",N1116="",O1116=""),"",IFERROR(IF(OR(INDEX(Matches!$I$2:$I$201,MATCH($A1116&amp;"-6",Matches!$J$2:$J$201,0))="Void",INDEX(Matches!$G$2:$G$201,MATCH($A1116&amp;"-6",Matches!$J$2:$J$201,0))="",INDEX(Matches!$H$2:$H$201,MATCH($A1116&amp;"-6",Matches!$J$2:$J$201,0))=""),"",IF(AND($C1116&lt;&gt;"",INDEX(Matches!$F$2:$F$201,MATCH($A1116&amp;"-6",Matches!$J$2:$J$201,0))&lt;&gt;"",$C1116&gt;=INDEX(Matches!$F$2:$F$201,MATCH($A1116&amp;"-6",Matches!$J$2:$J$201,0))),"",IF(AND(N1116=INDEX(Matches!$G$2:$G$201,MATCH($A1116&amp;"-6",Matches!$J$2:$J$201,0)),O1116=INDEX(Matches!$H$2:$H$201,MATCH($A1116&amp;"-6",Matches!$J$2:$J$201,0))),5,IF(SIGN(N1116-O1116)&lt;&gt;SIGN(INDEX(Matches!$G$2:$G$201,MATCH($A1116&amp;"-6",Matches!$J$2:$J$201,0))-INDEX(Matches!$H$2:$H$201,MATCH($A1116&amp;"-6",Matches!$J$2:$J$201,0))),0,IF(N1116-O1116=INDEX(Matches!$G$2:$G$201,MATCH($A1116&amp;"-6",Matches!$J$2:$J$201,0))-INDEX(Matches!$H$2:$H$201,MATCH($A1116&amp;"-6",Matches!$J$2:$J$201,0)),3,2))))),""))</f>
        <v/>
      </c>
      <c r="AD1116" s="12" t="str">
        <f aca="false">IF(OR($B1116="",P1116="",Q1116=""),"",IFERROR(IF(OR(INDEX(Matches!$I$2:$I$201,MATCH($A1116&amp;"-7",Matches!$J$2:$J$201,0))="Void",INDEX(Matches!$G$2:$G$201,MATCH($A1116&amp;"-7",Matches!$J$2:$J$201,0))="",INDEX(Matches!$H$2:$H$201,MATCH($A1116&amp;"-7",Matches!$J$2:$J$201,0))=""),"",IF(AND($C1116&lt;&gt;"",INDEX(Matches!$F$2:$F$201,MATCH($A1116&amp;"-7",Matches!$J$2:$J$201,0))&lt;&gt;"",$C1116&gt;=INDEX(Matches!$F$2:$F$201,MATCH($A1116&amp;"-7",Matches!$J$2:$J$201,0))),"",IF(AND(P1116=INDEX(Matches!$G$2:$G$201,MATCH($A1116&amp;"-7",Matches!$J$2:$J$201,0)),Q1116=INDEX(Matches!$H$2:$H$201,MATCH($A1116&amp;"-7",Matches!$J$2:$J$201,0))),5,IF(SIGN(P1116-Q1116)&lt;&gt;SIGN(INDEX(Matches!$G$2:$G$201,MATCH($A1116&amp;"-7",Matches!$J$2:$J$201,0))-INDEX(Matches!$H$2:$H$201,MATCH($A1116&amp;"-7",Matches!$J$2:$J$201,0))),0,IF(P1116-Q1116=INDEX(Matches!$G$2:$G$201,MATCH($A1116&amp;"-7",Matches!$J$2:$J$201,0))-INDEX(Matches!$H$2:$H$201,MATCH($A1116&amp;"-7",Matches!$J$2:$J$201,0)),3,2))))),""))</f>
        <v/>
      </c>
      <c r="AE1116" s="12" t="str">
        <f aca="false">IF(OR($B1116="",R1116="",S1116=""),"",IFERROR(IF(OR(INDEX(Matches!$I$2:$I$201,MATCH($A1116&amp;"-8",Matches!$J$2:$J$201,0))="Void",INDEX(Matches!$G$2:$G$201,MATCH($A1116&amp;"-8",Matches!$J$2:$J$201,0))="",INDEX(Matches!$H$2:$H$201,MATCH($A1116&amp;"-8",Matches!$J$2:$J$201,0))=""),"",IF(AND($C1116&lt;&gt;"",INDEX(Matches!$F$2:$F$201,MATCH($A1116&amp;"-8",Matches!$J$2:$J$201,0))&lt;&gt;"",$C1116&gt;=INDEX(Matches!$F$2:$F$201,MATCH($A1116&amp;"-8",Matches!$J$2:$J$201,0))),"",IF(AND(R1116=INDEX(Matches!$G$2:$G$201,MATCH($A1116&amp;"-8",Matches!$J$2:$J$201,0)),S1116=INDEX(Matches!$H$2:$H$201,MATCH($A1116&amp;"-8",Matches!$J$2:$J$201,0))),5,IF(SIGN(R1116-S1116)&lt;&gt;SIGN(INDEX(Matches!$G$2:$G$201,MATCH($A1116&amp;"-8",Matches!$J$2:$J$201,0))-INDEX(Matches!$H$2:$H$201,MATCH($A1116&amp;"-8",Matches!$J$2:$J$201,0))),0,IF(R1116-S1116=INDEX(Matches!$G$2:$G$201,MATCH($A1116&amp;"-8",Matches!$J$2:$J$201,0))-INDEX(Matches!$H$2:$H$201,MATCH($A1116&amp;"-8",Matches!$J$2:$J$201,0)),3,2))))),""))</f>
        <v/>
      </c>
      <c r="AF1116" s="12" t="str">
        <f aca="false">IF(OR($B1116="",T1116="",U1116=""),"",IFERROR(IF(OR(INDEX(Matches!$I$2:$I$201,MATCH($A1116&amp;"-9",Matches!$J$2:$J$201,0))="Void",INDEX(Matches!$G$2:$G$201,MATCH($A1116&amp;"-9",Matches!$J$2:$J$201,0))="",INDEX(Matches!$H$2:$H$201,MATCH($A1116&amp;"-9",Matches!$J$2:$J$201,0))=""),"",IF(AND($C1116&lt;&gt;"",INDEX(Matches!$F$2:$F$201,MATCH($A1116&amp;"-9",Matches!$J$2:$J$201,0))&lt;&gt;"",$C1116&gt;=INDEX(Matches!$F$2:$F$201,MATCH($A1116&amp;"-9",Matches!$J$2:$J$201,0))),"",IF(AND(T1116=INDEX(Matches!$G$2:$G$201,MATCH($A1116&amp;"-9",Matches!$J$2:$J$201,0)),U1116=INDEX(Matches!$H$2:$H$201,MATCH($A1116&amp;"-9",Matches!$J$2:$J$201,0))),5,IF(SIGN(T1116-U1116)&lt;&gt;SIGN(INDEX(Matches!$G$2:$G$201,MATCH($A1116&amp;"-9",Matches!$J$2:$J$201,0))-INDEX(Matches!$H$2:$H$201,MATCH($A1116&amp;"-9",Matches!$J$2:$J$201,0))),0,IF(T1116-U1116=INDEX(Matches!$G$2:$G$201,MATCH($A1116&amp;"-9",Matches!$J$2:$J$201,0))-INDEX(Matches!$H$2:$H$201,MATCH($A1116&amp;"-9",Matches!$J$2:$J$201,0)),3,2))))),""))</f>
        <v/>
      </c>
      <c r="AG1116" s="12" t="str">
        <f aca="false">IF(OR($B1116="",V1116="",W1116=""),"",IFERROR(IF(OR(INDEX(Matches!$I$2:$I$201,MATCH($A1116&amp;"-10",Matches!$J$2:$J$201,0))="Void",INDEX(Matches!$G$2:$G$201,MATCH($A1116&amp;"-10",Matches!$J$2:$J$201,0))="",INDEX(Matches!$H$2:$H$201,MATCH($A1116&amp;"-10",Matches!$J$2:$J$201,0))=""),"",IF(AND($C1116&lt;&gt;"",INDEX(Matches!$F$2:$F$201,MATCH($A1116&amp;"-10",Matches!$J$2:$J$201,0))&lt;&gt;"",$C1116&gt;=INDEX(Matches!$F$2:$F$201,MATCH($A1116&amp;"-10",Matches!$J$2:$J$201,0))),"",IF(AND(V1116=INDEX(Matches!$G$2:$G$201,MATCH($A1116&amp;"-10",Matches!$J$2:$J$201,0)),W1116=INDEX(Matches!$H$2:$H$201,MATCH($A1116&amp;"-10",Matches!$J$2:$J$201,0))),5,IF(SIGN(V1116-W1116)&lt;&gt;SIGN(INDEX(Matches!$G$2:$G$201,MATCH($A1116&amp;"-10",Matches!$J$2:$J$201,0))-INDEX(Matches!$H$2:$H$201,MATCH($A1116&amp;"-10",Matches!$J$2:$J$201,0))),0,IF(V1116-W1116=INDEX(Matches!$G$2:$G$201,MATCH($A1116&amp;"-10",Matches!$J$2:$J$201,0))-INDEX(Matches!$H$2:$H$201,MATCH($A1116&amp;"-10",Matches!$J$2:$J$201,0)),3,2))))),""))</f>
        <v/>
      </c>
      <c r="AH1116" s="13" t="str">
        <f aca="false">IF($B1116="","",SUM(X1116:AG1116))</f>
        <v/>
      </c>
      <c r="AI1116" s="12" t="str">
        <f aca="false">IF($B1116="","",COUNTIF(X1116:AG1116,5))</f>
        <v/>
      </c>
      <c r="AJ1116" s="12" t="str">
        <f aca="false">IF($B1116="","",COUNTIF(X1116:AG1116,"&gt;=2"))</f>
        <v/>
      </c>
      <c r="AK1116" s="12" t="str">
        <f aca="false">IF($B1116="","",COUNT(X1116:AG1116))</f>
        <v/>
      </c>
    </row>
    <row r="1117" customFormat="false" ht="15" hidden="false" customHeight="false" outlineLevel="0" collapsed="false">
      <c r="A1117" s="7"/>
      <c r="B1117" s="7"/>
      <c r="C1117" s="11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12" t="str">
        <f aca="false">IF(OR($B1117="",D1117="",E1117=""),"",IFERROR(IF(OR(INDEX(Matches!$I$2:$I$201,MATCH($A1117&amp;"-1",Matches!$J$2:$J$201,0))="Void",INDEX(Matches!$G$2:$G$201,MATCH($A1117&amp;"-1",Matches!$J$2:$J$201,0))="",INDEX(Matches!$H$2:$H$201,MATCH($A1117&amp;"-1",Matches!$J$2:$J$201,0))=""),"",IF(AND($C1117&lt;&gt;"",INDEX(Matches!$F$2:$F$201,MATCH($A1117&amp;"-1",Matches!$J$2:$J$201,0))&lt;&gt;"",$C1117&gt;=INDEX(Matches!$F$2:$F$201,MATCH($A1117&amp;"-1",Matches!$J$2:$J$201,0))),"",IF(AND(D1117=INDEX(Matches!$G$2:$G$201,MATCH($A1117&amp;"-1",Matches!$J$2:$J$201,0)),E1117=INDEX(Matches!$H$2:$H$201,MATCH($A1117&amp;"-1",Matches!$J$2:$J$201,0))),5,IF(SIGN(D1117-E1117)&lt;&gt;SIGN(INDEX(Matches!$G$2:$G$201,MATCH($A1117&amp;"-1",Matches!$J$2:$J$201,0))-INDEX(Matches!$H$2:$H$201,MATCH($A1117&amp;"-1",Matches!$J$2:$J$201,0))),0,IF(D1117-E1117=INDEX(Matches!$G$2:$G$201,MATCH($A1117&amp;"-1",Matches!$J$2:$J$201,0))-INDEX(Matches!$H$2:$H$201,MATCH($A1117&amp;"-1",Matches!$J$2:$J$201,0)),3,2))))),""))</f>
        <v/>
      </c>
      <c r="Y1117" s="12" t="str">
        <f aca="false">IF(OR($B1117="",F1117="",G1117=""),"",IFERROR(IF(OR(INDEX(Matches!$I$2:$I$201,MATCH($A1117&amp;"-2",Matches!$J$2:$J$201,0))="Void",INDEX(Matches!$G$2:$G$201,MATCH($A1117&amp;"-2",Matches!$J$2:$J$201,0))="",INDEX(Matches!$H$2:$H$201,MATCH($A1117&amp;"-2",Matches!$J$2:$J$201,0))=""),"",IF(AND($C1117&lt;&gt;"",INDEX(Matches!$F$2:$F$201,MATCH($A1117&amp;"-2",Matches!$J$2:$J$201,0))&lt;&gt;"",$C1117&gt;=INDEX(Matches!$F$2:$F$201,MATCH($A1117&amp;"-2",Matches!$J$2:$J$201,0))),"",IF(AND(F1117=INDEX(Matches!$G$2:$G$201,MATCH($A1117&amp;"-2",Matches!$J$2:$J$201,0)),G1117=INDEX(Matches!$H$2:$H$201,MATCH($A1117&amp;"-2",Matches!$J$2:$J$201,0))),5,IF(SIGN(F1117-G1117)&lt;&gt;SIGN(INDEX(Matches!$G$2:$G$201,MATCH($A1117&amp;"-2",Matches!$J$2:$J$201,0))-INDEX(Matches!$H$2:$H$201,MATCH($A1117&amp;"-2",Matches!$J$2:$J$201,0))),0,IF(F1117-G1117=INDEX(Matches!$G$2:$G$201,MATCH($A1117&amp;"-2",Matches!$J$2:$J$201,0))-INDEX(Matches!$H$2:$H$201,MATCH($A1117&amp;"-2",Matches!$J$2:$J$201,0)),3,2))))),""))</f>
        <v/>
      </c>
      <c r="Z1117" s="12" t="str">
        <f aca="false">IF(OR($B1117="",H1117="",I1117=""),"",IFERROR(IF(OR(INDEX(Matches!$I$2:$I$201,MATCH($A1117&amp;"-3",Matches!$J$2:$J$201,0))="Void",INDEX(Matches!$G$2:$G$201,MATCH($A1117&amp;"-3",Matches!$J$2:$J$201,0))="",INDEX(Matches!$H$2:$H$201,MATCH($A1117&amp;"-3",Matches!$J$2:$J$201,0))=""),"",IF(AND($C1117&lt;&gt;"",INDEX(Matches!$F$2:$F$201,MATCH($A1117&amp;"-3",Matches!$J$2:$J$201,0))&lt;&gt;"",$C1117&gt;=INDEX(Matches!$F$2:$F$201,MATCH($A1117&amp;"-3",Matches!$J$2:$J$201,0))),"",IF(AND(H1117=INDEX(Matches!$G$2:$G$201,MATCH($A1117&amp;"-3",Matches!$J$2:$J$201,0)),I1117=INDEX(Matches!$H$2:$H$201,MATCH($A1117&amp;"-3",Matches!$J$2:$J$201,0))),5,IF(SIGN(H1117-I1117)&lt;&gt;SIGN(INDEX(Matches!$G$2:$G$201,MATCH($A1117&amp;"-3",Matches!$J$2:$J$201,0))-INDEX(Matches!$H$2:$H$201,MATCH($A1117&amp;"-3",Matches!$J$2:$J$201,0))),0,IF(H1117-I1117=INDEX(Matches!$G$2:$G$201,MATCH($A1117&amp;"-3",Matches!$J$2:$J$201,0))-INDEX(Matches!$H$2:$H$201,MATCH($A1117&amp;"-3",Matches!$J$2:$J$201,0)),3,2))))),""))</f>
        <v/>
      </c>
      <c r="AA1117" s="12" t="str">
        <f aca="false">IF(OR($B1117="",J1117="",K1117=""),"",IFERROR(IF(OR(INDEX(Matches!$I$2:$I$201,MATCH($A1117&amp;"-4",Matches!$J$2:$J$201,0))="Void",INDEX(Matches!$G$2:$G$201,MATCH($A1117&amp;"-4",Matches!$J$2:$J$201,0))="",INDEX(Matches!$H$2:$H$201,MATCH($A1117&amp;"-4",Matches!$J$2:$J$201,0))=""),"",IF(AND($C1117&lt;&gt;"",INDEX(Matches!$F$2:$F$201,MATCH($A1117&amp;"-4",Matches!$J$2:$J$201,0))&lt;&gt;"",$C1117&gt;=INDEX(Matches!$F$2:$F$201,MATCH($A1117&amp;"-4",Matches!$J$2:$J$201,0))),"",IF(AND(J1117=INDEX(Matches!$G$2:$G$201,MATCH($A1117&amp;"-4",Matches!$J$2:$J$201,0)),K1117=INDEX(Matches!$H$2:$H$201,MATCH($A1117&amp;"-4",Matches!$J$2:$J$201,0))),5,IF(SIGN(J1117-K1117)&lt;&gt;SIGN(INDEX(Matches!$G$2:$G$201,MATCH($A1117&amp;"-4",Matches!$J$2:$J$201,0))-INDEX(Matches!$H$2:$H$201,MATCH($A1117&amp;"-4",Matches!$J$2:$J$201,0))),0,IF(J1117-K1117=INDEX(Matches!$G$2:$G$201,MATCH($A1117&amp;"-4",Matches!$J$2:$J$201,0))-INDEX(Matches!$H$2:$H$201,MATCH($A1117&amp;"-4",Matches!$J$2:$J$201,0)),3,2))))),""))</f>
        <v/>
      </c>
      <c r="AB1117" s="12" t="str">
        <f aca="false">IF(OR($B1117="",L1117="",M1117=""),"",IFERROR(IF(OR(INDEX(Matches!$I$2:$I$201,MATCH($A1117&amp;"-5",Matches!$J$2:$J$201,0))="Void",INDEX(Matches!$G$2:$G$201,MATCH($A1117&amp;"-5",Matches!$J$2:$J$201,0))="",INDEX(Matches!$H$2:$H$201,MATCH($A1117&amp;"-5",Matches!$J$2:$J$201,0))=""),"",IF(AND($C1117&lt;&gt;"",INDEX(Matches!$F$2:$F$201,MATCH($A1117&amp;"-5",Matches!$J$2:$J$201,0))&lt;&gt;"",$C1117&gt;=INDEX(Matches!$F$2:$F$201,MATCH($A1117&amp;"-5",Matches!$J$2:$J$201,0))),"",IF(AND(L1117=INDEX(Matches!$G$2:$G$201,MATCH($A1117&amp;"-5",Matches!$J$2:$J$201,0)),M1117=INDEX(Matches!$H$2:$H$201,MATCH($A1117&amp;"-5",Matches!$J$2:$J$201,0))),5,IF(SIGN(L1117-M1117)&lt;&gt;SIGN(INDEX(Matches!$G$2:$G$201,MATCH($A1117&amp;"-5",Matches!$J$2:$J$201,0))-INDEX(Matches!$H$2:$H$201,MATCH($A1117&amp;"-5",Matches!$J$2:$J$201,0))),0,IF(L1117-M1117=INDEX(Matches!$G$2:$G$201,MATCH($A1117&amp;"-5",Matches!$J$2:$J$201,0))-INDEX(Matches!$H$2:$H$201,MATCH($A1117&amp;"-5",Matches!$J$2:$J$201,0)),3,2))))),""))</f>
        <v/>
      </c>
      <c r="AC1117" s="12" t="str">
        <f aca="false">IF(OR($B1117="",N1117="",O1117=""),"",IFERROR(IF(OR(INDEX(Matches!$I$2:$I$201,MATCH($A1117&amp;"-6",Matches!$J$2:$J$201,0))="Void",INDEX(Matches!$G$2:$G$201,MATCH($A1117&amp;"-6",Matches!$J$2:$J$201,0))="",INDEX(Matches!$H$2:$H$201,MATCH($A1117&amp;"-6",Matches!$J$2:$J$201,0))=""),"",IF(AND($C1117&lt;&gt;"",INDEX(Matches!$F$2:$F$201,MATCH($A1117&amp;"-6",Matches!$J$2:$J$201,0))&lt;&gt;"",$C1117&gt;=INDEX(Matches!$F$2:$F$201,MATCH($A1117&amp;"-6",Matches!$J$2:$J$201,0))),"",IF(AND(N1117=INDEX(Matches!$G$2:$G$201,MATCH($A1117&amp;"-6",Matches!$J$2:$J$201,0)),O1117=INDEX(Matches!$H$2:$H$201,MATCH($A1117&amp;"-6",Matches!$J$2:$J$201,0))),5,IF(SIGN(N1117-O1117)&lt;&gt;SIGN(INDEX(Matches!$G$2:$G$201,MATCH($A1117&amp;"-6",Matches!$J$2:$J$201,0))-INDEX(Matches!$H$2:$H$201,MATCH($A1117&amp;"-6",Matches!$J$2:$J$201,0))),0,IF(N1117-O1117=INDEX(Matches!$G$2:$G$201,MATCH($A1117&amp;"-6",Matches!$J$2:$J$201,0))-INDEX(Matches!$H$2:$H$201,MATCH($A1117&amp;"-6",Matches!$J$2:$J$201,0)),3,2))))),""))</f>
        <v/>
      </c>
      <c r="AD1117" s="12" t="str">
        <f aca="false">IF(OR($B1117="",P1117="",Q1117=""),"",IFERROR(IF(OR(INDEX(Matches!$I$2:$I$201,MATCH($A1117&amp;"-7",Matches!$J$2:$J$201,0))="Void",INDEX(Matches!$G$2:$G$201,MATCH($A1117&amp;"-7",Matches!$J$2:$J$201,0))="",INDEX(Matches!$H$2:$H$201,MATCH($A1117&amp;"-7",Matches!$J$2:$J$201,0))=""),"",IF(AND($C1117&lt;&gt;"",INDEX(Matches!$F$2:$F$201,MATCH($A1117&amp;"-7",Matches!$J$2:$J$201,0))&lt;&gt;"",$C1117&gt;=INDEX(Matches!$F$2:$F$201,MATCH($A1117&amp;"-7",Matches!$J$2:$J$201,0))),"",IF(AND(P1117=INDEX(Matches!$G$2:$G$201,MATCH($A1117&amp;"-7",Matches!$J$2:$J$201,0)),Q1117=INDEX(Matches!$H$2:$H$201,MATCH($A1117&amp;"-7",Matches!$J$2:$J$201,0))),5,IF(SIGN(P1117-Q1117)&lt;&gt;SIGN(INDEX(Matches!$G$2:$G$201,MATCH($A1117&amp;"-7",Matches!$J$2:$J$201,0))-INDEX(Matches!$H$2:$H$201,MATCH($A1117&amp;"-7",Matches!$J$2:$J$201,0))),0,IF(P1117-Q1117=INDEX(Matches!$G$2:$G$201,MATCH($A1117&amp;"-7",Matches!$J$2:$J$201,0))-INDEX(Matches!$H$2:$H$201,MATCH($A1117&amp;"-7",Matches!$J$2:$J$201,0)),3,2))))),""))</f>
        <v/>
      </c>
      <c r="AE1117" s="12" t="str">
        <f aca="false">IF(OR($B1117="",R1117="",S1117=""),"",IFERROR(IF(OR(INDEX(Matches!$I$2:$I$201,MATCH($A1117&amp;"-8",Matches!$J$2:$J$201,0))="Void",INDEX(Matches!$G$2:$G$201,MATCH($A1117&amp;"-8",Matches!$J$2:$J$201,0))="",INDEX(Matches!$H$2:$H$201,MATCH($A1117&amp;"-8",Matches!$J$2:$J$201,0))=""),"",IF(AND($C1117&lt;&gt;"",INDEX(Matches!$F$2:$F$201,MATCH($A1117&amp;"-8",Matches!$J$2:$J$201,0))&lt;&gt;"",$C1117&gt;=INDEX(Matches!$F$2:$F$201,MATCH($A1117&amp;"-8",Matches!$J$2:$J$201,0))),"",IF(AND(R1117=INDEX(Matches!$G$2:$G$201,MATCH($A1117&amp;"-8",Matches!$J$2:$J$201,0)),S1117=INDEX(Matches!$H$2:$H$201,MATCH($A1117&amp;"-8",Matches!$J$2:$J$201,0))),5,IF(SIGN(R1117-S1117)&lt;&gt;SIGN(INDEX(Matches!$G$2:$G$201,MATCH($A1117&amp;"-8",Matches!$J$2:$J$201,0))-INDEX(Matches!$H$2:$H$201,MATCH($A1117&amp;"-8",Matches!$J$2:$J$201,0))),0,IF(R1117-S1117=INDEX(Matches!$G$2:$G$201,MATCH($A1117&amp;"-8",Matches!$J$2:$J$201,0))-INDEX(Matches!$H$2:$H$201,MATCH($A1117&amp;"-8",Matches!$J$2:$J$201,0)),3,2))))),""))</f>
        <v/>
      </c>
      <c r="AF1117" s="12" t="str">
        <f aca="false">IF(OR($B1117="",T1117="",U1117=""),"",IFERROR(IF(OR(INDEX(Matches!$I$2:$I$201,MATCH($A1117&amp;"-9",Matches!$J$2:$J$201,0))="Void",INDEX(Matches!$G$2:$G$201,MATCH($A1117&amp;"-9",Matches!$J$2:$J$201,0))="",INDEX(Matches!$H$2:$H$201,MATCH($A1117&amp;"-9",Matches!$J$2:$J$201,0))=""),"",IF(AND($C1117&lt;&gt;"",INDEX(Matches!$F$2:$F$201,MATCH($A1117&amp;"-9",Matches!$J$2:$J$201,0))&lt;&gt;"",$C1117&gt;=INDEX(Matches!$F$2:$F$201,MATCH($A1117&amp;"-9",Matches!$J$2:$J$201,0))),"",IF(AND(T1117=INDEX(Matches!$G$2:$G$201,MATCH($A1117&amp;"-9",Matches!$J$2:$J$201,0)),U1117=INDEX(Matches!$H$2:$H$201,MATCH($A1117&amp;"-9",Matches!$J$2:$J$201,0))),5,IF(SIGN(T1117-U1117)&lt;&gt;SIGN(INDEX(Matches!$G$2:$G$201,MATCH($A1117&amp;"-9",Matches!$J$2:$J$201,0))-INDEX(Matches!$H$2:$H$201,MATCH($A1117&amp;"-9",Matches!$J$2:$J$201,0))),0,IF(T1117-U1117=INDEX(Matches!$G$2:$G$201,MATCH($A1117&amp;"-9",Matches!$J$2:$J$201,0))-INDEX(Matches!$H$2:$H$201,MATCH($A1117&amp;"-9",Matches!$J$2:$J$201,0)),3,2))))),""))</f>
        <v/>
      </c>
      <c r="AG1117" s="12" t="str">
        <f aca="false">IF(OR($B1117="",V1117="",W1117=""),"",IFERROR(IF(OR(INDEX(Matches!$I$2:$I$201,MATCH($A1117&amp;"-10",Matches!$J$2:$J$201,0))="Void",INDEX(Matches!$G$2:$G$201,MATCH($A1117&amp;"-10",Matches!$J$2:$J$201,0))="",INDEX(Matches!$H$2:$H$201,MATCH($A1117&amp;"-10",Matches!$J$2:$J$201,0))=""),"",IF(AND($C1117&lt;&gt;"",INDEX(Matches!$F$2:$F$201,MATCH($A1117&amp;"-10",Matches!$J$2:$J$201,0))&lt;&gt;"",$C1117&gt;=INDEX(Matches!$F$2:$F$201,MATCH($A1117&amp;"-10",Matches!$J$2:$J$201,0))),"",IF(AND(V1117=INDEX(Matches!$G$2:$G$201,MATCH($A1117&amp;"-10",Matches!$J$2:$J$201,0)),W1117=INDEX(Matches!$H$2:$H$201,MATCH($A1117&amp;"-10",Matches!$J$2:$J$201,0))),5,IF(SIGN(V1117-W1117)&lt;&gt;SIGN(INDEX(Matches!$G$2:$G$201,MATCH($A1117&amp;"-10",Matches!$J$2:$J$201,0))-INDEX(Matches!$H$2:$H$201,MATCH($A1117&amp;"-10",Matches!$J$2:$J$201,0))),0,IF(V1117-W1117=INDEX(Matches!$G$2:$G$201,MATCH($A1117&amp;"-10",Matches!$J$2:$J$201,0))-INDEX(Matches!$H$2:$H$201,MATCH($A1117&amp;"-10",Matches!$J$2:$J$201,0)),3,2))))),""))</f>
        <v/>
      </c>
      <c r="AH1117" s="13" t="str">
        <f aca="false">IF($B1117="","",SUM(X1117:AG1117))</f>
        <v/>
      </c>
      <c r="AI1117" s="12" t="str">
        <f aca="false">IF($B1117="","",COUNTIF(X1117:AG1117,5))</f>
        <v/>
      </c>
      <c r="AJ1117" s="12" t="str">
        <f aca="false">IF($B1117="","",COUNTIF(X1117:AG1117,"&gt;=2"))</f>
        <v/>
      </c>
      <c r="AK1117" s="12" t="str">
        <f aca="false">IF($B1117="","",COUNT(X1117:AG1117))</f>
        <v/>
      </c>
    </row>
    <row r="1118" customFormat="false" ht="15" hidden="false" customHeight="false" outlineLevel="0" collapsed="false">
      <c r="A1118" s="7"/>
      <c r="B1118" s="7"/>
      <c r="C1118" s="11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12" t="str">
        <f aca="false">IF(OR($B1118="",D1118="",E1118=""),"",IFERROR(IF(OR(INDEX(Matches!$I$2:$I$201,MATCH($A1118&amp;"-1",Matches!$J$2:$J$201,0))="Void",INDEX(Matches!$G$2:$G$201,MATCH($A1118&amp;"-1",Matches!$J$2:$J$201,0))="",INDEX(Matches!$H$2:$H$201,MATCH($A1118&amp;"-1",Matches!$J$2:$J$201,0))=""),"",IF(AND($C1118&lt;&gt;"",INDEX(Matches!$F$2:$F$201,MATCH($A1118&amp;"-1",Matches!$J$2:$J$201,0))&lt;&gt;"",$C1118&gt;=INDEX(Matches!$F$2:$F$201,MATCH($A1118&amp;"-1",Matches!$J$2:$J$201,0))),"",IF(AND(D1118=INDEX(Matches!$G$2:$G$201,MATCH($A1118&amp;"-1",Matches!$J$2:$J$201,0)),E1118=INDEX(Matches!$H$2:$H$201,MATCH($A1118&amp;"-1",Matches!$J$2:$J$201,0))),5,IF(SIGN(D1118-E1118)&lt;&gt;SIGN(INDEX(Matches!$G$2:$G$201,MATCH($A1118&amp;"-1",Matches!$J$2:$J$201,0))-INDEX(Matches!$H$2:$H$201,MATCH($A1118&amp;"-1",Matches!$J$2:$J$201,0))),0,IF(D1118-E1118=INDEX(Matches!$G$2:$G$201,MATCH($A1118&amp;"-1",Matches!$J$2:$J$201,0))-INDEX(Matches!$H$2:$H$201,MATCH($A1118&amp;"-1",Matches!$J$2:$J$201,0)),3,2))))),""))</f>
        <v/>
      </c>
      <c r="Y1118" s="12" t="str">
        <f aca="false">IF(OR($B1118="",F1118="",G1118=""),"",IFERROR(IF(OR(INDEX(Matches!$I$2:$I$201,MATCH($A1118&amp;"-2",Matches!$J$2:$J$201,0))="Void",INDEX(Matches!$G$2:$G$201,MATCH($A1118&amp;"-2",Matches!$J$2:$J$201,0))="",INDEX(Matches!$H$2:$H$201,MATCH($A1118&amp;"-2",Matches!$J$2:$J$201,0))=""),"",IF(AND($C1118&lt;&gt;"",INDEX(Matches!$F$2:$F$201,MATCH($A1118&amp;"-2",Matches!$J$2:$J$201,0))&lt;&gt;"",$C1118&gt;=INDEX(Matches!$F$2:$F$201,MATCH($A1118&amp;"-2",Matches!$J$2:$J$201,0))),"",IF(AND(F1118=INDEX(Matches!$G$2:$G$201,MATCH($A1118&amp;"-2",Matches!$J$2:$J$201,0)),G1118=INDEX(Matches!$H$2:$H$201,MATCH($A1118&amp;"-2",Matches!$J$2:$J$201,0))),5,IF(SIGN(F1118-G1118)&lt;&gt;SIGN(INDEX(Matches!$G$2:$G$201,MATCH($A1118&amp;"-2",Matches!$J$2:$J$201,0))-INDEX(Matches!$H$2:$H$201,MATCH($A1118&amp;"-2",Matches!$J$2:$J$201,0))),0,IF(F1118-G1118=INDEX(Matches!$G$2:$G$201,MATCH($A1118&amp;"-2",Matches!$J$2:$J$201,0))-INDEX(Matches!$H$2:$H$201,MATCH($A1118&amp;"-2",Matches!$J$2:$J$201,0)),3,2))))),""))</f>
        <v/>
      </c>
      <c r="Z1118" s="12" t="str">
        <f aca="false">IF(OR($B1118="",H1118="",I1118=""),"",IFERROR(IF(OR(INDEX(Matches!$I$2:$I$201,MATCH($A1118&amp;"-3",Matches!$J$2:$J$201,0))="Void",INDEX(Matches!$G$2:$G$201,MATCH($A1118&amp;"-3",Matches!$J$2:$J$201,0))="",INDEX(Matches!$H$2:$H$201,MATCH($A1118&amp;"-3",Matches!$J$2:$J$201,0))=""),"",IF(AND($C1118&lt;&gt;"",INDEX(Matches!$F$2:$F$201,MATCH($A1118&amp;"-3",Matches!$J$2:$J$201,0))&lt;&gt;"",$C1118&gt;=INDEX(Matches!$F$2:$F$201,MATCH($A1118&amp;"-3",Matches!$J$2:$J$201,0))),"",IF(AND(H1118=INDEX(Matches!$G$2:$G$201,MATCH($A1118&amp;"-3",Matches!$J$2:$J$201,0)),I1118=INDEX(Matches!$H$2:$H$201,MATCH($A1118&amp;"-3",Matches!$J$2:$J$201,0))),5,IF(SIGN(H1118-I1118)&lt;&gt;SIGN(INDEX(Matches!$G$2:$G$201,MATCH($A1118&amp;"-3",Matches!$J$2:$J$201,0))-INDEX(Matches!$H$2:$H$201,MATCH($A1118&amp;"-3",Matches!$J$2:$J$201,0))),0,IF(H1118-I1118=INDEX(Matches!$G$2:$G$201,MATCH($A1118&amp;"-3",Matches!$J$2:$J$201,0))-INDEX(Matches!$H$2:$H$201,MATCH($A1118&amp;"-3",Matches!$J$2:$J$201,0)),3,2))))),""))</f>
        <v/>
      </c>
      <c r="AA1118" s="12" t="str">
        <f aca="false">IF(OR($B1118="",J1118="",K1118=""),"",IFERROR(IF(OR(INDEX(Matches!$I$2:$I$201,MATCH($A1118&amp;"-4",Matches!$J$2:$J$201,0))="Void",INDEX(Matches!$G$2:$G$201,MATCH($A1118&amp;"-4",Matches!$J$2:$J$201,0))="",INDEX(Matches!$H$2:$H$201,MATCH($A1118&amp;"-4",Matches!$J$2:$J$201,0))=""),"",IF(AND($C1118&lt;&gt;"",INDEX(Matches!$F$2:$F$201,MATCH($A1118&amp;"-4",Matches!$J$2:$J$201,0))&lt;&gt;"",$C1118&gt;=INDEX(Matches!$F$2:$F$201,MATCH($A1118&amp;"-4",Matches!$J$2:$J$201,0))),"",IF(AND(J1118=INDEX(Matches!$G$2:$G$201,MATCH($A1118&amp;"-4",Matches!$J$2:$J$201,0)),K1118=INDEX(Matches!$H$2:$H$201,MATCH($A1118&amp;"-4",Matches!$J$2:$J$201,0))),5,IF(SIGN(J1118-K1118)&lt;&gt;SIGN(INDEX(Matches!$G$2:$G$201,MATCH($A1118&amp;"-4",Matches!$J$2:$J$201,0))-INDEX(Matches!$H$2:$H$201,MATCH($A1118&amp;"-4",Matches!$J$2:$J$201,0))),0,IF(J1118-K1118=INDEX(Matches!$G$2:$G$201,MATCH($A1118&amp;"-4",Matches!$J$2:$J$201,0))-INDEX(Matches!$H$2:$H$201,MATCH($A1118&amp;"-4",Matches!$J$2:$J$201,0)),3,2))))),""))</f>
        <v/>
      </c>
      <c r="AB1118" s="12" t="str">
        <f aca="false">IF(OR($B1118="",L1118="",M1118=""),"",IFERROR(IF(OR(INDEX(Matches!$I$2:$I$201,MATCH($A1118&amp;"-5",Matches!$J$2:$J$201,0))="Void",INDEX(Matches!$G$2:$G$201,MATCH($A1118&amp;"-5",Matches!$J$2:$J$201,0))="",INDEX(Matches!$H$2:$H$201,MATCH($A1118&amp;"-5",Matches!$J$2:$J$201,0))=""),"",IF(AND($C1118&lt;&gt;"",INDEX(Matches!$F$2:$F$201,MATCH($A1118&amp;"-5",Matches!$J$2:$J$201,0))&lt;&gt;"",$C1118&gt;=INDEX(Matches!$F$2:$F$201,MATCH($A1118&amp;"-5",Matches!$J$2:$J$201,0))),"",IF(AND(L1118=INDEX(Matches!$G$2:$G$201,MATCH($A1118&amp;"-5",Matches!$J$2:$J$201,0)),M1118=INDEX(Matches!$H$2:$H$201,MATCH($A1118&amp;"-5",Matches!$J$2:$J$201,0))),5,IF(SIGN(L1118-M1118)&lt;&gt;SIGN(INDEX(Matches!$G$2:$G$201,MATCH($A1118&amp;"-5",Matches!$J$2:$J$201,0))-INDEX(Matches!$H$2:$H$201,MATCH($A1118&amp;"-5",Matches!$J$2:$J$201,0))),0,IF(L1118-M1118=INDEX(Matches!$G$2:$G$201,MATCH($A1118&amp;"-5",Matches!$J$2:$J$201,0))-INDEX(Matches!$H$2:$H$201,MATCH($A1118&amp;"-5",Matches!$J$2:$J$201,0)),3,2))))),""))</f>
        <v/>
      </c>
      <c r="AC1118" s="12" t="str">
        <f aca="false">IF(OR($B1118="",N1118="",O1118=""),"",IFERROR(IF(OR(INDEX(Matches!$I$2:$I$201,MATCH($A1118&amp;"-6",Matches!$J$2:$J$201,0))="Void",INDEX(Matches!$G$2:$G$201,MATCH($A1118&amp;"-6",Matches!$J$2:$J$201,0))="",INDEX(Matches!$H$2:$H$201,MATCH($A1118&amp;"-6",Matches!$J$2:$J$201,0))=""),"",IF(AND($C1118&lt;&gt;"",INDEX(Matches!$F$2:$F$201,MATCH($A1118&amp;"-6",Matches!$J$2:$J$201,0))&lt;&gt;"",$C1118&gt;=INDEX(Matches!$F$2:$F$201,MATCH($A1118&amp;"-6",Matches!$J$2:$J$201,0))),"",IF(AND(N1118=INDEX(Matches!$G$2:$G$201,MATCH($A1118&amp;"-6",Matches!$J$2:$J$201,0)),O1118=INDEX(Matches!$H$2:$H$201,MATCH($A1118&amp;"-6",Matches!$J$2:$J$201,0))),5,IF(SIGN(N1118-O1118)&lt;&gt;SIGN(INDEX(Matches!$G$2:$G$201,MATCH($A1118&amp;"-6",Matches!$J$2:$J$201,0))-INDEX(Matches!$H$2:$H$201,MATCH($A1118&amp;"-6",Matches!$J$2:$J$201,0))),0,IF(N1118-O1118=INDEX(Matches!$G$2:$G$201,MATCH($A1118&amp;"-6",Matches!$J$2:$J$201,0))-INDEX(Matches!$H$2:$H$201,MATCH($A1118&amp;"-6",Matches!$J$2:$J$201,0)),3,2))))),""))</f>
        <v/>
      </c>
      <c r="AD1118" s="12" t="str">
        <f aca="false">IF(OR($B1118="",P1118="",Q1118=""),"",IFERROR(IF(OR(INDEX(Matches!$I$2:$I$201,MATCH($A1118&amp;"-7",Matches!$J$2:$J$201,0))="Void",INDEX(Matches!$G$2:$G$201,MATCH($A1118&amp;"-7",Matches!$J$2:$J$201,0))="",INDEX(Matches!$H$2:$H$201,MATCH($A1118&amp;"-7",Matches!$J$2:$J$201,0))=""),"",IF(AND($C1118&lt;&gt;"",INDEX(Matches!$F$2:$F$201,MATCH($A1118&amp;"-7",Matches!$J$2:$J$201,0))&lt;&gt;"",$C1118&gt;=INDEX(Matches!$F$2:$F$201,MATCH($A1118&amp;"-7",Matches!$J$2:$J$201,0))),"",IF(AND(P1118=INDEX(Matches!$G$2:$G$201,MATCH($A1118&amp;"-7",Matches!$J$2:$J$201,0)),Q1118=INDEX(Matches!$H$2:$H$201,MATCH($A1118&amp;"-7",Matches!$J$2:$J$201,0))),5,IF(SIGN(P1118-Q1118)&lt;&gt;SIGN(INDEX(Matches!$G$2:$G$201,MATCH($A1118&amp;"-7",Matches!$J$2:$J$201,0))-INDEX(Matches!$H$2:$H$201,MATCH($A1118&amp;"-7",Matches!$J$2:$J$201,0))),0,IF(P1118-Q1118=INDEX(Matches!$G$2:$G$201,MATCH($A1118&amp;"-7",Matches!$J$2:$J$201,0))-INDEX(Matches!$H$2:$H$201,MATCH($A1118&amp;"-7",Matches!$J$2:$J$201,0)),3,2))))),""))</f>
        <v/>
      </c>
      <c r="AE1118" s="12" t="str">
        <f aca="false">IF(OR($B1118="",R1118="",S1118=""),"",IFERROR(IF(OR(INDEX(Matches!$I$2:$I$201,MATCH($A1118&amp;"-8",Matches!$J$2:$J$201,0))="Void",INDEX(Matches!$G$2:$G$201,MATCH($A1118&amp;"-8",Matches!$J$2:$J$201,0))="",INDEX(Matches!$H$2:$H$201,MATCH($A1118&amp;"-8",Matches!$J$2:$J$201,0))=""),"",IF(AND($C1118&lt;&gt;"",INDEX(Matches!$F$2:$F$201,MATCH($A1118&amp;"-8",Matches!$J$2:$J$201,0))&lt;&gt;"",$C1118&gt;=INDEX(Matches!$F$2:$F$201,MATCH($A1118&amp;"-8",Matches!$J$2:$J$201,0))),"",IF(AND(R1118=INDEX(Matches!$G$2:$G$201,MATCH($A1118&amp;"-8",Matches!$J$2:$J$201,0)),S1118=INDEX(Matches!$H$2:$H$201,MATCH($A1118&amp;"-8",Matches!$J$2:$J$201,0))),5,IF(SIGN(R1118-S1118)&lt;&gt;SIGN(INDEX(Matches!$G$2:$G$201,MATCH($A1118&amp;"-8",Matches!$J$2:$J$201,0))-INDEX(Matches!$H$2:$H$201,MATCH($A1118&amp;"-8",Matches!$J$2:$J$201,0))),0,IF(R1118-S1118=INDEX(Matches!$G$2:$G$201,MATCH($A1118&amp;"-8",Matches!$J$2:$J$201,0))-INDEX(Matches!$H$2:$H$201,MATCH($A1118&amp;"-8",Matches!$J$2:$J$201,0)),3,2))))),""))</f>
        <v/>
      </c>
      <c r="AF1118" s="12" t="str">
        <f aca="false">IF(OR($B1118="",T1118="",U1118=""),"",IFERROR(IF(OR(INDEX(Matches!$I$2:$I$201,MATCH($A1118&amp;"-9",Matches!$J$2:$J$201,0))="Void",INDEX(Matches!$G$2:$G$201,MATCH($A1118&amp;"-9",Matches!$J$2:$J$201,0))="",INDEX(Matches!$H$2:$H$201,MATCH($A1118&amp;"-9",Matches!$J$2:$J$201,0))=""),"",IF(AND($C1118&lt;&gt;"",INDEX(Matches!$F$2:$F$201,MATCH($A1118&amp;"-9",Matches!$J$2:$J$201,0))&lt;&gt;"",$C1118&gt;=INDEX(Matches!$F$2:$F$201,MATCH($A1118&amp;"-9",Matches!$J$2:$J$201,0))),"",IF(AND(T1118=INDEX(Matches!$G$2:$G$201,MATCH($A1118&amp;"-9",Matches!$J$2:$J$201,0)),U1118=INDEX(Matches!$H$2:$H$201,MATCH($A1118&amp;"-9",Matches!$J$2:$J$201,0))),5,IF(SIGN(T1118-U1118)&lt;&gt;SIGN(INDEX(Matches!$G$2:$G$201,MATCH($A1118&amp;"-9",Matches!$J$2:$J$201,0))-INDEX(Matches!$H$2:$H$201,MATCH($A1118&amp;"-9",Matches!$J$2:$J$201,0))),0,IF(T1118-U1118=INDEX(Matches!$G$2:$G$201,MATCH($A1118&amp;"-9",Matches!$J$2:$J$201,0))-INDEX(Matches!$H$2:$H$201,MATCH($A1118&amp;"-9",Matches!$J$2:$J$201,0)),3,2))))),""))</f>
        <v/>
      </c>
      <c r="AG1118" s="12" t="str">
        <f aca="false">IF(OR($B1118="",V1118="",W1118=""),"",IFERROR(IF(OR(INDEX(Matches!$I$2:$I$201,MATCH($A1118&amp;"-10",Matches!$J$2:$J$201,0))="Void",INDEX(Matches!$G$2:$G$201,MATCH($A1118&amp;"-10",Matches!$J$2:$J$201,0))="",INDEX(Matches!$H$2:$H$201,MATCH($A1118&amp;"-10",Matches!$J$2:$J$201,0))=""),"",IF(AND($C1118&lt;&gt;"",INDEX(Matches!$F$2:$F$201,MATCH($A1118&amp;"-10",Matches!$J$2:$J$201,0))&lt;&gt;"",$C1118&gt;=INDEX(Matches!$F$2:$F$201,MATCH($A1118&amp;"-10",Matches!$J$2:$J$201,0))),"",IF(AND(V1118=INDEX(Matches!$G$2:$G$201,MATCH($A1118&amp;"-10",Matches!$J$2:$J$201,0)),W1118=INDEX(Matches!$H$2:$H$201,MATCH($A1118&amp;"-10",Matches!$J$2:$J$201,0))),5,IF(SIGN(V1118-W1118)&lt;&gt;SIGN(INDEX(Matches!$G$2:$G$201,MATCH($A1118&amp;"-10",Matches!$J$2:$J$201,0))-INDEX(Matches!$H$2:$H$201,MATCH($A1118&amp;"-10",Matches!$J$2:$J$201,0))),0,IF(V1118-W1118=INDEX(Matches!$G$2:$G$201,MATCH($A1118&amp;"-10",Matches!$J$2:$J$201,0))-INDEX(Matches!$H$2:$H$201,MATCH($A1118&amp;"-10",Matches!$J$2:$J$201,0)),3,2))))),""))</f>
        <v/>
      </c>
      <c r="AH1118" s="13" t="str">
        <f aca="false">IF($B1118="","",SUM(X1118:AG1118))</f>
        <v/>
      </c>
      <c r="AI1118" s="12" t="str">
        <f aca="false">IF($B1118="","",COUNTIF(X1118:AG1118,5))</f>
        <v/>
      </c>
      <c r="AJ1118" s="12" t="str">
        <f aca="false">IF($B1118="","",COUNTIF(X1118:AG1118,"&gt;=2"))</f>
        <v/>
      </c>
      <c r="AK1118" s="12" t="str">
        <f aca="false">IF($B1118="","",COUNT(X1118:AG1118))</f>
        <v/>
      </c>
    </row>
    <row r="1119" customFormat="false" ht="15" hidden="false" customHeight="false" outlineLevel="0" collapsed="false">
      <c r="A1119" s="7"/>
      <c r="B1119" s="7"/>
      <c r="C1119" s="11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12" t="str">
        <f aca="false">IF(OR($B1119="",D1119="",E1119=""),"",IFERROR(IF(OR(INDEX(Matches!$I$2:$I$201,MATCH($A1119&amp;"-1",Matches!$J$2:$J$201,0))="Void",INDEX(Matches!$G$2:$G$201,MATCH($A1119&amp;"-1",Matches!$J$2:$J$201,0))="",INDEX(Matches!$H$2:$H$201,MATCH($A1119&amp;"-1",Matches!$J$2:$J$201,0))=""),"",IF(AND($C1119&lt;&gt;"",INDEX(Matches!$F$2:$F$201,MATCH($A1119&amp;"-1",Matches!$J$2:$J$201,0))&lt;&gt;"",$C1119&gt;=INDEX(Matches!$F$2:$F$201,MATCH($A1119&amp;"-1",Matches!$J$2:$J$201,0))),"",IF(AND(D1119=INDEX(Matches!$G$2:$G$201,MATCH($A1119&amp;"-1",Matches!$J$2:$J$201,0)),E1119=INDEX(Matches!$H$2:$H$201,MATCH($A1119&amp;"-1",Matches!$J$2:$J$201,0))),5,IF(SIGN(D1119-E1119)&lt;&gt;SIGN(INDEX(Matches!$G$2:$G$201,MATCH($A1119&amp;"-1",Matches!$J$2:$J$201,0))-INDEX(Matches!$H$2:$H$201,MATCH($A1119&amp;"-1",Matches!$J$2:$J$201,0))),0,IF(D1119-E1119=INDEX(Matches!$G$2:$G$201,MATCH($A1119&amp;"-1",Matches!$J$2:$J$201,0))-INDEX(Matches!$H$2:$H$201,MATCH($A1119&amp;"-1",Matches!$J$2:$J$201,0)),3,2))))),""))</f>
        <v/>
      </c>
      <c r="Y1119" s="12" t="str">
        <f aca="false">IF(OR($B1119="",F1119="",G1119=""),"",IFERROR(IF(OR(INDEX(Matches!$I$2:$I$201,MATCH($A1119&amp;"-2",Matches!$J$2:$J$201,0))="Void",INDEX(Matches!$G$2:$G$201,MATCH($A1119&amp;"-2",Matches!$J$2:$J$201,0))="",INDEX(Matches!$H$2:$H$201,MATCH($A1119&amp;"-2",Matches!$J$2:$J$201,0))=""),"",IF(AND($C1119&lt;&gt;"",INDEX(Matches!$F$2:$F$201,MATCH($A1119&amp;"-2",Matches!$J$2:$J$201,0))&lt;&gt;"",$C1119&gt;=INDEX(Matches!$F$2:$F$201,MATCH($A1119&amp;"-2",Matches!$J$2:$J$201,0))),"",IF(AND(F1119=INDEX(Matches!$G$2:$G$201,MATCH($A1119&amp;"-2",Matches!$J$2:$J$201,0)),G1119=INDEX(Matches!$H$2:$H$201,MATCH($A1119&amp;"-2",Matches!$J$2:$J$201,0))),5,IF(SIGN(F1119-G1119)&lt;&gt;SIGN(INDEX(Matches!$G$2:$G$201,MATCH($A1119&amp;"-2",Matches!$J$2:$J$201,0))-INDEX(Matches!$H$2:$H$201,MATCH($A1119&amp;"-2",Matches!$J$2:$J$201,0))),0,IF(F1119-G1119=INDEX(Matches!$G$2:$G$201,MATCH($A1119&amp;"-2",Matches!$J$2:$J$201,0))-INDEX(Matches!$H$2:$H$201,MATCH($A1119&amp;"-2",Matches!$J$2:$J$201,0)),3,2))))),""))</f>
        <v/>
      </c>
      <c r="Z1119" s="12" t="str">
        <f aca="false">IF(OR($B1119="",H1119="",I1119=""),"",IFERROR(IF(OR(INDEX(Matches!$I$2:$I$201,MATCH($A1119&amp;"-3",Matches!$J$2:$J$201,0))="Void",INDEX(Matches!$G$2:$G$201,MATCH($A1119&amp;"-3",Matches!$J$2:$J$201,0))="",INDEX(Matches!$H$2:$H$201,MATCH($A1119&amp;"-3",Matches!$J$2:$J$201,0))=""),"",IF(AND($C1119&lt;&gt;"",INDEX(Matches!$F$2:$F$201,MATCH($A1119&amp;"-3",Matches!$J$2:$J$201,0))&lt;&gt;"",$C1119&gt;=INDEX(Matches!$F$2:$F$201,MATCH($A1119&amp;"-3",Matches!$J$2:$J$201,0))),"",IF(AND(H1119=INDEX(Matches!$G$2:$G$201,MATCH($A1119&amp;"-3",Matches!$J$2:$J$201,0)),I1119=INDEX(Matches!$H$2:$H$201,MATCH($A1119&amp;"-3",Matches!$J$2:$J$201,0))),5,IF(SIGN(H1119-I1119)&lt;&gt;SIGN(INDEX(Matches!$G$2:$G$201,MATCH($A1119&amp;"-3",Matches!$J$2:$J$201,0))-INDEX(Matches!$H$2:$H$201,MATCH($A1119&amp;"-3",Matches!$J$2:$J$201,0))),0,IF(H1119-I1119=INDEX(Matches!$G$2:$G$201,MATCH($A1119&amp;"-3",Matches!$J$2:$J$201,0))-INDEX(Matches!$H$2:$H$201,MATCH($A1119&amp;"-3",Matches!$J$2:$J$201,0)),3,2))))),""))</f>
        <v/>
      </c>
      <c r="AA1119" s="12" t="str">
        <f aca="false">IF(OR($B1119="",J1119="",K1119=""),"",IFERROR(IF(OR(INDEX(Matches!$I$2:$I$201,MATCH($A1119&amp;"-4",Matches!$J$2:$J$201,0))="Void",INDEX(Matches!$G$2:$G$201,MATCH($A1119&amp;"-4",Matches!$J$2:$J$201,0))="",INDEX(Matches!$H$2:$H$201,MATCH($A1119&amp;"-4",Matches!$J$2:$J$201,0))=""),"",IF(AND($C1119&lt;&gt;"",INDEX(Matches!$F$2:$F$201,MATCH($A1119&amp;"-4",Matches!$J$2:$J$201,0))&lt;&gt;"",$C1119&gt;=INDEX(Matches!$F$2:$F$201,MATCH($A1119&amp;"-4",Matches!$J$2:$J$201,0))),"",IF(AND(J1119=INDEX(Matches!$G$2:$G$201,MATCH($A1119&amp;"-4",Matches!$J$2:$J$201,0)),K1119=INDEX(Matches!$H$2:$H$201,MATCH($A1119&amp;"-4",Matches!$J$2:$J$201,0))),5,IF(SIGN(J1119-K1119)&lt;&gt;SIGN(INDEX(Matches!$G$2:$G$201,MATCH($A1119&amp;"-4",Matches!$J$2:$J$201,0))-INDEX(Matches!$H$2:$H$201,MATCH($A1119&amp;"-4",Matches!$J$2:$J$201,0))),0,IF(J1119-K1119=INDEX(Matches!$G$2:$G$201,MATCH($A1119&amp;"-4",Matches!$J$2:$J$201,0))-INDEX(Matches!$H$2:$H$201,MATCH($A1119&amp;"-4",Matches!$J$2:$J$201,0)),3,2))))),""))</f>
        <v/>
      </c>
      <c r="AB1119" s="12" t="str">
        <f aca="false">IF(OR($B1119="",L1119="",M1119=""),"",IFERROR(IF(OR(INDEX(Matches!$I$2:$I$201,MATCH($A1119&amp;"-5",Matches!$J$2:$J$201,0))="Void",INDEX(Matches!$G$2:$G$201,MATCH($A1119&amp;"-5",Matches!$J$2:$J$201,0))="",INDEX(Matches!$H$2:$H$201,MATCH($A1119&amp;"-5",Matches!$J$2:$J$201,0))=""),"",IF(AND($C1119&lt;&gt;"",INDEX(Matches!$F$2:$F$201,MATCH($A1119&amp;"-5",Matches!$J$2:$J$201,0))&lt;&gt;"",$C1119&gt;=INDEX(Matches!$F$2:$F$201,MATCH($A1119&amp;"-5",Matches!$J$2:$J$201,0))),"",IF(AND(L1119=INDEX(Matches!$G$2:$G$201,MATCH($A1119&amp;"-5",Matches!$J$2:$J$201,0)),M1119=INDEX(Matches!$H$2:$H$201,MATCH($A1119&amp;"-5",Matches!$J$2:$J$201,0))),5,IF(SIGN(L1119-M1119)&lt;&gt;SIGN(INDEX(Matches!$G$2:$G$201,MATCH($A1119&amp;"-5",Matches!$J$2:$J$201,0))-INDEX(Matches!$H$2:$H$201,MATCH($A1119&amp;"-5",Matches!$J$2:$J$201,0))),0,IF(L1119-M1119=INDEX(Matches!$G$2:$G$201,MATCH($A1119&amp;"-5",Matches!$J$2:$J$201,0))-INDEX(Matches!$H$2:$H$201,MATCH($A1119&amp;"-5",Matches!$J$2:$J$201,0)),3,2))))),""))</f>
        <v/>
      </c>
      <c r="AC1119" s="12" t="str">
        <f aca="false">IF(OR($B1119="",N1119="",O1119=""),"",IFERROR(IF(OR(INDEX(Matches!$I$2:$I$201,MATCH($A1119&amp;"-6",Matches!$J$2:$J$201,0))="Void",INDEX(Matches!$G$2:$G$201,MATCH($A1119&amp;"-6",Matches!$J$2:$J$201,0))="",INDEX(Matches!$H$2:$H$201,MATCH($A1119&amp;"-6",Matches!$J$2:$J$201,0))=""),"",IF(AND($C1119&lt;&gt;"",INDEX(Matches!$F$2:$F$201,MATCH($A1119&amp;"-6",Matches!$J$2:$J$201,0))&lt;&gt;"",$C1119&gt;=INDEX(Matches!$F$2:$F$201,MATCH($A1119&amp;"-6",Matches!$J$2:$J$201,0))),"",IF(AND(N1119=INDEX(Matches!$G$2:$G$201,MATCH($A1119&amp;"-6",Matches!$J$2:$J$201,0)),O1119=INDEX(Matches!$H$2:$H$201,MATCH($A1119&amp;"-6",Matches!$J$2:$J$201,0))),5,IF(SIGN(N1119-O1119)&lt;&gt;SIGN(INDEX(Matches!$G$2:$G$201,MATCH($A1119&amp;"-6",Matches!$J$2:$J$201,0))-INDEX(Matches!$H$2:$H$201,MATCH($A1119&amp;"-6",Matches!$J$2:$J$201,0))),0,IF(N1119-O1119=INDEX(Matches!$G$2:$G$201,MATCH($A1119&amp;"-6",Matches!$J$2:$J$201,0))-INDEX(Matches!$H$2:$H$201,MATCH($A1119&amp;"-6",Matches!$J$2:$J$201,0)),3,2))))),""))</f>
        <v/>
      </c>
      <c r="AD1119" s="12" t="str">
        <f aca="false">IF(OR($B1119="",P1119="",Q1119=""),"",IFERROR(IF(OR(INDEX(Matches!$I$2:$I$201,MATCH($A1119&amp;"-7",Matches!$J$2:$J$201,0))="Void",INDEX(Matches!$G$2:$G$201,MATCH($A1119&amp;"-7",Matches!$J$2:$J$201,0))="",INDEX(Matches!$H$2:$H$201,MATCH($A1119&amp;"-7",Matches!$J$2:$J$201,0))=""),"",IF(AND($C1119&lt;&gt;"",INDEX(Matches!$F$2:$F$201,MATCH($A1119&amp;"-7",Matches!$J$2:$J$201,0))&lt;&gt;"",$C1119&gt;=INDEX(Matches!$F$2:$F$201,MATCH($A1119&amp;"-7",Matches!$J$2:$J$201,0))),"",IF(AND(P1119=INDEX(Matches!$G$2:$G$201,MATCH($A1119&amp;"-7",Matches!$J$2:$J$201,0)),Q1119=INDEX(Matches!$H$2:$H$201,MATCH($A1119&amp;"-7",Matches!$J$2:$J$201,0))),5,IF(SIGN(P1119-Q1119)&lt;&gt;SIGN(INDEX(Matches!$G$2:$G$201,MATCH($A1119&amp;"-7",Matches!$J$2:$J$201,0))-INDEX(Matches!$H$2:$H$201,MATCH($A1119&amp;"-7",Matches!$J$2:$J$201,0))),0,IF(P1119-Q1119=INDEX(Matches!$G$2:$G$201,MATCH($A1119&amp;"-7",Matches!$J$2:$J$201,0))-INDEX(Matches!$H$2:$H$201,MATCH($A1119&amp;"-7",Matches!$J$2:$J$201,0)),3,2))))),""))</f>
        <v/>
      </c>
      <c r="AE1119" s="12" t="str">
        <f aca="false">IF(OR($B1119="",R1119="",S1119=""),"",IFERROR(IF(OR(INDEX(Matches!$I$2:$I$201,MATCH($A1119&amp;"-8",Matches!$J$2:$J$201,0))="Void",INDEX(Matches!$G$2:$G$201,MATCH($A1119&amp;"-8",Matches!$J$2:$J$201,0))="",INDEX(Matches!$H$2:$H$201,MATCH($A1119&amp;"-8",Matches!$J$2:$J$201,0))=""),"",IF(AND($C1119&lt;&gt;"",INDEX(Matches!$F$2:$F$201,MATCH($A1119&amp;"-8",Matches!$J$2:$J$201,0))&lt;&gt;"",$C1119&gt;=INDEX(Matches!$F$2:$F$201,MATCH($A1119&amp;"-8",Matches!$J$2:$J$201,0))),"",IF(AND(R1119=INDEX(Matches!$G$2:$G$201,MATCH($A1119&amp;"-8",Matches!$J$2:$J$201,0)),S1119=INDEX(Matches!$H$2:$H$201,MATCH($A1119&amp;"-8",Matches!$J$2:$J$201,0))),5,IF(SIGN(R1119-S1119)&lt;&gt;SIGN(INDEX(Matches!$G$2:$G$201,MATCH($A1119&amp;"-8",Matches!$J$2:$J$201,0))-INDEX(Matches!$H$2:$H$201,MATCH($A1119&amp;"-8",Matches!$J$2:$J$201,0))),0,IF(R1119-S1119=INDEX(Matches!$G$2:$G$201,MATCH($A1119&amp;"-8",Matches!$J$2:$J$201,0))-INDEX(Matches!$H$2:$H$201,MATCH($A1119&amp;"-8",Matches!$J$2:$J$201,0)),3,2))))),""))</f>
        <v/>
      </c>
      <c r="AF1119" s="12" t="str">
        <f aca="false">IF(OR($B1119="",T1119="",U1119=""),"",IFERROR(IF(OR(INDEX(Matches!$I$2:$I$201,MATCH($A1119&amp;"-9",Matches!$J$2:$J$201,0))="Void",INDEX(Matches!$G$2:$G$201,MATCH($A1119&amp;"-9",Matches!$J$2:$J$201,0))="",INDEX(Matches!$H$2:$H$201,MATCH($A1119&amp;"-9",Matches!$J$2:$J$201,0))=""),"",IF(AND($C1119&lt;&gt;"",INDEX(Matches!$F$2:$F$201,MATCH($A1119&amp;"-9",Matches!$J$2:$J$201,0))&lt;&gt;"",$C1119&gt;=INDEX(Matches!$F$2:$F$201,MATCH($A1119&amp;"-9",Matches!$J$2:$J$201,0))),"",IF(AND(T1119=INDEX(Matches!$G$2:$G$201,MATCH($A1119&amp;"-9",Matches!$J$2:$J$201,0)),U1119=INDEX(Matches!$H$2:$H$201,MATCH($A1119&amp;"-9",Matches!$J$2:$J$201,0))),5,IF(SIGN(T1119-U1119)&lt;&gt;SIGN(INDEX(Matches!$G$2:$G$201,MATCH($A1119&amp;"-9",Matches!$J$2:$J$201,0))-INDEX(Matches!$H$2:$H$201,MATCH($A1119&amp;"-9",Matches!$J$2:$J$201,0))),0,IF(T1119-U1119=INDEX(Matches!$G$2:$G$201,MATCH($A1119&amp;"-9",Matches!$J$2:$J$201,0))-INDEX(Matches!$H$2:$H$201,MATCH($A1119&amp;"-9",Matches!$J$2:$J$201,0)),3,2))))),""))</f>
        <v/>
      </c>
      <c r="AG1119" s="12" t="str">
        <f aca="false">IF(OR($B1119="",V1119="",W1119=""),"",IFERROR(IF(OR(INDEX(Matches!$I$2:$I$201,MATCH($A1119&amp;"-10",Matches!$J$2:$J$201,0))="Void",INDEX(Matches!$G$2:$G$201,MATCH($A1119&amp;"-10",Matches!$J$2:$J$201,0))="",INDEX(Matches!$H$2:$H$201,MATCH($A1119&amp;"-10",Matches!$J$2:$J$201,0))=""),"",IF(AND($C1119&lt;&gt;"",INDEX(Matches!$F$2:$F$201,MATCH($A1119&amp;"-10",Matches!$J$2:$J$201,0))&lt;&gt;"",$C1119&gt;=INDEX(Matches!$F$2:$F$201,MATCH($A1119&amp;"-10",Matches!$J$2:$J$201,0))),"",IF(AND(V1119=INDEX(Matches!$G$2:$G$201,MATCH($A1119&amp;"-10",Matches!$J$2:$J$201,0)),W1119=INDEX(Matches!$H$2:$H$201,MATCH($A1119&amp;"-10",Matches!$J$2:$J$201,0))),5,IF(SIGN(V1119-W1119)&lt;&gt;SIGN(INDEX(Matches!$G$2:$G$201,MATCH($A1119&amp;"-10",Matches!$J$2:$J$201,0))-INDEX(Matches!$H$2:$H$201,MATCH($A1119&amp;"-10",Matches!$J$2:$J$201,0))),0,IF(V1119-W1119=INDEX(Matches!$G$2:$G$201,MATCH($A1119&amp;"-10",Matches!$J$2:$J$201,0))-INDEX(Matches!$H$2:$H$201,MATCH($A1119&amp;"-10",Matches!$J$2:$J$201,0)),3,2))))),""))</f>
        <v/>
      </c>
      <c r="AH1119" s="13" t="str">
        <f aca="false">IF($B1119="","",SUM(X1119:AG1119))</f>
        <v/>
      </c>
      <c r="AI1119" s="12" t="str">
        <f aca="false">IF($B1119="","",COUNTIF(X1119:AG1119,5))</f>
        <v/>
      </c>
      <c r="AJ1119" s="12" t="str">
        <f aca="false">IF($B1119="","",COUNTIF(X1119:AG1119,"&gt;=2"))</f>
        <v/>
      </c>
      <c r="AK1119" s="12" t="str">
        <f aca="false">IF($B1119="","",COUNT(X1119:AG1119))</f>
        <v/>
      </c>
    </row>
    <row r="1120" customFormat="false" ht="15" hidden="false" customHeight="false" outlineLevel="0" collapsed="false">
      <c r="A1120" s="7"/>
      <c r="B1120" s="7"/>
      <c r="C1120" s="11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12" t="str">
        <f aca="false">IF(OR($B1120="",D1120="",E1120=""),"",IFERROR(IF(OR(INDEX(Matches!$I$2:$I$201,MATCH($A1120&amp;"-1",Matches!$J$2:$J$201,0))="Void",INDEX(Matches!$G$2:$G$201,MATCH($A1120&amp;"-1",Matches!$J$2:$J$201,0))="",INDEX(Matches!$H$2:$H$201,MATCH($A1120&amp;"-1",Matches!$J$2:$J$201,0))=""),"",IF(AND($C1120&lt;&gt;"",INDEX(Matches!$F$2:$F$201,MATCH($A1120&amp;"-1",Matches!$J$2:$J$201,0))&lt;&gt;"",$C1120&gt;=INDEX(Matches!$F$2:$F$201,MATCH($A1120&amp;"-1",Matches!$J$2:$J$201,0))),"",IF(AND(D1120=INDEX(Matches!$G$2:$G$201,MATCH($A1120&amp;"-1",Matches!$J$2:$J$201,0)),E1120=INDEX(Matches!$H$2:$H$201,MATCH($A1120&amp;"-1",Matches!$J$2:$J$201,0))),5,IF(SIGN(D1120-E1120)&lt;&gt;SIGN(INDEX(Matches!$G$2:$G$201,MATCH($A1120&amp;"-1",Matches!$J$2:$J$201,0))-INDEX(Matches!$H$2:$H$201,MATCH($A1120&amp;"-1",Matches!$J$2:$J$201,0))),0,IF(D1120-E1120=INDEX(Matches!$G$2:$G$201,MATCH($A1120&amp;"-1",Matches!$J$2:$J$201,0))-INDEX(Matches!$H$2:$H$201,MATCH($A1120&amp;"-1",Matches!$J$2:$J$201,0)),3,2))))),""))</f>
        <v/>
      </c>
      <c r="Y1120" s="12" t="str">
        <f aca="false">IF(OR($B1120="",F1120="",G1120=""),"",IFERROR(IF(OR(INDEX(Matches!$I$2:$I$201,MATCH($A1120&amp;"-2",Matches!$J$2:$J$201,0))="Void",INDEX(Matches!$G$2:$G$201,MATCH($A1120&amp;"-2",Matches!$J$2:$J$201,0))="",INDEX(Matches!$H$2:$H$201,MATCH($A1120&amp;"-2",Matches!$J$2:$J$201,0))=""),"",IF(AND($C1120&lt;&gt;"",INDEX(Matches!$F$2:$F$201,MATCH($A1120&amp;"-2",Matches!$J$2:$J$201,0))&lt;&gt;"",$C1120&gt;=INDEX(Matches!$F$2:$F$201,MATCH($A1120&amp;"-2",Matches!$J$2:$J$201,0))),"",IF(AND(F1120=INDEX(Matches!$G$2:$G$201,MATCH($A1120&amp;"-2",Matches!$J$2:$J$201,0)),G1120=INDEX(Matches!$H$2:$H$201,MATCH($A1120&amp;"-2",Matches!$J$2:$J$201,0))),5,IF(SIGN(F1120-G1120)&lt;&gt;SIGN(INDEX(Matches!$G$2:$G$201,MATCH($A1120&amp;"-2",Matches!$J$2:$J$201,0))-INDEX(Matches!$H$2:$H$201,MATCH($A1120&amp;"-2",Matches!$J$2:$J$201,0))),0,IF(F1120-G1120=INDEX(Matches!$G$2:$G$201,MATCH($A1120&amp;"-2",Matches!$J$2:$J$201,0))-INDEX(Matches!$H$2:$H$201,MATCH($A1120&amp;"-2",Matches!$J$2:$J$201,0)),3,2))))),""))</f>
        <v/>
      </c>
      <c r="Z1120" s="12" t="str">
        <f aca="false">IF(OR($B1120="",H1120="",I1120=""),"",IFERROR(IF(OR(INDEX(Matches!$I$2:$I$201,MATCH($A1120&amp;"-3",Matches!$J$2:$J$201,0))="Void",INDEX(Matches!$G$2:$G$201,MATCH($A1120&amp;"-3",Matches!$J$2:$J$201,0))="",INDEX(Matches!$H$2:$H$201,MATCH($A1120&amp;"-3",Matches!$J$2:$J$201,0))=""),"",IF(AND($C1120&lt;&gt;"",INDEX(Matches!$F$2:$F$201,MATCH($A1120&amp;"-3",Matches!$J$2:$J$201,0))&lt;&gt;"",$C1120&gt;=INDEX(Matches!$F$2:$F$201,MATCH($A1120&amp;"-3",Matches!$J$2:$J$201,0))),"",IF(AND(H1120=INDEX(Matches!$G$2:$G$201,MATCH($A1120&amp;"-3",Matches!$J$2:$J$201,0)),I1120=INDEX(Matches!$H$2:$H$201,MATCH($A1120&amp;"-3",Matches!$J$2:$J$201,0))),5,IF(SIGN(H1120-I1120)&lt;&gt;SIGN(INDEX(Matches!$G$2:$G$201,MATCH($A1120&amp;"-3",Matches!$J$2:$J$201,0))-INDEX(Matches!$H$2:$H$201,MATCH($A1120&amp;"-3",Matches!$J$2:$J$201,0))),0,IF(H1120-I1120=INDEX(Matches!$G$2:$G$201,MATCH($A1120&amp;"-3",Matches!$J$2:$J$201,0))-INDEX(Matches!$H$2:$H$201,MATCH($A1120&amp;"-3",Matches!$J$2:$J$201,0)),3,2))))),""))</f>
        <v/>
      </c>
      <c r="AA1120" s="12" t="str">
        <f aca="false">IF(OR($B1120="",J1120="",K1120=""),"",IFERROR(IF(OR(INDEX(Matches!$I$2:$I$201,MATCH($A1120&amp;"-4",Matches!$J$2:$J$201,0))="Void",INDEX(Matches!$G$2:$G$201,MATCH($A1120&amp;"-4",Matches!$J$2:$J$201,0))="",INDEX(Matches!$H$2:$H$201,MATCH($A1120&amp;"-4",Matches!$J$2:$J$201,0))=""),"",IF(AND($C1120&lt;&gt;"",INDEX(Matches!$F$2:$F$201,MATCH($A1120&amp;"-4",Matches!$J$2:$J$201,0))&lt;&gt;"",$C1120&gt;=INDEX(Matches!$F$2:$F$201,MATCH($A1120&amp;"-4",Matches!$J$2:$J$201,0))),"",IF(AND(J1120=INDEX(Matches!$G$2:$G$201,MATCH($A1120&amp;"-4",Matches!$J$2:$J$201,0)),K1120=INDEX(Matches!$H$2:$H$201,MATCH($A1120&amp;"-4",Matches!$J$2:$J$201,0))),5,IF(SIGN(J1120-K1120)&lt;&gt;SIGN(INDEX(Matches!$G$2:$G$201,MATCH($A1120&amp;"-4",Matches!$J$2:$J$201,0))-INDEX(Matches!$H$2:$H$201,MATCH($A1120&amp;"-4",Matches!$J$2:$J$201,0))),0,IF(J1120-K1120=INDEX(Matches!$G$2:$G$201,MATCH($A1120&amp;"-4",Matches!$J$2:$J$201,0))-INDEX(Matches!$H$2:$H$201,MATCH($A1120&amp;"-4",Matches!$J$2:$J$201,0)),3,2))))),""))</f>
        <v/>
      </c>
      <c r="AB1120" s="12" t="str">
        <f aca="false">IF(OR($B1120="",L1120="",M1120=""),"",IFERROR(IF(OR(INDEX(Matches!$I$2:$I$201,MATCH($A1120&amp;"-5",Matches!$J$2:$J$201,0))="Void",INDEX(Matches!$G$2:$G$201,MATCH($A1120&amp;"-5",Matches!$J$2:$J$201,0))="",INDEX(Matches!$H$2:$H$201,MATCH($A1120&amp;"-5",Matches!$J$2:$J$201,0))=""),"",IF(AND($C1120&lt;&gt;"",INDEX(Matches!$F$2:$F$201,MATCH($A1120&amp;"-5",Matches!$J$2:$J$201,0))&lt;&gt;"",$C1120&gt;=INDEX(Matches!$F$2:$F$201,MATCH($A1120&amp;"-5",Matches!$J$2:$J$201,0))),"",IF(AND(L1120=INDEX(Matches!$G$2:$G$201,MATCH($A1120&amp;"-5",Matches!$J$2:$J$201,0)),M1120=INDEX(Matches!$H$2:$H$201,MATCH($A1120&amp;"-5",Matches!$J$2:$J$201,0))),5,IF(SIGN(L1120-M1120)&lt;&gt;SIGN(INDEX(Matches!$G$2:$G$201,MATCH($A1120&amp;"-5",Matches!$J$2:$J$201,0))-INDEX(Matches!$H$2:$H$201,MATCH($A1120&amp;"-5",Matches!$J$2:$J$201,0))),0,IF(L1120-M1120=INDEX(Matches!$G$2:$G$201,MATCH($A1120&amp;"-5",Matches!$J$2:$J$201,0))-INDEX(Matches!$H$2:$H$201,MATCH($A1120&amp;"-5",Matches!$J$2:$J$201,0)),3,2))))),""))</f>
        <v/>
      </c>
      <c r="AC1120" s="12" t="str">
        <f aca="false">IF(OR($B1120="",N1120="",O1120=""),"",IFERROR(IF(OR(INDEX(Matches!$I$2:$I$201,MATCH($A1120&amp;"-6",Matches!$J$2:$J$201,0))="Void",INDEX(Matches!$G$2:$G$201,MATCH($A1120&amp;"-6",Matches!$J$2:$J$201,0))="",INDEX(Matches!$H$2:$H$201,MATCH($A1120&amp;"-6",Matches!$J$2:$J$201,0))=""),"",IF(AND($C1120&lt;&gt;"",INDEX(Matches!$F$2:$F$201,MATCH($A1120&amp;"-6",Matches!$J$2:$J$201,0))&lt;&gt;"",$C1120&gt;=INDEX(Matches!$F$2:$F$201,MATCH($A1120&amp;"-6",Matches!$J$2:$J$201,0))),"",IF(AND(N1120=INDEX(Matches!$G$2:$G$201,MATCH($A1120&amp;"-6",Matches!$J$2:$J$201,0)),O1120=INDEX(Matches!$H$2:$H$201,MATCH($A1120&amp;"-6",Matches!$J$2:$J$201,0))),5,IF(SIGN(N1120-O1120)&lt;&gt;SIGN(INDEX(Matches!$G$2:$G$201,MATCH($A1120&amp;"-6",Matches!$J$2:$J$201,0))-INDEX(Matches!$H$2:$H$201,MATCH($A1120&amp;"-6",Matches!$J$2:$J$201,0))),0,IF(N1120-O1120=INDEX(Matches!$G$2:$G$201,MATCH($A1120&amp;"-6",Matches!$J$2:$J$201,0))-INDEX(Matches!$H$2:$H$201,MATCH($A1120&amp;"-6",Matches!$J$2:$J$201,0)),3,2))))),""))</f>
        <v/>
      </c>
      <c r="AD1120" s="12" t="str">
        <f aca="false">IF(OR($B1120="",P1120="",Q1120=""),"",IFERROR(IF(OR(INDEX(Matches!$I$2:$I$201,MATCH($A1120&amp;"-7",Matches!$J$2:$J$201,0))="Void",INDEX(Matches!$G$2:$G$201,MATCH($A1120&amp;"-7",Matches!$J$2:$J$201,0))="",INDEX(Matches!$H$2:$H$201,MATCH($A1120&amp;"-7",Matches!$J$2:$J$201,0))=""),"",IF(AND($C1120&lt;&gt;"",INDEX(Matches!$F$2:$F$201,MATCH($A1120&amp;"-7",Matches!$J$2:$J$201,0))&lt;&gt;"",$C1120&gt;=INDEX(Matches!$F$2:$F$201,MATCH($A1120&amp;"-7",Matches!$J$2:$J$201,0))),"",IF(AND(P1120=INDEX(Matches!$G$2:$G$201,MATCH($A1120&amp;"-7",Matches!$J$2:$J$201,0)),Q1120=INDEX(Matches!$H$2:$H$201,MATCH($A1120&amp;"-7",Matches!$J$2:$J$201,0))),5,IF(SIGN(P1120-Q1120)&lt;&gt;SIGN(INDEX(Matches!$G$2:$G$201,MATCH($A1120&amp;"-7",Matches!$J$2:$J$201,0))-INDEX(Matches!$H$2:$H$201,MATCH($A1120&amp;"-7",Matches!$J$2:$J$201,0))),0,IF(P1120-Q1120=INDEX(Matches!$G$2:$G$201,MATCH($A1120&amp;"-7",Matches!$J$2:$J$201,0))-INDEX(Matches!$H$2:$H$201,MATCH($A1120&amp;"-7",Matches!$J$2:$J$201,0)),3,2))))),""))</f>
        <v/>
      </c>
      <c r="AE1120" s="12" t="str">
        <f aca="false">IF(OR($B1120="",R1120="",S1120=""),"",IFERROR(IF(OR(INDEX(Matches!$I$2:$I$201,MATCH($A1120&amp;"-8",Matches!$J$2:$J$201,0))="Void",INDEX(Matches!$G$2:$G$201,MATCH($A1120&amp;"-8",Matches!$J$2:$J$201,0))="",INDEX(Matches!$H$2:$H$201,MATCH($A1120&amp;"-8",Matches!$J$2:$J$201,0))=""),"",IF(AND($C1120&lt;&gt;"",INDEX(Matches!$F$2:$F$201,MATCH($A1120&amp;"-8",Matches!$J$2:$J$201,0))&lt;&gt;"",$C1120&gt;=INDEX(Matches!$F$2:$F$201,MATCH($A1120&amp;"-8",Matches!$J$2:$J$201,0))),"",IF(AND(R1120=INDEX(Matches!$G$2:$G$201,MATCH($A1120&amp;"-8",Matches!$J$2:$J$201,0)),S1120=INDEX(Matches!$H$2:$H$201,MATCH($A1120&amp;"-8",Matches!$J$2:$J$201,0))),5,IF(SIGN(R1120-S1120)&lt;&gt;SIGN(INDEX(Matches!$G$2:$G$201,MATCH($A1120&amp;"-8",Matches!$J$2:$J$201,0))-INDEX(Matches!$H$2:$H$201,MATCH($A1120&amp;"-8",Matches!$J$2:$J$201,0))),0,IF(R1120-S1120=INDEX(Matches!$G$2:$G$201,MATCH($A1120&amp;"-8",Matches!$J$2:$J$201,0))-INDEX(Matches!$H$2:$H$201,MATCH($A1120&amp;"-8",Matches!$J$2:$J$201,0)),3,2))))),""))</f>
        <v/>
      </c>
      <c r="AF1120" s="12" t="str">
        <f aca="false">IF(OR($B1120="",T1120="",U1120=""),"",IFERROR(IF(OR(INDEX(Matches!$I$2:$I$201,MATCH($A1120&amp;"-9",Matches!$J$2:$J$201,0))="Void",INDEX(Matches!$G$2:$G$201,MATCH($A1120&amp;"-9",Matches!$J$2:$J$201,0))="",INDEX(Matches!$H$2:$H$201,MATCH($A1120&amp;"-9",Matches!$J$2:$J$201,0))=""),"",IF(AND($C1120&lt;&gt;"",INDEX(Matches!$F$2:$F$201,MATCH($A1120&amp;"-9",Matches!$J$2:$J$201,0))&lt;&gt;"",$C1120&gt;=INDEX(Matches!$F$2:$F$201,MATCH($A1120&amp;"-9",Matches!$J$2:$J$201,0))),"",IF(AND(T1120=INDEX(Matches!$G$2:$G$201,MATCH($A1120&amp;"-9",Matches!$J$2:$J$201,0)),U1120=INDEX(Matches!$H$2:$H$201,MATCH($A1120&amp;"-9",Matches!$J$2:$J$201,0))),5,IF(SIGN(T1120-U1120)&lt;&gt;SIGN(INDEX(Matches!$G$2:$G$201,MATCH($A1120&amp;"-9",Matches!$J$2:$J$201,0))-INDEX(Matches!$H$2:$H$201,MATCH($A1120&amp;"-9",Matches!$J$2:$J$201,0))),0,IF(T1120-U1120=INDEX(Matches!$G$2:$G$201,MATCH($A1120&amp;"-9",Matches!$J$2:$J$201,0))-INDEX(Matches!$H$2:$H$201,MATCH($A1120&amp;"-9",Matches!$J$2:$J$201,0)),3,2))))),""))</f>
        <v/>
      </c>
      <c r="AG1120" s="12" t="str">
        <f aca="false">IF(OR($B1120="",V1120="",W1120=""),"",IFERROR(IF(OR(INDEX(Matches!$I$2:$I$201,MATCH($A1120&amp;"-10",Matches!$J$2:$J$201,0))="Void",INDEX(Matches!$G$2:$G$201,MATCH($A1120&amp;"-10",Matches!$J$2:$J$201,0))="",INDEX(Matches!$H$2:$H$201,MATCH($A1120&amp;"-10",Matches!$J$2:$J$201,0))=""),"",IF(AND($C1120&lt;&gt;"",INDEX(Matches!$F$2:$F$201,MATCH($A1120&amp;"-10",Matches!$J$2:$J$201,0))&lt;&gt;"",$C1120&gt;=INDEX(Matches!$F$2:$F$201,MATCH($A1120&amp;"-10",Matches!$J$2:$J$201,0))),"",IF(AND(V1120=INDEX(Matches!$G$2:$G$201,MATCH($A1120&amp;"-10",Matches!$J$2:$J$201,0)),W1120=INDEX(Matches!$H$2:$H$201,MATCH($A1120&amp;"-10",Matches!$J$2:$J$201,0))),5,IF(SIGN(V1120-W1120)&lt;&gt;SIGN(INDEX(Matches!$G$2:$G$201,MATCH($A1120&amp;"-10",Matches!$J$2:$J$201,0))-INDEX(Matches!$H$2:$H$201,MATCH($A1120&amp;"-10",Matches!$J$2:$J$201,0))),0,IF(V1120-W1120=INDEX(Matches!$G$2:$G$201,MATCH($A1120&amp;"-10",Matches!$J$2:$J$201,0))-INDEX(Matches!$H$2:$H$201,MATCH($A1120&amp;"-10",Matches!$J$2:$J$201,0)),3,2))))),""))</f>
        <v/>
      </c>
      <c r="AH1120" s="13" t="str">
        <f aca="false">IF($B1120="","",SUM(X1120:AG1120))</f>
        <v/>
      </c>
      <c r="AI1120" s="12" t="str">
        <f aca="false">IF($B1120="","",COUNTIF(X1120:AG1120,5))</f>
        <v/>
      </c>
      <c r="AJ1120" s="12" t="str">
        <f aca="false">IF($B1120="","",COUNTIF(X1120:AG1120,"&gt;=2"))</f>
        <v/>
      </c>
      <c r="AK1120" s="12" t="str">
        <f aca="false">IF($B1120="","",COUNT(X1120:AG1120))</f>
        <v/>
      </c>
    </row>
    <row r="1121" customFormat="false" ht="15" hidden="false" customHeight="false" outlineLevel="0" collapsed="false">
      <c r="A1121" s="7"/>
      <c r="B1121" s="7"/>
      <c r="C1121" s="11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12" t="str">
        <f aca="false">IF(OR($B1121="",D1121="",E1121=""),"",IFERROR(IF(OR(INDEX(Matches!$I$2:$I$201,MATCH($A1121&amp;"-1",Matches!$J$2:$J$201,0))="Void",INDEX(Matches!$G$2:$G$201,MATCH($A1121&amp;"-1",Matches!$J$2:$J$201,0))="",INDEX(Matches!$H$2:$H$201,MATCH($A1121&amp;"-1",Matches!$J$2:$J$201,0))=""),"",IF(AND($C1121&lt;&gt;"",INDEX(Matches!$F$2:$F$201,MATCH($A1121&amp;"-1",Matches!$J$2:$J$201,0))&lt;&gt;"",$C1121&gt;=INDEX(Matches!$F$2:$F$201,MATCH($A1121&amp;"-1",Matches!$J$2:$J$201,0))),"",IF(AND(D1121=INDEX(Matches!$G$2:$G$201,MATCH($A1121&amp;"-1",Matches!$J$2:$J$201,0)),E1121=INDEX(Matches!$H$2:$H$201,MATCH($A1121&amp;"-1",Matches!$J$2:$J$201,0))),5,IF(SIGN(D1121-E1121)&lt;&gt;SIGN(INDEX(Matches!$G$2:$G$201,MATCH($A1121&amp;"-1",Matches!$J$2:$J$201,0))-INDEX(Matches!$H$2:$H$201,MATCH($A1121&amp;"-1",Matches!$J$2:$J$201,0))),0,IF(D1121-E1121=INDEX(Matches!$G$2:$G$201,MATCH($A1121&amp;"-1",Matches!$J$2:$J$201,0))-INDEX(Matches!$H$2:$H$201,MATCH($A1121&amp;"-1",Matches!$J$2:$J$201,0)),3,2))))),""))</f>
        <v/>
      </c>
      <c r="Y1121" s="12" t="str">
        <f aca="false">IF(OR($B1121="",F1121="",G1121=""),"",IFERROR(IF(OR(INDEX(Matches!$I$2:$I$201,MATCH($A1121&amp;"-2",Matches!$J$2:$J$201,0))="Void",INDEX(Matches!$G$2:$G$201,MATCH($A1121&amp;"-2",Matches!$J$2:$J$201,0))="",INDEX(Matches!$H$2:$H$201,MATCH($A1121&amp;"-2",Matches!$J$2:$J$201,0))=""),"",IF(AND($C1121&lt;&gt;"",INDEX(Matches!$F$2:$F$201,MATCH($A1121&amp;"-2",Matches!$J$2:$J$201,0))&lt;&gt;"",$C1121&gt;=INDEX(Matches!$F$2:$F$201,MATCH($A1121&amp;"-2",Matches!$J$2:$J$201,0))),"",IF(AND(F1121=INDEX(Matches!$G$2:$G$201,MATCH($A1121&amp;"-2",Matches!$J$2:$J$201,0)),G1121=INDEX(Matches!$H$2:$H$201,MATCH($A1121&amp;"-2",Matches!$J$2:$J$201,0))),5,IF(SIGN(F1121-G1121)&lt;&gt;SIGN(INDEX(Matches!$G$2:$G$201,MATCH($A1121&amp;"-2",Matches!$J$2:$J$201,0))-INDEX(Matches!$H$2:$H$201,MATCH($A1121&amp;"-2",Matches!$J$2:$J$201,0))),0,IF(F1121-G1121=INDEX(Matches!$G$2:$G$201,MATCH($A1121&amp;"-2",Matches!$J$2:$J$201,0))-INDEX(Matches!$H$2:$H$201,MATCH($A1121&amp;"-2",Matches!$J$2:$J$201,0)),3,2))))),""))</f>
        <v/>
      </c>
      <c r="Z1121" s="12" t="str">
        <f aca="false">IF(OR($B1121="",H1121="",I1121=""),"",IFERROR(IF(OR(INDEX(Matches!$I$2:$I$201,MATCH($A1121&amp;"-3",Matches!$J$2:$J$201,0))="Void",INDEX(Matches!$G$2:$G$201,MATCH($A1121&amp;"-3",Matches!$J$2:$J$201,0))="",INDEX(Matches!$H$2:$H$201,MATCH($A1121&amp;"-3",Matches!$J$2:$J$201,0))=""),"",IF(AND($C1121&lt;&gt;"",INDEX(Matches!$F$2:$F$201,MATCH($A1121&amp;"-3",Matches!$J$2:$J$201,0))&lt;&gt;"",$C1121&gt;=INDEX(Matches!$F$2:$F$201,MATCH($A1121&amp;"-3",Matches!$J$2:$J$201,0))),"",IF(AND(H1121=INDEX(Matches!$G$2:$G$201,MATCH($A1121&amp;"-3",Matches!$J$2:$J$201,0)),I1121=INDEX(Matches!$H$2:$H$201,MATCH($A1121&amp;"-3",Matches!$J$2:$J$201,0))),5,IF(SIGN(H1121-I1121)&lt;&gt;SIGN(INDEX(Matches!$G$2:$G$201,MATCH($A1121&amp;"-3",Matches!$J$2:$J$201,0))-INDEX(Matches!$H$2:$H$201,MATCH($A1121&amp;"-3",Matches!$J$2:$J$201,0))),0,IF(H1121-I1121=INDEX(Matches!$G$2:$G$201,MATCH($A1121&amp;"-3",Matches!$J$2:$J$201,0))-INDEX(Matches!$H$2:$H$201,MATCH($A1121&amp;"-3",Matches!$J$2:$J$201,0)),3,2))))),""))</f>
        <v/>
      </c>
      <c r="AA1121" s="12" t="str">
        <f aca="false">IF(OR($B1121="",J1121="",K1121=""),"",IFERROR(IF(OR(INDEX(Matches!$I$2:$I$201,MATCH($A1121&amp;"-4",Matches!$J$2:$J$201,0))="Void",INDEX(Matches!$G$2:$G$201,MATCH($A1121&amp;"-4",Matches!$J$2:$J$201,0))="",INDEX(Matches!$H$2:$H$201,MATCH($A1121&amp;"-4",Matches!$J$2:$J$201,0))=""),"",IF(AND($C1121&lt;&gt;"",INDEX(Matches!$F$2:$F$201,MATCH($A1121&amp;"-4",Matches!$J$2:$J$201,0))&lt;&gt;"",$C1121&gt;=INDEX(Matches!$F$2:$F$201,MATCH($A1121&amp;"-4",Matches!$J$2:$J$201,0))),"",IF(AND(J1121=INDEX(Matches!$G$2:$G$201,MATCH($A1121&amp;"-4",Matches!$J$2:$J$201,0)),K1121=INDEX(Matches!$H$2:$H$201,MATCH($A1121&amp;"-4",Matches!$J$2:$J$201,0))),5,IF(SIGN(J1121-K1121)&lt;&gt;SIGN(INDEX(Matches!$G$2:$G$201,MATCH($A1121&amp;"-4",Matches!$J$2:$J$201,0))-INDEX(Matches!$H$2:$H$201,MATCH($A1121&amp;"-4",Matches!$J$2:$J$201,0))),0,IF(J1121-K1121=INDEX(Matches!$G$2:$G$201,MATCH($A1121&amp;"-4",Matches!$J$2:$J$201,0))-INDEX(Matches!$H$2:$H$201,MATCH($A1121&amp;"-4",Matches!$J$2:$J$201,0)),3,2))))),""))</f>
        <v/>
      </c>
      <c r="AB1121" s="12" t="str">
        <f aca="false">IF(OR($B1121="",L1121="",M1121=""),"",IFERROR(IF(OR(INDEX(Matches!$I$2:$I$201,MATCH($A1121&amp;"-5",Matches!$J$2:$J$201,0))="Void",INDEX(Matches!$G$2:$G$201,MATCH($A1121&amp;"-5",Matches!$J$2:$J$201,0))="",INDEX(Matches!$H$2:$H$201,MATCH($A1121&amp;"-5",Matches!$J$2:$J$201,0))=""),"",IF(AND($C1121&lt;&gt;"",INDEX(Matches!$F$2:$F$201,MATCH($A1121&amp;"-5",Matches!$J$2:$J$201,0))&lt;&gt;"",$C1121&gt;=INDEX(Matches!$F$2:$F$201,MATCH($A1121&amp;"-5",Matches!$J$2:$J$201,0))),"",IF(AND(L1121=INDEX(Matches!$G$2:$G$201,MATCH($A1121&amp;"-5",Matches!$J$2:$J$201,0)),M1121=INDEX(Matches!$H$2:$H$201,MATCH($A1121&amp;"-5",Matches!$J$2:$J$201,0))),5,IF(SIGN(L1121-M1121)&lt;&gt;SIGN(INDEX(Matches!$G$2:$G$201,MATCH($A1121&amp;"-5",Matches!$J$2:$J$201,0))-INDEX(Matches!$H$2:$H$201,MATCH($A1121&amp;"-5",Matches!$J$2:$J$201,0))),0,IF(L1121-M1121=INDEX(Matches!$G$2:$G$201,MATCH($A1121&amp;"-5",Matches!$J$2:$J$201,0))-INDEX(Matches!$H$2:$H$201,MATCH($A1121&amp;"-5",Matches!$J$2:$J$201,0)),3,2))))),""))</f>
        <v/>
      </c>
      <c r="AC1121" s="12" t="str">
        <f aca="false">IF(OR($B1121="",N1121="",O1121=""),"",IFERROR(IF(OR(INDEX(Matches!$I$2:$I$201,MATCH($A1121&amp;"-6",Matches!$J$2:$J$201,0))="Void",INDEX(Matches!$G$2:$G$201,MATCH($A1121&amp;"-6",Matches!$J$2:$J$201,0))="",INDEX(Matches!$H$2:$H$201,MATCH($A1121&amp;"-6",Matches!$J$2:$J$201,0))=""),"",IF(AND($C1121&lt;&gt;"",INDEX(Matches!$F$2:$F$201,MATCH($A1121&amp;"-6",Matches!$J$2:$J$201,0))&lt;&gt;"",$C1121&gt;=INDEX(Matches!$F$2:$F$201,MATCH($A1121&amp;"-6",Matches!$J$2:$J$201,0))),"",IF(AND(N1121=INDEX(Matches!$G$2:$G$201,MATCH($A1121&amp;"-6",Matches!$J$2:$J$201,0)),O1121=INDEX(Matches!$H$2:$H$201,MATCH($A1121&amp;"-6",Matches!$J$2:$J$201,0))),5,IF(SIGN(N1121-O1121)&lt;&gt;SIGN(INDEX(Matches!$G$2:$G$201,MATCH($A1121&amp;"-6",Matches!$J$2:$J$201,0))-INDEX(Matches!$H$2:$H$201,MATCH($A1121&amp;"-6",Matches!$J$2:$J$201,0))),0,IF(N1121-O1121=INDEX(Matches!$G$2:$G$201,MATCH($A1121&amp;"-6",Matches!$J$2:$J$201,0))-INDEX(Matches!$H$2:$H$201,MATCH($A1121&amp;"-6",Matches!$J$2:$J$201,0)),3,2))))),""))</f>
        <v/>
      </c>
      <c r="AD1121" s="12" t="str">
        <f aca="false">IF(OR($B1121="",P1121="",Q1121=""),"",IFERROR(IF(OR(INDEX(Matches!$I$2:$I$201,MATCH($A1121&amp;"-7",Matches!$J$2:$J$201,0))="Void",INDEX(Matches!$G$2:$G$201,MATCH($A1121&amp;"-7",Matches!$J$2:$J$201,0))="",INDEX(Matches!$H$2:$H$201,MATCH($A1121&amp;"-7",Matches!$J$2:$J$201,0))=""),"",IF(AND($C1121&lt;&gt;"",INDEX(Matches!$F$2:$F$201,MATCH($A1121&amp;"-7",Matches!$J$2:$J$201,0))&lt;&gt;"",$C1121&gt;=INDEX(Matches!$F$2:$F$201,MATCH($A1121&amp;"-7",Matches!$J$2:$J$201,0))),"",IF(AND(P1121=INDEX(Matches!$G$2:$G$201,MATCH($A1121&amp;"-7",Matches!$J$2:$J$201,0)),Q1121=INDEX(Matches!$H$2:$H$201,MATCH($A1121&amp;"-7",Matches!$J$2:$J$201,0))),5,IF(SIGN(P1121-Q1121)&lt;&gt;SIGN(INDEX(Matches!$G$2:$G$201,MATCH($A1121&amp;"-7",Matches!$J$2:$J$201,0))-INDEX(Matches!$H$2:$H$201,MATCH($A1121&amp;"-7",Matches!$J$2:$J$201,0))),0,IF(P1121-Q1121=INDEX(Matches!$G$2:$G$201,MATCH($A1121&amp;"-7",Matches!$J$2:$J$201,0))-INDEX(Matches!$H$2:$H$201,MATCH($A1121&amp;"-7",Matches!$J$2:$J$201,0)),3,2))))),""))</f>
        <v/>
      </c>
      <c r="AE1121" s="12" t="str">
        <f aca="false">IF(OR($B1121="",R1121="",S1121=""),"",IFERROR(IF(OR(INDEX(Matches!$I$2:$I$201,MATCH($A1121&amp;"-8",Matches!$J$2:$J$201,0))="Void",INDEX(Matches!$G$2:$G$201,MATCH($A1121&amp;"-8",Matches!$J$2:$J$201,0))="",INDEX(Matches!$H$2:$H$201,MATCH($A1121&amp;"-8",Matches!$J$2:$J$201,0))=""),"",IF(AND($C1121&lt;&gt;"",INDEX(Matches!$F$2:$F$201,MATCH($A1121&amp;"-8",Matches!$J$2:$J$201,0))&lt;&gt;"",$C1121&gt;=INDEX(Matches!$F$2:$F$201,MATCH($A1121&amp;"-8",Matches!$J$2:$J$201,0))),"",IF(AND(R1121=INDEX(Matches!$G$2:$G$201,MATCH($A1121&amp;"-8",Matches!$J$2:$J$201,0)),S1121=INDEX(Matches!$H$2:$H$201,MATCH($A1121&amp;"-8",Matches!$J$2:$J$201,0))),5,IF(SIGN(R1121-S1121)&lt;&gt;SIGN(INDEX(Matches!$G$2:$G$201,MATCH($A1121&amp;"-8",Matches!$J$2:$J$201,0))-INDEX(Matches!$H$2:$H$201,MATCH($A1121&amp;"-8",Matches!$J$2:$J$201,0))),0,IF(R1121-S1121=INDEX(Matches!$G$2:$G$201,MATCH($A1121&amp;"-8",Matches!$J$2:$J$201,0))-INDEX(Matches!$H$2:$H$201,MATCH($A1121&amp;"-8",Matches!$J$2:$J$201,0)),3,2))))),""))</f>
        <v/>
      </c>
      <c r="AF1121" s="12" t="str">
        <f aca="false">IF(OR($B1121="",T1121="",U1121=""),"",IFERROR(IF(OR(INDEX(Matches!$I$2:$I$201,MATCH($A1121&amp;"-9",Matches!$J$2:$J$201,0))="Void",INDEX(Matches!$G$2:$G$201,MATCH($A1121&amp;"-9",Matches!$J$2:$J$201,0))="",INDEX(Matches!$H$2:$H$201,MATCH($A1121&amp;"-9",Matches!$J$2:$J$201,0))=""),"",IF(AND($C1121&lt;&gt;"",INDEX(Matches!$F$2:$F$201,MATCH($A1121&amp;"-9",Matches!$J$2:$J$201,0))&lt;&gt;"",$C1121&gt;=INDEX(Matches!$F$2:$F$201,MATCH($A1121&amp;"-9",Matches!$J$2:$J$201,0))),"",IF(AND(T1121=INDEX(Matches!$G$2:$G$201,MATCH($A1121&amp;"-9",Matches!$J$2:$J$201,0)),U1121=INDEX(Matches!$H$2:$H$201,MATCH($A1121&amp;"-9",Matches!$J$2:$J$201,0))),5,IF(SIGN(T1121-U1121)&lt;&gt;SIGN(INDEX(Matches!$G$2:$G$201,MATCH($A1121&amp;"-9",Matches!$J$2:$J$201,0))-INDEX(Matches!$H$2:$H$201,MATCH($A1121&amp;"-9",Matches!$J$2:$J$201,0))),0,IF(T1121-U1121=INDEX(Matches!$G$2:$G$201,MATCH($A1121&amp;"-9",Matches!$J$2:$J$201,0))-INDEX(Matches!$H$2:$H$201,MATCH($A1121&amp;"-9",Matches!$J$2:$J$201,0)),3,2))))),""))</f>
        <v/>
      </c>
      <c r="AG1121" s="12" t="str">
        <f aca="false">IF(OR($B1121="",V1121="",W1121=""),"",IFERROR(IF(OR(INDEX(Matches!$I$2:$I$201,MATCH($A1121&amp;"-10",Matches!$J$2:$J$201,0))="Void",INDEX(Matches!$G$2:$G$201,MATCH($A1121&amp;"-10",Matches!$J$2:$J$201,0))="",INDEX(Matches!$H$2:$H$201,MATCH($A1121&amp;"-10",Matches!$J$2:$J$201,0))=""),"",IF(AND($C1121&lt;&gt;"",INDEX(Matches!$F$2:$F$201,MATCH($A1121&amp;"-10",Matches!$J$2:$J$201,0))&lt;&gt;"",$C1121&gt;=INDEX(Matches!$F$2:$F$201,MATCH($A1121&amp;"-10",Matches!$J$2:$J$201,0))),"",IF(AND(V1121=INDEX(Matches!$G$2:$G$201,MATCH($A1121&amp;"-10",Matches!$J$2:$J$201,0)),W1121=INDEX(Matches!$H$2:$H$201,MATCH($A1121&amp;"-10",Matches!$J$2:$J$201,0))),5,IF(SIGN(V1121-W1121)&lt;&gt;SIGN(INDEX(Matches!$G$2:$G$201,MATCH($A1121&amp;"-10",Matches!$J$2:$J$201,0))-INDEX(Matches!$H$2:$H$201,MATCH($A1121&amp;"-10",Matches!$J$2:$J$201,0))),0,IF(V1121-W1121=INDEX(Matches!$G$2:$G$201,MATCH($A1121&amp;"-10",Matches!$J$2:$J$201,0))-INDEX(Matches!$H$2:$H$201,MATCH($A1121&amp;"-10",Matches!$J$2:$J$201,0)),3,2))))),""))</f>
        <v/>
      </c>
      <c r="AH1121" s="13" t="str">
        <f aca="false">IF($B1121="","",SUM(X1121:AG1121))</f>
        <v/>
      </c>
      <c r="AI1121" s="12" t="str">
        <f aca="false">IF($B1121="","",COUNTIF(X1121:AG1121,5))</f>
        <v/>
      </c>
      <c r="AJ1121" s="12" t="str">
        <f aca="false">IF($B1121="","",COUNTIF(X1121:AG1121,"&gt;=2"))</f>
        <v/>
      </c>
      <c r="AK1121" s="12" t="str">
        <f aca="false">IF($B1121="","",COUNT(X1121:AG1121))</f>
        <v/>
      </c>
    </row>
    <row r="1122" customFormat="false" ht="15" hidden="false" customHeight="false" outlineLevel="0" collapsed="false">
      <c r="A1122" s="7"/>
      <c r="B1122" s="7"/>
      <c r="C1122" s="11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12" t="str">
        <f aca="false">IF(OR($B1122="",D1122="",E1122=""),"",IFERROR(IF(OR(INDEX(Matches!$I$2:$I$201,MATCH($A1122&amp;"-1",Matches!$J$2:$J$201,0))="Void",INDEX(Matches!$G$2:$G$201,MATCH($A1122&amp;"-1",Matches!$J$2:$J$201,0))="",INDEX(Matches!$H$2:$H$201,MATCH($A1122&amp;"-1",Matches!$J$2:$J$201,0))=""),"",IF(AND($C1122&lt;&gt;"",INDEX(Matches!$F$2:$F$201,MATCH($A1122&amp;"-1",Matches!$J$2:$J$201,0))&lt;&gt;"",$C1122&gt;=INDEX(Matches!$F$2:$F$201,MATCH($A1122&amp;"-1",Matches!$J$2:$J$201,0))),"",IF(AND(D1122=INDEX(Matches!$G$2:$G$201,MATCH($A1122&amp;"-1",Matches!$J$2:$J$201,0)),E1122=INDEX(Matches!$H$2:$H$201,MATCH($A1122&amp;"-1",Matches!$J$2:$J$201,0))),5,IF(SIGN(D1122-E1122)&lt;&gt;SIGN(INDEX(Matches!$G$2:$G$201,MATCH($A1122&amp;"-1",Matches!$J$2:$J$201,0))-INDEX(Matches!$H$2:$H$201,MATCH($A1122&amp;"-1",Matches!$J$2:$J$201,0))),0,IF(D1122-E1122=INDEX(Matches!$G$2:$G$201,MATCH($A1122&amp;"-1",Matches!$J$2:$J$201,0))-INDEX(Matches!$H$2:$H$201,MATCH($A1122&amp;"-1",Matches!$J$2:$J$201,0)),3,2))))),""))</f>
        <v/>
      </c>
      <c r="Y1122" s="12" t="str">
        <f aca="false">IF(OR($B1122="",F1122="",G1122=""),"",IFERROR(IF(OR(INDEX(Matches!$I$2:$I$201,MATCH($A1122&amp;"-2",Matches!$J$2:$J$201,0))="Void",INDEX(Matches!$G$2:$G$201,MATCH($A1122&amp;"-2",Matches!$J$2:$J$201,0))="",INDEX(Matches!$H$2:$H$201,MATCH($A1122&amp;"-2",Matches!$J$2:$J$201,0))=""),"",IF(AND($C1122&lt;&gt;"",INDEX(Matches!$F$2:$F$201,MATCH($A1122&amp;"-2",Matches!$J$2:$J$201,0))&lt;&gt;"",$C1122&gt;=INDEX(Matches!$F$2:$F$201,MATCH($A1122&amp;"-2",Matches!$J$2:$J$201,0))),"",IF(AND(F1122=INDEX(Matches!$G$2:$G$201,MATCH($A1122&amp;"-2",Matches!$J$2:$J$201,0)),G1122=INDEX(Matches!$H$2:$H$201,MATCH($A1122&amp;"-2",Matches!$J$2:$J$201,0))),5,IF(SIGN(F1122-G1122)&lt;&gt;SIGN(INDEX(Matches!$G$2:$G$201,MATCH($A1122&amp;"-2",Matches!$J$2:$J$201,0))-INDEX(Matches!$H$2:$H$201,MATCH($A1122&amp;"-2",Matches!$J$2:$J$201,0))),0,IF(F1122-G1122=INDEX(Matches!$G$2:$G$201,MATCH($A1122&amp;"-2",Matches!$J$2:$J$201,0))-INDEX(Matches!$H$2:$H$201,MATCH($A1122&amp;"-2",Matches!$J$2:$J$201,0)),3,2))))),""))</f>
        <v/>
      </c>
      <c r="Z1122" s="12" t="str">
        <f aca="false">IF(OR($B1122="",H1122="",I1122=""),"",IFERROR(IF(OR(INDEX(Matches!$I$2:$I$201,MATCH($A1122&amp;"-3",Matches!$J$2:$J$201,0))="Void",INDEX(Matches!$G$2:$G$201,MATCH($A1122&amp;"-3",Matches!$J$2:$J$201,0))="",INDEX(Matches!$H$2:$H$201,MATCH($A1122&amp;"-3",Matches!$J$2:$J$201,0))=""),"",IF(AND($C1122&lt;&gt;"",INDEX(Matches!$F$2:$F$201,MATCH($A1122&amp;"-3",Matches!$J$2:$J$201,0))&lt;&gt;"",$C1122&gt;=INDEX(Matches!$F$2:$F$201,MATCH($A1122&amp;"-3",Matches!$J$2:$J$201,0))),"",IF(AND(H1122=INDEX(Matches!$G$2:$G$201,MATCH($A1122&amp;"-3",Matches!$J$2:$J$201,0)),I1122=INDEX(Matches!$H$2:$H$201,MATCH($A1122&amp;"-3",Matches!$J$2:$J$201,0))),5,IF(SIGN(H1122-I1122)&lt;&gt;SIGN(INDEX(Matches!$G$2:$G$201,MATCH($A1122&amp;"-3",Matches!$J$2:$J$201,0))-INDEX(Matches!$H$2:$H$201,MATCH($A1122&amp;"-3",Matches!$J$2:$J$201,0))),0,IF(H1122-I1122=INDEX(Matches!$G$2:$G$201,MATCH($A1122&amp;"-3",Matches!$J$2:$J$201,0))-INDEX(Matches!$H$2:$H$201,MATCH($A1122&amp;"-3",Matches!$J$2:$J$201,0)),3,2))))),""))</f>
        <v/>
      </c>
      <c r="AA1122" s="12" t="str">
        <f aca="false">IF(OR($B1122="",J1122="",K1122=""),"",IFERROR(IF(OR(INDEX(Matches!$I$2:$I$201,MATCH($A1122&amp;"-4",Matches!$J$2:$J$201,0))="Void",INDEX(Matches!$G$2:$G$201,MATCH($A1122&amp;"-4",Matches!$J$2:$J$201,0))="",INDEX(Matches!$H$2:$H$201,MATCH($A1122&amp;"-4",Matches!$J$2:$J$201,0))=""),"",IF(AND($C1122&lt;&gt;"",INDEX(Matches!$F$2:$F$201,MATCH($A1122&amp;"-4",Matches!$J$2:$J$201,0))&lt;&gt;"",$C1122&gt;=INDEX(Matches!$F$2:$F$201,MATCH($A1122&amp;"-4",Matches!$J$2:$J$201,0))),"",IF(AND(J1122=INDEX(Matches!$G$2:$G$201,MATCH($A1122&amp;"-4",Matches!$J$2:$J$201,0)),K1122=INDEX(Matches!$H$2:$H$201,MATCH($A1122&amp;"-4",Matches!$J$2:$J$201,0))),5,IF(SIGN(J1122-K1122)&lt;&gt;SIGN(INDEX(Matches!$G$2:$G$201,MATCH($A1122&amp;"-4",Matches!$J$2:$J$201,0))-INDEX(Matches!$H$2:$H$201,MATCH($A1122&amp;"-4",Matches!$J$2:$J$201,0))),0,IF(J1122-K1122=INDEX(Matches!$G$2:$G$201,MATCH($A1122&amp;"-4",Matches!$J$2:$J$201,0))-INDEX(Matches!$H$2:$H$201,MATCH($A1122&amp;"-4",Matches!$J$2:$J$201,0)),3,2))))),""))</f>
        <v/>
      </c>
      <c r="AB1122" s="12" t="str">
        <f aca="false">IF(OR($B1122="",L1122="",M1122=""),"",IFERROR(IF(OR(INDEX(Matches!$I$2:$I$201,MATCH($A1122&amp;"-5",Matches!$J$2:$J$201,0))="Void",INDEX(Matches!$G$2:$G$201,MATCH($A1122&amp;"-5",Matches!$J$2:$J$201,0))="",INDEX(Matches!$H$2:$H$201,MATCH($A1122&amp;"-5",Matches!$J$2:$J$201,0))=""),"",IF(AND($C1122&lt;&gt;"",INDEX(Matches!$F$2:$F$201,MATCH($A1122&amp;"-5",Matches!$J$2:$J$201,0))&lt;&gt;"",$C1122&gt;=INDEX(Matches!$F$2:$F$201,MATCH($A1122&amp;"-5",Matches!$J$2:$J$201,0))),"",IF(AND(L1122=INDEX(Matches!$G$2:$G$201,MATCH($A1122&amp;"-5",Matches!$J$2:$J$201,0)),M1122=INDEX(Matches!$H$2:$H$201,MATCH($A1122&amp;"-5",Matches!$J$2:$J$201,0))),5,IF(SIGN(L1122-M1122)&lt;&gt;SIGN(INDEX(Matches!$G$2:$G$201,MATCH($A1122&amp;"-5",Matches!$J$2:$J$201,0))-INDEX(Matches!$H$2:$H$201,MATCH($A1122&amp;"-5",Matches!$J$2:$J$201,0))),0,IF(L1122-M1122=INDEX(Matches!$G$2:$G$201,MATCH($A1122&amp;"-5",Matches!$J$2:$J$201,0))-INDEX(Matches!$H$2:$H$201,MATCH($A1122&amp;"-5",Matches!$J$2:$J$201,0)),3,2))))),""))</f>
        <v/>
      </c>
      <c r="AC1122" s="12" t="str">
        <f aca="false">IF(OR($B1122="",N1122="",O1122=""),"",IFERROR(IF(OR(INDEX(Matches!$I$2:$I$201,MATCH($A1122&amp;"-6",Matches!$J$2:$J$201,0))="Void",INDEX(Matches!$G$2:$G$201,MATCH($A1122&amp;"-6",Matches!$J$2:$J$201,0))="",INDEX(Matches!$H$2:$H$201,MATCH($A1122&amp;"-6",Matches!$J$2:$J$201,0))=""),"",IF(AND($C1122&lt;&gt;"",INDEX(Matches!$F$2:$F$201,MATCH($A1122&amp;"-6",Matches!$J$2:$J$201,0))&lt;&gt;"",$C1122&gt;=INDEX(Matches!$F$2:$F$201,MATCH($A1122&amp;"-6",Matches!$J$2:$J$201,0))),"",IF(AND(N1122=INDEX(Matches!$G$2:$G$201,MATCH($A1122&amp;"-6",Matches!$J$2:$J$201,0)),O1122=INDEX(Matches!$H$2:$H$201,MATCH($A1122&amp;"-6",Matches!$J$2:$J$201,0))),5,IF(SIGN(N1122-O1122)&lt;&gt;SIGN(INDEX(Matches!$G$2:$G$201,MATCH($A1122&amp;"-6",Matches!$J$2:$J$201,0))-INDEX(Matches!$H$2:$H$201,MATCH($A1122&amp;"-6",Matches!$J$2:$J$201,0))),0,IF(N1122-O1122=INDEX(Matches!$G$2:$G$201,MATCH($A1122&amp;"-6",Matches!$J$2:$J$201,0))-INDEX(Matches!$H$2:$H$201,MATCH($A1122&amp;"-6",Matches!$J$2:$J$201,0)),3,2))))),""))</f>
        <v/>
      </c>
      <c r="AD1122" s="12" t="str">
        <f aca="false">IF(OR($B1122="",P1122="",Q1122=""),"",IFERROR(IF(OR(INDEX(Matches!$I$2:$I$201,MATCH($A1122&amp;"-7",Matches!$J$2:$J$201,0))="Void",INDEX(Matches!$G$2:$G$201,MATCH($A1122&amp;"-7",Matches!$J$2:$J$201,0))="",INDEX(Matches!$H$2:$H$201,MATCH($A1122&amp;"-7",Matches!$J$2:$J$201,0))=""),"",IF(AND($C1122&lt;&gt;"",INDEX(Matches!$F$2:$F$201,MATCH($A1122&amp;"-7",Matches!$J$2:$J$201,0))&lt;&gt;"",$C1122&gt;=INDEX(Matches!$F$2:$F$201,MATCH($A1122&amp;"-7",Matches!$J$2:$J$201,0))),"",IF(AND(P1122=INDEX(Matches!$G$2:$G$201,MATCH($A1122&amp;"-7",Matches!$J$2:$J$201,0)),Q1122=INDEX(Matches!$H$2:$H$201,MATCH($A1122&amp;"-7",Matches!$J$2:$J$201,0))),5,IF(SIGN(P1122-Q1122)&lt;&gt;SIGN(INDEX(Matches!$G$2:$G$201,MATCH($A1122&amp;"-7",Matches!$J$2:$J$201,0))-INDEX(Matches!$H$2:$H$201,MATCH($A1122&amp;"-7",Matches!$J$2:$J$201,0))),0,IF(P1122-Q1122=INDEX(Matches!$G$2:$G$201,MATCH($A1122&amp;"-7",Matches!$J$2:$J$201,0))-INDEX(Matches!$H$2:$H$201,MATCH($A1122&amp;"-7",Matches!$J$2:$J$201,0)),3,2))))),""))</f>
        <v/>
      </c>
      <c r="AE1122" s="12" t="str">
        <f aca="false">IF(OR($B1122="",R1122="",S1122=""),"",IFERROR(IF(OR(INDEX(Matches!$I$2:$I$201,MATCH($A1122&amp;"-8",Matches!$J$2:$J$201,0))="Void",INDEX(Matches!$G$2:$G$201,MATCH($A1122&amp;"-8",Matches!$J$2:$J$201,0))="",INDEX(Matches!$H$2:$H$201,MATCH($A1122&amp;"-8",Matches!$J$2:$J$201,0))=""),"",IF(AND($C1122&lt;&gt;"",INDEX(Matches!$F$2:$F$201,MATCH($A1122&amp;"-8",Matches!$J$2:$J$201,0))&lt;&gt;"",$C1122&gt;=INDEX(Matches!$F$2:$F$201,MATCH($A1122&amp;"-8",Matches!$J$2:$J$201,0))),"",IF(AND(R1122=INDEX(Matches!$G$2:$G$201,MATCH($A1122&amp;"-8",Matches!$J$2:$J$201,0)),S1122=INDEX(Matches!$H$2:$H$201,MATCH($A1122&amp;"-8",Matches!$J$2:$J$201,0))),5,IF(SIGN(R1122-S1122)&lt;&gt;SIGN(INDEX(Matches!$G$2:$G$201,MATCH($A1122&amp;"-8",Matches!$J$2:$J$201,0))-INDEX(Matches!$H$2:$H$201,MATCH($A1122&amp;"-8",Matches!$J$2:$J$201,0))),0,IF(R1122-S1122=INDEX(Matches!$G$2:$G$201,MATCH($A1122&amp;"-8",Matches!$J$2:$J$201,0))-INDEX(Matches!$H$2:$H$201,MATCH($A1122&amp;"-8",Matches!$J$2:$J$201,0)),3,2))))),""))</f>
        <v/>
      </c>
      <c r="AF1122" s="12" t="str">
        <f aca="false">IF(OR($B1122="",T1122="",U1122=""),"",IFERROR(IF(OR(INDEX(Matches!$I$2:$I$201,MATCH($A1122&amp;"-9",Matches!$J$2:$J$201,0))="Void",INDEX(Matches!$G$2:$G$201,MATCH($A1122&amp;"-9",Matches!$J$2:$J$201,0))="",INDEX(Matches!$H$2:$H$201,MATCH($A1122&amp;"-9",Matches!$J$2:$J$201,0))=""),"",IF(AND($C1122&lt;&gt;"",INDEX(Matches!$F$2:$F$201,MATCH($A1122&amp;"-9",Matches!$J$2:$J$201,0))&lt;&gt;"",$C1122&gt;=INDEX(Matches!$F$2:$F$201,MATCH($A1122&amp;"-9",Matches!$J$2:$J$201,0))),"",IF(AND(T1122=INDEX(Matches!$G$2:$G$201,MATCH($A1122&amp;"-9",Matches!$J$2:$J$201,0)),U1122=INDEX(Matches!$H$2:$H$201,MATCH($A1122&amp;"-9",Matches!$J$2:$J$201,0))),5,IF(SIGN(T1122-U1122)&lt;&gt;SIGN(INDEX(Matches!$G$2:$G$201,MATCH($A1122&amp;"-9",Matches!$J$2:$J$201,0))-INDEX(Matches!$H$2:$H$201,MATCH($A1122&amp;"-9",Matches!$J$2:$J$201,0))),0,IF(T1122-U1122=INDEX(Matches!$G$2:$G$201,MATCH($A1122&amp;"-9",Matches!$J$2:$J$201,0))-INDEX(Matches!$H$2:$H$201,MATCH($A1122&amp;"-9",Matches!$J$2:$J$201,0)),3,2))))),""))</f>
        <v/>
      </c>
      <c r="AG1122" s="12" t="str">
        <f aca="false">IF(OR($B1122="",V1122="",W1122=""),"",IFERROR(IF(OR(INDEX(Matches!$I$2:$I$201,MATCH($A1122&amp;"-10",Matches!$J$2:$J$201,0))="Void",INDEX(Matches!$G$2:$G$201,MATCH($A1122&amp;"-10",Matches!$J$2:$J$201,0))="",INDEX(Matches!$H$2:$H$201,MATCH($A1122&amp;"-10",Matches!$J$2:$J$201,0))=""),"",IF(AND($C1122&lt;&gt;"",INDEX(Matches!$F$2:$F$201,MATCH($A1122&amp;"-10",Matches!$J$2:$J$201,0))&lt;&gt;"",$C1122&gt;=INDEX(Matches!$F$2:$F$201,MATCH($A1122&amp;"-10",Matches!$J$2:$J$201,0))),"",IF(AND(V1122=INDEX(Matches!$G$2:$G$201,MATCH($A1122&amp;"-10",Matches!$J$2:$J$201,0)),W1122=INDEX(Matches!$H$2:$H$201,MATCH($A1122&amp;"-10",Matches!$J$2:$J$201,0))),5,IF(SIGN(V1122-W1122)&lt;&gt;SIGN(INDEX(Matches!$G$2:$G$201,MATCH($A1122&amp;"-10",Matches!$J$2:$J$201,0))-INDEX(Matches!$H$2:$H$201,MATCH($A1122&amp;"-10",Matches!$J$2:$J$201,0))),0,IF(V1122-W1122=INDEX(Matches!$G$2:$G$201,MATCH($A1122&amp;"-10",Matches!$J$2:$J$201,0))-INDEX(Matches!$H$2:$H$201,MATCH($A1122&amp;"-10",Matches!$J$2:$J$201,0)),3,2))))),""))</f>
        <v/>
      </c>
      <c r="AH1122" s="13" t="str">
        <f aca="false">IF($B1122="","",SUM(X1122:AG1122))</f>
        <v/>
      </c>
      <c r="AI1122" s="12" t="str">
        <f aca="false">IF($B1122="","",COUNTIF(X1122:AG1122,5))</f>
        <v/>
      </c>
      <c r="AJ1122" s="12" t="str">
        <f aca="false">IF($B1122="","",COUNTIF(X1122:AG1122,"&gt;=2"))</f>
        <v/>
      </c>
      <c r="AK1122" s="12" t="str">
        <f aca="false">IF($B1122="","",COUNT(X1122:AG1122))</f>
        <v/>
      </c>
    </row>
    <row r="1123" customFormat="false" ht="15" hidden="false" customHeight="false" outlineLevel="0" collapsed="false">
      <c r="A1123" s="7"/>
      <c r="B1123" s="7"/>
      <c r="C1123" s="11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12" t="str">
        <f aca="false">IF(OR($B1123="",D1123="",E1123=""),"",IFERROR(IF(OR(INDEX(Matches!$I$2:$I$201,MATCH($A1123&amp;"-1",Matches!$J$2:$J$201,0))="Void",INDEX(Matches!$G$2:$G$201,MATCH($A1123&amp;"-1",Matches!$J$2:$J$201,0))="",INDEX(Matches!$H$2:$H$201,MATCH($A1123&amp;"-1",Matches!$J$2:$J$201,0))=""),"",IF(AND($C1123&lt;&gt;"",INDEX(Matches!$F$2:$F$201,MATCH($A1123&amp;"-1",Matches!$J$2:$J$201,0))&lt;&gt;"",$C1123&gt;=INDEX(Matches!$F$2:$F$201,MATCH($A1123&amp;"-1",Matches!$J$2:$J$201,0))),"",IF(AND(D1123=INDEX(Matches!$G$2:$G$201,MATCH($A1123&amp;"-1",Matches!$J$2:$J$201,0)),E1123=INDEX(Matches!$H$2:$H$201,MATCH($A1123&amp;"-1",Matches!$J$2:$J$201,0))),5,IF(SIGN(D1123-E1123)&lt;&gt;SIGN(INDEX(Matches!$G$2:$G$201,MATCH($A1123&amp;"-1",Matches!$J$2:$J$201,0))-INDEX(Matches!$H$2:$H$201,MATCH($A1123&amp;"-1",Matches!$J$2:$J$201,0))),0,IF(D1123-E1123=INDEX(Matches!$G$2:$G$201,MATCH($A1123&amp;"-1",Matches!$J$2:$J$201,0))-INDEX(Matches!$H$2:$H$201,MATCH($A1123&amp;"-1",Matches!$J$2:$J$201,0)),3,2))))),""))</f>
        <v/>
      </c>
      <c r="Y1123" s="12" t="str">
        <f aca="false">IF(OR($B1123="",F1123="",G1123=""),"",IFERROR(IF(OR(INDEX(Matches!$I$2:$I$201,MATCH($A1123&amp;"-2",Matches!$J$2:$J$201,0))="Void",INDEX(Matches!$G$2:$G$201,MATCH($A1123&amp;"-2",Matches!$J$2:$J$201,0))="",INDEX(Matches!$H$2:$H$201,MATCH($A1123&amp;"-2",Matches!$J$2:$J$201,0))=""),"",IF(AND($C1123&lt;&gt;"",INDEX(Matches!$F$2:$F$201,MATCH($A1123&amp;"-2",Matches!$J$2:$J$201,0))&lt;&gt;"",$C1123&gt;=INDEX(Matches!$F$2:$F$201,MATCH($A1123&amp;"-2",Matches!$J$2:$J$201,0))),"",IF(AND(F1123=INDEX(Matches!$G$2:$G$201,MATCH($A1123&amp;"-2",Matches!$J$2:$J$201,0)),G1123=INDEX(Matches!$H$2:$H$201,MATCH($A1123&amp;"-2",Matches!$J$2:$J$201,0))),5,IF(SIGN(F1123-G1123)&lt;&gt;SIGN(INDEX(Matches!$G$2:$G$201,MATCH($A1123&amp;"-2",Matches!$J$2:$J$201,0))-INDEX(Matches!$H$2:$H$201,MATCH($A1123&amp;"-2",Matches!$J$2:$J$201,0))),0,IF(F1123-G1123=INDEX(Matches!$G$2:$G$201,MATCH($A1123&amp;"-2",Matches!$J$2:$J$201,0))-INDEX(Matches!$H$2:$H$201,MATCH($A1123&amp;"-2",Matches!$J$2:$J$201,0)),3,2))))),""))</f>
        <v/>
      </c>
      <c r="Z1123" s="12" t="str">
        <f aca="false">IF(OR($B1123="",H1123="",I1123=""),"",IFERROR(IF(OR(INDEX(Matches!$I$2:$I$201,MATCH($A1123&amp;"-3",Matches!$J$2:$J$201,0))="Void",INDEX(Matches!$G$2:$G$201,MATCH($A1123&amp;"-3",Matches!$J$2:$J$201,0))="",INDEX(Matches!$H$2:$H$201,MATCH($A1123&amp;"-3",Matches!$J$2:$J$201,0))=""),"",IF(AND($C1123&lt;&gt;"",INDEX(Matches!$F$2:$F$201,MATCH($A1123&amp;"-3",Matches!$J$2:$J$201,0))&lt;&gt;"",$C1123&gt;=INDEX(Matches!$F$2:$F$201,MATCH($A1123&amp;"-3",Matches!$J$2:$J$201,0))),"",IF(AND(H1123=INDEX(Matches!$G$2:$G$201,MATCH($A1123&amp;"-3",Matches!$J$2:$J$201,0)),I1123=INDEX(Matches!$H$2:$H$201,MATCH($A1123&amp;"-3",Matches!$J$2:$J$201,0))),5,IF(SIGN(H1123-I1123)&lt;&gt;SIGN(INDEX(Matches!$G$2:$G$201,MATCH($A1123&amp;"-3",Matches!$J$2:$J$201,0))-INDEX(Matches!$H$2:$H$201,MATCH($A1123&amp;"-3",Matches!$J$2:$J$201,0))),0,IF(H1123-I1123=INDEX(Matches!$G$2:$G$201,MATCH($A1123&amp;"-3",Matches!$J$2:$J$201,0))-INDEX(Matches!$H$2:$H$201,MATCH($A1123&amp;"-3",Matches!$J$2:$J$201,0)),3,2))))),""))</f>
        <v/>
      </c>
      <c r="AA1123" s="12" t="str">
        <f aca="false">IF(OR($B1123="",J1123="",K1123=""),"",IFERROR(IF(OR(INDEX(Matches!$I$2:$I$201,MATCH($A1123&amp;"-4",Matches!$J$2:$J$201,0))="Void",INDEX(Matches!$G$2:$G$201,MATCH($A1123&amp;"-4",Matches!$J$2:$J$201,0))="",INDEX(Matches!$H$2:$H$201,MATCH($A1123&amp;"-4",Matches!$J$2:$J$201,0))=""),"",IF(AND($C1123&lt;&gt;"",INDEX(Matches!$F$2:$F$201,MATCH($A1123&amp;"-4",Matches!$J$2:$J$201,0))&lt;&gt;"",$C1123&gt;=INDEX(Matches!$F$2:$F$201,MATCH($A1123&amp;"-4",Matches!$J$2:$J$201,0))),"",IF(AND(J1123=INDEX(Matches!$G$2:$G$201,MATCH($A1123&amp;"-4",Matches!$J$2:$J$201,0)),K1123=INDEX(Matches!$H$2:$H$201,MATCH($A1123&amp;"-4",Matches!$J$2:$J$201,0))),5,IF(SIGN(J1123-K1123)&lt;&gt;SIGN(INDEX(Matches!$G$2:$G$201,MATCH($A1123&amp;"-4",Matches!$J$2:$J$201,0))-INDEX(Matches!$H$2:$H$201,MATCH($A1123&amp;"-4",Matches!$J$2:$J$201,0))),0,IF(J1123-K1123=INDEX(Matches!$G$2:$G$201,MATCH($A1123&amp;"-4",Matches!$J$2:$J$201,0))-INDEX(Matches!$H$2:$H$201,MATCH($A1123&amp;"-4",Matches!$J$2:$J$201,0)),3,2))))),""))</f>
        <v/>
      </c>
      <c r="AB1123" s="12" t="str">
        <f aca="false">IF(OR($B1123="",L1123="",M1123=""),"",IFERROR(IF(OR(INDEX(Matches!$I$2:$I$201,MATCH($A1123&amp;"-5",Matches!$J$2:$J$201,0))="Void",INDEX(Matches!$G$2:$G$201,MATCH($A1123&amp;"-5",Matches!$J$2:$J$201,0))="",INDEX(Matches!$H$2:$H$201,MATCH($A1123&amp;"-5",Matches!$J$2:$J$201,0))=""),"",IF(AND($C1123&lt;&gt;"",INDEX(Matches!$F$2:$F$201,MATCH($A1123&amp;"-5",Matches!$J$2:$J$201,0))&lt;&gt;"",$C1123&gt;=INDEX(Matches!$F$2:$F$201,MATCH($A1123&amp;"-5",Matches!$J$2:$J$201,0))),"",IF(AND(L1123=INDEX(Matches!$G$2:$G$201,MATCH($A1123&amp;"-5",Matches!$J$2:$J$201,0)),M1123=INDEX(Matches!$H$2:$H$201,MATCH($A1123&amp;"-5",Matches!$J$2:$J$201,0))),5,IF(SIGN(L1123-M1123)&lt;&gt;SIGN(INDEX(Matches!$G$2:$G$201,MATCH($A1123&amp;"-5",Matches!$J$2:$J$201,0))-INDEX(Matches!$H$2:$H$201,MATCH($A1123&amp;"-5",Matches!$J$2:$J$201,0))),0,IF(L1123-M1123=INDEX(Matches!$G$2:$G$201,MATCH($A1123&amp;"-5",Matches!$J$2:$J$201,0))-INDEX(Matches!$H$2:$H$201,MATCH($A1123&amp;"-5",Matches!$J$2:$J$201,0)),3,2))))),""))</f>
        <v/>
      </c>
      <c r="AC1123" s="12" t="str">
        <f aca="false">IF(OR($B1123="",N1123="",O1123=""),"",IFERROR(IF(OR(INDEX(Matches!$I$2:$I$201,MATCH($A1123&amp;"-6",Matches!$J$2:$J$201,0))="Void",INDEX(Matches!$G$2:$G$201,MATCH($A1123&amp;"-6",Matches!$J$2:$J$201,0))="",INDEX(Matches!$H$2:$H$201,MATCH($A1123&amp;"-6",Matches!$J$2:$J$201,0))=""),"",IF(AND($C1123&lt;&gt;"",INDEX(Matches!$F$2:$F$201,MATCH($A1123&amp;"-6",Matches!$J$2:$J$201,0))&lt;&gt;"",$C1123&gt;=INDEX(Matches!$F$2:$F$201,MATCH($A1123&amp;"-6",Matches!$J$2:$J$201,0))),"",IF(AND(N1123=INDEX(Matches!$G$2:$G$201,MATCH($A1123&amp;"-6",Matches!$J$2:$J$201,0)),O1123=INDEX(Matches!$H$2:$H$201,MATCH($A1123&amp;"-6",Matches!$J$2:$J$201,0))),5,IF(SIGN(N1123-O1123)&lt;&gt;SIGN(INDEX(Matches!$G$2:$G$201,MATCH($A1123&amp;"-6",Matches!$J$2:$J$201,0))-INDEX(Matches!$H$2:$H$201,MATCH($A1123&amp;"-6",Matches!$J$2:$J$201,0))),0,IF(N1123-O1123=INDEX(Matches!$G$2:$G$201,MATCH($A1123&amp;"-6",Matches!$J$2:$J$201,0))-INDEX(Matches!$H$2:$H$201,MATCH($A1123&amp;"-6",Matches!$J$2:$J$201,0)),3,2))))),""))</f>
        <v/>
      </c>
      <c r="AD1123" s="12" t="str">
        <f aca="false">IF(OR($B1123="",P1123="",Q1123=""),"",IFERROR(IF(OR(INDEX(Matches!$I$2:$I$201,MATCH($A1123&amp;"-7",Matches!$J$2:$J$201,0))="Void",INDEX(Matches!$G$2:$G$201,MATCH($A1123&amp;"-7",Matches!$J$2:$J$201,0))="",INDEX(Matches!$H$2:$H$201,MATCH($A1123&amp;"-7",Matches!$J$2:$J$201,0))=""),"",IF(AND($C1123&lt;&gt;"",INDEX(Matches!$F$2:$F$201,MATCH($A1123&amp;"-7",Matches!$J$2:$J$201,0))&lt;&gt;"",$C1123&gt;=INDEX(Matches!$F$2:$F$201,MATCH($A1123&amp;"-7",Matches!$J$2:$J$201,0))),"",IF(AND(P1123=INDEX(Matches!$G$2:$G$201,MATCH($A1123&amp;"-7",Matches!$J$2:$J$201,0)),Q1123=INDEX(Matches!$H$2:$H$201,MATCH($A1123&amp;"-7",Matches!$J$2:$J$201,0))),5,IF(SIGN(P1123-Q1123)&lt;&gt;SIGN(INDEX(Matches!$G$2:$G$201,MATCH($A1123&amp;"-7",Matches!$J$2:$J$201,0))-INDEX(Matches!$H$2:$H$201,MATCH($A1123&amp;"-7",Matches!$J$2:$J$201,0))),0,IF(P1123-Q1123=INDEX(Matches!$G$2:$G$201,MATCH($A1123&amp;"-7",Matches!$J$2:$J$201,0))-INDEX(Matches!$H$2:$H$201,MATCH($A1123&amp;"-7",Matches!$J$2:$J$201,0)),3,2))))),""))</f>
        <v/>
      </c>
      <c r="AE1123" s="12" t="str">
        <f aca="false">IF(OR($B1123="",R1123="",S1123=""),"",IFERROR(IF(OR(INDEX(Matches!$I$2:$I$201,MATCH($A1123&amp;"-8",Matches!$J$2:$J$201,0))="Void",INDEX(Matches!$G$2:$G$201,MATCH($A1123&amp;"-8",Matches!$J$2:$J$201,0))="",INDEX(Matches!$H$2:$H$201,MATCH($A1123&amp;"-8",Matches!$J$2:$J$201,0))=""),"",IF(AND($C1123&lt;&gt;"",INDEX(Matches!$F$2:$F$201,MATCH($A1123&amp;"-8",Matches!$J$2:$J$201,0))&lt;&gt;"",$C1123&gt;=INDEX(Matches!$F$2:$F$201,MATCH($A1123&amp;"-8",Matches!$J$2:$J$201,0))),"",IF(AND(R1123=INDEX(Matches!$G$2:$G$201,MATCH($A1123&amp;"-8",Matches!$J$2:$J$201,0)),S1123=INDEX(Matches!$H$2:$H$201,MATCH($A1123&amp;"-8",Matches!$J$2:$J$201,0))),5,IF(SIGN(R1123-S1123)&lt;&gt;SIGN(INDEX(Matches!$G$2:$G$201,MATCH($A1123&amp;"-8",Matches!$J$2:$J$201,0))-INDEX(Matches!$H$2:$H$201,MATCH($A1123&amp;"-8",Matches!$J$2:$J$201,0))),0,IF(R1123-S1123=INDEX(Matches!$G$2:$G$201,MATCH($A1123&amp;"-8",Matches!$J$2:$J$201,0))-INDEX(Matches!$H$2:$H$201,MATCH($A1123&amp;"-8",Matches!$J$2:$J$201,0)),3,2))))),""))</f>
        <v/>
      </c>
      <c r="AF1123" s="12" t="str">
        <f aca="false">IF(OR($B1123="",T1123="",U1123=""),"",IFERROR(IF(OR(INDEX(Matches!$I$2:$I$201,MATCH($A1123&amp;"-9",Matches!$J$2:$J$201,0))="Void",INDEX(Matches!$G$2:$G$201,MATCH($A1123&amp;"-9",Matches!$J$2:$J$201,0))="",INDEX(Matches!$H$2:$H$201,MATCH($A1123&amp;"-9",Matches!$J$2:$J$201,0))=""),"",IF(AND($C1123&lt;&gt;"",INDEX(Matches!$F$2:$F$201,MATCH($A1123&amp;"-9",Matches!$J$2:$J$201,0))&lt;&gt;"",$C1123&gt;=INDEX(Matches!$F$2:$F$201,MATCH($A1123&amp;"-9",Matches!$J$2:$J$201,0))),"",IF(AND(T1123=INDEX(Matches!$G$2:$G$201,MATCH($A1123&amp;"-9",Matches!$J$2:$J$201,0)),U1123=INDEX(Matches!$H$2:$H$201,MATCH($A1123&amp;"-9",Matches!$J$2:$J$201,0))),5,IF(SIGN(T1123-U1123)&lt;&gt;SIGN(INDEX(Matches!$G$2:$G$201,MATCH($A1123&amp;"-9",Matches!$J$2:$J$201,0))-INDEX(Matches!$H$2:$H$201,MATCH($A1123&amp;"-9",Matches!$J$2:$J$201,0))),0,IF(T1123-U1123=INDEX(Matches!$G$2:$G$201,MATCH($A1123&amp;"-9",Matches!$J$2:$J$201,0))-INDEX(Matches!$H$2:$H$201,MATCH($A1123&amp;"-9",Matches!$J$2:$J$201,0)),3,2))))),""))</f>
        <v/>
      </c>
      <c r="AG1123" s="12" t="str">
        <f aca="false">IF(OR($B1123="",V1123="",W1123=""),"",IFERROR(IF(OR(INDEX(Matches!$I$2:$I$201,MATCH($A1123&amp;"-10",Matches!$J$2:$J$201,0))="Void",INDEX(Matches!$G$2:$G$201,MATCH($A1123&amp;"-10",Matches!$J$2:$J$201,0))="",INDEX(Matches!$H$2:$H$201,MATCH($A1123&amp;"-10",Matches!$J$2:$J$201,0))=""),"",IF(AND($C1123&lt;&gt;"",INDEX(Matches!$F$2:$F$201,MATCH($A1123&amp;"-10",Matches!$J$2:$J$201,0))&lt;&gt;"",$C1123&gt;=INDEX(Matches!$F$2:$F$201,MATCH($A1123&amp;"-10",Matches!$J$2:$J$201,0))),"",IF(AND(V1123=INDEX(Matches!$G$2:$G$201,MATCH($A1123&amp;"-10",Matches!$J$2:$J$201,0)),W1123=INDEX(Matches!$H$2:$H$201,MATCH($A1123&amp;"-10",Matches!$J$2:$J$201,0))),5,IF(SIGN(V1123-W1123)&lt;&gt;SIGN(INDEX(Matches!$G$2:$G$201,MATCH($A1123&amp;"-10",Matches!$J$2:$J$201,0))-INDEX(Matches!$H$2:$H$201,MATCH($A1123&amp;"-10",Matches!$J$2:$J$201,0))),0,IF(V1123-W1123=INDEX(Matches!$G$2:$G$201,MATCH($A1123&amp;"-10",Matches!$J$2:$J$201,0))-INDEX(Matches!$H$2:$H$201,MATCH($A1123&amp;"-10",Matches!$J$2:$J$201,0)),3,2))))),""))</f>
        <v/>
      </c>
      <c r="AH1123" s="13" t="str">
        <f aca="false">IF($B1123="","",SUM(X1123:AG1123))</f>
        <v/>
      </c>
      <c r="AI1123" s="12" t="str">
        <f aca="false">IF($B1123="","",COUNTIF(X1123:AG1123,5))</f>
        <v/>
      </c>
      <c r="AJ1123" s="12" t="str">
        <f aca="false">IF($B1123="","",COUNTIF(X1123:AG1123,"&gt;=2"))</f>
        <v/>
      </c>
      <c r="AK1123" s="12" t="str">
        <f aca="false">IF($B1123="","",COUNT(X1123:AG1123))</f>
        <v/>
      </c>
    </row>
    <row r="1124" customFormat="false" ht="15" hidden="false" customHeight="false" outlineLevel="0" collapsed="false">
      <c r="A1124" s="7"/>
      <c r="B1124" s="7"/>
      <c r="C1124" s="11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12" t="str">
        <f aca="false">IF(OR($B1124="",D1124="",E1124=""),"",IFERROR(IF(OR(INDEX(Matches!$I$2:$I$201,MATCH($A1124&amp;"-1",Matches!$J$2:$J$201,0))="Void",INDEX(Matches!$G$2:$G$201,MATCH($A1124&amp;"-1",Matches!$J$2:$J$201,0))="",INDEX(Matches!$H$2:$H$201,MATCH($A1124&amp;"-1",Matches!$J$2:$J$201,0))=""),"",IF(AND($C1124&lt;&gt;"",INDEX(Matches!$F$2:$F$201,MATCH($A1124&amp;"-1",Matches!$J$2:$J$201,0))&lt;&gt;"",$C1124&gt;=INDEX(Matches!$F$2:$F$201,MATCH($A1124&amp;"-1",Matches!$J$2:$J$201,0))),"",IF(AND(D1124=INDEX(Matches!$G$2:$G$201,MATCH($A1124&amp;"-1",Matches!$J$2:$J$201,0)),E1124=INDEX(Matches!$H$2:$H$201,MATCH($A1124&amp;"-1",Matches!$J$2:$J$201,0))),5,IF(SIGN(D1124-E1124)&lt;&gt;SIGN(INDEX(Matches!$G$2:$G$201,MATCH($A1124&amp;"-1",Matches!$J$2:$J$201,0))-INDEX(Matches!$H$2:$H$201,MATCH($A1124&amp;"-1",Matches!$J$2:$J$201,0))),0,IF(D1124-E1124=INDEX(Matches!$G$2:$G$201,MATCH($A1124&amp;"-1",Matches!$J$2:$J$201,0))-INDEX(Matches!$H$2:$H$201,MATCH($A1124&amp;"-1",Matches!$J$2:$J$201,0)),3,2))))),""))</f>
        <v/>
      </c>
      <c r="Y1124" s="12" t="str">
        <f aca="false">IF(OR($B1124="",F1124="",G1124=""),"",IFERROR(IF(OR(INDEX(Matches!$I$2:$I$201,MATCH($A1124&amp;"-2",Matches!$J$2:$J$201,0))="Void",INDEX(Matches!$G$2:$G$201,MATCH($A1124&amp;"-2",Matches!$J$2:$J$201,0))="",INDEX(Matches!$H$2:$H$201,MATCH($A1124&amp;"-2",Matches!$J$2:$J$201,0))=""),"",IF(AND($C1124&lt;&gt;"",INDEX(Matches!$F$2:$F$201,MATCH($A1124&amp;"-2",Matches!$J$2:$J$201,0))&lt;&gt;"",$C1124&gt;=INDEX(Matches!$F$2:$F$201,MATCH($A1124&amp;"-2",Matches!$J$2:$J$201,0))),"",IF(AND(F1124=INDEX(Matches!$G$2:$G$201,MATCH($A1124&amp;"-2",Matches!$J$2:$J$201,0)),G1124=INDEX(Matches!$H$2:$H$201,MATCH($A1124&amp;"-2",Matches!$J$2:$J$201,0))),5,IF(SIGN(F1124-G1124)&lt;&gt;SIGN(INDEX(Matches!$G$2:$G$201,MATCH($A1124&amp;"-2",Matches!$J$2:$J$201,0))-INDEX(Matches!$H$2:$H$201,MATCH($A1124&amp;"-2",Matches!$J$2:$J$201,0))),0,IF(F1124-G1124=INDEX(Matches!$G$2:$G$201,MATCH($A1124&amp;"-2",Matches!$J$2:$J$201,0))-INDEX(Matches!$H$2:$H$201,MATCH($A1124&amp;"-2",Matches!$J$2:$J$201,0)),3,2))))),""))</f>
        <v/>
      </c>
      <c r="Z1124" s="12" t="str">
        <f aca="false">IF(OR($B1124="",H1124="",I1124=""),"",IFERROR(IF(OR(INDEX(Matches!$I$2:$I$201,MATCH($A1124&amp;"-3",Matches!$J$2:$J$201,0))="Void",INDEX(Matches!$G$2:$G$201,MATCH($A1124&amp;"-3",Matches!$J$2:$J$201,0))="",INDEX(Matches!$H$2:$H$201,MATCH($A1124&amp;"-3",Matches!$J$2:$J$201,0))=""),"",IF(AND($C1124&lt;&gt;"",INDEX(Matches!$F$2:$F$201,MATCH($A1124&amp;"-3",Matches!$J$2:$J$201,0))&lt;&gt;"",$C1124&gt;=INDEX(Matches!$F$2:$F$201,MATCH($A1124&amp;"-3",Matches!$J$2:$J$201,0))),"",IF(AND(H1124=INDEX(Matches!$G$2:$G$201,MATCH($A1124&amp;"-3",Matches!$J$2:$J$201,0)),I1124=INDEX(Matches!$H$2:$H$201,MATCH($A1124&amp;"-3",Matches!$J$2:$J$201,0))),5,IF(SIGN(H1124-I1124)&lt;&gt;SIGN(INDEX(Matches!$G$2:$G$201,MATCH($A1124&amp;"-3",Matches!$J$2:$J$201,0))-INDEX(Matches!$H$2:$H$201,MATCH($A1124&amp;"-3",Matches!$J$2:$J$201,0))),0,IF(H1124-I1124=INDEX(Matches!$G$2:$G$201,MATCH($A1124&amp;"-3",Matches!$J$2:$J$201,0))-INDEX(Matches!$H$2:$H$201,MATCH($A1124&amp;"-3",Matches!$J$2:$J$201,0)),3,2))))),""))</f>
        <v/>
      </c>
      <c r="AA1124" s="12" t="str">
        <f aca="false">IF(OR($B1124="",J1124="",K1124=""),"",IFERROR(IF(OR(INDEX(Matches!$I$2:$I$201,MATCH($A1124&amp;"-4",Matches!$J$2:$J$201,0))="Void",INDEX(Matches!$G$2:$G$201,MATCH($A1124&amp;"-4",Matches!$J$2:$J$201,0))="",INDEX(Matches!$H$2:$H$201,MATCH($A1124&amp;"-4",Matches!$J$2:$J$201,0))=""),"",IF(AND($C1124&lt;&gt;"",INDEX(Matches!$F$2:$F$201,MATCH($A1124&amp;"-4",Matches!$J$2:$J$201,0))&lt;&gt;"",$C1124&gt;=INDEX(Matches!$F$2:$F$201,MATCH($A1124&amp;"-4",Matches!$J$2:$J$201,0))),"",IF(AND(J1124=INDEX(Matches!$G$2:$G$201,MATCH($A1124&amp;"-4",Matches!$J$2:$J$201,0)),K1124=INDEX(Matches!$H$2:$H$201,MATCH($A1124&amp;"-4",Matches!$J$2:$J$201,0))),5,IF(SIGN(J1124-K1124)&lt;&gt;SIGN(INDEX(Matches!$G$2:$G$201,MATCH($A1124&amp;"-4",Matches!$J$2:$J$201,0))-INDEX(Matches!$H$2:$H$201,MATCH($A1124&amp;"-4",Matches!$J$2:$J$201,0))),0,IF(J1124-K1124=INDEX(Matches!$G$2:$G$201,MATCH($A1124&amp;"-4",Matches!$J$2:$J$201,0))-INDEX(Matches!$H$2:$H$201,MATCH($A1124&amp;"-4",Matches!$J$2:$J$201,0)),3,2))))),""))</f>
        <v/>
      </c>
      <c r="AB1124" s="12" t="str">
        <f aca="false">IF(OR($B1124="",L1124="",M1124=""),"",IFERROR(IF(OR(INDEX(Matches!$I$2:$I$201,MATCH($A1124&amp;"-5",Matches!$J$2:$J$201,0))="Void",INDEX(Matches!$G$2:$G$201,MATCH($A1124&amp;"-5",Matches!$J$2:$J$201,0))="",INDEX(Matches!$H$2:$H$201,MATCH($A1124&amp;"-5",Matches!$J$2:$J$201,0))=""),"",IF(AND($C1124&lt;&gt;"",INDEX(Matches!$F$2:$F$201,MATCH($A1124&amp;"-5",Matches!$J$2:$J$201,0))&lt;&gt;"",$C1124&gt;=INDEX(Matches!$F$2:$F$201,MATCH($A1124&amp;"-5",Matches!$J$2:$J$201,0))),"",IF(AND(L1124=INDEX(Matches!$G$2:$G$201,MATCH($A1124&amp;"-5",Matches!$J$2:$J$201,0)),M1124=INDEX(Matches!$H$2:$H$201,MATCH($A1124&amp;"-5",Matches!$J$2:$J$201,0))),5,IF(SIGN(L1124-M1124)&lt;&gt;SIGN(INDEX(Matches!$G$2:$G$201,MATCH($A1124&amp;"-5",Matches!$J$2:$J$201,0))-INDEX(Matches!$H$2:$H$201,MATCH($A1124&amp;"-5",Matches!$J$2:$J$201,0))),0,IF(L1124-M1124=INDEX(Matches!$G$2:$G$201,MATCH($A1124&amp;"-5",Matches!$J$2:$J$201,0))-INDEX(Matches!$H$2:$H$201,MATCH($A1124&amp;"-5",Matches!$J$2:$J$201,0)),3,2))))),""))</f>
        <v/>
      </c>
      <c r="AC1124" s="12" t="str">
        <f aca="false">IF(OR($B1124="",N1124="",O1124=""),"",IFERROR(IF(OR(INDEX(Matches!$I$2:$I$201,MATCH($A1124&amp;"-6",Matches!$J$2:$J$201,0))="Void",INDEX(Matches!$G$2:$G$201,MATCH($A1124&amp;"-6",Matches!$J$2:$J$201,0))="",INDEX(Matches!$H$2:$H$201,MATCH($A1124&amp;"-6",Matches!$J$2:$J$201,0))=""),"",IF(AND($C1124&lt;&gt;"",INDEX(Matches!$F$2:$F$201,MATCH($A1124&amp;"-6",Matches!$J$2:$J$201,0))&lt;&gt;"",$C1124&gt;=INDEX(Matches!$F$2:$F$201,MATCH($A1124&amp;"-6",Matches!$J$2:$J$201,0))),"",IF(AND(N1124=INDEX(Matches!$G$2:$G$201,MATCH($A1124&amp;"-6",Matches!$J$2:$J$201,0)),O1124=INDEX(Matches!$H$2:$H$201,MATCH($A1124&amp;"-6",Matches!$J$2:$J$201,0))),5,IF(SIGN(N1124-O1124)&lt;&gt;SIGN(INDEX(Matches!$G$2:$G$201,MATCH($A1124&amp;"-6",Matches!$J$2:$J$201,0))-INDEX(Matches!$H$2:$H$201,MATCH($A1124&amp;"-6",Matches!$J$2:$J$201,0))),0,IF(N1124-O1124=INDEX(Matches!$G$2:$G$201,MATCH($A1124&amp;"-6",Matches!$J$2:$J$201,0))-INDEX(Matches!$H$2:$H$201,MATCH($A1124&amp;"-6",Matches!$J$2:$J$201,0)),3,2))))),""))</f>
        <v/>
      </c>
      <c r="AD1124" s="12" t="str">
        <f aca="false">IF(OR($B1124="",P1124="",Q1124=""),"",IFERROR(IF(OR(INDEX(Matches!$I$2:$I$201,MATCH($A1124&amp;"-7",Matches!$J$2:$J$201,0))="Void",INDEX(Matches!$G$2:$G$201,MATCH($A1124&amp;"-7",Matches!$J$2:$J$201,0))="",INDEX(Matches!$H$2:$H$201,MATCH($A1124&amp;"-7",Matches!$J$2:$J$201,0))=""),"",IF(AND($C1124&lt;&gt;"",INDEX(Matches!$F$2:$F$201,MATCH($A1124&amp;"-7",Matches!$J$2:$J$201,0))&lt;&gt;"",$C1124&gt;=INDEX(Matches!$F$2:$F$201,MATCH($A1124&amp;"-7",Matches!$J$2:$J$201,0))),"",IF(AND(P1124=INDEX(Matches!$G$2:$G$201,MATCH($A1124&amp;"-7",Matches!$J$2:$J$201,0)),Q1124=INDEX(Matches!$H$2:$H$201,MATCH($A1124&amp;"-7",Matches!$J$2:$J$201,0))),5,IF(SIGN(P1124-Q1124)&lt;&gt;SIGN(INDEX(Matches!$G$2:$G$201,MATCH($A1124&amp;"-7",Matches!$J$2:$J$201,0))-INDEX(Matches!$H$2:$H$201,MATCH($A1124&amp;"-7",Matches!$J$2:$J$201,0))),0,IF(P1124-Q1124=INDEX(Matches!$G$2:$G$201,MATCH($A1124&amp;"-7",Matches!$J$2:$J$201,0))-INDEX(Matches!$H$2:$H$201,MATCH($A1124&amp;"-7",Matches!$J$2:$J$201,0)),3,2))))),""))</f>
        <v/>
      </c>
      <c r="AE1124" s="12" t="str">
        <f aca="false">IF(OR($B1124="",R1124="",S1124=""),"",IFERROR(IF(OR(INDEX(Matches!$I$2:$I$201,MATCH($A1124&amp;"-8",Matches!$J$2:$J$201,0))="Void",INDEX(Matches!$G$2:$G$201,MATCH($A1124&amp;"-8",Matches!$J$2:$J$201,0))="",INDEX(Matches!$H$2:$H$201,MATCH($A1124&amp;"-8",Matches!$J$2:$J$201,0))=""),"",IF(AND($C1124&lt;&gt;"",INDEX(Matches!$F$2:$F$201,MATCH($A1124&amp;"-8",Matches!$J$2:$J$201,0))&lt;&gt;"",$C1124&gt;=INDEX(Matches!$F$2:$F$201,MATCH($A1124&amp;"-8",Matches!$J$2:$J$201,0))),"",IF(AND(R1124=INDEX(Matches!$G$2:$G$201,MATCH($A1124&amp;"-8",Matches!$J$2:$J$201,0)),S1124=INDEX(Matches!$H$2:$H$201,MATCH($A1124&amp;"-8",Matches!$J$2:$J$201,0))),5,IF(SIGN(R1124-S1124)&lt;&gt;SIGN(INDEX(Matches!$G$2:$G$201,MATCH($A1124&amp;"-8",Matches!$J$2:$J$201,0))-INDEX(Matches!$H$2:$H$201,MATCH($A1124&amp;"-8",Matches!$J$2:$J$201,0))),0,IF(R1124-S1124=INDEX(Matches!$G$2:$G$201,MATCH($A1124&amp;"-8",Matches!$J$2:$J$201,0))-INDEX(Matches!$H$2:$H$201,MATCH($A1124&amp;"-8",Matches!$J$2:$J$201,0)),3,2))))),""))</f>
        <v/>
      </c>
      <c r="AF1124" s="12" t="str">
        <f aca="false">IF(OR($B1124="",T1124="",U1124=""),"",IFERROR(IF(OR(INDEX(Matches!$I$2:$I$201,MATCH($A1124&amp;"-9",Matches!$J$2:$J$201,0))="Void",INDEX(Matches!$G$2:$G$201,MATCH($A1124&amp;"-9",Matches!$J$2:$J$201,0))="",INDEX(Matches!$H$2:$H$201,MATCH($A1124&amp;"-9",Matches!$J$2:$J$201,0))=""),"",IF(AND($C1124&lt;&gt;"",INDEX(Matches!$F$2:$F$201,MATCH($A1124&amp;"-9",Matches!$J$2:$J$201,0))&lt;&gt;"",$C1124&gt;=INDEX(Matches!$F$2:$F$201,MATCH($A1124&amp;"-9",Matches!$J$2:$J$201,0))),"",IF(AND(T1124=INDEX(Matches!$G$2:$G$201,MATCH($A1124&amp;"-9",Matches!$J$2:$J$201,0)),U1124=INDEX(Matches!$H$2:$H$201,MATCH($A1124&amp;"-9",Matches!$J$2:$J$201,0))),5,IF(SIGN(T1124-U1124)&lt;&gt;SIGN(INDEX(Matches!$G$2:$G$201,MATCH($A1124&amp;"-9",Matches!$J$2:$J$201,0))-INDEX(Matches!$H$2:$H$201,MATCH($A1124&amp;"-9",Matches!$J$2:$J$201,0))),0,IF(T1124-U1124=INDEX(Matches!$G$2:$G$201,MATCH($A1124&amp;"-9",Matches!$J$2:$J$201,0))-INDEX(Matches!$H$2:$H$201,MATCH($A1124&amp;"-9",Matches!$J$2:$J$201,0)),3,2))))),""))</f>
        <v/>
      </c>
      <c r="AG1124" s="12" t="str">
        <f aca="false">IF(OR($B1124="",V1124="",W1124=""),"",IFERROR(IF(OR(INDEX(Matches!$I$2:$I$201,MATCH($A1124&amp;"-10",Matches!$J$2:$J$201,0))="Void",INDEX(Matches!$G$2:$G$201,MATCH($A1124&amp;"-10",Matches!$J$2:$J$201,0))="",INDEX(Matches!$H$2:$H$201,MATCH($A1124&amp;"-10",Matches!$J$2:$J$201,0))=""),"",IF(AND($C1124&lt;&gt;"",INDEX(Matches!$F$2:$F$201,MATCH($A1124&amp;"-10",Matches!$J$2:$J$201,0))&lt;&gt;"",$C1124&gt;=INDEX(Matches!$F$2:$F$201,MATCH($A1124&amp;"-10",Matches!$J$2:$J$201,0))),"",IF(AND(V1124=INDEX(Matches!$G$2:$G$201,MATCH($A1124&amp;"-10",Matches!$J$2:$J$201,0)),W1124=INDEX(Matches!$H$2:$H$201,MATCH($A1124&amp;"-10",Matches!$J$2:$J$201,0))),5,IF(SIGN(V1124-W1124)&lt;&gt;SIGN(INDEX(Matches!$G$2:$G$201,MATCH($A1124&amp;"-10",Matches!$J$2:$J$201,0))-INDEX(Matches!$H$2:$H$201,MATCH($A1124&amp;"-10",Matches!$J$2:$J$201,0))),0,IF(V1124-W1124=INDEX(Matches!$G$2:$G$201,MATCH($A1124&amp;"-10",Matches!$J$2:$J$201,0))-INDEX(Matches!$H$2:$H$201,MATCH($A1124&amp;"-10",Matches!$J$2:$J$201,0)),3,2))))),""))</f>
        <v/>
      </c>
      <c r="AH1124" s="13" t="str">
        <f aca="false">IF($B1124="","",SUM(X1124:AG1124))</f>
        <v/>
      </c>
      <c r="AI1124" s="12" t="str">
        <f aca="false">IF($B1124="","",COUNTIF(X1124:AG1124,5))</f>
        <v/>
      </c>
      <c r="AJ1124" s="12" t="str">
        <f aca="false">IF($B1124="","",COUNTIF(X1124:AG1124,"&gt;=2"))</f>
        <v/>
      </c>
      <c r="AK1124" s="12" t="str">
        <f aca="false">IF($B1124="","",COUNT(X1124:AG1124))</f>
        <v/>
      </c>
    </row>
    <row r="1125" customFormat="false" ht="15" hidden="false" customHeight="false" outlineLevel="0" collapsed="false">
      <c r="A1125" s="7"/>
      <c r="B1125" s="7"/>
      <c r="C1125" s="11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12" t="str">
        <f aca="false">IF(OR($B1125="",D1125="",E1125=""),"",IFERROR(IF(OR(INDEX(Matches!$I$2:$I$201,MATCH($A1125&amp;"-1",Matches!$J$2:$J$201,0))="Void",INDEX(Matches!$G$2:$G$201,MATCH($A1125&amp;"-1",Matches!$J$2:$J$201,0))="",INDEX(Matches!$H$2:$H$201,MATCH($A1125&amp;"-1",Matches!$J$2:$J$201,0))=""),"",IF(AND($C1125&lt;&gt;"",INDEX(Matches!$F$2:$F$201,MATCH($A1125&amp;"-1",Matches!$J$2:$J$201,0))&lt;&gt;"",$C1125&gt;=INDEX(Matches!$F$2:$F$201,MATCH($A1125&amp;"-1",Matches!$J$2:$J$201,0))),"",IF(AND(D1125=INDEX(Matches!$G$2:$G$201,MATCH($A1125&amp;"-1",Matches!$J$2:$J$201,0)),E1125=INDEX(Matches!$H$2:$H$201,MATCH($A1125&amp;"-1",Matches!$J$2:$J$201,0))),5,IF(SIGN(D1125-E1125)&lt;&gt;SIGN(INDEX(Matches!$G$2:$G$201,MATCH($A1125&amp;"-1",Matches!$J$2:$J$201,0))-INDEX(Matches!$H$2:$H$201,MATCH($A1125&amp;"-1",Matches!$J$2:$J$201,0))),0,IF(D1125-E1125=INDEX(Matches!$G$2:$G$201,MATCH($A1125&amp;"-1",Matches!$J$2:$J$201,0))-INDEX(Matches!$H$2:$H$201,MATCH($A1125&amp;"-1",Matches!$J$2:$J$201,0)),3,2))))),""))</f>
        <v/>
      </c>
      <c r="Y1125" s="12" t="str">
        <f aca="false">IF(OR($B1125="",F1125="",G1125=""),"",IFERROR(IF(OR(INDEX(Matches!$I$2:$I$201,MATCH($A1125&amp;"-2",Matches!$J$2:$J$201,0))="Void",INDEX(Matches!$G$2:$G$201,MATCH($A1125&amp;"-2",Matches!$J$2:$J$201,0))="",INDEX(Matches!$H$2:$H$201,MATCH($A1125&amp;"-2",Matches!$J$2:$J$201,0))=""),"",IF(AND($C1125&lt;&gt;"",INDEX(Matches!$F$2:$F$201,MATCH($A1125&amp;"-2",Matches!$J$2:$J$201,0))&lt;&gt;"",$C1125&gt;=INDEX(Matches!$F$2:$F$201,MATCH($A1125&amp;"-2",Matches!$J$2:$J$201,0))),"",IF(AND(F1125=INDEX(Matches!$G$2:$G$201,MATCH($A1125&amp;"-2",Matches!$J$2:$J$201,0)),G1125=INDEX(Matches!$H$2:$H$201,MATCH($A1125&amp;"-2",Matches!$J$2:$J$201,0))),5,IF(SIGN(F1125-G1125)&lt;&gt;SIGN(INDEX(Matches!$G$2:$G$201,MATCH($A1125&amp;"-2",Matches!$J$2:$J$201,0))-INDEX(Matches!$H$2:$H$201,MATCH($A1125&amp;"-2",Matches!$J$2:$J$201,0))),0,IF(F1125-G1125=INDEX(Matches!$G$2:$G$201,MATCH($A1125&amp;"-2",Matches!$J$2:$J$201,0))-INDEX(Matches!$H$2:$H$201,MATCH($A1125&amp;"-2",Matches!$J$2:$J$201,0)),3,2))))),""))</f>
        <v/>
      </c>
      <c r="Z1125" s="12" t="str">
        <f aca="false">IF(OR($B1125="",H1125="",I1125=""),"",IFERROR(IF(OR(INDEX(Matches!$I$2:$I$201,MATCH($A1125&amp;"-3",Matches!$J$2:$J$201,0))="Void",INDEX(Matches!$G$2:$G$201,MATCH($A1125&amp;"-3",Matches!$J$2:$J$201,0))="",INDEX(Matches!$H$2:$H$201,MATCH($A1125&amp;"-3",Matches!$J$2:$J$201,0))=""),"",IF(AND($C1125&lt;&gt;"",INDEX(Matches!$F$2:$F$201,MATCH($A1125&amp;"-3",Matches!$J$2:$J$201,0))&lt;&gt;"",$C1125&gt;=INDEX(Matches!$F$2:$F$201,MATCH($A1125&amp;"-3",Matches!$J$2:$J$201,0))),"",IF(AND(H1125=INDEX(Matches!$G$2:$G$201,MATCH($A1125&amp;"-3",Matches!$J$2:$J$201,0)),I1125=INDEX(Matches!$H$2:$H$201,MATCH($A1125&amp;"-3",Matches!$J$2:$J$201,0))),5,IF(SIGN(H1125-I1125)&lt;&gt;SIGN(INDEX(Matches!$G$2:$G$201,MATCH($A1125&amp;"-3",Matches!$J$2:$J$201,0))-INDEX(Matches!$H$2:$H$201,MATCH($A1125&amp;"-3",Matches!$J$2:$J$201,0))),0,IF(H1125-I1125=INDEX(Matches!$G$2:$G$201,MATCH($A1125&amp;"-3",Matches!$J$2:$J$201,0))-INDEX(Matches!$H$2:$H$201,MATCH($A1125&amp;"-3",Matches!$J$2:$J$201,0)),3,2))))),""))</f>
        <v/>
      </c>
      <c r="AA1125" s="12" t="str">
        <f aca="false">IF(OR($B1125="",J1125="",K1125=""),"",IFERROR(IF(OR(INDEX(Matches!$I$2:$I$201,MATCH($A1125&amp;"-4",Matches!$J$2:$J$201,0))="Void",INDEX(Matches!$G$2:$G$201,MATCH($A1125&amp;"-4",Matches!$J$2:$J$201,0))="",INDEX(Matches!$H$2:$H$201,MATCH($A1125&amp;"-4",Matches!$J$2:$J$201,0))=""),"",IF(AND($C1125&lt;&gt;"",INDEX(Matches!$F$2:$F$201,MATCH($A1125&amp;"-4",Matches!$J$2:$J$201,0))&lt;&gt;"",$C1125&gt;=INDEX(Matches!$F$2:$F$201,MATCH($A1125&amp;"-4",Matches!$J$2:$J$201,0))),"",IF(AND(J1125=INDEX(Matches!$G$2:$G$201,MATCH($A1125&amp;"-4",Matches!$J$2:$J$201,0)),K1125=INDEX(Matches!$H$2:$H$201,MATCH($A1125&amp;"-4",Matches!$J$2:$J$201,0))),5,IF(SIGN(J1125-K1125)&lt;&gt;SIGN(INDEX(Matches!$G$2:$G$201,MATCH($A1125&amp;"-4",Matches!$J$2:$J$201,0))-INDEX(Matches!$H$2:$H$201,MATCH($A1125&amp;"-4",Matches!$J$2:$J$201,0))),0,IF(J1125-K1125=INDEX(Matches!$G$2:$G$201,MATCH($A1125&amp;"-4",Matches!$J$2:$J$201,0))-INDEX(Matches!$H$2:$H$201,MATCH($A1125&amp;"-4",Matches!$J$2:$J$201,0)),3,2))))),""))</f>
        <v/>
      </c>
      <c r="AB1125" s="12" t="str">
        <f aca="false">IF(OR($B1125="",L1125="",M1125=""),"",IFERROR(IF(OR(INDEX(Matches!$I$2:$I$201,MATCH($A1125&amp;"-5",Matches!$J$2:$J$201,0))="Void",INDEX(Matches!$G$2:$G$201,MATCH($A1125&amp;"-5",Matches!$J$2:$J$201,0))="",INDEX(Matches!$H$2:$H$201,MATCH($A1125&amp;"-5",Matches!$J$2:$J$201,0))=""),"",IF(AND($C1125&lt;&gt;"",INDEX(Matches!$F$2:$F$201,MATCH($A1125&amp;"-5",Matches!$J$2:$J$201,0))&lt;&gt;"",$C1125&gt;=INDEX(Matches!$F$2:$F$201,MATCH($A1125&amp;"-5",Matches!$J$2:$J$201,0))),"",IF(AND(L1125=INDEX(Matches!$G$2:$G$201,MATCH($A1125&amp;"-5",Matches!$J$2:$J$201,0)),M1125=INDEX(Matches!$H$2:$H$201,MATCH($A1125&amp;"-5",Matches!$J$2:$J$201,0))),5,IF(SIGN(L1125-M1125)&lt;&gt;SIGN(INDEX(Matches!$G$2:$G$201,MATCH($A1125&amp;"-5",Matches!$J$2:$J$201,0))-INDEX(Matches!$H$2:$H$201,MATCH($A1125&amp;"-5",Matches!$J$2:$J$201,0))),0,IF(L1125-M1125=INDEX(Matches!$G$2:$G$201,MATCH($A1125&amp;"-5",Matches!$J$2:$J$201,0))-INDEX(Matches!$H$2:$H$201,MATCH($A1125&amp;"-5",Matches!$J$2:$J$201,0)),3,2))))),""))</f>
        <v/>
      </c>
      <c r="AC1125" s="12" t="str">
        <f aca="false">IF(OR($B1125="",N1125="",O1125=""),"",IFERROR(IF(OR(INDEX(Matches!$I$2:$I$201,MATCH($A1125&amp;"-6",Matches!$J$2:$J$201,0))="Void",INDEX(Matches!$G$2:$G$201,MATCH($A1125&amp;"-6",Matches!$J$2:$J$201,0))="",INDEX(Matches!$H$2:$H$201,MATCH($A1125&amp;"-6",Matches!$J$2:$J$201,0))=""),"",IF(AND($C1125&lt;&gt;"",INDEX(Matches!$F$2:$F$201,MATCH($A1125&amp;"-6",Matches!$J$2:$J$201,0))&lt;&gt;"",$C1125&gt;=INDEX(Matches!$F$2:$F$201,MATCH($A1125&amp;"-6",Matches!$J$2:$J$201,0))),"",IF(AND(N1125=INDEX(Matches!$G$2:$G$201,MATCH($A1125&amp;"-6",Matches!$J$2:$J$201,0)),O1125=INDEX(Matches!$H$2:$H$201,MATCH($A1125&amp;"-6",Matches!$J$2:$J$201,0))),5,IF(SIGN(N1125-O1125)&lt;&gt;SIGN(INDEX(Matches!$G$2:$G$201,MATCH($A1125&amp;"-6",Matches!$J$2:$J$201,0))-INDEX(Matches!$H$2:$H$201,MATCH($A1125&amp;"-6",Matches!$J$2:$J$201,0))),0,IF(N1125-O1125=INDEX(Matches!$G$2:$G$201,MATCH($A1125&amp;"-6",Matches!$J$2:$J$201,0))-INDEX(Matches!$H$2:$H$201,MATCH($A1125&amp;"-6",Matches!$J$2:$J$201,0)),3,2))))),""))</f>
        <v/>
      </c>
      <c r="AD1125" s="12" t="str">
        <f aca="false">IF(OR($B1125="",P1125="",Q1125=""),"",IFERROR(IF(OR(INDEX(Matches!$I$2:$I$201,MATCH($A1125&amp;"-7",Matches!$J$2:$J$201,0))="Void",INDEX(Matches!$G$2:$G$201,MATCH($A1125&amp;"-7",Matches!$J$2:$J$201,0))="",INDEX(Matches!$H$2:$H$201,MATCH($A1125&amp;"-7",Matches!$J$2:$J$201,0))=""),"",IF(AND($C1125&lt;&gt;"",INDEX(Matches!$F$2:$F$201,MATCH($A1125&amp;"-7",Matches!$J$2:$J$201,0))&lt;&gt;"",$C1125&gt;=INDEX(Matches!$F$2:$F$201,MATCH($A1125&amp;"-7",Matches!$J$2:$J$201,0))),"",IF(AND(P1125=INDEX(Matches!$G$2:$G$201,MATCH($A1125&amp;"-7",Matches!$J$2:$J$201,0)),Q1125=INDEX(Matches!$H$2:$H$201,MATCH($A1125&amp;"-7",Matches!$J$2:$J$201,0))),5,IF(SIGN(P1125-Q1125)&lt;&gt;SIGN(INDEX(Matches!$G$2:$G$201,MATCH($A1125&amp;"-7",Matches!$J$2:$J$201,0))-INDEX(Matches!$H$2:$H$201,MATCH($A1125&amp;"-7",Matches!$J$2:$J$201,0))),0,IF(P1125-Q1125=INDEX(Matches!$G$2:$G$201,MATCH($A1125&amp;"-7",Matches!$J$2:$J$201,0))-INDEX(Matches!$H$2:$H$201,MATCH($A1125&amp;"-7",Matches!$J$2:$J$201,0)),3,2))))),""))</f>
        <v/>
      </c>
      <c r="AE1125" s="12" t="str">
        <f aca="false">IF(OR($B1125="",R1125="",S1125=""),"",IFERROR(IF(OR(INDEX(Matches!$I$2:$I$201,MATCH($A1125&amp;"-8",Matches!$J$2:$J$201,0))="Void",INDEX(Matches!$G$2:$G$201,MATCH($A1125&amp;"-8",Matches!$J$2:$J$201,0))="",INDEX(Matches!$H$2:$H$201,MATCH($A1125&amp;"-8",Matches!$J$2:$J$201,0))=""),"",IF(AND($C1125&lt;&gt;"",INDEX(Matches!$F$2:$F$201,MATCH($A1125&amp;"-8",Matches!$J$2:$J$201,0))&lt;&gt;"",$C1125&gt;=INDEX(Matches!$F$2:$F$201,MATCH($A1125&amp;"-8",Matches!$J$2:$J$201,0))),"",IF(AND(R1125=INDEX(Matches!$G$2:$G$201,MATCH($A1125&amp;"-8",Matches!$J$2:$J$201,0)),S1125=INDEX(Matches!$H$2:$H$201,MATCH($A1125&amp;"-8",Matches!$J$2:$J$201,0))),5,IF(SIGN(R1125-S1125)&lt;&gt;SIGN(INDEX(Matches!$G$2:$G$201,MATCH($A1125&amp;"-8",Matches!$J$2:$J$201,0))-INDEX(Matches!$H$2:$H$201,MATCH($A1125&amp;"-8",Matches!$J$2:$J$201,0))),0,IF(R1125-S1125=INDEX(Matches!$G$2:$G$201,MATCH($A1125&amp;"-8",Matches!$J$2:$J$201,0))-INDEX(Matches!$H$2:$H$201,MATCH($A1125&amp;"-8",Matches!$J$2:$J$201,0)),3,2))))),""))</f>
        <v/>
      </c>
      <c r="AF1125" s="12" t="str">
        <f aca="false">IF(OR($B1125="",T1125="",U1125=""),"",IFERROR(IF(OR(INDEX(Matches!$I$2:$I$201,MATCH($A1125&amp;"-9",Matches!$J$2:$J$201,0))="Void",INDEX(Matches!$G$2:$G$201,MATCH($A1125&amp;"-9",Matches!$J$2:$J$201,0))="",INDEX(Matches!$H$2:$H$201,MATCH($A1125&amp;"-9",Matches!$J$2:$J$201,0))=""),"",IF(AND($C1125&lt;&gt;"",INDEX(Matches!$F$2:$F$201,MATCH($A1125&amp;"-9",Matches!$J$2:$J$201,0))&lt;&gt;"",$C1125&gt;=INDEX(Matches!$F$2:$F$201,MATCH($A1125&amp;"-9",Matches!$J$2:$J$201,0))),"",IF(AND(T1125=INDEX(Matches!$G$2:$G$201,MATCH($A1125&amp;"-9",Matches!$J$2:$J$201,0)),U1125=INDEX(Matches!$H$2:$H$201,MATCH($A1125&amp;"-9",Matches!$J$2:$J$201,0))),5,IF(SIGN(T1125-U1125)&lt;&gt;SIGN(INDEX(Matches!$G$2:$G$201,MATCH($A1125&amp;"-9",Matches!$J$2:$J$201,0))-INDEX(Matches!$H$2:$H$201,MATCH($A1125&amp;"-9",Matches!$J$2:$J$201,0))),0,IF(T1125-U1125=INDEX(Matches!$G$2:$G$201,MATCH($A1125&amp;"-9",Matches!$J$2:$J$201,0))-INDEX(Matches!$H$2:$H$201,MATCH($A1125&amp;"-9",Matches!$J$2:$J$201,0)),3,2))))),""))</f>
        <v/>
      </c>
      <c r="AG1125" s="12" t="str">
        <f aca="false">IF(OR($B1125="",V1125="",W1125=""),"",IFERROR(IF(OR(INDEX(Matches!$I$2:$I$201,MATCH($A1125&amp;"-10",Matches!$J$2:$J$201,0))="Void",INDEX(Matches!$G$2:$G$201,MATCH($A1125&amp;"-10",Matches!$J$2:$J$201,0))="",INDEX(Matches!$H$2:$H$201,MATCH($A1125&amp;"-10",Matches!$J$2:$J$201,0))=""),"",IF(AND($C1125&lt;&gt;"",INDEX(Matches!$F$2:$F$201,MATCH($A1125&amp;"-10",Matches!$J$2:$J$201,0))&lt;&gt;"",$C1125&gt;=INDEX(Matches!$F$2:$F$201,MATCH($A1125&amp;"-10",Matches!$J$2:$J$201,0))),"",IF(AND(V1125=INDEX(Matches!$G$2:$G$201,MATCH($A1125&amp;"-10",Matches!$J$2:$J$201,0)),W1125=INDEX(Matches!$H$2:$H$201,MATCH($A1125&amp;"-10",Matches!$J$2:$J$201,0))),5,IF(SIGN(V1125-W1125)&lt;&gt;SIGN(INDEX(Matches!$G$2:$G$201,MATCH($A1125&amp;"-10",Matches!$J$2:$J$201,0))-INDEX(Matches!$H$2:$H$201,MATCH($A1125&amp;"-10",Matches!$J$2:$J$201,0))),0,IF(V1125-W1125=INDEX(Matches!$G$2:$G$201,MATCH($A1125&amp;"-10",Matches!$J$2:$J$201,0))-INDEX(Matches!$H$2:$H$201,MATCH($A1125&amp;"-10",Matches!$J$2:$J$201,0)),3,2))))),""))</f>
        <v/>
      </c>
      <c r="AH1125" s="13" t="str">
        <f aca="false">IF($B1125="","",SUM(X1125:AG1125))</f>
        <v/>
      </c>
      <c r="AI1125" s="12" t="str">
        <f aca="false">IF($B1125="","",COUNTIF(X1125:AG1125,5))</f>
        <v/>
      </c>
      <c r="AJ1125" s="12" t="str">
        <f aca="false">IF($B1125="","",COUNTIF(X1125:AG1125,"&gt;=2"))</f>
        <v/>
      </c>
      <c r="AK1125" s="12" t="str">
        <f aca="false">IF($B1125="","",COUNT(X1125:AG1125))</f>
        <v/>
      </c>
    </row>
    <row r="1126" customFormat="false" ht="15" hidden="false" customHeight="false" outlineLevel="0" collapsed="false">
      <c r="A1126" s="7"/>
      <c r="B1126" s="7"/>
      <c r="C1126" s="11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12" t="str">
        <f aca="false">IF(OR($B1126="",D1126="",E1126=""),"",IFERROR(IF(OR(INDEX(Matches!$I$2:$I$201,MATCH($A1126&amp;"-1",Matches!$J$2:$J$201,0))="Void",INDEX(Matches!$G$2:$G$201,MATCH($A1126&amp;"-1",Matches!$J$2:$J$201,0))="",INDEX(Matches!$H$2:$H$201,MATCH($A1126&amp;"-1",Matches!$J$2:$J$201,0))=""),"",IF(AND($C1126&lt;&gt;"",INDEX(Matches!$F$2:$F$201,MATCH($A1126&amp;"-1",Matches!$J$2:$J$201,0))&lt;&gt;"",$C1126&gt;=INDEX(Matches!$F$2:$F$201,MATCH($A1126&amp;"-1",Matches!$J$2:$J$201,0))),"",IF(AND(D1126=INDEX(Matches!$G$2:$G$201,MATCH($A1126&amp;"-1",Matches!$J$2:$J$201,0)),E1126=INDEX(Matches!$H$2:$H$201,MATCH($A1126&amp;"-1",Matches!$J$2:$J$201,0))),5,IF(SIGN(D1126-E1126)&lt;&gt;SIGN(INDEX(Matches!$G$2:$G$201,MATCH($A1126&amp;"-1",Matches!$J$2:$J$201,0))-INDEX(Matches!$H$2:$H$201,MATCH($A1126&amp;"-1",Matches!$J$2:$J$201,0))),0,IF(D1126-E1126=INDEX(Matches!$G$2:$G$201,MATCH($A1126&amp;"-1",Matches!$J$2:$J$201,0))-INDEX(Matches!$H$2:$H$201,MATCH($A1126&amp;"-1",Matches!$J$2:$J$201,0)),3,2))))),""))</f>
        <v/>
      </c>
      <c r="Y1126" s="12" t="str">
        <f aca="false">IF(OR($B1126="",F1126="",G1126=""),"",IFERROR(IF(OR(INDEX(Matches!$I$2:$I$201,MATCH($A1126&amp;"-2",Matches!$J$2:$J$201,0))="Void",INDEX(Matches!$G$2:$G$201,MATCH($A1126&amp;"-2",Matches!$J$2:$J$201,0))="",INDEX(Matches!$H$2:$H$201,MATCH($A1126&amp;"-2",Matches!$J$2:$J$201,0))=""),"",IF(AND($C1126&lt;&gt;"",INDEX(Matches!$F$2:$F$201,MATCH($A1126&amp;"-2",Matches!$J$2:$J$201,0))&lt;&gt;"",$C1126&gt;=INDEX(Matches!$F$2:$F$201,MATCH($A1126&amp;"-2",Matches!$J$2:$J$201,0))),"",IF(AND(F1126=INDEX(Matches!$G$2:$G$201,MATCH($A1126&amp;"-2",Matches!$J$2:$J$201,0)),G1126=INDEX(Matches!$H$2:$H$201,MATCH($A1126&amp;"-2",Matches!$J$2:$J$201,0))),5,IF(SIGN(F1126-G1126)&lt;&gt;SIGN(INDEX(Matches!$G$2:$G$201,MATCH($A1126&amp;"-2",Matches!$J$2:$J$201,0))-INDEX(Matches!$H$2:$H$201,MATCH($A1126&amp;"-2",Matches!$J$2:$J$201,0))),0,IF(F1126-G1126=INDEX(Matches!$G$2:$G$201,MATCH($A1126&amp;"-2",Matches!$J$2:$J$201,0))-INDEX(Matches!$H$2:$H$201,MATCH($A1126&amp;"-2",Matches!$J$2:$J$201,0)),3,2))))),""))</f>
        <v/>
      </c>
      <c r="Z1126" s="12" t="str">
        <f aca="false">IF(OR($B1126="",H1126="",I1126=""),"",IFERROR(IF(OR(INDEX(Matches!$I$2:$I$201,MATCH($A1126&amp;"-3",Matches!$J$2:$J$201,0))="Void",INDEX(Matches!$G$2:$G$201,MATCH($A1126&amp;"-3",Matches!$J$2:$J$201,0))="",INDEX(Matches!$H$2:$H$201,MATCH($A1126&amp;"-3",Matches!$J$2:$J$201,0))=""),"",IF(AND($C1126&lt;&gt;"",INDEX(Matches!$F$2:$F$201,MATCH($A1126&amp;"-3",Matches!$J$2:$J$201,0))&lt;&gt;"",$C1126&gt;=INDEX(Matches!$F$2:$F$201,MATCH($A1126&amp;"-3",Matches!$J$2:$J$201,0))),"",IF(AND(H1126=INDEX(Matches!$G$2:$G$201,MATCH($A1126&amp;"-3",Matches!$J$2:$J$201,0)),I1126=INDEX(Matches!$H$2:$H$201,MATCH($A1126&amp;"-3",Matches!$J$2:$J$201,0))),5,IF(SIGN(H1126-I1126)&lt;&gt;SIGN(INDEX(Matches!$G$2:$G$201,MATCH($A1126&amp;"-3",Matches!$J$2:$J$201,0))-INDEX(Matches!$H$2:$H$201,MATCH($A1126&amp;"-3",Matches!$J$2:$J$201,0))),0,IF(H1126-I1126=INDEX(Matches!$G$2:$G$201,MATCH($A1126&amp;"-3",Matches!$J$2:$J$201,0))-INDEX(Matches!$H$2:$H$201,MATCH($A1126&amp;"-3",Matches!$J$2:$J$201,0)),3,2))))),""))</f>
        <v/>
      </c>
      <c r="AA1126" s="12" t="str">
        <f aca="false">IF(OR($B1126="",J1126="",K1126=""),"",IFERROR(IF(OR(INDEX(Matches!$I$2:$I$201,MATCH($A1126&amp;"-4",Matches!$J$2:$J$201,0))="Void",INDEX(Matches!$G$2:$G$201,MATCH($A1126&amp;"-4",Matches!$J$2:$J$201,0))="",INDEX(Matches!$H$2:$H$201,MATCH($A1126&amp;"-4",Matches!$J$2:$J$201,0))=""),"",IF(AND($C1126&lt;&gt;"",INDEX(Matches!$F$2:$F$201,MATCH($A1126&amp;"-4",Matches!$J$2:$J$201,0))&lt;&gt;"",$C1126&gt;=INDEX(Matches!$F$2:$F$201,MATCH($A1126&amp;"-4",Matches!$J$2:$J$201,0))),"",IF(AND(J1126=INDEX(Matches!$G$2:$G$201,MATCH($A1126&amp;"-4",Matches!$J$2:$J$201,0)),K1126=INDEX(Matches!$H$2:$H$201,MATCH($A1126&amp;"-4",Matches!$J$2:$J$201,0))),5,IF(SIGN(J1126-K1126)&lt;&gt;SIGN(INDEX(Matches!$G$2:$G$201,MATCH($A1126&amp;"-4",Matches!$J$2:$J$201,0))-INDEX(Matches!$H$2:$H$201,MATCH($A1126&amp;"-4",Matches!$J$2:$J$201,0))),0,IF(J1126-K1126=INDEX(Matches!$G$2:$G$201,MATCH($A1126&amp;"-4",Matches!$J$2:$J$201,0))-INDEX(Matches!$H$2:$H$201,MATCH($A1126&amp;"-4",Matches!$J$2:$J$201,0)),3,2))))),""))</f>
        <v/>
      </c>
      <c r="AB1126" s="12" t="str">
        <f aca="false">IF(OR($B1126="",L1126="",M1126=""),"",IFERROR(IF(OR(INDEX(Matches!$I$2:$I$201,MATCH($A1126&amp;"-5",Matches!$J$2:$J$201,0))="Void",INDEX(Matches!$G$2:$G$201,MATCH($A1126&amp;"-5",Matches!$J$2:$J$201,0))="",INDEX(Matches!$H$2:$H$201,MATCH($A1126&amp;"-5",Matches!$J$2:$J$201,0))=""),"",IF(AND($C1126&lt;&gt;"",INDEX(Matches!$F$2:$F$201,MATCH($A1126&amp;"-5",Matches!$J$2:$J$201,0))&lt;&gt;"",$C1126&gt;=INDEX(Matches!$F$2:$F$201,MATCH($A1126&amp;"-5",Matches!$J$2:$J$201,0))),"",IF(AND(L1126=INDEX(Matches!$G$2:$G$201,MATCH($A1126&amp;"-5",Matches!$J$2:$J$201,0)),M1126=INDEX(Matches!$H$2:$H$201,MATCH($A1126&amp;"-5",Matches!$J$2:$J$201,0))),5,IF(SIGN(L1126-M1126)&lt;&gt;SIGN(INDEX(Matches!$G$2:$G$201,MATCH($A1126&amp;"-5",Matches!$J$2:$J$201,0))-INDEX(Matches!$H$2:$H$201,MATCH($A1126&amp;"-5",Matches!$J$2:$J$201,0))),0,IF(L1126-M1126=INDEX(Matches!$G$2:$G$201,MATCH($A1126&amp;"-5",Matches!$J$2:$J$201,0))-INDEX(Matches!$H$2:$H$201,MATCH($A1126&amp;"-5",Matches!$J$2:$J$201,0)),3,2))))),""))</f>
        <v/>
      </c>
      <c r="AC1126" s="12" t="str">
        <f aca="false">IF(OR($B1126="",N1126="",O1126=""),"",IFERROR(IF(OR(INDEX(Matches!$I$2:$I$201,MATCH($A1126&amp;"-6",Matches!$J$2:$J$201,0))="Void",INDEX(Matches!$G$2:$G$201,MATCH($A1126&amp;"-6",Matches!$J$2:$J$201,0))="",INDEX(Matches!$H$2:$H$201,MATCH($A1126&amp;"-6",Matches!$J$2:$J$201,0))=""),"",IF(AND($C1126&lt;&gt;"",INDEX(Matches!$F$2:$F$201,MATCH($A1126&amp;"-6",Matches!$J$2:$J$201,0))&lt;&gt;"",$C1126&gt;=INDEX(Matches!$F$2:$F$201,MATCH($A1126&amp;"-6",Matches!$J$2:$J$201,0))),"",IF(AND(N1126=INDEX(Matches!$G$2:$G$201,MATCH($A1126&amp;"-6",Matches!$J$2:$J$201,0)),O1126=INDEX(Matches!$H$2:$H$201,MATCH($A1126&amp;"-6",Matches!$J$2:$J$201,0))),5,IF(SIGN(N1126-O1126)&lt;&gt;SIGN(INDEX(Matches!$G$2:$G$201,MATCH($A1126&amp;"-6",Matches!$J$2:$J$201,0))-INDEX(Matches!$H$2:$H$201,MATCH($A1126&amp;"-6",Matches!$J$2:$J$201,0))),0,IF(N1126-O1126=INDEX(Matches!$G$2:$G$201,MATCH($A1126&amp;"-6",Matches!$J$2:$J$201,0))-INDEX(Matches!$H$2:$H$201,MATCH($A1126&amp;"-6",Matches!$J$2:$J$201,0)),3,2))))),""))</f>
        <v/>
      </c>
      <c r="AD1126" s="12" t="str">
        <f aca="false">IF(OR($B1126="",P1126="",Q1126=""),"",IFERROR(IF(OR(INDEX(Matches!$I$2:$I$201,MATCH($A1126&amp;"-7",Matches!$J$2:$J$201,0))="Void",INDEX(Matches!$G$2:$G$201,MATCH($A1126&amp;"-7",Matches!$J$2:$J$201,0))="",INDEX(Matches!$H$2:$H$201,MATCH($A1126&amp;"-7",Matches!$J$2:$J$201,0))=""),"",IF(AND($C1126&lt;&gt;"",INDEX(Matches!$F$2:$F$201,MATCH($A1126&amp;"-7",Matches!$J$2:$J$201,0))&lt;&gt;"",$C1126&gt;=INDEX(Matches!$F$2:$F$201,MATCH($A1126&amp;"-7",Matches!$J$2:$J$201,0))),"",IF(AND(P1126=INDEX(Matches!$G$2:$G$201,MATCH($A1126&amp;"-7",Matches!$J$2:$J$201,0)),Q1126=INDEX(Matches!$H$2:$H$201,MATCH($A1126&amp;"-7",Matches!$J$2:$J$201,0))),5,IF(SIGN(P1126-Q1126)&lt;&gt;SIGN(INDEX(Matches!$G$2:$G$201,MATCH($A1126&amp;"-7",Matches!$J$2:$J$201,0))-INDEX(Matches!$H$2:$H$201,MATCH($A1126&amp;"-7",Matches!$J$2:$J$201,0))),0,IF(P1126-Q1126=INDEX(Matches!$G$2:$G$201,MATCH($A1126&amp;"-7",Matches!$J$2:$J$201,0))-INDEX(Matches!$H$2:$H$201,MATCH($A1126&amp;"-7",Matches!$J$2:$J$201,0)),3,2))))),""))</f>
        <v/>
      </c>
      <c r="AE1126" s="12" t="str">
        <f aca="false">IF(OR($B1126="",R1126="",S1126=""),"",IFERROR(IF(OR(INDEX(Matches!$I$2:$I$201,MATCH($A1126&amp;"-8",Matches!$J$2:$J$201,0))="Void",INDEX(Matches!$G$2:$G$201,MATCH($A1126&amp;"-8",Matches!$J$2:$J$201,0))="",INDEX(Matches!$H$2:$H$201,MATCH($A1126&amp;"-8",Matches!$J$2:$J$201,0))=""),"",IF(AND($C1126&lt;&gt;"",INDEX(Matches!$F$2:$F$201,MATCH($A1126&amp;"-8",Matches!$J$2:$J$201,0))&lt;&gt;"",$C1126&gt;=INDEX(Matches!$F$2:$F$201,MATCH($A1126&amp;"-8",Matches!$J$2:$J$201,0))),"",IF(AND(R1126=INDEX(Matches!$G$2:$G$201,MATCH($A1126&amp;"-8",Matches!$J$2:$J$201,0)),S1126=INDEX(Matches!$H$2:$H$201,MATCH($A1126&amp;"-8",Matches!$J$2:$J$201,0))),5,IF(SIGN(R1126-S1126)&lt;&gt;SIGN(INDEX(Matches!$G$2:$G$201,MATCH($A1126&amp;"-8",Matches!$J$2:$J$201,0))-INDEX(Matches!$H$2:$H$201,MATCH($A1126&amp;"-8",Matches!$J$2:$J$201,0))),0,IF(R1126-S1126=INDEX(Matches!$G$2:$G$201,MATCH($A1126&amp;"-8",Matches!$J$2:$J$201,0))-INDEX(Matches!$H$2:$H$201,MATCH($A1126&amp;"-8",Matches!$J$2:$J$201,0)),3,2))))),""))</f>
        <v/>
      </c>
      <c r="AF1126" s="12" t="str">
        <f aca="false">IF(OR($B1126="",T1126="",U1126=""),"",IFERROR(IF(OR(INDEX(Matches!$I$2:$I$201,MATCH($A1126&amp;"-9",Matches!$J$2:$J$201,0))="Void",INDEX(Matches!$G$2:$G$201,MATCH($A1126&amp;"-9",Matches!$J$2:$J$201,0))="",INDEX(Matches!$H$2:$H$201,MATCH($A1126&amp;"-9",Matches!$J$2:$J$201,0))=""),"",IF(AND($C1126&lt;&gt;"",INDEX(Matches!$F$2:$F$201,MATCH($A1126&amp;"-9",Matches!$J$2:$J$201,0))&lt;&gt;"",$C1126&gt;=INDEX(Matches!$F$2:$F$201,MATCH($A1126&amp;"-9",Matches!$J$2:$J$201,0))),"",IF(AND(T1126=INDEX(Matches!$G$2:$G$201,MATCH($A1126&amp;"-9",Matches!$J$2:$J$201,0)),U1126=INDEX(Matches!$H$2:$H$201,MATCH($A1126&amp;"-9",Matches!$J$2:$J$201,0))),5,IF(SIGN(T1126-U1126)&lt;&gt;SIGN(INDEX(Matches!$G$2:$G$201,MATCH($A1126&amp;"-9",Matches!$J$2:$J$201,0))-INDEX(Matches!$H$2:$H$201,MATCH($A1126&amp;"-9",Matches!$J$2:$J$201,0))),0,IF(T1126-U1126=INDEX(Matches!$G$2:$G$201,MATCH($A1126&amp;"-9",Matches!$J$2:$J$201,0))-INDEX(Matches!$H$2:$H$201,MATCH($A1126&amp;"-9",Matches!$J$2:$J$201,0)),3,2))))),""))</f>
        <v/>
      </c>
      <c r="AG1126" s="12" t="str">
        <f aca="false">IF(OR($B1126="",V1126="",W1126=""),"",IFERROR(IF(OR(INDEX(Matches!$I$2:$I$201,MATCH($A1126&amp;"-10",Matches!$J$2:$J$201,0))="Void",INDEX(Matches!$G$2:$G$201,MATCH($A1126&amp;"-10",Matches!$J$2:$J$201,0))="",INDEX(Matches!$H$2:$H$201,MATCH($A1126&amp;"-10",Matches!$J$2:$J$201,0))=""),"",IF(AND($C1126&lt;&gt;"",INDEX(Matches!$F$2:$F$201,MATCH($A1126&amp;"-10",Matches!$J$2:$J$201,0))&lt;&gt;"",$C1126&gt;=INDEX(Matches!$F$2:$F$201,MATCH($A1126&amp;"-10",Matches!$J$2:$J$201,0))),"",IF(AND(V1126=INDEX(Matches!$G$2:$G$201,MATCH($A1126&amp;"-10",Matches!$J$2:$J$201,0)),W1126=INDEX(Matches!$H$2:$H$201,MATCH($A1126&amp;"-10",Matches!$J$2:$J$201,0))),5,IF(SIGN(V1126-W1126)&lt;&gt;SIGN(INDEX(Matches!$G$2:$G$201,MATCH($A1126&amp;"-10",Matches!$J$2:$J$201,0))-INDEX(Matches!$H$2:$H$201,MATCH($A1126&amp;"-10",Matches!$J$2:$J$201,0))),0,IF(V1126-W1126=INDEX(Matches!$G$2:$G$201,MATCH($A1126&amp;"-10",Matches!$J$2:$J$201,0))-INDEX(Matches!$H$2:$H$201,MATCH($A1126&amp;"-10",Matches!$J$2:$J$201,0)),3,2))))),""))</f>
        <v/>
      </c>
      <c r="AH1126" s="13" t="str">
        <f aca="false">IF($B1126="","",SUM(X1126:AG1126))</f>
        <v/>
      </c>
      <c r="AI1126" s="12" t="str">
        <f aca="false">IF($B1126="","",COUNTIF(X1126:AG1126,5))</f>
        <v/>
      </c>
      <c r="AJ1126" s="12" t="str">
        <f aca="false">IF($B1126="","",COUNTIF(X1126:AG1126,"&gt;=2"))</f>
        <v/>
      </c>
      <c r="AK1126" s="12" t="str">
        <f aca="false">IF($B1126="","",COUNT(X1126:AG1126))</f>
        <v/>
      </c>
    </row>
    <row r="1127" customFormat="false" ht="15" hidden="false" customHeight="false" outlineLevel="0" collapsed="false">
      <c r="A1127" s="7"/>
      <c r="B1127" s="7"/>
      <c r="C1127" s="11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12" t="str">
        <f aca="false">IF(OR($B1127="",D1127="",E1127=""),"",IFERROR(IF(OR(INDEX(Matches!$I$2:$I$201,MATCH($A1127&amp;"-1",Matches!$J$2:$J$201,0))="Void",INDEX(Matches!$G$2:$G$201,MATCH($A1127&amp;"-1",Matches!$J$2:$J$201,0))="",INDEX(Matches!$H$2:$H$201,MATCH($A1127&amp;"-1",Matches!$J$2:$J$201,0))=""),"",IF(AND($C1127&lt;&gt;"",INDEX(Matches!$F$2:$F$201,MATCH($A1127&amp;"-1",Matches!$J$2:$J$201,0))&lt;&gt;"",$C1127&gt;=INDEX(Matches!$F$2:$F$201,MATCH($A1127&amp;"-1",Matches!$J$2:$J$201,0))),"",IF(AND(D1127=INDEX(Matches!$G$2:$G$201,MATCH($A1127&amp;"-1",Matches!$J$2:$J$201,0)),E1127=INDEX(Matches!$H$2:$H$201,MATCH($A1127&amp;"-1",Matches!$J$2:$J$201,0))),5,IF(SIGN(D1127-E1127)&lt;&gt;SIGN(INDEX(Matches!$G$2:$G$201,MATCH($A1127&amp;"-1",Matches!$J$2:$J$201,0))-INDEX(Matches!$H$2:$H$201,MATCH($A1127&amp;"-1",Matches!$J$2:$J$201,0))),0,IF(D1127-E1127=INDEX(Matches!$G$2:$G$201,MATCH($A1127&amp;"-1",Matches!$J$2:$J$201,0))-INDEX(Matches!$H$2:$H$201,MATCH($A1127&amp;"-1",Matches!$J$2:$J$201,0)),3,2))))),""))</f>
        <v/>
      </c>
      <c r="Y1127" s="12" t="str">
        <f aca="false">IF(OR($B1127="",F1127="",G1127=""),"",IFERROR(IF(OR(INDEX(Matches!$I$2:$I$201,MATCH($A1127&amp;"-2",Matches!$J$2:$J$201,0))="Void",INDEX(Matches!$G$2:$G$201,MATCH($A1127&amp;"-2",Matches!$J$2:$J$201,0))="",INDEX(Matches!$H$2:$H$201,MATCH($A1127&amp;"-2",Matches!$J$2:$J$201,0))=""),"",IF(AND($C1127&lt;&gt;"",INDEX(Matches!$F$2:$F$201,MATCH($A1127&amp;"-2",Matches!$J$2:$J$201,0))&lt;&gt;"",$C1127&gt;=INDEX(Matches!$F$2:$F$201,MATCH($A1127&amp;"-2",Matches!$J$2:$J$201,0))),"",IF(AND(F1127=INDEX(Matches!$G$2:$G$201,MATCH($A1127&amp;"-2",Matches!$J$2:$J$201,0)),G1127=INDEX(Matches!$H$2:$H$201,MATCH($A1127&amp;"-2",Matches!$J$2:$J$201,0))),5,IF(SIGN(F1127-G1127)&lt;&gt;SIGN(INDEX(Matches!$G$2:$G$201,MATCH($A1127&amp;"-2",Matches!$J$2:$J$201,0))-INDEX(Matches!$H$2:$H$201,MATCH($A1127&amp;"-2",Matches!$J$2:$J$201,0))),0,IF(F1127-G1127=INDEX(Matches!$G$2:$G$201,MATCH($A1127&amp;"-2",Matches!$J$2:$J$201,0))-INDEX(Matches!$H$2:$H$201,MATCH($A1127&amp;"-2",Matches!$J$2:$J$201,0)),3,2))))),""))</f>
        <v/>
      </c>
      <c r="Z1127" s="12" t="str">
        <f aca="false">IF(OR($B1127="",H1127="",I1127=""),"",IFERROR(IF(OR(INDEX(Matches!$I$2:$I$201,MATCH($A1127&amp;"-3",Matches!$J$2:$J$201,0))="Void",INDEX(Matches!$G$2:$G$201,MATCH($A1127&amp;"-3",Matches!$J$2:$J$201,0))="",INDEX(Matches!$H$2:$H$201,MATCH($A1127&amp;"-3",Matches!$J$2:$J$201,0))=""),"",IF(AND($C1127&lt;&gt;"",INDEX(Matches!$F$2:$F$201,MATCH($A1127&amp;"-3",Matches!$J$2:$J$201,0))&lt;&gt;"",$C1127&gt;=INDEX(Matches!$F$2:$F$201,MATCH($A1127&amp;"-3",Matches!$J$2:$J$201,0))),"",IF(AND(H1127=INDEX(Matches!$G$2:$G$201,MATCH($A1127&amp;"-3",Matches!$J$2:$J$201,0)),I1127=INDEX(Matches!$H$2:$H$201,MATCH($A1127&amp;"-3",Matches!$J$2:$J$201,0))),5,IF(SIGN(H1127-I1127)&lt;&gt;SIGN(INDEX(Matches!$G$2:$G$201,MATCH($A1127&amp;"-3",Matches!$J$2:$J$201,0))-INDEX(Matches!$H$2:$H$201,MATCH($A1127&amp;"-3",Matches!$J$2:$J$201,0))),0,IF(H1127-I1127=INDEX(Matches!$G$2:$G$201,MATCH($A1127&amp;"-3",Matches!$J$2:$J$201,0))-INDEX(Matches!$H$2:$H$201,MATCH($A1127&amp;"-3",Matches!$J$2:$J$201,0)),3,2))))),""))</f>
        <v/>
      </c>
      <c r="AA1127" s="12" t="str">
        <f aca="false">IF(OR($B1127="",J1127="",K1127=""),"",IFERROR(IF(OR(INDEX(Matches!$I$2:$I$201,MATCH($A1127&amp;"-4",Matches!$J$2:$J$201,0))="Void",INDEX(Matches!$G$2:$G$201,MATCH($A1127&amp;"-4",Matches!$J$2:$J$201,0))="",INDEX(Matches!$H$2:$H$201,MATCH($A1127&amp;"-4",Matches!$J$2:$J$201,0))=""),"",IF(AND($C1127&lt;&gt;"",INDEX(Matches!$F$2:$F$201,MATCH($A1127&amp;"-4",Matches!$J$2:$J$201,0))&lt;&gt;"",$C1127&gt;=INDEX(Matches!$F$2:$F$201,MATCH($A1127&amp;"-4",Matches!$J$2:$J$201,0))),"",IF(AND(J1127=INDEX(Matches!$G$2:$G$201,MATCH($A1127&amp;"-4",Matches!$J$2:$J$201,0)),K1127=INDEX(Matches!$H$2:$H$201,MATCH($A1127&amp;"-4",Matches!$J$2:$J$201,0))),5,IF(SIGN(J1127-K1127)&lt;&gt;SIGN(INDEX(Matches!$G$2:$G$201,MATCH($A1127&amp;"-4",Matches!$J$2:$J$201,0))-INDEX(Matches!$H$2:$H$201,MATCH($A1127&amp;"-4",Matches!$J$2:$J$201,0))),0,IF(J1127-K1127=INDEX(Matches!$G$2:$G$201,MATCH($A1127&amp;"-4",Matches!$J$2:$J$201,0))-INDEX(Matches!$H$2:$H$201,MATCH($A1127&amp;"-4",Matches!$J$2:$J$201,0)),3,2))))),""))</f>
        <v/>
      </c>
      <c r="AB1127" s="12" t="str">
        <f aca="false">IF(OR($B1127="",L1127="",M1127=""),"",IFERROR(IF(OR(INDEX(Matches!$I$2:$I$201,MATCH($A1127&amp;"-5",Matches!$J$2:$J$201,0))="Void",INDEX(Matches!$G$2:$G$201,MATCH($A1127&amp;"-5",Matches!$J$2:$J$201,0))="",INDEX(Matches!$H$2:$H$201,MATCH($A1127&amp;"-5",Matches!$J$2:$J$201,0))=""),"",IF(AND($C1127&lt;&gt;"",INDEX(Matches!$F$2:$F$201,MATCH($A1127&amp;"-5",Matches!$J$2:$J$201,0))&lt;&gt;"",$C1127&gt;=INDEX(Matches!$F$2:$F$201,MATCH($A1127&amp;"-5",Matches!$J$2:$J$201,0))),"",IF(AND(L1127=INDEX(Matches!$G$2:$G$201,MATCH($A1127&amp;"-5",Matches!$J$2:$J$201,0)),M1127=INDEX(Matches!$H$2:$H$201,MATCH($A1127&amp;"-5",Matches!$J$2:$J$201,0))),5,IF(SIGN(L1127-M1127)&lt;&gt;SIGN(INDEX(Matches!$G$2:$G$201,MATCH($A1127&amp;"-5",Matches!$J$2:$J$201,0))-INDEX(Matches!$H$2:$H$201,MATCH($A1127&amp;"-5",Matches!$J$2:$J$201,0))),0,IF(L1127-M1127=INDEX(Matches!$G$2:$G$201,MATCH($A1127&amp;"-5",Matches!$J$2:$J$201,0))-INDEX(Matches!$H$2:$H$201,MATCH($A1127&amp;"-5",Matches!$J$2:$J$201,0)),3,2))))),""))</f>
        <v/>
      </c>
      <c r="AC1127" s="12" t="str">
        <f aca="false">IF(OR($B1127="",N1127="",O1127=""),"",IFERROR(IF(OR(INDEX(Matches!$I$2:$I$201,MATCH($A1127&amp;"-6",Matches!$J$2:$J$201,0))="Void",INDEX(Matches!$G$2:$G$201,MATCH($A1127&amp;"-6",Matches!$J$2:$J$201,0))="",INDEX(Matches!$H$2:$H$201,MATCH($A1127&amp;"-6",Matches!$J$2:$J$201,0))=""),"",IF(AND($C1127&lt;&gt;"",INDEX(Matches!$F$2:$F$201,MATCH($A1127&amp;"-6",Matches!$J$2:$J$201,0))&lt;&gt;"",$C1127&gt;=INDEX(Matches!$F$2:$F$201,MATCH($A1127&amp;"-6",Matches!$J$2:$J$201,0))),"",IF(AND(N1127=INDEX(Matches!$G$2:$G$201,MATCH($A1127&amp;"-6",Matches!$J$2:$J$201,0)),O1127=INDEX(Matches!$H$2:$H$201,MATCH($A1127&amp;"-6",Matches!$J$2:$J$201,0))),5,IF(SIGN(N1127-O1127)&lt;&gt;SIGN(INDEX(Matches!$G$2:$G$201,MATCH($A1127&amp;"-6",Matches!$J$2:$J$201,0))-INDEX(Matches!$H$2:$H$201,MATCH($A1127&amp;"-6",Matches!$J$2:$J$201,0))),0,IF(N1127-O1127=INDEX(Matches!$G$2:$G$201,MATCH($A1127&amp;"-6",Matches!$J$2:$J$201,0))-INDEX(Matches!$H$2:$H$201,MATCH($A1127&amp;"-6",Matches!$J$2:$J$201,0)),3,2))))),""))</f>
        <v/>
      </c>
      <c r="AD1127" s="12" t="str">
        <f aca="false">IF(OR($B1127="",P1127="",Q1127=""),"",IFERROR(IF(OR(INDEX(Matches!$I$2:$I$201,MATCH($A1127&amp;"-7",Matches!$J$2:$J$201,0))="Void",INDEX(Matches!$G$2:$G$201,MATCH($A1127&amp;"-7",Matches!$J$2:$J$201,0))="",INDEX(Matches!$H$2:$H$201,MATCH($A1127&amp;"-7",Matches!$J$2:$J$201,0))=""),"",IF(AND($C1127&lt;&gt;"",INDEX(Matches!$F$2:$F$201,MATCH($A1127&amp;"-7",Matches!$J$2:$J$201,0))&lt;&gt;"",$C1127&gt;=INDEX(Matches!$F$2:$F$201,MATCH($A1127&amp;"-7",Matches!$J$2:$J$201,0))),"",IF(AND(P1127=INDEX(Matches!$G$2:$G$201,MATCH($A1127&amp;"-7",Matches!$J$2:$J$201,0)),Q1127=INDEX(Matches!$H$2:$H$201,MATCH($A1127&amp;"-7",Matches!$J$2:$J$201,0))),5,IF(SIGN(P1127-Q1127)&lt;&gt;SIGN(INDEX(Matches!$G$2:$G$201,MATCH($A1127&amp;"-7",Matches!$J$2:$J$201,0))-INDEX(Matches!$H$2:$H$201,MATCH($A1127&amp;"-7",Matches!$J$2:$J$201,0))),0,IF(P1127-Q1127=INDEX(Matches!$G$2:$G$201,MATCH($A1127&amp;"-7",Matches!$J$2:$J$201,0))-INDEX(Matches!$H$2:$H$201,MATCH($A1127&amp;"-7",Matches!$J$2:$J$201,0)),3,2))))),""))</f>
        <v/>
      </c>
      <c r="AE1127" s="12" t="str">
        <f aca="false">IF(OR($B1127="",R1127="",S1127=""),"",IFERROR(IF(OR(INDEX(Matches!$I$2:$I$201,MATCH($A1127&amp;"-8",Matches!$J$2:$J$201,0))="Void",INDEX(Matches!$G$2:$G$201,MATCH($A1127&amp;"-8",Matches!$J$2:$J$201,0))="",INDEX(Matches!$H$2:$H$201,MATCH($A1127&amp;"-8",Matches!$J$2:$J$201,0))=""),"",IF(AND($C1127&lt;&gt;"",INDEX(Matches!$F$2:$F$201,MATCH($A1127&amp;"-8",Matches!$J$2:$J$201,0))&lt;&gt;"",$C1127&gt;=INDEX(Matches!$F$2:$F$201,MATCH($A1127&amp;"-8",Matches!$J$2:$J$201,0))),"",IF(AND(R1127=INDEX(Matches!$G$2:$G$201,MATCH($A1127&amp;"-8",Matches!$J$2:$J$201,0)),S1127=INDEX(Matches!$H$2:$H$201,MATCH($A1127&amp;"-8",Matches!$J$2:$J$201,0))),5,IF(SIGN(R1127-S1127)&lt;&gt;SIGN(INDEX(Matches!$G$2:$G$201,MATCH($A1127&amp;"-8",Matches!$J$2:$J$201,0))-INDEX(Matches!$H$2:$H$201,MATCH($A1127&amp;"-8",Matches!$J$2:$J$201,0))),0,IF(R1127-S1127=INDEX(Matches!$G$2:$G$201,MATCH($A1127&amp;"-8",Matches!$J$2:$J$201,0))-INDEX(Matches!$H$2:$H$201,MATCH($A1127&amp;"-8",Matches!$J$2:$J$201,0)),3,2))))),""))</f>
        <v/>
      </c>
      <c r="AF1127" s="12" t="str">
        <f aca="false">IF(OR($B1127="",T1127="",U1127=""),"",IFERROR(IF(OR(INDEX(Matches!$I$2:$I$201,MATCH($A1127&amp;"-9",Matches!$J$2:$J$201,0))="Void",INDEX(Matches!$G$2:$G$201,MATCH($A1127&amp;"-9",Matches!$J$2:$J$201,0))="",INDEX(Matches!$H$2:$H$201,MATCH($A1127&amp;"-9",Matches!$J$2:$J$201,0))=""),"",IF(AND($C1127&lt;&gt;"",INDEX(Matches!$F$2:$F$201,MATCH($A1127&amp;"-9",Matches!$J$2:$J$201,0))&lt;&gt;"",$C1127&gt;=INDEX(Matches!$F$2:$F$201,MATCH($A1127&amp;"-9",Matches!$J$2:$J$201,0))),"",IF(AND(T1127=INDEX(Matches!$G$2:$G$201,MATCH($A1127&amp;"-9",Matches!$J$2:$J$201,0)),U1127=INDEX(Matches!$H$2:$H$201,MATCH($A1127&amp;"-9",Matches!$J$2:$J$201,0))),5,IF(SIGN(T1127-U1127)&lt;&gt;SIGN(INDEX(Matches!$G$2:$G$201,MATCH($A1127&amp;"-9",Matches!$J$2:$J$201,0))-INDEX(Matches!$H$2:$H$201,MATCH($A1127&amp;"-9",Matches!$J$2:$J$201,0))),0,IF(T1127-U1127=INDEX(Matches!$G$2:$G$201,MATCH($A1127&amp;"-9",Matches!$J$2:$J$201,0))-INDEX(Matches!$H$2:$H$201,MATCH($A1127&amp;"-9",Matches!$J$2:$J$201,0)),3,2))))),""))</f>
        <v/>
      </c>
      <c r="AG1127" s="12" t="str">
        <f aca="false">IF(OR($B1127="",V1127="",W1127=""),"",IFERROR(IF(OR(INDEX(Matches!$I$2:$I$201,MATCH($A1127&amp;"-10",Matches!$J$2:$J$201,0))="Void",INDEX(Matches!$G$2:$G$201,MATCH($A1127&amp;"-10",Matches!$J$2:$J$201,0))="",INDEX(Matches!$H$2:$H$201,MATCH($A1127&amp;"-10",Matches!$J$2:$J$201,0))=""),"",IF(AND($C1127&lt;&gt;"",INDEX(Matches!$F$2:$F$201,MATCH($A1127&amp;"-10",Matches!$J$2:$J$201,0))&lt;&gt;"",$C1127&gt;=INDEX(Matches!$F$2:$F$201,MATCH($A1127&amp;"-10",Matches!$J$2:$J$201,0))),"",IF(AND(V1127=INDEX(Matches!$G$2:$G$201,MATCH($A1127&amp;"-10",Matches!$J$2:$J$201,0)),W1127=INDEX(Matches!$H$2:$H$201,MATCH($A1127&amp;"-10",Matches!$J$2:$J$201,0))),5,IF(SIGN(V1127-W1127)&lt;&gt;SIGN(INDEX(Matches!$G$2:$G$201,MATCH($A1127&amp;"-10",Matches!$J$2:$J$201,0))-INDEX(Matches!$H$2:$H$201,MATCH($A1127&amp;"-10",Matches!$J$2:$J$201,0))),0,IF(V1127-W1127=INDEX(Matches!$G$2:$G$201,MATCH($A1127&amp;"-10",Matches!$J$2:$J$201,0))-INDEX(Matches!$H$2:$H$201,MATCH($A1127&amp;"-10",Matches!$J$2:$J$201,0)),3,2))))),""))</f>
        <v/>
      </c>
      <c r="AH1127" s="13" t="str">
        <f aca="false">IF($B1127="","",SUM(X1127:AG1127))</f>
        <v/>
      </c>
      <c r="AI1127" s="12" t="str">
        <f aca="false">IF($B1127="","",COUNTIF(X1127:AG1127,5))</f>
        <v/>
      </c>
      <c r="AJ1127" s="12" t="str">
        <f aca="false">IF($B1127="","",COUNTIF(X1127:AG1127,"&gt;=2"))</f>
        <v/>
      </c>
      <c r="AK1127" s="12" t="str">
        <f aca="false">IF($B1127="","",COUNT(X1127:AG1127))</f>
        <v/>
      </c>
    </row>
    <row r="1128" customFormat="false" ht="15" hidden="false" customHeight="false" outlineLevel="0" collapsed="false">
      <c r="A1128" s="7"/>
      <c r="B1128" s="7"/>
      <c r="C1128" s="11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12" t="str">
        <f aca="false">IF(OR($B1128="",D1128="",E1128=""),"",IFERROR(IF(OR(INDEX(Matches!$I$2:$I$201,MATCH($A1128&amp;"-1",Matches!$J$2:$J$201,0))="Void",INDEX(Matches!$G$2:$G$201,MATCH($A1128&amp;"-1",Matches!$J$2:$J$201,0))="",INDEX(Matches!$H$2:$H$201,MATCH($A1128&amp;"-1",Matches!$J$2:$J$201,0))=""),"",IF(AND($C1128&lt;&gt;"",INDEX(Matches!$F$2:$F$201,MATCH($A1128&amp;"-1",Matches!$J$2:$J$201,0))&lt;&gt;"",$C1128&gt;=INDEX(Matches!$F$2:$F$201,MATCH($A1128&amp;"-1",Matches!$J$2:$J$201,0))),"",IF(AND(D1128=INDEX(Matches!$G$2:$G$201,MATCH($A1128&amp;"-1",Matches!$J$2:$J$201,0)),E1128=INDEX(Matches!$H$2:$H$201,MATCH($A1128&amp;"-1",Matches!$J$2:$J$201,0))),5,IF(SIGN(D1128-E1128)&lt;&gt;SIGN(INDEX(Matches!$G$2:$G$201,MATCH($A1128&amp;"-1",Matches!$J$2:$J$201,0))-INDEX(Matches!$H$2:$H$201,MATCH($A1128&amp;"-1",Matches!$J$2:$J$201,0))),0,IF(D1128-E1128=INDEX(Matches!$G$2:$G$201,MATCH($A1128&amp;"-1",Matches!$J$2:$J$201,0))-INDEX(Matches!$H$2:$H$201,MATCH($A1128&amp;"-1",Matches!$J$2:$J$201,0)),3,2))))),""))</f>
        <v/>
      </c>
      <c r="Y1128" s="12" t="str">
        <f aca="false">IF(OR($B1128="",F1128="",G1128=""),"",IFERROR(IF(OR(INDEX(Matches!$I$2:$I$201,MATCH($A1128&amp;"-2",Matches!$J$2:$J$201,0))="Void",INDEX(Matches!$G$2:$G$201,MATCH($A1128&amp;"-2",Matches!$J$2:$J$201,0))="",INDEX(Matches!$H$2:$H$201,MATCH($A1128&amp;"-2",Matches!$J$2:$J$201,0))=""),"",IF(AND($C1128&lt;&gt;"",INDEX(Matches!$F$2:$F$201,MATCH($A1128&amp;"-2",Matches!$J$2:$J$201,0))&lt;&gt;"",$C1128&gt;=INDEX(Matches!$F$2:$F$201,MATCH($A1128&amp;"-2",Matches!$J$2:$J$201,0))),"",IF(AND(F1128=INDEX(Matches!$G$2:$G$201,MATCH($A1128&amp;"-2",Matches!$J$2:$J$201,0)),G1128=INDEX(Matches!$H$2:$H$201,MATCH($A1128&amp;"-2",Matches!$J$2:$J$201,0))),5,IF(SIGN(F1128-G1128)&lt;&gt;SIGN(INDEX(Matches!$G$2:$G$201,MATCH($A1128&amp;"-2",Matches!$J$2:$J$201,0))-INDEX(Matches!$H$2:$H$201,MATCH($A1128&amp;"-2",Matches!$J$2:$J$201,0))),0,IF(F1128-G1128=INDEX(Matches!$G$2:$G$201,MATCH($A1128&amp;"-2",Matches!$J$2:$J$201,0))-INDEX(Matches!$H$2:$H$201,MATCH($A1128&amp;"-2",Matches!$J$2:$J$201,0)),3,2))))),""))</f>
        <v/>
      </c>
      <c r="Z1128" s="12" t="str">
        <f aca="false">IF(OR($B1128="",H1128="",I1128=""),"",IFERROR(IF(OR(INDEX(Matches!$I$2:$I$201,MATCH($A1128&amp;"-3",Matches!$J$2:$J$201,0))="Void",INDEX(Matches!$G$2:$G$201,MATCH($A1128&amp;"-3",Matches!$J$2:$J$201,0))="",INDEX(Matches!$H$2:$H$201,MATCH($A1128&amp;"-3",Matches!$J$2:$J$201,0))=""),"",IF(AND($C1128&lt;&gt;"",INDEX(Matches!$F$2:$F$201,MATCH($A1128&amp;"-3",Matches!$J$2:$J$201,0))&lt;&gt;"",$C1128&gt;=INDEX(Matches!$F$2:$F$201,MATCH($A1128&amp;"-3",Matches!$J$2:$J$201,0))),"",IF(AND(H1128=INDEX(Matches!$G$2:$G$201,MATCH($A1128&amp;"-3",Matches!$J$2:$J$201,0)),I1128=INDEX(Matches!$H$2:$H$201,MATCH($A1128&amp;"-3",Matches!$J$2:$J$201,0))),5,IF(SIGN(H1128-I1128)&lt;&gt;SIGN(INDEX(Matches!$G$2:$G$201,MATCH($A1128&amp;"-3",Matches!$J$2:$J$201,0))-INDEX(Matches!$H$2:$H$201,MATCH($A1128&amp;"-3",Matches!$J$2:$J$201,0))),0,IF(H1128-I1128=INDEX(Matches!$G$2:$G$201,MATCH($A1128&amp;"-3",Matches!$J$2:$J$201,0))-INDEX(Matches!$H$2:$H$201,MATCH($A1128&amp;"-3",Matches!$J$2:$J$201,0)),3,2))))),""))</f>
        <v/>
      </c>
      <c r="AA1128" s="12" t="str">
        <f aca="false">IF(OR($B1128="",J1128="",K1128=""),"",IFERROR(IF(OR(INDEX(Matches!$I$2:$I$201,MATCH($A1128&amp;"-4",Matches!$J$2:$J$201,0))="Void",INDEX(Matches!$G$2:$G$201,MATCH($A1128&amp;"-4",Matches!$J$2:$J$201,0))="",INDEX(Matches!$H$2:$H$201,MATCH($A1128&amp;"-4",Matches!$J$2:$J$201,0))=""),"",IF(AND($C1128&lt;&gt;"",INDEX(Matches!$F$2:$F$201,MATCH($A1128&amp;"-4",Matches!$J$2:$J$201,0))&lt;&gt;"",$C1128&gt;=INDEX(Matches!$F$2:$F$201,MATCH($A1128&amp;"-4",Matches!$J$2:$J$201,0))),"",IF(AND(J1128=INDEX(Matches!$G$2:$G$201,MATCH($A1128&amp;"-4",Matches!$J$2:$J$201,0)),K1128=INDEX(Matches!$H$2:$H$201,MATCH($A1128&amp;"-4",Matches!$J$2:$J$201,0))),5,IF(SIGN(J1128-K1128)&lt;&gt;SIGN(INDEX(Matches!$G$2:$G$201,MATCH($A1128&amp;"-4",Matches!$J$2:$J$201,0))-INDEX(Matches!$H$2:$H$201,MATCH($A1128&amp;"-4",Matches!$J$2:$J$201,0))),0,IF(J1128-K1128=INDEX(Matches!$G$2:$G$201,MATCH($A1128&amp;"-4",Matches!$J$2:$J$201,0))-INDEX(Matches!$H$2:$H$201,MATCH($A1128&amp;"-4",Matches!$J$2:$J$201,0)),3,2))))),""))</f>
        <v/>
      </c>
      <c r="AB1128" s="12" t="str">
        <f aca="false">IF(OR($B1128="",L1128="",M1128=""),"",IFERROR(IF(OR(INDEX(Matches!$I$2:$I$201,MATCH($A1128&amp;"-5",Matches!$J$2:$J$201,0))="Void",INDEX(Matches!$G$2:$G$201,MATCH($A1128&amp;"-5",Matches!$J$2:$J$201,0))="",INDEX(Matches!$H$2:$H$201,MATCH($A1128&amp;"-5",Matches!$J$2:$J$201,0))=""),"",IF(AND($C1128&lt;&gt;"",INDEX(Matches!$F$2:$F$201,MATCH($A1128&amp;"-5",Matches!$J$2:$J$201,0))&lt;&gt;"",$C1128&gt;=INDEX(Matches!$F$2:$F$201,MATCH($A1128&amp;"-5",Matches!$J$2:$J$201,0))),"",IF(AND(L1128=INDEX(Matches!$G$2:$G$201,MATCH($A1128&amp;"-5",Matches!$J$2:$J$201,0)),M1128=INDEX(Matches!$H$2:$H$201,MATCH($A1128&amp;"-5",Matches!$J$2:$J$201,0))),5,IF(SIGN(L1128-M1128)&lt;&gt;SIGN(INDEX(Matches!$G$2:$G$201,MATCH($A1128&amp;"-5",Matches!$J$2:$J$201,0))-INDEX(Matches!$H$2:$H$201,MATCH($A1128&amp;"-5",Matches!$J$2:$J$201,0))),0,IF(L1128-M1128=INDEX(Matches!$G$2:$G$201,MATCH($A1128&amp;"-5",Matches!$J$2:$J$201,0))-INDEX(Matches!$H$2:$H$201,MATCH($A1128&amp;"-5",Matches!$J$2:$J$201,0)),3,2))))),""))</f>
        <v/>
      </c>
      <c r="AC1128" s="12" t="str">
        <f aca="false">IF(OR($B1128="",N1128="",O1128=""),"",IFERROR(IF(OR(INDEX(Matches!$I$2:$I$201,MATCH($A1128&amp;"-6",Matches!$J$2:$J$201,0))="Void",INDEX(Matches!$G$2:$G$201,MATCH($A1128&amp;"-6",Matches!$J$2:$J$201,0))="",INDEX(Matches!$H$2:$H$201,MATCH($A1128&amp;"-6",Matches!$J$2:$J$201,0))=""),"",IF(AND($C1128&lt;&gt;"",INDEX(Matches!$F$2:$F$201,MATCH($A1128&amp;"-6",Matches!$J$2:$J$201,0))&lt;&gt;"",$C1128&gt;=INDEX(Matches!$F$2:$F$201,MATCH($A1128&amp;"-6",Matches!$J$2:$J$201,0))),"",IF(AND(N1128=INDEX(Matches!$G$2:$G$201,MATCH($A1128&amp;"-6",Matches!$J$2:$J$201,0)),O1128=INDEX(Matches!$H$2:$H$201,MATCH($A1128&amp;"-6",Matches!$J$2:$J$201,0))),5,IF(SIGN(N1128-O1128)&lt;&gt;SIGN(INDEX(Matches!$G$2:$G$201,MATCH($A1128&amp;"-6",Matches!$J$2:$J$201,0))-INDEX(Matches!$H$2:$H$201,MATCH($A1128&amp;"-6",Matches!$J$2:$J$201,0))),0,IF(N1128-O1128=INDEX(Matches!$G$2:$G$201,MATCH($A1128&amp;"-6",Matches!$J$2:$J$201,0))-INDEX(Matches!$H$2:$H$201,MATCH($A1128&amp;"-6",Matches!$J$2:$J$201,0)),3,2))))),""))</f>
        <v/>
      </c>
      <c r="AD1128" s="12" t="str">
        <f aca="false">IF(OR($B1128="",P1128="",Q1128=""),"",IFERROR(IF(OR(INDEX(Matches!$I$2:$I$201,MATCH($A1128&amp;"-7",Matches!$J$2:$J$201,0))="Void",INDEX(Matches!$G$2:$G$201,MATCH($A1128&amp;"-7",Matches!$J$2:$J$201,0))="",INDEX(Matches!$H$2:$H$201,MATCH($A1128&amp;"-7",Matches!$J$2:$J$201,0))=""),"",IF(AND($C1128&lt;&gt;"",INDEX(Matches!$F$2:$F$201,MATCH($A1128&amp;"-7",Matches!$J$2:$J$201,0))&lt;&gt;"",$C1128&gt;=INDEX(Matches!$F$2:$F$201,MATCH($A1128&amp;"-7",Matches!$J$2:$J$201,0))),"",IF(AND(P1128=INDEX(Matches!$G$2:$G$201,MATCH($A1128&amp;"-7",Matches!$J$2:$J$201,0)),Q1128=INDEX(Matches!$H$2:$H$201,MATCH($A1128&amp;"-7",Matches!$J$2:$J$201,0))),5,IF(SIGN(P1128-Q1128)&lt;&gt;SIGN(INDEX(Matches!$G$2:$G$201,MATCH($A1128&amp;"-7",Matches!$J$2:$J$201,0))-INDEX(Matches!$H$2:$H$201,MATCH($A1128&amp;"-7",Matches!$J$2:$J$201,0))),0,IF(P1128-Q1128=INDEX(Matches!$G$2:$G$201,MATCH($A1128&amp;"-7",Matches!$J$2:$J$201,0))-INDEX(Matches!$H$2:$H$201,MATCH($A1128&amp;"-7",Matches!$J$2:$J$201,0)),3,2))))),""))</f>
        <v/>
      </c>
      <c r="AE1128" s="12" t="str">
        <f aca="false">IF(OR($B1128="",R1128="",S1128=""),"",IFERROR(IF(OR(INDEX(Matches!$I$2:$I$201,MATCH($A1128&amp;"-8",Matches!$J$2:$J$201,0))="Void",INDEX(Matches!$G$2:$G$201,MATCH($A1128&amp;"-8",Matches!$J$2:$J$201,0))="",INDEX(Matches!$H$2:$H$201,MATCH($A1128&amp;"-8",Matches!$J$2:$J$201,0))=""),"",IF(AND($C1128&lt;&gt;"",INDEX(Matches!$F$2:$F$201,MATCH($A1128&amp;"-8",Matches!$J$2:$J$201,0))&lt;&gt;"",$C1128&gt;=INDEX(Matches!$F$2:$F$201,MATCH($A1128&amp;"-8",Matches!$J$2:$J$201,0))),"",IF(AND(R1128=INDEX(Matches!$G$2:$G$201,MATCH($A1128&amp;"-8",Matches!$J$2:$J$201,0)),S1128=INDEX(Matches!$H$2:$H$201,MATCH($A1128&amp;"-8",Matches!$J$2:$J$201,0))),5,IF(SIGN(R1128-S1128)&lt;&gt;SIGN(INDEX(Matches!$G$2:$G$201,MATCH($A1128&amp;"-8",Matches!$J$2:$J$201,0))-INDEX(Matches!$H$2:$H$201,MATCH($A1128&amp;"-8",Matches!$J$2:$J$201,0))),0,IF(R1128-S1128=INDEX(Matches!$G$2:$G$201,MATCH($A1128&amp;"-8",Matches!$J$2:$J$201,0))-INDEX(Matches!$H$2:$H$201,MATCH($A1128&amp;"-8",Matches!$J$2:$J$201,0)),3,2))))),""))</f>
        <v/>
      </c>
      <c r="AF1128" s="12" t="str">
        <f aca="false">IF(OR($B1128="",T1128="",U1128=""),"",IFERROR(IF(OR(INDEX(Matches!$I$2:$I$201,MATCH($A1128&amp;"-9",Matches!$J$2:$J$201,0))="Void",INDEX(Matches!$G$2:$G$201,MATCH($A1128&amp;"-9",Matches!$J$2:$J$201,0))="",INDEX(Matches!$H$2:$H$201,MATCH($A1128&amp;"-9",Matches!$J$2:$J$201,0))=""),"",IF(AND($C1128&lt;&gt;"",INDEX(Matches!$F$2:$F$201,MATCH($A1128&amp;"-9",Matches!$J$2:$J$201,0))&lt;&gt;"",$C1128&gt;=INDEX(Matches!$F$2:$F$201,MATCH($A1128&amp;"-9",Matches!$J$2:$J$201,0))),"",IF(AND(T1128=INDEX(Matches!$G$2:$G$201,MATCH($A1128&amp;"-9",Matches!$J$2:$J$201,0)),U1128=INDEX(Matches!$H$2:$H$201,MATCH($A1128&amp;"-9",Matches!$J$2:$J$201,0))),5,IF(SIGN(T1128-U1128)&lt;&gt;SIGN(INDEX(Matches!$G$2:$G$201,MATCH($A1128&amp;"-9",Matches!$J$2:$J$201,0))-INDEX(Matches!$H$2:$H$201,MATCH($A1128&amp;"-9",Matches!$J$2:$J$201,0))),0,IF(T1128-U1128=INDEX(Matches!$G$2:$G$201,MATCH($A1128&amp;"-9",Matches!$J$2:$J$201,0))-INDEX(Matches!$H$2:$H$201,MATCH($A1128&amp;"-9",Matches!$J$2:$J$201,0)),3,2))))),""))</f>
        <v/>
      </c>
      <c r="AG1128" s="12" t="str">
        <f aca="false">IF(OR($B1128="",V1128="",W1128=""),"",IFERROR(IF(OR(INDEX(Matches!$I$2:$I$201,MATCH($A1128&amp;"-10",Matches!$J$2:$J$201,0))="Void",INDEX(Matches!$G$2:$G$201,MATCH($A1128&amp;"-10",Matches!$J$2:$J$201,0))="",INDEX(Matches!$H$2:$H$201,MATCH($A1128&amp;"-10",Matches!$J$2:$J$201,0))=""),"",IF(AND($C1128&lt;&gt;"",INDEX(Matches!$F$2:$F$201,MATCH($A1128&amp;"-10",Matches!$J$2:$J$201,0))&lt;&gt;"",$C1128&gt;=INDEX(Matches!$F$2:$F$201,MATCH($A1128&amp;"-10",Matches!$J$2:$J$201,0))),"",IF(AND(V1128=INDEX(Matches!$G$2:$G$201,MATCH($A1128&amp;"-10",Matches!$J$2:$J$201,0)),W1128=INDEX(Matches!$H$2:$H$201,MATCH($A1128&amp;"-10",Matches!$J$2:$J$201,0))),5,IF(SIGN(V1128-W1128)&lt;&gt;SIGN(INDEX(Matches!$G$2:$G$201,MATCH($A1128&amp;"-10",Matches!$J$2:$J$201,0))-INDEX(Matches!$H$2:$H$201,MATCH($A1128&amp;"-10",Matches!$J$2:$J$201,0))),0,IF(V1128-W1128=INDEX(Matches!$G$2:$G$201,MATCH($A1128&amp;"-10",Matches!$J$2:$J$201,0))-INDEX(Matches!$H$2:$H$201,MATCH($A1128&amp;"-10",Matches!$J$2:$J$201,0)),3,2))))),""))</f>
        <v/>
      </c>
      <c r="AH1128" s="13" t="str">
        <f aca="false">IF($B1128="","",SUM(X1128:AG1128))</f>
        <v/>
      </c>
      <c r="AI1128" s="12" t="str">
        <f aca="false">IF($B1128="","",COUNTIF(X1128:AG1128,5))</f>
        <v/>
      </c>
      <c r="AJ1128" s="12" t="str">
        <f aca="false">IF($B1128="","",COUNTIF(X1128:AG1128,"&gt;=2"))</f>
        <v/>
      </c>
      <c r="AK1128" s="12" t="str">
        <f aca="false">IF($B1128="","",COUNT(X1128:AG1128))</f>
        <v/>
      </c>
    </row>
    <row r="1129" customFormat="false" ht="15" hidden="false" customHeight="false" outlineLevel="0" collapsed="false">
      <c r="A1129" s="7"/>
      <c r="B1129" s="7"/>
      <c r="C1129" s="11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12" t="str">
        <f aca="false">IF(OR($B1129="",D1129="",E1129=""),"",IFERROR(IF(OR(INDEX(Matches!$I$2:$I$201,MATCH($A1129&amp;"-1",Matches!$J$2:$J$201,0))="Void",INDEX(Matches!$G$2:$G$201,MATCH($A1129&amp;"-1",Matches!$J$2:$J$201,0))="",INDEX(Matches!$H$2:$H$201,MATCH($A1129&amp;"-1",Matches!$J$2:$J$201,0))=""),"",IF(AND($C1129&lt;&gt;"",INDEX(Matches!$F$2:$F$201,MATCH($A1129&amp;"-1",Matches!$J$2:$J$201,0))&lt;&gt;"",$C1129&gt;=INDEX(Matches!$F$2:$F$201,MATCH($A1129&amp;"-1",Matches!$J$2:$J$201,0))),"",IF(AND(D1129=INDEX(Matches!$G$2:$G$201,MATCH($A1129&amp;"-1",Matches!$J$2:$J$201,0)),E1129=INDEX(Matches!$H$2:$H$201,MATCH($A1129&amp;"-1",Matches!$J$2:$J$201,0))),5,IF(SIGN(D1129-E1129)&lt;&gt;SIGN(INDEX(Matches!$G$2:$G$201,MATCH($A1129&amp;"-1",Matches!$J$2:$J$201,0))-INDEX(Matches!$H$2:$H$201,MATCH($A1129&amp;"-1",Matches!$J$2:$J$201,0))),0,IF(D1129-E1129=INDEX(Matches!$G$2:$G$201,MATCH($A1129&amp;"-1",Matches!$J$2:$J$201,0))-INDEX(Matches!$H$2:$H$201,MATCH($A1129&amp;"-1",Matches!$J$2:$J$201,0)),3,2))))),""))</f>
        <v/>
      </c>
      <c r="Y1129" s="12" t="str">
        <f aca="false">IF(OR($B1129="",F1129="",G1129=""),"",IFERROR(IF(OR(INDEX(Matches!$I$2:$I$201,MATCH($A1129&amp;"-2",Matches!$J$2:$J$201,0))="Void",INDEX(Matches!$G$2:$G$201,MATCH($A1129&amp;"-2",Matches!$J$2:$J$201,0))="",INDEX(Matches!$H$2:$H$201,MATCH($A1129&amp;"-2",Matches!$J$2:$J$201,0))=""),"",IF(AND($C1129&lt;&gt;"",INDEX(Matches!$F$2:$F$201,MATCH($A1129&amp;"-2",Matches!$J$2:$J$201,0))&lt;&gt;"",$C1129&gt;=INDEX(Matches!$F$2:$F$201,MATCH($A1129&amp;"-2",Matches!$J$2:$J$201,0))),"",IF(AND(F1129=INDEX(Matches!$G$2:$G$201,MATCH($A1129&amp;"-2",Matches!$J$2:$J$201,0)),G1129=INDEX(Matches!$H$2:$H$201,MATCH($A1129&amp;"-2",Matches!$J$2:$J$201,0))),5,IF(SIGN(F1129-G1129)&lt;&gt;SIGN(INDEX(Matches!$G$2:$G$201,MATCH($A1129&amp;"-2",Matches!$J$2:$J$201,0))-INDEX(Matches!$H$2:$H$201,MATCH($A1129&amp;"-2",Matches!$J$2:$J$201,0))),0,IF(F1129-G1129=INDEX(Matches!$G$2:$G$201,MATCH($A1129&amp;"-2",Matches!$J$2:$J$201,0))-INDEX(Matches!$H$2:$H$201,MATCH($A1129&amp;"-2",Matches!$J$2:$J$201,0)),3,2))))),""))</f>
        <v/>
      </c>
      <c r="Z1129" s="12" t="str">
        <f aca="false">IF(OR($B1129="",H1129="",I1129=""),"",IFERROR(IF(OR(INDEX(Matches!$I$2:$I$201,MATCH($A1129&amp;"-3",Matches!$J$2:$J$201,0))="Void",INDEX(Matches!$G$2:$G$201,MATCH($A1129&amp;"-3",Matches!$J$2:$J$201,0))="",INDEX(Matches!$H$2:$H$201,MATCH($A1129&amp;"-3",Matches!$J$2:$J$201,0))=""),"",IF(AND($C1129&lt;&gt;"",INDEX(Matches!$F$2:$F$201,MATCH($A1129&amp;"-3",Matches!$J$2:$J$201,0))&lt;&gt;"",$C1129&gt;=INDEX(Matches!$F$2:$F$201,MATCH($A1129&amp;"-3",Matches!$J$2:$J$201,0))),"",IF(AND(H1129=INDEX(Matches!$G$2:$G$201,MATCH($A1129&amp;"-3",Matches!$J$2:$J$201,0)),I1129=INDEX(Matches!$H$2:$H$201,MATCH($A1129&amp;"-3",Matches!$J$2:$J$201,0))),5,IF(SIGN(H1129-I1129)&lt;&gt;SIGN(INDEX(Matches!$G$2:$G$201,MATCH($A1129&amp;"-3",Matches!$J$2:$J$201,0))-INDEX(Matches!$H$2:$H$201,MATCH($A1129&amp;"-3",Matches!$J$2:$J$201,0))),0,IF(H1129-I1129=INDEX(Matches!$G$2:$G$201,MATCH($A1129&amp;"-3",Matches!$J$2:$J$201,0))-INDEX(Matches!$H$2:$H$201,MATCH($A1129&amp;"-3",Matches!$J$2:$J$201,0)),3,2))))),""))</f>
        <v/>
      </c>
      <c r="AA1129" s="12" t="str">
        <f aca="false">IF(OR($B1129="",J1129="",K1129=""),"",IFERROR(IF(OR(INDEX(Matches!$I$2:$I$201,MATCH($A1129&amp;"-4",Matches!$J$2:$J$201,0))="Void",INDEX(Matches!$G$2:$G$201,MATCH($A1129&amp;"-4",Matches!$J$2:$J$201,0))="",INDEX(Matches!$H$2:$H$201,MATCH($A1129&amp;"-4",Matches!$J$2:$J$201,0))=""),"",IF(AND($C1129&lt;&gt;"",INDEX(Matches!$F$2:$F$201,MATCH($A1129&amp;"-4",Matches!$J$2:$J$201,0))&lt;&gt;"",$C1129&gt;=INDEX(Matches!$F$2:$F$201,MATCH($A1129&amp;"-4",Matches!$J$2:$J$201,0))),"",IF(AND(J1129=INDEX(Matches!$G$2:$G$201,MATCH($A1129&amp;"-4",Matches!$J$2:$J$201,0)),K1129=INDEX(Matches!$H$2:$H$201,MATCH($A1129&amp;"-4",Matches!$J$2:$J$201,0))),5,IF(SIGN(J1129-K1129)&lt;&gt;SIGN(INDEX(Matches!$G$2:$G$201,MATCH($A1129&amp;"-4",Matches!$J$2:$J$201,0))-INDEX(Matches!$H$2:$H$201,MATCH($A1129&amp;"-4",Matches!$J$2:$J$201,0))),0,IF(J1129-K1129=INDEX(Matches!$G$2:$G$201,MATCH($A1129&amp;"-4",Matches!$J$2:$J$201,0))-INDEX(Matches!$H$2:$H$201,MATCH($A1129&amp;"-4",Matches!$J$2:$J$201,0)),3,2))))),""))</f>
        <v/>
      </c>
      <c r="AB1129" s="12" t="str">
        <f aca="false">IF(OR($B1129="",L1129="",M1129=""),"",IFERROR(IF(OR(INDEX(Matches!$I$2:$I$201,MATCH($A1129&amp;"-5",Matches!$J$2:$J$201,0))="Void",INDEX(Matches!$G$2:$G$201,MATCH($A1129&amp;"-5",Matches!$J$2:$J$201,0))="",INDEX(Matches!$H$2:$H$201,MATCH($A1129&amp;"-5",Matches!$J$2:$J$201,0))=""),"",IF(AND($C1129&lt;&gt;"",INDEX(Matches!$F$2:$F$201,MATCH($A1129&amp;"-5",Matches!$J$2:$J$201,0))&lt;&gt;"",$C1129&gt;=INDEX(Matches!$F$2:$F$201,MATCH($A1129&amp;"-5",Matches!$J$2:$J$201,0))),"",IF(AND(L1129=INDEX(Matches!$G$2:$G$201,MATCH($A1129&amp;"-5",Matches!$J$2:$J$201,0)),M1129=INDEX(Matches!$H$2:$H$201,MATCH($A1129&amp;"-5",Matches!$J$2:$J$201,0))),5,IF(SIGN(L1129-M1129)&lt;&gt;SIGN(INDEX(Matches!$G$2:$G$201,MATCH($A1129&amp;"-5",Matches!$J$2:$J$201,0))-INDEX(Matches!$H$2:$H$201,MATCH($A1129&amp;"-5",Matches!$J$2:$J$201,0))),0,IF(L1129-M1129=INDEX(Matches!$G$2:$G$201,MATCH($A1129&amp;"-5",Matches!$J$2:$J$201,0))-INDEX(Matches!$H$2:$H$201,MATCH($A1129&amp;"-5",Matches!$J$2:$J$201,0)),3,2))))),""))</f>
        <v/>
      </c>
      <c r="AC1129" s="12" t="str">
        <f aca="false">IF(OR($B1129="",N1129="",O1129=""),"",IFERROR(IF(OR(INDEX(Matches!$I$2:$I$201,MATCH($A1129&amp;"-6",Matches!$J$2:$J$201,0))="Void",INDEX(Matches!$G$2:$G$201,MATCH($A1129&amp;"-6",Matches!$J$2:$J$201,0))="",INDEX(Matches!$H$2:$H$201,MATCH($A1129&amp;"-6",Matches!$J$2:$J$201,0))=""),"",IF(AND($C1129&lt;&gt;"",INDEX(Matches!$F$2:$F$201,MATCH($A1129&amp;"-6",Matches!$J$2:$J$201,0))&lt;&gt;"",$C1129&gt;=INDEX(Matches!$F$2:$F$201,MATCH($A1129&amp;"-6",Matches!$J$2:$J$201,0))),"",IF(AND(N1129=INDEX(Matches!$G$2:$G$201,MATCH($A1129&amp;"-6",Matches!$J$2:$J$201,0)),O1129=INDEX(Matches!$H$2:$H$201,MATCH($A1129&amp;"-6",Matches!$J$2:$J$201,0))),5,IF(SIGN(N1129-O1129)&lt;&gt;SIGN(INDEX(Matches!$G$2:$G$201,MATCH($A1129&amp;"-6",Matches!$J$2:$J$201,0))-INDEX(Matches!$H$2:$H$201,MATCH($A1129&amp;"-6",Matches!$J$2:$J$201,0))),0,IF(N1129-O1129=INDEX(Matches!$G$2:$G$201,MATCH($A1129&amp;"-6",Matches!$J$2:$J$201,0))-INDEX(Matches!$H$2:$H$201,MATCH($A1129&amp;"-6",Matches!$J$2:$J$201,0)),3,2))))),""))</f>
        <v/>
      </c>
      <c r="AD1129" s="12" t="str">
        <f aca="false">IF(OR($B1129="",P1129="",Q1129=""),"",IFERROR(IF(OR(INDEX(Matches!$I$2:$I$201,MATCH($A1129&amp;"-7",Matches!$J$2:$J$201,0))="Void",INDEX(Matches!$G$2:$G$201,MATCH($A1129&amp;"-7",Matches!$J$2:$J$201,0))="",INDEX(Matches!$H$2:$H$201,MATCH($A1129&amp;"-7",Matches!$J$2:$J$201,0))=""),"",IF(AND($C1129&lt;&gt;"",INDEX(Matches!$F$2:$F$201,MATCH($A1129&amp;"-7",Matches!$J$2:$J$201,0))&lt;&gt;"",$C1129&gt;=INDEX(Matches!$F$2:$F$201,MATCH($A1129&amp;"-7",Matches!$J$2:$J$201,0))),"",IF(AND(P1129=INDEX(Matches!$G$2:$G$201,MATCH($A1129&amp;"-7",Matches!$J$2:$J$201,0)),Q1129=INDEX(Matches!$H$2:$H$201,MATCH($A1129&amp;"-7",Matches!$J$2:$J$201,0))),5,IF(SIGN(P1129-Q1129)&lt;&gt;SIGN(INDEX(Matches!$G$2:$G$201,MATCH($A1129&amp;"-7",Matches!$J$2:$J$201,0))-INDEX(Matches!$H$2:$H$201,MATCH($A1129&amp;"-7",Matches!$J$2:$J$201,0))),0,IF(P1129-Q1129=INDEX(Matches!$G$2:$G$201,MATCH($A1129&amp;"-7",Matches!$J$2:$J$201,0))-INDEX(Matches!$H$2:$H$201,MATCH($A1129&amp;"-7",Matches!$J$2:$J$201,0)),3,2))))),""))</f>
        <v/>
      </c>
      <c r="AE1129" s="12" t="str">
        <f aca="false">IF(OR($B1129="",R1129="",S1129=""),"",IFERROR(IF(OR(INDEX(Matches!$I$2:$I$201,MATCH($A1129&amp;"-8",Matches!$J$2:$J$201,0))="Void",INDEX(Matches!$G$2:$G$201,MATCH($A1129&amp;"-8",Matches!$J$2:$J$201,0))="",INDEX(Matches!$H$2:$H$201,MATCH($A1129&amp;"-8",Matches!$J$2:$J$201,0))=""),"",IF(AND($C1129&lt;&gt;"",INDEX(Matches!$F$2:$F$201,MATCH($A1129&amp;"-8",Matches!$J$2:$J$201,0))&lt;&gt;"",$C1129&gt;=INDEX(Matches!$F$2:$F$201,MATCH($A1129&amp;"-8",Matches!$J$2:$J$201,0))),"",IF(AND(R1129=INDEX(Matches!$G$2:$G$201,MATCH($A1129&amp;"-8",Matches!$J$2:$J$201,0)),S1129=INDEX(Matches!$H$2:$H$201,MATCH($A1129&amp;"-8",Matches!$J$2:$J$201,0))),5,IF(SIGN(R1129-S1129)&lt;&gt;SIGN(INDEX(Matches!$G$2:$G$201,MATCH($A1129&amp;"-8",Matches!$J$2:$J$201,0))-INDEX(Matches!$H$2:$H$201,MATCH($A1129&amp;"-8",Matches!$J$2:$J$201,0))),0,IF(R1129-S1129=INDEX(Matches!$G$2:$G$201,MATCH($A1129&amp;"-8",Matches!$J$2:$J$201,0))-INDEX(Matches!$H$2:$H$201,MATCH($A1129&amp;"-8",Matches!$J$2:$J$201,0)),3,2))))),""))</f>
        <v/>
      </c>
      <c r="AF1129" s="12" t="str">
        <f aca="false">IF(OR($B1129="",T1129="",U1129=""),"",IFERROR(IF(OR(INDEX(Matches!$I$2:$I$201,MATCH($A1129&amp;"-9",Matches!$J$2:$J$201,0))="Void",INDEX(Matches!$G$2:$G$201,MATCH($A1129&amp;"-9",Matches!$J$2:$J$201,0))="",INDEX(Matches!$H$2:$H$201,MATCH($A1129&amp;"-9",Matches!$J$2:$J$201,0))=""),"",IF(AND($C1129&lt;&gt;"",INDEX(Matches!$F$2:$F$201,MATCH($A1129&amp;"-9",Matches!$J$2:$J$201,0))&lt;&gt;"",$C1129&gt;=INDEX(Matches!$F$2:$F$201,MATCH($A1129&amp;"-9",Matches!$J$2:$J$201,0))),"",IF(AND(T1129=INDEX(Matches!$G$2:$G$201,MATCH($A1129&amp;"-9",Matches!$J$2:$J$201,0)),U1129=INDEX(Matches!$H$2:$H$201,MATCH($A1129&amp;"-9",Matches!$J$2:$J$201,0))),5,IF(SIGN(T1129-U1129)&lt;&gt;SIGN(INDEX(Matches!$G$2:$G$201,MATCH($A1129&amp;"-9",Matches!$J$2:$J$201,0))-INDEX(Matches!$H$2:$H$201,MATCH($A1129&amp;"-9",Matches!$J$2:$J$201,0))),0,IF(T1129-U1129=INDEX(Matches!$G$2:$G$201,MATCH($A1129&amp;"-9",Matches!$J$2:$J$201,0))-INDEX(Matches!$H$2:$H$201,MATCH($A1129&amp;"-9",Matches!$J$2:$J$201,0)),3,2))))),""))</f>
        <v/>
      </c>
      <c r="AG1129" s="12" t="str">
        <f aca="false">IF(OR($B1129="",V1129="",W1129=""),"",IFERROR(IF(OR(INDEX(Matches!$I$2:$I$201,MATCH($A1129&amp;"-10",Matches!$J$2:$J$201,0))="Void",INDEX(Matches!$G$2:$G$201,MATCH($A1129&amp;"-10",Matches!$J$2:$J$201,0))="",INDEX(Matches!$H$2:$H$201,MATCH($A1129&amp;"-10",Matches!$J$2:$J$201,0))=""),"",IF(AND($C1129&lt;&gt;"",INDEX(Matches!$F$2:$F$201,MATCH($A1129&amp;"-10",Matches!$J$2:$J$201,0))&lt;&gt;"",$C1129&gt;=INDEX(Matches!$F$2:$F$201,MATCH($A1129&amp;"-10",Matches!$J$2:$J$201,0))),"",IF(AND(V1129=INDEX(Matches!$G$2:$G$201,MATCH($A1129&amp;"-10",Matches!$J$2:$J$201,0)),W1129=INDEX(Matches!$H$2:$H$201,MATCH($A1129&amp;"-10",Matches!$J$2:$J$201,0))),5,IF(SIGN(V1129-W1129)&lt;&gt;SIGN(INDEX(Matches!$G$2:$G$201,MATCH($A1129&amp;"-10",Matches!$J$2:$J$201,0))-INDEX(Matches!$H$2:$H$201,MATCH($A1129&amp;"-10",Matches!$J$2:$J$201,0))),0,IF(V1129-W1129=INDEX(Matches!$G$2:$G$201,MATCH($A1129&amp;"-10",Matches!$J$2:$J$201,0))-INDEX(Matches!$H$2:$H$201,MATCH($A1129&amp;"-10",Matches!$J$2:$J$201,0)),3,2))))),""))</f>
        <v/>
      </c>
      <c r="AH1129" s="13" t="str">
        <f aca="false">IF($B1129="","",SUM(X1129:AG1129))</f>
        <v/>
      </c>
      <c r="AI1129" s="12" t="str">
        <f aca="false">IF($B1129="","",COUNTIF(X1129:AG1129,5))</f>
        <v/>
      </c>
      <c r="AJ1129" s="12" t="str">
        <f aca="false">IF($B1129="","",COUNTIF(X1129:AG1129,"&gt;=2"))</f>
        <v/>
      </c>
      <c r="AK1129" s="12" t="str">
        <f aca="false">IF($B1129="","",COUNT(X1129:AG1129))</f>
        <v/>
      </c>
    </row>
    <row r="1130" customFormat="false" ht="15" hidden="false" customHeight="false" outlineLevel="0" collapsed="false">
      <c r="A1130" s="7"/>
      <c r="B1130" s="7"/>
      <c r="C1130" s="11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12" t="str">
        <f aca="false">IF(OR($B1130="",D1130="",E1130=""),"",IFERROR(IF(OR(INDEX(Matches!$I$2:$I$201,MATCH($A1130&amp;"-1",Matches!$J$2:$J$201,0))="Void",INDEX(Matches!$G$2:$G$201,MATCH($A1130&amp;"-1",Matches!$J$2:$J$201,0))="",INDEX(Matches!$H$2:$H$201,MATCH($A1130&amp;"-1",Matches!$J$2:$J$201,0))=""),"",IF(AND($C1130&lt;&gt;"",INDEX(Matches!$F$2:$F$201,MATCH($A1130&amp;"-1",Matches!$J$2:$J$201,0))&lt;&gt;"",$C1130&gt;=INDEX(Matches!$F$2:$F$201,MATCH($A1130&amp;"-1",Matches!$J$2:$J$201,0))),"",IF(AND(D1130=INDEX(Matches!$G$2:$G$201,MATCH($A1130&amp;"-1",Matches!$J$2:$J$201,0)),E1130=INDEX(Matches!$H$2:$H$201,MATCH($A1130&amp;"-1",Matches!$J$2:$J$201,0))),5,IF(SIGN(D1130-E1130)&lt;&gt;SIGN(INDEX(Matches!$G$2:$G$201,MATCH($A1130&amp;"-1",Matches!$J$2:$J$201,0))-INDEX(Matches!$H$2:$H$201,MATCH($A1130&amp;"-1",Matches!$J$2:$J$201,0))),0,IF(D1130-E1130=INDEX(Matches!$G$2:$G$201,MATCH($A1130&amp;"-1",Matches!$J$2:$J$201,0))-INDEX(Matches!$H$2:$H$201,MATCH($A1130&amp;"-1",Matches!$J$2:$J$201,0)),3,2))))),""))</f>
        <v/>
      </c>
      <c r="Y1130" s="12" t="str">
        <f aca="false">IF(OR($B1130="",F1130="",G1130=""),"",IFERROR(IF(OR(INDEX(Matches!$I$2:$I$201,MATCH($A1130&amp;"-2",Matches!$J$2:$J$201,0))="Void",INDEX(Matches!$G$2:$G$201,MATCH($A1130&amp;"-2",Matches!$J$2:$J$201,0))="",INDEX(Matches!$H$2:$H$201,MATCH($A1130&amp;"-2",Matches!$J$2:$J$201,0))=""),"",IF(AND($C1130&lt;&gt;"",INDEX(Matches!$F$2:$F$201,MATCH($A1130&amp;"-2",Matches!$J$2:$J$201,0))&lt;&gt;"",$C1130&gt;=INDEX(Matches!$F$2:$F$201,MATCH($A1130&amp;"-2",Matches!$J$2:$J$201,0))),"",IF(AND(F1130=INDEX(Matches!$G$2:$G$201,MATCH($A1130&amp;"-2",Matches!$J$2:$J$201,0)),G1130=INDEX(Matches!$H$2:$H$201,MATCH($A1130&amp;"-2",Matches!$J$2:$J$201,0))),5,IF(SIGN(F1130-G1130)&lt;&gt;SIGN(INDEX(Matches!$G$2:$G$201,MATCH($A1130&amp;"-2",Matches!$J$2:$J$201,0))-INDEX(Matches!$H$2:$H$201,MATCH($A1130&amp;"-2",Matches!$J$2:$J$201,0))),0,IF(F1130-G1130=INDEX(Matches!$G$2:$G$201,MATCH($A1130&amp;"-2",Matches!$J$2:$J$201,0))-INDEX(Matches!$H$2:$H$201,MATCH($A1130&amp;"-2",Matches!$J$2:$J$201,0)),3,2))))),""))</f>
        <v/>
      </c>
      <c r="Z1130" s="12" t="str">
        <f aca="false">IF(OR($B1130="",H1130="",I1130=""),"",IFERROR(IF(OR(INDEX(Matches!$I$2:$I$201,MATCH($A1130&amp;"-3",Matches!$J$2:$J$201,0))="Void",INDEX(Matches!$G$2:$G$201,MATCH($A1130&amp;"-3",Matches!$J$2:$J$201,0))="",INDEX(Matches!$H$2:$H$201,MATCH($A1130&amp;"-3",Matches!$J$2:$J$201,0))=""),"",IF(AND($C1130&lt;&gt;"",INDEX(Matches!$F$2:$F$201,MATCH($A1130&amp;"-3",Matches!$J$2:$J$201,0))&lt;&gt;"",$C1130&gt;=INDEX(Matches!$F$2:$F$201,MATCH($A1130&amp;"-3",Matches!$J$2:$J$201,0))),"",IF(AND(H1130=INDEX(Matches!$G$2:$G$201,MATCH($A1130&amp;"-3",Matches!$J$2:$J$201,0)),I1130=INDEX(Matches!$H$2:$H$201,MATCH($A1130&amp;"-3",Matches!$J$2:$J$201,0))),5,IF(SIGN(H1130-I1130)&lt;&gt;SIGN(INDEX(Matches!$G$2:$G$201,MATCH($A1130&amp;"-3",Matches!$J$2:$J$201,0))-INDEX(Matches!$H$2:$H$201,MATCH($A1130&amp;"-3",Matches!$J$2:$J$201,0))),0,IF(H1130-I1130=INDEX(Matches!$G$2:$G$201,MATCH($A1130&amp;"-3",Matches!$J$2:$J$201,0))-INDEX(Matches!$H$2:$H$201,MATCH($A1130&amp;"-3",Matches!$J$2:$J$201,0)),3,2))))),""))</f>
        <v/>
      </c>
      <c r="AA1130" s="12" t="str">
        <f aca="false">IF(OR($B1130="",J1130="",K1130=""),"",IFERROR(IF(OR(INDEX(Matches!$I$2:$I$201,MATCH($A1130&amp;"-4",Matches!$J$2:$J$201,0))="Void",INDEX(Matches!$G$2:$G$201,MATCH($A1130&amp;"-4",Matches!$J$2:$J$201,0))="",INDEX(Matches!$H$2:$H$201,MATCH($A1130&amp;"-4",Matches!$J$2:$J$201,0))=""),"",IF(AND($C1130&lt;&gt;"",INDEX(Matches!$F$2:$F$201,MATCH($A1130&amp;"-4",Matches!$J$2:$J$201,0))&lt;&gt;"",$C1130&gt;=INDEX(Matches!$F$2:$F$201,MATCH($A1130&amp;"-4",Matches!$J$2:$J$201,0))),"",IF(AND(J1130=INDEX(Matches!$G$2:$G$201,MATCH($A1130&amp;"-4",Matches!$J$2:$J$201,0)),K1130=INDEX(Matches!$H$2:$H$201,MATCH($A1130&amp;"-4",Matches!$J$2:$J$201,0))),5,IF(SIGN(J1130-K1130)&lt;&gt;SIGN(INDEX(Matches!$G$2:$G$201,MATCH($A1130&amp;"-4",Matches!$J$2:$J$201,0))-INDEX(Matches!$H$2:$H$201,MATCH($A1130&amp;"-4",Matches!$J$2:$J$201,0))),0,IF(J1130-K1130=INDEX(Matches!$G$2:$G$201,MATCH($A1130&amp;"-4",Matches!$J$2:$J$201,0))-INDEX(Matches!$H$2:$H$201,MATCH($A1130&amp;"-4",Matches!$J$2:$J$201,0)),3,2))))),""))</f>
        <v/>
      </c>
      <c r="AB1130" s="12" t="str">
        <f aca="false">IF(OR($B1130="",L1130="",M1130=""),"",IFERROR(IF(OR(INDEX(Matches!$I$2:$I$201,MATCH($A1130&amp;"-5",Matches!$J$2:$J$201,0))="Void",INDEX(Matches!$G$2:$G$201,MATCH($A1130&amp;"-5",Matches!$J$2:$J$201,0))="",INDEX(Matches!$H$2:$H$201,MATCH($A1130&amp;"-5",Matches!$J$2:$J$201,0))=""),"",IF(AND($C1130&lt;&gt;"",INDEX(Matches!$F$2:$F$201,MATCH($A1130&amp;"-5",Matches!$J$2:$J$201,0))&lt;&gt;"",$C1130&gt;=INDEX(Matches!$F$2:$F$201,MATCH($A1130&amp;"-5",Matches!$J$2:$J$201,0))),"",IF(AND(L1130=INDEX(Matches!$G$2:$G$201,MATCH($A1130&amp;"-5",Matches!$J$2:$J$201,0)),M1130=INDEX(Matches!$H$2:$H$201,MATCH($A1130&amp;"-5",Matches!$J$2:$J$201,0))),5,IF(SIGN(L1130-M1130)&lt;&gt;SIGN(INDEX(Matches!$G$2:$G$201,MATCH($A1130&amp;"-5",Matches!$J$2:$J$201,0))-INDEX(Matches!$H$2:$H$201,MATCH($A1130&amp;"-5",Matches!$J$2:$J$201,0))),0,IF(L1130-M1130=INDEX(Matches!$G$2:$G$201,MATCH($A1130&amp;"-5",Matches!$J$2:$J$201,0))-INDEX(Matches!$H$2:$H$201,MATCH($A1130&amp;"-5",Matches!$J$2:$J$201,0)),3,2))))),""))</f>
        <v/>
      </c>
      <c r="AC1130" s="12" t="str">
        <f aca="false">IF(OR($B1130="",N1130="",O1130=""),"",IFERROR(IF(OR(INDEX(Matches!$I$2:$I$201,MATCH($A1130&amp;"-6",Matches!$J$2:$J$201,0))="Void",INDEX(Matches!$G$2:$G$201,MATCH($A1130&amp;"-6",Matches!$J$2:$J$201,0))="",INDEX(Matches!$H$2:$H$201,MATCH($A1130&amp;"-6",Matches!$J$2:$J$201,0))=""),"",IF(AND($C1130&lt;&gt;"",INDEX(Matches!$F$2:$F$201,MATCH($A1130&amp;"-6",Matches!$J$2:$J$201,0))&lt;&gt;"",$C1130&gt;=INDEX(Matches!$F$2:$F$201,MATCH($A1130&amp;"-6",Matches!$J$2:$J$201,0))),"",IF(AND(N1130=INDEX(Matches!$G$2:$G$201,MATCH($A1130&amp;"-6",Matches!$J$2:$J$201,0)),O1130=INDEX(Matches!$H$2:$H$201,MATCH($A1130&amp;"-6",Matches!$J$2:$J$201,0))),5,IF(SIGN(N1130-O1130)&lt;&gt;SIGN(INDEX(Matches!$G$2:$G$201,MATCH($A1130&amp;"-6",Matches!$J$2:$J$201,0))-INDEX(Matches!$H$2:$H$201,MATCH($A1130&amp;"-6",Matches!$J$2:$J$201,0))),0,IF(N1130-O1130=INDEX(Matches!$G$2:$G$201,MATCH($A1130&amp;"-6",Matches!$J$2:$J$201,0))-INDEX(Matches!$H$2:$H$201,MATCH($A1130&amp;"-6",Matches!$J$2:$J$201,0)),3,2))))),""))</f>
        <v/>
      </c>
      <c r="AD1130" s="12" t="str">
        <f aca="false">IF(OR($B1130="",P1130="",Q1130=""),"",IFERROR(IF(OR(INDEX(Matches!$I$2:$I$201,MATCH($A1130&amp;"-7",Matches!$J$2:$J$201,0))="Void",INDEX(Matches!$G$2:$G$201,MATCH($A1130&amp;"-7",Matches!$J$2:$J$201,0))="",INDEX(Matches!$H$2:$H$201,MATCH($A1130&amp;"-7",Matches!$J$2:$J$201,0))=""),"",IF(AND($C1130&lt;&gt;"",INDEX(Matches!$F$2:$F$201,MATCH($A1130&amp;"-7",Matches!$J$2:$J$201,0))&lt;&gt;"",$C1130&gt;=INDEX(Matches!$F$2:$F$201,MATCH($A1130&amp;"-7",Matches!$J$2:$J$201,0))),"",IF(AND(P1130=INDEX(Matches!$G$2:$G$201,MATCH($A1130&amp;"-7",Matches!$J$2:$J$201,0)),Q1130=INDEX(Matches!$H$2:$H$201,MATCH($A1130&amp;"-7",Matches!$J$2:$J$201,0))),5,IF(SIGN(P1130-Q1130)&lt;&gt;SIGN(INDEX(Matches!$G$2:$G$201,MATCH($A1130&amp;"-7",Matches!$J$2:$J$201,0))-INDEX(Matches!$H$2:$H$201,MATCH($A1130&amp;"-7",Matches!$J$2:$J$201,0))),0,IF(P1130-Q1130=INDEX(Matches!$G$2:$G$201,MATCH($A1130&amp;"-7",Matches!$J$2:$J$201,0))-INDEX(Matches!$H$2:$H$201,MATCH($A1130&amp;"-7",Matches!$J$2:$J$201,0)),3,2))))),""))</f>
        <v/>
      </c>
      <c r="AE1130" s="12" t="str">
        <f aca="false">IF(OR($B1130="",R1130="",S1130=""),"",IFERROR(IF(OR(INDEX(Matches!$I$2:$I$201,MATCH($A1130&amp;"-8",Matches!$J$2:$J$201,0))="Void",INDEX(Matches!$G$2:$G$201,MATCH($A1130&amp;"-8",Matches!$J$2:$J$201,0))="",INDEX(Matches!$H$2:$H$201,MATCH($A1130&amp;"-8",Matches!$J$2:$J$201,0))=""),"",IF(AND($C1130&lt;&gt;"",INDEX(Matches!$F$2:$F$201,MATCH($A1130&amp;"-8",Matches!$J$2:$J$201,0))&lt;&gt;"",$C1130&gt;=INDEX(Matches!$F$2:$F$201,MATCH($A1130&amp;"-8",Matches!$J$2:$J$201,0))),"",IF(AND(R1130=INDEX(Matches!$G$2:$G$201,MATCH($A1130&amp;"-8",Matches!$J$2:$J$201,0)),S1130=INDEX(Matches!$H$2:$H$201,MATCH($A1130&amp;"-8",Matches!$J$2:$J$201,0))),5,IF(SIGN(R1130-S1130)&lt;&gt;SIGN(INDEX(Matches!$G$2:$G$201,MATCH($A1130&amp;"-8",Matches!$J$2:$J$201,0))-INDEX(Matches!$H$2:$H$201,MATCH($A1130&amp;"-8",Matches!$J$2:$J$201,0))),0,IF(R1130-S1130=INDEX(Matches!$G$2:$G$201,MATCH($A1130&amp;"-8",Matches!$J$2:$J$201,0))-INDEX(Matches!$H$2:$H$201,MATCH($A1130&amp;"-8",Matches!$J$2:$J$201,0)),3,2))))),""))</f>
        <v/>
      </c>
      <c r="AF1130" s="12" t="str">
        <f aca="false">IF(OR($B1130="",T1130="",U1130=""),"",IFERROR(IF(OR(INDEX(Matches!$I$2:$I$201,MATCH($A1130&amp;"-9",Matches!$J$2:$J$201,0))="Void",INDEX(Matches!$G$2:$G$201,MATCH($A1130&amp;"-9",Matches!$J$2:$J$201,0))="",INDEX(Matches!$H$2:$H$201,MATCH($A1130&amp;"-9",Matches!$J$2:$J$201,0))=""),"",IF(AND($C1130&lt;&gt;"",INDEX(Matches!$F$2:$F$201,MATCH($A1130&amp;"-9",Matches!$J$2:$J$201,0))&lt;&gt;"",$C1130&gt;=INDEX(Matches!$F$2:$F$201,MATCH($A1130&amp;"-9",Matches!$J$2:$J$201,0))),"",IF(AND(T1130=INDEX(Matches!$G$2:$G$201,MATCH($A1130&amp;"-9",Matches!$J$2:$J$201,0)),U1130=INDEX(Matches!$H$2:$H$201,MATCH($A1130&amp;"-9",Matches!$J$2:$J$201,0))),5,IF(SIGN(T1130-U1130)&lt;&gt;SIGN(INDEX(Matches!$G$2:$G$201,MATCH($A1130&amp;"-9",Matches!$J$2:$J$201,0))-INDEX(Matches!$H$2:$H$201,MATCH($A1130&amp;"-9",Matches!$J$2:$J$201,0))),0,IF(T1130-U1130=INDEX(Matches!$G$2:$G$201,MATCH($A1130&amp;"-9",Matches!$J$2:$J$201,0))-INDEX(Matches!$H$2:$H$201,MATCH($A1130&amp;"-9",Matches!$J$2:$J$201,0)),3,2))))),""))</f>
        <v/>
      </c>
      <c r="AG1130" s="12" t="str">
        <f aca="false">IF(OR($B1130="",V1130="",W1130=""),"",IFERROR(IF(OR(INDEX(Matches!$I$2:$I$201,MATCH($A1130&amp;"-10",Matches!$J$2:$J$201,0))="Void",INDEX(Matches!$G$2:$G$201,MATCH($A1130&amp;"-10",Matches!$J$2:$J$201,0))="",INDEX(Matches!$H$2:$H$201,MATCH($A1130&amp;"-10",Matches!$J$2:$J$201,0))=""),"",IF(AND($C1130&lt;&gt;"",INDEX(Matches!$F$2:$F$201,MATCH($A1130&amp;"-10",Matches!$J$2:$J$201,0))&lt;&gt;"",$C1130&gt;=INDEX(Matches!$F$2:$F$201,MATCH($A1130&amp;"-10",Matches!$J$2:$J$201,0))),"",IF(AND(V1130=INDEX(Matches!$G$2:$G$201,MATCH($A1130&amp;"-10",Matches!$J$2:$J$201,0)),W1130=INDEX(Matches!$H$2:$H$201,MATCH($A1130&amp;"-10",Matches!$J$2:$J$201,0))),5,IF(SIGN(V1130-W1130)&lt;&gt;SIGN(INDEX(Matches!$G$2:$G$201,MATCH($A1130&amp;"-10",Matches!$J$2:$J$201,0))-INDEX(Matches!$H$2:$H$201,MATCH($A1130&amp;"-10",Matches!$J$2:$J$201,0))),0,IF(V1130-W1130=INDEX(Matches!$G$2:$G$201,MATCH($A1130&amp;"-10",Matches!$J$2:$J$201,0))-INDEX(Matches!$H$2:$H$201,MATCH($A1130&amp;"-10",Matches!$J$2:$J$201,0)),3,2))))),""))</f>
        <v/>
      </c>
      <c r="AH1130" s="13" t="str">
        <f aca="false">IF($B1130="","",SUM(X1130:AG1130))</f>
        <v/>
      </c>
      <c r="AI1130" s="12" t="str">
        <f aca="false">IF($B1130="","",COUNTIF(X1130:AG1130,5))</f>
        <v/>
      </c>
      <c r="AJ1130" s="12" t="str">
        <f aca="false">IF($B1130="","",COUNTIF(X1130:AG1130,"&gt;=2"))</f>
        <v/>
      </c>
      <c r="AK1130" s="12" t="str">
        <f aca="false">IF($B1130="","",COUNT(X1130:AG1130))</f>
        <v/>
      </c>
    </row>
    <row r="1131" customFormat="false" ht="15" hidden="false" customHeight="false" outlineLevel="0" collapsed="false">
      <c r="A1131" s="7"/>
      <c r="B1131" s="7"/>
      <c r="C1131" s="11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12" t="str">
        <f aca="false">IF(OR($B1131="",D1131="",E1131=""),"",IFERROR(IF(OR(INDEX(Matches!$I$2:$I$201,MATCH($A1131&amp;"-1",Matches!$J$2:$J$201,0))="Void",INDEX(Matches!$G$2:$G$201,MATCH($A1131&amp;"-1",Matches!$J$2:$J$201,0))="",INDEX(Matches!$H$2:$H$201,MATCH($A1131&amp;"-1",Matches!$J$2:$J$201,0))=""),"",IF(AND($C1131&lt;&gt;"",INDEX(Matches!$F$2:$F$201,MATCH($A1131&amp;"-1",Matches!$J$2:$J$201,0))&lt;&gt;"",$C1131&gt;=INDEX(Matches!$F$2:$F$201,MATCH($A1131&amp;"-1",Matches!$J$2:$J$201,0))),"",IF(AND(D1131=INDEX(Matches!$G$2:$G$201,MATCH($A1131&amp;"-1",Matches!$J$2:$J$201,0)),E1131=INDEX(Matches!$H$2:$H$201,MATCH($A1131&amp;"-1",Matches!$J$2:$J$201,0))),5,IF(SIGN(D1131-E1131)&lt;&gt;SIGN(INDEX(Matches!$G$2:$G$201,MATCH($A1131&amp;"-1",Matches!$J$2:$J$201,0))-INDEX(Matches!$H$2:$H$201,MATCH($A1131&amp;"-1",Matches!$J$2:$J$201,0))),0,IF(D1131-E1131=INDEX(Matches!$G$2:$G$201,MATCH($A1131&amp;"-1",Matches!$J$2:$J$201,0))-INDEX(Matches!$H$2:$H$201,MATCH($A1131&amp;"-1",Matches!$J$2:$J$201,0)),3,2))))),""))</f>
        <v/>
      </c>
      <c r="Y1131" s="12" t="str">
        <f aca="false">IF(OR($B1131="",F1131="",G1131=""),"",IFERROR(IF(OR(INDEX(Matches!$I$2:$I$201,MATCH($A1131&amp;"-2",Matches!$J$2:$J$201,0))="Void",INDEX(Matches!$G$2:$G$201,MATCH($A1131&amp;"-2",Matches!$J$2:$J$201,0))="",INDEX(Matches!$H$2:$H$201,MATCH($A1131&amp;"-2",Matches!$J$2:$J$201,0))=""),"",IF(AND($C1131&lt;&gt;"",INDEX(Matches!$F$2:$F$201,MATCH($A1131&amp;"-2",Matches!$J$2:$J$201,0))&lt;&gt;"",$C1131&gt;=INDEX(Matches!$F$2:$F$201,MATCH($A1131&amp;"-2",Matches!$J$2:$J$201,0))),"",IF(AND(F1131=INDEX(Matches!$G$2:$G$201,MATCH($A1131&amp;"-2",Matches!$J$2:$J$201,0)),G1131=INDEX(Matches!$H$2:$H$201,MATCH($A1131&amp;"-2",Matches!$J$2:$J$201,0))),5,IF(SIGN(F1131-G1131)&lt;&gt;SIGN(INDEX(Matches!$G$2:$G$201,MATCH($A1131&amp;"-2",Matches!$J$2:$J$201,0))-INDEX(Matches!$H$2:$H$201,MATCH($A1131&amp;"-2",Matches!$J$2:$J$201,0))),0,IF(F1131-G1131=INDEX(Matches!$G$2:$G$201,MATCH($A1131&amp;"-2",Matches!$J$2:$J$201,0))-INDEX(Matches!$H$2:$H$201,MATCH($A1131&amp;"-2",Matches!$J$2:$J$201,0)),3,2))))),""))</f>
        <v/>
      </c>
      <c r="Z1131" s="12" t="str">
        <f aca="false">IF(OR($B1131="",H1131="",I1131=""),"",IFERROR(IF(OR(INDEX(Matches!$I$2:$I$201,MATCH($A1131&amp;"-3",Matches!$J$2:$J$201,0))="Void",INDEX(Matches!$G$2:$G$201,MATCH($A1131&amp;"-3",Matches!$J$2:$J$201,0))="",INDEX(Matches!$H$2:$H$201,MATCH($A1131&amp;"-3",Matches!$J$2:$J$201,0))=""),"",IF(AND($C1131&lt;&gt;"",INDEX(Matches!$F$2:$F$201,MATCH($A1131&amp;"-3",Matches!$J$2:$J$201,0))&lt;&gt;"",$C1131&gt;=INDEX(Matches!$F$2:$F$201,MATCH($A1131&amp;"-3",Matches!$J$2:$J$201,0))),"",IF(AND(H1131=INDEX(Matches!$G$2:$G$201,MATCH($A1131&amp;"-3",Matches!$J$2:$J$201,0)),I1131=INDEX(Matches!$H$2:$H$201,MATCH($A1131&amp;"-3",Matches!$J$2:$J$201,0))),5,IF(SIGN(H1131-I1131)&lt;&gt;SIGN(INDEX(Matches!$G$2:$G$201,MATCH($A1131&amp;"-3",Matches!$J$2:$J$201,0))-INDEX(Matches!$H$2:$H$201,MATCH($A1131&amp;"-3",Matches!$J$2:$J$201,0))),0,IF(H1131-I1131=INDEX(Matches!$G$2:$G$201,MATCH($A1131&amp;"-3",Matches!$J$2:$J$201,0))-INDEX(Matches!$H$2:$H$201,MATCH($A1131&amp;"-3",Matches!$J$2:$J$201,0)),3,2))))),""))</f>
        <v/>
      </c>
      <c r="AA1131" s="12" t="str">
        <f aca="false">IF(OR($B1131="",J1131="",K1131=""),"",IFERROR(IF(OR(INDEX(Matches!$I$2:$I$201,MATCH($A1131&amp;"-4",Matches!$J$2:$J$201,0))="Void",INDEX(Matches!$G$2:$G$201,MATCH($A1131&amp;"-4",Matches!$J$2:$J$201,0))="",INDEX(Matches!$H$2:$H$201,MATCH($A1131&amp;"-4",Matches!$J$2:$J$201,0))=""),"",IF(AND($C1131&lt;&gt;"",INDEX(Matches!$F$2:$F$201,MATCH($A1131&amp;"-4",Matches!$J$2:$J$201,0))&lt;&gt;"",$C1131&gt;=INDEX(Matches!$F$2:$F$201,MATCH($A1131&amp;"-4",Matches!$J$2:$J$201,0))),"",IF(AND(J1131=INDEX(Matches!$G$2:$G$201,MATCH($A1131&amp;"-4",Matches!$J$2:$J$201,0)),K1131=INDEX(Matches!$H$2:$H$201,MATCH($A1131&amp;"-4",Matches!$J$2:$J$201,0))),5,IF(SIGN(J1131-K1131)&lt;&gt;SIGN(INDEX(Matches!$G$2:$G$201,MATCH($A1131&amp;"-4",Matches!$J$2:$J$201,0))-INDEX(Matches!$H$2:$H$201,MATCH($A1131&amp;"-4",Matches!$J$2:$J$201,0))),0,IF(J1131-K1131=INDEX(Matches!$G$2:$G$201,MATCH($A1131&amp;"-4",Matches!$J$2:$J$201,0))-INDEX(Matches!$H$2:$H$201,MATCH($A1131&amp;"-4",Matches!$J$2:$J$201,0)),3,2))))),""))</f>
        <v/>
      </c>
      <c r="AB1131" s="12" t="str">
        <f aca="false">IF(OR($B1131="",L1131="",M1131=""),"",IFERROR(IF(OR(INDEX(Matches!$I$2:$I$201,MATCH($A1131&amp;"-5",Matches!$J$2:$J$201,0))="Void",INDEX(Matches!$G$2:$G$201,MATCH($A1131&amp;"-5",Matches!$J$2:$J$201,0))="",INDEX(Matches!$H$2:$H$201,MATCH($A1131&amp;"-5",Matches!$J$2:$J$201,0))=""),"",IF(AND($C1131&lt;&gt;"",INDEX(Matches!$F$2:$F$201,MATCH($A1131&amp;"-5",Matches!$J$2:$J$201,0))&lt;&gt;"",$C1131&gt;=INDEX(Matches!$F$2:$F$201,MATCH($A1131&amp;"-5",Matches!$J$2:$J$201,0))),"",IF(AND(L1131=INDEX(Matches!$G$2:$G$201,MATCH($A1131&amp;"-5",Matches!$J$2:$J$201,0)),M1131=INDEX(Matches!$H$2:$H$201,MATCH($A1131&amp;"-5",Matches!$J$2:$J$201,0))),5,IF(SIGN(L1131-M1131)&lt;&gt;SIGN(INDEX(Matches!$G$2:$G$201,MATCH($A1131&amp;"-5",Matches!$J$2:$J$201,0))-INDEX(Matches!$H$2:$H$201,MATCH($A1131&amp;"-5",Matches!$J$2:$J$201,0))),0,IF(L1131-M1131=INDEX(Matches!$G$2:$G$201,MATCH($A1131&amp;"-5",Matches!$J$2:$J$201,0))-INDEX(Matches!$H$2:$H$201,MATCH($A1131&amp;"-5",Matches!$J$2:$J$201,0)),3,2))))),""))</f>
        <v/>
      </c>
      <c r="AC1131" s="12" t="str">
        <f aca="false">IF(OR($B1131="",N1131="",O1131=""),"",IFERROR(IF(OR(INDEX(Matches!$I$2:$I$201,MATCH($A1131&amp;"-6",Matches!$J$2:$J$201,0))="Void",INDEX(Matches!$G$2:$G$201,MATCH($A1131&amp;"-6",Matches!$J$2:$J$201,0))="",INDEX(Matches!$H$2:$H$201,MATCH($A1131&amp;"-6",Matches!$J$2:$J$201,0))=""),"",IF(AND($C1131&lt;&gt;"",INDEX(Matches!$F$2:$F$201,MATCH($A1131&amp;"-6",Matches!$J$2:$J$201,0))&lt;&gt;"",$C1131&gt;=INDEX(Matches!$F$2:$F$201,MATCH($A1131&amp;"-6",Matches!$J$2:$J$201,0))),"",IF(AND(N1131=INDEX(Matches!$G$2:$G$201,MATCH($A1131&amp;"-6",Matches!$J$2:$J$201,0)),O1131=INDEX(Matches!$H$2:$H$201,MATCH($A1131&amp;"-6",Matches!$J$2:$J$201,0))),5,IF(SIGN(N1131-O1131)&lt;&gt;SIGN(INDEX(Matches!$G$2:$G$201,MATCH($A1131&amp;"-6",Matches!$J$2:$J$201,0))-INDEX(Matches!$H$2:$H$201,MATCH($A1131&amp;"-6",Matches!$J$2:$J$201,0))),0,IF(N1131-O1131=INDEX(Matches!$G$2:$G$201,MATCH($A1131&amp;"-6",Matches!$J$2:$J$201,0))-INDEX(Matches!$H$2:$H$201,MATCH($A1131&amp;"-6",Matches!$J$2:$J$201,0)),3,2))))),""))</f>
        <v/>
      </c>
      <c r="AD1131" s="12" t="str">
        <f aca="false">IF(OR($B1131="",P1131="",Q1131=""),"",IFERROR(IF(OR(INDEX(Matches!$I$2:$I$201,MATCH($A1131&amp;"-7",Matches!$J$2:$J$201,0))="Void",INDEX(Matches!$G$2:$G$201,MATCH($A1131&amp;"-7",Matches!$J$2:$J$201,0))="",INDEX(Matches!$H$2:$H$201,MATCH($A1131&amp;"-7",Matches!$J$2:$J$201,0))=""),"",IF(AND($C1131&lt;&gt;"",INDEX(Matches!$F$2:$F$201,MATCH($A1131&amp;"-7",Matches!$J$2:$J$201,0))&lt;&gt;"",$C1131&gt;=INDEX(Matches!$F$2:$F$201,MATCH($A1131&amp;"-7",Matches!$J$2:$J$201,0))),"",IF(AND(P1131=INDEX(Matches!$G$2:$G$201,MATCH($A1131&amp;"-7",Matches!$J$2:$J$201,0)),Q1131=INDEX(Matches!$H$2:$H$201,MATCH($A1131&amp;"-7",Matches!$J$2:$J$201,0))),5,IF(SIGN(P1131-Q1131)&lt;&gt;SIGN(INDEX(Matches!$G$2:$G$201,MATCH($A1131&amp;"-7",Matches!$J$2:$J$201,0))-INDEX(Matches!$H$2:$H$201,MATCH($A1131&amp;"-7",Matches!$J$2:$J$201,0))),0,IF(P1131-Q1131=INDEX(Matches!$G$2:$G$201,MATCH($A1131&amp;"-7",Matches!$J$2:$J$201,0))-INDEX(Matches!$H$2:$H$201,MATCH($A1131&amp;"-7",Matches!$J$2:$J$201,0)),3,2))))),""))</f>
        <v/>
      </c>
      <c r="AE1131" s="12" t="str">
        <f aca="false">IF(OR($B1131="",R1131="",S1131=""),"",IFERROR(IF(OR(INDEX(Matches!$I$2:$I$201,MATCH($A1131&amp;"-8",Matches!$J$2:$J$201,0))="Void",INDEX(Matches!$G$2:$G$201,MATCH($A1131&amp;"-8",Matches!$J$2:$J$201,0))="",INDEX(Matches!$H$2:$H$201,MATCH($A1131&amp;"-8",Matches!$J$2:$J$201,0))=""),"",IF(AND($C1131&lt;&gt;"",INDEX(Matches!$F$2:$F$201,MATCH($A1131&amp;"-8",Matches!$J$2:$J$201,0))&lt;&gt;"",$C1131&gt;=INDEX(Matches!$F$2:$F$201,MATCH($A1131&amp;"-8",Matches!$J$2:$J$201,0))),"",IF(AND(R1131=INDEX(Matches!$G$2:$G$201,MATCH($A1131&amp;"-8",Matches!$J$2:$J$201,0)),S1131=INDEX(Matches!$H$2:$H$201,MATCH($A1131&amp;"-8",Matches!$J$2:$J$201,0))),5,IF(SIGN(R1131-S1131)&lt;&gt;SIGN(INDEX(Matches!$G$2:$G$201,MATCH($A1131&amp;"-8",Matches!$J$2:$J$201,0))-INDEX(Matches!$H$2:$H$201,MATCH($A1131&amp;"-8",Matches!$J$2:$J$201,0))),0,IF(R1131-S1131=INDEX(Matches!$G$2:$G$201,MATCH($A1131&amp;"-8",Matches!$J$2:$J$201,0))-INDEX(Matches!$H$2:$H$201,MATCH($A1131&amp;"-8",Matches!$J$2:$J$201,0)),3,2))))),""))</f>
        <v/>
      </c>
      <c r="AF1131" s="12" t="str">
        <f aca="false">IF(OR($B1131="",T1131="",U1131=""),"",IFERROR(IF(OR(INDEX(Matches!$I$2:$I$201,MATCH($A1131&amp;"-9",Matches!$J$2:$J$201,0))="Void",INDEX(Matches!$G$2:$G$201,MATCH($A1131&amp;"-9",Matches!$J$2:$J$201,0))="",INDEX(Matches!$H$2:$H$201,MATCH($A1131&amp;"-9",Matches!$J$2:$J$201,0))=""),"",IF(AND($C1131&lt;&gt;"",INDEX(Matches!$F$2:$F$201,MATCH($A1131&amp;"-9",Matches!$J$2:$J$201,0))&lt;&gt;"",$C1131&gt;=INDEX(Matches!$F$2:$F$201,MATCH($A1131&amp;"-9",Matches!$J$2:$J$201,0))),"",IF(AND(T1131=INDEX(Matches!$G$2:$G$201,MATCH($A1131&amp;"-9",Matches!$J$2:$J$201,0)),U1131=INDEX(Matches!$H$2:$H$201,MATCH($A1131&amp;"-9",Matches!$J$2:$J$201,0))),5,IF(SIGN(T1131-U1131)&lt;&gt;SIGN(INDEX(Matches!$G$2:$G$201,MATCH($A1131&amp;"-9",Matches!$J$2:$J$201,0))-INDEX(Matches!$H$2:$H$201,MATCH($A1131&amp;"-9",Matches!$J$2:$J$201,0))),0,IF(T1131-U1131=INDEX(Matches!$G$2:$G$201,MATCH($A1131&amp;"-9",Matches!$J$2:$J$201,0))-INDEX(Matches!$H$2:$H$201,MATCH($A1131&amp;"-9",Matches!$J$2:$J$201,0)),3,2))))),""))</f>
        <v/>
      </c>
      <c r="AG1131" s="12" t="str">
        <f aca="false">IF(OR($B1131="",V1131="",W1131=""),"",IFERROR(IF(OR(INDEX(Matches!$I$2:$I$201,MATCH($A1131&amp;"-10",Matches!$J$2:$J$201,0))="Void",INDEX(Matches!$G$2:$G$201,MATCH($A1131&amp;"-10",Matches!$J$2:$J$201,0))="",INDEX(Matches!$H$2:$H$201,MATCH($A1131&amp;"-10",Matches!$J$2:$J$201,0))=""),"",IF(AND($C1131&lt;&gt;"",INDEX(Matches!$F$2:$F$201,MATCH($A1131&amp;"-10",Matches!$J$2:$J$201,0))&lt;&gt;"",$C1131&gt;=INDEX(Matches!$F$2:$F$201,MATCH($A1131&amp;"-10",Matches!$J$2:$J$201,0))),"",IF(AND(V1131=INDEX(Matches!$G$2:$G$201,MATCH($A1131&amp;"-10",Matches!$J$2:$J$201,0)),W1131=INDEX(Matches!$H$2:$H$201,MATCH($A1131&amp;"-10",Matches!$J$2:$J$201,0))),5,IF(SIGN(V1131-W1131)&lt;&gt;SIGN(INDEX(Matches!$G$2:$G$201,MATCH($A1131&amp;"-10",Matches!$J$2:$J$201,0))-INDEX(Matches!$H$2:$H$201,MATCH($A1131&amp;"-10",Matches!$J$2:$J$201,0))),0,IF(V1131-W1131=INDEX(Matches!$G$2:$G$201,MATCH($A1131&amp;"-10",Matches!$J$2:$J$201,0))-INDEX(Matches!$H$2:$H$201,MATCH($A1131&amp;"-10",Matches!$J$2:$J$201,0)),3,2))))),""))</f>
        <v/>
      </c>
      <c r="AH1131" s="13" t="str">
        <f aca="false">IF($B1131="","",SUM(X1131:AG1131))</f>
        <v/>
      </c>
      <c r="AI1131" s="12" t="str">
        <f aca="false">IF($B1131="","",COUNTIF(X1131:AG1131,5))</f>
        <v/>
      </c>
      <c r="AJ1131" s="12" t="str">
        <f aca="false">IF($B1131="","",COUNTIF(X1131:AG1131,"&gt;=2"))</f>
        <v/>
      </c>
      <c r="AK1131" s="12" t="str">
        <f aca="false">IF($B1131="","",COUNT(X1131:AG1131))</f>
        <v/>
      </c>
    </row>
    <row r="1132" customFormat="false" ht="15" hidden="false" customHeight="false" outlineLevel="0" collapsed="false">
      <c r="A1132" s="7"/>
      <c r="B1132" s="7"/>
      <c r="C1132" s="11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12" t="str">
        <f aca="false">IF(OR($B1132="",D1132="",E1132=""),"",IFERROR(IF(OR(INDEX(Matches!$I$2:$I$201,MATCH($A1132&amp;"-1",Matches!$J$2:$J$201,0))="Void",INDEX(Matches!$G$2:$G$201,MATCH($A1132&amp;"-1",Matches!$J$2:$J$201,0))="",INDEX(Matches!$H$2:$H$201,MATCH($A1132&amp;"-1",Matches!$J$2:$J$201,0))=""),"",IF(AND($C1132&lt;&gt;"",INDEX(Matches!$F$2:$F$201,MATCH($A1132&amp;"-1",Matches!$J$2:$J$201,0))&lt;&gt;"",$C1132&gt;=INDEX(Matches!$F$2:$F$201,MATCH($A1132&amp;"-1",Matches!$J$2:$J$201,0))),"",IF(AND(D1132=INDEX(Matches!$G$2:$G$201,MATCH($A1132&amp;"-1",Matches!$J$2:$J$201,0)),E1132=INDEX(Matches!$H$2:$H$201,MATCH($A1132&amp;"-1",Matches!$J$2:$J$201,0))),5,IF(SIGN(D1132-E1132)&lt;&gt;SIGN(INDEX(Matches!$G$2:$G$201,MATCH($A1132&amp;"-1",Matches!$J$2:$J$201,0))-INDEX(Matches!$H$2:$H$201,MATCH($A1132&amp;"-1",Matches!$J$2:$J$201,0))),0,IF(D1132-E1132=INDEX(Matches!$G$2:$G$201,MATCH($A1132&amp;"-1",Matches!$J$2:$J$201,0))-INDEX(Matches!$H$2:$H$201,MATCH($A1132&amp;"-1",Matches!$J$2:$J$201,0)),3,2))))),""))</f>
        <v/>
      </c>
      <c r="Y1132" s="12" t="str">
        <f aca="false">IF(OR($B1132="",F1132="",G1132=""),"",IFERROR(IF(OR(INDEX(Matches!$I$2:$I$201,MATCH($A1132&amp;"-2",Matches!$J$2:$J$201,0))="Void",INDEX(Matches!$G$2:$G$201,MATCH($A1132&amp;"-2",Matches!$J$2:$J$201,0))="",INDEX(Matches!$H$2:$H$201,MATCH($A1132&amp;"-2",Matches!$J$2:$J$201,0))=""),"",IF(AND($C1132&lt;&gt;"",INDEX(Matches!$F$2:$F$201,MATCH($A1132&amp;"-2",Matches!$J$2:$J$201,0))&lt;&gt;"",$C1132&gt;=INDEX(Matches!$F$2:$F$201,MATCH($A1132&amp;"-2",Matches!$J$2:$J$201,0))),"",IF(AND(F1132=INDEX(Matches!$G$2:$G$201,MATCH($A1132&amp;"-2",Matches!$J$2:$J$201,0)),G1132=INDEX(Matches!$H$2:$H$201,MATCH($A1132&amp;"-2",Matches!$J$2:$J$201,0))),5,IF(SIGN(F1132-G1132)&lt;&gt;SIGN(INDEX(Matches!$G$2:$G$201,MATCH($A1132&amp;"-2",Matches!$J$2:$J$201,0))-INDEX(Matches!$H$2:$H$201,MATCH($A1132&amp;"-2",Matches!$J$2:$J$201,0))),0,IF(F1132-G1132=INDEX(Matches!$G$2:$G$201,MATCH($A1132&amp;"-2",Matches!$J$2:$J$201,0))-INDEX(Matches!$H$2:$H$201,MATCH($A1132&amp;"-2",Matches!$J$2:$J$201,0)),3,2))))),""))</f>
        <v/>
      </c>
      <c r="Z1132" s="12" t="str">
        <f aca="false">IF(OR($B1132="",H1132="",I1132=""),"",IFERROR(IF(OR(INDEX(Matches!$I$2:$I$201,MATCH($A1132&amp;"-3",Matches!$J$2:$J$201,0))="Void",INDEX(Matches!$G$2:$G$201,MATCH($A1132&amp;"-3",Matches!$J$2:$J$201,0))="",INDEX(Matches!$H$2:$H$201,MATCH($A1132&amp;"-3",Matches!$J$2:$J$201,0))=""),"",IF(AND($C1132&lt;&gt;"",INDEX(Matches!$F$2:$F$201,MATCH($A1132&amp;"-3",Matches!$J$2:$J$201,0))&lt;&gt;"",$C1132&gt;=INDEX(Matches!$F$2:$F$201,MATCH($A1132&amp;"-3",Matches!$J$2:$J$201,0))),"",IF(AND(H1132=INDEX(Matches!$G$2:$G$201,MATCH($A1132&amp;"-3",Matches!$J$2:$J$201,0)),I1132=INDEX(Matches!$H$2:$H$201,MATCH($A1132&amp;"-3",Matches!$J$2:$J$201,0))),5,IF(SIGN(H1132-I1132)&lt;&gt;SIGN(INDEX(Matches!$G$2:$G$201,MATCH($A1132&amp;"-3",Matches!$J$2:$J$201,0))-INDEX(Matches!$H$2:$H$201,MATCH($A1132&amp;"-3",Matches!$J$2:$J$201,0))),0,IF(H1132-I1132=INDEX(Matches!$G$2:$G$201,MATCH($A1132&amp;"-3",Matches!$J$2:$J$201,0))-INDEX(Matches!$H$2:$H$201,MATCH($A1132&amp;"-3",Matches!$J$2:$J$201,0)),3,2))))),""))</f>
        <v/>
      </c>
      <c r="AA1132" s="12" t="str">
        <f aca="false">IF(OR($B1132="",J1132="",K1132=""),"",IFERROR(IF(OR(INDEX(Matches!$I$2:$I$201,MATCH($A1132&amp;"-4",Matches!$J$2:$J$201,0))="Void",INDEX(Matches!$G$2:$G$201,MATCH($A1132&amp;"-4",Matches!$J$2:$J$201,0))="",INDEX(Matches!$H$2:$H$201,MATCH($A1132&amp;"-4",Matches!$J$2:$J$201,0))=""),"",IF(AND($C1132&lt;&gt;"",INDEX(Matches!$F$2:$F$201,MATCH($A1132&amp;"-4",Matches!$J$2:$J$201,0))&lt;&gt;"",$C1132&gt;=INDEX(Matches!$F$2:$F$201,MATCH($A1132&amp;"-4",Matches!$J$2:$J$201,0))),"",IF(AND(J1132=INDEX(Matches!$G$2:$G$201,MATCH($A1132&amp;"-4",Matches!$J$2:$J$201,0)),K1132=INDEX(Matches!$H$2:$H$201,MATCH($A1132&amp;"-4",Matches!$J$2:$J$201,0))),5,IF(SIGN(J1132-K1132)&lt;&gt;SIGN(INDEX(Matches!$G$2:$G$201,MATCH($A1132&amp;"-4",Matches!$J$2:$J$201,0))-INDEX(Matches!$H$2:$H$201,MATCH($A1132&amp;"-4",Matches!$J$2:$J$201,0))),0,IF(J1132-K1132=INDEX(Matches!$G$2:$G$201,MATCH($A1132&amp;"-4",Matches!$J$2:$J$201,0))-INDEX(Matches!$H$2:$H$201,MATCH($A1132&amp;"-4",Matches!$J$2:$J$201,0)),3,2))))),""))</f>
        <v/>
      </c>
      <c r="AB1132" s="12" t="str">
        <f aca="false">IF(OR($B1132="",L1132="",M1132=""),"",IFERROR(IF(OR(INDEX(Matches!$I$2:$I$201,MATCH($A1132&amp;"-5",Matches!$J$2:$J$201,0))="Void",INDEX(Matches!$G$2:$G$201,MATCH($A1132&amp;"-5",Matches!$J$2:$J$201,0))="",INDEX(Matches!$H$2:$H$201,MATCH($A1132&amp;"-5",Matches!$J$2:$J$201,0))=""),"",IF(AND($C1132&lt;&gt;"",INDEX(Matches!$F$2:$F$201,MATCH($A1132&amp;"-5",Matches!$J$2:$J$201,0))&lt;&gt;"",$C1132&gt;=INDEX(Matches!$F$2:$F$201,MATCH($A1132&amp;"-5",Matches!$J$2:$J$201,0))),"",IF(AND(L1132=INDEX(Matches!$G$2:$G$201,MATCH($A1132&amp;"-5",Matches!$J$2:$J$201,0)),M1132=INDEX(Matches!$H$2:$H$201,MATCH($A1132&amp;"-5",Matches!$J$2:$J$201,0))),5,IF(SIGN(L1132-M1132)&lt;&gt;SIGN(INDEX(Matches!$G$2:$G$201,MATCH($A1132&amp;"-5",Matches!$J$2:$J$201,0))-INDEX(Matches!$H$2:$H$201,MATCH($A1132&amp;"-5",Matches!$J$2:$J$201,0))),0,IF(L1132-M1132=INDEX(Matches!$G$2:$G$201,MATCH($A1132&amp;"-5",Matches!$J$2:$J$201,0))-INDEX(Matches!$H$2:$H$201,MATCH($A1132&amp;"-5",Matches!$J$2:$J$201,0)),3,2))))),""))</f>
        <v/>
      </c>
      <c r="AC1132" s="12" t="str">
        <f aca="false">IF(OR($B1132="",N1132="",O1132=""),"",IFERROR(IF(OR(INDEX(Matches!$I$2:$I$201,MATCH($A1132&amp;"-6",Matches!$J$2:$J$201,0))="Void",INDEX(Matches!$G$2:$G$201,MATCH($A1132&amp;"-6",Matches!$J$2:$J$201,0))="",INDEX(Matches!$H$2:$H$201,MATCH($A1132&amp;"-6",Matches!$J$2:$J$201,0))=""),"",IF(AND($C1132&lt;&gt;"",INDEX(Matches!$F$2:$F$201,MATCH($A1132&amp;"-6",Matches!$J$2:$J$201,0))&lt;&gt;"",$C1132&gt;=INDEX(Matches!$F$2:$F$201,MATCH($A1132&amp;"-6",Matches!$J$2:$J$201,0))),"",IF(AND(N1132=INDEX(Matches!$G$2:$G$201,MATCH($A1132&amp;"-6",Matches!$J$2:$J$201,0)),O1132=INDEX(Matches!$H$2:$H$201,MATCH($A1132&amp;"-6",Matches!$J$2:$J$201,0))),5,IF(SIGN(N1132-O1132)&lt;&gt;SIGN(INDEX(Matches!$G$2:$G$201,MATCH($A1132&amp;"-6",Matches!$J$2:$J$201,0))-INDEX(Matches!$H$2:$H$201,MATCH($A1132&amp;"-6",Matches!$J$2:$J$201,0))),0,IF(N1132-O1132=INDEX(Matches!$G$2:$G$201,MATCH($A1132&amp;"-6",Matches!$J$2:$J$201,0))-INDEX(Matches!$H$2:$H$201,MATCH($A1132&amp;"-6",Matches!$J$2:$J$201,0)),3,2))))),""))</f>
        <v/>
      </c>
      <c r="AD1132" s="12" t="str">
        <f aca="false">IF(OR($B1132="",P1132="",Q1132=""),"",IFERROR(IF(OR(INDEX(Matches!$I$2:$I$201,MATCH($A1132&amp;"-7",Matches!$J$2:$J$201,0))="Void",INDEX(Matches!$G$2:$G$201,MATCH($A1132&amp;"-7",Matches!$J$2:$J$201,0))="",INDEX(Matches!$H$2:$H$201,MATCH($A1132&amp;"-7",Matches!$J$2:$J$201,0))=""),"",IF(AND($C1132&lt;&gt;"",INDEX(Matches!$F$2:$F$201,MATCH($A1132&amp;"-7",Matches!$J$2:$J$201,0))&lt;&gt;"",$C1132&gt;=INDEX(Matches!$F$2:$F$201,MATCH($A1132&amp;"-7",Matches!$J$2:$J$201,0))),"",IF(AND(P1132=INDEX(Matches!$G$2:$G$201,MATCH($A1132&amp;"-7",Matches!$J$2:$J$201,0)),Q1132=INDEX(Matches!$H$2:$H$201,MATCH($A1132&amp;"-7",Matches!$J$2:$J$201,0))),5,IF(SIGN(P1132-Q1132)&lt;&gt;SIGN(INDEX(Matches!$G$2:$G$201,MATCH($A1132&amp;"-7",Matches!$J$2:$J$201,0))-INDEX(Matches!$H$2:$H$201,MATCH($A1132&amp;"-7",Matches!$J$2:$J$201,0))),0,IF(P1132-Q1132=INDEX(Matches!$G$2:$G$201,MATCH($A1132&amp;"-7",Matches!$J$2:$J$201,0))-INDEX(Matches!$H$2:$H$201,MATCH($A1132&amp;"-7",Matches!$J$2:$J$201,0)),3,2))))),""))</f>
        <v/>
      </c>
      <c r="AE1132" s="12" t="str">
        <f aca="false">IF(OR($B1132="",R1132="",S1132=""),"",IFERROR(IF(OR(INDEX(Matches!$I$2:$I$201,MATCH($A1132&amp;"-8",Matches!$J$2:$J$201,0))="Void",INDEX(Matches!$G$2:$G$201,MATCH($A1132&amp;"-8",Matches!$J$2:$J$201,0))="",INDEX(Matches!$H$2:$H$201,MATCH($A1132&amp;"-8",Matches!$J$2:$J$201,0))=""),"",IF(AND($C1132&lt;&gt;"",INDEX(Matches!$F$2:$F$201,MATCH($A1132&amp;"-8",Matches!$J$2:$J$201,0))&lt;&gt;"",$C1132&gt;=INDEX(Matches!$F$2:$F$201,MATCH($A1132&amp;"-8",Matches!$J$2:$J$201,0))),"",IF(AND(R1132=INDEX(Matches!$G$2:$G$201,MATCH($A1132&amp;"-8",Matches!$J$2:$J$201,0)),S1132=INDEX(Matches!$H$2:$H$201,MATCH($A1132&amp;"-8",Matches!$J$2:$J$201,0))),5,IF(SIGN(R1132-S1132)&lt;&gt;SIGN(INDEX(Matches!$G$2:$G$201,MATCH($A1132&amp;"-8",Matches!$J$2:$J$201,0))-INDEX(Matches!$H$2:$H$201,MATCH($A1132&amp;"-8",Matches!$J$2:$J$201,0))),0,IF(R1132-S1132=INDEX(Matches!$G$2:$G$201,MATCH($A1132&amp;"-8",Matches!$J$2:$J$201,0))-INDEX(Matches!$H$2:$H$201,MATCH($A1132&amp;"-8",Matches!$J$2:$J$201,0)),3,2))))),""))</f>
        <v/>
      </c>
      <c r="AF1132" s="12" t="str">
        <f aca="false">IF(OR($B1132="",T1132="",U1132=""),"",IFERROR(IF(OR(INDEX(Matches!$I$2:$I$201,MATCH($A1132&amp;"-9",Matches!$J$2:$J$201,0))="Void",INDEX(Matches!$G$2:$G$201,MATCH($A1132&amp;"-9",Matches!$J$2:$J$201,0))="",INDEX(Matches!$H$2:$H$201,MATCH($A1132&amp;"-9",Matches!$J$2:$J$201,0))=""),"",IF(AND($C1132&lt;&gt;"",INDEX(Matches!$F$2:$F$201,MATCH($A1132&amp;"-9",Matches!$J$2:$J$201,0))&lt;&gt;"",$C1132&gt;=INDEX(Matches!$F$2:$F$201,MATCH($A1132&amp;"-9",Matches!$J$2:$J$201,0))),"",IF(AND(T1132=INDEX(Matches!$G$2:$G$201,MATCH($A1132&amp;"-9",Matches!$J$2:$J$201,0)),U1132=INDEX(Matches!$H$2:$H$201,MATCH($A1132&amp;"-9",Matches!$J$2:$J$201,0))),5,IF(SIGN(T1132-U1132)&lt;&gt;SIGN(INDEX(Matches!$G$2:$G$201,MATCH($A1132&amp;"-9",Matches!$J$2:$J$201,0))-INDEX(Matches!$H$2:$H$201,MATCH($A1132&amp;"-9",Matches!$J$2:$J$201,0))),0,IF(T1132-U1132=INDEX(Matches!$G$2:$G$201,MATCH($A1132&amp;"-9",Matches!$J$2:$J$201,0))-INDEX(Matches!$H$2:$H$201,MATCH($A1132&amp;"-9",Matches!$J$2:$J$201,0)),3,2))))),""))</f>
        <v/>
      </c>
      <c r="AG1132" s="12" t="str">
        <f aca="false">IF(OR($B1132="",V1132="",W1132=""),"",IFERROR(IF(OR(INDEX(Matches!$I$2:$I$201,MATCH($A1132&amp;"-10",Matches!$J$2:$J$201,0))="Void",INDEX(Matches!$G$2:$G$201,MATCH($A1132&amp;"-10",Matches!$J$2:$J$201,0))="",INDEX(Matches!$H$2:$H$201,MATCH($A1132&amp;"-10",Matches!$J$2:$J$201,0))=""),"",IF(AND($C1132&lt;&gt;"",INDEX(Matches!$F$2:$F$201,MATCH($A1132&amp;"-10",Matches!$J$2:$J$201,0))&lt;&gt;"",$C1132&gt;=INDEX(Matches!$F$2:$F$201,MATCH($A1132&amp;"-10",Matches!$J$2:$J$201,0))),"",IF(AND(V1132=INDEX(Matches!$G$2:$G$201,MATCH($A1132&amp;"-10",Matches!$J$2:$J$201,0)),W1132=INDEX(Matches!$H$2:$H$201,MATCH($A1132&amp;"-10",Matches!$J$2:$J$201,0))),5,IF(SIGN(V1132-W1132)&lt;&gt;SIGN(INDEX(Matches!$G$2:$G$201,MATCH($A1132&amp;"-10",Matches!$J$2:$J$201,0))-INDEX(Matches!$H$2:$H$201,MATCH($A1132&amp;"-10",Matches!$J$2:$J$201,0))),0,IF(V1132-W1132=INDEX(Matches!$G$2:$G$201,MATCH($A1132&amp;"-10",Matches!$J$2:$J$201,0))-INDEX(Matches!$H$2:$H$201,MATCH($A1132&amp;"-10",Matches!$J$2:$J$201,0)),3,2))))),""))</f>
        <v/>
      </c>
      <c r="AH1132" s="13" t="str">
        <f aca="false">IF($B1132="","",SUM(X1132:AG1132))</f>
        <v/>
      </c>
      <c r="AI1132" s="12" t="str">
        <f aca="false">IF($B1132="","",COUNTIF(X1132:AG1132,5))</f>
        <v/>
      </c>
      <c r="AJ1132" s="12" t="str">
        <f aca="false">IF($B1132="","",COUNTIF(X1132:AG1132,"&gt;=2"))</f>
        <v/>
      </c>
      <c r="AK1132" s="12" t="str">
        <f aca="false">IF($B1132="","",COUNT(X1132:AG1132))</f>
        <v/>
      </c>
    </row>
    <row r="1133" customFormat="false" ht="15" hidden="false" customHeight="false" outlineLevel="0" collapsed="false">
      <c r="A1133" s="7"/>
      <c r="B1133" s="7"/>
      <c r="C1133" s="11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12" t="str">
        <f aca="false">IF(OR($B1133="",D1133="",E1133=""),"",IFERROR(IF(OR(INDEX(Matches!$I$2:$I$201,MATCH($A1133&amp;"-1",Matches!$J$2:$J$201,0))="Void",INDEX(Matches!$G$2:$G$201,MATCH($A1133&amp;"-1",Matches!$J$2:$J$201,0))="",INDEX(Matches!$H$2:$H$201,MATCH($A1133&amp;"-1",Matches!$J$2:$J$201,0))=""),"",IF(AND($C1133&lt;&gt;"",INDEX(Matches!$F$2:$F$201,MATCH($A1133&amp;"-1",Matches!$J$2:$J$201,0))&lt;&gt;"",$C1133&gt;=INDEX(Matches!$F$2:$F$201,MATCH($A1133&amp;"-1",Matches!$J$2:$J$201,0))),"",IF(AND(D1133=INDEX(Matches!$G$2:$G$201,MATCH($A1133&amp;"-1",Matches!$J$2:$J$201,0)),E1133=INDEX(Matches!$H$2:$H$201,MATCH($A1133&amp;"-1",Matches!$J$2:$J$201,0))),5,IF(SIGN(D1133-E1133)&lt;&gt;SIGN(INDEX(Matches!$G$2:$G$201,MATCH($A1133&amp;"-1",Matches!$J$2:$J$201,0))-INDEX(Matches!$H$2:$H$201,MATCH($A1133&amp;"-1",Matches!$J$2:$J$201,0))),0,IF(D1133-E1133=INDEX(Matches!$G$2:$G$201,MATCH($A1133&amp;"-1",Matches!$J$2:$J$201,0))-INDEX(Matches!$H$2:$H$201,MATCH($A1133&amp;"-1",Matches!$J$2:$J$201,0)),3,2))))),""))</f>
        <v/>
      </c>
      <c r="Y1133" s="12" t="str">
        <f aca="false">IF(OR($B1133="",F1133="",G1133=""),"",IFERROR(IF(OR(INDEX(Matches!$I$2:$I$201,MATCH($A1133&amp;"-2",Matches!$J$2:$J$201,0))="Void",INDEX(Matches!$G$2:$G$201,MATCH($A1133&amp;"-2",Matches!$J$2:$J$201,0))="",INDEX(Matches!$H$2:$H$201,MATCH($A1133&amp;"-2",Matches!$J$2:$J$201,0))=""),"",IF(AND($C1133&lt;&gt;"",INDEX(Matches!$F$2:$F$201,MATCH($A1133&amp;"-2",Matches!$J$2:$J$201,0))&lt;&gt;"",$C1133&gt;=INDEX(Matches!$F$2:$F$201,MATCH($A1133&amp;"-2",Matches!$J$2:$J$201,0))),"",IF(AND(F1133=INDEX(Matches!$G$2:$G$201,MATCH($A1133&amp;"-2",Matches!$J$2:$J$201,0)),G1133=INDEX(Matches!$H$2:$H$201,MATCH($A1133&amp;"-2",Matches!$J$2:$J$201,0))),5,IF(SIGN(F1133-G1133)&lt;&gt;SIGN(INDEX(Matches!$G$2:$G$201,MATCH($A1133&amp;"-2",Matches!$J$2:$J$201,0))-INDEX(Matches!$H$2:$H$201,MATCH($A1133&amp;"-2",Matches!$J$2:$J$201,0))),0,IF(F1133-G1133=INDEX(Matches!$G$2:$G$201,MATCH($A1133&amp;"-2",Matches!$J$2:$J$201,0))-INDEX(Matches!$H$2:$H$201,MATCH($A1133&amp;"-2",Matches!$J$2:$J$201,0)),3,2))))),""))</f>
        <v/>
      </c>
      <c r="Z1133" s="12" t="str">
        <f aca="false">IF(OR($B1133="",H1133="",I1133=""),"",IFERROR(IF(OR(INDEX(Matches!$I$2:$I$201,MATCH($A1133&amp;"-3",Matches!$J$2:$J$201,0))="Void",INDEX(Matches!$G$2:$G$201,MATCH($A1133&amp;"-3",Matches!$J$2:$J$201,0))="",INDEX(Matches!$H$2:$H$201,MATCH($A1133&amp;"-3",Matches!$J$2:$J$201,0))=""),"",IF(AND($C1133&lt;&gt;"",INDEX(Matches!$F$2:$F$201,MATCH($A1133&amp;"-3",Matches!$J$2:$J$201,0))&lt;&gt;"",$C1133&gt;=INDEX(Matches!$F$2:$F$201,MATCH($A1133&amp;"-3",Matches!$J$2:$J$201,0))),"",IF(AND(H1133=INDEX(Matches!$G$2:$G$201,MATCH($A1133&amp;"-3",Matches!$J$2:$J$201,0)),I1133=INDEX(Matches!$H$2:$H$201,MATCH($A1133&amp;"-3",Matches!$J$2:$J$201,0))),5,IF(SIGN(H1133-I1133)&lt;&gt;SIGN(INDEX(Matches!$G$2:$G$201,MATCH($A1133&amp;"-3",Matches!$J$2:$J$201,0))-INDEX(Matches!$H$2:$H$201,MATCH($A1133&amp;"-3",Matches!$J$2:$J$201,0))),0,IF(H1133-I1133=INDEX(Matches!$G$2:$G$201,MATCH($A1133&amp;"-3",Matches!$J$2:$J$201,0))-INDEX(Matches!$H$2:$H$201,MATCH($A1133&amp;"-3",Matches!$J$2:$J$201,0)),3,2))))),""))</f>
        <v/>
      </c>
      <c r="AA1133" s="12" t="str">
        <f aca="false">IF(OR($B1133="",J1133="",K1133=""),"",IFERROR(IF(OR(INDEX(Matches!$I$2:$I$201,MATCH($A1133&amp;"-4",Matches!$J$2:$J$201,0))="Void",INDEX(Matches!$G$2:$G$201,MATCH($A1133&amp;"-4",Matches!$J$2:$J$201,0))="",INDEX(Matches!$H$2:$H$201,MATCH($A1133&amp;"-4",Matches!$J$2:$J$201,0))=""),"",IF(AND($C1133&lt;&gt;"",INDEX(Matches!$F$2:$F$201,MATCH($A1133&amp;"-4",Matches!$J$2:$J$201,0))&lt;&gt;"",$C1133&gt;=INDEX(Matches!$F$2:$F$201,MATCH($A1133&amp;"-4",Matches!$J$2:$J$201,0))),"",IF(AND(J1133=INDEX(Matches!$G$2:$G$201,MATCH($A1133&amp;"-4",Matches!$J$2:$J$201,0)),K1133=INDEX(Matches!$H$2:$H$201,MATCH($A1133&amp;"-4",Matches!$J$2:$J$201,0))),5,IF(SIGN(J1133-K1133)&lt;&gt;SIGN(INDEX(Matches!$G$2:$G$201,MATCH($A1133&amp;"-4",Matches!$J$2:$J$201,0))-INDEX(Matches!$H$2:$H$201,MATCH($A1133&amp;"-4",Matches!$J$2:$J$201,0))),0,IF(J1133-K1133=INDEX(Matches!$G$2:$G$201,MATCH($A1133&amp;"-4",Matches!$J$2:$J$201,0))-INDEX(Matches!$H$2:$H$201,MATCH($A1133&amp;"-4",Matches!$J$2:$J$201,0)),3,2))))),""))</f>
        <v/>
      </c>
      <c r="AB1133" s="12" t="str">
        <f aca="false">IF(OR($B1133="",L1133="",M1133=""),"",IFERROR(IF(OR(INDEX(Matches!$I$2:$I$201,MATCH($A1133&amp;"-5",Matches!$J$2:$J$201,0))="Void",INDEX(Matches!$G$2:$G$201,MATCH($A1133&amp;"-5",Matches!$J$2:$J$201,0))="",INDEX(Matches!$H$2:$H$201,MATCH($A1133&amp;"-5",Matches!$J$2:$J$201,0))=""),"",IF(AND($C1133&lt;&gt;"",INDEX(Matches!$F$2:$F$201,MATCH($A1133&amp;"-5",Matches!$J$2:$J$201,0))&lt;&gt;"",$C1133&gt;=INDEX(Matches!$F$2:$F$201,MATCH($A1133&amp;"-5",Matches!$J$2:$J$201,0))),"",IF(AND(L1133=INDEX(Matches!$G$2:$G$201,MATCH($A1133&amp;"-5",Matches!$J$2:$J$201,0)),M1133=INDEX(Matches!$H$2:$H$201,MATCH($A1133&amp;"-5",Matches!$J$2:$J$201,0))),5,IF(SIGN(L1133-M1133)&lt;&gt;SIGN(INDEX(Matches!$G$2:$G$201,MATCH($A1133&amp;"-5",Matches!$J$2:$J$201,0))-INDEX(Matches!$H$2:$H$201,MATCH($A1133&amp;"-5",Matches!$J$2:$J$201,0))),0,IF(L1133-M1133=INDEX(Matches!$G$2:$G$201,MATCH($A1133&amp;"-5",Matches!$J$2:$J$201,0))-INDEX(Matches!$H$2:$H$201,MATCH($A1133&amp;"-5",Matches!$J$2:$J$201,0)),3,2))))),""))</f>
        <v/>
      </c>
      <c r="AC1133" s="12" t="str">
        <f aca="false">IF(OR($B1133="",N1133="",O1133=""),"",IFERROR(IF(OR(INDEX(Matches!$I$2:$I$201,MATCH($A1133&amp;"-6",Matches!$J$2:$J$201,0))="Void",INDEX(Matches!$G$2:$G$201,MATCH($A1133&amp;"-6",Matches!$J$2:$J$201,0))="",INDEX(Matches!$H$2:$H$201,MATCH($A1133&amp;"-6",Matches!$J$2:$J$201,0))=""),"",IF(AND($C1133&lt;&gt;"",INDEX(Matches!$F$2:$F$201,MATCH($A1133&amp;"-6",Matches!$J$2:$J$201,0))&lt;&gt;"",$C1133&gt;=INDEX(Matches!$F$2:$F$201,MATCH($A1133&amp;"-6",Matches!$J$2:$J$201,0))),"",IF(AND(N1133=INDEX(Matches!$G$2:$G$201,MATCH($A1133&amp;"-6",Matches!$J$2:$J$201,0)),O1133=INDEX(Matches!$H$2:$H$201,MATCH($A1133&amp;"-6",Matches!$J$2:$J$201,0))),5,IF(SIGN(N1133-O1133)&lt;&gt;SIGN(INDEX(Matches!$G$2:$G$201,MATCH($A1133&amp;"-6",Matches!$J$2:$J$201,0))-INDEX(Matches!$H$2:$H$201,MATCH($A1133&amp;"-6",Matches!$J$2:$J$201,0))),0,IF(N1133-O1133=INDEX(Matches!$G$2:$G$201,MATCH($A1133&amp;"-6",Matches!$J$2:$J$201,0))-INDEX(Matches!$H$2:$H$201,MATCH($A1133&amp;"-6",Matches!$J$2:$J$201,0)),3,2))))),""))</f>
        <v/>
      </c>
      <c r="AD1133" s="12" t="str">
        <f aca="false">IF(OR($B1133="",P1133="",Q1133=""),"",IFERROR(IF(OR(INDEX(Matches!$I$2:$I$201,MATCH($A1133&amp;"-7",Matches!$J$2:$J$201,0))="Void",INDEX(Matches!$G$2:$G$201,MATCH($A1133&amp;"-7",Matches!$J$2:$J$201,0))="",INDEX(Matches!$H$2:$H$201,MATCH($A1133&amp;"-7",Matches!$J$2:$J$201,0))=""),"",IF(AND($C1133&lt;&gt;"",INDEX(Matches!$F$2:$F$201,MATCH($A1133&amp;"-7",Matches!$J$2:$J$201,0))&lt;&gt;"",$C1133&gt;=INDEX(Matches!$F$2:$F$201,MATCH($A1133&amp;"-7",Matches!$J$2:$J$201,0))),"",IF(AND(P1133=INDEX(Matches!$G$2:$G$201,MATCH($A1133&amp;"-7",Matches!$J$2:$J$201,0)),Q1133=INDEX(Matches!$H$2:$H$201,MATCH($A1133&amp;"-7",Matches!$J$2:$J$201,0))),5,IF(SIGN(P1133-Q1133)&lt;&gt;SIGN(INDEX(Matches!$G$2:$G$201,MATCH($A1133&amp;"-7",Matches!$J$2:$J$201,0))-INDEX(Matches!$H$2:$H$201,MATCH($A1133&amp;"-7",Matches!$J$2:$J$201,0))),0,IF(P1133-Q1133=INDEX(Matches!$G$2:$G$201,MATCH($A1133&amp;"-7",Matches!$J$2:$J$201,0))-INDEX(Matches!$H$2:$H$201,MATCH($A1133&amp;"-7",Matches!$J$2:$J$201,0)),3,2))))),""))</f>
        <v/>
      </c>
      <c r="AE1133" s="12" t="str">
        <f aca="false">IF(OR($B1133="",R1133="",S1133=""),"",IFERROR(IF(OR(INDEX(Matches!$I$2:$I$201,MATCH($A1133&amp;"-8",Matches!$J$2:$J$201,0))="Void",INDEX(Matches!$G$2:$G$201,MATCH($A1133&amp;"-8",Matches!$J$2:$J$201,0))="",INDEX(Matches!$H$2:$H$201,MATCH($A1133&amp;"-8",Matches!$J$2:$J$201,0))=""),"",IF(AND($C1133&lt;&gt;"",INDEX(Matches!$F$2:$F$201,MATCH($A1133&amp;"-8",Matches!$J$2:$J$201,0))&lt;&gt;"",$C1133&gt;=INDEX(Matches!$F$2:$F$201,MATCH($A1133&amp;"-8",Matches!$J$2:$J$201,0))),"",IF(AND(R1133=INDEX(Matches!$G$2:$G$201,MATCH($A1133&amp;"-8",Matches!$J$2:$J$201,0)),S1133=INDEX(Matches!$H$2:$H$201,MATCH($A1133&amp;"-8",Matches!$J$2:$J$201,0))),5,IF(SIGN(R1133-S1133)&lt;&gt;SIGN(INDEX(Matches!$G$2:$G$201,MATCH($A1133&amp;"-8",Matches!$J$2:$J$201,0))-INDEX(Matches!$H$2:$H$201,MATCH($A1133&amp;"-8",Matches!$J$2:$J$201,0))),0,IF(R1133-S1133=INDEX(Matches!$G$2:$G$201,MATCH($A1133&amp;"-8",Matches!$J$2:$J$201,0))-INDEX(Matches!$H$2:$H$201,MATCH($A1133&amp;"-8",Matches!$J$2:$J$201,0)),3,2))))),""))</f>
        <v/>
      </c>
      <c r="AF1133" s="12" t="str">
        <f aca="false">IF(OR($B1133="",T1133="",U1133=""),"",IFERROR(IF(OR(INDEX(Matches!$I$2:$I$201,MATCH($A1133&amp;"-9",Matches!$J$2:$J$201,0))="Void",INDEX(Matches!$G$2:$G$201,MATCH($A1133&amp;"-9",Matches!$J$2:$J$201,0))="",INDEX(Matches!$H$2:$H$201,MATCH($A1133&amp;"-9",Matches!$J$2:$J$201,0))=""),"",IF(AND($C1133&lt;&gt;"",INDEX(Matches!$F$2:$F$201,MATCH($A1133&amp;"-9",Matches!$J$2:$J$201,0))&lt;&gt;"",$C1133&gt;=INDEX(Matches!$F$2:$F$201,MATCH($A1133&amp;"-9",Matches!$J$2:$J$201,0))),"",IF(AND(T1133=INDEX(Matches!$G$2:$G$201,MATCH($A1133&amp;"-9",Matches!$J$2:$J$201,0)),U1133=INDEX(Matches!$H$2:$H$201,MATCH($A1133&amp;"-9",Matches!$J$2:$J$201,0))),5,IF(SIGN(T1133-U1133)&lt;&gt;SIGN(INDEX(Matches!$G$2:$G$201,MATCH($A1133&amp;"-9",Matches!$J$2:$J$201,0))-INDEX(Matches!$H$2:$H$201,MATCH($A1133&amp;"-9",Matches!$J$2:$J$201,0))),0,IF(T1133-U1133=INDEX(Matches!$G$2:$G$201,MATCH($A1133&amp;"-9",Matches!$J$2:$J$201,0))-INDEX(Matches!$H$2:$H$201,MATCH($A1133&amp;"-9",Matches!$J$2:$J$201,0)),3,2))))),""))</f>
        <v/>
      </c>
      <c r="AG1133" s="12" t="str">
        <f aca="false">IF(OR($B1133="",V1133="",W1133=""),"",IFERROR(IF(OR(INDEX(Matches!$I$2:$I$201,MATCH($A1133&amp;"-10",Matches!$J$2:$J$201,0))="Void",INDEX(Matches!$G$2:$G$201,MATCH($A1133&amp;"-10",Matches!$J$2:$J$201,0))="",INDEX(Matches!$H$2:$H$201,MATCH($A1133&amp;"-10",Matches!$J$2:$J$201,0))=""),"",IF(AND($C1133&lt;&gt;"",INDEX(Matches!$F$2:$F$201,MATCH($A1133&amp;"-10",Matches!$J$2:$J$201,0))&lt;&gt;"",$C1133&gt;=INDEX(Matches!$F$2:$F$201,MATCH($A1133&amp;"-10",Matches!$J$2:$J$201,0))),"",IF(AND(V1133=INDEX(Matches!$G$2:$G$201,MATCH($A1133&amp;"-10",Matches!$J$2:$J$201,0)),W1133=INDEX(Matches!$H$2:$H$201,MATCH($A1133&amp;"-10",Matches!$J$2:$J$201,0))),5,IF(SIGN(V1133-W1133)&lt;&gt;SIGN(INDEX(Matches!$G$2:$G$201,MATCH($A1133&amp;"-10",Matches!$J$2:$J$201,0))-INDEX(Matches!$H$2:$H$201,MATCH($A1133&amp;"-10",Matches!$J$2:$J$201,0))),0,IF(V1133-W1133=INDEX(Matches!$G$2:$G$201,MATCH($A1133&amp;"-10",Matches!$J$2:$J$201,0))-INDEX(Matches!$H$2:$H$201,MATCH($A1133&amp;"-10",Matches!$J$2:$J$201,0)),3,2))))),""))</f>
        <v/>
      </c>
      <c r="AH1133" s="13" t="str">
        <f aca="false">IF($B1133="","",SUM(X1133:AG1133))</f>
        <v/>
      </c>
      <c r="AI1133" s="12" t="str">
        <f aca="false">IF($B1133="","",COUNTIF(X1133:AG1133,5))</f>
        <v/>
      </c>
      <c r="AJ1133" s="12" t="str">
        <f aca="false">IF($B1133="","",COUNTIF(X1133:AG1133,"&gt;=2"))</f>
        <v/>
      </c>
      <c r="AK1133" s="12" t="str">
        <f aca="false">IF($B1133="","",COUNT(X1133:AG1133))</f>
        <v/>
      </c>
    </row>
    <row r="1134" customFormat="false" ht="15" hidden="false" customHeight="false" outlineLevel="0" collapsed="false">
      <c r="A1134" s="7"/>
      <c r="B1134" s="7"/>
      <c r="C1134" s="11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12" t="str">
        <f aca="false">IF(OR($B1134="",D1134="",E1134=""),"",IFERROR(IF(OR(INDEX(Matches!$I$2:$I$201,MATCH($A1134&amp;"-1",Matches!$J$2:$J$201,0))="Void",INDEX(Matches!$G$2:$G$201,MATCH($A1134&amp;"-1",Matches!$J$2:$J$201,0))="",INDEX(Matches!$H$2:$H$201,MATCH($A1134&amp;"-1",Matches!$J$2:$J$201,0))=""),"",IF(AND($C1134&lt;&gt;"",INDEX(Matches!$F$2:$F$201,MATCH($A1134&amp;"-1",Matches!$J$2:$J$201,0))&lt;&gt;"",$C1134&gt;=INDEX(Matches!$F$2:$F$201,MATCH($A1134&amp;"-1",Matches!$J$2:$J$201,0))),"",IF(AND(D1134=INDEX(Matches!$G$2:$G$201,MATCH($A1134&amp;"-1",Matches!$J$2:$J$201,0)),E1134=INDEX(Matches!$H$2:$H$201,MATCH($A1134&amp;"-1",Matches!$J$2:$J$201,0))),5,IF(SIGN(D1134-E1134)&lt;&gt;SIGN(INDEX(Matches!$G$2:$G$201,MATCH($A1134&amp;"-1",Matches!$J$2:$J$201,0))-INDEX(Matches!$H$2:$H$201,MATCH($A1134&amp;"-1",Matches!$J$2:$J$201,0))),0,IF(D1134-E1134=INDEX(Matches!$G$2:$G$201,MATCH($A1134&amp;"-1",Matches!$J$2:$J$201,0))-INDEX(Matches!$H$2:$H$201,MATCH($A1134&amp;"-1",Matches!$J$2:$J$201,0)),3,2))))),""))</f>
        <v/>
      </c>
      <c r="Y1134" s="12" t="str">
        <f aca="false">IF(OR($B1134="",F1134="",G1134=""),"",IFERROR(IF(OR(INDEX(Matches!$I$2:$I$201,MATCH($A1134&amp;"-2",Matches!$J$2:$J$201,0))="Void",INDEX(Matches!$G$2:$G$201,MATCH($A1134&amp;"-2",Matches!$J$2:$J$201,0))="",INDEX(Matches!$H$2:$H$201,MATCH($A1134&amp;"-2",Matches!$J$2:$J$201,0))=""),"",IF(AND($C1134&lt;&gt;"",INDEX(Matches!$F$2:$F$201,MATCH($A1134&amp;"-2",Matches!$J$2:$J$201,0))&lt;&gt;"",$C1134&gt;=INDEX(Matches!$F$2:$F$201,MATCH($A1134&amp;"-2",Matches!$J$2:$J$201,0))),"",IF(AND(F1134=INDEX(Matches!$G$2:$G$201,MATCH($A1134&amp;"-2",Matches!$J$2:$J$201,0)),G1134=INDEX(Matches!$H$2:$H$201,MATCH($A1134&amp;"-2",Matches!$J$2:$J$201,0))),5,IF(SIGN(F1134-G1134)&lt;&gt;SIGN(INDEX(Matches!$G$2:$G$201,MATCH($A1134&amp;"-2",Matches!$J$2:$J$201,0))-INDEX(Matches!$H$2:$H$201,MATCH($A1134&amp;"-2",Matches!$J$2:$J$201,0))),0,IF(F1134-G1134=INDEX(Matches!$G$2:$G$201,MATCH($A1134&amp;"-2",Matches!$J$2:$J$201,0))-INDEX(Matches!$H$2:$H$201,MATCH($A1134&amp;"-2",Matches!$J$2:$J$201,0)),3,2))))),""))</f>
        <v/>
      </c>
      <c r="Z1134" s="12" t="str">
        <f aca="false">IF(OR($B1134="",H1134="",I1134=""),"",IFERROR(IF(OR(INDEX(Matches!$I$2:$I$201,MATCH($A1134&amp;"-3",Matches!$J$2:$J$201,0))="Void",INDEX(Matches!$G$2:$G$201,MATCH($A1134&amp;"-3",Matches!$J$2:$J$201,0))="",INDEX(Matches!$H$2:$H$201,MATCH($A1134&amp;"-3",Matches!$J$2:$J$201,0))=""),"",IF(AND($C1134&lt;&gt;"",INDEX(Matches!$F$2:$F$201,MATCH($A1134&amp;"-3",Matches!$J$2:$J$201,0))&lt;&gt;"",$C1134&gt;=INDEX(Matches!$F$2:$F$201,MATCH($A1134&amp;"-3",Matches!$J$2:$J$201,0))),"",IF(AND(H1134=INDEX(Matches!$G$2:$G$201,MATCH($A1134&amp;"-3",Matches!$J$2:$J$201,0)),I1134=INDEX(Matches!$H$2:$H$201,MATCH($A1134&amp;"-3",Matches!$J$2:$J$201,0))),5,IF(SIGN(H1134-I1134)&lt;&gt;SIGN(INDEX(Matches!$G$2:$G$201,MATCH($A1134&amp;"-3",Matches!$J$2:$J$201,0))-INDEX(Matches!$H$2:$H$201,MATCH($A1134&amp;"-3",Matches!$J$2:$J$201,0))),0,IF(H1134-I1134=INDEX(Matches!$G$2:$G$201,MATCH($A1134&amp;"-3",Matches!$J$2:$J$201,0))-INDEX(Matches!$H$2:$H$201,MATCH($A1134&amp;"-3",Matches!$J$2:$J$201,0)),3,2))))),""))</f>
        <v/>
      </c>
      <c r="AA1134" s="12" t="str">
        <f aca="false">IF(OR($B1134="",J1134="",K1134=""),"",IFERROR(IF(OR(INDEX(Matches!$I$2:$I$201,MATCH($A1134&amp;"-4",Matches!$J$2:$J$201,0))="Void",INDEX(Matches!$G$2:$G$201,MATCH($A1134&amp;"-4",Matches!$J$2:$J$201,0))="",INDEX(Matches!$H$2:$H$201,MATCH($A1134&amp;"-4",Matches!$J$2:$J$201,0))=""),"",IF(AND($C1134&lt;&gt;"",INDEX(Matches!$F$2:$F$201,MATCH($A1134&amp;"-4",Matches!$J$2:$J$201,0))&lt;&gt;"",$C1134&gt;=INDEX(Matches!$F$2:$F$201,MATCH($A1134&amp;"-4",Matches!$J$2:$J$201,0))),"",IF(AND(J1134=INDEX(Matches!$G$2:$G$201,MATCH($A1134&amp;"-4",Matches!$J$2:$J$201,0)),K1134=INDEX(Matches!$H$2:$H$201,MATCH($A1134&amp;"-4",Matches!$J$2:$J$201,0))),5,IF(SIGN(J1134-K1134)&lt;&gt;SIGN(INDEX(Matches!$G$2:$G$201,MATCH($A1134&amp;"-4",Matches!$J$2:$J$201,0))-INDEX(Matches!$H$2:$H$201,MATCH($A1134&amp;"-4",Matches!$J$2:$J$201,0))),0,IF(J1134-K1134=INDEX(Matches!$G$2:$G$201,MATCH($A1134&amp;"-4",Matches!$J$2:$J$201,0))-INDEX(Matches!$H$2:$H$201,MATCH($A1134&amp;"-4",Matches!$J$2:$J$201,0)),3,2))))),""))</f>
        <v/>
      </c>
      <c r="AB1134" s="12" t="str">
        <f aca="false">IF(OR($B1134="",L1134="",M1134=""),"",IFERROR(IF(OR(INDEX(Matches!$I$2:$I$201,MATCH($A1134&amp;"-5",Matches!$J$2:$J$201,0))="Void",INDEX(Matches!$G$2:$G$201,MATCH($A1134&amp;"-5",Matches!$J$2:$J$201,0))="",INDEX(Matches!$H$2:$H$201,MATCH($A1134&amp;"-5",Matches!$J$2:$J$201,0))=""),"",IF(AND($C1134&lt;&gt;"",INDEX(Matches!$F$2:$F$201,MATCH($A1134&amp;"-5",Matches!$J$2:$J$201,0))&lt;&gt;"",$C1134&gt;=INDEX(Matches!$F$2:$F$201,MATCH($A1134&amp;"-5",Matches!$J$2:$J$201,0))),"",IF(AND(L1134=INDEX(Matches!$G$2:$G$201,MATCH($A1134&amp;"-5",Matches!$J$2:$J$201,0)),M1134=INDEX(Matches!$H$2:$H$201,MATCH($A1134&amp;"-5",Matches!$J$2:$J$201,0))),5,IF(SIGN(L1134-M1134)&lt;&gt;SIGN(INDEX(Matches!$G$2:$G$201,MATCH($A1134&amp;"-5",Matches!$J$2:$J$201,0))-INDEX(Matches!$H$2:$H$201,MATCH($A1134&amp;"-5",Matches!$J$2:$J$201,0))),0,IF(L1134-M1134=INDEX(Matches!$G$2:$G$201,MATCH($A1134&amp;"-5",Matches!$J$2:$J$201,0))-INDEX(Matches!$H$2:$H$201,MATCH($A1134&amp;"-5",Matches!$J$2:$J$201,0)),3,2))))),""))</f>
        <v/>
      </c>
      <c r="AC1134" s="12" t="str">
        <f aca="false">IF(OR($B1134="",N1134="",O1134=""),"",IFERROR(IF(OR(INDEX(Matches!$I$2:$I$201,MATCH($A1134&amp;"-6",Matches!$J$2:$J$201,0))="Void",INDEX(Matches!$G$2:$G$201,MATCH($A1134&amp;"-6",Matches!$J$2:$J$201,0))="",INDEX(Matches!$H$2:$H$201,MATCH($A1134&amp;"-6",Matches!$J$2:$J$201,0))=""),"",IF(AND($C1134&lt;&gt;"",INDEX(Matches!$F$2:$F$201,MATCH($A1134&amp;"-6",Matches!$J$2:$J$201,0))&lt;&gt;"",$C1134&gt;=INDEX(Matches!$F$2:$F$201,MATCH($A1134&amp;"-6",Matches!$J$2:$J$201,0))),"",IF(AND(N1134=INDEX(Matches!$G$2:$G$201,MATCH($A1134&amp;"-6",Matches!$J$2:$J$201,0)),O1134=INDEX(Matches!$H$2:$H$201,MATCH($A1134&amp;"-6",Matches!$J$2:$J$201,0))),5,IF(SIGN(N1134-O1134)&lt;&gt;SIGN(INDEX(Matches!$G$2:$G$201,MATCH($A1134&amp;"-6",Matches!$J$2:$J$201,0))-INDEX(Matches!$H$2:$H$201,MATCH($A1134&amp;"-6",Matches!$J$2:$J$201,0))),0,IF(N1134-O1134=INDEX(Matches!$G$2:$G$201,MATCH($A1134&amp;"-6",Matches!$J$2:$J$201,0))-INDEX(Matches!$H$2:$H$201,MATCH($A1134&amp;"-6",Matches!$J$2:$J$201,0)),3,2))))),""))</f>
        <v/>
      </c>
      <c r="AD1134" s="12" t="str">
        <f aca="false">IF(OR($B1134="",P1134="",Q1134=""),"",IFERROR(IF(OR(INDEX(Matches!$I$2:$I$201,MATCH($A1134&amp;"-7",Matches!$J$2:$J$201,0))="Void",INDEX(Matches!$G$2:$G$201,MATCH($A1134&amp;"-7",Matches!$J$2:$J$201,0))="",INDEX(Matches!$H$2:$H$201,MATCH($A1134&amp;"-7",Matches!$J$2:$J$201,0))=""),"",IF(AND($C1134&lt;&gt;"",INDEX(Matches!$F$2:$F$201,MATCH($A1134&amp;"-7",Matches!$J$2:$J$201,0))&lt;&gt;"",$C1134&gt;=INDEX(Matches!$F$2:$F$201,MATCH($A1134&amp;"-7",Matches!$J$2:$J$201,0))),"",IF(AND(P1134=INDEX(Matches!$G$2:$G$201,MATCH($A1134&amp;"-7",Matches!$J$2:$J$201,0)),Q1134=INDEX(Matches!$H$2:$H$201,MATCH($A1134&amp;"-7",Matches!$J$2:$J$201,0))),5,IF(SIGN(P1134-Q1134)&lt;&gt;SIGN(INDEX(Matches!$G$2:$G$201,MATCH($A1134&amp;"-7",Matches!$J$2:$J$201,0))-INDEX(Matches!$H$2:$H$201,MATCH($A1134&amp;"-7",Matches!$J$2:$J$201,0))),0,IF(P1134-Q1134=INDEX(Matches!$G$2:$G$201,MATCH($A1134&amp;"-7",Matches!$J$2:$J$201,0))-INDEX(Matches!$H$2:$H$201,MATCH($A1134&amp;"-7",Matches!$J$2:$J$201,0)),3,2))))),""))</f>
        <v/>
      </c>
      <c r="AE1134" s="12" t="str">
        <f aca="false">IF(OR($B1134="",R1134="",S1134=""),"",IFERROR(IF(OR(INDEX(Matches!$I$2:$I$201,MATCH($A1134&amp;"-8",Matches!$J$2:$J$201,0))="Void",INDEX(Matches!$G$2:$G$201,MATCH($A1134&amp;"-8",Matches!$J$2:$J$201,0))="",INDEX(Matches!$H$2:$H$201,MATCH($A1134&amp;"-8",Matches!$J$2:$J$201,0))=""),"",IF(AND($C1134&lt;&gt;"",INDEX(Matches!$F$2:$F$201,MATCH($A1134&amp;"-8",Matches!$J$2:$J$201,0))&lt;&gt;"",$C1134&gt;=INDEX(Matches!$F$2:$F$201,MATCH($A1134&amp;"-8",Matches!$J$2:$J$201,0))),"",IF(AND(R1134=INDEX(Matches!$G$2:$G$201,MATCH($A1134&amp;"-8",Matches!$J$2:$J$201,0)),S1134=INDEX(Matches!$H$2:$H$201,MATCH($A1134&amp;"-8",Matches!$J$2:$J$201,0))),5,IF(SIGN(R1134-S1134)&lt;&gt;SIGN(INDEX(Matches!$G$2:$G$201,MATCH($A1134&amp;"-8",Matches!$J$2:$J$201,0))-INDEX(Matches!$H$2:$H$201,MATCH($A1134&amp;"-8",Matches!$J$2:$J$201,0))),0,IF(R1134-S1134=INDEX(Matches!$G$2:$G$201,MATCH($A1134&amp;"-8",Matches!$J$2:$J$201,0))-INDEX(Matches!$H$2:$H$201,MATCH($A1134&amp;"-8",Matches!$J$2:$J$201,0)),3,2))))),""))</f>
        <v/>
      </c>
      <c r="AF1134" s="12" t="str">
        <f aca="false">IF(OR($B1134="",T1134="",U1134=""),"",IFERROR(IF(OR(INDEX(Matches!$I$2:$I$201,MATCH($A1134&amp;"-9",Matches!$J$2:$J$201,0))="Void",INDEX(Matches!$G$2:$G$201,MATCH($A1134&amp;"-9",Matches!$J$2:$J$201,0))="",INDEX(Matches!$H$2:$H$201,MATCH($A1134&amp;"-9",Matches!$J$2:$J$201,0))=""),"",IF(AND($C1134&lt;&gt;"",INDEX(Matches!$F$2:$F$201,MATCH($A1134&amp;"-9",Matches!$J$2:$J$201,0))&lt;&gt;"",$C1134&gt;=INDEX(Matches!$F$2:$F$201,MATCH($A1134&amp;"-9",Matches!$J$2:$J$201,0))),"",IF(AND(T1134=INDEX(Matches!$G$2:$G$201,MATCH($A1134&amp;"-9",Matches!$J$2:$J$201,0)),U1134=INDEX(Matches!$H$2:$H$201,MATCH($A1134&amp;"-9",Matches!$J$2:$J$201,0))),5,IF(SIGN(T1134-U1134)&lt;&gt;SIGN(INDEX(Matches!$G$2:$G$201,MATCH($A1134&amp;"-9",Matches!$J$2:$J$201,0))-INDEX(Matches!$H$2:$H$201,MATCH($A1134&amp;"-9",Matches!$J$2:$J$201,0))),0,IF(T1134-U1134=INDEX(Matches!$G$2:$G$201,MATCH($A1134&amp;"-9",Matches!$J$2:$J$201,0))-INDEX(Matches!$H$2:$H$201,MATCH($A1134&amp;"-9",Matches!$J$2:$J$201,0)),3,2))))),""))</f>
        <v/>
      </c>
      <c r="AG1134" s="12" t="str">
        <f aca="false">IF(OR($B1134="",V1134="",W1134=""),"",IFERROR(IF(OR(INDEX(Matches!$I$2:$I$201,MATCH($A1134&amp;"-10",Matches!$J$2:$J$201,0))="Void",INDEX(Matches!$G$2:$G$201,MATCH($A1134&amp;"-10",Matches!$J$2:$J$201,0))="",INDEX(Matches!$H$2:$H$201,MATCH($A1134&amp;"-10",Matches!$J$2:$J$201,0))=""),"",IF(AND($C1134&lt;&gt;"",INDEX(Matches!$F$2:$F$201,MATCH($A1134&amp;"-10",Matches!$J$2:$J$201,0))&lt;&gt;"",$C1134&gt;=INDEX(Matches!$F$2:$F$201,MATCH($A1134&amp;"-10",Matches!$J$2:$J$201,0))),"",IF(AND(V1134=INDEX(Matches!$G$2:$G$201,MATCH($A1134&amp;"-10",Matches!$J$2:$J$201,0)),W1134=INDEX(Matches!$H$2:$H$201,MATCH($A1134&amp;"-10",Matches!$J$2:$J$201,0))),5,IF(SIGN(V1134-W1134)&lt;&gt;SIGN(INDEX(Matches!$G$2:$G$201,MATCH($A1134&amp;"-10",Matches!$J$2:$J$201,0))-INDEX(Matches!$H$2:$H$201,MATCH($A1134&amp;"-10",Matches!$J$2:$J$201,0))),0,IF(V1134-W1134=INDEX(Matches!$G$2:$G$201,MATCH($A1134&amp;"-10",Matches!$J$2:$J$201,0))-INDEX(Matches!$H$2:$H$201,MATCH($A1134&amp;"-10",Matches!$J$2:$J$201,0)),3,2))))),""))</f>
        <v/>
      </c>
      <c r="AH1134" s="13" t="str">
        <f aca="false">IF($B1134="","",SUM(X1134:AG1134))</f>
        <v/>
      </c>
      <c r="AI1134" s="12" t="str">
        <f aca="false">IF($B1134="","",COUNTIF(X1134:AG1134,5))</f>
        <v/>
      </c>
      <c r="AJ1134" s="12" t="str">
        <f aca="false">IF($B1134="","",COUNTIF(X1134:AG1134,"&gt;=2"))</f>
        <v/>
      </c>
      <c r="AK1134" s="12" t="str">
        <f aca="false">IF($B1134="","",COUNT(X1134:AG1134))</f>
        <v/>
      </c>
    </row>
    <row r="1135" customFormat="false" ht="15" hidden="false" customHeight="false" outlineLevel="0" collapsed="false">
      <c r="A1135" s="7"/>
      <c r="B1135" s="7"/>
      <c r="C1135" s="11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12" t="str">
        <f aca="false">IF(OR($B1135="",D1135="",E1135=""),"",IFERROR(IF(OR(INDEX(Matches!$I$2:$I$201,MATCH($A1135&amp;"-1",Matches!$J$2:$J$201,0))="Void",INDEX(Matches!$G$2:$G$201,MATCH($A1135&amp;"-1",Matches!$J$2:$J$201,0))="",INDEX(Matches!$H$2:$H$201,MATCH($A1135&amp;"-1",Matches!$J$2:$J$201,0))=""),"",IF(AND($C1135&lt;&gt;"",INDEX(Matches!$F$2:$F$201,MATCH($A1135&amp;"-1",Matches!$J$2:$J$201,0))&lt;&gt;"",$C1135&gt;=INDEX(Matches!$F$2:$F$201,MATCH($A1135&amp;"-1",Matches!$J$2:$J$201,0))),"",IF(AND(D1135=INDEX(Matches!$G$2:$G$201,MATCH($A1135&amp;"-1",Matches!$J$2:$J$201,0)),E1135=INDEX(Matches!$H$2:$H$201,MATCH($A1135&amp;"-1",Matches!$J$2:$J$201,0))),5,IF(SIGN(D1135-E1135)&lt;&gt;SIGN(INDEX(Matches!$G$2:$G$201,MATCH($A1135&amp;"-1",Matches!$J$2:$J$201,0))-INDEX(Matches!$H$2:$H$201,MATCH($A1135&amp;"-1",Matches!$J$2:$J$201,0))),0,IF(D1135-E1135=INDEX(Matches!$G$2:$G$201,MATCH($A1135&amp;"-1",Matches!$J$2:$J$201,0))-INDEX(Matches!$H$2:$H$201,MATCH($A1135&amp;"-1",Matches!$J$2:$J$201,0)),3,2))))),""))</f>
        <v/>
      </c>
      <c r="Y1135" s="12" t="str">
        <f aca="false">IF(OR($B1135="",F1135="",G1135=""),"",IFERROR(IF(OR(INDEX(Matches!$I$2:$I$201,MATCH($A1135&amp;"-2",Matches!$J$2:$J$201,0))="Void",INDEX(Matches!$G$2:$G$201,MATCH($A1135&amp;"-2",Matches!$J$2:$J$201,0))="",INDEX(Matches!$H$2:$H$201,MATCH($A1135&amp;"-2",Matches!$J$2:$J$201,0))=""),"",IF(AND($C1135&lt;&gt;"",INDEX(Matches!$F$2:$F$201,MATCH($A1135&amp;"-2",Matches!$J$2:$J$201,0))&lt;&gt;"",$C1135&gt;=INDEX(Matches!$F$2:$F$201,MATCH($A1135&amp;"-2",Matches!$J$2:$J$201,0))),"",IF(AND(F1135=INDEX(Matches!$G$2:$G$201,MATCH($A1135&amp;"-2",Matches!$J$2:$J$201,0)),G1135=INDEX(Matches!$H$2:$H$201,MATCH($A1135&amp;"-2",Matches!$J$2:$J$201,0))),5,IF(SIGN(F1135-G1135)&lt;&gt;SIGN(INDEX(Matches!$G$2:$G$201,MATCH($A1135&amp;"-2",Matches!$J$2:$J$201,0))-INDEX(Matches!$H$2:$H$201,MATCH($A1135&amp;"-2",Matches!$J$2:$J$201,0))),0,IF(F1135-G1135=INDEX(Matches!$G$2:$G$201,MATCH($A1135&amp;"-2",Matches!$J$2:$J$201,0))-INDEX(Matches!$H$2:$H$201,MATCH($A1135&amp;"-2",Matches!$J$2:$J$201,0)),3,2))))),""))</f>
        <v/>
      </c>
      <c r="Z1135" s="12" t="str">
        <f aca="false">IF(OR($B1135="",H1135="",I1135=""),"",IFERROR(IF(OR(INDEX(Matches!$I$2:$I$201,MATCH($A1135&amp;"-3",Matches!$J$2:$J$201,0))="Void",INDEX(Matches!$G$2:$G$201,MATCH($A1135&amp;"-3",Matches!$J$2:$J$201,0))="",INDEX(Matches!$H$2:$H$201,MATCH($A1135&amp;"-3",Matches!$J$2:$J$201,0))=""),"",IF(AND($C1135&lt;&gt;"",INDEX(Matches!$F$2:$F$201,MATCH($A1135&amp;"-3",Matches!$J$2:$J$201,0))&lt;&gt;"",$C1135&gt;=INDEX(Matches!$F$2:$F$201,MATCH($A1135&amp;"-3",Matches!$J$2:$J$201,0))),"",IF(AND(H1135=INDEX(Matches!$G$2:$G$201,MATCH($A1135&amp;"-3",Matches!$J$2:$J$201,0)),I1135=INDEX(Matches!$H$2:$H$201,MATCH($A1135&amp;"-3",Matches!$J$2:$J$201,0))),5,IF(SIGN(H1135-I1135)&lt;&gt;SIGN(INDEX(Matches!$G$2:$G$201,MATCH($A1135&amp;"-3",Matches!$J$2:$J$201,0))-INDEX(Matches!$H$2:$H$201,MATCH($A1135&amp;"-3",Matches!$J$2:$J$201,0))),0,IF(H1135-I1135=INDEX(Matches!$G$2:$G$201,MATCH($A1135&amp;"-3",Matches!$J$2:$J$201,0))-INDEX(Matches!$H$2:$H$201,MATCH($A1135&amp;"-3",Matches!$J$2:$J$201,0)),3,2))))),""))</f>
        <v/>
      </c>
      <c r="AA1135" s="12" t="str">
        <f aca="false">IF(OR($B1135="",J1135="",K1135=""),"",IFERROR(IF(OR(INDEX(Matches!$I$2:$I$201,MATCH($A1135&amp;"-4",Matches!$J$2:$J$201,0))="Void",INDEX(Matches!$G$2:$G$201,MATCH($A1135&amp;"-4",Matches!$J$2:$J$201,0))="",INDEX(Matches!$H$2:$H$201,MATCH($A1135&amp;"-4",Matches!$J$2:$J$201,0))=""),"",IF(AND($C1135&lt;&gt;"",INDEX(Matches!$F$2:$F$201,MATCH($A1135&amp;"-4",Matches!$J$2:$J$201,0))&lt;&gt;"",$C1135&gt;=INDEX(Matches!$F$2:$F$201,MATCH($A1135&amp;"-4",Matches!$J$2:$J$201,0))),"",IF(AND(J1135=INDEX(Matches!$G$2:$G$201,MATCH($A1135&amp;"-4",Matches!$J$2:$J$201,0)),K1135=INDEX(Matches!$H$2:$H$201,MATCH($A1135&amp;"-4",Matches!$J$2:$J$201,0))),5,IF(SIGN(J1135-K1135)&lt;&gt;SIGN(INDEX(Matches!$G$2:$G$201,MATCH($A1135&amp;"-4",Matches!$J$2:$J$201,0))-INDEX(Matches!$H$2:$H$201,MATCH($A1135&amp;"-4",Matches!$J$2:$J$201,0))),0,IF(J1135-K1135=INDEX(Matches!$G$2:$G$201,MATCH($A1135&amp;"-4",Matches!$J$2:$J$201,0))-INDEX(Matches!$H$2:$H$201,MATCH($A1135&amp;"-4",Matches!$J$2:$J$201,0)),3,2))))),""))</f>
        <v/>
      </c>
      <c r="AB1135" s="12" t="str">
        <f aca="false">IF(OR($B1135="",L1135="",M1135=""),"",IFERROR(IF(OR(INDEX(Matches!$I$2:$I$201,MATCH($A1135&amp;"-5",Matches!$J$2:$J$201,0))="Void",INDEX(Matches!$G$2:$G$201,MATCH($A1135&amp;"-5",Matches!$J$2:$J$201,0))="",INDEX(Matches!$H$2:$H$201,MATCH($A1135&amp;"-5",Matches!$J$2:$J$201,0))=""),"",IF(AND($C1135&lt;&gt;"",INDEX(Matches!$F$2:$F$201,MATCH($A1135&amp;"-5",Matches!$J$2:$J$201,0))&lt;&gt;"",$C1135&gt;=INDEX(Matches!$F$2:$F$201,MATCH($A1135&amp;"-5",Matches!$J$2:$J$201,0))),"",IF(AND(L1135=INDEX(Matches!$G$2:$G$201,MATCH($A1135&amp;"-5",Matches!$J$2:$J$201,0)),M1135=INDEX(Matches!$H$2:$H$201,MATCH($A1135&amp;"-5",Matches!$J$2:$J$201,0))),5,IF(SIGN(L1135-M1135)&lt;&gt;SIGN(INDEX(Matches!$G$2:$G$201,MATCH($A1135&amp;"-5",Matches!$J$2:$J$201,0))-INDEX(Matches!$H$2:$H$201,MATCH($A1135&amp;"-5",Matches!$J$2:$J$201,0))),0,IF(L1135-M1135=INDEX(Matches!$G$2:$G$201,MATCH($A1135&amp;"-5",Matches!$J$2:$J$201,0))-INDEX(Matches!$H$2:$H$201,MATCH($A1135&amp;"-5",Matches!$J$2:$J$201,0)),3,2))))),""))</f>
        <v/>
      </c>
      <c r="AC1135" s="12" t="str">
        <f aca="false">IF(OR($B1135="",N1135="",O1135=""),"",IFERROR(IF(OR(INDEX(Matches!$I$2:$I$201,MATCH($A1135&amp;"-6",Matches!$J$2:$J$201,0))="Void",INDEX(Matches!$G$2:$G$201,MATCH($A1135&amp;"-6",Matches!$J$2:$J$201,0))="",INDEX(Matches!$H$2:$H$201,MATCH($A1135&amp;"-6",Matches!$J$2:$J$201,0))=""),"",IF(AND($C1135&lt;&gt;"",INDEX(Matches!$F$2:$F$201,MATCH($A1135&amp;"-6",Matches!$J$2:$J$201,0))&lt;&gt;"",$C1135&gt;=INDEX(Matches!$F$2:$F$201,MATCH($A1135&amp;"-6",Matches!$J$2:$J$201,0))),"",IF(AND(N1135=INDEX(Matches!$G$2:$G$201,MATCH($A1135&amp;"-6",Matches!$J$2:$J$201,0)),O1135=INDEX(Matches!$H$2:$H$201,MATCH($A1135&amp;"-6",Matches!$J$2:$J$201,0))),5,IF(SIGN(N1135-O1135)&lt;&gt;SIGN(INDEX(Matches!$G$2:$G$201,MATCH($A1135&amp;"-6",Matches!$J$2:$J$201,0))-INDEX(Matches!$H$2:$H$201,MATCH($A1135&amp;"-6",Matches!$J$2:$J$201,0))),0,IF(N1135-O1135=INDEX(Matches!$G$2:$G$201,MATCH($A1135&amp;"-6",Matches!$J$2:$J$201,0))-INDEX(Matches!$H$2:$H$201,MATCH($A1135&amp;"-6",Matches!$J$2:$J$201,0)),3,2))))),""))</f>
        <v/>
      </c>
      <c r="AD1135" s="12" t="str">
        <f aca="false">IF(OR($B1135="",P1135="",Q1135=""),"",IFERROR(IF(OR(INDEX(Matches!$I$2:$I$201,MATCH($A1135&amp;"-7",Matches!$J$2:$J$201,0))="Void",INDEX(Matches!$G$2:$G$201,MATCH($A1135&amp;"-7",Matches!$J$2:$J$201,0))="",INDEX(Matches!$H$2:$H$201,MATCH($A1135&amp;"-7",Matches!$J$2:$J$201,0))=""),"",IF(AND($C1135&lt;&gt;"",INDEX(Matches!$F$2:$F$201,MATCH($A1135&amp;"-7",Matches!$J$2:$J$201,0))&lt;&gt;"",$C1135&gt;=INDEX(Matches!$F$2:$F$201,MATCH($A1135&amp;"-7",Matches!$J$2:$J$201,0))),"",IF(AND(P1135=INDEX(Matches!$G$2:$G$201,MATCH($A1135&amp;"-7",Matches!$J$2:$J$201,0)),Q1135=INDEX(Matches!$H$2:$H$201,MATCH($A1135&amp;"-7",Matches!$J$2:$J$201,0))),5,IF(SIGN(P1135-Q1135)&lt;&gt;SIGN(INDEX(Matches!$G$2:$G$201,MATCH($A1135&amp;"-7",Matches!$J$2:$J$201,0))-INDEX(Matches!$H$2:$H$201,MATCH($A1135&amp;"-7",Matches!$J$2:$J$201,0))),0,IF(P1135-Q1135=INDEX(Matches!$G$2:$G$201,MATCH($A1135&amp;"-7",Matches!$J$2:$J$201,0))-INDEX(Matches!$H$2:$H$201,MATCH($A1135&amp;"-7",Matches!$J$2:$J$201,0)),3,2))))),""))</f>
        <v/>
      </c>
      <c r="AE1135" s="12" t="str">
        <f aca="false">IF(OR($B1135="",R1135="",S1135=""),"",IFERROR(IF(OR(INDEX(Matches!$I$2:$I$201,MATCH($A1135&amp;"-8",Matches!$J$2:$J$201,0))="Void",INDEX(Matches!$G$2:$G$201,MATCH($A1135&amp;"-8",Matches!$J$2:$J$201,0))="",INDEX(Matches!$H$2:$H$201,MATCH($A1135&amp;"-8",Matches!$J$2:$J$201,0))=""),"",IF(AND($C1135&lt;&gt;"",INDEX(Matches!$F$2:$F$201,MATCH($A1135&amp;"-8",Matches!$J$2:$J$201,0))&lt;&gt;"",$C1135&gt;=INDEX(Matches!$F$2:$F$201,MATCH($A1135&amp;"-8",Matches!$J$2:$J$201,0))),"",IF(AND(R1135=INDEX(Matches!$G$2:$G$201,MATCH($A1135&amp;"-8",Matches!$J$2:$J$201,0)),S1135=INDEX(Matches!$H$2:$H$201,MATCH($A1135&amp;"-8",Matches!$J$2:$J$201,0))),5,IF(SIGN(R1135-S1135)&lt;&gt;SIGN(INDEX(Matches!$G$2:$G$201,MATCH($A1135&amp;"-8",Matches!$J$2:$J$201,0))-INDEX(Matches!$H$2:$H$201,MATCH($A1135&amp;"-8",Matches!$J$2:$J$201,0))),0,IF(R1135-S1135=INDEX(Matches!$G$2:$G$201,MATCH($A1135&amp;"-8",Matches!$J$2:$J$201,0))-INDEX(Matches!$H$2:$H$201,MATCH($A1135&amp;"-8",Matches!$J$2:$J$201,0)),3,2))))),""))</f>
        <v/>
      </c>
      <c r="AF1135" s="12" t="str">
        <f aca="false">IF(OR($B1135="",T1135="",U1135=""),"",IFERROR(IF(OR(INDEX(Matches!$I$2:$I$201,MATCH($A1135&amp;"-9",Matches!$J$2:$J$201,0))="Void",INDEX(Matches!$G$2:$G$201,MATCH($A1135&amp;"-9",Matches!$J$2:$J$201,0))="",INDEX(Matches!$H$2:$H$201,MATCH($A1135&amp;"-9",Matches!$J$2:$J$201,0))=""),"",IF(AND($C1135&lt;&gt;"",INDEX(Matches!$F$2:$F$201,MATCH($A1135&amp;"-9",Matches!$J$2:$J$201,0))&lt;&gt;"",$C1135&gt;=INDEX(Matches!$F$2:$F$201,MATCH($A1135&amp;"-9",Matches!$J$2:$J$201,0))),"",IF(AND(T1135=INDEX(Matches!$G$2:$G$201,MATCH($A1135&amp;"-9",Matches!$J$2:$J$201,0)),U1135=INDEX(Matches!$H$2:$H$201,MATCH($A1135&amp;"-9",Matches!$J$2:$J$201,0))),5,IF(SIGN(T1135-U1135)&lt;&gt;SIGN(INDEX(Matches!$G$2:$G$201,MATCH($A1135&amp;"-9",Matches!$J$2:$J$201,0))-INDEX(Matches!$H$2:$H$201,MATCH($A1135&amp;"-9",Matches!$J$2:$J$201,0))),0,IF(T1135-U1135=INDEX(Matches!$G$2:$G$201,MATCH($A1135&amp;"-9",Matches!$J$2:$J$201,0))-INDEX(Matches!$H$2:$H$201,MATCH($A1135&amp;"-9",Matches!$J$2:$J$201,0)),3,2))))),""))</f>
        <v/>
      </c>
      <c r="AG1135" s="12" t="str">
        <f aca="false">IF(OR($B1135="",V1135="",W1135=""),"",IFERROR(IF(OR(INDEX(Matches!$I$2:$I$201,MATCH($A1135&amp;"-10",Matches!$J$2:$J$201,0))="Void",INDEX(Matches!$G$2:$G$201,MATCH($A1135&amp;"-10",Matches!$J$2:$J$201,0))="",INDEX(Matches!$H$2:$H$201,MATCH($A1135&amp;"-10",Matches!$J$2:$J$201,0))=""),"",IF(AND($C1135&lt;&gt;"",INDEX(Matches!$F$2:$F$201,MATCH($A1135&amp;"-10",Matches!$J$2:$J$201,0))&lt;&gt;"",$C1135&gt;=INDEX(Matches!$F$2:$F$201,MATCH($A1135&amp;"-10",Matches!$J$2:$J$201,0))),"",IF(AND(V1135=INDEX(Matches!$G$2:$G$201,MATCH($A1135&amp;"-10",Matches!$J$2:$J$201,0)),W1135=INDEX(Matches!$H$2:$H$201,MATCH($A1135&amp;"-10",Matches!$J$2:$J$201,0))),5,IF(SIGN(V1135-W1135)&lt;&gt;SIGN(INDEX(Matches!$G$2:$G$201,MATCH($A1135&amp;"-10",Matches!$J$2:$J$201,0))-INDEX(Matches!$H$2:$H$201,MATCH($A1135&amp;"-10",Matches!$J$2:$J$201,0))),0,IF(V1135-W1135=INDEX(Matches!$G$2:$G$201,MATCH($A1135&amp;"-10",Matches!$J$2:$J$201,0))-INDEX(Matches!$H$2:$H$201,MATCH($A1135&amp;"-10",Matches!$J$2:$J$201,0)),3,2))))),""))</f>
        <v/>
      </c>
      <c r="AH1135" s="13" t="str">
        <f aca="false">IF($B1135="","",SUM(X1135:AG1135))</f>
        <v/>
      </c>
      <c r="AI1135" s="12" t="str">
        <f aca="false">IF($B1135="","",COUNTIF(X1135:AG1135,5))</f>
        <v/>
      </c>
      <c r="AJ1135" s="12" t="str">
        <f aca="false">IF($B1135="","",COUNTIF(X1135:AG1135,"&gt;=2"))</f>
        <v/>
      </c>
      <c r="AK1135" s="12" t="str">
        <f aca="false">IF($B1135="","",COUNT(X1135:AG1135))</f>
        <v/>
      </c>
    </row>
    <row r="1136" customFormat="false" ht="15" hidden="false" customHeight="false" outlineLevel="0" collapsed="false">
      <c r="A1136" s="7"/>
      <c r="B1136" s="7"/>
      <c r="C1136" s="11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12" t="str">
        <f aca="false">IF(OR($B1136="",D1136="",E1136=""),"",IFERROR(IF(OR(INDEX(Matches!$I$2:$I$201,MATCH($A1136&amp;"-1",Matches!$J$2:$J$201,0))="Void",INDEX(Matches!$G$2:$G$201,MATCH($A1136&amp;"-1",Matches!$J$2:$J$201,0))="",INDEX(Matches!$H$2:$H$201,MATCH($A1136&amp;"-1",Matches!$J$2:$J$201,0))=""),"",IF(AND($C1136&lt;&gt;"",INDEX(Matches!$F$2:$F$201,MATCH($A1136&amp;"-1",Matches!$J$2:$J$201,0))&lt;&gt;"",$C1136&gt;=INDEX(Matches!$F$2:$F$201,MATCH($A1136&amp;"-1",Matches!$J$2:$J$201,0))),"",IF(AND(D1136=INDEX(Matches!$G$2:$G$201,MATCH($A1136&amp;"-1",Matches!$J$2:$J$201,0)),E1136=INDEX(Matches!$H$2:$H$201,MATCH($A1136&amp;"-1",Matches!$J$2:$J$201,0))),5,IF(SIGN(D1136-E1136)&lt;&gt;SIGN(INDEX(Matches!$G$2:$G$201,MATCH($A1136&amp;"-1",Matches!$J$2:$J$201,0))-INDEX(Matches!$H$2:$H$201,MATCH($A1136&amp;"-1",Matches!$J$2:$J$201,0))),0,IF(D1136-E1136=INDEX(Matches!$G$2:$G$201,MATCH($A1136&amp;"-1",Matches!$J$2:$J$201,0))-INDEX(Matches!$H$2:$H$201,MATCH($A1136&amp;"-1",Matches!$J$2:$J$201,0)),3,2))))),""))</f>
        <v/>
      </c>
      <c r="Y1136" s="12" t="str">
        <f aca="false">IF(OR($B1136="",F1136="",G1136=""),"",IFERROR(IF(OR(INDEX(Matches!$I$2:$I$201,MATCH($A1136&amp;"-2",Matches!$J$2:$J$201,0))="Void",INDEX(Matches!$G$2:$G$201,MATCH($A1136&amp;"-2",Matches!$J$2:$J$201,0))="",INDEX(Matches!$H$2:$H$201,MATCH($A1136&amp;"-2",Matches!$J$2:$J$201,0))=""),"",IF(AND($C1136&lt;&gt;"",INDEX(Matches!$F$2:$F$201,MATCH($A1136&amp;"-2",Matches!$J$2:$J$201,0))&lt;&gt;"",$C1136&gt;=INDEX(Matches!$F$2:$F$201,MATCH($A1136&amp;"-2",Matches!$J$2:$J$201,0))),"",IF(AND(F1136=INDEX(Matches!$G$2:$G$201,MATCH($A1136&amp;"-2",Matches!$J$2:$J$201,0)),G1136=INDEX(Matches!$H$2:$H$201,MATCH($A1136&amp;"-2",Matches!$J$2:$J$201,0))),5,IF(SIGN(F1136-G1136)&lt;&gt;SIGN(INDEX(Matches!$G$2:$G$201,MATCH($A1136&amp;"-2",Matches!$J$2:$J$201,0))-INDEX(Matches!$H$2:$H$201,MATCH($A1136&amp;"-2",Matches!$J$2:$J$201,0))),0,IF(F1136-G1136=INDEX(Matches!$G$2:$G$201,MATCH($A1136&amp;"-2",Matches!$J$2:$J$201,0))-INDEX(Matches!$H$2:$H$201,MATCH($A1136&amp;"-2",Matches!$J$2:$J$201,0)),3,2))))),""))</f>
        <v/>
      </c>
      <c r="Z1136" s="12" t="str">
        <f aca="false">IF(OR($B1136="",H1136="",I1136=""),"",IFERROR(IF(OR(INDEX(Matches!$I$2:$I$201,MATCH($A1136&amp;"-3",Matches!$J$2:$J$201,0))="Void",INDEX(Matches!$G$2:$G$201,MATCH($A1136&amp;"-3",Matches!$J$2:$J$201,0))="",INDEX(Matches!$H$2:$H$201,MATCH($A1136&amp;"-3",Matches!$J$2:$J$201,0))=""),"",IF(AND($C1136&lt;&gt;"",INDEX(Matches!$F$2:$F$201,MATCH($A1136&amp;"-3",Matches!$J$2:$J$201,0))&lt;&gt;"",$C1136&gt;=INDEX(Matches!$F$2:$F$201,MATCH($A1136&amp;"-3",Matches!$J$2:$J$201,0))),"",IF(AND(H1136=INDEX(Matches!$G$2:$G$201,MATCH($A1136&amp;"-3",Matches!$J$2:$J$201,0)),I1136=INDEX(Matches!$H$2:$H$201,MATCH($A1136&amp;"-3",Matches!$J$2:$J$201,0))),5,IF(SIGN(H1136-I1136)&lt;&gt;SIGN(INDEX(Matches!$G$2:$G$201,MATCH($A1136&amp;"-3",Matches!$J$2:$J$201,0))-INDEX(Matches!$H$2:$H$201,MATCH($A1136&amp;"-3",Matches!$J$2:$J$201,0))),0,IF(H1136-I1136=INDEX(Matches!$G$2:$G$201,MATCH($A1136&amp;"-3",Matches!$J$2:$J$201,0))-INDEX(Matches!$H$2:$H$201,MATCH($A1136&amp;"-3",Matches!$J$2:$J$201,0)),3,2))))),""))</f>
        <v/>
      </c>
      <c r="AA1136" s="12" t="str">
        <f aca="false">IF(OR($B1136="",J1136="",K1136=""),"",IFERROR(IF(OR(INDEX(Matches!$I$2:$I$201,MATCH($A1136&amp;"-4",Matches!$J$2:$J$201,0))="Void",INDEX(Matches!$G$2:$G$201,MATCH($A1136&amp;"-4",Matches!$J$2:$J$201,0))="",INDEX(Matches!$H$2:$H$201,MATCH($A1136&amp;"-4",Matches!$J$2:$J$201,0))=""),"",IF(AND($C1136&lt;&gt;"",INDEX(Matches!$F$2:$F$201,MATCH($A1136&amp;"-4",Matches!$J$2:$J$201,0))&lt;&gt;"",$C1136&gt;=INDEX(Matches!$F$2:$F$201,MATCH($A1136&amp;"-4",Matches!$J$2:$J$201,0))),"",IF(AND(J1136=INDEX(Matches!$G$2:$G$201,MATCH($A1136&amp;"-4",Matches!$J$2:$J$201,0)),K1136=INDEX(Matches!$H$2:$H$201,MATCH($A1136&amp;"-4",Matches!$J$2:$J$201,0))),5,IF(SIGN(J1136-K1136)&lt;&gt;SIGN(INDEX(Matches!$G$2:$G$201,MATCH($A1136&amp;"-4",Matches!$J$2:$J$201,0))-INDEX(Matches!$H$2:$H$201,MATCH($A1136&amp;"-4",Matches!$J$2:$J$201,0))),0,IF(J1136-K1136=INDEX(Matches!$G$2:$G$201,MATCH($A1136&amp;"-4",Matches!$J$2:$J$201,0))-INDEX(Matches!$H$2:$H$201,MATCH($A1136&amp;"-4",Matches!$J$2:$J$201,0)),3,2))))),""))</f>
        <v/>
      </c>
      <c r="AB1136" s="12" t="str">
        <f aca="false">IF(OR($B1136="",L1136="",M1136=""),"",IFERROR(IF(OR(INDEX(Matches!$I$2:$I$201,MATCH($A1136&amp;"-5",Matches!$J$2:$J$201,0))="Void",INDEX(Matches!$G$2:$G$201,MATCH($A1136&amp;"-5",Matches!$J$2:$J$201,0))="",INDEX(Matches!$H$2:$H$201,MATCH($A1136&amp;"-5",Matches!$J$2:$J$201,0))=""),"",IF(AND($C1136&lt;&gt;"",INDEX(Matches!$F$2:$F$201,MATCH($A1136&amp;"-5",Matches!$J$2:$J$201,0))&lt;&gt;"",$C1136&gt;=INDEX(Matches!$F$2:$F$201,MATCH($A1136&amp;"-5",Matches!$J$2:$J$201,0))),"",IF(AND(L1136=INDEX(Matches!$G$2:$G$201,MATCH($A1136&amp;"-5",Matches!$J$2:$J$201,0)),M1136=INDEX(Matches!$H$2:$H$201,MATCH($A1136&amp;"-5",Matches!$J$2:$J$201,0))),5,IF(SIGN(L1136-M1136)&lt;&gt;SIGN(INDEX(Matches!$G$2:$G$201,MATCH($A1136&amp;"-5",Matches!$J$2:$J$201,0))-INDEX(Matches!$H$2:$H$201,MATCH($A1136&amp;"-5",Matches!$J$2:$J$201,0))),0,IF(L1136-M1136=INDEX(Matches!$G$2:$G$201,MATCH($A1136&amp;"-5",Matches!$J$2:$J$201,0))-INDEX(Matches!$H$2:$H$201,MATCH($A1136&amp;"-5",Matches!$J$2:$J$201,0)),3,2))))),""))</f>
        <v/>
      </c>
      <c r="AC1136" s="12" t="str">
        <f aca="false">IF(OR($B1136="",N1136="",O1136=""),"",IFERROR(IF(OR(INDEX(Matches!$I$2:$I$201,MATCH($A1136&amp;"-6",Matches!$J$2:$J$201,0))="Void",INDEX(Matches!$G$2:$G$201,MATCH($A1136&amp;"-6",Matches!$J$2:$J$201,0))="",INDEX(Matches!$H$2:$H$201,MATCH($A1136&amp;"-6",Matches!$J$2:$J$201,0))=""),"",IF(AND($C1136&lt;&gt;"",INDEX(Matches!$F$2:$F$201,MATCH($A1136&amp;"-6",Matches!$J$2:$J$201,0))&lt;&gt;"",$C1136&gt;=INDEX(Matches!$F$2:$F$201,MATCH($A1136&amp;"-6",Matches!$J$2:$J$201,0))),"",IF(AND(N1136=INDEX(Matches!$G$2:$G$201,MATCH($A1136&amp;"-6",Matches!$J$2:$J$201,0)),O1136=INDEX(Matches!$H$2:$H$201,MATCH($A1136&amp;"-6",Matches!$J$2:$J$201,0))),5,IF(SIGN(N1136-O1136)&lt;&gt;SIGN(INDEX(Matches!$G$2:$G$201,MATCH($A1136&amp;"-6",Matches!$J$2:$J$201,0))-INDEX(Matches!$H$2:$H$201,MATCH($A1136&amp;"-6",Matches!$J$2:$J$201,0))),0,IF(N1136-O1136=INDEX(Matches!$G$2:$G$201,MATCH($A1136&amp;"-6",Matches!$J$2:$J$201,0))-INDEX(Matches!$H$2:$H$201,MATCH($A1136&amp;"-6",Matches!$J$2:$J$201,0)),3,2))))),""))</f>
        <v/>
      </c>
      <c r="AD1136" s="12" t="str">
        <f aca="false">IF(OR($B1136="",P1136="",Q1136=""),"",IFERROR(IF(OR(INDEX(Matches!$I$2:$I$201,MATCH($A1136&amp;"-7",Matches!$J$2:$J$201,0))="Void",INDEX(Matches!$G$2:$G$201,MATCH($A1136&amp;"-7",Matches!$J$2:$J$201,0))="",INDEX(Matches!$H$2:$H$201,MATCH($A1136&amp;"-7",Matches!$J$2:$J$201,0))=""),"",IF(AND($C1136&lt;&gt;"",INDEX(Matches!$F$2:$F$201,MATCH($A1136&amp;"-7",Matches!$J$2:$J$201,0))&lt;&gt;"",$C1136&gt;=INDEX(Matches!$F$2:$F$201,MATCH($A1136&amp;"-7",Matches!$J$2:$J$201,0))),"",IF(AND(P1136=INDEX(Matches!$G$2:$G$201,MATCH($A1136&amp;"-7",Matches!$J$2:$J$201,0)),Q1136=INDEX(Matches!$H$2:$H$201,MATCH($A1136&amp;"-7",Matches!$J$2:$J$201,0))),5,IF(SIGN(P1136-Q1136)&lt;&gt;SIGN(INDEX(Matches!$G$2:$G$201,MATCH($A1136&amp;"-7",Matches!$J$2:$J$201,0))-INDEX(Matches!$H$2:$H$201,MATCH($A1136&amp;"-7",Matches!$J$2:$J$201,0))),0,IF(P1136-Q1136=INDEX(Matches!$G$2:$G$201,MATCH($A1136&amp;"-7",Matches!$J$2:$J$201,0))-INDEX(Matches!$H$2:$H$201,MATCH($A1136&amp;"-7",Matches!$J$2:$J$201,0)),3,2))))),""))</f>
        <v/>
      </c>
      <c r="AE1136" s="12" t="str">
        <f aca="false">IF(OR($B1136="",R1136="",S1136=""),"",IFERROR(IF(OR(INDEX(Matches!$I$2:$I$201,MATCH($A1136&amp;"-8",Matches!$J$2:$J$201,0))="Void",INDEX(Matches!$G$2:$G$201,MATCH($A1136&amp;"-8",Matches!$J$2:$J$201,0))="",INDEX(Matches!$H$2:$H$201,MATCH($A1136&amp;"-8",Matches!$J$2:$J$201,0))=""),"",IF(AND($C1136&lt;&gt;"",INDEX(Matches!$F$2:$F$201,MATCH($A1136&amp;"-8",Matches!$J$2:$J$201,0))&lt;&gt;"",$C1136&gt;=INDEX(Matches!$F$2:$F$201,MATCH($A1136&amp;"-8",Matches!$J$2:$J$201,0))),"",IF(AND(R1136=INDEX(Matches!$G$2:$G$201,MATCH($A1136&amp;"-8",Matches!$J$2:$J$201,0)),S1136=INDEX(Matches!$H$2:$H$201,MATCH($A1136&amp;"-8",Matches!$J$2:$J$201,0))),5,IF(SIGN(R1136-S1136)&lt;&gt;SIGN(INDEX(Matches!$G$2:$G$201,MATCH($A1136&amp;"-8",Matches!$J$2:$J$201,0))-INDEX(Matches!$H$2:$H$201,MATCH($A1136&amp;"-8",Matches!$J$2:$J$201,0))),0,IF(R1136-S1136=INDEX(Matches!$G$2:$G$201,MATCH($A1136&amp;"-8",Matches!$J$2:$J$201,0))-INDEX(Matches!$H$2:$H$201,MATCH($A1136&amp;"-8",Matches!$J$2:$J$201,0)),3,2))))),""))</f>
        <v/>
      </c>
      <c r="AF1136" s="12" t="str">
        <f aca="false">IF(OR($B1136="",T1136="",U1136=""),"",IFERROR(IF(OR(INDEX(Matches!$I$2:$I$201,MATCH($A1136&amp;"-9",Matches!$J$2:$J$201,0))="Void",INDEX(Matches!$G$2:$G$201,MATCH($A1136&amp;"-9",Matches!$J$2:$J$201,0))="",INDEX(Matches!$H$2:$H$201,MATCH($A1136&amp;"-9",Matches!$J$2:$J$201,0))=""),"",IF(AND($C1136&lt;&gt;"",INDEX(Matches!$F$2:$F$201,MATCH($A1136&amp;"-9",Matches!$J$2:$J$201,0))&lt;&gt;"",$C1136&gt;=INDEX(Matches!$F$2:$F$201,MATCH($A1136&amp;"-9",Matches!$J$2:$J$201,0))),"",IF(AND(T1136=INDEX(Matches!$G$2:$G$201,MATCH($A1136&amp;"-9",Matches!$J$2:$J$201,0)),U1136=INDEX(Matches!$H$2:$H$201,MATCH($A1136&amp;"-9",Matches!$J$2:$J$201,0))),5,IF(SIGN(T1136-U1136)&lt;&gt;SIGN(INDEX(Matches!$G$2:$G$201,MATCH($A1136&amp;"-9",Matches!$J$2:$J$201,0))-INDEX(Matches!$H$2:$H$201,MATCH($A1136&amp;"-9",Matches!$J$2:$J$201,0))),0,IF(T1136-U1136=INDEX(Matches!$G$2:$G$201,MATCH($A1136&amp;"-9",Matches!$J$2:$J$201,0))-INDEX(Matches!$H$2:$H$201,MATCH($A1136&amp;"-9",Matches!$J$2:$J$201,0)),3,2))))),""))</f>
        <v/>
      </c>
      <c r="AG1136" s="12" t="str">
        <f aca="false">IF(OR($B1136="",V1136="",W1136=""),"",IFERROR(IF(OR(INDEX(Matches!$I$2:$I$201,MATCH($A1136&amp;"-10",Matches!$J$2:$J$201,0))="Void",INDEX(Matches!$G$2:$G$201,MATCH($A1136&amp;"-10",Matches!$J$2:$J$201,0))="",INDEX(Matches!$H$2:$H$201,MATCH($A1136&amp;"-10",Matches!$J$2:$J$201,0))=""),"",IF(AND($C1136&lt;&gt;"",INDEX(Matches!$F$2:$F$201,MATCH($A1136&amp;"-10",Matches!$J$2:$J$201,0))&lt;&gt;"",$C1136&gt;=INDEX(Matches!$F$2:$F$201,MATCH($A1136&amp;"-10",Matches!$J$2:$J$201,0))),"",IF(AND(V1136=INDEX(Matches!$G$2:$G$201,MATCH($A1136&amp;"-10",Matches!$J$2:$J$201,0)),W1136=INDEX(Matches!$H$2:$H$201,MATCH($A1136&amp;"-10",Matches!$J$2:$J$201,0))),5,IF(SIGN(V1136-W1136)&lt;&gt;SIGN(INDEX(Matches!$G$2:$G$201,MATCH($A1136&amp;"-10",Matches!$J$2:$J$201,0))-INDEX(Matches!$H$2:$H$201,MATCH($A1136&amp;"-10",Matches!$J$2:$J$201,0))),0,IF(V1136-W1136=INDEX(Matches!$G$2:$G$201,MATCH($A1136&amp;"-10",Matches!$J$2:$J$201,0))-INDEX(Matches!$H$2:$H$201,MATCH($A1136&amp;"-10",Matches!$J$2:$J$201,0)),3,2))))),""))</f>
        <v/>
      </c>
      <c r="AH1136" s="13" t="str">
        <f aca="false">IF($B1136="","",SUM(X1136:AG1136))</f>
        <v/>
      </c>
      <c r="AI1136" s="12" t="str">
        <f aca="false">IF($B1136="","",COUNTIF(X1136:AG1136,5))</f>
        <v/>
      </c>
      <c r="AJ1136" s="12" t="str">
        <f aca="false">IF($B1136="","",COUNTIF(X1136:AG1136,"&gt;=2"))</f>
        <v/>
      </c>
      <c r="AK1136" s="12" t="str">
        <f aca="false">IF($B1136="","",COUNT(X1136:AG1136))</f>
        <v/>
      </c>
    </row>
    <row r="1137" customFormat="false" ht="15" hidden="false" customHeight="false" outlineLevel="0" collapsed="false">
      <c r="A1137" s="7"/>
      <c r="B1137" s="7"/>
      <c r="C1137" s="11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12" t="str">
        <f aca="false">IF(OR($B1137="",D1137="",E1137=""),"",IFERROR(IF(OR(INDEX(Matches!$I$2:$I$201,MATCH($A1137&amp;"-1",Matches!$J$2:$J$201,0))="Void",INDEX(Matches!$G$2:$G$201,MATCH($A1137&amp;"-1",Matches!$J$2:$J$201,0))="",INDEX(Matches!$H$2:$H$201,MATCH($A1137&amp;"-1",Matches!$J$2:$J$201,0))=""),"",IF(AND($C1137&lt;&gt;"",INDEX(Matches!$F$2:$F$201,MATCH($A1137&amp;"-1",Matches!$J$2:$J$201,0))&lt;&gt;"",$C1137&gt;=INDEX(Matches!$F$2:$F$201,MATCH($A1137&amp;"-1",Matches!$J$2:$J$201,0))),"",IF(AND(D1137=INDEX(Matches!$G$2:$G$201,MATCH($A1137&amp;"-1",Matches!$J$2:$J$201,0)),E1137=INDEX(Matches!$H$2:$H$201,MATCH($A1137&amp;"-1",Matches!$J$2:$J$201,0))),5,IF(SIGN(D1137-E1137)&lt;&gt;SIGN(INDEX(Matches!$G$2:$G$201,MATCH($A1137&amp;"-1",Matches!$J$2:$J$201,0))-INDEX(Matches!$H$2:$H$201,MATCH($A1137&amp;"-1",Matches!$J$2:$J$201,0))),0,IF(D1137-E1137=INDEX(Matches!$G$2:$G$201,MATCH($A1137&amp;"-1",Matches!$J$2:$J$201,0))-INDEX(Matches!$H$2:$H$201,MATCH($A1137&amp;"-1",Matches!$J$2:$J$201,0)),3,2))))),""))</f>
        <v/>
      </c>
      <c r="Y1137" s="12" t="str">
        <f aca="false">IF(OR($B1137="",F1137="",G1137=""),"",IFERROR(IF(OR(INDEX(Matches!$I$2:$I$201,MATCH($A1137&amp;"-2",Matches!$J$2:$J$201,0))="Void",INDEX(Matches!$G$2:$G$201,MATCH($A1137&amp;"-2",Matches!$J$2:$J$201,0))="",INDEX(Matches!$H$2:$H$201,MATCH($A1137&amp;"-2",Matches!$J$2:$J$201,0))=""),"",IF(AND($C1137&lt;&gt;"",INDEX(Matches!$F$2:$F$201,MATCH($A1137&amp;"-2",Matches!$J$2:$J$201,0))&lt;&gt;"",$C1137&gt;=INDEX(Matches!$F$2:$F$201,MATCH($A1137&amp;"-2",Matches!$J$2:$J$201,0))),"",IF(AND(F1137=INDEX(Matches!$G$2:$G$201,MATCH($A1137&amp;"-2",Matches!$J$2:$J$201,0)),G1137=INDEX(Matches!$H$2:$H$201,MATCH($A1137&amp;"-2",Matches!$J$2:$J$201,0))),5,IF(SIGN(F1137-G1137)&lt;&gt;SIGN(INDEX(Matches!$G$2:$G$201,MATCH($A1137&amp;"-2",Matches!$J$2:$J$201,0))-INDEX(Matches!$H$2:$H$201,MATCH($A1137&amp;"-2",Matches!$J$2:$J$201,0))),0,IF(F1137-G1137=INDEX(Matches!$G$2:$G$201,MATCH($A1137&amp;"-2",Matches!$J$2:$J$201,0))-INDEX(Matches!$H$2:$H$201,MATCH($A1137&amp;"-2",Matches!$J$2:$J$201,0)),3,2))))),""))</f>
        <v/>
      </c>
      <c r="Z1137" s="12" t="str">
        <f aca="false">IF(OR($B1137="",H1137="",I1137=""),"",IFERROR(IF(OR(INDEX(Matches!$I$2:$I$201,MATCH($A1137&amp;"-3",Matches!$J$2:$J$201,0))="Void",INDEX(Matches!$G$2:$G$201,MATCH($A1137&amp;"-3",Matches!$J$2:$J$201,0))="",INDEX(Matches!$H$2:$H$201,MATCH($A1137&amp;"-3",Matches!$J$2:$J$201,0))=""),"",IF(AND($C1137&lt;&gt;"",INDEX(Matches!$F$2:$F$201,MATCH($A1137&amp;"-3",Matches!$J$2:$J$201,0))&lt;&gt;"",$C1137&gt;=INDEX(Matches!$F$2:$F$201,MATCH($A1137&amp;"-3",Matches!$J$2:$J$201,0))),"",IF(AND(H1137=INDEX(Matches!$G$2:$G$201,MATCH($A1137&amp;"-3",Matches!$J$2:$J$201,0)),I1137=INDEX(Matches!$H$2:$H$201,MATCH($A1137&amp;"-3",Matches!$J$2:$J$201,0))),5,IF(SIGN(H1137-I1137)&lt;&gt;SIGN(INDEX(Matches!$G$2:$G$201,MATCH($A1137&amp;"-3",Matches!$J$2:$J$201,0))-INDEX(Matches!$H$2:$H$201,MATCH($A1137&amp;"-3",Matches!$J$2:$J$201,0))),0,IF(H1137-I1137=INDEX(Matches!$G$2:$G$201,MATCH($A1137&amp;"-3",Matches!$J$2:$J$201,0))-INDEX(Matches!$H$2:$H$201,MATCH($A1137&amp;"-3",Matches!$J$2:$J$201,0)),3,2))))),""))</f>
        <v/>
      </c>
      <c r="AA1137" s="12" t="str">
        <f aca="false">IF(OR($B1137="",J1137="",K1137=""),"",IFERROR(IF(OR(INDEX(Matches!$I$2:$I$201,MATCH($A1137&amp;"-4",Matches!$J$2:$J$201,0))="Void",INDEX(Matches!$G$2:$G$201,MATCH($A1137&amp;"-4",Matches!$J$2:$J$201,0))="",INDEX(Matches!$H$2:$H$201,MATCH($A1137&amp;"-4",Matches!$J$2:$J$201,0))=""),"",IF(AND($C1137&lt;&gt;"",INDEX(Matches!$F$2:$F$201,MATCH($A1137&amp;"-4",Matches!$J$2:$J$201,0))&lt;&gt;"",$C1137&gt;=INDEX(Matches!$F$2:$F$201,MATCH($A1137&amp;"-4",Matches!$J$2:$J$201,0))),"",IF(AND(J1137=INDEX(Matches!$G$2:$G$201,MATCH($A1137&amp;"-4",Matches!$J$2:$J$201,0)),K1137=INDEX(Matches!$H$2:$H$201,MATCH($A1137&amp;"-4",Matches!$J$2:$J$201,0))),5,IF(SIGN(J1137-K1137)&lt;&gt;SIGN(INDEX(Matches!$G$2:$G$201,MATCH($A1137&amp;"-4",Matches!$J$2:$J$201,0))-INDEX(Matches!$H$2:$H$201,MATCH($A1137&amp;"-4",Matches!$J$2:$J$201,0))),0,IF(J1137-K1137=INDEX(Matches!$G$2:$G$201,MATCH($A1137&amp;"-4",Matches!$J$2:$J$201,0))-INDEX(Matches!$H$2:$H$201,MATCH($A1137&amp;"-4",Matches!$J$2:$J$201,0)),3,2))))),""))</f>
        <v/>
      </c>
      <c r="AB1137" s="12" t="str">
        <f aca="false">IF(OR($B1137="",L1137="",M1137=""),"",IFERROR(IF(OR(INDEX(Matches!$I$2:$I$201,MATCH($A1137&amp;"-5",Matches!$J$2:$J$201,0))="Void",INDEX(Matches!$G$2:$G$201,MATCH($A1137&amp;"-5",Matches!$J$2:$J$201,0))="",INDEX(Matches!$H$2:$H$201,MATCH($A1137&amp;"-5",Matches!$J$2:$J$201,0))=""),"",IF(AND($C1137&lt;&gt;"",INDEX(Matches!$F$2:$F$201,MATCH($A1137&amp;"-5",Matches!$J$2:$J$201,0))&lt;&gt;"",$C1137&gt;=INDEX(Matches!$F$2:$F$201,MATCH($A1137&amp;"-5",Matches!$J$2:$J$201,0))),"",IF(AND(L1137=INDEX(Matches!$G$2:$G$201,MATCH($A1137&amp;"-5",Matches!$J$2:$J$201,0)),M1137=INDEX(Matches!$H$2:$H$201,MATCH($A1137&amp;"-5",Matches!$J$2:$J$201,0))),5,IF(SIGN(L1137-M1137)&lt;&gt;SIGN(INDEX(Matches!$G$2:$G$201,MATCH($A1137&amp;"-5",Matches!$J$2:$J$201,0))-INDEX(Matches!$H$2:$H$201,MATCH($A1137&amp;"-5",Matches!$J$2:$J$201,0))),0,IF(L1137-M1137=INDEX(Matches!$G$2:$G$201,MATCH($A1137&amp;"-5",Matches!$J$2:$J$201,0))-INDEX(Matches!$H$2:$H$201,MATCH($A1137&amp;"-5",Matches!$J$2:$J$201,0)),3,2))))),""))</f>
        <v/>
      </c>
      <c r="AC1137" s="12" t="str">
        <f aca="false">IF(OR($B1137="",N1137="",O1137=""),"",IFERROR(IF(OR(INDEX(Matches!$I$2:$I$201,MATCH($A1137&amp;"-6",Matches!$J$2:$J$201,0))="Void",INDEX(Matches!$G$2:$G$201,MATCH($A1137&amp;"-6",Matches!$J$2:$J$201,0))="",INDEX(Matches!$H$2:$H$201,MATCH($A1137&amp;"-6",Matches!$J$2:$J$201,0))=""),"",IF(AND($C1137&lt;&gt;"",INDEX(Matches!$F$2:$F$201,MATCH($A1137&amp;"-6",Matches!$J$2:$J$201,0))&lt;&gt;"",$C1137&gt;=INDEX(Matches!$F$2:$F$201,MATCH($A1137&amp;"-6",Matches!$J$2:$J$201,0))),"",IF(AND(N1137=INDEX(Matches!$G$2:$G$201,MATCH($A1137&amp;"-6",Matches!$J$2:$J$201,0)),O1137=INDEX(Matches!$H$2:$H$201,MATCH($A1137&amp;"-6",Matches!$J$2:$J$201,0))),5,IF(SIGN(N1137-O1137)&lt;&gt;SIGN(INDEX(Matches!$G$2:$G$201,MATCH($A1137&amp;"-6",Matches!$J$2:$J$201,0))-INDEX(Matches!$H$2:$H$201,MATCH($A1137&amp;"-6",Matches!$J$2:$J$201,0))),0,IF(N1137-O1137=INDEX(Matches!$G$2:$G$201,MATCH($A1137&amp;"-6",Matches!$J$2:$J$201,0))-INDEX(Matches!$H$2:$H$201,MATCH($A1137&amp;"-6",Matches!$J$2:$J$201,0)),3,2))))),""))</f>
        <v/>
      </c>
      <c r="AD1137" s="12" t="str">
        <f aca="false">IF(OR($B1137="",P1137="",Q1137=""),"",IFERROR(IF(OR(INDEX(Matches!$I$2:$I$201,MATCH($A1137&amp;"-7",Matches!$J$2:$J$201,0))="Void",INDEX(Matches!$G$2:$G$201,MATCH($A1137&amp;"-7",Matches!$J$2:$J$201,0))="",INDEX(Matches!$H$2:$H$201,MATCH($A1137&amp;"-7",Matches!$J$2:$J$201,0))=""),"",IF(AND($C1137&lt;&gt;"",INDEX(Matches!$F$2:$F$201,MATCH($A1137&amp;"-7",Matches!$J$2:$J$201,0))&lt;&gt;"",$C1137&gt;=INDEX(Matches!$F$2:$F$201,MATCH($A1137&amp;"-7",Matches!$J$2:$J$201,0))),"",IF(AND(P1137=INDEX(Matches!$G$2:$G$201,MATCH($A1137&amp;"-7",Matches!$J$2:$J$201,0)),Q1137=INDEX(Matches!$H$2:$H$201,MATCH($A1137&amp;"-7",Matches!$J$2:$J$201,0))),5,IF(SIGN(P1137-Q1137)&lt;&gt;SIGN(INDEX(Matches!$G$2:$G$201,MATCH($A1137&amp;"-7",Matches!$J$2:$J$201,0))-INDEX(Matches!$H$2:$H$201,MATCH($A1137&amp;"-7",Matches!$J$2:$J$201,0))),0,IF(P1137-Q1137=INDEX(Matches!$G$2:$G$201,MATCH($A1137&amp;"-7",Matches!$J$2:$J$201,0))-INDEX(Matches!$H$2:$H$201,MATCH($A1137&amp;"-7",Matches!$J$2:$J$201,0)),3,2))))),""))</f>
        <v/>
      </c>
      <c r="AE1137" s="12" t="str">
        <f aca="false">IF(OR($B1137="",R1137="",S1137=""),"",IFERROR(IF(OR(INDEX(Matches!$I$2:$I$201,MATCH($A1137&amp;"-8",Matches!$J$2:$J$201,0))="Void",INDEX(Matches!$G$2:$G$201,MATCH($A1137&amp;"-8",Matches!$J$2:$J$201,0))="",INDEX(Matches!$H$2:$H$201,MATCH($A1137&amp;"-8",Matches!$J$2:$J$201,0))=""),"",IF(AND($C1137&lt;&gt;"",INDEX(Matches!$F$2:$F$201,MATCH($A1137&amp;"-8",Matches!$J$2:$J$201,0))&lt;&gt;"",$C1137&gt;=INDEX(Matches!$F$2:$F$201,MATCH($A1137&amp;"-8",Matches!$J$2:$J$201,0))),"",IF(AND(R1137=INDEX(Matches!$G$2:$G$201,MATCH($A1137&amp;"-8",Matches!$J$2:$J$201,0)),S1137=INDEX(Matches!$H$2:$H$201,MATCH($A1137&amp;"-8",Matches!$J$2:$J$201,0))),5,IF(SIGN(R1137-S1137)&lt;&gt;SIGN(INDEX(Matches!$G$2:$G$201,MATCH($A1137&amp;"-8",Matches!$J$2:$J$201,0))-INDEX(Matches!$H$2:$H$201,MATCH($A1137&amp;"-8",Matches!$J$2:$J$201,0))),0,IF(R1137-S1137=INDEX(Matches!$G$2:$G$201,MATCH($A1137&amp;"-8",Matches!$J$2:$J$201,0))-INDEX(Matches!$H$2:$H$201,MATCH($A1137&amp;"-8",Matches!$J$2:$J$201,0)),3,2))))),""))</f>
        <v/>
      </c>
      <c r="AF1137" s="12" t="str">
        <f aca="false">IF(OR($B1137="",T1137="",U1137=""),"",IFERROR(IF(OR(INDEX(Matches!$I$2:$I$201,MATCH($A1137&amp;"-9",Matches!$J$2:$J$201,0))="Void",INDEX(Matches!$G$2:$G$201,MATCH($A1137&amp;"-9",Matches!$J$2:$J$201,0))="",INDEX(Matches!$H$2:$H$201,MATCH($A1137&amp;"-9",Matches!$J$2:$J$201,0))=""),"",IF(AND($C1137&lt;&gt;"",INDEX(Matches!$F$2:$F$201,MATCH($A1137&amp;"-9",Matches!$J$2:$J$201,0))&lt;&gt;"",$C1137&gt;=INDEX(Matches!$F$2:$F$201,MATCH($A1137&amp;"-9",Matches!$J$2:$J$201,0))),"",IF(AND(T1137=INDEX(Matches!$G$2:$G$201,MATCH($A1137&amp;"-9",Matches!$J$2:$J$201,0)),U1137=INDEX(Matches!$H$2:$H$201,MATCH($A1137&amp;"-9",Matches!$J$2:$J$201,0))),5,IF(SIGN(T1137-U1137)&lt;&gt;SIGN(INDEX(Matches!$G$2:$G$201,MATCH($A1137&amp;"-9",Matches!$J$2:$J$201,0))-INDEX(Matches!$H$2:$H$201,MATCH($A1137&amp;"-9",Matches!$J$2:$J$201,0))),0,IF(T1137-U1137=INDEX(Matches!$G$2:$G$201,MATCH($A1137&amp;"-9",Matches!$J$2:$J$201,0))-INDEX(Matches!$H$2:$H$201,MATCH($A1137&amp;"-9",Matches!$J$2:$J$201,0)),3,2))))),""))</f>
        <v/>
      </c>
      <c r="AG1137" s="12" t="str">
        <f aca="false">IF(OR($B1137="",V1137="",W1137=""),"",IFERROR(IF(OR(INDEX(Matches!$I$2:$I$201,MATCH($A1137&amp;"-10",Matches!$J$2:$J$201,0))="Void",INDEX(Matches!$G$2:$G$201,MATCH($A1137&amp;"-10",Matches!$J$2:$J$201,0))="",INDEX(Matches!$H$2:$H$201,MATCH($A1137&amp;"-10",Matches!$J$2:$J$201,0))=""),"",IF(AND($C1137&lt;&gt;"",INDEX(Matches!$F$2:$F$201,MATCH($A1137&amp;"-10",Matches!$J$2:$J$201,0))&lt;&gt;"",$C1137&gt;=INDEX(Matches!$F$2:$F$201,MATCH($A1137&amp;"-10",Matches!$J$2:$J$201,0))),"",IF(AND(V1137=INDEX(Matches!$G$2:$G$201,MATCH($A1137&amp;"-10",Matches!$J$2:$J$201,0)),W1137=INDEX(Matches!$H$2:$H$201,MATCH($A1137&amp;"-10",Matches!$J$2:$J$201,0))),5,IF(SIGN(V1137-W1137)&lt;&gt;SIGN(INDEX(Matches!$G$2:$G$201,MATCH($A1137&amp;"-10",Matches!$J$2:$J$201,0))-INDEX(Matches!$H$2:$H$201,MATCH($A1137&amp;"-10",Matches!$J$2:$J$201,0))),0,IF(V1137-W1137=INDEX(Matches!$G$2:$G$201,MATCH($A1137&amp;"-10",Matches!$J$2:$J$201,0))-INDEX(Matches!$H$2:$H$201,MATCH($A1137&amp;"-10",Matches!$J$2:$J$201,0)),3,2))))),""))</f>
        <v/>
      </c>
      <c r="AH1137" s="13" t="str">
        <f aca="false">IF($B1137="","",SUM(X1137:AG1137))</f>
        <v/>
      </c>
      <c r="AI1137" s="12" t="str">
        <f aca="false">IF($B1137="","",COUNTIF(X1137:AG1137,5))</f>
        <v/>
      </c>
      <c r="AJ1137" s="12" t="str">
        <f aca="false">IF($B1137="","",COUNTIF(X1137:AG1137,"&gt;=2"))</f>
        <v/>
      </c>
      <c r="AK1137" s="12" t="str">
        <f aca="false">IF($B1137="","",COUNT(X1137:AG1137))</f>
        <v/>
      </c>
    </row>
    <row r="1138" customFormat="false" ht="15" hidden="false" customHeight="false" outlineLevel="0" collapsed="false">
      <c r="A1138" s="7"/>
      <c r="B1138" s="7"/>
      <c r="C1138" s="11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12" t="str">
        <f aca="false">IF(OR($B1138="",D1138="",E1138=""),"",IFERROR(IF(OR(INDEX(Matches!$I$2:$I$201,MATCH($A1138&amp;"-1",Matches!$J$2:$J$201,0))="Void",INDEX(Matches!$G$2:$G$201,MATCH($A1138&amp;"-1",Matches!$J$2:$J$201,0))="",INDEX(Matches!$H$2:$H$201,MATCH($A1138&amp;"-1",Matches!$J$2:$J$201,0))=""),"",IF(AND($C1138&lt;&gt;"",INDEX(Matches!$F$2:$F$201,MATCH($A1138&amp;"-1",Matches!$J$2:$J$201,0))&lt;&gt;"",$C1138&gt;=INDEX(Matches!$F$2:$F$201,MATCH($A1138&amp;"-1",Matches!$J$2:$J$201,0))),"",IF(AND(D1138=INDEX(Matches!$G$2:$G$201,MATCH($A1138&amp;"-1",Matches!$J$2:$J$201,0)),E1138=INDEX(Matches!$H$2:$H$201,MATCH($A1138&amp;"-1",Matches!$J$2:$J$201,0))),5,IF(SIGN(D1138-E1138)&lt;&gt;SIGN(INDEX(Matches!$G$2:$G$201,MATCH($A1138&amp;"-1",Matches!$J$2:$J$201,0))-INDEX(Matches!$H$2:$H$201,MATCH($A1138&amp;"-1",Matches!$J$2:$J$201,0))),0,IF(D1138-E1138=INDEX(Matches!$G$2:$G$201,MATCH($A1138&amp;"-1",Matches!$J$2:$J$201,0))-INDEX(Matches!$H$2:$H$201,MATCH($A1138&amp;"-1",Matches!$J$2:$J$201,0)),3,2))))),""))</f>
        <v/>
      </c>
      <c r="Y1138" s="12" t="str">
        <f aca="false">IF(OR($B1138="",F1138="",G1138=""),"",IFERROR(IF(OR(INDEX(Matches!$I$2:$I$201,MATCH($A1138&amp;"-2",Matches!$J$2:$J$201,0))="Void",INDEX(Matches!$G$2:$G$201,MATCH($A1138&amp;"-2",Matches!$J$2:$J$201,0))="",INDEX(Matches!$H$2:$H$201,MATCH($A1138&amp;"-2",Matches!$J$2:$J$201,0))=""),"",IF(AND($C1138&lt;&gt;"",INDEX(Matches!$F$2:$F$201,MATCH($A1138&amp;"-2",Matches!$J$2:$J$201,0))&lt;&gt;"",$C1138&gt;=INDEX(Matches!$F$2:$F$201,MATCH($A1138&amp;"-2",Matches!$J$2:$J$201,0))),"",IF(AND(F1138=INDEX(Matches!$G$2:$G$201,MATCH($A1138&amp;"-2",Matches!$J$2:$J$201,0)),G1138=INDEX(Matches!$H$2:$H$201,MATCH($A1138&amp;"-2",Matches!$J$2:$J$201,0))),5,IF(SIGN(F1138-G1138)&lt;&gt;SIGN(INDEX(Matches!$G$2:$G$201,MATCH($A1138&amp;"-2",Matches!$J$2:$J$201,0))-INDEX(Matches!$H$2:$H$201,MATCH($A1138&amp;"-2",Matches!$J$2:$J$201,0))),0,IF(F1138-G1138=INDEX(Matches!$G$2:$G$201,MATCH($A1138&amp;"-2",Matches!$J$2:$J$201,0))-INDEX(Matches!$H$2:$H$201,MATCH($A1138&amp;"-2",Matches!$J$2:$J$201,0)),3,2))))),""))</f>
        <v/>
      </c>
      <c r="Z1138" s="12" t="str">
        <f aca="false">IF(OR($B1138="",H1138="",I1138=""),"",IFERROR(IF(OR(INDEX(Matches!$I$2:$I$201,MATCH($A1138&amp;"-3",Matches!$J$2:$J$201,0))="Void",INDEX(Matches!$G$2:$G$201,MATCH($A1138&amp;"-3",Matches!$J$2:$J$201,0))="",INDEX(Matches!$H$2:$H$201,MATCH($A1138&amp;"-3",Matches!$J$2:$J$201,0))=""),"",IF(AND($C1138&lt;&gt;"",INDEX(Matches!$F$2:$F$201,MATCH($A1138&amp;"-3",Matches!$J$2:$J$201,0))&lt;&gt;"",$C1138&gt;=INDEX(Matches!$F$2:$F$201,MATCH($A1138&amp;"-3",Matches!$J$2:$J$201,0))),"",IF(AND(H1138=INDEX(Matches!$G$2:$G$201,MATCH($A1138&amp;"-3",Matches!$J$2:$J$201,0)),I1138=INDEX(Matches!$H$2:$H$201,MATCH($A1138&amp;"-3",Matches!$J$2:$J$201,0))),5,IF(SIGN(H1138-I1138)&lt;&gt;SIGN(INDEX(Matches!$G$2:$G$201,MATCH($A1138&amp;"-3",Matches!$J$2:$J$201,0))-INDEX(Matches!$H$2:$H$201,MATCH($A1138&amp;"-3",Matches!$J$2:$J$201,0))),0,IF(H1138-I1138=INDEX(Matches!$G$2:$G$201,MATCH($A1138&amp;"-3",Matches!$J$2:$J$201,0))-INDEX(Matches!$H$2:$H$201,MATCH($A1138&amp;"-3",Matches!$J$2:$J$201,0)),3,2))))),""))</f>
        <v/>
      </c>
      <c r="AA1138" s="12" t="str">
        <f aca="false">IF(OR($B1138="",J1138="",K1138=""),"",IFERROR(IF(OR(INDEX(Matches!$I$2:$I$201,MATCH($A1138&amp;"-4",Matches!$J$2:$J$201,0))="Void",INDEX(Matches!$G$2:$G$201,MATCH($A1138&amp;"-4",Matches!$J$2:$J$201,0))="",INDEX(Matches!$H$2:$H$201,MATCH($A1138&amp;"-4",Matches!$J$2:$J$201,0))=""),"",IF(AND($C1138&lt;&gt;"",INDEX(Matches!$F$2:$F$201,MATCH($A1138&amp;"-4",Matches!$J$2:$J$201,0))&lt;&gt;"",$C1138&gt;=INDEX(Matches!$F$2:$F$201,MATCH($A1138&amp;"-4",Matches!$J$2:$J$201,0))),"",IF(AND(J1138=INDEX(Matches!$G$2:$G$201,MATCH($A1138&amp;"-4",Matches!$J$2:$J$201,0)),K1138=INDEX(Matches!$H$2:$H$201,MATCH($A1138&amp;"-4",Matches!$J$2:$J$201,0))),5,IF(SIGN(J1138-K1138)&lt;&gt;SIGN(INDEX(Matches!$G$2:$G$201,MATCH($A1138&amp;"-4",Matches!$J$2:$J$201,0))-INDEX(Matches!$H$2:$H$201,MATCH($A1138&amp;"-4",Matches!$J$2:$J$201,0))),0,IF(J1138-K1138=INDEX(Matches!$G$2:$G$201,MATCH($A1138&amp;"-4",Matches!$J$2:$J$201,0))-INDEX(Matches!$H$2:$H$201,MATCH($A1138&amp;"-4",Matches!$J$2:$J$201,0)),3,2))))),""))</f>
        <v/>
      </c>
      <c r="AB1138" s="12" t="str">
        <f aca="false">IF(OR($B1138="",L1138="",M1138=""),"",IFERROR(IF(OR(INDEX(Matches!$I$2:$I$201,MATCH($A1138&amp;"-5",Matches!$J$2:$J$201,0))="Void",INDEX(Matches!$G$2:$G$201,MATCH($A1138&amp;"-5",Matches!$J$2:$J$201,0))="",INDEX(Matches!$H$2:$H$201,MATCH($A1138&amp;"-5",Matches!$J$2:$J$201,0))=""),"",IF(AND($C1138&lt;&gt;"",INDEX(Matches!$F$2:$F$201,MATCH($A1138&amp;"-5",Matches!$J$2:$J$201,0))&lt;&gt;"",$C1138&gt;=INDEX(Matches!$F$2:$F$201,MATCH($A1138&amp;"-5",Matches!$J$2:$J$201,0))),"",IF(AND(L1138=INDEX(Matches!$G$2:$G$201,MATCH($A1138&amp;"-5",Matches!$J$2:$J$201,0)),M1138=INDEX(Matches!$H$2:$H$201,MATCH($A1138&amp;"-5",Matches!$J$2:$J$201,0))),5,IF(SIGN(L1138-M1138)&lt;&gt;SIGN(INDEX(Matches!$G$2:$G$201,MATCH($A1138&amp;"-5",Matches!$J$2:$J$201,0))-INDEX(Matches!$H$2:$H$201,MATCH($A1138&amp;"-5",Matches!$J$2:$J$201,0))),0,IF(L1138-M1138=INDEX(Matches!$G$2:$G$201,MATCH($A1138&amp;"-5",Matches!$J$2:$J$201,0))-INDEX(Matches!$H$2:$H$201,MATCH($A1138&amp;"-5",Matches!$J$2:$J$201,0)),3,2))))),""))</f>
        <v/>
      </c>
      <c r="AC1138" s="12" t="str">
        <f aca="false">IF(OR($B1138="",N1138="",O1138=""),"",IFERROR(IF(OR(INDEX(Matches!$I$2:$I$201,MATCH($A1138&amp;"-6",Matches!$J$2:$J$201,0))="Void",INDEX(Matches!$G$2:$G$201,MATCH($A1138&amp;"-6",Matches!$J$2:$J$201,0))="",INDEX(Matches!$H$2:$H$201,MATCH($A1138&amp;"-6",Matches!$J$2:$J$201,0))=""),"",IF(AND($C1138&lt;&gt;"",INDEX(Matches!$F$2:$F$201,MATCH($A1138&amp;"-6",Matches!$J$2:$J$201,0))&lt;&gt;"",$C1138&gt;=INDEX(Matches!$F$2:$F$201,MATCH($A1138&amp;"-6",Matches!$J$2:$J$201,0))),"",IF(AND(N1138=INDEX(Matches!$G$2:$G$201,MATCH($A1138&amp;"-6",Matches!$J$2:$J$201,0)),O1138=INDEX(Matches!$H$2:$H$201,MATCH($A1138&amp;"-6",Matches!$J$2:$J$201,0))),5,IF(SIGN(N1138-O1138)&lt;&gt;SIGN(INDEX(Matches!$G$2:$G$201,MATCH($A1138&amp;"-6",Matches!$J$2:$J$201,0))-INDEX(Matches!$H$2:$H$201,MATCH($A1138&amp;"-6",Matches!$J$2:$J$201,0))),0,IF(N1138-O1138=INDEX(Matches!$G$2:$G$201,MATCH($A1138&amp;"-6",Matches!$J$2:$J$201,0))-INDEX(Matches!$H$2:$H$201,MATCH($A1138&amp;"-6",Matches!$J$2:$J$201,0)),3,2))))),""))</f>
        <v/>
      </c>
      <c r="AD1138" s="12" t="str">
        <f aca="false">IF(OR($B1138="",P1138="",Q1138=""),"",IFERROR(IF(OR(INDEX(Matches!$I$2:$I$201,MATCH($A1138&amp;"-7",Matches!$J$2:$J$201,0))="Void",INDEX(Matches!$G$2:$G$201,MATCH($A1138&amp;"-7",Matches!$J$2:$J$201,0))="",INDEX(Matches!$H$2:$H$201,MATCH($A1138&amp;"-7",Matches!$J$2:$J$201,0))=""),"",IF(AND($C1138&lt;&gt;"",INDEX(Matches!$F$2:$F$201,MATCH($A1138&amp;"-7",Matches!$J$2:$J$201,0))&lt;&gt;"",$C1138&gt;=INDEX(Matches!$F$2:$F$201,MATCH($A1138&amp;"-7",Matches!$J$2:$J$201,0))),"",IF(AND(P1138=INDEX(Matches!$G$2:$G$201,MATCH($A1138&amp;"-7",Matches!$J$2:$J$201,0)),Q1138=INDEX(Matches!$H$2:$H$201,MATCH($A1138&amp;"-7",Matches!$J$2:$J$201,0))),5,IF(SIGN(P1138-Q1138)&lt;&gt;SIGN(INDEX(Matches!$G$2:$G$201,MATCH($A1138&amp;"-7",Matches!$J$2:$J$201,0))-INDEX(Matches!$H$2:$H$201,MATCH($A1138&amp;"-7",Matches!$J$2:$J$201,0))),0,IF(P1138-Q1138=INDEX(Matches!$G$2:$G$201,MATCH($A1138&amp;"-7",Matches!$J$2:$J$201,0))-INDEX(Matches!$H$2:$H$201,MATCH($A1138&amp;"-7",Matches!$J$2:$J$201,0)),3,2))))),""))</f>
        <v/>
      </c>
      <c r="AE1138" s="12" t="str">
        <f aca="false">IF(OR($B1138="",R1138="",S1138=""),"",IFERROR(IF(OR(INDEX(Matches!$I$2:$I$201,MATCH($A1138&amp;"-8",Matches!$J$2:$J$201,0))="Void",INDEX(Matches!$G$2:$G$201,MATCH($A1138&amp;"-8",Matches!$J$2:$J$201,0))="",INDEX(Matches!$H$2:$H$201,MATCH($A1138&amp;"-8",Matches!$J$2:$J$201,0))=""),"",IF(AND($C1138&lt;&gt;"",INDEX(Matches!$F$2:$F$201,MATCH($A1138&amp;"-8",Matches!$J$2:$J$201,0))&lt;&gt;"",$C1138&gt;=INDEX(Matches!$F$2:$F$201,MATCH($A1138&amp;"-8",Matches!$J$2:$J$201,0))),"",IF(AND(R1138=INDEX(Matches!$G$2:$G$201,MATCH($A1138&amp;"-8",Matches!$J$2:$J$201,0)),S1138=INDEX(Matches!$H$2:$H$201,MATCH($A1138&amp;"-8",Matches!$J$2:$J$201,0))),5,IF(SIGN(R1138-S1138)&lt;&gt;SIGN(INDEX(Matches!$G$2:$G$201,MATCH($A1138&amp;"-8",Matches!$J$2:$J$201,0))-INDEX(Matches!$H$2:$H$201,MATCH($A1138&amp;"-8",Matches!$J$2:$J$201,0))),0,IF(R1138-S1138=INDEX(Matches!$G$2:$G$201,MATCH($A1138&amp;"-8",Matches!$J$2:$J$201,0))-INDEX(Matches!$H$2:$H$201,MATCH($A1138&amp;"-8",Matches!$J$2:$J$201,0)),3,2))))),""))</f>
        <v/>
      </c>
      <c r="AF1138" s="12" t="str">
        <f aca="false">IF(OR($B1138="",T1138="",U1138=""),"",IFERROR(IF(OR(INDEX(Matches!$I$2:$I$201,MATCH($A1138&amp;"-9",Matches!$J$2:$J$201,0))="Void",INDEX(Matches!$G$2:$G$201,MATCH($A1138&amp;"-9",Matches!$J$2:$J$201,0))="",INDEX(Matches!$H$2:$H$201,MATCH($A1138&amp;"-9",Matches!$J$2:$J$201,0))=""),"",IF(AND($C1138&lt;&gt;"",INDEX(Matches!$F$2:$F$201,MATCH($A1138&amp;"-9",Matches!$J$2:$J$201,0))&lt;&gt;"",$C1138&gt;=INDEX(Matches!$F$2:$F$201,MATCH($A1138&amp;"-9",Matches!$J$2:$J$201,0))),"",IF(AND(T1138=INDEX(Matches!$G$2:$G$201,MATCH($A1138&amp;"-9",Matches!$J$2:$J$201,0)),U1138=INDEX(Matches!$H$2:$H$201,MATCH($A1138&amp;"-9",Matches!$J$2:$J$201,0))),5,IF(SIGN(T1138-U1138)&lt;&gt;SIGN(INDEX(Matches!$G$2:$G$201,MATCH($A1138&amp;"-9",Matches!$J$2:$J$201,0))-INDEX(Matches!$H$2:$H$201,MATCH($A1138&amp;"-9",Matches!$J$2:$J$201,0))),0,IF(T1138-U1138=INDEX(Matches!$G$2:$G$201,MATCH($A1138&amp;"-9",Matches!$J$2:$J$201,0))-INDEX(Matches!$H$2:$H$201,MATCH($A1138&amp;"-9",Matches!$J$2:$J$201,0)),3,2))))),""))</f>
        <v/>
      </c>
      <c r="AG1138" s="12" t="str">
        <f aca="false">IF(OR($B1138="",V1138="",W1138=""),"",IFERROR(IF(OR(INDEX(Matches!$I$2:$I$201,MATCH($A1138&amp;"-10",Matches!$J$2:$J$201,0))="Void",INDEX(Matches!$G$2:$G$201,MATCH($A1138&amp;"-10",Matches!$J$2:$J$201,0))="",INDEX(Matches!$H$2:$H$201,MATCH($A1138&amp;"-10",Matches!$J$2:$J$201,0))=""),"",IF(AND($C1138&lt;&gt;"",INDEX(Matches!$F$2:$F$201,MATCH($A1138&amp;"-10",Matches!$J$2:$J$201,0))&lt;&gt;"",$C1138&gt;=INDEX(Matches!$F$2:$F$201,MATCH($A1138&amp;"-10",Matches!$J$2:$J$201,0))),"",IF(AND(V1138=INDEX(Matches!$G$2:$G$201,MATCH($A1138&amp;"-10",Matches!$J$2:$J$201,0)),W1138=INDEX(Matches!$H$2:$H$201,MATCH($A1138&amp;"-10",Matches!$J$2:$J$201,0))),5,IF(SIGN(V1138-W1138)&lt;&gt;SIGN(INDEX(Matches!$G$2:$G$201,MATCH($A1138&amp;"-10",Matches!$J$2:$J$201,0))-INDEX(Matches!$H$2:$H$201,MATCH($A1138&amp;"-10",Matches!$J$2:$J$201,0))),0,IF(V1138-W1138=INDEX(Matches!$G$2:$G$201,MATCH($A1138&amp;"-10",Matches!$J$2:$J$201,0))-INDEX(Matches!$H$2:$H$201,MATCH($A1138&amp;"-10",Matches!$J$2:$J$201,0)),3,2))))),""))</f>
        <v/>
      </c>
      <c r="AH1138" s="13" t="str">
        <f aca="false">IF($B1138="","",SUM(X1138:AG1138))</f>
        <v/>
      </c>
      <c r="AI1138" s="12" t="str">
        <f aca="false">IF($B1138="","",COUNTIF(X1138:AG1138,5))</f>
        <v/>
      </c>
      <c r="AJ1138" s="12" t="str">
        <f aca="false">IF($B1138="","",COUNTIF(X1138:AG1138,"&gt;=2"))</f>
        <v/>
      </c>
      <c r="AK1138" s="12" t="str">
        <f aca="false">IF($B1138="","",COUNT(X1138:AG1138))</f>
        <v/>
      </c>
    </row>
    <row r="1139" customFormat="false" ht="15" hidden="false" customHeight="false" outlineLevel="0" collapsed="false">
      <c r="A1139" s="7"/>
      <c r="B1139" s="7"/>
      <c r="C1139" s="11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12" t="str">
        <f aca="false">IF(OR($B1139="",D1139="",E1139=""),"",IFERROR(IF(OR(INDEX(Matches!$I$2:$I$201,MATCH($A1139&amp;"-1",Matches!$J$2:$J$201,0))="Void",INDEX(Matches!$G$2:$G$201,MATCH($A1139&amp;"-1",Matches!$J$2:$J$201,0))="",INDEX(Matches!$H$2:$H$201,MATCH($A1139&amp;"-1",Matches!$J$2:$J$201,0))=""),"",IF(AND($C1139&lt;&gt;"",INDEX(Matches!$F$2:$F$201,MATCH($A1139&amp;"-1",Matches!$J$2:$J$201,0))&lt;&gt;"",$C1139&gt;=INDEX(Matches!$F$2:$F$201,MATCH($A1139&amp;"-1",Matches!$J$2:$J$201,0))),"",IF(AND(D1139=INDEX(Matches!$G$2:$G$201,MATCH($A1139&amp;"-1",Matches!$J$2:$J$201,0)),E1139=INDEX(Matches!$H$2:$H$201,MATCH($A1139&amp;"-1",Matches!$J$2:$J$201,0))),5,IF(SIGN(D1139-E1139)&lt;&gt;SIGN(INDEX(Matches!$G$2:$G$201,MATCH($A1139&amp;"-1",Matches!$J$2:$J$201,0))-INDEX(Matches!$H$2:$H$201,MATCH($A1139&amp;"-1",Matches!$J$2:$J$201,0))),0,IF(D1139-E1139=INDEX(Matches!$G$2:$G$201,MATCH($A1139&amp;"-1",Matches!$J$2:$J$201,0))-INDEX(Matches!$H$2:$H$201,MATCH($A1139&amp;"-1",Matches!$J$2:$J$201,0)),3,2))))),""))</f>
        <v/>
      </c>
      <c r="Y1139" s="12" t="str">
        <f aca="false">IF(OR($B1139="",F1139="",G1139=""),"",IFERROR(IF(OR(INDEX(Matches!$I$2:$I$201,MATCH($A1139&amp;"-2",Matches!$J$2:$J$201,0))="Void",INDEX(Matches!$G$2:$G$201,MATCH($A1139&amp;"-2",Matches!$J$2:$J$201,0))="",INDEX(Matches!$H$2:$H$201,MATCH($A1139&amp;"-2",Matches!$J$2:$J$201,0))=""),"",IF(AND($C1139&lt;&gt;"",INDEX(Matches!$F$2:$F$201,MATCH($A1139&amp;"-2",Matches!$J$2:$J$201,0))&lt;&gt;"",$C1139&gt;=INDEX(Matches!$F$2:$F$201,MATCH($A1139&amp;"-2",Matches!$J$2:$J$201,0))),"",IF(AND(F1139=INDEX(Matches!$G$2:$G$201,MATCH($A1139&amp;"-2",Matches!$J$2:$J$201,0)),G1139=INDEX(Matches!$H$2:$H$201,MATCH($A1139&amp;"-2",Matches!$J$2:$J$201,0))),5,IF(SIGN(F1139-G1139)&lt;&gt;SIGN(INDEX(Matches!$G$2:$G$201,MATCH($A1139&amp;"-2",Matches!$J$2:$J$201,0))-INDEX(Matches!$H$2:$H$201,MATCH($A1139&amp;"-2",Matches!$J$2:$J$201,0))),0,IF(F1139-G1139=INDEX(Matches!$G$2:$G$201,MATCH($A1139&amp;"-2",Matches!$J$2:$J$201,0))-INDEX(Matches!$H$2:$H$201,MATCH($A1139&amp;"-2",Matches!$J$2:$J$201,0)),3,2))))),""))</f>
        <v/>
      </c>
      <c r="Z1139" s="12" t="str">
        <f aca="false">IF(OR($B1139="",H1139="",I1139=""),"",IFERROR(IF(OR(INDEX(Matches!$I$2:$I$201,MATCH($A1139&amp;"-3",Matches!$J$2:$J$201,0))="Void",INDEX(Matches!$G$2:$G$201,MATCH($A1139&amp;"-3",Matches!$J$2:$J$201,0))="",INDEX(Matches!$H$2:$H$201,MATCH($A1139&amp;"-3",Matches!$J$2:$J$201,0))=""),"",IF(AND($C1139&lt;&gt;"",INDEX(Matches!$F$2:$F$201,MATCH($A1139&amp;"-3",Matches!$J$2:$J$201,0))&lt;&gt;"",$C1139&gt;=INDEX(Matches!$F$2:$F$201,MATCH($A1139&amp;"-3",Matches!$J$2:$J$201,0))),"",IF(AND(H1139=INDEX(Matches!$G$2:$G$201,MATCH($A1139&amp;"-3",Matches!$J$2:$J$201,0)),I1139=INDEX(Matches!$H$2:$H$201,MATCH($A1139&amp;"-3",Matches!$J$2:$J$201,0))),5,IF(SIGN(H1139-I1139)&lt;&gt;SIGN(INDEX(Matches!$G$2:$G$201,MATCH($A1139&amp;"-3",Matches!$J$2:$J$201,0))-INDEX(Matches!$H$2:$H$201,MATCH($A1139&amp;"-3",Matches!$J$2:$J$201,0))),0,IF(H1139-I1139=INDEX(Matches!$G$2:$G$201,MATCH($A1139&amp;"-3",Matches!$J$2:$J$201,0))-INDEX(Matches!$H$2:$H$201,MATCH($A1139&amp;"-3",Matches!$J$2:$J$201,0)),3,2))))),""))</f>
        <v/>
      </c>
      <c r="AA1139" s="12" t="str">
        <f aca="false">IF(OR($B1139="",J1139="",K1139=""),"",IFERROR(IF(OR(INDEX(Matches!$I$2:$I$201,MATCH($A1139&amp;"-4",Matches!$J$2:$J$201,0))="Void",INDEX(Matches!$G$2:$G$201,MATCH($A1139&amp;"-4",Matches!$J$2:$J$201,0))="",INDEX(Matches!$H$2:$H$201,MATCH($A1139&amp;"-4",Matches!$J$2:$J$201,0))=""),"",IF(AND($C1139&lt;&gt;"",INDEX(Matches!$F$2:$F$201,MATCH($A1139&amp;"-4",Matches!$J$2:$J$201,0))&lt;&gt;"",$C1139&gt;=INDEX(Matches!$F$2:$F$201,MATCH($A1139&amp;"-4",Matches!$J$2:$J$201,0))),"",IF(AND(J1139=INDEX(Matches!$G$2:$G$201,MATCH($A1139&amp;"-4",Matches!$J$2:$J$201,0)),K1139=INDEX(Matches!$H$2:$H$201,MATCH($A1139&amp;"-4",Matches!$J$2:$J$201,0))),5,IF(SIGN(J1139-K1139)&lt;&gt;SIGN(INDEX(Matches!$G$2:$G$201,MATCH($A1139&amp;"-4",Matches!$J$2:$J$201,0))-INDEX(Matches!$H$2:$H$201,MATCH($A1139&amp;"-4",Matches!$J$2:$J$201,0))),0,IF(J1139-K1139=INDEX(Matches!$G$2:$G$201,MATCH($A1139&amp;"-4",Matches!$J$2:$J$201,0))-INDEX(Matches!$H$2:$H$201,MATCH($A1139&amp;"-4",Matches!$J$2:$J$201,0)),3,2))))),""))</f>
        <v/>
      </c>
      <c r="AB1139" s="12" t="str">
        <f aca="false">IF(OR($B1139="",L1139="",M1139=""),"",IFERROR(IF(OR(INDEX(Matches!$I$2:$I$201,MATCH($A1139&amp;"-5",Matches!$J$2:$J$201,0))="Void",INDEX(Matches!$G$2:$G$201,MATCH($A1139&amp;"-5",Matches!$J$2:$J$201,0))="",INDEX(Matches!$H$2:$H$201,MATCH($A1139&amp;"-5",Matches!$J$2:$J$201,0))=""),"",IF(AND($C1139&lt;&gt;"",INDEX(Matches!$F$2:$F$201,MATCH($A1139&amp;"-5",Matches!$J$2:$J$201,0))&lt;&gt;"",$C1139&gt;=INDEX(Matches!$F$2:$F$201,MATCH($A1139&amp;"-5",Matches!$J$2:$J$201,0))),"",IF(AND(L1139=INDEX(Matches!$G$2:$G$201,MATCH($A1139&amp;"-5",Matches!$J$2:$J$201,0)),M1139=INDEX(Matches!$H$2:$H$201,MATCH($A1139&amp;"-5",Matches!$J$2:$J$201,0))),5,IF(SIGN(L1139-M1139)&lt;&gt;SIGN(INDEX(Matches!$G$2:$G$201,MATCH($A1139&amp;"-5",Matches!$J$2:$J$201,0))-INDEX(Matches!$H$2:$H$201,MATCH($A1139&amp;"-5",Matches!$J$2:$J$201,0))),0,IF(L1139-M1139=INDEX(Matches!$G$2:$G$201,MATCH($A1139&amp;"-5",Matches!$J$2:$J$201,0))-INDEX(Matches!$H$2:$H$201,MATCH($A1139&amp;"-5",Matches!$J$2:$J$201,0)),3,2))))),""))</f>
        <v/>
      </c>
      <c r="AC1139" s="12" t="str">
        <f aca="false">IF(OR($B1139="",N1139="",O1139=""),"",IFERROR(IF(OR(INDEX(Matches!$I$2:$I$201,MATCH($A1139&amp;"-6",Matches!$J$2:$J$201,0))="Void",INDEX(Matches!$G$2:$G$201,MATCH($A1139&amp;"-6",Matches!$J$2:$J$201,0))="",INDEX(Matches!$H$2:$H$201,MATCH($A1139&amp;"-6",Matches!$J$2:$J$201,0))=""),"",IF(AND($C1139&lt;&gt;"",INDEX(Matches!$F$2:$F$201,MATCH($A1139&amp;"-6",Matches!$J$2:$J$201,0))&lt;&gt;"",$C1139&gt;=INDEX(Matches!$F$2:$F$201,MATCH($A1139&amp;"-6",Matches!$J$2:$J$201,0))),"",IF(AND(N1139=INDEX(Matches!$G$2:$G$201,MATCH($A1139&amp;"-6",Matches!$J$2:$J$201,0)),O1139=INDEX(Matches!$H$2:$H$201,MATCH($A1139&amp;"-6",Matches!$J$2:$J$201,0))),5,IF(SIGN(N1139-O1139)&lt;&gt;SIGN(INDEX(Matches!$G$2:$G$201,MATCH($A1139&amp;"-6",Matches!$J$2:$J$201,0))-INDEX(Matches!$H$2:$H$201,MATCH($A1139&amp;"-6",Matches!$J$2:$J$201,0))),0,IF(N1139-O1139=INDEX(Matches!$G$2:$G$201,MATCH($A1139&amp;"-6",Matches!$J$2:$J$201,0))-INDEX(Matches!$H$2:$H$201,MATCH($A1139&amp;"-6",Matches!$J$2:$J$201,0)),3,2))))),""))</f>
        <v/>
      </c>
      <c r="AD1139" s="12" t="str">
        <f aca="false">IF(OR($B1139="",P1139="",Q1139=""),"",IFERROR(IF(OR(INDEX(Matches!$I$2:$I$201,MATCH($A1139&amp;"-7",Matches!$J$2:$J$201,0))="Void",INDEX(Matches!$G$2:$G$201,MATCH($A1139&amp;"-7",Matches!$J$2:$J$201,0))="",INDEX(Matches!$H$2:$H$201,MATCH($A1139&amp;"-7",Matches!$J$2:$J$201,0))=""),"",IF(AND($C1139&lt;&gt;"",INDEX(Matches!$F$2:$F$201,MATCH($A1139&amp;"-7",Matches!$J$2:$J$201,0))&lt;&gt;"",$C1139&gt;=INDEX(Matches!$F$2:$F$201,MATCH($A1139&amp;"-7",Matches!$J$2:$J$201,0))),"",IF(AND(P1139=INDEX(Matches!$G$2:$G$201,MATCH($A1139&amp;"-7",Matches!$J$2:$J$201,0)),Q1139=INDEX(Matches!$H$2:$H$201,MATCH($A1139&amp;"-7",Matches!$J$2:$J$201,0))),5,IF(SIGN(P1139-Q1139)&lt;&gt;SIGN(INDEX(Matches!$G$2:$G$201,MATCH($A1139&amp;"-7",Matches!$J$2:$J$201,0))-INDEX(Matches!$H$2:$H$201,MATCH($A1139&amp;"-7",Matches!$J$2:$J$201,0))),0,IF(P1139-Q1139=INDEX(Matches!$G$2:$G$201,MATCH($A1139&amp;"-7",Matches!$J$2:$J$201,0))-INDEX(Matches!$H$2:$H$201,MATCH($A1139&amp;"-7",Matches!$J$2:$J$201,0)),3,2))))),""))</f>
        <v/>
      </c>
      <c r="AE1139" s="12" t="str">
        <f aca="false">IF(OR($B1139="",R1139="",S1139=""),"",IFERROR(IF(OR(INDEX(Matches!$I$2:$I$201,MATCH($A1139&amp;"-8",Matches!$J$2:$J$201,0))="Void",INDEX(Matches!$G$2:$G$201,MATCH($A1139&amp;"-8",Matches!$J$2:$J$201,0))="",INDEX(Matches!$H$2:$H$201,MATCH($A1139&amp;"-8",Matches!$J$2:$J$201,0))=""),"",IF(AND($C1139&lt;&gt;"",INDEX(Matches!$F$2:$F$201,MATCH($A1139&amp;"-8",Matches!$J$2:$J$201,0))&lt;&gt;"",$C1139&gt;=INDEX(Matches!$F$2:$F$201,MATCH($A1139&amp;"-8",Matches!$J$2:$J$201,0))),"",IF(AND(R1139=INDEX(Matches!$G$2:$G$201,MATCH($A1139&amp;"-8",Matches!$J$2:$J$201,0)),S1139=INDEX(Matches!$H$2:$H$201,MATCH($A1139&amp;"-8",Matches!$J$2:$J$201,0))),5,IF(SIGN(R1139-S1139)&lt;&gt;SIGN(INDEX(Matches!$G$2:$G$201,MATCH($A1139&amp;"-8",Matches!$J$2:$J$201,0))-INDEX(Matches!$H$2:$H$201,MATCH($A1139&amp;"-8",Matches!$J$2:$J$201,0))),0,IF(R1139-S1139=INDEX(Matches!$G$2:$G$201,MATCH($A1139&amp;"-8",Matches!$J$2:$J$201,0))-INDEX(Matches!$H$2:$H$201,MATCH($A1139&amp;"-8",Matches!$J$2:$J$201,0)),3,2))))),""))</f>
        <v/>
      </c>
      <c r="AF1139" s="12" t="str">
        <f aca="false">IF(OR($B1139="",T1139="",U1139=""),"",IFERROR(IF(OR(INDEX(Matches!$I$2:$I$201,MATCH($A1139&amp;"-9",Matches!$J$2:$J$201,0))="Void",INDEX(Matches!$G$2:$G$201,MATCH($A1139&amp;"-9",Matches!$J$2:$J$201,0))="",INDEX(Matches!$H$2:$H$201,MATCH($A1139&amp;"-9",Matches!$J$2:$J$201,0))=""),"",IF(AND($C1139&lt;&gt;"",INDEX(Matches!$F$2:$F$201,MATCH($A1139&amp;"-9",Matches!$J$2:$J$201,0))&lt;&gt;"",$C1139&gt;=INDEX(Matches!$F$2:$F$201,MATCH($A1139&amp;"-9",Matches!$J$2:$J$201,0))),"",IF(AND(T1139=INDEX(Matches!$G$2:$G$201,MATCH($A1139&amp;"-9",Matches!$J$2:$J$201,0)),U1139=INDEX(Matches!$H$2:$H$201,MATCH($A1139&amp;"-9",Matches!$J$2:$J$201,0))),5,IF(SIGN(T1139-U1139)&lt;&gt;SIGN(INDEX(Matches!$G$2:$G$201,MATCH($A1139&amp;"-9",Matches!$J$2:$J$201,0))-INDEX(Matches!$H$2:$H$201,MATCH($A1139&amp;"-9",Matches!$J$2:$J$201,0))),0,IF(T1139-U1139=INDEX(Matches!$G$2:$G$201,MATCH($A1139&amp;"-9",Matches!$J$2:$J$201,0))-INDEX(Matches!$H$2:$H$201,MATCH($A1139&amp;"-9",Matches!$J$2:$J$201,0)),3,2))))),""))</f>
        <v/>
      </c>
      <c r="AG1139" s="12" t="str">
        <f aca="false">IF(OR($B1139="",V1139="",W1139=""),"",IFERROR(IF(OR(INDEX(Matches!$I$2:$I$201,MATCH($A1139&amp;"-10",Matches!$J$2:$J$201,0))="Void",INDEX(Matches!$G$2:$G$201,MATCH($A1139&amp;"-10",Matches!$J$2:$J$201,0))="",INDEX(Matches!$H$2:$H$201,MATCH($A1139&amp;"-10",Matches!$J$2:$J$201,0))=""),"",IF(AND($C1139&lt;&gt;"",INDEX(Matches!$F$2:$F$201,MATCH($A1139&amp;"-10",Matches!$J$2:$J$201,0))&lt;&gt;"",$C1139&gt;=INDEX(Matches!$F$2:$F$201,MATCH($A1139&amp;"-10",Matches!$J$2:$J$201,0))),"",IF(AND(V1139=INDEX(Matches!$G$2:$G$201,MATCH($A1139&amp;"-10",Matches!$J$2:$J$201,0)),W1139=INDEX(Matches!$H$2:$H$201,MATCH($A1139&amp;"-10",Matches!$J$2:$J$201,0))),5,IF(SIGN(V1139-W1139)&lt;&gt;SIGN(INDEX(Matches!$G$2:$G$201,MATCH($A1139&amp;"-10",Matches!$J$2:$J$201,0))-INDEX(Matches!$H$2:$H$201,MATCH($A1139&amp;"-10",Matches!$J$2:$J$201,0))),0,IF(V1139-W1139=INDEX(Matches!$G$2:$G$201,MATCH($A1139&amp;"-10",Matches!$J$2:$J$201,0))-INDEX(Matches!$H$2:$H$201,MATCH($A1139&amp;"-10",Matches!$J$2:$J$201,0)),3,2))))),""))</f>
        <v/>
      </c>
      <c r="AH1139" s="13" t="str">
        <f aca="false">IF($B1139="","",SUM(X1139:AG1139))</f>
        <v/>
      </c>
      <c r="AI1139" s="12" t="str">
        <f aca="false">IF($B1139="","",COUNTIF(X1139:AG1139,5))</f>
        <v/>
      </c>
      <c r="AJ1139" s="12" t="str">
        <f aca="false">IF($B1139="","",COUNTIF(X1139:AG1139,"&gt;=2"))</f>
        <v/>
      </c>
      <c r="AK1139" s="12" t="str">
        <f aca="false">IF($B1139="","",COUNT(X1139:AG1139))</f>
        <v/>
      </c>
    </row>
    <row r="1140" customFormat="false" ht="15" hidden="false" customHeight="false" outlineLevel="0" collapsed="false">
      <c r="A1140" s="7"/>
      <c r="B1140" s="7"/>
      <c r="C1140" s="11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12" t="str">
        <f aca="false">IF(OR($B1140="",D1140="",E1140=""),"",IFERROR(IF(OR(INDEX(Matches!$I$2:$I$201,MATCH($A1140&amp;"-1",Matches!$J$2:$J$201,0))="Void",INDEX(Matches!$G$2:$G$201,MATCH($A1140&amp;"-1",Matches!$J$2:$J$201,0))="",INDEX(Matches!$H$2:$H$201,MATCH($A1140&amp;"-1",Matches!$J$2:$J$201,0))=""),"",IF(AND($C1140&lt;&gt;"",INDEX(Matches!$F$2:$F$201,MATCH($A1140&amp;"-1",Matches!$J$2:$J$201,0))&lt;&gt;"",$C1140&gt;=INDEX(Matches!$F$2:$F$201,MATCH($A1140&amp;"-1",Matches!$J$2:$J$201,0))),"",IF(AND(D1140=INDEX(Matches!$G$2:$G$201,MATCH($A1140&amp;"-1",Matches!$J$2:$J$201,0)),E1140=INDEX(Matches!$H$2:$H$201,MATCH($A1140&amp;"-1",Matches!$J$2:$J$201,0))),5,IF(SIGN(D1140-E1140)&lt;&gt;SIGN(INDEX(Matches!$G$2:$G$201,MATCH($A1140&amp;"-1",Matches!$J$2:$J$201,0))-INDEX(Matches!$H$2:$H$201,MATCH($A1140&amp;"-1",Matches!$J$2:$J$201,0))),0,IF(D1140-E1140=INDEX(Matches!$G$2:$G$201,MATCH($A1140&amp;"-1",Matches!$J$2:$J$201,0))-INDEX(Matches!$H$2:$H$201,MATCH($A1140&amp;"-1",Matches!$J$2:$J$201,0)),3,2))))),""))</f>
        <v/>
      </c>
      <c r="Y1140" s="12" t="str">
        <f aca="false">IF(OR($B1140="",F1140="",G1140=""),"",IFERROR(IF(OR(INDEX(Matches!$I$2:$I$201,MATCH($A1140&amp;"-2",Matches!$J$2:$J$201,0))="Void",INDEX(Matches!$G$2:$G$201,MATCH($A1140&amp;"-2",Matches!$J$2:$J$201,0))="",INDEX(Matches!$H$2:$H$201,MATCH($A1140&amp;"-2",Matches!$J$2:$J$201,0))=""),"",IF(AND($C1140&lt;&gt;"",INDEX(Matches!$F$2:$F$201,MATCH($A1140&amp;"-2",Matches!$J$2:$J$201,0))&lt;&gt;"",$C1140&gt;=INDEX(Matches!$F$2:$F$201,MATCH($A1140&amp;"-2",Matches!$J$2:$J$201,0))),"",IF(AND(F1140=INDEX(Matches!$G$2:$G$201,MATCH($A1140&amp;"-2",Matches!$J$2:$J$201,0)),G1140=INDEX(Matches!$H$2:$H$201,MATCH($A1140&amp;"-2",Matches!$J$2:$J$201,0))),5,IF(SIGN(F1140-G1140)&lt;&gt;SIGN(INDEX(Matches!$G$2:$G$201,MATCH($A1140&amp;"-2",Matches!$J$2:$J$201,0))-INDEX(Matches!$H$2:$H$201,MATCH($A1140&amp;"-2",Matches!$J$2:$J$201,0))),0,IF(F1140-G1140=INDEX(Matches!$G$2:$G$201,MATCH($A1140&amp;"-2",Matches!$J$2:$J$201,0))-INDEX(Matches!$H$2:$H$201,MATCH($A1140&amp;"-2",Matches!$J$2:$J$201,0)),3,2))))),""))</f>
        <v/>
      </c>
      <c r="Z1140" s="12" t="str">
        <f aca="false">IF(OR($B1140="",H1140="",I1140=""),"",IFERROR(IF(OR(INDEX(Matches!$I$2:$I$201,MATCH($A1140&amp;"-3",Matches!$J$2:$J$201,0))="Void",INDEX(Matches!$G$2:$G$201,MATCH($A1140&amp;"-3",Matches!$J$2:$J$201,0))="",INDEX(Matches!$H$2:$H$201,MATCH($A1140&amp;"-3",Matches!$J$2:$J$201,0))=""),"",IF(AND($C1140&lt;&gt;"",INDEX(Matches!$F$2:$F$201,MATCH($A1140&amp;"-3",Matches!$J$2:$J$201,0))&lt;&gt;"",$C1140&gt;=INDEX(Matches!$F$2:$F$201,MATCH($A1140&amp;"-3",Matches!$J$2:$J$201,0))),"",IF(AND(H1140=INDEX(Matches!$G$2:$G$201,MATCH($A1140&amp;"-3",Matches!$J$2:$J$201,0)),I1140=INDEX(Matches!$H$2:$H$201,MATCH($A1140&amp;"-3",Matches!$J$2:$J$201,0))),5,IF(SIGN(H1140-I1140)&lt;&gt;SIGN(INDEX(Matches!$G$2:$G$201,MATCH($A1140&amp;"-3",Matches!$J$2:$J$201,0))-INDEX(Matches!$H$2:$H$201,MATCH($A1140&amp;"-3",Matches!$J$2:$J$201,0))),0,IF(H1140-I1140=INDEX(Matches!$G$2:$G$201,MATCH($A1140&amp;"-3",Matches!$J$2:$J$201,0))-INDEX(Matches!$H$2:$H$201,MATCH($A1140&amp;"-3",Matches!$J$2:$J$201,0)),3,2))))),""))</f>
        <v/>
      </c>
      <c r="AA1140" s="12" t="str">
        <f aca="false">IF(OR($B1140="",J1140="",K1140=""),"",IFERROR(IF(OR(INDEX(Matches!$I$2:$I$201,MATCH($A1140&amp;"-4",Matches!$J$2:$J$201,0))="Void",INDEX(Matches!$G$2:$G$201,MATCH($A1140&amp;"-4",Matches!$J$2:$J$201,0))="",INDEX(Matches!$H$2:$H$201,MATCH($A1140&amp;"-4",Matches!$J$2:$J$201,0))=""),"",IF(AND($C1140&lt;&gt;"",INDEX(Matches!$F$2:$F$201,MATCH($A1140&amp;"-4",Matches!$J$2:$J$201,0))&lt;&gt;"",$C1140&gt;=INDEX(Matches!$F$2:$F$201,MATCH($A1140&amp;"-4",Matches!$J$2:$J$201,0))),"",IF(AND(J1140=INDEX(Matches!$G$2:$G$201,MATCH($A1140&amp;"-4",Matches!$J$2:$J$201,0)),K1140=INDEX(Matches!$H$2:$H$201,MATCH($A1140&amp;"-4",Matches!$J$2:$J$201,0))),5,IF(SIGN(J1140-K1140)&lt;&gt;SIGN(INDEX(Matches!$G$2:$G$201,MATCH($A1140&amp;"-4",Matches!$J$2:$J$201,0))-INDEX(Matches!$H$2:$H$201,MATCH($A1140&amp;"-4",Matches!$J$2:$J$201,0))),0,IF(J1140-K1140=INDEX(Matches!$G$2:$G$201,MATCH($A1140&amp;"-4",Matches!$J$2:$J$201,0))-INDEX(Matches!$H$2:$H$201,MATCH($A1140&amp;"-4",Matches!$J$2:$J$201,0)),3,2))))),""))</f>
        <v/>
      </c>
      <c r="AB1140" s="12" t="str">
        <f aca="false">IF(OR($B1140="",L1140="",M1140=""),"",IFERROR(IF(OR(INDEX(Matches!$I$2:$I$201,MATCH($A1140&amp;"-5",Matches!$J$2:$J$201,0))="Void",INDEX(Matches!$G$2:$G$201,MATCH($A1140&amp;"-5",Matches!$J$2:$J$201,0))="",INDEX(Matches!$H$2:$H$201,MATCH($A1140&amp;"-5",Matches!$J$2:$J$201,0))=""),"",IF(AND($C1140&lt;&gt;"",INDEX(Matches!$F$2:$F$201,MATCH($A1140&amp;"-5",Matches!$J$2:$J$201,0))&lt;&gt;"",$C1140&gt;=INDEX(Matches!$F$2:$F$201,MATCH($A1140&amp;"-5",Matches!$J$2:$J$201,0))),"",IF(AND(L1140=INDEX(Matches!$G$2:$G$201,MATCH($A1140&amp;"-5",Matches!$J$2:$J$201,0)),M1140=INDEX(Matches!$H$2:$H$201,MATCH($A1140&amp;"-5",Matches!$J$2:$J$201,0))),5,IF(SIGN(L1140-M1140)&lt;&gt;SIGN(INDEX(Matches!$G$2:$G$201,MATCH($A1140&amp;"-5",Matches!$J$2:$J$201,0))-INDEX(Matches!$H$2:$H$201,MATCH($A1140&amp;"-5",Matches!$J$2:$J$201,0))),0,IF(L1140-M1140=INDEX(Matches!$G$2:$G$201,MATCH($A1140&amp;"-5",Matches!$J$2:$J$201,0))-INDEX(Matches!$H$2:$H$201,MATCH($A1140&amp;"-5",Matches!$J$2:$J$201,0)),3,2))))),""))</f>
        <v/>
      </c>
      <c r="AC1140" s="12" t="str">
        <f aca="false">IF(OR($B1140="",N1140="",O1140=""),"",IFERROR(IF(OR(INDEX(Matches!$I$2:$I$201,MATCH($A1140&amp;"-6",Matches!$J$2:$J$201,0))="Void",INDEX(Matches!$G$2:$G$201,MATCH($A1140&amp;"-6",Matches!$J$2:$J$201,0))="",INDEX(Matches!$H$2:$H$201,MATCH($A1140&amp;"-6",Matches!$J$2:$J$201,0))=""),"",IF(AND($C1140&lt;&gt;"",INDEX(Matches!$F$2:$F$201,MATCH($A1140&amp;"-6",Matches!$J$2:$J$201,0))&lt;&gt;"",$C1140&gt;=INDEX(Matches!$F$2:$F$201,MATCH($A1140&amp;"-6",Matches!$J$2:$J$201,0))),"",IF(AND(N1140=INDEX(Matches!$G$2:$G$201,MATCH($A1140&amp;"-6",Matches!$J$2:$J$201,0)),O1140=INDEX(Matches!$H$2:$H$201,MATCH($A1140&amp;"-6",Matches!$J$2:$J$201,0))),5,IF(SIGN(N1140-O1140)&lt;&gt;SIGN(INDEX(Matches!$G$2:$G$201,MATCH($A1140&amp;"-6",Matches!$J$2:$J$201,0))-INDEX(Matches!$H$2:$H$201,MATCH($A1140&amp;"-6",Matches!$J$2:$J$201,0))),0,IF(N1140-O1140=INDEX(Matches!$G$2:$G$201,MATCH($A1140&amp;"-6",Matches!$J$2:$J$201,0))-INDEX(Matches!$H$2:$H$201,MATCH($A1140&amp;"-6",Matches!$J$2:$J$201,0)),3,2))))),""))</f>
        <v/>
      </c>
      <c r="AD1140" s="12" t="str">
        <f aca="false">IF(OR($B1140="",P1140="",Q1140=""),"",IFERROR(IF(OR(INDEX(Matches!$I$2:$I$201,MATCH($A1140&amp;"-7",Matches!$J$2:$J$201,0))="Void",INDEX(Matches!$G$2:$G$201,MATCH($A1140&amp;"-7",Matches!$J$2:$J$201,0))="",INDEX(Matches!$H$2:$H$201,MATCH($A1140&amp;"-7",Matches!$J$2:$J$201,0))=""),"",IF(AND($C1140&lt;&gt;"",INDEX(Matches!$F$2:$F$201,MATCH($A1140&amp;"-7",Matches!$J$2:$J$201,0))&lt;&gt;"",$C1140&gt;=INDEX(Matches!$F$2:$F$201,MATCH($A1140&amp;"-7",Matches!$J$2:$J$201,0))),"",IF(AND(P1140=INDEX(Matches!$G$2:$G$201,MATCH($A1140&amp;"-7",Matches!$J$2:$J$201,0)),Q1140=INDEX(Matches!$H$2:$H$201,MATCH($A1140&amp;"-7",Matches!$J$2:$J$201,0))),5,IF(SIGN(P1140-Q1140)&lt;&gt;SIGN(INDEX(Matches!$G$2:$G$201,MATCH($A1140&amp;"-7",Matches!$J$2:$J$201,0))-INDEX(Matches!$H$2:$H$201,MATCH($A1140&amp;"-7",Matches!$J$2:$J$201,0))),0,IF(P1140-Q1140=INDEX(Matches!$G$2:$G$201,MATCH($A1140&amp;"-7",Matches!$J$2:$J$201,0))-INDEX(Matches!$H$2:$H$201,MATCH($A1140&amp;"-7",Matches!$J$2:$J$201,0)),3,2))))),""))</f>
        <v/>
      </c>
      <c r="AE1140" s="12" t="str">
        <f aca="false">IF(OR($B1140="",R1140="",S1140=""),"",IFERROR(IF(OR(INDEX(Matches!$I$2:$I$201,MATCH($A1140&amp;"-8",Matches!$J$2:$J$201,0))="Void",INDEX(Matches!$G$2:$G$201,MATCH($A1140&amp;"-8",Matches!$J$2:$J$201,0))="",INDEX(Matches!$H$2:$H$201,MATCH($A1140&amp;"-8",Matches!$J$2:$J$201,0))=""),"",IF(AND($C1140&lt;&gt;"",INDEX(Matches!$F$2:$F$201,MATCH($A1140&amp;"-8",Matches!$J$2:$J$201,0))&lt;&gt;"",$C1140&gt;=INDEX(Matches!$F$2:$F$201,MATCH($A1140&amp;"-8",Matches!$J$2:$J$201,0))),"",IF(AND(R1140=INDEX(Matches!$G$2:$G$201,MATCH($A1140&amp;"-8",Matches!$J$2:$J$201,0)),S1140=INDEX(Matches!$H$2:$H$201,MATCH($A1140&amp;"-8",Matches!$J$2:$J$201,0))),5,IF(SIGN(R1140-S1140)&lt;&gt;SIGN(INDEX(Matches!$G$2:$G$201,MATCH($A1140&amp;"-8",Matches!$J$2:$J$201,0))-INDEX(Matches!$H$2:$H$201,MATCH($A1140&amp;"-8",Matches!$J$2:$J$201,0))),0,IF(R1140-S1140=INDEX(Matches!$G$2:$G$201,MATCH($A1140&amp;"-8",Matches!$J$2:$J$201,0))-INDEX(Matches!$H$2:$H$201,MATCH($A1140&amp;"-8",Matches!$J$2:$J$201,0)),3,2))))),""))</f>
        <v/>
      </c>
      <c r="AF1140" s="12" t="str">
        <f aca="false">IF(OR($B1140="",T1140="",U1140=""),"",IFERROR(IF(OR(INDEX(Matches!$I$2:$I$201,MATCH($A1140&amp;"-9",Matches!$J$2:$J$201,0))="Void",INDEX(Matches!$G$2:$G$201,MATCH($A1140&amp;"-9",Matches!$J$2:$J$201,0))="",INDEX(Matches!$H$2:$H$201,MATCH($A1140&amp;"-9",Matches!$J$2:$J$201,0))=""),"",IF(AND($C1140&lt;&gt;"",INDEX(Matches!$F$2:$F$201,MATCH($A1140&amp;"-9",Matches!$J$2:$J$201,0))&lt;&gt;"",$C1140&gt;=INDEX(Matches!$F$2:$F$201,MATCH($A1140&amp;"-9",Matches!$J$2:$J$201,0))),"",IF(AND(T1140=INDEX(Matches!$G$2:$G$201,MATCH($A1140&amp;"-9",Matches!$J$2:$J$201,0)),U1140=INDEX(Matches!$H$2:$H$201,MATCH($A1140&amp;"-9",Matches!$J$2:$J$201,0))),5,IF(SIGN(T1140-U1140)&lt;&gt;SIGN(INDEX(Matches!$G$2:$G$201,MATCH($A1140&amp;"-9",Matches!$J$2:$J$201,0))-INDEX(Matches!$H$2:$H$201,MATCH($A1140&amp;"-9",Matches!$J$2:$J$201,0))),0,IF(T1140-U1140=INDEX(Matches!$G$2:$G$201,MATCH($A1140&amp;"-9",Matches!$J$2:$J$201,0))-INDEX(Matches!$H$2:$H$201,MATCH($A1140&amp;"-9",Matches!$J$2:$J$201,0)),3,2))))),""))</f>
        <v/>
      </c>
      <c r="AG1140" s="12" t="str">
        <f aca="false">IF(OR($B1140="",V1140="",W1140=""),"",IFERROR(IF(OR(INDEX(Matches!$I$2:$I$201,MATCH($A1140&amp;"-10",Matches!$J$2:$J$201,0))="Void",INDEX(Matches!$G$2:$G$201,MATCH($A1140&amp;"-10",Matches!$J$2:$J$201,0))="",INDEX(Matches!$H$2:$H$201,MATCH($A1140&amp;"-10",Matches!$J$2:$J$201,0))=""),"",IF(AND($C1140&lt;&gt;"",INDEX(Matches!$F$2:$F$201,MATCH($A1140&amp;"-10",Matches!$J$2:$J$201,0))&lt;&gt;"",$C1140&gt;=INDEX(Matches!$F$2:$F$201,MATCH($A1140&amp;"-10",Matches!$J$2:$J$201,0))),"",IF(AND(V1140=INDEX(Matches!$G$2:$G$201,MATCH($A1140&amp;"-10",Matches!$J$2:$J$201,0)),W1140=INDEX(Matches!$H$2:$H$201,MATCH($A1140&amp;"-10",Matches!$J$2:$J$201,0))),5,IF(SIGN(V1140-W1140)&lt;&gt;SIGN(INDEX(Matches!$G$2:$G$201,MATCH($A1140&amp;"-10",Matches!$J$2:$J$201,0))-INDEX(Matches!$H$2:$H$201,MATCH($A1140&amp;"-10",Matches!$J$2:$J$201,0))),0,IF(V1140-W1140=INDEX(Matches!$G$2:$G$201,MATCH($A1140&amp;"-10",Matches!$J$2:$J$201,0))-INDEX(Matches!$H$2:$H$201,MATCH($A1140&amp;"-10",Matches!$J$2:$J$201,0)),3,2))))),""))</f>
        <v/>
      </c>
      <c r="AH1140" s="13" t="str">
        <f aca="false">IF($B1140="","",SUM(X1140:AG1140))</f>
        <v/>
      </c>
      <c r="AI1140" s="12" t="str">
        <f aca="false">IF($B1140="","",COUNTIF(X1140:AG1140,5))</f>
        <v/>
      </c>
      <c r="AJ1140" s="12" t="str">
        <f aca="false">IF($B1140="","",COUNTIF(X1140:AG1140,"&gt;=2"))</f>
        <v/>
      </c>
      <c r="AK1140" s="12" t="str">
        <f aca="false">IF($B1140="","",COUNT(X1140:AG1140))</f>
        <v/>
      </c>
    </row>
    <row r="1141" customFormat="false" ht="15" hidden="false" customHeight="false" outlineLevel="0" collapsed="false">
      <c r="A1141" s="7"/>
      <c r="B1141" s="7"/>
      <c r="C1141" s="11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12" t="str">
        <f aca="false">IF(OR($B1141="",D1141="",E1141=""),"",IFERROR(IF(OR(INDEX(Matches!$I$2:$I$201,MATCH($A1141&amp;"-1",Matches!$J$2:$J$201,0))="Void",INDEX(Matches!$G$2:$G$201,MATCH($A1141&amp;"-1",Matches!$J$2:$J$201,0))="",INDEX(Matches!$H$2:$H$201,MATCH($A1141&amp;"-1",Matches!$J$2:$J$201,0))=""),"",IF(AND($C1141&lt;&gt;"",INDEX(Matches!$F$2:$F$201,MATCH($A1141&amp;"-1",Matches!$J$2:$J$201,0))&lt;&gt;"",$C1141&gt;=INDEX(Matches!$F$2:$F$201,MATCH($A1141&amp;"-1",Matches!$J$2:$J$201,0))),"",IF(AND(D1141=INDEX(Matches!$G$2:$G$201,MATCH($A1141&amp;"-1",Matches!$J$2:$J$201,0)),E1141=INDEX(Matches!$H$2:$H$201,MATCH($A1141&amp;"-1",Matches!$J$2:$J$201,0))),5,IF(SIGN(D1141-E1141)&lt;&gt;SIGN(INDEX(Matches!$G$2:$G$201,MATCH($A1141&amp;"-1",Matches!$J$2:$J$201,0))-INDEX(Matches!$H$2:$H$201,MATCH($A1141&amp;"-1",Matches!$J$2:$J$201,0))),0,IF(D1141-E1141=INDEX(Matches!$G$2:$G$201,MATCH($A1141&amp;"-1",Matches!$J$2:$J$201,0))-INDEX(Matches!$H$2:$H$201,MATCH($A1141&amp;"-1",Matches!$J$2:$J$201,0)),3,2))))),""))</f>
        <v/>
      </c>
      <c r="Y1141" s="12" t="str">
        <f aca="false">IF(OR($B1141="",F1141="",G1141=""),"",IFERROR(IF(OR(INDEX(Matches!$I$2:$I$201,MATCH($A1141&amp;"-2",Matches!$J$2:$J$201,0))="Void",INDEX(Matches!$G$2:$G$201,MATCH($A1141&amp;"-2",Matches!$J$2:$J$201,0))="",INDEX(Matches!$H$2:$H$201,MATCH($A1141&amp;"-2",Matches!$J$2:$J$201,0))=""),"",IF(AND($C1141&lt;&gt;"",INDEX(Matches!$F$2:$F$201,MATCH($A1141&amp;"-2",Matches!$J$2:$J$201,0))&lt;&gt;"",$C1141&gt;=INDEX(Matches!$F$2:$F$201,MATCH($A1141&amp;"-2",Matches!$J$2:$J$201,0))),"",IF(AND(F1141=INDEX(Matches!$G$2:$G$201,MATCH($A1141&amp;"-2",Matches!$J$2:$J$201,0)),G1141=INDEX(Matches!$H$2:$H$201,MATCH($A1141&amp;"-2",Matches!$J$2:$J$201,0))),5,IF(SIGN(F1141-G1141)&lt;&gt;SIGN(INDEX(Matches!$G$2:$G$201,MATCH($A1141&amp;"-2",Matches!$J$2:$J$201,0))-INDEX(Matches!$H$2:$H$201,MATCH($A1141&amp;"-2",Matches!$J$2:$J$201,0))),0,IF(F1141-G1141=INDEX(Matches!$G$2:$G$201,MATCH($A1141&amp;"-2",Matches!$J$2:$J$201,0))-INDEX(Matches!$H$2:$H$201,MATCH($A1141&amp;"-2",Matches!$J$2:$J$201,0)),3,2))))),""))</f>
        <v/>
      </c>
      <c r="Z1141" s="12" t="str">
        <f aca="false">IF(OR($B1141="",H1141="",I1141=""),"",IFERROR(IF(OR(INDEX(Matches!$I$2:$I$201,MATCH($A1141&amp;"-3",Matches!$J$2:$J$201,0))="Void",INDEX(Matches!$G$2:$G$201,MATCH($A1141&amp;"-3",Matches!$J$2:$J$201,0))="",INDEX(Matches!$H$2:$H$201,MATCH($A1141&amp;"-3",Matches!$J$2:$J$201,0))=""),"",IF(AND($C1141&lt;&gt;"",INDEX(Matches!$F$2:$F$201,MATCH($A1141&amp;"-3",Matches!$J$2:$J$201,0))&lt;&gt;"",$C1141&gt;=INDEX(Matches!$F$2:$F$201,MATCH($A1141&amp;"-3",Matches!$J$2:$J$201,0))),"",IF(AND(H1141=INDEX(Matches!$G$2:$G$201,MATCH($A1141&amp;"-3",Matches!$J$2:$J$201,0)),I1141=INDEX(Matches!$H$2:$H$201,MATCH($A1141&amp;"-3",Matches!$J$2:$J$201,0))),5,IF(SIGN(H1141-I1141)&lt;&gt;SIGN(INDEX(Matches!$G$2:$G$201,MATCH($A1141&amp;"-3",Matches!$J$2:$J$201,0))-INDEX(Matches!$H$2:$H$201,MATCH($A1141&amp;"-3",Matches!$J$2:$J$201,0))),0,IF(H1141-I1141=INDEX(Matches!$G$2:$G$201,MATCH($A1141&amp;"-3",Matches!$J$2:$J$201,0))-INDEX(Matches!$H$2:$H$201,MATCH($A1141&amp;"-3",Matches!$J$2:$J$201,0)),3,2))))),""))</f>
        <v/>
      </c>
      <c r="AA1141" s="12" t="str">
        <f aca="false">IF(OR($B1141="",J1141="",K1141=""),"",IFERROR(IF(OR(INDEX(Matches!$I$2:$I$201,MATCH($A1141&amp;"-4",Matches!$J$2:$J$201,0))="Void",INDEX(Matches!$G$2:$G$201,MATCH($A1141&amp;"-4",Matches!$J$2:$J$201,0))="",INDEX(Matches!$H$2:$H$201,MATCH($A1141&amp;"-4",Matches!$J$2:$J$201,0))=""),"",IF(AND($C1141&lt;&gt;"",INDEX(Matches!$F$2:$F$201,MATCH($A1141&amp;"-4",Matches!$J$2:$J$201,0))&lt;&gt;"",$C1141&gt;=INDEX(Matches!$F$2:$F$201,MATCH($A1141&amp;"-4",Matches!$J$2:$J$201,0))),"",IF(AND(J1141=INDEX(Matches!$G$2:$G$201,MATCH($A1141&amp;"-4",Matches!$J$2:$J$201,0)),K1141=INDEX(Matches!$H$2:$H$201,MATCH($A1141&amp;"-4",Matches!$J$2:$J$201,0))),5,IF(SIGN(J1141-K1141)&lt;&gt;SIGN(INDEX(Matches!$G$2:$G$201,MATCH($A1141&amp;"-4",Matches!$J$2:$J$201,0))-INDEX(Matches!$H$2:$H$201,MATCH($A1141&amp;"-4",Matches!$J$2:$J$201,0))),0,IF(J1141-K1141=INDEX(Matches!$G$2:$G$201,MATCH($A1141&amp;"-4",Matches!$J$2:$J$201,0))-INDEX(Matches!$H$2:$H$201,MATCH($A1141&amp;"-4",Matches!$J$2:$J$201,0)),3,2))))),""))</f>
        <v/>
      </c>
      <c r="AB1141" s="12" t="str">
        <f aca="false">IF(OR($B1141="",L1141="",M1141=""),"",IFERROR(IF(OR(INDEX(Matches!$I$2:$I$201,MATCH($A1141&amp;"-5",Matches!$J$2:$J$201,0))="Void",INDEX(Matches!$G$2:$G$201,MATCH($A1141&amp;"-5",Matches!$J$2:$J$201,0))="",INDEX(Matches!$H$2:$H$201,MATCH($A1141&amp;"-5",Matches!$J$2:$J$201,0))=""),"",IF(AND($C1141&lt;&gt;"",INDEX(Matches!$F$2:$F$201,MATCH($A1141&amp;"-5",Matches!$J$2:$J$201,0))&lt;&gt;"",$C1141&gt;=INDEX(Matches!$F$2:$F$201,MATCH($A1141&amp;"-5",Matches!$J$2:$J$201,0))),"",IF(AND(L1141=INDEX(Matches!$G$2:$G$201,MATCH($A1141&amp;"-5",Matches!$J$2:$J$201,0)),M1141=INDEX(Matches!$H$2:$H$201,MATCH($A1141&amp;"-5",Matches!$J$2:$J$201,0))),5,IF(SIGN(L1141-M1141)&lt;&gt;SIGN(INDEX(Matches!$G$2:$G$201,MATCH($A1141&amp;"-5",Matches!$J$2:$J$201,0))-INDEX(Matches!$H$2:$H$201,MATCH($A1141&amp;"-5",Matches!$J$2:$J$201,0))),0,IF(L1141-M1141=INDEX(Matches!$G$2:$G$201,MATCH($A1141&amp;"-5",Matches!$J$2:$J$201,0))-INDEX(Matches!$H$2:$H$201,MATCH($A1141&amp;"-5",Matches!$J$2:$J$201,0)),3,2))))),""))</f>
        <v/>
      </c>
      <c r="AC1141" s="12" t="str">
        <f aca="false">IF(OR($B1141="",N1141="",O1141=""),"",IFERROR(IF(OR(INDEX(Matches!$I$2:$I$201,MATCH($A1141&amp;"-6",Matches!$J$2:$J$201,0))="Void",INDEX(Matches!$G$2:$G$201,MATCH($A1141&amp;"-6",Matches!$J$2:$J$201,0))="",INDEX(Matches!$H$2:$H$201,MATCH($A1141&amp;"-6",Matches!$J$2:$J$201,0))=""),"",IF(AND($C1141&lt;&gt;"",INDEX(Matches!$F$2:$F$201,MATCH($A1141&amp;"-6",Matches!$J$2:$J$201,0))&lt;&gt;"",$C1141&gt;=INDEX(Matches!$F$2:$F$201,MATCH($A1141&amp;"-6",Matches!$J$2:$J$201,0))),"",IF(AND(N1141=INDEX(Matches!$G$2:$G$201,MATCH($A1141&amp;"-6",Matches!$J$2:$J$201,0)),O1141=INDEX(Matches!$H$2:$H$201,MATCH($A1141&amp;"-6",Matches!$J$2:$J$201,0))),5,IF(SIGN(N1141-O1141)&lt;&gt;SIGN(INDEX(Matches!$G$2:$G$201,MATCH($A1141&amp;"-6",Matches!$J$2:$J$201,0))-INDEX(Matches!$H$2:$H$201,MATCH($A1141&amp;"-6",Matches!$J$2:$J$201,0))),0,IF(N1141-O1141=INDEX(Matches!$G$2:$G$201,MATCH($A1141&amp;"-6",Matches!$J$2:$J$201,0))-INDEX(Matches!$H$2:$H$201,MATCH($A1141&amp;"-6",Matches!$J$2:$J$201,0)),3,2))))),""))</f>
        <v/>
      </c>
      <c r="AD1141" s="12" t="str">
        <f aca="false">IF(OR($B1141="",P1141="",Q1141=""),"",IFERROR(IF(OR(INDEX(Matches!$I$2:$I$201,MATCH($A1141&amp;"-7",Matches!$J$2:$J$201,0))="Void",INDEX(Matches!$G$2:$G$201,MATCH($A1141&amp;"-7",Matches!$J$2:$J$201,0))="",INDEX(Matches!$H$2:$H$201,MATCH($A1141&amp;"-7",Matches!$J$2:$J$201,0))=""),"",IF(AND($C1141&lt;&gt;"",INDEX(Matches!$F$2:$F$201,MATCH($A1141&amp;"-7",Matches!$J$2:$J$201,0))&lt;&gt;"",$C1141&gt;=INDEX(Matches!$F$2:$F$201,MATCH($A1141&amp;"-7",Matches!$J$2:$J$201,0))),"",IF(AND(P1141=INDEX(Matches!$G$2:$G$201,MATCH($A1141&amp;"-7",Matches!$J$2:$J$201,0)),Q1141=INDEX(Matches!$H$2:$H$201,MATCH($A1141&amp;"-7",Matches!$J$2:$J$201,0))),5,IF(SIGN(P1141-Q1141)&lt;&gt;SIGN(INDEX(Matches!$G$2:$G$201,MATCH($A1141&amp;"-7",Matches!$J$2:$J$201,0))-INDEX(Matches!$H$2:$H$201,MATCH($A1141&amp;"-7",Matches!$J$2:$J$201,0))),0,IF(P1141-Q1141=INDEX(Matches!$G$2:$G$201,MATCH($A1141&amp;"-7",Matches!$J$2:$J$201,0))-INDEX(Matches!$H$2:$H$201,MATCH($A1141&amp;"-7",Matches!$J$2:$J$201,0)),3,2))))),""))</f>
        <v/>
      </c>
      <c r="AE1141" s="12" t="str">
        <f aca="false">IF(OR($B1141="",R1141="",S1141=""),"",IFERROR(IF(OR(INDEX(Matches!$I$2:$I$201,MATCH($A1141&amp;"-8",Matches!$J$2:$J$201,0))="Void",INDEX(Matches!$G$2:$G$201,MATCH($A1141&amp;"-8",Matches!$J$2:$J$201,0))="",INDEX(Matches!$H$2:$H$201,MATCH($A1141&amp;"-8",Matches!$J$2:$J$201,0))=""),"",IF(AND($C1141&lt;&gt;"",INDEX(Matches!$F$2:$F$201,MATCH($A1141&amp;"-8",Matches!$J$2:$J$201,0))&lt;&gt;"",$C1141&gt;=INDEX(Matches!$F$2:$F$201,MATCH($A1141&amp;"-8",Matches!$J$2:$J$201,0))),"",IF(AND(R1141=INDEX(Matches!$G$2:$G$201,MATCH($A1141&amp;"-8",Matches!$J$2:$J$201,0)),S1141=INDEX(Matches!$H$2:$H$201,MATCH($A1141&amp;"-8",Matches!$J$2:$J$201,0))),5,IF(SIGN(R1141-S1141)&lt;&gt;SIGN(INDEX(Matches!$G$2:$G$201,MATCH($A1141&amp;"-8",Matches!$J$2:$J$201,0))-INDEX(Matches!$H$2:$H$201,MATCH($A1141&amp;"-8",Matches!$J$2:$J$201,0))),0,IF(R1141-S1141=INDEX(Matches!$G$2:$G$201,MATCH($A1141&amp;"-8",Matches!$J$2:$J$201,0))-INDEX(Matches!$H$2:$H$201,MATCH($A1141&amp;"-8",Matches!$J$2:$J$201,0)),3,2))))),""))</f>
        <v/>
      </c>
      <c r="AF1141" s="12" t="str">
        <f aca="false">IF(OR($B1141="",T1141="",U1141=""),"",IFERROR(IF(OR(INDEX(Matches!$I$2:$I$201,MATCH($A1141&amp;"-9",Matches!$J$2:$J$201,0))="Void",INDEX(Matches!$G$2:$G$201,MATCH($A1141&amp;"-9",Matches!$J$2:$J$201,0))="",INDEX(Matches!$H$2:$H$201,MATCH($A1141&amp;"-9",Matches!$J$2:$J$201,0))=""),"",IF(AND($C1141&lt;&gt;"",INDEX(Matches!$F$2:$F$201,MATCH($A1141&amp;"-9",Matches!$J$2:$J$201,0))&lt;&gt;"",$C1141&gt;=INDEX(Matches!$F$2:$F$201,MATCH($A1141&amp;"-9",Matches!$J$2:$J$201,0))),"",IF(AND(T1141=INDEX(Matches!$G$2:$G$201,MATCH($A1141&amp;"-9",Matches!$J$2:$J$201,0)),U1141=INDEX(Matches!$H$2:$H$201,MATCH($A1141&amp;"-9",Matches!$J$2:$J$201,0))),5,IF(SIGN(T1141-U1141)&lt;&gt;SIGN(INDEX(Matches!$G$2:$G$201,MATCH($A1141&amp;"-9",Matches!$J$2:$J$201,0))-INDEX(Matches!$H$2:$H$201,MATCH($A1141&amp;"-9",Matches!$J$2:$J$201,0))),0,IF(T1141-U1141=INDEX(Matches!$G$2:$G$201,MATCH($A1141&amp;"-9",Matches!$J$2:$J$201,0))-INDEX(Matches!$H$2:$H$201,MATCH($A1141&amp;"-9",Matches!$J$2:$J$201,0)),3,2))))),""))</f>
        <v/>
      </c>
      <c r="AG1141" s="12" t="str">
        <f aca="false">IF(OR($B1141="",V1141="",W1141=""),"",IFERROR(IF(OR(INDEX(Matches!$I$2:$I$201,MATCH($A1141&amp;"-10",Matches!$J$2:$J$201,0))="Void",INDEX(Matches!$G$2:$G$201,MATCH($A1141&amp;"-10",Matches!$J$2:$J$201,0))="",INDEX(Matches!$H$2:$H$201,MATCH($A1141&amp;"-10",Matches!$J$2:$J$201,0))=""),"",IF(AND($C1141&lt;&gt;"",INDEX(Matches!$F$2:$F$201,MATCH($A1141&amp;"-10",Matches!$J$2:$J$201,0))&lt;&gt;"",$C1141&gt;=INDEX(Matches!$F$2:$F$201,MATCH($A1141&amp;"-10",Matches!$J$2:$J$201,0))),"",IF(AND(V1141=INDEX(Matches!$G$2:$G$201,MATCH($A1141&amp;"-10",Matches!$J$2:$J$201,0)),W1141=INDEX(Matches!$H$2:$H$201,MATCH($A1141&amp;"-10",Matches!$J$2:$J$201,0))),5,IF(SIGN(V1141-W1141)&lt;&gt;SIGN(INDEX(Matches!$G$2:$G$201,MATCH($A1141&amp;"-10",Matches!$J$2:$J$201,0))-INDEX(Matches!$H$2:$H$201,MATCH($A1141&amp;"-10",Matches!$J$2:$J$201,0))),0,IF(V1141-W1141=INDEX(Matches!$G$2:$G$201,MATCH($A1141&amp;"-10",Matches!$J$2:$J$201,0))-INDEX(Matches!$H$2:$H$201,MATCH($A1141&amp;"-10",Matches!$J$2:$J$201,0)),3,2))))),""))</f>
        <v/>
      </c>
      <c r="AH1141" s="13" t="str">
        <f aca="false">IF($B1141="","",SUM(X1141:AG1141))</f>
        <v/>
      </c>
      <c r="AI1141" s="12" t="str">
        <f aca="false">IF($B1141="","",COUNTIF(X1141:AG1141,5))</f>
        <v/>
      </c>
      <c r="AJ1141" s="12" t="str">
        <f aca="false">IF($B1141="","",COUNTIF(X1141:AG1141,"&gt;=2"))</f>
        <v/>
      </c>
      <c r="AK1141" s="12" t="str">
        <f aca="false">IF($B1141="","",COUNT(X1141:AG1141))</f>
        <v/>
      </c>
    </row>
    <row r="1142" customFormat="false" ht="15" hidden="false" customHeight="false" outlineLevel="0" collapsed="false">
      <c r="A1142" s="7"/>
      <c r="B1142" s="7"/>
      <c r="C1142" s="11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12" t="str">
        <f aca="false">IF(OR($B1142="",D1142="",E1142=""),"",IFERROR(IF(OR(INDEX(Matches!$I$2:$I$201,MATCH($A1142&amp;"-1",Matches!$J$2:$J$201,0))="Void",INDEX(Matches!$G$2:$G$201,MATCH($A1142&amp;"-1",Matches!$J$2:$J$201,0))="",INDEX(Matches!$H$2:$H$201,MATCH($A1142&amp;"-1",Matches!$J$2:$J$201,0))=""),"",IF(AND($C1142&lt;&gt;"",INDEX(Matches!$F$2:$F$201,MATCH($A1142&amp;"-1",Matches!$J$2:$J$201,0))&lt;&gt;"",$C1142&gt;=INDEX(Matches!$F$2:$F$201,MATCH($A1142&amp;"-1",Matches!$J$2:$J$201,0))),"",IF(AND(D1142=INDEX(Matches!$G$2:$G$201,MATCH($A1142&amp;"-1",Matches!$J$2:$J$201,0)),E1142=INDEX(Matches!$H$2:$H$201,MATCH($A1142&amp;"-1",Matches!$J$2:$J$201,0))),5,IF(SIGN(D1142-E1142)&lt;&gt;SIGN(INDEX(Matches!$G$2:$G$201,MATCH($A1142&amp;"-1",Matches!$J$2:$J$201,0))-INDEX(Matches!$H$2:$H$201,MATCH($A1142&amp;"-1",Matches!$J$2:$J$201,0))),0,IF(D1142-E1142=INDEX(Matches!$G$2:$G$201,MATCH($A1142&amp;"-1",Matches!$J$2:$J$201,0))-INDEX(Matches!$H$2:$H$201,MATCH($A1142&amp;"-1",Matches!$J$2:$J$201,0)),3,2))))),""))</f>
        <v/>
      </c>
      <c r="Y1142" s="12" t="str">
        <f aca="false">IF(OR($B1142="",F1142="",G1142=""),"",IFERROR(IF(OR(INDEX(Matches!$I$2:$I$201,MATCH($A1142&amp;"-2",Matches!$J$2:$J$201,0))="Void",INDEX(Matches!$G$2:$G$201,MATCH($A1142&amp;"-2",Matches!$J$2:$J$201,0))="",INDEX(Matches!$H$2:$H$201,MATCH($A1142&amp;"-2",Matches!$J$2:$J$201,0))=""),"",IF(AND($C1142&lt;&gt;"",INDEX(Matches!$F$2:$F$201,MATCH($A1142&amp;"-2",Matches!$J$2:$J$201,0))&lt;&gt;"",$C1142&gt;=INDEX(Matches!$F$2:$F$201,MATCH($A1142&amp;"-2",Matches!$J$2:$J$201,0))),"",IF(AND(F1142=INDEX(Matches!$G$2:$G$201,MATCH($A1142&amp;"-2",Matches!$J$2:$J$201,0)),G1142=INDEX(Matches!$H$2:$H$201,MATCH($A1142&amp;"-2",Matches!$J$2:$J$201,0))),5,IF(SIGN(F1142-G1142)&lt;&gt;SIGN(INDEX(Matches!$G$2:$G$201,MATCH($A1142&amp;"-2",Matches!$J$2:$J$201,0))-INDEX(Matches!$H$2:$H$201,MATCH($A1142&amp;"-2",Matches!$J$2:$J$201,0))),0,IF(F1142-G1142=INDEX(Matches!$G$2:$G$201,MATCH($A1142&amp;"-2",Matches!$J$2:$J$201,0))-INDEX(Matches!$H$2:$H$201,MATCH($A1142&amp;"-2",Matches!$J$2:$J$201,0)),3,2))))),""))</f>
        <v/>
      </c>
      <c r="Z1142" s="12" t="str">
        <f aca="false">IF(OR($B1142="",H1142="",I1142=""),"",IFERROR(IF(OR(INDEX(Matches!$I$2:$I$201,MATCH($A1142&amp;"-3",Matches!$J$2:$J$201,0))="Void",INDEX(Matches!$G$2:$G$201,MATCH($A1142&amp;"-3",Matches!$J$2:$J$201,0))="",INDEX(Matches!$H$2:$H$201,MATCH($A1142&amp;"-3",Matches!$J$2:$J$201,0))=""),"",IF(AND($C1142&lt;&gt;"",INDEX(Matches!$F$2:$F$201,MATCH($A1142&amp;"-3",Matches!$J$2:$J$201,0))&lt;&gt;"",$C1142&gt;=INDEX(Matches!$F$2:$F$201,MATCH($A1142&amp;"-3",Matches!$J$2:$J$201,0))),"",IF(AND(H1142=INDEX(Matches!$G$2:$G$201,MATCH($A1142&amp;"-3",Matches!$J$2:$J$201,0)),I1142=INDEX(Matches!$H$2:$H$201,MATCH($A1142&amp;"-3",Matches!$J$2:$J$201,0))),5,IF(SIGN(H1142-I1142)&lt;&gt;SIGN(INDEX(Matches!$G$2:$G$201,MATCH($A1142&amp;"-3",Matches!$J$2:$J$201,0))-INDEX(Matches!$H$2:$H$201,MATCH($A1142&amp;"-3",Matches!$J$2:$J$201,0))),0,IF(H1142-I1142=INDEX(Matches!$G$2:$G$201,MATCH($A1142&amp;"-3",Matches!$J$2:$J$201,0))-INDEX(Matches!$H$2:$H$201,MATCH($A1142&amp;"-3",Matches!$J$2:$J$201,0)),3,2))))),""))</f>
        <v/>
      </c>
      <c r="AA1142" s="12" t="str">
        <f aca="false">IF(OR($B1142="",J1142="",K1142=""),"",IFERROR(IF(OR(INDEX(Matches!$I$2:$I$201,MATCH($A1142&amp;"-4",Matches!$J$2:$J$201,0))="Void",INDEX(Matches!$G$2:$G$201,MATCH($A1142&amp;"-4",Matches!$J$2:$J$201,0))="",INDEX(Matches!$H$2:$H$201,MATCH($A1142&amp;"-4",Matches!$J$2:$J$201,0))=""),"",IF(AND($C1142&lt;&gt;"",INDEX(Matches!$F$2:$F$201,MATCH($A1142&amp;"-4",Matches!$J$2:$J$201,0))&lt;&gt;"",$C1142&gt;=INDEX(Matches!$F$2:$F$201,MATCH($A1142&amp;"-4",Matches!$J$2:$J$201,0))),"",IF(AND(J1142=INDEX(Matches!$G$2:$G$201,MATCH($A1142&amp;"-4",Matches!$J$2:$J$201,0)),K1142=INDEX(Matches!$H$2:$H$201,MATCH($A1142&amp;"-4",Matches!$J$2:$J$201,0))),5,IF(SIGN(J1142-K1142)&lt;&gt;SIGN(INDEX(Matches!$G$2:$G$201,MATCH($A1142&amp;"-4",Matches!$J$2:$J$201,0))-INDEX(Matches!$H$2:$H$201,MATCH($A1142&amp;"-4",Matches!$J$2:$J$201,0))),0,IF(J1142-K1142=INDEX(Matches!$G$2:$G$201,MATCH($A1142&amp;"-4",Matches!$J$2:$J$201,0))-INDEX(Matches!$H$2:$H$201,MATCH($A1142&amp;"-4",Matches!$J$2:$J$201,0)),3,2))))),""))</f>
        <v/>
      </c>
      <c r="AB1142" s="12" t="str">
        <f aca="false">IF(OR($B1142="",L1142="",M1142=""),"",IFERROR(IF(OR(INDEX(Matches!$I$2:$I$201,MATCH($A1142&amp;"-5",Matches!$J$2:$J$201,0))="Void",INDEX(Matches!$G$2:$G$201,MATCH($A1142&amp;"-5",Matches!$J$2:$J$201,0))="",INDEX(Matches!$H$2:$H$201,MATCH($A1142&amp;"-5",Matches!$J$2:$J$201,0))=""),"",IF(AND($C1142&lt;&gt;"",INDEX(Matches!$F$2:$F$201,MATCH($A1142&amp;"-5",Matches!$J$2:$J$201,0))&lt;&gt;"",$C1142&gt;=INDEX(Matches!$F$2:$F$201,MATCH($A1142&amp;"-5",Matches!$J$2:$J$201,0))),"",IF(AND(L1142=INDEX(Matches!$G$2:$G$201,MATCH($A1142&amp;"-5",Matches!$J$2:$J$201,0)),M1142=INDEX(Matches!$H$2:$H$201,MATCH($A1142&amp;"-5",Matches!$J$2:$J$201,0))),5,IF(SIGN(L1142-M1142)&lt;&gt;SIGN(INDEX(Matches!$G$2:$G$201,MATCH($A1142&amp;"-5",Matches!$J$2:$J$201,0))-INDEX(Matches!$H$2:$H$201,MATCH($A1142&amp;"-5",Matches!$J$2:$J$201,0))),0,IF(L1142-M1142=INDEX(Matches!$G$2:$G$201,MATCH($A1142&amp;"-5",Matches!$J$2:$J$201,0))-INDEX(Matches!$H$2:$H$201,MATCH($A1142&amp;"-5",Matches!$J$2:$J$201,0)),3,2))))),""))</f>
        <v/>
      </c>
      <c r="AC1142" s="12" t="str">
        <f aca="false">IF(OR($B1142="",N1142="",O1142=""),"",IFERROR(IF(OR(INDEX(Matches!$I$2:$I$201,MATCH($A1142&amp;"-6",Matches!$J$2:$J$201,0))="Void",INDEX(Matches!$G$2:$G$201,MATCH($A1142&amp;"-6",Matches!$J$2:$J$201,0))="",INDEX(Matches!$H$2:$H$201,MATCH($A1142&amp;"-6",Matches!$J$2:$J$201,0))=""),"",IF(AND($C1142&lt;&gt;"",INDEX(Matches!$F$2:$F$201,MATCH($A1142&amp;"-6",Matches!$J$2:$J$201,0))&lt;&gt;"",$C1142&gt;=INDEX(Matches!$F$2:$F$201,MATCH($A1142&amp;"-6",Matches!$J$2:$J$201,0))),"",IF(AND(N1142=INDEX(Matches!$G$2:$G$201,MATCH($A1142&amp;"-6",Matches!$J$2:$J$201,0)),O1142=INDEX(Matches!$H$2:$H$201,MATCH($A1142&amp;"-6",Matches!$J$2:$J$201,0))),5,IF(SIGN(N1142-O1142)&lt;&gt;SIGN(INDEX(Matches!$G$2:$G$201,MATCH($A1142&amp;"-6",Matches!$J$2:$J$201,0))-INDEX(Matches!$H$2:$H$201,MATCH($A1142&amp;"-6",Matches!$J$2:$J$201,0))),0,IF(N1142-O1142=INDEX(Matches!$G$2:$G$201,MATCH($A1142&amp;"-6",Matches!$J$2:$J$201,0))-INDEX(Matches!$H$2:$H$201,MATCH($A1142&amp;"-6",Matches!$J$2:$J$201,0)),3,2))))),""))</f>
        <v/>
      </c>
      <c r="AD1142" s="12" t="str">
        <f aca="false">IF(OR($B1142="",P1142="",Q1142=""),"",IFERROR(IF(OR(INDEX(Matches!$I$2:$I$201,MATCH($A1142&amp;"-7",Matches!$J$2:$J$201,0))="Void",INDEX(Matches!$G$2:$G$201,MATCH($A1142&amp;"-7",Matches!$J$2:$J$201,0))="",INDEX(Matches!$H$2:$H$201,MATCH($A1142&amp;"-7",Matches!$J$2:$J$201,0))=""),"",IF(AND($C1142&lt;&gt;"",INDEX(Matches!$F$2:$F$201,MATCH($A1142&amp;"-7",Matches!$J$2:$J$201,0))&lt;&gt;"",$C1142&gt;=INDEX(Matches!$F$2:$F$201,MATCH($A1142&amp;"-7",Matches!$J$2:$J$201,0))),"",IF(AND(P1142=INDEX(Matches!$G$2:$G$201,MATCH($A1142&amp;"-7",Matches!$J$2:$J$201,0)),Q1142=INDEX(Matches!$H$2:$H$201,MATCH($A1142&amp;"-7",Matches!$J$2:$J$201,0))),5,IF(SIGN(P1142-Q1142)&lt;&gt;SIGN(INDEX(Matches!$G$2:$G$201,MATCH($A1142&amp;"-7",Matches!$J$2:$J$201,0))-INDEX(Matches!$H$2:$H$201,MATCH($A1142&amp;"-7",Matches!$J$2:$J$201,0))),0,IF(P1142-Q1142=INDEX(Matches!$G$2:$G$201,MATCH($A1142&amp;"-7",Matches!$J$2:$J$201,0))-INDEX(Matches!$H$2:$H$201,MATCH($A1142&amp;"-7",Matches!$J$2:$J$201,0)),3,2))))),""))</f>
        <v/>
      </c>
      <c r="AE1142" s="12" t="str">
        <f aca="false">IF(OR($B1142="",R1142="",S1142=""),"",IFERROR(IF(OR(INDEX(Matches!$I$2:$I$201,MATCH($A1142&amp;"-8",Matches!$J$2:$J$201,0))="Void",INDEX(Matches!$G$2:$G$201,MATCH($A1142&amp;"-8",Matches!$J$2:$J$201,0))="",INDEX(Matches!$H$2:$H$201,MATCH($A1142&amp;"-8",Matches!$J$2:$J$201,0))=""),"",IF(AND($C1142&lt;&gt;"",INDEX(Matches!$F$2:$F$201,MATCH($A1142&amp;"-8",Matches!$J$2:$J$201,0))&lt;&gt;"",$C1142&gt;=INDEX(Matches!$F$2:$F$201,MATCH($A1142&amp;"-8",Matches!$J$2:$J$201,0))),"",IF(AND(R1142=INDEX(Matches!$G$2:$G$201,MATCH($A1142&amp;"-8",Matches!$J$2:$J$201,0)),S1142=INDEX(Matches!$H$2:$H$201,MATCH($A1142&amp;"-8",Matches!$J$2:$J$201,0))),5,IF(SIGN(R1142-S1142)&lt;&gt;SIGN(INDEX(Matches!$G$2:$G$201,MATCH($A1142&amp;"-8",Matches!$J$2:$J$201,0))-INDEX(Matches!$H$2:$H$201,MATCH($A1142&amp;"-8",Matches!$J$2:$J$201,0))),0,IF(R1142-S1142=INDEX(Matches!$G$2:$G$201,MATCH($A1142&amp;"-8",Matches!$J$2:$J$201,0))-INDEX(Matches!$H$2:$H$201,MATCH($A1142&amp;"-8",Matches!$J$2:$J$201,0)),3,2))))),""))</f>
        <v/>
      </c>
      <c r="AF1142" s="12" t="str">
        <f aca="false">IF(OR($B1142="",T1142="",U1142=""),"",IFERROR(IF(OR(INDEX(Matches!$I$2:$I$201,MATCH($A1142&amp;"-9",Matches!$J$2:$J$201,0))="Void",INDEX(Matches!$G$2:$G$201,MATCH($A1142&amp;"-9",Matches!$J$2:$J$201,0))="",INDEX(Matches!$H$2:$H$201,MATCH($A1142&amp;"-9",Matches!$J$2:$J$201,0))=""),"",IF(AND($C1142&lt;&gt;"",INDEX(Matches!$F$2:$F$201,MATCH($A1142&amp;"-9",Matches!$J$2:$J$201,0))&lt;&gt;"",$C1142&gt;=INDEX(Matches!$F$2:$F$201,MATCH($A1142&amp;"-9",Matches!$J$2:$J$201,0))),"",IF(AND(T1142=INDEX(Matches!$G$2:$G$201,MATCH($A1142&amp;"-9",Matches!$J$2:$J$201,0)),U1142=INDEX(Matches!$H$2:$H$201,MATCH($A1142&amp;"-9",Matches!$J$2:$J$201,0))),5,IF(SIGN(T1142-U1142)&lt;&gt;SIGN(INDEX(Matches!$G$2:$G$201,MATCH($A1142&amp;"-9",Matches!$J$2:$J$201,0))-INDEX(Matches!$H$2:$H$201,MATCH($A1142&amp;"-9",Matches!$J$2:$J$201,0))),0,IF(T1142-U1142=INDEX(Matches!$G$2:$G$201,MATCH($A1142&amp;"-9",Matches!$J$2:$J$201,0))-INDEX(Matches!$H$2:$H$201,MATCH($A1142&amp;"-9",Matches!$J$2:$J$201,0)),3,2))))),""))</f>
        <v/>
      </c>
      <c r="AG1142" s="12" t="str">
        <f aca="false">IF(OR($B1142="",V1142="",W1142=""),"",IFERROR(IF(OR(INDEX(Matches!$I$2:$I$201,MATCH($A1142&amp;"-10",Matches!$J$2:$J$201,0))="Void",INDEX(Matches!$G$2:$G$201,MATCH($A1142&amp;"-10",Matches!$J$2:$J$201,0))="",INDEX(Matches!$H$2:$H$201,MATCH($A1142&amp;"-10",Matches!$J$2:$J$201,0))=""),"",IF(AND($C1142&lt;&gt;"",INDEX(Matches!$F$2:$F$201,MATCH($A1142&amp;"-10",Matches!$J$2:$J$201,0))&lt;&gt;"",$C1142&gt;=INDEX(Matches!$F$2:$F$201,MATCH($A1142&amp;"-10",Matches!$J$2:$J$201,0))),"",IF(AND(V1142=INDEX(Matches!$G$2:$G$201,MATCH($A1142&amp;"-10",Matches!$J$2:$J$201,0)),W1142=INDEX(Matches!$H$2:$H$201,MATCH($A1142&amp;"-10",Matches!$J$2:$J$201,0))),5,IF(SIGN(V1142-W1142)&lt;&gt;SIGN(INDEX(Matches!$G$2:$G$201,MATCH($A1142&amp;"-10",Matches!$J$2:$J$201,0))-INDEX(Matches!$H$2:$H$201,MATCH($A1142&amp;"-10",Matches!$J$2:$J$201,0))),0,IF(V1142-W1142=INDEX(Matches!$G$2:$G$201,MATCH($A1142&amp;"-10",Matches!$J$2:$J$201,0))-INDEX(Matches!$H$2:$H$201,MATCH($A1142&amp;"-10",Matches!$J$2:$J$201,0)),3,2))))),""))</f>
        <v/>
      </c>
      <c r="AH1142" s="13" t="str">
        <f aca="false">IF($B1142="","",SUM(X1142:AG1142))</f>
        <v/>
      </c>
      <c r="AI1142" s="12" t="str">
        <f aca="false">IF($B1142="","",COUNTIF(X1142:AG1142,5))</f>
        <v/>
      </c>
      <c r="AJ1142" s="12" t="str">
        <f aca="false">IF($B1142="","",COUNTIF(X1142:AG1142,"&gt;=2"))</f>
        <v/>
      </c>
      <c r="AK1142" s="12" t="str">
        <f aca="false">IF($B1142="","",COUNT(X1142:AG1142))</f>
        <v/>
      </c>
    </row>
    <row r="1143" customFormat="false" ht="15" hidden="false" customHeight="false" outlineLevel="0" collapsed="false">
      <c r="A1143" s="7"/>
      <c r="B1143" s="7"/>
      <c r="C1143" s="11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12" t="str">
        <f aca="false">IF(OR($B1143="",D1143="",E1143=""),"",IFERROR(IF(OR(INDEX(Matches!$I$2:$I$201,MATCH($A1143&amp;"-1",Matches!$J$2:$J$201,0))="Void",INDEX(Matches!$G$2:$G$201,MATCH($A1143&amp;"-1",Matches!$J$2:$J$201,0))="",INDEX(Matches!$H$2:$H$201,MATCH($A1143&amp;"-1",Matches!$J$2:$J$201,0))=""),"",IF(AND($C1143&lt;&gt;"",INDEX(Matches!$F$2:$F$201,MATCH($A1143&amp;"-1",Matches!$J$2:$J$201,0))&lt;&gt;"",$C1143&gt;=INDEX(Matches!$F$2:$F$201,MATCH($A1143&amp;"-1",Matches!$J$2:$J$201,0))),"",IF(AND(D1143=INDEX(Matches!$G$2:$G$201,MATCH($A1143&amp;"-1",Matches!$J$2:$J$201,0)),E1143=INDEX(Matches!$H$2:$H$201,MATCH($A1143&amp;"-1",Matches!$J$2:$J$201,0))),5,IF(SIGN(D1143-E1143)&lt;&gt;SIGN(INDEX(Matches!$G$2:$G$201,MATCH($A1143&amp;"-1",Matches!$J$2:$J$201,0))-INDEX(Matches!$H$2:$H$201,MATCH($A1143&amp;"-1",Matches!$J$2:$J$201,0))),0,IF(D1143-E1143=INDEX(Matches!$G$2:$G$201,MATCH($A1143&amp;"-1",Matches!$J$2:$J$201,0))-INDEX(Matches!$H$2:$H$201,MATCH($A1143&amp;"-1",Matches!$J$2:$J$201,0)),3,2))))),""))</f>
        <v/>
      </c>
      <c r="Y1143" s="12" t="str">
        <f aca="false">IF(OR($B1143="",F1143="",G1143=""),"",IFERROR(IF(OR(INDEX(Matches!$I$2:$I$201,MATCH($A1143&amp;"-2",Matches!$J$2:$J$201,0))="Void",INDEX(Matches!$G$2:$G$201,MATCH($A1143&amp;"-2",Matches!$J$2:$J$201,0))="",INDEX(Matches!$H$2:$H$201,MATCH($A1143&amp;"-2",Matches!$J$2:$J$201,0))=""),"",IF(AND($C1143&lt;&gt;"",INDEX(Matches!$F$2:$F$201,MATCH($A1143&amp;"-2",Matches!$J$2:$J$201,0))&lt;&gt;"",$C1143&gt;=INDEX(Matches!$F$2:$F$201,MATCH($A1143&amp;"-2",Matches!$J$2:$J$201,0))),"",IF(AND(F1143=INDEX(Matches!$G$2:$G$201,MATCH($A1143&amp;"-2",Matches!$J$2:$J$201,0)),G1143=INDEX(Matches!$H$2:$H$201,MATCH($A1143&amp;"-2",Matches!$J$2:$J$201,0))),5,IF(SIGN(F1143-G1143)&lt;&gt;SIGN(INDEX(Matches!$G$2:$G$201,MATCH($A1143&amp;"-2",Matches!$J$2:$J$201,0))-INDEX(Matches!$H$2:$H$201,MATCH($A1143&amp;"-2",Matches!$J$2:$J$201,0))),0,IF(F1143-G1143=INDEX(Matches!$G$2:$G$201,MATCH($A1143&amp;"-2",Matches!$J$2:$J$201,0))-INDEX(Matches!$H$2:$H$201,MATCH($A1143&amp;"-2",Matches!$J$2:$J$201,0)),3,2))))),""))</f>
        <v/>
      </c>
      <c r="Z1143" s="12" t="str">
        <f aca="false">IF(OR($B1143="",H1143="",I1143=""),"",IFERROR(IF(OR(INDEX(Matches!$I$2:$I$201,MATCH($A1143&amp;"-3",Matches!$J$2:$J$201,0))="Void",INDEX(Matches!$G$2:$G$201,MATCH($A1143&amp;"-3",Matches!$J$2:$J$201,0))="",INDEX(Matches!$H$2:$H$201,MATCH($A1143&amp;"-3",Matches!$J$2:$J$201,0))=""),"",IF(AND($C1143&lt;&gt;"",INDEX(Matches!$F$2:$F$201,MATCH($A1143&amp;"-3",Matches!$J$2:$J$201,0))&lt;&gt;"",$C1143&gt;=INDEX(Matches!$F$2:$F$201,MATCH($A1143&amp;"-3",Matches!$J$2:$J$201,0))),"",IF(AND(H1143=INDEX(Matches!$G$2:$G$201,MATCH($A1143&amp;"-3",Matches!$J$2:$J$201,0)),I1143=INDEX(Matches!$H$2:$H$201,MATCH($A1143&amp;"-3",Matches!$J$2:$J$201,0))),5,IF(SIGN(H1143-I1143)&lt;&gt;SIGN(INDEX(Matches!$G$2:$G$201,MATCH($A1143&amp;"-3",Matches!$J$2:$J$201,0))-INDEX(Matches!$H$2:$H$201,MATCH($A1143&amp;"-3",Matches!$J$2:$J$201,0))),0,IF(H1143-I1143=INDEX(Matches!$G$2:$G$201,MATCH($A1143&amp;"-3",Matches!$J$2:$J$201,0))-INDEX(Matches!$H$2:$H$201,MATCH($A1143&amp;"-3",Matches!$J$2:$J$201,0)),3,2))))),""))</f>
        <v/>
      </c>
      <c r="AA1143" s="12" t="str">
        <f aca="false">IF(OR($B1143="",J1143="",K1143=""),"",IFERROR(IF(OR(INDEX(Matches!$I$2:$I$201,MATCH($A1143&amp;"-4",Matches!$J$2:$J$201,0))="Void",INDEX(Matches!$G$2:$G$201,MATCH($A1143&amp;"-4",Matches!$J$2:$J$201,0))="",INDEX(Matches!$H$2:$H$201,MATCH($A1143&amp;"-4",Matches!$J$2:$J$201,0))=""),"",IF(AND($C1143&lt;&gt;"",INDEX(Matches!$F$2:$F$201,MATCH($A1143&amp;"-4",Matches!$J$2:$J$201,0))&lt;&gt;"",$C1143&gt;=INDEX(Matches!$F$2:$F$201,MATCH($A1143&amp;"-4",Matches!$J$2:$J$201,0))),"",IF(AND(J1143=INDEX(Matches!$G$2:$G$201,MATCH($A1143&amp;"-4",Matches!$J$2:$J$201,0)),K1143=INDEX(Matches!$H$2:$H$201,MATCH($A1143&amp;"-4",Matches!$J$2:$J$201,0))),5,IF(SIGN(J1143-K1143)&lt;&gt;SIGN(INDEX(Matches!$G$2:$G$201,MATCH($A1143&amp;"-4",Matches!$J$2:$J$201,0))-INDEX(Matches!$H$2:$H$201,MATCH($A1143&amp;"-4",Matches!$J$2:$J$201,0))),0,IF(J1143-K1143=INDEX(Matches!$G$2:$G$201,MATCH($A1143&amp;"-4",Matches!$J$2:$J$201,0))-INDEX(Matches!$H$2:$H$201,MATCH($A1143&amp;"-4",Matches!$J$2:$J$201,0)),3,2))))),""))</f>
        <v/>
      </c>
      <c r="AB1143" s="12" t="str">
        <f aca="false">IF(OR($B1143="",L1143="",M1143=""),"",IFERROR(IF(OR(INDEX(Matches!$I$2:$I$201,MATCH($A1143&amp;"-5",Matches!$J$2:$J$201,0))="Void",INDEX(Matches!$G$2:$G$201,MATCH($A1143&amp;"-5",Matches!$J$2:$J$201,0))="",INDEX(Matches!$H$2:$H$201,MATCH($A1143&amp;"-5",Matches!$J$2:$J$201,0))=""),"",IF(AND($C1143&lt;&gt;"",INDEX(Matches!$F$2:$F$201,MATCH($A1143&amp;"-5",Matches!$J$2:$J$201,0))&lt;&gt;"",$C1143&gt;=INDEX(Matches!$F$2:$F$201,MATCH($A1143&amp;"-5",Matches!$J$2:$J$201,0))),"",IF(AND(L1143=INDEX(Matches!$G$2:$G$201,MATCH($A1143&amp;"-5",Matches!$J$2:$J$201,0)),M1143=INDEX(Matches!$H$2:$H$201,MATCH($A1143&amp;"-5",Matches!$J$2:$J$201,0))),5,IF(SIGN(L1143-M1143)&lt;&gt;SIGN(INDEX(Matches!$G$2:$G$201,MATCH($A1143&amp;"-5",Matches!$J$2:$J$201,0))-INDEX(Matches!$H$2:$H$201,MATCH($A1143&amp;"-5",Matches!$J$2:$J$201,0))),0,IF(L1143-M1143=INDEX(Matches!$G$2:$G$201,MATCH($A1143&amp;"-5",Matches!$J$2:$J$201,0))-INDEX(Matches!$H$2:$H$201,MATCH($A1143&amp;"-5",Matches!$J$2:$J$201,0)),3,2))))),""))</f>
        <v/>
      </c>
      <c r="AC1143" s="12" t="str">
        <f aca="false">IF(OR($B1143="",N1143="",O1143=""),"",IFERROR(IF(OR(INDEX(Matches!$I$2:$I$201,MATCH($A1143&amp;"-6",Matches!$J$2:$J$201,0))="Void",INDEX(Matches!$G$2:$G$201,MATCH($A1143&amp;"-6",Matches!$J$2:$J$201,0))="",INDEX(Matches!$H$2:$H$201,MATCH($A1143&amp;"-6",Matches!$J$2:$J$201,0))=""),"",IF(AND($C1143&lt;&gt;"",INDEX(Matches!$F$2:$F$201,MATCH($A1143&amp;"-6",Matches!$J$2:$J$201,0))&lt;&gt;"",$C1143&gt;=INDEX(Matches!$F$2:$F$201,MATCH($A1143&amp;"-6",Matches!$J$2:$J$201,0))),"",IF(AND(N1143=INDEX(Matches!$G$2:$G$201,MATCH($A1143&amp;"-6",Matches!$J$2:$J$201,0)),O1143=INDEX(Matches!$H$2:$H$201,MATCH($A1143&amp;"-6",Matches!$J$2:$J$201,0))),5,IF(SIGN(N1143-O1143)&lt;&gt;SIGN(INDEX(Matches!$G$2:$G$201,MATCH($A1143&amp;"-6",Matches!$J$2:$J$201,0))-INDEX(Matches!$H$2:$H$201,MATCH($A1143&amp;"-6",Matches!$J$2:$J$201,0))),0,IF(N1143-O1143=INDEX(Matches!$G$2:$G$201,MATCH($A1143&amp;"-6",Matches!$J$2:$J$201,0))-INDEX(Matches!$H$2:$H$201,MATCH($A1143&amp;"-6",Matches!$J$2:$J$201,0)),3,2))))),""))</f>
        <v/>
      </c>
      <c r="AD1143" s="12" t="str">
        <f aca="false">IF(OR($B1143="",P1143="",Q1143=""),"",IFERROR(IF(OR(INDEX(Matches!$I$2:$I$201,MATCH($A1143&amp;"-7",Matches!$J$2:$J$201,0))="Void",INDEX(Matches!$G$2:$G$201,MATCH($A1143&amp;"-7",Matches!$J$2:$J$201,0))="",INDEX(Matches!$H$2:$H$201,MATCH($A1143&amp;"-7",Matches!$J$2:$J$201,0))=""),"",IF(AND($C1143&lt;&gt;"",INDEX(Matches!$F$2:$F$201,MATCH($A1143&amp;"-7",Matches!$J$2:$J$201,0))&lt;&gt;"",$C1143&gt;=INDEX(Matches!$F$2:$F$201,MATCH($A1143&amp;"-7",Matches!$J$2:$J$201,0))),"",IF(AND(P1143=INDEX(Matches!$G$2:$G$201,MATCH($A1143&amp;"-7",Matches!$J$2:$J$201,0)),Q1143=INDEX(Matches!$H$2:$H$201,MATCH($A1143&amp;"-7",Matches!$J$2:$J$201,0))),5,IF(SIGN(P1143-Q1143)&lt;&gt;SIGN(INDEX(Matches!$G$2:$G$201,MATCH($A1143&amp;"-7",Matches!$J$2:$J$201,0))-INDEX(Matches!$H$2:$H$201,MATCH($A1143&amp;"-7",Matches!$J$2:$J$201,0))),0,IF(P1143-Q1143=INDEX(Matches!$G$2:$G$201,MATCH($A1143&amp;"-7",Matches!$J$2:$J$201,0))-INDEX(Matches!$H$2:$H$201,MATCH($A1143&amp;"-7",Matches!$J$2:$J$201,0)),3,2))))),""))</f>
        <v/>
      </c>
      <c r="AE1143" s="12" t="str">
        <f aca="false">IF(OR($B1143="",R1143="",S1143=""),"",IFERROR(IF(OR(INDEX(Matches!$I$2:$I$201,MATCH($A1143&amp;"-8",Matches!$J$2:$J$201,0))="Void",INDEX(Matches!$G$2:$G$201,MATCH($A1143&amp;"-8",Matches!$J$2:$J$201,0))="",INDEX(Matches!$H$2:$H$201,MATCH($A1143&amp;"-8",Matches!$J$2:$J$201,0))=""),"",IF(AND($C1143&lt;&gt;"",INDEX(Matches!$F$2:$F$201,MATCH($A1143&amp;"-8",Matches!$J$2:$J$201,0))&lt;&gt;"",$C1143&gt;=INDEX(Matches!$F$2:$F$201,MATCH($A1143&amp;"-8",Matches!$J$2:$J$201,0))),"",IF(AND(R1143=INDEX(Matches!$G$2:$G$201,MATCH($A1143&amp;"-8",Matches!$J$2:$J$201,0)),S1143=INDEX(Matches!$H$2:$H$201,MATCH($A1143&amp;"-8",Matches!$J$2:$J$201,0))),5,IF(SIGN(R1143-S1143)&lt;&gt;SIGN(INDEX(Matches!$G$2:$G$201,MATCH($A1143&amp;"-8",Matches!$J$2:$J$201,0))-INDEX(Matches!$H$2:$H$201,MATCH($A1143&amp;"-8",Matches!$J$2:$J$201,0))),0,IF(R1143-S1143=INDEX(Matches!$G$2:$G$201,MATCH($A1143&amp;"-8",Matches!$J$2:$J$201,0))-INDEX(Matches!$H$2:$H$201,MATCH($A1143&amp;"-8",Matches!$J$2:$J$201,0)),3,2))))),""))</f>
        <v/>
      </c>
      <c r="AF1143" s="12" t="str">
        <f aca="false">IF(OR($B1143="",T1143="",U1143=""),"",IFERROR(IF(OR(INDEX(Matches!$I$2:$I$201,MATCH($A1143&amp;"-9",Matches!$J$2:$J$201,0))="Void",INDEX(Matches!$G$2:$G$201,MATCH($A1143&amp;"-9",Matches!$J$2:$J$201,0))="",INDEX(Matches!$H$2:$H$201,MATCH($A1143&amp;"-9",Matches!$J$2:$J$201,0))=""),"",IF(AND($C1143&lt;&gt;"",INDEX(Matches!$F$2:$F$201,MATCH($A1143&amp;"-9",Matches!$J$2:$J$201,0))&lt;&gt;"",$C1143&gt;=INDEX(Matches!$F$2:$F$201,MATCH($A1143&amp;"-9",Matches!$J$2:$J$201,0))),"",IF(AND(T1143=INDEX(Matches!$G$2:$G$201,MATCH($A1143&amp;"-9",Matches!$J$2:$J$201,0)),U1143=INDEX(Matches!$H$2:$H$201,MATCH($A1143&amp;"-9",Matches!$J$2:$J$201,0))),5,IF(SIGN(T1143-U1143)&lt;&gt;SIGN(INDEX(Matches!$G$2:$G$201,MATCH($A1143&amp;"-9",Matches!$J$2:$J$201,0))-INDEX(Matches!$H$2:$H$201,MATCH($A1143&amp;"-9",Matches!$J$2:$J$201,0))),0,IF(T1143-U1143=INDEX(Matches!$G$2:$G$201,MATCH($A1143&amp;"-9",Matches!$J$2:$J$201,0))-INDEX(Matches!$H$2:$H$201,MATCH($A1143&amp;"-9",Matches!$J$2:$J$201,0)),3,2))))),""))</f>
        <v/>
      </c>
      <c r="AG1143" s="12" t="str">
        <f aca="false">IF(OR($B1143="",V1143="",W1143=""),"",IFERROR(IF(OR(INDEX(Matches!$I$2:$I$201,MATCH($A1143&amp;"-10",Matches!$J$2:$J$201,0))="Void",INDEX(Matches!$G$2:$G$201,MATCH($A1143&amp;"-10",Matches!$J$2:$J$201,0))="",INDEX(Matches!$H$2:$H$201,MATCH($A1143&amp;"-10",Matches!$J$2:$J$201,0))=""),"",IF(AND($C1143&lt;&gt;"",INDEX(Matches!$F$2:$F$201,MATCH($A1143&amp;"-10",Matches!$J$2:$J$201,0))&lt;&gt;"",$C1143&gt;=INDEX(Matches!$F$2:$F$201,MATCH($A1143&amp;"-10",Matches!$J$2:$J$201,0))),"",IF(AND(V1143=INDEX(Matches!$G$2:$G$201,MATCH($A1143&amp;"-10",Matches!$J$2:$J$201,0)),W1143=INDEX(Matches!$H$2:$H$201,MATCH($A1143&amp;"-10",Matches!$J$2:$J$201,0))),5,IF(SIGN(V1143-W1143)&lt;&gt;SIGN(INDEX(Matches!$G$2:$G$201,MATCH($A1143&amp;"-10",Matches!$J$2:$J$201,0))-INDEX(Matches!$H$2:$H$201,MATCH($A1143&amp;"-10",Matches!$J$2:$J$201,0))),0,IF(V1143-W1143=INDEX(Matches!$G$2:$G$201,MATCH($A1143&amp;"-10",Matches!$J$2:$J$201,0))-INDEX(Matches!$H$2:$H$201,MATCH($A1143&amp;"-10",Matches!$J$2:$J$201,0)),3,2))))),""))</f>
        <v/>
      </c>
      <c r="AH1143" s="13" t="str">
        <f aca="false">IF($B1143="","",SUM(X1143:AG1143))</f>
        <v/>
      </c>
      <c r="AI1143" s="12" t="str">
        <f aca="false">IF($B1143="","",COUNTIF(X1143:AG1143,5))</f>
        <v/>
      </c>
      <c r="AJ1143" s="12" t="str">
        <f aca="false">IF($B1143="","",COUNTIF(X1143:AG1143,"&gt;=2"))</f>
        <v/>
      </c>
      <c r="AK1143" s="12" t="str">
        <f aca="false">IF($B1143="","",COUNT(X1143:AG1143))</f>
        <v/>
      </c>
    </row>
    <row r="1144" customFormat="false" ht="15" hidden="false" customHeight="false" outlineLevel="0" collapsed="false">
      <c r="A1144" s="7"/>
      <c r="B1144" s="7"/>
      <c r="C1144" s="11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12" t="str">
        <f aca="false">IF(OR($B1144="",D1144="",E1144=""),"",IFERROR(IF(OR(INDEX(Matches!$I$2:$I$201,MATCH($A1144&amp;"-1",Matches!$J$2:$J$201,0))="Void",INDEX(Matches!$G$2:$G$201,MATCH($A1144&amp;"-1",Matches!$J$2:$J$201,0))="",INDEX(Matches!$H$2:$H$201,MATCH($A1144&amp;"-1",Matches!$J$2:$J$201,0))=""),"",IF(AND($C1144&lt;&gt;"",INDEX(Matches!$F$2:$F$201,MATCH($A1144&amp;"-1",Matches!$J$2:$J$201,0))&lt;&gt;"",$C1144&gt;=INDEX(Matches!$F$2:$F$201,MATCH($A1144&amp;"-1",Matches!$J$2:$J$201,0))),"",IF(AND(D1144=INDEX(Matches!$G$2:$G$201,MATCH($A1144&amp;"-1",Matches!$J$2:$J$201,0)),E1144=INDEX(Matches!$H$2:$H$201,MATCH($A1144&amp;"-1",Matches!$J$2:$J$201,0))),5,IF(SIGN(D1144-E1144)&lt;&gt;SIGN(INDEX(Matches!$G$2:$G$201,MATCH($A1144&amp;"-1",Matches!$J$2:$J$201,0))-INDEX(Matches!$H$2:$H$201,MATCH($A1144&amp;"-1",Matches!$J$2:$J$201,0))),0,IF(D1144-E1144=INDEX(Matches!$G$2:$G$201,MATCH($A1144&amp;"-1",Matches!$J$2:$J$201,0))-INDEX(Matches!$H$2:$H$201,MATCH($A1144&amp;"-1",Matches!$J$2:$J$201,0)),3,2))))),""))</f>
        <v/>
      </c>
      <c r="Y1144" s="12" t="str">
        <f aca="false">IF(OR($B1144="",F1144="",G1144=""),"",IFERROR(IF(OR(INDEX(Matches!$I$2:$I$201,MATCH($A1144&amp;"-2",Matches!$J$2:$J$201,0))="Void",INDEX(Matches!$G$2:$G$201,MATCH($A1144&amp;"-2",Matches!$J$2:$J$201,0))="",INDEX(Matches!$H$2:$H$201,MATCH($A1144&amp;"-2",Matches!$J$2:$J$201,0))=""),"",IF(AND($C1144&lt;&gt;"",INDEX(Matches!$F$2:$F$201,MATCH($A1144&amp;"-2",Matches!$J$2:$J$201,0))&lt;&gt;"",$C1144&gt;=INDEX(Matches!$F$2:$F$201,MATCH($A1144&amp;"-2",Matches!$J$2:$J$201,0))),"",IF(AND(F1144=INDEX(Matches!$G$2:$G$201,MATCH($A1144&amp;"-2",Matches!$J$2:$J$201,0)),G1144=INDEX(Matches!$H$2:$H$201,MATCH($A1144&amp;"-2",Matches!$J$2:$J$201,0))),5,IF(SIGN(F1144-G1144)&lt;&gt;SIGN(INDEX(Matches!$G$2:$G$201,MATCH($A1144&amp;"-2",Matches!$J$2:$J$201,0))-INDEX(Matches!$H$2:$H$201,MATCH($A1144&amp;"-2",Matches!$J$2:$J$201,0))),0,IF(F1144-G1144=INDEX(Matches!$G$2:$G$201,MATCH($A1144&amp;"-2",Matches!$J$2:$J$201,0))-INDEX(Matches!$H$2:$H$201,MATCH($A1144&amp;"-2",Matches!$J$2:$J$201,0)),3,2))))),""))</f>
        <v/>
      </c>
      <c r="Z1144" s="12" t="str">
        <f aca="false">IF(OR($B1144="",H1144="",I1144=""),"",IFERROR(IF(OR(INDEX(Matches!$I$2:$I$201,MATCH($A1144&amp;"-3",Matches!$J$2:$J$201,0))="Void",INDEX(Matches!$G$2:$G$201,MATCH($A1144&amp;"-3",Matches!$J$2:$J$201,0))="",INDEX(Matches!$H$2:$H$201,MATCH($A1144&amp;"-3",Matches!$J$2:$J$201,0))=""),"",IF(AND($C1144&lt;&gt;"",INDEX(Matches!$F$2:$F$201,MATCH($A1144&amp;"-3",Matches!$J$2:$J$201,0))&lt;&gt;"",$C1144&gt;=INDEX(Matches!$F$2:$F$201,MATCH($A1144&amp;"-3",Matches!$J$2:$J$201,0))),"",IF(AND(H1144=INDEX(Matches!$G$2:$G$201,MATCH($A1144&amp;"-3",Matches!$J$2:$J$201,0)),I1144=INDEX(Matches!$H$2:$H$201,MATCH($A1144&amp;"-3",Matches!$J$2:$J$201,0))),5,IF(SIGN(H1144-I1144)&lt;&gt;SIGN(INDEX(Matches!$G$2:$G$201,MATCH($A1144&amp;"-3",Matches!$J$2:$J$201,0))-INDEX(Matches!$H$2:$H$201,MATCH($A1144&amp;"-3",Matches!$J$2:$J$201,0))),0,IF(H1144-I1144=INDEX(Matches!$G$2:$G$201,MATCH($A1144&amp;"-3",Matches!$J$2:$J$201,0))-INDEX(Matches!$H$2:$H$201,MATCH($A1144&amp;"-3",Matches!$J$2:$J$201,0)),3,2))))),""))</f>
        <v/>
      </c>
      <c r="AA1144" s="12" t="str">
        <f aca="false">IF(OR($B1144="",J1144="",K1144=""),"",IFERROR(IF(OR(INDEX(Matches!$I$2:$I$201,MATCH($A1144&amp;"-4",Matches!$J$2:$J$201,0))="Void",INDEX(Matches!$G$2:$G$201,MATCH($A1144&amp;"-4",Matches!$J$2:$J$201,0))="",INDEX(Matches!$H$2:$H$201,MATCH($A1144&amp;"-4",Matches!$J$2:$J$201,0))=""),"",IF(AND($C1144&lt;&gt;"",INDEX(Matches!$F$2:$F$201,MATCH($A1144&amp;"-4",Matches!$J$2:$J$201,0))&lt;&gt;"",$C1144&gt;=INDEX(Matches!$F$2:$F$201,MATCH($A1144&amp;"-4",Matches!$J$2:$J$201,0))),"",IF(AND(J1144=INDEX(Matches!$G$2:$G$201,MATCH($A1144&amp;"-4",Matches!$J$2:$J$201,0)),K1144=INDEX(Matches!$H$2:$H$201,MATCH($A1144&amp;"-4",Matches!$J$2:$J$201,0))),5,IF(SIGN(J1144-K1144)&lt;&gt;SIGN(INDEX(Matches!$G$2:$G$201,MATCH($A1144&amp;"-4",Matches!$J$2:$J$201,0))-INDEX(Matches!$H$2:$H$201,MATCH($A1144&amp;"-4",Matches!$J$2:$J$201,0))),0,IF(J1144-K1144=INDEX(Matches!$G$2:$G$201,MATCH($A1144&amp;"-4",Matches!$J$2:$J$201,0))-INDEX(Matches!$H$2:$H$201,MATCH($A1144&amp;"-4",Matches!$J$2:$J$201,0)),3,2))))),""))</f>
        <v/>
      </c>
      <c r="AB1144" s="12" t="str">
        <f aca="false">IF(OR($B1144="",L1144="",M1144=""),"",IFERROR(IF(OR(INDEX(Matches!$I$2:$I$201,MATCH($A1144&amp;"-5",Matches!$J$2:$J$201,0))="Void",INDEX(Matches!$G$2:$G$201,MATCH($A1144&amp;"-5",Matches!$J$2:$J$201,0))="",INDEX(Matches!$H$2:$H$201,MATCH($A1144&amp;"-5",Matches!$J$2:$J$201,0))=""),"",IF(AND($C1144&lt;&gt;"",INDEX(Matches!$F$2:$F$201,MATCH($A1144&amp;"-5",Matches!$J$2:$J$201,0))&lt;&gt;"",$C1144&gt;=INDEX(Matches!$F$2:$F$201,MATCH($A1144&amp;"-5",Matches!$J$2:$J$201,0))),"",IF(AND(L1144=INDEX(Matches!$G$2:$G$201,MATCH($A1144&amp;"-5",Matches!$J$2:$J$201,0)),M1144=INDEX(Matches!$H$2:$H$201,MATCH($A1144&amp;"-5",Matches!$J$2:$J$201,0))),5,IF(SIGN(L1144-M1144)&lt;&gt;SIGN(INDEX(Matches!$G$2:$G$201,MATCH($A1144&amp;"-5",Matches!$J$2:$J$201,0))-INDEX(Matches!$H$2:$H$201,MATCH($A1144&amp;"-5",Matches!$J$2:$J$201,0))),0,IF(L1144-M1144=INDEX(Matches!$G$2:$G$201,MATCH($A1144&amp;"-5",Matches!$J$2:$J$201,0))-INDEX(Matches!$H$2:$H$201,MATCH($A1144&amp;"-5",Matches!$J$2:$J$201,0)),3,2))))),""))</f>
        <v/>
      </c>
      <c r="AC1144" s="12" t="str">
        <f aca="false">IF(OR($B1144="",N1144="",O1144=""),"",IFERROR(IF(OR(INDEX(Matches!$I$2:$I$201,MATCH($A1144&amp;"-6",Matches!$J$2:$J$201,0))="Void",INDEX(Matches!$G$2:$G$201,MATCH($A1144&amp;"-6",Matches!$J$2:$J$201,0))="",INDEX(Matches!$H$2:$H$201,MATCH($A1144&amp;"-6",Matches!$J$2:$J$201,0))=""),"",IF(AND($C1144&lt;&gt;"",INDEX(Matches!$F$2:$F$201,MATCH($A1144&amp;"-6",Matches!$J$2:$J$201,0))&lt;&gt;"",$C1144&gt;=INDEX(Matches!$F$2:$F$201,MATCH($A1144&amp;"-6",Matches!$J$2:$J$201,0))),"",IF(AND(N1144=INDEX(Matches!$G$2:$G$201,MATCH($A1144&amp;"-6",Matches!$J$2:$J$201,0)),O1144=INDEX(Matches!$H$2:$H$201,MATCH($A1144&amp;"-6",Matches!$J$2:$J$201,0))),5,IF(SIGN(N1144-O1144)&lt;&gt;SIGN(INDEX(Matches!$G$2:$G$201,MATCH($A1144&amp;"-6",Matches!$J$2:$J$201,0))-INDEX(Matches!$H$2:$H$201,MATCH($A1144&amp;"-6",Matches!$J$2:$J$201,0))),0,IF(N1144-O1144=INDEX(Matches!$G$2:$G$201,MATCH($A1144&amp;"-6",Matches!$J$2:$J$201,0))-INDEX(Matches!$H$2:$H$201,MATCH($A1144&amp;"-6",Matches!$J$2:$J$201,0)),3,2))))),""))</f>
        <v/>
      </c>
      <c r="AD1144" s="12" t="str">
        <f aca="false">IF(OR($B1144="",P1144="",Q1144=""),"",IFERROR(IF(OR(INDEX(Matches!$I$2:$I$201,MATCH($A1144&amp;"-7",Matches!$J$2:$J$201,0))="Void",INDEX(Matches!$G$2:$G$201,MATCH($A1144&amp;"-7",Matches!$J$2:$J$201,0))="",INDEX(Matches!$H$2:$H$201,MATCH($A1144&amp;"-7",Matches!$J$2:$J$201,0))=""),"",IF(AND($C1144&lt;&gt;"",INDEX(Matches!$F$2:$F$201,MATCH($A1144&amp;"-7",Matches!$J$2:$J$201,0))&lt;&gt;"",$C1144&gt;=INDEX(Matches!$F$2:$F$201,MATCH($A1144&amp;"-7",Matches!$J$2:$J$201,0))),"",IF(AND(P1144=INDEX(Matches!$G$2:$G$201,MATCH($A1144&amp;"-7",Matches!$J$2:$J$201,0)),Q1144=INDEX(Matches!$H$2:$H$201,MATCH($A1144&amp;"-7",Matches!$J$2:$J$201,0))),5,IF(SIGN(P1144-Q1144)&lt;&gt;SIGN(INDEX(Matches!$G$2:$G$201,MATCH($A1144&amp;"-7",Matches!$J$2:$J$201,0))-INDEX(Matches!$H$2:$H$201,MATCH($A1144&amp;"-7",Matches!$J$2:$J$201,0))),0,IF(P1144-Q1144=INDEX(Matches!$G$2:$G$201,MATCH($A1144&amp;"-7",Matches!$J$2:$J$201,0))-INDEX(Matches!$H$2:$H$201,MATCH($A1144&amp;"-7",Matches!$J$2:$J$201,0)),3,2))))),""))</f>
        <v/>
      </c>
      <c r="AE1144" s="12" t="str">
        <f aca="false">IF(OR($B1144="",R1144="",S1144=""),"",IFERROR(IF(OR(INDEX(Matches!$I$2:$I$201,MATCH($A1144&amp;"-8",Matches!$J$2:$J$201,0))="Void",INDEX(Matches!$G$2:$G$201,MATCH($A1144&amp;"-8",Matches!$J$2:$J$201,0))="",INDEX(Matches!$H$2:$H$201,MATCH($A1144&amp;"-8",Matches!$J$2:$J$201,0))=""),"",IF(AND($C1144&lt;&gt;"",INDEX(Matches!$F$2:$F$201,MATCH($A1144&amp;"-8",Matches!$J$2:$J$201,0))&lt;&gt;"",$C1144&gt;=INDEX(Matches!$F$2:$F$201,MATCH($A1144&amp;"-8",Matches!$J$2:$J$201,0))),"",IF(AND(R1144=INDEX(Matches!$G$2:$G$201,MATCH($A1144&amp;"-8",Matches!$J$2:$J$201,0)),S1144=INDEX(Matches!$H$2:$H$201,MATCH($A1144&amp;"-8",Matches!$J$2:$J$201,0))),5,IF(SIGN(R1144-S1144)&lt;&gt;SIGN(INDEX(Matches!$G$2:$G$201,MATCH($A1144&amp;"-8",Matches!$J$2:$J$201,0))-INDEX(Matches!$H$2:$H$201,MATCH($A1144&amp;"-8",Matches!$J$2:$J$201,0))),0,IF(R1144-S1144=INDEX(Matches!$G$2:$G$201,MATCH($A1144&amp;"-8",Matches!$J$2:$J$201,0))-INDEX(Matches!$H$2:$H$201,MATCH($A1144&amp;"-8",Matches!$J$2:$J$201,0)),3,2))))),""))</f>
        <v/>
      </c>
      <c r="AF1144" s="12" t="str">
        <f aca="false">IF(OR($B1144="",T1144="",U1144=""),"",IFERROR(IF(OR(INDEX(Matches!$I$2:$I$201,MATCH($A1144&amp;"-9",Matches!$J$2:$J$201,0))="Void",INDEX(Matches!$G$2:$G$201,MATCH($A1144&amp;"-9",Matches!$J$2:$J$201,0))="",INDEX(Matches!$H$2:$H$201,MATCH($A1144&amp;"-9",Matches!$J$2:$J$201,0))=""),"",IF(AND($C1144&lt;&gt;"",INDEX(Matches!$F$2:$F$201,MATCH($A1144&amp;"-9",Matches!$J$2:$J$201,0))&lt;&gt;"",$C1144&gt;=INDEX(Matches!$F$2:$F$201,MATCH($A1144&amp;"-9",Matches!$J$2:$J$201,0))),"",IF(AND(T1144=INDEX(Matches!$G$2:$G$201,MATCH($A1144&amp;"-9",Matches!$J$2:$J$201,0)),U1144=INDEX(Matches!$H$2:$H$201,MATCH($A1144&amp;"-9",Matches!$J$2:$J$201,0))),5,IF(SIGN(T1144-U1144)&lt;&gt;SIGN(INDEX(Matches!$G$2:$G$201,MATCH($A1144&amp;"-9",Matches!$J$2:$J$201,0))-INDEX(Matches!$H$2:$H$201,MATCH($A1144&amp;"-9",Matches!$J$2:$J$201,0))),0,IF(T1144-U1144=INDEX(Matches!$G$2:$G$201,MATCH($A1144&amp;"-9",Matches!$J$2:$J$201,0))-INDEX(Matches!$H$2:$H$201,MATCH($A1144&amp;"-9",Matches!$J$2:$J$201,0)),3,2))))),""))</f>
        <v/>
      </c>
      <c r="AG1144" s="12" t="str">
        <f aca="false">IF(OR($B1144="",V1144="",W1144=""),"",IFERROR(IF(OR(INDEX(Matches!$I$2:$I$201,MATCH($A1144&amp;"-10",Matches!$J$2:$J$201,0))="Void",INDEX(Matches!$G$2:$G$201,MATCH($A1144&amp;"-10",Matches!$J$2:$J$201,0))="",INDEX(Matches!$H$2:$H$201,MATCH($A1144&amp;"-10",Matches!$J$2:$J$201,0))=""),"",IF(AND($C1144&lt;&gt;"",INDEX(Matches!$F$2:$F$201,MATCH($A1144&amp;"-10",Matches!$J$2:$J$201,0))&lt;&gt;"",$C1144&gt;=INDEX(Matches!$F$2:$F$201,MATCH($A1144&amp;"-10",Matches!$J$2:$J$201,0))),"",IF(AND(V1144=INDEX(Matches!$G$2:$G$201,MATCH($A1144&amp;"-10",Matches!$J$2:$J$201,0)),W1144=INDEX(Matches!$H$2:$H$201,MATCH($A1144&amp;"-10",Matches!$J$2:$J$201,0))),5,IF(SIGN(V1144-W1144)&lt;&gt;SIGN(INDEX(Matches!$G$2:$G$201,MATCH($A1144&amp;"-10",Matches!$J$2:$J$201,0))-INDEX(Matches!$H$2:$H$201,MATCH($A1144&amp;"-10",Matches!$J$2:$J$201,0))),0,IF(V1144-W1144=INDEX(Matches!$G$2:$G$201,MATCH($A1144&amp;"-10",Matches!$J$2:$J$201,0))-INDEX(Matches!$H$2:$H$201,MATCH($A1144&amp;"-10",Matches!$J$2:$J$201,0)),3,2))))),""))</f>
        <v/>
      </c>
      <c r="AH1144" s="13" t="str">
        <f aca="false">IF($B1144="","",SUM(X1144:AG1144))</f>
        <v/>
      </c>
      <c r="AI1144" s="12" t="str">
        <f aca="false">IF($B1144="","",COUNTIF(X1144:AG1144,5))</f>
        <v/>
      </c>
      <c r="AJ1144" s="12" t="str">
        <f aca="false">IF($B1144="","",COUNTIF(X1144:AG1144,"&gt;=2"))</f>
        <v/>
      </c>
      <c r="AK1144" s="12" t="str">
        <f aca="false">IF($B1144="","",COUNT(X1144:AG1144))</f>
        <v/>
      </c>
    </row>
    <row r="1145" customFormat="false" ht="15" hidden="false" customHeight="false" outlineLevel="0" collapsed="false">
      <c r="A1145" s="7"/>
      <c r="B1145" s="7"/>
      <c r="C1145" s="11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12" t="str">
        <f aca="false">IF(OR($B1145="",D1145="",E1145=""),"",IFERROR(IF(OR(INDEX(Matches!$I$2:$I$201,MATCH($A1145&amp;"-1",Matches!$J$2:$J$201,0))="Void",INDEX(Matches!$G$2:$G$201,MATCH($A1145&amp;"-1",Matches!$J$2:$J$201,0))="",INDEX(Matches!$H$2:$H$201,MATCH($A1145&amp;"-1",Matches!$J$2:$J$201,0))=""),"",IF(AND($C1145&lt;&gt;"",INDEX(Matches!$F$2:$F$201,MATCH($A1145&amp;"-1",Matches!$J$2:$J$201,0))&lt;&gt;"",$C1145&gt;=INDEX(Matches!$F$2:$F$201,MATCH($A1145&amp;"-1",Matches!$J$2:$J$201,0))),"",IF(AND(D1145=INDEX(Matches!$G$2:$G$201,MATCH($A1145&amp;"-1",Matches!$J$2:$J$201,0)),E1145=INDEX(Matches!$H$2:$H$201,MATCH($A1145&amp;"-1",Matches!$J$2:$J$201,0))),5,IF(SIGN(D1145-E1145)&lt;&gt;SIGN(INDEX(Matches!$G$2:$G$201,MATCH($A1145&amp;"-1",Matches!$J$2:$J$201,0))-INDEX(Matches!$H$2:$H$201,MATCH($A1145&amp;"-1",Matches!$J$2:$J$201,0))),0,IF(D1145-E1145=INDEX(Matches!$G$2:$G$201,MATCH($A1145&amp;"-1",Matches!$J$2:$J$201,0))-INDEX(Matches!$H$2:$H$201,MATCH($A1145&amp;"-1",Matches!$J$2:$J$201,0)),3,2))))),""))</f>
        <v/>
      </c>
      <c r="Y1145" s="12" t="str">
        <f aca="false">IF(OR($B1145="",F1145="",G1145=""),"",IFERROR(IF(OR(INDEX(Matches!$I$2:$I$201,MATCH($A1145&amp;"-2",Matches!$J$2:$J$201,0))="Void",INDEX(Matches!$G$2:$G$201,MATCH($A1145&amp;"-2",Matches!$J$2:$J$201,0))="",INDEX(Matches!$H$2:$H$201,MATCH($A1145&amp;"-2",Matches!$J$2:$J$201,0))=""),"",IF(AND($C1145&lt;&gt;"",INDEX(Matches!$F$2:$F$201,MATCH($A1145&amp;"-2",Matches!$J$2:$J$201,0))&lt;&gt;"",$C1145&gt;=INDEX(Matches!$F$2:$F$201,MATCH($A1145&amp;"-2",Matches!$J$2:$J$201,0))),"",IF(AND(F1145=INDEX(Matches!$G$2:$G$201,MATCH($A1145&amp;"-2",Matches!$J$2:$J$201,0)),G1145=INDEX(Matches!$H$2:$H$201,MATCH($A1145&amp;"-2",Matches!$J$2:$J$201,0))),5,IF(SIGN(F1145-G1145)&lt;&gt;SIGN(INDEX(Matches!$G$2:$G$201,MATCH($A1145&amp;"-2",Matches!$J$2:$J$201,0))-INDEX(Matches!$H$2:$H$201,MATCH($A1145&amp;"-2",Matches!$J$2:$J$201,0))),0,IF(F1145-G1145=INDEX(Matches!$G$2:$G$201,MATCH($A1145&amp;"-2",Matches!$J$2:$J$201,0))-INDEX(Matches!$H$2:$H$201,MATCH($A1145&amp;"-2",Matches!$J$2:$J$201,0)),3,2))))),""))</f>
        <v/>
      </c>
      <c r="Z1145" s="12" t="str">
        <f aca="false">IF(OR($B1145="",H1145="",I1145=""),"",IFERROR(IF(OR(INDEX(Matches!$I$2:$I$201,MATCH($A1145&amp;"-3",Matches!$J$2:$J$201,0))="Void",INDEX(Matches!$G$2:$G$201,MATCH($A1145&amp;"-3",Matches!$J$2:$J$201,0))="",INDEX(Matches!$H$2:$H$201,MATCH($A1145&amp;"-3",Matches!$J$2:$J$201,0))=""),"",IF(AND($C1145&lt;&gt;"",INDEX(Matches!$F$2:$F$201,MATCH($A1145&amp;"-3",Matches!$J$2:$J$201,0))&lt;&gt;"",$C1145&gt;=INDEX(Matches!$F$2:$F$201,MATCH($A1145&amp;"-3",Matches!$J$2:$J$201,0))),"",IF(AND(H1145=INDEX(Matches!$G$2:$G$201,MATCH($A1145&amp;"-3",Matches!$J$2:$J$201,0)),I1145=INDEX(Matches!$H$2:$H$201,MATCH($A1145&amp;"-3",Matches!$J$2:$J$201,0))),5,IF(SIGN(H1145-I1145)&lt;&gt;SIGN(INDEX(Matches!$G$2:$G$201,MATCH($A1145&amp;"-3",Matches!$J$2:$J$201,0))-INDEX(Matches!$H$2:$H$201,MATCH($A1145&amp;"-3",Matches!$J$2:$J$201,0))),0,IF(H1145-I1145=INDEX(Matches!$G$2:$G$201,MATCH($A1145&amp;"-3",Matches!$J$2:$J$201,0))-INDEX(Matches!$H$2:$H$201,MATCH($A1145&amp;"-3",Matches!$J$2:$J$201,0)),3,2))))),""))</f>
        <v/>
      </c>
      <c r="AA1145" s="12" t="str">
        <f aca="false">IF(OR($B1145="",J1145="",K1145=""),"",IFERROR(IF(OR(INDEX(Matches!$I$2:$I$201,MATCH($A1145&amp;"-4",Matches!$J$2:$J$201,0))="Void",INDEX(Matches!$G$2:$G$201,MATCH($A1145&amp;"-4",Matches!$J$2:$J$201,0))="",INDEX(Matches!$H$2:$H$201,MATCH($A1145&amp;"-4",Matches!$J$2:$J$201,0))=""),"",IF(AND($C1145&lt;&gt;"",INDEX(Matches!$F$2:$F$201,MATCH($A1145&amp;"-4",Matches!$J$2:$J$201,0))&lt;&gt;"",$C1145&gt;=INDEX(Matches!$F$2:$F$201,MATCH($A1145&amp;"-4",Matches!$J$2:$J$201,0))),"",IF(AND(J1145=INDEX(Matches!$G$2:$G$201,MATCH($A1145&amp;"-4",Matches!$J$2:$J$201,0)),K1145=INDEX(Matches!$H$2:$H$201,MATCH($A1145&amp;"-4",Matches!$J$2:$J$201,0))),5,IF(SIGN(J1145-K1145)&lt;&gt;SIGN(INDEX(Matches!$G$2:$G$201,MATCH($A1145&amp;"-4",Matches!$J$2:$J$201,0))-INDEX(Matches!$H$2:$H$201,MATCH($A1145&amp;"-4",Matches!$J$2:$J$201,0))),0,IF(J1145-K1145=INDEX(Matches!$G$2:$G$201,MATCH($A1145&amp;"-4",Matches!$J$2:$J$201,0))-INDEX(Matches!$H$2:$H$201,MATCH($A1145&amp;"-4",Matches!$J$2:$J$201,0)),3,2))))),""))</f>
        <v/>
      </c>
      <c r="AB1145" s="12" t="str">
        <f aca="false">IF(OR($B1145="",L1145="",M1145=""),"",IFERROR(IF(OR(INDEX(Matches!$I$2:$I$201,MATCH($A1145&amp;"-5",Matches!$J$2:$J$201,0))="Void",INDEX(Matches!$G$2:$G$201,MATCH($A1145&amp;"-5",Matches!$J$2:$J$201,0))="",INDEX(Matches!$H$2:$H$201,MATCH($A1145&amp;"-5",Matches!$J$2:$J$201,0))=""),"",IF(AND($C1145&lt;&gt;"",INDEX(Matches!$F$2:$F$201,MATCH($A1145&amp;"-5",Matches!$J$2:$J$201,0))&lt;&gt;"",$C1145&gt;=INDEX(Matches!$F$2:$F$201,MATCH($A1145&amp;"-5",Matches!$J$2:$J$201,0))),"",IF(AND(L1145=INDEX(Matches!$G$2:$G$201,MATCH($A1145&amp;"-5",Matches!$J$2:$J$201,0)),M1145=INDEX(Matches!$H$2:$H$201,MATCH($A1145&amp;"-5",Matches!$J$2:$J$201,0))),5,IF(SIGN(L1145-M1145)&lt;&gt;SIGN(INDEX(Matches!$G$2:$G$201,MATCH($A1145&amp;"-5",Matches!$J$2:$J$201,0))-INDEX(Matches!$H$2:$H$201,MATCH($A1145&amp;"-5",Matches!$J$2:$J$201,0))),0,IF(L1145-M1145=INDEX(Matches!$G$2:$G$201,MATCH($A1145&amp;"-5",Matches!$J$2:$J$201,0))-INDEX(Matches!$H$2:$H$201,MATCH($A1145&amp;"-5",Matches!$J$2:$J$201,0)),3,2))))),""))</f>
        <v/>
      </c>
      <c r="AC1145" s="12" t="str">
        <f aca="false">IF(OR($B1145="",N1145="",O1145=""),"",IFERROR(IF(OR(INDEX(Matches!$I$2:$I$201,MATCH($A1145&amp;"-6",Matches!$J$2:$J$201,0))="Void",INDEX(Matches!$G$2:$G$201,MATCH($A1145&amp;"-6",Matches!$J$2:$J$201,0))="",INDEX(Matches!$H$2:$H$201,MATCH($A1145&amp;"-6",Matches!$J$2:$J$201,0))=""),"",IF(AND($C1145&lt;&gt;"",INDEX(Matches!$F$2:$F$201,MATCH($A1145&amp;"-6",Matches!$J$2:$J$201,0))&lt;&gt;"",$C1145&gt;=INDEX(Matches!$F$2:$F$201,MATCH($A1145&amp;"-6",Matches!$J$2:$J$201,0))),"",IF(AND(N1145=INDEX(Matches!$G$2:$G$201,MATCH($A1145&amp;"-6",Matches!$J$2:$J$201,0)),O1145=INDEX(Matches!$H$2:$H$201,MATCH($A1145&amp;"-6",Matches!$J$2:$J$201,0))),5,IF(SIGN(N1145-O1145)&lt;&gt;SIGN(INDEX(Matches!$G$2:$G$201,MATCH($A1145&amp;"-6",Matches!$J$2:$J$201,0))-INDEX(Matches!$H$2:$H$201,MATCH($A1145&amp;"-6",Matches!$J$2:$J$201,0))),0,IF(N1145-O1145=INDEX(Matches!$G$2:$G$201,MATCH($A1145&amp;"-6",Matches!$J$2:$J$201,0))-INDEX(Matches!$H$2:$H$201,MATCH($A1145&amp;"-6",Matches!$J$2:$J$201,0)),3,2))))),""))</f>
        <v/>
      </c>
      <c r="AD1145" s="12" t="str">
        <f aca="false">IF(OR($B1145="",P1145="",Q1145=""),"",IFERROR(IF(OR(INDEX(Matches!$I$2:$I$201,MATCH($A1145&amp;"-7",Matches!$J$2:$J$201,0))="Void",INDEX(Matches!$G$2:$G$201,MATCH($A1145&amp;"-7",Matches!$J$2:$J$201,0))="",INDEX(Matches!$H$2:$H$201,MATCH($A1145&amp;"-7",Matches!$J$2:$J$201,0))=""),"",IF(AND($C1145&lt;&gt;"",INDEX(Matches!$F$2:$F$201,MATCH($A1145&amp;"-7",Matches!$J$2:$J$201,0))&lt;&gt;"",$C1145&gt;=INDEX(Matches!$F$2:$F$201,MATCH($A1145&amp;"-7",Matches!$J$2:$J$201,0))),"",IF(AND(P1145=INDEX(Matches!$G$2:$G$201,MATCH($A1145&amp;"-7",Matches!$J$2:$J$201,0)),Q1145=INDEX(Matches!$H$2:$H$201,MATCH($A1145&amp;"-7",Matches!$J$2:$J$201,0))),5,IF(SIGN(P1145-Q1145)&lt;&gt;SIGN(INDEX(Matches!$G$2:$G$201,MATCH($A1145&amp;"-7",Matches!$J$2:$J$201,0))-INDEX(Matches!$H$2:$H$201,MATCH($A1145&amp;"-7",Matches!$J$2:$J$201,0))),0,IF(P1145-Q1145=INDEX(Matches!$G$2:$G$201,MATCH($A1145&amp;"-7",Matches!$J$2:$J$201,0))-INDEX(Matches!$H$2:$H$201,MATCH($A1145&amp;"-7",Matches!$J$2:$J$201,0)),3,2))))),""))</f>
        <v/>
      </c>
      <c r="AE1145" s="12" t="str">
        <f aca="false">IF(OR($B1145="",R1145="",S1145=""),"",IFERROR(IF(OR(INDEX(Matches!$I$2:$I$201,MATCH($A1145&amp;"-8",Matches!$J$2:$J$201,0))="Void",INDEX(Matches!$G$2:$G$201,MATCH($A1145&amp;"-8",Matches!$J$2:$J$201,0))="",INDEX(Matches!$H$2:$H$201,MATCH($A1145&amp;"-8",Matches!$J$2:$J$201,0))=""),"",IF(AND($C1145&lt;&gt;"",INDEX(Matches!$F$2:$F$201,MATCH($A1145&amp;"-8",Matches!$J$2:$J$201,0))&lt;&gt;"",$C1145&gt;=INDEX(Matches!$F$2:$F$201,MATCH($A1145&amp;"-8",Matches!$J$2:$J$201,0))),"",IF(AND(R1145=INDEX(Matches!$G$2:$G$201,MATCH($A1145&amp;"-8",Matches!$J$2:$J$201,0)),S1145=INDEX(Matches!$H$2:$H$201,MATCH($A1145&amp;"-8",Matches!$J$2:$J$201,0))),5,IF(SIGN(R1145-S1145)&lt;&gt;SIGN(INDEX(Matches!$G$2:$G$201,MATCH($A1145&amp;"-8",Matches!$J$2:$J$201,0))-INDEX(Matches!$H$2:$H$201,MATCH($A1145&amp;"-8",Matches!$J$2:$J$201,0))),0,IF(R1145-S1145=INDEX(Matches!$G$2:$G$201,MATCH($A1145&amp;"-8",Matches!$J$2:$J$201,0))-INDEX(Matches!$H$2:$H$201,MATCH($A1145&amp;"-8",Matches!$J$2:$J$201,0)),3,2))))),""))</f>
        <v/>
      </c>
      <c r="AF1145" s="12" t="str">
        <f aca="false">IF(OR($B1145="",T1145="",U1145=""),"",IFERROR(IF(OR(INDEX(Matches!$I$2:$I$201,MATCH($A1145&amp;"-9",Matches!$J$2:$J$201,0))="Void",INDEX(Matches!$G$2:$G$201,MATCH($A1145&amp;"-9",Matches!$J$2:$J$201,0))="",INDEX(Matches!$H$2:$H$201,MATCH($A1145&amp;"-9",Matches!$J$2:$J$201,0))=""),"",IF(AND($C1145&lt;&gt;"",INDEX(Matches!$F$2:$F$201,MATCH($A1145&amp;"-9",Matches!$J$2:$J$201,0))&lt;&gt;"",$C1145&gt;=INDEX(Matches!$F$2:$F$201,MATCH($A1145&amp;"-9",Matches!$J$2:$J$201,0))),"",IF(AND(T1145=INDEX(Matches!$G$2:$G$201,MATCH($A1145&amp;"-9",Matches!$J$2:$J$201,0)),U1145=INDEX(Matches!$H$2:$H$201,MATCH($A1145&amp;"-9",Matches!$J$2:$J$201,0))),5,IF(SIGN(T1145-U1145)&lt;&gt;SIGN(INDEX(Matches!$G$2:$G$201,MATCH($A1145&amp;"-9",Matches!$J$2:$J$201,0))-INDEX(Matches!$H$2:$H$201,MATCH($A1145&amp;"-9",Matches!$J$2:$J$201,0))),0,IF(T1145-U1145=INDEX(Matches!$G$2:$G$201,MATCH($A1145&amp;"-9",Matches!$J$2:$J$201,0))-INDEX(Matches!$H$2:$H$201,MATCH($A1145&amp;"-9",Matches!$J$2:$J$201,0)),3,2))))),""))</f>
        <v/>
      </c>
      <c r="AG1145" s="12" t="str">
        <f aca="false">IF(OR($B1145="",V1145="",W1145=""),"",IFERROR(IF(OR(INDEX(Matches!$I$2:$I$201,MATCH($A1145&amp;"-10",Matches!$J$2:$J$201,0))="Void",INDEX(Matches!$G$2:$G$201,MATCH($A1145&amp;"-10",Matches!$J$2:$J$201,0))="",INDEX(Matches!$H$2:$H$201,MATCH($A1145&amp;"-10",Matches!$J$2:$J$201,0))=""),"",IF(AND($C1145&lt;&gt;"",INDEX(Matches!$F$2:$F$201,MATCH($A1145&amp;"-10",Matches!$J$2:$J$201,0))&lt;&gt;"",$C1145&gt;=INDEX(Matches!$F$2:$F$201,MATCH($A1145&amp;"-10",Matches!$J$2:$J$201,0))),"",IF(AND(V1145=INDEX(Matches!$G$2:$G$201,MATCH($A1145&amp;"-10",Matches!$J$2:$J$201,0)),W1145=INDEX(Matches!$H$2:$H$201,MATCH($A1145&amp;"-10",Matches!$J$2:$J$201,0))),5,IF(SIGN(V1145-W1145)&lt;&gt;SIGN(INDEX(Matches!$G$2:$G$201,MATCH($A1145&amp;"-10",Matches!$J$2:$J$201,0))-INDEX(Matches!$H$2:$H$201,MATCH($A1145&amp;"-10",Matches!$J$2:$J$201,0))),0,IF(V1145-W1145=INDEX(Matches!$G$2:$G$201,MATCH($A1145&amp;"-10",Matches!$J$2:$J$201,0))-INDEX(Matches!$H$2:$H$201,MATCH($A1145&amp;"-10",Matches!$J$2:$J$201,0)),3,2))))),""))</f>
        <v/>
      </c>
      <c r="AH1145" s="13" t="str">
        <f aca="false">IF($B1145="","",SUM(X1145:AG1145))</f>
        <v/>
      </c>
      <c r="AI1145" s="12" t="str">
        <f aca="false">IF($B1145="","",COUNTIF(X1145:AG1145,5))</f>
        <v/>
      </c>
      <c r="AJ1145" s="12" t="str">
        <f aca="false">IF($B1145="","",COUNTIF(X1145:AG1145,"&gt;=2"))</f>
        <v/>
      </c>
      <c r="AK1145" s="12" t="str">
        <f aca="false">IF($B1145="","",COUNT(X1145:AG1145))</f>
        <v/>
      </c>
    </row>
    <row r="1146" customFormat="false" ht="15" hidden="false" customHeight="false" outlineLevel="0" collapsed="false">
      <c r="A1146" s="7"/>
      <c r="B1146" s="7"/>
      <c r="C1146" s="11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12" t="str">
        <f aca="false">IF(OR($B1146="",D1146="",E1146=""),"",IFERROR(IF(OR(INDEX(Matches!$I$2:$I$201,MATCH($A1146&amp;"-1",Matches!$J$2:$J$201,0))="Void",INDEX(Matches!$G$2:$G$201,MATCH($A1146&amp;"-1",Matches!$J$2:$J$201,0))="",INDEX(Matches!$H$2:$H$201,MATCH($A1146&amp;"-1",Matches!$J$2:$J$201,0))=""),"",IF(AND($C1146&lt;&gt;"",INDEX(Matches!$F$2:$F$201,MATCH($A1146&amp;"-1",Matches!$J$2:$J$201,0))&lt;&gt;"",$C1146&gt;=INDEX(Matches!$F$2:$F$201,MATCH($A1146&amp;"-1",Matches!$J$2:$J$201,0))),"",IF(AND(D1146=INDEX(Matches!$G$2:$G$201,MATCH($A1146&amp;"-1",Matches!$J$2:$J$201,0)),E1146=INDEX(Matches!$H$2:$H$201,MATCH($A1146&amp;"-1",Matches!$J$2:$J$201,0))),5,IF(SIGN(D1146-E1146)&lt;&gt;SIGN(INDEX(Matches!$G$2:$G$201,MATCH($A1146&amp;"-1",Matches!$J$2:$J$201,0))-INDEX(Matches!$H$2:$H$201,MATCH($A1146&amp;"-1",Matches!$J$2:$J$201,0))),0,IF(D1146-E1146=INDEX(Matches!$G$2:$G$201,MATCH($A1146&amp;"-1",Matches!$J$2:$J$201,0))-INDEX(Matches!$H$2:$H$201,MATCH($A1146&amp;"-1",Matches!$J$2:$J$201,0)),3,2))))),""))</f>
        <v/>
      </c>
      <c r="Y1146" s="12" t="str">
        <f aca="false">IF(OR($B1146="",F1146="",G1146=""),"",IFERROR(IF(OR(INDEX(Matches!$I$2:$I$201,MATCH($A1146&amp;"-2",Matches!$J$2:$J$201,0))="Void",INDEX(Matches!$G$2:$G$201,MATCH($A1146&amp;"-2",Matches!$J$2:$J$201,0))="",INDEX(Matches!$H$2:$H$201,MATCH($A1146&amp;"-2",Matches!$J$2:$J$201,0))=""),"",IF(AND($C1146&lt;&gt;"",INDEX(Matches!$F$2:$F$201,MATCH($A1146&amp;"-2",Matches!$J$2:$J$201,0))&lt;&gt;"",$C1146&gt;=INDEX(Matches!$F$2:$F$201,MATCH($A1146&amp;"-2",Matches!$J$2:$J$201,0))),"",IF(AND(F1146=INDEX(Matches!$G$2:$G$201,MATCH($A1146&amp;"-2",Matches!$J$2:$J$201,0)),G1146=INDEX(Matches!$H$2:$H$201,MATCH($A1146&amp;"-2",Matches!$J$2:$J$201,0))),5,IF(SIGN(F1146-G1146)&lt;&gt;SIGN(INDEX(Matches!$G$2:$G$201,MATCH($A1146&amp;"-2",Matches!$J$2:$J$201,0))-INDEX(Matches!$H$2:$H$201,MATCH($A1146&amp;"-2",Matches!$J$2:$J$201,0))),0,IF(F1146-G1146=INDEX(Matches!$G$2:$G$201,MATCH($A1146&amp;"-2",Matches!$J$2:$J$201,0))-INDEX(Matches!$H$2:$H$201,MATCH($A1146&amp;"-2",Matches!$J$2:$J$201,0)),3,2))))),""))</f>
        <v/>
      </c>
      <c r="Z1146" s="12" t="str">
        <f aca="false">IF(OR($B1146="",H1146="",I1146=""),"",IFERROR(IF(OR(INDEX(Matches!$I$2:$I$201,MATCH($A1146&amp;"-3",Matches!$J$2:$J$201,0))="Void",INDEX(Matches!$G$2:$G$201,MATCH($A1146&amp;"-3",Matches!$J$2:$J$201,0))="",INDEX(Matches!$H$2:$H$201,MATCH($A1146&amp;"-3",Matches!$J$2:$J$201,0))=""),"",IF(AND($C1146&lt;&gt;"",INDEX(Matches!$F$2:$F$201,MATCH($A1146&amp;"-3",Matches!$J$2:$J$201,0))&lt;&gt;"",$C1146&gt;=INDEX(Matches!$F$2:$F$201,MATCH($A1146&amp;"-3",Matches!$J$2:$J$201,0))),"",IF(AND(H1146=INDEX(Matches!$G$2:$G$201,MATCH($A1146&amp;"-3",Matches!$J$2:$J$201,0)),I1146=INDEX(Matches!$H$2:$H$201,MATCH($A1146&amp;"-3",Matches!$J$2:$J$201,0))),5,IF(SIGN(H1146-I1146)&lt;&gt;SIGN(INDEX(Matches!$G$2:$G$201,MATCH($A1146&amp;"-3",Matches!$J$2:$J$201,0))-INDEX(Matches!$H$2:$H$201,MATCH($A1146&amp;"-3",Matches!$J$2:$J$201,0))),0,IF(H1146-I1146=INDEX(Matches!$G$2:$G$201,MATCH($A1146&amp;"-3",Matches!$J$2:$J$201,0))-INDEX(Matches!$H$2:$H$201,MATCH($A1146&amp;"-3",Matches!$J$2:$J$201,0)),3,2))))),""))</f>
        <v/>
      </c>
      <c r="AA1146" s="12" t="str">
        <f aca="false">IF(OR($B1146="",J1146="",K1146=""),"",IFERROR(IF(OR(INDEX(Matches!$I$2:$I$201,MATCH($A1146&amp;"-4",Matches!$J$2:$J$201,0))="Void",INDEX(Matches!$G$2:$G$201,MATCH($A1146&amp;"-4",Matches!$J$2:$J$201,0))="",INDEX(Matches!$H$2:$H$201,MATCH($A1146&amp;"-4",Matches!$J$2:$J$201,0))=""),"",IF(AND($C1146&lt;&gt;"",INDEX(Matches!$F$2:$F$201,MATCH($A1146&amp;"-4",Matches!$J$2:$J$201,0))&lt;&gt;"",$C1146&gt;=INDEX(Matches!$F$2:$F$201,MATCH($A1146&amp;"-4",Matches!$J$2:$J$201,0))),"",IF(AND(J1146=INDEX(Matches!$G$2:$G$201,MATCH($A1146&amp;"-4",Matches!$J$2:$J$201,0)),K1146=INDEX(Matches!$H$2:$H$201,MATCH($A1146&amp;"-4",Matches!$J$2:$J$201,0))),5,IF(SIGN(J1146-K1146)&lt;&gt;SIGN(INDEX(Matches!$G$2:$G$201,MATCH($A1146&amp;"-4",Matches!$J$2:$J$201,0))-INDEX(Matches!$H$2:$H$201,MATCH($A1146&amp;"-4",Matches!$J$2:$J$201,0))),0,IF(J1146-K1146=INDEX(Matches!$G$2:$G$201,MATCH($A1146&amp;"-4",Matches!$J$2:$J$201,0))-INDEX(Matches!$H$2:$H$201,MATCH($A1146&amp;"-4",Matches!$J$2:$J$201,0)),3,2))))),""))</f>
        <v/>
      </c>
      <c r="AB1146" s="12" t="str">
        <f aca="false">IF(OR($B1146="",L1146="",M1146=""),"",IFERROR(IF(OR(INDEX(Matches!$I$2:$I$201,MATCH($A1146&amp;"-5",Matches!$J$2:$J$201,0))="Void",INDEX(Matches!$G$2:$G$201,MATCH($A1146&amp;"-5",Matches!$J$2:$J$201,0))="",INDEX(Matches!$H$2:$H$201,MATCH($A1146&amp;"-5",Matches!$J$2:$J$201,0))=""),"",IF(AND($C1146&lt;&gt;"",INDEX(Matches!$F$2:$F$201,MATCH($A1146&amp;"-5",Matches!$J$2:$J$201,0))&lt;&gt;"",$C1146&gt;=INDEX(Matches!$F$2:$F$201,MATCH($A1146&amp;"-5",Matches!$J$2:$J$201,0))),"",IF(AND(L1146=INDEX(Matches!$G$2:$G$201,MATCH($A1146&amp;"-5",Matches!$J$2:$J$201,0)),M1146=INDEX(Matches!$H$2:$H$201,MATCH($A1146&amp;"-5",Matches!$J$2:$J$201,0))),5,IF(SIGN(L1146-M1146)&lt;&gt;SIGN(INDEX(Matches!$G$2:$G$201,MATCH($A1146&amp;"-5",Matches!$J$2:$J$201,0))-INDEX(Matches!$H$2:$H$201,MATCH($A1146&amp;"-5",Matches!$J$2:$J$201,0))),0,IF(L1146-M1146=INDEX(Matches!$G$2:$G$201,MATCH($A1146&amp;"-5",Matches!$J$2:$J$201,0))-INDEX(Matches!$H$2:$H$201,MATCH($A1146&amp;"-5",Matches!$J$2:$J$201,0)),3,2))))),""))</f>
        <v/>
      </c>
      <c r="AC1146" s="12" t="str">
        <f aca="false">IF(OR($B1146="",N1146="",O1146=""),"",IFERROR(IF(OR(INDEX(Matches!$I$2:$I$201,MATCH($A1146&amp;"-6",Matches!$J$2:$J$201,0))="Void",INDEX(Matches!$G$2:$G$201,MATCH($A1146&amp;"-6",Matches!$J$2:$J$201,0))="",INDEX(Matches!$H$2:$H$201,MATCH($A1146&amp;"-6",Matches!$J$2:$J$201,0))=""),"",IF(AND($C1146&lt;&gt;"",INDEX(Matches!$F$2:$F$201,MATCH($A1146&amp;"-6",Matches!$J$2:$J$201,0))&lt;&gt;"",$C1146&gt;=INDEX(Matches!$F$2:$F$201,MATCH($A1146&amp;"-6",Matches!$J$2:$J$201,0))),"",IF(AND(N1146=INDEX(Matches!$G$2:$G$201,MATCH($A1146&amp;"-6",Matches!$J$2:$J$201,0)),O1146=INDEX(Matches!$H$2:$H$201,MATCH($A1146&amp;"-6",Matches!$J$2:$J$201,0))),5,IF(SIGN(N1146-O1146)&lt;&gt;SIGN(INDEX(Matches!$G$2:$G$201,MATCH($A1146&amp;"-6",Matches!$J$2:$J$201,0))-INDEX(Matches!$H$2:$H$201,MATCH($A1146&amp;"-6",Matches!$J$2:$J$201,0))),0,IF(N1146-O1146=INDEX(Matches!$G$2:$G$201,MATCH($A1146&amp;"-6",Matches!$J$2:$J$201,0))-INDEX(Matches!$H$2:$H$201,MATCH($A1146&amp;"-6",Matches!$J$2:$J$201,0)),3,2))))),""))</f>
        <v/>
      </c>
      <c r="AD1146" s="12" t="str">
        <f aca="false">IF(OR($B1146="",P1146="",Q1146=""),"",IFERROR(IF(OR(INDEX(Matches!$I$2:$I$201,MATCH($A1146&amp;"-7",Matches!$J$2:$J$201,0))="Void",INDEX(Matches!$G$2:$G$201,MATCH($A1146&amp;"-7",Matches!$J$2:$J$201,0))="",INDEX(Matches!$H$2:$H$201,MATCH($A1146&amp;"-7",Matches!$J$2:$J$201,0))=""),"",IF(AND($C1146&lt;&gt;"",INDEX(Matches!$F$2:$F$201,MATCH($A1146&amp;"-7",Matches!$J$2:$J$201,0))&lt;&gt;"",$C1146&gt;=INDEX(Matches!$F$2:$F$201,MATCH($A1146&amp;"-7",Matches!$J$2:$J$201,0))),"",IF(AND(P1146=INDEX(Matches!$G$2:$G$201,MATCH($A1146&amp;"-7",Matches!$J$2:$J$201,0)),Q1146=INDEX(Matches!$H$2:$H$201,MATCH($A1146&amp;"-7",Matches!$J$2:$J$201,0))),5,IF(SIGN(P1146-Q1146)&lt;&gt;SIGN(INDEX(Matches!$G$2:$G$201,MATCH($A1146&amp;"-7",Matches!$J$2:$J$201,0))-INDEX(Matches!$H$2:$H$201,MATCH($A1146&amp;"-7",Matches!$J$2:$J$201,0))),0,IF(P1146-Q1146=INDEX(Matches!$G$2:$G$201,MATCH($A1146&amp;"-7",Matches!$J$2:$J$201,0))-INDEX(Matches!$H$2:$H$201,MATCH($A1146&amp;"-7",Matches!$J$2:$J$201,0)),3,2))))),""))</f>
        <v/>
      </c>
      <c r="AE1146" s="12" t="str">
        <f aca="false">IF(OR($B1146="",R1146="",S1146=""),"",IFERROR(IF(OR(INDEX(Matches!$I$2:$I$201,MATCH($A1146&amp;"-8",Matches!$J$2:$J$201,0))="Void",INDEX(Matches!$G$2:$G$201,MATCH($A1146&amp;"-8",Matches!$J$2:$J$201,0))="",INDEX(Matches!$H$2:$H$201,MATCH($A1146&amp;"-8",Matches!$J$2:$J$201,0))=""),"",IF(AND($C1146&lt;&gt;"",INDEX(Matches!$F$2:$F$201,MATCH($A1146&amp;"-8",Matches!$J$2:$J$201,0))&lt;&gt;"",$C1146&gt;=INDEX(Matches!$F$2:$F$201,MATCH($A1146&amp;"-8",Matches!$J$2:$J$201,0))),"",IF(AND(R1146=INDEX(Matches!$G$2:$G$201,MATCH($A1146&amp;"-8",Matches!$J$2:$J$201,0)),S1146=INDEX(Matches!$H$2:$H$201,MATCH($A1146&amp;"-8",Matches!$J$2:$J$201,0))),5,IF(SIGN(R1146-S1146)&lt;&gt;SIGN(INDEX(Matches!$G$2:$G$201,MATCH($A1146&amp;"-8",Matches!$J$2:$J$201,0))-INDEX(Matches!$H$2:$H$201,MATCH($A1146&amp;"-8",Matches!$J$2:$J$201,0))),0,IF(R1146-S1146=INDEX(Matches!$G$2:$G$201,MATCH($A1146&amp;"-8",Matches!$J$2:$J$201,0))-INDEX(Matches!$H$2:$H$201,MATCH($A1146&amp;"-8",Matches!$J$2:$J$201,0)),3,2))))),""))</f>
        <v/>
      </c>
      <c r="AF1146" s="12" t="str">
        <f aca="false">IF(OR($B1146="",T1146="",U1146=""),"",IFERROR(IF(OR(INDEX(Matches!$I$2:$I$201,MATCH($A1146&amp;"-9",Matches!$J$2:$J$201,0))="Void",INDEX(Matches!$G$2:$G$201,MATCH($A1146&amp;"-9",Matches!$J$2:$J$201,0))="",INDEX(Matches!$H$2:$H$201,MATCH($A1146&amp;"-9",Matches!$J$2:$J$201,0))=""),"",IF(AND($C1146&lt;&gt;"",INDEX(Matches!$F$2:$F$201,MATCH($A1146&amp;"-9",Matches!$J$2:$J$201,0))&lt;&gt;"",$C1146&gt;=INDEX(Matches!$F$2:$F$201,MATCH($A1146&amp;"-9",Matches!$J$2:$J$201,0))),"",IF(AND(T1146=INDEX(Matches!$G$2:$G$201,MATCH($A1146&amp;"-9",Matches!$J$2:$J$201,0)),U1146=INDEX(Matches!$H$2:$H$201,MATCH($A1146&amp;"-9",Matches!$J$2:$J$201,0))),5,IF(SIGN(T1146-U1146)&lt;&gt;SIGN(INDEX(Matches!$G$2:$G$201,MATCH($A1146&amp;"-9",Matches!$J$2:$J$201,0))-INDEX(Matches!$H$2:$H$201,MATCH($A1146&amp;"-9",Matches!$J$2:$J$201,0))),0,IF(T1146-U1146=INDEX(Matches!$G$2:$G$201,MATCH($A1146&amp;"-9",Matches!$J$2:$J$201,0))-INDEX(Matches!$H$2:$H$201,MATCH($A1146&amp;"-9",Matches!$J$2:$J$201,0)),3,2))))),""))</f>
        <v/>
      </c>
      <c r="AG1146" s="12" t="str">
        <f aca="false">IF(OR($B1146="",V1146="",W1146=""),"",IFERROR(IF(OR(INDEX(Matches!$I$2:$I$201,MATCH($A1146&amp;"-10",Matches!$J$2:$J$201,0))="Void",INDEX(Matches!$G$2:$G$201,MATCH($A1146&amp;"-10",Matches!$J$2:$J$201,0))="",INDEX(Matches!$H$2:$H$201,MATCH($A1146&amp;"-10",Matches!$J$2:$J$201,0))=""),"",IF(AND($C1146&lt;&gt;"",INDEX(Matches!$F$2:$F$201,MATCH($A1146&amp;"-10",Matches!$J$2:$J$201,0))&lt;&gt;"",$C1146&gt;=INDEX(Matches!$F$2:$F$201,MATCH($A1146&amp;"-10",Matches!$J$2:$J$201,0))),"",IF(AND(V1146=INDEX(Matches!$G$2:$G$201,MATCH($A1146&amp;"-10",Matches!$J$2:$J$201,0)),W1146=INDEX(Matches!$H$2:$H$201,MATCH($A1146&amp;"-10",Matches!$J$2:$J$201,0))),5,IF(SIGN(V1146-W1146)&lt;&gt;SIGN(INDEX(Matches!$G$2:$G$201,MATCH($A1146&amp;"-10",Matches!$J$2:$J$201,0))-INDEX(Matches!$H$2:$H$201,MATCH($A1146&amp;"-10",Matches!$J$2:$J$201,0))),0,IF(V1146-W1146=INDEX(Matches!$G$2:$G$201,MATCH($A1146&amp;"-10",Matches!$J$2:$J$201,0))-INDEX(Matches!$H$2:$H$201,MATCH($A1146&amp;"-10",Matches!$J$2:$J$201,0)),3,2))))),""))</f>
        <v/>
      </c>
      <c r="AH1146" s="13" t="str">
        <f aca="false">IF($B1146="","",SUM(X1146:AG1146))</f>
        <v/>
      </c>
      <c r="AI1146" s="12" t="str">
        <f aca="false">IF($B1146="","",COUNTIF(X1146:AG1146,5))</f>
        <v/>
      </c>
      <c r="AJ1146" s="12" t="str">
        <f aca="false">IF($B1146="","",COUNTIF(X1146:AG1146,"&gt;=2"))</f>
        <v/>
      </c>
      <c r="AK1146" s="12" t="str">
        <f aca="false">IF($B1146="","",COUNT(X1146:AG1146))</f>
        <v/>
      </c>
    </row>
    <row r="1147" customFormat="false" ht="15" hidden="false" customHeight="false" outlineLevel="0" collapsed="false">
      <c r="A1147" s="7"/>
      <c r="B1147" s="7"/>
      <c r="C1147" s="11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12" t="str">
        <f aca="false">IF(OR($B1147="",D1147="",E1147=""),"",IFERROR(IF(OR(INDEX(Matches!$I$2:$I$201,MATCH($A1147&amp;"-1",Matches!$J$2:$J$201,0))="Void",INDEX(Matches!$G$2:$G$201,MATCH($A1147&amp;"-1",Matches!$J$2:$J$201,0))="",INDEX(Matches!$H$2:$H$201,MATCH($A1147&amp;"-1",Matches!$J$2:$J$201,0))=""),"",IF(AND($C1147&lt;&gt;"",INDEX(Matches!$F$2:$F$201,MATCH($A1147&amp;"-1",Matches!$J$2:$J$201,0))&lt;&gt;"",$C1147&gt;=INDEX(Matches!$F$2:$F$201,MATCH($A1147&amp;"-1",Matches!$J$2:$J$201,0))),"",IF(AND(D1147=INDEX(Matches!$G$2:$G$201,MATCH($A1147&amp;"-1",Matches!$J$2:$J$201,0)),E1147=INDEX(Matches!$H$2:$H$201,MATCH($A1147&amp;"-1",Matches!$J$2:$J$201,0))),5,IF(SIGN(D1147-E1147)&lt;&gt;SIGN(INDEX(Matches!$G$2:$G$201,MATCH($A1147&amp;"-1",Matches!$J$2:$J$201,0))-INDEX(Matches!$H$2:$H$201,MATCH($A1147&amp;"-1",Matches!$J$2:$J$201,0))),0,IF(D1147-E1147=INDEX(Matches!$G$2:$G$201,MATCH($A1147&amp;"-1",Matches!$J$2:$J$201,0))-INDEX(Matches!$H$2:$H$201,MATCH($A1147&amp;"-1",Matches!$J$2:$J$201,0)),3,2))))),""))</f>
        <v/>
      </c>
      <c r="Y1147" s="12" t="str">
        <f aca="false">IF(OR($B1147="",F1147="",G1147=""),"",IFERROR(IF(OR(INDEX(Matches!$I$2:$I$201,MATCH($A1147&amp;"-2",Matches!$J$2:$J$201,0))="Void",INDEX(Matches!$G$2:$G$201,MATCH($A1147&amp;"-2",Matches!$J$2:$J$201,0))="",INDEX(Matches!$H$2:$H$201,MATCH($A1147&amp;"-2",Matches!$J$2:$J$201,0))=""),"",IF(AND($C1147&lt;&gt;"",INDEX(Matches!$F$2:$F$201,MATCH($A1147&amp;"-2",Matches!$J$2:$J$201,0))&lt;&gt;"",$C1147&gt;=INDEX(Matches!$F$2:$F$201,MATCH($A1147&amp;"-2",Matches!$J$2:$J$201,0))),"",IF(AND(F1147=INDEX(Matches!$G$2:$G$201,MATCH($A1147&amp;"-2",Matches!$J$2:$J$201,0)),G1147=INDEX(Matches!$H$2:$H$201,MATCH($A1147&amp;"-2",Matches!$J$2:$J$201,0))),5,IF(SIGN(F1147-G1147)&lt;&gt;SIGN(INDEX(Matches!$G$2:$G$201,MATCH($A1147&amp;"-2",Matches!$J$2:$J$201,0))-INDEX(Matches!$H$2:$H$201,MATCH($A1147&amp;"-2",Matches!$J$2:$J$201,0))),0,IF(F1147-G1147=INDEX(Matches!$G$2:$G$201,MATCH($A1147&amp;"-2",Matches!$J$2:$J$201,0))-INDEX(Matches!$H$2:$H$201,MATCH($A1147&amp;"-2",Matches!$J$2:$J$201,0)),3,2))))),""))</f>
        <v/>
      </c>
      <c r="Z1147" s="12" t="str">
        <f aca="false">IF(OR($B1147="",H1147="",I1147=""),"",IFERROR(IF(OR(INDEX(Matches!$I$2:$I$201,MATCH($A1147&amp;"-3",Matches!$J$2:$J$201,0))="Void",INDEX(Matches!$G$2:$G$201,MATCH($A1147&amp;"-3",Matches!$J$2:$J$201,0))="",INDEX(Matches!$H$2:$H$201,MATCH($A1147&amp;"-3",Matches!$J$2:$J$201,0))=""),"",IF(AND($C1147&lt;&gt;"",INDEX(Matches!$F$2:$F$201,MATCH($A1147&amp;"-3",Matches!$J$2:$J$201,0))&lt;&gt;"",$C1147&gt;=INDEX(Matches!$F$2:$F$201,MATCH($A1147&amp;"-3",Matches!$J$2:$J$201,0))),"",IF(AND(H1147=INDEX(Matches!$G$2:$G$201,MATCH($A1147&amp;"-3",Matches!$J$2:$J$201,0)),I1147=INDEX(Matches!$H$2:$H$201,MATCH($A1147&amp;"-3",Matches!$J$2:$J$201,0))),5,IF(SIGN(H1147-I1147)&lt;&gt;SIGN(INDEX(Matches!$G$2:$G$201,MATCH($A1147&amp;"-3",Matches!$J$2:$J$201,0))-INDEX(Matches!$H$2:$H$201,MATCH($A1147&amp;"-3",Matches!$J$2:$J$201,0))),0,IF(H1147-I1147=INDEX(Matches!$G$2:$G$201,MATCH($A1147&amp;"-3",Matches!$J$2:$J$201,0))-INDEX(Matches!$H$2:$H$201,MATCH($A1147&amp;"-3",Matches!$J$2:$J$201,0)),3,2))))),""))</f>
        <v/>
      </c>
      <c r="AA1147" s="12" t="str">
        <f aca="false">IF(OR($B1147="",J1147="",K1147=""),"",IFERROR(IF(OR(INDEX(Matches!$I$2:$I$201,MATCH($A1147&amp;"-4",Matches!$J$2:$J$201,0))="Void",INDEX(Matches!$G$2:$G$201,MATCH($A1147&amp;"-4",Matches!$J$2:$J$201,0))="",INDEX(Matches!$H$2:$H$201,MATCH($A1147&amp;"-4",Matches!$J$2:$J$201,0))=""),"",IF(AND($C1147&lt;&gt;"",INDEX(Matches!$F$2:$F$201,MATCH($A1147&amp;"-4",Matches!$J$2:$J$201,0))&lt;&gt;"",$C1147&gt;=INDEX(Matches!$F$2:$F$201,MATCH($A1147&amp;"-4",Matches!$J$2:$J$201,0))),"",IF(AND(J1147=INDEX(Matches!$G$2:$G$201,MATCH($A1147&amp;"-4",Matches!$J$2:$J$201,0)),K1147=INDEX(Matches!$H$2:$H$201,MATCH($A1147&amp;"-4",Matches!$J$2:$J$201,0))),5,IF(SIGN(J1147-K1147)&lt;&gt;SIGN(INDEX(Matches!$G$2:$G$201,MATCH($A1147&amp;"-4",Matches!$J$2:$J$201,0))-INDEX(Matches!$H$2:$H$201,MATCH($A1147&amp;"-4",Matches!$J$2:$J$201,0))),0,IF(J1147-K1147=INDEX(Matches!$G$2:$G$201,MATCH($A1147&amp;"-4",Matches!$J$2:$J$201,0))-INDEX(Matches!$H$2:$H$201,MATCH($A1147&amp;"-4",Matches!$J$2:$J$201,0)),3,2))))),""))</f>
        <v/>
      </c>
      <c r="AB1147" s="12" t="str">
        <f aca="false">IF(OR($B1147="",L1147="",M1147=""),"",IFERROR(IF(OR(INDEX(Matches!$I$2:$I$201,MATCH($A1147&amp;"-5",Matches!$J$2:$J$201,0))="Void",INDEX(Matches!$G$2:$G$201,MATCH($A1147&amp;"-5",Matches!$J$2:$J$201,0))="",INDEX(Matches!$H$2:$H$201,MATCH($A1147&amp;"-5",Matches!$J$2:$J$201,0))=""),"",IF(AND($C1147&lt;&gt;"",INDEX(Matches!$F$2:$F$201,MATCH($A1147&amp;"-5",Matches!$J$2:$J$201,0))&lt;&gt;"",$C1147&gt;=INDEX(Matches!$F$2:$F$201,MATCH($A1147&amp;"-5",Matches!$J$2:$J$201,0))),"",IF(AND(L1147=INDEX(Matches!$G$2:$G$201,MATCH($A1147&amp;"-5",Matches!$J$2:$J$201,0)),M1147=INDEX(Matches!$H$2:$H$201,MATCH($A1147&amp;"-5",Matches!$J$2:$J$201,0))),5,IF(SIGN(L1147-M1147)&lt;&gt;SIGN(INDEX(Matches!$G$2:$G$201,MATCH($A1147&amp;"-5",Matches!$J$2:$J$201,0))-INDEX(Matches!$H$2:$H$201,MATCH($A1147&amp;"-5",Matches!$J$2:$J$201,0))),0,IF(L1147-M1147=INDEX(Matches!$G$2:$G$201,MATCH($A1147&amp;"-5",Matches!$J$2:$J$201,0))-INDEX(Matches!$H$2:$H$201,MATCH($A1147&amp;"-5",Matches!$J$2:$J$201,0)),3,2))))),""))</f>
        <v/>
      </c>
      <c r="AC1147" s="12" t="str">
        <f aca="false">IF(OR($B1147="",N1147="",O1147=""),"",IFERROR(IF(OR(INDEX(Matches!$I$2:$I$201,MATCH($A1147&amp;"-6",Matches!$J$2:$J$201,0))="Void",INDEX(Matches!$G$2:$G$201,MATCH($A1147&amp;"-6",Matches!$J$2:$J$201,0))="",INDEX(Matches!$H$2:$H$201,MATCH($A1147&amp;"-6",Matches!$J$2:$J$201,0))=""),"",IF(AND($C1147&lt;&gt;"",INDEX(Matches!$F$2:$F$201,MATCH($A1147&amp;"-6",Matches!$J$2:$J$201,0))&lt;&gt;"",$C1147&gt;=INDEX(Matches!$F$2:$F$201,MATCH($A1147&amp;"-6",Matches!$J$2:$J$201,0))),"",IF(AND(N1147=INDEX(Matches!$G$2:$G$201,MATCH($A1147&amp;"-6",Matches!$J$2:$J$201,0)),O1147=INDEX(Matches!$H$2:$H$201,MATCH($A1147&amp;"-6",Matches!$J$2:$J$201,0))),5,IF(SIGN(N1147-O1147)&lt;&gt;SIGN(INDEX(Matches!$G$2:$G$201,MATCH($A1147&amp;"-6",Matches!$J$2:$J$201,0))-INDEX(Matches!$H$2:$H$201,MATCH($A1147&amp;"-6",Matches!$J$2:$J$201,0))),0,IF(N1147-O1147=INDEX(Matches!$G$2:$G$201,MATCH($A1147&amp;"-6",Matches!$J$2:$J$201,0))-INDEX(Matches!$H$2:$H$201,MATCH($A1147&amp;"-6",Matches!$J$2:$J$201,0)),3,2))))),""))</f>
        <v/>
      </c>
      <c r="AD1147" s="12" t="str">
        <f aca="false">IF(OR($B1147="",P1147="",Q1147=""),"",IFERROR(IF(OR(INDEX(Matches!$I$2:$I$201,MATCH($A1147&amp;"-7",Matches!$J$2:$J$201,0))="Void",INDEX(Matches!$G$2:$G$201,MATCH($A1147&amp;"-7",Matches!$J$2:$J$201,0))="",INDEX(Matches!$H$2:$H$201,MATCH($A1147&amp;"-7",Matches!$J$2:$J$201,0))=""),"",IF(AND($C1147&lt;&gt;"",INDEX(Matches!$F$2:$F$201,MATCH($A1147&amp;"-7",Matches!$J$2:$J$201,0))&lt;&gt;"",$C1147&gt;=INDEX(Matches!$F$2:$F$201,MATCH($A1147&amp;"-7",Matches!$J$2:$J$201,0))),"",IF(AND(P1147=INDEX(Matches!$G$2:$G$201,MATCH($A1147&amp;"-7",Matches!$J$2:$J$201,0)),Q1147=INDEX(Matches!$H$2:$H$201,MATCH($A1147&amp;"-7",Matches!$J$2:$J$201,0))),5,IF(SIGN(P1147-Q1147)&lt;&gt;SIGN(INDEX(Matches!$G$2:$G$201,MATCH($A1147&amp;"-7",Matches!$J$2:$J$201,0))-INDEX(Matches!$H$2:$H$201,MATCH($A1147&amp;"-7",Matches!$J$2:$J$201,0))),0,IF(P1147-Q1147=INDEX(Matches!$G$2:$G$201,MATCH($A1147&amp;"-7",Matches!$J$2:$J$201,0))-INDEX(Matches!$H$2:$H$201,MATCH($A1147&amp;"-7",Matches!$J$2:$J$201,0)),3,2))))),""))</f>
        <v/>
      </c>
      <c r="AE1147" s="12" t="str">
        <f aca="false">IF(OR($B1147="",R1147="",S1147=""),"",IFERROR(IF(OR(INDEX(Matches!$I$2:$I$201,MATCH($A1147&amp;"-8",Matches!$J$2:$J$201,0))="Void",INDEX(Matches!$G$2:$G$201,MATCH($A1147&amp;"-8",Matches!$J$2:$J$201,0))="",INDEX(Matches!$H$2:$H$201,MATCH($A1147&amp;"-8",Matches!$J$2:$J$201,0))=""),"",IF(AND($C1147&lt;&gt;"",INDEX(Matches!$F$2:$F$201,MATCH($A1147&amp;"-8",Matches!$J$2:$J$201,0))&lt;&gt;"",$C1147&gt;=INDEX(Matches!$F$2:$F$201,MATCH($A1147&amp;"-8",Matches!$J$2:$J$201,0))),"",IF(AND(R1147=INDEX(Matches!$G$2:$G$201,MATCH($A1147&amp;"-8",Matches!$J$2:$J$201,0)),S1147=INDEX(Matches!$H$2:$H$201,MATCH($A1147&amp;"-8",Matches!$J$2:$J$201,0))),5,IF(SIGN(R1147-S1147)&lt;&gt;SIGN(INDEX(Matches!$G$2:$G$201,MATCH($A1147&amp;"-8",Matches!$J$2:$J$201,0))-INDEX(Matches!$H$2:$H$201,MATCH($A1147&amp;"-8",Matches!$J$2:$J$201,0))),0,IF(R1147-S1147=INDEX(Matches!$G$2:$G$201,MATCH($A1147&amp;"-8",Matches!$J$2:$J$201,0))-INDEX(Matches!$H$2:$H$201,MATCH($A1147&amp;"-8",Matches!$J$2:$J$201,0)),3,2))))),""))</f>
        <v/>
      </c>
      <c r="AF1147" s="12" t="str">
        <f aca="false">IF(OR($B1147="",T1147="",U1147=""),"",IFERROR(IF(OR(INDEX(Matches!$I$2:$I$201,MATCH($A1147&amp;"-9",Matches!$J$2:$J$201,0))="Void",INDEX(Matches!$G$2:$G$201,MATCH($A1147&amp;"-9",Matches!$J$2:$J$201,0))="",INDEX(Matches!$H$2:$H$201,MATCH($A1147&amp;"-9",Matches!$J$2:$J$201,0))=""),"",IF(AND($C1147&lt;&gt;"",INDEX(Matches!$F$2:$F$201,MATCH($A1147&amp;"-9",Matches!$J$2:$J$201,0))&lt;&gt;"",$C1147&gt;=INDEX(Matches!$F$2:$F$201,MATCH($A1147&amp;"-9",Matches!$J$2:$J$201,0))),"",IF(AND(T1147=INDEX(Matches!$G$2:$G$201,MATCH($A1147&amp;"-9",Matches!$J$2:$J$201,0)),U1147=INDEX(Matches!$H$2:$H$201,MATCH($A1147&amp;"-9",Matches!$J$2:$J$201,0))),5,IF(SIGN(T1147-U1147)&lt;&gt;SIGN(INDEX(Matches!$G$2:$G$201,MATCH($A1147&amp;"-9",Matches!$J$2:$J$201,0))-INDEX(Matches!$H$2:$H$201,MATCH($A1147&amp;"-9",Matches!$J$2:$J$201,0))),0,IF(T1147-U1147=INDEX(Matches!$G$2:$G$201,MATCH($A1147&amp;"-9",Matches!$J$2:$J$201,0))-INDEX(Matches!$H$2:$H$201,MATCH($A1147&amp;"-9",Matches!$J$2:$J$201,0)),3,2))))),""))</f>
        <v/>
      </c>
      <c r="AG1147" s="12" t="str">
        <f aca="false">IF(OR($B1147="",V1147="",W1147=""),"",IFERROR(IF(OR(INDEX(Matches!$I$2:$I$201,MATCH($A1147&amp;"-10",Matches!$J$2:$J$201,0))="Void",INDEX(Matches!$G$2:$G$201,MATCH($A1147&amp;"-10",Matches!$J$2:$J$201,0))="",INDEX(Matches!$H$2:$H$201,MATCH($A1147&amp;"-10",Matches!$J$2:$J$201,0))=""),"",IF(AND($C1147&lt;&gt;"",INDEX(Matches!$F$2:$F$201,MATCH($A1147&amp;"-10",Matches!$J$2:$J$201,0))&lt;&gt;"",$C1147&gt;=INDEX(Matches!$F$2:$F$201,MATCH($A1147&amp;"-10",Matches!$J$2:$J$201,0))),"",IF(AND(V1147=INDEX(Matches!$G$2:$G$201,MATCH($A1147&amp;"-10",Matches!$J$2:$J$201,0)),W1147=INDEX(Matches!$H$2:$H$201,MATCH($A1147&amp;"-10",Matches!$J$2:$J$201,0))),5,IF(SIGN(V1147-W1147)&lt;&gt;SIGN(INDEX(Matches!$G$2:$G$201,MATCH($A1147&amp;"-10",Matches!$J$2:$J$201,0))-INDEX(Matches!$H$2:$H$201,MATCH($A1147&amp;"-10",Matches!$J$2:$J$201,0))),0,IF(V1147-W1147=INDEX(Matches!$G$2:$G$201,MATCH($A1147&amp;"-10",Matches!$J$2:$J$201,0))-INDEX(Matches!$H$2:$H$201,MATCH($A1147&amp;"-10",Matches!$J$2:$J$201,0)),3,2))))),""))</f>
        <v/>
      </c>
      <c r="AH1147" s="13" t="str">
        <f aca="false">IF($B1147="","",SUM(X1147:AG1147))</f>
        <v/>
      </c>
      <c r="AI1147" s="12" t="str">
        <f aca="false">IF($B1147="","",COUNTIF(X1147:AG1147,5))</f>
        <v/>
      </c>
      <c r="AJ1147" s="12" t="str">
        <f aca="false">IF($B1147="","",COUNTIF(X1147:AG1147,"&gt;=2"))</f>
        <v/>
      </c>
      <c r="AK1147" s="12" t="str">
        <f aca="false">IF($B1147="","",COUNT(X1147:AG1147))</f>
        <v/>
      </c>
    </row>
    <row r="1148" customFormat="false" ht="15" hidden="false" customHeight="false" outlineLevel="0" collapsed="false">
      <c r="A1148" s="7"/>
      <c r="B1148" s="7"/>
      <c r="C1148" s="11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12" t="str">
        <f aca="false">IF(OR($B1148="",D1148="",E1148=""),"",IFERROR(IF(OR(INDEX(Matches!$I$2:$I$201,MATCH($A1148&amp;"-1",Matches!$J$2:$J$201,0))="Void",INDEX(Matches!$G$2:$G$201,MATCH($A1148&amp;"-1",Matches!$J$2:$J$201,0))="",INDEX(Matches!$H$2:$H$201,MATCH($A1148&amp;"-1",Matches!$J$2:$J$201,0))=""),"",IF(AND($C1148&lt;&gt;"",INDEX(Matches!$F$2:$F$201,MATCH($A1148&amp;"-1",Matches!$J$2:$J$201,0))&lt;&gt;"",$C1148&gt;=INDEX(Matches!$F$2:$F$201,MATCH($A1148&amp;"-1",Matches!$J$2:$J$201,0))),"",IF(AND(D1148=INDEX(Matches!$G$2:$G$201,MATCH($A1148&amp;"-1",Matches!$J$2:$J$201,0)),E1148=INDEX(Matches!$H$2:$H$201,MATCH($A1148&amp;"-1",Matches!$J$2:$J$201,0))),5,IF(SIGN(D1148-E1148)&lt;&gt;SIGN(INDEX(Matches!$G$2:$G$201,MATCH($A1148&amp;"-1",Matches!$J$2:$J$201,0))-INDEX(Matches!$H$2:$H$201,MATCH($A1148&amp;"-1",Matches!$J$2:$J$201,0))),0,IF(D1148-E1148=INDEX(Matches!$G$2:$G$201,MATCH($A1148&amp;"-1",Matches!$J$2:$J$201,0))-INDEX(Matches!$H$2:$H$201,MATCH($A1148&amp;"-1",Matches!$J$2:$J$201,0)),3,2))))),""))</f>
        <v/>
      </c>
      <c r="Y1148" s="12" t="str">
        <f aca="false">IF(OR($B1148="",F1148="",G1148=""),"",IFERROR(IF(OR(INDEX(Matches!$I$2:$I$201,MATCH($A1148&amp;"-2",Matches!$J$2:$J$201,0))="Void",INDEX(Matches!$G$2:$G$201,MATCH($A1148&amp;"-2",Matches!$J$2:$J$201,0))="",INDEX(Matches!$H$2:$H$201,MATCH($A1148&amp;"-2",Matches!$J$2:$J$201,0))=""),"",IF(AND($C1148&lt;&gt;"",INDEX(Matches!$F$2:$F$201,MATCH($A1148&amp;"-2",Matches!$J$2:$J$201,0))&lt;&gt;"",$C1148&gt;=INDEX(Matches!$F$2:$F$201,MATCH($A1148&amp;"-2",Matches!$J$2:$J$201,0))),"",IF(AND(F1148=INDEX(Matches!$G$2:$G$201,MATCH($A1148&amp;"-2",Matches!$J$2:$J$201,0)),G1148=INDEX(Matches!$H$2:$H$201,MATCH($A1148&amp;"-2",Matches!$J$2:$J$201,0))),5,IF(SIGN(F1148-G1148)&lt;&gt;SIGN(INDEX(Matches!$G$2:$G$201,MATCH($A1148&amp;"-2",Matches!$J$2:$J$201,0))-INDEX(Matches!$H$2:$H$201,MATCH($A1148&amp;"-2",Matches!$J$2:$J$201,0))),0,IF(F1148-G1148=INDEX(Matches!$G$2:$G$201,MATCH($A1148&amp;"-2",Matches!$J$2:$J$201,0))-INDEX(Matches!$H$2:$H$201,MATCH($A1148&amp;"-2",Matches!$J$2:$J$201,0)),3,2))))),""))</f>
        <v/>
      </c>
      <c r="Z1148" s="12" t="str">
        <f aca="false">IF(OR($B1148="",H1148="",I1148=""),"",IFERROR(IF(OR(INDEX(Matches!$I$2:$I$201,MATCH($A1148&amp;"-3",Matches!$J$2:$J$201,0))="Void",INDEX(Matches!$G$2:$G$201,MATCH($A1148&amp;"-3",Matches!$J$2:$J$201,0))="",INDEX(Matches!$H$2:$H$201,MATCH($A1148&amp;"-3",Matches!$J$2:$J$201,0))=""),"",IF(AND($C1148&lt;&gt;"",INDEX(Matches!$F$2:$F$201,MATCH($A1148&amp;"-3",Matches!$J$2:$J$201,0))&lt;&gt;"",$C1148&gt;=INDEX(Matches!$F$2:$F$201,MATCH($A1148&amp;"-3",Matches!$J$2:$J$201,0))),"",IF(AND(H1148=INDEX(Matches!$G$2:$G$201,MATCH($A1148&amp;"-3",Matches!$J$2:$J$201,0)),I1148=INDEX(Matches!$H$2:$H$201,MATCH($A1148&amp;"-3",Matches!$J$2:$J$201,0))),5,IF(SIGN(H1148-I1148)&lt;&gt;SIGN(INDEX(Matches!$G$2:$G$201,MATCH($A1148&amp;"-3",Matches!$J$2:$J$201,0))-INDEX(Matches!$H$2:$H$201,MATCH($A1148&amp;"-3",Matches!$J$2:$J$201,0))),0,IF(H1148-I1148=INDEX(Matches!$G$2:$G$201,MATCH($A1148&amp;"-3",Matches!$J$2:$J$201,0))-INDEX(Matches!$H$2:$H$201,MATCH($A1148&amp;"-3",Matches!$J$2:$J$201,0)),3,2))))),""))</f>
        <v/>
      </c>
      <c r="AA1148" s="12" t="str">
        <f aca="false">IF(OR($B1148="",J1148="",K1148=""),"",IFERROR(IF(OR(INDEX(Matches!$I$2:$I$201,MATCH($A1148&amp;"-4",Matches!$J$2:$J$201,0))="Void",INDEX(Matches!$G$2:$G$201,MATCH($A1148&amp;"-4",Matches!$J$2:$J$201,0))="",INDEX(Matches!$H$2:$H$201,MATCH($A1148&amp;"-4",Matches!$J$2:$J$201,0))=""),"",IF(AND($C1148&lt;&gt;"",INDEX(Matches!$F$2:$F$201,MATCH($A1148&amp;"-4",Matches!$J$2:$J$201,0))&lt;&gt;"",$C1148&gt;=INDEX(Matches!$F$2:$F$201,MATCH($A1148&amp;"-4",Matches!$J$2:$J$201,0))),"",IF(AND(J1148=INDEX(Matches!$G$2:$G$201,MATCH($A1148&amp;"-4",Matches!$J$2:$J$201,0)),K1148=INDEX(Matches!$H$2:$H$201,MATCH($A1148&amp;"-4",Matches!$J$2:$J$201,0))),5,IF(SIGN(J1148-K1148)&lt;&gt;SIGN(INDEX(Matches!$G$2:$G$201,MATCH($A1148&amp;"-4",Matches!$J$2:$J$201,0))-INDEX(Matches!$H$2:$H$201,MATCH($A1148&amp;"-4",Matches!$J$2:$J$201,0))),0,IF(J1148-K1148=INDEX(Matches!$G$2:$G$201,MATCH($A1148&amp;"-4",Matches!$J$2:$J$201,0))-INDEX(Matches!$H$2:$H$201,MATCH($A1148&amp;"-4",Matches!$J$2:$J$201,0)),3,2))))),""))</f>
        <v/>
      </c>
      <c r="AB1148" s="12" t="str">
        <f aca="false">IF(OR($B1148="",L1148="",M1148=""),"",IFERROR(IF(OR(INDEX(Matches!$I$2:$I$201,MATCH($A1148&amp;"-5",Matches!$J$2:$J$201,0))="Void",INDEX(Matches!$G$2:$G$201,MATCH($A1148&amp;"-5",Matches!$J$2:$J$201,0))="",INDEX(Matches!$H$2:$H$201,MATCH($A1148&amp;"-5",Matches!$J$2:$J$201,0))=""),"",IF(AND($C1148&lt;&gt;"",INDEX(Matches!$F$2:$F$201,MATCH($A1148&amp;"-5",Matches!$J$2:$J$201,0))&lt;&gt;"",$C1148&gt;=INDEX(Matches!$F$2:$F$201,MATCH($A1148&amp;"-5",Matches!$J$2:$J$201,0))),"",IF(AND(L1148=INDEX(Matches!$G$2:$G$201,MATCH($A1148&amp;"-5",Matches!$J$2:$J$201,0)),M1148=INDEX(Matches!$H$2:$H$201,MATCH($A1148&amp;"-5",Matches!$J$2:$J$201,0))),5,IF(SIGN(L1148-M1148)&lt;&gt;SIGN(INDEX(Matches!$G$2:$G$201,MATCH($A1148&amp;"-5",Matches!$J$2:$J$201,0))-INDEX(Matches!$H$2:$H$201,MATCH($A1148&amp;"-5",Matches!$J$2:$J$201,0))),0,IF(L1148-M1148=INDEX(Matches!$G$2:$G$201,MATCH($A1148&amp;"-5",Matches!$J$2:$J$201,0))-INDEX(Matches!$H$2:$H$201,MATCH($A1148&amp;"-5",Matches!$J$2:$J$201,0)),3,2))))),""))</f>
        <v/>
      </c>
      <c r="AC1148" s="12" t="str">
        <f aca="false">IF(OR($B1148="",N1148="",O1148=""),"",IFERROR(IF(OR(INDEX(Matches!$I$2:$I$201,MATCH($A1148&amp;"-6",Matches!$J$2:$J$201,0))="Void",INDEX(Matches!$G$2:$G$201,MATCH($A1148&amp;"-6",Matches!$J$2:$J$201,0))="",INDEX(Matches!$H$2:$H$201,MATCH($A1148&amp;"-6",Matches!$J$2:$J$201,0))=""),"",IF(AND($C1148&lt;&gt;"",INDEX(Matches!$F$2:$F$201,MATCH($A1148&amp;"-6",Matches!$J$2:$J$201,0))&lt;&gt;"",$C1148&gt;=INDEX(Matches!$F$2:$F$201,MATCH($A1148&amp;"-6",Matches!$J$2:$J$201,0))),"",IF(AND(N1148=INDEX(Matches!$G$2:$G$201,MATCH($A1148&amp;"-6",Matches!$J$2:$J$201,0)),O1148=INDEX(Matches!$H$2:$H$201,MATCH($A1148&amp;"-6",Matches!$J$2:$J$201,0))),5,IF(SIGN(N1148-O1148)&lt;&gt;SIGN(INDEX(Matches!$G$2:$G$201,MATCH($A1148&amp;"-6",Matches!$J$2:$J$201,0))-INDEX(Matches!$H$2:$H$201,MATCH($A1148&amp;"-6",Matches!$J$2:$J$201,0))),0,IF(N1148-O1148=INDEX(Matches!$G$2:$G$201,MATCH($A1148&amp;"-6",Matches!$J$2:$J$201,0))-INDEX(Matches!$H$2:$H$201,MATCH($A1148&amp;"-6",Matches!$J$2:$J$201,0)),3,2))))),""))</f>
        <v/>
      </c>
      <c r="AD1148" s="12" t="str">
        <f aca="false">IF(OR($B1148="",P1148="",Q1148=""),"",IFERROR(IF(OR(INDEX(Matches!$I$2:$I$201,MATCH($A1148&amp;"-7",Matches!$J$2:$J$201,0))="Void",INDEX(Matches!$G$2:$G$201,MATCH($A1148&amp;"-7",Matches!$J$2:$J$201,0))="",INDEX(Matches!$H$2:$H$201,MATCH($A1148&amp;"-7",Matches!$J$2:$J$201,0))=""),"",IF(AND($C1148&lt;&gt;"",INDEX(Matches!$F$2:$F$201,MATCH($A1148&amp;"-7",Matches!$J$2:$J$201,0))&lt;&gt;"",$C1148&gt;=INDEX(Matches!$F$2:$F$201,MATCH($A1148&amp;"-7",Matches!$J$2:$J$201,0))),"",IF(AND(P1148=INDEX(Matches!$G$2:$G$201,MATCH($A1148&amp;"-7",Matches!$J$2:$J$201,0)),Q1148=INDEX(Matches!$H$2:$H$201,MATCH($A1148&amp;"-7",Matches!$J$2:$J$201,0))),5,IF(SIGN(P1148-Q1148)&lt;&gt;SIGN(INDEX(Matches!$G$2:$G$201,MATCH($A1148&amp;"-7",Matches!$J$2:$J$201,0))-INDEX(Matches!$H$2:$H$201,MATCH($A1148&amp;"-7",Matches!$J$2:$J$201,0))),0,IF(P1148-Q1148=INDEX(Matches!$G$2:$G$201,MATCH($A1148&amp;"-7",Matches!$J$2:$J$201,0))-INDEX(Matches!$H$2:$H$201,MATCH($A1148&amp;"-7",Matches!$J$2:$J$201,0)),3,2))))),""))</f>
        <v/>
      </c>
      <c r="AE1148" s="12" t="str">
        <f aca="false">IF(OR($B1148="",R1148="",S1148=""),"",IFERROR(IF(OR(INDEX(Matches!$I$2:$I$201,MATCH($A1148&amp;"-8",Matches!$J$2:$J$201,0))="Void",INDEX(Matches!$G$2:$G$201,MATCH($A1148&amp;"-8",Matches!$J$2:$J$201,0))="",INDEX(Matches!$H$2:$H$201,MATCH($A1148&amp;"-8",Matches!$J$2:$J$201,0))=""),"",IF(AND($C1148&lt;&gt;"",INDEX(Matches!$F$2:$F$201,MATCH($A1148&amp;"-8",Matches!$J$2:$J$201,0))&lt;&gt;"",$C1148&gt;=INDEX(Matches!$F$2:$F$201,MATCH($A1148&amp;"-8",Matches!$J$2:$J$201,0))),"",IF(AND(R1148=INDEX(Matches!$G$2:$G$201,MATCH($A1148&amp;"-8",Matches!$J$2:$J$201,0)),S1148=INDEX(Matches!$H$2:$H$201,MATCH($A1148&amp;"-8",Matches!$J$2:$J$201,0))),5,IF(SIGN(R1148-S1148)&lt;&gt;SIGN(INDEX(Matches!$G$2:$G$201,MATCH($A1148&amp;"-8",Matches!$J$2:$J$201,0))-INDEX(Matches!$H$2:$H$201,MATCH($A1148&amp;"-8",Matches!$J$2:$J$201,0))),0,IF(R1148-S1148=INDEX(Matches!$G$2:$G$201,MATCH($A1148&amp;"-8",Matches!$J$2:$J$201,0))-INDEX(Matches!$H$2:$H$201,MATCH($A1148&amp;"-8",Matches!$J$2:$J$201,0)),3,2))))),""))</f>
        <v/>
      </c>
      <c r="AF1148" s="12" t="str">
        <f aca="false">IF(OR($B1148="",T1148="",U1148=""),"",IFERROR(IF(OR(INDEX(Matches!$I$2:$I$201,MATCH($A1148&amp;"-9",Matches!$J$2:$J$201,0))="Void",INDEX(Matches!$G$2:$G$201,MATCH($A1148&amp;"-9",Matches!$J$2:$J$201,0))="",INDEX(Matches!$H$2:$H$201,MATCH($A1148&amp;"-9",Matches!$J$2:$J$201,0))=""),"",IF(AND($C1148&lt;&gt;"",INDEX(Matches!$F$2:$F$201,MATCH($A1148&amp;"-9",Matches!$J$2:$J$201,0))&lt;&gt;"",$C1148&gt;=INDEX(Matches!$F$2:$F$201,MATCH($A1148&amp;"-9",Matches!$J$2:$J$201,0))),"",IF(AND(T1148=INDEX(Matches!$G$2:$G$201,MATCH($A1148&amp;"-9",Matches!$J$2:$J$201,0)),U1148=INDEX(Matches!$H$2:$H$201,MATCH($A1148&amp;"-9",Matches!$J$2:$J$201,0))),5,IF(SIGN(T1148-U1148)&lt;&gt;SIGN(INDEX(Matches!$G$2:$G$201,MATCH($A1148&amp;"-9",Matches!$J$2:$J$201,0))-INDEX(Matches!$H$2:$H$201,MATCH($A1148&amp;"-9",Matches!$J$2:$J$201,0))),0,IF(T1148-U1148=INDEX(Matches!$G$2:$G$201,MATCH($A1148&amp;"-9",Matches!$J$2:$J$201,0))-INDEX(Matches!$H$2:$H$201,MATCH($A1148&amp;"-9",Matches!$J$2:$J$201,0)),3,2))))),""))</f>
        <v/>
      </c>
      <c r="AG1148" s="12" t="str">
        <f aca="false">IF(OR($B1148="",V1148="",W1148=""),"",IFERROR(IF(OR(INDEX(Matches!$I$2:$I$201,MATCH($A1148&amp;"-10",Matches!$J$2:$J$201,0))="Void",INDEX(Matches!$G$2:$G$201,MATCH($A1148&amp;"-10",Matches!$J$2:$J$201,0))="",INDEX(Matches!$H$2:$H$201,MATCH($A1148&amp;"-10",Matches!$J$2:$J$201,0))=""),"",IF(AND($C1148&lt;&gt;"",INDEX(Matches!$F$2:$F$201,MATCH($A1148&amp;"-10",Matches!$J$2:$J$201,0))&lt;&gt;"",$C1148&gt;=INDEX(Matches!$F$2:$F$201,MATCH($A1148&amp;"-10",Matches!$J$2:$J$201,0))),"",IF(AND(V1148=INDEX(Matches!$G$2:$G$201,MATCH($A1148&amp;"-10",Matches!$J$2:$J$201,0)),W1148=INDEX(Matches!$H$2:$H$201,MATCH($A1148&amp;"-10",Matches!$J$2:$J$201,0))),5,IF(SIGN(V1148-W1148)&lt;&gt;SIGN(INDEX(Matches!$G$2:$G$201,MATCH($A1148&amp;"-10",Matches!$J$2:$J$201,0))-INDEX(Matches!$H$2:$H$201,MATCH($A1148&amp;"-10",Matches!$J$2:$J$201,0))),0,IF(V1148-W1148=INDEX(Matches!$G$2:$G$201,MATCH($A1148&amp;"-10",Matches!$J$2:$J$201,0))-INDEX(Matches!$H$2:$H$201,MATCH($A1148&amp;"-10",Matches!$J$2:$J$201,0)),3,2))))),""))</f>
        <v/>
      </c>
      <c r="AH1148" s="13" t="str">
        <f aca="false">IF($B1148="","",SUM(X1148:AG1148))</f>
        <v/>
      </c>
      <c r="AI1148" s="12" t="str">
        <f aca="false">IF($B1148="","",COUNTIF(X1148:AG1148,5))</f>
        <v/>
      </c>
      <c r="AJ1148" s="12" t="str">
        <f aca="false">IF($B1148="","",COUNTIF(X1148:AG1148,"&gt;=2"))</f>
        <v/>
      </c>
      <c r="AK1148" s="12" t="str">
        <f aca="false">IF($B1148="","",COUNT(X1148:AG1148))</f>
        <v/>
      </c>
    </row>
    <row r="1149" customFormat="false" ht="15" hidden="false" customHeight="false" outlineLevel="0" collapsed="false">
      <c r="A1149" s="7"/>
      <c r="B1149" s="7"/>
      <c r="C1149" s="11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12" t="str">
        <f aca="false">IF(OR($B1149="",D1149="",E1149=""),"",IFERROR(IF(OR(INDEX(Matches!$I$2:$I$201,MATCH($A1149&amp;"-1",Matches!$J$2:$J$201,0))="Void",INDEX(Matches!$G$2:$G$201,MATCH($A1149&amp;"-1",Matches!$J$2:$J$201,0))="",INDEX(Matches!$H$2:$H$201,MATCH($A1149&amp;"-1",Matches!$J$2:$J$201,0))=""),"",IF(AND($C1149&lt;&gt;"",INDEX(Matches!$F$2:$F$201,MATCH($A1149&amp;"-1",Matches!$J$2:$J$201,0))&lt;&gt;"",$C1149&gt;=INDEX(Matches!$F$2:$F$201,MATCH($A1149&amp;"-1",Matches!$J$2:$J$201,0))),"",IF(AND(D1149=INDEX(Matches!$G$2:$G$201,MATCH($A1149&amp;"-1",Matches!$J$2:$J$201,0)),E1149=INDEX(Matches!$H$2:$H$201,MATCH($A1149&amp;"-1",Matches!$J$2:$J$201,0))),5,IF(SIGN(D1149-E1149)&lt;&gt;SIGN(INDEX(Matches!$G$2:$G$201,MATCH($A1149&amp;"-1",Matches!$J$2:$J$201,0))-INDEX(Matches!$H$2:$H$201,MATCH($A1149&amp;"-1",Matches!$J$2:$J$201,0))),0,IF(D1149-E1149=INDEX(Matches!$G$2:$G$201,MATCH($A1149&amp;"-1",Matches!$J$2:$J$201,0))-INDEX(Matches!$H$2:$H$201,MATCH($A1149&amp;"-1",Matches!$J$2:$J$201,0)),3,2))))),""))</f>
        <v/>
      </c>
      <c r="Y1149" s="12" t="str">
        <f aca="false">IF(OR($B1149="",F1149="",G1149=""),"",IFERROR(IF(OR(INDEX(Matches!$I$2:$I$201,MATCH($A1149&amp;"-2",Matches!$J$2:$J$201,0))="Void",INDEX(Matches!$G$2:$G$201,MATCH($A1149&amp;"-2",Matches!$J$2:$J$201,0))="",INDEX(Matches!$H$2:$H$201,MATCH($A1149&amp;"-2",Matches!$J$2:$J$201,0))=""),"",IF(AND($C1149&lt;&gt;"",INDEX(Matches!$F$2:$F$201,MATCH($A1149&amp;"-2",Matches!$J$2:$J$201,0))&lt;&gt;"",$C1149&gt;=INDEX(Matches!$F$2:$F$201,MATCH($A1149&amp;"-2",Matches!$J$2:$J$201,0))),"",IF(AND(F1149=INDEX(Matches!$G$2:$G$201,MATCH($A1149&amp;"-2",Matches!$J$2:$J$201,0)),G1149=INDEX(Matches!$H$2:$H$201,MATCH($A1149&amp;"-2",Matches!$J$2:$J$201,0))),5,IF(SIGN(F1149-G1149)&lt;&gt;SIGN(INDEX(Matches!$G$2:$G$201,MATCH($A1149&amp;"-2",Matches!$J$2:$J$201,0))-INDEX(Matches!$H$2:$H$201,MATCH($A1149&amp;"-2",Matches!$J$2:$J$201,0))),0,IF(F1149-G1149=INDEX(Matches!$G$2:$G$201,MATCH($A1149&amp;"-2",Matches!$J$2:$J$201,0))-INDEX(Matches!$H$2:$H$201,MATCH($A1149&amp;"-2",Matches!$J$2:$J$201,0)),3,2))))),""))</f>
        <v/>
      </c>
      <c r="Z1149" s="12" t="str">
        <f aca="false">IF(OR($B1149="",H1149="",I1149=""),"",IFERROR(IF(OR(INDEX(Matches!$I$2:$I$201,MATCH($A1149&amp;"-3",Matches!$J$2:$J$201,0))="Void",INDEX(Matches!$G$2:$G$201,MATCH($A1149&amp;"-3",Matches!$J$2:$J$201,0))="",INDEX(Matches!$H$2:$H$201,MATCH($A1149&amp;"-3",Matches!$J$2:$J$201,0))=""),"",IF(AND($C1149&lt;&gt;"",INDEX(Matches!$F$2:$F$201,MATCH($A1149&amp;"-3",Matches!$J$2:$J$201,0))&lt;&gt;"",$C1149&gt;=INDEX(Matches!$F$2:$F$201,MATCH($A1149&amp;"-3",Matches!$J$2:$J$201,0))),"",IF(AND(H1149=INDEX(Matches!$G$2:$G$201,MATCH($A1149&amp;"-3",Matches!$J$2:$J$201,0)),I1149=INDEX(Matches!$H$2:$H$201,MATCH($A1149&amp;"-3",Matches!$J$2:$J$201,0))),5,IF(SIGN(H1149-I1149)&lt;&gt;SIGN(INDEX(Matches!$G$2:$G$201,MATCH($A1149&amp;"-3",Matches!$J$2:$J$201,0))-INDEX(Matches!$H$2:$H$201,MATCH($A1149&amp;"-3",Matches!$J$2:$J$201,0))),0,IF(H1149-I1149=INDEX(Matches!$G$2:$G$201,MATCH($A1149&amp;"-3",Matches!$J$2:$J$201,0))-INDEX(Matches!$H$2:$H$201,MATCH($A1149&amp;"-3",Matches!$J$2:$J$201,0)),3,2))))),""))</f>
        <v/>
      </c>
      <c r="AA1149" s="12" t="str">
        <f aca="false">IF(OR($B1149="",J1149="",K1149=""),"",IFERROR(IF(OR(INDEX(Matches!$I$2:$I$201,MATCH($A1149&amp;"-4",Matches!$J$2:$J$201,0))="Void",INDEX(Matches!$G$2:$G$201,MATCH($A1149&amp;"-4",Matches!$J$2:$J$201,0))="",INDEX(Matches!$H$2:$H$201,MATCH($A1149&amp;"-4",Matches!$J$2:$J$201,0))=""),"",IF(AND($C1149&lt;&gt;"",INDEX(Matches!$F$2:$F$201,MATCH($A1149&amp;"-4",Matches!$J$2:$J$201,0))&lt;&gt;"",$C1149&gt;=INDEX(Matches!$F$2:$F$201,MATCH($A1149&amp;"-4",Matches!$J$2:$J$201,0))),"",IF(AND(J1149=INDEX(Matches!$G$2:$G$201,MATCH($A1149&amp;"-4",Matches!$J$2:$J$201,0)),K1149=INDEX(Matches!$H$2:$H$201,MATCH($A1149&amp;"-4",Matches!$J$2:$J$201,0))),5,IF(SIGN(J1149-K1149)&lt;&gt;SIGN(INDEX(Matches!$G$2:$G$201,MATCH($A1149&amp;"-4",Matches!$J$2:$J$201,0))-INDEX(Matches!$H$2:$H$201,MATCH($A1149&amp;"-4",Matches!$J$2:$J$201,0))),0,IF(J1149-K1149=INDEX(Matches!$G$2:$G$201,MATCH($A1149&amp;"-4",Matches!$J$2:$J$201,0))-INDEX(Matches!$H$2:$H$201,MATCH($A1149&amp;"-4",Matches!$J$2:$J$201,0)),3,2))))),""))</f>
        <v/>
      </c>
      <c r="AB1149" s="12" t="str">
        <f aca="false">IF(OR($B1149="",L1149="",M1149=""),"",IFERROR(IF(OR(INDEX(Matches!$I$2:$I$201,MATCH($A1149&amp;"-5",Matches!$J$2:$J$201,0))="Void",INDEX(Matches!$G$2:$G$201,MATCH($A1149&amp;"-5",Matches!$J$2:$J$201,0))="",INDEX(Matches!$H$2:$H$201,MATCH($A1149&amp;"-5",Matches!$J$2:$J$201,0))=""),"",IF(AND($C1149&lt;&gt;"",INDEX(Matches!$F$2:$F$201,MATCH($A1149&amp;"-5",Matches!$J$2:$J$201,0))&lt;&gt;"",$C1149&gt;=INDEX(Matches!$F$2:$F$201,MATCH($A1149&amp;"-5",Matches!$J$2:$J$201,0))),"",IF(AND(L1149=INDEX(Matches!$G$2:$G$201,MATCH($A1149&amp;"-5",Matches!$J$2:$J$201,0)),M1149=INDEX(Matches!$H$2:$H$201,MATCH($A1149&amp;"-5",Matches!$J$2:$J$201,0))),5,IF(SIGN(L1149-M1149)&lt;&gt;SIGN(INDEX(Matches!$G$2:$G$201,MATCH($A1149&amp;"-5",Matches!$J$2:$J$201,0))-INDEX(Matches!$H$2:$H$201,MATCH($A1149&amp;"-5",Matches!$J$2:$J$201,0))),0,IF(L1149-M1149=INDEX(Matches!$G$2:$G$201,MATCH($A1149&amp;"-5",Matches!$J$2:$J$201,0))-INDEX(Matches!$H$2:$H$201,MATCH($A1149&amp;"-5",Matches!$J$2:$J$201,0)),3,2))))),""))</f>
        <v/>
      </c>
      <c r="AC1149" s="12" t="str">
        <f aca="false">IF(OR($B1149="",N1149="",O1149=""),"",IFERROR(IF(OR(INDEX(Matches!$I$2:$I$201,MATCH($A1149&amp;"-6",Matches!$J$2:$J$201,0))="Void",INDEX(Matches!$G$2:$G$201,MATCH($A1149&amp;"-6",Matches!$J$2:$J$201,0))="",INDEX(Matches!$H$2:$H$201,MATCH($A1149&amp;"-6",Matches!$J$2:$J$201,0))=""),"",IF(AND($C1149&lt;&gt;"",INDEX(Matches!$F$2:$F$201,MATCH($A1149&amp;"-6",Matches!$J$2:$J$201,0))&lt;&gt;"",$C1149&gt;=INDEX(Matches!$F$2:$F$201,MATCH($A1149&amp;"-6",Matches!$J$2:$J$201,0))),"",IF(AND(N1149=INDEX(Matches!$G$2:$G$201,MATCH($A1149&amp;"-6",Matches!$J$2:$J$201,0)),O1149=INDEX(Matches!$H$2:$H$201,MATCH($A1149&amp;"-6",Matches!$J$2:$J$201,0))),5,IF(SIGN(N1149-O1149)&lt;&gt;SIGN(INDEX(Matches!$G$2:$G$201,MATCH($A1149&amp;"-6",Matches!$J$2:$J$201,0))-INDEX(Matches!$H$2:$H$201,MATCH($A1149&amp;"-6",Matches!$J$2:$J$201,0))),0,IF(N1149-O1149=INDEX(Matches!$G$2:$G$201,MATCH($A1149&amp;"-6",Matches!$J$2:$J$201,0))-INDEX(Matches!$H$2:$H$201,MATCH($A1149&amp;"-6",Matches!$J$2:$J$201,0)),3,2))))),""))</f>
        <v/>
      </c>
      <c r="AD1149" s="12" t="str">
        <f aca="false">IF(OR($B1149="",P1149="",Q1149=""),"",IFERROR(IF(OR(INDEX(Matches!$I$2:$I$201,MATCH($A1149&amp;"-7",Matches!$J$2:$J$201,0))="Void",INDEX(Matches!$G$2:$G$201,MATCH($A1149&amp;"-7",Matches!$J$2:$J$201,0))="",INDEX(Matches!$H$2:$H$201,MATCH($A1149&amp;"-7",Matches!$J$2:$J$201,0))=""),"",IF(AND($C1149&lt;&gt;"",INDEX(Matches!$F$2:$F$201,MATCH($A1149&amp;"-7",Matches!$J$2:$J$201,0))&lt;&gt;"",$C1149&gt;=INDEX(Matches!$F$2:$F$201,MATCH($A1149&amp;"-7",Matches!$J$2:$J$201,0))),"",IF(AND(P1149=INDEX(Matches!$G$2:$G$201,MATCH($A1149&amp;"-7",Matches!$J$2:$J$201,0)),Q1149=INDEX(Matches!$H$2:$H$201,MATCH($A1149&amp;"-7",Matches!$J$2:$J$201,0))),5,IF(SIGN(P1149-Q1149)&lt;&gt;SIGN(INDEX(Matches!$G$2:$G$201,MATCH($A1149&amp;"-7",Matches!$J$2:$J$201,0))-INDEX(Matches!$H$2:$H$201,MATCH($A1149&amp;"-7",Matches!$J$2:$J$201,0))),0,IF(P1149-Q1149=INDEX(Matches!$G$2:$G$201,MATCH($A1149&amp;"-7",Matches!$J$2:$J$201,0))-INDEX(Matches!$H$2:$H$201,MATCH($A1149&amp;"-7",Matches!$J$2:$J$201,0)),3,2))))),""))</f>
        <v/>
      </c>
      <c r="AE1149" s="12" t="str">
        <f aca="false">IF(OR($B1149="",R1149="",S1149=""),"",IFERROR(IF(OR(INDEX(Matches!$I$2:$I$201,MATCH($A1149&amp;"-8",Matches!$J$2:$J$201,0))="Void",INDEX(Matches!$G$2:$G$201,MATCH($A1149&amp;"-8",Matches!$J$2:$J$201,0))="",INDEX(Matches!$H$2:$H$201,MATCH($A1149&amp;"-8",Matches!$J$2:$J$201,0))=""),"",IF(AND($C1149&lt;&gt;"",INDEX(Matches!$F$2:$F$201,MATCH($A1149&amp;"-8",Matches!$J$2:$J$201,0))&lt;&gt;"",$C1149&gt;=INDEX(Matches!$F$2:$F$201,MATCH($A1149&amp;"-8",Matches!$J$2:$J$201,0))),"",IF(AND(R1149=INDEX(Matches!$G$2:$G$201,MATCH($A1149&amp;"-8",Matches!$J$2:$J$201,0)),S1149=INDEX(Matches!$H$2:$H$201,MATCH($A1149&amp;"-8",Matches!$J$2:$J$201,0))),5,IF(SIGN(R1149-S1149)&lt;&gt;SIGN(INDEX(Matches!$G$2:$G$201,MATCH($A1149&amp;"-8",Matches!$J$2:$J$201,0))-INDEX(Matches!$H$2:$H$201,MATCH($A1149&amp;"-8",Matches!$J$2:$J$201,0))),0,IF(R1149-S1149=INDEX(Matches!$G$2:$G$201,MATCH($A1149&amp;"-8",Matches!$J$2:$J$201,0))-INDEX(Matches!$H$2:$H$201,MATCH($A1149&amp;"-8",Matches!$J$2:$J$201,0)),3,2))))),""))</f>
        <v/>
      </c>
      <c r="AF1149" s="12" t="str">
        <f aca="false">IF(OR($B1149="",T1149="",U1149=""),"",IFERROR(IF(OR(INDEX(Matches!$I$2:$I$201,MATCH($A1149&amp;"-9",Matches!$J$2:$J$201,0))="Void",INDEX(Matches!$G$2:$G$201,MATCH($A1149&amp;"-9",Matches!$J$2:$J$201,0))="",INDEX(Matches!$H$2:$H$201,MATCH($A1149&amp;"-9",Matches!$J$2:$J$201,0))=""),"",IF(AND($C1149&lt;&gt;"",INDEX(Matches!$F$2:$F$201,MATCH($A1149&amp;"-9",Matches!$J$2:$J$201,0))&lt;&gt;"",$C1149&gt;=INDEX(Matches!$F$2:$F$201,MATCH($A1149&amp;"-9",Matches!$J$2:$J$201,0))),"",IF(AND(T1149=INDEX(Matches!$G$2:$G$201,MATCH($A1149&amp;"-9",Matches!$J$2:$J$201,0)),U1149=INDEX(Matches!$H$2:$H$201,MATCH($A1149&amp;"-9",Matches!$J$2:$J$201,0))),5,IF(SIGN(T1149-U1149)&lt;&gt;SIGN(INDEX(Matches!$G$2:$G$201,MATCH($A1149&amp;"-9",Matches!$J$2:$J$201,0))-INDEX(Matches!$H$2:$H$201,MATCH($A1149&amp;"-9",Matches!$J$2:$J$201,0))),0,IF(T1149-U1149=INDEX(Matches!$G$2:$G$201,MATCH($A1149&amp;"-9",Matches!$J$2:$J$201,0))-INDEX(Matches!$H$2:$H$201,MATCH($A1149&amp;"-9",Matches!$J$2:$J$201,0)),3,2))))),""))</f>
        <v/>
      </c>
      <c r="AG1149" s="12" t="str">
        <f aca="false">IF(OR($B1149="",V1149="",W1149=""),"",IFERROR(IF(OR(INDEX(Matches!$I$2:$I$201,MATCH($A1149&amp;"-10",Matches!$J$2:$J$201,0))="Void",INDEX(Matches!$G$2:$G$201,MATCH($A1149&amp;"-10",Matches!$J$2:$J$201,0))="",INDEX(Matches!$H$2:$H$201,MATCH($A1149&amp;"-10",Matches!$J$2:$J$201,0))=""),"",IF(AND($C1149&lt;&gt;"",INDEX(Matches!$F$2:$F$201,MATCH($A1149&amp;"-10",Matches!$J$2:$J$201,0))&lt;&gt;"",$C1149&gt;=INDEX(Matches!$F$2:$F$201,MATCH($A1149&amp;"-10",Matches!$J$2:$J$201,0))),"",IF(AND(V1149=INDEX(Matches!$G$2:$G$201,MATCH($A1149&amp;"-10",Matches!$J$2:$J$201,0)),W1149=INDEX(Matches!$H$2:$H$201,MATCH($A1149&amp;"-10",Matches!$J$2:$J$201,0))),5,IF(SIGN(V1149-W1149)&lt;&gt;SIGN(INDEX(Matches!$G$2:$G$201,MATCH($A1149&amp;"-10",Matches!$J$2:$J$201,0))-INDEX(Matches!$H$2:$H$201,MATCH($A1149&amp;"-10",Matches!$J$2:$J$201,0))),0,IF(V1149-W1149=INDEX(Matches!$G$2:$G$201,MATCH($A1149&amp;"-10",Matches!$J$2:$J$201,0))-INDEX(Matches!$H$2:$H$201,MATCH($A1149&amp;"-10",Matches!$J$2:$J$201,0)),3,2))))),""))</f>
        <v/>
      </c>
      <c r="AH1149" s="13" t="str">
        <f aca="false">IF($B1149="","",SUM(X1149:AG1149))</f>
        <v/>
      </c>
      <c r="AI1149" s="12" t="str">
        <f aca="false">IF($B1149="","",COUNTIF(X1149:AG1149,5))</f>
        <v/>
      </c>
      <c r="AJ1149" s="12" t="str">
        <f aca="false">IF($B1149="","",COUNTIF(X1149:AG1149,"&gt;=2"))</f>
        <v/>
      </c>
      <c r="AK1149" s="12" t="str">
        <f aca="false">IF($B1149="","",COUNT(X1149:AG1149))</f>
        <v/>
      </c>
    </row>
    <row r="1150" customFormat="false" ht="15" hidden="false" customHeight="false" outlineLevel="0" collapsed="false">
      <c r="A1150" s="7"/>
      <c r="B1150" s="7"/>
      <c r="C1150" s="11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12" t="str">
        <f aca="false">IF(OR($B1150="",D1150="",E1150=""),"",IFERROR(IF(OR(INDEX(Matches!$I$2:$I$201,MATCH($A1150&amp;"-1",Matches!$J$2:$J$201,0))="Void",INDEX(Matches!$G$2:$G$201,MATCH($A1150&amp;"-1",Matches!$J$2:$J$201,0))="",INDEX(Matches!$H$2:$H$201,MATCH($A1150&amp;"-1",Matches!$J$2:$J$201,0))=""),"",IF(AND($C1150&lt;&gt;"",INDEX(Matches!$F$2:$F$201,MATCH($A1150&amp;"-1",Matches!$J$2:$J$201,0))&lt;&gt;"",$C1150&gt;=INDEX(Matches!$F$2:$F$201,MATCH($A1150&amp;"-1",Matches!$J$2:$J$201,0))),"",IF(AND(D1150=INDEX(Matches!$G$2:$G$201,MATCH($A1150&amp;"-1",Matches!$J$2:$J$201,0)),E1150=INDEX(Matches!$H$2:$H$201,MATCH($A1150&amp;"-1",Matches!$J$2:$J$201,0))),5,IF(SIGN(D1150-E1150)&lt;&gt;SIGN(INDEX(Matches!$G$2:$G$201,MATCH($A1150&amp;"-1",Matches!$J$2:$J$201,0))-INDEX(Matches!$H$2:$H$201,MATCH($A1150&amp;"-1",Matches!$J$2:$J$201,0))),0,IF(D1150-E1150=INDEX(Matches!$G$2:$G$201,MATCH($A1150&amp;"-1",Matches!$J$2:$J$201,0))-INDEX(Matches!$H$2:$H$201,MATCH($A1150&amp;"-1",Matches!$J$2:$J$201,0)),3,2))))),""))</f>
        <v/>
      </c>
      <c r="Y1150" s="12" t="str">
        <f aca="false">IF(OR($B1150="",F1150="",G1150=""),"",IFERROR(IF(OR(INDEX(Matches!$I$2:$I$201,MATCH($A1150&amp;"-2",Matches!$J$2:$J$201,0))="Void",INDEX(Matches!$G$2:$G$201,MATCH($A1150&amp;"-2",Matches!$J$2:$J$201,0))="",INDEX(Matches!$H$2:$H$201,MATCH($A1150&amp;"-2",Matches!$J$2:$J$201,0))=""),"",IF(AND($C1150&lt;&gt;"",INDEX(Matches!$F$2:$F$201,MATCH($A1150&amp;"-2",Matches!$J$2:$J$201,0))&lt;&gt;"",$C1150&gt;=INDEX(Matches!$F$2:$F$201,MATCH($A1150&amp;"-2",Matches!$J$2:$J$201,0))),"",IF(AND(F1150=INDEX(Matches!$G$2:$G$201,MATCH($A1150&amp;"-2",Matches!$J$2:$J$201,0)),G1150=INDEX(Matches!$H$2:$H$201,MATCH($A1150&amp;"-2",Matches!$J$2:$J$201,0))),5,IF(SIGN(F1150-G1150)&lt;&gt;SIGN(INDEX(Matches!$G$2:$G$201,MATCH($A1150&amp;"-2",Matches!$J$2:$J$201,0))-INDEX(Matches!$H$2:$H$201,MATCH($A1150&amp;"-2",Matches!$J$2:$J$201,0))),0,IF(F1150-G1150=INDEX(Matches!$G$2:$G$201,MATCH($A1150&amp;"-2",Matches!$J$2:$J$201,0))-INDEX(Matches!$H$2:$H$201,MATCH($A1150&amp;"-2",Matches!$J$2:$J$201,0)),3,2))))),""))</f>
        <v/>
      </c>
      <c r="Z1150" s="12" t="str">
        <f aca="false">IF(OR($B1150="",H1150="",I1150=""),"",IFERROR(IF(OR(INDEX(Matches!$I$2:$I$201,MATCH($A1150&amp;"-3",Matches!$J$2:$J$201,0))="Void",INDEX(Matches!$G$2:$G$201,MATCH($A1150&amp;"-3",Matches!$J$2:$J$201,0))="",INDEX(Matches!$H$2:$H$201,MATCH($A1150&amp;"-3",Matches!$J$2:$J$201,0))=""),"",IF(AND($C1150&lt;&gt;"",INDEX(Matches!$F$2:$F$201,MATCH($A1150&amp;"-3",Matches!$J$2:$J$201,0))&lt;&gt;"",$C1150&gt;=INDEX(Matches!$F$2:$F$201,MATCH($A1150&amp;"-3",Matches!$J$2:$J$201,0))),"",IF(AND(H1150=INDEX(Matches!$G$2:$G$201,MATCH($A1150&amp;"-3",Matches!$J$2:$J$201,0)),I1150=INDEX(Matches!$H$2:$H$201,MATCH($A1150&amp;"-3",Matches!$J$2:$J$201,0))),5,IF(SIGN(H1150-I1150)&lt;&gt;SIGN(INDEX(Matches!$G$2:$G$201,MATCH($A1150&amp;"-3",Matches!$J$2:$J$201,0))-INDEX(Matches!$H$2:$H$201,MATCH($A1150&amp;"-3",Matches!$J$2:$J$201,0))),0,IF(H1150-I1150=INDEX(Matches!$G$2:$G$201,MATCH($A1150&amp;"-3",Matches!$J$2:$J$201,0))-INDEX(Matches!$H$2:$H$201,MATCH($A1150&amp;"-3",Matches!$J$2:$J$201,0)),3,2))))),""))</f>
        <v/>
      </c>
      <c r="AA1150" s="12" t="str">
        <f aca="false">IF(OR($B1150="",J1150="",K1150=""),"",IFERROR(IF(OR(INDEX(Matches!$I$2:$I$201,MATCH($A1150&amp;"-4",Matches!$J$2:$J$201,0))="Void",INDEX(Matches!$G$2:$G$201,MATCH($A1150&amp;"-4",Matches!$J$2:$J$201,0))="",INDEX(Matches!$H$2:$H$201,MATCH($A1150&amp;"-4",Matches!$J$2:$J$201,0))=""),"",IF(AND($C1150&lt;&gt;"",INDEX(Matches!$F$2:$F$201,MATCH($A1150&amp;"-4",Matches!$J$2:$J$201,0))&lt;&gt;"",$C1150&gt;=INDEX(Matches!$F$2:$F$201,MATCH($A1150&amp;"-4",Matches!$J$2:$J$201,0))),"",IF(AND(J1150=INDEX(Matches!$G$2:$G$201,MATCH($A1150&amp;"-4",Matches!$J$2:$J$201,0)),K1150=INDEX(Matches!$H$2:$H$201,MATCH($A1150&amp;"-4",Matches!$J$2:$J$201,0))),5,IF(SIGN(J1150-K1150)&lt;&gt;SIGN(INDEX(Matches!$G$2:$G$201,MATCH($A1150&amp;"-4",Matches!$J$2:$J$201,0))-INDEX(Matches!$H$2:$H$201,MATCH($A1150&amp;"-4",Matches!$J$2:$J$201,0))),0,IF(J1150-K1150=INDEX(Matches!$G$2:$G$201,MATCH($A1150&amp;"-4",Matches!$J$2:$J$201,0))-INDEX(Matches!$H$2:$H$201,MATCH($A1150&amp;"-4",Matches!$J$2:$J$201,0)),3,2))))),""))</f>
        <v/>
      </c>
      <c r="AB1150" s="12" t="str">
        <f aca="false">IF(OR($B1150="",L1150="",M1150=""),"",IFERROR(IF(OR(INDEX(Matches!$I$2:$I$201,MATCH($A1150&amp;"-5",Matches!$J$2:$J$201,0))="Void",INDEX(Matches!$G$2:$G$201,MATCH($A1150&amp;"-5",Matches!$J$2:$J$201,0))="",INDEX(Matches!$H$2:$H$201,MATCH($A1150&amp;"-5",Matches!$J$2:$J$201,0))=""),"",IF(AND($C1150&lt;&gt;"",INDEX(Matches!$F$2:$F$201,MATCH($A1150&amp;"-5",Matches!$J$2:$J$201,0))&lt;&gt;"",$C1150&gt;=INDEX(Matches!$F$2:$F$201,MATCH($A1150&amp;"-5",Matches!$J$2:$J$201,0))),"",IF(AND(L1150=INDEX(Matches!$G$2:$G$201,MATCH($A1150&amp;"-5",Matches!$J$2:$J$201,0)),M1150=INDEX(Matches!$H$2:$H$201,MATCH($A1150&amp;"-5",Matches!$J$2:$J$201,0))),5,IF(SIGN(L1150-M1150)&lt;&gt;SIGN(INDEX(Matches!$G$2:$G$201,MATCH($A1150&amp;"-5",Matches!$J$2:$J$201,0))-INDEX(Matches!$H$2:$H$201,MATCH($A1150&amp;"-5",Matches!$J$2:$J$201,0))),0,IF(L1150-M1150=INDEX(Matches!$G$2:$G$201,MATCH($A1150&amp;"-5",Matches!$J$2:$J$201,0))-INDEX(Matches!$H$2:$H$201,MATCH($A1150&amp;"-5",Matches!$J$2:$J$201,0)),3,2))))),""))</f>
        <v/>
      </c>
      <c r="AC1150" s="12" t="str">
        <f aca="false">IF(OR($B1150="",N1150="",O1150=""),"",IFERROR(IF(OR(INDEX(Matches!$I$2:$I$201,MATCH($A1150&amp;"-6",Matches!$J$2:$J$201,0))="Void",INDEX(Matches!$G$2:$G$201,MATCH($A1150&amp;"-6",Matches!$J$2:$J$201,0))="",INDEX(Matches!$H$2:$H$201,MATCH($A1150&amp;"-6",Matches!$J$2:$J$201,0))=""),"",IF(AND($C1150&lt;&gt;"",INDEX(Matches!$F$2:$F$201,MATCH($A1150&amp;"-6",Matches!$J$2:$J$201,0))&lt;&gt;"",$C1150&gt;=INDEX(Matches!$F$2:$F$201,MATCH($A1150&amp;"-6",Matches!$J$2:$J$201,0))),"",IF(AND(N1150=INDEX(Matches!$G$2:$G$201,MATCH($A1150&amp;"-6",Matches!$J$2:$J$201,0)),O1150=INDEX(Matches!$H$2:$H$201,MATCH($A1150&amp;"-6",Matches!$J$2:$J$201,0))),5,IF(SIGN(N1150-O1150)&lt;&gt;SIGN(INDEX(Matches!$G$2:$G$201,MATCH($A1150&amp;"-6",Matches!$J$2:$J$201,0))-INDEX(Matches!$H$2:$H$201,MATCH($A1150&amp;"-6",Matches!$J$2:$J$201,0))),0,IF(N1150-O1150=INDEX(Matches!$G$2:$G$201,MATCH($A1150&amp;"-6",Matches!$J$2:$J$201,0))-INDEX(Matches!$H$2:$H$201,MATCH($A1150&amp;"-6",Matches!$J$2:$J$201,0)),3,2))))),""))</f>
        <v/>
      </c>
      <c r="AD1150" s="12" t="str">
        <f aca="false">IF(OR($B1150="",P1150="",Q1150=""),"",IFERROR(IF(OR(INDEX(Matches!$I$2:$I$201,MATCH($A1150&amp;"-7",Matches!$J$2:$J$201,0))="Void",INDEX(Matches!$G$2:$G$201,MATCH($A1150&amp;"-7",Matches!$J$2:$J$201,0))="",INDEX(Matches!$H$2:$H$201,MATCH($A1150&amp;"-7",Matches!$J$2:$J$201,0))=""),"",IF(AND($C1150&lt;&gt;"",INDEX(Matches!$F$2:$F$201,MATCH($A1150&amp;"-7",Matches!$J$2:$J$201,0))&lt;&gt;"",$C1150&gt;=INDEX(Matches!$F$2:$F$201,MATCH($A1150&amp;"-7",Matches!$J$2:$J$201,0))),"",IF(AND(P1150=INDEX(Matches!$G$2:$G$201,MATCH($A1150&amp;"-7",Matches!$J$2:$J$201,0)),Q1150=INDEX(Matches!$H$2:$H$201,MATCH($A1150&amp;"-7",Matches!$J$2:$J$201,0))),5,IF(SIGN(P1150-Q1150)&lt;&gt;SIGN(INDEX(Matches!$G$2:$G$201,MATCH($A1150&amp;"-7",Matches!$J$2:$J$201,0))-INDEX(Matches!$H$2:$H$201,MATCH($A1150&amp;"-7",Matches!$J$2:$J$201,0))),0,IF(P1150-Q1150=INDEX(Matches!$G$2:$G$201,MATCH($A1150&amp;"-7",Matches!$J$2:$J$201,0))-INDEX(Matches!$H$2:$H$201,MATCH($A1150&amp;"-7",Matches!$J$2:$J$201,0)),3,2))))),""))</f>
        <v/>
      </c>
      <c r="AE1150" s="12" t="str">
        <f aca="false">IF(OR($B1150="",R1150="",S1150=""),"",IFERROR(IF(OR(INDEX(Matches!$I$2:$I$201,MATCH($A1150&amp;"-8",Matches!$J$2:$J$201,0))="Void",INDEX(Matches!$G$2:$G$201,MATCH($A1150&amp;"-8",Matches!$J$2:$J$201,0))="",INDEX(Matches!$H$2:$H$201,MATCH($A1150&amp;"-8",Matches!$J$2:$J$201,0))=""),"",IF(AND($C1150&lt;&gt;"",INDEX(Matches!$F$2:$F$201,MATCH($A1150&amp;"-8",Matches!$J$2:$J$201,0))&lt;&gt;"",$C1150&gt;=INDEX(Matches!$F$2:$F$201,MATCH($A1150&amp;"-8",Matches!$J$2:$J$201,0))),"",IF(AND(R1150=INDEX(Matches!$G$2:$G$201,MATCH($A1150&amp;"-8",Matches!$J$2:$J$201,0)),S1150=INDEX(Matches!$H$2:$H$201,MATCH($A1150&amp;"-8",Matches!$J$2:$J$201,0))),5,IF(SIGN(R1150-S1150)&lt;&gt;SIGN(INDEX(Matches!$G$2:$G$201,MATCH($A1150&amp;"-8",Matches!$J$2:$J$201,0))-INDEX(Matches!$H$2:$H$201,MATCH($A1150&amp;"-8",Matches!$J$2:$J$201,0))),0,IF(R1150-S1150=INDEX(Matches!$G$2:$G$201,MATCH($A1150&amp;"-8",Matches!$J$2:$J$201,0))-INDEX(Matches!$H$2:$H$201,MATCH($A1150&amp;"-8",Matches!$J$2:$J$201,0)),3,2))))),""))</f>
        <v/>
      </c>
      <c r="AF1150" s="12" t="str">
        <f aca="false">IF(OR($B1150="",T1150="",U1150=""),"",IFERROR(IF(OR(INDEX(Matches!$I$2:$I$201,MATCH($A1150&amp;"-9",Matches!$J$2:$J$201,0))="Void",INDEX(Matches!$G$2:$G$201,MATCH($A1150&amp;"-9",Matches!$J$2:$J$201,0))="",INDEX(Matches!$H$2:$H$201,MATCH($A1150&amp;"-9",Matches!$J$2:$J$201,0))=""),"",IF(AND($C1150&lt;&gt;"",INDEX(Matches!$F$2:$F$201,MATCH($A1150&amp;"-9",Matches!$J$2:$J$201,0))&lt;&gt;"",$C1150&gt;=INDEX(Matches!$F$2:$F$201,MATCH($A1150&amp;"-9",Matches!$J$2:$J$201,0))),"",IF(AND(T1150=INDEX(Matches!$G$2:$G$201,MATCH($A1150&amp;"-9",Matches!$J$2:$J$201,0)),U1150=INDEX(Matches!$H$2:$H$201,MATCH($A1150&amp;"-9",Matches!$J$2:$J$201,0))),5,IF(SIGN(T1150-U1150)&lt;&gt;SIGN(INDEX(Matches!$G$2:$G$201,MATCH($A1150&amp;"-9",Matches!$J$2:$J$201,0))-INDEX(Matches!$H$2:$H$201,MATCH($A1150&amp;"-9",Matches!$J$2:$J$201,0))),0,IF(T1150-U1150=INDEX(Matches!$G$2:$G$201,MATCH($A1150&amp;"-9",Matches!$J$2:$J$201,0))-INDEX(Matches!$H$2:$H$201,MATCH($A1150&amp;"-9",Matches!$J$2:$J$201,0)),3,2))))),""))</f>
        <v/>
      </c>
      <c r="AG1150" s="12" t="str">
        <f aca="false">IF(OR($B1150="",V1150="",W1150=""),"",IFERROR(IF(OR(INDEX(Matches!$I$2:$I$201,MATCH($A1150&amp;"-10",Matches!$J$2:$J$201,0))="Void",INDEX(Matches!$G$2:$G$201,MATCH($A1150&amp;"-10",Matches!$J$2:$J$201,0))="",INDEX(Matches!$H$2:$H$201,MATCH($A1150&amp;"-10",Matches!$J$2:$J$201,0))=""),"",IF(AND($C1150&lt;&gt;"",INDEX(Matches!$F$2:$F$201,MATCH($A1150&amp;"-10",Matches!$J$2:$J$201,0))&lt;&gt;"",$C1150&gt;=INDEX(Matches!$F$2:$F$201,MATCH($A1150&amp;"-10",Matches!$J$2:$J$201,0))),"",IF(AND(V1150=INDEX(Matches!$G$2:$G$201,MATCH($A1150&amp;"-10",Matches!$J$2:$J$201,0)),W1150=INDEX(Matches!$H$2:$H$201,MATCH($A1150&amp;"-10",Matches!$J$2:$J$201,0))),5,IF(SIGN(V1150-W1150)&lt;&gt;SIGN(INDEX(Matches!$G$2:$G$201,MATCH($A1150&amp;"-10",Matches!$J$2:$J$201,0))-INDEX(Matches!$H$2:$H$201,MATCH($A1150&amp;"-10",Matches!$J$2:$J$201,0))),0,IF(V1150-W1150=INDEX(Matches!$G$2:$G$201,MATCH($A1150&amp;"-10",Matches!$J$2:$J$201,0))-INDEX(Matches!$H$2:$H$201,MATCH($A1150&amp;"-10",Matches!$J$2:$J$201,0)),3,2))))),""))</f>
        <v/>
      </c>
      <c r="AH1150" s="13" t="str">
        <f aca="false">IF($B1150="","",SUM(X1150:AG1150))</f>
        <v/>
      </c>
      <c r="AI1150" s="12" t="str">
        <f aca="false">IF($B1150="","",COUNTIF(X1150:AG1150,5))</f>
        <v/>
      </c>
      <c r="AJ1150" s="12" t="str">
        <f aca="false">IF($B1150="","",COUNTIF(X1150:AG1150,"&gt;=2"))</f>
        <v/>
      </c>
      <c r="AK1150" s="12" t="str">
        <f aca="false">IF($B1150="","",COUNT(X1150:AG1150))</f>
        <v/>
      </c>
    </row>
    <row r="1151" customFormat="false" ht="15" hidden="false" customHeight="false" outlineLevel="0" collapsed="false">
      <c r="A1151" s="7"/>
      <c r="B1151" s="7"/>
      <c r="C1151" s="11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12" t="str">
        <f aca="false">IF(OR($B1151="",D1151="",E1151=""),"",IFERROR(IF(OR(INDEX(Matches!$I$2:$I$201,MATCH($A1151&amp;"-1",Matches!$J$2:$J$201,0))="Void",INDEX(Matches!$G$2:$G$201,MATCH($A1151&amp;"-1",Matches!$J$2:$J$201,0))="",INDEX(Matches!$H$2:$H$201,MATCH($A1151&amp;"-1",Matches!$J$2:$J$201,0))=""),"",IF(AND($C1151&lt;&gt;"",INDEX(Matches!$F$2:$F$201,MATCH($A1151&amp;"-1",Matches!$J$2:$J$201,0))&lt;&gt;"",$C1151&gt;=INDEX(Matches!$F$2:$F$201,MATCH($A1151&amp;"-1",Matches!$J$2:$J$201,0))),"",IF(AND(D1151=INDEX(Matches!$G$2:$G$201,MATCH($A1151&amp;"-1",Matches!$J$2:$J$201,0)),E1151=INDEX(Matches!$H$2:$H$201,MATCH($A1151&amp;"-1",Matches!$J$2:$J$201,0))),5,IF(SIGN(D1151-E1151)&lt;&gt;SIGN(INDEX(Matches!$G$2:$G$201,MATCH($A1151&amp;"-1",Matches!$J$2:$J$201,0))-INDEX(Matches!$H$2:$H$201,MATCH($A1151&amp;"-1",Matches!$J$2:$J$201,0))),0,IF(D1151-E1151=INDEX(Matches!$G$2:$G$201,MATCH($A1151&amp;"-1",Matches!$J$2:$J$201,0))-INDEX(Matches!$H$2:$H$201,MATCH($A1151&amp;"-1",Matches!$J$2:$J$201,0)),3,2))))),""))</f>
        <v/>
      </c>
      <c r="Y1151" s="12" t="str">
        <f aca="false">IF(OR($B1151="",F1151="",G1151=""),"",IFERROR(IF(OR(INDEX(Matches!$I$2:$I$201,MATCH($A1151&amp;"-2",Matches!$J$2:$J$201,0))="Void",INDEX(Matches!$G$2:$G$201,MATCH($A1151&amp;"-2",Matches!$J$2:$J$201,0))="",INDEX(Matches!$H$2:$H$201,MATCH($A1151&amp;"-2",Matches!$J$2:$J$201,0))=""),"",IF(AND($C1151&lt;&gt;"",INDEX(Matches!$F$2:$F$201,MATCH($A1151&amp;"-2",Matches!$J$2:$J$201,0))&lt;&gt;"",$C1151&gt;=INDEX(Matches!$F$2:$F$201,MATCH($A1151&amp;"-2",Matches!$J$2:$J$201,0))),"",IF(AND(F1151=INDEX(Matches!$G$2:$G$201,MATCH($A1151&amp;"-2",Matches!$J$2:$J$201,0)),G1151=INDEX(Matches!$H$2:$H$201,MATCH($A1151&amp;"-2",Matches!$J$2:$J$201,0))),5,IF(SIGN(F1151-G1151)&lt;&gt;SIGN(INDEX(Matches!$G$2:$G$201,MATCH($A1151&amp;"-2",Matches!$J$2:$J$201,0))-INDEX(Matches!$H$2:$H$201,MATCH($A1151&amp;"-2",Matches!$J$2:$J$201,0))),0,IF(F1151-G1151=INDEX(Matches!$G$2:$G$201,MATCH($A1151&amp;"-2",Matches!$J$2:$J$201,0))-INDEX(Matches!$H$2:$H$201,MATCH($A1151&amp;"-2",Matches!$J$2:$J$201,0)),3,2))))),""))</f>
        <v/>
      </c>
      <c r="Z1151" s="12" t="str">
        <f aca="false">IF(OR($B1151="",H1151="",I1151=""),"",IFERROR(IF(OR(INDEX(Matches!$I$2:$I$201,MATCH($A1151&amp;"-3",Matches!$J$2:$J$201,0))="Void",INDEX(Matches!$G$2:$G$201,MATCH($A1151&amp;"-3",Matches!$J$2:$J$201,0))="",INDEX(Matches!$H$2:$H$201,MATCH($A1151&amp;"-3",Matches!$J$2:$J$201,0))=""),"",IF(AND($C1151&lt;&gt;"",INDEX(Matches!$F$2:$F$201,MATCH($A1151&amp;"-3",Matches!$J$2:$J$201,0))&lt;&gt;"",$C1151&gt;=INDEX(Matches!$F$2:$F$201,MATCH($A1151&amp;"-3",Matches!$J$2:$J$201,0))),"",IF(AND(H1151=INDEX(Matches!$G$2:$G$201,MATCH($A1151&amp;"-3",Matches!$J$2:$J$201,0)),I1151=INDEX(Matches!$H$2:$H$201,MATCH($A1151&amp;"-3",Matches!$J$2:$J$201,0))),5,IF(SIGN(H1151-I1151)&lt;&gt;SIGN(INDEX(Matches!$G$2:$G$201,MATCH($A1151&amp;"-3",Matches!$J$2:$J$201,0))-INDEX(Matches!$H$2:$H$201,MATCH($A1151&amp;"-3",Matches!$J$2:$J$201,0))),0,IF(H1151-I1151=INDEX(Matches!$G$2:$G$201,MATCH($A1151&amp;"-3",Matches!$J$2:$J$201,0))-INDEX(Matches!$H$2:$H$201,MATCH($A1151&amp;"-3",Matches!$J$2:$J$201,0)),3,2))))),""))</f>
        <v/>
      </c>
      <c r="AA1151" s="12" t="str">
        <f aca="false">IF(OR($B1151="",J1151="",K1151=""),"",IFERROR(IF(OR(INDEX(Matches!$I$2:$I$201,MATCH($A1151&amp;"-4",Matches!$J$2:$J$201,0))="Void",INDEX(Matches!$G$2:$G$201,MATCH($A1151&amp;"-4",Matches!$J$2:$J$201,0))="",INDEX(Matches!$H$2:$H$201,MATCH($A1151&amp;"-4",Matches!$J$2:$J$201,0))=""),"",IF(AND($C1151&lt;&gt;"",INDEX(Matches!$F$2:$F$201,MATCH($A1151&amp;"-4",Matches!$J$2:$J$201,0))&lt;&gt;"",$C1151&gt;=INDEX(Matches!$F$2:$F$201,MATCH($A1151&amp;"-4",Matches!$J$2:$J$201,0))),"",IF(AND(J1151=INDEX(Matches!$G$2:$G$201,MATCH($A1151&amp;"-4",Matches!$J$2:$J$201,0)),K1151=INDEX(Matches!$H$2:$H$201,MATCH($A1151&amp;"-4",Matches!$J$2:$J$201,0))),5,IF(SIGN(J1151-K1151)&lt;&gt;SIGN(INDEX(Matches!$G$2:$G$201,MATCH($A1151&amp;"-4",Matches!$J$2:$J$201,0))-INDEX(Matches!$H$2:$H$201,MATCH($A1151&amp;"-4",Matches!$J$2:$J$201,0))),0,IF(J1151-K1151=INDEX(Matches!$G$2:$G$201,MATCH($A1151&amp;"-4",Matches!$J$2:$J$201,0))-INDEX(Matches!$H$2:$H$201,MATCH($A1151&amp;"-4",Matches!$J$2:$J$201,0)),3,2))))),""))</f>
        <v/>
      </c>
      <c r="AB1151" s="12" t="str">
        <f aca="false">IF(OR($B1151="",L1151="",M1151=""),"",IFERROR(IF(OR(INDEX(Matches!$I$2:$I$201,MATCH($A1151&amp;"-5",Matches!$J$2:$J$201,0))="Void",INDEX(Matches!$G$2:$G$201,MATCH($A1151&amp;"-5",Matches!$J$2:$J$201,0))="",INDEX(Matches!$H$2:$H$201,MATCH($A1151&amp;"-5",Matches!$J$2:$J$201,0))=""),"",IF(AND($C1151&lt;&gt;"",INDEX(Matches!$F$2:$F$201,MATCH($A1151&amp;"-5",Matches!$J$2:$J$201,0))&lt;&gt;"",$C1151&gt;=INDEX(Matches!$F$2:$F$201,MATCH($A1151&amp;"-5",Matches!$J$2:$J$201,0))),"",IF(AND(L1151=INDEX(Matches!$G$2:$G$201,MATCH($A1151&amp;"-5",Matches!$J$2:$J$201,0)),M1151=INDEX(Matches!$H$2:$H$201,MATCH($A1151&amp;"-5",Matches!$J$2:$J$201,0))),5,IF(SIGN(L1151-M1151)&lt;&gt;SIGN(INDEX(Matches!$G$2:$G$201,MATCH($A1151&amp;"-5",Matches!$J$2:$J$201,0))-INDEX(Matches!$H$2:$H$201,MATCH($A1151&amp;"-5",Matches!$J$2:$J$201,0))),0,IF(L1151-M1151=INDEX(Matches!$G$2:$G$201,MATCH($A1151&amp;"-5",Matches!$J$2:$J$201,0))-INDEX(Matches!$H$2:$H$201,MATCH($A1151&amp;"-5",Matches!$J$2:$J$201,0)),3,2))))),""))</f>
        <v/>
      </c>
      <c r="AC1151" s="12" t="str">
        <f aca="false">IF(OR($B1151="",N1151="",O1151=""),"",IFERROR(IF(OR(INDEX(Matches!$I$2:$I$201,MATCH($A1151&amp;"-6",Matches!$J$2:$J$201,0))="Void",INDEX(Matches!$G$2:$G$201,MATCH($A1151&amp;"-6",Matches!$J$2:$J$201,0))="",INDEX(Matches!$H$2:$H$201,MATCH($A1151&amp;"-6",Matches!$J$2:$J$201,0))=""),"",IF(AND($C1151&lt;&gt;"",INDEX(Matches!$F$2:$F$201,MATCH($A1151&amp;"-6",Matches!$J$2:$J$201,0))&lt;&gt;"",$C1151&gt;=INDEX(Matches!$F$2:$F$201,MATCH($A1151&amp;"-6",Matches!$J$2:$J$201,0))),"",IF(AND(N1151=INDEX(Matches!$G$2:$G$201,MATCH($A1151&amp;"-6",Matches!$J$2:$J$201,0)),O1151=INDEX(Matches!$H$2:$H$201,MATCH($A1151&amp;"-6",Matches!$J$2:$J$201,0))),5,IF(SIGN(N1151-O1151)&lt;&gt;SIGN(INDEX(Matches!$G$2:$G$201,MATCH($A1151&amp;"-6",Matches!$J$2:$J$201,0))-INDEX(Matches!$H$2:$H$201,MATCH($A1151&amp;"-6",Matches!$J$2:$J$201,0))),0,IF(N1151-O1151=INDEX(Matches!$G$2:$G$201,MATCH($A1151&amp;"-6",Matches!$J$2:$J$201,0))-INDEX(Matches!$H$2:$H$201,MATCH($A1151&amp;"-6",Matches!$J$2:$J$201,0)),3,2))))),""))</f>
        <v/>
      </c>
      <c r="AD1151" s="12" t="str">
        <f aca="false">IF(OR($B1151="",P1151="",Q1151=""),"",IFERROR(IF(OR(INDEX(Matches!$I$2:$I$201,MATCH($A1151&amp;"-7",Matches!$J$2:$J$201,0))="Void",INDEX(Matches!$G$2:$G$201,MATCH($A1151&amp;"-7",Matches!$J$2:$J$201,0))="",INDEX(Matches!$H$2:$H$201,MATCH($A1151&amp;"-7",Matches!$J$2:$J$201,0))=""),"",IF(AND($C1151&lt;&gt;"",INDEX(Matches!$F$2:$F$201,MATCH($A1151&amp;"-7",Matches!$J$2:$J$201,0))&lt;&gt;"",$C1151&gt;=INDEX(Matches!$F$2:$F$201,MATCH($A1151&amp;"-7",Matches!$J$2:$J$201,0))),"",IF(AND(P1151=INDEX(Matches!$G$2:$G$201,MATCH($A1151&amp;"-7",Matches!$J$2:$J$201,0)),Q1151=INDEX(Matches!$H$2:$H$201,MATCH($A1151&amp;"-7",Matches!$J$2:$J$201,0))),5,IF(SIGN(P1151-Q1151)&lt;&gt;SIGN(INDEX(Matches!$G$2:$G$201,MATCH($A1151&amp;"-7",Matches!$J$2:$J$201,0))-INDEX(Matches!$H$2:$H$201,MATCH($A1151&amp;"-7",Matches!$J$2:$J$201,0))),0,IF(P1151-Q1151=INDEX(Matches!$G$2:$G$201,MATCH($A1151&amp;"-7",Matches!$J$2:$J$201,0))-INDEX(Matches!$H$2:$H$201,MATCH($A1151&amp;"-7",Matches!$J$2:$J$201,0)),3,2))))),""))</f>
        <v/>
      </c>
      <c r="AE1151" s="12" t="str">
        <f aca="false">IF(OR($B1151="",R1151="",S1151=""),"",IFERROR(IF(OR(INDEX(Matches!$I$2:$I$201,MATCH($A1151&amp;"-8",Matches!$J$2:$J$201,0))="Void",INDEX(Matches!$G$2:$G$201,MATCH($A1151&amp;"-8",Matches!$J$2:$J$201,0))="",INDEX(Matches!$H$2:$H$201,MATCH($A1151&amp;"-8",Matches!$J$2:$J$201,0))=""),"",IF(AND($C1151&lt;&gt;"",INDEX(Matches!$F$2:$F$201,MATCH($A1151&amp;"-8",Matches!$J$2:$J$201,0))&lt;&gt;"",$C1151&gt;=INDEX(Matches!$F$2:$F$201,MATCH($A1151&amp;"-8",Matches!$J$2:$J$201,0))),"",IF(AND(R1151=INDEX(Matches!$G$2:$G$201,MATCH($A1151&amp;"-8",Matches!$J$2:$J$201,0)),S1151=INDEX(Matches!$H$2:$H$201,MATCH($A1151&amp;"-8",Matches!$J$2:$J$201,0))),5,IF(SIGN(R1151-S1151)&lt;&gt;SIGN(INDEX(Matches!$G$2:$G$201,MATCH($A1151&amp;"-8",Matches!$J$2:$J$201,0))-INDEX(Matches!$H$2:$H$201,MATCH($A1151&amp;"-8",Matches!$J$2:$J$201,0))),0,IF(R1151-S1151=INDEX(Matches!$G$2:$G$201,MATCH($A1151&amp;"-8",Matches!$J$2:$J$201,0))-INDEX(Matches!$H$2:$H$201,MATCH($A1151&amp;"-8",Matches!$J$2:$J$201,0)),3,2))))),""))</f>
        <v/>
      </c>
      <c r="AF1151" s="12" t="str">
        <f aca="false">IF(OR($B1151="",T1151="",U1151=""),"",IFERROR(IF(OR(INDEX(Matches!$I$2:$I$201,MATCH($A1151&amp;"-9",Matches!$J$2:$J$201,0))="Void",INDEX(Matches!$G$2:$G$201,MATCH($A1151&amp;"-9",Matches!$J$2:$J$201,0))="",INDEX(Matches!$H$2:$H$201,MATCH($A1151&amp;"-9",Matches!$J$2:$J$201,0))=""),"",IF(AND($C1151&lt;&gt;"",INDEX(Matches!$F$2:$F$201,MATCH($A1151&amp;"-9",Matches!$J$2:$J$201,0))&lt;&gt;"",$C1151&gt;=INDEX(Matches!$F$2:$F$201,MATCH($A1151&amp;"-9",Matches!$J$2:$J$201,0))),"",IF(AND(T1151=INDEX(Matches!$G$2:$G$201,MATCH($A1151&amp;"-9",Matches!$J$2:$J$201,0)),U1151=INDEX(Matches!$H$2:$H$201,MATCH($A1151&amp;"-9",Matches!$J$2:$J$201,0))),5,IF(SIGN(T1151-U1151)&lt;&gt;SIGN(INDEX(Matches!$G$2:$G$201,MATCH($A1151&amp;"-9",Matches!$J$2:$J$201,0))-INDEX(Matches!$H$2:$H$201,MATCH($A1151&amp;"-9",Matches!$J$2:$J$201,0))),0,IF(T1151-U1151=INDEX(Matches!$G$2:$G$201,MATCH($A1151&amp;"-9",Matches!$J$2:$J$201,0))-INDEX(Matches!$H$2:$H$201,MATCH($A1151&amp;"-9",Matches!$J$2:$J$201,0)),3,2))))),""))</f>
        <v/>
      </c>
      <c r="AG1151" s="12" t="str">
        <f aca="false">IF(OR($B1151="",V1151="",W1151=""),"",IFERROR(IF(OR(INDEX(Matches!$I$2:$I$201,MATCH($A1151&amp;"-10",Matches!$J$2:$J$201,0))="Void",INDEX(Matches!$G$2:$G$201,MATCH($A1151&amp;"-10",Matches!$J$2:$J$201,0))="",INDEX(Matches!$H$2:$H$201,MATCH($A1151&amp;"-10",Matches!$J$2:$J$201,0))=""),"",IF(AND($C1151&lt;&gt;"",INDEX(Matches!$F$2:$F$201,MATCH($A1151&amp;"-10",Matches!$J$2:$J$201,0))&lt;&gt;"",$C1151&gt;=INDEX(Matches!$F$2:$F$201,MATCH($A1151&amp;"-10",Matches!$J$2:$J$201,0))),"",IF(AND(V1151=INDEX(Matches!$G$2:$G$201,MATCH($A1151&amp;"-10",Matches!$J$2:$J$201,0)),W1151=INDEX(Matches!$H$2:$H$201,MATCH($A1151&amp;"-10",Matches!$J$2:$J$201,0))),5,IF(SIGN(V1151-W1151)&lt;&gt;SIGN(INDEX(Matches!$G$2:$G$201,MATCH($A1151&amp;"-10",Matches!$J$2:$J$201,0))-INDEX(Matches!$H$2:$H$201,MATCH($A1151&amp;"-10",Matches!$J$2:$J$201,0))),0,IF(V1151-W1151=INDEX(Matches!$G$2:$G$201,MATCH($A1151&amp;"-10",Matches!$J$2:$J$201,0))-INDEX(Matches!$H$2:$H$201,MATCH($A1151&amp;"-10",Matches!$J$2:$J$201,0)),3,2))))),""))</f>
        <v/>
      </c>
      <c r="AH1151" s="13" t="str">
        <f aca="false">IF($B1151="","",SUM(X1151:AG1151))</f>
        <v/>
      </c>
      <c r="AI1151" s="12" t="str">
        <f aca="false">IF($B1151="","",COUNTIF(X1151:AG1151,5))</f>
        <v/>
      </c>
      <c r="AJ1151" s="12" t="str">
        <f aca="false">IF($B1151="","",COUNTIF(X1151:AG1151,"&gt;=2"))</f>
        <v/>
      </c>
      <c r="AK1151" s="12" t="str">
        <f aca="false">IF($B1151="","",COUNT(X1151:AG1151))</f>
        <v/>
      </c>
    </row>
    <row r="1152" customFormat="false" ht="15" hidden="false" customHeight="false" outlineLevel="0" collapsed="false">
      <c r="A1152" s="7"/>
      <c r="B1152" s="7"/>
      <c r="C1152" s="11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12" t="str">
        <f aca="false">IF(OR($B1152="",D1152="",E1152=""),"",IFERROR(IF(OR(INDEX(Matches!$I$2:$I$201,MATCH($A1152&amp;"-1",Matches!$J$2:$J$201,0))="Void",INDEX(Matches!$G$2:$G$201,MATCH($A1152&amp;"-1",Matches!$J$2:$J$201,0))="",INDEX(Matches!$H$2:$H$201,MATCH($A1152&amp;"-1",Matches!$J$2:$J$201,0))=""),"",IF(AND($C1152&lt;&gt;"",INDEX(Matches!$F$2:$F$201,MATCH($A1152&amp;"-1",Matches!$J$2:$J$201,0))&lt;&gt;"",$C1152&gt;=INDEX(Matches!$F$2:$F$201,MATCH($A1152&amp;"-1",Matches!$J$2:$J$201,0))),"",IF(AND(D1152=INDEX(Matches!$G$2:$G$201,MATCH($A1152&amp;"-1",Matches!$J$2:$J$201,0)),E1152=INDEX(Matches!$H$2:$H$201,MATCH($A1152&amp;"-1",Matches!$J$2:$J$201,0))),5,IF(SIGN(D1152-E1152)&lt;&gt;SIGN(INDEX(Matches!$G$2:$G$201,MATCH($A1152&amp;"-1",Matches!$J$2:$J$201,0))-INDEX(Matches!$H$2:$H$201,MATCH($A1152&amp;"-1",Matches!$J$2:$J$201,0))),0,IF(D1152-E1152=INDEX(Matches!$G$2:$G$201,MATCH($A1152&amp;"-1",Matches!$J$2:$J$201,0))-INDEX(Matches!$H$2:$H$201,MATCH($A1152&amp;"-1",Matches!$J$2:$J$201,0)),3,2))))),""))</f>
        <v/>
      </c>
      <c r="Y1152" s="12" t="str">
        <f aca="false">IF(OR($B1152="",F1152="",G1152=""),"",IFERROR(IF(OR(INDEX(Matches!$I$2:$I$201,MATCH($A1152&amp;"-2",Matches!$J$2:$J$201,0))="Void",INDEX(Matches!$G$2:$G$201,MATCH($A1152&amp;"-2",Matches!$J$2:$J$201,0))="",INDEX(Matches!$H$2:$H$201,MATCH($A1152&amp;"-2",Matches!$J$2:$J$201,0))=""),"",IF(AND($C1152&lt;&gt;"",INDEX(Matches!$F$2:$F$201,MATCH($A1152&amp;"-2",Matches!$J$2:$J$201,0))&lt;&gt;"",$C1152&gt;=INDEX(Matches!$F$2:$F$201,MATCH($A1152&amp;"-2",Matches!$J$2:$J$201,0))),"",IF(AND(F1152=INDEX(Matches!$G$2:$G$201,MATCH($A1152&amp;"-2",Matches!$J$2:$J$201,0)),G1152=INDEX(Matches!$H$2:$H$201,MATCH($A1152&amp;"-2",Matches!$J$2:$J$201,0))),5,IF(SIGN(F1152-G1152)&lt;&gt;SIGN(INDEX(Matches!$G$2:$G$201,MATCH($A1152&amp;"-2",Matches!$J$2:$J$201,0))-INDEX(Matches!$H$2:$H$201,MATCH($A1152&amp;"-2",Matches!$J$2:$J$201,0))),0,IF(F1152-G1152=INDEX(Matches!$G$2:$G$201,MATCH($A1152&amp;"-2",Matches!$J$2:$J$201,0))-INDEX(Matches!$H$2:$H$201,MATCH($A1152&amp;"-2",Matches!$J$2:$J$201,0)),3,2))))),""))</f>
        <v/>
      </c>
      <c r="Z1152" s="12" t="str">
        <f aca="false">IF(OR($B1152="",H1152="",I1152=""),"",IFERROR(IF(OR(INDEX(Matches!$I$2:$I$201,MATCH($A1152&amp;"-3",Matches!$J$2:$J$201,0))="Void",INDEX(Matches!$G$2:$G$201,MATCH($A1152&amp;"-3",Matches!$J$2:$J$201,0))="",INDEX(Matches!$H$2:$H$201,MATCH($A1152&amp;"-3",Matches!$J$2:$J$201,0))=""),"",IF(AND($C1152&lt;&gt;"",INDEX(Matches!$F$2:$F$201,MATCH($A1152&amp;"-3",Matches!$J$2:$J$201,0))&lt;&gt;"",$C1152&gt;=INDEX(Matches!$F$2:$F$201,MATCH($A1152&amp;"-3",Matches!$J$2:$J$201,0))),"",IF(AND(H1152=INDEX(Matches!$G$2:$G$201,MATCH($A1152&amp;"-3",Matches!$J$2:$J$201,0)),I1152=INDEX(Matches!$H$2:$H$201,MATCH($A1152&amp;"-3",Matches!$J$2:$J$201,0))),5,IF(SIGN(H1152-I1152)&lt;&gt;SIGN(INDEX(Matches!$G$2:$G$201,MATCH($A1152&amp;"-3",Matches!$J$2:$J$201,0))-INDEX(Matches!$H$2:$H$201,MATCH($A1152&amp;"-3",Matches!$J$2:$J$201,0))),0,IF(H1152-I1152=INDEX(Matches!$G$2:$G$201,MATCH($A1152&amp;"-3",Matches!$J$2:$J$201,0))-INDEX(Matches!$H$2:$H$201,MATCH($A1152&amp;"-3",Matches!$J$2:$J$201,0)),3,2))))),""))</f>
        <v/>
      </c>
      <c r="AA1152" s="12" t="str">
        <f aca="false">IF(OR($B1152="",J1152="",K1152=""),"",IFERROR(IF(OR(INDEX(Matches!$I$2:$I$201,MATCH($A1152&amp;"-4",Matches!$J$2:$J$201,0))="Void",INDEX(Matches!$G$2:$G$201,MATCH($A1152&amp;"-4",Matches!$J$2:$J$201,0))="",INDEX(Matches!$H$2:$H$201,MATCH($A1152&amp;"-4",Matches!$J$2:$J$201,0))=""),"",IF(AND($C1152&lt;&gt;"",INDEX(Matches!$F$2:$F$201,MATCH($A1152&amp;"-4",Matches!$J$2:$J$201,0))&lt;&gt;"",$C1152&gt;=INDEX(Matches!$F$2:$F$201,MATCH($A1152&amp;"-4",Matches!$J$2:$J$201,0))),"",IF(AND(J1152=INDEX(Matches!$G$2:$G$201,MATCH($A1152&amp;"-4",Matches!$J$2:$J$201,0)),K1152=INDEX(Matches!$H$2:$H$201,MATCH($A1152&amp;"-4",Matches!$J$2:$J$201,0))),5,IF(SIGN(J1152-K1152)&lt;&gt;SIGN(INDEX(Matches!$G$2:$G$201,MATCH($A1152&amp;"-4",Matches!$J$2:$J$201,0))-INDEX(Matches!$H$2:$H$201,MATCH($A1152&amp;"-4",Matches!$J$2:$J$201,0))),0,IF(J1152-K1152=INDEX(Matches!$G$2:$G$201,MATCH($A1152&amp;"-4",Matches!$J$2:$J$201,0))-INDEX(Matches!$H$2:$H$201,MATCH($A1152&amp;"-4",Matches!$J$2:$J$201,0)),3,2))))),""))</f>
        <v/>
      </c>
      <c r="AB1152" s="12" t="str">
        <f aca="false">IF(OR($B1152="",L1152="",M1152=""),"",IFERROR(IF(OR(INDEX(Matches!$I$2:$I$201,MATCH($A1152&amp;"-5",Matches!$J$2:$J$201,0))="Void",INDEX(Matches!$G$2:$G$201,MATCH($A1152&amp;"-5",Matches!$J$2:$J$201,0))="",INDEX(Matches!$H$2:$H$201,MATCH($A1152&amp;"-5",Matches!$J$2:$J$201,0))=""),"",IF(AND($C1152&lt;&gt;"",INDEX(Matches!$F$2:$F$201,MATCH($A1152&amp;"-5",Matches!$J$2:$J$201,0))&lt;&gt;"",$C1152&gt;=INDEX(Matches!$F$2:$F$201,MATCH($A1152&amp;"-5",Matches!$J$2:$J$201,0))),"",IF(AND(L1152=INDEX(Matches!$G$2:$G$201,MATCH($A1152&amp;"-5",Matches!$J$2:$J$201,0)),M1152=INDEX(Matches!$H$2:$H$201,MATCH($A1152&amp;"-5",Matches!$J$2:$J$201,0))),5,IF(SIGN(L1152-M1152)&lt;&gt;SIGN(INDEX(Matches!$G$2:$G$201,MATCH($A1152&amp;"-5",Matches!$J$2:$J$201,0))-INDEX(Matches!$H$2:$H$201,MATCH($A1152&amp;"-5",Matches!$J$2:$J$201,0))),0,IF(L1152-M1152=INDEX(Matches!$G$2:$G$201,MATCH($A1152&amp;"-5",Matches!$J$2:$J$201,0))-INDEX(Matches!$H$2:$H$201,MATCH($A1152&amp;"-5",Matches!$J$2:$J$201,0)),3,2))))),""))</f>
        <v/>
      </c>
      <c r="AC1152" s="12" t="str">
        <f aca="false">IF(OR($B1152="",N1152="",O1152=""),"",IFERROR(IF(OR(INDEX(Matches!$I$2:$I$201,MATCH($A1152&amp;"-6",Matches!$J$2:$J$201,0))="Void",INDEX(Matches!$G$2:$G$201,MATCH($A1152&amp;"-6",Matches!$J$2:$J$201,0))="",INDEX(Matches!$H$2:$H$201,MATCH($A1152&amp;"-6",Matches!$J$2:$J$201,0))=""),"",IF(AND($C1152&lt;&gt;"",INDEX(Matches!$F$2:$F$201,MATCH($A1152&amp;"-6",Matches!$J$2:$J$201,0))&lt;&gt;"",$C1152&gt;=INDEX(Matches!$F$2:$F$201,MATCH($A1152&amp;"-6",Matches!$J$2:$J$201,0))),"",IF(AND(N1152=INDEX(Matches!$G$2:$G$201,MATCH($A1152&amp;"-6",Matches!$J$2:$J$201,0)),O1152=INDEX(Matches!$H$2:$H$201,MATCH($A1152&amp;"-6",Matches!$J$2:$J$201,0))),5,IF(SIGN(N1152-O1152)&lt;&gt;SIGN(INDEX(Matches!$G$2:$G$201,MATCH($A1152&amp;"-6",Matches!$J$2:$J$201,0))-INDEX(Matches!$H$2:$H$201,MATCH($A1152&amp;"-6",Matches!$J$2:$J$201,0))),0,IF(N1152-O1152=INDEX(Matches!$G$2:$G$201,MATCH($A1152&amp;"-6",Matches!$J$2:$J$201,0))-INDEX(Matches!$H$2:$H$201,MATCH($A1152&amp;"-6",Matches!$J$2:$J$201,0)),3,2))))),""))</f>
        <v/>
      </c>
      <c r="AD1152" s="12" t="str">
        <f aca="false">IF(OR($B1152="",P1152="",Q1152=""),"",IFERROR(IF(OR(INDEX(Matches!$I$2:$I$201,MATCH($A1152&amp;"-7",Matches!$J$2:$J$201,0))="Void",INDEX(Matches!$G$2:$G$201,MATCH($A1152&amp;"-7",Matches!$J$2:$J$201,0))="",INDEX(Matches!$H$2:$H$201,MATCH($A1152&amp;"-7",Matches!$J$2:$J$201,0))=""),"",IF(AND($C1152&lt;&gt;"",INDEX(Matches!$F$2:$F$201,MATCH($A1152&amp;"-7",Matches!$J$2:$J$201,0))&lt;&gt;"",$C1152&gt;=INDEX(Matches!$F$2:$F$201,MATCH($A1152&amp;"-7",Matches!$J$2:$J$201,0))),"",IF(AND(P1152=INDEX(Matches!$G$2:$G$201,MATCH($A1152&amp;"-7",Matches!$J$2:$J$201,0)),Q1152=INDEX(Matches!$H$2:$H$201,MATCH($A1152&amp;"-7",Matches!$J$2:$J$201,0))),5,IF(SIGN(P1152-Q1152)&lt;&gt;SIGN(INDEX(Matches!$G$2:$G$201,MATCH($A1152&amp;"-7",Matches!$J$2:$J$201,0))-INDEX(Matches!$H$2:$H$201,MATCH($A1152&amp;"-7",Matches!$J$2:$J$201,0))),0,IF(P1152-Q1152=INDEX(Matches!$G$2:$G$201,MATCH($A1152&amp;"-7",Matches!$J$2:$J$201,0))-INDEX(Matches!$H$2:$H$201,MATCH($A1152&amp;"-7",Matches!$J$2:$J$201,0)),3,2))))),""))</f>
        <v/>
      </c>
      <c r="AE1152" s="12" t="str">
        <f aca="false">IF(OR($B1152="",R1152="",S1152=""),"",IFERROR(IF(OR(INDEX(Matches!$I$2:$I$201,MATCH($A1152&amp;"-8",Matches!$J$2:$J$201,0))="Void",INDEX(Matches!$G$2:$G$201,MATCH($A1152&amp;"-8",Matches!$J$2:$J$201,0))="",INDEX(Matches!$H$2:$H$201,MATCH($A1152&amp;"-8",Matches!$J$2:$J$201,0))=""),"",IF(AND($C1152&lt;&gt;"",INDEX(Matches!$F$2:$F$201,MATCH($A1152&amp;"-8",Matches!$J$2:$J$201,0))&lt;&gt;"",$C1152&gt;=INDEX(Matches!$F$2:$F$201,MATCH($A1152&amp;"-8",Matches!$J$2:$J$201,0))),"",IF(AND(R1152=INDEX(Matches!$G$2:$G$201,MATCH($A1152&amp;"-8",Matches!$J$2:$J$201,0)),S1152=INDEX(Matches!$H$2:$H$201,MATCH($A1152&amp;"-8",Matches!$J$2:$J$201,0))),5,IF(SIGN(R1152-S1152)&lt;&gt;SIGN(INDEX(Matches!$G$2:$G$201,MATCH($A1152&amp;"-8",Matches!$J$2:$J$201,0))-INDEX(Matches!$H$2:$H$201,MATCH($A1152&amp;"-8",Matches!$J$2:$J$201,0))),0,IF(R1152-S1152=INDEX(Matches!$G$2:$G$201,MATCH($A1152&amp;"-8",Matches!$J$2:$J$201,0))-INDEX(Matches!$H$2:$H$201,MATCH($A1152&amp;"-8",Matches!$J$2:$J$201,0)),3,2))))),""))</f>
        <v/>
      </c>
      <c r="AF1152" s="12" t="str">
        <f aca="false">IF(OR($B1152="",T1152="",U1152=""),"",IFERROR(IF(OR(INDEX(Matches!$I$2:$I$201,MATCH($A1152&amp;"-9",Matches!$J$2:$J$201,0))="Void",INDEX(Matches!$G$2:$G$201,MATCH($A1152&amp;"-9",Matches!$J$2:$J$201,0))="",INDEX(Matches!$H$2:$H$201,MATCH($A1152&amp;"-9",Matches!$J$2:$J$201,0))=""),"",IF(AND($C1152&lt;&gt;"",INDEX(Matches!$F$2:$F$201,MATCH($A1152&amp;"-9",Matches!$J$2:$J$201,0))&lt;&gt;"",$C1152&gt;=INDEX(Matches!$F$2:$F$201,MATCH($A1152&amp;"-9",Matches!$J$2:$J$201,0))),"",IF(AND(T1152=INDEX(Matches!$G$2:$G$201,MATCH($A1152&amp;"-9",Matches!$J$2:$J$201,0)),U1152=INDEX(Matches!$H$2:$H$201,MATCH($A1152&amp;"-9",Matches!$J$2:$J$201,0))),5,IF(SIGN(T1152-U1152)&lt;&gt;SIGN(INDEX(Matches!$G$2:$G$201,MATCH($A1152&amp;"-9",Matches!$J$2:$J$201,0))-INDEX(Matches!$H$2:$H$201,MATCH($A1152&amp;"-9",Matches!$J$2:$J$201,0))),0,IF(T1152-U1152=INDEX(Matches!$G$2:$G$201,MATCH($A1152&amp;"-9",Matches!$J$2:$J$201,0))-INDEX(Matches!$H$2:$H$201,MATCH($A1152&amp;"-9",Matches!$J$2:$J$201,0)),3,2))))),""))</f>
        <v/>
      </c>
      <c r="AG1152" s="12" t="str">
        <f aca="false">IF(OR($B1152="",V1152="",W1152=""),"",IFERROR(IF(OR(INDEX(Matches!$I$2:$I$201,MATCH($A1152&amp;"-10",Matches!$J$2:$J$201,0))="Void",INDEX(Matches!$G$2:$G$201,MATCH($A1152&amp;"-10",Matches!$J$2:$J$201,0))="",INDEX(Matches!$H$2:$H$201,MATCH($A1152&amp;"-10",Matches!$J$2:$J$201,0))=""),"",IF(AND($C1152&lt;&gt;"",INDEX(Matches!$F$2:$F$201,MATCH($A1152&amp;"-10",Matches!$J$2:$J$201,0))&lt;&gt;"",$C1152&gt;=INDEX(Matches!$F$2:$F$201,MATCH($A1152&amp;"-10",Matches!$J$2:$J$201,0))),"",IF(AND(V1152=INDEX(Matches!$G$2:$G$201,MATCH($A1152&amp;"-10",Matches!$J$2:$J$201,0)),W1152=INDEX(Matches!$H$2:$H$201,MATCH($A1152&amp;"-10",Matches!$J$2:$J$201,0))),5,IF(SIGN(V1152-W1152)&lt;&gt;SIGN(INDEX(Matches!$G$2:$G$201,MATCH($A1152&amp;"-10",Matches!$J$2:$J$201,0))-INDEX(Matches!$H$2:$H$201,MATCH($A1152&amp;"-10",Matches!$J$2:$J$201,0))),0,IF(V1152-W1152=INDEX(Matches!$G$2:$G$201,MATCH($A1152&amp;"-10",Matches!$J$2:$J$201,0))-INDEX(Matches!$H$2:$H$201,MATCH($A1152&amp;"-10",Matches!$J$2:$J$201,0)),3,2))))),""))</f>
        <v/>
      </c>
      <c r="AH1152" s="13" t="str">
        <f aca="false">IF($B1152="","",SUM(X1152:AG1152))</f>
        <v/>
      </c>
      <c r="AI1152" s="12" t="str">
        <f aca="false">IF($B1152="","",COUNTIF(X1152:AG1152,5))</f>
        <v/>
      </c>
      <c r="AJ1152" s="12" t="str">
        <f aca="false">IF($B1152="","",COUNTIF(X1152:AG1152,"&gt;=2"))</f>
        <v/>
      </c>
      <c r="AK1152" s="12" t="str">
        <f aca="false">IF($B1152="","",COUNT(X1152:AG1152))</f>
        <v/>
      </c>
    </row>
    <row r="1153" customFormat="false" ht="15" hidden="false" customHeight="false" outlineLevel="0" collapsed="false">
      <c r="A1153" s="7"/>
      <c r="B1153" s="7"/>
      <c r="C1153" s="11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12" t="str">
        <f aca="false">IF(OR($B1153="",D1153="",E1153=""),"",IFERROR(IF(OR(INDEX(Matches!$I$2:$I$201,MATCH($A1153&amp;"-1",Matches!$J$2:$J$201,0))="Void",INDEX(Matches!$G$2:$G$201,MATCH($A1153&amp;"-1",Matches!$J$2:$J$201,0))="",INDEX(Matches!$H$2:$H$201,MATCH($A1153&amp;"-1",Matches!$J$2:$J$201,0))=""),"",IF(AND($C1153&lt;&gt;"",INDEX(Matches!$F$2:$F$201,MATCH($A1153&amp;"-1",Matches!$J$2:$J$201,0))&lt;&gt;"",$C1153&gt;=INDEX(Matches!$F$2:$F$201,MATCH($A1153&amp;"-1",Matches!$J$2:$J$201,0))),"",IF(AND(D1153=INDEX(Matches!$G$2:$G$201,MATCH($A1153&amp;"-1",Matches!$J$2:$J$201,0)),E1153=INDEX(Matches!$H$2:$H$201,MATCH($A1153&amp;"-1",Matches!$J$2:$J$201,0))),5,IF(SIGN(D1153-E1153)&lt;&gt;SIGN(INDEX(Matches!$G$2:$G$201,MATCH($A1153&amp;"-1",Matches!$J$2:$J$201,0))-INDEX(Matches!$H$2:$H$201,MATCH($A1153&amp;"-1",Matches!$J$2:$J$201,0))),0,IF(D1153-E1153=INDEX(Matches!$G$2:$G$201,MATCH($A1153&amp;"-1",Matches!$J$2:$J$201,0))-INDEX(Matches!$H$2:$H$201,MATCH($A1153&amp;"-1",Matches!$J$2:$J$201,0)),3,2))))),""))</f>
        <v/>
      </c>
      <c r="Y1153" s="12" t="str">
        <f aca="false">IF(OR($B1153="",F1153="",G1153=""),"",IFERROR(IF(OR(INDEX(Matches!$I$2:$I$201,MATCH($A1153&amp;"-2",Matches!$J$2:$J$201,0))="Void",INDEX(Matches!$G$2:$G$201,MATCH($A1153&amp;"-2",Matches!$J$2:$J$201,0))="",INDEX(Matches!$H$2:$H$201,MATCH($A1153&amp;"-2",Matches!$J$2:$J$201,0))=""),"",IF(AND($C1153&lt;&gt;"",INDEX(Matches!$F$2:$F$201,MATCH($A1153&amp;"-2",Matches!$J$2:$J$201,0))&lt;&gt;"",$C1153&gt;=INDEX(Matches!$F$2:$F$201,MATCH($A1153&amp;"-2",Matches!$J$2:$J$201,0))),"",IF(AND(F1153=INDEX(Matches!$G$2:$G$201,MATCH($A1153&amp;"-2",Matches!$J$2:$J$201,0)),G1153=INDEX(Matches!$H$2:$H$201,MATCH($A1153&amp;"-2",Matches!$J$2:$J$201,0))),5,IF(SIGN(F1153-G1153)&lt;&gt;SIGN(INDEX(Matches!$G$2:$G$201,MATCH($A1153&amp;"-2",Matches!$J$2:$J$201,0))-INDEX(Matches!$H$2:$H$201,MATCH($A1153&amp;"-2",Matches!$J$2:$J$201,0))),0,IF(F1153-G1153=INDEX(Matches!$G$2:$G$201,MATCH($A1153&amp;"-2",Matches!$J$2:$J$201,0))-INDEX(Matches!$H$2:$H$201,MATCH($A1153&amp;"-2",Matches!$J$2:$J$201,0)),3,2))))),""))</f>
        <v/>
      </c>
      <c r="Z1153" s="12" t="str">
        <f aca="false">IF(OR($B1153="",H1153="",I1153=""),"",IFERROR(IF(OR(INDEX(Matches!$I$2:$I$201,MATCH($A1153&amp;"-3",Matches!$J$2:$J$201,0))="Void",INDEX(Matches!$G$2:$G$201,MATCH($A1153&amp;"-3",Matches!$J$2:$J$201,0))="",INDEX(Matches!$H$2:$H$201,MATCH($A1153&amp;"-3",Matches!$J$2:$J$201,0))=""),"",IF(AND($C1153&lt;&gt;"",INDEX(Matches!$F$2:$F$201,MATCH($A1153&amp;"-3",Matches!$J$2:$J$201,0))&lt;&gt;"",$C1153&gt;=INDEX(Matches!$F$2:$F$201,MATCH($A1153&amp;"-3",Matches!$J$2:$J$201,0))),"",IF(AND(H1153=INDEX(Matches!$G$2:$G$201,MATCH($A1153&amp;"-3",Matches!$J$2:$J$201,0)),I1153=INDEX(Matches!$H$2:$H$201,MATCH($A1153&amp;"-3",Matches!$J$2:$J$201,0))),5,IF(SIGN(H1153-I1153)&lt;&gt;SIGN(INDEX(Matches!$G$2:$G$201,MATCH($A1153&amp;"-3",Matches!$J$2:$J$201,0))-INDEX(Matches!$H$2:$H$201,MATCH($A1153&amp;"-3",Matches!$J$2:$J$201,0))),0,IF(H1153-I1153=INDEX(Matches!$G$2:$G$201,MATCH($A1153&amp;"-3",Matches!$J$2:$J$201,0))-INDEX(Matches!$H$2:$H$201,MATCH($A1153&amp;"-3",Matches!$J$2:$J$201,0)),3,2))))),""))</f>
        <v/>
      </c>
      <c r="AA1153" s="12" t="str">
        <f aca="false">IF(OR($B1153="",J1153="",K1153=""),"",IFERROR(IF(OR(INDEX(Matches!$I$2:$I$201,MATCH($A1153&amp;"-4",Matches!$J$2:$J$201,0))="Void",INDEX(Matches!$G$2:$G$201,MATCH($A1153&amp;"-4",Matches!$J$2:$J$201,0))="",INDEX(Matches!$H$2:$H$201,MATCH($A1153&amp;"-4",Matches!$J$2:$J$201,0))=""),"",IF(AND($C1153&lt;&gt;"",INDEX(Matches!$F$2:$F$201,MATCH($A1153&amp;"-4",Matches!$J$2:$J$201,0))&lt;&gt;"",$C1153&gt;=INDEX(Matches!$F$2:$F$201,MATCH($A1153&amp;"-4",Matches!$J$2:$J$201,0))),"",IF(AND(J1153=INDEX(Matches!$G$2:$G$201,MATCH($A1153&amp;"-4",Matches!$J$2:$J$201,0)),K1153=INDEX(Matches!$H$2:$H$201,MATCH($A1153&amp;"-4",Matches!$J$2:$J$201,0))),5,IF(SIGN(J1153-K1153)&lt;&gt;SIGN(INDEX(Matches!$G$2:$G$201,MATCH($A1153&amp;"-4",Matches!$J$2:$J$201,0))-INDEX(Matches!$H$2:$H$201,MATCH($A1153&amp;"-4",Matches!$J$2:$J$201,0))),0,IF(J1153-K1153=INDEX(Matches!$G$2:$G$201,MATCH($A1153&amp;"-4",Matches!$J$2:$J$201,0))-INDEX(Matches!$H$2:$H$201,MATCH($A1153&amp;"-4",Matches!$J$2:$J$201,0)),3,2))))),""))</f>
        <v/>
      </c>
      <c r="AB1153" s="12" t="str">
        <f aca="false">IF(OR($B1153="",L1153="",M1153=""),"",IFERROR(IF(OR(INDEX(Matches!$I$2:$I$201,MATCH($A1153&amp;"-5",Matches!$J$2:$J$201,0))="Void",INDEX(Matches!$G$2:$G$201,MATCH($A1153&amp;"-5",Matches!$J$2:$J$201,0))="",INDEX(Matches!$H$2:$H$201,MATCH($A1153&amp;"-5",Matches!$J$2:$J$201,0))=""),"",IF(AND($C1153&lt;&gt;"",INDEX(Matches!$F$2:$F$201,MATCH($A1153&amp;"-5",Matches!$J$2:$J$201,0))&lt;&gt;"",$C1153&gt;=INDEX(Matches!$F$2:$F$201,MATCH($A1153&amp;"-5",Matches!$J$2:$J$201,0))),"",IF(AND(L1153=INDEX(Matches!$G$2:$G$201,MATCH($A1153&amp;"-5",Matches!$J$2:$J$201,0)),M1153=INDEX(Matches!$H$2:$H$201,MATCH($A1153&amp;"-5",Matches!$J$2:$J$201,0))),5,IF(SIGN(L1153-M1153)&lt;&gt;SIGN(INDEX(Matches!$G$2:$G$201,MATCH($A1153&amp;"-5",Matches!$J$2:$J$201,0))-INDEX(Matches!$H$2:$H$201,MATCH($A1153&amp;"-5",Matches!$J$2:$J$201,0))),0,IF(L1153-M1153=INDEX(Matches!$G$2:$G$201,MATCH($A1153&amp;"-5",Matches!$J$2:$J$201,0))-INDEX(Matches!$H$2:$H$201,MATCH($A1153&amp;"-5",Matches!$J$2:$J$201,0)),3,2))))),""))</f>
        <v/>
      </c>
      <c r="AC1153" s="12" t="str">
        <f aca="false">IF(OR($B1153="",N1153="",O1153=""),"",IFERROR(IF(OR(INDEX(Matches!$I$2:$I$201,MATCH($A1153&amp;"-6",Matches!$J$2:$J$201,0))="Void",INDEX(Matches!$G$2:$G$201,MATCH($A1153&amp;"-6",Matches!$J$2:$J$201,0))="",INDEX(Matches!$H$2:$H$201,MATCH($A1153&amp;"-6",Matches!$J$2:$J$201,0))=""),"",IF(AND($C1153&lt;&gt;"",INDEX(Matches!$F$2:$F$201,MATCH($A1153&amp;"-6",Matches!$J$2:$J$201,0))&lt;&gt;"",$C1153&gt;=INDEX(Matches!$F$2:$F$201,MATCH($A1153&amp;"-6",Matches!$J$2:$J$201,0))),"",IF(AND(N1153=INDEX(Matches!$G$2:$G$201,MATCH($A1153&amp;"-6",Matches!$J$2:$J$201,0)),O1153=INDEX(Matches!$H$2:$H$201,MATCH($A1153&amp;"-6",Matches!$J$2:$J$201,0))),5,IF(SIGN(N1153-O1153)&lt;&gt;SIGN(INDEX(Matches!$G$2:$G$201,MATCH($A1153&amp;"-6",Matches!$J$2:$J$201,0))-INDEX(Matches!$H$2:$H$201,MATCH($A1153&amp;"-6",Matches!$J$2:$J$201,0))),0,IF(N1153-O1153=INDEX(Matches!$G$2:$G$201,MATCH($A1153&amp;"-6",Matches!$J$2:$J$201,0))-INDEX(Matches!$H$2:$H$201,MATCH($A1153&amp;"-6",Matches!$J$2:$J$201,0)),3,2))))),""))</f>
        <v/>
      </c>
      <c r="AD1153" s="12" t="str">
        <f aca="false">IF(OR($B1153="",P1153="",Q1153=""),"",IFERROR(IF(OR(INDEX(Matches!$I$2:$I$201,MATCH($A1153&amp;"-7",Matches!$J$2:$J$201,0))="Void",INDEX(Matches!$G$2:$G$201,MATCH($A1153&amp;"-7",Matches!$J$2:$J$201,0))="",INDEX(Matches!$H$2:$H$201,MATCH($A1153&amp;"-7",Matches!$J$2:$J$201,0))=""),"",IF(AND($C1153&lt;&gt;"",INDEX(Matches!$F$2:$F$201,MATCH($A1153&amp;"-7",Matches!$J$2:$J$201,0))&lt;&gt;"",$C1153&gt;=INDEX(Matches!$F$2:$F$201,MATCH($A1153&amp;"-7",Matches!$J$2:$J$201,0))),"",IF(AND(P1153=INDEX(Matches!$G$2:$G$201,MATCH($A1153&amp;"-7",Matches!$J$2:$J$201,0)),Q1153=INDEX(Matches!$H$2:$H$201,MATCH($A1153&amp;"-7",Matches!$J$2:$J$201,0))),5,IF(SIGN(P1153-Q1153)&lt;&gt;SIGN(INDEX(Matches!$G$2:$G$201,MATCH($A1153&amp;"-7",Matches!$J$2:$J$201,0))-INDEX(Matches!$H$2:$H$201,MATCH($A1153&amp;"-7",Matches!$J$2:$J$201,0))),0,IF(P1153-Q1153=INDEX(Matches!$G$2:$G$201,MATCH($A1153&amp;"-7",Matches!$J$2:$J$201,0))-INDEX(Matches!$H$2:$H$201,MATCH($A1153&amp;"-7",Matches!$J$2:$J$201,0)),3,2))))),""))</f>
        <v/>
      </c>
      <c r="AE1153" s="12" t="str">
        <f aca="false">IF(OR($B1153="",R1153="",S1153=""),"",IFERROR(IF(OR(INDEX(Matches!$I$2:$I$201,MATCH($A1153&amp;"-8",Matches!$J$2:$J$201,0))="Void",INDEX(Matches!$G$2:$G$201,MATCH($A1153&amp;"-8",Matches!$J$2:$J$201,0))="",INDEX(Matches!$H$2:$H$201,MATCH($A1153&amp;"-8",Matches!$J$2:$J$201,0))=""),"",IF(AND($C1153&lt;&gt;"",INDEX(Matches!$F$2:$F$201,MATCH($A1153&amp;"-8",Matches!$J$2:$J$201,0))&lt;&gt;"",$C1153&gt;=INDEX(Matches!$F$2:$F$201,MATCH($A1153&amp;"-8",Matches!$J$2:$J$201,0))),"",IF(AND(R1153=INDEX(Matches!$G$2:$G$201,MATCH($A1153&amp;"-8",Matches!$J$2:$J$201,0)),S1153=INDEX(Matches!$H$2:$H$201,MATCH($A1153&amp;"-8",Matches!$J$2:$J$201,0))),5,IF(SIGN(R1153-S1153)&lt;&gt;SIGN(INDEX(Matches!$G$2:$G$201,MATCH($A1153&amp;"-8",Matches!$J$2:$J$201,0))-INDEX(Matches!$H$2:$H$201,MATCH($A1153&amp;"-8",Matches!$J$2:$J$201,0))),0,IF(R1153-S1153=INDEX(Matches!$G$2:$G$201,MATCH($A1153&amp;"-8",Matches!$J$2:$J$201,0))-INDEX(Matches!$H$2:$H$201,MATCH($A1153&amp;"-8",Matches!$J$2:$J$201,0)),3,2))))),""))</f>
        <v/>
      </c>
      <c r="AF1153" s="12" t="str">
        <f aca="false">IF(OR($B1153="",T1153="",U1153=""),"",IFERROR(IF(OR(INDEX(Matches!$I$2:$I$201,MATCH($A1153&amp;"-9",Matches!$J$2:$J$201,0))="Void",INDEX(Matches!$G$2:$G$201,MATCH($A1153&amp;"-9",Matches!$J$2:$J$201,0))="",INDEX(Matches!$H$2:$H$201,MATCH($A1153&amp;"-9",Matches!$J$2:$J$201,0))=""),"",IF(AND($C1153&lt;&gt;"",INDEX(Matches!$F$2:$F$201,MATCH($A1153&amp;"-9",Matches!$J$2:$J$201,0))&lt;&gt;"",$C1153&gt;=INDEX(Matches!$F$2:$F$201,MATCH($A1153&amp;"-9",Matches!$J$2:$J$201,0))),"",IF(AND(T1153=INDEX(Matches!$G$2:$G$201,MATCH($A1153&amp;"-9",Matches!$J$2:$J$201,0)),U1153=INDEX(Matches!$H$2:$H$201,MATCH($A1153&amp;"-9",Matches!$J$2:$J$201,0))),5,IF(SIGN(T1153-U1153)&lt;&gt;SIGN(INDEX(Matches!$G$2:$G$201,MATCH($A1153&amp;"-9",Matches!$J$2:$J$201,0))-INDEX(Matches!$H$2:$H$201,MATCH($A1153&amp;"-9",Matches!$J$2:$J$201,0))),0,IF(T1153-U1153=INDEX(Matches!$G$2:$G$201,MATCH($A1153&amp;"-9",Matches!$J$2:$J$201,0))-INDEX(Matches!$H$2:$H$201,MATCH($A1153&amp;"-9",Matches!$J$2:$J$201,0)),3,2))))),""))</f>
        <v/>
      </c>
      <c r="AG1153" s="12" t="str">
        <f aca="false">IF(OR($B1153="",V1153="",W1153=""),"",IFERROR(IF(OR(INDEX(Matches!$I$2:$I$201,MATCH($A1153&amp;"-10",Matches!$J$2:$J$201,0))="Void",INDEX(Matches!$G$2:$G$201,MATCH($A1153&amp;"-10",Matches!$J$2:$J$201,0))="",INDEX(Matches!$H$2:$H$201,MATCH($A1153&amp;"-10",Matches!$J$2:$J$201,0))=""),"",IF(AND($C1153&lt;&gt;"",INDEX(Matches!$F$2:$F$201,MATCH($A1153&amp;"-10",Matches!$J$2:$J$201,0))&lt;&gt;"",$C1153&gt;=INDEX(Matches!$F$2:$F$201,MATCH($A1153&amp;"-10",Matches!$J$2:$J$201,0))),"",IF(AND(V1153=INDEX(Matches!$G$2:$G$201,MATCH($A1153&amp;"-10",Matches!$J$2:$J$201,0)),W1153=INDEX(Matches!$H$2:$H$201,MATCH($A1153&amp;"-10",Matches!$J$2:$J$201,0))),5,IF(SIGN(V1153-W1153)&lt;&gt;SIGN(INDEX(Matches!$G$2:$G$201,MATCH($A1153&amp;"-10",Matches!$J$2:$J$201,0))-INDEX(Matches!$H$2:$H$201,MATCH($A1153&amp;"-10",Matches!$J$2:$J$201,0))),0,IF(V1153-W1153=INDEX(Matches!$G$2:$G$201,MATCH($A1153&amp;"-10",Matches!$J$2:$J$201,0))-INDEX(Matches!$H$2:$H$201,MATCH($A1153&amp;"-10",Matches!$J$2:$J$201,0)),3,2))))),""))</f>
        <v/>
      </c>
      <c r="AH1153" s="13" t="str">
        <f aca="false">IF($B1153="","",SUM(X1153:AG1153))</f>
        <v/>
      </c>
      <c r="AI1153" s="12" t="str">
        <f aca="false">IF($B1153="","",COUNTIF(X1153:AG1153,5))</f>
        <v/>
      </c>
      <c r="AJ1153" s="12" t="str">
        <f aca="false">IF($B1153="","",COUNTIF(X1153:AG1153,"&gt;=2"))</f>
        <v/>
      </c>
      <c r="AK1153" s="12" t="str">
        <f aca="false">IF($B1153="","",COUNT(X1153:AG1153))</f>
        <v/>
      </c>
    </row>
    <row r="1154" customFormat="false" ht="15" hidden="false" customHeight="false" outlineLevel="0" collapsed="false">
      <c r="A1154" s="7"/>
      <c r="B1154" s="7"/>
      <c r="C1154" s="11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12" t="str">
        <f aca="false">IF(OR($B1154="",D1154="",E1154=""),"",IFERROR(IF(OR(INDEX(Matches!$I$2:$I$201,MATCH($A1154&amp;"-1",Matches!$J$2:$J$201,0))="Void",INDEX(Matches!$G$2:$G$201,MATCH($A1154&amp;"-1",Matches!$J$2:$J$201,0))="",INDEX(Matches!$H$2:$H$201,MATCH($A1154&amp;"-1",Matches!$J$2:$J$201,0))=""),"",IF(AND($C1154&lt;&gt;"",INDEX(Matches!$F$2:$F$201,MATCH($A1154&amp;"-1",Matches!$J$2:$J$201,0))&lt;&gt;"",$C1154&gt;=INDEX(Matches!$F$2:$F$201,MATCH($A1154&amp;"-1",Matches!$J$2:$J$201,0))),"",IF(AND(D1154=INDEX(Matches!$G$2:$G$201,MATCH($A1154&amp;"-1",Matches!$J$2:$J$201,0)),E1154=INDEX(Matches!$H$2:$H$201,MATCH($A1154&amp;"-1",Matches!$J$2:$J$201,0))),5,IF(SIGN(D1154-E1154)&lt;&gt;SIGN(INDEX(Matches!$G$2:$G$201,MATCH($A1154&amp;"-1",Matches!$J$2:$J$201,0))-INDEX(Matches!$H$2:$H$201,MATCH($A1154&amp;"-1",Matches!$J$2:$J$201,0))),0,IF(D1154-E1154=INDEX(Matches!$G$2:$G$201,MATCH($A1154&amp;"-1",Matches!$J$2:$J$201,0))-INDEX(Matches!$H$2:$H$201,MATCH($A1154&amp;"-1",Matches!$J$2:$J$201,0)),3,2))))),""))</f>
        <v/>
      </c>
      <c r="Y1154" s="12" t="str">
        <f aca="false">IF(OR($B1154="",F1154="",G1154=""),"",IFERROR(IF(OR(INDEX(Matches!$I$2:$I$201,MATCH($A1154&amp;"-2",Matches!$J$2:$J$201,0))="Void",INDEX(Matches!$G$2:$G$201,MATCH($A1154&amp;"-2",Matches!$J$2:$J$201,0))="",INDEX(Matches!$H$2:$H$201,MATCH($A1154&amp;"-2",Matches!$J$2:$J$201,0))=""),"",IF(AND($C1154&lt;&gt;"",INDEX(Matches!$F$2:$F$201,MATCH($A1154&amp;"-2",Matches!$J$2:$J$201,0))&lt;&gt;"",$C1154&gt;=INDEX(Matches!$F$2:$F$201,MATCH($A1154&amp;"-2",Matches!$J$2:$J$201,0))),"",IF(AND(F1154=INDEX(Matches!$G$2:$G$201,MATCH($A1154&amp;"-2",Matches!$J$2:$J$201,0)),G1154=INDEX(Matches!$H$2:$H$201,MATCH($A1154&amp;"-2",Matches!$J$2:$J$201,0))),5,IF(SIGN(F1154-G1154)&lt;&gt;SIGN(INDEX(Matches!$G$2:$G$201,MATCH($A1154&amp;"-2",Matches!$J$2:$J$201,0))-INDEX(Matches!$H$2:$H$201,MATCH($A1154&amp;"-2",Matches!$J$2:$J$201,0))),0,IF(F1154-G1154=INDEX(Matches!$G$2:$G$201,MATCH($A1154&amp;"-2",Matches!$J$2:$J$201,0))-INDEX(Matches!$H$2:$H$201,MATCH($A1154&amp;"-2",Matches!$J$2:$J$201,0)),3,2))))),""))</f>
        <v/>
      </c>
      <c r="Z1154" s="12" t="str">
        <f aca="false">IF(OR($B1154="",H1154="",I1154=""),"",IFERROR(IF(OR(INDEX(Matches!$I$2:$I$201,MATCH($A1154&amp;"-3",Matches!$J$2:$J$201,0))="Void",INDEX(Matches!$G$2:$G$201,MATCH($A1154&amp;"-3",Matches!$J$2:$J$201,0))="",INDEX(Matches!$H$2:$H$201,MATCH($A1154&amp;"-3",Matches!$J$2:$J$201,0))=""),"",IF(AND($C1154&lt;&gt;"",INDEX(Matches!$F$2:$F$201,MATCH($A1154&amp;"-3",Matches!$J$2:$J$201,0))&lt;&gt;"",$C1154&gt;=INDEX(Matches!$F$2:$F$201,MATCH($A1154&amp;"-3",Matches!$J$2:$J$201,0))),"",IF(AND(H1154=INDEX(Matches!$G$2:$G$201,MATCH($A1154&amp;"-3",Matches!$J$2:$J$201,0)),I1154=INDEX(Matches!$H$2:$H$201,MATCH($A1154&amp;"-3",Matches!$J$2:$J$201,0))),5,IF(SIGN(H1154-I1154)&lt;&gt;SIGN(INDEX(Matches!$G$2:$G$201,MATCH($A1154&amp;"-3",Matches!$J$2:$J$201,0))-INDEX(Matches!$H$2:$H$201,MATCH($A1154&amp;"-3",Matches!$J$2:$J$201,0))),0,IF(H1154-I1154=INDEX(Matches!$G$2:$G$201,MATCH($A1154&amp;"-3",Matches!$J$2:$J$201,0))-INDEX(Matches!$H$2:$H$201,MATCH($A1154&amp;"-3",Matches!$J$2:$J$201,0)),3,2))))),""))</f>
        <v/>
      </c>
      <c r="AA1154" s="12" t="str">
        <f aca="false">IF(OR($B1154="",J1154="",K1154=""),"",IFERROR(IF(OR(INDEX(Matches!$I$2:$I$201,MATCH($A1154&amp;"-4",Matches!$J$2:$J$201,0))="Void",INDEX(Matches!$G$2:$G$201,MATCH($A1154&amp;"-4",Matches!$J$2:$J$201,0))="",INDEX(Matches!$H$2:$H$201,MATCH($A1154&amp;"-4",Matches!$J$2:$J$201,0))=""),"",IF(AND($C1154&lt;&gt;"",INDEX(Matches!$F$2:$F$201,MATCH($A1154&amp;"-4",Matches!$J$2:$J$201,0))&lt;&gt;"",$C1154&gt;=INDEX(Matches!$F$2:$F$201,MATCH($A1154&amp;"-4",Matches!$J$2:$J$201,0))),"",IF(AND(J1154=INDEX(Matches!$G$2:$G$201,MATCH($A1154&amp;"-4",Matches!$J$2:$J$201,0)),K1154=INDEX(Matches!$H$2:$H$201,MATCH($A1154&amp;"-4",Matches!$J$2:$J$201,0))),5,IF(SIGN(J1154-K1154)&lt;&gt;SIGN(INDEX(Matches!$G$2:$G$201,MATCH($A1154&amp;"-4",Matches!$J$2:$J$201,0))-INDEX(Matches!$H$2:$H$201,MATCH($A1154&amp;"-4",Matches!$J$2:$J$201,0))),0,IF(J1154-K1154=INDEX(Matches!$G$2:$G$201,MATCH($A1154&amp;"-4",Matches!$J$2:$J$201,0))-INDEX(Matches!$H$2:$H$201,MATCH($A1154&amp;"-4",Matches!$J$2:$J$201,0)),3,2))))),""))</f>
        <v/>
      </c>
      <c r="AB1154" s="12" t="str">
        <f aca="false">IF(OR($B1154="",L1154="",M1154=""),"",IFERROR(IF(OR(INDEX(Matches!$I$2:$I$201,MATCH($A1154&amp;"-5",Matches!$J$2:$J$201,0))="Void",INDEX(Matches!$G$2:$G$201,MATCH($A1154&amp;"-5",Matches!$J$2:$J$201,0))="",INDEX(Matches!$H$2:$H$201,MATCH($A1154&amp;"-5",Matches!$J$2:$J$201,0))=""),"",IF(AND($C1154&lt;&gt;"",INDEX(Matches!$F$2:$F$201,MATCH($A1154&amp;"-5",Matches!$J$2:$J$201,0))&lt;&gt;"",$C1154&gt;=INDEX(Matches!$F$2:$F$201,MATCH($A1154&amp;"-5",Matches!$J$2:$J$201,0))),"",IF(AND(L1154=INDEX(Matches!$G$2:$G$201,MATCH($A1154&amp;"-5",Matches!$J$2:$J$201,0)),M1154=INDEX(Matches!$H$2:$H$201,MATCH($A1154&amp;"-5",Matches!$J$2:$J$201,0))),5,IF(SIGN(L1154-M1154)&lt;&gt;SIGN(INDEX(Matches!$G$2:$G$201,MATCH($A1154&amp;"-5",Matches!$J$2:$J$201,0))-INDEX(Matches!$H$2:$H$201,MATCH($A1154&amp;"-5",Matches!$J$2:$J$201,0))),0,IF(L1154-M1154=INDEX(Matches!$G$2:$G$201,MATCH($A1154&amp;"-5",Matches!$J$2:$J$201,0))-INDEX(Matches!$H$2:$H$201,MATCH($A1154&amp;"-5",Matches!$J$2:$J$201,0)),3,2))))),""))</f>
        <v/>
      </c>
      <c r="AC1154" s="12" t="str">
        <f aca="false">IF(OR($B1154="",N1154="",O1154=""),"",IFERROR(IF(OR(INDEX(Matches!$I$2:$I$201,MATCH($A1154&amp;"-6",Matches!$J$2:$J$201,0))="Void",INDEX(Matches!$G$2:$G$201,MATCH($A1154&amp;"-6",Matches!$J$2:$J$201,0))="",INDEX(Matches!$H$2:$H$201,MATCH($A1154&amp;"-6",Matches!$J$2:$J$201,0))=""),"",IF(AND($C1154&lt;&gt;"",INDEX(Matches!$F$2:$F$201,MATCH($A1154&amp;"-6",Matches!$J$2:$J$201,0))&lt;&gt;"",$C1154&gt;=INDEX(Matches!$F$2:$F$201,MATCH($A1154&amp;"-6",Matches!$J$2:$J$201,0))),"",IF(AND(N1154=INDEX(Matches!$G$2:$G$201,MATCH($A1154&amp;"-6",Matches!$J$2:$J$201,0)),O1154=INDEX(Matches!$H$2:$H$201,MATCH($A1154&amp;"-6",Matches!$J$2:$J$201,0))),5,IF(SIGN(N1154-O1154)&lt;&gt;SIGN(INDEX(Matches!$G$2:$G$201,MATCH($A1154&amp;"-6",Matches!$J$2:$J$201,0))-INDEX(Matches!$H$2:$H$201,MATCH($A1154&amp;"-6",Matches!$J$2:$J$201,0))),0,IF(N1154-O1154=INDEX(Matches!$G$2:$G$201,MATCH($A1154&amp;"-6",Matches!$J$2:$J$201,0))-INDEX(Matches!$H$2:$H$201,MATCH($A1154&amp;"-6",Matches!$J$2:$J$201,0)),3,2))))),""))</f>
        <v/>
      </c>
      <c r="AD1154" s="12" t="str">
        <f aca="false">IF(OR($B1154="",P1154="",Q1154=""),"",IFERROR(IF(OR(INDEX(Matches!$I$2:$I$201,MATCH($A1154&amp;"-7",Matches!$J$2:$J$201,0))="Void",INDEX(Matches!$G$2:$G$201,MATCH($A1154&amp;"-7",Matches!$J$2:$J$201,0))="",INDEX(Matches!$H$2:$H$201,MATCH($A1154&amp;"-7",Matches!$J$2:$J$201,0))=""),"",IF(AND($C1154&lt;&gt;"",INDEX(Matches!$F$2:$F$201,MATCH($A1154&amp;"-7",Matches!$J$2:$J$201,0))&lt;&gt;"",$C1154&gt;=INDEX(Matches!$F$2:$F$201,MATCH($A1154&amp;"-7",Matches!$J$2:$J$201,0))),"",IF(AND(P1154=INDEX(Matches!$G$2:$G$201,MATCH($A1154&amp;"-7",Matches!$J$2:$J$201,0)),Q1154=INDEX(Matches!$H$2:$H$201,MATCH($A1154&amp;"-7",Matches!$J$2:$J$201,0))),5,IF(SIGN(P1154-Q1154)&lt;&gt;SIGN(INDEX(Matches!$G$2:$G$201,MATCH($A1154&amp;"-7",Matches!$J$2:$J$201,0))-INDEX(Matches!$H$2:$H$201,MATCH($A1154&amp;"-7",Matches!$J$2:$J$201,0))),0,IF(P1154-Q1154=INDEX(Matches!$G$2:$G$201,MATCH($A1154&amp;"-7",Matches!$J$2:$J$201,0))-INDEX(Matches!$H$2:$H$201,MATCH($A1154&amp;"-7",Matches!$J$2:$J$201,0)),3,2))))),""))</f>
        <v/>
      </c>
      <c r="AE1154" s="12" t="str">
        <f aca="false">IF(OR($B1154="",R1154="",S1154=""),"",IFERROR(IF(OR(INDEX(Matches!$I$2:$I$201,MATCH($A1154&amp;"-8",Matches!$J$2:$J$201,0))="Void",INDEX(Matches!$G$2:$G$201,MATCH($A1154&amp;"-8",Matches!$J$2:$J$201,0))="",INDEX(Matches!$H$2:$H$201,MATCH($A1154&amp;"-8",Matches!$J$2:$J$201,0))=""),"",IF(AND($C1154&lt;&gt;"",INDEX(Matches!$F$2:$F$201,MATCH($A1154&amp;"-8",Matches!$J$2:$J$201,0))&lt;&gt;"",$C1154&gt;=INDEX(Matches!$F$2:$F$201,MATCH($A1154&amp;"-8",Matches!$J$2:$J$201,0))),"",IF(AND(R1154=INDEX(Matches!$G$2:$G$201,MATCH($A1154&amp;"-8",Matches!$J$2:$J$201,0)),S1154=INDEX(Matches!$H$2:$H$201,MATCH($A1154&amp;"-8",Matches!$J$2:$J$201,0))),5,IF(SIGN(R1154-S1154)&lt;&gt;SIGN(INDEX(Matches!$G$2:$G$201,MATCH($A1154&amp;"-8",Matches!$J$2:$J$201,0))-INDEX(Matches!$H$2:$H$201,MATCH($A1154&amp;"-8",Matches!$J$2:$J$201,0))),0,IF(R1154-S1154=INDEX(Matches!$G$2:$G$201,MATCH($A1154&amp;"-8",Matches!$J$2:$J$201,0))-INDEX(Matches!$H$2:$H$201,MATCH($A1154&amp;"-8",Matches!$J$2:$J$201,0)),3,2))))),""))</f>
        <v/>
      </c>
      <c r="AF1154" s="12" t="str">
        <f aca="false">IF(OR($B1154="",T1154="",U1154=""),"",IFERROR(IF(OR(INDEX(Matches!$I$2:$I$201,MATCH($A1154&amp;"-9",Matches!$J$2:$J$201,0))="Void",INDEX(Matches!$G$2:$G$201,MATCH($A1154&amp;"-9",Matches!$J$2:$J$201,0))="",INDEX(Matches!$H$2:$H$201,MATCH($A1154&amp;"-9",Matches!$J$2:$J$201,0))=""),"",IF(AND($C1154&lt;&gt;"",INDEX(Matches!$F$2:$F$201,MATCH($A1154&amp;"-9",Matches!$J$2:$J$201,0))&lt;&gt;"",$C1154&gt;=INDEX(Matches!$F$2:$F$201,MATCH($A1154&amp;"-9",Matches!$J$2:$J$201,0))),"",IF(AND(T1154=INDEX(Matches!$G$2:$G$201,MATCH($A1154&amp;"-9",Matches!$J$2:$J$201,0)),U1154=INDEX(Matches!$H$2:$H$201,MATCH($A1154&amp;"-9",Matches!$J$2:$J$201,0))),5,IF(SIGN(T1154-U1154)&lt;&gt;SIGN(INDEX(Matches!$G$2:$G$201,MATCH($A1154&amp;"-9",Matches!$J$2:$J$201,0))-INDEX(Matches!$H$2:$H$201,MATCH($A1154&amp;"-9",Matches!$J$2:$J$201,0))),0,IF(T1154-U1154=INDEX(Matches!$G$2:$G$201,MATCH($A1154&amp;"-9",Matches!$J$2:$J$201,0))-INDEX(Matches!$H$2:$H$201,MATCH($A1154&amp;"-9",Matches!$J$2:$J$201,0)),3,2))))),""))</f>
        <v/>
      </c>
      <c r="AG1154" s="12" t="str">
        <f aca="false">IF(OR($B1154="",V1154="",W1154=""),"",IFERROR(IF(OR(INDEX(Matches!$I$2:$I$201,MATCH($A1154&amp;"-10",Matches!$J$2:$J$201,0))="Void",INDEX(Matches!$G$2:$G$201,MATCH($A1154&amp;"-10",Matches!$J$2:$J$201,0))="",INDEX(Matches!$H$2:$H$201,MATCH($A1154&amp;"-10",Matches!$J$2:$J$201,0))=""),"",IF(AND($C1154&lt;&gt;"",INDEX(Matches!$F$2:$F$201,MATCH($A1154&amp;"-10",Matches!$J$2:$J$201,0))&lt;&gt;"",$C1154&gt;=INDEX(Matches!$F$2:$F$201,MATCH($A1154&amp;"-10",Matches!$J$2:$J$201,0))),"",IF(AND(V1154=INDEX(Matches!$G$2:$G$201,MATCH($A1154&amp;"-10",Matches!$J$2:$J$201,0)),W1154=INDEX(Matches!$H$2:$H$201,MATCH($A1154&amp;"-10",Matches!$J$2:$J$201,0))),5,IF(SIGN(V1154-W1154)&lt;&gt;SIGN(INDEX(Matches!$G$2:$G$201,MATCH($A1154&amp;"-10",Matches!$J$2:$J$201,0))-INDEX(Matches!$H$2:$H$201,MATCH($A1154&amp;"-10",Matches!$J$2:$J$201,0))),0,IF(V1154-W1154=INDEX(Matches!$G$2:$G$201,MATCH($A1154&amp;"-10",Matches!$J$2:$J$201,0))-INDEX(Matches!$H$2:$H$201,MATCH($A1154&amp;"-10",Matches!$J$2:$J$201,0)),3,2))))),""))</f>
        <v/>
      </c>
      <c r="AH1154" s="13" t="str">
        <f aca="false">IF($B1154="","",SUM(X1154:AG1154))</f>
        <v/>
      </c>
      <c r="AI1154" s="12" t="str">
        <f aca="false">IF($B1154="","",COUNTIF(X1154:AG1154,5))</f>
        <v/>
      </c>
      <c r="AJ1154" s="12" t="str">
        <f aca="false">IF($B1154="","",COUNTIF(X1154:AG1154,"&gt;=2"))</f>
        <v/>
      </c>
      <c r="AK1154" s="12" t="str">
        <f aca="false">IF($B1154="","",COUNT(X1154:AG1154))</f>
        <v/>
      </c>
    </row>
    <row r="1155" customFormat="false" ht="15" hidden="false" customHeight="false" outlineLevel="0" collapsed="false">
      <c r="A1155" s="7"/>
      <c r="B1155" s="7"/>
      <c r="C1155" s="11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12" t="str">
        <f aca="false">IF(OR($B1155="",D1155="",E1155=""),"",IFERROR(IF(OR(INDEX(Matches!$I$2:$I$201,MATCH($A1155&amp;"-1",Matches!$J$2:$J$201,0))="Void",INDEX(Matches!$G$2:$G$201,MATCH($A1155&amp;"-1",Matches!$J$2:$J$201,0))="",INDEX(Matches!$H$2:$H$201,MATCH($A1155&amp;"-1",Matches!$J$2:$J$201,0))=""),"",IF(AND($C1155&lt;&gt;"",INDEX(Matches!$F$2:$F$201,MATCH($A1155&amp;"-1",Matches!$J$2:$J$201,0))&lt;&gt;"",$C1155&gt;=INDEX(Matches!$F$2:$F$201,MATCH($A1155&amp;"-1",Matches!$J$2:$J$201,0))),"",IF(AND(D1155=INDEX(Matches!$G$2:$G$201,MATCH($A1155&amp;"-1",Matches!$J$2:$J$201,0)),E1155=INDEX(Matches!$H$2:$H$201,MATCH($A1155&amp;"-1",Matches!$J$2:$J$201,0))),5,IF(SIGN(D1155-E1155)&lt;&gt;SIGN(INDEX(Matches!$G$2:$G$201,MATCH($A1155&amp;"-1",Matches!$J$2:$J$201,0))-INDEX(Matches!$H$2:$H$201,MATCH($A1155&amp;"-1",Matches!$J$2:$J$201,0))),0,IF(D1155-E1155=INDEX(Matches!$G$2:$G$201,MATCH($A1155&amp;"-1",Matches!$J$2:$J$201,0))-INDEX(Matches!$H$2:$H$201,MATCH($A1155&amp;"-1",Matches!$J$2:$J$201,0)),3,2))))),""))</f>
        <v/>
      </c>
      <c r="Y1155" s="12" t="str">
        <f aca="false">IF(OR($B1155="",F1155="",G1155=""),"",IFERROR(IF(OR(INDEX(Matches!$I$2:$I$201,MATCH($A1155&amp;"-2",Matches!$J$2:$J$201,0))="Void",INDEX(Matches!$G$2:$G$201,MATCH($A1155&amp;"-2",Matches!$J$2:$J$201,0))="",INDEX(Matches!$H$2:$H$201,MATCH($A1155&amp;"-2",Matches!$J$2:$J$201,0))=""),"",IF(AND($C1155&lt;&gt;"",INDEX(Matches!$F$2:$F$201,MATCH($A1155&amp;"-2",Matches!$J$2:$J$201,0))&lt;&gt;"",$C1155&gt;=INDEX(Matches!$F$2:$F$201,MATCH($A1155&amp;"-2",Matches!$J$2:$J$201,0))),"",IF(AND(F1155=INDEX(Matches!$G$2:$G$201,MATCH($A1155&amp;"-2",Matches!$J$2:$J$201,0)),G1155=INDEX(Matches!$H$2:$H$201,MATCH($A1155&amp;"-2",Matches!$J$2:$J$201,0))),5,IF(SIGN(F1155-G1155)&lt;&gt;SIGN(INDEX(Matches!$G$2:$G$201,MATCH($A1155&amp;"-2",Matches!$J$2:$J$201,0))-INDEX(Matches!$H$2:$H$201,MATCH($A1155&amp;"-2",Matches!$J$2:$J$201,0))),0,IF(F1155-G1155=INDEX(Matches!$G$2:$G$201,MATCH($A1155&amp;"-2",Matches!$J$2:$J$201,0))-INDEX(Matches!$H$2:$H$201,MATCH($A1155&amp;"-2",Matches!$J$2:$J$201,0)),3,2))))),""))</f>
        <v/>
      </c>
      <c r="Z1155" s="12" t="str">
        <f aca="false">IF(OR($B1155="",H1155="",I1155=""),"",IFERROR(IF(OR(INDEX(Matches!$I$2:$I$201,MATCH($A1155&amp;"-3",Matches!$J$2:$J$201,0))="Void",INDEX(Matches!$G$2:$G$201,MATCH($A1155&amp;"-3",Matches!$J$2:$J$201,0))="",INDEX(Matches!$H$2:$H$201,MATCH($A1155&amp;"-3",Matches!$J$2:$J$201,0))=""),"",IF(AND($C1155&lt;&gt;"",INDEX(Matches!$F$2:$F$201,MATCH($A1155&amp;"-3",Matches!$J$2:$J$201,0))&lt;&gt;"",$C1155&gt;=INDEX(Matches!$F$2:$F$201,MATCH($A1155&amp;"-3",Matches!$J$2:$J$201,0))),"",IF(AND(H1155=INDEX(Matches!$G$2:$G$201,MATCH($A1155&amp;"-3",Matches!$J$2:$J$201,0)),I1155=INDEX(Matches!$H$2:$H$201,MATCH($A1155&amp;"-3",Matches!$J$2:$J$201,0))),5,IF(SIGN(H1155-I1155)&lt;&gt;SIGN(INDEX(Matches!$G$2:$G$201,MATCH($A1155&amp;"-3",Matches!$J$2:$J$201,0))-INDEX(Matches!$H$2:$H$201,MATCH($A1155&amp;"-3",Matches!$J$2:$J$201,0))),0,IF(H1155-I1155=INDEX(Matches!$G$2:$G$201,MATCH($A1155&amp;"-3",Matches!$J$2:$J$201,0))-INDEX(Matches!$H$2:$H$201,MATCH($A1155&amp;"-3",Matches!$J$2:$J$201,0)),3,2))))),""))</f>
        <v/>
      </c>
      <c r="AA1155" s="12" t="str">
        <f aca="false">IF(OR($B1155="",J1155="",K1155=""),"",IFERROR(IF(OR(INDEX(Matches!$I$2:$I$201,MATCH($A1155&amp;"-4",Matches!$J$2:$J$201,0))="Void",INDEX(Matches!$G$2:$G$201,MATCH($A1155&amp;"-4",Matches!$J$2:$J$201,0))="",INDEX(Matches!$H$2:$H$201,MATCH($A1155&amp;"-4",Matches!$J$2:$J$201,0))=""),"",IF(AND($C1155&lt;&gt;"",INDEX(Matches!$F$2:$F$201,MATCH($A1155&amp;"-4",Matches!$J$2:$J$201,0))&lt;&gt;"",$C1155&gt;=INDEX(Matches!$F$2:$F$201,MATCH($A1155&amp;"-4",Matches!$J$2:$J$201,0))),"",IF(AND(J1155=INDEX(Matches!$G$2:$G$201,MATCH($A1155&amp;"-4",Matches!$J$2:$J$201,0)),K1155=INDEX(Matches!$H$2:$H$201,MATCH($A1155&amp;"-4",Matches!$J$2:$J$201,0))),5,IF(SIGN(J1155-K1155)&lt;&gt;SIGN(INDEX(Matches!$G$2:$G$201,MATCH($A1155&amp;"-4",Matches!$J$2:$J$201,0))-INDEX(Matches!$H$2:$H$201,MATCH($A1155&amp;"-4",Matches!$J$2:$J$201,0))),0,IF(J1155-K1155=INDEX(Matches!$G$2:$G$201,MATCH($A1155&amp;"-4",Matches!$J$2:$J$201,0))-INDEX(Matches!$H$2:$H$201,MATCH($A1155&amp;"-4",Matches!$J$2:$J$201,0)),3,2))))),""))</f>
        <v/>
      </c>
      <c r="AB1155" s="12" t="str">
        <f aca="false">IF(OR($B1155="",L1155="",M1155=""),"",IFERROR(IF(OR(INDEX(Matches!$I$2:$I$201,MATCH($A1155&amp;"-5",Matches!$J$2:$J$201,0))="Void",INDEX(Matches!$G$2:$G$201,MATCH($A1155&amp;"-5",Matches!$J$2:$J$201,0))="",INDEX(Matches!$H$2:$H$201,MATCH($A1155&amp;"-5",Matches!$J$2:$J$201,0))=""),"",IF(AND($C1155&lt;&gt;"",INDEX(Matches!$F$2:$F$201,MATCH($A1155&amp;"-5",Matches!$J$2:$J$201,0))&lt;&gt;"",$C1155&gt;=INDEX(Matches!$F$2:$F$201,MATCH($A1155&amp;"-5",Matches!$J$2:$J$201,0))),"",IF(AND(L1155=INDEX(Matches!$G$2:$G$201,MATCH($A1155&amp;"-5",Matches!$J$2:$J$201,0)),M1155=INDEX(Matches!$H$2:$H$201,MATCH($A1155&amp;"-5",Matches!$J$2:$J$201,0))),5,IF(SIGN(L1155-M1155)&lt;&gt;SIGN(INDEX(Matches!$G$2:$G$201,MATCH($A1155&amp;"-5",Matches!$J$2:$J$201,0))-INDEX(Matches!$H$2:$H$201,MATCH($A1155&amp;"-5",Matches!$J$2:$J$201,0))),0,IF(L1155-M1155=INDEX(Matches!$G$2:$G$201,MATCH($A1155&amp;"-5",Matches!$J$2:$J$201,0))-INDEX(Matches!$H$2:$H$201,MATCH($A1155&amp;"-5",Matches!$J$2:$J$201,0)),3,2))))),""))</f>
        <v/>
      </c>
      <c r="AC1155" s="12" t="str">
        <f aca="false">IF(OR($B1155="",N1155="",O1155=""),"",IFERROR(IF(OR(INDEX(Matches!$I$2:$I$201,MATCH($A1155&amp;"-6",Matches!$J$2:$J$201,0))="Void",INDEX(Matches!$G$2:$G$201,MATCH($A1155&amp;"-6",Matches!$J$2:$J$201,0))="",INDEX(Matches!$H$2:$H$201,MATCH($A1155&amp;"-6",Matches!$J$2:$J$201,0))=""),"",IF(AND($C1155&lt;&gt;"",INDEX(Matches!$F$2:$F$201,MATCH($A1155&amp;"-6",Matches!$J$2:$J$201,0))&lt;&gt;"",$C1155&gt;=INDEX(Matches!$F$2:$F$201,MATCH($A1155&amp;"-6",Matches!$J$2:$J$201,0))),"",IF(AND(N1155=INDEX(Matches!$G$2:$G$201,MATCH($A1155&amp;"-6",Matches!$J$2:$J$201,0)),O1155=INDEX(Matches!$H$2:$H$201,MATCH($A1155&amp;"-6",Matches!$J$2:$J$201,0))),5,IF(SIGN(N1155-O1155)&lt;&gt;SIGN(INDEX(Matches!$G$2:$G$201,MATCH($A1155&amp;"-6",Matches!$J$2:$J$201,0))-INDEX(Matches!$H$2:$H$201,MATCH($A1155&amp;"-6",Matches!$J$2:$J$201,0))),0,IF(N1155-O1155=INDEX(Matches!$G$2:$G$201,MATCH($A1155&amp;"-6",Matches!$J$2:$J$201,0))-INDEX(Matches!$H$2:$H$201,MATCH($A1155&amp;"-6",Matches!$J$2:$J$201,0)),3,2))))),""))</f>
        <v/>
      </c>
      <c r="AD1155" s="12" t="str">
        <f aca="false">IF(OR($B1155="",P1155="",Q1155=""),"",IFERROR(IF(OR(INDEX(Matches!$I$2:$I$201,MATCH($A1155&amp;"-7",Matches!$J$2:$J$201,0))="Void",INDEX(Matches!$G$2:$G$201,MATCH($A1155&amp;"-7",Matches!$J$2:$J$201,0))="",INDEX(Matches!$H$2:$H$201,MATCH($A1155&amp;"-7",Matches!$J$2:$J$201,0))=""),"",IF(AND($C1155&lt;&gt;"",INDEX(Matches!$F$2:$F$201,MATCH($A1155&amp;"-7",Matches!$J$2:$J$201,0))&lt;&gt;"",$C1155&gt;=INDEX(Matches!$F$2:$F$201,MATCH($A1155&amp;"-7",Matches!$J$2:$J$201,0))),"",IF(AND(P1155=INDEX(Matches!$G$2:$G$201,MATCH($A1155&amp;"-7",Matches!$J$2:$J$201,0)),Q1155=INDEX(Matches!$H$2:$H$201,MATCH($A1155&amp;"-7",Matches!$J$2:$J$201,0))),5,IF(SIGN(P1155-Q1155)&lt;&gt;SIGN(INDEX(Matches!$G$2:$G$201,MATCH($A1155&amp;"-7",Matches!$J$2:$J$201,0))-INDEX(Matches!$H$2:$H$201,MATCH($A1155&amp;"-7",Matches!$J$2:$J$201,0))),0,IF(P1155-Q1155=INDEX(Matches!$G$2:$G$201,MATCH($A1155&amp;"-7",Matches!$J$2:$J$201,0))-INDEX(Matches!$H$2:$H$201,MATCH($A1155&amp;"-7",Matches!$J$2:$J$201,0)),3,2))))),""))</f>
        <v/>
      </c>
      <c r="AE1155" s="12" t="str">
        <f aca="false">IF(OR($B1155="",R1155="",S1155=""),"",IFERROR(IF(OR(INDEX(Matches!$I$2:$I$201,MATCH($A1155&amp;"-8",Matches!$J$2:$J$201,0))="Void",INDEX(Matches!$G$2:$G$201,MATCH($A1155&amp;"-8",Matches!$J$2:$J$201,0))="",INDEX(Matches!$H$2:$H$201,MATCH($A1155&amp;"-8",Matches!$J$2:$J$201,0))=""),"",IF(AND($C1155&lt;&gt;"",INDEX(Matches!$F$2:$F$201,MATCH($A1155&amp;"-8",Matches!$J$2:$J$201,0))&lt;&gt;"",$C1155&gt;=INDEX(Matches!$F$2:$F$201,MATCH($A1155&amp;"-8",Matches!$J$2:$J$201,0))),"",IF(AND(R1155=INDEX(Matches!$G$2:$G$201,MATCH($A1155&amp;"-8",Matches!$J$2:$J$201,0)),S1155=INDEX(Matches!$H$2:$H$201,MATCH($A1155&amp;"-8",Matches!$J$2:$J$201,0))),5,IF(SIGN(R1155-S1155)&lt;&gt;SIGN(INDEX(Matches!$G$2:$G$201,MATCH($A1155&amp;"-8",Matches!$J$2:$J$201,0))-INDEX(Matches!$H$2:$H$201,MATCH($A1155&amp;"-8",Matches!$J$2:$J$201,0))),0,IF(R1155-S1155=INDEX(Matches!$G$2:$G$201,MATCH($A1155&amp;"-8",Matches!$J$2:$J$201,0))-INDEX(Matches!$H$2:$H$201,MATCH($A1155&amp;"-8",Matches!$J$2:$J$201,0)),3,2))))),""))</f>
        <v/>
      </c>
      <c r="AF1155" s="12" t="str">
        <f aca="false">IF(OR($B1155="",T1155="",U1155=""),"",IFERROR(IF(OR(INDEX(Matches!$I$2:$I$201,MATCH($A1155&amp;"-9",Matches!$J$2:$J$201,0))="Void",INDEX(Matches!$G$2:$G$201,MATCH($A1155&amp;"-9",Matches!$J$2:$J$201,0))="",INDEX(Matches!$H$2:$H$201,MATCH($A1155&amp;"-9",Matches!$J$2:$J$201,0))=""),"",IF(AND($C1155&lt;&gt;"",INDEX(Matches!$F$2:$F$201,MATCH($A1155&amp;"-9",Matches!$J$2:$J$201,0))&lt;&gt;"",$C1155&gt;=INDEX(Matches!$F$2:$F$201,MATCH($A1155&amp;"-9",Matches!$J$2:$J$201,0))),"",IF(AND(T1155=INDEX(Matches!$G$2:$G$201,MATCH($A1155&amp;"-9",Matches!$J$2:$J$201,0)),U1155=INDEX(Matches!$H$2:$H$201,MATCH($A1155&amp;"-9",Matches!$J$2:$J$201,0))),5,IF(SIGN(T1155-U1155)&lt;&gt;SIGN(INDEX(Matches!$G$2:$G$201,MATCH($A1155&amp;"-9",Matches!$J$2:$J$201,0))-INDEX(Matches!$H$2:$H$201,MATCH($A1155&amp;"-9",Matches!$J$2:$J$201,0))),0,IF(T1155-U1155=INDEX(Matches!$G$2:$G$201,MATCH($A1155&amp;"-9",Matches!$J$2:$J$201,0))-INDEX(Matches!$H$2:$H$201,MATCH($A1155&amp;"-9",Matches!$J$2:$J$201,0)),3,2))))),""))</f>
        <v/>
      </c>
      <c r="AG1155" s="12" t="str">
        <f aca="false">IF(OR($B1155="",V1155="",W1155=""),"",IFERROR(IF(OR(INDEX(Matches!$I$2:$I$201,MATCH($A1155&amp;"-10",Matches!$J$2:$J$201,0))="Void",INDEX(Matches!$G$2:$G$201,MATCH($A1155&amp;"-10",Matches!$J$2:$J$201,0))="",INDEX(Matches!$H$2:$H$201,MATCH($A1155&amp;"-10",Matches!$J$2:$J$201,0))=""),"",IF(AND($C1155&lt;&gt;"",INDEX(Matches!$F$2:$F$201,MATCH($A1155&amp;"-10",Matches!$J$2:$J$201,0))&lt;&gt;"",$C1155&gt;=INDEX(Matches!$F$2:$F$201,MATCH($A1155&amp;"-10",Matches!$J$2:$J$201,0))),"",IF(AND(V1155=INDEX(Matches!$G$2:$G$201,MATCH($A1155&amp;"-10",Matches!$J$2:$J$201,0)),W1155=INDEX(Matches!$H$2:$H$201,MATCH($A1155&amp;"-10",Matches!$J$2:$J$201,0))),5,IF(SIGN(V1155-W1155)&lt;&gt;SIGN(INDEX(Matches!$G$2:$G$201,MATCH($A1155&amp;"-10",Matches!$J$2:$J$201,0))-INDEX(Matches!$H$2:$H$201,MATCH($A1155&amp;"-10",Matches!$J$2:$J$201,0))),0,IF(V1155-W1155=INDEX(Matches!$G$2:$G$201,MATCH($A1155&amp;"-10",Matches!$J$2:$J$201,0))-INDEX(Matches!$H$2:$H$201,MATCH($A1155&amp;"-10",Matches!$J$2:$J$201,0)),3,2))))),""))</f>
        <v/>
      </c>
      <c r="AH1155" s="13" t="str">
        <f aca="false">IF($B1155="","",SUM(X1155:AG1155))</f>
        <v/>
      </c>
      <c r="AI1155" s="12" t="str">
        <f aca="false">IF($B1155="","",COUNTIF(X1155:AG1155,5))</f>
        <v/>
      </c>
      <c r="AJ1155" s="12" t="str">
        <f aca="false">IF($B1155="","",COUNTIF(X1155:AG1155,"&gt;=2"))</f>
        <v/>
      </c>
      <c r="AK1155" s="12" t="str">
        <f aca="false">IF($B1155="","",COUNT(X1155:AG1155))</f>
        <v/>
      </c>
    </row>
    <row r="1156" customFormat="false" ht="15" hidden="false" customHeight="false" outlineLevel="0" collapsed="false">
      <c r="A1156" s="7"/>
      <c r="B1156" s="7"/>
      <c r="C1156" s="11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12" t="str">
        <f aca="false">IF(OR($B1156="",D1156="",E1156=""),"",IFERROR(IF(OR(INDEX(Matches!$I$2:$I$201,MATCH($A1156&amp;"-1",Matches!$J$2:$J$201,0))="Void",INDEX(Matches!$G$2:$G$201,MATCH($A1156&amp;"-1",Matches!$J$2:$J$201,0))="",INDEX(Matches!$H$2:$H$201,MATCH($A1156&amp;"-1",Matches!$J$2:$J$201,0))=""),"",IF(AND($C1156&lt;&gt;"",INDEX(Matches!$F$2:$F$201,MATCH($A1156&amp;"-1",Matches!$J$2:$J$201,0))&lt;&gt;"",$C1156&gt;=INDEX(Matches!$F$2:$F$201,MATCH($A1156&amp;"-1",Matches!$J$2:$J$201,0))),"",IF(AND(D1156=INDEX(Matches!$G$2:$G$201,MATCH($A1156&amp;"-1",Matches!$J$2:$J$201,0)),E1156=INDEX(Matches!$H$2:$H$201,MATCH($A1156&amp;"-1",Matches!$J$2:$J$201,0))),5,IF(SIGN(D1156-E1156)&lt;&gt;SIGN(INDEX(Matches!$G$2:$G$201,MATCH($A1156&amp;"-1",Matches!$J$2:$J$201,0))-INDEX(Matches!$H$2:$H$201,MATCH($A1156&amp;"-1",Matches!$J$2:$J$201,0))),0,IF(D1156-E1156=INDEX(Matches!$G$2:$G$201,MATCH($A1156&amp;"-1",Matches!$J$2:$J$201,0))-INDEX(Matches!$H$2:$H$201,MATCH($A1156&amp;"-1",Matches!$J$2:$J$201,0)),3,2))))),""))</f>
        <v/>
      </c>
      <c r="Y1156" s="12" t="str">
        <f aca="false">IF(OR($B1156="",F1156="",G1156=""),"",IFERROR(IF(OR(INDEX(Matches!$I$2:$I$201,MATCH($A1156&amp;"-2",Matches!$J$2:$J$201,0))="Void",INDEX(Matches!$G$2:$G$201,MATCH($A1156&amp;"-2",Matches!$J$2:$J$201,0))="",INDEX(Matches!$H$2:$H$201,MATCH($A1156&amp;"-2",Matches!$J$2:$J$201,0))=""),"",IF(AND($C1156&lt;&gt;"",INDEX(Matches!$F$2:$F$201,MATCH($A1156&amp;"-2",Matches!$J$2:$J$201,0))&lt;&gt;"",$C1156&gt;=INDEX(Matches!$F$2:$F$201,MATCH($A1156&amp;"-2",Matches!$J$2:$J$201,0))),"",IF(AND(F1156=INDEX(Matches!$G$2:$G$201,MATCH($A1156&amp;"-2",Matches!$J$2:$J$201,0)),G1156=INDEX(Matches!$H$2:$H$201,MATCH($A1156&amp;"-2",Matches!$J$2:$J$201,0))),5,IF(SIGN(F1156-G1156)&lt;&gt;SIGN(INDEX(Matches!$G$2:$G$201,MATCH($A1156&amp;"-2",Matches!$J$2:$J$201,0))-INDEX(Matches!$H$2:$H$201,MATCH($A1156&amp;"-2",Matches!$J$2:$J$201,0))),0,IF(F1156-G1156=INDEX(Matches!$G$2:$G$201,MATCH($A1156&amp;"-2",Matches!$J$2:$J$201,0))-INDEX(Matches!$H$2:$H$201,MATCH($A1156&amp;"-2",Matches!$J$2:$J$201,0)),3,2))))),""))</f>
        <v/>
      </c>
      <c r="Z1156" s="12" t="str">
        <f aca="false">IF(OR($B1156="",H1156="",I1156=""),"",IFERROR(IF(OR(INDEX(Matches!$I$2:$I$201,MATCH($A1156&amp;"-3",Matches!$J$2:$J$201,0))="Void",INDEX(Matches!$G$2:$G$201,MATCH($A1156&amp;"-3",Matches!$J$2:$J$201,0))="",INDEX(Matches!$H$2:$H$201,MATCH($A1156&amp;"-3",Matches!$J$2:$J$201,0))=""),"",IF(AND($C1156&lt;&gt;"",INDEX(Matches!$F$2:$F$201,MATCH($A1156&amp;"-3",Matches!$J$2:$J$201,0))&lt;&gt;"",$C1156&gt;=INDEX(Matches!$F$2:$F$201,MATCH($A1156&amp;"-3",Matches!$J$2:$J$201,0))),"",IF(AND(H1156=INDEX(Matches!$G$2:$G$201,MATCH($A1156&amp;"-3",Matches!$J$2:$J$201,0)),I1156=INDEX(Matches!$H$2:$H$201,MATCH($A1156&amp;"-3",Matches!$J$2:$J$201,0))),5,IF(SIGN(H1156-I1156)&lt;&gt;SIGN(INDEX(Matches!$G$2:$G$201,MATCH($A1156&amp;"-3",Matches!$J$2:$J$201,0))-INDEX(Matches!$H$2:$H$201,MATCH($A1156&amp;"-3",Matches!$J$2:$J$201,0))),0,IF(H1156-I1156=INDEX(Matches!$G$2:$G$201,MATCH($A1156&amp;"-3",Matches!$J$2:$J$201,0))-INDEX(Matches!$H$2:$H$201,MATCH($A1156&amp;"-3",Matches!$J$2:$J$201,0)),3,2))))),""))</f>
        <v/>
      </c>
      <c r="AA1156" s="12" t="str">
        <f aca="false">IF(OR($B1156="",J1156="",K1156=""),"",IFERROR(IF(OR(INDEX(Matches!$I$2:$I$201,MATCH($A1156&amp;"-4",Matches!$J$2:$J$201,0))="Void",INDEX(Matches!$G$2:$G$201,MATCH($A1156&amp;"-4",Matches!$J$2:$J$201,0))="",INDEX(Matches!$H$2:$H$201,MATCH($A1156&amp;"-4",Matches!$J$2:$J$201,0))=""),"",IF(AND($C1156&lt;&gt;"",INDEX(Matches!$F$2:$F$201,MATCH($A1156&amp;"-4",Matches!$J$2:$J$201,0))&lt;&gt;"",$C1156&gt;=INDEX(Matches!$F$2:$F$201,MATCH($A1156&amp;"-4",Matches!$J$2:$J$201,0))),"",IF(AND(J1156=INDEX(Matches!$G$2:$G$201,MATCH($A1156&amp;"-4",Matches!$J$2:$J$201,0)),K1156=INDEX(Matches!$H$2:$H$201,MATCH($A1156&amp;"-4",Matches!$J$2:$J$201,0))),5,IF(SIGN(J1156-K1156)&lt;&gt;SIGN(INDEX(Matches!$G$2:$G$201,MATCH($A1156&amp;"-4",Matches!$J$2:$J$201,0))-INDEX(Matches!$H$2:$H$201,MATCH($A1156&amp;"-4",Matches!$J$2:$J$201,0))),0,IF(J1156-K1156=INDEX(Matches!$G$2:$G$201,MATCH($A1156&amp;"-4",Matches!$J$2:$J$201,0))-INDEX(Matches!$H$2:$H$201,MATCH($A1156&amp;"-4",Matches!$J$2:$J$201,0)),3,2))))),""))</f>
        <v/>
      </c>
      <c r="AB1156" s="12" t="str">
        <f aca="false">IF(OR($B1156="",L1156="",M1156=""),"",IFERROR(IF(OR(INDEX(Matches!$I$2:$I$201,MATCH($A1156&amp;"-5",Matches!$J$2:$J$201,0))="Void",INDEX(Matches!$G$2:$G$201,MATCH($A1156&amp;"-5",Matches!$J$2:$J$201,0))="",INDEX(Matches!$H$2:$H$201,MATCH($A1156&amp;"-5",Matches!$J$2:$J$201,0))=""),"",IF(AND($C1156&lt;&gt;"",INDEX(Matches!$F$2:$F$201,MATCH($A1156&amp;"-5",Matches!$J$2:$J$201,0))&lt;&gt;"",$C1156&gt;=INDEX(Matches!$F$2:$F$201,MATCH($A1156&amp;"-5",Matches!$J$2:$J$201,0))),"",IF(AND(L1156=INDEX(Matches!$G$2:$G$201,MATCH($A1156&amp;"-5",Matches!$J$2:$J$201,0)),M1156=INDEX(Matches!$H$2:$H$201,MATCH($A1156&amp;"-5",Matches!$J$2:$J$201,0))),5,IF(SIGN(L1156-M1156)&lt;&gt;SIGN(INDEX(Matches!$G$2:$G$201,MATCH($A1156&amp;"-5",Matches!$J$2:$J$201,0))-INDEX(Matches!$H$2:$H$201,MATCH($A1156&amp;"-5",Matches!$J$2:$J$201,0))),0,IF(L1156-M1156=INDEX(Matches!$G$2:$G$201,MATCH($A1156&amp;"-5",Matches!$J$2:$J$201,0))-INDEX(Matches!$H$2:$H$201,MATCH($A1156&amp;"-5",Matches!$J$2:$J$201,0)),3,2))))),""))</f>
        <v/>
      </c>
      <c r="AC1156" s="12" t="str">
        <f aca="false">IF(OR($B1156="",N1156="",O1156=""),"",IFERROR(IF(OR(INDEX(Matches!$I$2:$I$201,MATCH($A1156&amp;"-6",Matches!$J$2:$J$201,0))="Void",INDEX(Matches!$G$2:$G$201,MATCH($A1156&amp;"-6",Matches!$J$2:$J$201,0))="",INDEX(Matches!$H$2:$H$201,MATCH($A1156&amp;"-6",Matches!$J$2:$J$201,0))=""),"",IF(AND($C1156&lt;&gt;"",INDEX(Matches!$F$2:$F$201,MATCH($A1156&amp;"-6",Matches!$J$2:$J$201,0))&lt;&gt;"",$C1156&gt;=INDEX(Matches!$F$2:$F$201,MATCH($A1156&amp;"-6",Matches!$J$2:$J$201,0))),"",IF(AND(N1156=INDEX(Matches!$G$2:$G$201,MATCH($A1156&amp;"-6",Matches!$J$2:$J$201,0)),O1156=INDEX(Matches!$H$2:$H$201,MATCH($A1156&amp;"-6",Matches!$J$2:$J$201,0))),5,IF(SIGN(N1156-O1156)&lt;&gt;SIGN(INDEX(Matches!$G$2:$G$201,MATCH($A1156&amp;"-6",Matches!$J$2:$J$201,0))-INDEX(Matches!$H$2:$H$201,MATCH($A1156&amp;"-6",Matches!$J$2:$J$201,0))),0,IF(N1156-O1156=INDEX(Matches!$G$2:$G$201,MATCH($A1156&amp;"-6",Matches!$J$2:$J$201,0))-INDEX(Matches!$H$2:$H$201,MATCH($A1156&amp;"-6",Matches!$J$2:$J$201,0)),3,2))))),""))</f>
        <v/>
      </c>
      <c r="AD1156" s="12" t="str">
        <f aca="false">IF(OR($B1156="",P1156="",Q1156=""),"",IFERROR(IF(OR(INDEX(Matches!$I$2:$I$201,MATCH($A1156&amp;"-7",Matches!$J$2:$J$201,0))="Void",INDEX(Matches!$G$2:$G$201,MATCH($A1156&amp;"-7",Matches!$J$2:$J$201,0))="",INDEX(Matches!$H$2:$H$201,MATCH($A1156&amp;"-7",Matches!$J$2:$J$201,0))=""),"",IF(AND($C1156&lt;&gt;"",INDEX(Matches!$F$2:$F$201,MATCH($A1156&amp;"-7",Matches!$J$2:$J$201,0))&lt;&gt;"",$C1156&gt;=INDEX(Matches!$F$2:$F$201,MATCH($A1156&amp;"-7",Matches!$J$2:$J$201,0))),"",IF(AND(P1156=INDEX(Matches!$G$2:$G$201,MATCH($A1156&amp;"-7",Matches!$J$2:$J$201,0)),Q1156=INDEX(Matches!$H$2:$H$201,MATCH($A1156&amp;"-7",Matches!$J$2:$J$201,0))),5,IF(SIGN(P1156-Q1156)&lt;&gt;SIGN(INDEX(Matches!$G$2:$G$201,MATCH($A1156&amp;"-7",Matches!$J$2:$J$201,0))-INDEX(Matches!$H$2:$H$201,MATCH($A1156&amp;"-7",Matches!$J$2:$J$201,0))),0,IF(P1156-Q1156=INDEX(Matches!$G$2:$G$201,MATCH($A1156&amp;"-7",Matches!$J$2:$J$201,0))-INDEX(Matches!$H$2:$H$201,MATCH($A1156&amp;"-7",Matches!$J$2:$J$201,0)),3,2))))),""))</f>
        <v/>
      </c>
      <c r="AE1156" s="12" t="str">
        <f aca="false">IF(OR($B1156="",R1156="",S1156=""),"",IFERROR(IF(OR(INDEX(Matches!$I$2:$I$201,MATCH($A1156&amp;"-8",Matches!$J$2:$J$201,0))="Void",INDEX(Matches!$G$2:$G$201,MATCH($A1156&amp;"-8",Matches!$J$2:$J$201,0))="",INDEX(Matches!$H$2:$H$201,MATCH($A1156&amp;"-8",Matches!$J$2:$J$201,0))=""),"",IF(AND($C1156&lt;&gt;"",INDEX(Matches!$F$2:$F$201,MATCH($A1156&amp;"-8",Matches!$J$2:$J$201,0))&lt;&gt;"",$C1156&gt;=INDEX(Matches!$F$2:$F$201,MATCH($A1156&amp;"-8",Matches!$J$2:$J$201,0))),"",IF(AND(R1156=INDEX(Matches!$G$2:$G$201,MATCH($A1156&amp;"-8",Matches!$J$2:$J$201,0)),S1156=INDEX(Matches!$H$2:$H$201,MATCH($A1156&amp;"-8",Matches!$J$2:$J$201,0))),5,IF(SIGN(R1156-S1156)&lt;&gt;SIGN(INDEX(Matches!$G$2:$G$201,MATCH($A1156&amp;"-8",Matches!$J$2:$J$201,0))-INDEX(Matches!$H$2:$H$201,MATCH($A1156&amp;"-8",Matches!$J$2:$J$201,0))),0,IF(R1156-S1156=INDEX(Matches!$G$2:$G$201,MATCH($A1156&amp;"-8",Matches!$J$2:$J$201,0))-INDEX(Matches!$H$2:$H$201,MATCH($A1156&amp;"-8",Matches!$J$2:$J$201,0)),3,2))))),""))</f>
        <v/>
      </c>
      <c r="AF1156" s="12" t="str">
        <f aca="false">IF(OR($B1156="",T1156="",U1156=""),"",IFERROR(IF(OR(INDEX(Matches!$I$2:$I$201,MATCH($A1156&amp;"-9",Matches!$J$2:$J$201,0))="Void",INDEX(Matches!$G$2:$G$201,MATCH($A1156&amp;"-9",Matches!$J$2:$J$201,0))="",INDEX(Matches!$H$2:$H$201,MATCH($A1156&amp;"-9",Matches!$J$2:$J$201,0))=""),"",IF(AND($C1156&lt;&gt;"",INDEX(Matches!$F$2:$F$201,MATCH($A1156&amp;"-9",Matches!$J$2:$J$201,0))&lt;&gt;"",$C1156&gt;=INDEX(Matches!$F$2:$F$201,MATCH($A1156&amp;"-9",Matches!$J$2:$J$201,0))),"",IF(AND(T1156=INDEX(Matches!$G$2:$G$201,MATCH($A1156&amp;"-9",Matches!$J$2:$J$201,0)),U1156=INDEX(Matches!$H$2:$H$201,MATCH($A1156&amp;"-9",Matches!$J$2:$J$201,0))),5,IF(SIGN(T1156-U1156)&lt;&gt;SIGN(INDEX(Matches!$G$2:$G$201,MATCH($A1156&amp;"-9",Matches!$J$2:$J$201,0))-INDEX(Matches!$H$2:$H$201,MATCH($A1156&amp;"-9",Matches!$J$2:$J$201,0))),0,IF(T1156-U1156=INDEX(Matches!$G$2:$G$201,MATCH($A1156&amp;"-9",Matches!$J$2:$J$201,0))-INDEX(Matches!$H$2:$H$201,MATCH($A1156&amp;"-9",Matches!$J$2:$J$201,0)),3,2))))),""))</f>
        <v/>
      </c>
      <c r="AG1156" s="12" t="str">
        <f aca="false">IF(OR($B1156="",V1156="",W1156=""),"",IFERROR(IF(OR(INDEX(Matches!$I$2:$I$201,MATCH($A1156&amp;"-10",Matches!$J$2:$J$201,0))="Void",INDEX(Matches!$G$2:$G$201,MATCH($A1156&amp;"-10",Matches!$J$2:$J$201,0))="",INDEX(Matches!$H$2:$H$201,MATCH($A1156&amp;"-10",Matches!$J$2:$J$201,0))=""),"",IF(AND($C1156&lt;&gt;"",INDEX(Matches!$F$2:$F$201,MATCH($A1156&amp;"-10",Matches!$J$2:$J$201,0))&lt;&gt;"",$C1156&gt;=INDEX(Matches!$F$2:$F$201,MATCH($A1156&amp;"-10",Matches!$J$2:$J$201,0))),"",IF(AND(V1156=INDEX(Matches!$G$2:$G$201,MATCH($A1156&amp;"-10",Matches!$J$2:$J$201,0)),W1156=INDEX(Matches!$H$2:$H$201,MATCH($A1156&amp;"-10",Matches!$J$2:$J$201,0))),5,IF(SIGN(V1156-W1156)&lt;&gt;SIGN(INDEX(Matches!$G$2:$G$201,MATCH($A1156&amp;"-10",Matches!$J$2:$J$201,0))-INDEX(Matches!$H$2:$H$201,MATCH($A1156&amp;"-10",Matches!$J$2:$J$201,0))),0,IF(V1156-W1156=INDEX(Matches!$G$2:$G$201,MATCH($A1156&amp;"-10",Matches!$J$2:$J$201,0))-INDEX(Matches!$H$2:$H$201,MATCH($A1156&amp;"-10",Matches!$J$2:$J$201,0)),3,2))))),""))</f>
        <v/>
      </c>
      <c r="AH1156" s="13" t="str">
        <f aca="false">IF($B1156="","",SUM(X1156:AG1156))</f>
        <v/>
      </c>
      <c r="AI1156" s="12" t="str">
        <f aca="false">IF($B1156="","",COUNTIF(X1156:AG1156,5))</f>
        <v/>
      </c>
      <c r="AJ1156" s="12" t="str">
        <f aca="false">IF($B1156="","",COUNTIF(X1156:AG1156,"&gt;=2"))</f>
        <v/>
      </c>
      <c r="AK1156" s="12" t="str">
        <f aca="false">IF($B1156="","",COUNT(X1156:AG1156))</f>
        <v/>
      </c>
    </row>
    <row r="1157" customFormat="false" ht="15" hidden="false" customHeight="false" outlineLevel="0" collapsed="false">
      <c r="A1157" s="7"/>
      <c r="B1157" s="7"/>
      <c r="C1157" s="11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12" t="str">
        <f aca="false">IF(OR($B1157="",D1157="",E1157=""),"",IFERROR(IF(OR(INDEX(Matches!$I$2:$I$201,MATCH($A1157&amp;"-1",Matches!$J$2:$J$201,0))="Void",INDEX(Matches!$G$2:$G$201,MATCH($A1157&amp;"-1",Matches!$J$2:$J$201,0))="",INDEX(Matches!$H$2:$H$201,MATCH($A1157&amp;"-1",Matches!$J$2:$J$201,0))=""),"",IF(AND($C1157&lt;&gt;"",INDEX(Matches!$F$2:$F$201,MATCH($A1157&amp;"-1",Matches!$J$2:$J$201,0))&lt;&gt;"",$C1157&gt;=INDEX(Matches!$F$2:$F$201,MATCH($A1157&amp;"-1",Matches!$J$2:$J$201,0))),"",IF(AND(D1157=INDEX(Matches!$G$2:$G$201,MATCH($A1157&amp;"-1",Matches!$J$2:$J$201,0)),E1157=INDEX(Matches!$H$2:$H$201,MATCH($A1157&amp;"-1",Matches!$J$2:$J$201,0))),5,IF(SIGN(D1157-E1157)&lt;&gt;SIGN(INDEX(Matches!$G$2:$G$201,MATCH($A1157&amp;"-1",Matches!$J$2:$J$201,0))-INDEX(Matches!$H$2:$H$201,MATCH($A1157&amp;"-1",Matches!$J$2:$J$201,0))),0,IF(D1157-E1157=INDEX(Matches!$G$2:$G$201,MATCH($A1157&amp;"-1",Matches!$J$2:$J$201,0))-INDEX(Matches!$H$2:$H$201,MATCH($A1157&amp;"-1",Matches!$J$2:$J$201,0)),3,2))))),""))</f>
        <v/>
      </c>
      <c r="Y1157" s="12" t="str">
        <f aca="false">IF(OR($B1157="",F1157="",G1157=""),"",IFERROR(IF(OR(INDEX(Matches!$I$2:$I$201,MATCH($A1157&amp;"-2",Matches!$J$2:$J$201,0))="Void",INDEX(Matches!$G$2:$G$201,MATCH($A1157&amp;"-2",Matches!$J$2:$J$201,0))="",INDEX(Matches!$H$2:$H$201,MATCH($A1157&amp;"-2",Matches!$J$2:$J$201,0))=""),"",IF(AND($C1157&lt;&gt;"",INDEX(Matches!$F$2:$F$201,MATCH($A1157&amp;"-2",Matches!$J$2:$J$201,0))&lt;&gt;"",$C1157&gt;=INDEX(Matches!$F$2:$F$201,MATCH($A1157&amp;"-2",Matches!$J$2:$J$201,0))),"",IF(AND(F1157=INDEX(Matches!$G$2:$G$201,MATCH($A1157&amp;"-2",Matches!$J$2:$J$201,0)),G1157=INDEX(Matches!$H$2:$H$201,MATCH($A1157&amp;"-2",Matches!$J$2:$J$201,0))),5,IF(SIGN(F1157-G1157)&lt;&gt;SIGN(INDEX(Matches!$G$2:$G$201,MATCH($A1157&amp;"-2",Matches!$J$2:$J$201,0))-INDEX(Matches!$H$2:$H$201,MATCH($A1157&amp;"-2",Matches!$J$2:$J$201,0))),0,IF(F1157-G1157=INDEX(Matches!$G$2:$G$201,MATCH($A1157&amp;"-2",Matches!$J$2:$J$201,0))-INDEX(Matches!$H$2:$H$201,MATCH($A1157&amp;"-2",Matches!$J$2:$J$201,0)),3,2))))),""))</f>
        <v/>
      </c>
      <c r="Z1157" s="12" t="str">
        <f aca="false">IF(OR($B1157="",H1157="",I1157=""),"",IFERROR(IF(OR(INDEX(Matches!$I$2:$I$201,MATCH($A1157&amp;"-3",Matches!$J$2:$J$201,0))="Void",INDEX(Matches!$G$2:$G$201,MATCH($A1157&amp;"-3",Matches!$J$2:$J$201,0))="",INDEX(Matches!$H$2:$H$201,MATCH($A1157&amp;"-3",Matches!$J$2:$J$201,0))=""),"",IF(AND($C1157&lt;&gt;"",INDEX(Matches!$F$2:$F$201,MATCH($A1157&amp;"-3",Matches!$J$2:$J$201,0))&lt;&gt;"",$C1157&gt;=INDEX(Matches!$F$2:$F$201,MATCH($A1157&amp;"-3",Matches!$J$2:$J$201,0))),"",IF(AND(H1157=INDEX(Matches!$G$2:$G$201,MATCH($A1157&amp;"-3",Matches!$J$2:$J$201,0)),I1157=INDEX(Matches!$H$2:$H$201,MATCH($A1157&amp;"-3",Matches!$J$2:$J$201,0))),5,IF(SIGN(H1157-I1157)&lt;&gt;SIGN(INDEX(Matches!$G$2:$G$201,MATCH($A1157&amp;"-3",Matches!$J$2:$J$201,0))-INDEX(Matches!$H$2:$H$201,MATCH($A1157&amp;"-3",Matches!$J$2:$J$201,0))),0,IF(H1157-I1157=INDEX(Matches!$G$2:$G$201,MATCH($A1157&amp;"-3",Matches!$J$2:$J$201,0))-INDEX(Matches!$H$2:$H$201,MATCH($A1157&amp;"-3",Matches!$J$2:$J$201,0)),3,2))))),""))</f>
        <v/>
      </c>
      <c r="AA1157" s="12" t="str">
        <f aca="false">IF(OR($B1157="",J1157="",K1157=""),"",IFERROR(IF(OR(INDEX(Matches!$I$2:$I$201,MATCH($A1157&amp;"-4",Matches!$J$2:$J$201,0))="Void",INDEX(Matches!$G$2:$G$201,MATCH($A1157&amp;"-4",Matches!$J$2:$J$201,0))="",INDEX(Matches!$H$2:$H$201,MATCH($A1157&amp;"-4",Matches!$J$2:$J$201,0))=""),"",IF(AND($C1157&lt;&gt;"",INDEX(Matches!$F$2:$F$201,MATCH($A1157&amp;"-4",Matches!$J$2:$J$201,0))&lt;&gt;"",$C1157&gt;=INDEX(Matches!$F$2:$F$201,MATCH($A1157&amp;"-4",Matches!$J$2:$J$201,0))),"",IF(AND(J1157=INDEX(Matches!$G$2:$G$201,MATCH($A1157&amp;"-4",Matches!$J$2:$J$201,0)),K1157=INDEX(Matches!$H$2:$H$201,MATCH($A1157&amp;"-4",Matches!$J$2:$J$201,0))),5,IF(SIGN(J1157-K1157)&lt;&gt;SIGN(INDEX(Matches!$G$2:$G$201,MATCH($A1157&amp;"-4",Matches!$J$2:$J$201,0))-INDEX(Matches!$H$2:$H$201,MATCH($A1157&amp;"-4",Matches!$J$2:$J$201,0))),0,IF(J1157-K1157=INDEX(Matches!$G$2:$G$201,MATCH($A1157&amp;"-4",Matches!$J$2:$J$201,0))-INDEX(Matches!$H$2:$H$201,MATCH($A1157&amp;"-4",Matches!$J$2:$J$201,0)),3,2))))),""))</f>
        <v/>
      </c>
      <c r="AB1157" s="12" t="str">
        <f aca="false">IF(OR($B1157="",L1157="",M1157=""),"",IFERROR(IF(OR(INDEX(Matches!$I$2:$I$201,MATCH($A1157&amp;"-5",Matches!$J$2:$J$201,0))="Void",INDEX(Matches!$G$2:$G$201,MATCH($A1157&amp;"-5",Matches!$J$2:$J$201,0))="",INDEX(Matches!$H$2:$H$201,MATCH($A1157&amp;"-5",Matches!$J$2:$J$201,0))=""),"",IF(AND($C1157&lt;&gt;"",INDEX(Matches!$F$2:$F$201,MATCH($A1157&amp;"-5",Matches!$J$2:$J$201,0))&lt;&gt;"",$C1157&gt;=INDEX(Matches!$F$2:$F$201,MATCH($A1157&amp;"-5",Matches!$J$2:$J$201,0))),"",IF(AND(L1157=INDEX(Matches!$G$2:$G$201,MATCH($A1157&amp;"-5",Matches!$J$2:$J$201,0)),M1157=INDEX(Matches!$H$2:$H$201,MATCH($A1157&amp;"-5",Matches!$J$2:$J$201,0))),5,IF(SIGN(L1157-M1157)&lt;&gt;SIGN(INDEX(Matches!$G$2:$G$201,MATCH($A1157&amp;"-5",Matches!$J$2:$J$201,0))-INDEX(Matches!$H$2:$H$201,MATCH($A1157&amp;"-5",Matches!$J$2:$J$201,0))),0,IF(L1157-M1157=INDEX(Matches!$G$2:$G$201,MATCH($A1157&amp;"-5",Matches!$J$2:$J$201,0))-INDEX(Matches!$H$2:$H$201,MATCH($A1157&amp;"-5",Matches!$J$2:$J$201,0)),3,2))))),""))</f>
        <v/>
      </c>
      <c r="AC1157" s="12" t="str">
        <f aca="false">IF(OR($B1157="",N1157="",O1157=""),"",IFERROR(IF(OR(INDEX(Matches!$I$2:$I$201,MATCH($A1157&amp;"-6",Matches!$J$2:$J$201,0))="Void",INDEX(Matches!$G$2:$G$201,MATCH($A1157&amp;"-6",Matches!$J$2:$J$201,0))="",INDEX(Matches!$H$2:$H$201,MATCH($A1157&amp;"-6",Matches!$J$2:$J$201,0))=""),"",IF(AND($C1157&lt;&gt;"",INDEX(Matches!$F$2:$F$201,MATCH($A1157&amp;"-6",Matches!$J$2:$J$201,0))&lt;&gt;"",$C1157&gt;=INDEX(Matches!$F$2:$F$201,MATCH($A1157&amp;"-6",Matches!$J$2:$J$201,0))),"",IF(AND(N1157=INDEX(Matches!$G$2:$G$201,MATCH($A1157&amp;"-6",Matches!$J$2:$J$201,0)),O1157=INDEX(Matches!$H$2:$H$201,MATCH($A1157&amp;"-6",Matches!$J$2:$J$201,0))),5,IF(SIGN(N1157-O1157)&lt;&gt;SIGN(INDEX(Matches!$G$2:$G$201,MATCH($A1157&amp;"-6",Matches!$J$2:$J$201,0))-INDEX(Matches!$H$2:$H$201,MATCH($A1157&amp;"-6",Matches!$J$2:$J$201,0))),0,IF(N1157-O1157=INDEX(Matches!$G$2:$G$201,MATCH($A1157&amp;"-6",Matches!$J$2:$J$201,0))-INDEX(Matches!$H$2:$H$201,MATCH($A1157&amp;"-6",Matches!$J$2:$J$201,0)),3,2))))),""))</f>
        <v/>
      </c>
      <c r="AD1157" s="12" t="str">
        <f aca="false">IF(OR($B1157="",P1157="",Q1157=""),"",IFERROR(IF(OR(INDEX(Matches!$I$2:$I$201,MATCH($A1157&amp;"-7",Matches!$J$2:$J$201,0))="Void",INDEX(Matches!$G$2:$G$201,MATCH($A1157&amp;"-7",Matches!$J$2:$J$201,0))="",INDEX(Matches!$H$2:$H$201,MATCH($A1157&amp;"-7",Matches!$J$2:$J$201,0))=""),"",IF(AND($C1157&lt;&gt;"",INDEX(Matches!$F$2:$F$201,MATCH($A1157&amp;"-7",Matches!$J$2:$J$201,0))&lt;&gt;"",$C1157&gt;=INDEX(Matches!$F$2:$F$201,MATCH($A1157&amp;"-7",Matches!$J$2:$J$201,0))),"",IF(AND(P1157=INDEX(Matches!$G$2:$G$201,MATCH($A1157&amp;"-7",Matches!$J$2:$J$201,0)),Q1157=INDEX(Matches!$H$2:$H$201,MATCH($A1157&amp;"-7",Matches!$J$2:$J$201,0))),5,IF(SIGN(P1157-Q1157)&lt;&gt;SIGN(INDEX(Matches!$G$2:$G$201,MATCH($A1157&amp;"-7",Matches!$J$2:$J$201,0))-INDEX(Matches!$H$2:$H$201,MATCH($A1157&amp;"-7",Matches!$J$2:$J$201,0))),0,IF(P1157-Q1157=INDEX(Matches!$G$2:$G$201,MATCH($A1157&amp;"-7",Matches!$J$2:$J$201,0))-INDEX(Matches!$H$2:$H$201,MATCH($A1157&amp;"-7",Matches!$J$2:$J$201,0)),3,2))))),""))</f>
        <v/>
      </c>
      <c r="AE1157" s="12" t="str">
        <f aca="false">IF(OR($B1157="",R1157="",S1157=""),"",IFERROR(IF(OR(INDEX(Matches!$I$2:$I$201,MATCH($A1157&amp;"-8",Matches!$J$2:$J$201,0))="Void",INDEX(Matches!$G$2:$G$201,MATCH($A1157&amp;"-8",Matches!$J$2:$J$201,0))="",INDEX(Matches!$H$2:$H$201,MATCH($A1157&amp;"-8",Matches!$J$2:$J$201,0))=""),"",IF(AND($C1157&lt;&gt;"",INDEX(Matches!$F$2:$F$201,MATCH($A1157&amp;"-8",Matches!$J$2:$J$201,0))&lt;&gt;"",$C1157&gt;=INDEX(Matches!$F$2:$F$201,MATCH($A1157&amp;"-8",Matches!$J$2:$J$201,0))),"",IF(AND(R1157=INDEX(Matches!$G$2:$G$201,MATCH($A1157&amp;"-8",Matches!$J$2:$J$201,0)),S1157=INDEX(Matches!$H$2:$H$201,MATCH($A1157&amp;"-8",Matches!$J$2:$J$201,0))),5,IF(SIGN(R1157-S1157)&lt;&gt;SIGN(INDEX(Matches!$G$2:$G$201,MATCH($A1157&amp;"-8",Matches!$J$2:$J$201,0))-INDEX(Matches!$H$2:$H$201,MATCH($A1157&amp;"-8",Matches!$J$2:$J$201,0))),0,IF(R1157-S1157=INDEX(Matches!$G$2:$G$201,MATCH($A1157&amp;"-8",Matches!$J$2:$J$201,0))-INDEX(Matches!$H$2:$H$201,MATCH($A1157&amp;"-8",Matches!$J$2:$J$201,0)),3,2))))),""))</f>
        <v/>
      </c>
      <c r="AF1157" s="12" t="str">
        <f aca="false">IF(OR($B1157="",T1157="",U1157=""),"",IFERROR(IF(OR(INDEX(Matches!$I$2:$I$201,MATCH($A1157&amp;"-9",Matches!$J$2:$J$201,0))="Void",INDEX(Matches!$G$2:$G$201,MATCH($A1157&amp;"-9",Matches!$J$2:$J$201,0))="",INDEX(Matches!$H$2:$H$201,MATCH($A1157&amp;"-9",Matches!$J$2:$J$201,0))=""),"",IF(AND($C1157&lt;&gt;"",INDEX(Matches!$F$2:$F$201,MATCH($A1157&amp;"-9",Matches!$J$2:$J$201,0))&lt;&gt;"",$C1157&gt;=INDEX(Matches!$F$2:$F$201,MATCH($A1157&amp;"-9",Matches!$J$2:$J$201,0))),"",IF(AND(T1157=INDEX(Matches!$G$2:$G$201,MATCH($A1157&amp;"-9",Matches!$J$2:$J$201,0)),U1157=INDEX(Matches!$H$2:$H$201,MATCH($A1157&amp;"-9",Matches!$J$2:$J$201,0))),5,IF(SIGN(T1157-U1157)&lt;&gt;SIGN(INDEX(Matches!$G$2:$G$201,MATCH($A1157&amp;"-9",Matches!$J$2:$J$201,0))-INDEX(Matches!$H$2:$H$201,MATCH($A1157&amp;"-9",Matches!$J$2:$J$201,0))),0,IF(T1157-U1157=INDEX(Matches!$G$2:$G$201,MATCH($A1157&amp;"-9",Matches!$J$2:$J$201,0))-INDEX(Matches!$H$2:$H$201,MATCH($A1157&amp;"-9",Matches!$J$2:$J$201,0)),3,2))))),""))</f>
        <v/>
      </c>
      <c r="AG1157" s="12" t="str">
        <f aca="false">IF(OR($B1157="",V1157="",W1157=""),"",IFERROR(IF(OR(INDEX(Matches!$I$2:$I$201,MATCH($A1157&amp;"-10",Matches!$J$2:$J$201,0))="Void",INDEX(Matches!$G$2:$G$201,MATCH($A1157&amp;"-10",Matches!$J$2:$J$201,0))="",INDEX(Matches!$H$2:$H$201,MATCH($A1157&amp;"-10",Matches!$J$2:$J$201,0))=""),"",IF(AND($C1157&lt;&gt;"",INDEX(Matches!$F$2:$F$201,MATCH($A1157&amp;"-10",Matches!$J$2:$J$201,0))&lt;&gt;"",$C1157&gt;=INDEX(Matches!$F$2:$F$201,MATCH($A1157&amp;"-10",Matches!$J$2:$J$201,0))),"",IF(AND(V1157=INDEX(Matches!$G$2:$G$201,MATCH($A1157&amp;"-10",Matches!$J$2:$J$201,0)),W1157=INDEX(Matches!$H$2:$H$201,MATCH($A1157&amp;"-10",Matches!$J$2:$J$201,0))),5,IF(SIGN(V1157-W1157)&lt;&gt;SIGN(INDEX(Matches!$G$2:$G$201,MATCH($A1157&amp;"-10",Matches!$J$2:$J$201,0))-INDEX(Matches!$H$2:$H$201,MATCH($A1157&amp;"-10",Matches!$J$2:$J$201,0))),0,IF(V1157-W1157=INDEX(Matches!$G$2:$G$201,MATCH($A1157&amp;"-10",Matches!$J$2:$J$201,0))-INDEX(Matches!$H$2:$H$201,MATCH($A1157&amp;"-10",Matches!$J$2:$J$201,0)),3,2))))),""))</f>
        <v/>
      </c>
      <c r="AH1157" s="13" t="str">
        <f aca="false">IF($B1157="","",SUM(X1157:AG1157))</f>
        <v/>
      </c>
      <c r="AI1157" s="12" t="str">
        <f aca="false">IF($B1157="","",COUNTIF(X1157:AG1157,5))</f>
        <v/>
      </c>
      <c r="AJ1157" s="12" t="str">
        <f aca="false">IF($B1157="","",COUNTIF(X1157:AG1157,"&gt;=2"))</f>
        <v/>
      </c>
      <c r="AK1157" s="12" t="str">
        <f aca="false">IF($B1157="","",COUNT(X1157:AG1157))</f>
        <v/>
      </c>
    </row>
    <row r="1158" customFormat="false" ht="15" hidden="false" customHeight="false" outlineLevel="0" collapsed="false">
      <c r="A1158" s="7"/>
      <c r="B1158" s="7"/>
      <c r="C1158" s="11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12" t="str">
        <f aca="false">IF(OR($B1158="",D1158="",E1158=""),"",IFERROR(IF(OR(INDEX(Matches!$I$2:$I$201,MATCH($A1158&amp;"-1",Matches!$J$2:$J$201,0))="Void",INDEX(Matches!$G$2:$G$201,MATCH($A1158&amp;"-1",Matches!$J$2:$J$201,0))="",INDEX(Matches!$H$2:$H$201,MATCH($A1158&amp;"-1",Matches!$J$2:$J$201,0))=""),"",IF(AND($C1158&lt;&gt;"",INDEX(Matches!$F$2:$F$201,MATCH($A1158&amp;"-1",Matches!$J$2:$J$201,0))&lt;&gt;"",$C1158&gt;=INDEX(Matches!$F$2:$F$201,MATCH($A1158&amp;"-1",Matches!$J$2:$J$201,0))),"",IF(AND(D1158=INDEX(Matches!$G$2:$G$201,MATCH($A1158&amp;"-1",Matches!$J$2:$J$201,0)),E1158=INDEX(Matches!$H$2:$H$201,MATCH($A1158&amp;"-1",Matches!$J$2:$J$201,0))),5,IF(SIGN(D1158-E1158)&lt;&gt;SIGN(INDEX(Matches!$G$2:$G$201,MATCH($A1158&amp;"-1",Matches!$J$2:$J$201,0))-INDEX(Matches!$H$2:$H$201,MATCH($A1158&amp;"-1",Matches!$J$2:$J$201,0))),0,IF(D1158-E1158=INDEX(Matches!$G$2:$G$201,MATCH($A1158&amp;"-1",Matches!$J$2:$J$201,0))-INDEX(Matches!$H$2:$H$201,MATCH($A1158&amp;"-1",Matches!$J$2:$J$201,0)),3,2))))),""))</f>
        <v/>
      </c>
      <c r="Y1158" s="12" t="str">
        <f aca="false">IF(OR($B1158="",F1158="",G1158=""),"",IFERROR(IF(OR(INDEX(Matches!$I$2:$I$201,MATCH($A1158&amp;"-2",Matches!$J$2:$J$201,0))="Void",INDEX(Matches!$G$2:$G$201,MATCH($A1158&amp;"-2",Matches!$J$2:$J$201,0))="",INDEX(Matches!$H$2:$H$201,MATCH($A1158&amp;"-2",Matches!$J$2:$J$201,0))=""),"",IF(AND($C1158&lt;&gt;"",INDEX(Matches!$F$2:$F$201,MATCH($A1158&amp;"-2",Matches!$J$2:$J$201,0))&lt;&gt;"",$C1158&gt;=INDEX(Matches!$F$2:$F$201,MATCH($A1158&amp;"-2",Matches!$J$2:$J$201,0))),"",IF(AND(F1158=INDEX(Matches!$G$2:$G$201,MATCH($A1158&amp;"-2",Matches!$J$2:$J$201,0)),G1158=INDEX(Matches!$H$2:$H$201,MATCH($A1158&amp;"-2",Matches!$J$2:$J$201,0))),5,IF(SIGN(F1158-G1158)&lt;&gt;SIGN(INDEX(Matches!$G$2:$G$201,MATCH($A1158&amp;"-2",Matches!$J$2:$J$201,0))-INDEX(Matches!$H$2:$H$201,MATCH($A1158&amp;"-2",Matches!$J$2:$J$201,0))),0,IF(F1158-G1158=INDEX(Matches!$G$2:$G$201,MATCH($A1158&amp;"-2",Matches!$J$2:$J$201,0))-INDEX(Matches!$H$2:$H$201,MATCH($A1158&amp;"-2",Matches!$J$2:$J$201,0)),3,2))))),""))</f>
        <v/>
      </c>
      <c r="Z1158" s="12" t="str">
        <f aca="false">IF(OR($B1158="",H1158="",I1158=""),"",IFERROR(IF(OR(INDEX(Matches!$I$2:$I$201,MATCH($A1158&amp;"-3",Matches!$J$2:$J$201,0))="Void",INDEX(Matches!$G$2:$G$201,MATCH($A1158&amp;"-3",Matches!$J$2:$J$201,0))="",INDEX(Matches!$H$2:$H$201,MATCH($A1158&amp;"-3",Matches!$J$2:$J$201,0))=""),"",IF(AND($C1158&lt;&gt;"",INDEX(Matches!$F$2:$F$201,MATCH($A1158&amp;"-3",Matches!$J$2:$J$201,0))&lt;&gt;"",$C1158&gt;=INDEX(Matches!$F$2:$F$201,MATCH($A1158&amp;"-3",Matches!$J$2:$J$201,0))),"",IF(AND(H1158=INDEX(Matches!$G$2:$G$201,MATCH($A1158&amp;"-3",Matches!$J$2:$J$201,0)),I1158=INDEX(Matches!$H$2:$H$201,MATCH($A1158&amp;"-3",Matches!$J$2:$J$201,0))),5,IF(SIGN(H1158-I1158)&lt;&gt;SIGN(INDEX(Matches!$G$2:$G$201,MATCH($A1158&amp;"-3",Matches!$J$2:$J$201,0))-INDEX(Matches!$H$2:$H$201,MATCH($A1158&amp;"-3",Matches!$J$2:$J$201,0))),0,IF(H1158-I1158=INDEX(Matches!$G$2:$G$201,MATCH($A1158&amp;"-3",Matches!$J$2:$J$201,0))-INDEX(Matches!$H$2:$H$201,MATCH($A1158&amp;"-3",Matches!$J$2:$J$201,0)),3,2))))),""))</f>
        <v/>
      </c>
      <c r="AA1158" s="12" t="str">
        <f aca="false">IF(OR($B1158="",J1158="",K1158=""),"",IFERROR(IF(OR(INDEX(Matches!$I$2:$I$201,MATCH($A1158&amp;"-4",Matches!$J$2:$J$201,0))="Void",INDEX(Matches!$G$2:$G$201,MATCH($A1158&amp;"-4",Matches!$J$2:$J$201,0))="",INDEX(Matches!$H$2:$H$201,MATCH($A1158&amp;"-4",Matches!$J$2:$J$201,0))=""),"",IF(AND($C1158&lt;&gt;"",INDEX(Matches!$F$2:$F$201,MATCH($A1158&amp;"-4",Matches!$J$2:$J$201,0))&lt;&gt;"",$C1158&gt;=INDEX(Matches!$F$2:$F$201,MATCH($A1158&amp;"-4",Matches!$J$2:$J$201,0))),"",IF(AND(J1158=INDEX(Matches!$G$2:$G$201,MATCH($A1158&amp;"-4",Matches!$J$2:$J$201,0)),K1158=INDEX(Matches!$H$2:$H$201,MATCH($A1158&amp;"-4",Matches!$J$2:$J$201,0))),5,IF(SIGN(J1158-K1158)&lt;&gt;SIGN(INDEX(Matches!$G$2:$G$201,MATCH($A1158&amp;"-4",Matches!$J$2:$J$201,0))-INDEX(Matches!$H$2:$H$201,MATCH($A1158&amp;"-4",Matches!$J$2:$J$201,0))),0,IF(J1158-K1158=INDEX(Matches!$G$2:$G$201,MATCH($A1158&amp;"-4",Matches!$J$2:$J$201,0))-INDEX(Matches!$H$2:$H$201,MATCH($A1158&amp;"-4",Matches!$J$2:$J$201,0)),3,2))))),""))</f>
        <v/>
      </c>
      <c r="AB1158" s="12" t="str">
        <f aca="false">IF(OR($B1158="",L1158="",M1158=""),"",IFERROR(IF(OR(INDEX(Matches!$I$2:$I$201,MATCH($A1158&amp;"-5",Matches!$J$2:$J$201,0))="Void",INDEX(Matches!$G$2:$G$201,MATCH($A1158&amp;"-5",Matches!$J$2:$J$201,0))="",INDEX(Matches!$H$2:$H$201,MATCH($A1158&amp;"-5",Matches!$J$2:$J$201,0))=""),"",IF(AND($C1158&lt;&gt;"",INDEX(Matches!$F$2:$F$201,MATCH($A1158&amp;"-5",Matches!$J$2:$J$201,0))&lt;&gt;"",$C1158&gt;=INDEX(Matches!$F$2:$F$201,MATCH($A1158&amp;"-5",Matches!$J$2:$J$201,0))),"",IF(AND(L1158=INDEX(Matches!$G$2:$G$201,MATCH($A1158&amp;"-5",Matches!$J$2:$J$201,0)),M1158=INDEX(Matches!$H$2:$H$201,MATCH($A1158&amp;"-5",Matches!$J$2:$J$201,0))),5,IF(SIGN(L1158-M1158)&lt;&gt;SIGN(INDEX(Matches!$G$2:$G$201,MATCH($A1158&amp;"-5",Matches!$J$2:$J$201,0))-INDEX(Matches!$H$2:$H$201,MATCH($A1158&amp;"-5",Matches!$J$2:$J$201,0))),0,IF(L1158-M1158=INDEX(Matches!$G$2:$G$201,MATCH($A1158&amp;"-5",Matches!$J$2:$J$201,0))-INDEX(Matches!$H$2:$H$201,MATCH($A1158&amp;"-5",Matches!$J$2:$J$201,0)),3,2))))),""))</f>
        <v/>
      </c>
      <c r="AC1158" s="12" t="str">
        <f aca="false">IF(OR($B1158="",N1158="",O1158=""),"",IFERROR(IF(OR(INDEX(Matches!$I$2:$I$201,MATCH($A1158&amp;"-6",Matches!$J$2:$J$201,0))="Void",INDEX(Matches!$G$2:$G$201,MATCH($A1158&amp;"-6",Matches!$J$2:$J$201,0))="",INDEX(Matches!$H$2:$H$201,MATCH($A1158&amp;"-6",Matches!$J$2:$J$201,0))=""),"",IF(AND($C1158&lt;&gt;"",INDEX(Matches!$F$2:$F$201,MATCH($A1158&amp;"-6",Matches!$J$2:$J$201,0))&lt;&gt;"",$C1158&gt;=INDEX(Matches!$F$2:$F$201,MATCH($A1158&amp;"-6",Matches!$J$2:$J$201,0))),"",IF(AND(N1158=INDEX(Matches!$G$2:$G$201,MATCH($A1158&amp;"-6",Matches!$J$2:$J$201,0)),O1158=INDEX(Matches!$H$2:$H$201,MATCH($A1158&amp;"-6",Matches!$J$2:$J$201,0))),5,IF(SIGN(N1158-O1158)&lt;&gt;SIGN(INDEX(Matches!$G$2:$G$201,MATCH($A1158&amp;"-6",Matches!$J$2:$J$201,0))-INDEX(Matches!$H$2:$H$201,MATCH($A1158&amp;"-6",Matches!$J$2:$J$201,0))),0,IF(N1158-O1158=INDEX(Matches!$G$2:$G$201,MATCH($A1158&amp;"-6",Matches!$J$2:$J$201,0))-INDEX(Matches!$H$2:$H$201,MATCH($A1158&amp;"-6",Matches!$J$2:$J$201,0)),3,2))))),""))</f>
        <v/>
      </c>
      <c r="AD1158" s="12" t="str">
        <f aca="false">IF(OR($B1158="",P1158="",Q1158=""),"",IFERROR(IF(OR(INDEX(Matches!$I$2:$I$201,MATCH($A1158&amp;"-7",Matches!$J$2:$J$201,0))="Void",INDEX(Matches!$G$2:$G$201,MATCH($A1158&amp;"-7",Matches!$J$2:$J$201,0))="",INDEX(Matches!$H$2:$H$201,MATCH($A1158&amp;"-7",Matches!$J$2:$J$201,0))=""),"",IF(AND($C1158&lt;&gt;"",INDEX(Matches!$F$2:$F$201,MATCH($A1158&amp;"-7",Matches!$J$2:$J$201,0))&lt;&gt;"",$C1158&gt;=INDEX(Matches!$F$2:$F$201,MATCH($A1158&amp;"-7",Matches!$J$2:$J$201,0))),"",IF(AND(P1158=INDEX(Matches!$G$2:$G$201,MATCH($A1158&amp;"-7",Matches!$J$2:$J$201,0)),Q1158=INDEX(Matches!$H$2:$H$201,MATCH($A1158&amp;"-7",Matches!$J$2:$J$201,0))),5,IF(SIGN(P1158-Q1158)&lt;&gt;SIGN(INDEX(Matches!$G$2:$G$201,MATCH($A1158&amp;"-7",Matches!$J$2:$J$201,0))-INDEX(Matches!$H$2:$H$201,MATCH($A1158&amp;"-7",Matches!$J$2:$J$201,0))),0,IF(P1158-Q1158=INDEX(Matches!$G$2:$G$201,MATCH($A1158&amp;"-7",Matches!$J$2:$J$201,0))-INDEX(Matches!$H$2:$H$201,MATCH($A1158&amp;"-7",Matches!$J$2:$J$201,0)),3,2))))),""))</f>
        <v/>
      </c>
      <c r="AE1158" s="12" t="str">
        <f aca="false">IF(OR($B1158="",R1158="",S1158=""),"",IFERROR(IF(OR(INDEX(Matches!$I$2:$I$201,MATCH($A1158&amp;"-8",Matches!$J$2:$J$201,0))="Void",INDEX(Matches!$G$2:$G$201,MATCH($A1158&amp;"-8",Matches!$J$2:$J$201,0))="",INDEX(Matches!$H$2:$H$201,MATCH($A1158&amp;"-8",Matches!$J$2:$J$201,0))=""),"",IF(AND($C1158&lt;&gt;"",INDEX(Matches!$F$2:$F$201,MATCH($A1158&amp;"-8",Matches!$J$2:$J$201,0))&lt;&gt;"",$C1158&gt;=INDEX(Matches!$F$2:$F$201,MATCH($A1158&amp;"-8",Matches!$J$2:$J$201,0))),"",IF(AND(R1158=INDEX(Matches!$G$2:$G$201,MATCH($A1158&amp;"-8",Matches!$J$2:$J$201,0)),S1158=INDEX(Matches!$H$2:$H$201,MATCH($A1158&amp;"-8",Matches!$J$2:$J$201,0))),5,IF(SIGN(R1158-S1158)&lt;&gt;SIGN(INDEX(Matches!$G$2:$G$201,MATCH($A1158&amp;"-8",Matches!$J$2:$J$201,0))-INDEX(Matches!$H$2:$H$201,MATCH($A1158&amp;"-8",Matches!$J$2:$J$201,0))),0,IF(R1158-S1158=INDEX(Matches!$G$2:$G$201,MATCH($A1158&amp;"-8",Matches!$J$2:$J$201,0))-INDEX(Matches!$H$2:$H$201,MATCH($A1158&amp;"-8",Matches!$J$2:$J$201,0)),3,2))))),""))</f>
        <v/>
      </c>
      <c r="AF1158" s="12" t="str">
        <f aca="false">IF(OR($B1158="",T1158="",U1158=""),"",IFERROR(IF(OR(INDEX(Matches!$I$2:$I$201,MATCH($A1158&amp;"-9",Matches!$J$2:$J$201,0))="Void",INDEX(Matches!$G$2:$G$201,MATCH($A1158&amp;"-9",Matches!$J$2:$J$201,0))="",INDEX(Matches!$H$2:$H$201,MATCH($A1158&amp;"-9",Matches!$J$2:$J$201,0))=""),"",IF(AND($C1158&lt;&gt;"",INDEX(Matches!$F$2:$F$201,MATCH($A1158&amp;"-9",Matches!$J$2:$J$201,0))&lt;&gt;"",$C1158&gt;=INDEX(Matches!$F$2:$F$201,MATCH($A1158&amp;"-9",Matches!$J$2:$J$201,0))),"",IF(AND(T1158=INDEX(Matches!$G$2:$G$201,MATCH($A1158&amp;"-9",Matches!$J$2:$J$201,0)),U1158=INDEX(Matches!$H$2:$H$201,MATCH($A1158&amp;"-9",Matches!$J$2:$J$201,0))),5,IF(SIGN(T1158-U1158)&lt;&gt;SIGN(INDEX(Matches!$G$2:$G$201,MATCH($A1158&amp;"-9",Matches!$J$2:$J$201,0))-INDEX(Matches!$H$2:$H$201,MATCH($A1158&amp;"-9",Matches!$J$2:$J$201,0))),0,IF(T1158-U1158=INDEX(Matches!$G$2:$G$201,MATCH($A1158&amp;"-9",Matches!$J$2:$J$201,0))-INDEX(Matches!$H$2:$H$201,MATCH($A1158&amp;"-9",Matches!$J$2:$J$201,0)),3,2))))),""))</f>
        <v/>
      </c>
      <c r="AG1158" s="12" t="str">
        <f aca="false">IF(OR($B1158="",V1158="",W1158=""),"",IFERROR(IF(OR(INDEX(Matches!$I$2:$I$201,MATCH($A1158&amp;"-10",Matches!$J$2:$J$201,0))="Void",INDEX(Matches!$G$2:$G$201,MATCH($A1158&amp;"-10",Matches!$J$2:$J$201,0))="",INDEX(Matches!$H$2:$H$201,MATCH($A1158&amp;"-10",Matches!$J$2:$J$201,0))=""),"",IF(AND($C1158&lt;&gt;"",INDEX(Matches!$F$2:$F$201,MATCH($A1158&amp;"-10",Matches!$J$2:$J$201,0))&lt;&gt;"",$C1158&gt;=INDEX(Matches!$F$2:$F$201,MATCH($A1158&amp;"-10",Matches!$J$2:$J$201,0))),"",IF(AND(V1158=INDEX(Matches!$G$2:$G$201,MATCH($A1158&amp;"-10",Matches!$J$2:$J$201,0)),W1158=INDEX(Matches!$H$2:$H$201,MATCH($A1158&amp;"-10",Matches!$J$2:$J$201,0))),5,IF(SIGN(V1158-W1158)&lt;&gt;SIGN(INDEX(Matches!$G$2:$G$201,MATCH($A1158&amp;"-10",Matches!$J$2:$J$201,0))-INDEX(Matches!$H$2:$H$201,MATCH($A1158&amp;"-10",Matches!$J$2:$J$201,0))),0,IF(V1158-W1158=INDEX(Matches!$G$2:$G$201,MATCH($A1158&amp;"-10",Matches!$J$2:$J$201,0))-INDEX(Matches!$H$2:$H$201,MATCH($A1158&amp;"-10",Matches!$J$2:$J$201,0)),3,2))))),""))</f>
        <v/>
      </c>
      <c r="AH1158" s="13" t="str">
        <f aca="false">IF($B1158="","",SUM(X1158:AG1158))</f>
        <v/>
      </c>
      <c r="AI1158" s="12" t="str">
        <f aca="false">IF($B1158="","",COUNTIF(X1158:AG1158,5))</f>
        <v/>
      </c>
      <c r="AJ1158" s="12" t="str">
        <f aca="false">IF($B1158="","",COUNTIF(X1158:AG1158,"&gt;=2"))</f>
        <v/>
      </c>
      <c r="AK1158" s="12" t="str">
        <f aca="false">IF($B1158="","",COUNT(X1158:AG1158))</f>
        <v/>
      </c>
    </row>
    <row r="1159" customFormat="false" ht="15" hidden="false" customHeight="false" outlineLevel="0" collapsed="false">
      <c r="A1159" s="7"/>
      <c r="B1159" s="7"/>
      <c r="C1159" s="11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12" t="str">
        <f aca="false">IF(OR($B1159="",D1159="",E1159=""),"",IFERROR(IF(OR(INDEX(Matches!$I$2:$I$201,MATCH($A1159&amp;"-1",Matches!$J$2:$J$201,0))="Void",INDEX(Matches!$G$2:$G$201,MATCH($A1159&amp;"-1",Matches!$J$2:$J$201,0))="",INDEX(Matches!$H$2:$H$201,MATCH($A1159&amp;"-1",Matches!$J$2:$J$201,0))=""),"",IF(AND($C1159&lt;&gt;"",INDEX(Matches!$F$2:$F$201,MATCH($A1159&amp;"-1",Matches!$J$2:$J$201,0))&lt;&gt;"",$C1159&gt;=INDEX(Matches!$F$2:$F$201,MATCH($A1159&amp;"-1",Matches!$J$2:$J$201,0))),"",IF(AND(D1159=INDEX(Matches!$G$2:$G$201,MATCH($A1159&amp;"-1",Matches!$J$2:$J$201,0)),E1159=INDEX(Matches!$H$2:$H$201,MATCH($A1159&amp;"-1",Matches!$J$2:$J$201,0))),5,IF(SIGN(D1159-E1159)&lt;&gt;SIGN(INDEX(Matches!$G$2:$G$201,MATCH($A1159&amp;"-1",Matches!$J$2:$J$201,0))-INDEX(Matches!$H$2:$H$201,MATCH($A1159&amp;"-1",Matches!$J$2:$J$201,0))),0,IF(D1159-E1159=INDEX(Matches!$G$2:$G$201,MATCH($A1159&amp;"-1",Matches!$J$2:$J$201,0))-INDEX(Matches!$H$2:$H$201,MATCH($A1159&amp;"-1",Matches!$J$2:$J$201,0)),3,2))))),""))</f>
        <v/>
      </c>
      <c r="Y1159" s="12" t="str">
        <f aca="false">IF(OR($B1159="",F1159="",G1159=""),"",IFERROR(IF(OR(INDEX(Matches!$I$2:$I$201,MATCH($A1159&amp;"-2",Matches!$J$2:$J$201,0))="Void",INDEX(Matches!$G$2:$G$201,MATCH($A1159&amp;"-2",Matches!$J$2:$J$201,0))="",INDEX(Matches!$H$2:$H$201,MATCH($A1159&amp;"-2",Matches!$J$2:$J$201,0))=""),"",IF(AND($C1159&lt;&gt;"",INDEX(Matches!$F$2:$F$201,MATCH($A1159&amp;"-2",Matches!$J$2:$J$201,0))&lt;&gt;"",$C1159&gt;=INDEX(Matches!$F$2:$F$201,MATCH($A1159&amp;"-2",Matches!$J$2:$J$201,0))),"",IF(AND(F1159=INDEX(Matches!$G$2:$G$201,MATCH($A1159&amp;"-2",Matches!$J$2:$J$201,0)),G1159=INDEX(Matches!$H$2:$H$201,MATCH($A1159&amp;"-2",Matches!$J$2:$J$201,0))),5,IF(SIGN(F1159-G1159)&lt;&gt;SIGN(INDEX(Matches!$G$2:$G$201,MATCH($A1159&amp;"-2",Matches!$J$2:$J$201,0))-INDEX(Matches!$H$2:$H$201,MATCH($A1159&amp;"-2",Matches!$J$2:$J$201,0))),0,IF(F1159-G1159=INDEX(Matches!$G$2:$G$201,MATCH($A1159&amp;"-2",Matches!$J$2:$J$201,0))-INDEX(Matches!$H$2:$H$201,MATCH($A1159&amp;"-2",Matches!$J$2:$J$201,0)),3,2))))),""))</f>
        <v/>
      </c>
      <c r="Z1159" s="12" t="str">
        <f aca="false">IF(OR($B1159="",H1159="",I1159=""),"",IFERROR(IF(OR(INDEX(Matches!$I$2:$I$201,MATCH($A1159&amp;"-3",Matches!$J$2:$J$201,0))="Void",INDEX(Matches!$G$2:$G$201,MATCH($A1159&amp;"-3",Matches!$J$2:$J$201,0))="",INDEX(Matches!$H$2:$H$201,MATCH($A1159&amp;"-3",Matches!$J$2:$J$201,0))=""),"",IF(AND($C1159&lt;&gt;"",INDEX(Matches!$F$2:$F$201,MATCH($A1159&amp;"-3",Matches!$J$2:$J$201,0))&lt;&gt;"",$C1159&gt;=INDEX(Matches!$F$2:$F$201,MATCH($A1159&amp;"-3",Matches!$J$2:$J$201,0))),"",IF(AND(H1159=INDEX(Matches!$G$2:$G$201,MATCH($A1159&amp;"-3",Matches!$J$2:$J$201,0)),I1159=INDEX(Matches!$H$2:$H$201,MATCH($A1159&amp;"-3",Matches!$J$2:$J$201,0))),5,IF(SIGN(H1159-I1159)&lt;&gt;SIGN(INDEX(Matches!$G$2:$G$201,MATCH($A1159&amp;"-3",Matches!$J$2:$J$201,0))-INDEX(Matches!$H$2:$H$201,MATCH($A1159&amp;"-3",Matches!$J$2:$J$201,0))),0,IF(H1159-I1159=INDEX(Matches!$G$2:$G$201,MATCH($A1159&amp;"-3",Matches!$J$2:$J$201,0))-INDEX(Matches!$H$2:$H$201,MATCH($A1159&amp;"-3",Matches!$J$2:$J$201,0)),3,2))))),""))</f>
        <v/>
      </c>
      <c r="AA1159" s="12" t="str">
        <f aca="false">IF(OR($B1159="",J1159="",K1159=""),"",IFERROR(IF(OR(INDEX(Matches!$I$2:$I$201,MATCH($A1159&amp;"-4",Matches!$J$2:$J$201,0))="Void",INDEX(Matches!$G$2:$G$201,MATCH($A1159&amp;"-4",Matches!$J$2:$J$201,0))="",INDEX(Matches!$H$2:$H$201,MATCH($A1159&amp;"-4",Matches!$J$2:$J$201,0))=""),"",IF(AND($C1159&lt;&gt;"",INDEX(Matches!$F$2:$F$201,MATCH($A1159&amp;"-4",Matches!$J$2:$J$201,0))&lt;&gt;"",$C1159&gt;=INDEX(Matches!$F$2:$F$201,MATCH($A1159&amp;"-4",Matches!$J$2:$J$201,0))),"",IF(AND(J1159=INDEX(Matches!$G$2:$G$201,MATCH($A1159&amp;"-4",Matches!$J$2:$J$201,0)),K1159=INDEX(Matches!$H$2:$H$201,MATCH($A1159&amp;"-4",Matches!$J$2:$J$201,0))),5,IF(SIGN(J1159-K1159)&lt;&gt;SIGN(INDEX(Matches!$G$2:$G$201,MATCH($A1159&amp;"-4",Matches!$J$2:$J$201,0))-INDEX(Matches!$H$2:$H$201,MATCH($A1159&amp;"-4",Matches!$J$2:$J$201,0))),0,IF(J1159-K1159=INDEX(Matches!$G$2:$G$201,MATCH($A1159&amp;"-4",Matches!$J$2:$J$201,0))-INDEX(Matches!$H$2:$H$201,MATCH($A1159&amp;"-4",Matches!$J$2:$J$201,0)),3,2))))),""))</f>
        <v/>
      </c>
      <c r="AB1159" s="12" t="str">
        <f aca="false">IF(OR($B1159="",L1159="",M1159=""),"",IFERROR(IF(OR(INDEX(Matches!$I$2:$I$201,MATCH($A1159&amp;"-5",Matches!$J$2:$J$201,0))="Void",INDEX(Matches!$G$2:$G$201,MATCH($A1159&amp;"-5",Matches!$J$2:$J$201,0))="",INDEX(Matches!$H$2:$H$201,MATCH($A1159&amp;"-5",Matches!$J$2:$J$201,0))=""),"",IF(AND($C1159&lt;&gt;"",INDEX(Matches!$F$2:$F$201,MATCH($A1159&amp;"-5",Matches!$J$2:$J$201,0))&lt;&gt;"",$C1159&gt;=INDEX(Matches!$F$2:$F$201,MATCH($A1159&amp;"-5",Matches!$J$2:$J$201,0))),"",IF(AND(L1159=INDEX(Matches!$G$2:$G$201,MATCH($A1159&amp;"-5",Matches!$J$2:$J$201,0)),M1159=INDEX(Matches!$H$2:$H$201,MATCH($A1159&amp;"-5",Matches!$J$2:$J$201,0))),5,IF(SIGN(L1159-M1159)&lt;&gt;SIGN(INDEX(Matches!$G$2:$G$201,MATCH($A1159&amp;"-5",Matches!$J$2:$J$201,0))-INDEX(Matches!$H$2:$H$201,MATCH($A1159&amp;"-5",Matches!$J$2:$J$201,0))),0,IF(L1159-M1159=INDEX(Matches!$G$2:$G$201,MATCH($A1159&amp;"-5",Matches!$J$2:$J$201,0))-INDEX(Matches!$H$2:$H$201,MATCH($A1159&amp;"-5",Matches!$J$2:$J$201,0)),3,2))))),""))</f>
        <v/>
      </c>
      <c r="AC1159" s="12" t="str">
        <f aca="false">IF(OR($B1159="",N1159="",O1159=""),"",IFERROR(IF(OR(INDEX(Matches!$I$2:$I$201,MATCH($A1159&amp;"-6",Matches!$J$2:$J$201,0))="Void",INDEX(Matches!$G$2:$G$201,MATCH($A1159&amp;"-6",Matches!$J$2:$J$201,0))="",INDEX(Matches!$H$2:$H$201,MATCH($A1159&amp;"-6",Matches!$J$2:$J$201,0))=""),"",IF(AND($C1159&lt;&gt;"",INDEX(Matches!$F$2:$F$201,MATCH($A1159&amp;"-6",Matches!$J$2:$J$201,0))&lt;&gt;"",$C1159&gt;=INDEX(Matches!$F$2:$F$201,MATCH($A1159&amp;"-6",Matches!$J$2:$J$201,0))),"",IF(AND(N1159=INDEX(Matches!$G$2:$G$201,MATCH($A1159&amp;"-6",Matches!$J$2:$J$201,0)),O1159=INDEX(Matches!$H$2:$H$201,MATCH($A1159&amp;"-6",Matches!$J$2:$J$201,0))),5,IF(SIGN(N1159-O1159)&lt;&gt;SIGN(INDEX(Matches!$G$2:$G$201,MATCH($A1159&amp;"-6",Matches!$J$2:$J$201,0))-INDEX(Matches!$H$2:$H$201,MATCH($A1159&amp;"-6",Matches!$J$2:$J$201,0))),0,IF(N1159-O1159=INDEX(Matches!$G$2:$G$201,MATCH($A1159&amp;"-6",Matches!$J$2:$J$201,0))-INDEX(Matches!$H$2:$H$201,MATCH($A1159&amp;"-6",Matches!$J$2:$J$201,0)),3,2))))),""))</f>
        <v/>
      </c>
      <c r="AD1159" s="12" t="str">
        <f aca="false">IF(OR($B1159="",P1159="",Q1159=""),"",IFERROR(IF(OR(INDEX(Matches!$I$2:$I$201,MATCH($A1159&amp;"-7",Matches!$J$2:$J$201,0))="Void",INDEX(Matches!$G$2:$G$201,MATCH($A1159&amp;"-7",Matches!$J$2:$J$201,0))="",INDEX(Matches!$H$2:$H$201,MATCH($A1159&amp;"-7",Matches!$J$2:$J$201,0))=""),"",IF(AND($C1159&lt;&gt;"",INDEX(Matches!$F$2:$F$201,MATCH($A1159&amp;"-7",Matches!$J$2:$J$201,0))&lt;&gt;"",$C1159&gt;=INDEX(Matches!$F$2:$F$201,MATCH($A1159&amp;"-7",Matches!$J$2:$J$201,0))),"",IF(AND(P1159=INDEX(Matches!$G$2:$G$201,MATCH($A1159&amp;"-7",Matches!$J$2:$J$201,0)),Q1159=INDEX(Matches!$H$2:$H$201,MATCH($A1159&amp;"-7",Matches!$J$2:$J$201,0))),5,IF(SIGN(P1159-Q1159)&lt;&gt;SIGN(INDEX(Matches!$G$2:$G$201,MATCH($A1159&amp;"-7",Matches!$J$2:$J$201,0))-INDEX(Matches!$H$2:$H$201,MATCH($A1159&amp;"-7",Matches!$J$2:$J$201,0))),0,IF(P1159-Q1159=INDEX(Matches!$G$2:$G$201,MATCH($A1159&amp;"-7",Matches!$J$2:$J$201,0))-INDEX(Matches!$H$2:$H$201,MATCH($A1159&amp;"-7",Matches!$J$2:$J$201,0)),3,2))))),""))</f>
        <v/>
      </c>
      <c r="AE1159" s="12" t="str">
        <f aca="false">IF(OR($B1159="",R1159="",S1159=""),"",IFERROR(IF(OR(INDEX(Matches!$I$2:$I$201,MATCH($A1159&amp;"-8",Matches!$J$2:$J$201,0))="Void",INDEX(Matches!$G$2:$G$201,MATCH($A1159&amp;"-8",Matches!$J$2:$J$201,0))="",INDEX(Matches!$H$2:$H$201,MATCH($A1159&amp;"-8",Matches!$J$2:$J$201,0))=""),"",IF(AND($C1159&lt;&gt;"",INDEX(Matches!$F$2:$F$201,MATCH($A1159&amp;"-8",Matches!$J$2:$J$201,0))&lt;&gt;"",$C1159&gt;=INDEX(Matches!$F$2:$F$201,MATCH($A1159&amp;"-8",Matches!$J$2:$J$201,0))),"",IF(AND(R1159=INDEX(Matches!$G$2:$G$201,MATCH($A1159&amp;"-8",Matches!$J$2:$J$201,0)),S1159=INDEX(Matches!$H$2:$H$201,MATCH($A1159&amp;"-8",Matches!$J$2:$J$201,0))),5,IF(SIGN(R1159-S1159)&lt;&gt;SIGN(INDEX(Matches!$G$2:$G$201,MATCH($A1159&amp;"-8",Matches!$J$2:$J$201,0))-INDEX(Matches!$H$2:$H$201,MATCH($A1159&amp;"-8",Matches!$J$2:$J$201,0))),0,IF(R1159-S1159=INDEX(Matches!$G$2:$G$201,MATCH($A1159&amp;"-8",Matches!$J$2:$J$201,0))-INDEX(Matches!$H$2:$H$201,MATCH($A1159&amp;"-8",Matches!$J$2:$J$201,0)),3,2))))),""))</f>
        <v/>
      </c>
      <c r="AF1159" s="12" t="str">
        <f aca="false">IF(OR($B1159="",T1159="",U1159=""),"",IFERROR(IF(OR(INDEX(Matches!$I$2:$I$201,MATCH($A1159&amp;"-9",Matches!$J$2:$J$201,0))="Void",INDEX(Matches!$G$2:$G$201,MATCH($A1159&amp;"-9",Matches!$J$2:$J$201,0))="",INDEX(Matches!$H$2:$H$201,MATCH($A1159&amp;"-9",Matches!$J$2:$J$201,0))=""),"",IF(AND($C1159&lt;&gt;"",INDEX(Matches!$F$2:$F$201,MATCH($A1159&amp;"-9",Matches!$J$2:$J$201,0))&lt;&gt;"",$C1159&gt;=INDEX(Matches!$F$2:$F$201,MATCH($A1159&amp;"-9",Matches!$J$2:$J$201,0))),"",IF(AND(T1159=INDEX(Matches!$G$2:$G$201,MATCH($A1159&amp;"-9",Matches!$J$2:$J$201,0)),U1159=INDEX(Matches!$H$2:$H$201,MATCH($A1159&amp;"-9",Matches!$J$2:$J$201,0))),5,IF(SIGN(T1159-U1159)&lt;&gt;SIGN(INDEX(Matches!$G$2:$G$201,MATCH($A1159&amp;"-9",Matches!$J$2:$J$201,0))-INDEX(Matches!$H$2:$H$201,MATCH($A1159&amp;"-9",Matches!$J$2:$J$201,0))),0,IF(T1159-U1159=INDEX(Matches!$G$2:$G$201,MATCH($A1159&amp;"-9",Matches!$J$2:$J$201,0))-INDEX(Matches!$H$2:$H$201,MATCH($A1159&amp;"-9",Matches!$J$2:$J$201,0)),3,2))))),""))</f>
        <v/>
      </c>
      <c r="AG1159" s="12" t="str">
        <f aca="false">IF(OR($B1159="",V1159="",W1159=""),"",IFERROR(IF(OR(INDEX(Matches!$I$2:$I$201,MATCH($A1159&amp;"-10",Matches!$J$2:$J$201,0))="Void",INDEX(Matches!$G$2:$G$201,MATCH($A1159&amp;"-10",Matches!$J$2:$J$201,0))="",INDEX(Matches!$H$2:$H$201,MATCH($A1159&amp;"-10",Matches!$J$2:$J$201,0))=""),"",IF(AND($C1159&lt;&gt;"",INDEX(Matches!$F$2:$F$201,MATCH($A1159&amp;"-10",Matches!$J$2:$J$201,0))&lt;&gt;"",$C1159&gt;=INDEX(Matches!$F$2:$F$201,MATCH($A1159&amp;"-10",Matches!$J$2:$J$201,0))),"",IF(AND(V1159=INDEX(Matches!$G$2:$G$201,MATCH($A1159&amp;"-10",Matches!$J$2:$J$201,0)),W1159=INDEX(Matches!$H$2:$H$201,MATCH($A1159&amp;"-10",Matches!$J$2:$J$201,0))),5,IF(SIGN(V1159-W1159)&lt;&gt;SIGN(INDEX(Matches!$G$2:$G$201,MATCH($A1159&amp;"-10",Matches!$J$2:$J$201,0))-INDEX(Matches!$H$2:$H$201,MATCH($A1159&amp;"-10",Matches!$J$2:$J$201,0))),0,IF(V1159-W1159=INDEX(Matches!$G$2:$G$201,MATCH($A1159&amp;"-10",Matches!$J$2:$J$201,0))-INDEX(Matches!$H$2:$H$201,MATCH($A1159&amp;"-10",Matches!$J$2:$J$201,0)),3,2))))),""))</f>
        <v/>
      </c>
      <c r="AH1159" s="13" t="str">
        <f aca="false">IF($B1159="","",SUM(X1159:AG1159))</f>
        <v/>
      </c>
      <c r="AI1159" s="12" t="str">
        <f aca="false">IF($B1159="","",COUNTIF(X1159:AG1159,5))</f>
        <v/>
      </c>
      <c r="AJ1159" s="12" t="str">
        <f aca="false">IF($B1159="","",COUNTIF(X1159:AG1159,"&gt;=2"))</f>
        <v/>
      </c>
      <c r="AK1159" s="12" t="str">
        <f aca="false">IF($B1159="","",COUNT(X1159:AG1159))</f>
        <v/>
      </c>
    </row>
    <row r="1160" customFormat="false" ht="15" hidden="false" customHeight="false" outlineLevel="0" collapsed="false">
      <c r="A1160" s="7"/>
      <c r="B1160" s="7"/>
      <c r="C1160" s="11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12" t="str">
        <f aca="false">IF(OR($B1160="",D1160="",E1160=""),"",IFERROR(IF(OR(INDEX(Matches!$I$2:$I$201,MATCH($A1160&amp;"-1",Matches!$J$2:$J$201,0))="Void",INDEX(Matches!$G$2:$G$201,MATCH($A1160&amp;"-1",Matches!$J$2:$J$201,0))="",INDEX(Matches!$H$2:$H$201,MATCH($A1160&amp;"-1",Matches!$J$2:$J$201,0))=""),"",IF(AND($C1160&lt;&gt;"",INDEX(Matches!$F$2:$F$201,MATCH($A1160&amp;"-1",Matches!$J$2:$J$201,0))&lt;&gt;"",$C1160&gt;=INDEX(Matches!$F$2:$F$201,MATCH($A1160&amp;"-1",Matches!$J$2:$J$201,0))),"",IF(AND(D1160=INDEX(Matches!$G$2:$G$201,MATCH($A1160&amp;"-1",Matches!$J$2:$J$201,0)),E1160=INDEX(Matches!$H$2:$H$201,MATCH($A1160&amp;"-1",Matches!$J$2:$J$201,0))),5,IF(SIGN(D1160-E1160)&lt;&gt;SIGN(INDEX(Matches!$G$2:$G$201,MATCH($A1160&amp;"-1",Matches!$J$2:$J$201,0))-INDEX(Matches!$H$2:$H$201,MATCH($A1160&amp;"-1",Matches!$J$2:$J$201,0))),0,IF(D1160-E1160=INDEX(Matches!$G$2:$G$201,MATCH($A1160&amp;"-1",Matches!$J$2:$J$201,0))-INDEX(Matches!$H$2:$H$201,MATCH($A1160&amp;"-1",Matches!$J$2:$J$201,0)),3,2))))),""))</f>
        <v/>
      </c>
      <c r="Y1160" s="12" t="str">
        <f aca="false">IF(OR($B1160="",F1160="",G1160=""),"",IFERROR(IF(OR(INDEX(Matches!$I$2:$I$201,MATCH($A1160&amp;"-2",Matches!$J$2:$J$201,0))="Void",INDEX(Matches!$G$2:$G$201,MATCH($A1160&amp;"-2",Matches!$J$2:$J$201,0))="",INDEX(Matches!$H$2:$H$201,MATCH($A1160&amp;"-2",Matches!$J$2:$J$201,0))=""),"",IF(AND($C1160&lt;&gt;"",INDEX(Matches!$F$2:$F$201,MATCH($A1160&amp;"-2",Matches!$J$2:$J$201,0))&lt;&gt;"",$C1160&gt;=INDEX(Matches!$F$2:$F$201,MATCH($A1160&amp;"-2",Matches!$J$2:$J$201,0))),"",IF(AND(F1160=INDEX(Matches!$G$2:$G$201,MATCH($A1160&amp;"-2",Matches!$J$2:$J$201,0)),G1160=INDEX(Matches!$H$2:$H$201,MATCH($A1160&amp;"-2",Matches!$J$2:$J$201,0))),5,IF(SIGN(F1160-G1160)&lt;&gt;SIGN(INDEX(Matches!$G$2:$G$201,MATCH($A1160&amp;"-2",Matches!$J$2:$J$201,0))-INDEX(Matches!$H$2:$H$201,MATCH($A1160&amp;"-2",Matches!$J$2:$J$201,0))),0,IF(F1160-G1160=INDEX(Matches!$G$2:$G$201,MATCH($A1160&amp;"-2",Matches!$J$2:$J$201,0))-INDEX(Matches!$H$2:$H$201,MATCH($A1160&amp;"-2",Matches!$J$2:$J$201,0)),3,2))))),""))</f>
        <v/>
      </c>
      <c r="Z1160" s="12" t="str">
        <f aca="false">IF(OR($B1160="",H1160="",I1160=""),"",IFERROR(IF(OR(INDEX(Matches!$I$2:$I$201,MATCH($A1160&amp;"-3",Matches!$J$2:$J$201,0))="Void",INDEX(Matches!$G$2:$G$201,MATCH($A1160&amp;"-3",Matches!$J$2:$J$201,0))="",INDEX(Matches!$H$2:$H$201,MATCH($A1160&amp;"-3",Matches!$J$2:$J$201,0))=""),"",IF(AND($C1160&lt;&gt;"",INDEX(Matches!$F$2:$F$201,MATCH($A1160&amp;"-3",Matches!$J$2:$J$201,0))&lt;&gt;"",$C1160&gt;=INDEX(Matches!$F$2:$F$201,MATCH($A1160&amp;"-3",Matches!$J$2:$J$201,0))),"",IF(AND(H1160=INDEX(Matches!$G$2:$G$201,MATCH($A1160&amp;"-3",Matches!$J$2:$J$201,0)),I1160=INDEX(Matches!$H$2:$H$201,MATCH($A1160&amp;"-3",Matches!$J$2:$J$201,0))),5,IF(SIGN(H1160-I1160)&lt;&gt;SIGN(INDEX(Matches!$G$2:$G$201,MATCH($A1160&amp;"-3",Matches!$J$2:$J$201,0))-INDEX(Matches!$H$2:$H$201,MATCH($A1160&amp;"-3",Matches!$J$2:$J$201,0))),0,IF(H1160-I1160=INDEX(Matches!$G$2:$G$201,MATCH($A1160&amp;"-3",Matches!$J$2:$J$201,0))-INDEX(Matches!$H$2:$H$201,MATCH($A1160&amp;"-3",Matches!$J$2:$J$201,0)),3,2))))),""))</f>
        <v/>
      </c>
      <c r="AA1160" s="12" t="str">
        <f aca="false">IF(OR($B1160="",J1160="",K1160=""),"",IFERROR(IF(OR(INDEX(Matches!$I$2:$I$201,MATCH($A1160&amp;"-4",Matches!$J$2:$J$201,0))="Void",INDEX(Matches!$G$2:$G$201,MATCH($A1160&amp;"-4",Matches!$J$2:$J$201,0))="",INDEX(Matches!$H$2:$H$201,MATCH($A1160&amp;"-4",Matches!$J$2:$J$201,0))=""),"",IF(AND($C1160&lt;&gt;"",INDEX(Matches!$F$2:$F$201,MATCH($A1160&amp;"-4",Matches!$J$2:$J$201,0))&lt;&gt;"",$C1160&gt;=INDEX(Matches!$F$2:$F$201,MATCH($A1160&amp;"-4",Matches!$J$2:$J$201,0))),"",IF(AND(J1160=INDEX(Matches!$G$2:$G$201,MATCH($A1160&amp;"-4",Matches!$J$2:$J$201,0)),K1160=INDEX(Matches!$H$2:$H$201,MATCH($A1160&amp;"-4",Matches!$J$2:$J$201,0))),5,IF(SIGN(J1160-K1160)&lt;&gt;SIGN(INDEX(Matches!$G$2:$G$201,MATCH($A1160&amp;"-4",Matches!$J$2:$J$201,0))-INDEX(Matches!$H$2:$H$201,MATCH($A1160&amp;"-4",Matches!$J$2:$J$201,0))),0,IF(J1160-K1160=INDEX(Matches!$G$2:$G$201,MATCH($A1160&amp;"-4",Matches!$J$2:$J$201,0))-INDEX(Matches!$H$2:$H$201,MATCH($A1160&amp;"-4",Matches!$J$2:$J$201,0)),3,2))))),""))</f>
        <v/>
      </c>
      <c r="AB1160" s="12" t="str">
        <f aca="false">IF(OR($B1160="",L1160="",M1160=""),"",IFERROR(IF(OR(INDEX(Matches!$I$2:$I$201,MATCH($A1160&amp;"-5",Matches!$J$2:$J$201,0))="Void",INDEX(Matches!$G$2:$G$201,MATCH($A1160&amp;"-5",Matches!$J$2:$J$201,0))="",INDEX(Matches!$H$2:$H$201,MATCH($A1160&amp;"-5",Matches!$J$2:$J$201,0))=""),"",IF(AND($C1160&lt;&gt;"",INDEX(Matches!$F$2:$F$201,MATCH($A1160&amp;"-5",Matches!$J$2:$J$201,0))&lt;&gt;"",$C1160&gt;=INDEX(Matches!$F$2:$F$201,MATCH($A1160&amp;"-5",Matches!$J$2:$J$201,0))),"",IF(AND(L1160=INDEX(Matches!$G$2:$G$201,MATCH($A1160&amp;"-5",Matches!$J$2:$J$201,0)),M1160=INDEX(Matches!$H$2:$H$201,MATCH($A1160&amp;"-5",Matches!$J$2:$J$201,0))),5,IF(SIGN(L1160-M1160)&lt;&gt;SIGN(INDEX(Matches!$G$2:$G$201,MATCH($A1160&amp;"-5",Matches!$J$2:$J$201,0))-INDEX(Matches!$H$2:$H$201,MATCH($A1160&amp;"-5",Matches!$J$2:$J$201,0))),0,IF(L1160-M1160=INDEX(Matches!$G$2:$G$201,MATCH($A1160&amp;"-5",Matches!$J$2:$J$201,0))-INDEX(Matches!$H$2:$H$201,MATCH($A1160&amp;"-5",Matches!$J$2:$J$201,0)),3,2))))),""))</f>
        <v/>
      </c>
      <c r="AC1160" s="12" t="str">
        <f aca="false">IF(OR($B1160="",N1160="",O1160=""),"",IFERROR(IF(OR(INDEX(Matches!$I$2:$I$201,MATCH($A1160&amp;"-6",Matches!$J$2:$J$201,0))="Void",INDEX(Matches!$G$2:$G$201,MATCH($A1160&amp;"-6",Matches!$J$2:$J$201,0))="",INDEX(Matches!$H$2:$H$201,MATCH($A1160&amp;"-6",Matches!$J$2:$J$201,0))=""),"",IF(AND($C1160&lt;&gt;"",INDEX(Matches!$F$2:$F$201,MATCH($A1160&amp;"-6",Matches!$J$2:$J$201,0))&lt;&gt;"",$C1160&gt;=INDEX(Matches!$F$2:$F$201,MATCH($A1160&amp;"-6",Matches!$J$2:$J$201,0))),"",IF(AND(N1160=INDEX(Matches!$G$2:$G$201,MATCH($A1160&amp;"-6",Matches!$J$2:$J$201,0)),O1160=INDEX(Matches!$H$2:$H$201,MATCH($A1160&amp;"-6",Matches!$J$2:$J$201,0))),5,IF(SIGN(N1160-O1160)&lt;&gt;SIGN(INDEX(Matches!$G$2:$G$201,MATCH($A1160&amp;"-6",Matches!$J$2:$J$201,0))-INDEX(Matches!$H$2:$H$201,MATCH($A1160&amp;"-6",Matches!$J$2:$J$201,0))),0,IF(N1160-O1160=INDEX(Matches!$G$2:$G$201,MATCH($A1160&amp;"-6",Matches!$J$2:$J$201,0))-INDEX(Matches!$H$2:$H$201,MATCH($A1160&amp;"-6",Matches!$J$2:$J$201,0)),3,2))))),""))</f>
        <v/>
      </c>
      <c r="AD1160" s="12" t="str">
        <f aca="false">IF(OR($B1160="",P1160="",Q1160=""),"",IFERROR(IF(OR(INDEX(Matches!$I$2:$I$201,MATCH($A1160&amp;"-7",Matches!$J$2:$J$201,0))="Void",INDEX(Matches!$G$2:$G$201,MATCH($A1160&amp;"-7",Matches!$J$2:$J$201,0))="",INDEX(Matches!$H$2:$H$201,MATCH($A1160&amp;"-7",Matches!$J$2:$J$201,0))=""),"",IF(AND($C1160&lt;&gt;"",INDEX(Matches!$F$2:$F$201,MATCH($A1160&amp;"-7",Matches!$J$2:$J$201,0))&lt;&gt;"",$C1160&gt;=INDEX(Matches!$F$2:$F$201,MATCH($A1160&amp;"-7",Matches!$J$2:$J$201,0))),"",IF(AND(P1160=INDEX(Matches!$G$2:$G$201,MATCH($A1160&amp;"-7",Matches!$J$2:$J$201,0)),Q1160=INDEX(Matches!$H$2:$H$201,MATCH($A1160&amp;"-7",Matches!$J$2:$J$201,0))),5,IF(SIGN(P1160-Q1160)&lt;&gt;SIGN(INDEX(Matches!$G$2:$G$201,MATCH($A1160&amp;"-7",Matches!$J$2:$J$201,0))-INDEX(Matches!$H$2:$H$201,MATCH($A1160&amp;"-7",Matches!$J$2:$J$201,0))),0,IF(P1160-Q1160=INDEX(Matches!$G$2:$G$201,MATCH($A1160&amp;"-7",Matches!$J$2:$J$201,0))-INDEX(Matches!$H$2:$H$201,MATCH($A1160&amp;"-7",Matches!$J$2:$J$201,0)),3,2))))),""))</f>
        <v/>
      </c>
      <c r="AE1160" s="12" t="str">
        <f aca="false">IF(OR($B1160="",R1160="",S1160=""),"",IFERROR(IF(OR(INDEX(Matches!$I$2:$I$201,MATCH($A1160&amp;"-8",Matches!$J$2:$J$201,0))="Void",INDEX(Matches!$G$2:$G$201,MATCH($A1160&amp;"-8",Matches!$J$2:$J$201,0))="",INDEX(Matches!$H$2:$H$201,MATCH($A1160&amp;"-8",Matches!$J$2:$J$201,0))=""),"",IF(AND($C1160&lt;&gt;"",INDEX(Matches!$F$2:$F$201,MATCH($A1160&amp;"-8",Matches!$J$2:$J$201,0))&lt;&gt;"",$C1160&gt;=INDEX(Matches!$F$2:$F$201,MATCH($A1160&amp;"-8",Matches!$J$2:$J$201,0))),"",IF(AND(R1160=INDEX(Matches!$G$2:$G$201,MATCH($A1160&amp;"-8",Matches!$J$2:$J$201,0)),S1160=INDEX(Matches!$H$2:$H$201,MATCH($A1160&amp;"-8",Matches!$J$2:$J$201,0))),5,IF(SIGN(R1160-S1160)&lt;&gt;SIGN(INDEX(Matches!$G$2:$G$201,MATCH($A1160&amp;"-8",Matches!$J$2:$J$201,0))-INDEX(Matches!$H$2:$H$201,MATCH($A1160&amp;"-8",Matches!$J$2:$J$201,0))),0,IF(R1160-S1160=INDEX(Matches!$G$2:$G$201,MATCH($A1160&amp;"-8",Matches!$J$2:$J$201,0))-INDEX(Matches!$H$2:$H$201,MATCH($A1160&amp;"-8",Matches!$J$2:$J$201,0)),3,2))))),""))</f>
        <v/>
      </c>
      <c r="AF1160" s="12" t="str">
        <f aca="false">IF(OR($B1160="",T1160="",U1160=""),"",IFERROR(IF(OR(INDEX(Matches!$I$2:$I$201,MATCH($A1160&amp;"-9",Matches!$J$2:$J$201,0))="Void",INDEX(Matches!$G$2:$G$201,MATCH($A1160&amp;"-9",Matches!$J$2:$J$201,0))="",INDEX(Matches!$H$2:$H$201,MATCH($A1160&amp;"-9",Matches!$J$2:$J$201,0))=""),"",IF(AND($C1160&lt;&gt;"",INDEX(Matches!$F$2:$F$201,MATCH($A1160&amp;"-9",Matches!$J$2:$J$201,0))&lt;&gt;"",$C1160&gt;=INDEX(Matches!$F$2:$F$201,MATCH($A1160&amp;"-9",Matches!$J$2:$J$201,0))),"",IF(AND(T1160=INDEX(Matches!$G$2:$G$201,MATCH($A1160&amp;"-9",Matches!$J$2:$J$201,0)),U1160=INDEX(Matches!$H$2:$H$201,MATCH($A1160&amp;"-9",Matches!$J$2:$J$201,0))),5,IF(SIGN(T1160-U1160)&lt;&gt;SIGN(INDEX(Matches!$G$2:$G$201,MATCH($A1160&amp;"-9",Matches!$J$2:$J$201,0))-INDEX(Matches!$H$2:$H$201,MATCH($A1160&amp;"-9",Matches!$J$2:$J$201,0))),0,IF(T1160-U1160=INDEX(Matches!$G$2:$G$201,MATCH($A1160&amp;"-9",Matches!$J$2:$J$201,0))-INDEX(Matches!$H$2:$H$201,MATCH($A1160&amp;"-9",Matches!$J$2:$J$201,0)),3,2))))),""))</f>
        <v/>
      </c>
      <c r="AG1160" s="12" t="str">
        <f aca="false">IF(OR($B1160="",V1160="",W1160=""),"",IFERROR(IF(OR(INDEX(Matches!$I$2:$I$201,MATCH($A1160&amp;"-10",Matches!$J$2:$J$201,0))="Void",INDEX(Matches!$G$2:$G$201,MATCH($A1160&amp;"-10",Matches!$J$2:$J$201,0))="",INDEX(Matches!$H$2:$H$201,MATCH($A1160&amp;"-10",Matches!$J$2:$J$201,0))=""),"",IF(AND($C1160&lt;&gt;"",INDEX(Matches!$F$2:$F$201,MATCH($A1160&amp;"-10",Matches!$J$2:$J$201,0))&lt;&gt;"",$C1160&gt;=INDEX(Matches!$F$2:$F$201,MATCH($A1160&amp;"-10",Matches!$J$2:$J$201,0))),"",IF(AND(V1160=INDEX(Matches!$G$2:$G$201,MATCH($A1160&amp;"-10",Matches!$J$2:$J$201,0)),W1160=INDEX(Matches!$H$2:$H$201,MATCH($A1160&amp;"-10",Matches!$J$2:$J$201,0))),5,IF(SIGN(V1160-W1160)&lt;&gt;SIGN(INDEX(Matches!$G$2:$G$201,MATCH($A1160&amp;"-10",Matches!$J$2:$J$201,0))-INDEX(Matches!$H$2:$H$201,MATCH($A1160&amp;"-10",Matches!$J$2:$J$201,0))),0,IF(V1160-W1160=INDEX(Matches!$G$2:$G$201,MATCH($A1160&amp;"-10",Matches!$J$2:$J$201,0))-INDEX(Matches!$H$2:$H$201,MATCH($A1160&amp;"-10",Matches!$J$2:$J$201,0)),3,2))))),""))</f>
        <v/>
      </c>
      <c r="AH1160" s="13" t="str">
        <f aca="false">IF($B1160="","",SUM(X1160:AG1160))</f>
        <v/>
      </c>
      <c r="AI1160" s="12" t="str">
        <f aca="false">IF($B1160="","",COUNTIF(X1160:AG1160,5))</f>
        <v/>
      </c>
      <c r="AJ1160" s="12" t="str">
        <f aca="false">IF($B1160="","",COUNTIF(X1160:AG1160,"&gt;=2"))</f>
        <v/>
      </c>
      <c r="AK1160" s="12" t="str">
        <f aca="false">IF($B1160="","",COUNT(X1160:AG1160))</f>
        <v/>
      </c>
    </row>
    <row r="1161" customFormat="false" ht="15" hidden="false" customHeight="false" outlineLevel="0" collapsed="false">
      <c r="A1161" s="7"/>
      <c r="B1161" s="7"/>
      <c r="C1161" s="11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12" t="str">
        <f aca="false">IF(OR($B1161="",D1161="",E1161=""),"",IFERROR(IF(OR(INDEX(Matches!$I$2:$I$201,MATCH($A1161&amp;"-1",Matches!$J$2:$J$201,0))="Void",INDEX(Matches!$G$2:$G$201,MATCH($A1161&amp;"-1",Matches!$J$2:$J$201,0))="",INDEX(Matches!$H$2:$H$201,MATCH($A1161&amp;"-1",Matches!$J$2:$J$201,0))=""),"",IF(AND($C1161&lt;&gt;"",INDEX(Matches!$F$2:$F$201,MATCH($A1161&amp;"-1",Matches!$J$2:$J$201,0))&lt;&gt;"",$C1161&gt;=INDEX(Matches!$F$2:$F$201,MATCH($A1161&amp;"-1",Matches!$J$2:$J$201,0))),"",IF(AND(D1161=INDEX(Matches!$G$2:$G$201,MATCH($A1161&amp;"-1",Matches!$J$2:$J$201,0)),E1161=INDEX(Matches!$H$2:$H$201,MATCH($A1161&amp;"-1",Matches!$J$2:$J$201,0))),5,IF(SIGN(D1161-E1161)&lt;&gt;SIGN(INDEX(Matches!$G$2:$G$201,MATCH($A1161&amp;"-1",Matches!$J$2:$J$201,0))-INDEX(Matches!$H$2:$H$201,MATCH($A1161&amp;"-1",Matches!$J$2:$J$201,0))),0,IF(D1161-E1161=INDEX(Matches!$G$2:$G$201,MATCH($A1161&amp;"-1",Matches!$J$2:$J$201,0))-INDEX(Matches!$H$2:$H$201,MATCH($A1161&amp;"-1",Matches!$J$2:$J$201,0)),3,2))))),""))</f>
        <v/>
      </c>
      <c r="Y1161" s="12" t="str">
        <f aca="false">IF(OR($B1161="",F1161="",G1161=""),"",IFERROR(IF(OR(INDEX(Matches!$I$2:$I$201,MATCH($A1161&amp;"-2",Matches!$J$2:$J$201,0))="Void",INDEX(Matches!$G$2:$G$201,MATCH($A1161&amp;"-2",Matches!$J$2:$J$201,0))="",INDEX(Matches!$H$2:$H$201,MATCH($A1161&amp;"-2",Matches!$J$2:$J$201,0))=""),"",IF(AND($C1161&lt;&gt;"",INDEX(Matches!$F$2:$F$201,MATCH($A1161&amp;"-2",Matches!$J$2:$J$201,0))&lt;&gt;"",$C1161&gt;=INDEX(Matches!$F$2:$F$201,MATCH($A1161&amp;"-2",Matches!$J$2:$J$201,0))),"",IF(AND(F1161=INDEX(Matches!$G$2:$G$201,MATCH($A1161&amp;"-2",Matches!$J$2:$J$201,0)),G1161=INDEX(Matches!$H$2:$H$201,MATCH($A1161&amp;"-2",Matches!$J$2:$J$201,0))),5,IF(SIGN(F1161-G1161)&lt;&gt;SIGN(INDEX(Matches!$G$2:$G$201,MATCH($A1161&amp;"-2",Matches!$J$2:$J$201,0))-INDEX(Matches!$H$2:$H$201,MATCH($A1161&amp;"-2",Matches!$J$2:$J$201,0))),0,IF(F1161-G1161=INDEX(Matches!$G$2:$G$201,MATCH($A1161&amp;"-2",Matches!$J$2:$J$201,0))-INDEX(Matches!$H$2:$H$201,MATCH($A1161&amp;"-2",Matches!$J$2:$J$201,0)),3,2))))),""))</f>
        <v/>
      </c>
      <c r="Z1161" s="12" t="str">
        <f aca="false">IF(OR($B1161="",H1161="",I1161=""),"",IFERROR(IF(OR(INDEX(Matches!$I$2:$I$201,MATCH($A1161&amp;"-3",Matches!$J$2:$J$201,0))="Void",INDEX(Matches!$G$2:$G$201,MATCH($A1161&amp;"-3",Matches!$J$2:$J$201,0))="",INDEX(Matches!$H$2:$H$201,MATCH($A1161&amp;"-3",Matches!$J$2:$J$201,0))=""),"",IF(AND($C1161&lt;&gt;"",INDEX(Matches!$F$2:$F$201,MATCH($A1161&amp;"-3",Matches!$J$2:$J$201,0))&lt;&gt;"",$C1161&gt;=INDEX(Matches!$F$2:$F$201,MATCH($A1161&amp;"-3",Matches!$J$2:$J$201,0))),"",IF(AND(H1161=INDEX(Matches!$G$2:$G$201,MATCH($A1161&amp;"-3",Matches!$J$2:$J$201,0)),I1161=INDEX(Matches!$H$2:$H$201,MATCH($A1161&amp;"-3",Matches!$J$2:$J$201,0))),5,IF(SIGN(H1161-I1161)&lt;&gt;SIGN(INDEX(Matches!$G$2:$G$201,MATCH($A1161&amp;"-3",Matches!$J$2:$J$201,0))-INDEX(Matches!$H$2:$H$201,MATCH($A1161&amp;"-3",Matches!$J$2:$J$201,0))),0,IF(H1161-I1161=INDEX(Matches!$G$2:$G$201,MATCH($A1161&amp;"-3",Matches!$J$2:$J$201,0))-INDEX(Matches!$H$2:$H$201,MATCH($A1161&amp;"-3",Matches!$J$2:$J$201,0)),3,2))))),""))</f>
        <v/>
      </c>
      <c r="AA1161" s="12" t="str">
        <f aca="false">IF(OR($B1161="",J1161="",K1161=""),"",IFERROR(IF(OR(INDEX(Matches!$I$2:$I$201,MATCH($A1161&amp;"-4",Matches!$J$2:$J$201,0))="Void",INDEX(Matches!$G$2:$G$201,MATCH($A1161&amp;"-4",Matches!$J$2:$J$201,0))="",INDEX(Matches!$H$2:$H$201,MATCH($A1161&amp;"-4",Matches!$J$2:$J$201,0))=""),"",IF(AND($C1161&lt;&gt;"",INDEX(Matches!$F$2:$F$201,MATCH($A1161&amp;"-4",Matches!$J$2:$J$201,0))&lt;&gt;"",$C1161&gt;=INDEX(Matches!$F$2:$F$201,MATCH($A1161&amp;"-4",Matches!$J$2:$J$201,0))),"",IF(AND(J1161=INDEX(Matches!$G$2:$G$201,MATCH($A1161&amp;"-4",Matches!$J$2:$J$201,0)),K1161=INDEX(Matches!$H$2:$H$201,MATCH($A1161&amp;"-4",Matches!$J$2:$J$201,0))),5,IF(SIGN(J1161-K1161)&lt;&gt;SIGN(INDEX(Matches!$G$2:$G$201,MATCH($A1161&amp;"-4",Matches!$J$2:$J$201,0))-INDEX(Matches!$H$2:$H$201,MATCH($A1161&amp;"-4",Matches!$J$2:$J$201,0))),0,IF(J1161-K1161=INDEX(Matches!$G$2:$G$201,MATCH($A1161&amp;"-4",Matches!$J$2:$J$201,0))-INDEX(Matches!$H$2:$H$201,MATCH($A1161&amp;"-4",Matches!$J$2:$J$201,0)),3,2))))),""))</f>
        <v/>
      </c>
      <c r="AB1161" s="12" t="str">
        <f aca="false">IF(OR($B1161="",L1161="",M1161=""),"",IFERROR(IF(OR(INDEX(Matches!$I$2:$I$201,MATCH($A1161&amp;"-5",Matches!$J$2:$J$201,0))="Void",INDEX(Matches!$G$2:$G$201,MATCH($A1161&amp;"-5",Matches!$J$2:$J$201,0))="",INDEX(Matches!$H$2:$H$201,MATCH($A1161&amp;"-5",Matches!$J$2:$J$201,0))=""),"",IF(AND($C1161&lt;&gt;"",INDEX(Matches!$F$2:$F$201,MATCH($A1161&amp;"-5",Matches!$J$2:$J$201,0))&lt;&gt;"",$C1161&gt;=INDEX(Matches!$F$2:$F$201,MATCH($A1161&amp;"-5",Matches!$J$2:$J$201,0))),"",IF(AND(L1161=INDEX(Matches!$G$2:$G$201,MATCH($A1161&amp;"-5",Matches!$J$2:$J$201,0)),M1161=INDEX(Matches!$H$2:$H$201,MATCH($A1161&amp;"-5",Matches!$J$2:$J$201,0))),5,IF(SIGN(L1161-M1161)&lt;&gt;SIGN(INDEX(Matches!$G$2:$G$201,MATCH($A1161&amp;"-5",Matches!$J$2:$J$201,0))-INDEX(Matches!$H$2:$H$201,MATCH($A1161&amp;"-5",Matches!$J$2:$J$201,0))),0,IF(L1161-M1161=INDEX(Matches!$G$2:$G$201,MATCH($A1161&amp;"-5",Matches!$J$2:$J$201,0))-INDEX(Matches!$H$2:$H$201,MATCH($A1161&amp;"-5",Matches!$J$2:$J$201,0)),3,2))))),""))</f>
        <v/>
      </c>
      <c r="AC1161" s="12" t="str">
        <f aca="false">IF(OR($B1161="",N1161="",O1161=""),"",IFERROR(IF(OR(INDEX(Matches!$I$2:$I$201,MATCH($A1161&amp;"-6",Matches!$J$2:$J$201,0))="Void",INDEX(Matches!$G$2:$G$201,MATCH($A1161&amp;"-6",Matches!$J$2:$J$201,0))="",INDEX(Matches!$H$2:$H$201,MATCH($A1161&amp;"-6",Matches!$J$2:$J$201,0))=""),"",IF(AND($C1161&lt;&gt;"",INDEX(Matches!$F$2:$F$201,MATCH($A1161&amp;"-6",Matches!$J$2:$J$201,0))&lt;&gt;"",$C1161&gt;=INDEX(Matches!$F$2:$F$201,MATCH($A1161&amp;"-6",Matches!$J$2:$J$201,0))),"",IF(AND(N1161=INDEX(Matches!$G$2:$G$201,MATCH($A1161&amp;"-6",Matches!$J$2:$J$201,0)),O1161=INDEX(Matches!$H$2:$H$201,MATCH($A1161&amp;"-6",Matches!$J$2:$J$201,0))),5,IF(SIGN(N1161-O1161)&lt;&gt;SIGN(INDEX(Matches!$G$2:$G$201,MATCH($A1161&amp;"-6",Matches!$J$2:$J$201,0))-INDEX(Matches!$H$2:$H$201,MATCH($A1161&amp;"-6",Matches!$J$2:$J$201,0))),0,IF(N1161-O1161=INDEX(Matches!$G$2:$G$201,MATCH($A1161&amp;"-6",Matches!$J$2:$J$201,0))-INDEX(Matches!$H$2:$H$201,MATCH($A1161&amp;"-6",Matches!$J$2:$J$201,0)),3,2))))),""))</f>
        <v/>
      </c>
      <c r="AD1161" s="12" t="str">
        <f aca="false">IF(OR($B1161="",P1161="",Q1161=""),"",IFERROR(IF(OR(INDEX(Matches!$I$2:$I$201,MATCH($A1161&amp;"-7",Matches!$J$2:$J$201,0))="Void",INDEX(Matches!$G$2:$G$201,MATCH($A1161&amp;"-7",Matches!$J$2:$J$201,0))="",INDEX(Matches!$H$2:$H$201,MATCH($A1161&amp;"-7",Matches!$J$2:$J$201,0))=""),"",IF(AND($C1161&lt;&gt;"",INDEX(Matches!$F$2:$F$201,MATCH($A1161&amp;"-7",Matches!$J$2:$J$201,0))&lt;&gt;"",$C1161&gt;=INDEX(Matches!$F$2:$F$201,MATCH($A1161&amp;"-7",Matches!$J$2:$J$201,0))),"",IF(AND(P1161=INDEX(Matches!$G$2:$G$201,MATCH($A1161&amp;"-7",Matches!$J$2:$J$201,0)),Q1161=INDEX(Matches!$H$2:$H$201,MATCH($A1161&amp;"-7",Matches!$J$2:$J$201,0))),5,IF(SIGN(P1161-Q1161)&lt;&gt;SIGN(INDEX(Matches!$G$2:$G$201,MATCH($A1161&amp;"-7",Matches!$J$2:$J$201,0))-INDEX(Matches!$H$2:$H$201,MATCH($A1161&amp;"-7",Matches!$J$2:$J$201,0))),0,IF(P1161-Q1161=INDEX(Matches!$G$2:$G$201,MATCH($A1161&amp;"-7",Matches!$J$2:$J$201,0))-INDEX(Matches!$H$2:$H$201,MATCH($A1161&amp;"-7",Matches!$J$2:$J$201,0)),3,2))))),""))</f>
        <v/>
      </c>
      <c r="AE1161" s="12" t="str">
        <f aca="false">IF(OR($B1161="",R1161="",S1161=""),"",IFERROR(IF(OR(INDEX(Matches!$I$2:$I$201,MATCH($A1161&amp;"-8",Matches!$J$2:$J$201,0))="Void",INDEX(Matches!$G$2:$G$201,MATCH($A1161&amp;"-8",Matches!$J$2:$J$201,0))="",INDEX(Matches!$H$2:$H$201,MATCH($A1161&amp;"-8",Matches!$J$2:$J$201,0))=""),"",IF(AND($C1161&lt;&gt;"",INDEX(Matches!$F$2:$F$201,MATCH($A1161&amp;"-8",Matches!$J$2:$J$201,0))&lt;&gt;"",$C1161&gt;=INDEX(Matches!$F$2:$F$201,MATCH($A1161&amp;"-8",Matches!$J$2:$J$201,0))),"",IF(AND(R1161=INDEX(Matches!$G$2:$G$201,MATCH($A1161&amp;"-8",Matches!$J$2:$J$201,0)),S1161=INDEX(Matches!$H$2:$H$201,MATCH($A1161&amp;"-8",Matches!$J$2:$J$201,0))),5,IF(SIGN(R1161-S1161)&lt;&gt;SIGN(INDEX(Matches!$G$2:$G$201,MATCH($A1161&amp;"-8",Matches!$J$2:$J$201,0))-INDEX(Matches!$H$2:$H$201,MATCH($A1161&amp;"-8",Matches!$J$2:$J$201,0))),0,IF(R1161-S1161=INDEX(Matches!$G$2:$G$201,MATCH($A1161&amp;"-8",Matches!$J$2:$J$201,0))-INDEX(Matches!$H$2:$H$201,MATCH($A1161&amp;"-8",Matches!$J$2:$J$201,0)),3,2))))),""))</f>
        <v/>
      </c>
      <c r="AF1161" s="12" t="str">
        <f aca="false">IF(OR($B1161="",T1161="",U1161=""),"",IFERROR(IF(OR(INDEX(Matches!$I$2:$I$201,MATCH($A1161&amp;"-9",Matches!$J$2:$J$201,0))="Void",INDEX(Matches!$G$2:$G$201,MATCH($A1161&amp;"-9",Matches!$J$2:$J$201,0))="",INDEX(Matches!$H$2:$H$201,MATCH($A1161&amp;"-9",Matches!$J$2:$J$201,0))=""),"",IF(AND($C1161&lt;&gt;"",INDEX(Matches!$F$2:$F$201,MATCH($A1161&amp;"-9",Matches!$J$2:$J$201,0))&lt;&gt;"",$C1161&gt;=INDEX(Matches!$F$2:$F$201,MATCH($A1161&amp;"-9",Matches!$J$2:$J$201,0))),"",IF(AND(T1161=INDEX(Matches!$G$2:$G$201,MATCH($A1161&amp;"-9",Matches!$J$2:$J$201,0)),U1161=INDEX(Matches!$H$2:$H$201,MATCH($A1161&amp;"-9",Matches!$J$2:$J$201,0))),5,IF(SIGN(T1161-U1161)&lt;&gt;SIGN(INDEX(Matches!$G$2:$G$201,MATCH($A1161&amp;"-9",Matches!$J$2:$J$201,0))-INDEX(Matches!$H$2:$H$201,MATCH($A1161&amp;"-9",Matches!$J$2:$J$201,0))),0,IF(T1161-U1161=INDEX(Matches!$G$2:$G$201,MATCH($A1161&amp;"-9",Matches!$J$2:$J$201,0))-INDEX(Matches!$H$2:$H$201,MATCH($A1161&amp;"-9",Matches!$J$2:$J$201,0)),3,2))))),""))</f>
        <v/>
      </c>
      <c r="AG1161" s="12" t="str">
        <f aca="false">IF(OR($B1161="",V1161="",W1161=""),"",IFERROR(IF(OR(INDEX(Matches!$I$2:$I$201,MATCH($A1161&amp;"-10",Matches!$J$2:$J$201,0))="Void",INDEX(Matches!$G$2:$G$201,MATCH($A1161&amp;"-10",Matches!$J$2:$J$201,0))="",INDEX(Matches!$H$2:$H$201,MATCH($A1161&amp;"-10",Matches!$J$2:$J$201,0))=""),"",IF(AND($C1161&lt;&gt;"",INDEX(Matches!$F$2:$F$201,MATCH($A1161&amp;"-10",Matches!$J$2:$J$201,0))&lt;&gt;"",$C1161&gt;=INDEX(Matches!$F$2:$F$201,MATCH($A1161&amp;"-10",Matches!$J$2:$J$201,0))),"",IF(AND(V1161=INDEX(Matches!$G$2:$G$201,MATCH($A1161&amp;"-10",Matches!$J$2:$J$201,0)),W1161=INDEX(Matches!$H$2:$H$201,MATCH($A1161&amp;"-10",Matches!$J$2:$J$201,0))),5,IF(SIGN(V1161-W1161)&lt;&gt;SIGN(INDEX(Matches!$G$2:$G$201,MATCH($A1161&amp;"-10",Matches!$J$2:$J$201,0))-INDEX(Matches!$H$2:$H$201,MATCH($A1161&amp;"-10",Matches!$J$2:$J$201,0))),0,IF(V1161-W1161=INDEX(Matches!$G$2:$G$201,MATCH($A1161&amp;"-10",Matches!$J$2:$J$201,0))-INDEX(Matches!$H$2:$H$201,MATCH($A1161&amp;"-10",Matches!$J$2:$J$201,0)),3,2))))),""))</f>
        <v/>
      </c>
      <c r="AH1161" s="13" t="str">
        <f aca="false">IF($B1161="","",SUM(X1161:AG1161))</f>
        <v/>
      </c>
      <c r="AI1161" s="12" t="str">
        <f aca="false">IF($B1161="","",COUNTIF(X1161:AG1161,5))</f>
        <v/>
      </c>
      <c r="AJ1161" s="12" t="str">
        <f aca="false">IF($B1161="","",COUNTIF(X1161:AG1161,"&gt;=2"))</f>
        <v/>
      </c>
      <c r="AK1161" s="12" t="str">
        <f aca="false">IF($B1161="","",COUNT(X1161:AG1161))</f>
        <v/>
      </c>
    </row>
    <row r="1162" customFormat="false" ht="15" hidden="false" customHeight="false" outlineLevel="0" collapsed="false">
      <c r="A1162" s="7"/>
      <c r="B1162" s="7"/>
      <c r="C1162" s="11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12" t="str">
        <f aca="false">IF(OR($B1162="",D1162="",E1162=""),"",IFERROR(IF(OR(INDEX(Matches!$I$2:$I$201,MATCH($A1162&amp;"-1",Matches!$J$2:$J$201,0))="Void",INDEX(Matches!$G$2:$G$201,MATCH($A1162&amp;"-1",Matches!$J$2:$J$201,0))="",INDEX(Matches!$H$2:$H$201,MATCH($A1162&amp;"-1",Matches!$J$2:$J$201,0))=""),"",IF(AND($C1162&lt;&gt;"",INDEX(Matches!$F$2:$F$201,MATCH($A1162&amp;"-1",Matches!$J$2:$J$201,0))&lt;&gt;"",$C1162&gt;=INDEX(Matches!$F$2:$F$201,MATCH($A1162&amp;"-1",Matches!$J$2:$J$201,0))),"",IF(AND(D1162=INDEX(Matches!$G$2:$G$201,MATCH($A1162&amp;"-1",Matches!$J$2:$J$201,0)),E1162=INDEX(Matches!$H$2:$H$201,MATCH($A1162&amp;"-1",Matches!$J$2:$J$201,0))),5,IF(SIGN(D1162-E1162)&lt;&gt;SIGN(INDEX(Matches!$G$2:$G$201,MATCH($A1162&amp;"-1",Matches!$J$2:$J$201,0))-INDEX(Matches!$H$2:$H$201,MATCH($A1162&amp;"-1",Matches!$J$2:$J$201,0))),0,IF(D1162-E1162=INDEX(Matches!$G$2:$G$201,MATCH($A1162&amp;"-1",Matches!$J$2:$J$201,0))-INDEX(Matches!$H$2:$H$201,MATCH($A1162&amp;"-1",Matches!$J$2:$J$201,0)),3,2))))),""))</f>
        <v/>
      </c>
      <c r="Y1162" s="12" t="str">
        <f aca="false">IF(OR($B1162="",F1162="",G1162=""),"",IFERROR(IF(OR(INDEX(Matches!$I$2:$I$201,MATCH($A1162&amp;"-2",Matches!$J$2:$J$201,0))="Void",INDEX(Matches!$G$2:$G$201,MATCH($A1162&amp;"-2",Matches!$J$2:$J$201,0))="",INDEX(Matches!$H$2:$H$201,MATCH($A1162&amp;"-2",Matches!$J$2:$J$201,0))=""),"",IF(AND($C1162&lt;&gt;"",INDEX(Matches!$F$2:$F$201,MATCH($A1162&amp;"-2",Matches!$J$2:$J$201,0))&lt;&gt;"",$C1162&gt;=INDEX(Matches!$F$2:$F$201,MATCH($A1162&amp;"-2",Matches!$J$2:$J$201,0))),"",IF(AND(F1162=INDEX(Matches!$G$2:$G$201,MATCH($A1162&amp;"-2",Matches!$J$2:$J$201,0)),G1162=INDEX(Matches!$H$2:$H$201,MATCH($A1162&amp;"-2",Matches!$J$2:$J$201,0))),5,IF(SIGN(F1162-G1162)&lt;&gt;SIGN(INDEX(Matches!$G$2:$G$201,MATCH($A1162&amp;"-2",Matches!$J$2:$J$201,0))-INDEX(Matches!$H$2:$H$201,MATCH($A1162&amp;"-2",Matches!$J$2:$J$201,0))),0,IF(F1162-G1162=INDEX(Matches!$G$2:$G$201,MATCH($A1162&amp;"-2",Matches!$J$2:$J$201,0))-INDEX(Matches!$H$2:$H$201,MATCH($A1162&amp;"-2",Matches!$J$2:$J$201,0)),3,2))))),""))</f>
        <v/>
      </c>
      <c r="Z1162" s="12" t="str">
        <f aca="false">IF(OR($B1162="",H1162="",I1162=""),"",IFERROR(IF(OR(INDEX(Matches!$I$2:$I$201,MATCH($A1162&amp;"-3",Matches!$J$2:$J$201,0))="Void",INDEX(Matches!$G$2:$G$201,MATCH($A1162&amp;"-3",Matches!$J$2:$J$201,0))="",INDEX(Matches!$H$2:$H$201,MATCH($A1162&amp;"-3",Matches!$J$2:$J$201,0))=""),"",IF(AND($C1162&lt;&gt;"",INDEX(Matches!$F$2:$F$201,MATCH($A1162&amp;"-3",Matches!$J$2:$J$201,0))&lt;&gt;"",$C1162&gt;=INDEX(Matches!$F$2:$F$201,MATCH($A1162&amp;"-3",Matches!$J$2:$J$201,0))),"",IF(AND(H1162=INDEX(Matches!$G$2:$G$201,MATCH($A1162&amp;"-3",Matches!$J$2:$J$201,0)),I1162=INDEX(Matches!$H$2:$H$201,MATCH($A1162&amp;"-3",Matches!$J$2:$J$201,0))),5,IF(SIGN(H1162-I1162)&lt;&gt;SIGN(INDEX(Matches!$G$2:$G$201,MATCH($A1162&amp;"-3",Matches!$J$2:$J$201,0))-INDEX(Matches!$H$2:$H$201,MATCH($A1162&amp;"-3",Matches!$J$2:$J$201,0))),0,IF(H1162-I1162=INDEX(Matches!$G$2:$G$201,MATCH($A1162&amp;"-3",Matches!$J$2:$J$201,0))-INDEX(Matches!$H$2:$H$201,MATCH($A1162&amp;"-3",Matches!$J$2:$J$201,0)),3,2))))),""))</f>
        <v/>
      </c>
      <c r="AA1162" s="12" t="str">
        <f aca="false">IF(OR($B1162="",J1162="",K1162=""),"",IFERROR(IF(OR(INDEX(Matches!$I$2:$I$201,MATCH($A1162&amp;"-4",Matches!$J$2:$J$201,0))="Void",INDEX(Matches!$G$2:$G$201,MATCH($A1162&amp;"-4",Matches!$J$2:$J$201,0))="",INDEX(Matches!$H$2:$H$201,MATCH($A1162&amp;"-4",Matches!$J$2:$J$201,0))=""),"",IF(AND($C1162&lt;&gt;"",INDEX(Matches!$F$2:$F$201,MATCH($A1162&amp;"-4",Matches!$J$2:$J$201,0))&lt;&gt;"",$C1162&gt;=INDEX(Matches!$F$2:$F$201,MATCH($A1162&amp;"-4",Matches!$J$2:$J$201,0))),"",IF(AND(J1162=INDEX(Matches!$G$2:$G$201,MATCH($A1162&amp;"-4",Matches!$J$2:$J$201,0)),K1162=INDEX(Matches!$H$2:$H$201,MATCH($A1162&amp;"-4",Matches!$J$2:$J$201,0))),5,IF(SIGN(J1162-K1162)&lt;&gt;SIGN(INDEX(Matches!$G$2:$G$201,MATCH($A1162&amp;"-4",Matches!$J$2:$J$201,0))-INDEX(Matches!$H$2:$H$201,MATCH($A1162&amp;"-4",Matches!$J$2:$J$201,0))),0,IF(J1162-K1162=INDEX(Matches!$G$2:$G$201,MATCH($A1162&amp;"-4",Matches!$J$2:$J$201,0))-INDEX(Matches!$H$2:$H$201,MATCH($A1162&amp;"-4",Matches!$J$2:$J$201,0)),3,2))))),""))</f>
        <v/>
      </c>
      <c r="AB1162" s="12" t="str">
        <f aca="false">IF(OR($B1162="",L1162="",M1162=""),"",IFERROR(IF(OR(INDEX(Matches!$I$2:$I$201,MATCH($A1162&amp;"-5",Matches!$J$2:$J$201,0))="Void",INDEX(Matches!$G$2:$G$201,MATCH($A1162&amp;"-5",Matches!$J$2:$J$201,0))="",INDEX(Matches!$H$2:$H$201,MATCH($A1162&amp;"-5",Matches!$J$2:$J$201,0))=""),"",IF(AND($C1162&lt;&gt;"",INDEX(Matches!$F$2:$F$201,MATCH($A1162&amp;"-5",Matches!$J$2:$J$201,0))&lt;&gt;"",$C1162&gt;=INDEX(Matches!$F$2:$F$201,MATCH($A1162&amp;"-5",Matches!$J$2:$J$201,0))),"",IF(AND(L1162=INDEX(Matches!$G$2:$G$201,MATCH($A1162&amp;"-5",Matches!$J$2:$J$201,0)),M1162=INDEX(Matches!$H$2:$H$201,MATCH($A1162&amp;"-5",Matches!$J$2:$J$201,0))),5,IF(SIGN(L1162-M1162)&lt;&gt;SIGN(INDEX(Matches!$G$2:$G$201,MATCH($A1162&amp;"-5",Matches!$J$2:$J$201,0))-INDEX(Matches!$H$2:$H$201,MATCH($A1162&amp;"-5",Matches!$J$2:$J$201,0))),0,IF(L1162-M1162=INDEX(Matches!$G$2:$G$201,MATCH($A1162&amp;"-5",Matches!$J$2:$J$201,0))-INDEX(Matches!$H$2:$H$201,MATCH($A1162&amp;"-5",Matches!$J$2:$J$201,0)),3,2))))),""))</f>
        <v/>
      </c>
      <c r="AC1162" s="12" t="str">
        <f aca="false">IF(OR($B1162="",N1162="",O1162=""),"",IFERROR(IF(OR(INDEX(Matches!$I$2:$I$201,MATCH($A1162&amp;"-6",Matches!$J$2:$J$201,0))="Void",INDEX(Matches!$G$2:$G$201,MATCH($A1162&amp;"-6",Matches!$J$2:$J$201,0))="",INDEX(Matches!$H$2:$H$201,MATCH($A1162&amp;"-6",Matches!$J$2:$J$201,0))=""),"",IF(AND($C1162&lt;&gt;"",INDEX(Matches!$F$2:$F$201,MATCH($A1162&amp;"-6",Matches!$J$2:$J$201,0))&lt;&gt;"",$C1162&gt;=INDEX(Matches!$F$2:$F$201,MATCH($A1162&amp;"-6",Matches!$J$2:$J$201,0))),"",IF(AND(N1162=INDEX(Matches!$G$2:$G$201,MATCH($A1162&amp;"-6",Matches!$J$2:$J$201,0)),O1162=INDEX(Matches!$H$2:$H$201,MATCH($A1162&amp;"-6",Matches!$J$2:$J$201,0))),5,IF(SIGN(N1162-O1162)&lt;&gt;SIGN(INDEX(Matches!$G$2:$G$201,MATCH($A1162&amp;"-6",Matches!$J$2:$J$201,0))-INDEX(Matches!$H$2:$H$201,MATCH($A1162&amp;"-6",Matches!$J$2:$J$201,0))),0,IF(N1162-O1162=INDEX(Matches!$G$2:$G$201,MATCH($A1162&amp;"-6",Matches!$J$2:$J$201,0))-INDEX(Matches!$H$2:$H$201,MATCH($A1162&amp;"-6",Matches!$J$2:$J$201,0)),3,2))))),""))</f>
        <v/>
      </c>
      <c r="AD1162" s="12" t="str">
        <f aca="false">IF(OR($B1162="",P1162="",Q1162=""),"",IFERROR(IF(OR(INDEX(Matches!$I$2:$I$201,MATCH($A1162&amp;"-7",Matches!$J$2:$J$201,0))="Void",INDEX(Matches!$G$2:$G$201,MATCH($A1162&amp;"-7",Matches!$J$2:$J$201,0))="",INDEX(Matches!$H$2:$H$201,MATCH($A1162&amp;"-7",Matches!$J$2:$J$201,0))=""),"",IF(AND($C1162&lt;&gt;"",INDEX(Matches!$F$2:$F$201,MATCH($A1162&amp;"-7",Matches!$J$2:$J$201,0))&lt;&gt;"",$C1162&gt;=INDEX(Matches!$F$2:$F$201,MATCH($A1162&amp;"-7",Matches!$J$2:$J$201,0))),"",IF(AND(P1162=INDEX(Matches!$G$2:$G$201,MATCH($A1162&amp;"-7",Matches!$J$2:$J$201,0)),Q1162=INDEX(Matches!$H$2:$H$201,MATCH($A1162&amp;"-7",Matches!$J$2:$J$201,0))),5,IF(SIGN(P1162-Q1162)&lt;&gt;SIGN(INDEX(Matches!$G$2:$G$201,MATCH($A1162&amp;"-7",Matches!$J$2:$J$201,0))-INDEX(Matches!$H$2:$H$201,MATCH($A1162&amp;"-7",Matches!$J$2:$J$201,0))),0,IF(P1162-Q1162=INDEX(Matches!$G$2:$G$201,MATCH($A1162&amp;"-7",Matches!$J$2:$J$201,0))-INDEX(Matches!$H$2:$H$201,MATCH($A1162&amp;"-7",Matches!$J$2:$J$201,0)),3,2))))),""))</f>
        <v/>
      </c>
      <c r="AE1162" s="12" t="str">
        <f aca="false">IF(OR($B1162="",R1162="",S1162=""),"",IFERROR(IF(OR(INDEX(Matches!$I$2:$I$201,MATCH($A1162&amp;"-8",Matches!$J$2:$J$201,0))="Void",INDEX(Matches!$G$2:$G$201,MATCH($A1162&amp;"-8",Matches!$J$2:$J$201,0))="",INDEX(Matches!$H$2:$H$201,MATCH($A1162&amp;"-8",Matches!$J$2:$J$201,0))=""),"",IF(AND($C1162&lt;&gt;"",INDEX(Matches!$F$2:$F$201,MATCH($A1162&amp;"-8",Matches!$J$2:$J$201,0))&lt;&gt;"",$C1162&gt;=INDEX(Matches!$F$2:$F$201,MATCH($A1162&amp;"-8",Matches!$J$2:$J$201,0))),"",IF(AND(R1162=INDEX(Matches!$G$2:$G$201,MATCH($A1162&amp;"-8",Matches!$J$2:$J$201,0)),S1162=INDEX(Matches!$H$2:$H$201,MATCH($A1162&amp;"-8",Matches!$J$2:$J$201,0))),5,IF(SIGN(R1162-S1162)&lt;&gt;SIGN(INDEX(Matches!$G$2:$G$201,MATCH($A1162&amp;"-8",Matches!$J$2:$J$201,0))-INDEX(Matches!$H$2:$H$201,MATCH($A1162&amp;"-8",Matches!$J$2:$J$201,0))),0,IF(R1162-S1162=INDEX(Matches!$G$2:$G$201,MATCH($A1162&amp;"-8",Matches!$J$2:$J$201,0))-INDEX(Matches!$H$2:$H$201,MATCH($A1162&amp;"-8",Matches!$J$2:$J$201,0)),3,2))))),""))</f>
        <v/>
      </c>
      <c r="AF1162" s="12" t="str">
        <f aca="false">IF(OR($B1162="",T1162="",U1162=""),"",IFERROR(IF(OR(INDEX(Matches!$I$2:$I$201,MATCH($A1162&amp;"-9",Matches!$J$2:$J$201,0))="Void",INDEX(Matches!$G$2:$G$201,MATCH($A1162&amp;"-9",Matches!$J$2:$J$201,0))="",INDEX(Matches!$H$2:$H$201,MATCH($A1162&amp;"-9",Matches!$J$2:$J$201,0))=""),"",IF(AND($C1162&lt;&gt;"",INDEX(Matches!$F$2:$F$201,MATCH($A1162&amp;"-9",Matches!$J$2:$J$201,0))&lt;&gt;"",$C1162&gt;=INDEX(Matches!$F$2:$F$201,MATCH($A1162&amp;"-9",Matches!$J$2:$J$201,0))),"",IF(AND(T1162=INDEX(Matches!$G$2:$G$201,MATCH($A1162&amp;"-9",Matches!$J$2:$J$201,0)),U1162=INDEX(Matches!$H$2:$H$201,MATCH($A1162&amp;"-9",Matches!$J$2:$J$201,0))),5,IF(SIGN(T1162-U1162)&lt;&gt;SIGN(INDEX(Matches!$G$2:$G$201,MATCH($A1162&amp;"-9",Matches!$J$2:$J$201,0))-INDEX(Matches!$H$2:$H$201,MATCH($A1162&amp;"-9",Matches!$J$2:$J$201,0))),0,IF(T1162-U1162=INDEX(Matches!$G$2:$G$201,MATCH($A1162&amp;"-9",Matches!$J$2:$J$201,0))-INDEX(Matches!$H$2:$H$201,MATCH($A1162&amp;"-9",Matches!$J$2:$J$201,0)),3,2))))),""))</f>
        <v/>
      </c>
      <c r="AG1162" s="12" t="str">
        <f aca="false">IF(OR($B1162="",V1162="",W1162=""),"",IFERROR(IF(OR(INDEX(Matches!$I$2:$I$201,MATCH($A1162&amp;"-10",Matches!$J$2:$J$201,0))="Void",INDEX(Matches!$G$2:$G$201,MATCH($A1162&amp;"-10",Matches!$J$2:$J$201,0))="",INDEX(Matches!$H$2:$H$201,MATCH($A1162&amp;"-10",Matches!$J$2:$J$201,0))=""),"",IF(AND($C1162&lt;&gt;"",INDEX(Matches!$F$2:$F$201,MATCH($A1162&amp;"-10",Matches!$J$2:$J$201,0))&lt;&gt;"",$C1162&gt;=INDEX(Matches!$F$2:$F$201,MATCH($A1162&amp;"-10",Matches!$J$2:$J$201,0))),"",IF(AND(V1162=INDEX(Matches!$G$2:$G$201,MATCH($A1162&amp;"-10",Matches!$J$2:$J$201,0)),W1162=INDEX(Matches!$H$2:$H$201,MATCH($A1162&amp;"-10",Matches!$J$2:$J$201,0))),5,IF(SIGN(V1162-W1162)&lt;&gt;SIGN(INDEX(Matches!$G$2:$G$201,MATCH($A1162&amp;"-10",Matches!$J$2:$J$201,0))-INDEX(Matches!$H$2:$H$201,MATCH($A1162&amp;"-10",Matches!$J$2:$J$201,0))),0,IF(V1162-W1162=INDEX(Matches!$G$2:$G$201,MATCH($A1162&amp;"-10",Matches!$J$2:$J$201,0))-INDEX(Matches!$H$2:$H$201,MATCH($A1162&amp;"-10",Matches!$J$2:$J$201,0)),3,2))))),""))</f>
        <v/>
      </c>
      <c r="AH1162" s="13" t="str">
        <f aca="false">IF($B1162="","",SUM(X1162:AG1162))</f>
        <v/>
      </c>
      <c r="AI1162" s="12" t="str">
        <f aca="false">IF($B1162="","",COUNTIF(X1162:AG1162,5))</f>
        <v/>
      </c>
      <c r="AJ1162" s="12" t="str">
        <f aca="false">IF($B1162="","",COUNTIF(X1162:AG1162,"&gt;=2"))</f>
        <v/>
      </c>
      <c r="AK1162" s="12" t="str">
        <f aca="false">IF($B1162="","",COUNT(X1162:AG1162))</f>
        <v/>
      </c>
    </row>
    <row r="1163" customFormat="false" ht="15" hidden="false" customHeight="false" outlineLevel="0" collapsed="false">
      <c r="A1163" s="7"/>
      <c r="B1163" s="7"/>
      <c r="C1163" s="11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12" t="str">
        <f aca="false">IF(OR($B1163="",D1163="",E1163=""),"",IFERROR(IF(OR(INDEX(Matches!$I$2:$I$201,MATCH($A1163&amp;"-1",Matches!$J$2:$J$201,0))="Void",INDEX(Matches!$G$2:$G$201,MATCH($A1163&amp;"-1",Matches!$J$2:$J$201,0))="",INDEX(Matches!$H$2:$H$201,MATCH($A1163&amp;"-1",Matches!$J$2:$J$201,0))=""),"",IF(AND($C1163&lt;&gt;"",INDEX(Matches!$F$2:$F$201,MATCH($A1163&amp;"-1",Matches!$J$2:$J$201,0))&lt;&gt;"",$C1163&gt;=INDEX(Matches!$F$2:$F$201,MATCH($A1163&amp;"-1",Matches!$J$2:$J$201,0))),"",IF(AND(D1163=INDEX(Matches!$G$2:$G$201,MATCH($A1163&amp;"-1",Matches!$J$2:$J$201,0)),E1163=INDEX(Matches!$H$2:$H$201,MATCH($A1163&amp;"-1",Matches!$J$2:$J$201,0))),5,IF(SIGN(D1163-E1163)&lt;&gt;SIGN(INDEX(Matches!$G$2:$G$201,MATCH($A1163&amp;"-1",Matches!$J$2:$J$201,0))-INDEX(Matches!$H$2:$H$201,MATCH($A1163&amp;"-1",Matches!$J$2:$J$201,0))),0,IF(D1163-E1163=INDEX(Matches!$G$2:$G$201,MATCH($A1163&amp;"-1",Matches!$J$2:$J$201,0))-INDEX(Matches!$H$2:$H$201,MATCH($A1163&amp;"-1",Matches!$J$2:$J$201,0)),3,2))))),""))</f>
        <v/>
      </c>
      <c r="Y1163" s="12" t="str">
        <f aca="false">IF(OR($B1163="",F1163="",G1163=""),"",IFERROR(IF(OR(INDEX(Matches!$I$2:$I$201,MATCH($A1163&amp;"-2",Matches!$J$2:$J$201,0))="Void",INDEX(Matches!$G$2:$G$201,MATCH($A1163&amp;"-2",Matches!$J$2:$J$201,0))="",INDEX(Matches!$H$2:$H$201,MATCH($A1163&amp;"-2",Matches!$J$2:$J$201,0))=""),"",IF(AND($C1163&lt;&gt;"",INDEX(Matches!$F$2:$F$201,MATCH($A1163&amp;"-2",Matches!$J$2:$J$201,0))&lt;&gt;"",$C1163&gt;=INDEX(Matches!$F$2:$F$201,MATCH($A1163&amp;"-2",Matches!$J$2:$J$201,0))),"",IF(AND(F1163=INDEX(Matches!$G$2:$G$201,MATCH($A1163&amp;"-2",Matches!$J$2:$J$201,0)),G1163=INDEX(Matches!$H$2:$H$201,MATCH($A1163&amp;"-2",Matches!$J$2:$J$201,0))),5,IF(SIGN(F1163-G1163)&lt;&gt;SIGN(INDEX(Matches!$G$2:$G$201,MATCH($A1163&amp;"-2",Matches!$J$2:$J$201,0))-INDEX(Matches!$H$2:$H$201,MATCH($A1163&amp;"-2",Matches!$J$2:$J$201,0))),0,IF(F1163-G1163=INDEX(Matches!$G$2:$G$201,MATCH($A1163&amp;"-2",Matches!$J$2:$J$201,0))-INDEX(Matches!$H$2:$H$201,MATCH($A1163&amp;"-2",Matches!$J$2:$J$201,0)),3,2))))),""))</f>
        <v/>
      </c>
      <c r="Z1163" s="12" t="str">
        <f aca="false">IF(OR($B1163="",H1163="",I1163=""),"",IFERROR(IF(OR(INDEX(Matches!$I$2:$I$201,MATCH($A1163&amp;"-3",Matches!$J$2:$J$201,0))="Void",INDEX(Matches!$G$2:$G$201,MATCH($A1163&amp;"-3",Matches!$J$2:$J$201,0))="",INDEX(Matches!$H$2:$H$201,MATCH($A1163&amp;"-3",Matches!$J$2:$J$201,0))=""),"",IF(AND($C1163&lt;&gt;"",INDEX(Matches!$F$2:$F$201,MATCH($A1163&amp;"-3",Matches!$J$2:$J$201,0))&lt;&gt;"",$C1163&gt;=INDEX(Matches!$F$2:$F$201,MATCH($A1163&amp;"-3",Matches!$J$2:$J$201,0))),"",IF(AND(H1163=INDEX(Matches!$G$2:$G$201,MATCH($A1163&amp;"-3",Matches!$J$2:$J$201,0)),I1163=INDEX(Matches!$H$2:$H$201,MATCH($A1163&amp;"-3",Matches!$J$2:$J$201,0))),5,IF(SIGN(H1163-I1163)&lt;&gt;SIGN(INDEX(Matches!$G$2:$G$201,MATCH($A1163&amp;"-3",Matches!$J$2:$J$201,0))-INDEX(Matches!$H$2:$H$201,MATCH($A1163&amp;"-3",Matches!$J$2:$J$201,0))),0,IF(H1163-I1163=INDEX(Matches!$G$2:$G$201,MATCH($A1163&amp;"-3",Matches!$J$2:$J$201,0))-INDEX(Matches!$H$2:$H$201,MATCH($A1163&amp;"-3",Matches!$J$2:$J$201,0)),3,2))))),""))</f>
        <v/>
      </c>
      <c r="AA1163" s="12" t="str">
        <f aca="false">IF(OR($B1163="",J1163="",K1163=""),"",IFERROR(IF(OR(INDEX(Matches!$I$2:$I$201,MATCH($A1163&amp;"-4",Matches!$J$2:$J$201,0))="Void",INDEX(Matches!$G$2:$G$201,MATCH($A1163&amp;"-4",Matches!$J$2:$J$201,0))="",INDEX(Matches!$H$2:$H$201,MATCH($A1163&amp;"-4",Matches!$J$2:$J$201,0))=""),"",IF(AND($C1163&lt;&gt;"",INDEX(Matches!$F$2:$F$201,MATCH($A1163&amp;"-4",Matches!$J$2:$J$201,0))&lt;&gt;"",$C1163&gt;=INDEX(Matches!$F$2:$F$201,MATCH($A1163&amp;"-4",Matches!$J$2:$J$201,0))),"",IF(AND(J1163=INDEX(Matches!$G$2:$G$201,MATCH($A1163&amp;"-4",Matches!$J$2:$J$201,0)),K1163=INDEX(Matches!$H$2:$H$201,MATCH($A1163&amp;"-4",Matches!$J$2:$J$201,0))),5,IF(SIGN(J1163-K1163)&lt;&gt;SIGN(INDEX(Matches!$G$2:$G$201,MATCH($A1163&amp;"-4",Matches!$J$2:$J$201,0))-INDEX(Matches!$H$2:$H$201,MATCH($A1163&amp;"-4",Matches!$J$2:$J$201,0))),0,IF(J1163-K1163=INDEX(Matches!$G$2:$G$201,MATCH($A1163&amp;"-4",Matches!$J$2:$J$201,0))-INDEX(Matches!$H$2:$H$201,MATCH($A1163&amp;"-4",Matches!$J$2:$J$201,0)),3,2))))),""))</f>
        <v/>
      </c>
      <c r="AB1163" s="12" t="str">
        <f aca="false">IF(OR($B1163="",L1163="",M1163=""),"",IFERROR(IF(OR(INDEX(Matches!$I$2:$I$201,MATCH($A1163&amp;"-5",Matches!$J$2:$J$201,0))="Void",INDEX(Matches!$G$2:$G$201,MATCH($A1163&amp;"-5",Matches!$J$2:$J$201,0))="",INDEX(Matches!$H$2:$H$201,MATCH($A1163&amp;"-5",Matches!$J$2:$J$201,0))=""),"",IF(AND($C1163&lt;&gt;"",INDEX(Matches!$F$2:$F$201,MATCH($A1163&amp;"-5",Matches!$J$2:$J$201,0))&lt;&gt;"",$C1163&gt;=INDEX(Matches!$F$2:$F$201,MATCH($A1163&amp;"-5",Matches!$J$2:$J$201,0))),"",IF(AND(L1163=INDEX(Matches!$G$2:$G$201,MATCH($A1163&amp;"-5",Matches!$J$2:$J$201,0)),M1163=INDEX(Matches!$H$2:$H$201,MATCH($A1163&amp;"-5",Matches!$J$2:$J$201,0))),5,IF(SIGN(L1163-M1163)&lt;&gt;SIGN(INDEX(Matches!$G$2:$G$201,MATCH($A1163&amp;"-5",Matches!$J$2:$J$201,0))-INDEX(Matches!$H$2:$H$201,MATCH($A1163&amp;"-5",Matches!$J$2:$J$201,0))),0,IF(L1163-M1163=INDEX(Matches!$G$2:$G$201,MATCH($A1163&amp;"-5",Matches!$J$2:$J$201,0))-INDEX(Matches!$H$2:$H$201,MATCH($A1163&amp;"-5",Matches!$J$2:$J$201,0)),3,2))))),""))</f>
        <v/>
      </c>
      <c r="AC1163" s="12" t="str">
        <f aca="false">IF(OR($B1163="",N1163="",O1163=""),"",IFERROR(IF(OR(INDEX(Matches!$I$2:$I$201,MATCH($A1163&amp;"-6",Matches!$J$2:$J$201,0))="Void",INDEX(Matches!$G$2:$G$201,MATCH($A1163&amp;"-6",Matches!$J$2:$J$201,0))="",INDEX(Matches!$H$2:$H$201,MATCH($A1163&amp;"-6",Matches!$J$2:$J$201,0))=""),"",IF(AND($C1163&lt;&gt;"",INDEX(Matches!$F$2:$F$201,MATCH($A1163&amp;"-6",Matches!$J$2:$J$201,0))&lt;&gt;"",$C1163&gt;=INDEX(Matches!$F$2:$F$201,MATCH($A1163&amp;"-6",Matches!$J$2:$J$201,0))),"",IF(AND(N1163=INDEX(Matches!$G$2:$G$201,MATCH($A1163&amp;"-6",Matches!$J$2:$J$201,0)),O1163=INDEX(Matches!$H$2:$H$201,MATCH($A1163&amp;"-6",Matches!$J$2:$J$201,0))),5,IF(SIGN(N1163-O1163)&lt;&gt;SIGN(INDEX(Matches!$G$2:$G$201,MATCH($A1163&amp;"-6",Matches!$J$2:$J$201,0))-INDEX(Matches!$H$2:$H$201,MATCH($A1163&amp;"-6",Matches!$J$2:$J$201,0))),0,IF(N1163-O1163=INDEX(Matches!$G$2:$G$201,MATCH($A1163&amp;"-6",Matches!$J$2:$J$201,0))-INDEX(Matches!$H$2:$H$201,MATCH($A1163&amp;"-6",Matches!$J$2:$J$201,0)),3,2))))),""))</f>
        <v/>
      </c>
      <c r="AD1163" s="12" t="str">
        <f aca="false">IF(OR($B1163="",P1163="",Q1163=""),"",IFERROR(IF(OR(INDEX(Matches!$I$2:$I$201,MATCH($A1163&amp;"-7",Matches!$J$2:$J$201,0))="Void",INDEX(Matches!$G$2:$G$201,MATCH($A1163&amp;"-7",Matches!$J$2:$J$201,0))="",INDEX(Matches!$H$2:$H$201,MATCH($A1163&amp;"-7",Matches!$J$2:$J$201,0))=""),"",IF(AND($C1163&lt;&gt;"",INDEX(Matches!$F$2:$F$201,MATCH($A1163&amp;"-7",Matches!$J$2:$J$201,0))&lt;&gt;"",$C1163&gt;=INDEX(Matches!$F$2:$F$201,MATCH($A1163&amp;"-7",Matches!$J$2:$J$201,0))),"",IF(AND(P1163=INDEX(Matches!$G$2:$G$201,MATCH($A1163&amp;"-7",Matches!$J$2:$J$201,0)),Q1163=INDEX(Matches!$H$2:$H$201,MATCH($A1163&amp;"-7",Matches!$J$2:$J$201,0))),5,IF(SIGN(P1163-Q1163)&lt;&gt;SIGN(INDEX(Matches!$G$2:$G$201,MATCH($A1163&amp;"-7",Matches!$J$2:$J$201,0))-INDEX(Matches!$H$2:$H$201,MATCH($A1163&amp;"-7",Matches!$J$2:$J$201,0))),0,IF(P1163-Q1163=INDEX(Matches!$G$2:$G$201,MATCH($A1163&amp;"-7",Matches!$J$2:$J$201,0))-INDEX(Matches!$H$2:$H$201,MATCH($A1163&amp;"-7",Matches!$J$2:$J$201,0)),3,2))))),""))</f>
        <v/>
      </c>
      <c r="AE1163" s="12" t="str">
        <f aca="false">IF(OR($B1163="",R1163="",S1163=""),"",IFERROR(IF(OR(INDEX(Matches!$I$2:$I$201,MATCH($A1163&amp;"-8",Matches!$J$2:$J$201,0))="Void",INDEX(Matches!$G$2:$G$201,MATCH($A1163&amp;"-8",Matches!$J$2:$J$201,0))="",INDEX(Matches!$H$2:$H$201,MATCH($A1163&amp;"-8",Matches!$J$2:$J$201,0))=""),"",IF(AND($C1163&lt;&gt;"",INDEX(Matches!$F$2:$F$201,MATCH($A1163&amp;"-8",Matches!$J$2:$J$201,0))&lt;&gt;"",$C1163&gt;=INDEX(Matches!$F$2:$F$201,MATCH($A1163&amp;"-8",Matches!$J$2:$J$201,0))),"",IF(AND(R1163=INDEX(Matches!$G$2:$G$201,MATCH($A1163&amp;"-8",Matches!$J$2:$J$201,0)),S1163=INDEX(Matches!$H$2:$H$201,MATCH($A1163&amp;"-8",Matches!$J$2:$J$201,0))),5,IF(SIGN(R1163-S1163)&lt;&gt;SIGN(INDEX(Matches!$G$2:$G$201,MATCH($A1163&amp;"-8",Matches!$J$2:$J$201,0))-INDEX(Matches!$H$2:$H$201,MATCH($A1163&amp;"-8",Matches!$J$2:$J$201,0))),0,IF(R1163-S1163=INDEX(Matches!$G$2:$G$201,MATCH($A1163&amp;"-8",Matches!$J$2:$J$201,0))-INDEX(Matches!$H$2:$H$201,MATCH($A1163&amp;"-8",Matches!$J$2:$J$201,0)),3,2))))),""))</f>
        <v/>
      </c>
      <c r="AF1163" s="12" t="str">
        <f aca="false">IF(OR($B1163="",T1163="",U1163=""),"",IFERROR(IF(OR(INDEX(Matches!$I$2:$I$201,MATCH($A1163&amp;"-9",Matches!$J$2:$J$201,0))="Void",INDEX(Matches!$G$2:$G$201,MATCH($A1163&amp;"-9",Matches!$J$2:$J$201,0))="",INDEX(Matches!$H$2:$H$201,MATCH($A1163&amp;"-9",Matches!$J$2:$J$201,0))=""),"",IF(AND($C1163&lt;&gt;"",INDEX(Matches!$F$2:$F$201,MATCH($A1163&amp;"-9",Matches!$J$2:$J$201,0))&lt;&gt;"",$C1163&gt;=INDEX(Matches!$F$2:$F$201,MATCH($A1163&amp;"-9",Matches!$J$2:$J$201,0))),"",IF(AND(T1163=INDEX(Matches!$G$2:$G$201,MATCH($A1163&amp;"-9",Matches!$J$2:$J$201,0)),U1163=INDEX(Matches!$H$2:$H$201,MATCH($A1163&amp;"-9",Matches!$J$2:$J$201,0))),5,IF(SIGN(T1163-U1163)&lt;&gt;SIGN(INDEX(Matches!$G$2:$G$201,MATCH($A1163&amp;"-9",Matches!$J$2:$J$201,0))-INDEX(Matches!$H$2:$H$201,MATCH($A1163&amp;"-9",Matches!$J$2:$J$201,0))),0,IF(T1163-U1163=INDEX(Matches!$G$2:$G$201,MATCH($A1163&amp;"-9",Matches!$J$2:$J$201,0))-INDEX(Matches!$H$2:$H$201,MATCH($A1163&amp;"-9",Matches!$J$2:$J$201,0)),3,2))))),""))</f>
        <v/>
      </c>
      <c r="AG1163" s="12" t="str">
        <f aca="false">IF(OR($B1163="",V1163="",W1163=""),"",IFERROR(IF(OR(INDEX(Matches!$I$2:$I$201,MATCH($A1163&amp;"-10",Matches!$J$2:$J$201,0))="Void",INDEX(Matches!$G$2:$G$201,MATCH($A1163&amp;"-10",Matches!$J$2:$J$201,0))="",INDEX(Matches!$H$2:$H$201,MATCH($A1163&amp;"-10",Matches!$J$2:$J$201,0))=""),"",IF(AND($C1163&lt;&gt;"",INDEX(Matches!$F$2:$F$201,MATCH($A1163&amp;"-10",Matches!$J$2:$J$201,0))&lt;&gt;"",$C1163&gt;=INDEX(Matches!$F$2:$F$201,MATCH($A1163&amp;"-10",Matches!$J$2:$J$201,0))),"",IF(AND(V1163=INDEX(Matches!$G$2:$G$201,MATCH($A1163&amp;"-10",Matches!$J$2:$J$201,0)),W1163=INDEX(Matches!$H$2:$H$201,MATCH($A1163&amp;"-10",Matches!$J$2:$J$201,0))),5,IF(SIGN(V1163-W1163)&lt;&gt;SIGN(INDEX(Matches!$G$2:$G$201,MATCH($A1163&amp;"-10",Matches!$J$2:$J$201,0))-INDEX(Matches!$H$2:$H$201,MATCH($A1163&amp;"-10",Matches!$J$2:$J$201,0))),0,IF(V1163-W1163=INDEX(Matches!$G$2:$G$201,MATCH($A1163&amp;"-10",Matches!$J$2:$J$201,0))-INDEX(Matches!$H$2:$H$201,MATCH($A1163&amp;"-10",Matches!$J$2:$J$201,0)),3,2))))),""))</f>
        <v/>
      </c>
      <c r="AH1163" s="13" t="str">
        <f aca="false">IF($B1163="","",SUM(X1163:AG1163))</f>
        <v/>
      </c>
      <c r="AI1163" s="12" t="str">
        <f aca="false">IF($B1163="","",COUNTIF(X1163:AG1163,5))</f>
        <v/>
      </c>
      <c r="AJ1163" s="12" t="str">
        <f aca="false">IF($B1163="","",COUNTIF(X1163:AG1163,"&gt;=2"))</f>
        <v/>
      </c>
      <c r="AK1163" s="12" t="str">
        <f aca="false">IF($B1163="","",COUNT(X1163:AG1163))</f>
        <v/>
      </c>
    </row>
    <row r="1164" customFormat="false" ht="15" hidden="false" customHeight="false" outlineLevel="0" collapsed="false">
      <c r="A1164" s="7"/>
      <c r="B1164" s="7"/>
      <c r="C1164" s="11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12" t="str">
        <f aca="false">IF(OR($B1164="",D1164="",E1164=""),"",IFERROR(IF(OR(INDEX(Matches!$I$2:$I$201,MATCH($A1164&amp;"-1",Matches!$J$2:$J$201,0))="Void",INDEX(Matches!$G$2:$G$201,MATCH($A1164&amp;"-1",Matches!$J$2:$J$201,0))="",INDEX(Matches!$H$2:$H$201,MATCH($A1164&amp;"-1",Matches!$J$2:$J$201,0))=""),"",IF(AND($C1164&lt;&gt;"",INDEX(Matches!$F$2:$F$201,MATCH($A1164&amp;"-1",Matches!$J$2:$J$201,0))&lt;&gt;"",$C1164&gt;=INDEX(Matches!$F$2:$F$201,MATCH($A1164&amp;"-1",Matches!$J$2:$J$201,0))),"",IF(AND(D1164=INDEX(Matches!$G$2:$G$201,MATCH($A1164&amp;"-1",Matches!$J$2:$J$201,0)),E1164=INDEX(Matches!$H$2:$H$201,MATCH($A1164&amp;"-1",Matches!$J$2:$J$201,0))),5,IF(SIGN(D1164-E1164)&lt;&gt;SIGN(INDEX(Matches!$G$2:$G$201,MATCH($A1164&amp;"-1",Matches!$J$2:$J$201,0))-INDEX(Matches!$H$2:$H$201,MATCH($A1164&amp;"-1",Matches!$J$2:$J$201,0))),0,IF(D1164-E1164=INDEX(Matches!$G$2:$G$201,MATCH($A1164&amp;"-1",Matches!$J$2:$J$201,0))-INDEX(Matches!$H$2:$H$201,MATCH($A1164&amp;"-1",Matches!$J$2:$J$201,0)),3,2))))),""))</f>
        <v/>
      </c>
      <c r="Y1164" s="12" t="str">
        <f aca="false">IF(OR($B1164="",F1164="",G1164=""),"",IFERROR(IF(OR(INDEX(Matches!$I$2:$I$201,MATCH($A1164&amp;"-2",Matches!$J$2:$J$201,0))="Void",INDEX(Matches!$G$2:$G$201,MATCH($A1164&amp;"-2",Matches!$J$2:$J$201,0))="",INDEX(Matches!$H$2:$H$201,MATCH($A1164&amp;"-2",Matches!$J$2:$J$201,0))=""),"",IF(AND($C1164&lt;&gt;"",INDEX(Matches!$F$2:$F$201,MATCH($A1164&amp;"-2",Matches!$J$2:$J$201,0))&lt;&gt;"",$C1164&gt;=INDEX(Matches!$F$2:$F$201,MATCH($A1164&amp;"-2",Matches!$J$2:$J$201,0))),"",IF(AND(F1164=INDEX(Matches!$G$2:$G$201,MATCH($A1164&amp;"-2",Matches!$J$2:$J$201,0)),G1164=INDEX(Matches!$H$2:$H$201,MATCH($A1164&amp;"-2",Matches!$J$2:$J$201,0))),5,IF(SIGN(F1164-G1164)&lt;&gt;SIGN(INDEX(Matches!$G$2:$G$201,MATCH($A1164&amp;"-2",Matches!$J$2:$J$201,0))-INDEX(Matches!$H$2:$H$201,MATCH($A1164&amp;"-2",Matches!$J$2:$J$201,0))),0,IF(F1164-G1164=INDEX(Matches!$G$2:$G$201,MATCH($A1164&amp;"-2",Matches!$J$2:$J$201,0))-INDEX(Matches!$H$2:$H$201,MATCH($A1164&amp;"-2",Matches!$J$2:$J$201,0)),3,2))))),""))</f>
        <v/>
      </c>
      <c r="Z1164" s="12" t="str">
        <f aca="false">IF(OR($B1164="",H1164="",I1164=""),"",IFERROR(IF(OR(INDEX(Matches!$I$2:$I$201,MATCH($A1164&amp;"-3",Matches!$J$2:$J$201,0))="Void",INDEX(Matches!$G$2:$G$201,MATCH($A1164&amp;"-3",Matches!$J$2:$J$201,0))="",INDEX(Matches!$H$2:$H$201,MATCH($A1164&amp;"-3",Matches!$J$2:$J$201,0))=""),"",IF(AND($C1164&lt;&gt;"",INDEX(Matches!$F$2:$F$201,MATCH($A1164&amp;"-3",Matches!$J$2:$J$201,0))&lt;&gt;"",$C1164&gt;=INDEX(Matches!$F$2:$F$201,MATCH($A1164&amp;"-3",Matches!$J$2:$J$201,0))),"",IF(AND(H1164=INDEX(Matches!$G$2:$G$201,MATCH($A1164&amp;"-3",Matches!$J$2:$J$201,0)),I1164=INDEX(Matches!$H$2:$H$201,MATCH($A1164&amp;"-3",Matches!$J$2:$J$201,0))),5,IF(SIGN(H1164-I1164)&lt;&gt;SIGN(INDEX(Matches!$G$2:$G$201,MATCH($A1164&amp;"-3",Matches!$J$2:$J$201,0))-INDEX(Matches!$H$2:$H$201,MATCH($A1164&amp;"-3",Matches!$J$2:$J$201,0))),0,IF(H1164-I1164=INDEX(Matches!$G$2:$G$201,MATCH($A1164&amp;"-3",Matches!$J$2:$J$201,0))-INDEX(Matches!$H$2:$H$201,MATCH($A1164&amp;"-3",Matches!$J$2:$J$201,0)),3,2))))),""))</f>
        <v/>
      </c>
      <c r="AA1164" s="12" t="str">
        <f aca="false">IF(OR($B1164="",J1164="",K1164=""),"",IFERROR(IF(OR(INDEX(Matches!$I$2:$I$201,MATCH($A1164&amp;"-4",Matches!$J$2:$J$201,0))="Void",INDEX(Matches!$G$2:$G$201,MATCH($A1164&amp;"-4",Matches!$J$2:$J$201,0))="",INDEX(Matches!$H$2:$H$201,MATCH($A1164&amp;"-4",Matches!$J$2:$J$201,0))=""),"",IF(AND($C1164&lt;&gt;"",INDEX(Matches!$F$2:$F$201,MATCH($A1164&amp;"-4",Matches!$J$2:$J$201,0))&lt;&gt;"",$C1164&gt;=INDEX(Matches!$F$2:$F$201,MATCH($A1164&amp;"-4",Matches!$J$2:$J$201,0))),"",IF(AND(J1164=INDEX(Matches!$G$2:$G$201,MATCH($A1164&amp;"-4",Matches!$J$2:$J$201,0)),K1164=INDEX(Matches!$H$2:$H$201,MATCH($A1164&amp;"-4",Matches!$J$2:$J$201,0))),5,IF(SIGN(J1164-K1164)&lt;&gt;SIGN(INDEX(Matches!$G$2:$G$201,MATCH($A1164&amp;"-4",Matches!$J$2:$J$201,0))-INDEX(Matches!$H$2:$H$201,MATCH($A1164&amp;"-4",Matches!$J$2:$J$201,0))),0,IF(J1164-K1164=INDEX(Matches!$G$2:$G$201,MATCH($A1164&amp;"-4",Matches!$J$2:$J$201,0))-INDEX(Matches!$H$2:$H$201,MATCH($A1164&amp;"-4",Matches!$J$2:$J$201,0)),3,2))))),""))</f>
        <v/>
      </c>
      <c r="AB1164" s="12" t="str">
        <f aca="false">IF(OR($B1164="",L1164="",M1164=""),"",IFERROR(IF(OR(INDEX(Matches!$I$2:$I$201,MATCH($A1164&amp;"-5",Matches!$J$2:$J$201,0))="Void",INDEX(Matches!$G$2:$G$201,MATCH($A1164&amp;"-5",Matches!$J$2:$J$201,0))="",INDEX(Matches!$H$2:$H$201,MATCH($A1164&amp;"-5",Matches!$J$2:$J$201,0))=""),"",IF(AND($C1164&lt;&gt;"",INDEX(Matches!$F$2:$F$201,MATCH($A1164&amp;"-5",Matches!$J$2:$J$201,0))&lt;&gt;"",$C1164&gt;=INDEX(Matches!$F$2:$F$201,MATCH($A1164&amp;"-5",Matches!$J$2:$J$201,0))),"",IF(AND(L1164=INDEX(Matches!$G$2:$G$201,MATCH($A1164&amp;"-5",Matches!$J$2:$J$201,0)),M1164=INDEX(Matches!$H$2:$H$201,MATCH($A1164&amp;"-5",Matches!$J$2:$J$201,0))),5,IF(SIGN(L1164-M1164)&lt;&gt;SIGN(INDEX(Matches!$G$2:$G$201,MATCH($A1164&amp;"-5",Matches!$J$2:$J$201,0))-INDEX(Matches!$H$2:$H$201,MATCH($A1164&amp;"-5",Matches!$J$2:$J$201,0))),0,IF(L1164-M1164=INDEX(Matches!$G$2:$G$201,MATCH($A1164&amp;"-5",Matches!$J$2:$J$201,0))-INDEX(Matches!$H$2:$H$201,MATCH($A1164&amp;"-5",Matches!$J$2:$J$201,0)),3,2))))),""))</f>
        <v/>
      </c>
      <c r="AC1164" s="12" t="str">
        <f aca="false">IF(OR($B1164="",N1164="",O1164=""),"",IFERROR(IF(OR(INDEX(Matches!$I$2:$I$201,MATCH($A1164&amp;"-6",Matches!$J$2:$J$201,0))="Void",INDEX(Matches!$G$2:$G$201,MATCH($A1164&amp;"-6",Matches!$J$2:$J$201,0))="",INDEX(Matches!$H$2:$H$201,MATCH($A1164&amp;"-6",Matches!$J$2:$J$201,0))=""),"",IF(AND($C1164&lt;&gt;"",INDEX(Matches!$F$2:$F$201,MATCH($A1164&amp;"-6",Matches!$J$2:$J$201,0))&lt;&gt;"",$C1164&gt;=INDEX(Matches!$F$2:$F$201,MATCH($A1164&amp;"-6",Matches!$J$2:$J$201,0))),"",IF(AND(N1164=INDEX(Matches!$G$2:$G$201,MATCH($A1164&amp;"-6",Matches!$J$2:$J$201,0)),O1164=INDEX(Matches!$H$2:$H$201,MATCH($A1164&amp;"-6",Matches!$J$2:$J$201,0))),5,IF(SIGN(N1164-O1164)&lt;&gt;SIGN(INDEX(Matches!$G$2:$G$201,MATCH($A1164&amp;"-6",Matches!$J$2:$J$201,0))-INDEX(Matches!$H$2:$H$201,MATCH($A1164&amp;"-6",Matches!$J$2:$J$201,0))),0,IF(N1164-O1164=INDEX(Matches!$G$2:$G$201,MATCH($A1164&amp;"-6",Matches!$J$2:$J$201,0))-INDEX(Matches!$H$2:$H$201,MATCH($A1164&amp;"-6",Matches!$J$2:$J$201,0)),3,2))))),""))</f>
        <v/>
      </c>
      <c r="AD1164" s="12" t="str">
        <f aca="false">IF(OR($B1164="",P1164="",Q1164=""),"",IFERROR(IF(OR(INDEX(Matches!$I$2:$I$201,MATCH($A1164&amp;"-7",Matches!$J$2:$J$201,0))="Void",INDEX(Matches!$G$2:$G$201,MATCH($A1164&amp;"-7",Matches!$J$2:$J$201,0))="",INDEX(Matches!$H$2:$H$201,MATCH($A1164&amp;"-7",Matches!$J$2:$J$201,0))=""),"",IF(AND($C1164&lt;&gt;"",INDEX(Matches!$F$2:$F$201,MATCH($A1164&amp;"-7",Matches!$J$2:$J$201,0))&lt;&gt;"",$C1164&gt;=INDEX(Matches!$F$2:$F$201,MATCH($A1164&amp;"-7",Matches!$J$2:$J$201,0))),"",IF(AND(P1164=INDEX(Matches!$G$2:$G$201,MATCH($A1164&amp;"-7",Matches!$J$2:$J$201,0)),Q1164=INDEX(Matches!$H$2:$H$201,MATCH($A1164&amp;"-7",Matches!$J$2:$J$201,0))),5,IF(SIGN(P1164-Q1164)&lt;&gt;SIGN(INDEX(Matches!$G$2:$G$201,MATCH($A1164&amp;"-7",Matches!$J$2:$J$201,0))-INDEX(Matches!$H$2:$H$201,MATCH($A1164&amp;"-7",Matches!$J$2:$J$201,0))),0,IF(P1164-Q1164=INDEX(Matches!$G$2:$G$201,MATCH($A1164&amp;"-7",Matches!$J$2:$J$201,0))-INDEX(Matches!$H$2:$H$201,MATCH($A1164&amp;"-7",Matches!$J$2:$J$201,0)),3,2))))),""))</f>
        <v/>
      </c>
      <c r="AE1164" s="12" t="str">
        <f aca="false">IF(OR($B1164="",R1164="",S1164=""),"",IFERROR(IF(OR(INDEX(Matches!$I$2:$I$201,MATCH($A1164&amp;"-8",Matches!$J$2:$J$201,0))="Void",INDEX(Matches!$G$2:$G$201,MATCH($A1164&amp;"-8",Matches!$J$2:$J$201,0))="",INDEX(Matches!$H$2:$H$201,MATCH($A1164&amp;"-8",Matches!$J$2:$J$201,0))=""),"",IF(AND($C1164&lt;&gt;"",INDEX(Matches!$F$2:$F$201,MATCH($A1164&amp;"-8",Matches!$J$2:$J$201,0))&lt;&gt;"",$C1164&gt;=INDEX(Matches!$F$2:$F$201,MATCH($A1164&amp;"-8",Matches!$J$2:$J$201,0))),"",IF(AND(R1164=INDEX(Matches!$G$2:$G$201,MATCH($A1164&amp;"-8",Matches!$J$2:$J$201,0)),S1164=INDEX(Matches!$H$2:$H$201,MATCH($A1164&amp;"-8",Matches!$J$2:$J$201,0))),5,IF(SIGN(R1164-S1164)&lt;&gt;SIGN(INDEX(Matches!$G$2:$G$201,MATCH($A1164&amp;"-8",Matches!$J$2:$J$201,0))-INDEX(Matches!$H$2:$H$201,MATCH($A1164&amp;"-8",Matches!$J$2:$J$201,0))),0,IF(R1164-S1164=INDEX(Matches!$G$2:$G$201,MATCH($A1164&amp;"-8",Matches!$J$2:$J$201,0))-INDEX(Matches!$H$2:$H$201,MATCH($A1164&amp;"-8",Matches!$J$2:$J$201,0)),3,2))))),""))</f>
        <v/>
      </c>
      <c r="AF1164" s="12" t="str">
        <f aca="false">IF(OR($B1164="",T1164="",U1164=""),"",IFERROR(IF(OR(INDEX(Matches!$I$2:$I$201,MATCH($A1164&amp;"-9",Matches!$J$2:$J$201,0))="Void",INDEX(Matches!$G$2:$G$201,MATCH($A1164&amp;"-9",Matches!$J$2:$J$201,0))="",INDEX(Matches!$H$2:$H$201,MATCH($A1164&amp;"-9",Matches!$J$2:$J$201,0))=""),"",IF(AND($C1164&lt;&gt;"",INDEX(Matches!$F$2:$F$201,MATCH($A1164&amp;"-9",Matches!$J$2:$J$201,0))&lt;&gt;"",$C1164&gt;=INDEX(Matches!$F$2:$F$201,MATCH($A1164&amp;"-9",Matches!$J$2:$J$201,0))),"",IF(AND(T1164=INDEX(Matches!$G$2:$G$201,MATCH($A1164&amp;"-9",Matches!$J$2:$J$201,0)),U1164=INDEX(Matches!$H$2:$H$201,MATCH($A1164&amp;"-9",Matches!$J$2:$J$201,0))),5,IF(SIGN(T1164-U1164)&lt;&gt;SIGN(INDEX(Matches!$G$2:$G$201,MATCH($A1164&amp;"-9",Matches!$J$2:$J$201,0))-INDEX(Matches!$H$2:$H$201,MATCH($A1164&amp;"-9",Matches!$J$2:$J$201,0))),0,IF(T1164-U1164=INDEX(Matches!$G$2:$G$201,MATCH($A1164&amp;"-9",Matches!$J$2:$J$201,0))-INDEX(Matches!$H$2:$H$201,MATCH($A1164&amp;"-9",Matches!$J$2:$J$201,0)),3,2))))),""))</f>
        <v/>
      </c>
      <c r="AG1164" s="12" t="str">
        <f aca="false">IF(OR($B1164="",V1164="",W1164=""),"",IFERROR(IF(OR(INDEX(Matches!$I$2:$I$201,MATCH($A1164&amp;"-10",Matches!$J$2:$J$201,0))="Void",INDEX(Matches!$G$2:$G$201,MATCH($A1164&amp;"-10",Matches!$J$2:$J$201,0))="",INDEX(Matches!$H$2:$H$201,MATCH($A1164&amp;"-10",Matches!$J$2:$J$201,0))=""),"",IF(AND($C1164&lt;&gt;"",INDEX(Matches!$F$2:$F$201,MATCH($A1164&amp;"-10",Matches!$J$2:$J$201,0))&lt;&gt;"",$C1164&gt;=INDEX(Matches!$F$2:$F$201,MATCH($A1164&amp;"-10",Matches!$J$2:$J$201,0))),"",IF(AND(V1164=INDEX(Matches!$G$2:$G$201,MATCH($A1164&amp;"-10",Matches!$J$2:$J$201,0)),W1164=INDEX(Matches!$H$2:$H$201,MATCH($A1164&amp;"-10",Matches!$J$2:$J$201,0))),5,IF(SIGN(V1164-W1164)&lt;&gt;SIGN(INDEX(Matches!$G$2:$G$201,MATCH($A1164&amp;"-10",Matches!$J$2:$J$201,0))-INDEX(Matches!$H$2:$H$201,MATCH($A1164&amp;"-10",Matches!$J$2:$J$201,0))),0,IF(V1164-W1164=INDEX(Matches!$G$2:$G$201,MATCH($A1164&amp;"-10",Matches!$J$2:$J$201,0))-INDEX(Matches!$H$2:$H$201,MATCH($A1164&amp;"-10",Matches!$J$2:$J$201,0)),3,2))))),""))</f>
        <v/>
      </c>
      <c r="AH1164" s="13" t="str">
        <f aca="false">IF($B1164="","",SUM(X1164:AG1164))</f>
        <v/>
      </c>
      <c r="AI1164" s="12" t="str">
        <f aca="false">IF($B1164="","",COUNTIF(X1164:AG1164,5))</f>
        <v/>
      </c>
      <c r="AJ1164" s="12" t="str">
        <f aca="false">IF($B1164="","",COUNTIF(X1164:AG1164,"&gt;=2"))</f>
        <v/>
      </c>
      <c r="AK1164" s="12" t="str">
        <f aca="false">IF($B1164="","",COUNT(X1164:AG1164))</f>
        <v/>
      </c>
    </row>
    <row r="1165" customFormat="false" ht="15" hidden="false" customHeight="false" outlineLevel="0" collapsed="false">
      <c r="A1165" s="7"/>
      <c r="B1165" s="7"/>
      <c r="C1165" s="11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12" t="str">
        <f aca="false">IF(OR($B1165="",D1165="",E1165=""),"",IFERROR(IF(OR(INDEX(Matches!$I$2:$I$201,MATCH($A1165&amp;"-1",Matches!$J$2:$J$201,0))="Void",INDEX(Matches!$G$2:$G$201,MATCH($A1165&amp;"-1",Matches!$J$2:$J$201,0))="",INDEX(Matches!$H$2:$H$201,MATCH($A1165&amp;"-1",Matches!$J$2:$J$201,0))=""),"",IF(AND($C1165&lt;&gt;"",INDEX(Matches!$F$2:$F$201,MATCH($A1165&amp;"-1",Matches!$J$2:$J$201,0))&lt;&gt;"",$C1165&gt;=INDEX(Matches!$F$2:$F$201,MATCH($A1165&amp;"-1",Matches!$J$2:$J$201,0))),"",IF(AND(D1165=INDEX(Matches!$G$2:$G$201,MATCH($A1165&amp;"-1",Matches!$J$2:$J$201,0)),E1165=INDEX(Matches!$H$2:$H$201,MATCH($A1165&amp;"-1",Matches!$J$2:$J$201,0))),5,IF(SIGN(D1165-E1165)&lt;&gt;SIGN(INDEX(Matches!$G$2:$G$201,MATCH($A1165&amp;"-1",Matches!$J$2:$J$201,0))-INDEX(Matches!$H$2:$H$201,MATCH($A1165&amp;"-1",Matches!$J$2:$J$201,0))),0,IF(D1165-E1165=INDEX(Matches!$G$2:$G$201,MATCH($A1165&amp;"-1",Matches!$J$2:$J$201,0))-INDEX(Matches!$H$2:$H$201,MATCH($A1165&amp;"-1",Matches!$J$2:$J$201,0)),3,2))))),""))</f>
        <v/>
      </c>
      <c r="Y1165" s="12" t="str">
        <f aca="false">IF(OR($B1165="",F1165="",G1165=""),"",IFERROR(IF(OR(INDEX(Matches!$I$2:$I$201,MATCH($A1165&amp;"-2",Matches!$J$2:$J$201,0))="Void",INDEX(Matches!$G$2:$G$201,MATCH($A1165&amp;"-2",Matches!$J$2:$J$201,0))="",INDEX(Matches!$H$2:$H$201,MATCH($A1165&amp;"-2",Matches!$J$2:$J$201,0))=""),"",IF(AND($C1165&lt;&gt;"",INDEX(Matches!$F$2:$F$201,MATCH($A1165&amp;"-2",Matches!$J$2:$J$201,0))&lt;&gt;"",$C1165&gt;=INDEX(Matches!$F$2:$F$201,MATCH($A1165&amp;"-2",Matches!$J$2:$J$201,0))),"",IF(AND(F1165=INDEX(Matches!$G$2:$G$201,MATCH($A1165&amp;"-2",Matches!$J$2:$J$201,0)),G1165=INDEX(Matches!$H$2:$H$201,MATCH($A1165&amp;"-2",Matches!$J$2:$J$201,0))),5,IF(SIGN(F1165-G1165)&lt;&gt;SIGN(INDEX(Matches!$G$2:$G$201,MATCH($A1165&amp;"-2",Matches!$J$2:$J$201,0))-INDEX(Matches!$H$2:$H$201,MATCH($A1165&amp;"-2",Matches!$J$2:$J$201,0))),0,IF(F1165-G1165=INDEX(Matches!$G$2:$G$201,MATCH($A1165&amp;"-2",Matches!$J$2:$J$201,0))-INDEX(Matches!$H$2:$H$201,MATCH($A1165&amp;"-2",Matches!$J$2:$J$201,0)),3,2))))),""))</f>
        <v/>
      </c>
      <c r="Z1165" s="12" t="str">
        <f aca="false">IF(OR($B1165="",H1165="",I1165=""),"",IFERROR(IF(OR(INDEX(Matches!$I$2:$I$201,MATCH($A1165&amp;"-3",Matches!$J$2:$J$201,0))="Void",INDEX(Matches!$G$2:$G$201,MATCH($A1165&amp;"-3",Matches!$J$2:$J$201,0))="",INDEX(Matches!$H$2:$H$201,MATCH($A1165&amp;"-3",Matches!$J$2:$J$201,0))=""),"",IF(AND($C1165&lt;&gt;"",INDEX(Matches!$F$2:$F$201,MATCH($A1165&amp;"-3",Matches!$J$2:$J$201,0))&lt;&gt;"",$C1165&gt;=INDEX(Matches!$F$2:$F$201,MATCH($A1165&amp;"-3",Matches!$J$2:$J$201,0))),"",IF(AND(H1165=INDEX(Matches!$G$2:$G$201,MATCH($A1165&amp;"-3",Matches!$J$2:$J$201,0)),I1165=INDEX(Matches!$H$2:$H$201,MATCH($A1165&amp;"-3",Matches!$J$2:$J$201,0))),5,IF(SIGN(H1165-I1165)&lt;&gt;SIGN(INDEX(Matches!$G$2:$G$201,MATCH($A1165&amp;"-3",Matches!$J$2:$J$201,0))-INDEX(Matches!$H$2:$H$201,MATCH($A1165&amp;"-3",Matches!$J$2:$J$201,0))),0,IF(H1165-I1165=INDEX(Matches!$G$2:$G$201,MATCH($A1165&amp;"-3",Matches!$J$2:$J$201,0))-INDEX(Matches!$H$2:$H$201,MATCH($A1165&amp;"-3",Matches!$J$2:$J$201,0)),3,2))))),""))</f>
        <v/>
      </c>
      <c r="AA1165" s="12" t="str">
        <f aca="false">IF(OR($B1165="",J1165="",K1165=""),"",IFERROR(IF(OR(INDEX(Matches!$I$2:$I$201,MATCH($A1165&amp;"-4",Matches!$J$2:$J$201,0))="Void",INDEX(Matches!$G$2:$G$201,MATCH($A1165&amp;"-4",Matches!$J$2:$J$201,0))="",INDEX(Matches!$H$2:$H$201,MATCH($A1165&amp;"-4",Matches!$J$2:$J$201,0))=""),"",IF(AND($C1165&lt;&gt;"",INDEX(Matches!$F$2:$F$201,MATCH($A1165&amp;"-4",Matches!$J$2:$J$201,0))&lt;&gt;"",$C1165&gt;=INDEX(Matches!$F$2:$F$201,MATCH($A1165&amp;"-4",Matches!$J$2:$J$201,0))),"",IF(AND(J1165=INDEX(Matches!$G$2:$G$201,MATCH($A1165&amp;"-4",Matches!$J$2:$J$201,0)),K1165=INDEX(Matches!$H$2:$H$201,MATCH($A1165&amp;"-4",Matches!$J$2:$J$201,0))),5,IF(SIGN(J1165-K1165)&lt;&gt;SIGN(INDEX(Matches!$G$2:$G$201,MATCH($A1165&amp;"-4",Matches!$J$2:$J$201,0))-INDEX(Matches!$H$2:$H$201,MATCH($A1165&amp;"-4",Matches!$J$2:$J$201,0))),0,IF(J1165-K1165=INDEX(Matches!$G$2:$G$201,MATCH($A1165&amp;"-4",Matches!$J$2:$J$201,0))-INDEX(Matches!$H$2:$H$201,MATCH($A1165&amp;"-4",Matches!$J$2:$J$201,0)),3,2))))),""))</f>
        <v/>
      </c>
      <c r="AB1165" s="12" t="str">
        <f aca="false">IF(OR($B1165="",L1165="",M1165=""),"",IFERROR(IF(OR(INDEX(Matches!$I$2:$I$201,MATCH($A1165&amp;"-5",Matches!$J$2:$J$201,0))="Void",INDEX(Matches!$G$2:$G$201,MATCH($A1165&amp;"-5",Matches!$J$2:$J$201,0))="",INDEX(Matches!$H$2:$H$201,MATCH($A1165&amp;"-5",Matches!$J$2:$J$201,0))=""),"",IF(AND($C1165&lt;&gt;"",INDEX(Matches!$F$2:$F$201,MATCH($A1165&amp;"-5",Matches!$J$2:$J$201,0))&lt;&gt;"",$C1165&gt;=INDEX(Matches!$F$2:$F$201,MATCH($A1165&amp;"-5",Matches!$J$2:$J$201,0))),"",IF(AND(L1165=INDEX(Matches!$G$2:$G$201,MATCH($A1165&amp;"-5",Matches!$J$2:$J$201,0)),M1165=INDEX(Matches!$H$2:$H$201,MATCH($A1165&amp;"-5",Matches!$J$2:$J$201,0))),5,IF(SIGN(L1165-M1165)&lt;&gt;SIGN(INDEX(Matches!$G$2:$G$201,MATCH($A1165&amp;"-5",Matches!$J$2:$J$201,0))-INDEX(Matches!$H$2:$H$201,MATCH($A1165&amp;"-5",Matches!$J$2:$J$201,0))),0,IF(L1165-M1165=INDEX(Matches!$G$2:$G$201,MATCH($A1165&amp;"-5",Matches!$J$2:$J$201,0))-INDEX(Matches!$H$2:$H$201,MATCH($A1165&amp;"-5",Matches!$J$2:$J$201,0)),3,2))))),""))</f>
        <v/>
      </c>
      <c r="AC1165" s="12" t="str">
        <f aca="false">IF(OR($B1165="",N1165="",O1165=""),"",IFERROR(IF(OR(INDEX(Matches!$I$2:$I$201,MATCH($A1165&amp;"-6",Matches!$J$2:$J$201,0))="Void",INDEX(Matches!$G$2:$G$201,MATCH($A1165&amp;"-6",Matches!$J$2:$J$201,0))="",INDEX(Matches!$H$2:$H$201,MATCH($A1165&amp;"-6",Matches!$J$2:$J$201,0))=""),"",IF(AND($C1165&lt;&gt;"",INDEX(Matches!$F$2:$F$201,MATCH($A1165&amp;"-6",Matches!$J$2:$J$201,0))&lt;&gt;"",$C1165&gt;=INDEX(Matches!$F$2:$F$201,MATCH($A1165&amp;"-6",Matches!$J$2:$J$201,0))),"",IF(AND(N1165=INDEX(Matches!$G$2:$G$201,MATCH($A1165&amp;"-6",Matches!$J$2:$J$201,0)),O1165=INDEX(Matches!$H$2:$H$201,MATCH($A1165&amp;"-6",Matches!$J$2:$J$201,0))),5,IF(SIGN(N1165-O1165)&lt;&gt;SIGN(INDEX(Matches!$G$2:$G$201,MATCH($A1165&amp;"-6",Matches!$J$2:$J$201,0))-INDEX(Matches!$H$2:$H$201,MATCH($A1165&amp;"-6",Matches!$J$2:$J$201,0))),0,IF(N1165-O1165=INDEX(Matches!$G$2:$G$201,MATCH($A1165&amp;"-6",Matches!$J$2:$J$201,0))-INDEX(Matches!$H$2:$H$201,MATCH($A1165&amp;"-6",Matches!$J$2:$J$201,0)),3,2))))),""))</f>
        <v/>
      </c>
      <c r="AD1165" s="12" t="str">
        <f aca="false">IF(OR($B1165="",P1165="",Q1165=""),"",IFERROR(IF(OR(INDEX(Matches!$I$2:$I$201,MATCH($A1165&amp;"-7",Matches!$J$2:$J$201,0))="Void",INDEX(Matches!$G$2:$G$201,MATCH($A1165&amp;"-7",Matches!$J$2:$J$201,0))="",INDEX(Matches!$H$2:$H$201,MATCH($A1165&amp;"-7",Matches!$J$2:$J$201,0))=""),"",IF(AND($C1165&lt;&gt;"",INDEX(Matches!$F$2:$F$201,MATCH($A1165&amp;"-7",Matches!$J$2:$J$201,0))&lt;&gt;"",$C1165&gt;=INDEX(Matches!$F$2:$F$201,MATCH($A1165&amp;"-7",Matches!$J$2:$J$201,0))),"",IF(AND(P1165=INDEX(Matches!$G$2:$G$201,MATCH($A1165&amp;"-7",Matches!$J$2:$J$201,0)),Q1165=INDEX(Matches!$H$2:$H$201,MATCH($A1165&amp;"-7",Matches!$J$2:$J$201,0))),5,IF(SIGN(P1165-Q1165)&lt;&gt;SIGN(INDEX(Matches!$G$2:$G$201,MATCH($A1165&amp;"-7",Matches!$J$2:$J$201,0))-INDEX(Matches!$H$2:$H$201,MATCH($A1165&amp;"-7",Matches!$J$2:$J$201,0))),0,IF(P1165-Q1165=INDEX(Matches!$G$2:$G$201,MATCH($A1165&amp;"-7",Matches!$J$2:$J$201,0))-INDEX(Matches!$H$2:$H$201,MATCH($A1165&amp;"-7",Matches!$J$2:$J$201,0)),3,2))))),""))</f>
        <v/>
      </c>
      <c r="AE1165" s="12" t="str">
        <f aca="false">IF(OR($B1165="",R1165="",S1165=""),"",IFERROR(IF(OR(INDEX(Matches!$I$2:$I$201,MATCH($A1165&amp;"-8",Matches!$J$2:$J$201,0))="Void",INDEX(Matches!$G$2:$G$201,MATCH($A1165&amp;"-8",Matches!$J$2:$J$201,0))="",INDEX(Matches!$H$2:$H$201,MATCH($A1165&amp;"-8",Matches!$J$2:$J$201,0))=""),"",IF(AND($C1165&lt;&gt;"",INDEX(Matches!$F$2:$F$201,MATCH($A1165&amp;"-8",Matches!$J$2:$J$201,0))&lt;&gt;"",$C1165&gt;=INDEX(Matches!$F$2:$F$201,MATCH($A1165&amp;"-8",Matches!$J$2:$J$201,0))),"",IF(AND(R1165=INDEX(Matches!$G$2:$G$201,MATCH($A1165&amp;"-8",Matches!$J$2:$J$201,0)),S1165=INDEX(Matches!$H$2:$H$201,MATCH($A1165&amp;"-8",Matches!$J$2:$J$201,0))),5,IF(SIGN(R1165-S1165)&lt;&gt;SIGN(INDEX(Matches!$G$2:$G$201,MATCH($A1165&amp;"-8",Matches!$J$2:$J$201,0))-INDEX(Matches!$H$2:$H$201,MATCH($A1165&amp;"-8",Matches!$J$2:$J$201,0))),0,IF(R1165-S1165=INDEX(Matches!$G$2:$G$201,MATCH($A1165&amp;"-8",Matches!$J$2:$J$201,0))-INDEX(Matches!$H$2:$H$201,MATCH($A1165&amp;"-8",Matches!$J$2:$J$201,0)),3,2))))),""))</f>
        <v/>
      </c>
      <c r="AF1165" s="12" t="str">
        <f aca="false">IF(OR($B1165="",T1165="",U1165=""),"",IFERROR(IF(OR(INDEX(Matches!$I$2:$I$201,MATCH($A1165&amp;"-9",Matches!$J$2:$J$201,0))="Void",INDEX(Matches!$G$2:$G$201,MATCH($A1165&amp;"-9",Matches!$J$2:$J$201,0))="",INDEX(Matches!$H$2:$H$201,MATCH($A1165&amp;"-9",Matches!$J$2:$J$201,0))=""),"",IF(AND($C1165&lt;&gt;"",INDEX(Matches!$F$2:$F$201,MATCH($A1165&amp;"-9",Matches!$J$2:$J$201,0))&lt;&gt;"",$C1165&gt;=INDEX(Matches!$F$2:$F$201,MATCH($A1165&amp;"-9",Matches!$J$2:$J$201,0))),"",IF(AND(T1165=INDEX(Matches!$G$2:$G$201,MATCH($A1165&amp;"-9",Matches!$J$2:$J$201,0)),U1165=INDEX(Matches!$H$2:$H$201,MATCH($A1165&amp;"-9",Matches!$J$2:$J$201,0))),5,IF(SIGN(T1165-U1165)&lt;&gt;SIGN(INDEX(Matches!$G$2:$G$201,MATCH($A1165&amp;"-9",Matches!$J$2:$J$201,0))-INDEX(Matches!$H$2:$H$201,MATCH($A1165&amp;"-9",Matches!$J$2:$J$201,0))),0,IF(T1165-U1165=INDEX(Matches!$G$2:$G$201,MATCH($A1165&amp;"-9",Matches!$J$2:$J$201,0))-INDEX(Matches!$H$2:$H$201,MATCH($A1165&amp;"-9",Matches!$J$2:$J$201,0)),3,2))))),""))</f>
        <v/>
      </c>
      <c r="AG1165" s="12" t="str">
        <f aca="false">IF(OR($B1165="",V1165="",W1165=""),"",IFERROR(IF(OR(INDEX(Matches!$I$2:$I$201,MATCH($A1165&amp;"-10",Matches!$J$2:$J$201,0))="Void",INDEX(Matches!$G$2:$G$201,MATCH($A1165&amp;"-10",Matches!$J$2:$J$201,0))="",INDEX(Matches!$H$2:$H$201,MATCH($A1165&amp;"-10",Matches!$J$2:$J$201,0))=""),"",IF(AND($C1165&lt;&gt;"",INDEX(Matches!$F$2:$F$201,MATCH($A1165&amp;"-10",Matches!$J$2:$J$201,0))&lt;&gt;"",$C1165&gt;=INDEX(Matches!$F$2:$F$201,MATCH($A1165&amp;"-10",Matches!$J$2:$J$201,0))),"",IF(AND(V1165=INDEX(Matches!$G$2:$G$201,MATCH($A1165&amp;"-10",Matches!$J$2:$J$201,0)),W1165=INDEX(Matches!$H$2:$H$201,MATCH($A1165&amp;"-10",Matches!$J$2:$J$201,0))),5,IF(SIGN(V1165-W1165)&lt;&gt;SIGN(INDEX(Matches!$G$2:$G$201,MATCH($A1165&amp;"-10",Matches!$J$2:$J$201,0))-INDEX(Matches!$H$2:$H$201,MATCH($A1165&amp;"-10",Matches!$J$2:$J$201,0))),0,IF(V1165-W1165=INDEX(Matches!$G$2:$G$201,MATCH($A1165&amp;"-10",Matches!$J$2:$J$201,0))-INDEX(Matches!$H$2:$H$201,MATCH($A1165&amp;"-10",Matches!$J$2:$J$201,0)),3,2))))),""))</f>
        <v/>
      </c>
      <c r="AH1165" s="13" t="str">
        <f aca="false">IF($B1165="","",SUM(X1165:AG1165))</f>
        <v/>
      </c>
      <c r="AI1165" s="12" t="str">
        <f aca="false">IF($B1165="","",COUNTIF(X1165:AG1165,5))</f>
        <v/>
      </c>
      <c r="AJ1165" s="12" t="str">
        <f aca="false">IF($B1165="","",COUNTIF(X1165:AG1165,"&gt;=2"))</f>
        <v/>
      </c>
      <c r="AK1165" s="12" t="str">
        <f aca="false">IF($B1165="","",COUNT(X1165:AG1165))</f>
        <v/>
      </c>
    </row>
    <row r="1166" customFormat="false" ht="15" hidden="false" customHeight="false" outlineLevel="0" collapsed="false">
      <c r="A1166" s="7"/>
      <c r="B1166" s="7"/>
      <c r="C1166" s="11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12" t="str">
        <f aca="false">IF(OR($B1166="",D1166="",E1166=""),"",IFERROR(IF(OR(INDEX(Matches!$I$2:$I$201,MATCH($A1166&amp;"-1",Matches!$J$2:$J$201,0))="Void",INDEX(Matches!$G$2:$G$201,MATCH($A1166&amp;"-1",Matches!$J$2:$J$201,0))="",INDEX(Matches!$H$2:$H$201,MATCH($A1166&amp;"-1",Matches!$J$2:$J$201,0))=""),"",IF(AND($C1166&lt;&gt;"",INDEX(Matches!$F$2:$F$201,MATCH($A1166&amp;"-1",Matches!$J$2:$J$201,0))&lt;&gt;"",$C1166&gt;=INDEX(Matches!$F$2:$F$201,MATCH($A1166&amp;"-1",Matches!$J$2:$J$201,0))),"",IF(AND(D1166=INDEX(Matches!$G$2:$G$201,MATCH($A1166&amp;"-1",Matches!$J$2:$J$201,0)),E1166=INDEX(Matches!$H$2:$H$201,MATCH($A1166&amp;"-1",Matches!$J$2:$J$201,0))),5,IF(SIGN(D1166-E1166)&lt;&gt;SIGN(INDEX(Matches!$G$2:$G$201,MATCH($A1166&amp;"-1",Matches!$J$2:$J$201,0))-INDEX(Matches!$H$2:$H$201,MATCH($A1166&amp;"-1",Matches!$J$2:$J$201,0))),0,IF(D1166-E1166=INDEX(Matches!$G$2:$G$201,MATCH($A1166&amp;"-1",Matches!$J$2:$J$201,0))-INDEX(Matches!$H$2:$H$201,MATCH($A1166&amp;"-1",Matches!$J$2:$J$201,0)),3,2))))),""))</f>
        <v/>
      </c>
      <c r="Y1166" s="12" t="str">
        <f aca="false">IF(OR($B1166="",F1166="",G1166=""),"",IFERROR(IF(OR(INDEX(Matches!$I$2:$I$201,MATCH($A1166&amp;"-2",Matches!$J$2:$J$201,0))="Void",INDEX(Matches!$G$2:$G$201,MATCH($A1166&amp;"-2",Matches!$J$2:$J$201,0))="",INDEX(Matches!$H$2:$H$201,MATCH($A1166&amp;"-2",Matches!$J$2:$J$201,0))=""),"",IF(AND($C1166&lt;&gt;"",INDEX(Matches!$F$2:$F$201,MATCH($A1166&amp;"-2",Matches!$J$2:$J$201,0))&lt;&gt;"",$C1166&gt;=INDEX(Matches!$F$2:$F$201,MATCH($A1166&amp;"-2",Matches!$J$2:$J$201,0))),"",IF(AND(F1166=INDEX(Matches!$G$2:$G$201,MATCH($A1166&amp;"-2",Matches!$J$2:$J$201,0)),G1166=INDEX(Matches!$H$2:$H$201,MATCH($A1166&amp;"-2",Matches!$J$2:$J$201,0))),5,IF(SIGN(F1166-G1166)&lt;&gt;SIGN(INDEX(Matches!$G$2:$G$201,MATCH($A1166&amp;"-2",Matches!$J$2:$J$201,0))-INDEX(Matches!$H$2:$H$201,MATCH($A1166&amp;"-2",Matches!$J$2:$J$201,0))),0,IF(F1166-G1166=INDEX(Matches!$G$2:$G$201,MATCH($A1166&amp;"-2",Matches!$J$2:$J$201,0))-INDEX(Matches!$H$2:$H$201,MATCH($A1166&amp;"-2",Matches!$J$2:$J$201,0)),3,2))))),""))</f>
        <v/>
      </c>
      <c r="Z1166" s="12" t="str">
        <f aca="false">IF(OR($B1166="",H1166="",I1166=""),"",IFERROR(IF(OR(INDEX(Matches!$I$2:$I$201,MATCH($A1166&amp;"-3",Matches!$J$2:$J$201,0))="Void",INDEX(Matches!$G$2:$G$201,MATCH($A1166&amp;"-3",Matches!$J$2:$J$201,0))="",INDEX(Matches!$H$2:$H$201,MATCH($A1166&amp;"-3",Matches!$J$2:$J$201,0))=""),"",IF(AND($C1166&lt;&gt;"",INDEX(Matches!$F$2:$F$201,MATCH($A1166&amp;"-3",Matches!$J$2:$J$201,0))&lt;&gt;"",$C1166&gt;=INDEX(Matches!$F$2:$F$201,MATCH($A1166&amp;"-3",Matches!$J$2:$J$201,0))),"",IF(AND(H1166=INDEX(Matches!$G$2:$G$201,MATCH($A1166&amp;"-3",Matches!$J$2:$J$201,0)),I1166=INDEX(Matches!$H$2:$H$201,MATCH($A1166&amp;"-3",Matches!$J$2:$J$201,0))),5,IF(SIGN(H1166-I1166)&lt;&gt;SIGN(INDEX(Matches!$G$2:$G$201,MATCH($A1166&amp;"-3",Matches!$J$2:$J$201,0))-INDEX(Matches!$H$2:$H$201,MATCH($A1166&amp;"-3",Matches!$J$2:$J$201,0))),0,IF(H1166-I1166=INDEX(Matches!$G$2:$G$201,MATCH($A1166&amp;"-3",Matches!$J$2:$J$201,0))-INDEX(Matches!$H$2:$H$201,MATCH($A1166&amp;"-3",Matches!$J$2:$J$201,0)),3,2))))),""))</f>
        <v/>
      </c>
      <c r="AA1166" s="12" t="str">
        <f aca="false">IF(OR($B1166="",J1166="",K1166=""),"",IFERROR(IF(OR(INDEX(Matches!$I$2:$I$201,MATCH($A1166&amp;"-4",Matches!$J$2:$J$201,0))="Void",INDEX(Matches!$G$2:$G$201,MATCH($A1166&amp;"-4",Matches!$J$2:$J$201,0))="",INDEX(Matches!$H$2:$H$201,MATCH($A1166&amp;"-4",Matches!$J$2:$J$201,0))=""),"",IF(AND($C1166&lt;&gt;"",INDEX(Matches!$F$2:$F$201,MATCH($A1166&amp;"-4",Matches!$J$2:$J$201,0))&lt;&gt;"",$C1166&gt;=INDEX(Matches!$F$2:$F$201,MATCH($A1166&amp;"-4",Matches!$J$2:$J$201,0))),"",IF(AND(J1166=INDEX(Matches!$G$2:$G$201,MATCH($A1166&amp;"-4",Matches!$J$2:$J$201,0)),K1166=INDEX(Matches!$H$2:$H$201,MATCH($A1166&amp;"-4",Matches!$J$2:$J$201,0))),5,IF(SIGN(J1166-K1166)&lt;&gt;SIGN(INDEX(Matches!$G$2:$G$201,MATCH($A1166&amp;"-4",Matches!$J$2:$J$201,0))-INDEX(Matches!$H$2:$H$201,MATCH($A1166&amp;"-4",Matches!$J$2:$J$201,0))),0,IF(J1166-K1166=INDEX(Matches!$G$2:$G$201,MATCH($A1166&amp;"-4",Matches!$J$2:$J$201,0))-INDEX(Matches!$H$2:$H$201,MATCH($A1166&amp;"-4",Matches!$J$2:$J$201,0)),3,2))))),""))</f>
        <v/>
      </c>
      <c r="AB1166" s="12" t="str">
        <f aca="false">IF(OR($B1166="",L1166="",M1166=""),"",IFERROR(IF(OR(INDEX(Matches!$I$2:$I$201,MATCH($A1166&amp;"-5",Matches!$J$2:$J$201,0))="Void",INDEX(Matches!$G$2:$G$201,MATCH($A1166&amp;"-5",Matches!$J$2:$J$201,0))="",INDEX(Matches!$H$2:$H$201,MATCH($A1166&amp;"-5",Matches!$J$2:$J$201,0))=""),"",IF(AND($C1166&lt;&gt;"",INDEX(Matches!$F$2:$F$201,MATCH($A1166&amp;"-5",Matches!$J$2:$J$201,0))&lt;&gt;"",$C1166&gt;=INDEX(Matches!$F$2:$F$201,MATCH($A1166&amp;"-5",Matches!$J$2:$J$201,0))),"",IF(AND(L1166=INDEX(Matches!$G$2:$G$201,MATCH($A1166&amp;"-5",Matches!$J$2:$J$201,0)),M1166=INDEX(Matches!$H$2:$H$201,MATCH($A1166&amp;"-5",Matches!$J$2:$J$201,0))),5,IF(SIGN(L1166-M1166)&lt;&gt;SIGN(INDEX(Matches!$G$2:$G$201,MATCH($A1166&amp;"-5",Matches!$J$2:$J$201,0))-INDEX(Matches!$H$2:$H$201,MATCH($A1166&amp;"-5",Matches!$J$2:$J$201,0))),0,IF(L1166-M1166=INDEX(Matches!$G$2:$G$201,MATCH($A1166&amp;"-5",Matches!$J$2:$J$201,0))-INDEX(Matches!$H$2:$H$201,MATCH($A1166&amp;"-5",Matches!$J$2:$J$201,0)),3,2))))),""))</f>
        <v/>
      </c>
      <c r="AC1166" s="12" t="str">
        <f aca="false">IF(OR($B1166="",N1166="",O1166=""),"",IFERROR(IF(OR(INDEX(Matches!$I$2:$I$201,MATCH($A1166&amp;"-6",Matches!$J$2:$J$201,0))="Void",INDEX(Matches!$G$2:$G$201,MATCH($A1166&amp;"-6",Matches!$J$2:$J$201,0))="",INDEX(Matches!$H$2:$H$201,MATCH($A1166&amp;"-6",Matches!$J$2:$J$201,0))=""),"",IF(AND($C1166&lt;&gt;"",INDEX(Matches!$F$2:$F$201,MATCH($A1166&amp;"-6",Matches!$J$2:$J$201,0))&lt;&gt;"",$C1166&gt;=INDEX(Matches!$F$2:$F$201,MATCH($A1166&amp;"-6",Matches!$J$2:$J$201,0))),"",IF(AND(N1166=INDEX(Matches!$G$2:$G$201,MATCH($A1166&amp;"-6",Matches!$J$2:$J$201,0)),O1166=INDEX(Matches!$H$2:$H$201,MATCH($A1166&amp;"-6",Matches!$J$2:$J$201,0))),5,IF(SIGN(N1166-O1166)&lt;&gt;SIGN(INDEX(Matches!$G$2:$G$201,MATCH($A1166&amp;"-6",Matches!$J$2:$J$201,0))-INDEX(Matches!$H$2:$H$201,MATCH($A1166&amp;"-6",Matches!$J$2:$J$201,0))),0,IF(N1166-O1166=INDEX(Matches!$G$2:$G$201,MATCH($A1166&amp;"-6",Matches!$J$2:$J$201,0))-INDEX(Matches!$H$2:$H$201,MATCH($A1166&amp;"-6",Matches!$J$2:$J$201,0)),3,2))))),""))</f>
        <v/>
      </c>
      <c r="AD1166" s="12" t="str">
        <f aca="false">IF(OR($B1166="",P1166="",Q1166=""),"",IFERROR(IF(OR(INDEX(Matches!$I$2:$I$201,MATCH($A1166&amp;"-7",Matches!$J$2:$J$201,0))="Void",INDEX(Matches!$G$2:$G$201,MATCH($A1166&amp;"-7",Matches!$J$2:$J$201,0))="",INDEX(Matches!$H$2:$H$201,MATCH($A1166&amp;"-7",Matches!$J$2:$J$201,0))=""),"",IF(AND($C1166&lt;&gt;"",INDEX(Matches!$F$2:$F$201,MATCH($A1166&amp;"-7",Matches!$J$2:$J$201,0))&lt;&gt;"",$C1166&gt;=INDEX(Matches!$F$2:$F$201,MATCH($A1166&amp;"-7",Matches!$J$2:$J$201,0))),"",IF(AND(P1166=INDEX(Matches!$G$2:$G$201,MATCH($A1166&amp;"-7",Matches!$J$2:$J$201,0)),Q1166=INDEX(Matches!$H$2:$H$201,MATCH($A1166&amp;"-7",Matches!$J$2:$J$201,0))),5,IF(SIGN(P1166-Q1166)&lt;&gt;SIGN(INDEX(Matches!$G$2:$G$201,MATCH($A1166&amp;"-7",Matches!$J$2:$J$201,0))-INDEX(Matches!$H$2:$H$201,MATCH($A1166&amp;"-7",Matches!$J$2:$J$201,0))),0,IF(P1166-Q1166=INDEX(Matches!$G$2:$G$201,MATCH($A1166&amp;"-7",Matches!$J$2:$J$201,0))-INDEX(Matches!$H$2:$H$201,MATCH($A1166&amp;"-7",Matches!$J$2:$J$201,0)),3,2))))),""))</f>
        <v/>
      </c>
      <c r="AE1166" s="12" t="str">
        <f aca="false">IF(OR($B1166="",R1166="",S1166=""),"",IFERROR(IF(OR(INDEX(Matches!$I$2:$I$201,MATCH($A1166&amp;"-8",Matches!$J$2:$J$201,0))="Void",INDEX(Matches!$G$2:$G$201,MATCH($A1166&amp;"-8",Matches!$J$2:$J$201,0))="",INDEX(Matches!$H$2:$H$201,MATCH($A1166&amp;"-8",Matches!$J$2:$J$201,0))=""),"",IF(AND($C1166&lt;&gt;"",INDEX(Matches!$F$2:$F$201,MATCH($A1166&amp;"-8",Matches!$J$2:$J$201,0))&lt;&gt;"",$C1166&gt;=INDEX(Matches!$F$2:$F$201,MATCH($A1166&amp;"-8",Matches!$J$2:$J$201,0))),"",IF(AND(R1166=INDEX(Matches!$G$2:$G$201,MATCH($A1166&amp;"-8",Matches!$J$2:$J$201,0)),S1166=INDEX(Matches!$H$2:$H$201,MATCH($A1166&amp;"-8",Matches!$J$2:$J$201,0))),5,IF(SIGN(R1166-S1166)&lt;&gt;SIGN(INDEX(Matches!$G$2:$G$201,MATCH($A1166&amp;"-8",Matches!$J$2:$J$201,0))-INDEX(Matches!$H$2:$H$201,MATCH($A1166&amp;"-8",Matches!$J$2:$J$201,0))),0,IF(R1166-S1166=INDEX(Matches!$G$2:$G$201,MATCH($A1166&amp;"-8",Matches!$J$2:$J$201,0))-INDEX(Matches!$H$2:$H$201,MATCH($A1166&amp;"-8",Matches!$J$2:$J$201,0)),3,2))))),""))</f>
        <v/>
      </c>
      <c r="AF1166" s="12" t="str">
        <f aca="false">IF(OR($B1166="",T1166="",U1166=""),"",IFERROR(IF(OR(INDEX(Matches!$I$2:$I$201,MATCH($A1166&amp;"-9",Matches!$J$2:$J$201,0))="Void",INDEX(Matches!$G$2:$G$201,MATCH($A1166&amp;"-9",Matches!$J$2:$J$201,0))="",INDEX(Matches!$H$2:$H$201,MATCH($A1166&amp;"-9",Matches!$J$2:$J$201,0))=""),"",IF(AND($C1166&lt;&gt;"",INDEX(Matches!$F$2:$F$201,MATCH($A1166&amp;"-9",Matches!$J$2:$J$201,0))&lt;&gt;"",$C1166&gt;=INDEX(Matches!$F$2:$F$201,MATCH($A1166&amp;"-9",Matches!$J$2:$J$201,0))),"",IF(AND(T1166=INDEX(Matches!$G$2:$G$201,MATCH($A1166&amp;"-9",Matches!$J$2:$J$201,0)),U1166=INDEX(Matches!$H$2:$H$201,MATCH($A1166&amp;"-9",Matches!$J$2:$J$201,0))),5,IF(SIGN(T1166-U1166)&lt;&gt;SIGN(INDEX(Matches!$G$2:$G$201,MATCH($A1166&amp;"-9",Matches!$J$2:$J$201,0))-INDEX(Matches!$H$2:$H$201,MATCH($A1166&amp;"-9",Matches!$J$2:$J$201,0))),0,IF(T1166-U1166=INDEX(Matches!$G$2:$G$201,MATCH($A1166&amp;"-9",Matches!$J$2:$J$201,0))-INDEX(Matches!$H$2:$H$201,MATCH($A1166&amp;"-9",Matches!$J$2:$J$201,0)),3,2))))),""))</f>
        <v/>
      </c>
      <c r="AG1166" s="12" t="str">
        <f aca="false">IF(OR($B1166="",V1166="",W1166=""),"",IFERROR(IF(OR(INDEX(Matches!$I$2:$I$201,MATCH($A1166&amp;"-10",Matches!$J$2:$J$201,0))="Void",INDEX(Matches!$G$2:$G$201,MATCH($A1166&amp;"-10",Matches!$J$2:$J$201,0))="",INDEX(Matches!$H$2:$H$201,MATCH($A1166&amp;"-10",Matches!$J$2:$J$201,0))=""),"",IF(AND($C1166&lt;&gt;"",INDEX(Matches!$F$2:$F$201,MATCH($A1166&amp;"-10",Matches!$J$2:$J$201,0))&lt;&gt;"",$C1166&gt;=INDEX(Matches!$F$2:$F$201,MATCH($A1166&amp;"-10",Matches!$J$2:$J$201,0))),"",IF(AND(V1166=INDEX(Matches!$G$2:$G$201,MATCH($A1166&amp;"-10",Matches!$J$2:$J$201,0)),W1166=INDEX(Matches!$H$2:$H$201,MATCH($A1166&amp;"-10",Matches!$J$2:$J$201,0))),5,IF(SIGN(V1166-W1166)&lt;&gt;SIGN(INDEX(Matches!$G$2:$G$201,MATCH($A1166&amp;"-10",Matches!$J$2:$J$201,0))-INDEX(Matches!$H$2:$H$201,MATCH($A1166&amp;"-10",Matches!$J$2:$J$201,0))),0,IF(V1166-W1166=INDEX(Matches!$G$2:$G$201,MATCH($A1166&amp;"-10",Matches!$J$2:$J$201,0))-INDEX(Matches!$H$2:$H$201,MATCH($A1166&amp;"-10",Matches!$J$2:$J$201,0)),3,2))))),""))</f>
        <v/>
      </c>
      <c r="AH1166" s="13" t="str">
        <f aca="false">IF($B1166="","",SUM(X1166:AG1166))</f>
        <v/>
      </c>
      <c r="AI1166" s="12" t="str">
        <f aca="false">IF($B1166="","",COUNTIF(X1166:AG1166,5))</f>
        <v/>
      </c>
      <c r="AJ1166" s="12" t="str">
        <f aca="false">IF($B1166="","",COUNTIF(X1166:AG1166,"&gt;=2"))</f>
        <v/>
      </c>
      <c r="AK1166" s="12" t="str">
        <f aca="false">IF($B1166="","",COUNT(X1166:AG1166))</f>
        <v/>
      </c>
    </row>
    <row r="1167" customFormat="false" ht="15" hidden="false" customHeight="false" outlineLevel="0" collapsed="false">
      <c r="A1167" s="7"/>
      <c r="B1167" s="7"/>
      <c r="C1167" s="11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12" t="str">
        <f aca="false">IF(OR($B1167="",D1167="",E1167=""),"",IFERROR(IF(OR(INDEX(Matches!$I$2:$I$201,MATCH($A1167&amp;"-1",Matches!$J$2:$J$201,0))="Void",INDEX(Matches!$G$2:$G$201,MATCH($A1167&amp;"-1",Matches!$J$2:$J$201,0))="",INDEX(Matches!$H$2:$H$201,MATCH($A1167&amp;"-1",Matches!$J$2:$J$201,0))=""),"",IF(AND($C1167&lt;&gt;"",INDEX(Matches!$F$2:$F$201,MATCH($A1167&amp;"-1",Matches!$J$2:$J$201,0))&lt;&gt;"",$C1167&gt;=INDEX(Matches!$F$2:$F$201,MATCH($A1167&amp;"-1",Matches!$J$2:$J$201,0))),"",IF(AND(D1167=INDEX(Matches!$G$2:$G$201,MATCH($A1167&amp;"-1",Matches!$J$2:$J$201,0)),E1167=INDEX(Matches!$H$2:$H$201,MATCH($A1167&amp;"-1",Matches!$J$2:$J$201,0))),5,IF(SIGN(D1167-E1167)&lt;&gt;SIGN(INDEX(Matches!$G$2:$G$201,MATCH($A1167&amp;"-1",Matches!$J$2:$J$201,0))-INDEX(Matches!$H$2:$H$201,MATCH($A1167&amp;"-1",Matches!$J$2:$J$201,0))),0,IF(D1167-E1167=INDEX(Matches!$G$2:$G$201,MATCH($A1167&amp;"-1",Matches!$J$2:$J$201,0))-INDEX(Matches!$H$2:$H$201,MATCH($A1167&amp;"-1",Matches!$J$2:$J$201,0)),3,2))))),""))</f>
        <v/>
      </c>
      <c r="Y1167" s="12" t="str">
        <f aca="false">IF(OR($B1167="",F1167="",G1167=""),"",IFERROR(IF(OR(INDEX(Matches!$I$2:$I$201,MATCH($A1167&amp;"-2",Matches!$J$2:$J$201,0))="Void",INDEX(Matches!$G$2:$G$201,MATCH($A1167&amp;"-2",Matches!$J$2:$J$201,0))="",INDEX(Matches!$H$2:$H$201,MATCH($A1167&amp;"-2",Matches!$J$2:$J$201,0))=""),"",IF(AND($C1167&lt;&gt;"",INDEX(Matches!$F$2:$F$201,MATCH($A1167&amp;"-2",Matches!$J$2:$J$201,0))&lt;&gt;"",$C1167&gt;=INDEX(Matches!$F$2:$F$201,MATCH($A1167&amp;"-2",Matches!$J$2:$J$201,0))),"",IF(AND(F1167=INDEX(Matches!$G$2:$G$201,MATCH($A1167&amp;"-2",Matches!$J$2:$J$201,0)),G1167=INDEX(Matches!$H$2:$H$201,MATCH($A1167&amp;"-2",Matches!$J$2:$J$201,0))),5,IF(SIGN(F1167-G1167)&lt;&gt;SIGN(INDEX(Matches!$G$2:$G$201,MATCH($A1167&amp;"-2",Matches!$J$2:$J$201,0))-INDEX(Matches!$H$2:$H$201,MATCH($A1167&amp;"-2",Matches!$J$2:$J$201,0))),0,IF(F1167-G1167=INDEX(Matches!$G$2:$G$201,MATCH($A1167&amp;"-2",Matches!$J$2:$J$201,0))-INDEX(Matches!$H$2:$H$201,MATCH($A1167&amp;"-2",Matches!$J$2:$J$201,0)),3,2))))),""))</f>
        <v/>
      </c>
      <c r="Z1167" s="12" t="str">
        <f aca="false">IF(OR($B1167="",H1167="",I1167=""),"",IFERROR(IF(OR(INDEX(Matches!$I$2:$I$201,MATCH($A1167&amp;"-3",Matches!$J$2:$J$201,0))="Void",INDEX(Matches!$G$2:$G$201,MATCH($A1167&amp;"-3",Matches!$J$2:$J$201,0))="",INDEX(Matches!$H$2:$H$201,MATCH($A1167&amp;"-3",Matches!$J$2:$J$201,0))=""),"",IF(AND($C1167&lt;&gt;"",INDEX(Matches!$F$2:$F$201,MATCH($A1167&amp;"-3",Matches!$J$2:$J$201,0))&lt;&gt;"",$C1167&gt;=INDEX(Matches!$F$2:$F$201,MATCH($A1167&amp;"-3",Matches!$J$2:$J$201,0))),"",IF(AND(H1167=INDEX(Matches!$G$2:$G$201,MATCH($A1167&amp;"-3",Matches!$J$2:$J$201,0)),I1167=INDEX(Matches!$H$2:$H$201,MATCH($A1167&amp;"-3",Matches!$J$2:$J$201,0))),5,IF(SIGN(H1167-I1167)&lt;&gt;SIGN(INDEX(Matches!$G$2:$G$201,MATCH($A1167&amp;"-3",Matches!$J$2:$J$201,0))-INDEX(Matches!$H$2:$H$201,MATCH($A1167&amp;"-3",Matches!$J$2:$J$201,0))),0,IF(H1167-I1167=INDEX(Matches!$G$2:$G$201,MATCH($A1167&amp;"-3",Matches!$J$2:$J$201,0))-INDEX(Matches!$H$2:$H$201,MATCH($A1167&amp;"-3",Matches!$J$2:$J$201,0)),3,2))))),""))</f>
        <v/>
      </c>
      <c r="AA1167" s="12" t="str">
        <f aca="false">IF(OR($B1167="",J1167="",K1167=""),"",IFERROR(IF(OR(INDEX(Matches!$I$2:$I$201,MATCH($A1167&amp;"-4",Matches!$J$2:$J$201,0))="Void",INDEX(Matches!$G$2:$G$201,MATCH($A1167&amp;"-4",Matches!$J$2:$J$201,0))="",INDEX(Matches!$H$2:$H$201,MATCH($A1167&amp;"-4",Matches!$J$2:$J$201,0))=""),"",IF(AND($C1167&lt;&gt;"",INDEX(Matches!$F$2:$F$201,MATCH($A1167&amp;"-4",Matches!$J$2:$J$201,0))&lt;&gt;"",$C1167&gt;=INDEX(Matches!$F$2:$F$201,MATCH($A1167&amp;"-4",Matches!$J$2:$J$201,0))),"",IF(AND(J1167=INDEX(Matches!$G$2:$G$201,MATCH($A1167&amp;"-4",Matches!$J$2:$J$201,0)),K1167=INDEX(Matches!$H$2:$H$201,MATCH($A1167&amp;"-4",Matches!$J$2:$J$201,0))),5,IF(SIGN(J1167-K1167)&lt;&gt;SIGN(INDEX(Matches!$G$2:$G$201,MATCH($A1167&amp;"-4",Matches!$J$2:$J$201,0))-INDEX(Matches!$H$2:$H$201,MATCH($A1167&amp;"-4",Matches!$J$2:$J$201,0))),0,IF(J1167-K1167=INDEX(Matches!$G$2:$G$201,MATCH($A1167&amp;"-4",Matches!$J$2:$J$201,0))-INDEX(Matches!$H$2:$H$201,MATCH($A1167&amp;"-4",Matches!$J$2:$J$201,0)),3,2))))),""))</f>
        <v/>
      </c>
      <c r="AB1167" s="12" t="str">
        <f aca="false">IF(OR($B1167="",L1167="",M1167=""),"",IFERROR(IF(OR(INDEX(Matches!$I$2:$I$201,MATCH($A1167&amp;"-5",Matches!$J$2:$J$201,0))="Void",INDEX(Matches!$G$2:$G$201,MATCH($A1167&amp;"-5",Matches!$J$2:$J$201,0))="",INDEX(Matches!$H$2:$H$201,MATCH($A1167&amp;"-5",Matches!$J$2:$J$201,0))=""),"",IF(AND($C1167&lt;&gt;"",INDEX(Matches!$F$2:$F$201,MATCH($A1167&amp;"-5",Matches!$J$2:$J$201,0))&lt;&gt;"",$C1167&gt;=INDEX(Matches!$F$2:$F$201,MATCH($A1167&amp;"-5",Matches!$J$2:$J$201,0))),"",IF(AND(L1167=INDEX(Matches!$G$2:$G$201,MATCH($A1167&amp;"-5",Matches!$J$2:$J$201,0)),M1167=INDEX(Matches!$H$2:$H$201,MATCH($A1167&amp;"-5",Matches!$J$2:$J$201,0))),5,IF(SIGN(L1167-M1167)&lt;&gt;SIGN(INDEX(Matches!$G$2:$G$201,MATCH($A1167&amp;"-5",Matches!$J$2:$J$201,0))-INDEX(Matches!$H$2:$H$201,MATCH($A1167&amp;"-5",Matches!$J$2:$J$201,0))),0,IF(L1167-M1167=INDEX(Matches!$G$2:$G$201,MATCH($A1167&amp;"-5",Matches!$J$2:$J$201,0))-INDEX(Matches!$H$2:$H$201,MATCH($A1167&amp;"-5",Matches!$J$2:$J$201,0)),3,2))))),""))</f>
        <v/>
      </c>
      <c r="AC1167" s="12" t="str">
        <f aca="false">IF(OR($B1167="",N1167="",O1167=""),"",IFERROR(IF(OR(INDEX(Matches!$I$2:$I$201,MATCH($A1167&amp;"-6",Matches!$J$2:$J$201,0))="Void",INDEX(Matches!$G$2:$G$201,MATCH($A1167&amp;"-6",Matches!$J$2:$J$201,0))="",INDEX(Matches!$H$2:$H$201,MATCH($A1167&amp;"-6",Matches!$J$2:$J$201,0))=""),"",IF(AND($C1167&lt;&gt;"",INDEX(Matches!$F$2:$F$201,MATCH($A1167&amp;"-6",Matches!$J$2:$J$201,0))&lt;&gt;"",$C1167&gt;=INDEX(Matches!$F$2:$F$201,MATCH($A1167&amp;"-6",Matches!$J$2:$J$201,0))),"",IF(AND(N1167=INDEX(Matches!$G$2:$G$201,MATCH($A1167&amp;"-6",Matches!$J$2:$J$201,0)),O1167=INDEX(Matches!$H$2:$H$201,MATCH($A1167&amp;"-6",Matches!$J$2:$J$201,0))),5,IF(SIGN(N1167-O1167)&lt;&gt;SIGN(INDEX(Matches!$G$2:$G$201,MATCH($A1167&amp;"-6",Matches!$J$2:$J$201,0))-INDEX(Matches!$H$2:$H$201,MATCH($A1167&amp;"-6",Matches!$J$2:$J$201,0))),0,IF(N1167-O1167=INDEX(Matches!$G$2:$G$201,MATCH($A1167&amp;"-6",Matches!$J$2:$J$201,0))-INDEX(Matches!$H$2:$H$201,MATCH($A1167&amp;"-6",Matches!$J$2:$J$201,0)),3,2))))),""))</f>
        <v/>
      </c>
      <c r="AD1167" s="12" t="str">
        <f aca="false">IF(OR($B1167="",P1167="",Q1167=""),"",IFERROR(IF(OR(INDEX(Matches!$I$2:$I$201,MATCH($A1167&amp;"-7",Matches!$J$2:$J$201,0))="Void",INDEX(Matches!$G$2:$G$201,MATCH($A1167&amp;"-7",Matches!$J$2:$J$201,0))="",INDEX(Matches!$H$2:$H$201,MATCH($A1167&amp;"-7",Matches!$J$2:$J$201,0))=""),"",IF(AND($C1167&lt;&gt;"",INDEX(Matches!$F$2:$F$201,MATCH($A1167&amp;"-7",Matches!$J$2:$J$201,0))&lt;&gt;"",$C1167&gt;=INDEX(Matches!$F$2:$F$201,MATCH($A1167&amp;"-7",Matches!$J$2:$J$201,0))),"",IF(AND(P1167=INDEX(Matches!$G$2:$G$201,MATCH($A1167&amp;"-7",Matches!$J$2:$J$201,0)),Q1167=INDEX(Matches!$H$2:$H$201,MATCH($A1167&amp;"-7",Matches!$J$2:$J$201,0))),5,IF(SIGN(P1167-Q1167)&lt;&gt;SIGN(INDEX(Matches!$G$2:$G$201,MATCH($A1167&amp;"-7",Matches!$J$2:$J$201,0))-INDEX(Matches!$H$2:$H$201,MATCH($A1167&amp;"-7",Matches!$J$2:$J$201,0))),0,IF(P1167-Q1167=INDEX(Matches!$G$2:$G$201,MATCH($A1167&amp;"-7",Matches!$J$2:$J$201,0))-INDEX(Matches!$H$2:$H$201,MATCH($A1167&amp;"-7",Matches!$J$2:$J$201,0)),3,2))))),""))</f>
        <v/>
      </c>
      <c r="AE1167" s="12" t="str">
        <f aca="false">IF(OR($B1167="",R1167="",S1167=""),"",IFERROR(IF(OR(INDEX(Matches!$I$2:$I$201,MATCH($A1167&amp;"-8",Matches!$J$2:$J$201,0))="Void",INDEX(Matches!$G$2:$G$201,MATCH($A1167&amp;"-8",Matches!$J$2:$J$201,0))="",INDEX(Matches!$H$2:$H$201,MATCH($A1167&amp;"-8",Matches!$J$2:$J$201,0))=""),"",IF(AND($C1167&lt;&gt;"",INDEX(Matches!$F$2:$F$201,MATCH($A1167&amp;"-8",Matches!$J$2:$J$201,0))&lt;&gt;"",$C1167&gt;=INDEX(Matches!$F$2:$F$201,MATCH($A1167&amp;"-8",Matches!$J$2:$J$201,0))),"",IF(AND(R1167=INDEX(Matches!$G$2:$G$201,MATCH($A1167&amp;"-8",Matches!$J$2:$J$201,0)),S1167=INDEX(Matches!$H$2:$H$201,MATCH($A1167&amp;"-8",Matches!$J$2:$J$201,0))),5,IF(SIGN(R1167-S1167)&lt;&gt;SIGN(INDEX(Matches!$G$2:$G$201,MATCH($A1167&amp;"-8",Matches!$J$2:$J$201,0))-INDEX(Matches!$H$2:$H$201,MATCH($A1167&amp;"-8",Matches!$J$2:$J$201,0))),0,IF(R1167-S1167=INDEX(Matches!$G$2:$G$201,MATCH($A1167&amp;"-8",Matches!$J$2:$J$201,0))-INDEX(Matches!$H$2:$H$201,MATCH($A1167&amp;"-8",Matches!$J$2:$J$201,0)),3,2))))),""))</f>
        <v/>
      </c>
      <c r="AF1167" s="12" t="str">
        <f aca="false">IF(OR($B1167="",T1167="",U1167=""),"",IFERROR(IF(OR(INDEX(Matches!$I$2:$I$201,MATCH($A1167&amp;"-9",Matches!$J$2:$J$201,0))="Void",INDEX(Matches!$G$2:$G$201,MATCH($A1167&amp;"-9",Matches!$J$2:$J$201,0))="",INDEX(Matches!$H$2:$H$201,MATCH($A1167&amp;"-9",Matches!$J$2:$J$201,0))=""),"",IF(AND($C1167&lt;&gt;"",INDEX(Matches!$F$2:$F$201,MATCH($A1167&amp;"-9",Matches!$J$2:$J$201,0))&lt;&gt;"",$C1167&gt;=INDEX(Matches!$F$2:$F$201,MATCH($A1167&amp;"-9",Matches!$J$2:$J$201,0))),"",IF(AND(T1167=INDEX(Matches!$G$2:$G$201,MATCH($A1167&amp;"-9",Matches!$J$2:$J$201,0)),U1167=INDEX(Matches!$H$2:$H$201,MATCH($A1167&amp;"-9",Matches!$J$2:$J$201,0))),5,IF(SIGN(T1167-U1167)&lt;&gt;SIGN(INDEX(Matches!$G$2:$G$201,MATCH($A1167&amp;"-9",Matches!$J$2:$J$201,0))-INDEX(Matches!$H$2:$H$201,MATCH($A1167&amp;"-9",Matches!$J$2:$J$201,0))),0,IF(T1167-U1167=INDEX(Matches!$G$2:$G$201,MATCH($A1167&amp;"-9",Matches!$J$2:$J$201,0))-INDEX(Matches!$H$2:$H$201,MATCH($A1167&amp;"-9",Matches!$J$2:$J$201,0)),3,2))))),""))</f>
        <v/>
      </c>
      <c r="AG1167" s="12" t="str">
        <f aca="false">IF(OR($B1167="",V1167="",W1167=""),"",IFERROR(IF(OR(INDEX(Matches!$I$2:$I$201,MATCH($A1167&amp;"-10",Matches!$J$2:$J$201,0))="Void",INDEX(Matches!$G$2:$G$201,MATCH($A1167&amp;"-10",Matches!$J$2:$J$201,0))="",INDEX(Matches!$H$2:$H$201,MATCH($A1167&amp;"-10",Matches!$J$2:$J$201,0))=""),"",IF(AND($C1167&lt;&gt;"",INDEX(Matches!$F$2:$F$201,MATCH($A1167&amp;"-10",Matches!$J$2:$J$201,0))&lt;&gt;"",$C1167&gt;=INDEX(Matches!$F$2:$F$201,MATCH($A1167&amp;"-10",Matches!$J$2:$J$201,0))),"",IF(AND(V1167=INDEX(Matches!$G$2:$G$201,MATCH($A1167&amp;"-10",Matches!$J$2:$J$201,0)),W1167=INDEX(Matches!$H$2:$H$201,MATCH($A1167&amp;"-10",Matches!$J$2:$J$201,0))),5,IF(SIGN(V1167-W1167)&lt;&gt;SIGN(INDEX(Matches!$G$2:$G$201,MATCH($A1167&amp;"-10",Matches!$J$2:$J$201,0))-INDEX(Matches!$H$2:$H$201,MATCH($A1167&amp;"-10",Matches!$J$2:$J$201,0))),0,IF(V1167-W1167=INDEX(Matches!$G$2:$G$201,MATCH($A1167&amp;"-10",Matches!$J$2:$J$201,0))-INDEX(Matches!$H$2:$H$201,MATCH($A1167&amp;"-10",Matches!$J$2:$J$201,0)),3,2))))),""))</f>
        <v/>
      </c>
      <c r="AH1167" s="13" t="str">
        <f aca="false">IF($B1167="","",SUM(X1167:AG1167))</f>
        <v/>
      </c>
      <c r="AI1167" s="12" t="str">
        <f aca="false">IF($B1167="","",COUNTIF(X1167:AG1167,5))</f>
        <v/>
      </c>
      <c r="AJ1167" s="12" t="str">
        <f aca="false">IF($B1167="","",COUNTIF(X1167:AG1167,"&gt;=2"))</f>
        <v/>
      </c>
      <c r="AK1167" s="12" t="str">
        <f aca="false">IF($B1167="","",COUNT(X1167:AG1167))</f>
        <v/>
      </c>
    </row>
    <row r="1168" customFormat="false" ht="15" hidden="false" customHeight="false" outlineLevel="0" collapsed="false">
      <c r="A1168" s="7"/>
      <c r="B1168" s="7"/>
      <c r="C1168" s="11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12" t="str">
        <f aca="false">IF(OR($B1168="",D1168="",E1168=""),"",IFERROR(IF(OR(INDEX(Matches!$I$2:$I$201,MATCH($A1168&amp;"-1",Matches!$J$2:$J$201,0))="Void",INDEX(Matches!$G$2:$G$201,MATCH($A1168&amp;"-1",Matches!$J$2:$J$201,0))="",INDEX(Matches!$H$2:$H$201,MATCH($A1168&amp;"-1",Matches!$J$2:$J$201,0))=""),"",IF(AND($C1168&lt;&gt;"",INDEX(Matches!$F$2:$F$201,MATCH($A1168&amp;"-1",Matches!$J$2:$J$201,0))&lt;&gt;"",$C1168&gt;=INDEX(Matches!$F$2:$F$201,MATCH($A1168&amp;"-1",Matches!$J$2:$J$201,0))),"",IF(AND(D1168=INDEX(Matches!$G$2:$G$201,MATCH($A1168&amp;"-1",Matches!$J$2:$J$201,0)),E1168=INDEX(Matches!$H$2:$H$201,MATCH($A1168&amp;"-1",Matches!$J$2:$J$201,0))),5,IF(SIGN(D1168-E1168)&lt;&gt;SIGN(INDEX(Matches!$G$2:$G$201,MATCH($A1168&amp;"-1",Matches!$J$2:$J$201,0))-INDEX(Matches!$H$2:$H$201,MATCH($A1168&amp;"-1",Matches!$J$2:$J$201,0))),0,IF(D1168-E1168=INDEX(Matches!$G$2:$G$201,MATCH($A1168&amp;"-1",Matches!$J$2:$J$201,0))-INDEX(Matches!$H$2:$H$201,MATCH($A1168&amp;"-1",Matches!$J$2:$J$201,0)),3,2))))),""))</f>
        <v/>
      </c>
      <c r="Y1168" s="12" t="str">
        <f aca="false">IF(OR($B1168="",F1168="",G1168=""),"",IFERROR(IF(OR(INDEX(Matches!$I$2:$I$201,MATCH($A1168&amp;"-2",Matches!$J$2:$J$201,0))="Void",INDEX(Matches!$G$2:$G$201,MATCH($A1168&amp;"-2",Matches!$J$2:$J$201,0))="",INDEX(Matches!$H$2:$H$201,MATCH($A1168&amp;"-2",Matches!$J$2:$J$201,0))=""),"",IF(AND($C1168&lt;&gt;"",INDEX(Matches!$F$2:$F$201,MATCH($A1168&amp;"-2",Matches!$J$2:$J$201,0))&lt;&gt;"",$C1168&gt;=INDEX(Matches!$F$2:$F$201,MATCH($A1168&amp;"-2",Matches!$J$2:$J$201,0))),"",IF(AND(F1168=INDEX(Matches!$G$2:$G$201,MATCH($A1168&amp;"-2",Matches!$J$2:$J$201,0)),G1168=INDEX(Matches!$H$2:$H$201,MATCH($A1168&amp;"-2",Matches!$J$2:$J$201,0))),5,IF(SIGN(F1168-G1168)&lt;&gt;SIGN(INDEX(Matches!$G$2:$G$201,MATCH($A1168&amp;"-2",Matches!$J$2:$J$201,0))-INDEX(Matches!$H$2:$H$201,MATCH($A1168&amp;"-2",Matches!$J$2:$J$201,0))),0,IF(F1168-G1168=INDEX(Matches!$G$2:$G$201,MATCH($A1168&amp;"-2",Matches!$J$2:$J$201,0))-INDEX(Matches!$H$2:$H$201,MATCH($A1168&amp;"-2",Matches!$J$2:$J$201,0)),3,2))))),""))</f>
        <v/>
      </c>
      <c r="Z1168" s="12" t="str">
        <f aca="false">IF(OR($B1168="",H1168="",I1168=""),"",IFERROR(IF(OR(INDEX(Matches!$I$2:$I$201,MATCH($A1168&amp;"-3",Matches!$J$2:$J$201,0))="Void",INDEX(Matches!$G$2:$G$201,MATCH($A1168&amp;"-3",Matches!$J$2:$J$201,0))="",INDEX(Matches!$H$2:$H$201,MATCH($A1168&amp;"-3",Matches!$J$2:$J$201,0))=""),"",IF(AND($C1168&lt;&gt;"",INDEX(Matches!$F$2:$F$201,MATCH($A1168&amp;"-3",Matches!$J$2:$J$201,0))&lt;&gt;"",$C1168&gt;=INDEX(Matches!$F$2:$F$201,MATCH($A1168&amp;"-3",Matches!$J$2:$J$201,0))),"",IF(AND(H1168=INDEX(Matches!$G$2:$G$201,MATCH($A1168&amp;"-3",Matches!$J$2:$J$201,0)),I1168=INDEX(Matches!$H$2:$H$201,MATCH($A1168&amp;"-3",Matches!$J$2:$J$201,0))),5,IF(SIGN(H1168-I1168)&lt;&gt;SIGN(INDEX(Matches!$G$2:$G$201,MATCH($A1168&amp;"-3",Matches!$J$2:$J$201,0))-INDEX(Matches!$H$2:$H$201,MATCH($A1168&amp;"-3",Matches!$J$2:$J$201,0))),0,IF(H1168-I1168=INDEX(Matches!$G$2:$G$201,MATCH($A1168&amp;"-3",Matches!$J$2:$J$201,0))-INDEX(Matches!$H$2:$H$201,MATCH($A1168&amp;"-3",Matches!$J$2:$J$201,0)),3,2))))),""))</f>
        <v/>
      </c>
      <c r="AA1168" s="12" t="str">
        <f aca="false">IF(OR($B1168="",J1168="",K1168=""),"",IFERROR(IF(OR(INDEX(Matches!$I$2:$I$201,MATCH($A1168&amp;"-4",Matches!$J$2:$J$201,0))="Void",INDEX(Matches!$G$2:$G$201,MATCH($A1168&amp;"-4",Matches!$J$2:$J$201,0))="",INDEX(Matches!$H$2:$H$201,MATCH($A1168&amp;"-4",Matches!$J$2:$J$201,0))=""),"",IF(AND($C1168&lt;&gt;"",INDEX(Matches!$F$2:$F$201,MATCH($A1168&amp;"-4",Matches!$J$2:$J$201,0))&lt;&gt;"",$C1168&gt;=INDEX(Matches!$F$2:$F$201,MATCH($A1168&amp;"-4",Matches!$J$2:$J$201,0))),"",IF(AND(J1168=INDEX(Matches!$G$2:$G$201,MATCH($A1168&amp;"-4",Matches!$J$2:$J$201,0)),K1168=INDEX(Matches!$H$2:$H$201,MATCH($A1168&amp;"-4",Matches!$J$2:$J$201,0))),5,IF(SIGN(J1168-K1168)&lt;&gt;SIGN(INDEX(Matches!$G$2:$G$201,MATCH($A1168&amp;"-4",Matches!$J$2:$J$201,0))-INDEX(Matches!$H$2:$H$201,MATCH($A1168&amp;"-4",Matches!$J$2:$J$201,0))),0,IF(J1168-K1168=INDEX(Matches!$G$2:$G$201,MATCH($A1168&amp;"-4",Matches!$J$2:$J$201,0))-INDEX(Matches!$H$2:$H$201,MATCH($A1168&amp;"-4",Matches!$J$2:$J$201,0)),3,2))))),""))</f>
        <v/>
      </c>
      <c r="AB1168" s="12" t="str">
        <f aca="false">IF(OR($B1168="",L1168="",M1168=""),"",IFERROR(IF(OR(INDEX(Matches!$I$2:$I$201,MATCH($A1168&amp;"-5",Matches!$J$2:$J$201,0))="Void",INDEX(Matches!$G$2:$G$201,MATCH($A1168&amp;"-5",Matches!$J$2:$J$201,0))="",INDEX(Matches!$H$2:$H$201,MATCH($A1168&amp;"-5",Matches!$J$2:$J$201,0))=""),"",IF(AND($C1168&lt;&gt;"",INDEX(Matches!$F$2:$F$201,MATCH($A1168&amp;"-5",Matches!$J$2:$J$201,0))&lt;&gt;"",$C1168&gt;=INDEX(Matches!$F$2:$F$201,MATCH($A1168&amp;"-5",Matches!$J$2:$J$201,0))),"",IF(AND(L1168=INDEX(Matches!$G$2:$G$201,MATCH($A1168&amp;"-5",Matches!$J$2:$J$201,0)),M1168=INDEX(Matches!$H$2:$H$201,MATCH($A1168&amp;"-5",Matches!$J$2:$J$201,0))),5,IF(SIGN(L1168-M1168)&lt;&gt;SIGN(INDEX(Matches!$G$2:$G$201,MATCH($A1168&amp;"-5",Matches!$J$2:$J$201,0))-INDEX(Matches!$H$2:$H$201,MATCH($A1168&amp;"-5",Matches!$J$2:$J$201,0))),0,IF(L1168-M1168=INDEX(Matches!$G$2:$G$201,MATCH($A1168&amp;"-5",Matches!$J$2:$J$201,0))-INDEX(Matches!$H$2:$H$201,MATCH($A1168&amp;"-5",Matches!$J$2:$J$201,0)),3,2))))),""))</f>
        <v/>
      </c>
      <c r="AC1168" s="12" t="str">
        <f aca="false">IF(OR($B1168="",N1168="",O1168=""),"",IFERROR(IF(OR(INDEX(Matches!$I$2:$I$201,MATCH($A1168&amp;"-6",Matches!$J$2:$J$201,0))="Void",INDEX(Matches!$G$2:$G$201,MATCH($A1168&amp;"-6",Matches!$J$2:$J$201,0))="",INDEX(Matches!$H$2:$H$201,MATCH($A1168&amp;"-6",Matches!$J$2:$J$201,0))=""),"",IF(AND($C1168&lt;&gt;"",INDEX(Matches!$F$2:$F$201,MATCH($A1168&amp;"-6",Matches!$J$2:$J$201,0))&lt;&gt;"",$C1168&gt;=INDEX(Matches!$F$2:$F$201,MATCH($A1168&amp;"-6",Matches!$J$2:$J$201,0))),"",IF(AND(N1168=INDEX(Matches!$G$2:$G$201,MATCH($A1168&amp;"-6",Matches!$J$2:$J$201,0)),O1168=INDEX(Matches!$H$2:$H$201,MATCH($A1168&amp;"-6",Matches!$J$2:$J$201,0))),5,IF(SIGN(N1168-O1168)&lt;&gt;SIGN(INDEX(Matches!$G$2:$G$201,MATCH($A1168&amp;"-6",Matches!$J$2:$J$201,0))-INDEX(Matches!$H$2:$H$201,MATCH($A1168&amp;"-6",Matches!$J$2:$J$201,0))),0,IF(N1168-O1168=INDEX(Matches!$G$2:$G$201,MATCH($A1168&amp;"-6",Matches!$J$2:$J$201,0))-INDEX(Matches!$H$2:$H$201,MATCH($A1168&amp;"-6",Matches!$J$2:$J$201,0)),3,2))))),""))</f>
        <v/>
      </c>
      <c r="AD1168" s="12" t="str">
        <f aca="false">IF(OR($B1168="",P1168="",Q1168=""),"",IFERROR(IF(OR(INDEX(Matches!$I$2:$I$201,MATCH($A1168&amp;"-7",Matches!$J$2:$J$201,0))="Void",INDEX(Matches!$G$2:$G$201,MATCH($A1168&amp;"-7",Matches!$J$2:$J$201,0))="",INDEX(Matches!$H$2:$H$201,MATCH($A1168&amp;"-7",Matches!$J$2:$J$201,0))=""),"",IF(AND($C1168&lt;&gt;"",INDEX(Matches!$F$2:$F$201,MATCH($A1168&amp;"-7",Matches!$J$2:$J$201,0))&lt;&gt;"",$C1168&gt;=INDEX(Matches!$F$2:$F$201,MATCH($A1168&amp;"-7",Matches!$J$2:$J$201,0))),"",IF(AND(P1168=INDEX(Matches!$G$2:$G$201,MATCH($A1168&amp;"-7",Matches!$J$2:$J$201,0)),Q1168=INDEX(Matches!$H$2:$H$201,MATCH($A1168&amp;"-7",Matches!$J$2:$J$201,0))),5,IF(SIGN(P1168-Q1168)&lt;&gt;SIGN(INDEX(Matches!$G$2:$G$201,MATCH($A1168&amp;"-7",Matches!$J$2:$J$201,0))-INDEX(Matches!$H$2:$H$201,MATCH($A1168&amp;"-7",Matches!$J$2:$J$201,0))),0,IF(P1168-Q1168=INDEX(Matches!$G$2:$G$201,MATCH($A1168&amp;"-7",Matches!$J$2:$J$201,0))-INDEX(Matches!$H$2:$H$201,MATCH($A1168&amp;"-7",Matches!$J$2:$J$201,0)),3,2))))),""))</f>
        <v/>
      </c>
      <c r="AE1168" s="12" t="str">
        <f aca="false">IF(OR($B1168="",R1168="",S1168=""),"",IFERROR(IF(OR(INDEX(Matches!$I$2:$I$201,MATCH($A1168&amp;"-8",Matches!$J$2:$J$201,0))="Void",INDEX(Matches!$G$2:$G$201,MATCH($A1168&amp;"-8",Matches!$J$2:$J$201,0))="",INDEX(Matches!$H$2:$H$201,MATCH($A1168&amp;"-8",Matches!$J$2:$J$201,0))=""),"",IF(AND($C1168&lt;&gt;"",INDEX(Matches!$F$2:$F$201,MATCH($A1168&amp;"-8",Matches!$J$2:$J$201,0))&lt;&gt;"",$C1168&gt;=INDEX(Matches!$F$2:$F$201,MATCH($A1168&amp;"-8",Matches!$J$2:$J$201,0))),"",IF(AND(R1168=INDEX(Matches!$G$2:$G$201,MATCH($A1168&amp;"-8",Matches!$J$2:$J$201,0)),S1168=INDEX(Matches!$H$2:$H$201,MATCH($A1168&amp;"-8",Matches!$J$2:$J$201,0))),5,IF(SIGN(R1168-S1168)&lt;&gt;SIGN(INDEX(Matches!$G$2:$G$201,MATCH($A1168&amp;"-8",Matches!$J$2:$J$201,0))-INDEX(Matches!$H$2:$H$201,MATCH($A1168&amp;"-8",Matches!$J$2:$J$201,0))),0,IF(R1168-S1168=INDEX(Matches!$G$2:$G$201,MATCH($A1168&amp;"-8",Matches!$J$2:$J$201,0))-INDEX(Matches!$H$2:$H$201,MATCH($A1168&amp;"-8",Matches!$J$2:$J$201,0)),3,2))))),""))</f>
        <v/>
      </c>
      <c r="AF1168" s="12" t="str">
        <f aca="false">IF(OR($B1168="",T1168="",U1168=""),"",IFERROR(IF(OR(INDEX(Matches!$I$2:$I$201,MATCH($A1168&amp;"-9",Matches!$J$2:$J$201,0))="Void",INDEX(Matches!$G$2:$G$201,MATCH($A1168&amp;"-9",Matches!$J$2:$J$201,0))="",INDEX(Matches!$H$2:$H$201,MATCH($A1168&amp;"-9",Matches!$J$2:$J$201,0))=""),"",IF(AND($C1168&lt;&gt;"",INDEX(Matches!$F$2:$F$201,MATCH($A1168&amp;"-9",Matches!$J$2:$J$201,0))&lt;&gt;"",$C1168&gt;=INDEX(Matches!$F$2:$F$201,MATCH($A1168&amp;"-9",Matches!$J$2:$J$201,0))),"",IF(AND(T1168=INDEX(Matches!$G$2:$G$201,MATCH($A1168&amp;"-9",Matches!$J$2:$J$201,0)),U1168=INDEX(Matches!$H$2:$H$201,MATCH($A1168&amp;"-9",Matches!$J$2:$J$201,0))),5,IF(SIGN(T1168-U1168)&lt;&gt;SIGN(INDEX(Matches!$G$2:$G$201,MATCH($A1168&amp;"-9",Matches!$J$2:$J$201,0))-INDEX(Matches!$H$2:$H$201,MATCH($A1168&amp;"-9",Matches!$J$2:$J$201,0))),0,IF(T1168-U1168=INDEX(Matches!$G$2:$G$201,MATCH($A1168&amp;"-9",Matches!$J$2:$J$201,0))-INDEX(Matches!$H$2:$H$201,MATCH($A1168&amp;"-9",Matches!$J$2:$J$201,0)),3,2))))),""))</f>
        <v/>
      </c>
      <c r="AG1168" s="12" t="str">
        <f aca="false">IF(OR($B1168="",V1168="",W1168=""),"",IFERROR(IF(OR(INDEX(Matches!$I$2:$I$201,MATCH($A1168&amp;"-10",Matches!$J$2:$J$201,0))="Void",INDEX(Matches!$G$2:$G$201,MATCH($A1168&amp;"-10",Matches!$J$2:$J$201,0))="",INDEX(Matches!$H$2:$H$201,MATCH($A1168&amp;"-10",Matches!$J$2:$J$201,0))=""),"",IF(AND($C1168&lt;&gt;"",INDEX(Matches!$F$2:$F$201,MATCH($A1168&amp;"-10",Matches!$J$2:$J$201,0))&lt;&gt;"",$C1168&gt;=INDEX(Matches!$F$2:$F$201,MATCH($A1168&amp;"-10",Matches!$J$2:$J$201,0))),"",IF(AND(V1168=INDEX(Matches!$G$2:$G$201,MATCH($A1168&amp;"-10",Matches!$J$2:$J$201,0)),W1168=INDEX(Matches!$H$2:$H$201,MATCH($A1168&amp;"-10",Matches!$J$2:$J$201,0))),5,IF(SIGN(V1168-W1168)&lt;&gt;SIGN(INDEX(Matches!$G$2:$G$201,MATCH($A1168&amp;"-10",Matches!$J$2:$J$201,0))-INDEX(Matches!$H$2:$H$201,MATCH($A1168&amp;"-10",Matches!$J$2:$J$201,0))),0,IF(V1168-W1168=INDEX(Matches!$G$2:$G$201,MATCH($A1168&amp;"-10",Matches!$J$2:$J$201,0))-INDEX(Matches!$H$2:$H$201,MATCH($A1168&amp;"-10",Matches!$J$2:$J$201,0)),3,2))))),""))</f>
        <v/>
      </c>
      <c r="AH1168" s="13" t="str">
        <f aca="false">IF($B1168="","",SUM(X1168:AG1168))</f>
        <v/>
      </c>
      <c r="AI1168" s="12" t="str">
        <f aca="false">IF($B1168="","",COUNTIF(X1168:AG1168,5))</f>
        <v/>
      </c>
      <c r="AJ1168" s="12" t="str">
        <f aca="false">IF($B1168="","",COUNTIF(X1168:AG1168,"&gt;=2"))</f>
        <v/>
      </c>
      <c r="AK1168" s="12" t="str">
        <f aca="false">IF($B1168="","",COUNT(X1168:AG1168))</f>
        <v/>
      </c>
    </row>
    <row r="1169" customFormat="false" ht="15" hidden="false" customHeight="false" outlineLevel="0" collapsed="false">
      <c r="A1169" s="7"/>
      <c r="B1169" s="7"/>
      <c r="C1169" s="11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12" t="str">
        <f aca="false">IF(OR($B1169="",D1169="",E1169=""),"",IFERROR(IF(OR(INDEX(Matches!$I$2:$I$201,MATCH($A1169&amp;"-1",Matches!$J$2:$J$201,0))="Void",INDEX(Matches!$G$2:$G$201,MATCH($A1169&amp;"-1",Matches!$J$2:$J$201,0))="",INDEX(Matches!$H$2:$H$201,MATCH($A1169&amp;"-1",Matches!$J$2:$J$201,0))=""),"",IF(AND($C1169&lt;&gt;"",INDEX(Matches!$F$2:$F$201,MATCH($A1169&amp;"-1",Matches!$J$2:$J$201,0))&lt;&gt;"",$C1169&gt;=INDEX(Matches!$F$2:$F$201,MATCH($A1169&amp;"-1",Matches!$J$2:$J$201,0))),"",IF(AND(D1169=INDEX(Matches!$G$2:$G$201,MATCH($A1169&amp;"-1",Matches!$J$2:$J$201,0)),E1169=INDEX(Matches!$H$2:$H$201,MATCH($A1169&amp;"-1",Matches!$J$2:$J$201,0))),5,IF(SIGN(D1169-E1169)&lt;&gt;SIGN(INDEX(Matches!$G$2:$G$201,MATCH($A1169&amp;"-1",Matches!$J$2:$J$201,0))-INDEX(Matches!$H$2:$H$201,MATCH($A1169&amp;"-1",Matches!$J$2:$J$201,0))),0,IF(D1169-E1169=INDEX(Matches!$G$2:$G$201,MATCH($A1169&amp;"-1",Matches!$J$2:$J$201,0))-INDEX(Matches!$H$2:$H$201,MATCH($A1169&amp;"-1",Matches!$J$2:$J$201,0)),3,2))))),""))</f>
        <v/>
      </c>
      <c r="Y1169" s="12" t="str">
        <f aca="false">IF(OR($B1169="",F1169="",G1169=""),"",IFERROR(IF(OR(INDEX(Matches!$I$2:$I$201,MATCH($A1169&amp;"-2",Matches!$J$2:$J$201,0))="Void",INDEX(Matches!$G$2:$G$201,MATCH($A1169&amp;"-2",Matches!$J$2:$J$201,0))="",INDEX(Matches!$H$2:$H$201,MATCH($A1169&amp;"-2",Matches!$J$2:$J$201,0))=""),"",IF(AND($C1169&lt;&gt;"",INDEX(Matches!$F$2:$F$201,MATCH($A1169&amp;"-2",Matches!$J$2:$J$201,0))&lt;&gt;"",$C1169&gt;=INDEX(Matches!$F$2:$F$201,MATCH($A1169&amp;"-2",Matches!$J$2:$J$201,0))),"",IF(AND(F1169=INDEX(Matches!$G$2:$G$201,MATCH($A1169&amp;"-2",Matches!$J$2:$J$201,0)),G1169=INDEX(Matches!$H$2:$H$201,MATCH($A1169&amp;"-2",Matches!$J$2:$J$201,0))),5,IF(SIGN(F1169-G1169)&lt;&gt;SIGN(INDEX(Matches!$G$2:$G$201,MATCH($A1169&amp;"-2",Matches!$J$2:$J$201,0))-INDEX(Matches!$H$2:$H$201,MATCH($A1169&amp;"-2",Matches!$J$2:$J$201,0))),0,IF(F1169-G1169=INDEX(Matches!$G$2:$G$201,MATCH($A1169&amp;"-2",Matches!$J$2:$J$201,0))-INDEX(Matches!$H$2:$H$201,MATCH($A1169&amp;"-2",Matches!$J$2:$J$201,0)),3,2))))),""))</f>
        <v/>
      </c>
      <c r="Z1169" s="12" t="str">
        <f aca="false">IF(OR($B1169="",H1169="",I1169=""),"",IFERROR(IF(OR(INDEX(Matches!$I$2:$I$201,MATCH($A1169&amp;"-3",Matches!$J$2:$J$201,0))="Void",INDEX(Matches!$G$2:$G$201,MATCH($A1169&amp;"-3",Matches!$J$2:$J$201,0))="",INDEX(Matches!$H$2:$H$201,MATCH($A1169&amp;"-3",Matches!$J$2:$J$201,0))=""),"",IF(AND($C1169&lt;&gt;"",INDEX(Matches!$F$2:$F$201,MATCH($A1169&amp;"-3",Matches!$J$2:$J$201,0))&lt;&gt;"",$C1169&gt;=INDEX(Matches!$F$2:$F$201,MATCH($A1169&amp;"-3",Matches!$J$2:$J$201,0))),"",IF(AND(H1169=INDEX(Matches!$G$2:$G$201,MATCH($A1169&amp;"-3",Matches!$J$2:$J$201,0)),I1169=INDEX(Matches!$H$2:$H$201,MATCH($A1169&amp;"-3",Matches!$J$2:$J$201,0))),5,IF(SIGN(H1169-I1169)&lt;&gt;SIGN(INDEX(Matches!$G$2:$G$201,MATCH($A1169&amp;"-3",Matches!$J$2:$J$201,0))-INDEX(Matches!$H$2:$H$201,MATCH($A1169&amp;"-3",Matches!$J$2:$J$201,0))),0,IF(H1169-I1169=INDEX(Matches!$G$2:$G$201,MATCH($A1169&amp;"-3",Matches!$J$2:$J$201,0))-INDEX(Matches!$H$2:$H$201,MATCH($A1169&amp;"-3",Matches!$J$2:$J$201,0)),3,2))))),""))</f>
        <v/>
      </c>
      <c r="AA1169" s="12" t="str">
        <f aca="false">IF(OR($B1169="",J1169="",K1169=""),"",IFERROR(IF(OR(INDEX(Matches!$I$2:$I$201,MATCH($A1169&amp;"-4",Matches!$J$2:$J$201,0))="Void",INDEX(Matches!$G$2:$G$201,MATCH($A1169&amp;"-4",Matches!$J$2:$J$201,0))="",INDEX(Matches!$H$2:$H$201,MATCH($A1169&amp;"-4",Matches!$J$2:$J$201,0))=""),"",IF(AND($C1169&lt;&gt;"",INDEX(Matches!$F$2:$F$201,MATCH($A1169&amp;"-4",Matches!$J$2:$J$201,0))&lt;&gt;"",$C1169&gt;=INDEX(Matches!$F$2:$F$201,MATCH($A1169&amp;"-4",Matches!$J$2:$J$201,0))),"",IF(AND(J1169=INDEX(Matches!$G$2:$G$201,MATCH($A1169&amp;"-4",Matches!$J$2:$J$201,0)),K1169=INDEX(Matches!$H$2:$H$201,MATCH($A1169&amp;"-4",Matches!$J$2:$J$201,0))),5,IF(SIGN(J1169-K1169)&lt;&gt;SIGN(INDEX(Matches!$G$2:$G$201,MATCH($A1169&amp;"-4",Matches!$J$2:$J$201,0))-INDEX(Matches!$H$2:$H$201,MATCH($A1169&amp;"-4",Matches!$J$2:$J$201,0))),0,IF(J1169-K1169=INDEX(Matches!$G$2:$G$201,MATCH($A1169&amp;"-4",Matches!$J$2:$J$201,0))-INDEX(Matches!$H$2:$H$201,MATCH($A1169&amp;"-4",Matches!$J$2:$J$201,0)),3,2))))),""))</f>
        <v/>
      </c>
      <c r="AB1169" s="12" t="str">
        <f aca="false">IF(OR($B1169="",L1169="",M1169=""),"",IFERROR(IF(OR(INDEX(Matches!$I$2:$I$201,MATCH($A1169&amp;"-5",Matches!$J$2:$J$201,0))="Void",INDEX(Matches!$G$2:$G$201,MATCH($A1169&amp;"-5",Matches!$J$2:$J$201,0))="",INDEX(Matches!$H$2:$H$201,MATCH($A1169&amp;"-5",Matches!$J$2:$J$201,0))=""),"",IF(AND($C1169&lt;&gt;"",INDEX(Matches!$F$2:$F$201,MATCH($A1169&amp;"-5",Matches!$J$2:$J$201,0))&lt;&gt;"",$C1169&gt;=INDEX(Matches!$F$2:$F$201,MATCH($A1169&amp;"-5",Matches!$J$2:$J$201,0))),"",IF(AND(L1169=INDEX(Matches!$G$2:$G$201,MATCH($A1169&amp;"-5",Matches!$J$2:$J$201,0)),M1169=INDEX(Matches!$H$2:$H$201,MATCH($A1169&amp;"-5",Matches!$J$2:$J$201,0))),5,IF(SIGN(L1169-M1169)&lt;&gt;SIGN(INDEX(Matches!$G$2:$G$201,MATCH($A1169&amp;"-5",Matches!$J$2:$J$201,0))-INDEX(Matches!$H$2:$H$201,MATCH($A1169&amp;"-5",Matches!$J$2:$J$201,0))),0,IF(L1169-M1169=INDEX(Matches!$G$2:$G$201,MATCH($A1169&amp;"-5",Matches!$J$2:$J$201,0))-INDEX(Matches!$H$2:$H$201,MATCH($A1169&amp;"-5",Matches!$J$2:$J$201,0)),3,2))))),""))</f>
        <v/>
      </c>
      <c r="AC1169" s="12" t="str">
        <f aca="false">IF(OR($B1169="",N1169="",O1169=""),"",IFERROR(IF(OR(INDEX(Matches!$I$2:$I$201,MATCH($A1169&amp;"-6",Matches!$J$2:$J$201,0))="Void",INDEX(Matches!$G$2:$G$201,MATCH($A1169&amp;"-6",Matches!$J$2:$J$201,0))="",INDEX(Matches!$H$2:$H$201,MATCH($A1169&amp;"-6",Matches!$J$2:$J$201,0))=""),"",IF(AND($C1169&lt;&gt;"",INDEX(Matches!$F$2:$F$201,MATCH($A1169&amp;"-6",Matches!$J$2:$J$201,0))&lt;&gt;"",$C1169&gt;=INDEX(Matches!$F$2:$F$201,MATCH($A1169&amp;"-6",Matches!$J$2:$J$201,0))),"",IF(AND(N1169=INDEX(Matches!$G$2:$G$201,MATCH($A1169&amp;"-6",Matches!$J$2:$J$201,0)),O1169=INDEX(Matches!$H$2:$H$201,MATCH($A1169&amp;"-6",Matches!$J$2:$J$201,0))),5,IF(SIGN(N1169-O1169)&lt;&gt;SIGN(INDEX(Matches!$G$2:$G$201,MATCH($A1169&amp;"-6",Matches!$J$2:$J$201,0))-INDEX(Matches!$H$2:$H$201,MATCH($A1169&amp;"-6",Matches!$J$2:$J$201,0))),0,IF(N1169-O1169=INDEX(Matches!$G$2:$G$201,MATCH($A1169&amp;"-6",Matches!$J$2:$J$201,0))-INDEX(Matches!$H$2:$H$201,MATCH($A1169&amp;"-6",Matches!$J$2:$J$201,0)),3,2))))),""))</f>
        <v/>
      </c>
      <c r="AD1169" s="12" t="str">
        <f aca="false">IF(OR($B1169="",P1169="",Q1169=""),"",IFERROR(IF(OR(INDEX(Matches!$I$2:$I$201,MATCH($A1169&amp;"-7",Matches!$J$2:$J$201,0))="Void",INDEX(Matches!$G$2:$G$201,MATCH($A1169&amp;"-7",Matches!$J$2:$J$201,0))="",INDEX(Matches!$H$2:$H$201,MATCH($A1169&amp;"-7",Matches!$J$2:$J$201,0))=""),"",IF(AND($C1169&lt;&gt;"",INDEX(Matches!$F$2:$F$201,MATCH($A1169&amp;"-7",Matches!$J$2:$J$201,0))&lt;&gt;"",$C1169&gt;=INDEX(Matches!$F$2:$F$201,MATCH($A1169&amp;"-7",Matches!$J$2:$J$201,0))),"",IF(AND(P1169=INDEX(Matches!$G$2:$G$201,MATCH($A1169&amp;"-7",Matches!$J$2:$J$201,0)),Q1169=INDEX(Matches!$H$2:$H$201,MATCH($A1169&amp;"-7",Matches!$J$2:$J$201,0))),5,IF(SIGN(P1169-Q1169)&lt;&gt;SIGN(INDEX(Matches!$G$2:$G$201,MATCH($A1169&amp;"-7",Matches!$J$2:$J$201,0))-INDEX(Matches!$H$2:$H$201,MATCH($A1169&amp;"-7",Matches!$J$2:$J$201,0))),0,IF(P1169-Q1169=INDEX(Matches!$G$2:$G$201,MATCH($A1169&amp;"-7",Matches!$J$2:$J$201,0))-INDEX(Matches!$H$2:$H$201,MATCH($A1169&amp;"-7",Matches!$J$2:$J$201,0)),3,2))))),""))</f>
        <v/>
      </c>
      <c r="AE1169" s="12" t="str">
        <f aca="false">IF(OR($B1169="",R1169="",S1169=""),"",IFERROR(IF(OR(INDEX(Matches!$I$2:$I$201,MATCH($A1169&amp;"-8",Matches!$J$2:$J$201,0))="Void",INDEX(Matches!$G$2:$G$201,MATCH($A1169&amp;"-8",Matches!$J$2:$J$201,0))="",INDEX(Matches!$H$2:$H$201,MATCH($A1169&amp;"-8",Matches!$J$2:$J$201,0))=""),"",IF(AND($C1169&lt;&gt;"",INDEX(Matches!$F$2:$F$201,MATCH($A1169&amp;"-8",Matches!$J$2:$J$201,0))&lt;&gt;"",$C1169&gt;=INDEX(Matches!$F$2:$F$201,MATCH($A1169&amp;"-8",Matches!$J$2:$J$201,0))),"",IF(AND(R1169=INDEX(Matches!$G$2:$G$201,MATCH($A1169&amp;"-8",Matches!$J$2:$J$201,0)),S1169=INDEX(Matches!$H$2:$H$201,MATCH($A1169&amp;"-8",Matches!$J$2:$J$201,0))),5,IF(SIGN(R1169-S1169)&lt;&gt;SIGN(INDEX(Matches!$G$2:$G$201,MATCH($A1169&amp;"-8",Matches!$J$2:$J$201,0))-INDEX(Matches!$H$2:$H$201,MATCH($A1169&amp;"-8",Matches!$J$2:$J$201,0))),0,IF(R1169-S1169=INDEX(Matches!$G$2:$G$201,MATCH($A1169&amp;"-8",Matches!$J$2:$J$201,0))-INDEX(Matches!$H$2:$H$201,MATCH($A1169&amp;"-8",Matches!$J$2:$J$201,0)),3,2))))),""))</f>
        <v/>
      </c>
      <c r="AF1169" s="12" t="str">
        <f aca="false">IF(OR($B1169="",T1169="",U1169=""),"",IFERROR(IF(OR(INDEX(Matches!$I$2:$I$201,MATCH($A1169&amp;"-9",Matches!$J$2:$J$201,0))="Void",INDEX(Matches!$G$2:$G$201,MATCH($A1169&amp;"-9",Matches!$J$2:$J$201,0))="",INDEX(Matches!$H$2:$H$201,MATCH($A1169&amp;"-9",Matches!$J$2:$J$201,0))=""),"",IF(AND($C1169&lt;&gt;"",INDEX(Matches!$F$2:$F$201,MATCH($A1169&amp;"-9",Matches!$J$2:$J$201,0))&lt;&gt;"",$C1169&gt;=INDEX(Matches!$F$2:$F$201,MATCH($A1169&amp;"-9",Matches!$J$2:$J$201,0))),"",IF(AND(T1169=INDEX(Matches!$G$2:$G$201,MATCH($A1169&amp;"-9",Matches!$J$2:$J$201,0)),U1169=INDEX(Matches!$H$2:$H$201,MATCH($A1169&amp;"-9",Matches!$J$2:$J$201,0))),5,IF(SIGN(T1169-U1169)&lt;&gt;SIGN(INDEX(Matches!$G$2:$G$201,MATCH($A1169&amp;"-9",Matches!$J$2:$J$201,0))-INDEX(Matches!$H$2:$H$201,MATCH($A1169&amp;"-9",Matches!$J$2:$J$201,0))),0,IF(T1169-U1169=INDEX(Matches!$G$2:$G$201,MATCH($A1169&amp;"-9",Matches!$J$2:$J$201,0))-INDEX(Matches!$H$2:$H$201,MATCH($A1169&amp;"-9",Matches!$J$2:$J$201,0)),3,2))))),""))</f>
        <v/>
      </c>
      <c r="AG1169" s="12" t="str">
        <f aca="false">IF(OR($B1169="",V1169="",W1169=""),"",IFERROR(IF(OR(INDEX(Matches!$I$2:$I$201,MATCH($A1169&amp;"-10",Matches!$J$2:$J$201,0))="Void",INDEX(Matches!$G$2:$G$201,MATCH($A1169&amp;"-10",Matches!$J$2:$J$201,0))="",INDEX(Matches!$H$2:$H$201,MATCH($A1169&amp;"-10",Matches!$J$2:$J$201,0))=""),"",IF(AND($C1169&lt;&gt;"",INDEX(Matches!$F$2:$F$201,MATCH($A1169&amp;"-10",Matches!$J$2:$J$201,0))&lt;&gt;"",$C1169&gt;=INDEX(Matches!$F$2:$F$201,MATCH($A1169&amp;"-10",Matches!$J$2:$J$201,0))),"",IF(AND(V1169=INDEX(Matches!$G$2:$G$201,MATCH($A1169&amp;"-10",Matches!$J$2:$J$201,0)),W1169=INDEX(Matches!$H$2:$H$201,MATCH($A1169&amp;"-10",Matches!$J$2:$J$201,0))),5,IF(SIGN(V1169-W1169)&lt;&gt;SIGN(INDEX(Matches!$G$2:$G$201,MATCH($A1169&amp;"-10",Matches!$J$2:$J$201,0))-INDEX(Matches!$H$2:$H$201,MATCH($A1169&amp;"-10",Matches!$J$2:$J$201,0))),0,IF(V1169-W1169=INDEX(Matches!$G$2:$G$201,MATCH($A1169&amp;"-10",Matches!$J$2:$J$201,0))-INDEX(Matches!$H$2:$H$201,MATCH($A1169&amp;"-10",Matches!$J$2:$J$201,0)),3,2))))),""))</f>
        <v/>
      </c>
      <c r="AH1169" s="13" t="str">
        <f aca="false">IF($B1169="","",SUM(X1169:AG1169))</f>
        <v/>
      </c>
      <c r="AI1169" s="12" t="str">
        <f aca="false">IF($B1169="","",COUNTIF(X1169:AG1169,5))</f>
        <v/>
      </c>
      <c r="AJ1169" s="12" t="str">
        <f aca="false">IF($B1169="","",COUNTIF(X1169:AG1169,"&gt;=2"))</f>
        <v/>
      </c>
      <c r="AK1169" s="12" t="str">
        <f aca="false">IF($B1169="","",COUNT(X1169:AG1169))</f>
        <v/>
      </c>
    </row>
    <row r="1170" customFormat="false" ht="15" hidden="false" customHeight="false" outlineLevel="0" collapsed="false">
      <c r="A1170" s="7"/>
      <c r="B1170" s="7"/>
      <c r="C1170" s="11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12" t="str">
        <f aca="false">IF(OR($B1170="",D1170="",E1170=""),"",IFERROR(IF(OR(INDEX(Matches!$I$2:$I$201,MATCH($A1170&amp;"-1",Matches!$J$2:$J$201,0))="Void",INDEX(Matches!$G$2:$G$201,MATCH($A1170&amp;"-1",Matches!$J$2:$J$201,0))="",INDEX(Matches!$H$2:$H$201,MATCH($A1170&amp;"-1",Matches!$J$2:$J$201,0))=""),"",IF(AND($C1170&lt;&gt;"",INDEX(Matches!$F$2:$F$201,MATCH($A1170&amp;"-1",Matches!$J$2:$J$201,0))&lt;&gt;"",$C1170&gt;=INDEX(Matches!$F$2:$F$201,MATCH($A1170&amp;"-1",Matches!$J$2:$J$201,0))),"",IF(AND(D1170=INDEX(Matches!$G$2:$G$201,MATCH($A1170&amp;"-1",Matches!$J$2:$J$201,0)),E1170=INDEX(Matches!$H$2:$H$201,MATCH($A1170&amp;"-1",Matches!$J$2:$J$201,0))),5,IF(SIGN(D1170-E1170)&lt;&gt;SIGN(INDEX(Matches!$G$2:$G$201,MATCH($A1170&amp;"-1",Matches!$J$2:$J$201,0))-INDEX(Matches!$H$2:$H$201,MATCH($A1170&amp;"-1",Matches!$J$2:$J$201,0))),0,IF(D1170-E1170=INDEX(Matches!$G$2:$G$201,MATCH($A1170&amp;"-1",Matches!$J$2:$J$201,0))-INDEX(Matches!$H$2:$H$201,MATCH($A1170&amp;"-1",Matches!$J$2:$J$201,0)),3,2))))),""))</f>
        <v/>
      </c>
      <c r="Y1170" s="12" t="str">
        <f aca="false">IF(OR($B1170="",F1170="",G1170=""),"",IFERROR(IF(OR(INDEX(Matches!$I$2:$I$201,MATCH($A1170&amp;"-2",Matches!$J$2:$J$201,0))="Void",INDEX(Matches!$G$2:$G$201,MATCH($A1170&amp;"-2",Matches!$J$2:$J$201,0))="",INDEX(Matches!$H$2:$H$201,MATCH($A1170&amp;"-2",Matches!$J$2:$J$201,0))=""),"",IF(AND($C1170&lt;&gt;"",INDEX(Matches!$F$2:$F$201,MATCH($A1170&amp;"-2",Matches!$J$2:$J$201,0))&lt;&gt;"",$C1170&gt;=INDEX(Matches!$F$2:$F$201,MATCH($A1170&amp;"-2",Matches!$J$2:$J$201,0))),"",IF(AND(F1170=INDEX(Matches!$G$2:$G$201,MATCH($A1170&amp;"-2",Matches!$J$2:$J$201,0)),G1170=INDEX(Matches!$H$2:$H$201,MATCH($A1170&amp;"-2",Matches!$J$2:$J$201,0))),5,IF(SIGN(F1170-G1170)&lt;&gt;SIGN(INDEX(Matches!$G$2:$G$201,MATCH($A1170&amp;"-2",Matches!$J$2:$J$201,0))-INDEX(Matches!$H$2:$H$201,MATCH($A1170&amp;"-2",Matches!$J$2:$J$201,0))),0,IF(F1170-G1170=INDEX(Matches!$G$2:$G$201,MATCH($A1170&amp;"-2",Matches!$J$2:$J$201,0))-INDEX(Matches!$H$2:$H$201,MATCH($A1170&amp;"-2",Matches!$J$2:$J$201,0)),3,2))))),""))</f>
        <v/>
      </c>
      <c r="Z1170" s="12" t="str">
        <f aca="false">IF(OR($B1170="",H1170="",I1170=""),"",IFERROR(IF(OR(INDEX(Matches!$I$2:$I$201,MATCH($A1170&amp;"-3",Matches!$J$2:$J$201,0))="Void",INDEX(Matches!$G$2:$G$201,MATCH($A1170&amp;"-3",Matches!$J$2:$J$201,0))="",INDEX(Matches!$H$2:$H$201,MATCH($A1170&amp;"-3",Matches!$J$2:$J$201,0))=""),"",IF(AND($C1170&lt;&gt;"",INDEX(Matches!$F$2:$F$201,MATCH($A1170&amp;"-3",Matches!$J$2:$J$201,0))&lt;&gt;"",$C1170&gt;=INDEX(Matches!$F$2:$F$201,MATCH($A1170&amp;"-3",Matches!$J$2:$J$201,0))),"",IF(AND(H1170=INDEX(Matches!$G$2:$G$201,MATCH($A1170&amp;"-3",Matches!$J$2:$J$201,0)),I1170=INDEX(Matches!$H$2:$H$201,MATCH($A1170&amp;"-3",Matches!$J$2:$J$201,0))),5,IF(SIGN(H1170-I1170)&lt;&gt;SIGN(INDEX(Matches!$G$2:$G$201,MATCH($A1170&amp;"-3",Matches!$J$2:$J$201,0))-INDEX(Matches!$H$2:$H$201,MATCH($A1170&amp;"-3",Matches!$J$2:$J$201,0))),0,IF(H1170-I1170=INDEX(Matches!$G$2:$G$201,MATCH($A1170&amp;"-3",Matches!$J$2:$J$201,0))-INDEX(Matches!$H$2:$H$201,MATCH($A1170&amp;"-3",Matches!$J$2:$J$201,0)),3,2))))),""))</f>
        <v/>
      </c>
      <c r="AA1170" s="12" t="str">
        <f aca="false">IF(OR($B1170="",J1170="",K1170=""),"",IFERROR(IF(OR(INDEX(Matches!$I$2:$I$201,MATCH($A1170&amp;"-4",Matches!$J$2:$J$201,0))="Void",INDEX(Matches!$G$2:$G$201,MATCH($A1170&amp;"-4",Matches!$J$2:$J$201,0))="",INDEX(Matches!$H$2:$H$201,MATCH($A1170&amp;"-4",Matches!$J$2:$J$201,0))=""),"",IF(AND($C1170&lt;&gt;"",INDEX(Matches!$F$2:$F$201,MATCH($A1170&amp;"-4",Matches!$J$2:$J$201,0))&lt;&gt;"",$C1170&gt;=INDEX(Matches!$F$2:$F$201,MATCH($A1170&amp;"-4",Matches!$J$2:$J$201,0))),"",IF(AND(J1170=INDEX(Matches!$G$2:$G$201,MATCH($A1170&amp;"-4",Matches!$J$2:$J$201,0)),K1170=INDEX(Matches!$H$2:$H$201,MATCH($A1170&amp;"-4",Matches!$J$2:$J$201,0))),5,IF(SIGN(J1170-K1170)&lt;&gt;SIGN(INDEX(Matches!$G$2:$G$201,MATCH($A1170&amp;"-4",Matches!$J$2:$J$201,0))-INDEX(Matches!$H$2:$H$201,MATCH($A1170&amp;"-4",Matches!$J$2:$J$201,0))),0,IF(J1170-K1170=INDEX(Matches!$G$2:$G$201,MATCH($A1170&amp;"-4",Matches!$J$2:$J$201,0))-INDEX(Matches!$H$2:$H$201,MATCH($A1170&amp;"-4",Matches!$J$2:$J$201,0)),3,2))))),""))</f>
        <v/>
      </c>
      <c r="AB1170" s="12" t="str">
        <f aca="false">IF(OR($B1170="",L1170="",M1170=""),"",IFERROR(IF(OR(INDEX(Matches!$I$2:$I$201,MATCH($A1170&amp;"-5",Matches!$J$2:$J$201,0))="Void",INDEX(Matches!$G$2:$G$201,MATCH($A1170&amp;"-5",Matches!$J$2:$J$201,0))="",INDEX(Matches!$H$2:$H$201,MATCH($A1170&amp;"-5",Matches!$J$2:$J$201,0))=""),"",IF(AND($C1170&lt;&gt;"",INDEX(Matches!$F$2:$F$201,MATCH($A1170&amp;"-5",Matches!$J$2:$J$201,0))&lt;&gt;"",$C1170&gt;=INDEX(Matches!$F$2:$F$201,MATCH($A1170&amp;"-5",Matches!$J$2:$J$201,0))),"",IF(AND(L1170=INDEX(Matches!$G$2:$G$201,MATCH($A1170&amp;"-5",Matches!$J$2:$J$201,0)),M1170=INDEX(Matches!$H$2:$H$201,MATCH($A1170&amp;"-5",Matches!$J$2:$J$201,0))),5,IF(SIGN(L1170-M1170)&lt;&gt;SIGN(INDEX(Matches!$G$2:$G$201,MATCH($A1170&amp;"-5",Matches!$J$2:$J$201,0))-INDEX(Matches!$H$2:$H$201,MATCH($A1170&amp;"-5",Matches!$J$2:$J$201,0))),0,IF(L1170-M1170=INDEX(Matches!$G$2:$G$201,MATCH($A1170&amp;"-5",Matches!$J$2:$J$201,0))-INDEX(Matches!$H$2:$H$201,MATCH($A1170&amp;"-5",Matches!$J$2:$J$201,0)),3,2))))),""))</f>
        <v/>
      </c>
      <c r="AC1170" s="12" t="str">
        <f aca="false">IF(OR($B1170="",N1170="",O1170=""),"",IFERROR(IF(OR(INDEX(Matches!$I$2:$I$201,MATCH($A1170&amp;"-6",Matches!$J$2:$J$201,0))="Void",INDEX(Matches!$G$2:$G$201,MATCH($A1170&amp;"-6",Matches!$J$2:$J$201,0))="",INDEX(Matches!$H$2:$H$201,MATCH($A1170&amp;"-6",Matches!$J$2:$J$201,0))=""),"",IF(AND($C1170&lt;&gt;"",INDEX(Matches!$F$2:$F$201,MATCH($A1170&amp;"-6",Matches!$J$2:$J$201,0))&lt;&gt;"",$C1170&gt;=INDEX(Matches!$F$2:$F$201,MATCH($A1170&amp;"-6",Matches!$J$2:$J$201,0))),"",IF(AND(N1170=INDEX(Matches!$G$2:$G$201,MATCH($A1170&amp;"-6",Matches!$J$2:$J$201,0)),O1170=INDEX(Matches!$H$2:$H$201,MATCH($A1170&amp;"-6",Matches!$J$2:$J$201,0))),5,IF(SIGN(N1170-O1170)&lt;&gt;SIGN(INDEX(Matches!$G$2:$G$201,MATCH($A1170&amp;"-6",Matches!$J$2:$J$201,0))-INDEX(Matches!$H$2:$H$201,MATCH($A1170&amp;"-6",Matches!$J$2:$J$201,0))),0,IF(N1170-O1170=INDEX(Matches!$G$2:$G$201,MATCH($A1170&amp;"-6",Matches!$J$2:$J$201,0))-INDEX(Matches!$H$2:$H$201,MATCH($A1170&amp;"-6",Matches!$J$2:$J$201,0)),3,2))))),""))</f>
        <v/>
      </c>
      <c r="AD1170" s="12" t="str">
        <f aca="false">IF(OR($B1170="",P1170="",Q1170=""),"",IFERROR(IF(OR(INDEX(Matches!$I$2:$I$201,MATCH($A1170&amp;"-7",Matches!$J$2:$J$201,0))="Void",INDEX(Matches!$G$2:$G$201,MATCH($A1170&amp;"-7",Matches!$J$2:$J$201,0))="",INDEX(Matches!$H$2:$H$201,MATCH($A1170&amp;"-7",Matches!$J$2:$J$201,0))=""),"",IF(AND($C1170&lt;&gt;"",INDEX(Matches!$F$2:$F$201,MATCH($A1170&amp;"-7",Matches!$J$2:$J$201,0))&lt;&gt;"",$C1170&gt;=INDEX(Matches!$F$2:$F$201,MATCH($A1170&amp;"-7",Matches!$J$2:$J$201,0))),"",IF(AND(P1170=INDEX(Matches!$G$2:$G$201,MATCH($A1170&amp;"-7",Matches!$J$2:$J$201,0)),Q1170=INDEX(Matches!$H$2:$H$201,MATCH($A1170&amp;"-7",Matches!$J$2:$J$201,0))),5,IF(SIGN(P1170-Q1170)&lt;&gt;SIGN(INDEX(Matches!$G$2:$G$201,MATCH($A1170&amp;"-7",Matches!$J$2:$J$201,0))-INDEX(Matches!$H$2:$H$201,MATCH($A1170&amp;"-7",Matches!$J$2:$J$201,0))),0,IF(P1170-Q1170=INDEX(Matches!$G$2:$G$201,MATCH($A1170&amp;"-7",Matches!$J$2:$J$201,0))-INDEX(Matches!$H$2:$H$201,MATCH($A1170&amp;"-7",Matches!$J$2:$J$201,0)),3,2))))),""))</f>
        <v/>
      </c>
      <c r="AE1170" s="12" t="str">
        <f aca="false">IF(OR($B1170="",R1170="",S1170=""),"",IFERROR(IF(OR(INDEX(Matches!$I$2:$I$201,MATCH($A1170&amp;"-8",Matches!$J$2:$J$201,0))="Void",INDEX(Matches!$G$2:$G$201,MATCH($A1170&amp;"-8",Matches!$J$2:$J$201,0))="",INDEX(Matches!$H$2:$H$201,MATCH($A1170&amp;"-8",Matches!$J$2:$J$201,0))=""),"",IF(AND($C1170&lt;&gt;"",INDEX(Matches!$F$2:$F$201,MATCH($A1170&amp;"-8",Matches!$J$2:$J$201,0))&lt;&gt;"",$C1170&gt;=INDEX(Matches!$F$2:$F$201,MATCH($A1170&amp;"-8",Matches!$J$2:$J$201,0))),"",IF(AND(R1170=INDEX(Matches!$G$2:$G$201,MATCH($A1170&amp;"-8",Matches!$J$2:$J$201,0)),S1170=INDEX(Matches!$H$2:$H$201,MATCH($A1170&amp;"-8",Matches!$J$2:$J$201,0))),5,IF(SIGN(R1170-S1170)&lt;&gt;SIGN(INDEX(Matches!$G$2:$G$201,MATCH($A1170&amp;"-8",Matches!$J$2:$J$201,0))-INDEX(Matches!$H$2:$H$201,MATCH($A1170&amp;"-8",Matches!$J$2:$J$201,0))),0,IF(R1170-S1170=INDEX(Matches!$G$2:$G$201,MATCH($A1170&amp;"-8",Matches!$J$2:$J$201,0))-INDEX(Matches!$H$2:$H$201,MATCH($A1170&amp;"-8",Matches!$J$2:$J$201,0)),3,2))))),""))</f>
        <v/>
      </c>
      <c r="AF1170" s="12" t="str">
        <f aca="false">IF(OR($B1170="",T1170="",U1170=""),"",IFERROR(IF(OR(INDEX(Matches!$I$2:$I$201,MATCH($A1170&amp;"-9",Matches!$J$2:$J$201,0))="Void",INDEX(Matches!$G$2:$G$201,MATCH($A1170&amp;"-9",Matches!$J$2:$J$201,0))="",INDEX(Matches!$H$2:$H$201,MATCH($A1170&amp;"-9",Matches!$J$2:$J$201,0))=""),"",IF(AND($C1170&lt;&gt;"",INDEX(Matches!$F$2:$F$201,MATCH($A1170&amp;"-9",Matches!$J$2:$J$201,0))&lt;&gt;"",$C1170&gt;=INDEX(Matches!$F$2:$F$201,MATCH($A1170&amp;"-9",Matches!$J$2:$J$201,0))),"",IF(AND(T1170=INDEX(Matches!$G$2:$G$201,MATCH($A1170&amp;"-9",Matches!$J$2:$J$201,0)),U1170=INDEX(Matches!$H$2:$H$201,MATCH($A1170&amp;"-9",Matches!$J$2:$J$201,0))),5,IF(SIGN(T1170-U1170)&lt;&gt;SIGN(INDEX(Matches!$G$2:$G$201,MATCH($A1170&amp;"-9",Matches!$J$2:$J$201,0))-INDEX(Matches!$H$2:$H$201,MATCH($A1170&amp;"-9",Matches!$J$2:$J$201,0))),0,IF(T1170-U1170=INDEX(Matches!$G$2:$G$201,MATCH($A1170&amp;"-9",Matches!$J$2:$J$201,0))-INDEX(Matches!$H$2:$H$201,MATCH($A1170&amp;"-9",Matches!$J$2:$J$201,0)),3,2))))),""))</f>
        <v/>
      </c>
      <c r="AG1170" s="12" t="str">
        <f aca="false">IF(OR($B1170="",V1170="",W1170=""),"",IFERROR(IF(OR(INDEX(Matches!$I$2:$I$201,MATCH($A1170&amp;"-10",Matches!$J$2:$J$201,0))="Void",INDEX(Matches!$G$2:$G$201,MATCH($A1170&amp;"-10",Matches!$J$2:$J$201,0))="",INDEX(Matches!$H$2:$H$201,MATCH($A1170&amp;"-10",Matches!$J$2:$J$201,0))=""),"",IF(AND($C1170&lt;&gt;"",INDEX(Matches!$F$2:$F$201,MATCH($A1170&amp;"-10",Matches!$J$2:$J$201,0))&lt;&gt;"",$C1170&gt;=INDEX(Matches!$F$2:$F$201,MATCH($A1170&amp;"-10",Matches!$J$2:$J$201,0))),"",IF(AND(V1170=INDEX(Matches!$G$2:$G$201,MATCH($A1170&amp;"-10",Matches!$J$2:$J$201,0)),W1170=INDEX(Matches!$H$2:$H$201,MATCH($A1170&amp;"-10",Matches!$J$2:$J$201,0))),5,IF(SIGN(V1170-W1170)&lt;&gt;SIGN(INDEX(Matches!$G$2:$G$201,MATCH($A1170&amp;"-10",Matches!$J$2:$J$201,0))-INDEX(Matches!$H$2:$H$201,MATCH($A1170&amp;"-10",Matches!$J$2:$J$201,0))),0,IF(V1170-W1170=INDEX(Matches!$G$2:$G$201,MATCH($A1170&amp;"-10",Matches!$J$2:$J$201,0))-INDEX(Matches!$H$2:$H$201,MATCH($A1170&amp;"-10",Matches!$J$2:$J$201,0)),3,2))))),""))</f>
        <v/>
      </c>
      <c r="AH1170" s="13" t="str">
        <f aca="false">IF($B1170="","",SUM(X1170:AG1170))</f>
        <v/>
      </c>
      <c r="AI1170" s="12" t="str">
        <f aca="false">IF($B1170="","",COUNTIF(X1170:AG1170,5))</f>
        <v/>
      </c>
      <c r="AJ1170" s="12" t="str">
        <f aca="false">IF($B1170="","",COUNTIF(X1170:AG1170,"&gt;=2"))</f>
        <v/>
      </c>
      <c r="AK1170" s="12" t="str">
        <f aca="false">IF($B1170="","",COUNT(X1170:AG1170))</f>
        <v/>
      </c>
    </row>
    <row r="1171" customFormat="false" ht="15" hidden="false" customHeight="false" outlineLevel="0" collapsed="false">
      <c r="A1171" s="7"/>
      <c r="B1171" s="7"/>
      <c r="C1171" s="11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12" t="str">
        <f aca="false">IF(OR($B1171="",D1171="",E1171=""),"",IFERROR(IF(OR(INDEX(Matches!$I$2:$I$201,MATCH($A1171&amp;"-1",Matches!$J$2:$J$201,0))="Void",INDEX(Matches!$G$2:$G$201,MATCH($A1171&amp;"-1",Matches!$J$2:$J$201,0))="",INDEX(Matches!$H$2:$H$201,MATCH($A1171&amp;"-1",Matches!$J$2:$J$201,0))=""),"",IF(AND($C1171&lt;&gt;"",INDEX(Matches!$F$2:$F$201,MATCH($A1171&amp;"-1",Matches!$J$2:$J$201,0))&lt;&gt;"",$C1171&gt;=INDEX(Matches!$F$2:$F$201,MATCH($A1171&amp;"-1",Matches!$J$2:$J$201,0))),"",IF(AND(D1171=INDEX(Matches!$G$2:$G$201,MATCH($A1171&amp;"-1",Matches!$J$2:$J$201,0)),E1171=INDEX(Matches!$H$2:$H$201,MATCH($A1171&amp;"-1",Matches!$J$2:$J$201,0))),5,IF(SIGN(D1171-E1171)&lt;&gt;SIGN(INDEX(Matches!$G$2:$G$201,MATCH($A1171&amp;"-1",Matches!$J$2:$J$201,0))-INDEX(Matches!$H$2:$H$201,MATCH($A1171&amp;"-1",Matches!$J$2:$J$201,0))),0,IF(D1171-E1171=INDEX(Matches!$G$2:$G$201,MATCH($A1171&amp;"-1",Matches!$J$2:$J$201,0))-INDEX(Matches!$H$2:$H$201,MATCH($A1171&amp;"-1",Matches!$J$2:$J$201,0)),3,2))))),""))</f>
        <v/>
      </c>
      <c r="Y1171" s="12" t="str">
        <f aca="false">IF(OR($B1171="",F1171="",G1171=""),"",IFERROR(IF(OR(INDEX(Matches!$I$2:$I$201,MATCH($A1171&amp;"-2",Matches!$J$2:$J$201,0))="Void",INDEX(Matches!$G$2:$G$201,MATCH($A1171&amp;"-2",Matches!$J$2:$J$201,0))="",INDEX(Matches!$H$2:$H$201,MATCH($A1171&amp;"-2",Matches!$J$2:$J$201,0))=""),"",IF(AND($C1171&lt;&gt;"",INDEX(Matches!$F$2:$F$201,MATCH($A1171&amp;"-2",Matches!$J$2:$J$201,0))&lt;&gt;"",$C1171&gt;=INDEX(Matches!$F$2:$F$201,MATCH($A1171&amp;"-2",Matches!$J$2:$J$201,0))),"",IF(AND(F1171=INDEX(Matches!$G$2:$G$201,MATCH($A1171&amp;"-2",Matches!$J$2:$J$201,0)),G1171=INDEX(Matches!$H$2:$H$201,MATCH($A1171&amp;"-2",Matches!$J$2:$J$201,0))),5,IF(SIGN(F1171-G1171)&lt;&gt;SIGN(INDEX(Matches!$G$2:$G$201,MATCH($A1171&amp;"-2",Matches!$J$2:$J$201,0))-INDEX(Matches!$H$2:$H$201,MATCH($A1171&amp;"-2",Matches!$J$2:$J$201,0))),0,IF(F1171-G1171=INDEX(Matches!$G$2:$G$201,MATCH($A1171&amp;"-2",Matches!$J$2:$J$201,0))-INDEX(Matches!$H$2:$H$201,MATCH($A1171&amp;"-2",Matches!$J$2:$J$201,0)),3,2))))),""))</f>
        <v/>
      </c>
      <c r="Z1171" s="12" t="str">
        <f aca="false">IF(OR($B1171="",H1171="",I1171=""),"",IFERROR(IF(OR(INDEX(Matches!$I$2:$I$201,MATCH($A1171&amp;"-3",Matches!$J$2:$J$201,0))="Void",INDEX(Matches!$G$2:$G$201,MATCH($A1171&amp;"-3",Matches!$J$2:$J$201,0))="",INDEX(Matches!$H$2:$H$201,MATCH($A1171&amp;"-3",Matches!$J$2:$J$201,0))=""),"",IF(AND($C1171&lt;&gt;"",INDEX(Matches!$F$2:$F$201,MATCH($A1171&amp;"-3",Matches!$J$2:$J$201,0))&lt;&gt;"",$C1171&gt;=INDEX(Matches!$F$2:$F$201,MATCH($A1171&amp;"-3",Matches!$J$2:$J$201,0))),"",IF(AND(H1171=INDEX(Matches!$G$2:$G$201,MATCH($A1171&amp;"-3",Matches!$J$2:$J$201,0)),I1171=INDEX(Matches!$H$2:$H$201,MATCH($A1171&amp;"-3",Matches!$J$2:$J$201,0))),5,IF(SIGN(H1171-I1171)&lt;&gt;SIGN(INDEX(Matches!$G$2:$G$201,MATCH($A1171&amp;"-3",Matches!$J$2:$J$201,0))-INDEX(Matches!$H$2:$H$201,MATCH($A1171&amp;"-3",Matches!$J$2:$J$201,0))),0,IF(H1171-I1171=INDEX(Matches!$G$2:$G$201,MATCH($A1171&amp;"-3",Matches!$J$2:$J$201,0))-INDEX(Matches!$H$2:$H$201,MATCH($A1171&amp;"-3",Matches!$J$2:$J$201,0)),3,2))))),""))</f>
        <v/>
      </c>
      <c r="AA1171" s="12" t="str">
        <f aca="false">IF(OR($B1171="",J1171="",K1171=""),"",IFERROR(IF(OR(INDEX(Matches!$I$2:$I$201,MATCH($A1171&amp;"-4",Matches!$J$2:$J$201,0))="Void",INDEX(Matches!$G$2:$G$201,MATCH($A1171&amp;"-4",Matches!$J$2:$J$201,0))="",INDEX(Matches!$H$2:$H$201,MATCH($A1171&amp;"-4",Matches!$J$2:$J$201,0))=""),"",IF(AND($C1171&lt;&gt;"",INDEX(Matches!$F$2:$F$201,MATCH($A1171&amp;"-4",Matches!$J$2:$J$201,0))&lt;&gt;"",$C1171&gt;=INDEX(Matches!$F$2:$F$201,MATCH($A1171&amp;"-4",Matches!$J$2:$J$201,0))),"",IF(AND(J1171=INDEX(Matches!$G$2:$G$201,MATCH($A1171&amp;"-4",Matches!$J$2:$J$201,0)),K1171=INDEX(Matches!$H$2:$H$201,MATCH($A1171&amp;"-4",Matches!$J$2:$J$201,0))),5,IF(SIGN(J1171-K1171)&lt;&gt;SIGN(INDEX(Matches!$G$2:$G$201,MATCH($A1171&amp;"-4",Matches!$J$2:$J$201,0))-INDEX(Matches!$H$2:$H$201,MATCH($A1171&amp;"-4",Matches!$J$2:$J$201,0))),0,IF(J1171-K1171=INDEX(Matches!$G$2:$G$201,MATCH($A1171&amp;"-4",Matches!$J$2:$J$201,0))-INDEX(Matches!$H$2:$H$201,MATCH($A1171&amp;"-4",Matches!$J$2:$J$201,0)),3,2))))),""))</f>
        <v/>
      </c>
      <c r="AB1171" s="12" t="str">
        <f aca="false">IF(OR($B1171="",L1171="",M1171=""),"",IFERROR(IF(OR(INDEX(Matches!$I$2:$I$201,MATCH($A1171&amp;"-5",Matches!$J$2:$J$201,0))="Void",INDEX(Matches!$G$2:$G$201,MATCH($A1171&amp;"-5",Matches!$J$2:$J$201,0))="",INDEX(Matches!$H$2:$H$201,MATCH($A1171&amp;"-5",Matches!$J$2:$J$201,0))=""),"",IF(AND($C1171&lt;&gt;"",INDEX(Matches!$F$2:$F$201,MATCH($A1171&amp;"-5",Matches!$J$2:$J$201,0))&lt;&gt;"",$C1171&gt;=INDEX(Matches!$F$2:$F$201,MATCH($A1171&amp;"-5",Matches!$J$2:$J$201,0))),"",IF(AND(L1171=INDEX(Matches!$G$2:$G$201,MATCH($A1171&amp;"-5",Matches!$J$2:$J$201,0)),M1171=INDEX(Matches!$H$2:$H$201,MATCH($A1171&amp;"-5",Matches!$J$2:$J$201,0))),5,IF(SIGN(L1171-M1171)&lt;&gt;SIGN(INDEX(Matches!$G$2:$G$201,MATCH($A1171&amp;"-5",Matches!$J$2:$J$201,0))-INDEX(Matches!$H$2:$H$201,MATCH($A1171&amp;"-5",Matches!$J$2:$J$201,0))),0,IF(L1171-M1171=INDEX(Matches!$G$2:$G$201,MATCH($A1171&amp;"-5",Matches!$J$2:$J$201,0))-INDEX(Matches!$H$2:$H$201,MATCH($A1171&amp;"-5",Matches!$J$2:$J$201,0)),3,2))))),""))</f>
        <v/>
      </c>
      <c r="AC1171" s="12" t="str">
        <f aca="false">IF(OR($B1171="",N1171="",O1171=""),"",IFERROR(IF(OR(INDEX(Matches!$I$2:$I$201,MATCH($A1171&amp;"-6",Matches!$J$2:$J$201,0))="Void",INDEX(Matches!$G$2:$G$201,MATCH($A1171&amp;"-6",Matches!$J$2:$J$201,0))="",INDEX(Matches!$H$2:$H$201,MATCH($A1171&amp;"-6",Matches!$J$2:$J$201,0))=""),"",IF(AND($C1171&lt;&gt;"",INDEX(Matches!$F$2:$F$201,MATCH($A1171&amp;"-6",Matches!$J$2:$J$201,0))&lt;&gt;"",$C1171&gt;=INDEX(Matches!$F$2:$F$201,MATCH($A1171&amp;"-6",Matches!$J$2:$J$201,0))),"",IF(AND(N1171=INDEX(Matches!$G$2:$G$201,MATCH($A1171&amp;"-6",Matches!$J$2:$J$201,0)),O1171=INDEX(Matches!$H$2:$H$201,MATCH($A1171&amp;"-6",Matches!$J$2:$J$201,0))),5,IF(SIGN(N1171-O1171)&lt;&gt;SIGN(INDEX(Matches!$G$2:$G$201,MATCH($A1171&amp;"-6",Matches!$J$2:$J$201,0))-INDEX(Matches!$H$2:$H$201,MATCH($A1171&amp;"-6",Matches!$J$2:$J$201,0))),0,IF(N1171-O1171=INDEX(Matches!$G$2:$G$201,MATCH($A1171&amp;"-6",Matches!$J$2:$J$201,0))-INDEX(Matches!$H$2:$H$201,MATCH($A1171&amp;"-6",Matches!$J$2:$J$201,0)),3,2))))),""))</f>
        <v/>
      </c>
      <c r="AD1171" s="12" t="str">
        <f aca="false">IF(OR($B1171="",P1171="",Q1171=""),"",IFERROR(IF(OR(INDEX(Matches!$I$2:$I$201,MATCH($A1171&amp;"-7",Matches!$J$2:$J$201,0))="Void",INDEX(Matches!$G$2:$G$201,MATCH($A1171&amp;"-7",Matches!$J$2:$J$201,0))="",INDEX(Matches!$H$2:$H$201,MATCH($A1171&amp;"-7",Matches!$J$2:$J$201,0))=""),"",IF(AND($C1171&lt;&gt;"",INDEX(Matches!$F$2:$F$201,MATCH($A1171&amp;"-7",Matches!$J$2:$J$201,0))&lt;&gt;"",$C1171&gt;=INDEX(Matches!$F$2:$F$201,MATCH($A1171&amp;"-7",Matches!$J$2:$J$201,0))),"",IF(AND(P1171=INDEX(Matches!$G$2:$G$201,MATCH($A1171&amp;"-7",Matches!$J$2:$J$201,0)),Q1171=INDEX(Matches!$H$2:$H$201,MATCH($A1171&amp;"-7",Matches!$J$2:$J$201,0))),5,IF(SIGN(P1171-Q1171)&lt;&gt;SIGN(INDEX(Matches!$G$2:$G$201,MATCH($A1171&amp;"-7",Matches!$J$2:$J$201,0))-INDEX(Matches!$H$2:$H$201,MATCH($A1171&amp;"-7",Matches!$J$2:$J$201,0))),0,IF(P1171-Q1171=INDEX(Matches!$G$2:$G$201,MATCH($A1171&amp;"-7",Matches!$J$2:$J$201,0))-INDEX(Matches!$H$2:$H$201,MATCH($A1171&amp;"-7",Matches!$J$2:$J$201,0)),3,2))))),""))</f>
        <v/>
      </c>
      <c r="AE1171" s="12" t="str">
        <f aca="false">IF(OR($B1171="",R1171="",S1171=""),"",IFERROR(IF(OR(INDEX(Matches!$I$2:$I$201,MATCH($A1171&amp;"-8",Matches!$J$2:$J$201,0))="Void",INDEX(Matches!$G$2:$G$201,MATCH($A1171&amp;"-8",Matches!$J$2:$J$201,0))="",INDEX(Matches!$H$2:$H$201,MATCH($A1171&amp;"-8",Matches!$J$2:$J$201,0))=""),"",IF(AND($C1171&lt;&gt;"",INDEX(Matches!$F$2:$F$201,MATCH($A1171&amp;"-8",Matches!$J$2:$J$201,0))&lt;&gt;"",$C1171&gt;=INDEX(Matches!$F$2:$F$201,MATCH($A1171&amp;"-8",Matches!$J$2:$J$201,0))),"",IF(AND(R1171=INDEX(Matches!$G$2:$G$201,MATCH($A1171&amp;"-8",Matches!$J$2:$J$201,0)),S1171=INDEX(Matches!$H$2:$H$201,MATCH($A1171&amp;"-8",Matches!$J$2:$J$201,0))),5,IF(SIGN(R1171-S1171)&lt;&gt;SIGN(INDEX(Matches!$G$2:$G$201,MATCH($A1171&amp;"-8",Matches!$J$2:$J$201,0))-INDEX(Matches!$H$2:$H$201,MATCH($A1171&amp;"-8",Matches!$J$2:$J$201,0))),0,IF(R1171-S1171=INDEX(Matches!$G$2:$G$201,MATCH($A1171&amp;"-8",Matches!$J$2:$J$201,0))-INDEX(Matches!$H$2:$H$201,MATCH($A1171&amp;"-8",Matches!$J$2:$J$201,0)),3,2))))),""))</f>
        <v/>
      </c>
      <c r="AF1171" s="12" t="str">
        <f aca="false">IF(OR($B1171="",T1171="",U1171=""),"",IFERROR(IF(OR(INDEX(Matches!$I$2:$I$201,MATCH($A1171&amp;"-9",Matches!$J$2:$J$201,0))="Void",INDEX(Matches!$G$2:$G$201,MATCH($A1171&amp;"-9",Matches!$J$2:$J$201,0))="",INDEX(Matches!$H$2:$H$201,MATCH($A1171&amp;"-9",Matches!$J$2:$J$201,0))=""),"",IF(AND($C1171&lt;&gt;"",INDEX(Matches!$F$2:$F$201,MATCH($A1171&amp;"-9",Matches!$J$2:$J$201,0))&lt;&gt;"",$C1171&gt;=INDEX(Matches!$F$2:$F$201,MATCH($A1171&amp;"-9",Matches!$J$2:$J$201,0))),"",IF(AND(T1171=INDEX(Matches!$G$2:$G$201,MATCH($A1171&amp;"-9",Matches!$J$2:$J$201,0)),U1171=INDEX(Matches!$H$2:$H$201,MATCH($A1171&amp;"-9",Matches!$J$2:$J$201,0))),5,IF(SIGN(T1171-U1171)&lt;&gt;SIGN(INDEX(Matches!$G$2:$G$201,MATCH($A1171&amp;"-9",Matches!$J$2:$J$201,0))-INDEX(Matches!$H$2:$H$201,MATCH($A1171&amp;"-9",Matches!$J$2:$J$201,0))),0,IF(T1171-U1171=INDEX(Matches!$G$2:$G$201,MATCH($A1171&amp;"-9",Matches!$J$2:$J$201,0))-INDEX(Matches!$H$2:$H$201,MATCH($A1171&amp;"-9",Matches!$J$2:$J$201,0)),3,2))))),""))</f>
        <v/>
      </c>
      <c r="AG1171" s="12" t="str">
        <f aca="false">IF(OR($B1171="",V1171="",W1171=""),"",IFERROR(IF(OR(INDEX(Matches!$I$2:$I$201,MATCH($A1171&amp;"-10",Matches!$J$2:$J$201,0))="Void",INDEX(Matches!$G$2:$G$201,MATCH($A1171&amp;"-10",Matches!$J$2:$J$201,0))="",INDEX(Matches!$H$2:$H$201,MATCH($A1171&amp;"-10",Matches!$J$2:$J$201,0))=""),"",IF(AND($C1171&lt;&gt;"",INDEX(Matches!$F$2:$F$201,MATCH($A1171&amp;"-10",Matches!$J$2:$J$201,0))&lt;&gt;"",$C1171&gt;=INDEX(Matches!$F$2:$F$201,MATCH($A1171&amp;"-10",Matches!$J$2:$J$201,0))),"",IF(AND(V1171=INDEX(Matches!$G$2:$G$201,MATCH($A1171&amp;"-10",Matches!$J$2:$J$201,0)),W1171=INDEX(Matches!$H$2:$H$201,MATCH($A1171&amp;"-10",Matches!$J$2:$J$201,0))),5,IF(SIGN(V1171-W1171)&lt;&gt;SIGN(INDEX(Matches!$G$2:$G$201,MATCH($A1171&amp;"-10",Matches!$J$2:$J$201,0))-INDEX(Matches!$H$2:$H$201,MATCH($A1171&amp;"-10",Matches!$J$2:$J$201,0))),0,IF(V1171-W1171=INDEX(Matches!$G$2:$G$201,MATCH($A1171&amp;"-10",Matches!$J$2:$J$201,0))-INDEX(Matches!$H$2:$H$201,MATCH($A1171&amp;"-10",Matches!$J$2:$J$201,0)),3,2))))),""))</f>
        <v/>
      </c>
      <c r="AH1171" s="13" t="str">
        <f aca="false">IF($B1171="","",SUM(X1171:AG1171))</f>
        <v/>
      </c>
      <c r="AI1171" s="12" t="str">
        <f aca="false">IF($B1171="","",COUNTIF(X1171:AG1171,5))</f>
        <v/>
      </c>
      <c r="AJ1171" s="12" t="str">
        <f aca="false">IF($B1171="","",COUNTIF(X1171:AG1171,"&gt;=2"))</f>
        <v/>
      </c>
      <c r="AK1171" s="12" t="str">
        <f aca="false">IF($B1171="","",COUNT(X1171:AG1171))</f>
        <v/>
      </c>
    </row>
    <row r="1172" customFormat="false" ht="15" hidden="false" customHeight="false" outlineLevel="0" collapsed="false">
      <c r="A1172" s="7"/>
      <c r="B1172" s="7"/>
      <c r="C1172" s="11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12" t="str">
        <f aca="false">IF(OR($B1172="",D1172="",E1172=""),"",IFERROR(IF(OR(INDEX(Matches!$I$2:$I$201,MATCH($A1172&amp;"-1",Matches!$J$2:$J$201,0))="Void",INDEX(Matches!$G$2:$G$201,MATCH($A1172&amp;"-1",Matches!$J$2:$J$201,0))="",INDEX(Matches!$H$2:$H$201,MATCH($A1172&amp;"-1",Matches!$J$2:$J$201,0))=""),"",IF(AND($C1172&lt;&gt;"",INDEX(Matches!$F$2:$F$201,MATCH($A1172&amp;"-1",Matches!$J$2:$J$201,0))&lt;&gt;"",$C1172&gt;=INDEX(Matches!$F$2:$F$201,MATCH($A1172&amp;"-1",Matches!$J$2:$J$201,0))),"",IF(AND(D1172=INDEX(Matches!$G$2:$G$201,MATCH($A1172&amp;"-1",Matches!$J$2:$J$201,0)),E1172=INDEX(Matches!$H$2:$H$201,MATCH($A1172&amp;"-1",Matches!$J$2:$J$201,0))),5,IF(SIGN(D1172-E1172)&lt;&gt;SIGN(INDEX(Matches!$G$2:$G$201,MATCH($A1172&amp;"-1",Matches!$J$2:$J$201,0))-INDEX(Matches!$H$2:$H$201,MATCH($A1172&amp;"-1",Matches!$J$2:$J$201,0))),0,IF(D1172-E1172=INDEX(Matches!$G$2:$G$201,MATCH($A1172&amp;"-1",Matches!$J$2:$J$201,0))-INDEX(Matches!$H$2:$H$201,MATCH($A1172&amp;"-1",Matches!$J$2:$J$201,0)),3,2))))),""))</f>
        <v/>
      </c>
      <c r="Y1172" s="12" t="str">
        <f aca="false">IF(OR($B1172="",F1172="",G1172=""),"",IFERROR(IF(OR(INDEX(Matches!$I$2:$I$201,MATCH($A1172&amp;"-2",Matches!$J$2:$J$201,0))="Void",INDEX(Matches!$G$2:$G$201,MATCH($A1172&amp;"-2",Matches!$J$2:$J$201,0))="",INDEX(Matches!$H$2:$H$201,MATCH($A1172&amp;"-2",Matches!$J$2:$J$201,0))=""),"",IF(AND($C1172&lt;&gt;"",INDEX(Matches!$F$2:$F$201,MATCH($A1172&amp;"-2",Matches!$J$2:$J$201,0))&lt;&gt;"",$C1172&gt;=INDEX(Matches!$F$2:$F$201,MATCH($A1172&amp;"-2",Matches!$J$2:$J$201,0))),"",IF(AND(F1172=INDEX(Matches!$G$2:$G$201,MATCH($A1172&amp;"-2",Matches!$J$2:$J$201,0)),G1172=INDEX(Matches!$H$2:$H$201,MATCH($A1172&amp;"-2",Matches!$J$2:$J$201,0))),5,IF(SIGN(F1172-G1172)&lt;&gt;SIGN(INDEX(Matches!$G$2:$G$201,MATCH($A1172&amp;"-2",Matches!$J$2:$J$201,0))-INDEX(Matches!$H$2:$H$201,MATCH($A1172&amp;"-2",Matches!$J$2:$J$201,0))),0,IF(F1172-G1172=INDEX(Matches!$G$2:$G$201,MATCH($A1172&amp;"-2",Matches!$J$2:$J$201,0))-INDEX(Matches!$H$2:$H$201,MATCH($A1172&amp;"-2",Matches!$J$2:$J$201,0)),3,2))))),""))</f>
        <v/>
      </c>
      <c r="Z1172" s="12" t="str">
        <f aca="false">IF(OR($B1172="",H1172="",I1172=""),"",IFERROR(IF(OR(INDEX(Matches!$I$2:$I$201,MATCH($A1172&amp;"-3",Matches!$J$2:$J$201,0))="Void",INDEX(Matches!$G$2:$G$201,MATCH($A1172&amp;"-3",Matches!$J$2:$J$201,0))="",INDEX(Matches!$H$2:$H$201,MATCH($A1172&amp;"-3",Matches!$J$2:$J$201,0))=""),"",IF(AND($C1172&lt;&gt;"",INDEX(Matches!$F$2:$F$201,MATCH($A1172&amp;"-3",Matches!$J$2:$J$201,0))&lt;&gt;"",$C1172&gt;=INDEX(Matches!$F$2:$F$201,MATCH($A1172&amp;"-3",Matches!$J$2:$J$201,0))),"",IF(AND(H1172=INDEX(Matches!$G$2:$G$201,MATCH($A1172&amp;"-3",Matches!$J$2:$J$201,0)),I1172=INDEX(Matches!$H$2:$H$201,MATCH($A1172&amp;"-3",Matches!$J$2:$J$201,0))),5,IF(SIGN(H1172-I1172)&lt;&gt;SIGN(INDEX(Matches!$G$2:$G$201,MATCH($A1172&amp;"-3",Matches!$J$2:$J$201,0))-INDEX(Matches!$H$2:$H$201,MATCH($A1172&amp;"-3",Matches!$J$2:$J$201,0))),0,IF(H1172-I1172=INDEX(Matches!$G$2:$G$201,MATCH($A1172&amp;"-3",Matches!$J$2:$J$201,0))-INDEX(Matches!$H$2:$H$201,MATCH($A1172&amp;"-3",Matches!$J$2:$J$201,0)),3,2))))),""))</f>
        <v/>
      </c>
      <c r="AA1172" s="12" t="str">
        <f aca="false">IF(OR($B1172="",J1172="",K1172=""),"",IFERROR(IF(OR(INDEX(Matches!$I$2:$I$201,MATCH($A1172&amp;"-4",Matches!$J$2:$J$201,0))="Void",INDEX(Matches!$G$2:$G$201,MATCH($A1172&amp;"-4",Matches!$J$2:$J$201,0))="",INDEX(Matches!$H$2:$H$201,MATCH($A1172&amp;"-4",Matches!$J$2:$J$201,0))=""),"",IF(AND($C1172&lt;&gt;"",INDEX(Matches!$F$2:$F$201,MATCH($A1172&amp;"-4",Matches!$J$2:$J$201,0))&lt;&gt;"",$C1172&gt;=INDEX(Matches!$F$2:$F$201,MATCH($A1172&amp;"-4",Matches!$J$2:$J$201,0))),"",IF(AND(J1172=INDEX(Matches!$G$2:$G$201,MATCH($A1172&amp;"-4",Matches!$J$2:$J$201,0)),K1172=INDEX(Matches!$H$2:$H$201,MATCH($A1172&amp;"-4",Matches!$J$2:$J$201,0))),5,IF(SIGN(J1172-K1172)&lt;&gt;SIGN(INDEX(Matches!$G$2:$G$201,MATCH($A1172&amp;"-4",Matches!$J$2:$J$201,0))-INDEX(Matches!$H$2:$H$201,MATCH($A1172&amp;"-4",Matches!$J$2:$J$201,0))),0,IF(J1172-K1172=INDEX(Matches!$G$2:$G$201,MATCH($A1172&amp;"-4",Matches!$J$2:$J$201,0))-INDEX(Matches!$H$2:$H$201,MATCH($A1172&amp;"-4",Matches!$J$2:$J$201,0)),3,2))))),""))</f>
        <v/>
      </c>
      <c r="AB1172" s="12" t="str">
        <f aca="false">IF(OR($B1172="",L1172="",M1172=""),"",IFERROR(IF(OR(INDEX(Matches!$I$2:$I$201,MATCH($A1172&amp;"-5",Matches!$J$2:$J$201,0))="Void",INDEX(Matches!$G$2:$G$201,MATCH($A1172&amp;"-5",Matches!$J$2:$J$201,0))="",INDEX(Matches!$H$2:$H$201,MATCH($A1172&amp;"-5",Matches!$J$2:$J$201,0))=""),"",IF(AND($C1172&lt;&gt;"",INDEX(Matches!$F$2:$F$201,MATCH($A1172&amp;"-5",Matches!$J$2:$J$201,0))&lt;&gt;"",$C1172&gt;=INDEX(Matches!$F$2:$F$201,MATCH($A1172&amp;"-5",Matches!$J$2:$J$201,0))),"",IF(AND(L1172=INDEX(Matches!$G$2:$G$201,MATCH($A1172&amp;"-5",Matches!$J$2:$J$201,0)),M1172=INDEX(Matches!$H$2:$H$201,MATCH($A1172&amp;"-5",Matches!$J$2:$J$201,0))),5,IF(SIGN(L1172-M1172)&lt;&gt;SIGN(INDEX(Matches!$G$2:$G$201,MATCH($A1172&amp;"-5",Matches!$J$2:$J$201,0))-INDEX(Matches!$H$2:$H$201,MATCH($A1172&amp;"-5",Matches!$J$2:$J$201,0))),0,IF(L1172-M1172=INDEX(Matches!$G$2:$G$201,MATCH($A1172&amp;"-5",Matches!$J$2:$J$201,0))-INDEX(Matches!$H$2:$H$201,MATCH($A1172&amp;"-5",Matches!$J$2:$J$201,0)),3,2))))),""))</f>
        <v/>
      </c>
      <c r="AC1172" s="12" t="str">
        <f aca="false">IF(OR($B1172="",N1172="",O1172=""),"",IFERROR(IF(OR(INDEX(Matches!$I$2:$I$201,MATCH($A1172&amp;"-6",Matches!$J$2:$J$201,0))="Void",INDEX(Matches!$G$2:$G$201,MATCH($A1172&amp;"-6",Matches!$J$2:$J$201,0))="",INDEX(Matches!$H$2:$H$201,MATCH($A1172&amp;"-6",Matches!$J$2:$J$201,0))=""),"",IF(AND($C1172&lt;&gt;"",INDEX(Matches!$F$2:$F$201,MATCH($A1172&amp;"-6",Matches!$J$2:$J$201,0))&lt;&gt;"",$C1172&gt;=INDEX(Matches!$F$2:$F$201,MATCH($A1172&amp;"-6",Matches!$J$2:$J$201,0))),"",IF(AND(N1172=INDEX(Matches!$G$2:$G$201,MATCH($A1172&amp;"-6",Matches!$J$2:$J$201,0)),O1172=INDEX(Matches!$H$2:$H$201,MATCH($A1172&amp;"-6",Matches!$J$2:$J$201,0))),5,IF(SIGN(N1172-O1172)&lt;&gt;SIGN(INDEX(Matches!$G$2:$G$201,MATCH($A1172&amp;"-6",Matches!$J$2:$J$201,0))-INDEX(Matches!$H$2:$H$201,MATCH($A1172&amp;"-6",Matches!$J$2:$J$201,0))),0,IF(N1172-O1172=INDEX(Matches!$G$2:$G$201,MATCH($A1172&amp;"-6",Matches!$J$2:$J$201,0))-INDEX(Matches!$H$2:$H$201,MATCH($A1172&amp;"-6",Matches!$J$2:$J$201,0)),3,2))))),""))</f>
        <v/>
      </c>
      <c r="AD1172" s="12" t="str">
        <f aca="false">IF(OR($B1172="",P1172="",Q1172=""),"",IFERROR(IF(OR(INDEX(Matches!$I$2:$I$201,MATCH($A1172&amp;"-7",Matches!$J$2:$J$201,0))="Void",INDEX(Matches!$G$2:$G$201,MATCH($A1172&amp;"-7",Matches!$J$2:$J$201,0))="",INDEX(Matches!$H$2:$H$201,MATCH($A1172&amp;"-7",Matches!$J$2:$J$201,0))=""),"",IF(AND($C1172&lt;&gt;"",INDEX(Matches!$F$2:$F$201,MATCH($A1172&amp;"-7",Matches!$J$2:$J$201,0))&lt;&gt;"",$C1172&gt;=INDEX(Matches!$F$2:$F$201,MATCH($A1172&amp;"-7",Matches!$J$2:$J$201,0))),"",IF(AND(P1172=INDEX(Matches!$G$2:$G$201,MATCH($A1172&amp;"-7",Matches!$J$2:$J$201,0)),Q1172=INDEX(Matches!$H$2:$H$201,MATCH($A1172&amp;"-7",Matches!$J$2:$J$201,0))),5,IF(SIGN(P1172-Q1172)&lt;&gt;SIGN(INDEX(Matches!$G$2:$G$201,MATCH($A1172&amp;"-7",Matches!$J$2:$J$201,0))-INDEX(Matches!$H$2:$H$201,MATCH($A1172&amp;"-7",Matches!$J$2:$J$201,0))),0,IF(P1172-Q1172=INDEX(Matches!$G$2:$G$201,MATCH($A1172&amp;"-7",Matches!$J$2:$J$201,0))-INDEX(Matches!$H$2:$H$201,MATCH($A1172&amp;"-7",Matches!$J$2:$J$201,0)),3,2))))),""))</f>
        <v/>
      </c>
      <c r="AE1172" s="12" t="str">
        <f aca="false">IF(OR($B1172="",R1172="",S1172=""),"",IFERROR(IF(OR(INDEX(Matches!$I$2:$I$201,MATCH($A1172&amp;"-8",Matches!$J$2:$J$201,0))="Void",INDEX(Matches!$G$2:$G$201,MATCH($A1172&amp;"-8",Matches!$J$2:$J$201,0))="",INDEX(Matches!$H$2:$H$201,MATCH($A1172&amp;"-8",Matches!$J$2:$J$201,0))=""),"",IF(AND($C1172&lt;&gt;"",INDEX(Matches!$F$2:$F$201,MATCH($A1172&amp;"-8",Matches!$J$2:$J$201,0))&lt;&gt;"",$C1172&gt;=INDEX(Matches!$F$2:$F$201,MATCH($A1172&amp;"-8",Matches!$J$2:$J$201,0))),"",IF(AND(R1172=INDEX(Matches!$G$2:$G$201,MATCH($A1172&amp;"-8",Matches!$J$2:$J$201,0)),S1172=INDEX(Matches!$H$2:$H$201,MATCH($A1172&amp;"-8",Matches!$J$2:$J$201,0))),5,IF(SIGN(R1172-S1172)&lt;&gt;SIGN(INDEX(Matches!$G$2:$G$201,MATCH($A1172&amp;"-8",Matches!$J$2:$J$201,0))-INDEX(Matches!$H$2:$H$201,MATCH($A1172&amp;"-8",Matches!$J$2:$J$201,0))),0,IF(R1172-S1172=INDEX(Matches!$G$2:$G$201,MATCH($A1172&amp;"-8",Matches!$J$2:$J$201,0))-INDEX(Matches!$H$2:$H$201,MATCH($A1172&amp;"-8",Matches!$J$2:$J$201,0)),3,2))))),""))</f>
        <v/>
      </c>
      <c r="AF1172" s="12" t="str">
        <f aca="false">IF(OR($B1172="",T1172="",U1172=""),"",IFERROR(IF(OR(INDEX(Matches!$I$2:$I$201,MATCH($A1172&amp;"-9",Matches!$J$2:$J$201,0))="Void",INDEX(Matches!$G$2:$G$201,MATCH($A1172&amp;"-9",Matches!$J$2:$J$201,0))="",INDEX(Matches!$H$2:$H$201,MATCH($A1172&amp;"-9",Matches!$J$2:$J$201,0))=""),"",IF(AND($C1172&lt;&gt;"",INDEX(Matches!$F$2:$F$201,MATCH($A1172&amp;"-9",Matches!$J$2:$J$201,0))&lt;&gt;"",$C1172&gt;=INDEX(Matches!$F$2:$F$201,MATCH($A1172&amp;"-9",Matches!$J$2:$J$201,0))),"",IF(AND(T1172=INDEX(Matches!$G$2:$G$201,MATCH($A1172&amp;"-9",Matches!$J$2:$J$201,0)),U1172=INDEX(Matches!$H$2:$H$201,MATCH($A1172&amp;"-9",Matches!$J$2:$J$201,0))),5,IF(SIGN(T1172-U1172)&lt;&gt;SIGN(INDEX(Matches!$G$2:$G$201,MATCH($A1172&amp;"-9",Matches!$J$2:$J$201,0))-INDEX(Matches!$H$2:$H$201,MATCH($A1172&amp;"-9",Matches!$J$2:$J$201,0))),0,IF(T1172-U1172=INDEX(Matches!$G$2:$G$201,MATCH($A1172&amp;"-9",Matches!$J$2:$J$201,0))-INDEX(Matches!$H$2:$H$201,MATCH($A1172&amp;"-9",Matches!$J$2:$J$201,0)),3,2))))),""))</f>
        <v/>
      </c>
      <c r="AG1172" s="12" t="str">
        <f aca="false">IF(OR($B1172="",V1172="",W1172=""),"",IFERROR(IF(OR(INDEX(Matches!$I$2:$I$201,MATCH($A1172&amp;"-10",Matches!$J$2:$J$201,0))="Void",INDEX(Matches!$G$2:$G$201,MATCH($A1172&amp;"-10",Matches!$J$2:$J$201,0))="",INDEX(Matches!$H$2:$H$201,MATCH($A1172&amp;"-10",Matches!$J$2:$J$201,0))=""),"",IF(AND($C1172&lt;&gt;"",INDEX(Matches!$F$2:$F$201,MATCH($A1172&amp;"-10",Matches!$J$2:$J$201,0))&lt;&gt;"",$C1172&gt;=INDEX(Matches!$F$2:$F$201,MATCH($A1172&amp;"-10",Matches!$J$2:$J$201,0))),"",IF(AND(V1172=INDEX(Matches!$G$2:$G$201,MATCH($A1172&amp;"-10",Matches!$J$2:$J$201,0)),W1172=INDEX(Matches!$H$2:$H$201,MATCH($A1172&amp;"-10",Matches!$J$2:$J$201,0))),5,IF(SIGN(V1172-W1172)&lt;&gt;SIGN(INDEX(Matches!$G$2:$G$201,MATCH($A1172&amp;"-10",Matches!$J$2:$J$201,0))-INDEX(Matches!$H$2:$H$201,MATCH($A1172&amp;"-10",Matches!$J$2:$J$201,0))),0,IF(V1172-W1172=INDEX(Matches!$G$2:$G$201,MATCH($A1172&amp;"-10",Matches!$J$2:$J$201,0))-INDEX(Matches!$H$2:$H$201,MATCH($A1172&amp;"-10",Matches!$J$2:$J$201,0)),3,2))))),""))</f>
        <v/>
      </c>
      <c r="AH1172" s="13" t="str">
        <f aca="false">IF($B1172="","",SUM(X1172:AG1172))</f>
        <v/>
      </c>
      <c r="AI1172" s="12" t="str">
        <f aca="false">IF($B1172="","",COUNTIF(X1172:AG1172,5))</f>
        <v/>
      </c>
      <c r="AJ1172" s="12" t="str">
        <f aca="false">IF($B1172="","",COUNTIF(X1172:AG1172,"&gt;=2"))</f>
        <v/>
      </c>
      <c r="AK1172" s="12" t="str">
        <f aca="false">IF($B1172="","",COUNT(X1172:AG1172))</f>
        <v/>
      </c>
    </row>
    <row r="1173" customFormat="false" ht="15" hidden="false" customHeight="false" outlineLevel="0" collapsed="false">
      <c r="A1173" s="7"/>
      <c r="B1173" s="7"/>
      <c r="C1173" s="11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12" t="str">
        <f aca="false">IF(OR($B1173="",D1173="",E1173=""),"",IFERROR(IF(OR(INDEX(Matches!$I$2:$I$201,MATCH($A1173&amp;"-1",Matches!$J$2:$J$201,0))="Void",INDEX(Matches!$G$2:$G$201,MATCH($A1173&amp;"-1",Matches!$J$2:$J$201,0))="",INDEX(Matches!$H$2:$H$201,MATCH($A1173&amp;"-1",Matches!$J$2:$J$201,0))=""),"",IF(AND($C1173&lt;&gt;"",INDEX(Matches!$F$2:$F$201,MATCH($A1173&amp;"-1",Matches!$J$2:$J$201,0))&lt;&gt;"",$C1173&gt;=INDEX(Matches!$F$2:$F$201,MATCH($A1173&amp;"-1",Matches!$J$2:$J$201,0))),"",IF(AND(D1173=INDEX(Matches!$G$2:$G$201,MATCH($A1173&amp;"-1",Matches!$J$2:$J$201,0)),E1173=INDEX(Matches!$H$2:$H$201,MATCH($A1173&amp;"-1",Matches!$J$2:$J$201,0))),5,IF(SIGN(D1173-E1173)&lt;&gt;SIGN(INDEX(Matches!$G$2:$G$201,MATCH($A1173&amp;"-1",Matches!$J$2:$J$201,0))-INDEX(Matches!$H$2:$H$201,MATCH($A1173&amp;"-1",Matches!$J$2:$J$201,0))),0,IF(D1173-E1173=INDEX(Matches!$G$2:$G$201,MATCH($A1173&amp;"-1",Matches!$J$2:$J$201,0))-INDEX(Matches!$H$2:$H$201,MATCH($A1173&amp;"-1",Matches!$J$2:$J$201,0)),3,2))))),""))</f>
        <v/>
      </c>
      <c r="Y1173" s="12" t="str">
        <f aca="false">IF(OR($B1173="",F1173="",G1173=""),"",IFERROR(IF(OR(INDEX(Matches!$I$2:$I$201,MATCH($A1173&amp;"-2",Matches!$J$2:$J$201,0))="Void",INDEX(Matches!$G$2:$G$201,MATCH($A1173&amp;"-2",Matches!$J$2:$J$201,0))="",INDEX(Matches!$H$2:$H$201,MATCH($A1173&amp;"-2",Matches!$J$2:$J$201,0))=""),"",IF(AND($C1173&lt;&gt;"",INDEX(Matches!$F$2:$F$201,MATCH($A1173&amp;"-2",Matches!$J$2:$J$201,0))&lt;&gt;"",$C1173&gt;=INDEX(Matches!$F$2:$F$201,MATCH($A1173&amp;"-2",Matches!$J$2:$J$201,0))),"",IF(AND(F1173=INDEX(Matches!$G$2:$G$201,MATCH($A1173&amp;"-2",Matches!$J$2:$J$201,0)),G1173=INDEX(Matches!$H$2:$H$201,MATCH($A1173&amp;"-2",Matches!$J$2:$J$201,0))),5,IF(SIGN(F1173-G1173)&lt;&gt;SIGN(INDEX(Matches!$G$2:$G$201,MATCH($A1173&amp;"-2",Matches!$J$2:$J$201,0))-INDEX(Matches!$H$2:$H$201,MATCH($A1173&amp;"-2",Matches!$J$2:$J$201,0))),0,IF(F1173-G1173=INDEX(Matches!$G$2:$G$201,MATCH($A1173&amp;"-2",Matches!$J$2:$J$201,0))-INDEX(Matches!$H$2:$H$201,MATCH($A1173&amp;"-2",Matches!$J$2:$J$201,0)),3,2))))),""))</f>
        <v/>
      </c>
      <c r="Z1173" s="12" t="str">
        <f aca="false">IF(OR($B1173="",H1173="",I1173=""),"",IFERROR(IF(OR(INDEX(Matches!$I$2:$I$201,MATCH($A1173&amp;"-3",Matches!$J$2:$J$201,0))="Void",INDEX(Matches!$G$2:$G$201,MATCH($A1173&amp;"-3",Matches!$J$2:$J$201,0))="",INDEX(Matches!$H$2:$H$201,MATCH($A1173&amp;"-3",Matches!$J$2:$J$201,0))=""),"",IF(AND($C1173&lt;&gt;"",INDEX(Matches!$F$2:$F$201,MATCH($A1173&amp;"-3",Matches!$J$2:$J$201,0))&lt;&gt;"",$C1173&gt;=INDEX(Matches!$F$2:$F$201,MATCH($A1173&amp;"-3",Matches!$J$2:$J$201,0))),"",IF(AND(H1173=INDEX(Matches!$G$2:$G$201,MATCH($A1173&amp;"-3",Matches!$J$2:$J$201,0)),I1173=INDEX(Matches!$H$2:$H$201,MATCH($A1173&amp;"-3",Matches!$J$2:$J$201,0))),5,IF(SIGN(H1173-I1173)&lt;&gt;SIGN(INDEX(Matches!$G$2:$G$201,MATCH($A1173&amp;"-3",Matches!$J$2:$J$201,0))-INDEX(Matches!$H$2:$H$201,MATCH($A1173&amp;"-3",Matches!$J$2:$J$201,0))),0,IF(H1173-I1173=INDEX(Matches!$G$2:$G$201,MATCH($A1173&amp;"-3",Matches!$J$2:$J$201,0))-INDEX(Matches!$H$2:$H$201,MATCH($A1173&amp;"-3",Matches!$J$2:$J$201,0)),3,2))))),""))</f>
        <v/>
      </c>
      <c r="AA1173" s="12" t="str">
        <f aca="false">IF(OR($B1173="",J1173="",K1173=""),"",IFERROR(IF(OR(INDEX(Matches!$I$2:$I$201,MATCH($A1173&amp;"-4",Matches!$J$2:$J$201,0))="Void",INDEX(Matches!$G$2:$G$201,MATCH($A1173&amp;"-4",Matches!$J$2:$J$201,0))="",INDEX(Matches!$H$2:$H$201,MATCH($A1173&amp;"-4",Matches!$J$2:$J$201,0))=""),"",IF(AND($C1173&lt;&gt;"",INDEX(Matches!$F$2:$F$201,MATCH($A1173&amp;"-4",Matches!$J$2:$J$201,0))&lt;&gt;"",$C1173&gt;=INDEX(Matches!$F$2:$F$201,MATCH($A1173&amp;"-4",Matches!$J$2:$J$201,0))),"",IF(AND(J1173=INDEX(Matches!$G$2:$G$201,MATCH($A1173&amp;"-4",Matches!$J$2:$J$201,0)),K1173=INDEX(Matches!$H$2:$H$201,MATCH($A1173&amp;"-4",Matches!$J$2:$J$201,0))),5,IF(SIGN(J1173-K1173)&lt;&gt;SIGN(INDEX(Matches!$G$2:$G$201,MATCH($A1173&amp;"-4",Matches!$J$2:$J$201,0))-INDEX(Matches!$H$2:$H$201,MATCH($A1173&amp;"-4",Matches!$J$2:$J$201,0))),0,IF(J1173-K1173=INDEX(Matches!$G$2:$G$201,MATCH($A1173&amp;"-4",Matches!$J$2:$J$201,0))-INDEX(Matches!$H$2:$H$201,MATCH($A1173&amp;"-4",Matches!$J$2:$J$201,0)),3,2))))),""))</f>
        <v/>
      </c>
      <c r="AB1173" s="12" t="str">
        <f aca="false">IF(OR($B1173="",L1173="",M1173=""),"",IFERROR(IF(OR(INDEX(Matches!$I$2:$I$201,MATCH($A1173&amp;"-5",Matches!$J$2:$J$201,0))="Void",INDEX(Matches!$G$2:$G$201,MATCH($A1173&amp;"-5",Matches!$J$2:$J$201,0))="",INDEX(Matches!$H$2:$H$201,MATCH($A1173&amp;"-5",Matches!$J$2:$J$201,0))=""),"",IF(AND($C1173&lt;&gt;"",INDEX(Matches!$F$2:$F$201,MATCH($A1173&amp;"-5",Matches!$J$2:$J$201,0))&lt;&gt;"",$C1173&gt;=INDEX(Matches!$F$2:$F$201,MATCH($A1173&amp;"-5",Matches!$J$2:$J$201,0))),"",IF(AND(L1173=INDEX(Matches!$G$2:$G$201,MATCH($A1173&amp;"-5",Matches!$J$2:$J$201,0)),M1173=INDEX(Matches!$H$2:$H$201,MATCH($A1173&amp;"-5",Matches!$J$2:$J$201,0))),5,IF(SIGN(L1173-M1173)&lt;&gt;SIGN(INDEX(Matches!$G$2:$G$201,MATCH($A1173&amp;"-5",Matches!$J$2:$J$201,0))-INDEX(Matches!$H$2:$H$201,MATCH($A1173&amp;"-5",Matches!$J$2:$J$201,0))),0,IF(L1173-M1173=INDEX(Matches!$G$2:$G$201,MATCH($A1173&amp;"-5",Matches!$J$2:$J$201,0))-INDEX(Matches!$H$2:$H$201,MATCH($A1173&amp;"-5",Matches!$J$2:$J$201,0)),3,2))))),""))</f>
        <v/>
      </c>
      <c r="AC1173" s="12" t="str">
        <f aca="false">IF(OR($B1173="",N1173="",O1173=""),"",IFERROR(IF(OR(INDEX(Matches!$I$2:$I$201,MATCH($A1173&amp;"-6",Matches!$J$2:$J$201,0))="Void",INDEX(Matches!$G$2:$G$201,MATCH($A1173&amp;"-6",Matches!$J$2:$J$201,0))="",INDEX(Matches!$H$2:$H$201,MATCH($A1173&amp;"-6",Matches!$J$2:$J$201,0))=""),"",IF(AND($C1173&lt;&gt;"",INDEX(Matches!$F$2:$F$201,MATCH($A1173&amp;"-6",Matches!$J$2:$J$201,0))&lt;&gt;"",$C1173&gt;=INDEX(Matches!$F$2:$F$201,MATCH($A1173&amp;"-6",Matches!$J$2:$J$201,0))),"",IF(AND(N1173=INDEX(Matches!$G$2:$G$201,MATCH($A1173&amp;"-6",Matches!$J$2:$J$201,0)),O1173=INDEX(Matches!$H$2:$H$201,MATCH($A1173&amp;"-6",Matches!$J$2:$J$201,0))),5,IF(SIGN(N1173-O1173)&lt;&gt;SIGN(INDEX(Matches!$G$2:$G$201,MATCH($A1173&amp;"-6",Matches!$J$2:$J$201,0))-INDEX(Matches!$H$2:$H$201,MATCH($A1173&amp;"-6",Matches!$J$2:$J$201,0))),0,IF(N1173-O1173=INDEX(Matches!$G$2:$G$201,MATCH($A1173&amp;"-6",Matches!$J$2:$J$201,0))-INDEX(Matches!$H$2:$H$201,MATCH($A1173&amp;"-6",Matches!$J$2:$J$201,0)),3,2))))),""))</f>
        <v/>
      </c>
      <c r="AD1173" s="12" t="str">
        <f aca="false">IF(OR($B1173="",P1173="",Q1173=""),"",IFERROR(IF(OR(INDEX(Matches!$I$2:$I$201,MATCH($A1173&amp;"-7",Matches!$J$2:$J$201,0))="Void",INDEX(Matches!$G$2:$G$201,MATCH($A1173&amp;"-7",Matches!$J$2:$J$201,0))="",INDEX(Matches!$H$2:$H$201,MATCH($A1173&amp;"-7",Matches!$J$2:$J$201,0))=""),"",IF(AND($C1173&lt;&gt;"",INDEX(Matches!$F$2:$F$201,MATCH($A1173&amp;"-7",Matches!$J$2:$J$201,0))&lt;&gt;"",$C1173&gt;=INDEX(Matches!$F$2:$F$201,MATCH($A1173&amp;"-7",Matches!$J$2:$J$201,0))),"",IF(AND(P1173=INDEX(Matches!$G$2:$G$201,MATCH($A1173&amp;"-7",Matches!$J$2:$J$201,0)),Q1173=INDEX(Matches!$H$2:$H$201,MATCH($A1173&amp;"-7",Matches!$J$2:$J$201,0))),5,IF(SIGN(P1173-Q1173)&lt;&gt;SIGN(INDEX(Matches!$G$2:$G$201,MATCH($A1173&amp;"-7",Matches!$J$2:$J$201,0))-INDEX(Matches!$H$2:$H$201,MATCH($A1173&amp;"-7",Matches!$J$2:$J$201,0))),0,IF(P1173-Q1173=INDEX(Matches!$G$2:$G$201,MATCH($A1173&amp;"-7",Matches!$J$2:$J$201,0))-INDEX(Matches!$H$2:$H$201,MATCH($A1173&amp;"-7",Matches!$J$2:$J$201,0)),3,2))))),""))</f>
        <v/>
      </c>
      <c r="AE1173" s="12" t="str">
        <f aca="false">IF(OR($B1173="",R1173="",S1173=""),"",IFERROR(IF(OR(INDEX(Matches!$I$2:$I$201,MATCH($A1173&amp;"-8",Matches!$J$2:$J$201,0))="Void",INDEX(Matches!$G$2:$G$201,MATCH($A1173&amp;"-8",Matches!$J$2:$J$201,0))="",INDEX(Matches!$H$2:$H$201,MATCH($A1173&amp;"-8",Matches!$J$2:$J$201,0))=""),"",IF(AND($C1173&lt;&gt;"",INDEX(Matches!$F$2:$F$201,MATCH($A1173&amp;"-8",Matches!$J$2:$J$201,0))&lt;&gt;"",$C1173&gt;=INDEX(Matches!$F$2:$F$201,MATCH($A1173&amp;"-8",Matches!$J$2:$J$201,0))),"",IF(AND(R1173=INDEX(Matches!$G$2:$G$201,MATCH($A1173&amp;"-8",Matches!$J$2:$J$201,0)),S1173=INDEX(Matches!$H$2:$H$201,MATCH($A1173&amp;"-8",Matches!$J$2:$J$201,0))),5,IF(SIGN(R1173-S1173)&lt;&gt;SIGN(INDEX(Matches!$G$2:$G$201,MATCH($A1173&amp;"-8",Matches!$J$2:$J$201,0))-INDEX(Matches!$H$2:$H$201,MATCH($A1173&amp;"-8",Matches!$J$2:$J$201,0))),0,IF(R1173-S1173=INDEX(Matches!$G$2:$G$201,MATCH($A1173&amp;"-8",Matches!$J$2:$J$201,0))-INDEX(Matches!$H$2:$H$201,MATCH($A1173&amp;"-8",Matches!$J$2:$J$201,0)),3,2))))),""))</f>
        <v/>
      </c>
      <c r="AF1173" s="12" t="str">
        <f aca="false">IF(OR($B1173="",T1173="",U1173=""),"",IFERROR(IF(OR(INDEX(Matches!$I$2:$I$201,MATCH($A1173&amp;"-9",Matches!$J$2:$J$201,0))="Void",INDEX(Matches!$G$2:$G$201,MATCH($A1173&amp;"-9",Matches!$J$2:$J$201,0))="",INDEX(Matches!$H$2:$H$201,MATCH($A1173&amp;"-9",Matches!$J$2:$J$201,0))=""),"",IF(AND($C1173&lt;&gt;"",INDEX(Matches!$F$2:$F$201,MATCH($A1173&amp;"-9",Matches!$J$2:$J$201,0))&lt;&gt;"",$C1173&gt;=INDEX(Matches!$F$2:$F$201,MATCH($A1173&amp;"-9",Matches!$J$2:$J$201,0))),"",IF(AND(T1173=INDEX(Matches!$G$2:$G$201,MATCH($A1173&amp;"-9",Matches!$J$2:$J$201,0)),U1173=INDEX(Matches!$H$2:$H$201,MATCH($A1173&amp;"-9",Matches!$J$2:$J$201,0))),5,IF(SIGN(T1173-U1173)&lt;&gt;SIGN(INDEX(Matches!$G$2:$G$201,MATCH($A1173&amp;"-9",Matches!$J$2:$J$201,0))-INDEX(Matches!$H$2:$H$201,MATCH($A1173&amp;"-9",Matches!$J$2:$J$201,0))),0,IF(T1173-U1173=INDEX(Matches!$G$2:$G$201,MATCH($A1173&amp;"-9",Matches!$J$2:$J$201,0))-INDEX(Matches!$H$2:$H$201,MATCH($A1173&amp;"-9",Matches!$J$2:$J$201,0)),3,2))))),""))</f>
        <v/>
      </c>
      <c r="AG1173" s="12" t="str">
        <f aca="false">IF(OR($B1173="",V1173="",W1173=""),"",IFERROR(IF(OR(INDEX(Matches!$I$2:$I$201,MATCH($A1173&amp;"-10",Matches!$J$2:$J$201,0))="Void",INDEX(Matches!$G$2:$G$201,MATCH($A1173&amp;"-10",Matches!$J$2:$J$201,0))="",INDEX(Matches!$H$2:$H$201,MATCH($A1173&amp;"-10",Matches!$J$2:$J$201,0))=""),"",IF(AND($C1173&lt;&gt;"",INDEX(Matches!$F$2:$F$201,MATCH($A1173&amp;"-10",Matches!$J$2:$J$201,0))&lt;&gt;"",$C1173&gt;=INDEX(Matches!$F$2:$F$201,MATCH($A1173&amp;"-10",Matches!$J$2:$J$201,0))),"",IF(AND(V1173=INDEX(Matches!$G$2:$G$201,MATCH($A1173&amp;"-10",Matches!$J$2:$J$201,0)),W1173=INDEX(Matches!$H$2:$H$201,MATCH($A1173&amp;"-10",Matches!$J$2:$J$201,0))),5,IF(SIGN(V1173-W1173)&lt;&gt;SIGN(INDEX(Matches!$G$2:$G$201,MATCH($A1173&amp;"-10",Matches!$J$2:$J$201,0))-INDEX(Matches!$H$2:$H$201,MATCH($A1173&amp;"-10",Matches!$J$2:$J$201,0))),0,IF(V1173-W1173=INDEX(Matches!$G$2:$G$201,MATCH($A1173&amp;"-10",Matches!$J$2:$J$201,0))-INDEX(Matches!$H$2:$H$201,MATCH($A1173&amp;"-10",Matches!$J$2:$J$201,0)),3,2))))),""))</f>
        <v/>
      </c>
      <c r="AH1173" s="13" t="str">
        <f aca="false">IF($B1173="","",SUM(X1173:AG1173))</f>
        <v/>
      </c>
      <c r="AI1173" s="12" t="str">
        <f aca="false">IF($B1173="","",COUNTIF(X1173:AG1173,5))</f>
        <v/>
      </c>
      <c r="AJ1173" s="12" t="str">
        <f aca="false">IF($B1173="","",COUNTIF(X1173:AG1173,"&gt;=2"))</f>
        <v/>
      </c>
      <c r="AK1173" s="12" t="str">
        <f aca="false">IF($B1173="","",COUNT(X1173:AG1173))</f>
        <v/>
      </c>
    </row>
    <row r="1174" customFormat="false" ht="15" hidden="false" customHeight="false" outlineLevel="0" collapsed="false">
      <c r="A1174" s="7"/>
      <c r="B1174" s="7"/>
      <c r="C1174" s="11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12" t="str">
        <f aca="false">IF(OR($B1174="",D1174="",E1174=""),"",IFERROR(IF(OR(INDEX(Matches!$I$2:$I$201,MATCH($A1174&amp;"-1",Matches!$J$2:$J$201,0))="Void",INDEX(Matches!$G$2:$G$201,MATCH($A1174&amp;"-1",Matches!$J$2:$J$201,0))="",INDEX(Matches!$H$2:$H$201,MATCH($A1174&amp;"-1",Matches!$J$2:$J$201,0))=""),"",IF(AND($C1174&lt;&gt;"",INDEX(Matches!$F$2:$F$201,MATCH($A1174&amp;"-1",Matches!$J$2:$J$201,0))&lt;&gt;"",$C1174&gt;=INDEX(Matches!$F$2:$F$201,MATCH($A1174&amp;"-1",Matches!$J$2:$J$201,0))),"",IF(AND(D1174=INDEX(Matches!$G$2:$G$201,MATCH($A1174&amp;"-1",Matches!$J$2:$J$201,0)),E1174=INDEX(Matches!$H$2:$H$201,MATCH($A1174&amp;"-1",Matches!$J$2:$J$201,0))),5,IF(SIGN(D1174-E1174)&lt;&gt;SIGN(INDEX(Matches!$G$2:$G$201,MATCH($A1174&amp;"-1",Matches!$J$2:$J$201,0))-INDEX(Matches!$H$2:$H$201,MATCH($A1174&amp;"-1",Matches!$J$2:$J$201,0))),0,IF(D1174-E1174=INDEX(Matches!$G$2:$G$201,MATCH($A1174&amp;"-1",Matches!$J$2:$J$201,0))-INDEX(Matches!$H$2:$H$201,MATCH($A1174&amp;"-1",Matches!$J$2:$J$201,0)),3,2))))),""))</f>
        <v/>
      </c>
      <c r="Y1174" s="12" t="str">
        <f aca="false">IF(OR($B1174="",F1174="",G1174=""),"",IFERROR(IF(OR(INDEX(Matches!$I$2:$I$201,MATCH($A1174&amp;"-2",Matches!$J$2:$J$201,0))="Void",INDEX(Matches!$G$2:$G$201,MATCH($A1174&amp;"-2",Matches!$J$2:$J$201,0))="",INDEX(Matches!$H$2:$H$201,MATCH($A1174&amp;"-2",Matches!$J$2:$J$201,0))=""),"",IF(AND($C1174&lt;&gt;"",INDEX(Matches!$F$2:$F$201,MATCH($A1174&amp;"-2",Matches!$J$2:$J$201,0))&lt;&gt;"",$C1174&gt;=INDEX(Matches!$F$2:$F$201,MATCH($A1174&amp;"-2",Matches!$J$2:$J$201,0))),"",IF(AND(F1174=INDEX(Matches!$G$2:$G$201,MATCH($A1174&amp;"-2",Matches!$J$2:$J$201,0)),G1174=INDEX(Matches!$H$2:$H$201,MATCH($A1174&amp;"-2",Matches!$J$2:$J$201,0))),5,IF(SIGN(F1174-G1174)&lt;&gt;SIGN(INDEX(Matches!$G$2:$G$201,MATCH($A1174&amp;"-2",Matches!$J$2:$J$201,0))-INDEX(Matches!$H$2:$H$201,MATCH($A1174&amp;"-2",Matches!$J$2:$J$201,0))),0,IF(F1174-G1174=INDEX(Matches!$G$2:$G$201,MATCH($A1174&amp;"-2",Matches!$J$2:$J$201,0))-INDEX(Matches!$H$2:$H$201,MATCH($A1174&amp;"-2",Matches!$J$2:$J$201,0)),3,2))))),""))</f>
        <v/>
      </c>
      <c r="Z1174" s="12" t="str">
        <f aca="false">IF(OR($B1174="",H1174="",I1174=""),"",IFERROR(IF(OR(INDEX(Matches!$I$2:$I$201,MATCH($A1174&amp;"-3",Matches!$J$2:$J$201,0))="Void",INDEX(Matches!$G$2:$G$201,MATCH($A1174&amp;"-3",Matches!$J$2:$J$201,0))="",INDEX(Matches!$H$2:$H$201,MATCH($A1174&amp;"-3",Matches!$J$2:$J$201,0))=""),"",IF(AND($C1174&lt;&gt;"",INDEX(Matches!$F$2:$F$201,MATCH($A1174&amp;"-3",Matches!$J$2:$J$201,0))&lt;&gt;"",$C1174&gt;=INDEX(Matches!$F$2:$F$201,MATCH($A1174&amp;"-3",Matches!$J$2:$J$201,0))),"",IF(AND(H1174=INDEX(Matches!$G$2:$G$201,MATCH($A1174&amp;"-3",Matches!$J$2:$J$201,0)),I1174=INDEX(Matches!$H$2:$H$201,MATCH($A1174&amp;"-3",Matches!$J$2:$J$201,0))),5,IF(SIGN(H1174-I1174)&lt;&gt;SIGN(INDEX(Matches!$G$2:$G$201,MATCH($A1174&amp;"-3",Matches!$J$2:$J$201,0))-INDEX(Matches!$H$2:$H$201,MATCH($A1174&amp;"-3",Matches!$J$2:$J$201,0))),0,IF(H1174-I1174=INDEX(Matches!$G$2:$G$201,MATCH($A1174&amp;"-3",Matches!$J$2:$J$201,0))-INDEX(Matches!$H$2:$H$201,MATCH($A1174&amp;"-3",Matches!$J$2:$J$201,0)),3,2))))),""))</f>
        <v/>
      </c>
      <c r="AA1174" s="12" t="str">
        <f aca="false">IF(OR($B1174="",J1174="",K1174=""),"",IFERROR(IF(OR(INDEX(Matches!$I$2:$I$201,MATCH($A1174&amp;"-4",Matches!$J$2:$J$201,0))="Void",INDEX(Matches!$G$2:$G$201,MATCH($A1174&amp;"-4",Matches!$J$2:$J$201,0))="",INDEX(Matches!$H$2:$H$201,MATCH($A1174&amp;"-4",Matches!$J$2:$J$201,0))=""),"",IF(AND($C1174&lt;&gt;"",INDEX(Matches!$F$2:$F$201,MATCH($A1174&amp;"-4",Matches!$J$2:$J$201,0))&lt;&gt;"",$C1174&gt;=INDEX(Matches!$F$2:$F$201,MATCH($A1174&amp;"-4",Matches!$J$2:$J$201,0))),"",IF(AND(J1174=INDEX(Matches!$G$2:$G$201,MATCH($A1174&amp;"-4",Matches!$J$2:$J$201,0)),K1174=INDEX(Matches!$H$2:$H$201,MATCH($A1174&amp;"-4",Matches!$J$2:$J$201,0))),5,IF(SIGN(J1174-K1174)&lt;&gt;SIGN(INDEX(Matches!$G$2:$G$201,MATCH($A1174&amp;"-4",Matches!$J$2:$J$201,0))-INDEX(Matches!$H$2:$H$201,MATCH($A1174&amp;"-4",Matches!$J$2:$J$201,0))),0,IF(J1174-K1174=INDEX(Matches!$G$2:$G$201,MATCH($A1174&amp;"-4",Matches!$J$2:$J$201,0))-INDEX(Matches!$H$2:$H$201,MATCH($A1174&amp;"-4",Matches!$J$2:$J$201,0)),3,2))))),""))</f>
        <v/>
      </c>
      <c r="AB1174" s="12" t="str">
        <f aca="false">IF(OR($B1174="",L1174="",M1174=""),"",IFERROR(IF(OR(INDEX(Matches!$I$2:$I$201,MATCH($A1174&amp;"-5",Matches!$J$2:$J$201,0))="Void",INDEX(Matches!$G$2:$G$201,MATCH($A1174&amp;"-5",Matches!$J$2:$J$201,0))="",INDEX(Matches!$H$2:$H$201,MATCH($A1174&amp;"-5",Matches!$J$2:$J$201,0))=""),"",IF(AND($C1174&lt;&gt;"",INDEX(Matches!$F$2:$F$201,MATCH($A1174&amp;"-5",Matches!$J$2:$J$201,0))&lt;&gt;"",$C1174&gt;=INDEX(Matches!$F$2:$F$201,MATCH($A1174&amp;"-5",Matches!$J$2:$J$201,0))),"",IF(AND(L1174=INDEX(Matches!$G$2:$G$201,MATCH($A1174&amp;"-5",Matches!$J$2:$J$201,0)),M1174=INDEX(Matches!$H$2:$H$201,MATCH($A1174&amp;"-5",Matches!$J$2:$J$201,0))),5,IF(SIGN(L1174-M1174)&lt;&gt;SIGN(INDEX(Matches!$G$2:$G$201,MATCH($A1174&amp;"-5",Matches!$J$2:$J$201,0))-INDEX(Matches!$H$2:$H$201,MATCH($A1174&amp;"-5",Matches!$J$2:$J$201,0))),0,IF(L1174-M1174=INDEX(Matches!$G$2:$G$201,MATCH($A1174&amp;"-5",Matches!$J$2:$J$201,0))-INDEX(Matches!$H$2:$H$201,MATCH($A1174&amp;"-5",Matches!$J$2:$J$201,0)),3,2))))),""))</f>
        <v/>
      </c>
      <c r="AC1174" s="12" t="str">
        <f aca="false">IF(OR($B1174="",N1174="",O1174=""),"",IFERROR(IF(OR(INDEX(Matches!$I$2:$I$201,MATCH($A1174&amp;"-6",Matches!$J$2:$J$201,0))="Void",INDEX(Matches!$G$2:$G$201,MATCH($A1174&amp;"-6",Matches!$J$2:$J$201,0))="",INDEX(Matches!$H$2:$H$201,MATCH($A1174&amp;"-6",Matches!$J$2:$J$201,0))=""),"",IF(AND($C1174&lt;&gt;"",INDEX(Matches!$F$2:$F$201,MATCH($A1174&amp;"-6",Matches!$J$2:$J$201,0))&lt;&gt;"",$C1174&gt;=INDEX(Matches!$F$2:$F$201,MATCH($A1174&amp;"-6",Matches!$J$2:$J$201,0))),"",IF(AND(N1174=INDEX(Matches!$G$2:$G$201,MATCH($A1174&amp;"-6",Matches!$J$2:$J$201,0)),O1174=INDEX(Matches!$H$2:$H$201,MATCH($A1174&amp;"-6",Matches!$J$2:$J$201,0))),5,IF(SIGN(N1174-O1174)&lt;&gt;SIGN(INDEX(Matches!$G$2:$G$201,MATCH($A1174&amp;"-6",Matches!$J$2:$J$201,0))-INDEX(Matches!$H$2:$H$201,MATCH($A1174&amp;"-6",Matches!$J$2:$J$201,0))),0,IF(N1174-O1174=INDEX(Matches!$G$2:$G$201,MATCH($A1174&amp;"-6",Matches!$J$2:$J$201,0))-INDEX(Matches!$H$2:$H$201,MATCH($A1174&amp;"-6",Matches!$J$2:$J$201,0)),3,2))))),""))</f>
        <v/>
      </c>
      <c r="AD1174" s="12" t="str">
        <f aca="false">IF(OR($B1174="",P1174="",Q1174=""),"",IFERROR(IF(OR(INDEX(Matches!$I$2:$I$201,MATCH($A1174&amp;"-7",Matches!$J$2:$J$201,0))="Void",INDEX(Matches!$G$2:$G$201,MATCH($A1174&amp;"-7",Matches!$J$2:$J$201,0))="",INDEX(Matches!$H$2:$H$201,MATCH($A1174&amp;"-7",Matches!$J$2:$J$201,0))=""),"",IF(AND($C1174&lt;&gt;"",INDEX(Matches!$F$2:$F$201,MATCH($A1174&amp;"-7",Matches!$J$2:$J$201,0))&lt;&gt;"",$C1174&gt;=INDEX(Matches!$F$2:$F$201,MATCH($A1174&amp;"-7",Matches!$J$2:$J$201,0))),"",IF(AND(P1174=INDEX(Matches!$G$2:$G$201,MATCH($A1174&amp;"-7",Matches!$J$2:$J$201,0)),Q1174=INDEX(Matches!$H$2:$H$201,MATCH($A1174&amp;"-7",Matches!$J$2:$J$201,0))),5,IF(SIGN(P1174-Q1174)&lt;&gt;SIGN(INDEX(Matches!$G$2:$G$201,MATCH($A1174&amp;"-7",Matches!$J$2:$J$201,0))-INDEX(Matches!$H$2:$H$201,MATCH($A1174&amp;"-7",Matches!$J$2:$J$201,0))),0,IF(P1174-Q1174=INDEX(Matches!$G$2:$G$201,MATCH($A1174&amp;"-7",Matches!$J$2:$J$201,0))-INDEX(Matches!$H$2:$H$201,MATCH($A1174&amp;"-7",Matches!$J$2:$J$201,0)),3,2))))),""))</f>
        <v/>
      </c>
      <c r="AE1174" s="12" t="str">
        <f aca="false">IF(OR($B1174="",R1174="",S1174=""),"",IFERROR(IF(OR(INDEX(Matches!$I$2:$I$201,MATCH($A1174&amp;"-8",Matches!$J$2:$J$201,0))="Void",INDEX(Matches!$G$2:$G$201,MATCH($A1174&amp;"-8",Matches!$J$2:$J$201,0))="",INDEX(Matches!$H$2:$H$201,MATCH($A1174&amp;"-8",Matches!$J$2:$J$201,0))=""),"",IF(AND($C1174&lt;&gt;"",INDEX(Matches!$F$2:$F$201,MATCH($A1174&amp;"-8",Matches!$J$2:$J$201,0))&lt;&gt;"",$C1174&gt;=INDEX(Matches!$F$2:$F$201,MATCH($A1174&amp;"-8",Matches!$J$2:$J$201,0))),"",IF(AND(R1174=INDEX(Matches!$G$2:$G$201,MATCH($A1174&amp;"-8",Matches!$J$2:$J$201,0)),S1174=INDEX(Matches!$H$2:$H$201,MATCH($A1174&amp;"-8",Matches!$J$2:$J$201,0))),5,IF(SIGN(R1174-S1174)&lt;&gt;SIGN(INDEX(Matches!$G$2:$G$201,MATCH($A1174&amp;"-8",Matches!$J$2:$J$201,0))-INDEX(Matches!$H$2:$H$201,MATCH($A1174&amp;"-8",Matches!$J$2:$J$201,0))),0,IF(R1174-S1174=INDEX(Matches!$G$2:$G$201,MATCH($A1174&amp;"-8",Matches!$J$2:$J$201,0))-INDEX(Matches!$H$2:$H$201,MATCH($A1174&amp;"-8",Matches!$J$2:$J$201,0)),3,2))))),""))</f>
        <v/>
      </c>
      <c r="AF1174" s="12" t="str">
        <f aca="false">IF(OR($B1174="",T1174="",U1174=""),"",IFERROR(IF(OR(INDEX(Matches!$I$2:$I$201,MATCH($A1174&amp;"-9",Matches!$J$2:$J$201,0))="Void",INDEX(Matches!$G$2:$G$201,MATCH($A1174&amp;"-9",Matches!$J$2:$J$201,0))="",INDEX(Matches!$H$2:$H$201,MATCH($A1174&amp;"-9",Matches!$J$2:$J$201,0))=""),"",IF(AND($C1174&lt;&gt;"",INDEX(Matches!$F$2:$F$201,MATCH($A1174&amp;"-9",Matches!$J$2:$J$201,0))&lt;&gt;"",$C1174&gt;=INDEX(Matches!$F$2:$F$201,MATCH($A1174&amp;"-9",Matches!$J$2:$J$201,0))),"",IF(AND(T1174=INDEX(Matches!$G$2:$G$201,MATCH($A1174&amp;"-9",Matches!$J$2:$J$201,0)),U1174=INDEX(Matches!$H$2:$H$201,MATCH($A1174&amp;"-9",Matches!$J$2:$J$201,0))),5,IF(SIGN(T1174-U1174)&lt;&gt;SIGN(INDEX(Matches!$G$2:$G$201,MATCH($A1174&amp;"-9",Matches!$J$2:$J$201,0))-INDEX(Matches!$H$2:$H$201,MATCH($A1174&amp;"-9",Matches!$J$2:$J$201,0))),0,IF(T1174-U1174=INDEX(Matches!$G$2:$G$201,MATCH($A1174&amp;"-9",Matches!$J$2:$J$201,0))-INDEX(Matches!$H$2:$H$201,MATCH($A1174&amp;"-9",Matches!$J$2:$J$201,0)),3,2))))),""))</f>
        <v/>
      </c>
      <c r="AG1174" s="12" t="str">
        <f aca="false">IF(OR($B1174="",V1174="",W1174=""),"",IFERROR(IF(OR(INDEX(Matches!$I$2:$I$201,MATCH($A1174&amp;"-10",Matches!$J$2:$J$201,0))="Void",INDEX(Matches!$G$2:$G$201,MATCH($A1174&amp;"-10",Matches!$J$2:$J$201,0))="",INDEX(Matches!$H$2:$H$201,MATCH($A1174&amp;"-10",Matches!$J$2:$J$201,0))=""),"",IF(AND($C1174&lt;&gt;"",INDEX(Matches!$F$2:$F$201,MATCH($A1174&amp;"-10",Matches!$J$2:$J$201,0))&lt;&gt;"",$C1174&gt;=INDEX(Matches!$F$2:$F$201,MATCH($A1174&amp;"-10",Matches!$J$2:$J$201,0))),"",IF(AND(V1174=INDEX(Matches!$G$2:$G$201,MATCH($A1174&amp;"-10",Matches!$J$2:$J$201,0)),W1174=INDEX(Matches!$H$2:$H$201,MATCH($A1174&amp;"-10",Matches!$J$2:$J$201,0))),5,IF(SIGN(V1174-W1174)&lt;&gt;SIGN(INDEX(Matches!$G$2:$G$201,MATCH($A1174&amp;"-10",Matches!$J$2:$J$201,0))-INDEX(Matches!$H$2:$H$201,MATCH($A1174&amp;"-10",Matches!$J$2:$J$201,0))),0,IF(V1174-W1174=INDEX(Matches!$G$2:$G$201,MATCH($A1174&amp;"-10",Matches!$J$2:$J$201,0))-INDEX(Matches!$H$2:$H$201,MATCH($A1174&amp;"-10",Matches!$J$2:$J$201,0)),3,2))))),""))</f>
        <v/>
      </c>
      <c r="AH1174" s="13" t="str">
        <f aca="false">IF($B1174="","",SUM(X1174:AG1174))</f>
        <v/>
      </c>
      <c r="AI1174" s="12" t="str">
        <f aca="false">IF($B1174="","",COUNTIF(X1174:AG1174,5))</f>
        <v/>
      </c>
      <c r="AJ1174" s="12" t="str">
        <f aca="false">IF($B1174="","",COUNTIF(X1174:AG1174,"&gt;=2"))</f>
        <v/>
      </c>
      <c r="AK1174" s="12" t="str">
        <f aca="false">IF($B1174="","",COUNT(X1174:AG1174))</f>
        <v/>
      </c>
    </row>
    <row r="1175" customFormat="false" ht="15" hidden="false" customHeight="false" outlineLevel="0" collapsed="false">
      <c r="A1175" s="7"/>
      <c r="B1175" s="7"/>
      <c r="C1175" s="11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12" t="str">
        <f aca="false">IF(OR($B1175="",D1175="",E1175=""),"",IFERROR(IF(OR(INDEX(Matches!$I$2:$I$201,MATCH($A1175&amp;"-1",Matches!$J$2:$J$201,0))="Void",INDEX(Matches!$G$2:$G$201,MATCH($A1175&amp;"-1",Matches!$J$2:$J$201,0))="",INDEX(Matches!$H$2:$H$201,MATCH($A1175&amp;"-1",Matches!$J$2:$J$201,0))=""),"",IF(AND($C1175&lt;&gt;"",INDEX(Matches!$F$2:$F$201,MATCH($A1175&amp;"-1",Matches!$J$2:$J$201,0))&lt;&gt;"",$C1175&gt;=INDEX(Matches!$F$2:$F$201,MATCH($A1175&amp;"-1",Matches!$J$2:$J$201,0))),"",IF(AND(D1175=INDEX(Matches!$G$2:$G$201,MATCH($A1175&amp;"-1",Matches!$J$2:$J$201,0)),E1175=INDEX(Matches!$H$2:$H$201,MATCH($A1175&amp;"-1",Matches!$J$2:$J$201,0))),5,IF(SIGN(D1175-E1175)&lt;&gt;SIGN(INDEX(Matches!$G$2:$G$201,MATCH($A1175&amp;"-1",Matches!$J$2:$J$201,0))-INDEX(Matches!$H$2:$H$201,MATCH($A1175&amp;"-1",Matches!$J$2:$J$201,0))),0,IF(D1175-E1175=INDEX(Matches!$G$2:$G$201,MATCH($A1175&amp;"-1",Matches!$J$2:$J$201,0))-INDEX(Matches!$H$2:$H$201,MATCH($A1175&amp;"-1",Matches!$J$2:$J$201,0)),3,2))))),""))</f>
        <v/>
      </c>
      <c r="Y1175" s="12" t="str">
        <f aca="false">IF(OR($B1175="",F1175="",G1175=""),"",IFERROR(IF(OR(INDEX(Matches!$I$2:$I$201,MATCH($A1175&amp;"-2",Matches!$J$2:$J$201,0))="Void",INDEX(Matches!$G$2:$G$201,MATCH($A1175&amp;"-2",Matches!$J$2:$J$201,0))="",INDEX(Matches!$H$2:$H$201,MATCH($A1175&amp;"-2",Matches!$J$2:$J$201,0))=""),"",IF(AND($C1175&lt;&gt;"",INDEX(Matches!$F$2:$F$201,MATCH($A1175&amp;"-2",Matches!$J$2:$J$201,0))&lt;&gt;"",$C1175&gt;=INDEX(Matches!$F$2:$F$201,MATCH($A1175&amp;"-2",Matches!$J$2:$J$201,0))),"",IF(AND(F1175=INDEX(Matches!$G$2:$G$201,MATCH($A1175&amp;"-2",Matches!$J$2:$J$201,0)),G1175=INDEX(Matches!$H$2:$H$201,MATCH($A1175&amp;"-2",Matches!$J$2:$J$201,0))),5,IF(SIGN(F1175-G1175)&lt;&gt;SIGN(INDEX(Matches!$G$2:$G$201,MATCH($A1175&amp;"-2",Matches!$J$2:$J$201,0))-INDEX(Matches!$H$2:$H$201,MATCH($A1175&amp;"-2",Matches!$J$2:$J$201,0))),0,IF(F1175-G1175=INDEX(Matches!$G$2:$G$201,MATCH($A1175&amp;"-2",Matches!$J$2:$J$201,0))-INDEX(Matches!$H$2:$H$201,MATCH($A1175&amp;"-2",Matches!$J$2:$J$201,0)),3,2))))),""))</f>
        <v/>
      </c>
      <c r="Z1175" s="12" t="str">
        <f aca="false">IF(OR($B1175="",H1175="",I1175=""),"",IFERROR(IF(OR(INDEX(Matches!$I$2:$I$201,MATCH($A1175&amp;"-3",Matches!$J$2:$J$201,0))="Void",INDEX(Matches!$G$2:$G$201,MATCH($A1175&amp;"-3",Matches!$J$2:$J$201,0))="",INDEX(Matches!$H$2:$H$201,MATCH($A1175&amp;"-3",Matches!$J$2:$J$201,0))=""),"",IF(AND($C1175&lt;&gt;"",INDEX(Matches!$F$2:$F$201,MATCH($A1175&amp;"-3",Matches!$J$2:$J$201,0))&lt;&gt;"",$C1175&gt;=INDEX(Matches!$F$2:$F$201,MATCH($A1175&amp;"-3",Matches!$J$2:$J$201,0))),"",IF(AND(H1175=INDEX(Matches!$G$2:$G$201,MATCH($A1175&amp;"-3",Matches!$J$2:$J$201,0)),I1175=INDEX(Matches!$H$2:$H$201,MATCH($A1175&amp;"-3",Matches!$J$2:$J$201,0))),5,IF(SIGN(H1175-I1175)&lt;&gt;SIGN(INDEX(Matches!$G$2:$G$201,MATCH($A1175&amp;"-3",Matches!$J$2:$J$201,0))-INDEX(Matches!$H$2:$H$201,MATCH($A1175&amp;"-3",Matches!$J$2:$J$201,0))),0,IF(H1175-I1175=INDEX(Matches!$G$2:$G$201,MATCH($A1175&amp;"-3",Matches!$J$2:$J$201,0))-INDEX(Matches!$H$2:$H$201,MATCH($A1175&amp;"-3",Matches!$J$2:$J$201,0)),3,2))))),""))</f>
        <v/>
      </c>
      <c r="AA1175" s="12" t="str">
        <f aca="false">IF(OR($B1175="",J1175="",K1175=""),"",IFERROR(IF(OR(INDEX(Matches!$I$2:$I$201,MATCH($A1175&amp;"-4",Matches!$J$2:$J$201,0))="Void",INDEX(Matches!$G$2:$G$201,MATCH($A1175&amp;"-4",Matches!$J$2:$J$201,0))="",INDEX(Matches!$H$2:$H$201,MATCH($A1175&amp;"-4",Matches!$J$2:$J$201,0))=""),"",IF(AND($C1175&lt;&gt;"",INDEX(Matches!$F$2:$F$201,MATCH($A1175&amp;"-4",Matches!$J$2:$J$201,0))&lt;&gt;"",$C1175&gt;=INDEX(Matches!$F$2:$F$201,MATCH($A1175&amp;"-4",Matches!$J$2:$J$201,0))),"",IF(AND(J1175=INDEX(Matches!$G$2:$G$201,MATCH($A1175&amp;"-4",Matches!$J$2:$J$201,0)),K1175=INDEX(Matches!$H$2:$H$201,MATCH($A1175&amp;"-4",Matches!$J$2:$J$201,0))),5,IF(SIGN(J1175-K1175)&lt;&gt;SIGN(INDEX(Matches!$G$2:$G$201,MATCH($A1175&amp;"-4",Matches!$J$2:$J$201,0))-INDEX(Matches!$H$2:$H$201,MATCH($A1175&amp;"-4",Matches!$J$2:$J$201,0))),0,IF(J1175-K1175=INDEX(Matches!$G$2:$G$201,MATCH($A1175&amp;"-4",Matches!$J$2:$J$201,0))-INDEX(Matches!$H$2:$H$201,MATCH($A1175&amp;"-4",Matches!$J$2:$J$201,0)),3,2))))),""))</f>
        <v/>
      </c>
      <c r="AB1175" s="12" t="str">
        <f aca="false">IF(OR($B1175="",L1175="",M1175=""),"",IFERROR(IF(OR(INDEX(Matches!$I$2:$I$201,MATCH($A1175&amp;"-5",Matches!$J$2:$J$201,0))="Void",INDEX(Matches!$G$2:$G$201,MATCH($A1175&amp;"-5",Matches!$J$2:$J$201,0))="",INDEX(Matches!$H$2:$H$201,MATCH($A1175&amp;"-5",Matches!$J$2:$J$201,0))=""),"",IF(AND($C1175&lt;&gt;"",INDEX(Matches!$F$2:$F$201,MATCH($A1175&amp;"-5",Matches!$J$2:$J$201,0))&lt;&gt;"",$C1175&gt;=INDEX(Matches!$F$2:$F$201,MATCH($A1175&amp;"-5",Matches!$J$2:$J$201,0))),"",IF(AND(L1175=INDEX(Matches!$G$2:$G$201,MATCH($A1175&amp;"-5",Matches!$J$2:$J$201,0)),M1175=INDEX(Matches!$H$2:$H$201,MATCH($A1175&amp;"-5",Matches!$J$2:$J$201,0))),5,IF(SIGN(L1175-M1175)&lt;&gt;SIGN(INDEX(Matches!$G$2:$G$201,MATCH($A1175&amp;"-5",Matches!$J$2:$J$201,0))-INDEX(Matches!$H$2:$H$201,MATCH($A1175&amp;"-5",Matches!$J$2:$J$201,0))),0,IF(L1175-M1175=INDEX(Matches!$G$2:$G$201,MATCH($A1175&amp;"-5",Matches!$J$2:$J$201,0))-INDEX(Matches!$H$2:$H$201,MATCH($A1175&amp;"-5",Matches!$J$2:$J$201,0)),3,2))))),""))</f>
        <v/>
      </c>
      <c r="AC1175" s="12" t="str">
        <f aca="false">IF(OR($B1175="",N1175="",O1175=""),"",IFERROR(IF(OR(INDEX(Matches!$I$2:$I$201,MATCH($A1175&amp;"-6",Matches!$J$2:$J$201,0))="Void",INDEX(Matches!$G$2:$G$201,MATCH($A1175&amp;"-6",Matches!$J$2:$J$201,0))="",INDEX(Matches!$H$2:$H$201,MATCH($A1175&amp;"-6",Matches!$J$2:$J$201,0))=""),"",IF(AND($C1175&lt;&gt;"",INDEX(Matches!$F$2:$F$201,MATCH($A1175&amp;"-6",Matches!$J$2:$J$201,0))&lt;&gt;"",$C1175&gt;=INDEX(Matches!$F$2:$F$201,MATCH($A1175&amp;"-6",Matches!$J$2:$J$201,0))),"",IF(AND(N1175=INDEX(Matches!$G$2:$G$201,MATCH($A1175&amp;"-6",Matches!$J$2:$J$201,0)),O1175=INDEX(Matches!$H$2:$H$201,MATCH($A1175&amp;"-6",Matches!$J$2:$J$201,0))),5,IF(SIGN(N1175-O1175)&lt;&gt;SIGN(INDEX(Matches!$G$2:$G$201,MATCH($A1175&amp;"-6",Matches!$J$2:$J$201,0))-INDEX(Matches!$H$2:$H$201,MATCH($A1175&amp;"-6",Matches!$J$2:$J$201,0))),0,IF(N1175-O1175=INDEX(Matches!$G$2:$G$201,MATCH($A1175&amp;"-6",Matches!$J$2:$J$201,0))-INDEX(Matches!$H$2:$H$201,MATCH($A1175&amp;"-6",Matches!$J$2:$J$201,0)),3,2))))),""))</f>
        <v/>
      </c>
      <c r="AD1175" s="12" t="str">
        <f aca="false">IF(OR($B1175="",P1175="",Q1175=""),"",IFERROR(IF(OR(INDEX(Matches!$I$2:$I$201,MATCH($A1175&amp;"-7",Matches!$J$2:$J$201,0))="Void",INDEX(Matches!$G$2:$G$201,MATCH($A1175&amp;"-7",Matches!$J$2:$J$201,0))="",INDEX(Matches!$H$2:$H$201,MATCH($A1175&amp;"-7",Matches!$J$2:$J$201,0))=""),"",IF(AND($C1175&lt;&gt;"",INDEX(Matches!$F$2:$F$201,MATCH($A1175&amp;"-7",Matches!$J$2:$J$201,0))&lt;&gt;"",$C1175&gt;=INDEX(Matches!$F$2:$F$201,MATCH($A1175&amp;"-7",Matches!$J$2:$J$201,0))),"",IF(AND(P1175=INDEX(Matches!$G$2:$G$201,MATCH($A1175&amp;"-7",Matches!$J$2:$J$201,0)),Q1175=INDEX(Matches!$H$2:$H$201,MATCH($A1175&amp;"-7",Matches!$J$2:$J$201,0))),5,IF(SIGN(P1175-Q1175)&lt;&gt;SIGN(INDEX(Matches!$G$2:$G$201,MATCH($A1175&amp;"-7",Matches!$J$2:$J$201,0))-INDEX(Matches!$H$2:$H$201,MATCH($A1175&amp;"-7",Matches!$J$2:$J$201,0))),0,IF(P1175-Q1175=INDEX(Matches!$G$2:$G$201,MATCH($A1175&amp;"-7",Matches!$J$2:$J$201,0))-INDEX(Matches!$H$2:$H$201,MATCH($A1175&amp;"-7",Matches!$J$2:$J$201,0)),3,2))))),""))</f>
        <v/>
      </c>
      <c r="AE1175" s="12" t="str">
        <f aca="false">IF(OR($B1175="",R1175="",S1175=""),"",IFERROR(IF(OR(INDEX(Matches!$I$2:$I$201,MATCH($A1175&amp;"-8",Matches!$J$2:$J$201,0))="Void",INDEX(Matches!$G$2:$G$201,MATCH($A1175&amp;"-8",Matches!$J$2:$J$201,0))="",INDEX(Matches!$H$2:$H$201,MATCH($A1175&amp;"-8",Matches!$J$2:$J$201,0))=""),"",IF(AND($C1175&lt;&gt;"",INDEX(Matches!$F$2:$F$201,MATCH($A1175&amp;"-8",Matches!$J$2:$J$201,0))&lt;&gt;"",$C1175&gt;=INDEX(Matches!$F$2:$F$201,MATCH($A1175&amp;"-8",Matches!$J$2:$J$201,0))),"",IF(AND(R1175=INDEX(Matches!$G$2:$G$201,MATCH($A1175&amp;"-8",Matches!$J$2:$J$201,0)),S1175=INDEX(Matches!$H$2:$H$201,MATCH($A1175&amp;"-8",Matches!$J$2:$J$201,0))),5,IF(SIGN(R1175-S1175)&lt;&gt;SIGN(INDEX(Matches!$G$2:$G$201,MATCH($A1175&amp;"-8",Matches!$J$2:$J$201,0))-INDEX(Matches!$H$2:$H$201,MATCH($A1175&amp;"-8",Matches!$J$2:$J$201,0))),0,IF(R1175-S1175=INDEX(Matches!$G$2:$G$201,MATCH($A1175&amp;"-8",Matches!$J$2:$J$201,0))-INDEX(Matches!$H$2:$H$201,MATCH($A1175&amp;"-8",Matches!$J$2:$J$201,0)),3,2))))),""))</f>
        <v/>
      </c>
      <c r="AF1175" s="12" t="str">
        <f aca="false">IF(OR($B1175="",T1175="",U1175=""),"",IFERROR(IF(OR(INDEX(Matches!$I$2:$I$201,MATCH($A1175&amp;"-9",Matches!$J$2:$J$201,0))="Void",INDEX(Matches!$G$2:$G$201,MATCH($A1175&amp;"-9",Matches!$J$2:$J$201,0))="",INDEX(Matches!$H$2:$H$201,MATCH($A1175&amp;"-9",Matches!$J$2:$J$201,0))=""),"",IF(AND($C1175&lt;&gt;"",INDEX(Matches!$F$2:$F$201,MATCH($A1175&amp;"-9",Matches!$J$2:$J$201,0))&lt;&gt;"",$C1175&gt;=INDEX(Matches!$F$2:$F$201,MATCH($A1175&amp;"-9",Matches!$J$2:$J$201,0))),"",IF(AND(T1175=INDEX(Matches!$G$2:$G$201,MATCH($A1175&amp;"-9",Matches!$J$2:$J$201,0)),U1175=INDEX(Matches!$H$2:$H$201,MATCH($A1175&amp;"-9",Matches!$J$2:$J$201,0))),5,IF(SIGN(T1175-U1175)&lt;&gt;SIGN(INDEX(Matches!$G$2:$G$201,MATCH($A1175&amp;"-9",Matches!$J$2:$J$201,0))-INDEX(Matches!$H$2:$H$201,MATCH($A1175&amp;"-9",Matches!$J$2:$J$201,0))),0,IF(T1175-U1175=INDEX(Matches!$G$2:$G$201,MATCH($A1175&amp;"-9",Matches!$J$2:$J$201,0))-INDEX(Matches!$H$2:$H$201,MATCH($A1175&amp;"-9",Matches!$J$2:$J$201,0)),3,2))))),""))</f>
        <v/>
      </c>
      <c r="AG1175" s="12" t="str">
        <f aca="false">IF(OR($B1175="",V1175="",W1175=""),"",IFERROR(IF(OR(INDEX(Matches!$I$2:$I$201,MATCH($A1175&amp;"-10",Matches!$J$2:$J$201,0))="Void",INDEX(Matches!$G$2:$G$201,MATCH($A1175&amp;"-10",Matches!$J$2:$J$201,0))="",INDEX(Matches!$H$2:$H$201,MATCH($A1175&amp;"-10",Matches!$J$2:$J$201,0))=""),"",IF(AND($C1175&lt;&gt;"",INDEX(Matches!$F$2:$F$201,MATCH($A1175&amp;"-10",Matches!$J$2:$J$201,0))&lt;&gt;"",$C1175&gt;=INDEX(Matches!$F$2:$F$201,MATCH($A1175&amp;"-10",Matches!$J$2:$J$201,0))),"",IF(AND(V1175=INDEX(Matches!$G$2:$G$201,MATCH($A1175&amp;"-10",Matches!$J$2:$J$201,0)),W1175=INDEX(Matches!$H$2:$H$201,MATCH($A1175&amp;"-10",Matches!$J$2:$J$201,0))),5,IF(SIGN(V1175-W1175)&lt;&gt;SIGN(INDEX(Matches!$G$2:$G$201,MATCH($A1175&amp;"-10",Matches!$J$2:$J$201,0))-INDEX(Matches!$H$2:$H$201,MATCH($A1175&amp;"-10",Matches!$J$2:$J$201,0))),0,IF(V1175-W1175=INDEX(Matches!$G$2:$G$201,MATCH($A1175&amp;"-10",Matches!$J$2:$J$201,0))-INDEX(Matches!$H$2:$H$201,MATCH($A1175&amp;"-10",Matches!$J$2:$J$201,0)),3,2))))),""))</f>
        <v/>
      </c>
      <c r="AH1175" s="13" t="str">
        <f aca="false">IF($B1175="","",SUM(X1175:AG1175))</f>
        <v/>
      </c>
      <c r="AI1175" s="12" t="str">
        <f aca="false">IF($B1175="","",COUNTIF(X1175:AG1175,5))</f>
        <v/>
      </c>
      <c r="AJ1175" s="12" t="str">
        <f aca="false">IF($B1175="","",COUNTIF(X1175:AG1175,"&gt;=2"))</f>
        <v/>
      </c>
      <c r="AK1175" s="12" t="str">
        <f aca="false">IF($B1175="","",COUNT(X1175:AG1175))</f>
        <v/>
      </c>
    </row>
    <row r="1176" customFormat="false" ht="15" hidden="false" customHeight="false" outlineLevel="0" collapsed="false">
      <c r="A1176" s="7"/>
      <c r="B1176" s="7"/>
      <c r="C1176" s="11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12" t="str">
        <f aca="false">IF(OR($B1176="",D1176="",E1176=""),"",IFERROR(IF(OR(INDEX(Matches!$I$2:$I$201,MATCH($A1176&amp;"-1",Matches!$J$2:$J$201,0))="Void",INDEX(Matches!$G$2:$G$201,MATCH($A1176&amp;"-1",Matches!$J$2:$J$201,0))="",INDEX(Matches!$H$2:$H$201,MATCH($A1176&amp;"-1",Matches!$J$2:$J$201,0))=""),"",IF(AND($C1176&lt;&gt;"",INDEX(Matches!$F$2:$F$201,MATCH($A1176&amp;"-1",Matches!$J$2:$J$201,0))&lt;&gt;"",$C1176&gt;=INDEX(Matches!$F$2:$F$201,MATCH($A1176&amp;"-1",Matches!$J$2:$J$201,0))),"",IF(AND(D1176=INDEX(Matches!$G$2:$G$201,MATCH($A1176&amp;"-1",Matches!$J$2:$J$201,0)),E1176=INDEX(Matches!$H$2:$H$201,MATCH($A1176&amp;"-1",Matches!$J$2:$J$201,0))),5,IF(SIGN(D1176-E1176)&lt;&gt;SIGN(INDEX(Matches!$G$2:$G$201,MATCH($A1176&amp;"-1",Matches!$J$2:$J$201,0))-INDEX(Matches!$H$2:$H$201,MATCH($A1176&amp;"-1",Matches!$J$2:$J$201,0))),0,IF(D1176-E1176=INDEX(Matches!$G$2:$G$201,MATCH($A1176&amp;"-1",Matches!$J$2:$J$201,0))-INDEX(Matches!$H$2:$H$201,MATCH($A1176&amp;"-1",Matches!$J$2:$J$201,0)),3,2))))),""))</f>
        <v/>
      </c>
      <c r="Y1176" s="12" t="str">
        <f aca="false">IF(OR($B1176="",F1176="",G1176=""),"",IFERROR(IF(OR(INDEX(Matches!$I$2:$I$201,MATCH($A1176&amp;"-2",Matches!$J$2:$J$201,0))="Void",INDEX(Matches!$G$2:$G$201,MATCH($A1176&amp;"-2",Matches!$J$2:$J$201,0))="",INDEX(Matches!$H$2:$H$201,MATCH($A1176&amp;"-2",Matches!$J$2:$J$201,0))=""),"",IF(AND($C1176&lt;&gt;"",INDEX(Matches!$F$2:$F$201,MATCH($A1176&amp;"-2",Matches!$J$2:$J$201,0))&lt;&gt;"",$C1176&gt;=INDEX(Matches!$F$2:$F$201,MATCH($A1176&amp;"-2",Matches!$J$2:$J$201,0))),"",IF(AND(F1176=INDEX(Matches!$G$2:$G$201,MATCH($A1176&amp;"-2",Matches!$J$2:$J$201,0)),G1176=INDEX(Matches!$H$2:$H$201,MATCH($A1176&amp;"-2",Matches!$J$2:$J$201,0))),5,IF(SIGN(F1176-G1176)&lt;&gt;SIGN(INDEX(Matches!$G$2:$G$201,MATCH($A1176&amp;"-2",Matches!$J$2:$J$201,0))-INDEX(Matches!$H$2:$H$201,MATCH($A1176&amp;"-2",Matches!$J$2:$J$201,0))),0,IF(F1176-G1176=INDEX(Matches!$G$2:$G$201,MATCH($A1176&amp;"-2",Matches!$J$2:$J$201,0))-INDEX(Matches!$H$2:$H$201,MATCH($A1176&amp;"-2",Matches!$J$2:$J$201,0)),3,2))))),""))</f>
        <v/>
      </c>
      <c r="Z1176" s="12" t="str">
        <f aca="false">IF(OR($B1176="",H1176="",I1176=""),"",IFERROR(IF(OR(INDEX(Matches!$I$2:$I$201,MATCH($A1176&amp;"-3",Matches!$J$2:$J$201,0))="Void",INDEX(Matches!$G$2:$G$201,MATCH($A1176&amp;"-3",Matches!$J$2:$J$201,0))="",INDEX(Matches!$H$2:$H$201,MATCH($A1176&amp;"-3",Matches!$J$2:$J$201,0))=""),"",IF(AND($C1176&lt;&gt;"",INDEX(Matches!$F$2:$F$201,MATCH($A1176&amp;"-3",Matches!$J$2:$J$201,0))&lt;&gt;"",$C1176&gt;=INDEX(Matches!$F$2:$F$201,MATCH($A1176&amp;"-3",Matches!$J$2:$J$201,0))),"",IF(AND(H1176=INDEX(Matches!$G$2:$G$201,MATCH($A1176&amp;"-3",Matches!$J$2:$J$201,0)),I1176=INDEX(Matches!$H$2:$H$201,MATCH($A1176&amp;"-3",Matches!$J$2:$J$201,0))),5,IF(SIGN(H1176-I1176)&lt;&gt;SIGN(INDEX(Matches!$G$2:$G$201,MATCH($A1176&amp;"-3",Matches!$J$2:$J$201,0))-INDEX(Matches!$H$2:$H$201,MATCH($A1176&amp;"-3",Matches!$J$2:$J$201,0))),0,IF(H1176-I1176=INDEX(Matches!$G$2:$G$201,MATCH($A1176&amp;"-3",Matches!$J$2:$J$201,0))-INDEX(Matches!$H$2:$H$201,MATCH($A1176&amp;"-3",Matches!$J$2:$J$201,0)),3,2))))),""))</f>
        <v/>
      </c>
      <c r="AA1176" s="12" t="str">
        <f aca="false">IF(OR($B1176="",J1176="",K1176=""),"",IFERROR(IF(OR(INDEX(Matches!$I$2:$I$201,MATCH($A1176&amp;"-4",Matches!$J$2:$J$201,0))="Void",INDEX(Matches!$G$2:$G$201,MATCH($A1176&amp;"-4",Matches!$J$2:$J$201,0))="",INDEX(Matches!$H$2:$H$201,MATCH($A1176&amp;"-4",Matches!$J$2:$J$201,0))=""),"",IF(AND($C1176&lt;&gt;"",INDEX(Matches!$F$2:$F$201,MATCH($A1176&amp;"-4",Matches!$J$2:$J$201,0))&lt;&gt;"",$C1176&gt;=INDEX(Matches!$F$2:$F$201,MATCH($A1176&amp;"-4",Matches!$J$2:$J$201,0))),"",IF(AND(J1176=INDEX(Matches!$G$2:$G$201,MATCH($A1176&amp;"-4",Matches!$J$2:$J$201,0)),K1176=INDEX(Matches!$H$2:$H$201,MATCH($A1176&amp;"-4",Matches!$J$2:$J$201,0))),5,IF(SIGN(J1176-K1176)&lt;&gt;SIGN(INDEX(Matches!$G$2:$G$201,MATCH($A1176&amp;"-4",Matches!$J$2:$J$201,0))-INDEX(Matches!$H$2:$H$201,MATCH($A1176&amp;"-4",Matches!$J$2:$J$201,0))),0,IF(J1176-K1176=INDEX(Matches!$G$2:$G$201,MATCH($A1176&amp;"-4",Matches!$J$2:$J$201,0))-INDEX(Matches!$H$2:$H$201,MATCH($A1176&amp;"-4",Matches!$J$2:$J$201,0)),3,2))))),""))</f>
        <v/>
      </c>
      <c r="AB1176" s="12" t="str">
        <f aca="false">IF(OR($B1176="",L1176="",M1176=""),"",IFERROR(IF(OR(INDEX(Matches!$I$2:$I$201,MATCH($A1176&amp;"-5",Matches!$J$2:$J$201,0))="Void",INDEX(Matches!$G$2:$G$201,MATCH($A1176&amp;"-5",Matches!$J$2:$J$201,0))="",INDEX(Matches!$H$2:$H$201,MATCH($A1176&amp;"-5",Matches!$J$2:$J$201,0))=""),"",IF(AND($C1176&lt;&gt;"",INDEX(Matches!$F$2:$F$201,MATCH($A1176&amp;"-5",Matches!$J$2:$J$201,0))&lt;&gt;"",$C1176&gt;=INDEX(Matches!$F$2:$F$201,MATCH($A1176&amp;"-5",Matches!$J$2:$J$201,0))),"",IF(AND(L1176=INDEX(Matches!$G$2:$G$201,MATCH($A1176&amp;"-5",Matches!$J$2:$J$201,0)),M1176=INDEX(Matches!$H$2:$H$201,MATCH($A1176&amp;"-5",Matches!$J$2:$J$201,0))),5,IF(SIGN(L1176-M1176)&lt;&gt;SIGN(INDEX(Matches!$G$2:$G$201,MATCH($A1176&amp;"-5",Matches!$J$2:$J$201,0))-INDEX(Matches!$H$2:$H$201,MATCH($A1176&amp;"-5",Matches!$J$2:$J$201,0))),0,IF(L1176-M1176=INDEX(Matches!$G$2:$G$201,MATCH($A1176&amp;"-5",Matches!$J$2:$J$201,0))-INDEX(Matches!$H$2:$H$201,MATCH($A1176&amp;"-5",Matches!$J$2:$J$201,0)),3,2))))),""))</f>
        <v/>
      </c>
      <c r="AC1176" s="12" t="str">
        <f aca="false">IF(OR($B1176="",N1176="",O1176=""),"",IFERROR(IF(OR(INDEX(Matches!$I$2:$I$201,MATCH($A1176&amp;"-6",Matches!$J$2:$J$201,0))="Void",INDEX(Matches!$G$2:$G$201,MATCH($A1176&amp;"-6",Matches!$J$2:$J$201,0))="",INDEX(Matches!$H$2:$H$201,MATCH($A1176&amp;"-6",Matches!$J$2:$J$201,0))=""),"",IF(AND($C1176&lt;&gt;"",INDEX(Matches!$F$2:$F$201,MATCH($A1176&amp;"-6",Matches!$J$2:$J$201,0))&lt;&gt;"",$C1176&gt;=INDEX(Matches!$F$2:$F$201,MATCH($A1176&amp;"-6",Matches!$J$2:$J$201,0))),"",IF(AND(N1176=INDEX(Matches!$G$2:$G$201,MATCH($A1176&amp;"-6",Matches!$J$2:$J$201,0)),O1176=INDEX(Matches!$H$2:$H$201,MATCH($A1176&amp;"-6",Matches!$J$2:$J$201,0))),5,IF(SIGN(N1176-O1176)&lt;&gt;SIGN(INDEX(Matches!$G$2:$G$201,MATCH($A1176&amp;"-6",Matches!$J$2:$J$201,0))-INDEX(Matches!$H$2:$H$201,MATCH($A1176&amp;"-6",Matches!$J$2:$J$201,0))),0,IF(N1176-O1176=INDEX(Matches!$G$2:$G$201,MATCH($A1176&amp;"-6",Matches!$J$2:$J$201,0))-INDEX(Matches!$H$2:$H$201,MATCH($A1176&amp;"-6",Matches!$J$2:$J$201,0)),3,2))))),""))</f>
        <v/>
      </c>
      <c r="AD1176" s="12" t="str">
        <f aca="false">IF(OR($B1176="",P1176="",Q1176=""),"",IFERROR(IF(OR(INDEX(Matches!$I$2:$I$201,MATCH($A1176&amp;"-7",Matches!$J$2:$J$201,0))="Void",INDEX(Matches!$G$2:$G$201,MATCH($A1176&amp;"-7",Matches!$J$2:$J$201,0))="",INDEX(Matches!$H$2:$H$201,MATCH($A1176&amp;"-7",Matches!$J$2:$J$201,0))=""),"",IF(AND($C1176&lt;&gt;"",INDEX(Matches!$F$2:$F$201,MATCH($A1176&amp;"-7",Matches!$J$2:$J$201,0))&lt;&gt;"",$C1176&gt;=INDEX(Matches!$F$2:$F$201,MATCH($A1176&amp;"-7",Matches!$J$2:$J$201,0))),"",IF(AND(P1176=INDEX(Matches!$G$2:$G$201,MATCH($A1176&amp;"-7",Matches!$J$2:$J$201,0)),Q1176=INDEX(Matches!$H$2:$H$201,MATCH($A1176&amp;"-7",Matches!$J$2:$J$201,0))),5,IF(SIGN(P1176-Q1176)&lt;&gt;SIGN(INDEX(Matches!$G$2:$G$201,MATCH($A1176&amp;"-7",Matches!$J$2:$J$201,0))-INDEX(Matches!$H$2:$H$201,MATCH($A1176&amp;"-7",Matches!$J$2:$J$201,0))),0,IF(P1176-Q1176=INDEX(Matches!$G$2:$G$201,MATCH($A1176&amp;"-7",Matches!$J$2:$J$201,0))-INDEX(Matches!$H$2:$H$201,MATCH($A1176&amp;"-7",Matches!$J$2:$J$201,0)),3,2))))),""))</f>
        <v/>
      </c>
      <c r="AE1176" s="12" t="str">
        <f aca="false">IF(OR($B1176="",R1176="",S1176=""),"",IFERROR(IF(OR(INDEX(Matches!$I$2:$I$201,MATCH($A1176&amp;"-8",Matches!$J$2:$J$201,0))="Void",INDEX(Matches!$G$2:$G$201,MATCH($A1176&amp;"-8",Matches!$J$2:$J$201,0))="",INDEX(Matches!$H$2:$H$201,MATCH($A1176&amp;"-8",Matches!$J$2:$J$201,0))=""),"",IF(AND($C1176&lt;&gt;"",INDEX(Matches!$F$2:$F$201,MATCH($A1176&amp;"-8",Matches!$J$2:$J$201,0))&lt;&gt;"",$C1176&gt;=INDEX(Matches!$F$2:$F$201,MATCH($A1176&amp;"-8",Matches!$J$2:$J$201,0))),"",IF(AND(R1176=INDEX(Matches!$G$2:$G$201,MATCH($A1176&amp;"-8",Matches!$J$2:$J$201,0)),S1176=INDEX(Matches!$H$2:$H$201,MATCH($A1176&amp;"-8",Matches!$J$2:$J$201,0))),5,IF(SIGN(R1176-S1176)&lt;&gt;SIGN(INDEX(Matches!$G$2:$G$201,MATCH($A1176&amp;"-8",Matches!$J$2:$J$201,0))-INDEX(Matches!$H$2:$H$201,MATCH($A1176&amp;"-8",Matches!$J$2:$J$201,0))),0,IF(R1176-S1176=INDEX(Matches!$G$2:$G$201,MATCH($A1176&amp;"-8",Matches!$J$2:$J$201,0))-INDEX(Matches!$H$2:$H$201,MATCH($A1176&amp;"-8",Matches!$J$2:$J$201,0)),3,2))))),""))</f>
        <v/>
      </c>
      <c r="AF1176" s="12" t="str">
        <f aca="false">IF(OR($B1176="",T1176="",U1176=""),"",IFERROR(IF(OR(INDEX(Matches!$I$2:$I$201,MATCH($A1176&amp;"-9",Matches!$J$2:$J$201,0))="Void",INDEX(Matches!$G$2:$G$201,MATCH($A1176&amp;"-9",Matches!$J$2:$J$201,0))="",INDEX(Matches!$H$2:$H$201,MATCH($A1176&amp;"-9",Matches!$J$2:$J$201,0))=""),"",IF(AND($C1176&lt;&gt;"",INDEX(Matches!$F$2:$F$201,MATCH($A1176&amp;"-9",Matches!$J$2:$J$201,0))&lt;&gt;"",$C1176&gt;=INDEX(Matches!$F$2:$F$201,MATCH($A1176&amp;"-9",Matches!$J$2:$J$201,0))),"",IF(AND(T1176=INDEX(Matches!$G$2:$G$201,MATCH($A1176&amp;"-9",Matches!$J$2:$J$201,0)),U1176=INDEX(Matches!$H$2:$H$201,MATCH($A1176&amp;"-9",Matches!$J$2:$J$201,0))),5,IF(SIGN(T1176-U1176)&lt;&gt;SIGN(INDEX(Matches!$G$2:$G$201,MATCH($A1176&amp;"-9",Matches!$J$2:$J$201,0))-INDEX(Matches!$H$2:$H$201,MATCH($A1176&amp;"-9",Matches!$J$2:$J$201,0))),0,IF(T1176-U1176=INDEX(Matches!$G$2:$G$201,MATCH($A1176&amp;"-9",Matches!$J$2:$J$201,0))-INDEX(Matches!$H$2:$H$201,MATCH($A1176&amp;"-9",Matches!$J$2:$J$201,0)),3,2))))),""))</f>
        <v/>
      </c>
      <c r="AG1176" s="12" t="str">
        <f aca="false">IF(OR($B1176="",V1176="",W1176=""),"",IFERROR(IF(OR(INDEX(Matches!$I$2:$I$201,MATCH($A1176&amp;"-10",Matches!$J$2:$J$201,0))="Void",INDEX(Matches!$G$2:$G$201,MATCH($A1176&amp;"-10",Matches!$J$2:$J$201,0))="",INDEX(Matches!$H$2:$H$201,MATCH($A1176&amp;"-10",Matches!$J$2:$J$201,0))=""),"",IF(AND($C1176&lt;&gt;"",INDEX(Matches!$F$2:$F$201,MATCH($A1176&amp;"-10",Matches!$J$2:$J$201,0))&lt;&gt;"",$C1176&gt;=INDEX(Matches!$F$2:$F$201,MATCH($A1176&amp;"-10",Matches!$J$2:$J$201,0))),"",IF(AND(V1176=INDEX(Matches!$G$2:$G$201,MATCH($A1176&amp;"-10",Matches!$J$2:$J$201,0)),W1176=INDEX(Matches!$H$2:$H$201,MATCH($A1176&amp;"-10",Matches!$J$2:$J$201,0))),5,IF(SIGN(V1176-W1176)&lt;&gt;SIGN(INDEX(Matches!$G$2:$G$201,MATCH($A1176&amp;"-10",Matches!$J$2:$J$201,0))-INDEX(Matches!$H$2:$H$201,MATCH($A1176&amp;"-10",Matches!$J$2:$J$201,0))),0,IF(V1176-W1176=INDEX(Matches!$G$2:$G$201,MATCH($A1176&amp;"-10",Matches!$J$2:$J$201,0))-INDEX(Matches!$H$2:$H$201,MATCH($A1176&amp;"-10",Matches!$J$2:$J$201,0)),3,2))))),""))</f>
        <v/>
      </c>
      <c r="AH1176" s="13" t="str">
        <f aca="false">IF($B1176="","",SUM(X1176:AG1176))</f>
        <v/>
      </c>
      <c r="AI1176" s="12" t="str">
        <f aca="false">IF($B1176="","",COUNTIF(X1176:AG1176,5))</f>
        <v/>
      </c>
      <c r="AJ1176" s="12" t="str">
        <f aca="false">IF($B1176="","",COUNTIF(X1176:AG1176,"&gt;=2"))</f>
        <v/>
      </c>
      <c r="AK1176" s="12" t="str">
        <f aca="false">IF($B1176="","",COUNT(X1176:AG1176))</f>
        <v/>
      </c>
    </row>
    <row r="1177" customFormat="false" ht="15" hidden="false" customHeight="false" outlineLevel="0" collapsed="false">
      <c r="A1177" s="7"/>
      <c r="B1177" s="7"/>
      <c r="C1177" s="11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12" t="str">
        <f aca="false">IF(OR($B1177="",D1177="",E1177=""),"",IFERROR(IF(OR(INDEX(Matches!$I$2:$I$201,MATCH($A1177&amp;"-1",Matches!$J$2:$J$201,0))="Void",INDEX(Matches!$G$2:$G$201,MATCH($A1177&amp;"-1",Matches!$J$2:$J$201,0))="",INDEX(Matches!$H$2:$H$201,MATCH($A1177&amp;"-1",Matches!$J$2:$J$201,0))=""),"",IF(AND($C1177&lt;&gt;"",INDEX(Matches!$F$2:$F$201,MATCH($A1177&amp;"-1",Matches!$J$2:$J$201,0))&lt;&gt;"",$C1177&gt;=INDEX(Matches!$F$2:$F$201,MATCH($A1177&amp;"-1",Matches!$J$2:$J$201,0))),"",IF(AND(D1177=INDEX(Matches!$G$2:$G$201,MATCH($A1177&amp;"-1",Matches!$J$2:$J$201,0)),E1177=INDEX(Matches!$H$2:$H$201,MATCH($A1177&amp;"-1",Matches!$J$2:$J$201,0))),5,IF(SIGN(D1177-E1177)&lt;&gt;SIGN(INDEX(Matches!$G$2:$G$201,MATCH($A1177&amp;"-1",Matches!$J$2:$J$201,0))-INDEX(Matches!$H$2:$H$201,MATCH($A1177&amp;"-1",Matches!$J$2:$J$201,0))),0,IF(D1177-E1177=INDEX(Matches!$G$2:$G$201,MATCH($A1177&amp;"-1",Matches!$J$2:$J$201,0))-INDEX(Matches!$H$2:$H$201,MATCH($A1177&amp;"-1",Matches!$J$2:$J$201,0)),3,2))))),""))</f>
        <v/>
      </c>
      <c r="Y1177" s="12" t="str">
        <f aca="false">IF(OR($B1177="",F1177="",G1177=""),"",IFERROR(IF(OR(INDEX(Matches!$I$2:$I$201,MATCH($A1177&amp;"-2",Matches!$J$2:$J$201,0))="Void",INDEX(Matches!$G$2:$G$201,MATCH($A1177&amp;"-2",Matches!$J$2:$J$201,0))="",INDEX(Matches!$H$2:$H$201,MATCH($A1177&amp;"-2",Matches!$J$2:$J$201,0))=""),"",IF(AND($C1177&lt;&gt;"",INDEX(Matches!$F$2:$F$201,MATCH($A1177&amp;"-2",Matches!$J$2:$J$201,0))&lt;&gt;"",$C1177&gt;=INDEX(Matches!$F$2:$F$201,MATCH($A1177&amp;"-2",Matches!$J$2:$J$201,0))),"",IF(AND(F1177=INDEX(Matches!$G$2:$G$201,MATCH($A1177&amp;"-2",Matches!$J$2:$J$201,0)),G1177=INDEX(Matches!$H$2:$H$201,MATCH($A1177&amp;"-2",Matches!$J$2:$J$201,0))),5,IF(SIGN(F1177-G1177)&lt;&gt;SIGN(INDEX(Matches!$G$2:$G$201,MATCH($A1177&amp;"-2",Matches!$J$2:$J$201,0))-INDEX(Matches!$H$2:$H$201,MATCH($A1177&amp;"-2",Matches!$J$2:$J$201,0))),0,IF(F1177-G1177=INDEX(Matches!$G$2:$G$201,MATCH($A1177&amp;"-2",Matches!$J$2:$J$201,0))-INDEX(Matches!$H$2:$H$201,MATCH($A1177&amp;"-2",Matches!$J$2:$J$201,0)),3,2))))),""))</f>
        <v/>
      </c>
      <c r="Z1177" s="12" t="str">
        <f aca="false">IF(OR($B1177="",H1177="",I1177=""),"",IFERROR(IF(OR(INDEX(Matches!$I$2:$I$201,MATCH($A1177&amp;"-3",Matches!$J$2:$J$201,0))="Void",INDEX(Matches!$G$2:$G$201,MATCH($A1177&amp;"-3",Matches!$J$2:$J$201,0))="",INDEX(Matches!$H$2:$H$201,MATCH($A1177&amp;"-3",Matches!$J$2:$J$201,0))=""),"",IF(AND($C1177&lt;&gt;"",INDEX(Matches!$F$2:$F$201,MATCH($A1177&amp;"-3",Matches!$J$2:$J$201,0))&lt;&gt;"",$C1177&gt;=INDEX(Matches!$F$2:$F$201,MATCH($A1177&amp;"-3",Matches!$J$2:$J$201,0))),"",IF(AND(H1177=INDEX(Matches!$G$2:$G$201,MATCH($A1177&amp;"-3",Matches!$J$2:$J$201,0)),I1177=INDEX(Matches!$H$2:$H$201,MATCH($A1177&amp;"-3",Matches!$J$2:$J$201,0))),5,IF(SIGN(H1177-I1177)&lt;&gt;SIGN(INDEX(Matches!$G$2:$G$201,MATCH($A1177&amp;"-3",Matches!$J$2:$J$201,0))-INDEX(Matches!$H$2:$H$201,MATCH($A1177&amp;"-3",Matches!$J$2:$J$201,0))),0,IF(H1177-I1177=INDEX(Matches!$G$2:$G$201,MATCH($A1177&amp;"-3",Matches!$J$2:$J$201,0))-INDEX(Matches!$H$2:$H$201,MATCH($A1177&amp;"-3",Matches!$J$2:$J$201,0)),3,2))))),""))</f>
        <v/>
      </c>
      <c r="AA1177" s="12" t="str">
        <f aca="false">IF(OR($B1177="",J1177="",K1177=""),"",IFERROR(IF(OR(INDEX(Matches!$I$2:$I$201,MATCH($A1177&amp;"-4",Matches!$J$2:$J$201,0))="Void",INDEX(Matches!$G$2:$G$201,MATCH($A1177&amp;"-4",Matches!$J$2:$J$201,0))="",INDEX(Matches!$H$2:$H$201,MATCH($A1177&amp;"-4",Matches!$J$2:$J$201,0))=""),"",IF(AND($C1177&lt;&gt;"",INDEX(Matches!$F$2:$F$201,MATCH($A1177&amp;"-4",Matches!$J$2:$J$201,0))&lt;&gt;"",$C1177&gt;=INDEX(Matches!$F$2:$F$201,MATCH($A1177&amp;"-4",Matches!$J$2:$J$201,0))),"",IF(AND(J1177=INDEX(Matches!$G$2:$G$201,MATCH($A1177&amp;"-4",Matches!$J$2:$J$201,0)),K1177=INDEX(Matches!$H$2:$H$201,MATCH($A1177&amp;"-4",Matches!$J$2:$J$201,0))),5,IF(SIGN(J1177-K1177)&lt;&gt;SIGN(INDEX(Matches!$G$2:$G$201,MATCH($A1177&amp;"-4",Matches!$J$2:$J$201,0))-INDEX(Matches!$H$2:$H$201,MATCH($A1177&amp;"-4",Matches!$J$2:$J$201,0))),0,IF(J1177-K1177=INDEX(Matches!$G$2:$G$201,MATCH($A1177&amp;"-4",Matches!$J$2:$J$201,0))-INDEX(Matches!$H$2:$H$201,MATCH($A1177&amp;"-4",Matches!$J$2:$J$201,0)),3,2))))),""))</f>
        <v/>
      </c>
      <c r="AB1177" s="12" t="str">
        <f aca="false">IF(OR($B1177="",L1177="",M1177=""),"",IFERROR(IF(OR(INDEX(Matches!$I$2:$I$201,MATCH($A1177&amp;"-5",Matches!$J$2:$J$201,0))="Void",INDEX(Matches!$G$2:$G$201,MATCH($A1177&amp;"-5",Matches!$J$2:$J$201,0))="",INDEX(Matches!$H$2:$H$201,MATCH($A1177&amp;"-5",Matches!$J$2:$J$201,0))=""),"",IF(AND($C1177&lt;&gt;"",INDEX(Matches!$F$2:$F$201,MATCH($A1177&amp;"-5",Matches!$J$2:$J$201,0))&lt;&gt;"",$C1177&gt;=INDEX(Matches!$F$2:$F$201,MATCH($A1177&amp;"-5",Matches!$J$2:$J$201,0))),"",IF(AND(L1177=INDEX(Matches!$G$2:$G$201,MATCH($A1177&amp;"-5",Matches!$J$2:$J$201,0)),M1177=INDEX(Matches!$H$2:$H$201,MATCH($A1177&amp;"-5",Matches!$J$2:$J$201,0))),5,IF(SIGN(L1177-M1177)&lt;&gt;SIGN(INDEX(Matches!$G$2:$G$201,MATCH($A1177&amp;"-5",Matches!$J$2:$J$201,0))-INDEX(Matches!$H$2:$H$201,MATCH($A1177&amp;"-5",Matches!$J$2:$J$201,0))),0,IF(L1177-M1177=INDEX(Matches!$G$2:$G$201,MATCH($A1177&amp;"-5",Matches!$J$2:$J$201,0))-INDEX(Matches!$H$2:$H$201,MATCH($A1177&amp;"-5",Matches!$J$2:$J$201,0)),3,2))))),""))</f>
        <v/>
      </c>
      <c r="AC1177" s="12" t="str">
        <f aca="false">IF(OR($B1177="",N1177="",O1177=""),"",IFERROR(IF(OR(INDEX(Matches!$I$2:$I$201,MATCH($A1177&amp;"-6",Matches!$J$2:$J$201,0))="Void",INDEX(Matches!$G$2:$G$201,MATCH($A1177&amp;"-6",Matches!$J$2:$J$201,0))="",INDEX(Matches!$H$2:$H$201,MATCH($A1177&amp;"-6",Matches!$J$2:$J$201,0))=""),"",IF(AND($C1177&lt;&gt;"",INDEX(Matches!$F$2:$F$201,MATCH($A1177&amp;"-6",Matches!$J$2:$J$201,0))&lt;&gt;"",$C1177&gt;=INDEX(Matches!$F$2:$F$201,MATCH($A1177&amp;"-6",Matches!$J$2:$J$201,0))),"",IF(AND(N1177=INDEX(Matches!$G$2:$G$201,MATCH($A1177&amp;"-6",Matches!$J$2:$J$201,0)),O1177=INDEX(Matches!$H$2:$H$201,MATCH($A1177&amp;"-6",Matches!$J$2:$J$201,0))),5,IF(SIGN(N1177-O1177)&lt;&gt;SIGN(INDEX(Matches!$G$2:$G$201,MATCH($A1177&amp;"-6",Matches!$J$2:$J$201,0))-INDEX(Matches!$H$2:$H$201,MATCH($A1177&amp;"-6",Matches!$J$2:$J$201,0))),0,IF(N1177-O1177=INDEX(Matches!$G$2:$G$201,MATCH($A1177&amp;"-6",Matches!$J$2:$J$201,0))-INDEX(Matches!$H$2:$H$201,MATCH($A1177&amp;"-6",Matches!$J$2:$J$201,0)),3,2))))),""))</f>
        <v/>
      </c>
      <c r="AD1177" s="12" t="str">
        <f aca="false">IF(OR($B1177="",P1177="",Q1177=""),"",IFERROR(IF(OR(INDEX(Matches!$I$2:$I$201,MATCH($A1177&amp;"-7",Matches!$J$2:$J$201,0))="Void",INDEX(Matches!$G$2:$G$201,MATCH($A1177&amp;"-7",Matches!$J$2:$J$201,0))="",INDEX(Matches!$H$2:$H$201,MATCH($A1177&amp;"-7",Matches!$J$2:$J$201,0))=""),"",IF(AND($C1177&lt;&gt;"",INDEX(Matches!$F$2:$F$201,MATCH($A1177&amp;"-7",Matches!$J$2:$J$201,0))&lt;&gt;"",$C1177&gt;=INDEX(Matches!$F$2:$F$201,MATCH($A1177&amp;"-7",Matches!$J$2:$J$201,0))),"",IF(AND(P1177=INDEX(Matches!$G$2:$G$201,MATCH($A1177&amp;"-7",Matches!$J$2:$J$201,0)),Q1177=INDEX(Matches!$H$2:$H$201,MATCH($A1177&amp;"-7",Matches!$J$2:$J$201,0))),5,IF(SIGN(P1177-Q1177)&lt;&gt;SIGN(INDEX(Matches!$G$2:$G$201,MATCH($A1177&amp;"-7",Matches!$J$2:$J$201,0))-INDEX(Matches!$H$2:$H$201,MATCH($A1177&amp;"-7",Matches!$J$2:$J$201,0))),0,IF(P1177-Q1177=INDEX(Matches!$G$2:$G$201,MATCH($A1177&amp;"-7",Matches!$J$2:$J$201,0))-INDEX(Matches!$H$2:$H$201,MATCH($A1177&amp;"-7",Matches!$J$2:$J$201,0)),3,2))))),""))</f>
        <v/>
      </c>
      <c r="AE1177" s="12" t="str">
        <f aca="false">IF(OR($B1177="",R1177="",S1177=""),"",IFERROR(IF(OR(INDEX(Matches!$I$2:$I$201,MATCH($A1177&amp;"-8",Matches!$J$2:$J$201,0))="Void",INDEX(Matches!$G$2:$G$201,MATCH($A1177&amp;"-8",Matches!$J$2:$J$201,0))="",INDEX(Matches!$H$2:$H$201,MATCH($A1177&amp;"-8",Matches!$J$2:$J$201,0))=""),"",IF(AND($C1177&lt;&gt;"",INDEX(Matches!$F$2:$F$201,MATCH($A1177&amp;"-8",Matches!$J$2:$J$201,0))&lt;&gt;"",$C1177&gt;=INDEX(Matches!$F$2:$F$201,MATCH($A1177&amp;"-8",Matches!$J$2:$J$201,0))),"",IF(AND(R1177=INDEX(Matches!$G$2:$G$201,MATCH($A1177&amp;"-8",Matches!$J$2:$J$201,0)),S1177=INDEX(Matches!$H$2:$H$201,MATCH($A1177&amp;"-8",Matches!$J$2:$J$201,0))),5,IF(SIGN(R1177-S1177)&lt;&gt;SIGN(INDEX(Matches!$G$2:$G$201,MATCH($A1177&amp;"-8",Matches!$J$2:$J$201,0))-INDEX(Matches!$H$2:$H$201,MATCH($A1177&amp;"-8",Matches!$J$2:$J$201,0))),0,IF(R1177-S1177=INDEX(Matches!$G$2:$G$201,MATCH($A1177&amp;"-8",Matches!$J$2:$J$201,0))-INDEX(Matches!$H$2:$H$201,MATCH($A1177&amp;"-8",Matches!$J$2:$J$201,0)),3,2))))),""))</f>
        <v/>
      </c>
      <c r="AF1177" s="12" t="str">
        <f aca="false">IF(OR($B1177="",T1177="",U1177=""),"",IFERROR(IF(OR(INDEX(Matches!$I$2:$I$201,MATCH($A1177&amp;"-9",Matches!$J$2:$J$201,0))="Void",INDEX(Matches!$G$2:$G$201,MATCH($A1177&amp;"-9",Matches!$J$2:$J$201,0))="",INDEX(Matches!$H$2:$H$201,MATCH($A1177&amp;"-9",Matches!$J$2:$J$201,0))=""),"",IF(AND($C1177&lt;&gt;"",INDEX(Matches!$F$2:$F$201,MATCH($A1177&amp;"-9",Matches!$J$2:$J$201,0))&lt;&gt;"",$C1177&gt;=INDEX(Matches!$F$2:$F$201,MATCH($A1177&amp;"-9",Matches!$J$2:$J$201,0))),"",IF(AND(T1177=INDEX(Matches!$G$2:$G$201,MATCH($A1177&amp;"-9",Matches!$J$2:$J$201,0)),U1177=INDEX(Matches!$H$2:$H$201,MATCH($A1177&amp;"-9",Matches!$J$2:$J$201,0))),5,IF(SIGN(T1177-U1177)&lt;&gt;SIGN(INDEX(Matches!$G$2:$G$201,MATCH($A1177&amp;"-9",Matches!$J$2:$J$201,0))-INDEX(Matches!$H$2:$H$201,MATCH($A1177&amp;"-9",Matches!$J$2:$J$201,0))),0,IF(T1177-U1177=INDEX(Matches!$G$2:$G$201,MATCH($A1177&amp;"-9",Matches!$J$2:$J$201,0))-INDEX(Matches!$H$2:$H$201,MATCH($A1177&amp;"-9",Matches!$J$2:$J$201,0)),3,2))))),""))</f>
        <v/>
      </c>
      <c r="AG1177" s="12" t="str">
        <f aca="false">IF(OR($B1177="",V1177="",W1177=""),"",IFERROR(IF(OR(INDEX(Matches!$I$2:$I$201,MATCH($A1177&amp;"-10",Matches!$J$2:$J$201,0))="Void",INDEX(Matches!$G$2:$G$201,MATCH($A1177&amp;"-10",Matches!$J$2:$J$201,0))="",INDEX(Matches!$H$2:$H$201,MATCH($A1177&amp;"-10",Matches!$J$2:$J$201,0))=""),"",IF(AND($C1177&lt;&gt;"",INDEX(Matches!$F$2:$F$201,MATCH($A1177&amp;"-10",Matches!$J$2:$J$201,0))&lt;&gt;"",$C1177&gt;=INDEX(Matches!$F$2:$F$201,MATCH($A1177&amp;"-10",Matches!$J$2:$J$201,0))),"",IF(AND(V1177=INDEX(Matches!$G$2:$G$201,MATCH($A1177&amp;"-10",Matches!$J$2:$J$201,0)),W1177=INDEX(Matches!$H$2:$H$201,MATCH($A1177&amp;"-10",Matches!$J$2:$J$201,0))),5,IF(SIGN(V1177-W1177)&lt;&gt;SIGN(INDEX(Matches!$G$2:$G$201,MATCH($A1177&amp;"-10",Matches!$J$2:$J$201,0))-INDEX(Matches!$H$2:$H$201,MATCH($A1177&amp;"-10",Matches!$J$2:$J$201,0))),0,IF(V1177-W1177=INDEX(Matches!$G$2:$G$201,MATCH($A1177&amp;"-10",Matches!$J$2:$J$201,0))-INDEX(Matches!$H$2:$H$201,MATCH($A1177&amp;"-10",Matches!$J$2:$J$201,0)),3,2))))),""))</f>
        <v/>
      </c>
      <c r="AH1177" s="13" t="str">
        <f aca="false">IF($B1177="","",SUM(X1177:AG1177))</f>
        <v/>
      </c>
      <c r="AI1177" s="12" t="str">
        <f aca="false">IF($B1177="","",COUNTIF(X1177:AG1177,5))</f>
        <v/>
      </c>
      <c r="AJ1177" s="12" t="str">
        <f aca="false">IF($B1177="","",COUNTIF(X1177:AG1177,"&gt;=2"))</f>
        <v/>
      </c>
      <c r="AK1177" s="12" t="str">
        <f aca="false">IF($B1177="","",COUNT(X1177:AG1177))</f>
        <v/>
      </c>
    </row>
    <row r="1178" customFormat="false" ht="15" hidden="false" customHeight="false" outlineLevel="0" collapsed="false">
      <c r="A1178" s="7"/>
      <c r="B1178" s="7"/>
      <c r="C1178" s="11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12" t="str">
        <f aca="false">IF(OR($B1178="",D1178="",E1178=""),"",IFERROR(IF(OR(INDEX(Matches!$I$2:$I$201,MATCH($A1178&amp;"-1",Matches!$J$2:$J$201,0))="Void",INDEX(Matches!$G$2:$G$201,MATCH($A1178&amp;"-1",Matches!$J$2:$J$201,0))="",INDEX(Matches!$H$2:$H$201,MATCH($A1178&amp;"-1",Matches!$J$2:$J$201,0))=""),"",IF(AND($C1178&lt;&gt;"",INDEX(Matches!$F$2:$F$201,MATCH($A1178&amp;"-1",Matches!$J$2:$J$201,0))&lt;&gt;"",$C1178&gt;=INDEX(Matches!$F$2:$F$201,MATCH($A1178&amp;"-1",Matches!$J$2:$J$201,0))),"",IF(AND(D1178=INDEX(Matches!$G$2:$G$201,MATCH($A1178&amp;"-1",Matches!$J$2:$J$201,0)),E1178=INDEX(Matches!$H$2:$H$201,MATCH($A1178&amp;"-1",Matches!$J$2:$J$201,0))),5,IF(SIGN(D1178-E1178)&lt;&gt;SIGN(INDEX(Matches!$G$2:$G$201,MATCH($A1178&amp;"-1",Matches!$J$2:$J$201,0))-INDEX(Matches!$H$2:$H$201,MATCH($A1178&amp;"-1",Matches!$J$2:$J$201,0))),0,IF(D1178-E1178=INDEX(Matches!$G$2:$G$201,MATCH($A1178&amp;"-1",Matches!$J$2:$J$201,0))-INDEX(Matches!$H$2:$H$201,MATCH($A1178&amp;"-1",Matches!$J$2:$J$201,0)),3,2))))),""))</f>
        <v/>
      </c>
      <c r="Y1178" s="12" t="str">
        <f aca="false">IF(OR($B1178="",F1178="",G1178=""),"",IFERROR(IF(OR(INDEX(Matches!$I$2:$I$201,MATCH($A1178&amp;"-2",Matches!$J$2:$J$201,0))="Void",INDEX(Matches!$G$2:$G$201,MATCH($A1178&amp;"-2",Matches!$J$2:$J$201,0))="",INDEX(Matches!$H$2:$H$201,MATCH($A1178&amp;"-2",Matches!$J$2:$J$201,0))=""),"",IF(AND($C1178&lt;&gt;"",INDEX(Matches!$F$2:$F$201,MATCH($A1178&amp;"-2",Matches!$J$2:$J$201,0))&lt;&gt;"",$C1178&gt;=INDEX(Matches!$F$2:$F$201,MATCH($A1178&amp;"-2",Matches!$J$2:$J$201,0))),"",IF(AND(F1178=INDEX(Matches!$G$2:$G$201,MATCH($A1178&amp;"-2",Matches!$J$2:$J$201,0)),G1178=INDEX(Matches!$H$2:$H$201,MATCH($A1178&amp;"-2",Matches!$J$2:$J$201,0))),5,IF(SIGN(F1178-G1178)&lt;&gt;SIGN(INDEX(Matches!$G$2:$G$201,MATCH($A1178&amp;"-2",Matches!$J$2:$J$201,0))-INDEX(Matches!$H$2:$H$201,MATCH($A1178&amp;"-2",Matches!$J$2:$J$201,0))),0,IF(F1178-G1178=INDEX(Matches!$G$2:$G$201,MATCH($A1178&amp;"-2",Matches!$J$2:$J$201,0))-INDEX(Matches!$H$2:$H$201,MATCH($A1178&amp;"-2",Matches!$J$2:$J$201,0)),3,2))))),""))</f>
        <v/>
      </c>
      <c r="Z1178" s="12" t="str">
        <f aca="false">IF(OR($B1178="",H1178="",I1178=""),"",IFERROR(IF(OR(INDEX(Matches!$I$2:$I$201,MATCH($A1178&amp;"-3",Matches!$J$2:$J$201,0))="Void",INDEX(Matches!$G$2:$G$201,MATCH($A1178&amp;"-3",Matches!$J$2:$J$201,0))="",INDEX(Matches!$H$2:$H$201,MATCH($A1178&amp;"-3",Matches!$J$2:$J$201,0))=""),"",IF(AND($C1178&lt;&gt;"",INDEX(Matches!$F$2:$F$201,MATCH($A1178&amp;"-3",Matches!$J$2:$J$201,0))&lt;&gt;"",$C1178&gt;=INDEX(Matches!$F$2:$F$201,MATCH($A1178&amp;"-3",Matches!$J$2:$J$201,0))),"",IF(AND(H1178=INDEX(Matches!$G$2:$G$201,MATCH($A1178&amp;"-3",Matches!$J$2:$J$201,0)),I1178=INDEX(Matches!$H$2:$H$201,MATCH($A1178&amp;"-3",Matches!$J$2:$J$201,0))),5,IF(SIGN(H1178-I1178)&lt;&gt;SIGN(INDEX(Matches!$G$2:$G$201,MATCH($A1178&amp;"-3",Matches!$J$2:$J$201,0))-INDEX(Matches!$H$2:$H$201,MATCH($A1178&amp;"-3",Matches!$J$2:$J$201,0))),0,IF(H1178-I1178=INDEX(Matches!$G$2:$G$201,MATCH($A1178&amp;"-3",Matches!$J$2:$J$201,0))-INDEX(Matches!$H$2:$H$201,MATCH($A1178&amp;"-3",Matches!$J$2:$J$201,0)),3,2))))),""))</f>
        <v/>
      </c>
      <c r="AA1178" s="12" t="str">
        <f aca="false">IF(OR($B1178="",J1178="",K1178=""),"",IFERROR(IF(OR(INDEX(Matches!$I$2:$I$201,MATCH($A1178&amp;"-4",Matches!$J$2:$J$201,0))="Void",INDEX(Matches!$G$2:$G$201,MATCH($A1178&amp;"-4",Matches!$J$2:$J$201,0))="",INDEX(Matches!$H$2:$H$201,MATCH($A1178&amp;"-4",Matches!$J$2:$J$201,0))=""),"",IF(AND($C1178&lt;&gt;"",INDEX(Matches!$F$2:$F$201,MATCH($A1178&amp;"-4",Matches!$J$2:$J$201,0))&lt;&gt;"",$C1178&gt;=INDEX(Matches!$F$2:$F$201,MATCH($A1178&amp;"-4",Matches!$J$2:$J$201,0))),"",IF(AND(J1178=INDEX(Matches!$G$2:$G$201,MATCH($A1178&amp;"-4",Matches!$J$2:$J$201,0)),K1178=INDEX(Matches!$H$2:$H$201,MATCH($A1178&amp;"-4",Matches!$J$2:$J$201,0))),5,IF(SIGN(J1178-K1178)&lt;&gt;SIGN(INDEX(Matches!$G$2:$G$201,MATCH($A1178&amp;"-4",Matches!$J$2:$J$201,0))-INDEX(Matches!$H$2:$H$201,MATCH($A1178&amp;"-4",Matches!$J$2:$J$201,0))),0,IF(J1178-K1178=INDEX(Matches!$G$2:$G$201,MATCH($A1178&amp;"-4",Matches!$J$2:$J$201,0))-INDEX(Matches!$H$2:$H$201,MATCH($A1178&amp;"-4",Matches!$J$2:$J$201,0)),3,2))))),""))</f>
        <v/>
      </c>
      <c r="AB1178" s="12" t="str">
        <f aca="false">IF(OR($B1178="",L1178="",M1178=""),"",IFERROR(IF(OR(INDEX(Matches!$I$2:$I$201,MATCH($A1178&amp;"-5",Matches!$J$2:$J$201,0))="Void",INDEX(Matches!$G$2:$G$201,MATCH($A1178&amp;"-5",Matches!$J$2:$J$201,0))="",INDEX(Matches!$H$2:$H$201,MATCH($A1178&amp;"-5",Matches!$J$2:$J$201,0))=""),"",IF(AND($C1178&lt;&gt;"",INDEX(Matches!$F$2:$F$201,MATCH($A1178&amp;"-5",Matches!$J$2:$J$201,0))&lt;&gt;"",$C1178&gt;=INDEX(Matches!$F$2:$F$201,MATCH($A1178&amp;"-5",Matches!$J$2:$J$201,0))),"",IF(AND(L1178=INDEX(Matches!$G$2:$G$201,MATCH($A1178&amp;"-5",Matches!$J$2:$J$201,0)),M1178=INDEX(Matches!$H$2:$H$201,MATCH($A1178&amp;"-5",Matches!$J$2:$J$201,0))),5,IF(SIGN(L1178-M1178)&lt;&gt;SIGN(INDEX(Matches!$G$2:$G$201,MATCH($A1178&amp;"-5",Matches!$J$2:$J$201,0))-INDEX(Matches!$H$2:$H$201,MATCH($A1178&amp;"-5",Matches!$J$2:$J$201,0))),0,IF(L1178-M1178=INDEX(Matches!$G$2:$G$201,MATCH($A1178&amp;"-5",Matches!$J$2:$J$201,0))-INDEX(Matches!$H$2:$H$201,MATCH($A1178&amp;"-5",Matches!$J$2:$J$201,0)),3,2))))),""))</f>
        <v/>
      </c>
      <c r="AC1178" s="12" t="str">
        <f aca="false">IF(OR($B1178="",N1178="",O1178=""),"",IFERROR(IF(OR(INDEX(Matches!$I$2:$I$201,MATCH($A1178&amp;"-6",Matches!$J$2:$J$201,0))="Void",INDEX(Matches!$G$2:$G$201,MATCH($A1178&amp;"-6",Matches!$J$2:$J$201,0))="",INDEX(Matches!$H$2:$H$201,MATCH($A1178&amp;"-6",Matches!$J$2:$J$201,0))=""),"",IF(AND($C1178&lt;&gt;"",INDEX(Matches!$F$2:$F$201,MATCH($A1178&amp;"-6",Matches!$J$2:$J$201,0))&lt;&gt;"",$C1178&gt;=INDEX(Matches!$F$2:$F$201,MATCH($A1178&amp;"-6",Matches!$J$2:$J$201,0))),"",IF(AND(N1178=INDEX(Matches!$G$2:$G$201,MATCH($A1178&amp;"-6",Matches!$J$2:$J$201,0)),O1178=INDEX(Matches!$H$2:$H$201,MATCH($A1178&amp;"-6",Matches!$J$2:$J$201,0))),5,IF(SIGN(N1178-O1178)&lt;&gt;SIGN(INDEX(Matches!$G$2:$G$201,MATCH($A1178&amp;"-6",Matches!$J$2:$J$201,0))-INDEX(Matches!$H$2:$H$201,MATCH($A1178&amp;"-6",Matches!$J$2:$J$201,0))),0,IF(N1178-O1178=INDEX(Matches!$G$2:$G$201,MATCH($A1178&amp;"-6",Matches!$J$2:$J$201,0))-INDEX(Matches!$H$2:$H$201,MATCH($A1178&amp;"-6",Matches!$J$2:$J$201,0)),3,2))))),""))</f>
        <v/>
      </c>
      <c r="AD1178" s="12" t="str">
        <f aca="false">IF(OR($B1178="",P1178="",Q1178=""),"",IFERROR(IF(OR(INDEX(Matches!$I$2:$I$201,MATCH($A1178&amp;"-7",Matches!$J$2:$J$201,0))="Void",INDEX(Matches!$G$2:$G$201,MATCH($A1178&amp;"-7",Matches!$J$2:$J$201,0))="",INDEX(Matches!$H$2:$H$201,MATCH($A1178&amp;"-7",Matches!$J$2:$J$201,0))=""),"",IF(AND($C1178&lt;&gt;"",INDEX(Matches!$F$2:$F$201,MATCH($A1178&amp;"-7",Matches!$J$2:$J$201,0))&lt;&gt;"",$C1178&gt;=INDEX(Matches!$F$2:$F$201,MATCH($A1178&amp;"-7",Matches!$J$2:$J$201,0))),"",IF(AND(P1178=INDEX(Matches!$G$2:$G$201,MATCH($A1178&amp;"-7",Matches!$J$2:$J$201,0)),Q1178=INDEX(Matches!$H$2:$H$201,MATCH($A1178&amp;"-7",Matches!$J$2:$J$201,0))),5,IF(SIGN(P1178-Q1178)&lt;&gt;SIGN(INDEX(Matches!$G$2:$G$201,MATCH($A1178&amp;"-7",Matches!$J$2:$J$201,0))-INDEX(Matches!$H$2:$H$201,MATCH($A1178&amp;"-7",Matches!$J$2:$J$201,0))),0,IF(P1178-Q1178=INDEX(Matches!$G$2:$G$201,MATCH($A1178&amp;"-7",Matches!$J$2:$J$201,0))-INDEX(Matches!$H$2:$H$201,MATCH($A1178&amp;"-7",Matches!$J$2:$J$201,0)),3,2))))),""))</f>
        <v/>
      </c>
      <c r="AE1178" s="12" t="str">
        <f aca="false">IF(OR($B1178="",R1178="",S1178=""),"",IFERROR(IF(OR(INDEX(Matches!$I$2:$I$201,MATCH($A1178&amp;"-8",Matches!$J$2:$J$201,0))="Void",INDEX(Matches!$G$2:$G$201,MATCH($A1178&amp;"-8",Matches!$J$2:$J$201,0))="",INDEX(Matches!$H$2:$H$201,MATCH($A1178&amp;"-8",Matches!$J$2:$J$201,0))=""),"",IF(AND($C1178&lt;&gt;"",INDEX(Matches!$F$2:$F$201,MATCH($A1178&amp;"-8",Matches!$J$2:$J$201,0))&lt;&gt;"",$C1178&gt;=INDEX(Matches!$F$2:$F$201,MATCH($A1178&amp;"-8",Matches!$J$2:$J$201,0))),"",IF(AND(R1178=INDEX(Matches!$G$2:$G$201,MATCH($A1178&amp;"-8",Matches!$J$2:$J$201,0)),S1178=INDEX(Matches!$H$2:$H$201,MATCH($A1178&amp;"-8",Matches!$J$2:$J$201,0))),5,IF(SIGN(R1178-S1178)&lt;&gt;SIGN(INDEX(Matches!$G$2:$G$201,MATCH($A1178&amp;"-8",Matches!$J$2:$J$201,0))-INDEX(Matches!$H$2:$H$201,MATCH($A1178&amp;"-8",Matches!$J$2:$J$201,0))),0,IF(R1178-S1178=INDEX(Matches!$G$2:$G$201,MATCH($A1178&amp;"-8",Matches!$J$2:$J$201,0))-INDEX(Matches!$H$2:$H$201,MATCH($A1178&amp;"-8",Matches!$J$2:$J$201,0)),3,2))))),""))</f>
        <v/>
      </c>
      <c r="AF1178" s="12" t="str">
        <f aca="false">IF(OR($B1178="",T1178="",U1178=""),"",IFERROR(IF(OR(INDEX(Matches!$I$2:$I$201,MATCH($A1178&amp;"-9",Matches!$J$2:$J$201,0))="Void",INDEX(Matches!$G$2:$G$201,MATCH($A1178&amp;"-9",Matches!$J$2:$J$201,0))="",INDEX(Matches!$H$2:$H$201,MATCH($A1178&amp;"-9",Matches!$J$2:$J$201,0))=""),"",IF(AND($C1178&lt;&gt;"",INDEX(Matches!$F$2:$F$201,MATCH($A1178&amp;"-9",Matches!$J$2:$J$201,0))&lt;&gt;"",$C1178&gt;=INDEX(Matches!$F$2:$F$201,MATCH($A1178&amp;"-9",Matches!$J$2:$J$201,0))),"",IF(AND(T1178=INDEX(Matches!$G$2:$G$201,MATCH($A1178&amp;"-9",Matches!$J$2:$J$201,0)),U1178=INDEX(Matches!$H$2:$H$201,MATCH($A1178&amp;"-9",Matches!$J$2:$J$201,0))),5,IF(SIGN(T1178-U1178)&lt;&gt;SIGN(INDEX(Matches!$G$2:$G$201,MATCH($A1178&amp;"-9",Matches!$J$2:$J$201,0))-INDEX(Matches!$H$2:$H$201,MATCH($A1178&amp;"-9",Matches!$J$2:$J$201,0))),0,IF(T1178-U1178=INDEX(Matches!$G$2:$G$201,MATCH($A1178&amp;"-9",Matches!$J$2:$J$201,0))-INDEX(Matches!$H$2:$H$201,MATCH($A1178&amp;"-9",Matches!$J$2:$J$201,0)),3,2))))),""))</f>
        <v/>
      </c>
      <c r="AG1178" s="12" t="str">
        <f aca="false">IF(OR($B1178="",V1178="",W1178=""),"",IFERROR(IF(OR(INDEX(Matches!$I$2:$I$201,MATCH($A1178&amp;"-10",Matches!$J$2:$J$201,0))="Void",INDEX(Matches!$G$2:$G$201,MATCH($A1178&amp;"-10",Matches!$J$2:$J$201,0))="",INDEX(Matches!$H$2:$H$201,MATCH($A1178&amp;"-10",Matches!$J$2:$J$201,0))=""),"",IF(AND($C1178&lt;&gt;"",INDEX(Matches!$F$2:$F$201,MATCH($A1178&amp;"-10",Matches!$J$2:$J$201,0))&lt;&gt;"",$C1178&gt;=INDEX(Matches!$F$2:$F$201,MATCH($A1178&amp;"-10",Matches!$J$2:$J$201,0))),"",IF(AND(V1178=INDEX(Matches!$G$2:$G$201,MATCH($A1178&amp;"-10",Matches!$J$2:$J$201,0)),W1178=INDEX(Matches!$H$2:$H$201,MATCH($A1178&amp;"-10",Matches!$J$2:$J$201,0))),5,IF(SIGN(V1178-W1178)&lt;&gt;SIGN(INDEX(Matches!$G$2:$G$201,MATCH($A1178&amp;"-10",Matches!$J$2:$J$201,0))-INDEX(Matches!$H$2:$H$201,MATCH($A1178&amp;"-10",Matches!$J$2:$J$201,0))),0,IF(V1178-W1178=INDEX(Matches!$G$2:$G$201,MATCH($A1178&amp;"-10",Matches!$J$2:$J$201,0))-INDEX(Matches!$H$2:$H$201,MATCH($A1178&amp;"-10",Matches!$J$2:$J$201,0)),3,2))))),""))</f>
        <v/>
      </c>
      <c r="AH1178" s="13" t="str">
        <f aca="false">IF($B1178="","",SUM(X1178:AG1178))</f>
        <v/>
      </c>
      <c r="AI1178" s="12" t="str">
        <f aca="false">IF($B1178="","",COUNTIF(X1178:AG1178,5))</f>
        <v/>
      </c>
      <c r="AJ1178" s="12" t="str">
        <f aca="false">IF($B1178="","",COUNTIF(X1178:AG1178,"&gt;=2"))</f>
        <v/>
      </c>
      <c r="AK1178" s="12" t="str">
        <f aca="false">IF($B1178="","",COUNT(X1178:AG1178))</f>
        <v/>
      </c>
    </row>
    <row r="1179" customFormat="false" ht="15" hidden="false" customHeight="false" outlineLevel="0" collapsed="false">
      <c r="A1179" s="7"/>
      <c r="B1179" s="7"/>
      <c r="C1179" s="11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12" t="str">
        <f aca="false">IF(OR($B1179="",D1179="",E1179=""),"",IFERROR(IF(OR(INDEX(Matches!$I$2:$I$201,MATCH($A1179&amp;"-1",Matches!$J$2:$J$201,0))="Void",INDEX(Matches!$G$2:$G$201,MATCH($A1179&amp;"-1",Matches!$J$2:$J$201,0))="",INDEX(Matches!$H$2:$H$201,MATCH($A1179&amp;"-1",Matches!$J$2:$J$201,0))=""),"",IF(AND($C1179&lt;&gt;"",INDEX(Matches!$F$2:$F$201,MATCH($A1179&amp;"-1",Matches!$J$2:$J$201,0))&lt;&gt;"",$C1179&gt;=INDEX(Matches!$F$2:$F$201,MATCH($A1179&amp;"-1",Matches!$J$2:$J$201,0))),"",IF(AND(D1179=INDEX(Matches!$G$2:$G$201,MATCH($A1179&amp;"-1",Matches!$J$2:$J$201,0)),E1179=INDEX(Matches!$H$2:$H$201,MATCH($A1179&amp;"-1",Matches!$J$2:$J$201,0))),5,IF(SIGN(D1179-E1179)&lt;&gt;SIGN(INDEX(Matches!$G$2:$G$201,MATCH($A1179&amp;"-1",Matches!$J$2:$J$201,0))-INDEX(Matches!$H$2:$H$201,MATCH($A1179&amp;"-1",Matches!$J$2:$J$201,0))),0,IF(D1179-E1179=INDEX(Matches!$G$2:$G$201,MATCH($A1179&amp;"-1",Matches!$J$2:$J$201,0))-INDEX(Matches!$H$2:$H$201,MATCH($A1179&amp;"-1",Matches!$J$2:$J$201,0)),3,2))))),""))</f>
        <v/>
      </c>
      <c r="Y1179" s="12" t="str">
        <f aca="false">IF(OR($B1179="",F1179="",G1179=""),"",IFERROR(IF(OR(INDEX(Matches!$I$2:$I$201,MATCH($A1179&amp;"-2",Matches!$J$2:$J$201,0))="Void",INDEX(Matches!$G$2:$G$201,MATCH($A1179&amp;"-2",Matches!$J$2:$J$201,0))="",INDEX(Matches!$H$2:$H$201,MATCH($A1179&amp;"-2",Matches!$J$2:$J$201,0))=""),"",IF(AND($C1179&lt;&gt;"",INDEX(Matches!$F$2:$F$201,MATCH($A1179&amp;"-2",Matches!$J$2:$J$201,0))&lt;&gt;"",$C1179&gt;=INDEX(Matches!$F$2:$F$201,MATCH($A1179&amp;"-2",Matches!$J$2:$J$201,0))),"",IF(AND(F1179=INDEX(Matches!$G$2:$G$201,MATCH($A1179&amp;"-2",Matches!$J$2:$J$201,0)),G1179=INDEX(Matches!$H$2:$H$201,MATCH($A1179&amp;"-2",Matches!$J$2:$J$201,0))),5,IF(SIGN(F1179-G1179)&lt;&gt;SIGN(INDEX(Matches!$G$2:$G$201,MATCH($A1179&amp;"-2",Matches!$J$2:$J$201,0))-INDEX(Matches!$H$2:$H$201,MATCH($A1179&amp;"-2",Matches!$J$2:$J$201,0))),0,IF(F1179-G1179=INDEX(Matches!$G$2:$G$201,MATCH($A1179&amp;"-2",Matches!$J$2:$J$201,0))-INDEX(Matches!$H$2:$H$201,MATCH($A1179&amp;"-2",Matches!$J$2:$J$201,0)),3,2))))),""))</f>
        <v/>
      </c>
      <c r="Z1179" s="12" t="str">
        <f aca="false">IF(OR($B1179="",H1179="",I1179=""),"",IFERROR(IF(OR(INDEX(Matches!$I$2:$I$201,MATCH($A1179&amp;"-3",Matches!$J$2:$J$201,0))="Void",INDEX(Matches!$G$2:$G$201,MATCH($A1179&amp;"-3",Matches!$J$2:$J$201,0))="",INDEX(Matches!$H$2:$H$201,MATCH($A1179&amp;"-3",Matches!$J$2:$J$201,0))=""),"",IF(AND($C1179&lt;&gt;"",INDEX(Matches!$F$2:$F$201,MATCH($A1179&amp;"-3",Matches!$J$2:$J$201,0))&lt;&gt;"",$C1179&gt;=INDEX(Matches!$F$2:$F$201,MATCH($A1179&amp;"-3",Matches!$J$2:$J$201,0))),"",IF(AND(H1179=INDEX(Matches!$G$2:$G$201,MATCH($A1179&amp;"-3",Matches!$J$2:$J$201,0)),I1179=INDEX(Matches!$H$2:$H$201,MATCH($A1179&amp;"-3",Matches!$J$2:$J$201,0))),5,IF(SIGN(H1179-I1179)&lt;&gt;SIGN(INDEX(Matches!$G$2:$G$201,MATCH($A1179&amp;"-3",Matches!$J$2:$J$201,0))-INDEX(Matches!$H$2:$H$201,MATCH($A1179&amp;"-3",Matches!$J$2:$J$201,0))),0,IF(H1179-I1179=INDEX(Matches!$G$2:$G$201,MATCH($A1179&amp;"-3",Matches!$J$2:$J$201,0))-INDEX(Matches!$H$2:$H$201,MATCH($A1179&amp;"-3",Matches!$J$2:$J$201,0)),3,2))))),""))</f>
        <v/>
      </c>
      <c r="AA1179" s="12" t="str">
        <f aca="false">IF(OR($B1179="",J1179="",K1179=""),"",IFERROR(IF(OR(INDEX(Matches!$I$2:$I$201,MATCH($A1179&amp;"-4",Matches!$J$2:$J$201,0))="Void",INDEX(Matches!$G$2:$G$201,MATCH($A1179&amp;"-4",Matches!$J$2:$J$201,0))="",INDEX(Matches!$H$2:$H$201,MATCH($A1179&amp;"-4",Matches!$J$2:$J$201,0))=""),"",IF(AND($C1179&lt;&gt;"",INDEX(Matches!$F$2:$F$201,MATCH($A1179&amp;"-4",Matches!$J$2:$J$201,0))&lt;&gt;"",$C1179&gt;=INDEX(Matches!$F$2:$F$201,MATCH($A1179&amp;"-4",Matches!$J$2:$J$201,0))),"",IF(AND(J1179=INDEX(Matches!$G$2:$G$201,MATCH($A1179&amp;"-4",Matches!$J$2:$J$201,0)),K1179=INDEX(Matches!$H$2:$H$201,MATCH($A1179&amp;"-4",Matches!$J$2:$J$201,0))),5,IF(SIGN(J1179-K1179)&lt;&gt;SIGN(INDEX(Matches!$G$2:$G$201,MATCH($A1179&amp;"-4",Matches!$J$2:$J$201,0))-INDEX(Matches!$H$2:$H$201,MATCH($A1179&amp;"-4",Matches!$J$2:$J$201,0))),0,IF(J1179-K1179=INDEX(Matches!$G$2:$G$201,MATCH($A1179&amp;"-4",Matches!$J$2:$J$201,0))-INDEX(Matches!$H$2:$H$201,MATCH($A1179&amp;"-4",Matches!$J$2:$J$201,0)),3,2))))),""))</f>
        <v/>
      </c>
      <c r="AB1179" s="12" t="str">
        <f aca="false">IF(OR($B1179="",L1179="",M1179=""),"",IFERROR(IF(OR(INDEX(Matches!$I$2:$I$201,MATCH($A1179&amp;"-5",Matches!$J$2:$J$201,0))="Void",INDEX(Matches!$G$2:$G$201,MATCH($A1179&amp;"-5",Matches!$J$2:$J$201,0))="",INDEX(Matches!$H$2:$H$201,MATCH($A1179&amp;"-5",Matches!$J$2:$J$201,0))=""),"",IF(AND($C1179&lt;&gt;"",INDEX(Matches!$F$2:$F$201,MATCH($A1179&amp;"-5",Matches!$J$2:$J$201,0))&lt;&gt;"",$C1179&gt;=INDEX(Matches!$F$2:$F$201,MATCH($A1179&amp;"-5",Matches!$J$2:$J$201,0))),"",IF(AND(L1179=INDEX(Matches!$G$2:$G$201,MATCH($A1179&amp;"-5",Matches!$J$2:$J$201,0)),M1179=INDEX(Matches!$H$2:$H$201,MATCH($A1179&amp;"-5",Matches!$J$2:$J$201,0))),5,IF(SIGN(L1179-M1179)&lt;&gt;SIGN(INDEX(Matches!$G$2:$G$201,MATCH($A1179&amp;"-5",Matches!$J$2:$J$201,0))-INDEX(Matches!$H$2:$H$201,MATCH($A1179&amp;"-5",Matches!$J$2:$J$201,0))),0,IF(L1179-M1179=INDEX(Matches!$G$2:$G$201,MATCH($A1179&amp;"-5",Matches!$J$2:$J$201,0))-INDEX(Matches!$H$2:$H$201,MATCH($A1179&amp;"-5",Matches!$J$2:$J$201,0)),3,2))))),""))</f>
        <v/>
      </c>
      <c r="AC1179" s="12" t="str">
        <f aca="false">IF(OR($B1179="",N1179="",O1179=""),"",IFERROR(IF(OR(INDEX(Matches!$I$2:$I$201,MATCH($A1179&amp;"-6",Matches!$J$2:$J$201,0))="Void",INDEX(Matches!$G$2:$G$201,MATCH($A1179&amp;"-6",Matches!$J$2:$J$201,0))="",INDEX(Matches!$H$2:$H$201,MATCH($A1179&amp;"-6",Matches!$J$2:$J$201,0))=""),"",IF(AND($C1179&lt;&gt;"",INDEX(Matches!$F$2:$F$201,MATCH($A1179&amp;"-6",Matches!$J$2:$J$201,0))&lt;&gt;"",$C1179&gt;=INDEX(Matches!$F$2:$F$201,MATCH($A1179&amp;"-6",Matches!$J$2:$J$201,0))),"",IF(AND(N1179=INDEX(Matches!$G$2:$G$201,MATCH($A1179&amp;"-6",Matches!$J$2:$J$201,0)),O1179=INDEX(Matches!$H$2:$H$201,MATCH($A1179&amp;"-6",Matches!$J$2:$J$201,0))),5,IF(SIGN(N1179-O1179)&lt;&gt;SIGN(INDEX(Matches!$G$2:$G$201,MATCH($A1179&amp;"-6",Matches!$J$2:$J$201,0))-INDEX(Matches!$H$2:$H$201,MATCH($A1179&amp;"-6",Matches!$J$2:$J$201,0))),0,IF(N1179-O1179=INDEX(Matches!$G$2:$G$201,MATCH($A1179&amp;"-6",Matches!$J$2:$J$201,0))-INDEX(Matches!$H$2:$H$201,MATCH($A1179&amp;"-6",Matches!$J$2:$J$201,0)),3,2))))),""))</f>
        <v/>
      </c>
      <c r="AD1179" s="12" t="str">
        <f aca="false">IF(OR($B1179="",P1179="",Q1179=""),"",IFERROR(IF(OR(INDEX(Matches!$I$2:$I$201,MATCH($A1179&amp;"-7",Matches!$J$2:$J$201,0))="Void",INDEX(Matches!$G$2:$G$201,MATCH($A1179&amp;"-7",Matches!$J$2:$J$201,0))="",INDEX(Matches!$H$2:$H$201,MATCH($A1179&amp;"-7",Matches!$J$2:$J$201,0))=""),"",IF(AND($C1179&lt;&gt;"",INDEX(Matches!$F$2:$F$201,MATCH($A1179&amp;"-7",Matches!$J$2:$J$201,0))&lt;&gt;"",$C1179&gt;=INDEX(Matches!$F$2:$F$201,MATCH($A1179&amp;"-7",Matches!$J$2:$J$201,0))),"",IF(AND(P1179=INDEX(Matches!$G$2:$G$201,MATCH($A1179&amp;"-7",Matches!$J$2:$J$201,0)),Q1179=INDEX(Matches!$H$2:$H$201,MATCH($A1179&amp;"-7",Matches!$J$2:$J$201,0))),5,IF(SIGN(P1179-Q1179)&lt;&gt;SIGN(INDEX(Matches!$G$2:$G$201,MATCH($A1179&amp;"-7",Matches!$J$2:$J$201,0))-INDEX(Matches!$H$2:$H$201,MATCH($A1179&amp;"-7",Matches!$J$2:$J$201,0))),0,IF(P1179-Q1179=INDEX(Matches!$G$2:$G$201,MATCH($A1179&amp;"-7",Matches!$J$2:$J$201,0))-INDEX(Matches!$H$2:$H$201,MATCH($A1179&amp;"-7",Matches!$J$2:$J$201,0)),3,2))))),""))</f>
        <v/>
      </c>
      <c r="AE1179" s="12" t="str">
        <f aca="false">IF(OR($B1179="",R1179="",S1179=""),"",IFERROR(IF(OR(INDEX(Matches!$I$2:$I$201,MATCH($A1179&amp;"-8",Matches!$J$2:$J$201,0))="Void",INDEX(Matches!$G$2:$G$201,MATCH($A1179&amp;"-8",Matches!$J$2:$J$201,0))="",INDEX(Matches!$H$2:$H$201,MATCH($A1179&amp;"-8",Matches!$J$2:$J$201,0))=""),"",IF(AND($C1179&lt;&gt;"",INDEX(Matches!$F$2:$F$201,MATCH($A1179&amp;"-8",Matches!$J$2:$J$201,0))&lt;&gt;"",$C1179&gt;=INDEX(Matches!$F$2:$F$201,MATCH($A1179&amp;"-8",Matches!$J$2:$J$201,0))),"",IF(AND(R1179=INDEX(Matches!$G$2:$G$201,MATCH($A1179&amp;"-8",Matches!$J$2:$J$201,0)),S1179=INDEX(Matches!$H$2:$H$201,MATCH($A1179&amp;"-8",Matches!$J$2:$J$201,0))),5,IF(SIGN(R1179-S1179)&lt;&gt;SIGN(INDEX(Matches!$G$2:$G$201,MATCH($A1179&amp;"-8",Matches!$J$2:$J$201,0))-INDEX(Matches!$H$2:$H$201,MATCH($A1179&amp;"-8",Matches!$J$2:$J$201,0))),0,IF(R1179-S1179=INDEX(Matches!$G$2:$G$201,MATCH($A1179&amp;"-8",Matches!$J$2:$J$201,0))-INDEX(Matches!$H$2:$H$201,MATCH($A1179&amp;"-8",Matches!$J$2:$J$201,0)),3,2))))),""))</f>
        <v/>
      </c>
      <c r="AF1179" s="12" t="str">
        <f aca="false">IF(OR($B1179="",T1179="",U1179=""),"",IFERROR(IF(OR(INDEX(Matches!$I$2:$I$201,MATCH($A1179&amp;"-9",Matches!$J$2:$J$201,0))="Void",INDEX(Matches!$G$2:$G$201,MATCH($A1179&amp;"-9",Matches!$J$2:$J$201,0))="",INDEX(Matches!$H$2:$H$201,MATCH($A1179&amp;"-9",Matches!$J$2:$J$201,0))=""),"",IF(AND($C1179&lt;&gt;"",INDEX(Matches!$F$2:$F$201,MATCH($A1179&amp;"-9",Matches!$J$2:$J$201,0))&lt;&gt;"",$C1179&gt;=INDEX(Matches!$F$2:$F$201,MATCH($A1179&amp;"-9",Matches!$J$2:$J$201,0))),"",IF(AND(T1179=INDEX(Matches!$G$2:$G$201,MATCH($A1179&amp;"-9",Matches!$J$2:$J$201,0)),U1179=INDEX(Matches!$H$2:$H$201,MATCH($A1179&amp;"-9",Matches!$J$2:$J$201,0))),5,IF(SIGN(T1179-U1179)&lt;&gt;SIGN(INDEX(Matches!$G$2:$G$201,MATCH($A1179&amp;"-9",Matches!$J$2:$J$201,0))-INDEX(Matches!$H$2:$H$201,MATCH($A1179&amp;"-9",Matches!$J$2:$J$201,0))),0,IF(T1179-U1179=INDEX(Matches!$G$2:$G$201,MATCH($A1179&amp;"-9",Matches!$J$2:$J$201,0))-INDEX(Matches!$H$2:$H$201,MATCH($A1179&amp;"-9",Matches!$J$2:$J$201,0)),3,2))))),""))</f>
        <v/>
      </c>
      <c r="AG1179" s="12" t="str">
        <f aca="false">IF(OR($B1179="",V1179="",W1179=""),"",IFERROR(IF(OR(INDEX(Matches!$I$2:$I$201,MATCH($A1179&amp;"-10",Matches!$J$2:$J$201,0))="Void",INDEX(Matches!$G$2:$G$201,MATCH($A1179&amp;"-10",Matches!$J$2:$J$201,0))="",INDEX(Matches!$H$2:$H$201,MATCH($A1179&amp;"-10",Matches!$J$2:$J$201,0))=""),"",IF(AND($C1179&lt;&gt;"",INDEX(Matches!$F$2:$F$201,MATCH($A1179&amp;"-10",Matches!$J$2:$J$201,0))&lt;&gt;"",$C1179&gt;=INDEX(Matches!$F$2:$F$201,MATCH($A1179&amp;"-10",Matches!$J$2:$J$201,0))),"",IF(AND(V1179=INDEX(Matches!$G$2:$G$201,MATCH($A1179&amp;"-10",Matches!$J$2:$J$201,0)),W1179=INDEX(Matches!$H$2:$H$201,MATCH($A1179&amp;"-10",Matches!$J$2:$J$201,0))),5,IF(SIGN(V1179-W1179)&lt;&gt;SIGN(INDEX(Matches!$G$2:$G$201,MATCH($A1179&amp;"-10",Matches!$J$2:$J$201,0))-INDEX(Matches!$H$2:$H$201,MATCH($A1179&amp;"-10",Matches!$J$2:$J$201,0))),0,IF(V1179-W1179=INDEX(Matches!$G$2:$G$201,MATCH($A1179&amp;"-10",Matches!$J$2:$J$201,0))-INDEX(Matches!$H$2:$H$201,MATCH($A1179&amp;"-10",Matches!$J$2:$J$201,0)),3,2))))),""))</f>
        <v/>
      </c>
      <c r="AH1179" s="13" t="str">
        <f aca="false">IF($B1179="","",SUM(X1179:AG1179))</f>
        <v/>
      </c>
      <c r="AI1179" s="12" t="str">
        <f aca="false">IF($B1179="","",COUNTIF(X1179:AG1179,5))</f>
        <v/>
      </c>
      <c r="AJ1179" s="12" t="str">
        <f aca="false">IF($B1179="","",COUNTIF(X1179:AG1179,"&gt;=2"))</f>
        <v/>
      </c>
      <c r="AK1179" s="12" t="str">
        <f aca="false">IF($B1179="","",COUNT(X1179:AG1179))</f>
        <v/>
      </c>
    </row>
    <row r="1180" customFormat="false" ht="15" hidden="false" customHeight="false" outlineLevel="0" collapsed="false">
      <c r="A1180" s="7"/>
      <c r="B1180" s="7"/>
      <c r="C1180" s="11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12" t="str">
        <f aca="false">IF(OR($B1180="",D1180="",E1180=""),"",IFERROR(IF(OR(INDEX(Matches!$I$2:$I$201,MATCH($A1180&amp;"-1",Matches!$J$2:$J$201,0))="Void",INDEX(Matches!$G$2:$G$201,MATCH($A1180&amp;"-1",Matches!$J$2:$J$201,0))="",INDEX(Matches!$H$2:$H$201,MATCH($A1180&amp;"-1",Matches!$J$2:$J$201,0))=""),"",IF(AND($C1180&lt;&gt;"",INDEX(Matches!$F$2:$F$201,MATCH($A1180&amp;"-1",Matches!$J$2:$J$201,0))&lt;&gt;"",$C1180&gt;=INDEX(Matches!$F$2:$F$201,MATCH($A1180&amp;"-1",Matches!$J$2:$J$201,0))),"",IF(AND(D1180=INDEX(Matches!$G$2:$G$201,MATCH($A1180&amp;"-1",Matches!$J$2:$J$201,0)),E1180=INDEX(Matches!$H$2:$H$201,MATCH($A1180&amp;"-1",Matches!$J$2:$J$201,0))),5,IF(SIGN(D1180-E1180)&lt;&gt;SIGN(INDEX(Matches!$G$2:$G$201,MATCH($A1180&amp;"-1",Matches!$J$2:$J$201,0))-INDEX(Matches!$H$2:$H$201,MATCH($A1180&amp;"-1",Matches!$J$2:$J$201,0))),0,IF(D1180-E1180=INDEX(Matches!$G$2:$G$201,MATCH($A1180&amp;"-1",Matches!$J$2:$J$201,0))-INDEX(Matches!$H$2:$H$201,MATCH($A1180&amp;"-1",Matches!$J$2:$J$201,0)),3,2))))),""))</f>
        <v/>
      </c>
      <c r="Y1180" s="12" t="str">
        <f aca="false">IF(OR($B1180="",F1180="",G1180=""),"",IFERROR(IF(OR(INDEX(Matches!$I$2:$I$201,MATCH($A1180&amp;"-2",Matches!$J$2:$J$201,0))="Void",INDEX(Matches!$G$2:$G$201,MATCH($A1180&amp;"-2",Matches!$J$2:$J$201,0))="",INDEX(Matches!$H$2:$H$201,MATCH($A1180&amp;"-2",Matches!$J$2:$J$201,0))=""),"",IF(AND($C1180&lt;&gt;"",INDEX(Matches!$F$2:$F$201,MATCH($A1180&amp;"-2",Matches!$J$2:$J$201,0))&lt;&gt;"",$C1180&gt;=INDEX(Matches!$F$2:$F$201,MATCH($A1180&amp;"-2",Matches!$J$2:$J$201,0))),"",IF(AND(F1180=INDEX(Matches!$G$2:$G$201,MATCH($A1180&amp;"-2",Matches!$J$2:$J$201,0)),G1180=INDEX(Matches!$H$2:$H$201,MATCH($A1180&amp;"-2",Matches!$J$2:$J$201,0))),5,IF(SIGN(F1180-G1180)&lt;&gt;SIGN(INDEX(Matches!$G$2:$G$201,MATCH($A1180&amp;"-2",Matches!$J$2:$J$201,0))-INDEX(Matches!$H$2:$H$201,MATCH($A1180&amp;"-2",Matches!$J$2:$J$201,0))),0,IF(F1180-G1180=INDEX(Matches!$G$2:$G$201,MATCH($A1180&amp;"-2",Matches!$J$2:$J$201,0))-INDEX(Matches!$H$2:$H$201,MATCH($A1180&amp;"-2",Matches!$J$2:$J$201,0)),3,2))))),""))</f>
        <v/>
      </c>
      <c r="Z1180" s="12" t="str">
        <f aca="false">IF(OR($B1180="",H1180="",I1180=""),"",IFERROR(IF(OR(INDEX(Matches!$I$2:$I$201,MATCH($A1180&amp;"-3",Matches!$J$2:$J$201,0))="Void",INDEX(Matches!$G$2:$G$201,MATCH($A1180&amp;"-3",Matches!$J$2:$J$201,0))="",INDEX(Matches!$H$2:$H$201,MATCH($A1180&amp;"-3",Matches!$J$2:$J$201,0))=""),"",IF(AND($C1180&lt;&gt;"",INDEX(Matches!$F$2:$F$201,MATCH($A1180&amp;"-3",Matches!$J$2:$J$201,0))&lt;&gt;"",$C1180&gt;=INDEX(Matches!$F$2:$F$201,MATCH($A1180&amp;"-3",Matches!$J$2:$J$201,0))),"",IF(AND(H1180=INDEX(Matches!$G$2:$G$201,MATCH($A1180&amp;"-3",Matches!$J$2:$J$201,0)),I1180=INDEX(Matches!$H$2:$H$201,MATCH($A1180&amp;"-3",Matches!$J$2:$J$201,0))),5,IF(SIGN(H1180-I1180)&lt;&gt;SIGN(INDEX(Matches!$G$2:$G$201,MATCH($A1180&amp;"-3",Matches!$J$2:$J$201,0))-INDEX(Matches!$H$2:$H$201,MATCH($A1180&amp;"-3",Matches!$J$2:$J$201,0))),0,IF(H1180-I1180=INDEX(Matches!$G$2:$G$201,MATCH($A1180&amp;"-3",Matches!$J$2:$J$201,0))-INDEX(Matches!$H$2:$H$201,MATCH($A1180&amp;"-3",Matches!$J$2:$J$201,0)),3,2))))),""))</f>
        <v/>
      </c>
      <c r="AA1180" s="12" t="str">
        <f aca="false">IF(OR($B1180="",J1180="",K1180=""),"",IFERROR(IF(OR(INDEX(Matches!$I$2:$I$201,MATCH($A1180&amp;"-4",Matches!$J$2:$J$201,0))="Void",INDEX(Matches!$G$2:$G$201,MATCH($A1180&amp;"-4",Matches!$J$2:$J$201,0))="",INDEX(Matches!$H$2:$H$201,MATCH($A1180&amp;"-4",Matches!$J$2:$J$201,0))=""),"",IF(AND($C1180&lt;&gt;"",INDEX(Matches!$F$2:$F$201,MATCH($A1180&amp;"-4",Matches!$J$2:$J$201,0))&lt;&gt;"",$C1180&gt;=INDEX(Matches!$F$2:$F$201,MATCH($A1180&amp;"-4",Matches!$J$2:$J$201,0))),"",IF(AND(J1180=INDEX(Matches!$G$2:$G$201,MATCH($A1180&amp;"-4",Matches!$J$2:$J$201,0)),K1180=INDEX(Matches!$H$2:$H$201,MATCH($A1180&amp;"-4",Matches!$J$2:$J$201,0))),5,IF(SIGN(J1180-K1180)&lt;&gt;SIGN(INDEX(Matches!$G$2:$G$201,MATCH($A1180&amp;"-4",Matches!$J$2:$J$201,0))-INDEX(Matches!$H$2:$H$201,MATCH($A1180&amp;"-4",Matches!$J$2:$J$201,0))),0,IF(J1180-K1180=INDEX(Matches!$G$2:$G$201,MATCH($A1180&amp;"-4",Matches!$J$2:$J$201,0))-INDEX(Matches!$H$2:$H$201,MATCH($A1180&amp;"-4",Matches!$J$2:$J$201,0)),3,2))))),""))</f>
        <v/>
      </c>
      <c r="AB1180" s="12" t="str">
        <f aca="false">IF(OR($B1180="",L1180="",M1180=""),"",IFERROR(IF(OR(INDEX(Matches!$I$2:$I$201,MATCH($A1180&amp;"-5",Matches!$J$2:$J$201,0))="Void",INDEX(Matches!$G$2:$G$201,MATCH($A1180&amp;"-5",Matches!$J$2:$J$201,0))="",INDEX(Matches!$H$2:$H$201,MATCH($A1180&amp;"-5",Matches!$J$2:$J$201,0))=""),"",IF(AND($C1180&lt;&gt;"",INDEX(Matches!$F$2:$F$201,MATCH($A1180&amp;"-5",Matches!$J$2:$J$201,0))&lt;&gt;"",$C1180&gt;=INDEX(Matches!$F$2:$F$201,MATCH($A1180&amp;"-5",Matches!$J$2:$J$201,0))),"",IF(AND(L1180=INDEX(Matches!$G$2:$G$201,MATCH($A1180&amp;"-5",Matches!$J$2:$J$201,0)),M1180=INDEX(Matches!$H$2:$H$201,MATCH($A1180&amp;"-5",Matches!$J$2:$J$201,0))),5,IF(SIGN(L1180-M1180)&lt;&gt;SIGN(INDEX(Matches!$G$2:$G$201,MATCH($A1180&amp;"-5",Matches!$J$2:$J$201,0))-INDEX(Matches!$H$2:$H$201,MATCH($A1180&amp;"-5",Matches!$J$2:$J$201,0))),0,IF(L1180-M1180=INDEX(Matches!$G$2:$G$201,MATCH($A1180&amp;"-5",Matches!$J$2:$J$201,0))-INDEX(Matches!$H$2:$H$201,MATCH($A1180&amp;"-5",Matches!$J$2:$J$201,0)),3,2))))),""))</f>
        <v/>
      </c>
      <c r="AC1180" s="12" t="str">
        <f aca="false">IF(OR($B1180="",N1180="",O1180=""),"",IFERROR(IF(OR(INDEX(Matches!$I$2:$I$201,MATCH($A1180&amp;"-6",Matches!$J$2:$J$201,0))="Void",INDEX(Matches!$G$2:$G$201,MATCH($A1180&amp;"-6",Matches!$J$2:$J$201,0))="",INDEX(Matches!$H$2:$H$201,MATCH($A1180&amp;"-6",Matches!$J$2:$J$201,0))=""),"",IF(AND($C1180&lt;&gt;"",INDEX(Matches!$F$2:$F$201,MATCH($A1180&amp;"-6",Matches!$J$2:$J$201,0))&lt;&gt;"",$C1180&gt;=INDEX(Matches!$F$2:$F$201,MATCH($A1180&amp;"-6",Matches!$J$2:$J$201,0))),"",IF(AND(N1180=INDEX(Matches!$G$2:$G$201,MATCH($A1180&amp;"-6",Matches!$J$2:$J$201,0)),O1180=INDEX(Matches!$H$2:$H$201,MATCH($A1180&amp;"-6",Matches!$J$2:$J$201,0))),5,IF(SIGN(N1180-O1180)&lt;&gt;SIGN(INDEX(Matches!$G$2:$G$201,MATCH($A1180&amp;"-6",Matches!$J$2:$J$201,0))-INDEX(Matches!$H$2:$H$201,MATCH($A1180&amp;"-6",Matches!$J$2:$J$201,0))),0,IF(N1180-O1180=INDEX(Matches!$G$2:$G$201,MATCH($A1180&amp;"-6",Matches!$J$2:$J$201,0))-INDEX(Matches!$H$2:$H$201,MATCH($A1180&amp;"-6",Matches!$J$2:$J$201,0)),3,2))))),""))</f>
        <v/>
      </c>
      <c r="AD1180" s="12" t="str">
        <f aca="false">IF(OR($B1180="",P1180="",Q1180=""),"",IFERROR(IF(OR(INDEX(Matches!$I$2:$I$201,MATCH($A1180&amp;"-7",Matches!$J$2:$J$201,0))="Void",INDEX(Matches!$G$2:$G$201,MATCH($A1180&amp;"-7",Matches!$J$2:$J$201,0))="",INDEX(Matches!$H$2:$H$201,MATCH($A1180&amp;"-7",Matches!$J$2:$J$201,0))=""),"",IF(AND($C1180&lt;&gt;"",INDEX(Matches!$F$2:$F$201,MATCH($A1180&amp;"-7",Matches!$J$2:$J$201,0))&lt;&gt;"",$C1180&gt;=INDEX(Matches!$F$2:$F$201,MATCH($A1180&amp;"-7",Matches!$J$2:$J$201,0))),"",IF(AND(P1180=INDEX(Matches!$G$2:$G$201,MATCH($A1180&amp;"-7",Matches!$J$2:$J$201,0)),Q1180=INDEX(Matches!$H$2:$H$201,MATCH($A1180&amp;"-7",Matches!$J$2:$J$201,0))),5,IF(SIGN(P1180-Q1180)&lt;&gt;SIGN(INDEX(Matches!$G$2:$G$201,MATCH($A1180&amp;"-7",Matches!$J$2:$J$201,0))-INDEX(Matches!$H$2:$H$201,MATCH($A1180&amp;"-7",Matches!$J$2:$J$201,0))),0,IF(P1180-Q1180=INDEX(Matches!$G$2:$G$201,MATCH($A1180&amp;"-7",Matches!$J$2:$J$201,0))-INDEX(Matches!$H$2:$H$201,MATCH($A1180&amp;"-7",Matches!$J$2:$J$201,0)),3,2))))),""))</f>
        <v/>
      </c>
      <c r="AE1180" s="12" t="str">
        <f aca="false">IF(OR($B1180="",R1180="",S1180=""),"",IFERROR(IF(OR(INDEX(Matches!$I$2:$I$201,MATCH($A1180&amp;"-8",Matches!$J$2:$J$201,0))="Void",INDEX(Matches!$G$2:$G$201,MATCH($A1180&amp;"-8",Matches!$J$2:$J$201,0))="",INDEX(Matches!$H$2:$H$201,MATCH($A1180&amp;"-8",Matches!$J$2:$J$201,0))=""),"",IF(AND($C1180&lt;&gt;"",INDEX(Matches!$F$2:$F$201,MATCH($A1180&amp;"-8",Matches!$J$2:$J$201,0))&lt;&gt;"",$C1180&gt;=INDEX(Matches!$F$2:$F$201,MATCH($A1180&amp;"-8",Matches!$J$2:$J$201,0))),"",IF(AND(R1180=INDEX(Matches!$G$2:$G$201,MATCH($A1180&amp;"-8",Matches!$J$2:$J$201,0)),S1180=INDEX(Matches!$H$2:$H$201,MATCH($A1180&amp;"-8",Matches!$J$2:$J$201,0))),5,IF(SIGN(R1180-S1180)&lt;&gt;SIGN(INDEX(Matches!$G$2:$G$201,MATCH($A1180&amp;"-8",Matches!$J$2:$J$201,0))-INDEX(Matches!$H$2:$H$201,MATCH($A1180&amp;"-8",Matches!$J$2:$J$201,0))),0,IF(R1180-S1180=INDEX(Matches!$G$2:$G$201,MATCH($A1180&amp;"-8",Matches!$J$2:$J$201,0))-INDEX(Matches!$H$2:$H$201,MATCH($A1180&amp;"-8",Matches!$J$2:$J$201,0)),3,2))))),""))</f>
        <v/>
      </c>
      <c r="AF1180" s="12" t="str">
        <f aca="false">IF(OR($B1180="",T1180="",U1180=""),"",IFERROR(IF(OR(INDEX(Matches!$I$2:$I$201,MATCH($A1180&amp;"-9",Matches!$J$2:$J$201,0))="Void",INDEX(Matches!$G$2:$G$201,MATCH($A1180&amp;"-9",Matches!$J$2:$J$201,0))="",INDEX(Matches!$H$2:$H$201,MATCH($A1180&amp;"-9",Matches!$J$2:$J$201,0))=""),"",IF(AND($C1180&lt;&gt;"",INDEX(Matches!$F$2:$F$201,MATCH($A1180&amp;"-9",Matches!$J$2:$J$201,0))&lt;&gt;"",$C1180&gt;=INDEX(Matches!$F$2:$F$201,MATCH($A1180&amp;"-9",Matches!$J$2:$J$201,0))),"",IF(AND(T1180=INDEX(Matches!$G$2:$G$201,MATCH($A1180&amp;"-9",Matches!$J$2:$J$201,0)),U1180=INDEX(Matches!$H$2:$H$201,MATCH($A1180&amp;"-9",Matches!$J$2:$J$201,0))),5,IF(SIGN(T1180-U1180)&lt;&gt;SIGN(INDEX(Matches!$G$2:$G$201,MATCH($A1180&amp;"-9",Matches!$J$2:$J$201,0))-INDEX(Matches!$H$2:$H$201,MATCH($A1180&amp;"-9",Matches!$J$2:$J$201,0))),0,IF(T1180-U1180=INDEX(Matches!$G$2:$G$201,MATCH($A1180&amp;"-9",Matches!$J$2:$J$201,0))-INDEX(Matches!$H$2:$H$201,MATCH($A1180&amp;"-9",Matches!$J$2:$J$201,0)),3,2))))),""))</f>
        <v/>
      </c>
      <c r="AG1180" s="12" t="str">
        <f aca="false">IF(OR($B1180="",V1180="",W1180=""),"",IFERROR(IF(OR(INDEX(Matches!$I$2:$I$201,MATCH($A1180&amp;"-10",Matches!$J$2:$J$201,0))="Void",INDEX(Matches!$G$2:$G$201,MATCH($A1180&amp;"-10",Matches!$J$2:$J$201,0))="",INDEX(Matches!$H$2:$H$201,MATCH($A1180&amp;"-10",Matches!$J$2:$J$201,0))=""),"",IF(AND($C1180&lt;&gt;"",INDEX(Matches!$F$2:$F$201,MATCH($A1180&amp;"-10",Matches!$J$2:$J$201,0))&lt;&gt;"",$C1180&gt;=INDEX(Matches!$F$2:$F$201,MATCH($A1180&amp;"-10",Matches!$J$2:$J$201,0))),"",IF(AND(V1180=INDEX(Matches!$G$2:$G$201,MATCH($A1180&amp;"-10",Matches!$J$2:$J$201,0)),W1180=INDEX(Matches!$H$2:$H$201,MATCH($A1180&amp;"-10",Matches!$J$2:$J$201,0))),5,IF(SIGN(V1180-W1180)&lt;&gt;SIGN(INDEX(Matches!$G$2:$G$201,MATCH($A1180&amp;"-10",Matches!$J$2:$J$201,0))-INDEX(Matches!$H$2:$H$201,MATCH($A1180&amp;"-10",Matches!$J$2:$J$201,0))),0,IF(V1180-W1180=INDEX(Matches!$G$2:$G$201,MATCH($A1180&amp;"-10",Matches!$J$2:$J$201,0))-INDEX(Matches!$H$2:$H$201,MATCH($A1180&amp;"-10",Matches!$J$2:$J$201,0)),3,2))))),""))</f>
        <v/>
      </c>
      <c r="AH1180" s="13" t="str">
        <f aca="false">IF($B1180="","",SUM(X1180:AG1180))</f>
        <v/>
      </c>
      <c r="AI1180" s="12" t="str">
        <f aca="false">IF($B1180="","",COUNTIF(X1180:AG1180,5))</f>
        <v/>
      </c>
      <c r="AJ1180" s="12" t="str">
        <f aca="false">IF($B1180="","",COUNTIF(X1180:AG1180,"&gt;=2"))</f>
        <v/>
      </c>
      <c r="AK1180" s="12" t="str">
        <f aca="false">IF($B1180="","",COUNT(X1180:AG1180))</f>
        <v/>
      </c>
    </row>
    <row r="1181" customFormat="false" ht="15" hidden="false" customHeight="false" outlineLevel="0" collapsed="false">
      <c r="A1181" s="7"/>
      <c r="B1181" s="7"/>
      <c r="C1181" s="11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12" t="str">
        <f aca="false">IF(OR($B1181="",D1181="",E1181=""),"",IFERROR(IF(OR(INDEX(Matches!$I$2:$I$201,MATCH($A1181&amp;"-1",Matches!$J$2:$J$201,0))="Void",INDEX(Matches!$G$2:$G$201,MATCH($A1181&amp;"-1",Matches!$J$2:$J$201,0))="",INDEX(Matches!$H$2:$H$201,MATCH($A1181&amp;"-1",Matches!$J$2:$J$201,0))=""),"",IF(AND($C1181&lt;&gt;"",INDEX(Matches!$F$2:$F$201,MATCH($A1181&amp;"-1",Matches!$J$2:$J$201,0))&lt;&gt;"",$C1181&gt;=INDEX(Matches!$F$2:$F$201,MATCH($A1181&amp;"-1",Matches!$J$2:$J$201,0))),"",IF(AND(D1181=INDEX(Matches!$G$2:$G$201,MATCH($A1181&amp;"-1",Matches!$J$2:$J$201,0)),E1181=INDEX(Matches!$H$2:$H$201,MATCH($A1181&amp;"-1",Matches!$J$2:$J$201,0))),5,IF(SIGN(D1181-E1181)&lt;&gt;SIGN(INDEX(Matches!$G$2:$G$201,MATCH($A1181&amp;"-1",Matches!$J$2:$J$201,0))-INDEX(Matches!$H$2:$H$201,MATCH($A1181&amp;"-1",Matches!$J$2:$J$201,0))),0,IF(D1181-E1181=INDEX(Matches!$G$2:$G$201,MATCH($A1181&amp;"-1",Matches!$J$2:$J$201,0))-INDEX(Matches!$H$2:$H$201,MATCH($A1181&amp;"-1",Matches!$J$2:$J$201,0)),3,2))))),""))</f>
        <v/>
      </c>
      <c r="Y1181" s="12" t="str">
        <f aca="false">IF(OR($B1181="",F1181="",G1181=""),"",IFERROR(IF(OR(INDEX(Matches!$I$2:$I$201,MATCH($A1181&amp;"-2",Matches!$J$2:$J$201,0))="Void",INDEX(Matches!$G$2:$G$201,MATCH($A1181&amp;"-2",Matches!$J$2:$J$201,0))="",INDEX(Matches!$H$2:$H$201,MATCH($A1181&amp;"-2",Matches!$J$2:$J$201,0))=""),"",IF(AND($C1181&lt;&gt;"",INDEX(Matches!$F$2:$F$201,MATCH($A1181&amp;"-2",Matches!$J$2:$J$201,0))&lt;&gt;"",$C1181&gt;=INDEX(Matches!$F$2:$F$201,MATCH($A1181&amp;"-2",Matches!$J$2:$J$201,0))),"",IF(AND(F1181=INDEX(Matches!$G$2:$G$201,MATCH($A1181&amp;"-2",Matches!$J$2:$J$201,0)),G1181=INDEX(Matches!$H$2:$H$201,MATCH($A1181&amp;"-2",Matches!$J$2:$J$201,0))),5,IF(SIGN(F1181-G1181)&lt;&gt;SIGN(INDEX(Matches!$G$2:$G$201,MATCH($A1181&amp;"-2",Matches!$J$2:$J$201,0))-INDEX(Matches!$H$2:$H$201,MATCH($A1181&amp;"-2",Matches!$J$2:$J$201,0))),0,IF(F1181-G1181=INDEX(Matches!$G$2:$G$201,MATCH($A1181&amp;"-2",Matches!$J$2:$J$201,0))-INDEX(Matches!$H$2:$H$201,MATCH($A1181&amp;"-2",Matches!$J$2:$J$201,0)),3,2))))),""))</f>
        <v/>
      </c>
      <c r="Z1181" s="12" t="str">
        <f aca="false">IF(OR($B1181="",H1181="",I1181=""),"",IFERROR(IF(OR(INDEX(Matches!$I$2:$I$201,MATCH($A1181&amp;"-3",Matches!$J$2:$J$201,0))="Void",INDEX(Matches!$G$2:$G$201,MATCH($A1181&amp;"-3",Matches!$J$2:$J$201,0))="",INDEX(Matches!$H$2:$H$201,MATCH($A1181&amp;"-3",Matches!$J$2:$J$201,0))=""),"",IF(AND($C1181&lt;&gt;"",INDEX(Matches!$F$2:$F$201,MATCH($A1181&amp;"-3",Matches!$J$2:$J$201,0))&lt;&gt;"",$C1181&gt;=INDEX(Matches!$F$2:$F$201,MATCH($A1181&amp;"-3",Matches!$J$2:$J$201,0))),"",IF(AND(H1181=INDEX(Matches!$G$2:$G$201,MATCH($A1181&amp;"-3",Matches!$J$2:$J$201,0)),I1181=INDEX(Matches!$H$2:$H$201,MATCH($A1181&amp;"-3",Matches!$J$2:$J$201,0))),5,IF(SIGN(H1181-I1181)&lt;&gt;SIGN(INDEX(Matches!$G$2:$G$201,MATCH($A1181&amp;"-3",Matches!$J$2:$J$201,0))-INDEX(Matches!$H$2:$H$201,MATCH($A1181&amp;"-3",Matches!$J$2:$J$201,0))),0,IF(H1181-I1181=INDEX(Matches!$G$2:$G$201,MATCH($A1181&amp;"-3",Matches!$J$2:$J$201,0))-INDEX(Matches!$H$2:$H$201,MATCH($A1181&amp;"-3",Matches!$J$2:$J$201,0)),3,2))))),""))</f>
        <v/>
      </c>
      <c r="AA1181" s="12" t="str">
        <f aca="false">IF(OR($B1181="",J1181="",K1181=""),"",IFERROR(IF(OR(INDEX(Matches!$I$2:$I$201,MATCH($A1181&amp;"-4",Matches!$J$2:$J$201,0))="Void",INDEX(Matches!$G$2:$G$201,MATCH($A1181&amp;"-4",Matches!$J$2:$J$201,0))="",INDEX(Matches!$H$2:$H$201,MATCH($A1181&amp;"-4",Matches!$J$2:$J$201,0))=""),"",IF(AND($C1181&lt;&gt;"",INDEX(Matches!$F$2:$F$201,MATCH($A1181&amp;"-4",Matches!$J$2:$J$201,0))&lt;&gt;"",$C1181&gt;=INDEX(Matches!$F$2:$F$201,MATCH($A1181&amp;"-4",Matches!$J$2:$J$201,0))),"",IF(AND(J1181=INDEX(Matches!$G$2:$G$201,MATCH($A1181&amp;"-4",Matches!$J$2:$J$201,0)),K1181=INDEX(Matches!$H$2:$H$201,MATCH($A1181&amp;"-4",Matches!$J$2:$J$201,0))),5,IF(SIGN(J1181-K1181)&lt;&gt;SIGN(INDEX(Matches!$G$2:$G$201,MATCH($A1181&amp;"-4",Matches!$J$2:$J$201,0))-INDEX(Matches!$H$2:$H$201,MATCH($A1181&amp;"-4",Matches!$J$2:$J$201,0))),0,IF(J1181-K1181=INDEX(Matches!$G$2:$G$201,MATCH($A1181&amp;"-4",Matches!$J$2:$J$201,0))-INDEX(Matches!$H$2:$H$201,MATCH($A1181&amp;"-4",Matches!$J$2:$J$201,0)),3,2))))),""))</f>
        <v/>
      </c>
      <c r="AB1181" s="12" t="str">
        <f aca="false">IF(OR($B1181="",L1181="",M1181=""),"",IFERROR(IF(OR(INDEX(Matches!$I$2:$I$201,MATCH($A1181&amp;"-5",Matches!$J$2:$J$201,0))="Void",INDEX(Matches!$G$2:$G$201,MATCH($A1181&amp;"-5",Matches!$J$2:$J$201,0))="",INDEX(Matches!$H$2:$H$201,MATCH($A1181&amp;"-5",Matches!$J$2:$J$201,0))=""),"",IF(AND($C1181&lt;&gt;"",INDEX(Matches!$F$2:$F$201,MATCH($A1181&amp;"-5",Matches!$J$2:$J$201,0))&lt;&gt;"",$C1181&gt;=INDEX(Matches!$F$2:$F$201,MATCH($A1181&amp;"-5",Matches!$J$2:$J$201,0))),"",IF(AND(L1181=INDEX(Matches!$G$2:$G$201,MATCH($A1181&amp;"-5",Matches!$J$2:$J$201,0)),M1181=INDEX(Matches!$H$2:$H$201,MATCH($A1181&amp;"-5",Matches!$J$2:$J$201,0))),5,IF(SIGN(L1181-M1181)&lt;&gt;SIGN(INDEX(Matches!$G$2:$G$201,MATCH($A1181&amp;"-5",Matches!$J$2:$J$201,0))-INDEX(Matches!$H$2:$H$201,MATCH($A1181&amp;"-5",Matches!$J$2:$J$201,0))),0,IF(L1181-M1181=INDEX(Matches!$G$2:$G$201,MATCH($A1181&amp;"-5",Matches!$J$2:$J$201,0))-INDEX(Matches!$H$2:$H$201,MATCH($A1181&amp;"-5",Matches!$J$2:$J$201,0)),3,2))))),""))</f>
        <v/>
      </c>
      <c r="AC1181" s="12" t="str">
        <f aca="false">IF(OR($B1181="",N1181="",O1181=""),"",IFERROR(IF(OR(INDEX(Matches!$I$2:$I$201,MATCH($A1181&amp;"-6",Matches!$J$2:$J$201,0))="Void",INDEX(Matches!$G$2:$G$201,MATCH($A1181&amp;"-6",Matches!$J$2:$J$201,0))="",INDEX(Matches!$H$2:$H$201,MATCH($A1181&amp;"-6",Matches!$J$2:$J$201,0))=""),"",IF(AND($C1181&lt;&gt;"",INDEX(Matches!$F$2:$F$201,MATCH($A1181&amp;"-6",Matches!$J$2:$J$201,0))&lt;&gt;"",$C1181&gt;=INDEX(Matches!$F$2:$F$201,MATCH($A1181&amp;"-6",Matches!$J$2:$J$201,0))),"",IF(AND(N1181=INDEX(Matches!$G$2:$G$201,MATCH($A1181&amp;"-6",Matches!$J$2:$J$201,0)),O1181=INDEX(Matches!$H$2:$H$201,MATCH($A1181&amp;"-6",Matches!$J$2:$J$201,0))),5,IF(SIGN(N1181-O1181)&lt;&gt;SIGN(INDEX(Matches!$G$2:$G$201,MATCH($A1181&amp;"-6",Matches!$J$2:$J$201,0))-INDEX(Matches!$H$2:$H$201,MATCH($A1181&amp;"-6",Matches!$J$2:$J$201,0))),0,IF(N1181-O1181=INDEX(Matches!$G$2:$G$201,MATCH($A1181&amp;"-6",Matches!$J$2:$J$201,0))-INDEX(Matches!$H$2:$H$201,MATCH($A1181&amp;"-6",Matches!$J$2:$J$201,0)),3,2))))),""))</f>
        <v/>
      </c>
      <c r="AD1181" s="12" t="str">
        <f aca="false">IF(OR($B1181="",P1181="",Q1181=""),"",IFERROR(IF(OR(INDEX(Matches!$I$2:$I$201,MATCH($A1181&amp;"-7",Matches!$J$2:$J$201,0))="Void",INDEX(Matches!$G$2:$G$201,MATCH($A1181&amp;"-7",Matches!$J$2:$J$201,0))="",INDEX(Matches!$H$2:$H$201,MATCH($A1181&amp;"-7",Matches!$J$2:$J$201,0))=""),"",IF(AND($C1181&lt;&gt;"",INDEX(Matches!$F$2:$F$201,MATCH($A1181&amp;"-7",Matches!$J$2:$J$201,0))&lt;&gt;"",$C1181&gt;=INDEX(Matches!$F$2:$F$201,MATCH($A1181&amp;"-7",Matches!$J$2:$J$201,0))),"",IF(AND(P1181=INDEX(Matches!$G$2:$G$201,MATCH($A1181&amp;"-7",Matches!$J$2:$J$201,0)),Q1181=INDEX(Matches!$H$2:$H$201,MATCH($A1181&amp;"-7",Matches!$J$2:$J$201,0))),5,IF(SIGN(P1181-Q1181)&lt;&gt;SIGN(INDEX(Matches!$G$2:$G$201,MATCH($A1181&amp;"-7",Matches!$J$2:$J$201,0))-INDEX(Matches!$H$2:$H$201,MATCH($A1181&amp;"-7",Matches!$J$2:$J$201,0))),0,IF(P1181-Q1181=INDEX(Matches!$G$2:$G$201,MATCH($A1181&amp;"-7",Matches!$J$2:$J$201,0))-INDEX(Matches!$H$2:$H$201,MATCH($A1181&amp;"-7",Matches!$J$2:$J$201,0)),3,2))))),""))</f>
        <v/>
      </c>
      <c r="AE1181" s="12" t="str">
        <f aca="false">IF(OR($B1181="",R1181="",S1181=""),"",IFERROR(IF(OR(INDEX(Matches!$I$2:$I$201,MATCH($A1181&amp;"-8",Matches!$J$2:$J$201,0))="Void",INDEX(Matches!$G$2:$G$201,MATCH($A1181&amp;"-8",Matches!$J$2:$J$201,0))="",INDEX(Matches!$H$2:$H$201,MATCH($A1181&amp;"-8",Matches!$J$2:$J$201,0))=""),"",IF(AND($C1181&lt;&gt;"",INDEX(Matches!$F$2:$F$201,MATCH($A1181&amp;"-8",Matches!$J$2:$J$201,0))&lt;&gt;"",$C1181&gt;=INDEX(Matches!$F$2:$F$201,MATCH($A1181&amp;"-8",Matches!$J$2:$J$201,0))),"",IF(AND(R1181=INDEX(Matches!$G$2:$G$201,MATCH($A1181&amp;"-8",Matches!$J$2:$J$201,0)),S1181=INDEX(Matches!$H$2:$H$201,MATCH($A1181&amp;"-8",Matches!$J$2:$J$201,0))),5,IF(SIGN(R1181-S1181)&lt;&gt;SIGN(INDEX(Matches!$G$2:$G$201,MATCH($A1181&amp;"-8",Matches!$J$2:$J$201,0))-INDEX(Matches!$H$2:$H$201,MATCH($A1181&amp;"-8",Matches!$J$2:$J$201,0))),0,IF(R1181-S1181=INDEX(Matches!$G$2:$G$201,MATCH($A1181&amp;"-8",Matches!$J$2:$J$201,0))-INDEX(Matches!$H$2:$H$201,MATCH($A1181&amp;"-8",Matches!$J$2:$J$201,0)),3,2))))),""))</f>
        <v/>
      </c>
      <c r="AF1181" s="12" t="str">
        <f aca="false">IF(OR($B1181="",T1181="",U1181=""),"",IFERROR(IF(OR(INDEX(Matches!$I$2:$I$201,MATCH($A1181&amp;"-9",Matches!$J$2:$J$201,0))="Void",INDEX(Matches!$G$2:$G$201,MATCH($A1181&amp;"-9",Matches!$J$2:$J$201,0))="",INDEX(Matches!$H$2:$H$201,MATCH($A1181&amp;"-9",Matches!$J$2:$J$201,0))=""),"",IF(AND($C1181&lt;&gt;"",INDEX(Matches!$F$2:$F$201,MATCH($A1181&amp;"-9",Matches!$J$2:$J$201,0))&lt;&gt;"",$C1181&gt;=INDEX(Matches!$F$2:$F$201,MATCH($A1181&amp;"-9",Matches!$J$2:$J$201,0))),"",IF(AND(T1181=INDEX(Matches!$G$2:$G$201,MATCH($A1181&amp;"-9",Matches!$J$2:$J$201,0)),U1181=INDEX(Matches!$H$2:$H$201,MATCH($A1181&amp;"-9",Matches!$J$2:$J$201,0))),5,IF(SIGN(T1181-U1181)&lt;&gt;SIGN(INDEX(Matches!$G$2:$G$201,MATCH($A1181&amp;"-9",Matches!$J$2:$J$201,0))-INDEX(Matches!$H$2:$H$201,MATCH($A1181&amp;"-9",Matches!$J$2:$J$201,0))),0,IF(T1181-U1181=INDEX(Matches!$G$2:$G$201,MATCH($A1181&amp;"-9",Matches!$J$2:$J$201,0))-INDEX(Matches!$H$2:$H$201,MATCH($A1181&amp;"-9",Matches!$J$2:$J$201,0)),3,2))))),""))</f>
        <v/>
      </c>
      <c r="AG1181" s="12" t="str">
        <f aca="false">IF(OR($B1181="",V1181="",W1181=""),"",IFERROR(IF(OR(INDEX(Matches!$I$2:$I$201,MATCH($A1181&amp;"-10",Matches!$J$2:$J$201,0))="Void",INDEX(Matches!$G$2:$G$201,MATCH($A1181&amp;"-10",Matches!$J$2:$J$201,0))="",INDEX(Matches!$H$2:$H$201,MATCH($A1181&amp;"-10",Matches!$J$2:$J$201,0))=""),"",IF(AND($C1181&lt;&gt;"",INDEX(Matches!$F$2:$F$201,MATCH($A1181&amp;"-10",Matches!$J$2:$J$201,0))&lt;&gt;"",$C1181&gt;=INDEX(Matches!$F$2:$F$201,MATCH($A1181&amp;"-10",Matches!$J$2:$J$201,0))),"",IF(AND(V1181=INDEX(Matches!$G$2:$G$201,MATCH($A1181&amp;"-10",Matches!$J$2:$J$201,0)),W1181=INDEX(Matches!$H$2:$H$201,MATCH($A1181&amp;"-10",Matches!$J$2:$J$201,0))),5,IF(SIGN(V1181-W1181)&lt;&gt;SIGN(INDEX(Matches!$G$2:$G$201,MATCH($A1181&amp;"-10",Matches!$J$2:$J$201,0))-INDEX(Matches!$H$2:$H$201,MATCH($A1181&amp;"-10",Matches!$J$2:$J$201,0))),0,IF(V1181-W1181=INDEX(Matches!$G$2:$G$201,MATCH($A1181&amp;"-10",Matches!$J$2:$J$201,0))-INDEX(Matches!$H$2:$H$201,MATCH($A1181&amp;"-10",Matches!$J$2:$J$201,0)),3,2))))),""))</f>
        <v/>
      </c>
      <c r="AH1181" s="13" t="str">
        <f aca="false">IF($B1181="","",SUM(X1181:AG1181))</f>
        <v/>
      </c>
      <c r="AI1181" s="12" t="str">
        <f aca="false">IF($B1181="","",COUNTIF(X1181:AG1181,5))</f>
        <v/>
      </c>
      <c r="AJ1181" s="12" t="str">
        <f aca="false">IF($B1181="","",COUNTIF(X1181:AG1181,"&gt;=2"))</f>
        <v/>
      </c>
      <c r="AK1181" s="12" t="str">
        <f aca="false">IF($B1181="","",COUNT(X1181:AG1181))</f>
        <v/>
      </c>
    </row>
    <row r="1182" customFormat="false" ht="15" hidden="false" customHeight="false" outlineLevel="0" collapsed="false">
      <c r="A1182" s="7"/>
      <c r="B1182" s="7"/>
      <c r="C1182" s="11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12" t="str">
        <f aca="false">IF(OR($B1182="",D1182="",E1182=""),"",IFERROR(IF(OR(INDEX(Matches!$I$2:$I$201,MATCH($A1182&amp;"-1",Matches!$J$2:$J$201,0))="Void",INDEX(Matches!$G$2:$G$201,MATCH($A1182&amp;"-1",Matches!$J$2:$J$201,0))="",INDEX(Matches!$H$2:$H$201,MATCH($A1182&amp;"-1",Matches!$J$2:$J$201,0))=""),"",IF(AND($C1182&lt;&gt;"",INDEX(Matches!$F$2:$F$201,MATCH($A1182&amp;"-1",Matches!$J$2:$J$201,0))&lt;&gt;"",$C1182&gt;=INDEX(Matches!$F$2:$F$201,MATCH($A1182&amp;"-1",Matches!$J$2:$J$201,0))),"",IF(AND(D1182=INDEX(Matches!$G$2:$G$201,MATCH($A1182&amp;"-1",Matches!$J$2:$J$201,0)),E1182=INDEX(Matches!$H$2:$H$201,MATCH($A1182&amp;"-1",Matches!$J$2:$J$201,0))),5,IF(SIGN(D1182-E1182)&lt;&gt;SIGN(INDEX(Matches!$G$2:$G$201,MATCH($A1182&amp;"-1",Matches!$J$2:$J$201,0))-INDEX(Matches!$H$2:$H$201,MATCH($A1182&amp;"-1",Matches!$J$2:$J$201,0))),0,IF(D1182-E1182=INDEX(Matches!$G$2:$G$201,MATCH($A1182&amp;"-1",Matches!$J$2:$J$201,0))-INDEX(Matches!$H$2:$H$201,MATCH($A1182&amp;"-1",Matches!$J$2:$J$201,0)),3,2))))),""))</f>
        <v/>
      </c>
      <c r="Y1182" s="12" t="str">
        <f aca="false">IF(OR($B1182="",F1182="",G1182=""),"",IFERROR(IF(OR(INDEX(Matches!$I$2:$I$201,MATCH($A1182&amp;"-2",Matches!$J$2:$J$201,0))="Void",INDEX(Matches!$G$2:$G$201,MATCH($A1182&amp;"-2",Matches!$J$2:$J$201,0))="",INDEX(Matches!$H$2:$H$201,MATCH($A1182&amp;"-2",Matches!$J$2:$J$201,0))=""),"",IF(AND($C1182&lt;&gt;"",INDEX(Matches!$F$2:$F$201,MATCH($A1182&amp;"-2",Matches!$J$2:$J$201,0))&lt;&gt;"",$C1182&gt;=INDEX(Matches!$F$2:$F$201,MATCH($A1182&amp;"-2",Matches!$J$2:$J$201,0))),"",IF(AND(F1182=INDEX(Matches!$G$2:$G$201,MATCH($A1182&amp;"-2",Matches!$J$2:$J$201,0)),G1182=INDEX(Matches!$H$2:$H$201,MATCH($A1182&amp;"-2",Matches!$J$2:$J$201,0))),5,IF(SIGN(F1182-G1182)&lt;&gt;SIGN(INDEX(Matches!$G$2:$G$201,MATCH($A1182&amp;"-2",Matches!$J$2:$J$201,0))-INDEX(Matches!$H$2:$H$201,MATCH($A1182&amp;"-2",Matches!$J$2:$J$201,0))),0,IF(F1182-G1182=INDEX(Matches!$G$2:$G$201,MATCH($A1182&amp;"-2",Matches!$J$2:$J$201,0))-INDEX(Matches!$H$2:$H$201,MATCH($A1182&amp;"-2",Matches!$J$2:$J$201,0)),3,2))))),""))</f>
        <v/>
      </c>
      <c r="Z1182" s="12" t="str">
        <f aca="false">IF(OR($B1182="",H1182="",I1182=""),"",IFERROR(IF(OR(INDEX(Matches!$I$2:$I$201,MATCH($A1182&amp;"-3",Matches!$J$2:$J$201,0))="Void",INDEX(Matches!$G$2:$G$201,MATCH($A1182&amp;"-3",Matches!$J$2:$J$201,0))="",INDEX(Matches!$H$2:$H$201,MATCH($A1182&amp;"-3",Matches!$J$2:$J$201,0))=""),"",IF(AND($C1182&lt;&gt;"",INDEX(Matches!$F$2:$F$201,MATCH($A1182&amp;"-3",Matches!$J$2:$J$201,0))&lt;&gt;"",$C1182&gt;=INDEX(Matches!$F$2:$F$201,MATCH($A1182&amp;"-3",Matches!$J$2:$J$201,0))),"",IF(AND(H1182=INDEX(Matches!$G$2:$G$201,MATCH($A1182&amp;"-3",Matches!$J$2:$J$201,0)),I1182=INDEX(Matches!$H$2:$H$201,MATCH($A1182&amp;"-3",Matches!$J$2:$J$201,0))),5,IF(SIGN(H1182-I1182)&lt;&gt;SIGN(INDEX(Matches!$G$2:$G$201,MATCH($A1182&amp;"-3",Matches!$J$2:$J$201,0))-INDEX(Matches!$H$2:$H$201,MATCH($A1182&amp;"-3",Matches!$J$2:$J$201,0))),0,IF(H1182-I1182=INDEX(Matches!$G$2:$G$201,MATCH($A1182&amp;"-3",Matches!$J$2:$J$201,0))-INDEX(Matches!$H$2:$H$201,MATCH($A1182&amp;"-3",Matches!$J$2:$J$201,0)),3,2))))),""))</f>
        <v/>
      </c>
      <c r="AA1182" s="12" t="str">
        <f aca="false">IF(OR($B1182="",J1182="",K1182=""),"",IFERROR(IF(OR(INDEX(Matches!$I$2:$I$201,MATCH($A1182&amp;"-4",Matches!$J$2:$J$201,0))="Void",INDEX(Matches!$G$2:$G$201,MATCH($A1182&amp;"-4",Matches!$J$2:$J$201,0))="",INDEX(Matches!$H$2:$H$201,MATCH($A1182&amp;"-4",Matches!$J$2:$J$201,0))=""),"",IF(AND($C1182&lt;&gt;"",INDEX(Matches!$F$2:$F$201,MATCH($A1182&amp;"-4",Matches!$J$2:$J$201,0))&lt;&gt;"",$C1182&gt;=INDEX(Matches!$F$2:$F$201,MATCH($A1182&amp;"-4",Matches!$J$2:$J$201,0))),"",IF(AND(J1182=INDEX(Matches!$G$2:$G$201,MATCH($A1182&amp;"-4",Matches!$J$2:$J$201,0)),K1182=INDEX(Matches!$H$2:$H$201,MATCH($A1182&amp;"-4",Matches!$J$2:$J$201,0))),5,IF(SIGN(J1182-K1182)&lt;&gt;SIGN(INDEX(Matches!$G$2:$G$201,MATCH($A1182&amp;"-4",Matches!$J$2:$J$201,0))-INDEX(Matches!$H$2:$H$201,MATCH($A1182&amp;"-4",Matches!$J$2:$J$201,0))),0,IF(J1182-K1182=INDEX(Matches!$G$2:$G$201,MATCH($A1182&amp;"-4",Matches!$J$2:$J$201,0))-INDEX(Matches!$H$2:$H$201,MATCH($A1182&amp;"-4",Matches!$J$2:$J$201,0)),3,2))))),""))</f>
        <v/>
      </c>
      <c r="AB1182" s="12" t="str">
        <f aca="false">IF(OR($B1182="",L1182="",M1182=""),"",IFERROR(IF(OR(INDEX(Matches!$I$2:$I$201,MATCH($A1182&amp;"-5",Matches!$J$2:$J$201,0))="Void",INDEX(Matches!$G$2:$G$201,MATCH($A1182&amp;"-5",Matches!$J$2:$J$201,0))="",INDEX(Matches!$H$2:$H$201,MATCH($A1182&amp;"-5",Matches!$J$2:$J$201,0))=""),"",IF(AND($C1182&lt;&gt;"",INDEX(Matches!$F$2:$F$201,MATCH($A1182&amp;"-5",Matches!$J$2:$J$201,0))&lt;&gt;"",$C1182&gt;=INDEX(Matches!$F$2:$F$201,MATCH($A1182&amp;"-5",Matches!$J$2:$J$201,0))),"",IF(AND(L1182=INDEX(Matches!$G$2:$G$201,MATCH($A1182&amp;"-5",Matches!$J$2:$J$201,0)),M1182=INDEX(Matches!$H$2:$H$201,MATCH($A1182&amp;"-5",Matches!$J$2:$J$201,0))),5,IF(SIGN(L1182-M1182)&lt;&gt;SIGN(INDEX(Matches!$G$2:$G$201,MATCH($A1182&amp;"-5",Matches!$J$2:$J$201,0))-INDEX(Matches!$H$2:$H$201,MATCH($A1182&amp;"-5",Matches!$J$2:$J$201,0))),0,IF(L1182-M1182=INDEX(Matches!$G$2:$G$201,MATCH($A1182&amp;"-5",Matches!$J$2:$J$201,0))-INDEX(Matches!$H$2:$H$201,MATCH($A1182&amp;"-5",Matches!$J$2:$J$201,0)),3,2))))),""))</f>
        <v/>
      </c>
      <c r="AC1182" s="12" t="str">
        <f aca="false">IF(OR($B1182="",N1182="",O1182=""),"",IFERROR(IF(OR(INDEX(Matches!$I$2:$I$201,MATCH($A1182&amp;"-6",Matches!$J$2:$J$201,0))="Void",INDEX(Matches!$G$2:$G$201,MATCH($A1182&amp;"-6",Matches!$J$2:$J$201,0))="",INDEX(Matches!$H$2:$H$201,MATCH($A1182&amp;"-6",Matches!$J$2:$J$201,0))=""),"",IF(AND($C1182&lt;&gt;"",INDEX(Matches!$F$2:$F$201,MATCH($A1182&amp;"-6",Matches!$J$2:$J$201,0))&lt;&gt;"",$C1182&gt;=INDEX(Matches!$F$2:$F$201,MATCH($A1182&amp;"-6",Matches!$J$2:$J$201,0))),"",IF(AND(N1182=INDEX(Matches!$G$2:$G$201,MATCH($A1182&amp;"-6",Matches!$J$2:$J$201,0)),O1182=INDEX(Matches!$H$2:$H$201,MATCH($A1182&amp;"-6",Matches!$J$2:$J$201,0))),5,IF(SIGN(N1182-O1182)&lt;&gt;SIGN(INDEX(Matches!$G$2:$G$201,MATCH($A1182&amp;"-6",Matches!$J$2:$J$201,0))-INDEX(Matches!$H$2:$H$201,MATCH($A1182&amp;"-6",Matches!$J$2:$J$201,0))),0,IF(N1182-O1182=INDEX(Matches!$G$2:$G$201,MATCH($A1182&amp;"-6",Matches!$J$2:$J$201,0))-INDEX(Matches!$H$2:$H$201,MATCH($A1182&amp;"-6",Matches!$J$2:$J$201,0)),3,2))))),""))</f>
        <v/>
      </c>
      <c r="AD1182" s="12" t="str">
        <f aca="false">IF(OR($B1182="",P1182="",Q1182=""),"",IFERROR(IF(OR(INDEX(Matches!$I$2:$I$201,MATCH($A1182&amp;"-7",Matches!$J$2:$J$201,0))="Void",INDEX(Matches!$G$2:$G$201,MATCH($A1182&amp;"-7",Matches!$J$2:$J$201,0))="",INDEX(Matches!$H$2:$H$201,MATCH($A1182&amp;"-7",Matches!$J$2:$J$201,0))=""),"",IF(AND($C1182&lt;&gt;"",INDEX(Matches!$F$2:$F$201,MATCH($A1182&amp;"-7",Matches!$J$2:$J$201,0))&lt;&gt;"",$C1182&gt;=INDEX(Matches!$F$2:$F$201,MATCH($A1182&amp;"-7",Matches!$J$2:$J$201,0))),"",IF(AND(P1182=INDEX(Matches!$G$2:$G$201,MATCH($A1182&amp;"-7",Matches!$J$2:$J$201,0)),Q1182=INDEX(Matches!$H$2:$H$201,MATCH($A1182&amp;"-7",Matches!$J$2:$J$201,0))),5,IF(SIGN(P1182-Q1182)&lt;&gt;SIGN(INDEX(Matches!$G$2:$G$201,MATCH($A1182&amp;"-7",Matches!$J$2:$J$201,0))-INDEX(Matches!$H$2:$H$201,MATCH($A1182&amp;"-7",Matches!$J$2:$J$201,0))),0,IF(P1182-Q1182=INDEX(Matches!$G$2:$G$201,MATCH($A1182&amp;"-7",Matches!$J$2:$J$201,0))-INDEX(Matches!$H$2:$H$201,MATCH($A1182&amp;"-7",Matches!$J$2:$J$201,0)),3,2))))),""))</f>
        <v/>
      </c>
      <c r="AE1182" s="12" t="str">
        <f aca="false">IF(OR($B1182="",R1182="",S1182=""),"",IFERROR(IF(OR(INDEX(Matches!$I$2:$I$201,MATCH($A1182&amp;"-8",Matches!$J$2:$J$201,0))="Void",INDEX(Matches!$G$2:$G$201,MATCH($A1182&amp;"-8",Matches!$J$2:$J$201,0))="",INDEX(Matches!$H$2:$H$201,MATCH($A1182&amp;"-8",Matches!$J$2:$J$201,0))=""),"",IF(AND($C1182&lt;&gt;"",INDEX(Matches!$F$2:$F$201,MATCH($A1182&amp;"-8",Matches!$J$2:$J$201,0))&lt;&gt;"",$C1182&gt;=INDEX(Matches!$F$2:$F$201,MATCH($A1182&amp;"-8",Matches!$J$2:$J$201,0))),"",IF(AND(R1182=INDEX(Matches!$G$2:$G$201,MATCH($A1182&amp;"-8",Matches!$J$2:$J$201,0)),S1182=INDEX(Matches!$H$2:$H$201,MATCH($A1182&amp;"-8",Matches!$J$2:$J$201,0))),5,IF(SIGN(R1182-S1182)&lt;&gt;SIGN(INDEX(Matches!$G$2:$G$201,MATCH($A1182&amp;"-8",Matches!$J$2:$J$201,0))-INDEX(Matches!$H$2:$H$201,MATCH($A1182&amp;"-8",Matches!$J$2:$J$201,0))),0,IF(R1182-S1182=INDEX(Matches!$G$2:$G$201,MATCH($A1182&amp;"-8",Matches!$J$2:$J$201,0))-INDEX(Matches!$H$2:$H$201,MATCH($A1182&amp;"-8",Matches!$J$2:$J$201,0)),3,2))))),""))</f>
        <v/>
      </c>
      <c r="AF1182" s="12" t="str">
        <f aca="false">IF(OR($B1182="",T1182="",U1182=""),"",IFERROR(IF(OR(INDEX(Matches!$I$2:$I$201,MATCH($A1182&amp;"-9",Matches!$J$2:$J$201,0))="Void",INDEX(Matches!$G$2:$G$201,MATCH($A1182&amp;"-9",Matches!$J$2:$J$201,0))="",INDEX(Matches!$H$2:$H$201,MATCH($A1182&amp;"-9",Matches!$J$2:$J$201,0))=""),"",IF(AND($C1182&lt;&gt;"",INDEX(Matches!$F$2:$F$201,MATCH($A1182&amp;"-9",Matches!$J$2:$J$201,0))&lt;&gt;"",$C1182&gt;=INDEX(Matches!$F$2:$F$201,MATCH($A1182&amp;"-9",Matches!$J$2:$J$201,0))),"",IF(AND(T1182=INDEX(Matches!$G$2:$G$201,MATCH($A1182&amp;"-9",Matches!$J$2:$J$201,0)),U1182=INDEX(Matches!$H$2:$H$201,MATCH($A1182&amp;"-9",Matches!$J$2:$J$201,0))),5,IF(SIGN(T1182-U1182)&lt;&gt;SIGN(INDEX(Matches!$G$2:$G$201,MATCH($A1182&amp;"-9",Matches!$J$2:$J$201,0))-INDEX(Matches!$H$2:$H$201,MATCH($A1182&amp;"-9",Matches!$J$2:$J$201,0))),0,IF(T1182-U1182=INDEX(Matches!$G$2:$G$201,MATCH($A1182&amp;"-9",Matches!$J$2:$J$201,0))-INDEX(Matches!$H$2:$H$201,MATCH($A1182&amp;"-9",Matches!$J$2:$J$201,0)),3,2))))),""))</f>
        <v/>
      </c>
      <c r="AG1182" s="12" t="str">
        <f aca="false">IF(OR($B1182="",V1182="",W1182=""),"",IFERROR(IF(OR(INDEX(Matches!$I$2:$I$201,MATCH($A1182&amp;"-10",Matches!$J$2:$J$201,0))="Void",INDEX(Matches!$G$2:$G$201,MATCH($A1182&amp;"-10",Matches!$J$2:$J$201,0))="",INDEX(Matches!$H$2:$H$201,MATCH($A1182&amp;"-10",Matches!$J$2:$J$201,0))=""),"",IF(AND($C1182&lt;&gt;"",INDEX(Matches!$F$2:$F$201,MATCH($A1182&amp;"-10",Matches!$J$2:$J$201,0))&lt;&gt;"",$C1182&gt;=INDEX(Matches!$F$2:$F$201,MATCH($A1182&amp;"-10",Matches!$J$2:$J$201,0))),"",IF(AND(V1182=INDEX(Matches!$G$2:$G$201,MATCH($A1182&amp;"-10",Matches!$J$2:$J$201,0)),W1182=INDEX(Matches!$H$2:$H$201,MATCH($A1182&amp;"-10",Matches!$J$2:$J$201,0))),5,IF(SIGN(V1182-W1182)&lt;&gt;SIGN(INDEX(Matches!$G$2:$G$201,MATCH($A1182&amp;"-10",Matches!$J$2:$J$201,0))-INDEX(Matches!$H$2:$H$201,MATCH($A1182&amp;"-10",Matches!$J$2:$J$201,0))),0,IF(V1182-W1182=INDEX(Matches!$G$2:$G$201,MATCH($A1182&amp;"-10",Matches!$J$2:$J$201,0))-INDEX(Matches!$H$2:$H$201,MATCH($A1182&amp;"-10",Matches!$J$2:$J$201,0)),3,2))))),""))</f>
        <v/>
      </c>
      <c r="AH1182" s="13" t="str">
        <f aca="false">IF($B1182="","",SUM(X1182:AG1182))</f>
        <v/>
      </c>
      <c r="AI1182" s="12" t="str">
        <f aca="false">IF($B1182="","",COUNTIF(X1182:AG1182,5))</f>
        <v/>
      </c>
      <c r="AJ1182" s="12" t="str">
        <f aca="false">IF($B1182="","",COUNTIF(X1182:AG1182,"&gt;=2"))</f>
        <v/>
      </c>
      <c r="AK1182" s="12" t="str">
        <f aca="false">IF($B1182="","",COUNT(X1182:AG1182))</f>
        <v/>
      </c>
    </row>
    <row r="1183" customFormat="false" ht="15" hidden="false" customHeight="false" outlineLevel="0" collapsed="false">
      <c r="A1183" s="7"/>
      <c r="B1183" s="7"/>
      <c r="C1183" s="11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12" t="str">
        <f aca="false">IF(OR($B1183="",D1183="",E1183=""),"",IFERROR(IF(OR(INDEX(Matches!$I$2:$I$201,MATCH($A1183&amp;"-1",Matches!$J$2:$J$201,0))="Void",INDEX(Matches!$G$2:$G$201,MATCH($A1183&amp;"-1",Matches!$J$2:$J$201,0))="",INDEX(Matches!$H$2:$H$201,MATCH($A1183&amp;"-1",Matches!$J$2:$J$201,0))=""),"",IF(AND($C1183&lt;&gt;"",INDEX(Matches!$F$2:$F$201,MATCH($A1183&amp;"-1",Matches!$J$2:$J$201,0))&lt;&gt;"",$C1183&gt;=INDEX(Matches!$F$2:$F$201,MATCH($A1183&amp;"-1",Matches!$J$2:$J$201,0))),"",IF(AND(D1183=INDEX(Matches!$G$2:$G$201,MATCH($A1183&amp;"-1",Matches!$J$2:$J$201,0)),E1183=INDEX(Matches!$H$2:$H$201,MATCH($A1183&amp;"-1",Matches!$J$2:$J$201,0))),5,IF(SIGN(D1183-E1183)&lt;&gt;SIGN(INDEX(Matches!$G$2:$G$201,MATCH($A1183&amp;"-1",Matches!$J$2:$J$201,0))-INDEX(Matches!$H$2:$H$201,MATCH($A1183&amp;"-1",Matches!$J$2:$J$201,0))),0,IF(D1183-E1183=INDEX(Matches!$G$2:$G$201,MATCH($A1183&amp;"-1",Matches!$J$2:$J$201,0))-INDEX(Matches!$H$2:$H$201,MATCH($A1183&amp;"-1",Matches!$J$2:$J$201,0)),3,2))))),""))</f>
        <v/>
      </c>
      <c r="Y1183" s="12" t="str">
        <f aca="false">IF(OR($B1183="",F1183="",G1183=""),"",IFERROR(IF(OR(INDEX(Matches!$I$2:$I$201,MATCH($A1183&amp;"-2",Matches!$J$2:$J$201,0))="Void",INDEX(Matches!$G$2:$G$201,MATCH($A1183&amp;"-2",Matches!$J$2:$J$201,0))="",INDEX(Matches!$H$2:$H$201,MATCH($A1183&amp;"-2",Matches!$J$2:$J$201,0))=""),"",IF(AND($C1183&lt;&gt;"",INDEX(Matches!$F$2:$F$201,MATCH($A1183&amp;"-2",Matches!$J$2:$J$201,0))&lt;&gt;"",$C1183&gt;=INDEX(Matches!$F$2:$F$201,MATCH($A1183&amp;"-2",Matches!$J$2:$J$201,0))),"",IF(AND(F1183=INDEX(Matches!$G$2:$G$201,MATCH($A1183&amp;"-2",Matches!$J$2:$J$201,0)),G1183=INDEX(Matches!$H$2:$H$201,MATCH($A1183&amp;"-2",Matches!$J$2:$J$201,0))),5,IF(SIGN(F1183-G1183)&lt;&gt;SIGN(INDEX(Matches!$G$2:$G$201,MATCH($A1183&amp;"-2",Matches!$J$2:$J$201,0))-INDEX(Matches!$H$2:$H$201,MATCH($A1183&amp;"-2",Matches!$J$2:$J$201,0))),0,IF(F1183-G1183=INDEX(Matches!$G$2:$G$201,MATCH($A1183&amp;"-2",Matches!$J$2:$J$201,0))-INDEX(Matches!$H$2:$H$201,MATCH($A1183&amp;"-2",Matches!$J$2:$J$201,0)),3,2))))),""))</f>
        <v/>
      </c>
      <c r="Z1183" s="12" t="str">
        <f aca="false">IF(OR($B1183="",H1183="",I1183=""),"",IFERROR(IF(OR(INDEX(Matches!$I$2:$I$201,MATCH($A1183&amp;"-3",Matches!$J$2:$J$201,0))="Void",INDEX(Matches!$G$2:$G$201,MATCH($A1183&amp;"-3",Matches!$J$2:$J$201,0))="",INDEX(Matches!$H$2:$H$201,MATCH($A1183&amp;"-3",Matches!$J$2:$J$201,0))=""),"",IF(AND($C1183&lt;&gt;"",INDEX(Matches!$F$2:$F$201,MATCH($A1183&amp;"-3",Matches!$J$2:$J$201,0))&lt;&gt;"",$C1183&gt;=INDEX(Matches!$F$2:$F$201,MATCH($A1183&amp;"-3",Matches!$J$2:$J$201,0))),"",IF(AND(H1183=INDEX(Matches!$G$2:$G$201,MATCH($A1183&amp;"-3",Matches!$J$2:$J$201,0)),I1183=INDEX(Matches!$H$2:$H$201,MATCH($A1183&amp;"-3",Matches!$J$2:$J$201,0))),5,IF(SIGN(H1183-I1183)&lt;&gt;SIGN(INDEX(Matches!$G$2:$G$201,MATCH($A1183&amp;"-3",Matches!$J$2:$J$201,0))-INDEX(Matches!$H$2:$H$201,MATCH($A1183&amp;"-3",Matches!$J$2:$J$201,0))),0,IF(H1183-I1183=INDEX(Matches!$G$2:$G$201,MATCH($A1183&amp;"-3",Matches!$J$2:$J$201,0))-INDEX(Matches!$H$2:$H$201,MATCH($A1183&amp;"-3",Matches!$J$2:$J$201,0)),3,2))))),""))</f>
        <v/>
      </c>
      <c r="AA1183" s="12" t="str">
        <f aca="false">IF(OR($B1183="",J1183="",K1183=""),"",IFERROR(IF(OR(INDEX(Matches!$I$2:$I$201,MATCH($A1183&amp;"-4",Matches!$J$2:$J$201,0))="Void",INDEX(Matches!$G$2:$G$201,MATCH($A1183&amp;"-4",Matches!$J$2:$J$201,0))="",INDEX(Matches!$H$2:$H$201,MATCH($A1183&amp;"-4",Matches!$J$2:$J$201,0))=""),"",IF(AND($C1183&lt;&gt;"",INDEX(Matches!$F$2:$F$201,MATCH($A1183&amp;"-4",Matches!$J$2:$J$201,0))&lt;&gt;"",$C1183&gt;=INDEX(Matches!$F$2:$F$201,MATCH($A1183&amp;"-4",Matches!$J$2:$J$201,0))),"",IF(AND(J1183=INDEX(Matches!$G$2:$G$201,MATCH($A1183&amp;"-4",Matches!$J$2:$J$201,0)),K1183=INDEX(Matches!$H$2:$H$201,MATCH($A1183&amp;"-4",Matches!$J$2:$J$201,0))),5,IF(SIGN(J1183-K1183)&lt;&gt;SIGN(INDEX(Matches!$G$2:$G$201,MATCH($A1183&amp;"-4",Matches!$J$2:$J$201,0))-INDEX(Matches!$H$2:$H$201,MATCH($A1183&amp;"-4",Matches!$J$2:$J$201,0))),0,IF(J1183-K1183=INDEX(Matches!$G$2:$G$201,MATCH($A1183&amp;"-4",Matches!$J$2:$J$201,0))-INDEX(Matches!$H$2:$H$201,MATCH($A1183&amp;"-4",Matches!$J$2:$J$201,0)),3,2))))),""))</f>
        <v/>
      </c>
      <c r="AB1183" s="12" t="str">
        <f aca="false">IF(OR($B1183="",L1183="",M1183=""),"",IFERROR(IF(OR(INDEX(Matches!$I$2:$I$201,MATCH($A1183&amp;"-5",Matches!$J$2:$J$201,0))="Void",INDEX(Matches!$G$2:$G$201,MATCH($A1183&amp;"-5",Matches!$J$2:$J$201,0))="",INDEX(Matches!$H$2:$H$201,MATCH($A1183&amp;"-5",Matches!$J$2:$J$201,0))=""),"",IF(AND($C1183&lt;&gt;"",INDEX(Matches!$F$2:$F$201,MATCH($A1183&amp;"-5",Matches!$J$2:$J$201,0))&lt;&gt;"",$C1183&gt;=INDEX(Matches!$F$2:$F$201,MATCH($A1183&amp;"-5",Matches!$J$2:$J$201,0))),"",IF(AND(L1183=INDEX(Matches!$G$2:$G$201,MATCH($A1183&amp;"-5",Matches!$J$2:$J$201,0)),M1183=INDEX(Matches!$H$2:$H$201,MATCH($A1183&amp;"-5",Matches!$J$2:$J$201,0))),5,IF(SIGN(L1183-M1183)&lt;&gt;SIGN(INDEX(Matches!$G$2:$G$201,MATCH($A1183&amp;"-5",Matches!$J$2:$J$201,0))-INDEX(Matches!$H$2:$H$201,MATCH($A1183&amp;"-5",Matches!$J$2:$J$201,0))),0,IF(L1183-M1183=INDEX(Matches!$G$2:$G$201,MATCH($A1183&amp;"-5",Matches!$J$2:$J$201,0))-INDEX(Matches!$H$2:$H$201,MATCH($A1183&amp;"-5",Matches!$J$2:$J$201,0)),3,2))))),""))</f>
        <v/>
      </c>
      <c r="AC1183" s="12" t="str">
        <f aca="false">IF(OR($B1183="",N1183="",O1183=""),"",IFERROR(IF(OR(INDEX(Matches!$I$2:$I$201,MATCH($A1183&amp;"-6",Matches!$J$2:$J$201,0))="Void",INDEX(Matches!$G$2:$G$201,MATCH($A1183&amp;"-6",Matches!$J$2:$J$201,0))="",INDEX(Matches!$H$2:$H$201,MATCH($A1183&amp;"-6",Matches!$J$2:$J$201,0))=""),"",IF(AND($C1183&lt;&gt;"",INDEX(Matches!$F$2:$F$201,MATCH($A1183&amp;"-6",Matches!$J$2:$J$201,0))&lt;&gt;"",$C1183&gt;=INDEX(Matches!$F$2:$F$201,MATCH($A1183&amp;"-6",Matches!$J$2:$J$201,0))),"",IF(AND(N1183=INDEX(Matches!$G$2:$G$201,MATCH($A1183&amp;"-6",Matches!$J$2:$J$201,0)),O1183=INDEX(Matches!$H$2:$H$201,MATCH($A1183&amp;"-6",Matches!$J$2:$J$201,0))),5,IF(SIGN(N1183-O1183)&lt;&gt;SIGN(INDEX(Matches!$G$2:$G$201,MATCH($A1183&amp;"-6",Matches!$J$2:$J$201,0))-INDEX(Matches!$H$2:$H$201,MATCH($A1183&amp;"-6",Matches!$J$2:$J$201,0))),0,IF(N1183-O1183=INDEX(Matches!$G$2:$G$201,MATCH($A1183&amp;"-6",Matches!$J$2:$J$201,0))-INDEX(Matches!$H$2:$H$201,MATCH($A1183&amp;"-6",Matches!$J$2:$J$201,0)),3,2))))),""))</f>
        <v/>
      </c>
      <c r="AD1183" s="12" t="str">
        <f aca="false">IF(OR($B1183="",P1183="",Q1183=""),"",IFERROR(IF(OR(INDEX(Matches!$I$2:$I$201,MATCH($A1183&amp;"-7",Matches!$J$2:$J$201,0))="Void",INDEX(Matches!$G$2:$G$201,MATCH($A1183&amp;"-7",Matches!$J$2:$J$201,0))="",INDEX(Matches!$H$2:$H$201,MATCH($A1183&amp;"-7",Matches!$J$2:$J$201,0))=""),"",IF(AND($C1183&lt;&gt;"",INDEX(Matches!$F$2:$F$201,MATCH($A1183&amp;"-7",Matches!$J$2:$J$201,0))&lt;&gt;"",$C1183&gt;=INDEX(Matches!$F$2:$F$201,MATCH($A1183&amp;"-7",Matches!$J$2:$J$201,0))),"",IF(AND(P1183=INDEX(Matches!$G$2:$G$201,MATCH($A1183&amp;"-7",Matches!$J$2:$J$201,0)),Q1183=INDEX(Matches!$H$2:$H$201,MATCH($A1183&amp;"-7",Matches!$J$2:$J$201,0))),5,IF(SIGN(P1183-Q1183)&lt;&gt;SIGN(INDEX(Matches!$G$2:$G$201,MATCH($A1183&amp;"-7",Matches!$J$2:$J$201,0))-INDEX(Matches!$H$2:$H$201,MATCH($A1183&amp;"-7",Matches!$J$2:$J$201,0))),0,IF(P1183-Q1183=INDEX(Matches!$G$2:$G$201,MATCH($A1183&amp;"-7",Matches!$J$2:$J$201,0))-INDEX(Matches!$H$2:$H$201,MATCH($A1183&amp;"-7",Matches!$J$2:$J$201,0)),3,2))))),""))</f>
        <v/>
      </c>
      <c r="AE1183" s="12" t="str">
        <f aca="false">IF(OR($B1183="",R1183="",S1183=""),"",IFERROR(IF(OR(INDEX(Matches!$I$2:$I$201,MATCH($A1183&amp;"-8",Matches!$J$2:$J$201,0))="Void",INDEX(Matches!$G$2:$G$201,MATCH($A1183&amp;"-8",Matches!$J$2:$J$201,0))="",INDEX(Matches!$H$2:$H$201,MATCH($A1183&amp;"-8",Matches!$J$2:$J$201,0))=""),"",IF(AND($C1183&lt;&gt;"",INDEX(Matches!$F$2:$F$201,MATCH($A1183&amp;"-8",Matches!$J$2:$J$201,0))&lt;&gt;"",$C1183&gt;=INDEX(Matches!$F$2:$F$201,MATCH($A1183&amp;"-8",Matches!$J$2:$J$201,0))),"",IF(AND(R1183=INDEX(Matches!$G$2:$G$201,MATCH($A1183&amp;"-8",Matches!$J$2:$J$201,0)),S1183=INDEX(Matches!$H$2:$H$201,MATCH($A1183&amp;"-8",Matches!$J$2:$J$201,0))),5,IF(SIGN(R1183-S1183)&lt;&gt;SIGN(INDEX(Matches!$G$2:$G$201,MATCH($A1183&amp;"-8",Matches!$J$2:$J$201,0))-INDEX(Matches!$H$2:$H$201,MATCH($A1183&amp;"-8",Matches!$J$2:$J$201,0))),0,IF(R1183-S1183=INDEX(Matches!$G$2:$G$201,MATCH($A1183&amp;"-8",Matches!$J$2:$J$201,0))-INDEX(Matches!$H$2:$H$201,MATCH($A1183&amp;"-8",Matches!$J$2:$J$201,0)),3,2))))),""))</f>
        <v/>
      </c>
      <c r="AF1183" s="12" t="str">
        <f aca="false">IF(OR($B1183="",T1183="",U1183=""),"",IFERROR(IF(OR(INDEX(Matches!$I$2:$I$201,MATCH($A1183&amp;"-9",Matches!$J$2:$J$201,0))="Void",INDEX(Matches!$G$2:$G$201,MATCH($A1183&amp;"-9",Matches!$J$2:$J$201,0))="",INDEX(Matches!$H$2:$H$201,MATCH($A1183&amp;"-9",Matches!$J$2:$J$201,0))=""),"",IF(AND($C1183&lt;&gt;"",INDEX(Matches!$F$2:$F$201,MATCH($A1183&amp;"-9",Matches!$J$2:$J$201,0))&lt;&gt;"",$C1183&gt;=INDEX(Matches!$F$2:$F$201,MATCH($A1183&amp;"-9",Matches!$J$2:$J$201,0))),"",IF(AND(T1183=INDEX(Matches!$G$2:$G$201,MATCH($A1183&amp;"-9",Matches!$J$2:$J$201,0)),U1183=INDEX(Matches!$H$2:$H$201,MATCH($A1183&amp;"-9",Matches!$J$2:$J$201,0))),5,IF(SIGN(T1183-U1183)&lt;&gt;SIGN(INDEX(Matches!$G$2:$G$201,MATCH($A1183&amp;"-9",Matches!$J$2:$J$201,0))-INDEX(Matches!$H$2:$H$201,MATCH($A1183&amp;"-9",Matches!$J$2:$J$201,0))),0,IF(T1183-U1183=INDEX(Matches!$G$2:$G$201,MATCH($A1183&amp;"-9",Matches!$J$2:$J$201,0))-INDEX(Matches!$H$2:$H$201,MATCH($A1183&amp;"-9",Matches!$J$2:$J$201,0)),3,2))))),""))</f>
        <v/>
      </c>
      <c r="AG1183" s="12" t="str">
        <f aca="false">IF(OR($B1183="",V1183="",W1183=""),"",IFERROR(IF(OR(INDEX(Matches!$I$2:$I$201,MATCH($A1183&amp;"-10",Matches!$J$2:$J$201,0))="Void",INDEX(Matches!$G$2:$G$201,MATCH($A1183&amp;"-10",Matches!$J$2:$J$201,0))="",INDEX(Matches!$H$2:$H$201,MATCH($A1183&amp;"-10",Matches!$J$2:$J$201,0))=""),"",IF(AND($C1183&lt;&gt;"",INDEX(Matches!$F$2:$F$201,MATCH($A1183&amp;"-10",Matches!$J$2:$J$201,0))&lt;&gt;"",$C1183&gt;=INDEX(Matches!$F$2:$F$201,MATCH($A1183&amp;"-10",Matches!$J$2:$J$201,0))),"",IF(AND(V1183=INDEX(Matches!$G$2:$G$201,MATCH($A1183&amp;"-10",Matches!$J$2:$J$201,0)),W1183=INDEX(Matches!$H$2:$H$201,MATCH($A1183&amp;"-10",Matches!$J$2:$J$201,0))),5,IF(SIGN(V1183-W1183)&lt;&gt;SIGN(INDEX(Matches!$G$2:$G$201,MATCH($A1183&amp;"-10",Matches!$J$2:$J$201,0))-INDEX(Matches!$H$2:$H$201,MATCH($A1183&amp;"-10",Matches!$J$2:$J$201,0))),0,IF(V1183-W1183=INDEX(Matches!$G$2:$G$201,MATCH($A1183&amp;"-10",Matches!$J$2:$J$201,0))-INDEX(Matches!$H$2:$H$201,MATCH($A1183&amp;"-10",Matches!$J$2:$J$201,0)),3,2))))),""))</f>
        <v/>
      </c>
      <c r="AH1183" s="13" t="str">
        <f aca="false">IF($B1183="","",SUM(X1183:AG1183))</f>
        <v/>
      </c>
      <c r="AI1183" s="12" t="str">
        <f aca="false">IF($B1183="","",COUNTIF(X1183:AG1183,5))</f>
        <v/>
      </c>
      <c r="AJ1183" s="12" t="str">
        <f aca="false">IF($B1183="","",COUNTIF(X1183:AG1183,"&gt;=2"))</f>
        <v/>
      </c>
      <c r="AK1183" s="12" t="str">
        <f aca="false">IF($B1183="","",COUNT(X1183:AG1183))</f>
        <v/>
      </c>
    </row>
    <row r="1184" customFormat="false" ht="15" hidden="false" customHeight="false" outlineLevel="0" collapsed="false">
      <c r="A1184" s="7"/>
      <c r="B1184" s="7"/>
      <c r="C1184" s="11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12" t="str">
        <f aca="false">IF(OR($B1184="",D1184="",E1184=""),"",IFERROR(IF(OR(INDEX(Matches!$I$2:$I$201,MATCH($A1184&amp;"-1",Matches!$J$2:$J$201,0))="Void",INDEX(Matches!$G$2:$G$201,MATCH($A1184&amp;"-1",Matches!$J$2:$J$201,0))="",INDEX(Matches!$H$2:$H$201,MATCH($A1184&amp;"-1",Matches!$J$2:$J$201,0))=""),"",IF(AND($C1184&lt;&gt;"",INDEX(Matches!$F$2:$F$201,MATCH($A1184&amp;"-1",Matches!$J$2:$J$201,0))&lt;&gt;"",$C1184&gt;=INDEX(Matches!$F$2:$F$201,MATCH($A1184&amp;"-1",Matches!$J$2:$J$201,0))),"",IF(AND(D1184=INDEX(Matches!$G$2:$G$201,MATCH($A1184&amp;"-1",Matches!$J$2:$J$201,0)),E1184=INDEX(Matches!$H$2:$H$201,MATCH($A1184&amp;"-1",Matches!$J$2:$J$201,0))),5,IF(SIGN(D1184-E1184)&lt;&gt;SIGN(INDEX(Matches!$G$2:$G$201,MATCH($A1184&amp;"-1",Matches!$J$2:$J$201,0))-INDEX(Matches!$H$2:$H$201,MATCH($A1184&amp;"-1",Matches!$J$2:$J$201,0))),0,IF(D1184-E1184=INDEX(Matches!$G$2:$G$201,MATCH($A1184&amp;"-1",Matches!$J$2:$J$201,0))-INDEX(Matches!$H$2:$H$201,MATCH($A1184&amp;"-1",Matches!$J$2:$J$201,0)),3,2))))),""))</f>
        <v/>
      </c>
      <c r="Y1184" s="12" t="str">
        <f aca="false">IF(OR($B1184="",F1184="",G1184=""),"",IFERROR(IF(OR(INDEX(Matches!$I$2:$I$201,MATCH($A1184&amp;"-2",Matches!$J$2:$J$201,0))="Void",INDEX(Matches!$G$2:$G$201,MATCH($A1184&amp;"-2",Matches!$J$2:$J$201,0))="",INDEX(Matches!$H$2:$H$201,MATCH($A1184&amp;"-2",Matches!$J$2:$J$201,0))=""),"",IF(AND($C1184&lt;&gt;"",INDEX(Matches!$F$2:$F$201,MATCH($A1184&amp;"-2",Matches!$J$2:$J$201,0))&lt;&gt;"",$C1184&gt;=INDEX(Matches!$F$2:$F$201,MATCH($A1184&amp;"-2",Matches!$J$2:$J$201,0))),"",IF(AND(F1184=INDEX(Matches!$G$2:$G$201,MATCH($A1184&amp;"-2",Matches!$J$2:$J$201,0)),G1184=INDEX(Matches!$H$2:$H$201,MATCH($A1184&amp;"-2",Matches!$J$2:$J$201,0))),5,IF(SIGN(F1184-G1184)&lt;&gt;SIGN(INDEX(Matches!$G$2:$G$201,MATCH($A1184&amp;"-2",Matches!$J$2:$J$201,0))-INDEX(Matches!$H$2:$H$201,MATCH($A1184&amp;"-2",Matches!$J$2:$J$201,0))),0,IF(F1184-G1184=INDEX(Matches!$G$2:$G$201,MATCH($A1184&amp;"-2",Matches!$J$2:$J$201,0))-INDEX(Matches!$H$2:$H$201,MATCH($A1184&amp;"-2",Matches!$J$2:$J$201,0)),3,2))))),""))</f>
        <v/>
      </c>
      <c r="Z1184" s="12" t="str">
        <f aca="false">IF(OR($B1184="",H1184="",I1184=""),"",IFERROR(IF(OR(INDEX(Matches!$I$2:$I$201,MATCH($A1184&amp;"-3",Matches!$J$2:$J$201,0))="Void",INDEX(Matches!$G$2:$G$201,MATCH($A1184&amp;"-3",Matches!$J$2:$J$201,0))="",INDEX(Matches!$H$2:$H$201,MATCH($A1184&amp;"-3",Matches!$J$2:$J$201,0))=""),"",IF(AND($C1184&lt;&gt;"",INDEX(Matches!$F$2:$F$201,MATCH($A1184&amp;"-3",Matches!$J$2:$J$201,0))&lt;&gt;"",$C1184&gt;=INDEX(Matches!$F$2:$F$201,MATCH($A1184&amp;"-3",Matches!$J$2:$J$201,0))),"",IF(AND(H1184=INDEX(Matches!$G$2:$G$201,MATCH($A1184&amp;"-3",Matches!$J$2:$J$201,0)),I1184=INDEX(Matches!$H$2:$H$201,MATCH($A1184&amp;"-3",Matches!$J$2:$J$201,0))),5,IF(SIGN(H1184-I1184)&lt;&gt;SIGN(INDEX(Matches!$G$2:$G$201,MATCH($A1184&amp;"-3",Matches!$J$2:$J$201,0))-INDEX(Matches!$H$2:$H$201,MATCH($A1184&amp;"-3",Matches!$J$2:$J$201,0))),0,IF(H1184-I1184=INDEX(Matches!$G$2:$G$201,MATCH($A1184&amp;"-3",Matches!$J$2:$J$201,0))-INDEX(Matches!$H$2:$H$201,MATCH($A1184&amp;"-3",Matches!$J$2:$J$201,0)),3,2))))),""))</f>
        <v/>
      </c>
      <c r="AA1184" s="12" t="str">
        <f aca="false">IF(OR($B1184="",J1184="",K1184=""),"",IFERROR(IF(OR(INDEX(Matches!$I$2:$I$201,MATCH($A1184&amp;"-4",Matches!$J$2:$J$201,0))="Void",INDEX(Matches!$G$2:$G$201,MATCH($A1184&amp;"-4",Matches!$J$2:$J$201,0))="",INDEX(Matches!$H$2:$H$201,MATCH($A1184&amp;"-4",Matches!$J$2:$J$201,0))=""),"",IF(AND($C1184&lt;&gt;"",INDEX(Matches!$F$2:$F$201,MATCH($A1184&amp;"-4",Matches!$J$2:$J$201,0))&lt;&gt;"",$C1184&gt;=INDEX(Matches!$F$2:$F$201,MATCH($A1184&amp;"-4",Matches!$J$2:$J$201,0))),"",IF(AND(J1184=INDEX(Matches!$G$2:$G$201,MATCH($A1184&amp;"-4",Matches!$J$2:$J$201,0)),K1184=INDEX(Matches!$H$2:$H$201,MATCH($A1184&amp;"-4",Matches!$J$2:$J$201,0))),5,IF(SIGN(J1184-K1184)&lt;&gt;SIGN(INDEX(Matches!$G$2:$G$201,MATCH($A1184&amp;"-4",Matches!$J$2:$J$201,0))-INDEX(Matches!$H$2:$H$201,MATCH($A1184&amp;"-4",Matches!$J$2:$J$201,0))),0,IF(J1184-K1184=INDEX(Matches!$G$2:$G$201,MATCH($A1184&amp;"-4",Matches!$J$2:$J$201,0))-INDEX(Matches!$H$2:$H$201,MATCH($A1184&amp;"-4",Matches!$J$2:$J$201,0)),3,2))))),""))</f>
        <v/>
      </c>
      <c r="AB1184" s="12" t="str">
        <f aca="false">IF(OR($B1184="",L1184="",M1184=""),"",IFERROR(IF(OR(INDEX(Matches!$I$2:$I$201,MATCH($A1184&amp;"-5",Matches!$J$2:$J$201,0))="Void",INDEX(Matches!$G$2:$G$201,MATCH($A1184&amp;"-5",Matches!$J$2:$J$201,0))="",INDEX(Matches!$H$2:$H$201,MATCH($A1184&amp;"-5",Matches!$J$2:$J$201,0))=""),"",IF(AND($C1184&lt;&gt;"",INDEX(Matches!$F$2:$F$201,MATCH($A1184&amp;"-5",Matches!$J$2:$J$201,0))&lt;&gt;"",$C1184&gt;=INDEX(Matches!$F$2:$F$201,MATCH($A1184&amp;"-5",Matches!$J$2:$J$201,0))),"",IF(AND(L1184=INDEX(Matches!$G$2:$G$201,MATCH($A1184&amp;"-5",Matches!$J$2:$J$201,0)),M1184=INDEX(Matches!$H$2:$H$201,MATCH($A1184&amp;"-5",Matches!$J$2:$J$201,0))),5,IF(SIGN(L1184-M1184)&lt;&gt;SIGN(INDEX(Matches!$G$2:$G$201,MATCH($A1184&amp;"-5",Matches!$J$2:$J$201,0))-INDEX(Matches!$H$2:$H$201,MATCH($A1184&amp;"-5",Matches!$J$2:$J$201,0))),0,IF(L1184-M1184=INDEX(Matches!$G$2:$G$201,MATCH($A1184&amp;"-5",Matches!$J$2:$J$201,0))-INDEX(Matches!$H$2:$H$201,MATCH($A1184&amp;"-5",Matches!$J$2:$J$201,0)),3,2))))),""))</f>
        <v/>
      </c>
      <c r="AC1184" s="12" t="str">
        <f aca="false">IF(OR($B1184="",N1184="",O1184=""),"",IFERROR(IF(OR(INDEX(Matches!$I$2:$I$201,MATCH($A1184&amp;"-6",Matches!$J$2:$J$201,0))="Void",INDEX(Matches!$G$2:$G$201,MATCH($A1184&amp;"-6",Matches!$J$2:$J$201,0))="",INDEX(Matches!$H$2:$H$201,MATCH($A1184&amp;"-6",Matches!$J$2:$J$201,0))=""),"",IF(AND($C1184&lt;&gt;"",INDEX(Matches!$F$2:$F$201,MATCH($A1184&amp;"-6",Matches!$J$2:$J$201,0))&lt;&gt;"",$C1184&gt;=INDEX(Matches!$F$2:$F$201,MATCH($A1184&amp;"-6",Matches!$J$2:$J$201,0))),"",IF(AND(N1184=INDEX(Matches!$G$2:$G$201,MATCH($A1184&amp;"-6",Matches!$J$2:$J$201,0)),O1184=INDEX(Matches!$H$2:$H$201,MATCH($A1184&amp;"-6",Matches!$J$2:$J$201,0))),5,IF(SIGN(N1184-O1184)&lt;&gt;SIGN(INDEX(Matches!$G$2:$G$201,MATCH($A1184&amp;"-6",Matches!$J$2:$J$201,0))-INDEX(Matches!$H$2:$H$201,MATCH($A1184&amp;"-6",Matches!$J$2:$J$201,0))),0,IF(N1184-O1184=INDEX(Matches!$G$2:$G$201,MATCH($A1184&amp;"-6",Matches!$J$2:$J$201,0))-INDEX(Matches!$H$2:$H$201,MATCH($A1184&amp;"-6",Matches!$J$2:$J$201,0)),3,2))))),""))</f>
        <v/>
      </c>
      <c r="AD1184" s="12" t="str">
        <f aca="false">IF(OR($B1184="",P1184="",Q1184=""),"",IFERROR(IF(OR(INDEX(Matches!$I$2:$I$201,MATCH($A1184&amp;"-7",Matches!$J$2:$J$201,0))="Void",INDEX(Matches!$G$2:$G$201,MATCH($A1184&amp;"-7",Matches!$J$2:$J$201,0))="",INDEX(Matches!$H$2:$H$201,MATCH($A1184&amp;"-7",Matches!$J$2:$J$201,0))=""),"",IF(AND($C1184&lt;&gt;"",INDEX(Matches!$F$2:$F$201,MATCH($A1184&amp;"-7",Matches!$J$2:$J$201,0))&lt;&gt;"",$C1184&gt;=INDEX(Matches!$F$2:$F$201,MATCH($A1184&amp;"-7",Matches!$J$2:$J$201,0))),"",IF(AND(P1184=INDEX(Matches!$G$2:$G$201,MATCH($A1184&amp;"-7",Matches!$J$2:$J$201,0)),Q1184=INDEX(Matches!$H$2:$H$201,MATCH($A1184&amp;"-7",Matches!$J$2:$J$201,0))),5,IF(SIGN(P1184-Q1184)&lt;&gt;SIGN(INDEX(Matches!$G$2:$G$201,MATCH($A1184&amp;"-7",Matches!$J$2:$J$201,0))-INDEX(Matches!$H$2:$H$201,MATCH($A1184&amp;"-7",Matches!$J$2:$J$201,0))),0,IF(P1184-Q1184=INDEX(Matches!$G$2:$G$201,MATCH($A1184&amp;"-7",Matches!$J$2:$J$201,0))-INDEX(Matches!$H$2:$H$201,MATCH($A1184&amp;"-7",Matches!$J$2:$J$201,0)),3,2))))),""))</f>
        <v/>
      </c>
      <c r="AE1184" s="12" t="str">
        <f aca="false">IF(OR($B1184="",R1184="",S1184=""),"",IFERROR(IF(OR(INDEX(Matches!$I$2:$I$201,MATCH($A1184&amp;"-8",Matches!$J$2:$J$201,0))="Void",INDEX(Matches!$G$2:$G$201,MATCH($A1184&amp;"-8",Matches!$J$2:$J$201,0))="",INDEX(Matches!$H$2:$H$201,MATCH($A1184&amp;"-8",Matches!$J$2:$J$201,0))=""),"",IF(AND($C1184&lt;&gt;"",INDEX(Matches!$F$2:$F$201,MATCH($A1184&amp;"-8",Matches!$J$2:$J$201,0))&lt;&gt;"",$C1184&gt;=INDEX(Matches!$F$2:$F$201,MATCH($A1184&amp;"-8",Matches!$J$2:$J$201,0))),"",IF(AND(R1184=INDEX(Matches!$G$2:$G$201,MATCH($A1184&amp;"-8",Matches!$J$2:$J$201,0)),S1184=INDEX(Matches!$H$2:$H$201,MATCH($A1184&amp;"-8",Matches!$J$2:$J$201,0))),5,IF(SIGN(R1184-S1184)&lt;&gt;SIGN(INDEX(Matches!$G$2:$G$201,MATCH($A1184&amp;"-8",Matches!$J$2:$J$201,0))-INDEX(Matches!$H$2:$H$201,MATCH($A1184&amp;"-8",Matches!$J$2:$J$201,0))),0,IF(R1184-S1184=INDEX(Matches!$G$2:$G$201,MATCH($A1184&amp;"-8",Matches!$J$2:$J$201,0))-INDEX(Matches!$H$2:$H$201,MATCH($A1184&amp;"-8",Matches!$J$2:$J$201,0)),3,2))))),""))</f>
        <v/>
      </c>
      <c r="AF1184" s="12" t="str">
        <f aca="false">IF(OR($B1184="",T1184="",U1184=""),"",IFERROR(IF(OR(INDEX(Matches!$I$2:$I$201,MATCH($A1184&amp;"-9",Matches!$J$2:$J$201,0))="Void",INDEX(Matches!$G$2:$G$201,MATCH($A1184&amp;"-9",Matches!$J$2:$J$201,0))="",INDEX(Matches!$H$2:$H$201,MATCH($A1184&amp;"-9",Matches!$J$2:$J$201,0))=""),"",IF(AND($C1184&lt;&gt;"",INDEX(Matches!$F$2:$F$201,MATCH($A1184&amp;"-9",Matches!$J$2:$J$201,0))&lt;&gt;"",$C1184&gt;=INDEX(Matches!$F$2:$F$201,MATCH($A1184&amp;"-9",Matches!$J$2:$J$201,0))),"",IF(AND(T1184=INDEX(Matches!$G$2:$G$201,MATCH($A1184&amp;"-9",Matches!$J$2:$J$201,0)),U1184=INDEX(Matches!$H$2:$H$201,MATCH($A1184&amp;"-9",Matches!$J$2:$J$201,0))),5,IF(SIGN(T1184-U1184)&lt;&gt;SIGN(INDEX(Matches!$G$2:$G$201,MATCH($A1184&amp;"-9",Matches!$J$2:$J$201,0))-INDEX(Matches!$H$2:$H$201,MATCH($A1184&amp;"-9",Matches!$J$2:$J$201,0))),0,IF(T1184-U1184=INDEX(Matches!$G$2:$G$201,MATCH($A1184&amp;"-9",Matches!$J$2:$J$201,0))-INDEX(Matches!$H$2:$H$201,MATCH($A1184&amp;"-9",Matches!$J$2:$J$201,0)),3,2))))),""))</f>
        <v/>
      </c>
      <c r="AG1184" s="12" t="str">
        <f aca="false">IF(OR($B1184="",V1184="",W1184=""),"",IFERROR(IF(OR(INDEX(Matches!$I$2:$I$201,MATCH($A1184&amp;"-10",Matches!$J$2:$J$201,0))="Void",INDEX(Matches!$G$2:$G$201,MATCH($A1184&amp;"-10",Matches!$J$2:$J$201,0))="",INDEX(Matches!$H$2:$H$201,MATCH($A1184&amp;"-10",Matches!$J$2:$J$201,0))=""),"",IF(AND($C1184&lt;&gt;"",INDEX(Matches!$F$2:$F$201,MATCH($A1184&amp;"-10",Matches!$J$2:$J$201,0))&lt;&gt;"",$C1184&gt;=INDEX(Matches!$F$2:$F$201,MATCH($A1184&amp;"-10",Matches!$J$2:$J$201,0))),"",IF(AND(V1184=INDEX(Matches!$G$2:$G$201,MATCH($A1184&amp;"-10",Matches!$J$2:$J$201,0)),W1184=INDEX(Matches!$H$2:$H$201,MATCH($A1184&amp;"-10",Matches!$J$2:$J$201,0))),5,IF(SIGN(V1184-W1184)&lt;&gt;SIGN(INDEX(Matches!$G$2:$G$201,MATCH($A1184&amp;"-10",Matches!$J$2:$J$201,0))-INDEX(Matches!$H$2:$H$201,MATCH($A1184&amp;"-10",Matches!$J$2:$J$201,0))),0,IF(V1184-W1184=INDEX(Matches!$G$2:$G$201,MATCH($A1184&amp;"-10",Matches!$J$2:$J$201,0))-INDEX(Matches!$H$2:$H$201,MATCH($A1184&amp;"-10",Matches!$J$2:$J$201,0)),3,2))))),""))</f>
        <v/>
      </c>
      <c r="AH1184" s="13" t="str">
        <f aca="false">IF($B1184="","",SUM(X1184:AG1184))</f>
        <v/>
      </c>
      <c r="AI1184" s="12" t="str">
        <f aca="false">IF($B1184="","",COUNTIF(X1184:AG1184,5))</f>
        <v/>
      </c>
      <c r="AJ1184" s="12" t="str">
        <f aca="false">IF($B1184="","",COUNTIF(X1184:AG1184,"&gt;=2"))</f>
        <v/>
      </c>
      <c r="AK1184" s="12" t="str">
        <f aca="false">IF($B1184="","",COUNT(X1184:AG1184))</f>
        <v/>
      </c>
    </row>
    <row r="1185" customFormat="false" ht="15" hidden="false" customHeight="false" outlineLevel="0" collapsed="false">
      <c r="A1185" s="7"/>
      <c r="B1185" s="7"/>
      <c r="C1185" s="11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12" t="str">
        <f aca="false">IF(OR($B1185="",D1185="",E1185=""),"",IFERROR(IF(OR(INDEX(Matches!$I$2:$I$201,MATCH($A1185&amp;"-1",Matches!$J$2:$J$201,0))="Void",INDEX(Matches!$G$2:$G$201,MATCH($A1185&amp;"-1",Matches!$J$2:$J$201,0))="",INDEX(Matches!$H$2:$H$201,MATCH($A1185&amp;"-1",Matches!$J$2:$J$201,0))=""),"",IF(AND($C1185&lt;&gt;"",INDEX(Matches!$F$2:$F$201,MATCH($A1185&amp;"-1",Matches!$J$2:$J$201,0))&lt;&gt;"",$C1185&gt;=INDEX(Matches!$F$2:$F$201,MATCH($A1185&amp;"-1",Matches!$J$2:$J$201,0))),"",IF(AND(D1185=INDEX(Matches!$G$2:$G$201,MATCH($A1185&amp;"-1",Matches!$J$2:$J$201,0)),E1185=INDEX(Matches!$H$2:$H$201,MATCH($A1185&amp;"-1",Matches!$J$2:$J$201,0))),5,IF(SIGN(D1185-E1185)&lt;&gt;SIGN(INDEX(Matches!$G$2:$G$201,MATCH($A1185&amp;"-1",Matches!$J$2:$J$201,0))-INDEX(Matches!$H$2:$H$201,MATCH($A1185&amp;"-1",Matches!$J$2:$J$201,0))),0,IF(D1185-E1185=INDEX(Matches!$G$2:$G$201,MATCH($A1185&amp;"-1",Matches!$J$2:$J$201,0))-INDEX(Matches!$H$2:$H$201,MATCH($A1185&amp;"-1",Matches!$J$2:$J$201,0)),3,2))))),""))</f>
        <v/>
      </c>
      <c r="Y1185" s="12" t="str">
        <f aca="false">IF(OR($B1185="",F1185="",G1185=""),"",IFERROR(IF(OR(INDEX(Matches!$I$2:$I$201,MATCH($A1185&amp;"-2",Matches!$J$2:$J$201,0))="Void",INDEX(Matches!$G$2:$G$201,MATCH($A1185&amp;"-2",Matches!$J$2:$J$201,0))="",INDEX(Matches!$H$2:$H$201,MATCH($A1185&amp;"-2",Matches!$J$2:$J$201,0))=""),"",IF(AND($C1185&lt;&gt;"",INDEX(Matches!$F$2:$F$201,MATCH($A1185&amp;"-2",Matches!$J$2:$J$201,0))&lt;&gt;"",$C1185&gt;=INDEX(Matches!$F$2:$F$201,MATCH($A1185&amp;"-2",Matches!$J$2:$J$201,0))),"",IF(AND(F1185=INDEX(Matches!$G$2:$G$201,MATCH($A1185&amp;"-2",Matches!$J$2:$J$201,0)),G1185=INDEX(Matches!$H$2:$H$201,MATCH($A1185&amp;"-2",Matches!$J$2:$J$201,0))),5,IF(SIGN(F1185-G1185)&lt;&gt;SIGN(INDEX(Matches!$G$2:$G$201,MATCH($A1185&amp;"-2",Matches!$J$2:$J$201,0))-INDEX(Matches!$H$2:$H$201,MATCH($A1185&amp;"-2",Matches!$J$2:$J$201,0))),0,IF(F1185-G1185=INDEX(Matches!$G$2:$G$201,MATCH($A1185&amp;"-2",Matches!$J$2:$J$201,0))-INDEX(Matches!$H$2:$H$201,MATCH($A1185&amp;"-2",Matches!$J$2:$J$201,0)),3,2))))),""))</f>
        <v/>
      </c>
      <c r="Z1185" s="12" t="str">
        <f aca="false">IF(OR($B1185="",H1185="",I1185=""),"",IFERROR(IF(OR(INDEX(Matches!$I$2:$I$201,MATCH($A1185&amp;"-3",Matches!$J$2:$J$201,0))="Void",INDEX(Matches!$G$2:$G$201,MATCH($A1185&amp;"-3",Matches!$J$2:$J$201,0))="",INDEX(Matches!$H$2:$H$201,MATCH($A1185&amp;"-3",Matches!$J$2:$J$201,0))=""),"",IF(AND($C1185&lt;&gt;"",INDEX(Matches!$F$2:$F$201,MATCH($A1185&amp;"-3",Matches!$J$2:$J$201,0))&lt;&gt;"",$C1185&gt;=INDEX(Matches!$F$2:$F$201,MATCH($A1185&amp;"-3",Matches!$J$2:$J$201,0))),"",IF(AND(H1185=INDEX(Matches!$G$2:$G$201,MATCH($A1185&amp;"-3",Matches!$J$2:$J$201,0)),I1185=INDEX(Matches!$H$2:$H$201,MATCH($A1185&amp;"-3",Matches!$J$2:$J$201,0))),5,IF(SIGN(H1185-I1185)&lt;&gt;SIGN(INDEX(Matches!$G$2:$G$201,MATCH($A1185&amp;"-3",Matches!$J$2:$J$201,0))-INDEX(Matches!$H$2:$H$201,MATCH($A1185&amp;"-3",Matches!$J$2:$J$201,0))),0,IF(H1185-I1185=INDEX(Matches!$G$2:$G$201,MATCH($A1185&amp;"-3",Matches!$J$2:$J$201,0))-INDEX(Matches!$H$2:$H$201,MATCH($A1185&amp;"-3",Matches!$J$2:$J$201,0)),3,2))))),""))</f>
        <v/>
      </c>
      <c r="AA1185" s="12" t="str">
        <f aca="false">IF(OR($B1185="",J1185="",K1185=""),"",IFERROR(IF(OR(INDEX(Matches!$I$2:$I$201,MATCH($A1185&amp;"-4",Matches!$J$2:$J$201,0))="Void",INDEX(Matches!$G$2:$G$201,MATCH($A1185&amp;"-4",Matches!$J$2:$J$201,0))="",INDEX(Matches!$H$2:$H$201,MATCH($A1185&amp;"-4",Matches!$J$2:$J$201,0))=""),"",IF(AND($C1185&lt;&gt;"",INDEX(Matches!$F$2:$F$201,MATCH($A1185&amp;"-4",Matches!$J$2:$J$201,0))&lt;&gt;"",$C1185&gt;=INDEX(Matches!$F$2:$F$201,MATCH($A1185&amp;"-4",Matches!$J$2:$J$201,0))),"",IF(AND(J1185=INDEX(Matches!$G$2:$G$201,MATCH($A1185&amp;"-4",Matches!$J$2:$J$201,0)),K1185=INDEX(Matches!$H$2:$H$201,MATCH($A1185&amp;"-4",Matches!$J$2:$J$201,0))),5,IF(SIGN(J1185-K1185)&lt;&gt;SIGN(INDEX(Matches!$G$2:$G$201,MATCH($A1185&amp;"-4",Matches!$J$2:$J$201,0))-INDEX(Matches!$H$2:$H$201,MATCH($A1185&amp;"-4",Matches!$J$2:$J$201,0))),0,IF(J1185-K1185=INDEX(Matches!$G$2:$G$201,MATCH($A1185&amp;"-4",Matches!$J$2:$J$201,0))-INDEX(Matches!$H$2:$H$201,MATCH($A1185&amp;"-4",Matches!$J$2:$J$201,0)),3,2))))),""))</f>
        <v/>
      </c>
      <c r="AB1185" s="12" t="str">
        <f aca="false">IF(OR($B1185="",L1185="",M1185=""),"",IFERROR(IF(OR(INDEX(Matches!$I$2:$I$201,MATCH($A1185&amp;"-5",Matches!$J$2:$J$201,0))="Void",INDEX(Matches!$G$2:$G$201,MATCH($A1185&amp;"-5",Matches!$J$2:$J$201,0))="",INDEX(Matches!$H$2:$H$201,MATCH($A1185&amp;"-5",Matches!$J$2:$J$201,0))=""),"",IF(AND($C1185&lt;&gt;"",INDEX(Matches!$F$2:$F$201,MATCH($A1185&amp;"-5",Matches!$J$2:$J$201,0))&lt;&gt;"",$C1185&gt;=INDEX(Matches!$F$2:$F$201,MATCH($A1185&amp;"-5",Matches!$J$2:$J$201,0))),"",IF(AND(L1185=INDEX(Matches!$G$2:$G$201,MATCH($A1185&amp;"-5",Matches!$J$2:$J$201,0)),M1185=INDEX(Matches!$H$2:$H$201,MATCH($A1185&amp;"-5",Matches!$J$2:$J$201,0))),5,IF(SIGN(L1185-M1185)&lt;&gt;SIGN(INDEX(Matches!$G$2:$G$201,MATCH($A1185&amp;"-5",Matches!$J$2:$J$201,0))-INDEX(Matches!$H$2:$H$201,MATCH($A1185&amp;"-5",Matches!$J$2:$J$201,0))),0,IF(L1185-M1185=INDEX(Matches!$G$2:$G$201,MATCH($A1185&amp;"-5",Matches!$J$2:$J$201,0))-INDEX(Matches!$H$2:$H$201,MATCH($A1185&amp;"-5",Matches!$J$2:$J$201,0)),3,2))))),""))</f>
        <v/>
      </c>
      <c r="AC1185" s="12" t="str">
        <f aca="false">IF(OR($B1185="",N1185="",O1185=""),"",IFERROR(IF(OR(INDEX(Matches!$I$2:$I$201,MATCH($A1185&amp;"-6",Matches!$J$2:$J$201,0))="Void",INDEX(Matches!$G$2:$G$201,MATCH($A1185&amp;"-6",Matches!$J$2:$J$201,0))="",INDEX(Matches!$H$2:$H$201,MATCH($A1185&amp;"-6",Matches!$J$2:$J$201,0))=""),"",IF(AND($C1185&lt;&gt;"",INDEX(Matches!$F$2:$F$201,MATCH($A1185&amp;"-6",Matches!$J$2:$J$201,0))&lt;&gt;"",$C1185&gt;=INDEX(Matches!$F$2:$F$201,MATCH($A1185&amp;"-6",Matches!$J$2:$J$201,0))),"",IF(AND(N1185=INDEX(Matches!$G$2:$G$201,MATCH($A1185&amp;"-6",Matches!$J$2:$J$201,0)),O1185=INDEX(Matches!$H$2:$H$201,MATCH($A1185&amp;"-6",Matches!$J$2:$J$201,0))),5,IF(SIGN(N1185-O1185)&lt;&gt;SIGN(INDEX(Matches!$G$2:$G$201,MATCH($A1185&amp;"-6",Matches!$J$2:$J$201,0))-INDEX(Matches!$H$2:$H$201,MATCH($A1185&amp;"-6",Matches!$J$2:$J$201,0))),0,IF(N1185-O1185=INDEX(Matches!$G$2:$G$201,MATCH($A1185&amp;"-6",Matches!$J$2:$J$201,0))-INDEX(Matches!$H$2:$H$201,MATCH($A1185&amp;"-6",Matches!$J$2:$J$201,0)),3,2))))),""))</f>
        <v/>
      </c>
      <c r="AD1185" s="12" t="str">
        <f aca="false">IF(OR($B1185="",P1185="",Q1185=""),"",IFERROR(IF(OR(INDEX(Matches!$I$2:$I$201,MATCH($A1185&amp;"-7",Matches!$J$2:$J$201,0))="Void",INDEX(Matches!$G$2:$G$201,MATCH($A1185&amp;"-7",Matches!$J$2:$J$201,0))="",INDEX(Matches!$H$2:$H$201,MATCH($A1185&amp;"-7",Matches!$J$2:$J$201,0))=""),"",IF(AND($C1185&lt;&gt;"",INDEX(Matches!$F$2:$F$201,MATCH($A1185&amp;"-7",Matches!$J$2:$J$201,0))&lt;&gt;"",$C1185&gt;=INDEX(Matches!$F$2:$F$201,MATCH($A1185&amp;"-7",Matches!$J$2:$J$201,0))),"",IF(AND(P1185=INDEX(Matches!$G$2:$G$201,MATCH($A1185&amp;"-7",Matches!$J$2:$J$201,0)),Q1185=INDEX(Matches!$H$2:$H$201,MATCH($A1185&amp;"-7",Matches!$J$2:$J$201,0))),5,IF(SIGN(P1185-Q1185)&lt;&gt;SIGN(INDEX(Matches!$G$2:$G$201,MATCH($A1185&amp;"-7",Matches!$J$2:$J$201,0))-INDEX(Matches!$H$2:$H$201,MATCH($A1185&amp;"-7",Matches!$J$2:$J$201,0))),0,IF(P1185-Q1185=INDEX(Matches!$G$2:$G$201,MATCH($A1185&amp;"-7",Matches!$J$2:$J$201,0))-INDEX(Matches!$H$2:$H$201,MATCH($A1185&amp;"-7",Matches!$J$2:$J$201,0)),3,2))))),""))</f>
        <v/>
      </c>
      <c r="AE1185" s="12" t="str">
        <f aca="false">IF(OR($B1185="",R1185="",S1185=""),"",IFERROR(IF(OR(INDEX(Matches!$I$2:$I$201,MATCH($A1185&amp;"-8",Matches!$J$2:$J$201,0))="Void",INDEX(Matches!$G$2:$G$201,MATCH($A1185&amp;"-8",Matches!$J$2:$J$201,0))="",INDEX(Matches!$H$2:$H$201,MATCH($A1185&amp;"-8",Matches!$J$2:$J$201,0))=""),"",IF(AND($C1185&lt;&gt;"",INDEX(Matches!$F$2:$F$201,MATCH($A1185&amp;"-8",Matches!$J$2:$J$201,0))&lt;&gt;"",$C1185&gt;=INDEX(Matches!$F$2:$F$201,MATCH($A1185&amp;"-8",Matches!$J$2:$J$201,0))),"",IF(AND(R1185=INDEX(Matches!$G$2:$G$201,MATCH($A1185&amp;"-8",Matches!$J$2:$J$201,0)),S1185=INDEX(Matches!$H$2:$H$201,MATCH($A1185&amp;"-8",Matches!$J$2:$J$201,0))),5,IF(SIGN(R1185-S1185)&lt;&gt;SIGN(INDEX(Matches!$G$2:$G$201,MATCH($A1185&amp;"-8",Matches!$J$2:$J$201,0))-INDEX(Matches!$H$2:$H$201,MATCH($A1185&amp;"-8",Matches!$J$2:$J$201,0))),0,IF(R1185-S1185=INDEX(Matches!$G$2:$G$201,MATCH($A1185&amp;"-8",Matches!$J$2:$J$201,0))-INDEX(Matches!$H$2:$H$201,MATCH($A1185&amp;"-8",Matches!$J$2:$J$201,0)),3,2))))),""))</f>
        <v/>
      </c>
      <c r="AF1185" s="12" t="str">
        <f aca="false">IF(OR($B1185="",T1185="",U1185=""),"",IFERROR(IF(OR(INDEX(Matches!$I$2:$I$201,MATCH($A1185&amp;"-9",Matches!$J$2:$J$201,0))="Void",INDEX(Matches!$G$2:$G$201,MATCH($A1185&amp;"-9",Matches!$J$2:$J$201,0))="",INDEX(Matches!$H$2:$H$201,MATCH($A1185&amp;"-9",Matches!$J$2:$J$201,0))=""),"",IF(AND($C1185&lt;&gt;"",INDEX(Matches!$F$2:$F$201,MATCH($A1185&amp;"-9",Matches!$J$2:$J$201,0))&lt;&gt;"",$C1185&gt;=INDEX(Matches!$F$2:$F$201,MATCH($A1185&amp;"-9",Matches!$J$2:$J$201,0))),"",IF(AND(T1185=INDEX(Matches!$G$2:$G$201,MATCH($A1185&amp;"-9",Matches!$J$2:$J$201,0)),U1185=INDEX(Matches!$H$2:$H$201,MATCH($A1185&amp;"-9",Matches!$J$2:$J$201,0))),5,IF(SIGN(T1185-U1185)&lt;&gt;SIGN(INDEX(Matches!$G$2:$G$201,MATCH($A1185&amp;"-9",Matches!$J$2:$J$201,0))-INDEX(Matches!$H$2:$H$201,MATCH($A1185&amp;"-9",Matches!$J$2:$J$201,0))),0,IF(T1185-U1185=INDEX(Matches!$G$2:$G$201,MATCH($A1185&amp;"-9",Matches!$J$2:$J$201,0))-INDEX(Matches!$H$2:$H$201,MATCH($A1185&amp;"-9",Matches!$J$2:$J$201,0)),3,2))))),""))</f>
        <v/>
      </c>
      <c r="AG1185" s="12" t="str">
        <f aca="false">IF(OR($B1185="",V1185="",W1185=""),"",IFERROR(IF(OR(INDEX(Matches!$I$2:$I$201,MATCH($A1185&amp;"-10",Matches!$J$2:$J$201,0))="Void",INDEX(Matches!$G$2:$G$201,MATCH($A1185&amp;"-10",Matches!$J$2:$J$201,0))="",INDEX(Matches!$H$2:$H$201,MATCH($A1185&amp;"-10",Matches!$J$2:$J$201,0))=""),"",IF(AND($C1185&lt;&gt;"",INDEX(Matches!$F$2:$F$201,MATCH($A1185&amp;"-10",Matches!$J$2:$J$201,0))&lt;&gt;"",$C1185&gt;=INDEX(Matches!$F$2:$F$201,MATCH($A1185&amp;"-10",Matches!$J$2:$J$201,0))),"",IF(AND(V1185=INDEX(Matches!$G$2:$G$201,MATCH($A1185&amp;"-10",Matches!$J$2:$J$201,0)),W1185=INDEX(Matches!$H$2:$H$201,MATCH($A1185&amp;"-10",Matches!$J$2:$J$201,0))),5,IF(SIGN(V1185-W1185)&lt;&gt;SIGN(INDEX(Matches!$G$2:$G$201,MATCH($A1185&amp;"-10",Matches!$J$2:$J$201,0))-INDEX(Matches!$H$2:$H$201,MATCH($A1185&amp;"-10",Matches!$J$2:$J$201,0))),0,IF(V1185-W1185=INDEX(Matches!$G$2:$G$201,MATCH($A1185&amp;"-10",Matches!$J$2:$J$201,0))-INDEX(Matches!$H$2:$H$201,MATCH($A1185&amp;"-10",Matches!$J$2:$J$201,0)),3,2))))),""))</f>
        <v/>
      </c>
      <c r="AH1185" s="13" t="str">
        <f aca="false">IF($B1185="","",SUM(X1185:AG1185))</f>
        <v/>
      </c>
      <c r="AI1185" s="12" t="str">
        <f aca="false">IF($B1185="","",COUNTIF(X1185:AG1185,5))</f>
        <v/>
      </c>
      <c r="AJ1185" s="12" t="str">
        <f aca="false">IF($B1185="","",COUNTIF(X1185:AG1185,"&gt;=2"))</f>
        <v/>
      </c>
      <c r="AK1185" s="12" t="str">
        <f aca="false">IF($B1185="","",COUNT(X1185:AG1185))</f>
        <v/>
      </c>
    </row>
    <row r="1186" customFormat="false" ht="15" hidden="false" customHeight="false" outlineLevel="0" collapsed="false">
      <c r="A1186" s="7"/>
      <c r="B1186" s="7"/>
      <c r="C1186" s="11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12" t="str">
        <f aca="false">IF(OR($B1186="",D1186="",E1186=""),"",IFERROR(IF(OR(INDEX(Matches!$I$2:$I$201,MATCH($A1186&amp;"-1",Matches!$J$2:$J$201,0))="Void",INDEX(Matches!$G$2:$G$201,MATCH($A1186&amp;"-1",Matches!$J$2:$J$201,0))="",INDEX(Matches!$H$2:$H$201,MATCH($A1186&amp;"-1",Matches!$J$2:$J$201,0))=""),"",IF(AND($C1186&lt;&gt;"",INDEX(Matches!$F$2:$F$201,MATCH($A1186&amp;"-1",Matches!$J$2:$J$201,0))&lt;&gt;"",$C1186&gt;=INDEX(Matches!$F$2:$F$201,MATCH($A1186&amp;"-1",Matches!$J$2:$J$201,0))),"",IF(AND(D1186=INDEX(Matches!$G$2:$G$201,MATCH($A1186&amp;"-1",Matches!$J$2:$J$201,0)),E1186=INDEX(Matches!$H$2:$H$201,MATCH($A1186&amp;"-1",Matches!$J$2:$J$201,0))),5,IF(SIGN(D1186-E1186)&lt;&gt;SIGN(INDEX(Matches!$G$2:$G$201,MATCH($A1186&amp;"-1",Matches!$J$2:$J$201,0))-INDEX(Matches!$H$2:$H$201,MATCH($A1186&amp;"-1",Matches!$J$2:$J$201,0))),0,IF(D1186-E1186=INDEX(Matches!$G$2:$G$201,MATCH($A1186&amp;"-1",Matches!$J$2:$J$201,0))-INDEX(Matches!$H$2:$H$201,MATCH($A1186&amp;"-1",Matches!$J$2:$J$201,0)),3,2))))),""))</f>
        <v/>
      </c>
      <c r="Y1186" s="12" t="str">
        <f aca="false">IF(OR($B1186="",F1186="",G1186=""),"",IFERROR(IF(OR(INDEX(Matches!$I$2:$I$201,MATCH($A1186&amp;"-2",Matches!$J$2:$J$201,0))="Void",INDEX(Matches!$G$2:$G$201,MATCH($A1186&amp;"-2",Matches!$J$2:$J$201,0))="",INDEX(Matches!$H$2:$H$201,MATCH($A1186&amp;"-2",Matches!$J$2:$J$201,0))=""),"",IF(AND($C1186&lt;&gt;"",INDEX(Matches!$F$2:$F$201,MATCH($A1186&amp;"-2",Matches!$J$2:$J$201,0))&lt;&gt;"",$C1186&gt;=INDEX(Matches!$F$2:$F$201,MATCH($A1186&amp;"-2",Matches!$J$2:$J$201,0))),"",IF(AND(F1186=INDEX(Matches!$G$2:$G$201,MATCH($A1186&amp;"-2",Matches!$J$2:$J$201,0)),G1186=INDEX(Matches!$H$2:$H$201,MATCH($A1186&amp;"-2",Matches!$J$2:$J$201,0))),5,IF(SIGN(F1186-G1186)&lt;&gt;SIGN(INDEX(Matches!$G$2:$G$201,MATCH($A1186&amp;"-2",Matches!$J$2:$J$201,0))-INDEX(Matches!$H$2:$H$201,MATCH($A1186&amp;"-2",Matches!$J$2:$J$201,0))),0,IF(F1186-G1186=INDEX(Matches!$G$2:$G$201,MATCH($A1186&amp;"-2",Matches!$J$2:$J$201,0))-INDEX(Matches!$H$2:$H$201,MATCH($A1186&amp;"-2",Matches!$J$2:$J$201,0)),3,2))))),""))</f>
        <v/>
      </c>
      <c r="Z1186" s="12" t="str">
        <f aca="false">IF(OR($B1186="",H1186="",I1186=""),"",IFERROR(IF(OR(INDEX(Matches!$I$2:$I$201,MATCH($A1186&amp;"-3",Matches!$J$2:$J$201,0))="Void",INDEX(Matches!$G$2:$G$201,MATCH($A1186&amp;"-3",Matches!$J$2:$J$201,0))="",INDEX(Matches!$H$2:$H$201,MATCH($A1186&amp;"-3",Matches!$J$2:$J$201,0))=""),"",IF(AND($C1186&lt;&gt;"",INDEX(Matches!$F$2:$F$201,MATCH($A1186&amp;"-3",Matches!$J$2:$J$201,0))&lt;&gt;"",$C1186&gt;=INDEX(Matches!$F$2:$F$201,MATCH($A1186&amp;"-3",Matches!$J$2:$J$201,0))),"",IF(AND(H1186=INDEX(Matches!$G$2:$G$201,MATCH($A1186&amp;"-3",Matches!$J$2:$J$201,0)),I1186=INDEX(Matches!$H$2:$H$201,MATCH($A1186&amp;"-3",Matches!$J$2:$J$201,0))),5,IF(SIGN(H1186-I1186)&lt;&gt;SIGN(INDEX(Matches!$G$2:$G$201,MATCH($A1186&amp;"-3",Matches!$J$2:$J$201,0))-INDEX(Matches!$H$2:$H$201,MATCH($A1186&amp;"-3",Matches!$J$2:$J$201,0))),0,IF(H1186-I1186=INDEX(Matches!$G$2:$G$201,MATCH($A1186&amp;"-3",Matches!$J$2:$J$201,0))-INDEX(Matches!$H$2:$H$201,MATCH($A1186&amp;"-3",Matches!$J$2:$J$201,0)),3,2))))),""))</f>
        <v/>
      </c>
      <c r="AA1186" s="12" t="str">
        <f aca="false">IF(OR($B1186="",J1186="",K1186=""),"",IFERROR(IF(OR(INDEX(Matches!$I$2:$I$201,MATCH($A1186&amp;"-4",Matches!$J$2:$J$201,0))="Void",INDEX(Matches!$G$2:$G$201,MATCH($A1186&amp;"-4",Matches!$J$2:$J$201,0))="",INDEX(Matches!$H$2:$H$201,MATCH($A1186&amp;"-4",Matches!$J$2:$J$201,0))=""),"",IF(AND($C1186&lt;&gt;"",INDEX(Matches!$F$2:$F$201,MATCH($A1186&amp;"-4",Matches!$J$2:$J$201,0))&lt;&gt;"",$C1186&gt;=INDEX(Matches!$F$2:$F$201,MATCH($A1186&amp;"-4",Matches!$J$2:$J$201,0))),"",IF(AND(J1186=INDEX(Matches!$G$2:$G$201,MATCH($A1186&amp;"-4",Matches!$J$2:$J$201,0)),K1186=INDEX(Matches!$H$2:$H$201,MATCH($A1186&amp;"-4",Matches!$J$2:$J$201,0))),5,IF(SIGN(J1186-K1186)&lt;&gt;SIGN(INDEX(Matches!$G$2:$G$201,MATCH($A1186&amp;"-4",Matches!$J$2:$J$201,0))-INDEX(Matches!$H$2:$H$201,MATCH($A1186&amp;"-4",Matches!$J$2:$J$201,0))),0,IF(J1186-K1186=INDEX(Matches!$G$2:$G$201,MATCH($A1186&amp;"-4",Matches!$J$2:$J$201,0))-INDEX(Matches!$H$2:$H$201,MATCH($A1186&amp;"-4",Matches!$J$2:$J$201,0)),3,2))))),""))</f>
        <v/>
      </c>
      <c r="AB1186" s="12" t="str">
        <f aca="false">IF(OR($B1186="",L1186="",M1186=""),"",IFERROR(IF(OR(INDEX(Matches!$I$2:$I$201,MATCH($A1186&amp;"-5",Matches!$J$2:$J$201,0))="Void",INDEX(Matches!$G$2:$G$201,MATCH($A1186&amp;"-5",Matches!$J$2:$J$201,0))="",INDEX(Matches!$H$2:$H$201,MATCH($A1186&amp;"-5",Matches!$J$2:$J$201,0))=""),"",IF(AND($C1186&lt;&gt;"",INDEX(Matches!$F$2:$F$201,MATCH($A1186&amp;"-5",Matches!$J$2:$J$201,0))&lt;&gt;"",$C1186&gt;=INDEX(Matches!$F$2:$F$201,MATCH($A1186&amp;"-5",Matches!$J$2:$J$201,0))),"",IF(AND(L1186=INDEX(Matches!$G$2:$G$201,MATCH($A1186&amp;"-5",Matches!$J$2:$J$201,0)),M1186=INDEX(Matches!$H$2:$H$201,MATCH($A1186&amp;"-5",Matches!$J$2:$J$201,0))),5,IF(SIGN(L1186-M1186)&lt;&gt;SIGN(INDEX(Matches!$G$2:$G$201,MATCH($A1186&amp;"-5",Matches!$J$2:$J$201,0))-INDEX(Matches!$H$2:$H$201,MATCH($A1186&amp;"-5",Matches!$J$2:$J$201,0))),0,IF(L1186-M1186=INDEX(Matches!$G$2:$G$201,MATCH($A1186&amp;"-5",Matches!$J$2:$J$201,0))-INDEX(Matches!$H$2:$H$201,MATCH($A1186&amp;"-5",Matches!$J$2:$J$201,0)),3,2))))),""))</f>
        <v/>
      </c>
      <c r="AC1186" s="12" t="str">
        <f aca="false">IF(OR($B1186="",N1186="",O1186=""),"",IFERROR(IF(OR(INDEX(Matches!$I$2:$I$201,MATCH($A1186&amp;"-6",Matches!$J$2:$J$201,0))="Void",INDEX(Matches!$G$2:$G$201,MATCH($A1186&amp;"-6",Matches!$J$2:$J$201,0))="",INDEX(Matches!$H$2:$H$201,MATCH($A1186&amp;"-6",Matches!$J$2:$J$201,0))=""),"",IF(AND($C1186&lt;&gt;"",INDEX(Matches!$F$2:$F$201,MATCH($A1186&amp;"-6",Matches!$J$2:$J$201,0))&lt;&gt;"",$C1186&gt;=INDEX(Matches!$F$2:$F$201,MATCH($A1186&amp;"-6",Matches!$J$2:$J$201,0))),"",IF(AND(N1186=INDEX(Matches!$G$2:$G$201,MATCH($A1186&amp;"-6",Matches!$J$2:$J$201,0)),O1186=INDEX(Matches!$H$2:$H$201,MATCH($A1186&amp;"-6",Matches!$J$2:$J$201,0))),5,IF(SIGN(N1186-O1186)&lt;&gt;SIGN(INDEX(Matches!$G$2:$G$201,MATCH($A1186&amp;"-6",Matches!$J$2:$J$201,0))-INDEX(Matches!$H$2:$H$201,MATCH($A1186&amp;"-6",Matches!$J$2:$J$201,0))),0,IF(N1186-O1186=INDEX(Matches!$G$2:$G$201,MATCH($A1186&amp;"-6",Matches!$J$2:$J$201,0))-INDEX(Matches!$H$2:$H$201,MATCH($A1186&amp;"-6",Matches!$J$2:$J$201,0)),3,2))))),""))</f>
        <v/>
      </c>
      <c r="AD1186" s="12" t="str">
        <f aca="false">IF(OR($B1186="",P1186="",Q1186=""),"",IFERROR(IF(OR(INDEX(Matches!$I$2:$I$201,MATCH($A1186&amp;"-7",Matches!$J$2:$J$201,0))="Void",INDEX(Matches!$G$2:$G$201,MATCH($A1186&amp;"-7",Matches!$J$2:$J$201,0))="",INDEX(Matches!$H$2:$H$201,MATCH($A1186&amp;"-7",Matches!$J$2:$J$201,0))=""),"",IF(AND($C1186&lt;&gt;"",INDEX(Matches!$F$2:$F$201,MATCH($A1186&amp;"-7",Matches!$J$2:$J$201,0))&lt;&gt;"",$C1186&gt;=INDEX(Matches!$F$2:$F$201,MATCH($A1186&amp;"-7",Matches!$J$2:$J$201,0))),"",IF(AND(P1186=INDEX(Matches!$G$2:$G$201,MATCH($A1186&amp;"-7",Matches!$J$2:$J$201,0)),Q1186=INDEX(Matches!$H$2:$H$201,MATCH($A1186&amp;"-7",Matches!$J$2:$J$201,0))),5,IF(SIGN(P1186-Q1186)&lt;&gt;SIGN(INDEX(Matches!$G$2:$G$201,MATCH($A1186&amp;"-7",Matches!$J$2:$J$201,0))-INDEX(Matches!$H$2:$H$201,MATCH($A1186&amp;"-7",Matches!$J$2:$J$201,0))),0,IF(P1186-Q1186=INDEX(Matches!$G$2:$G$201,MATCH($A1186&amp;"-7",Matches!$J$2:$J$201,0))-INDEX(Matches!$H$2:$H$201,MATCH($A1186&amp;"-7",Matches!$J$2:$J$201,0)),3,2))))),""))</f>
        <v/>
      </c>
      <c r="AE1186" s="12" t="str">
        <f aca="false">IF(OR($B1186="",R1186="",S1186=""),"",IFERROR(IF(OR(INDEX(Matches!$I$2:$I$201,MATCH($A1186&amp;"-8",Matches!$J$2:$J$201,0))="Void",INDEX(Matches!$G$2:$G$201,MATCH($A1186&amp;"-8",Matches!$J$2:$J$201,0))="",INDEX(Matches!$H$2:$H$201,MATCH($A1186&amp;"-8",Matches!$J$2:$J$201,0))=""),"",IF(AND($C1186&lt;&gt;"",INDEX(Matches!$F$2:$F$201,MATCH($A1186&amp;"-8",Matches!$J$2:$J$201,0))&lt;&gt;"",$C1186&gt;=INDEX(Matches!$F$2:$F$201,MATCH($A1186&amp;"-8",Matches!$J$2:$J$201,0))),"",IF(AND(R1186=INDEX(Matches!$G$2:$G$201,MATCH($A1186&amp;"-8",Matches!$J$2:$J$201,0)),S1186=INDEX(Matches!$H$2:$H$201,MATCH($A1186&amp;"-8",Matches!$J$2:$J$201,0))),5,IF(SIGN(R1186-S1186)&lt;&gt;SIGN(INDEX(Matches!$G$2:$G$201,MATCH($A1186&amp;"-8",Matches!$J$2:$J$201,0))-INDEX(Matches!$H$2:$H$201,MATCH($A1186&amp;"-8",Matches!$J$2:$J$201,0))),0,IF(R1186-S1186=INDEX(Matches!$G$2:$G$201,MATCH($A1186&amp;"-8",Matches!$J$2:$J$201,0))-INDEX(Matches!$H$2:$H$201,MATCH($A1186&amp;"-8",Matches!$J$2:$J$201,0)),3,2))))),""))</f>
        <v/>
      </c>
      <c r="AF1186" s="12" t="str">
        <f aca="false">IF(OR($B1186="",T1186="",U1186=""),"",IFERROR(IF(OR(INDEX(Matches!$I$2:$I$201,MATCH($A1186&amp;"-9",Matches!$J$2:$J$201,0))="Void",INDEX(Matches!$G$2:$G$201,MATCH($A1186&amp;"-9",Matches!$J$2:$J$201,0))="",INDEX(Matches!$H$2:$H$201,MATCH($A1186&amp;"-9",Matches!$J$2:$J$201,0))=""),"",IF(AND($C1186&lt;&gt;"",INDEX(Matches!$F$2:$F$201,MATCH($A1186&amp;"-9",Matches!$J$2:$J$201,0))&lt;&gt;"",$C1186&gt;=INDEX(Matches!$F$2:$F$201,MATCH($A1186&amp;"-9",Matches!$J$2:$J$201,0))),"",IF(AND(T1186=INDEX(Matches!$G$2:$G$201,MATCH($A1186&amp;"-9",Matches!$J$2:$J$201,0)),U1186=INDEX(Matches!$H$2:$H$201,MATCH($A1186&amp;"-9",Matches!$J$2:$J$201,0))),5,IF(SIGN(T1186-U1186)&lt;&gt;SIGN(INDEX(Matches!$G$2:$G$201,MATCH($A1186&amp;"-9",Matches!$J$2:$J$201,0))-INDEX(Matches!$H$2:$H$201,MATCH($A1186&amp;"-9",Matches!$J$2:$J$201,0))),0,IF(T1186-U1186=INDEX(Matches!$G$2:$G$201,MATCH($A1186&amp;"-9",Matches!$J$2:$J$201,0))-INDEX(Matches!$H$2:$H$201,MATCH($A1186&amp;"-9",Matches!$J$2:$J$201,0)),3,2))))),""))</f>
        <v/>
      </c>
      <c r="AG1186" s="12" t="str">
        <f aca="false">IF(OR($B1186="",V1186="",W1186=""),"",IFERROR(IF(OR(INDEX(Matches!$I$2:$I$201,MATCH($A1186&amp;"-10",Matches!$J$2:$J$201,0))="Void",INDEX(Matches!$G$2:$G$201,MATCH($A1186&amp;"-10",Matches!$J$2:$J$201,0))="",INDEX(Matches!$H$2:$H$201,MATCH($A1186&amp;"-10",Matches!$J$2:$J$201,0))=""),"",IF(AND($C1186&lt;&gt;"",INDEX(Matches!$F$2:$F$201,MATCH($A1186&amp;"-10",Matches!$J$2:$J$201,0))&lt;&gt;"",$C1186&gt;=INDEX(Matches!$F$2:$F$201,MATCH($A1186&amp;"-10",Matches!$J$2:$J$201,0))),"",IF(AND(V1186=INDEX(Matches!$G$2:$G$201,MATCH($A1186&amp;"-10",Matches!$J$2:$J$201,0)),W1186=INDEX(Matches!$H$2:$H$201,MATCH($A1186&amp;"-10",Matches!$J$2:$J$201,0))),5,IF(SIGN(V1186-W1186)&lt;&gt;SIGN(INDEX(Matches!$G$2:$G$201,MATCH($A1186&amp;"-10",Matches!$J$2:$J$201,0))-INDEX(Matches!$H$2:$H$201,MATCH($A1186&amp;"-10",Matches!$J$2:$J$201,0))),0,IF(V1186-W1186=INDEX(Matches!$G$2:$G$201,MATCH($A1186&amp;"-10",Matches!$J$2:$J$201,0))-INDEX(Matches!$H$2:$H$201,MATCH($A1186&amp;"-10",Matches!$J$2:$J$201,0)),3,2))))),""))</f>
        <v/>
      </c>
      <c r="AH1186" s="13" t="str">
        <f aca="false">IF($B1186="","",SUM(X1186:AG1186))</f>
        <v/>
      </c>
      <c r="AI1186" s="12" t="str">
        <f aca="false">IF($B1186="","",COUNTIF(X1186:AG1186,5))</f>
        <v/>
      </c>
      <c r="AJ1186" s="12" t="str">
        <f aca="false">IF($B1186="","",COUNTIF(X1186:AG1186,"&gt;=2"))</f>
        <v/>
      </c>
      <c r="AK1186" s="12" t="str">
        <f aca="false">IF($B1186="","",COUNT(X1186:AG1186))</f>
        <v/>
      </c>
    </row>
    <row r="1187" customFormat="false" ht="15" hidden="false" customHeight="false" outlineLevel="0" collapsed="false">
      <c r="A1187" s="7"/>
      <c r="B1187" s="7"/>
      <c r="C1187" s="11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12" t="str">
        <f aca="false">IF(OR($B1187="",D1187="",E1187=""),"",IFERROR(IF(OR(INDEX(Matches!$I$2:$I$201,MATCH($A1187&amp;"-1",Matches!$J$2:$J$201,0))="Void",INDEX(Matches!$G$2:$G$201,MATCH($A1187&amp;"-1",Matches!$J$2:$J$201,0))="",INDEX(Matches!$H$2:$H$201,MATCH($A1187&amp;"-1",Matches!$J$2:$J$201,0))=""),"",IF(AND($C1187&lt;&gt;"",INDEX(Matches!$F$2:$F$201,MATCH($A1187&amp;"-1",Matches!$J$2:$J$201,0))&lt;&gt;"",$C1187&gt;=INDEX(Matches!$F$2:$F$201,MATCH($A1187&amp;"-1",Matches!$J$2:$J$201,0))),"",IF(AND(D1187=INDEX(Matches!$G$2:$G$201,MATCH($A1187&amp;"-1",Matches!$J$2:$J$201,0)),E1187=INDEX(Matches!$H$2:$H$201,MATCH($A1187&amp;"-1",Matches!$J$2:$J$201,0))),5,IF(SIGN(D1187-E1187)&lt;&gt;SIGN(INDEX(Matches!$G$2:$G$201,MATCH($A1187&amp;"-1",Matches!$J$2:$J$201,0))-INDEX(Matches!$H$2:$H$201,MATCH($A1187&amp;"-1",Matches!$J$2:$J$201,0))),0,IF(D1187-E1187=INDEX(Matches!$G$2:$G$201,MATCH($A1187&amp;"-1",Matches!$J$2:$J$201,0))-INDEX(Matches!$H$2:$H$201,MATCH($A1187&amp;"-1",Matches!$J$2:$J$201,0)),3,2))))),""))</f>
        <v/>
      </c>
      <c r="Y1187" s="12" t="str">
        <f aca="false">IF(OR($B1187="",F1187="",G1187=""),"",IFERROR(IF(OR(INDEX(Matches!$I$2:$I$201,MATCH($A1187&amp;"-2",Matches!$J$2:$J$201,0))="Void",INDEX(Matches!$G$2:$G$201,MATCH($A1187&amp;"-2",Matches!$J$2:$J$201,0))="",INDEX(Matches!$H$2:$H$201,MATCH($A1187&amp;"-2",Matches!$J$2:$J$201,0))=""),"",IF(AND($C1187&lt;&gt;"",INDEX(Matches!$F$2:$F$201,MATCH($A1187&amp;"-2",Matches!$J$2:$J$201,0))&lt;&gt;"",$C1187&gt;=INDEX(Matches!$F$2:$F$201,MATCH($A1187&amp;"-2",Matches!$J$2:$J$201,0))),"",IF(AND(F1187=INDEX(Matches!$G$2:$G$201,MATCH($A1187&amp;"-2",Matches!$J$2:$J$201,0)),G1187=INDEX(Matches!$H$2:$H$201,MATCH($A1187&amp;"-2",Matches!$J$2:$J$201,0))),5,IF(SIGN(F1187-G1187)&lt;&gt;SIGN(INDEX(Matches!$G$2:$G$201,MATCH($A1187&amp;"-2",Matches!$J$2:$J$201,0))-INDEX(Matches!$H$2:$H$201,MATCH($A1187&amp;"-2",Matches!$J$2:$J$201,0))),0,IF(F1187-G1187=INDEX(Matches!$G$2:$G$201,MATCH($A1187&amp;"-2",Matches!$J$2:$J$201,0))-INDEX(Matches!$H$2:$H$201,MATCH($A1187&amp;"-2",Matches!$J$2:$J$201,0)),3,2))))),""))</f>
        <v/>
      </c>
      <c r="Z1187" s="12" t="str">
        <f aca="false">IF(OR($B1187="",H1187="",I1187=""),"",IFERROR(IF(OR(INDEX(Matches!$I$2:$I$201,MATCH($A1187&amp;"-3",Matches!$J$2:$J$201,0))="Void",INDEX(Matches!$G$2:$G$201,MATCH($A1187&amp;"-3",Matches!$J$2:$J$201,0))="",INDEX(Matches!$H$2:$H$201,MATCH($A1187&amp;"-3",Matches!$J$2:$J$201,0))=""),"",IF(AND($C1187&lt;&gt;"",INDEX(Matches!$F$2:$F$201,MATCH($A1187&amp;"-3",Matches!$J$2:$J$201,0))&lt;&gt;"",$C1187&gt;=INDEX(Matches!$F$2:$F$201,MATCH($A1187&amp;"-3",Matches!$J$2:$J$201,0))),"",IF(AND(H1187=INDEX(Matches!$G$2:$G$201,MATCH($A1187&amp;"-3",Matches!$J$2:$J$201,0)),I1187=INDEX(Matches!$H$2:$H$201,MATCH($A1187&amp;"-3",Matches!$J$2:$J$201,0))),5,IF(SIGN(H1187-I1187)&lt;&gt;SIGN(INDEX(Matches!$G$2:$G$201,MATCH($A1187&amp;"-3",Matches!$J$2:$J$201,0))-INDEX(Matches!$H$2:$H$201,MATCH($A1187&amp;"-3",Matches!$J$2:$J$201,0))),0,IF(H1187-I1187=INDEX(Matches!$G$2:$G$201,MATCH($A1187&amp;"-3",Matches!$J$2:$J$201,0))-INDEX(Matches!$H$2:$H$201,MATCH($A1187&amp;"-3",Matches!$J$2:$J$201,0)),3,2))))),""))</f>
        <v/>
      </c>
      <c r="AA1187" s="12" t="str">
        <f aca="false">IF(OR($B1187="",J1187="",K1187=""),"",IFERROR(IF(OR(INDEX(Matches!$I$2:$I$201,MATCH($A1187&amp;"-4",Matches!$J$2:$J$201,0))="Void",INDEX(Matches!$G$2:$G$201,MATCH($A1187&amp;"-4",Matches!$J$2:$J$201,0))="",INDEX(Matches!$H$2:$H$201,MATCH($A1187&amp;"-4",Matches!$J$2:$J$201,0))=""),"",IF(AND($C1187&lt;&gt;"",INDEX(Matches!$F$2:$F$201,MATCH($A1187&amp;"-4",Matches!$J$2:$J$201,0))&lt;&gt;"",$C1187&gt;=INDEX(Matches!$F$2:$F$201,MATCH($A1187&amp;"-4",Matches!$J$2:$J$201,0))),"",IF(AND(J1187=INDEX(Matches!$G$2:$G$201,MATCH($A1187&amp;"-4",Matches!$J$2:$J$201,0)),K1187=INDEX(Matches!$H$2:$H$201,MATCH($A1187&amp;"-4",Matches!$J$2:$J$201,0))),5,IF(SIGN(J1187-K1187)&lt;&gt;SIGN(INDEX(Matches!$G$2:$G$201,MATCH($A1187&amp;"-4",Matches!$J$2:$J$201,0))-INDEX(Matches!$H$2:$H$201,MATCH($A1187&amp;"-4",Matches!$J$2:$J$201,0))),0,IF(J1187-K1187=INDEX(Matches!$G$2:$G$201,MATCH($A1187&amp;"-4",Matches!$J$2:$J$201,0))-INDEX(Matches!$H$2:$H$201,MATCH($A1187&amp;"-4",Matches!$J$2:$J$201,0)),3,2))))),""))</f>
        <v/>
      </c>
      <c r="AB1187" s="12" t="str">
        <f aca="false">IF(OR($B1187="",L1187="",M1187=""),"",IFERROR(IF(OR(INDEX(Matches!$I$2:$I$201,MATCH($A1187&amp;"-5",Matches!$J$2:$J$201,0))="Void",INDEX(Matches!$G$2:$G$201,MATCH($A1187&amp;"-5",Matches!$J$2:$J$201,0))="",INDEX(Matches!$H$2:$H$201,MATCH($A1187&amp;"-5",Matches!$J$2:$J$201,0))=""),"",IF(AND($C1187&lt;&gt;"",INDEX(Matches!$F$2:$F$201,MATCH($A1187&amp;"-5",Matches!$J$2:$J$201,0))&lt;&gt;"",$C1187&gt;=INDEX(Matches!$F$2:$F$201,MATCH($A1187&amp;"-5",Matches!$J$2:$J$201,0))),"",IF(AND(L1187=INDEX(Matches!$G$2:$G$201,MATCH($A1187&amp;"-5",Matches!$J$2:$J$201,0)),M1187=INDEX(Matches!$H$2:$H$201,MATCH($A1187&amp;"-5",Matches!$J$2:$J$201,0))),5,IF(SIGN(L1187-M1187)&lt;&gt;SIGN(INDEX(Matches!$G$2:$G$201,MATCH($A1187&amp;"-5",Matches!$J$2:$J$201,0))-INDEX(Matches!$H$2:$H$201,MATCH($A1187&amp;"-5",Matches!$J$2:$J$201,0))),0,IF(L1187-M1187=INDEX(Matches!$G$2:$G$201,MATCH($A1187&amp;"-5",Matches!$J$2:$J$201,0))-INDEX(Matches!$H$2:$H$201,MATCH($A1187&amp;"-5",Matches!$J$2:$J$201,0)),3,2))))),""))</f>
        <v/>
      </c>
      <c r="AC1187" s="12" t="str">
        <f aca="false">IF(OR($B1187="",N1187="",O1187=""),"",IFERROR(IF(OR(INDEX(Matches!$I$2:$I$201,MATCH($A1187&amp;"-6",Matches!$J$2:$J$201,0))="Void",INDEX(Matches!$G$2:$G$201,MATCH($A1187&amp;"-6",Matches!$J$2:$J$201,0))="",INDEX(Matches!$H$2:$H$201,MATCH($A1187&amp;"-6",Matches!$J$2:$J$201,0))=""),"",IF(AND($C1187&lt;&gt;"",INDEX(Matches!$F$2:$F$201,MATCH($A1187&amp;"-6",Matches!$J$2:$J$201,0))&lt;&gt;"",$C1187&gt;=INDEX(Matches!$F$2:$F$201,MATCH($A1187&amp;"-6",Matches!$J$2:$J$201,0))),"",IF(AND(N1187=INDEX(Matches!$G$2:$G$201,MATCH($A1187&amp;"-6",Matches!$J$2:$J$201,0)),O1187=INDEX(Matches!$H$2:$H$201,MATCH($A1187&amp;"-6",Matches!$J$2:$J$201,0))),5,IF(SIGN(N1187-O1187)&lt;&gt;SIGN(INDEX(Matches!$G$2:$G$201,MATCH($A1187&amp;"-6",Matches!$J$2:$J$201,0))-INDEX(Matches!$H$2:$H$201,MATCH($A1187&amp;"-6",Matches!$J$2:$J$201,0))),0,IF(N1187-O1187=INDEX(Matches!$G$2:$G$201,MATCH($A1187&amp;"-6",Matches!$J$2:$J$201,0))-INDEX(Matches!$H$2:$H$201,MATCH($A1187&amp;"-6",Matches!$J$2:$J$201,0)),3,2))))),""))</f>
        <v/>
      </c>
      <c r="AD1187" s="12" t="str">
        <f aca="false">IF(OR($B1187="",P1187="",Q1187=""),"",IFERROR(IF(OR(INDEX(Matches!$I$2:$I$201,MATCH($A1187&amp;"-7",Matches!$J$2:$J$201,0))="Void",INDEX(Matches!$G$2:$G$201,MATCH($A1187&amp;"-7",Matches!$J$2:$J$201,0))="",INDEX(Matches!$H$2:$H$201,MATCH($A1187&amp;"-7",Matches!$J$2:$J$201,0))=""),"",IF(AND($C1187&lt;&gt;"",INDEX(Matches!$F$2:$F$201,MATCH($A1187&amp;"-7",Matches!$J$2:$J$201,0))&lt;&gt;"",$C1187&gt;=INDEX(Matches!$F$2:$F$201,MATCH($A1187&amp;"-7",Matches!$J$2:$J$201,0))),"",IF(AND(P1187=INDEX(Matches!$G$2:$G$201,MATCH($A1187&amp;"-7",Matches!$J$2:$J$201,0)),Q1187=INDEX(Matches!$H$2:$H$201,MATCH($A1187&amp;"-7",Matches!$J$2:$J$201,0))),5,IF(SIGN(P1187-Q1187)&lt;&gt;SIGN(INDEX(Matches!$G$2:$G$201,MATCH($A1187&amp;"-7",Matches!$J$2:$J$201,0))-INDEX(Matches!$H$2:$H$201,MATCH($A1187&amp;"-7",Matches!$J$2:$J$201,0))),0,IF(P1187-Q1187=INDEX(Matches!$G$2:$G$201,MATCH($A1187&amp;"-7",Matches!$J$2:$J$201,0))-INDEX(Matches!$H$2:$H$201,MATCH($A1187&amp;"-7",Matches!$J$2:$J$201,0)),3,2))))),""))</f>
        <v/>
      </c>
      <c r="AE1187" s="12" t="str">
        <f aca="false">IF(OR($B1187="",R1187="",S1187=""),"",IFERROR(IF(OR(INDEX(Matches!$I$2:$I$201,MATCH($A1187&amp;"-8",Matches!$J$2:$J$201,0))="Void",INDEX(Matches!$G$2:$G$201,MATCH($A1187&amp;"-8",Matches!$J$2:$J$201,0))="",INDEX(Matches!$H$2:$H$201,MATCH($A1187&amp;"-8",Matches!$J$2:$J$201,0))=""),"",IF(AND($C1187&lt;&gt;"",INDEX(Matches!$F$2:$F$201,MATCH($A1187&amp;"-8",Matches!$J$2:$J$201,0))&lt;&gt;"",$C1187&gt;=INDEX(Matches!$F$2:$F$201,MATCH($A1187&amp;"-8",Matches!$J$2:$J$201,0))),"",IF(AND(R1187=INDEX(Matches!$G$2:$G$201,MATCH($A1187&amp;"-8",Matches!$J$2:$J$201,0)),S1187=INDEX(Matches!$H$2:$H$201,MATCH($A1187&amp;"-8",Matches!$J$2:$J$201,0))),5,IF(SIGN(R1187-S1187)&lt;&gt;SIGN(INDEX(Matches!$G$2:$G$201,MATCH($A1187&amp;"-8",Matches!$J$2:$J$201,0))-INDEX(Matches!$H$2:$H$201,MATCH($A1187&amp;"-8",Matches!$J$2:$J$201,0))),0,IF(R1187-S1187=INDEX(Matches!$G$2:$G$201,MATCH($A1187&amp;"-8",Matches!$J$2:$J$201,0))-INDEX(Matches!$H$2:$H$201,MATCH($A1187&amp;"-8",Matches!$J$2:$J$201,0)),3,2))))),""))</f>
        <v/>
      </c>
      <c r="AF1187" s="12" t="str">
        <f aca="false">IF(OR($B1187="",T1187="",U1187=""),"",IFERROR(IF(OR(INDEX(Matches!$I$2:$I$201,MATCH($A1187&amp;"-9",Matches!$J$2:$J$201,0))="Void",INDEX(Matches!$G$2:$G$201,MATCH($A1187&amp;"-9",Matches!$J$2:$J$201,0))="",INDEX(Matches!$H$2:$H$201,MATCH($A1187&amp;"-9",Matches!$J$2:$J$201,0))=""),"",IF(AND($C1187&lt;&gt;"",INDEX(Matches!$F$2:$F$201,MATCH($A1187&amp;"-9",Matches!$J$2:$J$201,0))&lt;&gt;"",$C1187&gt;=INDEX(Matches!$F$2:$F$201,MATCH($A1187&amp;"-9",Matches!$J$2:$J$201,0))),"",IF(AND(T1187=INDEX(Matches!$G$2:$G$201,MATCH($A1187&amp;"-9",Matches!$J$2:$J$201,0)),U1187=INDEX(Matches!$H$2:$H$201,MATCH($A1187&amp;"-9",Matches!$J$2:$J$201,0))),5,IF(SIGN(T1187-U1187)&lt;&gt;SIGN(INDEX(Matches!$G$2:$G$201,MATCH($A1187&amp;"-9",Matches!$J$2:$J$201,0))-INDEX(Matches!$H$2:$H$201,MATCH($A1187&amp;"-9",Matches!$J$2:$J$201,0))),0,IF(T1187-U1187=INDEX(Matches!$G$2:$G$201,MATCH($A1187&amp;"-9",Matches!$J$2:$J$201,0))-INDEX(Matches!$H$2:$H$201,MATCH($A1187&amp;"-9",Matches!$J$2:$J$201,0)),3,2))))),""))</f>
        <v/>
      </c>
      <c r="AG1187" s="12" t="str">
        <f aca="false">IF(OR($B1187="",V1187="",W1187=""),"",IFERROR(IF(OR(INDEX(Matches!$I$2:$I$201,MATCH($A1187&amp;"-10",Matches!$J$2:$J$201,0))="Void",INDEX(Matches!$G$2:$G$201,MATCH($A1187&amp;"-10",Matches!$J$2:$J$201,0))="",INDEX(Matches!$H$2:$H$201,MATCH($A1187&amp;"-10",Matches!$J$2:$J$201,0))=""),"",IF(AND($C1187&lt;&gt;"",INDEX(Matches!$F$2:$F$201,MATCH($A1187&amp;"-10",Matches!$J$2:$J$201,0))&lt;&gt;"",$C1187&gt;=INDEX(Matches!$F$2:$F$201,MATCH($A1187&amp;"-10",Matches!$J$2:$J$201,0))),"",IF(AND(V1187=INDEX(Matches!$G$2:$G$201,MATCH($A1187&amp;"-10",Matches!$J$2:$J$201,0)),W1187=INDEX(Matches!$H$2:$H$201,MATCH($A1187&amp;"-10",Matches!$J$2:$J$201,0))),5,IF(SIGN(V1187-W1187)&lt;&gt;SIGN(INDEX(Matches!$G$2:$G$201,MATCH($A1187&amp;"-10",Matches!$J$2:$J$201,0))-INDEX(Matches!$H$2:$H$201,MATCH($A1187&amp;"-10",Matches!$J$2:$J$201,0))),0,IF(V1187-W1187=INDEX(Matches!$G$2:$G$201,MATCH($A1187&amp;"-10",Matches!$J$2:$J$201,0))-INDEX(Matches!$H$2:$H$201,MATCH($A1187&amp;"-10",Matches!$J$2:$J$201,0)),3,2))))),""))</f>
        <v/>
      </c>
      <c r="AH1187" s="13" t="str">
        <f aca="false">IF($B1187="","",SUM(X1187:AG1187))</f>
        <v/>
      </c>
      <c r="AI1187" s="12" t="str">
        <f aca="false">IF($B1187="","",COUNTIF(X1187:AG1187,5))</f>
        <v/>
      </c>
      <c r="AJ1187" s="12" t="str">
        <f aca="false">IF($B1187="","",COUNTIF(X1187:AG1187,"&gt;=2"))</f>
        <v/>
      </c>
      <c r="AK1187" s="12" t="str">
        <f aca="false">IF($B1187="","",COUNT(X1187:AG1187))</f>
        <v/>
      </c>
    </row>
    <row r="1188" customFormat="false" ht="15" hidden="false" customHeight="false" outlineLevel="0" collapsed="false">
      <c r="A1188" s="7"/>
      <c r="B1188" s="7"/>
      <c r="C1188" s="11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12" t="str">
        <f aca="false">IF(OR($B1188="",D1188="",E1188=""),"",IFERROR(IF(OR(INDEX(Matches!$I$2:$I$201,MATCH($A1188&amp;"-1",Matches!$J$2:$J$201,0))="Void",INDEX(Matches!$G$2:$G$201,MATCH($A1188&amp;"-1",Matches!$J$2:$J$201,0))="",INDEX(Matches!$H$2:$H$201,MATCH($A1188&amp;"-1",Matches!$J$2:$J$201,0))=""),"",IF(AND($C1188&lt;&gt;"",INDEX(Matches!$F$2:$F$201,MATCH($A1188&amp;"-1",Matches!$J$2:$J$201,0))&lt;&gt;"",$C1188&gt;=INDEX(Matches!$F$2:$F$201,MATCH($A1188&amp;"-1",Matches!$J$2:$J$201,0))),"",IF(AND(D1188=INDEX(Matches!$G$2:$G$201,MATCH($A1188&amp;"-1",Matches!$J$2:$J$201,0)),E1188=INDEX(Matches!$H$2:$H$201,MATCH($A1188&amp;"-1",Matches!$J$2:$J$201,0))),5,IF(SIGN(D1188-E1188)&lt;&gt;SIGN(INDEX(Matches!$G$2:$G$201,MATCH($A1188&amp;"-1",Matches!$J$2:$J$201,0))-INDEX(Matches!$H$2:$H$201,MATCH($A1188&amp;"-1",Matches!$J$2:$J$201,0))),0,IF(D1188-E1188=INDEX(Matches!$G$2:$G$201,MATCH($A1188&amp;"-1",Matches!$J$2:$J$201,0))-INDEX(Matches!$H$2:$H$201,MATCH($A1188&amp;"-1",Matches!$J$2:$J$201,0)),3,2))))),""))</f>
        <v/>
      </c>
      <c r="Y1188" s="12" t="str">
        <f aca="false">IF(OR($B1188="",F1188="",G1188=""),"",IFERROR(IF(OR(INDEX(Matches!$I$2:$I$201,MATCH($A1188&amp;"-2",Matches!$J$2:$J$201,0))="Void",INDEX(Matches!$G$2:$G$201,MATCH($A1188&amp;"-2",Matches!$J$2:$J$201,0))="",INDEX(Matches!$H$2:$H$201,MATCH($A1188&amp;"-2",Matches!$J$2:$J$201,0))=""),"",IF(AND($C1188&lt;&gt;"",INDEX(Matches!$F$2:$F$201,MATCH($A1188&amp;"-2",Matches!$J$2:$J$201,0))&lt;&gt;"",$C1188&gt;=INDEX(Matches!$F$2:$F$201,MATCH($A1188&amp;"-2",Matches!$J$2:$J$201,0))),"",IF(AND(F1188=INDEX(Matches!$G$2:$G$201,MATCH($A1188&amp;"-2",Matches!$J$2:$J$201,0)),G1188=INDEX(Matches!$H$2:$H$201,MATCH($A1188&amp;"-2",Matches!$J$2:$J$201,0))),5,IF(SIGN(F1188-G1188)&lt;&gt;SIGN(INDEX(Matches!$G$2:$G$201,MATCH($A1188&amp;"-2",Matches!$J$2:$J$201,0))-INDEX(Matches!$H$2:$H$201,MATCH($A1188&amp;"-2",Matches!$J$2:$J$201,0))),0,IF(F1188-G1188=INDEX(Matches!$G$2:$G$201,MATCH($A1188&amp;"-2",Matches!$J$2:$J$201,0))-INDEX(Matches!$H$2:$H$201,MATCH($A1188&amp;"-2",Matches!$J$2:$J$201,0)),3,2))))),""))</f>
        <v/>
      </c>
      <c r="Z1188" s="12" t="str">
        <f aca="false">IF(OR($B1188="",H1188="",I1188=""),"",IFERROR(IF(OR(INDEX(Matches!$I$2:$I$201,MATCH($A1188&amp;"-3",Matches!$J$2:$J$201,0))="Void",INDEX(Matches!$G$2:$G$201,MATCH($A1188&amp;"-3",Matches!$J$2:$J$201,0))="",INDEX(Matches!$H$2:$H$201,MATCH($A1188&amp;"-3",Matches!$J$2:$J$201,0))=""),"",IF(AND($C1188&lt;&gt;"",INDEX(Matches!$F$2:$F$201,MATCH($A1188&amp;"-3",Matches!$J$2:$J$201,0))&lt;&gt;"",$C1188&gt;=INDEX(Matches!$F$2:$F$201,MATCH($A1188&amp;"-3",Matches!$J$2:$J$201,0))),"",IF(AND(H1188=INDEX(Matches!$G$2:$G$201,MATCH($A1188&amp;"-3",Matches!$J$2:$J$201,0)),I1188=INDEX(Matches!$H$2:$H$201,MATCH($A1188&amp;"-3",Matches!$J$2:$J$201,0))),5,IF(SIGN(H1188-I1188)&lt;&gt;SIGN(INDEX(Matches!$G$2:$G$201,MATCH($A1188&amp;"-3",Matches!$J$2:$J$201,0))-INDEX(Matches!$H$2:$H$201,MATCH($A1188&amp;"-3",Matches!$J$2:$J$201,0))),0,IF(H1188-I1188=INDEX(Matches!$G$2:$G$201,MATCH($A1188&amp;"-3",Matches!$J$2:$J$201,0))-INDEX(Matches!$H$2:$H$201,MATCH($A1188&amp;"-3",Matches!$J$2:$J$201,0)),3,2))))),""))</f>
        <v/>
      </c>
      <c r="AA1188" s="12" t="str">
        <f aca="false">IF(OR($B1188="",J1188="",K1188=""),"",IFERROR(IF(OR(INDEX(Matches!$I$2:$I$201,MATCH($A1188&amp;"-4",Matches!$J$2:$J$201,0))="Void",INDEX(Matches!$G$2:$G$201,MATCH($A1188&amp;"-4",Matches!$J$2:$J$201,0))="",INDEX(Matches!$H$2:$H$201,MATCH($A1188&amp;"-4",Matches!$J$2:$J$201,0))=""),"",IF(AND($C1188&lt;&gt;"",INDEX(Matches!$F$2:$F$201,MATCH($A1188&amp;"-4",Matches!$J$2:$J$201,0))&lt;&gt;"",$C1188&gt;=INDEX(Matches!$F$2:$F$201,MATCH($A1188&amp;"-4",Matches!$J$2:$J$201,0))),"",IF(AND(J1188=INDEX(Matches!$G$2:$G$201,MATCH($A1188&amp;"-4",Matches!$J$2:$J$201,0)),K1188=INDEX(Matches!$H$2:$H$201,MATCH($A1188&amp;"-4",Matches!$J$2:$J$201,0))),5,IF(SIGN(J1188-K1188)&lt;&gt;SIGN(INDEX(Matches!$G$2:$G$201,MATCH($A1188&amp;"-4",Matches!$J$2:$J$201,0))-INDEX(Matches!$H$2:$H$201,MATCH($A1188&amp;"-4",Matches!$J$2:$J$201,0))),0,IF(J1188-K1188=INDEX(Matches!$G$2:$G$201,MATCH($A1188&amp;"-4",Matches!$J$2:$J$201,0))-INDEX(Matches!$H$2:$H$201,MATCH($A1188&amp;"-4",Matches!$J$2:$J$201,0)),3,2))))),""))</f>
        <v/>
      </c>
      <c r="AB1188" s="12" t="str">
        <f aca="false">IF(OR($B1188="",L1188="",M1188=""),"",IFERROR(IF(OR(INDEX(Matches!$I$2:$I$201,MATCH($A1188&amp;"-5",Matches!$J$2:$J$201,0))="Void",INDEX(Matches!$G$2:$G$201,MATCH($A1188&amp;"-5",Matches!$J$2:$J$201,0))="",INDEX(Matches!$H$2:$H$201,MATCH($A1188&amp;"-5",Matches!$J$2:$J$201,0))=""),"",IF(AND($C1188&lt;&gt;"",INDEX(Matches!$F$2:$F$201,MATCH($A1188&amp;"-5",Matches!$J$2:$J$201,0))&lt;&gt;"",$C1188&gt;=INDEX(Matches!$F$2:$F$201,MATCH($A1188&amp;"-5",Matches!$J$2:$J$201,0))),"",IF(AND(L1188=INDEX(Matches!$G$2:$G$201,MATCH($A1188&amp;"-5",Matches!$J$2:$J$201,0)),M1188=INDEX(Matches!$H$2:$H$201,MATCH($A1188&amp;"-5",Matches!$J$2:$J$201,0))),5,IF(SIGN(L1188-M1188)&lt;&gt;SIGN(INDEX(Matches!$G$2:$G$201,MATCH($A1188&amp;"-5",Matches!$J$2:$J$201,0))-INDEX(Matches!$H$2:$H$201,MATCH($A1188&amp;"-5",Matches!$J$2:$J$201,0))),0,IF(L1188-M1188=INDEX(Matches!$G$2:$G$201,MATCH($A1188&amp;"-5",Matches!$J$2:$J$201,0))-INDEX(Matches!$H$2:$H$201,MATCH($A1188&amp;"-5",Matches!$J$2:$J$201,0)),3,2))))),""))</f>
        <v/>
      </c>
      <c r="AC1188" s="12" t="str">
        <f aca="false">IF(OR($B1188="",N1188="",O1188=""),"",IFERROR(IF(OR(INDEX(Matches!$I$2:$I$201,MATCH($A1188&amp;"-6",Matches!$J$2:$J$201,0))="Void",INDEX(Matches!$G$2:$G$201,MATCH($A1188&amp;"-6",Matches!$J$2:$J$201,0))="",INDEX(Matches!$H$2:$H$201,MATCH($A1188&amp;"-6",Matches!$J$2:$J$201,0))=""),"",IF(AND($C1188&lt;&gt;"",INDEX(Matches!$F$2:$F$201,MATCH($A1188&amp;"-6",Matches!$J$2:$J$201,0))&lt;&gt;"",$C1188&gt;=INDEX(Matches!$F$2:$F$201,MATCH($A1188&amp;"-6",Matches!$J$2:$J$201,0))),"",IF(AND(N1188=INDEX(Matches!$G$2:$G$201,MATCH($A1188&amp;"-6",Matches!$J$2:$J$201,0)),O1188=INDEX(Matches!$H$2:$H$201,MATCH($A1188&amp;"-6",Matches!$J$2:$J$201,0))),5,IF(SIGN(N1188-O1188)&lt;&gt;SIGN(INDEX(Matches!$G$2:$G$201,MATCH($A1188&amp;"-6",Matches!$J$2:$J$201,0))-INDEX(Matches!$H$2:$H$201,MATCH($A1188&amp;"-6",Matches!$J$2:$J$201,0))),0,IF(N1188-O1188=INDEX(Matches!$G$2:$G$201,MATCH($A1188&amp;"-6",Matches!$J$2:$J$201,0))-INDEX(Matches!$H$2:$H$201,MATCH($A1188&amp;"-6",Matches!$J$2:$J$201,0)),3,2))))),""))</f>
        <v/>
      </c>
      <c r="AD1188" s="12" t="str">
        <f aca="false">IF(OR($B1188="",P1188="",Q1188=""),"",IFERROR(IF(OR(INDEX(Matches!$I$2:$I$201,MATCH($A1188&amp;"-7",Matches!$J$2:$J$201,0))="Void",INDEX(Matches!$G$2:$G$201,MATCH($A1188&amp;"-7",Matches!$J$2:$J$201,0))="",INDEX(Matches!$H$2:$H$201,MATCH($A1188&amp;"-7",Matches!$J$2:$J$201,0))=""),"",IF(AND($C1188&lt;&gt;"",INDEX(Matches!$F$2:$F$201,MATCH($A1188&amp;"-7",Matches!$J$2:$J$201,0))&lt;&gt;"",$C1188&gt;=INDEX(Matches!$F$2:$F$201,MATCH($A1188&amp;"-7",Matches!$J$2:$J$201,0))),"",IF(AND(P1188=INDEX(Matches!$G$2:$G$201,MATCH($A1188&amp;"-7",Matches!$J$2:$J$201,0)),Q1188=INDEX(Matches!$H$2:$H$201,MATCH($A1188&amp;"-7",Matches!$J$2:$J$201,0))),5,IF(SIGN(P1188-Q1188)&lt;&gt;SIGN(INDEX(Matches!$G$2:$G$201,MATCH($A1188&amp;"-7",Matches!$J$2:$J$201,0))-INDEX(Matches!$H$2:$H$201,MATCH($A1188&amp;"-7",Matches!$J$2:$J$201,0))),0,IF(P1188-Q1188=INDEX(Matches!$G$2:$G$201,MATCH($A1188&amp;"-7",Matches!$J$2:$J$201,0))-INDEX(Matches!$H$2:$H$201,MATCH($A1188&amp;"-7",Matches!$J$2:$J$201,0)),3,2))))),""))</f>
        <v/>
      </c>
      <c r="AE1188" s="12" t="str">
        <f aca="false">IF(OR($B1188="",R1188="",S1188=""),"",IFERROR(IF(OR(INDEX(Matches!$I$2:$I$201,MATCH($A1188&amp;"-8",Matches!$J$2:$J$201,0))="Void",INDEX(Matches!$G$2:$G$201,MATCH($A1188&amp;"-8",Matches!$J$2:$J$201,0))="",INDEX(Matches!$H$2:$H$201,MATCH($A1188&amp;"-8",Matches!$J$2:$J$201,0))=""),"",IF(AND($C1188&lt;&gt;"",INDEX(Matches!$F$2:$F$201,MATCH($A1188&amp;"-8",Matches!$J$2:$J$201,0))&lt;&gt;"",$C1188&gt;=INDEX(Matches!$F$2:$F$201,MATCH($A1188&amp;"-8",Matches!$J$2:$J$201,0))),"",IF(AND(R1188=INDEX(Matches!$G$2:$G$201,MATCH($A1188&amp;"-8",Matches!$J$2:$J$201,0)),S1188=INDEX(Matches!$H$2:$H$201,MATCH($A1188&amp;"-8",Matches!$J$2:$J$201,0))),5,IF(SIGN(R1188-S1188)&lt;&gt;SIGN(INDEX(Matches!$G$2:$G$201,MATCH($A1188&amp;"-8",Matches!$J$2:$J$201,0))-INDEX(Matches!$H$2:$H$201,MATCH($A1188&amp;"-8",Matches!$J$2:$J$201,0))),0,IF(R1188-S1188=INDEX(Matches!$G$2:$G$201,MATCH($A1188&amp;"-8",Matches!$J$2:$J$201,0))-INDEX(Matches!$H$2:$H$201,MATCH($A1188&amp;"-8",Matches!$J$2:$J$201,0)),3,2))))),""))</f>
        <v/>
      </c>
      <c r="AF1188" s="12" t="str">
        <f aca="false">IF(OR($B1188="",T1188="",U1188=""),"",IFERROR(IF(OR(INDEX(Matches!$I$2:$I$201,MATCH($A1188&amp;"-9",Matches!$J$2:$J$201,0))="Void",INDEX(Matches!$G$2:$G$201,MATCH($A1188&amp;"-9",Matches!$J$2:$J$201,0))="",INDEX(Matches!$H$2:$H$201,MATCH($A1188&amp;"-9",Matches!$J$2:$J$201,0))=""),"",IF(AND($C1188&lt;&gt;"",INDEX(Matches!$F$2:$F$201,MATCH($A1188&amp;"-9",Matches!$J$2:$J$201,0))&lt;&gt;"",$C1188&gt;=INDEX(Matches!$F$2:$F$201,MATCH($A1188&amp;"-9",Matches!$J$2:$J$201,0))),"",IF(AND(T1188=INDEX(Matches!$G$2:$G$201,MATCH($A1188&amp;"-9",Matches!$J$2:$J$201,0)),U1188=INDEX(Matches!$H$2:$H$201,MATCH($A1188&amp;"-9",Matches!$J$2:$J$201,0))),5,IF(SIGN(T1188-U1188)&lt;&gt;SIGN(INDEX(Matches!$G$2:$G$201,MATCH($A1188&amp;"-9",Matches!$J$2:$J$201,0))-INDEX(Matches!$H$2:$H$201,MATCH($A1188&amp;"-9",Matches!$J$2:$J$201,0))),0,IF(T1188-U1188=INDEX(Matches!$G$2:$G$201,MATCH($A1188&amp;"-9",Matches!$J$2:$J$201,0))-INDEX(Matches!$H$2:$H$201,MATCH($A1188&amp;"-9",Matches!$J$2:$J$201,0)),3,2))))),""))</f>
        <v/>
      </c>
      <c r="AG1188" s="12" t="str">
        <f aca="false">IF(OR($B1188="",V1188="",W1188=""),"",IFERROR(IF(OR(INDEX(Matches!$I$2:$I$201,MATCH($A1188&amp;"-10",Matches!$J$2:$J$201,0))="Void",INDEX(Matches!$G$2:$G$201,MATCH($A1188&amp;"-10",Matches!$J$2:$J$201,0))="",INDEX(Matches!$H$2:$H$201,MATCH($A1188&amp;"-10",Matches!$J$2:$J$201,0))=""),"",IF(AND($C1188&lt;&gt;"",INDEX(Matches!$F$2:$F$201,MATCH($A1188&amp;"-10",Matches!$J$2:$J$201,0))&lt;&gt;"",$C1188&gt;=INDEX(Matches!$F$2:$F$201,MATCH($A1188&amp;"-10",Matches!$J$2:$J$201,0))),"",IF(AND(V1188=INDEX(Matches!$G$2:$G$201,MATCH($A1188&amp;"-10",Matches!$J$2:$J$201,0)),W1188=INDEX(Matches!$H$2:$H$201,MATCH($A1188&amp;"-10",Matches!$J$2:$J$201,0))),5,IF(SIGN(V1188-W1188)&lt;&gt;SIGN(INDEX(Matches!$G$2:$G$201,MATCH($A1188&amp;"-10",Matches!$J$2:$J$201,0))-INDEX(Matches!$H$2:$H$201,MATCH($A1188&amp;"-10",Matches!$J$2:$J$201,0))),0,IF(V1188-W1188=INDEX(Matches!$G$2:$G$201,MATCH($A1188&amp;"-10",Matches!$J$2:$J$201,0))-INDEX(Matches!$H$2:$H$201,MATCH($A1188&amp;"-10",Matches!$J$2:$J$201,0)),3,2))))),""))</f>
        <v/>
      </c>
      <c r="AH1188" s="13" t="str">
        <f aca="false">IF($B1188="","",SUM(X1188:AG1188))</f>
        <v/>
      </c>
      <c r="AI1188" s="12" t="str">
        <f aca="false">IF($B1188="","",COUNTIF(X1188:AG1188,5))</f>
        <v/>
      </c>
      <c r="AJ1188" s="12" t="str">
        <f aca="false">IF($B1188="","",COUNTIF(X1188:AG1188,"&gt;=2"))</f>
        <v/>
      </c>
      <c r="AK1188" s="12" t="str">
        <f aca="false">IF($B1188="","",COUNT(X1188:AG1188))</f>
        <v/>
      </c>
    </row>
    <row r="1189" customFormat="false" ht="15" hidden="false" customHeight="false" outlineLevel="0" collapsed="false">
      <c r="A1189" s="7"/>
      <c r="B1189" s="7"/>
      <c r="C1189" s="11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12" t="str">
        <f aca="false">IF(OR($B1189="",D1189="",E1189=""),"",IFERROR(IF(OR(INDEX(Matches!$I$2:$I$201,MATCH($A1189&amp;"-1",Matches!$J$2:$J$201,0))="Void",INDEX(Matches!$G$2:$G$201,MATCH($A1189&amp;"-1",Matches!$J$2:$J$201,0))="",INDEX(Matches!$H$2:$H$201,MATCH($A1189&amp;"-1",Matches!$J$2:$J$201,0))=""),"",IF(AND($C1189&lt;&gt;"",INDEX(Matches!$F$2:$F$201,MATCH($A1189&amp;"-1",Matches!$J$2:$J$201,0))&lt;&gt;"",$C1189&gt;=INDEX(Matches!$F$2:$F$201,MATCH($A1189&amp;"-1",Matches!$J$2:$J$201,0))),"",IF(AND(D1189=INDEX(Matches!$G$2:$G$201,MATCH($A1189&amp;"-1",Matches!$J$2:$J$201,0)),E1189=INDEX(Matches!$H$2:$H$201,MATCH($A1189&amp;"-1",Matches!$J$2:$J$201,0))),5,IF(SIGN(D1189-E1189)&lt;&gt;SIGN(INDEX(Matches!$G$2:$G$201,MATCH($A1189&amp;"-1",Matches!$J$2:$J$201,0))-INDEX(Matches!$H$2:$H$201,MATCH($A1189&amp;"-1",Matches!$J$2:$J$201,0))),0,IF(D1189-E1189=INDEX(Matches!$G$2:$G$201,MATCH($A1189&amp;"-1",Matches!$J$2:$J$201,0))-INDEX(Matches!$H$2:$H$201,MATCH($A1189&amp;"-1",Matches!$J$2:$J$201,0)),3,2))))),""))</f>
        <v/>
      </c>
      <c r="Y1189" s="12" t="str">
        <f aca="false">IF(OR($B1189="",F1189="",G1189=""),"",IFERROR(IF(OR(INDEX(Matches!$I$2:$I$201,MATCH($A1189&amp;"-2",Matches!$J$2:$J$201,0))="Void",INDEX(Matches!$G$2:$G$201,MATCH($A1189&amp;"-2",Matches!$J$2:$J$201,0))="",INDEX(Matches!$H$2:$H$201,MATCH($A1189&amp;"-2",Matches!$J$2:$J$201,0))=""),"",IF(AND($C1189&lt;&gt;"",INDEX(Matches!$F$2:$F$201,MATCH($A1189&amp;"-2",Matches!$J$2:$J$201,0))&lt;&gt;"",$C1189&gt;=INDEX(Matches!$F$2:$F$201,MATCH($A1189&amp;"-2",Matches!$J$2:$J$201,0))),"",IF(AND(F1189=INDEX(Matches!$G$2:$G$201,MATCH($A1189&amp;"-2",Matches!$J$2:$J$201,0)),G1189=INDEX(Matches!$H$2:$H$201,MATCH($A1189&amp;"-2",Matches!$J$2:$J$201,0))),5,IF(SIGN(F1189-G1189)&lt;&gt;SIGN(INDEX(Matches!$G$2:$G$201,MATCH($A1189&amp;"-2",Matches!$J$2:$J$201,0))-INDEX(Matches!$H$2:$H$201,MATCH($A1189&amp;"-2",Matches!$J$2:$J$201,0))),0,IF(F1189-G1189=INDEX(Matches!$G$2:$G$201,MATCH($A1189&amp;"-2",Matches!$J$2:$J$201,0))-INDEX(Matches!$H$2:$H$201,MATCH($A1189&amp;"-2",Matches!$J$2:$J$201,0)),3,2))))),""))</f>
        <v/>
      </c>
      <c r="Z1189" s="12" t="str">
        <f aca="false">IF(OR($B1189="",H1189="",I1189=""),"",IFERROR(IF(OR(INDEX(Matches!$I$2:$I$201,MATCH($A1189&amp;"-3",Matches!$J$2:$J$201,0))="Void",INDEX(Matches!$G$2:$G$201,MATCH($A1189&amp;"-3",Matches!$J$2:$J$201,0))="",INDEX(Matches!$H$2:$H$201,MATCH($A1189&amp;"-3",Matches!$J$2:$J$201,0))=""),"",IF(AND($C1189&lt;&gt;"",INDEX(Matches!$F$2:$F$201,MATCH($A1189&amp;"-3",Matches!$J$2:$J$201,0))&lt;&gt;"",$C1189&gt;=INDEX(Matches!$F$2:$F$201,MATCH($A1189&amp;"-3",Matches!$J$2:$J$201,0))),"",IF(AND(H1189=INDEX(Matches!$G$2:$G$201,MATCH($A1189&amp;"-3",Matches!$J$2:$J$201,0)),I1189=INDEX(Matches!$H$2:$H$201,MATCH($A1189&amp;"-3",Matches!$J$2:$J$201,0))),5,IF(SIGN(H1189-I1189)&lt;&gt;SIGN(INDEX(Matches!$G$2:$G$201,MATCH($A1189&amp;"-3",Matches!$J$2:$J$201,0))-INDEX(Matches!$H$2:$H$201,MATCH($A1189&amp;"-3",Matches!$J$2:$J$201,0))),0,IF(H1189-I1189=INDEX(Matches!$G$2:$G$201,MATCH($A1189&amp;"-3",Matches!$J$2:$J$201,0))-INDEX(Matches!$H$2:$H$201,MATCH($A1189&amp;"-3",Matches!$J$2:$J$201,0)),3,2))))),""))</f>
        <v/>
      </c>
      <c r="AA1189" s="12" t="str">
        <f aca="false">IF(OR($B1189="",J1189="",K1189=""),"",IFERROR(IF(OR(INDEX(Matches!$I$2:$I$201,MATCH($A1189&amp;"-4",Matches!$J$2:$J$201,0))="Void",INDEX(Matches!$G$2:$G$201,MATCH($A1189&amp;"-4",Matches!$J$2:$J$201,0))="",INDEX(Matches!$H$2:$H$201,MATCH($A1189&amp;"-4",Matches!$J$2:$J$201,0))=""),"",IF(AND($C1189&lt;&gt;"",INDEX(Matches!$F$2:$F$201,MATCH($A1189&amp;"-4",Matches!$J$2:$J$201,0))&lt;&gt;"",$C1189&gt;=INDEX(Matches!$F$2:$F$201,MATCH($A1189&amp;"-4",Matches!$J$2:$J$201,0))),"",IF(AND(J1189=INDEX(Matches!$G$2:$G$201,MATCH($A1189&amp;"-4",Matches!$J$2:$J$201,0)),K1189=INDEX(Matches!$H$2:$H$201,MATCH($A1189&amp;"-4",Matches!$J$2:$J$201,0))),5,IF(SIGN(J1189-K1189)&lt;&gt;SIGN(INDEX(Matches!$G$2:$G$201,MATCH($A1189&amp;"-4",Matches!$J$2:$J$201,0))-INDEX(Matches!$H$2:$H$201,MATCH($A1189&amp;"-4",Matches!$J$2:$J$201,0))),0,IF(J1189-K1189=INDEX(Matches!$G$2:$G$201,MATCH($A1189&amp;"-4",Matches!$J$2:$J$201,0))-INDEX(Matches!$H$2:$H$201,MATCH($A1189&amp;"-4",Matches!$J$2:$J$201,0)),3,2))))),""))</f>
        <v/>
      </c>
      <c r="AB1189" s="12" t="str">
        <f aca="false">IF(OR($B1189="",L1189="",M1189=""),"",IFERROR(IF(OR(INDEX(Matches!$I$2:$I$201,MATCH($A1189&amp;"-5",Matches!$J$2:$J$201,0))="Void",INDEX(Matches!$G$2:$G$201,MATCH($A1189&amp;"-5",Matches!$J$2:$J$201,0))="",INDEX(Matches!$H$2:$H$201,MATCH($A1189&amp;"-5",Matches!$J$2:$J$201,0))=""),"",IF(AND($C1189&lt;&gt;"",INDEX(Matches!$F$2:$F$201,MATCH($A1189&amp;"-5",Matches!$J$2:$J$201,0))&lt;&gt;"",$C1189&gt;=INDEX(Matches!$F$2:$F$201,MATCH($A1189&amp;"-5",Matches!$J$2:$J$201,0))),"",IF(AND(L1189=INDEX(Matches!$G$2:$G$201,MATCH($A1189&amp;"-5",Matches!$J$2:$J$201,0)),M1189=INDEX(Matches!$H$2:$H$201,MATCH($A1189&amp;"-5",Matches!$J$2:$J$201,0))),5,IF(SIGN(L1189-M1189)&lt;&gt;SIGN(INDEX(Matches!$G$2:$G$201,MATCH($A1189&amp;"-5",Matches!$J$2:$J$201,0))-INDEX(Matches!$H$2:$H$201,MATCH($A1189&amp;"-5",Matches!$J$2:$J$201,0))),0,IF(L1189-M1189=INDEX(Matches!$G$2:$G$201,MATCH($A1189&amp;"-5",Matches!$J$2:$J$201,0))-INDEX(Matches!$H$2:$H$201,MATCH($A1189&amp;"-5",Matches!$J$2:$J$201,0)),3,2))))),""))</f>
        <v/>
      </c>
      <c r="AC1189" s="12" t="str">
        <f aca="false">IF(OR($B1189="",N1189="",O1189=""),"",IFERROR(IF(OR(INDEX(Matches!$I$2:$I$201,MATCH($A1189&amp;"-6",Matches!$J$2:$J$201,0))="Void",INDEX(Matches!$G$2:$G$201,MATCH($A1189&amp;"-6",Matches!$J$2:$J$201,0))="",INDEX(Matches!$H$2:$H$201,MATCH($A1189&amp;"-6",Matches!$J$2:$J$201,0))=""),"",IF(AND($C1189&lt;&gt;"",INDEX(Matches!$F$2:$F$201,MATCH($A1189&amp;"-6",Matches!$J$2:$J$201,0))&lt;&gt;"",$C1189&gt;=INDEX(Matches!$F$2:$F$201,MATCH($A1189&amp;"-6",Matches!$J$2:$J$201,0))),"",IF(AND(N1189=INDEX(Matches!$G$2:$G$201,MATCH($A1189&amp;"-6",Matches!$J$2:$J$201,0)),O1189=INDEX(Matches!$H$2:$H$201,MATCH($A1189&amp;"-6",Matches!$J$2:$J$201,0))),5,IF(SIGN(N1189-O1189)&lt;&gt;SIGN(INDEX(Matches!$G$2:$G$201,MATCH($A1189&amp;"-6",Matches!$J$2:$J$201,0))-INDEX(Matches!$H$2:$H$201,MATCH($A1189&amp;"-6",Matches!$J$2:$J$201,0))),0,IF(N1189-O1189=INDEX(Matches!$G$2:$G$201,MATCH($A1189&amp;"-6",Matches!$J$2:$J$201,0))-INDEX(Matches!$H$2:$H$201,MATCH($A1189&amp;"-6",Matches!$J$2:$J$201,0)),3,2))))),""))</f>
        <v/>
      </c>
      <c r="AD1189" s="12" t="str">
        <f aca="false">IF(OR($B1189="",P1189="",Q1189=""),"",IFERROR(IF(OR(INDEX(Matches!$I$2:$I$201,MATCH($A1189&amp;"-7",Matches!$J$2:$J$201,0))="Void",INDEX(Matches!$G$2:$G$201,MATCH($A1189&amp;"-7",Matches!$J$2:$J$201,0))="",INDEX(Matches!$H$2:$H$201,MATCH($A1189&amp;"-7",Matches!$J$2:$J$201,0))=""),"",IF(AND($C1189&lt;&gt;"",INDEX(Matches!$F$2:$F$201,MATCH($A1189&amp;"-7",Matches!$J$2:$J$201,0))&lt;&gt;"",$C1189&gt;=INDEX(Matches!$F$2:$F$201,MATCH($A1189&amp;"-7",Matches!$J$2:$J$201,0))),"",IF(AND(P1189=INDEX(Matches!$G$2:$G$201,MATCH($A1189&amp;"-7",Matches!$J$2:$J$201,0)),Q1189=INDEX(Matches!$H$2:$H$201,MATCH($A1189&amp;"-7",Matches!$J$2:$J$201,0))),5,IF(SIGN(P1189-Q1189)&lt;&gt;SIGN(INDEX(Matches!$G$2:$G$201,MATCH($A1189&amp;"-7",Matches!$J$2:$J$201,0))-INDEX(Matches!$H$2:$H$201,MATCH($A1189&amp;"-7",Matches!$J$2:$J$201,0))),0,IF(P1189-Q1189=INDEX(Matches!$G$2:$G$201,MATCH($A1189&amp;"-7",Matches!$J$2:$J$201,0))-INDEX(Matches!$H$2:$H$201,MATCH($A1189&amp;"-7",Matches!$J$2:$J$201,0)),3,2))))),""))</f>
        <v/>
      </c>
      <c r="AE1189" s="12" t="str">
        <f aca="false">IF(OR($B1189="",R1189="",S1189=""),"",IFERROR(IF(OR(INDEX(Matches!$I$2:$I$201,MATCH($A1189&amp;"-8",Matches!$J$2:$J$201,0))="Void",INDEX(Matches!$G$2:$G$201,MATCH($A1189&amp;"-8",Matches!$J$2:$J$201,0))="",INDEX(Matches!$H$2:$H$201,MATCH($A1189&amp;"-8",Matches!$J$2:$J$201,0))=""),"",IF(AND($C1189&lt;&gt;"",INDEX(Matches!$F$2:$F$201,MATCH($A1189&amp;"-8",Matches!$J$2:$J$201,0))&lt;&gt;"",$C1189&gt;=INDEX(Matches!$F$2:$F$201,MATCH($A1189&amp;"-8",Matches!$J$2:$J$201,0))),"",IF(AND(R1189=INDEX(Matches!$G$2:$G$201,MATCH($A1189&amp;"-8",Matches!$J$2:$J$201,0)),S1189=INDEX(Matches!$H$2:$H$201,MATCH($A1189&amp;"-8",Matches!$J$2:$J$201,0))),5,IF(SIGN(R1189-S1189)&lt;&gt;SIGN(INDEX(Matches!$G$2:$G$201,MATCH($A1189&amp;"-8",Matches!$J$2:$J$201,0))-INDEX(Matches!$H$2:$H$201,MATCH($A1189&amp;"-8",Matches!$J$2:$J$201,0))),0,IF(R1189-S1189=INDEX(Matches!$G$2:$G$201,MATCH($A1189&amp;"-8",Matches!$J$2:$J$201,0))-INDEX(Matches!$H$2:$H$201,MATCH($A1189&amp;"-8",Matches!$J$2:$J$201,0)),3,2))))),""))</f>
        <v/>
      </c>
      <c r="AF1189" s="12" t="str">
        <f aca="false">IF(OR($B1189="",T1189="",U1189=""),"",IFERROR(IF(OR(INDEX(Matches!$I$2:$I$201,MATCH($A1189&amp;"-9",Matches!$J$2:$J$201,0))="Void",INDEX(Matches!$G$2:$G$201,MATCH($A1189&amp;"-9",Matches!$J$2:$J$201,0))="",INDEX(Matches!$H$2:$H$201,MATCH($A1189&amp;"-9",Matches!$J$2:$J$201,0))=""),"",IF(AND($C1189&lt;&gt;"",INDEX(Matches!$F$2:$F$201,MATCH($A1189&amp;"-9",Matches!$J$2:$J$201,0))&lt;&gt;"",$C1189&gt;=INDEX(Matches!$F$2:$F$201,MATCH($A1189&amp;"-9",Matches!$J$2:$J$201,0))),"",IF(AND(T1189=INDEX(Matches!$G$2:$G$201,MATCH($A1189&amp;"-9",Matches!$J$2:$J$201,0)),U1189=INDEX(Matches!$H$2:$H$201,MATCH($A1189&amp;"-9",Matches!$J$2:$J$201,0))),5,IF(SIGN(T1189-U1189)&lt;&gt;SIGN(INDEX(Matches!$G$2:$G$201,MATCH($A1189&amp;"-9",Matches!$J$2:$J$201,0))-INDEX(Matches!$H$2:$H$201,MATCH($A1189&amp;"-9",Matches!$J$2:$J$201,0))),0,IF(T1189-U1189=INDEX(Matches!$G$2:$G$201,MATCH($A1189&amp;"-9",Matches!$J$2:$J$201,0))-INDEX(Matches!$H$2:$H$201,MATCH($A1189&amp;"-9",Matches!$J$2:$J$201,0)),3,2))))),""))</f>
        <v/>
      </c>
      <c r="AG1189" s="12" t="str">
        <f aca="false">IF(OR($B1189="",V1189="",W1189=""),"",IFERROR(IF(OR(INDEX(Matches!$I$2:$I$201,MATCH($A1189&amp;"-10",Matches!$J$2:$J$201,0))="Void",INDEX(Matches!$G$2:$G$201,MATCH($A1189&amp;"-10",Matches!$J$2:$J$201,0))="",INDEX(Matches!$H$2:$H$201,MATCH($A1189&amp;"-10",Matches!$J$2:$J$201,0))=""),"",IF(AND($C1189&lt;&gt;"",INDEX(Matches!$F$2:$F$201,MATCH($A1189&amp;"-10",Matches!$J$2:$J$201,0))&lt;&gt;"",$C1189&gt;=INDEX(Matches!$F$2:$F$201,MATCH($A1189&amp;"-10",Matches!$J$2:$J$201,0))),"",IF(AND(V1189=INDEX(Matches!$G$2:$G$201,MATCH($A1189&amp;"-10",Matches!$J$2:$J$201,0)),W1189=INDEX(Matches!$H$2:$H$201,MATCH($A1189&amp;"-10",Matches!$J$2:$J$201,0))),5,IF(SIGN(V1189-W1189)&lt;&gt;SIGN(INDEX(Matches!$G$2:$G$201,MATCH($A1189&amp;"-10",Matches!$J$2:$J$201,0))-INDEX(Matches!$H$2:$H$201,MATCH($A1189&amp;"-10",Matches!$J$2:$J$201,0))),0,IF(V1189-W1189=INDEX(Matches!$G$2:$G$201,MATCH($A1189&amp;"-10",Matches!$J$2:$J$201,0))-INDEX(Matches!$H$2:$H$201,MATCH($A1189&amp;"-10",Matches!$J$2:$J$201,0)),3,2))))),""))</f>
        <v/>
      </c>
      <c r="AH1189" s="13" t="str">
        <f aca="false">IF($B1189="","",SUM(X1189:AG1189))</f>
        <v/>
      </c>
      <c r="AI1189" s="12" t="str">
        <f aca="false">IF($B1189="","",COUNTIF(X1189:AG1189,5))</f>
        <v/>
      </c>
      <c r="AJ1189" s="12" t="str">
        <f aca="false">IF($B1189="","",COUNTIF(X1189:AG1189,"&gt;=2"))</f>
        <v/>
      </c>
      <c r="AK1189" s="12" t="str">
        <f aca="false">IF($B1189="","",COUNT(X1189:AG1189))</f>
        <v/>
      </c>
    </row>
    <row r="1190" customFormat="false" ht="15" hidden="false" customHeight="false" outlineLevel="0" collapsed="false">
      <c r="A1190" s="7"/>
      <c r="B1190" s="7"/>
      <c r="C1190" s="11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12" t="str">
        <f aca="false">IF(OR($B1190="",D1190="",E1190=""),"",IFERROR(IF(OR(INDEX(Matches!$I$2:$I$201,MATCH($A1190&amp;"-1",Matches!$J$2:$J$201,0))="Void",INDEX(Matches!$G$2:$G$201,MATCH($A1190&amp;"-1",Matches!$J$2:$J$201,0))="",INDEX(Matches!$H$2:$H$201,MATCH($A1190&amp;"-1",Matches!$J$2:$J$201,0))=""),"",IF(AND($C1190&lt;&gt;"",INDEX(Matches!$F$2:$F$201,MATCH($A1190&amp;"-1",Matches!$J$2:$J$201,0))&lt;&gt;"",$C1190&gt;=INDEX(Matches!$F$2:$F$201,MATCH($A1190&amp;"-1",Matches!$J$2:$J$201,0))),"",IF(AND(D1190=INDEX(Matches!$G$2:$G$201,MATCH($A1190&amp;"-1",Matches!$J$2:$J$201,0)),E1190=INDEX(Matches!$H$2:$H$201,MATCH($A1190&amp;"-1",Matches!$J$2:$J$201,0))),5,IF(SIGN(D1190-E1190)&lt;&gt;SIGN(INDEX(Matches!$G$2:$G$201,MATCH($A1190&amp;"-1",Matches!$J$2:$J$201,0))-INDEX(Matches!$H$2:$H$201,MATCH($A1190&amp;"-1",Matches!$J$2:$J$201,0))),0,IF(D1190-E1190=INDEX(Matches!$G$2:$G$201,MATCH($A1190&amp;"-1",Matches!$J$2:$J$201,0))-INDEX(Matches!$H$2:$H$201,MATCH($A1190&amp;"-1",Matches!$J$2:$J$201,0)),3,2))))),""))</f>
        <v/>
      </c>
      <c r="Y1190" s="12" t="str">
        <f aca="false">IF(OR($B1190="",F1190="",G1190=""),"",IFERROR(IF(OR(INDEX(Matches!$I$2:$I$201,MATCH($A1190&amp;"-2",Matches!$J$2:$J$201,0))="Void",INDEX(Matches!$G$2:$G$201,MATCH($A1190&amp;"-2",Matches!$J$2:$J$201,0))="",INDEX(Matches!$H$2:$H$201,MATCH($A1190&amp;"-2",Matches!$J$2:$J$201,0))=""),"",IF(AND($C1190&lt;&gt;"",INDEX(Matches!$F$2:$F$201,MATCH($A1190&amp;"-2",Matches!$J$2:$J$201,0))&lt;&gt;"",$C1190&gt;=INDEX(Matches!$F$2:$F$201,MATCH($A1190&amp;"-2",Matches!$J$2:$J$201,0))),"",IF(AND(F1190=INDEX(Matches!$G$2:$G$201,MATCH($A1190&amp;"-2",Matches!$J$2:$J$201,0)),G1190=INDEX(Matches!$H$2:$H$201,MATCH($A1190&amp;"-2",Matches!$J$2:$J$201,0))),5,IF(SIGN(F1190-G1190)&lt;&gt;SIGN(INDEX(Matches!$G$2:$G$201,MATCH($A1190&amp;"-2",Matches!$J$2:$J$201,0))-INDEX(Matches!$H$2:$H$201,MATCH($A1190&amp;"-2",Matches!$J$2:$J$201,0))),0,IF(F1190-G1190=INDEX(Matches!$G$2:$G$201,MATCH($A1190&amp;"-2",Matches!$J$2:$J$201,0))-INDEX(Matches!$H$2:$H$201,MATCH($A1190&amp;"-2",Matches!$J$2:$J$201,0)),3,2))))),""))</f>
        <v/>
      </c>
      <c r="Z1190" s="12" t="str">
        <f aca="false">IF(OR($B1190="",H1190="",I1190=""),"",IFERROR(IF(OR(INDEX(Matches!$I$2:$I$201,MATCH($A1190&amp;"-3",Matches!$J$2:$J$201,0))="Void",INDEX(Matches!$G$2:$G$201,MATCH($A1190&amp;"-3",Matches!$J$2:$J$201,0))="",INDEX(Matches!$H$2:$H$201,MATCH($A1190&amp;"-3",Matches!$J$2:$J$201,0))=""),"",IF(AND($C1190&lt;&gt;"",INDEX(Matches!$F$2:$F$201,MATCH($A1190&amp;"-3",Matches!$J$2:$J$201,0))&lt;&gt;"",$C1190&gt;=INDEX(Matches!$F$2:$F$201,MATCH($A1190&amp;"-3",Matches!$J$2:$J$201,0))),"",IF(AND(H1190=INDEX(Matches!$G$2:$G$201,MATCH($A1190&amp;"-3",Matches!$J$2:$J$201,0)),I1190=INDEX(Matches!$H$2:$H$201,MATCH($A1190&amp;"-3",Matches!$J$2:$J$201,0))),5,IF(SIGN(H1190-I1190)&lt;&gt;SIGN(INDEX(Matches!$G$2:$G$201,MATCH($A1190&amp;"-3",Matches!$J$2:$J$201,0))-INDEX(Matches!$H$2:$H$201,MATCH($A1190&amp;"-3",Matches!$J$2:$J$201,0))),0,IF(H1190-I1190=INDEX(Matches!$G$2:$G$201,MATCH($A1190&amp;"-3",Matches!$J$2:$J$201,0))-INDEX(Matches!$H$2:$H$201,MATCH($A1190&amp;"-3",Matches!$J$2:$J$201,0)),3,2))))),""))</f>
        <v/>
      </c>
      <c r="AA1190" s="12" t="str">
        <f aca="false">IF(OR($B1190="",J1190="",K1190=""),"",IFERROR(IF(OR(INDEX(Matches!$I$2:$I$201,MATCH($A1190&amp;"-4",Matches!$J$2:$J$201,0))="Void",INDEX(Matches!$G$2:$G$201,MATCH($A1190&amp;"-4",Matches!$J$2:$J$201,0))="",INDEX(Matches!$H$2:$H$201,MATCH($A1190&amp;"-4",Matches!$J$2:$J$201,0))=""),"",IF(AND($C1190&lt;&gt;"",INDEX(Matches!$F$2:$F$201,MATCH($A1190&amp;"-4",Matches!$J$2:$J$201,0))&lt;&gt;"",$C1190&gt;=INDEX(Matches!$F$2:$F$201,MATCH($A1190&amp;"-4",Matches!$J$2:$J$201,0))),"",IF(AND(J1190=INDEX(Matches!$G$2:$G$201,MATCH($A1190&amp;"-4",Matches!$J$2:$J$201,0)),K1190=INDEX(Matches!$H$2:$H$201,MATCH($A1190&amp;"-4",Matches!$J$2:$J$201,0))),5,IF(SIGN(J1190-K1190)&lt;&gt;SIGN(INDEX(Matches!$G$2:$G$201,MATCH($A1190&amp;"-4",Matches!$J$2:$J$201,0))-INDEX(Matches!$H$2:$H$201,MATCH($A1190&amp;"-4",Matches!$J$2:$J$201,0))),0,IF(J1190-K1190=INDEX(Matches!$G$2:$G$201,MATCH($A1190&amp;"-4",Matches!$J$2:$J$201,0))-INDEX(Matches!$H$2:$H$201,MATCH($A1190&amp;"-4",Matches!$J$2:$J$201,0)),3,2))))),""))</f>
        <v/>
      </c>
      <c r="AB1190" s="12" t="str">
        <f aca="false">IF(OR($B1190="",L1190="",M1190=""),"",IFERROR(IF(OR(INDEX(Matches!$I$2:$I$201,MATCH($A1190&amp;"-5",Matches!$J$2:$J$201,0))="Void",INDEX(Matches!$G$2:$G$201,MATCH($A1190&amp;"-5",Matches!$J$2:$J$201,0))="",INDEX(Matches!$H$2:$H$201,MATCH($A1190&amp;"-5",Matches!$J$2:$J$201,0))=""),"",IF(AND($C1190&lt;&gt;"",INDEX(Matches!$F$2:$F$201,MATCH($A1190&amp;"-5",Matches!$J$2:$J$201,0))&lt;&gt;"",$C1190&gt;=INDEX(Matches!$F$2:$F$201,MATCH($A1190&amp;"-5",Matches!$J$2:$J$201,0))),"",IF(AND(L1190=INDEX(Matches!$G$2:$G$201,MATCH($A1190&amp;"-5",Matches!$J$2:$J$201,0)),M1190=INDEX(Matches!$H$2:$H$201,MATCH($A1190&amp;"-5",Matches!$J$2:$J$201,0))),5,IF(SIGN(L1190-M1190)&lt;&gt;SIGN(INDEX(Matches!$G$2:$G$201,MATCH($A1190&amp;"-5",Matches!$J$2:$J$201,0))-INDEX(Matches!$H$2:$H$201,MATCH($A1190&amp;"-5",Matches!$J$2:$J$201,0))),0,IF(L1190-M1190=INDEX(Matches!$G$2:$G$201,MATCH($A1190&amp;"-5",Matches!$J$2:$J$201,0))-INDEX(Matches!$H$2:$H$201,MATCH($A1190&amp;"-5",Matches!$J$2:$J$201,0)),3,2))))),""))</f>
        <v/>
      </c>
      <c r="AC1190" s="12" t="str">
        <f aca="false">IF(OR($B1190="",N1190="",O1190=""),"",IFERROR(IF(OR(INDEX(Matches!$I$2:$I$201,MATCH($A1190&amp;"-6",Matches!$J$2:$J$201,0))="Void",INDEX(Matches!$G$2:$G$201,MATCH($A1190&amp;"-6",Matches!$J$2:$J$201,0))="",INDEX(Matches!$H$2:$H$201,MATCH($A1190&amp;"-6",Matches!$J$2:$J$201,0))=""),"",IF(AND($C1190&lt;&gt;"",INDEX(Matches!$F$2:$F$201,MATCH($A1190&amp;"-6",Matches!$J$2:$J$201,0))&lt;&gt;"",$C1190&gt;=INDEX(Matches!$F$2:$F$201,MATCH($A1190&amp;"-6",Matches!$J$2:$J$201,0))),"",IF(AND(N1190=INDEX(Matches!$G$2:$G$201,MATCH($A1190&amp;"-6",Matches!$J$2:$J$201,0)),O1190=INDEX(Matches!$H$2:$H$201,MATCH($A1190&amp;"-6",Matches!$J$2:$J$201,0))),5,IF(SIGN(N1190-O1190)&lt;&gt;SIGN(INDEX(Matches!$G$2:$G$201,MATCH($A1190&amp;"-6",Matches!$J$2:$J$201,0))-INDEX(Matches!$H$2:$H$201,MATCH($A1190&amp;"-6",Matches!$J$2:$J$201,0))),0,IF(N1190-O1190=INDEX(Matches!$G$2:$G$201,MATCH($A1190&amp;"-6",Matches!$J$2:$J$201,0))-INDEX(Matches!$H$2:$H$201,MATCH($A1190&amp;"-6",Matches!$J$2:$J$201,0)),3,2))))),""))</f>
        <v/>
      </c>
      <c r="AD1190" s="12" t="str">
        <f aca="false">IF(OR($B1190="",P1190="",Q1190=""),"",IFERROR(IF(OR(INDEX(Matches!$I$2:$I$201,MATCH($A1190&amp;"-7",Matches!$J$2:$J$201,0))="Void",INDEX(Matches!$G$2:$G$201,MATCH($A1190&amp;"-7",Matches!$J$2:$J$201,0))="",INDEX(Matches!$H$2:$H$201,MATCH($A1190&amp;"-7",Matches!$J$2:$J$201,0))=""),"",IF(AND($C1190&lt;&gt;"",INDEX(Matches!$F$2:$F$201,MATCH($A1190&amp;"-7",Matches!$J$2:$J$201,0))&lt;&gt;"",$C1190&gt;=INDEX(Matches!$F$2:$F$201,MATCH($A1190&amp;"-7",Matches!$J$2:$J$201,0))),"",IF(AND(P1190=INDEX(Matches!$G$2:$G$201,MATCH($A1190&amp;"-7",Matches!$J$2:$J$201,0)),Q1190=INDEX(Matches!$H$2:$H$201,MATCH($A1190&amp;"-7",Matches!$J$2:$J$201,0))),5,IF(SIGN(P1190-Q1190)&lt;&gt;SIGN(INDEX(Matches!$G$2:$G$201,MATCH($A1190&amp;"-7",Matches!$J$2:$J$201,0))-INDEX(Matches!$H$2:$H$201,MATCH($A1190&amp;"-7",Matches!$J$2:$J$201,0))),0,IF(P1190-Q1190=INDEX(Matches!$G$2:$G$201,MATCH($A1190&amp;"-7",Matches!$J$2:$J$201,0))-INDEX(Matches!$H$2:$H$201,MATCH($A1190&amp;"-7",Matches!$J$2:$J$201,0)),3,2))))),""))</f>
        <v/>
      </c>
      <c r="AE1190" s="12" t="str">
        <f aca="false">IF(OR($B1190="",R1190="",S1190=""),"",IFERROR(IF(OR(INDEX(Matches!$I$2:$I$201,MATCH($A1190&amp;"-8",Matches!$J$2:$J$201,0))="Void",INDEX(Matches!$G$2:$G$201,MATCH($A1190&amp;"-8",Matches!$J$2:$J$201,0))="",INDEX(Matches!$H$2:$H$201,MATCH($A1190&amp;"-8",Matches!$J$2:$J$201,0))=""),"",IF(AND($C1190&lt;&gt;"",INDEX(Matches!$F$2:$F$201,MATCH($A1190&amp;"-8",Matches!$J$2:$J$201,0))&lt;&gt;"",$C1190&gt;=INDEX(Matches!$F$2:$F$201,MATCH($A1190&amp;"-8",Matches!$J$2:$J$201,0))),"",IF(AND(R1190=INDEX(Matches!$G$2:$G$201,MATCH($A1190&amp;"-8",Matches!$J$2:$J$201,0)),S1190=INDEX(Matches!$H$2:$H$201,MATCH($A1190&amp;"-8",Matches!$J$2:$J$201,0))),5,IF(SIGN(R1190-S1190)&lt;&gt;SIGN(INDEX(Matches!$G$2:$G$201,MATCH($A1190&amp;"-8",Matches!$J$2:$J$201,0))-INDEX(Matches!$H$2:$H$201,MATCH($A1190&amp;"-8",Matches!$J$2:$J$201,0))),0,IF(R1190-S1190=INDEX(Matches!$G$2:$G$201,MATCH($A1190&amp;"-8",Matches!$J$2:$J$201,0))-INDEX(Matches!$H$2:$H$201,MATCH($A1190&amp;"-8",Matches!$J$2:$J$201,0)),3,2))))),""))</f>
        <v/>
      </c>
      <c r="AF1190" s="12" t="str">
        <f aca="false">IF(OR($B1190="",T1190="",U1190=""),"",IFERROR(IF(OR(INDEX(Matches!$I$2:$I$201,MATCH($A1190&amp;"-9",Matches!$J$2:$J$201,0))="Void",INDEX(Matches!$G$2:$G$201,MATCH($A1190&amp;"-9",Matches!$J$2:$J$201,0))="",INDEX(Matches!$H$2:$H$201,MATCH($A1190&amp;"-9",Matches!$J$2:$J$201,0))=""),"",IF(AND($C1190&lt;&gt;"",INDEX(Matches!$F$2:$F$201,MATCH($A1190&amp;"-9",Matches!$J$2:$J$201,0))&lt;&gt;"",$C1190&gt;=INDEX(Matches!$F$2:$F$201,MATCH($A1190&amp;"-9",Matches!$J$2:$J$201,0))),"",IF(AND(T1190=INDEX(Matches!$G$2:$G$201,MATCH($A1190&amp;"-9",Matches!$J$2:$J$201,0)),U1190=INDEX(Matches!$H$2:$H$201,MATCH($A1190&amp;"-9",Matches!$J$2:$J$201,0))),5,IF(SIGN(T1190-U1190)&lt;&gt;SIGN(INDEX(Matches!$G$2:$G$201,MATCH($A1190&amp;"-9",Matches!$J$2:$J$201,0))-INDEX(Matches!$H$2:$H$201,MATCH($A1190&amp;"-9",Matches!$J$2:$J$201,0))),0,IF(T1190-U1190=INDEX(Matches!$G$2:$G$201,MATCH($A1190&amp;"-9",Matches!$J$2:$J$201,0))-INDEX(Matches!$H$2:$H$201,MATCH($A1190&amp;"-9",Matches!$J$2:$J$201,0)),3,2))))),""))</f>
        <v/>
      </c>
      <c r="AG1190" s="12" t="str">
        <f aca="false">IF(OR($B1190="",V1190="",W1190=""),"",IFERROR(IF(OR(INDEX(Matches!$I$2:$I$201,MATCH($A1190&amp;"-10",Matches!$J$2:$J$201,0))="Void",INDEX(Matches!$G$2:$G$201,MATCH($A1190&amp;"-10",Matches!$J$2:$J$201,0))="",INDEX(Matches!$H$2:$H$201,MATCH($A1190&amp;"-10",Matches!$J$2:$J$201,0))=""),"",IF(AND($C1190&lt;&gt;"",INDEX(Matches!$F$2:$F$201,MATCH($A1190&amp;"-10",Matches!$J$2:$J$201,0))&lt;&gt;"",$C1190&gt;=INDEX(Matches!$F$2:$F$201,MATCH($A1190&amp;"-10",Matches!$J$2:$J$201,0))),"",IF(AND(V1190=INDEX(Matches!$G$2:$G$201,MATCH($A1190&amp;"-10",Matches!$J$2:$J$201,0)),W1190=INDEX(Matches!$H$2:$H$201,MATCH($A1190&amp;"-10",Matches!$J$2:$J$201,0))),5,IF(SIGN(V1190-W1190)&lt;&gt;SIGN(INDEX(Matches!$G$2:$G$201,MATCH($A1190&amp;"-10",Matches!$J$2:$J$201,0))-INDEX(Matches!$H$2:$H$201,MATCH($A1190&amp;"-10",Matches!$J$2:$J$201,0))),0,IF(V1190-W1190=INDEX(Matches!$G$2:$G$201,MATCH($A1190&amp;"-10",Matches!$J$2:$J$201,0))-INDEX(Matches!$H$2:$H$201,MATCH($A1190&amp;"-10",Matches!$J$2:$J$201,0)),3,2))))),""))</f>
        <v/>
      </c>
      <c r="AH1190" s="13" t="str">
        <f aca="false">IF($B1190="","",SUM(X1190:AG1190))</f>
        <v/>
      </c>
      <c r="AI1190" s="12" t="str">
        <f aca="false">IF($B1190="","",COUNTIF(X1190:AG1190,5))</f>
        <v/>
      </c>
      <c r="AJ1190" s="12" t="str">
        <f aca="false">IF($B1190="","",COUNTIF(X1190:AG1190,"&gt;=2"))</f>
        <v/>
      </c>
      <c r="AK1190" s="12" t="str">
        <f aca="false">IF($B1190="","",COUNT(X1190:AG1190))</f>
        <v/>
      </c>
    </row>
    <row r="1191" customFormat="false" ht="15" hidden="false" customHeight="false" outlineLevel="0" collapsed="false">
      <c r="A1191" s="7"/>
      <c r="B1191" s="7"/>
      <c r="C1191" s="11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12" t="str">
        <f aca="false">IF(OR($B1191="",D1191="",E1191=""),"",IFERROR(IF(OR(INDEX(Matches!$I$2:$I$201,MATCH($A1191&amp;"-1",Matches!$J$2:$J$201,0))="Void",INDEX(Matches!$G$2:$G$201,MATCH($A1191&amp;"-1",Matches!$J$2:$J$201,0))="",INDEX(Matches!$H$2:$H$201,MATCH($A1191&amp;"-1",Matches!$J$2:$J$201,0))=""),"",IF(AND($C1191&lt;&gt;"",INDEX(Matches!$F$2:$F$201,MATCH($A1191&amp;"-1",Matches!$J$2:$J$201,0))&lt;&gt;"",$C1191&gt;=INDEX(Matches!$F$2:$F$201,MATCH($A1191&amp;"-1",Matches!$J$2:$J$201,0))),"",IF(AND(D1191=INDEX(Matches!$G$2:$G$201,MATCH($A1191&amp;"-1",Matches!$J$2:$J$201,0)),E1191=INDEX(Matches!$H$2:$H$201,MATCH($A1191&amp;"-1",Matches!$J$2:$J$201,0))),5,IF(SIGN(D1191-E1191)&lt;&gt;SIGN(INDEX(Matches!$G$2:$G$201,MATCH($A1191&amp;"-1",Matches!$J$2:$J$201,0))-INDEX(Matches!$H$2:$H$201,MATCH($A1191&amp;"-1",Matches!$J$2:$J$201,0))),0,IF(D1191-E1191=INDEX(Matches!$G$2:$G$201,MATCH($A1191&amp;"-1",Matches!$J$2:$J$201,0))-INDEX(Matches!$H$2:$H$201,MATCH($A1191&amp;"-1",Matches!$J$2:$J$201,0)),3,2))))),""))</f>
        <v/>
      </c>
      <c r="Y1191" s="12" t="str">
        <f aca="false">IF(OR($B1191="",F1191="",G1191=""),"",IFERROR(IF(OR(INDEX(Matches!$I$2:$I$201,MATCH($A1191&amp;"-2",Matches!$J$2:$J$201,0))="Void",INDEX(Matches!$G$2:$G$201,MATCH($A1191&amp;"-2",Matches!$J$2:$J$201,0))="",INDEX(Matches!$H$2:$H$201,MATCH($A1191&amp;"-2",Matches!$J$2:$J$201,0))=""),"",IF(AND($C1191&lt;&gt;"",INDEX(Matches!$F$2:$F$201,MATCH($A1191&amp;"-2",Matches!$J$2:$J$201,0))&lt;&gt;"",$C1191&gt;=INDEX(Matches!$F$2:$F$201,MATCH($A1191&amp;"-2",Matches!$J$2:$J$201,0))),"",IF(AND(F1191=INDEX(Matches!$G$2:$G$201,MATCH($A1191&amp;"-2",Matches!$J$2:$J$201,0)),G1191=INDEX(Matches!$H$2:$H$201,MATCH($A1191&amp;"-2",Matches!$J$2:$J$201,0))),5,IF(SIGN(F1191-G1191)&lt;&gt;SIGN(INDEX(Matches!$G$2:$G$201,MATCH($A1191&amp;"-2",Matches!$J$2:$J$201,0))-INDEX(Matches!$H$2:$H$201,MATCH($A1191&amp;"-2",Matches!$J$2:$J$201,0))),0,IF(F1191-G1191=INDEX(Matches!$G$2:$G$201,MATCH($A1191&amp;"-2",Matches!$J$2:$J$201,0))-INDEX(Matches!$H$2:$H$201,MATCH($A1191&amp;"-2",Matches!$J$2:$J$201,0)),3,2))))),""))</f>
        <v/>
      </c>
      <c r="Z1191" s="12" t="str">
        <f aca="false">IF(OR($B1191="",H1191="",I1191=""),"",IFERROR(IF(OR(INDEX(Matches!$I$2:$I$201,MATCH($A1191&amp;"-3",Matches!$J$2:$J$201,0))="Void",INDEX(Matches!$G$2:$G$201,MATCH($A1191&amp;"-3",Matches!$J$2:$J$201,0))="",INDEX(Matches!$H$2:$H$201,MATCH($A1191&amp;"-3",Matches!$J$2:$J$201,0))=""),"",IF(AND($C1191&lt;&gt;"",INDEX(Matches!$F$2:$F$201,MATCH($A1191&amp;"-3",Matches!$J$2:$J$201,0))&lt;&gt;"",$C1191&gt;=INDEX(Matches!$F$2:$F$201,MATCH($A1191&amp;"-3",Matches!$J$2:$J$201,0))),"",IF(AND(H1191=INDEX(Matches!$G$2:$G$201,MATCH($A1191&amp;"-3",Matches!$J$2:$J$201,0)),I1191=INDEX(Matches!$H$2:$H$201,MATCH($A1191&amp;"-3",Matches!$J$2:$J$201,0))),5,IF(SIGN(H1191-I1191)&lt;&gt;SIGN(INDEX(Matches!$G$2:$G$201,MATCH($A1191&amp;"-3",Matches!$J$2:$J$201,0))-INDEX(Matches!$H$2:$H$201,MATCH($A1191&amp;"-3",Matches!$J$2:$J$201,0))),0,IF(H1191-I1191=INDEX(Matches!$G$2:$G$201,MATCH($A1191&amp;"-3",Matches!$J$2:$J$201,0))-INDEX(Matches!$H$2:$H$201,MATCH($A1191&amp;"-3",Matches!$J$2:$J$201,0)),3,2))))),""))</f>
        <v/>
      </c>
      <c r="AA1191" s="12" t="str">
        <f aca="false">IF(OR($B1191="",J1191="",K1191=""),"",IFERROR(IF(OR(INDEX(Matches!$I$2:$I$201,MATCH($A1191&amp;"-4",Matches!$J$2:$J$201,0))="Void",INDEX(Matches!$G$2:$G$201,MATCH($A1191&amp;"-4",Matches!$J$2:$J$201,0))="",INDEX(Matches!$H$2:$H$201,MATCH($A1191&amp;"-4",Matches!$J$2:$J$201,0))=""),"",IF(AND($C1191&lt;&gt;"",INDEX(Matches!$F$2:$F$201,MATCH($A1191&amp;"-4",Matches!$J$2:$J$201,0))&lt;&gt;"",$C1191&gt;=INDEX(Matches!$F$2:$F$201,MATCH($A1191&amp;"-4",Matches!$J$2:$J$201,0))),"",IF(AND(J1191=INDEX(Matches!$G$2:$G$201,MATCH($A1191&amp;"-4",Matches!$J$2:$J$201,0)),K1191=INDEX(Matches!$H$2:$H$201,MATCH($A1191&amp;"-4",Matches!$J$2:$J$201,0))),5,IF(SIGN(J1191-K1191)&lt;&gt;SIGN(INDEX(Matches!$G$2:$G$201,MATCH($A1191&amp;"-4",Matches!$J$2:$J$201,0))-INDEX(Matches!$H$2:$H$201,MATCH($A1191&amp;"-4",Matches!$J$2:$J$201,0))),0,IF(J1191-K1191=INDEX(Matches!$G$2:$G$201,MATCH($A1191&amp;"-4",Matches!$J$2:$J$201,0))-INDEX(Matches!$H$2:$H$201,MATCH($A1191&amp;"-4",Matches!$J$2:$J$201,0)),3,2))))),""))</f>
        <v/>
      </c>
      <c r="AB1191" s="12" t="str">
        <f aca="false">IF(OR($B1191="",L1191="",M1191=""),"",IFERROR(IF(OR(INDEX(Matches!$I$2:$I$201,MATCH($A1191&amp;"-5",Matches!$J$2:$J$201,0))="Void",INDEX(Matches!$G$2:$G$201,MATCH($A1191&amp;"-5",Matches!$J$2:$J$201,0))="",INDEX(Matches!$H$2:$H$201,MATCH($A1191&amp;"-5",Matches!$J$2:$J$201,0))=""),"",IF(AND($C1191&lt;&gt;"",INDEX(Matches!$F$2:$F$201,MATCH($A1191&amp;"-5",Matches!$J$2:$J$201,0))&lt;&gt;"",$C1191&gt;=INDEX(Matches!$F$2:$F$201,MATCH($A1191&amp;"-5",Matches!$J$2:$J$201,0))),"",IF(AND(L1191=INDEX(Matches!$G$2:$G$201,MATCH($A1191&amp;"-5",Matches!$J$2:$J$201,0)),M1191=INDEX(Matches!$H$2:$H$201,MATCH($A1191&amp;"-5",Matches!$J$2:$J$201,0))),5,IF(SIGN(L1191-M1191)&lt;&gt;SIGN(INDEX(Matches!$G$2:$G$201,MATCH($A1191&amp;"-5",Matches!$J$2:$J$201,0))-INDEX(Matches!$H$2:$H$201,MATCH($A1191&amp;"-5",Matches!$J$2:$J$201,0))),0,IF(L1191-M1191=INDEX(Matches!$G$2:$G$201,MATCH($A1191&amp;"-5",Matches!$J$2:$J$201,0))-INDEX(Matches!$H$2:$H$201,MATCH($A1191&amp;"-5",Matches!$J$2:$J$201,0)),3,2))))),""))</f>
        <v/>
      </c>
      <c r="AC1191" s="12" t="str">
        <f aca="false">IF(OR($B1191="",N1191="",O1191=""),"",IFERROR(IF(OR(INDEX(Matches!$I$2:$I$201,MATCH($A1191&amp;"-6",Matches!$J$2:$J$201,0))="Void",INDEX(Matches!$G$2:$G$201,MATCH($A1191&amp;"-6",Matches!$J$2:$J$201,0))="",INDEX(Matches!$H$2:$H$201,MATCH($A1191&amp;"-6",Matches!$J$2:$J$201,0))=""),"",IF(AND($C1191&lt;&gt;"",INDEX(Matches!$F$2:$F$201,MATCH($A1191&amp;"-6",Matches!$J$2:$J$201,0))&lt;&gt;"",$C1191&gt;=INDEX(Matches!$F$2:$F$201,MATCH($A1191&amp;"-6",Matches!$J$2:$J$201,0))),"",IF(AND(N1191=INDEX(Matches!$G$2:$G$201,MATCH($A1191&amp;"-6",Matches!$J$2:$J$201,0)),O1191=INDEX(Matches!$H$2:$H$201,MATCH($A1191&amp;"-6",Matches!$J$2:$J$201,0))),5,IF(SIGN(N1191-O1191)&lt;&gt;SIGN(INDEX(Matches!$G$2:$G$201,MATCH($A1191&amp;"-6",Matches!$J$2:$J$201,0))-INDEX(Matches!$H$2:$H$201,MATCH($A1191&amp;"-6",Matches!$J$2:$J$201,0))),0,IF(N1191-O1191=INDEX(Matches!$G$2:$G$201,MATCH($A1191&amp;"-6",Matches!$J$2:$J$201,0))-INDEX(Matches!$H$2:$H$201,MATCH($A1191&amp;"-6",Matches!$J$2:$J$201,0)),3,2))))),""))</f>
        <v/>
      </c>
      <c r="AD1191" s="12" t="str">
        <f aca="false">IF(OR($B1191="",P1191="",Q1191=""),"",IFERROR(IF(OR(INDEX(Matches!$I$2:$I$201,MATCH($A1191&amp;"-7",Matches!$J$2:$J$201,0))="Void",INDEX(Matches!$G$2:$G$201,MATCH($A1191&amp;"-7",Matches!$J$2:$J$201,0))="",INDEX(Matches!$H$2:$H$201,MATCH($A1191&amp;"-7",Matches!$J$2:$J$201,0))=""),"",IF(AND($C1191&lt;&gt;"",INDEX(Matches!$F$2:$F$201,MATCH($A1191&amp;"-7",Matches!$J$2:$J$201,0))&lt;&gt;"",$C1191&gt;=INDEX(Matches!$F$2:$F$201,MATCH($A1191&amp;"-7",Matches!$J$2:$J$201,0))),"",IF(AND(P1191=INDEX(Matches!$G$2:$G$201,MATCH($A1191&amp;"-7",Matches!$J$2:$J$201,0)),Q1191=INDEX(Matches!$H$2:$H$201,MATCH($A1191&amp;"-7",Matches!$J$2:$J$201,0))),5,IF(SIGN(P1191-Q1191)&lt;&gt;SIGN(INDEX(Matches!$G$2:$G$201,MATCH($A1191&amp;"-7",Matches!$J$2:$J$201,0))-INDEX(Matches!$H$2:$H$201,MATCH($A1191&amp;"-7",Matches!$J$2:$J$201,0))),0,IF(P1191-Q1191=INDEX(Matches!$G$2:$G$201,MATCH($A1191&amp;"-7",Matches!$J$2:$J$201,0))-INDEX(Matches!$H$2:$H$201,MATCH($A1191&amp;"-7",Matches!$J$2:$J$201,0)),3,2))))),""))</f>
        <v/>
      </c>
      <c r="AE1191" s="12" t="str">
        <f aca="false">IF(OR($B1191="",R1191="",S1191=""),"",IFERROR(IF(OR(INDEX(Matches!$I$2:$I$201,MATCH($A1191&amp;"-8",Matches!$J$2:$J$201,0))="Void",INDEX(Matches!$G$2:$G$201,MATCH($A1191&amp;"-8",Matches!$J$2:$J$201,0))="",INDEX(Matches!$H$2:$H$201,MATCH($A1191&amp;"-8",Matches!$J$2:$J$201,0))=""),"",IF(AND($C1191&lt;&gt;"",INDEX(Matches!$F$2:$F$201,MATCH($A1191&amp;"-8",Matches!$J$2:$J$201,0))&lt;&gt;"",$C1191&gt;=INDEX(Matches!$F$2:$F$201,MATCH($A1191&amp;"-8",Matches!$J$2:$J$201,0))),"",IF(AND(R1191=INDEX(Matches!$G$2:$G$201,MATCH($A1191&amp;"-8",Matches!$J$2:$J$201,0)),S1191=INDEX(Matches!$H$2:$H$201,MATCH($A1191&amp;"-8",Matches!$J$2:$J$201,0))),5,IF(SIGN(R1191-S1191)&lt;&gt;SIGN(INDEX(Matches!$G$2:$G$201,MATCH($A1191&amp;"-8",Matches!$J$2:$J$201,0))-INDEX(Matches!$H$2:$H$201,MATCH($A1191&amp;"-8",Matches!$J$2:$J$201,0))),0,IF(R1191-S1191=INDEX(Matches!$G$2:$G$201,MATCH($A1191&amp;"-8",Matches!$J$2:$J$201,0))-INDEX(Matches!$H$2:$H$201,MATCH($A1191&amp;"-8",Matches!$J$2:$J$201,0)),3,2))))),""))</f>
        <v/>
      </c>
      <c r="AF1191" s="12" t="str">
        <f aca="false">IF(OR($B1191="",T1191="",U1191=""),"",IFERROR(IF(OR(INDEX(Matches!$I$2:$I$201,MATCH($A1191&amp;"-9",Matches!$J$2:$J$201,0))="Void",INDEX(Matches!$G$2:$G$201,MATCH($A1191&amp;"-9",Matches!$J$2:$J$201,0))="",INDEX(Matches!$H$2:$H$201,MATCH($A1191&amp;"-9",Matches!$J$2:$J$201,0))=""),"",IF(AND($C1191&lt;&gt;"",INDEX(Matches!$F$2:$F$201,MATCH($A1191&amp;"-9",Matches!$J$2:$J$201,0))&lt;&gt;"",$C1191&gt;=INDEX(Matches!$F$2:$F$201,MATCH($A1191&amp;"-9",Matches!$J$2:$J$201,0))),"",IF(AND(T1191=INDEX(Matches!$G$2:$G$201,MATCH($A1191&amp;"-9",Matches!$J$2:$J$201,0)),U1191=INDEX(Matches!$H$2:$H$201,MATCH($A1191&amp;"-9",Matches!$J$2:$J$201,0))),5,IF(SIGN(T1191-U1191)&lt;&gt;SIGN(INDEX(Matches!$G$2:$G$201,MATCH($A1191&amp;"-9",Matches!$J$2:$J$201,0))-INDEX(Matches!$H$2:$H$201,MATCH($A1191&amp;"-9",Matches!$J$2:$J$201,0))),0,IF(T1191-U1191=INDEX(Matches!$G$2:$G$201,MATCH($A1191&amp;"-9",Matches!$J$2:$J$201,0))-INDEX(Matches!$H$2:$H$201,MATCH($A1191&amp;"-9",Matches!$J$2:$J$201,0)),3,2))))),""))</f>
        <v/>
      </c>
      <c r="AG1191" s="12" t="str">
        <f aca="false">IF(OR($B1191="",V1191="",W1191=""),"",IFERROR(IF(OR(INDEX(Matches!$I$2:$I$201,MATCH($A1191&amp;"-10",Matches!$J$2:$J$201,0))="Void",INDEX(Matches!$G$2:$G$201,MATCH($A1191&amp;"-10",Matches!$J$2:$J$201,0))="",INDEX(Matches!$H$2:$H$201,MATCH($A1191&amp;"-10",Matches!$J$2:$J$201,0))=""),"",IF(AND($C1191&lt;&gt;"",INDEX(Matches!$F$2:$F$201,MATCH($A1191&amp;"-10",Matches!$J$2:$J$201,0))&lt;&gt;"",$C1191&gt;=INDEX(Matches!$F$2:$F$201,MATCH($A1191&amp;"-10",Matches!$J$2:$J$201,0))),"",IF(AND(V1191=INDEX(Matches!$G$2:$G$201,MATCH($A1191&amp;"-10",Matches!$J$2:$J$201,0)),W1191=INDEX(Matches!$H$2:$H$201,MATCH($A1191&amp;"-10",Matches!$J$2:$J$201,0))),5,IF(SIGN(V1191-W1191)&lt;&gt;SIGN(INDEX(Matches!$G$2:$G$201,MATCH($A1191&amp;"-10",Matches!$J$2:$J$201,0))-INDEX(Matches!$H$2:$H$201,MATCH($A1191&amp;"-10",Matches!$J$2:$J$201,0))),0,IF(V1191-W1191=INDEX(Matches!$G$2:$G$201,MATCH($A1191&amp;"-10",Matches!$J$2:$J$201,0))-INDEX(Matches!$H$2:$H$201,MATCH($A1191&amp;"-10",Matches!$J$2:$J$201,0)),3,2))))),""))</f>
        <v/>
      </c>
      <c r="AH1191" s="13" t="str">
        <f aca="false">IF($B1191="","",SUM(X1191:AG1191))</f>
        <v/>
      </c>
      <c r="AI1191" s="12" t="str">
        <f aca="false">IF($B1191="","",COUNTIF(X1191:AG1191,5))</f>
        <v/>
      </c>
      <c r="AJ1191" s="12" t="str">
        <f aca="false">IF($B1191="","",COUNTIF(X1191:AG1191,"&gt;=2"))</f>
        <v/>
      </c>
      <c r="AK1191" s="12" t="str">
        <f aca="false">IF($B1191="","",COUNT(X1191:AG1191))</f>
        <v/>
      </c>
    </row>
    <row r="1192" customFormat="false" ht="15" hidden="false" customHeight="false" outlineLevel="0" collapsed="false">
      <c r="A1192" s="7"/>
      <c r="B1192" s="7"/>
      <c r="C1192" s="11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12" t="str">
        <f aca="false">IF(OR($B1192="",D1192="",E1192=""),"",IFERROR(IF(OR(INDEX(Matches!$I$2:$I$201,MATCH($A1192&amp;"-1",Matches!$J$2:$J$201,0))="Void",INDEX(Matches!$G$2:$G$201,MATCH($A1192&amp;"-1",Matches!$J$2:$J$201,0))="",INDEX(Matches!$H$2:$H$201,MATCH($A1192&amp;"-1",Matches!$J$2:$J$201,0))=""),"",IF(AND($C1192&lt;&gt;"",INDEX(Matches!$F$2:$F$201,MATCH($A1192&amp;"-1",Matches!$J$2:$J$201,0))&lt;&gt;"",$C1192&gt;=INDEX(Matches!$F$2:$F$201,MATCH($A1192&amp;"-1",Matches!$J$2:$J$201,0))),"",IF(AND(D1192=INDEX(Matches!$G$2:$G$201,MATCH($A1192&amp;"-1",Matches!$J$2:$J$201,0)),E1192=INDEX(Matches!$H$2:$H$201,MATCH($A1192&amp;"-1",Matches!$J$2:$J$201,0))),5,IF(SIGN(D1192-E1192)&lt;&gt;SIGN(INDEX(Matches!$G$2:$G$201,MATCH($A1192&amp;"-1",Matches!$J$2:$J$201,0))-INDEX(Matches!$H$2:$H$201,MATCH($A1192&amp;"-1",Matches!$J$2:$J$201,0))),0,IF(D1192-E1192=INDEX(Matches!$G$2:$G$201,MATCH($A1192&amp;"-1",Matches!$J$2:$J$201,0))-INDEX(Matches!$H$2:$H$201,MATCH($A1192&amp;"-1",Matches!$J$2:$J$201,0)),3,2))))),""))</f>
        <v/>
      </c>
      <c r="Y1192" s="12" t="str">
        <f aca="false">IF(OR($B1192="",F1192="",G1192=""),"",IFERROR(IF(OR(INDEX(Matches!$I$2:$I$201,MATCH($A1192&amp;"-2",Matches!$J$2:$J$201,0))="Void",INDEX(Matches!$G$2:$G$201,MATCH($A1192&amp;"-2",Matches!$J$2:$J$201,0))="",INDEX(Matches!$H$2:$H$201,MATCH($A1192&amp;"-2",Matches!$J$2:$J$201,0))=""),"",IF(AND($C1192&lt;&gt;"",INDEX(Matches!$F$2:$F$201,MATCH($A1192&amp;"-2",Matches!$J$2:$J$201,0))&lt;&gt;"",$C1192&gt;=INDEX(Matches!$F$2:$F$201,MATCH($A1192&amp;"-2",Matches!$J$2:$J$201,0))),"",IF(AND(F1192=INDEX(Matches!$G$2:$G$201,MATCH($A1192&amp;"-2",Matches!$J$2:$J$201,0)),G1192=INDEX(Matches!$H$2:$H$201,MATCH($A1192&amp;"-2",Matches!$J$2:$J$201,0))),5,IF(SIGN(F1192-G1192)&lt;&gt;SIGN(INDEX(Matches!$G$2:$G$201,MATCH($A1192&amp;"-2",Matches!$J$2:$J$201,0))-INDEX(Matches!$H$2:$H$201,MATCH($A1192&amp;"-2",Matches!$J$2:$J$201,0))),0,IF(F1192-G1192=INDEX(Matches!$G$2:$G$201,MATCH($A1192&amp;"-2",Matches!$J$2:$J$201,0))-INDEX(Matches!$H$2:$H$201,MATCH($A1192&amp;"-2",Matches!$J$2:$J$201,0)),3,2))))),""))</f>
        <v/>
      </c>
      <c r="Z1192" s="12" t="str">
        <f aca="false">IF(OR($B1192="",H1192="",I1192=""),"",IFERROR(IF(OR(INDEX(Matches!$I$2:$I$201,MATCH($A1192&amp;"-3",Matches!$J$2:$J$201,0))="Void",INDEX(Matches!$G$2:$G$201,MATCH($A1192&amp;"-3",Matches!$J$2:$J$201,0))="",INDEX(Matches!$H$2:$H$201,MATCH($A1192&amp;"-3",Matches!$J$2:$J$201,0))=""),"",IF(AND($C1192&lt;&gt;"",INDEX(Matches!$F$2:$F$201,MATCH($A1192&amp;"-3",Matches!$J$2:$J$201,0))&lt;&gt;"",$C1192&gt;=INDEX(Matches!$F$2:$F$201,MATCH($A1192&amp;"-3",Matches!$J$2:$J$201,0))),"",IF(AND(H1192=INDEX(Matches!$G$2:$G$201,MATCH($A1192&amp;"-3",Matches!$J$2:$J$201,0)),I1192=INDEX(Matches!$H$2:$H$201,MATCH($A1192&amp;"-3",Matches!$J$2:$J$201,0))),5,IF(SIGN(H1192-I1192)&lt;&gt;SIGN(INDEX(Matches!$G$2:$G$201,MATCH($A1192&amp;"-3",Matches!$J$2:$J$201,0))-INDEX(Matches!$H$2:$H$201,MATCH($A1192&amp;"-3",Matches!$J$2:$J$201,0))),0,IF(H1192-I1192=INDEX(Matches!$G$2:$G$201,MATCH($A1192&amp;"-3",Matches!$J$2:$J$201,0))-INDEX(Matches!$H$2:$H$201,MATCH($A1192&amp;"-3",Matches!$J$2:$J$201,0)),3,2))))),""))</f>
        <v/>
      </c>
      <c r="AA1192" s="12" t="str">
        <f aca="false">IF(OR($B1192="",J1192="",K1192=""),"",IFERROR(IF(OR(INDEX(Matches!$I$2:$I$201,MATCH($A1192&amp;"-4",Matches!$J$2:$J$201,0))="Void",INDEX(Matches!$G$2:$G$201,MATCH($A1192&amp;"-4",Matches!$J$2:$J$201,0))="",INDEX(Matches!$H$2:$H$201,MATCH($A1192&amp;"-4",Matches!$J$2:$J$201,0))=""),"",IF(AND($C1192&lt;&gt;"",INDEX(Matches!$F$2:$F$201,MATCH($A1192&amp;"-4",Matches!$J$2:$J$201,0))&lt;&gt;"",$C1192&gt;=INDEX(Matches!$F$2:$F$201,MATCH($A1192&amp;"-4",Matches!$J$2:$J$201,0))),"",IF(AND(J1192=INDEX(Matches!$G$2:$G$201,MATCH($A1192&amp;"-4",Matches!$J$2:$J$201,0)),K1192=INDEX(Matches!$H$2:$H$201,MATCH($A1192&amp;"-4",Matches!$J$2:$J$201,0))),5,IF(SIGN(J1192-K1192)&lt;&gt;SIGN(INDEX(Matches!$G$2:$G$201,MATCH($A1192&amp;"-4",Matches!$J$2:$J$201,0))-INDEX(Matches!$H$2:$H$201,MATCH($A1192&amp;"-4",Matches!$J$2:$J$201,0))),0,IF(J1192-K1192=INDEX(Matches!$G$2:$G$201,MATCH($A1192&amp;"-4",Matches!$J$2:$J$201,0))-INDEX(Matches!$H$2:$H$201,MATCH($A1192&amp;"-4",Matches!$J$2:$J$201,0)),3,2))))),""))</f>
        <v/>
      </c>
      <c r="AB1192" s="12" t="str">
        <f aca="false">IF(OR($B1192="",L1192="",M1192=""),"",IFERROR(IF(OR(INDEX(Matches!$I$2:$I$201,MATCH($A1192&amp;"-5",Matches!$J$2:$J$201,0))="Void",INDEX(Matches!$G$2:$G$201,MATCH($A1192&amp;"-5",Matches!$J$2:$J$201,0))="",INDEX(Matches!$H$2:$H$201,MATCH($A1192&amp;"-5",Matches!$J$2:$J$201,0))=""),"",IF(AND($C1192&lt;&gt;"",INDEX(Matches!$F$2:$F$201,MATCH($A1192&amp;"-5",Matches!$J$2:$J$201,0))&lt;&gt;"",$C1192&gt;=INDEX(Matches!$F$2:$F$201,MATCH($A1192&amp;"-5",Matches!$J$2:$J$201,0))),"",IF(AND(L1192=INDEX(Matches!$G$2:$G$201,MATCH($A1192&amp;"-5",Matches!$J$2:$J$201,0)),M1192=INDEX(Matches!$H$2:$H$201,MATCH($A1192&amp;"-5",Matches!$J$2:$J$201,0))),5,IF(SIGN(L1192-M1192)&lt;&gt;SIGN(INDEX(Matches!$G$2:$G$201,MATCH($A1192&amp;"-5",Matches!$J$2:$J$201,0))-INDEX(Matches!$H$2:$H$201,MATCH($A1192&amp;"-5",Matches!$J$2:$J$201,0))),0,IF(L1192-M1192=INDEX(Matches!$G$2:$G$201,MATCH($A1192&amp;"-5",Matches!$J$2:$J$201,0))-INDEX(Matches!$H$2:$H$201,MATCH($A1192&amp;"-5",Matches!$J$2:$J$201,0)),3,2))))),""))</f>
        <v/>
      </c>
      <c r="AC1192" s="12" t="str">
        <f aca="false">IF(OR($B1192="",N1192="",O1192=""),"",IFERROR(IF(OR(INDEX(Matches!$I$2:$I$201,MATCH($A1192&amp;"-6",Matches!$J$2:$J$201,0))="Void",INDEX(Matches!$G$2:$G$201,MATCH($A1192&amp;"-6",Matches!$J$2:$J$201,0))="",INDEX(Matches!$H$2:$H$201,MATCH($A1192&amp;"-6",Matches!$J$2:$J$201,0))=""),"",IF(AND($C1192&lt;&gt;"",INDEX(Matches!$F$2:$F$201,MATCH($A1192&amp;"-6",Matches!$J$2:$J$201,0))&lt;&gt;"",$C1192&gt;=INDEX(Matches!$F$2:$F$201,MATCH($A1192&amp;"-6",Matches!$J$2:$J$201,0))),"",IF(AND(N1192=INDEX(Matches!$G$2:$G$201,MATCH($A1192&amp;"-6",Matches!$J$2:$J$201,0)),O1192=INDEX(Matches!$H$2:$H$201,MATCH($A1192&amp;"-6",Matches!$J$2:$J$201,0))),5,IF(SIGN(N1192-O1192)&lt;&gt;SIGN(INDEX(Matches!$G$2:$G$201,MATCH($A1192&amp;"-6",Matches!$J$2:$J$201,0))-INDEX(Matches!$H$2:$H$201,MATCH($A1192&amp;"-6",Matches!$J$2:$J$201,0))),0,IF(N1192-O1192=INDEX(Matches!$G$2:$G$201,MATCH($A1192&amp;"-6",Matches!$J$2:$J$201,0))-INDEX(Matches!$H$2:$H$201,MATCH($A1192&amp;"-6",Matches!$J$2:$J$201,0)),3,2))))),""))</f>
        <v/>
      </c>
      <c r="AD1192" s="12" t="str">
        <f aca="false">IF(OR($B1192="",P1192="",Q1192=""),"",IFERROR(IF(OR(INDEX(Matches!$I$2:$I$201,MATCH($A1192&amp;"-7",Matches!$J$2:$J$201,0))="Void",INDEX(Matches!$G$2:$G$201,MATCH($A1192&amp;"-7",Matches!$J$2:$J$201,0))="",INDEX(Matches!$H$2:$H$201,MATCH($A1192&amp;"-7",Matches!$J$2:$J$201,0))=""),"",IF(AND($C1192&lt;&gt;"",INDEX(Matches!$F$2:$F$201,MATCH($A1192&amp;"-7",Matches!$J$2:$J$201,0))&lt;&gt;"",$C1192&gt;=INDEX(Matches!$F$2:$F$201,MATCH($A1192&amp;"-7",Matches!$J$2:$J$201,0))),"",IF(AND(P1192=INDEX(Matches!$G$2:$G$201,MATCH($A1192&amp;"-7",Matches!$J$2:$J$201,0)),Q1192=INDEX(Matches!$H$2:$H$201,MATCH($A1192&amp;"-7",Matches!$J$2:$J$201,0))),5,IF(SIGN(P1192-Q1192)&lt;&gt;SIGN(INDEX(Matches!$G$2:$G$201,MATCH($A1192&amp;"-7",Matches!$J$2:$J$201,0))-INDEX(Matches!$H$2:$H$201,MATCH($A1192&amp;"-7",Matches!$J$2:$J$201,0))),0,IF(P1192-Q1192=INDEX(Matches!$G$2:$G$201,MATCH($A1192&amp;"-7",Matches!$J$2:$J$201,0))-INDEX(Matches!$H$2:$H$201,MATCH($A1192&amp;"-7",Matches!$J$2:$J$201,0)),3,2))))),""))</f>
        <v/>
      </c>
      <c r="AE1192" s="12" t="str">
        <f aca="false">IF(OR($B1192="",R1192="",S1192=""),"",IFERROR(IF(OR(INDEX(Matches!$I$2:$I$201,MATCH($A1192&amp;"-8",Matches!$J$2:$J$201,0))="Void",INDEX(Matches!$G$2:$G$201,MATCH($A1192&amp;"-8",Matches!$J$2:$J$201,0))="",INDEX(Matches!$H$2:$H$201,MATCH($A1192&amp;"-8",Matches!$J$2:$J$201,0))=""),"",IF(AND($C1192&lt;&gt;"",INDEX(Matches!$F$2:$F$201,MATCH($A1192&amp;"-8",Matches!$J$2:$J$201,0))&lt;&gt;"",$C1192&gt;=INDEX(Matches!$F$2:$F$201,MATCH($A1192&amp;"-8",Matches!$J$2:$J$201,0))),"",IF(AND(R1192=INDEX(Matches!$G$2:$G$201,MATCH($A1192&amp;"-8",Matches!$J$2:$J$201,0)),S1192=INDEX(Matches!$H$2:$H$201,MATCH($A1192&amp;"-8",Matches!$J$2:$J$201,0))),5,IF(SIGN(R1192-S1192)&lt;&gt;SIGN(INDEX(Matches!$G$2:$G$201,MATCH($A1192&amp;"-8",Matches!$J$2:$J$201,0))-INDEX(Matches!$H$2:$H$201,MATCH($A1192&amp;"-8",Matches!$J$2:$J$201,0))),0,IF(R1192-S1192=INDEX(Matches!$G$2:$G$201,MATCH($A1192&amp;"-8",Matches!$J$2:$J$201,0))-INDEX(Matches!$H$2:$H$201,MATCH($A1192&amp;"-8",Matches!$J$2:$J$201,0)),3,2))))),""))</f>
        <v/>
      </c>
      <c r="AF1192" s="12" t="str">
        <f aca="false">IF(OR($B1192="",T1192="",U1192=""),"",IFERROR(IF(OR(INDEX(Matches!$I$2:$I$201,MATCH($A1192&amp;"-9",Matches!$J$2:$J$201,0))="Void",INDEX(Matches!$G$2:$G$201,MATCH($A1192&amp;"-9",Matches!$J$2:$J$201,0))="",INDEX(Matches!$H$2:$H$201,MATCH($A1192&amp;"-9",Matches!$J$2:$J$201,0))=""),"",IF(AND($C1192&lt;&gt;"",INDEX(Matches!$F$2:$F$201,MATCH($A1192&amp;"-9",Matches!$J$2:$J$201,0))&lt;&gt;"",$C1192&gt;=INDEX(Matches!$F$2:$F$201,MATCH($A1192&amp;"-9",Matches!$J$2:$J$201,0))),"",IF(AND(T1192=INDEX(Matches!$G$2:$G$201,MATCH($A1192&amp;"-9",Matches!$J$2:$J$201,0)),U1192=INDEX(Matches!$H$2:$H$201,MATCH($A1192&amp;"-9",Matches!$J$2:$J$201,0))),5,IF(SIGN(T1192-U1192)&lt;&gt;SIGN(INDEX(Matches!$G$2:$G$201,MATCH($A1192&amp;"-9",Matches!$J$2:$J$201,0))-INDEX(Matches!$H$2:$H$201,MATCH($A1192&amp;"-9",Matches!$J$2:$J$201,0))),0,IF(T1192-U1192=INDEX(Matches!$G$2:$G$201,MATCH($A1192&amp;"-9",Matches!$J$2:$J$201,0))-INDEX(Matches!$H$2:$H$201,MATCH($A1192&amp;"-9",Matches!$J$2:$J$201,0)),3,2))))),""))</f>
        <v/>
      </c>
      <c r="AG1192" s="12" t="str">
        <f aca="false">IF(OR($B1192="",V1192="",W1192=""),"",IFERROR(IF(OR(INDEX(Matches!$I$2:$I$201,MATCH($A1192&amp;"-10",Matches!$J$2:$J$201,0))="Void",INDEX(Matches!$G$2:$G$201,MATCH($A1192&amp;"-10",Matches!$J$2:$J$201,0))="",INDEX(Matches!$H$2:$H$201,MATCH($A1192&amp;"-10",Matches!$J$2:$J$201,0))=""),"",IF(AND($C1192&lt;&gt;"",INDEX(Matches!$F$2:$F$201,MATCH($A1192&amp;"-10",Matches!$J$2:$J$201,0))&lt;&gt;"",$C1192&gt;=INDEX(Matches!$F$2:$F$201,MATCH($A1192&amp;"-10",Matches!$J$2:$J$201,0))),"",IF(AND(V1192=INDEX(Matches!$G$2:$G$201,MATCH($A1192&amp;"-10",Matches!$J$2:$J$201,0)),W1192=INDEX(Matches!$H$2:$H$201,MATCH($A1192&amp;"-10",Matches!$J$2:$J$201,0))),5,IF(SIGN(V1192-W1192)&lt;&gt;SIGN(INDEX(Matches!$G$2:$G$201,MATCH($A1192&amp;"-10",Matches!$J$2:$J$201,0))-INDEX(Matches!$H$2:$H$201,MATCH($A1192&amp;"-10",Matches!$J$2:$J$201,0))),0,IF(V1192-W1192=INDEX(Matches!$G$2:$G$201,MATCH($A1192&amp;"-10",Matches!$J$2:$J$201,0))-INDEX(Matches!$H$2:$H$201,MATCH($A1192&amp;"-10",Matches!$J$2:$J$201,0)),3,2))))),""))</f>
        <v/>
      </c>
      <c r="AH1192" s="13" t="str">
        <f aca="false">IF($B1192="","",SUM(X1192:AG1192))</f>
        <v/>
      </c>
      <c r="AI1192" s="12" t="str">
        <f aca="false">IF($B1192="","",COUNTIF(X1192:AG1192,5))</f>
        <v/>
      </c>
      <c r="AJ1192" s="12" t="str">
        <f aca="false">IF($B1192="","",COUNTIF(X1192:AG1192,"&gt;=2"))</f>
        <v/>
      </c>
      <c r="AK1192" s="12" t="str">
        <f aca="false">IF($B1192="","",COUNT(X1192:AG1192))</f>
        <v/>
      </c>
    </row>
    <row r="1193" customFormat="false" ht="15" hidden="false" customHeight="false" outlineLevel="0" collapsed="false">
      <c r="A1193" s="7"/>
      <c r="B1193" s="7"/>
      <c r="C1193" s="11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12" t="str">
        <f aca="false">IF(OR($B1193="",D1193="",E1193=""),"",IFERROR(IF(OR(INDEX(Matches!$I$2:$I$201,MATCH($A1193&amp;"-1",Matches!$J$2:$J$201,0))="Void",INDEX(Matches!$G$2:$G$201,MATCH($A1193&amp;"-1",Matches!$J$2:$J$201,0))="",INDEX(Matches!$H$2:$H$201,MATCH($A1193&amp;"-1",Matches!$J$2:$J$201,0))=""),"",IF(AND($C1193&lt;&gt;"",INDEX(Matches!$F$2:$F$201,MATCH($A1193&amp;"-1",Matches!$J$2:$J$201,0))&lt;&gt;"",$C1193&gt;=INDEX(Matches!$F$2:$F$201,MATCH($A1193&amp;"-1",Matches!$J$2:$J$201,0))),"",IF(AND(D1193=INDEX(Matches!$G$2:$G$201,MATCH($A1193&amp;"-1",Matches!$J$2:$J$201,0)),E1193=INDEX(Matches!$H$2:$H$201,MATCH($A1193&amp;"-1",Matches!$J$2:$J$201,0))),5,IF(SIGN(D1193-E1193)&lt;&gt;SIGN(INDEX(Matches!$G$2:$G$201,MATCH($A1193&amp;"-1",Matches!$J$2:$J$201,0))-INDEX(Matches!$H$2:$H$201,MATCH($A1193&amp;"-1",Matches!$J$2:$J$201,0))),0,IF(D1193-E1193=INDEX(Matches!$G$2:$G$201,MATCH($A1193&amp;"-1",Matches!$J$2:$J$201,0))-INDEX(Matches!$H$2:$H$201,MATCH($A1193&amp;"-1",Matches!$J$2:$J$201,0)),3,2))))),""))</f>
        <v/>
      </c>
      <c r="Y1193" s="12" t="str">
        <f aca="false">IF(OR($B1193="",F1193="",G1193=""),"",IFERROR(IF(OR(INDEX(Matches!$I$2:$I$201,MATCH($A1193&amp;"-2",Matches!$J$2:$J$201,0))="Void",INDEX(Matches!$G$2:$G$201,MATCH($A1193&amp;"-2",Matches!$J$2:$J$201,0))="",INDEX(Matches!$H$2:$H$201,MATCH($A1193&amp;"-2",Matches!$J$2:$J$201,0))=""),"",IF(AND($C1193&lt;&gt;"",INDEX(Matches!$F$2:$F$201,MATCH($A1193&amp;"-2",Matches!$J$2:$J$201,0))&lt;&gt;"",$C1193&gt;=INDEX(Matches!$F$2:$F$201,MATCH($A1193&amp;"-2",Matches!$J$2:$J$201,0))),"",IF(AND(F1193=INDEX(Matches!$G$2:$G$201,MATCH($A1193&amp;"-2",Matches!$J$2:$J$201,0)),G1193=INDEX(Matches!$H$2:$H$201,MATCH($A1193&amp;"-2",Matches!$J$2:$J$201,0))),5,IF(SIGN(F1193-G1193)&lt;&gt;SIGN(INDEX(Matches!$G$2:$G$201,MATCH($A1193&amp;"-2",Matches!$J$2:$J$201,0))-INDEX(Matches!$H$2:$H$201,MATCH($A1193&amp;"-2",Matches!$J$2:$J$201,0))),0,IF(F1193-G1193=INDEX(Matches!$G$2:$G$201,MATCH($A1193&amp;"-2",Matches!$J$2:$J$201,0))-INDEX(Matches!$H$2:$H$201,MATCH($A1193&amp;"-2",Matches!$J$2:$J$201,0)),3,2))))),""))</f>
        <v/>
      </c>
      <c r="Z1193" s="12" t="str">
        <f aca="false">IF(OR($B1193="",H1193="",I1193=""),"",IFERROR(IF(OR(INDEX(Matches!$I$2:$I$201,MATCH($A1193&amp;"-3",Matches!$J$2:$J$201,0))="Void",INDEX(Matches!$G$2:$G$201,MATCH($A1193&amp;"-3",Matches!$J$2:$J$201,0))="",INDEX(Matches!$H$2:$H$201,MATCH($A1193&amp;"-3",Matches!$J$2:$J$201,0))=""),"",IF(AND($C1193&lt;&gt;"",INDEX(Matches!$F$2:$F$201,MATCH($A1193&amp;"-3",Matches!$J$2:$J$201,0))&lt;&gt;"",$C1193&gt;=INDEX(Matches!$F$2:$F$201,MATCH($A1193&amp;"-3",Matches!$J$2:$J$201,0))),"",IF(AND(H1193=INDEX(Matches!$G$2:$G$201,MATCH($A1193&amp;"-3",Matches!$J$2:$J$201,0)),I1193=INDEX(Matches!$H$2:$H$201,MATCH($A1193&amp;"-3",Matches!$J$2:$J$201,0))),5,IF(SIGN(H1193-I1193)&lt;&gt;SIGN(INDEX(Matches!$G$2:$G$201,MATCH($A1193&amp;"-3",Matches!$J$2:$J$201,0))-INDEX(Matches!$H$2:$H$201,MATCH($A1193&amp;"-3",Matches!$J$2:$J$201,0))),0,IF(H1193-I1193=INDEX(Matches!$G$2:$G$201,MATCH($A1193&amp;"-3",Matches!$J$2:$J$201,0))-INDEX(Matches!$H$2:$H$201,MATCH($A1193&amp;"-3",Matches!$J$2:$J$201,0)),3,2))))),""))</f>
        <v/>
      </c>
      <c r="AA1193" s="12" t="str">
        <f aca="false">IF(OR($B1193="",J1193="",K1193=""),"",IFERROR(IF(OR(INDEX(Matches!$I$2:$I$201,MATCH($A1193&amp;"-4",Matches!$J$2:$J$201,0))="Void",INDEX(Matches!$G$2:$G$201,MATCH($A1193&amp;"-4",Matches!$J$2:$J$201,0))="",INDEX(Matches!$H$2:$H$201,MATCH($A1193&amp;"-4",Matches!$J$2:$J$201,0))=""),"",IF(AND($C1193&lt;&gt;"",INDEX(Matches!$F$2:$F$201,MATCH($A1193&amp;"-4",Matches!$J$2:$J$201,0))&lt;&gt;"",$C1193&gt;=INDEX(Matches!$F$2:$F$201,MATCH($A1193&amp;"-4",Matches!$J$2:$J$201,0))),"",IF(AND(J1193=INDEX(Matches!$G$2:$G$201,MATCH($A1193&amp;"-4",Matches!$J$2:$J$201,0)),K1193=INDEX(Matches!$H$2:$H$201,MATCH($A1193&amp;"-4",Matches!$J$2:$J$201,0))),5,IF(SIGN(J1193-K1193)&lt;&gt;SIGN(INDEX(Matches!$G$2:$G$201,MATCH($A1193&amp;"-4",Matches!$J$2:$J$201,0))-INDEX(Matches!$H$2:$H$201,MATCH($A1193&amp;"-4",Matches!$J$2:$J$201,0))),0,IF(J1193-K1193=INDEX(Matches!$G$2:$G$201,MATCH($A1193&amp;"-4",Matches!$J$2:$J$201,0))-INDEX(Matches!$H$2:$H$201,MATCH($A1193&amp;"-4",Matches!$J$2:$J$201,0)),3,2))))),""))</f>
        <v/>
      </c>
      <c r="AB1193" s="12" t="str">
        <f aca="false">IF(OR($B1193="",L1193="",M1193=""),"",IFERROR(IF(OR(INDEX(Matches!$I$2:$I$201,MATCH($A1193&amp;"-5",Matches!$J$2:$J$201,0))="Void",INDEX(Matches!$G$2:$G$201,MATCH($A1193&amp;"-5",Matches!$J$2:$J$201,0))="",INDEX(Matches!$H$2:$H$201,MATCH($A1193&amp;"-5",Matches!$J$2:$J$201,0))=""),"",IF(AND($C1193&lt;&gt;"",INDEX(Matches!$F$2:$F$201,MATCH($A1193&amp;"-5",Matches!$J$2:$J$201,0))&lt;&gt;"",$C1193&gt;=INDEX(Matches!$F$2:$F$201,MATCH($A1193&amp;"-5",Matches!$J$2:$J$201,0))),"",IF(AND(L1193=INDEX(Matches!$G$2:$G$201,MATCH($A1193&amp;"-5",Matches!$J$2:$J$201,0)),M1193=INDEX(Matches!$H$2:$H$201,MATCH($A1193&amp;"-5",Matches!$J$2:$J$201,0))),5,IF(SIGN(L1193-M1193)&lt;&gt;SIGN(INDEX(Matches!$G$2:$G$201,MATCH($A1193&amp;"-5",Matches!$J$2:$J$201,0))-INDEX(Matches!$H$2:$H$201,MATCH($A1193&amp;"-5",Matches!$J$2:$J$201,0))),0,IF(L1193-M1193=INDEX(Matches!$G$2:$G$201,MATCH($A1193&amp;"-5",Matches!$J$2:$J$201,0))-INDEX(Matches!$H$2:$H$201,MATCH($A1193&amp;"-5",Matches!$J$2:$J$201,0)),3,2))))),""))</f>
        <v/>
      </c>
      <c r="AC1193" s="12" t="str">
        <f aca="false">IF(OR($B1193="",N1193="",O1193=""),"",IFERROR(IF(OR(INDEX(Matches!$I$2:$I$201,MATCH($A1193&amp;"-6",Matches!$J$2:$J$201,0))="Void",INDEX(Matches!$G$2:$G$201,MATCH($A1193&amp;"-6",Matches!$J$2:$J$201,0))="",INDEX(Matches!$H$2:$H$201,MATCH($A1193&amp;"-6",Matches!$J$2:$J$201,0))=""),"",IF(AND($C1193&lt;&gt;"",INDEX(Matches!$F$2:$F$201,MATCH($A1193&amp;"-6",Matches!$J$2:$J$201,0))&lt;&gt;"",$C1193&gt;=INDEX(Matches!$F$2:$F$201,MATCH($A1193&amp;"-6",Matches!$J$2:$J$201,0))),"",IF(AND(N1193=INDEX(Matches!$G$2:$G$201,MATCH($A1193&amp;"-6",Matches!$J$2:$J$201,0)),O1193=INDEX(Matches!$H$2:$H$201,MATCH($A1193&amp;"-6",Matches!$J$2:$J$201,0))),5,IF(SIGN(N1193-O1193)&lt;&gt;SIGN(INDEX(Matches!$G$2:$G$201,MATCH($A1193&amp;"-6",Matches!$J$2:$J$201,0))-INDEX(Matches!$H$2:$H$201,MATCH($A1193&amp;"-6",Matches!$J$2:$J$201,0))),0,IF(N1193-O1193=INDEX(Matches!$G$2:$G$201,MATCH($A1193&amp;"-6",Matches!$J$2:$J$201,0))-INDEX(Matches!$H$2:$H$201,MATCH($A1193&amp;"-6",Matches!$J$2:$J$201,0)),3,2))))),""))</f>
        <v/>
      </c>
      <c r="AD1193" s="12" t="str">
        <f aca="false">IF(OR($B1193="",P1193="",Q1193=""),"",IFERROR(IF(OR(INDEX(Matches!$I$2:$I$201,MATCH($A1193&amp;"-7",Matches!$J$2:$J$201,0))="Void",INDEX(Matches!$G$2:$G$201,MATCH($A1193&amp;"-7",Matches!$J$2:$J$201,0))="",INDEX(Matches!$H$2:$H$201,MATCH($A1193&amp;"-7",Matches!$J$2:$J$201,0))=""),"",IF(AND($C1193&lt;&gt;"",INDEX(Matches!$F$2:$F$201,MATCH($A1193&amp;"-7",Matches!$J$2:$J$201,0))&lt;&gt;"",$C1193&gt;=INDEX(Matches!$F$2:$F$201,MATCH($A1193&amp;"-7",Matches!$J$2:$J$201,0))),"",IF(AND(P1193=INDEX(Matches!$G$2:$G$201,MATCH($A1193&amp;"-7",Matches!$J$2:$J$201,0)),Q1193=INDEX(Matches!$H$2:$H$201,MATCH($A1193&amp;"-7",Matches!$J$2:$J$201,0))),5,IF(SIGN(P1193-Q1193)&lt;&gt;SIGN(INDEX(Matches!$G$2:$G$201,MATCH($A1193&amp;"-7",Matches!$J$2:$J$201,0))-INDEX(Matches!$H$2:$H$201,MATCH($A1193&amp;"-7",Matches!$J$2:$J$201,0))),0,IF(P1193-Q1193=INDEX(Matches!$G$2:$G$201,MATCH($A1193&amp;"-7",Matches!$J$2:$J$201,0))-INDEX(Matches!$H$2:$H$201,MATCH($A1193&amp;"-7",Matches!$J$2:$J$201,0)),3,2))))),""))</f>
        <v/>
      </c>
      <c r="AE1193" s="12" t="str">
        <f aca="false">IF(OR($B1193="",R1193="",S1193=""),"",IFERROR(IF(OR(INDEX(Matches!$I$2:$I$201,MATCH($A1193&amp;"-8",Matches!$J$2:$J$201,0))="Void",INDEX(Matches!$G$2:$G$201,MATCH($A1193&amp;"-8",Matches!$J$2:$J$201,0))="",INDEX(Matches!$H$2:$H$201,MATCH($A1193&amp;"-8",Matches!$J$2:$J$201,0))=""),"",IF(AND($C1193&lt;&gt;"",INDEX(Matches!$F$2:$F$201,MATCH($A1193&amp;"-8",Matches!$J$2:$J$201,0))&lt;&gt;"",$C1193&gt;=INDEX(Matches!$F$2:$F$201,MATCH($A1193&amp;"-8",Matches!$J$2:$J$201,0))),"",IF(AND(R1193=INDEX(Matches!$G$2:$G$201,MATCH($A1193&amp;"-8",Matches!$J$2:$J$201,0)),S1193=INDEX(Matches!$H$2:$H$201,MATCH($A1193&amp;"-8",Matches!$J$2:$J$201,0))),5,IF(SIGN(R1193-S1193)&lt;&gt;SIGN(INDEX(Matches!$G$2:$G$201,MATCH($A1193&amp;"-8",Matches!$J$2:$J$201,0))-INDEX(Matches!$H$2:$H$201,MATCH($A1193&amp;"-8",Matches!$J$2:$J$201,0))),0,IF(R1193-S1193=INDEX(Matches!$G$2:$G$201,MATCH($A1193&amp;"-8",Matches!$J$2:$J$201,0))-INDEX(Matches!$H$2:$H$201,MATCH($A1193&amp;"-8",Matches!$J$2:$J$201,0)),3,2))))),""))</f>
        <v/>
      </c>
      <c r="AF1193" s="12" t="str">
        <f aca="false">IF(OR($B1193="",T1193="",U1193=""),"",IFERROR(IF(OR(INDEX(Matches!$I$2:$I$201,MATCH($A1193&amp;"-9",Matches!$J$2:$J$201,0))="Void",INDEX(Matches!$G$2:$G$201,MATCH($A1193&amp;"-9",Matches!$J$2:$J$201,0))="",INDEX(Matches!$H$2:$H$201,MATCH($A1193&amp;"-9",Matches!$J$2:$J$201,0))=""),"",IF(AND($C1193&lt;&gt;"",INDEX(Matches!$F$2:$F$201,MATCH($A1193&amp;"-9",Matches!$J$2:$J$201,0))&lt;&gt;"",$C1193&gt;=INDEX(Matches!$F$2:$F$201,MATCH($A1193&amp;"-9",Matches!$J$2:$J$201,0))),"",IF(AND(T1193=INDEX(Matches!$G$2:$G$201,MATCH($A1193&amp;"-9",Matches!$J$2:$J$201,0)),U1193=INDEX(Matches!$H$2:$H$201,MATCH($A1193&amp;"-9",Matches!$J$2:$J$201,0))),5,IF(SIGN(T1193-U1193)&lt;&gt;SIGN(INDEX(Matches!$G$2:$G$201,MATCH($A1193&amp;"-9",Matches!$J$2:$J$201,0))-INDEX(Matches!$H$2:$H$201,MATCH($A1193&amp;"-9",Matches!$J$2:$J$201,0))),0,IF(T1193-U1193=INDEX(Matches!$G$2:$G$201,MATCH($A1193&amp;"-9",Matches!$J$2:$J$201,0))-INDEX(Matches!$H$2:$H$201,MATCH($A1193&amp;"-9",Matches!$J$2:$J$201,0)),3,2))))),""))</f>
        <v/>
      </c>
      <c r="AG1193" s="12" t="str">
        <f aca="false">IF(OR($B1193="",V1193="",W1193=""),"",IFERROR(IF(OR(INDEX(Matches!$I$2:$I$201,MATCH($A1193&amp;"-10",Matches!$J$2:$J$201,0))="Void",INDEX(Matches!$G$2:$G$201,MATCH($A1193&amp;"-10",Matches!$J$2:$J$201,0))="",INDEX(Matches!$H$2:$H$201,MATCH($A1193&amp;"-10",Matches!$J$2:$J$201,0))=""),"",IF(AND($C1193&lt;&gt;"",INDEX(Matches!$F$2:$F$201,MATCH($A1193&amp;"-10",Matches!$J$2:$J$201,0))&lt;&gt;"",$C1193&gt;=INDEX(Matches!$F$2:$F$201,MATCH($A1193&amp;"-10",Matches!$J$2:$J$201,0))),"",IF(AND(V1193=INDEX(Matches!$G$2:$G$201,MATCH($A1193&amp;"-10",Matches!$J$2:$J$201,0)),W1193=INDEX(Matches!$H$2:$H$201,MATCH($A1193&amp;"-10",Matches!$J$2:$J$201,0))),5,IF(SIGN(V1193-W1193)&lt;&gt;SIGN(INDEX(Matches!$G$2:$G$201,MATCH($A1193&amp;"-10",Matches!$J$2:$J$201,0))-INDEX(Matches!$H$2:$H$201,MATCH($A1193&amp;"-10",Matches!$J$2:$J$201,0))),0,IF(V1193-W1193=INDEX(Matches!$G$2:$G$201,MATCH($A1193&amp;"-10",Matches!$J$2:$J$201,0))-INDEX(Matches!$H$2:$H$201,MATCH($A1193&amp;"-10",Matches!$J$2:$J$201,0)),3,2))))),""))</f>
        <v/>
      </c>
      <c r="AH1193" s="13" t="str">
        <f aca="false">IF($B1193="","",SUM(X1193:AG1193))</f>
        <v/>
      </c>
      <c r="AI1193" s="12" t="str">
        <f aca="false">IF($B1193="","",COUNTIF(X1193:AG1193,5))</f>
        <v/>
      </c>
      <c r="AJ1193" s="12" t="str">
        <f aca="false">IF($B1193="","",COUNTIF(X1193:AG1193,"&gt;=2"))</f>
        <v/>
      </c>
      <c r="AK1193" s="12" t="str">
        <f aca="false">IF($B1193="","",COUNT(X1193:AG1193))</f>
        <v/>
      </c>
    </row>
    <row r="1194" customFormat="false" ht="15" hidden="false" customHeight="false" outlineLevel="0" collapsed="false">
      <c r="A1194" s="7"/>
      <c r="B1194" s="7"/>
      <c r="C1194" s="11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12" t="str">
        <f aca="false">IF(OR($B1194="",D1194="",E1194=""),"",IFERROR(IF(OR(INDEX(Matches!$I$2:$I$201,MATCH($A1194&amp;"-1",Matches!$J$2:$J$201,0))="Void",INDEX(Matches!$G$2:$G$201,MATCH($A1194&amp;"-1",Matches!$J$2:$J$201,0))="",INDEX(Matches!$H$2:$H$201,MATCH($A1194&amp;"-1",Matches!$J$2:$J$201,0))=""),"",IF(AND($C1194&lt;&gt;"",INDEX(Matches!$F$2:$F$201,MATCH($A1194&amp;"-1",Matches!$J$2:$J$201,0))&lt;&gt;"",$C1194&gt;=INDEX(Matches!$F$2:$F$201,MATCH($A1194&amp;"-1",Matches!$J$2:$J$201,0))),"",IF(AND(D1194=INDEX(Matches!$G$2:$G$201,MATCH($A1194&amp;"-1",Matches!$J$2:$J$201,0)),E1194=INDEX(Matches!$H$2:$H$201,MATCH($A1194&amp;"-1",Matches!$J$2:$J$201,0))),5,IF(SIGN(D1194-E1194)&lt;&gt;SIGN(INDEX(Matches!$G$2:$G$201,MATCH($A1194&amp;"-1",Matches!$J$2:$J$201,0))-INDEX(Matches!$H$2:$H$201,MATCH($A1194&amp;"-1",Matches!$J$2:$J$201,0))),0,IF(D1194-E1194=INDEX(Matches!$G$2:$G$201,MATCH($A1194&amp;"-1",Matches!$J$2:$J$201,0))-INDEX(Matches!$H$2:$H$201,MATCH($A1194&amp;"-1",Matches!$J$2:$J$201,0)),3,2))))),""))</f>
        <v/>
      </c>
      <c r="Y1194" s="12" t="str">
        <f aca="false">IF(OR($B1194="",F1194="",G1194=""),"",IFERROR(IF(OR(INDEX(Matches!$I$2:$I$201,MATCH($A1194&amp;"-2",Matches!$J$2:$J$201,0))="Void",INDEX(Matches!$G$2:$G$201,MATCH($A1194&amp;"-2",Matches!$J$2:$J$201,0))="",INDEX(Matches!$H$2:$H$201,MATCH($A1194&amp;"-2",Matches!$J$2:$J$201,0))=""),"",IF(AND($C1194&lt;&gt;"",INDEX(Matches!$F$2:$F$201,MATCH($A1194&amp;"-2",Matches!$J$2:$J$201,0))&lt;&gt;"",$C1194&gt;=INDEX(Matches!$F$2:$F$201,MATCH($A1194&amp;"-2",Matches!$J$2:$J$201,0))),"",IF(AND(F1194=INDEX(Matches!$G$2:$G$201,MATCH($A1194&amp;"-2",Matches!$J$2:$J$201,0)),G1194=INDEX(Matches!$H$2:$H$201,MATCH($A1194&amp;"-2",Matches!$J$2:$J$201,0))),5,IF(SIGN(F1194-G1194)&lt;&gt;SIGN(INDEX(Matches!$G$2:$G$201,MATCH($A1194&amp;"-2",Matches!$J$2:$J$201,0))-INDEX(Matches!$H$2:$H$201,MATCH($A1194&amp;"-2",Matches!$J$2:$J$201,0))),0,IF(F1194-G1194=INDEX(Matches!$G$2:$G$201,MATCH($A1194&amp;"-2",Matches!$J$2:$J$201,0))-INDEX(Matches!$H$2:$H$201,MATCH($A1194&amp;"-2",Matches!$J$2:$J$201,0)),3,2))))),""))</f>
        <v/>
      </c>
      <c r="Z1194" s="12" t="str">
        <f aca="false">IF(OR($B1194="",H1194="",I1194=""),"",IFERROR(IF(OR(INDEX(Matches!$I$2:$I$201,MATCH($A1194&amp;"-3",Matches!$J$2:$J$201,0))="Void",INDEX(Matches!$G$2:$G$201,MATCH($A1194&amp;"-3",Matches!$J$2:$J$201,0))="",INDEX(Matches!$H$2:$H$201,MATCH($A1194&amp;"-3",Matches!$J$2:$J$201,0))=""),"",IF(AND($C1194&lt;&gt;"",INDEX(Matches!$F$2:$F$201,MATCH($A1194&amp;"-3",Matches!$J$2:$J$201,0))&lt;&gt;"",$C1194&gt;=INDEX(Matches!$F$2:$F$201,MATCH($A1194&amp;"-3",Matches!$J$2:$J$201,0))),"",IF(AND(H1194=INDEX(Matches!$G$2:$G$201,MATCH($A1194&amp;"-3",Matches!$J$2:$J$201,0)),I1194=INDEX(Matches!$H$2:$H$201,MATCH($A1194&amp;"-3",Matches!$J$2:$J$201,0))),5,IF(SIGN(H1194-I1194)&lt;&gt;SIGN(INDEX(Matches!$G$2:$G$201,MATCH($A1194&amp;"-3",Matches!$J$2:$J$201,0))-INDEX(Matches!$H$2:$H$201,MATCH($A1194&amp;"-3",Matches!$J$2:$J$201,0))),0,IF(H1194-I1194=INDEX(Matches!$G$2:$G$201,MATCH($A1194&amp;"-3",Matches!$J$2:$J$201,0))-INDEX(Matches!$H$2:$H$201,MATCH($A1194&amp;"-3",Matches!$J$2:$J$201,0)),3,2))))),""))</f>
        <v/>
      </c>
      <c r="AA1194" s="12" t="str">
        <f aca="false">IF(OR($B1194="",J1194="",K1194=""),"",IFERROR(IF(OR(INDEX(Matches!$I$2:$I$201,MATCH($A1194&amp;"-4",Matches!$J$2:$J$201,0))="Void",INDEX(Matches!$G$2:$G$201,MATCH($A1194&amp;"-4",Matches!$J$2:$J$201,0))="",INDEX(Matches!$H$2:$H$201,MATCH($A1194&amp;"-4",Matches!$J$2:$J$201,0))=""),"",IF(AND($C1194&lt;&gt;"",INDEX(Matches!$F$2:$F$201,MATCH($A1194&amp;"-4",Matches!$J$2:$J$201,0))&lt;&gt;"",$C1194&gt;=INDEX(Matches!$F$2:$F$201,MATCH($A1194&amp;"-4",Matches!$J$2:$J$201,0))),"",IF(AND(J1194=INDEX(Matches!$G$2:$G$201,MATCH($A1194&amp;"-4",Matches!$J$2:$J$201,0)),K1194=INDEX(Matches!$H$2:$H$201,MATCH($A1194&amp;"-4",Matches!$J$2:$J$201,0))),5,IF(SIGN(J1194-K1194)&lt;&gt;SIGN(INDEX(Matches!$G$2:$G$201,MATCH($A1194&amp;"-4",Matches!$J$2:$J$201,0))-INDEX(Matches!$H$2:$H$201,MATCH($A1194&amp;"-4",Matches!$J$2:$J$201,0))),0,IF(J1194-K1194=INDEX(Matches!$G$2:$G$201,MATCH($A1194&amp;"-4",Matches!$J$2:$J$201,0))-INDEX(Matches!$H$2:$H$201,MATCH($A1194&amp;"-4",Matches!$J$2:$J$201,0)),3,2))))),""))</f>
        <v/>
      </c>
      <c r="AB1194" s="12" t="str">
        <f aca="false">IF(OR($B1194="",L1194="",M1194=""),"",IFERROR(IF(OR(INDEX(Matches!$I$2:$I$201,MATCH($A1194&amp;"-5",Matches!$J$2:$J$201,0))="Void",INDEX(Matches!$G$2:$G$201,MATCH($A1194&amp;"-5",Matches!$J$2:$J$201,0))="",INDEX(Matches!$H$2:$H$201,MATCH($A1194&amp;"-5",Matches!$J$2:$J$201,0))=""),"",IF(AND($C1194&lt;&gt;"",INDEX(Matches!$F$2:$F$201,MATCH($A1194&amp;"-5",Matches!$J$2:$J$201,0))&lt;&gt;"",$C1194&gt;=INDEX(Matches!$F$2:$F$201,MATCH($A1194&amp;"-5",Matches!$J$2:$J$201,0))),"",IF(AND(L1194=INDEX(Matches!$G$2:$G$201,MATCH($A1194&amp;"-5",Matches!$J$2:$J$201,0)),M1194=INDEX(Matches!$H$2:$H$201,MATCH($A1194&amp;"-5",Matches!$J$2:$J$201,0))),5,IF(SIGN(L1194-M1194)&lt;&gt;SIGN(INDEX(Matches!$G$2:$G$201,MATCH($A1194&amp;"-5",Matches!$J$2:$J$201,0))-INDEX(Matches!$H$2:$H$201,MATCH($A1194&amp;"-5",Matches!$J$2:$J$201,0))),0,IF(L1194-M1194=INDEX(Matches!$G$2:$G$201,MATCH($A1194&amp;"-5",Matches!$J$2:$J$201,0))-INDEX(Matches!$H$2:$H$201,MATCH($A1194&amp;"-5",Matches!$J$2:$J$201,0)),3,2))))),""))</f>
        <v/>
      </c>
      <c r="AC1194" s="12" t="str">
        <f aca="false">IF(OR($B1194="",N1194="",O1194=""),"",IFERROR(IF(OR(INDEX(Matches!$I$2:$I$201,MATCH($A1194&amp;"-6",Matches!$J$2:$J$201,0))="Void",INDEX(Matches!$G$2:$G$201,MATCH($A1194&amp;"-6",Matches!$J$2:$J$201,0))="",INDEX(Matches!$H$2:$H$201,MATCH($A1194&amp;"-6",Matches!$J$2:$J$201,0))=""),"",IF(AND($C1194&lt;&gt;"",INDEX(Matches!$F$2:$F$201,MATCH($A1194&amp;"-6",Matches!$J$2:$J$201,0))&lt;&gt;"",$C1194&gt;=INDEX(Matches!$F$2:$F$201,MATCH($A1194&amp;"-6",Matches!$J$2:$J$201,0))),"",IF(AND(N1194=INDEX(Matches!$G$2:$G$201,MATCH($A1194&amp;"-6",Matches!$J$2:$J$201,0)),O1194=INDEX(Matches!$H$2:$H$201,MATCH($A1194&amp;"-6",Matches!$J$2:$J$201,0))),5,IF(SIGN(N1194-O1194)&lt;&gt;SIGN(INDEX(Matches!$G$2:$G$201,MATCH($A1194&amp;"-6",Matches!$J$2:$J$201,0))-INDEX(Matches!$H$2:$H$201,MATCH($A1194&amp;"-6",Matches!$J$2:$J$201,0))),0,IF(N1194-O1194=INDEX(Matches!$G$2:$G$201,MATCH($A1194&amp;"-6",Matches!$J$2:$J$201,0))-INDEX(Matches!$H$2:$H$201,MATCH($A1194&amp;"-6",Matches!$J$2:$J$201,0)),3,2))))),""))</f>
        <v/>
      </c>
      <c r="AD1194" s="12" t="str">
        <f aca="false">IF(OR($B1194="",P1194="",Q1194=""),"",IFERROR(IF(OR(INDEX(Matches!$I$2:$I$201,MATCH($A1194&amp;"-7",Matches!$J$2:$J$201,0))="Void",INDEX(Matches!$G$2:$G$201,MATCH($A1194&amp;"-7",Matches!$J$2:$J$201,0))="",INDEX(Matches!$H$2:$H$201,MATCH($A1194&amp;"-7",Matches!$J$2:$J$201,0))=""),"",IF(AND($C1194&lt;&gt;"",INDEX(Matches!$F$2:$F$201,MATCH($A1194&amp;"-7",Matches!$J$2:$J$201,0))&lt;&gt;"",$C1194&gt;=INDEX(Matches!$F$2:$F$201,MATCH($A1194&amp;"-7",Matches!$J$2:$J$201,0))),"",IF(AND(P1194=INDEX(Matches!$G$2:$G$201,MATCH($A1194&amp;"-7",Matches!$J$2:$J$201,0)),Q1194=INDEX(Matches!$H$2:$H$201,MATCH($A1194&amp;"-7",Matches!$J$2:$J$201,0))),5,IF(SIGN(P1194-Q1194)&lt;&gt;SIGN(INDEX(Matches!$G$2:$G$201,MATCH($A1194&amp;"-7",Matches!$J$2:$J$201,0))-INDEX(Matches!$H$2:$H$201,MATCH($A1194&amp;"-7",Matches!$J$2:$J$201,0))),0,IF(P1194-Q1194=INDEX(Matches!$G$2:$G$201,MATCH($A1194&amp;"-7",Matches!$J$2:$J$201,0))-INDEX(Matches!$H$2:$H$201,MATCH($A1194&amp;"-7",Matches!$J$2:$J$201,0)),3,2))))),""))</f>
        <v/>
      </c>
      <c r="AE1194" s="12" t="str">
        <f aca="false">IF(OR($B1194="",R1194="",S1194=""),"",IFERROR(IF(OR(INDEX(Matches!$I$2:$I$201,MATCH($A1194&amp;"-8",Matches!$J$2:$J$201,0))="Void",INDEX(Matches!$G$2:$G$201,MATCH($A1194&amp;"-8",Matches!$J$2:$J$201,0))="",INDEX(Matches!$H$2:$H$201,MATCH($A1194&amp;"-8",Matches!$J$2:$J$201,0))=""),"",IF(AND($C1194&lt;&gt;"",INDEX(Matches!$F$2:$F$201,MATCH($A1194&amp;"-8",Matches!$J$2:$J$201,0))&lt;&gt;"",$C1194&gt;=INDEX(Matches!$F$2:$F$201,MATCH($A1194&amp;"-8",Matches!$J$2:$J$201,0))),"",IF(AND(R1194=INDEX(Matches!$G$2:$G$201,MATCH($A1194&amp;"-8",Matches!$J$2:$J$201,0)),S1194=INDEX(Matches!$H$2:$H$201,MATCH($A1194&amp;"-8",Matches!$J$2:$J$201,0))),5,IF(SIGN(R1194-S1194)&lt;&gt;SIGN(INDEX(Matches!$G$2:$G$201,MATCH($A1194&amp;"-8",Matches!$J$2:$J$201,0))-INDEX(Matches!$H$2:$H$201,MATCH($A1194&amp;"-8",Matches!$J$2:$J$201,0))),0,IF(R1194-S1194=INDEX(Matches!$G$2:$G$201,MATCH($A1194&amp;"-8",Matches!$J$2:$J$201,0))-INDEX(Matches!$H$2:$H$201,MATCH($A1194&amp;"-8",Matches!$J$2:$J$201,0)),3,2))))),""))</f>
        <v/>
      </c>
      <c r="AF1194" s="12" t="str">
        <f aca="false">IF(OR($B1194="",T1194="",U1194=""),"",IFERROR(IF(OR(INDEX(Matches!$I$2:$I$201,MATCH($A1194&amp;"-9",Matches!$J$2:$J$201,0))="Void",INDEX(Matches!$G$2:$G$201,MATCH($A1194&amp;"-9",Matches!$J$2:$J$201,0))="",INDEX(Matches!$H$2:$H$201,MATCH($A1194&amp;"-9",Matches!$J$2:$J$201,0))=""),"",IF(AND($C1194&lt;&gt;"",INDEX(Matches!$F$2:$F$201,MATCH($A1194&amp;"-9",Matches!$J$2:$J$201,0))&lt;&gt;"",$C1194&gt;=INDEX(Matches!$F$2:$F$201,MATCH($A1194&amp;"-9",Matches!$J$2:$J$201,0))),"",IF(AND(T1194=INDEX(Matches!$G$2:$G$201,MATCH($A1194&amp;"-9",Matches!$J$2:$J$201,0)),U1194=INDEX(Matches!$H$2:$H$201,MATCH($A1194&amp;"-9",Matches!$J$2:$J$201,0))),5,IF(SIGN(T1194-U1194)&lt;&gt;SIGN(INDEX(Matches!$G$2:$G$201,MATCH($A1194&amp;"-9",Matches!$J$2:$J$201,0))-INDEX(Matches!$H$2:$H$201,MATCH($A1194&amp;"-9",Matches!$J$2:$J$201,0))),0,IF(T1194-U1194=INDEX(Matches!$G$2:$G$201,MATCH($A1194&amp;"-9",Matches!$J$2:$J$201,0))-INDEX(Matches!$H$2:$H$201,MATCH($A1194&amp;"-9",Matches!$J$2:$J$201,0)),3,2))))),""))</f>
        <v/>
      </c>
      <c r="AG1194" s="12" t="str">
        <f aca="false">IF(OR($B1194="",V1194="",W1194=""),"",IFERROR(IF(OR(INDEX(Matches!$I$2:$I$201,MATCH($A1194&amp;"-10",Matches!$J$2:$J$201,0))="Void",INDEX(Matches!$G$2:$G$201,MATCH($A1194&amp;"-10",Matches!$J$2:$J$201,0))="",INDEX(Matches!$H$2:$H$201,MATCH($A1194&amp;"-10",Matches!$J$2:$J$201,0))=""),"",IF(AND($C1194&lt;&gt;"",INDEX(Matches!$F$2:$F$201,MATCH($A1194&amp;"-10",Matches!$J$2:$J$201,0))&lt;&gt;"",$C1194&gt;=INDEX(Matches!$F$2:$F$201,MATCH($A1194&amp;"-10",Matches!$J$2:$J$201,0))),"",IF(AND(V1194=INDEX(Matches!$G$2:$G$201,MATCH($A1194&amp;"-10",Matches!$J$2:$J$201,0)),W1194=INDEX(Matches!$H$2:$H$201,MATCH($A1194&amp;"-10",Matches!$J$2:$J$201,0))),5,IF(SIGN(V1194-W1194)&lt;&gt;SIGN(INDEX(Matches!$G$2:$G$201,MATCH($A1194&amp;"-10",Matches!$J$2:$J$201,0))-INDEX(Matches!$H$2:$H$201,MATCH($A1194&amp;"-10",Matches!$J$2:$J$201,0))),0,IF(V1194-W1194=INDEX(Matches!$G$2:$G$201,MATCH($A1194&amp;"-10",Matches!$J$2:$J$201,0))-INDEX(Matches!$H$2:$H$201,MATCH($A1194&amp;"-10",Matches!$J$2:$J$201,0)),3,2))))),""))</f>
        <v/>
      </c>
      <c r="AH1194" s="13" t="str">
        <f aca="false">IF($B1194="","",SUM(X1194:AG1194))</f>
        <v/>
      </c>
      <c r="AI1194" s="12" t="str">
        <f aca="false">IF($B1194="","",COUNTIF(X1194:AG1194,5))</f>
        <v/>
      </c>
      <c r="AJ1194" s="12" t="str">
        <f aca="false">IF($B1194="","",COUNTIF(X1194:AG1194,"&gt;=2"))</f>
        <v/>
      </c>
      <c r="AK1194" s="12" t="str">
        <f aca="false">IF($B1194="","",COUNT(X1194:AG1194))</f>
        <v/>
      </c>
    </row>
    <row r="1195" customFormat="false" ht="15" hidden="false" customHeight="false" outlineLevel="0" collapsed="false">
      <c r="A1195" s="7"/>
      <c r="B1195" s="7"/>
      <c r="C1195" s="11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12" t="str">
        <f aca="false">IF(OR($B1195="",D1195="",E1195=""),"",IFERROR(IF(OR(INDEX(Matches!$I$2:$I$201,MATCH($A1195&amp;"-1",Matches!$J$2:$J$201,0))="Void",INDEX(Matches!$G$2:$G$201,MATCH($A1195&amp;"-1",Matches!$J$2:$J$201,0))="",INDEX(Matches!$H$2:$H$201,MATCH($A1195&amp;"-1",Matches!$J$2:$J$201,0))=""),"",IF(AND($C1195&lt;&gt;"",INDEX(Matches!$F$2:$F$201,MATCH($A1195&amp;"-1",Matches!$J$2:$J$201,0))&lt;&gt;"",$C1195&gt;=INDEX(Matches!$F$2:$F$201,MATCH($A1195&amp;"-1",Matches!$J$2:$J$201,0))),"",IF(AND(D1195=INDEX(Matches!$G$2:$G$201,MATCH($A1195&amp;"-1",Matches!$J$2:$J$201,0)),E1195=INDEX(Matches!$H$2:$H$201,MATCH($A1195&amp;"-1",Matches!$J$2:$J$201,0))),5,IF(SIGN(D1195-E1195)&lt;&gt;SIGN(INDEX(Matches!$G$2:$G$201,MATCH($A1195&amp;"-1",Matches!$J$2:$J$201,0))-INDEX(Matches!$H$2:$H$201,MATCH($A1195&amp;"-1",Matches!$J$2:$J$201,0))),0,IF(D1195-E1195=INDEX(Matches!$G$2:$G$201,MATCH($A1195&amp;"-1",Matches!$J$2:$J$201,0))-INDEX(Matches!$H$2:$H$201,MATCH($A1195&amp;"-1",Matches!$J$2:$J$201,0)),3,2))))),""))</f>
        <v/>
      </c>
      <c r="Y1195" s="12" t="str">
        <f aca="false">IF(OR($B1195="",F1195="",G1195=""),"",IFERROR(IF(OR(INDEX(Matches!$I$2:$I$201,MATCH($A1195&amp;"-2",Matches!$J$2:$J$201,0))="Void",INDEX(Matches!$G$2:$G$201,MATCH($A1195&amp;"-2",Matches!$J$2:$J$201,0))="",INDEX(Matches!$H$2:$H$201,MATCH($A1195&amp;"-2",Matches!$J$2:$J$201,0))=""),"",IF(AND($C1195&lt;&gt;"",INDEX(Matches!$F$2:$F$201,MATCH($A1195&amp;"-2",Matches!$J$2:$J$201,0))&lt;&gt;"",$C1195&gt;=INDEX(Matches!$F$2:$F$201,MATCH($A1195&amp;"-2",Matches!$J$2:$J$201,0))),"",IF(AND(F1195=INDEX(Matches!$G$2:$G$201,MATCH($A1195&amp;"-2",Matches!$J$2:$J$201,0)),G1195=INDEX(Matches!$H$2:$H$201,MATCH($A1195&amp;"-2",Matches!$J$2:$J$201,0))),5,IF(SIGN(F1195-G1195)&lt;&gt;SIGN(INDEX(Matches!$G$2:$G$201,MATCH($A1195&amp;"-2",Matches!$J$2:$J$201,0))-INDEX(Matches!$H$2:$H$201,MATCH($A1195&amp;"-2",Matches!$J$2:$J$201,0))),0,IF(F1195-G1195=INDEX(Matches!$G$2:$G$201,MATCH($A1195&amp;"-2",Matches!$J$2:$J$201,0))-INDEX(Matches!$H$2:$H$201,MATCH($A1195&amp;"-2",Matches!$J$2:$J$201,0)),3,2))))),""))</f>
        <v/>
      </c>
      <c r="Z1195" s="12" t="str">
        <f aca="false">IF(OR($B1195="",H1195="",I1195=""),"",IFERROR(IF(OR(INDEX(Matches!$I$2:$I$201,MATCH($A1195&amp;"-3",Matches!$J$2:$J$201,0))="Void",INDEX(Matches!$G$2:$G$201,MATCH($A1195&amp;"-3",Matches!$J$2:$J$201,0))="",INDEX(Matches!$H$2:$H$201,MATCH($A1195&amp;"-3",Matches!$J$2:$J$201,0))=""),"",IF(AND($C1195&lt;&gt;"",INDEX(Matches!$F$2:$F$201,MATCH($A1195&amp;"-3",Matches!$J$2:$J$201,0))&lt;&gt;"",$C1195&gt;=INDEX(Matches!$F$2:$F$201,MATCH($A1195&amp;"-3",Matches!$J$2:$J$201,0))),"",IF(AND(H1195=INDEX(Matches!$G$2:$G$201,MATCH($A1195&amp;"-3",Matches!$J$2:$J$201,0)),I1195=INDEX(Matches!$H$2:$H$201,MATCH($A1195&amp;"-3",Matches!$J$2:$J$201,0))),5,IF(SIGN(H1195-I1195)&lt;&gt;SIGN(INDEX(Matches!$G$2:$G$201,MATCH($A1195&amp;"-3",Matches!$J$2:$J$201,0))-INDEX(Matches!$H$2:$H$201,MATCH($A1195&amp;"-3",Matches!$J$2:$J$201,0))),0,IF(H1195-I1195=INDEX(Matches!$G$2:$G$201,MATCH($A1195&amp;"-3",Matches!$J$2:$J$201,0))-INDEX(Matches!$H$2:$H$201,MATCH($A1195&amp;"-3",Matches!$J$2:$J$201,0)),3,2))))),""))</f>
        <v/>
      </c>
      <c r="AA1195" s="12" t="str">
        <f aca="false">IF(OR($B1195="",J1195="",K1195=""),"",IFERROR(IF(OR(INDEX(Matches!$I$2:$I$201,MATCH($A1195&amp;"-4",Matches!$J$2:$J$201,0))="Void",INDEX(Matches!$G$2:$G$201,MATCH($A1195&amp;"-4",Matches!$J$2:$J$201,0))="",INDEX(Matches!$H$2:$H$201,MATCH($A1195&amp;"-4",Matches!$J$2:$J$201,0))=""),"",IF(AND($C1195&lt;&gt;"",INDEX(Matches!$F$2:$F$201,MATCH($A1195&amp;"-4",Matches!$J$2:$J$201,0))&lt;&gt;"",$C1195&gt;=INDEX(Matches!$F$2:$F$201,MATCH($A1195&amp;"-4",Matches!$J$2:$J$201,0))),"",IF(AND(J1195=INDEX(Matches!$G$2:$G$201,MATCH($A1195&amp;"-4",Matches!$J$2:$J$201,0)),K1195=INDEX(Matches!$H$2:$H$201,MATCH($A1195&amp;"-4",Matches!$J$2:$J$201,0))),5,IF(SIGN(J1195-K1195)&lt;&gt;SIGN(INDEX(Matches!$G$2:$G$201,MATCH($A1195&amp;"-4",Matches!$J$2:$J$201,0))-INDEX(Matches!$H$2:$H$201,MATCH($A1195&amp;"-4",Matches!$J$2:$J$201,0))),0,IF(J1195-K1195=INDEX(Matches!$G$2:$G$201,MATCH($A1195&amp;"-4",Matches!$J$2:$J$201,0))-INDEX(Matches!$H$2:$H$201,MATCH($A1195&amp;"-4",Matches!$J$2:$J$201,0)),3,2))))),""))</f>
        <v/>
      </c>
      <c r="AB1195" s="12" t="str">
        <f aca="false">IF(OR($B1195="",L1195="",M1195=""),"",IFERROR(IF(OR(INDEX(Matches!$I$2:$I$201,MATCH($A1195&amp;"-5",Matches!$J$2:$J$201,0))="Void",INDEX(Matches!$G$2:$G$201,MATCH($A1195&amp;"-5",Matches!$J$2:$J$201,0))="",INDEX(Matches!$H$2:$H$201,MATCH($A1195&amp;"-5",Matches!$J$2:$J$201,0))=""),"",IF(AND($C1195&lt;&gt;"",INDEX(Matches!$F$2:$F$201,MATCH($A1195&amp;"-5",Matches!$J$2:$J$201,0))&lt;&gt;"",$C1195&gt;=INDEX(Matches!$F$2:$F$201,MATCH($A1195&amp;"-5",Matches!$J$2:$J$201,0))),"",IF(AND(L1195=INDEX(Matches!$G$2:$G$201,MATCH($A1195&amp;"-5",Matches!$J$2:$J$201,0)),M1195=INDEX(Matches!$H$2:$H$201,MATCH($A1195&amp;"-5",Matches!$J$2:$J$201,0))),5,IF(SIGN(L1195-M1195)&lt;&gt;SIGN(INDEX(Matches!$G$2:$G$201,MATCH($A1195&amp;"-5",Matches!$J$2:$J$201,0))-INDEX(Matches!$H$2:$H$201,MATCH($A1195&amp;"-5",Matches!$J$2:$J$201,0))),0,IF(L1195-M1195=INDEX(Matches!$G$2:$G$201,MATCH($A1195&amp;"-5",Matches!$J$2:$J$201,0))-INDEX(Matches!$H$2:$H$201,MATCH($A1195&amp;"-5",Matches!$J$2:$J$201,0)),3,2))))),""))</f>
        <v/>
      </c>
      <c r="AC1195" s="12" t="str">
        <f aca="false">IF(OR($B1195="",N1195="",O1195=""),"",IFERROR(IF(OR(INDEX(Matches!$I$2:$I$201,MATCH($A1195&amp;"-6",Matches!$J$2:$J$201,0))="Void",INDEX(Matches!$G$2:$G$201,MATCH($A1195&amp;"-6",Matches!$J$2:$J$201,0))="",INDEX(Matches!$H$2:$H$201,MATCH($A1195&amp;"-6",Matches!$J$2:$J$201,0))=""),"",IF(AND($C1195&lt;&gt;"",INDEX(Matches!$F$2:$F$201,MATCH($A1195&amp;"-6",Matches!$J$2:$J$201,0))&lt;&gt;"",$C1195&gt;=INDEX(Matches!$F$2:$F$201,MATCH($A1195&amp;"-6",Matches!$J$2:$J$201,0))),"",IF(AND(N1195=INDEX(Matches!$G$2:$G$201,MATCH($A1195&amp;"-6",Matches!$J$2:$J$201,0)),O1195=INDEX(Matches!$H$2:$H$201,MATCH($A1195&amp;"-6",Matches!$J$2:$J$201,0))),5,IF(SIGN(N1195-O1195)&lt;&gt;SIGN(INDEX(Matches!$G$2:$G$201,MATCH($A1195&amp;"-6",Matches!$J$2:$J$201,0))-INDEX(Matches!$H$2:$H$201,MATCH($A1195&amp;"-6",Matches!$J$2:$J$201,0))),0,IF(N1195-O1195=INDEX(Matches!$G$2:$G$201,MATCH($A1195&amp;"-6",Matches!$J$2:$J$201,0))-INDEX(Matches!$H$2:$H$201,MATCH($A1195&amp;"-6",Matches!$J$2:$J$201,0)),3,2))))),""))</f>
        <v/>
      </c>
      <c r="AD1195" s="12" t="str">
        <f aca="false">IF(OR($B1195="",P1195="",Q1195=""),"",IFERROR(IF(OR(INDEX(Matches!$I$2:$I$201,MATCH($A1195&amp;"-7",Matches!$J$2:$J$201,0))="Void",INDEX(Matches!$G$2:$G$201,MATCH($A1195&amp;"-7",Matches!$J$2:$J$201,0))="",INDEX(Matches!$H$2:$H$201,MATCH($A1195&amp;"-7",Matches!$J$2:$J$201,0))=""),"",IF(AND($C1195&lt;&gt;"",INDEX(Matches!$F$2:$F$201,MATCH($A1195&amp;"-7",Matches!$J$2:$J$201,0))&lt;&gt;"",$C1195&gt;=INDEX(Matches!$F$2:$F$201,MATCH($A1195&amp;"-7",Matches!$J$2:$J$201,0))),"",IF(AND(P1195=INDEX(Matches!$G$2:$G$201,MATCH($A1195&amp;"-7",Matches!$J$2:$J$201,0)),Q1195=INDEX(Matches!$H$2:$H$201,MATCH($A1195&amp;"-7",Matches!$J$2:$J$201,0))),5,IF(SIGN(P1195-Q1195)&lt;&gt;SIGN(INDEX(Matches!$G$2:$G$201,MATCH($A1195&amp;"-7",Matches!$J$2:$J$201,0))-INDEX(Matches!$H$2:$H$201,MATCH($A1195&amp;"-7",Matches!$J$2:$J$201,0))),0,IF(P1195-Q1195=INDEX(Matches!$G$2:$G$201,MATCH($A1195&amp;"-7",Matches!$J$2:$J$201,0))-INDEX(Matches!$H$2:$H$201,MATCH($A1195&amp;"-7",Matches!$J$2:$J$201,0)),3,2))))),""))</f>
        <v/>
      </c>
      <c r="AE1195" s="12" t="str">
        <f aca="false">IF(OR($B1195="",R1195="",S1195=""),"",IFERROR(IF(OR(INDEX(Matches!$I$2:$I$201,MATCH($A1195&amp;"-8",Matches!$J$2:$J$201,0))="Void",INDEX(Matches!$G$2:$G$201,MATCH($A1195&amp;"-8",Matches!$J$2:$J$201,0))="",INDEX(Matches!$H$2:$H$201,MATCH($A1195&amp;"-8",Matches!$J$2:$J$201,0))=""),"",IF(AND($C1195&lt;&gt;"",INDEX(Matches!$F$2:$F$201,MATCH($A1195&amp;"-8",Matches!$J$2:$J$201,0))&lt;&gt;"",$C1195&gt;=INDEX(Matches!$F$2:$F$201,MATCH($A1195&amp;"-8",Matches!$J$2:$J$201,0))),"",IF(AND(R1195=INDEX(Matches!$G$2:$G$201,MATCH($A1195&amp;"-8",Matches!$J$2:$J$201,0)),S1195=INDEX(Matches!$H$2:$H$201,MATCH($A1195&amp;"-8",Matches!$J$2:$J$201,0))),5,IF(SIGN(R1195-S1195)&lt;&gt;SIGN(INDEX(Matches!$G$2:$G$201,MATCH($A1195&amp;"-8",Matches!$J$2:$J$201,0))-INDEX(Matches!$H$2:$H$201,MATCH($A1195&amp;"-8",Matches!$J$2:$J$201,0))),0,IF(R1195-S1195=INDEX(Matches!$G$2:$G$201,MATCH($A1195&amp;"-8",Matches!$J$2:$J$201,0))-INDEX(Matches!$H$2:$H$201,MATCH($A1195&amp;"-8",Matches!$J$2:$J$201,0)),3,2))))),""))</f>
        <v/>
      </c>
      <c r="AF1195" s="12" t="str">
        <f aca="false">IF(OR($B1195="",T1195="",U1195=""),"",IFERROR(IF(OR(INDEX(Matches!$I$2:$I$201,MATCH($A1195&amp;"-9",Matches!$J$2:$J$201,0))="Void",INDEX(Matches!$G$2:$G$201,MATCH($A1195&amp;"-9",Matches!$J$2:$J$201,0))="",INDEX(Matches!$H$2:$H$201,MATCH($A1195&amp;"-9",Matches!$J$2:$J$201,0))=""),"",IF(AND($C1195&lt;&gt;"",INDEX(Matches!$F$2:$F$201,MATCH($A1195&amp;"-9",Matches!$J$2:$J$201,0))&lt;&gt;"",$C1195&gt;=INDEX(Matches!$F$2:$F$201,MATCH($A1195&amp;"-9",Matches!$J$2:$J$201,0))),"",IF(AND(T1195=INDEX(Matches!$G$2:$G$201,MATCH($A1195&amp;"-9",Matches!$J$2:$J$201,0)),U1195=INDEX(Matches!$H$2:$H$201,MATCH($A1195&amp;"-9",Matches!$J$2:$J$201,0))),5,IF(SIGN(T1195-U1195)&lt;&gt;SIGN(INDEX(Matches!$G$2:$G$201,MATCH($A1195&amp;"-9",Matches!$J$2:$J$201,0))-INDEX(Matches!$H$2:$H$201,MATCH($A1195&amp;"-9",Matches!$J$2:$J$201,0))),0,IF(T1195-U1195=INDEX(Matches!$G$2:$G$201,MATCH($A1195&amp;"-9",Matches!$J$2:$J$201,0))-INDEX(Matches!$H$2:$H$201,MATCH($A1195&amp;"-9",Matches!$J$2:$J$201,0)),3,2))))),""))</f>
        <v/>
      </c>
      <c r="AG1195" s="12" t="str">
        <f aca="false">IF(OR($B1195="",V1195="",W1195=""),"",IFERROR(IF(OR(INDEX(Matches!$I$2:$I$201,MATCH($A1195&amp;"-10",Matches!$J$2:$J$201,0))="Void",INDEX(Matches!$G$2:$G$201,MATCH($A1195&amp;"-10",Matches!$J$2:$J$201,0))="",INDEX(Matches!$H$2:$H$201,MATCH($A1195&amp;"-10",Matches!$J$2:$J$201,0))=""),"",IF(AND($C1195&lt;&gt;"",INDEX(Matches!$F$2:$F$201,MATCH($A1195&amp;"-10",Matches!$J$2:$J$201,0))&lt;&gt;"",$C1195&gt;=INDEX(Matches!$F$2:$F$201,MATCH($A1195&amp;"-10",Matches!$J$2:$J$201,0))),"",IF(AND(V1195=INDEX(Matches!$G$2:$G$201,MATCH($A1195&amp;"-10",Matches!$J$2:$J$201,0)),W1195=INDEX(Matches!$H$2:$H$201,MATCH($A1195&amp;"-10",Matches!$J$2:$J$201,0))),5,IF(SIGN(V1195-W1195)&lt;&gt;SIGN(INDEX(Matches!$G$2:$G$201,MATCH($A1195&amp;"-10",Matches!$J$2:$J$201,0))-INDEX(Matches!$H$2:$H$201,MATCH($A1195&amp;"-10",Matches!$J$2:$J$201,0))),0,IF(V1195-W1195=INDEX(Matches!$G$2:$G$201,MATCH($A1195&amp;"-10",Matches!$J$2:$J$201,0))-INDEX(Matches!$H$2:$H$201,MATCH($A1195&amp;"-10",Matches!$J$2:$J$201,0)),3,2))))),""))</f>
        <v/>
      </c>
      <c r="AH1195" s="13" t="str">
        <f aca="false">IF($B1195="","",SUM(X1195:AG1195))</f>
        <v/>
      </c>
      <c r="AI1195" s="12" t="str">
        <f aca="false">IF($B1195="","",COUNTIF(X1195:AG1195,5))</f>
        <v/>
      </c>
      <c r="AJ1195" s="12" t="str">
        <f aca="false">IF($B1195="","",COUNTIF(X1195:AG1195,"&gt;=2"))</f>
        <v/>
      </c>
      <c r="AK1195" s="12" t="str">
        <f aca="false">IF($B1195="","",COUNT(X1195:AG1195))</f>
        <v/>
      </c>
    </row>
    <row r="1196" customFormat="false" ht="15" hidden="false" customHeight="false" outlineLevel="0" collapsed="false">
      <c r="A1196" s="7"/>
      <c r="B1196" s="7"/>
      <c r="C1196" s="11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12" t="str">
        <f aca="false">IF(OR($B1196="",D1196="",E1196=""),"",IFERROR(IF(OR(INDEX(Matches!$I$2:$I$201,MATCH($A1196&amp;"-1",Matches!$J$2:$J$201,0))="Void",INDEX(Matches!$G$2:$G$201,MATCH($A1196&amp;"-1",Matches!$J$2:$J$201,0))="",INDEX(Matches!$H$2:$H$201,MATCH($A1196&amp;"-1",Matches!$J$2:$J$201,0))=""),"",IF(AND($C1196&lt;&gt;"",INDEX(Matches!$F$2:$F$201,MATCH($A1196&amp;"-1",Matches!$J$2:$J$201,0))&lt;&gt;"",$C1196&gt;=INDEX(Matches!$F$2:$F$201,MATCH($A1196&amp;"-1",Matches!$J$2:$J$201,0))),"",IF(AND(D1196=INDEX(Matches!$G$2:$G$201,MATCH($A1196&amp;"-1",Matches!$J$2:$J$201,0)),E1196=INDEX(Matches!$H$2:$H$201,MATCH($A1196&amp;"-1",Matches!$J$2:$J$201,0))),5,IF(SIGN(D1196-E1196)&lt;&gt;SIGN(INDEX(Matches!$G$2:$G$201,MATCH($A1196&amp;"-1",Matches!$J$2:$J$201,0))-INDEX(Matches!$H$2:$H$201,MATCH($A1196&amp;"-1",Matches!$J$2:$J$201,0))),0,IF(D1196-E1196=INDEX(Matches!$G$2:$G$201,MATCH($A1196&amp;"-1",Matches!$J$2:$J$201,0))-INDEX(Matches!$H$2:$H$201,MATCH($A1196&amp;"-1",Matches!$J$2:$J$201,0)),3,2))))),""))</f>
        <v/>
      </c>
      <c r="Y1196" s="12" t="str">
        <f aca="false">IF(OR($B1196="",F1196="",G1196=""),"",IFERROR(IF(OR(INDEX(Matches!$I$2:$I$201,MATCH($A1196&amp;"-2",Matches!$J$2:$J$201,0))="Void",INDEX(Matches!$G$2:$G$201,MATCH($A1196&amp;"-2",Matches!$J$2:$J$201,0))="",INDEX(Matches!$H$2:$H$201,MATCH($A1196&amp;"-2",Matches!$J$2:$J$201,0))=""),"",IF(AND($C1196&lt;&gt;"",INDEX(Matches!$F$2:$F$201,MATCH($A1196&amp;"-2",Matches!$J$2:$J$201,0))&lt;&gt;"",$C1196&gt;=INDEX(Matches!$F$2:$F$201,MATCH($A1196&amp;"-2",Matches!$J$2:$J$201,0))),"",IF(AND(F1196=INDEX(Matches!$G$2:$G$201,MATCH($A1196&amp;"-2",Matches!$J$2:$J$201,0)),G1196=INDEX(Matches!$H$2:$H$201,MATCH($A1196&amp;"-2",Matches!$J$2:$J$201,0))),5,IF(SIGN(F1196-G1196)&lt;&gt;SIGN(INDEX(Matches!$G$2:$G$201,MATCH($A1196&amp;"-2",Matches!$J$2:$J$201,0))-INDEX(Matches!$H$2:$H$201,MATCH($A1196&amp;"-2",Matches!$J$2:$J$201,0))),0,IF(F1196-G1196=INDEX(Matches!$G$2:$G$201,MATCH($A1196&amp;"-2",Matches!$J$2:$J$201,0))-INDEX(Matches!$H$2:$H$201,MATCH($A1196&amp;"-2",Matches!$J$2:$J$201,0)),3,2))))),""))</f>
        <v/>
      </c>
      <c r="Z1196" s="12" t="str">
        <f aca="false">IF(OR($B1196="",H1196="",I1196=""),"",IFERROR(IF(OR(INDEX(Matches!$I$2:$I$201,MATCH($A1196&amp;"-3",Matches!$J$2:$J$201,0))="Void",INDEX(Matches!$G$2:$G$201,MATCH($A1196&amp;"-3",Matches!$J$2:$J$201,0))="",INDEX(Matches!$H$2:$H$201,MATCH($A1196&amp;"-3",Matches!$J$2:$J$201,0))=""),"",IF(AND($C1196&lt;&gt;"",INDEX(Matches!$F$2:$F$201,MATCH($A1196&amp;"-3",Matches!$J$2:$J$201,0))&lt;&gt;"",$C1196&gt;=INDEX(Matches!$F$2:$F$201,MATCH($A1196&amp;"-3",Matches!$J$2:$J$201,0))),"",IF(AND(H1196=INDEX(Matches!$G$2:$G$201,MATCH($A1196&amp;"-3",Matches!$J$2:$J$201,0)),I1196=INDEX(Matches!$H$2:$H$201,MATCH($A1196&amp;"-3",Matches!$J$2:$J$201,0))),5,IF(SIGN(H1196-I1196)&lt;&gt;SIGN(INDEX(Matches!$G$2:$G$201,MATCH($A1196&amp;"-3",Matches!$J$2:$J$201,0))-INDEX(Matches!$H$2:$H$201,MATCH($A1196&amp;"-3",Matches!$J$2:$J$201,0))),0,IF(H1196-I1196=INDEX(Matches!$G$2:$G$201,MATCH($A1196&amp;"-3",Matches!$J$2:$J$201,0))-INDEX(Matches!$H$2:$H$201,MATCH($A1196&amp;"-3",Matches!$J$2:$J$201,0)),3,2))))),""))</f>
        <v/>
      </c>
      <c r="AA1196" s="12" t="str">
        <f aca="false">IF(OR($B1196="",J1196="",K1196=""),"",IFERROR(IF(OR(INDEX(Matches!$I$2:$I$201,MATCH($A1196&amp;"-4",Matches!$J$2:$J$201,0))="Void",INDEX(Matches!$G$2:$G$201,MATCH($A1196&amp;"-4",Matches!$J$2:$J$201,0))="",INDEX(Matches!$H$2:$H$201,MATCH($A1196&amp;"-4",Matches!$J$2:$J$201,0))=""),"",IF(AND($C1196&lt;&gt;"",INDEX(Matches!$F$2:$F$201,MATCH($A1196&amp;"-4",Matches!$J$2:$J$201,0))&lt;&gt;"",$C1196&gt;=INDEX(Matches!$F$2:$F$201,MATCH($A1196&amp;"-4",Matches!$J$2:$J$201,0))),"",IF(AND(J1196=INDEX(Matches!$G$2:$G$201,MATCH($A1196&amp;"-4",Matches!$J$2:$J$201,0)),K1196=INDEX(Matches!$H$2:$H$201,MATCH($A1196&amp;"-4",Matches!$J$2:$J$201,0))),5,IF(SIGN(J1196-K1196)&lt;&gt;SIGN(INDEX(Matches!$G$2:$G$201,MATCH($A1196&amp;"-4",Matches!$J$2:$J$201,0))-INDEX(Matches!$H$2:$H$201,MATCH($A1196&amp;"-4",Matches!$J$2:$J$201,0))),0,IF(J1196-K1196=INDEX(Matches!$G$2:$G$201,MATCH($A1196&amp;"-4",Matches!$J$2:$J$201,0))-INDEX(Matches!$H$2:$H$201,MATCH($A1196&amp;"-4",Matches!$J$2:$J$201,0)),3,2))))),""))</f>
        <v/>
      </c>
      <c r="AB1196" s="12" t="str">
        <f aca="false">IF(OR($B1196="",L1196="",M1196=""),"",IFERROR(IF(OR(INDEX(Matches!$I$2:$I$201,MATCH($A1196&amp;"-5",Matches!$J$2:$J$201,0))="Void",INDEX(Matches!$G$2:$G$201,MATCH($A1196&amp;"-5",Matches!$J$2:$J$201,0))="",INDEX(Matches!$H$2:$H$201,MATCH($A1196&amp;"-5",Matches!$J$2:$J$201,0))=""),"",IF(AND($C1196&lt;&gt;"",INDEX(Matches!$F$2:$F$201,MATCH($A1196&amp;"-5",Matches!$J$2:$J$201,0))&lt;&gt;"",$C1196&gt;=INDEX(Matches!$F$2:$F$201,MATCH($A1196&amp;"-5",Matches!$J$2:$J$201,0))),"",IF(AND(L1196=INDEX(Matches!$G$2:$G$201,MATCH($A1196&amp;"-5",Matches!$J$2:$J$201,0)),M1196=INDEX(Matches!$H$2:$H$201,MATCH($A1196&amp;"-5",Matches!$J$2:$J$201,0))),5,IF(SIGN(L1196-M1196)&lt;&gt;SIGN(INDEX(Matches!$G$2:$G$201,MATCH($A1196&amp;"-5",Matches!$J$2:$J$201,0))-INDEX(Matches!$H$2:$H$201,MATCH($A1196&amp;"-5",Matches!$J$2:$J$201,0))),0,IF(L1196-M1196=INDEX(Matches!$G$2:$G$201,MATCH($A1196&amp;"-5",Matches!$J$2:$J$201,0))-INDEX(Matches!$H$2:$H$201,MATCH($A1196&amp;"-5",Matches!$J$2:$J$201,0)),3,2))))),""))</f>
        <v/>
      </c>
      <c r="AC1196" s="12" t="str">
        <f aca="false">IF(OR($B1196="",N1196="",O1196=""),"",IFERROR(IF(OR(INDEX(Matches!$I$2:$I$201,MATCH($A1196&amp;"-6",Matches!$J$2:$J$201,0))="Void",INDEX(Matches!$G$2:$G$201,MATCH($A1196&amp;"-6",Matches!$J$2:$J$201,0))="",INDEX(Matches!$H$2:$H$201,MATCH($A1196&amp;"-6",Matches!$J$2:$J$201,0))=""),"",IF(AND($C1196&lt;&gt;"",INDEX(Matches!$F$2:$F$201,MATCH($A1196&amp;"-6",Matches!$J$2:$J$201,0))&lt;&gt;"",$C1196&gt;=INDEX(Matches!$F$2:$F$201,MATCH($A1196&amp;"-6",Matches!$J$2:$J$201,0))),"",IF(AND(N1196=INDEX(Matches!$G$2:$G$201,MATCH($A1196&amp;"-6",Matches!$J$2:$J$201,0)),O1196=INDEX(Matches!$H$2:$H$201,MATCH($A1196&amp;"-6",Matches!$J$2:$J$201,0))),5,IF(SIGN(N1196-O1196)&lt;&gt;SIGN(INDEX(Matches!$G$2:$G$201,MATCH($A1196&amp;"-6",Matches!$J$2:$J$201,0))-INDEX(Matches!$H$2:$H$201,MATCH($A1196&amp;"-6",Matches!$J$2:$J$201,0))),0,IF(N1196-O1196=INDEX(Matches!$G$2:$G$201,MATCH($A1196&amp;"-6",Matches!$J$2:$J$201,0))-INDEX(Matches!$H$2:$H$201,MATCH($A1196&amp;"-6",Matches!$J$2:$J$201,0)),3,2))))),""))</f>
        <v/>
      </c>
      <c r="AD1196" s="12" t="str">
        <f aca="false">IF(OR($B1196="",P1196="",Q1196=""),"",IFERROR(IF(OR(INDEX(Matches!$I$2:$I$201,MATCH($A1196&amp;"-7",Matches!$J$2:$J$201,0))="Void",INDEX(Matches!$G$2:$G$201,MATCH($A1196&amp;"-7",Matches!$J$2:$J$201,0))="",INDEX(Matches!$H$2:$H$201,MATCH($A1196&amp;"-7",Matches!$J$2:$J$201,0))=""),"",IF(AND($C1196&lt;&gt;"",INDEX(Matches!$F$2:$F$201,MATCH($A1196&amp;"-7",Matches!$J$2:$J$201,0))&lt;&gt;"",$C1196&gt;=INDEX(Matches!$F$2:$F$201,MATCH($A1196&amp;"-7",Matches!$J$2:$J$201,0))),"",IF(AND(P1196=INDEX(Matches!$G$2:$G$201,MATCH($A1196&amp;"-7",Matches!$J$2:$J$201,0)),Q1196=INDEX(Matches!$H$2:$H$201,MATCH($A1196&amp;"-7",Matches!$J$2:$J$201,0))),5,IF(SIGN(P1196-Q1196)&lt;&gt;SIGN(INDEX(Matches!$G$2:$G$201,MATCH($A1196&amp;"-7",Matches!$J$2:$J$201,0))-INDEX(Matches!$H$2:$H$201,MATCH($A1196&amp;"-7",Matches!$J$2:$J$201,0))),0,IF(P1196-Q1196=INDEX(Matches!$G$2:$G$201,MATCH($A1196&amp;"-7",Matches!$J$2:$J$201,0))-INDEX(Matches!$H$2:$H$201,MATCH($A1196&amp;"-7",Matches!$J$2:$J$201,0)),3,2))))),""))</f>
        <v/>
      </c>
      <c r="AE1196" s="12" t="str">
        <f aca="false">IF(OR($B1196="",R1196="",S1196=""),"",IFERROR(IF(OR(INDEX(Matches!$I$2:$I$201,MATCH($A1196&amp;"-8",Matches!$J$2:$J$201,0))="Void",INDEX(Matches!$G$2:$G$201,MATCH($A1196&amp;"-8",Matches!$J$2:$J$201,0))="",INDEX(Matches!$H$2:$H$201,MATCH($A1196&amp;"-8",Matches!$J$2:$J$201,0))=""),"",IF(AND($C1196&lt;&gt;"",INDEX(Matches!$F$2:$F$201,MATCH($A1196&amp;"-8",Matches!$J$2:$J$201,0))&lt;&gt;"",$C1196&gt;=INDEX(Matches!$F$2:$F$201,MATCH($A1196&amp;"-8",Matches!$J$2:$J$201,0))),"",IF(AND(R1196=INDEX(Matches!$G$2:$G$201,MATCH($A1196&amp;"-8",Matches!$J$2:$J$201,0)),S1196=INDEX(Matches!$H$2:$H$201,MATCH($A1196&amp;"-8",Matches!$J$2:$J$201,0))),5,IF(SIGN(R1196-S1196)&lt;&gt;SIGN(INDEX(Matches!$G$2:$G$201,MATCH($A1196&amp;"-8",Matches!$J$2:$J$201,0))-INDEX(Matches!$H$2:$H$201,MATCH($A1196&amp;"-8",Matches!$J$2:$J$201,0))),0,IF(R1196-S1196=INDEX(Matches!$G$2:$G$201,MATCH($A1196&amp;"-8",Matches!$J$2:$J$201,0))-INDEX(Matches!$H$2:$H$201,MATCH($A1196&amp;"-8",Matches!$J$2:$J$201,0)),3,2))))),""))</f>
        <v/>
      </c>
      <c r="AF1196" s="12" t="str">
        <f aca="false">IF(OR($B1196="",T1196="",U1196=""),"",IFERROR(IF(OR(INDEX(Matches!$I$2:$I$201,MATCH($A1196&amp;"-9",Matches!$J$2:$J$201,0))="Void",INDEX(Matches!$G$2:$G$201,MATCH($A1196&amp;"-9",Matches!$J$2:$J$201,0))="",INDEX(Matches!$H$2:$H$201,MATCH($A1196&amp;"-9",Matches!$J$2:$J$201,0))=""),"",IF(AND($C1196&lt;&gt;"",INDEX(Matches!$F$2:$F$201,MATCH($A1196&amp;"-9",Matches!$J$2:$J$201,0))&lt;&gt;"",$C1196&gt;=INDEX(Matches!$F$2:$F$201,MATCH($A1196&amp;"-9",Matches!$J$2:$J$201,0))),"",IF(AND(T1196=INDEX(Matches!$G$2:$G$201,MATCH($A1196&amp;"-9",Matches!$J$2:$J$201,0)),U1196=INDEX(Matches!$H$2:$H$201,MATCH($A1196&amp;"-9",Matches!$J$2:$J$201,0))),5,IF(SIGN(T1196-U1196)&lt;&gt;SIGN(INDEX(Matches!$G$2:$G$201,MATCH($A1196&amp;"-9",Matches!$J$2:$J$201,0))-INDEX(Matches!$H$2:$H$201,MATCH($A1196&amp;"-9",Matches!$J$2:$J$201,0))),0,IF(T1196-U1196=INDEX(Matches!$G$2:$G$201,MATCH($A1196&amp;"-9",Matches!$J$2:$J$201,0))-INDEX(Matches!$H$2:$H$201,MATCH($A1196&amp;"-9",Matches!$J$2:$J$201,0)),3,2))))),""))</f>
        <v/>
      </c>
      <c r="AG1196" s="12" t="str">
        <f aca="false">IF(OR($B1196="",V1196="",W1196=""),"",IFERROR(IF(OR(INDEX(Matches!$I$2:$I$201,MATCH($A1196&amp;"-10",Matches!$J$2:$J$201,0))="Void",INDEX(Matches!$G$2:$G$201,MATCH($A1196&amp;"-10",Matches!$J$2:$J$201,0))="",INDEX(Matches!$H$2:$H$201,MATCH($A1196&amp;"-10",Matches!$J$2:$J$201,0))=""),"",IF(AND($C1196&lt;&gt;"",INDEX(Matches!$F$2:$F$201,MATCH($A1196&amp;"-10",Matches!$J$2:$J$201,0))&lt;&gt;"",$C1196&gt;=INDEX(Matches!$F$2:$F$201,MATCH($A1196&amp;"-10",Matches!$J$2:$J$201,0))),"",IF(AND(V1196=INDEX(Matches!$G$2:$G$201,MATCH($A1196&amp;"-10",Matches!$J$2:$J$201,0)),W1196=INDEX(Matches!$H$2:$H$201,MATCH($A1196&amp;"-10",Matches!$J$2:$J$201,0))),5,IF(SIGN(V1196-W1196)&lt;&gt;SIGN(INDEX(Matches!$G$2:$G$201,MATCH($A1196&amp;"-10",Matches!$J$2:$J$201,0))-INDEX(Matches!$H$2:$H$201,MATCH($A1196&amp;"-10",Matches!$J$2:$J$201,0))),0,IF(V1196-W1196=INDEX(Matches!$G$2:$G$201,MATCH($A1196&amp;"-10",Matches!$J$2:$J$201,0))-INDEX(Matches!$H$2:$H$201,MATCH($A1196&amp;"-10",Matches!$J$2:$J$201,0)),3,2))))),""))</f>
        <v/>
      </c>
      <c r="AH1196" s="13" t="str">
        <f aca="false">IF($B1196="","",SUM(X1196:AG1196))</f>
        <v/>
      </c>
      <c r="AI1196" s="12" t="str">
        <f aca="false">IF($B1196="","",COUNTIF(X1196:AG1196,5))</f>
        <v/>
      </c>
      <c r="AJ1196" s="12" t="str">
        <f aca="false">IF($B1196="","",COUNTIF(X1196:AG1196,"&gt;=2"))</f>
        <v/>
      </c>
      <c r="AK1196" s="12" t="str">
        <f aca="false">IF($B1196="","",COUNT(X1196:AG1196))</f>
        <v/>
      </c>
    </row>
    <row r="1197" customFormat="false" ht="15" hidden="false" customHeight="false" outlineLevel="0" collapsed="false">
      <c r="A1197" s="7"/>
      <c r="B1197" s="7"/>
      <c r="C1197" s="11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12" t="str">
        <f aca="false">IF(OR($B1197="",D1197="",E1197=""),"",IFERROR(IF(OR(INDEX(Matches!$I$2:$I$201,MATCH($A1197&amp;"-1",Matches!$J$2:$J$201,0))="Void",INDEX(Matches!$G$2:$G$201,MATCH($A1197&amp;"-1",Matches!$J$2:$J$201,0))="",INDEX(Matches!$H$2:$H$201,MATCH($A1197&amp;"-1",Matches!$J$2:$J$201,0))=""),"",IF(AND($C1197&lt;&gt;"",INDEX(Matches!$F$2:$F$201,MATCH($A1197&amp;"-1",Matches!$J$2:$J$201,0))&lt;&gt;"",$C1197&gt;=INDEX(Matches!$F$2:$F$201,MATCH($A1197&amp;"-1",Matches!$J$2:$J$201,0))),"",IF(AND(D1197=INDEX(Matches!$G$2:$G$201,MATCH($A1197&amp;"-1",Matches!$J$2:$J$201,0)),E1197=INDEX(Matches!$H$2:$H$201,MATCH($A1197&amp;"-1",Matches!$J$2:$J$201,0))),5,IF(SIGN(D1197-E1197)&lt;&gt;SIGN(INDEX(Matches!$G$2:$G$201,MATCH($A1197&amp;"-1",Matches!$J$2:$J$201,0))-INDEX(Matches!$H$2:$H$201,MATCH($A1197&amp;"-1",Matches!$J$2:$J$201,0))),0,IF(D1197-E1197=INDEX(Matches!$G$2:$G$201,MATCH($A1197&amp;"-1",Matches!$J$2:$J$201,0))-INDEX(Matches!$H$2:$H$201,MATCH($A1197&amp;"-1",Matches!$J$2:$J$201,0)),3,2))))),""))</f>
        <v/>
      </c>
      <c r="Y1197" s="12" t="str">
        <f aca="false">IF(OR($B1197="",F1197="",G1197=""),"",IFERROR(IF(OR(INDEX(Matches!$I$2:$I$201,MATCH($A1197&amp;"-2",Matches!$J$2:$J$201,0))="Void",INDEX(Matches!$G$2:$G$201,MATCH($A1197&amp;"-2",Matches!$J$2:$J$201,0))="",INDEX(Matches!$H$2:$H$201,MATCH($A1197&amp;"-2",Matches!$J$2:$J$201,0))=""),"",IF(AND($C1197&lt;&gt;"",INDEX(Matches!$F$2:$F$201,MATCH($A1197&amp;"-2",Matches!$J$2:$J$201,0))&lt;&gt;"",$C1197&gt;=INDEX(Matches!$F$2:$F$201,MATCH($A1197&amp;"-2",Matches!$J$2:$J$201,0))),"",IF(AND(F1197=INDEX(Matches!$G$2:$G$201,MATCH($A1197&amp;"-2",Matches!$J$2:$J$201,0)),G1197=INDEX(Matches!$H$2:$H$201,MATCH($A1197&amp;"-2",Matches!$J$2:$J$201,0))),5,IF(SIGN(F1197-G1197)&lt;&gt;SIGN(INDEX(Matches!$G$2:$G$201,MATCH($A1197&amp;"-2",Matches!$J$2:$J$201,0))-INDEX(Matches!$H$2:$H$201,MATCH($A1197&amp;"-2",Matches!$J$2:$J$201,0))),0,IF(F1197-G1197=INDEX(Matches!$G$2:$G$201,MATCH($A1197&amp;"-2",Matches!$J$2:$J$201,0))-INDEX(Matches!$H$2:$H$201,MATCH($A1197&amp;"-2",Matches!$J$2:$J$201,0)),3,2))))),""))</f>
        <v/>
      </c>
      <c r="Z1197" s="12" t="str">
        <f aca="false">IF(OR($B1197="",H1197="",I1197=""),"",IFERROR(IF(OR(INDEX(Matches!$I$2:$I$201,MATCH($A1197&amp;"-3",Matches!$J$2:$J$201,0))="Void",INDEX(Matches!$G$2:$G$201,MATCH($A1197&amp;"-3",Matches!$J$2:$J$201,0))="",INDEX(Matches!$H$2:$H$201,MATCH($A1197&amp;"-3",Matches!$J$2:$J$201,0))=""),"",IF(AND($C1197&lt;&gt;"",INDEX(Matches!$F$2:$F$201,MATCH($A1197&amp;"-3",Matches!$J$2:$J$201,0))&lt;&gt;"",$C1197&gt;=INDEX(Matches!$F$2:$F$201,MATCH($A1197&amp;"-3",Matches!$J$2:$J$201,0))),"",IF(AND(H1197=INDEX(Matches!$G$2:$G$201,MATCH($A1197&amp;"-3",Matches!$J$2:$J$201,0)),I1197=INDEX(Matches!$H$2:$H$201,MATCH($A1197&amp;"-3",Matches!$J$2:$J$201,0))),5,IF(SIGN(H1197-I1197)&lt;&gt;SIGN(INDEX(Matches!$G$2:$G$201,MATCH($A1197&amp;"-3",Matches!$J$2:$J$201,0))-INDEX(Matches!$H$2:$H$201,MATCH($A1197&amp;"-3",Matches!$J$2:$J$201,0))),0,IF(H1197-I1197=INDEX(Matches!$G$2:$G$201,MATCH($A1197&amp;"-3",Matches!$J$2:$J$201,0))-INDEX(Matches!$H$2:$H$201,MATCH($A1197&amp;"-3",Matches!$J$2:$J$201,0)),3,2))))),""))</f>
        <v/>
      </c>
      <c r="AA1197" s="12" t="str">
        <f aca="false">IF(OR($B1197="",J1197="",K1197=""),"",IFERROR(IF(OR(INDEX(Matches!$I$2:$I$201,MATCH($A1197&amp;"-4",Matches!$J$2:$J$201,0))="Void",INDEX(Matches!$G$2:$G$201,MATCH($A1197&amp;"-4",Matches!$J$2:$J$201,0))="",INDEX(Matches!$H$2:$H$201,MATCH($A1197&amp;"-4",Matches!$J$2:$J$201,0))=""),"",IF(AND($C1197&lt;&gt;"",INDEX(Matches!$F$2:$F$201,MATCH($A1197&amp;"-4",Matches!$J$2:$J$201,0))&lt;&gt;"",$C1197&gt;=INDEX(Matches!$F$2:$F$201,MATCH($A1197&amp;"-4",Matches!$J$2:$J$201,0))),"",IF(AND(J1197=INDEX(Matches!$G$2:$G$201,MATCH($A1197&amp;"-4",Matches!$J$2:$J$201,0)),K1197=INDEX(Matches!$H$2:$H$201,MATCH($A1197&amp;"-4",Matches!$J$2:$J$201,0))),5,IF(SIGN(J1197-K1197)&lt;&gt;SIGN(INDEX(Matches!$G$2:$G$201,MATCH($A1197&amp;"-4",Matches!$J$2:$J$201,0))-INDEX(Matches!$H$2:$H$201,MATCH($A1197&amp;"-4",Matches!$J$2:$J$201,0))),0,IF(J1197-K1197=INDEX(Matches!$G$2:$G$201,MATCH($A1197&amp;"-4",Matches!$J$2:$J$201,0))-INDEX(Matches!$H$2:$H$201,MATCH($A1197&amp;"-4",Matches!$J$2:$J$201,0)),3,2))))),""))</f>
        <v/>
      </c>
      <c r="AB1197" s="12" t="str">
        <f aca="false">IF(OR($B1197="",L1197="",M1197=""),"",IFERROR(IF(OR(INDEX(Matches!$I$2:$I$201,MATCH($A1197&amp;"-5",Matches!$J$2:$J$201,0))="Void",INDEX(Matches!$G$2:$G$201,MATCH($A1197&amp;"-5",Matches!$J$2:$J$201,0))="",INDEX(Matches!$H$2:$H$201,MATCH($A1197&amp;"-5",Matches!$J$2:$J$201,0))=""),"",IF(AND($C1197&lt;&gt;"",INDEX(Matches!$F$2:$F$201,MATCH($A1197&amp;"-5",Matches!$J$2:$J$201,0))&lt;&gt;"",$C1197&gt;=INDEX(Matches!$F$2:$F$201,MATCH($A1197&amp;"-5",Matches!$J$2:$J$201,0))),"",IF(AND(L1197=INDEX(Matches!$G$2:$G$201,MATCH($A1197&amp;"-5",Matches!$J$2:$J$201,0)),M1197=INDEX(Matches!$H$2:$H$201,MATCH($A1197&amp;"-5",Matches!$J$2:$J$201,0))),5,IF(SIGN(L1197-M1197)&lt;&gt;SIGN(INDEX(Matches!$G$2:$G$201,MATCH($A1197&amp;"-5",Matches!$J$2:$J$201,0))-INDEX(Matches!$H$2:$H$201,MATCH($A1197&amp;"-5",Matches!$J$2:$J$201,0))),0,IF(L1197-M1197=INDEX(Matches!$G$2:$G$201,MATCH($A1197&amp;"-5",Matches!$J$2:$J$201,0))-INDEX(Matches!$H$2:$H$201,MATCH($A1197&amp;"-5",Matches!$J$2:$J$201,0)),3,2))))),""))</f>
        <v/>
      </c>
      <c r="AC1197" s="12" t="str">
        <f aca="false">IF(OR($B1197="",N1197="",O1197=""),"",IFERROR(IF(OR(INDEX(Matches!$I$2:$I$201,MATCH($A1197&amp;"-6",Matches!$J$2:$J$201,0))="Void",INDEX(Matches!$G$2:$G$201,MATCH($A1197&amp;"-6",Matches!$J$2:$J$201,0))="",INDEX(Matches!$H$2:$H$201,MATCH($A1197&amp;"-6",Matches!$J$2:$J$201,0))=""),"",IF(AND($C1197&lt;&gt;"",INDEX(Matches!$F$2:$F$201,MATCH($A1197&amp;"-6",Matches!$J$2:$J$201,0))&lt;&gt;"",$C1197&gt;=INDEX(Matches!$F$2:$F$201,MATCH($A1197&amp;"-6",Matches!$J$2:$J$201,0))),"",IF(AND(N1197=INDEX(Matches!$G$2:$G$201,MATCH($A1197&amp;"-6",Matches!$J$2:$J$201,0)),O1197=INDEX(Matches!$H$2:$H$201,MATCH($A1197&amp;"-6",Matches!$J$2:$J$201,0))),5,IF(SIGN(N1197-O1197)&lt;&gt;SIGN(INDEX(Matches!$G$2:$G$201,MATCH($A1197&amp;"-6",Matches!$J$2:$J$201,0))-INDEX(Matches!$H$2:$H$201,MATCH($A1197&amp;"-6",Matches!$J$2:$J$201,0))),0,IF(N1197-O1197=INDEX(Matches!$G$2:$G$201,MATCH($A1197&amp;"-6",Matches!$J$2:$J$201,0))-INDEX(Matches!$H$2:$H$201,MATCH($A1197&amp;"-6",Matches!$J$2:$J$201,0)),3,2))))),""))</f>
        <v/>
      </c>
      <c r="AD1197" s="12" t="str">
        <f aca="false">IF(OR($B1197="",P1197="",Q1197=""),"",IFERROR(IF(OR(INDEX(Matches!$I$2:$I$201,MATCH($A1197&amp;"-7",Matches!$J$2:$J$201,0))="Void",INDEX(Matches!$G$2:$G$201,MATCH($A1197&amp;"-7",Matches!$J$2:$J$201,0))="",INDEX(Matches!$H$2:$H$201,MATCH($A1197&amp;"-7",Matches!$J$2:$J$201,0))=""),"",IF(AND($C1197&lt;&gt;"",INDEX(Matches!$F$2:$F$201,MATCH($A1197&amp;"-7",Matches!$J$2:$J$201,0))&lt;&gt;"",$C1197&gt;=INDEX(Matches!$F$2:$F$201,MATCH($A1197&amp;"-7",Matches!$J$2:$J$201,0))),"",IF(AND(P1197=INDEX(Matches!$G$2:$G$201,MATCH($A1197&amp;"-7",Matches!$J$2:$J$201,0)),Q1197=INDEX(Matches!$H$2:$H$201,MATCH($A1197&amp;"-7",Matches!$J$2:$J$201,0))),5,IF(SIGN(P1197-Q1197)&lt;&gt;SIGN(INDEX(Matches!$G$2:$G$201,MATCH($A1197&amp;"-7",Matches!$J$2:$J$201,0))-INDEX(Matches!$H$2:$H$201,MATCH($A1197&amp;"-7",Matches!$J$2:$J$201,0))),0,IF(P1197-Q1197=INDEX(Matches!$G$2:$G$201,MATCH($A1197&amp;"-7",Matches!$J$2:$J$201,0))-INDEX(Matches!$H$2:$H$201,MATCH($A1197&amp;"-7",Matches!$J$2:$J$201,0)),3,2))))),""))</f>
        <v/>
      </c>
      <c r="AE1197" s="12" t="str">
        <f aca="false">IF(OR($B1197="",R1197="",S1197=""),"",IFERROR(IF(OR(INDEX(Matches!$I$2:$I$201,MATCH($A1197&amp;"-8",Matches!$J$2:$J$201,0))="Void",INDEX(Matches!$G$2:$G$201,MATCH($A1197&amp;"-8",Matches!$J$2:$J$201,0))="",INDEX(Matches!$H$2:$H$201,MATCH($A1197&amp;"-8",Matches!$J$2:$J$201,0))=""),"",IF(AND($C1197&lt;&gt;"",INDEX(Matches!$F$2:$F$201,MATCH($A1197&amp;"-8",Matches!$J$2:$J$201,0))&lt;&gt;"",$C1197&gt;=INDEX(Matches!$F$2:$F$201,MATCH($A1197&amp;"-8",Matches!$J$2:$J$201,0))),"",IF(AND(R1197=INDEX(Matches!$G$2:$G$201,MATCH($A1197&amp;"-8",Matches!$J$2:$J$201,0)),S1197=INDEX(Matches!$H$2:$H$201,MATCH($A1197&amp;"-8",Matches!$J$2:$J$201,0))),5,IF(SIGN(R1197-S1197)&lt;&gt;SIGN(INDEX(Matches!$G$2:$G$201,MATCH($A1197&amp;"-8",Matches!$J$2:$J$201,0))-INDEX(Matches!$H$2:$H$201,MATCH($A1197&amp;"-8",Matches!$J$2:$J$201,0))),0,IF(R1197-S1197=INDEX(Matches!$G$2:$G$201,MATCH($A1197&amp;"-8",Matches!$J$2:$J$201,0))-INDEX(Matches!$H$2:$H$201,MATCH($A1197&amp;"-8",Matches!$J$2:$J$201,0)),3,2))))),""))</f>
        <v/>
      </c>
      <c r="AF1197" s="12" t="str">
        <f aca="false">IF(OR($B1197="",T1197="",U1197=""),"",IFERROR(IF(OR(INDEX(Matches!$I$2:$I$201,MATCH($A1197&amp;"-9",Matches!$J$2:$J$201,0))="Void",INDEX(Matches!$G$2:$G$201,MATCH($A1197&amp;"-9",Matches!$J$2:$J$201,0))="",INDEX(Matches!$H$2:$H$201,MATCH($A1197&amp;"-9",Matches!$J$2:$J$201,0))=""),"",IF(AND($C1197&lt;&gt;"",INDEX(Matches!$F$2:$F$201,MATCH($A1197&amp;"-9",Matches!$J$2:$J$201,0))&lt;&gt;"",$C1197&gt;=INDEX(Matches!$F$2:$F$201,MATCH($A1197&amp;"-9",Matches!$J$2:$J$201,0))),"",IF(AND(T1197=INDEX(Matches!$G$2:$G$201,MATCH($A1197&amp;"-9",Matches!$J$2:$J$201,0)),U1197=INDEX(Matches!$H$2:$H$201,MATCH($A1197&amp;"-9",Matches!$J$2:$J$201,0))),5,IF(SIGN(T1197-U1197)&lt;&gt;SIGN(INDEX(Matches!$G$2:$G$201,MATCH($A1197&amp;"-9",Matches!$J$2:$J$201,0))-INDEX(Matches!$H$2:$H$201,MATCH($A1197&amp;"-9",Matches!$J$2:$J$201,0))),0,IF(T1197-U1197=INDEX(Matches!$G$2:$G$201,MATCH($A1197&amp;"-9",Matches!$J$2:$J$201,0))-INDEX(Matches!$H$2:$H$201,MATCH($A1197&amp;"-9",Matches!$J$2:$J$201,0)),3,2))))),""))</f>
        <v/>
      </c>
      <c r="AG1197" s="12" t="str">
        <f aca="false">IF(OR($B1197="",V1197="",W1197=""),"",IFERROR(IF(OR(INDEX(Matches!$I$2:$I$201,MATCH($A1197&amp;"-10",Matches!$J$2:$J$201,0))="Void",INDEX(Matches!$G$2:$G$201,MATCH($A1197&amp;"-10",Matches!$J$2:$J$201,0))="",INDEX(Matches!$H$2:$H$201,MATCH($A1197&amp;"-10",Matches!$J$2:$J$201,0))=""),"",IF(AND($C1197&lt;&gt;"",INDEX(Matches!$F$2:$F$201,MATCH($A1197&amp;"-10",Matches!$J$2:$J$201,0))&lt;&gt;"",$C1197&gt;=INDEX(Matches!$F$2:$F$201,MATCH($A1197&amp;"-10",Matches!$J$2:$J$201,0))),"",IF(AND(V1197=INDEX(Matches!$G$2:$G$201,MATCH($A1197&amp;"-10",Matches!$J$2:$J$201,0)),W1197=INDEX(Matches!$H$2:$H$201,MATCH($A1197&amp;"-10",Matches!$J$2:$J$201,0))),5,IF(SIGN(V1197-W1197)&lt;&gt;SIGN(INDEX(Matches!$G$2:$G$201,MATCH($A1197&amp;"-10",Matches!$J$2:$J$201,0))-INDEX(Matches!$H$2:$H$201,MATCH($A1197&amp;"-10",Matches!$J$2:$J$201,0))),0,IF(V1197-W1197=INDEX(Matches!$G$2:$G$201,MATCH($A1197&amp;"-10",Matches!$J$2:$J$201,0))-INDEX(Matches!$H$2:$H$201,MATCH($A1197&amp;"-10",Matches!$J$2:$J$201,0)),3,2))))),""))</f>
        <v/>
      </c>
      <c r="AH1197" s="13" t="str">
        <f aca="false">IF($B1197="","",SUM(X1197:AG1197))</f>
        <v/>
      </c>
      <c r="AI1197" s="12" t="str">
        <f aca="false">IF($B1197="","",COUNTIF(X1197:AG1197,5))</f>
        <v/>
      </c>
      <c r="AJ1197" s="12" t="str">
        <f aca="false">IF($B1197="","",COUNTIF(X1197:AG1197,"&gt;=2"))</f>
        <v/>
      </c>
      <c r="AK1197" s="12" t="str">
        <f aca="false">IF($B1197="","",COUNT(X1197:AG1197))</f>
        <v/>
      </c>
    </row>
    <row r="1198" customFormat="false" ht="15" hidden="false" customHeight="false" outlineLevel="0" collapsed="false">
      <c r="A1198" s="7"/>
      <c r="B1198" s="7"/>
      <c r="C1198" s="11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12" t="str">
        <f aca="false">IF(OR($B1198="",D1198="",E1198=""),"",IFERROR(IF(OR(INDEX(Matches!$I$2:$I$201,MATCH($A1198&amp;"-1",Matches!$J$2:$J$201,0))="Void",INDEX(Matches!$G$2:$G$201,MATCH($A1198&amp;"-1",Matches!$J$2:$J$201,0))="",INDEX(Matches!$H$2:$H$201,MATCH($A1198&amp;"-1",Matches!$J$2:$J$201,0))=""),"",IF(AND($C1198&lt;&gt;"",INDEX(Matches!$F$2:$F$201,MATCH($A1198&amp;"-1",Matches!$J$2:$J$201,0))&lt;&gt;"",$C1198&gt;=INDEX(Matches!$F$2:$F$201,MATCH($A1198&amp;"-1",Matches!$J$2:$J$201,0))),"",IF(AND(D1198=INDEX(Matches!$G$2:$G$201,MATCH($A1198&amp;"-1",Matches!$J$2:$J$201,0)),E1198=INDEX(Matches!$H$2:$H$201,MATCH($A1198&amp;"-1",Matches!$J$2:$J$201,0))),5,IF(SIGN(D1198-E1198)&lt;&gt;SIGN(INDEX(Matches!$G$2:$G$201,MATCH($A1198&amp;"-1",Matches!$J$2:$J$201,0))-INDEX(Matches!$H$2:$H$201,MATCH($A1198&amp;"-1",Matches!$J$2:$J$201,0))),0,IF(D1198-E1198=INDEX(Matches!$G$2:$G$201,MATCH($A1198&amp;"-1",Matches!$J$2:$J$201,0))-INDEX(Matches!$H$2:$H$201,MATCH($A1198&amp;"-1",Matches!$J$2:$J$201,0)),3,2))))),""))</f>
        <v/>
      </c>
      <c r="Y1198" s="12" t="str">
        <f aca="false">IF(OR($B1198="",F1198="",G1198=""),"",IFERROR(IF(OR(INDEX(Matches!$I$2:$I$201,MATCH($A1198&amp;"-2",Matches!$J$2:$J$201,0))="Void",INDEX(Matches!$G$2:$G$201,MATCH($A1198&amp;"-2",Matches!$J$2:$J$201,0))="",INDEX(Matches!$H$2:$H$201,MATCH($A1198&amp;"-2",Matches!$J$2:$J$201,0))=""),"",IF(AND($C1198&lt;&gt;"",INDEX(Matches!$F$2:$F$201,MATCH($A1198&amp;"-2",Matches!$J$2:$J$201,0))&lt;&gt;"",$C1198&gt;=INDEX(Matches!$F$2:$F$201,MATCH($A1198&amp;"-2",Matches!$J$2:$J$201,0))),"",IF(AND(F1198=INDEX(Matches!$G$2:$G$201,MATCH($A1198&amp;"-2",Matches!$J$2:$J$201,0)),G1198=INDEX(Matches!$H$2:$H$201,MATCH($A1198&amp;"-2",Matches!$J$2:$J$201,0))),5,IF(SIGN(F1198-G1198)&lt;&gt;SIGN(INDEX(Matches!$G$2:$G$201,MATCH($A1198&amp;"-2",Matches!$J$2:$J$201,0))-INDEX(Matches!$H$2:$H$201,MATCH($A1198&amp;"-2",Matches!$J$2:$J$201,0))),0,IF(F1198-G1198=INDEX(Matches!$G$2:$G$201,MATCH($A1198&amp;"-2",Matches!$J$2:$J$201,0))-INDEX(Matches!$H$2:$H$201,MATCH($A1198&amp;"-2",Matches!$J$2:$J$201,0)),3,2))))),""))</f>
        <v/>
      </c>
      <c r="Z1198" s="12" t="str">
        <f aca="false">IF(OR($B1198="",H1198="",I1198=""),"",IFERROR(IF(OR(INDEX(Matches!$I$2:$I$201,MATCH($A1198&amp;"-3",Matches!$J$2:$J$201,0))="Void",INDEX(Matches!$G$2:$G$201,MATCH($A1198&amp;"-3",Matches!$J$2:$J$201,0))="",INDEX(Matches!$H$2:$H$201,MATCH($A1198&amp;"-3",Matches!$J$2:$J$201,0))=""),"",IF(AND($C1198&lt;&gt;"",INDEX(Matches!$F$2:$F$201,MATCH($A1198&amp;"-3",Matches!$J$2:$J$201,0))&lt;&gt;"",$C1198&gt;=INDEX(Matches!$F$2:$F$201,MATCH($A1198&amp;"-3",Matches!$J$2:$J$201,0))),"",IF(AND(H1198=INDEX(Matches!$G$2:$G$201,MATCH($A1198&amp;"-3",Matches!$J$2:$J$201,0)),I1198=INDEX(Matches!$H$2:$H$201,MATCH($A1198&amp;"-3",Matches!$J$2:$J$201,0))),5,IF(SIGN(H1198-I1198)&lt;&gt;SIGN(INDEX(Matches!$G$2:$G$201,MATCH($A1198&amp;"-3",Matches!$J$2:$J$201,0))-INDEX(Matches!$H$2:$H$201,MATCH($A1198&amp;"-3",Matches!$J$2:$J$201,0))),0,IF(H1198-I1198=INDEX(Matches!$G$2:$G$201,MATCH($A1198&amp;"-3",Matches!$J$2:$J$201,0))-INDEX(Matches!$H$2:$H$201,MATCH($A1198&amp;"-3",Matches!$J$2:$J$201,0)),3,2))))),""))</f>
        <v/>
      </c>
      <c r="AA1198" s="12" t="str">
        <f aca="false">IF(OR($B1198="",J1198="",K1198=""),"",IFERROR(IF(OR(INDEX(Matches!$I$2:$I$201,MATCH($A1198&amp;"-4",Matches!$J$2:$J$201,0))="Void",INDEX(Matches!$G$2:$G$201,MATCH($A1198&amp;"-4",Matches!$J$2:$J$201,0))="",INDEX(Matches!$H$2:$H$201,MATCH($A1198&amp;"-4",Matches!$J$2:$J$201,0))=""),"",IF(AND($C1198&lt;&gt;"",INDEX(Matches!$F$2:$F$201,MATCH($A1198&amp;"-4",Matches!$J$2:$J$201,0))&lt;&gt;"",$C1198&gt;=INDEX(Matches!$F$2:$F$201,MATCH($A1198&amp;"-4",Matches!$J$2:$J$201,0))),"",IF(AND(J1198=INDEX(Matches!$G$2:$G$201,MATCH($A1198&amp;"-4",Matches!$J$2:$J$201,0)),K1198=INDEX(Matches!$H$2:$H$201,MATCH($A1198&amp;"-4",Matches!$J$2:$J$201,0))),5,IF(SIGN(J1198-K1198)&lt;&gt;SIGN(INDEX(Matches!$G$2:$G$201,MATCH($A1198&amp;"-4",Matches!$J$2:$J$201,0))-INDEX(Matches!$H$2:$H$201,MATCH($A1198&amp;"-4",Matches!$J$2:$J$201,0))),0,IF(J1198-K1198=INDEX(Matches!$G$2:$G$201,MATCH($A1198&amp;"-4",Matches!$J$2:$J$201,0))-INDEX(Matches!$H$2:$H$201,MATCH($A1198&amp;"-4",Matches!$J$2:$J$201,0)),3,2))))),""))</f>
        <v/>
      </c>
      <c r="AB1198" s="12" t="str">
        <f aca="false">IF(OR($B1198="",L1198="",M1198=""),"",IFERROR(IF(OR(INDEX(Matches!$I$2:$I$201,MATCH($A1198&amp;"-5",Matches!$J$2:$J$201,0))="Void",INDEX(Matches!$G$2:$G$201,MATCH($A1198&amp;"-5",Matches!$J$2:$J$201,0))="",INDEX(Matches!$H$2:$H$201,MATCH($A1198&amp;"-5",Matches!$J$2:$J$201,0))=""),"",IF(AND($C1198&lt;&gt;"",INDEX(Matches!$F$2:$F$201,MATCH($A1198&amp;"-5",Matches!$J$2:$J$201,0))&lt;&gt;"",$C1198&gt;=INDEX(Matches!$F$2:$F$201,MATCH($A1198&amp;"-5",Matches!$J$2:$J$201,0))),"",IF(AND(L1198=INDEX(Matches!$G$2:$G$201,MATCH($A1198&amp;"-5",Matches!$J$2:$J$201,0)),M1198=INDEX(Matches!$H$2:$H$201,MATCH($A1198&amp;"-5",Matches!$J$2:$J$201,0))),5,IF(SIGN(L1198-M1198)&lt;&gt;SIGN(INDEX(Matches!$G$2:$G$201,MATCH($A1198&amp;"-5",Matches!$J$2:$J$201,0))-INDEX(Matches!$H$2:$H$201,MATCH($A1198&amp;"-5",Matches!$J$2:$J$201,0))),0,IF(L1198-M1198=INDEX(Matches!$G$2:$G$201,MATCH($A1198&amp;"-5",Matches!$J$2:$J$201,0))-INDEX(Matches!$H$2:$H$201,MATCH($A1198&amp;"-5",Matches!$J$2:$J$201,0)),3,2))))),""))</f>
        <v/>
      </c>
      <c r="AC1198" s="12" t="str">
        <f aca="false">IF(OR($B1198="",N1198="",O1198=""),"",IFERROR(IF(OR(INDEX(Matches!$I$2:$I$201,MATCH($A1198&amp;"-6",Matches!$J$2:$J$201,0))="Void",INDEX(Matches!$G$2:$G$201,MATCH($A1198&amp;"-6",Matches!$J$2:$J$201,0))="",INDEX(Matches!$H$2:$H$201,MATCH($A1198&amp;"-6",Matches!$J$2:$J$201,0))=""),"",IF(AND($C1198&lt;&gt;"",INDEX(Matches!$F$2:$F$201,MATCH($A1198&amp;"-6",Matches!$J$2:$J$201,0))&lt;&gt;"",$C1198&gt;=INDEX(Matches!$F$2:$F$201,MATCH($A1198&amp;"-6",Matches!$J$2:$J$201,0))),"",IF(AND(N1198=INDEX(Matches!$G$2:$G$201,MATCH($A1198&amp;"-6",Matches!$J$2:$J$201,0)),O1198=INDEX(Matches!$H$2:$H$201,MATCH($A1198&amp;"-6",Matches!$J$2:$J$201,0))),5,IF(SIGN(N1198-O1198)&lt;&gt;SIGN(INDEX(Matches!$G$2:$G$201,MATCH($A1198&amp;"-6",Matches!$J$2:$J$201,0))-INDEX(Matches!$H$2:$H$201,MATCH($A1198&amp;"-6",Matches!$J$2:$J$201,0))),0,IF(N1198-O1198=INDEX(Matches!$G$2:$G$201,MATCH($A1198&amp;"-6",Matches!$J$2:$J$201,0))-INDEX(Matches!$H$2:$H$201,MATCH($A1198&amp;"-6",Matches!$J$2:$J$201,0)),3,2))))),""))</f>
        <v/>
      </c>
      <c r="AD1198" s="12" t="str">
        <f aca="false">IF(OR($B1198="",P1198="",Q1198=""),"",IFERROR(IF(OR(INDEX(Matches!$I$2:$I$201,MATCH($A1198&amp;"-7",Matches!$J$2:$J$201,0))="Void",INDEX(Matches!$G$2:$G$201,MATCH($A1198&amp;"-7",Matches!$J$2:$J$201,0))="",INDEX(Matches!$H$2:$H$201,MATCH($A1198&amp;"-7",Matches!$J$2:$J$201,0))=""),"",IF(AND($C1198&lt;&gt;"",INDEX(Matches!$F$2:$F$201,MATCH($A1198&amp;"-7",Matches!$J$2:$J$201,0))&lt;&gt;"",$C1198&gt;=INDEX(Matches!$F$2:$F$201,MATCH($A1198&amp;"-7",Matches!$J$2:$J$201,0))),"",IF(AND(P1198=INDEX(Matches!$G$2:$G$201,MATCH($A1198&amp;"-7",Matches!$J$2:$J$201,0)),Q1198=INDEX(Matches!$H$2:$H$201,MATCH($A1198&amp;"-7",Matches!$J$2:$J$201,0))),5,IF(SIGN(P1198-Q1198)&lt;&gt;SIGN(INDEX(Matches!$G$2:$G$201,MATCH($A1198&amp;"-7",Matches!$J$2:$J$201,0))-INDEX(Matches!$H$2:$H$201,MATCH($A1198&amp;"-7",Matches!$J$2:$J$201,0))),0,IF(P1198-Q1198=INDEX(Matches!$G$2:$G$201,MATCH($A1198&amp;"-7",Matches!$J$2:$J$201,0))-INDEX(Matches!$H$2:$H$201,MATCH($A1198&amp;"-7",Matches!$J$2:$J$201,0)),3,2))))),""))</f>
        <v/>
      </c>
      <c r="AE1198" s="12" t="str">
        <f aca="false">IF(OR($B1198="",R1198="",S1198=""),"",IFERROR(IF(OR(INDEX(Matches!$I$2:$I$201,MATCH($A1198&amp;"-8",Matches!$J$2:$J$201,0))="Void",INDEX(Matches!$G$2:$G$201,MATCH($A1198&amp;"-8",Matches!$J$2:$J$201,0))="",INDEX(Matches!$H$2:$H$201,MATCH($A1198&amp;"-8",Matches!$J$2:$J$201,0))=""),"",IF(AND($C1198&lt;&gt;"",INDEX(Matches!$F$2:$F$201,MATCH($A1198&amp;"-8",Matches!$J$2:$J$201,0))&lt;&gt;"",$C1198&gt;=INDEX(Matches!$F$2:$F$201,MATCH($A1198&amp;"-8",Matches!$J$2:$J$201,0))),"",IF(AND(R1198=INDEX(Matches!$G$2:$G$201,MATCH($A1198&amp;"-8",Matches!$J$2:$J$201,0)),S1198=INDEX(Matches!$H$2:$H$201,MATCH($A1198&amp;"-8",Matches!$J$2:$J$201,0))),5,IF(SIGN(R1198-S1198)&lt;&gt;SIGN(INDEX(Matches!$G$2:$G$201,MATCH($A1198&amp;"-8",Matches!$J$2:$J$201,0))-INDEX(Matches!$H$2:$H$201,MATCH($A1198&amp;"-8",Matches!$J$2:$J$201,0))),0,IF(R1198-S1198=INDEX(Matches!$G$2:$G$201,MATCH($A1198&amp;"-8",Matches!$J$2:$J$201,0))-INDEX(Matches!$H$2:$H$201,MATCH($A1198&amp;"-8",Matches!$J$2:$J$201,0)),3,2))))),""))</f>
        <v/>
      </c>
      <c r="AF1198" s="12" t="str">
        <f aca="false">IF(OR($B1198="",T1198="",U1198=""),"",IFERROR(IF(OR(INDEX(Matches!$I$2:$I$201,MATCH($A1198&amp;"-9",Matches!$J$2:$J$201,0))="Void",INDEX(Matches!$G$2:$G$201,MATCH($A1198&amp;"-9",Matches!$J$2:$J$201,0))="",INDEX(Matches!$H$2:$H$201,MATCH($A1198&amp;"-9",Matches!$J$2:$J$201,0))=""),"",IF(AND($C1198&lt;&gt;"",INDEX(Matches!$F$2:$F$201,MATCH($A1198&amp;"-9",Matches!$J$2:$J$201,0))&lt;&gt;"",$C1198&gt;=INDEX(Matches!$F$2:$F$201,MATCH($A1198&amp;"-9",Matches!$J$2:$J$201,0))),"",IF(AND(T1198=INDEX(Matches!$G$2:$G$201,MATCH($A1198&amp;"-9",Matches!$J$2:$J$201,0)),U1198=INDEX(Matches!$H$2:$H$201,MATCH($A1198&amp;"-9",Matches!$J$2:$J$201,0))),5,IF(SIGN(T1198-U1198)&lt;&gt;SIGN(INDEX(Matches!$G$2:$G$201,MATCH($A1198&amp;"-9",Matches!$J$2:$J$201,0))-INDEX(Matches!$H$2:$H$201,MATCH($A1198&amp;"-9",Matches!$J$2:$J$201,0))),0,IF(T1198-U1198=INDEX(Matches!$G$2:$G$201,MATCH($A1198&amp;"-9",Matches!$J$2:$J$201,0))-INDEX(Matches!$H$2:$H$201,MATCH($A1198&amp;"-9",Matches!$J$2:$J$201,0)),3,2))))),""))</f>
        <v/>
      </c>
      <c r="AG1198" s="12" t="str">
        <f aca="false">IF(OR($B1198="",V1198="",W1198=""),"",IFERROR(IF(OR(INDEX(Matches!$I$2:$I$201,MATCH($A1198&amp;"-10",Matches!$J$2:$J$201,0))="Void",INDEX(Matches!$G$2:$G$201,MATCH($A1198&amp;"-10",Matches!$J$2:$J$201,0))="",INDEX(Matches!$H$2:$H$201,MATCH($A1198&amp;"-10",Matches!$J$2:$J$201,0))=""),"",IF(AND($C1198&lt;&gt;"",INDEX(Matches!$F$2:$F$201,MATCH($A1198&amp;"-10",Matches!$J$2:$J$201,0))&lt;&gt;"",$C1198&gt;=INDEX(Matches!$F$2:$F$201,MATCH($A1198&amp;"-10",Matches!$J$2:$J$201,0))),"",IF(AND(V1198=INDEX(Matches!$G$2:$G$201,MATCH($A1198&amp;"-10",Matches!$J$2:$J$201,0)),W1198=INDEX(Matches!$H$2:$H$201,MATCH($A1198&amp;"-10",Matches!$J$2:$J$201,0))),5,IF(SIGN(V1198-W1198)&lt;&gt;SIGN(INDEX(Matches!$G$2:$G$201,MATCH($A1198&amp;"-10",Matches!$J$2:$J$201,0))-INDEX(Matches!$H$2:$H$201,MATCH($A1198&amp;"-10",Matches!$J$2:$J$201,0))),0,IF(V1198-W1198=INDEX(Matches!$G$2:$G$201,MATCH($A1198&amp;"-10",Matches!$J$2:$J$201,0))-INDEX(Matches!$H$2:$H$201,MATCH($A1198&amp;"-10",Matches!$J$2:$J$201,0)),3,2))))),""))</f>
        <v/>
      </c>
      <c r="AH1198" s="13" t="str">
        <f aca="false">IF($B1198="","",SUM(X1198:AG1198))</f>
        <v/>
      </c>
      <c r="AI1198" s="12" t="str">
        <f aca="false">IF($B1198="","",COUNTIF(X1198:AG1198,5))</f>
        <v/>
      </c>
      <c r="AJ1198" s="12" t="str">
        <f aca="false">IF($B1198="","",COUNTIF(X1198:AG1198,"&gt;=2"))</f>
        <v/>
      </c>
      <c r="AK1198" s="12" t="str">
        <f aca="false">IF($B1198="","",COUNT(X1198:AG1198))</f>
        <v/>
      </c>
    </row>
    <row r="1199" customFormat="false" ht="15" hidden="false" customHeight="false" outlineLevel="0" collapsed="false">
      <c r="A1199" s="7"/>
      <c r="B1199" s="7"/>
      <c r="C1199" s="11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12" t="str">
        <f aca="false">IF(OR($B1199="",D1199="",E1199=""),"",IFERROR(IF(OR(INDEX(Matches!$I$2:$I$201,MATCH($A1199&amp;"-1",Matches!$J$2:$J$201,0))="Void",INDEX(Matches!$G$2:$G$201,MATCH($A1199&amp;"-1",Matches!$J$2:$J$201,0))="",INDEX(Matches!$H$2:$H$201,MATCH($A1199&amp;"-1",Matches!$J$2:$J$201,0))=""),"",IF(AND($C1199&lt;&gt;"",INDEX(Matches!$F$2:$F$201,MATCH($A1199&amp;"-1",Matches!$J$2:$J$201,0))&lt;&gt;"",$C1199&gt;=INDEX(Matches!$F$2:$F$201,MATCH($A1199&amp;"-1",Matches!$J$2:$J$201,0))),"",IF(AND(D1199=INDEX(Matches!$G$2:$G$201,MATCH($A1199&amp;"-1",Matches!$J$2:$J$201,0)),E1199=INDEX(Matches!$H$2:$H$201,MATCH($A1199&amp;"-1",Matches!$J$2:$J$201,0))),5,IF(SIGN(D1199-E1199)&lt;&gt;SIGN(INDEX(Matches!$G$2:$G$201,MATCH($A1199&amp;"-1",Matches!$J$2:$J$201,0))-INDEX(Matches!$H$2:$H$201,MATCH($A1199&amp;"-1",Matches!$J$2:$J$201,0))),0,IF(D1199-E1199=INDEX(Matches!$G$2:$G$201,MATCH($A1199&amp;"-1",Matches!$J$2:$J$201,0))-INDEX(Matches!$H$2:$H$201,MATCH($A1199&amp;"-1",Matches!$J$2:$J$201,0)),3,2))))),""))</f>
        <v/>
      </c>
      <c r="Y1199" s="12" t="str">
        <f aca="false">IF(OR($B1199="",F1199="",G1199=""),"",IFERROR(IF(OR(INDEX(Matches!$I$2:$I$201,MATCH($A1199&amp;"-2",Matches!$J$2:$J$201,0))="Void",INDEX(Matches!$G$2:$G$201,MATCH($A1199&amp;"-2",Matches!$J$2:$J$201,0))="",INDEX(Matches!$H$2:$H$201,MATCH($A1199&amp;"-2",Matches!$J$2:$J$201,0))=""),"",IF(AND($C1199&lt;&gt;"",INDEX(Matches!$F$2:$F$201,MATCH($A1199&amp;"-2",Matches!$J$2:$J$201,0))&lt;&gt;"",$C1199&gt;=INDEX(Matches!$F$2:$F$201,MATCH($A1199&amp;"-2",Matches!$J$2:$J$201,0))),"",IF(AND(F1199=INDEX(Matches!$G$2:$G$201,MATCH($A1199&amp;"-2",Matches!$J$2:$J$201,0)),G1199=INDEX(Matches!$H$2:$H$201,MATCH($A1199&amp;"-2",Matches!$J$2:$J$201,0))),5,IF(SIGN(F1199-G1199)&lt;&gt;SIGN(INDEX(Matches!$G$2:$G$201,MATCH($A1199&amp;"-2",Matches!$J$2:$J$201,0))-INDEX(Matches!$H$2:$H$201,MATCH($A1199&amp;"-2",Matches!$J$2:$J$201,0))),0,IF(F1199-G1199=INDEX(Matches!$G$2:$G$201,MATCH($A1199&amp;"-2",Matches!$J$2:$J$201,0))-INDEX(Matches!$H$2:$H$201,MATCH($A1199&amp;"-2",Matches!$J$2:$J$201,0)),3,2))))),""))</f>
        <v/>
      </c>
      <c r="Z1199" s="12" t="str">
        <f aca="false">IF(OR($B1199="",H1199="",I1199=""),"",IFERROR(IF(OR(INDEX(Matches!$I$2:$I$201,MATCH($A1199&amp;"-3",Matches!$J$2:$J$201,0))="Void",INDEX(Matches!$G$2:$G$201,MATCH($A1199&amp;"-3",Matches!$J$2:$J$201,0))="",INDEX(Matches!$H$2:$H$201,MATCH($A1199&amp;"-3",Matches!$J$2:$J$201,0))=""),"",IF(AND($C1199&lt;&gt;"",INDEX(Matches!$F$2:$F$201,MATCH($A1199&amp;"-3",Matches!$J$2:$J$201,0))&lt;&gt;"",$C1199&gt;=INDEX(Matches!$F$2:$F$201,MATCH($A1199&amp;"-3",Matches!$J$2:$J$201,0))),"",IF(AND(H1199=INDEX(Matches!$G$2:$G$201,MATCH($A1199&amp;"-3",Matches!$J$2:$J$201,0)),I1199=INDEX(Matches!$H$2:$H$201,MATCH($A1199&amp;"-3",Matches!$J$2:$J$201,0))),5,IF(SIGN(H1199-I1199)&lt;&gt;SIGN(INDEX(Matches!$G$2:$G$201,MATCH($A1199&amp;"-3",Matches!$J$2:$J$201,0))-INDEX(Matches!$H$2:$H$201,MATCH($A1199&amp;"-3",Matches!$J$2:$J$201,0))),0,IF(H1199-I1199=INDEX(Matches!$G$2:$G$201,MATCH($A1199&amp;"-3",Matches!$J$2:$J$201,0))-INDEX(Matches!$H$2:$H$201,MATCH($A1199&amp;"-3",Matches!$J$2:$J$201,0)),3,2))))),""))</f>
        <v/>
      </c>
      <c r="AA1199" s="12" t="str">
        <f aca="false">IF(OR($B1199="",J1199="",K1199=""),"",IFERROR(IF(OR(INDEX(Matches!$I$2:$I$201,MATCH($A1199&amp;"-4",Matches!$J$2:$J$201,0))="Void",INDEX(Matches!$G$2:$G$201,MATCH($A1199&amp;"-4",Matches!$J$2:$J$201,0))="",INDEX(Matches!$H$2:$H$201,MATCH($A1199&amp;"-4",Matches!$J$2:$J$201,0))=""),"",IF(AND($C1199&lt;&gt;"",INDEX(Matches!$F$2:$F$201,MATCH($A1199&amp;"-4",Matches!$J$2:$J$201,0))&lt;&gt;"",$C1199&gt;=INDEX(Matches!$F$2:$F$201,MATCH($A1199&amp;"-4",Matches!$J$2:$J$201,0))),"",IF(AND(J1199=INDEX(Matches!$G$2:$G$201,MATCH($A1199&amp;"-4",Matches!$J$2:$J$201,0)),K1199=INDEX(Matches!$H$2:$H$201,MATCH($A1199&amp;"-4",Matches!$J$2:$J$201,0))),5,IF(SIGN(J1199-K1199)&lt;&gt;SIGN(INDEX(Matches!$G$2:$G$201,MATCH($A1199&amp;"-4",Matches!$J$2:$J$201,0))-INDEX(Matches!$H$2:$H$201,MATCH($A1199&amp;"-4",Matches!$J$2:$J$201,0))),0,IF(J1199-K1199=INDEX(Matches!$G$2:$G$201,MATCH($A1199&amp;"-4",Matches!$J$2:$J$201,0))-INDEX(Matches!$H$2:$H$201,MATCH($A1199&amp;"-4",Matches!$J$2:$J$201,0)),3,2))))),""))</f>
        <v/>
      </c>
      <c r="AB1199" s="12" t="str">
        <f aca="false">IF(OR($B1199="",L1199="",M1199=""),"",IFERROR(IF(OR(INDEX(Matches!$I$2:$I$201,MATCH($A1199&amp;"-5",Matches!$J$2:$J$201,0))="Void",INDEX(Matches!$G$2:$G$201,MATCH($A1199&amp;"-5",Matches!$J$2:$J$201,0))="",INDEX(Matches!$H$2:$H$201,MATCH($A1199&amp;"-5",Matches!$J$2:$J$201,0))=""),"",IF(AND($C1199&lt;&gt;"",INDEX(Matches!$F$2:$F$201,MATCH($A1199&amp;"-5",Matches!$J$2:$J$201,0))&lt;&gt;"",$C1199&gt;=INDEX(Matches!$F$2:$F$201,MATCH($A1199&amp;"-5",Matches!$J$2:$J$201,0))),"",IF(AND(L1199=INDEX(Matches!$G$2:$G$201,MATCH($A1199&amp;"-5",Matches!$J$2:$J$201,0)),M1199=INDEX(Matches!$H$2:$H$201,MATCH($A1199&amp;"-5",Matches!$J$2:$J$201,0))),5,IF(SIGN(L1199-M1199)&lt;&gt;SIGN(INDEX(Matches!$G$2:$G$201,MATCH($A1199&amp;"-5",Matches!$J$2:$J$201,0))-INDEX(Matches!$H$2:$H$201,MATCH($A1199&amp;"-5",Matches!$J$2:$J$201,0))),0,IF(L1199-M1199=INDEX(Matches!$G$2:$G$201,MATCH($A1199&amp;"-5",Matches!$J$2:$J$201,0))-INDEX(Matches!$H$2:$H$201,MATCH($A1199&amp;"-5",Matches!$J$2:$J$201,0)),3,2))))),""))</f>
        <v/>
      </c>
      <c r="AC1199" s="12" t="str">
        <f aca="false">IF(OR($B1199="",N1199="",O1199=""),"",IFERROR(IF(OR(INDEX(Matches!$I$2:$I$201,MATCH($A1199&amp;"-6",Matches!$J$2:$J$201,0))="Void",INDEX(Matches!$G$2:$G$201,MATCH($A1199&amp;"-6",Matches!$J$2:$J$201,0))="",INDEX(Matches!$H$2:$H$201,MATCH($A1199&amp;"-6",Matches!$J$2:$J$201,0))=""),"",IF(AND($C1199&lt;&gt;"",INDEX(Matches!$F$2:$F$201,MATCH($A1199&amp;"-6",Matches!$J$2:$J$201,0))&lt;&gt;"",$C1199&gt;=INDEX(Matches!$F$2:$F$201,MATCH($A1199&amp;"-6",Matches!$J$2:$J$201,0))),"",IF(AND(N1199=INDEX(Matches!$G$2:$G$201,MATCH($A1199&amp;"-6",Matches!$J$2:$J$201,0)),O1199=INDEX(Matches!$H$2:$H$201,MATCH($A1199&amp;"-6",Matches!$J$2:$J$201,0))),5,IF(SIGN(N1199-O1199)&lt;&gt;SIGN(INDEX(Matches!$G$2:$G$201,MATCH($A1199&amp;"-6",Matches!$J$2:$J$201,0))-INDEX(Matches!$H$2:$H$201,MATCH($A1199&amp;"-6",Matches!$J$2:$J$201,0))),0,IF(N1199-O1199=INDEX(Matches!$G$2:$G$201,MATCH($A1199&amp;"-6",Matches!$J$2:$J$201,0))-INDEX(Matches!$H$2:$H$201,MATCH($A1199&amp;"-6",Matches!$J$2:$J$201,0)),3,2))))),""))</f>
        <v/>
      </c>
      <c r="AD1199" s="12" t="str">
        <f aca="false">IF(OR($B1199="",P1199="",Q1199=""),"",IFERROR(IF(OR(INDEX(Matches!$I$2:$I$201,MATCH($A1199&amp;"-7",Matches!$J$2:$J$201,0))="Void",INDEX(Matches!$G$2:$G$201,MATCH($A1199&amp;"-7",Matches!$J$2:$J$201,0))="",INDEX(Matches!$H$2:$H$201,MATCH($A1199&amp;"-7",Matches!$J$2:$J$201,0))=""),"",IF(AND($C1199&lt;&gt;"",INDEX(Matches!$F$2:$F$201,MATCH($A1199&amp;"-7",Matches!$J$2:$J$201,0))&lt;&gt;"",$C1199&gt;=INDEX(Matches!$F$2:$F$201,MATCH($A1199&amp;"-7",Matches!$J$2:$J$201,0))),"",IF(AND(P1199=INDEX(Matches!$G$2:$G$201,MATCH($A1199&amp;"-7",Matches!$J$2:$J$201,0)),Q1199=INDEX(Matches!$H$2:$H$201,MATCH($A1199&amp;"-7",Matches!$J$2:$J$201,0))),5,IF(SIGN(P1199-Q1199)&lt;&gt;SIGN(INDEX(Matches!$G$2:$G$201,MATCH($A1199&amp;"-7",Matches!$J$2:$J$201,0))-INDEX(Matches!$H$2:$H$201,MATCH($A1199&amp;"-7",Matches!$J$2:$J$201,0))),0,IF(P1199-Q1199=INDEX(Matches!$G$2:$G$201,MATCH($A1199&amp;"-7",Matches!$J$2:$J$201,0))-INDEX(Matches!$H$2:$H$201,MATCH($A1199&amp;"-7",Matches!$J$2:$J$201,0)),3,2))))),""))</f>
        <v/>
      </c>
      <c r="AE1199" s="12" t="str">
        <f aca="false">IF(OR($B1199="",R1199="",S1199=""),"",IFERROR(IF(OR(INDEX(Matches!$I$2:$I$201,MATCH($A1199&amp;"-8",Matches!$J$2:$J$201,0))="Void",INDEX(Matches!$G$2:$G$201,MATCH($A1199&amp;"-8",Matches!$J$2:$J$201,0))="",INDEX(Matches!$H$2:$H$201,MATCH($A1199&amp;"-8",Matches!$J$2:$J$201,0))=""),"",IF(AND($C1199&lt;&gt;"",INDEX(Matches!$F$2:$F$201,MATCH($A1199&amp;"-8",Matches!$J$2:$J$201,0))&lt;&gt;"",$C1199&gt;=INDEX(Matches!$F$2:$F$201,MATCH($A1199&amp;"-8",Matches!$J$2:$J$201,0))),"",IF(AND(R1199=INDEX(Matches!$G$2:$G$201,MATCH($A1199&amp;"-8",Matches!$J$2:$J$201,0)),S1199=INDEX(Matches!$H$2:$H$201,MATCH($A1199&amp;"-8",Matches!$J$2:$J$201,0))),5,IF(SIGN(R1199-S1199)&lt;&gt;SIGN(INDEX(Matches!$G$2:$G$201,MATCH($A1199&amp;"-8",Matches!$J$2:$J$201,0))-INDEX(Matches!$H$2:$H$201,MATCH($A1199&amp;"-8",Matches!$J$2:$J$201,0))),0,IF(R1199-S1199=INDEX(Matches!$G$2:$G$201,MATCH($A1199&amp;"-8",Matches!$J$2:$J$201,0))-INDEX(Matches!$H$2:$H$201,MATCH($A1199&amp;"-8",Matches!$J$2:$J$201,0)),3,2))))),""))</f>
        <v/>
      </c>
      <c r="AF1199" s="12" t="str">
        <f aca="false">IF(OR($B1199="",T1199="",U1199=""),"",IFERROR(IF(OR(INDEX(Matches!$I$2:$I$201,MATCH($A1199&amp;"-9",Matches!$J$2:$J$201,0))="Void",INDEX(Matches!$G$2:$G$201,MATCH($A1199&amp;"-9",Matches!$J$2:$J$201,0))="",INDEX(Matches!$H$2:$H$201,MATCH($A1199&amp;"-9",Matches!$J$2:$J$201,0))=""),"",IF(AND($C1199&lt;&gt;"",INDEX(Matches!$F$2:$F$201,MATCH($A1199&amp;"-9",Matches!$J$2:$J$201,0))&lt;&gt;"",$C1199&gt;=INDEX(Matches!$F$2:$F$201,MATCH($A1199&amp;"-9",Matches!$J$2:$J$201,0))),"",IF(AND(T1199=INDEX(Matches!$G$2:$G$201,MATCH($A1199&amp;"-9",Matches!$J$2:$J$201,0)),U1199=INDEX(Matches!$H$2:$H$201,MATCH($A1199&amp;"-9",Matches!$J$2:$J$201,0))),5,IF(SIGN(T1199-U1199)&lt;&gt;SIGN(INDEX(Matches!$G$2:$G$201,MATCH($A1199&amp;"-9",Matches!$J$2:$J$201,0))-INDEX(Matches!$H$2:$H$201,MATCH($A1199&amp;"-9",Matches!$J$2:$J$201,0))),0,IF(T1199-U1199=INDEX(Matches!$G$2:$G$201,MATCH($A1199&amp;"-9",Matches!$J$2:$J$201,0))-INDEX(Matches!$H$2:$H$201,MATCH($A1199&amp;"-9",Matches!$J$2:$J$201,0)),3,2))))),""))</f>
        <v/>
      </c>
      <c r="AG1199" s="12" t="str">
        <f aca="false">IF(OR($B1199="",V1199="",W1199=""),"",IFERROR(IF(OR(INDEX(Matches!$I$2:$I$201,MATCH($A1199&amp;"-10",Matches!$J$2:$J$201,0))="Void",INDEX(Matches!$G$2:$G$201,MATCH($A1199&amp;"-10",Matches!$J$2:$J$201,0))="",INDEX(Matches!$H$2:$H$201,MATCH($A1199&amp;"-10",Matches!$J$2:$J$201,0))=""),"",IF(AND($C1199&lt;&gt;"",INDEX(Matches!$F$2:$F$201,MATCH($A1199&amp;"-10",Matches!$J$2:$J$201,0))&lt;&gt;"",$C1199&gt;=INDEX(Matches!$F$2:$F$201,MATCH($A1199&amp;"-10",Matches!$J$2:$J$201,0))),"",IF(AND(V1199=INDEX(Matches!$G$2:$G$201,MATCH($A1199&amp;"-10",Matches!$J$2:$J$201,0)),W1199=INDEX(Matches!$H$2:$H$201,MATCH($A1199&amp;"-10",Matches!$J$2:$J$201,0))),5,IF(SIGN(V1199-W1199)&lt;&gt;SIGN(INDEX(Matches!$G$2:$G$201,MATCH($A1199&amp;"-10",Matches!$J$2:$J$201,0))-INDEX(Matches!$H$2:$H$201,MATCH($A1199&amp;"-10",Matches!$J$2:$J$201,0))),0,IF(V1199-W1199=INDEX(Matches!$G$2:$G$201,MATCH($A1199&amp;"-10",Matches!$J$2:$J$201,0))-INDEX(Matches!$H$2:$H$201,MATCH($A1199&amp;"-10",Matches!$J$2:$J$201,0)),3,2))))),""))</f>
        <v/>
      </c>
      <c r="AH1199" s="13" t="str">
        <f aca="false">IF($B1199="","",SUM(X1199:AG1199))</f>
        <v/>
      </c>
      <c r="AI1199" s="12" t="str">
        <f aca="false">IF($B1199="","",COUNTIF(X1199:AG1199,5))</f>
        <v/>
      </c>
      <c r="AJ1199" s="12" t="str">
        <f aca="false">IF($B1199="","",COUNTIF(X1199:AG1199,"&gt;=2"))</f>
        <v/>
      </c>
      <c r="AK1199" s="12" t="str">
        <f aca="false">IF($B1199="","",COUNT(X1199:AG1199))</f>
        <v/>
      </c>
    </row>
    <row r="1200" customFormat="false" ht="15" hidden="false" customHeight="false" outlineLevel="0" collapsed="false">
      <c r="A1200" s="7"/>
      <c r="B1200" s="7"/>
      <c r="C1200" s="11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12" t="str">
        <f aca="false">IF(OR($B1200="",D1200="",E1200=""),"",IFERROR(IF(OR(INDEX(Matches!$I$2:$I$201,MATCH($A1200&amp;"-1",Matches!$J$2:$J$201,0))="Void",INDEX(Matches!$G$2:$G$201,MATCH($A1200&amp;"-1",Matches!$J$2:$J$201,0))="",INDEX(Matches!$H$2:$H$201,MATCH($A1200&amp;"-1",Matches!$J$2:$J$201,0))=""),"",IF(AND($C1200&lt;&gt;"",INDEX(Matches!$F$2:$F$201,MATCH($A1200&amp;"-1",Matches!$J$2:$J$201,0))&lt;&gt;"",$C1200&gt;=INDEX(Matches!$F$2:$F$201,MATCH($A1200&amp;"-1",Matches!$J$2:$J$201,0))),"",IF(AND(D1200=INDEX(Matches!$G$2:$G$201,MATCH($A1200&amp;"-1",Matches!$J$2:$J$201,0)),E1200=INDEX(Matches!$H$2:$H$201,MATCH($A1200&amp;"-1",Matches!$J$2:$J$201,0))),5,IF(SIGN(D1200-E1200)&lt;&gt;SIGN(INDEX(Matches!$G$2:$G$201,MATCH($A1200&amp;"-1",Matches!$J$2:$J$201,0))-INDEX(Matches!$H$2:$H$201,MATCH($A1200&amp;"-1",Matches!$J$2:$J$201,0))),0,IF(D1200-E1200=INDEX(Matches!$G$2:$G$201,MATCH($A1200&amp;"-1",Matches!$J$2:$J$201,0))-INDEX(Matches!$H$2:$H$201,MATCH($A1200&amp;"-1",Matches!$J$2:$J$201,0)),3,2))))),""))</f>
        <v/>
      </c>
      <c r="Y1200" s="12" t="str">
        <f aca="false">IF(OR($B1200="",F1200="",G1200=""),"",IFERROR(IF(OR(INDEX(Matches!$I$2:$I$201,MATCH($A1200&amp;"-2",Matches!$J$2:$J$201,0))="Void",INDEX(Matches!$G$2:$G$201,MATCH($A1200&amp;"-2",Matches!$J$2:$J$201,0))="",INDEX(Matches!$H$2:$H$201,MATCH($A1200&amp;"-2",Matches!$J$2:$J$201,0))=""),"",IF(AND($C1200&lt;&gt;"",INDEX(Matches!$F$2:$F$201,MATCH($A1200&amp;"-2",Matches!$J$2:$J$201,0))&lt;&gt;"",$C1200&gt;=INDEX(Matches!$F$2:$F$201,MATCH($A1200&amp;"-2",Matches!$J$2:$J$201,0))),"",IF(AND(F1200=INDEX(Matches!$G$2:$G$201,MATCH($A1200&amp;"-2",Matches!$J$2:$J$201,0)),G1200=INDEX(Matches!$H$2:$H$201,MATCH($A1200&amp;"-2",Matches!$J$2:$J$201,0))),5,IF(SIGN(F1200-G1200)&lt;&gt;SIGN(INDEX(Matches!$G$2:$G$201,MATCH($A1200&amp;"-2",Matches!$J$2:$J$201,0))-INDEX(Matches!$H$2:$H$201,MATCH($A1200&amp;"-2",Matches!$J$2:$J$201,0))),0,IF(F1200-G1200=INDEX(Matches!$G$2:$G$201,MATCH($A1200&amp;"-2",Matches!$J$2:$J$201,0))-INDEX(Matches!$H$2:$H$201,MATCH($A1200&amp;"-2",Matches!$J$2:$J$201,0)),3,2))))),""))</f>
        <v/>
      </c>
      <c r="Z1200" s="12" t="str">
        <f aca="false">IF(OR($B1200="",H1200="",I1200=""),"",IFERROR(IF(OR(INDEX(Matches!$I$2:$I$201,MATCH($A1200&amp;"-3",Matches!$J$2:$J$201,0))="Void",INDEX(Matches!$G$2:$G$201,MATCH($A1200&amp;"-3",Matches!$J$2:$J$201,0))="",INDEX(Matches!$H$2:$H$201,MATCH($A1200&amp;"-3",Matches!$J$2:$J$201,0))=""),"",IF(AND($C1200&lt;&gt;"",INDEX(Matches!$F$2:$F$201,MATCH($A1200&amp;"-3",Matches!$J$2:$J$201,0))&lt;&gt;"",$C1200&gt;=INDEX(Matches!$F$2:$F$201,MATCH($A1200&amp;"-3",Matches!$J$2:$J$201,0))),"",IF(AND(H1200=INDEX(Matches!$G$2:$G$201,MATCH($A1200&amp;"-3",Matches!$J$2:$J$201,0)),I1200=INDEX(Matches!$H$2:$H$201,MATCH($A1200&amp;"-3",Matches!$J$2:$J$201,0))),5,IF(SIGN(H1200-I1200)&lt;&gt;SIGN(INDEX(Matches!$G$2:$G$201,MATCH($A1200&amp;"-3",Matches!$J$2:$J$201,0))-INDEX(Matches!$H$2:$H$201,MATCH($A1200&amp;"-3",Matches!$J$2:$J$201,0))),0,IF(H1200-I1200=INDEX(Matches!$G$2:$G$201,MATCH($A1200&amp;"-3",Matches!$J$2:$J$201,0))-INDEX(Matches!$H$2:$H$201,MATCH($A1200&amp;"-3",Matches!$J$2:$J$201,0)),3,2))))),""))</f>
        <v/>
      </c>
      <c r="AA1200" s="12" t="str">
        <f aca="false">IF(OR($B1200="",J1200="",K1200=""),"",IFERROR(IF(OR(INDEX(Matches!$I$2:$I$201,MATCH($A1200&amp;"-4",Matches!$J$2:$J$201,0))="Void",INDEX(Matches!$G$2:$G$201,MATCH($A1200&amp;"-4",Matches!$J$2:$J$201,0))="",INDEX(Matches!$H$2:$H$201,MATCH($A1200&amp;"-4",Matches!$J$2:$J$201,0))=""),"",IF(AND($C1200&lt;&gt;"",INDEX(Matches!$F$2:$F$201,MATCH($A1200&amp;"-4",Matches!$J$2:$J$201,0))&lt;&gt;"",$C1200&gt;=INDEX(Matches!$F$2:$F$201,MATCH($A1200&amp;"-4",Matches!$J$2:$J$201,0))),"",IF(AND(J1200=INDEX(Matches!$G$2:$G$201,MATCH($A1200&amp;"-4",Matches!$J$2:$J$201,0)),K1200=INDEX(Matches!$H$2:$H$201,MATCH($A1200&amp;"-4",Matches!$J$2:$J$201,0))),5,IF(SIGN(J1200-K1200)&lt;&gt;SIGN(INDEX(Matches!$G$2:$G$201,MATCH($A1200&amp;"-4",Matches!$J$2:$J$201,0))-INDEX(Matches!$H$2:$H$201,MATCH($A1200&amp;"-4",Matches!$J$2:$J$201,0))),0,IF(J1200-K1200=INDEX(Matches!$G$2:$G$201,MATCH($A1200&amp;"-4",Matches!$J$2:$J$201,0))-INDEX(Matches!$H$2:$H$201,MATCH($A1200&amp;"-4",Matches!$J$2:$J$201,0)),3,2))))),""))</f>
        <v/>
      </c>
      <c r="AB1200" s="12" t="str">
        <f aca="false">IF(OR($B1200="",L1200="",M1200=""),"",IFERROR(IF(OR(INDEX(Matches!$I$2:$I$201,MATCH($A1200&amp;"-5",Matches!$J$2:$J$201,0))="Void",INDEX(Matches!$G$2:$G$201,MATCH($A1200&amp;"-5",Matches!$J$2:$J$201,0))="",INDEX(Matches!$H$2:$H$201,MATCH($A1200&amp;"-5",Matches!$J$2:$J$201,0))=""),"",IF(AND($C1200&lt;&gt;"",INDEX(Matches!$F$2:$F$201,MATCH($A1200&amp;"-5",Matches!$J$2:$J$201,0))&lt;&gt;"",$C1200&gt;=INDEX(Matches!$F$2:$F$201,MATCH($A1200&amp;"-5",Matches!$J$2:$J$201,0))),"",IF(AND(L1200=INDEX(Matches!$G$2:$G$201,MATCH($A1200&amp;"-5",Matches!$J$2:$J$201,0)),M1200=INDEX(Matches!$H$2:$H$201,MATCH($A1200&amp;"-5",Matches!$J$2:$J$201,0))),5,IF(SIGN(L1200-M1200)&lt;&gt;SIGN(INDEX(Matches!$G$2:$G$201,MATCH($A1200&amp;"-5",Matches!$J$2:$J$201,0))-INDEX(Matches!$H$2:$H$201,MATCH($A1200&amp;"-5",Matches!$J$2:$J$201,0))),0,IF(L1200-M1200=INDEX(Matches!$G$2:$G$201,MATCH($A1200&amp;"-5",Matches!$J$2:$J$201,0))-INDEX(Matches!$H$2:$H$201,MATCH($A1200&amp;"-5",Matches!$J$2:$J$201,0)),3,2))))),""))</f>
        <v/>
      </c>
      <c r="AC1200" s="12" t="str">
        <f aca="false">IF(OR($B1200="",N1200="",O1200=""),"",IFERROR(IF(OR(INDEX(Matches!$I$2:$I$201,MATCH($A1200&amp;"-6",Matches!$J$2:$J$201,0))="Void",INDEX(Matches!$G$2:$G$201,MATCH($A1200&amp;"-6",Matches!$J$2:$J$201,0))="",INDEX(Matches!$H$2:$H$201,MATCH($A1200&amp;"-6",Matches!$J$2:$J$201,0))=""),"",IF(AND($C1200&lt;&gt;"",INDEX(Matches!$F$2:$F$201,MATCH($A1200&amp;"-6",Matches!$J$2:$J$201,0))&lt;&gt;"",$C1200&gt;=INDEX(Matches!$F$2:$F$201,MATCH($A1200&amp;"-6",Matches!$J$2:$J$201,0))),"",IF(AND(N1200=INDEX(Matches!$G$2:$G$201,MATCH($A1200&amp;"-6",Matches!$J$2:$J$201,0)),O1200=INDEX(Matches!$H$2:$H$201,MATCH($A1200&amp;"-6",Matches!$J$2:$J$201,0))),5,IF(SIGN(N1200-O1200)&lt;&gt;SIGN(INDEX(Matches!$G$2:$G$201,MATCH($A1200&amp;"-6",Matches!$J$2:$J$201,0))-INDEX(Matches!$H$2:$H$201,MATCH($A1200&amp;"-6",Matches!$J$2:$J$201,0))),0,IF(N1200-O1200=INDEX(Matches!$G$2:$G$201,MATCH($A1200&amp;"-6",Matches!$J$2:$J$201,0))-INDEX(Matches!$H$2:$H$201,MATCH($A1200&amp;"-6",Matches!$J$2:$J$201,0)),3,2))))),""))</f>
        <v/>
      </c>
      <c r="AD1200" s="12" t="str">
        <f aca="false">IF(OR($B1200="",P1200="",Q1200=""),"",IFERROR(IF(OR(INDEX(Matches!$I$2:$I$201,MATCH($A1200&amp;"-7",Matches!$J$2:$J$201,0))="Void",INDEX(Matches!$G$2:$G$201,MATCH($A1200&amp;"-7",Matches!$J$2:$J$201,0))="",INDEX(Matches!$H$2:$H$201,MATCH($A1200&amp;"-7",Matches!$J$2:$J$201,0))=""),"",IF(AND($C1200&lt;&gt;"",INDEX(Matches!$F$2:$F$201,MATCH($A1200&amp;"-7",Matches!$J$2:$J$201,0))&lt;&gt;"",$C1200&gt;=INDEX(Matches!$F$2:$F$201,MATCH($A1200&amp;"-7",Matches!$J$2:$J$201,0))),"",IF(AND(P1200=INDEX(Matches!$G$2:$G$201,MATCH($A1200&amp;"-7",Matches!$J$2:$J$201,0)),Q1200=INDEX(Matches!$H$2:$H$201,MATCH($A1200&amp;"-7",Matches!$J$2:$J$201,0))),5,IF(SIGN(P1200-Q1200)&lt;&gt;SIGN(INDEX(Matches!$G$2:$G$201,MATCH($A1200&amp;"-7",Matches!$J$2:$J$201,0))-INDEX(Matches!$H$2:$H$201,MATCH($A1200&amp;"-7",Matches!$J$2:$J$201,0))),0,IF(P1200-Q1200=INDEX(Matches!$G$2:$G$201,MATCH($A1200&amp;"-7",Matches!$J$2:$J$201,0))-INDEX(Matches!$H$2:$H$201,MATCH($A1200&amp;"-7",Matches!$J$2:$J$201,0)),3,2))))),""))</f>
        <v/>
      </c>
      <c r="AE1200" s="12" t="str">
        <f aca="false">IF(OR($B1200="",R1200="",S1200=""),"",IFERROR(IF(OR(INDEX(Matches!$I$2:$I$201,MATCH($A1200&amp;"-8",Matches!$J$2:$J$201,0))="Void",INDEX(Matches!$G$2:$G$201,MATCH($A1200&amp;"-8",Matches!$J$2:$J$201,0))="",INDEX(Matches!$H$2:$H$201,MATCH($A1200&amp;"-8",Matches!$J$2:$J$201,0))=""),"",IF(AND($C1200&lt;&gt;"",INDEX(Matches!$F$2:$F$201,MATCH($A1200&amp;"-8",Matches!$J$2:$J$201,0))&lt;&gt;"",$C1200&gt;=INDEX(Matches!$F$2:$F$201,MATCH($A1200&amp;"-8",Matches!$J$2:$J$201,0))),"",IF(AND(R1200=INDEX(Matches!$G$2:$G$201,MATCH($A1200&amp;"-8",Matches!$J$2:$J$201,0)),S1200=INDEX(Matches!$H$2:$H$201,MATCH($A1200&amp;"-8",Matches!$J$2:$J$201,0))),5,IF(SIGN(R1200-S1200)&lt;&gt;SIGN(INDEX(Matches!$G$2:$G$201,MATCH($A1200&amp;"-8",Matches!$J$2:$J$201,0))-INDEX(Matches!$H$2:$H$201,MATCH($A1200&amp;"-8",Matches!$J$2:$J$201,0))),0,IF(R1200-S1200=INDEX(Matches!$G$2:$G$201,MATCH($A1200&amp;"-8",Matches!$J$2:$J$201,0))-INDEX(Matches!$H$2:$H$201,MATCH($A1200&amp;"-8",Matches!$J$2:$J$201,0)),3,2))))),""))</f>
        <v/>
      </c>
      <c r="AF1200" s="12" t="str">
        <f aca="false">IF(OR($B1200="",T1200="",U1200=""),"",IFERROR(IF(OR(INDEX(Matches!$I$2:$I$201,MATCH($A1200&amp;"-9",Matches!$J$2:$J$201,0))="Void",INDEX(Matches!$G$2:$G$201,MATCH($A1200&amp;"-9",Matches!$J$2:$J$201,0))="",INDEX(Matches!$H$2:$H$201,MATCH($A1200&amp;"-9",Matches!$J$2:$J$201,0))=""),"",IF(AND($C1200&lt;&gt;"",INDEX(Matches!$F$2:$F$201,MATCH($A1200&amp;"-9",Matches!$J$2:$J$201,0))&lt;&gt;"",$C1200&gt;=INDEX(Matches!$F$2:$F$201,MATCH($A1200&amp;"-9",Matches!$J$2:$J$201,0))),"",IF(AND(T1200=INDEX(Matches!$G$2:$G$201,MATCH($A1200&amp;"-9",Matches!$J$2:$J$201,0)),U1200=INDEX(Matches!$H$2:$H$201,MATCH($A1200&amp;"-9",Matches!$J$2:$J$201,0))),5,IF(SIGN(T1200-U1200)&lt;&gt;SIGN(INDEX(Matches!$G$2:$G$201,MATCH($A1200&amp;"-9",Matches!$J$2:$J$201,0))-INDEX(Matches!$H$2:$H$201,MATCH($A1200&amp;"-9",Matches!$J$2:$J$201,0))),0,IF(T1200-U1200=INDEX(Matches!$G$2:$G$201,MATCH($A1200&amp;"-9",Matches!$J$2:$J$201,0))-INDEX(Matches!$H$2:$H$201,MATCH($A1200&amp;"-9",Matches!$J$2:$J$201,0)),3,2))))),""))</f>
        <v/>
      </c>
      <c r="AG1200" s="12" t="str">
        <f aca="false">IF(OR($B1200="",V1200="",W1200=""),"",IFERROR(IF(OR(INDEX(Matches!$I$2:$I$201,MATCH($A1200&amp;"-10",Matches!$J$2:$J$201,0))="Void",INDEX(Matches!$G$2:$G$201,MATCH($A1200&amp;"-10",Matches!$J$2:$J$201,0))="",INDEX(Matches!$H$2:$H$201,MATCH($A1200&amp;"-10",Matches!$J$2:$J$201,0))=""),"",IF(AND($C1200&lt;&gt;"",INDEX(Matches!$F$2:$F$201,MATCH($A1200&amp;"-10",Matches!$J$2:$J$201,0))&lt;&gt;"",$C1200&gt;=INDEX(Matches!$F$2:$F$201,MATCH($A1200&amp;"-10",Matches!$J$2:$J$201,0))),"",IF(AND(V1200=INDEX(Matches!$G$2:$G$201,MATCH($A1200&amp;"-10",Matches!$J$2:$J$201,0)),W1200=INDEX(Matches!$H$2:$H$201,MATCH($A1200&amp;"-10",Matches!$J$2:$J$201,0))),5,IF(SIGN(V1200-W1200)&lt;&gt;SIGN(INDEX(Matches!$G$2:$G$201,MATCH($A1200&amp;"-10",Matches!$J$2:$J$201,0))-INDEX(Matches!$H$2:$H$201,MATCH($A1200&amp;"-10",Matches!$J$2:$J$201,0))),0,IF(V1200-W1200=INDEX(Matches!$G$2:$G$201,MATCH($A1200&amp;"-10",Matches!$J$2:$J$201,0))-INDEX(Matches!$H$2:$H$201,MATCH($A1200&amp;"-10",Matches!$J$2:$J$201,0)),3,2))))),""))</f>
        <v/>
      </c>
      <c r="AH1200" s="13" t="str">
        <f aca="false">IF($B1200="","",SUM(X1200:AG1200))</f>
        <v/>
      </c>
      <c r="AI1200" s="12" t="str">
        <f aca="false">IF($B1200="","",COUNTIF(X1200:AG1200,5))</f>
        <v/>
      </c>
      <c r="AJ1200" s="12" t="str">
        <f aca="false">IF($B1200="","",COUNTIF(X1200:AG1200,"&gt;=2"))</f>
        <v/>
      </c>
      <c r="AK1200" s="12" t="str">
        <f aca="false">IF($B1200="","",COUNT(X1200:AG1200))</f>
        <v/>
      </c>
    </row>
    <row r="1201" customFormat="false" ht="15" hidden="false" customHeight="false" outlineLevel="0" collapsed="false">
      <c r="A1201" s="7"/>
      <c r="B1201" s="7"/>
      <c r="C1201" s="11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12" t="str">
        <f aca="false">IF(OR($B1201="",D1201="",E1201=""),"",IFERROR(IF(OR(INDEX(Matches!$I$2:$I$201,MATCH($A1201&amp;"-1",Matches!$J$2:$J$201,0))="Void",INDEX(Matches!$G$2:$G$201,MATCH($A1201&amp;"-1",Matches!$J$2:$J$201,0))="",INDEX(Matches!$H$2:$H$201,MATCH($A1201&amp;"-1",Matches!$J$2:$J$201,0))=""),"",IF(AND($C1201&lt;&gt;"",INDEX(Matches!$F$2:$F$201,MATCH($A1201&amp;"-1",Matches!$J$2:$J$201,0))&lt;&gt;"",$C1201&gt;=INDEX(Matches!$F$2:$F$201,MATCH($A1201&amp;"-1",Matches!$J$2:$J$201,0))),"",IF(AND(D1201=INDEX(Matches!$G$2:$G$201,MATCH($A1201&amp;"-1",Matches!$J$2:$J$201,0)),E1201=INDEX(Matches!$H$2:$H$201,MATCH($A1201&amp;"-1",Matches!$J$2:$J$201,0))),5,IF(SIGN(D1201-E1201)&lt;&gt;SIGN(INDEX(Matches!$G$2:$G$201,MATCH($A1201&amp;"-1",Matches!$J$2:$J$201,0))-INDEX(Matches!$H$2:$H$201,MATCH($A1201&amp;"-1",Matches!$J$2:$J$201,0))),0,IF(D1201-E1201=INDEX(Matches!$G$2:$G$201,MATCH($A1201&amp;"-1",Matches!$J$2:$J$201,0))-INDEX(Matches!$H$2:$H$201,MATCH($A1201&amp;"-1",Matches!$J$2:$J$201,0)),3,2))))),""))</f>
        <v/>
      </c>
      <c r="Y1201" s="12" t="str">
        <f aca="false">IF(OR($B1201="",F1201="",G1201=""),"",IFERROR(IF(OR(INDEX(Matches!$I$2:$I$201,MATCH($A1201&amp;"-2",Matches!$J$2:$J$201,0))="Void",INDEX(Matches!$G$2:$G$201,MATCH($A1201&amp;"-2",Matches!$J$2:$J$201,0))="",INDEX(Matches!$H$2:$H$201,MATCH($A1201&amp;"-2",Matches!$J$2:$J$201,0))=""),"",IF(AND($C1201&lt;&gt;"",INDEX(Matches!$F$2:$F$201,MATCH($A1201&amp;"-2",Matches!$J$2:$J$201,0))&lt;&gt;"",$C1201&gt;=INDEX(Matches!$F$2:$F$201,MATCH($A1201&amp;"-2",Matches!$J$2:$J$201,0))),"",IF(AND(F1201=INDEX(Matches!$G$2:$G$201,MATCH($A1201&amp;"-2",Matches!$J$2:$J$201,0)),G1201=INDEX(Matches!$H$2:$H$201,MATCH($A1201&amp;"-2",Matches!$J$2:$J$201,0))),5,IF(SIGN(F1201-G1201)&lt;&gt;SIGN(INDEX(Matches!$G$2:$G$201,MATCH($A1201&amp;"-2",Matches!$J$2:$J$201,0))-INDEX(Matches!$H$2:$H$201,MATCH($A1201&amp;"-2",Matches!$J$2:$J$201,0))),0,IF(F1201-G1201=INDEX(Matches!$G$2:$G$201,MATCH($A1201&amp;"-2",Matches!$J$2:$J$201,0))-INDEX(Matches!$H$2:$H$201,MATCH($A1201&amp;"-2",Matches!$J$2:$J$201,0)),3,2))))),""))</f>
        <v/>
      </c>
      <c r="Z1201" s="12" t="str">
        <f aca="false">IF(OR($B1201="",H1201="",I1201=""),"",IFERROR(IF(OR(INDEX(Matches!$I$2:$I$201,MATCH($A1201&amp;"-3",Matches!$J$2:$J$201,0))="Void",INDEX(Matches!$G$2:$G$201,MATCH($A1201&amp;"-3",Matches!$J$2:$J$201,0))="",INDEX(Matches!$H$2:$H$201,MATCH($A1201&amp;"-3",Matches!$J$2:$J$201,0))=""),"",IF(AND($C1201&lt;&gt;"",INDEX(Matches!$F$2:$F$201,MATCH($A1201&amp;"-3",Matches!$J$2:$J$201,0))&lt;&gt;"",$C1201&gt;=INDEX(Matches!$F$2:$F$201,MATCH($A1201&amp;"-3",Matches!$J$2:$J$201,0))),"",IF(AND(H1201=INDEX(Matches!$G$2:$G$201,MATCH($A1201&amp;"-3",Matches!$J$2:$J$201,0)),I1201=INDEX(Matches!$H$2:$H$201,MATCH($A1201&amp;"-3",Matches!$J$2:$J$201,0))),5,IF(SIGN(H1201-I1201)&lt;&gt;SIGN(INDEX(Matches!$G$2:$G$201,MATCH($A1201&amp;"-3",Matches!$J$2:$J$201,0))-INDEX(Matches!$H$2:$H$201,MATCH($A1201&amp;"-3",Matches!$J$2:$J$201,0))),0,IF(H1201-I1201=INDEX(Matches!$G$2:$G$201,MATCH($A1201&amp;"-3",Matches!$J$2:$J$201,0))-INDEX(Matches!$H$2:$H$201,MATCH($A1201&amp;"-3",Matches!$J$2:$J$201,0)),3,2))))),""))</f>
        <v/>
      </c>
      <c r="AA1201" s="12" t="str">
        <f aca="false">IF(OR($B1201="",J1201="",K1201=""),"",IFERROR(IF(OR(INDEX(Matches!$I$2:$I$201,MATCH($A1201&amp;"-4",Matches!$J$2:$J$201,0))="Void",INDEX(Matches!$G$2:$G$201,MATCH($A1201&amp;"-4",Matches!$J$2:$J$201,0))="",INDEX(Matches!$H$2:$H$201,MATCH($A1201&amp;"-4",Matches!$J$2:$J$201,0))=""),"",IF(AND($C1201&lt;&gt;"",INDEX(Matches!$F$2:$F$201,MATCH($A1201&amp;"-4",Matches!$J$2:$J$201,0))&lt;&gt;"",$C1201&gt;=INDEX(Matches!$F$2:$F$201,MATCH($A1201&amp;"-4",Matches!$J$2:$J$201,0))),"",IF(AND(J1201=INDEX(Matches!$G$2:$G$201,MATCH($A1201&amp;"-4",Matches!$J$2:$J$201,0)),K1201=INDEX(Matches!$H$2:$H$201,MATCH($A1201&amp;"-4",Matches!$J$2:$J$201,0))),5,IF(SIGN(J1201-K1201)&lt;&gt;SIGN(INDEX(Matches!$G$2:$G$201,MATCH($A1201&amp;"-4",Matches!$J$2:$J$201,0))-INDEX(Matches!$H$2:$H$201,MATCH($A1201&amp;"-4",Matches!$J$2:$J$201,0))),0,IF(J1201-K1201=INDEX(Matches!$G$2:$G$201,MATCH($A1201&amp;"-4",Matches!$J$2:$J$201,0))-INDEX(Matches!$H$2:$H$201,MATCH($A1201&amp;"-4",Matches!$J$2:$J$201,0)),3,2))))),""))</f>
        <v/>
      </c>
      <c r="AB1201" s="12" t="str">
        <f aca="false">IF(OR($B1201="",L1201="",M1201=""),"",IFERROR(IF(OR(INDEX(Matches!$I$2:$I$201,MATCH($A1201&amp;"-5",Matches!$J$2:$J$201,0))="Void",INDEX(Matches!$G$2:$G$201,MATCH($A1201&amp;"-5",Matches!$J$2:$J$201,0))="",INDEX(Matches!$H$2:$H$201,MATCH($A1201&amp;"-5",Matches!$J$2:$J$201,0))=""),"",IF(AND($C1201&lt;&gt;"",INDEX(Matches!$F$2:$F$201,MATCH($A1201&amp;"-5",Matches!$J$2:$J$201,0))&lt;&gt;"",$C1201&gt;=INDEX(Matches!$F$2:$F$201,MATCH($A1201&amp;"-5",Matches!$J$2:$J$201,0))),"",IF(AND(L1201=INDEX(Matches!$G$2:$G$201,MATCH($A1201&amp;"-5",Matches!$J$2:$J$201,0)),M1201=INDEX(Matches!$H$2:$H$201,MATCH($A1201&amp;"-5",Matches!$J$2:$J$201,0))),5,IF(SIGN(L1201-M1201)&lt;&gt;SIGN(INDEX(Matches!$G$2:$G$201,MATCH($A1201&amp;"-5",Matches!$J$2:$J$201,0))-INDEX(Matches!$H$2:$H$201,MATCH($A1201&amp;"-5",Matches!$J$2:$J$201,0))),0,IF(L1201-M1201=INDEX(Matches!$G$2:$G$201,MATCH($A1201&amp;"-5",Matches!$J$2:$J$201,0))-INDEX(Matches!$H$2:$H$201,MATCH($A1201&amp;"-5",Matches!$J$2:$J$201,0)),3,2))))),""))</f>
        <v/>
      </c>
      <c r="AC1201" s="12" t="str">
        <f aca="false">IF(OR($B1201="",N1201="",O1201=""),"",IFERROR(IF(OR(INDEX(Matches!$I$2:$I$201,MATCH($A1201&amp;"-6",Matches!$J$2:$J$201,0))="Void",INDEX(Matches!$G$2:$G$201,MATCH($A1201&amp;"-6",Matches!$J$2:$J$201,0))="",INDEX(Matches!$H$2:$H$201,MATCH($A1201&amp;"-6",Matches!$J$2:$J$201,0))=""),"",IF(AND($C1201&lt;&gt;"",INDEX(Matches!$F$2:$F$201,MATCH($A1201&amp;"-6",Matches!$J$2:$J$201,0))&lt;&gt;"",$C1201&gt;=INDEX(Matches!$F$2:$F$201,MATCH($A1201&amp;"-6",Matches!$J$2:$J$201,0))),"",IF(AND(N1201=INDEX(Matches!$G$2:$G$201,MATCH($A1201&amp;"-6",Matches!$J$2:$J$201,0)),O1201=INDEX(Matches!$H$2:$H$201,MATCH($A1201&amp;"-6",Matches!$J$2:$J$201,0))),5,IF(SIGN(N1201-O1201)&lt;&gt;SIGN(INDEX(Matches!$G$2:$G$201,MATCH($A1201&amp;"-6",Matches!$J$2:$J$201,0))-INDEX(Matches!$H$2:$H$201,MATCH($A1201&amp;"-6",Matches!$J$2:$J$201,0))),0,IF(N1201-O1201=INDEX(Matches!$G$2:$G$201,MATCH($A1201&amp;"-6",Matches!$J$2:$J$201,0))-INDEX(Matches!$H$2:$H$201,MATCH($A1201&amp;"-6",Matches!$J$2:$J$201,0)),3,2))))),""))</f>
        <v/>
      </c>
      <c r="AD1201" s="12" t="str">
        <f aca="false">IF(OR($B1201="",P1201="",Q1201=""),"",IFERROR(IF(OR(INDEX(Matches!$I$2:$I$201,MATCH($A1201&amp;"-7",Matches!$J$2:$J$201,0))="Void",INDEX(Matches!$G$2:$G$201,MATCH($A1201&amp;"-7",Matches!$J$2:$J$201,0))="",INDEX(Matches!$H$2:$H$201,MATCH($A1201&amp;"-7",Matches!$J$2:$J$201,0))=""),"",IF(AND($C1201&lt;&gt;"",INDEX(Matches!$F$2:$F$201,MATCH($A1201&amp;"-7",Matches!$J$2:$J$201,0))&lt;&gt;"",$C1201&gt;=INDEX(Matches!$F$2:$F$201,MATCH($A1201&amp;"-7",Matches!$J$2:$J$201,0))),"",IF(AND(P1201=INDEX(Matches!$G$2:$G$201,MATCH($A1201&amp;"-7",Matches!$J$2:$J$201,0)),Q1201=INDEX(Matches!$H$2:$H$201,MATCH($A1201&amp;"-7",Matches!$J$2:$J$201,0))),5,IF(SIGN(P1201-Q1201)&lt;&gt;SIGN(INDEX(Matches!$G$2:$G$201,MATCH($A1201&amp;"-7",Matches!$J$2:$J$201,0))-INDEX(Matches!$H$2:$H$201,MATCH($A1201&amp;"-7",Matches!$J$2:$J$201,0))),0,IF(P1201-Q1201=INDEX(Matches!$G$2:$G$201,MATCH($A1201&amp;"-7",Matches!$J$2:$J$201,0))-INDEX(Matches!$H$2:$H$201,MATCH($A1201&amp;"-7",Matches!$J$2:$J$201,0)),3,2))))),""))</f>
        <v/>
      </c>
      <c r="AE1201" s="12" t="str">
        <f aca="false">IF(OR($B1201="",R1201="",S1201=""),"",IFERROR(IF(OR(INDEX(Matches!$I$2:$I$201,MATCH($A1201&amp;"-8",Matches!$J$2:$J$201,0))="Void",INDEX(Matches!$G$2:$G$201,MATCH($A1201&amp;"-8",Matches!$J$2:$J$201,0))="",INDEX(Matches!$H$2:$H$201,MATCH($A1201&amp;"-8",Matches!$J$2:$J$201,0))=""),"",IF(AND($C1201&lt;&gt;"",INDEX(Matches!$F$2:$F$201,MATCH($A1201&amp;"-8",Matches!$J$2:$J$201,0))&lt;&gt;"",$C1201&gt;=INDEX(Matches!$F$2:$F$201,MATCH($A1201&amp;"-8",Matches!$J$2:$J$201,0))),"",IF(AND(R1201=INDEX(Matches!$G$2:$G$201,MATCH($A1201&amp;"-8",Matches!$J$2:$J$201,0)),S1201=INDEX(Matches!$H$2:$H$201,MATCH($A1201&amp;"-8",Matches!$J$2:$J$201,0))),5,IF(SIGN(R1201-S1201)&lt;&gt;SIGN(INDEX(Matches!$G$2:$G$201,MATCH($A1201&amp;"-8",Matches!$J$2:$J$201,0))-INDEX(Matches!$H$2:$H$201,MATCH($A1201&amp;"-8",Matches!$J$2:$J$201,0))),0,IF(R1201-S1201=INDEX(Matches!$G$2:$G$201,MATCH($A1201&amp;"-8",Matches!$J$2:$J$201,0))-INDEX(Matches!$H$2:$H$201,MATCH($A1201&amp;"-8",Matches!$J$2:$J$201,0)),3,2))))),""))</f>
        <v/>
      </c>
      <c r="AF1201" s="12" t="str">
        <f aca="false">IF(OR($B1201="",T1201="",U1201=""),"",IFERROR(IF(OR(INDEX(Matches!$I$2:$I$201,MATCH($A1201&amp;"-9",Matches!$J$2:$J$201,0))="Void",INDEX(Matches!$G$2:$G$201,MATCH($A1201&amp;"-9",Matches!$J$2:$J$201,0))="",INDEX(Matches!$H$2:$H$201,MATCH($A1201&amp;"-9",Matches!$J$2:$J$201,0))=""),"",IF(AND($C1201&lt;&gt;"",INDEX(Matches!$F$2:$F$201,MATCH($A1201&amp;"-9",Matches!$J$2:$J$201,0))&lt;&gt;"",$C1201&gt;=INDEX(Matches!$F$2:$F$201,MATCH($A1201&amp;"-9",Matches!$J$2:$J$201,0))),"",IF(AND(T1201=INDEX(Matches!$G$2:$G$201,MATCH($A1201&amp;"-9",Matches!$J$2:$J$201,0)),U1201=INDEX(Matches!$H$2:$H$201,MATCH($A1201&amp;"-9",Matches!$J$2:$J$201,0))),5,IF(SIGN(T1201-U1201)&lt;&gt;SIGN(INDEX(Matches!$G$2:$G$201,MATCH($A1201&amp;"-9",Matches!$J$2:$J$201,0))-INDEX(Matches!$H$2:$H$201,MATCH($A1201&amp;"-9",Matches!$J$2:$J$201,0))),0,IF(T1201-U1201=INDEX(Matches!$G$2:$G$201,MATCH($A1201&amp;"-9",Matches!$J$2:$J$201,0))-INDEX(Matches!$H$2:$H$201,MATCH($A1201&amp;"-9",Matches!$J$2:$J$201,0)),3,2))))),""))</f>
        <v/>
      </c>
      <c r="AG1201" s="12" t="str">
        <f aca="false">IF(OR($B1201="",V1201="",W1201=""),"",IFERROR(IF(OR(INDEX(Matches!$I$2:$I$201,MATCH($A1201&amp;"-10",Matches!$J$2:$J$201,0))="Void",INDEX(Matches!$G$2:$G$201,MATCH($A1201&amp;"-10",Matches!$J$2:$J$201,0))="",INDEX(Matches!$H$2:$H$201,MATCH($A1201&amp;"-10",Matches!$J$2:$J$201,0))=""),"",IF(AND($C1201&lt;&gt;"",INDEX(Matches!$F$2:$F$201,MATCH($A1201&amp;"-10",Matches!$J$2:$J$201,0))&lt;&gt;"",$C1201&gt;=INDEX(Matches!$F$2:$F$201,MATCH($A1201&amp;"-10",Matches!$J$2:$J$201,0))),"",IF(AND(V1201=INDEX(Matches!$G$2:$G$201,MATCH($A1201&amp;"-10",Matches!$J$2:$J$201,0)),W1201=INDEX(Matches!$H$2:$H$201,MATCH($A1201&amp;"-10",Matches!$J$2:$J$201,0))),5,IF(SIGN(V1201-W1201)&lt;&gt;SIGN(INDEX(Matches!$G$2:$G$201,MATCH($A1201&amp;"-10",Matches!$J$2:$J$201,0))-INDEX(Matches!$H$2:$H$201,MATCH($A1201&amp;"-10",Matches!$J$2:$J$201,0))),0,IF(V1201-W1201=INDEX(Matches!$G$2:$G$201,MATCH($A1201&amp;"-10",Matches!$J$2:$J$201,0))-INDEX(Matches!$H$2:$H$201,MATCH($A1201&amp;"-10",Matches!$J$2:$J$201,0)),3,2))))),""))</f>
        <v/>
      </c>
      <c r="AH1201" s="13" t="str">
        <f aca="false">IF($B1201="","",SUM(X1201:AG1201))</f>
        <v/>
      </c>
      <c r="AI1201" s="12" t="str">
        <f aca="false">IF($B1201="","",COUNTIF(X1201:AG1201,5))</f>
        <v/>
      </c>
      <c r="AJ1201" s="12" t="str">
        <f aca="false">IF($B1201="","",COUNTIF(X1201:AG1201,"&gt;=2"))</f>
        <v/>
      </c>
      <c r="AK1201" s="12" t="str">
        <f aca="false">IF($B1201="","",COUNT(X1201:AG1201))</f>
        <v/>
      </c>
    </row>
    <row r="1202" customFormat="false" ht="15" hidden="false" customHeight="false" outlineLevel="0" collapsed="false">
      <c r="A1202" s="7"/>
      <c r="B1202" s="7"/>
      <c r="C1202" s="11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12" t="str">
        <f aca="false">IF(OR($B1202="",D1202="",E1202=""),"",IFERROR(IF(OR(INDEX(Matches!$I$2:$I$201,MATCH($A1202&amp;"-1",Matches!$J$2:$J$201,0))="Void",INDEX(Matches!$G$2:$G$201,MATCH($A1202&amp;"-1",Matches!$J$2:$J$201,0))="",INDEX(Matches!$H$2:$H$201,MATCH($A1202&amp;"-1",Matches!$J$2:$J$201,0))=""),"",IF(AND($C1202&lt;&gt;"",INDEX(Matches!$F$2:$F$201,MATCH($A1202&amp;"-1",Matches!$J$2:$J$201,0))&lt;&gt;"",$C1202&gt;=INDEX(Matches!$F$2:$F$201,MATCH($A1202&amp;"-1",Matches!$J$2:$J$201,0))),"",IF(AND(D1202=INDEX(Matches!$G$2:$G$201,MATCH($A1202&amp;"-1",Matches!$J$2:$J$201,0)),E1202=INDEX(Matches!$H$2:$H$201,MATCH($A1202&amp;"-1",Matches!$J$2:$J$201,0))),5,IF(SIGN(D1202-E1202)&lt;&gt;SIGN(INDEX(Matches!$G$2:$G$201,MATCH($A1202&amp;"-1",Matches!$J$2:$J$201,0))-INDEX(Matches!$H$2:$H$201,MATCH($A1202&amp;"-1",Matches!$J$2:$J$201,0))),0,IF(D1202-E1202=INDEX(Matches!$G$2:$G$201,MATCH($A1202&amp;"-1",Matches!$J$2:$J$201,0))-INDEX(Matches!$H$2:$H$201,MATCH($A1202&amp;"-1",Matches!$J$2:$J$201,0)),3,2))))),""))</f>
        <v/>
      </c>
      <c r="Y1202" s="12" t="str">
        <f aca="false">IF(OR($B1202="",F1202="",G1202=""),"",IFERROR(IF(OR(INDEX(Matches!$I$2:$I$201,MATCH($A1202&amp;"-2",Matches!$J$2:$J$201,0))="Void",INDEX(Matches!$G$2:$G$201,MATCH($A1202&amp;"-2",Matches!$J$2:$J$201,0))="",INDEX(Matches!$H$2:$H$201,MATCH($A1202&amp;"-2",Matches!$J$2:$J$201,0))=""),"",IF(AND($C1202&lt;&gt;"",INDEX(Matches!$F$2:$F$201,MATCH($A1202&amp;"-2",Matches!$J$2:$J$201,0))&lt;&gt;"",$C1202&gt;=INDEX(Matches!$F$2:$F$201,MATCH($A1202&amp;"-2",Matches!$J$2:$J$201,0))),"",IF(AND(F1202=INDEX(Matches!$G$2:$G$201,MATCH($A1202&amp;"-2",Matches!$J$2:$J$201,0)),G1202=INDEX(Matches!$H$2:$H$201,MATCH($A1202&amp;"-2",Matches!$J$2:$J$201,0))),5,IF(SIGN(F1202-G1202)&lt;&gt;SIGN(INDEX(Matches!$G$2:$G$201,MATCH($A1202&amp;"-2",Matches!$J$2:$J$201,0))-INDEX(Matches!$H$2:$H$201,MATCH($A1202&amp;"-2",Matches!$J$2:$J$201,0))),0,IF(F1202-G1202=INDEX(Matches!$G$2:$G$201,MATCH($A1202&amp;"-2",Matches!$J$2:$J$201,0))-INDEX(Matches!$H$2:$H$201,MATCH($A1202&amp;"-2",Matches!$J$2:$J$201,0)),3,2))))),""))</f>
        <v/>
      </c>
      <c r="Z1202" s="12" t="str">
        <f aca="false">IF(OR($B1202="",H1202="",I1202=""),"",IFERROR(IF(OR(INDEX(Matches!$I$2:$I$201,MATCH($A1202&amp;"-3",Matches!$J$2:$J$201,0))="Void",INDEX(Matches!$G$2:$G$201,MATCH($A1202&amp;"-3",Matches!$J$2:$J$201,0))="",INDEX(Matches!$H$2:$H$201,MATCH($A1202&amp;"-3",Matches!$J$2:$J$201,0))=""),"",IF(AND($C1202&lt;&gt;"",INDEX(Matches!$F$2:$F$201,MATCH($A1202&amp;"-3",Matches!$J$2:$J$201,0))&lt;&gt;"",$C1202&gt;=INDEX(Matches!$F$2:$F$201,MATCH($A1202&amp;"-3",Matches!$J$2:$J$201,0))),"",IF(AND(H1202=INDEX(Matches!$G$2:$G$201,MATCH($A1202&amp;"-3",Matches!$J$2:$J$201,0)),I1202=INDEX(Matches!$H$2:$H$201,MATCH($A1202&amp;"-3",Matches!$J$2:$J$201,0))),5,IF(SIGN(H1202-I1202)&lt;&gt;SIGN(INDEX(Matches!$G$2:$G$201,MATCH($A1202&amp;"-3",Matches!$J$2:$J$201,0))-INDEX(Matches!$H$2:$H$201,MATCH($A1202&amp;"-3",Matches!$J$2:$J$201,0))),0,IF(H1202-I1202=INDEX(Matches!$G$2:$G$201,MATCH($A1202&amp;"-3",Matches!$J$2:$J$201,0))-INDEX(Matches!$H$2:$H$201,MATCH($A1202&amp;"-3",Matches!$J$2:$J$201,0)),3,2))))),""))</f>
        <v/>
      </c>
      <c r="AA1202" s="12" t="str">
        <f aca="false">IF(OR($B1202="",J1202="",K1202=""),"",IFERROR(IF(OR(INDEX(Matches!$I$2:$I$201,MATCH($A1202&amp;"-4",Matches!$J$2:$J$201,0))="Void",INDEX(Matches!$G$2:$G$201,MATCH($A1202&amp;"-4",Matches!$J$2:$J$201,0))="",INDEX(Matches!$H$2:$H$201,MATCH($A1202&amp;"-4",Matches!$J$2:$J$201,0))=""),"",IF(AND($C1202&lt;&gt;"",INDEX(Matches!$F$2:$F$201,MATCH($A1202&amp;"-4",Matches!$J$2:$J$201,0))&lt;&gt;"",$C1202&gt;=INDEX(Matches!$F$2:$F$201,MATCH($A1202&amp;"-4",Matches!$J$2:$J$201,0))),"",IF(AND(J1202=INDEX(Matches!$G$2:$G$201,MATCH($A1202&amp;"-4",Matches!$J$2:$J$201,0)),K1202=INDEX(Matches!$H$2:$H$201,MATCH($A1202&amp;"-4",Matches!$J$2:$J$201,0))),5,IF(SIGN(J1202-K1202)&lt;&gt;SIGN(INDEX(Matches!$G$2:$G$201,MATCH($A1202&amp;"-4",Matches!$J$2:$J$201,0))-INDEX(Matches!$H$2:$H$201,MATCH($A1202&amp;"-4",Matches!$J$2:$J$201,0))),0,IF(J1202-K1202=INDEX(Matches!$G$2:$G$201,MATCH($A1202&amp;"-4",Matches!$J$2:$J$201,0))-INDEX(Matches!$H$2:$H$201,MATCH($A1202&amp;"-4",Matches!$J$2:$J$201,0)),3,2))))),""))</f>
        <v/>
      </c>
      <c r="AB1202" s="12" t="str">
        <f aca="false">IF(OR($B1202="",L1202="",M1202=""),"",IFERROR(IF(OR(INDEX(Matches!$I$2:$I$201,MATCH($A1202&amp;"-5",Matches!$J$2:$J$201,0))="Void",INDEX(Matches!$G$2:$G$201,MATCH($A1202&amp;"-5",Matches!$J$2:$J$201,0))="",INDEX(Matches!$H$2:$H$201,MATCH($A1202&amp;"-5",Matches!$J$2:$J$201,0))=""),"",IF(AND($C1202&lt;&gt;"",INDEX(Matches!$F$2:$F$201,MATCH($A1202&amp;"-5",Matches!$J$2:$J$201,0))&lt;&gt;"",$C1202&gt;=INDEX(Matches!$F$2:$F$201,MATCH($A1202&amp;"-5",Matches!$J$2:$J$201,0))),"",IF(AND(L1202=INDEX(Matches!$G$2:$G$201,MATCH($A1202&amp;"-5",Matches!$J$2:$J$201,0)),M1202=INDEX(Matches!$H$2:$H$201,MATCH($A1202&amp;"-5",Matches!$J$2:$J$201,0))),5,IF(SIGN(L1202-M1202)&lt;&gt;SIGN(INDEX(Matches!$G$2:$G$201,MATCH($A1202&amp;"-5",Matches!$J$2:$J$201,0))-INDEX(Matches!$H$2:$H$201,MATCH($A1202&amp;"-5",Matches!$J$2:$J$201,0))),0,IF(L1202-M1202=INDEX(Matches!$G$2:$G$201,MATCH($A1202&amp;"-5",Matches!$J$2:$J$201,0))-INDEX(Matches!$H$2:$H$201,MATCH($A1202&amp;"-5",Matches!$J$2:$J$201,0)),3,2))))),""))</f>
        <v/>
      </c>
      <c r="AC1202" s="12" t="str">
        <f aca="false">IF(OR($B1202="",N1202="",O1202=""),"",IFERROR(IF(OR(INDEX(Matches!$I$2:$I$201,MATCH($A1202&amp;"-6",Matches!$J$2:$J$201,0))="Void",INDEX(Matches!$G$2:$G$201,MATCH($A1202&amp;"-6",Matches!$J$2:$J$201,0))="",INDEX(Matches!$H$2:$H$201,MATCH($A1202&amp;"-6",Matches!$J$2:$J$201,0))=""),"",IF(AND($C1202&lt;&gt;"",INDEX(Matches!$F$2:$F$201,MATCH($A1202&amp;"-6",Matches!$J$2:$J$201,0))&lt;&gt;"",$C1202&gt;=INDEX(Matches!$F$2:$F$201,MATCH($A1202&amp;"-6",Matches!$J$2:$J$201,0))),"",IF(AND(N1202=INDEX(Matches!$G$2:$G$201,MATCH($A1202&amp;"-6",Matches!$J$2:$J$201,0)),O1202=INDEX(Matches!$H$2:$H$201,MATCH($A1202&amp;"-6",Matches!$J$2:$J$201,0))),5,IF(SIGN(N1202-O1202)&lt;&gt;SIGN(INDEX(Matches!$G$2:$G$201,MATCH($A1202&amp;"-6",Matches!$J$2:$J$201,0))-INDEX(Matches!$H$2:$H$201,MATCH($A1202&amp;"-6",Matches!$J$2:$J$201,0))),0,IF(N1202-O1202=INDEX(Matches!$G$2:$G$201,MATCH($A1202&amp;"-6",Matches!$J$2:$J$201,0))-INDEX(Matches!$H$2:$H$201,MATCH($A1202&amp;"-6",Matches!$J$2:$J$201,0)),3,2))))),""))</f>
        <v/>
      </c>
      <c r="AD1202" s="12" t="str">
        <f aca="false">IF(OR($B1202="",P1202="",Q1202=""),"",IFERROR(IF(OR(INDEX(Matches!$I$2:$I$201,MATCH($A1202&amp;"-7",Matches!$J$2:$J$201,0))="Void",INDEX(Matches!$G$2:$G$201,MATCH($A1202&amp;"-7",Matches!$J$2:$J$201,0))="",INDEX(Matches!$H$2:$H$201,MATCH($A1202&amp;"-7",Matches!$J$2:$J$201,0))=""),"",IF(AND($C1202&lt;&gt;"",INDEX(Matches!$F$2:$F$201,MATCH($A1202&amp;"-7",Matches!$J$2:$J$201,0))&lt;&gt;"",$C1202&gt;=INDEX(Matches!$F$2:$F$201,MATCH($A1202&amp;"-7",Matches!$J$2:$J$201,0))),"",IF(AND(P1202=INDEX(Matches!$G$2:$G$201,MATCH($A1202&amp;"-7",Matches!$J$2:$J$201,0)),Q1202=INDEX(Matches!$H$2:$H$201,MATCH($A1202&amp;"-7",Matches!$J$2:$J$201,0))),5,IF(SIGN(P1202-Q1202)&lt;&gt;SIGN(INDEX(Matches!$G$2:$G$201,MATCH($A1202&amp;"-7",Matches!$J$2:$J$201,0))-INDEX(Matches!$H$2:$H$201,MATCH($A1202&amp;"-7",Matches!$J$2:$J$201,0))),0,IF(P1202-Q1202=INDEX(Matches!$G$2:$G$201,MATCH($A1202&amp;"-7",Matches!$J$2:$J$201,0))-INDEX(Matches!$H$2:$H$201,MATCH($A1202&amp;"-7",Matches!$J$2:$J$201,0)),3,2))))),""))</f>
        <v/>
      </c>
      <c r="AE1202" s="12" t="str">
        <f aca="false">IF(OR($B1202="",R1202="",S1202=""),"",IFERROR(IF(OR(INDEX(Matches!$I$2:$I$201,MATCH($A1202&amp;"-8",Matches!$J$2:$J$201,0))="Void",INDEX(Matches!$G$2:$G$201,MATCH($A1202&amp;"-8",Matches!$J$2:$J$201,0))="",INDEX(Matches!$H$2:$H$201,MATCH($A1202&amp;"-8",Matches!$J$2:$J$201,0))=""),"",IF(AND($C1202&lt;&gt;"",INDEX(Matches!$F$2:$F$201,MATCH($A1202&amp;"-8",Matches!$J$2:$J$201,0))&lt;&gt;"",$C1202&gt;=INDEX(Matches!$F$2:$F$201,MATCH($A1202&amp;"-8",Matches!$J$2:$J$201,0))),"",IF(AND(R1202=INDEX(Matches!$G$2:$G$201,MATCH($A1202&amp;"-8",Matches!$J$2:$J$201,0)),S1202=INDEX(Matches!$H$2:$H$201,MATCH($A1202&amp;"-8",Matches!$J$2:$J$201,0))),5,IF(SIGN(R1202-S1202)&lt;&gt;SIGN(INDEX(Matches!$G$2:$G$201,MATCH($A1202&amp;"-8",Matches!$J$2:$J$201,0))-INDEX(Matches!$H$2:$H$201,MATCH($A1202&amp;"-8",Matches!$J$2:$J$201,0))),0,IF(R1202-S1202=INDEX(Matches!$G$2:$G$201,MATCH($A1202&amp;"-8",Matches!$J$2:$J$201,0))-INDEX(Matches!$H$2:$H$201,MATCH($A1202&amp;"-8",Matches!$J$2:$J$201,0)),3,2))))),""))</f>
        <v/>
      </c>
      <c r="AF1202" s="12" t="str">
        <f aca="false">IF(OR($B1202="",T1202="",U1202=""),"",IFERROR(IF(OR(INDEX(Matches!$I$2:$I$201,MATCH($A1202&amp;"-9",Matches!$J$2:$J$201,0))="Void",INDEX(Matches!$G$2:$G$201,MATCH($A1202&amp;"-9",Matches!$J$2:$J$201,0))="",INDEX(Matches!$H$2:$H$201,MATCH($A1202&amp;"-9",Matches!$J$2:$J$201,0))=""),"",IF(AND($C1202&lt;&gt;"",INDEX(Matches!$F$2:$F$201,MATCH($A1202&amp;"-9",Matches!$J$2:$J$201,0))&lt;&gt;"",$C1202&gt;=INDEX(Matches!$F$2:$F$201,MATCH($A1202&amp;"-9",Matches!$J$2:$J$201,0))),"",IF(AND(T1202=INDEX(Matches!$G$2:$G$201,MATCH($A1202&amp;"-9",Matches!$J$2:$J$201,0)),U1202=INDEX(Matches!$H$2:$H$201,MATCH($A1202&amp;"-9",Matches!$J$2:$J$201,0))),5,IF(SIGN(T1202-U1202)&lt;&gt;SIGN(INDEX(Matches!$G$2:$G$201,MATCH($A1202&amp;"-9",Matches!$J$2:$J$201,0))-INDEX(Matches!$H$2:$H$201,MATCH($A1202&amp;"-9",Matches!$J$2:$J$201,0))),0,IF(T1202-U1202=INDEX(Matches!$G$2:$G$201,MATCH($A1202&amp;"-9",Matches!$J$2:$J$201,0))-INDEX(Matches!$H$2:$H$201,MATCH($A1202&amp;"-9",Matches!$J$2:$J$201,0)),3,2))))),""))</f>
        <v/>
      </c>
      <c r="AG1202" s="12" t="str">
        <f aca="false">IF(OR($B1202="",V1202="",W1202=""),"",IFERROR(IF(OR(INDEX(Matches!$I$2:$I$201,MATCH($A1202&amp;"-10",Matches!$J$2:$J$201,0))="Void",INDEX(Matches!$G$2:$G$201,MATCH($A1202&amp;"-10",Matches!$J$2:$J$201,0))="",INDEX(Matches!$H$2:$H$201,MATCH($A1202&amp;"-10",Matches!$J$2:$J$201,0))=""),"",IF(AND($C1202&lt;&gt;"",INDEX(Matches!$F$2:$F$201,MATCH($A1202&amp;"-10",Matches!$J$2:$J$201,0))&lt;&gt;"",$C1202&gt;=INDEX(Matches!$F$2:$F$201,MATCH($A1202&amp;"-10",Matches!$J$2:$J$201,0))),"",IF(AND(V1202=INDEX(Matches!$G$2:$G$201,MATCH($A1202&amp;"-10",Matches!$J$2:$J$201,0)),W1202=INDEX(Matches!$H$2:$H$201,MATCH($A1202&amp;"-10",Matches!$J$2:$J$201,0))),5,IF(SIGN(V1202-W1202)&lt;&gt;SIGN(INDEX(Matches!$G$2:$G$201,MATCH($A1202&amp;"-10",Matches!$J$2:$J$201,0))-INDEX(Matches!$H$2:$H$201,MATCH($A1202&amp;"-10",Matches!$J$2:$J$201,0))),0,IF(V1202-W1202=INDEX(Matches!$G$2:$G$201,MATCH($A1202&amp;"-10",Matches!$J$2:$J$201,0))-INDEX(Matches!$H$2:$H$201,MATCH($A1202&amp;"-10",Matches!$J$2:$J$201,0)),3,2))))),""))</f>
        <v/>
      </c>
      <c r="AH1202" s="13" t="str">
        <f aca="false">IF($B1202="","",SUM(X1202:AG1202))</f>
        <v/>
      </c>
      <c r="AI1202" s="12" t="str">
        <f aca="false">IF($B1202="","",COUNTIF(X1202:AG1202,5))</f>
        <v/>
      </c>
      <c r="AJ1202" s="12" t="str">
        <f aca="false">IF($B1202="","",COUNTIF(X1202:AG1202,"&gt;=2"))</f>
        <v/>
      </c>
      <c r="AK1202" s="12" t="str">
        <f aca="false">IF($B1202="","",COUNT(X1202:AG1202))</f>
        <v/>
      </c>
    </row>
    <row r="1203" customFormat="false" ht="15" hidden="false" customHeight="false" outlineLevel="0" collapsed="false">
      <c r="A1203" s="7"/>
      <c r="B1203" s="7"/>
      <c r="C1203" s="11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12" t="str">
        <f aca="false">IF(OR($B1203="",D1203="",E1203=""),"",IFERROR(IF(OR(INDEX(Matches!$I$2:$I$201,MATCH($A1203&amp;"-1",Matches!$J$2:$J$201,0))="Void",INDEX(Matches!$G$2:$G$201,MATCH($A1203&amp;"-1",Matches!$J$2:$J$201,0))="",INDEX(Matches!$H$2:$H$201,MATCH($A1203&amp;"-1",Matches!$J$2:$J$201,0))=""),"",IF(AND($C1203&lt;&gt;"",INDEX(Matches!$F$2:$F$201,MATCH($A1203&amp;"-1",Matches!$J$2:$J$201,0))&lt;&gt;"",$C1203&gt;=INDEX(Matches!$F$2:$F$201,MATCH($A1203&amp;"-1",Matches!$J$2:$J$201,0))),"",IF(AND(D1203=INDEX(Matches!$G$2:$G$201,MATCH($A1203&amp;"-1",Matches!$J$2:$J$201,0)),E1203=INDEX(Matches!$H$2:$H$201,MATCH($A1203&amp;"-1",Matches!$J$2:$J$201,0))),5,IF(SIGN(D1203-E1203)&lt;&gt;SIGN(INDEX(Matches!$G$2:$G$201,MATCH($A1203&amp;"-1",Matches!$J$2:$J$201,0))-INDEX(Matches!$H$2:$H$201,MATCH($A1203&amp;"-1",Matches!$J$2:$J$201,0))),0,IF(D1203-E1203=INDEX(Matches!$G$2:$G$201,MATCH($A1203&amp;"-1",Matches!$J$2:$J$201,0))-INDEX(Matches!$H$2:$H$201,MATCH($A1203&amp;"-1",Matches!$J$2:$J$201,0)),3,2))))),""))</f>
        <v/>
      </c>
      <c r="Y1203" s="12" t="str">
        <f aca="false">IF(OR($B1203="",F1203="",G1203=""),"",IFERROR(IF(OR(INDEX(Matches!$I$2:$I$201,MATCH($A1203&amp;"-2",Matches!$J$2:$J$201,0))="Void",INDEX(Matches!$G$2:$G$201,MATCH($A1203&amp;"-2",Matches!$J$2:$J$201,0))="",INDEX(Matches!$H$2:$H$201,MATCH($A1203&amp;"-2",Matches!$J$2:$J$201,0))=""),"",IF(AND($C1203&lt;&gt;"",INDEX(Matches!$F$2:$F$201,MATCH($A1203&amp;"-2",Matches!$J$2:$J$201,0))&lt;&gt;"",$C1203&gt;=INDEX(Matches!$F$2:$F$201,MATCH($A1203&amp;"-2",Matches!$J$2:$J$201,0))),"",IF(AND(F1203=INDEX(Matches!$G$2:$G$201,MATCH($A1203&amp;"-2",Matches!$J$2:$J$201,0)),G1203=INDEX(Matches!$H$2:$H$201,MATCH($A1203&amp;"-2",Matches!$J$2:$J$201,0))),5,IF(SIGN(F1203-G1203)&lt;&gt;SIGN(INDEX(Matches!$G$2:$G$201,MATCH($A1203&amp;"-2",Matches!$J$2:$J$201,0))-INDEX(Matches!$H$2:$H$201,MATCH($A1203&amp;"-2",Matches!$J$2:$J$201,0))),0,IF(F1203-G1203=INDEX(Matches!$G$2:$G$201,MATCH($A1203&amp;"-2",Matches!$J$2:$J$201,0))-INDEX(Matches!$H$2:$H$201,MATCH($A1203&amp;"-2",Matches!$J$2:$J$201,0)),3,2))))),""))</f>
        <v/>
      </c>
      <c r="Z1203" s="12" t="str">
        <f aca="false">IF(OR($B1203="",H1203="",I1203=""),"",IFERROR(IF(OR(INDEX(Matches!$I$2:$I$201,MATCH($A1203&amp;"-3",Matches!$J$2:$J$201,0))="Void",INDEX(Matches!$G$2:$G$201,MATCH($A1203&amp;"-3",Matches!$J$2:$J$201,0))="",INDEX(Matches!$H$2:$H$201,MATCH($A1203&amp;"-3",Matches!$J$2:$J$201,0))=""),"",IF(AND($C1203&lt;&gt;"",INDEX(Matches!$F$2:$F$201,MATCH($A1203&amp;"-3",Matches!$J$2:$J$201,0))&lt;&gt;"",$C1203&gt;=INDEX(Matches!$F$2:$F$201,MATCH($A1203&amp;"-3",Matches!$J$2:$J$201,0))),"",IF(AND(H1203=INDEX(Matches!$G$2:$G$201,MATCH($A1203&amp;"-3",Matches!$J$2:$J$201,0)),I1203=INDEX(Matches!$H$2:$H$201,MATCH($A1203&amp;"-3",Matches!$J$2:$J$201,0))),5,IF(SIGN(H1203-I1203)&lt;&gt;SIGN(INDEX(Matches!$G$2:$G$201,MATCH($A1203&amp;"-3",Matches!$J$2:$J$201,0))-INDEX(Matches!$H$2:$H$201,MATCH($A1203&amp;"-3",Matches!$J$2:$J$201,0))),0,IF(H1203-I1203=INDEX(Matches!$G$2:$G$201,MATCH($A1203&amp;"-3",Matches!$J$2:$J$201,0))-INDEX(Matches!$H$2:$H$201,MATCH($A1203&amp;"-3",Matches!$J$2:$J$201,0)),3,2))))),""))</f>
        <v/>
      </c>
      <c r="AA1203" s="12" t="str">
        <f aca="false">IF(OR($B1203="",J1203="",K1203=""),"",IFERROR(IF(OR(INDEX(Matches!$I$2:$I$201,MATCH($A1203&amp;"-4",Matches!$J$2:$J$201,0))="Void",INDEX(Matches!$G$2:$G$201,MATCH($A1203&amp;"-4",Matches!$J$2:$J$201,0))="",INDEX(Matches!$H$2:$H$201,MATCH($A1203&amp;"-4",Matches!$J$2:$J$201,0))=""),"",IF(AND($C1203&lt;&gt;"",INDEX(Matches!$F$2:$F$201,MATCH($A1203&amp;"-4",Matches!$J$2:$J$201,0))&lt;&gt;"",$C1203&gt;=INDEX(Matches!$F$2:$F$201,MATCH($A1203&amp;"-4",Matches!$J$2:$J$201,0))),"",IF(AND(J1203=INDEX(Matches!$G$2:$G$201,MATCH($A1203&amp;"-4",Matches!$J$2:$J$201,0)),K1203=INDEX(Matches!$H$2:$H$201,MATCH($A1203&amp;"-4",Matches!$J$2:$J$201,0))),5,IF(SIGN(J1203-K1203)&lt;&gt;SIGN(INDEX(Matches!$G$2:$G$201,MATCH($A1203&amp;"-4",Matches!$J$2:$J$201,0))-INDEX(Matches!$H$2:$H$201,MATCH($A1203&amp;"-4",Matches!$J$2:$J$201,0))),0,IF(J1203-K1203=INDEX(Matches!$G$2:$G$201,MATCH($A1203&amp;"-4",Matches!$J$2:$J$201,0))-INDEX(Matches!$H$2:$H$201,MATCH($A1203&amp;"-4",Matches!$J$2:$J$201,0)),3,2))))),""))</f>
        <v/>
      </c>
      <c r="AB1203" s="12" t="str">
        <f aca="false">IF(OR($B1203="",L1203="",M1203=""),"",IFERROR(IF(OR(INDEX(Matches!$I$2:$I$201,MATCH($A1203&amp;"-5",Matches!$J$2:$J$201,0))="Void",INDEX(Matches!$G$2:$G$201,MATCH($A1203&amp;"-5",Matches!$J$2:$J$201,0))="",INDEX(Matches!$H$2:$H$201,MATCH($A1203&amp;"-5",Matches!$J$2:$J$201,0))=""),"",IF(AND($C1203&lt;&gt;"",INDEX(Matches!$F$2:$F$201,MATCH($A1203&amp;"-5",Matches!$J$2:$J$201,0))&lt;&gt;"",$C1203&gt;=INDEX(Matches!$F$2:$F$201,MATCH($A1203&amp;"-5",Matches!$J$2:$J$201,0))),"",IF(AND(L1203=INDEX(Matches!$G$2:$G$201,MATCH($A1203&amp;"-5",Matches!$J$2:$J$201,0)),M1203=INDEX(Matches!$H$2:$H$201,MATCH($A1203&amp;"-5",Matches!$J$2:$J$201,0))),5,IF(SIGN(L1203-M1203)&lt;&gt;SIGN(INDEX(Matches!$G$2:$G$201,MATCH($A1203&amp;"-5",Matches!$J$2:$J$201,0))-INDEX(Matches!$H$2:$H$201,MATCH($A1203&amp;"-5",Matches!$J$2:$J$201,0))),0,IF(L1203-M1203=INDEX(Matches!$G$2:$G$201,MATCH($A1203&amp;"-5",Matches!$J$2:$J$201,0))-INDEX(Matches!$H$2:$H$201,MATCH($A1203&amp;"-5",Matches!$J$2:$J$201,0)),3,2))))),""))</f>
        <v/>
      </c>
      <c r="AC1203" s="12" t="str">
        <f aca="false">IF(OR($B1203="",N1203="",O1203=""),"",IFERROR(IF(OR(INDEX(Matches!$I$2:$I$201,MATCH($A1203&amp;"-6",Matches!$J$2:$J$201,0))="Void",INDEX(Matches!$G$2:$G$201,MATCH($A1203&amp;"-6",Matches!$J$2:$J$201,0))="",INDEX(Matches!$H$2:$H$201,MATCH($A1203&amp;"-6",Matches!$J$2:$J$201,0))=""),"",IF(AND($C1203&lt;&gt;"",INDEX(Matches!$F$2:$F$201,MATCH($A1203&amp;"-6",Matches!$J$2:$J$201,0))&lt;&gt;"",$C1203&gt;=INDEX(Matches!$F$2:$F$201,MATCH($A1203&amp;"-6",Matches!$J$2:$J$201,0))),"",IF(AND(N1203=INDEX(Matches!$G$2:$G$201,MATCH($A1203&amp;"-6",Matches!$J$2:$J$201,0)),O1203=INDEX(Matches!$H$2:$H$201,MATCH($A1203&amp;"-6",Matches!$J$2:$J$201,0))),5,IF(SIGN(N1203-O1203)&lt;&gt;SIGN(INDEX(Matches!$G$2:$G$201,MATCH($A1203&amp;"-6",Matches!$J$2:$J$201,0))-INDEX(Matches!$H$2:$H$201,MATCH($A1203&amp;"-6",Matches!$J$2:$J$201,0))),0,IF(N1203-O1203=INDEX(Matches!$G$2:$G$201,MATCH($A1203&amp;"-6",Matches!$J$2:$J$201,0))-INDEX(Matches!$H$2:$H$201,MATCH($A1203&amp;"-6",Matches!$J$2:$J$201,0)),3,2))))),""))</f>
        <v/>
      </c>
      <c r="AD1203" s="12" t="str">
        <f aca="false">IF(OR($B1203="",P1203="",Q1203=""),"",IFERROR(IF(OR(INDEX(Matches!$I$2:$I$201,MATCH($A1203&amp;"-7",Matches!$J$2:$J$201,0))="Void",INDEX(Matches!$G$2:$G$201,MATCH($A1203&amp;"-7",Matches!$J$2:$J$201,0))="",INDEX(Matches!$H$2:$H$201,MATCH($A1203&amp;"-7",Matches!$J$2:$J$201,0))=""),"",IF(AND($C1203&lt;&gt;"",INDEX(Matches!$F$2:$F$201,MATCH($A1203&amp;"-7",Matches!$J$2:$J$201,0))&lt;&gt;"",$C1203&gt;=INDEX(Matches!$F$2:$F$201,MATCH($A1203&amp;"-7",Matches!$J$2:$J$201,0))),"",IF(AND(P1203=INDEX(Matches!$G$2:$G$201,MATCH($A1203&amp;"-7",Matches!$J$2:$J$201,0)),Q1203=INDEX(Matches!$H$2:$H$201,MATCH($A1203&amp;"-7",Matches!$J$2:$J$201,0))),5,IF(SIGN(P1203-Q1203)&lt;&gt;SIGN(INDEX(Matches!$G$2:$G$201,MATCH($A1203&amp;"-7",Matches!$J$2:$J$201,0))-INDEX(Matches!$H$2:$H$201,MATCH($A1203&amp;"-7",Matches!$J$2:$J$201,0))),0,IF(P1203-Q1203=INDEX(Matches!$G$2:$G$201,MATCH($A1203&amp;"-7",Matches!$J$2:$J$201,0))-INDEX(Matches!$H$2:$H$201,MATCH($A1203&amp;"-7",Matches!$J$2:$J$201,0)),3,2))))),""))</f>
        <v/>
      </c>
      <c r="AE1203" s="12" t="str">
        <f aca="false">IF(OR($B1203="",R1203="",S1203=""),"",IFERROR(IF(OR(INDEX(Matches!$I$2:$I$201,MATCH($A1203&amp;"-8",Matches!$J$2:$J$201,0))="Void",INDEX(Matches!$G$2:$G$201,MATCH($A1203&amp;"-8",Matches!$J$2:$J$201,0))="",INDEX(Matches!$H$2:$H$201,MATCH($A1203&amp;"-8",Matches!$J$2:$J$201,0))=""),"",IF(AND($C1203&lt;&gt;"",INDEX(Matches!$F$2:$F$201,MATCH($A1203&amp;"-8",Matches!$J$2:$J$201,0))&lt;&gt;"",$C1203&gt;=INDEX(Matches!$F$2:$F$201,MATCH($A1203&amp;"-8",Matches!$J$2:$J$201,0))),"",IF(AND(R1203=INDEX(Matches!$G$2:$G$201,MATCH($A1203&amp;"-8",Matches!$J$2:$J$201,0)),S1203=INDEX(Matches!$H$2:$H$201,MATCH($A1203&amp;"-8",Matches!$J$2:$J$201,0))),5,IF(SIGN(R1203-S1203)&lt;&gt;SIGN(INDEX(Matches!$G$2:$G$201,MATCH($A1203&amp;"-8",Matches!$J$2:$J$201,0))-INDEX(Matches!$H$2:$H$201,MATCH($A1203&amp;"-8",Matches!$J$2:$J$201,0))),0,IF(R1203-S1203=INDEX(Matches!$G$2:$G$201,MATCH($A1203&amp;"-8",Matches!$J$2:$J$201,0))-INDEX(Matches!$H$2:$H$201,MATCH($A1203&amp;"-8",Matches!$J$2:$J$201,0)),3,2))))),""))</f>
        <v/>
      </c>
      <c r="AF1203" s="12" t="str">
        <f aca="false">IF(OR($B1203="",T1203="",U1203=""),"",IFERROR(IF(OR(INDEX(Matches!$I$2:$I$201,MATCH($A1203&amp;"-9",Matches!$J$2:$J$201,0))="Void",INDEX(Matches!$G$2:$G$201,MATCH($A1203&amp;"-9",Matches!$J$2:$J$201,0))="",INDEX(Matches!$H$2:$H$201,MATCH($A1203&amp;"-9",Matches!$J$2:$J$201,0))=""),"",IF(AND($C1203&lt;&gt;"",INDEX(Matches!$F$2:$F$201,MATCH($A1203&amp;"-9",Matches!$J$2:$J$201,0))&lt;&gt;"",$C1203&gt;=INDEX(Matches!$F$2:$F$201,MATCH($A1203&amp;"-9",Matches!$J$2:$J$201,0))),"",IF(AND(T1203=INDEX(Matches!$G$2:$G$201,MATCH($A1203&amp;"-9",Matches!$J$2:$J$201,0)),U1203=INDEX(Matches!$H$2:$H$201,MATCH($A1203&amp;"-9",Matches!$J$2:$J$201,0))),5,IF(SIGN(T1203-U1203)&lt;&gt;SIGN(INDEX(Matches!$G$2:$G$201,MATCH($A1203&amp;"-9",Matches!$J$2:$J$201,0))-INDEX(Matches!$H$2:$H$201,MATCH($A1203&amp;"-9",Matches!$J$2:$J$201,0))),0,IF(T1203-U1203=INDEX(Matches!$G$2:$G$201,MATCH($A1203&amp;"-9",Matches!$J$2:$J$201,0))-INDEX(Matches!$H$2:$H$201,MATCH($A1203&amp;"-9",Matches!$J$2:$J$201,0)),3,2))))),""))</f>
        <v/>
      </c>
      <c r="AG1203" s="12" t="str">
        <f aca="false">IF(OR($B1203="",V1203="",W1203=""),"",IFERROR(IF(OR(INDEX(Matches!$I$2:$I$201,MATCH($A1203&amp;"-10",Matches!$J$2:$J$201,0))="Void",INDEX(Matches!$G$2:$G$201,MATCH($A1203&amp;"-10",Matches!$J$2:$J$201,0))="",INDEX(Matches!$H$2:$H$201,MATCH($A1203&amp;"-10",Matches!$J$2:$J$201,0))=""),"",IF(AND($C1203&lt;&gt;"",INDEX(Matches!$F$2:$F$201,MATCH($A1203&amp;"-10",Matches!$J$2:$J$201,0))&lt;&gt;"",$C1203&gt;=INDEX(Matches!$F$2:$F$201,MATCH($A1203&amp;"-10",Matches!$J$2:$J$201,0))),"",IF(AND(V1203=INDEX(Matches!$G$2:$G$201,MATCH($A1203&amp;"-10",Matches!$J$2:$J$201,0)),W1203=INDEX(Matches!$H$2:$H$201,MATCH($A1203&amp;"-10",Matches!$J$2:$J$201,0))),5,IF(SIGN(V1203-W1203)&lt;&gt;SIGN(INDEX(Matches!$G$2:$G$201,MATCH($A1203&amp;"-10",Matches!$J$2:$J$201,0))-INDEX(Matches!$H$2:$H$201,MATCH($A1203&amp;"-10",Matches!$J$2:$J$201,0))),0,IF(V1203-W1203=INDEX(Matches!$G$2:$G$201,MATCH($A1203&amp;"-10",Matches!$J$2:$J$201,0))-INDEX(Matches!$H$2:$H$201,MATCH($A1203&amp;"-10",Matches!$J$2:$J$201,0)),3,2))))),""))</f>
        <v/>
      </c>
      <c r="AH1203" s="13" t="str">
        <f aca="false">IF($B1203="","",SUM(X1203:AG1203))</f>
        <v/>
      </c>
      <c r="AI1203" s="12" t="str">
        <f aca="false">IF($B1203="","",COUNTIF(X1203:AG1203,5))</f>
        <v/>
      </c>
      <c r="AJ1203" s="12" t="str">
        <f aca="false">IF($B1203="","",COUNTIF(X1203:AG1203,"&gt;=2"))</f>
        <v/>
      </c>
      <c r="AK1203" s="12" t="str">
        <f aca="false">IF($B1203="","",COUNT(X1203:AG1203))</f>
        <v/>
      </c>
    </row>
    <row r="1204" customFormat="false" ht="15" hidden="false" customHeight="false" outlineLevel="0" collapsed="false">
      <c r="A1204" s="7"/>
      <c r="B1204" s="7"/>
      <c r="C1204" s="11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12" t="str">
        <f aca="false">IF(OR($B1204="",D1204="",E1204=""),"",IFERROR(IF(OR(INDEX(Matches!$I$2:$I$201,MATCH($A1204&amp;"-1",Matches!$J$2:$J$201,0))="Void",INDEX(Matches!$G$2:$G$201,MATCH($A1204&amp;"-1",Matches!$J$2:$J$201,0))="",INDEX(Matches!$H$2:$H$201,MATCH($A1204&amp;"-1",Matches!$J$2:$J$201,0))=""),"",IF(AND($C1204&lt;&gt;"",INDEX(Matches!$F$2:$F$201,MATCH($A1204&amp;"-1",Matches!$J$2:$J$201,0))&lt;&gt;"",$C1204&gt;=INDEX(Matches!$F$2:$F$201,MATCH($A1204&amp;"-1",Matches!$J$2:$J$201,0))),"",IF(AND(D1204=INDEX(Matches!$G$2:$G$201,MATCH($A1204&amp;"-1",Matches!$J$2:$J$201,0)),E1204=INDEX(Matches!$H$2:$H$201,MATCH($A1204&amp;"-1",Matches!$J$2:$J$201,0))),5,IF(SIGN(D1204-E1204)&lt;&gt;SIGN(INDEX(Matches!$G$2:$G$201,MATCH($A1204&amp;"-1",Matches!$J$2:$J$201,0))-INDEX(Matches!$H$2:$H$201,MATCH($A1204&amp;"-1",Matches!$J$2:$J$201,0))),0,IF(D1204-E1204=INDEX(Matches!$G$2:$G$201,MATCH($A1204&amp;"-1",Matches!$J$2:$J$201,0))-INDEX(Matches!$H$2:$H$201,MATCH($A1204&amp;"-1",Matches!$J$2:$J$201,0)),3,2))))),""))</f>
        <v/>
      </c>
      <c r="Y1204" s="12" t="str">
        <f aca="false">IF(OR($B1204="",F1204="",G1204=""),"",IFERROR(IF(OR(INDEX(Matches!$I$2:$I$201,MATCH($A1204&amp;"-2",Matches!$J$2:$J$201,0))="Void",INDEX(Matches!$G$2:$G$201,MATCH($A1204&amp;"-2",Matches!$J$2:$J$201,0))="",INDEX(Matches!$H$2:$H$201,MATCH($A1204&amp;"-2",Matches!$J$2:$J$201,0))=""),"",IF(AND($C1204&lt;&gt;"",INDEX(Matches!$F$2:$F$201,MATCH($A1204&amp;"-2",Matches!$J$2:$J$201,0))&lt;&gt;"",$C1204&gt;=INDEX(Matches!$F$2:$F$201,MATCH($A1204&amp;"-2",Matches!$J$2:$J$201,0))),"",IF(AND(F1204=INDEX(Matches!$G$2:$G$201,MATCH($A1204&amp;"-2",Matches!$J$2:$J$201,0)),G1204=INDEX(Matches!$H$2:$H$201,MATCH($A1204&amp;"-2",Matches!$J$2:$J$201,0))),5,IF(SIGN(F1204-G1204)&lt;&gt;SIGN(INDEX(Matches!$G$2:$G$201,MATCH($A1204&amp;"-2",Matches!$J$2:$J$201,0))-INDEX(Matches!$H$2:$H$201,MATCH($A1204&amp;"-2",Matches!$J$2:$J$201,0))),0,IF(F1204-G1204=INDEX(Matches!$G$2:$G$201,MATCH($A1204&amp;"-2",Matches!$J$2:$J$201,0))-INDEX(Matches!$H$2:$H$201,MATCH($A1204&amp;"-2",Matches!$J$2:$J$201,0)),3,2))))),""))</f>
        <v/>
      </c>
      <c r="Z1204" s="12" t="str">
        <f aca="false">IF(OR($B1204="",H1204="",I1204=""),"",IFERROR(IF(OR(INDEX(Matches!$I$2:$I$201,MATCH($A1204&amp;"-3",Matches!$J$2:$J$201,0))="Void",INDEX(Matches!$G$2:$G$201,MATCH($A1204&amp;"-3",Matches!$J$2:$J$201,0))="",INDEX(Matches!$H$2:$H$201,MATCH($A1204&amp;"-3",Matches!$J$2:$J$201,0))=""),"",IF(AND($C1204&lt;&gt;"",INDEX(Matches!$F$2:$F$201,MATCH($A1204&amp;"-3",Matches!$J$2:$J$201,0))&lt;&gt;"",$C1204&gt;=INDEX(Matches!$F$2:$F$201,MATCH($A1204&amp;"-3",Matches!$J$2:$J$201,0))),"",IF(AND(H1204=INDEX(Matches!$G$2:$G$201,MATCH($A1204&amp;"-3",Matches!$J$2:$J$201,0)),I1204=INDEX(Matches!$H$2:$H$201,MATCH($A1204&amp;"-3",Matches!$J$2:$J$201,0))),5,IF(SIGN(H1204-I1204)&lt;&gt;SIGN(INDEX(Matches!$G$2:$G$201,MATCH($A1204&amp;"-3",Matches!$J$2:$J$201,0))-INDEX(Matches!$H$2:$H$201,MATCH($A1204&amp;"-3",Matches!$J$2:$J$201,0))),0,IF(H1204-I1204=INDEX(Matches!$G$2:$G$201,MATCH($A1204&amp;"-3",Matches!$J$2:$J$201,0))-INDEX(Matches!$H$2:$H$201,MATCH($A1204&amp;"-3",Matches!$J$2:$J$201,0)),3,2))))),""))</f>
        <v/>
      </c>
      <c r="AA1204" s="12" t="str">
        <f aca="false">IF(OR($B1204="",J1204="",K1204=""),"",IFERROR(IF(OR(INDEX(Matches!$I$2:$I$201,MATCH($A1204&amp;"-4",Matches!$J$2:$J$201,0))="Void",INDEX(Matches!$G$2:$G$201,MATCH($A1204&amp;"-4",Matches!$J$2:$J$201,0))="",INDEX(Matches!$H$2:$H$201,MATCH($A1204&amp;"-4",Matches!$J$2:$J$201,0))=""),"",IF(AND($C1204&lt;&gt;"",INDEX(Matches!$F$2:$F$201,MATCH($A1204&amp;"-4",Matches!$J$2:$J$201,0))&lt;&gt;"",$C1204&gt;=INDEX(Matches!$F$2:$F$201,MATCH($A1204&amp;"-4",Matches!$J$2:$J$201,0))),"",IF(AND(J1204=INDEX(Matches!$G$2:$G$201,MATCH($A1204&amp;"-4",Matches!$J$2:$J$201,0)),K1204=INDEX(Matches!$H$2:$H$201,MATCH($A1204&amp;"-4",Matches!$J$2:$J$201,0))),5,IF(SIGN(J1204-K1204)&lt;&gt;SIGN(INDEX(Matches!$G$2:$G$201,MATCH($A1204&amp;"-4",Matches!$J$2:$J$201,0))-INDEX(Matches!$H$2:$H$201,MATCH($A1204&amp;"-4",Matches!$J$2:$J$201,0))),0,IF(J1204-K1204=INDEX(Matches!$G$2:$G$201,MATCH($A1204&amp;"-4",Matches!$J$2:$J$201,0))-INDEX(Matches!$H$2:$H$201,MATCH($A1204&amp;"-4",Matches!$J$2:$J$201,0)),3,2))))),""))</f>
        <v/>
      </c>
      <c r="AB1204" s="12" t="str">
        <f aca="false">IF(OR($B1204="",L1204="",M1204=""),"",IFERROR(IF(OR(INDEX(Matches!$I$2:$I$201,MATCH($A1204&amp;"-5",Matches!$J$2:$J$201,0))="Void",INDEX(Matches!$G$2:$G$201,MATCH($A1204&amp;"-5",Matches!$J$2:$J$201,0))="",INDEX(Matches!$H$2:$H$201,MATCH($A1204&amp;"-5",Matches!$J$2:$J$201,0))=""),"",IF(AND($C1204&lt;&gt;"",INDEX(Matches!$F$2:$F$201,MATCH($A1204&amp;"-5",Matches!$J$2:$J$201,0))&lt;&gt;"",$C1204&gt;=INDEX(Matches!$F$2:$F$201,MATCH($A1204&amp;"-5",Matches!$J$2:$J$201,0))),"",IF(AND(L1204=INDEX(Matches!$G$2:$G$201,MATCH($A1204&amp;"-5",Matches!$J$2:$J$201,0)),M1204=INDEX(Matches!$H$2:$H$201,MATCH($A1204&amp;"-5",Matches!$J$2:$J$201,0))),5,IF(SIGN(L1204-M1204)&lt;&gt;SIGN(INDEX(Matches!$G$2:$G$201,MATCH($A1204&amp;"-5",Matches!$J$2:$J$201,0))-INDEX(Matches!$H$2:$H$201,MATCH($A1204&amp;"-5",Matches!$J$2:$J$201,0))),0,IF(L1204-M1204=INDEX(Matches!$G$2:$G$201,MATCH($A1204&amp;"-5",Matches!$J$2:$J$201,0))-INDEX(Matches!$H$2:$H$201,MATCH($A1204&amp;"-5",Matches!$J$2:$J$201,0)),3,2))))),""))</f>
        <v/>
      </c>
      <c r="AC1204" s="12" t="str">
        <f aca="false">IF(OR($B1204="",N1204="",O1204=""),"",IFERROR(IF(OR(INDEX(Matches!$I$2:$I$201,MATCH($A1204&amp;"-6",Matches!$J$2:$J$201,0))="Void",INDEX(Matches!$G$2:$G$201,MATCH($A1204&amp;"-6",Matches!$J$2:$J$201,0))="",INDEX(Matches!$H$2:$H$201,MATCH($A1204&amp;"-6",Matches!$J$2:$J$201,0))=""),"",IF(AND($C1204&lt;&gt;"",INDEX(Matches!$F$2:$F$201,MATCH($A1204&amp;"-6",Matches!$J$2:$J$201,0))&lt;&gt;"",$C1204&gt;=INDEX(Matches!$F$2:$F$201,MATCH($A1204&amp;"-6",Matches!$J$2:$J$201,0))),"",IF(AND(N1204=INDEX(Matches!$G$2:$G$201,MATCH($A1204&amp;"-6",Matches!$J$2:$J$201,0)),O1204=INDEX(Matches!$H$2:$H$201,MATCH($A1204&amp;"-6",Matches!$J$2:$J$201,0))),5,IF(SIGN(N1204-O1204)&lt;&gt;SIGN(INDEX(Matches!$G$2:$G$201,MATCH($A1204&amp;"-6",Matches!$J$2:$J$201,0))-INDEX(Matches!$H$2:$H$201,MATCH($A1204&amp;"-6",Matches!$J$2:$J$201,0))),0,IF(N1204-O1204=INDEX(Matches!$G$2:$G$201,MATCH($A1204&amp;"-6",Matches!$J$2:$J$201,0))-INDEX(Matches!$H$2:$H$201,MATCH($A1204&amp;"-6",Matches!$J$2:$J$201,0)),3,2))))),""))</f>
        <v/>
      </c>
      <c r="AD1204" s="12" t="str">
        <f aca="false">IF(OR($B1204="",P1204="",Q1204=""),"",IFERROR(IF(OR(INDEX(Matches!$I$2:$I$201,MATCH($A1204&amp;"-7",Matches!$J$2:$J$201,0))="Void",INDEX(Matches!$G$2:$G$201,MATCH($A1204&amp;"-7",Matches!$J$2:$J$201,0))="",INDEX(Matches!$H$2:$H$201,MATCH($A1204&amp;"-7",Matches!$J$2:$J$201,0))=""),"",IF(AND($C1204&lt;&gt;"",INDEX(Matches!$F$2:$F$201,MATCH($A1204&amp;"-7",Matches!$J$2:$J$201,0))&lt;&gt;"",$C1204&gt;=INDEX(Matches!$F$2:$F$201,MATCH($A1204&amp;"-7",Matches!$J$2:$J$201,0))),"",IF(AND(P1204=INDEX(Matches!$G$2:$G$201,MATCH($A1204&amp;"-7",Matches!$J$2:$J$201,0)),Q1204=INDEX(Matches!$H$2:$H$201,MATCH($A1204&amp;"-7",Matches!$J$2:$J$201,0))),5,IF(SIGN(P1204-Q1204)&lt;&gt;SIGN(INDEX(Matches!$G$2:$G$201,MATCH($A1204&amp;"-7",Matches!$J$2:$J$201,0))-INDEX(Matches!$H$2:$H$201,MATCH($A1204&amp;"-7",Matches!$J$2:$J$201,0))),0,IF(P1204-Q1204=INDEX(Matches!$G$2:$G$201,MATCH($A1204&amp;"-7",Matches!$J$2:$J$201,0))-INDEX(Matches!$H$2:$H$201,MATCH($A1204&amp;"-7",Matches!$J$2:$J$201,0)),3,2))))),""))</f>
        <v/>
      </c>
      <c r="AE1204" s="12" t="str">
        <f aca="false">IF(OR($B1204="",R1204="",S1204=""),"",IFERROR(IF(OR(INDEX(Matches!$I$2:$I$201,MATCH($A1204&amp;"-8",Matches!$J$2:$J$201,0))="Void",INDEX(Matches!$G$2:$G$201,MATCH($A1204&amp;"-8",Matches!$J$2:$J$201,0))="",INDEX(Matches!$H$2:$H$201,MATCH($A1204&amp;"-8",Matches!$J$2:$J$201,0))=""),"",IF(AND($C1204&lt;&gt;"",INDEX(Matches!$F$2:$F$201,MATCH($A1204&amp;"-8",Matches!$J$2:$J$201,0))&lt;&gt;"",$C1204&gt;=INDEX(Matches!$F$2:$F$201,MATCH($A1204&amp;"-8",Matches!$J$2:$J$201,0))),"",IF(AND(R1204=INDEX(Matches!$G$2:$G$201,MATCH($A1204&amp;"-8",Matches!$J$2:$J$201,0)),S1204=INDEX(Matches!$H$2:$H$201,MATCH($A1204&amp;"-8",Matches!$J$2:$J$201,0))),5,IF(SIGN(R1204-S1204)&lt;&gt;SIGN(INDEX(Matches!$G$2:$G$201,MATCH($A1204&amp;"-8",Matches!$J$2:$J$201,0))-INDEX(Matches!$H$2:$H$201,MATCH($A1204&amp;"-8",Matches!$J$2:$J$201,0))),0,IF(R1204-S1204=INDEX(Matches!$G$2:$G$201,MATCH($A1204&amp;"-8",Matches!$J$2:$J$201,0))-INDEX(Matches!$H$2:$H$201,MATCH($A1204&amp;"-8",Matches!$J$2:$J$201,0)),3,2))))),""))</f>
        <v/>
      </c>
      <c r="AF1204" s="12" t="str">
        <f aca="false">IF(OR($B1204="",T1204="",U1204=""),"",IFERROR(IF(OR(INDEX(Matches!$I$2:$I$201,MATCH($A1204&amp;"-9",Matches!$J$2:$J$201,0))="Void",INDEX(Matches!$G$2:$G$201,MATCH($A1204&amp;"-9",Matches!$J$2:$J$201,0))="",INDEX(Matches!$H$2:$H$201,MATCH($A1204&amp;"-9",Matches!$J$2:$J$201,0))=""),"",IF(AND($C1204&lt;&gt;"",INDEX(Matches!$F$2:$F$201,MATCH($A1204&amp;"-9",Matches!$J$2:$J$201,0))&lt;&gt;"",$C1204&gt;=INDEX(Matches!$F$2:$F$201,MATCH($A1204&amp;"-9",Matches!$J$2:$J$201,0))),"",IF(AND(T1204=INDEX(Matches!$G$2:$G$201,MATCH($A1204&amp;"-9",Matches!$J$2:$J$201,0)),U1204=INDEX(Matches!$H$2:$H$201,MATCH($A1204&amp;"-9",Matches!$J$2:$J$201,0))),5,IF(SIGN(T1204-U1204)&lt;&gt;SIGN(INDEX(Matches!$G$2:$G$201,MATCH($A1204&amp;"-9",Matches!$J$2:$J$201,0))-INDEX(Matches!$H$2:$H$201,MATCH($A1204&amp;"-9",Matches!$J$2:$J$201,0))),0,IF(T1204-U1204=INDEX(Matches!$G$2:$G$201,MATCH($A1204&amp;"-9",Matches!$J$2:$J$201,0))-INDEX(Matches!$H$2:$H$201,MATCH($A1204&amp;"-9",Matches!$J$2:$J$201,0)),3,2))))),""))</f>
        <v/>
      </c>
      <c r="AG1204" s="12" t="str">
        <f aca="false">IF(OR($B1204="",V1204="",W1204=""),"",IFERROR(IF(OR(INDEX(Matches!$I$2:$I$201,MATCH($A1204&amp;"-10",Matches!$J$2:$J$201,0))="Void",INDEX(Matches!$G$2:$G$201,MATCH($A1204&amp;"-10",Matches!$J$2:$J$201,0))="",INDEX(Matches!$H$2:$H$201,MATCH($A1204&amp;"-10",Matches!$J$2:$J$201,0))=""),"",IF(AND($C1204&lt;&gt;"",INDEX(Matches!$F$2:$F$201,MATCH($A1204&amp;"-10",Matches!$J$2:$J$201,0))&lt;&gt;"",$C1204&gt;=INDEX(Matches!$F$2:$F$201,MATCH($A1204&amp;"-10",Matches!$J$2:$J$201,0))),"",IF(AND(V1204=INDEX(Matches!$G$2:$G$201,MATCH($A1204&amp;"-10",Matches!$J$2:$J$201,0)),W1204=INDEX(Matches!$H$2:$H$201,MATCH($A1204&amp;"-10",Matches!$J$2:$J$201,0))),5,IF(SIGN(V1204-W1204)&lt;&gt;SIGN(INDEX(Matches!$G$2:$G$201,MATCH($A1204&amp;"-10",Matches!$J$2:$J$201,0))-INDEX(Matches!$H$2:$H$201,MATCH($A1204&amp;"-10",Matches!$J$2:$J$201,0))),0,IF(V1204-W1204=INDEX(Matches!$G$2:$G$201,MATCH($A1204&amp;"-10",Matches!$J$2:$J$201,0))-INDEX(Matches!$H$2:$H$201,MATCH($A1204&amp;"-10",Matches!$J$2:$J$201,0)),3,2))))),""))</f>
        <v/>
      </c>
      <c r="AH1204" s="13" t="str">
        <f aca="false">IF($B1204="","",SUM(X1204:AG1204))</f>
        <v/>
      </c>
      <c r="AI1204" s="12" t="str">
        <f aca="false">IF($B1204="","",COUNTIF(X1204:AG1204,5))</f>
        <v/>
      </c>
      <c r="AJ1204" s="12" t="str">
        <f aca="false">IF($B1204="","",COUNTIF(X1204:AG1204,"&gt;=2"))</f>
        <v/>
      </c>
      <c r="AK1204" s="12" t="str">
        <f aca="false">IF($B1204="","",COUNT(X1204:AG1204))</f>
        <v/>
      </c>
    </row>
    <row r="1205" customFormat="false" ht="15" hidden="false" customHeight="false" outlineLevel="0" collapsed="false">
      <c r="A1205" s="7"/>
      <c r="B1205" s="7"/>
      <c r="C1205" s="11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12" t="str">
        <f aca="false">IF(OR($B1205="",D1205="",E1205=""),"",IFERROR(IF(OR(INDEX(Matches!$I$2:$I$201,MATCH($A1205&amp;"-1",Matches!$J$2:$J$201,0))="Void",INDEX(Matches!$G$2:$G$201,MATCH($A1205&amp;"-1",Matches!$J$2:$J$201,0))="",INDEX(Matches!$H$2:$H$201,MATCH($A1205&amp;"-1",Matches!$J$2:$J$201,0))=""),"",IF(AND($C1205&lt;&gt;"",INDEX(Matches!$F$2:$F$201,MATCH($A1205&amp;"-1",Matches!$J$2:$J$201,0))&lt;&gt;"",$C1205&gt;=INDEX(Matches!$F$2:$F$201,MATCH($A1205&amp;"-1",Matches!$J$2:$J$201,0))),"",IF(AND(D1205=INDEX(Matches!$G$2:$G$201,MATCH($A1205&amp;"-1",Matches!$J$2:$J$201,0)),E1205=INDEX(Matches!$H$2:$H$201,MATCH($A1205&amp;"-1",Matches!$J$2:$J$201,0))),5,IF(SIGN(D1205-E1205)&lt;&gt;SIGN(INDEX(Matches!$G$2:$G$201,MATCH($A1205&amp;"-1",Matches!$J$2:$J$201,0))-INDEX(Matches!$H$2:$H$201,MATCH($A1205&amp;"-1",Matches!$J$2:$J$201,0))),0,IF(D1205-E1205=INDEX(Matches!$G$2:$G$201,MATCH($A1205&amp;"-1",Matches!$J$2:$J$201,0))-INDEX(Matches!$H$2:$H$201,MATCH($A1205&amp;"-1",Matches!$J$2:$J$201,0)),3,2))))),""))</f>
        <v/>
      </c>
      <c r="Y1205" s="12" t="str">
        <f aca="false">IF(OR($B1205="",F1205="",G1205=""),"",IFERROR(IF(OR(INDEX(Matches!$I$2:$I$201,MATCH($A1205&amp;"-2",Matches!$J$2:$J$201,0))="Void",INDEX(Matches!$G$2:$G$201,MATCH($A1205&amp;"-2",Matches!$J$2:$J$201,0))="",INDEX(Matches!$H$2:$H$201,MATCH($A1205&amp;"-2",Matches!$J$2:$J$201,0))=""),"",IF(AND($C1205&lt;&gt;"",INDEX(Matches!$F$2:$F$201,MATCH($A1205&amp;"-2",Matches!$J$2:$J$201,0))&lt;&gt;"",$C1205&gt;=INDEX(Matches!$F$2:$F$201,MATCH($A1205&amp;"-2",Matches!$J$2:$J$201,0))),"",IF(AND(F1205=INDEX(Matches!$G$2:$G$201,MATCH($A1205&amp;"-2",Matches!$J$2:$J$201,0)),G1205=INDEX(Matches!$H$2:$H$201,MATCH($A1205&amp;"-2",Matches!$J$2:$J$201,0))),5,IF(SIGN(F1205-G1205)&lt;&gt;SIGN(INDEX(Matches!$G$2:$G$201,MATCH($A1205&amp;"-2",Matches!$J$2:$J$201,0))-INDEX(Matches!$H$2:$H$201,MATCH($A1205&amp;"-2",Matches!$J$2:$J$201,0))),0,IF(F1205-G1205=INDEX(Matches!$G$2:$G$201,MATCH($A1205&amp;"-2",Matches!$J$2:$J$201,0))-INDEX(Matches!$H$2:$H$201,MATCH($A1205&amp;"-2",Matches!$J$2:$J$201,0)),3,2))))),""))</f>
        <v/>
      </c>
      <c r="Z1205" s="12" t="str">
        <f aca="false">IF(OR($B1205="",H1205="",I1205=""),"",IFERROR(IF(OR(INDEX(Matches!$I$2:$I$201,MATCH($A1205&amp;"-3",Matches!$J$2:$J$201,0))="Void",INDEX(Matches!$G$2:$G$201,MATCH($A1205&amp;"-3",Matches!$J$2:$J$201,0))="",INDEX(Matches!$H$2:$H$201,MATCH($A1205&amp;"-3",Matches!$J$2:$J$201,0))=""),"",IF(AND($C1205&lt;&gt;"",INDEX(Matches!$F$2:$F$201,MATCH($A1205&amp;"-3",Matches!$J$2:$J$201,0))&lt;&gt;"",$C1205&gt;=INDEX(Matches!$F$2:$F$201,MATCH($A1205&amp;"-3",Matches!$J$2:$J$201,0))),"",IF(AND(H1205=INDEX(Matches!$G$2:$G$201,MATCH($A1205&amp;"-3",Matches!$J$2:$J$201,0)),I1205=INDEX(Matches!$H$2:$H$201,MATCH($A1205&amp;"-3",Matches!$J$2:$J$201,0))),5,IF(SIGN(H1205-I1205)&lt;&gt;SIGN(INDEX(Matches!$G$2:$G$201,MATCH($A1205&amp;"-3",Matches!$J$2:$J$201,0))-INDEX(Matches!$H$2:$H$201,MATCH($A1205&amp;"-3",Matches!$J$2:$J$201,0))),0,IF(H1205-I1205=INDEX(Matches!$G$2:$G$201,MATCH($A1205&amp;"-3",Matches!$J$2:$J$201,0))-INDEX(Matches!$H$2:$H$201,MATCH($A1205&amp;"-3",Matches!$J$2:$J$201,0)),3,2))))),""))</f>
        <v/>
      </c>
      <c r="AA1205" s="12" t="str">
        <f aca="false">IF(OR($B1205="",J1205="",K1205=""),"",IFERROR(IF(OR(INDEX(Matches!$I$2:$I$201,MATCH($A1205&amp;"-4",Matches!$J$2:$J$201,0))="Void",INDEX(Matches!$G$2:$G$201,MATCH($A1205&amp;"-4",Matches!$J$2:$J$201,0))="",INDEX(Matches!$H$2:$H$201,MATCH($A1205&amp;"-4",Matches!$J$2:$J$201,0))=""),"",IF(AND($C1205&lt;&gt;"",INDEX(Matches!$F$2:$F$201,MATCH($A1205&amp;"-4",Matches!$J$2:$J$201,0))&lt;&gt;"",$C1205&gt;=INDEX(Matches!$F$2:$F$201,MATCH($A1205&amp;"-4",Matches!$J$2:$J$201,0))),"",IF(AND(J1205=INDEX(Matches!$G$2:$G$201,MATCH($A1205&amp;"-4",Matches!$J$2:$J$201,0)),K1205=INDEX(Matches!$H$2:$H$201,MATCH($A1205&amp;"-4",Matches!$J$2:$J$201,0))),5,IF(SIGN(J1205-K1205)&lt;&gt;SIGN(INDEX(Matches!$G$2:$G$201,MATCH($A1205&amp;"-4",Matches!$J$2:$J$201,0))-INDEX(Matches!$H$2:$H$201,MATCH($A1205&amp;"-4",Matches!$J$2:$J$201,0))),0,IF(J1205-K1205=INDEX(Matches!$G$2:$G$201,MATCH($A1205&amp;"-4",Matches!$J$2:$J$201,0))-INDEX(Matches!$H$2:$H$201,MATCH($A1205&amp;"-4",Matches!$J$2:$J$201,0)),3,2))))),""))</f>
        <v/>
      </c>
      <c r="AB1205" s="12" t="str">
        <f aca="false">IF(OR($B1205="",L1205="",M1205=""),"",IFERROR(IF(OR(INDEX(Matches!$I$2:$I$201,MATCH($A1205&amp;"-5",Matches!$J$2:$J$201,0))="Void",INDEX(Matches!$G$2:$G$201,MATCH($A1205&amp;"-5",Matches!$J$2:$J$201,0))="",INDEX(Matches!$H$2:$H$201,MATCH($A1205&amp;"-5",Matches!$J$2:$J$201,0))=""),"",IF(AND($C1205&lt;&gt;"",INDEX(Matches!$F$2:$F$201,MATCH($A1205&amp;"-5",Matches!$J$2:$J$201,0))&lt;&gt;"",$C1205&gt;=INDEX(Matches!$F$2:$F$201,MATCH($A1205&amp;"-5",Matches!$J$2:$J$201,0))),"",IF(AND(L1205=INDEX(Matches!$G$2:$G$201,MATCH($A1205&amp;"-5",Matches!$J$2:$J$201,0)),M1205=INDEX(Matches!$H$2:$H$201,MATCH($A1205&amp;"-5",Matches!$J$2:$J$201,0))),5,IF(SIGN(L1205-M1205)&lt;&gt;SIGN(INDEX(Matches!$G$2:$G$201,MATCH($A1205&amp;"-5",Matches!$J$2:$J$201,0))-INDEX(Matches!$H$2:$H$201,MATCH($A1205&amp;"-5",Matches!$J$2:$J$201,0))),0,IF(L1205-M1205=INDEX(Matches!$G$2:$G$201,MATCH($A1205&amp;"-5",Matches!$J$2:$J$201,0))-INDEX(Matches!$H$2:$H$201,MATCH($A1205&amp;"-5",Matches!$J$2:$J$201,0)),3,2))))),""))</f>
        <v/>
      </c>
      <c r="AC1205" s="12" t="str">
        <f aca="false">IF(OR($B1205="",N1205="",O1205=""),"",IFERROR(IF(OR(INDEX(Matches!$I$2:$I$201,MATCH($A1205&amp;"-6",Matches!$J$2:$J$201,0))="Void",INDEX(Matches!$G$2:$G$201,MATCH($A1205&amp;"-6",Matches!$J$2:$J$201,0))="",INDEX(Matches!$H$2:$H$201,MATCH($A1205&amp;"-6",Matches!$J$2:$J$201,0))=""),"",IF(AND($C1205&lt;&gt;"",INDEX(Matches!$F$2:$F$201,MATCH($A1205&amp;"-6",Matches!$J$2:$J$201,0))&lt;&gt;"",$C1205&gt;=INDEX(Matches!$F$2:$F$201,MATCH($A1205&amp;"-6",Matches!$J$2:$J$201,0))),"",IF(AND(N1205=INDEX(Matches!$G$2:$G$201,MATCH($A1205&amp;"-6",Matches!$J$2:$J$201,0)),O1205=INDEX(Matches!$H$2:$H$201,MATCH($A1205&amp;"-6",Matches!$J$2:$J$201,0))),5,IF(SIGN(N1205-O1205)&lt;&gt;SIGN(INDEX(Matches!$G$2:$G$201,MATCH($A1205&amp;"-6",Matches!$J$2:$J$201,0))-INDEX(Matches!$H$2:$H$201,MATCH($A1205&amp;"-6",Matches!$J$2:$J$201,0))),0,IF(N1205-O1205=INDEX(Matches!$G$2:$G$201,MATCH($A1205&amp;"-6",Matches!$J$2:$J$201,0))-INDEX(Matches!$H$2:$H$201,MATCH($A1205&amp;"-6",Matches!$J$2:$J$201,0)),3,2))))),""))</f>
        <v/>
      </c>
      <c r="AD1205" s="12" t="str">
        <f aca="false">IF(OR($B1205="",P1205="",Q1205=""),"",IFERROR(IF(OR(INDEX(Matches!$I$2:$I$201,MATCH($A1205&amp;"-7",Matches!$J$2:$J$201,0))="Void",INDEX(Matches!$G$2:$G$201,MATCH($A1205&amp;"-7",Matches!$J$2:$J$201,0))="",INDEX(Matches!$H$2:$H$201,MATCH($A1205&amp;"-7",Matches!$J$2:$J$201,0))=""),"",IF(AND($C1205&lt;&gt;"",INDEX(Matches!$F$2:$F$201,MATCH($A1205&amp;"-7",Matches!$J$2:$J$201,0))&lt;&gt;"",$C1205&gt;=INDEX(Matches!$F$2:$F$201,MATCH($A1205&amp;"-7",Matches!$J$2:$J$201,0))),"",IF(AND(P1205=INDEX(Matches!$G$2:$G$201,MATCH($A1205&amp;"-7",Matches!$J$2:$J$201,0)),Q1205=INDEX(Matches!$H$2:$H$201,MATCH($A1205&amp;"-7",Matches!$J$2:$J$201,0))),5,IF(SIGN(P1205-Q1205)&lt;&gt;SIGN(INDEX(Matches!$G$2:$G$201,MATCH($A1205&amp;"-7",Matches!$J$2:$J$201,0))-INDEX(Matches!$H$2:$H$201,MATCH($A1205&amp;"-7",Matches!$J$2:$J$201,0))),0,IF(P1205-Q1205=INDEX(Matches!$G$2:$G$201,MATCH($A1205&amp;"-7",Matches!$J$2:$J$201,0))-INDEX(Matches!$H$2:$H$201,MATCH($A1205&amp;"-7",Matches!$J$2:$J$201,0)),3,2))))),""))</f>
        <v/>
      </c>
      <c r="AE1205" s="12" t="str">
        <f aca="false">IF(OR($B1205="",R1205="",S1205=""),"",IFERROR(IF(OR(INDEX(Matches!$I$2:$I$201,MATCH($A1205&amp;"-8",Matches!$J$2:$J$201,0))="Void",INDEX(Matches!$G$2:$G$201,MATCH($A1205&amp;"-8",Matches!$J$2:$J$201,0))="",INDEX(Matches!$H$2:$H$201,MATCH($A1205&amp;"-8",Matches!$J$2:$J$201,0))=""),"",IF(AND($C1205&lt;&gt;"",INDEX(Matches!$F$2:$F$201,MATCH($A1205&amp;"-8",Matches!$J$2:$J$201,0))&lt;&gt;"",$C1205&gt;=INDEX(Matches!$F$2:$F$201,MATCH($A1205&amp;"-8",Matches!$J$2:$J$201,0))),"",IF(AND(R1205=INDEX(Matches!$G$2:$G$201,MATCH($A1205&amp;"-8",Matches!$J$2:$J$201,0)),S1205=INDEX(Matches!$H$2:$H$201,MATCH($A1205&amp;"-8",Matches!$J$2:$J$201,0))),5,IF(SIGN(R1205-S1205)&lt;&gt;SIGN(INDEX(Matches!$G$2:$G$201,MATCH($A1205&amp;"-8",Matches!$J$2:$J$201,0))-INDEX(Matches!$H$2:$H$201,MATCH($A1205&amp;"-8",Matches!$J$2:$J$201,0))),0,IF(R1205-S1205=INDEX(Matches!$G$2:$G$201,MATCH($A1205&amp;"-8",Matches!$J$2:$J$201,0))-INDEX(Matches!$H$2:$H$201,MATCH($A1205&amp;"-8",Matches!$J$2:$J$201,0)),3,2))))),""))</f>
        <v/>
      </c>
      <c r="AF1205" s="12" t="str">
        <f aca="false">IF(OR($B1205="",T1205="",U1205=""),"",IFERROR(IF(OR(INDEX(Matches!$I$2:$I$201,MATCH($A1205&amp;"-9",Matches!$J$2:$J$201,0))="Void",INDEX(Matches!$G$2:$G$201,MATCH($A1205&amp;"-9",Matches!$J$2:$J$201,0))="",INDEX(Matches!$H$2:$H$201,MATCH($A1205&amp;"-9",Matches!$J$2:$J$201,0))=""),"",IF(AND($C1205&lt;&gt;"",INDEX(Matches!$F$2:$F$201,MATCH($A1205&amp;"-9",Matches!$J$2:$J$201,0))&lt;&gt;"",$C1205&gt;=INDEX(Matches!$F$2:$F$201,MATCH($A1205&amp;"-9",Matches!$J$2:$J$201,0))),"",IF(AND(T1205=INDEX(Matches!$G$2:$G$201,MATCH($A1205&amp;"-9",Matches!$J$2:$J$201,0)),U1205=INDEX(Matches!$H$2:$H$201,MATCH($A1205&amp;"-9",Matches!$J$2:$J$201,0))),5,IF(SIGN(T1205-U1205)&lt;&gt;SIGN(INDEX(Matches!$G$2:$G$201,MATCH($A1205&amp;"-9",Matches!$J$2:$J$201,0))-INDEX(Matches!$H$2:$H$201,MATCH($A1205&amp;"-9",Matches!$J$2:$J$201,0))),0,IF(T1205-U1205=INDEX(Matches!$G$2:$G$201,MATCH($A1205&amp;"-9",Matches!$J$2:$J$201,0))-INDEX(Matches!$H$2:$H$201,MATCH($A1205&amp;"-9",Matches!$J$2:$J$201,0)),3,2))))),""))</f>
        <v/>
      </c>
      <c r="AG1205" s="12" t="str">
        <f aca="false">IF(OR($B1205="",V1205="",W1205=""),"",IFERROR(IF(OR(INDEX(Matches!$I$2:$I$201,MATCH($A1205&amp;"-10",Matches!$J$2:$J$201,0))="Void",INDEX(Matches!$G$2:$G$201,MATCH($A1205&amp;"-10",Matches!$J$2:$J$201,0))="",INDEX(Matches!$H$2:$H$201,MATCH($A1205&amp;"-10",Matches!$J$2:$J$201,0))=""),"",IF(AND($C1205&lt;&gt;"",INDEX(Matches!$F$2:$F$201,MATCH($A1205&amp;"-10",Matches!$J$2:$J$201,0))&lt;&gt;"",$C1205&gt;=INDEX(Matches!$F$2:$F$201,MATCH($A1205&amp;"-10",Matches!$J$2:$J$201,0))),"",IF(AND(V1205=INDEX(Matches!$G$2:$G$201,MATCH($A1205&amp;"-10",Matches!$J$2:$J$201,0)),W1205=INDEX(Matches!$H$2:$H$201,MATCH($A1205&amp;"-10",Matches!$J$2:$J$201,0))),5,IF(SIGN(V1205-W1205)&lt;&gt;SIGN(INDEX(Matches!$G$2:$G$201,MATCH($A1205&amp;"-10",Matches!$J$2:$J$201,0))-INDEX(Matches!$H$2:$H$201,MATCH($A1205&amp;"-10",Matches!$J$2:$J$201,0))),0,IF(V1205-W1205=INDEX(Matches!$G$2:$G$201,MATCH($A1205&amp;"-10",Matches!$J$2:$J$201,0))-INDEX(Matches!$H$2:$H$201,MATCH($A1205&amp;"-10",Matches!$J$2:$J$201,0)),3,2))))),""))</f>
        <v/>
      </c>
      <c r="AH1205" s="13" t="str">
        <f aca="false">IF($B1205="","",SUM(X1205:AG1205))</f>
        <v/>
      </c>
      <c r="AI1205" s="12" t="str">
        <f aca="false">IF($B1205="","",COUNTIF(X1205:AG1205,5))</f>
        <v/>
      </c>
      <c r="AJ1205" s="12" t="str">
        <f aca="false">IF($B1205="","",COUNTIF(X1205:AG1205,"&gt;=2"))</f>
        <v/>
      </c>
      <c r="AK1205" s="12" t="str">
        <f aca="false">IF($B1205="","",COUNT(X1205:AG1205))</f>
        <v/>
      </c>
    </row>
    <row r="1206" customFormat="false" ht="15" hidden="false" customHeight="false" outlineLevel="0" collapsed="false">
      <c r="A1206" s="7"/>
      <c r="B1206" s="7"/>
      <c r="C1206" s="11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12" t="str">
        <f aca="false">IF(OR($B1206="",D1206="",E1206=""),"",IFERROR(IF(OR(INDEX(Matches!$I$2:$I$201,MATCH($A1206&amp;"-1",Matches!$J$2:$J$201,0))="Void",INDEX(Matches!$G$2:$G$201,MATCH($A1206&amp;"-1",Matches!$J$2:$J$201,0))="",INDEX(Matches!$H$2:$H$201,MATCH($A1206&amp;"-1",Matches!$J$2:$J$201,0))=""),"",IF(AND($C1206&lt;&gt;"",INDEX(Matches!$F$2:$F$201,MATCH($A1206&amp;"-1",Matches!$J$2:$J$201,0))&lt;&gt;"",$C1206&gt;=INDEX(Matches!$F$2:$F$201,MATCH($A1206&amp;"-1",Matches!$J$2:$J$201,0))),"",IF(AND(D1206=INDEX(Matches!$G$2:$G$201,MATCH($A1206&amp;"-1",Matches!$J$2:$J$201,0)),E1206=INDEX(Matches!$H$2:$H$201,MATCH($A1206&amp;"-1",Matches!$J$2:$J$201,0))),5,IF(SIGN(D1206-E1206)&lt;&gt;SIGN(INDEX(Matches!$G$2:$G$201,MATCH($A1206&amp;"-1",Matches!$J$2:$J$201,0))-INDEX(Matches!$H$2:$H$201,MATCH($A1206&amp;"-1",Matches!$J$2:$J$201,0))),0,IF(D1206-E1206=INDEX(Matches!$G$2:$G$201,MATCH($A1206&amp;"-1",Matches!$J$2:$J$201,0))-INDEX(Matches!$H$2:$H$201,MATCH($A1206&amp;"-1",Matches!$J$2:$J$201,0)),3,2))))),""))</f>
        <v/>
      </c>
      <c r="Y1206" s="12" t="str">
        <f aca="false">IF(OR($B1206="",F1206="",G1206=""),"",IFERROR(IF(OR(INDEX(Matches!$I$2:$I$201,MATCH($A1206&amp;"-2",Matches!$J$2:$J$201,0))="Void",INDEX(Matches!$G$2:$G$201,MATCH($A1206&amp;"-2",Matches!$J$2:$J$201,0))="",INDEX(Matches!$H$2:$H$201,MATCH($A1206&amp;"-2",Matches!$J$2:$J$201,0))=""),"",IF(AND($C1206&lt;&gt;"",INDEX(Matches!$F$2:$F$201,MATCH($A1206&amp;"-2",Matches!$J$2:$J$201,0))&lt;&gt;"",$C1206&gt;=INDEX(Matches!$F$2:$F$201,MATCH($A1206&amp;"-2",Matches!$J$2:$J$201,0))),"",IF(AND(F1206=INDEX(Matches!$G$2:$G$201,MATCH($A1206&amp;"-2",Matches!$J$2:$J$201,0)),G1206=INDEX(Matches!$H$2:$H$201,MATCH($A1206&amp;"-2",Matches!$J$2:$J$201,0))),5,IF(SIGN(F1206-G1206)&lt;&gt;SIGN(INDEX(Matches!$G$2:$G$201,MATCH($A1206&amp;"-2",Matches!$J$2:$J$201,0))-INDEX(Matches!$H$2:$H$201,MATCH($A1206&amp;"-2",Matches!$J$2:$J$201,0))),0,IF(F1206-G1206=INDEX(Matches!$G$2:$G$201,MATCH($A1206&amp;"-2",Matches!$J$2:$J$201,0))-INDEX(Matches!$H$2:$H$201,MATCH($A1206&amp;"-2",Matches!$J$2:$J$201,0)),3,2))))),""))</f>
        <v/>
      </c>
      <c r="Z1206" s="12" t="str">
        <f aca="false">IF(OR($B1206="",H1206="",I1206=""),"",IFERROR(IF(OR(INDEX(Matches!$I$2:$I$201,MATCH($A1206&amp;"-3",Matches!$J$2:$J$201,0))="Void",INDEX(Matches!$G$2:$G$201,MATCH($A1206&amp;"-3",Matches!$J$2:$J$201,0))="",INDEX(Matches!$H$2:$H$201,MATCH($A1206&amp;"-3",Matches!$J$2:$J$201,0))=""),"",IF(AND($C1206&lt;&gt;"",INDEX(Matches!$F$2:$F$201,MATCH($A1206&amp;"-3",Matches!$J$2:$J$201,0))&lt;&gt;"",$C1206&gt;=INDEX(Matches!$F$2:$F$201,MATCH($A1206&amp;"-3",Matches!$J$2:$J$201,0))),"",IF(AND(H1206=INDEX(Matches!$G$2:$G$201,MATCH($A1206&amp;"-3",Matches!$J$2:$J$201,0)),I1206=INDEX(Matches!$H$2:$H$201,MATCH($A1206&amp;"-3",Matches!$J$2:$J$201,0))),5,IF(SIGN(H1206-I1206)&lt;&gt;SIGN(INDEX(Matches!$G$2:$G$201,MATCH($A1206&amp;"-3",Matches!$J$2:$J$201,0))-INDEX(Matches!$H$2:$H$201,MATCH($A1206&amp;"-3",Matches!$J$2:$J$201,0))),0,IF(H1206-I1206=INDEX(Matches!$G$2:$G$201,MATCH($A1206&amp;"-3",Matches!$J$2:$J$201,0))-INDEX(Matches!$H$2:$H$201,MATCH($A1206&amp;"-3",Matches!$J$2:$J$201,0)),3,2))))),""))</f>
        <v/>
      </c>
      <c r="AA1206" s="12" t="str">
        <f aca="false">IF(OR($B1206="",J1206="",K1206=""),"",IFERROR(IF(OR(INDEX(Matches!$I$2:$I$201,MATCH($A1206&amp;"-4",Matches!$J$2:$J$201,0))="Void",INDEX(Matches!$G$2:$G$201,MATCH($A1206&amp;"-4",Matches!$J$2:$J$201,0))="",INDEX(Matches!$H$2:$H$201,MATCH($A1206&amp;"-4",Matches!$J$2:$J$201,0))=""),"",IF(AND($C1206&lt;&gt;"",INDEX(Matches!$F$2:$F$201,MATCH($A1206&amp;"-4",Matches!$J$2:$J$201,0))&lt;&gt;"",$C1206&gt;=INDEX(Matches!$F$2:$F$201,MATCH($A1206&amp;"-4",Matches!$J$2:$J$201,0))),"",IF(AND(J1206=INDEX(Matches!$G$2:$G$201,MATCH($A1206&amp;"-4",Matches!$J$2:$J$201,0)),K1206=INDEX(Matches!$H$2:$H$201,MATCH($A1206&amp;"-4",Matches!$J$2:$J$201,0))),5,IF(SIGN(J1206-K1206)&lt;&gt;SIGN(INDEX(Matches!$G$2:$G$201,MATCH($A1206&amp;"-4",Matches!$J$2:$J$201,0))-INDEX(Matches!$H$2:$H$201,MATCH($A1206&amp;"-4",Matches!$J$2:$J$201,0))),0,IF(J1206-K1206=INDEX(Matches!$G$2:$G$201,MATCH($A1206&amp;"-4",Matches!$J$2:$J$201,0))-INDEX(Matches!$H$2:$H$201,MATCH($A1206&amp;"-4",Matches!$J$2:$J$201,0)),3,2))))),""))</f>
        <v/>
      </c>
      <c r="AB1206" s="12" t="str">
        <f aca="false">IF(OR($B1206="",L1206="",M1206=""),"",IFERROR(IF(OR(INDEX(Matches!$I$2:$I$201,MATCH($A1206&amp;"-5",Matches!$J$2:$J$201,0))="Void",INDEX(Matches!$G$2:$G$201,MATCH($A1206&amp;"-5",Matches!$J$2:$J$201,0))="",INDEX(Matches!$H$2:$H$201,MATCH($A1206&amp;"-5",Matches!$J$2:$J$201,0))=""),"",IF(AND($C1206&lt;&gt;"",INDEX(Matches!$F$2:$F$201,MATCH($A1206&amp;"-5",Matches!$J$2:$J$201,0))&lt;&gt;"",$C1206&gt;=INDEX(Matches!$F$2:$F$201,MATCH($A1206&amp;"-5",Matches!$J$2:$J$201,0))),"",IF(AND(L1206=INDEX(Matches!$G$2:$G$201,MATCH($A1206&amp;"-5",Matches!$J$2:$J$201,0)),M1206=INDEX(Matches!$H$2:$H$201,MATCH($A1206&amp;"-5",Matches!$J$2:$J$201,0))),5,IF(SIGN(L1206-M1206)&lt;&gt;SIGN(INDEX(Matches!$G$2:$G$201,MATCH($A1206&amp;"-5",Matches!$J$2:$J$201,0))-INDEX(Matches!$H$2:$H$201,MATCH($A1206&amp;"-5",Matches!$J$2:$J$201,0))),0,IF(L1206-M1206=INDEX(Matches!$G$2:$G$201,MATCH($A1206&amp;"-5",Matches!$J$2:$J$201,0))-INDEX(Matches!$H$2:$H$201,MATCH($A1206&amp;"-5",Matches!$J$2:$J$201,0)),3,2))))),""))</f>
        <v/>
      </c>
      <c r="AC1206" s="12" t="str">
        <f aca="false">IF(OR($B1206="",N1206="",O1206=""),"",IFERROR(IF(OR(INDEX(Matches!$I$2:$I$201,MATCH($A1206&amp;"-6",Matches!$J$2:$J$201,0))="Void",INDEX(Matches!$G$2:$G$201,MATCH($A1206&amp;"-6",Matches!$J$2:$J$201,0))="",INDEX(Matches!$H$2:$H$201,MATCH($A1206&amp;"-6",Matches!$J$2:$J$201,0))=""),"",IF(AND($C1206&lt;&gt;"",INDEX(Matches!$F$2:$F$201,MATCH($A1206&amp;"-6",Matches!$J$2:$J$201,0))&lt;&gt;"",$C1206&gt;=INDEX(Matches!$F$2:$F$201,MATCH($A1206&amp;"-6",Matches!$J$2:$J$201,0))),"",IF(AND(N1206=INDEX(Matches!$G$2:$G$201,MATCH($A1206&amp;"-6",Matches!$J$2:$J$201,0)),O1206=INDEX(Matches!$H$2:$H$201,MATCH($A1206&amp;"-6",Matches!$J$2:$J$201,0))),5,IF(SIGN(N1206-O1206)&lt;&gt;SIGN(INDEX(Matches!$G$2:$G$201,MATCH($A1206&amp;"-6",Matches!$J$2:$J$201,0))-INDEX(Matches!$H$2:$H$201,MATCH($A1206&amp;"-6",Matches!$J$2:$J$201,0))),0,IF(N1206-O1206=INDEX(Matches!$G$2:$G$201,MATCH($A1206&amp;"-6",Matches!$J$2:$J$201,0))-INDEX(Matches!$H$2:$H$201,MATCH($A1206&amp;"-6",Matches!$J$2:$J$201,0)),3,2))))),""))</f>
        <v/>
      </c>
      <c r="AD1206" s="12" t="str">
        <f aca="false">IF(OR($B1206="",P1206="",Q1206=""),"",IFERROR(IF(OR(INDEX(Matches!$I$2:$I$201,MATCH($A1206&amp;"-7",Matches!$J$2:$J$201,0))="Void",INDEX(Matches!$G$2:$G$201,MATCH($A1206&amp;"-7",Matches!$J$2:$J$201,0))="",INDEX(Matches!$H$2:$H$201,MATCH($A1206&amp;"-7",Matches!$J$2:$J$201,0))=""),"",IF(AND($C1206&lt;&gt;"",INDEX(Matches!$F$2:$F$201,MATCH($A1206&amp;"-7",Matches!$J$2:$J$201,0))&lt;&gt;"",$C1206&gt;=INDEX(Matches!$F$2:$F$201,MATCH($A1206&amp;"-7",Matches!$J$2:$J$201,0))),"",IF(AND(P1206=INDEX(Matches!$G$2:$G$201,MATCH($A1206&amp;"-7",Matches!$J$2:$J$201,0)),Q1206=INDEX(Matches!$H$2:$H$201,MATCH($A1206&amp;"-7",Matches!$J$2:$J$201,0))),5,IF(SIGN(P1206-Q1206)&lt;&gt;SIGN(INDEX(Matches!$G$2:$G$201,MATCH($A1206&amp;"-7",Matches!$J$2:$J$201,0))-INDEX(Matches!$H$2:$H$201,MATCH($A1206&amp;"-7",Matches!$J$2:$J$201,0))),0,IF(P1206-Q1206=INDEX(Matches!$G$2:$G$201,MATCH($A1206&amp;"-7",Matches!$J$2:$J$201,0))-INDEX(Matches!$H$2:$H$201,MATCH($A1206&amp;"-7",Matches!$J$2:$J$201,0)),3,2))))),""))</f>
        <v/>
      </c>
      <c r="AE1206" s="12" t="str">
        <f aca="false">IF(OR($B1206="",R1206="",S1206=""),"",IFERROR(IF(OR(INDEX(Matches!$I$2:$I$201,MATCH($A1206&amp;"-8",Matches!$J$2:$J$201,0))="Void",INDEX(Matches!$G$2:$G$201,MATCH($A1206&amp;"-8",Matches!$J$2:$J$201,0))="",INDEX(Matches!$H$2:$H$201,MATCH($A1206&amp;"-8",Matches!$J$2:$J$201,0))=""),"",IF(AND($C1206&lt;&gt;"",INDEX(Matches!$F$2:$F$201,MATCH($A1206&amp;"-8",Matches!$J$2:$J$201,0))&lt;&gt;"",$C1206&gt;=INDEX(Matches!$F$2:$F$201,MATCH($A1206&amp;"-8",Matches!$J$2:$J$201,0))),"",IF(AND(R1206=INDEX(Matches!$G$2:$G$201,MATCH($A1206&amp;"-8",Matches!$J$2:$J$201,0)),S1206=INDEX(Matches!$H$2:$H$201,MATCH($A1206&amp;"-8",Matches!$J$2:$J$201,0))),5,IF(SIGN(R1206-S1206)&lt;&gt;SIGN(INDEX(Matches!$G$2:$G$201,MATCH($A1206&amp;"-8",Matches!$J$2:$J$201,0))-INDEX(Matches!$H$2:$H$201,MATCH($A1206&amp;"-8",Matches!$J$2:$J$201,0))),0,IF(R1206-S1206=INDEX(Matches!$G$2:$G$201,MATCH($A1206&amp;"-8",Matches!$J$2:$J$201,0))-INDEX(Matches!$H$2:$H$201,MATCH($A1206&amp;"-8",Matches!$J$2:$J$201,0)),3,2))))),""))</f>
        <v/>
      </c>
      <c r="AF1206" s="12" t="str">
        <f aca="false">IF(OR($B1206="",T1206="",U1206=""),"",IFERROR(IF(OR(INDEX(Matches!$I$2:$I$201,MATCH($A1206&amp;"-9",Matches!$J$2:$J$201,0))="Void",INDEX(Matches!$G$2:$G$201,MATCH($A1206&amp;"-9",Matches!$J$2:$J$201,0))="",INDEX(Matches!$H$2:$H$201,MATCH($A1206&amp;"-9",Matches!$J$2:$J$201,0))=""),"",IF(AND($C1206&lt;&gt;"",INDEX(Matches!$F$2:$F$201,MATCH($A1206&amp;"-9",Matches!$J$2:$J$201,0))&lt;&gt;"",$C1206&gt;=INDEX(Matches!$F$2:$F$201,MATCH($A1206&amp;"-9",Matches!$J$2:$J$201,0))),"",IF(AND(T1206=INDEX(Matches!$G$2:$G$201,MATCH($A1206&amp;"-9",Matches!$J$2:$J$201,0)),U1206=INDEX(Matches!$H$2:$H$201,MATCH($A1206&amp;"-9",Matches!$J$2:$J$201,0))),5,IF(SIGN(T1206-U1206)&lt;&gt;SIGN(INDEX(Matches!$G$2:$G$201,MATCH($A1206&amp;"-9",Matches!$J$2:$J$201,0))-INDEX(Matches!$H$2:$H$201,MATCH($A1206&amp;"-9",Matches!$J$2:$J$201,0))),0,IF(T1206-U1206=INDEX(Matches!$G$2:$G$201,MATCH($A1206&amp;"-9",Matches!$J$2:$J$201,0))-INDEX(Matches!$H$2:$H$201,MATCH($A1206&amp;"-9",Matches!$J$2:$J$201,0)),3,2))))),""))</f>
        <v/>
      </c>
      <c r="AG1206" s="12" t="str">
        <f aca="false">IF(OR($B1206="",V1206="",W1206=""),"",IFERROR(IF(OR(INDEX(Matches!$I$2:$I$201,MATCH($A1206&amp;"-10",Matches!$J$2:$J$201,0))="Void",INDEX(Matches!$G$2:$G$201,MATCH($A1206&amp;"-10",Matches!$J$2:$J$201,0))="",INDEX(Matches!$H$2:$H$201,MATCH($A1206&amp;"-10",Matches!$J$2:$J$201,0))=""),"",IF(AND($C1206&lt;&gt;"",INDEX(Matches!$F$2:$F$201,MATCH($A1206&amp;"-10",Matches!$J$2:$J$201,0))&lt;&gt;"",$C1206&gt;=INDEX(Matches!$F$2:$F$201,MATCH($A1206&amp;"-10",Matches!$J$2:$J$201,0))),"",IF(AND(V1206=INDEX(Matches!$G$2:$G$201,MATCH($A1206&amp;"-10",Matches!$J$2:$J$201,0)),W1206=INDEX(Matches!$H$2:$H$201,MATCH($A1206&amp;"-10",Matches!$J$2:$J$201,0))),5,IF(SIGN(V1206-W1206)&lt;&gt;SIGN(INDEX(Matches!$G$2:$G$201,MATCH($A1206&amp;"-10",Matches!$J$2:$J$201,0))-INDEX(Matches!$H$2:$H$201,MATCH($A1206&amp;"-10",Matches!$J$2:$J$201,0))),0,IF(V1206-W1206=INDEX(Matches!$G$2:$G$201,MATCH($A1206&amp;"-10",Matches!$J$2:$J$201,0))-INDEX(Matches!$H$2:$H$201,MATCH($A1206&amp;"-10",Matches!$J$2:$J$201,0)),3,2))))),""))</f>
        <v/>
      </c>
      <c r="AH1206" s="13" t="str">
        <f aca="false">IF($B1206="","",SUM(X1206:AG1206))</f>
        <v/>
      </c>
      <c r="AI1206" s="12" t="str">
        <f aca="false">IF($B1206="","",COUNTIF(X1206:AG1206,5))</f>
        <v/>
      </c>
      <c r="AJ1206" s="12" t="str">
        <f aca="false">IF($B1206="","",COUNTIF(X1206:AG1206,"&gt;=2"))</f>
        <v/>
      </c>
      <c r="AK1206" s="12" t="str">
        <f aca="false">IF($B1206="","",COUNT(X1206:AG1206))</f>
        <v/>
      </c>
    </row>
    <row r="1207" customFormat="false" ht="15" hidden="false" customHeight="false" outlineLevel="0" collapsed="false">
      <c r="A1207" s="7"/>
      <c r="B1207" s="7"/>
      <c r="C1207" s="11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12" t="str">
        <f aca="false">IF(OR($B1207="",D1207="",E1207=""),"",IFERROR(IF(OR(INDEX(Matches!$I$2:$I$201,MATCH($A1207&amp;"-1",Matches!$J$2:$J$201,0))="Void",INDEX(Matches!$G$2:$G$201,MATCH($A1207&amp;"-1",Matches!$J$2:$J$201,0))="",INDEX(Matches!$H$2:$H$201,MATCH($A1207&amp;"-1",Matches!$J$2:$J$201,0))=""),"",IF(AND($C1207&lt;&gt;"",INDEX(Matches!$F$2:$F$201,MATCH($A1207&amp;"-1",Matches!$J$2:$J$201,0))&lt;&gt;"",$C1207&gt;=INDEX(Matches!$F$2:$F$201,MATCH($A1207&amp;"-1",Matches!$J$2:$J$201,0))),"",IF(AND(D1207=INDEX(Matches!$G$2:$G$201,MATCH($A1207&amp;"-1",Matches!$J$2:$J$201,0)),E1207=INDEX(Matches!$H$2:$H$201,MATCH($A1207&amp;"-1",Matches!$J$2:$J$201,0))),5,IF(SIGN(D1207-E1207)&lt;&gt;SIGN(INDEX(Matches!$G$2:$G$201,MATCH($A1207&amp;"-1",Matches!$J$2:$J$201,0))-INDEX(Matches!$H$2:$H$201,MATCH($A1207&amp;"-1",Matches!$J$2:$J$201,0))),0,IF(D1207-E1207=INDEX(Matches!$G$2:$G$201,MATCH($A1207&amp;"-1",Matches!$J$2:$J$201,0))-INDEX(Matches!$H$2:$H$201,MATCH($A1207&amp;"-1",Matches!$J$2:$J$201,0)),3,2))))),""))</f>
        <v/>
      </c>
      <c r="Y1207" s="12" t="str">
        <f aca="false">IF(OR($B1207="",F1207="",G1207=""),"",IFERROR(IF(OR(INDEX(Matches!$I$2:$I$201,MATCH($A1207&amp;"-2",Matches!$J$2:$J$201,0))="Void",INDEX(Matches!$G$2:$G$201,MATCH($A1207&amp;"-2",Matches!$J$2:$J$201,0))="",INDEX(Matches!$H$2:$H$201,MATCH($A1207&amp;"-2",Matches!$J$2:$J$201,0))=""),"",IF(AND($C1207&lt;&gt;"",INDEX(Matches!$F$2:$F$201,MATCH($A1207&amp;"-2",Matches!$J$2:$J$201,0))&lt;&gt;"",$C1207&gt;=INDEX(Matches!$F$2:$F$201,MATCH($A1207&amp;"-2",Matches!$J$2:$J$201,0))),"",IF(AND(F1207=INDEX(Matches!$G$2:$G$201,MATCH($A1207&amp;"-2",Matches!$J$2:$J$201,0)),G1207=INDEX(Matches!$H$2:$H$201,MATCH($A1207&amp;"-2",Matches!$J$2:$J$201,0))),5,IF(SIGN(F1207-G1207)&lt;&gt;SIGN(INDEX(Matches!$G$2:$G$201,MATCH($A1207&amp;"-2",Matches!$J$2:$J$201,0))-INDEX(Matches!$H$2:$H$201,MATCH($A1207&amp;"-2",Matches!$J$2:$J$201,0))),0,IF(F1207-G1207=INDEX(Matches!$G$2:$G$201,MATCH($A1207&amp;"-2",Matches!$J$2:$J$201,0))-INDEX(Matches!$H$2:$H$201,MATCH($A1207&amp;"-2",Matches!$J$2:$J$201,0)),3,2))))),""))</f>
        <v/>
      </c>
      <c r="Z1207" s="12" t="str">
        <f aca="false">IF(OR($B1207="",H1207="",I1207=""),"",IFERROR(IF(OR(INDEX(Matches!$I$2:$I$201,MATCH($A1207&amp;"-3",Matches!$J$2:$J$201,0))="Void",INDEX(Matches!$G$2:$G$201,MATCH($A1207&amp;"-3",Matches!$J$2:$J$201,0))="",INDEX(Matches!$H$2:$H$201,MATCH($A1207&amp;"-3",Matches!$J$2:$J$201,0))=""),"",IF(AND($C1207&lt;&gt;"",INDEX(Matches!$F$2:$F$201,MATCH($A1207&amp;"-3",Matches!$J$2:$J$201,0))&lt;&gt;"",$C1207&gt;=INDEX(Matches!$F$2:$F$201,MATCH($A1207&amp;"-3",Matches!$J$2:$J$201,0))),"",IF(AND(H1207=INDEX(Matches!$G$2:$G$201,MATCH($A1207&amp;"-3",Matches!$J$2:$J$201,0)),I1207=INDEX(Matches!$H$2:$H$201,MATCH($A1207&amp;"-3",Matches!$J$2:$J$201,0))),5,IF(SIGN(H1207-I1207)&lt;&gt;SIGN(INDEX(Matches!$G$2:$G$201,MATCH($A1207&amp;"-3",Matches!$J$2:$J$201,0))-INDEX(Matches!$H$2:$H$201,MATCH($A1207&amp;"-3",Matches!$J$2:$J$201,0))),0,IF(H1207-I1207=INDEX(Matches!$G$2:$G$201,MATCH($A1207&amp;"-3",Matches!$J$2:$J$201,0))-INDEX(Matches!$H$2:$H$201,MATCH($A1207&amp;"-3",Matches!$J$2:$J$201,0)),3,2))))),""))</f>
        <v/>
      </c>
      <c r="AA1207" s="12" t="str">
        <f aca="false">IF(OR($B1207="",J1207="",K1207=""),"",IFERROR(IF(OR(INDEX(Matches!$I$2:$I$201,MATCH($A1207&amp;"-4",Matches!$J$2:$J$201,0))="Void",INDEX(Matches!$G$2:$G$201,MATCH($A1207&amp;"-4",Matches!$J$2:$J$201,0))="",INDEX(Matches!$H$2:$H$201,MATCH($A1207&amp;"-4",Matches!$J$2:$J$201,0))=""),"",IF(AND($C1207&lt;&gt;"",INDEX(Matches!$F$2:$F$201,MATCH($A1207&amp;"-4",Matches!$J$2:$J$201,0))&lt;&gt;"",$C1207&gt;=INDEX(Matches!$F$2:$F$201,MATCH($A1207&amp;"-4",Matches!$J$2:$J$201,0))),"",IF(AND(J1207=INDEX(Matches!$G$2:$G$201,MATCH($A1207&amp;"-4",Matches!$J$2:$J$201,0)),K1207=INDEX(Matches!$H$2:$H$201,MATCH($A1207&amp;"-4",Matches!$J$2:$J$201,0))),5,IF(SIGN(J1207-K1207)&lt;&gt;SIGN(INDEX(Matches!$G$2:$G$201,MATCH($A1207&amp;"-4",Matches!$J$2:$J$201,0))-INDEX(Matches!$H$2:$H$201,MATCH($A1207&amp;"-4",Matches!$J$2:$J$201,0))),0,IF(J1207-K1207=INDEX(Matches!$G$2:$G$201,MATCH($A1207&amp;"-4",Matches!$J$2:$J$201,0))-INDEX(Matches!$H$2:$H$201,MATCH($A1207&amp;"-4",Matches!$J$2:$J$201,0)),3,2))))),""))</f>
        <v/>
      </c>
      <c r="AB1207" s="12" t="str">
        <f aca="false">IF(OR($B1207="",L1207="",M1207=""),"",IFERROR(IF(OR(INDEX(Matches!$I$2:$I$201,MATCH($A1207&amp;"-5",Matches!$J$2:$J$201,0))="Void",INDEX(Matches!$G$2:$G$201,MATCH($A1207&amp;"-5",Matches!$J$2:$J$201,0))="",INDEX(Matches!$H$2:$H$201,MATCH($A1207&amp;"-5",Matches!$J$2:$J$201,0))=""),"",IF(AND($C1207&lt;&gt;"",INDEX(Matches!$F$2:$F$201,MATCH($A1207&amp;"-5",Matches!$J$2:$J$201,0))&lt;&gt;"",$C1207&gt;=INDEX(Matches!$F$2:$F$201,MATCH($A1207&amp;"-5",Matches!$J$2:$J$201,0))),"",IF(AND(L1207=INDEX(Matches!$G$2:$G$201,MATCH($A1207&amp;"-5",Matches!$J$2:$J$201,0)),M1207=INDEX(Matches!$H$2:$H$201,MATCH($A1207&amp;"-5",Matches!$J$2:$J$201,0))),5,IF(SIGN(L1207-M1207)&lt;&gt;SIGN(INDEX(Matches!$G$2:$G$201,MATCH($A1207&amp;"-5",Matches!$J$2:$J$201,0))-INDEX(Matches!$H$2:$H$201,MATCH($A1207&amp;"-5",Matches!$J$2:$J$201,0))),0,IF(L1207-M1207=INDEX(Matches!$G$2:$G$201,MATCH($A1207&amp;"-5",Matches!$J$2:$J$201,0))-INDEX(Matches!$H$2:$H$201,MATCH($A1207&amp;"-5",Matches!$J$2:$J$201,0)),3,2))))),""))</f>
        <v/>
      </c>
      <c r="AC1207" s="12" t="str">
        <f aca="false">IF(OR($B1207="",N1207="",O1207=""),"",IFERROR(IF(OR(INDEX(Matches!$I$2:$I$201,MATCH($A1207&amp;"-6",Matches!$J$2:$J$201,0))="Void",INDEX(Matches!$G$2:$G$201,MATCH($A1207&amp;"-6",Matches!$J$2:$J$201,0))="",INDEX(Matches!$H$2:$H$201,MATCH($A1207&amp;"-6",Matches!$J$2:$J$201,0))=""),"",IF(AND($C1207&lt;&gt;"",INDEX(Matches!$F$2:$F$201,MATCH($A1207&amp;"-6",Matches!$J$2:$J$201,0))&lt;&gt;"",$C1207&gt;=INDEX(Matches!$F$2:$F$201,MATCH($A1207&amp;"-6",Matches!$J$2:$J$201,0))),"",IF(AND(N1207=INDEX(Matches!$G$2:$G$201,MATCH($A1207&amp;"-6",Matches!$J$2:$J$201,0)),O1207=INDEX(Matches!$H$2:$H$201,MATCH($A1207&amp;"-6",Matches!$J$2:$J$201,0))),5,IF(SIGN(N1207-O1207)&lt;&gt;SIGN(INDEX(Matches!$G$2:$G$201,MATCH($A1207&amp;"-6",Matches!$J$2:$J$201,0))-INDEX(Matches!$H$2:$H$201,MATCH($A1207&amp;"-6",Matches!$J$2:$J$201,0))),0,IF(N1207-O1207=INDEX(Matches!$G$2:$G$201,MATCH($A1207&amp;"-6",Matches!$J$2:$J$201,0))-INDEX(Matches!$H$2:$H$201,MATCH($A1207&amp;"-6",Matches!$J$2:$J$201,0)),3,2))))),""))</f>
        <v/>
      </c>
      <c r="AD1207" s="12" t="str">
        <f aca="false">IF(OR($B1207="",P1207="",Q1207=""),"",IFERROR(IF(OR(INDEX(Matches!$I$2:$I$201,MATCH($A1207&amp;"-7",Matches!$J$2:$J$201,0))="Void",INDEX(Matches!$G$2:$G$201,MATCH($A1207&amp;"-7",Matches!$J$2:$J$201,0))="",INDEX(Matches!$H$2:$H$201,MATCH($A1207&amp;"-7",Matches!$J$2:$J$201,0))=""),"",IF(AND($C1207&lt;&gt;"",INDEX(Matches!$F$2:$F$201,MATCH($A1207&amp;"-7",Matches!$J$2:$J$201,0))&lt;&gt;"",$C1207&gt;=INDEX(Matches!$F$2:$F$201,MATCH($A1207&amp;"-7",Matches!$J$2:$J$201,0))),"",IF(AND(P1207=INDEX(Matches!$G$2:$G$201,MATCH($A1207&amp;"-7",Matches!$J$2:$J$201,0)),Q1207=INDEX(Matches!$H$2:$H$201,MATCH($A1207&amp;"-7",Matches!$J$2:$J$201,0))),5,IF(SIGN(P1207-Q1207)&lt;&gt;SIGN(INDEX(Matches!$G$2:$G$201,MATCH($A1207&amp;"-7",Matches!$J$2:$J$201,0))-INDEX(Matches!$H$2:$H$201,MATCH($A1207&amp;"-7",Matches!$J$2:$J$201,0))),0,IF(P1207-Q1207=INDEX(Matches!$G$2:$G$201,MATCH($A1207&amp;"-7",Matches!$J$2:$J$201,0))-INDEX(Matches!$H$2:$H$201,MATCH($A1207&amp;"-7",Matches!$J$2:$J$201,0)),3,2))))),""))</f>
        <v/>
      </c>
      <c r="AE1207" s="12" t="str">
        <f aca="false">IF(OR($B1207="",R1207="",S1207=""),"",IFERROR(IF(OR(INDEX(Matches!$I$2:$I$201,MATCH($A1207&amp;"-8",Matches!$J$2:$J$201,0))="Void",INDEX(Matches!$G$2:$G$201,MATCH($A1207&amp;"-8",Matches!$J$2:$J$201,0))="",INDEX(Matches!$H$2:$H$201,MATCH($A1207&amp;"-8",Matches!$J$2:$J$201,0))=""),"",IF(AND($C1207&lt;&gt;"",INDEX(Matches!$F$2:$F$201,MATCH($A1207&amp;"-8",Matches!$J$2:$J$201,0))&lt;&gt;"",$C1207&gt;=INDEX(Matches!$F$2:$F$201,MATCH($A1207&amp;"-8",Matches!$J$2:$J$201,0))),"",IF(AND(R1207=INDEX(Matches!$G$2:$G$201,MATCH($A1207&amp;"-8",Matches!$J$2:$J$201,0)),S1207=INDEX(Matches!$H$2:$H$201,MATCH($A1207&amp;"-8",Matches!$J$2:$J$201,0))),5,IF(SIGN(R1207-S1207)&lt;&gt;SIGN(INDEX(Matches!$G$2:$G$201,MATCH($A1207&amp;"-8",Matches!$J$2:$J$201,0))-INDEX(Matches!$H$2:$H$201,MATCH($A1207&amp;"-8",Matches!$J$2:$J$201,0))),0,IF(R1207-S1207=INDEX(Matches!$G$2:$G$201,MATCH($A1207&amp;"-8",Matches!$J$2:$J$201,0))-INDEX(Matches!$H$2:$H$201,MATCH($A1207&amp;"-8",Matches!$J$2:$J$201,0)),3,2))))),""))</f>
        <v/>
      </c>
      <c r="AF1207" s="12" t="str">
        <f aca="false">IF(OR($B1207="",T1207="",U1207=""),"",IFERROR(IF(OR(INDEX(Matches!$I$2:$I$201,MATCH($A1207&amp;"-9",Matches!$J$2:$J$201,0))="Void",INDEX(Matches!$G$2:$G$201,MATCH($A1207&amp;"-9",Matches!$J$2:$J$201,0))="",INDEX(Matches!$H$2:$H$201,MATCH($A1207&amp;"-9",Matches!$J$2:$J$201,0))=""),"",IF(AND($C1207&lt;&gt;"",INDEX(Matches!$F$2:$F$201,MATCH($A1207&amp;"-9",Matches!$J$2:$J$201,0))&lt;&gt;"",$C1207&gt;=INDEX(Matches!$F$2:$F$201,MATCH($A1207&amp;"-9",Matches!$J$2:$J$201,0))),"",IF(AND(T1207=INDEX(Matches!$G$2:$G$201,MATCH($A1207&amp;"-9",Matches!$J$2:$J$201,0)),U1207=INDEX(Matches!$H$2:$H$201,MATCH($A1207&amp;"-9",Matches!$J$2:$J$201,0))),5,IF(SIGN(T1207-U1207)&lt;&gt;SIGN(INDEX(Matches!$G$2:$G$201,MATCH($A1207&amp;"-9",Matches!$J$2:$J$201,0))-INDEX(Matches!$H$2:$H$201,MATCH($A1207&amp;"-9",Matches!$J$2:$J$201,0))),0,IF(T1207-U1207=INDEX(Matches!$G$2:$G$201,MATCH($A1207&amp;"-9",Matches!$J$2:$J$201,0))-INDEX(Matches!$H$2:$H$201,MATCH($A1207&amp;"-9",Matches!$J$2:$J$201,0)),3,2))))),""))</f>
        <v/>
      </c>
      <c r="AG1207" s="12" t="str">
        <f aca="false">IF(OR($B1207="",V1207="",W1207=""),"",IFERROR(IF(OR(INDEX(Matches!$I$2:$I$201,MATCH($A1207&amp;"-10",Matches!$J$2:$J$201,0))="Void",INDEX(Matches!$G$2:$G$201,MATCH($A1207&amp;"-10",Matches!$J$2:$J$201,0))="",INDEX(Matches!$H$2:$H$201,MATCH($A1207&amp;"-10",Matches!$J$2:$J$201,0))=""),"",IF(AND($C1207&lt;&gt;"",INDEX(Matches!$F$2:$F$201,MATCH($A1207&amp;"-10",Matches!$J$2:$J$201,0))&lt;&gt;"",$C1207&gt;=INDEX(Matches!$F$2:$F$201,MATCH($A1207&amp;"-10",Matches!$J$2:$J$201,0))),"",IF(AND(V1207=INDEX(Matches!$G$2:$G$201,MATCH($A1207&amp;"-10",Matches!$J$2:$J$201,0)),W1207=INDEX(Matches!$H$2:$H$201,MATCH($A1207&amp;"-10",Matches!$J$2:$J$201,0))),5,IF(SIGN(V1207-W1207)&lt;&gt;SIGN(INDEX(Matches!$G$2:$G$201,MATCH($A1207&amp;"-10",Matches!$J$2:$J$201,0))-INDEX(Matches!$H$2:$H$201,MATCH($A1207&amp;"-10",Matches!$J$2:$J$201,0))),0,IF(V1207-W1207=INDEX(Matches!$G$2:$G$201,MATCH($A1207&amp;"-10",Matches!$J$2:$J$201,0))-INDEX(Matches!$H$2:$H$201,MATCH($A1207&amp;"-10",Matches!$J$2:$J$201,0)),3,2))))),""))</f>
        <v/>
      </c>
      <c r="AH1207" s="13" t="str">
        <f aca="false">IF($B1207="","",SUM(X1207:AG1207))</f>
        <v/>
      </c>
      <c r="AI1207" s="12" t="str">
        <f aca="false">IF($B1207="","",COUNTIF(X1207:AG1207,5))</f>
        <v/>
      </c>
      <c r="AJ1207" s="12" t="str">
        <f aca="false">IF($B1207="","",COUNTIF(X1207:AG1207,"&gt;=2"))</f>
        <v/>
      </c>
      <c r="AK1207" s="12" t="str">
        <f aca="false">IF($B1207="","",COUNT(X1207:AG1207))</f>
        <v/>
      </c>
    </row>
    <row r="1208" customFormat="false" ht="15" hidden="false" customHeight="false" outlineLevel="0" collapsed="false">
      <c r="A1208" s="7"/>
      <c r="B1208" s="7"/>
      <c r="C1208" s="11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12" t="str">
        <f aca="false">IF(OR($B1208="",D1208="",E1208=""),"",IFERROR(IF(OR(INDEX(Matches!$I$2:$I$201,MATCH($A1208&amp;"-1",Matches!$J$2:$J$201,0))="Void",INDEX(Matches!$G$2:$G$201,MATCH($A1208&amp;"-1",Matches!$J$2:$J$201,0))="",INDEX(Matches!$H$2:$H$201,MATCH($A1208&amp;"-1",Matches!$J$2:$J$201,0))=""),"",IF(AND($C1208&lt;&gt;"",INDEX(Matches!$F$2:$F$201,MATCH($A1208&amp;"-1",Matches!$J$2:$J$201,0))&lt;&gt;"",$C1208&gt;=INDEX(Matches!$F$2:$F$201,MATCH($A1208&amp;"-1",Matches!$J$2:$J$201,0))),"",IF(AND(D1208=INDEX(Matches!$G$2:$G$201,MATCH($A1208&amp;"-1",Matches!$J$2:$J$201,0)),E1208=INDEX(Matches!$H$2:$H$201,MATCH($A1208&amp;"-1",Matches!$J$2:$J$201,0))),5,IF(SIGN(D1208-E1208)&lt;&gt;SIGN(INDEX(Matches!$G$2:$G$201,MATCH($A1208&amp;"-1",Matches!$J$2:$J$201,0))-INDEX(Matches!$H$2:$H$201,MATCH($A1208&amp;"-1",Matches!$J$2:$J$201,0))),0,IF(D1208-E1208=INDEX(Matches!$G$2:$G$201,MATCH($A1208&amp;"-1",Matches!$J$2:$J$201,0))-INDEX(Matches!$H$2:$H$201,MATCH($A1208&amp;"-1",Matches!$J$2:$J$201,0)),3,2))))),""))</f>
        <v/>
      </c>
      <c r="Y1208" s="12" t="str">
        <f aca="false">IF(OR($B1208="",F1208="",G1208=""),"",IFERROR(IF(OR(INDEX(Matches!$I$2:$I$201,MATCH($A1208&amp;"-2",Matches!$J$2:$J$201,0))="Void",INDEX(Matches!$G$2:$G$201,MATCH($A1208&amp;"-2",Matches!$J$2:$J$201,0))="",INDEX(Matches!$H$2:$H$201,MATCH($A1208&amp;"-2",Matches!$J$2:$J$201,0))=""),"",IF(AND($C1208&lt;&gt;"",INDEX(Matches!$F$2:$F$201,MATCH($A1208&amp;"-2",Matches!$J$2:$J$201,0))&lt;&gt;"",$C1208&gt;=INDEX(Matches!$F$2:$F$201,MATCH($A1208&amp;"-2",Matches!$J$2:$J$201,0))),"",IF(AND(F1208=INDEX(Matches!$G$2:$G$201,MATCH($A1208&amp;"-2",Matches!$J$2:$J$201,0)),G1208=INDEX(Matches!$H$2:$H$201,MATCH($A1208&amp;"-2",Matches!$J$2:$J$201,0))),5,IF(SIGN(F1208-G1208)&lt;&gt;SIGN(INDEX(Matches!$G$2:$G$201,MATCH($A1208&amp;"-2",Matches!$J$2:$J$201,0))-INDEX(Matches!$H$2:$H$201,MATCH($A1208&amp;"-2",Matches!$J$2:$J$201,0))),0,IF(F1208-G1208=INDEX(Matches!$G$2:$G$201,MATCH($A1208&amp;"-2",Matches!$J$2:$J$201,0))-INDEX(Matches!$H$2:$H$201,MATCH($A1208&amp;"-2",Matches!$J$2:$J$201,0)),3,2))))),""))</f>
        <v/>
      </c>
      <c r="Z1208" s="12" t="str">
        <f aca="false">IF(OR($B1208="",H1208="",I1208=""),"",IFERROR(IF(OR(INDEX(Matches!$I$2:$I$201,MATCH($A1208&amp;"-3",Matches!$J$2:$J$201,0))="Void",INDEX(Matches!$G$2:$G$201,MATCH($A1208&amp;"-3",Matches!$J$2:$J$201,0))="",INDEX(Matches!$H$2:$H$201,MATCH($A1208&amp;"-3",Matches!$J$2:$J$201,0))=""),"",IF(AND($C1208&lt;&gt;"",INDEX(Matches!$F$2:$F$201,MATCH($A1208&amp;"-3",Matches!$J$2:$J$201,0))&lt;&gt;"",$C1208&gt;=INDEX(Matches!$F$2:$F$201,MATCH($A1208&amp;"-3",Matches!$J$2:$J$201,0))),"",IF(AND(H1208=INDEX(Matches!$G$2:$G$201,MATCH($A1208&amp;"-3",Matches!$J$2:$J$201,0)),I1208=INDEX(Matches!$H$2:$H$201,MATCH($A1208&amp;"-3",Matches!$J$2:$J$201,0))),5,IF(SIGN(H1208-I1208)&lt;&gt;SIGN(INDEX(Matches!$G$2:$G$201,MATCH($A1208&amp;"-3",Matches!$J$2:$J$201,0))-INDEX(Matches!$H$2:$H$201,MATCH($A1208&amp;"-3",Matches!$J$2:$J$201,0))),0,IF(H1208-I1208=INDEX(Matches!$G$2:$G$201,MATCH($A1208&amp;"-3",Matches!$J$2:$J$201,0))-INDEX(Matches!$H$2:$H$201,MATCH($A1208&amp;"-3",Matches!$J$2:$J$201,0)),3,2))))),""))</f>
        <v/>
      </c>
      <c r="AA1208" s="12" t="str">
        <f aca="false">IF(OR($B1208="",J1208="",K1208=""),"",IFERROR(IF(OR(INDEX(Matches!$I$2:$I$201,MATCH($A1208&amp;"-4",Matches!$J$2:$J$201,0))="Void",INDEX(Matches!$G$2:$G$201,MATCH($A1208&amp;"-4",Matches!$J$2:$J$201,0))="",INDEX(Matches!$H$2:$H$201,MATCH($A1208&amp;"-4",Matches!$J$2:$J$201,0))=""),"",IF(AND($C1208&lt;&gt;"",INDEX(Matches!$F$2:$F$201,MATCH($A1208&amp;"-4",Matches!$J$2:$J$201,0))&lt;&gt;"",$C1208&gt;=INDEX(Matches!$F$2:$F$201,MATCH($A1208&amp;"-4",Matches!$J$2:$J$201,0))),"",IF(AND(J1208=INDEX(Matches!$G$2:$G$201,MATCH($A1208&amp;"-4",Matches!$J$2:$J$201,0)),K1208=INDEX(Matches!$H$2:$H$201,MATCH($A1208&amp;"-4",Matches!$J$2:$J$201,0))),5,IF(SIGN(J1208-K1208)&lt;&gt;SIGN(INDEX(Matches!$G$2:$G$201,MATCH($A1208&amp;"-4",Matches!$J$2:$J$201,0))-INDEX(Matches!$H$2:$H$201,MATCH($A1208&amp;"-4",Matches!$J$2:$J$201,0))),0,IF(J1208-K1208=INDEX(Matches!$G$2:$G$201,MATCH($A1208&amp;"-4",Matches!$J$2:$J$201,0))-INDEX(Matches!$H$2:$H$201,MATCH($A1208&amp;"-4",Matches!$J$2:$J$201,0)),3,2))))),""))</f>
        <v/>
      </c>
      <c r="AB1208" s="12" t="str">
        <f aca="false">IF(OR($B1208="",L1208="",M1208=""),"",IFERROR(IF(OR(INDEX(Matches!$I$2:$I$201,MATCH($A1208&amp;"-5",Matches!$J$2:$J$201,0))="Void",INDEX(Matches!$G$2:$G$201,MATCH($A1208&amp;"-5",Matches!$J$2:$J$201,0))="",INDEX(Matches!$H$2:$H$201,MATCH($A1208&amp;"-5",Matches!$J$2:$J$201,0))=""),"",IF(AND($C1208&lt;&gt;"",INDEX(Matches!$F$2:$F$201,MATCH($A1208&amp;"-5",Matches!$J$2:$J$201,0))&lt;&gt;"",$C1208&gt;=INDEX(Matches!$F$2:$F$201,MATCH($A1208&amp;"-5",Matches!$J$2:$J$201,0))),"",IF(AND(L1208=INDEX(Matches!$G$2:$G$201,MATCH($A1208&amp;"-5",Matches!$J$2:$J$201,0)),M1208=INDEX(Matches!$H$2:$H$201,MATCH($A1208&amp;"-5",Matches!$J$2:$J$201,0))),5,IF(SIGN(L1208-M1208)&lt;&gt;SIGN(INDEX(Matches!$G$2:$G$201,MATCH($A1208&amp;"-5",Matches!$J$2:$J$201,0))-INDEX(Matches!$H$2:$H$201,MATCH($A1208&amp;"-5",Matches!$J$2:$J$201,0))),0,IF(L1208-M1208=INDEX(Matches!$G$2:$G$201,MATCH($A1208&amp;"-5",Matches!$J$2:$J$201,0))-INDEX(Matches!$H$2:$H$201,MATCH($A1208&amp;"-5",Matches!$J$2:$J$201,0)),3,2))))),""))</f>
        <v/>
      </c>
      <c r="AC1208" s="12" t="str">
        <f aca="false">IF(OR($B1208="",N1208="",O1208=""),"",IFERROR(IF(OR(INDEX(Matches!$I$2:$I$201,MATCH($A1208&amp;"-6",Matches!$J$2:$J$201,0))="Void",INDEX(Matches!$G$2:$G$201,MATCH($A1208&amp;"-6",Matches!$J$2:$J$201,0))="",INDEX(Matches!$H$2:$H$201,MATCH($A1208&amp;"-6",Matches!$J$2:$J$201,0))=""),"",IF(AND($C1208&lt;&gt;"",INDEX(Matches!$F$2:$F$201,MATCH($A1208&amp;"-6",Matches!$J$2:$J$201,0))&lt;&gt;"",$C1208&gt;=INDEX(Matches!$F$2:$F$201,MATCH($A1208&amp;"-6",Matches!$J$2:$J$201,0))),"",IF(AND(N1208=INDEX(Matches!$G$2:$G$201,MATCH($A1208&amp;"-6",Matches!$J$2:$J$201,0)),O1208=INDEX(Matches!$H$2:$H$201,MATCH($A1208&amp;"-6",Matches!$J$2:$J$201,0))),5,IF(SIGN(N1208-O1208)&lt;&gt;SIGN(INDEX(Matches!$G$2:$G$201,MATCH($A1208&amp;"-6",Matches!$J$2:$J$201,0))-INDEX(Matches!$H$2:$H$201,MATCH($A1208&amp;"-6",Matches!$J$2:$J$201,0))),0,IF(N1208-O1208=INDEX(Matches!$G$2:$G$201,MATCH($A1208&amp;"-6",Matches!$J$2:$J$201,0))-INDEX(Matches!$H$2:$H$201,MATCH($A1208&amp;"-6",Matches!$J$2:$J$201,0)),3,2))))),""))</f>
        <v/>
      </c>
      <c r="AD1208" s="12" t="str">
        <f aca="false">IF(OR($B1208="",P1208="",Q1208=""),"",IFERROR(IF(OR(INDEX(Matches!$I$2:$I$201,MATCH($A1208&amp;"-7",Matches!$J$2:$J$201,0))="Void",INDEX(Matches!$G$2:$G$201,MATCH($A1208&amp;"-7",Matches!$J$2:$J$201,0))="",INDEX(Matches!$H$2:$H$201,MATCH($A1208&amp;"-7",Matches!$J$2:$J$201,0))=""),"",IF(AND($C1208&lt;&gt;"",INDEX(Matches!$F$2:$F$201,MATCH($A1208&amp;"-7",Matches!$J$2:$J$201,0))&lt;&gt;"",$C1208&gt;=INDEX(Matches!$F$2:$F$201,MATCH($A1208&amp;"-7",Matches!$J$2:$J$201,0))),"",IF(AND(P1208=INDEX(Matches!$G$2:$G$201,MATCH($A1208&amp;"-7",Matches!$J$2:$J$201,0)),Q1208=INDEX(Matches!$H$2:$H$201,MATCH($A1208&amp;"-7",Matches!$J$2:$J$201,0))),5,IF(SIGN(P1208-Q1208)&lt;&gt;SIGN(INDEX(Matches!$G$2:$G$201,MATCH($A1208&amp;"-7",Matches!$J$2:$J$201,0))-INDEX(Matches!$H$2:$H$201,MATCH($A1208&amp;"-7",Matches!$J$2:$J$201,0))),0,IF(P1208-Q1208=INDEX(Matches!$G$2:$G$201,MATCH($A1208&amp;"-7",Matches!$J$2:$J$201,0))-INDEX(Matches!$H$2:$H$201,MATCH($A1208&amp;"-7",Matches!$J$2:$J$201,0)),3,2))))),""))</f>
        <v/>
      </c>
      <c r="AE1208" s="12" t="str">
        <f aca="false">IF(OR($B1208="",R1208="",S1208=""),"",IFERROR(IF(OR(INDEX(Matches!$I$2:$I$201,MATCH($A1208&amp;"-8",Matches!$J$2:$J$201,0))="Void",INDEX(Matches!$G$2:$G$201,MATCH($A1208&amp;"-8",Matches!$J$2:$J$201,0))="",INDEX(Matches!$H$2:$H$201,MATCH($A1208&amp;"-8",Matches!$J$2:$J$201,0))=""),"",IF(AND($C1208&lt;&gt;"",INDEX(Matches!$F$2:$F$201,MATCH($A1208&amp;"-8",Matches!$J$2:$J$201,0))&lt;&gt;"",$C1208&gt;=INDEX(Matches!$F$2:$F$201,MATCH($A1208&amp;"-8",Matches!$J$2:$J$201,0))),"",IF(AND(R1208=INDEX(Matches!$G$2:$G$201,MATCH($A1208&amp;"-8",Matches!$J$2:$J$201,0)),S1208=INDEX(Matches!$H$2:$H$201,MATCH($A1208&amp;"-8",Matches!$J$2:$J$201,0))),5,IF(SIGN(R1208-S1208)&lt;&gt;SIGN(INDEX(Matches!$G$2:$G$201,MATCH($A1208&amp;"-8",Matches!$J$2:$J$201,0))-INDEX(Matches!$H$2:$H$201,MATCH($A1208&amp;"-8",Matches!$J$2:$J$201,0))),0,IF(R1208-S1208=INDEX(Matches!$G$2:$G$201,MATCH($A1208&amp;"-8",Matches!$J$2:$J$201,0))-INDEX(Matches!$H$2:$H$201,MATCH($A1208&amp;"-8",Matches!$J$2:$J$201,0)),3,2))))),""))</f>
        <v/>
      </c>
      <c r="AF1208" s="12" t="str">
        <f aca="false">IF(OR($B1208="",T1208="",U1208=""),"",IFERROR(IF(OR(INDEX(Matches!$I$2:$I$201,MATCH($A1208&amp;"-9",Matches!$J$2:$J$201,0))="Void",INDEX(Matches!$G$2:$G$201,MATCH($A1208&amp;"-9",Matches!$J$2:$J$201,0))="",INDEX(Matches!$H$2:$H$201,MATCH($A1208&amp;"-9",Matches!$J$2:$J$201,0))=""),"",IF(AND($C1208&lt;&gt;"",INDEX(Matches!$F$2:$F$201,MATCH($A1208&amp;"-9",Matches!$J$2:$J$201,0))&lt;&gt;"",$C1208&gt;=INDEX(Matches!$F$2:$F$201,MATCH($A1208&amp;"-9",Matches!$J$2:$J$201,0))),"",IF(AND(T1208=INDEX(Matches!$G$2:$G$201,MATCH($A1208&amp;"-9",Matches!$J$2:$J$201,0)),U1208=INDEX(Matches!$H$2:$H$201,MATCH($A1208&amp;"-9",Matches!$J$2:$J$201,0))),5,IF(SIGN(T1208-U1208)&lt;&gt;SIGN(INDEX(Matches!$G$2:$G$201,MATCH($A1208&amp;"-9",Matches!$J$2:$J$201,0))-INDEX(Matches!$H$2:$H$201,MATCH($A1208&amp;"-9",Matches!$J$2:$J$201,0))),0,IF(T1208-U1208=INDEX(Matches!$G$2:$G$201,MATCH($A1208&amp;"-9",Matches!$J$2:$J$201,0))-INDEX(Matches!$H$2:$H$201,MATCH($A1208&amp;"-9",Matches!$J$2:$J$201,0)),3,2))))),""))</f>
        <v/>
      </c>
      <c r="AG1208" s="12" t="str">
        <f aca="false">IF(OR($B1208="",V1208="",W1208=""),"",IFERROR(IF(OR(INDEX(Matches!$I$2:$I$201,MATCH($A1208&amp;"-10",Matches!$J$2:$J$201,0))="Void",INDEX(Matches!$G$2:$G$201,MATCH($A1208&amp;"-10",Matches!$J$2:$J$201,0))="",INDEX(Matches!$H$2:$H$201,MATCH($A1208&amp;"-10",Matches!$J$2:$J$201,0))=""),"",IF(AND($C1208&lt;&gt;"",INDEX(Matches!$F$2:$F$201,MATCH($A1208&amp;"-10",Matches!$J$2:$J$201,0))&lt;&gt;"",$C1208&gt;=INDEX(Matches!$F$2:$F$201,MATCH($A1208&amp;"-10",Matches!$J$2:$J$201,0))),"",IF(AND(V1208=INDEX(Matches!$G$2:$G$201,MATCH($A1208&amp;"-10",Matches!$J$2:$J$201,0)),W1208=INDEX(Matches!$H$2:$H$201,MATCH($A1208&amp;"-10",Matches!$J$2:$J$201,0))),5,IF(SIGN(V1208-W1208)&lt;&gt;SIGN(INDEX(Matches!$G$2:$G$201,MATCH($A1208&amp;"-10",Matches!$J$2:$J$201,0))-INDEX(Matches!$H$2:$H$201,MATCH($A1208&amp;"-10",Matches!$J$2:$J$201,0))),0,IF(V1208-W1208=INDEX(Matches!$G$2:$G$201,MATCH($A1208&amp;"-10",Matches!$J$2:$J$201,0))-INDEX(Matches!$H$2:$H$201,MATCH($A1208&amp;"-10",Matches!$J$2:$J$201,0)),3,2))))),""))</f>
        <v/>
      </c>
      <c r="AH1208" s="13" t="str">
        <f aca="false">IF($B1208="","",SUM(X1208:AG1208))</f>
        <v/>
      </c>
      <c r="AI1208" s="12" t="str">
        <f aca="false">IF($B1208="","",COUNTIF(X1208:AG1208,5))</f>
        <v/>
      </c>
      <c r="AJ1208" s="12" t="str">
        <f aca="false">IF($B1208="","",COUNTIF(X1208:AG1208,"&gt;=2"))</f>
        <v/>
      </c>
      <c r="AK1208" s="12" t="str">
        <f aca="false">IF($B1208="","",COUNT(X1208:AG1208))</f>
        <v/>
      </c>
    </row>
    <row r="1209" customFormat="false" ht="15" hidden="false" customHeight="false" outlineLevel="0" collapsed="false">
      <c r="A1209" s="7"/>
      <c r="B1209" s="7"/>
      <c r="C1209" s="11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12" t="str">
        <f aca="false">IF(OR($B1209="",D1209="",E1209=""),"",IFERROR(IF(OR(INDEX(Matches!$I$2:$I$201,MATCH($A1209&amp;"-1",Matches!$J$2:$J$201,0))="Void",INDEX(Matches!$G$2:$G$201,MATCH($A1209&amp;"-1",Matches!$J$2:$J$201,0))="",INDEX(Matches!$H$2:$H$201,MATCH($A1209&amp;"-1",Matches!$J$2:$J$201,0))=""),"",IF(AND($C1209&lt;&gt;"",INDEX(Matches!$F$2:$F$201,MATCH($A1209&amp;"-1",Matches!$J$2:$J$201,0))&lt;&gt;"",$C1209&gt;=INDEX(Matches!$F$2:$F$201,MATCH($A1209&amp;"-1",Matches!$J$2:$J$201,0))),"",IF(AND(D1209=INDEX(Matches!$G$2:$G$201,MATCH($A1209&amp;"-1",Matches!$J$2:$J$201,0)),E1209=INDEX(Matches!$H$2:$H$201,MATCH($A1209&amp;"-1",Matches!$J$2:$J$201,0))),5,IF(SIGN(D1209-E1209)&lt;&gt;SIGN(INDEX(Matches!$G$2:$G$201,MATCH($A1209&amp;"-1",Matches!$J$2:$J$201,0))-INDEX(Matches!$H$2:$H$201,MATCH($A1209&amp;"-1",Matches!$J$2:$J$201,0))),0,IF(D1209-E1209=INDEX(Matches!$G$2:$G$201,MATCH($A1209&amp;"-1",Matches!$J$2:$J$201,0))-INDEX(Matches!$H$2:$H$201,MATCH($A1209&amp;"-1",Matches!$J$2:$J$201,0)),3,2))))),""))</f>
        <v/>
      </c>
      <c r="Y1209" s="12" t="str">
        <f aca="false">IF(OR($B1209="",F1209="",G1209=""),"",IFERROR(IF(OR(INDEX(Matches!$I$2:$I$201,MATCH($A1209&amp;"-2",Matches!$J$2:$J$201,0))="Void",INDEX(Matches!$G$2:$G$201,MATCH($A1209&amp;"-2",Matches!$J$2:$J$201,0))="",INDEX(Matches!$H$2:$H$201,MATCH($A1209&amp;"-2",Matches!$J$2:$J$201,0))=""),"",IF(AND($C1209&lt;&gt;"",INDEX(Matches!$F$2:$F$201,MATCH($A1209&amp;"-2",Matches!$J$2:$J$201,0))&lt;&gt;"",$C1209&gt;=INDEX(Matches!$F$2:$F$201,MATCH($A1209&amp;"-2",Matches!$J$2:$J$201,0))),"",IF(AND(F1209=INDEX(Matches!$G$2:$G$201,MATCH($A1209&amp;"-2",Matches!$J$2:$J$201,0)),G1209=INDEX(Matches!$H$2:$H$201,MATCH($A1209&amp;"-2",Matches!$J$2:$J$201,0))),5,IF(SIGN(F1209-G1209)&lt;&gt;SIGN(INDEX(Matches!$G$2:$G$201,MATCH($A1209&amp;"-2",Matches!$J$2:$J$201,0))-INDEX(Matches!$H$2:$H$201,MATCH($A1209&amp;"-2",Matches!$J$2:$J$201,0))),0,IF(F1209-G1209=INDEX(Matches!$G$2:$G$201,MATCH($A1209&amp;"-2",Matches!$J$2:$J$201,0))-INDEX(Matches!$H$2:$H$201,MATCH($A1209&amp;"-2",Matches!$J$2:$J$201,0)),3,2))))),""))</f>
        <v/>
      </c>
      <c r="Z1209" s="12" t="str">
        <f aca="false">IF(OR($B1209="",H1209="",I1209=""),"",IFERROR(IF(OR(INDEX(Matches!$I$2:$I$201,MATCH($A1209&amp;"-3",Matches!$J$2:$J$201,0))="Void",INDEX(Matches!$G$2:$G$201,MATCH($A1209&amp;"-3",Matches!$J$2:$J$201,0))="",INDEX(Matches!$H$2:$H$201,MATCH($A1209&amp;"-3",Matches!$J$2:$J$201,0))=""),"",IF(AND($C1209&lt;&gt;"",INDEX(Matches!$F$2:$F$201,MATCH($A1209&amp;"-3",Matches!$J$2:$J$201,0))&lt;&gt;"",$C1209&gt;=INDEX(Matches!$F$2:$F$201,MATCH($A1209&amp;"-3",Matches!$J$2:$J$201,0))),"",IF(AND(H1209=INDEX(Matches!$G$2:$G$201,MATCH($A1209&amp;"-3",Matches!$J$2:$J$201,0)),I1209=INDEX(Matches!$H$2:$H$201,MATCH($A1209&amp;"-3",Matches!$J$2:$J$201,0))),5,IF(SIGN(H1209-I1209)&lt;&gt;SIGN(INDEX(Matches!$G$2:$G$201,MATCH($A1209&amp;"-3",Matches!$J$2:$J$201,0))-INDEX(Matches!$H$2:$H$201,MATCH($A1209&amp;"-3",Matches!$J$2:$J$201,0))),0,IF(H1209-I1209=INDEX(Matches!$G$2:$G$201,MATCH($A1209&amp;"-3",Matches!$J$2:$J$201,0))-INDEX(Matches!$H$2:$H$201,MATCH($A1209&amp;"-3",Matches!$J$2:$J$201,0)),3,2))))),""))</f>
        <v/>
      </c>
      <c r="AA1209" s="12" t="str">
        <f aca="false">IF(OR($B1209="",J1209="",K1209=""),"",IFERROR(IF(OR(INDEX(Matches!$I$2:$I$201,MATCH($A1209&amp;"-4",Matches!$J$2:$J$201,0))="Void",INDEX(Matches!$G$2:$G$201,MATCH($A1209&amp;"-4",Matches!$J$2:$J$201,0))="",INDEX(Matches!$H$2:$H$201,MATCH($A1209&amp;"-4",Matches!$J$2:$J$201,0))=""),"",IF(AND($C1209&lt;&gt;"",INDEX(Matches!$F$2:$F$201,MATCH($A1209&amp;"-4",Matches!$J$2:$J$201,0))&lt;&gt;"",$C1209&gt;=INDEX(Matches!$F$2:$F$201,MATCH($A1209&amp;"-4",Matches!$J$2:$J$201,0))),"",IF(AND(J1209=INDEX(Matches!$G$2:$G$201,MATCH($A1209&amp;"-4",Matches!$J$2:$J$201,0)),K1209=INDEX(Matches!$H$2:$H$201,MATCH($A1209&amp;"-4",Matches!$J$2:$J$201,0))),5,IF(SIGN(J1209-K1209)&lt;&gt;SIGN(INDEX(Matches!$G$2:$G$201,MATCH($A1209&amp;"-4",Matches!$J$2:$J$201,0))-INDEX(Matches!$H$2:$H$201,MATCH($A1209&amp;"-4",Matches!$J$2:$J$201,0))),0,IF(J1209-K1209=INDEX(Matches!$G$2:$G$201,MATCH($A1209&amp;"-4",Matches!$J$2:$J$201,0))-INDEX(Matches!$H$2:$H$201,MATCH($A1209&amp;"-4",Matches!$J$2:$J$201,0)),3,2))))),""))</f>
        <v/>
      </c>
      <c r="AB1209" s="12" t="str">
        <f aca="false">IF(OR($B1209="",L1209="",M1209=""),"",IFERROR(IF(OR(INDEX(Matches!$I$2:$I$201,MATCH($A1209&amp;"-5",Matches!$J$2:$J$201,0))="Void",INDEX(Matches!$G$2:$G$201,MATCH($A1209&amp;"-5",Matches!$J$2:$J$201,0))="",INDEX(Matches!$H$2:$H$201,MATCH($A1209&amp;"-5",Matches!$J$2:$J$201,0))=""),"",IF(AND($C1209&lt;&gt;"",INDEX(Matches!$F$2:$F$201,MATCH($A1209&amp;"-5",Matches!$J$2:$J$201,0))&lt;&gt;"",$C1209&gt;=INDEX(Matches!$F$2:$F$201,MATCH($A1209&amp;"-5",Matches!$J$2:$J$201,0))),"",IF(AND(L1209=INDEX(Matches!$G$2:$G$201,MATCH($A1209&amp;"-5",Matches!$J$2:$J$201,0)),M1209=INDEX(Matches!$H$2:$H$201,MATCH($A1209&amp;"-5",Matches!$J$2:$J$201,0))),5,IF(SIGN(L1209-M1209)&lt;&gt;SIGN(INDEX(Matches!$G$2:$G$201,MATCH($A1209&amp;"-5",Matches!$J$2:$J$201,0))-INDEX(Matches!$H$2:$H$201,MATCH($A1209&amp;"-5",Matches!$J$2:$J$201,0))),0,IF(L1209-M1209=INDEX(Matches!$G$2:$G$201,MATCH($A1209&amp;"-5",Matches!$J$2:$J$201,0))-INDEX(Matches!$H$2:$H$201,MATCH($A1209&amp;"-5",Matches!$J$2:$J$201,0)),3,2))))),""))</f>
        <v/>
      </c>
      <c r="AC1209" s="12" t="str">
        <f aca="false">IF(OR($B1209="",N1209="",O1209=""),"",IFERROR(IF(OR(INDEX(Matches!$I$2:$I$201,MATCH($A1209&amp;"-6",Matches!$J$2:$J$201,0))="Void",INDEX(Matches!$G$2:$G$201,MATCH($A1209&amp;"-6",Matches!$J$2:$J$201,0))="",INDEX(Matches!$H$2:$H$201,MATCH($A1209&amp;"-6",Matches!$J$2:$J$201,0))=""),"",IF(AND($C1209&lt;&gt;"",INDEX(Matches!$F$2:$F$201,MATCH($A1209&amp;"-6",Matches!$J$2:$J$201,0))&lt;&gt;"",$C1209&gt;=INDEX(Matches!$F$2:$F$201,MATCH($A1209&amp;"-6",Matches!$J$2:$J$201,0))),"",IF(AND(N1209=INDEX(Matches!$G$2:$G$201,MATCH($A1209&amp;"-6",Matches!$J$2:$J$201,0)),O1209=INDEX(Matches!$H$2:$H$201,MATCH($A1209&amp;"-6",Matches!$J$2:$J$201,0))),5,IF(SIGN(N1209-O1209)&lt;&gt;SIGN(INDEX(Matches!$G$2:$G$201,MATCH($A1209&amp;"-6",Matches!$J$2:$J$201,0))-INDEX(Matches!$H$2:$H$201,MATCH($A1209&amp;"-6",Matches!$J$2:$J$201,0))),0,IF(N1209-O1209=INDEX(Matches!$G$2:$G$201,MATCH($A1209&amp;"-6",Matches!$J$2:$J$201,0))-INDEX(Matches!$H$2:$H$201,MATCH($A1209&amp;"-6",Matches!$J$2:$J$201,0)),3,2))))),""))</f>
        <v/>
      </c>
      <c r="AD1209" s="12" t="str">
        <f aca="false">IF(OR($B1209="",P1209="",Q1209=""),"",IFERROR(IF(OR(INDEX(Matches!$I$2:$I$201,MATCH($A1209&amp;"-7",Matches!$J$2:$J$201,0))="Void",INDEX(Matches!$G$2:$G$201,MATCH($A1209&amp;"-7",Matches!$J$2:$J$201,0))="",INDEX(Matches!$H$2:$H$201,MATCH($A1209&amp;"-7",Matches!$J$2:$J$201,0))=""),"",IF(AND($C1209&lt;&gt;"",INDEX(Matches!$F$2:$F$201,MATCH($A1209&amp;"-7",Matches!$J$2:$J$201,0))&lt;&gt;"",$C1209&gt;=INDEX(Matches!$F$2:$F$201,MATCH($A1209&amp;"-7",Matches!$J$2:$J$201,0))),"",IF(AND(P1209=INDEX(Matches!$G$2:$G$201,MATCH($A1209&amp;"-7",Matches!$J$2:$J$201,0)),Q1209=INDEX(Matches!$H$2:$H$201,MATCH($A1209&amp;"-7",Matches!$J$2:$J$201,0))),5,IF(SIGN(P1209-Q1209)&lt;&gt;SIGN(INDEX(Matches!$G$2:$G$201,MATCH($A1209&amp;"-7",Matches!$J$2:$J$201,0))-INDEX(Matches!$H$2:$H$201,MATCH($A1209&amp;"-7",Matches!$J$2:$J$201,0))),0,IF(P1209-Q1209=INDEX(Matches!$G$2:$G$201,MATCH($A1209&amp;"-7",Matches!$J$2:$J$201,0))-INDEX(Matches!$H$2:$H$201,MATCH($A1209&amp;"-7",Matches!$J$2:$J$201,0)),3,2))))),""))</f>
        <v/>
      </c>
      <c r="AE1209" s="12" t="str">
        <f aca="false">IF(OR($B1209="",R1209="",S1209=""),"",IFERROR(IF(OR(INDEX(Matches!$I$2:$I$201,MATCH($A1209&amp;"-8",Matches!$J$2:$J$201,0))="Void",INDEX(Matches!$G$2:$G$201,MATCH($A1209&amp;"-8",Matches!$J$2:$J$201,0))="",INDEX(Matches!$H$2:$H$201,MATCH($A1209&amp;"-8",Matches!$J$2:$J$201,0))=""),"",IF(AND($C1209&lt;&gt;"",INDEX(Matches!$F$2:$F$201,MATCH($A1209&amp;"-8",Matches!$J$2:$J$201,0))&lt;&gt;"",$C1209&gt;=INDEX(Matches!$F$2:$F$201,MATCH($A1209&amp;"-8",Matches!$J$2:$J$201,0))),"",IF(AND(R1209=INDEX(Matches!$G$2:$G$201,MATCH($A1209&amp;"-8",Matches!$J$2:$J$201,0)),S1209=INDEX(Matches!$H$2:$H$201,MATCH($A1209&amp;"-8",Matches!$J$2:$J$201,0))),5,IF(SIGN(R1209-S1209)&lt;&gt;SIGN(INDEX(Matches!$G$2:$G$201,MATCH($A1209&amp;"-8",Matches!$J$2:$J$201,0))-INDEX(Matches!$H$2:$H$201,MATCH($A1209&amp;"-8",Matches!$J$2:$J$201,0))),0,IF(R1209-S1209=INDEX(Matches!$G$2:$G$201,MATCH($A1209&amp;"-8",Matches!$J$2:$J$201,0))-INDEX(Matches!$H$2:$H$201,MATCH($A1209&amp;"-8",Matches!$J$2:$J$201,0)),3,2))))),""))</f>
        <v/>
      </c>
      <c r="AF1209" s="12" t="str">
        <f aca="false">IF(OR($B1209="",T1209="",U1209=""),"",IFERROR(IF(OR(INDEX(Matches!$I$2:$I$201,MATCH($A1209&amp;"-9",Matches!$J$2:$J$201,0))="Void",INDEX(Matches!$G$2:$G$201,MATCH($A1209&amp;"-9",Matches!$J$2:$J$201,0))="",INDEX(Matches!$H$2:$H$201,MATCH($A1209&amp;"-9",Matches!$J$2:$J$201,0))=""),"",IF(AND($C1209&lt;&gt;"",INDEX(Matches!$F$2:$F$201,MATCH($A1209&amp;"-9",Matches!$J$2:$J$201,0))&lt;&gt;"",$C1209&gt;=INDEX(Matches!$F$2:$F$201,MATCH($A1209&amp;"-9",Matches!$J$2:$J$201,0))),"",IF(AND(T1209=INDEX(Matches!$G$2:$G$201,MATCH($A1209&amp;"-9",Matches!$J$2:$J$201,0)),U1209=INDEX(Matches!$H$2:$H$201,MATCH($A1209&amp;"-9",Matches!$J$2:$J$201,0))),5,IF(SIGN(T1209-U1209)&lt;&gt;SIGN(INDEX(Matches!$G$2:$G$201,MATCH($A1209&amp;"-9",Matches!$J$2:$J$201,0))-INDEX(Matches!$H$2:$H$201,MATCH($A1209&amp;"-9",Matches!$J$2:$J$201,0))),0,IF(T1209-U1209=INDEX(Matches!$G$2:$G$201,MATCH($A1209&amp;"-9",Matches!$J$2:$J$201,0))-INDEX(Matches!$H$2:$H$201,MATCH($A1209&amp;"-9",Matches!$J$2:$J$201,0)),3,2))))),""))</f>
        <v/>
      </c>
      <c r="AG1209" s="12" t="str">
        <f aca="false">IF(OR($B1209="",V1209="",W1209=""),"",IFERROR(IF(OR(INDEX(Matches!$I$2:$I$201,MATCH($A1209&amp;"-10",Matches!$J$2:$J$201,0))="Void",INDEX(Matches!$G$2:$G$201,MATCH($A1209&amp;"-10",Matches!$J$2:$J$201,0))="",INDEX(Matches!$H$2:$H$201,MATCH($A1209&amp;"-10",Matches!$J$2:$J$201,0))=""),"",IF(AND($C1209&lt;&gt;"",INDEX(Matches!$F$2:$F$201,MATCH($A1209&amp;"-10",Matches!$J$2:$J$201,0))&lt;&gt;"",$C1209&gt;=INDEX(Matches!$F$2:$F$201,MATCH($A1209&amp;"-10",Matches!$J$2:$J$201,0))),"",IF(AND(V1209=INDEX(Matches!$G$2:$G$201,MATCH($A1209&amp;"-10",Matches!$J$2:$J$201,0)),W1209=INDEX(Matches!$H$2:$H$201,MATCH($A1209&amp;"-10",Matches!$J$2:$J$201,0))),5,IF(SIGN(V1209-W1209)&lt;&gt;SIGN(INDEX(Matches!$G$2:$G$201,MATCH($A1209&amp;"-10",Matches!$J$2:$J$201,0))-INDEX(Matches!$H$2:$H$201,MATCH($A1209&amp;"-10",Matches!$J$2:$J$201,0))),0,IF(V1209-W1209=INDEX(Matches!$G$2:$G$201,MATCH($A1209&amp;"-10",Matches!$J$2:$J$201,0))-INDEX(Matches!$H$2:$H$201,MATCH($A1209&amp;"-10",Matches!$J$2:$J$201,0)),3,2))))),""))</f>
        <v/>
      </c>
      <c r="AH1209" s="13" t="str">
        <f aca="false">IF($B1209="","",SUM(X1209:AG1209))</f>
        <v/>
      </c>
      <c r="AI1209" s="12" t="str">
        <f aca="false">IF($B1209="","",COUNTIF(X1209:AG1209,5))</f>
        <v/>
      </c>
      <c r="AJ1209" s="12" t="str">
        <f aca="false">IF($B1209="","",COUNTIF(X1209:AG1209,"&gt;=2"))</f>
        <v/>
      </c>
      <c r="AK1209" s="12" t="str">
        <f aca="false">IF($B1209="","",COUNT(X1209:AG1209))</f>
        <v/>
      </c>
    </row>
    <row r="1210" customFormat="false" ht="15" hidden="false" customHeight="false" outlineLevel="0" collapsed="false">
      <c r="A1210" s="7"/>
      <c r="B1210" s="7"/>
      <c r="C1210" s="11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12" t="str">
        <f aca="false">IF(OR($B1210="",D1210="",E1210=""),"",IFERROR(IF(OR(INDEX(Matches!$I$2:$I$201,MATCH($A1210&amp;"-1",Matches!$J$2:$J$201,0))="Void",INDEX(Matches!$G$2:$G$201,MATCH($A1210&amp;"-1",Matches!$J$2:$J$201,0))="",INDEX(Matches!$H$2:$H$201,MATCH($A1210&amp;"-1",Matches!$J$2:$J$201,0))=""),"",IF(AND($C1210&lt;&gt;"",INDEX(Matches!$F$2:$F$201,MATCH($A1210&amp;"-1",Matches!$J$2:$J$201,0))&lt;&gt;"",$C1210&gt;=INDEX(Matches!$F$2:$F$201,MATCH($A1210&amp;"-1",Matches!$J$2:$J$201,0))),"",IF(AND(D1210=INDEX(Matches!$G$2:$G$201,MATCH($A1210&amp;"-1",Matches!$J$2:$J$201,0)),E1210=INDEX(Matches!$H$2:$H$201,MATCH($A1210&amp;"-1",Matches!$J$2:$J$201,0))),5,IF(SIGN(D1210-E1210)&lt;&gt;SIGN(INDEX(Matches!$G$2:$G$201,MATCH($A1210&amp;"-1",Matches!$J$2:$J$201,0))-INDEX(Matches!$H$2:$H$201,MATCH($A1210&amp;"-1",Matches!$J$2:$J$201,0))),0,IF(D1210-E1210=INDEX(Matches!$G$2:$G$201,MATCH($A1210&amp;"-1",Matches!$J$2:$J$201,0))-INDEX(Matches!$H$2:$H$201,MATCH($A1210&amp;"-1",Matches!$J$2:$J$201,0)),3,2))))),""))</f>
        <v/>
      </c>
      <c r="Y1210" s="12" t="str">
        <f aca="false">IF(OR($B1210="",F1210="",G1210=""),"",IFERROR(IF(OR(INDEX(Matches!$I$2:$I$201,MATCH($A1210&amp;"-2",Matches!$J$2:$J$201,0))="Void",INDEX(Matches!$G$2:$G$201,MATCH($A1210&amp;"-2",Matches!$J$2:$J$201,0))="",INDEX(Matches!$H$2:$H$201,MATCH($A1210&amp;"-2",Matches!$J$2:$J$201,0))=""),"",IF(AND($C1210&lt;&gt;"",INDEX(Matches!$F$2:$F$201,MATCH($A1210&amp;"-2",Matches!$J$2:$J$201,0))&lt;&gt;"",$C1210&gt;=INDEX(Matches!$F$2:$F$201,MATCH($A1210&amp;"-2",Matches!$J$2:$J$201,0))),"",IF(AND(F1210=INDEX(Matches!$G$2:$G$201,MATCH($A1210&amp;"-2",Matches!$J$2:$J$201,0)),G1210=INDEX(Matches!$H$2:$H$201,MATCH($A1210&amp;"-2",Matches!$J$2:$J$201,0))),5,IF(SIGN(F1210-G1210)&lt;&gt;SIGN(INDEX(Matches!$G$2:$G$201,MATCH($A1210&amp;"-2",Matches!$J$2:$J$201,0))-INDEX(Matches!$H$2:$H$201,MATCH($A1210&amp;"-2",Matches!$J$2:$J$201,0))),0,IF(F1210-G1210=INDEX(Matches!$G$2:$G$201,MATCH($A1210&amp;"-2",Matches!$J$2:$J$201,0))-INDEX(Matches!$H$2:$H$201,MATCH($A1210&amp;"-2",Matches!$J$2:$J$201,0)),3,2))))),""))</f>
        <v/>
      </c>
      <c r="Z1210" s="12" t="str">
        <f aca="false">IF(OR($B1210="",H1210="",I1210=""),"",IFERROR(IF(OR(INDEX(Matches!$I$2:$I$201,MATCH($A1210&amp;"-3",Matches!$J$2:$J$201,0))="Void",INDEX(Matches!$G$2:$G$201,MATCH($A1210&amp;"-3",Matches!$J$2:$J$201,0))="",INDEX(Matches!$H$2:$H$201,MATCH($A1210&amp;"-3",Matches!$J$2:$J$201,0))=""),"",IF(AND($C1210&lt;&gt;"",INDEX(Matches!$F$2:$F$201,MATCH($A1210&amp;"-3",Matches!$J$2:$J$201,0))&lt;&gt;"",$C1210&gt;=INDEX(Matches!$F$2:$F$201,MATCH($A1210&amp;"-3",Matches!$J$2:$J$201,0))),"",IF(AND(H1210=INDEX(Matches!$G$2:$G$201,MATCH($A1210&amp;"-3",Matches!$J$2:$J$201,0)),I1210=INDEX(Matches!$H$2:$H$201,MATCH($A1210&amp;"-3",Matches!$J$2:$J$201,0))),5,IF(SIGN(H1210-I1210)&lt;&gt;SIGN(INDEX(Matches!$G$2:$G$201,MATCH($A1210&amp;"-3",Matches!$J$2:$J$201,0))-INDEX(Matches!$H$2:$H$201,MATCH($A1210&amp;"-3",Matches!$J$2:$J$201,0))),0,IF(H1210-I1210=INDEX(Matches!$G$2:$G$201,MATCH($A1210&amp;"-3",Matches!$J$2:$J$201,0))-INDEX(Matches!$H$2:$H$201,MATCH($A1210&amp;"-3",Matches!$J$2:$J$201,0)),3,2))))),""))</f>
        <v/>
      </c>
      <c r="AA1210" s="12" t="str">
        <f aca="false">IF(OR($B1210="",J1210="",K1210=""),"",IFERROR(IF(OR(INDEX(Matches!$I$2:$I$201,MATCH($A1210&amp;"-4",Matches!$J$2:$J$201,0))="Void",INDEX(Matches!$G$2:$G$201,MATCH($A1210&amp;"-4",Matches!$J$2:$J$201,0))="",INDEX(Matches!$H$2:$H$201,MATCH($A1210&amp;"-4",Matches!$J$2:$J$201,0))=""),"",IF(AND($C1210&lt;&gt;"",INDEX(Matches!$F$2:$F$201,MATCH($A1210&amp;"-4",Matches!$J$2:$J$201,0))&lt;&gt;"",$C1210&gt;=INDEX(Matches!$F$2:$F$201,MATCH($A1210&amp;"-4",Matches!$J$2:$J$201,0))),"",IF(AND(J1210=INDEX(Matches!$G$2:$G$201,MATCH($A1210&amp;"-4",Matches!$J$2:$J$201,0)),K1210=INDEX(Matches!$H$2:$H$201,MATCH($A1210&amp;"-4",Matches!$J$2:$J$201,0))),5,IF(SIGN(J1210-K1210)&lt;&gt;SIGN(INDEX(Matches!$G$2:$G$201,MATCH($A1210&amp;"-4",Matches!$J$2:$J$201,0))-INDEX(Matches!$H$2:$H$201,MATCH($A1210&amp;"-4",Matches!$J$2:$J$201,0))),0,IF(J1210-K1210=INDEX(Matches!$G$2:$G$201,MATCH($A1210&amp;"-4",Matches!$J$2:$J$201,0))-INDEX(Matches!$H$2:$H$201,MATCH($A1210&amp;"-4",Matches!$J$2:$J$201,0)),3,2))))),""))</f>
        <v/>
      </c>
      <c r="AB1210" s="12" t="str">
        <f aca="false">IF(OR($B1210="",L1210="",M1210=""),"",IFERROR(IF(OR(INDEX(Matches!$I$2:$I$201,MATCH($A1210&amp;"-5",Matches!$J$2:$J$201,0))="Void",INDEX(Matches!$G$2:$G$201,MATCH($A1210&amp;"-5",Matches!$J$2:$J$201,0))="",INDEX(Matches!$H$2:$H$201,MATCH($A1210&amp;"-5",Matches!$J$2:$J$201,0))=""),"",IF(AND($C1210&lt;&gt;"",INDEX(Matches!$F$2:$F$201,MATCH($A1210&amp;"-5",Matches!$J$2:$J$201,0))&lt;&gt;"",$C1210&gt;=INDEX(Matches!$F$2:$F$201,MATCH($A1210&amp;"-5",Matches!$J$2:$J$201,0))),"",IF(AND(L1210=INDEX(Matches!$G$2:$G$201,MATCH($A1210&amp;"-5",Matches!$J$2:$J$201,0)),M1210=INDEX(Matches!$H$2:$H$201,MATCH($A1210&amp;"-5",Matches!$J$2:$J$201,0))),5,IF(SIGN(L1210-M1210)&lt;&gt;SIGN(INDEX(Matches!$G$2:$G$201,MATCH($A1210&amp;"-5",Matches!$J$2:$J$201,0))-INDEX(Matches!$H$2:$H$201,MATCH($A1210&amp;"-5",Matches!$J$2:$J$201,0))),0,IF(L1210-M1210=INDEX(Matches!$G$2:$G$201,MATCH($A1210&amp;"-5",Matches!$J$2:$J$201,0))-INDEX(Matches!$H$2:$H$201,MATCH($A1210&amp;"-5",Matches!$J$2:$J$201,0)),3,2))))),""))</f>
        <v/>
      </c>
      <c r="AC1210" s="12" t="str">
        <f aca="false">IF(OR($B1210="",N1210="",O1210=""),"",IFERROR(IF(OR(INDEX(Matches!$I$2:$I$201,MATCH($A1210&amp;"-6",Matches!$J$2:$J$201,0))="Void",INDEX(Matches!$G$2:$G$201,MATCH($A1210&amp;"-6",Matches!$J$2:$J$201,0))="",INDEX(Matches!$H$2:$H$201,MATCH($A1210&amp;"-6",Matches!$J$2:$J$201,0))=""),"",IF(AND($C1210&lt;&gt;"",INDEX(Matches!$F$2:$F$201,MATCH($A1210&amp;"-6",Matches!$J$2:$J$201,0))&lt;&gt;"",$C1210&gt;=INDEX(Matches!$F$2:$F$201,MATCH($A1210&amp;"-6",Matches!$J$2:$J$201,0))),"",IF(AND(N1210=INDEX(Matches!$G$2:$G$201,MATCH($A1210&amp;"-6",Matches!$J$2:$J$201,0)),O1210=INDEX(Matches!$H$2:$H$201,MATCH($A1210&amp;"-6",Matches!$J$2:$J$201,0))),5,IF(SIGN(N1210-O1210)&lt;&gt;SIGN(INDEX(Matches!$G$2:$G$201,MATCH($A1210&amp;"-6",Matches!$J$2:$J$201,0))-INDEX(Matches!$H$2:$H$201,MATCH($A1210&amp;"-6",Matches!$J$2:$J$201,0))),0,IF(N1210-O1210=INDEX(Matches!$G$2:$G$201,MATCH($A1210&amp;"-6",Matches!$J$2:$J$201,0))-INDEX(Matches!$H$2:$H$201,MATCH($A1210&amp;"-6",Matches!$J$2:$J$201,0)),3,2))))),""))</f>
        <v/>
      </c>
      <c r="AD1210" s="12" t="str">
        <f aca="false">IF(OR($B1210="",P1210="",Q1210=""),"",IFERROR(IF(OR(INDEX(Matches!$I$2:$I$201,MATCH($A1210&amp;"-7",Matches!$J$2:$J$201,0))="Void",INDEX(Matches!$G$2:$G$201,MATCH($A1210&amp;"-7",Matches!$J$2:$J$201,0))="",INDEX(Matches!$H$2:$H$201,MATCH($A1210&amp;"-7",Matches!$J$2:$J$201,0))=""),"",IF(AND($C1210&lt;&gt;"",INDEX(Matches!$F$2:$F$201,MATCH($A1210&amp;"-7",Matches!$J$2:$J$201,0))&lt;&gt;"",$C1210&gt;=INDEX(Matches!$F$2:$F$201,MATCH($A1210&amp;"-7",Matches!$J$2:$J$201,0))),"",IF(AND(P1210=INDEX(Matches!$G$2:$G$201,MATCH($A1210&amp;"-7",Matches!$J$2:$J$201,0)),Q1210=INDEX(Matches!$H$2:$H$201,MATCH($A1210&amp;"-7",Matches!$J$2:$J$201,0))),5,IF(SIGN(P1210-Q1210)&lt;&gt;SIGN(INDEX(Matches!$G$2:$G$201,MATCH($A1210&amp;"-7",Matches!$J$2:$J$201,0))-INDEX(Matches!$H$2:$H$201,MATCH($A1210&amp;"-7",Matches!$J$2:$J$201,0))),0,IF(P1210-Q1210=INDEX(Matches!$G$2:$G$201,MATCH($A1210&amp;"-7",Matches!$J$2:$J$201,0))-INDEX(Matches!$H$2:$H$201,MATCH($A1210&amp;"-7",Matches!$J$2:$J$201,0)),3,2))))),""))</f>
        <v/>
      </c>
      <c r="AE1210" s="12" t="str">
        <f aca="false">IF(OR($B1210="",R1210="",S1210=""),"",IFERROR(IF(OR(INDEX(Matches!$I$2:$I$201,MATCH($A1210&amp;"-8",Matches!$J$2:$J$201,0))="Void",INDEX(Matches!$G$2:$G$201,MATCH($A1210&amp;"-8",Matches!$J$2:$J$201,0))="",INDEX(Matches!$H$2:$H$201,MATCH($A1210&amp;"-8",Matches!$J$2:$J$201,0))=""),"",IF(AND($C1210&lt;&gt;"",INDEX(Matches!$F$2:$F$201,MATCH($A1210&amp;"-8",Matches!$J$2:$J$201,0))&lt;&gt;"",$C1210&gt;=INDEX(Matches!$F$2:$F$201,MATCH($A1210&amp;"-8",Matches!$J$2:$J$201,0))),"",IF(AND(R1210=INDEX(Matches!$G$2:$G$201,MATCH($A1210&amp;"-8",Matches!$J$2:$J$201,0)),S1210=INDEX(Matches!$H$2:$H$201,MATCH($A1210&amp;"-8",Matches!$J$2:$J$201,0))),5,IF(SIGN(R1210-S1210)&lt;&gt;SIGN(INDEX(Matches!$G$2:$G$201,MATCH($A1210&amp;"-8",Matches!$J$2:$J$201,0))-INDEX(Matches!$H$2:$H$201,MATCH($A1210&amp;"-8",Matches!$J$2:$J$201,0))),0,IF(R1210-S1210=INDEX(Matches!$G$2:$G$201,MATCH($A1210&amp;"-8",Matches!$J$2:$J$201,0))-INDEX(Matches!$H$2:$H$201,MATCH($A1210&amp;"-8",Matches!$J$2:$J$201,0)),3,2))))),""))</f>
        <v/>
      </c>
      <c r="AF1210" s="12" t="str">
        <f aca="false">IF(OR($B1210="",T1210="",U1210=""),"",IFERROR(IF(OR(INDEX(Matches!$I$2:$I$201,MATCH($A1210&amp;"-9",Matches!$J$2:$J$201,0))="Void",INDEX(Matches!$G$2:$G$201,MATCH($A1210&amp;"-9",Matches!$J$2:$J$201,0))="",INDEX(Matches!$H$2:$H$201,MATCH($A1210&amp;"-9",Matches!$J$2:$J$201,0))=""),"",IF(AND($C1210&lt;&gt;"",INDEX(Matches!$F$2:$F$201,MATCH($A1210&amp;"-9",Matches!$J$2:$J$201,0))&lt;&gt;"",$C1210&gt;=INDEX(Matches!$F$2:$F$201,MATCH($A1210&amp;"-9",Matches!$J$2:$J$201,0))),"",IF(AND(T1210=INDEX(Matches!$G$2:$G$201,MATCH($A1210&amp;"-9",Matches!$J$2:$J$201,0)),U1210=INDEX(Matches!$H$2:$H$201,MATCH($A1210&amp;"-9",Matches!$J$2:$J$201,0))),5,IF(SIGN(T1210-U1210)&lt;&gt;SIGN(INDEX(Matches!$G$2:$G$201,MATCH($A1210&amp;"-9",Matches!$J$2:$J$201,0))-INDEX(Matches!$H$2:$H$201,MATCH($A1210&amp;"-9",Matches!$J$2:$J$201,0))),0,IF(T1210-U1210=INDEX(Matches!$G$2:$G$201,MATCH($A1210&amp;"-9",Matches!$J$2:$J$201,0))-INDEX(Matches!$H$2:$H$201,MATCH($A1210&amp;"-9",Matches!$J$2:$J$201,0)),3,2))))),""))</f>
        <v/>
      </c>
      <c r="AG1210" s="12" t="str">
        <f aca="false">IF(OR($B1210="",V1210="",W1210=""),"",IFERROR(IF(OR(INDEX(Matches!$I$2:$I$201,MATCH($A1210&amp;"-10",Matches!$J$2:$J$201,0))="Void",INDEX(Matches!$G$2:$G$201,MATCH($A1210&amp;"-10",Matches!$J$2:$J$201,0))="",INDEX(Matches!$H$2:$H$201,MATCH($A1210&amp;"-10",Matches!$J$2:$J$201,0))=""),"",IF(AND($C1210&lt;&gt;"",INDEX(Matches!$F$2:$F$201,MATCH($A1210&amp;"-10",Matches!$J$2:$J$201,0))&lt;&gt;"",$C1210&gt;=INDEX(Matches!$F$2:$F$201,MATCH($A1210&amp;"-10",Matches!$J$2:$J$201,0))),"",IF(AND(V1210=INDEX(Matches!$G$2:$G$201,MATCH($A1210&amp;"-10",Matches!$J$2:$J$201,0)),W1210=INDEX(Matches!$H$2:$H$201,MATCH($A1210&amp;"-10",Matches!$J$2:$J$201,0))),5,IF(SIGN(V1210-W1210)&lt;&gt;SIGN(INDEX(Matches!$G$2:$G$201,MATCH($A1210&amp;"-10",Matches!$J$2:$J$201,0))-INDEX(Matches!$H$2:$H$201,MATCH($A1210&amp;"-10",Matches!$J$2:$J$201,0))),0,IF(V1210-W1210=INDEX(Matches!$G$2:$G$201,MATCH($A1210&amp;"-10",Matches!$J$2:$J$201,0))-INDEX(Matches!$H$2:$H$201,MATCH($A1210&amp;"-10",Matches!$J$2:$J$201,0)),3,2))))),""))</f>
        <v/>
      </c>
      <c r="AH1210" s="13" t="str">
        <f aca="false">IF($B1210="","",SUM(X1210:AG1210))</f>
        <v/>
      </c>
      <c r="AI1210" s="12" t="str">
        <f aca="false">IF($B1210="","",COUNTIF(X1210:AG1210,5))</f>
        <v/>
      </c>
      <c r="AJ1210" s="12" t="str">
        <f aca="false">IF($B1210="","",COUNTIF(X1210:AG1210,"&gt;=2"))</f>
        <v/>
      </c>
      <c r="AK1210" s="12" t="str">
        <f aca="false">IF($B1210="","",COUNT(X1210:AG1210))</f>
        <v/>
      </c>
    </row>
    <row r="1211" customFormat="false" ht="15" hidden="false" customHeight="false" outlineLevel="0" collapsed="false">
      <c r="A1211" s="7"/>
      <c r="B1211" s="7"/>
      <c r="C1211" s="11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12" t="str">
        <f aca="false">IF(OR($B1211="",D1211="",E1211=""),"",IFERROR(IF(OR(INDEX(Matches!$I$2:$I$201,MATCH($A1211&amp;"-1",Matches!$J$2:$J$201,0))="Void",INDEX(Matches!$G$2:$G$201,MATCH($A1211&amp;"-1",Matches!$J$2:$J$201,0))="",INDEX(Matches!$H$2:$H$201,MATCH($A1211&amp;"-1",Matches!$J$2:$J$201,0))=""),"",IF(AND($C1211&lt;&gt;"",INDEX(Matches!$F$2:$F$201,MATCH($A1211&amp;"-1",Matches!$J$2:$J$201,0))&lt;&gt;"",$C1211&gt;=INDEX(Matches!$F$2:$F$201,MATCH($A1211&amp;"-1",Matches!$J$2:$J$201,0))),"",IF(AND(D1211=INDEX(Matches!$G$2:$G$201,MATCH($A1211&amp;"-1",Matches!$J$2:$J$201,0)),E1211=INDEX(Matches!$H$2:$H$201,MATCH($A1211&amp;"-1",Matches!$J$2:$J$201,0))),5,IF(SIGN(D1211-E1211)&lt;&gt;SIGN(INDEX(Matches!$G$2:$G$201,MATCH($A1211&amp;"-1",Matches!$J$2:$J$201,0))-INDEX(Matches!$H$2:$H$201,MATCH($A1211&amp;"-1",Matches!$J$2:$J$201,0))),0,IF(D1211-E1211=INDEX(Matches!$G$2:$G$201,MATCH($A1211&amp;"-1",Matches!$J$2:$J$201,0))-INDEX(Matches!$H$2:$H$201,MATCH($A1211&amp;"-1",Matches!$J$2:$J$201,0)),3,2))))),""))</f>
        <v/>
      </c>
      <c r="Y1211" s="12" t="str">
        <f aca="false">IF(OR($B1211="",F1211="",G1211=""),"",IFERROR(IF(OR(INDEX(Matches!$I$2:$I$201,MATCH($A1211&amp;"-2",Matches!$J$2:$J$201,0))="Void",INDEX(Matches!$G$2:$G$201,MATCH($A1211&amp;"-2",Matches!$J$2:$J$201,0))="",INDEX(Matches!$H$2:$H$201,MATCH($A1211&amp;"-2",Matches!$J$2:$J$201,0))=""),"",IF(AND($C1211&lt;&gt;"",INDEX(Matches!$F$2:$F$201,MATCH($A1211&amp;"-2",Matches!$J$2:$J$201,0))&lt;&gt;"",$C1211&gt;=INDEX(Matches!$F$2:$F$201,MATCH($A1211&amp;"-2",Matches!$J$2:$J$201,0))),"",IF(AND(F1211=INDEX(Matches!$G$2:$G$201,MATCH($A1211&amp;"-2",Matches!$J$2:$J$201,0)),G1211=INDEX(Matches!$H$2:$H$201,MATCH($A1211&amp;"-2",Matches!$J$2:$J$201,0))),5,IF(SIGN(F1211-G1211)&lt;&gt;SIGN(INDEX(Matches!$G$2:$G$201,MATCH($A1211&amp;"-2",Matches!$J$2:$J$201,0))-INDEX(Matches!$H$2:$H$201,MATCH($A1211&amp;"-2",Matches!$J$2:$J$201,0))),0,IF(F1211-G1211=INDEX(Matches!$G$2:$G$201,MATCH($A1211&amp;"-2",Matches!$J$2:$J$201,0))-INDEX(Matches!$H$2:$H$201,MATCH($A1211&amp;"-2",Matches!$J$2:$J$201,0)),3,2))))),""))</f>
        <v/>
      </c>
      <c r="Z1211" s="12" t="str">
        <f aca="false">IF(OR($B1211="",H1211="",I1211=""),"",IFERROR(IF(OR(INDEX(Matches!$I$2:$I$201,MATCH($A1211&amp;"-3",Matches!$J$2:$J$201,0))="Void",INDEX(Matches!$G$2:$G$201,MATCH($A1211&amp;"-3",Matches!$J$2:$J$201,0))="",INDEX(Matches!$H$2:$H$201,MATCH($A1211&amp;"-3",Matches!$J$2:$J$201,0))=""),"",IF(AND($C1211&lt;&gt;"",INDEX(Matches!$F$2:$F$201,MATCH($A1211&amp;"-3",Matches!$J$2:$J$201,0))&lt;&gt;"",$C1211&gt;=INDEX(Matches!$F$2:$F$201,MATCH($A1211&amp;"-3",Matches!$J$2:$J$201,0))),"",IF(AND(H1211=INDEX(Matches!$G$2:$G$201,MATCH($A1211&amp;"-3",Matches!$J$2:$J$201,0)),I1211=INDEX(Matches!$H$2:$H$201,MATCH($A1211&amp;"-3",Matches!$J$2:$J$201,0))),5,IF(SIGN(H1211-I1211)&lt;&gt;SIGN(INDEX(Matches!$G$2:$G$201,MATCH($A1211&amp;"-3",Matches!$J$2:$J$201,0))-INDEX(Matches!$H$2:$H$201,MATCH($A1211&amp;"-3",Matches!$J$2:$J$201,0))),0,IF(H1211-I1211=INDEX(Matches!$G$2:$G$201,MATCH($A1211&amp;"-3",Matches!$J$2:$J$201,0))-INDEX(Matches!$H$2:$H$201,MATCH($A1211&amp;"-3",Matches!$J$2:$J$201,0)),3,2))))),""))</f>
        <v/>
      </c>
      <c r="AA1211" s="12" t="str">
        <f aca="false">IF(OR($B1211="",J1211="",K1211=""),"",IFERROR(IF(OR(INDEX(Matches!$I$2:$I$201,MATCH($A1211&amp;"-4",Matches!$J$2:$J$201,0))="Void",INDEX(Matches!$G$2:$G$201,MATCH($A1211&amp;"-4",Matches!$J$2:$J$201,0))="",INDEX(Matches!$H$2:$H$201,MATCH($A1211&amp;"-4",Matches!$J$2:$J$201,0))=""),"",IF(AND($C1211&lt;&gt;"",INDEX(Matches!$F$2:$F$201,MATCH($A1211&amp;"-4",Matches!$J$2:$J$201,0))&lt;&gt;"",$C1211&gt;=INDEX(Matches!$F$2:$F$201,MATCH($A1211&amp;"-4",Matches!$J$2:$J$201,0))),"",IF(AND(J1211=INDEX(Matches!$G$2:$G$201,MATCH($A1211&amp;"-4",Matches!$J$2:$J$201,0)),K1211=INDEX(Matches!$H$2:$H$201,MATCH($A1211&amp;"-4",Matches!$J$2:$J$201,0))),5,IF(SIGN(J1211-K1211)&lt;&gt;SIGN(INDEX(Matches!$G$2:$G$201,MATCH($A1211&amp;"-4",Matches!$J$2:$J$201,0))-INDEX(Matches!$H$2:$H$201,MATCH($A1211&amp;"-4",Matches!$J$2:$J$201,0))),0,IF(J1211-K1211=INDEX(Matches!$G$2:$G$201,MATCH($A1211&amp;"-4",Matches!$J$2:$J$201,0))-INDEX(Matches!$H$2:$H$201,MATCH($A1211&amp;"-4",Matches!$J$2:$J$201,0)),3,2))))),""))</f>
        <v/>
      </c>
      <c r="AB1211" s="12" t="str">
        <f aca="false">IF(OR($B1211="",L1211="",M1211=""),"",IFERROR(IF(OR(INDEX(Matches!$I$2:$I$201,MATCH($A1211&amp;"-5",Matches!$J$2:$J$201,0))="Void",INDEX(Matches!$G$2:$G$201,MATCH($A1211&amp;"-5",Matches!$J$2:$J$201,0))="",INDEX(Matches!$H$2:$H$201,MATCH($A1211&amp;"-5",Matches!$J$2:$J$201,0))=""),"",IF(AND($C1211&lt;&gt;"",INDEX(Matches!$F$2:$F$201,MATCH($A1211&amp;"-5",Matches!$J$2:$J$201,0))&lt;&gt;"",$C1211&gt;=INDEX(Matches!$F$2:$F$201,MATCH($A1211&amp;"-5",Matches!$J$2:$J$201,0))),"",IF(AND(L1211=INDEX(Matches!$G$2:$G$201,MATCH($A1211&amp;"-5",Matches!$J$2:$J$201,0)),M1211=INDEX(Matches!$H$2:$H$201,MATCH($A1211&amp;"-5",Matches!$J$2:$J$201,0))),5,IF(SIGN(L1211-M1211)&lt;&gt;SIGN(INDEX(Matches!$G$2:$G$201,MATCH($A1211&amp;"-5",Matches!$J$2:$J$201,0))-INDEX(Matches!$H$2:$H$201,MATCH($A1211&amp;"-5",Matches!$J$2:$J$201,0))),0,IF(L1211-M1211=INDEX(Matches!$G$2:$G$201,MATCH($A1211&amp;"-5",Matches!$J$2:$J$201,0))-INDEX(Matches!$H$2:$H$201,MATCH($A1211&amp;"-5",Matches!$J$2:$J$201,0)),3,2))))),""))</f>
        <v/>
      </c>
      <c r="AC1211" s="12" t="str">
        <f aca="false">IF(OR($B1211="",N1211="",O1211=""),"",IFERROR(IF(OR(INDEX(Matches!$I$2:$I$201,MATCH($A1211&amp;"-6",Matches!$J$2:$J$201,0))="Void",INDEX(Matches!$G$2:$G$201,MATCH($A1211&amp;"-6",Matches!$J$2:$J$201,0))="",INDEX(Matches!$H$2:$H$201,MATCH($A1211&amp;"-6",Matches!$J$2:$J$201,0))=""),"",IF(AND($C1211&lt;&gt;"",INDEX(Matches!$F$2:$F$201,MATCH($A1211&amp;"-6",Matches!$J$2:$J$201,0))&lt;&gt;"",$C1211&gt;=INDEX(Matches!$F$2:$F$201,MATCH($A1211&amp;"-6",Matches!$J$2:$J$201,0))),"",IF(AND(N1211=INDEX(Matches!$G$2:$G$201,MATCH($A1211&amp;"-6",Matches!$J$2:$J$201,0)),O1211=INDEX(Matches!$H$2:$H$201,MATCH($A1211&amp;"-6",Matches!$J$2:$J$201,0))),5,IF(SIGN(N1211-O1211)&lt;&gt;SIGN(INDEX(Matches!$G$2:$G$201,MATCH($A1211&amp;"-6",Matches!$J$2:$J$201,0))-INDEX(Matches!$H$2:$H$201,MATCH($A1211&amp;"-6",Matches!$J$2:$J$201,0))),0,IF(N1211-O1211=INDEX(Matches!$G$2:$G$201,MATCH($A1211&amp;"-6",Matches!$J$2:$J$201,0))-INDEX(Matches!$H$2:$H$201,MATCH($A1211&amp;"-6",Matches!$J$2:$J$201,0)),3,2))))),""))</f>
        <v/>
      </c>
      <c r="AD1211" s="12" t="str">
        <f aca="false">IF(OR($B1211="",P1211="",Q1211=""),"",IFERROR(IF(OR(INDEX(Matches!$I$2:$I$201,MATCH($A1211&amp;"-7",Matches!$J$2:$J$201,0))="Void",INDEX(Matches!$G$2:$G$201,MATCH($A1211&amp;"-7",Matches!$J$2:$J$201,0))="",INDEX(Matches!$H$2:$H$201,MATCH($A1211&amp;"-7",Matches!$J$2:$J$201,0))=""),"",IF(AND($C1211&lt;&gt;"",INDEX(Matches!$F$2:$F$201,MATCH($A1211&amp;"-7",Matches!$J$2:$J$201,0))&lt;&gt;"",$C1211&gt;=INDEX(Matches!$F$2:$F$201,MATCH($A1211&amp;"-7",Matches!$J$2:$J$201,0))),"",IF(AND(P1211=INDEX(Matches!$G$2:$G$201,MATCH($A1211&amp;"-7",Matches!$J$2:$J$201,0)),Q1211=INDEX(Matches!$H$2:$H$201,MATCH($A1211&amp;"-7",Matches!$J$2:$J$201,0))),5,IF(SIGN(P1211-Q1211)&lt;&gt;SIGN(INDEX(Matches!$G$2:$G$201,MATCH($A1211&amp;"-7",Matches!$J$2:$J$201,0))-INDEX(Matches!$H$2:$H$201,MATCH($A1211&amp;"-7",Matches!$J$2:$J$201,0))),0,IF(P1211-Q1211=INDEX(Matches!$G$2:$G$201,MATCH($A1211&amp;"-7",Matches!$J$2:$J$201,0))-INDEX(Matches!$H$2:$H$201,MATCH($A1211&amp;"-7",Matches!$J$2:$J$201,0)),3,2))))),""))</f>
        <v/>
      </c>
      <c r="AE1211" s="12" t="str">
        <f aca="false">IF(OR($B1211="",R1211="",S1211=""),"",IFERROR(IF(OR(INDEX(Matches!$I$2:$I$201,MATCH($A1211&amp;"-8",Matches!$J$2:$J$201,0))="Void",INDEX(Matches!$G$2:$G$201,MATCH($A1211&amp;"-8",Matches!$J$2:$J$201,0))="",INDEX(Matches!$H$2:$H$201,MATCH($A1211&amp;"-8",Matches!$J$2:$J$201,0))=""),"",IF(AND($C1211&lt;&gt;"",INDEX(Matches!$F$2:$F$201,MATCH($A1211&amp;"-8",Matches!$J$2:$J$201,0))&lt;&gt;"",$C1211&gt;=INDEX(Matches!$F$2:$F$201,MATCH($A1211&amp;"-8",Matches!$J$2:$J$201,0))),"",IF(AND(R1211=INDEX(Matches!$G$2:$G$201,MATCH($A1211&amp;"-8",Matches!$J$2:$J$201,0)),S1211=INDEX(Matches!$H$2:$H$201,MATCH($A1211&amp;"-8",Matches!$J$2:$J$201,0))),5,IF(SIGN(R1211-S1211)&lt;&gt;SIGN(INDEX(Matches!$G$2:$G$201,MATCH($A1211&amp;"-8",Matches!$J$2:$J$201,0))-INDEX(Matches!$H$2:$H$201,MATCH($A1211&amp;"-8",Matches!$J$2:$J$201,0))),0,IF(R1211-S1211=INDEX(Matches!$G$2:$G$201,MATCH($A1211&amp;"-8",Matches!$J$2:$J$201,0))-INDEX(Matches!$H$2:$H$201,MATCH($A1211&amp;"-8",Matches!$J$2:$J$201,0)),3,2))))),""))</f>
        <v/>
      </c>
      <c r="AF1211" s="12" t="str">
        <f aca="false">IF(OR($B1211="",T1211="",U1211=""),"",IFERROR(IF(OR(INDEX(Matches!$I$2:$I$201,MATCH($A1211&amp;"-9",Matches!$J$2:$J$201,0))="Void",INDEX(Matches!$G$2:$G$201,MATCH($A1211&amp;"-9",Matches!$J$2:$J$201,0))="",INDEX(Matches!$H$2:$H$201,MATCH($A1211&amp;"-9",Matches!$J$2:$J$201,0))=""),"",IF(AND($C1211&lt;&gt;"",INDEX(Matches!$F$2:$F$201,MATCH($A1211&amp;"-9",Matches!$J$2:$J$201,0))&lt;&gt;"",$C1211&gt;=INDEX(Matches!$F$2:$F$201,MATCH($A1211&amp;"-9",Matches!$J$2:$J$201,0))),"",IF(AND(T1211=INDEX(Matches!$G$2:$G$201,MATCH($A1211&amp;"-9",Matches!$J$2:$J$201,0)),U1211=INDEX(Matches!$H$2:$H$201,MATCH($A1211&amp;"-9",Matches!$J$2:$J$201,0))),5,IF(SIGN(T1211-U1211)&lt;&gt;SIGN(INDEX(Matches!$G$2:$G$201,MATCH($A1211&amp;"-9",Matches!$J$2:$J$201,0))-INDEX(Matches!$H$2:$H$201,MATCH($A1211&amp;"-9",Matches!$J$2:$J$201,0))),0,IF(T1211-U1211=INDEX(Matches!$G$2:$G$201,MATCH($A1211&amp;"-9",Matches!$J$2:$J$201,0))-INDEX(Matches!$H$2:$H$201,MATCH($A1211&amp;"-9",Matches!$J$2:$J$201,0)),3,2))))),""))</f>
        <v/>
      </c>
      <c r="AG1211" s="12" t="str">
        <f aca="false">IF(OR($B1211="",V1211="",W1211=""),"",IFERROR(IF(OR(INDEX(Matches!$I$2:$I$201,MATCH($A1211&amp;"-10",Matches!$J$2:$J$201,0))="Void",INDEX(Matches!$G$2:$G$201,MATCH($A1211&amp;"-10",Matches!$J$2:$J$201,0))="",INDEX(Matches!$H$2:$H$201,MATCH($A1211&amp;"-10",Matches!$J$2:$J$201,0))=""),"",IF(AND($C1211&lt;&gt;"",INDEX(Matches!$F$2:$F$201,MATCH($A1211&amp;"-10",Matches!$J$2:$J$201,0))&lt;&gt;"",$C1211&gt;=INDEX(Matches!$F$2:$F$201,MATCH($A1211&amp;"-10",Matches!$J$2:$J$201,0))),"",IF(AND(V1211=INDEX(Matches!$G$2:$G$201,MATCH($A1211&amp;"-10",Matches!$J$2:$J$201,0)),W1211=INDEX(Matches!$H$2:$H$201,MATCH($A1211&amp;"-10",Matches!$J$2:$J$201,0))),5,IF(SIGN(V1211-W1211)&lt;&gt;SIGN(INDEX(Matches!$G$2:$G$201,MATCH($A1211&amp;"-10",Matches!$J$2:$J$201,0))-INDEX(Matches!$H$2:$H$201,MATCH($A1211&amp;"-10",Matches!$J$2:$J$201,0))),0,IF(V1211-W1211=INDEX(Matches!$G$2:$G$201,MATCH($A1211&amp;"-10",Matches!$J$2:$J$201,0))-INDEX(Matches!$H$2:$H$201,MATCH($A1211&amp;"-10",Matches!$J$2:$J$201,0)),3,2))))),""))</f>
        <v/>
      </c>
      <c r="AH1211" s="13" t="str">
        <f aca="false">IF($B1211="","",SUM(X1211:AG1211))</f>
        <v/>
      </c>
      <c r="AI1211" s="12" t="str">
        <f aca="false">IF($B1211="","",COUNTIF(X1211:AG1211,5))</f>
        <v/>
      </c>
      <c r="AJ1211" s="12" t="str">
        <f aca="false">IF($B1211="","",COUNTIF(X1211:AG1211,"&gt;=2"))</f>
        <v/>
      </c>
      <c r="AK1211" s="12" t="str">
        <f aca="false">IF($B1211="","",COUNT(X1211:AG1211))</f>
        <v/>
      </c>
    </row>
    <row r="1212" customFormat="false" ht="15" hidden="false" customHeight="false" outlineLevel="0" collapsed="false">
      <c r="A1212" s="7"/>
      <c r="B1212" s="7"/>
      <c r="C1212" s="11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12" t="str">
        <f aca="false">IF(OR($B1212="",D1212="",E1212=""),"",IFERROR(IF(OR(INDEX(Matches!$I$2:$I$201,MATCH($A1212&amp;"-1",Matches!$J$2:$J$201,0))="Void",INDEX(Matches!$G$2:$G$201,MATCH($A1212&amp;"-1",Matches!$J$2:$J$201,0))="",INDEX(Matches!$H$2:$H$201,MATCH($A1212&amp;"-1",Matches!$J$2:$J$201,0))=""),"",IF(AND($C1212&lt;&gt;"",INDEX(Matches!$F$2:$F$201,MATCH($A1212&amp;"-1",Matches!$J$2:$J$201,0))&lt;&gt;"",$C1212&gt;=INDEX(Matches!$F$2:$F$201,MATCH($A1212&amp;"-1",Matches!$J$2:$J$201,0))),"",IF(AND(D1212=INDEX(Matches!$G$2:$G$201,MATCH($A1212&amp;"-1",Matches!$J$2:$J$201,0)),E1212=INDEX(Matches!$H$2:$H$201,MATCH($A1212&amp;"-1",Matches!$J$2:$J$201,0))),5,IF(SIGN(D1212-E1212)&lt;&gt;SIGN(INDEX(Matches!$G$2:$G$201,MATCH($A1212&amp;"-1",Matches!$J$2:$J$201,0))-INDEX(Matches!$H$2:$H$201,MATCH($A1212&amp;"-1",Matches!$J$2:$J$201,0))),0,IF(D1212-E1212=INDEX(Matches!$G$2:$G$201,MATCH($A1212&amp;"-1",Matches!$J$2:$J$201,0))-INDEX(Matches!$H$2:$H$201,MATCH($A1212&amp;"-1",Matches!$J$2:$J$201,0)),3,2))))),""))</f>
        <v/>
      </c>
      <c r="Y1212" s="12" t="str">
        <f aca="false">IF(OR($B1212="",F1212="",G1212=""),"",IFERROR(IF(OR(INDEX(Matches!$I$2:$I$201,MATCH($A1212&amp;"-2",Matches!$J$2:$J$201,0))="Void",INDEX(Matches!$G$2:$G$201,MATCH($A1212&amp;"-2",Matches!$J$2:$J$201,0))="",INDEX(Matches!$H$2:$H$201,MATCH($A1212&amp;"-2",Matches!$J$2:$J$201,0))=""),"",IF(AND($C1212&lt;&gt;"",INDEX(Matches!$F$2:$F$201,MATCH($A1212&amp;"-2",Matches!$J$2:$J$201,0))&lt;&gt;"",$C1212&gt;=INDEX(Matches!$F$2:$F$201,MATCH($A1212&amp;"-2",Matches!$J$2:$J$201,0))),"",IF(AND(F1212=INDEX(Matches!$G$2:$G$201,MATCH($A1212&amp;"-2",Matches!$J$2:$J$201,0)),G1212=INDEX(Matches!$H$2:$H$201,MATCH($A1212&amp;"-2",Matches!$J$2:$J$201,0))),5,IF(SIGN(F1212-G1212)&lt;&gt;SIGN(INDEX(Matches!$G$2:$G$201,MATCH($A1212&amp;"-2",Matches!$J$2:$J$201,0))-INDEX(Matches!$H$2:$H$201,MATCH($A1212&amp;"-2",Matches!$J$2:$J$201,0))),0,IF(F1212-G1212=INDEX(Matches!$G$2:$G$201,MATCH($A1212&amp;"-2",Matches!$J$2:$J$201,0))-INDEX(Matches!$H$2:$H$201,MATCH($A1212&amp;"-2",Matches!$J$2:$J$201,0)),3,2))))),""))</f>
        <v/>
      </c>
      <c r="Z1212" s="12" t="str">
        <f aca="false">IF(OR($B1212="",H1212="",I1212=""),"",IFERROR(IF(OR(INDEX(Matches!$I$2:$I$201,MATCH($A1212&amp;"-3",Matches!$J$2:$J$201,0))="Void",INDEX(Matches!$G$2:$G$201,MATCH($A1212&amp;"-3",Matches!$J$2:$J$201,0))="",INDEX(Matches!$H$2:$H$201,MATCH($A1212&amp;"-3",Matches!$J$2:$J$201,0))=""),"",IF(AND($C1212&lt;&gt;"",INDEX(Matches!$F$2:$F$201,MATCH($A1212&amp;"-3",Matches!$J$2:$J$201,0))&lt;&gt;"",$C1212&gt;=INDEX(Matches!$F$2:$F$201,MATCH($A1212&amp;"-3",Matches!$J$2:$J$201,0))),"",IF(AND(H1212=INDEX(Matches!$G$2:$G$201,MATCH($A1212&amp;"-3",Matches!$J$2:$J$201,0)),I1212=INDEX(Matches!$H$2:$H$201,MATCH($A1212&amp;"-3",Matches!$J$2:$J$201,0))),5,IF(SIGN(H1212-I1212)&lt;&gt;SIGN(INDEX(Matches!$G$2:$G$201,MATCH($A1212&amp;"-3",Matches!$J$2:$J$201,0))-INDEX(Matches!$H$2:$H$201,MATCH($A1212&amp;"-3",Matches!$J$2:$J$201,0))),0,IF(H1212-I1212=INDEX(Matches!$G$2:$G$201,MATCH($A1212&amp;"-3",Matches!$J$2:$J$201,0))-INDEX(Matches!$H$2:$H$201,MATCH($A1212&amp;"-3",Matches!$J$2:$J$201,0)),3,2))))),""))</f>
        <v/>
      </c>
      <c r="AA1212" s="12" t="str">
        <f aca="false">IF(OR($B1212="",J1212="",K1212=""),"",IFERROR(IF(OR(INDEX(Matches!$I$2:$I$201,MATCH($A1212&amp;"-4",Matches!$J$2:$J$201,0))="Void",INDEX(Matches!$G$2:$G$201,MATCH($A1212&amp;"-4",Matches!$J$2:$J$201,0))="",INDEX(Matches!$H$2:$H$201,MATCH($A1212&amp;"-4",Matches!$J$2:$J$201,0))=""),"",IF(AND($C1212&lt;&gt;"",INDEX(Matches!$F$2:$F$201,MATCH($A1212&amp;"-4",Matches!$J$2:$J$201,0))&lt;&gt;"",$C1212&gt;=INDEX(Matches!$F$2:$F$201,MATCH($A1212&amp;"-4",Matches!$J$2:$J$201,0))),"",IF(AND(J1212=INDEX(Matches!$G$2:$G$201,MATCH($A1212&amp;"-4",Matches!$J$2:$J$201,0)),K1212=INDEX(Matches!$H$2:$H$201,MATCH($A1212&amp;"-4",Matches!$J$2:$J$201,0))),5,IF(SIGN(J1212-K1212)&lt;&gt;SIGN(INDEX(Matches!$G$2:$G$201,MATCH($A1212&amp;"-4",Matches!$J$2:$J$201,0))-INDEX(Matches!$H$2:$H$201,MATCH($A1212&amp;"-4",Matches!$J$2:$J$201,0))),0,IF(J1212-K1212=INDEX(Matches!$G$2:$G$201,MATCH($A1212&amp;"-4",Matches!$J$2:$J$201,0))-INDEX(Matches!$H$2:$H$201,MATCH($A1212&amp;"-4",Matches!$J$2:$J$201,0)),3,2))))),""))</f>
        <v/>
      </c>
      <c r="AB1212" s="12" t="str">
        <f aca="false">IF(OR($B1212="",L1212="",M1212=""),"",IFERROR(IF(OR(INDEX(Matches!$I$2:$I$201,MATCH($A1212&amp;"-5",Matches!$J$2:$J$201,0))="Void",INDEX(Matches!$G$2:$G$201,MATCH($A1212&amp;"-5",Matches!$J$2:$J$201,0))="",INDEX(Matches!$H$2:$H$201,MATCH($A1212&amp;"-5",Matches!$J$2:$J$201,0))=""),"",IF(AND($C1212&lt;&gt;"",INDEX(Matches!$F$2:$F$201,MATCH($A1212&amp;"-5",Matches!$J$2:$J$201,0))&lt;&gt;"",$C1212&gt;=INDEX(Matches!$F$2:$F$201,MATCH($A1212&amp;"-5",Matches!$J$2:$J$201,0))),"",IF(AND(L1212=INDEX(Matches!$G$2:$G$201,MATCH($A1212&amp;"-5",Matches!$J$2:$J$201,0)),M1212=INDEX(Matches!$H$2:$H$201,MATCH($A1212&amp;"-5",Matches!$J$2:$J$201,0))),5,IF(SIGN(L1212-M1212)&lt;&gt;SIGN(INDEX(Matches!$G$2:$G$201,MATCH($A1212&amp;"-5",Matches!$J$2:$J$201,0))-INDEX(Matches!$H$2:$H$201,MATCH($A1212&amp;"-5",Matches!$J$2:$J$201,0))),0,IF(L1212-M1212=INDEX(Matches!$G$2:$G$201,MATCH($A1212&amp;"-5",Matches!$J$2:$J$201,0))-INDEX(Matches!$H$2:$H$201,MATCH($A1212&amp;"-5",Matches!$J$2:$J$201,0)),3,2))))),""))</f>
        <v/>
      </c>
      <c r="AC1212" s="12" t="str">
        <f aca="false">IF(OR($B1212="",N1212="",O1212=""),"",IFERROR(IF(OR(INDEX(Matches!$I$2:$I$201,MATCH($A1212&amp;"-6",Matches!$J$2:$J$201,0))="Void",INDEX(Matches!$G$2:$G$201,MATCH($A1212&amp;"-6",Matches!$J$2:$J$201,0))="",INDEX(Matches!$H$2:$H$201,MATCH($A1212&amp;"-6",Matches!$J$2:$J$201,0))=""),"",IF(AND($C1212&lt;&gt;"",INDEX(Matches!$F$2:$F$201,MATCH($A1212&amp;"-6",Matches!$J$2:$J$201,0))&lt;&gt;"",$C1212&gt;=INDEX(Matches!$F$2:$F$201,MATCH($A1212&amp;"-6",Matches!$J$2:$J$201,0))),"",IF(AND(N1212=INDEX(Matches!$G$2:$G$201,MATCH($A1212&amp;"-6",Matches!$J$2:$J$201,0)),O1212=INDEX(Matches!$H$2:$H$201,MATCH($A1212&amp;"-6",Matches!$J$2:$J$201,0))),5,IF(SIGN(N1212-O1212)&lt;&gt;SIGN(INDEX(Matches!$G$2:$G$201,MATCH($A1212&amp;"-6",Matches!$J$2:$J$201,0))-INDEX(Matches!$H$2:$H$201,MATCH($A1212&amp;"-6",Matches!$J$2:$J$201,0))),0,IF(N1212-O1212=INDEX(Matches!$G$2:$G$201,MATCH($A1212&amp;"-6",Matches!$J$2:$J$201,0))-INDEX(Matches!$H$2:$H$201,MATCH($A1212&amp;"-6",Matches!$J$2:$J$201,0)),3,2))))),""))</f>
        <v/>
      </c>
      <c r="AD1212" s="12" t="str">
        <f aca="false">IF(OR($B1212="",P1212="",Q1212=""),"",IFERROR(IF(OR(INDEX(Matches!$I$2:$I$201,MATCH($A1212&amp;"-7",Matches!$J$2:$J$201,0))="Void",INDEX(Matches!$G$2:$G$201,MATCH($A1212&amp;"-7",Matches!$J$2:$J$201,0))="",INDEX(Matches!$H$2:$H$201,MATCH($A1212&amp;"-7",Matches!$J$2:$J$201,0))=""),"",IF(AND($C1212&lt;&gt;"",INDEX(Matches!$F$2:$F$201,MATCH($A1212&amp;"-7",Matches!$J$2:$J$201,0))&lt;&gt;"",$C1212&gt;=INDEX(Matches!$F$2:$F$201,MATCH($A1212&amp;"-7",Matches!$J$2:$J$201,0))),"",IF(AND(P1212=INDEX(Matches!$G$2:$G$201,MATCH($A1212&amp;"-7",Matches!$J$2:$J$201,0)),Q1212=INDEX(Matches!$H$2:$H$201,MATCH($A1212&amp;"-7",Matches!$J$2:$J$201,0))),5,IF(SIGN(P1212-Q1212)&lt;&gt;SIGN(INDEX(Matches!$G$2:$G$201,MATCH($A1212&amp;"-7",Matches!$J$2:$J$201,0))-INDEX(Matches!$H$2:$H$201,MATCH($A1212&amp;"-7",Matches!$J$2:$J$201,0))),0,IF(P1212-Q1212=INDEX(Matches!$G$2:$G$201,MATCH($A1212&amp;"-7",Matches!$J$2:$J$201,0))-INDEX(Matches!$H$2:$H$201,MATCH($A1212&amp;"-7",Matches!$J$2:$J$201,0)),3,2))))),""))</f>
        <v/>
      </c>
      <c r="AE1212" s="12" t="str">
        <f aca="false">IF(OR($B1212="",R1212="",S1212=""),"",IFERROR(IF(OR(INDEX(Matches!$I$2:$I$201,MATCH($A1212&amp;"-8",Matches!$J$2:$J$201,0))="Void",INDEX(Matches!$G$2:$G$201,MATCH($A1212&amp;"-8",Matches!$J$2:$J$201,0))="",INDEX(Matches!$H$2:$H$201,MATCH($A1212&amp;"-8",Matches!$J$2:$J$201,0))=""),"",IF(AND($C1212&lt;&gt;"",INDEX(Matches!$F$2:$F$201,MATCH($A1212&amp;"-8",Matches!$J$2:$J$201,0))&lt;&gt;"",$C1212&gt;=INDEX(Matches!$F$2:$F$201,MATCH($A1212&amp;"-8",Matches!$J$2:$J$201,0))),"",IF(AND(R1212=INDEX(Matches!$G$2:$G$201,MATCH($A1212&amp;"-8",Matches!$J$2:$J$201,0)),S1212=INDEX(Matches!$H$2:$H$201,MATCH($A1212&amp;"-8",Matches!$J$2:$J$201,0))),5,IF(SIGN(R1212-S1212)&lt;&gt;SIGN(INDEX(Matches!$G$2:$G$201,MATCH($A1212&amp;"-8",Matches!$J$2:$J$201,0))-INDEX(Matches!$H$2:$H$201,MATCH($A1212&amp;"-8",Matches!$J$2:$J$201,0))),0,IF(R1212-S1212=INDEX(Matches!$G$2:$G$201,MATCH($A1212&amp;"-8",Matches!$J$2:$J$201,0))-INDEX(Matches!$H$2:$H$201,MATCH($A1212&amp;"-8",Matches!$J$2:$J$201,0)),3,2))))),""))</f>
        <v/>
      </c>
      <c r="AF1212" s="12" t="str">
        <f aca="false">IF(OR($B1212="",T1212="",U1212=""),"",IFERROR(IF(OR(INDEX(Matches!$I$2:$I$201,MATCH($A1212&amp;"-9",Matches!$J$2:$J$201,0))="Void",INDEX(Matches!$G$2:$G$201,MATCH($A1212&amp;"-9",Matches!$J$2:$J$201,0))="",INDEX(Matches!$H$2:$H$201,MATCH($A1212&amp;"-9",Matches!$J$2:$J$201,0))=""),"",IF(AND($C1212&lt;&gt;"",INDEX(Matches!$F$2:$F$201,MATCH($A1212&amp;"-9",Matches!$J$2:$J$201,0))&lt;&gt;"",$C1212&gt;=INDEX(Matches!$F$2:$F$201,MATCH($A1212&amp;"-9",Matches!$J$2:$J$201,0))),"",IF(AND(T1212=INDEX(Matches!$G$2:$G$201,MATCH($A1212&amp;"-9",Matches!$J$2:$J$201,0)),U1212=INDEX(Matches!$H$2:$H$201,MATCH($A1212&amp;"-9",Matches!$J$2:$J$201,0))),5,IF(SIGN(T1212-U1212)&lt;&gt;SIGN(INDEX(Matches!$G$2:$G$201,MATCH($A1212&amp;"-9",Matches!$J$2:$J$201,0))-INDEX(Matches!$H$2:$H$201,MATCH($A1212&amp;"-9",Matches!$J$2:$J$201,0))),0,IF(T1212-U1212=INDEX(Matches!$G$2:$G$201,MATCH($A1212&amp;"-9",Matches!$J$2:$J$201,0))-INDEX(Matches!$H$2:$H$201,MATCH($A1212&amp;"-9",Matches!$J$2:$J$201,0)),3,2))))),""))</f>
        <v/>
      </c>
      <c r="AG1212" s="12" t="str">
        <f aca="false">IF(OR($B1212="",V1212="",W1212=""),"",IFERROR(IF(OR(INDEX(Matches!$I$2:$I$201,MATCH($A1212&amp;"-10",Matches!$J$2:$J$201,0))="Void",INDEX(Matches!$G$2:$G$201,MATCH($A1212&amp;"-10",Matches!$J$2:$J$201,0))="",INDEX(Matches!$H$2:$H$201,MATCH($A1212&amp;"-10",Matches!$J$2:$J$201,0))=""),"",IF(AND($C1212&lt;&gt;"",INDEX(Matches!$F$2:$F$201,MATCH($A1212&amp;"-10",Matches!$J$2:$J$201,0))&lt;&gt;"",$C1212&gt;=INDEX(Matches!$F$2:$F$201,MATCH($A1212&amp;"-10",Matches!$J$2:$J$201,0))),"",IF(AND(V1212=INDEX(Matches!$G$2:$G$201,MATCH($A1212&amp;"-10",Matches!$J$2:$J$201,0)),W1212=INDEX(Matches!$H$2:$H$201,MATCH($A1212&amp;"-10",Matches!$J$2:$J$201,0))),5,IF(SIGN(V1212-W1212)&lt;&gt;SIGN(INDEX(Matches!$G$2:$G$201,MATCH($A1212&amp;"-10",Matches!$J$2:$J$201,0))-INDEX(Matches!$H$2:$H$201,MATCH($A1212&amp;"-10",Matches!$J$2:$J$201,0))),0,IF(V1212-W1212=INDEX(Matches!$G$2:$G$201,MATCH($A1212&amp;"-10",Matches!$J$2:$J$201,0))-INDEX(Matches!$H$2:$H$201,MATCH($A1212&amp;"-10",Matches!$J$2:$J$201,0)),3,2))))),""))</f>
        <v/>
      </c>
      <c r="AH1212" s="13" t="str">
        <f aca="false">IF($B1212="","",SUM(X1212:AG1212))</f>
        <v/>
      </c>
      <c r="AI1212" s="12" t="str">
        <f aca="false">IF($B1212="","",COUNTIF(X1212:AG1212,5))</f>
        <v/>
      </c>
      <c r="AJ1212" s="12" t="str">
        <f aca="false">IF($B1212="","",COUNTIF(X1212:AG1212,"&gt;=2"))</f>
        <v/>
      </c>
      <c r="AK1212" s="12" t="str">
        <f aca="false">IF($B1212="","",COUNT(X1212:AG1212))</f>
        <v/>
      </c>
    </row>
    <row r="1213" customFormat="false" ht="15" hidden="false" customHeight="false" outlineLevel="0" collapsed="false">
      <c r="A1213" s="7"/>
      <c r="B1213" s="7"/>
      <c r="C1213" s="11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12" t="str">
        <f aca="false">IF(OR($B1213="",D1213="",E1213=""),"",IFERROR(IF(OR(INDEX(Matches!$I$2:$I$201,MATCH($A1213&amp;"-1",Matches!$J$2:$J$201,0))="Void",INDEX(Matches!$G$2:$G$201,MATCH($A1213&amp;"-1",Matches!$J$2:$J$201,0))="",INDEX(Matches!$H$2:$H$201,MATCH($A1213&amp;"-1",Matches!$J$2:$J$201,0))=""),"",IF(AND($C1213&lt;&gt;"",INDEX(Matches!$F$2:$F$201,MATCH($A1213&amp;"-1",Matches!$J$2:$J$201,0))&lt;&gt;"",$C1213&gt;=INDEX(Matches!$F$2:$F$201,MATCH($A1213&amp;"-1",Matches!$J$2:$J$201,0))),"",IF(AND(D1213=INDEX(Matches!$G$2:$G$201,MATCH($A1213&amp;"-1",Matches!$J$2:$J$201,0)),E1213=INDEX(Matches!$H$2:$H$201,MATCH($A1213&amp;"-1",Matches!$J$2:$J$201,0))),5,IF(SIGN(D1213-E1213)&lt;&gt;SIGN(INDEX(Matches!$G$2:$G$201,MATCH($A1213&amp;"-1",Matches!$J$2:$J$201,0))-INDEX(Matches!$H$2:$H$201,MATCH($A1213&amp;"-1",Matches!$J$2:$J$201,0))),0,IF(D1213-E1213=INDEX(Matches!$G$2:$G$201,MATCH($A1213&amp;"-1",Matches!$J$2:$J$201,0))-INDEX(Matches!$H$2:$H$201,MATCH($A1213&amp;"-1",Matches!$J$2:$J$201,0)),3,2))))),""))</f>
        <v/>
      </c>
      <c r="Y1213" s="12" t="str">
        <f aca="false">IF(OR($B1213="",F1213="",G1213=""),"",IFERROR(IF(OR(INDEX(Matches!$I$2:$I$201,MATCH($A1213&amp;"-2",Matches!$J$2:$J$201,0))="Void",INDEX(Matches!$G$2:$G$201,MATCH($A1213&amp;"-2",Matches!$J$2:$J$201,0))="",INDEX(Matches!$H$2:$H$201,MATCH($A1213&amp;"-2",Matches!$J$2:$J$201,0))=""),"",IF(AND($C1213&lt;&gt;"",INDEX(Matches!$F$2:$F$201,MATCH($A1213&amp;"-2",Matches!$J$2:$J$201,0))&lt;&gt;"",$C1213&gt;=INDEX(Matches!$F$2:$F$201,MATCH($A1213&amp;"-2",Matches!$J$2:$J$201,0))),"",IF(AND(F1213=INDEX(Matches!$G$2:$G$201,MATCH($A1213&amp;"-2",Matches!$J$2:$J$201,0)),G1213=INDEX(Matches!$H$2:$H$201,MATCH($A1213&amp;"-2",Matches!$J$2:$J$201,0))),5,IF(SIGN(F1213-G1213)&lt;&gt;SIGN(INDEX(Matches!$G$2:$G$201,MATCH($A1213&amp;"-2",Matches!$J$2:$J$201,0))-INDEX(Matches!$H$2:$H$201,MATCH($A1213&amp;"-2",Matches!$J$2:$J$201,0))),0,IF(F1213-G1213=INDEX(Matches!$G$2:$G$201,MATCH($A1213&amp;"-2",Matches!$J$2:$J$201,0))-INDEX(Matches!$H$2:$H$201,MATCH($A1213&amp;"-2",Matches!$J$2:$J$201,0)),3,2))))),""))</f>
        <v/>
      </c>
      <c r="Z1213" s="12" t="str">
        <f aca="false">IF(OR($B1213="",H1213="",I1213=""),"",IFERROR(IF(OR(INDEX(Matches!$I$2:$I$201,MATCH($A1213&amp;"-3",Matches!$J$2:$J$201,0))="Void",INDEX(Matches!$G$2:$G$201,MATCH($A1213&amp;"-3",Matches!$J$2:$J$201,0))="",INDEX(Matches!$H$2:$H$201,MATCH($A1213&amp;"-3",Matches!$J$2:$J$201,0))=""),"",IF(AND($C1213&lt;&gt;"",INDEX(Matches!$F$2:$F$201,MATCH($A1213&amp;"-3",Matches!$J$2:$J$201,0))&lt;&gt;"",$C1213&gt;=INDEX(Matches!$F$2:$F$201,MATCH($A1213&amp;"-3",Matches!$J$2:$J$201,0))),"",IF(AND(H1213=INDEX(Matches!$G$2:$G$201,MATCH($A1213&amp;"-3",Matches!$J$2:$J$201,0)),I1213=INDEX(Matches!$H$2:$H$201,MATCH($A1213&amp;"-3",Matches!$J$2:$J$201,0))),5,IF(SIGN(H1213-I1213)&lt;&gt;SIGN(INDEX(Matches!$G$2:$G$201,MATCH($A1213&amp;"-3",Matches!$J$2:$J$201,0))-INDEX(Matches!$H$2:$H$201,MATCH($A1213&amp;"-3",Matches!$J$2:$J$201,0))),0,IF(H1213-I1213=INDEX(Matches!$G$2:$G$201,MATCH($A1213&amp;"-3",Matches!$J$2:$J$201,0))-INDEX(Matches!$H$2:$H$201,MATCH($A1213&amp;"-3",Matches!$J$2:$J$201,0)),3,2))))),""))</f>
        <v/>
      </c>
      <c r="AA1213" s="12" t="str">
        <f aca="false">IF(OR($B1213="",J1213="",K1213=""),"",IFERROR(IF(OR(INDEX(Matches!$I$2:$I$201,MATCH($A1213&amp;"-4",Matches!$J$2:$J$201,0))="Void",INDEX(Matches!$G$2:$G$201,MATCH($A1213&amp;"-4",Matches!$J$2:$J$201,0))="",INDEX(Matches!$H$2:$H$201,MATCH($A1213&amp;"-4",Matches!$J$2:$J$201,0))=""),"",IF(AND($C1213&lt;&gt;"",INDEX(Matches!$F$2:$F$201,MATCH($A1213&amp;"-4",Matches!$J$2:$J$201,0))&lt;&gt;"",$C1213&gt;=INDEX(Matches!$F$2:$F$201,MATCH($A1213&amp;"-4",Matches!$J$2:$J$201,0))),"",IF(AND(J1213=INDEX(Matches!$G$2:$G$201,MATCH($A1213&amp;"-4",Matches!$J$2:$J$201,0)),K1213=INDEX(Matches!$H$2:$H$201,MATCH($A1213&amp;"-4",Matches!$J$2:$J$201,0))),5,IF(SIGN(J1213-K1213)&lt;&gt;SIGN(INDEX(Matches!$G$2:$G$201,MATCH($A1213&amp;"-4",Matches!$J$2:$J$201,0))-INDEX(Matches!$H$2:$H$201,MATCH($A1213&amp;"-4",Matches!$J$2:$J$201,0))),0,IF(J1213-K1213=INDEX(Matches!$G$2:$G$201,MATCH($A1213&amp;"-4",Matches!$J$2:$J$201,0))-INDEX(Matches!$H$2:$H$201,MATCH($A1213&amp;"-4",Matches!$J$2:$J$201,0)),3,2))))),""))</f>
        <v/>
      </c>
      <c r="AB1213" s="12" t="str">
        <f aca="false">IF(OR($B1213="",L1213="",M1213=""),"",IFERROR(IF(OR(INDEX(Matches!$I$2:$I$201,MATCH($A1213&amp;"-5",Matches!$J$2:$J$201,0))="Void",INDEX(Matches!$G$2:$G$201,MATCH($A1213&amp;"-5",Matches!$J$2:$J$201,0))="",INDEX(Matches!$H$2:$H$201,MATCH($A1213&amp;"-5",Matches!$J$2:$J$201,0))=""),"",IF(AND($C1213&lt;&gt;"",INDEX(Matches!$F$2:$F$201,MATCH($A1213&amp;"-5",Matches!$J$2:$J$201,0))&lt;&gt;"",$C1213&gt;=INDEX(Matches!$F$2:$F$201,MATCH($A1213&amp;"-5",Matches!$J$2:$J$201,0))),"",IF(AND(L1213=INDEX(Matches!$G$2:$G$201,MATCH($A1213&amp;"-5",Matches!$J$2:$J$201,0)),M1213=INDEX(Matches!$H$2:$H$201,MATCH($A1213&amp;"-5",Matches!$J$2:$J$201,0))),5,IF(SIGN(L1213-M1213)&lt;&gt;SIGN(INDEX(Matches!$G$2:$G$201,MATCH($A1213&amp;"-5",Matches!$J$2:$J$201,0))-INDEX(Matches!$H$2:$H$201,MATCH($A1213&amp;"-5",Matches!$J$2:$J$201,0))),0,IF(L1213-M1213=INDEX(Matches!$G$2:$G$201,MATCH($A1213&amp;"-5",Matches!$J$2:$J$201,0))-INDEX(Matches!$H$2:$H$201,MATCH($A1213&amp;"-5",Matches!$J$2:$J$201,0)),3,2))))),""))</f>
        <v/>
      </c>
      <c r="AC1213" s="12" t="str">
        <f aca="false">IF(OR($B1213="",N1213="",O1213=""),"",IFERROR(IF(OR(INDEX(Matches!$I$2:$I$201,MATCH($A1213&amp;"-6",Matches!$J$2:$J$201,0))="Void",INDEX(Matches!$G$2:$G$201,MATCH($A1213&amp;"-6",Matches!$J$2:$J$201,0))="",INDEX(Matches!$H$2:$H$201,MATCH($A1213&amp;"-6",Matches!$J$2:$J$201,0))=""),"",IF(AND($C1213&lt;&gt;"",INDEX(Matches!$F$2:$F$201,MATCH($A1213&amp;"-6",Matches!$J$2:$J$201,0))&lt;&gt;"",$C1213&gt;=INDEX(Matches!$F$2:$F$201,MATCH($A1213&amp;"-6",Matches!$J$2:$J$201,0))),"",IF(AND(N1213=INDEX(Matches!$G$2:$G$201,MATCH($A1213&amp;"-6",Matches!$J$2:$J$201,0)),O1213=INDEX(Matches!$H$2:$H$201,MATCH($A1213&amp;"-6",Matches!$J$2:$J$201,0))),5,IF(SIGN(N1213-O1213)&lt;&gt;SIGN(INDEX(Matches!$G$2:$G$201,MATCH($A1213&amp;"-6",Matches!$J$2:$J$201,0))-INDEX(Matches!$H$2:$H$201,MATCH($A1213&amp;"-6",Matches!$J$2:$J$201,0))),0,IF(N1213-O1213=INDEX(Matches!$G$2:$G$201,MATCH($A1213&amp;"-6",Matches!$J$2:$J$201,0))-INDEX(Matches!$H$2:$H$201,MATCH($A1213&amp;"-6",Matches!$J$2:$J$201,0)),3,2))))),""))</f>
        <v/>
      </c>
      <c r="AD1213" s="12" t="str">
        <f aca="false">IF(OR($B1213="",P1213="",Q1213=""),"",IFERROR(IF(OR(INDEX(Matches!$I$2:$I$201,MATCH($A1213&amp;"-7",Matches!$J$2:$J$201,0))="Void",INDEX(Matches!$G$2:$G$201,MATCH($A1213&amp;"-7",Matches!$J$2:$J$201,0))="",INDEX(Matches!$H$2:$H$201,MATCH($A1213&amp;"-7",Matches!$J$2:$J$201,0))=""),"",IF(AND($C1213&lt;&gt;"",INDEX(Matches!$F$2:$F$201,MATCH($A1213&amp;"-7",Matches!$J$2:$J$201,0))&lt;&gt;"",$C1213&gt;=INDEX(Matches!$F$2:$F$201,MATCH($A1213&amp;"-7",Matches!$J$2:$J$201,0))),"",IF(AND(P1213=INDEX(Matches!$G$2:$G$201,MATCH($A1213&amp;"-7",Matches!$J$2:$J$201,0)),Q1213=INDEX(Matches!$H$2:$H$201,MATCH($A1213&amp;"-7",Matches!$J$2:$J$201,0))),5,IF(SIGN(P1213-Q1213)&lt;&gt;SIGN(INDEX(Matches!$G$2:$G$201,MATCH($A1213&amp;"-7",Matches!$J$2:$J$201,0))-INDEX(Matches!$H$2:$H$201,MATCH($A1213&amp;"-7",Matches!$J$2:$J$201,0))),0,IF(P1213-Q1213=INDEX(Matches!$G$2:$G$201,MATCH($A1213&amp;"-7",Matches!$J$2:$J$201,0))-INDEX(Matches!$H$2:$H$201,MATCH($A1213&amp;"-7",Matches!$J$2:$J$201,0)),3,2))))),""))</f>
        <v/>
      </c>
      <c r="AE1213" s="12" t="str">
        <f aca="false">IF(OR($B1213="",R1213="",S1213=""),"",IFERROR(IF(OR(INDEX(Matches!$I$2:$I$201,MATCH($A1213&amp;"-8",Matches!$J$2:$J$201,0))="Void",INDEX(Matches!$G$2:$G$201,MATCH($A1213&amp;"-8",Matches!$J$2:$J$201,0))="",INDEX(Matches!$H$2:$H$201,MATCH($A1213&amp;"-8",Matches!$J$2:$J$201,0))=""),"",IF(AND($C1213&lt;&gt;"",INDEX(Matches!$F$2:$F$201,MATCH($A1213&amp;"-8",Matches!$J$2:$J$201,0))&lt;&gt;"",$C1213&gt;=INDEX(Matches!$F$2:$F$201,MATCH($A1213&amp;"-8",Matches!$J$2:$J$201,0))),"",IF(AND(R1213=INDEX(Matches!$G$2:$G$201,MATCH($A1213&amp;"-8",Matches!$J$2:$J$201,0)),S1213=INDEX(Matches!$H$2:$H$201,MATCH($A1213&amp;"-8",Matches!$J$2:$J$201,0))),5,IF(SIGN(R1213-S1213)&lt;&gt;SIGN(INDEX(Matches!$G$2:$G$201,MATCH($A1213&amp;"-8",Matches!$J$2:$J$201,0))-INDEX(Matches!$H$2:$H$201,MATCH($A1213&amp;"-8",Matches!$J$2:$J$201,0))),0,IF(R1213-S1213=INDEX(Matches!$G$2:$G$201,MATCH($A1213&amp;"-8",Matches!$J$2:$J$201,0))-INDEX(Matches!$H$2:$H$201,MATCH($A1213&amp;"-8",Matches!$J$2:$J$201,0)),3,2))))),""))</f>
        <v/>
      </c>
      <c r="AF1213" s="12" t="str">
        <f aca="false">IF(OR($B1213="",T1213="",U1213=""),"",IFERROR(IF(OR(INDEX(Matches!$I$2:$I$201,MATCH($A1213&amp;"-9",Matches!$J$2:$J$201,0))="Void",INDEX(Matches!$G$2:$G$201,MATCH($A1213&amp;"-9",Matches!$J$2:$J$201,0))="",INDEX(Matches!$H$2:$H$201,MATCH($A1213&amp;"-9",Matches!$J$2:$J$201,0))=""),"",IF(AND($C1213&lt;&gt;"",INDEX(Matches!$F$2:$F$201,MATCH($A1213&amp;"-9",Matches!$J$2:$J$201,0))&lt;&gt;"",$C1213&gt;=INDEX(Matches!$F$2:$F$201,MATCH($A1213&amp;"-9",Matches!$J$2:$J$201,0))),"",IF(AND(T1213=INDEX(Matches!$G$2:$G$201,MATCH($A1213&amp;"-9",Matches!$J$2:$J$201,0)),U1213=INDEX(Matches!$H$2:$H$201,MATCH($A1213&amp;"-9",Matches!$J$2:$J$201,0))),5,IF(SIGN(T1213-U1213)&lt;&gt;SIGN(INDEX(Matches!$G$2:$G$201,MATCH($A1213&amp;"-9",Matches!$J$2:$J$201,0))-INDEX(Matches!$H$2:$H$201,MATCH($A1213&amp;"-9",Matches!$J$2:$J$201,0))),0,IF(T1213-U1213=INDEX(Matches!$G$2:$G$201,MATCH($A1213&amp;"-9",Matches!$J$2:$J$201,0))-INDEX(Matches!$H$2:$H$201,MATCH($A1213&amp;"-9",Matches!$J$2:$J$201,0)),3,2))))),""))</f>
        <v/>
      </c>
      <c r="AG1213" s="12" t="str">
        <f aca="false">IF(OR($B1213="",V1213="",W1213=""),"",IFERROR(IF(OR(INDEX(Matches!$I$2:$I$201,MATCH($A1213&amp;"-10",Matches!$J$2:$J$201,0))="Void",INDEX(Matches!$G$2:$G$201,MATCH($A1213&amp;"-10",Matches!$J$2:$J$201,0))="",INDEX(Matches!$H$2:$H$201,MATCH($A1213&amp;"-10",Matches!$J$2:$J$201,0))=""),"",IF(AND($C1213&lt;&gt;"",INDEX(Matches!$F$2:$F$201,MATCH($A1213&amp;"-10",Matches!$J$2:$J$201,0))&lt;&gt;"",$C1213&gt;=INDEX(Matches!$F$2:$F$201,MATCH($A1213&amp;"-10",Matches!$J$2:$J$201,0))),"",IF(AND(V1213=INDEX(Matches!$G$2:$G$201,MATCH($A1213&amp;"-10",Matches!$J$2:$J$201,0)),W1213=INDEX(Matches!$H$2:$H$201,MATCH($A1213&amp;"-10",Matches!$J$2:$J$201,0))),5,IF(SIGN(V1213-W1213)&lt;&gt;SIGN(INDEX(Matches!$G$2:$G$201,MATCH($A1213&amp;"-10",Matches!$J$2:$J$201,0))-INDEX(Matches!$H$2:$H$201,MATCH($A1213&amp;"-10",Matches!$J$2:$J$201,0))),0,IF(V1213-W1213=INDEX(Matches!$G$2:$G$201,MATCH($A1213&amp;"-10",Matches!$J$2:$J$201,0))-INDEX(Matches!$H$2:$H$201,MATCH($A1213&amp;"-10",Matches!$J$2:$J$201,0)),3,2))))),""))</f>
        <v/>
      </c>
      <c r="AH1213" s="13" t="str">
        <f aca="false">IF($B1213="","",SUM(X1213:AG1213))</f>
        <v/>
      </c>
      <c r="AI1213" s="12" t="str">
        <f aca="false">IF($B1213="","",COUNTIF(X1213:AG1213,5))</f>
        <v/>
      </c>
      <c r="AJ1213" s="12" t="str">
        <f aca="false">IF($B1213="","",COUNTIF(X1213:AG1213,"&gt;=2"))</f>
        <v/>
      </c>
      <c r="AK1213" s="12" t="str">
        <f aca="false">IF($B1213="","",COUNT(X1213:AG1213))</f>
        <v/>
      </c>
    </row>
    <row r="1214" customFormat="false" ht="15" hidden="false" customHeight="false" outlineLevel="0" collapsed="false">
      <c r="A1214" s="7"/>
      <c r="B1214" s="7"/>
      <c r="C1214" s="11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12" t="str">
        <f aca="false">IF(OR($B1214="",D1214="",E1214=""),"",IFERROR(IF(OR(INDEX(Matches!$I$2:$I$201,MATCH($A1214&amp;"-1",Matches!$J$2:$J$201,0))="Void",INDEX(Matches!$G$2:$G$201,MATCH($A1214&amp;"-1",Matches!$J$2:$J$201,0))="",INDEX(Matches!$H$2:$H$201,MATCH($A1214&amp;"-1",Matches!$J$2:$J$201,0))=""),"",IF(AND($C1214&lt;&gt;"",INDEX(Matches!$F$2:$F$201,MATCH($A1214&amp;"-1",Matches!$J$2:$J$201,0))&lt;&gt;"",$C1214&gt;=INDEX(Matches!$F$2:$F$201,MATCH($A1214&amp;"-1",Matches!$J$2:$J$201,0))),"",IF(AND(D1214=INDEX(Matches!$G$2:$G$201,MATCH($A1214&amp;"-1",Matches!$J$2:$J$201,0)),E1214=INDEX(Matches!$H$2:$H$201,MATCH($A1214&amp;"-1",Matches!$J$2:$J$201,0))),5,IF(SIGN(D1214-E1214)&lt;&gt;SIGN(INDEX(Matches!$G$2:$G$201,MATCH($A1214&amp;"-1",Matches!$J$2:$J$201,0))-INDEX(Matches!$H$2:$H$201,MATCH($A1214&amp;"-1",Matches!$J$2:$J$201,0))),0,IF(D1214-E1214=INDEX(Matches!$G$2:$G$201,MATCH($A1214&amp;"-1",Matches!$J$2:$J$201,0))-INDEX(Matches!$H$2:$H$201,MATCH($A1214&amp;"-1",Matches!$J$2:$J$201,0)),3,2))))),""))</f>
        <v/>
      </c>
      <c r="Y1214" s="12" t="str">
        <f aca="false">IF(OR($B1214="",F1214="",G1214=""),"",IFERROR(IF(OR(INDEX(Matches!$I$2:$I$201,MATCH($A1214&amp;"-2",Matches!$J$2:$J$201,0))="Void",INDEX(Matches!$G$2:$G$201,MATCH($A1214&amp;"-2",Matches!$J$2:$J$201,0))="",INDEX(Matches!$H$2:$H$201,MATCH($A1214&amp;"-2",Matches!$J$2:$J$201,0))=""),"",IF(AND($C1214&lt;&gt;"",INDEX(Matches!$F$2:$F$201,MATCH($A1214&amp;"-2",Matches!$J$2:$J$201,0))&lt;&gt;"",$C1214&gt;=INDEX(Matches!$F$2:$F$201,MATCH($A1214&amp;"-2",Matches!$J$2:$J$201,0))),"",IF(AND(F1214=INDEX(Matches!$G$2:$G$201,MATCH($A1214&amp;"-2",Matches!$J$2:$J$201,0)),G1214=INDEX(Matches!$H$2:$H$201,MATCH($A1214&amp;"-2",Matches!$J$2:$J$201,0))),5,IF(SIGN(F1214-G1214)&lt;&gt;SIGN(INDEX(Matches!$G$2:$G$201,MATCH($A1214&amp;"-2",Matches!$J$2:$J$201,0))-INDEX(Matches!$H$2:$H$201,MATCH($A1214&amp;"-2",Matches!$J$2:$J$201,0))),0,IF(F1214-G1214=INDEX(Matches!$G$2:$G$201,MATCH($A1214&amp;"-2",Matches!$J$2:$J$201,0))-INDEX(Matches!$H$2:$H$201,MATCH($A1214&amp;"-2",Matches!$J$2:$J$201,0)),3,2))))),""))</f>
        <v/>
      </c>
      <c r="Z1214" s="12" t="str">
        <f aca="false">IF(OR($B1214="",H1214="",I1214=""),"",IFERROR(IF(OR(INDEX(Matches!$I$2:$I$201,MATCH($A1214&amp;"-3",Matches!$J$2:$J$201,0))="Void",INDEX(Matches!$G$2:$G$201,MATCH($A1214&amp;"-3",Matches!$J$2:$J$201,0))="",INDEX(Matches!$H$2:$H$201,MATCH($A1214&amp;"-3",Matches!$J$2:$J$201,0))=""),"",IF(AND($C1214&lt;&gt;"",INDEX(Matches!$F$2:$F$201,MATCH($A1214&amp;"-3",Matches!$J$2:$J$201,0))&lt;&gt;"",$C1214&gt;=INDEX(Matches!$F$2:$F$201,MATCH($A1214&amp;"-3",Matches!$J$2:$J$201,0))),"",IF(AND(H1214=INDEX(Matches!$G$2:$G$201,MATCH($A1214&amp;"-3",Matches!$J$2:$J$201,0)),I1214=INDEX(Matches!$H$2:$H$201,MATCH($A1214&amp;"-3",Matches!$J$2:$J$201,0))),5,IF(SIGN(H1214-I1214)&lt;&gt;SIGN(INDEX(Matches!$G$2:$G$201,MATCH($A1214&amp;"-3",Matches!$J$2:$J$201,0))-INDEX(Matches!$H$2:$H$201,MATCH($A1214&amp;"-3",Matches!$J$2:$J$201,0))),0,IF(H1214-I1214=INDEX(Matches!$G$2:$G$201,MATCH($A1214&amp;"-3",Matches!$J$2:$J$201,0))-INDEX(Matches!$H$2:$H$201,MATCH($A1214&amp;"-3",Matches!$J$2:$J$201,0)),3,2))))),""))</f>
        <v/>
      </c>
      <c r="AA1214" s="12" t="str">
        <f aca="false">IF(OR($B1214="",J1214="",K1214=""),"",IFERROR(IF(OR(INDEX(Matches!$I$2:$I$201,MATCH($A1214&amp;"-4",Matches!$J$2:$J$201,0))="Void",INDEX(Matches!$G$2:$G$201,MATCH($A1214&amp;"-4",Matches!$J$2:$J$201,0))="",INDEX(Matches!$H$2:$H$201,MATCH($A1214&amp;"-4",Matches!$J$2:$J$201,0))=""),"",IF(AND($C1214&lt;&gt;"",INDEX(Matches!$F$2:$F$201,MATCH($A1214&amp;"-4",Matches!$J$2:$J$201,0))&lt;&gt;"",$C1214&gt;=INDEX(Matches!$F$2:$F$201,MATCH($A1214&amp;"-4",Matches!$J$2:$J$201,0))),"",IF(AND(J1214=INDEX(Matches!$G$2:$G$201,MATCH($A1214&amp;"-4",Matches!$J$2:$J$201,0)),K1214=INDEX(Matches!$H$2:$H$201,MATCH($A1214&amp;"-4",Matches!$J$2:$J$201,0))),5,IF(SIGN(J1214-K1214)&lt;&gt;SIGN(INDEX(Matches!$G$2:$G$201,MATCH($A1214&amp;"-4",Matches!$J$2:$J$201,0))-INDEX(Matches!$H$2:$H$201,MATCH($A1214&amp;"-4",Matches!$J$2:$J$201,0))),0,IF(J1214-K1214=INDEX(Matches!$G$2:$G$201,MATCH($A1214&amp;"-4",Matches!$J$2:$J$201,0))-INDEX(Matches!$H$2:$H$201,MATCH($A1214&amp;"-4",Matches!$J$2:$J$201,0)),3,2))))),""))</f>
        <v/>
      </c>
      <c r="AB1214" s="12" t="str">
        <f aca="false">IF(OR($B1214="",L1214="",M1214=""),"",IFERROR(IF(OR(INDEX(Matches!$I$2:$I$201,MATCH($A1214&amp;"-5",Matches!$J$2:$J$201,0))="Void",INDEX(Matches!$G$2:$G$201,MATCH($A1214&amp;"-5",Matches!$J$2:$J$201,0))="",INDEX(Matches!$H$2:$H$201,MATCH($A1214&amp;"-5",Matches!$J$2:$J$201,0))=""),"",IF(AND($C1214&lt;&gt;"",INDEX(Matches!$F$2:$F$201,MATCH($A1214&amp;"-5",Matches!$J$2:$J$201,0))&lt;&gt;"",$C1214&gt;=INDEX(Matches!$F$2:$F$201,MATCH($A1214&amp;"-5",Matches!$J$2:$J$201,0))),"",IF(AND(L1214=INDEX(Matches!$G$2:$G$201,MATCH($A1214&amp;"-5",Matches!$J$2:$J$201,0)),M1214=INDEX(Matches!$H$2:$H$201,MATCH($A1214&amp;"-5",Matches!$J$2:$J$201,0))),5,IF(SIGN(L1214-M1214)&lt;&gt;SIGN(INDEX(Matches!$G$2:$G$201,MATCH($A1214&amp;"-5",Matches!$J$2:$J$201,0))-INDEX(Matches!$H$2:$H$201,MATCH($A1214&amp;"-5",Matches!$J$2:$J$201,0))),0,IF(L1214-M1214=INDEX(Matches!$G$2:$G$201,MATCH($A1214&amp;"-5",Matches!$J$2:$J$201,0))-INDEX(Matches!$H$2:$H$201,MATCH($A1214&amp;"-5",Matches!$J$2:$J$201,0)),3,2))))),""))</f>
        <v/>
      </c>
      <c r="AC1214" s="12" t="str">
        <f aca="false">IF(OR($B1214="",N1214="",O1214=""),"",IFERROR(IF(OR(INDEX(Matches!$I$2:$I$201,MATCH($A1214&amp;"-6",Matches!$J$2:$J$201,0))="Void",INDEX(Matches!$G$2:$G$201,MATCH($A1214&amp;"-6",Matches!$J$2:$J$201,0))="",INDEX(Matches!$H$2:$H$201,MATCH($A1214&amp;"-6",Matches!$J$2:$J$201,0))=""),"",IF(AND($C1214&lt;&gt;"",INDEX(Matches!$F$2:$F$201,MATCH($A1214&amp;"-6",Matches!$J$2:$J$201,0))&lt;&gt;"",$C1214&gt;=INDEX(Matches!$F$2:$F$201,MATCH($A1214&amp;"-6",Matches!$J$2:$J$201,0))),"",IF(AND(N1214=INDEX(Matches!$G$2:$G$201,MATCH($A1214&amp;"-6",Matches!$J$2:$J$201,0)),O1214=INDEX(Matches!$H$2:$H$201,MATCH($A1214&amp;"-6",Matches!$J$2:$J$201,0))),5,IF(SIGN(N1214-O1214)&lt;&gt;SIGN(INDEX(Matches!$G$2:$G$201,MATCH($A1214&amp;"-6",Matches!$J$2:$J$201,0))-INDEX(Matches!$H$2:$H$201,MATCH($A1214&amp;"-6",Matches!$J$2:$J$201,0))),0,IF(N1214-O1214=INDEX(Matches!$G$2:$G$201,MATCH($A1214&amp;"-6",Matches!$J$2:$J$201,0))-INDEX(Matches!$H$2:$H$201,MATCH($A1214&amp;"-6",Matches!$J$2:$J$201,0)),3,2))))),""))</f>
        <v/>
      </c>
      <c r="AD1214" s="12" t="str">
        <f aca="false">IF(OR($B1214="",P1214="",Q1214=""),"",IFERROR(IF(OR(INDEX(Matches!$I$2:$I$201,MATCH($A1214&amp;"-7",Matches!$J$2:$J$201,0))="Void",INDEX(Matches!$G$2:$G$201,MATCH($A1214&amp;"-7",Matches!$J$2:$J$201,0))="",INDEX(Matches!$H$2:$H$201,MATCH($A1214&amp;"-7",Matches!$J$2:$J$201,0))=""),"",IF(AND($C1214&lt;&gt;"",INDEX(Matches!$F$2:$F$201,MATCH($A1214&amp;"-7",Matches!$J$2:$J$201,0))&lt;&gt;"",$C1214&gt;=INDEX(Matches!$F$2:$F$201,MATCH($A1214&amp;"-7",Matches!$J$2:$J$201,0))),"",IF(AND(P1214=INDEX(Matches!$G$2:$G$201,MATCH($A1214&amp;"-7",Matches!$J$2:$J$201,0)),Q1214=INDEX(Matches!$H$2:$H$201,MATCH($A1214&amp;"-7",Matches!$J$2:$J$201,0))),5,IF(SIGN(P1214-Q1214)&lt;&gt;SIGN(INDEX(Matches!$G$2:$G$201,MATCH($A1214&amp;"-7",Matches!$J$2:$J$201,0))-INDEX(Matches!$H$2:$H$201,MATCH($A1214&amp;"-7",Matches!$J$2:$J$201,0))),0,IF(P1214-Q1214=INDEX(Matches!$G$2:$G$201,MATCH($A1214&amp;"-7",Matches!$J$2:$J$201,0))-INDEX(Matches!$H$2:$H$201,MATCH($A1214&amp;"-7",Matches!$J$2:$J$201,0)),3,2))))),""))</f>
        <v/>
      </c>
      <c r="AE1214" s="12" t="str">
        <f aca="false">IF(OR($B1214="",R1214="",S1214=""),"",IFERROR(IF(OR(INDEX(Matches!$I$2:$I$201,MATCH($A1214&amp;"-8",Matches!$J$2:$J$201,0))="Void",INDEX(Matches!$G$2:$G$201,MATCH($A1214&amp;"-8",Matches!$J$2:$J$201,0))="",INDEX(Matches!$H$2:$H$201,MATCH($A1214&amp;"-8",Matches!$J$2:$J$201,0))=""),"",IF(AND($C1214&lt;&gt;"",INDEX(Matches!$F$2:$F$201,MATCH($A1214&amp;"-8",Matches!$J$2:$J$201,0))&lt;&gt;"",$C1214&gt;=INDEX(Matches!$F$2:$F$201,MATCH($A1214&amp;"-8",Matches!$J$2:$J$201,0))),"",IF(AND(R1214=INDEX(Matches!$G$2:$G$201,MATCH($A1214&amp;"-8",Matches!$J$2:$J$201,0)),S1214=INDEX(Matches!$H$2:$H$201,MATCH($A1214&amp;"-8",Matches!$J$2:$J$201,0))),5,IF(SIGN(R1214-S1214)&lt;&gt;SIGN(INDEX(Matches!$G$2:$G$201,MATCH($A1214&amp;"-8",Matches!$J$2:$J$201,0))-INDEX(Matches!$H$2:$H$201,MATCH($A1214&amp;"-8",Matches!$J$2:$J$201,0))),0,IF(R1214-S1214=INDEX(Matches!$G$2:$G$201,MATCH($A1214&amp;"-8",Matches!$J$2:$J$201,0))-INDEX(Matches!$H$2:$H$201,MATCH($A1214&amp;"-8",Matches!$J$2:$J$201,0)),3,2))))),""))</f>
        <v/>
      </c>
      <c r="AF1214" s="12" t="str">
        <f aca="false">IF(OR($B1214="",T1214="",U1214=""),"",IFERROR(IF(OR(INDEX(Matches!$I$2:$I$201,MATCH($A1214&amp;"-9",Matches!$J$2:$J$201,0))="Void",INDEX(Matches!$G$2:$G$201,MATCH($A1214&amp;"-9",Matches!$J$2:$J$201,0))="",INDEX(Matches!$H$2:$H$201,MATCH($A1214&amp;"-9",Matches!$J$2:$J$201,0))=""),"",IF(AND($C1214&lt;&gt;"",INDEX(Matches!$F$2:$F$201,MATCH($A1214&amp;"-9",Matches!$J$2:$J$201,0))&lt;&gt;"",$C1214&gt;=INDEX(Matches!$F$2:$F$201,MATCH($A1214&amp;"-9",Matches!$J$2:$J$201,0))),"",IF(AND(T1214=INDEX(Matches!$G$2:$G$201,MATCH($A1214&amp;"-9",Matches!$J$2:$J$201,0)),U1214=INDEX(Matches!$H$2:$H$201,MATCH($A1214&amp;"-9",Matches!$J$2:$J$201,0))),5,IF(SIGN(T1214-U1214)&lt;&gt;SIGN(INDEX(Matches!$G$2:$G$201,MATCH($A1214&amp;"-9",Matches!$J$2:$J$201,0))-INDEX(Matches!$H$2:$H$201,MATCH($A1214&amp;"-9",Matches!$J$2:$J$201,0))),0,IF(T1214-U1214=INDEX(Matches!$G$2:$G$201,MATCH($A1214&amp;"-9",Matches!$J$2:$J$201,0))-INDEX(Matches!$H$2:$H$201,MATCH($A1214&amp;"-9",Matches!$J$2:$J$201,0)),3,2))))),""))</f>
        <v/>
      </c>
      <c r="AG1214" s="12" t="str">
        <f aca="false">IF(OR($B1214="",V1214="",W1214=""),"",IFERROR(IF(OR(INDEX(Matches!$I$2:$I$201,MATCH($A1214&amp;"-10",Matches!$J$2:$J$201,0))="Void",INDEX(Matches!$G$2:$G$201,MATCH($A1214&amp;"-10",Matches!$J$2:$J$201,0))="",INDEX(Matches!$H$2:$H$201,MATCH($A1214&amp;"-10",Matches!$J$2:$J$201,0))=""),"",IF(AND($C1214&lt;&gt;"",INDEX(Matches!$F$2:$F$201,MATCH($A1214&amp;"-10",Matches!$J$2:$J$201,0))&lt;&gt;"",$C1214&gt;=INDEX(Matches!$F$2:$F$201,MATCH($A1214&amp;"-10",Matches!$J$2:$J$201,0))),"",IF(AND(V1214=INDEX(Matches!$G$2:$G$201,MATCH($A1214&amp;"-10",Matches!$J$2:$J$201,0)),W1214=INDEX(Matches!$H$2:$H$201,MATCH($A1214&amp;"-10",Matches!$J$2:$J$201,0))),5,IF(SIGN(V1214-W1214)&lt;&gt;SIGN(INDEX(Matches!$G$2:$G$201,MATCH($A1214&amp;"-10",Matches!$J$2:$J$201,0))-INDEX(Matches!$H$2:$H$201,MATCH($A1214&amp;"-10",Matches!$J$2:$J$201,0))),0,IF(V1214-W1214=INDEX(Matches!$G$2:$G$201,MATCH($A1214&amp;"-10",Matches!$J$2:$J$201,0))-INDEX(Matches!$H$2:$H$201,MATCH($A1214&amp;"-10",Matches!$J$2:$J$201,0)),3,2))))),""))</f>
        <v/>
      </c>
      <c r="AH1214" s="13" t="str">
        <f aca="false">IF($B1214="","",SUM(X1214:AG1214))</f>
        <v/>
      </c>
      <c r="AI1214" s="12" t="str">
        <f aca="false">IF($B1214="","",COUNTIF(X1214:AG1214,5))</f>
        <v/>
      </c>
      <c r="AJ1214" s="12" t="str">
        <f aca="false">IF($B1214="","",COUNTIF(X1214:AG1214,"&gt;=2"))</f>
        <v/>
      </c>
      <c r="AK1214" s="12" t="str">
        <f aca="false">IF($B1214="","",COUNT(X1214:AG1214))</f>
        <v/>
      </c>
    </row>
    <row r="1215" customFormat="false" ht="15" hidden="false" customHeight="false" outlineLevel="0" collapsed="false">
      <c r="A1215" s="7"/>
      <c r="B1215" s="7"/>
      <c r="C1215" s="11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12" t="str">
        <f aca="false">IF(OR($B1215="",D1215="",E1215=""),"",IFERROR(IF(OR(INDEX(Matches!$I$2:$I$201,MATCH($A1215&amp;"-1",Matches!$J$2:$J$201,0))="Void",INDEX(Matches!$G$2:$G$201,MATCH($A1215&amp;"-1",Matches!$J$2:$J$201,0))="",INDEX(Matches!$H$2:$H$201,MATCH($A1215&amp;"-1",Matches!$J$2:$J$201,0))=""),"",IF(AND($C1215&lt;&gt;"",INDEX(Matches!$F$2:$F$201,MATCH($A1215&amp;"-1",Matches!$J$2:$J$201,0))&lt;&gt;"",$C1215&gt;=INDEX(Matches!$F$2:$F$201,MATCH($A1215&amp;"-1",Matches!$J$2:$J$201,0))),"",IF(AND(D1215=INDEX(Matches!$G$2:$G$201,MATCH($A1215&amp;"-1",Matches!$J$2:$J$201,0)),E1215=INDEX(Matches!$H$2:$H$201,MATCH($A1215&amp;"-1",Matches!$J$2:$J$201,0))),5,IF(SIGN(D1215-E1215)&lt;&gt;SIGN(INDEX(Matches!$G$2:$G$201,MATCH($A1215&amp;"-1",Matches!$J$2:$J$201,0))-INDEX(Matches!$H$2:$H$201,MATCH($A1215&amp;"-1",Matches!$J$2:$J$201,0))),0,IF(D1215-E1215=INDEX(Matches!$G$2:$G$201,MATCH($A1215&amp;"-1",Matches!$J$2:$J$201,0))-INDEX(Matches!$H$2:$H$201,MATCH($A1215&amp;"-1",Matches!$J$2:$J$201,0)),3,2))))),""))</f>
        <v/>
      </c>
      <c r="Y1215" s="12" t="str">
        <f aca="false">IF(OR($B1215="",F1215="",G1215=""),"",IFERROR(IF(OR(INDEX(Matches!$I$2:$I$201,MATCH($A1215&amp;"-2",Matches!$J$2:$J$201,0))="Void",INDEX(Matches!$G$2:$G$201,MATCH($A1215&amp;"-2",Matches!$J$2:$J$201,0))="",INDEX(Matches!$H$2:$H$201,MATCH($A1215&amp;"-2",Matches!$J$2:$J$201,0))=""),"",IF(AND($C1215&lt;&gt;"",INDEX(Matches!$F$2:$F$201,MATCH($A1215&amp;"-2",Matches!$J$2:$J$201,0))&lt;&gt;"",$C1215&gt;=INDEX(Matches!$F$2:$F$201,MATCH($A1215&amp;"-2",Matches!$J$2:$J$201,0))),"",IF(AND(F1215=INDEX(Matches!$G$2:$G$201,MATCH($A1215&amp;"-2",Matches!$J$2:$J$201,0)),G1215=INDEX(Matches!$H$2:$H$201,MATCH($A1215&amp;"-2",Matches!$J$2:$J$201,0))),5,IF(SIGN(F1215-G1215)&lt;&gt;SIGN(INDEX(Matches!$G$2:$G$201,MATCH($A1215&amp;"-2",Matches!$J$2:$J$201,0))-INDEX(Matches!$H$2:$H$201,MATCH($A1215&amp;"-2",Matches!$J$2:$J$201,0))),0,IF(F1215-G1215=INDEX(Matches!$G$2:$G$201,MATCH($A1215&amp;"-2",Matches!$J$2:$J$201,0))-INDEX(Matches!$H$2:$H$201,MATCH($A1215&amp;"-2",Matches!$J$2:$J$201,0)),3,2))))),""))</f>
        <v/>
      </c>
      <c r="Z1215" s="12" t="str">
        <f aca="false">IF(OR($B1215="",H1215="",I1215=""),"",IFERROR(IF(OR(INDEX(Matches!$I$2:$I$201,MATCH($A1215&amp;"-3",Matches!$J$2:$J$201,0))="Void",INDEX(Matches!$G$2:$G$201,MATCH($A1215&amp;"-3",Matches!$J$2:$J$201,0))="",INDEX(Matches!$H$2:$H$201,MATCH($A1215&amp;"-3",Matches!$J$2:$J$201,0))=""),"",IF(AND($C1215&lt;&gt;"",INDEX(Matches!$F$2:$F$201,MATCH($A1215&amp;"-3",Matches!$J$2:$J$201,0))&lt;&gt;"",$C1215&gt;=INDEX(Matches!$F$2:$F$201,MATCH($A1215&amp;"-3",Matches!$J$2:$J$201,0))),"",IF(AND(H1215=INDEX(Matches!$G$2:$G$201,MATCH($A1215&amp;"-3",Matches!$J$2:$J$201,0)),I1215=INDEX(Matches!$H$2:$H$201,MATCH($A1215&amp;"-3",Matches!$J$2:$J$201,0))),5,IF(SIGN(H1215-I1215)&lt;&gt;SIGN(INDEX(Matches!$G$2:$G$201,MATCH($A1215&amp;"-3",Matches!$J$2:$J$201,0))-INDEX(Matches!$H$2:$H$201,MATCH($A1215&amp;"-3",Matches!$J$2:$J$201,0))),0,IF(H1215-I1215=INDEX(Matches!$G$2:$G$201,MATCH($A1215&amp;"-3",Matches!$J$2:$J$201,0))-INDEX(Matches!$H$2:$H$201,MATCH($A1215&amp;"-3",Matches!$J$2:$J$201,0)),3,2))))),""))</f>
        <v/>
      </c>
      <c r="AA1215" s="12" t="str">
        <f aca="false">IF(OR($B1215="",J1215="",K1215=""),"",IFERROR(IF(OR(INDEX(Matches!$I$2:$I$201,MATCH($A1215&amp;"-4",Matches!$J$2:$J$201,0))="Void",INDEX(Matches!$G$2:$G$201,MATCH($A1215&amp;"-4",Matches!$J$2:$J$201,0))="",INDEX(Matches!$H$2:$H$201,MATCH($A1215&amp;"-4",Matches!$J$2:$J$201,0))=""),"",IF(AND($C1215&lt;&gt;"",INDEX(Matches!$F$2:$F$201,MATCH($A1215&amp;"-4",Matches!$J$2:$J$201,0))&lt;&gt;"",$C1215&gt;=INDEX(Matches!$F$2:$F$201,MATCH($A1215&amp;"-4",Matches!$J$2:$J$201,0))),"",IF(AND(J1215=INDEX(Matches!$G$2:$G$201,MATCH($A1215&amp;"-4",Matches!$J$2:$J$201,0)),K1215=INDEX(Matches!$H$2:$H$201,MATCH($A1215&amp;"-4",Matches!$J$2:$J$201,0))),5,IF(SIGN(J1215-K1215)&lt;&gt;SIGN(INDEX(Matches!$G$2:$G$201,MATCH($A1215&amp;"-4",Matches!$J$2:$J$201,0))-INDEX(Matches!$H$2:$H$201,MATCH($A1215&amp;"-4",Matches!$J$2:$J$201,0))),0,IF(J1215-K1215=INDEX(Matches!$G$2:$G$201,MATCH($A1215&amp;"-4",Matches!$J$2:$J$201,0))-INDEX(Matches!$H$2:$H$201,MATCH($A1215&amp;"-4",Matches!$J$2:$J$201,0)),3,2))))),""))</f>
        <v/>
      </c>
      <c r="AB1215" s="12" t="str">
        <f aca="false">IF(OR($B1215="",L1215="",M1215=""),"",IFERROR(IF(OR(INDEX(Matches!$I$2:$I$201,MATCH($A1215&amp;"-5",Matches!$J$2:$J$201,0))="Void",INDEX(Matches!$G$2:$G$201,MATCH($A1215&amp;"-5",Matches!$J$2:$J$201,0))="",INDEX(Matches!$H$2:$H$201,MATCH($A1215&amp;"-5",Matches!$J$2:$J$201,0))=""),"",IF(AND($C1215&lt;&gt;"",INDEX(Matches!$F$2:$F$201,MATCH($A1215&amp;"-5",Matches!$J$2:$J$201,0))&lt;&gt;"",$C1215&gt;=INDEX(Matches!$F$2:$F$201,MATCH($A1215&amp;"-5",Matches!$J$2:$J$201,0))),"",IF(AND(L1215=INDEX(Matches!$G$2:$G$201,MATCH($A1215&amp;"-5",Matches!$J$2:$J$201,0)),M1215=INDEX(Matches!$H$2:$H$201,MATCH($A1215&amp;"-5",Matches!$J$2:$J$201,0))),5,IF(SIGN(L1215-M1215)&lt;&gt;SIGN(INDEX(Matches!$G$2:$G$201,MATCH($A1215&amp;"-5",Matches!$J$2:$J$201,0))-INDEX(Matches!$H$2:$H$201,MATCH($A1215&amp;"-5",Matches!$J$2:$J$201,0))),0,IF(L1215-M1215=INDEX(Matches!$G$2:$G$201,MATCH($A1215&amp;"-5",Matches!$J$2:$J$201,0))-INDEX(Matches!$H$2:$H$201,MATCH($A1215&amp;"-5",Matches!$J$2:$J$201,0)),3,2))))),""))</f>
        <v/>
      </c>
      <c r="AC1215" s="12" t="str">
        <f aca="false">IF(OR($B1215="",N1215="",O1215=""),"",IFERROR(IF(OR(INDEX(Matches!$I$2:$I$201,MATCH($A1215&amp;"-6",Matches!$J$2:$J$201,0))="Void",INDEX(Matches!$G$2:$G$201,MATCH($A1215&amp;"-6",Matches!$J$2:$J$201,0))="",INDEX(Matches!$H$2:$H$201,MATCH($A1215&amp;"-6",Matches!$J$2:$J$201,0))=""),"",IF(AND($C1215&lt;&gt;"",INDEX(Matches!$F$2:$F$201,MATCH($A1215&amp;"-6",Matches!$J$2:$J$201,0))&lt;&gt;"",$C1215&gt;=INDEX(Matches!$F$2:$F$201,MATCH($A1215&amp;"-6",Matches!$J$2:$J$201,0))),"",IF(AND(N1215=INDEX(Matches!$G$2:$G$201,MATCH($A1215&amp;"-6",Matches!$J$2:$J$201,0)),O1215=INDEX(Matches!$H$2:$H$201,MATCH($A1215&amp;"-6",Matches!$J$2:$J$201,0))),5,IF(SIGN(N1215-O1215)&lt;&gt;SIGN(INDEX(Matches!$G$2:$G$201,MATCH($A1215&amp;"-6",Matches!$J$2:$J$201,0))-INDEX(Matches!$H$2:$H$201,MATCH($A1215&amp;"-6",Matches!$J$2:$J$201,0))),0,IF(N1215-O1215=INDEX(Matches!$G$2:$G$201,MATCH($A1215&amp;"-6",Matches!$J$2:$J$201,0))-INDEX(Matches!$H$2:$H$201,MATCH($A1215&amp;"-6",Matches!$J$2:$J$201,0)),3,2))))),""))</f>
        <v/>
      </c>
      <c r="AD1215" s="12" t="str">
        <f aca="false">IF(OR($B1215="",P1215="",Q1215=""),"",IFERROR(IF(OR(INDEX(Matches!$I$2:$I$201,MATCH($A1215&amp;"-7",Matches!$J$2:$J$201,0))="Void",INDEX(Matches!$G$2:$G$201,MATCH($A1215&amp;"-7",Matches!$J$2:$J$201,0))="",INDEX(Matches!$H$2:$H$201,MATCH($A1215&amp;"-7",Matches!$J$2:$J$201,0))=""),"",IF(AND($C1215&lt;&gt;"",INDEX(Matches!$F$2:$F$201,MATCH($A1215&amp;"-7",Matches!$J$2:$J$201,0))&lt;&gt;"",$C1215&gt;=INDEX(Matches!$F$2:$F$201,MATCH($A1215&amp;"-7",Matches!$J$2:$J$201,0))),"",IF(AND(P1215=INDEX(Matches!$G$2:$G$201,MATCH($A1215&amp;"-7",Matches!$J$2:$J$201,0)),Q1215=INDEX(Matches!$H$2:$H$201,MATCH($A1215&amp;"-7",Matches!$J$2:$J$201,0))),5,IF(SIGN(P1215-Q1215)&lt;&gt;SIGN(INDEX(Matches!$G$2:$G$201,MATCH($A1215&amp;"-7",Matches!$J$2:$J$201,0))-INDEX(Matches!$H$2:$H$201,MATCH($A1215&amp;"-7",Matches!$J$2:$J$201,0))),0,IF(P1215-Q1215=INDEX(Matches!$G$2:$G$201,MATCH($A1215&amp;"-7",Matches!$J$2:$J$201,0))-INDEX(Matches!$H$2:$H$201,MATCH($A1215&amp;"-7",Matches!$J$2:$J$201,0)),3,2))))),""))</f>
        <v/>
      </c>
      <c r="AE1215" s="12" t="str">
        <f aca="false">IF(OR($B1215="",R1215="",S1215=""),"",IFERROR(IF(OR(INDEX(Matches!$I$2:$I$201,MATCH($A1215&amp;"-8",Matches!$J$2:$J$201,0))="Void",INDEX(Matches!$G$2:$G$201,MATCH($A1215&amp;"-8",Matches!$J$2:$J$201,0))="",INDEX(Matches!$H$2:$H$201,MATCH($A1215&amp;"-8",Matches!$J$2:$J$201,0))=""),"",IF(AND($C1215&lt;&gt;"",INDEX(Matches!$F$2:$F$201,MATCH($A1215&amp;"-8",Matches!$J$2:$J$201,0))&lt;&gt;"",$C1215&gt;=INDEX(Matches!$F$2:$F$201,MATCH($A1215&amp;"-8",Matches!$J$2:$J$201,0))),"",IF(AND(R1215=INDEX(Matches!$G$2:$G$201,MATCH($A1215&amp;"-8",Matches!$J$2:$J$201,0)),S1215=INDEX(Matches!$H$2:$H$201,MATCH($A1215&amp;"-8",Matches!$J$2:$J$201,0))),5,IF(SIGN(R1215-S1215)&lt;&gt;SIGN(INDEX(Matches!$G$2:$G$201,MATCH($A1215&amp;"-8",Matches!$J$2:$J$201,0))-INDEX(Matches!$H$2:$H$201,MATCH($A1215&amp;"-8",Matches!$J$2:$J$201,0))),0,IF(R1215-S1215=INDEX(Matches!$G$2:$G$201,MATCH($A1215&amp;"-8",Matches!$J$2:$J$201,0))-INDEX(Matches!$H$2:$H$201,MATCH($A1215&amp;"-8",Matches!$J$2:$J$201,0)),3,2))))),""))</f>
        <v/>
      </c>
      <c r="AF1215" s="12" t="str">
        <f aca="false">IF(OR($B1215="",T1215="",U1215=""),"",IFERROR(IF(OR(INDEX(Matches!$I$2:$I$201,MATCH($A1215&amp;"-9",Matches!$J$2:$J$201,0))="Void",INDEX(Matches!$G$2:$G$201,MATCH($A1215&amp;"-9",Matches!$J$2:$J$201,0))="",INDEX(Matches!$H$2:$H$201,MATCH($A1215&amp;"-9",Matches!$J$2:$J$201,0))=""),"",IF(AND($C1215&lt;&gt;"",INDEX(Matches!$F$2:$F$201,MATCH($A1215&amp;"-9",Matches!$J$2:$J$201,0))&lt;&gt;"",$C1215&gt;=INDEX(Matches!$F$2:$F$201,MATCH($A1215&amp;"-9",Matches!$J$2:$J$201,0))),"",IF(AND(T1215=INDEX(Matches!$G$2:$G$201,MATCH($A1215&amp;"-9",Matches!$J$2:$J$201,0)),U1215=INDEX(Matches!$H$2:$H$201,MATCH($A1215&amp;"-9",Matches!$J$2:$J$201,0))),5,IF(SIGN(T1215-U1215)&lt;&gt;SIGN(INDEX(Matches!$G$2:$G$201,MATCH($A1215&amp;"-9",Matches!$J$2:$J$201,0))-INDEX(Matches!$H$2:$H$201,MATCH($A1215&amp;"-9",Matches!$J$2:$J$201,0))),0,IF(T1215-U1215=INDEX(Matches!$G$2:$G$201,MATCH($A1215&amp;"-9",Matches!$J$2:$J$201,0))-INDEX(Matches!$H$2:$H$201,MATCH($A1215&amp;"-9",Matches!$J$2:$J$201,0)),3,2))))),""))</f>
        <v/>
      </c>
      <c r="AG1215" s="12" t="str">
        <f aca="false">IF(OR($B1215="",V1215="",W1215=""),"",IFERROR(IF(OR(INDEX(Matches!$I$2:$I$201,MATCH($A1215&amp;"-10",Matches!$J$2:$J$201,0))="Void",INDEX(Matches!$G$2:$G$201,MATCH($A1215&amp;"-10",Matches!$J$2:$J$201,0))="",INDEX(Matches!$H$2:$H$201,MATCH($A1215&amp;"-10",Matches!$J$2:$J$201,0))=""),"",IF(AND($C1215&lt;&gt;"",INDEX(Matches!$F$2:$F$201,MATCH($A1215&amp;"-10",Matches!$J$2:$J$201,0))&lt;&gt;"",$C1215&gt;=INDEX(Matches!$F$2:$F$201,MATCH($A1215&amp;"-10",Matches!$J$2:$J$201,0))),"",IF(AND(V1215=INDEX(Matches!$G$2:$G$201,MATCH($A1215&amp;"-10",Matches!$J$2:$J$201,0)),W1215=INDEX(Matches!$H$2:$H$201,MATCH($A1215&amp;"-10",Matches!$J$2:$J$201,0))),5,IF(SIGN(V1215-W1215)&lt;&gt;SIGN(INDEX(Matches!$G$2:$G$201,MATCH($A1215&amp;"-10",Matches!$J$2:$J$201,0))-INDEX(Matches!$H$2:$H$201,MATCH($A1215&amp;"-10",Matches!$J$2:$J$201,0))),0,IF(V1215-W1215=INDEX(Matches!$G$2:$G$201,MATCH($A1215&amp;"-10",Matches!$J$2:$J$201,0))-INDEX(Matches!$H$2:$H$201,MATCH($A1215&amp;"-10",Matches!$J$2:$J$201,0)),3,2))))),""))</f>
        <v/>
      </c>
      <c r="AH1215" s="13" t="str">
        <f aca="false">IF($B1215="","",SUM(X1215:AG1215))</f>
        <v/>
      </c>
      <c r="AI1215" s="12" t="str">
        <f aca="false">IF($B1215="","",COUNTIF(X1215:AG1215,5))</f>
        <v/>
      </c>
      <c r="AJ1215" s="12" t="str">
        <f aca="false">IF($B1215="","",COUNTIF(X1215:AG1215,"&gt;=2"))</f>
        <v/>
      </c>
      <c r="AK1215" s="12" t="str">
        <f aca="false">IF($B1215="","",COUNT(X1215:AG1215))</f>
        <v/>
      </c>
    </row>
    <row r="1216" customFormat="false" ht="15" hidden="false" customHeight="false" outlineLevel="0" collapsed="false">
      <c r="A1216" s="7"/>
      <c r="B1216" s="7"/>
      <c r="C1216" s="11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12" t="str">
        <f aca="false">IF(OR($B1216="",D1216="",E1216=""),"",IFERROR(IF(OR(INDEX(Matches!$I$2:$I$201,MATCH($A1216&amp;"-1",Matches!$J$2:$J$201,0))="Void",INDEX(Matches!$G$2:$G$201,MATCH($A1216&amp;"-1",Matches!$J$2:$J$201,0))="",INDEX(Matches!$H$2:$H$201,MATCH($A1216&amp;"-1",Matches!$J$2:$J$201,0))=""),"",IF(AND($C1216&lt;&gt;"",INDEX(Matches!$F$2:$F$201,MATCH($A1216&amp;"-1",Matches!$J$2:$J$201,0))&lt;&gt;"",$C1216&gt;=INDEX(Matches!$F$2:$F$201,MATCH($A1216&amp;"-1",Matches!$J$2:$J$201,0))),"",IF(AND(D1216=INDEX(Matches!$G$2:$G$201,MATCH($A1216&amp;"-1",Matches!$J$2:$J$201,0)),E1216=INDEX(Matches!$H$2:$H$201,MATCH($A1216&amp;"-1",Matches!$J$2:$J$201,0))),5,IF(SIGN(D1216-E1216)&lt;&gt;SIGN(INDEX(Matches!$G$2:$G$201,MATCH($A1216&amp;"-1",Matches!$J$2:$J$201,0))-INDEX(Matches!$H$2:$H$201,MATCH($A1216&amp;"-1",Matches!$J$2:$J$201,0))),0,IF(D1216-E1216=INDEX(Matches!$G$2:$G$201,MATCH($A1216&amp;"-1",Matches!$J$2:$J$201,0))-INDEX(Matches!$H$2:$H$201,MATCH($A1216&amp;"-1",Matches!$J$2:$J$201,0)),3,2))))),""))</f>
        <v/>
      </c>
      <c r="Y1216" s="12" t="str">
        <f aca="false">IF(OR($B1216="",F1216="",G1216=""),"",IFERROR(IF(OR(INDEX(Matches!$I$2:$I$201,MATCH($A1216&amp;"-2",Matches!$J$2:$J$201,0))="Void",INDEX(Matches!$G$2:$G$201,MATCH($A1216&amp;"-2",Matches!$J$2:$J$201,0))="",INDEX(Matches!$H$2:$H$201,MATCH($A1216&amp;"-2",Matches!$J$2:$J$201,0))=""),"",IF(AND($C1216&lt;&gt;"",INDEX(Matches!$F$2:$F$201,MATCH($A1216&amp;"-2",Matches!$J$2:$J$201,0))&lt;&gt;"",$C1216&gt;=INDEX(Matches!$F$2:$F$201,MATCH($A1216&amp;"-2",Matches!$J$2:$J$201,0))),"",IF(AND(F1216=INDEX(Matches!$G$2:$G$201,MATCH($A1216&amp;"-2",Matches!$J$2:$J$201,0)),G1216=INDEX(Matches!$H$2:$H$201,MATCH($A1216&amp;"-2",Matches!$J$2:$J$201,0))),5,IF(SIGN(F1216-G1216)&lt;&gt;SIGN(INDEX(Matches!$G$2:$G$201,MATCH($A1216&amp;"-2",Matches!$J$2:$J$201,0))-INDEX(Matches!$H$2:$H$201,MATCH($A1216&amp;"-2",Matches!$J$2:$J$201,0))),0,IF(F1216-G1216=INDEX(Matches!$G$2:$G$201,MATCH($A1216&amp;"-2",Matches!$J$2:$J$201,0))-INDEX(Matches!$H$2:$H$201,MATCH($A1216&amp;"-2",Matches!$J$2:$J$201,0)),3,2))))),""))</f>
        <v/>
      </c>
      <c r="Z1216" s="12" t="str">
        <f aca="false">IF(OR($B1216="",H1216="",I1216=""),"",IFERROR(IF(OR(INDEX(Matches!$I$2:$I$201,MATCH($A1216&amp;"-3",Matches!$J$2:$J$201,0))="Void",INDEX(Matches!$G$2:$G$201,MATCH($A1216&amp;"-3",Matches!$J$2:$J$201,0))="",INDEX(Matches!$H$2:$H$201,MATCH($A1216&amp;"-3",Matches!$J$2:$J$201,0))=""),"",IF(AND($C1216&lt;&gt;"",INDEX(Matches!$F$2:$F$201,MATCH($A1216&amp;"-3",Matches!$J$2:$J$201,0))&lt;&gt;"",$C1216&gt;=INDEX(Matches!$F$2:$F$201,MATCH($A1216&amp;"-3",Matches!$J$2:$J$201,0))),"",IF(AND(H1216=INDEX(Matches!$G$2:$G$201,MATCH($A1216&amp;"-3",Matches!$J$2:$J$201,0)),I1216=INDEX(Matches!$H$2:$H$201,MATCH($A1216&amp;"-3",Matches!$J$2:$J$201,0))),5,IF(SIGN(H1216-I1216)&lt;&gt;SIGN(INDEX(Matches!$G$2:$G$201,MATCH($A1216&amp;"-3",Matches!$J$2:$J$201,0))-INDEX(Matches!$H$2:$H$201,MATCH($A1216&amp;"-3",Matches!$J$2:$J$201,0))),0,IF(H1216-I1216=INDEX(Matches!$G$2:$G$201,MATCH($A1216&amp;"-3",Matches!$J$2:$J$201,0))-INDEX(Matches!$H$2:$H$201,MATCH($A1216&amp;"-3",Matches!$J$2:$J$201,0)),3,2))))),""))</f>
        <v/>
      </c>
      <c r="AA1216" s="12" t="str">
        <f aca="false">IF(OR($B1216="",J1216="",K1216=""),"",IFERROR(IF(OR(INDEX(Matches!$I$2:$I$201,MATCH($A1216&amp;"-4",Matches!$J$2:$J$201,0))="Void",INDEX(Matches!$G$2:$G$201,MATCH($A1216&amp;"-4",Matches!$J$2:$J$201,0))="",INDEX(Matches!$H$2:$H$201,MATCH($A1216&amp;"-4",Matches!$J$2:$J$201,0))=""),"",IF(AND($C1216&lt;&gt;"",INDEX(Matches!$F$2:$F$201,MATCH($A1216&amp;"-4",Matches!$J$2:$J$201,0))&lt;&gt;"",$C1216&gt;=INDEX(Matches!$F$2:$F$201,MATCH($A1216&amp;"-4",Matches!$J$2:$J$201,0))),"",IF(AND(J1216=INDEX(Matches!$G$2:$G$201,MATCH($A1216&amp;"-4",Matches!$J$2:$J$201,0)),K1216=INDEX(Matches!$H$2:$H$201,MATCH($A1216&amp;"-4",Matches!$J$2:$J$201,0))),5,IF(SIGN(J1216-K1216)&lt;&gt;SIGN(INDEX(Matches!$G$2:$G$201,MATCH($A1216&amp;"-4",Matches!$J$2:$J$201,0))-INDEX(Matches!$H$2:$H$201,MATCH($A1216&amp;"-4",Matches!$J$2:$J$201,0))),0,IF(J1216-K1216=INDEX(Matches!$G$2:$G$201,MATCH($A1216&amp;"-4",Matches!$J$2:$J$201,0))-INDEX(Matches!$H$2:$H$201,MATCH($A1216&amp;"-4",Matches!$J$2:$J$201,0)),3,2))))),""))</f>
        <v/>
      </c>
      <c r="AB1216" s="12" t="str">
        <f aca="false">IF(OR($B1216="",L1216="",M1216=""),"",IFERROR(IF(OR(INDEX(Matches!$I$2:$I$201,MATCH($A1216&amp;"-5",Matches!$J$2:$J$201,0))="Void",INDEX(Matches!$G$2:$G$201,MATCH($A1216&amp;"-5",Matches!$J$2:$J$201,0))="",INDEX(Matches!$H$2:$H$201,MATCH($A1216&amp;"-5",Matches!$J$2:$J$201,0))=""),"",IF(AND($C1216&lt;&gt;"",INDEX(Matches!$F$2:$F$201,MATCH($A1216&amp;"-5",Matches!$J$2:$J$201,0))&lt;&gt;"",$C1216&gt;=INDEX(Matches!$F$2:$F$201,MATCH($A1216&amp;"-5",Matches!$J$2:$J$201,0))),"",IF(AND(L1216=INDEX(Matches!$G$2:$G$201,MATCH($A1216&amp;"-5",Matches!$J$2:$J$201,0)),M1216=INDEX(Matches!$H$2:$H$201,MATCH($A1216&amp;"-5",Matches!$J$2:$J$201,0))),5,IF(SIGN(L1216-M1216)&lt;&gt;SIGN(INDEX(Matches!$G$2:$G$201,MATCH($A1216&amp;"-5",Matches!$J$2:$J$201,0))-INDEX(Matches!$H$2:$H$201,MATCH($A1216&amp;"-5",Matches!$J$2:$J$201,0))),0,IF(L1216-M1216=INDEX(Matches!$G$2:$G$201,MATCH($A1216&amp;"-5",Matches!$J$2:$J$201,0))-INDEX(Matches!$H$2:$H$201,MATCH($A1216&amp;"-5",Matches!$J$2:$J$201,0)),3,2))))),""))</f>
        <v/>
      </c>
      <c r="AC1216" s="12" t="str">
        <f aca="false">IF(OR($B1216="",N1216="",O1216=""),"",IFERROR(IF(OR(INDEX(Matches!$I$2:$I$201,MATCH($A1216&amp;"-6",Matches!$J$2:$J$201,0))="Void",INDEX(Matches!$G$2:$G$201,MATCH($A1216&amp;"-6",Matches!$J$2:$J$201,0))="",INDEX(Matches!$H$2:$H$201,MATCH($A1216&amp;"-6",Matches!$J$2:$J$201,0))=""),"",IF(AND($C1216&lt;&gt;"",INDEX(Matches!$F$2:$F$201,MATCH($A1216&amp;"-6",Matches!$J$2:$J$201,0))&lt;&gt;"",$C1216&gt;=INDEX(Matches!$F$2:$F$201,MATCH($A1216&amp;"-6",Matches!$J$2:$J$201,0))),"",IF(AND(N1216=INDEX(Matches!$G$2:$G$201,MATCH($A1216&amp;"-6",Matches!$J$2:$J$201,0)),O1216=INDEX(Matches!$H$2:$H$201,MATCH($A1216&amp;"-6",Matches!$J$2:$J$201,0))),5,IF(SIGN(N1216-O1216)&lt;&gt;SIGN(INDEX(Matches!$G$2:$G$201,MATCH($A1216&amp;"-6",Matches!$J$2:$J$201,0))-INDEX(Matches!$H$2:$H$201,MATCH($A1216&amp;"-6",Matches!$J$2:$J$201,0))),0,IF(N1216-O1216=INDEX(Matches!$G$2:$G$201,MATCH($A1216&amp;"-6",Matches!$J$2:$J$201,0))-INDEX(Matches!$H$2:$H$201,MATCH($A1216&amp;"-6",Matches!$J$2:$J$201,0)),3,2))))),""))</f>
        <v/>
      </c>
      <c r="AD1216" s="12" t="str">
        <f aca="false">IF(OR($B1216="",P1216="",Q1216=""),"",IFERROR(IF(OR(INDEX(Matches!$I$2:$I$201,MATCH($A1216&amp;"-7",Matches!$J$2:$J$201,0))="Void",INDEX(Matches!$G$2:$G$201,MATCH($A1216&amp;"-7",Matches!$J$2:$J$201,0))="",INDEX(Matches!$H$2:$H$201,MATCH($A1216&amp;"-7",Matches!$J$2:$J$201,0))=""),"",IF(AND($C1216&lt;&gt;"",INDEX(Matches!$F$2:$F$201,MATCH($A1216&amp;"-7",Matches!$J$2:$J$201,0))&lt;&gt;"",$C1216&gt;=INDEX(Matches!$F$2:$F$201,MATCH($A1216&amp;"-7",Matches!$J$2:$J$201,0))),"",IF(AND(P1216=INDEX(Matches!$G$2:$G$201,MATCH($A1216&amp;"-7",Matches!$J$2:$J$201,0)),Q1216=INDEX(Matches!$H$2:$H$201,MATCH($A1216&amp;"-7",Matches!$J$2:$J$201,0))),5,IF(SIGN(P1216-Q1216)&lt;&gt;SIGN(INDEX(Matches!$G$2:$G$201,MATCH($A1216&amp;"-7",Matches!$J$2:$J$201,0))-INDEX(Matches!$H$2:$H$201,MATCH($A1216&amp;"-7",Matches!$J$2:$J$201,0))),0,IF(P1216-Q1216=INDEX(Matches!$G$2:$G$201,MATCH($A1216&amp;"-7",Matches!$J$2:$J$201,0))-INDEX(Matches!$H$2:$H$201,MATCH($A1216&amp;"-7",Matches!$J$2:$J$201,0)),3,2))))),""))</f>
        <v/>
      </c>
      <c r="AE1216" s="12" t="str">
        <f aca="false">IF(OR($B1216="",R1216="",S1216=""),"",IFERROR(IF(OR(INDEX(Matches!$I$2:$I$201,MATCH($A1216&amp;"-8",Matches!$J$2:$J$201,0))="Void",INDEX(Matches!$G$2:$G$201,MATCH($A1216&amp;"-8",Matches!$J$2:$J$201,0))="",INDEX(Matches!$H$2:$H$201,MATCH($A1216&amp;"-8",Matches!$J$2:$J$201,0))=""),"",IF(AND($C1216&lt;&gt;"",INDEX(Matches!$F$2:$F$201,MATCH($A1216&amp;"-8",Matches!$J$2:$J$201,0))&lt;&gt;"",$C1216&gt;=INDEX(Matches!$F$2:$F$201,MATCH($A1216&amp;"-8",Matches!$J$2:$J$201,0))),"",IF(AND(R1216=INDEX(Matches!$G$2:$G$201,MATCH($A1216&amp;"-8",Matches!$J$2:$J$201,0)),S1216=INDEX(Matches!$H$2:$H$201,MATCH($A1216&amp;"-8",Matches!$J$2:$J$201,0))),5,IF(SIGN(R1216-S1216)&lt;&gt;SIGN(INDEX(Matches!$G$2:$G$201,MATCH($A1216&amp;"-8",Matches!$J$2:$J$201,0))-INDEX(Matches!$H$2:$H$201,MATCH($A1216&amp;"-8",Matches!$J$2:$J$201,0))),0,IF(R1216-S1216=INDEX(Matches!$G$2:$G$201,MATCH($A1216&amp;"-8",Matches!$J$2:$J$201,0))-INDEX(Matches!$H$2:$H$201,MATCH($A1216&amp;"-8",Matches!$J$2:$J$201,0)),3,2))))),""))</f>
        <v/>
      </c>
      <c r="AF1216" s="12" t="str">
        <f aca="false">IF(OR($B1216="",T1216="",U1216=""),"",IFERROR(IF(OR(INDEX(Matches!$I$2:$I$201,MATCH($A1216&amp;"-9",Matches!$J$2:$J$201,0))="Void",INDEX(Matches!$G$2:$G$201,MATCH($A1216&amp;"-9",Matches!$J$2:$J$201,0))="",INDEX(Matches!$H$2:$H$201,MATCH($A1216&amp;"-9",Matches!$J$2:$J$201,0))=""),"",IF(AND($C1216&lt;&gt;"",INDEX(Matches!$F$2:$F$201,MATCH($A1216&amp;"-9",Matches!$J$2:$J$201,0))&lt;&gt;"",$C1216&gt;=INDEX(Matches!$F$2:$F$201,MATCH($A1216&amp;"-9",Matches!$J$2:$J$201,0))),"",IF(AND(T1216=INDEX(Matches!$G$2:$G$201,MATCH($A1216&amp;"-9",Matches!$J$2:$J$201,0)),U1216=INDEX(Matches!$H$2:$H$201,MATCH($A1216&amp;"-9",Matches!$J$2:$J$201,0))),5,IF(SIGN(T1216-U1216)&lt;&gt;SIGN(INDEX(Matches!$G$2:$G$201,MATCH($A1216&amp;"-9",Matches!$J$2:$J$201,0))-INDEX(Matches!$H$2:$H$201,MATCH($A1216&amp;"-9",Matches!$J$2:$J$201,0))),0,IF(T1216-U1216=INDEX(Matches!$G$2:$G$201,MATCH($A1216&amp;"-9",Matches!$J$2:$J$201,0))-INDEX(Matches!$H$2:$H$201,MATCH($A1216&amp;"-9",Matches!$J$2:$J$201,0)),3,2))))),""))</f>
        <v/>
      </c>
      <c r="AG1216" s="12" t="str">
        <f aca="false">IF(OR($B1216="",V1216="",W1216=""),"",IFERROR(IF(OR(INDEX(Matches!$I$2:$I$201,MATCH($A1216&amp;"-10",Matches!$J$2:$J$201,0))="Void",INDEX(Matches!$G$2:$G$201,MATCH($A1216&amp;"-10",Matches!$J$2:$J$201,0))="",INDEX(Matches!$H$2:$H$201,MATCH($A1216&amp;"-10",Matches!$J$2:$J$201,0))=""),"",IF(AND($C1216&lt;&gt;"",INDEX(Matches!$F$2:$F$201,MATCH($A1216&amp;"-10",Matches!$J$2:$J$201,0))&lt;&gt;"",$C1216&gt;=INDEX(Matches!$F$2:$F$201,MATCH($A1216&amp;"-10",Matches!$J$2:$J$201,0))),"",IF(AND(V1216=INDEX(Matches!$G$2:$G$201,MATCH($A1216&amp;"-10",Matches!$J$2:$J$201,0)),W1216=INDEX(Matches!$H$2:$H$201,MATCH($A1216&amp;"-10",Matches!$J$2:$J$201,0))),5,IF(SIGN(V1216-W1216)&lt;&gt;SIGN(INDEX(Matches!$G$2:$G$201,MATCH($A1216&amp;"-10",Matches!$J$2:$J$201,0))-INDEX(Matches!$H$2:$H$201,MATCH($A1216&amp;"-10",Matches!$J$2:$J$201,0))),0,IF(V1216-W1216=INDEX(Matches!$G$2:$G$201,MATCH($A1216&amp;"-10",Matches!$J$2:$J$201,0))-INDEX(Matches!$H$2:$H$201,MATCH($A1216&amp;"-10",Matches!$J$2:$J$201,0)),3,2))))),""))</f>
        <v/>
      </c>
      <c r="AH1216" s="13" t="str">
        <f aca="false">IF($B1216="","",SUM(X1216:AG1216))</f>
        <v/>
      </c>
      <c r="AI1216" s="12" t="str">
        <f aca="false">IF($B1216="","",COUNTIF(X1216:AG1216,5))</f>
        <v/>
      </c>
      <c r="AJ1216" s="12" t="str">
        <f aca="false">IF($B1216="","",COUNTIF(X1216:AG1216,"&gt;=2"))</f>
        <v/>
      </c>
      <c r="AK1216" s="12" t="str">
        <f aca="false">IF($B1216="","",COUNT(X1216:AG1216))</f>
        <v/>
      </c>
    </row>
    <row r="1217" customFormat="false" ht="15" hidden="false" customHeight="false" outlineLevel="0" collapsed="false">
      <c r="A1217" s="7"/>
      <c r="B1217" s="7"/>
      <c r="C1217" s="11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12" t="str">
        <f aca="false">IF(OR($B1217="",D1217="",E1217=""),"",IFERROR(IF(OR(INDEX(Matches!$I$2:$I$201,MATCH($A1217&amp;"-1",Matches!$J$2:$J$201,0))="Void",INDEX(Matches!$G$2:$G$201,MATCH($A1217&amp;"-1",Matches!$J$2:$J$201,0))="",INDEX(Matches!$H$2:$H$201,MATCH($A1217&amp;"-1",Matches!$J$2:$J$201,0))=""),"",IF(AND($C1217&lt;&gt;"",INDEX(Matches!$F$2:$F$201,MATCH($A1217&amp;"-1",Matches!$J$2:$J$201,0))&lt;&gt;"",$C1217&gt;=INDEX(Matches!$F$2:$F$201,MATCH($A1217&amp;"-1",Matches!$J$2:$J$201,0))),"",IF(AND(D1217=INDEX(Matches!$G$2:$G$201,MATCH($A1217&amp;"-1",Matches!$J$2:$J$201,0)),E1217=INDEX(Matches!$H$2:$H$201,MATCH($A1217&amp;"-1",Matches!$J$2:$J$201,0))),5,IF(SIGN(D1217-E1217)&lt;&gt;SIGN(INDEX(Matches!$G$2:$G$201,MATCH($A1217&amp;"-1",Matches!$J$2:$J$201,0))-INDEX(Matches!$H$2:$H$201,MATCH($A1217&amp;"-1",Matches!$J$2:$J$201,0))),0,IF(D1217-E1217=INDEX(Matches!$G$2:$G$201,MATCH($A1217&amp;"-1",Matches!$J$2:$J$201,0))-INDEX(Matches!$H$2:$H$201,MATCH($A1217&amp;"-1",Matches!$J$2:$J$201,0)),3,2))))),""))</f>
        <v/>
      </c>
      <c r="Y1217" s="12" t="str">
        <f aca="false">IF(OR($B1217="",F1217="",G1217=""),"",IFERROR(IF(OR(INDEX(Matches!$I$2:$I$201,MATCH($A1217&amp;"-2",Matches!$J$2:$J$201,0))="Void",INDEX(Matches!$G$2:$G$201,MATCH($A1217&amp;"-2",Matches!$J$2:$J$201,0))="",INDEX(Matches!$H$2:$H$201,MATCH($A1217&amp;"-2",Matches!$J$2:$J$201,0))=""),"",IF(AND($C1217&lt;&gt;"",INDEX(Matches!$F$2:$F$201,MATCH($A1217&amp;"-2",Matches!$J$2:$J$201,0))&lt;&gt;"",$C1217&gt;=INDEX(Matches!$F$2:$F$201,MATCH($A1217&amp;"-2",Matches!$J$2:$J$201,0))),"",IF(AND(F1217=INDEX(Matches!$G$2:$G$201,MATCH($A1217&amp;"-2",Matches!$J$2:$J$201,0)),G1217=INDEX(Matches!$H$2:$H$201,MATCH($A1217&amp;"-2",Matches!$J$2:$J$201,0))),5,IF(SIGN(F1217-G1217)&lt;&gt;SIGN(INDEX(Matches!$G$2:$G$201,MATCH($A1217&amp;"-2",Matches!$J$2:$J$201,0))-INDEX(Matches!$H$2:$H$201,MATCH($A1217&amp;"-2",Matches!$J$2:$J$201,0))),0,IF(F1217-G1217=INDEX(Matches!$G$2:$G$201,MATCH($A1217&amp;"-2",Matches!$J$2:$J$201,0))-INDEX(Matches!$H$2:$H$201,MATCH($A1217&amp;"-2",Matches!$J$2:$J$201,0)),3,2))))),""))</f>
        <v/>
      </c>
      <c r="Z1217" s="12" t="str">
        <f aca="false">IF(OR($B1217="",H1217="",I1217=""),"",IFERROR(IF(OR(INDEX(Matches!$I$2:$I$201,MATCH($A1217&amp;"-3",Matches!$J$2:$J$201,0))="Void",INDEX(Matches!$G$2:$G$201,MATCH($A1217&amp;"-3",Matches!$J$2:$J$201,0))="",INDEX(Matches!$H$2:$H$201,MATCH($A1217&amp;"-3",Matches!$J$2:$J$201,0))=""),"",IF(AND($C1217&lt;&gt;"",INDEX(Matches!$F$2:$F$201,MATCH($A1217&amp;"-3",Matches!$J$2:$J$201,0))&lt;&gt;"",$C1217&gt;=INDEX(Matches!$F$2:$F$201,MATCH($A1217&amp;"-3",Matches!$J$2:$J$201,0))),"",IF(AND(H1217=INDEX(Matches!$G$2:$G$201,MATCH($A1217&amp;"-3",Matches!$J$2:$J$201,0)),I1217=INDEX(Matches!$H$2:$H$201,MATCH($A1217&amp;"-3",Matches!$J$2:$J$201,0))),5,IF(SIGN(H1217-I1217)&lt;&gt;SIGN(INDEX(Matches!$G$2:$G$201,MATCH($A1217&amp;"-3",Matches!$J$2:$J$201,0))-INDEX(Matches!$H$2:$H$201,MATCH($A1217&amp;"-3",Matches!$J$2:$J$201,0))),0,IF(H1217-I1217=INDEX(Matches!$G$2:$G$201,MATCH($A1217&amp;"-3",Matches!$J$2:$J$201,0))-INDEX(Matches!$H$2:$H$201,MATCH($A1217&amp;"-3",Matches!$J$2:$J$201,0)),3,2))))),""))</f>
        <v/>
      </c>
      <c r="AA1217" s="12" t="str">
        <f aca="false">IF(OR($B1217="",J1217="",K1217=""),"",IFERROR(IF(OR(INDEX(Matches!$I$2:$I$201,MATCH($A1217&amp;"-4",Matches!$J$2:$J$201,0))="Void",INDEX(Matches!$G$2:$G$201,MATCH($A1217&amp;"-4",Matches!$J$2:$J$201,0))="",INDEX(Matches!$H$2:$H$201,MATCH($A1217&amp;"-4",Matches!$J$2:$J$201,0))=""),"",IF(AND($C1217&lt;&gt;"",INDEX(Matches!$F$2:$F$201,MATCH($A1217&amp;"-4",Matches!$J$2:$J$201,0))&lt;&gt;"",$C1217&gt;=INDEX(Matches!$F$2:$F$201,MATCH($A1217&amp;"-4",Matches!$J$2:$J$201,0))),"",IF(AND(J1217=INDEX(Matches!$G$2:$G$201,MATCH($A1217&amp;"-4",Matches!$J$2:$J$201,0)),K1217=INDEX(Matches!$H$2:$H$201,MATCH($A1217&amp;"-4",Matches!$J$2:$J$201,0))),5,IF(SIGN(J1217-K1217)&lt;&gt;SIGN(INDEX(Matches!$G$2:$G$201,MATCH($A1217&amp;"-4",Matches!$J$2:$J$201,0))-INDEX(Matches!$H$2:$H$201,MATCH($A1217&amp;"-4",Matches!$J$2:$J$201,0))),0,IF(J1217-K1217=INDEX(Matches!$G$2:$G$201,MATCH($A1217&amp;"-4",Matches!$J$2:$J$201,0))-INDEX(Matches!$H$2:$H$201,MATCH($A1217&amp;"-4",Matches!$J$2:$J$201,0)),3,2))))),""))</f>
        <v/>
      </c>
      <c r="AB1217" s="12" t="str">
        <f aca="false">IF(OR($B1217="",L1217="",M1217=""),"",IFERROR(IF(OR(INDEX(Matches!$I$2:$I$201,MATCH($A1217&amp;"-5",Matches!$J$2:$J$201,0))="Void",INDEX(Matches!$G$2:$G$201,MATCH($A1217&amp;"-5",Matches!$J$2:$J$201,0))="",INDEX(Matches!$H$2:$H$201,MATCH($A1217&amp;"-5",Matches!$J$2:$J$201,0))=""),"",IF(AND($C1217&lt;&gt;"",INDEX(Matches!$F$2:$F$201,MATCH($A1217&amp;"-5",Matches!$J$2:$J$201,0))&lt;&gt;"",$C1217&gt;=INDEX(Matches!$F$2:$F$201,MATCH($A1217&amp;"-5",Matches!$J$2:$J$201,0))),"",IF(AND(L1217=INDEX(Matches!$G$2:$G$201,MATCH($A1217&amp;"-5",Matches!$J$2:$J$201,0)),M1217=INDEX(Matches!$H$2:$H$201,MATCH($A1217&amp;"-5",Matches!$J$2:$J$201,0))),5,IF(SIGN(L1217-M1217)&lt;&gt;SIGN(INDEX(Matches!$G$2:$G$201,MATCH($A1217&amp;"-5",Matches!$J$2:$J$201,0))-INDEX(Matches!$H$2:$H$201,MATCH($A1217&amp;"-5",Matches!$J$2:$J$201,0))),0,IF(L1217-M1217=INDEX(Matches!$G$2:$G$201,MATCH($A1217&amp;"-5",Matches!$J$2:$J$201,0))-INDEX(Matches!$H$2:$H$201,MATCH($A1217&amp;"-5",Matches!$J$2:$J$201,0)),3,2))))),""))</f>
        <v/>
      </c>
      <c r="AC1217" s="12" t="str">
        <f aca="false">IF(OR($B1217="",N1217="",O1217=""),"",IFERROR(IF(OR(INDEX(Matches!$I$2:$I$201,MATCH($A1217&amp;"-6",Matches!$J$2:$J$201,0))="Void",INDEX(Matches!$G$2:$G$201,MATCH($A1217&amp;"-6",Matches!$J$2:$J$201,0))="",INDEX(Matches!$H$2:$H$201,MATCH($A1217&amp;"-6",Matches!$J$2:$J$201,0))=""),"",IF(AND($C1217&lt;&gt;"",INDEX(Matches!$F$2:$F$201,MATCH($A1217&amp;"-6",Matches!$J$2:$J$201,0))&lt;&gt;"",$C1217&gt;=INDEX(Matches!$F$2:$F$201,MATCH($A1217&amp;"-6",Matches!$J$2:$J$201,0))),"",IF(AND(N1217=INDEX(Matches!$G$2:$G$201,MATCH($A1217&amp;"-6",Matches!$J$2:$J$201,0)),O1217=INDEX(Matches!$H$2:$H$201,MATCH($A1217&amp;"-6",Matches!$J$2:$J$201,0))),5,IF(SIGN(N1217-O1217)&lt;&gt;SIGN(INDEX(Matches!$G$2:$G$201,MATCH($A1217&amp;"-6",Matches!$J$2:$J$201,0))-INDEX(Matches!$H$2:$H$201,MATCH($A1217&amp;"-6",Matches!$J$2:$J$201,0))),0,IF(N1217-O1217=INDEX(Matches!$G$2:$G$201,MATCH($A1217&amp;"-6",Matches!$J$2:$J$201,0))-INDEX(Matches!$H$2:$H$201,MATCH($A1217&amp;"-6",Matches!$J$2:$J$201,0)),3,2))))),""))</f>
        <v/>
      </c>
      <c r="AD1217" s="12" t="str">
        <f aca="false">IF(OR($B1217="",P1217="",Q1217=""),"",IFERROR(IF(OR(INDEX(Matches!$I$2:$I$201,MATCH($A1217&amp;"-7",Matches!$J$2:$J$201,0))="Void",INDEX(Matches!$G$2:$G$201,MATCH($A1217&amp;"-7",Matches!$J$2:$J$201,0))="",INDEX(Matches!$H$2:$H$201,MATCH($A1217&amp;"-7",Matches!$J$2:$J$201,0))=""),"",IF(AND($C1217&lt;&gt;"",INDEX(Matches!$F$2:$F$201,MATCH($A1217&amp;"-7",Matches!$J$2:$J$201,0))&lt;&gt;"",$C1217&gt;=INDEX(Matches!$F$2:$F$201,MATCH($A1217&amp;"-7",Matches!$J$2:$J$201,0))),"",IF(AND(P1217=INDEX(Matches!$G$2:$G$201,MATCH($A1217&amp;"-7",Matches!$J$2:$J$201,0)),Q1217=INDEX(Matches!$H$2:$H$201,MATCH($A1217&amp;"-7",Matches!$J$2:$J$201,0))),5,IF(SIGN(P1217-Q1217)&lt;&gt;SIGN(INDEX(Matches!$G$2:$G$201,MATCH($A1217&amp;"-7",Matches!$J$2:$J$201,0))-INDEX(Matches!$H$2:$H$201,MATCH($A1217&amp;"-7",Matches!$J$2:$J$201,0))),0,IF(P1217-Q1217=INDEX(Matches!$G$2:$G$201,MATCH($A1217&amp;"-7",Matches!$J$2:$J$201,0))-INDEX(Matches!$H$2:$H$201,MATCH($A1217&amp;"-7",Matches!$J$2:$J$201,0)),3,2))))),""))</f>
        <v/>
      </c>
      <c r="AE1217" s="12" t="str">
        <f aca="false">IF(OR($B1217="",R1217="",S1217=""),"",IFERROR(IF(OR(INDEX(Matches!$I$2:$I$201,MATCH($A1217&amp;"-8",Matches!$J$2:$J$201,0))="Void",INDEX(Matches!$G$2:$G$201,MATCH($A1217&amp;"-8",Matches!$J$2:$J$201,0))="",INDEX(Matches!$H$2:$H$201,MATCH($A1217&amp;"-8",Matches!$J$2:$J$201,0))=""),"",IF(AND($C1217&lt;&gt;"",INDEX(Matches!$F$2:$F$201,MATCH($A1217&amp;"-8",Matches!$J$2:$J$201,0))&lt;&gt;"",$C1217&gt;=INDEX(Matches!$F$2:$F$201,MATCH($A1217&amp;"-8",Matches!$J$2:$J$201,0))),"",IF(AND(R1217=INDEX(Matches!$G$2:$G$201,MATCH($A1217&amp;"-8",Matches!$J$2:$J$201,0)),S1217=INDEX(Matches!$H$2:$H$201,MATCH($A1217&amp;"-8",Matches!$J$2:$J$201,0))),5,IF(SIGN(R1217-S1217)&lt;&gt;SIGN(INDEX(Matches!$G$2:$G$201,MATCH($A1217&amp;"-8",Matches!$J$2:$J$201,0))-INDEX(Matches!$H$2:$H$201,MATCH($A1217&amp;"-8",Matches!$J$2:$J$201,0))),0,IF(R1217-S1217=INDEX(Matches!$G$2:$G$201,MATCH($A1217&amp;"-8",Matches!$J$2:$J$201,0))-INDEX(Matches!$H$2:$H$201,MATCH($A1217&amp;"-8",Matches!$J$2:$J$201,0)),3,2))))),""))</f>
        <v/>
      </c>
      <c r="AF1217" s="12" t="str">
        <f aca="false">IF(OR($B1217="",T1217="",U1217=""),"",IFERROR(IF(OR(INDEX(Matches!$I$2:$I$201,MATCH($A1217&amp;"-9",Matches!$J$2:$J$201,0))="Void",INDEX(Matches!$G$2:$G$201,MATCH($A1217&amp;"-9",Matches!$J$2:$J$201,0))="",INDEX(Matches!$H$2:$H$201,MATCH($A1217&amp;"-9",Matches!$J$2:$J$201,0))=""),"",IF(AND($C1217&lt;&gt;"",INDEX(Matches!$F$2:$F$201,MATCH($A1217&amp;"-9",Matches!$J$2:$J$201,0))&lt;&gt;"",$C1217&gt;=INDEX(Matches!$F$2:$F$201,MATCH($A1217&amp;"-9",Matches!$J$2:$J$201,0))),"",IF(AND(T1217=INDEX(Matches!$G$2:$G$201,MATCH($A1217&amp;"-9",Matches!$J$2:$J$201,0)),U1217=INDEX(Matches!$H$2:$H$201,MATCH($A1217&amp;"-9",Matches!$J$2:$J$201,0))),5,IF(SIGN(T1217-U1217)&lt;&gt;SIGN(INDEX(Matches!$G$2:$G$201,MATCH($A1217&amp;"-9",Matches!$J$2:$J$201,0))-INDEX(Matches!$H$2:$H$201,MATCH($A1217&amp;"-9",Matches!$J$2:$J$201,0))),0,IF(T1217-U1217=INDEX(Matches!$G$2:$G$201,MATCH($A1217&amp;"-9",Matches!$J$2:$J$201,0))-INDEX(Matches!$H$2:$H$201,MATCH($A1217&amp;"-9",Matches!$J$2:$J$201,0)),3,2))))),""))</f>
        <v/>
      </c>
      <c r="AG1217" s="12" t="str">
        <f aca="false">IF(OR($B1217="",V1217="",W1217=""),"",IFERROR(IF(OR(INDEX(Matches!$I$2:$I$201,MATCH($A1217&amp;"-10",Matches!$J$2:$J$201,0))="Void",INDEX(Matches!$G$2:$G$201,MATCH($A1217&amp;"-10",Matches!$J$2:$J$201,0))="",INDEX(Matches!$H$2:$H$201,MATCH($A1217&amp;"-10",Matches!$J$2:$J$201,0))=""),"",IF(AND($C1217&lt;&gt;"",INDEX(Matches!$F$2:$F$201,MATCH($A1217&amp;"-10",Matches!$J$2:$J$201,0))&lt;&gt;"",$C1217&gt;=INDEX(Matches!$F$2:$F$201,MATCH($A1217&amp;"-10",Matches!$J$2:$J$201,0))),"",IF(AND(V1217=INDEX(Matches!$G$2:$G$201,MATCH($A1217&amp;"-10",Matches!$J$2:$J$201,0)),W1217=INDEX(Matches!$H$2:$H$201,MATCH($A1217&amp;"-10",Matches!$J$2:$J$201,0))),5,IF(SIGN(V1217-W1217)&lt;&gt;SIGN(INDEX(Matches!$G$2:$G$201,MATCH($A1217&amp;"-10",Matches!$J$2:$J$201,0))-INDEX(Matches!$H$2:$H$201,MATCH($A1217&amp;"-10",Matches!$J$2:$J$201,0))),0,IF(V1217-W1217=INDEX(Matches!$G$2:$G$201,MATCH($A1217&amp;"-10",Matches!$J$2:$J$201,0))-INDEX(Matches!$H$2:$H$201,MATCH($A1217&amp;"-10",Matches!$J$2:$J$201,0)),3,2))))),""))</f>
        <v/>
      </c>
      <c r="AH1217" s="13" t="str">
        <f aca="false">IF($B1217="","",SUM(X1217:AG1217))</f>
        <v/>
      </c>
      <c r="AI1217" s="12" t="str">
        <f aca="false">IF($B1217="","",COUNTIF(X1217:AG1217,5))</f>
        <v/>
      </c>
      <c r="AJ1217" s="12" t="str">
        <f aca="false">IF($B1217="","",COUNTIF(X1217:AG1217,"&gt;=2"))</f>
        <v/>
      </c>
      <c r="AK1217" s="12" t="str">
        <f aca="false">IF($B1217="","",COUNT(X1217:AG1217))</f>
        <v/>
      </c>
    </row>
    <row r="1218" customFormat="false" ht="15" hidden="false" customHeight="false" outlineLevel="0" collapsed="false">
      <c r="A1218" s="7"/>
      <c r="B1218" s="7"/>
      <c r="C1218" s="11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12" t="str">
        <f aca="false">IF(OR($B1218="",D1218="",E1218=""),"",IFERROR(IF(OR(INDEX(Matches!$I$2:$I$201,MATCH($A1218&amp;"-1",Matches!$J$2:$J$201,0))="Void",INDEX(Matches!$G$2:$G$201,MATCH($A1218&amp;"-1",Matches!$J$2:$J$201,0))="",INDEX(Matches!$H$2:$H$201,MATCH($A1218&amp;"-1",Matches!$J$2:$J$201,0))=""),"",IF(AND($C1218&lt;&gt;"",INDEX(Matches!$F$2:$F$201,MATCH($A1218&amp;"-1",Matches!$J$2:$J$201,0))&lt;&gt;"",$C1218&gt;=INDEX(Matches!$F$2:$F$201,MATCH($A1218&amp;"-1",Matches!$J$2:$J$201,0))),"",IF(AND(D1218=INDEX(Matches!$G$2:$G$201,MATCH($A1218&amp;"-1",Matches!$J$2:$J$201,0)),E1218=INDEX(Matches!$H$2:$H$201,MATCH($A1218&amp;"-1",Matches!$J$2:$J$201,0))),5,IF(SIGN(D1218-E1218)&lt;&gt;SIGN(INDEX(Matches!$G$2:$G$201,MATCH($A1218&amp;"-1",Matches!$J$2:$J$201,0))-INDEX(Matches!$H$2:$H$201,MATCH($A1218&amp;"-1",Matches!$J$2:$J$201,0))),0,IF(D1218-E1218=INDEX(Matches!$G$2:$G$201,MATCH($A1218&amp;"-1",Matches!$J$2:$J$201,0))-INDEX(Matches!$H$2:$H$201,MATCH($A1218&amp;"-1",Matches!$J$2:$J$201,0)),3,2))))),""))</f>
        <v/>
      </c>
      <c r="Y1218" s="12" t="str">
        <f aca="false">IF(OR($B1218="",F1218="",G1218=""),"",IFERROR(IF(OR(INDEX(Matches!$I$2:$I$201,MATCH($A1218&amp;"-2",Matches!$J$2:$J$201,0))="Void",INDEX(Matches!$G$2:$G$201,MATCH($A1218&amp;"-2",Matches!$J$2:$J$201,0))="",INDEX(Matches!$H$2:$H$201,MATCH($A1218&amp;"-2",Matches!$J$2:$J$201,0))=""),"",IF(AND($C1218&lt;&gt;"",INDEX(Matches!$F$2:$F$201,MATCH($A1218&amp;"-2",Matches!$J$2:$J$201,0))&lt;&gt;"",$C1218&gt;=INDEX(Matches!$F$2:$F$201,MATCH($A1218&amp;"-2",Matches!$J$2:$J$201,0))),"",IF(AND(F1218=INDEX(Matches!$G$2:$G$201,MATCH($A1218&amp;"-2",Matches!$J$2:$J$201,0)),G1218=INDEX(Matches!$H$2:$H$201,MATCH($A1218&amp;"-2",Matches!$J$2:$J$201,0))),5,IF(SIGN(F1218-G1218)&lt;&gt;SIGN(INDEX(Matches!$G$2:$G$201,MATCH($A1218&amp;"-2",Matches!$J$2:$J$201,0))-INDEX(Matches!$H$2:$H$201,MATCH($A1218&amp;"-2",Matches!$J$2:$J$201,0))),0,IF(F1218-G1218=INDEX(Matches!$G$2:$G$201,MATCH($A1218&amp;"-2",Matches!$J$2:$J$201,0))-INDEX(Matches!$H$2:$H$201,MATCH($A1218&amp;"-2",Matches!$J$2:$J$201,0)),3,2))))),""))</f>
        <v/>
      </c>
      <c r="Z1218" s="12" t="str">
        <f aca="false">IF(OR($B1218="",H1218="",I1218=""),"",IFERROR(IF(OR(INDEX(Matches!$I$2:$I$201,MATCH($A1218&amp;"-3",Matches!$J$2:$J$201,0))="Void",INDEX(Matches!$G$2:$G$201,MATCH($A1218&amp;"-3",Matches!$J$2:$J$201,0))="",INDEX(Matches!$H$2:$H$201,MATCH($A1218&amp;"-3",Matches!$J$2:$J$201,0))=""),"",IF(AND($C1218&lt;&gt;"",INDEX(Matches!$F$2:$F$201,MATCH($A1218&amp;"-3",Matches!$J$2:$J$201,0))&lt;&gt;"",$C1218&gt;=INDEX(Matches!$F$2:$F$201,MATCH($A1218&amp;"-3",Matches!$J$2:$J$201,0))),"",IF(AND(H1218=INDEX(Matches!$G$2:$G$201,MATCH($A1218&amp;"-3",Matches!$J$2:$J$201,0)),I1218=INDEX(Matches!$H$2:$H$201,MATCH($A1218&amp;"-3",Matches!$J$2:$J$201,0))),5,IF(SIGN(H1218-I1218)&lt;&gt;SIGN(INDEX(Matches!$G$2:$G$201,MATCH($A1218&amp;"-3",Matches!$J$2:$J$201,0))-INDEX(Matches!$H$2:$H$201,MATCH($A1218&amp;"-3",Matches!$J$2:$J$201,0))),0,IF(H1218-I1218=INDEX(Matches!$G$2:$G$201,MATCH($A1218&amp;"-3",Matches!$J$2:$J$201,0))-INDEX(Matches!$H$2:$H$201,MATCH($A1218&amp;"-3",Matches!$J$2:$J$201,0)),3,2))))),""))</f>
        <v/>
      </c>
      <c r="AA1218" s="12" t="str">
        <f aca="false">IF(OR($B1218="",J1218="",K1218=""),"",IFERROR(IF(OR(INDEX(Matches!$I$2:$I$201,MATCH($A1218&amp;"-4",Matches!$J$2:$J$201,0))="Void",INDEX(Matches!$G$2:$G$201,MATCH($A1218&amp;"-4",Matches!$J$2:$J$201,0))="",INDEX(Matches!$H$2:$H$201,MATCH($A1218&amp;"-4",Matches!$J$2:$J$201,0))=""),"",IF(AND($C1218&lt;&gt;"",INDEX(Matches!$F$2:$F$201,MATCH($A1218&amp;"-4",Matches!$J$2:$J$201,0))&lt;&gt;"",$C1218&gt;=INDEX(Matches!$F$2:$F$201,MATCH($A1218&amp;"-4",Matches!$J$2:$J$201,0))),"",IF(AND(J1218=INDEX(Matches!$G$2:$G$201,MATCH($A1218&amp;"-4",Matches!$J$2:$J$201,0)),K1218=INDEX(Matches!$H$2:$H$201,MATCH($A1218&amp;"-4",Matches!$J$2:$J$201,0))),5,IF(SIGN(J1218-K1218)&lt;&gt;SIGN(INDEX(Matches!$G$2:$G$201,MATCH($A1218&amp;"-4",Matches!$J$2:$J$201,0))-INDEX(Matches!$H$2:$H$201,MATCH($A1218&amp;"-4",Matches!$J$2:$J$201,0))),0,IF(J1218-K1218=INDEX(Matches!$G$2:$G$201,MATCH($A1218&amp;"-4",Matches!$J$2:$J$201,0))-INDEX(Matches!$H$2:$H$201,MATCH($A1218&amp;"-4",Matches!$J$2:$J$201,0)),3,2))))),""))</f>
        <v/>
      </c>
      <c r="AB1218" s="12" t="str">
        <f aca="false">IF(OR($B1218="",L1218="",M1218=""),"",IFERROR(IF(OR(INDEX(Matches!$I$2:$I$201,MATCH($A1218&amp;"-5",Matches!$J$2:$J$201,0))="Void",INDEX(Matches!$G$2:$G$201,MATCH($A1218&amp;"-5",Matches!$J$2:$J$201,0))="",INDEX(Matches!$H$2:$H$201,MATCH($A1218&amp;"-5",Matches!$J$2:$J$201,0))=""),"",IF(AND($C1218&lt;&gt;"",INDEX(Matches!$F$2:$F$201,MATCH($A1218&amp;"-5",Matches!$J$2:$J$201,0))&lt;&gt;"",$C1218&gt;=INDEX(Matches!$F$2:$F$201,MATCH($A1218&amp;"-5",Matches!$J$2:$J$201,0))),"",IF(AND(L1218=INDEX(Matches!$G$2:$G$201,MATCH($A1218&amp;"-5",Matches!$J$2:$J$201,0)),M1218=INDEX(Matches!$H$2:$H$201,MATCH($A1218&amp;"-5",Matches!$J$2:$J$201,0))),5,IF(SIGN(L1218-M1218)&lt;&gt;SIGN(INDEX(Matches!$G$2:$G$201,MATCH($A1218&amp;"-5",Matches!$J$2:$J$201,0))-INDEX(Matches!$H$2:$H$201,MATCH($A1218&amp;"-5",Matches!$J$2:$J$201,0))),0,IF(L1218-M1218=INDEX(Matches!$G$2:$G$201,MATCH($A1218&amp;"-5",Matches!$J$2:$J$201,0))-INDEX(Matches!$H$2:$H$201,MATCH($A1218&amp;"-5",Matches!$J$2:$J$201,0)),3,2))))),""))</f>
        <v/>
      </c>
      <c r="AC1218" s="12" t="str">
        <f aca="false">IF(OR($B1218="",N1218="",O1218=""),"",IFERROR(IF(OR(INDEX(Matches!$I$2:$I$201,MATCH($A1218&amp;"-6",Matches!$J$2:$J$201,0))="Void",INDEX(Matches!$G$2:$G$201,MATCH($A1218&amp;"-6",Matches!$J$2:$J$201,0))="",INDEX(Matches!$H$2:$H$201,MATCH($A1218&amp;"-6",Matches!$J$2:$J$201,0))=""),"",IF(AND($C1218&lt;&gt;"",INDEX(Matches!$F$2:$F$201,MATCH($A1218&amp;"-6",Matches!$J$2:$J$201,0))&lt;&gt;"",$C1218&gt;=INDEX(Matches!$F$2:$F$201,MATCH($A1218&amp;"-6",Matches!$J$2:$J$201,0))),"",IF(AND(N1218=INDEX(Matches!$G$2:$G$201,MATCH($A1218&amp;"-6",Matches!$J$2:$J$201,0)),O1218=INDEX(Matches!$H$2:$H$201,MATCH($A1218&amp;"-6",Matches!$J$2:$J$201,0))),5,IF(SIGN(N1218-O1218)&lt;&gt;SIGN(INDEX(Matches!$G$2:$G$201,MATCH($A1218&amp;"-6",Matches!$J$2:$J$201,0))-INDEX(Matches!$H$2:$H$201,MATCH($A1218&amp;"-6",Matches!$J$2:$J$201,0))),0,IF(N1218-O1218=INDEX(Matches!$G$2:$G$201,MATCH($A1218&amp;"-6",Matches!$J$2:$J$201,0))-INDEX(Matches!$H$2:$H$201,MATCH($A1218&amp;"-6",Matches!$J$2:$J$201,0)),3,2))))),""))</f>
        <v/>
      </c>
      <c r="AD1218" s="12" t="str">
        <f aca="false">IF(OR($B1218="",P1218="",Q1218=""),"",IFERROR(IF(OR(INDEX(Matches!$I$2:$I$201,MATCH($A1218&amp;"-7",Matches!$J$2:$J$201,0))="Void",INDEX(Matches!$G$2:$G$201,MATCH($A1218&amp;"-7",Matches!$J$2:$J$201,0))="",INDEX(Matches!$H$2:$H$201,MATCH($A1218&amp;"-7",Matches!$J$2:$J$201,0))=""),"",IF(AND($C1218&lt;&gt;"",INDEX(Matches!$F$2:$F$201,MATCH($A1218&amp;"-7",Matches!$J$2:$J$201,0))&lt;&gt;"",$C1218&gt;=INDEX(Matches!$F$2:$F$201,MATCH($A1218&amp;"-7",Matches!$J$2:$J$201,0))),"",IF(AND(P1218=INDEX(Matches!$G$2:$G$201,MATCH($A1218&amp;"-7",Matches!$J$2:$J$201,0)),Q1218=INDEX(Matches!$H$2:$H$201,MATCH($A1218&amp;"-7",Matches!$J$2:$J$201,0))),5,IF(SIGN(P1218-Q1218)&lt;&gt;SIGN(INDEX(Matches!$G$2:$G$201,MATCH($A1218&amp;"-7",Matches!$J$2:$J$201,0))-INDEX(Matches!$H$2:$H$201,MATCH($A1218&amp;"-7",Matches!$J$2:$J$201,0))),0,IF(P1218-Q1218=INDEX(Matches!$G$2:$G$201,MATCH($A1218&amp;"-7",Matches!$J$2:$J$201,0))-INDEX(Matches!$H$2:$H$201,MATCH($A1218&amp;"-7",Matches!$J$2:$J$201,0)),3,2))))),""))</f>
        <v/>
      </c>
      <c r="AE1218" s="12" t="str">
        <f aca="false">IF(OR($B1218="",R1218="",S1218=""),"",IFERROR(IF(OR(INDEX(Matches!$I$2:$I$201,MATCH($A1218&amp;"-8",Matches!$J$2:$J$201,0))="Void",INDEX(Matches!$G$2:$G$201,MATCH($A1218&amp;"-8",Matches!$J$2:$J$201,0))="",INDEX(Matches!$H$2:$H$201,MATCH($A1218&amp;"-8",Matches!$J$2:$J$201,0))=""),"",IF(AND($C1218&lt;&gt;"",INDEX(Matches!$F$2:$F$201,MATCH($A1218&amp;"-8",Matches!$J$2:$J$201,0))&lt;&gt;"",$C1218&gt;=INDEX(Matches!$F$2:$F$201,MATCH($A1218&amp;"-8",Matches!$J$2:$J$201,0))),"",IF(AND(R1218=INDEX(Matches!$G$2:$G$201,MATCH($A1218&amp;"-8",Matches!$J$2:$J$201,0)),S1218=INDEX(Matches!$H$2:$H$201,MATCH($A1218&amp;"-8",Matches!$J$2:$J$201,0))),5,IF(SIGN(R1218-S1218)&lt;&gt;SIGN(INDEX(Matches!$G$2:$G$201,MATCH($A1218&amp;"-8",Matches!$J$2:$J$201,0))-INDEX(Matches!$H$2:$H$201,MATCH($A1218&amp;"-8",Matches!$J$2:$J$201,0))),0,IF(R1218-S1218=INDEX(Matches!$G$2:$G$201,MATCH($A1218&amp;"-8",Matches!$J$2:$J$201,0))-INDEX(Matches!$H$2:$H$201,MATCH($A1218&amp;"-8",Matches!$J$2:$J$201,0)),3,2))))),""))</f>
        <v/>
      </c>
      <c r="AF1218" s="12" t="str">
        <f aca="false">IF(OR($B1218="",T1218="",U1218=""),"",IFERROR(IF(OR(INDEX(Matches!$I$2:$I$201,MATCH($A1218&amp;"-9",Matches!$J$2:$J$201,0))="Void",INDEX(Matches!$G$2:$G$201,MATCH($A1218&amp;"-9",Matches!$J$2:$J$201,0))="",INDEX(Matches!$H$2:$H$201,MATCH($A1218&amp;"-9",Matches!$J$2:$J$201,0))=""),"",IF(AND($C1218&lt;&gt;"",INDEX(Matches!$F$2:$F$201,MATCH($A1218&amp;"-9",Matches!$J$2:$J$201,0))&lt;&gt;"",$C1218&gt;=INDEX(Matches!$F$2:$F$201,MATCH($A1218&amp;"-9",Matches!$J$2:$J$201,0))),"",IF(AND(T1218=INDEX(Matches!$G$2:$G$201,MATCH($A1218&amp;"-9",Matches!$J$2:$J$201,0)),U1218=INDEX(Matches!$H$2:$H$201,MATCH($A1218&amp;"-9",Matches!$J$2:$J$201,0))),5,IF(SIGN(T1218-U1218)&lt;&gt;SIGN(INDEX(Matches!$G$2:$G$201,MATCH($A1218&amp;"-9",Matches!$J$2:$J$201,0))-INDEX(Matches!$H$2:$H$201,MATCH($A1218&amp;"-9",Matches!$J$2:$J$201,0))),0,IF(T1218-U1218=INDEX(Matches!$G$2:$G$201,MATCH($A1218&amp;"-9",Matches!$J$2:$J$201,0))-INDEX(Matches!$H$2:$H$201,MATCH($A1218&amp;"-9",Matches!$J$2:$J$201,0)),3,2))))),""))</f>
        <v/>
      </c>
      <c r="AG1218" s="12" t="str">
        <f aca="false">IF(OR($B1218="",V1218="",W1218=""),"",IFERROR(IF(OR(INDEX(Matches!$I$2:$I$201,MATCH($A1218&amp;"-10",Matches!$J$2:$J$201,0))="Void",INDEX(Matches!$G$2:$G$201,MATCH($A1218&amp;"-10",Matches!$J$2:$J$201,0))="",INDEX(Matches!$H$2:$H$201,MATCH($A1218&amp;"-10",Matches!$J$2:$J$201,0))=""),"",IF(AND($C1218&lt;&gt;"",INDEX(Matches!$F$2:$F$201,MATCH($A1218&amp;"-10",Matches!$J$2:$J$201,0))&lt;&gt;"",$C1218&gt;=INDEX(Matches!$F$2:$F$201,MATCH($A1218&amp;"-10",Matches!$J$2:$J$201,0))),"",IF(AND(V1218=INDEX(Matches!$G$2:$G$201,MATCH($A1218&amp;"-10",Matches!$J$2:$J$201,0)),W1218=INDEX(Matches!$H$2:$H$201,MATCH($A1218&amp;"-10",Matches!$J$2:$J$201,0))),5,IF(SIGN(V1218-W1218)&lt;&gt;SIGN(INDEX(Matches!$G$2:$G$201,MATCH($A1218&amp;"-10",Matches!$J$2:$J$201,0))-INDEX(Matches!$H$2:$H$201,MATCH($A1218&amp;"-10",Matches!$J$2:$J$201,0))),0,IF(V1218-W1218=INDEX(Matches!$G$2:$G$201,MATCH($A1218&amp;"-10",Matches!$J$2:$J$201,0))-INDEX(Matches!$H$2:$H$201,MATCH($A1218&amp;"-10",Matches!$J$2:$J$201,0)),3,2))))),""))</f>
        <v/>
      </c>
      <c r="AH1218" s="13" t="str">
        <f aca="false">IF($B1218="","",SUM(X1218:AG1218))</f>
        <v/>
      </c>
      <c r="AI1218" s="12" t="str">
        <f aca="false">IF($B1218="","",COUNTIF(X1218:AG1218,5))</f>
        <v/>
      </c>
      <c r="AJ1218" s="12" t="str">
        <f aca="false">IF($B1218="","",COUNTIF(X1218:AG1218,"&gt;=2"))</f>
        <v/>
      </c>
      <c r="AK1218" s="12" t="str">
        <f aca="false">IF($B1218="","",COUNT(X1218:AG1218))</f>
        <v/>
      </c>
    </row>
    <row r="1219" customFormat="false" ht="15" hidden="false" customHeight="false" outlineLevel="0" collapsed="false">
      <c r="A1219" s="7"/>
      <c r="B1219" s="7"/>
      <c r="C1219" s="11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12" t="str">
        <f aca="false">IF(OR($B1219="",D1219="",E1219=""),"",IFERROR(IF(OR(INDEX(Matches!$I$2:$I$201,MATCH($A1219&amp;"-1",Matches!$J$2:$J$201,0))="Void",INDEX(Matches!$G$2:$G$201,MATCH($A1219&amp;"-1",Matches!$J$2:$J$201,0))="",INDEX(Matches!$H$2:$H$201,MATCH($A1219&amp;"-1",Matches!$J$2:$J$201,0))=""),"",IF(AND($C1219&lt;&gt;"",INDEX(Matches!$F$2:$F$201,MATCH($A1219&amp;"-1",Matches!$J$2:$J$201,0))&lt;&gt;"",$C1219&gt;=INDEX(Matches!$F$2:$F$201,MATCH($A1219&amp;"-1",Matches!$J$2:$J$201,0))),"",IF(AND(D1219=INDEX(Matches!$G$2:$G$201,MATCH($A1219&amp;"-1",Matches!$J$2:$J$201,0)),E1219=INDEX(Matches!$H$2:$H$201,MATCH($A1219&amp;"-1",Matches!$J$2:$J$201,0))),5,IF(SIGN(D1219-E1219)&lt;&gt;SIGN(INDEX(Matches!$G$2:$G$201,MATCH($A1219&amp;"-1",Matches!$J$2:$J$201,0))-INDEX(Matches!$H$2:$H$201,MATCH($A1219&amp;"-1",Matches!$J$2:$J$201,0))),0,IF(D1219-E1219=INDEX(Matches!$G$2:$G$201,MATCH($A1219&amp;"-1",Matches!$J$2:$J$201,0))-INDEX(Matches!$H$2:$H$201,MATCH($A1219&amp;"-1",Matches!$J$2:$J$201,0)),3,2))))),""))</f>
        <v/>
      </c>
      <c r="Y1219" s="12" t="str">
        <f aca="false">IF(OR($B1219="",F1219="",G1219=""),"",IFERROR(IF(OR(INDEX(Matches!$I$2:$I$201,MATCH($A1219&amp;"-2",Matches!$J$2:$J$201,0))="Void",INDEX(Matches!$G$2:$G$201,MATCH($A1219&amp;"-2",Matches!$J$2:$J$201,0))="",INDEX(Matches!$H$2:$H$201,MATCH($A1219&amp;"-2",Matches!$J$2:$J$201,0))=""),"",IF(AND($C1219&lt;&gt;"",INDEX(Matches!$F$2:$F$201,MATCH($A1219&amp;"-2",Matches!$J$2:$J$201,0))&lt;&gt;"",$C1219&gt;=INDEX(Matches!$F$2:$F$201,MATCH($A1219&amp;"-2",Matches!$J$2:$J$201,0))),"",IF(AND(F1219=INDEX(Matches!$G$2:$G$201,MATCH($A1219&amp;"-2",Matches!$J$2:$J$201,0)),G1219=INDEX(Matches!$H$2:$H$201,MATCH($A1219&amp;"-2",Matches!$J$2:$J$201,0))),5,IF(SIGN(F1219-G1219)&lt;&gt;SIGN(INDEX(Matches!$G$2:$G$201,MATCH($A1219&amp;"-2",Matches!$J$2:$J$201,0))-INDEX(Matches!$H$2:$H$201,MATCH($A1219&amp;"-2",Matches!$J$2:$J$201,0))),0,IF(F1219-G1219=INDEX(Matches!$G$2:$G$201,MATCH($A1219&amp;"-2",Matches!$J$2:$J$201,0))-INDEX(Matches!$H$2:$H$201,MATCH($A1219&amp;"-2",Matches!$J$2:$J$201,0)),3,2))))),""))</f>
        <v/>
      </c>
      <c r="Z1219" s="12" t="str">
        <f aca="false">IF(OR($B1219="",H1219="",I1219=""),"",IFERROR(IF(OR(INDEX(Matches!$I$2:$I$201,MATCH($A1219&amp;"-3",Matches!$J$2:$J$201,0))="Void",INDEX(Matches!$G$2:$G$201,MATCH($A1219&amp;"-3",Matches!$J$2:$J$201,0))="",INDEX(Matches!$H$2:$H$201,MATCH($A1219&amp;"-3",Matches!$J$2:$J$201,0))=""),"",IF(AND($C1219&lt;&gt;"",INDEX(Matches!$F$2:$F$201,MATCH($A1219&amp;"-3",Matches!$J$2:$J$201,0))&lt;&gt;"",$C1219&gt;=INDEX(Matches!$F$2:$F$201,MATCH($A1219&amp;"-3",Matches!$J$2:$J$201,0))),"",IF(AND(H1219=INDEX(Matches!$G$2:$G$201,MATCH($A1219&amp;"-3",Matches!$J$2:$J$201,0)),I1219=INDEX(Matches!$H$2:$H$201,MATCH($A1219&amp;"-3",Matches!$J$2:$J$201,0))),5,IF(SIGN(H1219-I1219)&lt;&gt;SIGN(INDEX(Matches!$G$2:$G$201,MATCH($A1219&amp;"-3",Matches!$J$2:$J$201,0))-INDEX(Matches!$H$2:$H$201,MATCH($A1219&amp;"-3",Matches!$J$2:$J$201,0))),0,IF(H1219-I1219=INDEX(Matches!$G$2:$G$201,MATCH($A1219&amp;"-3",Matches!$J$2:$J$201,0))-INDEX(Matches!$H$2:$H$201,MATCH($A1219&amp;"-3",Matches!$J$2:$J$201,0)),3,2))))),""))</f>
        <v/>
      </c>
      <c r="AA1219" s="12" t="str">
        <f aca="false">IF(OR($B1219="",J1219="",K1219=""),"",IFERROR(IF(OR(INDEX(Matches!$I$2:$I$201,MATCH($A1219&amp;"-4",Matches!$J$2:$J$201,0))="Void",INDEX(Matches!$G$2:$G$201,MATCH($A1219&amp;"-4",Matches!$J$2:$J$201,0))="",INDEX(Matches!$H$2:$H$201,MATCH($A1219&amp;"-4",Matches!$J$2:$J$201,0))=""),"",IF(AND($C1219&lt;&gt;"",INDEX(Matches!$F$2:$F$201,MATCH($A1219&amp;"-4",Matches!$J$2:$J$201,0))&lt;&gt;"",$C1219&gt;=INDEX(Matches!$F$2:$F$201,MATCH($A1219&amp;"-4",Matches!$J$2:$J$201,0))),"",IF(AND(J1219=INDEX(Matches!$G$2:$G$201,MATCH($A1219&amp;"-4",Matches!$J$2:$J$201,0)),K1219=INDEX(Matches!$H$2:$H$201,MATCH($A1219&amp;"-4",Matches!$J$2:$J$201,0))),5,IF(SIGN(J1219-K1219)&lt;&gt;SIGN(INDEX(Matches!$G$2:$G$201,MATCH($A1219&amp;"-4",Matches!$J$2:$J$201,0))-INDEX(Matches!$H$2:$H$201,MATCH($A1219&amp;"-4",Matches!$J$2:$J$201,0))),0,IF(J1219-K1219=INDEX(Matches!$G$2:$G$201,MATCH($A1219&amp;"-4",Matches!$J$2:$J$201,0))-INDEX(Matches!$H$2:$H$201,MATCH($A1219&amp;"-4",Matches!$J$2:$J$201,0)),3,2))))),""))</f>
        <v/>
      </c>
      <c r="AB1219" s="12" t="str">
        <f aca="false">IF(OR($B1219="",L1219="",M1219=""),"",IFERROR(IF(OR(INDEX(Matches!$I$2:$I$201,MATCH($A1219&amp;"-5",Matches!$J$2:$J$201,0))="Void",INDEX(Matches!$G$2:$G$201,MATCH($A1219&amp;"-5",Matches!$J$2:$J$201,0))="",INDEX(Matches!$H$2:$H$201,MATCH($A1219&amp;"-5",Matches!$J$2:$J$201,0))=""),"",IF(AND($C1219&lt;&gt;"",INDEX(Matches!$F$2:$F$201,MATCH($A1219&amp;"-5",Matches!$J$2:$J$201,0))&lt;&gt;"",$C1219&gt;=INDEX(Matches!$F$2:$F$201,MATCH($A1219&amp;"-5",Matches!$J$2:$J$201,0))),"",IF(AND(L1219=INDEX(Matches!$G$2:$G$201,MATCH($A1219&amp;"-5",Matches!$J$2:$J$201,0)),M1219=INDEX(Matches!$H$2:$H$201,MATCH($A1219&amp;"-5",Matches!$J$2:$J$201,0))),5,IF(SIGN(L1219-M1219)&lt;&gt;SIGN(INDEX(Matches!$G$2:$G$201,MATCH($A1219&amp;"-5",Matches!$J$2:$J$201,0))-INDEX(Matches!$H$2:$H$201,MATCH($A1219&amp;"-5",Matches!$J$2:$J$201,0))),0,IF(L1219-M1219=INDEX(Matches!$G$2:$G$201,MATCH($A1219&amp;"-5",Matches!$J$2:$J$201,0))-INDEX(Matches!$H$2:$H$201,MATCH($A1219&amp;"-5",Matches!$J$2:$J$201,0)),3,2))))),""))</f>
        <v/>
      </c>
      <c r="AC1219" s="12" t="str">
        <f aca="false">IF(OR($B1219="",N1219="",O1219=""),"",IFERROR(IF(OR(INDEX(Matches!$I$2:$I$201,MATCH($A1219&amp;"-6",Matches!$J$2:$J$201,0))="Void",INDEX(Matches!$G$2:$G$201,MATCH($A1219&amp;"-6",Matches!$J$2:$J$201,0))="",INDEX(Matches!$H$2:$H$201,MATCH($A1219&amp;"-6",Matches!$J$2:$J$201,0))=""),"",IF(AND($C1219&lt;&gt;"",INDEX(Matches!$F$2:$F$201,MATCH($A1219&amp;"-6",Matches!$J$2:$J$201,0))&lt;&gt;"",$C1219&gt;=INDEX(Matches!$F$2:$F$201,MATCH($A1219&amp;"-6",Matches!$J$2:$J$201,0))),"",IF(AND(N1219=INDEX(Matches!$G$2:$G$201,MATCH($A1219&amp;"-6",Matches!$J$2:$J$201,0)),O1219=INDEX(Matches!$H$2:$H$201,MATCH($A1219&amp;"-6",Matches!$J$2:$J$201,0))),5,IF(SIGN(N1219-O1219)&lt;&gt;SIGN(INDEX(Matches!$G$2:$G$201,MATCH($A1219&amp;"-6",Matches!$J$2:$J$201,0))-INDEX(Matches!$H$2:$H$201,MATCH($A1219&amp;"-6",Matches!$J$2:$J$201,0))),0,IF(N1219-O1219=INDEX(Matches!$G$2:$G$201,MATCH($A1219&amp;"-6",Matches!$J$2:$J$201,0))-INDEX(Matches!$H$2:$H$201,MATCH($A1219&amp;"-6",Matches!$J$2:$J$201,0)),3,2))))),""))</f>
        <v/>
      </c>
      <c r="AD1219" s="12" t="str">
        <f aca="false">IF(OR($B1219="",P1219="",Q1219=""),"",IFERROR(IF(OR(INDEX(Matches!$I$2:$I$201,MATCH($A1219&amp;"-7",Matches!$J$2:$J$201,0))="Void",INDEX(Matches!$G$2:$G$201,MATCH($A1219&amp;"-7",Matches!$J$2:$J$201,0))="",INDEX(Matches!$H$2:$H$201,MATCH($A1219&amp;"-7",Matches!$J$2:$J$201,0))=""),"",IF(AND($C1219&lt;&gt;"",INDEX(Matches!$F$2:$F$201,MATCH($A1219&amp;"-7",Matches!$J$2:$J$201,0))&lt;&gt;"",$C1219&gt;=INDEX(Matches!$F$2:$F$201,MATCH($A1219&amp;"-7",Matches!$J$2:$J$201,0))),"",IF(AND(P1219=INDEX(Matches!$G$2:$G$201,MATCH($A1219&amp;"-7",Matches!$J$2:$J$201,0)),Q1219=INDEX(Matches!$H$2:$H$201,MATCH($A1219&amp;"-7",Matches!$J$2:$J$201,0))),5,IF(SIGN(P1219-Q1219)&lt;&gt;SIGN(INDEX(Matches!$G$2:$G$201,MATCH($A1219&amp;"-7",Matches!$J$2:$J$201,0))-INDEX(Matches!$H$2:$H$201,MATCH($A1219&amp;"-7",Matches!$J$2:$J$201,0))),0,IF(P1219-Q1219=INDEX(Matches!$G$2:$G$201,MATCH($A1219&amp;"-7",Matches!$J$2:$J$201,0))-INDEX(Matches!$H$2:$H$201,MATCH($A1219&amp;"-7",Matches!$J$2:$J$201,0)),3,2))))),""))</f>
        <v/>
      </c>
      <c r="AE1219" s="12" t="str">
        <f aca="false">IF(OR($B1219="",R1219="",S1219=""),"",IFERROR(IF(OR(INDEX(Matches!$I$2:$I$201,MATCH($A1219&amp;"-8",Matches!$J$2:$J$201,0))="Void",INDEX(Matches!$G$2:$G$201,MATCH($A1219&amp;"-8",Matches!$J$2:$J$201,0))="",INDEX(Matches!$H$2:$H$201,MATCH($A1219&amp;"-8",Matches!$J$2:$J$201,0))=""),"",IF(AND($C1219&lt;&gt;"",INDEX(Matches!$F$2:$F$201,MATCH($A1219&amp;"-8",Matches!$J$2:$J$201,0))&lt;&gt;"",$C1219&gt;=INDEX(Matches!$F$2:$F$201,MATCH($A1219&amp;"-8",Matches!$J$2:$J$201,0))),"",IF(AND(R1219=INDEX(Matches!$G$2:$G$201,MATCH($A1219&amp;"-8",Matches!$J$2:$J$201,0)),S1219=INDEX(Matches!$H$2:$H$201,MATCH($A1219&amp;"-8",Matches!$J$2:$J$201,0))),5,IF(SIGN(R1219-S1219)&lt;&gt;SIGN(INDEX(Matches!$G$2:$G$201,MATCH($A1219&amp;"-8",Matches!$J$2:$J$201,0))-INDEX(Matches!$H$2:$H$201,MATCH($A1219&amp;"-8",Matches!$J$2:$J$201,0))),0,IF(R1219-S1219=INDEX(Matches!$G$2:$G$201,MATCH($A1219&amp;"-8",Matches!$J$2:$J$201,0))-INDEX(Matches!$H$2:$H$201,MATCH($A1219&amp;"-8",Matches!$J$2:$J$201,0)),3,2))))),""))</f>
        <v/>
      </c>
      <c r="AF1219" s="12" t="str">
        <f aca="false">IF(OR($B1219="",T1219="",U1219=""),"",IFERROR(IF(OR(INDEX(Matches!$I$2:$I$201,MATCH($A1219&amp;"-9",Matches!$J$2:$J$201,0))="Void",INDEX(Matches!$G$2:$G$201,MATCH($A1219&amp;"-9",Matches!$J$2:$J$201,0))="",INDEX(Matches!$H$2:$H$201,MATCH($A1219&amp;"-9",Matches!$J$2:$J$201,0))=""),"",IF(AND($C1219&lt;&gt;"",INDEX(Matches!$F$2:$F$201,MATCH($A1219&amp;"-9",Matches!$J$2:$J$201,0))&lt;&gt;"",$C1219&gt;=INDEX(Matches!$F$2:$F$201,MATCH($A1219&amp;"-9",Matches!$J$2:$J$201,0))),"",IF(AND(T1219=INDEX(Matches!$G$2:$G$201,MATCH($A1219&amp;"-9",Matches!$J$2:$J$201,0)),U1219=INDEX(Matches!$H$2:$H$201,MATCH($A1219&amp;"-9",Matches!$J$2:$J$201,0))),5,IF(SIGN(T1219-U1219)&lt;&gt;SIGN(INDEX(Matches!$G$2:$G$201,MATCH($A1219&amp;"-9",Matches!$J$2:$J$201,0))-INDEX(Matches!$H$2:$H$201,MATCH($A1219&amp;"-9",Matches!$J$2:$J$201,0))),0,IF(T1219-U1219=INDEX(Matches!$G$2:$G$201,MATCH($A1219&amp;"-9",Matches!$J$2:$J$201,0))-INDEX(Matches!$H$2:$H$201,MATCH($A1219&amp;"-9",Matches!$J$2:$J$201,0)),3,2))))),""))</f>
        <v/>
      </c>
      <c r="AG1219" s="12" t="str">
        <f aca="false">IF(OR($B1219="",V1219="",W1219=""),"",IFERROR(IF(OR(INDEX(Matches!$I$2:$I$201,MATCH($A1219&amp;"-10",Matches!$J$2:$J$201,0))="Void",INDEX(Matches!$G$2:$G$201,MATCH($A1219&amp;"-10",Matches!$J$2:$J$201,0))="",INDEX(Matches!$H$2:$H$201,MATCH($A1219&amp;"-10",Matches!$J$2:$J$201,0))=""),"",IF(AND($C1219&lt;&gt;"",INDEX(Matches!$F$2:$F$201,MATCH($A1219&amp;"-10",Matches!$J$2:$J$201,0))&lt;&gt;"",$C1219&gt;=INDEX(Matches!$F$2:$F$201,MATCH($A1219&amp;"-10",Matches!$J$2:$J$201,0))),"",IF(AND(V1219=INDEX(Matches!$G$2:$G$201,MATCH($A1219&amp;"-10",Matches!$J$2:$J$201,0)),W1219=INDEX(Matches!$H$2:$H$201,MATCH($A1219&amp;"-10",Matches!$J$2:$J$201,0))),5,IF(SIGN(V1219-W1219)&lt;&gt;SIGN(INDEX(Matches!$G$2:$G$201,MATCH($A1219&amp;"-10",Matches!$J$2:$J$201,0))-INDEX(Matches!$H$2:$H$201,MATCH($A1219&amp;"-10",Matches!$J$2:$J$201,0))),0,IF(V1219-W1219=INDEX(Matches!$G$2:$G$201,MATCH($A1219&amp;"-10",Matches!$J$2:$J$201,0))-INDEX(Matches!$H$2:$H$201,MATCH($A1219&amp;"-10",Matches!$J$2:$J$201,0)),3,2))))),""))</f>
        <v/>
      </c>
      <c r="AH1219" s="13" t="str">
        <f aca="false">IF($B1219="","",SUM(X1219:AG1219))</f>
        <v/>
      </c>
      <c r="AI1219" s="12" t="str">
        <f aca="false">IF($B1219="","",COUNTIF(X1219:AG1219,5))</f>
        <v/>
      </c>
      <c r="AJ1219" s="12" t="str">
        <f aca="false">IF($B1219="","",COUNTIF(X1219:AG1219,"&gt;=2"))</f>
        <v/>
      </c>
      <c r="AK1219" s="12" t="str">
        <f aca="false">IF($B1219="","",COUNT(X1219:AG1219))</f>
        <v/>
      </c>
    </row>
    <row r="1220" customFormat="false" ht="15" hidden="false" customHeight="false" outlineLevel="0" collapsed="false">
      <c r="A1220" s="7"/>
      <c r="B1220" s="7"/>
      <c r="C1220" s="11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12" t="str">
        <f aca="false">IF(OR($B1220="",D1220="",E1220=""),"",IFERROR(IF(OR(INDEX(Matches!$I$2:$I$201,MATCH($A1220&amp;"-1",Matches!$J$2:$J$201,0))="Void",INDEX(Matches!$G$2:$G$201,MATCH($A1220&amp;"-1",Matches!$J$2:$J$201,0))="",INDEX(Matches!$H$2:$H$201,MATCH($A1220&amp;"-1",Matches!$J$2:$J$201,0))=""),"",IF(AND($C1220&lt;&gt;"",INDEX(Matches!$F$2:$F$201,MATCH($A1220&amp;"-1",Matches!$J$2:$J$201,0))&lt;&gt;"",$C1220&gt;=INDEX(Matches!$F$2:$F$201,MATCH($A1220&amp;"-1",Matches!$J$2:$J$201,0))),"",IF(AND(D1220=INDEX(Matches!$G$2:$G$201,MATCH($A1220&amp;"-1",Matches!$J$2:$J$201,0)),E1220=INDEX(Matches!$H$2:$H$201,MATCH($A1220&amp;"-1",Matches!$J$2:$J$201,0))),5,IF(SIGN(D1220-E1220)&lt;&gt;SIGN(INDEX(Matches!$G$2:$G$201,MATCH($A1220&amp;"-1",Matches!$J$2:$J$201,0))-INDEX(Matches!$H$2:$H$201,MATCH($A1220&amp;"-1",Matches!$J$2:$J$201,0))),0,IF(D1220-E1220=INDEX(Matches!$G$2:$G$201,MATCH($A1220&amp;"-1",Matches!$J$2:$J$201,0))-INDEX(Matches!$H$2:$H$201,MATCH($A1220&amp;"-1",Matches!$J$2:$J$201,0)),3,2))))),""))</f>
        <v/>
      </c>
      <c r="Y1220" s="12" t="str">
        <f aca="false">IF(OR($B1220="",F1220="",G1220=""),"",IFERROR(IF(OR(INDEX(Matches!$I$2:$I$201,MATCH($A1220&amp;"-2",Matches!$J$2:$J$201,0))="Void",INDEX(Matches!$G$2:$G$201,MATCH($A1220&amp;"-2",Matches!$J$2:$J$201,0))="",INDEX(Matches!$H$2:$H$201,MATCH($A1220&amp;"-2",Matches!$J$2:$J$201,0))=""),"",IF(AND($C1220&lt;&gt;"",INDEX(Matches!$F$2:$F$201,MATCH($A1220&amp;"-2",Matches!$J$2:$J$201,0))&lt;&gt;"",$C1220&gt;=INDEX(Matches!$F$2:$F$201,MATCH($A1220&amp;"-2",Matches!$J$2:$J$201,0))),"",IF(AND(F1220=INDEX(Matches!$G$2:$G$201,MATCH($A1220&amp;"-2",Matches!$J$2:$J$201,0)),G1220=INDEX(Matches!$H$2:$H$201,MATCH($A1220&amp;"-2",Matches!$J$2:$J$201,0))),5,IF(SIGN(F1220-G1220)&lt;&gt;SIGN(INDEX(Matches!$G$2:$G$201,MATCH($A1220&amp;"-2",Matches!$J$2:$J$201,0))-INDEX(Matches!$H$2:$H$201,MATCH($A1220&amp;"-2",Matches!$J$2:$J$201,0))),0,IF(F1220-G1220=INDEX(Matches!$G$2:$G$201,MATCH($A1220&amp;"-2",Matches!$J$2:$J$201,0))-INDEX(Matches!$H$2:$H$201,MATCH($A1220&amp;"-2",Matches!$J$2:$J$201,0)),3,2))))),""))</f>
        <v/>
      </c>
      <c r="Z1220" s="12" t="str">
        <f aca="false">IF(OR($B1220="",H1220="",I1220=""),"",IFERROR(IF(OR(INDEX(Matches!$I$2:$I$201,MATCH($A1220&amp;"-3",Matches!$J$2:$J$201,0))="Void",INDEX(Matches!$G$2:$G$201,MATCH($A1220&amp;"-3",Matches!$J$2:$J$201,0))="",INDEX(Matches!$H$2:$H$201,MATCH($A1220&amp;"-3",Matches!$J$2:$J$201,0))=""),"",IF(AND($C1220&lt;&gt;"",INDEX(Matches!$F$2:$F$201,MATCH($A1220&amp;"-3",Matches!$J$2:$J$201,0))&lt;&gt;"",$C1220&gt;=INDEX(Matches!$F$2:$F$201,MATCH($A1220&amp;"-3",Matches!$J$2:$J$201,0))),"",IF(AND(H1220=INDEX(Matches!$G$2:$G$201,MATCH($A1220&amp;"-3",Matches!$J$2:$J$201,0)),I1220=INDEX(Matches!$H$2:$H$201,MATCH($A1220&amp;"-3",Matches!$J$2:$J$201,0))),5,IF(SIGN(H1220-I1220)&lt;&gt;SIGN(INDEX(Matches!$G$2:$G$201,MATCH($A1220&amp;"-3",Matches!$J$2:$J$201,0))-INDEX(Matches!$H$2:$H$201,MATCH($A1220&amp;"-3",Matches!$J$2:$J$201,0))),0,IF(H1220-I1220=INDEX(Matches!$G$2:$G$201,MATCH($A1220&amp;"-3",Matches!$J$2:$J$201,0))-INDEX(Matches!$H$2:$H$201,MATCH($A1220&amp;"-3",Matches!$J$2:$J$201,0)),3,2))))),""))</f>
        <v/>
      </c>
      <c r="AA1220" s="12" t="str">
        <f aca="false">IF(OR($B1220="",J1220="",K1220=""),"",IFERROR(IF(OR(INDEX(Matches!$I$2:$I$201,MATCH($A1220&amp;"-4",Matches!$J$2:$J$201,0))="Void",INDEX(Matches!$G$2:$G$201,MATCH($A1220&amp;"-4",Matches!$J$2:$J$201,0))="",INDEX(Matches!$H$2:$H$201,MATCH($A1220&amp;"-4",Matches!$J$2:$J$201,0))=""),"",IF(AND($C1220&lt;&gt;"",INDEX(Matches!$F$2:$F$201,MATCH($A1220&amp;"-4",Matches!$J$2:$J$201,0))&lt;&gt;"",$C1220&gt;=INDEX(Matches!$F$2:$F$201,MATCH($A1220&amp;"-4",Matches!$J$2:$J$201,0))),"",IF(AND(J1220=INDEX(Matches!$G$2:$G$201,MATCH($A1220&amp;"-4",Matches!$J$2:$J$201,0)),K1220=INDEX(Matches!$H$2:$H$201,MATCH($A1220&amp;"-4",Matches!$J$2:$J$201,0))),5,IF(SIGN(J1220-K1220)&lt;&gt;SIGN(INDEX(Matches!$G$2:$G$201,MATCH($A1220&amp;"-4",Matches!$J$2:$J$201,0))-INDEX(Matches!$H$2:$H$201,MATCH($A1220&amp;"-4",Matches!$J$2:$J$201,0))),0,IF(J1220-K1220=INDEX(Matches!$G$2:$G$201,MATCH($A1220&amp;"-4",Matches!$J$2:$J$201,0))-INDEX(Matches!$H$2:$H$201,MATCH($A1220&amp;"-4",Matches!$J$2:$J$201,0)),3,2))))),""))</f>
        <v/>
      </c>
      <c r="AB1220" s="12" t="str">
        <f aca="false">IF(OR($B1220="",L1220="",M1220=""),"",IFERROR(IF(OR(INDEX(Matches!$I$2:$I$201,MATCH($A1220&amp;"-5",Matches!$J$2:$J$201,0))="Void",INDEX(Matches!$G$2:$G$201,MATCH($A1220&amp;"-5",Matches!$J$2:$J$201,0))="",INDEX(Matches!$H$2:$H$201,MATCH($A1220&amp;"-5",Matches!$J$2:$J$201,0))=""),"",IF(AND($C1220&lt;&gt;"",INDEX(Matches!$F$2:$F$201,MATCH($A1220&amp;"-5",Matches!$J$2:$J$201,0))&lt;&gt;"",$C1220&gt;=INDEX(Matches!$F$2:$F$201,MATCH($A1220&amp;"-5",Matches!$J$2:$J$201,0))),"",IF(AND(L1220=INDEX(Matches!$G$2:$G$201,MATCH($A1220&amp;"-5",Matches!$J$2:$J$201,0)),M1220=INDEX(Matches!$H$2:$H$201,MATCH($A1220&amp;"-5",Matches!$J$2:$J$201,0))),5,IF(SIGN(L1220-M1220)&lt;&gt;SIGN(INDEX(Matches!$G$2:$G$201,MATCH($A1220&amp;"-5",Matches!$J$2:$J$201,0))-INDEX(Matches!$H$2:$H$201,MATCH($A1220&amp;"-5",Matches!$J$2:$J$201,0))),0,IF(L1220-M1220=INDEX(Matches!$G$2:$G$201,MATCH($A1220&amp;"-5",Matches!$J$2:$J$201,0))-INDEX(Matches!$H$2:$H$201,MATCH($A1220&amp;"-5",Matches!$J$2:$J$201,0)),3,2))))),""))</f>
        <v/>
      </c>
      <c r="AC1220" s="12" t="str">
        <f aca="false">IF(OR($B1220="",N1220="",O1220=""),"",IFERROR(IF(OR(INDEX(Matches!$I$2:$I$201,MATCH($A1220&amp;"-6",Matches!$J$2:$J$201,0))="Void",INDEX(Matches!$G$2:$G$201,MATCH($A1220&amp;"-6",Matches!$J$2:$J$201,0))="",INDEX(Matches!$H$2:$H$201,MATCH($A1220&amp;"-6",Matches!$J$2:$J$201,0))=""),"",IF(AND($C1220&lt;&gt;"",INDEX(Matches!$F$2:$F$201,MATCH($A1220&amp;"-6",Matches!$J$2:$J$201,0))&lt;&gt;"",$C1220&gt;=INDEX(Matches!$F$2:$F$201,MATCH($A1220&amp;"-6",Matches!$J$2:$J$201,0))),"",IF(AND(N1220=INDEX(Matches!$G$2:$G$201,MATCH($A1220&amp;"-6",Matches!$J$2:$J$201,0)),O1220=INDEX(Matches!$H$2:$H$201,MATCH($A1220&amp;"-6",Matches!$J$2:$J$201,0))),5,IF(SIGN(N1220-O1220)&lt;&gt;SIGN(INDEX(Matches!$G$2:$G$201,MATCH($A1220&amp;"-6",Matches!$J$2:$J$201,0))-INDEX(Matches!$H$2:$H$201,MATCH($A1220&amp;"-6",Matches!$J$2:$J$201,0))),0,IF(N1220-O1220=INDEX(Matches!$G$2:$G$201,MATCH($A1220&amp;"-6",Matches!$J$2:$J$201,0))-INDEX(Matches!$H$2:$H$201,MATCH($A1220&amp;"-6",Matches!$J$2:$J$201,0)),3,2))))),""))</f>
        <v/>
      </c>
      <c r="AD1220" s="12" t="str">
        <f aca="false">IF(OR($B1220="",P1220="",Q1220=""),"",IFERROR(IF(OR(INDEX(Matches!$I$2:$I$201,MATCH($A1220&amp;"-7",Matches!$J$2:$J$201,0))="Void",INDEX(Matches!$G$2:$G$201,MATCH($A1220&amp;"-7",Matches!$J$2:$J$201,0))="",INDEX(Matches!$H$2:$H$201,MATCH($A1220&amp;"-7",Matches!$J$2:$J$201,0))=""),"",IF(AND($C1220&lt;&gt;"",INDEX(Matches!$F$2:$F$201,MATCH($A1220&amp;"-7",Matches!$J$2:$J$201,0))&lt;&gt;"",$C1220&gt;=INDEX(Matches!$F$2:$F$201,MATCH($A1220&amp;"-7",Matches!$J$2:$J$201,0))),"",IF(AND(P1220=INDEX(Matches!$G$2:$G$201,MATCH($A1220&amp;"-7",Matches!$J$2:$J$201,0)),Q1220=INDEX(Matches!$H$2:$H$201,MATCH($A1220&amp;"-7",Matches!$J$2:$J$201,0))),5,IF(SIGN(P1220-Q1220)&lt;&gt;SIGN(INDEX(Matches!$G$2:$G$201,MATCH($A1220&amp;"-7",Matches!$J$2:$J$201,0))-INDEX(Matches!$H$2:$H$201,MATCH($A1220&amp;"-7",Matches!$J$2:$J$201,0))),0,IF(P1220-Q1220=INDEX(Matches!$G$2:$G$201,MATCH($A1220&amp;"-7",Matches!$J$2:$J$201,0))-INDEX(Matches!$H$2:$H$201,MATCH($A1220&amp;"-7",Matches!$J$2:$J$201,0)),3,2))))),""))</f>
        <v/>
      </c>
      <c r="AE1220" s="12" t="str">
        <f aca="false">IF(OR($B1220="",R1220="",S1220=""),"",IFERROR(IF(OR(INDEX(Matches!$I$2:$I$201,MATCH($A1220&amp;"-8",Matches!$J$2:$J$201,0))="Void",INDEX(Matches!$G$2:$G$201,MATCH($A1220&amp;"-8",Matches!$J$2:$J$201,0))="",INDEX(Matches!$H$2:$H$201,MATCH($A1220&amp;"-8",Matches!$J$2:$J$201,0))=""),"",IF(AND($C1220&lt;&gt;"",INDEX(Matches!$F$2:$F$201,MATCH($A1220&amp;"-8",Matches!$J$2:$J$201,0))&lt;&gt;"",$C1220&gt;=INDEX(Matches!$F$2:$F$201,MATCH($A1220&amp;"-8",Matches!$J$2:$J$201,0))),"",IF(AND(R1220=INDEX(Matches!$G$2:$G$201,MATCH($A1220&amp;"-8",Matches!$J$2:$J$201,0)),S1220=INDEX(Matches!$H$2:$H$201,MATCH($A1220&amp;"-8",Matches!$J$2:$J$201,0))),5,IF(SIGN(R1220-S1220)&lt;&gt;SIGN(INDEX(Matches!$G$2:$G$201,MATCH($A1220&amp;"-8",Matches!$J$2:$J$201,0))-INDEX(Matches!$H$2:$H$201,MATCH($A1220&amp;"-8",Matches!$J$2:$J$201,0))),0,IF(R1220-S1220=INDEX(Matches!$G$2:$G$201,MATCH($A1220&amp;"-8",Matches!$J$2:$J$201,0))-INDEX(Matches!$H$2:$H$201,MATCH($A1220&amp;"-8",Matches!$J$2:$J$201,0)),3,2))))),""))</f>
        <v/>
      </c>
      <c r="AF1220" s="12" t="str">
        <f aca="false">IF(OR($B1220="",T1220="",U1220=""),"",IFERROR(IF(OR(INDEX(Matches!$I$2:$I$201,MATCH($A1220&amp;"-9",Matches!$J$2:$J$201,0))="Void",INDEX(Matches!$G$2:$G$201,MATCH($A1220&amp;"-9",Matches!$J$2:$J$201,0))="",INDEX(Matches!$H$2:$H$201,MATCH($A1220&amp;"-9",Matches!$J$2:$J$201,0))=""),"",IF(AND($C1220&lt;&gt;"",INDEX(Matches!$F$2:$F$201,MATCH($A1220&amp;"-9",Matches!$J$2:$J$201,0))&lt;&gt;"",$C1220&gt;=INDEX(Matches!$F$2:$F$201,MATCH($A1220&amp;"-9",Matches!$J$2:$J$201,0))),"",IF(AND(T1220=INDEX(Matches!$G$2:$G$201,MATCH($A1220&amp;"-9",Matches!$J$2:$J$201,0)),U1220=INDEX(Matches!$H$2:$H$201,MATCH($A1220&amp;"-9",Matches!$J$2:$J$201,0))),5,IF(SIGN(T1220-U1220)&lt;&gt;SIGN(INDEX(Matches!$G$2:$G$201,MATCH($A1220&amp;"-9",Matches!$J$2:$J$201,0))-INDEX(Matches!$H$2:$H$201,MATCH($A1220&amp;"-9",Matches!$J$2:$J$201,0))),0,IF(T1220-U1220=INDEX(Matches!$G$2:$G$201,MATCH($A1220&amp;"-9",Matches!$J$2:$J$201,0))-INDEX(Matches!$H$2:$H$201,MATCH($A1220&amp;"-9",Matches!$J$2:$J$201,0)),3,2))))),""))</f>
        <v/>
      </c>
      <c r="AG1220" s="12" t="str">
        <f aca="false">IF(OR($B1220="",V1220="",W1220=""),"",IFERROR(IF(OR(INDEX(Matches!$I$2:$I$201,MATCH($A1220&amp;"-10",Matches!$J$2:$J$201,0))="Void",INDEX(Matches!$G$2:$G$201,MATCH($A1220&amp;"-10",Matches!$J$2:$J$201,0))="",INDEX(Matches!$H$2:$H$201,MATCH($A1220&amp;"-10",Matches!$J$2:$J$201,0))=""),"",IF(AND($C1220&lt;&gt;"",INDEX(Matches!$F$2:$F$201,MATCH($A1220&amp;"-10",Matches!$J$2:$J$201,0))&lt;&gt;"",$C1220&gt;=INDEX(Matches!$F$2:$F$201,MATCH($A1220&amp;"-10",Matches!$J$2:$J$201,0))),"",IF(AND(V1220=INDEX(Matches!$G$2:$G$201,MATCH($A1220&amp;"-10",Matches!$J$2:$J$201,0)),W1220=INDEX(Matches!$H$2:$H$201,MATCH($A1220&amp;"-10",Matches!$J$2:$J$201,0))),5,IF(SIGN(V1220-W1220)&lt;&gt;SIGN(INDEX(Matches!$G$2:$G$201,MATCH($A1220&amp;"-10",Matches!$J$2:$J$201,0))-INDEX(Matches!$H$2:$H$201,MATCH($A1220&amp;"-10",Matches!$J$2:$J$201,0))),0,IF(V1220-W1220=INDEX(Matches!$G$2:$G$201,MATCH($A1220&amp;"-10",Matches!$J$2:$J$201,0))-INDEX(Matches!$H$2:$H$201,MATCH($A1220&amp;"-10",Matches!$J$2:$J$201,0)),3,2))))),""))</f>
        <v/>
      </c>
      <c r="AH1220" s="13" t="str">
        <f aca="false">IF($B1220="","",SUM(X1220:AG1220))</f>
        <v/>
      </c>
      <c r="AI1220" s="12" t="str">
        <f aca="false">IF($B1220="","",COUNTIF(X1220:AG1220,5))</f>
        <v/>
      </c>
      <c r="AJ1220" s="12" t="str">
        <f aca="false">IF($B1220="","",COUNTIF(X1220:AG1220,"&gt;=2"))</f>
        <v/>
      </c>
      <c r="AK1220" s="12" t="str">
        <f aca="false">IF($B1220="","",COUNT(X1220:AG1220))</f>
        <v/>
      </c>
    </row>
    <row r="1221" customFormat="false" ht="15" hidden="false" customHeight="false" outlineLevel="0" collapsed="false">
      <c r="A1221" s="7"/>
      <c r="B1221" s="7"/>
      <c r="C1221" s="11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12" t="str">
        <f aca="false">IF(OR($B1221="",D1221="",E1221=""),"",IFERROR(IF(OR(INDEX(Matches!$I$2:$I$201,MATCH($A1221&amp;"-1",Matches!$J$2:$J$201,0))="Void",INDEX(Matches!$G$2:$G$201,MATCH($A1221&amp;"-1",Matches!$J$2:$J$201,0))="",INDEX(Matches!$H$2:$H$201,MATCH($A1221&amp;"-1",Matches!$J$2:$J$201,0))=""),"",IF(AND($C1221&lt;&gt;"",INDEX(Matches!$F$2:$F$201,MATCH($A1221&amp;"-1",Matches!$J$2:$J$201,0))&lt;&gt;"",$C1221&gt;=INDEX(Matches!$F$2:$F$201,MATCH($A1221&amp;"-1",Matches!$J$2:$J$201,0))),"",IF(AND(D1221=INDEX(Matches!$G$2:$G$201,MATCH($A1221&amp;"-1",Matches!$J$2:$J$201,0)),E1221=INDEX(Matches!$H$2:$H$201,MATCH($A1221&amp;"-1",Matches!$J$2:$J$201,0))),5,IF(SIGN(D1221-E1221)&lt;&gt;SIGN(INDEX(Matches!$G$2:$G$201,MATCH($A1221&amp;"-1",Matches!$J$2:$J$201,0))-INDEX(Matches!$H$2:$H$201,MATCH($A1221&amp;"-1",Matches!$J$2:$J$201,0))),0,IF(D1221-E1221=INDEX(Matches!$G$2:$G$201,MATCH($A1221&amp;"-1",Matches!$J$2:$J$201,0))-INDEX(Matches!$H$2:$H$201,MATCH($A1221&amp;"-1",Matches!$J$2:$J$201,0)),3,2))))),""))</f>
        <v/>
      </c>
      <c r="Y1221" s="12" t="str">
        <f aca="false">IF(OR($B1221="",F1221="",G1221=""),"",IFERROR(IF(OR(INDEX(Matches!$I$2:$I$201,MATCH($A1221&amp;"-2",Matches!$J$2:$J$201,0))="Void",INDEX(Matches!$G$2:$G$201,MATCH($A1221&amp;"-2",Matches!$J$2:$J$201,0))="",INDEX(Matches!$H$2:$H$201,MATCH($A1221&amp;"-2",Matches!$J$2:$J$201,0))=""),"",IF(AND($C1221&lt;&gt;"",INDEX(Matches!$F$2:$F$201,MATCH($A1221&amp;"-2",Matches!$J$2:$J$201,0))&lt;&gt;"",$C1221&gt;=INDEX(Matches!$F$2:$F$201,MATCH($A1221&amp;"-2",Matches!$J$2:$J$201,0))),"",IF(AND(F1221=INDEX(Matches!$G$2:$G$201,MATCH($A1221&amp;"-2",Matches!$J$2:$J$201,0)),G1221=INDEX(Matches!$H$2:$H$201,MATCH($A1221&amp;"-2",Matches!$J$2:$J$201,0))),5,IF(SIGN(F1221-G1221)&lt;&gt;SIGN(INDEX(Matches!$G$2:$G$201,MATCH($A1221&amp;"-2",Matches!$J$2:$J$201,0))-INDEX(Matches!$H$2:$H$201,MATCH($A1221&amp;"-2",Matches!$J$2:$J$201,0))),0,IF(F1221-G1221=INDEX(Matches!$G$2:$G$201,MATCH($A1221&amp;"-2",Matches!$J$2:$J$201,0))-INDEX(Matches!$H$2:$H$201,MATCH($A1221&amp;"-2",Matches!$J$2:$J$201,0)),3,2))))),""))</f>
        <v/>
      </c>
      <c r="Z1221" s="12" t="str">
        <f aca="false">IF(OR($B1221="",H1221="",I1221=""),"",IFERROR(IF(OR(INDEX(Matches!$I$2:$I$201,MATCH($A1221&amp;"-3",Matches!$J$2:$J$201,0))="Void",INDEX(Matches!$G$2:$G$201,MATCH($A1221&amp;"-3",Matches!$J$2:$J$201,0))="",INDEX(Matches!$H$2:$H$201,MATCH($A1221&amp;"-3",Matches!$J$2:$J$201,0))=""),"",IF(AND($C1221&lt;&gt;"",INDEX(Matches!$F$2:$F$201,MATCH($A1221&amp;"-3",Matches!$J$2:$J$201,0))&lt;&gt;"",$C1221&gt;=INDEX(Matches!$F$2:$F$201,MATCH($A1221&amp;"-3",Matches!$J$2:$J$201,0))),"",IF(AND(H1221=INDEX(Matches!$G$2:$G$201,MATCH($A1221&amp;"-3",Matches!$J$2:$J$201,0)),I1221=INDEX(Matches!$H$2:$H$201,MATCH($A1221&amp;"-3",Matches!$J$2:$J$201,0))),5,IF(SIGN(H1221-I1221)&lt;&gt;SIGN(INDEX(Matches!$G$2:$G$201,MATCH($A1221&amp;"-3",Matches!$J$2:$J$201,0))-INDEX(Matches!$H$2:$H$201,MATCH($A1221&amp;"-3",Matches!$J$2:$J$201,0))),0,IF(H1221-I1221=INDEX(Matches!$G$2:$G$201,MATCH($A1221&amp;"-3",Matches!$J$2:$J$201,0))-INDEX(Matches!$H$2:$H$201,MATCH($A1221&amp;"-3",Matches!$J$2:$J$201,0)),3,2))))),""))</f>
        <v/>
      </c>
      <c r="AA1221" s="12" t="str">
        <f aca="false">IF(OR($B1221="",J1221="",K1221=""),"",IFERROR(IF(OR(INDEX(Matches!$I$2:$I$201,MATCH($A1221&amp;"-4",Matches!$J$2:$J$201,0))="Void",INDEX(Matches!$G$2:$G$201,MATCH($A1221&amp;"-4",Matches!$J$2:$J$201,0))="",INDEX(Matches!$H$2:$H$201,MATCH($A1221&amp;"-4",Matches!$J$2:$J$201,0))=""),"",IF(AND($C1221&lt;&gt;"",INDEX(Matches!$F$2:$F$201,MATCH($A1221&amp;"-4",Matches!$J$2:$J$201,0))&lt;&gt;"",$C1221&gt;=INDEX(Matches!$F$2:$F$201,MATCH($A1221&amp;"-4",Matches!$J$2:$J$201,0))),"",IF(AND(J1221=INDEX(Matches!$G$2:$G$201,MATCH($A1221&amp;"-4",Matches!$J$2:$J$201,0)),K1221=INDEX(Matches!$H$2:$H$201,MATCH($A1221&amp;"-4",Matches!$J$2:$J$201,0))),5,IF(SIGN(J1221-K1221)&lt;&gt;SIGN(INDEX(Matches!$G$2:$G$201,MATCH($A1221&amp;"-4",Matches!$J$2:$J$201,0))-INDEX(Matches!$H$2:$H$201,MATCH($A1221&amp;"-4",Matches!$J$2:$J$201,0))),0,IF(J1221-K1221=INDEX(Matches!$G$2:$G$201,MATCH($A1221&amp;"-4",Matches!$J$2:$J$201,0))-INDEX(Matches!$H$2:$H$201,MATCH($A1221&amp;"-4",Matches!$J$2:$J$201,0)),3,2))))),""))</f>
        <v/>
      </c>
      <c r="AB1221" s="12" t="str">
        <f aca="false">IF(OR($B1221="",L1221="",M1221=""),"",IFERROR(IF(OR(INDEX(Matches!$I$2:$I$201,MATCH($A1221&amp;"-5",Matches!$J$2:$J$201,0))="Void",INDEX(Matches!$G$2:$G$201,MATCH($A1221&amp;"-5",Matches!$J$2:$J$201,0))="",INDEX(Matches!$H$2:$H$201,MATCH($A1221&amp;"-5",Matches!$J$2:$J$201,0))=""),"",IF(AND($C1221&lt;&gt;"",INDEX(Matches!$F$2:$F$201,MATCH($A1221&amp;"-5",Matches!$J$2:$J$201,0))&lt;&gt;"",$C1221&gt;=INDEX(Matches!$F$2:$F$201,MATCH($A1221&amp;"-5",Matches!$J$2:$J$201,0))),"",IF(AND(L1221=INDEX(Matches!$G$2:$G$201,MATCH($A1221&amp;"-5",Matches!$J$2:$J$201,0)),M1221=INDEX(Matches!$H$2:$H$201,MATCH($A1221&amp;"-5",Matches!$J$2:$J$201,0))),5,IF(SIGN(L1221-M1221)&lt;&gt;SIGN(INDEX(Matches!$G$2:$G$201,MATCH($A1221&amp;"-5",Matches!$J$2:$J$201,0))-INDEX(Matches!$H$2:$H$201,MATCH($A1221&amp;"-5",Matches!$J$2:$J$201,0))),0,IF(L1221-M1221=INDEX(Matches!$G$2:$G$201,MATCH($A1221&amp;"-5",Matches!$J$2:$J$201,0))-INDEX(Matches!$H$2:$H$201,MATCH($A1221&amp;"-5",Matches!$J$2:$J$201,0)),3,2))))),""))</f>
        <v/>
      </c>
      <c r="AC1221" s="12" t="str">
        <f aca="false">IF(OR($B1221="",N1221="",O1221=""),"",IFERROR(IF(OR(INDEX(Matches!$I$2:$I$201,MATCH($A1221&amp;"-6",Matches!$J$2:$J$201,0))="Void",INDEX(Matches!$G$2:$G$201,MATCH($A1221&amp;"-6",Matches!$J$2:$J$201,0))="",INDEX(Matches!$H$2:$H$201,MATCH($A1221&amp;"-6",Matches!$J$2:$J$201,0))=""),"",IF(AND($C1221&lt;&gt;"",INDEX(Matches!$F$2:$F$201,MATCH($A1221&amp;"-6",Matches!$J$2:$J$201,0))&lt;&gt;"",$C1221&gt;=INDEX(Matches!$F$2:$F$201,MATCH($A1221&amp;"-6",Matches!$J$2:$J$201,0))),"",IF(AND(N1221=INDEX(Matches!$G$2:$G$201,MATCH($A1221&amp;"-6",Matches!$J$2:$J$201,0)),O1221=INDEX(Matches!$H$2:$H$201,MATCH($A1221&amp;"-6",Matches!$J$2:$J$201,0))),5,IF(SIGN(N1221-O1221)&lt;&gt;SIGN(INDEX(Matches!$G$2:$G$201,MATCH($A1221&amp;"-6",Matches!$J$2:$J$201,0))-INDEX(Matches!$H$2:$H$201,MATCH($A1221&amp;"-6",Matches!$J$2:$J$201,0))),0,IF(N1221-O1221=INDEX(Matches!$G$2:$G$201,MATCH($A1221&amp;"-6",Matches!$J$2:$J$201,0))-INDEX(Matches!$H$2:$H$201,MATCH($A1221&amp;"-6",Matches!$J$2:$J$201,0)),3,2))))),""))</f>
        <v/>
      </c>
      <c r="AD1221" s="12" t="str">
        <f aca="false">IF(OR($B1221="",P1221="",Q1221=""),"",IFERROR(IF(OR(INDEX(Matches!$I$2:$I$201,MATCH($A1221&amp;"-7",Matches!$J$2:$J$201,0))="Void",INDEX(Matches!$G$2:$G$201,MATCH($A1221&amp;"-7",Matches!$J$2:$J$201,0))="",INDEX(Matches!$H$2:$H$201,MATCH($A1221&amp;"-7",Matches!$J$2:$J$201,0))=""),"",IF(AND($C1221&lt;&gt;"",INDEX(Matches!$F$2:$F$201,MATCH($A1221&amp;"-7",Matches!$J$2:$J$201,0))&lt;&gt;"",$C1221&gt;=INDEX(Matches!$F$2:$F$201,MATCH($A1221&amp;"-7",Matches!$J$2:$J$201,0))),"",IF(AND(P1221=INDEX(Matches!$G$2:$G$201,MATCH($A1221&amp;"-7",Matches!$J$2:$J$201,0)),Q1221=INDEX(Matches!$H$2:$H$201,MATCH($A1221&amp;"-7",Matches!$J$2:$J$201,0))),5,IF(SIGN(P1221-Q1221)&lt;&gt;SIGN(INDEX(Matches!$G$2:$G$201,MATCH($A1221&amp;"-7",Matches!$J$2:$J$201,0))-INDEX(Matches!$H$2:$H$201,MATCH($A1221&amp;"-7",Matches!$J$2:$J$201,0))),0,IF(P1221-Q1221=INDEX(Matches!$G$2:$G$201,MATCH($A1221&amp;"-7",Matches!$J$2:$J$201,0))-INDEX(Matches!$H$2:$H$201,MATCH($A1221&amp;"-7",Matches!$J$2:$J$201,0)),3,2))))),""))</f>
        <v/>
      </c>
      <c r="AE1221" s="12" t="str">
        <f aca="false">IF(OR($B1221="",R1221="",S1221=""),"",IFERROR(IF(OR(INDEX(Matches!$I$2:$I$201,MATCH($A1221&amp;"-8",Matches!$J$2:$J$201,0))="Void",INDEX(Matches!$G$2:$G$201,MATCH($A1221&amp;"-8",Matches!$J$2:$J$201,0))="",INDEX(Matches!$H$2:$H$201,MATCH($A1221&amp;"-8",Matches!$J$2:$J$201,0))=""),"",IF(AND($C1221&lt;&gt;"",INDEX(Matches!$F$2:$F$201,MATCH($A1221&amp;"-8",Matches!$J$2:$J$201,0))&lt;&gt;"",$C1221&gt;=INDEX(Matches!$F$2:$F$201,MATCH($A1221&amp;"-8",Matches!$J$2:$J$201,0))),"",IF(AND(R1221=INDEX(Matches!$G$2:$G$201,MATCH($A1221&amp;"-8",Matches!$J$2:$J$201,0)),S1221=INDEX(Matches!$H$2:$H$201,MATCH($A1221&amp;"-8",Matches!$J$2:$J$201,0))),5,IF(SIGN(R1221-S1221)&lt;&gt;SIGN(INDEX(Matches!$G$2:$G$201,MATCH($A1221&amp;"-8",Matches!$J$2:$J$201,0))-INDEX(Matches!$H$2:$H$201,MATCH($A1221&amp;"-8",Matches!$J$2:$J$201,0))),0,IF(R1221-S1221=INDEX(Matches!$G$2:$G$201,MATCH($A1221&amp;"-8",Matches!$J$2:$J$201,0))-INDEX(Matches!$H$2:$H$201,MATCH($A1221&amp;"-8",Matches!$J$2:$J$201,0)),3,2))))),""))</f>
        <v/>
      </c>
      <c r="AF1221" s="12" t="str">
        <f aca="false">IF(OR($B1221="",T1221="",U1221=""),"",IFERROR(IF(OR(INDEX(Matches!$I$2:$I$201,MATCH($A1221&amp;"-9",Matches!$J$2:$J$201,0))="Void",INDEX(Matches!$G$2:$G$201,MATCH($A1221&amp;"-9",Matches!$J$2:$J$201,0))="",INDEX(Matches!$H$2:$H$201,MATCH($A1221&amp;"-9",Matches!$J$2:$J$201,0))=""),"",IF(AND($C1221&lt;&gt;"",INDEX(Matches!$F$2:$F$201,MATCH($A1221&amp;"-9",Matches!$J$2:$J$201,0))&lt;&gt;"",$C1221&gt;=INDEX(Matches!$F$2:$F$201,MATCH($A1221&amp;"-9",Matches!$J$2:$J$201,0))),"",IF(AND(T1221=INDEX(Matches!$G$2:$G$201,MATCH($A1221&amp;"-9",Matches!$J$2:$J$201,0)),U1221=INDEX(Matches!$H$2:$H$201,MATCH($A1221&amp;"-9",Matches!$J$2:$J$201,0))),5,IF(SIGN(T1221-U1221)&lt;&gt;SIGN(INDEX(Matches!$G$2:$G$201,MATCH($A1221&amp;"-9",Matches!$J$2:$J$201,0))-INDEX(Matches!$H$2:$H$201,MATCH($A1221&amp;"-9",Matches!$J$2:$J$201,0))),0,IF(T1221-U1221=INDEX(Matches!$G$2:$G$201,MATCH($A1221&amp;"-9",Matches!$J$2:$J$201,0))-INDEX(Matches!$H$2:$H$201,MATCH($A1221&amp;"-9",Matches!$J$2:$J$201,0)),3,2))))),""))</f>
        <v/>
      </c>
      <c r="AG1221" s="12" t="str">
        <f aca="false">IF(OR($B1221="",V1221="",W1221=""),"",IFERROR(IF(OR(INDEX(Matches!$I$2:$I$201,MATCH($A1221&amp;"-10",Matches!$J$2:$J$201,0))="Void",INDEX(Matches!$G$2:$G$201,MATCH($A1221&amp;"-10",Matches!$J$2:$J$201,0))="",INDEX(Matches!$H$2:$H$201,MATCH($A1221&amp;"-10",Matches!$J$2:$J$201,0))=""),"",IF(AND($C1221&lt;&gt;"",INDEX(Matches!$F$2:$F$201,MATCH($A1221&amp;"-10",Matches!$J$2:$J$201,0))&lt;&gt;"",$C1221&gt;=INDEX(Matches!$F$2:$F$201,MATCH($A1221&amp;"-10",Matches!$J$2:$J$201,0))),"",IF(AND(V1221=INDEX(Matches!$G$2:$G$201,MATCH($A1221&amp;"-10",Matches!$J$2:$J$201,0)),W1221=INDEX(Matches!$H$2:$H$201,MATCH($A1221&amp;"-10",Matches!$J$2:$J$201,0))),5,IF(SIGN(V1221-W1221)&lt;&gt;SIGN(INDEX(Matches!$G$2:$G$201,MATCH($A1221&amp;"-10",Matches!$J$2:$J$201,0))-INDEX(Matches!$H$2:$H$201,MATCH($A1221&amp;"-10",Matches!$J$2:$J$201,0))),0,IF(V1221-W1221=INDEX(Matches!$G$2:$G$201,MATCH($A1221&amp;"-10",Matches!$J$2:$J$201,0))-INDEX(Matches!$H$2:$H$201,MATCH($A1221&amp;"-10",Matches!$J$2:$J$201,0)),3,2))))),""))</f>
        <v/>
      </c>
      <c r="AH1221" s="13" t="str">
        <f aca="false">IF($B1221="","",SUM(X1221:AG1221))</f>
        <v/>
      </c>
      <c r="AI1221" s="12" t="str">
        <f aca="false">IF($B1221="","",COUNTIF(X1221:AG1221,5))</f>
        <v/>
      </c>
      <c r="AJ1221" s="12" t="str">
        <f aca="false">IF($B1221="","",COUNTIF(X1221:AG1221,"&gt;=2"))</f>
        <v/>
      </c>
      <c r="AK1221" s="12" t="str">
        <f aca="false">IF($B1221="","",COUNT(X1221:AG1221))</f>
        <v/>
      </c>
    </row>
    <row r="1222" customFormat="false" ht="15" hidden="false" customHeight="false" outlineLevel="0" collapsed="false">
      <c r="A1222" s="7"/>
      <c r="B1222" s="7"/>
      <c r="C1222" s="11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12" t="str">
        <f aca="false">IF(OR($B1222="",D1222="",E1222=""),"",IFERROR(IF(OR(INDEX(Matches!$I$2:$I$201,MATCH($A1222&amp;"-1",Matches!$J$2:$J$201,0))="Void",INDEX(Matches!$G$2:$G$201,MATCH($A1222&amp;"-1",Matches!$J$2:$J$201,0))="",INDEX(Matches!$H$2:$H$201,MATCH($A1222&amp;"-1",Matches!$J$2:$J$201,0))=""),"",IF(AND($C1222&lt;&gt;"",INDEX(Matches!$F$2:$F$201,MATCH($A1222&amp;"-1",Matches!$J$2:$J$201,0))&lt;&gt;"",$C1222&gt;=INDEX(Matches!$F$2:$F$201,MATCH($A1222&amp;"-1",Matches!$J$2:$J$201,0))),"",IF(AND(D1222=INDEX(Matches!$G$2:$G$201,MATCH($A1222&amp;"-1",Matches!$J$2:$J$201,0)),E1222=INDEX(Matches!$H$2:$H$201,MATCH($A1222&amp;"-1",Matches!$J$2:$J$201,0))),5,IF(SIGN(D1222-E1222)&lt;&gt;SIGN(INDEX(Matches!$G$2:$G$201,MATCH($A1222&amp;"-1",Matches!$J$2:$J$201,0))-INDEX(Matches!$H$2:$H$201,MATCH($A1222&amp;"-1",Matches!$J$2:$J$201,0))),0,IF(D1222-E1222=INDEX(Matches!$G$2:$G$201,MATCH($A1222&amp;"-1",Matches!$J$2:$J$201,0))-INDEX(Matches!$H$2:$H$201,MATCH($A1222&amp;"-1",Matches!$J$2:$J$201,0)),3,2))))),""))</f>
        <v/>
      </c>
      <c r="Y1222" s="12" t="str">
        <f aca="false">IF(OR($B1222="",F1222="",G1222=""),"",IFERROR(IF(OR(INDEX(Matches!$I$2:$I$201,MATCH($A1222&amp;"-2",Matches!$J$2:$J$201,0))="Void",INDEX(Matches!$G$2:$G$201,MATCH($A1222&amp;"-2",Matches!$J$2:$J$201,0))="",INDEX(Matches!$H$2:$H$201,MATCH($A1222&amp;"-2",Matches!$J$2:$J$201,0))=""),"",IF(AND($C1222&lt;&gt;"",INDEX(Matches!$F$2:$F$201,MATCH($A1222&amp;"-2",Matches!$J$2:$J$201,0))&lt;&gt;"",$C1222&gt;=INDEX(Matches!$F$2:$F$201,MATCH($A1222&amp;"-2",Matches!$J$2:$J$201,0))),"",IF(AND(F1222=INDEX(Matches!$G$2:$G$201,MATCH($A1222&amp;"-2",Matches!$J$2:$J$201,0)),G1222=INDEX(Matches!$H$2:$H$201,MATCH($A1222&amp;"-2",Matches!$J$2:$J$201,0))),5,IF(SIGN(F1222-G1222)&lt;&gt;SIGN(INDEX(Matches!$G$2:$G$201,MATCH($A1222&amp;"-2",Matches!$J$2:$J$201,0))-INDEX(Matches!$H$2:$H$201,MATCH($A1222&amp;"-2",Matches!$J$2:$J$201,0))),0,IF(F1222-G1222=INDEX(Matches!$G$2:$G$201,MATCH($A1222&amp;"-2",Matches!$J$2:$J$201,0))-INDEX(Matches!$H$2:$H$201,MATCH($A1222&amp;"-2",Matches!$J$2:$J$201,0)),3,2))))),""))</f>
        <v/>
      </c>
      <c r="Z1222" s="12" t="str">
        <f aca="false">IF(OR($B1222="",H1222="",I1222=""),"",IFERROR(IF(OR(INDEX(Matches!$I$2:$I$201,MATCH($A1222&amp;"-3",Matches!$J$2:$J$201,0))="Void",INDEX(Matches!$G$2:$G$201,MATCH($A1222&amp;"-3",Matches!$J$2:$J$201,0))="",INDEX(Matches!$H$2:$H$201,MATCH($A1222&amp;"-3",Matches!$J$2:$J$201,0))=""),"",IF(AND($C1222&lt;&gt;"",INDEX(Matches!$F$2:$F$201,MATCH($A1222&amp;"-3",Matches!$J$2:$J$201,0))&lt;&gt;"",$C1222&gt;=INDEX(Matches!$F$2:$F$201,MATCH($A1222&amp;"-3",Matches!$J$2:$J$201,0))),"",IF(AND(H1222=INDEX(Matches!$G$2:$G$201,MATCH($A1222&amp;"-3",Matches!$J$2:$J$201,0)),I1222=INDEX(Matches!$H$2:$H$201,MATCH($A1222&amp;"-3",Matches!$J$2:$J$201,0))),5,IF(SIGN(H1222-I1222)&lt;&gt;SIGN(INDEX(Matches!$G$2:$G$201,MATCH($A1222&amp;"-3",Matches!$J$2:$J$201,0))-INDEX(Matches!$H$2:$H$201,MATCH($A1222&amp;"-3",Matches!$J$2:$J$201,0))),0,IF(H1222-I1222=INDEX(Matches!$G$2:$G$201,MATCH($A1222&amp;"-3",Matches!$J$2:$J$201,0))-INDEX(Matches!$H$2:$H$201,MATCH($A1222&amp;"-3",Matches!$J$2:$J$201,0)),3,2))))),""))</f>
        <v/>
      </c>
      <c r="AA1222" s="12" t="str">
        <f aca="false">IF(OR($B1222="",J1222="",K1222=""),"",IFERROR(IF(OR(INDEX(Matches!$I$2:$I$201,MATCH($A1222&amp;"-4",Matches!$J$2:$J$201,0))="Void",INDEX(Matches!$G$2:$G$201,MATCH($A1222&amp;"-4",Matches!$J$2:$J$201,0))="",INDEX(Matches!$H$2:$H$201,MATCH($A1222&amp;"-4",Matches!$J$2:$J$201,0))=""),"",IF(AND($C1222&lt;&gt;"",INDEX(Matches!$F$2:$F$201,MATCH($A1222&amp;"-4",Matches!$J$2:$J$201,0))&lt;&gt;"",$C1222&gt;=INDEX(Matches!$F$2:$F$201,MATCH($A1222&amp;"-4",Matches!$J$2:$J$201,0))),"",IF(AND(J1222=INDEX(Matches!$G$2:$G$201,MATCH($A1222&amp;"-4",Matches!$J$2:$J$201,0)),K1222=INDEX(Matches!$H$2:$H$201,MATCH($A1222&amp;"-4",Matches!$J$2:$J$201,0))),5,IF(SIGN(J1222-K1222)&lt;&gt;SIGN(INDEX(Matches!$G$2:$G$201,MATCH($A1222&amp;"-4",Matches!$J$2:$J$201,0))-INDEX(Matches!$H$2:$H$201,MATCH($A1222&amp;"-4",Matches!$J$2:$J$201,0))),0,IF(J1222-K1222=INDEX(Matches!$G$2:$G$201,MATCH($A1222&amp;"-4",Matches!$J$2:$J$201,0))-INDEX(Matches!$H$2:$H$201,MATCH($A1222&amp;"-4",Matches!$J$2:$J$201,0)),3,2))))),""))</f>
        <v/>
      </c>
      <c r="AB1222" s="12" t="str">
        <f aca="false">IF(OR($B1222="",L1222="",M1222=""),"",IFERROR(IF(OR(INDEX(Matches!$I$2:$I$201,MATCH($A1222&amp;"-5",Matches!$J$2:$J$201,0))="Void",INDEX(Matches!$G$2:$G$201,MATCH($A1222&amp;"-5",Matches!$J$2:$J$201,0))="",INDEX(Matches!$H$2:$H$201,MATCH($A1222&amp;"-5",Matches!$J$2:$J$201,0))=""),"",IF(AND($C1222&lt;&gt;"",INDEX(Matches!$F$2:$F$201,MATCH($A1222&amp;"-5",Matches!$J$2:$J$201,0))&lt;&gt;"",$C1222&gt;=INDEX(Matches!$F$2:$F$201,MATCH($A1222&amp;"-5",Matches!$J$2:$J$201,0))),"",IF(AND(L1222=INDEX(Matches!$G$2:$G$201,MATCH($A1222&amp;"-5",Matches!$J$2:$J$201,0)),M1222=INDEX(Matches!$H$2:$H$201,MATCH($A1222&amp;"-5",Matches!$J$2:$J$201,0))),5,IF(SIGN(L1222-M1222)&lt;&gt;SIGN(INDEX(Matches!$G$2:$G$201,MATCH($A1222&amp;"-5",Matches!$J$2:$J$201,0))-INDEX(Matches!$H$2:$H$201,MATCH($A1222&amp;"-5",Matches!$J$2:$J$201,0))),0,IF(L1222-M1222=INDEX(Matches!$G$2:$G$201,MATCH($A1222&amp;"-5",Matches!$J$2:$J$201,0))-INDEX(Matches!$H$2:$H$201,MATCH($A1222&amp;"-5",Matches!$J$2:$J$201,0)),3,2))))),""))</f>
        <v/>
      </c>
      <c r="AC1222" s="12" t="str">
        <f aca="false">IF(OR($B1222="",N1222="",O1222=""),"",IFERROR(IF(OR(INDEX(Matches!$I$2:$I$201,MATCH($A1222&amp;"-6",Matches!$J$2:$J$201,0))="Void",INDEX(Matches!$G$2:$G$201,MATCH($A1222&amp;"-6",Matches!$J$2:$J$201,0))="",INDEX(Matches!$H$2:$H$201,MATCH($A1222&amp;"-6",Matches!$J$2:$J$201,0))=""),"",IF(AND($C1222&lt;&gt;"",INDEX(Matches!$F$2:$F$201,MATCH($A1222&amp;"-6",Matches!$J$2:$J$201,0))&lt;&gt;"",$C1222&gt;=INDEX(Matches!$F$2:$F$201,MATCH($A1222&amp;"-6",Matches!$J$2:$J$201,0))),"",IF(AND(N1222=INDEX(Matches!$G$2:$G$201,MATCH($A1222&amp;"-6",Matches!$J$2:$J$201,0)),O1222=INDEX(Matches!$H$2:$H$201,MATCH($A1222&amp;"-6",Matches!$J$2:$J$201,0))),5,IF(SIGN(N1222-O1222)&lt;&gt;SIGN(INDEX(Matches!$G$2:$G$201,MATCH($A1222&amp;"-6",Matches!$J$2:$J$201,0))-INDEX(Matches!$H$2:$H$201,MATCH($A1222&amp;"-6",Matches!$J$2:$J$201,0))),0,IF(N1222-O1222=INDEX(Matches!$G$2:$G$201,MATCH($A1222&amp;"-6",Matches!$J$2:$J$201,0))-INDEX(Matches!$H$2:$H$201,MATCH($A1222&amp;"-6",Matches!$J$2:$J$201,0)),3,2))))),""))</f>
        <v/>
      </c>
      <c r="AD1222" s="12" t="str">
        <f aca="false">IF(OR($B1222="",P1222="",Q1222=""),"",IFERROR(IF(OR(INDEX(Matches!$I$2:$I$201,MATCH($A1222&amp;"-7",Matches!$J$2:$J$201,0))="Void",INDEX(Matches!$G$2:$G$201,MATCH($A1222&amp;"-7",Matches!$J$2:$J$201,0))="",INDEX(Matches!$H$2:$H$201,MATCH($A1222&amp;"-7",Matches!$J$2:$J$201,0))=""),"",IF(AND($C1222&lt;&gt;"",INDEX(Matches!$F$2:$F$201,MATCH($A1222&amp;"-7",Matches!$J$2:$J$201,0))&lt;&gt;"",$C1222&gt;=INDEX(Matches!$F$2:$F$201,MATCH($A1222&amp;"-7",Matches!$J$2:$J$201,0))),"",IF(AND(P1222=INDEX(Matches!$G$2:$G$201,MATCH($A1222&amp;"-7",Matches!$J$2:$J$201,0)),Q1222=INDEX(Matches!$H$2:$H$201,MATCH($A1222&amp;"-7",Matches!$J$2:$J$201,0))),5,IF(SIGN(P1222-Q1222)&lt;&gt;SIGN(INDEX(Matches!$G$2:$G$201,MATCH($A1222&amp;"-7",Matches!$J$2:$J$201,0))-INDEX(Matches!$H$2:$H$201,MATCH($A1222&amp;"-7",Matches!$J$2:$J$201,0))),0,IF(P1222-Q1222=INDEX(Matches!$G$2:$G$201,MATCH($A1222&amp;"-7",Matches!$J$2:$J$201,0))-INDEX(Matches!$H$2:$H$201,MATCH($A1222&amp;"-7",Matches!$J$2:$J$201,0)),3,2))))),""))</f>
        <v/>
      </c>
      <c r="AE1222" s="12" t="str">
        <f aca="false">IF(OR($B1222="",R1222="",S1222=""),"",IFERROR(IF(OR(INDEX(Matches!$I$2:$I$201,MATCH($A1222&amp;"-8",Matches!$J$2:$J$201,0))="Void",INDEX(Matches!$G$2:$G$201,MATCH($A1222&amp;"-8",Matches!$J$2:$J$201,0))="",INDEX(Matches!$H$2:$H$201,MATCH($A1222&amp;"-8",Matches!$J$2:$J$201,0))=""),"",IF(AND($C1222&lt;&gt;"",INDEX(Matches!$F$2:$F$201,MATCH($A1222&amp;"-8",Matches!$J$2:$J$201,0))&lt;&gt;"",$C1222&gt;=INDEX(Matches!$F$2:$F$201,MATCH($A1222&amp;"-8",Matches!$J$2:$J$201,0))),"",IF(AND(R1222=INDEX(Matches!$G$2:$G$201,MATCH($A1222&amp;"-8",Matches!$J$2:$J$201,0)),S1222=INDEX(Matches!$H$2:$H$201,MATCH($A1222&amp;"-8",Matches!$J$2:$J$201,0))),5,IF(SIGN(R1222-S1222)&lt;&gt;SIGN(INDEX(Matches!$G$2:$G$201,MATCH($A1222&amp;"-8",Matches!$J$2:$J$201,0))-INDEX(Matches!$H$2:$H$201,MATCH($A1222&amp;"-8",Matches!$J$2:$J$201,0))),0,IF(R1222-S1222=INDEX(Matches!$G$2:$G$201,MATCH($A1222&amp;"-8",Matches!$J$2:$J$201,0))-INDEX(Matches!$H$2:$H$201,MATCH($A1222&amp;"-8",Matches!$J$2:$J$201,0)),3,2))))),""))</f>
        <v/>
      </c>
      <c r="AF1222" s="12" t="str">
        <f aca="false">IF(OR($B1222="",T1222="",U1222=""),"",IFERROR(IF(OR(INDEX(Matches!$I$2:$I$201,MATCH($A1222&amp;"-9",Matches!$J$2:$J$201,0))="Void",INDEX(Matches!$G$2:$G$201,MATCH($A1222&amp;"-9",Matches!$J$2:$J$201,0))="",INDEX(Matches!$H$2:$H$201,MATCH($A1222&amp;"-9",Matches!$J$2:$J$201,0))=""),"",IF(AND($C1222&lt;&gt;"",INDEX(Matches!$F$2:$F$201,MATCH($A1222&amp;"-9",Matches!$J$2:$J$201,0))&lt;&gt;"",$C1222&gt;=INDEX(Matches!$F$2:$F$201,MATCH($A1222&amp;"-9",Matches!$J$2:$J$201,0))),"",IF(AND(T1222=INDEX(Matches!$G$2:$G$201,MATCH($A1222&amp;"-9",Matches!$J$2:$J$201,0)),U1222=INDEX(Matches!$H$2:$H$201,MATCH($A1222&amp;"-9",Matches!$J$2:$J$201,0))),5,IF(SIGN(T1222-U1222)&lt;&gt;SIGN(INDEX(Matches!$G$2:$G$201,MATCH($A1222&amp;"-9",Matches!$J$2:$J$201,0))-INDEX(Matches!$H$2:$H$201,MATCH($A1222&amp;"-9",Matches!$J$2:$J$201,0))),0,IF(T1222-U1222=INDEX(Matches!$G$2:$G$201,MATCH($A1222&amp;"-9",Matches!$J$2:$J$201,0))-INDEX(Matches!$H$2:$H$201,MATCH($A1222&amp;"-9",Matches!$J$2:$J$201,0)),3,2))))),""))</f>
        <v/>
      </c>
      <c r="AG1222" s="12" t="str">
        <f aca="false">IF(OR($B1222="",V1222="",W1222=""),"",IFERROR(IF(OR(INDEX(Matches!$I$2:$I$201,MATCH($A1222&amp;"-10",Matches!$J$2:$J$201,0))="Void",INDEX(Matches!$G$2:$G$201,MATCH($A1222&amp;"-10",Matches!$J$2:$J$201,0))="",INDEX(Matches!$H$2:$H$201,MATCH($A1222&amp;"-10",Matches!$J$2:$J$201,0))=""),"",IF(AND($C1222&lt;&gt;"",INDEX(Matches!$F$2:$F$201,MATCH($A1222&amp;"-10",Matches!$J$2:$J$201,0))&lt;&gt;"",$C1222&gt;=INDEX(Matches!$F$2:$F$201,MATCH($A1222&amp;"-10",Matches!$J$2:$J$201,0))),"",IF(AND(V1222=INDEX(Matches!$G$2:$G$201,MATCH($A1222&amp;"-10",Matches!$J$2:$J$201,0)),W1222=INDEX(Matches!$H$2:$H$201,MATCH($A1222&amp;"-10",Matches!$J$2:$J$201,0))),5,IF(SIGN(V1222-W1222)&lt;&gt;SIGN(INDEX(Matches!$G$2:$G$201,MATCH($A1222&amp;"-10",Matches!$J$2:$J$201,0))-INDEX(Matches!$H$2:$H$201,MATCH($A1222&amp;"-10",Matches!$J$2:$J$201,0))),0,IF(V1222-W1222=INDEX(Matches!$G$2:$G$201,MATCH($A1222&amp;"-10",Matches!$J$2:$J$201,0))-INDEX(Matches!$H$2:$H$201,MATCH($A1222&amp;"-10",Matches!$J$2:$J$201,0)),3,2))))),""))</f>
        <v/>
      </c>
      <c r="AH1222" s="13" t="str">
        <f aca="false">IF($B1222="","",SUM(X1222:AG1222))</f>
        <v/>
      </c>
      <c r="AI1222" s="12" t="str">
        <f aca="false">IF($B1222="","",COUNTIF(X1222:AG1222,5))</f>
        <v/>
      </c>
      <c r="AJ1222" s="12" t="str">
        <f aca="false">IF($B1222="","",COUNTIF(X1222:AG1222,"&gt;=2"))</f>
        <v/>
      </c>
      <c r="AK1222" s="12" t="str">
        <f aca="false">IF($B1222="","",COUNT(X1222:AG1222))</f>
        <v/>
      </c>
    </row>
    <row r="1223" customFormat="false" ht="15" hidden="false" customHeight="false" outlineLevel="0" collapsed="false">
      <c r="A1223" s="7"/>
      <c r="B1223" s="7"/>
      <c r="C1223" s="11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12" t="str">
        <f aca="false">IF(OR($B1223="",D1223="",E1223=""),"",IFERROR(IF(OR(INDEX(Matches!$I$2:$I$201,MATCH($A1223&amp;"-1",Matches!$J$2:$J$201,0))="Void",INDEX(Matches!$G$2:$G$201,MATCH($A1223&amp;"-1",Matches!$J$2:$J$201,0))="",INDEX(Matches!$H$2:$H$201,MATCH($A1223&amp;"-1",Matches!$J$2:$J$201,0))=""),"",IF(AND($C1223&lt;&gt;"",INDEX(Matches!$F$2:$F$201,MATCH($A1223&amp;"-1",Matches!$J$2:$J$201,0))&lt;&gt;"",$C1223&gt;=INDEX(Matches!$F$2:$F$201,MATCH($A1223&amp;"-1",Matches!$J$2:$J$201,0))),"",IF(AND(D1223=INDEX(Matches!$G$2:$G$201,MATCH($A1223&amp;"-1",Matches!$J$2:$J$201,0)),E1223=INDEX(Matches!$H$2:$H$201,MATCH($A1223&amp;"-1",Matches!$J$2:$J$201,0))),5,IF(SIGN(D1223-E1223)&lt;&gt;SIGN(INDEX(Matches!$G$2:$G$201,MATCH($A1223&amp;"-1",Matches!$J$2:$J$201,0))-INDEX(Matches!$H$2:$H$201,MATCH($A1223&amp;"-1",Matches!$J$2:$J$201,0))),0,IF(D1223-E1223=INDEX(Matches!$G$2:$G$201,MATCH($A1223&amp;"-1",Matches!$J$2:$J$201,0))-INDEX(Matches!$H$2:$H$201,MATCH($A1223&amp;"-1",Matches!$J$2:$J$201,0)),3,2))))),""))</f>
        <v/>
      </c>
      <c r="Y1223" s="12" t="str">
        <f aca="false">IF(OR($B1223="",F1223="",G1223=""),"",IFERROR(IF(OR(INDEX(Matches!$I$2:$I$201,MATCH($A1223&amp;"-2",Matches!$J$2:$J$201,0))="Void",INDEX(Matches!$G$2:$G$201,MATCH($A1223&amp;"-2",Matches!$J$2:$J$201,0))="",INDEX(Matches!$H$2:$H$201,MATCH($A1223&amp;"-2",Matches!$J$2:$J$201,0))=""),"",IF(AND($C1223&lt;&gt;"",INDEX(Matches!$F$2:$F$201,MATCH($A1223&amp;"-2",Matches!$J$2:$J$201,0))&lt;&gt;"",$C1223&gt;=INDEX(Matches!$F$2:$F$201,MATCH($A1223&amp;"-2",Matches!$J$2:$J$201,0))),"",IF(AND(F1223=INDEX(Matches!$G$2:$G$201,MATCH($A1223&amp;"-2",Matches!$J$2:$J$201,0)),G1223=INDEX(Matches!$H$2:$H$201,MATCH($A1223&amp;"-2",Matches!$J$2:$J$201,0))),5,IF(SIGN(F1223-G1223)&lt;&gt;SIGN(INDEX(Matches!$G$2:$G$201,MATCH($A1223&amp;"-2",Matches!$J$2:$J$201,0))-INDEX(Matches!$H$2:$H$201,MATCH($A1223&amp;"-2",Matches!$J$2:$J$201,0))),0,IF(F1223-G1223=INDEX(Matches!$G$2:$G$201,MATCH($A1223&amp;"-2",Matches!$J$2:$J$201,0))-INDEX(Matches!$H$2:$H$201,MATCH($A1223&amp;"-2",Matches!$J$2:$J$201,0)),3,2))))),""))</f>
        <v/>
      </c>
      <c r="Z1223" s="12" t="str">
        <f aca="false">IF(OR($B1223="",H1223="",I1223=""),"",IFERROR(IF(OR(INDEX(Matches!$I$2:$I$201,MATCH($A1223&amp;"-3",Matches!$J$2:$J$201,0))="Void",INDEX(Matches!$G$2:$G$201,MATCH($A1223&amp;"-3",Matches!$J$2:$J$201,0))="",INDEX(Matches!$H$2:$H$201,MATCH($A1223&amp;"-3",Matches!$J$2:$J$201,0))=""),"",IF(AND($C1223&lt;&gt;"",INDEX(Matches!$F$2:$F$201,MATCH($A1223&amp;"-3",Matches!$J$2:$J$201,0))&lt;&gt;"",$C1223&gt;=INDEX(Matches!$F$2:$F$201,MATCH($A1223&amp;"-3",Matches!$J$2:$J$201,0))),"",IF(AND(H1223=INDEX(Matches!$G$2:$G$201,MATCH($A1223&amp;"-3",Matches!$J$2:$J$201,0)),I1223=INDEX(Matches!$H$2:$H$201,MATCH($A1223&amp;"-3",Matches!$J$2:$J$201,0))),5,IF(SIGN(H1223-I1223)&lt;&gt;SIGN(INDEX(Matches!$G$2:$G$201,MATCH($A1223&amp;"-3",Matches!$J$2:$J$201,0))-INDEX(Matches!$H$2:$H$201,MATCH($A1223&amp;"-3",Matches!$J$2:$J$201,0))),0,IF(H1223-I1223=INDEX(Matches!$G$2:$G$201,MATCH($A1223&amp;"-3",Matches!$J$2:$J$201,0))-INDEX(Matches!$H$2:$H$201,MATCH($A1223&amp;"-3",Matches!$J$2:$J$201,0)),3,2))))),""))</f>
        <v/>
      </c>
      <c r="AA1223" s="12" t="str">
        <f aca="false">IF(OR($B1223="",J1223="",K1223=""),"",IFERROR(IF(OR(INDEX(Matches!$I$2:$I$201,MATCH($A1223&amp;"-4",Matches!$J$2:$J$201,0))="Void",INDEX(Matches!$G$2:$G$201,MATCH($A1223&amp;"-4",Matches!$J$2:$J$201,0))="",INDEX(Matches!$H$2:$H$201,MATCH($A1223&amp;"-4",Matches!$J$2:$J$201,0))=""),"",IF(AND($C1223&lt;&gt;"",INDEX(Matches!$F$2:$F$201,MATCH($A1223&amp;"-4",Matches!$J$2:$J$201,0))&lt;&gt;"",$C1223&gt;=INDEX(Matches!$F$2:$F$201,MATCH($A1223&amp;"-4",Matches!$J$2:$J$201,0))),"",IF(AND(J1223=INDEX(Matches!$G$2:$G$201,MATCH($A1223&amp;"-4",Matches!$J$2:$J$201,0)),K1223=INDEX(Matches!$H$2:$H$201,MATCH($A1223&amp;"-4",Matches!$J$2:$J$201,0))),5,IF(SIGN(J1223-K1223)&lt;&gt;SIGN(INDEX(Matches!$G$2:$G$201,MATCH($A1223&amp;"-4",Matches!$J$2:$J$201,0))-INDEX(Matches!$H$2:$H$201,MATCH($A1223&amp;"-4",Matches!$J$2:$J$201,0))),0,IF(J1223-K1223=INDEX(Matches!$G$2:$G$201,MATCH($A1223&amp;"-4",Matches!$J$2:$J$201,0))-INDEX(Matches!$H$2:$H$201,MATCH($A1223&amp;"-4",Matches!$J$2:$J$201,0)),3,2))))),""))</f>
        <v/>
      </c>
      <c r="AB1223" s="12" t="str">
        <f aca="false">IF(OR($B1223="",L1223="",M1223=""),"",IFERROR(IF(OR(INDEX(Matches!$I$2:$I$201,MATCH($A1223&amp;"-5",Matches!$J$2:$J$201,0))="Void",INDEX(Matches!$G$2:$G$201,MATCH($A1223&amp;"-5",Matches!$J$2:$J$201,0))="",INDEX(Matches!$H$2:$H$201,MATCH($A1223&amp;"-5",Matches!$J$2:$J$201,0))=""),"",IF(AND($C1223&lt;&gt;"",INDEX(Matches!$F$2:$F$201,MATCH($A1223&amp;"-5",Matches!$J$2:$J$201,0))&lt;&gt;"",$C1223&gt;=INDEX(Matches!$F$2:$F$201,MATCH($A1223&amp;"-5",Matches!$J$2:$J$201,0))),"",IF(AND(L1223=INDEX(Matches!$G$2:$G$201,MATCH($A1223&amp;"-5",Matches!$J$2:$J$201,0)),M1223=INDEX(Matches!$H$2:$H$201,MATCH($A1223&amp;"-5",Matches!$J$2:$J$201,0))),5,IF(SIGN(L1223-M1223)&lt;&gt;SIGN(INDEX(Matches!$G$2:$G$201,MATCH($A1223&amp;"-5",Matches!$J$2:$J$201,0))-INDEX(Matches!$H$2:$H$201,MATCH($A1223&amp;"-5",Matches!$J$2:$J$201,0))),0,IF(L1223-M1223=INDEX(Matches!$G$2:$G$201,MATCH($A1223&amp;"-5",Matches!$J$2:$J$201,0))-INDEX(Matches!$H$2:$H$201,MATCH($A1223&amp;"-5",Matches!$J$2:$J$201,0)),3,2))))),""))</f>
        <v/>
      </c>
      <c r="AC1223" s="12" t="str">
        <f aca="false">IF(OR($B1223="",N1223="",O1223=""),"",IFERROR(IF(OR(INDEX(Matches!$I$2:$I$201,MATCH($A1223&amp;"-6",Matches!$J$2:$J$201,0))="Void",INDEX(Matches!$G$2:$G$201,MATCH($A1223&amp;"-6",Matches!$J$2:$J$201,0))="",INDEX(Matches!$H$2:$H$201,MATCH($A1223&amp;"-6",Matches!$J$2:$J$201,0))=""),"",IF(AND($C1223&lt;&gt;"",INDEX(Matches!$F$2:$F$201,MATCH($A1223&amp;"-6",Matches!$J$2:$J$201,0))&lt;&gt;"",$C1223&gt;=INDEX(Matches!$F$2:$F$201,MATCH($A1223&amp;"-6",Matches!$J$2:$J$201,0))),"",IF(AND(N1223=INDEX(Matches!$G$2:$G$201,MATCH($A1223&amp;"-6",Matches!$J$2:$J$201,0)),O1223=INDEX(Matches!$H$2:$H$201,MATCH($A1223&amp;"-6",Matches!$J$2:$J$201,0))),5,IF(SIGN(N1223-O1223)&lt;&gt;SIGN(INDEX(Matches!$G$2:$G$201,MATCH($A1223&amp;"-6",Matches!$J$2:$J$201,0))-INDEX(Matches!$H$2:$H$201,MATCH($A1223&amp;"-6",Matches!$J$2:$J$201,0))),0,IF(N1223-O1223=INDEX(Matches!$G$2:$G$201,MATCH($A1223&amp;"-6",Matches!$J$2:$J$201,0))-INDEX(Matches!$H$2:$H$201,MATCH($A1223&amp;"-6",Matches!$J$2:$J$201,0)),3,2))))),""))</f>
        <v/>
      </c>
      <c r="AD1223" s="12" t="str">
        <f aca="false">IF(OR($B1223="",P1223="",Q1223=""),"",IFERROR(IF(OR(INDEX(Matches!$I$2:$I$201,MATCH($A1223&amp;"-7",Matches!$J$2:$J$201,0))="Void",INDEX(Matches!$G$2:$G$201,MATCH($A1223&amp;"-7",Matches!$J$2:$J$201,0))="",INDEX(Matches!$H$2:$H$201,MATCH($A1223&amp;"-7",Matches!$J$2:$J$201,0))=""),"",IF(AND($C1223&lt;&gt;"",INDEX(Matches!$F$2:$F$201,MATCH($A1223&amp;"-7",Matches!$J$2:$J$201,0))&lt;&gt;"",$C1223&gt;=INDEX(Matches!$F$2:$F$201,MATCH($A1223&amp;"-7",Matches!$J$2:$J$201,0))),"",IF(AND(P1223=INDEX(Matches!$G$2:$G$201,MATCH($A1223&amp;"-7",Matches!$J$2:$J$201,0)),Q1223=INDEX(Matches!$H$2:$H$201,MATCH($A1223&amp;"-7",Matches!$J$2:$J$201,0))),5,IF(SIGN(P1223-Q1223)&lt;&gt;SIGN(INDEX(Matches!$G$2:$G$201,MATCH($A1223&amp;"-7",Matches!$J$2:$J$201,0))-INDEX(Matches!$H$2:$H$201,MATCH($A1223&amp;"-7",Matches!$J$2:$J$201,0))),0,IF(P1223-Q1223=INDEX(Matches!$G$2:$G$201,MATCH($A1223&amp;"-7",Matches!$J$2:$J$201,0))-INDEX(Matches!$H$2:$H$201,MATCH($A1223&amp;"-7",Matches!$J$2:$J$201,0)),3,2))))),""))</f>
        <v/>
      </c>
      <c r="AE1223" s="12" t="str">
        <f aca="false">IF(OR($B1223="",R1223="",S1223=""),"",IFERROR(IF(OR(INDEX(Matches!$I$2:$I$201,MATCH($A1223&amp;"-8",Matches!$J$2:$J$201,0))="Void",INDEX(Matches!$G$2:$G$201,MATCH($A1223&amp;"-8",Matches!$J$2:$J$201,0))="",INDEX(Matches!$H$2:$H$201,MATCH($A1223&amp;"-8",Matches!$J$2:$J$201,0))=""),"",IF(AND($C1223&lt;&gt;"",INDEX(Matches!$F$2:$F$201,MATCH($A1223&amp;"-8",Matches!$J$2:$J$201,0))&lt;&gt;"",$C1223&gt;=INDEX(Matches!$F$2:$F$201,MATCH($A1223&amp;"-8",Matches!$J$2:$J$201,0))),"",IF(AND(R1223=INDEX(Matches!$G$2:$G$201,MATCH($A1223&amp;"-8",Matches!$J$2:$J$201,0)),S1223=INDEX(Matches!$H$2:$H$201,MATCH($A1223&amp;"-8",Matches!$J$2:$J$201,0))),5,IF(SIGN(R1223-S1223)&lt;&gt;SIGN(INDEX(Matches!$G$2:$G$201,MATCH($A1223&amp;"-8",Matches!$J$2:$J$201,0))-INDEX(Matches!$H$2:$H$201,MATCH($A1223&amp;"-8",Matches!$J$2:$J$201,0))),0,IF(R1223-S1223=INDEX(Matches!$G$2:$G$201,MATCH($A1223&amp;"-8",Matches!$J$2:$J$201,0))-INDEX(Matches!$H$2:$H$201,MATCH($A1223&amp;"-8",Matches!$J$2:$J$201,0)),3,2))))),""))</f>
        <v/>
      </c>
      <c r="AF1223" s="12" t="str">
        <f aca="false">IF(OR($B1223="",T1223="",U1223=""),"",IFERROR(IF(OR(INDEX(Matches!$I$2:$I$201,MATCH($A1223&amp;"-9",Matches!$J$2:$J$201,0))="Void",INDEX(Matches!$G$2:$G$201,MATCH($A1223&amp;"-9",Matches!$J$2:$J$201,0))="",INDEX(Matches!$H$2:$H$201,MATCH($A1223&amp;"-9",Matches!$J$2:$J$201,0))=""),"",IF(AND($C1223&lt;&gt;"",INDEX(Matches!$F$2:$F$201,MATCH($A1223&amp;"-9",Matches!$J$2:$J$201,0))&lt;&gt;"",$C1223&gt;=INDEX(Matches!$F$2:$F$201,MATCH($A1223&amp;"-9",Matches!$J$2:$J$201,0))),"",IF(AND(T1223=INDEX(Matches!$G$2:$G$201,MATCH($A1223&amp;"-9",Matches!$J$2:$J$201,0)),U1223=INDEX(Matches!$H$2:$H$201,MATCH($A1223&amp;"-9",Matches!$J$2:$J$201,0))),5,IF(SIGN(T1223-U1223)&lt;&gt;SIGN(INDEX(Matches!$G$2:$G$201,MATCH($A1223&amp;"-9",Matches!$J$2:$J$201,0))-INDEX(Matches!$H$2:$H$201,MATCH($A1223&amp;"-9",Matches!$J$2:$J$201,0))),0,IF(T1223-U1223=INDEX(Matches!$G$2:$G$201,MATCH($A1223&amp;"-9",Matches!$J$2:$J$201,0))-INDEX(Matches!$H$2:$H$201,MATCH($A1223&amp;"-9",Matches!$J$2:$J$201,0)),3,2))))),""))</f>
        <v/>
      </c>
      <c r="AG1223" s="12" t="str">
        <f aca="false">IF(OR($B1223="",V1223="",W1223=""),"",IFERROR(IF(OR(INDEX(Matches!$I$2:$I$201,MATCH($A1223&amp;"-10",Matches!$J$2:$J$201,0))="Void",INDEX(Matches!$G$2:$G$201,MATCH($A1223&amp;"-10",Matches!$J$2:$J$201,0))="",INDEX(Matches!$H$2:$H$201,MATCH($A1223&amp;"-10",Matches!$J$2:$J$201,0))=""),"",IF(AND($C1223&lt;&gt;"",INDEX(Matches!$F$2:$F$201,MATCH($A1223&amp;"-10",Matches!$J$2:$J$201,0))&lt;&gt;"",$C1223&gt;=INDEX(Matches!$F$2:$F$201,MATCH($A1223&amp;"-10",Matches!$J$2:$J$201,0))),"",IF(AND(V1223=INDEX(Matches!$G$2:$G$201,MATCH($A1223&amp;"-10",Matches!$J$2:$J$201,0)),W1223=INDEX(Matches!$H$2:$H$201,MATCH($A1223&amp;"-10",Matches!$J$2:$J$201,0))),5,IF(SIGN(V1223-W1223)&lt;&gt;SIGN(INDEX(Matches!$G$2:$G$201,MATCH($A1223&amp;"-10",Matches!$J$2:$J$201,0))-INDEX(Matches!$H$2:$H$201,MATCH($A1223&amp;"-10",Matches!$J$2:$J$201,0))),0,IF(V1223-W1223=INDEX(Matches!$G$2:$G$201,MATCH($A1223&amp;"-10",Matches!$J$2:$J$201,0))-INDEX(Matches!$H$2:$H$201,MATCH($A1223&amp;"-10",Matches!$J$2:$J$201,0)),3,2))))),""))</f>
        <v/>
      </c>
      <c r="AH1223" s="13" t="str">
        <f aca="false">IF($B1223="","",SUM(X1223:AG1223))</f>
        <v/>
      </c>
      <c r="AI1223" s="12" t="str">
        <f aca="false">IF($B1223="","",COUNTIF(X1223:AG1223,5))</f>
        <v/>
      </c>
      <c r="AJ1223" s="12" t="str">
        <f aca="false">IF($B1223="","",COUNTIF(X1223:AG1223,"&gt;=2"))</f>
        <v/>
      </c>
      <c r="AK1223" s="12" t="str">
        <f aca="false">IF($B1223="","",COUNT(X1223:AG1223))</f>
        <v/>
      </c>
    </row>
    <row r="1224" customFormat="false" ht="15" hidden="false" customHeight="false" outlineLevel="0" collapsed="false">
      <c r="A1224" s="7"/>
      <c r="B1224" s="7"/>
      <c r="C1224" s="11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12" t="str">
        <f aca="false">IF(OR($B1224="",D1224="",E1224=""),"",IFERROR(IF(OR(INDEX(Matches!$I$2:$I$201,MATCH($A1224&amp;"-1",Matches!$J$2:$J$201,0))="Void",INDEX(Matches!$G$2:$G$201,MATCH($A1224&amp;"-1",Matches!$J$2:$J$201,0))="",INDEX(Matches!$H$2:$H$201,MATCH($A1224&amp;"-1",Matches!$J$2:$J$201,0))=""),"",IF(AND($C1224&lt;&gt;"",INDEX(Matches!$F$2:$F$201,MATCH($A1224&amp;"-1",Matches!$J$2:$J$201,0))&lt;&gt;"",$C1224&gt;=INDEX(Matches!$F$2:$F$201,MATCH($A1224&amp;"-1",Matches!$J$2:$J$201,0))),"",IF(AND(D1224=INDEX(Matches!$G$2:$G$201,MATCH($A1224&amp;"-1",Matches!$J$2:$J$201,0)),E1224=INDEX(Matches!$H$2:$H$201,MATCH($A1224&amp;"-1",Matches!$J$2:$J$201,0))),5,IF(SIGN(D1224-E1224)&lt;&gt;SIGN(INDEX(Matches!$G$2:$G$201,MATCH($A1224&amp;"-1",Matches!$J$2:$J$201,0))-INDEX(Matches!$H$2:$H$201,MATCH($A1224&amp;"-1",Matches!$J$2:$J$201,0))),0,IF(D1224-E1224=INDEX(Matches!$G$2:$G$201,MATCH($A1224&amp;"-1",Matches!$J$2:$J$201,0))-INDEX(Matches!$H$2:$H$201,MATCH($A1224&amp;"-1",Matches!$J$2:$J$201,0)),3,2))))),""))</f>
        <v/>
      </c>
      <c r="Y1224" s="12" t="str">
        <f aca="false">IF(OR($B1224="",F1224="",G1224=""),"",IFERROR(IF(OR(INDEX(Matches!$I$2:$I$201,MATCH($A1224&amp;"-2",Matches!$J$2:$J$201,0))="Void",INDEX(Matches!$G$2:$G$201,MATCH($A1224&amp;"-2",Matches!$J$2:$J$201,0))="",INDEX(Matches!$H$2:$H$201,MATCH($A1224&amp;"-2",Matches!$J$2:$J$201,0))=""),"",IF(AND($C1224&lt;&gt;"",INDEX(Matches!$F$2:$F$201,MATCH($A1224&amp;"-2",Matches!$J$2:$J$201,0))&lt;&gt;"",$C1224&gt;=INDEX(Matches!$F$2:$F$201,MATCH($A1224&amp;"-2",Matches!$J$2:$J$201,0))),"",IF(AND(F1224=INDEX(Matches!$G$2:$G$201,MATCH($A1224&amp;"-2",Matches!$J$2:$J$201,0)),G1224=INDEX(Matches!$H$2:$H$201,MATCH($A1224&amp;"-2",Matches!$J$2:$J$201,0))),5,IF(SIGN(F1224-G1224)&lt;&gt;SIGN(INDEX(Matches!$G$2:$G$201,MATCH($A1224&amp;"-2",Matches!$J$2:$J$201,0))-INDEX(Matches!$H$2:$H$201,MATCH($A1224&amp;"-2",Matches!$J$2:$J$201,0))),0,IF(F1224-G1224=INDEX(Matches!$G$2:$G$201,MATCH($A1224&amp;"-2",Matches!$J$2:$J$201,0))-INDEX(Matches!$H$2:$H$201,MATCH($A1224&amp;"-2",Matches!$J$2:$J$201,0)),3,2))))),""))</f>
        <v/>
      </c>
      <c r="Z1224" s="12" t="str">
        <f aca="false">IF(OR($B1224="",H1224="",I1224=""),"",IFERROR(IF(OR(INDEX(Matches!$I$2:$I$201,MATCH($A1224&amp;"-3",Matches!$J$2:$J$201,0))="Void",INDEX(Matches!$G$2:$G$201,MATCH($A1224&amp;"-3",Matches!$J$2:$J$201,0))="",INDEX(Matches!$H$2:$H$201,MATCH($A1224&amp;"-3",Matches!$J$2:$J$201,0))=""),"",IF(AND($C1224&lt;&gt;"",INDEX(Matches!$F$2:$F$201,MATCH($A1224&amp;"-3",Matches!$J$2:$J$201,0))&lt;&gt;"",$C1224&gt;=INDEX(Matches!$F$2:$F$201,MATCH($A1224&amp;"-3",Matches!$J$2:$J$201,0))),"",IF(AND(H1224=INDEX(Matches!$G$2:$G$201,MATCH($A1224&amp;"-3",Matches!$J$2:$J$201,0)),I1224=INDEX(Matches!$H$2:$H$201,MATCH($A1224&amp;"-3",Matches!$J$2:$J$201,0))),5,IF(SIGN(H1224-I1224)&lt;&gt;SIGN(INDEX(Matches!$G$2:$G$201,MATCH($A1224&amp;"-3",Matches!$J$2:$J$201,0))-INDEX(Matches!$H$2:$H$201,MATCH($A1224&amp;"-3",Matches!$J$2:$J$201,0))),0,IF(H1224-I1224=INDEX(Matches!$G$2:$G$201,MATCH($A1224&amp;"-3",Matches!$J$2:$J$201,0))-INDEX(Matches!$H$2:$H$201,MATCH($A1224&amp;"-3",Matches!$J$2:$J$201,0)),3,2))))),""))</f>
        <v/>
      </c>
      <c r="AA1224" s="12" t="str">
        <f aca="false">IF(OR($B1224="",J1224="",K1224=""),"",IFERROR(IF(OR(INDEX(Matches!$I$2:$I$201,MATCH($A1224&amp;"-4",Matches!$J$2:$J$201,0))="Void",INDEX(Matches!$G$2:$G$201,MATCH($A1224&amp;"-4",Matches!$J$2:$J$201,0))="",INDEX(Matches!$H$2:$H$201,MATCH($A1224&amp;"-4",Matches!$J$2:$J$201,0))=""),"",IF(AND($C1224&lt;&gt;"",INDEX(Matches!$F$2:$F$201,MATCH($A1224&amp;"-4",Matches!$J$2:$J$201,0))&lt;&gt;"",$C1224&gt;=INDEX(Matches!$F$2:$F$201,MATCH($A1224&amp;"-4",Matches!$J$2:$J$201,0))),"",IF(AND(J1224=INDEX(Matches!$G$2:$G$201,MATCH($A1224&amp;"-4",Matches!$J$2:$J$201,0)),K1224=INDEX(Matches!$H$2:$H$201,MATCH($A1224&amp;"-4",Matches!$J$2:$J$201,0))),5,IF(SIGN(J1224-K1224)&lt;&gt;SIGN(INDEX(Matches!$G$2:$G$201,MATCH($A1224&amp;"-4",Matches!$J$2:$J$201,0))-INDEX(Matches!$H$2:$H$201,MATCH($A1224&amp;"-4",Matches!$J$2:$J$201,0))),0,IF(J1224-K1224=INDEX(Matches!$G$2:$G$201,MATCH($A1224&amp;"-4",Matches!$J$2:$J$201,0))-INDEX(Matches!$H$2:$H$201,MATCH($A1224&amp;"-4",Matches!$J$2:$J$201,0)),3,2))))),""))</f>
        <v/>
      </c>
      <c r="AB1224" s="12" t="str">
        <f aca="false">IF(OR($B1224="",L1224="",M1224=""),"",IFERROR(IF(OR(INDEX(Matches!$I$2:$I$201,MATCH($A1224&amp;"-5",Matches!$J$2:$J$201,0))="Void",INDEX(Matches!$G$2:$G$201,MATCH($A1224&amp;"-5",Matches!$J$2:$J$201,0))="",INDEX(Matches!$H$2:$H$201,MATCH($A1224&amp;"-5",Matches!$J$2:$J$201,0))=""),"",IF(AND($C1224&lt;&gt;"",INDEX(Matches!$F$2:$F$201,MATCH($A1224&amp;"-5",Matches!$J$2:$J$201,0))&lt;&gt;"",$C1224&gt;=INDEX(Matches!$F$2:$F$201,MATCH($A1224&amp;"-5",Matches!$J$2:$J$201,0))),"",IF(AND(L1224=INDEX(Matches!$G$2:$G$201,MATCH($A1224&amp;"-5",Matches!$J$2:$J$201,0)),M1224=INDEX(Matches!$H$2:$H$201,MATCH($A1224&amp;"-5",Matches!$J$2:$J$201,0))),5,IF(SIGN(L1224-M1224)&lt;&gt;SIGN(INDEX(Matches!$G$2:$G$201,MATCH($A1224&amp;"-5",Matches!$J$2:$J$201,0))-INDEX(Matches!$H$2:$H$201,MATCH($A1224&amp;"-5",Matches!$J$2:$J$201,0))),0,IF(L1224-M1224=INDEX(Matches!$G$2:$G$201,MATCH($A1224&amp;"-5",Matches!$J$2:$J$201,0))-INDEX(Matches!$H$2:$H$201,MATCH($A1224&amp;"-5",Matches!$J$2:$J$201,0)),3,2))))),""))</f>
        <v/>
      </c>
      <c r="AC1224" s="12" t="str">
        <f aca="false">IF(OR($B1224="",N1224="",O1224=""),"",IFERROR(IF(OR(INDEX(Matches!$I$2:$I$201,MATCH($A1224&amp;"-6",Matches!$J$2:$J$201,0))="Void",INDEX(Matches!$G$2:$G$201,MATCH($A1224&amp;"-6",Matches!$J$2:$J$201,0))="",INDEX(Matches!$H$2:$H$201,MATCH($A1224&amp;"-6",Matches!$J$2:$J$201,0))=""),"",IF(AND($C1224&lt;&gt;"",INDEX(Matches!$F$2:$F$201,MATCH($A1224&amp;"-6",Matches!$J$2:$J$201,0))&lt;&gt;"",$C1224&gt;=INDEX(Matches!$F$2:$F$201,MATCH($A1224&amp;"-6",Matches!$J$2:$J$201,0))),"",IF(AND(N1224=INDEX(Matches!$G$2:$G$201,MATCH($A1224&amp;"-6",Matches!$J$2:$J$201,0)),O1224=INDEX(Matches!$H$2:$H$201,MATCH($A1224&amp;"-6",Matches!$J$2:$J$201,0))),5,IF(SIGN(N1224-O1224)&lt;&gt;SIGN(INDEX(Matches!$G$2:$G$201,MATCH($A1224&amp;"-6",Matches!$J$2:$J$201,0))-INDEX(Matches!$H$2:$H$201,MATCH($A1224&amp;"-6",Matches!$J$2:$J$201,0))),0,IF(N1224-O1224=INDEX(Matches!$G$2:$G$201,MATCH($A1224&amp;"-6",Matches!$J$2:$J$201,0))-INDEX(Matches!$H$2:$H$201,MATCH($A1224&amp;"-6",Matches!$J$2:$J$201,0)),3,2))))),""))</f>
        <v/>
      </c>
      <c r="AD1224" s="12" t="str">
        <f aca="false">IF(OR($B1224="",P1224="",Q1224=""),"",IFERROR(IF(OR(INDEX(Matches!$I$2:$I$201,MATCH($A1224&amp;"-7",Matches!$J$2:$J$201,0))="Void",INDEX(Matches!$G$2:$G$201,MATCH($A1224&amp;"-7",Matches!$J$2:$J$201,0))="",INDEX(Matches!$H$2:$H$201,MATCH($A1224&amp;"-7",Matches!$J$2:$J$201,0))=""),"",IF(AND($C1224&lt;&gt;"",INDEX(Matches!$F$2:$F$201,MATCH($A1224&amp;"-7",Matches!$J$2:$J$201,0))&lt;&gt;"",$C1224&gt;=INDEX(Matches!$F$2:$F$201,MATCH($A1224&amp;"-7",Matches!$J$2:$J$201,0))),"",IF(AND(P1224=INDEX(Matches!$G$2:$G$201,MATCH($A1224&amp;"-7",Matches!$J$2:$J$201,0)),Q1224=INDEX(Matches!$H$2:$H$201,MATCH($A1224&amp;"-7",Matches!$J$2:$J$201,0))),5,IF(SIGN(P1224-Q1224)&lt;&gt;SIGN(INDEX(Matches!$G$2:$G$201,MATCH($A1224&amp;"-7",Matches!$J$2:$J$201,0))-INDEX(Matches!$H$2:$H$201,MATCH($A1224&amp;"-7",Matches!$J$2:$J$201,0))),0,IF(P1224-Q1224=INDEX(Matches!$G$2:$G$201,MATCH($A1224&amp;"-7",Matches!$J$2:$J$201,0))-INDEX(Matches!$H$2:$H$201,MATCH($A1224&amp;"-7",Matches!$J$2:$J$201,0)),3,2))))),""))</f>
        <v/>
      </c>
      <c r="AE1224" s="12" t="str">
        <f aca="false">IF(OR($B1224="",R1224="",S1224=""),"",IFERROR(IF(OR(INDEX(Matches!$I$2:$I$201,MATCH($A1224&amp;"-8",Matches!$J$2:$J$201,0))="Void",INDEX(Matches!$G$2:$G$201,MATCH($A1224&amp;"-8",Matches!$J$2:$J$201,0))="",INDEX(Matches!$H$2:$H$201,MATCH($A1224&amp;"-8",Matches!$J$2:$J$201,0))=""),"",IF(AND($C1224&lt;&gt;"",INDEX(Matches!$F$2:$F$201,MATCH($A1224&amp;"-8",Matches!$J$2:$J$201,0))&lt;&gt;"",$C1224&gt;=INDEX(Matches!$F$2:$F$201,MATCH($A1224&amp;"-8",Matches!$J$2:$J$201,0))),"",IF(AND(R1224=INDEX(Matches!$G$2:$G$201,MATCH($A1224&amp;"-8",Matches!$J$2:$J$201,0)),S1224=INDEX(Matches!$H$2:$H$201,MATCH($A1224&amp;"-8",Matches!$J$2:$J$201,0))),5,IF(SIGN(R1224-S1224)&lt;&gt;SIGN(INDEX(Matches!$G$2:$G$201,MATCH($A1224&amp;"-8",Matches!$J$2:$J$201,0))-INDEX(Matches!$H$2:$H$201,MATCH($A1224&amp;"-8",Matches!$J$2:$J$201,0))),0,IF(R1224-S1224=INDEX(Matches!$G$2:$G$201,MATCH($A1224&amp;"-8",Matches!$J$2:$J$201,0))-INDEX(Matches!$H$2:$H$201,MATCH($A1224&amp;"-8",Matches!$J$2:$J$201,0)),3,2))))),""))</f>
        <v/>
      </c>
      <c r="AF1224" s="12" t="str">
        <f aca="false">IF(OR($B1224="",T1224="",U1224=""),"",IFERROR(IF(OR(INDEX(Matches!$I$2:$I$201,MATCH($A1224&amp;"-9",Matches!$J$2:$J$201,0))="Void",INDEX(Matches!$G$2:$G$201,MATCH($A1224&amp;"-9",Matches!$J$2:$J$201,0))="",INDEX(Matches!$H$2:$H$201,MATCH($A1224&amp;"-9",Matches!$J$2:$J$201,0))=""),"",IF(AND($C1224&lt;&gt;"",INDEX(Matches!$F$2:$F$201,MATCH($A1224&amp;"-9",Matches!$J$2:$J$201,0))&lt;&gt;"",$C1224&gt;=INDEX(Matches!$F$2:$F$201,MATCH($A1224&amp;"-9",Matches!$J$2:$J$201,0))),"",IF(AND(T1224=INDEX(Matches!$G$2:$G$201,MATCH($A1224&amp;"-9",Matches!$J$2:$J$201,0)),U1224=INDEX(Matches!$H$2:$H$201,MATCH($A1224&amp;"-9",Matches!$J$2:$J$201,0))),5,IF(SIGN(T1224-U1224)&lt;&gt;SIGN(INDEX(Matches!$G$2:$G$201,MATCH($A1224&amp;"-9",Matches!$J$2:$J$201,0))-INDEX(Matches!$H$2:$H$201,MATCH($A1224&amp;"-9",Matches!$J$2:$J$201,0))),0,IF(T1224-U1224=INDEX(Matches!$G$2:$G$201,MATCH($A1224&amp;"-9",Matches!$J$2:$J$201,0))-INDEX(Matches!$H$2:$H$201,MATCH($A1224&amp;"-9",Matches!$J$2:$J$201,0)),3,2))))),""))</f>
        <v/>
      </c>
      <c r="AG1224" s="12" t="str">
        <f aca="false">IF(OR($B1224="",V1224="",W1224=""),"",IFERROR(IF(OR(INDEX(Matches!$I$2:$I$201,MATCH($A1224&amp;"-10",Matches!$J$2:$J$201,0))="Void",INDEX(Matches!$G$2:$G$201,MATCH($A1224&amp;"-10",Matches!$J$2:$J$201,0))="",INDEX(Matches!$H$2:$H$201,MATCH($A1224&amp;"-10",Matches!$J$2:$J$201,0))=""),"",IF(AND($C1224&lt;&gt;"",INDEX(Matches!$F$2:$F$201,MATCH($A1224&amp;"-10",Matches!$J$2:$J$201,0))&lt;&gt;"",$C1224&gt;=INDEX(Matches!$F$2:$F$201,MATCH($A1224&amp;"-10",Matches!$J$2:$J$201,0))),"",IF(AND(V1224=INDEX(Matches!$G$2:$G$201,MATCH($A1224&amp;"-10",Matches!$J$2:$J$201,0)),W1224=INDEX(Matches!$H$2:$H$201,MATCH($A1224&amp;"-10",Matches!$J$2:$J$201,0))),5,IF(SIGN(V1224-W1224)&lt;&gt;SIGN(INDEX(Matches!$G$2:$G$201,MATCH($A1224&amp;"-10",Matches!$J$2:$J$201,0))-INDEX(Matches!$H$2:$H$201,MATCH($A1224&amp;"-10",Matches!$J$2:$J$201,0))),0,IF(V1224-W1224=INDEX(Matches!$G$2:$G$201,MATCH($A1224&amp;"-10",Matches!$J$2:$J$201,0))-INDEX(Matches!$H$2:$H$201,MATCH($A1224&amp;"-10",Matches!$J$2:$J$201,0)),3,2))))),""))</f>
        <v/>
      </c>
      <c r="AH1224" s="13" t="str">
        <f aca="false">IF($B1224="","",SUM(X1224:AG1224))</f>
        <v/>
      </c>
      <c r="AI1224" s="12" t="str">
        <f aca="false">IF($B1224="","",COUNTIF(X1224:AG1224,5))</f>
        <v/>
      </c>
      <c r="AJ1224" s="12" t="str">
        <f aca="false">IF($B1224="","",COUNTIF(X1224:AG1224,"&gt;=2"))</f>
        <v/>
      </c>
      <c r="AK1224" s="12" t="str">
        <f aca="false">IF($B1224="","",COUNT(X1224:AG1224))</f>
        <v/>
      </c>
    </row>
    <row r="1225" customFormat="false" ht="15" hidden="false" customHeight="false" outlineLevel="0" collapsed="false">
      <c r="A1225" s="7"/>
      <c r="B1225" s="7"/>
      <c r="C1225" s="11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12" t="str">
        <f aca="false">IF(OR($B1225="",D1225="",E1225=""),"",IFERROR(IF(OR(INDEX(Matches!$I$2:$I$201,MATCH($A1225&amp;"-1",Matches!$J$2:$J$201,0))="Void",INDEX(Matches!$G$2:$G$201,MATCH($A1225&amp;"-1",Matches!$J$2:$J$201,0))="",INDEX(Matches!$H$2:$H$201,MATCH($A1225&amp;"-1",Matches!$J$2:$J$201,0))=""),"",IF(AND($C1225&lt;&gt;"",INDEX(Matches!$F$2:$F$201,MATCH($A1225&amp;"-1",Matches!$J$2:$J$201,0))&lt;&gt;"",$C1225&gt;=INDEX(Matches!$F$2:$F$201,MATCH($A1225&amp;"-1",Matches!$J$2:$J$201,0))),"",IF(AND(D1225=INDEX(Matches!$G$2:$G$201,MATCH($A1225&amp;"-1",Matches!$J$2:$J$201,0)),E1225=INDEX(Matches!$H$2:$H$201,MATCH($A1225&amp;"-1",Matches!$J$2:$J$201,0))),5,IF(SIGN(D1225-E1225)&lt;&gt;SIGN(INDEX(Matches!$G$2:$G$201,MATCH($A1225&amp;"-1",Matches!$J$2:$J$201,0))-INDEX(Matches!$H$2:$H$201,MATCH($A1225&amp;"-1",Matches!$J$2:$J$201,0))),0,IF(D1225-E1225=INDEX(Matches!$G$2:$G$201,MATCH($A1225&amp;"-1",Matches!$J$2:$J$201,0))-INDEX(Matches!$H$2:$H$201,MATCH($A1225&amp;"-1",Matches!$J$2:$J$201,0)),3,2))))),""))</f>
        <v/>
      </c>
      <c r="Y1225" s="12" t="str">
        <f aca="false">IF(OR($B1225="",F1225="",G1225=""),"",IFERROR(IF(OR(INDEX(Matches!$I$2:$I$201,MATCH($A1225&amp;"-2",Matches!$J$2:$J$201,0))="Void",INDEX(Matches!$G$2:$G$201,MATCH($A1225&amp;"-2",Matches!$J$2:$J$201,0))="",INDEX(Matches!$H$2:$H$201,MATCH($A1225&amp;"-2",Matches!$J$2:$J$201,0))=""),"",IF(AND($C1225&lt;&gt;"",INDEX(Matches!$F$2:$F$201,MATCH($A1225&amp;"-2",Matches!$J$2:$J$201,0))&lt;&gt;"",$C1225&gt;=INDEX(Matches!$F$2:$F$201,MATCH($A1225&amp;"-2",Matches!$J$2:$J$201,0))),"",IF(AND(F1225=INDEX(Matches!$G$2:$G$201,MATCH($A1225&amp;"-2",Matches!$J$2:$J$201,0)),G1225=INDEX(Matches!$H$2:$H$201,MATCH($A1225&amp;"-2",Matches!$J$2:$J$201,0))),5,IF(SIGN(F1225-G1225)&lt;&gt;SIGN(INDEX(Matches!$G$2:$G$201,MATCH($A1225&amp;"-2",Matches!$J$2:$J$201,0))-INDEX(Matches!$H$2:$H$201,MATCH($A1225&amp;"-2",Matches!$J$2:$J$201,0))),0,IF(F1225-G1225=INDEX(Matches!$G$2:$G$201,MATCH($A1225&amp;"-2",Matches!$J$2:$J$201,0))-INDEX(Matches!$H$2:$H$201,MATCH($A1225&amp;"-2",Matches!$J$2:$J$201,0)),3,2))))),""))</f>
        <v/>
      </c>
      <c r="Z1225" s="12" t="str">
        <f aca="false">IF(OR($B1225="",H1225="",I1225=""),"",IFERROR(IF(OR(INDEX(Matches!$I$2:$I$201,MATCH($A1225&amp;"-3",Matches!$J$2:$J$201,0))="Void",INDEX(Matches!$G$2:$G$201,MATCH($A1225&amp;"-3",Matches!$J$2:$J$201,0))="",INDEX(Matches!$H$2:$H$201,MATCH($A1225&amp;"-3",Matches!$J$2:$J$201,0))=""),"",IF(AND($C1225&lt;&gt;"",INDEX(Matches!$F$2:$F$201,MATCH($A1225&amp;"-3",Matches!$J$2:$J$201,0))&lt;&gt;"",$C1225&gt;=INDEX(Matches!$F$2:$F$201,MATCH($A1225&amp;"-3",Matches!$J$2:$J$201,0))),"",IF(AND(H1225=INDEX(Matches!$G$2:$G$201,MATCH($A1225&amp;"-3",Matches!$J$2:$J$201,0)),I1225=INDEX(Matches!$H$2:$H$201,MATCH($A1225&amp;"-3",Matches!$J$2:$J$201,0))),5,IF(SIGN(H1225-I1225)&lt;&gt;SIGN(INDEX(Matches!$G$2:$G$201,MATCH($A1225&amp;"-3",Matches!$J$2:$J$201,0))-INDEX(Matches!$H$2:$H$201,MATCH($A1225&amp;"-3",Matches!$J$2:$J$201,0))),0,IF(H1225-I1225=INDEX(Matches!$G$2:$G$201,MATCH($A1225&amp;"-3",Matches!$J$2:$J$201,0))-INDEX(Matches!$H$2:$H$201,MATCH($A1225&amp;"-3",Matches!$J$2:$J$201,0)),3,2))))),""))</f>
        <v/>
      </c>
      <c r="AA1225" s="12" t="str">
        <f aca="false">IF(OR($B1225="",J1225="",K1225=""),"",IFERROR(IF(OR(INDEX(Matches!$I$2:$I$201,MATCH($A1225&amp;"-4",Matches!$J$2:$J$201,0))="Void",INDEX(Matches!$G$2:$G$201,MATCH($A1225&amp;"-4",Matches!$J$2:$J$201,0))="",INDEX(Matches!$H$2:$H$201,MATCH($A1225&amp;"-4",Matches!$J$2:$J$201,0))=""),"",IF(AND($C1225&lt;&gt;"",INDEX(Matches!$F$2:$F$201,MATCH($A1225&amp;"-4",Matches!$J$2:$J$201,0))&lt;&gt;"",$C1225&gt;=INDEX(Matches!$F$2:$F$201,MATCH($A1225&amp;"-4",Matches!$J$2:$J$201,0))),"",IF(AND(J1225=INDEX(Matches!$G$2:$G$201,MATCH($A1225&amp;"-4",Matches!$J$2:$J$201,0)),K1225=INDEX(Matches!$H$2:$H$201,MATCH($A1225&amp;"-4",Matches!$J$2:$J$201,0))),5,IF(SIGN(J1225-K1225)&lt;&gt;SIGN(INDEX(Matches!$G$2:$G$201,MATCH($A1225&amp;"-4",Matches!$J$2:$J$201,0))-INDEX(Matches!$H$2:$H$201,MATCH($A1225&amp;"-4",Matches!$J$2:$J$201,0))),0,IF(J1225-K1225=INDEX(Matches!$G$2:$G$201,MATCH($A1225&amp;"-4",Matches!$J$2:$J$201,0))-INDEX(Matches!$H$2:$H$201,MATCH($A1225&amp;"-4",Matches!$J$2:$J$201,0)),3,2))))),""))</f>
        <v/>
      </c>
      <c r="AB1225" s="12" t="str">
        <f aca="false">IF(OR($B1225="",L1225="",M1225=""),"",IFERROR(IF(OR(INDEX(Matches!$I$2:$I$201,MATCH($A1225&amp;"-5",Matches!$J$2:$J$201,0))="Void",INDEX(Matches!$G$2:$G$201,MATCH($A1225&amp;"-5",Matches!$J$2:$J$201,0))="",INDEX(Matches!$H$2:$H$201,MATCH($A1225&amp;"-5",Matches!$J$2:$J$201,0))=""),"",IF(AND($C1225&lt;&gt;"",INDEX(Matches!$F$2:$F$201,MATCH($A1225&amp;"-5",Matches!$J$2:$J$201,0))&lt;&gt;"",$C1225&gt;=INDEX(Matches!$F$2:$F$201,MATCH($A1225&amp;"-5",Matches!$J$2:$J$201,0))),"",IF(AND(L1225=INDEX(Matches!$G$2:$G$201,MATCH($A1225&amp;"-5",Matches!$J$2:$J$201,0)),M1225=INDEX(Matches!$H$2:$H$201,MATCH($A1225&amp;"-5",Matches!$J$2:$J$201,0))),5,IF(SIGN(L1225-M1225)&lt;&gt;SIGN(INDEX(Matches!$G$2:$G$201,MATCH($A1225&amp;"-5",Matches!$J$2:$J$201,0))-INDEX(Matches!$H$2:$H$201,MATCH($A1225&amp;"-5",Matches!$J$2:$J$201,0))),0,IF(L1225-M1225=INDEX(Matches!$G$2:$G$201,MATCH($A1225&amp;"-5",Matches!$J$2:$J$201,0))-INDEX(Matches!$H$2:$H$201,MATCH($A1225&amp;"-5",Matches!$J$2:$J$201,0)),3,2))))),""))</f>
        <v/>
      </c>
      <c r="AC1225" s="12" t="str">
        <f aca="false">IF(OR($B1225="",N1225="",O1225=""),"",IFERROR(IF(OR(INDEX(Matches!$I$2:$I$201,MATCH($A1225&amp;"-6",Matches!$J$2:$J$201,0))="Void",INDEX(Matches!$G$2:$G$201,MATCH($A1225&amp;"-6",Matches!$J$2:$J$201,0))="",INDEX(Matches!$H$2:$H$201,MATCH($A1225&amp;"-6",Matches!$J$2:$J$201,0))=""),"",IF(AND($C1225&lt;&gt;"",INDEX(Matches!$F$2:$F$201,MATCH($A1225&amp;"-6",Matches!$J$2:$J$201,0))&lt;&gt;"",$C1225&gt;=INDEX(Matches!$F$2:$F$201,MATCH($A1225&amp;"-6",Matches!$J$2:$J$201,0))),"",IF(AND(N1225=INDEX(Matches!$G$2:$G$201,MATCH($A1225&amp;"-6",Matches!$J$2:$J$201,0)),O1225=INDEX(Matches!$H$2:$H$201,MATCH($A1225&amp;"-6",Matches!$J$2:$J$201,0))),5,IF(SIGN(N1225-O1225)&lt;&gt;SIGN(INDEX(Matches!$G$2:$G$201,MATCH($A1225&amp;"-6",Matches!$J$2:$J$201,0))-INDEX(Matches!$H$2:$H$201,MATCH($A1225&amp;"-6",Matches!$J$2:$J$201,0))),0,IF(N1225-O1225=INDEX(Matches!$G$2:$G$201,MATCH($A1225&amp;"-6",Matches!$J$2:$J$201,0))-INDEX(Matches!$H$2:$H$201,MATCH($A1225&amp;"-6",Matches!$J$2:$J$201,0)),3,2))))),""))</f>
        <v/>
      </c>
      <c r="AD1225" s="12" t="str">
        <f aca="false">IF(OR($B1225="",P1225="",Q1225=""),"",IFERROR(IF(OR(INDEX(Matches!$I$2:$I$201,MATCH($A1225&amp;"-7",Matches!$J$2:$J$201,0))="Void",INDEX(Matches!$G$2:$G$201,MATCH($A1225&amp;"-7",Matches!$J$2:$J$201,0))="",INDEX(Matches!$H$2:$H$201,MATCH($A1225&amp;"-7",Matches!$J$2:$J$201,0))=""),"",IF(AND($C1225&lt;&gt;"",INDEX(Matches!$F$2:$F$201,MATCH($A1225&amp;"-7",Matches!$J$2:$J$201,0))&lt;&gt;"",$C1225&gt;=INDEX(Matches!$F$2:$F$201,MATCH($A1225&amp;"-7",Matches!$J$2:$J$201,0))),"",IF(AND(P1225=INDEX(Matches!$G$2:$G$201,MATCH($A1225&amp;"-7",Matches!$J$2:$J$201,0)),Q1225=INDEX(Matches!$H$2:$H$201,MATCH($A1225&amp;"-7",Matches!$J$2:$J$201,0))),5,IF(SIGN(P1225-Q1225)&lt;&gt;SIGN(INDEX(Matches!$G$2:$G$201,MATCH($A1225&amp;"-7",Matches!$J$2:$J$201,0))-INDEX(Matches!$H$2:$H$201,MATCH($A1225&amp;"-7",Matches!$J$2:$J$201,0))),0,IF(P1225-Q1225=INDEX(Matches!$G$2:$G$201,MATCH($A1225&amp;"-7",Matches!$J$2:$J$201,0))-INDEX(Matches!$H$2:$H$201,MATCH($A1225&amp;"-7",Matches!$J$2:$J$201,0)),3,2))))),""))</f>
        <v/>
      </c>
      <c r="AE1225" s="12" t="str">
        <f aca="false">IF(OR($B1225="",R1225="",S1225=""),"",IFERROR(IF(OR(INDEX(Matches!$I$2:$I$201,MATCH($A1225&amp;"-8",Matches!$J$2:$J$201,0))="Void",INDEX(Matches!$G$2:$G$201,MATCH($A1225&amp;"-8",Matches!$J$2:$J$201,0))="",INDEX(Matches!$H$2:$H$201,MATCH($A1225&amp;"-8",Matches!$J$2:$J$201,0))=""),"",IF(AND($C1225&lt;&gt;"",INDEX(Matches!$F$2:$F$201,MATCH($A1225&amp;"-8",Matches!$J$2:$J$201,0))&lt;&gt;"",$C1225&gt;=INDEX(Matches!$F$2:$F$201,MATCH($A1225&amp;"-8",Matches!$J$2:$J$201,0))),"",IF(AND(R1225=INDEX(Matches!$G$2:$G$201,MATCH($A1225&amp;"-8",Matches!$J$2:$J$201,0)),S1225=INDEX(Matches!$H$2:$H$201,MATCH($A1225&amp;"-8",Matches!$J$2:$J$201,0))),5,IF(SIGN(R1225-S1225)&lt;&gt;SIGN(INDEX(Matches!$G$2:$G$201,MATCH($A1225&amp;"-8",Matches!$J$2:$J$201,0))-INDEX(Matches!$H$2:$H$201,MATCH($A1225&amp;"-8",Matches!$J$2:$J$201,0))),0,IF(R1225-S1225=INDEX(Matches!$G$2:$G$201,MATCH($A1225&amp;"-8",Matches!$J$2:$J$201,0))-INDEX(Matches!$H$2:$H$201,MATCH($A1225&amp;"-8",Matches!$J$2:$J$201,0)),3,2))))),""))</f>
        <v/>
      </c>
      <c r="AF1225" s="12" t="str">
        <f aca="false">IF(OR($B1225="",T1225="",U1225=""),"",IFERROR(IF(OR(INDEX(Matches!$I$2:$I$201,MATCH($A1225&amp;"-9",Matches!$J$2:$J$201,0))="Void",INDEX(Matches!$G$2:$G$201,MATCH($A1225&amp;"-9",Matches!$J$2:$J$201,0))="",INDEX(Matches!$H$2:$H$201,MATCH($A1225&amp;"-9",Matches!$J$2:$J$201,0))=""),"",IF(AND($C1225&lt;&gt;"",INDEX(Matches!$F$2:$F$201,MATCH($A1225&amp;"-9",Matches!$J$2:$J$201,0))&lt;&gt;"",$C1225&gt;=INDEX(Matches!$F$2:$F$201,MATCH($A1225&amp;"-9",Matches!$J$2:$J$201,0))),"",IF(AND(T1225=INDEX(Matches!$G$2:$G$201,MATCH($A1225&amp;"-9",Matches!$J$2:$J$201,0)),U1225=INDEX(Matches!$H$2:$H$201,MATCH($A1225&amp;"-9",Matches!$J$2:$J$201,0))),5,IF(SIGN(T1225-U1225)&lt;&gt;SIGN(INDEX(Matches!$G$2:$G$201,MATCH($A1225&amp;"-9",Matches!$J$2:$J$201,0))-INDEX(Matches!$H$2:$H$201,MATCH($A1225&amp;"-9",Matches!$J$2:$J$201,0))),0,IF(T1225-U1225=INDEX(Matches!$G$2:$G$201,MATCH($A1225&amp;"-9",Matches!$J$2:$J$201,0))-INDEX(Matches!$H$2:$H$201,MATCH($A1225&amp;"-9",Matches!$J$2:$J$201,0)),3,2))))),""))</f>
        <v/>
      </c>
      <c r="AG1225" s="12" t="str">
        <f aca="false">IF(OR($B1225="",V1225="",W1225=""),"",IFERROR(IF(OR(INDEX(Matches!$I$2:$I$201,MATCH($A1225&amp;"-10",Matches!$J$2:$J$201,0))="Void",INDEX(Matches!$G$2:$G$201,MATCH($A1225&amp;"-10",Matches!$J$2:$J$201,0))="",INDEX(Matches!$H$2:$H$201,MATCH($A1225&amp;"-10",Matches!$J$2:$J$201,0))=""),"",IF(AND($C1225&lt;&gt;"",INDEX(Matches!$F$2:$F$201,MATCH($A1225&amp;"-10",Matches!$J$2:$J$201,0))&lt;&gt;"",$C1225&gt;=INDEX(Matches!$F$2:$F$201,MATCH($A1225&amp;"-10",Matches!$J$2:$J$201,0))),"",IF(AND(V1225=INDEX(Matches!$G$2:$G$201,MATCH($A1225&amp;"-10",Matches!$J$2:$J$201,0)),W1225=INDEX(Matches!$H$2:$H$201,MATCH($A1225&amp;"-10",Matches!$J$2:$J$201,0))),5,IF(SIGN(V1225-W1225)&lt;&gt;SIGN(INDEX(Matches!$G$2:$G$201,MATCH($A1225&amp;"-10",Matches!$J$2:$J$201,0))-INDEX(Matches!$H$2:$H$201,MATCH($A1225&amp;"-10",Matches!$J$2:$J$201,0))),0,IF(V1225-W1225=INDEX(Matches!$G$2:$G$201,MATCH($A1225&amp;"-10",Matches!$J$2:$J$201,0))-INDEX(Matches!$H$2:$H$201,MATCH($A1225&amp;"-10",Matches!$J$2:$J$201,0)),3,2))))),""))</f>
        <v/>
      </c>
      <c r="AH1225" s="13" t="str">
        <f aca="false">IF($B1225="","",SUM(X1225:AG1225))</f>
        <v/>
      </c>
      <c r="AI1225" s="12" t="str">
        <f aca="false">IF($B1225="","",COUNTIF(X1225:AG1225,5))</f>
        <v/>
      </c>
      <c r="AJ1225" s="12" t="str">
        <f aca="false">IF($B1225="","",COUNTIF(X1225:AG1225,"&gt;=2"))</f>
        <v/>
      </c>
      <c r="AK1225" s="12" t="str">
        <f aca="false">IF($B1225="","",COUNT(X1225:AG1225))</f>
        <v/>
      </c>
    </row>
    <row r="1226" customFormat="false" ht="15" hidden="false" customHeight="false" outlineLevel="0" collapsed="false">
      <c r="A1226" s="7"/>
      <c r="B1226" s="7"/>
      <c r="C1226" s="11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12" t="str">
        <f aca="false">IF(OR($B1226="",D1226="",E1226=""),"",IFERROR(IF(OR(INDEX(Matches!$I$2:$I$201,MATCH($A1226&amp;"-1",Matches!$J$2:$J$201,0))="Void",INDEX(Matches!$G$2:$G$201,MATCH($A1226&amp;"-1",Matches!$J$2:$J$201,0))="",INDEX(Matches!$H$2:$H$201,MATCH($A1226&amp;"-1",Matches!$J$2:$J$201,0))=""),"",IF(AND($C1226&lt;&gt;"",INDEX(Matches!$F$2:$F$201,MATCH($A1226&amp;"-1",Matches!$J$2:$J$201,0))&lt;&gt;"",$C1226&gt;=INDEX(Matches!$F$2:$F$201,MATCH($A1226&amp;"-1",Matches!$J$2:$J$201,0))),"",IF(AND(D1226=INDEX(Matches!$G$2:$G$201,MATCH($A1226&amp;"-1",Matches!$J$2:$J$201,0)),E1226=INDEX(Matches!$H$2:$H$201,MATCH($A1226&amp;"-1",Matches!$J$2:$J$201,0))),5,IF(SIGN(D1226-E1226)&lt;&gt;SIGN(INDEX(Matches!$G$2:$G$201,MATCH($A1226&amp;"-1",Matches!$J$2:$J$201,0))-INDEX(Matches!$H$2:$H$201,MATCH($A1226&amp;"-1",Matches!$J$2:$J$201,0))),0,IF(D1226-E1226=INDEX(Matches!$G$2:$G$201,MATCH($A1226&amp;"-1",Matches!$J$2:$J$201,0))-INDEX(Matches!$H$2:$H$201,MATCH($A1226&amp;"-1",Matches!$J$2:$J$201,0)),3,2))))),""))</f>
        <v/>
      </c>
      <c r="Y1226" s="12" t="str">
        <f aca="false">IF(OR($B1226="",F1226="",G1226=""),"",IFERROR(IF(OR(INDEX(Matches!$I$2:$I$201,MATCH($A1226&amp;"-2",Matches!$J$2:$J$201,0))="Void",INDEX(Matches!$G$2:$G$201,MATCH($A1226&amp;"-2",Matches!$J$2:$J$201,0))="",INDEX(Matches!$H$2:$H$201,MATCH($A1226&amp;"-2",Matches!$J$2:$J$201,0))=""),"",IF(AND($C1226&lt;&gt;"",INDEX(Matches!$F$2:$F$201,MATCH($A1226&amp;"-2",Matches!$J$2:$J$201,0))&lt;&gt;"",$C1226&gt;=INDEX(Matches!$F$2:$F$201,MATCH($A1226&amp;"-2",Matches!$J$2:$J$201,0))),"",IF(AND(F1226=INDEX(Matches!$G$2:$G$201,MATCH($A1226&amp;"-2",Matches!$J$2:$J$201,0)),G1226=INDEX(Matches!$H$2:$H$201,MATCH($A1226&amp;"-2",Matches!$J$2:$J$201,0))),5,IF(SIGN(F1226-G1226)&lt;&gt;SIGN(INDEX(Matches!$G$2:$G$201,MATCH($A1226&amp;"-2",Matches!$J$2:$J$201,0))-INDEX(Matches!$H$2:$H$201,MATCH($A1226&amp;"-2",Matches!$J$2:$J$201,0))),0,IF(F1226-G1226=INDEX(Matches!$G$2:$G$201,MATCH($A1226&amp;"-2",Matches!$J$2:$J$201,0))-INDEX(Matches!$H$2:$H$201,MATCH($A1226&amp;"-2",Matches!$J$2:$J$201,0)),3,2))))),""))</f>
        <v/>
      </c>
      <c r="Z1226" s="12" t="str">
        <f aca="false">IF(OR($B1226="",H1226="",I1226=""),"",IFERROR(IF(OR(INDEX(Matches!$I$2:$I$201,MATCH($A1226&amp;"-3",Matches!$J$2:$J$201,0))="Void",INDEX(Matches!$G$2:$G$201,MATCH($A1226&amp;"-3",Matches!$J$2:$J$201,0))="",INDEX(Matches!$H$2:$H$201,MATCH($A1226&amp;"-3",Matches!$J$2:$J$201,0))=""),"",IF(AND($C1226&lt;&gt;"",INDEX(Matches!$F$2:$F$201,MATCH($A1226&amp;"-3",Matches!$J$2:$J$201,0))&lt;&gt;"",$C1226&gt;=INDEX(Matches!$F$2:$F$201,MATCH($A1226&amp;"-3",Matches!$J$2:$J$201,0))),"",IF(AND(H1226=INDEX(Matches!$G$2:$G$201,MATCH($A1226&amp;"-3",Matches!$J$2:$J$201,0)),I1226=INDEX(Matches!$H$2:$H$201,MATCH($A1226&amp;"-3",Matches!$J$2:$J$201,0))),5,IF(SIGN(H1226-I1226)&lt;&gt;SIGN(INDEX(Matches!$G$2:$G$201,MATCH($A1226&amp;"-3",Matches!$J$2:$J$201,0))-INDEX(Matches!$H$2:$H$201,MATCH($A1226&amp;"-3",Matches!$J$2:$J$201,0))),0,IF(H1226-I1226=INDEX(Matches!$G$2:$G$201,MATCH($A1226&amp;"-3",Matches!$J$2:$J$201,0))-INDEX(Matches!$H$2:$H$201,MATCH($A1226&amp;"-3",Matches!$J$2:$J$201,0)),3,2))))),""))</f>
        <v/>
      </c>
      <c r="AA1226" s="12" t="str">
        <f aca="false">IF(OR($B1226="",J1226="",K1226=""),"",IFERROR(IF(OR(INDEX(Matches!$I$2:$I$201,MATCH($A1226&amp;"-4",Matches!$J$2:$J$201,0))="Void",INDEX(Matches!$G$2:$G$201,MATCH($A1226&amp;"-4",Matches!$J$2:$J$201,0))="",INDEX(Matches!$H$2:$H$201,MATCH($A1226&amp;"-4",Matches!$J$2:$J$201,0))=""),"",IF(AND($C1226&lt;&gt;"",INDEX(Matches!$F$2:$F$201,MATCH($A1226&amp;"-4",Matches!$J$2:$J$201,0))&lt;&gt;"",$C1226&gt;=INDEX(Matches!$F$2:$F$201,MATCH($A1226&amp;"-4",Matches!$J$2:$J$201,0))),"",IF(AND(J1226=INDEX(Matches!$G$2:$G$201,MATCH($A1226&amp;"-4",Matches!$J$2:$J$201,0)),K1226=INDEX(Matches!$H$2:$H$201,MATCH($A1226&amp;"-4",Matches!$J$2:$J$201,0))),5,IF(SIGN(J1226-K1226)&lt;&gt;SIGN(INDEX(Matches!$G$2:$G$201,MATCH($A1226&amp;"-4",Matches!$J$2:$J$201,0))-INDEX(Matches!$H$2:$H$201,MATCH($A1226&amp;"-4",Matches!$J$2:$J$201,0))),0,IF(J1226-K1226=INDEX(Matches!$G$2:$G$201,MATCH($A1226&amp;"-4",Matches!$J$2:$J$201,0))-INDEX(Matches!$H$2:$H$201,MATCH($A1226&amp;"-4",Matches!$J$2:$J$201,0)),3,2))))),""))</f>
        <v/>
      </c>
      <c r="AB1226" s="12" t="str">
        <f aca="false">IF(OR($B1226="",L1226="",M1226=""),"",IFERROR(IF(OR(INDEX(Matches!$I$2:$I$201,MATCH($A1226&amp;"-5",Matches!$J$2:$J$201,0))="Void",INDEX(Matches!$G$2:$G$201,MATCH($A1226&amp;"-5",Matches!$J$2:$J$201,0))="",INDEX(Matches!$H$2:$H$201,MATCH($A1226&amp;"-5",Matches!$J$2:$J$201,0))=""),"",IF(AND($C1226&lt;&gt;"",INDEX(Matches!$F$2:$F$201,MATCH($A1226&amp;"-5",Matches!$J$2:$J$201,0))&lt;&gt;"",$C1226&gt;=INDEX(Matches!$F$2:$F$201,MATCH($A1226&amp;"-5",Matches!$J$2:$J$201,0))),"",IF(AND(L1226=INDEX(Matches!$G$2:$G$201,MATCH($A1226&amp;"-5",Matches!$J$2:$J$201,0)),M1226=INDEX(Matches!$H$2:$H$201,MATCH($A1226&amp;"-5",Matches!$J$2:$J$201,0))),5,IF(SIGN(L1226-M1226)&lt;&gt;SIGN(INDEX(Matches!$G$2:$G$201,MATCH($A1226&amp;"-5",Matches!$J$2:$J$201,0))-INDEX(Matches!$H$2:$H$201,MATCH($A1226&amp;"-5",Matches!$J$2:$J$201,0))),0,IF(L1226-M1226=INDEX(Matches!$G$2:$G$201,MATCH($A1226&amp;"-5",Matches!$J$2:$J$201,0))-INDEX(Matches!$H$2:$H$201,MATCH($A1226&amp;"-5",Matches!$J$2:$J$201,0)),3,2))))),""))</f>
        <v/>
      </c>
      <c r="AC1226" s="12" t="str">
        <f aca="false">IF(OR($B1226="",N1226="",O1226=""),"",IFERROR(IF(OR(INDEX(Matches!$I$2:$I$201,MATCH($A1226&amp;"-6",Matches!$J$2:$J$201,0))="Void",INDEX(Matches!$G$2:$G$201,MATCH($A1226&amp;"-6",Matches!$J$2:$J$201,0))="",INDEX(Matches!$H$2:$H$201,MATCH($A1226&amp;"-6",Matches!$J$2:$J$201,0))=""),"",IF(AND($C1226&lt;&gt;"",INDEX(Matches!$F$2:$F$201,MATCH($A1226&amp;"-6",Matches!$J$2:$J$201,0))&lt;&gt;"",$C1226&gt;=INDEX(Matches!$F$2:$F$201,MATCH($A1226&amp;"-6",Matches!$J$2:$J$201,0))),"",IF(AND(N1226=INDEX(Matches!$G$2:$G$201,MATCH($A1226&amp;"-6",Matches!$J$2:$J$201,0)),O1226=INDEX(Matches!$H$2:$H$201,MATCH($A1226&amp;"-6",Matches!$J$2:$J$201,0))),5,IF(SIGN(N1226-O1226)&lt;&gt;SIGN(INDEX(Matches!$G$2:$G$201,MATCH($A1226&amp;"-6",Matches!$J$2:$J$201,0))-INDEX(Matches!$H$2:$H$201,MATCH($A1226&amp;"-6",Matches!$J$2:$J$201,0))),0,IF(N1226-O1226=INDEX(Matches!$G$2:$G$201,MATCH($A1226&amp;"-6",Matches!$J$2:$J$201,0))-INDEX(Matches!$H$2:$H$201,MATCH($A1226&amp;"-6",Matches!$J$2:$J$201,0)),3,2))))),""))</f>
        <v/>
      </c>
      <c r="AD1226" s="12" t="str">
        <f aca="false">IF(OR($B1226="",P1226="",Q1226=""),"",IFERROR(IF(OR(INDEX(Matches!$I$2:$I$201,MATCH($A1226&amp;"-7",Matches!$J$2:$J$201,0))="Void",INDEX(Matches!$G$2:$G$201,MATCH($A1226&amp;"-7",Matches!$J$2:$J$201,0))="",INDEX(Matches!$H$2:$H$201,MATCH($A1226&amp;"-7",Matches!$J$2:$J$201,0))=""),"",IF(AND($C1226&lt;&gt;"",INDEX(Matches!$F$2:$F$201,MATCH($A1226&amp;"-7",Matches!$J$2:$J$201,0))&lt;&gt;"",$C1226&gt;=INDEX(Matches!$F$2:$F$201,MATCH($A1226&amp;"-7",Matches!$J$2:$J$201,0))),"",IF(AND(P1226=INDEX(Matches!$G$2:$G$201,MATCH($A1226&amp;"-7",Matches!$J$2:$J$201,0)),Q1226=INDEX(Matches!$H$2:$H$201,MATCH($A1226&amp;"-7",Matches!$J$2:$J$201,0))),5,IF(SIGN(P1226-Q1226)&lt;&gt;SIGN(INDEX(Matches!$G$2:$G$201,MATCH($A1226&amp;"-7",Matches!$J$2:$J$201,0))-INDEX(Matches!$H$2:$H$201,MATCH($A1226&amp;"-7",Matches!$J$2:$J$201,0))),0,IF(P1226-Q1226=INDEX(Matches!$G$2:$G$201,MATCH($A1226&amp;"-7",Matches!$J$2:$J$201,0))-INDEX(Matches!$H$2:$H$201,MATCH($A1226&amp;"-7",Matches!$J$2:$J$201,0)),3,2))))),""))</f>
        <v/>
      </c>
      <c r="AE1226" s="12" t="str">
        <f aca="false">IF(OR($B1226="",R1226="",S1226=""),"",IFERROR(IF(OR(INDEX(Matches!$I$2:$I$201,MATCH($A1226&amp;"-8",Matches!$J$2:$J$201,0))="Void",INDEX(Matches!$G$2:$G$201,MATCH($A1226&amp;"-8",Matches!$J$2:$J$201,0))="",INDEX(Matches!$H$2:$H$201,MATCH($A1226&amp;"-8",Matches!$J$2:$J$201,0))=""),"",IF(AND($C1226&lt;&gt;"",INDEX(Matches!$F$2:$F$201,MATCH($A1226&amp;"-8",Matches!$J$2:$J$201,0))&lt;&gt;"",$C1226&gt;=INDEX(Matches!$F$2:$F$201,MATCH($A1226&amp;"-8",Matches!$J$2:$J$201,0))),"",IF(AND(R1226=INDEX(Matches!$G$2:$G$201,MATCH($A1226&amp;"-8",Matches!$J$2:$J$201,0)),S1226=INDEX(Matches!$H$2:$H$201,MATCH($A1226&amp;"-8",Matches!$J$2:$J$201,0))),5,IF(SIGN(R1226-S1226)&lt;&gt;SIGN(INDEX(Matches!$G$2:$G$201,MATCH($A1226&amp;"-8",Matches!$J$2:$J$201,0))-INDEX(Matches!$H$2:$H$201,MATCH($A1226&amp;"-8",Matches!$J$2:$J$201,0))),0,IF(R1226-S1226=INDEX(Matches!$G$2:$G$201,MATCH($A1226&amp;"-8",Matches!$J$2:$J$201,0))-INDEX(Matches!$H$2:$H$201,MATCH($A1226&amp;"-8",Matches!$J$2:$J$201,0)),3,2))))),""))</f>
        <v/>
      </c>
      <c r="AF1226" s="12" t="str">
        <f aca="false">IF(OR($B1226="",T1226="",U1226=""),"",IFERROR(IF(OR(INDEX(Matches!$I$2:$I$201,MATCH($A1226&amp;"-9",Matches!$J$2:$J$201,0))="Void",INDEX(Matches!$G$2:$G$201,MATCH($A1226&amp;"-9",Matches!$J$2:$J$201,0))="",INDEX(Matches!$H$2:$H$201,MATCH($A1226&amp;"-9",Matches!$J$2:$J$201,0))=""),"",IF(AND($C1226&lt;&gt;"",INDEX(Matches!$F$2:$F$201,MATCH($A1226&amp;"-9",Matches!$J$2:$J$201,0))&lt;&gt;"",$C1226&gt;=INDEX(Matches!$F$2:$F$201,MATCH($A1226&amp;"-9",Matches!$J$2:$J$201,0))),"",IF(AND(T1226=INDEX(Matches!$G$2:$G$201,MATCH($A1226&amp;"-9",Matches!$J$2:$J$201,0)),U1226=INDEX(Matches!$H$2:$H$201,MATCH($A1226&amp;"-9",Matches!$J$2:$J$201,0))),5,IF(SIGN(T1226-U1226)&lt;&gt;SIGN(INDEX(Matches!$G$2:$G$201,MATCH($A1226&amp;"-9",Matches!$J$2:$J$201,0))-INDEX(Matches!$H$2:$H$201,MATCH($A1226&amp;"-9",Matches!$J$2:$J$201,0))),0,IF(T1226-U1226=INDEX(Matches!$G$2:$G$201,MATCH($A1226&amp;"-9",Matches!$J$2:$J$201,0))-INDEX(Matches!$H$2:$H$201,MATCH($A1226&amp;"-9",Matches!$J$2:$J$201,0)),3,2))))),""))</f>
        <v/>
      </c>
      <c r="AG1226" s="12" t="str">
        <f aca="false">IF(OR($B1226="",V1226="",W1226=""),"",IFERROR(IF(OR(INDEX(Matches!$I$2:$I$201,MATCH($A1226&amp;"-10",Matches!$J$2:$J$201,0))="Void",INDEX(Matches!$G$2:$G$201,MATCH($A1226&amp;"-10",Matches!$J$2:$J$201,0))="",INDEX(Matches!$H$2:$H$201,MATCH($A1226&amp;"-10",Matches!$J$2:$J$201,0))=""),"",IF(AND($C1226&lt;&gt;"",INDEX(Matches!$F$2:$F$201,MATCH($A1226&amp;"-10",Matches!$J$2:$J$201,0))&lt;&gt;"",$C1226&gt;=INDEX(Matches!$F$2:$F$201,MATCH($A1226&amp;"-10",Matches!$J$2:$J$201,0))),"",IF(AND(V1226=INDEX(Matches!$G$2:$G$201,MATCH($A1226&amp;"-10",Matches!$J$2:$J$201,0)),W1226=INDEX(Matches!$H$2:$H$201,MATCH($A1226&amp;"-10",Matches!$J$2:$J$201,0))),5,IF(SIGN(V1226-W1226)&lt;&gt;SIGN(INDEX(Matches!$G$2:$G$201,MATCH($A1226&amp;"-10",Matches!$J$2:$J$201,0))-INDEX(Matches!$H$2:$H$201,MATCH($A1226&amp;"-10",Matches!$J$2:$J$201,0))),0,IF(V1226-W1226=INDEX(Matches!$G$2:$G$201,MATCH($A1226&amp;"-10",Matches!$J$2:$J$201,0))-INDEX(Matches!$H$2:$H$201,MATCH($A1226&amp;"-10",Matches!$J$2:$J$201,0)),3,2))))),""))</f>
        <v/>
      </c>
      <c r="AH1226" s="13" t="str">
        <f aca="false">IF($B1226="","",SUM(X1226:AG1226))</f>
        <v/>
      </c>
      <c r="AI1226" s="12" t="str">
        <f aca="false">IF($B1226="","",COUNTIF(X1226:AG1226,5))</f>
        <v/>
      </c>
      <c r="AJ1226" s="12" t="str">
        <f aca="false">IF($B1226="","",COUNTIF(X1226:AG1226,"&gt;=2"))</f>
        <v/>
      </c>
      <c r="AK1226" s="12" t="str">
        <f aca="false">IF($B1226="","",COUNT(X1226:AG1226))</f>
        <v/>
      </c>
    </row>
    <row r="1227" customFormat="false" ht="15" hidden="false" customHeight="false" outlineLevel="0" collapsed="false">
      <c r="A1227" s="7"/>
      <c r="B1227" s="7"/>
      <c r="C1227" s="11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12" t="str">
        <f aca="false">IF(OR($B1227="",D1227="",E1227=""),"",IFERROR(IF(OR(INDEX(Matches!$I$2:$I$201,MATCH($A1227&amp;"-1",Matches!$J$2:$J$201,0))="Void",INDEX(Matches!$G$2:$G$201,MATCH($A1227&amp;"-1",Matches!$J$2:$J$201,0))="",INDEX(Matches!$H$2:$H$201,MATCH($A1227&amp;"-1",Matches!$J$2:$J$201,0))=""),"",IF(AND($C1227&lt;&gt;"",INDEX(Matches!$F$2:$F$201,MATCH($A1227&amp;"-1",Matches!$J$2:$J$201,0))&lt;&gt;"",$C1227&gt;=INDEX(Matches!$F$2:$F$201,MATCH($A1227&amp;"-1",Matches!$J$2:$J$201,0))),"",IF(AND(D1227=INDEX(Matches!$G$2:$G$201,MATCH($A1227&amp;"-1",Matches!$J$2:$J$201,0)),E1227=INDEX(Matches!$H$2:$H$201,MATCH($A1227&amp;"-1",Matches!$J$2:$J$201,0))),5,IF(SIGN(D1227-E1227)&lt;&gt;SIGN(INDEX(Matches!$G$2:$G$201,MATCH($A1227&amp;"-1",Matches!$J$2:$J$201,0))-INDEX(Matches!$H$2:$H$201,MATCH($A1227&amp;"-1",Matches!$J$2:$J$201,0))),0,IF(D1227-E1227=INDEX(Matches!$G$2:$G$201,MATCH($A1227&amp;"-1",Matches!$J$2:$J$201,0))-INDEX(Matches!$H$2:$H$201,MATCH($A1227&amp;"-1",Matches!$J$2:$J$201,0)),3,2))))),""))</f>
        <v/>
      </c>
      <c r="Y1227" s="12" t="str">
        <f aca="false">IF(OR($B1227="",F1227="",G1227=""),"",IFERROR(IF(OR(INDEX(Matches!$I$2:$I$201,MATCH($A1227&amp;"-2",Matches!$J$2:$J$201,0))="Void",INDEX(Matches!$G$2:$G$201,MATCH($A1227&amp;"-2",Matches!$J$2:$J$201,0))="",INDEX(Matches!$H$2:$H$201,MATCH($A1227&amp;"-2",Matches!$J$2:$J$201,0))=""),"",IF(AND($C1227&lt;&gt;"",INDEX(Matches!$F$2:$F$201,MATCH($A1227&amp;"-2",Matches!$J$2:$J$201,0))&lt;&gt;"",$C1227&gt;=INDEX(Matches!$F$2:$F$201,MATCH($A1227&amp;"-2",Matches!$J$2:$J$201,0))),"",IF(AND(F1227=INDEX(Matches!$G$2:$G$201,MATCH($A1227&amp;"-2",Matches!$J$2:$J$201,0)),G1227=INDEX(Matches!$H$2:$H$201,MATCH($A1227&amp;"-2",Matches!$J$2:$J$201,0))),5,IF(SIGN(F1227-G1227)&lt;&gt;SIGN(INDEX(Matches!$G$2:$G$201,MATCH($A1227&amp;"-2",Matches!$J$2:$J$201,0))-INDEX(Matches!$H$2:$H$201,MATCH($A1227&amp;"-2",Matches!$J$2:$J$201,0))),0,IF(F1227-G1227=INDEX(Matches!$G$2:$G$201,MATCH($A1227&amp;"-2",Matches!$J$2:$J$201,0))-INDEX(Matches!$H$2:$H$201,MATCH($A1227&amp;"-2",Matches!$J$2:$J$201,0)),3,2))))),""))</f>
        <v/>
      </c>
      <c r="Z1227" s="12" t="str">
        <f aca="false">IF(OR($B1227="",H1227="",I1227=""),"",IFERROR(IF(OR(INDEX(Matches!$I$2:$I$201,MATCH($A1227&amp;"-3",Matches!$J$2:$J$201,0))="Void",INDEX(Matches!$G$2:$G$201,MATCH($A1227&amp;"-3",Matches!$J$2:$J$201,0))="",INDEX(Matches!$H$2:$H$201,MATCH($A1227&amp;"-3",Matches!$J$2:$J$201,0))=""),"",IF(AND($C1227&lt;&gt;"",INDEX(Matches!$F$2:$F$201,MATCH($A1227&amp;"-3",Matches!$J$2:$J$201,0))&lt;&gt;"",$C1227&gt;=INDEX(Matches!$F$2:$F$201,MATCH($A1227&amp;"-3",Matches!$J$2:$J$201,0))),"",IF(AND(H1227=INDEX(Matches!$G$2:$G$201,MATCH($A1227&amp;"-3",Matches!$J$2:$J$201,0)),I1227=INDEX(Matches!$H$2:$H$201,MATCH($A1227&amp;"-3",Matches!$J$2:$J$201,0))),5,IF(SIGN(H1227-I1227)&lt;&gt;SIGN(INDEX(Matches!$G$2:$G$201,MATCH($A1227&amp;"-3",Matches!$J$2:$J$201,0))-INDEX(Matches!$H$2:$H$201,MATCH($A1227&amp;"-3",Matches!$J$2:$J$201,0))),0,IF(H1227-I1227=INDEX(Matches!$G$2:$G$201,MATCH($A1227&amp;"-3",Matches!$J$2:$J$201,0))-INDEX(Matches!$H$2:$H$201,MATCH($A1227&amp;"-3",Matches!$J$2:$J$201,0)),3,2))))),""))</f>
        <v/>
      </c>
      <c r="AA1227" s="12" t="str">
        <f aca="false">IF(OR($B1227="",J1227="",K1227=""),"",IFERROR(IF(OR(INDEX(Matches!$I$2:$I$201,MATCH($A1227&amp;"-4",Matches!$J$2:$J$201,0))="Void",INDEX(Matches!$G$2:$G$201,MATCH($A1227&amp;"-4",Matches!$J$2:$J$201,0))="",INDEX(Matches!$H$2:$H$201,MATCH($A1227&amp;"-4",Matches!$J$2:$J$201,0))=""),"",IF(AND($C1227&lt;&gt;"",INDEX(Matches!$F$2:$F$201,MATCH($A1227&amp;"-4",Matches!$J$2:$J$201,0))&lt;&gt;"",$C1227&gt;=INDEX(Matches!$F$2:$F$201,MATCH($A1227&amp;"-4",Matches!$J$2:$J$201,0))),"",IF(AND(J1227=INDEX(Matches!$G$2:$G$201,MATCH($A1227&amp;"-4",Matches!$J$2:$J$201,0)),K1227=INDEX(Matches!$H$2:$H$201,MATCH($A1227&amp;"-4",Matches!$J$2:$J$201,0))),5,IF(SIGN(J1227-K1227)&lt;&gt;SIGN(INDEX(Matches!$G$2:$G$201,MATCH($A1227&amp;"-4",Matches!$J$2:$J$201,0))-INDEX(Matches!$H$2:$H$201,MATCH($A1227&amp;"-4",Matches!$J$2:$J$201,0))),0,IF(J1227-K1227=INDEX(Matches!$G$2:$G$201,MATCH($A1227&amp;"-4",Matches!$J$2:$J$201,0))-INDEX(Matches!$H$2:$H$201,MATCH($A1227&amp;"-4",Matches!$J$2:$J$201,0)),3,2))))),""))</f>
        <v/>
      </c>
      <c r="AB1227" s="12" t="str">
        <f aca="false">IF(OR($B1227="",L1227="",M1227=""),"",IFERROR(IF(OR(INDEX(Matches!$I$2:$I$201,MATCH($A1227&amp;"-5",Matches!$J$2:$J$201,0))="Void",INDEX(Matches!$G$2:$G$201,MATCH($A1227&amp;"-5",Matches!$J$2:$J$201,0))="",INDEX(Matches!$H$2:$H$201,MATCH($A1227&amp;"-5",Matches!$J$2:$J$201,0))=""),"",IF(AND($C1227&lt;&gt;"",INDEX(Matches!$F$2:$F$201,MATCH($A1227&amp;"-5",Matches!$J$2:$J$201,0))&lt;&gt;"",$C1227&gt;=INDEX(Matches!$F$2:$F$201,MATCH($A1227&amp;"-5",Matches!$J$2:$J$201,0))),"",IF(AND(L1227=INDEX(Matches!$G$2:$G$201,MATCH($A1227&amp;"-5",Matches!$J$2:$J$201,0)),M1227=INDEX(Matches!$H$2:$H$201,MATCH($A1227&amp;"-5",Matches!$J$2:$J$201,0))),5,IF(SIGN(L1227-M1227)&lt;&gt;SIGN(INDEX(Matches!$G$2:$G$201,MATCH($A1227&amp;"-5",Matches!$J$2:$J$201,0))-INDEX(Matches!$H$2:$H$201,MATCH($A1227&amp;"-5",Matches!$J$2:$J$201,0))),0,IF(L1227-M1227=INDEX(Matches!$G$2:$G$201,MATCH($A1227&amp;"-5",Matches!$J$2:$J$201,0))-INDEX(Matches!$H$2:$H$201,MATCH($A1227&amp;"-5",Matches!$J$2:$J$201,0)),3,2))))),""))</f>
        <v/>
      </c>
      <c r="AC1227" s="12" t="str">
        <f aca="false">IF(OR($B1227="",N1227="",O1227=""),"",IFERROR(IF(OR(INDEX(Matches!$I$2:$I$201,MATCH($A1227&amp;"-6",Matches!$J$2:$J$201,0))="Void",INDEX(Matches!$G$2:$G$201,MATCH($A1227&amp;"-6",Matches!$J$2:$J$201,0))="",INDEX(Matches!$H$2:$H$201,MATCH($A1227&amp;"-6",Matches!$J$2:$J$201,0))=""),"",IF(AND($C1227&lt;&gt;"",INDEX(Matches!$F$2:$F$201,MATCH($A1227&amp;"-6",Matches!$J$2:$J$201,0))&lt;&gt;"",$C1227&gt;=INDEX(Matches!$F$2:$F$201,MATCH($A1227&amp;"-6",Matches!$J$2:$J$201,0))),"",IF(AND(N1227=INDEX(Matches!$G$2:$G$201,MATCH($A1227&amp;"-6",Matches!$J$2:$J$201,0)),O1227=INDEX(Matches!$H$2:$H$201,MATCH($A1227&amp;"-6",Matches!$J$2:$J$201,0))),5,IF(SIGN(N1227-O1227)&lt;&gt;SIGN(INDEX(Matches!$G$2:$G$201,MATCH($A1227&amp;"-6",Matches!$J$2:$J$201,0))-INDEX(Matches!$H$2:$H$201,MATCH($A1227&amp;"-6",Matches!$J$2:$J$201,0))),0,IF(N1227-O1227=INDEX(Matches!$G$2:$G$201,MATCH($A1227&amp;"-6",Matches!$J$2:$J$201,0))-INDEX(Matches!$H$2:$H$201,MATCH($A1227&amp;"-6",Matches!$J$2:$J$201,0)),3,2))))),""))</f>
        <v/>
      </c>
      <c r="AD1227" s="12" t="str">
        <f aca="false">IF(OR($B1227="",P1227="",Q1227=""),"",IFERROR(IF(OR(INDEX(Matches!$I$2:$I$201,MATCH($A1227&amp;"-7",Matches!$J$2:$J$201,0))="Void",INDEX(Matches!$G$2:$G$201,MATCH($A1227&amp;"-7",Matches!$J$2:$J$201,0))="",INDEX(Matches!$H$2:$H$201,MATCH($A1227&amp;"-7",Matches!$J$2:$J$201,0))=""),"",IF(AND($C1227&lt;&gt;"",INDEX(Matches!$F$2:$F$201,MATCH($A1227&amp;"-7",Matches!$J$2:$J$201,0))&lt;&gt;"",$C1227&gt;=INDEX(Matches!$F$2:$F$201,MATCH($A1227&amp;"-7",Matches!$J$2:$J$201,0))),"",IF(AND(P1227=INDEX(Matches!$G$2:$G$201,MATCH($A1227&amp;"-7",Matches!$J$2:$J$201,0)),Q1227=INDEX(Matches!$H$2:$H$201,MATCH($A1227&amp;"-7",Matches!$J$2:$J$201,0))),5,IF(SIGN(P1227-Q1227)&lt;&gt;SIGN(INDEX(Matches!$G$2:$G$201,MATCH($A1227&amp;"-7",Matches!$J$2:$J$201,0))-INDEX(Matches!$H$2:$H$201,MATCH($A1227&amp;"-7",Matches!$J$2:$J$201,0))),0,IF(P1227-Q1227=INDEX(Matches!$G$2:$G$201,MATCH($A1227&amp;"-7",Matches!$J$2:$J$201,0))-INDEX(Matches!$H$2:$H$201,MATCH($A1227&amp;"-7",Matches!$J$2:$J$201,0)),3,2))))),""))</f>
        <v/>
      </c>
      <c r="AE1227" s="12" t="str">
        <f aca="false">IF(OR($B1227="",R1227="",S1227=""),"",IFERROR(IF(OR(INDEX(Matches!$I$2:$I$201,MATCH($A1227&amp;"-8",Matches!$J$2:$J$201,0))="Void",INDEX(Matches!$G$2:$G$201,MATCH($A1227&amp;"-8",Matches!$J$2:$J$201,0))="",INDEX(Matches!$H$2:$H$201,MATCH($A1227&amp;"-8",Matches!$J$2:$J$201,0))=""),"",IF(AND($C1227&lt;&gt;"",INDEX(Matches!$F$2:$F$201,MATCH($A1227&amp;"-8",Matches!$J$2:$J$201,0))&lt;&gt;"",$C1227&gt;=INDEX(Matches!$F$2:$F$201,MATCH($A1227&amp;"-8",Matches!$J$2:$J$201,0))),"",IF(AND(R1227=INDEX(Matches!$G$2:$G$201,MATCH($A1227&amp;"-8",Matches!$J$2:$J$201,0)),S1227=INDEX(Matches!$H$2:$H$201,MATCH($A1227&amp;"-8",Matches!$J$2:$J$201,0))),5,IF(SIGN(R1227-S1227)&lt;&gt;SIGN(INDEX(Matches!$G$2:$G$201,MATCH($A1227&amp;"-8",Matches!$J$2:$J$201,0))-INDEX(Matches!$H$2:$H$201,MATCH($A1227&amp;"-8",Matches!$J$2:$J$201,0))),0,IF(R1227-S1227=INDEX(Matches!$G$2:$G$201,MATCH($A1227&amp;"-8",Matches!$J$2:$J$201,0))-INDEX(Matches!$H$2:$H$201,MATCH($A1227&amp;"-8",Matches!$J$2:$J$201,0)),3,2))))),""))</f>
        <v/>
      </c>
      <c r="AF1227" s="12" t="str">
        <f aca="false">IF(OR($B1227="",T1227="",U1227=""),"",IFERROR(IF(OR(INDEX(Matches!$I$2:$I$201,MATCH($A1227&amp;"-9",Matches!$J$2:$J$201,0))="Void",INDEX(Matches!$G$2:$G$201,MATCH($A1227&amp;"-9",Matches!$J$2:$J$201,0))="",INDEX(Matches!$H$2:$H$201,MATCH($A1227&amp;"-9",Matches!$J$2:$J$201,0))=""),"",IF(AND($C1227&lt;&gt;"",INDEX(Matches!$F$2:$F$201,MATCH($A1227&amp;"-9",Matches!$J$2:$J$201,0))&lt;&gt;"",$C1227&gt;=INDEX(Matches!$F$2:$F$201,MATCH($A1227&amp;"-9",Matches!$J$2:$J$201,0))),"",IF(AND(T1227=INDEX(Matches!$G$2:$G$201,MATCH($A1227&amp;"-9",Matches!$J$2:$J$201,0)),U1227=INDEX(Matches!$H$2:$H$201,MATCH($A1227&amp;"-9",Matches!$J$2:$J$201,0))),5,IF(SIGN(T1227-U1227)&lt;&gt;SIGN(INDEX(Matches!$G$2:$G$201,MATCH($A1227&amp;"-9",Matches!$J$2:$J$201,0))-INDEX(Matches!$H$2:$H$201,MATCH($A1227&amp;"-9",Matches!$J$2:$J$201,0))),0,IF(T1227-U1227=INDEX(Matches!$G$2:$G$201,MATCH($A1227&amp;"-9",Matches!$J$2:$J$201,0))-INDEX(Matches!$H$2:$H$201,MATCH($A1227&amp;"-9",Matches!$J$2:$J$201,0)),3,2))))),""))</f>
        <v/>
      </c>
      <c r="AG1227" s="12" t="str">
        <f aca="false">IF(OR($B1227="",V1227="",W1227=""),"",IFERROR(IF(OR(INDEX(Matches!$I$2:$I$201,MATCH($A1227&amp;"-10",Matches!$J$2:$J$201,0))="Void",INDEX(Matches!$G$2:$G$201,MATCH($A1227&amp;"-10",Matches!$J$2:$J$201,0))="",INDEX(Matches!$H$2:$H$201,MATCH($A1227&amp;"-10",Matches!$J$2:$J$201,0))=""),"",IF(AND($C1227&lt;&gt;"",INDEX(Matches!$F$2:$F$201,MATCH($A1227&amp;"-10",Matches!$J$2:$J$201,0))&lt;&gt;"",$C1227&gt;=INDEX(Matches!$F$2:$F$201,MATCH($A1227&amp;"-10",Matches!$J$2:$J$201,0))),"",IF(AND(V1227=INDEX(Matches!$G$2:$G$201,MATCH($A1227&amp;"-10",Matches!$J$2:$J$201,0)),W1227=INDEX(Matches!$H$2:$H$201,MATCH($A1227&amp;"-10",Matches!$J$2:$J$201,0))),5,IF(SIGN(V1227-W1227)&lt;&gt;SIGN(INDEX(Matches!$G$2:$G$201,MATCH($A1227&amp;"-10",Matches!$J$2:$J$201,0))-INDEX(Matches!$H$2:$H$201,MATCH($A1227&amp;"-10",Matches!$J$2:$J$201,0))),0,IF(V1227-W1227=INDEX(Matches!$G$2:$G$201,MATCH($A1227&amp;"-10",Matches!$J$2:$J$201,0))-INDEX(Matches!$H$2:$H$201,MATCH($A1227&amp;"-10",Matches!$J$2:$J$201,0)),3,2))))),""))</f>
        <v/>
      </c>
      <c r="AH1227" s="13" t="str">
        <f aca="false">IF($B1227="","",SUM(X1227:AG1227))</f>
        <v/>
      </c>
      <c r="AI1227" s="12" t="str">
        <f aca="false">IF($B1227="","",COUNTIF(X1227:AG1227,5))</f>
        <v/>
      </c>
      <c r="AJ1227" s="12" t="str">
        <f aca="false">IF($B1227="","",COUNTIF(X1227:AG1227,"&gt;=2"))</f>
        <v/>
      </c>
      <c r="AK1227" s="12" t="str">
        <f aca="false">IF($B1227="","",COUNT(X1227:AG1227))</f>
        <v/>
      </c>
    </row>
    <row r="1228" customFormat="false" ht="15" hidden="false" customHeight="false" outlineLevel="0" collapsed="false">
      <c r="A1228" s="7"/>
      <c r="B1228" s="7"/>
      <c r="C1228" s="11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12" t="str">
        <f aca="false">IF(OR($B1228="",D1228="",E1228=""),"",IFERROR(IF(OR(INDEX(Matches!$I$2:$I$201,MATCH($A1228&amp;"-1",Matches!$J$2:$J$201,0))="Void",INDEX(Matches!$G$2:$G$201,MATCH($A1228&amp;"-1",Matches!$J$2:$J$201,0))="",INDEX(Matches!$H$2:$H$201,MATCH($A1228&amp;"-1",Matches!$J$2:$J$201,0))=""),"",IF(AND($C1228&lt;&gt;"",INDEX(Matches!$F$2:$F$201,MATCH($A1228&amp;"-1",Matches!$J$2:$J$201,0))&lt;&gt;"",$C1228&gt;=INDEX(Matches!$F$2:$F$201,MATCH($A1228&amp;"-1",Matches!$J$2:$J$201,0))),"",IF(AND(D1228=INDEX(Matches!$G$2:$G$201,MATCH($A1228&amp;"-1",Matches!$J$2:$J$201,0)),E1228=INDEX(Matches!$H$2:$H$201,MATCH($A1228&amp;"-1",Matches!$J$2:$J$201,0))),5,IF(SIGN(D1228-E1228)&lt;&gt;SIGN(INDEX(Matches!$G$2:$G$201,MATCH($A1228&amp;"-1",Matches!$J$2:$J$201,0))-INDEX(Matches!$H$2:$H$201,MATCH($A1228&amp;"-1",Matches!$J$2:$J$201,0))),0,IF(D1228-E1228=INDEX(Matches!$G$2:$G$201,MATCH($A1228&amp;"-1",Matches!$J$2:$J$201,0))-INDEX(Matches!$H$2:$H$201,MATCH($A1228&amp;"-1",Matches!$J$2:$J$201,0)),3,2))))),""))</f>
        <v/>
      </c>
      <c r="Y1228" s="12" t="str">
        <f aca="false">IF(OR($B1228="",F1228="",G1228=""),"",IFERROR(IF(OR(INDEX(Matches!$I$2:$I$201,MATCH($A1228&amp;"-2",Matches!$J$2:$J$201,0))="Void",INDEX(Matches!$G$2:$G$201,MATCH($A1228&amp;"-2",Matches!$J$2:$J$201,0))="",INDEX(Matches!$H$2:$H$201,MATCH($A1228&amp;"-2",Matches!$J$2:$J$201,0))=""),"",IF(AND($C1228&lt;&gt;"",INDEX(Matches!$F$2:$F$201,MATCH($A1228&amp;"-2",Matches!$J$2:$J$201,0))&lt;&gt;"",$C1228&gt;=INDEX(Matches!$F$2:$F$201,MATCH($A1228&amp;"-2",Matches!$J$2:$J$201,0))),"",IF(AND(F1228=INDEX(Matches!$G$2:$G$201,MATCH($A1228&amp;"-2",Matches!$J$2:$J$201,0)),G1228=INDEX(Matches!$H$2:$H$201,MATCH($A1228&amp;"-2",Matches!$J$2:$J$201,0))),5,IF(SIGN(F1228-G1228)&lt;&gt;SIGN(INDEX(Matches!$G$2:$G$201,MATCH($A1228&amp;"-2",Matches!$J$2:$J$201,0))-INDEX(Matches!$H$2:$H$201,MATCH($A1228&amp;"-2",Matches!$J$2:$J$201,0))),0,IF(F1228-G1228=INDEX(Matches!$G$2:$G$201,MATCH($A1228&amp;"-2",Matches!$J$2:$J$201,0))-INDEX(Matches!$H$2:$H$201,MATCH($A1228&amp;"-2",Matches!$J$2:$J$201,0)),3,2))))),""))</f>
        <v/>
      </c>
      <c r="Z1228" s="12" t="str">
        <f aca="false">IF(OR($B1228="",H1228="",I1228=""),"",IFERROR(IF(OR(INDEX(Matches!$I$2:$I$201,MATCH($A1228&amp;"-3",Matches!$J$2:$J$201,0))="Void",INDEX(Matches!$G$2:$G$201,MATCH($A1228&amp;"-3",Matches!$J$2:$J$201,0))="",INDEX(Matches!$H$2:$H$201,MATCH($A1228&amp;"-3",Matches!$J$2:$J$201,0))=""),"",IF(AND($C1228&lt;&gt;"",INDEX(Matches!$F$2:$F$201,MATCH($A1228&amp;"-3",Matches!$J$2:$J$201,0))&lt;&gt;"",$C1228&gt;=INDEX(Matches!$F$2:$F$201,MATCH($A1228&amp;"-3",Matches!$J$2:$J$201,0))),"",IF(AND(H1228=INDEX(Matches!$G$2:$G$201,MATCH($A1228&amp;"-3",Matches!$J$2:$J$201,0)),I1228=INDEX(Matches!$H$2:$H$201,MATCH($A1228&amp;"-3",Matches!$J$2:$J$201,0))),5,IF(SIGN(H1228-I1228)&lt;&gt;SIGN(INDEX(Matches!$G$2:$G$201,MATCH($A1228&amp;"-3",Matches!$J$2:$J$201,0))-INDEX(Matches!$H$2:$H$201,MATCH($A1228&amp;"-3",Matches!$J$2:$J$201,0))),0,IF(H1228-I1228=INDEX(Matches!$G$2:$G$201,MATCH($A1228&amp;"-3",Matches!$J$2:$J$201,0))-INDEX(Matches!$H$2:$H$201,MATCH($A1228&amp;"-3",Matches!$J$2:$J$201,0)),3,2))))),""))</f>
        <v/>
      </c>
      <c r="AA1228" s="12" t="str">
        <f aca="false">IF(OR($B1228="",J1228="",K1228=""),"",IFERROR(IF(OR(INDEX(Matches!$I$2:$I$201,MATCH($A1228&amp;"-4",Matches!$J$2:$J$201,0))="Void",INDEX(Matches!$G$2:$G$201,MATCH($A1228&amp;"-4",Matches!$J$2:$J$201,0))="",INDEX(Matches!$H$2:$H$201,MATCH($A1228&amp;"-4",Matches!$J$2:$J$201,0))=""),"",IF(AND($C1228&lt;&gt;"",INDEX(Matches!$F$2:$F$201,MATCH($A1228&amp;"-4",Matches!$J$2:$J$201,0))&lt;&gt;"",$C1228&gt;=INDEX(Matches!$F$2:$F$201,MATCH($A1228&amp;"-4",Matches!$J$2:$J$201,0))),"",IF(AND(J1228=INDEX(Matches!$G$2:$G$201,MATCH($A1228&amp;"-4",Matches!$J$2:$J$201,0)),K1228=INDEX(Matches!$H$2:$H$201,MATCH($A1228&amp;"-4",Matches!$J$2:$J$201,0))),5,IF(SIGN(J1228-K1228)&lt;&gt;SIGN(INDEX(Matches!$G$2:$G$201,MATCH($A1228&amp;"-4",Matches!$J$2:$J$201,0))-INDEX(Matches!$H$2:$H$201,MATCH($A1228&amp;"-4",Matches!$J$2:$J$201,0))),0,IF(J1228-K1228=INDEX(Matches!$G$2:$G$201,MATCH($A1228&amp;"-4",Matches!$J$2:$J$201,0))-INDEX(Matches!$H$2:$H$201,MATCH($A1228&amp;"-4",Matches!$J$2:$J$201,0)),3,2))))),""))</f>
        <v/>
      </c>
      <c r="AB1228" s="12" t="str">
        <f aca="false">IF(OR($B1228="",L1228="",M1228=""),"",IFERROR(IF(OR(INDEX(Matches!$I$2:$I$201,MATCH($A1228&amp;"-5",Matches!$J$2:$J$201,0))="Void",INDEX(Matches!$G$2:$G$201,MATCH($A1228&amp;"-5",Matches!$J$2:$J$201,0))="",INDEX(Matches!$H$2:$H$201,MATCH($A1228&amp;"-5",Matches!$J$2:$J$201,0))=""),"",IF(AND($C1228&lt;&gt;"",INDEX(Matches!$F$2:$F$201,MATCH($A1228&amp;"-5",Matches!$J$2:$J$201,0))&lt;&gt;"",$C1228&gt;=INDEX(Matches!$F$2:$F$201,MATCH($A1228&amp;"-5",Matches!$J$2:$J$201,0))),"",IF(AND(L1228=INDEX(Matches!$G$2:$G$201,MATCH($A1228&amp;"-5",Matches!$J$2:$J$201,0)),M1228=INDEX(Matches!$H$2:$H$201,MATCH($A1228&amp;"-5",Matches!$J$2:$J$201,0))),5,IF(SIGN(L1228-M1228)&lt;&gt;SIGN(INDEX(Matches!$G$2:$G$201,MATCH($A1228&amp;"-5",Matches!$J$2:$J$201,0))-INDEX(Matches!$H$2:$H$201,MATCH($A1228&amp;"-5",Matches!$J$2:$J$201,0))),0,IF(L1228-M1228=INDEX(Matches!$G$2:$G$201,MATCH($A1228&amp;"-5",Matches!$J$2:$J$201,0))-INDEX(Matches!$H$2:$H$201,MATCH($A1228&amp;"-5",Matches!$J$2:$J$201,0)),3,2))))),""))</f>
        <v/>
      </c>
      <c r="AC1228" s="12" t="str">
        <f aca="false">IF(OR($B1228="",N1228="",O1228=""),"",IFERROR(IF(OR(INDEX(Matches!$I$2:$I$201,MATCH($A1228&amp;"-6",Matches!$J$2:$J$201,0))="Void",INDEX(Matches!$G$2:$G$201,MATCH($A1228&amp;"-6",Matches!$J$2:$J$201,0))="",INDEX(Matches!$H$2:$H$201,MATCH($A1228&amp;"-6",Matches!$J$2:$J$201,0))=""),"",IF(AND($C1228&lt;&gt;"",INDEX(Matches!$F$2:$F$201,MATCH($A1228&amp;"-6",Matches!$J$2:$J$201,0))&lt;&gt;"",$C1228&gt;=INDEX(Matches!$F$2:$F$201,MATCH($A1228&amp;"-6",Matches!$J$2:$J$201,0))),"",IF(AND(N1228=INDEX(Matches!$G$2:$G$201,MATCH($A1228&amp;"-6",Matches!$J$2:$J$201,0)),O1228=INDEX(Matches!$H$2:$H$201,MATCH($A1228&amp;"-6",Matches!$J$2:$J$201,0))),5,IF(SIGN(N1228-O1228)&lt;&gt;SIGN(INDEX(Matches!$G$2:$G$201,MATCH($A1228&amp;"-6",Matches!$J$2:$J$201,0))-INDEX(Matches!$H$2:$H$201,MATCH($A1228&amp;"-6",Matches!$J$2:$J$201,0))),0,IF(N1228-O1228=INDEX(Matches!$G$2:$G$201,MATCH($A1228&amp;"-6",Matches!$J$2:$J$201,0))-INDEX(Matches!$H$2:$H$201,MATCH($A1228&amp;"-6",Matches!$J$2:$J$201,0)),3,2))))),""))</f>
        <v/>
      </c>
      <c r="AD1228" s="12" t="str">
        <f aca="false">IF(OR($B1228="",P1228="",Q1228=""),"",IFERROR(IF(OR(INDEX(Matches!$I$2:$I$201,MATCH($A1228&amp;"-7",Matches!$J$2:$J$201,0))="Void",INDEX(Matches!$G$2:$G$201,MATCH($A1228&amp;"-7",Matches!$J$2:$J$201,0))="",INDEX(Matches!$H$2:$H$201,MATCH($A1228&amp;"-7",Matches!$J$2:$J$201,0))=""),"",IF(AND($C1228&lt;&gt;"",INDEX(Matches!$F$2:$F$201,MATCH($A1228&amp;"-7",Matches!$J$2:$J$201,0))&lt;&gt;"",$C1228&gt;=INDEX(Matches!$F$2:$F$201,MATCH($A1228&amp;"-7",Matches!$J$2:$J$201,0))),"",IF(AND(P1228=INDEX(Matches!$G$2:$G$201,MATCH($A1228&amp;"-7",Matches!$J$2:$J$201,0)),Q1228=INDEX(Matches!$H$2:$H$201,MATCH($A1228&amp;"-7",Matches!$J$2:$J$201,0))),5,IF(SIGN(P1228-Q1228)&lt;&gt;SIGN(INDEX(Matches!$G$2:$G$201,MATCH($A1228&amp;"-7",Matches!$J$2:$J$201,0))-INDEX(Matches!$H$2:$H$201,MATCH($A1228&amp;"-7",Matches!$J$2:$J$201,0))),0,IF(P1228-Q1228=INDEX(Matches!$G$2:$G$201,MATCH($A1228&amp;"-7",Matches!$J$2:$J$201,0))-INDEX(Matches!$H$2:$H$201,MATCH($A1228&amp;"-7",Matches!$J$2:$J$201,0)),3,2))))),""))</f>
        <v/>
      </c>
      <c r="AE1228" s="12" t="str">
        <f aca="false">IF(OR($B1228="",R1228="",S1228=""),"",IFERROR(IF(OR(INDEX(Matches!$I$2:$I$201,MATCH($A1228&amp;"-8",Matches!$J$2:$J$201,0))="Void",INDEX(Matches!$G$2:$G$201,MATCH($A1228&amp;"-8",Matches!$J$2:$J$201,0))="",INDEX(Matches!$H$2:$H$201,MATCH($A1228&amp;"-8",Matches!$J$2:$J$201,0))=""),"",IF(AND($C1228&lt;&gt;"",INDEX(Matches!$F$2:$F$201,MATCH($A1228&amp;"-8",Matches!$J$2:$J$201,0))&lt;&gt;"",$C1228&gt;=INDEX(Matches!$F$2:$F$201,MATCH($A1228&amp;"-8",Matches!$J$2:$J$201,0))),"",IF(AND(R1228=INDEX(Matches!$G$2:$G$201,MATCH($A1228&amp;"-8",Matches!$J$2:$J$201,0)),S1228=INDEX(Matches!$H$2:$H$201,MATCH($A1228&amp;"-8",Matches!$J$2:$J$201,0))),5,IF(SIGN(R1228-S1228)&lt;&gt;SIGN(INDEX(Matches!$G$2:$G$201,MATCH($A1228&amp;"-8",Matches!$J$2:$J$201,0))-INDEX(Matches!$H$2:$H$201,MATCH($A1228&amp;"-8",Matches!$J$2:$J$201,0))),0,IF(R1228-S1228=INDEX(Matches!$G$2:$G$201,MATCH($A1228&amp;"-8",Matches!$J$2:$J$201,0))-INDEX(Matches!$H$2:$H$201,MATCH($A1228&amp;"-8",Matches!$J$2:$J$201,0)),3,2))))),""))</f>
        <v/>
      </c>
      <c r="AF1228" s="12" t="str">
        <f aca="false">IF(OR($B1228="",T1228="",U1228=""),"",IFERROR(IF(OR(INDEX(Matches!$I$2:$I$201,MATCH($A1228&amp;"-9",Matches!$J$2:$J$201,0))="Void",INDEX(Matches!$G$2:$G$201,MATCH($A1228&amp;"-9",Matches!$J$2:$J$201,0))="",INDEX(Matches!$H$2:$H$201,MATCH($A1228&amp;"-9",Matches!$J$2:$J$201,0))=""),"",IF(AND($C1228&lt;&gt;"",INDEX(Matches!$F$2:$F$201,MATCH($A1228&amp;"-9",Matches!$J$2:$J$201,0))&lt;&gt;"",$C1228&gt;=INDEX(Matches!$F$2:$F$201,MATCH($A1228&amp;"-9",Matches!$J$2:$J$201,0))),"",IF(AND(T1228=INDEX(Matches!$G$2:$G$201,MATCH($A1228&amp;"-9",Matches!$J$2:$J$201,0)),U1228=INDEX(Matches!$H$2:$H$201,MATCH($A1228&amp;"-9",Matches!$J$2:$J$201,0))),5,IF(SIGN(T1228-U1228)&lt;&gt;SIGN(INDEX(Matches!$G$2:$G$201,MATCH($A1228&amp;"-9",Matches!$J$2:$J$201,0))-INDEX(Matches!$H$2:$H$201,MATCH($A1228&amp;"-9",Matches!$J$2:$J$201,0))),0,IF(T1228-U1228=INDEX(Matches!$G$2:$G$201,MATCH($A1228&amp;"-9",Matches!$J$2:$J$201,0))-INDEX(Matches!$H$2:$H$201,MATCH($A1228&amp;"-9",Matches!$J$2:$J$201,0)),3,2))))),""))</f>
        <v/>
      </c>
      <c r="AG1228" s="12" t="str">
        <f aca="false">IF(OR($B1228="",V1228="",W1228=""),"",IFERROR(IF(OR(INDEX(Matches!$I$2:$I$201,MATCH($A1228&amp;"-10",Matches!$J$2:$J$201,0))="Void",INDEX(Matches!$G$2:$G$201,MATCH($A1228&amp;"-10",Matches!$J$2:$J$201,0))="",INDEX(Matches!$H$2:$H$201,MATCH($A1228&amp;"-10",Matches!$J$2:$J$201,0))=""),"",IF(AND($C1228&lt;&gt;"",INDEX(Matches!$F$2:$F$201,MATCH($A1228&amp;"-10",Matches!$J$2:$J$201,0))&lt;&gt;"",$C1228&gt;=INDEX(Matches!$F$2:$F$201,MATCH($A1228&amp;"-10",Matches!$J$2:$J$201,0))),"",IF(AND(V1228=INDEX(Matches!$G$2:$G$201,MATCH($A1228&amp;"-10",Matches!$J$2:$J$201,0)),W1228=INDEX(Matches!$H$2:$H$201,MATCH($A1228&amp;"-10",Matches!$J$2:$J$201,0))),5,IF(SIGN(V1228-W1228)&lt;&gt;SIGN(INDEX(Matches!$G$2:$G$201,MATCH($A1228&amp;"-10",Matches!$J$2:$J$201,0))-INDEX(Matches!$H$2:$H$201,MATCH($A1228&amp;"-10",Matches!$J$2:$J$201,0))),0,IF(V1228-W1228=INDEX(Matches!$G$2:$G$201,MATCH($A1228&amp;"-10",Matches!$J$2:$J$201,0))-INDEX(Matches!$H$2:$H$201,MATCH($A1228&amp;"-10",Matches!$J$2:$J$201,0)),3,2))))),""))</f>
        <v/>
      </c>
      <c r="AH1228" s="13" t="str">
        <f aca="false">IF($B1228="","",SUM(X1228:AG1228))</f>
        <v/>
      </c>
      <c r="AI1228" s="12" t="str">
        <f aca="false">IF($B1228="","",COUNTIF(X1228:AG1228,5))</f>
        <v/>
      </c>
      <c r="AJ1228" s="12" t="str">
        <f aca="false">IF($B1228="","",COUNTIF(X1228:AG1228,"&gt;=2"))</f>
        <v/>
      </c>
      <c r="AK1228" s="12" t="str">
        <f aca="false">IF($B1228="","",COUNT(X1228:AG1228))</f>
        <v/>
      </c>
    </row>
    <row r="1229" customFormat="false" ht="15" hidden="false" customHeight="false" outlineLevel="0" collapsed="false">
      <c r="A1229" s="7"/>
      <c r="B1229" s="7"/>
      <c r="C1229" s="11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12" t="str">
        <f aca="false">IF(OR($B1229="",D1229="",E1229=""),"",IFERROR(IF(OR(INDEX(Matches!$I$2:$I$201,MATCH($A1229&amp;"-1",Matches!$J$2:$J$201,0))="Void",INDEX(Matches!$G$2:$G$201,MATCH($A1229&amp;"-1",Matches!$J$2:$J$201,0))="",INDEX(Matches!$H$2:$H$201,MATCH($A1229&amp;"-1",Matches!$J$2:$J$201,0))=""),"",IF(AND($C1229&lt;&gt;"",INDEX(Matches!$F$2:$F$201,MATCH($A1229&amp;"-1",Matches!$J$2:$J$201,0))&lt;&gt;"",$C1229&gt;=INDEX(Matches!$F$2:$F$201,MATCH($A1229&amp;"-1",Matches!$J$2:$J$201,0))),"",IF(AND(D1229=INDEX(Matches!$G$2:$G$201,MATCH($A1229&amp;"-1",Matches!$J$2:$J$201,0)),E1229=INDEX(Matches!$H$2:$H$201,MATCH($A1229&amp;"-1",Matches!$J$2:$J$201,0))),5,IF(SIGN(D1229-E1229)&lt;&gt;SIGN(INDEX(Matches!$G$2:$G$201,MATCH($A1229&amp;"-1",Matches!$J$2:$J$201,0))-INDEX(Matches!$H$2:$H$201,MATCH($A1229&amp;"-1",Matches!$J$2:$J$201,0))),0,IF(D1229-E1229=INDEX(Matches!$G$2:$G$201,MATCH($A1229&amp;"-1",Matches!$J$2:$J$201,0))-INDEX(Matches!$H$2:$H$201,MATCH($A1229&amp;"-1",Matches!$J$2:$J$201,0)),3,2))))),""))</f>
        <v/>
      </c>
      <c r="Y1229" s="12" t="str">
        <f aca="false">IF(OR($B1229="",F1229="",G1229=""),"",IFERROR(IF(OR(INDEX(Matches!$I$2:$I$201,MATCH($A1229&amp;"-2",Matches!$J$2:$J$201,0))="Void",INDEX(Matches!$G$2:$G$201,MATCH($A1229&amp;"-2",Matches!$J$2:$J$201,0))="",INDEX(Matches!$H$2:$H$201,MATCH($A1229&amp;"-2",Matches!$J$2:$J$201,0))=""),"",IF(AND($C1229&lt;&gt;"",INDEX(Matches!$F$2:$F$201,MATCH($A1229&amp;"-2",Matches!$J$2:$J$201,0))&lt;&gt;"",$C1229&gt;=INDEX(Matches!$F$2:$F$201,MATCH($A1229&amp;"-2",Matches!$J$2:$J$201,0))),"",IF(AND(F1229=INDEX(Matches!$G$2:$G$201,MATCH($A1229&amp;"-2",Matches!$J$2:$J$201,0)),G1229=INDEX(Matches!$H$2:$H$201,MATCH($A1229&amp;"-2",Matches!$J$2:$J$201,0))),5,IF(SIGN(F1229-G1229)&lt;&gt;SIGN(INDEX(Matches!$G$2:$G$201,MATCH($A1229&amp;"-2",Matches!$J$2:$J$201,0))-INDEX(Matches!$H$2:$H$201,MATCH($A1229&amp;"-2",Matches!$J$2:$J$201,0))),0,IF(F1229-G1229=INDEX(Matches!$G$2:$G$201,MATCH($A1229&amp;"-2",Matches!$J$2:$J$201,0))-INDEX(Matches!$H$2:$H$201,MATCH($A1229&amp;"-2",Matches!$J$2:$J$201,0)),3,2))))),""))</f>
        <v/>
      </c>
      <c r="Z1229" s="12" t="str">
        <f aca="false">IF(OR($B1229="",H1229="",I1229=""),"",IFERROR(IF(OR(INDEX(Matches!$I$2:$I$201,MATCH($A1229&amp;"-3",Matches!$J$2:$J$201,0))="Void",INDEX(Matches!$G$2:$G$201,MATCH($A1229&amp;"-3",Matches!$J$2:$J$201,0))="",INDEX(Matches!$H$2:$H$201,MATCH($A1229&amp;"-3",Matches!$J$2:$J$201,0))=""),"",IF(AND($C1229&lt;&gt;"",INDEX(Matches!$F$2:$F$201,MATCH($A1229&amp;"-3",Matches!$J$2:$J$201,0))&lt;&gt;"",$C1229&gt;=INDEX(Matches!$F$2:$F$201,MATCH($A1229&amp;"-3",Matches!$J$2:$J$201,0))),"",IF(AND(H1229=INDEX(Matches!$G$2:$G$201,MATCH($A1229&amp;"-3",Matches!$J$2:$J$201,0)),I1229=INDEX(Matches!$H$2:$H$201,MATCH($A1229&amp;"-3",Matches!$J$2:$J$201,0))),5,IF(SIGN(H1229-I1229)&lt;&gt;SIGN(INDEX(Matches!$G$2:$G$201,MATCH($A1229&amp;"-3",Matches!$J$2:$J$201,0))-INDEX(Matches!$H$2:$H$201,MATCH($A1229&amp;"-3",Matches!$J$2:$J$201,0))),0,IF(H1229-I1229=INDEX(Matches!$G$2:$G$201,MATCH($A1229&amp;"-3",Matches!$J$2:$J$201,0))-INDEX(Matches!$H$2:$H$201,MATCH($A1229&amp;"-3",Matches!$J$2:$J$201,0)),3,2))))),""))</f>
        <v/>
      </c>
      <c r="AA1229" s="12" t="str">
        <f aca="false">IF(OR($B1229="",J1229="",K1229=""),"",IFERROR(IF(OR(INDEX(Matches!$I$2:$I$201,MATCH($A1229&amp;"-4",Matches!$J$2:$J$201,0))="Void",INDEX(Matches!$G$2:$G$201,MATCH($A1229&amp;"-4",Matches!$J$2:$J$201,0))="",INDEX(Matches!$H$2:$H$201,MATCH($A1229&amp;"-4",Matches!$J$2:$J$201,0))=""),"",IF(AND($C1229&lt;&gt;"",INDEX(Matches!$F$2:$F$201,MATCH($A1229&amp;"-4",Matches!$J$2:$J$201,0))&lt;&gt;"",$C1229&gt;=INDEX(Matches!$F$2:$F$201,MATCH($A1229&amp;"-4",Matches!$J$2:$J$201,0))),"",IF(AND(J1229=INDEX(Matches!$G$2:$G$201,MATCH($A1229&amp;"-4",Matches!$J$2:$J$201,0)),K1229=INDEX(Matches!$H$2:$H$201,MATCH($A1229&amp;"-4",Matches!$J$2:$J$201,0))),5,IF(SIGN(J1229-K1229)&lt;&gt;SIGN(INDEX(Matches!$G$2:$G$201,MATCH($A1229&amp;"-4",Matches!$J$2:$J$201,0))-INDEX(Matches!$H$2:$H$201,MATCH($A1229&amp;"-4",Matches!$J$2:$J$201,0))),0,IF(J1229-K1229=INDEX(Matches!$G$2:$G$201,MATCH($A1229&amp;"-4",Matches!$J$2:$J$201,0))-INDEX(Matches!$H$2:$H$201,MATCH($A1229&amp;"-4",Matches!$J$2:$J$201,0)),3,2))))),""))</f>
        <v/>
      </c>
      <c r="AB1229" s="12" t="str">
        <f aca="false">IF(OR($B1229="",L1229="",M1229=""),"",IFERROR(IF(OR(INDEX(Matches!$I$2:$I$201,MATCH($A1229&amp;"-5",Matches!$J$2:$J$201,0))="Void",INDEX(Matches!$G$2:$G$201,MATCH($A1229&amp;"-5",Matches!$J$2:$J$201,0))="",INDEX(Matches!$H$2:$H$201,MATCH($A1229&amp;"-5",Matches!$J$2:$J$201,0))=""),"",IF(AND($C1229&lt;&gt;"",INDEX(Matches!$F$2:$F$201,MATCH($A1229&amp;"-5",Matches!$J$2:$J$201,0))&lt;&gt;"",$C1229&gt;=INDEX(Matches!$F$2:$F$201,MATCH($A1229&amp;"-5",Matches!$J$2:$J$201,0))),"",IF(AND(L1229=INDEX(Matches!$G$2:$G$201,MATCH($A1229&amp;"-5",Matches!$J$2:$J$201,0)),M1229=INDEX(Matches!$H$2:$H$201,MATCH($A1229&amp;"-5",Matches!$J$2:$J$201,0))),5,IF(SIGN(L1229-M1229)&lt;&gt;SIGN(INDEX(Matches!$G$2:$G$201,MATCH($A1229&amp;"-5",Matches!$J$2:$J$201,0))-INDEX(Matches!$H$2:$H$201,MATCH($A1229&amp;"-5",Matches!$J$2:$J$201,0))),0,IF(L1229-M1229=INDEX(Matches!$G$2:$G$201,MATCH($A1229&amp;"-5",Matches!$J$2:$J$201,0))-INDEX(Matches!$H$2:$H$201,MATCH($A1229&amp;"-5",Matches!$J$2:$J$201,0)),3,2))))),""))</f>
        <v/>
      </c>
      <c r="AC1229" s="12" t="str">
        <f aca="false">IF(OR($B1229="",N1229="",O1229=""),"",IFERROR(IF(OR(INDEX(Matches!$I$2:$I$201,MATCH($A1229&amp;"-6",Matches!$J$2:$J$201,0))="Void",INDEX(Matches!$G$2:$G$201,MATCH($A1229&amp;"-6",Matches!$J$2:$J$201,0))="",INDEX(Matches!$H$2:$H$201,MATCH($A1229&amp;"-6",Matches!$J$2:$J$201,0))=""),"",IF(AND($C1229&lt;&gt;"",INDEX(Matches!$F$2:$F$201,MATCH($A1229&amp;"-6",Matches!$J$2:$J$201,0))&lt;&gt;"",$C1229&gt;=INDEX(Matches!$F$2:$F$201,MATCH($A1229&amp;"-6",Matches!$J$2:$J$201,0))),"",IF(AND(N1229=INDEX(Matches!$G$2:$G$201,MATCH($A1229&amp;"-6",Matches!$J$2:$J$201,0)),O1229=INDEX(Matches!$H$2:$H$201,MATCH($A1229&amp;"-6",Matches!$J$2:$J$201,0))),5,IF(SIGN(N1229-O1229)&lt;&gt;SIGN(INDEX(Matches!$G$2:$G$201,MATCH($A1229&amp;"-6",Matches!$J$2:$J$201,0))-INDEX(Matches!$H$2:$H$201,MATCH($A1229&amp;"-6",Matches!$J$2:$J$201,0))),0,IF(N1229-O1229=INDEX(Matches!$G$2:$G$201,MATCH($A1229&amp;"-6",Matches!$J$2:$J$201,0))-INDEX(Matches!$H$2:$H$201,MATCH($A1229&amp;"-6",Matches!$J$2:$J$201,0)),3,2))))),""))</f>
        <v/>
      </c>
      <c r="AD1229" s="12" t="str">
        <f aca="false">IF(OR($B1229="",P1229="",Q1229=""),"",IFERROR(IF(OR(INDEX(Matches!$I$2:$I$201,MATCH($A1229&amp;"-7",Matches!$J$2:$J$201,0))="Void",INDEX(Matches!$G$2:$G$201,MATCH($A1229&amp;"-7",Matches!$J$2:$J$201,0))="",INDEX(Matches!$H$2:$H$201,MATCH($A1229&amp;"-7",Matches!$J$2:$J$201,0))=""),"",IF(AND($C1229&lt;&gt;"",INDEX(Matches!$F$2:$F$201,MATCH($A1229&amp;"-7",Matches!$J$2:$J$201,0))&lt;&gt;"",$C1229&gt;=INDEX(Matches!$F$2:$F$201,MATCH($A1229&amp;"-7",Matches!$J$2:$J$201,0))),"",IF(AND(P1229=INDEX(Matches!$G$2:$G$201,MATCH($A1229&amp;"-7",Matches!$J$2:$J$201,0)),Q1229=INDEX(Matches!$H$2:$H$201,MATCH($A1229&amp;"-7",Matches!$J$2:$J$201,0))),5,IF(SIGN(P1229-Q1229)&lt;&gt;SIGN(INDEX(Matches!$G$2:$G$201,MATCH($A1229&amp;"-7",Matches!$J$2:$J$201,0))-INDEX(Matches!$H$2:$H$201,MATCH($A1229&amp;"-7",Matches!$J$2:$J$201,0))),0,IF(P1229-Q1229=INDEX(Matches!$G$2:$G$201,MATCH($A1229&amp;"-7",Matches!$J$2:$J$201,0))-INDEX(Matches!$H$2:$H$201,MATCH($A1229&amp;"-7",Matches!$J$2:$J$201,0)),3,2))))),""))</f>
        <v/>
      </c>
      <c r="AE1229" s="12" t="str">
        <f aca="false">IF(OR($B1229="",R1229="",S1229=""),"",IFERROR(IF(OR(INDEX(Matches!$I$2:$I$201,MATCH($A1229&amp;"-8",Matches!$J$2:$J$201,0))="Void",INDEX(Matches!$G$2:$G$201,MATCH($A1229&amp;"-8",Matches!$J$2:$J$201,0))="",INDEX(Matches!$H$2:$H$201,MATCH($A1229&amp;"-8",Matches!$J$2:$J$201,0))=""),"",IF(AND($C1229&lt;&gt;"",INDEX(Matches!$F$2:$F$201,MATCH($A1229&amp;"-8",Matches!$J$2:$J$201,0))&lt;&gt;"",$C1229&gt;=INDEX(Matches!$F$2:$F$201,MATCH($A1229&amp;"-8",Matches!$J$2:$J$201,0))),"",IF(AND(R1229=INDEX(Matches!$G$2:$G$201,MATCH($A1229&amp;"-8",Matches!$J$2:$J$201,0)),S1229=INDEX(Matches!$H$2:$H$201,MATCH($A1229&amp;"-8",Matches!$J$2:$J$201,0))),5,IF(SIGN(R1229-S1229)&lt;&gt;SIGN(INDEX(Matches!$G$2:$G$201,MATCH($A1229&amp;"-8",Matches!$J$2:$J$201,0))-INDEX(Matches!$H$2:$H$201,MATCH($A1229&amp;"-8",Matches!$J$2:$J$201,0))),0,IF(R1229-S1229=INDEX(Matches!$G$2:$G$201,MATCH($A1229&amp;"-8",Matches!$J$2:$J$201,0))-INDEX(Matches!$H$2:$H$201,MATCH($A1229&amp;"-8",Matches!$J$2:$J$201,0)),3,2))))),""))</f>
        <v/>
      </c>
      <c r="AF1229" s="12" t="str">
        <f aca="false">IF(OR($B1229="",T1229="",U1229=""),"",IFERROR(IF(OR(INDEX(Matches!$I$2:$I$201,MATCH($A1229&amp;"-9",Matches!$J$2:$J$201,0))="Void",INDEX(Matches!$G$2:$G$201,MATCH($A1229&amp;"-9",Matches!$J$2:$J$201,0))="",INDEX(Matches!$H$2:$H$201,MATCH($A1229&amp;"-9",Matches!$J$2:$J$201,0))=""),"",IF(AND($C1229&lt;&gt;"",INDEX(Matches!$F$2:$F$201,MATCH($A1229&amp;"-9",Matches!$J$2:$J$201,0))&lt;&gt;"",$C1229&gt;=INDEX(Matches!$F$2:$F$201,MATCH($A1229&amp;"-9",Matches!$J$2:$J$201,0))),"",IF(AND(T1229=INDEX(Matches!$G$2:$G$201,MATCH($A1229&amp;"-9",Matches!$J$2:$J$201,0)),U1229=INDEX(Matches!$H$2:$H$201,MATCH($A1229&amp;"-9",Matches!$J$2:$J$201,0))),5,IF(SIGN(T1229-U1229)&lt;&gt;SIGN(INDEX(Matches!$G$2:$G$201,MATCH($A1229&amp;"-9",Matches!$J$2:$J$201,0))-INDEX(Matches!$H$2:$H$201,MATCH($A1229&amp;"-9",Matches!$J$2:$J$201,0))),0,IF(T1229-U1229=INDEX(Matches!$G$2:$G$201,MATCH($A1229&amp;"-9",Matches!$J$2:$J$201,0))-INDEX(Matches!$H$2:$H$201,MATCH($A1229&amp;"-9",Matches!$J$2:$J$201,0)),3,2))))),""))</f>
        <v/>
      </c>
      <c r="AG1229" s="12" t="str">
        <f aca="false">IF(OR($B1229="",V1229="",W1229=""),"",IFERROR(IF(OR(INDEX(Matches!$I$2:$I$201,MATCH($A1229&amp;"-10",Matches!$J$2:$J$201,0))="Void",INDEX(Matches!$G$2:$G$201,MATCH($A1229&amp;"-10",Matches!$J$2:$J$201,0))="",INDEX(Matches!$H$2:$H$201,MATCH($A1229&amp;"-10",Matches!$J$2:$J$201,0))=""),"",IF(AND($C1229&lt;&gt;"",INDEX(Matches!$F$2:$F$201,MATCH($A1229&amp;"-10",Matches!$J$2:$J$201,0))&lt;&gt;"",$C1229&gt;=INDEX(Matches!$F$2:$F$201,MATCH($A1229&amp;"-10",Matches!$J$2:$J$201,0))),"",IF(AND(V1229=INDEX(Matches!$G$2:$G$201,MATCH($A1229&amp;"-10",Matches!$J$2:$J$201,0)),W1229=INDEX(Matches!$H$2:$H$201,MATCH($A1229&amp;"-10",Matches!$J$2:$J$201,0))),5,IF(SIGN(V1229-W1229)&lt;&gt;SIGN(INDEX(Matches!$G$2:$G$201,MATCH($A1229&amp;"-10",Matches!$J$2:$J$201,0))-INDEX(Matches!$H$2:$H$201,MATCH($A1229&amp;"-10",Matches!$J$2:$J$201,0))),0,IF(V1229-W1229=INDEX(Matches!$G$2:$G$201,MATCH($A1229&amp;"-10",Matches!$J$2:$J$201,0))-INDEX(Matches!$H$2:$H$201,MATCH($A1229&amp;"-10",Matches!$J$2:$J$201,0)),3,2))))),""))</f>
        <v/>
      </c>
      <c r="AH1229" s="13" t="str">
        <f aca="false">IF($B1229="","",SUM(X1229:AG1229))</f>
        <v/>
      </c>
      <c r="AI1229" s="12" t="str">
        <f aca="false">IF($B1229="","",COUNTIF(X1229:AG1229,5))</f>
        <v/>
      </c>
      <c r="AJ1229" s="12" t="str">
        <f aca="false">IF($B1229="","",COUNTIF(X1229:AG1229,"&gt;=2"))</f>
        <v/>
      </c>
      <c r="AK1229" s="12" t="str">
        <f aca="false">IF($B1229="","",COUNT(X1229:AG1229))</f>
        <v/>
      </c>
    </row>
    <row r="1230" customFormat="false" ht="15" hidden="false" customHeight="false" outlineLevel="0" collapsed="false">
      <c r="A1230" s="7"/>
      <c r="B1230" s="7"/>
      <c r="C1230" s="11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12" t="str">
        <f aca="false">IF(OR($B1230="",D1230="",E1230=""),"",IFERROR(IF(OR(INDEX(Matches!$I$2:$I$201,MATCH($A1230&amp;"-1",Matches!$J$2:$J$201,0))="Void",INDEX(Matches!$G$2:$G$201,MATCH($A1230&amp;"-1",Matches!$J$2:$J$201,0))="",INDEX(Matches!$H$2:$H$201,MATCH($A1230&amp;"-1",Matches!$J$2:$J$201,0))=""),"",IF(AND($C1230&lt;&gt;"",INDEX(Matches!$F$2:$F$201,MATCH($A1230&amp;"-1",Matches!$J$2:$J$201,0))&lt;&gt;"",$C1230&gt;=INDEX(Matches!$F$2:$F$201,MATCH($A1230&amp;"-1",Matches!$J$2:$J$201,0))),"",IF(AND(D1230=INDEX(Matches!$G$2:$G$201,MATCH($A1230&amp;"-1",Matches!$J$2:$J$201,0)),E1230=INDEX(Matches!$H$2:$H$201,MATCH($A1230&amp;"-1",Matches!$J$2:$J$201,0))),5,IF(SIGN(D1230-E1230)&lt;&gt;SIGN(INDEX(Matches!$G$2:$G$201,MATCH($A1230&amp;"-1",Matches!$J$2:$J$201,0))-INDEX(Matches!$H$2:$H$201,MATCH($A1230&amp;"-1",Matches!$J$2:$J$201,0))),0,IF(D1230-E1230=INDEX(Matches!$G$2:$G$201,MATCH($A1230&amp;"-1",Matches!$J$2:$J$201,0))-INDEX(Matches!$H$2:$H$201,MATCH($A1230&amp;"-1",Matches!$J$2:$J$201,0)),3,2))))),""))</f>
        <v/>
      </c>
      <c r="Y1230" s="12" t="str">
        <f aca="false">IF(OR($B1230="",F1230="",G1230=""),"",IFERROR(IF(OR(INDEX(Matches!$I$2:$I$201,MATCH($A1230&amp;"-2",Matches!$J$2:$J$201,0))="Void",INDEX(Matches!$G$2:$G$201,MATCH($A1230&amp;"-2",Matches!$J$2:$J$201,0))="",INDEX(Matches!$H$2:$H$201,MATCH($A1230&amp;"-2",Matches!$J$2:$J$201,0))=""),"",IF(AND($C1230&lt;&gt;"",INDEX(Matches!$F$2:$F$201,MATCH($A1230&amp;"-2",Matches!$J$2:$J$201,0))&lt;&gt;"",$C1230&gt;=INDEX(Matches!$F$2:$F$201,MATCH($A1230&amp;"-2",Matches!$J$2:$J$201,0))),"",IF(AND(F1230=INDEX(Matches!$G$2:$G$201,MATCH($A1230&amp;"-2",Matches!$J$2:$J$201,0)),G1230=INDEX(Matches!$H$2:$H$201,MATCH($A1230&amp;"-2",Matches!$J$2:$J$201,0))),5,IF(SIGN(F1230-G1230)&lt;&gt;SIGN(INDEX(Matches!$G$2:$G$201,MATCH($A1230&amp;"-2",Matches!$J$2:$J$201,0))-INDEX(Matches!$H$2:$H$201,MATCH($A1230&amp;"-2",Matches!$J$2:$J$201,0))),0,IF(F1230-G1230=INDEX(Matches!$G$2:$G$201,MATCH($A1230&amp;"-2",Matches!$J$2:$J$201,0))-INDEX(Matches!$H$2:$H$201,MATCH($A1230&amp;"-2",Matches!$J$2:$J$201,0)),3,2))))),""))</f>
        <v/>
      </c>
      <c r="Z1230" s="12" t="str">
        <f aca="false">IF(OR($B1230="",H1230="",I1230=""),"",IFERROR(IF(OR(INDEX(Matches!$I$2:$I$201,MATCH($A1230&amp;"-3",Matches!$J$2:$J$201,0))="Void",INDEX(Matches!$G$2:$G$201,MATCH($A1230&amp;"-3",Matches!$J$2:$J$201,0))="",INDEX(Matches!$H$2:$H$201,MATCH($A1230&amp;"-3",Matches!$J$2:$J$201,0))=""),"",IF(AND($C1230&lt;&gt;"",INDEX(Matches!$F$2:$F$201,MATCH($A1230&amp;"-3",Matches!$J$2:$J$201,0))&lt;&gt;"",$C1230&gt;=INDEX(Matches!$F$2:$F$201,MATCH($A1230&amp;"-3",Matches!$J$2:$J$201,0))),"",IF(AND(H1230=INDEX(Matches!$G$2:$G$201,MATCH($A1230&amp;"-3",Matches!$J$2:$J$201,0)),I1230=INDEX(Matches!$H$2:$H$201,MATCH($A1230&amp;"-3",Matches!$J$2:$J$201,0))),5,IF(SIGN(H1230-I1230)&lt;&gt;SIGN(INDEX(Matches!$G$2:$G$201,MATCH($A1230&amp;"-3",Matches!$J$2:$J$201,0))-INDEX(Matches!$H$2:$H$201,MATCH($A1230&amp;"-3",Matches!$J$2:$J$201,0))),0,IF(H1230-I1230=INDEX(Matches!$G$2:$G$201,MATCH($A1230&amp;"-3",Matches!$J$2:$J$201,0))-INDEX(Matches!$H$2:$H$201,MATCH($A1230&amp;"-3",Matches!$J$2:$J$201,0)),3,2))))),""))</f>
        <v/>
      </c>
      <c r="AA1230" s="12" t="str">
        <f aca="false">IF(OR($B1230="",J1230="",K1230=""),"",IFERROR(IF(OR(INDEX(Matches!$I$2:$I$201,MATCH($A1230&amp;"-4",Matches!$J$2:$J$201,0))="Void",INDEX(Matches!$G$2:$G$201,MATCH($A1230&amp;"-4",Matches!$J$2:$J$201,0))="",INDEX(Matches!$H$2:$H$201,MATCH($A1230&amp;"-4",Matches!$J$2:$J$201,0))=""),"",IF(AND($C1230&lt;&gt;"",INDEX(Matches!$F$2:$F$201,MATCH($A1230&amp;"-4",Matches!$J$2:$J$201,0))&lt;&gt;"",$C1230&gt;=INDEX(Matches!$F$2:$F$201,MATCH($A1230&amp;"-4",Matches!$J$2:$J$201,0))),"",IF(AND(J1230=INDEX(Matches!$G$2:$G$201,MATCH($A1230&amp;"-4",Matches!$J$2:$J$201,0)),K1230=INDEX(Matches!$H$2:$H$201,MATCH($A1230&amp;"-4",Matches!$J$2:$J$201,0))),5,IF(SIGN(J1230-K1230)&lt;&gt;SIGN(INDEX(Matches!$G$2:$G$201,MATCH($A1230&amp;"-4",Matches!$J$2:$J$201,0))-INDEX(Matches!$H$2:$H$201,MATCH($A1230&amp;"-4",Matches!$J$2:$J$201,0))),0,IF(J1230-K1230=INDEX(Matches!$G$2:$G$201,MATCH($A1230&amp;"-4",Matches!$J$2:$J$201,0))-INDEX(Matches!$H$2:$H$201,MATCH($A1230&amp;"-4",Matches!$J$2:$J$201,0)),3,2))))),""))</f>
        <v/>
      </c>
      <c r="AB1230" s="12" t="str">
        <f aca="false">IF(OR($B1230="",L1230="",M1230=""),"",IFERROR(IF(OR(INDEX(Matches!$I$2:$I$201,MATCH($A1230&amp;"-5",Matches!$J$2:$J$201,0))="Void",INDEX(Matches!$G$2:$G$201,MATCH($A1230&amp;"-5",Matches!$J$2:$J$201,0))="",INDEX(Matches!$H$2:$H$201,MATCH($A1230&amp;"-5",Matches!$J$2:$J$201,0))=""),"",IF(AND($C1230&lt;&gt;"",INDEX(Matches!$F$2:$F$201,MATCH($A1230&amp;"-5",Matches!$J$2:$J$201,0))&lt;&gt;"",$C1230&gt;=INDEX(Matches!$F$2:$F$201,MATCH($A1230&amp;"-5",Matches!$J$2:$J$201,0))),"",IF(AND(L1230=INDEX(Matches!$G$2:$G$201,MATCH($A1230&amp;"-5",Matches!$J$2:$J$201,0)),M1230=INDEX(Matches!$H$2:$H$201,MATCH($A1230&amp;"-5",Matches!$J$2:$J$201,0))),5,IF(SIGN(L1230-M1230)&lt;&gt;SIGN(INDEX(Matches!$G$2:$G$201,MATCH($A1230&amp;"-5",Matches!$J$2:$J$201,0))-INDEX(Matches!$H$2:$H$201,MATCH($A1230&amp;"-5",Matches!$J$2:$J$201,0))),0,IF(L1230-M1230=INDEX(Matches!$G$2:$G$201,MATCH($A1230&amp;"-5",Matches!$J$2:$J$201,0))-INDEX(Matches!$H$2:$H$201,MATCH($A1230&amp;"-5",Matches!$J$2:$J$201,0)),3,2))))),""))</f>
        <v/>
      </c>
      <c r="AC1230" s="12" t="str">
        <f aca="false">IF(OR($B1230="",N1230="",O1230=""),"",IFERROR(IF(OR(INDEX(Matches!$I$2:$I$201,MATCH($A1230&amp;"-6",Matches!$J$2:$J$201,0))="Void",INDEX(Matches!$G$2:$G$201,MATCH($A1230&amp;"-6",Matches!$J$2:$J$201,0))="",INDEX(Matches!$H$2:$H$201,MATCH($A1230&amp;"-6",Matches!$J$2:$J$201,0))=""),"",IF(AND($C1230&lt;&gt;"",INDEX(Matches!$F$2:$F$201,MATCH($A1230&amp;"-6",Matches!$J$2:$J$201,0))&lt;&gt;"",$C1230&gt;=INDEX(Matches!$F$2:$F$201,MATCH($A1230&amp;"-6",Matches!$J$2:$J$201,0))),"",IF(AND(N1230=INDEX(Matches!$G$2:$G$201,MATCH($A1230&amp;"-6",Matches!$J$2:$J$201,0)),O1230=INDEX(Matches!$H$2:$H$201,MATCH($A1230&amp;"-6",Matches!$J$2:$J$201,0))),5,IF(SIGN(N1230-O1230)&lt;&gt;SIGN(INDEX(Matches!$G$2:$G$201,MATCH($A1230&amp;"-6",Matches!$J$2:$J$201,0))-INDEX(Matches!$H$2:$H$201,MATCH($A1230&amp;"-6",Matches!$J$2:$J$201,0))),0,IF(N1230-O1230=INDEX(Matches!$G$2:$G$201,MATCH($A1230&amp;"-6",Matches!$J$2:$J$201,0))-INDEX(Matches!$H$2:$H$201,MATCH($A1230&amp;"-6",Matches!$J$2:$J$201,0)),3,2))))),""))</f>
        <v/>
      </c>
      <c r="AD1230" s="12" t="str">
        <f aca="false">IF(OR($B1230="",P1230="",Q1230=""),"",IFERROR(IF(OR(INDEX(Matches!$I$2:$I$201,MATCH($A1230&amp;"-7",Matches!$J$2:$J$201,0))="Void",INDEX(Matches!$G$2:$G$201,MATCH($A1230&amp;"-7",Matches!$J$2:$J$201,0))="",INDEX(Matches!$H$2:$H$201,MATCH($A1230&amp;"-7",Matches!$J$2:$J$201,0))=""),"",IF(AND($C1230&lt;&gt;"",INDEX(Matches!$F$2:$F$201,MATCH($A1230&amp;"-7",Matches!$J$2:$J$201,0))&lt;&gt;"",$C1230&gt;=INDEX(Matches!$F$2:$F$201,MATCH($A1230&amp;"-7",Matches!$J$2:$J$201,0))),"",IF(AND(P1230=INDEX(Matches!$G$2:$G$201,MATCH($A1230&amp;"-7",Matches!$J$2:$J$201,0)),Q1230=INDEX(Matches!$H$2:$H$201,MATCH($A1230&amp;"-7",Matches!$J$2:$J$201,0))),5,IF(SIGN(P1230-Q1230)&lt;&gt;SIGN(INDEX(Matches!$G$2:$G$201,MATCH($A1230&amp;"-7",Matches!$J$2:$J$201,0))-INDEX(Matches!$H$2:$H$201,MATCH($A1230&amp;"-7",Matches!$J$2:$J$201,0))),0,IF(P1230-Q1230=INDEX(Matches!$G$2:$G$201,MATCH($A1230&amp;"-7",Matches!$J$2:$J$201,0))-INDEX(Matches!$H$2:$H$201,MATCH($A1230&amp;"-7",Matches!$J$2:$J$201,0)),3,2))))),""))</f>
        <v/>
      </c>
      <c r="AE1230" s="12" t="str">
        <f aca="false">IF(OR($B1230="",R1230="",S1230=""),"",IFERROR(IF(OR(INDEX(Matches!$I$2:$I$201,MATCH($A1230&amp;"-8",Matches!$J$2:$J$201,0))="Void",INDEX(Matches!$G$2:$G$201,MATCH($A1230&amp;"-8",Matches!$J$2:$J$201,0))="",INDEX(Matches!$H$2:$H$201,MATCH($A1230&amp;"-8",Matches!$J$2:$J$201,0))=""),"",IF(AND($C1230&lt;&gt;"",INDEX(Matches!$F$2:$F$201,MATCH($A1230&amp;"-8",Matches!$J$2:$J$201,0))&lt;&gt;"",$C1230&gt;=INDEX(Matches!$F$2:$F$201,MATCH($A1230&amp;"-8",Matches!$J$2:$J$201,0))),"",IF(AND(R1230=INDEX(Matches!$G$2:$G$201,MATCH($A1230&amp;"-8",Matches!$J$2:$J$201,0)),S1230=INDEX(Matches!$H$2:$H$201,MATCH($A1230&amp;"-8",Matches!$J$2:$J$201,0))),5,IF(SIGN(R1230-S1230)&lt;&gt;SIGN(INDEX(Matches!$G$2:$G$201,MATCH($A1230&amp;"-8",Matches!$J$2:$J$201,0))-INDEX(Matches!$H$2:$H$201,MATCH($A1230&amp;"-8",Matches!$J$2:$J$201,0))),0,IF(R1230-S1230=INDEX(Matches!$G$2:$G$201,MATCH($A1230&amp;"-8",Matches!$J$2:$J$201,0))-INDEX(Matches!$H$2:$H$201,MATCH($A1230&amp;"-8",Matches!$J$2:$J$201,0)),3,2))))),""))</f>
        <v/>
      </c>
      <c r="AF1230" s="12" t="str">
        <f aca="false">IF(OR($B1230="",T1230="",U1230=""),"",IFERROR(IF(OR(INDEX(Matches!$I$2:$I$201,MATCH($A1230&amp;"-9",Matches!$J$2:$J$201,0))="Void",INDEX(Matches!$G$2:$G$201,MATCH($A1230&amp;"-9",Matches!$J$2:$J$201,0))="",INDEX(Matches!$H$2:$H$201,MATCH($A1230&amp;"-9",Matches!$J$2:$J$201,0))=""),"",IF(AND($C1230&lt;&gt;"",INDEX(Matches!$F$2:$F$201,MATCH($A1230&amp;"-9",Matches!$J$2:$J$201,0))&lt;&gt;"",$C1230&gt;=INDEX(Matches!$F$2:$F$201,MATCH($A1230&amp;"-9",Matches!$J$2:$J$201,0))),"",IF(AND(T1230=INDEX(Matches!$G$2:$G$201,MATCH($A1230&amp;"-9",Matches!$J$2:$J$201,0)),U1230=INDEX(Matches!$H$2:$H$201,MATCH($A1230&amp;"-9",Matches!$J$2:$J$201,0))),5,IF(SIGN(T1230-U1230)&lt;&gt;SIGN(INDEX(Matches!$G$2:$G$201,MATCH($A1230&amp;"-9",Matches!$J$2:$J$201,0))-INDEX(Matches!$H$2:$H$201,MATCH($A1230&amp;"-9",Matches!$J$2:$J$201,0))),0,IF(T1230-U1230=INDEX(Matches!$G$2:$G$201,MATCH($A1230&amp;"-9",Matches!$J$2:$J$201,0))-INDEX(Matches!$H$2:$H$201,MATCH($A1230&amp;"-9",Matches!$J$2:$J$201,0)),3,2))))),""))</f>
        <v/>
      </c>
      <c r="AG1230" s="12" t="str">
        <f aca="false">IF(OR($B1230="",V1230="",W1230=""),"",IFERROR(IF(OR(INDEX(Matches!$I$2:$I$201,MATCH($A1230&amp;"-10",Matches!$J$2:$J$201,0))="Void",INDEX(Matches!$G$2:$G$201,MATCH($A1230&amp;"-10",Matches!$J$2:$J$201,0))="",INDEX(Matches!$H$2:$H$201,MATCH($A1230&amp;"-10",Matches!$J$2:$J$201,0))=""),"",IF(AND($C1230&lt;&gt;"",INDEX(Matches!$F$2:$F$201,MATCH($A1230&amp;"-10",Matches!$J$2:$J$201,0))&lt;&gt;"",$C1230&gt;=INDEX(Matches!$F$2:$F$201,MATCH($A1230&amp;"-10",Matches!$J$2:$J$201,0))),"",IF(AND(V1230=INDEX(Matches!$G$2:$G$201,MATCH($A1230&amp;"-10",Matches!$J$2:$J$201,0)),W1230=INDEX(Matches!$H$2:$H$201,MATCH($A1230&amp;"-10",Matches!$J$2:$J$201,0))),5,IF(SIGN(V1230-W1230)&lt;&gt;SIGN(INDEX(Matches!$G$2:$G$201,MATCH($A1230&amp;"-10",Matches!$J$2:$J$201,0))-INDEX(Matches!$H$2:$H$201,MATCH($A1230&amp;"-10",Matches!$J$2:$J$201,0))),0,IF(V1230-W1230=INDEX(Matches!$G$2:$G$201,MATCH($A1230&amp;"-10",Matches!$J$2:$J$201,0))-INDEX(Matches!$H$2:$H$201,MATCH($A1230&amp;"-10",Matches!$J$2:$J$201,0)),3,2))))),""))</f>
        <v/>
      </c>
      <c r="AH1230" s="13" t="str">
        <f aca="false">IF($B1230="","",SUM(X1230:AG1230))</f>
        <v/>
      </c>
      <c r="AI1230" s="12" t="str">
        <f aca="false">IF($B1230="","",COUNTIF(X1230:AG1230,5))</f>
        <v/>
      </c>
      <c r="AJ1230" s="12" t="str">
        <f aca="false">IF($B1230="","",COUNTIF(X1230:AG1230,"&gt;=2"))</f>
        <v/>
      </c>
      <c r="AK1230" s="12" t="str">
        <f aca="false">IF($B1230="","",COUNT(X1230:AG1230))</f>
        <v/>
      </c>
    </row>
    <row r="1231" customFormat="false" ht="15" hidden="false" customHeight="false" outlineLevel="0" collapsed="false">
      <c r="A1231" s="7"/>
      <c r="B1231" s="7"/>
      <c r="C1231" s="11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12" t="str">
        <f aca="false">IF(OR($B1231="",D1231="",E1231=""),"",IFERROR(IF(OR(INDEX(Matches!$I$2:$I$201,MATCH($A1231&amp;"-1",Matches!$J$2:$J$201,0))="Void",INDEX(Matches!$G$2:$G$201,MATCH($A1231&amp;"-1",Matches!$J$2:$J$201,0))="",INDEX(Matches!$H$2:$H$201,MATCH($A1231&amp;"-1",Matches!$J$2:$J$201,0))=""),"",IF(AND($C1231&lt;&gt;"",INDEX(Matches!$F$2:$F$201,MATCH($A1231&amp;"-1",Matches!$J$2:$J$201,0))&lt;&gt;"",$C1231&gt;=INDEX(Matches!$F$2:$F$201,MATCH($A1231&amp;"-1",Matches!$J$2:$J$201,0))),"",IF(AND(D1231=INDEX(Matches!$G$2:$G$201,MATCH($A1231&amp;"-1",Matches!$J$2:$J$201,0)),E1231=INDEX(Matches!$H$2:$H$201,MATCH($A1231&amp;"-1",Matches!$J$2:$J$201,0))),5,IF(SIGN(D1231-E1231)&lt;&gt;SIGN(INDEX(Matches!$G$2:$G$201,MATCH($A1231&amp;"-1",Matches!$J$2:$J$201,0))-INDEX(Matches!$H$2:$H$201,MATCH($A1231&amp;"-1",Matches!$J$2:$J$201,0))),0,IF(D1231-E1231=INDEX(Matches!$G$2:$G$201,MATCH($A1231&amp;"-1",Matches!$J$2:$J$201,0))-INDEX(Matches!$H$2:$H$201,MATCH($A1231&amp;"-1",Matches!$J$2:$J$201,0)),3,2))))),""))</f>
        <v/>
      </c>
      <c r="Y1231" s="12" t="str">
        <f aca="false">IF(OR($B1231="",F1231="",G1231=""),"",IFERROR(IF(OR(INDEX(Matches!$I$2:$I$201,MATCH($A1231&amp;"-2",Matches!$J$2:$J$201,0))="Void",INDEX(Matches!$G$2:$G$201,MATCH($A1231&amp;"-2",Matches!$J$2:$J$201,0))="",INDEX(Matches!$H$2:$H$201,MATCH($A1231&amp;"-2",Matches!$J$2:$J$201,0))=""),"",IF(AND($C1231&lt;&gt;"",INDEX(Matches!$F$2:$F$201,MATCH($A1231&amp;"-2",Matches!$J$2:$J$201,0))&lt;&gt;"",$C1231&gt;=INDEX(Matches!$F$2:$F$201,MATCH($A1231&amp;"-2",Matches!$J$2:$J$201,0))),"",IF(AND(F1231=INDEX(Matches!$G$2:$G$201,MATCH($A1231&amp;"-2",Matches!$J$2:$J$201,0)),G1231=INDEX(Matches!$H$2:$H$201,MATCH($A1231&amp;"-2",Matches!$J$2:$J$201,0))),5,IF(SIGN(F1231-G1231)&lt;&gt;SIGN(INDEX(Matches!$G$2:$G$201,MATCH($A1231&amp;"-2",Matches!$J$2:$J$201,0))-INDEX(Matches!$H$2:$H$201,MATCH($A1231&amp;"-2",Matches!$J$2:$J$201,0))),0,IF(F1231-G1231=INDEX(Matches!$G$2:$G$201,MATCH($A1231&amp;"-2",Matches!$J$2:$J$201,0))-INDEX(Matches!$H$2:$H$201,MATCH($A1231&amp;"-2",Matches!$J$2:$J$201,0)),3,2))))),""))</f>
        <v/>
      </c>
      <c r="Z1231" s="12" t="str">
        <f aca="false">IF(OR($B1231="",H1231="",I1231=""),"",IFERROR(IF(OR(INDEX(Matches!$I$2:$I$201,MATCH($A1231&amp;"-3",Matches!$J$2:$J$201,0))="Void",INDEX(Matches!$G$2:$G$201,MATCH($A1231&amp;"-3",Matches!$J$2:$J$201,0))="",INDEX(Matches!$H$2:$H$201,MATCH($A1231&amp;"-3",Matches!$J$2:$J$201,0))=""),"",IF(AND($C1231&lt;&gt;"",INDEX(Matches!$F$2:$F$201,MATCH($A1231&amp;"-3",Matches!$J$2:$J$201,0))&lt;&gt;"",$C1231&gt;=INDEX(Matches!$F$2:$F$201,MATCH($A1231&amp;"-3",Matches!$J$2:$J$201,0))),"",IF(AND(H1231=INDEX(Matches!$G$2:$G$201,MATCH($A1231&amp;"-3",Matches!$J$2:$J$201,0)),I1231=INDEX(Matches!$H$2:$H$201,MATCH($A1231&amp;"-3",Matches!$J$2:$J$201,0))),5,IF(SIGN(H1231-I1231)&lt;&gt;SIGN(INDEX(Matches!$G$2:$G$201,MATCH($A1231&amp;"-3",Matches!$J$2:$J$201,0))-INDEX(Matches!$H$2:$H$201,MATCH($A1231&amp;"-3",Matches!$J$2:$J$201,0))),0,IF(H1231-I1231=INDEX(Matches!$G$2:$G$201,MATCH($A1231&amp;"-3",Matches!$J$2:$J$201,0))-INDEX(Matches!$H$2:$H$201,MATCH($A1231&amp;"-3",Matches!$J$2:$J$201,0)),3,2))))),""))</f>
        <v/>
      </c>
      <c r="AA1231" s="12" t="str">
        <f aca="false">IF(OR($B1231="",J1231="",K1231=""),"",IFERROR(IF(OR(INDEX(Matches!$I$2:$I$201,MATCH($A1231&amp;"-4",Matches!$J$2:$J$201,0))="Void",INDEX(Matches!$G$2:$G$201,MATCH($A1231&amp;"-4",Matches!$J$2:$J$201,0))="",INDEX(Matches!$H$2:$H$201,MATCH($A1231&amp;"-4",Matches!$J$2:$J$201,0))=""),"",IF(AND($C1231&lt;&gt;"",INDEX(Matches!$F$2:$F$201,MATCH($A1231&amp;"-4",Matches!$J$2:$J$201,0))&lt;&gt;"",$C1231&gt;=INDEX(Matches!$F$2:$F$201,MATCH($A1231&amp;"-4",Matches!$J$2:$J$201,0))),"",IF(AND(J1231=INDEX(Matches!$G$2:$G$201,MATCH($A1231&amp;"-4",Matches!$J$2:$J$201,0)),K1231=INDEX(Matches!$H$2:$H$201,MATCH($A1231&amp;"-4",Matches!$J$2:$J$201,0))),5,IF(SIGN(J1231-K1231)&lt;&gt;SIGN(INDEX(Matches!$G$2:$G$201,MATCH($A1231&amp;"-4",Matches!$J$2:$J$201,0))-INDEX(Matches!$H$2:$H$201,MATCH($A1231&amp;"-4",Matches!$J$2:$J$201,0))),0,IF(J1231-K1231=INDEX(Matches!$G$2:$G$201,MATCH($A1231&amp;"-4",Matches!$J$2:$J$201,0))-INDEX(Matches!$H$2:$H$201,MATCH($A1231&amp;"-4",Matches!$J$2:$J$201,0)),3,2))))),""))</f>
        <v/>
      </c>
      <c r="AB1231" s="12" t="str">
        <f aca="false">IF(OR($B1231="",L1231="",M1231=""),"",IFERROR(IF(OR(INDEX(Matches!$I$2:$I$201,MATCH($A1231&amp;"-5",Matches!$J$2:$J$201,0))="Void",INDEX(Matches!$G$2:$G$201,MATCH($A1231&amp;"-5",Matches!$J$2:$J$201,0))="",INDEX(Matches!$H$2:$H$201,MATCH($A1231&amp;"-5",Matches!$J$2:$J$201,0))=""),"",IF(AND($C1231&lt;&gt;"",INDEX(Matches!$F$2:$F$201,MATCH($A1231&amp;"-5",Matches!$J$2:$J$201,0))&lt;&gt;"",$C1231&gt;=INDEX(Matches!$F$2:$F$201,MATCH($A1231&amp;"-5",Matches!$J$2:$J$201,0))),"",IF(AND(L1231=INDEX(Matches!$G$2:$G$201,MATCH($A1231&amp;"-5",Matches!$J$2:$J$201,0)),M1231=INDEX(Matches!$H$2:$H$201,MATCH($A1231&amp;"-5",Matches!$J$2:$J$201,0))),5,IF(SIGN(L1231-M1231)&lt;&gt;SIGN(INDEX(Matches!$G$2:$G$201,MATCH($A1231&amp;"-5",Matches!$J$2:$J$201,0))-INDEX(Matches!$H$2:$H$201,MATCH($A1231&amp;"-5",Matches!$J$2:$J$201,0))),0,IF(L1231-M1231=INDEX(Matches!$G$2:$G$201,MATCH($A1231&amp;"-5",Matches!$J$2:$J$201,0))-INDEX(Matches!$H$2:$H$201,MATCH($A1231&amp;"-5",Matches!$J$2:$J$201,0)),3,2))))),""))</f>
        <v/>
      </c>
      <c r="AC1231" s="12" t="str">
        <f aca="false">IF(OR($B1231="",N1231="",O1231=""),"",IFERROR(IF(OR(INDEX(Matches!$I$2:$I$201,MATCH($A1231&amp;"-6",Matches!$J$2:$J$201,0))="Void",INDEX(Matches!$G$2:$G$201,MATCH($A1231&amp;"-6",Matches!$J$2:$J$201,0))="",INDEX(Matches!$H$2:$H$201,MATCH($A1231&amp;"-6",Matches!$J$2:$J$201,0))=""),"",IF(AND($C1231&lt;&gt;"",INDEX(Matches!$F$2:$F$201,MATCH($A1231&amp;"-6",Matches!$J$2:$J$201,0))&lt;&gt;"",$C1231&gt;=INDEX(Matches!$F$2:$F$201,MATCH($A1231&amp;"-6",Matches!$J$2:$J$201,0))),"",IF(AND(N1231=INDEX(Matches!$G$2:$G$201,MATCH($A1231&amp;"-6",Matches!$J$2:$J$201,0)),O1231=INDEX(Matches!$H$2:$H$201,MATCH($A1231&amp;"-6",Matches!$J$2:$J$201,0))),5,IF(SIGN(N1231-O1231)&lt;&gt;SIGN(INDEX(Matches!$G$2:$G$201,MATCH($A1231&amp;"-6",Matches!$J$2:$J$201,0))-INDEX(Matches!$H$2:$H$201,MATCH($A1231&amp;"-6",Matches!$J$2:$J$201,0))),0,IF(N1231-O1231=INDEX(Matches!$G$2:$G$201,MATCH($A1231&amp;"-6",Matches!$J$2:$J$201,0))-INDEX(Matches!$H$2:$H$201,MATCH($A1231&amp;"-6",Matches!$J$2:$J$201,0)),3,2))))),""))</f>
        <v/>
      </c>
      <c r="AD1231" s="12" t="str">
        <f aca="false">IF(OR($B1231="",P1231="",Q1231=""),"",IFERROR(IF(OR(INDEX(Matches!$I$2:$I$201,MATCH($A1231&amp;"-7",Matches!$J$2:$J$201,0))="Void",INDEX(Matches!$G$2:$G$201,MATCH($A1231&amp;"-7",Matches!$J$2:$J$201,0))="",INDEX(Matches!$H$2:$H$201,MATCH($A1231&amp;"-7",Matches!$J$2:$J$201,0))=""),"",IF(AND($C1231&lt;&gt;"",INDEX(Matches!$F$2:$F$201,MATCH($A1231&amp;"-7",Matches!$J$2:$J$201,0))&lt;&gt;"",$C1231&gt;=INDEX(Matches!$F$2:$F$201,MATCH($A1231&amp;"-7",Matches!$J$2:$J$201,0))),"",IF(AND(P1231=INDEX(Matches!$G$2:$G$201,MATCH($A1231&amp;"-7",Matches!$J$2:$J$201,0)),Q1231=INDEX(Matches!$H$2:$H$201,MATCH($A1231&amp;"-7",Matches!$J$2:$J$201,0))),5,IF(SIGN(P1231-Q1231)&lt;&gt;SIGN(INDEX(Matches!$G$2:$G$201,MATCH($A1231&amp;"-7",Matches!$J$2:$J$201,0))-INDEX(Matches!$H$2:$H$201,MATCH($A1231&amp;"-7",Matches!$J$2:$J$201,0))),0,IF(P1231-Q1231=INDEX(Matches!$G$2:$G$201,MATCH($A1231&amp;"-7",Matches!$J$2:$J$201,0))-INDEX(Matches!$H$2:$H$201,MATCH($A1231&amp;"-7",Matches!$J$2:$J$201,0)),3,2))))),""))</f>
        <v/>
      </c>
      <c r="AE1231" s="12" t="str">
        <f aca="false">IF(OR($B1231="",R1231="",S1231=""),"",IFERROR(IF(OR(INDEX(Matches!$I$2:$I$201,MATCH($A1231&amp;"-8",Matches!$J$2:$J$201,0))="Void",INDEX(Matches!$G$2:$G$201,MATCH($A1231&amp;"-8",Matches!$J$2:$J$201,0))="",INDEX(Matches!$H$2:$H$201,MATCH($A1231&amp;"-8",Matches!$J$2:$J$201,0))=""),"",IF(AND($C1231&lt;&gt;"",INDEX(Matches!$F$2:$F$201,MATCH($A1231&amp;"-8",Matches!$J$2:$J$201,0))&lt;&gt;"",$C1231&gt;=INDEX(Matches!$F$2:$F$201,MATCH($A1231&amp;"-8",Matches!$J$2:$J$201,0))),"",IF(AND(R1231=INDEX(Matches!$G$2:$G$201,MATCH($A1231&amp;"-8",Matches!$J$2:$J$201,0)),S1231=INDEX(Matches!$H$2:$H$201,MATCH($A1231&amp;"-8",Matches!$J$2:$J$201,0))),5,IF(SIGN(R1231-S1231)&lt;&gt;SIGN(INDEX(Matches!$G$2:$G$201,MATCH($A1231&amp;"-8",Matches!$J$2:$J$201,0))-INDEX(Matches!$H$2:$H$201,MATCH($A1231&amp;"-8",Matches!$J$2:$J$201,0))),0,IF(R1231-S1231=INDEX(Matches!$G$2:$G$201,MATCH($A1231&amp;"-8",Matches!$J$2:$J$201,0))-INDEX(Matches!$H$2:$H$201,MATCH($A1231&amp;"-8",Matches!$J$2:$J$201,0)),3,2))))),""))</f>
        <v/>
      </c>
      <c r="AF1231" s="12" t="str">
        <f aca="false">IF(OR($B1231="",T1231="",U1231=""),"",IFERROR(IF(OR(INDEX(Matches!$I$2:$I$201,MATCH($A1231&amp;"-9",Matches!$J$2:$J$201,0))="Void",INDEX(Matches!$G$2:$G$201,MATCH($A1231&amp;"-9",Matches!$J$2:$J$201,0))="",INDEX(Matches!$H$2:$H$201,MATCH($A1231&amp;"-9",Matches!$J$2:$J$201,0))=""),"",IF(AND($C1231&lt;&gt;"",INDEX(Matches!$F$2:$F$201,MATCH($A1231&amp;"-9",Matches!$J$2:$J$201,0))&lt;&gt;"",$C1231&gt;=INDEX(Matches!$F$2:$F$201,MATCH($A1231&amp;"-9",Matches!$J$2:$J$201,0))),"",IF(AND(T1231=INDEX(Matches!$G$2:$G$201,MATCH($A1231&amp;"-9",Matches!$J$2:$J$201,0)),U1231=INDEX(Matches!$H$2:$H$201,MATCH($A1231&amp;"-9",Matches!$J$2:$J$201,0))),5,IF(SIGN(T1231-U1231)&lt;&gt;SIGN(INDEX(Matches!$G$2:$G$201,MATCH($A1231&amp;"-9",Matches!$J$2:$J$201,0))-INDEX(Matches!$H$2:$H$201,MATCH($A1231&amp;"-9",Matches!$J$2:$J$201,0))),0,IF(T1231-U1231=INDEX(Matches!$G$2:$G$201,MATCH($A1231&amp;"-9",Matches!$J$2:$J$201,0))-INDEX(Matches!$H$2:$H$201,MATCH($A1231&amp;"-9",Matches!$J$2:$J$201,0)),3,2))))),""))</f>
        <v/>
      </c>
      <c r="AG1231" s="12" t="str">
        <f aca="false">IF(OR($B1231="",V1231="",W1231=""),"",IFERROR(IF(OR(INDEX(Matches!$I$2:$I$201,MATCH($A1231&amp;"-10",Matches!$J$2:$J$201,0))="Void",INDEX(Matches!$G$2:$G$201,MATCH($A1231&amp;"-10",Matches!$J$2:$J$201,0))="",INDEX(Matches!$H$2:$H$201,MATCH($A1231&amp;"-10",Matches!$J$2:$J$201,0))=""),"",IF(AND($C1231&lt;&gt;"",INDEX(Matches!$F$2:$F$201,MATCH($A1231&amp;"-10",Matches!$J$2:$J$201,0))&lt;&gt;"",$C1231&gt;=INDEX(Matches!$F$2:$F$201,MATCH($A1231&amp;"-10",Matches!$J$2:$J$201,0))),"",IF(AND(V1231=INDEX(Matches!$G$2:$G$201,MATCH($A1231&amp;"-10",Matches!$J$2:$J$201,0)),W1231=INDEX(Matches!$H$2:$H$201,MATCH($A1231&amp;"-10",Matches!$J$2:$J$201,0))),5,IF(SIGN(V1231-W1231)&lt;&gt;SIGN(INDEX(Matches!$G$2:$G$201,MATCH($A1231&amp;"-10",Matches!$J$2:$J$201,0))-INDEX(Matches!$H$2:$H$201,MATCH($A1231&amp;"-10",Matches!$J$2:$J$201,0))),0,IF(V1231-W1231=INDEX(Matches!$G$2:$G$201,MATCH($A1231&amp;"-10",Matches!$J$2:$J$201,0))-INDEX(Matches!$H$2:$H$201,MATCH($A1231&amp;"-10",Matches!$J$2:$J$201,0)),3,2))))),""))</f>
        <v/>
      </c>
      <c r="AH1231" s="13" t="str">
        <f aca="false">IF($B1231="","",SUM(X1231:AG1231))</f>
        <v/>
      </c>
      <c r="AI1231" s="12" t="str">
        <f aca="false">IF($B1231="","",COUNTIF(X1231:AG1231,5))</f>
        <v/>
      </c>
      <c r="AJ1231" s="12" t="str">
        <f aca="false">IF($B1231="","",COUNTIF(X1231:AG1231,"&gt;=2"))</f>
        <v/>
      </c>
      <c r="AK1231" s="12" t="str">
        <f aca="false">IF($B1231="","",COUNT(X1231:AG1231))</f>
        <v/>
      </c>
    </row>
    <row r="1232" customFormat="false" ht="15" hidden="false" customHeight="false" outlineLevel="0" collapsed="false">
      <c r="A1232" s="7"/>
      <c r="B1232" s="7"/>
      <c r="C1232" s="11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12" t="str">
        <f aca="false">IF(OR($B1232="",D1232="",E1232=""),"",IFERROR(IF(OR(INDEX(Matches!$I$2:$I$201,MATCH($A1232&amp;"-1",Matches!$J$2:$J$201,0))="Void",INDEX(Matches!$G$2:$G$201,MATCH($A1232&amp;"-1",Matches!$J$2:$J$201,0))="",INDEX(Matches!$H$2:$H$201,MATCH($A1232&amp;"-1",Matches!$J$2:$J$201,0))=""),"",IF(AND($C1232&lt;&gt;"",INDEX(Matches!$F$2:$F$201,MATCH($A1232&amp;"-1",Matches!$J$2:$J$201,0))&lt;&gt;"",$C1232&gt;=INDEX(Matches!$F$2:$F$201,MATCH($A1232&amp;"-1",Matches!$J$2:$J$201,0))),"",IF(AND(D1232=INDEX(Matches!$G$2:$G$201,MATCH($A1232&amp;"-1",Matches!$J$2:$J$201,0)),E1232=INDEX(Matches!$H$2:$H$201,MATCH($A1232&amp;"-1",Matches!$J$2:$J$201,0))),5,IF(SIGN(D1232-E1232)&lt;&gt;SIGN(INDEX(Matches!$G$2:$G$201,MATCH($A1232&amp;"-1",Matches!$J$2:$J$201,0))-INDEX(Matches!$H$2:$H$201,MATCH($A1232&amp;"-1",Matches!$J$2:$J$201,0))),0,IF(D1232-E1232=INDEX(Matches!$G$2:$G$201,MATCH($A1232&amp;"-1",Matches!$J$2:$J$201,0))-INDEX(Matches!$H$2:$H$201,MATCH($A1232&amp;"-1",Matches!$J$2:$J$201,0)),3,2))))),""))</f>
        <v/>
      </c>
      <c r="Y1232" s="12" t="str">
        <f aca="false">IF(OR($B1232="",F1232="",G1232=""),"",IFERROR(IF(OR(INDEX(Matches!$I$2:$I$201,MATCH($A1232&amp;"-2",Matches!$J$2:$J$201,0))="Void",INDEX(Matches!$G$2:$G$201,MATCH($A1232&amp;"-2",Matches!$J$2:$J$201,0))="",INDEX(Matches!$H$2:$H$201,MATCH($A1232&amp;"-2",Matches!$J$2:$J$201,0))=""),"",IF(AND($C1232&lt;&gt;"",INDEX(Matches!$F$2:$F$201,MATCH($A1232&amp;"-2",Matches!$J$2:$J$201,0))&lt;&gt;"",$C1232&gt;=INDEX(Matches!$F$2:$F$201,MATCH($A1232&amp;"-2",Matches!$J$2:$J$201,0))),"",IF(AND(F1232=INDEX(Matches!$G$2:$G$201,MATCH($A1232&amp;"-2",Matches!$J$2:$J$201,0)),G1232=INDEX(Matches!$H$2:$H$201,MATCH($A1232&amp;"-2",Matches!$J$2:$J$201,0))),5,IF(SIGN(F1232-G1232)&lt;&gt;SIGN(INDEX(Matches!$G$2:$G$201,MATCH($A1232&amp;"-2",Matches!$J$2:$J$201,0))-INDEX(Matches!$H$2:$H$201,MATCH($A1232&amp;"-2",Matches!$J$2:$J$201,0))),0,IF(F1232-G1232=INDEX(Matches!$G$2:$G$201,MATCH($A1232&amp;"-2",Matches!$J$2:$J$201,0))-INDEX(Matches!$H$2:$H$201,MATCH($A1232&amp;"-2",Matches!$J$2:$J$201,0)),3,2))))),""))</f>
        <v/>
      </c>
      <c r="Z1232" s="12" t="str">
        <f aca="false">IF(OR($B1232="",H1232="",I1232=""),"",IFERROR(IF(OR(INDEX(Matches!$I$2:$I$201,MATCH($A1232&amp;"-3",Matches!$J$2:$J$201,0))="Void",INDEX(Matches!$G$2:$G$201,MATCH($A1232&amp;"-3",Matches!$J$2:$J$201,0))="",INDEX(Matches!$H$2:$H$201,MATCH($A1232&amp;"-3",Matches!$J$2:$J$201,0))=""),"",IF(AND($C1232&lt;&gt;"",INDEX(Matches!$F$2:$F$201,MATCH($A1232&amp;"-3",Matches!$J$2:$J$201,0))&lt;&gt;"",$C1232&gt;=INDEX(Matches!$F$2:$F$201,MATCH($A1232&amp;"-3",Matches!$J$2:$J$201,0))),"",IF(AND(H1232=INDEX(Matches!$G$2:$G$201,MATCH($A1232&amp;"-3",Matches!$J$2:$J$201,0)),I1232=INDEX(Matches!$H$2:$H$201,MATCH($A1232&amp;"-3",Matches!$J$2:$J$201,0))),5,IF(SIGN(H1232-I1232)&lt;&gt;SIGN(INDEX(Matches!$G$2:$G$201,MATCH($A1232&amp;"-3",Matches!$J$2:$J$201,0))-INDEX(Matches!$H$2:$H$201,MATCH($A1232&amp;"-3",Matches!$J$2:$J$201,0))),0,IF(H1232-I1232=INDEX(Matches!$G$2:$G$201,MATCH($A1232&amp;"-3",Matches!$J$2:$J$201,0))-INDEX(Matches!$H$2:$H$201,MATCH($A1232&amp;"-3",Matches!$J$2:$J$201,0)),3,2))))),""))</f>
        <v/>
      </c>
      <c r="AA1232" s="12" t="str">
        <f aca="false">IF(OR($B1232="",J1232="",K1232=""),"",IFERROR(IF(OR(INDEX(Matches!$I$2:$I$201,MATCH($A1232&amp;"-4",Matches!$J$2:$J$201,0))="Void",INDEX(Matches!$G$2:$G$201,MATCH($A1232&amp;"-4",Matches!$J$2:$J$201,0))="",INDEX(Matches!$H$2:$H$201,MATCH($A1232&amp;"-4",Matches!$J$2:$J$201,0))=""),"",IF(AND($C1232&lt;&gt;"",INDEX(Matches!$F$2:$F$201,MATCH($A1232&amp;"-4",Matches!$J$2:$J$201,0))&lt;&gt;"",$C1232&gt;=INDEX(Matches!$F$2:$F$201,MATCH($A1232&amp;"-4",Matches!$J$2:$J$201,0))),"",IF(AND(J1232=INDEX(Matches!$G$2:$G$201,MATCH($A1232&amp;"-4",Matches!$J$2:$J$201,0)),K1232=INDEX(Matches!$H$2:$H$201,MATCH($A1232&amp;"-4",Matches!$J$2:$J$201,0))),5,IF(SIGN(J1232-K1232)&lt;&gt;SIGN(INDEX(Matches!$G$2:$G$201,MATCH($A1232&amp;"-4",Matches!$J$2:$J$201,0))-INDEX(Matches!$H$2:$H$201,MATCH($A1232&amp;"-4",Matches!$J$2:$J$201,0))),0,IF(J1232-K1232=INDEX(Matches!$G$2:$G$201,MATCH($A1232&amp;"-4",Matches!$J$2:$J$201,0))-INDEX(Matches!$H$2:$H$201,MATCH($A1232&amp;"-4",Matches!$J$2:$J$201,0)),3,2))))),""))</f>
        <v/>
      </c>
      <c r="AB1232" s="12" t="str">
        <f aca="false">IF(OR($B1232="",L1232="",M1232=""),"",IFERROR(IF(OR(INDEX(Matches!$I$2:$I$201,MATCH($A1232&amp;"-5",Matches!$J$2:$J$201,0))="Void",INDEX(Matches!$G$2:$G$201,MATCH($A1232&amp;"-5",Matches!$J$2:$J$201,0))="",INDEX(Matches!$H$2:$H$201,MATCH($A1232&amp;"-5",Matches!$J$2:$J$201,0))=""),"",IF(AND($C1232&lt;&gt;"",INDEX(Matches!$F$2:$F$201,MATCH($A1232&amp;"-5",Matches!$J$2:$J$201,0))&lt;&gt;"",$C1232&gt;=INDEX(Matches!$F$2:$F$201,MATCH($A1232&amp;"-5",Matches!$J$2:$J$201,0))),"",IF(AND(L1232=INDEX(Matches!$G$2:$G$201,MATCH($A1232&amp;"-5",Matches!$J$2:$J$201,0)),M1232=INDEX(Matches!$H$2:$H$201,MATCH($A1232&amp;"-5",Matches!$J$2:$J$201,0))),5,IF(SIGN(L1232-M1232)&lt;&gt;SIGN(INDEX(Matches!$G$2:$G$201,MATCH($A1232&amp;"-5",Matches!$J$2:$J$201,0))-INDEX(Matches!$H$2:$H$201,MATCH($A1232&amp;"-5",Matches!$J$2:$J$201,0))),0,IF(L1232-M1232=INDEX(Matches!$G$2:$G$201,MATCH($A1232&amp;"-5",Matches!$J$2:$J$201,0))-INDEX(Matches!$H$2:$H$201,MATCH($A1232&amp;"-5",Matches!$J$2:$J$201,0)),3,2))))),""))</f>
        <v/>
      </c>
      <c r="AC1232" s="12" t="str">
        <f aca="false">IF(OR($B1232="",N1232="",O1232=""),"",IFERROR(IF(OR(INDEX(Matches!$I$2:$I$201,MATCH($A1232&amp;"-6",Matches!$J$2:$J$201,0))="Void",INDEX(Matches!$G$2:$G$201,MATCH($A1232&amp;"-6",Matches!$J$2:$J$201,0))="",INDEX(Matches!$H$2:$H$201,MATCH($A1232&amp;"-6",Matches!$J$2:$J$201,0))=""),"",IF(AND($C1232&lt;&gt;"",INDEX(Matches!$F$2:$F$201,MATCH($A1232&amp;"-6",Matches!$J$2:$J$201,0))&lt;&gt;"",$C1232&gt;=INDEX(Matches!$F$2:$F$201,MATCH($A1232&amp;"-6",Matches!$J$2:$J$201,0))),"",IF(AND(N1232=INDEX(Matches!$G$2:$G$201,MATCH($A1232&amp;"-6",Matches!$J$2:$J$201,0)),O1232=INDEX(Matches!$H$2:$H$201,MATCH($A1232&amp;"-6",Matches!$J$2:$J$201,0))),5,IF(SIGN(N1232-O1232)&lt;&gt;SIGN(INDEX(Matches!$G$2:$G$201,MATCH($A1232&amp;"-6",Matches!$J$2:$J$201,0))-INDEX(Matches!$H$2:$H$201,MATCH($A1232&amp;"-6",Matches!$J$2:$J$201,0))),0,IF(N1232-O1232=INDEX(Matches!$G$2:$G$201,MATCH($A1232&amp;"-6",Matches!$J$2:$J$201,0))-INDEX(Matches!$H$2:$H$201,MATCH($A1232&amp;"-6",Matches!$J$2:$J$201,0)),3,2))))),""))</f>
        <v/>
      </c>
      <c r="AD1232" s="12" t="str">
        <f aca="false">IF(OR($B1232="",P1232="",Q1232=""),"",IFERROR(IF(OR(INDEX(Matches!$I$2:$I$201,MATCH($A1232&amp;"-7",Matches!$J$2:$J$201,0))="Void",INDEX(Matches!$G$2:$G$201,MATCH($A1232&amp;"-7",Matches!$J$2:$J$201,0))="",INDEX(Matches!$H$2:$H$201,MATCH($A1232&amp;"-7",Matches!$J$2:$J$201,0))=""),"",IF(AND($C1232&lt;&gt;"",INDEX(Matches!$F$2:$F$201,MATCH($A1232&amp;"-7",Matches!$J$2:$J$201,0))&lt;&gt;"",$C1232&gt;=INDEX(Matches!$F$2:$F$201,MATCH($A1232&amp;"-7",Matches!$J$2:$J$201,0))),"",IF(AND(P1232=INDEX(Matches!$G$2:$G$201,MATCH($A1232&amp;"-7",Matches!$J$2:$J$201,0)),Q1232=INDEX(Matches!$H$2:$H$201,MATCH($A1232&amp;"-7",Matches!$J$2:$J$201,0))),5,IF(SIGN(P1232-Q1232)&lt;&gt;SIGN(INDEX(Matches!$G$2:$G$201,MATCH($A1232&amp;"-7",Matches!$J$2:$J$201,0))-INDEX(Matches!$H$2:$H$201,MATCH($A1232&amp;"-7",Matches!$J$2:$J$201,0))),0,IF(P1232-Q1232=INDEX(Matches!$G$2:$G$201,MATCH($A1232&amp;"-7",Matches!$J$2:$J$201,0))-INDEX(Matches!$H$2:$H$201,MATCH($A1232&amp;"-7",Matches!$J$2:$J$201,0)),3,2))))),""))</f>
        <v/>
      </c>
      <c r="AE1232" s="12" t="str">
        <f aca="false">IF(OR($B1232="",R1232="",S1232=""),"",IFERROR(IF(OR(INDEX(Matches!$I$2:$I$201,MATCH($A1232&amp;"-8",Matches!$J$2:$J$201,0))="Void",INDEX(Matches!$G$2:$G$201,MATCH($A1232&amp;"-8",Matches!$J$2:$J$201,0))="",INDEX(Matches!$H$2:$H$201,MATCH($A1232&amp;"-8",Matches!$J$2:$J$201,0))=""),"",IF(AND($C1232&lt;&gt;"",INDEX(Matches!$F$2:$F$201,MATCH($A1232&amp;"-8",Matches!$J$2:$J$201,0))&lt;&gt;"",$C1232&gt;=INDEX(Matches!$F$2:$F$201,MATCH($A1232&amp;"-8",Matches!$J$2:$J$201,0))),"",IF(AND(R1232=INDEX(Matches!$G$2:$G$201,MATCH($A1232&amp;"-8",Matches!$J$2:$J$201,0)),S1232=INDEX(Matches!$H$2:$H$201,MATCH($A1232&amp;"-8",Matches!$J$2:$J$201,0))),5,IF(SIGN(R1232-S1232)&lt;&gt;SIGN(INDEX(Matches!$G$2:$G$201,MATCH($A1232&amp;"-8",Matches!$J$2:$J$201,0))-INDEX(Matches!$H$2:$H$201,MATCH($A1232&amp;"-8",Matches!$J$2:$J$201,0))),0,IF(R1232-S1232=INDEX(Matches!$G$2:$G$201,MATCH($A1232&amp;"-8",Matches!$J$2:$J$201,0))-INDEX(Matches!$H$2:$H$201,MATCH($A1232&amp;"-8",Matches!$J$2:$J$201,0)),3,2))))),""))</f>
        <v/>
      </c>
      <c r="AF1232" s="12" t="str">
        <f aca="false">IF(OR($B1232="",T1232="",U1232=""),"",IFERROR(IF(OR(INDEX(Matches!$I$2:$I$201,MATCH($A1232&amp;"-9",Matches!$J$2:$J$201,0))="Void",INDEX(Matches!$G$2:$G$201,MATCH($A1232&amp;"-9",Matches!$J$2:$J$201,0))="",INDEX(Matches!$H$2:$H$201,MATCH($A1232&amp;"-9",Matches!$J$2:$J$201,0))=""),"",IF(AND($C1232&lt;&gt;"",INDEX(Matches!$F$2:$F$201,MATCH($A1232&amp;"-9",Matches!$J$2:$J$201,0))&lt;&gt;"",$C1232&gt;=INDEX(Matches!$F$2:$F$201,MATCH($A1232&amp;"-9",Matches!$J$2:$J$201,0))),"",IF(AND(T1232=INDEX(Matches!$G$2:$G$201,MATCH($A1232&amp;"-9",Matches!$J$2:$J$201,0)),U1232=INDEX(Matches!$H$2:$H$201,MATCH($A1232&amp;"-9",Matches!$J$2:$J$201,0))),5,IF(SIGN(T1232-U1232)&lt;&gt;SIGN(INDEX(Matches!$G$2:$G$201,MATCH($A1232&amp;"-9",Matches!$J$2:$J$201,0))-INDEX(Matches!$H$2:$H$201,MATCH($A1232&amp;"-9",Matches!$J$2:$J$201,0))),0,IF(T1232-U1232=INDEX(Matches!$G$2:$G$201,MATCH($A1232&amp;"-9",Matches!$J$2:$J$201,0))-INDEX(Matches!$H$2:$H$201,MATCH($A1232&amp;"-9",Matches!$J$2:$J$201,0)),3,2))))),""))</f>
        <v/>
      </c>
      <c r="AG1232" s="12" t="str">
        <f aca="false">IF(OR($B1232="",V1232="",W1232=""),"",IFERROR(IF(OR(INDEX(Matches!$I$2:$I$201,MATCH($A1232&amp;"-10",Matches!$J$2:$J$201,0))="Void",INDEX(Matches!$G$2:$G$201,MATCH($A1232&amp;"-10",Matches!$J$2:$J$201,0))="",INDEX(Matches!$H$2:$H$201,MATCH($A1232&amp;"-10",Matches!$J$2:$J$201,0))=""),"",IF(AND($C1232&lt;&gt;"",INDEX(Matches!$F$2:$F$201,MATCH($A1232&amp;"-10",Matches!$J$2:$J$201,0))&lt;&gt;"",$C1232&gt;=INDEX(Matches!$F$2:$F$201,MATCH($A1232&amp;"-10",Matches!$J$2:$J$201,0))),"",IF(AND(V1232=INDEX(Matches!$G$2:$G$201,MATCH($A1232&amp;"-10",Matches!$J$2:$J$201,0)),W1232=INDEX(Matches!$H$2:$H$201,MATCH($A1232&amp;"-10",Matches!$J$2:$J$201,0))),5,IF(SIGN(V1232-W1232)&lt;&gt;SIGN(INDEX(Matches!$G$2:$G$201,MATCH($A1232&amp;"-10",Matches!$J$2:$J$201,0))-INDEX(Matches!$H$2:$H$201,MATCH($A1232&amp;"-10",Matches!$J$2:$J$201,0))),0,IF(V1232-W1232=INDEX(Matches!$G$2:$G$201,MATCH($A1232&amp;"-10",Matches!$J$2:$J$201,0))-INDEX(Matches!$H$2:$H$201,MATCH($A1232&amp;"-10",Matches!$J$2:$J$201,0)),3,2))))),""))</f>
        <v/>
      </c>
      <c r="AH1232" s="13" t="str">
        <f aca="false">IF($B1232="","",SUM(X1232:AG1232))</f>
        <v/>
      </c>
      <c r="AI1232" s="12" t="str">
        <f aca="false">IF($B1232="","",COUNTIF(X1232:AG1232,5))</f>
        <v/>
      </c>
      <c r="AJ1232" s="12" t="str">
        <f aca="false">IF($B1232="","",COUNTIF(X1232:AG1232,"&gt;=2"))</f>
        <v/>
      </c>
      <c r="AK1232" s="12" t="str">
        <f aca="false">IF($B1232="","",COUNT(X1232:AG1232))</f>
        <v/>
      </c>
    </row>
    <row r="1233" customFormat="false" ht="15" hidden="false" customHeight="false" outlineLevel="0" collapsed="false">
      <c r="A1233" s="7"/>
      <c r="B1233" s="7"/>
      <c r="C1233" s="11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12" t="str">
        <f aca="false">IF(OR($B1233="",D1233="",E1233=""),"",IFERROR(IF(OR(INDEX(Matches!$I$2:$I$201,MATCH($A1233&amp;"-1",Matches!$J$2:$J$201,0))="Void",INDEX(Matches!$G$2:$G$201,MATCH($A1233&amp;"-1",Matches!$J$2:$J$201,0))="",INDEX(Matches!$H$2:$H$201,MATCH($A1233&amp;"-1",Matches!$J$2:$J$201,0))=""),"",IF(AND($C1233&lt;&gt;"",INDEX(Matches!$F$2:$F$201,MATCH($A1233&amp;"-1",Matches!$J$2:$J$201,0))&lt;&gt;"",$C1233&gt;=INDEX(Matches!$F$2:$F$201,MATCH($A1233&amp;"-1",Matches!$J$2:$J$201,0))),"",IF(AND(D1233=INDEX(Matches!$G$2:$G$201,MATCH($A1233&amp;"-1",Matches!$J$2:$J$201,0)),E1233=INDEX(Matches!$H$2:$H$201,MATCH($A1233&amp;"-1",Matches!$J$2:$J$201,0))),5,IF(SIGN(D1233-E1233)&lt;&gt;SIGN(INDEX(Matches!$G$2:$G$201,MATCH($A1233&amp;"-1",Matches!$J$2:$J$201,0))-INDEX(Matches!$H$2:$H$201,MATCH($A1233&amp;"-1",Matches!$J$2:$J$201,0))),0,IF(D1233-E1233=INDEX(Matches!$G$2:$G$201,MATCH($A1233&amp;"-1",Matches!$J$2:$J$201,0))-INDEX(Matches!$H$2:$H$201,MATCH($A1233&amp;"-1",Matches!$J$2:$J$201,0)),3,2))))),""))</f>
        <v/>
      </c>
      <c r="Y1233" s="12" t="str">
        <f aca="false">IF(OR($B1233="",F1233="",G1233=""),"",IFERROR(IF(OR(INDEX(Matches!$I$2:$I$201,MATCH($A1233&amp;"-2",Matches!$J$2:$J$201,0))="Void",INDEX(Matches!$G$2:$G$201,MATCH($A1233&amp;"-2",Matches!$J$2:$J$201,0))="",INDEX(Matches!$H$2:$H$201,MATCH($A1233&amp;"-2",Matches!$J$2:$J$201,0))=""),"",IF(AND($C1233&lt;&gt;"",INDEX(Matches!$F$2:$F$201,MATCH($A1233&amp;"-2",Matches!$J$2:$J$201,0))&lt;&gt;"",$C1233&gt;=INDEX(Matches!$F$2:$F$201,MATCH($A1233&amp;"-2",Matches!$J$2:$J$201,0))),"",IF(AND(F1233=INDEX(Matches!$G$2:$G$201,MATCH($A1233&amp;"-2",Matches!$J$2:$J$201,0)),G1233=INDEX(Matches!$H$2:$H$201,MATCH($A1233&amp;"-2",Matches!$J$2:$J$201,0))),5,IF(SIGN(F1233-G1233)&lt;&gt;SIGN(INDEX(Matches!$G$2:$G$201,MATCH($A1233&amp;"-2",Matches!$J$2:$J$201,0))-INDEX(Matches!$H$2:$H$201,MATCH($A1233&amp;"-2",Matches!$J$2:$J$201,0))),0,IF(F1233-G1233=INDEX(Matches!$G$2:$G$201,MATCH($A1233&amp;"-2",Matches!$J$2:$J$201,0))-INDEX(Matches!$H$2:$H$201,MATCH($A1233&amp;"-2",Matches!$J$2:$J$201,0)),3,2))))),""))</f>
        <v/>
      </c>
      <c r="Z1233" s="12" t="str">
        <f aca="false">IF(OR($B1233="",H1233="",I1233=""),"",IFERROR(IF(OR(INDEX(Matches!$I$2:$I$201,MATCH($A1233&amp;"-3",Matches!$J$2:$J$201,0))="Void",INDEX(Matches!$G$2:$G$201,MATCH($A1233&amp;"-3",Matches!$J$2:$J$201,0))="",INDEX(Matches!$H$2:$H$201,MATCH($A1233&amp;"-3",Matches!$J$2:$J$201,0))=""),"",IF(AND($C1233&lt;&gt;"",INDEX(Matches!$F$2:$F$201,MATCH($A1233&amp;"-3",Matches!$J$2:$J$201,0))&lt;&gt;"",$C1233&gt;=INDEX(Matches!$F$2:$F$201,MATCH($A1233&amp;"-3",Matches!$J$2:$J$201,0))),"",IF(AND(H1233=INDEX(Matches!$G$2:$G$201,MATCH($A1233&amp;"-3",Matches!$J$2:$J$201,0)),I1233=INDEX(Matches!$H$2:$H$201,MATCH($A1233&amp;"-3",Matches!$J$2:$J$201,0))),5,IF(SIGN(H1233-I1233)&lt;&gt;SIGN(INDEX(Matches!$G$2:$G$201,MATCH($A1233&amp;"-3",Matches!$J$2:$J$201,0))-INDEX(Matches!$H$2:$H$201,MATCH($A1233&amp;"-3",Matches!$J$2:$J$201,0))),0,IF(H1233-I1233=INDEX(Matches!$G$2:$G$201,MATCH($A1233&amp;"-3",Matches!$J$2:$J$201,0))-INDEX(Matches!$H$2:$H$201,MATCH($A1233&amp;"-3",Matches!$J$2:$J$201,0)),3,2))))),""))</f>
        <v/>
      </c>
      <c r="AA1233" s="12" t="str">
        <f aca="false">IF(OR($B1233="",J1233="",K1233=""),"",IFERROR(IF(OR(INDEX(Matches!$I$2:$I$201,MATCH($A1233&amp;"-4",Matches!$J$2:$J$201,0))="Void",INDEX(Matches!$G$2:$G$201,MATCH($A1233&amp;"-4",Matches!$J$2:$J$201,0))="",INDEX(Matches!$H$2:$H$201,MATCH($A1233&amp;"-4",Matches!$J$2:$J$201,0))=""),"",IF(AND($C1233&lt;&gt;"",INDEX(Matches!$F$2:$F$201,MATCH($A1233&amp;"-4",Matches!$J$2:$J$201,0))&lt;&gt;"",$C1233&gt;=INDEX(Matches!$F$2:$F$201,MATCH($A1233&amp;"-4",Matches!$J$2:$J$201,0))),"",IF(AND(J1233=INDEX(Matches!$G$2:$G$201,MATCH($A1233&amp;"-4",Matches!$J$2:$J$201,0)),K1233=INDEX(Matches!$H$2:$H$201,MATCH($A1233&amp;"-4",Matches!$J$2:$J$201,0))),5,IF(SIGN(J1233-K1233)&lt;&gt;SIGN(INDEX(Matches!$G$2:$G$201,MATCH($A1233&amp;"-4",Matches!$J$2:$J$201,0))-INDEX(Matches!$H$2:$H$201,MATCH($A1233&amp;"-4",Matches!$J$2:$J$201,0))),0,IF(J1233-K1233=INDEX(Matches!$G$2:$G$201,MATCH($A1233&amp;"-4",Matches!$J$2:$J$201,0))-INDEX(Matches!$H$2:$H$201,MATCH($A1233&amp;"-4",Matches!$J$2:$J$201,0)),3,2))))),""))</f>
        <v/>
      </c>
      <c r="AB1233" s="12" t="str">
        <f aca="false">IF(OR($B1233="",L1233="",M1233=""),"",IFERROR(IF(OR(INDEX(Matches!$I$2:$I$201,MATCH($A1233&amp;"-5",Matches!$J$2:$J$201,0))="Void",INDEX(Matches!$G$2:$G$201,MATCH($A1233&amp;"-5",Matches!$J$2:$J$201,0))="",INDEX(Matches!$H$2:$H$201,MATCH($A1233&amp;"-5",Matches!$J$2:$J$201,0))=""),"",IF(AND($C1233&lt;&gt;"",INDEX(Matches!$F$2:$F$201,MATCH($A1233&amp;"-5",Matches!$J$2:$J$201,0))&lt;&gt;"",$C1233&gt;=INDEX(Matches!$F$2:$F$201,MATCH($A1233&amp;"-5",Matches!$J$2:$J$201,0))),"",IF(AND(L1233=INDEX(Matches!$G$2:$G$201,MATCH($A1233&amp;"-5",Matches!$J$2:$J$201,0)),M1233=INDEX(Matches!$H$2:$H$201,MATCH($A1233&amp;"-5",Matches!$J$2:$J$201,0))),5,IF(SIGN(L1233-M1233)&lt;&gt;SIGN(INDEX(Matches!$G$2:$G$201,MATCH($A1233&amp;"-5",Matches!$J$2:$J$201,0))-INDEX(Matches!$H$2:$H$201,MATCH($A1233&amp;"-5",Matches!$J$2:$J$201,0))),0,IF(L1233-M1233=INDEX(Matches!$G$2:$G$201,MATCH($A1233&amp;"-5",Matches!$J$2:$J$201,0))-INDEX(Matches!$H$2:$H$201,MATCH($A1233&amp;"-5",Matches!$J$2:$J$201,0)),3,2))))),""))</f>
        <v/>
      </c>
      <c r="AC1233" s="12" t="str">
        <f aca="false">IF(OR($B1233="",N1233="",O1233=""),"",IFERROR(IF(OR(INDEX(Matches!$I$2:$I$201,MATCH($A1233&amp;"-6",Matches!$J$2:$J$201,0))="Void",INDEX(Matches!$G$2:$G$201,MATCH($A1233&amp;"-6",Matches!$J$2:$J$201,0))="",INDEX(Matches!$H$2:$H$201,MATCH($A1233&amp;"-6",Matches!$J$2:$J$201,0))=""),"",IF(AND($C1233&lt;&gt;"",INDEX(Matches!$F$2:$F$201,MATCH($A1233&amp;"-6",Matches!$J$2:$J$201,0))&lt;&gt;"",$C1233&gt;=INDEX(Matches!$F$2:$F$201,MATCH($A1233&amp;"-6",Matches!$J$2:$J$201,0))),"",IF(AND(N1233=INDEX(Matches!$G$2:$G$201,MATCH($A1233&amp;"-6",Matches!$J$2:$J$201,0)),O1233=INDEX(Matches!$H$2:$H$201,MATCH($A1233&amp;"-6",Matches!$J$2:$J$201,0))),5,IF(SIGN(N1233-O1233)&lt;&gt;SIGN(INDEX(Matches!$G$2:$G$201,MATCH($A1233&amp;"-6",Matches!$J$2:$J$201,0))-INDEX(Matches!$H$2:$H$201,MATCH($A1233&amp;"-6",Matches!$J$2:$J$201,0))),0,IF(N1233-O1233=INDEX(Matches!$G$2:$G$201,MATCH($A1233&amp;"-6",Matches!$J$2:$J$201,0))-INDEX(Matches!$H$2:$H$201,MATCH($A1233&amp;"-6",Matches!$J$2:$J$201,0)),3,2))))),""))</f>
        <v/>
      </c>
      <c r="AD1233" s="12" t="str">
        <f aca="false">IF(OR($B1233="",P1233="",Q1233=""),"",IFERROR(IF(OR(INDEX(Matches!$I$2:$I$201,MATCH($A1233&amp;"-7",Matches!$J$2:$J$201,0))="Void",INDEX(Matches!$G$2:$G$201,MATCH($A1233&amp;"-7",Matches!$J$2:$J$201,0))="",INDEX(Matches!$H$2:$H$201,MATCH($A1233&amp;"-7",Matches!$J$2:$J$201,0))=""),"",IF(AND($C1233&lt;&gt;"",INDEX(Matches!$F$2:$F$201,MATCH($A1233&amp;"-7",Matches!$J$2:$J$201,0))&lt;&gt;"",$C1233&gt;=INDEX(Matches!$F$2:$F$201,MATCH($A1233&amp;"-7",Matches!$J$2:$J$201,0))),"",IF(AND(P1233=INDEX(Matches!$G$2:$G$201,MATCH($A1233&amp;"-7",Matches!$J$2:$J$201,0)),Q1233=INDEX(Matches!$H$2:$H$201,MATCH($A1233&amp;"-7",Matches!$J$2:$J$201,0))),5,IF(SIGN(P1233-Q1233)&lt;&gt;SIGN(INDEX(Matches!$G$2:$G$201,MATCH($A1233&amp;"-7",Matches!$J$2:$J$201,0))-INDEX(Matches!$H$2:$H$201,MATCH($A1233&amp;"-7",Matches!$J$2:$J$201,0))),0,IF(P1233-Q1233=INDEX(Matches!$G$2:$G$201,MATCH($A1233&amp;"-7",Matches!$J$2:$J$201,0))-INDEX(Matches!$H$2:$H$201,MATCH($A1233&amp;"-7",Matches!$J$2:$J$201,0)),3,2))))),""))</f>
        <v/>
      </c>
      <c r="AE1233" s="12" t="str">
        <f aca="false">IF(OR($B1233="",R1233="",S1233=""),"",IFERROR(IF(OR(INDEX(Matches!$I$2:$I$201,MATCH($A1233&amp;"-8",Matches!$J$2:$J$201,0))="Void",INDEX(Matches!$G$2:$G$201,MATCH($A1233&amp;"-8",Matches!$J$2:$J$201,0))="",INDEX(Matches!$H$2:$H$201,MATCH($A1233&amp;"-8",Matches!$J$2:$J$201,0))=""),"",IF(AND($C1233&lt;&gt;"",INDEX(Matches!$F$2:$F$201,MATCH($A1233&amp;"-8",Matches!$J$2:$J$201,0))&lt;&gt;"",$C1233&gt;=INDEX(Matches!$F$2:$F$201,MATCH($A1233&amp;"-8",Matches!$J$2:$J$201,0))),"",IF(AND(R1233=INDEX(Matches!$G$2:$G$201,MATCH($A1233&amp;"-8",Matches!$J$2:$J$201,0)),S1233=INDEX(Matches!$H$2:$H$201,MATCH($A1233&amp;"-8",Matches!$J$2:$J$201,0))),5,IF(SIGN(R1233-S1233)&lt;&gt;SIGN(INDEX(Matches!$G$2:$G$201,MATCH($A1233&amp;"-8",Matches!$J$2:$J$201,0))-INDEX(Matches!$H$2:$H$201,MATCH($A1233&amp;"-8",Matches!$J$2:$J$201,0))),0,IF(R1233-S1233=INDEX(Matches!$G$2:$G$201,MATCH($A1233&amp;"-8",Matches!$J$2:$J$201,0))-INDEX(Matches!$H$2:$H$201,MATCH($A1233&amp;"-8",Matches!$J$2:$J$201,0)),3,2))))),""))</f>
        <v/>
      </c>
      <c r="AF1233" s="12" t="str">
        <f aca="false">IF(OR($B1233="",T1233="",U1233=""),"",IFERROR(IF(OR(INDEX(Matches!$I$2:$I$201,MATCH($A1233&amp;"-9",Matches!$J$2:$J$201,0))="Void",INDEX(Matches!$G$2:$G$201,MATCH($A1233&amp;"-9",Matches!$J$2:$J$201,0))="",INDEX(Matches!$H$2:$H$201,MATCH($A1233&amp;"-9",Matches!$J$2:$J$201,0))=""),"",IF(AND($C1233&lt;&gt;"",INDEX(Matches!$F$2:$F$201,MATCH($A1233&amp;"-9",Matches!$J$2:$J$201,0))&lt;&gt;"",$C1233&gt;=INDEX(Matches!$F$2:$F$201,MATCH($A1233&amp;"-9",Matches!$J$2:$J$201,0))),"",IF(AND(T1233=INDEX(Matches!$G$2:$G$201,MATCH($A1233&amp;"-9",Matches!$J$2:$J$201,0)),U1233=INDEX(Matches!$H$2:$H$201,MATCH($A1233&amp;"-9",Matches!$J$2:$J$201,0))),5,IF(SIGN(T1233-U1233)&lt;&gt;SIGN(INDEX(Matches!$G$2:$G$201,MATCH($A1233&amp;"-9",Matches!$J$2:$J$201,0))-INDEX(Matches!$H$2:$H$201,MATCH($A1233&amp;"-9",Matches!$J$2:$J$201,0))),0,IF(T1233-U1233=INDEX(Matches!$G$2:$G$201,MATCH($A1233&amp;"-9",Matches!$J$2:$J$201,0))-INDEX(Matches!$H$2:$H$201,MATCH($A1233&amp;"-9",Matches!$J$2:$J$201,0)),3,2))))),""))</f>
        <v/>
      </c>
      <c r="AG1233" s="12" t="str">
        <f aca="false">IF(OR($B1233="",V1233="",W1233=""),"",IFERROR(IF(OR(INDEX(Matches!$I$2:$I$201,MATCH($A1233&amp;"-10",Matches!$J$2:$J$201,0))="Void",INDEX(Matches!$G$2:$G$201,MATCH($A1233&amp;"-10",Matches!$J$2:$J$201,0))="",INDEX(Matches!$H$2:$H$201,MATCH($A1233&amp;"-10",Matches!$J$2:$J$201,0))=""),"",IF(AND($C1233&lt;&gt;"",INDEX(Matches!$F$2:$F$201,MATCH($A1233&amp;"-10",Matches!$J$2:$J$201,0))&lt;&gt;"",$C1233&gt;=INDEX(Matches!$F$2:$F$201,MATCH($A1233&amp;"-10",Matches!$J$2:$J$201,0))),"",IF(AND(V1233=INDEX(Matches!$G$2:$G$201,MATCH($A1233&amp;"-10",Matches!$J$2:$J$201,0)),W1233=INDEX(Matches!$H$2:$H$201,MATCH($A1233&amp;"-10",Matches!$J$2:$J$201,0))),5,IF(SIGN(V1233-W1233)&lt;&gt;SIGN(INDEX(Matches!$G$2:$G$201,MATCH($A1233&amp;"-10",Matches!$J$2:$J$201,0))-INDEX(Matches!$H$2:$H$201,MATCH($A1233&amp;"-10",Matches!$J$2:$J$201,0))),0,IF(V1233-W1233=INDEX(Matches!$G$2:$G$201,MATCH($A1233&amp;"-10",Matches!$J$2:$J$201,0))-INDEX(Matches!$H$2:$H$201,MATCH($A1233&amp;"-10",Matches!$J$2:$J$201,0)),3,2))))),""))</f>
        <v/>
      </c>
      <c r="AH1233" s="13" t="str">
        <f aca="false">IF($B1233="","",SUM(X1233:AG1233))</f>
        <v/>
      </c>
      <c r="AI1233" s="12" t="str">
        <f aca="false">IF($B1233="","",COUNTIF(X1233:AG1233,5))</f>
        <v/>
      </c>
      <c r="AJ1233" s="12" t="str">
        <f aca="false">IF($B1233="","",COUNTIF(X1233:AG1233,"&gt;=2"))</f>
        <v/>
      </c>
      <c r="AK1233" s="12" t="str">
        <f aca="false">IF($B1233="","",COUNT(X1233:AG1233))</f>
        <v/>
      </c>
    </row>
    <row r="1234" customFormat="false" ht="15" hidden="false" customHeight="false" outlineLevel="0" collapsed="false">
      <c r="A1234" s="7"/>
      <c r="B1234" s="7"/>
      <c r="C1234" s="11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12" t="str">
        <f aca="false">IF(OR($B1234="",D1234="",E1234=""),"",IFERROR(IF(OR(INDEX(Matches!$I$2:$I$201,MATCH($A1234&amp;"-1",Matches!$J$2:$J$201,0))="Void",INDEX(Matches!$G$2:$G$201,MATCH($A1234&amp;"-1",Matches!$J$2:$J$201,0))="",INDEX(Matches!$H$2:$H$201,MATCH($A1234&amp;"-1",Matches!$J$2:$J$201,0))=""),"",IF(AND($C1234&lt;&gt;"",INDEX(Matches!$F$2:$F$201,MATCH($A1234&amp;"-1",Matches!$J$2:$J$201,0))&lt;&gt;"",$C1234&gt;=INDEX(Matches!$F$2:$F$201,MATCH($A1234&amp;"-1",Matches!$J$2:$J$201,0))),"",IF(AND(D1234=INDEX(Matches!$G$2:$G$201,MATCH($A1234&amp;"-1",Matches!$J$2:$J$201,0)),E1234=INDEX(Matches!$H$2:$H$201,MATCH($A1234&amp;"-1",Matches!$J$2:$J$201,0))),5,IF(SIGN(D1234-E1234)&lt;&gt;SIGN(INDEX(Matches!$G$2:$G$201,MATCH($A1234&amp;"-1",Matches!$J$2:$J$201,0))-INDEX(Matches!$H$2:$H$201,MATCH($A1234&amp;"-1",Matches!$J$2:$J$201,0))),0,IF(D1234-E1234=INDEX(Matches!$G$2:$G$201,MATCH($A1234&amp;"-1",Matches!$J$2:$J$201,0))-INDEX(Matches!$H$2:$H$201,MATCH($A1234&amp;"-1",Matches!$J$2:$J$201,0)),3,2))))),""))</f>
        <v/>
      </c>
      <c r="Y1234" s="12" t="str">
        <f aca="false">IF(OR($B1234="",F1234="",G1234=""),"",IFERROR(IF(OR(INDEX(Matches!$I$2:$I$201,MATCH($A1234&amp;"-2",Matches!$J$2:$J$201,0))="Void",INDEX(Matches!$G$2:$G$201,MATCH($A1234&amp;"-2",Matches!$J$2:$J$201,0))="",INDEX(Matches!$H$2:$H$201,MATCH($A1234&amp;"-2",Matches!$J$2:$J$201,0))=""),"",IF(AND($C1234&lt;&gt;"",INDEX(Matches!$F$2:$F$201,MATCH($A1234&amp;"-2",Matches!$J$2:$J$201,0))&lt;&gt;"",$C1234&gt;=INDEX(Matches!$F$2:$F$201,MATCH($A1234&amp;"-2",Matches!$J$2:$J$201,0))),"",IF(AND(F1234=INDEX(Matches!$G$2:$G$201,MATCH($A1234&amp;"-2",Matches!$J$2:$J$201,0)),G1234=INDEX(Matches!$H$2:$H$201,MATCH($A1234&amp;"-2",Matches!$J$2:$J$201,0))),5,IF(SIGN(F1234-G1234)&lt;&gt;SIGN(INDEX(Matches!$G$2:$G$201,MATCH($A1234&amp;"-2",Matches!$J$2:$J$201,0))-INDEX(Matches!$H$2:$H$201,MATCH($A1234&amp;"-2",Matches!$J$2:$J$201,0))),0,IF(F1234-G1234=INDEX(Matches!$G$2:$G$201,MATCH($A1234&amp;"-2",Matches!$J$2:$J$201,0))-INDEX(Matches!$H$2:$H$201,MATCH($A1234&amp;"-2",Matches!$J$2:$J$201,0)),3,2))))),""))</f>
        <v/>
      </c>
      <c r="Z1234" s="12" t="str">
        <f aca="false">IF(OR($B1234="",H1234="",I1234=""),"",IFERROR(IF(OR(INDEX(Matches!$I$2:$I$201,MATCH($A1234&amp;"-3",Matches!$J$2:$J$201,0))="Void",INDEX(Matches!$G$2:$G$201,MATCH($A1234&amp;"-3",Matches!$J$2:$J$201,0))="",INDEX(Matches!$H$2:$H$201,MATCH($A1234&amp;"-3",Matches!$J$2:$J$201,0))=""),"",IF(AND($C1234&lt;&gt;"",INDEX(Matches!$F$2:$F$201,MATCH($A1234&amp;"-3",Matches!$J$2:$J$201,0))&lt;&gt;"",$C1234&gt;=INDEX(Matches!$F$2:$F$201,MATCH($A1234&amp;"-3",Matches!$J$2:$J$201,0))),"",IF(AND(H1234=INDEX(Matches!$G$2:$G$201,MATCH($A1234&amp;"-3",Matches!$J$2:$J$201,0)),I1234=INDEX(Matches!$H$2:$H$201,MATCH($A1234&amp;"-3",Matches!$J$2:$J$201,0))),5,IF(SIGN(H1234-I1234)&lt;&gt;SIGN(INDEX(Matches!$G$2:$G$201,MATCH($A1234&amp;"-3",Matches!$J$2:$J$201,0))-INDEX(Matches!$H$2:$H$201,MATCH($A1234&amp;"-3",Matches!$J$2:$J$201,0))),0,IF(H1234-I1234=INDEX(Matches!$G$2:$G$201,MATCH($A1234&amp;"-3",Matches!$J$2:$J$201,0))-INDEX(Matches!$H$2:$H$201,MATCH($A1234&amp;"-3",Matches!$J$2:$J$201,0)),3,2))))),""))</f>
        <v/>
      </c>
      <c r="AA1234" s="12" t="str">
        <f aca="false">IF(OR($B1234="",J1234="",K1234=""),"",IFERROR(IF(OR(INDEX(Matches!$I$2:$I$201,MATCH($A1234&amp;"-4",Matches!$J$2:$J$201,0))="Void",INDEX(Matches!$G$2:$G$201,MATCH($A1234&amp;"-4",Matches!$J$2:$J$201,0))="",INDEX(Matches!$H$2:$H$201,MATCH($A1234&amp;"-4",Matches!$J$2:$J$201,0))=""),"",IF(AND($C1234&lt;&gt;"",INDEX(Matches!$F$2:$F$201,MATCH($A1234&amp;"-4",Matches!$J$2:$J$201,0))&lt;&gt;"",$C1234&gt;=INDEX(Matches!$F$2:$F$201,MATCH($A1234&amp;"-4",Matches!$J$2:$J$201,0))),"",IF(AND(J1234=INDEX(Matches!$G$2:$G$201,MATCH($A1234&amp;"-4",Matches!$J$2:$J$201,0)),K1234=INDEX(Matches!$H$2:$H$201,MATCH($A1234&amp;"-4",Matches!$J$2:$J$201,0))),5,IF(SIGN(J1234-K1234)&lt;&gt;SIGN(INDEX(Matches!$G$2:$G$201,MATCH($A1234&amp;"-4",Matches!$J$2:$J$201,0))-INDEX(Matches!$H$2:$H$201,MATCH($A1234&amp;"-4",Matches!$J$2:$J$201,0))),0,IF(J1234-K1234=INDEX(Matches!$G$2:$G$201,MATCH($A1234&amp;"-4",Matches!$J$2:$J$201,0))-INDEX(Matches!$H$2:$H$201,MATCH($A1234&amp;"-4",Matches!$J$2:$J$201,0)),3,2))))),""))</f>
        <v/>
      </c>
      <c r="AB1234" s="12" t="str">
        <f aca="false">IF(OR($B1234="",L1234="",M1234=""),"",IFERROR(IF(OR(INDEX(Matches!$I$2:$I$201,MATCH($A1234&amp;"-5",Matches!$J$2:$J$201,0))="Void",INDEX(Matches!$G$2:$G$201,MATCH($A1234&amp;"-5",Matches!$J$2:$J$201,0))="",INDEX(Matches!$H$2:$H$201,MATCH($A1234&amp;"-5",Matches!$J$2:$J$201,0))=""),"",IF(AND($C1234&lt;&gt;"",INDEX(Matches!$F$2:$F$201,MATCH($A1234&amp;"-5",Matches!$J$2:$J$201,0))&lt;&gt;"",$C1234&gt;=INDEX(Matches!$F$2:$F$201,MATCH($A1234&amp;"-5",Matches!$J$2:$J$201,0))),"",IF(AND(L1234=INDEX(Matches!$G$2:$G$201,MATCH($A1234&amp;"-5",Matches!$J$2:$J$201,0)),M1234=INDEX(Matches!$H$2:$H$201,MATCH($A1234&amp;"-5",Matches!$J$2:$J$201,0))),5,IF(SIGN(L1234-M1234)&lt;&gt;SIGN(INDEX(Matches!$G$2:$G$201,MATCH($A1234&amp;"-5",Matches!$J$2:$J$201,0))-INDEX(Matches!$H$2:$H$201,MATCH($A1234&amp;"-5",Matches!$J$2:$J$201,0))),0,IF(L1234-M1234=INDEX(Matches!$G$2:$G$201,MATCH($A1234&amp;"-5",Matches!$J$2:$J$201,0))-INDEX(Matches!$H$2:$H$201,MATCH($A1234&amp;"-5",Matches!$J$2:$J$201,0)),3,2))))),""))</f>
        <v/>
      </c>
      <c r="AC1234" s="12" t="str">
        <f aca="false">IF(OR($B1234="",N1234="",O1234=""),"",IFERROR(IF(OR(INDEX(Matches!$I$2:$I$201,MATCH($A1234&amp;"-6",Matches!$J$2:$J$201,0))="Void",INDEX(Matches!$G$2:$G$201,MATCH($A1234&amp;"-6",Matches!$J$2:$J$201,0))="",INDEX(Matches!$H$2:$H$201,MATCH($A1234&amp;"-6",Matches!$J$2:$J$201,0))=""),"",IF(AND($C1234&lt;&gt;"",INDEX(Matches!$F$2:$F$201,MATCH($A1234&amp;"-6",Matches!$J$2:$J$201,0))&lt;&gt;"",$C1234&gt;=INDEX(Matches!$F$2:$F$201,MATCH($A1234&amp;"-6",Matches!$J$2:$J$201,0))),"",IF(AND(N1234=INDEX(Matches!$G$2:$G$201,MATCH($A1234&amp;"-6",Matches!$J$2:$J$201,0)),O1234=INDEX(Matches!$H$2:$H$201,MATCH($A1234&amp;"-6",Matches!$J$2:$J$201,0))),5,IF(SIGN(N1234-O1234)&lt;&gt;SIGN(INDEX(Matches!$G$2:$G$201,MATCH($A1234&amp;"-6",Matches!$J$2:$J$201,0))-INDEX(Matches!$H$2:$H$201,MATCH($A1234&amp;"-6",Matches!$J$2:$J$201,0))),0,IF(N1234-O1234=INDEX(Matches!$G$2:$G$201,MATCH($A1234&amp;"-6",Matches!$J$2:$J$201,0))-INDEX(Matches!$H$2:$H$201,MATCH($A1234&amp;"-6",Matches!$J$2:$J$201,0)),3,2))))),""))</f>
        <v/>
      </c>
      <c r="AD1234" s="12" t="str">
        <f aca="false">IF(OR($B1234="",P1234="",Q1234=""),"",IFERROR(IF(OR(INDEX(Matches!$I$2:$I$201,MATCH($A1234&amp;"-7",Matches!$J$2:$J$201,0))="Void",INDEX(Matches!$G$2:$G$201,MATCH($A1234&amp;"-7",Matches!$J$2:$J$201,0))="",INDEX(Matches!$H$2:$H$201,MATCH($A1234&amp;"-7",Matches!$J$2:$J$201,0))=""),"",IF(AND($C1234&lt;&gt;"",INDEX(Matches!$F$2:$F$201,MATCH($A1234&amp;"-7",Matches!$J$2:$J$201,0))&lt;&gt;"",$C1234&gt;=INDEX(Matches!$F$2:$F$201,MATCH($A1234&amp;"-7",Matches!$J$2:$J$201,0))),"",IF(AND(P1234=INDEX(Matches!$G$2:$G$201,MATCH($A1234&amp;"-7",Matches!$J$2:$J$201,0)),Q1234=INDEX(Matches!$H$2:$H$201,MATCH($A1234&amp;"-7",Matches!$J$2:$J$201,0))),5,IF(SIGN(P1234-Q1234)&lt;&gt;SIGN(INDEX(Matches!$G$2:$G$201,MATCH($A1234&amp;"-7",Matches!$J$2:$J$201,0))-INDEX(Matches!$H$2:$H$201,MATCH($A1234&amp;"-7",Matches!$J$2:$J$201,0))),0,IF(P1234-Q1234=INDEX(Matches!$G$2:$G$201,MATCH($A1234&amp;"-7",Matches!$J$2:$J$201,0))-INDEX(Matches!$H$2:$H$201,MATCH($A1234&amp;"-7",Matches!$J$2:$J$201,0)),3,2))))),""))</f>
        <v/>
      </c>
      <c r="AE1234" s="12" t="str">
        <f aca="false">IF(OR($B1234="",R1234="",S1234=""),"",IFERROR(IF(OR(INDEX(Matches!$I$2:$I$201,MATCH($A1234&amp;"-8",Matches!$J$2:$J$201,0))="Void",INDEX(Matches!$G$2:$G$201,MATCH($A1234&amp;"-8",Matches!$J$2:$J$201,0))="",INDEX(Matches!$H$2:$H$201,MATCH($A1234&amp;"-8",Matches!$J$2:$J$201,0))=""),"",IF(AND($C1234&lt;&gt;"",INDEX(Matches!$F$2:$F$201,MATCH($A1234&amp;"-8",Matches!$J$2:$J$201,0))&lt;&gt;"",$C1234&gt;=INDEX(Matches!$F$2:$F$201,MATCH($A1234&amp;"-8",Matches!$J$2:$J$201,0))),"",IF(AND(R1234=INDEX(Matches!$G$2:$G$201,MATCH($A1234&amp;"-8",Matches!$J$2:$J$201,0)),S1234=INDEX(Matches!$H$2:$H$201,MATCH($A1234&amp;"-8",Matches!$J$2:$J$201,0))),5,IF(SIGN(R1234-S1234)&lt;&gt;SIGN(INDEX(Matches!$G$2:$G$201,MATCH($A1234&amp;"-8",Matches!$J$2:$J$201,0))-INDEX(Matches!$H$2:$H$201,MATCH($A1234&amp;"-8",Matches!$J$2:$J$201,0))),0,IF(R1234-S1234=INDEX(Matches!$G$2:$G$201,MATCH($A1234&amp;"-8",Matches!$J$2:$J$201,0))-INDEX(Matches!$H$2:$H$201,MATCH($A1234&amp;"-8",Matches!$J$2:$J$201,0)),3,2))))),""))</f>
        <v/>
      </c>
      <c r="AF1234" s="12" t="str">
        <f aca="false">IF(OR($B1234="",T1234="",U1234=""),"",IFERROR(IF(OR(INDEX(Matches!$I$2:$I$201,MATCH($A1234&amp;"-9",Matches!$J$2:$J$201,0))="Void",INDEX(Matches!$G$2:$G$201,MATCH($A1234&amp;"-9",Matches!$J$2:$J$201,0))="",INDEX(Matches!$H$2:$H$201,MATCH($A1234&amp;"-9",Matches!$J$2:$J$201,0))=""),"",IF(AND($C1234&lt;&gt;"",INDEX(Matches!$F$2:$F$201,MATCH($A1234&amp;"-9",Matches!$J$2:$J$201,0))&lt;&gt;"",$C1234&gt;=INDEX(Matches!$F$2:$F$201,MATCH($A1234&amp;"-9",Matches!$J$2:$J$201,0))),"",IF(AND(T1234=INDEX(Matches!$G$2:$G$201,MATCH($A1234&amp;"-9",Matches!$J$2:$J$201,0)),U1234=INDEX(Matches!$H$2:$H$201,MATCH($A1234&amp;"-9",Matches!$J$2:$J$201,0))),5,IF(SIGN(T1234-U1234)&lt;&gt;SIGN(INDEX(Matches!$G$2:$G$201,MATCH($A1234&amp;"-9",Matches!$J$2:$J$201,0))-INDEX(Matches!$H$2:$H$201,MATCH($A1234&amp;"-9",Matches!$J$2:$J$201,0))),0,IF(T1234-U1234=INDEX(Matches!$G$2:$G$201,MATCH($A1234&amp;"-9",Matches!$J$2:$J$201,0))-INDEX(Matches!$H$2:$H$201,MATCH($A1234&amp;"-9",Matches!$J$2:$J$201,0)),3,2))))),""))</f>
        <v/>
      </c>
      <c r="AG1234" s="12" t="str">
        <f aca="false">IF(OR($B1234="",V1234="",W1234=""),"",IFERROR(IF(OR(INDEX(Matches!$I$2:$I$201,MATCH($A1234&amp;"-10",Matches!$J$2:$J$201,0))="Void",INDEX(Matches!$G$2:$G$201,MATCH($A1234&amp;"-10",Matches!$J$2:$J$201,0))="",INDEX(Matches!$H$2:$H$201,MATCH($A1234&amp;"-10",Matches!$J$2:$J$201,0))=""),"",IF(AND($C1234&lt;&gt;"",INDEX(Matches!$F$2:$F$201,MATCH($A1234&amp;"-10",Matches!$J$2:$J$201,0))&lt;&gt;"",$C1234&gt;=INDEX(Matches!$F$2:$F$201,MATCH($A1234&amp;"-10",Matches!$J$2:$J$201,0))),"",IF(AND(V1234=INDEX(Matches!$G$2:$G$201,MATCH($A1234&amp;"-10",Matches!$J$2:$J$201,0)),W1234=INDEX(Matches!$H$2:$H$201,MATCH($A1234&amp;"-10",Matches!$J$2:$J$201,0))),5,IF(SIGN(V1234-W1234)&lt;&gt;SIGN(INDEX(Matches!$G$2:$G$201,MATCH($A1234&amp;"-10",Matches!$J$2:$J$201,0))-INDEX(Matches!$H$2:$H$201,MATCH($A1234&amp;"-10",Matches!$J$2:$J$201,0))),0,IF(V1234-W1234=INDEX(Matches!$G$2:$G$201,MATCH($A1234&amp;"-10",Matches!$J$2:$J$201,0))-INDEX(Matches!$H$2:$H$201,MATCH($A1234&amp;"-10",Matches!$J$2:$J$201,0)),3,2))))),""))</f>
        <v/>
      </c>
      <c r="AH1234" s="13" t="str">
        <f aca="false">IF($B1234="","",SUM(X1234:AG1234))</f>
        <v/>
      </c>
      <c r="AI1234" s="12" t="str">
        <f aca="false">IF($B1234="","",COUNTIF(X1234:AG1234,5))</f>
        <v/>
      </c>
      <c r="AJ1234" s="12" t="str">
        <f aca="false">IF($B1234="","",COUNTIF(X1234:AG1234,"&gt;=2"))</f>
        <v/>
      </c>
      <c r="AK1234" s="12" t="str">
        <f aca="false">IF($B1234="","",COUNT(X1234:AG1234))</f>
        <v/>
      </c>
    </row>
    <row r="1235" customFormat="false" ht="15" hidden="false" customHeight="false" outlineLevel="0" collapsed="false">
      <c r="A1235" s="7"/>
      <c r="B1235" s="7"/>
      <c r="C1235" s="11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12" t="str">
        <f aca="false">IF(OR($B1235="",D1235="",E1235=""),"",IFERROR(IF(OR(INDEX(Matches!$I$2:$I$201,MATCH($A1235&amp;"-1",Matches!$J$2:$J$201,0))="Void",INDEX(Matches!$G$2:$G$201,MATCH($A1235&amp;"-1",Matches!$J$2:$J$201,0))="",INDEX(Matches!$H$2:$H$201,MATCH($A1235&amp;"-1",Matches!$J$2:$J$201,0))=""),"",IF(AND($C1235&lt;&gt;"",INDEX(Matches!$F$2:$F$201,MATCH($A1235&amp;"-1",Matches!$J$2:$J$201,0))&lt;&gt;"",$C1235&gt;=INDEX(Matches!$F$2:$F$201,MATCH($A1235&amp;"-1",Matches!$J$2:$J$201,0))),"",IF(AND(D1235=INDEX(Matches!$G$2:$G$201,MATCH($A1235&amp;"-1",Matches!$J$2:$J$201,0)),E1235=INDEX(Matches!$H$2:$H$201,MATCH($A1235&amp;"-1",Matches!$J$2:$J$201,0))),5,IF(SIGN(D1235-E1235)&lt;&gt;SIGN(INDEX(Matches!$G$2:$G$201,MATCH($A1235&amp;"-1",Matches!$J$2:$J$201,0))-INDEX(Matches!$H$2:$H$201,MATCH($A1235&amp;"-1",Matches!$J$2:$J$201,0))),0,IF(D1235-E1235=INDEX(Matches!$G$2:$G$201,MATCH($A1235&amp;"-1",Matches!$J$2:$J$201,0))-INDEX(Matches!$H$2:$H$201,MATCH($A1235&amp;"-1",Matches!$J$2:$J$201,0)),3,2))))),""))</f>
        <v/>
      </c>
      <c r="Y1235" s="12" t="str">
        <f aca="false">IF(OR($B1235="",F1235="",G1235=""),"",IFERROR(IF(OR(INDEX(Matches!$I$2:$I$201,MATCH($A1235&amp;"-2",Matches!$J$2:$J$201,0))="Void",INDEX(Matches!$G$2:$G$201,MATCH($A1235&amp;"-2",Matches!$J$2:$J$201,0))="",INDEX(Matches!$H$2:$H$201,MATCH($A1235&amp;"-2",Matches!$J$2:$J$201,0))=""),"",IF(AND($C1235&lt;&gt;"",INDEX(Matches!$F$2:$F$201,MATCH($A1235&amp;"-2",Matches!$J$2:$J$201,0))&lt;&gt;"",$C1235&gt;=INDEX(Matches!$F$2:$F$201,MATCH($A1235&amp;"-2",Matches!$J$2:$J$201,0))),"",IF(AND(F1235=INDEX(Matches!$G$2:$G$201,MATCH($A1235&amp;"-2",Matches!$J$2:$J$201,0)),G1235=INDEX(Matches!$H$2:$H$201,MATCH($A1235&amp;"-2",Matches!$J$2:$J$201,0))),5,IF(SIGN(F1235-G1235)&lt;&gt;SIGN(INDEX(Matches!$G$2:$G$201,MATCH($A1235&amp;"-2",Matches!$J$2:$J$201,0))-INDEX(Matches!$H$2:$H$201,MATCH($A1235&amp;"-2",Matches!$J$2:$J$201,0))),0,IF(F1235-G1235=INDEX(Matches!$G$2:$G$201,MATCH($A1235&amp;"-2",Matches!$J$2:$J$201,0))-INDEX(Matches!$H$2:$H$201,MATCH($A1235&amp;"-2",Matches!$J$2:$J$201,0)),3,2))))),""))</f>
        <v/>
      </c>
      <c r="Z1235" s="12" t="str">
        <f aca="false">IF(OR($B1235="",H1235="",I1235=""),"",IFERROR(IF(OR(INDEX(Matches!$I$2:$I$201,MATCH($A1235&amp;"-3",Matches!$J$2:$J$201,0))="Void",INDEX(Matches!$G$2:$G$201,MATCH($A1235&amp;"-3",Matches!$J$2:$J$201,0))="",INDEX(Matches!$H$2:$H$201,MATCH($A1235&amp;"-3",Matches!$J$2:$J$201,0))=""),"",IF(AND($C1235&lt;&gt;"",INDEX(Matches!$F$2:$F$201,MATCH($A1235&amp;"-3",Matches!$J$2:$J$201,0))&lt;&gt;"",$C1235&gt;=INDEX(Matches!$F$2:$F$201,MATCH($A1235&amp;"-3",Matches!$J$2:$J$201,0))),"",IF(AND(H1235=INDEX(Matches!$G$2:$G$201,MATCH($A1235&amp;"-3",Matches!$J$2:$J$201,0)),I1235=INDEX(Matches!$H$2:$H$201,MATCH($A1235&amp;"-3",Matches!$J$2:$J$201,0))),5,IF(SIGN(H1235-I1235)&lt;&gt;SIGN(INDEX(Matches!$G$2:$G$201,MATCH($A1235&amp;"-3",Matches!$J$2:$J$201,0))-INDEX(Matches!$H$2:$H$201,MATCH($A1235&amp;"-3",Matches!$J$2:$J$201,0))),0,IF(H1235-I1235=INDEX(Matches!$G$2:$G$201,MATCH($A1235&amp;"-3",Matches!$J$2:$J$201,0))-INDEX(Matches!$H$2:$H$201,MATCH($A1235&amp;"-3",Matches!$J$2:$J$201,0)),3,2))))),""))</f>
        <v/>
      </c>
      <c r="AA1235" s="12" t="str">
        <f aca="false">IF(OR($B1235="",J1235="",K1235=""),"",IFERROR(IF(OR(INDEX(Matches!$I$2:$I$201,MATCH($A1235&amp;"-4",Matches!$J$2:$J$201,0))="Void",INDEX(Matches!$G$2:$G$201,MATCH($A1235&amp;"-4",Matches!$J$2:$J$201,0))="",INDEX(Matches!$H$2:$H$201,MATCH($A1235&amp;"-4",Matches!$J$2:$J$201,0))=""),"",IF(AND($C1235&lt;&gt;"",INDEX(Matches!$F$2:$F$201,MATCH($A1235&amp;"-4",Matches!$J$2:$J$201,0))&lt;&gt;"",$C1235&gt;=INDEX(Matches!$F$2:$F$201,MATCH($A1235&amp;"-4",Matches!$J$2:$J$201,0))),"",IF(AND(J1235=INDEX(Matches!$G$2:$G$201,MATCH($A1235&amp;"-4",Matches!$J$2:$J$201,0)),K1235=INDEX(Matches!$H$2:$H$201,MATCH($A1235&amp;"-4",Matches!$J$2:$J$201,0))),5,IF(SIGN(J1235-K1235)&lt;&gt;SIGN(INDEX(Matches!$G$2:$G$201,MATCH($A1235&amp;"-4",Matches!$J$2:$J$201,0))-INDEX(Matches!$H$2:$H$201,MATCH($A1235&amp;"-4",Matches!$J$2:$J$201,0))),0,IF(J1235-K1235=INDEX(Matches!$G$2:$G$201,MATCH($A1235&amp;"-4",Matches!$J$2:$J$201,0))-INDEX(Matches!$H$2:$H$201,MATCH($A1235&amp;"-4",Matches!$J$2:$J$201,0)),3,2))))),""))</f>
        <v/>
      </c>
      <c r="AB1235" s="12" t="str">
        <f aca="false">IF(OR($B1235="",L1235="",M1235=""),"",IFERROR(IF(OR(INDEX(Matches!$I$2:$I$201,MATCH($A1235&amp;"-5",Matches!$J$2:$J$201,0))="Void",INDEX(Matches!$G$2:$G$201,MATCH($A1235&amp;"-5",Matches!$J$2:$J$201,0))="",INDEX(Matches!$H$2:$H$201,MATCH($A1235&amp;"-5",Matches!$J$2:$J$201,0))=""),"",IF(AND($C1235&lt;&gt;"",INDEX(Matches!$F$2:$F$201,MATCH($A1235&amp;"-5",Matches!$J$2:$J$201,0))&lt;&gt;"",$C1235&gt;=INDEX(Matches!$F$2:$F$201,MATCH($A1235&amp;"-5",Matches!$J$2:$J$201,0))),"",IF(AND(L1235=INDEX(Matches!$G$2:$G$201,MATCH($A1235&amp;"-5",Matches!$J$2:$J$201,0)),M1235=INDEX(Matches!$H$2:$H$201,MATCH($A1235&amp;"-5",Matches!$J$2:$J$201,0))),5,IF(SIGN(L1235-M1235)&lt;&gt;SIGN(INDEX(Matches!$G$2:$G$201,MATCH($A1235&amp;"-5",Matches!$J$2:$J$201,0))-INDEX(Matches!$H$2:$H$201,MATCH($A1235&amp;"-5",Matches!$J$2:$J$201,0))),0,IF(L1235-M1235=INDEX(Matches!$G$2:$G$201,MATCH($A1235&amp;"-5",Matches!$J$2:$J$201,0))-INDEX(Matches!$H$2:$H$201,MATCH($A1235&amp;"-5",Matches!$J$2:$J$201,0)),3,2))))),""))</f>
        <v/>
      </c>
      <c r="AC1235" s="12" t="str">
        <f aca="false">IF(OR($B1235="",N1235="",O1235=""),"",IFERROR(IF(OR(INDEX(Matches!$I$2:$I$201,MATCH($A1235&amp;"-6",Matches!$J$2:$J$201,0))="Void",INDEX(Matches!$G$2:$G$201,MATCH($A1235&amp;"-6",Matches!$J$2:$J$201,0))="",INDEX(Matches!$H$2:$H$201,MATCH($A1235&amp;"-6",Matches!$J$2:$J$201,0))=""),"",IF(AND($C1235&lt;&gt;"",INDEX(Matches!$F$2:$F$201,MATCH($A1235&amp;"-6",Matches!$J$2:$J$201,0))&lt;&gt;"",$C1235&gt;=INDEX(Matches!$F$2:$F$201,MATCH($A1235&amp;"-6",Matches!$J$2:$J$201,0))),"",IF(AND(N1235=INDEX(Matches!$G$2:$G$201,MATCH($A1235&amp;"-6",Matches!$J$2:$J$201,0)),O1235=INDEX(Matches!$H$2:$H$201,MATCH($A1235&amp;"-6",Matches!$J$2:$J$201,0))),5,IF(SIGN(N1235-O1235)&lt;&gt;SIGN(INDEX(Matches!$G$2:$G$201,MATCH($A1235&amp;"-6",Matches!$J$2:$J$201,0))-INDEX(Matches!$H$2:$H$201,MATCH($A1235&amp;"-6",Matches!$J$2:$J$201,0))),0,IF(N1235-O1235=INDEX(Matches!$G$2:$G$201,MATCH($A1235&amp;"-6",Matches!$J$2:$J$201,0))-INDEX(Matches!$H$2:$H$201,MATCH($A1235&amp;"-6",Matches!$J$2:$J$201,0)),3,2))))),""))</f>
        <v/>
      </c>
      <c r="AD1235" s="12" t="str">
        <f aca="false">IF(OR($B1235="",P1235="",Q1235=""),"",IFERROR(IF(OR(INDEX(Matches!$I$2:$I$201,MATCH($A1235&amp;"-7",Matches!$J$2:$J$201,0))="Void",INDEX(Matches!$G$2:$G$201,MATCH($A1235&amp;"-7",Matches!$J$2:$J$201,0))="",INDEX(Matches!$H$2:$H$201,MATCH($A1235&amp;"-7",Matches!$J$2:$J$201,0))=""),"",IF(AND($C1235&lt;&gt;"",INDEX(Matches!$F$2:$F$201,MATCH($A1235&amp;"-7",Matches!$J$2:$J$201,0))&lt;&gt;"",$C1235&gt;=INDEX(Matches!$F$2:$F$201,MATCH($A1235&amp;"-7",Matches!$J$2:$J$201,0))),"",IF(AND(P1235=INDEX(Matches!$G$2:$G$201,MATCH($A1235&amp;"-7",Matches!$J$2:$J$201,0)),Q1235=INDEX(Matches!$H$2:$H$201,MATCH($A1235&amp;"-7",Matches!$J$2:$J$201,0))),5,IF(SIGN(P1235-Q1235)&lt;&gt;SIGN(INDEX(Matches!$G$2:$G$201,MATCH($A1235&amp;"-7",Matches!$J$2:$J$201,0))-INDEX(Matches!$H$2:$H$201,MATCH($A1235&amp;"-7",Matches!$J$2:$J$201,0))),0,IF(P1235-Q1235=INDEX(Matches!$G$2:$G$201,MATCH($A1235&amp;"-7",Matches!$J$2:$J$201,0))-INDEX(Matches!$H$2:$H$201,MATCH($A1235&amp;"-7",Matches!$J$2:$J$201,0)),3,2))))),""))</f>
        <v/>
      </c>
      <c r="AE1235" s="12" t="str">
        <f aca="false">IF(OR($B1235="",R1235="",S1235=""),"",IFERROR(IF(OR(INDEX(Matches!$I$2:$I$201,MATCH($A1235&amp;"-8",Matches!$J$2:$J$201,0))="Void",INDEX(Matches!$G$2:$G$201,MATCH($A1235&amp;"-8",Matches!$J$2:$J$201,0))="",INDEX(Matches!$H$2:$H$201,MATCH($A1235&amp;"-8",Matches!$J$2:$J$201,0))=""),"",IF(AND($C1235&lt;&gt;"",INDEX(Matches!$F$2:$F$201,MATCH($A1235&amp;"-8",Matches!$J$2:$J$201,0))&lt;&gt;"",$C1235&gt;=INDEX(Matches!$F$2:$F$201,MATCH($A1235&amp;"-8",Matches!$J$2:$J$201,0))),"",IF(AND(R1235=INDEX(Matches!$G$2:$G$201,MATCH($A1235&amp;"-8",Matches!$J$2:$J$201,0)),S1235=INDEX(Matches!$H$2:$H$201,MATCH($A1235&amp;"-8",Matches!$J$2:$J$201,0))),5,IF(SIGN(R1235-S1235)&lt;&gt;SIGN(INDEX(Matches!$G$2:$G$201,MATCH($A1235&amp;"-8",Matches!$J$2:$J$201,0))-INDEX(Matches!$H$2:$H$201,MATCH($A1235&amp;"-8",Matches!$J$2:$J$201,0))),0,IF(R1235-S1235=INDEX(Matches!$G$2:$G$201,MATCH($A1235&amp;"-8",Matches!$J$2:$J$201,0))-INDEX(Matches!$H$2:$H$201,MATCH($A1235&amp;"-8",Matches!$J$2:$J$201,0)),3,2))))),""))</f>
        <v/>
      </c>
      <c r="AF1235" s="12" t="str">
        <f aca="false">IF(OR($B1235="",T1235="",U1235=""),"",IFERROR(IF(OR(INDEX(Matches!$I$2:$I$201,MATCH($A1235&amp;"-9",Matches!$J$2:$J$201,0))="Void",INDEX(Matches!$G$2:$G$201,MATCH($A1235&amp;"-9",Matches!$J$2:$J$201,0))="",INDEX(Matches!$H$2:$H$201,MATCH($A1235&amp;"-9",Matches!$J$2:$J$201,0))=""),"",IF(AND($C1235&lt;&gt;"",INDEX(Matches!$F$2:$F$201,MATCH($A1235&amp;"-9",Matches!$J$2:$J$201,0))&lt;&gt;"",$C1235&gt;=INDEX(Matches!$F$2:$F$201,MATCH($A1235&amp;"-9",Matches!$J$2:$J$201,0))),"",IF(AND(T1235=INDEX(Matches!$G$2:$G$201,MATCH($A1235&amp;"-9",Matches!$J$2:$J$201,0)),U1235=INDEX(Matches!$H$2:$H$201,MATCH($A1235&amp;"-9",Matches!$J$2:$J$201,0))),5,IF(SIGN(T1235-U1235)&lt;&gt;SIGN(INDEX(Matches!$G$2:$G$201,MATCH($A1235&amp;"-9",Matches!$J$2:$J$201,0))-INDEX(Matches!$H$2:$H$201,MATCH($A1235&amp;"-9",Matches!$J$2:$J$201,0))),0,IF(T1235-U1235=INDEX(Matches!$G$2:$G$201,MATCH($A1235&amp;"-9",Matches!$J$2:$J$201,0))-INDEX(Matches!$H$2:$H$201,MATCH($A1235&amp;"-9",Matches!$J$2:$J$201,0)),3,2))))),""))</f>
        <v/>
      </c>
      <c r="AG1235" s="12" t="str">
        <f aca="false">IF(OR($B1235="",V1235="",W1235=""),"",IFERROR(IF(OR(INDEX(Matches!$I$2:$I$201,MATCH($A1235&amp;"-10",Matches!$J$2:$J$201,0))="Void",INDEX(Matches!$G$2:$G$201,MATCH($A1235&amp;"-10",Matches!$J$2:$J$201,0))="",INDEX(Matches!$H$2:$H$201,MATCH($A1235&amp;"-10",Matches!$J$2:$J$201,0))=""),"",IF(AND($C1235&lt;&gt;"",INDEX(Matches!$F$2:$F$201,MATCH($A1235&amp;"-10",Matches!$J$2:$J$201,0))&lt;&gt;"",$C1235&gt;=INDEX(Matches!$F$2:$F$201,MATCH($A1235&amp;"-10",Matches!$J$2:$J$201,0))),"",IF(AND(V1235=INDEX(Matches!$G$2:$G$201,MATCH($A1235&amp;"-10",Matches!$J$2:$J$201,0)),W1235=INDEX(Matches!$H$2:$H$201,MATCH($A1235&amp;"-10",Matches!$J$2:$J$201,0))),5,IF(SIGN(V1235-W1235)&lt;&gt;SIGN(INDEX(Matches!$G$2:$G$201,MATCH($A1235&amp;"-10",Matches!$J$2:$J$201,0))-INDEX(Matches!$H$2:$H$201,MATCH($A1235&amp;"-10",Matches!$J$2:$J$201,0))),0,IF(V1235-W1235=INDEX(Matches!$G$2:$G$201,MATCH($A1235&amp;"-10",Matches!$J$2:$J$201,0))-INDEX(Matches!$H$2:$H$201,MATCH($A1235&amp;"-10",Matches!$J$2:$J$201,0)),3,2))))),""))</f>
        <v/>
      </c>
      <c r="AH1235" s="13" t="str">
        <f aca="false">IF($B1235="","",SUM(X1235:AG1235))</f>
        <v/>
      </c>
      <c r="AI1235" s="12" t="str">
        <f aca="false">IF($B1235="","",COUNTIF(X1235:AG1235,5))</f>
        <v/>
      </c>
      <c r="AJ1235" s="12" t="str">
        <f aca="false">IF($B1235="","",COUNTIF(X1235:AG1235,"&gt;=2"))</f>
        <v/>
      </c>
      <c r="AK1235" s="12" t="str">
        <f aca="false">IF($B1235="","",COUNT(X1235:AG1235))</f>
        <v/>
      </c>
    </row>
    <row r="1236" customFormat="false" ht="15" hidden="false" customHeight="false" outlineLevel="0" collapsed="false">
      <c r="A1236" s="7"/>
      <c r="B1236" s="7"/>
      <c r="C1236" s="11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12" t="str">
        <f aca="false">IF(OR($B1236="",D1236="",E1236=""),"",IFERROR(IF(OR(INDEX(Matches!$I$2:$I$201,MATCH($A1236&amp;"-1",Matches!$J$2:$J$201,0))="Void",INDEX(Matches!$G$2:$G$201,MATCH($A1236&amp;"-1",Matches!$J$2:$J$201,0))="",INDEX(Matches!$H$2:$H$201,MATCH($A1236&amp;"-1",Matches!$J$2:$J$201,0))=""),"",IF(AND($C1236&lt;&gt;"",INDEX(Matches!$F$2:$F$201,MATCH($A1236&amp;"-1",Matches!$J$2:$J$201,0))&lt;&gt;"",$C1236&gt;=INDEX(Matches!$F$2:$F$201,MATCH($A1236&amp;"-1",Matches!$J$2:$J$201,0))),"",IF(AND(D1236=INDEX(Matches!$G$2:$G$201,MATCH($A1236&amp;"-1",Matches!$J$2:$J$201,0)),E1236=INDEX(Matches!$H$2:$H$201,MATCH($A1236&amp;"-1",Matches!$J$2:$J$201,0))),5,IF(SIGN(D1236-E1236)&lt;&gt;SIGN(INDEX(Matches!$G$2:$G$201,MATCH($A1236&amp;"-1",Matches!$J$2:$J$201,0))-INDEX(Matches!$H$2:$H$201,MATCH($A1236&amp;"-1",Matches!$J$2:$J$201,0))),0,IF(D1236-E1236=INDEX(Matches!$G$2:$G$201,MATCH($A1236&amp;"-1",Matches!$J$2:$J$201,0))-INDEX(Matches!$H$2:$H$201,MATCH($A1236&amp;"-1",Matches!$J$2:$J$201,0)),3,2))))),""))</f>
        <v/>
      </c>
      <c r="Y1236" s="12" t="str">
        <f aca="false">IF(OR($B1236="",F1236="",G1236=""),"",IFERROR(IF(OR(INDEX(Matches!$I$2:$I$201,MATCH($A1236&amp;"-2",Matches!$J$2:$J$201,0))="Void",INDEX(Matches!$G$2:$G$201,MATCH($A1236&amp;"-2",Matches!$J$2:$J$201,0))="",INDEX(Matches!$H$2:$H$201,MATCH($A1236&amp;"-2",Matches!$J$2:$J$201,0))=""),"",IF(AND($C1236&lt;&gt;"",INDEX(Matches!$F$2:$F$201,MATCH($A1236&amp;"-2",Matches!$J$2:$J$201,0))&lt;&gt;"",$C1236&gt;=INDEX(Matches!$F$2:$F$201,MATCH($A1236&amp;"-2",Matches!$J$2:$J$201,0))),"",IF(AND(F1236=INDEX(Matches!$G$2:$G$201,MATCH($A1236&amp;"-2",Matches!$J$2:$J$201,0)),G1236=INDEX(Matches!$H$2:$H$201,MATCH($A1236&amp;"-2",Matches!$J$2:$J$201,0))),5,IF(SIGN(F1236-G1236)&lt;&gt;SIGN(INDEX(Matches!$G$2:$G$201,MATCH($A1236&amp;"-2",Matches!$J$2:$J$201,0))-INDEX(Matches!$H$2:$H$201,MATCH($A1236&amp;"-2",Matches!$J$2:$J$201,0))),0,IF(F1236-G1236=INDEX(Matches!$G$2:$G$201,MATCH($A1236&amp;"-2",Matches!$J$2:$J$201,0))-INDEX(Matches!$H$2:$H$201,MATCH($A1236&amp;"-2",Matches!$J$2:$J$201,0)),3,2))))),""))</f>
        <v/>
      </c>
      <c r="Z1236" s="12" t="str">
        <f aca="false">IF(OR($B1236="",H1236="",I1236=""),"",IFERROR(IF(OR(INDEX(Matches!$I$2:$I$201,MATCH($A1236&amp;"-3",Matches!$J$2:$J$201,0))="Void",INDEX(Matches!$G$2:$G$201,MATCH($A1236&amp;"-3",Matches!$J$2:$J$201,0))="",INDEX(Matches!$H$2:$H$201,MATCH($A1236&amp;"-3",Matches!$J$2:$J$201,0))=""),"",IF(AND($C1236&lt;&gt;"",INDEX(Matches!$F$2:$F$201,MATCH($A1236&amp;"-3",Matches!$J$2:$J$201,0))&lt;&gt;"",$C1236&gt;=INDEX(Matches!$F$2:$F$201,MATCH($A1236&amp;"-3",Matches!$J$2:$J$201,0))),"",IF(AND(H1236=INDEX(Matches!$G$2:$G$201,MATCH($A1236&amp;"-3",Matches!$J$2:$J$201,0)),I1236=INDEX(Matches!$H$2:$H$201,MATCH($A1236&amp;"-3",Matches!$J$2:$J$201,0))),5,IF(SIGN(H1236-I1236)&lt;&gt;SIGN(INDEX(Matches!$G$2:$G$201,MATCH($A1236&amp;"-3",Matches!$J$2:$J$201,0))-INDEX(Matches!$H$2:$H$201,MATCH($A1236&amp;"-3",Matches!$J$2:$J$201,0))),0,IF(H1236-I1236=INDEX(Matches!$G$2:$G$201,MATCH($A1236&amp;"-3",Matches!$J$2:$J$201,0))-INDEX(Matches!$H$2:$H$201,MATCH($A1236&amp;"-3",Matches!$J$2:$J$201,0)),3,2))))),""))</f>
        <v/>
      </c>
      <c r="AA1236" s="12" t="str">
        <f aca="false">IF(OR($B1236="",J1236="",K1236=""),"",IFERROR(IF(OR(INDEX(Matches!$I$2:$I$201,MATCH($A1236&amp;"-4",Matches!$J$2:$J$201,0))="Void",INDEX(Matches!$G$2:$G$201,MATCH($A1236&amp;"-4",Matches!$J$2:$J$201,0))="",INDEX(Matches!$H$2:$H$201,MATCH($A1236&amp;"-4",Matches!$J$2:$J$201,0))=""),"",IF(AND($C1236&lt;&gt;"",INDEX(Matches!$F$2:$F$201,MATCH($A1236&amp;"-4",Matches!$J$2:$J$201,0))&lt;&gt;"",$C1236&gt;=INDEX(Matches!$F$2:$F$201,MATCH($A1236&amp;"-4",Matches!$J$2:$J$201,0))),"",IF(AND(J1236=INDEX(Matches!$G$2:$G$201,MATCH($A1236&amp;"-4",Matches!$J$2:$J$201,0)),K1236=INDEX(Matches!$H$2:$H$201,MATCH($A1236&amp;"-4",Matches!$J$2:$J$201,0))),5,IF(SIGN(J1236-K1236)&lt;&gt;SIGN(INDEX(Matches!$G$2:$G$201,MATCH($A1236&amp;"-4",Matches!$J$2:$J$201,0))-INDEX(Matches!$H$2:$H$201,MATCH($A1236&amp;"-4",Matches!$J$2:$J$201,0))),0,IF(J1236-K1236=INDEX(Matches!$G$2:$G$201,MATCH($A1236&amp;"-4",Matches!$J$2:$J$201,0))-INDEX(Matches!$H$2:$H$201,MATCH($A1236&amp;"-4",Matches!$J$2:$J$201,0)),3,2))))),""))</f>
        <v/>
      </c>
      <c r="AB1236" s="12" t="str">
        <f aca="false">IF(OR($B1236="",L1236="",M1236=""),"",IFERROR(IF(OR(INDEX(Matches!$I$2:$I$201,MATCH($A1236&amp;"-5",Matches!$J$2:$J$201,0))="Void",INDEX(Matches!$G$2:$G$201,MATCH($A1236&amp;"-5",Matches!$J$2:$J$201,0))="",INDEX(Matches!$H$2:$H$201,MATCH($A1236&amp;"-5",Matches!$J$2:$J$201,0))=""),"",IF(AND($C1236&lt;&gt;"",INDEX(Matches!$F$2:$F$201,MATCH($A1236&amp;"-5",Matches!$J$2:$J$201,0))&lt;&gt;"",$C1236&gt;=INDEX(Matches!$F$2:$F$201,MATCH($A1236&amp;"-5",Matches!$J$2:$J$201,0))),"",IF(AND(L1236=INDEX(Matches!$G$2:$G$201,MATCH($A1236&amp;"-5",Matches!$J$2:$J$201,0)),M1236=INDEX(Matches!$H$2:$H$201,MATCH($A1236&amp;"-5",Matches!$J$2:$J$201,0))),5,IF(SIGN(L1236-M1236)&lt;&gt;SIGN(INDEX(Matches!$G$2:$G$201,MATCH($A1236&amp;"-5",Matches!$J$2:$J$201,0))-INDEX(Matches!$H$2:$H$201,MATCH($A1236&amp;"-5",Matches!$J$2:$J$201,0))),0,IF(L1236-M1236=INDEX(Matches!$G$2:$G$201,MATCH($A1236&amp;"-5",Matches!$J$2:$J$201,0))-INDEX(Matches!$H$2:$H$201,MATCH($A1236&amp;"-5",Matches!$J$2:$J$201,0)),3,2))))),""))</f>
        <v/>
      </c>
      <c r="AC1236" s="12" t="str">
        <f aca="false">IF(OR($B1236="",N1236="",O1236=""),"",IFERROR(IF(OR(INDEX(Matches!$I$2:$I$201,MATCH($A1236&amp;"-6",Matches!$J$2:$J$201,0))="Void",INDEX(Matches!$G$2:$G$201,MATCH($A1236&amp;"-6",Matches!$J$2:$J$201,0))="",INDEX(Matches!$H$2:$H$201,MATCH($A1236&amp;"-6",Matches!$J$2:$J$201,0))=""),"",IF(AND($C1236&lt;&gt;"",INDEX(Matches!$F$2:$F$201,MATCH($A1236&amp;"-6",Matches!$J$2:$J$201,0))&lt;&gt;"",$C1236&gt;=INDEX(Matches!$F$2:$F$201,MATCH($A1236&amp;"-6",Matches!$J$2:$J$201,0))),"",IF(AND(N1236=INDEX(Matches!$G$2:$G$201,MATCH($A1236&amp;"-6",Matches!$J$2:$J$201,0)),O1236=INDEX(Matches!$H$2:$H$201,MATCH($A1236&amp;"-6",Matches!$J$2:$J$201,0))),5,IF(SIGN(N1236-O1236)&lt;&gt;SIGN(INDEX(Matches!$G$2:$G$201,MATCH($A1236&amp;"-6",Matches!$J$2:$J$201,0))-INDEX(Matches!$H$2:$H$201,MATCH($A1236&amp;"-6",Matches!$J$2:$J$201,0))),0,IF(N1236-O1236=INDEX(Matches!$G$2:$G$201,MATCH($A1236&amp;"-6",Matches!$J$2:$J$201,0))-INDEX(Matches!$H$2:$H$201,MATCH($A1236&amp;"-6",Matches!$J$2:$J$201,0)),3,2))))),""))</f>
        <v/>
      </c>
      <c r="AD1236" s="12" t="str">
        <f aca="false">IF(OR($B1236="",P1236="",Q1236=""),"",IFERROR(IF(OR(INDEX(Matches!$I$2:$I$201,MATCH($A1236&amp;"-7",Matches!$J$2:$J$201,0))="Void",INDEX(Matches!$G$2:$G$201,MATCH($A1236&amp;"-7",Matches!$J$2:$J$201,0))="",INDEX(Matches!$H$2:$H$201,MATCH($A1236&amp;"-7",Matches!$J$2:$J$201,0))=""),"",IF(AND($C1236&lt;&gt;"",INDEX(Matches!$F$2:$F$201,MATCH($A1236&amp;"-7",Matches!$J$2:$J$201,0))&lt;&gt;"",$C1236&gt;=INDEX(Matches!$F$2:$F$201,MATCH($A1236&amp;"-7",Matches!$J$2:$J$201,0))),"",IF(AND(P1236=INDEX(Matches!$G$2:$G$201,MATCH($A1236&amp;"-7",Matches!$J$2:$J$201,0)),Q1236=INDEX(Matches!$H$2:$H$201,MATCH($A1236&amp;"-7",Matches!$J$2:$J$201,0))),5,IF(SIGN(P1236-Q1236)&lt;&gt;SIGN(INDEX(Matches!$G$2:$G$201,MATCH($A1236&amp;"-7",Matches!$J$2:$J$201,0))-INDEX(Matches!$H$2:$H$201,MATCH($A1236&amp;"-7",Matches!$J$2:$J$201,0))),0,IF(P1236-Q1236=INDEX(Matches!$G$2:$G$201,MATCH($A1236&amp;"-7",Matches!$J$2:$J$201,0))-INDEX(Matches!$H$2:$H$201,MATCH($A1236&amp;"-7",Matches!$J$2:$J$201,0)),3,2))))),""))</f>
        <v/>
      </c>
      <c r="AE1236" s="12" t="str">
        <f aca="false">IF(OR($B1236="",R1236="",S1236=""),"",IFERROR(IF(OR(INDEX(Matches!$I$2:$I$201,MATCH($A1236&amp;"-8",Matches!$J$2:$J$201,0))="Void",INDEX(Matches!$G$2:$G$201,MATCH($A1236&amp;"-8",Matches!$J$2:$J$201,0))="",INDEX(Matches!$H$2:$H$201,MATCH($A1236&amp;"-8",Matches!$J$2:$J$201,0))=""),"",IF(AND($C1236&lt;&gt;"",INDEX(Matches!$F$2:$F$201,MATCH($A1236&amp;"-8",Matches!$J$2:$J$201,0))&lt;&gt;"",$C1236&gt;=INDEX(Matches!$F$2:$F$201,MATCH($A1236&amp;"-8",Matches!$J$2:$J$201,0))),"",IF(AND(R1236=INDEX(Matches!$G$2:$G$201,MATCH($A1236&amp;"-8",Matches!$J$2:$J$201,0)),S1236=INDEX(Matches!$H$2:$H$201,MATCH($A1236&amp;"-8",Matches!$J$2:$J$201,0))),5,IF(SIGN(R1236-S1236)&lt;&gt;SIGN(INDEX(Matches!$G$2:$G$201,MATCH($A1236&amp;"-8",Matches!$J$2:$J$201,0))-INDEX(Matches!$H$2:$H$201,MATCH($A1236&amp;"-8",Matches!$J$2:$J$201,0))),0,IF(R1236-S1236=INDEX(Matches!$G$2:$G$201,MATCH($A1236&amp;"-8",Matches!$J$2:$J$201,0))-INDEX(Matches!$H$2:$H$201,MATCH($A1236&amp;"-8",Matches!$J$2:$J$201,0)),3,2))))),""))</f>
        <v/>
      </c>
      <c r="AF1236" s="12" t="str">
        <f aca="false">IF(OR($B1236="",T1236="",U1236=""),"",IFERROR(IF(OR(INDEX(Matches!$I$2:$I$201,MATCH($A1236&amp;"-9",Matches!$J$2:$J$201,0))="Void",INDEX(Matches!$G$2:$G$201,MATCH($A1236&amp;"-9",Matches!$J$2:$J$201,0))="",INDEX(Matches!$H$2:$H$201,MATCH($A1236&amp;"-9",Matches!$J$2:$J$201,0))=""),"",IF(AND($C1236&lt;&gt;"",INDEX(Matches!$F$2:$F$201,MATCH($A1236&amp;"-9",Matches!$J$2:$J$201,0))&lt;&gt;"",$C1236&gt;=INDEX(Matches!$F$2:$F$201,MATCH($A1236&amp;"-9",Matches!$J$2:$J$201,0))),"",IF(AND(T1236=INDEX(Matches!$G$2:$G$201,MATCH($A1236&amp;"-9",Matches!$J$2:$J$201,0)),U1236=INDEX(Matches!$H$2:$H$201,MATCH($A1236&amp;"-9",Matches!$J$2:$J$201,0))),5,IF(SIGN(T1236-U1236)&lt;&gt;SIGN(INDEX(Matches!$G$2:$G$201,MATCH($A1236&amp;"-9",Matches!$J$2:$J$201,0))-INDEX(Matches!$H$2:$H$201,MATCH($A1236&amp;"-9",Matches!$J$2:$J$201,0))),0,IF(T1236-U1236=INDEX(Matches!$G$2:$G$201,MATCH($A1236&amp;"-9",Matches!$J$2:$J$201,0))-INDEX(Matches!$H$2:$H$201,MATCH($A1236&amp;"-9",Matches!$J$2:$J$201,0)),3,2))))),""))</f>
        <v/>
      </c>
      <c r="AG1236" s="12" t="str">
        <f aca="false">IF(OR($B1236="",V1236="",W1236=""),"",IFERROR(IF(OR(INDEX(Matches!$I$2:$I$201,MATCH($A1236&amp;"-10",Matches!$J$2:$J$201,0))="Void",INDEX(Matches!$G$2:$G$201,MATCH($A1236&amp;"-10",Matches!$J$2:$J$201,0))="",INDEX(Matches!$H$2:$H$201,MATCH($A1236&amp;"-10",Matches!$J$2:$J$201,0))=""),"",IF(AND($C1236&lt;&gt;"",INDEX(Matches!$F$2:$F$201,MATCH($A1236&amp;"-10",Matches!$J$2:$J$201,0))&lt;&gt;"",$C1236&gt;=INDEX(Matches!$F$2:$F$201,MATCH($A1236&amp;"-10",Matches!$J$2:$J$201,0))),"",IF(AND(V1236=INDEX(Matches!$G$2:$G$201,MATCH($A1236&amp;"-10",Matches!$J$2:$J$201,0)),W1236=INDEX(Matches!$H$2:$H$201,MATCH($A1236&amp;"-10",Matches!$J$2:$J$201,0))),5,IF(SIGN(V1236-W1236)&lt;&gt;SIGN(INDEX(Matches!$G$2:$G$201,MATCH($A1236&amp;"-10",Matches!$J$2:$J$201,0))-INDEX(Matches!$H$2:$H$201,MATCH($A1236&amp;"-10",Matches!$J$2:$J$201,0))),0,IF(V1236-W1236=INDEX(Matches!$G$2:$G$201,MATCH($A1236&amp;"-10",Matches!$J$2:$J$201,0))-INDEX(Matches!$H$2:$H$201,MATCH($A1236&amp;"-10",Matches!$J$2:$J$201,0)),3,2))))),""))</f>
        <v/>
      </c>
      <c r="AH1236" s="13" t="str">
        <f aca="false">IF($B1236="","",SUM(X1236:AG1236))</f>
        <v/>
      </c>
      <c r="AI1236" s="12" t="str">
        <f aca="false">IF($B1236="","",COUNTIF(X1236:AG1236,5))</f>
        <v/>
      </c>
      <c r="AJ1236" s="12" t="str">
        <f aca="false">IF($B1236="","",COUNTIF(X1236:AG1236,"&gt;=2"))</f>
        <v/>
      </c>
      <c r="AK1236" s="12" t="str">
        <f aca="false">IF($B1236="","",COUNT(X1236:AG1236))</f>
        <v/>
      </c>
    </row>
    <row r="1237" customFormat="false" ht="15" hidden="false" customHeight="false" outlineLevel="0" collapsed="false">
      <c r="A1237" s="7"/>
      <c r="B1237" s="7"/>
      <c r="C1237" s="11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12" t="str">
        <f aca="false">IF(OR($B1237="",D1237="",E1237=""),"",IFERROR(IF(OR(INDEX(Matches!$I$2:$I$201,MATCH($A1237&amp;"-1",Matches!$J$2:$J$201,0))="Void",INDEX(Matches!$G$2:$G$201,MATCH($A1237&amp;"-1",Matches!$J$2:$J$201,0))="",INDEX(Matches!$H$2:$H$201,MATCH($A1237&amp;"-1",Matches!$J$2:$J$201,0))=""),"",IF(AND($C1237&lt;&gt;"",INDEX(Matches!$F$2:$F$201,MATCH($A1237&amp;"-1",Matches!$J$2:$J$201,0))&lt;&gt;"",$C1237&gt;=INDEX(Matches!$F$2:$F$201,MATCH($A1237&amp;"-1",Matches!$J$2:$J$201,0))),"",IF(AND(D1237=INDEX(Matches!$G$2:$G$201,MATCH($A1237&amp;"-1",Matches!$J$2:$J$201,0)),E1237=INDEX(Matches!$H$2:$H$201,MATCH($A1237&amp;"-1",Matches!$J$2:$J$201,0))),5,IF(SIGN(D1237-E1237)&lt;&gt;SIGN(INDEX(Matches!$G$2:$G$201,MATCH($A1237&amp;"-1",Matches!$J$2:$J$201,0))-INDEX(Matches!$H$2:$H$201,MATCH($A1237&amp;"-1",Matches!$J$2:$J$201,0))),0,IF(D1237-E1237=INDEX(Matches!$G$2:$G$201,MATCH($A1237&amp;"-1",Matches!$J$2:$J$201,0))-INDEX(Matches!$H$2:$H$201,MATCH($A1237&amp;"-1",Matches!$J$2:$J$201,0)),3,2))))),""))</f>
        <v/>
      </c>
      <c r="Y1237" s="12" t="str">
        <f aca="false">IF(OR($B1237="",F1237="",G1237=""),"",IFERROR(IF(OR(INDEX(Matches!$I$2:$I$201,MATCH($A1237&amp;"-2",Matches!$J$2:$J$201,0))="Void",INDEX(Matches!$G$2:$G$201,MATCH($A1237&amp;"-2",Matches!$J$2:$J$201,0))="",INDEX(Matches!$H$2:$H$201,MATCH($A1237&amp;"-2",Matches!$J$2:$J$201,0))=""),"",IF(AND($C1237&lt;&gt;"",INDEX(Matches!$F$2:$F$201,MATCH($A1237&amp;"-2",Matches!$J$2:$J$201,0))&lt;&gt;"",$C1237&gt;=INDEX(Matches!$F$2:$F$201,MATCH($A1237&amp;"-2",Matches!$J$2:$J$201,0))),"",IF(AND(F1237=INDEX(Matches!$G$2:$G$201,MATCH($A1237&amp;"-2",Matches!$J$2:$J$201,0)),G1237=INDEX(Matches!$H$2:$H$201,MATCH($A1237&amp;"-2",Matches!$J$2:$J$201,0))),5,IF(SIGN(F1237-G1237)&lt;&gt;SIGN(INDEX(Matches!$G$2:$G$201,MATCH($A1237&amp;"-2",Matches!$J$2:$J$201,0))-INDEX(Matches!$H$2:$H$201,MATCH($A1237&amp;"-2",Matches!$J$2:$J$201,0))),0,IF(F1237-G1237=INDEX(Matches!$G$2:$G$201,MATCH($A1237&amp;"-2",Matches!$J$2:$J$201,0))-INDEX(Matches!$H$2:$H$201,MATCH($A1237&amp;"-2",Matches!$J$2:$J$201,0)),3,2))))),""))</f>
        <v/>
      </c>
      <c r="Z1237" s="12" t="str">
        <f aca="false">IF(OR($B1237="",H1237="",I1237=""),"",IFERROR(IF(OR(INDEX(Matches!$I$2:$I$201,MATCH($A1237&amp;"-3",Matches!$J$2:$J$201,0))="Void",INDEX(Matches!$G$2:$G$201,MATCH($A1237&amp;"-3",Matches!$J$2:$J$201,0))="",INDEX(Matches!$H$2:$H$201,MATCH($A1237&amp;"-3",Matches!$J$2:$J$201,0))=""),"",IF(AND($C1237&lt;&gt;"",INDEX(Matches!$F$2:$F$201,MATCH($A1237&amp;"-3",Matches!$J$2:$J$201,0))&lt;&gt;"",$C1237&gt;=INDEX(Matches!$F$2:$F$201,MATCH($A1237&amp;"-3",Matches!$J$2:$J$201,0))),"",IF(AND(H1237=INDEX(Matches!$G$2:$G$201,MATCH($A1237&amp;"-3",Matches!$J$2:$J$201,0)),I1237=INDEX(Matches!$H$2:$H$201,MATCH($A1237&amp;"-3",Matches!$J$2:$J$201,0))),5,IF(SIGN(H1237-I1237)&lt;&gt;SIGN(INDEX(Matches!$G$2:$G$201,MATCH($A1237&amp;"-3",Matches!$J$2:$J$201,0))-INDEX(Matches!$H$2:$H$201,MATCH($A1237&amp;"-3",Matches!$J$2:$J$201,0))),0,IF(H1237-I1237=INDEX(Matches!$G$2:$G$201,MATCH($A1237&amp;"-3",Matches!$J$2:$J$201,0))-INDEX(Matches!$H$2:$H$201,MATCH($A1237&amp;"-3",Matches!$J$2:$J$201,0)),3,2))))),""))</f>
        <v/>
      </c>
      <c r="AA1237" s="12" t="str">
        <f aca="false">IF(OR($B1237="",J1237="",K1237=""),"",IFERROR(IF(OR(INDEX(Matches!$I$2:$I$201,MATCH($A1237&amp;"-4",Matches!$J$2:$J$201,0))="Void",INDEX(Matches!$G$2:$G$201,MATCH($A1237&amp;"-4",Matches!$J$2:$J$201,0))="",INDEX(Matches!$H$2:$H$201,MATCH($A1237&amp;"-4",Matches!$J$2:$J$201,0))=""),"",IF(AND($C1237&lt;&gt;"",INDEX(Matches!$F$2:$F$201,MATCH($A1237&amp;"-4",Matches!$J$2:$J$201,0))&lt;&gt;"",$C1237&gt;=INDEX(Matches!$F$2:$F$201,MATCH($A1237&amp;"-4",Matches!$J$2:$J$201,0))),"",IF(AND(J1237=INDEX(Matches!$G$2:$G$201,MATCH($A1237&amp;"-4",Matches!$J$2:$J$201,0)),K1237=INDEX(Matches!$H$2:$H$201,MATCH($A1237&amp;"-4",Matches!$J$2:$J$201,0))),5,IF(SIGN(J1237-K1237)&lt;&gt;SIGN(INDEX(Matches!$G$2:$G$201,MATCH($A1237&amp;"-4",Matches!$J$2:$J$201,0))-INDEX(Matches!$H$2:$H$201,MATCH($A1237&amp;"-4",Matches!$J$2:$J$201,0))),0,IF(J1237-K1237=INDEX(Matches!$G$2:$G$201,MATCH($A1237&amp;"-4",Matches!$J$2:$J$201,0))-INDEX(Matches!$H$2:$H$201,MATCH($A1237&amp;"-4",Matches!$J$2:$J$201,0)),3,2))))),""))</f>
        <v/>
      </c>
      <c r="AB1237" s="12" t="str">
        <f aca="false">IF(OR($B1237="",L1237="",M1237=""),"",IFERROR(IF(OR(INDEX(Matches!$I$2:$I$201,MATCH($A1237&amp;"-5",Matches!$J$2:$J$201,0))="Void",INDEX(Matches!$G$2:$G$201,MATCH($A1237&amp;"-5",Matches!$J$2:$J$201,0))="",INDEX(Matches!$H$2:$H$201,MATCH($A1237&amp;"-5",Matches!$J$2:$J$201,0))=""),"",IF(AND($C1237&lt;&gt;"",INDEX(Matches!$F$2:$F$201,MATCH($A1237&amp;"-5",Matches!$J$2:$J$201,0))&lt;&gt;"",$C1237&gt;=INDEX(Matches!$F$2:$F$201,MATCH($A1237&amp;"-5",Matches!$J$2:$J$201,0))),"",IF(AND(L1237=INDEX(Matches!$G$2:$G$201,MATCH($A1237&amp;"-5",Matches!$J$2:$J$201,0)),M1237=INDEX(Matches!$H$2:$H$201,MATCH($A1237&amp;"-5",Matches!$J$2:$J$201,0))),5,IF(SIGN(L1237-M1237)&lt;&gt;SIGN(INDEX(Matches!$G$2:$G$201,MATCH($A1237&amp;"-5",Matches!$J$2:$J$201,0))-INDEX(Matches!$H$2:$H$201,MATCH($A1237&amp;"-5",Matches!$J$2:$J$201,0))),0,IF(L1237-M1237=INDEX(Matches!$G$2:$G$201,MATCH($A1237&amp;"-5",Matches!$J$2:$J$201,0))-INDEX(Matches!$H$2:$H$201,MATCH($A1237&amp;"-5",Matches!$J$2:$J$201,0)),3,2))))),""))</f>
        <v/>
      </c>
      <c r="AC1237" s="12" t="str">
        <f aca="false">IF(OR($B1237="",N1237="",O1237=""),"",IFERROR(IF(OR(INDEX(Matches!$I$2:$I$201,MATCH($A1237&amp;"-6",Matches!$J$2:$J$201,0))="Void",INDEX(Matches!$G$2:$G$201,MATCH($A1237&amp;"-6",Matches!$J$2:$J$201,0))="",INDEX(Matches!$H$2:$H$201,MATCH($A1237&amp;"-6",Matches!$J$2:$J$201,0))=""),"",IF(AND($C1237&lt;&gt;"",INDEX(Matches!$F$2:$F$201,MATCH($A1237&amp;"-6",Matches!$J$2:$J$201,0))&lt;&gt;"",$C1237&gt;=INDEX(Matches!$F$2:$F$201,MATCH($A1237&amp;"-6",Matches!$J$2:$J$201,0))),"",IF(AND(N1237=INDEX(Matches!$G$2:$G$201,MATCH($A1237&amp;"-6",Matches!$J$2:$J$201,0)),O1237=INDEX(Matches!$H$2:$H$201,MATCH($A1237&amp;"-6",Matches!$J$2:$J$201,0))),5,IF(SIGN(N1237-O1237)&lt;&gt;SIGN(INDEX(Matches!$G$2:$G$201,MATCH($A1237&amp;"-6",Matches!$J$2:$J$201,0))-INDEX(Matches!$H$2:$H$201,MATCH($A1237&amp;"-6",Matches!$J$2:$J$201,0))),0,IF(N1237-O1237=INDEX(Matches!$G$2:$G$201,MATCH($A1237&amp;"-6",Matches!$J$2:$J$201,0))-INDEX(Matches!$H$2:$H$201,MATCH($A1237&amp;"-6",Matches!$J$2:$J$201,0)),3,2))))),""))</f>
        <v/>
      </c>
      <c r="AD1237" s="12" t="str">
        <f aca="false">IF(OR($B1237="",P1237="",Q1237=""),"",IFERROR(IF(OR(INDEX(Matches!$I$2:$I$201,MATCH($A1237&amp;"-7",Matches!$J$2:$J$201,0))="Void",INDEX(Matches!$G$2:$G$201,MATCH($A1237&amp;"-7",Matches!$J$2:$J$201,0))="",INDEX(Matches!$H$2:$H$201,MATCH($A1237&amp;"-7",Matches!$J$2:$J$201,0))=""),"",IF(AND($C1237&lt;&gt;"",INDEX(Matches!$F$2:$F$201,MATCH($A1237&amp;"-7",Matches!$J$2:$J$201,0))&lt;&gt;"",$C1237&gt;=INDEX(Matches!$F$2:$F$201,MATCH($A1237&amp;"-7",Matches!$J$2:$J$201,0))),"",IF(AND(P1237=INDEX(Matches!$G$2:$G$201,MATCH($A1237&amp;"-7",Matches!$J$2:$J$201,0)),Q1237=INDEX(Matches!$H$2:$H$201,MATCH($A1237&amp;"-7",Matches!$J$2:$J$201,0))),5,IF(SIGN(P1237-Q1237)&lt;&gt;SIGN(INDEX(Matches!$G$2:$G$201,MATCH($A1237&amp;"-7",Matches!$J$2:$J$201,0))-INDEX(Matches!$H$2:$H$201,MATCH($A1237&amp;"-7",Matches!$J$2:$J$201,0))),0,IF(P1237-Q1237=INDEX(Matches!$G$2:$G$201,MATCH($A1237&amp;"-7",Matches!$J$2:$J$201,0))-INDEX(Matches!$H$2:$H$201,MATCH($A1237&amp;"-7",Matches!$J$2:$J$201,0)),3,2))))),""))</f>
        <v/>
      </c>
      <c r="AE1237" s="12" t="str">
        <f aca="false">IF(OR($B1237="",R1237="",S1237=""),"",IFERROR(IF(OR(INDEX(Matches!$I$2:$I$201,MATCH($A1237&amp;"-8",Matches!$J$2:$J$201,0))="Void",INDEX(Matches!$G$2:$G$201,MATCH($A1237&amp;"-8",Matches!$J$2:$J$201,0))="",INDEX(Matches!$H$2:$H$201,MATCH($A1237&amp;"-8",Matches!$J$2:$J$201,0))=""),"",IF(AND($C1237&lt;&gt;"",INDEX(Matches!$F$2:$F$201,MATCH($A1237&amp;"-8",Matches!$J$2:$J$201,0))&lt;&gt;"",$C1237&gt;=INDEX(Matches!$F$2:$F$201,MATCH($A1237&amp;"-8",Matches!$J$2:$J$201,0))),"",IF(AND(R1237=INDEX(Matches!$G$2:$G$201,MATCH($A1237&amp;"-8",Matches!$J$2:$J$201,0)),S1237=INDEX(Matches!$H$2:$H$201,MATCH($A1237&amp;"-8",Matches!$J$2:$J$201,0))),5,IF(SIGN(R1237-S1237)&lt;&gt;SIGN(INDEX(Matches!$G$2:$G$201,MATCH($A1237&amp;"-8",Matches!$J$2:$J$201,0))-INDEX(Matches!$H$2:$H$201,MATCH($A1237&amp;"-8",Matches!$J$2:$J$201,0))),0,IF(R1237-S1237=INDEX(Matches!$G$2:$G$201,MATCH($A1237&amp;"-8",Matches!$J$2:$J$201,0))-INDEX(Matches!$H$2:$H$201,MATCH($A1237&amp;"-8",Matches!$J$2:$J$201,0)),3,2))))),""))</f>
        <v/>
      </c>
      <c r="AF1237" s="12" t="str">
        <f aca="false">IF(OR($B1237="",T1237="",U1237=""),"",IFERROR(IF(OR(INDEX(Matches!$I$2:$I$201,MATCH($A1237&amp;"-9",Matches!$J$2:$J$201,0))="Void",INDEX(Matches!$G$2:$G$201,MATCH($A1237&amp;"-9",Matches!$J$2:$J$201,0))="",INDEX(Matches!$H$2:$H$201,MATCH($A1237&amp;"-9",Matches!$J$2:$J$201,0))=""),"",IF(AND($C1237&lt;&gt;"",INDEX(Matches!$F$2:$F$201,MATCH($A1237&amp;"-9",Matches!$J$2:$J$201,0))&lt;&gt;"",$C1237&gt;=INDEX(Matches!$F$2:$F$201,MATCH($A1237&amp;"-9",Matches!$J$2:$J$201,0))),"",IF(AND(T1237=INDEX(Matches!$G$2:$G$201,MATCH($A1237&amp;"-9",Matches!$J$2:$J$201,0)),U1237=INDEX(Matches!$H$2:$H$201,MATCH($A1237&amp;"-9",Matches!$J$2:$J$201,0))),5,IF(SIGN(T1237-U1237)&lt;&gt;SIGN(INDEX(Matches!$G$2:$G$201,MATCH($A1237&amp;"-9",Matches!$J$2:$J$201,0))-INDEX(Matches!$H$2:$H$201,MATCH($A1237&amp;"-9",Matches!$J$2:$J$201,0))),0,IF(T1237-U1237=INDEX(Matches!$G$2:$G$201,MATCH($A1237&amp;"-9",Matches!$J$2:$J$201,0))-INDEX(Matches!$H$2:$H$201,MATCH($A1237&amp;"-9",Matches!$J$2:$J$201,0)),3,2))))),""))</f>
        <v/>
      </c>
      <c r="AG1237" s="12" t="str">
        <f aca="false">IF(OR($B1237="",V1237="",W1237=""),"",IFERROR(IF(OR(INDEX(Matches!$I$2:$I$201,MATCH($A1237&amp;"-10",Matches!$J$2:$J$201,0))="Void",INDEX(Matches!$G$2:$G$201,MATCH($A1237&amp;"-10",Matches!$J$2:$J$201,0))="",INDEX(Matches!$H$2:$H$201,MATCH($A1237&amp;"-10",Matches!$J$2:$J$201,0))=""),"",IF(AND($C1237&lt;&gt;"",INDEX(Matches!$F$2:$F$201,MATCH($A1237&amp;"-10",Matches!$J$2:$J$201,0))&lt;&gt;"",$C1237&gt;=INDEX(Matches!$F$2:$F$201,MATCH($A1237&amp;"-10",Matches!$J$2:$J$201,0))),"",IF(AND(V1237=INDEX(Matches!$G$2:$G$201,MATCH($A1237&amp;"-10",Matches!$J$2:$J$201,0)),W1237=INDEX(Matches!$H$2:$H$201,MATCH($A1237&amp;"-10",Matches!$J$2:$J$201,0))),5,IF(SIGN(V1237-W1237)&lt;&gt;SIGN(INDEX(Matches!$G$2:$G$201,MATCH($A1237&amp;"-10",Matches!$J$2:$J$201,0))-INDEX(Matches!$H$2:$H$201,MATCH($A1237&amp;"-10",Matches!$J$2:$J$201,0))),0,IF(V1237-W1237=INDEX(Matches!$G$2:$G$201,MATCH($A1237&amp;"-10",Matches!$J$2:$J$201,0))-INDEX(Matches!$H$2:$H$201,MATCH($A1237&amp;"-10",Matches!$J$2:$J$201,0)),3,2))))),""))</f>
        <v/>
      </c>
      <c r="AH1237" s="13" t="str">
        <f aca="false">IF($B1237="","",SUM(X1237:AG1237))</f>
        <v/>
      </c>
      <c r="AI1237" s="12" t="str">
        <f aca="false">IF($B1237="","",COUNTIF(X1237:AG1237,5))</f>
        <v/>
      </c>
      <c r="AJ1237" s="12" t="str">
        <f aca="false">IF($B1237="","",COUNTIF(X1237:AG1237,"&gt;=2"))</f>
        <v/>
      </c>
      <c r="AK1237" s="12" t="str">
        <f aca="false">IF($B1237="","",COUNT(X1237:AG1237))</f>
        <v/>
      </c>
    </row>
    <row r="1238" customFormat="false" ht="15" hidden="false" customHeight="false" outlineLevel="0" collapsed="false">
      <c r="A1238" s="7"/>
      <c r="B1238" s="7"/>
      <c r="C1238" s="11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12" t="str">
        <f aca="false">IF(OR($B1238="",D1238="",E1238=""),"",IFERROR(IF(OR(INDEX(Matches!$I$2:$I$201,MATCH($A1238&amp;"-1",Matches!$J$2:$J$201,0))="Void",INDEX(Matches!$G$2:$G$201,MATCH($A1238&amp;"-1",Matches!$J$2:$J$201,0))="",INDEX(Matches!$H$2:$H$201,MATCH($A1238&amp;"-1",Matches!$J$2:$J$201,0))=""),"",IF(AND($C1238&lt;&gt;"",INDEX(Matches!$F$2:$F$201,MATCH($A1238&amp;"-1",Matches!$J$2:$J$201,0))&lt;&gt;"",$C1238&gt;=INDEX(Matches!$F$2:$F$201,MATCH($A1238&amp;"-1",Matches!$J$2:$J$201,0))),"",IF(AND(D1238=INDEX(Matches!$G$2:$G$201,MATCH($A1238&amp;"-1",Matches!$J$2:$J$201,0)),E1238=INDEX(Matches!$H$2:$H$201,MATCH($A1238&amp;"-1",Matches!$J$2:$J$201,0))),5,IF(SIGN(D1238-E1238)&lt;&gt;SIGN(INDEX(Matches!$G$2:$G$201,MATCH($A1238&amp;"-1",Matches!$J$2:$J$201,0))-INDEX(Matches!$H$2:$H$201,MATCH($A1238&amp;"-1",Matches!$J$2:$J$201,0))),0,IF(D1238-E1238=INDEX(Matches!$G$2:$G$201,MATCH($A1238&amp;"-1",Matches!$J$2:$J$201,0))-INDEX(Matches!$H$2:$H$201,MATCH($A1238&amp;"-1",Matches!$J$2:$J$201,0)),3,2))))),""))</f>
        <v/>
      </c>
      <c r="Y1238" s="12" t="str">
        <f aca="false">IF(OR($B1238="",F1238="",G1238=""),"",IFERROR(IF(OR(INDEX(Matches!$I$2:$I$201,MATCH($A1238&amp;"-2",Matches!$J$2:$J$201,0))="Void",INDEX(Matches!$G$2:$G$201,MATCH($A1238&amp;"-2",Matches!$J$2:$J$201,0))="",INDEX(Matches!$H$2:$H$201,MATCH($A1238&amp;"-2",Matches!$J$2:$J$201,0))=""),"",IF(AND($C1238&lt;&gt;"",INDEX(Matches!$F$2:$F$201,MATCH($A1238&amp;"-2",Matches!$J$2:$J$201,0))&lt;&gt;"",$C1238&gt;=INDEX(Matches!$F$2:$F$201,MATCH($A1238&amp;"-2",Matches!$J$2:$J$201,0))),"",IF(AND(F1238=INDEX(Matches!$G$2:$G$201,MATCH($A1238&amp;"-2",Matches!$J$2:$J$201,0)),G1238=INDEX(Matches!$H$2:$H$201,MATCH($A1238&amp;"-2",Matches!$J$2:$J$201,0))),5,IF(SIGN(F1238-G1238)&lt;&gt;SIGN(INDEX(Matches!$G$2:$G$201,MATCH($A1238&amp;"-2",Matches!$J$2:$J$201,0))-INDEX(Matches!$H$2:$H$201,MATCH($A1238&amp;"-2",Matches!$J$2:$J$201,0))),0,IF(F1238-G1238=INDEX(Matches!$G$2:$G$201,MATCH($A1238&amp;"-2",Matches!$J$2:$J$201,0))-INDEX(Matches!$H$2:$H$201,MATCH($A1238&amp;"-2",Matches!$J$2:$J$201,0)),3,2))))),""))</f>
        <v/>
      </c>
      <c r="Z1238" s="12" t="str">
        <f aca="false">IF(OR($B1238="",H1238="",I1238=""),"",IFERROR(IF(OR(INDEX(Matches!$I$2:$I$201,MATCH($A1238&amp;"-3",Matches!$J$2:$J$201,0))="Void",INDEX(Matches!$G$2:$G$201,MATCH($A1238&amp;"-3",Matches!$J$2:$J$201,0))="",INDEX(Matches!$H$2:$H$201,MATCH($A1238&amp;"-3",Matches!$J$2:$J$201,0))=""),"",IF(AND($C1238&lt;&gt;"",INDEX(Matches!$F$2:$F$201,MATCH($A1238&amp;"-3",Matches!$J$2:$J$201,0))&lt;&gt;"",$C1238&gt;=INDEX(Matches!$F$2:$F$201,MATCH($A1238&amp;"-3",Matches!$J$2:$J$201,0))),"",IF(AND(H1238=INDEX(Matches!$G$2:$G$201,MATCH($A1238&amp;"-3",Matches!$J$2:$J$201,0)),I1238=INDEX(Matches!$H$2:$H$201,MATCH($A1238&amp;"-3",Matches!$J$2:$J$201,0))),5,IF(SIGN(H1238-I1238)&lt;&gt;SIGN(INDEX(Matches!$G$2:$G$201,MATCH($A1238&amp;"-3",Matches!$J$2:$J$201,0))-INDEX(Matches!$H$2:$H$201,MATCH($A1238&amp;"-3",Matches!$J$2:$J$201,0))),0,IF(H1238-I1238=INDEX(Matches!$G$2:$G$201,MATCH($A1238&amp;"-3",Matches!$J$2:$J$201,0))-INDEX(Matches!$H$2:$H$201,MATCH($A1238&amp;"-3",Matches!$J$2:$J$201,0)),3,2))))),""))</f>
        <v/>
      </c>
      <c r="AA1238" s="12" t="str">
        <f aca="false">IF(OR($B1238="",J1238="",K1238=""),"",IFERROR(IF(OR(INDEX(Matches!$I$2:$I$201,MATCH($A1238&amp;"-4",Matches!$J$2:$J$201,0))="Void",INDEX(Matches!$G$2:$G$201,MATCH($A1238&amp;"-4",Matches!$J$2:$J$201,0))="",INDEX(Matches!$H$2:$H$201,MATCH($A1238&amp;"-4",Matches!$J$2:$J$201,0))=""),"",IF(AND($C1238&lt;&gt;"",INDEX(Matches!$F$2:$F$201,MATCH($A1238&amp;"-4",Matches!$J$2:$J$201,0))&lt;&gt;"",$C1238&gt;=INDEX(Matches!$F$2:$F$201,MATCH($A1238&amp;"-4",Matches!$J$2:$J$201,0))),"",IF(AND(J1238=INDEX(Matches!$G$2:$G$201,MATCH($A1238&amp;"-4",Matches!$J$2:$J$201,0)),K1238=INDEX(Matches!$H$2:$H$201,MATCH($A1238&amp;"-4",Matches!$J$2:$J$201,0))),5,IF(SIGN(J1238-K1238)&lt;&gt;SIGN(INDEX(Matches!$G$2:$G$201,MATCH($A1238&amp;"-4",Matches!$J$2:$J$201,0))-INDEX(Matches!$H$2:$H$201,MATCH($A1238&amp;"-4",Matches!$J$2:$J$201,0))),0,IF(J1238-K1238=INDEX(Matches!$G$2:$G$201,MATCH($A1238&amp;"-4",Matches!$J$2:$J$201,0))-INDEX(Matches!$H$2:$H$201,MATCH($A1238&amp;"-4",Matches!$J$2:$J$201,0)),3,2))))),""))</f>
        <v/>
      </c>
      <c r="AB1238" s="12" t="str">
        <f aca="false">IF(OR($B1238="",L1238="",M1238=""),"",IFERROR(IF(OR(INDEX(Matches!$I$2:$I$201,MATCH($A1238&amp;"-5",Matches!$J$2:$J$201,0))="Void",INDEX(Matches!$G$2:$G$201,MATCH($A1238&amp;"-5",Matches!$J$2:$J$201,0))="",INDEX(Matches!$H$2:$H$201,MATCH($A1238&amp;"-5",Matches!$J$2:$J$201,0))=""),"",IF(AND($C1238&lt;&gt;"",INDEX(Matches!$F$2:$F$201,MATCH($A1238&amp;"-5",Matches!$J$2:$J$201,0))&lt;&gt;"",$C1238&gt;=INDEX(Matches!$F$2:$F$201,MATCH($A1238&amp;"-5",Matches!$J$2:$J$201,0))),"",IF(AND(L1238=INDEX(Matches!$G$2:$G$201,MATCH($A1238&amp;"-5",Matches!$J$2:$J$201,0)),M1238=INDEX(Matches!$H$2:$H$201,MATCH($A1238&amp;"-5",Matches!$J$2:$J$201,0))),5,IF(SIGN(L1238-M1238)&lt;&gt;SIGN(INDEX(Matches!$G$2:$G$201,MATCH($A1238&amp;"-5",Matches!$J$2:$J$201,0))-INDEX(Matches!$H$2:$H$201,MATCH($A1238&amp;"-5",Matches!$J$2:$J$201,0))),0,IF(L1238-M1238=INDEX(Matches!$G$2:$G$201,MATCH($A1238&amp;"-5",Matches!$J$2:$J$201,0))-INDEX(Matches!$H$2:$H$201,MATCH($A1238&amp;"-5",Matches!$J$2:$J$201,0)),3,2))))),""))</f>
        <v/>
      </c>
      <c r="AC1238" s="12" t="str">
        <f aca="false">IF(OR($B1238="",N1238="",O1238=""),"",IFERROR(IF(OR(INDEX(Matches!$I$2:$I$201,MATCH($A1238&amp;"-6",Matches!$J$2:$J$201,0))="Void",INDEX(Matches!$G$2:$G$201,MATCH($A1238&amp;"-6",Matches!$J$2:$J$201,0))="",INDEX(Matches!$H$2:$H$201,MATCH($A1238&amp;"-6",Matches!$J$2:$J$201,0))=""),"",IF(AND($C1238&lt;&gt;"",INDEX(Matches!$F$2:$F$201,MATCH($A1238&amp;"-6",Matches!$J$2:$J$201,0))&lt;&gt;"",$C1238&gt;=INDEX(Matches!$F$2:$F$201,MATCH($A1238&amp;"-6",Matches!$J$2:$J$201,0))),"",IF(AND(N1238=INDEX(Matches!$G$2:$G$201,MATCH($A1238&amp;"-6",Matches!$J$2:$J$201,0)),O1238=INDEX(Matches!$H$2:$H$201,MATCH($A1238&amp;"-6",Matches!$J$2:$J$201,0))),5,IF(SIGN(N1238-O1238)&lt;&gt;SIGN(INDEX(Matches!$G$2:$G$201,MATCH($A1238&amp;"-6",Matches!$J$2:$J$201,0))-INDEX(Matches!$H$2:$H$201,MATCH($A1238&amp;"-6",Matches!$J$2:$J$201,0))),0,IF(N1238-O1238=INDEX(Matches!$G$2:$G$201,MATCH($A1238&amp;"-6",Matches!$J$2:$J$201,0))-INDEX(Matches!$H$2:$H$201,MATCH($A1238&amp;"-6",Matches!$J$2:$J$201,0)),3,2))))),""))</f>
        <v/>
      </c>
      <c r="AD1238" s="12" t="str">
        <f aca="false">IF(OR($B1238="",P1238="",Q1238=""),"",IFERROR(IF(OR(INDEX(Matches!$I$2:$I$201,MATCH($A1238&amp;"-7",Matches!$J$2:$J$201,0))="Void",INDEX(Matches!$G$2:$G$201,MATCH($A1238&amp;"-7",Matches!$J$2:$J$201,0))="",INDEX(Matches!$H$2:$H$201,MATCH($A1238&amp;"-7",Matches!$J$2:$J$201,0))=""),"",IF(AND($C1238&lt;&gt;"",INDEX(Matches!$F$2:$F$201,MATCH($A1238&amp;"-7",Matches!$J$2:$J$201,0))&lt;&gt;"",$C1238&gt;=INDEX(Matches!$F$2:$F$201,MATCH($A1238&amp;"-7",Matches!$J$2:$J$201,0))),"",IF(AND(P1238=INDEX(Matches!$G$2:$G$201,MATCH($A1238&amp;"-7",Matches!$J$2:$J$201,0)),Q1238=INDEX(Matches!$H$2:$H$201,MATCH($A1238&amp;"-7",Matches!$J$2:$J$201,0))),5,IF(SIGN(P1238-Q1238)&lt;&gt;SIGN(INDEX(Matches!$G$2:$G$201,MATCH($A1238&amp;"-7",Matches!$J$2:$J$201,0))-INDEX(Matches!$H$2:$H$201,MATCH($A1238&amp;"-7",Matches!$J$2:$J$201,0))),0,IF(P1238-Q1238=INDEX(Matches!$G$2:$G$201,MATCH($A1238&amp;"-7",Matches!$J$2:$J$201,0))-INDEX(Matches!$H$2:$H$201,MATCH($A1238&amp;"-7",Matches!$J$2:$J$201,0)),3,2))))),""))</f>
        <v/>
      </c>
      <c r="AE1238" s="12" t="str">
        <f aca="false">IF(OR($B1238="",R1238="",S1238=""),"",IFERROR(IF(OR(INDEX(Matches!$I$2:$I$201,MATCH($A1238&amp;"-8",Matches!$J$2:$J$201,0))="Void",INDEX(Matches!$G$2:$G$201,MATCH($A1238&amp;"-8",Matches!$J$2:$J$201,0))="",INDEX(Matches!$H$2:$H$201,MATCH($A1238&amp;"-8",Matches!$J$2:$J$201,0))=""),"",IF(AND($C1238&lt;&gt;"",INDEX(Matches!$F$2:$F$201,MATCH($A1238&amp;"-8",Matches!$J$2:$J$201,0))&lt;&gt;"",$C1238&gt;=INDEX(Matches!$F$2:$F$201,MATCH($A1238&amp;"-8",Matches!$J$2:$J$201,0))),"",IF(AND(R1238=INDEX(Matches!$G$2:$G$201,MATCH($A1238&amp;"-8",Matches!$J$2:$J$201,0)),S1238=INDEX(Matches!$H$2:$H$201,MATCH($A1238&amp;"-8",Matches!$J$2:$J$201,0))),5,IF(SIGN(R1238-S1238)&lt;&gt;SIGN(INDEX(Matches!$G$2:$G$201,MATCH($A1238&amp;"-8",Matches!$J$2:$J$201,0))-INDEX(Matches!$H$2:$H$201,MATCH($A1238&amp;"-8",Matches!$J$2:$J$201,0))),0,IF(R1238-S1238=INDEX(Matches!$G$2:$G$201,MATCH($A1238&amp;"-8",Matches!$J$2:$J$201,0))-INDEX(Matches!$H$2:$H$201,MATCH($A1238&amp;"-8",Matches!$J$2:$J$201,0)),3,2))))),""))</f>
        <v/>
      </c>
      <c r="AF1238" s="12" t="str">
        <f aca="false">IF(OR($B1238="",T1238="",U1238=""),"",IFERROR(IF(OR(INDEX(Matches!$I$2:$I$201,MATCH($A1238&amp;"-9",Matches!$J$2:$J$201,0))="Void",INDEX(Matches!$G$2:$G$201,MATCH($A1238&amp;"-9",Matches!$J$2:$J$201,0))="",INDEX(Matches!$H$2:$H$201,MATCH($A1238&amp;"-9",Matches!$J$2:$J$201,0))=""),"",IF(AND($C1238&lt;&gt;"",INDEX(Matches!$F$2:$F$201,MATCH($A1238&amp;"-9",Matches!$J$2:$J$201,0))&lt;&gt;"",$C1238&gt;=INDEX(Matches!$F$2:$F$201,MATCH($A1238&amp;"-9",Matches!$J$2:$J$201,0))),"",IF(AND(T1238=INDEX(Matches!$G$2:$G$201,MATCH($A1238&amp;"-9",Matches!$J$2:$J$201,0)),U1238=INDEX(Matches!$H$2:$H$201,MATCH($A1238&amp;"-9",Matches!$J$2:$J$201,0))),5,IF(SIGN(T1238-U1238)&lt;&gt;SIGN(INDEX(Matches!$G$2:$G$201,MATCH($A1238&amp;"-9",Matches!$J$2:$J$201,0))-INDEX(Matches!$H$2:$H$201,MATCH($A1238&amp;"-9",Matches!$J$2:$J$201,0))),0,IF(T1238-U1238=INDEX(Matches!$G$2:$G$201,MATCH($A1238&amp;"-9",Matches!$J$2:$J$201,0))-INDEX(Matches!$H$2:$H$201,MATCH($A1238&amp;"-9",Matches!$J$2:$J$201,0)),3,2))))),""))</f>
        <v/>
      </c>
      <c r="AG1238" s="12" t="str">
        <f aca="false">IF(OR($B1238="",V1238="",W1238=""),"",IFERROR(IF(OR(INDEX(Matches!$I$2:$I$201,MATCH($A1238&amp;"-10",Matches!$J$2:$J$201,0))="Void",INDEX(Matches!$G$2:$G$201,MATCH($A1238&amp;"-10",Matches!$J$2:$J$201,0))="",INDEX(Matches!$H$2:$H$201,MATCH($A1238&amp;"-10",Matches!$J$2:$J$201,0))=""),"",IF(AND($C1238&lt;&gt;"",INDEX(Matches!$F$2:$F$201,MATCH($A1238&amp;"-10",Matches!$J$2:$J$201,0))&lt;&gt;"",$C1238&gt;=INDEX(Matches!$F$2:$F$201,MATCH($A1238&amp;"-10",Matches!$J$2:$J$201,0))),"",IF(AND(V1238=INDEX(Matches!$G$2:$G$201,MATCH($A1238&amp;"-10",Matches!$J$2:$J$201,0)),W1238=INDEX(Matches!$H$2:$H$201,MATCH($A1238&amp;"-10",Matches!$J$2:$J$201,0))),5,IF(SIGN(V1238-W1238)&lt;&gt;SIGN(INDEX(Matches!$G$2:$G$201,MATCH($A1238&amp;"-10",Matches!$J$2:$J$201,0))-INDEX(Matches!$H$2:$H$201,MATCH($A1238&amp;"-10",Matches!$J$2:$J$201,0))),0,IF(V1238-W1238=INDEX(Matches!$G$2:$G$201,MATCH($A1238&amp;"-10",Matches!$J$2:$J$201,0))-INDEX(Matches!$H$2:$H$201,MATCH($A1238&amp;"-10",Matches!$J$2:$J$201,0)),3,2))))),""))</f>
        <v/>
      </c>
      <c r="AH1238" s="13" t="str">
        <f aca="false">IF($B1238="","",SUM(X1238:AG1238))</f>
        <v/>
      </c>
      <c r="AI1238" s="12" t="str">
        <f aca="false">IF($B1238="","",COUNTIF(X1238:AG1238,5))</f>
        <v/>
      </c>
      <c r="AJ1238" s="12" t="str">
        <f aca="false">IF($B1238="","",COUNTIF(X1238:AG1238,"&gt;=2"))</f>
        <v/>
      </c>
      <c r="AK1238" s="12" t="str">
        <f aca="false">IF($B1238="","",COUNT(X1238:AG1238))</f>
        <v/>
      </c>
    </row>
    <row r="1239" customFormat="false" ht="15" hidden="false" customHeight="false" outlineLevel="0" collapsed="false">
      <c r="A1239" s="7"/>
      <c r="B1239" s="7"/>
      <c r="C1239" s="11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12" t="str">
        <f aca="false">IF(OR($B1239="",D1239="",E1239=""),"",IFERROR(IF(OR(INDEX(Matches!$I$2:$I$201,MATCH($A1239&amp;"-1",Matches!$J$2:$J$201,0))="Void",INDEX(Matches!$G$2:$G$201,MATCH($A1239&amp;"-1",Matches!$J$2:$J$201,0))="",INDEX(Matches!$H$2:$H$201,MATCH($A1239&amp;"-1",Matches!$J$2:$J$201,0))=""),"",IF(AND($C1239&lt;&gt;"",INDEX(Matches!$F$2:$F$201,MATCH($A1239&amp;"-1",Matches!$J$2:$J$201,0))&lt;&gt;"",$C1239&gt;=INDEX(Matches!$F$2:$F$201,MATCH($A1239&amp;"-1",Matches!$J$2:$J$201,0))),"",IF(AND(D1239=INDEX(Matches!$G$2:$G$201,MATCH($A1239&amp;"-1",Matches!$J$2:$J$201,0)),E1239=INDEX(Matches!$H$2:$H$201,MATCH($A1239&amp;"-1",Matches!$J$2:$J$201,0))),5,IF(SIGN(D1239-E1239)&lt;&gt;SIGN(INDEX(Matches!$G$2:$G$201,MATCH($A1239&amp;"-1",Matches!$J$2:$J$201,0))-INDEX(Matches!$H$2:$H$201,MATCH($A1239&amp;"-1",Matches!$J$2:$J$201,0))),0,IF(D1239-E1239=INDEX(Matches!$G$2:$G$201,MATCH($A1239&amp;"-1",Matches!$J$2:$J$201,0))-INDEX(Matches!$H$2:$H$201,MATCH($A1239&amp;"-1",Matches!$J$2:$J$201,0)),3,2))))),""))</f>
        <v/>
      </c>
      <c r="Y1239" s="12" t="str">
        <f aca="false">IF(OR($B1239="",F1239="",G1239=""),"",IFERROR(IF(OR(INDEX(Matches!$I$2:$I$201,MATCH($A1239&amp;"-2",Matches!$J$2:$J$201,0))="Void",INDEX(Matches!$G$2:$G$201,MATCH($A1239&amp;"-2",Matches!$J$2:$J$201,0))="",INDEX(Matches!$H$2:$H$201,MATCH($A1239&amp;"-2",Matches!$J$2:$J$201,0))=""),"",IF(AND($C1239&lt;&gt;"",INDEX(Matches!$F$2:$F$201,MATCH($A1239&amp;"-2",Matches!$J$2:$J$201,0))&lt;&gt;"",$C1239&gt;=INDEX(Matches!$F$2:$F$201,MATCH($A1239&amp;"-2",Matches!$J$2:$J$201,0))),"",IF(AND(F1239=INDEX(Matches!$G$2:$G$201,MATCH($A1239&amp;"-2",Matches!$J$2:$J$201,0)),G1239=INDEX(Matches!$H$2:$H$201,MATCH($A1239&amp;"-2",Matches!$J$2:$J$201,0))),5,IF(SIGN(F1239-G1239)&lt;&gt;SIGN(INDEX(Matches!$G$2:$G$201,MATCH($A1239&amp;"-2",Matches!$J$2:$J$201,0))-INDEX(Matches!$H$2:$H$201,MATCH($A1239&amp;"-2",Matches!$J$2:$J$201,0))),0,IF(F1239-G1239=INDEX(Matches!$G$2:$G$201,MATCH($A1239&amp;"-2",Matches!$J$2:$J$201,0))-INDEX(Matches!$H$2:$H$201,MATCH($A1239&amp;"-2",Matches!$J$2:$J$201,0)),3,2))))),""))</f>
        <v/>
      </c>
      <c r="Z1239" s="12" t="str">
        <f aca="false">IF(OR($B1239="",H1239="",I1239=""),"",IFERROR(IF(OR(INDEX(Matches!$I$2:$I$201,MATCH($A1239&amp;"-3",Matches!$J$2:$J$201,0))="Void",INDEX(Matches!$G$2:$G$201,MATCH($A1239&amp;"-3",Matches!$J$2:$J$201,0))="",INDEX(Matches!$H$2:$H$201,MATCH($A1239&amp;"-3",Matches!$J$2:$J$201,0))=""),"",IF(AND($C1239&lt;&gt;"",INDEX(Matches!$F$2:$F$201,MATCH($A1239&amp;"-3",Matches!$J$2:$J$201,0))&lt;&gt;"",$C1239&gt;=INDEX(Matches!$F$2:$F$201,MATCH($A1239&amp;"-3",Matches!$J$2:$J$201,0))),"",IF(AND(H1239=INDEX(Matches!$G$2:$G$201,MATCH($A1239&amp;"-3",Matches!$J$2:$J$201,0)),I1239=INDEX(Matches!$H$2:$H$201,MATCH($A1239&amp;"-3",Matches!$J$2:$J$201,0))),5,IF(SIGN(H1239-I1239)&lt;&gt;SIGN(INDEX(Matches!$G$2:$G$201,MATCH($A1239&amp;"-3",Matches!$J$2:$J$201,0))-INDEX(Matches!$H$2:$H$201,MATCH($A1239&amp;"-3",Matches!$J$2:$J$201,0))),0,IF(H1239-I1239=INDEX(Matches!$G$2:$G$201,MATCH($A1239&amp;"-3",Matches!$J$2:$J$201,0))-INDEX(Matches!$H$2:$H$201,MATCH($A1239&amp;"-3",Matches!$J$2:$J$201,0)),3,2))))),""))</f>
        <v/>
      </c>
      <c r="AA1239" s="12" t="str">
        <f aca="false">IF(OR($B1239="",J1239="",K1239=""),"",IFERROR(IF(OR(INDEX(Matches!$I$2:$I$201,MATCH($A1239&amp;"-4",Matches!$J$2:$J$201,0))="Void",INDEX(Matches!$G$2:$G$201,MATCH($A1239&amp;"-4",Matches!$J$2:$J$201,0))="",INDEX(Matches!$H$2:$H$201,MATCH($A1239&amp;"-4",Matches!$J$2:$J$201,0))=""),"",IF(AND($C1239&lt;&gt;"",INDEX(Matches!$F$2:$F$201,MATCH($A1239&amp;"-4",Matches!$J$2:$J$201,0))&lt;&gt;"",$C1239&gt;=INDEX(Matches!$F$2:$F$201,MATCH($A1239&amp;"-4",Matches!$J$2:$J$201,0))),"",IF(AND(J1239=INDEX(Matches!$G$2:$G$201,MATCH($A1239&amp;"-4",Matches!$J$2:$J$201,0)),K1239=INDEX(Matches!$H$2:$H$201,MATCH($A1239&amp;"-4",Matches!$J$2:$J$201,0))),5,IF(SIGN(J1239-K1239)&lt;&gt;SIGN(INDEX(Matches!$G$2:$G$201,MATCH($A1239&amp;"-4",Matches!$J$2:$J$201,0))-INDEX(Matches!$H$2:$H$201,MATCH($A1239&amp;"-4",Matches!$J$2:$J$201,0))),0,IF(J1239-K1239=INDEX(Matches!$G$2:$G$201,MATCH($A1239&amp;"-4",Matches!$J$2:$J$201,0))-INDEX(Matches!$H$2:$H$201,MATCH($A1239&amp;"-4",Matches!$J$2:$J$201,0)),3,2))))),""))</f>
        <v/>
      </c>
      <c r="AB1239" s="12" t="str">
        <f aca="false">IF(OR($B1239="",L1239="",M1239=""),"",IFERROR(IF(OR(INDEX(Matches!$I$2:$I$201,MATCH($A1239&amp;"-5",Matches!$J$2:$J$201,0))="Void",INDEX(Matches!$G$2:$G$201,MATCH($A1239&amp;"-5",Matches!$J$2:$J$201,0))="",INDEX(Matches!$H$2:$H$201,MATCH($A1239&amp;"-5",Matches!$J$2:$J$201,0))=""),"",IF(AND($C1239&lt;&gt;"",INDEX(Matches!$F$2:$F$201,MATCH($A1239&amp;"-5",Matches!$J$2:$J$201,0))&lt;&gt;"",$C1239&gt;=INDEX(Matches!$F$2:$F$201,MATCH($A1239&amp;"-5",Matches!$J$2:$J$201,0))),"",IF(AND(L1239=INDEX(Matches!$G$2:$G$201,MATCH($A1239&amp;"-5",Matches!$J$2:$J$201,0)),M1239=INDEX(Matches!$H$2:$H$201,MATCH($A1239&amp;"-5",Matches!$J$2:$J$201,0))),5,IF(SIGN(L1239-M1239)&lt;&gt;SIGN(INDEX(Matches!$G$2:$G$201,MATCH($A1239&amp;"-5",Matches!$J$2:$J$201,0))-INDEX(Matches!$H$2:$H$201,MATCH($A1239&amp;"-5",Matches!$J$2:$J$201,0))),0,IF(L1239-M1239=INDEX(Matches!$G$2:$G$201,MATCH($A1239&amp;"-5",Matches!$J$2:$J$201,0))-INDEX(Matches!$H$2:$H$201,MATCH($A1239&amp;"-5",Matches!$J$2:$J$201,0)),3,2))))),""))</f>
        <v/>
      </c>
      <c r="AC1239" s="12" t="str">
        <f aca="false">IF(OR($B1239="",N1239="",O1239=""),"",IFERROR(IF(OR(INDEX(Matches!$I$2:$I$201,MATCH($A1239&amp;"-6",Matches!$J$2:$J$201,0))="Void",INDEX(Matches!$G$2:$G$201,MATCH($A1239&amp;"-6",Matches!$J$2:$J$201,0))="",INDEX(Matches!$H$2:$H$201,MATCH($A1239&amp;"-6",Matches!$J$2:$J$201,0))=""),"",IF(AND($C1239&lt;&gt;"",INDEX(Matches!$F$2:$F$201,MATCH($A1239&amp;"-6",Matches!$J$2:$J$201,0))&lt;&gt;"",$C1239&gt;=INDEX(Matches!$F$2:$F$201,MATCH($A1239&amp;"-6",Matches!$J$2:$J$201,0))),"",IF(AND(N1239=INDEX(Matches!$G$2:$G$201,MATCH($A1239&amp;"-6",Matches!$J$2:$J$201,0)),O1239=INDEX(Matches!$H$2:$H$201,MATCH($A1239&amp;"-6",Matches!$J$2:$J$201,0))),5,IF(SIGN(N1239-O1239)&lt;&gt;SIGN(INDEX(Matches!$G$2:$G$201,MATCH($A1239&amp;"-6",Matches!$J$2:$J$201,0))-INDEX(Matches!$H$2:$H$201,MATCH($A1239&amp;"-6",Matches!$J$2:$J$201,0))),0,IF(N1239-O1239=INDEX(Matches!$G$2:$G$201,MATCH($A1239&amp;"-6",Matches!$J$2:$J$201,0))-INDEX(Matches!$H$2:$H$201,MATCH($A1239&amp;"-6",Matches!$J$2:$J$201,0)),3,2))))),""))</f>
        <v/>
      </c>
      <c r="AD1239" s="12" t="str">
        <f aca="false">IF(OR($B1239="",P1239="",Q1239=""),"",IFERROR(IF(OR(INDEX(Matches!$I$2:$I$201,MATCH($A1239&amp;"-7",Matches!$J$2:$J$201,0))="Void",INDEX(Matches!$G$2:$G$201,MATCH($A1239&amp;"-7",Matches!$J$2:$J$201,0))="",INDEX(Matches!$H$2:$H$201,MATCH($A1239&amp;"-7",Matches!$J$2:$J$201,0))=""),"",IF(AND($C1239&lt;&gt;"",INDEX(Matches!$F$2:$F$201,MATCH($A1239&amp;"-7",Matches!$J$2:$J$201,0))&lt;&gt;"",$C1239&gt;=INDEX(Matches!$F$2:$F$201,MATCH($A1239&amp;"-7",Matches!$J$2:$J$201,0))),"",IF(AND(P1239=INDEX(Matches!$G$2:$G$201,MATCH($A1239&amp;"-7",Matches!$J$2:$J$201,0)),Q1239=INDEX(Matches!$H$2:$H$201,MATCH($A1239&amp;"-7",Matches!$J$2:$J$201,0))),5,IF(SIGN(P1239-Q1239)&lt;&gt;SIGN(INDEX(Matches!$G$2:$G$201,MATCH($A1239&amp;"-7",Matches!$J$2:$J$201,0))-INDEX(Matches!$H$2:$H$201,MATCH($A1239&amp;"-7",Matches!$J$2:$J$201,0))),0,IF(P1239-Q1239=INDEX(Matches!$G$2:$G$201,MATCH($A1239&amp;"-7",Matches!$J$2:$J$201,0))-INDEX(Matches!$H$2:$H$201,MATCH($A1239&amp;"-7",Matches!$J$2:$J$201,0)),3,2))))),""))</f>
        <v/>
      </c>
      <c r="AE1239" s="12" t="str">
        <f aca="false">IF(OR($B1239="",R1239="",S1239=""),"",IFERROR(IF(OR(INDEX(Matches!$I$2:$I$201,MATCH($A1239&amp;"-8",Matches!$J$2:$J$201,0))="Void",INDEX(Matches!$G$2:$G$201,MATCH($A1239&amp;"-8",Matches!$J$2:$J$201,0))="",INDEX(Matches!$H$2:$H$201,MATCH($A1239&amp;"-8",Matches!$J$2:$J$201,0))=""),"",IF(AND($C1239&lt;&gt;"",INDEX(Matches!$F$2:$F$201,MATCH($A1239&amp;"-8",Matches!$J$2:$J$201,0))&lt;&gt;"",$C1239&gt;=INDEX(Matches!$F$2:$F$201,MATCH($A1239&amp;"-8",Matches!$J$2:$J$201,0))),"",IF(AND(R1239=INDEX(Matches!$G$2:$G$201,MATCH($A1239&amp;"-8",Matches!$J$2:$J$201,0)),S1239=INDEX(Matches!$H$2:$H$201,MATCH($A1239&amp;"-8",Matches!$J$2:$J$201,0))),5,IF(SIGN(R1239-S1239)&lt;&gt;SIGN(INDEX(Matches!$G$2:$G$201,MATCH($A1239&amp;"-8",Matches!$J$2:$J$201,0))-INDEX(Matches!$H$2:$H$201,MATCH($A1239&amp;"-8",Matches!$J$2:$J$201,0))),0,IF(R1239-S1239=INDEX(Matches!$G$2:$G$201,MATCH($A1239&amp;"-8",Matches!$J$2:$J$201,0))-INDEX(Matches!$H$2:$H$201,MATCH($A1239&amp;"-8",Matches!$J$2:$J$201,0)),3,2))))),""))</f>
        <v/>
      </c>
      <c r="AF1239" s="12" t="str">
        <f aca="false">IF(OR($B1239="",T1239="",U1239=""),"",IFERROR(IF(OR(INDEX(Matches!$I$2:$I$201,MATCH($A1239&amp;"-9",Matches!$J$2:$J$201,0))="Void",INDEX(Matches!$G$2:$G$201,MATCH($A1239&amp;"-9",Matches!$J$2:$J$201,0))="",INDEX(Matches!$H$2:$H$201,MATCH($A1239&amp;"-9",Matches!$J$2:$J$201,0))=""),"",IF(AND($C1239&lt;&gt;"",INDEX(Matches!$F$2:$F$201,MATCH($A1239&amp;"-9",Matches!$J$2:$J$201,0))&lt;&gt;"",$C1239&gt;=INDEX(Matches!$F$2:$F$201,MATCH($A1239&amp;"-9",Matches!$J$2:$J$201,0))),"",IF(AND(T1239=INDEX(Matches!$G$2:$G$201,MATCH($A1239&amp;"-9",Matches!$J$2:$J$201,0)),U1239=INDEX(Matches!$H$2:$H$201,MATCH($A1239&amp;"-9",Matches!$J$2:$J$201,0))),5,IF(SIGN(T1239-U1239)&lt;&gt;SIGN(INDEX(Matches!$G$2:$G$201,MATCH($A1239&amp;"-9",Matches!$J$2:$J$201,0))-INDEX(Matches!$H$2:$H$201,MATCH($A1239&amp;"-9",Matches!$J$2:$J$201,0))),0,IF(T1239-U1239=INDEX(Matches!$G$2:$G$201,MATCH($A1239&amp;"-9",Matches!$J$2:$J$201,0))-INDEX(Matches!$H$2:$H$201,MATCH($A1239&amp;"-9",Matches!$J$2:$J$201,0)),3,2))))),""))</f>
        <v/>
      </c>
      <c r="AG1239" s="12" t="str">
        <f aca="false">IF(OR($B1239="",V1239="",W1239=""),"",IFERROR(IF(OR(INDEX(Matches!$I$2:$I$201,MATCH($A1239&amp;"-10",Matches!$J$2:$J$201,0))="Void",INDEX(Matches!$G$2:$G$201,MATCH($A1239&amp;"-10",Matches!$J$2:$J$201,0))="",INDEX(Matches!$H$2:$H$201,MATCH($A1239&amp;"-10",Matches!$J$2:$J$201,0))=""),"",IF(AND($C1239&lt;&gt;"",INDEX(Matches!$F$2:$F$201,MATCH($A1239&amp;"-10",Matches!$J$2:$J$201,0))&lt;&gt;"",$C1239&gt;=INDEX(Matches!$F$2:$F$201,MATCH($A1239&amp;"-10",Matches!$J$2:$J$201,0))),"",IF(AND(V1239=INDEX(Matches!$G$2:$G$201,MATCH($A1239&amp;"-10",Matches!$J$2:$J$201,0)),W1239=INDEX(Matches!$H$2:$H$201,MATCH($A1239&amp;"-10",Matches!$J$2:$J$201,0))),5,IF(SIGN(V1239-W1239)&lt;&gt;SIGN(INDEX(Matches!$G$2:$G$201,MATCH($A1239&amp;"-10",Matches!$J$2:$J$201,0))-INDEX(Matches!$H$2:$H$201,MATCH($A1239&amp;"-10",Matches!$J$2:$J$201,0))),0,IF(V1239-W1239=INDEX(Matches!$G$2:$G$201,MATCH($A1239&amp;"-10",Matches!$J$2:$J$201,0))-INDEX(Matches!$H$2:$H$201,MATCH($A1239&amp;"-10",Matches!$J$2:$J$201,0)),3,2))))),""))</f>
        <v/>
      </c>
      <c r="AH1239" s="13" t="str">
        <f aca="false">IF($B1239="","",SUM(X1239:AG1239))</f>
        <v/>
      </c>
      <c r="AI1239" s="12" t="str">
        <f aca="false">IF($B1239="","",COUNTIF(X1239:AG1239,5))</f>
        <v/>
      </c>
      <c r="AJ1239" s="12" t="str">
        <f aca="false">IF($B1239="","",COUNTIF(X1239:AG1239,"&gt;=2"))</f>
        <v/>
      </c>
      <c r="AK1239" s="12" t="str">
        <f aca="false">IF($B1239="","",COUNT(X1239:AG1239))</f>
        <v/>
      </c>
    </row>
    <row r="1240" customFormat="false" ht="15" hidden="false" customHeight="false" outlineLevel="0" collapsed="false">
      <c r="A1240" s="7"/>
      <c r="B1240" s="7"/>
      <c r="C1240" s="11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12" t="str">
        <f aca="false">IF(OR($B1240="",D1240="",E1240=""),"",IFERROR(IF(OR(INDEX(Matches!$I$2:$I$201,MATCH($A1240&amp;"-1",Matches!$J$2:$J$201,0))="Void",INDEX(Matches!$G$2:$G$201,MATCH($A1240&amp;"-1",Matches!$J$2:$J$201,0))="",INDEX(Matches!$H$2:$H$201,MATCH($A1240&amp;"-1",Matches!$J$2:$J$201,0))=""),"",IF(AND($C1240&lt;&gt;"",INDEX(Matches!$F$2:$F$201,MATCH($A1240&amp;"-1",Matches!$J$2:$J$201,0))&lt;&gt;"",$C1240&gt;=INDEX(Matches!$F$2:$F$201,MATCH($A1240&amp;"-1",Matches!$J$2:$J$201,0))),"",IF(AND(D1240=INDEX(Matches!$G$2:$G$201,MATCH($A1240&amp;"-1",Matches!$J$2:$J$201,0)),E1240=INDEX(Matches!$H$2:$H$201,MATCH($A1240&amp;"-1",Matches!$J$2:$J$201,0))),5,IF(SIGN(D1240-E1240)&lt;&gt;SIGN(INDEX(Matches!$G$2:$G$201,MATCH($A1240&amp;"-1",Matches!$J$2:$J$201,0))-INDEX(Matches!$H$2:$H$201,MATCH($A1240&amp;"-1",Matches!$J$2:$J$201,0))),0,IF(D1240-E1240=INDEX(Matches!$G$2:$G$201,MATCH($A1240&amp;"-1",Matches!$J$2:$J$201,0))-INDEX(Matches!$H$2:$H$201,MATCH($A1240&amp;"-1",Matches!$J$2:$J$201,0)),3,2))))),""))</f>
        <v/>
      </c>
      <c r="Y1240" s="12" t="str">
        <f aca="false">IF(OR($B1240="",F1240="",G1240=""),"",IFERROR(IF(OR(INDEX(Matches!$I$2:$I$201,MATCH($A1240&amp;"-2",Matches!$J$2:$J$201,0))="Void",INDEX(Matches!$G$2:$G$201,MATCH($A1240&amp;"-2",Matches!$J$2:$J$201,0))="",INDEX(Matches!$H$2:$H$201,MATCH($A1240&amp;"-2",Matches!$J$2:$J$201,0))=""),"",IF(AND($C1240&lt;&gt;"",INDEX(Matches!$F$2:$F$201,MATCH($A1240&amp;"-2",Matches!$J$2:$J$201,0))&lt;&gt;"",$C1240&gt;=INDEX(Matches!$F$2:$F$201,MATCH($A1240&amp;"-2",Matches!$J$2:$J$201,0))),"",IF(AND(F1240=INDEX(Matches!$G$2:$G$201,MATCH($A1240&amp;"-2",Matches!$J$2:$J$201,0)),G1240=INDEX(Matches!$H$2:$H$201,MATCH($A1240&amp;"-2",Matches!$J$2:$J$201,0))),5,IF(SIGN(F1240-G1240)&lt;&gt;SIGN(INDEX(Matches!$G$2:$G$201,MATCH($A1240&amp;"-2",Matches!$J$2:$J$201,0))-INDEX(Matches!$H$2:$H$201,MATCH($A1240&amp;"-2",Matches!$J$2:$J$201,0))),0,IF(F1240-G1240=INDEX(Matches!$G$2:$G$201,MATCH($A1240&amp;"-2",Matches!$J$2:$J$201,0))-INDEX(Matches!$H$2:$H$201,MATCH($A1240&amp;"-2",Matches!$J$2:$J$201,0)),3,2))))),""))</f>
        <v/>
      </c>
      <c r="Z1240" s="12" t="str">
        <f aca="false">IF(OR($B1240="",H1240="",I1240=""),"",IFERROR(IF(OR(INDEX(Matches!$I$2:$I$201,MATCH($A1240&amp;"-3",Matches!$J$2:$J$201,0))="Void",INDEX(Matches!$G$2:$G$201,MATCH($A1240&amp;"-3",Matches!$J$2:$J$201,0))="",INDEX(Matches!$H$2:$H$201,MATCH($A1240&amp;"-3",Matches!$J$2:$J$201,0))=""),"",IF(AND($C1240&lt;&gt;"",INDEX(Matches!$F$2:$F$201,MATCH($A1240&amp;"-3",Matches!$J$2:$J$201,0))&lt;&gt;"",$C1240&gt;=INDEX(Matches!$F$2:$F$201,MATCH($A1240&amp;"-3",Matches!$J$2:$J$201,0))),"",IF(AND(H1240=INDEX(Matches!$G$2:$G$201,MATCH($A1240&amp;"-3",Matches!$J$2:$J$201,0)),I1240=INDEX(Matches!$H$2:$H$201,MATCH($A1240&amp;"-3",Matches!$J$2:$J$201,0))),5,IF(SIGN(H1240-I1240)&lt;&gt;SIGN(INDEX(Matches!$G$2:$G$201,MATCH($A1240&amp;"-3",Matches!$J$2:$J$201,0))-INDEX(Matches!$H$2:$H$201,MATCH($A1240&amp;"-3",Matches!$J$2:$J$201,0))),0,IF(H1240-I1240=INDEX(Matches!$G$2:$G$201,MATCH($A1240&amp;"-3",Matches!$J$2:$J$201,0))-INDEX(Matches!$H$2:$H$201,MATCH($A1240&amp;"-3",Matches!$J$2:$J$201,0)),3,2))))),""))</f>
        <v/>
      </c>
      <c r="AA1240" s="12" t="str">
        <f aca="false">IF(OR($B1240="",J1240="",K1240=""),"",IFERROR(IF(OR(INDEX(Matches!$I$2:$I$201,MATCH($A1240&amp;"-4",Matches!$J$2:$J$201,0))="Void",INDEX(Matches!$G$2:$G$201,MATCH($A1240&amp;"-4",Matches!$J$2:$J$201,0))="",INDEX(Matches!$H$2:$H$201,MATCH($A1240&amp;"-4",Matches!$J$2:$J$201,0))=""),"",IF(AND($C1240&lt;&gt;"",INDEX(Matches!$F$2:$F$201,MATCH($A1240&amp;"-4",Matches!$J$2:$J$201,0))&lt;&gt;"",$C1240&gt;=INDEX(Matches!$F$2:$F$201,MATCH($A1240&amp;"-4",Matches!$J$2:$J$201,0))),"",IF(AND(J1240=INDEX(Matches!$G$2:$G$201,MATCH($A1240&amp;"-4",Matches!$J$2:$J$201,0)),K1240=INDEX(Matches!$H$2:$H$201,MATCH($A1240&amp;"-4",Matches!$J$2:$J$201,0))),5,IF(SIGN(J1240-K1240)&lt;&gt;SIGN(INDEX(Matches!$G$2:$G$201,MATCH($A1240&amp;"-4",Matches!$J$2:$J$201,0))-INDEX(Matches!$H$2:$H$201,MATCH($A1240&amp;"-4",Matches!$J$2:$J$201,0))),0,IF(J1240-K1240=INDEX(Matches!$G$2:$G$201,MATCH($A1240&amp;"-4",Matches!$J$2:$J$201,0))-INDEX(Matches!$H$2:$H$201,MATCH($A1240&amp;"-4",Matches!$J$2:$J$201,0)),3,2))))),""))</f>
        <v/>
      </c>
      <c r="AB1240" s="12" t="str">
        <f aca="false">IF(OR($B1240="",L1240="",M1240=""),"",IFERROR(IF(OR(INDEX(Matches!$I$2:$I$201,MATCH($A1240&amp;"-5",Matches!$J$2:$J$201,0))="Void",INDEX(Matches!$G$2:$G$201,MATCH($A1240&amp;"-5",Matches!$J$2:$J$201,0))="",INDEX(Matches!$H$2:$H$201,MATCH($A1240&amp;"-5",Matches!$J$2:$J$201,0))=""),"",IF(AND($C1240&lt;&gt;"",INDEX(Matches!$F$2:$F$201,MATCH($A1240&amp;"-5",Matches!$J$2:$J$201,0))&lt;&gt;"",$C1240&gt;=INDEX(Matches!$F$2:$F$201,MATCH($A1240&amp;"-5",Matches!$J$2:$J$201,0))),"",IF(AND(L1240=INDEX(Matches!$G$2:$G$201,MATCH($A1240&amp;"-5",Matches!$J$2:$J$201,0)),M1240=INDEX(Matches!$H$2:$H$201,MATCH($A1240&amp;"-5",Matches!$J$2:$J$201,0))),5,IF(SIGN(L1240-M1240)&lt;&gt;SIGN(INDEX(Matches!$G$2:$G$201,MATCH($A1240&amp;"-5",Matches!$J$2:$J$201,0))-INDEX(Matches!$H$2:$H$201,MATCH($A1240&amp;"-5",Matches!$J$2:$J$201,0))),0,IF(L1240-M1240=INDEX(Matches!$G$2:$G$201,MATCH($A1240&amp;"-5",Matches!$J$2:$J$201,0))-INDEX(Matches!$H$2:$H$201,MATCH($A1240&amp;"-5",Matches!$J$2:$J$201,0)),3,2))))),""))</f>
        <v/>
      </c>
      <c r="AC1240" s="12" t="str">
        <f aca="false">IF(OR($B1240="",N1240="",O1240=""),"",IFERROR(IF(OR(INDEX(Matches!$I$2:$I$201,MATCH($A1240&amp;"-6",Matches!$J$2:$J$201,0))="Void",INDEX(Matches!$G$2:$G$201,MATCH($A1240&amp;"-6",Matches!$J$2:$J$201,0))="",INDEX(Matches!$H$2:$H$201,MATCH($A1240&amp;"-6",Matches!$J$2:$J$201,0))=""),"",IF(AND($C1240&lt;&gt;"",INDEX(Matches!$F$2:$F$201,MATCH($A1240&amp;"-6",Matches!$J$2:$J$201,0))&lt;&gt;"",$C1240&gt;=INDEX(Matches!$F$2:$F$201,MATCH($A1240&amp;"-6",Matches!$J$2:$J$201,0))),"",IF(AND(N1240=INDEX(Matches!$G$2:$G$201,MATCH($A1240&amp;"-6",Matches!$J$2:$J$201,0)),O1240=INDEX(Matches!$H$2:$H$201,MATCH($A1240&amp;"-6",Matches!$J$2:$J$201,0))),5,IF(SIGN(N1240-O1240)&lt;&gt;SIGN(INDEX(Matches!$G$2:$G$201,MATCH($A1240&amp;"-6",Matches!$J$2:$J$201,0))-INDEX(Matches!$H$2:$H$201,MATCH($A1240&amp;"-6",Matches!$J$2:$J$201,0))),0,IF(N1240-O1240=INDEX(Matches!$G$2:$G$201,MATCH($A1240&amp;"-6",Matches!$J$2:$J$201,0))-INDEX(Matches!$H$2:$H$201,MATCH($A1240&amp;"-6",Matches!$J$2:$J$201,0)),3,2))))),""))</f>
        <v/>
      </c>
      <c r="AD1240" s="12" t="str">
        <f aca="false">IF(OR($B1240="",P1240="",Q1240=""),"",IFERROR(IF(OR(INDEX(Matches!$I$2:$I$201,MATCH($A1240&amp;"-7",Matches!$J$2:$J$201,0))="Void",INDEX(Matches!$G$2:$G$201,MATCH($A1240&amp;"-7",Matches!$J$2:$J$201,0))="",INDEX(Matches!$H$2:$H$201,MATCH($A1240&amp;"-7",Matches!$J$2:$J$201,0))=""),"",IF(AND($C1240&lt;&gt;"",INDEX(Matches!$F$2:$F$201,MATCH($A1240&amp;"-7",Matches!$J$2:$J$201,0))&lt;&gt;"",$C1240&gt;=INDEX(Matches!$F$2:$F$201,MATCH($A1240&amp;"-7",Matches!$J$2:$J$201,0))),"",IF(AND(P1240=INDEX(Matches!$G$2:$G$201,MATCH($A1240&amp;"-7",Matches!$J$2:$J$201,0)),Q1240=INDEX(Matches!$H$2:$H$201,MATCH($A1240&amp;"-7",Matches!$J$2:$J$201,0))),5,IF(SIGN(P1240-Q1240)&lt;&gt;SIGN(INDEX(Matches!$G$2:$G$201,MATCH($A1240&amp;"-7",Matches!$J$2:$J$201,0))-INDEX(Matches!$H$2:$H$201,MATCH($A1240&amp;"-7",Matches!$J$2:$J$201,0))),0,IF(P1240-Q1240=INDEX(Matches!$G$2:$G$201,MATCH($A1240&amp;"-7",Matches!$J$2:$J$201,0))-INDEX(Matches!$H$2:$H$201,MATCH($A1240&amp;"-7",Matches!$J$2:$J$201,0)),3,2))))),""))</f>
        <v/>
      </c>
      <c r="AE1240" s="12" t="str">
        <f aca="false">IF(OR($B1240="",R1240="",S1240=""),"",IFERROR(IF(OR(INDEX(Matches!$I$2:$I$201,MATCH($A1240&amp;"-8",Matches!$J$2:$J$201,0))="Void",INDEX(Matches!$G$2:$G$201,MATCH($A1240&amp;"-8",Matches!$J$2:$J$201,0))="",INDEX(Matches!$H$2:$H$201,MATCH($A1240&amp;"-8",Matches!$J$2:$J$201,0))=""),"",IF(AND($C1240&lt;&gt;"",INDEX(Matches!$F$2:$F$201,MATCH($A1240&amp;"-8",Matches!$J$2:$J$201,0))&lt;&gt;"",$C1240&gt;=INDEX(Matches!$F$2:$F$201,MATCH($A1240&amp;"-8",Matches!$J$2:$J$201,0))),"",IF(AND(R1240=INDEX(Matches!$G$2:$G$201,MATCH($A1240&amp;"-8",Matches!$J$2:$J$201,0)),S1240=INDEX(Matches!$H$2:$H$201,MATCH($A1240&amp;"-8",Matches!$J$2:$J$201,0))),5,IF(SIGN(R1240-S1240)&lt;&gt;SIGN(INDEX(Matches!$G$2:$G$201,MATCH($A1240&amp;"-8",Matches!$J$2:$J$201,0))-INDEX(Matches!$H$2:$H$201,MATCH($A1240&amp;"-8",Matches!$J$2:$J$201,0))),0,IF(R1240-S1240=INDEX(Matches!$G$2:$G$201,MATCH($A1240&amp;"-8",Matches!$J$2:$J$201,0))-INDEX(Matches!$H$2:$H$201,MATCH($A1240&amp;"-8",Matches!$J$2:$J$201,0)),3,2))))),""))</f>
        <v/>
      </c>
      <c r="AF1240" s="12" t="str">
        <f aca="false">IF(OR($B1240="",T1240="",U1240=""),"",IFERROR(IF(OR(INDEX(Matches!$I$2:$I$201,MATCH($A1240&amp;"-9",Matches!$J$2:$J$201,0))="Void",INDEX(Matches!$G$2:$G$201,MATCH($A1240&amp;"-9",Matches!$J$2:$J$201,0))="",INDEX(Matches!$H$2:$H$201,MATCH($A1240&amp;"-9",Matches!$J$2:$J$201,0))=""),"",IF(AND($C1240&lt;&gt;"",INDEX(Matches!$F$2:$F$201,MATCH($A1240&amp;"-9",Matches!$J$2:$J$201,0))&lt;&gt;"",$C1240&gt;=INDEX(Matches!$F$2:$F$201,MATCH($A1240&amp;"-9",Matches!$J$2:$J$201,0))),"",IF(AND(T1240=INDEX(Matches!$G$2:$G$201,MATCH($A1240&amp;"-9",Matches!$J$2:$J$201,0)),U1240=INDEX(Matches!$H$2:$H$201,MATCH($A1240&amp;"-9",Matches!$J$2:$J$201,0))),5,IF(SIGN(T1240-U1240)&lt;&gt;SIGN(INDEX(Matches!$G$2:$G$201,MATCH($A1240&amp;"-9",Matches!$J$2:$J$201,0))-INDEX(Matches!$H$2:$H$201,MATCH($A1240&amp;"-9",Matches!$J$2:$J$201,0))),0,IF(T1240-U1240=INDEX(Matches!$G$2:$G$201,MATCH($A1240&amp;"-9",Matches!$J$2:$J$201,0))-INDEX(Matches!$H$2:$H$201,MATCH($A1240&amp;"-9",Matches!$J$2:$J$201,0)),3,2))))),""))</f>
        <v/>
      </c>
      <c r="AG1240" s="12" t="str">
        <f aca="false">IF(OR($B1240="",V1240="",W1240=""),"",IFERROR(IF(OR(INDEX(Matches!$I$2:$I$201,MATCH($A1240&amp;"-10",Matches!$J$2:$J$201,0))="Void",INDEX(Matches!$G$2:$G$201,MATCH($A1240&amp;"-10",Matches!$J$2:$J$201,0))="",INDEX(Matches!$H$2:$H$201,MATCH($A1240&amp;"-10",Matches!$J$2:$J$201,0))=""),"",IF(AND($C1240&lt;&gt;"",INDEX(Matches!$F$2:$F$201,MATCH($A1240&amp;"-10",Matches!$J$2:$J$201,0))&lt;&gt;"",$C1240&gt;=INDEX(Matches!$F$2:$F$201,MATCH($A1240&amp;"-10",Matches!$J$2:$J$201,0))),"",IF(AND(V1240=INDEX(Matches!$G$2:$G$201,MATCH($A1240&amp;"-10",Matches!$J$2:$J$201,0)),W1240=INDEX(Matches!$H$2:$H$201,MATCH($A1240&amp;"-10",Matches!$J$2:$J$201,0))),5,IF(SIGN(V1240-W1240)&lt;&gt;SIGN(INDEX(Matches!$G$2:$G$201,MATCH($A1240&amp;"-10",Matches!$J$2:$J$201,0))-INDEX(Matches!$H$2:$H$201,MATCH($A1240&amp;"-10",Matches!$J$2:$J$201,0))),0,IF(V1240-W1240=INDEX(Matches!$G$2:$G$201,MATCH($A1240&amp;"-10",Matches!$J$2:$J$201,0))-INDEX(Matches!$H$2:$H$201,MATCH($A1240&amp;"-10",Matches!$J$2:$J$201,0)),3,2))))),""))</f>
        <v/>
      </c>
      <c r="AH1240" s="13" t="str">
        <f aca="false">IF($B1240="","",SUM(X1240:AG1240))</f>
        <v/>
      </c>
      <c r="AI1240" s="12" t="str">
        <f aca="false">IF($B1240="","",COUNTIF(X1240:AG1240,5))</f>
        <v/>
      </c>
      <c r="AJ1240" s="12" t="str">
        <f aca="false">IF($B1240="","",COUNTIF(X1240:AG1240,"&gt;=2"))</f>
        <v/>
      </c>
      <c r="AK1240" s="12" t="str">
        <f aca="false">IF($B1240="","",COUNT(X1240:AG1240))</f>
        <v/>
      </c>
    </row>
    <row r="1241" customFormat="false" ht="15" hidden="false" customHeight="false" outlineLevel="0" collapsed="false">
      <c r="A1241" s="7"/>
      <c r="B1241" s="7"/>
      <c r="C1241" s="11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12" t="str">
        <f aca="false">IF(OR($B1241="",D1241="",E1241=""),"",IFERROR(IF(OR(INDEX(Matches!$I$2:$I$201,MATCH($A1241&amp;"-1",Matches!$J$2:$J$201,0))="Void",INDEX(Matches!$G$2:$G$201,MATCH($A1241&amp;"-1",Matches!$J$2:$J$201,0))="",INDEX(Matches!$H$2:$H$201,MATCH($A1241&amp;"-1",Matches!$J$2:$J$201,0))=""),"",IF(AND($C1241&lt;&gt;"",INDEX(Matches!$F$2:$F$201,MATCH($A1241&amp;"-1",Matches!$J$2:$J$201,0))&lt;&gt;"",$C1241&gt;=INDEX(Matches!$F$2:$F$201,MATCH($A1241&amp;"-1",Matches!$J$2:$J$201,0))),"",IF(AND(D1241=INDEX(Matches!$G$2:$G$201,MATCH($A1241&amp;"-1",Matches!$J$2:$J$201,0)),E1241=INDEX(Matches!$H$2:$H$201,MATCH($A1241&amp;"-1",Matches!$J$2:$J$201,0))),5,IF(SIGN(D1241-E1241)&lt;&gt;SIGN(INDEX(Matches!$G$2:$G$201,MATCH($A1241&amp;"-1",Matches!$J$2:$J$201,0))-INDEX(Matches!$H$2:$H$201,MATCH($A1241&amp;"-1",Matches!$J$2:$J$201,0))),0,IF(D1241-E1241=INDEX(Matches!$G$2:$G$201,MATCH($A1241&amp;"-1",Matches!$J$2:$J$201,0))-INDEX(Matches!$H$2:$H$201,MATCH($A1241&amp;"-1",Matches!$J$2:$J$201,0)),3,2))))),""))</f>
        <v/>
      </c>
      <c r="Y1241" s="12" t="str">
        <f aca="false">IF(OR($B1241="",F1241="",G1241=""),"",IFERROR(IF(OR(INDEX(Matches!$I$2:$I$201,MATCH($A1241&amp;"-2",Matches!$J$2:$J$201,0))="Void",INDEX(Matches!$G$2:$G$201,MATCH($A1241&amp;"-2",Matches!$J$2:$J$201,0))="",INDEX(Matches!$H$2:$H$201,MATCH($A1241&amp;"-2",Matches!$J$2:$J$201,0))=""),"",IF(AND($C1241&lt;&gt;"",INDEX(Matches!$F$2:$F$201,MATCH($A1241&amp;"-2",Matches!$J$2:$J$201,0))&lt;&gt;"",$C1241&gt;=INDEX(Matches!$F$2:$F$201,MATCH($A1241&amp;"-2",Matches!$J$2:$J$201,0))),"",IF(AND(F1241=INDEX(Matches!$G$2:$G$201,MATCH($A1241&amp;"-2",Matches!$J$2:$J$201,0)),G1241=INDEX(Matches!$H$2:$H$201,MATCH($A1241&amp;"-2",Matches!$J$2:$J$201,0))),5,IF(SIGN(F1241-G1241)&lt;&gt;SIGN(INDEX(Matches!$G$2:$G$201,MATCH($A1241&amp;"-2",Matches!$J$2:$J$201,0))-INDEX(Matches!$H$2:$H$201,MATCH($A1241&amp;"-2",Matches!$J$2:$J$201,0))),0,IF(F1241-G1241=INDEX(Matches!$G$2:$G$201,MATCH($A1241&amp;"-2",Matches!$J$2:$J$201,0))-INDEX(Matches!$H$2:$H$201,MATCH($A1241&amp;"-2",Matches!$J$2:$J$201,0)),3,2))))),""))</f>
        <v/>
      </c>
      <c r="Z1241" s="12" t="str">
        <f aca="false">IF(OR($B1241="",H1241="",I1241=""),"",IFERROR(IF(OR(INDEX(Matches!$I$2:$I$201,MATCH($A1241&amp;"-3",Matches!$J$2:$J$201,0))="Void",INDEX(Matches!$G$2:$G$201,MATCH($A1241&amp;"-3",Matches!$J$2:$J$201,0))="",INDEX(Matches!$H$2:$H$201,MATCH($A1241&amp;"-3",Matches!$J$2:$J$201,0))=""),"",IF(AND($C1241&lt;&gt;"",INDEX(Matches!$F$2:$F$201,MATCH($A1241&amp;"-3",Matches!$J$2:$J$201,0))&lt;&gt;"",$C1241&gt;=INDEX(Matches!$F$2:$F$201,MATCH($A1241&amp;"-3",Matches!$J$2:$J$201,0))),"",IF(AND(H1241=INDEX(Matches!$G$2:$G$201,MATCH($A1241&amp;"-3",Matches!$J$2:$J$201,0)),I1241=INDEX(Matches!$H$2:$H$201,MATCH($A1241&amp;"-3",Matches!$J$2:$J$201,0))),5,IF(SIGN(H1241-I1241)&lt;&gt;SIGN(INDEX(Matches!$G$2:$G$201,MATCH($A1241&amp;"-3",Matches!$J$2:$J$201,0))-INDEX(Matches!$H$2:$H$201,MATCH($A1241&amp;"-3",Matches!$J$2:$J$201,0))),0,IF(H1241-I1241=INDEX(Matches!$G$2:$G$201,MATCH($A1241&amp;"-3",Matches!$J$2:$J$201,0))-INDEX(Matches!$H$2:$H$201,MATCH($A1241&amp;"-3",Matches!$J$2:$J$201,0)),3,2))))),""))</f>
        <v/>
      </c>
      <c r="AA1241" s="12" t="str">
        <f aca="false">IF(OR($B1241="",J1241="",K1241=""),"",IFERROR(IF(OR(INDEX(Matches!$I$2:$I$201,MATCH($A1241&amp;"-4",Matches!$J$2:$J$201,0))="Void",INDEX(Matches!$G$2:$G$201,MATCH($A1241&amp;"-4",Matches!$J$2:$J$201,0))="",INDEX(Matches!$H$2:$H$201,MATCH($A1241&amp;"-4",Matches!$J$2:$J$201,0))=""),"",IF(AND($C1241&lt;&gt;"",INDEX(Matches!$F$2:$F$201,MATCH($A1241&amp;"-4",Matches!$J$2:$J$201,0))&lt;&gt;"",$C1241&gt;=INDEX(Matches!$F$2:$F$201,MATCH($A1241&amp;"-4",Matches!$J$2:$J$201,0))),"",IF(AND(J1241=INDEX(Matches!$G$2:$G$201,MATCH($A1241&amp;"-4",Matches!$J$2:$J$201,0)),K1241=INDEX(Matches!$H$2:$H$201,MATCH($A1241&amp;"-4",Matches!$J$2:$J$201,0))),5,IF(SIGN(J1241-K1241)&lt;&gt;SIGN(INDEX(Matches!$G$2:$G$201,MATCH($A1241&amp;"-4",Matches!$J$2:$J$201,0))-INDEX(Matches!$H$2:$H$201,MATCH($A1241&amp;"-4",Matches!$J$2:$J$201,0))),0,IF(J1241-K1241=INDEX(Matches!$G$2:$G$201,MATCH($A1241&amp;"-4",Matches!$J$2:$J$201,0))-INDEX(Matches!$H$2:$H$201,MATCH($A1241&amp;"-4",Matches!$J$2:$J$201,0)),3,2))))),""))</f>
        <v/>
      </c>
      <c r="AB1241" s="12" t="str">
        <f aca="false">IF(OR($B1241="",L1241="",M1241=""),"",IFERROR(IF(OR(INDEX(Matches!$I$2:$I$201,MATCH($A1241&amp;"-5",Matches!$J$2:$J$201,0))="Void",INDEX(Matches!$G$2:$G$201,MATCH($A1241&amp;"-5",Matches!$J$2:$J$201,0))="",INDEX(Matches!$H$2:$H$201,MATCH($A1241&amp;"-5",Matches!$J$2:$J$201,0))=""),"",IF(AND($C1241&lt;&gt;"",INDEX(Matches!$F$2:$F$201,MATCH($A1241&amp;"-5",Matches!$J$2:$J$201,0))&lt;&gt;"",$C1241&gt;=INDEX(Matches!$F$2:$F$201,MATCH($A1241&amp;"-5",Matches!$J$2:$J$201,0))),"",IF(AND(L1241=INDEX(Matches!$G$2:$G$201,MATCH($A1241&amp;"-5",Matches!$J$2:$J$201,0)),M1241=INDEX(Matches!$H$2:$H$201,MATCH($A1241&amp;"-5",Matches!$J$2:$J$201,0))),5,IF(SIGN(L1241-M1241)&lt;&gt;SIGN(INDEX(Matches!$G$2:$G$201,MATCH($A1241&amp;"-5",Matches!$J$2:$J$201,0))-INDEX(Matches!$H$2:$H$201,MATCH($A1241&amp;"-5",Matches!$J$2:$J$201,0))),0,IF(L1241-M1241=INDEX(Matches!$G$2:$G$201,MATCH($A1241&amp;"-5",Matches!$J$2:$J$201,0))-INDEX(Matches!$H$2:$H$201,MATCH($A1241&amp;"-5",Matches!$J$2:$J$201,0)),3,2))))),""))</f>
        <v/>
      </c>
      <c r="AC1241" s="12" t="str">
        <f aca="false">IF(OR($B1241="",N1241="",O1241=""),"",IFERROR(IF(OR(INDEX(Matches!$I$2:$I$201,MATCH($A1241&amp;"-6",Matches!$J$2:$J$201,0))="Void",INDEX(Matches!$G$2:$G$201,MATCH($A1241&amp;"-6",Matches!$J$2:$J$201,0))="",INDEX(Matches!$H$2:$H$201,MATCH($A1241&amp;"-6",Matches!$J$2:$J$201,0))=""),"",IF(AND($C1241&lt;&gt;"",INDEX(Matches!$F$2:$F$201,MATCH($A1241&amp;"-6",Matches!$J$2:$J$201,0))&lt;&gt;"",$C1241&gt;=INDEX(Matches!$F$2:$F$201,MATCH($A1241&amp;"-6",Matches!$J$2:$J$201,0))),"",IF(AND(N1241=INDEX(Matches!$G$2:$G$201,MATCH($A1241&amp;"-6",Matches!$J$2:$J$201,0)),O1241=INDEX(Matches!$H$2:$H$201,MATCH($A1241&amp;"-6",Matches!$J$2:$J$201,0))),5,IF(SIGN(N1241-O1241)&lt;&gt;SIGN(INDEX(Matches!$G$2:$G$201,MATCH($A1241&amp;"-6",Matches!$J$2:$J$201,0))-INDEX(Matches!$H$2:$H$201,MATCH($A1241&amp;"-6",Matches!$J$2:$J$201,0))),0,IF(N1241-O1241=INDEX(Matches!$G$2:$G$201,MATCH($A1241&amp;"-6",Matches!$J$2:$J$201,0))-INDEX(Matches!$H$2:$H$201,MATCH($A1241&amp;"-6",Matches!$J$2:$J$201,0)),3,2))))),""))</f>
        <v/>
      </c>
      <c r="AD1241" s="12" t="str">
        <f aca="false">IF(OR($B1241="",P1241="",Q1241=""),"",IFERROR(IF(OR(INDEX(Matches!$I$2:$I$201,MATCH($A1241&amp;"-7",Matches!$J$2:$J$201,0))="Void",INDEX(Matches!$G$2:$G$201,MATCH($A1241&amp;"-7",Matches!$J$2:$J$201,0))="",INDEX(Matches!$H$2:$H$201,MATCH($A1241&amp;"-7",Matches!$J$2:$J$201,0))=""),"",IF(AND($C1241&lt;&gt;"",INDEX(Matches!$F$2:$F$201,MATCH($A1241&amp;"-7",Matches!$J$2:$J$201,0))&lt;&gt;"",$C1241&gt;=INDEX(Matches!$F$2:$F$201,MATCH($A1241&amp;"-7",Matches!$J$2:$J$201,0))),"",IF(AND(P1241=INDEX(Matches!$G$2:$G$201,MATCH($A1241&amp;"-7",Matches!$J$2:$J$201,0)),Q1241=INDEX(Matches!$H$2:$H$201,MATCH($A1241&amp;"-7",Matches!$J$2:$J$201,0))),5,IF(SIGN(P1241-Q1241)&lt;&gt;SIGN(INDEX(Matches!$G$2:$G$201,MATCH($A1241&amp;"-7",Matches!$J$2:$J$201,0))-INDEX(Matches!$H$2:$H$201,MATCH($A1241&amp;"-7",Matches!$J$2:$J$201,0))),0,IF(P1241-Q1241=INDEX(Matches!$G$2:$G$201,MATCH($A1241&amp;"-7",Matches!$J$2:$J$201,0))-INDEX(Matches!$H$2:$H$201,MATCH($A1241&amp;"-7",Matches!$J$2:$J$201,0)),3,2))))),""))</f>
        <v/>
      </c>
      <c r="AE1241" s="12" t="str">
        <f aca="false">IF(OR($B1241="",R1241="",S1241=""),"",IFERROR(IF(OR(INDEX(Matches!$I$2:$I$201,MATCH($A1241&amp;"-8",Matches!$J$2:$J$201,0))="Void",INDEX(Matches!$G$2:$G$201,MATCH($A1241&amp;"-8",Matches!$J$2:$J$201,0))="",INDEX(Matches!$H$2:$H$201,MATCH($A1241&amp;"-8",Matches!$J$2:$J$201,0))=""),"",IF(AND($C1241&lt;&gt;"",INDEX(Matches!$F$2:$F$201,MATCH($A1241&amp;"-8",Matches!$J$2:$J$201,0))&lt;&gt;"",$C1241&gt;=INDEX(Matches!$F$2:$F$201,MATCH($A1241&amp;"-8",Matches!$J$2:$J$201,0))),"",IF(AND(R1241=INDEX(Matches!$G$2:$G$201,MATCH($A1241&amp;"-8",Matches!$J$2:$J$201,0)),S1241=INDEX(Matches!$H$2:$H$201,MATCH($A1241&amp;"-8",Matches!$J$2:$J$201,0))),5,IF(SIGN(R1241-S1241)&lt;&gt;SIGN(INDEX(Matches!$G$2:$G$201,MATCH($A1241&amp;"-8",Matches!$J$2:$J$201,0))-INDEX(Matches!$H$2:$H$201,MATCH($A1241&amp;"-8",Matches!$J$2:$J$201,0))),0,IF(R1241-S1241=INDEX(Matches!$G$2:$G$201,MATCH($A1241&amp;"-8",Matches!$J$2:$J$201,0))-INDEX(Matches!$H$2:$H$201,MATCH($A1241&amp;"-8",Matches!$J$2:$J$201,0)),3,2))))),""))</f>
        <v/>
      </c>
      <c r="AF1241" s="12" t="str">
        <f aca="false">IF(OR($B1241="",T1241="",U1241=""),"",IFERROR(IF(OR(INDEX(Matches!$I$2:$I$201,MATCH($A1241&amp;"-9",Matches!$J$2:$J$201,0))="Void",INDEX(Matches!$G$2:$G$201,MATCH($A1241&amp;"-9",Matches!$J$2:$J$201,0))="",INDEX(Matches!$H$2:$H$201,MATCH($A1241&amp;"-9",Matches!$J$2:$J$201,0))=""),"",IF(AND($C1241&lt;&gt;"",INDEX(Matches!$F$2:$F$201,MATCH($A1241&amp;"-9",Matches!$J$2:$J$201,0))&lt;&gt;"",$C1241&gt;=INDEX(Matches!$F$2:$F$201,MATCH($A1241&amp;"-9",Matches!$J$2:$J$201,0))),"",IF(AND(T1241=INDEX(Matches!$G$2:$G$201,MATCH($A1241&amp;"-9",Matches!$J$2:$J$201,0)),U1241=INDEX(Matches!$H$2:$H$201,MATCH($A1241&amp;"-9",Matches!$J$2:$J$201,0))),5,IF(SIGN(T1241-U1241)&lt;&gt;SIGN(INDEX(Matches!$G$2:$G$201,MATCH($A1241&amp;"-9",Matches!$J$2:$J$201,0))-INDEX(Matches!$H$2:$H$201,MATCH($A1241&amp;"-9",Matches!$J$2:$J$201,0))),0,IF(T1241-U1241=INDEX(Matches!$G$2:$G$201,MATCH($A1241&amp;"-9",Matches!$J$2:$J$201,0))-INDEX(Matches!$H$2:$H$201,MATCH($A1241&amp;"-9",Matches!$J$2:$J$201,0)),3,2))))),""))</f>
        <v/>
      </c>
      <c r="AG1241" s="12" t="str">
        <f aca="false">IF(OR($B1241="",V1241="",W1241=""),"",IFERROR(IF(OR(INDEX(Matches!$I$2:$I$201,MATCH($A1241&amp;"-10",Matches!$J$2:$J$201,0))="Void",INDEX(Matches!$G$2:$G$201,MATCH($A1241&amp;"-10",Matches!$J$2:$J$201,0))="",INDEX(Matches!$H$2:$H$201,MATCH($A1241&amp;"-10",Matches!$J$2:$J$201,0))=""),"",IF(AND($C1241&lt;&gt;"",INDEX(Matches!$F$2:$F$201,MATCH($A1241&amp;"-10",Matches!$J$2:$J$201,0))&lt;&gt;"",$C1241&gt;=INDEX(Matches!$F$2:$F$201,MATCH($A1241&amp;"-10",Matches!$J$2:$J$201,0))),"",IF(AND(V1241=INDEX(Matches!$G$2:$G$201,MATCH($A1241&amp;"-10",Matches!$J$2:$J$201,0)),W1241=INDEX(Matches!$H$2:$H$201,MATCH($A1241&amp;"-10",Matches!$J$2:$J$201,0))),5,IF(SIGN(V1241-W1241)&lt;&gt;SIGN(INDEX(Matches!$G$2:$G$201,MATCH($A1241&amp;"-10",Matches!$J$2:$J$201,0))-INDEX(Matches!$H$2:$H$201,MATCH($A1241&amp;"-10",Matches!$J$2:$J$201,0))),0,IF(V1241-W1241=INDEX(Matches!$G$2:$G$201,MATCH($A1241&amp;"-10",Matches!$J$2:$J$201,0))-INDEX(Matches!$H$2:$H$201,MATCH($A1241&amp;"-10",Matches!$J$2:$J$201,0)),3,2))))),""))</f>
        <v/>
      </c>
      <c r="AH1241" s="13" t="str">
        <f aca="false">IF($B1241="","",SUM(X1241:AG1241))</f>
        <v/>
      </c>
      <c r="AI1241" s="12" t="str">
        <f aca="false">IF($B1241="","",COUNTIF(X1241:AG1241,5))</f>
        <v/>
      </c>
      <c r="AJ1241" s="12" t="str">
        <f aca="false">IF($B1241="","",COUNTIF(X1241:AG1241,"&gt;=2"))</f>
        <v/>
      </c>
      <c r="AK1241" s="12" t="str">
        <f aca="false">IF($B1241="","",COUNT(X1241:AG1241))</f>
        <v/>
      </c>
    </row>
    <row r="1242" customFormat="false" ht="15" hidden="false" customHeight="false" outlineLevel="0" collapsed="false">
      <c r="A1242" s="7"/>
      <c r="B1242" s="7"/>
      <c r="C1242" s="11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12" t="str">
        <f aca="false">IF(OR($B1242="",D1242="",E1242=""),"",IFERROR(IF(OR(INDEX(Matches!$I$2:$I$201,MATCH($A1242&amp;"-1",Matches!$J$2:$J$201,0))="Void",INDEX(Matches!$G$2:$G$201,MATCH($A1242&amp;"-1",Matches!$J$2:$J$201,0))="",INDEX(Matches!$H$2:$H$201,MATCH($A1242&amp;"-1",Matches!$J$2:$J$201,0))=""),"",IF(AND($C1242&lt;&gt;"",INDEX(Matches!$F$2:$F$201,MATCH($A1242&amp;"-1",Matches!$J$2:$J$201,0))&lt;&gt;"",$C1242&gt;=INDEX(Matches!$F$2:$F$201,MATCH($A1242&amp;"-1",Matches!$J$2:$J$201,0))),"",IF(AND(D1242=INDEX(Matches!$G$2:$G$201,MATCH($A1242&amp;"-1",Matches!$J$2:$J$201,0)),E1242=INDEX(Matches!$H$2:$H$201,MATCH($A1242&amp;"-1",Matches!$J$2:$J$201,0))),5,IF(SIGN(D1242-E1242)&lt;&gt;SIGN(INDEX(Matches!$G$2:$G$201,MATCH($A1242&amp;"-1",Matches!$J$2:$J$201,0))-INDEX(Matches!$H$2:$H$201,MATCH($A1242&amp;"-1",Matches!$J$2:$J$201,0))),0,IF(D1242-E1242=INDEX(Matches!$G$2:$G$201,MATCH($A1242&amp;"-1",Matches!$J$2:$J$201,0))-INDEX(Matches!$H$2:$H$201,MATCH($A1242&amp;"-1",Matches!$J$2:$J$201,0)),3,2))))),""))</f>
        <v/>
      </c>
      <c r="Y1242" s="12" t="str">
        <f aca="false">IF(OR($B1242="",F1242="",G1242=""),"",IFERROR(IF(OR(INDEX(Matches!$I$2:$I$201,MATCH($A1242&amp;"-2",Matches!$J$2:$J$201,0))="Void",INDEX(Matches!$G$2:$G$201,MATCH($A1242&amp;"-2",Matches!$J$2:$J$201,0))="",INDEX(Matches!$H$2:$H$201,MATCH($A1242&amp;"-2",Matches!$J$2:$J$201,0))=""),"",IF(AND($C1242&lt;&gt;"",INDEX(Matches!$F$2:$F$201,MATCH($A1242&amp;"-2",Matches!$J$2:$J$201,0))&lt;&gt;"",$C1242&gt;=INDEX(Matches!$F$2:$F$201,MATCH($A1242&amp;"-2",Matches!$J$2:$J$201,0))),"",IF(AND(F1242=INDEX(Matches!$G$2:$G$201,MATCH($A1242&amp;"-2",Matches!$J$2:$J$201,0)),G1242=INDEX(Matches!$H$2:$H$201,MATCH($A1242&amp;"-2",Matches!$J$2:$J$201,0))),5,IF(SIGN(F1242-G1242)&lt;&gt;SIGN(INDEX(Matches!$G$2:$G$201,MATCH($A1242&amp;"-2",Matches!$J$2:$J$201,0))-INDEX(Matches!$H$2:$H$201,MATCH($A1242&amp;"-2",Matches!$J$2:$J$201,0))),0,IF(F1242-G1242=INDEX(Matches!$G$2:$G$201,MATCH($A1242&amp;"-2",Matches!$J$2:$J$201,0))-INDEX(Matches!$H$2:$H$201,MATCH($A1242&amp;"-2",Matches!$J$2:$J$201,0)),3,2))))),""))</f>
        <v/>
      </c>
      <c r="Z1242" s="12" t="str">
        <f aca="false">IF(OR($B1242="",H1242="",I1242=""),"",IFERROR(IF(OR(INDEX(Matches!$I$2:$I$201,MATCH($A1242&amp;"-3",Matches!$J$2:$J$201,0))="Void",INDEX(Matches!$G$2:$G$201,MATCH($A1242&amp;"-3",Matches!$J$2:$J$201,0))="",INDEX(Matches!$H$2:$H$201,MATCH($A1242&amp;"-3",Matches!$J$2:$J$201,0))=""),"",IF(AND($C1242&lt;&gt;"",INDEX(Matches!$F$2:$F$201,MATCH($A1242&amp;"-3",Matches!$J$2:$J$201,0))&lt;&gt;"",$C1242&gt;=INDEX(Matches!$F$2:$F$201,MATCH($A1242&amp;"-3",Matches!$J$2:$J$201,0))),"",IF(AND(H1242=INDEX(Matches!$G$2:$G$201,MATCH($A1242&amp;"-3",Matches!$J$2:$J$201,0)),I1242=INDEX(Matches!$H$2:$H$201,MATCH($A1242&amp;"-3",Matches!$J$2:$J$201,0))),5,IF(SIGN(H1242-I1242)&lt;&gt;SIGN(INDEX(Matches!$G$2:$G$201,MATCH($A1242&amp;"-3",Matches!$J$2:$J$201,0))-INDEX(Matches!$H$2:$H$201,MATCH($A1242&amp;"-3",Matches!$J$2:$J$201,0))),0,IF(H1242-I1242=INDEX(Matches!$G$2:$G$201,MATCH($A1242&amp;"-3",Matches!$J$2:$J$201,0))-INDEX(Matches!$H$2:$H$201,MATCH($A1242&amp;"-3",Matches!$J$2:$J$201,0)),3,2))))),""))</f>
        <v/>
      </c>
      <c r="AA1242" s="12" t="str">
        <f aca="false">IF(OR($B1242="",J1242="",K1242=""),"",IFERROR(IF(OR(INDEX(Matches!$I$2:$I$201,MATCH($A1242&amp;"-4",Matches!$J$2:$J$201,0))="Void",INDEX(Matches!$G$2:$G$201,MATCH($A1242&amp;"-4",Matches!$J$2:$J$201,0))="",INDEX(Matches!$H$2:$H$201,MATCH($A1242&amp;"-4",Matches!$J$2:$J$201,0))=""),"",IF(AND($C1242&lt;&gt;"",INDEX(Matches!$F$2:$F$201,MATCH($A1242&amp;"-4",Matches!$J$2:$J$201,0))&lt;&gt;"",$C1242&gt;=INDEX(Matches!$F$2:$F$201,MATCH($A1242&amp;"-4",Matches!$J$2:$J$201,0))),"",IF(AND(J1242=INDEX(Matches!$G$2:$G$201,MATCH($A1242&amp;"-4",Matches!$J$2:$J$201,0)),K1242=INDEX(Matches!$H$2:$H$201,MATCH($A1242&amp;"-4",Matches!$J$2:$J$201,0))),5,IF(SIGN(J1242-K1242)&lt;&gt;SIGN(INDEX(Matches!$G$2:$G$201,MATCH($A1242&amp;"-4",Matches!$J$2:$J$201,0))-INDEX(Matches!$H$2:$H$201,MATCH($A1242&amp;"-4",Matches!$J$2:$J$201,0))),0,IF(J1242-K1242=INDEX(Matches!$G$2:$G$201,MATCH($A1242&amp;"-4",Matches!$J$2:$J$201,0))-INDEX(Matches!$H$2:$H$201,MATCH($A1242&amp;"-4",Matches!$J$2:$J$201,0)),3,2))))),""))</f>
        <v/>
      </c>
      <c r="AB1242" s="12" t="str">
        <f aca="false">IF(OR($B1242="",L1242="",M1242=""),"",IFERROR(IF(OR(INDEX(Matches!$I$2:$I$201,MATCH($A1242&amp;"-5",Matches!$J$2:$J$201,0))="Void",INDEX(Matches!$G$2:$G$201,MATCH($A1242&amp;"-5",Matches!$J$2:$J$201,0))="",INDEX(Matches!$H$2:$H$201,MATCH($A1242&amp;"-5",Matches!$J$2:$J$201,0))=""),"",IF(AND($C1242&lt;&gt;"",INDEX(Matches!$F$2:$F$201,MATCH($A1242&amp;"-5",Matches!$J$2:$J$201,0))&lt;&gt;"",$C1242&gt;=INDEX(Matches!$F$2:$F$201,MATCH($A1242&amp;"-5",Matches!$J$2:$J$201,0))),"",IF(AND(L1242=INDEX(Matches!$G$2:$G$201,MATCH($A1242&amp;"-5",Matches!$J$2:$J$201,0)),M1242=INDEX(Matches!$H$2:$H$201,MATCH($A1242&amp;"-5",Matches!$J$2:$J$201,0))),5,IF(SIGN(L1242-M1242)&lt;&gt;SIGN(INDEX(Matches!$G$2:$G$201,MATCH($A1242&amp;"-5",Matches!$J$2:$J$201,0))-INDEX(Matches!$H$2:$H$201,MATCH($A1242&amp;"-5",Matches!$J$2:$J$201,0))),0,IF(L1242-M1242=INDEX(Matches!$G$2:$G$201,MATCH($A1242&amp;"-5",Matches!$J$2:$J$201,0))-INDEX(Matches!$H$2:$H$201,MATCH($A1242&amp;"-5",Matches!$J$2:$J$201,0)),3,2))))),""))</f>
        <v/>
      </c>
      <c r="AC1242" s="12" t="str">
        <f aca="false">IF(OR($B1242="",N1242="",O1242=""),"",IFERROR(IF(OR(INDEX(Matches!$I$2:$I$201,MATCH($A1242&amp;"-6",Matches!$J$2:$J$201,0))="Void",INDEX(Matches!$G$2:$G$201,MATCH($A1242&amp;"-6",Matches!$J$2:$J$201,0))="",INDEX(Matches!$H$2:$H$201,MATCH($A1242&amp;"-6",Matches!$J$2:$J$201,0))=""),"",IF(AND($C1242&lt;&gt;"",INDEX(Matches!$F$2:$F$201,MATCH($A1242&amp;"-6",Matches!$J$2:$J$201,0))&lt;&gt;"",$C1242&gt;=INDEX(Matches!$F$2:$F$201,MATCH($A1242&amp;"-6",Matches!$J$2:$J$201,0))),"",IF(AND(N1242=INDEX(Matches!$G$2:$G$201,MATCH($A1242&amp;"-6",Matches!$J$2:$J$201,0)),O1242=INDEX(Matches!$H$2:$H$201,MATCH($A1242&amp;"-6",Matches!$J$2:$J$201,0))),5,IF(SIGN(N1242-O1242)&lt;&gt;SIGN(INDEX(Matches!$G$2:$G$201,MATCH($A1242&amp;"-6",Matches!$J$2:$J$201,0))-INDEX(Matches!$H$2:$H$201,MATCH($A1242&amp;"-6",Matches!$J$2:$J$201,0))),0,IF(N1242-O1242=INDEX(Matches!$G$2:$G$201,MATCH($A1242&amp;"-6",Matches!$J$2:$J$201,0))-INDEX(Matches!$H$2:$H$201,MATCH($A1242&amp;"-6",Matches!$J$2:$J$201,0)),3,2))))),""))</f>
        <v/>
      </c>
      <c r="AD1242" s="12" t="str">
        <f aca="false">IF(OR($B1242="",P1242="",Q1242=""),"",IFERROR(IF(OR(INDEX(Matches!$I$2:$I$201,MATCH($A1242&amp;"-7",Matches!$J$2:$J$201,0))="Void",INDEX(Matches!$G$2:$G$201,MATCH($A1242&amp;"-7",Matches!$J$2:$J$201,0))="",INDEX(Matches!$H$2:$H$201,MATCH($A1242&amp;"-7",Matches!$J$2:$J$201,0))=""),"",IF(AND($C1242&lt;&gt;"",INDEX(Matches!$F$2:$F$201,MATCH($A1242&amp;"-7",Matches!$J$2:$J$201,0))&lt;&gt;"",$C1242&gt;=INDEX(Matches!$F$2:$F$201,MATCH($A1242&amp;"-7",Matches!$J$2:$J$201,0))),"",IF(AND(P1242=INDEX(Matches!$G$2:$G$201,MATCH($A1242&amp;"-7",Matches!$J$2:$J$201,0)),Q1242=INDEX(Matches!$H$2:$H$201,MATCH($A1242&amp;"-7",Matches!$J$2:$J$201,0))),5,IF(SIGN(P1242-Q1242)&lt;&gt;SIGN(INDEX(Matches!$G$2:$G$201,MATCH($A1242&amp;"-7",Matches!$J$2:$J$201,0))-INDEX(Matches!$H$2:$H$201,MATCH($A1242&amp;"-7",Matches!$J$2:$J$201,0))),0,IF(P1242-Q1242=INDEX(Matches!$G$2:$G$201,MATCH($A1242&amp;"-7",Matches!$J$2:$J$201,0))-INDEX(Matches!$H$2:$H$201,MATCH($A1242&amp;"-7",Matches!$J$2:$J$201,0)),3,2))))),""))</f>
        <v/>
      </c>
      <c r="AE1242" s="12" t="str">
        <f aca="false">IF(OR($B1242="",R1242="",S1242=""),"",IFERROR(IF(OR(INDEX(Matches!$I$2:$I$201,MATCH($A1242&amp;"-8",Matches!$J$2:$J$201,0))="Void",INDEX(Matches!$G$2:$G$201,MATCH($A1242&amp;"-8",Matches!$J$2:$J$201,0))="",INDEX(Matches!$H$2:$H$201,MATCH($A1242&amp;"-8",Matches!$J$2:$J$201,0))=""),"",IF(AND($C1242&lt;&gt;"",INDEX(Matches!$F$2:$F$201,MATCH($A1242&amp;"-8",Matches!$J$2:$J$201,0))&lt;&gt;"",$C1242&gt;=INDEX(Matches!$F$2:$F$201,MATCH($A1242&amp;"-8",Matches!$J$2:$J$201,0))),"",IF(AND(R1242=INDEX(Matches!$G$2:$G$201,MATCH($A1242&amp;"-8",Matches!$J$2:$J$201,0)),S1242=INDEX(Matches!$H$2:$H$201,MATCH($A1242&amp;"-8",Matches!$J$2:$J$201,0))),5,IF(SIGN(R1242-S1242)&lt;&gt;SIGN(INDEX(Matches!$G$2:$G$201,MATCH($A1242&amp;"-8",Matches!$J$2:$J$201,0))-INDEX(Matches!$H$2:$H$201,MATCH($A1242&amp;"-8",Matches!$J$2:$J$201,0))),0,IF(R1242-S1242=INDEX(Matches!$G$2:$G$201,MATCH($A1242&amp;"-8",Matches!$J$2:$J$201,0))-INDEX(Matches!$H$2:$H$201,MATCH($A1242&amp;"-8",Matches!$J$2:$J$201,0)),3,2))))),""))</f>
        <v/>
      </c>
      <c r="AF1242" s="12" t="str">
        <f aca="false">IF(OR($B1242="",T1242="",U1242=""),"",IFERROR(IF(OR(INDEX(Matches!$I$2:$I$201,MATCH($A1242&amp;"-9",Matches!$J$2:$J$201,0))="Void",INDEX(Matches!$G$2:$G$201,MATCH($A1242&amp;"-9",Matches!$J$2:$J$201,0))="",INDEX(Matches!$H$2:$H$201,MATCH($A1242&amp;"-9",Matches!$J$2:$J$201,0))=""),"",IF(AND($C1242&lt;&gt;"",INDEX(Matches!$F$2:$F$201,MATCH($A1242&amp;"-9",Matches!$J$2:$J$201,0))&lt;&gt;"",$C1242&gt;=INDEX(Matches!$F$2:$F$201,MATCH($A1242&amp;"-9",Matches!$J$2:$J$201,0))),"",IF(AND(T1242=INDEX(Matches!$G$2:$G$201,MATCH($A1242&amp;"-9",Matches!$J$2:$J$201,0)),U1242=INDEX(Matches!$H$2:$H$201,MATCH($A1242&amp;"-9",Matches!$J$2:$J$201,0))),5,IF(SIGN(T1242-U1242)&lt;&gt;SIGN(INDEX(Matches!$G$2:$G$201,MATCH($A1242&amp;"-9",Matches!$J$2:$J$201,0))-INDEX(Matches!$H$2:$H$201,MATCH($A1242&amp;"-9",Matches!$J$2:$J$201,0))),0,IF(T1242-U1242=INDEX(Matches!$G$2:$G$201,MATCH($A1242&amp;"-9",Matches!$J$2:$J$201,0))-INDEX(Matches!$H$2:$H$201,MATCH($A1242&amp;"-9",Matches!$J$2:$J$201,0)),3,2))))),""))</f>
        <v/>
      </c>
      <c r="AG1242" s="12" t="str">
        <f aca="false">IF(OR($B1242="",V1242="",W1242=""),"",IFERROR(IF(OR(INDEX(Matches!$I$2:$I$201,MATCH($A1242&amp;"-10",Matches!$J$2:$J$201,0))="Void",INDEX(Matches!$G$2:$G$201,MATCH($A1242&amp;"-10",Matches!$J$2:$J$201,0))="",INDEX(Matches!$H$2:$H$201,MATCH($A1242&amp;"-10",Matches!$J$2:$J$201,0))=""),"",IF(AND($C1242&lt;&gt;"",INDEX(Matches!$F$2:$F$201,MATCH($A1242&amp;"-10",Matches!$J$2:$J$201,0))&lt;&gt;"",$C1242&gt;=INDEX(Matches!$F$2:$F$201,MATCH($A1242&amp;"-10",Matches!$J$2:$J$201,0))),"",IF(AND(V1242=INDEX(Matches!$G$2:$G$201,MATCH($A1242&amp;"-10",Matches!$J$2:$J$201,0)),W1242=INDEX(Matches!$H$2:$H$201,MATCH($A1242&amp;"-10",Matches!$J$2:$J$201,0))),5,IF(SIGN(V1242-W1242)&lt;&gt;SIGN(INDEX(Matches!$G$2:$G$201,MATCH($A1242&amp;"-10",Matches!$J$2:$J$201,0))-INDEX(Matches!$H$2:$H$201,MATCH($A1242&amp;"-10",Matches!$J$2:$J$201,0))),0,IF(V1242-W1242=INDEX(Matches!$G$2:$G$201,MATCH($A1242&amp;"-10",Matches!$J$2:$J$201,0))-INDEX(Matches!$H$2:$H$201,MATCH($A1242&amp;"-10",Matches!$J$2:$J$201,0)),3,2))))),""))</f>
        <v/>
      </c>
      <c r="AH1242" s="13" t="str">
        <f aca="false">IF($B1242="","",SUM(X1242:AG1242))</f>
        <v/>
      </c>
      <c r="AI1242" s="12" t="str">
        <f aca="false">IF($B1242="","",COUNTIF(X1242:AG1242,5))</f>
        <v/>
      </c>
      <c r="AJ1242" s="12" t="str">
        <f aca="false">IF($B1242="","",COUNTIF(X1242:AG1242,"&gt;=2"))</f>
        <v/>
      </c>
      <c r="AK1242" s="12" t="str">
        <f aca="false">IF($B1242="","",COUNT(X1242:AG1242))</f>
        <v/>
      </c>
    </row>
    <row r="1243" customFormat="false" ht="15" hidden="false" customHeight="false" outlineLevel="0" collapsed="false">
      <c r="A1243" s="7"/>
      <c r="B1243" s="7"/>
      <c r="C1243" s="11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12" t="str">
        <f aca="false">IF(OR($B1243="",D1243="",E1243=""),"",IFERROR(IF(OR(INDEX(Matches!$I$2:$I$201,MATCH($A1243&amp;"-1",Matches!$J$2:$J$201,0))="Void",INDEX(Matches!$G$2:$G$201,MATCH($A1243&amp;"-1",Matches!$J$2:$J$201,0))="",INDEX(Matches!$H$2:$H$201,MATCH($A1243&amp;"-1",Matches!$J$2:$J$201,0))=""),"",IF(AND($C1243&lt;&gt;"",INDEX(Matches!$F$2:$F$201,MATCH($A1243&amp;"-1",Matches!$J$2:$J$201,0))&lt;&gt;"",$C1243&gt;=INDEX(Matches!$F$2:$F$201,MATCH($A1243&amp;"-1",Matches!$J$2:$J$201,0))),"",IF(AND(D1243=INDEX(Matches!$G$2:$G$201,MATCH($A1243&amp;"-1",Matches!$J$2:$J$201,0)),E1243=INDEX(Matches!$H$2:$H$201,MATCH($A1243&amp;"-1",Matches!$J$2:$J$201,0))),5,IF(SIGN(D1243-E1243)&lt;&gt;SIGN(INDEX(Matches!$G$2:$G$201,MATCH($A1243&amp;"-1",Matches!$J$2:$J$201,0))-INDEX(Matches!$H$2:$H$201,MATCH($A1243&amp;"-1",Matches!$J$2:$J$201,0))),0,IF(D1243-E1243=INDEX(Matches!$G$2:$G$201,MATCH($A1243&amp;"-1",Matches!$J$2:$J$201,0))-INDEX(Matches!$H$2:$H$201,MATCH($A1243&amp;"-1",Matches!$J$2:$J$201,0)),3,2))))),""))</f>
        <v/>
      </c>
      <c r="Y1243" s="12" t="str">
        <f aca="false">IF(OR($B1243="",F1243="",G1243=""),"",IFERROR(IF(OR(INDEX(Matches!$I$2:$I$201,MATCH($A1243&amp;"-2",Matches!$J$2:$J$201,0))="Void",INDEX(Matches!$G$2:$G$201,MATCH($A1243&amp;"-2",Matches!$J$2:$J$201,0))="",INDEX(Matches!$H$2:$H$201,MATCH($A1243&amp;"-2",Matches!$J$2:$J$201,0))=""),"",IF(AND($C1243&lt;&gt;"",INDEX(Matches!$F$2:$F$201,MATCH($A1243&amp;"-2",Matches!$J$2:$J$201,0))&lt;&gt;"",$C1243&gt;=INDEX(Matches!$F$2:$F$201,MATCH($A1243&amp;"-2",Matches!$J$2:$J$201,0))),"",IF(AND(F1243=INDEX(Matches!$G$2:$G$201,MATCH($A1243&amp;"-2",Matches!$J$2:$J$201,0)),G1243=INDEX(Matches!$H$2:$H$201,MATCH($A1243&amp;"-2",Matches!$J$2:$J$201,0))),5,IF(SIGN(F1243-G1243)&lt;&gt;SIGN(INDEX(Matches!$G$2:$G$201,MATCH($A1243&amp;"-2",Matches!$J$2:$J$201,0))-INDEX(Matches!$H$2:$H$201,MATCH($A1243&amp;"-2",Matches!$J$2:$J$201,0))),0,IF(F1243-G1243=INDEX(Matches!$G$2:$G$201,MATCH($A1243&amp;"-2",Matches!$J$2:$J$201,0))-INDEX(Matches!$H$2:$H$201,MATCH($A1243&amp;"-2",Matches!$J$2:$J$201,0)),3,2))))),""))</f>
        <v/>
      </c>
      <c r="Z1243" s="12" t="str">
        <f aca="false">IF(OR($B1243="",H1243="",I1243=""),"",IFERROR(IF(OR(INDEX(Matches!$I$2:$I$201,MATCH($A1243&amp;"-3",Matches!$J$2:$J$201,0))="Void",INDEX(Matches!$G$2:$G$201,MATCH($A1243&amp;"-3",Matches!$J$2:$J$201,0))="",INDEX(Matches!$H$2:$H$201,MATCH($A1243&amp;"-3",Matches!$J$2:$J$201,0))=""),"",IF(AND($C1243&lt;&gt;"",INDEX(Matches!$F$2:$F$201,MATCH($A1243&amp;"-3",Matches!$J$2:$J$201,0))&lt;&gt;"",$C1243&gt;=INDEX(Matches!$F$2:$F$201,MATCH($A1243&amp;"-3",Matches!$J$2:$J$201,0))),"",IF(AND(H1243=INDEX(Matches!$G$2:$G$201,MATCH($A1243&amp;"-3",Matches!$J$2:$J$201,0)),I1243=INDEX(Matches!$H$2:$H$201,MATCH($A1243&amp;"-3",Matches!$J$2:$J$201,0))),5,IF(SIGN(H1243-I1243)&lt;&gt;SIGN(INDEX(Matches!$G$2:$G$201,MATCH($A1243&amp;"-3",Matches!$J$2:$J$201,0))-INDEX(Matches!$H$2:$H$201,MATCH($A1243&amp;"-3",Matches!$J$2:$J$201,0))),0,IF(H1243-I1243=INDEX(Matches!$G$2:$G$201,MATCH($A1243&amp;"-3",Matches!$J$2:$J$201,0))-INDEX(Matches!$H$2:$H$201,MATCH($A1243&amp;"-3",Matches!$J$2:$J$201,0)),3,2))))),""))</f>
        <v/>
      </c>
      <c r="AA1243" s="12" t="str">
        <f aca="false">IF(OR($B1243="",J1243="",K1243=""),"",IFERROR(IF(OR(INDEX(Matches!$I$2:$I$201,MATCH($A1243&amp;"-4",Matches!$J$2:$J$201,0))="Void",INDEX(Matches!$G$2:$G$201,MATCH($A1243&amp;"-4",Matches!$J$2:$J$201,0))="",INDEX(Matches!$H$2:$H$201,MATCH($A1243&amp;"-4",Matches!$J$2:$J$201,0))=""),"",IF(AND($C1243&lt;&gt;"",INDEX(Matches!$F$2:$F$201,MATCH($A1243&amp;"-4",Matches!$J$2:$J$201,0))&lt;&gt;"",$C1243&gt;=INDEX(Matches!$F$2:$F$201,MATCH($A1243&amp;"-4",Matches!$J$2:$J$201,0))),"",IF(AND(J1243=INDEX(Matches!$G$2:$G$201,MATCH($A1243&amp;"-4",Matches!$J$2:$J$201,0)),K1243=INDEX(Matches!$H$2:$H$201,MATCH($A1243&amp;"-4",Matches!$J$2:$J$201,0))),5,IF(SIGN(J1243-K1243)&lt;&gt;SIGN(INDEX(Matches!$G$2:$G$201,MATCH($A1243&amp;"-4",Matches!$J$2:$J$201,0))-INDEX(Matches!$H$2:$H$201,MATCH($A1243&amp;"-4",Matches!$J$2:$J$201,0))),0,IF(J1243-K1243=INDEX(Matches!$G$2:$G$201,MATCH($A1243&amp;"-4",Matches!$J$2:$J$201,0))-INDEX(Matches!$H$2:$H$201,MATCH($A1243&amp;"-4",Matches!$J$2:$J$201,0)),3,2))))),""))</f>
        <v/>
      </c>
      <c r="AB1243" s="12" t="str">
        <f aca="false">IF(OR($B1243="",L1243="",M1243=""),"",IFERROR(IF(OR(INDEX(Matches!$I$2:$I$201,MATCH($A1243&amp;"-5",Matches!$J$2:$J$201,0))="Void",INDEX(Matches!$G$2:$G$201,MATCH($A1243&amp;"-5",Matches!$J$2:$J$201,0))="",INDEX(Matches!$H$2:$H$201,MATCH($A1243&amp;"-5",Matches!$J$2:$J$201,0))=""),"",IF(AND($C1243&lt;&gt;"",INDEX(Matches!$F$2:$F$201,MATCH($A1243&amp;"-5",Matches!$J$2:$J$201,0))&lt;&gt;"",$C1243&gt;=INDEX(Matches!$F$2:$F$201,MATCH($A1243&amp;"-5",Matches!$J$2:$J$201,0))),"",IF(AND(L1243=INDEX(Matches!$G$2:$G$201,MATCH($A1243&amp;"-5",Matches!$J$2:$J$201,0)),M1243=INDEX(Matches!$H$2:$H$201,MATCH($A1243&amp;"-5",Matches!$J$2:$J$201,0))),5,IF(SIGN(L1243-M1243)&lt;&gt;SIGN(INDEX(Matches!$G$2:$G$201,MATCH($A1243&amp;"-5",Matches!$J$2:$J$201,0))-INDEX(Matches!$H$2:$H$201,MATCH($A1243&amp;"-5",Matches!$J$2:$J$201,0))),0,IF(L1243-M1243=INDEX(Matches!$G$2:$G$201,MATCH($A1243&amp;"-5",Matches!$J$2:$J$201,0))-INDEX(Matches!$H$2:$H$201,MATCH($A1243&amp;"-5",Matches!$J$2:$J$201,0)),3,2))))),""))</f>
        <v/>
      </c>
      <c r="AC1243" s="12" t="str">
        <f aca="false">IF(OR($B1243="",N1243="",O1243=""),"",IFERROR(IF(OR(INDEX(Matches!$I$2:$I$201,MATCH($A1243&amp;"-6",Matches!$J$2:$J$201,0))="Void",INDEX(Matches!$G$2:$G$201,MATCH($A1243&amp;"-6",Matches!$J$2:$J$201,0))="",INDEX(Matches!$H$2:$H$201,MATCH($A1243&amp;"-6",Matches!$J$2:$J$201,0))=""),"",IF(AND($C1243&lt;&gt;"",INDEX(Matches!$F$2:$F$201,MATCH($A1243&amp;"-6",Matches!$J$2:$J$201,0))&lt;&gt;"",$C1243&gt;=INDEX(Matches!$F$2:$F$201,MATCH($A1243&amp;"-6",Matches!$J$2:$J$201,0))),"",IF(AND(N1243=INDEX(Matches!$G$2:$G$201,MATCH($A1243&amp;"-6",Matches!$J$2:$J$201,0)),O1243=INDEX(Matches!$H$2:$H$201,MATCH($A1243&amp;"-6",Matches!$J$2:$J$201,0))),5,IF(SIGN(N1243-O1243)&lt;&gt;SIGN(INDEX(Matches!$G$2:$G$201,MATCH($A1243&amp;"-6",Matches!$J$2:$J$201,0))-INDEX(Matches!$H$2:$H$201,MATCH($A1243&amp;"-6",Matches!$J$2:$J$201,0))),0,IF(N1243-O1243=INDEX(Matches!$G$2:$G$201,MATCH($A1243&amp;"-6",Matches!$J$2:$J$201,0))-INDEX(Matches!$H$2:$H$201,MATCH($A1243&amp;"-6",Matches!$J$2:$J$201,0)),3,2))))),""))</f>
        <v/>
      </c>
      <c r="AD1243" s="12" t="str">
        <f aca="false">IF(OR($B1243="",P1243="",Q1243=""),"",IFERROR(IF(OR(INDEX(Matches!$I$2:$I$201,MATCH($A1243&amp;"-7",Matches!$J$2:$J$201,0))="Void",INDEX(Matches!$G$2:$G$201,MATCH($A1243&amp;"-7",Matches!$J$2:$J$201,0))="",INDEX(Matches!$H$2:$H$201,MATCH($A1243&amp;"-7",Matches!$J$2:$J$201,0))=""),"",IF(AND($C1243&lt;&gt;"",INDEX(Matches!$F$2:$F$201,MATCH($A1243&amp;"-7",Matches!$J$2:$J$201,0))&lt;&gt;"",$C1243&gt;=INDEX(Matches!$F$2:$F$201,MATCH($A1243&amp;"-7",Matches!$J$2:$J$201,0))),"",IF(AND(P1243=INDEX(Matches!$G$2:$G$201,MATCH($A1243&amp;"-7",Matches!$J$2:$J$201,0)),Q1243=INDEX(Matches!$H$2:$H$201,MATCH($A1243&amp;"-7",Matches!$J$2:$J$201,0))),5,IF(SIGN(P1243-Q1243)&lt;&gt;SIGN(INDEX(Matches!$G$2:$G$201,MATCH($A1243&amp;"-7",Matches!$J$2:$J$201,0))-INDEX(Matches!$H$2:$H$201,MATCH($A1243&amp;"-7",Matches!$J$2:$J$201,0))),0,IF(P1243-Q1243=INDEX(Matches!$G$2:$G$201,MATCH($A1243&amp;"-7",Matches!$J$2:$J$201,0))-INDEX(Matches!$H$2:$H$201,MATCH($A1243&amp;"-7",Matches!$J$2:$J$201,0)),3,2))))),""))</f>
        <v/>
      </c>
      <c r="AE1243" s="12" t="str">
        <f aca="false">IF(OR($B1243="",R1243="",S1243=""),"",IFERROR(IF(OR(INDEX(Matches!$I$2:$I$201,MATCH($A1243&amp;"-8",Matches!$J$2:$J$201,0))="Void",INDEX(Matches!$G$2:$G$201,MATCH($A1243&amp;"-8",Matches!$J$2:$J$201,0))="",INDEX(Matches!$H$2:$H$201,MATCH($A1243&amp;"-8",Matches!$J$2:$J$201,0))=""),"",IF(AND($C1243&lt;&gt;"",INDEX(Matches!$F$2:$F$201,MATCH($A1243&amp;"-8",Matches!$J$2:$J$201,0))&lt;&gt;"",$C1243&gt;=INDEX(Matches!$F$2:$F$201,MATCH($A1243&amp;"-8",Matches!$J$2:$J$201,0))),"",IF(AND(R1243=INDEX(Matches!$G$2:$G$201,MATCH($A1243&amp;"-8",Matches!$J$2:$J$201,0)),S1243=INDEX(Matches!$H$2:$H$201,MATCH($A1243&amp;"-8",Matches!$J$2:$J$201,0))),5,IF(SIGN(R1243-S1243)&lt;&gt;SIGN(INDEX(Matches!$G$2:$G$201,MATCH($A1243&amp;"-8",Matches!$J$2:$J$201,0))-INDEX(Matches!$H$2:$H$201,MATCH($A1243&amp;"-8",Matches!$J$2:$J$201,0))),0,IF(R1243-S1243=INDEX(Matches!$G$2:$G$201,MATCH($A1243&amp;"-8",Matches!$J$2:$J$201,0))-INDEX(Matches!$H$2:$H$201,MATCH($A1243&amp;"-8",Matches!$J$2:$J$201,0)),3,2))))),""))</f>
        <v/>
      </c>
      <c r="AF1243" s="12" t="str">
        <f aca="false">IF(OR($B1243="",T1243="",U1243=""),"",IFERROR(IF(OR(INDEX(Matches!$I$2:$I$201,MATCH($A1243&amp;"-9",Matches!$J$2:$J$201,0))="Void",INDEX(Matches!$G$2:$G$201,MATCH($A1243&amp;"-9",Matches!$J$2:$J$201,0))="",INDEX(Matches!$H$2:$H$201,MATCH($A1243&amp;"-9",Matches!$J$2:$J$201,0))=""),"",IF(AND($C1243&lt;&gt;"",INDEX(Matches!$F$2:$F$201,MATCH($A1243&amp;"-9",Matches!$J$2:$J$201,0))&lt;&gt;"",$C1243&gt;=INDEX(Matches!$F$2:$F$201,MATCH($A1243&amp;"-9",Matches!$J$2:$J$201,0))),"",IF(AND(T1243=INDEX(Matches!$G$2:$G$201,MATCH($A1243&amp;"-9",Matches!$J$2:$J$201,0)),U1243=INDEX(Matches!$H$2:$H$201,MATCH($A1243&amp;"-9",Matches!$J$2:$J$201,0))),5,IF(SIGN(T1243-U1243)&lt;&gt;SIGN(INDEX(Matches!$G$2:$G$201,MATCH($A1243&amp;"-9",Matches!$J$2:$J$201,0))-INDEX(Matches!$H$2:$H$201,MATCH($A1243&amp;"-9",Matches!$J$2:$J$201,0))),0,IF(T1243-U1243=INDEX(Matches!$G$2:$G$201,MATCH($A1243&amp;"-9",Matches!$J$2:$J$201,0))-INDEX(Matches!$H$2:$H$201,MATCH($A1243&amp;"-9",Matches!$J$2:$J$201,0)),3,2))))),""))</f>
        <v/>
      </c>
      <c r="AG1243" s="12" t="str">
        <f aca="false">IF(OR($B1243="",V1243="",W1243=""),"",IFERROR(IF(OR(INDEX(Matches!$I$2:$I$201,MATCH($A1243&amp;"-10",Matches!$J$2:$J$201,0))="Void",INDEX(Matches!$G$2:$G$201,MATCH($A1243&amp;"-10",Matches!$J$2:$J$201,0))="",INDEX(Matches!$H$2:$H$201,MATCH($A1243&amp;"-10",Matches!$J$2:$J$201,0))=""),"",IF(AND($C1243&lt;&gt;"",INDEX(Matches!$F$2:$F$201,MATCH($A1243&amp;"-10",Matches!$J$2:$J$201,0))&lt;&gt;"",$C1243&gt;=INDEX(Matches!$F$2:$F$201,MATCH($A1243&amp;"-10",Matches!$J$2:$J$201,0))),"",IF(AND(V1243=INDEX(Matches!$G$2:$G$201,MATCH($A1243&amp;"-10",Matches!$J$2:$J$201,0)),W1243=INDEX(Matches!$H$2:$H$201,MATCH($A1243&amp;"-10",Matches!$J$2:$J$201,0))),5,IF(SIGN(V1243-W1243)&lt;&gt;SIGN(INDEX(Matches!$G$2:$G$201,MATCH($A1243&amp;"-10",Matches!$J$2:$J$201,0))-INDEX(Matches!$H$2:$H$201,MATCH($A1243&amp;"-10",Matches!$J$2:$J$201,0))),0,IF(V1243-W1243=INDEX(Matches!$G$2:$G$201,MATCH($A1243&amp;"-10",Matches!$J$2:$J$201,0))-INDEX(Matches!$H$2:$H$201,MATCH($A1243&amp;"-10",Matches!$J$2:$J$201,0)),3,2))))),""))</f>
        <v/>
      </c>
      <c r="AH1243" s="13" t="str">
        <f aca="false">IF($B1243="","",SUM(X1243:AG1243))</f>
        <v/>
      </c>
      <c r="AI1243" s="12" t="str">
        <f aca="false">IF($B1243="","",COUNTIF(X1243:AG1243,5))</f>
        <v/>
      </c>
      <c r="AJ1243" s="12" t="str">
        <f aca="false">IF($B1243="","",COUNTIF(X1243:AG1243,"&gt;=2"))</f>
        <v/>
      </c>
      <c r="AK1243" s="12" t="str">
        <f aca="false">IF($B1243="","",COUNT(X1243:AG1243))</f>
        <v/>
      </c>
    </row>
    <row r="1244" customFormat="false" ht="15" hidden="false" customHeight="false" outlineLevel="0" collapsed="false">
      <c r="A1244" s="7"/>
      <c r="B1244" s="7"/>
      <c r="C1244" s="11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12" t="str">
        <f aca="false">IF(OR($B1244="",D1244="",E1244=""),"",IFERROR(IF(OR(INDEX(Matches!$I$2:$I$201,MATCH($A1244&amp;"-1",Matches!$J$2:$J$201,0))="Void",INDEX(Matches!$G$2:$G$201,MATCH($A1244&amp;"-1",Matches!$J$2:$J$201,0))="",INDEX(Matches!$H$2:$H$201,MATCH($A1244&amp;"-1",Matches!$J$2:$J$201,0))=""),"",IF(AND($C1244&lt;&gt;"",INDEX(Matches!$F$2:$F$201,MATCH($A1244&amp;"-1",Matches!$J$2:$J$201,0))&lt;&gt;"",$C1244&gt;=INDEX(Matches!$F$2:$F$201,MATCH($A1244&amp;"-1",Matches!$J$2:$J$201,0))),"",IF(AND(D1244=INDEX(Matches!$G$2:$G$201,MATCH($A1244&amp;"-1",Matches!$J$2:$J$201,0)),E1244=INDEX(Matches!$H$2:$H$201,MATCH($A1244&amp;"-1",Matches!$J$2:$J$201,0))),5,IF(SIGN(D1244-E1244)&lt;&gt;SIGN(INDEX(Matches!$G$2:$G$201,MATCH($A1244&amp;"-1",Matches!$J$2:$J$201,0))-INDEX(Matches!$H$2:$H$201,MATCH($A1244&amp;"-1",Matches!$J$2:$J$201,0))),0,IF(D1244-E1244=INDEX(Matches!$G$2:$G$201,MATCH($A1244&amp;"-1",Matches!$J$2:$J$201,0))-INDEX(Matches!$H$2:$H$201,MATCH($A1244&amp;"-1",Matches!$J$2:$J$201,0)),3,2))))),""))</f>
        <v/>
      </c>
      <c r="Y1244" s="12" t="str">
        <f aca="false">IF(OR($B1244="",F1244="",G1244=""),"",IFERROR(IF(OR(INDEX(Matches!$I$2:$I$201,MATCH($A1244&amp;"-2",Matches!$J$2:$J$201,0))="Void",INDEX(Matches!$G$2:$G$201,MATCH($A1244&amp;"-2",Matches!$J$2:$J$201,0))="",INDEX(Matches!$H$2:$H$201,MATCH($A1244&amp;"-2",Matches!$J$2:$J$201,0))=""),"",IF(AND($C1244&lt;&gt;"",INDEX(Matches!$F$2:$F$201,MATCH($A1244&amp;"-2",Matches!$J$2:$J$201,0))&lt;&gt;"",$C1244&gt;=INDEX(Matches!$F$2:$F$201,MATCH($A1244&amp;"-2",Matches!$J$2:$J$201,0))),"",IF(AND(F1244=INDEX(Matches!$G$2:$G$201,MATCH($A1244&amp;"-2",Matches!$J$2:$J$201,0)),G1244=INDEX(Matches!$H$2:$H$201,MATCH($A1244&amp;"-2",Matches!$J$2:$J$201,0))),5,IF(SIGN(F1244-G1244)&lt;&gt;SIGN(INDEX(Matches!$G$2:$G$201,MATCH($A1244&amp;"-2",Matches!$J$2:$J$201,0))-INDEX(Matches!$H$2:$H$201,MATCH($A1244&amp;"-2",Matches!$J$2:$J$201,0))),0,IF(F1244-G1244=INDEX(Matches!$G$2:$G$201,MATCH($A1244&amp;"-2",Matches!$J$2:$J$201,0))-INDEX(Matches!$H$2:$H$201,MATCH($A1244&amp;"-2",Matches!$J$2:$J$201,0)),3,2))))),""))</f>
        <v/>
      </c>
      <c r="Z1244" s="12" t="str">
        <f aca="false">IF(OR($B1244="",H1244="",I1244=""),"",IFERROR(IF(OR(INDEX(Matches!$I$2:$I$201,MATCH($A1244&amp;"-3",Matches!$J$2:$J$201,0))="Void",INDEX(Matches!$G$2:$G$201,MATCH($A1244&amp;"-3",Matches!$J$2:$J$201,0))="",INDEX(Matches!$H$2:$H$201,MATCH($A1244&amp;"-3",Matches!$J$2:$J$201,0))=""),"",IF(AND($C1244&lt;&gt;"",INDEX(Matches!$F$2:$F$201,MATCH($A1244&amp;"-3",Matches!$J$2:$J$201,0))&lt;&gt;"",$C1244&gt;=INDEX(Matches!$F$2:$F$201,MATCH($A1244&amp;"-3",Matches!$J$2:$J$201,0))),"",IF(AND(H1244=INDEX(Matches!$G$2:$G$201,MATCH($A1244&amp;"-3",Matches!$J$2:$J$201,0)),I1244=INDEX(Matches!$H$2:$H$201,MATCH($A1244&amp;"-3",Matches!$J$2:$J$201,0))),5,IF(SIGN(H1244-I1244)&lt;&gt;SIGN(INDEX(Matches!$G$2:$G$201,MATCH($A1244&amp;"-3",Matches!$J$2:$J$201,0))-INDEX(Matches!$H$2:$H$201,MATCH($A1244&amp;"-3",Matches!$J$2:$J$201,0))),0,IF(H1244-I1244=INDEX(Matches!$G$2:$G$201,MATCH($A1244&amp;"-3",Matches!$J$2:$J$201,0))-INDEX(Matches!$H$2:$H$201,MATCH($A1244&amp;"-3",Matches!$J$2:$J$201,0)),3,2))))),""))</f>
        <v/>
      </c>
      <c r="AA1244" s="12" t="str">
        <f aca="false">IF(OR($B1244="",J1244="",K1244=""),"",IFERROR(IF(OR(INDEX(Matches!$I$2:$I$201,MATCH($A1244&amp;"-4",Matches!$J$2:$J$201,0))="Void",INDEX(Matches!$G$2:$G$201,MATCH($A1244&amp;"-4",Matches!$J$2:$J$201,0))="",INDEX(Matches!$H$2:$H$201,MATCH($A1244&amp;"-4",Matches!$J$2:$J$201,0))=""),"",IF(AND($C1244&lt;&gt;"",INDEX(Matches!$F$2:$F$201,MATCH($A1244&amp;"-4",Matches!$J$2:$J$201,0))&lt;&gt;"",$C1244&gt;=INDEX(Matches!$F$2:$F$201,MATCH($A1244&amp;"-4",Matches!$J$2:$J$201,0))),"",IF(AND(J1244=INDEX(Matches!$G$2:$G$201,MATCH($A1244&amp;"-4",Matches!$J$2:$J$201,0)),K1244=INDEX(Matches!$H$2:$H$201,MATCH($A1244&amp;"-4",Matches!$J$2:$J$201,0))),5,IF(SIGN(J1244-K1244)&lt;&gt;SIGN(INDEX(Matches!$G$2:$G$201,MATCH($A1244&amp;"-4",Matches!$J$2:$J$201,0))-INDEX(Matches!$H$2:$H$201,MATCH($A1244&amp;"-4",Matches!$J$2:$J$201,0))),0,IF(J1244-K1244=INDEX(Matches!$G$2:$G$201,MATCH($A1244&amp;"-4",Matches!$J$2:$J$201,0))-INDEX(Matches!$H$2:$H$201,MATCH($A1244&amp;"-4",Matches!$J$2:$J$201,0)),3,2))))),""))</f>
        <v/>
      </c>
      <c r="AB1244" s="12" t="str">
        <f aca="false">IF(OR($B1244="",L1244="",M1244=""),"",IFERROR(IF(OR(INDEX(Matches!$I$2:$I$201,MATCH($A1244&amp;"-5",Matches!$J$2:$J$201,0))="Void",INDEX(Matches!$G$2:$G$201,MATCH($A1244&amp;"-5",Matches!$J$2:$J$201,0))="",INDEX(Matches!$H$2:$H$201,MATCH($A1244&amp;"-5",Matches!$J$2:$J$201,0))=""),"",IF(AND($C1244&lt;&gt;"",INDEX(Matches!$F$2:$F$201,MATCH($A1244&amp;"-5",Matches!$J$2:$J$201,0))&lt;&gt;"",$C1244&gt;=INDEX(Matches!$F$2:$F$201,MATCH($A1244&amp;"-5",Matches!$J$2:$J$201,0))),"",IF(AND(L1244=INDEX(Matches!$G$2:$G$201,MATCH($A1244&amp;"-5",Matches!$J$2:$J$201,0)),M1244=INDEX(Matches!$H$2:$H$201,MATCH($A1244&amp;"-5",Matches!$J$2:$J$201,0))),5,IF(SIGN(L1244-M1244)&lt;&gt;SIGN(INDEX(Matches!$G$2:$G$201,MATCH($A1244&amp;"-5",Matches!$J$2:$J$201,0))-INDEX(Matches!$H$2:$H$201,MATCH($A1244&amp;"-5",Matches!$J$2:$J$201,0))),0,IF(L1244-M1244=INDEX(Matches!$G$2:$G$201,MATCH($A1244&amp;"-5",Matches!$J$2:$J$201,0))-INDEX(Matches!$H$2:$H$201,MATCH($A1244&amp;"-5",Matches!$J$2:$J$201,0)),3,2))))),""))</f>
        <v/>
      </c>
      <c r="AC1244" s="12" t="str">
        <f aca="false">IF(OR($B1244="",N1244="",O1244=""),"",IFERROR(IF(OR(INDEX(Matches!$I$2:$I$201,MATCH($A1244&amp;"-6",Matches!$J$2:$J$201,0))="Void",INDEX(Matches!$G$2:$G$201,MATCH($A1244&amp;"-6",Matches!$J$2:$J$201,0))="",INDEX(Matches!$H$2:$H$201,MATCH($A1244&amp;"-6",Matches!$J$2:$J$201,0))=""),"",IF(AND($C1244&lt;&gt;"",INDEX(Matches!$F$2:$F$201,MATCH($A1244&amp;"-6",Matches!$J$2:$J$201,0))&lt;&gt;"",$C1244&gt;=INDEX(Matches!$F$2:$F$201,MATCH($A1244&amp;"-6",Matches!$J$2:$J$201,0))),"",IF(AND(N1244=INDEX(Matches!$G$2:$G$201,MATCH($A1244&amp;"-6",Matches!$J$2:$J$201,0)),O1244=INDEX(Matches!$H$2:$H$201,MATCH($A1244&amp;"-6",Matches!$J$2:$J$201,0))),5,IF(SIGN(N1244-O1244)&lt;&gt;SIGN(INDEX(Matches!$G$2:$G$201,MATCH($A1244&amp;"-6",Matches!$J$2:$J$201,0))-INDEX(Matches!$H$2:$H$201,MATCH($A1244&amp;"-6",Matches!$J$2:$J$201,0))),0,IF(N1244-O1244=INDEX(Matches!$G$2:$G$201,MATCH($A1244&amp;"-6",Matches!$J$2:$J$201,0))-INDEX(Matches!$H$2:$H$201,MATCH($A1244&amp;"-6",Matches!$J$2:$J$201,0)),3,2))))),""))</f>
        <v/>
      </c>
      <c r="AD1244" s="12" t="str">
        <f aca="false">IF(OR($B1244="",P1244="",Q1244=""),"",IFERROR(IF(OR(INDEX(Matches!$I$2:$I$201,MATCH($A1244&amp;"-7",Matches!$J$2:$J$201,0))="Void",INDEX(Matches!$G$2:$G$201,MATCH($A1244&amp;"-7",Matches!$J$2:$J$201,0))="",INDEX(Matches!$H$2:$H$201,MATCH($A1244&amp;"-7",Matches!$J$2:$J$201,0))=""),"",IF(AND($C1244&lt;&gt;"",INDEX(Matches!$F$2:$F$201,MATCH($A1244&amp;"-7",Matches!$J$2:$J$201,0))&lt;&gt;"",$C1244&gt;=INDEX(Matches!$F$2:$F$201,MATCH($A1244&amp;"-7",Matches!$J$2:$J$201,0))),"",IF(AND(P1244=INDEX(Matches!$G$2:$G$201,MATCH($A1244&amp;"-7",Matches!$J$2:$J$201,0)),Q1244=INDEX(Matches!$H$2:$H$201,MATCH($A1244&amp;"-7",Matches!$J$2:$J$201,0))),5,IF(SIGN(P1244-Q1244)&lt;&gt;SIGN(INDEX(Matches!$G$2:$G$201,MATCH($A1244&amp;"-7",Matches!$J$2:$J$201,0))-INDEX(Matches!$H$2:$H$201,MATCH($A1244&amp;"-7",Matches!$J$2:$J$201,0))),0,IF(P1244-Q1244=INDEX(Matches!$G$2:$G$201,MATCH($A1244&amp;"-7",Matches!$J$2:$J$201,0))-INDEX(Matches!$H$2:$H$201,MATCH($A1244&amp;"-7",Matches!$J$2:$J$201,0)),3,2))))),""))</f>
        <v/>
      </c>
      <c r="AE1244" s="12" t="str">
        <f aca="false">IF(OR($B1244="",R1244="",S1244=""),"",IFERROR(IF(OR(INDEX(Matches!$I$2:$I$201,MATCH($A1244&amp;"-8",Matches!$J$2:$J$201,0))="Void",INDEX(Matches!$G$2:$G$201,MATCH($A1244&amp;"-8",Matches!$J$2:$J$201,0))="",INDEX(Matches!$H$2:$H$201,MATCH($A1244&amp;"-8",Matches!$J$2:$J$201,0))=""),"",IF(AND($C1244&lt;&gt;"",INDEX(Matches!$F$2:$F$201,MATCH($A1244&amp;"-8",Matches!$J$2:$J$201,0))&lt;&gt;"",$C1244&gt;=INDEX(Matches!$F$2:$F$201,MATCH($A1244&amp;"-8",Matches!$J$2:$J$201,0))),"",IF(AND(R1244=INDEX(Matches!$G$2:$G$201,MATCH($A1244&amp;"-8",Matches!$J$2:$J$201,0)),S1244=INDEX(Matches!$H$2:$H$201,MATCH($A1244&amp;"-8",Matches!$J$2:$J$201,0))),5,IF(SIGN(R1244-S1244)&lt;&gt;SIGN(INDEX(Matches!$G$2:$G$201,MATCH($A1244&amp;"-8",Matches!$J$2:$J$201,0))-INDEX(Matches!$H$2:$H$201,MATCH($A1244&amp;"-8",Matches!$J$2:$J$201,0))),0,IF(R1244-S1244=INDEX(Matches!$G$2:$G$201,MATCH($A1244&amp;"-8",Matches!$J$2:$J$201,0))-INDEX(Matches!$H$2:$H$201,MATCH($A1244&amp;"-8",Matches!$J$2:$J$201,0)),3,2))))),""))</f>
        <v/>
      </c>
      <c r="AF1244" s="12" t="str">
        <f aca="false">IF(OR($B1244="",T1244="",U1244=""),"",IFERROR(IF(OR(INDEX(Matches!$I$2:$I$201,MATCH($A1244&amp;"-9",Matches!$J$2:$J$201,0))="Void",INDEX(Matches!$G$2:$G$201,MATCH($A1244&amp;"-9",Matches!$J$2:$J$201,0))="",INDEX(Matches!$H$2:$H$201,MATCH($A1244&amp;"-9",Matches!$J$2:$J$201,0))=""),"",IF(AND($C1244&lt;&gt;"",INDEX(Matches!$F$2:$F$201,MATCH($A1244&amp;"-9",Matches!$J$2:$J$201,0))&lt;&gt;"",$C1244&gt;=INDEX(Matches!$F$2:$F$201,MATCH($A1244&amp;"-9",Matches!$J$2:$J$201,0))),"",IF(AND(T1244=INDEX(Matches!$G$2:$G$201,MATCH($A1244&amp;"-9",Matches!$J$2:$J$201,0)),U1244=INDEX(Matches!$H$2:$H$201,MATCH($A1244&amp;"-9",Matches!$J$2:$J$201,0))),5,IF(SIGN(T1244-U1244)&lt;&gt;SIGN(INDEX(Matches!$G$2:$G$201,MATCH($A1244&amp;"-9",Matches!$J$2:$J$201,0))-INDEX(Matches!$H$2:$H$201,MATCH($A1244&amp;"-9",Matches!$J$2:$J$201,0))),0,IF(T1244-U1244=INDEX(Matches!$G$2:$G$201,MATCH($A1244&amp;"-9",Matches!$J$2:$J$201,0))-INDEX(Matches!$H$2:$H$201,MATCH($A1244&amp;"-9",Matches!$J$2:$J$201,0)),3,2))))),""))</f>
        <v/>
      </c>
      <c r="AG1244" s="12" t="str">
        <f aca="false">IF(OR($B1244="",V1244="",W1244=""),"",IFERROR(IF(OR(INDEX(Matches!$I$2:$I$201,MATCH($A1244&amp;"-10",Matches!$J$2:$J$201,0))="Void",INDEX(Matches!$G$2:$G$201,MATCH($A1244&amp;"-10",Matches!$J$2:$J$201,0))="",INDEX(Matches!$H$2:$H$201,MATCH($A1244&amp;"-10",Matches!$J$2:$J$201,0))=""),"",IF(AND($C1244&lt;&gt;"",INDEX(Matches!$F$2:$F$201,MATCH($A1244&amp;"-10",Matches!$J$2:$J$201,0))&lt;&gt;"",$C1244&gt;=INDEX(Matches!$F$2:$F$201,MATCH($A1244&amp;"-10",Matches!$J$2:$J$201,0))),"",IF(AND(V1244=INDEX(Matches!$G$2:$G$201,MATCH($A1244&amp;"-10",Matches!$J$2:$J$201,0)),W1244=INDEX(Matches!$H$2:$H$201,MATCH($A1244&amp;"-10",Matches!$J$2:$J$201,0))),5,IF(SIGN(V1244-W1244)&lt;&gt;SIGN(INDEX(Matches!$G$2:$G$201,MATCH($A1244&amp;"-10",Matches!$J$2:$J$201,0))-INDEX(Matches!$H$2:$H$201,MATCH($A1244&amp;"-10",Matches!$J$2:$J$201,0))),0,IF(V1244-W1244=INDEX(Matches!$G$2:$G$201,MATCH($A1244&amp;"-10",Matches!$J$2:$J$201,0))-INDEX(Matches!$H$2:$H$201,MATCH($A1244&amp;"-10",Matches!$J$2:$J$201,0)),3,2))))),""))</f>
        <v/>
      </c>
      <c r="AH1244" s="13" t="str">
        <f aca="false">IF($B1244="","",SUM(X1244:AG1244))</f>
        <v/>
      </c>
      <c r="AI1244" s="12" t="str">
        <f aca="false">IF($B1244="","",COUNTIF(X1244:AG1244,5))</f>
        <v/>
      </c>
      <c r="AJ1244" s="12" t="str">
        <f aca="false">IF($B1244="","",COUNTIF(X1244:AG1244,"&gt;=2"))</f>
        <v/>
      </c>
      <c r="AK1244" s="12" t="str">
        <f aca="false">IF($B1244="","",COUNT(X1244:AG1244))</f>
        <v/>
      </c>
    </row>
    <row r="1245" customFormat="false" ht="15" hidden="false" customHeight="false" outlineLevel="0" collapsed="false">
      <c r="A1245" s="7"/>
      <c r="B1245" s="7"/>
      <c r="C1245" s="11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12" t="str">
        <f aca="false">IF(OR($B1245="",D1245="",E1245=""),"",IFERROR(IF(OR(INDEX(Matches!$I$2:$I$201,MATCH($A1245&amp;"-1",Matches!$J$2:$J$201,0))="Void",INDEX(Matches!$G$2:$G$201,MATCH($A1245&amp;"-1",Matches!$J$2:$J$201,0))="",INDEX(Matches!$H$2:$H$201,MATCH($A1245&amp;"-1",Matches!$J$2:$J$201,0))=""),"",IF(AND($C1245&lt;&gt;"",INDEX(Matches!$F$2:$F$201,MATCH($A1245&amp;"-1",Matches!$J$2:$J$201,0))&lt;&gt;"",$C1245&gt;=INDEX(Matches!$F$2:$F$201,MATCH($A1245&amp;"-1",Matches!$J$2:$J$201,0))),"",IF(AND(D1245=INDEX(Matches!$G$2:$G$201,MATCH($A1245&amp;"-1",Matches!$J$2:$J$201,0)),E1245=INDEX(Matches!$H$2:$H$201,MATCH($A1245&amp;"-1",Matches!$J$2:$J$201,0))),5,IF(SIGN(D1245-E1245)&lt;&gt;SIGN(INDEX(Matches!$G$2:$G$201,MATCH($A1245&amp;"-1",Matches!$J$2:$J$201,0))-INDEX(Matches!$H$2:$H$201,MATCH($A1245&amp;"-1",Matches!$J$2:$J$201,0))),0,IF(D1245-E1245=INDEX(Matches!$G$2:$G$201,MATCH($A1245&amp;"-1",Matches!$J$2:$J$201,0))-INDEX(Matches!$H$2:$H$201,MATCH($A1245&amp;"-1",Matches!$J$2:$J$201,0)),3,2))))),""))</f>
        <v/>
      </c>
      <c r="Y1245" s="12" t="str">
        <f aca="false">IF(OR($B1245="",F1245="",G1245=""),"",IFERROR(IF(OR(INDEX(Matches!$I$2:$I$201,MATCH($A1245&amp;"-2",Matches!$J$2:$J$201,0))="Void",INDEX(Matches!$G$2:$G$201,MATCH($A1245&amp;"-2",Matches!$J$2:$J$201,0))="",INDEX(Matches!$H$2:$H$201,MATCH($A1245&amp;"-2",Matches!$J$2:$J$201,0))=""),"",IF(AND($C1245&lt;&gt;"",INDEX(Matches!$F$2:$F$201,MATCH($A1245&amp;"-2",Matches!$J$2:$J$201,0))&lt;&gt;"",$C1245&gt;=INDEX(Matches!$F$2:$F$201,MATCH($A1245&amp;"-2",Matches!$J$2:$J$201,0))),"",IF(AND(F1245=INDEX(Matches!$G$2:$G$201,MATCH($A1245&amp;"-2",Matches!$J$2:$J$201,0)),G1245=INDEX(Matches!$H$2:$H$201,MATCH($A1245&amp;"-2",Matches!$J$2:$J$201,0))),5,IF(SIGN(F1245-G1245)&lt;&gt;SIGN(INDEX(Matches!$G$2:$G$201,MATCH($A1245&amp;"-2",Matches!$J$2:$J$201,0))-INDEX(Matches!$H$2:$H$201,MATCH($A1245&amp;"-2",Matches!$J$2:$J$201,0))),0,IF(F1245-G1245=INDEX(Matches!$G$2:$G$201,MATCH($A1245&amp;"-2",Matches!$J$2:$J$201,0))-INDEX(Matches!$H$2:$H$201,MATCH($A1245&amp;"-2",Matches!$J$2:$J$201,0)),3,2))))),""))</f>
        <v/>
      </c>
      <c r="Z1245" s="12" t="str">
        <f aca="false">IF(OR($B1245="",H1245="",I1245=""),"",IFERROR(IF(OR(INDEX(Matches!$I$2:$I$201,MATCH($A1245&amp;"-3",Matches!$J$2:$J$201,0))="Void",INDEX(Matches!$G$2:$G$201,MATCH($A1245&amp;"-3",Matches!$J$2:$J$201,0))="",INDEX(Matches!$H$2:$H$201,MATCH($A1245&amp;"-3",Matches!$J$2:$J$201,0))=""),"",IF(AND($C1245&lt;&gt;"",INDEX(Matches!$F$2:$F$201,MATCH($A1245&amp;"-3",Matches!$J$2:$J$201,0))&lt;&gt;"",$C1245&gt;=INDEX(Matches!$F$2:$F$201,MATCH($A1245&amp;"-3",Matches!$J$2:$J$201,0))),"",IF(AND(H1245=INDEX(Matches!$G$2:$G$201,MATCH($A1245&amp;"-3",Matches!$J$2:$J$201,0)),I1245=INDEX(Matches!$H$2:$H$201,MATCH($A1245&amp;"-3",Matches!$J$2:$J$201,0))),5,IF(SIGN(H1245-I1245)&lt;&gt;SIGN(INDEX(Matches!$G$2:$G$201,MATCH($A1245&amp;"-3",Matches!$J$2:$J$201,0))-INDEX(Matches!$H$2:$H$201,MATCH($A1245&amp;"-3",Matches!$J$2:$J$201,0))),0,IF(H1245-I1245=INDEX(Matches!$G$2:$G$201,MATCH($A1245&amp;"-3",Matches!$J$2:$J$201,0))-INDEX(Matches!$H$2:$H$201,MATCH($A1245&amp;"-3",Matches!$J$2:$J$201,0)),3,2))))),""))</f>
        <v/>
      </c>
      <c r="AA1245" s="12" t="str">
        <f aca="false">IF(OR($B1245="",J1245="",K1245=""),"",IFERROR(IF(OR(INDEX(Matches!$I$2:$I$201,MATCH($A1245&amp;"-4",Matches!$J$2:$J$201,0))="Void",INDEX(Matches!$G$2:$G$201,MATCH($A1245&amp;"-4",Matches!$J$2:$J$201,0))="",INDEX(Matches!$H$2:$H$201,MATCH($A1245&amp;"-4",Matches!$J$2:$J$201,0))=""),"",IF(AND($C1245&lt;&gt;"",INDEX(Matches!$F$2:$F$201,MATCH($A1245&amp;"-4",Matches!$J$2:$J$201,0))&lt;&gt;"",$C1245&gt;=INDEX(Matches!$F$2:$F$201,MATCH($A1245&amp;"-4",Matches!$J$2:$J$201,0))),"",IF(AND(J1245=INDEX(Matches!$G$2:$G$201,MATCH($A1245&amp;"-4",Matches!$J$2:$J$201,0)),K1245=INDEX(Matches!$H$2:$H$201,MATCH($A1245&amp;"-4",Matches!$J$2:$J$201,0))),5,IF(SIGN(J1245-K1245)&lt;&gt;SIGN(INDEX(Matches!$G$2:$G$201,MATCH($A1245&amp;"-4",Matches!$J$2:$J$201,0))-INDEX(Matches!$H$2:$H$201,MATCH($A1245&amp;"-4",Matches!$J$2:$J$201,0))),0,IF(J1245-K1245=INDEX(Matches!$G$2:$G$201,MATCH($A1245&amp;"-4",Matches!$J$2:$J$201,0))-INDEX(Matches!$H$2:$H$201,MATCH($A1245&amp;"-4",Matches!$J$2:$J$201,0)),3,2))))),""))</f>
        <v/>
      </c>
      <c r="AB1245" s="12" t="str">
        <f aca="false">IF(OR($B1245="",L1245="",M1245=""),"",IFERROR(IF(OR(INDEX(Matches!$I$2:$I$201,MATCH($A1245&amp;"-5",Matches!$J$2:$J$201,0))="Void",INDEX(Matches!$G$2:$G$201,MATCH($A1245&amp;"-5",Matches!$J$2:$J$201,0))="",INDEX(Matches!$H$2:$H$201,MATCH($A1245&amp;"-5",Matches!$J$2:$J$201,0))=""),"",IF(AND($C1245&lt;&gt;"",INDEX(Matches!$F$2:$F$201,MATCH($A1245&amp;"-5",Matches!$J$2:$J$201,0))&lt;&gt;"",$C1245&gt;=INDEX(Matches!$F$2:$F$201,MATCH($A1245&amp;"-5",Matches!$J$2:$J$201,0))),"",IF(AND(L1245=INDEX(Matches!$G$2:$G$201,MATCH($A1245&amp;"-5",Matches!$J$2:$J$201,0)),M1245=INDEX(Matches!$H$2:$H$201,MATCH($A1245&amp;"-5",Matches!$J$2:$J$201,0))),5,IF(SIGN(L1245-M1245)&lt;&gt;SIGN(INDEX(Matches!$G$2:$G$201,MATCH($A1245&amp;"-5",Matches!$J$2:$J$201,0))-INDEX(Matches!$H$2:$H$201,MATCH($A1245&amp;"-5",Matches!$J$2:$J$201,0))),0,IF(L1245-M1245=INDEX(Matches!$G$2:$G$201,MATCH($A1245&amp;"-5",Matches!$J$2:$J$201,0))-INDEX(Matches!$H$2:$H$201,MATCH($A1245&amp;"-5",Matches!$J$2:$J$201,0)),3,2))))),""))</f>
        <v/>
      </c>
      <c r="AC1245" s="12" t="str">
        <f aca="false">IF(OR($B1245="",N1245="",O1245=""),"",IFERROR(IF(OR(INDEX(Matches!$I$2:$I$201,MATCH($A1245&amp;"-6",Matches!$J$2:$J$201,0))="Void",INDEX(Matches!$G$2:$G$201,MATCH($A1245&amp;"-6",Matches!$J$2:$J$201,0))="",INDEX(Matches!$H$2:$H$201,MATCH($A1245&amp;"-6",Matches!$J$2:$J$201,0))=""),"",IF(AND($C1245&lt;&gt;"",INDEX(Matches!$F$2:$F$201,MATCH($A1245&amp;"-6",Matches!$J$2:$J$201,0))&lt;&gt;"",$C1245&gt;=INDEX(Matches!$F$2:$F$201,MATCH($A1245&amp;"-6",Matches!$J$2:$J$201,0))),"",IF(AND(N1245=INDEX(Matches!$G$2:$G$201,MATCH($A1245&amp;"-6",Matches!$J$2:$J$201,0)),O1245=INDEX(Matches!$H$2:$H$201,MATCH($A1245&amp;"-6",Matches!$J$2:$J$201,0))),5,IF(SIGN(N1245-O1245)&lt;&gt;SIGN(INDEX(Matches!$G$2:$G$201,MATCH($A1245&amp;"-6",Matches!$J$2:$J$201,0))-INDEX(Matches!$H$2:$H$201,MATCH($A1245&amp;"-6",Matches!$J$2:$J$201,0))),0,IF(N1245-O1245=INDEX(Matches!$G$2:$G$201,MATCH($A1245&amp;"-6",Matches!$J$2:$J$201,0))-INDEX(Matches!$H$2:$H$201,MATCH($A1245&amp;"-6",Matches!$J$2:$J$201,0)),3,2))))),""))</f>
        <v/>
      </c>
      <c r="AD1245" s="12" t="str">
        <f aca="false">IF(OR($B1245="",P1245="",Q1245=""),"",IFERROR(IF(OR(INDEX(Matches!$I$2:$I$201,MATCH($A1245&amp;"-7",Matches!$J$2:$J$201,0))="Void",INDEX(Matches!$G$2:$G$201,MATCH($A1245&amp;"-7",Matches!$J$2:$J$201,0))="",INDEX(Matches!$H$2:$H$201,MATCH($A1245&amp;"-7",Matches!$J$2:$J$201,0))=""),"",IF(AND($C1245&lt;&gt;"",INDEX(Matches!$F$2:$F$201,MATCH($A1245&amp;"-7",Matches!$J$2:$J$201,0))&lt;&gt;"",$C1245&gt;=INDEX(Matches!$F$2:$F$201,MATCH($A1245&amp;"-7",Matches!$J$2:$J$201,0))),"",IF(AND(P1245=INDEX(Matches!$G$2:$G$201,MATCH($A1245&amp;"-7",Matches!$J$2:$J$201,0)),Q1245=INDEX(Matches!$H$2:$H$201,MATCH($A1245&amp;"-7",Matches!$J$2:$J$201,0))),5,IF(SIGN(P1245-Q1245)&lt;&gt;SIGN(INDEX(Matches!$G$2:$G$201,MATCH($A1245&amp;"-7",Matches!$J$2:$J$201,0))-INDEX(Matches!$H$2:$H$201,MATCH($A1245&amp;"-7",Matches!$J$2:$J$201,0))),0,IF(P1245-Q1245=INDEX(Matches!$G$2:$G$201,MATCH($A1245&amp;"-7",Matches!$J$2:$J$201,0))-INDEX(Matches!$H$2:$H$201,MATCH($A1245&amp;"-7",Matches!$J$2:$J$201,0)),3,2))))),""))</f>
        <v/>
      </c>
      <c r="AE1245" s="12" t="str">
        <f aca="false">IF(OR($B1245="",R1245="",S1245=""),"",IFERROR(IF(OR(INDEX(Matches!$I$2:$I$201,MATCH($A1245&amp;"-8",Matches!$J$2:$J$201,0))="Void",INDEX(Matches!$G$2:$G$201,MATCH($A1245&amp;"-8",Matches!$J$2:$J$201,0))="",INDEX(Matches!$H$2:$H$201,MATCH($A1245&amp;"-8",Matches!$J$2:$J$201,0))=""),"",IF(AND($C1245&lt;&gt;"",INDEX(Matches!$F$2:$F$201,MATCH($A1245&amp;"-8",Matches!$J$2:$J$201,0))&lt;&gt;"",$C1245&gt;=INDEX(Matches!$F$2:$F$201,MATCH($A1245&amp;"-8",Matches!$J$2:$J$201,0))),"",IF(AND(R1245=INDEX(Matches!$G$2:$G$201,MATCH($A1245&amp;"-8",Matches!$J$2:$J$201,0)),S1245=INDEX(Matches!$H$2:$H$201,MATCH($A1245&amp;"-8",Matches!$J$2:$J$201,0))),5,IF(SIGN(R1245-S1245)&lt;&gt;SIGN(INDEX(Matches!$G$2:$G$201,MATCH($A1245&amp;"-8",Matches!$J$2:$J$201,0))-INDEX(Matches!$H$2:$H$201,MATCH($A1245&amp;"-8",Matches!$J$2:$J$201,0))),0,IF(R1245-S1245=INDEX(Matches!$G$2:$G$201,MATCH($A1245&amp;"-8",Matches!$J$2:$J$201,0))-INDEX(Matches!$H$2:$H$201,MATCH($A1245&amp;"-8",Matches!$J$2:$J$201,0)),3,2))))),""))</f>
        <v/>
      </c>
      <c r="AF1245" s="12" t="str">
        <f aca="false">IF(OR($B1245="",T1245="",U1245=""),"",IFERROR(IF(OR(INDEX(Matches!$I$2:$I$201,MATCH($A1245&amp;"-9",Matches!$J$2:$J$201,0))="Void",INDEX(Matches!$G$2:$G$201,MATCH($A1245&amp;"-9",Matches!$J$2:$J$201,0))="",INDEX(Matches!$H$2:$H$201,MATCH($A1245&amp;"-9",Matches!$J$2:$J$201,0))=""),"",IF(AND($C1245&lt;&gt;"",INDEX(Matches!$F$2:$F$201,MATCH($A1245&amp;"-9",Matches!$J$2:$J$201,0))&lt;&gt;"",$C1245&gt;=INDEX(Matches!$F$2:$F$201,MATCH($A1245&amp;"-9",Matches!$J$2:$J$201,0))),"",IF(AND(T1245=INDEX(Matches!$G$2:$G$201,MATCH($A1245&amp;"-9",Matches!$J$2:$J$201,0)),U1245=INDEX(Matches!$H$2:$H$201,MATCH($A1245&amp;"-9",Matches!$J$2:$J$201,0))),5,IF(SIGN(T1245-U1245)&lt;&gt;SIGN(INDEX(Matches!$G$2:$G$201,MATCH($A1245&amp;"-9",Matches!$J$2:$J$201,0))-INDEX(Matches!$H$2:$H$201,MATCH($A1245&amp;"-9",Matches!$J$2:$J$201,0))),0,IF(T1245-U1245=INDEX(Matches!$G$2:$G$201,MATCH($A1245&amp;"-9",Matches!$J$2:$J$201,0))-INDEX(Matches!$H$2:$H$201,MATCH($A1245&amp;"-9",Matches!$J$2:$J$201,0)),3,2))))),""))</f>
        <v/>
      </c>
      <c r="AG1245" s="12" t="str">
        <f aca="false">IF(OR($B1245="",V1245="",W1245=""),"",IFERROR(IF(OR(INDEX(Matches!$I$2:$I$201,MATCH($A1245&amp;"-10",Matches!$J$2:$J$201,0))="Void",INDEX(Matches!$G$2:$G$201,MATCH($A1245&amp;"-10",Matches!$J$2:$J$201,0))="",INDEX(Matches!$H$2:$H$201,MATCH($A1245&amp;"-10",Matches!$J$2:$J$201,0))=""),"",IF(AND($C1245&lt;&gt;"",INDEX(Matches!$F$2:$F$201,MATCH($A1245&amp;"-10",Matches!$J$2:$J$201,0))&lt;&gt;"",$C1245&gt;=INDEX(Matches!$F$2:$F$201,MATCH($A1245&amp;"-10",Matches!$J$2:$J$201,0))),"",IF(AND(V1245=INDEX(Matches!$G$2:$G$201,MATCH($A1245&amp;"-10",Matches!$J$2:$J$201,0)),W1245=INDEX(Matches!$H$2:$H$201,MATCH($A1245&amp;"-10",Matches!$J$2:$J$201,0))),5,IF(SIGN(V1245-W1245)&lt;&gt;SIGN(INDEX(Matches!$G$2:$G$201,MATCH($A1245&amp;"-10",Matches!$J$2:$J$201,0))-INDEX(Matches!$H$2:$H$201,MATCH($A1245&amp;"-10",Matches!$J$2:$J$201,0))),0,IF(V1245-W1245=INDEX(Matches!$G$2:$G$201,MATCH($A1245&amp;"-10",Matches!$J$2:$J$201,0))-INDEX(Matches!$H$2:$H$201,MATCH($A1245&amp;"-10",Matches!$J$2:$J$201,0)),3,2))))),""))</f>
        <v/>
      </c>
      <c r="AH1245" s="13" t="str">
        <f aca="false">IF($B1245="","",SUM(X1245:AG1245))</f>
        <v/>
      </c>
      <c r="AI1245" s="12" t="str">
        <f aca="false">IF($B1245="","",COUNTIF(X1245:AG1245,5))</f>
        <v/>
      </c>
      <c r="AJ1245" s="12" t="str">
        <f aca="false">IF($B1245="","",COUNTIF(X1245:AG1245,"&gt;=2"))</f>
        <v/>
      </c>
      <c r="AK1245" s="12" t="str">
        <f aca="false">IF($B1245="","",COUNT(X1245:AG1245))</f>
        <v/>
      </c>
    </row>
    <row r="1246" customFormat="false" ht="15" hidden="false" customHeight="false" outlineLevel="0" collapsed="false">
      <c r="A1246" s="7"/>
      <c r="B1246" s="7"/>
      <c r="C1246" s="11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12" t="str">
        <f aca="false">IF(OR($B1246="",D1246="",E1246=""),"",IFERROR(IF(OR(INDEX(Matches!$I$2:$I$201,MATCH($A1246&amp;"-1",Matches!$J$2:$J$201,0))="Void",INDEX(Matches!$G$2:$G$201,MATCH($A1246&amp;"-1",Matches!$J$2:$J$201,0))="",INDEX(Matches!$H$2:$H$201,MATCH($A1246&amp;"-1",Matches!$J$2:$J$201,0))=""),"",IF(AND($C1246&lt;&gt;"",INDEX(Matches!$F$2:$F$201,MATCH($A1246&amp;"-1",Matches!$J$2:$J$201,0))&lt;&gt;"",$C1246&gt;=INDEX(Matches!$F$2:$F$201,MATCH($A1246&amp;"-1",Matches!$J$2:$J$201,0))),"",IF(AND(D1246=INDEX(Matches!$G$2:$G$201,MATCH($A1246&amp;"-1",Matches!$J$2:$J$201,0)),E1246=INDEX(Matches!$H$2:$H$201,MATCH($A1246&amp;"-1",Matches!$J$2:$J$201,0))),5,IF(SIGN(D1246-E1246)&lt;&gt;SIGN(INDEX(Matches!$G$2:$G$201,MATCH($A1246&amp;"-1",Matches!$J$2:$J$201,0))-INDEX(Matches!$H$2:$H$201,MATCH($A1246&amp;"-1",Matches!$J$2:$J$201,0))),0,IF(D1246-E1246=INDEX(Matches!$G$2:$G$201,MATCH($A1246&amp;"-1",Matches!$J$2:$J$201,0))-INDEX(Matches!$H$2:$H$201,MATCH($A1246&amp;"-1",Matches!$J$2:$J$201,0)),3,2))))),""))</f>
        <v/>
      </c>
      <c r="Y1246" s="12" t="str">
        <f aca="false">IF(OR($B1246="",F1246="",G1246=""),"",IFERROR(IF(OR(INDEX(Matches!$I$2:$I$201,MATCH($A1246&amp;"-2",Matches!$J$2:$J$201,0))="Void",INDEX(Matches!$G$2:$G$201,MATCH($A1246&amp;"-2",Matches!$J$2:$J$201,0))="",INDEX(Matches!$H$2:$H$201,MATCH($A1246&amp;"-2",Matches!$J$2:$J$201,0))=""),"",IF(AND($C1246&lt;&gt;"",INDEX(Matches!$F$2:$F$201,MATCH($A1246&amp;"-2",Matches!$J$2:$J$201,0))&lt;&gt;"",$C1246&gt;=INDEX(Matches!$F$2:$F$201,MATCH($A1246&amp;"-2",Matches!$J$2:$J$201,0))),"",IF(AND(F1246=INDEX(Matches!$G$2:$G$201,MATCH($A1246&amp;"-2",Matches!$J$2:$J$201,0)),G1246=INDEX(Matches!$H$2:$H$201,MATCH($A1246&amp;"-2",Matches!$J$2:$J$201,0))),5,IF(SIGN(F1246-G1246)&lt;&gt;SIGN(INDEX(Matches!$G$2:$G$201,MATCH($A1246&amp;"-2",Matches!$J$2:$J$201,0))-INDEX(Matches!$H$2:$H$201,MATCH($A1246&amp;"-2",Matches!$J$2:$J$201,0))),0,IF(F1246-G1246=INDEX(Matches!$G$2:$G$201,MATCH($A1246&amp;"-2",Matches!$J$2:$J$201,0))-INDEX(Matches!$H$2:$H$201,MATCH($A1246&amp;"-2",Matches!$J$2:$J$201,0)),3,2))))),""))</f>
        <v/>
      </c>
      <c r="Z1246" s="12" t="str">
        <f aca="false">IF(OR($B1246="",H1246="",I1246=""),"",IFERROR(IF(OR(INDEX(Matches!$I$2:$I$201,MATCH($A1246&amp;"-3",Matches!$J$2:$J$201,0))="Void",INDEX(Matches!$G$2:$G$201,MATCH($A1246&amp;"-3",Matches!$J$2:$J$201,0))="",INDEX(Matches!$H$2:$H$201,MATCH($A1246&amp;"-3",Matches!$J$2:$J$201,0))=""),"",IF(AND($C1246&lt;&gt;"",INDEX(Matches!$F$2:$F$201,MATCH($A1246&amp;"-3",Matches!$J$2:$J$201,0))&lt;&gt;"",$C1246&gt;=INDEX(Matches!$F$2:$F$201,MATCH($A1246&amp;"-3",Matches!$J$2:$J$201,0))),"",IF(AND(H1246=INDEX(Matches!$G$2:$G$201,MATCH($A1246&amp;"-3",Matches!$J$2:$J$201,0)),I1246=INDEX(Matches!$H$2:$H$201,MATCH($A1246&amp;"-3",Matches!$J$2:$J$201,0))),5,IF(SIGN(H1246-I1246)&lt;&gt;SIGN(INDEX(Matches!$G$2:$G$201,MATCH($A1246&amp;"-3",Matches!$J$2:$J$201,0))-INDEX(Matches!$H$2:$H$201,MATCH($A1246&amp;"-3",Matches!$J$2:$J$201,0))),0,IF(H1246-I1246=INDEX(Matches!$G$2:$G$201,MATCH($A1246&amp;"-3",Matches!$J$2:$J$201,0))-INDEX(Matches!$H$2:$H$201,MATCH($A1246&amp;"-3",Matches!$J$2:$J$201,0)),3,2))))),""))</f>
        <v/>
      </c>
      <c r="AA1246" s="12" t="str">
        <f aca="false">IF(OR($B1246="",J1246="",K1246=""),"",IFERROR(IF(OR(INDEX(Matches!$I$2:$I$201,MATCH($A1246&amp;"-4",Matches!$J$2:$J$201,0))="Void",INDEX(Matches!$G$2:$G$201,MATCH($A1246&amp;"-4",Matches!$J$2:$J$201,0))="",INDEX(Matches!$H$2:$H$201,MATCH($A1246&amp;"-4",Matches!$J$2:$J$201,0))=""),"",IF(AND($C1246&lt;&gt;"",INDEX(Matches!$F$2:$F$201,MATCH($A1246&amp;"-4",Matches!$J$2:$J$201,0))&lt;&gt;"",$C1246&gt;=INDEX(Matches!$F$2:$F$201,MATCH($A1246&amp;"-4",Matches!$J$2:$J$201,0))),"",IF(AND(J1246=INDEX(Matches!$G$2:$G$201,MATCH($A1246&amp;"-4",Matches!$J$2:$J$201,0)),K1246=INDEX(Matches!$H$2:$H$201,MATCH($A1246&amp;"-4",Matches!$J$2:$J$201,0))),5,IF(SIGN(J1246-K1246)&lt;&gt;SIGN(INDEX(Matches!$G$2:$G$201,MATCH($A1246&amp;"-4",Matches!$J$2:$J$201,0))-INDEX(Matches!$H$2:$H$201,MATCH($A1246&amp;"-4",Matches!$J$2:$J$201,0))),0,IF(J1246-K1246=INDEX(Matches!$G$2:$G$201,MATCH($A1246&amp;"-4",Matches!$J$2:$J$201,0))-INDEX(Matches!$H$2:$H$201,MATCH($A1246&amp;"-4",Matches!$J$2:$J$201,0)),3,2))))),""))</f>
        <v/>
      </c>
      <c r="AB1246" s="12" t="str">
        <f aca="false">IF(OR($B1246="",L1246="",M1246=""),"",IFERROR(IF(OR(INDEX(Matches!$I$2:$I$201,MATCH($A1246&amp;"-5",Matches!$J$2:$J$201,0))="Void",INDEX(Matches!$G$2:$G$201,MATCH($A1246&amp;"-5",Matches!$J$2:$J$201,0))="",INDEX(Matches!$H$2:$H$201,MATCH($A1246&amp;"-5",Matches!$J$2:$J$201,0))=""),"",IF(AND($C1246&lt;&gt;"",INDEX(Matches!$F$2:$F$201,MATCH($A1246&amp;"-5",Matches!$J$2:$J$201,0))&lt;&gt;"",$C1246&gt;=INDEX(Matches!$F$2:$F$201,MATCH($A1246&amp;"-5",Matches!$J$2:$J$201,0))),"",IF(AND(L1246=INDEX(Matches!$G$2:$G$201,MATCH($A1246&amp;"-5",Matches!$J$2:$J$201,0)),M1246=INDEX(Matches!$H$2:$H$201,MATCH($A1246&amp;"-5",Matches!$J$2:$J$201,0))),5,IF(SIGN(L1246-M1246)&lt;&gt;SIGN(INDEX(Matches!$G$2:$G$201,MATCH($A1246&amp;"-5",Matches!$J$2:$J$201,0))-INDEX(Matches!$H$2:$H$201,MATCH($A1246&amp;"-5",Matches!$J$2:$J$201,0))),0,IF(L1246-M1246=INDEX(Matches!$G$2:$G$201,MATCH($A1246&amp;"-5",Matches!$J$2:$J$201,0))-INDEX(Matches!$H$2:$H$201,MATCH($A1246&amp;"-5",Matches!$J$2:$J$201,0)),3,2))))),""))</f>
        <v/>
      </c>
      <c r="AC1246" s="12" t="str">
        <f aca="false">IF(OR($B1246="",N1246="",O1246=""),"",IFERROR(IF(OR(INDEX(Matches!$I$2:$I$201,MATCH($A1246&amp;"-6",Matches!$J$2:$J$201,0))="Void",INDEX(Matches!$G$2:$G$201,MATCH($A1246&amp;"-6",Matches!$J$2:$J$201,0))="",INDEX(Matches!$H$2:$H$201,MATCH($A1246&amp;"-6",Matches!$J$2:$J$201,0))=""),"",IF(AND($C1246&lt;&gt;"",INDEX(Matches!$F$2:$F$201,MATCH($A1246&amp;"-6",Matches!$J$2:$J$201,0))&lt;&gt;"",$C1246&gt;=INDEX(Matches!$F$2:$F$201,MATCH($A1246&amp;"-6",Matches!$J$2:$J$201,0))),"",IF(AND(N1246=INDEX(Matches!$G$2:$G$201,MATCH($A1246&amp;"-6",Matches!$J$2:$J$201,0)),O1246=INDEX(Matches!$H$2:$H$201,MATCH($A1246&amp;"-6",Matches!$J$2:$J$201,0))),5,IF(SIGN(N1246-O1246)&lt;&gt;SIGN(INDEX(Matches!$G$2:$G$201,MATCH($A1246&amp;"-6",Matches!$J$2:$J$201,0))-INDEX(Matches!$H$2:$H$201,MATCH($A1246&amp;"-6",Matches!$J$2:$J$201,0))),0,IF(N1246-O1246=INDEX(Matches!$G$2:$G$201,MATCH($A1246&amp;"-6",Matches!$J$2:$J$201,0))-INDEX(Matches!$H$2:$H$201,MATCH($A1246&amp;"-6",Matches!$J$2:$J$201,0)),3,2))))),""))</f>
        <v/>
      </c>
      <c r="AD1246" s="12" t="str">
        <f aca="false">IF(OR($B1246="",P1246="",Q1246=""),"",IFERROR(IF(OR(INDEX(Matches!$I$2:$I$201,MATCH($A1246&amp;"-7",Matches!$J$2:$J$201,0))="Void",INDEX(Matches!$G$2:$G$201,MATCH($A1246&amp;"-7",Matches!$J$2:$J$201,0))="",INDEX(Matches!$H$2:$H$201,MATCH($A1246&amp;"-7",Matches!$J$2:$J$201,0))=""),"",IF(AND($C1246&lt;&gt;"",INDEX(Matches!$F$2:$F$201,MATCH($A1246&amp;"-7",Matches!$J$2:$J$201,0))&lt;&gt;"",$C1246&gt;=INDEX(Matches!$F$2:$F$201,MATCH($A1246&amp;"-7",Matches!$J$2:$J$201,0))),"",IF(AND(P1246=INDEX(Matches!$G$2:$G$201,MATCH($A1246&amp;"-7",Matches!$J$2:$J$201,0)),Q1246=INDEX(Matches!$H$2:$H$201,MATCH($A1246&amp;"-7",Matches!$J$2:$J$201,0))),5,IF(SIGN(P1246-Q1246)&lt;&gt;SIGN(INDEX(Matches!$G$2:$G$201,MATCH($A1246&amp;"-7",Matches!$J$2:$J$201,0))-INDEX(Matches!$H$2:$H$201,MATCH($A1246&amp;"-7",Matches!$J$2:$J$201,0))),0,IF(P1246-Q1246=INDEX(Matches!$G$2:$G$201,MATCH($A1246&amp;"-7",Matches!$J$2:$J$201,0))-INDEX(Matches!$H$2:$H$201,MATCH($A1246&amp;"-7",Matches!$J$2:$J$201,0)),3,2))))),""))</f>
        <v/>
      </c>
      <c r="AE1246" s="12" t="str">
        <f aca="false">IF(OR($B1246="",R1246="",S1246=""),"",IFERROR(IF(OR(INDEX(Matches!$I$2:$I$201,MATCH($A1246&amp;"-8",Matches!$J$2:$J$201,0))="Void",INDEX(Matches!$G$2:$G$201,MATCH($A1246&amp;"-8",Matches!$J$2:$J$201,0))="",INDEX(Matches!$H$2:$H$201,MATCH($A1246&amp;"-8",Matches!$J$2:$J$201,0))=""),"",IF(AND($C1246&lt;&gt;"",INDEX(Matches!$F$2:$F$201,MATCH($A1246&amp;"-8",Matches!$J$2:$J$201,0))&lt;&gt;"",$C1246&gt;=INDEX(Matches!$F$2:$F$201,MATCH($A1246&amp;"-8",Matches!$J$2:$J$201,0))),"",IF(AND(R1246=INDEX(Matches!$G$2:$G$201,MATCH($A1246&amp;"-8",Matches!$J$2:$J$201,0)),S1246=INDEX(Matches!$H$2:$H$201,MATCH($A1246&amp;"-8",Matches!$J$2:$J$201,0))),5,IF(SIGN(R1246-S1246)&lt;&gt;SIGN(INDEX(Matches!$G$2:$G$201,MATCH($A1246&amp;"-8",Matches!$J$2:$J$201,0))-INDEX(Matches!$H$2:$H$201,MATCH($A1246&amp;"-8",Matches!$J$2:$J$201,0))),0,IF(R1246-S1246=INDEX(Matches!$G$2:$G$201,MATCH($A1246&amp;"-8",Matches!$J$2:$J$201,0))-INDEX(Matches!$H$2:$H$201,MATCH($A1246&amp;"-8",Matches!$J$2:$J$201,0)),3,2))))),""))</f>
        <v/>
      </c>
      <c r="AF1246" s="12" t="str">
        <f aca="false">IF(OR($B1246="",T1246="",U1246=""),"",IFERROR(IF(OR(INDEX(Matches!$I$2:$I$201,MATCH($A1246&amp;"-9",Matches!$J$2:$J$201,0))="Void",INDEX(Matches!$G$2:$G$201,MATCH($A1246&amp;"-9",Matches!$J$2:$J$201,0))="",INDEX(Matches!$H$2:$H$201,MATCH($A1246&amp;"-9",Matches!$J$2:$J$201,0))=""),"",IF(AND($C1246&lt;&gt;"",INDEX(Matches!$F$2:$F$201,MATCH($A1246&amp;"-9",Matches!$J$2:$J$201,0))&lt;&gt;"",$C1246&gt;=INDEX(Matches!$F$2:$F$201,MATCH($A1246&amp;"-9",Matches!$J$2:$J$201,0))),"",IF(AND(T1246=INDEX(Matches!$G$2:$G$201,MATCH($A1246&amp;"-9",Matches!$J$2:$J$201,0)),U1246=INDEX(Matches!$H$2:$H$201,MATCH($A1246&amp;"-9",Matches!$J$2:$J$201,0))),5,IF(SIGN(T1246-U1246)&lt;&gt;SIGN(INDEX(Matches!$G$2:$G$201,MATCH($A1246&amp;"-9",Matches!$J$2:$J$201,0))-INDEX(Matches!$H$2:$H$201,MATCH($A1246&amp;"-9",Matches!$J$2:$J$201,0))),0,IF(T1246-U1246=INDEX(Matches!$G$2:$G$201,MATCH($A1246&amp;"-9",Matches!$J$2:$J$201,0))-INDEX(Matches!$H$2:$H$201,MATCH($A1246&amp;"-9",Matches!$J$2:$J$201,0)),3,2))))),""))</f>
        <v/>
      </c>
      <c r="AG1246" s="12" t="str">
        <f aca="false">IF(OR($B1246="",V1246="",W1246=""),"",IFERROR(IF(OR(INDEX(Matches!$I$2:$I$201,MATCH($A1246&amp;"-10",Matches!$J$2:$J$201,0))="Void",INDEX(Matches!$G$2:$G$201,MATCH($A1246&amp;"-10",Matches!$J$2:$J$201,0))="",INDEX(Matches!$H$2:$H$201,MATCH($A1246&amp;"-10",Matches!$J$2:$J$201,0))=""),"",IF(AND($C1246&lt;&gt;"",INDEX(Matches!$F$2:$F$201,MATCH($A1246&amp;"-10",Matches!$J$2:$J$201,0))&lt;&gt;"",$C1246&gt;=INDEX(Matches!$F$2:$F$201,MATCH($A1246&amp;"-10",Matches!$J$2:$J$201,0))),"",IF(AND(V1246=INDEX(Matches!$G$2:$G$201,MATCH($A1246&amp;"-10",Matches!$J$2:$J$201,0)),W1246=INDEX(Matches!$H$2:$H$201,MATCH($A1246&amp;"-10",Matches!$J$2:$J$201,0))),5,IF(SIGN(V1246-W1246)&lt;&gt;SIGN(INDEX(Matches!$G$2:$G$201,MATCH($A1246&amp;"-10",Matches!$J$2:$J$201,0))-INDEX(Matches!$H$2:$H$201,MATCH($A1246&amp;"-10",Matches!$J$2:$J$201,0))),0,IF(V1246-W1246=INDEX(Matches!$G$2:$G$201,MATCH($A1246&amp;"-10",Matches!$J$2:$J$201,0))-INDEX(Matches!$H$2:$H$201,MATCH($A1246&amp;"-10",Matches!$J$2:$J$201,0)),3,2))))),""))</f>
        <v/>
      </c>
      <c r="AH1246" s="13" t="str">
        <f aca="false">IF($B1246="","",SUM(X1246:AG1246))</f>
        <v/>
      </c>
      <c r="AI1246" s="12" t="str">
        <f aca="false">IF($B1246="","",COUNTIF(X1246:AG1246,5))</f>
        <v/>
      </c>
      <c r="AJ1246" s="12" t="str">
        <f aca="false">IF($B1246="","",COUNTIF(X1246:AG1246,"&gt;=2"))</f>
        <v/>
      </c>
      <c r="AK1246" s="12" t="str">
        <f aca="false">IF($B1246="","",COUNT(X1246:AG1246))</f>
        <v/>
      </c>
    </row>
    <row r="1247" customFormat="false" ht="15" hidden="false" customHeight="false" outlineLevel="0" collapsed="false">
      <c r="A1247" s="7"/>
      <c r="B1247" s="7"/>
      <c r="C1247" s="11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12" t="str">
        <f aca="false">IF(OR($B1247="",D1247="",E1247=""),"",IFERROR(IF(OR(INDEX(Matches!$I$2:$I$201,MATCH($A1247&amp;"-1",Matches!$J$2:$J$201,0))="Void",INDEX(Matches!$G$2:$G$201,MATCH($A1247&amp;"-1",Matches!$J$2:$J$201,0))="",INDEX(Matches!$H$2:$H$201,MATCH($A1247&amp;"-1",Matches!$J$2:$J$201,0))=""),"",IF(AND($C1247&lt;&gt;"",INDEX(Matches!$F$2:$F$201,MATCH($A1247&amp;"-1",Matches!$J$2:$J$201,0))&lt;&gt;"",$C1247&gt;=INDEX(Matches!$F$2:$F$201,MATCH($A1247&amp;"-1",Matches!$J$2:$J$201,0))),"",IF(AND(D1247=INDEX(Matches!$G$2:$G$201,MATCH($A1247&amp;"-1",Matches!$J$2:$J$201,0)),E1247=INDEX(Matches!$H$2:$H$201,MATCH($A1247&amp;"-1",Matches!$J$2:$J$201,0))),5,IF(SIGN(D1247-E1247)&lt;&gt;SIGN(INDEX(Matches!$G$2:$G$201,MATCH($A1247&amp;"-1",Matches!$J$2:$J$201,0))-INDEX(Matches!$H$2:$H$201,MATCH($A1247&amp;"-1",Matches!$J$2:$J$201,0))),0,IF(D1247-E1247=INDEX(Matches!$G$2:$G$201,MATCH($A1247&amp;"-1",Matches!$J$2:$J$201,0))-INDEX(Matches!$H$2:$H$201,MATCH($A1247&amp;"-1",Matches!$J$2:$J$201,0)),3,2))))),""))</f>
        <v/>
      </c>
      <c r="Y1247" s="12" t="str">
        <f aca="false">IF(OR($B1247="",F1247="",G1247=""),"",IFERROR(IF(OR(INDEX(Matches!$I$2:$I$201,MATCH($A1247&amp;"-2",Matches!$J$2:$J$201,0))="Void",INDEX(Matches!$G$2:$G$201,MATCH($A1247&amp;"-2",Matches!$J$2:$J$201,0))="",INDEX(Matches!$H$2:$H$201,MATCH($A1247&amp;"-2",Matches!$J$2:$J$201,0))=""),"",IF(AND($C1247&lt;&gt;"",INDEX(Matches!$F$2:$F$201,MATCH($A1247&amp;"-2",Matches!$J$2:$J$201,0))&lt;&gt;"",$C1247&gt;=INDEX(Matches!$F$2:$F$201,MATCH($A1247&amp;"-2",Matches!$J$2:$J$201,0))),"",IF(AND(F1247=INDEX(Matches!$G$2:$G$201,MATCH($A1247&amp;"-2",Matches!$J$2:$J$201,0)),G1247=INDEX(Matches!$H$2:$H$201,MATCH($A1247&amp;"-2",Matches!$J$2:$J$201,0))),5,IF(SIGN(F1247-G1247)&lt;&gt;SIGN(INDEX(Matches!$G$2:$G$201,MATCH($A1247&amp;"-2",Matches!$J$2:$J$201,0))-INDEX(Matches!$H$2:$H$201,MATCH($A1247&amp;"-2",Matches!$J$2:$J$201,0))),0,IF(F1247-G1247=INDEX(Matches!$G$2:$G$201,MATCH($A1247&amp;"-2",Matches!$J$2:$J$201,0))-INDEX(Matches!$H$2:$H$201,MATCH($A1247&amp;"-2",Matches!$J$2:$J$201,0)),3,2))))),""))</f>
        <v/>
      </c>
      <c r="Z1247" s="12" t="str">
        <f aca="false">IF(OR($B1247="",H1247="",I1247=""),"",IFERROR(IF(OR(INDEX(Matches!$I$2:$I$201,MATCH($A1247&amp;"-3",Matches!$J$2:$J$201,0))="Void",INDEX(Matches!$G$2:$G$201,MATCH($A1247&amp;"-3",Matches!$J$2:$J$201,0))="",INDEX(Matches!$H$2:$H$201,MATCH($A1247&amp;"-3",Matches!$J$2:$J$201,0))=""),"",IF(AND($C1247&lt;&gt;"",INDEX(Matches!$F$2:$F$201,MATCH($A1247&amp;"-3",Matches!$J$2:$J$201,0))&lt;&gt;"",$C1247&gt;=INDEX(Matches!$F$2:$F$201,MATCH($A1247&amp;"-3",Matches!$J$2:$J$201,0))),"",IF(AND(H1247=INDEX(Matches!$G$2:$G$201,MATCH($A1247&amp;"-3",Matches!$J$2:$J$201,0)),I1247=INDEX(Matches!$H$2:$H$201,MATCH($A1247&amp;"-3",Matches!$J$2:$J$201,0))),5,IF(SIGN(H1247-I1247)&lt;&gt;SIGN(INDEX(Matches!$G$2:$G$201,MATCH($A1247&amp;"-3",Matches!$J$2:$J$201,0))-INDEX(Matches!$H$2:$H$201,MATCH($A1247&amp;"-3",Matches!$J$2:$J$201,0))),0,IF(H1247-I1247=INDEX(Matches!$G$2:$G$201,MATCH($A1247&amp;"-3",Matches!$J$2:$J$201,0))-INDEX(Matches!$H$2:$H$201,MATCH($A1247&amp;"-3",Matches!$J$2:$J$201,0)),3,2))))),""))</f>
        <v/>
      </c>
      <c r="AA1247" s="12" t="str">
        <f aca="false">IF(OR($B1247="",J1247="",K1247=""),"",IFERROR(IF(OR(INDEX(Matches!$I$2:$I$201,MATCH($A1247&amp;"-4",Matches!$J$2:$J$201,0))="Void",INDEX(Matches!$G$2:$G$201,MATCH($A1247&amp;"-4",Matches!$J$2:$J$201,0))="",INDEX(Matches!$H$2:$H$201,MATCH($A1247&amp;"-4",Matches!$J$2:$J$201,0))=""),"",IF(AND($C1247&lt;&gt;"",INDEX(Matches!$F$2:$F$201,MATCH($A1247&amp;"-4",Matches!$J$2:$J$201,0))&lt;&gt;"",$C1247&gt;=INDEX(Matches!$F$2:$F$201,MATCH($A1247&amp;"-4",Matches!$J$2:$J$201,0))),"",IF(AND(J1247=INDEX(Matches!$G$2:$G$201,MATCH($A1247&amp;"-4",Matches!$J$2:$J$201,0)),K1247=INDEX(Matches!$H$2:$H$201,MATCH($A1247&amp;"-4",Matches!$J$2:$J$201,0))),5,IF(SIGN(J1247-K1247)&lt;&gt;SIGN(INDEX(Matches!$G$2:$G$201,MATCH($A1247&amp;"-4",Matches!$J$2:$J$201,0))-INDEX(Matches!$H$2:$H$201,MATCH($A1247&amp;"-4",Matches!$J$2:$J$201,0))),0,IF(J1247-K1247=INDEX(Matches!$G$2:$G$201,MATCH($A1247&amp;"-4",Matches!$J$2:$J$201,0))-INDEX(Matches!$H$2:$H$201,MATCH($A1247&amp;"-4",Matches!$J$2:$J$201,0)),3,2))))),""))</f>
        <v/>
      </c>
      <c r="AB1247" s="12" t="str">
        <f aca="false">IF(OR($B1247="",L1247="",M1247=""),"",IFERROR(IF(OR(INDEX(Matches!$I$2:$I$201,MATCH($A1247&amp;"-5",Matches!$J$2:$J$201,0))="Void",INDEX(Matches!$G$2:$G$201,MATCH($A1247&amp;"-5",Matches!$J$2:$J$201,0))="",INDEX(Matches!$H$2:$H$201,MATCH($A1247&amp;"-5",Matches!$J$2:$J$201,0))=""),"",IF(AND($C1247&lt;&gt;"",INDEX(Matches!$F$2:$F$201,MATCH($A1247&amp;"-5",Matches!$J$2:$J$201,0))&lt;&gt;"",$C1247&gt;=INDEX(Matches!$F$2:$F$201,MATCH($A1247&amp;"-5",Matches!$J$2:$J$201,0))),"",IF(AND(L1247=INDEX(Matches!$G$2:$G$201,MATCH($A1247&amp;"-5",Matches!$J$2:$J$201,0)),M1247=INDEX(Matches!$H$2:$H$201,MATCH($A1247&amp;"-5",Matches!$J$2:$J$201,0))),5,IF(SIGN(L1247-M1247)&lt;&gt;SIGN(INDEX(Matches!$G$2:$G$201,MATCH($A1247&amp;"-5",Matches!$J$2:$J$201,0))-INDEX(Matches!$H$2:$H$201,MATCH($A1247&amp;"-5",Matches!$J$2:$J$201,0))),0,IF(L1247-M1247=INDEX(Matches!$G$2:$G$201,MATCH($A1247&amp;"-5",Matches!$J$2:$J$201,0))-INDEX(Matches!$H$2:$H$201,MATCH($A1247&amp;"-5",Matches!$J$2:$J$201,0)),3,2))))),""))</f>
        <v/>
      </c>
      <c r="AC1247" s="12" t="str">
        <f aca="false">IF(OR($B1247="",N1247="",O1247=""),"",IFERROR(IF(OR(INDEX(Matches!$I$2:$I$201,MATCH($A1247&amp;"-6",Matches!$J$2:$J$201,0))="Void",INDEX(Matches!$G$2:$G$201,MATCH($A1247&amp;"-6",Matches!$J$2:$J$201,0))="",INDEX(Matches!$H$2:$H$201,MATCH($A1247&amp;"-6",Matches!$J$2:$J$201,0))=""),"",IF(AND($C1247&lt;&gt;"",INDEX(Matches!$F$2:$F$201,MATCH($A1247&amp;"-6",Matches!$J$2:$J$201,0))&lt;&gt;"",$C1247&gt;=INDEX(Matches!$F$2:$F$201,MATCH($A1247&amp;"-6",Matches!$J$2:$J$201,0))),"",IF(AND(N1247=INDEX(Matches!$G$2:$G$201,MATCH($A1247&amp;"-6",Matches!$J$2:$J$201,0)),O1247=INDEX(Matches!$H$2:$H$201,MATCH($A1247&amp;"-6",Matches!$J$2:$J$201,0))),5,IF(SIGN(N1247-O1247)&lt;&gt;SIGN(INDEX(Matches!$G$2:$G$201,MATCH($A1247&amp;"-6",Matches!$J$2:$J$201,0))-INDEX(Matches!$H$2:$H$201,MATCH($A1247&amp;"-6",Matches!$J$2:$J$201,0))),0,IF(N1247-O1247=INDEX(Matches!$G$2:$G$201,MATCH($A1247&amp;"-6",Matches!$J$2:$J$201,0))-INDEX(Matches!$H$2:$H$201,MATCH($A1247&amp;"-6",Matches!$J$2:$J$201,0)),3,2))))),""))</f>
        <v/>
      </c>
      <c r="AD1247" s="12" t="str">
        <f aca="false">IF(OR($B1247="",P1247="",Q1247=""),"",IFERROR(IF(OR(INDEX(Matches!$I$2:$I$201,MATCH($A1247&amp;"-7",Matches!$J$2:$J$201,0))="Void",INDEX(Matches!$G$2:$G$201,MATCH($A1247&amp;"-7",Matches!$J$2:$J$201,0))="",INDEX(Matches!$H$2:$H$201,MATCH($A1247&amp;"-7",Matches!$J$2:$J$201,0))=""),"",IF(AND($C1247&lt;&gt;"",INDEX(Matches!$F$2:$F$201,MATCH($A1247&amp;"-7",Matches!$J$2:$J$201,0))&lt;&gt;"",$C1247&gt;=INDEX(Matches!$F$2:$F$201,MATCH($A1247&amp;"-7",Matches!$J$2:$J$201,0))),"",IF(AND(P1247=INDEX(Matches!$G$2:$G$201,MATCH($A1247&amp;"-7",Matches!$J$2:$J$201,0)),Q1247=INDEX(Matches!$H$2:$H$201,MATCH($A1247&amp;"-7",Matches!$J$2:$J$201,0))),5,IF(SIGN(P1247-Q1247)&lt;&gt;SIGN(INDEX(Matches!$G$2:$G$201,MATCH($A1247&amp;"-7",Matches!$J$2:$J$201,0))-INDEX(Matches!$H$2:$H$201,MATCH($A1247&amp;"-7",Matches!$J$2:$J$201,0))),0,IF(P1247-Q1247=INDEX(Matches!$G$2:$G$201,MATCH($A1247&amp;"-7",Matches!$J$2:$J$201,0))-INDEX(Matches!$H$2:$H$201,MATCH($A1247&amp;"-7",Matches!$J$2:$J$201,0)),3,2))))),""))</f>
        <v/>
      </c>
      <c r="AE1247" s="12" t="str">
        <f aca="false">IF(OR($B1247="",R1247="",S1247=""),"",IFERROR(IF(OR(INDEX(Matches!$I$2:$I$201,MATCH($A1247&amp;"-8",Matches!$J$2:$J$201,0))="Void",INDEX(Matches!$G$2:$G$201,MATCH($A1247&amp;"-8",Matches!$J$2:$J$201,0))="",INDEX(Matches!$H$2:$H$201,MATCH($A1247&amp;"-8",Matches!$J$2:$J$201,0))=""),"",IF(AND($C1247&lt;&gt;"",INDEX(Matches!$F$2:$F$201,MATCH($A1247&amp;"-8",Matches!$J$2:$J$201,0))&lt;&gt;"",$C1247&gt;=INDEX(Matches!$F$2:$F$201,MATCH($A1247&amp;"-8",Matches!$J$2:$J$201,0))),"",IF(AND(R1247=INDEX(Matches!$G$2:$G$201,MATCH($A1247&amp;"-8",Matches!$J$2:$J$201,0)),S1247=INDEX(Matches!$H$2:$H$201,MATCH($A1247&amp;"-8",Matches!$J$2:$J$201,0))),5,IF(SIGN(R1247-S1247)&lt;&gt;SIGN(INDEX(Matches!$G$2:$G$201,MATCH($A1247&amp;"-8",Matches!$J$2:$J$201,0))-INDEX(Matches!$H$2:$H$201,MATCH($A1247&amp;"-8",Matches!$J$2:$J$201,0))),0,IF(R1247-S1247=INDEX(Matches!$G$2:$G$201,MATCH($A1247&amp;"-8",Matches!$J$2:$J$201,0))-INDEX(Matches!$H$2:$H$201,MATCH($A1247&amp;"-8",Matches!$J$2:$J$201,0)),3,2))))),""))</f>
        <v/>
      </c>
      <c r="AF1247" s="12" t="str">
        <f aca="false">IF(OR($B1247="",T1247="",U1247=""),"",IFERROR(IF(OR(INDEX(Matches!$I$2:$I$201,MATCH($A1247&amp;"-9",Matches!$J$2:$J$201,0))="Void",INDEX(Matches!$G$2:$G$201,MATCH($A1247&amp;"-9",Matches!$J$2:$J$201,0))="",INDEX(Matches!$H$2:$H$201,MATCH($A1247&amp;"-9",Matches!$J$2:$J$201,0))=""),"",IF(AND($C1247&lt;&gt;"",INDEX(Matches!$F$2:$F$201,MATCH($A1247&amp;"-9",Matches!$J$2:$J$201,0))&lt;&gt;"",$C1247&gt;=INDEX(Matches!$F$2:$F$201,MATCH($A1247&amp;"-9",Matches!$J$2:$J$201,0))),"",IF(AND(T1247=INDEX(Matches!$G$2:$G$201,MATCH($A1247&amp;"-9",Matches!$J$2:$J$201,0)),U1247=INDEX(Matches!$H$2:$H$201,MATCH($A1247&amp;"-9",Matches!$J$2:$J$201,0))),5,IF(SIGN(T1247-U1247)&lt;&gt;SIGN(INDEX(Matches!$G$2:$G$201,MATCH($A1247&amp;"-9",Matches!$J$2:$J$201,0))-INDEX(Matches!$H$2:$H$201,MATCH($A1247&amp;"-9",Matches!$J$2:$J$201,0))),0,IF(T1247-U1247=INDEX(Matches!$G$2:$G$201,MATCH($A1247&amp;"-9",Matches!$J$2:$J$201,0))-INDEX(Matches!$H$2:$H$201,MATCH($A1247&amp;"-9",Matches!$J$2:$J$201,0)),3,2))))),""))</f>
        <v/>
      </c>
      <c r="AG1247" s="12" t="str">
        <f aca="false">IF(OR($B1247="",V1247="",W1247=""),"",IFERROR(IF(OR(INDEX(Matches!$I$2:$I$201,MATCH($A1247&amp;"-10",Matches!$J$2:$J$201,0))="Void",INDEX(Matches!$G$2:$G$201,MATCH($A1247&amp;"-10",Matches!$J$2:$J$201,0))="",INDEX(Matches!$H$2:$H$201,MATCH($A1247&amp;"-10",Matches!$J$2:$J$201,0))=""),"",IF(AND($C1247&lt;&gt;"",INDEX(Matches!$F$2:$F$201,MATCH($A1247&amp;"-10",Matches!$J$2:$J$201,0))&lt;&gt;"",$C1247&gt;=INDEX(Matches!$F$2:$F$201,MATCH($A1247&amp;"-10",Matches!$J$2:$J$201,0))),"",IF(AND(V1247=INDEX(Matches!$G$2:$G$201,MATCH($A1247&amp;"-10",Matches!$J$2:$J$201,0)),W1247=INDEX(Matches!$H$2:$H$201,MATCH($A1247&amp;"-10",Matches!$J$2:$J$201,0))),5,IF(SIGN(V1247-W1247)&lt;&gt;SIGN(INDEX(Matches!$G$2:$G$201,MATCH($A1247&amp;"-10",Matches!$J$2:$J$201,0))-INDEX(Matches!$H$2:$H$201,MATCH($A1247&amp;"-10",Matches!$J$2:$J$201,0))),0,IF(V1247-W1247=INDEX(Matches!$G$2:$G$201,MATCH($A1247&amp;"-10",Matches!$J$2:$J$201,0))-INDEX(Matches!$H$2:$H$201,MATCH($A1247&amp;"-10",Matches!$J$2:$J$201,0)),3,2))))),""))</f>
        <v/>
      </c>
      <c r="AH1247" s="13" t="str">
        <f aca="false">IF($B1247="","",SUM(X1247:AG1247))</f>
        <v/>
      </c>
      <c r="AI1247" s="12" t="str">
        <f aca="false">IF($B1247="","",COUNTIF(X1247:AG1247,5))</f>
        <v/>
      </c>
      <c r="AJ1247" s="12" t="str">
        <f aca="false">IF($B1247="","",COUNTIF(X1247:AG1247,"&gt;=2"))</f>
        <v/>
      </c>
      <c r="AK1247" s="12" t="str">
        <f aca="false">IF($B1247="","",COUNT(X1247:AG1247))</f>
        <v/>
      </c>
    </row>
    <row r="1248" customFormat="false" ht="15" hidden="false" customHeight="false" outlineLevel="0" collapsed="false">
      <c r="A1248" s="7"/>
      <c r="B1248" s="7"/>
      <c r="C1248" s="11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12" t="str">
        <f aca="false">IF(OR($B1248="",D1248="",E1248=""),"",IFERROR(IF(OR(INDEX(Matches!$I$2:$I$201,MATCH($A1248&amp;"-1",Matches!$J$2:$J$201,0))="Void",INDEX(Matches!$G$2:$G$201,MATCH($A1248&amp;"-1",Matches!$J$2:$J$201,0))="",INDEX(Matches!$H$2:$H$201,MATCH($A1248&amp;"-1",Matches!$J$2:$J$201,0))=""),"",IF(AND($C1248&lt;&gt;"",INDEX(Matches!$F$2:$F$201,MATCH($A1248&amp;"-1",Matches!$J$2:$J$201,0))&lt;&gt;"",$C1248&gt;=INDEX(Matches!$F$2:$F$201,MATCH($A1248&amp;"-1",Matches!$J$2:$J$201,0))),"",IF(AND(D1248=INDEX(Matches!$G$2:$G$201,MATCH($A1248&amp;"-1",Matches!$J$2:$J$201,0)),E1248=INDEX(Matches!$H$2:$H$201,MATCH($A1248&amp;"-1",Matches!$J$2:$J$201,0))),5,IF(SIGN(D1248-E1248)&lt;&gt;SIGN(INDEX(Matches!$G$2:$G$201,MATCH($A1248&amp;"-1",Matches!$J$2:$J$201,0))-INDEX(Matches!$H$2:$H$201,MATCH($A1248&amp;"-1",Matches!$J$2:$J$201,0))),0,IF(D1248-E1248=INDEX(Matches!$G$2:$G$201,MATCH($A1248&amp;"-1",Matches!$J$2:$J$201,0))-INDEX(Matches!$H$2:$H$201,MATCH($A1248&amp;"-1",Matches!$J$2:$J$201,0)),3,2))))),""))</f>
        <v/>
      </c>
      <c r="Y1248" s="12" t="str">
        <f aca="false">IF(OR($B1248="",F1248="",G1248=""),"",IFERROR(IF(OR(INDEX(Matches!$I$2:$I$201,MATCH($A1248&amp;"-2",Matches!$J$2:$J$201,0))="Void",INDEX(Matches!$G$2:$G$201,MATCH($A1248&amp;"-2",Matches!$J$2:$J$201,0))="",INDEX(Matches!$H$2:$H$201,MATCH($A1248&amp;"-2",Matches!$J$2:$J$201,0))=""),"",IF(AND($C1248&lt;&gt;"",INDEX(Matches!$F$2:$F$201,MATCH($A1248&amp;"-2",Matches!$J$2:$J$201,0))&lt;&gt;"",$C1248&gt;=INDEX(Matches!$F$2:$F$201,MATCH($A1248&amp;"-2",Matches!$J$2:$J$201,0))),"",IF(AND(F1248=INDEX(Matches!$G$2:$G$201,MATCH($A1248&amp;"-2",Matches!$J$2:$J$201,0)),G1248=INDEX(Matches!$H$2:$H$201,MATCH($A1248&amp;"-2",Matches!$J$2:$J$201,0))),5,IF(SIGN(F1248-G1248)&lt;&gt;SIGN(INDEX(Matches!$G$2:$G$201,MATCH($A1248&amp;"-2",Matches!$J$2:$J$201,0))-INDEX(Matches!$H$2:$H$201,MATCH($A1248&amp;"-2",Matches!$J$2:$J$201,0))),0,IF(F1248-G1248=INDEX(Matches!$G$2:$G$201,MATCH($A1248&amp;"-2",Matches!$J$2:$J$201,0))-INDEX(Matches!$H$2:$H$201,MATCH($A1248&amp;"-2",Matches!$J$2:$J$201,0)),3,2))))),""))</f>
        <v/>
      </c>
      <c r="Z1248" s="12" t="str">
        <f aca="false">IF(OR($B1248="",H1248="",I1248=""),"",IFERROR(IF(OR(INDEX(Matches!$I$2:$I$201,MATCH($A1248&amp;"-3",Matches!$J$2:$J$201,0))="Void",INDEX(Matches!$G$2:$G$201,MATCH($A1248&amp;"-3",Matches!$J$2:$J$201,0))="",INDEX(Matches!$H$2:$H$201,MATCH($A1248&amp;"-3",Matches!$J$2:$J$201,0))=""),"",IF(AND($C1248&lt;&gt;"",INDEX(Matches!$F$2:$F$201,MATCH($A1248&amp;"-3",Matches!$J$2:$J$201,0))&lt;&gt;"",$C1248&gt;=INDEX(Matches!$F$2:$F$201,MATCH($A1248&amp;"-3",Matches!$J$2:$J$201,0))),"",IF(AND(H1248=INDEX(Matches!$G$2:$G$201,MATCH($A1248&amp;"-3",Matches!$J$2:$J$201,0)),I1248=INDEX(Matches!$H$2:$H$201,MATCH($A1248&amp;"-3",Matches!$J$2:$J$201,0))),5,IF(SIGN(H1248-I1248)&lt;&gt;SIGN(INDEX(Matches!$G$2:$G$201,MATCH($A1248&amp;"-3",Matches!$J$2:$J$201,0))-INDEX(Matches!$H$2:$H$201,MATCH($A1248&amp;"-3",Matches!$J$2:$J$201,0))),0,IF(H1248-I1248=INDEX(Matches!$G$2:$G$201,MATCH($A1248&amp;"-3",Matches!$J$2:$J$201,0))-INDEX(Matches!$H$2:$H$201,MATCH($A1248&amp;"-3",Matches!$J$2:$J$201,0)),3,2))))),""))</f>
        <v/>
      </c>
      <c r="AA1248" s="12" t="str">
        <f aca="false">IF(OR($B1248="",J1248="",K1248=""),"",IFERROR(IF(OR(INDEX(Matches!$I$2:$I$201,MATCH($A1248&amp;"-4",Matches!$J$2:$J$201,0))="Void",INDEX(Matches!$G$2:$G$201,MATCH($A1248&amp;"-4",Matches!$J$2:$J$201,0))="",INDEX(Matches!$H$2:$H$201,MATCH($A1248&amp;"-4",Matches!$J$2:$J$201,0))=""),"",IF(AND($C1248&lt;&gt;"",INDEX(Matches!$F$2:$F$201,MATCH($A1248&amp;"-4",Matches!$J$2:$J$201,0))&lt;&gt;"",$C1248&gt;=INDEX(Matches!$F$2:$F$201,MATCH($A1248&amp;"-4",Matches!$J$2:$J$201,0))),"",IF(AND(J1248=INDEX(Matches!$G$2:$G$201,MATCH($A1248&amp;"-4",Matches!$J$2:$J$201,0)),K1248=INDEX(Matches!$H$2:$H$201,MATCH($A1248&amp;"-4",Matches!$J$2:$J$201,0))),5,IF(SIGN(J1248-K1248)&lt;&gt;SIGN(INDEX(Matches!$G$2:$G$201,MATCH($A1248&amp;"-4",Matches!$J$2:$J$201,0))-INDEX(Matches!$H$2:$H$201,MATCH($A1248&amp;"-4",Matches!$J$2:$J$201,0))),0,IF(J1248-K1248=INDEX(Matches!$G$2:$G$201,MATCH($A1248&amp;"-4",Matches!$J$2:$J$201,0))-INDEX(Matches!$H$2:$H$201,MATCH($A1248&amp;"-4",Matches!$J$2:$J$201,0)),3,2))))),""))</f>
        <v/>
      </c>
      <c r="AB1248" s="12" t="str">
        <f aca="false">IF(OR($B1248="",L1248="",M1248=""),"",IFERROR(IF(OR(INDEX(Matches!$I$2:$I$201,MATCH($A1248&amp;"-5",Matches!$J$2:$J$201,0))="Void",INDEX(Matches!$G$2:$G$201,MATCH($A1248&amp;"-5",Matches!$J$2:$J$201,0))="",INDEX(Matches!$H$2:$H$201,MATCH($A1248&amp;"-5",Matches!$J$2:$J$201,0))=""),"",IF(AND($C1248&lt;&gt;"",INDEX(Matches!$F$2:$F$201,MATCH($A1248&amp;"-5",Matches!$J$2:$J$201,0))&lt;&gt;"",$C1248&gt;=INDEX(Matches!$F$2:$F$201,MATCH($A1248&amp;"-5",Matches!$J$2:$J$201,0))),"",IF(AND(L1248=INDEX(Matches!$G$2:$G$201,MATCH($A1248&amp;"-5",Matches!$J$2:$J$201,0)),M1248=INDEX(Matches!$H$2:$H$201,MATCH($A1248&amp;"-5",Matches!$J$2:$J$201,0))),5,IF(SIGN(L1248-M1248)&lt;&gt;SIGN(INDEX(Matches!$G$2:$G$201,MATCH($A1248&amp;"-5",Matches!$J$2:$J$201,0))-INDEX(Matches!$H$2:$H$201,MATCH($A1248&amp;"-5",Matches!$J$2:$J$201,0))),0,IF(L1248-M1248=INDEX(Matches!$G$2:$G$201,MATCH($A1248&amp;"-5",Matches!$J$2:$J$201,0))-INDEX(Matches!$H$2:$H$201,MATCH($A1248&amp;"-5",Matches!$J$2:$J$201,0)),3,2))))),""))</f>
        <v/>
      </c>
      <c r="AC1248" s="12" t="str">
        <f aca="false">IF(OR($B1248="",N1248="",O1248=""),"",IFERROR(IF(OR(INDEX(Matches!$I$2:$I$201,MATCH($A1248&amp;"-6",Matches!$J$2:$J$201,0))="Void",INDEX(Matches!$G$2:$G$201,MATCH($A1248&amp;"-6",Matches!$J$2:$J$201,0))="",INDEX(Matches!$H$2:$H$201,MATCH($A1248&amp;"-6",Matches!$J$2:$J$201,0))=""),"",IF(AND($C1248&lt;&gt;"",INDEX(Matches!$F$2:$F$201,MATCH($A1248&amp;"-6",Matches!$J$2:$J$201,0))&lt;&gt;"",$C1248&gt;=INDEX(Matches!$F$2:$F$201,MATCH($A1248&amp;"-6",Matches!$J$2:$J$201,0))),"",IF(AND(N1248=INDEX(Matches!$G$2:$G$201,MATCH($A1248&amp;"-6",Matches!$J$2:$J$201,0)),O1248=INDEX(Matches!$H$2:$H$201,MATCH($A1248&amp;"-6",Matches!$J$2:$J$201,0))),5,IF(SIGN(N1248-O1248)&lt;&gt;SIGN(INDEX(Matches!$G$2:$G$201,MATCH($A1248&amp;"-6",Matches!$J$2:$J$201,0))-INDEX(Matches!$H$2:$H$201,MATCH($A1248&amp;"-6",Matches!$J$2:$J$201,0))),0,IF(N1248-O1248=INDEX(Matches!$G$2:$G$201,MATCH($A1248&amp;"-6",Matches!$J$2:$J$201,0))-INDEX(Matches!$H$2:$H$201,MATCH($A1248&amp;"-6",Matches!$J$2:$J$201,0)),3,2))))),""))</f>
        <v/>
      </c>
      <c r="AD1248" s="12" t="str">
        <f aca="false">IF(OR($B1248="",P1248="",Q1248=""),"",IFERROR(IF(OR(INDEX(Matches!$I$2:$I$201,MATCH($A1248&amp;"-7",Matches!$J$2:$J$201,0))="Void",INDEX(Matches!$G$2:$G$201,MATCH($A1248&amp;"-7",Matches!$J$2:$J$201,0))="",INDEX(Matches!$H$2:$H$201,MATCH($A1248&amp;"-7",Matches!$J$2:$J$201,0))=""),"",IF(AND($C1248&lt;&gt;"",INDEX(Matches!$F$2:$F$201,MATCH($A1248&amp;"-7",Matches!$J$2:$J$201,0))&lt;&gt;"",$C1248&gt;=INDEX(Matches!$F$2:$F$201,MATCH($A1248&amp;"-7",Matches!$J$2:$J$201,0))),"",IF(AND(P1248=INDEX(Matches!$G$2:$G$201,MATCH($A1248&amp;"-7",Matches!$J$2:$J$201,0)),Q1248=INDEX(Matches!$H$2:$H$201,MATCH($A1248&amp;"-7",Matches!$J$2:$J$201,0))),5,IF(SIGN(P1248-Q1248)&lt;&gt;SIGN(INDEX(Matches!$G$2:$G$201,MATCH($A1248&amp;"-7",Matches!$J$2:$J$201,0))-INDEX(Matches!$H$2:$H$201,MATCH($A1248&amp;"-7",Matches!$J$2:$J$201,0))),0,IF(P1248-Q1248=INDEX(Matches!$G$2:$G$201,MATCH($A1248&amp;"-7",Matches!$J$2:$J$201,0))-INDEX(Matches!$H$2:$H$201,MATCH($A1248&amp;"-7",Matches!$J$2:$J$201,0)),3,2))))),""))</f>
        <v/>
      </c>
      <c r="AE1248" s="12" t="str">
        <f aca="false">IF(OR($B1248="",R1248="",S1248=""),"",IFERROR(IF(OR(INDEX(Matches!$I$2:$I$201,MATCH($A1248&amp;"-8",Matches!$J$2:$J$201,0))="Void",INDEX(Matches!$G$2:$G$201,MATCH($A1248&amp;"-8",Matches!$J$2:$J$201,0))="",INDEX(Matches!$H$2:$H$201,MATCH($A1248&amp;"-8",Matches!$J$2:$J$201,0))=""),"",IF(AND($C1248&lt;&gt;"",INDEX(Matches!$F$2:$F$201,MATCH($A1248&amp;"-8",Matches!$J$2:$J$201,0))&lt;&gt;"",$C1248&gt;=INDEX(Matches!$F$2:$F$201,MATCH($A1248&amp;"-8",Matches!$J$2:$J$201,0))),"",IF(AND(R1248=INDEX(Matches!$G$2:$G$201,MATCH($A1248&amp;"-8",Matches!$J$2:$J$201,0)),S1248=INDEX(Matches!$H$2:$H$201,MATCH($A1248&amp;"-8",Matches!$J$2:$J$201,0))),5,IF(SIGN(R1248-S1248)&lt;&gt;SIGN(INDEX(Matches!$G$2:$G$201,MATCH($A1248&amp;"-8",Matches!$J$2:$J$201,0))-INDEX(Matches!$H$2:$H$201,MATCH($A1248&amp;"-8",Matches!$J$2:$J$201,0))),0,IF(R1248-S1248=INDEX(Matches!$G$2:$G$201,MATCH($A1248&amp;"-8",Matches!$J$2:$J$201,0))-INDEX(Matches!$H$2:$H$201,MATCH($A1248&amp;"-8",Matches!$J$2:$J$201,0)),3,2))))),""))</f>
        <v/>
      </c>
      <c r="AF1248" s="12" t="str">
        <f aca="false">IF(OR($B1248="",T1248="",U1248=""),"",IFERROR(IF(OR(INDEX(Matches!$I$2:$I$201,MATCH($A1248&amp;"-9",Matches!$J$2:$J$201,0))="Void",INDEX(Matches!$G$2:$G$201,MATCH($A1248&amp;"-9",Matches!$J$2:$J$201,0))="",INDEX(Matches!$H$2:$H$201,MATCH($A1248&amp;"-9",Matches!$J$2:$J$201,0))=""),"",IF(AND($C1248&lt;&gt;"",INDEX(Matches!$F$2:$F$201,MATCH($A1248&amp;"-9",Matches!$J$2:$J$201,0))&lt;&gt;"",$C1248&gt;=INDEX(Matches!$F$2:$F$201,MATCH($A1248&amp;"-9",Matches!$J$2:$J$201,0))),"",IF(AND(T1248=INDEX(Matches!$G$2:$G$201,MATCH($A1248&amp;"-9",Matches!$J$2:$J$201,0)),U1248=INDEX(Matches!$H$2:$H$201,MATCH($A1248&amp;"-9",Matches!$J$2:$J$201,0))),5,IF(SIGN(T1248-U1248)&lt;&gt;SIGN(INDEX(Matches!$G$2:$G$201,MATCH($A1248&amp;"-9",Matches!$J$2:$J$201,0))-INDEX(Matches!$H$2:$H$201,MATCH($A1248&amp;"-9",Matches!$J$2:$J$201,0))),0,IF(T1248-U1248=INDEX(Matches!$G$2:$G$201,MATCH($A1248&amp;"-9",Matches!$J$2:$J$201,0))-INDEX(Matches!$H$2:$H$201,MATCH($A1248&amp;"-9",Matches!$J$2:$J$201,0)),3,2))))),""))</f>
        <v/>
      </c>
      <c r="AG1248" s="12" t="str">
        <f aca="false">IF(OR($B1248="",V1248="",W1248=""),"",IFERROR(IF(OR(INDEX(Matches!$I$2:$I$201,MATCH($A1248&amp;"-10",Matches!$J$2:$J$201,0))="Void",INDEX(Matches!$G$2:$G$201,MATCH($A1248&amp;"-10",Matches!$J$2:$J$201,0))="",INDEX(Matches!$H$2:$H$201,MATCH($A1248&amp;"-10",Matches!$J$2:$J$201,0))=""),"",IF(AND($C1248&lt;&gt;"",INDEX(Matches!$F$2:$F$201,MATCH($A1248&amp;"-10",Matches!$J$2:$J$201,0))&lt;&gt;"",$C1248&gt;=INDEX(Matches!$F$2:$F$201,MATCH($A1248&amp;"-10",Matches!$J$2:$J$201,0))),"",IF(AND(V1248=INDEX(Matches!$G$2:$G$201,MATCH($A1248&amp;"-10",Matches!$J$2:$J$201,0)),W1248=INDEX(Matches!$H$2:$H$201,MATCH($A1248&amp;"-10",Matches!$J$2:$J$201,0))),5,IF(SIGN(V1248-W1248)&lt;&gt;SIGN(INDEX(Matches!$G$2:$G$201,MATCH($A1248&amp;"-10",Matches!$J$2:$J$201,0))-INDEX(Matches!$H$2:$H$201,MATCH($A1248&amp;"-10",Matches!$J$2:$J$201,0))),0,IF(V1248-W1248=INDEX(Matches!$G$2:$G$201,MATCH($A1248&amp;"-10",Matches!$J$2:$J$201,0))-INDEX(Matches!$H$2:$H$201,MATCH($A1248&amp;"-10",Matches!$J$2:$J$201,0)),3,2))))),""))</f>
        <v/>
      </c>
      <c r="AH1248" s="13" t="str">
        <f aca="false">IF($B1248="","",SUM(X1248:AG1248))</f>
        <v/>
      </c>
      <c r="AI1248" s="12" t="str">
        <f aca="false">IF($B1248="","",COUNTIF(X1248:AG1248,5))</f>
        <v/>
      </c>
      <c r="AJ1248" s="12" t="str">
        <f aca="false">IF($B1248="","",COUNTIF(X1248:AG1248,"&gt;=2"))</f>
        <v/>
      </c>
      <c r="AK1248" s="12" t="str">
        <f aca="false">IF($B1248="","",COUNT(X1248:AG1248))</f>
        <v/>
      </c>
    </row>
    <row r="1249" customFormat="false" ht="15" hidden="false" customHeight="false" outlineLevel="0" collapsed="false">
      <c r="A1249" s="7"/>
      <c r="B1249" s="7"/>
      <c r="C1249" s="11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12" t="str">
        <f aca="false">IF(OR($B1249="",D1249="",E1249=""),"",IFERROR(IF(OR(INDEX(Matches!$I$2:$I$201,MATCH($A1249&amp;"-1",Matches!$J$2:$J$201,0))="Void",INDEX(Matches!$G$2:$G$201,MATCH($A1249&amp;"-1",Matches!$J$2:$J$201,0))="",INDEX(Matches!$H$2:$H$201,MATCH($A1249&amp;"-1",Matches!$J$2:$J$201,0))=""),"",IF(AND($C1249&lt;&gt;"",INDEX(Matches!$F$2:$F$201,MATCH($A1249&amp;"-1",Matches!$J$2:$J$201,0))&lt;&gt;"",$C1249&gt;=INDEX(Matches!$F$2:$F$201,MATCH($A1249&amp;"-1",Matches!$J$2:$J$201,0))),"",IF(AND(D1249=INDEX(Matches!$G$2:$G$201,MATCH($A1249&amp;"-1",Matches!$J$2:$J$201,0)),E1249=INDEX(Matches!$H$2:$H$201,MATCH($A1249&amp;"-1",Matches!$J$2:$J$201,0))),5,IF(SIGN(D1249-E1249)&lt;&gt;SIGN(INDEX(Matches!$G$2:$G$201,MATCH($A1249&amp;"-1",Matches!$J$2:$J$201,0))-INDEX(Matches!$H$2:$H$201,MATCH($A1249&amp;"-1",Matches!$J$2:$J$201,0))),0,IF(D1249-E1249=INDEX(Matches!$G$2:$G$201,MATCH($A1249&amp;"-1",Matches!$J$2:$J$201,0))-INDEX(Matches!$H$2:$H$201,MATCH($A1249&amp;"-1",Matches!$J$2:$J$201,0)),3,2))))),""))</f>
        <v/>
      </c>
      <c r="Y1249" s="12" t="str">
        <f aca="false">IF(OR($B1249="",F1249="",G1249=""),"",IFERROR(IF(OR(INDEX(Matches!$I$2:$I$201,MATCH($A1249&amp;"-2",Matches!$J$2:$J$201,0))="Void",INDEX(Matches!$G$2:$G$201,MATCH($A1249&amp;"-2",Matches!$J$2:$J$201,0))="",INDEX(Matches!$H$2:$H$201,MATCH($A1249&amp;"-2",Matches!$J$2:$J$201,0))=""),"",IF(AND($C1249&lt;&gt;"",INDEX(Matches!$F$2:$F$201,MATCH($A1249&amp;"-2",Matches!$J$2:$J$201,0))&lt;&gt;"",$C1249&gt;=INDEX(Matches!$F$2:$F$201,MATCH($A1249&amp;"-2",Matches!$J$2:$J$201,0))),"",IF(AND(F1249=INDEX(Matches!$G$2:$G$201,MATCH($A1249&amp;"-2",Matches!$J$2:$J$201,0)),G1249=INDEX(Matches!$H$2:$H$201,MATCH($A1249&amp;"-2",Matches!$J$2:$J$201,0))),5,IF(SIGN(F1249-G1249)&lt;&gt;SIGN(INDEX(Matches!$G$2:$G$201,MATCH($A1249&amp;"-2",Matches!$J$2:$J$201,0))-INDEX(Matches!$H$2:$H$201,MATCH($A1249&amp;"-2",Matches!$J$2:$J$201,0))),0,IF(F1249-G1249=INDEX(Matches!$G$2:$G$201,MATCH($A1249&amp;"-2",Matches!$J$2:$J$201,0))-INDEX(Matches!$H$2:$H$201,MATCH($A1249&amp;"-2",Matches!$J$2:$J$201,0)),3,2))))),""))</f>
        <v/>
      </c>
      <c r="Z1249" s="12" t="str">
        <f aca="false">IF(OR($B1249="",H1249="",I1249=""),"",IFERROR(IF(OR(INDEX(Matches!$I$2:$I$201,MATCH($A1249&amp;"-3",Matches!$J$2:$J$201,0))="Void",INDEX(Matches!$G$2:$G$201,MATCH($A1249&amp;"-3",Matches!$J$2:$J$201,0))="",INDEX(Matches!$H$2:$H$201,MATCH($A1249&amp;"-3",Matches!$J$2:$J$201,0))=""),"",IF(AND($C1249&lt;&gt;"",INDEX(Matches!$F$2:$F$201,MATCH($A1249&amp;"-3",Matches!$J$2:$J$201,0))&lt;&gt;"",$C1249&gt;=INDEX(Matches!$F$2:$F$201,MATCH($A1249&amp;"-3",Matches!$J$2:$J$201,0))),"",IF(AND(H1249=INDEX(Matches!$G$2:$G$201,MATCH($A1249&amp;"-3",Matches!$J$2:$J$201,0)),I1249=INDEX(Matches!$H$2:$H$201,MATCH($A1249&amp;"-3",Matches!$J$2:$J$201,0))),5,IF(SIGN(H1249-I1249)&lt;&gt;SIGN(INDEX(Matches!$G$2:$G$201,MATCH($A1249&amp;"-3",Matches!$J$2:$J$201,0))-INDEX(Matches!$H$2:$H$201,MATCH($A1249&amp;"-3",Matches!$J$2:$J$201,0))),0,IF(H1249-I1249=INDEX(Matches!$G$2:$G$201,MATCH($A1249&amp;"-3",Matches!$J$2:$J$201,0))-INDEX(Matches!$H$2:$H$201,MATCH($A1249&amp;"-3",Matches!$J$2:$J$201,0)),3,2))))),""))</f>
        <v/>
      </c>
      <c r="AA1249" s="12" t="str">
        <f aca="false">IF(OR($B1249="",J1249="",K1249=""),"",IFERROR(IF(OR(INDEX(Matches!$I$2:$I$201,MATCH($A1249&amp;"-4",Matches!$J$2:$J$201,0))="Void",INDEX(Matches!$G$2:$G$201,MATCH($A1249&amp;"-4",Matches!$J$2:$J$201,0))="",INDEX(Matches!$H$2:$H$201,MATCH($A1249&amp;"-4",Matches!$J$2:$J$201,0))=""),"",IF(AND($C1249&lt;&gt;"",INDEX(Matches!$F$2:$F$201,MATCH($A1249&amp;"-4",Matches!$J$2:$J$201,0))&lt;&gt;"",$C1249&gt;=INDEX(Matches!$F$2:$F$201,MATCH($A1249&amp;"-4",Matches!$J$2:$J$201,0))),"",IF(AND(J1249=INDEX(Matches!$G$2:$G$201,MATCH($A1249&amp;"-4",Matches!$J$2:$J$201,0)),K1249=INDEX(Matches!$H$2:$H$201,MATCH($A1249&amp;"-4",Matches!$J$2:$J$201,0))),5,IF(SIGN(J1249-K1249)&lt;&gt;SIGN(INDEX(Matches!$G$2:$G$201,MATCH($A1249&amp;"-4",Matches!$J$2:$J$201,0))-INDEX(Matches!$H$2:$H$201,MATCH($A1249&amp;"-4",Matches!$J$2:$J$201,0))),0,IF(J1249-K1249=INDEX(Matches!$G$2:$G$201,MATCH($A1249&amp;"-4",Matches!$J$2:$J$201,0))-INDEX(Matches!$H$2:$H$201,MATCH($A1249&amp;"-4",Matches!$J$2:$J$201,0)),3,2))))),""))</f>
        <v/>
      </c>
      <c r="AB1249" s="12" t="str">
        <f aca="false">IF(OR($B1249="",L1249="",M1249=""),"",IFERROR(IF(OR(INDEX(Matches!$I$2:$I$201,MATCH($A1249&amp;"-5",Matches!$J$2:$J$201,0))="Void",INDEX(Matches!$G$2:$G$201,MATCH($A1249&amp;"-5",Matches!$J$2:$J$201,0))="",INDEX(Matches!$H$2:$H$201,MATCH($A1249&amp;"-5",Matches!$J$2:$J$201,0))=""),"",IF(AND($C1249&lt;&gt;"",INDEX(Matches!$F$2:$F$201,MATCH($A1249&amp;"-5",Matches!$J$2:$J$201,0))&lt;&gt;"",$C1249&gt;=INDEX(Matches!$F$2:$F$201,MATCH($A1249&amp;"-5",Matches!$J$2:$J$201,0))),"",IF(AND(L1249=INDEX(Matches!$G$2:$G$201,MATCH($A1249&amp;"-5",Matches!$J$2:$J$201,0)),M1249=INDEX(Matches!$H$2:$H$201,MATCH($A1249&amp;"-5",Matches!$J$2:$J$201,0))),5,IF(SIGN(L1249-M1249)&lt;&gt;SIGN(INDEX(Matches!$G$2:$G$201,MATCH($A1249&amp;"-5",Matches!$J$2:$J$201,0))-INDEX(Matches!$H$2:$H$201,MATCH($A1249&amp;"-5",Matches!$J$2:$J$201,0))),0,IF(L1249-M1249=INDEX(Matches!$G$2:$G$201,MATCH($A1249&amp;"-5",Matches!$J$2:$J$201,0))-INDEX(Matches!$H$2:$H$201,MATCH($A1249&amp;"-5",Matches!$J$2:$J$201,0)),3,2))))),""))</f>
        <v/>
      </c>
      <c r="AC1249" s="12" t="str">
        <f aca="false">IF(OR($B1249="",N1249="",O1249=""),"",IFERROR(IF(OR(INDEX(Matches!$I$2:$I$201,MATCH($A1249&amp;"-6",Matches!$J$2:$J$201,0))="Void",INDEX(Matches!$G$2:$G$201,MATCH($A1249&amp;"-6",Matches!$J$2:$J$201,0))="",INDEX(Matches!$H$2:$H$201,MATCH($A1249&amp;"-6",Matches!$J$2:$J$201,0))=""),"",IF(AND($C1249&lt;&gt;"",INDEX(Matches!$F$2:$F$201,MATCH($A1249&amp;"-6",Matches!$J$2:$J$201,0))&lt;&gt;"",$C1249&gt;=INDEX(Matches!$F$2:$F$201,MATCH($A1249&amp;"-6",Matches!$J$2:$J$201,0))),"",IF(AND(N1249=INDEX(Matches!$G$2:$G$201,MATCH($A1249&amp;"-6",Matches!$J$2:$J$201,0)),O1249=INDEX(Matches!$H$2:$H$201,MATCH($A1249&amp;"-6",Matches!$J$2:$J$201,0))),5,IF(SIGN(N1249-O1249)&lt;&gt;SIGN(INDEX(Matches!$G$2:$G$201,MATCH($A1249&amp;"-6",Matches!$J$2:$J$201,0))-INDEX(Matches!$H$2:$H$201,MATCH($A1249&amp;"-6",Matches!$J$2:$J$201,0))),0,IF(N1249-O1249=INDEX(Matches!$G$2:$G$201,MATCH($A1249&amp;"-6",Matches!$J$2:$J$201,0))-INDEX(Matches!$H$2:$H$201,MATCH($A1249&amp;"-6",Matches!$J$2:$J$201,0)),3,2))))),""))</f>
        <v/>
      </c>
      <c r="AD1249" s="12" t="str">
        <f aca="false">IF(OR($B1249="",P1249="",Q1249=""),"",IFERROR(IF(OR(INDEX(Matches!$I$2:$I$201,MATCH($A1249&amp;"-7",Matches!$J$2:$J$201,0))="Void",INDEX(Matches!$G$2:$G$201,MATCH($A1249&amp;"-7",Matches!$J$2:$J$201,0))="",INDEX(Matches!$H$2:$H$201,MATCH($A1249&amp;"-7",Matches!$J$2:$J$201,0))=""),"",IF(AND($C1249&lt;&gt;"",INDEX(Matches!$F$2:$F$201,MATCH($A1249&amp;"-7",Matches!$J$2:$J$201,0))&lt;&gt;"",$C1249&gt;=INDEX(Matches!$F$2:$F$201,MATCH($A1249&amp;"-7",Matches!$J$2:$J$201,0))),"",IF(AND(P1249=INDEX(Matches!$G$2:$G$201,MATCH($A1249&amp;"-7",Matches!$J$2:$J$201,0)),Q1249=INDEX(Matches!$H$2:$H$201,MATCH($A1249&amp;"-7",Matches!$J$2:$J$201,0))),5,IF(SIGN(P1249-Q1249)&lt;&gt;SIGN(INDEX(Matches!$G$2:$G$201,MATCH($A1249&amp;"-7",Matches!$J$2:$J$201,0))-INDEX(Matches!$H$2:$H$201,MATCH($A1249&amp;"-7",Matches!$J$2:$J$201,0))),0,IF(P1249-Q1249=INDEX(Matches!$G$2:$G$201,MATCH($A1249&amp;"-7",Matches!$J$2:$J$201,0))-INDEX(Matches!$H$2:$H$201,MATCH($A1249&amp;"-7",Matches!$J$2:$J$201,0)),3,2))))),""))</f>
        <v/>
      </c>
      <c r="AE1249" s="12" t="str">
        <f aca="false">IF(OR($B1249="",R1249="",S1249=""),"",IFERROR(IF(OR(INDEX(Matches!$I$2:$I$201,MATCH($A1249&amp;"-8",Matches!$J$2:$J$201,0))="Void",INDEX(Matches!$G$2:$G$201,MATCH($A1249&amp;"-8",Matches!$J$2:$J$201,0))="",INDEX(Matches!$H$2:$H$201,MATCH($A1249&amp;"-8",Matches!$J$2:$J$201,0))=""),"",IF(AND($C1249&lt;&gt;"",INDEX(Matches!$F$2:$F$201,MATCH($A1249&amp;"-8",Matches!$J$2:$J$201,0))&lt;&gt;"",$C1249&gt;=INDEX(Matches!$F$2:$F$201,MATCH($A1249&amp;"-8",Matches!$J$2:$J$201,0))),"",IF(AND(R1249=INDEX(Matches!$G$2:$G$201,MATCH($A1249&amp;"-8",Matches!$J$2:$J$201,0)),S1249=INDEX(Matches!$H$2:$H$201,MATCH($A1249&amp;"-8",Matches!$J$2:$J$201,0))),5,IF(SIGN(R1249-S1249)&lt;&gt;SIGN(INDEX(Matches!$G$2:$G$201,MATCH($A1249&amp;"-8",Matches!$J$2:$J$201,0))-INDEX(Matches!$H$2:$H$201,MATCH($A1249&amp;"-8",Matches!$J$2:$J$201,0))),0,IF(R1249-S1249=INDEX(Matches!$G$2:$G$201,MATCH($A1249&amp;"-8",Matches!$J$2:$J$201,0))-INDEX(Matches!$H$2:$H$201,MATCH($A1249&amp;"-8",Matches!$J$2:$J$201,0)),3,2))))),""))</f>
        <v/>
      </c>
      <c r="AF1249" s="12" t="str">
        <f aca="false">IF(OR($B1249="",T1249="",U1249=""),"",IFERROR(IF(OR(INDEX(Matches!$I$2:$I$201,MATCH($A1249&amp;"-9",Matches!$J$2:$J$201,0))="Void",INDEX(Matches!$G$2:$G$201,MATCH($A1249&amp;"-9",Matches!$J$2:$J$201,0))="",INDEX(Matches!$H$2:$H$201,MATCH($A1249&amp;"-9",Matches!$J$2:$J$201,0))=""),"",IF(AND($C1249&lt;&gt;"",INDEX(Matches!$F$2:$F$201,MATCH($A1249&amp;"-9",Matches!$J$2:$J$201,0))&lt;&gt;"",$C1249&gt;=INDEX(Matches!$F$2:$F$201,MATCH($A1249&amp;"-9",Matches!$J$2:$J$201,0))),"",IF(AND(T1249=INDEX(Matches!$G$2:$G$201,MATCH($A1249&amp;"-9",Matches!$J$2:$J$201,0)),U1249=INDEX(Matches!$H$2:$H$201,MATCH($A1249&amp;"-9",Matches!$J$2:$J$201,0))),5,IF(SIGN(T1249-U1249)&lt;&gt;SIGN(INDEX(Matches!$G$2:$G$201,MATCH($A1249&amp;"-9",Matches!$J$2:$J$201,0))-INDEX(Matches!$H$2:$H$201,MATCH($A1249&amp;"-9",Matches!$J$2:$J$201,0))),0,IF(T1249-U1249=INDEX(Matches!$G$2:$G$201,MATCH($A1249&amp;"-9",Matches!$J$2:$J$201,0))-INDEX(Matches!$H$2:$H$201,MATCH($A1249&amp;"-9",Matches!$J$2:$J$201,0)),3,2))))),""))</f>
        <v/>
      </c>
      <c r="AG1249" s="12" t="str">
        <f aca="false">IF(OR($B1249="",V1249="",W1249=""),"",IFERROR(IF(OR(INDEX(Matches!$I$2:$I$201,MATCH($A1249&amp;"-10",Matches!$J$2:$J$201,0))="Void",INDEX(Matches!$G$2:$G$201,MATCH($A1249&amp;"-10",Matches!$J$2:$J$201,0))="",INDEX(Matches!$H$2:$H$201,MATCH($A1249&amp;"-10",Matches!$J$2:$J$201,0))=""),"",IF(AND($C1249&lt;&gt;"",INDEX(Matches!$F$2:$F$201,MATCH($A1249&amp;"-10",Matches!$J$2:$J$201,0))&lt;&gt;"",$C1249&gt;=INDEX(Matches!$F$2:$F$201,MATCH($A1249&amp;"-10",Matches!$J$2:$J$201,0))),"",IF(AND(V1249=INDEX(Matches!$G$2:$G$201,MATCH($A1249&amp;"-10",Matches!$J$2:$J$201,0)),W1249=INDEX(Matches!$H$2:$H$201,MATCH($A1249&amp;"-10",Matches!$J$2:$J$201,0))),5,IF(SIGN(V1249-W1249)&lt;&gt;SIGN(INDEX(Matches!$G$2:$G$201,MATCH($A1249&amp;"-10",Matches!$J$2:$J$201,0))-INDEX(Matches!$H$2:$H$201,MATCH($A1249&amp;"-10",Matches!$J$2:$J$201,0))),0,IF(V1249-W1249=INDEX(Matches!$G$2:$G$201,MATCH($A1249&amp;"-10",Matches!$J$2:$J$201,0))-INDEX(Matches!$H$2:$H$201,MATCH($A1249&amp;"-10",Matches!$J$2:$J$201,0)),3,2))))),""))</f>
        <v/>
      </c>
      <c r="AH1249" s="13" t="str">
        <f aca="false">IF($B1249="","",SUM(X1249:AG1249))</f>
        <v/>
      </c>
      <c r="AI1249" s="12" t="str">
        <f aca="false">IF($B1249="","",COUNTIF(X1249:AG1249,5))</f>
        <v/>
      </c>
      <c r="AJ1249" s="12" t="str">
        <f aca="false">IF($B1249="","",COUNTIF(X1249:AG1249,"&gt;=2"))</f>
        <v/>
      </c>
      <c r="AK1249" s="12" t="str">
        <f aca="false">IF($B1249="","",COUNT(X1249:AG1249))</f>
        <v/>
      </c>
    </row>
    <row r="1250" customFormat="false" ht="15" hidden="false" customHeight="false" outlineLevel="0" collapsed="false">
      <c r="A1250" s="7"/>
      <c r="B1250" s="7"/>
      <c r="C1250" s="11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12" t="str">
        <f aca="false">IF(OR($B1250="",D1250="",E1250=""),"",IFERROR(IF(OR(INDEX(Matches!$I$2:$I$201,MATCH($A1250&amp;"-1",Matches!$J$2:$J$201,0))="Void",INDEX(Matches!$G$2:$G$201,MATCH($A1250&amp;"-1",Matches!$J$2:$J$201,0))="",INDEX(Matches!$H$2:$H$201,MATCH($A1250&amp;"-1",Matches!$J$2:$J$201,0))=""),"",IF(AND($C1250&lt;&gt;"",INDEX(Matches!$F$2:$F$201,MATCH($A1250&amp;"-1",Matches!$J$2:$J$201,0))&lt;&gt;"",$C1250&gt;=INDEX(Matches!$F$2:$F$201,MATCH($A1250&amp;"-1",Matches!$J$2:$J$201,0))),"",IF(AND(D1250=INDEX(Matches!$G$2:$G$201,MATCH($A1250&amp;"-1",Matches!$J$2:$J$201,0)),E1250=INDEX(Matches!$H$2:$H$201,MATCH($A1250&amp;"-1",Matches!$J$2:$J$201,0))),5,IF(SIGN(D1250-E1250)&lt;&gt;SIGN(INDEX(Matches!$G$2:$G$201,MATCH($A1250&amp;"-1",Matches!$J$2:$J$201,0))-INDEX(Matches!$H$2:$H$201,MATCH($A1250&amp;"-1",Matches!$J$2:$J$201,0))),0,IF(D1250-E1250=INDEX(Matches!$G$2:$G$201,MATCH($A1250&amp;"-1",Matches!$J$2:$J$201,0))-INDEX(Matches!$H$2:$H$201,MATCH($A1250&amp;"-1",Matches!$J$2:$J$201,0)),3,2))))),""))</f>
        <v/>
      </c>
      <c r="Y1250" s="12" t="str">
        <f aca="false">IF(OR($B1250="",F1250="",G1250=""),"",IFERROR(IF(OR(INDEX(Matches!$I$2:$I$201,MATCH($A1250&amp;"-2",Matches!$J$2:$J$201,0))="Void",INDEX(Matches!$G$2:$G$201,MATCH($A1250&amp;"-2",Matches!$J$2:$J$201,0))="",INDEX(Matches!$H$2:$H$201,MATCH($A1250&amp;"-2",Matches!$J$2:$J$201,0))=""),"",IF(AND($C1250&lt;&gt;"",INDEX(Matches!$F$2:$F$201,MATCH($A1250&amp;"-2",Matches!$J$2:$J$201,0))&lt;&gt;"",$C1250&gt;=INDEX(Matches!$F$2:$F$201,MATCH($A1250&amp;"-2",Matches!$J$2:$J$201,0))),"",IF(AND(F1250=INDEX(Matches!$G$2:$G$201,MATCH($A1250&amp;"-2",Matches!$J$2:$J$201,0)),G1250=INDEX(Matches!$H$2:$H$201,MATCH($A1250&amp;"-2",Matches!$J$2:$J$201,0))),5,IF(SIGN(F1250-G1250)&lt;&gt;SIGN(INDEX(Matches!$G$2:$G$201,MATCH($A1250&amp;"-2",Matches!$J$2:$J$201,0))-INDEX(Matches!$H$2:$H$201,MATCH($A1250&amp;"-2",Matches!$J$2:$J$201,0))),0,IF(F1250-G1250=INDEX(Matches!$G$2:$G$201,MATCH($A1250&amp;"-2",Matches!$J$2:$J$201,0))-INDEX(Matches!$H$2:$H$201,MATCH($A1250&amp;"-2",Matches!$J$2:$J$201,0)),3,2))))),""))</f>
        <v/>
      </c>
      <c r="Z1250" s="12" t="str">
        <f aca="false">IF(OR($B1250="",H1250="",I1250=""),"",IFERROR(IF(OR(INDEX(Matches!$I$2:$I$201,MATCH($A1250&amp;"-3",Matches!$J$2:$J$201,0))="Void",INDEX(Matches!$G$2:$G$201,MATCH($A1250&amp;"-3",Matches!$J$2:$J$201,0))="",INDEX(Matches!$H$2:$H$201,MATCH($A1250&amp;"-3",Matches!$J$2:$J$201,0))=""),"",IF(AND($C1250&lt;&gt;"",INDEX(Matches!$F$2:$F$201,MATCH($A1250&amp;"-3",Matches!$J$2:$J$201,0))&lt;&gt;"",$C1250&gt;=INDEX(Matches!$F$2:$F$201,MATCH($A1250&amp;"-3",Matches!$J$2:$J$201,0))),"",IF(AND(H1250=INDEX(Matches!$G$2:$G$201,MATCH($A1250&amp;"-3",Matches!$J$2:$J$201,0)),I1250=INDEX(Matches!$H$2:$H$201,MATCH($A1250&amp;"-3",Matches!$J$2:$J$201,0))),5,IF(SIGN(H1250-I1250)&lt;&gt;SIGN(INDEX(Matches!$G$2:$G$201,MATCH($A1250&amp;"-3",Matches!$J$2:$J$201,0))-INDEX(Matches!$H$2:$H$201,MATCH($A1250&amp;"-3",Matches!$J$2:$J$201,0))),0,IF(H1250-I1250=INDEX(Matches!$G$2:$G$201,MATCH($A1250&amp;"-3",Matches!$J$2:$J$201,0))-INDEX(Matches!$H$2:$H$201,MATCH($A1250&amp;"-3",Matches!$J$2:$J$201,0)),3,2))))),""))</f>
        <v/>
      </c>
      <c r="AA1250" s="12" t="str">
        <f aca="false">IF(OR($B1250="",J1250="",K1250=""),"",IFERROR(IF(OR(INDEX(Matches!$I$2:$I$201,MATCH($A1250&amp;"-4",Matches!$J$2:$J$201,0))="Void",INDEX(Matches!$G$2:$G$201,MATCH($A1250&amp;"-4",Matches!$J$2:$J$201,0))="",INDEX(Matches!$H$2:$H$201,MATCH($A1250&amp;"-4",Matches!$J$2:$J$201,0))=""),"",IF(AND($C1250&lt;&gt;"",INDEX(Matches!$F$2:$F$201,MATCH($A1250&amp;"-4",Matches!$J$2:$J$201,0))&lt;&gt;"",$C1250&gt;=INDEX(Matches!$F$2:$F$201,MATCH($A1250&amp;"-4",Matches!$J$2:$J$201,0))),"",IF(AND(J1250=INDEX(Matches!$G$2:$G$201,MATCH($A1250&amp;"-4",Matches!$J$2:$J$201,0)),K1250=INDEX(Matches!$H$2:$H$201,MATCH($A1250&amp;"-4",Matches!$J$2:$J$201,0))),5,IF(SIGN(J1250-K1250)&lt;&gt;SIGN(INDEX(Matches!$G$2:$G$201,MATCH($A1250&amp;"-4",Matches!$J$2:$J$201,0))-INDEX(Matches!$H$2:$H$201,MATCH($A1250&amp;"-4",Matches!$J$2:$J$201,0))),0,IF(J1250-K1250=INDEX(Matches!$G$2:$G$201,MATCH($A1250&amp;"-4",Matches!$J$2:$J$201,0))-INDEX(Matches!$H$2:$H$201,MATCH($A1250&amp;"-4",Matches!$J$2:$J$201,0)),3,2))))),""))</f>
        <v/>
      </c>
      <c r="AB1250" s="12" t="str">
        <f aca="false">IF(OR($B1250="",L1250="",M1250=""),"",IFERROR(IF(OR(INDEX(Matches!$I$2:$I$201,MATCH($A1250&amp;"-5",Matches!$J$2:$J$201,0))="Void",INDEX(Matches!$G$2:$G$201,MATCH($A1250&amp;"-5",Matches!$J$2:$J$201,0))="",INDEX(Matches!$H$2:$H$201,MATCH($A1250&amp;"-5",Matches!$J$2:$J$201,0))=""),"",IF(AND($C1250&lt;&gt;"",INDEX(Matches!$F$2:$F$201,MATCH($A1250&amp;"-5",Matches!$J$2:$J$201,0))&lt;&gt;"",$C1250&gt;=INDEX(Matches!$F$2:$F$201,MATCH($A1250&amp;"-5",Matches!$J$2:$J$201,0))),"",IF(AND(L1250=INDEX(Matches!$G$2:$G$201,MATCH($A1250&amp;"-5",Matches!$J$2:$J$201,0)),M1250=INDEX(Matches!$H$2:$H$201,MATCH($A1250&amp;"-5",Matches!$J$2:$J$201,0))),5,IF(SIGN(L1250-M1250)&lt;&gt;SIGN(INDEX(Matches!$G$2:$G$201,MATCH($A1250&amp;"-5",Matches!$J$2:$J$201,0))-INDEX(Matches!$H$2:$H$201,MATCH($A1250&amp;"-5",Matches!$J$2:$J$201,0))),0,IF(L1250-M1250=INDEX(Matches!$G$2:$G$201,MATCH($A1250&amp;"-5",Matches!$J$2:$J$201,0))-INDEX(Matches!$H$2:$H$201,MATCH($A1250&amp;"-5",Matches!$J$2:$J$201,0)),3,2))))),""))</f>
        <v/>
      </c>
      <c r="AC1250" s="12" t="str">
        <f aca="false">IF(OR($B1250="",N1250="",O1250=""),"",IFERROR(IF(OR(INDEX(Matches!$I$2:$I$201,MATCH($A1250&amp;"-6",Matches!$J$2:$J$201,0))="Void",INDEX(Matches!$G$2:$G$201,MATCH($A1250&amp;"-6",Matches!$J$2:$J$201,0))="",INDEX(Matches!$H$2:$H$201,MATCH($A1250&amp;"-6",Matches!$J$2:$J$201,0))=""),"",IF(AND($C1250&lt;&gt;"",INDEX(Matches!$F$2:$F$201,MATCH($A1250&amp;"-6",Matches!$J$2:$J$201,0))&lt;&gt;"",$C1250&gt;=INDEX(Matches!$F$2:$F$201,MATCH($A1250&amp;"-6",Matches!$J$2:$J$201,0))),"",IF(AND(N1250=INDEX(Matches!$G$2:$G$201,MATCH($A1250&amp;"-6",Matches!$J$2:$J$201,0)),O1250=INDEX(Matches!$H$2:$H$201,MATCH($A1250&amp;"-6",Matches!$J$2:$J$201,0))),5,IF(SIGN(N1250-O1250)&lt;&gt;SIGN(INDEX(Matches!$G$2:$G$201,MATCH($A1250&amp;"-6",Matches!$J$2:$J$201,0))-INDEX(Matches!$H$2:$H$201,MATCH($A1250&amp;"-6",Matches!$J$2:$J$201,0))),0,IF(N1250-O1250=INDEX(Matches!$G$2:$G$201,MATCH($A1250&amp;"-6",Matches!$J$2:$J$201,0))-INDEX(Matches!$H$2:$H$201,MATCH($A1250&amp;"-6",Matches!$J$2:$J$201,0)),3,2))))),""))</f>
        <v/>
      </c>
      <c r="AD1250" s="12" t="str">
        <f aca="false">IF(OR($B1250="",P1250="",Q1250=""),"",IFERROR(IF(OR(INDEX(Matches!$I$2:$I$201,MATCH($A1250&amp;"-7",Matches!$J$2:$J$201,0))="Void",INDEX(Matches!$G$2:$G$201,MATCH($A1250&amp;"-7",Matches!$J$2:$J$201,0))="",INDEX(Matches!$H$2:$H$201,MATCH($A1250&amp;"-7",Matches!$J$2:$J$201,0))=""),"",IF(AND($C1250&lt;&gt;"",INDEX(Matches!$F$2:$F$201,MATCH($A1250&amp;"-7",Matches!$J$2:$J$201,0))&lt;&gt;"",$C1250&gt;=INDEX(Matches!$F$2:$F$201,MATCH($A1250&amp;"-7",Matches!$J$2:$J$201,0))),"",IF(AND(P1250=INDEX(Matches!$G$2:$G$201,MATCH($A1250&amp;"-7",Matches!$J$2:$J$201,0)),Q1250=INDEX(Matches!$H$2:$H$201,MATCH($A1250&amp;"-7",Matches!$J$2:$J$201,0))),5,IF(SIGN(P1250-Q1250)&lt;&gt;SIGN(INDEX(Matches!$G$2:$G$201,MATCH($A1250&amp;"-7",Matches!$J$2:$J$201,0))-INDEX(Matches!$H$2:$H$201,MATCH($A1250&amp;"-7",Matches!$J$2:$J$201,0))),0,IF(P1250-Q1250=INDEX(Matches!$G$2:$G$201,MATCH($A1250&amp;"-7",Matches!$J$2:$J$201,0))-INDEX(Matches!$H$2:$H$201,MATCH($A1250&amp;"-7",Matches!$J$2:$J$201,0)),3,2))))),""))</f>
        <v/>
      </c>
      <c r="AE1250" s="12" t="str">
        <f aca="false">IF(OR($B1250="",R1250="",S1250=""),"",IFERROR(IF(OR(INDEX(Matches!$I$2:$I$201,MATCH($A1250&amp;"-8",Matches!$J$2:$J$201,0))="Void",INDEX(Matches!$G$2:$G$201,MATCH($A1250&amp;"-8",Matches!$J$2:$J$201,0))="",INDEX(Matches!$H$2:$H$201,MATCH($A1250&amp;"-8",Matches!$J$2:$J$201,0))=""),"",IF(AND($C1250&lt;&gt;"",INDEX(Matches!$F$2:$F$201,MATCH($A1250&amp;"-8",Matches!$J$2:$J$201,0))&lt;&gt;"",$C1250&gt;=INDEX(Matches!$F$2:$F$201,MATCH($A1250&amp;"-8",Matches!$J$2:$J$201,0))),"",IF(AND(R1250=INDEX(Matches!$G$2:$G$201,MATCH($A1250&amp;"-8",Matches!$J$2:$J$201,0)),S1250=INDEX(Matches!$H$2:$H$201,MATCH($A1250&amp;"-8",Matches!$J$2:$J$201,0))),5,IF(SIGN(R1250-S1250)&lt;&gt;SIGN(INDEX(Matches!$G$2:$G$201,MATCH($A1250&amp;"-8",Matches!$J$2:$J$201,0))-INDEX(Matches!$H$2:$H$201,MATCH($A1250&amp;"-8",Matches!$J$2:$J$201,0))),0,IF(R1250-S1250=INDEX(Matches!$G$2:$G$201,MATCH($A1250&amp;"-8",Matches!$J$2:$J$201,0))-INDEX(Matches!$H$2:$H$201,MATCH($A1250&amp;"-8",Matches!$J$2:$J$201,0)),3,2))))),""))</f>
        <v/>
      </c>
      <c r="AF1250" s="12" t="str">
        <f aca="false">IF(OR($B1250="",T1250="",U1250=""),"",IFERROR(IF(OR(INDEX(Matches!$I$2:$I$201,MATCH($A1250&amp;"-9",Matches!$J$2:$J$201,0))="Void",INDEX(Matches!$G$2:$G$201,MATCH($A1250&amp;"-9",Matches!$J$2:$J$201,0))="",INDEX(Matches!$H$2:$H$201,MATCH($A1250&amp;"-9",Matches!$J$2:$J$201,0))=""),"",IF(AND($C1250&lt;&gt;"",INDEX(Matches!$F$2:$F$201,MATCH($A1250&amp;"-9",Matches!$J$2:$J$201,0))&lt;&gt;"",$C1250&gt;=INDEX(Matches!$F$2:$F$201,MATCH($A1250&amp;"-9",Matches!$J$2:$J$201,0))),"",IF(AND(T1250=INDEX(Matches!$G$2:$G$201,MATCH($A1250&amp;"-9",Matches!$J$2:$J$201,0)),U1250=INDEX(Matches!$H$2:$H$201,MATCH($A1250&amp;"-9",Matches!$J$2:$J$201,0))),5,IF(SIGN(T1250-U1250)&lt;&gt;SIGN(INDEX(Matches!$G$2:$G$201,MATCH($A1250&amp;"-9",Matches!$J$2:$J$201,0))-INDEX(Matches!$H$2:$H$201,MATCH($A1250&amp;"-9",Matches!$J$2:$J$201,0))),0,IF(T1250-U1250=INDEX(Matches!$G$2:$G$201,MATCH($A1250&amp;"-9",Matches!$J$2:$J$201,0))-INDEX(Matches!$H$2:$H$201,MATCH($A1250&amp;"-9",Matches!$J$2:$J$201,0)),3,2))))),""))</f>
        <v/>
      </c>
      <c r="AG1250" s="12" t="str">
        <f aca="false">IF(OR($B1250="",V1250="",W1250=""),"",IFERROR(IF(OR(INDEX(Matches!$I$2:$I$201,MATCH($A1250&amp;"-10",Matches!$J$2:$J$201,0))="Void",INDEX(Matches!$G$2:$G$201,MATCH($A1250&amp;"-10",Matches!$J$2:$J$201,0))="",INDEX(Matches!$H$2:$H$201,MATCH($A1250&amp;"-10",Matches!$J$2:$J$201,0))=""),"",IF(AND($C1250&lt;&gt;"",INDEX(Matches!$F$2:$F$201,MATCH($A1250&amp;"-10",Matches!$J$2:$J$201,0))&lt;&gt;"",$C1250&gt;=INDEX(Matches!$F$2:$F$201,MATCH($A1250&amp;"-10",Matches!$J$2:$J$201,0))),"",IF(AND(V1250=INDEX(Matches!$G$2:$G$201,MATCH($A1250&amp;"-10",Matches!$J$2:$J$201,0)),W1250=INDEX(Matches!$H$2:$H$201,MATCH($A1250&amp;"-10",Matches!$J$2:$J$201,0))),5,IF(SIGN(V1250-W1250)&lt;&gt;SIGN(INDEX(Matches!$G$2:$G$201,MATCH($A1250&amp;"-10",Matches!$J$2:$J$201,0))-INDEX(Matches!$H$2:$H$201,MATCH($A1250&amp;"-10",Matches!$J$2:$J$201,0))),0,IF(V1250-W1250=INDEX(Matches!$G$2:$G$201,MATCH($A1250&amp;"-10",Matches!$J$2:$J$201,0))-INDEX(Matches!$H$2:$H$201,MATCH($A1250&amp;"-10",Matches!$J$2:$J$201,0)),3,2))))),""))</f>
        <v/>
      </c>
      <c r="AH1250" s="13" t="str">
        <f aca="false">IF($B1250="","",SUM(X1250:AG1250))</f>
        <v/>
      </c>
      <c r="AI1250" s="12" t="str">
        <f aca="false">IF($B1250="","",COUNTIF(X1250:AG1250,5))</f>
        <v/>
      </c>
      <c r="AJ1250" s="12" t="str">
        <f aca="false">IF($B1250="","",COUNTIF(X1250:AG1250,"&gt;=2"))</f>
        <v/>
      </c>
      <c r="AK1250" s="12" t="str">
        <f aca="false">IF($B1250="","",COUNT(X1250:AG1250))</f>
        <v/>
      </c>
    </row>
    <row r="1251" customFormat="false" ht="15" hidden="false" customHeight="false" outlineLevel="0" collapsed="false">
      <c r="A1251" s="7"/>
      <c r="B1251" s="7"/>
      <c r="C1251" s="11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12" t="str">
        <f aca="false">IF(OR($B1251="",D1251="",E1251=""),"",IFERROR(IF(OR(INDEX(Matches!$I$2:$I$201,MATCH($A1251&amp;"-1",Matches!$J$2:$J$201,0))="Void",INDEX(Matches!$G$2:$G$201,MATCH($A1251&amp;"-1",Matches!$J$2:$J$201,0))="",INDEX(Matches!$H$2:$H$201,MATCH($A1251&amp;"-1",Matches!$J$2:$J$201,0))=""),"",IF(AND($C1251&lt;&gt;"",INDEX(Matches!$F$2:$F$201,MATCH($A1251&amp;"-1",Matches!$J$2:$J$201,0))&lt;&gt;"",$C1251&gt;=INDEX(Matches!$F$2:$F$201,MATCH($A1251&amp;"-1",Matches!$J$2:$J$201,0))),"",IF(AND(D1251=INDEX(Matches!$G$2:$G$201,MATCH($A1251&amp;"-1",Matches!$J$2:$J$201,0)),E1251=INDEX(Matches!$H$2:$H$201,MATCH($A1251&amp;"-1",Matches!$J$2:$J$201,0))),5,IF(SIGN(D1251-E1251)&lt;&gt;SIGN(INDEX(Matches!$G$2:$G$201,MATCH($A1251&amp;"-1",Matches!$J$2:$J$201,0))-INDEX(Matches!$H$2:$H$201,MATCH($A1251&amp;"-1",Matches!$J$2:$J$201,0))),0,IF(D1251-E1251=INDEX(Matches!$G$2:$G$201,MATCH($A1251&amp;"-1",Matches!$J$2:$J$201,0))-INDEX(Matches!$H$2:$H$201,MATCH($A1251&amp;"-1",Matches!$J$2:$J$201,0)),3,2))))),""))</f>
        <v/>
      </c>
      <c r="Y1251" s="12" t="str">
        <f aca="false">IF(OR($B1251="",F1251="",G1251=""),"",IFERROR(IF(OR(INDEX(Matches!$I$2:$I$201,MATCH($A1251&amp;"-2",Matches!$J$2:$J$201,0))="Void",INDEX(Matches!$G$2:$G$201,MATCH($A1251&amp;"-2",Matches!$J$2:$J$201,0))="",INDEX(Matches!$H$2:$H$201,MATCH($A1251&amp;"-2",Matches!$J$2:$J$201,0))=""),"",IF(AND($C1251&lt;&gt;"",INDEX(Matches!$F$2:$F$201,MATCH($A1251&amp;"-2",Matches!$J$2:$J$201,0))&lt;&gt;"",$C1251&gt;=INDEX(Matches!$F$2:$F$201,MATCH($A1251&amp;"-2",Matches!$J$2:$J$201,0))),"",IF(AND(F1251=INDEX(Matches!$G$2:$G$201,MATCH($A1251&amp;"-2",Matches!$J$2:$J$201,0)),G1251=INDEX(Matches!$H$2:$H$201,MATCH($A1251&amp;"-2",Matches!$J$2:$J$201,0))),5,IF(SIGN(F1251-G1251)&lt;&gt;SIGN(INDEX(Matches!$G$2:$G$201,MATCH($A1251&amp;"-2",Matches!$J$2:$J$201,0))-INDEX(Matches!$H$2:$H$201,MATCH($A1251&amp;"-2",Matches!$J$2:$J$201,0))),0,IF(F1251-G1251=INDEX(Matches!$G$2:$G$201,MATCH($A1251&amp;"-2",Matches!$J$2:$J$201,0))-INDEX(Matches!$H$2:$H$201,MATCH($A1251&amp;"-2",Matches!$J$2:$J$201,0)),3,2))))),""))</f>
        <v/>
      </c>
      <c r="Z1251" s="12" t="str">
        <f aca="false">IF(OR($B1251="",H1251="",I1251=""),"",IFERROR(IF(OR(INDEX(Matches!$I$2:$I$201,MATCH($A1251&amp;"-3",Matches!$J$2:$J$201,0))="Void",INDEX(Matches!$G$2:$G$201,MATCH($A1251&amp;"-3",Matches!$J$2:$J$201,0))="",INDEX(Matches!$H$2:$H$201,MATCH($A1251&amp;"-3",Matches!$J$2:$J$201,0))=""),"",IF(AND($C1251&lt;&gt;"",INDEX(Matches!$F$2:$F$201,MATCH($A1251&amp;"-3",Matches!$J$2:$J$201,0))&lt;&gt;"",$C1251&gt;=INDEX(Matches!$F$2:$F$201,MATCH($A1251&amp;"-3",Matches!$J$2:$J$201,0))),"",IF(AND(H1251=INDEX(Matches!$G$2:$G$201,MATCH($A1251&amp;"-3",Matches!$J$2:$J$201,0)),I1251=INDEX(Matches!$H$2:$H$201,MATCH($A1251&amp;"-3",Matches!$J$2:$J$201,0))),5,IF(SIGN(H1251-I1251)&lt;&gt;SIGN(INDEX(Matches!$G$2:$G$201,MATCH($A1251&amp;"-3",Matches!$J$2:$J$201,0))-INDEX(Matches!$H$2:$H$201,MATCH($A1251&amp;"-3",Matches!$J$2:$J$201,0))),0,IF(H1251-I1251=INDEX(Matches!$G$2:$G$201,MATCH($A1251&amp;"-3",Matches!$J$2:$J$201,0))-INDEX(Matches!$H$2:$H$201,MATCH($A1251&amp;"-3",Matches!$J$2:$J$201,0)),3,2))))),""))</f>
        <v/>
      </c>
      <c r="AA1251" s="12" t="str">
        <f aca="false">IF(OR($B1251="",J1251="",K1251=""),"",IFERROR(IF(OR(INDEX(Matches!$I$2:$I$201,MATCH($A1251&amp;"-4",Matches!$J$2:$J$201,0))="Void",INDEX(Matches!$G$2:$G$201,MATCH($A1251&amp;"-4",Matches!$J$2:$J$201,0))="",INDEX(Matches!$H$2:$H$201,MATCH($A1251&amp;"-4",Matches!$J$2:$J$201,0))=""),"",IF(AND($C1251&lt;&gt;"",INDEX(Matches!$F$2:$F$201,MATCH($A1251&amp;"-4",Matches!$J$2:$J$201,0))&lt;&gt;"",$C1251&gt;=INDEX(Matches!$F$2:$F$201,MATCH($A1251&amp;"-4",Matches!$J$2:$J$201,0))),"",IF(AND(J1251=INDEX(Matches!$G$2:$G$201,MATCH($A1251&amp;"-4",Matches!$J$2:$J$201,0)),K1251=INDEX(Matches!$H$2:$H$201,MATCH($A1251&amp;"-4",Matches!$J$2:$J$201,0))),5,IF(SIGN(J1251-K1251)&lt;&gt;SIGN(INDEX(Matches!$G$2:$G$201,MATCH($A1251&amp;"-4",Matches!$J$2:$J$201,0))-INDEX(Matches!$H$2:$H$201,MATCH($A1251&amp;"-4",Matches!$J$2:$J$201,0))),0,IF(J1251-K1251=INDEX(Matches!$G$2:$G$201,MATCH($A1251&amp;"-4",Matches!$J$2:$J$201,0))-INDEX(Matches!$H$2:$H$201,MATCH($A1251&amp;"-4",Matches!$J$2:$J$201,0)),3,2))))),""))</f>
        <v/>
      </c>
      <c r="AB1251" s="12" t="str">
        <f aca="false">IF(OR($B1251="",L1251="",M1251=""),"",IFERROR(IF(OR(INDEX(Matches!$I$2:$I$201,MATCH($A1251&amp;"-5",Matches!$J$2:$J$201,0))="Void",INDEX(Matches!$G$2:$G$201,MATCH($A1251&amp;"-5",Matches!$J$2:$J$201,0))="",INDEX(Matches!$H$2:$H$201,MATCH($A1251&amp;"-5",Matches!$J$2:$J$201,0))=""),"",IF(AND($C1251&lt;&gt;"",INDEX(Matches!$F$2:$F$201,MATCH($A1251&amp;"-5",Matches!$J$2:$J$201,0))&lt;&gt;"",$C1251&gt;=INDEX(Matches!$F$2:$F$201,MATCH($A1251&amp;"-5",Matches!$J$2:$J$201,0))),"",IF(AND(L1251=INDEX(Matches!$G$2:$G$201,MATCH($A1251&amp;"-5",Matches!$J$2:$J$201,0)),M1251=INDEX(Matches!$H$2:$H$201,MATCH($A1251&amp;"-5",Matches!$J$2:$J$201,0))),5,IF(SIGN(L1251-M1251)&lt;&gt;SIGN(INDEX(Matches!$G$2:$G$201,MATCH($A1251&amp;"-5",Matches!$J$2:$J$201,0))-INDEX(Matches!$H$2:$H$201,MATCH($A1251&amp;"-5",Matches!$J$2:$J$201,0))),0,IF(L1251-M1251=INDEX(Matches!$G$2:$G$201,MATCH($A1251&amp;"-5",Matches!$J$2:$J$201,0))-INDEX(Matches!$H$2:$H$201,MATCH($A1251&amp;"-5",Matches!$J$2:$J$201,0)),3,2))))),""))</f>
        <v/>
      </c>
      <c r="AC1251" s="12" t="str">
        <f aca="false">IF(OR($B1251="",N1251="",O1251=""),"",IFERROR(IF(OR(INDEX(Matches!$I$2:$I$201,MATCH($A1251&amp;"-6",Matches!$J$2:$J$201,0))="Void",INDEX(Matches!$G$2:$G$201,MATCH($A1251&amp;"-6",Matches!$J$2:$J$201,0))="",INDEX(Matches!$H$2:$H$201,MATCH($A1251&amp;"-6",Matches!$J$2:$J$201,0))=""),"",IF(AND($C1251&lt;&gt;"",INDEX(Matches!$F$2:$F$201,MATCH($A1251&amp;"-6",Matches!$J$2:$J$201,0))&lt;&gt;"",$C1251&gt;=INDEX(Matches!$F$2:$F$201,MATCH($A1251&amp;"-6",Matches!$J$2:$J$201,0))),"",IF(AND(N1251=INDEX(Matches!$G$2:$G$201,MATCH($A1251&amp;"-6",Matches!$J$2:$J$201,0)),O1251=INDEX(Matches!$H$2:$H$201,MATCH($A1251&amp;"-6",Matches!$J$2:$J$201,0))),5,IF(SIGN(N1251-O1251)&lt;&gt;SIGN(INDEX(Matches!$G$2:$G$201,MATCH($A1251&amp;"-6",Matches!$J$2:$J$201,0))-INDEX(Matches!$H$2:$H$201,MATCH($A1251&amp;"-6",Matches!$J$2:$J$201,0))),0,IF(N1251-O1251=INDEX(Matches!$G$2:$G$201,MATCH($A1251&amp;"-6",Matches!$J$2:$J$201,0))-INDEX(Matches!$H$2:$H$201,MATCH($A1251&amp;"-6",Matches!$J$2:$J$201,0)),3,2))))),""))</f>
        <v/>
      </c>
      <c r="AD1251" s="12" t="str">
        <f aca="false">IF(OR($B1251="",P1251="",Q1251=""),"",IFERROR(IF(OR(INDEX(Matches!$I$2:$I$201,MATCH($A1251&amp;"-7",Matches!$J$2:$J$201,0))="Void",INDEX(Matches!$G$2:$G$201,MATCH($A1251&amp;"-7",Matches!$J$2:$J$201,0))="",INDEX(Matches!$H$2:$H$201,MATCH($A1251&amp;"-7",Matches!$J$2:$J$201,0))=""),"",IF(AND($C1251&lt;&gt;"",INDEX(Matches!$F$2:$F$201,MATCH($A1251&amp;"-7",Matches!$J$2:$J$201,0))&lt;&gt;"",$C1251&gt;=INDEX(Matches!$F$2:$F$201,MATCH($A1251&amp;"-7",Matches!$J$2:$J$201,0))),"",IF(AND(P1251=INDEX(Matches!$G$2:$G$201,MATCH($A1251&amp;"-7",Matches!$J$2:$J$201,0)),Q1251=INDEX(Matches!$H$2:$H$201,MATCH($A1251&amp;"-7",Matches!$J$2:$J$201,0))),5,IF(SIGN(P1251-Q1251)&lt;&gt;SIGN(INDEX(Matches!$G$2:$G$201,MATCH($A1251&amp;"-7",Matches!$J$2:$J$201,0))-INDEX(Matches!$H$2:$H$201,MATCH($A1251&amp;"-7",Matches!$J$2:$J$201,0))),0,IF(P1251-Q1251=INDEX(Matches!$G$2:$G$201,MATCH($A1251&amp;"-7",Matches!$J$2:$J$201,0))-INDEX(Matches!$H$2:$H$201,MATCH($A1251&amp;"-7",Matches!$J$2:$J$201,0)),3,2))))),""))</f>
        <v/>
      </c>
      <c r="AE1251" s="12" t="str">
        <f aca="false">IF(OR($B1251="",R1251="",S1251=""),"",IFERROR(IF(OR(INDEX(Matches!$I$2:$I$201,MATCH($A1251&amp;"-8",Matches!$J$2:$J$201,0))="Void",INDEX(Matches!$G$2:$G$201,MATCH($A1251&amp;"-8",Matches!$J$2:$J$201,0))="",INDEX(Matches!$H$2:$H$201,MATCH($A1251&amp;"-8",Matches!$J$2:$J$201,0))=""),"",IF(AND($C1251&lt;&gt;"",INDEX(Matches!$F$2:$F$201,MATCH($A1251&amp;"-8",Matches!$J$2:$J$201,0))&lt;&gt;"",$C1251&gt;=INDEX(Matches!$F$2:$F$201,MATCH($A1251&amp;"-8",Matches!$J$2:$J$201,0))),"",IF(AND(R1251=INDEX(Matches!$G$2:$G$201,MATCH($A1251&amp;"-8",Matches!$J$2:$J$201,0)),S1251=INDEX(Matches!$H$2:$H$201,MATCH($A1251&amp;"-8",Matches!$J$2:$J$201,0))),5,IF(SIGN(R1251-S1251)&lt;&gt;SIGN(INDEX(Matches!$G$2:$G$201,MATCH($A1251&amp;"-8",Matches!$J$2:$J$201,0))-INDEX(Matches!$H$2:$H$201,MATCH($A1251&amp;"-8",Matches!$J$2:$J$201,0))),0,IF(R1251-S1251=INDEX(Matches!$G$2:$G$201,MATCH($A1251&amp;"-8",Matches!$J$2:$J$201,0))-INDEX(Matches!$H$2:$H$201,MATCH($A1251&amp;"-8",Matches!$J$2:$J$201,0)),3,2))))),""))</f>
        <v/>
      </c>
      <c r="AF1251" s="12" t="str">
        <f aca="false">IF(OR($B1251="",T1251="",U1251=""),"",IFERROR(IF(OR(INDEX(Matches!$I$2:$I$201,MATCH($A1251&amp;"-9",Matches!$J$2:$J$201,0))="Void",INDEX(Matches!$G$2:$G$201,MATCH($A1251&amp;"-9",Matches!$J$2:$J$201,0))="",INDEX(Matches!$H$2:$H$201,MATCH($A1251&amp;"-9",Matches!$J$2:$J$201,0))=""),"",IF(AND($C1251&lt;&gt;"",INDEX(Matches!$F$2:$F$201,MATCH($A1251&amp;"-9",Matches!$J$2:$J$201,0))&lt;&gt;"",$C1251&gt;=INDEX(Matches!$F$2:$F$201,MATCH($A1251&amp;"-9",Matches!$J$2:$J$201,0))),"",IF(AND(T1251=INDEX(Matches!$G$2:$G$201,MATCH($A1251&amp;"-9",Matches!$J$2:$J$201,0)),U1251=INDEX(Matches!$H$2:$H$201,MATCH($A1251&amp;"-9",Matches!$J$2:$J$201,0))),5,IF(SIGN(T1251-U1251)&lt;&gt;SIGN(INDEX(Matches!$G$2:$G$201,MATCH($A1251&amp;"-9",Matches!$J$2:$J$201,0))-INDEX(Matches!$H$2:$H$201,MATCH($A1251&amp;"-9",Matches!$J$2:$J$201,0))),0,IF(T1251-U1251=INDEX(Matches!$G$2:$G$201,MATCH($A1251&amp;"-9",Matches!$J$2:$J$201,0))-INDEX(Matches!$H$2:$H$201,MATCH($A1251&amp;"-9",Matches!$J$2:$J$201,0)),3,2))))),""))</f>
        <v/>
      </c>
      <c r="AG1251" s="12" t="str">
        <f aca="false">IF(OR($B1251="",V1251="",W1251=""),"",IFERROR(IF(OR(INDEX(Matches!$I$2:$I$201,MATCH($A1251&amp;"-10",Matches!$J$2:$J$201,0))="Void",INDEX(Matches!$G$2:$G$201,MATCH($A1251&amp;"-10",Matches!$J$2:$J$201,0))="",INDEX(Matches!$H$2:$H$201,MATCH($A1251&amp;"-10",Matches!$J$2:$J$201,0))=""),"",IF(AND($C1251&lt;&gt;"",INDEX(Matches!$F$2:$F$201,MATCH($A1251&amp;"-10",Matches!$J$2:$J$201,0))&lt;&gt;"",$C1251&gt;=INDEX(Matches!$F$2:$F$201,MATCH($A1251&amp;"-10",Matches!$J$2:$J$201,0))),"",IF(AND(V1251=INDEX(Matches!$G$2:$G$201,MATCH($A1251&amp;"-10",Matches!$J$2:$J$201,0)),W1251=INDEX(Matches!$H$2:$H$201,MATCH($A1251&amp;"-10",Matches!$J$2:$J$201,0))),5,IF(SIGN(V1251-W1251)&lt;&gt;SIGN(INDEX(Matches!$G$2:$G$201,MATCH($A1251&amp;"-10",Matches!$J$2:$J$201,0))-INDEX(Matches!$H$2:$H$201,MATCH($A1251&amp;"-10",Matches!$J$2:$J$201,0))),0,IF(V1251-W1251=INDEX(Matches!$G$2:$G$201,MATCH($A1251&amp;"-10",Matches!$J$2:$J$201,0))-INDEX(Matches!$H$2:$H$201,MATCH($A1251&amp;"-10",Matches!$J$2:$J$201,0)),3,2))))),""))</f>
        <v/>
      </c>
      <c r="AH1251" s="13" t="str">
        <f aca="false">IF($B1251="","",SUM(X1251:AG1251))</f>
        <v/>
      </c>
      <c r="AI1251" s="12" t="str">
        <f aca="false">IF($B1251="","",COUNTIF(X1251:AG1251,5))</f>
        <v/>
      </c>
      <c r="AJ1251" s="12" t="str">
        <f aca="false">IF($B1251="","",COUNTIF(X1251:AG1251,"&gt;=2"))</f>
        <v/>
      </c>
      <c r="AK1251" s="12" t="str">
        <f aca="false">IF($B1251="","",COUNT(X1251:AG1251))</f>
        <v/>
      </c>
    </row>
    <row r="1252" customFormat="false" ht="15" hidden="false" customHeight="false" outlineLevel="0" collapsed="false">
      <c r="A1252" s="7"/>
      <c r="B1252" s="7"/>
      <c r="C1252" s="11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12" t="str">
        <f aca="false">IF(OR($B1252="",D1252="",E1252=""),"",IFERROR(IF(OR(INDEX(Matches!$I$2:$I$201,MATCH($A1252&amp;"-1",Matches!$J$2:$J$201,0))="Void",INDEX(Matches!$G$2:$G$201,MATCH($A1252&amp;"-1",Matches!$J$2:$J$201,0))="",INDEX(Matches!$H$2:$H$201,MATCH($A1252&amp;"-1",Matches!$J$2:$J$201,0))=""),"",IF(AND($C1252&lt;&gt;"",INDEX(Matches!$F$2:$F$201,MATCH($A1252&amp;"-1",Matches!$J$2:$J$201,0))&lt;&gt;"",$C1252&gt;=INDEX(Matches!$F$2:$F$201,MATCH($A1252&amp;"-1",Matches!$J$2:$J$201,0))),"",IF(AND(D1252=INDEX(Matches!$G$2:$G$201,MATCH($A1252&amp;"-1",Matches!$J$2:$J$201,0)),E1252=INDEX(Matches!$H$2:$H$201,MATCH($A1252&amp;"-1",Matches!$J$2:$J$201,0))),5,IF(SIGN(D1252-E1252)&lt;&gt;SIGN(INDEX(Matches!$G$2:$G$201,MATCH($A1252&amp;"-1",Matches!$J$2:$J$201,0))-INDEX(Matches!$H$2:$H$201,MATCH($A1252&amp;"-1",Matches!$J$2:$J$201,0))),0,IF(D1252-E1252=INDEX(Matches!$G$2:$G$201,MATCH($A1252&amp;"-1",Matches!$J$2:$J$201,0))-INDEX(Matches!$H$2:$H$201,MATCH($A1252&amp;"-1",Matches!$J$2:$J$201,0)),3,2))))),""))</f>
        <v/>
      </c>
      <c r="Y1252" s="12" t="str">
        <f aca="false">IF(OR($B1252="",F1252="",G1252=""),"",IFERROR(IF(OR(INDEX(Matches!$I$2:$I$201,MATCH($A1252&amp;"-2",Matches!$J$2:$J$201,0))="Void",INDEX(Matches!$G$2:$G$201,MATCH($A1252&amp;"-2",Matches!$J$2:$J$201,0))="",INDEX(Matches!$H$2:$H$201,MATCH($A1252&amp;"-2",Matches!$J$2:$J$201,0))=""),"",IF(AND($C1252&lt;&gt;"",INDEX(Matches!$F$2:$F$201,MATCH($A1252&amp;"-2",Matches!$J$2:$J$201,0))&lt;&gt;"",$C1252&gt;=INDEX(Matches!$F$2:$F$201,MATCH($A1252&amp;"-2",Matches!$J$2:$J$201,0))),"",IF(AND(F1252=INDEX(Matches!$G$2:$G$201,MATCH($A1252&amp;"-2",Matches!$J$2:$J$201,0)),G1252=INDEX(Matches!$H$2:$H$201,MATCH($A1252&amp;"-2",Matches!$J$2:$J$201,0))),5,IF(SIGN(F1252-G1252)&lt;&gt;SIGN(INDEX(Matches!$G$2:$G$201,MATCH($A1252&amp;"-2",Matches!$J$2:$J$201,0))-INDEX(Matches!$H$2:$H$201,MATCH($A1252&amp;"-2",Matches!$J$2:$J$201,0))),0,IF(F1252-G1252=INDEX(Matches!$G$2:$G$201,MATCH($A1252&amp;"-2",Matches!$J$2:$J$201,0))-INDEX(Matches!$H$2:$H$201,MATCH($A1252&amp;"-2",Matches!$J$2:$J$201,0)),3,2))))),""))</f>
        <v/>
      </c>
      <c r="Z1252" s="12" t="str">
        <f aca="false">IF(OR($B1252="",H1252="",I1252=""),"",IFERROR(IF(OR(INDEX(Matches!$I$2:$I$201,MATCH($A1252&amp;"-3",Matches!$J$2:$J$201,0))="Void",INDEX(Matches!$G$2:$G$201,MATCH($A1252&amp;"-3",Matches!$J$2:$J$201,0))="",INDEX(Matches!$H$2:$H$201,MATCH($A1252&amp;"-3",Matches!$J$2:$J$201,0))=""),"",IF(AND($C1252&lt;&gt;"",INDEX(Matches!$F$2:$F$201,MATCH($A1252&amp;"-3",Matches!$J$2:$J$201,0))&lt;&gt;"",$C1252&gt;=INDEX(Matches!$F$2:$F$201,MATCH($A1252&amp;"-3",Matches!$J$2:$J$201,0))),"",IF(AND(H1252=INDEX(Matches!$G$2:$G$201,MATCH($A1252&amp;"-3",Matches!$J$2:$J$201,0)),I1252=INDEX(Matches!$H$2:$H$201,MATCH($A1252&amp;"-3",Matches!$J$2:$J$201,0))),5,IF(SIGN(H1252-I1252)&lt;&gt;SIGN(INDEX(Matches!$G$2:$G$201,MATCH($A1252&amp;"-3",Matches!$J$2:$J$201,0))-INDEX(Matches!$H$2:$H$201,MATCH($A1252&amp;"-3",Matches!$J$2:$J$201,0))),0,IF(H1252-I1252=INDEX(Matches!$G$2:$G$201,MATCH($A1252&amp;"-3",Matches!$J$2:$J$201,0))-INDEX(Matches!$H$2:$H$201,MATCH($A1252&amp;"-3",Matches!$J$2:$J$201,0)),3,2))))),""))</f>
        <v/>
      </c>
      <c r="AA1252" s="12" t="str">
        <f aca="false">IF(OR($B1252="",J1252="",K1252=""),"",IFERROR(IF(OR(INDEX(Matches!$I$2:$I$201,MATCH($A1252&amp;"-4",Matches!$J$2:$J$201,0))="Void",INDEX(Matches!$G$2:$G$201,MATCH($A1252&amp;"-4",Matches!$J$2:$J$201,0))="",INDEX(Matches!$H$2:$H$201,MATCH($A1252&amp;"-4",Matches!$J$2:$J$201,0))=""),"",IF(AND($C1252&lt;&gt;"",INDEX(Matches!$F$2:$F$201,MATCH($A1252&amp;"-4",Matches!$J$2:$J$201,0))&lt;&gt;"",$C1252&gt;=INDEX(Matches!$F$2:$F$201,MATCH($A1252&amp;"-4",Matches!$J$2:$J$201,0))),"",IF(AND(J1252=INDEX(Matches!$G$2:$G$201,MATCH($A1252&amp;"-4",Matches!$J$2:$J$201,0)),K1252=INDEX(Matches!$H$2:$H$201,MATCH($A1252&amp;"-4",Matches!$J$2:$J$201,0))),5,IF(SIGN(J1252-K1252)&lt;&gt;SIGN(INDEX(Matches!$G$2:$G$201,MATCH($A1252&amp;"-4",Matches!$J$2:$J$201,0))-INDEX(Matches!$H$2:$H$201,MATCH($A1252&amp;"-4",Matches!$J$2:$J$201,0))),0,IF(J1252-K1252=INDEX(Matches!$G$2:$G$201,MATCH($A1252&amp;"-4",Matches!$J$2:$J$201,0))-INDEX(Matches!$H$2:$H$201,MATCH($A1252&amp;"-4",Matches!$J$2:$J$201,0)),3,2))))),""))</f>
        <v/>
      </c>
      <c r="AB1252" s="12" t="str">
        <f aca="false">IF(OR($B1252="",L1252="",M1252=""),"",IFERROR(IF(OR(INDEX(Matches!$I$2:$I$201,MATCH($A1252&amp;"-5",Matches!$J$2:$J$201,0))="Void",INDEX(Matches!$G$2:$G$201,MATCH($A1252&amp;"-5",Matches!$J$2:$J$201,0))="",INDEX(Matches!$H$2:$H$201,MATCH($A1252&amp;"-5",Matches!$J$2:$J$201,0))=""),"",IF(AND($C1252&lt;&gt;"",INDEX(Matches!$F$2:$F$201,MATCH($A1252&amp;"-5",Matches!$J$2:$J$201,0))&lt;&gt;"",$C1252&gt;=INDEX(Matches!$F$2:$F$201,MATCH($A1252&amp;"-5",Matches!$J$2:$J$201,0))),"",IF(AND(L1252=INDEX(Matches!$G$2:$G$201,MATCH($A1252&amp;"-5",Matches!$J$2:$J$201,0)),M1252=INDEX(Matches!$H$2:$H$201,MATCH($A1252&amp;"-5",Matches!$J$2:$J$201,0))),5,IF(SIGN(L1252-M1252)&lt;&gt;SIGN(INDEX(Matches!$G$2:$G$201,MATCH($A1252&amp;"-5",Matches!$J$2:$J$201,0))-INDEX(Matches!$H$2:$H$201,MATCH($A1252&amp;"-5",Matches!$J$2:$J$201,0))),0,IF(L1252-M1252=INDEX(Matches!$G$2:$G$201,MATCH($A1252&amp;"-5",Matches!$J$2:$J$201,0))-INDEX(Matches!$H$2:$H$201,MATCH($A1252&amp;"-5",Matches!$J$2:$J$201,0)),3,2))))),""))</f>
        <v/>
      </c>
      <c r="AC1252" s="12" t="str">
        <f aca="false">IF(OR($B1252="",N1252="",O1252=""),"",IFERROR(IF(OR(INDEX(Matches!$I$2:$I$201,MATCH($A1252&amp;"-6",Matches!$J$2:$J$201,0))="Void",INDEX(Matches!$G$2:$G$201,MATCH($A1252&amp;"-6",Matches!$J$2:$J$201,0))="",INDEX(Matches!$H$2:$H$201,MATCH($A1252&amp;"-6",Matches!$J$2:$J$201,0))=""),"",IF(AND($C1252&lt;&gt;"",INDEX(Matches!$F$2:$F$201,MATCH($A1252&amp;"-6",Matches!$J$2:$J$201,0))&lt;&gt;"",$C1252&gt;=INDEX(Matches!$F$2:$F$201,MATCH($A1252&amp;"-6",Matches!$J$2:$J$201,0))),"",IF(AND(N1252=INDEX(Matches!$G$2:$G$201,MATCH($A1252&amp;"-6",Matches!$J$2:$J$201,0)),O1252=INDEX(Matches!$H$2:$H$201,MATCH($A1252&amp;"-6",Matches!$J$2:$J$201,0))),5,IF(SIGN(N1252-O1252)&lt;&gt;SIGN(INDEX(Matches!$G$2:$G$201,MATCH($A1252&amp;"-6",Matches!$J$2:$J$201,0))-INDEX(Matches!$H$2:$H$201,MATCH($A1252&amp;"-6",Matches!$J$2:$J$201,0))),0,IF(N1252-O1252=INDEX(Matches!$G$2:$G$201,MATCH($A1252&amp;"-6",Matches!$J$2:$J$201,0))-INDEX(Matches!$H$2:$H$201,MATCH($A1252&amp;"-6",Matches!$J$2:$J$201,0)),3,2))))),""))</f>
        <v/>
      </c>
      <c r="AD1252" s="12" t="str">
        <f aca="false">IF(OR($B1252="",P1252="",Q1252=""),"",IFERROR(IF(OR(INDEX(Matches!$I$2:$I$201,MATCH($A1252&amp;"-7",Matches!$J$2:$J$201,0))="Void",INDEX(Matches!$G$2:$G$201,MATCH($A1252&amp;"-7",Matches!$J$2:$J$201,0))="",INDEX(Matches!$H$2:$H$201,MATCH($A1252&amp;"-7",Matches!$J$2:$J$201,0))=""),"",IF(AND($C1252&lt;&gt;"",INDEX(Matches!$F$2:$F$201,MATCH($A1252&amp;"-7",Matches!$J$2:$J$201,0))&lt;&gt;"",$C1252&gt;=INDEX(Matches!$F$2:$F$201,MATCH($A1252&amp;"-7",Matches!$J$2:$J$201,0))),"",IF(AND(P1252=INDEX(Matches!$G$2:$G$201,MATCH($A1252&amp;"-7",Matches!$J$2:$J$201,0)),Q1252=INDEX(Matches!$H$2:$H$201,MATCH($A1252&amp;"-7",Matches!$J$2:$J$201,0))),5,IF(SIGN(P1252-Q1252)&lt;&gt;SIGN(INDEX(Matches!$G$2:$G$201,MATCH($A1252&amp;"-7",Matches!$J$2:$J$201,0))-INDEX(Matches!$H$2:$H$201,MATCH($A1252&amp;"-7",Matches!$J$2:$J$201,0))),0,IF(P1252-Q1252=INDEX(Matches!$G$2:$G$201,MATCH($A1252&amp;"-7",Matches!$J$2:$J$201,0))-INDEX(Matches!$H$2:$H$201,MATCH($A1252&amp;"-7",Matches!$J$2:$J$201,0)),3,2))))),""))</f>
        <v/>
      </c>
      <c r="AE1252" s="12" t="str">
        <f aca="false">IF(OR($B1252="",R1252="",S1252=""),"",IFERROR(IF(OR(INDEX(Matches!$I$2:$I$201,MATCH($A1252&amp;"-8",Matches!$J$2:$J$201,0))="Void",INDEX(Matches!$G$2:$G$201,MATCH($A1252&amp;"-8",Matches!$J$2:$J$201,0))="",INDEX(Matches!$H$2:$H$201,MATCH($A1252&amp;"-8",Matches!$J$2:$J$201,0))=""),"",IF(AND($C1252&lt;&gt;"",INDEX(Matches!$F$2:$F$201,MATCH($A1252&amp;"-8",Matches!$J$2:$J$201,0))&lt;&gt;"",$C1252&gt;=INDEX(Matches!$F$2:$F$201,MATCH($A1252&amp;"-8",Matches!$J$2:$J$201,0))),"",IF(AND(R1252=INDEX(Matches!$G$2:$G$201,MATCH($A1252&amp;"-8",Matches!$J$2:$J$201,0)),S1252=INDEX(Matches!$H$2:$H$201,MATCH($A1252&amp;"-8",Matches!$J$2:$J$201,0))),5,IF(SIGN(R1252-S1252)&lt;&gt;SIGN(INDEX(Matches!$G$2:$G$201,MATCH($A1252&amp;"-8",Matches!$J$2:$J$201,0))-INDEX(Matches!$H$2:$H$201,MATCH($A1252&amp;"-8",Matches!$J$2:$J$201,0))),0,IF(R1252-S1252=INDEX(Matches!$G$2:$G$201,MATCH($A1252&amp;"-8",Matches!$J$2:$J$201,0))-INDEX(Matches!$H$2:$H$201,MATCH($A1252&amp;"-8",Matches!$J$2:$J$201,0)),3,2))))),""))</f>
        <v/>
      </c>
      <c r="AF1252" s="12" t="str">
        <f aca="false">IF(OR($B1252="",T1252="",U1252=""),"",IFERROR(IF(OR(INDEX(Matches!$I$2:$I$201,MATCH($A1252&amp;"-9",Matches!$J$2:$J$201,0))="Void",INDEX(Matches!$G$2:$G$201,MATCH($A1252&amp;"-9",Matches!$J$2:$J$201,0))="",INDEX(Matches!$H$2:$H$201,MATCH($A1252&amp;"-9",Matches!$J$2:$J$201,0))=""),"",IF(AND($C1252&lt;&gt;"",INDEX(Matches!$F$2:$F$201,MATCH($A1252&amp;"-9",Matches!$J$2:$J$201,0))&lt;&gt;"",$C1252&gt;=INDEX(Matches!$F$2:$F$201,MATCH($A1252&amp;"-9",Matches!$J$2:$J$201,0))),"",IF(AND(T1252=INDEX(Matches!$G$2:$G$201,MATCH($A1252&amp;"-9",Matches!$J$2:$J$201,0)),U1252=INDEX(Matches!$H$2:$H$201,MATCH($A1252&amp;"-9",Matches!$J$2:$J$201,0))),5,IF(SIGN(T1252-U1252)&lt;&gt;SIGN(INDEX(Matches!$G$2:$G$201,MATCH($A1252&amp;"-9",Matches!$J$2:$J$201,0))-INDEX(Matches!$H$2:$H$201,MATCH($A1252&amp;"-9",Matches!$J$2:$J$201,0))),0,IF(T1252-U1252=INDEX(Matches!$G$2:$G$201,MATCH($A1252&amp;"-9",Matches!$J$2:$J$201,0))-INDEX(Matches!$H$2:$H$201,MATCH($A1252&amp;"-9",Matches!$J$2:$J$201,0)),3,2))))),""))</f>
        <v/>
      </c>
      <c r="AG1252" s="12" t="str">
        <f aca="false">IF(OR($B1252="",V1252="",W1252=""),"",IFERROR(IF(OR(INDEX(Matches!$I$2:$I$201,MATCH($A1252&amp;"-10",Matches!$J$2:$J$201,0))="Void",INDEX(Matches!$G$2:$G$201,MATCH($A1252&amp;"-10",Matches!$J$2:$J$201,0))="",INDEX(Matches!$H$2:$H$201,MATCH($A1252&amp;"-10",Matches!$J$2:$J$201,0))=""),"",IF(AND($C1252&lt;&gt;"",INDEX(Matches!$F$2:$F$201,MATCH($A1252&amp;"-10",Matches!$J$2:$J$201,0))&lt;&gt;"",$C1252&gt;=INDEX(Matches!$F$2:$F$201,MATCH($A1252&amp;"-10",Matches!$J$2:$J$201,0))),"",IF(AND(V1252=INDEX(Matches!$G$2:$G$201,MATCH($A1252&amp;"-10",Matches!$J$2:$J$201,0)),W1252=INDEX(Matches!$H$2:$H$201,MATCH($A1252&amp;"-10",Matches!$J$2:$J$201,0))),5,IF(SIGN(V1252-W1252)&lt;&gt;SIGN(INDEX(Matches!$G$2:$G$201,MATCH($A1252&amp;"-10",Matches!$J$2:$J$201,0))-INDEX(Matches!$H$2:$H$201,MATCH($A1252&amp;"-10",Matches!$J$2:$J$201,0))),0,IF(V1252-W1252=INDEX(Matches!$G$2:$G$201,MATCH($A1252&amp;"-10",Matches!$J$2:$J$201,0))-INDEX(Matches!$H$2:$H$201,MATCH($A1252&amp;"-10",Matches!$J$2:$J$201,0)),3,2))))),""))</f>
        <v/>
      </c>
      <c r="AH1252" s="13" t="str">
        <f aca="false">IF($B1252="","",SUM(X1252:AG1252))</f>
        <v/>
      </c>
      <c r="AI1252" s="12" t="str">
        <f aca="false">IF($B1252="","",COUNTIF(X1252:AG1252,5))</f>
        <v/>
      </c>
      <c r="AJ1252" s="12" t="str">
        <f aca="false">IF($B1252="","",COUNTIF(X1252:AG1252,"&gt;=2"))</f>
        <v/>
      </c>
      <c r="AK1252" s="12" t="str">
        <f aca="false">IF($B1252="","",COUNT(X1252:AG1252))</f>
        <v/>
      </c>
    </row>
    <row r="1253" customFormat="false" ht="15" hidden="false" customHeight="false" outlineLevel="0" collapsed="false">
      <c r="A1253" s="7"/>
      <c r="B1253" s="7"/>
      <c r="C1253" s="11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12" t="str">
        <f aca="false">IF(OR($B1253="",D1253="",E1253=""),"",IFERROR(IF(OR(INDEX(Matches!$I$2:$I$201,MATCH($A1253&amp;"-1",Matches!$J$2:$J$201,0))="Void",INDEX(Matches!$G$2:$G$201,MATCH($A1253&amp;"-1",Matches!$J$2:$J$201,0))="",INDEX(Matches!$H$2:$H$201,MATCH($A1253&amp;"-1",Matches!$J$2:$J$201,0))=""),"",IF(AND($C1253&lt;&gt;"",INDEX(Matches!$F$2:$F$201,MATCH($A1253&amp;"-1",Matches!$J$2:$J$201,0))&lt;&gt;"",$C1253&gt;=INDEX(Matches!$F$2:$F$201,MATCH($A1253&amp;"-1",Matches!$J$2:$J$201,0))),"",IF(AND(D1253=INDEX(Matches!$G$2:$G$201,MATCH($A1253&amp;"-1",Matches!$J$2:$J$201,0)),E1253=INDEX(Matches!$H$2:$H$201,MATCH($A1253&amp;"-1",Matches!$J$2:$J$201,0))),5,IF(SIGN(D1253-E1253)&lt;&gt;SIGN(INDEX(Matches!$G$2:$G$201,MATCH($A1253&amp;"-1",Matches!$J$2:$J$201,0))-INDEX(Matches!$H$2:$H$201,MATCH($A1253&amp;"-1",Matches!$J$2:$J$201,0))),0,IF(D1253-E1253=INDEX(Matches!$G$2:$G$201,MATCH($A1253&amp;"-1",Matches!$J$2:$J$201,0))-INDEX(Matches!$H$2:$H$201,MATCH($A1253&amp;"-1",Matches!$J$2:$J$201,0)),3,2))))),""))</f>
        <v/>
      </c>
      <c r="Y1253" s="12" t="str">
        <f aca="false">IF(OR($B1253="",F1253="",G1253=""),"",IFERROR(IF(OR(INDEX(Matches!$I$2:$I$201,MATCH($A1253&amp;"-2",Matches!$J$2:$J$201,0))="Void",INDEX(Matches!$G$2:$G$201,MATCH($A1253&amp;"-2",Matches!$J$2:$J$201,0))="",INDEX(Matches!$H$2:$H$201,MATCH($A1253&amp;"-2",Matches!$J$2:$J$201,0))=""),"",IF(AND($C1253&lt;&gt;"",INDEX(Matches!$F$2:$F$201,MATCH($A1253&amp;"-2",Matches!$J$2:$J$201,0))&lt;&gt;"",$C1253&gt;=INDEX(Matches!$F$2:$F$201,MATCH($A1253&amp;"-2",Matches!$J$2:$J$201,0))),"",IF(AND(F1253=INDEX(Matches!$G$2:$G$201,MATCH($A1253&amp;"-2",Matches!$J$2:$J$201,0)),G1253=INDEX(Matches!$H$2:$H$201,MATCH($A1253&amp;"-2",Matches!$J$2:$J$201,0))),5,IF(SIGN(F1253-G1253)&lt;&gt;SIGN(INDEX(Matches!$G$2:$G$201,MATCH($A1253&amp;"-2",Matches!$J$2:$J$201,0))-INDEX(Matches!$H$2:$H$201,MATCH($A1253&amp;"-2",Matches!$J$2:$J$201,0))),0,IF(F1253-G1253=INDEX(Matches!$G$2:$G$201,MATCH($A1253&amp;"-2",Matches!$J$2:$J$201,0))-INDEX(Matches!$H$2:$H$201,MATCH($A1253&amp;"-2",Matches!$J$2:$J$201,0)),3,2))))),""))</f>
        <v/>
      </c>
      <c r="Z1253" s="12" t="str">
        <f aca="false">IF(OR($B1253="",H1253="",I1253=""),"",IFERROR(IF(OR(INDEX(Matches!$I$2:$I$201,MATCH($A1253&amp;"-3",Matches!$J$2:$J$201,0))="Void",INDEX(Matches!$G$2:$G$201,MATCH($A1253&amp;"-3",Matches!$J$2:$J$201,0))="",INDEX(Matches!$H$2:$H$201,MATCH($A1253&amp;"-3",Matches!$J$2:$J$201,0))=""),"",IF(AND($C1253&lt;&gt;"",INDEX(Matches!$F$2:$F$201,MATCH($A1253&amp;"-3",Matches!$J$2:$J$201,0))&lt;&gt;"",$C1253&gt;=INDEX(Matches!$F$2:$F$201,MATCH($A1253&amp;"-3",Matches!$J$2:$J$201,0))),"",IF(AND(H1253=INDEX(Matches!$G$2:$G$201,MATCH($A1253&amp;"-3",Matches!$J$2:$J$201,0)),I1253=INDEX(Matches!$H$2:$H$201,MATCH($A1253&amp;"-3",Matches!$J$2:$J$201,0))),5,IF(SIGN(H1253-I1253)&lt;&gt;SIGN(INDEX(Matches!$G$2:$G$201,MATCH($A1253&amp;"-3",Matches!$J$2:$J$201,0))-INDEX(Matches!$H$2:$H$201,MATCH($A1253&amp;"-3",Matches!$J$2:$J$201,0))),0,IF(H1253-I1253=INDEX(Matches!$G$2:$G$201,MATCH($A1253&amp;"-3",Matches!$J$2:$J$201,0))-INDEX(Matches!$H$2:$H$201,MATCH($A1253&amp;"-3",Matches!$J$2:$J$201,0)),3,2))))),""))</f>
        <v/>
      </c>
      <c r="AA1253" s="12" t="str">
        <f aca="false">IF(OR($B1253="",J1253="",K1253=""),"",IFERROR(IF(OR(INDEX(Matches!$I$2:$I$201,MATCH($A1253&amp;"-4",Matches!$J$2:$J$201,0))="Void",INDEX(Matches!$G$2:$G$201,MATCH($A1253&amp;"-4",Matches!$J$2:$J$201,0))="",INDEX(Matches!$H$2:$H$201,MATCH($A1253&amp;"-4",Matches!$J$2:$J$201,0))=""),"",IF(AND($C1253&lt;&gt;"",INDEX(Matches!$F$2:$F$201,MATCH($A1253&amp;"-4",Matches!$J$2:$J$201,0))&lt;&gt;"",$C1253&gt;=INDEX(Matches!$F$2:$F$201,MATCH($A1253&amp;"-4",Matches!$J$2:$J$201,0))),"",IF(AND(J1253=INDEX(Matches!$G$2:$G$201,MATCH($A1253&amp;"-4",Matches!$J$2:$J$201,0)),K1253=INDEX(Matches!$H$2:$H$201,MATCH($A1253&amp;"-4",Matches!$J$2:$J$201,0))),5,IF(SIGN(J1253-K1253)&lt;&gt;SIGN(INDEX(Matches!$G$2:$G$201,MATCH($A1253&amp;"-4",Matches!$J$2:$J$201,0))-INDEX(Matches!$H$2:$H$201,MATCH($A1253&amp;"-4",Matches!$J$2:$J$201,0))),0,IF(J1253-K1253=INDEX(Matches!$G$2:$G$201,MATCH($A1253&amp;"-4",Matches!$J$2:$J$201,0))-INDEX(Matches!$H$2:$H$201,MATCH($A1253&amp;"-4",Matches!$J$2:$J$201,0)),3,2))))),""))</f>
        <v/>
      </c>
      <c r="AB1253" s="12" t="str">
        <f aca="false">IF(OR($B1253="",L1253="",M1253=""),"",IFERROR(IF(OR(INDEX(Matches!$I$2:$I$201,MATCH($A1253&amp;"-5",Matches!$J$2:$J$201,0))="Void",INDEX(Matches!$G$2:$G$201,MATCH($A1253&amp;"-5",Matches!$J$2:$J$201,0))="",INDEX(Matches!$H$2:$H$201,MATCH($A1253&amp;"-5",Matches!$J$2:$J$201,0))=""),"",IF(AND($C1253&lt;&gt;"",INDEX(Matches!$F$2:$F$201,MATCH($A1253&amp;"-5",Matches!$J$2:$J$201,0))&lt;&gt;"",$C1253&gt;=INDEX(Matches!$F$2:$F$201,MATCH($A1253&amp;"-5",Matches!$J$2:$J$201,0))),"",IF(AND(L1253=INDEX(Matches!$G$2:$G$201,MATCH($A1253&amp;"-5",Matches!$J$2:$J$201,0)),M1253=INDEX(Matches!$H$2:$H$201,MATCH($A1253&amp;"-5",Matches!$J$2:$J$201,0))),5,IF(SIGN(L1253-M1253)&lt;&gt;SIGN(INDEX(Matches!$G$2:$G$201,MATCH($A1253&amp;"-5",Matches!$J$2:$J$201,0))-INDEX(Matches!$H$2:$H$201,MATCH($A1253&amp;"-5",Matches!$J$2:$J$201,0))),0,IF(L1253-M1253=INDEX(Matches!$G$2:$G$201,MATCH($A1253&amp;"-5",Matches!$J$2:$J$201,0))-INDEX(Matches!$H$2:$H$201,MATCH($A1253&amp;"-5",Matches!$J$2:$J$201,0)),3,2))))),""))</f>
        <v/>
      </c>
      <c r="AC1253" s="12" t="str">
        <f aca="false">IF(OR($B1253="",N1253="",O1253=""),"",IFERROR(IF(OR(INDEX(Matches!$I$2:$I$201,MATCH($A1253&amp;"-6",Matches!$J$2:$J$201,0))="Void",INDEX(Matches!$G$2:$G$201,MATCH($A1253&amp;"-6",Matches!$J$2:$J$201,0))="",INDEX(Matches!$H$2:$H$201,MATCH($A1253&amp;"-6",Matches!$J$2:$J$201,0))=""),"",IF(AND($C1253&lt;&gt;"",INDEX(Matches!$F$2:$F$201,MATCH($A1253&amp;"-6",Matches!$J$2:$J$201,0))&lt;&gt;"",$C1253&gt;=INDEX(Matches!$F$2:$F$201,MATCH($A1253&amp;"-6",Matches!$J$2:$J$201,0))),"",IF(AND(N1253=INDEX(Matches!$G$2:$G$201,MATCH($A1253&amp;"-6",Matches!$J$2:$J$201,0)),O1253=INDEX(Matches!$H$2:$H$201,MATCH($A1253&amp;"-6",Matches!$J$2:$J$201,0))),5,IF(SIGN(N1253-O1253)&lt;&gt;SIGN(INDEX(Matches!$G$2:$G$201,MATCH($A1253&amp;"-6",Matches!$J$2:$J$201,0))-INDEX(Matches!$H$2:$H$201,MATCH($A1253&amp;"-6",Matches!$J$2:$J$201,0))),0,IF(N1253-O1253=INDEX(Matches!$G$2:$G$201,MATCH($A1253&amp;"-6",Matches!$J$2:$J$201,0))-INDEX(Matches!$H$2:$H$201,MATCH($A1253&amp;"-6",Matches!$J$2:$J$201,0)),3,2))))),""))</f>
        <v/>
      </c>
      <c r="AD1253" s="12" t="str">
        <f aca="false">IF(OR($B1253="",P1253="",Q1253=""),"",IFERROR(IF(OR(INDEX(Matches!$I$2:$I$201,MATCH($A1253&amp;"-7",Matches!$J$2:$J$201,0))="Void",INDEX(Matches!$G$2:$G$201,MATCH($A1253&amp;"-7",Matches!$J$2:$J$201,0))="",INDEX(Matches!$H$2:$H$201,MATCH($A1253&amp;"-7",Matches!$J$2:$J$201,0))=""),"",IF(AND($C1253&lt;&gt;"",INDEX(Matches!$F$2:$F$201,MATCH($A1253&amp;"-7",Matches!$J$2:$J$201,0))&lt;&gt;"",$C1253&gt;=INDEX(Matches!$F$2:$F$201,MATCH($A1253&amp;"-7",Matches!$J$2:$J$201,0))),"",IF(AND(P1253=INDEX(Matches!$G$2:$G$201,MATCH($A1253&amp;"-7",Matches!$J$2:$J$201,0)),Q1253=INDEX(Matches!$H$2:$H$201,MATCH($A1253&amp;"-7",Matches!$J$2:$J$201,0))),5,IF(SIGN(P1253-Q1253)&lt;&gt;SIGN(INDEX(Matches!$G$2:$G$201,MATCH($A1253&amp;"-7",Matches!$J$2:$J$201,0))-INDEX(Matches!$H$2:$H$201,MATCH($A1253&amp;"-7",Matches!$J$2:$J$201,0))),0,IF(P1253-Q1253=INDEX(Matches!$G$2:$G$201,MATCH($A1253&amp;"-7",Matches!$J$2:$J$201,0))-INDEX(Matches!$H$2:$H$201,MATCH($A1253&amp;"-7",Matches!$J$2:$J$201,0)),3,2))))),""))</f>
        <v/>
      </c>
      <c r="AE1253" s="12" t="str">
        <f aca="false">IF(OR($B1253="",R1253="",S1253=""),"",IFERROR(IF(OR(INDEX(Matches!$I$2:$I$201,MATCH($A1253&amp;"-8",Matches!$J$2:$J$201,0))="Void",INDEX(Matches!$G$2:$G$201,MATCH($A1253&amp;"-8",Matches!$J$2:$J$201,0))="",INDEX(Matches!$H$2:$H$201,MATCH($A1253&amp;"-8",Matches!$J$2:$J$201,0))=""),"",IF(AND($C1253&lt;&gt;"",INDEX(Matches!$F$2:$F$201,MATCH($A1253&amp;"-8",Matches!$J$2:$J$201,0))&lt;&gt;"",$C1253&gt;=INDEX(Matches!$F$2:$F$201,MATCH($A1253&amp;"-8",Matches!$J$2:$J$201,0))),"",IF(AND(R1253=INDEX(Matches!$G$2:$G$201,MATCH($A1253&amp;"-8",Matches!$J$2:$J$201,0)),S1253=INDEX(Matches!$H$2:$H$201,MATCH($A1253&amp;"-8",Matches!$J$2:$J$201,0))),5,IF(SIGN(R1253-S1253)&lt;&gt;SIGN(INDEX(Matches!$G$2:$G$201,MATCH($A1253&amp;"-8",Matches!$J$2:$J$201,0))-INDEX(Matches!$H$2:$H$201,MATCH($A1253&amp;"-8",Matches!$J$2:$J$201,0))),0,IF(R1253-S1253=INDEX(Matches!$G$2:$G$201,MATCH($A1253&amp;"-8",Matches!$J$2:$J$201,0))-INDEX(Matches!$H$2:$H$201,MATCH($A1253&amp;"-8",Matches!$J$2:$J$201,0)),3,2))))),""))</f>
        <v/>
      </c>
      <c r="AF1253" s="12" t="str">
        <f aca="false">IF(OR($B1253="",T1253="",U1253=""),"",IFERROR(IF(OR(INDEX(Matches!$I$2:$I$201,MATCH($A1253&amp;"-9",Matches!$J$2:$J$201,0))="Void",INDEX(Matches!$G$2:$G$201,MATCH($A1253&amp;"-9",Matches!$J$2:$J$201,0))="",INDEX(Matches!$H$2:$H$201,MATCH($A1253&amp;"-9",Matches!$J$2:$J$201,0))=""),"",IF(AND($C1253&lt;&gt;"",INDEX(Matches!$F$2:$F$201,MATCH($A1253&amp;"-9",Matches!$J$2:$J$201,0))&lt;&gt;"",$C1253&gt;=INDEX(Matches!$F$2:$F$201,MATCH($A1253&amp;"-9",Matches!$J$2:$J$201,0))),"",IF(AND(T1253=INDEX(Matches!$G$2:$G$201,MATCH($A1253&amp;"-9",Matches!$J$2:$J$201,0)),U1253=INDEX(Matches!$H$2:$H$201,MATCH($A1253&amp;"-9",Matches!$J$2:$J$201,0))),5,IF(SIGN(T1253-U1253)&lt;&gt;SIGN(INDEX(Matches!$G$2:$G$201,MATCH($A1253&amp;"-9",Matches!$J$2:$J$201,0))-INDEX(Matches!$H$2:$H$201,MATCH($A1253&amp;"-9",Matches!$J$2:$J$201,0))),0,IF(T1253-U1253=INDEX(Matches!$G$2:$G$201,MATCH($A1253&amp;"-9",Matches!$J$2:$J$201,0))-INDEX(Matches!$H$2:$H$201,MATCH($A1253&amp;"-9",Matches!$J$2:$J$201,0)),3,2))))),""))</f>
        <v/>
      </c>
      <c r="AG1253" s="12" t="str">
        <f aca="false">IF(OR($B1253="",V1253="",W1253=""),"",IFERROR(IF(OR(INDEX(Matches!$I$2:$I$201,MATCH($A1253&amp;"-10",Matches!$J$2:$J$201,0))="Void",INDEX(Matches!$G$2:$G$201,MATCH($A1253&amp;"-10",Matches!$J$2:$J$201,0))="",INDEX(Matches!$H$2:$H$201,MATCH($A1253&amp;"-10",Matches!$J$2:$J$201,0))=""),"",IF(AND($C1253&lt;&gt;"",INDEX(Matches!$F$2:$F$201,MATCH($A1253&amp;"-10",Matches!$J$2:$J$201,0))&lt;&gt;"",$C1253&gt;=INDEX(Matches!$F$2:$F$201,MATCH($A1253&amp;"-10",Matches!$J$2:$J$201,0))),"",IF(AND(V1253=INDEX(Matches!$G$2:$G$201,MATCH($A1253&amp;"-10",Matches!$J$2:$J$201,0)),W1253=INDEX(Matches!$H$2:$H$201,MATCH($A1253&amp;"-10",Matches!$J$2:$J$201,0))),5,IF(SIGN(V1253-W1253)&lt;&gt;SIGN(INDEX(Matches!$G$2:$G$201,MATCH($A1253&amp;"-10",Matches!$J$2:$J$201,0))-INDEX(Matches!$H$2:$H$201,MATCH($A1253&amp;"-10",Matches!$J$2:$J$201,0))),0,IF(V1253-W1253=INDEX(Matches!$G$2:$G$201,MATCH($A1253&amp;"-10",Matches!$J$2:$J$201,0))-INDEX(Matches!$H$2:$H$201,MATCH($A1253&amp;"-10",Matches!$J$2:$J$201,0)),3,2))))),""))</f>
        <v/>
      </c>
      <c r="AH1253" s="13" t="str">
        <f aca="false">IF($B1253="","",SUM(X1253:AG1253))</f>
        <v/>
      </c>
      <c r="AI1253" s="12" t="str">
        <f aca="false">IF($B1253="","",COUNTIF(X1253:AG1253,5))</f>
        <v/>
      </c>
      <c r="AJ1253" s="12" t="str">
        <f aca="false">IF($B1253="","",COUNTIF(X1253:AG1253,"&gt;=2"))</f>
        <v/>
      </c>
      <c r="AK1253" s="12" t="str">
        <f aca="false">IF($B1253="","",COUNT(X1253:AG1253))</f>
        <v/>
      </c>
    </row>
    <row r="1254" customFormat="false" ht="15" hidden="false" customHeight="false" outlineLevel="0" collapsed="false">
      <c r="A1254" s="7"/>
      <c r="B1254" s="7"/>
      <c r="C1254" s="11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12" t="str">
        <f aca="false">IF(OR($B1254="",D1254="",E1254=""),"",IFERROR(IF(OR(INDEX(Matches!$I$2:$I$201,MATCH($A1254&amp;"-1",Matches!$J$2:$J$201,0))="Void",INDEX(Matches!$G$2:$G$201,MATCH($A1254&amp;"-1",Matches!$J$2:$J$201,0))="",INDEX(Matches!$H$2:$H$201,MATCH($A1254&amp;"-1",Matches!$J$2:$J$201,0))=""),"",IF(AND($C1254&lt;&gt;"",INDEX(Matches!$F$2:$F$201,MATCH($A1254&amp;"-1",Matches!$J$2:$J$201,0))&lt;&gt;"",$C1254&gt;=INDEX(Matches!$F$2:$F$201,MATCH($A1254&amp;"-1",Matches!$J$2:$J$201,0))),"",IF(AND(D1254=INDEX(Matches!$G$2:$G$201,MATCH($A1254&amp;"-1",Matches!$J$2:$J$201,0)),E1254=INDEX(Matches!$H$2:$H$201,MATCH($A1254&amp;"-1",Matches!$J$2:$J$201,0))),5,IF(SIGN(D1254-E1254)&lt;&gt;SIGN(INDEX(Matches!$G$2:$G$201,MATCH($A1254&amp;"-1",Matches!$J$2:$J$201,0))-INDEX(Matches!$H$2:$H$201,MATCH($A1254&amp;"-1",Matches!$J$2:$J$201,0))),0,IF(D1254-E1254=INDEX(Matches!$G$2:$G$201,MATCH($A1254&amp;"-1",Matches!$J$2:$J$201,0))-INDEX(Matches!$H$2:$H$201,MATCH($A1254&amp;"-1",Matches!$J$2:$J$201,0)),3,2))))),""))</f>
        <v/>
      </c>
      <c r="Y1254" s="12" t="str">
        <f aca="false">IF(OR($B1254="",F1254="",G1254=""),"",IFERROR(IF(OR(INDEX(Matches!$I$2:$I$201,MATCH($A1254&amp;"-2",Matches!$J$2:$J$201,0))="Void",INDEX(Matches!$G$2:$G$201,MATCH($A1254&amp;"-2",Matches!$J$2:$J$201,0))="",INDEX(Matches!$H$2:$H$201,MATCH($A1254&amp;"-2",Matches!$J$2:$J$201,0))=""),"",IF(AND($C1254&lt;&gt;"",INDEX(Matches!$F$2:$F$201,MATCH($A1254&amp;"-2",Matches!$J$2:$J$201,0))&lt;&gt;"",$C1254&gt;=INDEX(Matches!$F$2:$F$201,MATCH($A1254&amp;"-2",Matches!$J$2:$J$201,0))),"",IF(AND(F1254=INDEX(Matches!$G$2:$G$201,MATCH($A1254&amp;"-2",Matches!$J$2:$J$201,0)),G1254=INDEX(Matches!$H$2:$H$201,MATCH($A1254&amp;"-2",Matches!$J$2:$J$201,0))),5,IF(SIGN(F1254-G1254)&lt;&gt;SIGN(INDEX(Matches!$G$2:$G$201,MATCH($A1254&amp;"-2",Matches!$J$2:$J$201,0))-INDEX(Matches!$H$2:$H$201,MATCH($A1254&amp;"-2",Matches!$J$2:$J$201,0))),0,IF(F1254-G1254=INDEX(Matches!$G$2:$G$201,MATCH($A1254&amp;"-2",Matches!$J$2:$J$201,0))-INDEX(Matches!$H$2:$H$201,MATCH($A1254&amp;"-2",Matches!$J$2:$J$201,0)),3,2))))),""))</f>
        <v/>
      </c>
      <c r="Z1254" s="12" t="str">
        <f aca="false">IF(OR($B1254="",H1254="",I1254=""),"",IFERROR(IF(OR(INDEX(Matches!$I$2:$I$201,MATCH($A1254&amp;"-3",Matches!$J$2:$J$201,0))="Void",INDEX(Matches!$G$2:$G$201,MATCH($A1254&amp;"-3",Matches!$J$2:$J$201,0))="",INDEX(Matches!$H$2:$H$201,MATCH($A1254&amp;"-3",Matches!$J$2:$J$201,0))=""),"",IF(AND($C1254&lt;&gt;"",INDEX(Matches!$F$2:$F$201,MATCH($A1254&amp;"-3",Matches!$J$2:$J$201,0))&lt;&gt;"",$C1254&gt;=INDEX(Matches!$F$2:$F$201,MATCH($A1254&amp;"-3",Matches!$J$2:$J$201,0))),"",IF(AND(H1254=INDEX(Matches!$G$2:$G$201,MATCH($A1254&amp;"-3",Matches!$J$2:$J$201,0)),I1254=INDEX(Matches!$H$2:$H$201,MATCH($A1254&amp;"-3",Matches!$J$2:$J$201,0))),5,IF(SIGN(H1254-I1254)&lt;&gt;SIGN(INDEX(Matches!$G$2:$G$201,MATCH($A1254&amp;"-3",Matches!$J$2:$J$201,0))-INDEX(Matches!$H$2:$H$201,MATCH($A1254&amp;"-3",Matches!$J$2:$J$201,0))),0,IF(H1254-I1254=INDEX(Matches!$G$2:$G$201,MATCH($A1254&amp;"-3",Matches!$J$2:$J$201,0))-INDEX(Matches!$H$2:$H$201,MATCH($A1254&amp;"-3",Matches!$J$2:$J$201,0)),3,2))))),""))</f>
        <v/>
      </c>
      <c r="AA1254" s="12" t="str">
        <f aca="false">IF(OR($B1254="",J1254="",K1254=""),"",IFERROR(IF(OR(INDEX(Matches!$I$2:$I$201,MATCH($A1254&amp;"-4",Matches!$J$2:$J$201,0))="Void",INDEX(Matches!$G$2:$G$201,MATCH($A1254&amp;"-4",Matches!$J$2:$J$201,0))="",INDEX(Matches!$H$2:$H$201,MATCH($A1254&amp;"-4",Matches!$J$2:$J$201,0))=""),"",IF(AND($C1254&lt;&gt;"",INDEX(Matches!$F$2:$F$201,MATCH($A1254&amp;"-4",Matches!$J$2:$J$201,0))&lt;&gt;"",$C1254&gt;=INDEX(Matches!$F$2:$F$201,MATCH($A1254&amp;"-4",Matches!$J$2:$J$201,0))),"",IF(AND(J1254=INDEX(Matches!$G$2:$G$201,MATCH($A1254&amp;"-4",Matches!$J$2:$J$201,0)),K1254=INDEX(Matches!$H$2:$H$201,MATCH($A1254&amp;"-4",Matches!$J$2:$J$201,0))),5,IF(SIGN(J1254-K1254)&lt;&gt;SIGN(INDEX(Matches!$G$2:$G$201,MATCH($A1254&amp;"-4",Matches!$J$2:$J$201,0))-INDEX(Matches!$H$2:$H$201,MATCH($A1254&amp;"-4",Matches!$J$2:$J$201,0))),0,IF(J1254-K1254=INDEX(Matches!$G$2:$G$201,MATCH($A1254&amp;"-4",Matches!$J$2:$J$201,0))-INDEX(Matches!$H$2:$H$201,MATCH($A1254&amp;"-4",Matches!$J$2:$J$201,0)),3,2))))),""))</f>
        <v/>
      </c>
      <c r="AB1254" s="12" t="str">
        <f aca="false">IF(OR($B1254="",L1254="",M1254=""),"",IFERROR(IF(OR(INDEX(Matches!$I$2:$I$201,MATCH($A1254&amp;"-5",Matches!$J$2:$J$201,0))="Void",INDEX(Matches!$G$2:$G$201,MATCH($A1254&amp;"-5",Matches!$J$2:$J$201,0))="",INDEX(Matches!$H$2:$H$201,MATCH($A1254&amp;"-5",Matches!$J$2:$J$201,0))=""),"",IF(AND($C1254&lt;&gt;"",INDEX(Matches!$F$2:$F$201,MATCH($A1254&amp;"-5",Matches!$J$2:$J$201,0))&lt;&gt;"",$C1254&gt;=INDEX(Matches!$F$2:$F$201,MATCH($A1254&amp;"-5",Matches!$J$2:$J$201,0))),"",IF(AND(L1254=INDEX(Matches!$G$2:$G$201,MATCH($A1254&amp;"-5",Matches!$J$2:$J$201,0)),M1254=INDEX(Matches!$H$2:$H$201,MATCH($A1254&amp;"-5",Matches!$J$2:$J$201,0))),5,IF(SIGN(L1254-M1254)&lt;&gt;SIGN(INDEX(Matches!$G$2:$G$201,MATCH($A1254&amp;"-5",Matches!$J$2:$J$201,0))-INDEX(Matches!$H$2:$H$201,MATCH($A1254&amp;"-5",Matches!$J$2:$J$201,0))),0,IF(L1254-M1254=INDEX(Matches!$G$2:$G$201,MATCH($A1254&amp;"-5",Matches!$J$2:$J$201,0))-INDEX(Matches!$H$2:$H$201,MATCH($A1254&amp;"-5",Matches!$J$2:$J$201,0)),3,2))))),""))</f>
        <v/>
      </c>
      <c r="AC1254" s="12" t="str">
        <f aca="false">IF(OR($B1254="",N1254="",O1254=""),"",IFERROR(IF(OR(INDEX(Matches!$I$2:$I$201,MATCH($A1254&amp;"-6",Matches!$J$2:$J$201,0))="Void",INDEX(Matches!$G$2:$G$201,MATCH($A1254&amp;"-6",Matches!$J$2:$J$201,0))="",INDEX(Matches!$H$2:$H$201,MATCH($A1254&amp;"-6",Matches!$J$2:$J$201,0))=""),"",IF(AND($C1254&lt;&gt;"",INDEX(Matches!$F$2:$F$201,MATCH($A1254&amp;"-6",Matches!$J$2:$J$201,0))&lt;&gt;"",$C1254&gt;=INDEX(Matches!$F$2:$F$201,MATCH($A1254&amp;"-6",Matches!$J$2:$J$201,0))),"",IF(AND(N1254=INDEX(Matches!$G$2:$G$201,MATCH($A1254&amp;"-6",Matches!$J$2:$J$201,0)),O1254=INDEX(Matches!$H$2:$H$201,MATCH($A1254&amp;"-6",Matches!$J$2:$J$201,0))),5,IF(SIGN(N1254-O1254)&lt;&gt;SIGN(INDEX(Matches!$G$2:$G$201,MATCH($A1254&amp;"-6",Matches!$J$2:$J$201,0))-INDEX(Matches!$H$2:$H$201,MATCH($A1254&amp;"-6",Matches!$J$2:$J$201,0))),0,IF(N1254-O1254=INDEX(Matches!$G$2:$G$201,MATCH($A1254&amp;"-6",Matches!$J$2:$J$201,0))-INDEX(Matches!$H$2:$H$201,MATCH($A1254&amp;"-6",Matches!$J$2:$J$201,0)),3,2))))),""))</f>
        <v/>
      </c>
      <c r="AD1254" s="12" t="str">
        <f aca="false">IF(OR($B1254="",P1254="",Q1254=""),"",IFERROR(IF(OR(INDEX(Matches!$I$2:$I$201,MATCH($A1254&amp;"-7",Matches!$J$2:$J$201,0))="Void",INDEX(Matches!$G$2:$G$201,MATCH($A1254&amp;"-7",Matches!$J$2:$J$201,0))="",INDEX(Matches!$H$2:$H$201,MATCH($A1254&amp;"-7",Matches!$J$2:$J$201,0))=""),"",IF(AND($C1254&lt;&gt;"",INDEX(Matches!$F$2:$F$201,MATCH($A1254&amp;"-7",Matches!$J$2:$J$201,0))&lt;&gt;"",$C1254&gt;=INDEX(Matches!$F$2:$F$201,MATCH($A1254&amp;"-7",Matches!$J$2:$J$201,0))),"",IF(AND(P1254=INDEX(Matches!$G$2:$G$201,MATCH($A1254&amp;"-7",Matches!$J$2:$J$201,0)),Q1254=INDEX(Matches!$H$2:$H$201,MATCH($A1254&amp;"-7",Matches!$J$2:$J$201,0))),5,IF(SIGN(P1254-Q1254)&lt;&gt;SIGN(INDEX(Matches!$G$2:$G$201,MATCH($A1254&amp;"-7",Matches!$J$2:$J$201,0))-INDEX(Matches!$H$2:$H$201,MATCH($A1254&amp;"-7",Matches!$J$2:$J$201,0))),0,IF(P1254-Q1254=INDEX(Matches!$G$2:$G$201,MATCH($A1254&amp;"-7",Matches!$J$2:$J$201,0))-INDEX(Matches!$H$2:$H$201,MATCH($A1254&amp;"-7",Matches!$J$2:$J$201,0)),3,2))))),""))</f>
        <v/>
      </c>
      <c r="AE1254" s="12" t="str">
        <f aca="false">IF(OR($B1254="",R1254="",S1254=""),"",IFERROR(IF(OR(INDEX(Matches!$I$2:$I$201,MATCH($A1254&amp;"-8",Matches!$J$2:$J$201,0))="Void",INDEX(Matches!$G$2:$G$201,MATCH($A1254&amp;"-8",Matches!$J$2:$J$201,0))="",INDEX(Matches!$H$2:$H$201,MATCH($A1254&amp;"-8",Matches!$J$2:$J$201,0))=""),"",IF(AND($C1254&lt;&gt;"",INDEX(Matches!$F$2:$F$201,MATCH($A1254&amp;"-8",Matches!$J$2:$J$201,0))&lt;&gt;"",$C1254&gt;=INDEX(Matches!$F$2:$F$201,MATCH($A1254&amp;"-8",Matches!$J$2:$J$201,0))),"",IF(AND(R1254=INDEX(Matches!$G$2:$G$201,MATCH($A1254&amp;"-8",Matches!$J$2:$J$201,0)),S1254=INDEX(Matches!$H$2:$H$201,MATCH($A1254&amp;"-8",Matches!$J$2:$J$201,0))),5,IF(SIGN(R1254-S1254)&lt;&gt;SIGN(INDEX(Matches!$G$2:$G$201,MATCH($A1254&amp;"-8",Matches!$J$2:$J$201,0))-INDEX(Matches!$H$2:$H$201,MATCH($A1254&amp;"-8",Matches!$J$2:$J$201,0))),0,IF(R1254-S1254=INDEX(Matches!$G$2:$G$201,MATCH($A1254&amp;"-8",Matches!$J$2:$J$201,0))-INDEX(Matches!$H$2:$H$201,MATCH($A1254&amp;"-8",Matches!$J$2:$J$201,0)),3,2))))),""))</f>
        <v/>
      </c>
      <c r="AF1254" s="12" t="str">
        <f aca="false">IF(OR($B1254="",T1254="",U1254=""),"",IFERROR(IF(OR(INDEX(Matches!$I$2:$I$201,MATCH($A1254&amp;"-9",Matches!$J$2:$J$201,0))="Void",INDEX(Matches!$G$2:$G$201,MATCH($A1254&amp;"-9",Matches!$J$2:$J$201,0))="",INDEX(Matches!$H$2:$H$201,MATCH($A1254&amp;"-9",Matches!$J$2:$J$201,0))=""),"",IF(AND($C1254&lt;&gt;"",INDEX(Matches!$F$2:$F$201,MATCH($A1254&amp;"-9",Matches!$J$2:$J$201,0))&lt;&gt;"",$C1254&gt;=INDEX(Matches!$F$2:$F$201,MATCH($A1254&amp;"-9",Matches!$J$2:$J$201,0))),"",IF(AND(T1254=INDEX(Matches!$G$2:$G$201,MATCH($A1254&amp;"-9",Matches!$J$2:$J$201,0)),U1254=INDEX(Matches!$H$2:$H$201,MATCH($A1254&amp;"-9",Matches!$J$2:$J$201,0))),5,IF(SIGN(T1254-U1254)&lt;&gt;SIGN(INDEX(Matches!$G$2:$G$201,MATCH($A1254&amp;"-9",Matches!$J$2:$J$201,0))-INDEX(Matches!$H$2:$H$201,MATCH($A1254&amp;"-9",Matches!$J$2:$J$201,0))),0,IF(T1254-U1254=INDEX(Matches!$G$2:$G$201,MATCH($A1254&amp;"-9",Matches!$J$2:$J$201,0))-INDEX(Matches!$H$2:$H$201,MATCH($A1254&amp;"-9",Matches!$J$2:$J$201,0)),3,2))))),""))</f>
        <v/>
      </c>
      <c r="AG1254" s="12" t="str">
        <f aca="false">IF(OR($B1254="",V1254="",W1254=""),"",IFERROR(IF(OR(INDEX(Matches!$I$2:$I$201,MATCH($A1254&amp;"-10",Matches!$J$2:$J$201,0))="Void",INDEX(Matches!$G$2:$G$201,MATCH($A1254&amp;"-10",Matches!$J$2:$J$201,0))="",INDEX(Matches!$H$2:$H$201,MATCH($A1254&amp;"-10",Matches!$J$2:$J$201,0))=""),"",IF(AND($C1254&lt;&gt;"",INDEX(Matches!$F$2:$F$201,MATCH($A1254&amp;"-10",Matches!$J$2:$J$201,0))&lt;&gt;"",$C1254&gt;=INDEX(Matches!$F$2:$F$201,MATCH($A1254&amp;"-10",Matches!$J$2:$J$201,0))),"",IF(AND(V1254=INDEX(Matches!$G$2:$G$201,MATCH($A1254&amp;"-10",Matches!$J$2:$J$201,0)),W1254=INDEX(Matches!$H$2:$H$201,MATCH($A1254&amp;"-10",Matches!$J$2:$J$201,0))),5,IF(SIGN(V1254-W1254)&lt;&gt;SIGN(INDEX(Matches!$G$2:$G$201,MATCH($A1254&amp;"-10",Matches!$J$2:$J$201,0))-INDEX(Matches!$H$2:$H$201,MATCH($A1254&amp;"-10",Matches!$J$2:$J$201,0))),0,IF(V1254-W1254=INDEX(Matches!$G$2:$G$201,MATCH($A1254&amp;"-10",Matches!$J$2:$J$201,0))-INDEX(Matches!$H$2:$H$201,MATCH($A1254&amp;"-10",Matches!$J$2:$J$201,0)),3,2))))),""))</f>
        <v/>
      </c>
      <c r="AH1254" s="13" t="str">
        <f aca="false">IF($B1254="","",SUM(X1254:AG1254))</f>
        <v/>
      </c>
      <c r="AI1254" s="12" t="str">
        <f aca="false">IF($B1254="","",COUNTIF(X1254:AG1254,5))</f>
        <v/>
      </c>
      <c r="AJ1254" s="12" t="str">
        <f aca="false">IF($B1254="","",COUNTIF(X1254:AG1254,"&gt;=2"))</f>
        <v/>
      </c>
      <c r="AK1254" s="12" t="str">
        <f aca="false">IF($B1254="","",COUNT(X1254:AG1254))</f>
        <v/>
      </c>
    </row>
    <row r="1255" customFormat="false" ht="15" hidden="false" customHeight="false" outlineLevel="0" collapsed="false">
      <c r="A1255" s="7"/>
      <c r="B1255" s="7"/>
      <c r="C1255" s="11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12" t="str">
        <f aca="false">IF(OR($B1255="",D1255="",E1255=""),"",IFERROR(IF(OR(INDEX(Matches!$I$2:$I$201,MATCH($A1255&amp;"-1",Matches!$J$2:$J$201,0))="Void",INDEX(Matches!$G$2:$G$201,MATCH($A1255&amp;"-1",Matches!$J$2:$J$201,0))="",INDEX(Matches!$H$2:$H$201,MATCH($A1255&amp;"-1",Matches!$J$2:$J$201,0))=""),"",IF(AND($C1255&lt;&gt;"",INDEX(Matches!$F$2:$F$201,MATCH($A1255&amp;"-1",Matches!$J$2:$J$201,0))&lt;&gt;"",$C1255&gt;=INDEX(Matches!$F$2:$F$201,MATCH($A1255&amp;"-1",Matches!$J$2:$J$201,0))),"",IF(AND(D1255=INDEX(Matches!$G$2:$G$201,MATCH($A1255&amp;"-1",Matches!$J$2:$J$201,0)),E1255=INDEX(Matches!$H$2:$H$201,MATCH($A1255&amp;"-1",Matches!$J$2:$J$201,0))),5,IF(SIGN(D1255-E1255)&lt;&gt;SIGN(INDEX(Matches!$G$2:$G$201,MATCH($A1255&amp;"-1",Matches!$J$2:$J$201,0))-INDEX(Matches!$H$2:$H$201,MATCH($A1255&amp;"-1",Matches!$J$2:$J$201,0))),0,IF(D1255-E1255=INDEX(Matches!$G$2:$G$201,MATCH($A1255&amp;"-1",Matches!$J$2:$J$201,0))-INDEX(Matches!$H$2:$H$201,MATCH($A1255&amp;"-1",Matches!$J$2:$J$201,0)),3,2))))),""))</f>
        <v/>
      </c>
      <c r="Y1255" s="12" t="str">
        <f aca="false">IF(OR($B1255="",F1255="",G1255=""),"",IFERROR(IF(OR(INDEX(Matches!$I$2:$I$201,MATCH($A1255&amp;"-2",Matches!$J$2:$J$201,0))="Void",INDEX(Matches!$G$2:$G$201,MATCH($A1255&amp;"-2",Matches!$J$2:$J$201,0))="",INDEX(Matches!$H$2:$H$201,MATCH($A1255&amp;"-2",Matches!$J$2:$J$201,0))=""),"",IF(AND($C1255&lt;&gt;"",INDEX(Matches!$F$2:$F$201,MATCH($A1255&amp;"-2",Matches!$J$2:$J$201,0))&lt;&gt;"",$C1255&gt;=INDEX(Matches!$F$2:$F$201,MATCH($A1255&amp;"-2",Matches!$J$2:$J$201,0))),"",IF(AND(F1255=INDEX(Matches!$G$2:$G$201,MATCH($A1255&amp;"-2",Matches!$J$2:$J$201,0)),G1255=INDEX(Matches!$H$2:$H$201,MATCH($A1255&amp;"-2",Matches!$J$2:$J$201,0))),5,IF(SIGN(F1255-G1255)&lt;&gt;SIGN(INDEX(Matches!$G$2:$G$201,MATCH($A1255&amp;"-2",Matches!$J$2:$J$201,0))-INDEX(Matches!$H$2:$H$201,MATCH($A1255&amp;"-2",Matches!$J$2:$J$201,0))),0,IF(F1255-G1255=INDEX(Matches!$G$2:$G$201,MATCH($A1255&amp;"-2",Matches!$J$2:$J$201,0))-INDEX(Matches!$H$2:$H$201,MATCH($A1255&amp;"-2",Matches!$J$2:$J$201,0)),3,2))))),""))</f>
        <v/>
      </c>
      <c r="Z1255" s="12" t="str">
        <f aca="false">IF(OR($B1255="",H1255="",I1255=""),"",IFERROR(IF(OR(INDEX(Matches!$I$2:$I$201,MATCH($A1255&amp;"-3",Matches!$J$2:$J$201,0))="Void",INDEX(Matches!$G$2:$G$201,MATCH($A1255&amp;"-3",Matches!$J$2:$J$201,0))="",INDEX(Matches!$H$2:$H$201,MATCH($A1255&amp;"-3",Matches!$J$2:$J$201,0))=""),"",IF(AND($C1255&lt;&gt;"",INDEX(Matches!$F$2:$F$201,MATCH($A1255&amp;"-3",Matches!$J$2:$J$201,0))&lt;&gt;"",$C1255&gt;=INDEX(Matches!$F$2:$F$201,MATCH($A1255&amp;"-3",Matches!$J$2:$J$201,0))),"",IF(AND(H1255=INDEX(Matches!$G$2:$G$201,MATCH($A1255&amp;"-3",Matches!$J$2:$J$201,0)),I1255=INDEX(Matches!$H$2:$H$201,MATCH($A1255&amp;"-3",Matches!$J$2:$J$201,0))),5,IF(SIGN(H1255-I1255)&lt;&gt;SIGN(INDEX(Matches!$G$2:$G$201,MATCH($A1255&amp;"-3",Matches!$J$2:$J$201,0))-INDEX(Matches!$H$2:$H$201,MATCH($A1255&amp;"-3",Matches!$J$2:$J$201,0))),0,IF(H1255-I1255=INDEX(Matches!$G$2:$G$201,MATCH($A1255&amp;"-3",Matches!$J$2:$J$201,0))-INDEX(Matches!$H$2:$H$201,MATCH($A1255&amp;"-3",Matches!$J$2:$J$201,0)),3,2))))),""))</f>
        <v/>
      </c>
      <c r="AA1255" s="12" t="str">
        <f aca="false">IF(OR($B1255="",J1255="",K1255=""),"",IFERROR(IF(OR(INDEX(Matches!$I$2:$I$201,MATCH($A1255&amp;"-4",Matches!$J$2:$J$201,0))="Void",INDEX(Matches!$G$2:$G$201,MATCH($A1255&amp;"-4",Matches!$J$2:$J$201,0))="",INDEX(Matches!$H$2:$H$201,MATCH($A1255&amp;"-4",Matches!$J$2:$J$201,0))=""),"",IF(AND($C1255&lt;&gt;"",INDEX(Matches!$F$2:$F$201,MATCH($A1255&amp;"-4",Matches!$J$2:$J$201,0))&lt;&gt;"",$C1255&gt;=INDEX(Matches!$F$2:$F$201,MATCH($A1255&amp;"-4",Matches!$J$2:$J$201,0))),"",IF(AND(J1255=INDEX(Matches!$G$2:$G$201,MATCH($A1255&amp;"-4",Matches!$J$2:$J$201,0)),K1255=INDEX(Matches!$H$2:$H$201,MATCH($A1255&amp;"-4",Matches!$J$2:$J$201,0))),5,IF(SIGN(J1255-K1255)&lt;&gt;SIGN(INDEX(Matches!$G$2:$G$201,MATCH($A1255&amp;"-4",Matches!$J$2:$J$201,0))-INDEX(Matches!$H$2:$H$201,MATCH($A1255&amp;"-4",Matches!$J$2:$J$201,0))),0,IF(J1255-K1255=INDEX(Matches!$G$2:$G$201,MATCH($A1255&amp;"-4",Matches!$J$2:$J$201,0))-INDEX(Matches!$H$2:$H$201,MATCH($A1255&amp;"-4",Matches!$J$2:$J$201,0)),3,2))))),""))</f>
        <v/>
      </c>
      <c r="AB1255" s="12" t="str">
        <f aca="false">IF(OR($B1255="",L1255="",M1255=""),"",IFERROR(IF(OR(INDEX(Matches!$I$2:$I$201,MATCH($A1255&amp;"-5",Matches!$J$2:$J$201,0))="Void",INDEX(Matches!$G$2:$G$201,MATCH($A1255&amp;"-5",Matches!$J$2:$J$201,0))="",INDEX(Matches!$H$2:$H$201,MATCH($A1255&amp;"-5",Matches!$J$2:$J$201,0))=""),"",IF(AND($C1255&lt;&gt;"",INDEX(Matches!$F$2:$F$201,MATCH($A1255&amp;"-5",Matches!$J$2:$J$201,0))&lt;&gt;"",$C1255&gt;=INDEX(Matches!$F$2:$F$201,MATCH($A1255&amp;"-5",Matches!$J$2:$J$201,0))),"",IF(AND(L1255=INDEX(Matches!$G$2:$G$201,MATCH($A1255&amp;"-5",Matches!$J$2:$J$201,0)),M1255=INDEX(Matches!$H$2:$H$201,MATCH($A1255&amp;"-5",Matches!$J$2:$J$201,0))),5,IF(SIGN(L1255-M1255)&lt;&gt;SIGN(INDEX(Matches!$G$2:$G$201,MATCH($A1255&amp;"-5",Matches!$J$2:$J$201,0))-INDEX(Matches!$H$2:$H$201,MATCH($A1255&amp;"-5",Matches!$J$2:$J$201,0))),0,IF(L1255-M1255=INDEX(Matches!$G$2:$G$201,MATCH($A1255&amp;"-5",Matches!$J$2:$J$201,0))-INDEX(Matches!$H$2:$H$201,MATCH($A1255&amp;"-5",Matches!$J$2:$J$201,0)),3,2))))),""))</f>
        <v/>
      </c>
      <c r="AC1255" s="12" t="str">
        <f aca="false">IF(OR($B1255="",N1255="",O1255=""),"",IFERROR(IF(OR(INDEX(Matches!$I$2:$I$201,MATCH($A1255&amp;"-6",Matches!$J$2:$J$201,0))="Void",INDEX(Matches!$G$2:$G$201,MATCH($A1255&amp;"-6",Matches!$J$2:$J$201,0))="",INDEX(Matches!$H$2:$H$201,MATCH($A1255&amp;"-6",Matches!$J$2:$J$201,0))=""),"",IF(AND($C1255&lt;&gt;"",INDEX(Matches!$F$2:$F$201,MATCH($A1255&amp;"-6",Matches!$J$2:$J$201,0))&lt;&gt;"",$C1255&gt;=INDEX(Matches!$F$2:$F$201,MATCH($A1255&amp;"-6",Matches!$J$2:$J$201,0))),"",IF(AND(N1255=INDEX(Matches!$G$2:$G$201,MATCH($A1255&amp;"-6",Matches!$J$2:$J$201,0)),O1255=INDEX(Matches!$H$2:$H$201,MATCH($A1255&amp;"-6",Matches!$J$2:$J$201,0))),5,IF(SIGN(N1255-O1255)&lt;&gt;SIGN(INDEX(Matches!$G$2:$G$201,MATCH($A1255&amp;"-6",Matches!$J$2:$J$201,0))-INDEX(Matches!$H$2:$H$201,MATCH($A1255&amp;"-6",Matches!$J$2:$J$201,0))),0,IF(N1255-O1255=INDEX(Matches!$G$2:$G$201,MATCH($A1255&amp;"-6",Matches!$J$2:$J$201,0))-INDEX(Matches!$H$2:$H$201,MATCH($A1255&amp;"-6",Matches!$J$2:$J$201,0)),3,2))))),""))</f>
        <v/>
      </c>
      <c r="AD1255" s="12" t="str">
        <f aca="false">IF(OR($B1255="",P1255="",Q1255=""),"",IFERROR(IF(OR(INDEX(Matches!$I$2:$I$201,MATCH($A1255&amp;"-7",Matches!$J$2:$J$201,0))="Void",INDEX(Matches!$G$2:$G$201,MATCH($A1255&amp;"-7",Matches!$J$2:$J$201,0))="",INDEX(Matches!$H$2:$H$201,MATCH($A1255&amp;"-7",Matches!$J$2:$J$201,0))=""),"",IF(AND($C1255&lt;&gt;"",INDEX(Matches!$F$2:$F$201,MATCH($A1255&amp;"-7",Matches!$J$2:$J$201,0))&lt;&gt;"",$C1255&gt;=INDEX(Matches!$F$2:$F$201,MATCH($A1255&amp;"-7",Matches!$J$2:$J$201,0))),"",IF(AND(P1255=INDEX(Matches!$G$2:$G$201,MATCH($A1255&amp;"-7",Matches!$J$2:$J$201,0)),Q1255=INDEX(Matches!$H$2:$H$201,MATCH($A1255&amp;"-7",Matches!$J$2:$J$201,0))),5,IF(SIGN(P1255-Q1255)&lt;&gt;SIGN(INDEX(Matches!$G$2:$G$201,MATCH($A1255&amp;"-7",Matches!$J$2:$J$201,0))-INDEX(Matches!$H$2:$H$201,MATCH($A1255&amp;"-7",Matches!$J$2:$J$201,0))),0,IF(P1255-Q1255=INDEX(Matches!$G$2:$G$201,MATCH($A1255&amp;"-7",Matches!$J$2:$J$201,0))-INDEX(Matches!$H$2:$H$201,MATCH($A1255&amp;"-7",Matches!$J$2:$J$201,0)),3,2))))),""))</f>
        <v/>
      </c>
      <c r="AE1255" s="12" t="str">
        <f aca="false">IF(OR($B1255="",R1255="",S1255=""),"",IFERROR(IF(OR(INDEX(Matches!$I$2:$I$201,MATCH($A1255&amp;"-8",Matches!$J$2:$J$201,0))="Void",INDEX(Matches!$G$2:$G$201,MATCH($A1255&amp;"-8",Matches!$J$2:$J$201,0))="",INDEX(Matches!$H$2:$H$201,MATCH($A1255&amp;"-8",Matches!$J$2:$J$201,0))=""),"",IF(AND($C1255&lt;&gt;"",INDEX(Matches!$F$2:$F$201,MATCH($A1255&amp;"-8",Matches!$J$2:$J$201,0))&lt;&gt;"",$C1255&gt;=INDEX(Matches!$F$2:$F$201,MATCH($A1255&amp;"-8",Matches!$J$2:$J$201,0))),"",IF(AND(R1255=INDEX(Matches!$G$2:$G$201,MATCH($A1255&amp;"-8",Matches!$J$2:$J$201,0)),S1255=INDEX(Matches!$H$2:$H$201,MATCH($A1255&amp;"-8",Matches!$J$2:$J$201,0))),5,IF(SIGN(R1255-S1255)&lt;&gt;SIGN(INDEX(Matches!$G$2:$G$201,MATCH($A1255&amp;"-8",Matches!$J$2:$J$201,0))-INDEX(Matches!$H$2:$H$201,MATCH($A1255&amp;"-8",Matches!$J$2:$J$201,0))),0,IF(R1255-S1255=INDEX(Matches!$G$2:$G$201,MATCH($A1255&amp;"-8",Matches!$J$2:$J$201,0))-INDEX(Matches!$H$2:$H$201,MATCH($A1255&amp;"-8",Matches!$J$2:$J$201,0)),3,2))))),""))</f>
        <v/>
      </c>
      <c r="AF1255" s="12" t="str">
        <f aca="false">IF(OR($B1255="",T1255="",U1255=""),"",IFERROR(IF(OR(INDEX(Matches!$I$2:$I$201,MATCH($A1255&amp;"-9",Matches!$J$2:$J$201,0))="Void",INDEX(Matches!$G$2:$G$201,MATCH($A1255&amp;"-9",Matches!$J$2:$J$201,0))="",INDEX(Matches!$H$2:$H$201,MATCH($A1255&amp;"-9",Matches!$J$2:$J$201,0))=""),"",IF(AND($C1255&lt;&gt;"",INDEX(Matches!$F$2:$F$201,MATCH($A1255&amp;"-9",Matches!$J$2:$J$201,0))&lt;&gt;"",$C1255&gt;=INDEX(Matches!$F$2:$F$201,MATCH($A1255&amp;"-9",Matches!$J$2:$J$201,0))),"",IF(AND(T1255=INDEX(Matches!$G$2:$G$201,MATCH($A1255&amp;"-9",Matches!$J$2:$J$201,0)),U1255=INDEX(Matches!$H$2:$H$201,MATCH($A1255&amp;"-9",Matches!$J$2:$J$201,0))),5,IF(SIGN(T1255-U1255)&lt;&gt;SIGN(INDEX(Matches!$G$2:$G$201,MATCH($A1255&amp;"-9",Matches!$J$2:$J$201,0))-INDEX(Matches!$H$2:$H$201,MATCH($A1255&amp;"-9",Matches!$J$2:$J$201,0))),0,IF(T1255-U1255=INDEX(Matches!$G$2:$G$201,MATCH($A1255&amp;"-9",Matches!$J$2:$J$201,0))-INDEX(Matches!$H$2:$H$201,MATCH($A1255&amp;"-9",Matches!$J$2:$J$201,0)),3,2))))),""))</f>
        <v/>
      </c>
      <c r="AG1255" s="12" t="str">
        <f aca="false">IF(OR($B1255="",V1255="",W1255=""),"",IFERROR(IF(OR(INDEX(Matches!$I$2:$I$201,MATCH($A1255&amp;"-10",Matches!$J$2:$J$201,0))="Void",INDEX(Matches!$G$2:$G$201,MATCH($A1255&amp;"-10",Matches!$J$2:$J$201,0))="",INDEX(Matches!$H$2:$H$201,MATCH($A1255&amp;"-10",Matches!$J$2:$J$201,0))=""),"",IF(AND($C1255&lt;&gt;"",INDEX(Matches!$F$2:$F$201,MATCH($A1255&amp;"-10",Matches!$J$2:$J$201,0))&lt;&gt;"",$C1255&gt;=INDEX(Matches!$F$2:$F$201,MATCH($A1255&amp;"-10",Matches!$J$2:$J$201,0))),"",IF(AND(V1255=INDEX(Matches!$G$2:$G$201,MATCH($A1255&amp;"-10",Matches!$J$2:$J$201,0)),W1255=INDEX(Matches!$H$2:$H$201,MATCH($A1255&amp;"-10",Matches!$J$2:$J$201,0))),5,IF(SIGN(V1255-W1255)&lt;&gt;SIGN(INDEX(Matches!$G$2:$G$201,MATCH($A1255&amp;"-10",Matches!$J$2:$J$201,0))-INDEX(Matches!$H$2:$H$201,MATCH($A1255&amp;"-10",Matches!$J$2:$J$201,0))),0,IF(V1255-W1255=INDEX(Matches!$G$2:$G$201,MATCH($A1255&amp;"-10",Matches!$J$2:$J$201,0))-INDEX(Matches!$H$2:$H$201,MATCH($A1255&amp;"-10",Matches!$J$2:$J$201,0)),3,2))))),""))</f>
        <v/>
      </c>
      <c r="AH1255" s="13" t="str">
        <f aca="false">IF($B1255="","",SUM(X1255:AG1255))</f>
        <v/>
      </c>
      <c r="AI1255" s="12" t="str">
        <f aca="false">IF($B1255="","",COUNTIF(X1255:AG1255,5))</f>
        <v/>
      </c>
      <c r="AJ1255" s="12" t="str">
        <f aca="false">IF($B1255="","",COUNTIF(X1255:AG1255,"&gt;=2"))</f>
        <v/>
      </c>
      <c r="AK1255" s="12" t="str">
        <f aca="false">IF($B1255="","",COUNT(X1255:AG1255))</f>
        <v/>
      </c>
    </row>
    <row r="1256" customFormat="false" ht="15" hidden="false" customHeight="false" outlineLevel="0" collapsed="false">
      <c r="A1256" s="7"/>
      <c r="B1256" s="7"/>
      <c r="C1256" s="11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12" t="str">
        <f aca="false">IF(OR($B1256="",D1256="",E1256=""),"",IFERROR(IF(OR(INDEX(Matches!$I$2:$I$201,MATCH($A1256&amp;"-1",Matches!$J$2:$J$201,0))="Void",INDEX(Matches!$G$2:$G$201,MATCH($A1256&amp;"-1",Matches!$J$2:$J$201,0))="",INDEX(Matches!$H$2:$H$201,MATCH($A1256&amp;"-1",Matches!$J$2:$J$201,0))=""),"",IF(AND($C1256&lt;&gt;"",INDEX(Matches!$F$2:$F$201,MATCH($A1256&amp;"-1",Matches!$J$2:$J$201,0))&lt;&gt;"",$C1256&gt;=INDEX(Matches!$F$2:$F$201,MATCH($A1256&amp;"-1",Matches!$J$2:$J$201,0))),"",IF(AND(D1256=INDEX(Matches!$G$2:$G$201,MATCH($A1256&amp;"-1",Matches!$J$2:$J$201,0)),E1256=INDEX(Matches!$H$2:$H$201,MATCH($A1256&amp;"-1",Matches!$J$2:$J$201,0))),5,IF(SIGN(D1256-E1256)&lt;&gt;SIGN(INDEX(Matches!$G$2:$G$201,MATCH($A1256&amp;"-1",Matches!$J$2:$J$201,0))-INDEX(Matches!$H$2:$H$201,MATCH($A1256&amp;"-1",Matches!$J$2:$J$201,0))),0,IF(D1256-E1256=INDEX(Matches!$G$2:$G$201,MATCH($A1256&amp;"-1",Matches!$J$2:$J$201,0))-INDEX(Matches!$H$2:$H$201,MATCH($A1256&amp;"-1",Matches!$J$2:$J$201,0)),3,2))))),""))</f>
        <v/>
      </c>
      <c r="Y1256" s="12" t="str">
        <f aca="false">IF(OR($B1256="",F1256="",G1256=""),"",IFERROR(IF(OR(INDEX(Matches!$I$2:$I$201,MATCH($A1256&amp;"-2",Matches!$J$2:$J$201,0))="Void",INDEX(Matches!$G$2:$G$201,MATCH($A1256&amp;"-2",Matches!$J$2:$J$201,0))="",INDEX(Matches!$H$2:$H$201,MATCH($A1256&amp;"-2",Matches!$J$2:$J$201,0))=""),"",IF(AND($C1256&lt;&gt;"",INDEX(Matches!$F$2:$F$201,MATCH($A1256&amp;"-2",Matches!$J$2:$J$201,0))&lt;&gt;"",$C1256&gt;=INDEX(Matches!$F$2:$F$201,MATCH($A1256&amp;"-2",Matches!$J$2:$J$201,0))),"",IF(AND(F1256=INDEX(Matches!$G$2:$G$201,MATCH($A1256&amp;"-2",Matches!$J$2:$J$201,0)),G1256=INDEX(Matches!$H$2:$H$201,MATCH($A1256&amp;"-2",Matches!$J$2:$J$201,0))),5,IF(SIGN(F1256-G1256)&lt;&gt;SIGN(INDEX(Matches!$G$2:$G$201,MATCH($A1256&amp;"-2",Matches!$J$2:$J$201,0))-INDEX(Matches!$H$2:$H$201,MATCH($A1256&amp;"-2",Matches!$J$2:$J$201,0))),0,IF(F1256-G1256=INDEX(Matches!$G$2:$G$201,MATCH($A1256&amp;"-2",Matches!$J$2:$J$201,0))-INDEX(Matches!$H$2:$H$201,MATCH($A1256&amp;"-2",Matches!$J$2:$J$201,0)),3,2))))),""))</f>
        <v/>
      </c>
      <c r="Z1256" s="12" t="str">
        <f aca="false">IF(OR($B1256="",H1256="",I1256=""),"",IFERROR(IF(OR(INDEX(Matches!$I$2:$I$201,MATCH($A1256&amp;"-3",Matches!$J$2:$J$201,0))="Void",INDEX(Matches!$G$2:$G$201,MATCH($A1256&amp;"-3",Matches!$J$2:$J$201,0))="",INDEX(Matches!$H$2:$H$201,MATCH($A1256&amp;"-3",Matches!$J$2:$J$201,0))=""),"",IF(AND($C1256&lt;&gt;"",INDEX(Matches!$F$2:$F$201,MATCH($A1256&amp;"-3",Matches!$J$2:$J$201,0))&lt;&gt;"",$C1256&gt;=INDEX(Matches!$F$2:$F$201,MATCH($A1256&amp;"-3",Matches!$J$2:$J$201,0))),"",IF(AND(H1256=INDEX(Matches!$G$2:$G$201,MATCH($A1256&amp;"-3",Matches!$J$2:$J$201,0)),I1256=INDEX(Matches!$H$2:$H$201,MATCH($A1256&amp;"-3",Matches!$J$2:$J$201,0))),5,IF(SIGN(H1256-I1256)&lt;&gt;SIGN(INDEX(Matches!$G$2:$G$201,MATCH($A1256&amp;"-3",Matches!$J$2:$J$201,0))-INDEX(Matches!$H$2:$H$201,MATCH($A1256&amp;"-3",Matches!$J$2:$J$201,0))),0,IF(H1256-I1256=INDEX(Matches!$G$2:$G$201,MATCH($A1256&amp;"-3",Matches!$J$2:$J$201,0))-INDEX(Matches!$H$2:$H$201,MATCH($A1256&amp;"-3",Matches!$J$2:$J$201,0)),3,2))))),""))</f>
        <v/>
      </c>
      <c r="AA1256" s="12" t="str">
        <f aca="false">IF(OR($B1256="",J1256="",K1256=""),"",IFERROR(IF(OR(INDEX(Matches!$I$2:$I$201,MATCH($A1256&amp;"-4",Matches!$J$2:$J$201,0))="Void",INDEX(Matches!$G$2:$G$201,MATCH($A1256&amp;"-4",Matches!$J$2:$J$201,0))="",INDEX(Matches!$H$2:$H$201,MATCH($A1256&amp;"-4",Matches!$J$2:$J$201,0))=""),"",IF(AND($C1256&lt;&gt;"",INDEX(Matches!$F$2:$F$201,MATCH($A1256&amp;"-4",Matches!$J$2:$J$201,0))&lt;&gt;"",$C1256&gt;=INDEX(Matches!$F$2:$F$201,MATCH($A1256&amp;"-4",Matches!$J$2:$J$201,0))),"",IF(AND(J1256=INDEX(Matches!$G$2:$G$201,MATCH($A1256&amp;"-4",Matches!$J$2:$J$201,0)),K1256=INDEX(Matches!$H$2:$H$201,MATCH($A1256&amp;"-4",Matches!$J$2:$J$201,0))),5,IF(SIGN(J1256-K1256)&lt;&gt;SIGN(INDEX(Matches!$G$2:$G$201,MATCH($A1256&amp;"-4",Matches!$J$2:$J$201,0))-INDEX(Matches!$H$2:$H$201,MATCH($A1256&amp;"-4",Matches!$J$2:$J$201,0))),0,IF(J1256-K1256=INDEX(Matches!$G$2:$G$201,MATCH($A1256&amp;"-4",Matches!$J$2:$J$201,0))-INDEX(Matches!$H$2:$H$201,MATCH($A1256&amp;"-4",Matches!$J$2:$J$201,0)),3,2))))),""))</f>
        <v/>
      </c>
      <c r="AB1256" s="12" t="str">
        <f aca="false">IF(OR($B1256="",L1256="",M1256=""),"",IFERROR(IF(OR(INDEX(Matches!$I$2:$I$201,MATCH($A1256&amp;"-5",Matches!$J$2:$J$201,0))="Void",INDEX(Matches!$G$2:$G$201,MATCH($A1256&amp;"-5",Matches!$J$2:$J$201,0))="",INDEX(Matches!$H$2:$H$201,MATCH($A1256&amp;"-5",Matches!$J$2:$J$201,0))=""),"",IF(AND($C1256&lt;&gt;"",INDEX(Matches!$F$2:$F$201,MATCH($A1256&amp;"-5",Matches!$J$2:$J$201,0))&lt;&gt;"",$C1256&gt;=INDEX(Matches!$F$2:$F$201,MATCH($A1256&amp;"-5",Matches!$J$2:$J$201,0))),"",IF(AND(L1256=INDEX(Matches!$G$2:$G$201,MATCH($A1256&amp;"-5",Matches!$J$2:$J$201,0)),M1256=INDEX(Matches!$H$2:$H$201,MATCH($A1256&amp;"-5",Matches!$J$2:$J$201,0))),5,IF(SIGN(L1256-M1256)&lt;&gt;SIGN(INDEX(Matches!$G$2:$G$201,MATCH($A1256&amp;"-5",Matches!$J$2:$J$201,0))-INDEX(Matches!$H$2:$H$201,MATCH($A1256&amp;"-5",Matches!$J$2:$J$201,0))),0,IF(L1256-M1256=INDEX(Matches!$G$2:$G$201,MATCH($A1256&amp;"-5",Matches!$J$2:$J$201,0))-INDEX(Matches!$H$2:$H$201,MATCH($A1256&amp;"-5",Matches!$J$2:$J$201,0)),3,2))))),""))</f>
        <v/>
      </c>
      <c r="AC1256" s="12" t="str">
        <f aca="false">IF(OR($B1256="",N1256="",O1256=""),"",IFERROR(IF(OR(INDEX(Matches!$I$2:$I$201,MATCH($A1256&amp;"-6",Matches!$J$2:$J$201,0))="Void",INDEX(Matches!$G$2:$G$201,MATCH($A1256&amp;"-6",Matches!$J$2:$J$201,0))="",INDEX(Matches!$H$2:$H$201,MATCH($A1256&amp;"-6",Matches!$J$2:$J$201,0))=""),"",IF(AND($C1256&lt;&gt;"",INDEX(Matches!$F$2:$F$201,MATCH($A1256&amp;"-6",Matches!$J$2:$J$201,0))&lt;&gt;"",$C1256&gt;=INDEX(Matches!$F$2:$F$201,MATCH($A1256&amp;"-6",Matches!$J$2:$J$201,0))),"",IF(AND(N1256=INDEX(Matches!$G$2:$G$201,MATCH($A1256&amp;"-6",Matches!$J$2:$J$201,0)),O1256=INDEX(Matches!$H$2:$H$201,MATCH($A1256&amp;"-6",Matches!$J$2:$J$201,0))),5,IF(SIGN(N1256-O1256)&lt;&gt;SIGN(INDEX(Matches!$G$2:$G$201,MATCH($A1256&amp;"-6",Matches!$J$2:$J$201,0))-INDEX(Matches!$H$2:$H$201,MATCH($A1256&amp;"-6",Matches!$J$2:$J$201,0))),0,IF(N1256-O1256=INDEX(Matches!$G$2:$G$201,MATCH($A1256&amp;"-6",Matches!$J$2:$J$201,0))-INDEX(Matches!$H$2:$H$201,MATCH($A1256&amp;"-6",Matches!$J$2:$J$201,0)),3,2))))),""))</f>
        <v/>
      </c>
      <c r="AD1256" s="12" t="str">
        <f aca="false">IF(OR($B1256="",P1256="",Q1256=""),"",IFERROR(IF(OR(INDEX(Matches!$I$2:$I$201,MATCH($A1256&amp;"-7",Matches!$J$2:$J$201,0))="Void",INDEX(Matches!$G$2:$G$201,MATCH($A1256&amp;"-7",Matches!$J$2:$J$201,0))="",INDEX(Matches!$H$2:$H$201,MATCH($A1256&amp;"-7",Matches!$J$2:$J$201,0))=""),"",IF(AND($C1256&lt;&gt;"",INDEX(Matches!$F$2:$F$201,MATCH($A1256&amp;"-7",Matches!$J$2:$J$201,0))&lt;&gt;"",$C1256&gt;=INDEX(Matches!$F$2:$F$201,MATCH($A1256&amp;"-7",Matches!$J$2:$J$201,0))),"",IF(AND(P1256=INDEX(Matches!$G$2:$G$201,MATCH($A1256&amp;"-7",Matches!$J$2:$J$201,0)),Q1256=INDEX(Matches!$H$2:$H$201,MATCH($A1256&amp;"-7",Matches!$J$2:$J$201,0))),5,IF(SIGN(P1256-Q1256)&lt;&gt;SIGN(INDEX(Matches!$G$2:$G$201,MATCH($A1256&amp;"-7",Matches!$J$2:$J$201,0))-INDEX(Matches!$H$2:$H$201,MATCH($A1256&amp;"-7",Matches!$J$2:$J$201,0))),0,IF(P1256-Q1256=INDEX(Matches!$G$2:$G$201,MATCH($A1256&amp;"-7",Matches!$J$2:$J$201,0))-INDEX(Matches!$H$2:$H$201,MATCH($A1256&amp;"-7",Matches!$J$2:$J$201,0)),3,2))))),""))</f>
        <v/>
      </c>
      <c r="AE1256" s="12" t="str">
        <f aca="false">IF(OR($B1256="",R1256="",S1256=""),"",IFERROR(IF(OR(INDEX(Matches!$I$2:$I$201,MATCH($A1256&amp;"-8",Matches!$J$2:$J$201,0))="Void",INDEX(Matches!$G$2:$G$201,MATCH($A1256&amp;"-8",Matches!$J$2:$J$201,0))="",INDEX(Matches!$H$2:$H$201,MATCH($A1256&amp;"-8",Matches!$J$2:$J$201,0))=""),"",IF(AND($C1256&lt;&gt;"",INDEX(Matches!$F$2:$F$201,MATCH($A1256&amp;"-8",Matches!$J$2:$J$201,0))&lt;&gt;"",$C1256&gt;=INDEX(Matches!$F$2:$F$201,MATCH($A1256&amp;"-8",Matches!$J$2:$J$201,0))),"",IF(AND(R1256=INDEX(Matches!$G$2:$G$201,MATCH($A1256&amp;"-8",Matches!$J$2:$J$201,0)),S1256=INDEX(Matches!$H$2:$H$201,MATCH($A1256&amp;"-8",Matches!$J$2:$J$201,0))),5,IF(SIGN(R1256-S1256)&lt;&gt;SIGN(INDEX(Matches!$G$2:$G$201,MATCH($A1256&amp;"-8",Matches!$J$2:$J$201,0))-INDEX(Matches!$H$2:$H$201,MATCH($A1256&amp;"-8",Matches!$J$2:$J$201,0))),0,IF(R1256-S1256=INDEX(Matches!$G$2:$G$201,MATCH($A1256&amp;"-8",Matches!$J$2:$J$201,0))-INDEX(Matches!$H$2:$H$201,MATCH($A1256&amp;"-8",Matches!$J$2:$J$201,0)),3,2))))),""))</f>
        <v/>
      </c>
      <c r="AF1256" s="12" t="str">
        <f aca="false">IF(OR($B1256="",T1256="",U1256=""),"",IFERROR(IF(OR(INDEX(Matches!$I$2:$I$201,MATCH($A1256&amp;"-9",Matches!$J$2:$J$201,0))="Void",INDEX(Matches!$G$2:$G$201,MATCH($A1256&amp;"-9",Matches!$J$2:$J$201,0))="",INDEX(Matches!$H$2:$H$201,MATCH($A1256&amp;"-9",Matches!$J$2:$J$201,0))=""),"",IF(AND($C1256&lt;&gt;"",INDEX(Matches!$F$2:$F$201,MATCH($A1256&amp;"-9",Matches!$J$2:$J$201,0))&lt;&gt;"",$C1256&gt;=INDEX(Matches!$F$2:$F$201,MATCH($A1256&amp;"-9",Matches!$J$2:$J$201,0))),"",IF(AND(T1256=INDEX(Matches!$G$2:$G$201,MATCH($A1256&amp;"-9",Matches!$J$2:$J$201,0)),U1256=INDEX(Matches!$H$2:$H$201,MATCH($A1256&amp;"-9",Matches!$J$2:$J$201,0))),5,IF(SIGN(T1256-U1256)&lt;&gt;SIGN(INDEX(Matches!$G$2:$G$201,MATCH($A1256&amp;"-9",Matches!$J$2:$J$201,0))-INDEX(Matches!$H$2:$H$201,MATCH($A1256&amp;"-9",Matches!$J$2:$J$201,0))),0,IF(T1256-U1256=INDEX(Matches!$G$2:$G$201,MATCH($A1256&amp;"-9",Matches!$J$2:$J$201,0))-INDEX(Matches!$H$2:$H$201,MATCH($A1256&amp;"-9",Matches!$J$2:$J$201,0)),3,2))))),""))</f>
        <v/>
      </c>
      <c r="AG1256" s="12" t="str">
        <f aca="false">IF(OR($B1256="",V1256="",W1256=""),"",IFERROR(IF(OR(INDEX(Matches!$I$2:$I$201,MATCH($A1256&amp;"-10",Matches!$J$2:$J$201,0))="Void",INDEX(Matches!$G$2:$G$201,MATCH($A1256&amp;"-10",Matches!$J$2:$J$201,0))="",INDEX(Matches!$H$2:$H$201,MATCH($A1256&amp;"-10",Matches!$J$2:$J$201,0))=""),"",IF(AND($C1256&lt;&gt;"",INDEX(Matches!$F$2:$F$201,MATCH($A1256&amp;"-10",Matches!$J$2:$J$201,0))&lt;&gt;"",$C1256&gt;=INDEX(Matches!$F$2:$F$201,MATCH($A1256&amp;"-10",Matches!$J$2:$J$201,0))),"",IF(AND(V1256=INDEX(Matches!$G$2:$G$201,MATCH($A1256&amp;"-10",Matches!$J$2:$J$201,0)),W1256=INDEX(Matches!$H$2:$H$201,MATCH($A1256&amp;"-10",Matches!$J$2:$J$201,0))),5,IF(SIGN(V1256-W1256)&lt;&gt;SIGN(INDEX(Matches!$G$2:$G$201,MATCH($A1256&amp;"-10",Matches!$J$2:$J$201,0))-INDEX(Matches!$H$2:$H$201,MATCH($A1256&amp;"-10",Matches!$J$2:$J$201,0))),0,IF(V1256-W1256=INDEX(Matches!$G$2:$G$201,MATCH($A1256&amp;"-10",Matches!$J$2:$J$201,0))-INDEX(Matches!$H$2:$H$201,MATCH($A1256&amp;"-10",Matches!$J$2:$J$201,0)),3,2))))),""))</f>
        <v/>
      </c>
      <c r="AH1256" s="13" t="str">
        <f aca="false">IF($B1256="","",SUM(X1256:AG1256))</f>
        <v/>
      </c>
      <c r="AI1256" s="12" t="str">
        <f aca="false">IF($B1256="","",COUNTIF(X1256:AG1256,5))</f>
        <v/>
      </c>
      <c r="AJ1256" s="12" t="str">
        <f aca="false">IF($B1256="","",COUNTIF(X1256:AG1256,"&gt;=2"))</f>
        <v/>
      </c>
      <c r="AK1256" s="12" t="str">
        <f aca="false">IF($B1256="","",COUNT(X1256:AG1256))</f>
        <v/>
      </c>
    </row>
    <row r="1257" customFormat="false" ht="15" hidden="false" customHeight="false" outlineLevel="0" collapsed="false">
      <c r="A1257" s="7"/>
      <c r="B1257" s="7"/>
      <c r="C1257" s="11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12" t="str">
        <f aca="false">IF(OR($B1257="",D1257="",E1257=""),"",IFERROR(IF(OR(INDEX(Matches!$I$2:$I$201,MATCH($A1257&amp;"-1",Matches!$J$2:$J$201,0))="Void",INDEX(Matches!$G$2:$G$201,MATCH($A1257&amp;"-1",Matches!$J$2:$J$201,0))="",INDEX(Matches!$H$2:$H$201,MATCH($A1257&amp;"-1",Matches!$J$2:$J$201,0))=""),"",IF(AND($C1257&lt;&gt;"",INDEX(Matches!$F$2:$F$201,MATCH($A1257&amp;"-1",Matches!$J$2:$J$201,0))&lt;&gt;"",$C1257&gt;=INDEX(Matches!$F$2:$F$201,MATCH($A1257&amp;"-1",Matches!$J$2:$J$201,0))),"",IF(AND(D1257=INDEX(Matches!$G$2:$G$201,MATCH($A1257&amp;"-1",Matches!$J$2:$J$201,0)),E1257=INDEX(Matches!$H$2:$H$201,MATCH($A1257&amp;"-1",Matches!$J$2:$J$201,0))),5,IF(SIGN(D1257-E1257)&lt;&gt;SIGN(INDEX(Matches!$G$2:$G$201,MATCH($A1257&amp;"-1",Matches!$J$2:$J$201,0))-INDEX(Matches!$H$2:$H$201,MATCH($A1257&amp;"-1",Matches!$J$2:$J$201,0))),0,IF(D1257-E1257=INDEX(Matches!$G$2:$G$201,MATCH($A1257&amp;"-1",Matches!$J$2:$J$201,0))-INDEX(Matches!$H$2:$H$201,MATCH($A1257&amp;"-1",Matches!$J$2:$J$201,0)),3,2))))),""))</f>
        <v/>
      </c>
      <c r="Y1257" s="12" t="str">
        <f aca="false">IF(OR($B1257="",F1257="",G1257=""),"",IFERROR(IF(OR(INDEX(Matches!$I$2:$I$201,MATCH($A1257&amp;"-2",Matches!$J$2:$J$201,0))="Void",INDEX(Matches!$G$2:$G$201,MATCH($A1257&amp;"-2",Matches!$J$2:$J$201,0))="",INDEX(Matches!$H$2:$H$201,MATCH($A1257&amp;"-2",Matches!$J$2:$J$201,0))=""),"",IF(AND($C1257&lt;&gt;"",INDEX(Matches!$F$2:$F$201,MATCH($A1257&amp;"-2",Matches!$J$2:$J$201,0))&lt;&gt;"",$C1257&gt;=INDEX(Matches!$F$2:$F$201,MATCH($A1257&amp;"-2",Matches!$J$2:$J$201,0))),"",IF(AND(F1257=INDEX(Matches!$G$2:$G$201,MATCH($A1257&amp;"-2",Matches!$J$2:$J$201,0)),G1257=INDEX(Matches!$H$2:$H$201,MATCH($A1257&amp;"-2",Matches!$J$2:$J$201,0))),5,IF(SIGN(F1257-G1257)&lt;&gt;SIGN(INDEX(Matches!$G$2:$G$201,MATCH($A1257&amp;"-2",Matches!$J$2:$J$201,0))-INDEX(Matches!$H$2:$H$201,MATCH($A1257&amp;"-2",Matches!$J$2:$J$201,0))),0,IF(F1257-G1257=INDEX(Matches!$G$2:$G$201,MATCH($A1257&amp;"-2",Matches!$J$2:$J$201,0))-INDEX(Matches!$H$2:$H$201,MATCH($A1257&amp;"-2",Matches!$J$2:$J$201,0)),3,2))))),""))</f>
        <v/>
      </c>
      <c r="Z1257" s="12" t="str">
        <f aca="false">IF(OR($B1257="",H1257="",I1257=""),"",IFERROR(IF(OR(INDEX(Matches!$I$2:$I$201,MATCH($A1257&amp;"-3",Matches!$J$2:$J$201,0))="Void",INDEX(Matches!$G$2:$G$201,MATCH($A1257&amp;"-3",Matches!$J$2:$J$201,0))="",INDEX(Matches!$H$2:$H$201,MATCH($A1257&amp;"-3",Matches!$J$2:$J$201,0))=""),"",IF(AND($C1257&lt;&gt;"",INDEX(Matches!$F$2:$F$201,MATCH($A1257&amp;"-3",Matches!$J$2:$J$201,0))&lt;&gt;"",$C1257&gt;=INDEX(Matches!$F$2:$F$201,MATCH($A1257&amp;"-3",Matches!$J$2:$J$201,0))),"",IF(AND(H1257=INDEX(Matches!$G$2:$G$201,MATCH($A1257&amp;"-3",Matches!$J$2:$J$201,0)),I1257=INDEX(Matches!$H$2:$H$201,MATCH($A1257&amp;"-3",Matches!$J$2:$J$201,0))),5,IF(SIGN(H1257-I1257)&lt;&gt;SIGN(INDEX(Matches!$G$2:$G$201,MATCH($A1257&amp;"-3",Matches!$J$2:$J$201,0))-INDEX(Matches!$H$2:$H$201,MATCH($A1257&amp;"-3",Matches!$J$2:$J$201,0))),0,IF(H1257-I1257=INDEX(Matches!$G$2:$G$201,MATCH($A1257&amp;"-3",Matches!$J$2:$J$201,0))-INDEX(Matches!$H$2:$H$201,MATCH($A1257&amp;"-3",Matches!$J$2:$J$201,0)),3,2))))),""))</f>
        <v/>
      </c>
      <c r="AA1257" s="12" t="str">
        <f aca="false">IF(OR($B1257="",J1257="",K1257=""),"",IFERROR(IF(OR(INDEX(Matches!$I$2:$I$201,MATCH($A1257&amp;"-4",Matches!$J$2:$J$201,0))="Void",INDEX(Matches!$G$2:$G$201,MATCH($A1257&amp;"-4",Matches!$J$2:$J$201,0))="",INDEX(Matches!$H$2:$H$201,MATCH($A1257&amp;"-4",Matches!$J$2:$J$201,0))=""),"",IF(AND($C1257&lt;&gt;"",INDEX(Matches!$F$2:$F$201,MATCH($A1257&amp;"-4",Matches!$J$2:$J$201,0))&lt;&gt;"",$C1257&gt;=INDEX(Matches!$F$2:$F$201,MATCH($A1257&amp;"-4",Matches!$J$2:$J$201,0))),"",IF(AND(J1257=INDEX(Matches!$G$2:$G$201,MATCH($A1257&amp;"-4",Matches!$J$2:$J$201,0)),K1257=INDEX(Matches!$H$2:$H$201,MATCH($A1257&amp;"-4",Matches!$J$2:$J$201,0))),5,IF(SIGN(J1257-K1257)&lt;&gt;SIGN(INDEX(Matches!$G$2:$G$201,MATCH($A1257&amp;"-4",Matches!$J$2:$J$201,0))-INDEX(Matches!$H$2:$H$201,MATCH($A1257&amp;"-4",Matches!$J$2:$J$201,0))),0,IF(J1257-K1257=INDEX(Matches!$G$2:$G$201,MATCH($A1257&amp;"-4",Matches!$J$2:$J$201,0))-INDEX(Matches!$H$2:$H$201,MATCH($A1257&amp;"-4",Matches!$J$2:$J$201,0)),3,2))))),""))</f>
        <v/>
      </c>
      <c r="AB1257" s="12" t="str">
        <f aca="false">IF(OR($B1257="",L1257="",M1257=""),"",IFERROR(IF(OR(INDEX(Matches!$I$2:$I$201,MATCH($A1257&amp;"-5",Matches!$J$2:$J$201,0))="Void",INDEX(Matches!$G$2:$G$201,MATCH($A1257&amp;"-5",Matches!$J$2:$J$201,0))="",INDEX(Matches!$H$2:$H$201,MATCH($A1257&amp;"-5",Matches!$J$2:$J$201,0))=""),"",IF(AND($C1257&lt;&gt;"",INDEX(Matches!$F$2:$F$201,MATCH($A1257&amp;"-5",Matches!$J$2:$J$201,0))&lt;&gt;"",$C1257&gt;=INDEX(Matches!$F$2:$F$201,MATCH($A1257&amp;"-5",Matches!$J$2:$J$201,0))),"",IF(AND(L1257=INDEX(Matches!$G$2:$G$201,MATCH($A1257&amp;"-5",Matches!$J$2:$J$201,0)),M1257=INDEX(Matches!$H$2:$H$201,MATCH($A1257&amp;"-5",Matches!$J$2:$J$201,0))),5,IF(SIGN(L1257-M1257)&lt;&gt;SIGN(INDEX(Matches!$G$2:$G$201,MATCH($A1257&amp;"-5",Matches!$J$2:$J$201,0))-INDEX(Matches!$H$2:$H$201,MATCH($A1257&amp;"-5",Matches!$J$2:$J$201,0))),0,IF(L1257-M1257=INDEX(Matches!$G$2:$G$201,MATCH($A1257&amp;"-5",Matches!$J$2:$J$201,0))-INDEX(Matches!$H$2:$H$201,MATCH($A1257&amp;"-5",Matches!$J$2:$J$201,0)),3,2))))),""))</f>
        <v/>
      </c>
      <c r="AC1257" s="12" t="str">
        <f aca="false">IF(OR($B1257="",N1257="",O1257=""),"",IFERROR(IF(OR(INDEX(Matches!$I$2:$I$201,MATCH($A1257&amp;"-6",Matches!$J$2:$J$201,0))="Void",INDEX(Matches!$G$2:$G$201,MATCH($A1257&amp;"-6",Matches!$J$2:$J$201,0))="",INDEX(Matches!$H$2:$H$201,MATCH($A1257&amp;"-6",Matches!$J$2:$J$201,0))=""),"",IF(AND($C1257&lt;&gt;"",INDEX(Matches!$F$2:$F$201,MATCH($A1257&amp;"-6",Matches!$J$2:$J$201,0))&lt;&gt;"",$C1257&gt;=INDEX(Matches!$F$2:$F$201,MATCH($A1257&amp;"-6",Matches!$J$2:$J$201,0))),"",IF(AND(N1257=INDEX(Matches!$G$2:$G$201,MATCH($A1257&amp;"-6",Matches!$J$2:$J$201,0)),O1257=INDEX(Matches!$H$2:$H$201,MATCH($A1257&amp;"-6",Matches!$J$2:$J$201,0))),5,IF(SIGN(N1257-O1257)&lt;&gt;SIGN(INDEX(Matches!$G$2:$G$201,MATCH($A1257&amp;"-6",Matches!$J$2:$J$201,0))-INDEX(Matches!$H$2:$H$201,MATCH($A1257&amp;"-6",Matches!$J$2:$J$201,0))),0,IF(N1257-O1257=INDEX(Matches!$G$2:$G$201,MATCH($A1257&amp;"-6",Matches!$J$2:$J$201,0))-INDEX(Matches!$H$2:$H$201,MATCH($A1257&amp;"-6",Matches!$J$2:$J$201,0)),3,2))))),""))</f>
        <v/>
      </c>
      <c r="AD1257" s="12" t="str">
        <f aca="false">IF(OR($B1257="",P1257="",Q1257=""),"",IFERROR(IF(OR(INDEX(Matches!$I$2:$I$201,MATCH($A1257&amp;"-7",Matches!$J$2:$J$201,0))="Void",INDEX(Matches!$G$2:$G$201,MATCH($A1257&amp;"-7",Matches!$J$2:$J$201,0))="",INDEX(Matches!$H$2:$H$201,MATCH($A1257&amp;"-7",Matches!$J$2:$J$201,0))=""),"",IF(AND($C1257&lt;&gt;"",INDEX(Matches!$F$2:$F$201,MATCH($A1257&amp;"-7",Matches!$J$2:$J$201,0))&lt;&gt;"",$C1257&gt;=INDEX(Matches!$F$2:$F$201,MATCH($A1257&amp;"-7",Matches!$J$2:$J$201,0))),"",IF(AND(P1257=INDEX(Matches!$G$2:$G$201,MATCH($A1257&amp;"-7",Matches!$J$2:$J$201,0)),Q1257=INDEX(Matches!$H$2:$H$201,MATCH($A1257&amp;"-7",Matches!$J$2:$J$201,0))),5,IF(SIGN(P1257-Q1257)&lt;&gt;SIGN(INDEX(Matches!$G$2:$G$201,MATCH($A1257&amp;"-7",Matches!$J$2:$J$201,0))-INDEX(Matches!$H$2:$H$201,MATCH($A1257&amp;"-7",Matches!$J$2:$J$201,0))),0,IF(P1257-Q1257=INDEX(Matches!$G$2:$G$201,MATCH($A1257&amp;"-7",Matches!$J$2:$J$201,0))-INDEX(Matches!$H$2:$H$201,MATCH($A1257&amp;"-7",Matches!$J$2:$J$201,0)),3,2))))),""))</f>
        <v/>
      </c>
      <c r="AE1257" s="12" t="str">
        <f aca="false">IF(OR($B1257="",R1257="",S1257=""),"",IFERROR(IF(OR(INDEX(Matches!$I$2:$I$201,MATCH($A1257&amp;"-8",Matches!$J$2:$J$201,0))="Void",INDEX(Matches!$G$2:$G$201,MATCH($A1257&amp;"-8",Matches!$J$2:$J$201,0))="",INDEX(Matches!$H$2:$H$201,MATCH($A1257&amp;"-8",Matches!$J$2:$J$201,0))=""),"",IF(AND($C1257&lt;&gt;"",INDEX(Matches!$F$2:$F$201,MATCH($A1257&amp;"-8",Matches!$J$2:$J$201,0))&lt;&gt;"",$C1257&gt;=INDEX(Matches!$F$2:$F$201,MATCH($A1257&amp;"-8",Matches!$J$2:$J$201,0))),"",IF(AND(R1257=INDEX(Matches!$G$2:$G$201,MATCH($A1257&amp;"-8",Matches!$J$2:$J$201,0)),S1257=INDEX(Matches!$H$2:$H$201,MATCH($A1257&amp;"-8",Matches!$J$2:$J$201,0))),5,IF(SIGN(R1257-S1257)&lt;&gt;SIGN(INDEX(Matches!$G$2:$G$201,MATCH($A1257&amp;"-8",Matches!$J$2:$J$201,0))-INDEX(Matches!$H$2:$H$201,MATCH($A1257&amp;"-8",Matches!$J$2:$J$201,0))),0,IF(R1257-S1257=INDEX(Matches!$G$2:$G$201,MATCH($A1257&amp;"-8",Matches!$J$2:$J$201,0))-INDEX(Matches!$H$2:$H$201,MATCH($A1257&amp;"-8",Matches!$J$2:$J$201,0)),3,2))))),""))</f>
        <v/>
      </c>
      <c r="AF1257" s="12" t="str">
        <f aca="false">IF(OR($B1257="",T1257="",U1257=""),"",IFERROR(IF(OR(INDEX(Matches!$I$2:$I$201,MATCH($A1257&amp;"-9",Matches!$J$2:$J$201,0))="Void",INDEX(Matches!$G$2:$G$201,MATCH($A1257&amp;"-9",Matches!$J$2:$J$201,0))="",INDEX(Matches!$H$2:$H$201,MATCH($A1257&amp;"-9",Matches!$J$2:$J$201,0))=""),"",IF(AND($C1257&lt;&gt;"",INDEX(Matches!$F$2:$F$201,MATCH($A1257&amp;"-9",Matches!$J$2:$J$201,0))&lt;&gt;"",$C1257&gt;=INDEX(Matches!$F$2:$F$201,MATCH($A1257&amp;"-9",Matches!$J$2:$J$201,0))),"",IF(AND(T1257=INDEX(Matches!$G$2:$G$201,MATCH($A1257&amp;"-9",Matches!$J$2:$J$201,0)),U1257=INDEX(Matches!$H$2:$H$201,MATCH($A1257&amp;"-9",Matches!$J$2:$J$201,0))),5,IF(SIGN(T1257-U1257)&lt;&gt;SIGN(INDEX(Matches!$G$2:$G$201,MATCH($A1257&amp;"-9",Matches!$J$2:$J$201,0))-INDEX(Matches!$H$2:$H$201,MATCH($A1257&amp;"-9",Matches!$J$2:$J$201,0))),0,IF(T1257-U1257=INDEX(Matches!$G$2:$G$201,MATCH($A1257&amp;"-9",Matches!$J$2:$J$201,0))-INDEX(Matches!$H$2:$H$201,MATCH($A1257&amp;"-9",Matches!$J$2:$J$201,0)),3,2))))),""))</f>
        <v/>
      </c>
      <c r="AG1257" s="12" t="str">
        <f aca="false">IF(OR($B1257="",V1257="",W1257=""),"",IFERROR(IF(OR(INDEX(Matches!$I$2:$I$201,MATCH($A1257&amp;"-10",Matches!$J$2:$J$201,0))="Void",INDEX(Matches!$G$2:$G$201,MATCH($A1257&amp;"-10",Matches!$J$2:$J$201,0))="",INDEX(Matches!$H$2:$H$201,MATCH($A1257&amp;"-10",Matches!$J$2:$J$201,0))=""),"",IF(AND($C1257&lt;&gt;"",INDEX(Matches!$F$2:$F$201,MATCH($A1257&amp;"-10",Matches!$J$2:$J$201,0))&lt;&gt;"",$C1257&gt;=INDEX(Matches!$F$2:$F$201,MATCH($A1257&amp;"-10",Matches!$J$2:$J$201,0))),"",IF(AND(V1257=INDEX(Matches!$G$2:$G$201,MATCH($A1257&amp;"-10",Matches!$J$2:$J$201,0)),W1257=INDEX(Matches!$H$2:$H$201,MATCH($A1257&amp;"-10",Matches!$J$2:$J$201,0))),5,IF(SIGN(V1257-W1257)&lt;&gt;SIGN(INDEX(Matches!$G$2:$G$201,MATCH($A1257&amp;"-10",Matches!$J$2:$J$201,0))-INDEX(Matches!$H$2:$H$201,MATCH($A1257&amp;"-10",Matches!$J$2:$J$201,0))),0,IF(V1257-W1257=INDEX(Matches!$G$2:$G$201,MATCH($A1257&amp;"-10",Matches!$J$2:$J$201,0))-INDEX(Matches!$H$2:$H$201,MATCH($A1257&amp;"-10",Matches!$J$2:$J$201,0)),3,2))))),""))</f>
        <v/>
      </c>
      <c r="AH1257" s="13" t="str">
        <f aca="false">IF($B1257="","",SUM(X1257:AG1257))</f>
        <v/>
      </c>
      <c r="AI1257" s="12" t="str">
        <f aca="false">IF($B1257="","",COUNTIF(X1257:AG1257,5))</f>
        <v/>
      </c>
      <c r="AJ1257" s="12" t="str">
        <f aca="false">IF($B1257="","",COUNTIF(X1257:AG1257,"&gt;=2"))</f>
        <v/>
      </c>
      <c r="AK1257" s="12" t="str">
        <f aca="false">IF($B1257="","",COUNT(X1257:AG1257))</f>
        <v/>
      </c>
    </row>
    <row r="1258" customFormat="false" ht="15" hidden="false" customHeight="false" outlineLevel="0" collapsed="false">
      <c r="A1258" s="7"/>
      <c r="B1258" s="7"/>
      <c r="C1258" s="11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12" t="str">
        <f aca="false">IF(OR($B1258="",D1258="",E1258=""),"",IFERROR(IF(OR(INDEX(Matches!$I$2:$I$201,MATCH($A1258&amp;"-1",Matches!$J$2:$J$201,0))="Void",INDEX(Matches!$G$2:$G$201,MATCH($A1258&amp;"-1",Matches!$J$2:$J$201,0))="",INDEX(Matches!$H$2:$H$201,MATCH($A1258&amp;"-1",Matches!$J$2:$J$201,0))=""),"",IF(AND($C1258&lt;&gt;"",INDEX(Matches!$F$2:$F$201,MATCH($A1258&amp;"-1",Matches!$J$2:$J$201,0))&lt;&gt;"",$C1258&gt;=INDEX(Matches!$F$2:$F$201,MATCH($A1258&amp;"-1",Matches!$J$2:$J$201,0))),"",IF(AND(D1258=INDEX(Matches!$G$2:$G$201,MATCH($A1258&amp;"-1",Matches!$J$2:$J$201,0)),E1258=INDEX(Matches!$H$2:$H$201,MATCH($A1258&amp;"-1",Matches!$J$2:$J$201,0))),5,IF(SIGN(D1258-E1258)&lt;&gt;SIGN(INDEX(Matches!$G$2:$G$201,MATCH($A1258&amp;"-1",Matches!$J$2:$J$201,0))-INDEX(Matches!$H$2:$H$201,MATCH($A1258&amp;"-1",Matches!$J$2:$J$201,0))),0,IF(D1258-E1258=INDEX(Matches!$G$2:$G$201,MATCH($A1258&amp;"-1",Matches!$J$2:$J$201,0))-INDEX(Matches!$H$2:$H$201,MATCH($A1258&amp;"-1",Matches!$J$2:$J$201,0)),3,2))))),""))</f>
        <v/>
      </c>
      <c r="Y1258" s="12" t="str">
        <f aca="false">IF(OR($B1258="",F1258="",G1258=""),"",IFERROR(IF(OR(INDEX(Matches!$I$2:$I$201,MATCH($A1258&amp;"-2",Matches!$J$2:$J$201,0))="Void",INDEX(Matches!$G$2:$G$201,MATCH($A1258&amp;"-2",Matches!$J$2:$J$201,0))="",INDEX(Matches!$H$2:$H$201,MATCH($A1258&amp;"-2",Matches!$J$2:$J$201,0))=""),"",IF(AND($C1258&lt;&gt;"",INDEX(Matches!$F$2:$F$201,MATCH($A1258&amp;"-2",Matches!$J$2:$J$201,0))&lt;&gt;"",$C1258&gt;=INDEX(Matches!$F$2:$F$201,MATCH($A1258&amp;"-2",Matches!$J$2:$J$201,0))),"",IF(AND(F1258=INDEX(Matches!$G$2:$G$201,MATCH($A1258&amp;"-2",Matches!$J$2:$J$201,0)),G1258=INDEX(Matches!$H$2:$H$201,MATCH($A1258&amp;"-2",Matches!$J$2:$J$201,0))),5,IF(SIGN(F1258-G1258)&lt;&gt;SIGN(INDEX(Matches!$G$2:$G$201,MATCH($A1258&amp;"-2",Matches!$J$2:$J$201,0))-INDEX(Matches!$H$2:$H$201,MATCH($A1258&amp;"-2",Matches!$J$2:$J$201,0))),0,IF(F1258-G1258=INDEX(Matches!$G$2:$G$201,MATCH($A1258&amp;"-2",Matches!$J$2:$J$201,0))-INDEX(Matches!$H$2:$H$201,MATCH($A1258&amp;"-2",Matches!$J$2:$J$201,0)),3,2))))),""))</f>
        <v/>
      </c>
      <c r="Z1258" s="12" t="str">
        <f aca="false">IF(OR($B1258="",H1258="",I1258=""),"",IFERROR(IF(OR(INDEX(Matches!$I$2:$I$201,MATCH($A1258&amp;"-3",Matches!$J$2:$J$201,0))="Void",INDEX(Matches!$G$2:$G$201,MATCH($A1258&amp;"-3",Matches!$J$2:$J$201,0))="",INDEX(Matches!$H$2:$H$201,MATCH($A1258&amp;"-3",Matches!$J$2:$J$201,0))=""),"",IF(AND($C1258&lt;&gt;"",INDEX(Matches!$F$2:$F$201,MATCH($A1258&amp;"-3",Matches!$J$2:$J$201,0))&lt;&gt;"",$C1258&gt;=INDEX(Matches!$F$2:$F$201,MATCH($A1258&amp;"-3",Matches!$J$2:$J$201,0))),"",IF(AND(H1258=INDEX(Matches!$G$2:$G$201,MATCH($A1258&amp;"-3",Matches!$J$2:$J$201,0)),I1258=INDEX(Matches!$H$2:$H$201,MATCH($A1258&amp;"-3",Matches!$J$2:$J$201,0))),5,IF(SIGN(H1258-I1258)&lt;&gt;SIGN(INDEX(Matches!$G$2:$G$201,MATCH($A1258&amp;"-3",Matches!$J$2:$J$201,0))-INDEX(Matches!$H$2:$H$201,MATCH($A1258&amp;"-3",Matches!$J$2:$J$201,0))),0,IF(H1258-I1258=INDEX(Matches!$G$2:$G$201,MATCH($A1258&amp;"-3",Matches!$J$2:$J$201,0))-INDEX(Matches!$H$2:$H$201,MATCH($A1258&amp;"-3",Matches!$J$2:$J$201,0)),3,2))))),""))</f>
        <v/>
      </c>
      <c r="AA1258" s="12" t="str">
        <f aca="false">IF(OR($B1258="",J1258="",K1258=""),"",IFERROR(IF(OR(INDEX(Matches!$I$2:$I$201,MATCH($A1258&amp;"-4",Matches!$J$2:$J$201,0))="Void",INDEX(Matches!$G$2:$G$201,MATCH($A1258&amp;"-4",Matches!$J$2:$J$201,0))="",INDEX(Matches!$H$2:$H$201,MATCH($A1258&amp;"-4",Matches!$J$2:$J$201,0))=""),"",IF(AND($C1258&lt;&gt;"",INDEX(Matches!$F$2:$F$201,MATCH($A1258&amp;"-4",Matches!$J$2:$J$201,0))&lt;&gt;"",$C1258&gt;=INDEX(Matches!$F$2:$F$201,MATCH($A1258&amp;"-4",Matches!$J$2:$J$201,0))),"",IF(AND(J1258=INDEX(Matches!$G$2:$G$201,MATCH($A1258&amp;"-4",Matches!$J$2:$J$201,0)),K1258=INDEX(Matches!$H$2:$H$201,MATCH($A1258&amp;"-4",Matches!$J$2:$J$201,0))),5,IF(SIGN(J1258-K1258)&lt;&gt;SIGN(INDEX(Matches!$G$2:$G$201,MATCH($A1258&amp;"-4",Matches!$J$2:$J$201,0))-INDEX(Matches!$H$2:$H$201,MATCH($A1258&amp;"-4",Matches!$J$2:$J$201,0))),0,IF(J1258-K1258=INDEX(Matches!$G$2:$G$201,MATCH($A1258&amp;"-4",Matches!$J$2:$J$201,0))-INDEX(Matches!$H$2:$H$201,MATCH($A1258&amp;"-4",Matches!$J$2:$J$201,0)),3,2))))),""))</f>
        <v/>
      </c>
      <c r="AB1258" s="12" t="str">
        <f aca="false">IF(OR($B1258="",L1258="",M1258=""),"",IFERROR(IF(OR(INDEX(Matches!$I$2:$I$201,MATCH($A1258&amp;"-5",Matches!$J$2:$J$201,0))="Void",INDEX(Matches!$G$2:$G$201,MATCH($A1258&amp;"-5",Matches!$J$2:$J$201,0))="",INDEX(Matches!$H$2:$H$201,MATCH($A1258&amp;"-5",Matches!$J$2:$J$201,0))=""),"",IF(AND($C1258&lt;&gt;"",INDEX(Matches!$F$2:$F$201,MATCH($A1258&amp;"-5",Matches!$J$2:$J$201,0))&lt;&gt;"",$C1258&gt;=INDEX(Matches!$F$2:$F$201,MATCH($A1258&amp;"-5",Matches!$J$2:$J$201,0))),"",IF(AND(L1258=INDEX(Matches!$G$2:$G$201,MATCH($A1258&amp;"-5",Matches!$J$2:$J$201,0)),M1258=INDEX(Matches!$H$2:$H$201,MATCH($A1258&amp;"-5",Matches!$J$2:$J$201,0))),5,IF(SIGN(L1258-M1258)&lt;&gt;SIGN(INDEX(Matches!$G$2:$G$201,MATCH($A1258&amp;"-5",Matches!$J$2:$J$201,0))-INDEX(Matches!$H$2:$H$201,MATCH($A1258&amp;"-5",Matches!$J$2:$J$201,0))),0,IF(L1258-M1258=INDEX(Matches!$G$2:$G$201,MATCH($A1258&amp;"-5",Matches!$J$2:$J$201,0))-INDEX(Matches!$H$2:$H$201,MATCH($A1258&amp;"-5",Matches!$J$2:$J$201,0)),3,2))))),""))</f>
        <v/>
      </c>
      <c r="AC1258" s="12" t="str">
        <f aca="false">IF(OR($B1258="",N1258="",O1258=""),"",IFERROR(IF(OR(INDEX(Matches!$I$2:$I$201,MATCH($A1258&amp;"-6",Matches!$J$2:$J$201,0))="Void",INDEX(Matches!$G$2:$G$201,MATCH($A1258&amp;"-6",Matches!$J$2:$J$201,0))="",INDEX(Matches!$H$2:$H$201,MATCH($A1258&amp;"-6",Matches!$J$2:$J$201,0))=""),"",IF(AND($C1258&lt;&gt;"",INDEX(Matches!$F$2:$F$201,MATCH($A1258&amp;"-6",Matches!$J$2:$J$201,0))&lt;&gt;"",$C1258&gt;=INDEX(Matches!$F$2:$F$201,MATCH($A1258&amp;"-6",Matches!$J$2:$J$201,0))),"",IF(AND(N1258=INDEX(Matches!$G$2:$G$201,MATCH($A1258&amp;"-6",Matches!$J$2:$J$201,0)),O1258=INDEX(Matches!$H$2:$H$201,MATCH($A1258&amp;"-6",Matches!$J$2:$J$201,0))),5,IF(SIGN(N1258-O1258)&lt;&gt;SIGN(INDEX(Matches!$G$2:$G$201,MATCH($A1258&amp;"-6",Matches!$J$2:$J$201,0))-INDEX(Matches!$H$2:$H$201,MATCH($A1258&amp;"-6",Matches!$J$2:$J$201,0))),0,IF(N1258-O1258=INDEX(Matches!$G$2:$G$201,MATCH($A1258&amp;"-6",Matches!$J$2:$J$201,0))-INDEX(Matches!$H$2:$H$201,MATCH($A1258&amp;"-6",Matches!$J$2:$J$201,0)),3,2))))),""))</f>
        <v/>
      </c>
      <c r="AD1258" s="12" t="str">
        <f aca="false">IF(OR($B1258="",P1258="",Q1258=""),"",IFERROR(IF(OR(INDEX(Matches!$I$2:$I$201,MATCH($A1258&amp;"-7",Matches!$J$2:$J$201,0))="Void",INDEX(Matches!$G$2:$G$201,MATCH($A1258&amp;"-7",Matches!$J$2:$J$201,0))="",INDEX(Matches!$H$2:$H$201,MATCH($A1258&amp;"-7",Matches!$J$2:$J$201,0))=""),"",IF(AND($C1258&lt;&gt;"",INDEX(Matches!$F$2:$F$201,MATCH($A1258&amp;"-7",Matches!$J$2:$J$201,0))&lt;&gt;"",$C1258&gt;=INDEX(Matches!$F$2:$F$201,MATCH($A1258&amp;"-7",Matches!$J$2:$J$201,0))),"",IF(AND(P1258=INDEX(Matches!$G$2:$G$201,MATCH($A1258&amp;"-7",Matches!$J$2:$J$201,0)),Q1258=INDEX(Matches!$H$2:$H$201,MATCH($A1258&amp;"-7",Matches!$J$2:$J$201,0))),5,IF(SIGN(P1258-Q1258)&lt;&gt;SIGN(INDEX(Matches!$G$2:$G$201,MATCH($A1258&amp;"-7",Matches!$J$2:$J$201,0))-INDEX(Matches!$H$2:$H$201,MATCH($A1258&amp;"-7",Matches!$J$2:$J$201,0))),0,IF(P1258-Q1258=INDEX(Matches!$G$2:$G$201,MATCH($A1258&amp;"-7",Matches!$J$2:$J$201,0))-INDEX(Matches!$H$2:$H$201,MATCH($A1258&amp;"-7",Matches!$J$2:$J$201,0)),3,2))))),""))</f>
        <v/>
      </c>
      <c r="AE1258" s="12" t="str">
        <f aca="false">IF(OR($B1258="",R1258="",S1258=""),"",IFERROR(IF(OR(INDEX(Matches!$I$2:$I$201,MATCH($A1258&amp;"-8",Matches!$J$2:$J$201,0))="Void",INDEX(Matches!$G$2:$G$201,MATCH($A1258&amp;"-8",Matches!$J$2:$J$201,0))="",INDEX(Matches!$H$2:$H$201,MATCH($A1258&amp;"-8",Matches!$J$2:$J$201,0))=""),"",IF(AND($C1258&lt;&gt;"",INDEX(Matches!$F$2:$F$201,MATCH($A1258&amp;"-8",Matches!$J$2:$J$201,0))&lt;&gt;"",$C1258&gt;=INDEX(Matches!$F$2:$F$201,MATCH($A1258&amp;"-8",Matches!$J$2:$J$201,0))),"",IF(AND(R1258=INDEX(Matches!$G$2:$G$201,MATCH($A1258&amp;"-8",Matches!$J$2:$J$201,0)),S1258=INDEX(Matches!$H$2:$H$201,MATCH($A1258&amp;"-8",Matches!$J$2:$J$201,0))),5,IF(SIGN(R1258-S1258)&lt;&gt;SIGN(INDEX(Matches!$G$2:$G$201,MATCH($A1258&amp;"-8",Matches!$J$2:$J$201,0))-INDEX(Matches!$H$2:$H$201,MATCH($A1258&amp;"-8",Matches!$J$2:$J$201,0))),0,IF(R1258-S1258=INDEX(Matches!$G$2:$G$201,MATCH($A1258&amp;"-8",Matches!$J$2:$J$201,0))-INDEX(Matches!$H$2:$H$201,MATCH($A1258&amp;"-8",Matches!$J$2:$J$201,0)),3,2))))),""))</f>
        <v/>
      </c>
      <c r="AF1258" s="12" t="str">
        <f aca="false">IF(OR($B1258="",T1258="",U1258=""),"",IFERROR(IF(OR(INDEX(Matches!$I$2:$I$201,MATCH($A1258&amp;"-9",Matches!$J$2:$J$201,0))="Void",INDEX(Matches!$G$2:$G$201,MATCH($A1258&amp;"-9",Matches!$J$2:$J$201,0))="",INDEX(Matches!$H$2:$H$201,MATCH($A1258&amp;"-9",Matches!$J$2:$J$201,0))=""),"",IF(AND($C1258&lt;&gt;"",INDEX(Matches!$F$2:$F$201,MATCH($A1258&amp;"-9",Matches!$J$2:$J$201,0))&lt;&gt;"",$C1258&gt;=INDEX(Matches!$F$2:$F$201,MATCH($A1258&amp;"-9",Matches!$J$2:$J$201,0))),"",IF(AND(T1258=INDEX(Matches!$G$2:$G$201,MATCH($A1258&amp;"-9",Matches!$J$2:$J$201,0)),U1258=INDEX(Matches!$H$2:$H$201,MATCH($A1258&amp;"-9",Matches!$J$2:$J$201,0))),5,IF(SIGN(T1258-U1258)&lt;&gt;SIGN(INDEX(Matches!$G$2:$G$201,MATCH($A1258&amp;"-9",Matches!$J$2:$J$201,0))-INDEX(Matches!$H$2:$H$201,MATCH($A1258&amp;"-9",Matches!$J$2:$J$201,0))),0,IF(T1258-U1258=INDEX(Matches!$G$2:$G$201,MATCH($A1258&amp;"-9",Matches!$J$2:$J$201,0))-INDEX(Matches!$H$2:$H$201,MATCH($A1258&amp;"-9",Matches!$J$2:$J$201,0)),3,2))))),""))</f>
        <v/>
      </c>
      <c r="AG1258" s="12" t="str">
        <f aca="false">IF(OR($B1258="",V1258="",W1258=""),"",IFERROR(IF(OR(INDEX(Matches!$I$2:$I$201,MATCH($A1258&amp;"-10",Matches!$J$2:$J$201,0))="Void",INDEX(Matches!$G$2:$G$201,MATCH($A1258&amp;"-10",Matches!$J$2:$J$201,0))="",INDEX(Matches!$H$2:$H$201,MATCH($A1258&amp;"-10",Matches!$J$2:$J$201,0))=""),"",IF(AND($C1258&lt;&gt;"",INDEX(Matches!$F$2:$F$201,MATCH($A1258&amp;"-10",Matches!$J$2:$J$201,0))&lt;&gt;"",$C1258&gt;=INDEX(Matches!$F$2:$F$201,MATCH($A1258&amp;"-10",Matches!$J$2:$J$201,0))),"",IF(AND(V1258=INDEX(Matches!$G$2:$G$201,MATCH($A1258&amp;"-10",Matches!$J$2:$J$201,0)),W1258=INDEX(Matches!$H$2:$H$201,MATCH($A1258&amp;"-10",Matches!$J$2:$J$201,0))),5,IF(SIGN(V1258-W1258)&lt;&gt;SIGN(INDEX(Matches!$G$2:$G$201,MATCH($A1258&amp;"-10",Matches!$J$2:$J$201,0))-INDEX(Matches!$H$2:$H$201,MATCH($A1258&amp;"-10",Matches!$J$2:$J$201,0))),0,IF(V1258-W1258=INDEX(Matches!$G$2:$G$201,MATCH($A1258&amp;"-10",Matches!$J$2:$J$201,0))-INDEX(Matches!$H$2:$H$201,MATCH($A1258&amp;"-10",Matches!$J$2:$J$201,0)),3,2))))),""))</f>
        <v/>
      </c>
      <c r="AH1258" s="13" t="str">
        <f aca="false">IF($B1258="","",SUM(X1258:AG1258))</f>
        <v/>
      </c>
      <c r="AI1258" s="12" t="str">
        <f aca="false">IF($B1258="","",COUNTIF(X1258:AG1258,5))</f>
        <v/>
      </c>
      <c r="AJ1258" s="12" t="str">
        <f aca="false">IF($B1258="","",COUNTIF(X1258:AG1258,"&gt;=2"))</f>
        <v/>
      </c>
      <c r="AK1258" s="12" t="str">
        <f aca="false">IF($B1258="","",COUNT(X1258:AG1258))</f>
        <v/>
      </c>
    </row>
    <row r="1259" customFormat="false" ht="15" hidden="false" customHeight="false" outlineLevel="0" collapsed="false">
      <c r="A1259" s="7"/>
      <c r="B1259" s="7"/>
      <c r="C1259" s="11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12" t="str">
        <f aca="false">IF(OR($B1259="",D1259="",E1259=""),"",IFERROR(IF(OR(INDEX(Matches!$I$2:$I$201,MATCH($A1259&amp;"-1",Matches!$J$2:$J$201,0))="Void",INDEX(Matches!$G$2:$G$201,MATCH($A1259&amp;"-1",Matches!$J$2:$J$201,0))="",INDEX(Matches!$H$2:$H$201,MATCH($A1259&amp;"-1",Matches!$J$2:$J$201,0))=""),"",IF(AND($C1259&lt;&gt;"",INDEX(Matches!$F$2:$F$201,MATCH($A1259&amp;"-1",Matches!$J$2:$J$201,0))&lt;&gt;"",$C1259&gt;=INDEX(Matches!$F$2:$F$201,MATCH($A1259&amp;"-1",Matches!$J$2:$J$201,0))),"",IF(AND(D1259=INDEX(Matches!$G$2:$G$201,MATCH($A1259&amp;"-1",Matches!$J$2:$J$201,0)),E1259=INDEX(Matches!$H$2:$H$201,MATCH($A1259&amp;"-1",Matches!$J$2:$J$201,0))),5,IF(SIGN(D1259-E1259)&lt;&gt;SIGN(INDEX(Matches!$G$2:$G$201,MATCH($A1259&amp;"-1",Matches!$J$2:$J$201,0))-INDEX(Matches!$H$2:$H$201,MATCH($A1259&amp;"-1",Matches!$J$2:$J$201,0))),0,IF(D1259-E1259=INDEX(Matches!$G$2:$G$201,MATCH($A1259&amp;"-1",Matches!$J$2:$J$201,0))-INDEX(Matches!$H$2:$H$201,MATCH($A1259&amp;"-1",Matches!$J$2:$J$201,0)),3,2))))),""))</f>
        <v/>
      </c>
      <c r="Y1259" s="12" t="str">
        <f aca="false">IF(OR($B1259="",F1259="",G1259=""),"",IFERROR(IF(OR(INDEX(Matches!$I$2:$I$201,MATCH($A1259&amp;"-2",Matches!$J$2:$J$201,0))="Void",INDEX(Matches!$G$2:$G$201,MATCH($A1259&amp;"-2",Matches!$J$2:$J$201,0))="",INDEX(Matches!$H$2:$H$201,MATCH($A1259&amp;"-2",Matches!$J$2:$J$201,0))=""),"",IF(AND($C1259&lt;&gt;"",INDEX(Matches!$F$2:$F$201,MATCH($A1259&amp;"-2",Matches!$J$2:$J$201,0))&lt;&gt;"",$C1259&gt;=INDEX(Matches!$F$2:$F$201,MATCH($A1259&amp;"-2",Matches!$J$2:$J$201,0))),"",IF(AND(F1259=INDEX(Matches!$G$2:$G$201,MATCH($A1259&amp;"-2",Matches!$J$2:$J$201,0)),G1259=INDEX(Matches!$H$2:$H$201,MATCH($A1259&amp;"-2",Matches!$J$2:$J$201,0))),5,IF(SIGN(F1259-G1259)&lt;&gt;SIGN(INDEX(Matches!$G$2:$G$201,MATCH($A1259&amp;"-2",Matches!$J$2:$J$201,0))-INDEX(Matches!$H$2:$H$201,MATCH($A1259&amp;"-2",Matches!$J$2:$J$201,0))),0,IF(F1259-G1259=INDEX(Matches!$G$2:$G$201,MATCH($A1259&amp;"-2",Matches!$J$2:$J$201,0))-INDEX(Matches!$H$2:$H$201,MATCH($A1259&amp;"-2",Matches!$J$2:$J$201,0)),3,2))))),""))</f>
        <v/>
      </c>
      <c r="Z1259" s="12" t="str">
        <f aca="false">IF(OR($B1259="",H1259="",I1259=""),"",IFERROR(IF(OR(INDEX(Matches!$I$2:$I$201,MATCH($A1259&amp;"-3",Matches!$J$2:$J$201,0))="Void",INDEX(Matches!$G$2:$G$201,MATCH($A1259&amp;"-3",Matches!$J$2:$J$201,0))="",INDEX(Matches!$H$2:$H$201,MATCH($A1259&amp;"-3",Matches!$J$2:$J$201,0))=""),"",IF(AND($C1259&lt;&gt;"",INDEX(Matches!$F$2:$F$201,MATCH($A1259&amp;"-3",Matches!$J$2:$J$201,0))&lt;&gt;"",$C1259&gt;=INDEX(Matches!$F$2:$F$201,MATCH($A1259&amp;"-3",Matches!$J$2:$J$201,0))),"",IF(AND(H1259=INDEX(Matches!$G$2:$G$201,MATCH($A1259&amp;"-3",Matches!$J$2:$J$201,0)),I1259=INDEX(Matches!$H$2:$H$201,MATCH($A1259&amp;"-3",Matches!$J$2:$J$201,0))),5,IF(SIGN(H1259-I1259)&lt;&gt;SIGN(INDEX(Matches!$G$2:$G$201,MATCH($A1259&amp;"-3",Matches!$J$2:$J$201,0))-INDEX(Matches!$H$2:$H$201,MATCH($A1259&amp;"-3",Matches!$J$2:$J$201,0))),0,IF(H1259-I1259=INDEX(Matches!$G$2:$G$201,MATCH($A1259&amp;"-3",Matches!$J$2:$J$201,0))-INDEX(Matches!$H$2:$H$201,MATCH($A1259&amp;"-3",Matches!$J$2:$J$201,0)),3,2))))),""))</f>
        <v/>
      </c>
      <c r="AA1259" s="12" t="str">
        <f aca="false">IF(OR($B1259="",J1259="",K1259=""),"",IFERROR(IF(OR(INDEX(Matches!$I$2:$I$201,MATCH($A1259&amp;"-4",Matches!$J$2:$J$201,0))="Void",INDEX(Matches!$G$2:$G$201,MATCH($A1259&amp;"-4",Matches!$J$2:$J$201,0))="",INDEX(Matches!$H$2:$H$201,MATCH($A1259&amp;"-4",Matches!$J$2:$J$201,0))=""),"",IF(AND($C1259&lt;&gt;"",INDEX(Matches!$F$2:$F$201,MATCH($A1259&amp;"-4",Matches!$J$2:$J$201,0))&lt;&gt;"",$C1259&gt;=INDEX(Matches!$F$2:$F$201,MATCH($A1259&amp;"-4",Matches!$J$2:$J$201,0))),"",IF(AND(J1259=INDEX(Matches!$G$2:$G$201,MATCH($A1259&amp;"-4",Matches!$J$2:$J$201,0)),K1259=INDEX(Matches!$H$2:$H$201,MATCH($A1259&amp;"-4",Matches!$J$2:$J$201,0))),5,IF(SIGN(J1259-K1259)&lt;&gt;SIGN(INDEX(Matches!$G$2:$G$201,MATCH($A1259&amp;"-4",Matches!$J$2:$J$201,0))-INDEX(Matches!$H$2:$H$201,MATCH($A1259&amp;"-4",Matches!$J$2:$J$201,0))),0,IF(J1259-K1259=INDEX(Matches!$G$2:$G$201,MATCH($A1259&amp;"-4",Matches!$J$2:$J$201,0))-INDEX(Matches!$H$2:$H$201,MATCH($A1259&amp;"-4",Matches!$J$2:$J$201,0)),3,2))))),""))</f>
        <v/>
      </c>
      <c r="AB1259" s="12" t="str">
        <f aca="false">IF(OR($B1259="",L1259="",M1259=""),"",IFERROR(IF(OR(INDEX(Matches!$I$2:$I$201,MATCH($A1259&amp;"-5",Matches!$J$2:$J$201,0))="Void",INDEX(Matches!$G$2:$G$201,MATCH($A1259&amp;"-5",Matches!$J$2:$J$201,0))="",INDEX(Matches!$H$2:$H$201,MATCH($A1259&amp;"-5",Matches!$J$2:$J$201,0))=""),"",IF(AND($C1259&lt;&gt;"",INDEX(Matches!$F$2:$F$201,MATCH($A1259&amp;"-5",Matches!$J$2:$J$201,0))&lt;&gt;"",$C1259&gt;=INDEX(Matches!$F$2:$F$201,MATCH($A1259&amp;"-5",Matches!$J$2:$J$201,0))),"",IF(AND(L1259=INDEX(Matches!$G$2:$G$201,MATCH($A1259&amp;"-5",Matches!$J$2:$J$201,0)),M1259=INDEX(Matches!$H$2:$H$201,MATCH($A1259&amp;"-5",Matches!$J$2:$J$201,0))),5,IF(SIGN(L1259-M1259)&lt;&gt;SIGN(INDEX(Matches!$G$2:$G$201,MATCH($A1259&amp;"-5",Matches!$J$2:$J$201,0))-INDEX(Matches!$H$2:$H$201,MATCH($A1259&amp;"-5",Matches!$J$2:$J$201,0))),0,IF(L1259-M1259=INDEX(Matches!$G$2:$G$201,MATCH($A1259&amp;"-5",Matches!$J$2:$J$201,0))-INDEX(Matches!$H$2:$H$201,MATCH($A1259&amp;"-5",Matches!$J$2:$J$201,0)),3,2))))),""))</f>
        <v/>
      </c>
      <c r="AC1259" s="12" t="str">
        <f aca="false">IF(OR($B1259="",N1259="",O1259=""),"",IFERROR(IF(OR(INDEX(Matches!$I$2:$I$201,MATCH($A1259&amp;"-6",Matches!$J$2:$J$201,0))="Void",INDEX(Matches!$G$2:$G$201,MATCH($A1259&amp;"-6",Matches!$J$2:$J$201,0))="",INDEX(Matches!$H$2:$H$201,MATCH($A1259&amp;"-6",Matches!$J$2:$J$201,0))=""),"",IF(AND($C1259&lt;&gt;"",INDEX(Matches!$F$2:$F$201,MATCH($A1259&amp;"-6",Matches!$J$2:$J$201,0))&lt;&gt;"",$C1259&gt;=INDEX(Matches!$F$2:$F$201,MATCH($A1259&amp;"-6",Matches!$J$2:$J$201,0))),"",IF(AND(N1259=INDEX(Matches!$G$2:$G$201,MATCH($A1259&amp;"-6",Matches!$J$2:$J$201,0)),O1259=INDEX(Matches!$H$2:$H$201,MATCH($A1259&amp;"-6",Matches!$J$2:$J$201,0))),5,IF(SIGN(N1259-O1259)&lt;&gt;SIGN(INDEX(Matches!$G$2:$G$201,MATCH($A1259&amp;"-6",Matches!$J$2:$J$201,0))-INDEX(Matches!$H$2:$H$201,MATCH($A1259&amp;"-6",Matches!$J$2:$J$201,0))),0,IF(N1259-O1259=INDEX(Matches!$G$2:$G$201,MATCH($A1259&amp;"-6",Matches!$J$2:$J$201,0))-INDEX(Matches!$H$2:$H$201,MATCH($A1259&amp;"-6",Matches!$J$2:$J$201,0)),3,2))))),""))</f>
        <v/>
      </c>
      <c r="AD1259" s="12" t="str">
        <f aca="false">IF(OR($B1259="",P1259="",Q1259=""),"",IFERROR(IF(OR(INDEX(Matches!$I$2:$I$201,MATCH($A1259&amp;"-7",Matches!$J$2:$J$201,0))="Void",INDEX(Matches!$G$2:$G$201,MATCH($A1259&amp;"-7",Matches!$J$2:$J$201,0))="",INDEX(Matches!$H$2:$H$201,MATCH($A1259&amp;"-7",Matches!$J$2:$J$201,0))=""),"",IF(AND($C1259&lt;&gt;"",INDEX(Matches!$F$2:$F$201,MATCH($A1259&amp;"-7",Matches!$J$2:$J$201,0))&lt;&gt;"",$C1259&gt;=INDEX(Matches!$F$2:$F$201,MATCH($A1259&amp;"-7",Matches!$J$2:$J$201,0))),"",IF(AND(P1259=INDEX(Matches!$G$2:$G$201,MATCH($A1259&amp;"-7",Matches!$J$2:$J$201,0)),Q1259=INDEX(Matches!$H$2:$H$201,MATCH($A1259&amp;"-7",Matches!$J$2:$J$201,0))),5,IF(SIGN(P1259-Q1259)&lt;&gt;SIGN(INDEX(Matches!$G$2:$G$201,MATCH($A1259&amp;"-7",Matches!$J$2:$J$201,0))-INDEX(Matches!$H$2:$H$201,MATCH($A1259&amp;"-7",Matches!$J$2:$J$201,0))),0,IF(P1259-Q1259=INDEX(Matches!$G$2:$G$201,MATCH($A1259&amp;"-7",Matches!$J$2:$J$201,0))-INDEX(Matches!$H$2:$H$201,MATCH($A1259&amp;"-7",Matches!$J$2:$J$201,0)),3,2))))),""))</f>
        <v/>
      </c>
      <c r="AE1259" s="12" t="str">
        <f aca="false">IF(OR($B1259="",R1259="",S1259=""),"",IFERROR(IF(OR(INDEX(Matches!$I$2:$I$201,MATCH($A1259&amp;"-8",Matches!$J$2:$J$201,0))="Void",INDEX(Matches!$G$2:$G$201,MATCH($A1259&amp;"-8",Matches!$J$2:$J$201,0))="",INDEX(Matches!$H$2:$H$201,MATCH($A1259&amp;"-8",Matches!$J$2:$J$201,0))=""),"",IF(AND($C1259&lt;&gt;"",INDEX(Matches!$F$2:$F$201,MATCH($A1259&amp;"-8",Matches!$J$2:$J$201,0))&lt;&gt;"",$C1259&gt;=INDEX(Matches!$F$2:$F$201,MATCH($A1259&amp;"-8",Matches!$J$2:$J$201,0))),"",IF(AND(R1259=INDEX(Matches!$G$2:$G$201,MATCH($A1259&amp;"-8",Matches!$J$2:$J$201,0)),S1259=INDEX(Matches!$H$2:$H$201,MATCH($A1259&amp;"-8",Matches!$J$2:$J$201,0))),5,IF(SIGN(R1259-S1259)&lt;&gt;SIGN(INDEX(Matches!$G$2:$G$201,MATCH($A1259&amp;"-8",Matches!$J$2:$J$201,0))-INDEX(Matches!$H$2:$H$201,MATCH($A1259&amp;"-8",Matches!$J$2:$J$201,0))),0,IF(R1259-S1259=INDEX(Matches!$G$2:$G$201,MATCH($A1259&amp;"-8",Matches!$J$2:$J$201,0))-INDEX(Matches!$H$2:$H$201,MATCH($A1259&amp;"-8",Matches!$J$2:$J$201,0)),3,2))))),""))</f>
        <v/>
      </c>
      <c r="AF1259" s="12" t="str">
        <f aca="false">IF(OR($B1259="",T1259="",U1259=""),"",IFERROR(IF(OR(INDEX(Matches!$I$2:$I$201,MATCH($A1259&amp;"-9",Matches!$J$2:$J$201,0))="Void",INDEX(Matches!$G$2:$G$201,MATCH($A1259&amp;"-9",Matches!$J$2:$J$201,0))="",INDEX(Matches!$H$2:$H$201,MATCH($A1259&amp;"-9",Matches!$J$2:$J$201,0))=""),"",IF(AND($C1259&lt;&gt;"",INDEX(Matches!$F$2:$F$201,MATCH($A1259&amp;"-9",Matches!$J$2:$J$201,0))&lt;&gt;"",$C1259&gt;=INDEX(Matches!$F$2:$F$201,MATCH($A1259&amp;"-9",Matches!$J$2:$J$201,0))),"",IF(AND(T1259=INDEX(Matches!$G$2:$G$201,MATCH($A1259&amp;"-9",Matches!$J$2:$J$201,0)),U1259=INDEX(Matches!$H$2:$H$201,MATCH($A1259&amp;"-9",Matches!$J$2:$J$201,0))),5,IF(SIGN(T1259-U1259)&lt;&gt;SIGN(INDEX(Matches!$G$2:$G$201,MATCH($A1259&amp;"-9",Matches!$J$2:$J$201,0))-INDEX(Matches!$H$2:$H$201,MATCH($A1259&amp;"-9",Matches!$J$2:$J$201,0))),0,IF(T1259-U1259=INDEX(Matches!$G$2:$G$201,MATCH($A1259&amp;"-9",Matches!$J$2:$J$201,0))-INDEX(Matches!$H$2:$H$201,MATCH($A1259&amp;"-9",Matches!$J$2:$J$201,0)),3,2))))),""))</f>
        <v/>
      </c>
      <c r="AG1259" s="12" t="str">
        <f aca="false">IF(OR($B1259="",V1259="",W1259=""),"",IFERROR(IF(OR(INDEX(Matches!$I$2:$I$201,MATCH($A1259&amp;"-10",Matches!$J$2:$J$201,0))="Void",INDEX(Matches!$G$2:$G$201,MATCH($A1259&amp;"-10",Matches!$J$2:$J$201,0))="",INDEX(Matches!$H$2:$H$201,MATCH($A1259&amp;"-10",Matches!$J$2:$J$201,0))=""),"",IF(AND($C1259&lt;&gt;"",INDEX(Matches!$F$2:$F$201,MATCH($A1259&amp;"-10",Matches!$J$2:$J$201,0))&lt;&gt;"",$C1259&gt;=INDEX(Matches!$F$2:$F$201,MATCH($A1259&amp;"-10",Matches!$J$2:$J$201,0))),"",IF(AND(V1259=INDEX(Matches!$G$2:$G$201,MATCH($A1259&amp;"-10",Matches!$J$2:$J$201,0)),W1259=INDEX(Matches!$H$2:$H$201,MATCH($A1259&amp;"-10",Matches!$J$2:$J$201,0))),5,IF(SIGN(V1259-W1259)&lt;&gt;SIGN(INDEX(Matches!$G$2:$G$201,MATCH($A1259&amp;"-10",Matches!$J$2:$J$201,0))-INDEX(Matches!$H$2:$H$201,MATCH($A1259&amp;"-10",Matches!$J$2:$J$201,0))),0,IF(V1259-W1259=INDEX(Matches!$G$2:$G$201,MATCH($A1259&amp;"-10",Matches!$J$2:$J$201,0))-INDEX(Matches!$H$2:$H$201,MATCH($A1259&amp;"-10",Matches!$J$2:$J$201,0)),3,2))))),""))</f>
        <v/>
      </c>
      <c r="AH1259" s="13" t="str">
        <f aca="false">IF($B1259="","",SUM(X1259:AG1259))</f>
        <v/>
      </c>
      <c r="AI1259" s="12" t="str">
        <f aca="false">IF($B1259="","",COUNTIF(X1259:AG1259,5))</f>
        <v/>
      </c>
      <c r="AJ1259" s="12" t="str">
        <f aca="false">IF($B1259="","",COUNTIF(X1259:AG1259,"&gt;=2"))</f>
        <v/>
      </c>
      <c r="AK1259" s="12" t="str">
        <f aca="false">IF($B1259="","",COUNT(X1259:AG1259))</f>
        <v/>
      </c>
    </row>
    <row r="1260" customFormat="false" ht="15" hidden="false" customHeight="false" outlineLevel="0" collapsed="false">
      <c r="A1260" s="7"/>
      <c r="B1260" s="7"/>
      <c r="C1260" s="11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12" t="str">
        <f aca="false">IF(OR($B1260="",D1260="",E1260=""),"",IFERROR(IF(OR(INDEX(Matches!$I$2:$I$201,MATCH($A1260&amp;"-1",Matches!$J$2:$J$201,0))="Void",INDEX(Matches!$G$2:$G$201,MATCH($A1260&amp;"-1",Matches!$J$2:$J$201,0))="",INDEX(Matches!$H$2:$H$201,MATCH($A1260&amp;"-1",Matches!$J$2:$J$201,0))=""),"",IF(AND($C1260&lt;&gt;"",INDEX(Matches!$F$2:$F$201,MATCH($A1260&amp;"-1",Matches!$J$2:$J$201,0))&lt;&gt;"",$C1260&gt;=INDEX(Matches!$F$2:$F$201,MATCH($A1260&amp;"-1",Matches!$J$2:$J$201,0))),"",IF(AND(D1260=INDEX(Matches!$G$2:$G$201,MATCH($A1260&amp;"-1",Matches!$J$2:$J$201,0)),E1260=INDEX(Matches!$H$2:$H$201,MATCH($A1260&amp;"-1",Matches!$J$2:$J$201,0))),5,IF(SIGN(D1260-E1260)&lt;&gt;SIGN(INDEX(Matches!$G$2:$G$201,MATCH($A1260&amp;"-1",Matches!$J$2:$J$201,0))-INDEX(Matches!$H$2:$H$201,MATCH($A1260&amp;"-1",Matches!$J$2:$J$201,0))),0,IF(D1260-E1260=INDEX(Matches!$G$2:$G$201,MATCH($A1260&amp;"-1",Matches!$J$2:$J$201,0))-INDEX(Matches!$H$2:$H$201,MATCH($A1260&amp;"-1",Matches!$J$2:$J$201,0)),3,2))))),""))</f>
        <v/>
      </c>
      <c r="Y1260" s="12" t="str">
        <f aca="false">IF(OR($B1260="",F1260="",G1260=""),"",IFERROR(IF(OR(INDEX(Matches!$I$2:$I$201,MATCH($A1260&amp;"-2",Matches!$J$2:$J$201,0))="Void",INDEX(Matches!$G$2:$G$201,MATCH($A1260&amp;"-2",Matches!$J$2:$J$201,0))="",INDEX(Matches!$H$2:$H$201,MATCH($A1260&amp;"-2",Matches!$J$2:$J$201,0))=""),"",IF(AND($C1260&lt;&gt;"",INDEX(Matches!$F$2:$F$201,MATCH($A1260&amp;"-2",Matches!$J$2:$J$201,0))&lt;&gt;"",$C1260&gt;=INDEX(Matches!$F$2:$F$201,MATCH($A1260&amp;"-2",Matches!$J$2:$J$201,0))),"",IF(AND(F1260=INDEX(Matches!$G$2:$G$201,MATCH($A1260&amp;"-2",Matches!$J$2:$J$201,0)),G1260=INDEX(Matches!$H$2:$H$201,MATCH($A1260&amp;"-2",Matches!$J$2:$J$201,0))),5,IF(SIGN(F1260-G1260)&lt;&gt;SIGN(INDEX(Matches!$G$2:$G$201,MATCH($A1260&amp;"-2",Matches!$J$2:$J$201,0))-INDEX(Matches!$H$2:$H$201,MATCH($A1260&amp;"-2",Matches!$J$2:$J$201,0))),0,IF(F1260-G1260=INDEX(Matches!$G$2:$G$201,MATCH($A1260&amp;"-2",Matches!$J$2:$J$201,0))-INDEX(Matches!$H$2:$H$201,MATCH($A1260&amp;"-2",Matches!$J$2:$J$201,0)),3,2))))),""))</f>
        <v/>
      </c>
      <c r="Z1260" s="12" t="str">
        <f aca="false">IF(OR($B1260="",H1260="",I1260=""),"",IFERROR(IF(OR(INDEX(Matches!$I$2:$I$201,MATCH($A1260&amp;"-3",Matches!$J$2:$J$201,0))="Void",INDEX(Matches!$G$2:$G$201,MATCH($A1260&amp;"-3",Matches!$J$2:$J$201,0))="",INDEX(Matches!$H$2:$H$201,MATCH($A1260&amp;"-3",Matches!$J$2:$J$201,0))=""),"",IF(AND($C1260&lt;&gt;"",INDEX(Matches!$F$2:$F$201,MATCH($A1260&amp;"-3",Matches!$J$2:$J$201,0))&lt;&gt;"",$C1260&gt;=INDEX(Matches!$F$2:$F$201,MATCH($A1260&amp;"-3",Matches!$J$2:$J$201,0))),"",IF(AND(H1260=INDEX(Matches!$G$2:$G$201,MATCH($A1260&amp;"-3",Matches!$J$2:$J$201,0)),I1260=INDEX(Matches!$H$2:$H$201,MATCH($A1260&amp;"-3",Matches!$J$2:$J$201,0))),5,IF(SIGN(H1260-I1260)&lt;&gt;SIGN(INDEX(Matches!$G$2:$G$201,MATCH($A1260&amp;"-3",Matches!$J$2:$J$201,0))-INDEX(Matches!$H$2:$H$201,MATCH($A1260&amp;"-3",Matches!$J$2:$J$201,0))),0,IF(H1260-I1260=INDEX(Matches!$G$2:$G$201,MATCH($A1260&amp;"-3",Matches!$J$2:$J$201,0))-INDEX(Matches!$H$2:$H$201,MATCH($A1260&amp;"-3",Matches!$J$2:$J$201,0)),3,2))))),""))</f>
        <v/>
      </c>
      <c r="AA1260" s="12" t="str">
        <f aca="false">IF(OR($B1260="",J1260="",K1260=""),"",IFERROR(IF(OR(INDEX(Matches!$I$2:$I$201,MATCH($A1260&amp;"-4",Matches!$J$2:$J$201,0))="Void",INDEX(Matches!$G$2:$G$201,MATCH($A1260&amp;"-4",Matches!$J$2:$J$201,0))="",INDEX(Matches!$H$2:$H$201,MATCH($A1260&amp;"-4",Matches!$J$2:$J$201,0))=""),"",IF(AND($C1260&lt;&gt;"",INDEX(Matches!$F$2:$F$201,MATCH($A1260&amp;"-4",Matches!$J$2:$J$201,0))&lt;&gt;"",$C1260&gt;=INDEX(Matches!$F$2:$F$201,MATCH($A1260&amp;"-4",Matches!$J$2:$J$201,0))),"",IF(AND(J1260=INDEX(Matches!$G$2:$G$201,MATCH($A1260&amp;"-4",Matches!$J$2:$J$201,0)),K1260=INDEX(Matches!$H$2:$H$201,MATCH($A1260&amp;"-4",Matches!$J$2:$J$201,0))),5,IF(SIGN(J1260-K1260)&lt;&gt;SIGN(INDEX(Matches!$G$2:$G$201,MATCH($A1260&amp;"-4",Matches!$J$2:$J$201,0))-INDEX(Matches!$H$2:$H$201,MATCH($A1260&amp;"-4",Matches!$J$2:$J$201,0))),0,IF(J1260-K1260=INDEX(Matches!$G$2:$G$201,MATCH($A1260&amp;"-4",Matches!$J$2:$J$201,0))-INDEX(Matches!$H$2:$H$201,MATCH($A1260&amp;"-4",Matches!$J$2:$J$201,0)),3,2))))),""))</f>
        <v/>
      </c>
      <c r="AB1260" s="12" t="str">
        <f aca="false">IF(OR($B1260="",L1260="",M1260=""),"",IFERROR(IF(OR(INDEX(Matches!$I$2:$I$201,MATCH($A1260&amp;"-5",Matches!$J$2:$J$201,0))="Void",INDEX(Matches!$G$2:$G$201,MATCH($A1260&amp;"-5",Matches!$J$2:$J$201,0))="",INDEX(Matches!$H$2:$H$201,MATCH($A1260&amp;"-5",Matches!$J$2:$J$201,0))=""),"",IF(AND($C1260&lt;&gt;"",INDEX(Matches!$F$2:$F$201,MATCH($A1260&amp;"-5",Matches!$J$2:$J$201,0))&lt;&gt;"",$C1260&gt;=INDEX(Matches!$F$2:$F$201,MATCH($A1260&amp;"-5",Matches!$J$2:$J$201,0))),"",IF(AND(L1260=INDEX(Matches!$G$2:$G$201,MATCH($A1260&amp;"-5",Matches!$J$2:$J$201,0)),M1260=INDEX(Matches!$H$2:$H$201,MATCH($A1260&amp;"-5",Matches!$J$2:$J$201,0))),5,IF(SIGN(L1260-M1260)&lt;&gt;SIGN(INDEX(Matches!$G$2:$G$201,MATCH($A1260&amp;"-5",Matches!$J$2:$J$201,0))-INDEX(Matches!$H$2:$H$201,MATCH($A1260&amp;"-5",Matches!$J$2:$J$201,0))),0,IF(L1260-M1260=INDEX(Matches!$G$2:$G$201,MATCH($A1260&amp;"-5",Matches!$J$2:$J$201,0))-INDEX(Matches!$H$2:$H$201,MATCH($A1260&amp;"-5",Matches!$J$2:$J$201,0)),3,2))))),""))</f>
        <v/>
      </c>
      <c r="AC1260" s="12" t="str">
        <f aca="false">IF(OR($B1260="",N1260="",O1260=""),"",IFERROR(IF(OR(INDEX(Matches!$I$2:$I$201,MATCH($A1260&amp;"-6",Matches!$J$2:$J$201,0))="Void",INDEX(Matches!$G$2:$G$201,MATCH($A1260&amp;"-6",Matches!$J$2:$J$201,0))="",INDEX(Matches!$H$2:$H$201,MATCH($A1260&amp;"-6",Matches!$J$2:$J$201,0))=""),"",IF(AND($C1260&lt;&gt;"",INDEX(Matches!$F$2:$F$201,MATCH($A1260&amp;"-6",Matches!$J$2:$J$201,0))&lt;&gt;"",$C1260&gt;=INDEX(Matches!$F$2:$F$201,MATCH($A1260&amp;"-6",Matches!$J$2:$J$201,0))),"",IF(AND(N1260=INDEX(Matches!$G$2:$G$201,MATCH($A1260&amp;"-6",Matches!$J$2:$J$201,0)),O1260=INDEX(Matches!$H$2:$H$201,MATCH($A1260&amp;"-6",Matches!$J$2:$J$201,0))),5,IF(SIGN(N1260-O1260)&lt;&gt;SIGN(INDEX(Matches!$G$2:$G$201,MATCH($A1260&amp;"-6",Matches!$J$2:$J$201,0))-INDEX(Matches!$H$2:$H$201,MATCH($A1260&amp;"-6",Matches!$J$2:$J$201,0))),0,IF(N1260-O1260=INDEX(Matches!$G$2:$G$201,MATCH($A1260&amp;"-6",Matches!$J$2:$J$201,0))-INDEX(Matches!$H$2:$H$201,MATCH($A1260&amp;"-6",Matches!$J$2:$J$201,0)),3,2))))),""))</f>
        <v/>
      </c>
      <c r="AD1260" s="12" t="str">
        <f aca="false">IF(OR($B1260="",P1260="",Q1260=""),"",IFERROR(IF(OR(INDEX(Matches!$I$2:$I$201,MATCH($A1260&amp;"-7",Matches!$J$2:$J$201,0))="Void",INDEX(Matches!$G$2:$G$201,MATCH($A1260&amp;"-7",Matches!$J$2:$J$201,0))="",INDEX(Matches!$H$2:$H$201,MATCH($A1260&amp;"-7",Matches!$J$2:$J$201,0))=""),"",IF(AND($C1260&lt;&gt;"",INDEX(Matches!$F$2:$F$201,MATCH($A1260&amp;"-7",Matches!$J$2:$J$201,0))&lt;&gt;"",$C1260&gt;=INDEX(Matches!$F$2:$F$201,MATCH($A1260&amp;"-7",Matches!$J$2:$J$201,0))),"",IF(AND(P1260=INDEX(Matches!$G$2:$G$201,MATCH($A1260&amp;"-7",Matches!$J$2:$J$201,0)),Q1260=INDEX(Matches!$H$2:$H$201,MATCH($A1260&amp;"-7",Matches!$J$2:$J$201,0))),5,IF(SIGN(P1260-Q1260)&lt;&gt;SIGN(INDEX(Matches!$G$2:$G$201,MATCH($A1260&amp;"-7",Matches!$J$2:$J$201,0))-INDEX(Matches!$H$2:$H$201,MATCH($A1260&amp;"-7",Matches!$J$2:$J$201,0))),0,IF(P1260-Q1260=INDEX(Matches!$G$2:$G$201,MATCH($A1260&amp;"-7",Matches!$J$2:$J$201,0))-INDEX(Matches!$H$2:$H$201,MATCH($A1260&amp;"-7",Matches!$J$2:$J$201,0)),3,2))))),""))</f>
        <v/>
      </c>
      <c r="AE1260" s="12" t="str">
        <f aca="false">IF(OR($B1260="",R1260="",S1260=""),"",IFERROR(IF(OR(INDEX(Matches!$I$2:$I$201,MATCH($A1260&amp;"-8",Matches!$J$2:$J$201,0))="Void",INDEX(Matches!$G$2:$G$201,MATCH($A1260&amp;"-8",Matches!$J$2:$J$201,0))="",INDEX(Matches!$H$2:$H$201,MATCH($A1260&amp;"-8",Matches!$J$2:$J$201,0))=""),"",IF(AND($C1260&lt;&gt;"",INDEX(Matches!$F$2:$F$201,MATCH($A1260&amp;"-8",Matches!$J$2:$J$201,0))&lt;&gt;"",$C1260&gt;=INDEX(Matches!$F$2:$F$201,MATCH($A1260&amp;"-8",Matches!$J$2:$J$201,0))),"",IF(AND(R1260=INDEX(Matches!$G$2:$G$201,MATCH($A1260&amp;"-8",Matches!$J$2:$J$201,0)),S1260=INDEX(Matches!$H$2:$H$201,MATCH($A1260&amp;"-8",Matches!$J$2:$J$201,0))),5,IF(SIGN(R1260-S1260)&lt;&gt;SIGN(INDEX(Matches!$G$2:$G$201,MATCH($A1260&amp;"-8",Matches!$J$2:$J$201,0))-INDEX(Matches!$H$2:$H$201,MATCH($A1260&amp;"-8",Matches!$J$2:$J$201,0))),0,IF(R1260-S1260=INDEX(Matches!$G$2:$G$201,MATCH($A1260&amp;"-8",Matches!$J$2:$J$201,0))-INDEX(Matches!$H$2:$H$201,MATCH($A1260&amp;"-8",Matches!$J$2:$J$201,0)),3,2))))),""))</f>
        <v/>
      </c>
      <c r="AF1260" s="12" t="str">
        <f aca="false">IF(OR($B1260="",T1260="",U1260=""),"",IFERROR(IF(OR(INDEX(Matches!$I$2:$I$201,MATCH($A1260&amp;"-9",Matches!$J$2:$J$201,0))="Void",INDEX(Matches!$G$2:$G$201,MATCH($A1260&amp;"-9",Matches!$J$2:$J$201,0))="",INDEX(Matches!$H$2:$H$201,MATCH($A1260&amp;"-9",Matches!$J$2:$J$201,0))=""),"",IF(AND($C1260&lt;&gt;"",INDEX(Matches!$F$2:$F$201,MATCH($A1260&amp;"-9",Matches!$J$2:$J$201,0))&lt;&gt;"",$C1260&gt;=INDEX(Matches!$F$2:$F$201,MATCH($A1260&amp;"-9",Matches!$J$2:$J$201,0))),"",IF(AND(T1260=INDEX(Matches!$G$2:$G$201,MATCH($A1260&amp;"-9",Matches!$J$2:$J$201,0)),U1260=INDEX(Matches!$H$2:$H$201,MATCH($A1260&amp;"-9",Matches!$J$2:$J$201,0))),5,IF(SIGN(T1260-U1260)&lt;&gt;SIGN(INDEX(Matches!$G$2:$G$201,MATCH($A1260&amp;"-9",Matches!$J$2:$J$201,0))-INDEX(Matches!$H$2:$H$201,MATCH($A1260&amp;"-9",Matches!$J$2:$J$201,0))),0,IF(T1260-U1260=INDEX(Matches!$G$2:$G$201,MATCH($A1260&amp;"-9",Matches!$J$2:$J$201,0))-INDEX(Matches!$H$2:$H$201,MATCH($A1260&amp;"-9",Matches!$J$2:$J$201,0)),3,2))))),""))</f>
        <v/>
      </c>
      <c r="AG1260" s="12" t="str">
        <f aca="false">IF(OR($B1260="",V1260="",W1260=""),"",IFERROR(IF(OR(INDEX(Matches!$I$2:$I$201,MATCH($A1260&amp;"-10",Matches!$J$2:$J$201,0))="Void",INDEX(Matches!$G$2:$G$201,MATCH($A1260&amp;"-10",Matches!$J$2:$J$201,0))="",INDEX(Matches!$H$2:$H$201,MATCH($A1260&amp;"-10",Matches!$J$2:$J$201,0))=""),"",IF(AND($C1260&lt;&gt;"",INDEX(Matches!$F$2:$F$201,MATCH($A1260&amp;"-10",Matches!$J$2:$J$201,0))&lt;&gt;"",$C1260&gt;=INDEX(Matches!$F$2:$F$201,MATCH($A1260&amp;"-10",Matches!$J$2:$J$201,0))),"",IF(AND(V1260=INDEX(Matches!$G$2:$G$201,MATCH($A1260&amp;"-10",Matches!$J$2:$J$201,0)),W1260=INDEX(Matches!$H$2:$H$201,MATCH($A1260&amp;"-10",Matches!$J$2:$J$201,0))),5,IF(SIGN(V1260-W1260)&lt;&gt;SIGN(INDEX(Matches!$G$2:$G$201,MATCH($A1260&amp;"-10",Matches!$J$2:$J$201,0))-INDEX(Matches!$H$2:$H$201,MATCH($A1260&amp;"-10",Matches!$J$2:$J$201,0))),0,IF(V1260-W1260=INDEX(Matches!$G$2:$G$201,MATCH($A1260&amp;"-10",Matches!$J$2:$J$201,0))-INDEX(Matches!$H$2:$H$201,MATCH($A1260&amp;"-10",Matches!$J$2:$J$201,0)),3,2))))),""))</f>
        <v/>
      </c>
      <c r="AH1260" s="13" t="str">
        <f aca="false">IF($B1260="","",SUM(X1260:AG1260))</f>
        <v/>
      </c>
      <c r="AI1260" s="12" t="str">
        <f aca="false">IF($B1260="","",COUNTIF(X1260:AG1260,5))</f>
        <v/>
      </c>
      <c r="AJ1260" s="12" t="str">
        <f aca="false">IF($B1260="","",COUNTIF(X1260:AG1260,"&gt;=2"))</f>
        <v/>
      </c>
      <c r="AK1260" s="12" t="str">
        <f aca="false">IF($B1260="","",COUNT(X1260:AG1260))</f>
        <v/>
      </c>
    </row>
    <row r="1261" customFormat="false" ht="15" hidden="false" customHeight="false" outlineLevel="0" collapsed="false">
      <c r="A1261" s="7"/>
      <c r="B1261" s="7"/>
      <c r="C1261" s="11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12" t="str">
        <f aca="false">IF(OR($B1261="",D1261="",E1261=""),"",IFERROR(IF(OR(INDEX(Matches!$I$2:$I$201,MATCH($A1261&amp;"-1",Matches!$J$2:$J$201,0))="Void",INDEX(Matches!$G$2:$G$201,MATCH($A1261&amp;"-1",Matches!$J$2:$J$201,0))="",INDEX(Matches!$H$2:$H$201,MATCH($A1261&amp;"-1",Matches!$J$2:$J$201,0))=""),"",IF(AND($C1261&lt;&gt;"",INDEX(Matches!$F$2:$F$201,MATCH($A1261&amp;"-1",Matches!$J$2:$J$201,0))&lt;&gt;"",$C1261&gt;=INDEX(Matches!$F$2:$F$201,MATCH($A1261&amp;"-1",Matches!$J$2:$J$201,0))),"",IF(AND(D1261=INDEX(Matches!$G$2:$G$201,MATCH($A1261&amp;"-1",Matches!$J$2:$J$201,0)),E1261=INDEX(Matches!$H$2:$H$201,MATCH($A1261&amp;"-1",Matches!$J$2:$J$201,0))),5,IF(SIGN(D1261-E1261)&lt;&gt;SIGN(INDEX(Matches!$G$2:$G$201,MATCH($A1261&amp;"-1",Matches!$J$2:$J$201,0))-INDEX(Matches!$H$2:$H$201,MATCH($A1261&amp;"-1",Matches!$J$2:$J$201,0))),0,IF(D1261-E1261=INDEX(Matches!$G$2:$G$201,MATCH($A1261&amp;"-1",Matches!$J$2:$J$201,0))-INDEX(Matches!$H$2:$H$201,MATCH($A1261&amp;"-1",Matches!$J$2:$J$201,0)),3,2))))),""))</f>
        <v/>
      </c>
      <c r="Y1261" s="12" t="str">
        <f aca="false">IF(OR($B1261="",F1261="",G1261=""),"",IFERROR(IF(OR(INDEX(Matches!$I$2:$I$201,MATCH($A1261&amp;"-2",Matches!$J$2:$J$201,0))="Void",INDEX(Matches!$G$2:$G$201,MATCH($A1261&amp;"-2",Matches!$J$2:$J$201,0))="",INDEX(Matches!$H$2:$H$201,MATCH($A1261&amp;"-2",Matches!$J$2:$J$201,0))=""),"",IF(AND($C1261&lt;&gt;"",INDEX(Matches!$F$2:$F$201,MATCH($A1261&amp;"-2",Matches!$J$2:$J$201,0))&lt;&gt;"",$C1261&gt;=INDEX(Matches!$F$2:$F$201,MATCH($A1261&amp;"-2",Matches!$J$2:$J$201,0))),"",IF(AND(F1261=INDEX(Matches!$G$2:$G$201,MATCH($A1261&amp;"-2",Matches!$J$2:$J$201,0)),G1261=INDEX(Matches!$H$2:$H$201,MATCH($A1261&amp;"-2",Matches!$J$2:$J$201,0))),5,IF(SIGN(F1261-G1261)&lt;&gt;SIGN(INDEX(Matches!$G$2:$G$201,MATCH($A1261&amp;"-2",Matches!$J$2:$J$201,0))-INDEX(Matches!$H$2:$H$201,MATCH($A1261&amp;"-2",Matches!$J$2:$J$201,0))),0,IF(F1261-G1261=INDEX(Matches!$G$2:$G$201,MATCH($A1261&amp;"-2",Matches!$J$2:$J$201,0))-INDEX(Matches!$H$2:$H$201,MATCH($A1261&amp;"-2",Matches!$J$2:$J$201,0)),3,2))))),""))</f>
        <v/>
      </c>
      <c r="Z1261" s="12" t="str">
        <f aca="false">IF(OR($B1261="",H1261="",I1261=""),"",IFERROR(IF(OR(INDEX(Matches!$I$2:$I$201,MATCH($A1261&amp;"-3",Matches!$J$2:$J$201,0))="Void",INDEX(Matches!$G$2:$G$201,MATCH($A1261&amp;"-3",Matches!$J$2:$J$201,0))="",INDEX(Matches!$H$2:$H$201,MATCH($A1261&amp;"-3",Matches!$J$2:$J$201,0))=""),"",IF(AND($C1261&lt;&gt;"",INDEX(Matches!$F$2:$F$201,MATCH($A1261&amp;"-3",Matches!$J$2:$J$201,0))&lt;&gt;"",$C1261&gt;=INDEX(Matches!$F$2:$F$201,MATCH($A1261&amp;"-3",Matches!$J$2:$J$201,0))),"",IF(AND(H1261=INDEX(Matches!$G$2:$G$201,MATCH($A1261&amp;"-3",Matches!$J$2:$J$201,0)),I1261=INDEX(Matches!$H$2:$H$201,MATCH($A1261&amp;"-3",Matches!$J$2:$J$201,0))),5,IF(SIGN(H1261-I1261)&lt;&gt;SIGN(INDEX(Matches!$G$2:$G$201,MATCH($A1261&amp;"-3",Matches!$J$2:$J$201,0))-INDEX(Matches!$H$2:$H$201,MATCH($A1261&amp;"-3",Matches!$J$2:$J$201,0))),0,IF(H1261-I1261=INDEX(Matches!$G$2:$G$201,MATCH($A1261&amp;"-3",Matches!$J$2:$J$201,0))-INDEX(Matches!$H$2:$H$201,MATCH($A1261&amp;"-3",Matches!$J$2:$J$201,0)),3,2))))),""))</f>
        <v/>
      </c>
      <c r="AA1261" s="12" t="str">
        <f aca="false">IF(OR($B1261="",J1261="",K1261=""),"",IFERROR(IF(OR(INDEX(Matches!$I$2:$I$201,MATCH($A1261&amp;"-4",Matches!$J$2:$J$201,0))="Void",INDEX(Matches!$G$2:$G$201,MATCH($A1261&amp;"-4",Matches!$J$2:$J$201,0))="",INDEX(Matches!$H$2:$H$201,MATCH($A1261&amp;"-4",Matches!$J$2:$J$201,0))=""),"",IF(AND($C1261&lt;&gt;"",INDEX(Matches!$F$2:$F$201,MATCH($A1261&amp;"-4",Matches!$J$2:$J$201,0))&lt;&gt;"",$C1261&gt;=INDEX(Matches!$F$2:$F$201,MATCH($A1261&amp;"-4",Matches!$J$2:$J$201,0))),"",IF(AND(J1261=INDEX(Matches!$G$2:$G$201,MATCH($A1261&amp;"-4",Matches!$J$2:$J$201,0)),K1261=INDEX(Matches!$H$2:$H$201,MATCH($A1261&amp;"-4",Matches!$J$2:$J$201,0))),5,IF(SIGN(J1261-K1261)&lt;&gt;SIGN(INDEX(Matches!$G$2:$G$201,MATCH($A1261&amp;"-4",Matches!$J$2:$J$201,0))-INDEX(Matches!$H$2:$H$201,MATCH($A1261&amp;"-4",Matches!$J$2:$J$201,0))),0,IF(J1261-K1261=INDEX(Matches!$G$2:$G$201,MATCH($A1261&amp;"-4",Matches!$J$2:$J$201,0))-INDEX(Matches!$H$2:$H$201,MATCH($A1261&amp;"-4",Matches!$J$2:$J$201,0)),3,2))))),""))</f>
        <v/>
      </c>
      <c r="AB1261" s="12" t="str">
        <f aca="false">IF(OR($B1261="",L1261="",M1261=""),"",IFERROR(IF(OR(INDEX(Matches!$I$2:$I$201,MATCH($A1261&amp;"-5",Matches!$J$2:$J$201,0))="Void",INDEX(Matches!$G$2:$G$201,MATCH($A1261&amp;"-5",Matches!$J$2:$J$201,0))="",INDEX(Matches!$H$2:$H$201,MATCH($A1261&amp;"-5",Matches!$J$2:$J$201,0))=""),"",IF(AND($C1261&lt;&gt;"",INDEX(Matches!$F$2:$F$201,MATCH($A1261&amp;"-5",Matches!$J$2:$J$201,0))&lt;&gt;"",$C1261&gt;=INDEX(Matches!$F$2:$F$201,MATCH($A1261&amp;"-5",Matches!$J$2:$J$201,0))),"",IF(AND(L1261=INDEX(Matches!$G$2:$G$201,MATCH($A1261&amp;"-5",Matches!$J$2:$J$201,0)),M1261=INDEX(Matches!$H$2:$H$201,MATCH($A1261&amp;"-5",Matches!$J$2:$J$201,0))),5,IF(SIGN(L1261-M1261)&lt;&gt;SIGN(INDEX(Matches!$G$2:$G$201,MATCH($A1261&amp;"-5",Matches!$J$2:$J$201,0))-INDEX(Matches!$H$2:$H$201,MATCH($A1261&amp;"-5",Matches!$J$2:$J$201,0))),0,IF(L1261-M1261=INDEX(Matches!$G$2:$G$201,MATCH($A1261&amp;"-5",Matches!$J$2:$J$201,0))-INDEX(Matches!$H$2:$H$201,MATCH($A1261&amp;"-5",Matches!$J$2:$J$201,0)),3,2))))),""))</f>
        <v/>
      </c>
      <c r="AC1261" s="12" t="str">
        <f aca="false">IF(OR($B1261="",N1261="",O1261=""),"",IFERROR(IF(OR(INDEX(Matches!$I$2:$I$201,MATCH($A1261&amp;"-6",Matches!$J$2:$J$201,0))="Void",INDEX(Matches!$G$2:$G$201,MATCH($A1261&amp;"-6",Matches!$J$2:$J$201,0))="",INDEX(Matches!$H$2:$H$201,MATCH($A1261&amp;"-6",Matches!$J$2:$J$201,0))=""),"",IF(AND($C1261&lt;&gt;"",INDEX(Matches!$F$2:$F$201,MATCH($A1261&amp;"-6",Matches!$J$2:$J$201,0))&lt;&gt;"",$C1261&gt;=INDEX(Matches!$F$2:$F$201,MATCH($A1261&amp;"-6",Matches!$J$2:$J$201,0))),"",IF(AND(N1261=INDEX(Matches!$G$2:$G$201,MATCH($A1261&amp;"-6",Matches!$J$2:$J$201,0)),O1261=INDEX(Matches!$H$2:$H$201,MATCH($A1261&amp;"-6",Matches!$J$2:$J$201,0))),5,IF(SIGN(N1261-O1261)&lt;&gt;SIGN(INDEX(Matches!$G$2:$G$201,MATCH($A1261&amp;"-6",Matches!$J$2:$J$201,0))-INDEX(Matches!$H$2:$H$201,MATCH($A1261&amp;"-6",Matches!$J$2:$J$201,0))),0,IF(N1261-O1261=INDEX(Matches!$G$2:$G$201,MATCH($A1261&amp;"-6",Matches!$J$2:$J$201,0))-INDEX(Matches!$H$2:$H$201,MATCH($A1261&amp;"-6",Matches!$J$2:$J$201,0)),3,2))))),""))</f>
        <v/>
      </c>
      <c r="AD1261" s="12" t="str">
        <f aca="false">IF(OR($B1261="",P1261="",Q1261=""),"",IFERROR(IF(OR(INDEX(Matches!$I$2:$I$201,MATCH($A1261&amp;"-7",Matches!$J$2:$J$201,0))="Void",INDEX(Matches!$G$2:$G$201,MATCH($A1261&amp;"-7",Matches!$J$2:$J$201,0))="",INDEX(Matches!$H$2:$H$201,MATCH($A1261&amp;"-7",Matches!$J$2:$J$201,0))=""),"",IF(AND($C1261&lt;&gt;"",INDEX(Matches!$F$2:$F$201,MATCH($A1261&amp;"-7",Matches!$J$2:$J$201,0))&lt;&gt;"",$C1261&gt;=INDEX(Matches!$F$2:$F$201,MATCH($A1261&amp;"-7",Matches!$J$2:$J$201,0))),"",IF(AND(P1261=INDEX(Matches!$G$2:$G$201,MATCH($A1261&amp;"-7",Matches!$J$2:$J$201,0)),Q1261=INDEX(Matches!$H$2:$H$201,MATCH($A1261&amp;"-7",Matches!$J$2:$J$201,0))),5,IF(SIGN(P1261-Q1261)&lt;&gt;SIGN(INDEX(Matches!$G$2:$G$201,MATCH($A1261&amp;"-7",Matches!$J$2:$J$201,0))-INDEX(Matches!$H$2:$H$201,MATCH($A1261&amp;"-7",Matches!$J$2:$J$201,0))),0,IF(P1261-Q1261=INDEX(Matches!$G$2:$G$201,MATCH($A1261&amp;"-7",Matches!$J$2:$J$201,0))-INDEX(Matches!$H$2:$H$201,MATCH($A1261&amp;"-7",Matches!$J$2:$J$201,0)),3,2))))),""))</f>
        <v/>
      </c>
      <c r="AE1261" s="12" t="str">
        <f aca="false">IF(OR($B1261="",R1261="",S1261=""),"",IFERROR(IF(OR(INDEX(Matches!$I$2:$I$201,MATCH($A1261&amp;"-8",Matches!$J$2:$J$201,0))="Void",INDEX(Matches!$G$2:$G$201,MATCH($A1261&amp;"-8",Matches!$J$2:$J$201,0))="",INDEX(Matches!$H$2:$H$201,MATCH($A1261&amp;"-8",Matches!$J$2:$J$201,0))=""),"",IF(AND($C1261&lt;&gt;"",INDEX(Matches!$F$2:$F$201,MATCH($A1261&amp;"-8",Matches!$J$2:$J$201,0))&lt;&gt;"",$C1261&gt;=INDEX(Matches!$F$2:$F$201,MATCH($A1261&amp;"-8",Matches!$J$2:$J$201,0))),"",IF(AND(R1261=INDEX(Matches!$G$2:$G$201,MATCH($A1261&amp;"-8",Matches!$J$2:$J$201,0)),S1261=INDEX(Matches!$H$2:$H$201,MATCH($A1261&amp;"-8",Matches!$J$2:$J$201,0))),5,IF(SIGN(R1261-S1261)&lt;&gt;SIGN(INDEX(Matches!$G$2:$G$201,MATCH($A1261&amp;"-8",Matches!$J$2:$J$201,0))-INDEX(Matches!$H$2:$H$201,MATCH($A1261&amp;"-8",Matches!$J$2:$J$201,0))),0,IF(R1261-S1261=INDEX(Matches!$G$2:$G$201,MATCH($A1261&amp;"-8",Matches!$J$2:$J$201,0))-INDEX(Matches!$H$2:$H$201,MATCH($A1261&amp;"-8",Matches!$J$2:$J$201,0)),3,2))))),""))</f>
        <v/>
      </c>
      <c r="AF1261" s="12" t="str">
        <f aca="false">IF(OR($B1261="",T1261="",U1261=""),"",IFERROR(IF(OR(INDEX(Matches!$I$2:$I$201,MATCH($A1261&amp;"-9",Matches!$J$2:$J$201,0))="Void",INDEX(Matches!$G$2:$G$201,MATCH($A1261&amp;"-9",Matches!$J$2:$J$201,0))="",INDEX(Matches!$H$2:$H$201,MATCH($A1261&amp;"-9",Matches!$J$2:$J$201,0))=""),"",IF(AND($C1261&lt;&gt;"",INDEX(Matches!$F$2:$F$201,MATCH($A1261&amp;"-9",Matches!$J$2:$J$201,0))&lt;&gt;"",$C1261&gt;=INDEX(Matches!$F$2:$F$201,MATCH($A1261&amp;"-9",Matches!$J$2:$J$201,0))),"",IF(AND(T1261=INDEX(Matches!$G$2:$G$201,MATCH($A1261&amp;"-9",Matches!$J$2:$J$201,0)),U1261=INDEX(Matches!$H$2:$H$201,MATCH($A1261&amp;"-9",Matches!$J$2:$J$201,0))),5,IF(SIGN(T1261-U1261)&lt;&gt;SIGN(INDEX(Matches!$G$2:$G$201,MATCH($A1261&amp;"-9",Matches!$J$2:$J$201,0))-INDEX(Matches!$H$2:$H$201,MATCH($A1261&amp;"-9",Matches!$J$2:$J$201,0))),0,IF(T1261-U1261=INDEX(Matches!$G$2:$G$201,MATCH($A1261&amp;"-9",Matches!$J$2:$J$201,0))-INDEX(Matches!$H$2:$H$201,MATCH($A1261&amp;"-9",Matches!$J$2:$J$201,0)),3,2))))),""))</f>
        <v/>
      </c>
      <c r="AG1261" s="12" t="str">
        <f aca="false">IF(OR($B1261="",V1261="",W1261=""),"",IFERROR(IF(OR(INDEX(Matches!$I$2:$I$201,MATCH($A1261&amp;"-10",Matches!$J$2:$J$201,0))="Void",INDEX(Matches!$G$2:$G$201,MATCH($A1261&amp;"-10",Matches!$J$2:$J$201,0))="",INDEX(Matches!$H$2:$H$201,MATCH($A1261&amp;"-10",Matches!$J$2:$J$201,0))=""),"",IF(AND($C1261&lt;&gt;"",INDEX(Matches!$F$2:$F$201,MATCH($A1261&amp;"-10",Matches!$J$2:$J$201,0))&lt;&gt;"",$C1261&gt;=INDEX(Matches!$F$2:$F$201,MATCH($A1261&amp;"-10",Matches!$J$2:$J$201,0))),"",IF(AND(V1261=INDEX(Matches!$G$2:$G$201,MATCH($A1261&amp;"-10",Matches!$J$2:$J$201,0)),W1261=INDEX(Matches!$H$2:$H$201,MATCH($A1261&amp;"-10",Matches!$J$2:$J$201,0))),5,IF(SIGN(V1261-W1261)&lt;&gt;SIGN(INDEX(Matches!$G$2:$G$201,MATCH($A1261&amp;"-10",Matches!$J$2:$J$201,0))-INDEX(Matches!$H$2:$H$201,MATCH($A1261&amp;"-10",Matches!$J$2:$J$201,0))),0,IF(V1261-W1261=INDEX(Matches!$G$2:$G$201,MATCH($A1261&amp;"-10",Matches!$J$2:$J$201,0))-INDEX(Matches!$H$2:$H$201,MATCH($A1261&amp;"-10",Matches!$J$2:$J$201,0)),3,2))))),""))</f>
        <v/>
      </c>
      <c r="AH1261" s="13" t="str">
        <f aca="false">IF($B1261="","",SUM(X1261:AG1261))</f>
        <v/>
      </c>
      <c r="AI1261" s="12" t="str">
        <f aca="false">IF($B1261="","",COUNTIF(X1261:AG1261,5))</f>
        <v/>
      </c>
      <c r="AJ1261" s="12" t="str">
        <f aca="false">IF($B1261="","",COUNTIF(X1261:AG1261,"&gt;=2"))</f>
        <v/>
      </c>
      <c r="AK1261" s="12" t="str">
        <f aca="false">IF($B1261="","",COUNT(X1261:AG1261))</f>
        <v/>
      </c>
    </row>
    <row r="1262" customFormat="false" ht="15" hidden="false" customHeight="false" outlineLevel="0" collapsed="false">
      <c r="A1262" s="7"/>
      <c r="B1262" s="7"/>
      <c r="C1262" s="11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12" t="str">
        <f aca="false">IF(OR($B1262="",D1262="",E1262=""),"",IFERROR(IF(OR(INDEX(Matches!$I$2:$I$201,MATCH($A1262&amp;"-1",Matches!$J$2:$J$201,0))="Void",INDEX(Matches!$G$2:$G$201,MATCH($A1262&amp;"-1",Matches!$J$2:$J$201,0))="",INDEX(Matches!$H$2:$H$201,MATCH($A1262&amp;"-1",Matches!$J$2:$J$201,0))=""),"",IF(AND($C1262&lt;&gt;"",INDEX(Matches!$F$2:$F$201,MATCH($A1262&amp;"-1",Matches!$J$2:$J$201,0))&lt;&gt;"",$C1262&gt;=INDEX(Matches!$F$2:$F$201,MATCH($A1262&amp;"-1",Matches!$J$2:$J$201,0))),"",IF(AND(D1262=INDEX(Matches!$G$2:$G$201,MATCH($A1262&amp;"-1",Matches!$J$2:$J$201,0)),E1262=INDEX(Matches!$H$2:$H$201,MATCH($A1262&amp;"-1",Matches!$J$2:$J$201,0))),5,IF(SIGN(D1262-E1262)&lt;&gt;SIGN(INDEX(Matches!$G$2:$G$201,MATCH($A1262&amp;"-1",Matches!$J$2:$J$201,0))-INDEX(Matches!$H$2:$H$201,MATCH($A1262&amp;"-1",Matches!$J$2:$J$201,0))),0,IF(D1262-E1262=INDEX(Matches!$G$2:$G$201,MATCH($A1262&amp;"-1",Matches!$J$2:$J$201,0))-INDEX(Matches!$H$2:$H$201,MATCH($A1262&amp;"-1",Matches!$J$2:$J$201,0)),3,2))))),""))</f>
        <v/>
      </c>
      <c r="Y1262" s="12" t="str">
        <f aca="false">IF(OR($B1262="",F1262="",G1262=""),"",IFERROR(IF(OR(INDEX(Matches!$I$2:$I$201,MATCH($A1262&amp;"-2",Matches!$J$2:$J$201,0))="Void",INDEX(Matches!$G$2:$G$201,MATCH($A1262&amp;"-2",Matches!$J$2:$J$201,0))="",INDEX(Matches!$H$2:$H$201,MATCH($A1262&amp;"-2",Matches!$J$2:$J$201,0))=""),"",IF(AND($C1262&lt;&gt;"",INDEX(Matches!$F$2:$F$201,MATCH($A1262&amp;"-2",Matches!$J$2:$J$201,0))&lt;&gt;"",$C1262&gt;=INDEX(Matches!$F$2:$F$201,MATCH($A1262&amp;"-2",Matches!$J$2:$J$201,0))),"",IF(AND(F1262=INDEX(Matches!$G$2:$G$201,MATCH($A1262&amp;"-2",Matches!$J$2:$J$201,0)),G1262=INDEX(Matches!$H$2:$H$201,MATCH($A1262&amp;"-2",Matches!$J$2:$J$201,0))),5,IF(SIGN(F1262-G1262)&lt;&gt;SIGN(INDEX(Matches!$G$2:$G$201,MATCH($A1262&amp;"-2",Matches!$J$2:$J$201,0))-INDEX(Matches!$H$2:$H$201,MATCH($A1262&amp;"-2",Matches!$J$2:$J$201,0))),0,IF(F1262-G1262=INDEX(Matches!$G$2:$G$201,MATCH($A1262&amp;"-2",Matches!$J$2:$J$201,0))-INDEX(Matches!$H$2:$H$201,MATCH($A1262&amp;"-2",Matches!$J$2:$J$201,0)),3,2))))),""))</f>
        <v/>
      </c>
      <c r="Z1262" s="12" t="str">
        <f aca="false">IF(OR($B1262="",H1262="",I1262=""),"",IFERROR(IF(OR(INDEX(Matches!$I$2:$I$201,MATCH($A1262&amp;"-3",Matches!$J$2:$J$201,0))="Void",INDEX(Matches!$G$2:$G$201,MATCH($A1262&amp;"-3",Matches!$J$2:$J$201,0))="",INDEX(Matches!$H$2:$H$201,MATCH($A1262&amp;"-3",Matches!$J$2:$J$201,0))=""),"",IF(AND($C1262&lt;&gt;"",INDEX(Matches!$F$2:$F$201,MATCH($A1262&amp;"-3",Matches!$J$2:$J$201,0))&lt;&gt;"",$C1262&gt;=INDEX(Matches!$F$2:$F$201,MATCH($A1262&amp;"-3",Matches!$J$2:$J$201,0))),"",IF(AND(H1262=INDEX(Matches!$G$2:$G$201,MATCH($A1262&amp;"-3",Matches!$J$2:$J$201,0)),I1262=INDEX(Matches!$H$2:$H$201,MATCH($A1262&amp;"-3",Matches!$J$2:$J$201,0))),5,IF(SIGN(H1262-I1262)&lt;&gt;SIGN(INDEX(Matches!$G$2:$G$201,MATCH($A1262&amp;"-3",Matches!$J$2:$J$201,0))-INDEX(Matches!$H$2:$H$201,MATCH($A1262&amp;"-3",Matches!$J$2:$J$201,0))),0,IF(H1262-I1262=INDEX(Matches!$G$2:$G$201,MATCH($A1262&amp;"-3",Matches!$J$2:$J$201,0))-INDEX(Matches!$H$2:$H$201,MATCH($A1262&amp;"-3",Matches!$J$2:$J$201,0)),3,2))))),""))</f>
        <v/>
      </c>
      <c r="AA1262" s="12" t="str">
        <f aca="false">IF(OR($B1262="",J1262="",K1262=""),"",IFERROR(IF(OR(INDEX(Matches!$I$2:$I$201,MATCH($A1262&amp;"-4",Matches!$J$2:$J$201,0))="Void",INDEX(Matches!$G$2:$G$201,MATCH($A1262&amp;"-4",Matches!$J$2:$J$201,0))="",INDEX(Matches!$H$2:$H$201,MATCH($A1262&amp;"-4",Matches!$J$2:$J$201,0))=""),"",IF(AND($C1262&lt;&gt;"",INDEX(Matches!$F$2:$F$201,MATCH($A1262&amp;"-4",Matches!$J$2:$J$201,0))&lt;&gt;"",$C1262&gt;=INDEX(Matches!$F$2:$F$201,MATCH($A1262&amp;"-4",Matches!$J$2:$J$201,0))),"",IF(AND(J1262=INDEX(Matches!$G$2:$G$201,MATCH($A1262&amp;"-4",Matches!$J$2:$J$201,0)),K1262=INDEX(Matches!$H$2:$H$201,MATCH($A1262&amp;"-4",Matches!$J$2:$J$201,0))),5,IF(SIGN(J1262-K1262)&lt;&gt;SIGN(INDEX(Matches!$G$2:$G$201,MATCH($A1262&amp;"-4",Matches!$J$2:$J$201,0))-INDEX(Matches!$H$2:$H$201,MATCH($A1262&amp;"-4",Matches!$J$2:$J$201,0))),0,IF(J1262-K1262=INDEX(Matches!$G$2:$G$201,MATCH($A1262&amp;"-4",Matches!$J$2:$J$201,0))-INDEX(Matches!$H$2:$H$201,MATCH($A1262&amp;"-4",Matches!$J$2:$J$201,0)),3,2))))),""))</f>
        <v/>
      </c>
      <c r="AB1262" s="12" t="str">
        <f aca="false">IF(OR($B1262="",L1262="",M1262=""),"",IFERROR(IF(OR(INDEX(Matches!$I$2:$I$201,MATCH($A1262&amp;"-5",Matches!$J$2:$J$201,0))="Void",INDEX(Matches!$G$2:$G$201,MATCH($A1262&amp;"-5",Matches!$J$2:$J$201,0))="",INDEX(Matches!$H$2:$H$201,MATCH($A1262&amp;"-5",Matches!$J$2:$J$201,0))=""),"",IF(AND($C1262&lt;&gt;"",INDEX(Matches!$F$2:$F$201,MATCH($A1262&amp;"-5",Matches!$J$2:$J$201,0))&lt;&gt;"",$C1262&gt;=INDEX(Matches!$F$2:$F$201,MATCH($A1262&amp;"-5",Matches!$J$2:$J$201,0))),"",IF(AND(L1262=INDEX(Matches!$G$2:$G$201,MATCH($A1262&amp;"-5",Matches!$J$2:$J$201,0)),M1262=INDEX(Matches!$H$2:$H$201,MATCH($A1262&amp;"-5",Matches!$J$2:$J$201,0))),5,IF(SIGN(L1262-M1262)&lt;&gt;SIGN(INDEX(Matches!$G$2:$G$201,MATCH($A1262&amp;"-5",Matches!$J$2:$J$201,0))-INDEX(Matches!$H$2:$H$201,MATCH($A1262&amp;"-5",Matches!$J$2:$J$201,0))),0,IF(L1262-M1262=INDEX(Matches!$G$2:$G$201,MATCH($A1262&amp;"-5",Matches!$J$2:$J$201,0))-INDEX(Matches!$H$2:$H$201,MATCH($A1262&amp;"-5",Matches!$J$2:$J$201,0)),3,2))))),""))</f>
        <v/>
      </c>
      <c r="AC1262" s="12" t="str">
        <f aca="false">IF(OR($B1262="",N1262="",O1262=""),"",IFERROR(IF(OR(INDEX(Matches!$I$2:$I$201,MATCH($A1262&amp;"-6",Matches!$J$2:$J$201,0))="Void",INDEX(Matches!$G$2:$G$201,MATCH($A1262&amp;"-6",Matches!$J$2:$J$201,0))="",INDEX(Matches!$H$2:$H$201,MATCH($A1262&amp;"-6",Matches!$J$2:$J$201,0))=""),"",IF(AND($C1262&lt;&gt;"",INDEX(Matches!$F$2:$F$201,MATCH($A1262&amp;"-6",Matches!$J$2:$J$201,0))&lt;&gt;"",$C1262&gt;=INDEX(Matches!$F$2:$F$201,MATCH($A1262&amp;"-6",Matches!$J$2:$J$201,0))),"",IF(AND(N1262=INDEX(Matches!$G$2:$G$201,MATCH($A1262&amp;"-6",Matches!$J$2:$J$201,0)),O1262=INDEX(Matches!$H$2:$H$201,MATCH($A1262&amp;"-6",Matches!$J$2:$J$201,0))),5,IF(SIGN(N1262-O1262)&lt;&gt;SIGN(INDEX(Matches!$G$2:$G$201,MATCH($A1262&amp;"-6",Matches!$J$2:$J$201,0))-INDEX(Matches!$H$2:$H$201,MATCH($A1262&amp;"-6",Matches!$J$2:$J$201,0))),0,IF(N1262-O1262=INDEX(Matches!$G$2:$G$201,MATCH($A1262&amp;"-6",Matches!$J$2:$J$201,0))-INDEX(Matches!$H$2:$H$201,MATCH($A1262&amp;"-6",Matches!$J$2:$J$201,0)),3,2))))),""))</f>
        <v/>
      </c>
      <c r="AD1262" s="12" t="str">
        <f aca="false">IF(OR($B1262="",P1262="",Q1262=""),"",IFERROR(IF(OR(INDEX(Matches!$I$2:$I$201,MATCH($A1262&amp;"-7",Matches!$J$2:$J$201,0))="Void",INDEX(Matches!$G$2:$G$201,MATCH($A1262&amp;"-7",Matches!$J$2:$J$201,0))="",INDEX(Matches!$H$2:$H$201,MATCH($A1262&amp;"-7",Matches!$J$2:$J$201,0))=""),"",IF(AND($C1262&lt;&gt;"",INDEX(Matches!$F$2:$F$201,MATCH($A1262&amp;"-7",Matches!$J$2:$J$201,0))&lt;&gt;"",$C1262&gt;=INDEX(Matches!$F$2:$F$201,MATCH($A1262&amp;"-7",Matches!$J$2:$J$201,0))),"",IF(AND(P1262=INDEX(Matches!$G$2:$G$201,MATCH($A1262&amp;"-7",Matches!$J$2:$J$201,0)),Q1262=INDEX(Matches!$H$2:$H$201,MATCH($A1262&amp;"-7",Matches!$J$2:$J$201,0))),5,IF(SIGN(P1262-Q1262)&lt;&gt;SIGN(INDEX(Matches!$G$2:$G$201,MATCH($A1262&amp;"-7",Matches!$J$2:$J$201,0))-INDEX(Matches!$H$2:$H$201,MATCH($A1262&amp;"-7",Matches!$J$2:$J$201,0))),0,IF(P1262-Q1262=INDEX(Matches!$G$2:$G$201,MATCH($A1262&amp;"-7",Matches!$J$2:$J$201,0))-INDEX(Matches!$H$2:$H$201,MATCH($A1262&amp;"-7",Matches!$J$2:$J$201,0)),3,2))))),""))</f>
        <v/>
      </c>
      <c r="AE1262" s="12" t="str">
        <f aca="false">IF(OR($B1262="",R1262="",S1262=""),"",IFERROR(IF(OR(INDEX(Matches!$I$2:$I$201,MATCH($A1262&amp;"-8",Matches!$J$2:$J$201,0))="Void",INDEX(Matches!$G$2:$G$201,MATCH($A1262&amp;"-8",Matches!$J$2:$J$201,0))="",INDEX(Matches!$H$2:$H$201,MATCH($A1262&amp;"-8",Matches!$J$2:$J$201,0))=""),"",IF(AND($C1262&lt;&gt;"",INDEX(Matches!$F$2:$F$201,MATCH($A1262&amp;"-8",Matches!$J$2:$J$201,0))&lt;&gt;"",$C1262&gt;=INDEX(Matches!$F$2:$F$201,MATCH($A1262&amp;"-8",Matches!$J$2:$J$201,0))),"",IF(AND(R1262=INDEX(Matches!$G$2:$G$201,MATCH($A1262&amp;"-8",Matches!$J$2:$J$201,0)),S1262=INDEX(Matches!$H$2:$H$201,MATCH($A1262&amp;"-8",Matches!$J$2:$J$201,0))),5,IF(SIGN(R1262-S1262)&lt;&gt;SIGN(INDEX(Matches!$G$2:$G$201,MATCH($A1262&amp;"-8",Matches!$J$2:$J$201,0))-INDEX(Matches!$H$2:$H$201,MATCH($A1262&amp;"-8",Matches!$J$2:$J$201,0))),0,IF(R1262-S1262=INDEX(Matches!$G$2:$G$201,MATCH($A1262&amp;"-8",Matches!$J$2:$J$201,0))-INDEX(Matches!$H$2:$H$201,MATCH($A1262&amp;"-8",Matches!$J$2:$J$201,0)),3,2))))),""))</f>
        <v/>
      </c>
      <c r="AF1262" s="12" t="str">
        <f aca="false">IF(OR($B1262="",T1262="",U1262=""),"",IFERROR(IF(OR(INDEX(Matches!$I$2:$I$201,MATCH($A1262&amp;"-9",Matches!$J$2:$J$201,0))="Void",INDEX(Matches!$G$2:$G$201,MATCH($A1262&amp;"-9",Matches!$J$2:$J$201,0))="",INDEX(Matches!$H$2:$H$201,MATCH($A1262&amp;"-9",Matches!$J$2:$J$201,0))=""),"",IF(AND($C1262&lt;&gt;"",INDEX(Matches!$F$2:$F$201,MATCH($A1262&amp;"-9",Matches!$J$2:$J$201,0))&lt;&gt;"",$C1262&gt;=INDEX(Matches!$F$2:$F$201,MATCH($A1262&amp;"-9",Matches!$J$2:$J$201,0))),"",IF(AND(T1262=INDEX(Matches!$G$2:$G$201,MATCH($A1262&amp;"-9",Matches!$J$2:$J$201,0)),U1262=INDEX(Matches!$H$2:$H$201,MATCH($A1262&amp;"-9",Matches!$J$2:$J$201,0))),5,IF(SIGN(T1262-U1262)&lt;&gt;SIGN(INDEX(Matches!$G$2:$G$201,MATCH($A1262&amp;"-9",Matches!$J$2:$J$201,0))-INDEX(Matches!$H$2:$H$201,MATCH($A1262&amp;"-9",Matches!$J$2:$J$201,0))),0,IF(T1262-U1262=INDEX(Matches!$G$2:$G$201,MATCH($A1262&amp;"-9",Matches!$J$2:$J$201,0))-INDEX(Matches!$H$2:$H$201,MATCH($A1262&amp;"-9",Matches!$J$2:$J$201,0)),3,2))))),""))</f>
        <v/>
      </c>
      <c r="AG1262" s="12" t="str">
        <f aca="false">IF(OR($B1262="",V1262="",W1262=""),"",IFERROR(IF(OR(INDEX(Matches!$I$2:$I$201,MATCH($A1262&amp;"-10",Matches!$J$2:$J$201,0))="Void",INDEX(Matches!$G$2:$G$201,MATCH($A1262&amp;"-10",Matches!$J$2:$J$201,0))="",INDEX(Matches!$H$2:$H$201,MATCH($A1262&amp;"-10",Matches!$J$2:$J$201,0))=""),"",IF(AND($C1262&lt;&gt;"",INDEX(Matches!$F$2:$F$201,MATCH($A1262&amp;"-10",Matches!$J$2:$J$201,0))&lt;&gt;"",$C1262&gt;=INDEX(Matches!$F$2:$F$201,MATCH($A1262&amp;"-10",Matches!$J$2:$J$201,0))),"",IF(AND(V1262=INDEX(Matches!$G$2:$G$201,MATCH($A1262&amp;"-10",Matches!$J$2:$J$201,0)),W1262=INDEX(Matches!$H$2:$H$201,MATCH($A1262&amp;"-10",Matches!$J$2:$J$201,0))),5,IF(SIGN(V1262-W1262)&lt;&gt;SIGN(INDEX(Matches!$G$2:$G$201,MATCH($A1262&amp;"-10",Matches!$J$2:$J$201,0))-INDEX(Matches!$H$2:$H$201,MATCH($A1262&amp;"-10",Matches!$J$2:$J$201,0))),0,IF(V1262-W1262=INDEX(Matches!$G$2:$G$201,MATCH($A1262&amp;"-10",Matches!$J$2:$J$201,0))-INDEX(Matches!$H$2:$H$201,MATCH($A1262&amp;"-10",Matches!$J$2:$J$201,0)),3,2))))),""))</f>
        <v/>
      </c>
      <c r="AH1262" s="13" t="str">
        <f aca="false">IF($B1262="","",SUM(X1262:AG1262))</f>
        <v/>
      </c>
      <c r="AI1262" s="12" t="str">
        <f aca="false">IF($B1262="","",COUNTIF(X1262:AG1262,5))</f>
        <v/>
      </c>
      <c r="AJ1262" s="12" t="str">
        <f aca="false">IF($B1262="","",COUNTIF(X1262:AG1262,"&gt;=2"))</f>
        <v/>
      </c>
      <c r="AK1262" s="12" t="str">
        <f aca="false">IF($B1262="","",COUNT(X1262:AG1262))</f>
        <v/>
      </c>
    </row>
    <row r="1263" customFormat="false" ht="15" hidden="false" customHeight="false" outlineLevel="0" collapsed="false">
      <c r="A1263" s="7"/>
      <c r="B1263" s="7"/>
      <c r="C1263" s="11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12" t="str">
        <f aca="false">IF(OR($B1263="",D1263="",E1263=""),"",IFERROR(IF(OR(INDEX(Matches!$I$2:$I$201,MATCH($A1263&amp;"-1",Matches!$J$2:$J$201,0))="Void",INDEX(Matches!$G$2:$G$201,MATCH($A1263&amp;"-1",Matches!$J$2:$J$201,0))="",INDEX(Matches!$H$2:$H$201,MATCH($A1263&amp;"-1",Matches!$J$2:$J$201,0))=""),"",IF(AND($C1263&lt;&gt;"",INDEX(Matches!$F$2:$F$201,MATCH($A1263&amp;"-1",Matches!$J$2:$J$201,0))&lt;&gt;"",$C1263&gt;=INDEX(Matches!$F$2:$F$201,MATCH($A1263&amp;"-1",Matches!$J$2:$J$201,0))),"",IF(AND(D1263=INDEX(Matches!$G$2:$G$201,MATCH($A1263&amp;"-1",Matches!$J$2:$J$201,0)),E1263=INDEX(Matches!$H$2:$H$201,MATCH($A1263&amp;"-1",Matches!$J$2:$J$201,0))),5,IF(SIGN(D1263-E1263)&lt;&gt;SIGN(INDEX(Matches!$G$2:$G$201,MATCH($A1263&amp;"-1",Matches!$J$2:$J$201,0))-INDEX(Matches!$H$2:$H$201,MATCH($A1263&amp;"-1",Matches!$J$2:$J$201,0))),0,IF(D1263-E1263=INDEX(Matches!$G$2:$G$201,MATCH($A1263&amp;"-1",Matches!$J$2:$J$201,0))-INDEX(Matches!$H$2:$H$201,MATCH($A1263&amp;"-1",Matches!$J$2:$J$201,0)),3,2))))),""))</f>
        <v/>
      </c>
      <c r="Y1263" s="12" t="str">
        <f aca="false">IF(OR($B1263="",F1263="",G1263=""),"",IFERROR(IF(OR(INDEX(Matches!$I$2:$I$201,MATCH($A1263&amp;"-2",Matches!$J$2:$J$201,0))="Void",INDEX(Matches!$G$2:$G$201,MATCH($A1263&amp;"-2",Matches!$J$2:$J$201,0))="",INDEX(Matches!$H$2:$H$201,MATCH($A1263&amp;"-2",Matches!$J$2:$J$201,0))=""),"",IF(AND($C1263&lt;&gt;"",INDEX(Matches!$F$2:$F$201,MATCH($A1263&amp;"-2",Matches!$J$2:$J$201,0))&lt;&gt;"",$C1263&gt;=INDEX(Matches!$F$2:$F$201,MATCH($A1263&amp;"-2",Matches!$J$2:$J$201,0))),"",IF(AND(F1263=INDEX(Matches!$G$2:$G$201,MATCH($A1263&amp;"-2",Matches!$J$2:$J$201,0)),G1263=INDEX(Matches!$H$2:$H$201,MATCH($A1263&amp;"-2",Matches!$J$2:$J$201,0))),5,IF(SIGN(F1263-G1263)&lt;&gt;SIGN(INDEX(Matches!$G$2:$G$201,MATCH($A1263&amp;"-2",Matches!$J$2:$J$201,0))-INDEX(Matches!$H$2:$H$201,MATCH($A1263&amp;"-2",Matches!$J$2:$J$201,0))),0,IF(F1263-G1263=INDEX(Matches!$G$2:$G$201,MATCH($A1263&amp;"-2",Matches!$J$2:$J$201,0))-INDEX(Matches!$H$2:$H$201,MATCH($A1263&amp;"-2",Matches!$J$2:$J$201,0)),3,2))))),""))</f>
        <v/>
      </c>
      <c r="Z1263" s="12" t="str">
        <f aca="false">IF(OR($B1263="",H1263="",I1263=""),"",IFERROR(IF(OR(INDEX(Matches!$I$2:$I$201,MATCH($A1263&amp;"-3",Matches!$J$2:$J$201,0))="Void",INDEX(Matches!$G$2:$G$201,MATCH($A1263&amp;"-3",Matches!$J$2:$J$201,0))="",INDEX(Matches!$H$2:$H$201,MATCH($A1263&amp;"-3",Matches!$J$2:$J$201,0))=""),"",IF(AND($C1263&lt;&gt;"",INDEX(Matches!$F$2:$F$201,MATCH($A1263&amp;"-3",Matches!$J$2:$J$201,0))&lt;&gt;"",$C1263&gt;=INDEX(Matches!$F$2:$F$201,MATCH($A1263&amp;"-3",Matches!$J$2:$J$201,0))),"",IF(AND(H1263=INDEX(Matches!$G$2:$G$201,MATCH($A1263&amp;"-3",Matches!$J$2:$J$201,0)),I1263=INDEX(Matches!$H$2:$H$201,MATCH($A1263&amp;"-3",Matches!$J$2:$J$201,0))),5,IF(SIGN(H1263-I1263)&lt;&gt;SIGN(INDEX(Matches!$G$2:$G$201,MATCH($A1263&amp;"-3",Matches!$J$2:$J$201,0))-INDEX(Matches!$H$2:$H$201,MATCH($A1263&amp;"-3",Matches!$J$2:$J$201,0))),0,IF(H1263-I1263=INDEX(Matches!$G$2:$G$201,MATCH($A1263&amp;"-3",Matches!$J$2:$J$201,0))-INDEX(Matches!$H$2:$H$201,MATCH($A1263&amp;"-3",Matches!$J$2:$J$201,0)),3,2))))),""))</f>
        <v/>
      </c>
      <c r="AA1263" s="12" t="str">
        <f aca="false">IF(OR($B1263="",J1263="",K1263=""),"",IFERROR(IF(OR(INDEX(Matches!$I$2:$I$201,MATCH($A1263&amp;"-4",Matches!$J$2:$J$201,0))="Void",INDEX(Matches!$G$2:$G$201,MATCH($A1263&amp;"-4",Matches!$J$2:$J$201,0))="",INDEX(Matches!$H$2:$H$201,MATCH($A1263&amp;"-4",Matches!$J$2:$J$201,0))=""),"",IF(AND($C1263&lt;&gt;"",INDEX(Matches!$F$2:$F$201,MATCH($A1263&amp;"-4",Matches!$J$2:$J$201,0))&lt;&gt;"",$C1263&gt;=INDEX(Matches!$F$2:$F$201,MATCH($A1263&amp;"-4",Matches!$J$2:$J$201,0))),"",IF(AND(J1263=INDEX(Matches!$G$2:$G$201,MATCH($A1263&amp;"-4",Matches!$J$2:$J$201,0)),K1263=INDEX(Matches!$H$2:$H$201,MATCH($A1263&amp;"-4",Matches!$J$2:$J$201,0))),5,IF(SIGN(J1263-K1263)&lt;&gt;SIGN(INDEX(Matches!$G$2:$G$201,MATCH($A1263&amp;"-4",Matches!$J$2:$J$201,0))-INDEX(Matches!$H$2:$H$201,MATCH($A1263&amp;"-4",Matches!$J$2:$J$201,0))),0,IF(J1263-K1263=INDEX(Matches!$G$2:$G$201,MATCH($A1263&amp;"-4",Matches!$J$2:$J$201,0))-INDEX(Matches!$H$2:$H$201,MATCH($A1263&amp;"-4",Matches!$J$2:$J$201,0)),3,2))))),""))</f>
        <v/>
      </c>
      <c r="AB1263" s="12" t="str">
        <f aca="false">IF(OR($B1263="",L1263="",M1263=""),"",IFERROR(IF(OR(INDEX(Matches!$I$2:$I$201,MATCH($A1263&amp;"-5",Matches!$J$2:$J$201,0))="Void",INDEX(Matches!$G$2:$G$201,MATCH($A1263&amp;"-5",Matches!$J$2:$J$201,0))="",INDEX(Matches!$H$2:$H$201,MATCH($A1263&amp;"-5",Matches!$J$2:$J$201,0))=""),"",IF(AND($C1263&lt;&gt;"",INDEX(Matches!$F$2:$F$201,MATCH($A1263&amp;"-5",Matches!$J$2:$J$201,0))&lt;&gt;"",$C1263&gt;=INDEX(Matches!$F$2:$F$201,MATCH($A1263&amp;"-5",Matches!$J$2:$J$201,0))),"",IF(AND(L1263=INDEX(Matches!$G$2:$G$201,MATCH($A1263&amp;"-5",Matches!$J$2:$J$201,0)),M1263=INDEX(Matches!$H$2:$H$201,MATCH($A1263&amp;"-5",Matches!$J$2:$J$201,0))),5,IF(SIGN(L1263-M1263)&lt;&gt;SIGN(INDEX(Matches!$G$2:$G$201,MATCH($A1263&amp;"-5",Matches!$J$2:$J$201,0))-INDEX(Matches!$H$2:$H$201,MATCH($A1263&amp;"-5",Matches!$J$2:$J$201,0))),0,IF(L1263-M1263=INDEX(Matches!$G$2:$G$201,MATCH($A1263&amp;"-5",Matches!$J$2:$J$201,0))-INDEX(Matches!$H$2:$H$201,MATCH($A1263&amp;"-5",Matches!$J$2:$J$201,0)),3,2))))),""))</f>
        <v/>
      </c>
      <c r="AC1263" s="12" t="str">
        <f aca="false">IF(OR($B1263="",N1263="",O1263=""),"",IFERROR(IF(OR(INDEX(Matches!$I$2:$I$201,MATCH($A1263&amp;"-6",Matches!$J$2:$J$201,0))="Void",INDEX(Matches!$G$2:$G$201,MATCH($A1263&amp;"-6",Matches!$J$2:$J$201,0))="",INDEX(Matches!$H$2:$H$201,MATCH($A1263&amp;"-6",Matches!$J$2:$J$201,0))=""),"",IF(AND($C1263&lt;&gt;"",INDEX(Matches!$F$2:$F$201,MATCH($A1263&amp;"-6",Matches!$J$2:$J$201,0))&lt;&gt;"",$C1263&gt;=INDEX(Matches!$F$2:$F$201,MATCH($A1263&amp;"-6",Matches!$J$2:$J$201,0))),"",IF(AND(N1263=INDEX(Matches!$G$2:$G$201,MATCH($A1263&amp;"-6",Matches!$J$2:$J$201,0)),O1263=INDEX(Matches!$H$2:$H$201,MATCH($A1263&amp;"-6",Matches!$J$2:$J$201,0))),5,IF(SIGN(N1263-O1263)&lt;&gt;SIGN(INDEX(Matches!$G$2:$G$201,MATCH($A1263&amp;"-6",Matches!$J$2:$J$201,0))-INDEX(Matches!$H$2:$H$201,MATCH($A1263&amp;"-6",Matches!$J$2:$J$201,0))),0,IF(N1263-O1263=INDEX(Matches!$G$2:$G$201,MATCH($A1263&amp;"-6",Matches!$J$2:$J$201,0))-INDEX(Matches!$H$2:$H$201,MATCH($A1263&amp;"-6",Matches!$J$2:$J$201,0)),3,2))))),""))</f>
        <v/>
      </c>
      <c r="AD1263" s="12" t="str">
        <f aca="false">IF(OR($B1263="",P1263="",Q1263=""),"",IFERROR(IF(OR(INDEX(Matches!$I$2:$I$201,MATCH($A1263&amp;"-7",Matches!$J$2:$J$201,0))="Void",INDEX(Matches!$G$2:$G$201,MATCH($A1263&amp;"-7",Matches!$J$2:$J$201,0))="",INDEX(Matches!$H$2:$H$201,MATCH($A1263&amp;"-7",Matches!$J$2:$J$201,0))=""),"",IF(AND($C1263&lt;&gt;"",INDEX(Matches!$F$2:$F$201,MATCH($A1263&amp;"-7",Matches!$J$2:$J$201,0))&lt;&gt;"",$C1263&gt;=INDEX(Matches!$F$2:$F$201,MATCH($A1263&amp;"-7",Matches!$J$2:$J$201,0))),"",IF(AND(P1263=INDEX(Matches!$G$2:$G$201,MATCH($A1263&amp;"-7",Matches!$J$2:$J$201,0)),Q1263=INDEX(Matches!$H$2:$H$201,MATCH($A1263&amp;"-7",Matches!$J$2:$J$201,0))),5,IF(SIGN(P1263-Q1263)&lt;&gt;SIGN(INDEX(Matches!$G$2:$G$201,MATCH($A1263&amp;"-7",Matches!$J$2:$J$201,0))-INDEX(Matches!$H$2:$H$201,MATCH($A1263&amp;"-7",Matches!$J$2:$J$201,0))),0,IF(P1263-Q1263=INDEX(Matches!$G$2:$G$201,MATCH($A1263&amp;"-7",Matches!$J$2:$J$201,0))-INDEX(Matches!$H$2:$H$201,MATCH($A1263&amp;"-7",Matches!$J$2:$J$201,0)),3,2))))),""))</f>
        <v/>
      </c>
      <c r="AE1263" s="12" t="str">
        <f aca="false">IF(OR($B1263="",R1263="",S1263=""),"",IFERROR(IF(OR(INDEX(Matches!$I$2:$I$201,MATCH($A1263&amp;"-8",Matches!$J$2:$J$201,0))="Void",INDEX(Matches!$G$2:$G$201,MATCH($A1263&amp;"-8",Matches!$J$2:$J$201,0))="",INDEX(Matches!$H$2:$H$201,MATCH($A1263&amp;"-8",Matches!$J$2:$J$201,0))=""),"",IF(AND($C1263&lt;&gt;"",INDEX(Matches!$F$2:$F$201,MATCH($A1263&amp;"-8",Matches!$J$2:$J$201,0))&lt;&gt;"",$C1263&gt;=INDEX(Matches!$F$2:$F$201,MATCH($A1263&amp;"-8",Matches!$J$2:$J$201,0))),"",IF(AND(R1263=INDEX(Matches!$G$2:$G$201,MATCH($A1263&amp;"-8",Matches!$J$2:$J$201,0)),S1263=INDEX(Matches!$H$2:$H$201,MATCH($A1263&amp;"-8",Matches!$J$2:$J$201,0))),5,IF(SIGN(R1263-S1263)&lt;&gt;SIGN(INDEX(Matches!$G$2:$G$201,MATCH($A1263&amp;"-8",Matches!$J$2:$J$201,0))-INDEX(Matches!$H$2:$H$201,MATCH($A1263&amp;"-8",Matches!$J$2:$J$201,0))),0,IF(R1263-S1263=INDEX(Matches!$G$2:$G$201,MATCH($A1263&amp;"-8",Matches!$J$2:$J$201,0))-INDEX(Matches!$H$2:$H$201,MATCH($A1263&amp;"-8",Matches!$J$2:$J$201,0)),3,2))))),""))</f>
        <v/>
      </c>
      <c r="AF1263" s="12" t="str">
        <f aca="false">IF(OR($B1263="",T1263="",U1263=""),"",IFERROR(IF(OR(INDEX(Matches!$I$2:$I$201,MATCH($A1263&amp;"-9",Matches!$J$2:$J$201,0))="Void",INDEX(Matches!$G$2:$G$201,MATCH($A1263&amp;"-9",Matches!$J$2:$J$201,0))="",INDEX(Matches!$H$2:$H$201,MATCH($A1263&amp;"-9",Matches!$J$2:$J$201,0))=""),"",IF(AND($C1263&lt;&gt;"",INDEX(Matches!$F$2:$F$201,MATCH($A1263&amp;"-9",Matches!$J$2:$J$201,0))&lt;&gt;"",$C1263&gt;=INDEX(Matches!$F$2:$F$201,MATCH($A1263&amp;"-9",Matches!$J$2:$J$201,0))),"",IF(AND(T1263=INDEX(Matches!$G$2:$G$201,MATCH($A1263&amp;"-9",Matches!$J$2:$J$201,0)),U1263=INDEX(Matches!$H$2:$H$201,MATCH($A1263&amp;"-9",Matches!$J$2:$J$201,0))),5,IF(SIGN(T1263-U1263)&lt;&gt;SIGN(INDEX(Matches!$G$2:$G$201,MATCH($A1263&amp;"-9",Matches!$J$2:$J$201,0))-INDEX(Matches!$H$2:$H$201,MATCH($A1263&amp;"-9",Matches!$J$2:$J$201,0))),0,IF(T1263-U1263=INDEX(Matches!$G$2:$G$201,MATCH($A1263&amp;"-9",Matches!$J$2:$J$201,0))-INDEX(Matches!$H$2:$H$201,MATCH($A1263&amp;"-9",Matches!$J$2:$J$201,0)),3,2))))),""))</f>
        <v/>
      </c>
      <c r="AG1263" s="12" t="str">
        <f aca="false">IF(OR($B1263="",V1263="",W1263=""),"",IFERROR(IF(OR(INDEX(Matches!$I$2:$I$201,MATCH($A1263&amp;"-10",Matches!$J$2:$J$201,0))="Void",INDEX(Matches!$G$2:$G$201,MATCH($A1263&amp;"-10",Matches!$J$2:$J$201,0))="",INDEX(Matches!$H$2:$H$201,MATCH($A1263&amp;"-10",Matches!$J$2:$J$201,0))=""),"",IF(AND($C1263&lt;&gt;"",INDEX(Matches!$F$2:$F$201,MATCH($A1263&amp;"-10",Matches!$J$2:$J$201,0))&lt;&gt;"",$C1263&gt;=INDEX(Matches!$F$2:$F$201,MATCH($A1263&amp;"-10",Matches!$J$2:$J$201,0))),"",IF(AND(V1263=INDEX(Matches!$G$2:$G$201,MATCH($A1263&amp;"-10",Matches!$J$2:$J$201,0)),W1263=INDEX(Matches!$H$2:$H$201,MATCH($A1263&amp;"-10",Matches!$J$2:$J$201,0))),5,IF(SIGN(V1263-W1263)&lt;&gt;SIGN(INDEX(Matches!$G$2:$G$201,MATCH($A1263&amp;"-10",Matches!$J$2:$J$201,0))-INDEX(Matches!$H$2:$H$201,MATCH($A1263&amp;"-10",Matches!$J$2:$J$201,0))),0,IF(V1263-W1263=INDEX(Matches!$G$2:$G$201,MATCH($A1263&amp;"-10",Matches!$J$2:$J$201,0))-INDEX(Matches!$H$2:$H$201,MATCH($A1263&amp;"-10",Matches!$J$2:$J$201,0)),3,2))))),""))</f>
        <v/>
      </c>
      <c r="AH1263" s="13" t="str">
        <f aca="false">IF($B1263="","",SUM(X1263:AG1263))</f>
        <v/>
      </c>
      <c r="AI1263" s="12" t="str">
        <f aca="false">IF($B1263="","",COUNTIF(X1263:AG1263,5))</f>
        <v/>
      </c>
      <c r="AJ1263" s="12" t="str">
        <f aca="false">IF($B1263="","",COUNTIF(X1263:AG1263,"&gt;=2"))</f>
        <v/>
      </c>
      <c r="AK1263" s="12" t="str">
        <f aca="false">IF($B1263="","",COUNT(X1263:AG1263))</f>
        <v/>
      </c>
    </row>
    <row r="1264" customFormat="false" ht="15" hidden="false" customHeight="false" outlineLevel="0" collapsed="false">
      <c r="A1264" s="7"/>
      <c r="B1264" s="7"/>
      <c r="C1264" s="11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12" t="str">
        <f aca="false">IF(OR($B1264="",D1264="",E1264=""),"",IFERROR(IF(OR(INDEX(Matches!$I$2:$I$201,MATCH($A1264&amp;"-1",Matches!$J$2:$J$201,0))="Void",INDEX(Matches!$G$2:$G$201,MATCH($A1264&amp;"-1",Matches!$J$2:$J$201,0))="",INDEX(Matches!$H$2:$H$201,MATCH($A1264&amp;"-1",Matches!$J$2:$J$201,0))=""),"",IF(AND($C1264&lt;&gt;"",INDEX(Matches!$F$2:$F$201,MATCH($A1264&amp;"-1",Matches!$J$2:$J$201,0))&lt;&gt;"",$C1264&gt;=INDEX(Matches!$F$2:$F$201,MATCH($A1264&amp;"-1",Matches!$J$2:$J$201,0))),"",IF(AND(D1264=INDEX(Matches!$G$2:$G$201,MATCH($A1264&amp;"-1",Matches!$J$2:$J$201,0)),E1264=INDEX(Matches!$H$2:$H$201,MATCH($A1264&amp;"-1",Matches!$J$2:$J$201,0))),5,IF(SIGN(D1264-E1264)&lt;&gt;SIGN(INDEX(Matches!$G$2:$G$201,MATCH($A1264&amp;"-1",Matches!$J$2:$J$201,0))-INDEX(Matches!$H$2:$H$201,MATCH($A1264&amp;"-1",Matches!$J$2:$J$201,0))),0,IF(D1264-E1264=INDEX(Matches!$G$2:$G$201,MATCH($A1264&amp;"-1",Matches!$J$2:$J$201,0))-INDEX(Matches!$H$2:$H$201,MATCH($A1264&amp;"-1",Matches!$J$2:$J$201,0)),3,2))))),""))</f>
        <v/>
      </c>
      <c r="Y1264" s="12" t="str">
        <f aca="false">IF(OR($B1264="",F1264="",G1264=""),"",IFERROR(IF(OR(INDEX(Matches!$I$2:$I$201,MATCH($A1264&amp;"-2",Matches!$J$2:$J$201,0))="Void",INDEX(Matches!$G$2:$G$201,MATCH($A1264&amp;"-2",Matches!$J$2:$J$201,0))="",INDEX(Matches!$H$2:$H$201,MATCH($A1264&amp;"-2",Matches!$J$2:$J$201,0))=""),"",IF(AND($C1264&lt;&gt;"",INDEX(Matches!$F$2:$F$201,MATCH($A1264&amp;"-2",Matches!$J$2:$J$201,0))&lt;&gt;"",$C1264&gt;=INDEX(Matches!$F$2:$F$201,MATCH($A1264&amp;"-2",Matches!$J$2:$J$201,0))),"",IF(AND(F1264=INDEX(Matches!$G$2:$G$201,MATCH($A1264&amp;"-2",Matches!$J$2:$J$201,0)),G1264=INDEX(Matches!$H$2:$H$201,MATCH($A1264&amp;"-2",Matches!$J$2:$J$201,0))),5,IF(SIGN(F1264-G1264)&lt;&gt;SIGN(INDEX(Matches!$G$2:$G$201,MATCH($A1264&amp;"-2",Matches!$J$2:$J$201,0))-INDEX(Matches!$H$2:$H$201,MATCH($A1264&amp;"-2",Matches!$J$2:$J$201,0))),0,IF(F1264-G1264=INDEX(Matches!$G$2:$G$201,MATCH($A1264&amp;"-2",Matches!$J$2:$J$201,0))-INDEX(Matches!$H$2:$H$201,MATCH($A1264&amp;"-2",Matches!$J$2:$J$201,0)),3,2))))),""))</f>
        <v/>
      </c>
      <c r="Z1264" s="12" t="str">
        <f aca="false">IF(OR($B1264="",H1264="",I1264=""),"",IFERROR(IF(OR(INDEX(Matches!$I$2:$I$201,MATCH($A1264&amp;"-3",Matches!$J$2:$J$201,0))="Void",INDEX(Matches!$G$2:$G$201,MATCH($A1264&amp;"-3",Matches!$J$2:$J$201,0))="",INDEX(Matches!$H$2:$H$201,MATCH($A1264&amp;"-3",Matches!$J$2:$J$201,0))=""),"",IF(AND($C1264&lt;&gt;"",INDEX(Matches!$F$2:$F$201,MATCH($A1264&amp;"-3",Matches!$J$2:$J$201,0))&lt;&gt;"",$C1264&gt;=INDEX(Matches!$F$2:$F$201,MATCH($A1264&amp;"-3",Matches!$J$2:$J$201,0))),"",IF(AND(H1264=INDEX(Matches!$G$2:$G$201,MATCH($A1264&amp;"-3",Matches!$J$2:$J$201,0)),I1264=INDEX(Matches!$H$2:$H$201,MATCH($A1264&amp;"-3",Matches!$J$2:$J$201,0))),5,IF(SIGN(H1264-I1264)&lt;&gt;SIGN(INDEX(Matches!$G$2:$G$201,MATCH($A1264&amp;"-3",Matches!$J$2:$J$201,0))-INDEX(Matches!$H$2:$H$201,MATCH($A1264&amp;"-3",Matches!$J$2:$J$201,0))),0,IF(H1264-I1264=INDEX(Matches!$G$2:$G$201,MATCH($A1264&amp;"-3",Matches!$J$2:$J$201,0))-INDEX(Matches!$H$2:$H$201,MATCH($A1264&amp;"-3",Matches!$J$2:$J$201,0)),3,2))))),""))</f>
        <v/>
      </c>
      <c r="AA1264" s="12" t="str">
        <f aca="false">IF(OR($B1264="",J1264="",K1264=""),"",IFERROR(IF(OR(INDEX(Matches!$I$2:$I$201,MATCH($A1264&amp;"-4",Matches!$J$2:$J$201,0))="Void",INDEX(Matches!$G$2:$G$201,MATCH($A1264&amp;"-4",Matches!$J$2:$J$201,0))="",INDEX(Matches!$H$2:$H$201,MATCH($A1264&amp;"-4",Matches!$J$2:$J$201,0))=""),"",IF(AND($C1264&lt;&gt;"",INDEX(Matches!$F$2:$F$201,MATCH($A1264&amp;"-4",Matches!$J$2:$J$201,0))&lt;&gt;"",$C1264&gt;=INDEX(Matches!$F$2:$F$201,MATCH($A1264&amp;"-4",Matches!$J$2:$J$201,0))),"",IF(AND(J1264=INDEX(Matches!$G$2:$G$201,MATCH($A1264&amp;"-4",Matches!$J$2:$J$201,0)),K1264=INDEX(Matches!$H$2:$H$201,MATCH($A1264&amp;"-4",Matches!$J$2:$J$201,0))),5,IF(SIGN(J1264-K1264)&lt;&gt;SIGN(INDEX(Matches!$G$2:$G$201,MATCH($A1264&amp;"-4",Matches!$J$2:$J$201,0))-INDEX(Matches!$H$2:$H$201,MATCH($A1264&amp;"-4",Matches!$J$2:$J$201,0))),0,IF(J1264-K1264=INDEX(Matches!$G$2:$G$201,MATCH($A1264&amp;"-4",Matches!$J$2:$J$201,0))-INDEX(Matches!$H$2:$H$201,MATCH($A1264&amp;"-4",Matches!$J$2:$J$201,0)),3,2))))),""))</f>
        <v/>
      </c>
      <c r="AB1264" s="12" t="str">
        <f aca="false">IF(OR($B1264="",L1264="",M1264=""),"",IFERROR(IF(OR(INDEX(Matches!$I$2:$I$201,MATCH($A1264&amp;"-5",Matches!$J$2:$J$201,0))="Void",INDEX(Matches!$G$2:$G$201,MATCH($A1264&amp;"-5",Matches!$J$2:$J$201,0))="",INDEX(Matches!$H$2:$H$201,MATCH($A1264&amp;"-5",Matches!$J$2:$J$201,0))=""),"",IF(AND($C1264&lt;&gt;"",INDEX(Matches!$F$2:$F$201,MATCH($A1264&amp;"-5",Matches!$J$2:$J$201,0))&lt;&gt;"",$C1264&gt;=INDEX(Matches!$F$2:$F$201,MATCH($A1264&amp;"-5",Matches!$J$2:$J$201,0))),"",IF(AND(L1264=INDEX(Matches!$G$2:$G$201,MATCH($A1264&amp;"-5",Matches!$J$2:$J$201,0)),M1264=INDEX(Matches!$H$2:$H$201,MATCH($A1264&amp;"-5",Matches!$J$2:$J$201,0))),5,IF(SIGN(L1264-M1264)&lt;&gt;SIGN(INDEX(Matches!$G$2:$G$201,MATCH($A1264&amp;"-5",Matches!$J$2:$J$201,0))-INDEX(Matches!$H$2:$H$201,MATCH($A1264&amp;"-5",Matches!$J$2:$J$201,0))),0,IF(L1264-M1264=INDEX(Matches!$G$2:$G$201,MATCH($A1264&amp;"-5",Matches!$J$2:$J$201,0))-INDEX(Matches!$H$2:$H$201,MATCH($A1264&amp;"-5",Matches!$J$2:$J$201,0)),3,2))))),""))</f>
        <v/>
      </c>
      <c r="AC1264" s="12" t="str">
        <f aca="false">IF(OR($B1264="",N1264="",O1264=""),"",IFERROR(IF(OR(INDEX(Matches!$I$2:$I$201,MATCH($A1264&amp;"-6",Matches!$J$2:$J$201,0))="Void",INDEX(Matches!$G$2:$G$201,MATCH($A1264&amp;"-6",Matches!$J$2:$J$201,0))="",INDEX(Matches!$H$2:$H$201,MATCH($A1264&amp;"-6",Matches!$J$2:$J$201,0))=""),"",IF(AND($C1264&lt;&gt;"",INDEX(Matches!$F$2:$F$201,MATCH($A1264&amp;"-6",Matches!$J$2:$J$201,0))&lt;&gt;"",$C1264&gt;=INDEX(Matches!$F$2:$F$201,MATCH($A1264&amp;"-6",Matches!$J$2:$J$201,0))),"",IF(AND(N1264=INDEX(Matches!$G$2:$G$201,MATCH($A1264&amp;"-6",Matches!$J$2:$J$201,0)),O1264=INDEX(Matches!$H$2:$H$201,MATCH($A1264&amp;"-6",Matches!$J$2:$J$201,0))),5,IF(SIGN(N1264-O1264)&lt;&gt;SIGN(INDEX(Matches!$G$2:$G$201,MATCH($A1264&amp;"-6",Matches!$J$2:$J$201,0))-INDEX(Matches!$H$2:$H$201,MATCH($A1264&amp;"-6",Matches!$J$2:$J$201,0))),0,IF(N1264-O1264=INDEX(Matches!$G$2:$G$201,MATCH($A1264&amp;"-6",Matches!$J$2:$J$201,0))-INDEX(Matches!$H$2:$H$201,MATCH($A1264&amp;"-6",Matches!$J$2:$J$201,0)),3,2))))),""))</f>
        <v/>
      </c>
      <c r="AD1264" s="12" t="str">
        <f aca="false">IF(OR($B1264="",P1264="",Q1264=""),"",IFERROR(IF(OR(INDEX(Matches!$I$2:$I$201,MATCH($A1264&amp;"-7",Matches!$J$2:$J$201,0))="Void",INDEX(Matches!$G$2:$G$201,MATCH($A1264&amp;"-7",Matches!$J$2:$J$201,0))="",INDEX(Matches!$H$2:$H$201,MATCH($A1264&amp;"-7",Matches!$J$2:$J$201,0))=""),"",IF(AND($C1264&lt;&gt;"",INDEX(Matches!$F$2:$F$201,MATCH($A1264&amp;"-7",Matches!$J$2:$J$201,0))&lt;&gt;"",$C1264&gt;=INDEX(Matches!$F$2:$F$201,MATCH($A1264&amp;"-7",Matches!$J$2:$J$201,0))),"",IF(AND(P1264=INDEX(Matches!$G$2:$G$201,MATCH($A1264&amp;"-7",Matches!$J$2:$J$201,0)),Q1264=INDEX(Matches!$H$2:$H$201,MATCH($A1264&amp;"-7",Matches!$J$2:$J$201,0))),5,IF(SIGN(P1264-Q1264)&lt;&gt;SIGN(INDEX(Matches!$G$2:$G$201,MATCH($A1264&amp;"-7",Matches!$J$2:$J$201,0))-INDEX(Matches!$H$2:$H$201,MATCH($A1264&amp;"-7",Matches!$J$2:$J$201,0))),0,IF(P1264-Q1264=INDEX(Matches!$G$2:$G$201,MATCH($A1264&amp;"-7",Matches!$J$2:$J$201,0))-INDEX(Matches!$H$2:$H$201,MATCH($A1264&amp;"-7",Matches!$J$2:$J$201,0)),3,2))))),""))</f>
        <v/>
      </c>
      <c r="AE1264" s="12" t="str">
        <f aca="false">IF(OR($B1264="",R1264="",S1264=""),"",IFERROR(IF(OR(INDEX(Matches!$I$2:$I$201,MATCH($A1264&amp;"-8",Matches!$J$2:$J$201,0))="Void",INDEX(Matches!$G$2:$G$201,MATCH($A1264&amp;"-8",Matches!$J$2:$J$201,0))="",INDEX(Matches!$H$2:$H$201,MATCH($A1264&amp;"-8",Matches!$J$2:$J$201,0))=""),"",IF(AND($C1264&lt;&gt;"",INDEX(Matches!$F$2:$F$201,MATCH($A1264&amp;"-8",Matches!$J$2:$J$201,0))&lt;&gt;"",$C1264&gt;=INDEX(Matches!$F$2:$F$201,MATCH($A1264&amp;"-8",Matches!$J$2:$J$201,0))),"",IF(AND(R1264=INDEX(Matches!$G$2:$G$201,MATCH($A1264&amp;"-8",Matches!$J$2:$J$201,0)),S1264=INDEX(Matches!$H$2:$H$201,MATCH($A1264&amp;"-8",Matches!$J$2:$J$201,0))),5,IF(SIGN(R1264-S1264)&lt;&gt;SIGN(INDEX(Matches!$G$2:$G$201,MATCH($A1264&amp;"-8",Matches!$J$2:$J$201,0))-INDEX(Matches!$H$2:$H$201,MATCH($A1264&amp;"-8",Matches!$J$2:$J$201,0))),0,IF(R1264-S1264=INDEX(Matches!$G$2:$G$201,MATCH($A1264&amp;"-8",Matches!$J$2:$J$201,0))-INDEX(Matches!$H$2:$H$201,MATCH($A1264&amp;"-8",Matches!$J$2:$J$201,0)),3,2))))),""))</f>
        <v/>
      </c>
      <c r="AF1264" s="12" t="str">
        <f aca="false">IF(OR($B1264="",T1264="",U1264=""),"",IFERROR(IF(OR(INDEX(Matches!$I$2:$I$201,MATCH($A1264&amp;"-9",Matches!$J$2:$J$201,0))="Void",INDEX(Matches!$G$2:$G$201,MATCH($A1264&amp;"-9",Matches!$J$2:$J$201,0))="",INDEX(Matches!$H$2:$H$201,MATCH($A1264&amp;"-9",Matches!$J$2:$J$201,0))=""),"",IF(AND($C1264&lt;&gt;"",INDEX(Matches!$F$2:$F$201,MATCH($A1264&amp;"-9",Matches!$J$2:$J$201,0))&lt;&gt;"",$C1264&gt;=INDEX(Matches!$F$2:$F$201,MATCH($A1264&amp;"-9",Matches!$J$2:$J$201,0))),"",IF(AND(T1264=INDEX(Matches!$G$2:$G$201,MATCH($A1264&amp;"-9",Matches!$J$2:$J$201,0)),U1264=INDEX(Matches!$H$2:$H$201,MATCH($A1264&amp;"-9",Matches!$J$2:$J$201,0))),5,IF(SIGN(T1264-U1264)&lt;&gt;SIGN(INDEX(Matches!$G$2:$G$201,MATCH($A1264&amp;"-9",Matches!$J$2:$J$201,0))-INDEX(Matches!$H$2:$H$201,MATCH($A1264&amp;"-9",Matches!$J$2:$J$201,0))),0,IF(T1264-U1264=INDEX(Matches!$G$2:$G$201,MATCH($A1264&amp;"-9",Matches!$J$2:$J$201,0))-INDEX(Matches!$H$2:$H$201,MATCH($A1264&amp;"-9",Matches!$J$2:$J$201,0)),3,2))))),""))</f>
        <v/>
      </c>
      <c r="AG1264" s="12" t="str">
        <f aca="false">IF(OR($B1264="",V1264="",W1264=""),"",IFERROR(IF(OR(INDEX(Matches!$I$2:$I$201,MATCH($A1264&amp;"-10",Matches!$J$2:$J$201,0))="Void",INDEX(Matches!$G$2:$G$201,MATCH($A1264&amp;"-10",Matches!$J$2:$J$201,0))="",INDEX(Matches!$H$2:$H$201,MATCH($A1264&amp;"-10",Matches!$J$2:$J$201,0))=""),"",IF(AND($C1264&lt;&gt;"",INDEX(Matches!$F$2:$F$201,MATCH($A1264&amp;"-10",Matches!$J$2:$J$201,0))&lt;&gt;"",$C1264&gt;=INDEX(Matches!$F$2:$F$201,MATCH($A1264&amp;"-10",Matches!$J$2:$J$201,0))),"",IF(AND(V1264=INDEX(Matches!$G$2:$G$201,MATCH($A1264&amp;"-10",Matches!$J$2:$J$201,0)),W1264=INDEX(Matches!$H$2:$H$201,MATCH($A1264&amp;"-10",Matches!$J$2:$J$201,0))),5,IF(SIGN(V1264-W1264)&lt;&gt;SIGN(INDEX(Matches!$G$2:$G$201,MATCH($A1264&amp;"-10",Matches!$J$2:$J$201,0))-INDEX(Matches!$H$2:$H$201,MATCH($A1264&amp;"-10",Matches!$J$2:$J$201,0))),0,IF(V1264-W1264=INDEX(Matches!$G$2:$G$201,MATCH($A1264&amp;"-10",Matches!$J$2:$J$201,0))-INDEX(Matches!$H$2:$H$201,MATCH($A1264&amp;"-10",Matches!$J$2:$J$201,0)),3,2))))),""))</f>
        <v/>
      </c>
      <c r="AH1264" s="13" t="str">
        <f aca="false">IF($B1264="","",SUM(X1264:AG1264))</f>
        <v/>
      </c>
      <c r="AI1264" s="12" t="str">
        <f aca="false">IF($B1264="","",COUNTIF(X1264:AG1264,5))</f>
        <v/>
      </c>
      <c r="AJ1264" s="12" t="str">
        <f aca="false">IF($B1264="","",COUNTIF(X1264:AG1264,"&gt;=2"))</f>
        <v/>
      </c>
      <c r="AK1264" s="12" t="str">
        <f aca="false">IF($B1264="","",COUNT(X1264:AG1264))</f>
        <v/>
      </c>
    </row>
    <row r="1265" customFormat="false" ht="15" hidden="false" customHeight="false" outlineLevel="0" collapsed="false">
      <c r="A1265" s="7"/>
      <c r="B1265" s="7"/>
      <c r="C1265" s="11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12" t="str">
        <f aca="false">IF(OR($B1265="",D1265="",E1265=""),"",IFERROR(IF(OR(INDEX(Matches!$I$2:$I$201,MATCH($A1265&amp;"-1",Matches!$J$2:$J$201,0))="Void",INDEX(Matches!$G$2:$G$201,MATCH($A1265&amp;"-1",Matches!$J$2:$J$201,0))="",INDEX(Matches!$H$2:$H$201,MATCH($A1265&amp;"-1",Matches!$J$2:$J$201,0))=""),"",IF(AND($C1265&lt;&gt;"",INDEX(Matches!$F$2:$F$201,MATCH($A1265&amp;"-1",Matches!$J$2:$J$201,0))&lt;&gt;"",$C1265&gt;=INDEX(Matches!$F$2:$F$201,MATCH($A1265&amp;"-1",Matches!$J$2:$J$201,0))),"",IF(AND(D1265=INDEX(Matches!$G$2:$G$201,MATCH($A1265&amp;"-1",Matches!$J$2:$J$201,0)),E1265=INDEX(Matches!$H$2:$H$201,MATCH($A1265&amp;"-1",Matches!$J$2:$J$201,0))),5,IF(SIGN(D1265-E1265)&lt;&gt;SIGN(INDEX(Matches!$G$2:$G$201,MATCH($A1265&amp;"-1",Matches!$J$2:$J$201,0))-INDEX(Matches!$H$2:$H$201,MATCH($A1265&amp;"-1",Matches!$J$2:$J$201,0))),0,IF(D1265-E1265=INDEX(Matches!$G$2:$G$201,MATCH($A1265&amp;"-1",Matches!$J$2:$J$201,0))-INDEX(Matches!$H$2:$H$201,MATCH($A1265&amp;"-1",Matches!$J$2:$J$201,0)),3,2))))),""))</f>
        <v/>
      </c>
      <c r="Y1265" s="12" t="str">
        <f aca="false">IF(OR($B1265="",F1265="",G1265=""),"",IFERROR(IF(OR(INDEX(Matches!$I$2:$I$201,MATCH($A1265&amp;"-2",Matches!$J$2:$J$201,0))="Void",INDEX(Matches!$G$2:$G$201,MATCH($A1265&amp;"-2",Matches!$J$2:$J$201,0))="",INDEX(Matches!$H$2:$H$201,MATCH($A1265&amp;"-2",Matches!$J$2:$J$201,0))=""),"",IF(AND($C1265&lt;&gt;"",INDEX(Matches!$F$2:$F$201,MATCH($A1265&amp;"-2",Matches!$J$2:$J$201,0))&lt;&gt;"",$C1265&gt;=INDEX(Matches!$F$2:$F$201,MATCH($A1265&amp;"-2",Matches!$J$2:$J$201,0))),"",IF(AND(F1265=INDEX(Matches!$G$2:$G$201,MATCH($A1265&amp;"-2",Matches!$J$2:$J$201,0)),G1265=INDEX(Matches!$H$2:$H$201,MATCH($A1265&amp;"-2",Matches!$J$2:$J$201,0))),5,IF(SIGN(F1265-G1265)&lt;&gt;SIGN(INDEX(Matches!$G$2:$G$201,MATCH($A1265&amp;"-2",Matches!$J$2:$J$201,0))-INDEX(Matches!$H$2:$H$201,MATCH($A1265&amp;"-2",Matches!$J$2:$J$201,0))),0,IF(F1265-G1265=INDEX(Matches!$G$2:$G$201,MATCH($A1265&amp;"-2",Matches!$J$2:$J$201,0))-INDEX(Matches!$H$2:$H$201,MATCH($A1265&amp;"-2",Matches!$J$2:$J$201,0)),3,2))))),""))</f>
        <v/>
      </c>
      <c r="Z1265" s="12" t="str">
        <f aca="false">IF(OR($B1265="",H1265="",I1265=""),"",IFERROR(IF(OR(INDEX(Matches!$I$2:$I$201,MATCH($A1265&amp;"-3",Matches!$J$2:$J$201,0))="Void",INDEX(Matches!$G$2:$G$201,MATCH($A1265&amp;"-3",Matches!$J$2:$J$201,0))="",INDEX(Matches!$H$2:$H$201,MATCH($A1265&amp;"-3",Matches!$J$2:$J$201,0))=""),"",IF(AND($C1265&lt;&gt;"",INDEX(Matches!$F$2:$F$201,MATCH($A1265&amp;"-3",Matches!$J$2:$J$201,0))&lt;&gt;"",$C1265&gt;=INDEX(Matches!$F$2:$F$201,MATCH($A1265&amp;"-3",Matches!$J$2:$J$201,0))),"",IF(AND(H1265=INDEX(Matches!$G$2:$G$201,MATCH($A1265&amp;"-3",Matches!$J$2:$J$201,0)),I1265=INDEX(Matches!$H$2:$H$201,MATCH($A1265&amp;"-3",Matches!$J$2:$J$201,0))),5,IF(SIGN(H1265-I1265)&lt;&gt;SIGN(INDEX(Matches!$G$2:$G$201,MATCH($A1265&amp;"-3",Matches!$J$2:$J$201,0))-INDEX(Matches!$H$2:$H$201,MATCH($A1265&amp;"-3",Matches!$J$2:$J$201,0))),0,IF(H1265-I1265=INDEX(Matches!$G$2:$G$201,MATCH($A1265&amp;"-3",Matches!$J$2:$J$201,0))-INDEX(Matches!$H$2:$H$201,MATCH($A1265&amp;"-3",Matches!$J$2:$J$201,0)),3,2))))),""))</f>
        <v/>
      </c>
      <c r="AA1265" s="12" t="str">
        <f aca="false">IF(OR($B1265="",J1265="",K1265=""),"",IFERROR(IF(OR(INDEX(Matches!$I$2:$I$201,MATCH($A1265&amp;"-4",Matches!$J$2:$J$201,0))="Void",INDEX(Matches!$G$2:$G$201,MATCH($A1265&amp;"-4",Matches!$J$2:$J$201,0))="",INDEX(Matches!$H$2:$H$201,MATCH($A1265&amp;"-4",Matches!$J$2:$J$201,0))=""),"",IF(AND($C1265&lt;&gt;"",INDEX(Matches!$F$2:$F$201,MATCH($A1265&amp;"-4",Matches!$J$2:$J$201,0))&lt;&gt;"",$C1265&gt;=INDEX(Matches!$F$2:$F$201,MATCH($A1265&amp;"-4",Matches!$J$2:$J$201,0))),"",IF(AND(J1265=INDEX(Matches!$G$2:$G$201,MATCH($A1265&amp;"-4",Matches!$J$2:$J$201,0)),K1265=INDEX(Matches!$H$2:$H$201,MATCH($A1265&amp;"-4",Matches!$J$2:$J$201,0))),5,IF(SIGN(J1265-K1265)&lt;&gt;SIGN(INDEX(Matches!$G$2:$G$201,MATCH($A1265&amp;"-4",Matches!$J$2:$J$201,0))-INDEX(Matches!$H$2:$H$201,MATCH($A1265&amp;"-4",Matches!$J$2:$J$201,0))),0,IF(J1265-K1265=INDEX(Matches!$G$2:$G$201,MATCH($A1265&amp;"-4",Matches!$J$2:$J$201,0))-INDEX(Matches!$H$2:$H$201,MATCH($A1265&amp;"-4",Matches!$J$2:$J$201,0)),3,2))))),""))</f>
        <v/>
      </c>
      <c r="AB1265" s="12" t="str">
        <f aca="false">IF(OR($B1265="",L1265="",M1265=""),"",IFERROR(IF(OR(INDEX(Matches!$I$2:$I$201,MATCH($A1265&amp;"-5",Matches!$J$2:$J$201,0))="Void",INDEX(Matches!$G$2:$G$201,MATCH($A1265&amp;"-5",Matches!$J$2:$J$201,0))="",INDEX(Matches!$H$2:$H$201,MATCH($A1265&amp;"-5",Matches!$J$2:$J$201,0))=""),"",IF(AND($C1265&lt;&gt;"",INDEX(Matches!$F$2:$F$201,MATCH($A1265&amp;"-5",Matches!$J$2:$J$201,0))&lt;&gt;"",$C1265&gt;=INDEX(Matches!$F$2:$F$201,MATCH($A1265&amp;"-5",Matches!$J$2:$J$201,0))),"",IF(AND(L1265=INDEX(Matches!$G$2:$G$201,MATCH($A1265&amp;"-5",Matches!$J$2:$J$201,0)),M1265=INDEX(Matches!$H$2:$H$201,MATCH($A1265&amp;"-5",Matches!$J$2:$J$201,0))),5,IF(SIGN(L1265-M1265)&lt;&gt;SIGN(INDEX(Matches!$G$2:$G$201,MATCH($A1265&amp;"-5",Matches!$J$2:$J$201,0))-INDEX(Matches!$H$2:$H$201,MATCH($A1265&amp;"-5",Matches!$J$2:$J$201,0))),0,IF(L1265-M1265=INDEX(Matches!$G$2:$G$201,MATCH($A1265&amp;"-5",Matches!$J$2:$J$201,0))-INDEX(Matches!$H$2:$H$201,MATCH($A1265&amp;"-5",Matches!$J$2:$J$201,0)),3,2))))),""))</f>
        <v/>
      </c>
      <c r="AC1265" s="12" t="str">
        <f aca="false">IF(OR($B1265="",N1265="",O1265=""),"",IFERROR(IF(OR(INDEX(Matches!$I$2:$I$201,MATCH($A1265&amp;"-6",Matches!$J$2:$J$201,0))="Void",INDEX(Matches!$G$2:$G$201,MATCH($A1265&amp;"-6",Matches!$J$2:$J$201,0))="",INDEX(Matches!$H$2:$H$201,MATCH($A1265&amp;"-6",Matches!$J$2:$J$201,0))=""),"",IF(AND($C1265&lt;&gt;"",INDEX(Matches!$F$2:$F$201,MATCH($A1265&amp;"-6",Matches!$J$2:$J$201,0))&lt;&gt;"",$C1265&gt;=INDEX(Matches!$F$2:$F$201,MATCH($A1265&amp;"-6",Matches!$J$2:$J$201,0))),"",IF(AND(N1265=INDEX(Matches!$G$2:$G$201,MATCH($A1265&amp;"-6",Matches!$J$2:$J$201,0)),O1265=INDEX(Matches!$H$2:$H$201,MATCH($A1265&amp;"-6",Matches!$J$2:$J$201,0))),5,IF(SIGN(N1265-O1265)&lt;&gt;SIGN(INDEX(Matches!$G$2:$G$201,MATCH($A1265&amp;"-6",Matches!$J$2:$J$201,0))-INDEX(Matches!$H$2:$H$201,MATCH($A1265&amp;"-6",Matches!$J$2:$J$201,0))),0,IF(N1265-O1265=INDEX(Matches!$G$2:$G$201,MATCH($A1265&amp;"-6",Matches!$J$2:$J$201,0))-INDEX(Matches!$H$2:$H$201,MATCH($A1265&amp;"-6",Matches!$J$2:$J$201,0)),3,2))))),""))</f>
        <v/>
      </c>
      <c r="AD1265" s="12" t="str">
        <f aca="false">IF(OR($B1265="",P1265="",Q1265=""),"",IFERROR(IF(OR(INDEX(Matches!$I$2:$I$201,MATCH($A1265&amp;"-7",Matches!$J$2:$J$201,0))="Void",INDEX(Matches!$G$2:$G$201,MATCH($A1265&amp;"-7",Matches!$J$2:$J$201,0))="",INDEX(Matches!$H$2:$H$201,MATCH($A1265&amp;"-7",Matches!$J$2:$J$201,0))=""),"",IF(AND($C1265&lt;&gt;"",INDEX(Matches!$F$2:$F$201,MATCH($A1265&amp;"-7",Matches!$J$2:$J$201,0))&lt;&gt;"",$C1265&gt;=INDEX(Matches!$F$2:$F$201,MATCH($A1265&amp;"-7",Matches!$J$2:$J$201,0))),"",IF(AND(P1265=INDEX(Matches!$G$2:$G$201,MATCH($A1265&amp;"-7",Matches!$J$2:$J$201,0)),Q1265=INDEX(Matches!$H$2:$H$201,MATCH($A1265&amp;"-7",Matches!$J$2:$J$201,0))),5,IF(SIGN(P1265-Q1265)&lt;&gt;SIGN(INDEX(Matches!$G$2:$G$201,MATCH($A1265&amp;"-7",Matches!$J$2:$J$201,0))-INDEX(Matches!$H$2:$H$201,MATCH($A1265&amp;"-7",Matches!$J$2:$J$201,0))),0,IF(P1265-Q1265=INDEX(Matches!$G$2:$G$201,MATCH($A1265&amp;"-7",Matches!$J$2:$J$201,0))-INDEX(Matches!$H$2:$H$201,MATCH($A1265&amp;"-7",Matches!$J$2:$J$201,0)),3,2))))),""))</f>
        <v/>
      </c>
      <c r="AE1265" s="12" t="str">
        <f aca="false">IF(OR($B1265="",R1265="",S1265=""),"",IFERROR(IF(OR(INDEX(Matches!$I$2:$I$201,MATCH($A1265&amp;"-8",Matches!$J$2:$J$201,0))="Void",INDEX(Matches!$G$2:$G$201,MATCH($A1265&amp;"-8",Matches!$J$2:$J$201,0))="",INDEX(Matches!$H$2:$H$201,MATCH($A1265&amp;"-8",Matches!$J$2:$J$201,0))=""),"",IF(AND($C1265&lt;&gt;"",INDEX(Matches!$F$2:$F$201,MATCH($A1265&amp;"-8",Matches!$J$2:$J$201,0))&lt;&gt;"",$C1265&gt;=INDEX(Matches!$F$2:$F$201,MATCH($A1265&amp;"-8",Matches!$J$2:$J$201,0))),"",IF(AND(R1265=INDEX(Matches!$G$2:$G$201,MATCH($A1265&amp;"-8",Matches!$J$2:$J$201,0)),S1265=INDEX(Matches!$H$2:$H$201,MATCH($A1265&amp;"-8",Matches!$J$2:$J$201,0))),5,IF(SIGN(R1265-S1265)&lt;&gt;SIGN(INDEX(Matches!$G$2:$G$201,MATCH($A1265&amp;"-8",Matches!$J$2:$J$201,0))-INDEX(Matches!$H$2:$H$201,MATCH($A1265&amp;"-8",Matches!$J$2:$J$201,0))),0,IF(R1265-S1265=INDEX(Matches!$G$2:$G$201,MATCH($A1265&amp;"-8",Matches!$J$2:$J$201,0))-INDEX(Matches!$H$2:$H$201,MATCH($A1265&amp;"-8",Matches!$J$2:$J$201,0)),3,2))))),""))</f>
        <v/>
      </c>
      <c r="AF1265" s="12" t="str">
        <f aca="false">IF(OR($B1265="",T1265="",U1265=""),"",IFERROR(IF(OR(INDEX(Matches!$I$2:$I$201,MATCH($A1265&amp;"-9",Matches!$J$2:$J$201,0))="Void",INDEX(Matches!$G$2:$G$201,MATCH($A1265&amp;"-9",Matches!$J$2:$J$201,0))="",INDEX(Matches!$H$2:$H$201,MATCH($A1265&amp;"-9",Matches!$J$2:$J$201,0))=""),"",IF(AND($C1265&lt;&gt;"",INDEX(Matches!$F$2:$F$201,MATCH($A1265&amp;"-9",Matches!$J$2:$J$201,0))&lt;&gt;"",$C1265&gt;=INDEX(Matches!$F$2:$F$201,MATCH($A1265&amp;"-9",Matches!$J$2:$J$201,0))),"",IF(AND(T1265=INDEX(Matches!$G$2:$G$201,MATCH($A1265&amp;"-9",Matches!$J$2:$J$201,0)),U1265=INDEX(Matches!$H$2:$H$201,MATCH($A1265&amp;"-9",Matches!$J$2:$J$201,0))),5,IF(SIGN(T1265-U1265)&lt;&gt;SIGN(INDEX(Matches!$G$2:$G$201,MATCH($A1265&amp;"-9",Matches!$J$2:$J$201,0))-INDEX(Matches!$H$2:$H$201,MATCH($A1265&amp;"-9",Matches!$J$2:$J$201,0))),0,IF(T1265-U1265=INDEX(Matches!$G$2:$G$201,MATCH($A1265&amp;"-9",Matches!$J$2:$J$201,0))-INDEX(Matches!$H$2:$H$201,MATCH($A1265&amp;"-9",Matches!$J$2:$J$201,0)),3,2))))),""))</f>
        <v/>
      </c>
      <c r="AG1265" s="12" t="str">
        <f aca="false">IF(OR($B1265="",V1265="",W1265=""),"",IFERROR(IF(OR(INDEX(Matches!$I$2:$I$201,MATCH($A1265&amp;"-10",Matches!$J$2:$J$201,0))="Void",INDEX(Matches!$G$2:$G$201,MATCH($A1265&amp;"-10",Matches!$J$2:$J$201,0))="",INDEX(Matches!$H$2:$H$201,MATCH($A1265&amp;"-10",Matches!$J$2:$J$201,0))=""),"",IF(AND($C1265&lt;&gt;"",INDEX(Matches!$F$2:$F$201,MATCH($A1265&amp;"-10",Matches!$J$2:$J$201,0))&lt;&gt;"",$C1265&gt;=INDEX(Matches!$F$2:$F$201,MATCH($A1265&amp;"-10",Matches!$J$2:$J$201,0))),"",IF(AND(V1265=INDEX(Matches!$G$2:$G$201,MATCH($A1265&amp;"-10",Matches!$J$2:$J$201,0)),W1265=INDEX(Matches!$H$2:$H$201,MATCH($A1265&amp;"-10",Matches!$J$2:$J$201,0))),5,IF(SIGN(V1265-W1265)&lt;&gt;SIGN(INDEX(Matches!$G$2:$G$201,MATCH($A1265&amp;"-10",Matches!$J$2:$J$201,0))-INDEX(Matches!$H$2:$H$201,MATCH($A1265&amp;"-10",Matches!$J$2:$J$201,0))),0,IF(V1265-W1265=INDEX(Matches!$G$2:$G$201,MATCH($A1265&amp;"-10",Matches!$J$2:$J$201,0))-INDEX(Matches!$H$2:$H$201,MATCH($A1265&amp;"-10",Matches!$J$2:$J$201,0)),3,2))))),""))</f>
        <v/>
      </c>
      <c r="AH1265" s="13" t="str">
        <f aca="false">IF($B1265="","",SUM(X1265:AG1265))</f>
        <v/>
      </c>
      <c r="AI1265" s="12" t="str">
        <f aca="false">IF($B1265="","",COUNTIF(X1265:AG1265,5))</f>
        <v/>
      </c>
      <c r="AJ1265" s="12" t="str">
        <f aca="false">IF($B1265="","",COUNTIF(X1265:AG1265,"&gt;=2"))</f>
        <v/>
      </c>
      <c r="AK1265" s="12" t="str">
        <f aca="false">IF($B1265="","",COUNT(X1265:AG1265))</f>
        <v/>
      </c>
    </row>
    <row r="1266" customFormat="false" ht="15" hidden="false" customHeight="false" outlineLevel="0" collapsed="false">
      <c r="A1266" s="7"/>
      <c r="B1266" s="7"/>
      <c r="C1266" s="11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12" t="str">
        <f aca="false">IF(OR($B1266="",D1266="",E1266=""),"",IFERROR(IF(OR(INDEX(Matches!$I$2:$I$201,MATCH($A1266&amp;"-1",Matches!$J$2:$J$201,0))="Void",INDEX(Matches!$G$2:$G$201,MATCH($A1266&amp;"-1",Matches!$J$2:$J$201,0))="",INDEX(Matches!$H$2:$H$201,MATCH($A1266&amp;"-1",Matches!$J$2:$J$201,0))=""),"",IF(AND($C1266&lt;&gt;"",INDEX(Matches!$F$2:$F$201,MATCH($A1266&amp;"-1",Matches!$J$2:$J$201,0))&lt;&gt;"",$C1266&gt;=INDEX(Matches!$F$2:$F$201,MATCH($A1266&amp;"-1",Matches!$J$2:$J$201,0))),"",IF(AND(D1266=INDEX(Matches!$G$2:$G$201,MATCH($A1266&amp;"-1",Matches!$J$2:$J$201,0)),E1266=INDEX(Matches!$H$2:$H$201,MATCH($A1266&amp;"-1",Matches!$J$2:$J$201,0))),5,IF(SIGN(D1266-E1266)&lt;&gt;SIGN(INDEX(Matches!$G$2:$G$201,MATCH($A1266&amp;"-1",Matches!$J$2:$J$201,0))-INDEX(Matches!$H$2:$H$201,MATCH($A1266&amp;"-1",Matches!$J$2:$J$201,0))),0,IF(D1266-E1266=INDEX(Matches!$G$2:$G$201,MATCH($A1266&amp;"-1",Matches!$J$2:$J$201,0))-INDEX(Matches!$H$2:$H$201,MATCH($A1266&amp;"-1",Matches!$J$2:$J$201,0)),3,2))))),""))</f>
        <v/>
      </c>
      <c r="Y1266" s="12" t="str">
        <f aca="false">IF(OR($B1266="",F1266="",G1266=""),"",IFERROR(IF(OR(INDEX(Matches!$I$2:$I$201,MATCH($A1266&amp;"-2",Matches!$J$2:$J$201,0))="Void",INDEX(Matches!$G$2:$G$201,MATCH($A1266&amp;"-2",Matches!$J$2:$J$201,0))="",INDEX(Matches!$H$2:$H$201,MATCH($A1266&amp;"-2",Matches!$J$2:$J$201,0))=""),"",IF(AND($C1266&lt;&gt;"",INDEX(Matches!$F$2:$F$201,MATCH($A1266&amp;"-2",Matches!$J$2:$J$201,0))&lt;&gt;"",$C1266&gt;=INDEX(Matches!$F$2:$F$201,MATCH($A1266&amp;"-2",Matches!$J$2:$J$201,0))),"",IF(AND(F1266=INDEX(Matches!$G$2:$G$201,MATCH($A1266&amp;"-2",Matches!$J$2:$J$201,0)),G1266=INDEX(Matches!$H$2:$H$201,MATCH($A1266&amp;"-2",Matches!$J$2:$J$201,0))),5,IF(SIGN(F1266-G1266)&lt;&gt;SIGN(INDEX(Matches!$G$2:$G$201,MATCH($A1266&amp;"-2",Matches!$J$2:$J$201,0))-INDEX(Matches!$H$2:$H$201,MATCH($A1266&amp;"-2",Matches!$J$2:$J$201,0))),0,IF(F1266-G1266=INDEX(Matches!$G$2:$G$201,MATCH($A1266&amp;"-2",Matches!$J$2:$J$201,0))-INDEX(Matches!$H$2:$H$201,MATCH($A1266&amp;"-2",Matches!$J$2:$J$201,0)),3,2))))),""))</f>
        <v/>
      </c>
      <c r="Z1266" s="12" t="str">
        <f aca="false">IF(OR($B1266="",H1266="",I1266=""),"",IFERROR(IF(OR(INDEX(Matches!$I$2:$I$201,MATCH($A1266&amp;"-3",Matches!$J$2:$J$201,0))="Void",INDEX(Matches!$G$2:$G$201,MATCH($A1266&amp;"-3",Matches!$J$2:$J$201,0))="",INDEX(Matches!$H$2:$H$201,MATCH($A1266&amp;"-3",Matches!$J$2:$J$201,0))=""),"",IF(AND($C1266&lt;&gt;"",INDEX(Matches!$F$2:$F$201,MATCH($A1266&amp;"-3",Matches!$J$2:$J$201,0))&lt;&gt;"",$C1266&gt;=INDEX(Matches!$F$2:$F$201,MATCH($A1266&amp;"-3",Matches!$J$2:$J$201,0))),"",IF(AND(H1266=INDEX(Matches!$G$2:$G$201,MATCH($A1266&amp;"-3",Matches!$J$2:$J$201,0)),I1266=INDEX(Matches!$H$2:$H$201,MATCH($A1266&amp;"-3",Matches!$J$2:$J$201,0))),5,IF(SIGN(H1266-I1266)&lt;&gt;SIGN(INDEX(Matches!$G$2:$G$201,MATCH($A1266&amp;"-3",Matches!$J$2:$J$201,0))-INDEX(Matches!$H$2:$H$201,MATCH($A1266&amp;"-3",Matches!$J$2:$J$201,0))),0,IF(H1266-I1266=INDEX(Matches!$G$2:$G$201,MATCH($A1266&amp;"-3",Matches!$J$2:$J$201,0))-INDEX(Matches!$H$2:$H$201,MATCH($A1266&amp;"-3",Matches!$J$2:$J$201,0)),3,2))))),""))</f>
        <v/>
      </c>
      <c r="AA1266" s="12" t="str">
        <f aca="false">IF(OR($B1266="",J1266="",K1266=""),"",IFERROR(IF(OR(INDEX(Matches!$I$2:$I$201,MATCH($A1266&amp;"-4",Matches!$J$2:$J$201,0))="Void",INDEX(Matches!$G$2:$G$201,MATCH($A1266&amp;"-4",Matches!$J$2:$J$201,0))="",INDEX(Matches!$H$2:$H$201,MATCH($A1266&amp;"-4",Matches!$J$2:$J$201,0))=""),"",IF(AND($C1266&lt;&gt;"",INDEX(Matches!$F$2:$F$201,MATCH($A1266&amp;"-4",Matches!$J$2:$J$201,0))&lt;&gt;"",$C1266&gt;=INDEX(Matches!$F$2:$F$201,MATCH($A1266&amp;"-4",Matches!$J$2:$J$201,0))),"",IF(AND(J1266=INDEX(Matches!$G$2:$G$201,MATCH($A1266&amp;"-4",Matches!$J$2:$J$201,0)),K1266=INDEX(Matches!$H$2:$H$201,MATCH($A1266&amp;"-4",Matches!$J$2:$J$201,0))),5,IF(SIGN(J1266-K1266)&lt;&gt;SIGN(INDEX(Matches!$G$2:$G$201,MATCH($A1266&amp;"-4",Matches!$J$2:$J$201,0))-INDEX(Matches!$H$2:$H$201,MATCH($A1266&amp;"-4",Matches!$J$2:$J$201,0))),0,IF(J1266-K1266=INDEX(Matches!$G$2:$G$201,MATCH($A1266&amp;"-4",Matches!$J$2:$J$201,0))-INDEX(Matches!$H$2:$H$201,MATCH($A1266&amp;"-4",Matches!$J$2:$J$201,0)),3,2))))),""))</f>
        <v/>
      </c>
      <c r="AB1266" s="12" t="str">
        <f aca="false">IF(OR($B1266="",L1266="",M1266=""),"",IFERROR(IF(OR(INDEX(Matches!$I$2:$I$201,MATCH($A1266&amp;"-5",Matches!$J$2:$J$201,0))="Void",INDEX(Matches!$G$2:$G$201,MATCH($A1266&amp;"-5",Matches!$J$2:$J$201,0))="",INDEX(Matches!$H$2:$H$201,MATCH($A1266&amp;"-5",Matches!$J$2:$J$201,0))=""),"",IF(AND($C1266&lt;&gt;"",INDEX(Matches!$F$2:$F$201,MATCH($A1266&amp;"-5",Matches!$J$2:$J$201,0))&lt;&gt;"",$C1266&gt;=INDEX(Matches!$F$2:$F$201,MATCH($A1266&amp;"-5",Matches!$J$2:$J$201,0))),"",IF(AND(L1266=INDEX(Matches!$G$2:$G$201,MATCH($A1266&amp;"-5",Matches!$J$2:$J$201,0)),M1266=INDEX(Matches!$H$2:$H$201,MATCH($A1266&amp;"-5",Matches!$J$2:$J$201,0))),5,IF(SIGN(L1266-M1266)&lt;&gt;SIGN(INDEX(Matches!$G$2:$G$201,MATCH($A1266&amp;"-5",Matches!$J$2:$J$201,0))-INDEX(Matches!$H$2:$H$201,MATCH($A1266&amp;"-5",Matches!$J$2:$J$201,0))),0,IF(L1266-M1266=INDEX(Matches!$G$2:$G$201,MATCH($A1266&amp;"-5",Matches!$J$2:$J$201,0))-INDEX(Matches!$H$2:$H$201,MATCH($A1266&amp;"-5",Matches!$J$2:$J$201,0)),3,2))))),""))</f>
        <v/>
      </c>
      <c r="AC1266" s="12" t="str">
        <f aca="false">IF(OR($B1266="",N1266="",O1266=""),"",IFERROR(IF(OR(INDEX(Matches!$I$2:$I$201,MATCH($A1266&amp;"-6",Matches!$J$2:$J$201,0))="Void",INDEX(Matches!$G$2:$G$201,MATCH($A1266&amp;"-6",Matches!$J$2:$J$201,0))="",INDEX(Matches!$H$2:$H$201,MATCH($A1266&amp;"-6",Matches!$J$2:$J$201,0))=""),"",IF(AND($C1266&lt;&gt;"",INDEX(Matches!$F$2:$F$201,MATCH($A1266&amp;"-6",Matches!$J$2:$J$201,0))&lt;&gt;"",$C1266&gt;=INDEX(Matches!$F$2:$F$201,MATCH($A1266&amp;"-6",Matches!$J$2:$J$201,0))),"",IF(AND(N1266=INDEX(Matches!$G$2:$G$201,MATCH($A1266&amp;"-6",Matches!$J$2:$J$201,0)),O1266=INDEX(Matches!$H$2:$H$201,MATCH($A1266&amp;"-6",Matches!$J$2:$J$201,0))),5,IF(SIGN(N1266-O1266)&lt;&gt;SIGN(INDEX(Matches!$G$2:$G$201,MATCH($A1266&amp;"-6",Matches!$J$2:$J$201,0))-INDEX(Matches!$H$2:$H$201,MATCH($A1266&amp;"-6",Matches!$J$2:$J$201,0))),0,IF(N1266-O1266=INDEX(Matches!$G$2:$G$201,MATCH($A1266&amp;"-6",Matches!$J$2:$J$201,0))-INDEX(Matches!$H$2:$H$201,MATCH($A1266&amp;"-6",Matches!$J$2:$J$201,0)),3,2))))),""))</f>
        <v/>
      </c>
      <c r="AD1266" s="12" t="str">
        <f aca="false">IF(OR($B1266="",P1266="",Q1266=""),"",IFERROR(IF(OR(INDEX(Matches!$I$2:$I$201,MATCH($A1266&amp;"-7",Matches!$J$2:$J$201,0))="Void",INDEX(Matches!$G$2:$G$201,MATCH($A1266&amp;"-7",Matches!$J$2:$J$201,0))="",INDEX(Matches!$H$2:$H$201,MATCH($A1266&amp;"-7",Matches!$J$2:$J$201,0))=""),"",IF(AND($C1266&lt;&gt;"",INDEX(Matches!$F$2:$F$201,MATCH($A1266&amp;"-7",Matches!$J$2:$J$201,0))&lt;&gt;"",$C1266&gt;=INDEX(Matches!$F$2:$F$201,MATCH($A1266&amp;"-7",Matches!$J$2:$J$201,0))),"",IF(AND(P1266=INDEX(Matches!$G$2:$G$201,MATCH($A1266&amp;"-7",Matches!$J$2:$J$201,0)),Q1266=INDEX(Matches!$H$2:$H$201,MATCH($A1266&amp;"-7",Matches!$J$2:$J$201,0))),5,IF(SIGN(P1266-Q1266)&lt;&gt;SIGN(INDEX(Matches!$G$2:$G$201,MATCH($A1266&amp;"-7",Matches!$J$2:$J$201,0))-INDEX(Matches!$H$2:$H$201,MATCH($A1266&amp;"-7",Matches!$J$2:$J$201,0))),0,IF(P1266-Q1266=INDEX(Matches!$G$2:$G$201,MATCH($A1266&amp;"-7",Matches!$J$2:$J$201,0))-INDEX(Matches!$H$2:$H$201,MATCH($A1266&amp;"-7",Matches!$J$2:$J$201,0)),3,2))))),""))</f>
        <v/>
      </c>
      <c r="AE1266" s="12" t="str">
        <f aca="false">IF(OR($B1266="",R1266="",S1266=""),"",IFERROR(IF(OR(INDEX(Matches!$I$2:$I$201,MATCH($A1266&amp;"-8",Matches!$J$2:$J$201,0))="Void",INDEX(Matches!$G$2:$G$201,MATCH($A1266&amp;"-8",Matches!$J$2:$J$201,0))="",INDEX(Matches!$H$2:$H$201,MATCH($A1266&amp;"-8",Matches!$J$2:$J$201,0))=""),"",IF(AND($C1266&lt;&gt;"",INDEX(Matches!$F$2:$F$201,MATCH($A1266&amp;"-8",Matches!$J$2:$J$201,0))&lt;&gt;"",$C1266&gt;=INDEX(Matches!$F$2:$F$201,MATCH($A1266&amp;"-8",Matches!$J$2:$J$201,0))),"",IF(AND(R1266=INDEX(Matches!$G$2:$G$201,MATCH($A1266&amp;"-8",Matches!$J$2:$J$201,0)),S1266=INDEX(Matches!$H$2:$H$201,MATCH($A1266&amp;"-8",Matches!$J$2:$J$201,0))),5,IF(SIGN(R1266-S1266)&lt;&gt;SIGN(INDEX(Matches!$G$2:$G$201,MATCH($A1266&amp;"-8",Matches!$J$2:$J$201,0))-INDEX(Matches!$H$2:$H$201,MATCH($A1266&amp;"-8",Matches!$J$2:$J$201,0))),0,IF(R1266-S1266=INDEX(Matches!$G$2:$G$201,MATCH($A1266&amp;"-8",Matches!$J$2:$J$201,0))-INDEX(Matches!$H$2:$H$201,MATCH($A1266&amp;"-8",Matches!$J$2:$J$201,0)),3,2))))),""))</f>
        <v/>
      </c>
      <c r="AF1266" s="12" t="str">
        <f aca="false">IF(OR($B1266="",T1266="",U1266=""),"",IFERROR(IF(OR(INDEX(Matches!$I$2:$I$201,MATCH($A1266&amp;"-9",Matches!$J$2:$J$201,0))="Void",INDEX(Matches!$G$2:$G$201,MATCH($A1266&amp;"-9",Matches!$J$2:$J$201,0))="",INDEX(Matches!$H$2:$H$201,MATCH($A1266&amp;"-9",Matches!$J$2:$J$201,0))=""),"",IF(AND($C1266&lt;&gt;"",INDEX(Matches!$F$2:$F$201,MATCH($A1266&amp;"-9",Matches!$J$2:$J$201,0))&lt;&gt;"",$C1266&gt;=INDEX(Matches!$F$2:$F$201,MATCH($A1266&amp;"-9",Matches!$J$2:$J$201,0))),"",IF(AND(T1266=INDEX(Matches!$G$2:$G$201,MATCH($A1266&amp;"-9",Matches!$J$2:$J$201,0)),U1266=INDEX(Matches!$H$2:$H$201,MATCH($A1266&amp;"-9",Matches!$J$2:$J$201,0))),5,IF(SIGN(T1266-U1266)&lt;&gt;SIGN(INDEX(Matches!$G$2:$G$201,MATCH($A1266&amp;"-9",Matches!$J$2:$J$201,0))-INDEX(Matches!$H$2:$H$201,MATCH($A1266&amp;"-9",Matches!$J$2:$J$201,0))),0,IF(T1266-U1266=INDEX(Matches!$G$2:$G$201,MATCH($A1266&amp;"-9",Matches!$J$2:$J$201,0))-INDEX(Matches!$H$2:$H$201,MATCH($A1266&amp;"-9",Matches!$J$2:$J$201,0)),3,2))))),""))</f>
        <v/>
      </c>
      <c r="AG1266" s="12" t="str">
        <f aca="false">IF(OR($B1266="",V1266="",W1266=""),"",IFERROR(IF(OR(INDEX(Matches!$I$2:$I$201,MATCH($A1266&amp;"-10",Matches!$J$2:$J$201,0))="Void",INDEX(Matches!$G$2:$G$201,MATCH($A1266&amp;"-10",Matches!$J$2:$J$201,0))="",INDEX(Matches!$H$2:$H$201,MATCH($A1266&amp;"-10",Matches!$J$2:$J$201,0))=""),"",IF(AND($C1266&lt;&gt;"",INDEX(Matches!$F$2:$F$201,MATCH($A1266&amp;"-10",Matches!$J$2:$J$201,0))&lt;&gt;"",$C1266&gt;=INDEX(Matches!$F$2:$F$201,MATCH($A1266&amp;"-10",Matches!$J$2:$J$201,0))),"",IF(AND(V1266=INDEX(Matches!$G$2:$G$201,MATCH($A1266&amp;"-10",Matches!$J$2:$J$201,0)),W1266=INDEX(Matches!$H$2:$H$201,MATCH($A1266&amp;"-10",Matches!$J$2:$J$201,0))),5,IF(SIGN(V1266-W1266)&lt;&gt;SIGN(INDEX(Matches!$G$2:$G$201,MATCH($A1266&amp;"-10",Matches!$J$2:$J$201,0))-INDEX(Matches!$H$2:$H$201,MATCH($A1266&amp;"-10",Matches!$J$2:$J$201,0))),0,IF(V1266-W1266=INDEX(Matches!$G$2:$G$201,MATCH($A1266&amp;"-10",Matches!$J$2:$J$201,0))-INDEX(Matches!$H$2:$H$201,MATCH($A1266&amp;"-10",Matches!$J$2:$J$201,0)),3,2))))),""))</f>
        <v/>
      </c>
      <c r="AH1266" s="13" t="str">
        <f aca="false">IF($B1266="","",SUM(X1266:AG1266))</f>
        <v/>
      </c>
      <c r="AI1266" s="12" t="str">
        <f aca="false">IF($B1266="","",COUNTIF(X1266:AG1266,5))</f>
        <v/>
      </c>
      <c r="AJ1266" s="12" t="str">
        <f aca="false">IF($B1266="","",COUNTIF(X1266:AG1266,"&gt;=2"))</f>
        <v/>
      </c>
      <c r="AK1266" s="12" t="str">
        <f aca="false">IF($B1266="","",COUNT(X1266:AG1266))</f>
        <v/>
      </c>
    </row>
    <row r="1267" customFormat="false" ht="15" hidden="false" customHeight="false" outlineLevel="0" collapsed="false">
      <c r="A1267" s="7"/>
      <c r="B1267" s="7"/>
      <c r="C1267" s="11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12" t="str">
        <f aca="false">IF(OR($B1267="",D1267="",E1267=""),"",IFERROR(IF(OR(INDEX(Matches!$I$2:$I$201,MATCH($A1267&amp;"-1",Matches!$J$2:$J$201,0))="Void",INDEX(Matches!$G$2:$G$201,MATCH($A1267&amp;"-1",Matches!$J$2:$J$201,0))="",INDEX(Matches!$H$2:$H$201,MATCH($A1267&amp;"-1",Matches!$J$2:$J$201,0))=""),"",IF(AND($C1267&lt;&gt;"",INDEX(Matches!$F$2:$F$201,MATCH($A1267&amp;"-1",Matches!$J$2:$J$201,0))&lt;&gt;"",$C1267&gt;=INDEX(Matches!$F$2:$F$201,MATCH($A1267&amp;"-1",Matches!$J$2:$J$201,0))),"",IF(AND(D1267=INDEX(Matches!$G$2:$G$201,MATCH($A1267&amp;"-1",Matches!$J$2:$J$201,0)),E1267=INDEX(Matches!$H$2:$H$201,MATCH($A1267&amp;"-1",Matches!$J$2:$J$201,0))),5,IF(SIGN(D1267-E1267)&lt;&gt;SIGN(INDEX(Matches!$G$2:$G$201,MATCH($A1267&amp;"-1",Matches!$J$2:$J$201,0))-INDEX(Matches!$H$2:$H$201,MATCH($A1267&amp;"-1",Matches!$J$2:$J$201,0))),0,IF(D1267-E1267=INDEX(Matches!$G$2:$G$201,MATCH($A1267&amp;"-1",Matches!$J$2:$J$201,0))-INDEX(Matches!$H$2:$H$201,MATCH($A1267&amp;"-1",Matches!$J$2:$J$201,0)),3,2))))),""))</f>
        <v/>
      </c>
      <c r="Y1267" s="12" t="str">
        <f aca="false">IF(OR($B1267="",F1267="",G1267=""),"",IFERROR(IF(OR(INDEX(Matches!$I$2:$I$201,MATCH($A1267&amp;"-2",Matches!$J$2:$J$201,0))="Void",INDEX(Matches!$G$2:$G$201,MATCH($A1267&amp;"-2",Matches!$J$2:$J$201,0))="",INDEX(Matches!$H$2:$H$201,MATCH($A1267&amp;"-2",Matches!$J$2:$J$201,0))=""),"",IF(AND($C1267&lt;&gt;"",INDEX(Matches!$F$2:$F$201,MATCH($A1267&amp;"-2",Matches!$J$2:$J$201,0))&lt;&gt;"",$C1267&gt;=INDEX(Matches!$F$2:$F$201,MATCH($A1267&amp;"-2",Matches!$J$2:$J$201,0))),"",IF(AND(F1267=INDEX(Matches!$G$2:$G$201,MATCH($A1267&amp;"-2",Matches!$J$2:$J$201,0)),G1267=INDEX(Matches!$H$2:$H$201,MATCH($A1267&amp;"-2",Matches!$J$2:$J$201,0))),5,IF(SIGN(F1267-G1267)&lt;&gt;SIGN(INDEX(Matches!$G$2:$G$201,MATCH($A1267&amp;"-2",Matches!$J$2:$J$201,0))-INDEX(Matches!$H$2:$H$201,MATCH($A1267&amp;"-2",Matches!$J$2:$J$201,0))),0,IF(F1267-G1267=INDEX(Matches!$G$2:$G$201,MATCH($A1267&amp;"-2",Matches!$J$2:$J$201,0))-INDEX(Matches!$H$2:$H$201,MATCH($A1267&amp;"-2",Matches!$J$2:$J$201,0)),3,2))))),""))</f>
        <v/>
      </c>
      <c r="Z1267" s="12" t="str">
        <f aca="false">IF(OR($B1267="",H1267="",I1267=""),"",IFERROR(IF(OR(INDEX(Matches!$I$2:$I$201,MATCH($A1267&amp;"-3",Matches!$J$2:$J$201,0))="Void",INDEX(Matches!$G$2:$G$201,MATCH($A1267&amp;"-3",Matches!$J$2:$J$201,0))="",INDEX(Matches!$H$2:$H$201,MATCH($A1267&amp;"-3",Matches!$J$2:$J$201,0))=""),"",IF(AND($C1267&lt;&gt;"",INDEX(Matches!$F$2:$F$201,MATCH($A1267&amp;"-3",Matches!$J$2:$J$201,0))&lt;&gt;"",$C1267&gt;=INDEX(Matches!$F$2:$F$201,MATCH($A1267&amp;"-3",Matches!$J$2:$J$201,0))),"",IF(AND(H1267=INDEX(Matches!$G$2:$G$201,MATCH($A1267&amp;"-3",Matches!$J$2:$J$201,0)),I1267=INDEX(Matches!$H$2:$H$201,MATCH($A1267&amp;"-3",Matches!$J$2:$J$201,0))),5,IF(SIGN(H1267-I1267)&lt;&gt;SIGN(INDEX(Matches!$G$2:$G$201,MATCH($A1267&amp;"-3",Matches!$J$2:$J$201,0))-INDEX(Matches!$H$2:$H$201,MATCH($A1267&amp;"-3",Matches!$J$2:$J$201,0))),0,IF(H1267-I1267=INDEX(Matches!$G$2:$G$201,MATCH($A1267&amp;"-3",Matches!$J$2:$J$201,0))-INDEX(Matches!$H$2:$H$201,MATCH($A1267&amp;"-3",Matches!$J$2:$J$201,0)),3,2))))),""))</f>
        <v/>
      </c>
      <c r="AA1267" s="12" t="str">
        <f aca="false">IF(OR($B1267="",J1267="",K1267=""),"",IFERROR(IF(OR(INDEX(Matches!$I$2:$I$201,MATCH($A1267&amp;"-4",Matches!$J$2:$J$201,0))="Void",INDEX(Matches!$G$2:$G$201,MATCH($A1267&amp;"-4",Matches!$J$2:$J$201,0))="",INDEX(Matches!$H$2:$H$201,MATCH($A1267&amp;"-4",Matches!$J$2:$J$201,0))=""),"",IF(AND($C1267&lt;&gt;"",INDEX(Matches!$F$2:$F$201,MATCH($A1267&amp;"-4",Matches!$J$2:$J$201,0))&lt;&gt;"",$C1267&gt;=INDEX(Matches!$F$2:$F$201,MATCH($A1267&amp;"-4",Matches!$J$2:$J$201,0))),"",IF(AND(J1267=INDEX(Matches!$G$2:$G$201,MATCH($A1267&amp;"-4",Matches!$J$2:$J$201,0)),K1267=INDEX(Matches!$H$2:$H$201,MATCH($A1267&amp;"-4",Matches!$J$2:$J$201,0))),5,IF(SIGN(J1267-K1267)&lt;&gt;SIGN(INDEX(Matches!$G$2:$G$201,MATCH($A1267&amp;"-4",Matches!$J$2:$J$201,0))-INDEX(Matches!$H$2:$H$201,MATCH($A1267&amp;"-4",Matches!$J$2:$J$201,0))),0,IF(J1267-K1267=INDEX(Matches!$G$2:$G$201,MATCH($A1267&amp;"-4",Matches!$J$2:$J$201,0))-INDEX(Matches!$H$2:$H$201,MATCH($A1267&amp;"-4",Matches!$J$2:$J$201,0)),3,2))))),""))</f>
        <v/>
      </c>
      <c r="AB1267" s="12" t="str">
        <f aca="false">IF(OR($B1267="",L1267="",M1267=""),"",IFERROR(IF(OR(INDEX(Matches!$I$2:$I$201,MATCH($A1267&amp;"-5",Matches!$J$2:$J$201,0))="Void",INDEX(Matches!$G$2:$G$201,MATCH($A1267&amp;"-5",Matches!$J$2:$J$201,0))="",INDEX(Matches!$H$2:$H$201,MATCH($A1267&amp;"-5",Matches!$J$2:$J$201,0))=""),"",IF(AND($C1267&lt;&gt;"",INDEX(Matches!$F$2:$F$201,MATCH($A1267&amp;"-5",Matches!$J$2:$J$201,0))&lt;&gt;"",$C1267&gt;=INDEX(Matches!$F$2:$F$201,MATCH($A1267&amp;"-5",Matches!$J$2:$J$201,0))),"",IF(AND(L1267=INDEX(Matches!$G$2:$G$201,MATCH($A1267&amp;"-5",Matches!$J$2:$J$201,0)),M1267=INDEX(Matches!$H$2:$H$201,MATCH($A1267&amp;"-5",Matches!$J$2:$J$201,0))),5,IF(SIGN(L1267-M1267)&lt;&gt;SIGN(INDEX(Matches!$G$2:$G$201,MATCH($A1267&amp;"-5",Matches!$J$2:$J$201,0))-INDEX(Matches!$H$2:$H$201,MATCH($A1267&amp;"-5",Matches!$J$2:$J$201,0))),0,IF(L1267-M1267=INDEX(Matches!$G$2:$G$201,MATCH($A1267&amp;"-5",Matches!$J$2:$J$201,0))-INDEX(Matches!$H$2:$H$201,MATCH($A1267&amp;"-5",Matches!$J$2:$J$201,0)),3,2))))),""))</f>
        <v/>
      </c>
      <c r="AC1267" s="12" t="str">
        <f aca="false">IF(OR($B1267="",N1267="",O1267=""),"",IFERROR(IF(OR(INDEX(Matches!$I$2:$I$201,MATCH($A1267&amp;"-6",Matches!$J$2:$J$201,0))="Void",INDEX(Matches!$G$2:$G$201,MATCH($A1267&amp;"-6",Matches!$J$2:$J$201,0))="",INDEX(Matches!$H$2:$H$201,MATCH($A1267&amp;"-6",Matches!$J$2:$J$201,0))=""),"",IF(AND($C1267&lt;&gt;"",INDEX(Matches!$F$2:$F$201,MATCH($A1267&amp;"-6",Matches!$J$2:$J$201,0))&lt;&gt;"",$C1267&gt;=INDEX(Matches!$F$2:$F$201,MATCH($A1267&amp;"-6",Matches!$J$2:$J$201,0))),"",IF(AND(N1267=INDEX(Matches!$G$2:$G$201,MATCH($A1267&amp;"-6",Matches!$J$2:$J$201,0)),O1267=INDEX(Matches!$H$2:$H$201,MATCH($A1267&amp;"-6",Matches!$J$2:$J$201,0))),5,IF(SIGN(N1267-O1267)&lt;&gt;SIGN(INDEX(Matches!$G$2:$G$201,MATCH($A1267&amp;"-6",Matches!$J$2:$J$201,0))-INDEX(Matches!$H$2:$H$201,MATCH($A1267&amp;"-6",Matches!$J$2:$J$201,0))),0,IF(N1267-O1267=INDEX(Matches!$G$2:$G$201,MATCH($A1267&amp;"-6",Matches!$J$2:$J$201,0))-INDEX(Matches!$H$2:$H$201,MATCH($A1267&amp;"-6",Matches!$J$2:$J$201,0)),3,2))))),""))</f>
        <v/>
      </c>
      <c r="AD1267" s="12" t="str">
        <f aca="false">IF(OR($B1267="",P1267="",Q1267=""),"",IFERROR(IF(OR(INDEX(Matches!$I$2:$I$201,MATCH($A1267&amp;"-7",Matches!$J$2:$J$201,0))="Void",INDEX(Matches!$G$2:$G$201,MATCH($A1267&amp;"-7",Matches!$J$2:$J$201,0))="",INDEX(Matches!$H$2:$H$201,MATCH($A1267&amp;"-7",Matches!$J$2:$J$201,0))=""),"",IF(AND($C1267&lt;&gt;"",INDEX(Matches!$F$2:$F$201,MATCH($A1267&amp;"-7",Matches!$J$2:$J$201,0))&lt;&gt;"",$C1267&gt;=INDEX(Matches!$F$2:$F$201,MATCH($A1267&amp;"-7",Matches!$J$2:$J$201,0))),"",IF(AND(P1267=INDEX(Matches!$G$2:$G$201,MATCH($A1267&amp;"-7",Matches!$J$2:$J$201,0)),Q1267=INDEX(Matches!$H$2:$H$201,MATCH($A1267&amp;"-7",Matches!$J$2:$J$201,0))),5,IF(SIGN(P1267-Q1267)&lt;&gt;SIGN(INDEX(Matches!$G$2:$G$201,MATCH($A1267&amp;"-7",Matches!$J$2:$J$201,0))-INDEX(Matches!$H$2:$H$201,MATCH($A1267&amp;"-7",Matches!$J$2:$J$201,0))),0,IF(P1267-Q1267=INDEX(Matches!$G$2:$G$201,MATCH($A1267&amp;"-7",Matches!$J$2:$J$201,0))-INDEX(Matches!$H$2:$H$201,MATCH($A1267&amp;"-7",Matches!$J$2:$J$201,0)),3,2))))),""))</f>
        <v/>
      </c>
      <c r="AE1267" s="12" t="str">
        <f aca="false">IF(OR($B1267="",R1267="",S1267=""),"",IFERROR(IF(OR(INDEX(Matches!$I$2:$I$201,MATCH($A1267&amp;"-8",Matches!$J$2:$J$201,0))="Void",INDEX(Matches!$G$2:$G$201,MATCH($A1267&amp;"-8",Matches!$J$2:$J$201,0))="",INDEX(Matches!$H$2:$H$201,MATCH($A1267&amp;"-8",Matches!$J$2:$J$201,0))=""),"",IF(AND($C1267&lt;&gt;"",INDEX(Matches!$F$2:$F$201,MATCH($A1267&amp;"-8",Matches!$J$2:$J$201,0))&lt;&gt;"",$C1267&gt;=INDEX(Matches!$F$2:$F$201,MATCH($A1267&amp;"-8",Matches!$J$2:$J$201,0))),"",IF(AND(R1267=INDEX(Matches!$G$2:$G$201,MATCH($A1267&amp;"-8",Matches!$J$2:$J$201,0)),S1267=INDEX(Matches!$H$2:$H$201,MATCH($A1267&amp;"-8",Matches!$J$2:$J$201,0))),5,IF(SIGN(R1267-S1267)&lt;&gt;SIGN(INDEX(Matches!$G$2:$G$201,MATCH($A1267&amp;"-8",Matches!$J$2:$J$201,0))-INDEX(Matches!$H$2:$H$201,MATCH($A1267&amp;"-8",Matches!$J$2:$J$201,0))),0,IF(R1267-S1267=INDEX(Matches!$G$2:$G$201,MATCH($A1267&amp;"-8",Matches!$J$2:$J$201,0))-INDEX(Matches!$H$2:$H$201,MATCH($A1267&amp;"-8",Matches!$J$2:$J$201,0)),3,2))))),""))</f>
        <v/>
      </c>
      <c r="AF1267" s="12" t="str">
        <f aca="false">IF(OR($B1267="",T1267="",U1267=""),"",IFERROR(IF(OR(INDEX(Matches!$I$2:$I$201,MATCH($A1267&amp;"-9",Matches!$J$2:$J$201,0))="Void",INDEX(Matches!$G$2:$G$201,MATCH($A1267&amp;"-9",Matches!$J$2:$J$201,0))="",INDEX(Matches!$H$2:$H$201,MATCH($A1267&amp;"-9",Matches!$J$2:$J$201,0))=""),"",IF(AND($C1267&lt;&gt;"",INDEX(Matches!$F$2:$F$201,MATCH($A1267&amp;"-9",Matches!$J$2:$J$201,0))&lt;&gt;"",$C1267&gt;=INDEX(Matches!$F$2:$F$201,MATCH($A1267&amp;"-9",Matches!$J$2:$J$201,0))),"",IF(AND(T1267=INDEX(Matches!$G$2:$G$201,MATCH($A1267&amp;"-9",Matches!$J$2:$J$201,0)),U1267=INDEX(Matches!$H$2:$H$201,MATCH($A1267&amp;"-9",Matches!$J$2:$J$201,0))),5,IF(SIGN(T1267-U1267)&lt;&gt;SIGN(INDEX(Matches!$G$2:$G$201,MATCH($A1267&amp;"-9",Matches!$J$2:$J$201,0))-INDEX(Matches!$H$2:$H$201,MATCH($A1267&amp;"-9",Matches!$J$2:$J$201,0))),0,IF(T1267-U1267=INDEX(Matches!$G$2:$G$201,MATCH($A1267&amp;"-9",Matches!$J$2:$J$201,0))-INDEX(Matches!$H$2:$H$201,MATCH($A1267&amp;"-9",Matches!$J$2:$J$201,0)),3,2))))),""))</f>
        <v/>
      </c>
      <c r="AG1267" s="12" t="str">
        <f aca="false">IF(OR($B1267="",V1267="",W1267=""),"",IFERROR(IF(OR(INDEX(Matches!$I$2:$I$201,MATCH($A1267&amp;"-10",Matches!$J$2:$J$201,0))="Void",INDEX(Matches!$G$2:$G$201,MATCH($A1267&amp;"-10",Matches!$J$2:$J$201,0))="",INDEX(Matches!$H$2:$H$201,MATCH($A1267&amp;"-10",Matches!$J$2:$J$201,0))=""),"",IF(AND($C1267&lt;&gt;"",INDEX(Matches!$F$2:$F$201,MATCH($A1267&amp;"-10",Matches!$J$2:$J$201,0))&lt;&gt;"",$C1267&gt;=INDEX(Matches!$F$2:$F$201,MATCH($A1267&amp;"-10",Matches!$J$2:$J$201,0))),"",IF(AND(V1267=INDEX(Matches!$G$2:$G$201,MATCH($A1267&amp;"-10",Matches!$J$2:$J$201,0)),W1267=INDEX(Matches!$H$2:$H$201,MATCH($A1267&amp;"-10",Matches!$J$2:$J$201,0))),5,IF(SIGN(V1267-W1267)&lt;&gt;SIGN(INDEX(Matches!$G$2:$G$201,MATCH($A1267&amp;"-10",Matches!$J$2:$J$201,0))-INDEX(Matches!$H$2:$H$201,MATCH($A1267&amp;"-10",Matches!$J$2:$J$201,0))),0,IF(V1267-W1267=INDEX(Matches!$G$2:$G$201,MATCH($A1267&amp;"-10",Matches!$J$2:$J$201,0))-INDEX(Matches!$H$2:$H$201,MATCH($A1267&amp;"-10",Matches!$J$2:$J$201,0)),3,2))))),""))</f>
        <v/>
      </c>
      <c r="AH1267" s="13" t="str">
        <f aca="false">IF($B1267="","",SUM(X1267:AG1267))</f>
        <v/>
      </c>
      <c r="AI1267" s="12" t="str">
        <f aca="false">IF($B1267="","",COUNTIF(X1267:AG1267,5))</f>
        <v/>
      </c>
      <c r="AJ1267" s="12" t="str">
        <f aca="false">IF($B1267="","",COUNTIF(X1267:AG1267,"&gt;=2"))</f>
        <v/>
      </c>
      <c r="AK1267" s="12" t="str">
        <f aca="false">IF($B1267="","",COUNT(X1267:AG1267))</f>
        <v/>
      </c>
    </row>
    <row r="1268" customFormat="false" ht="15" hidden="false" customHeight="false" outlineLevel="0" collapsed="false">
      <c r="A1268" s="7"/>
      <c r="B1268" s="7"/>
      <c r="C1268" s="11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12" t="str">
        <f aca="false">IF(OR($B1268="",D1268="",E1268=""),"",IFERROR(IF(OR(INDEX(Matches!$I$2:$I$201,MATCH($A1268&amp;"-1",Matches!$J$2:$J$201,0))="Void",INDEX(Matches!$G$2:$G$201,MATCH($A1268&amp;"-1",Matches!$J$2:$J$201,0))="",INDEX(Matches!$H$2:$H$201,MATCH($A1268&amp;"-1",Matches!$J$2:$J$201,0))=""),"",IF(AND($C1268&lt;&gt;"",INDEX(Matches!$F$2:$F$201,MATCH($A1268&amp;"-1",Matches!$J$2:$J$201,0))&lt;&gt;"",$C1268&gt;=INDEX(Matches!$F$2:$F$201,MATCH($A1268&amp;"-1",Matches!$J$2:$J$201,0))),"",IF(AND(D1268=INDEX(Matches!$G$2:$G$201,MATCH($A1268&amp;"-1",Matches!$J$2:$J$201,0)),E1268=INDEX(Matches!$H$2:$H$201,MATCH($A1268&amp;"-1",Matches!$J$2:$J$201,0))),5,IF(SIGN(D1268-E1268)&lt;&gt;SIGN(INDEX(Matches!$G$2:$G$201,MATCH($A1268&amp;"-1",Matches!$J$2:$J$201,0))-INDEX(Matches!$H$2:$H$201,MATCH($A1268&amp;"-1",Matches!$J$2:$J$201,0))),0,IF(D1268-E1268=INDEX(Matches!$G$2:$G$201,MATCH($A1268&amp;"-1",Matches!$J$2:$J$201,0))-INDEX(Matches!$H$2:$H$201,MATCH($A1268&amp;"-1",Matches!$J$2:$J$201,0)),3,2))))),""))</f>
        <v/>
      </c>
      <c r="Y1268" s="12" t="str">
        <f aca="false">IF(OR($B1268="",F1268="",G1268=""),"",IFERROR(IF(OR(INDEX(Matches!$I$2:$I$201,MATCH($A1268&amp;"-2",Matches!$J$2:$J$201,0))="Void",INDEX(Matches!$G$2:$G$201,MATCH($A1268&amp;"-2",Matches!$J$2:$J$201,0))="",INDEX(Matches!$H$2:$H$201,MATCH($A1268&amp;"-2",Matches!$J$2:$J$201,0))=""),"",IF(AND($C1268&lt;&gt;"",INDEX(Matches!$F$2:$F$201,MATCH($A1268&amp;"-2",Matches!$J$2:$J$201,0))&lt;&gt;"",$C1268&gt;=INDEX(Matches!$F$2:$F$201,MATCH($A1268&amp;"-2",Matches!$J$2:$J$201,0))),"",IF(AND(F1268=INDEX(Matches!$G$2:$G$201,MATCH($A1268&amp;"-2",Matches!$J$2:$J$201,0)),G1268=INDEX(Matches!$H$2:$H$201,MATCH($A1268&amp;"-2",Matches!$J$2:$J$201,0))),5,IF(SIGN(F1268-G1268)&lt;&gt;SIGN(INDEX(Matches!$G$2:$G$201,MATCH($A1268&amp;"-2",Matches!$J$2:$J$201,0))-INDEX(Matches!$H$2:$H$201,MATCH($A1268&amp;"-2",Matches!$J$2:$J$201,0))),0,IF(F1268-G1268=INDEX(Matches!$G$2:$G$201,MATCH($A1268&amp;"-2",Matches!$J$2:$J$201,0))-INDEX(Matches!$H$2:$H$201,MATCH($A1268&amp;"-2",Matches!$J$2:$J$201,0)),3,2))))),""))</f>
        <v/>
      </c>
      <c r="Z1268" s="12" t="str">
        <f aca="false">IF(OR($B1268="",H1268="",I1268=""),"",IFERROR(IF(OR(INDEX(Matches!$I$2:$I$201,MATCH($A1268&amp;"-3",Matches!$J$2:$J$201,0))="Void",INDEX(Matches!$G$2:$G$201,MATCH($A1268&amp;"-3",Matches!$J$2:$J$201,0))="",INDEX(Matches!$H$2:$H$201,MATCH($A1268&amp;"-3",Matches!$J$2:$J$201,0))=""),"",IF(AND($C1268&lt;&gt;"",INDEX(Matches!$F$2:$F$201,MATCH($A1268&amp;"-3",Matches!$J$2:$J$201,0))&lt;&gt;"",$C1268&gt;=INDEX(Matches!$F$2:$F$201,MATCH($A1268&amp;"-3",Matches!$J$2:$J$201,0))),"",IF(AND(H1268=INDEX(Matches!$G$2:$G$201,MATCH($A1268&amp;"-3",Matches!$J$2:$J$201,0)),I1268=INDEX(Matches!$H$2:$H$201,MATCH($A1268&amp;"-3",Matches!$J$2:$J$201,0))),5,IF(SIGN(H1268-I1268)&lt;&gt;SIGN(INDEX(Matches!$G$2:$G$201,MATCH($A1268&amp;"-3",Matches!$J$2:$J$201,0))-INDEX(Matches!$H$2:$H$201,MATCH($A1268&amp;"-3",Matches!$J$2:$J$201,0))),0,IF(H1268-I1268=INDEX(Matches!$G$2:$G$201,MATCH($A1268&amp;"-3",Matches!$J$2:$J$201,0))-INDEX(Matches!$H$2:$H$201,MATCH($A1268&amp;"-3",Matches!$J$2:$J$201,0)),3,2))))),""))</f>
        <v/>
      </c>
      <c r="AA1268" s="12" t="str">
        <f aca="false">IF(OR($B1268="",J1268="",K1268=""),"",IFERROR(IF(OR(INDEX(Matches!$I$2:$I$201,MATCH($A1268&amp;"-4",Matches!$J$2:$J$201,0))="Void",INDEX(Matches!$G$2:$G$201,MATCH($A1268&amp;"-4",Matches!$J$2:$J$201,0))="",INDEX(Matches!$H$2:$H$201,MATCH($A1268&amp;"-4",Matches!$J$2:$J$201,0))=""),"",IF(AND($C1268&lt;&gt;"",INDEX(Matches!$F$2:$F$201,MATCH($A1268&amp;"-4",Matches!$J$2:$J$201,0))&lt;&gt;"",$C1268&gt;=INDEX(Matches!$F$2:$F$201,MATCH($A1268&amp;"-4",Matches!$J$2:$J$201,0))),"",IF(AND(J1268=INDEX(Matches!$G$2:$G$201,MATCH($A1268&amp;"-4",Matches!$J$2:$J$201,0)),K1268=INDEX(Matches!$H$2:$H$201,MATCH($A1268&amp;"-4",Matches!$J$2:$J$201,0))),5,IF(SIGN(J1268-K1268)&lt;&gt;SIGN(INDEX(Matches!$G$2:$G$201,MATCH($A1268&amp;"-4",Matches!$J$2:$J$201,0))-INDEX(Matches!$H$2:$H$201,MATCH($A1268&amp;"-4",Matches!$J$2:$J$201,0))),0,IF(J1268-K1268=INDEX(Matches!$G$2:$G$201,MATCH($A1268&amp;"-4",Matches!$J$2:$J$201,0))-INDEX(Matches!$H$2:$H$201,MATCH($A1268&amp;"-4",Matches!$J$2:$J$201,0)),3,2))))),""))</f>
        <v/>
      </c>
      <c r="AB1268" s="12" t="str">
        <f aca="false">IF(OR($B1268="",L1268="",M1268=""),"",IFERROR(IF(OR(INDEX(Matches!$I$2:$I$201,MATCH($A1268&amp;"-5",Matches!$J$2:$J$201,0))="Void",INDEX(Matches!$G$2:$G$201,MATCH($A1268&amp;"-5",Matches!$J$2:$J$201,0))="",INDEX(Matches!$H$2:$H$201,MATCH($A1268&amp;"-5",Matches!$J$2:$J$201,0))=""),"",IF(AND($C1268&lt;&gt;"",INDEX(Matches!$F$2:$F$201,MATCH($A1268&amp;"-5",Matches!$J$2:$J$201,0))&lt;&gt;"",$C1268&gt;=INDEX(Matches!$F$2:$F$201,MATCH($A1268&amp;"-5",Matches!$J$2:$J$201,0))),"",IF(AND(L1268=INDEX(Matches!$G$2:$G$201,MATCH($A1268&amp;"-5",Matches!$J$2:$J$201,0)),M1268=INDEX(Matches!$H$2:$H$201,MATCH($A1268&amp;"-5",Matches!$J$2:$J$201,0))),5,IF(SIGN(L1268-M1268)&lt;&gt;SIGN(INDEX(Matches!$G$2:$G$201,MATCH($A1268&amp;"-5",Matches!$J$2:$J$201,0))-INDEX(Matches!$H$2:$H$201,MATCH($A1268&amp;"-5",Matches!$J$2:$J$201,0))),0,IF(L1268-M1268=INDEX(Matches!$G$2:$G$201,MATCH($A1268&amp;"-5",Matches!$J$2:$J$201,0))-INDEX(Matches!$H$2:$H$201,MATCH($A1268&amp;"-5",Matches!$J$2:$J$201,0)),3,2))))),""))</f>
        <v/>
      </c>
      <c r="AC1268" s="12" t="str">
        <f aca="false">IF(OR($B1268="",N1268="",O1268=""),"",IFERROR(IF(OR(INDEX(Matches!$I$2:$I$201,MATCH($A1268&amp;"-6",Matches!$J$2:$J$201,0))="Void",INDEX(Matches!$G$2:$G$201,MATCH($A1268&amp;"-6",Matches!$J$2:$J$201,0))="",INDEX(Matches!$H$2:$H$201,MATCH($A1268&amp;"-6",Matches!$J$2:$J$201,0))=""),"",IF(AND($C1268&lt;&gt;"",INDEX(Matches!$F$2:$F$201,MATCH($A1268&amp;"-6",Matches!$J$2:$J$201,0))&lt;&gt;"",$C1268&gt;=INDEX(Matches!$F$2:$F$201,MATCH($A1268&amp;"-6",Matches!$J$2:$J$201,0))),"",IF(AND(N1268=INDEX(Matches!$G$2:$G$201,MATCH($A1268&amp;"-6",Matches!$J$2:$J$201,0)),O1268=INDEX(Matches!$H$2:$H$201,MATCH($A1268&amp;"-6",Matches!$J$2:$J$201,0))),5,IF(SIGN(N1268-O1268)&lt;&gt;SIGN(INDEX(Matches!$G$2:$G$201,MATCH($A1268&amp;"-6",Matches!$J$2:$J$201,0))-INDEX(Matches!$H$2:$H$201,MATCH($A1268&amp;"-6",Matches!$J$2:$J$201,0))),0,IF(N1268-O1268=INDEX(Matches!$G$2:$G$201,MATCH($A1268&amp;"-6",Matches!$J$2:$J$201,0))-INDEX(Matches!$H$2:$H$201,MATCH($A1268&amp;"-6",Matches!$J$2:$J$201,0)),3,2))))),""))</f>
        <v/>
      </c>
      <c r="AD1268" s="12" t="str">
        <f aca="false">IF(OR($B1268="",P1268="",Q1268=""),"",IFERROR(IF(OR(INDEX(Matches!$I$2:$I$201,MATCH($A1268&amp;"-7",Matches!$J$2:$J$201,0))="Void",INDEX(Matches!$G$2:$G$201,MATCH($A1268&amp;"-7",Matches!$J$2:$J$201,0))="",INDEX(Matches!$H$2:$H$201,MATCH($A1268&amp;"-7",Matches!$J$2:$J$201,0))=""),"",IF(AND($C1268&lt;&gt;"",INDEX(Matches!$F$2:$F$201,MATCH($A1268&amp;"-7",Matches!$J$2:$J$201,0))&lt;&gt;"",$C1268&gt;=INDEX(Matches!$F$2:$F$201,MATCH($A1268&amp;"-7",Matches!$J$2:$J$201,0))),"",IF(AND(P1268=INDEX(Matches!$G$2:$G$201,MATCH($A1268&amp;"-7",Matches!$J$2:$J$201,0)),Q1268=INDEX(Matches!$H$2:$H$201,MATCH($A1268&amp;"-7",Matches!$J$2:$J$201,0))),5,IF(SIGN(P1268-Q1268)&lt;&gt;SIGN(INDEX(Matches!$G$2:$G$201,MATCH($A1268&amp;"-7",Matches!$J$2:$J$201,0))-INDEX(Matches!$H$2:$H$201,MATCH($A1268&amp;"-7",Matches!$J$2:$J$201,0))),0,IF(P1268-Q1268=INDEX(Matches!$G$2:$G$201,MATCH($A1268&amp;"-7",Matches!$J$2:$J$201,0))-INDEX(Matches!$H$2:$H$201,MATCH($A1268&amp;"-7",Matches!$J$2:$J$201,0)),3,2))))),""))</f>
        <v/>
      </c>
      <c r="AE1268" s="12" t="str">
        <f aca="false">IF(OR($B1268="",R1268="",S1268=""),"",IFERROR(IF(OR(INDEX(Matches!$I$2:$I$201,MATCH($A1268&amp;"-8",Matches!$J$2:$J$201,0))="Void",INDEX(Matches!$G$2:$G$201,MATCH($A1268&amp;"-8",Matches!$J$2:$J$201,0))="",INDEX(Matches!$H$2:$H$201,MATCH($A1268&amp;"-8",Matches!$J$2:$J$201,0))=""),"",IF(AND($C1268&lt;&gt;"",INDEX(Matches!$F$2:$F$201,MATCH($A1268&amp;"-8",Matches!$J$2:$J$201,0))&lt;&gt;"",$C1268&gt;=INDEX(Matches!$F$2:$F$201,MATCH($A1268&amp;"-8",Matches!$J$2:$J$201,0))),"",IF(AND(R1268=INDEX(Matches!$G$2:$G$201,MATCH($A1268&amp;"-8",Matches!$J$2:$J$201,0)),S1268=INDEX(Matches!$H$2:$H$201,MATCH($A1268&amp;"-8",Matches!$J$2:$J$201,0))),5,IF(SIGN(R1268-S1268)&lt;&gt;SIGN(INDEX(Matches!$G$2:$G$201,MATCH($A1268&amp;"-8",Matches!$J$2:$J$201,0))-INDEX(Matches!$H$2:$H$201,MATCH($A1268&amp;"-8",Matches!$J$2:$J$201,0))),0,IF(R1268-S1268=INDEX(Matches!$G$2:$G$201,MATCH($A1268&amp;"-8",Matches!$J$2:$J$201,0))-INDEX(Matches!$H$2:$H$201,MATCH($A1268&amp;"-8",Matches!$J$2:$J$201,0)),3,2))))),""))</f>
        <v/>
      </c>
      <c r="AF1268" s="12" t="str">
        <f aca="false">IF(OR($B1268="",T1268="",U1268=""),"",IFERROR(IF(OR(INDEX(Matches!$I$2:$I$201,MATCH($A1268&amp;"-9",Matches!$J$2:$J$201,0))="Void",INDEX(Matches!$G$2:$G$201,MATCH($A1268&amp;"-9",Matches!$J$2:$J$201,0))="",INDEX(Matches!$H$2:$H$201,MATCH($A1268&amp;"-9",Matches!$J$2:$J$201,0))=""),"",IF(AND($C1268&lt;&gt;"",INDEX(Matches!$F$2:$F$201,MATCH($A1268&amp;"-9",Matches!$J$2:$J$201,0))&lt;&gt;"",$C1268&gt;=INDEX(Matches!$F$2:$F$201,MATCH($A1268&amp;"-9",Matches!$J$2:$J$201,0))),"",IF(AND(T1268=INDEX(Matches!$G$2:$G$201,MATCH($A1268&amp;"-9",Matches!$J$2:$J$201,0)),U1268=INDEX(Matches!$H$2:$H$201,MATCH($A1268&amp;"-9",Matches!$J$2:$J$201,0))),5,IF(SIGN(T1268-U1268)&lt;&gt;SIGN(INDEX(Matches!$G$2:$G$201,MATCH($A1268&amp;"-9",Matches!$J$2:$J$201,0))-INDEX(Matches!$H$2:$H$201,MATCH($A1268&amp;"-9",Matches!$J$2:$J$201,0))),0,IF(T1268-U1268=INDEX(Matches!$G$2:$G$201,MATCH($A1268&amp;"-9",Matches!$J$2:$J$201,0))-INDEX(Matches!$H$2:$H$201,MATCH($A1268&amp;"-9",Matches!$J$2:$J$201,0)),3,2))))),""))</f>
        <v/>
      </c>
      <c r="AG1268" s="12" t="str">
        <f aca="false">IF(OR($B1268="",V1268="",W1268=""),"",IFERROR(IF(OR(INDEX(Matches!$I$2:$I$201,MATCH($A1268&amp;"-10",Matches!$J$2:$J$201,0))="Void",INDEX(Matches!$G$2:$G$201,MATCH($A1268&amp;"-10",Matches!$J$2:$J$201,0))="",INDEX(Matches!$H$2:$H$201,MATCH($A1268&amp;"-10",Matches!$J$2:$J$201,0))=""),"",IF(AND($C1268&lt;&gt;"",INDEX(Matches!$F$2:$F$201,MATCH($A1268&amp;"-10",Matches!$J$2:$J$201,0))&lt;&gt;"",$C1268&gt;=INDEX(Matches!$F$2:$F$201,MATCH($A1268&amp;"-10",Matches!$J$2:$J$201,0))),"",IF(AND(V1268=INDEX(Matches!$G$2:$G$201,MATCH($A1268&amp;"-10",Matches!$J$2:$J$201,0)),W1268=INDEX(Matches!$H$2:$H$201,MATCH($A1268&amp;"-10",Matches!$J$2:$J$201,0))),5,IF(SIGN(V1268-W1268)&lt;&gt;SIGN(INDEX(Matches!$G$2:$G$201,MATCH($A1268&amp;"-10",Matches!$J$2:$J$201,0))-INDEX(Matches!$H$2:$H$201,MATCH($A1268&amp;"-10",Matches!$J$2:$J$201,0))),0,IF(V1268-W1268=INDEX(Matches!$G$2:$G$201,MATCH($A1268&amp;"-10",Matches!$J$2:$J$201,0))-INDEX(Matches!$H$2:$H$201,MATCH($A1268&amp;"-10",Matches!$J$2:$J$201,0)),3,2))))),""))</f>
        <v/>
      </c>
      <c r="AH1268" s="13" t="str">
        <f aca="false">IF($B1268="","",SUM(X1268:AG1268))</f>
        <v/>
      </c>
      <c r="AI1268" s="12" t="str">
        <f aca="false">IF($B1268="","",COUNTIF(X1268:AG1268,5))</f>
        <v/>
      </c>
      <c r="AJ1268" s="12" t="str">
        <f aca="false">IF($B1268="","",COUNTIF(X1268:AG1268,"&gt;=2"))</f>
        <v/>
      </c>
      <c r="AK1268" s="12" t="str">
        <f aca="false">IF($B1268="","",COUNT(X1268:AG1268))</f>
        <v/>
      </c>
    </row>
    <row r="1269" customFormat="false" ht="15" hidden="false" customHeight="false" outlineLevel="0" collapsed="false">
      <c r="A1269" s="7"/>
      <c r="B1269" s="7"/>
      <c r="C1269" s="11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12" t="str">
        <f aca="false">IF(OR($B1269="",D1269="",E1269=""),"",IFERROR(IF(OR(INDEX(Matches!$I$2:$I$201,MATCH($A1269&amp;"-1",Matches!$J$2:$J$201,0))="Void",INDEX(Matches!$G$2:$G$201,MATCH($A1269&amp;"-1",Matches!$J$2:$J$201,0))="",INDEX(Matches!$H$2:$H$201,MATCH($A1269&amp;"-1",Matches!$J$2:$J$201,0))=""),"",IF(AND($C1269&lt;&gt;"",INDEX(Matches!$F$2:$F$201,MATCH($A1269&amp;"-1",Matches!$J$2:$J$201,0))&lt;&gt;"",$C1269&gt;=INDEX(Matches!$F$2:$F$201,MATCH($A1269&amp;"-1",Matches!$J$2:$J$201,0))),"",IF(AND(D1269=INDEX(Matches!$G$2:$G$201,MATCH($A1269&amp;"-1",Matches!$J$2:$J$201,0)),E1269=INDEX(Matches!$H$2:$H$201,MATCH($A1269&amp;"-1",Matches!$J$2:$J$201,0))),5,IF(SIGN(D1269-E1269)&lt;&gt;SIGN(INDEX(Matches!$G$2:$G$201,MATCH($A1269&amp;"-1",Matches!$J$2:$J$201,0))-INDEX(Matches!$H$2:$H$201,MATCH($A1269&amp;"-1",Matches!$J$2:$J$201,0))),0,IF(D1269-E1269=INDEX(Matches!$G$2:$G$201,MATCH($A1269&amp;"-1",Matches!$J$2:$J$201,0))-INDEX(Matches!$H$2:$H$201,MATCH($A1269&amp;"-1",Matches!$J$2:$J$201,0)),3,2))))),""))</f>
        <v/>
      </c>
      <c r="Y1269" s="12" t="str">
        <f aca="false">IF(OR($B1269="",F1269="",G1269=""),"",IFERROR(IF(OR(INDEX(Matches!$I$2:$I$201,MATCH($A1269&amp;"-2",Matches!$J$2:$J$201,0))="Void",INDEX(Matches!$G$2:$G$201,MATCH($A1269&amp;"-2",Matches!$J$2:$J$201,0))="",INDEX(Matches!$H$2:$H$201,MATCH($A1269&amp;"-2",Matches!$J$2:$J$201,0))=""),"",IF(AND($C1269&lt;&gt;"",INDEX(Matches!$F$2:$F$201,MATCH($A1269&amp;"-2",Matches!$J$2:$J$201,0))&lt;&gt;"",$C1269&gt;=INDEX(Matches!$F$2:$F$201,MATCH($A1269&amp;"-2",Matches!$J$2:$J$201,0))),"",IF(AND(F1269=INDEX(Matches!$G$2:$G$201,MATCH($A1269&amp;"-2",Matches!$J$2:$J$201,0)),G1269=INDEX(Matches!$H$2:$H$201,MATCH($A1269&amp;"-2",Matches!$J$2:$J$201,0))),5,IF(SIGN(F1269-G1269)&lt;&gt;SIGN(INDEX(Matches!$G$2:$G$201,MATCH($A1269&amp;"-2",Matches!$J$2:$J$201,0))-INDEX(Matches!$H$2:$H$201,MATCH($A1269&amp;"-2",Matches!$J$2:$J$201,0))),0,IF(F1269-G1269=INDEX(Matches!$G$2:$G$201,MATCH($A1269&amp;"-2",Matches!$J$2:$J$201,0))-INDEX(Matches!$H$2:$H$201,MATCH($A1269&amp;"-2",Matches!$J$2:$J$201,0)),3,2))))),""))</f>
        <v/>
      </c>
      <c r="Z1269" s="12" t="str">
        <f aca="false">IF(OR($B1269="",H1269="",I1269=""),"",IFERROR(IF(OR(INDEX(Matches!$I$2:$I$201,MATCH($A1269&amp;"-3",Matches!$J$2:$J$201,0))="Void",INDEX(Matches!$G$2:$G$201,MATCH($A1269&amp;"-3",Matches!$J$2:$J$201,0))="",INDEX(Matches!$H$2:$H$201,MATCH($A1269&amp;"-3",Matches!$J$2:$J$201,0))=""),"",IF(AND($C1269&lt;&gt;"",INDEX(Matches!$F$2:$F$201,MATCH($A1269&amp;"-3",Matches!$J$2:$J$201,0))&lt;&gt;"",$C1269&gt;=INDEX(Matches!$F$2:$F$201,MATCH($A1269&amp;"-3",Matches!$J$2:$J$201,0))),"",IF(AND(H1269=INDEX(Matches!$G$2:$G$201,MATCH($A1269&amp;"-3",Matches!$J$2:$J$201,0)),I1269=INDEX(Matches!$H$2:$H$201,MATCH($A1269&amp;"-3",Matches!$J$2:$J$201,0))),5,IF(SIGN(H1269-I1269)&lt;&gt;SIGN(INDEX(Matches!$G$2:$G$201,MATCH($A1269&amp;"-3",Matches!$J$2:$J$201,0))-INDEX(Matches!$H$2:$H$201,MATCH($A1269&amp;"-3",Matches!$J$2:$J$201,0))),0,IF(H1269-I1269=INDEX(Matches!$G$2:$G$201,MATCH($A1269&amp;"-3",Matches!$J$2:$J$201,0))-INDEX(Matches!$H$2:$H$201,MATCH($A1269&amp;"-3",Matches!$J$2:$J$201,0)),3,2))))),""))</f>
        <v/>
      </c>
      <c r="AA1269" s="12" t="str">
        <f aca="false">IF(OR($B1269="",J1269="",K1269=""),"",IFERROR(IF(OR(INDEX(Matches!$I$2:$I$201,MATCH($A1269&amp;"-4",Matches!$J$2:$J$201,0))="Void",INDEX(Matches!$G$2:$G$201,MATCH($A1269&amp;"-4",Matches!$J$2:$J$201,0))="",INDEX(Matches!$H$2:$H$201,MATCH($A1269&amp;"-4",Matches!$J$2:$J$201,0))=""),"",IF(AND($C1269&lt;&gt;"",INDEX(Matches!$F$2:$F$201,MATCH($A1269&amp;"-4",Matches!$J$2:$J$201,0))&lt;&gt;"",$C1269&gt;=INDEX(Matches!$F$2:$F$201,MATCH($A1269&amp;"-4",Matches!$J$2:$J$201,0))),"",IF(AND(J1269=INDEX(Matches!$G$2:$G$201,MATCH($A1269&amp;"-4",Matches!$J$2:$J$201,0)),K1269=INDEX(Matches!$H$2:$H$201,MATCH($A1269&amp;"-4",Matches!$J$2:$J$201,0))),5,IF(SIGN(J1269-K1269)&lt;&gt;SIGN(INDEX(Matches!$G$2:$G$201,MATCH($A1269&amp;"-4",Matches!$J$2:$J$201,0))-INDEX(Matches!$H$2:$H$201,MATCH($A1269&amp;"-4",Matches!$J$2:$J$201,0))),0,IF(J1269-K1269=INDEX(Matches!$G$2:$G$201,MATCH($A1269&amp;"-4",Matches!$J$2:$J$201,0))-INDEX(Matches!$H$2:$H$201,MATCH($A1269&amp;"-4",Matches!$J$2:$J$201,0)),3,2))))),""))</f>
        <v/>
      </c>
      <c r="AB1269" s="12" t="str">
        <f aca="false">IF(OR($B1269="",L1269="",M1269=""),"",IFERROR(IF(OR(INDEX(Matches!$I$2:$I$201,MATCH($A1269&amp;"-5",Matches!$J$2:$J$201,0))="Void",INDEX(Matches!$G$2:$G$201,MATCH($A1269&amp;"-5",Matches!$J$2:$J$201,0))="",INDEX(Matches!$H$2:$H$201,MATCH($A1269&amp;"-5",Matches!$J$2:$J$201,0))=""),"",IF(AND($C1269&lt;&gt;"",INDEX(Matches!$F$2:$F$201,MATCH($A1269&amp;"-5",Matches!$J$2:$J$201,0))&lt;&gt;"",$C1269&gt;=INDEX(Matches!$F$2:$F$201,MATCH($A1269&amp;"-5",Matches!$J$2:$J$201,0))),"",IF(AND(L1269=INDEX(Matches!$G$2:$G$201,MATCH($A1269&amp;"-5",Matches!$J$2:$J$201,0)),M1269=INDEX(Matches!$H$2:$H$201,MATCH($A1269&amp;"-5",Matches!$J$2:$J$201,0))),5,IF(SIGN(L1269-M1269)&lt;&gt;SIGN(INDEX(Matches!$G$2:$G$201,MATCH($A1269&amp;"-5",Matches!$J$2:$J$201,0))-INDEX(Matches!$H$2:$H$201,MATCH($A1269&amp;"-5",Matches!$J$2:$J$201,0))),0,IF(L1269-M1269=INDEX(Matches!$G$2:$G$201,MATCH($A1269&amp;"-5",Matches!$J$2:$J$201,0))-INDEX(Matches!$H$2:$H$201,MATCH($A1269&amp;"-5",Matches!$J$2:$J$201,0)),3,2))))),""))</f>
        <v/>
      </c>
      <c r="AC1269" s="12" t="str">
        <f aca="false">IF(OR($B1269="",N1269="",O1269=""),"",IFERROR(IF(OR(INDEX(Matches!$I$2:$I$201,MATCH($A1269&amp;"-6",Matches!$J$2:$J$201,0))="Void",INDEX(Matches!$G$2:$G$201,MATCH($A1269&amp;"-6",Matches!$J$2:$J$201,0))="",INDEX(Matches!$H$2:$H$201,MATCH($A1269&amp;"-6",Matches!$J$2:$J$201,0))=""),"",IF(AND($C1269&lt;&gt;"",INDEX(Matches!$F$2:$F$201,MATCH($A1269&amp;"-6",Matches!$J$2:$J$201,0))&lt;&gt;"",$C1269&gt;=INDEX(Matches!$F$2:$F$201,MATCH($A1269&amp;"-6",Matches!$J$2:$J$201,0))),"",IF(AND(N1269=INDEX(Matches!$G$2:$G$201,MATCH($A1269&amp;"-6",Matches!$J$2:$J$201,0)),O1269=INDEX(Matches!$H$2:$H$201,MATCH($A1269&amp;"-6",Matches!$J$2:$J$201,0))),5,IF(SIGN(N1269-O1269)&lt;&gt;SIGN(INDEX(Matches!$G$2:$G$201,MATCH($A1269&amp;"-6",Matches!$J$2:$J$201,0))-INDEX(Matches!$H$2:$H$201,MATCH($A1269&amp;"-6",Matches!$J$2:$J$201,0))),0,IF(N1269-O1269=INDEX(Matches!$G$2:$G$201,MATCH($A1269&amp;"-6",Matches!$J$2:$J$201,0))-INDEX(Matches!$H$2:$H$201,MATCH($A1269&amp;"-6",Matches!$J$2:$J$201,0)),3,2))))),""))</f>
        <v/>
      </c>
      <c r="AD1269" s="12" t="str">
        <f aca="false">IF(OR($B1269="",P1269="",Q1269=""),"",IFERROR(IF(OR(INDEX(Matches!$I$2:$I$201,MATCH($A1269&amp;"-7",Matches!$J$2:$J$201,0))="Void",INDEX(Matches!$G$2:$G$201,MATCH($A1269&amp;"-7",Matches!$J$2:$J$201,0))="",INDEX(Matches!$H$2:$H$201,MATCH($A1269&amp;"-7",Matches!$J$2:$J$201,0))=""),"",IF(AND($C1269&lt;&gt;"",INDEX(Matches!$F$2:$F$201,MATCH($A1269&amp;"-7",Matches!$J$2:$J$201,0))&lt;&gt;"",$C1269&gt;=INDEX(Matches!$F$2:$F$201,MATCH($A1269&amp;"-7",Matches!$J$2:$J$201,0))),"",IF(AND(P1269=INDEX(Matches!$G$2:$G$201,MATCH($A1269&amp;"-7",Matches!$J$2:$J$201,0)),Q1269=INDEX(Matches!$H$2:$H$201,MATCH($A1269&amp;"-7",Matches!$J$2:$J$201,0))),5,IF(SIGN(P1269-Q1269)&lt;&gt;SIGN(INDEX(Matches!$G$2:$G$201,MATCH($A1269&amp;"-7",Matches!$J$2:$J$201,0))-INDEX(Matches!$H$2:$H$201,MATCH($A1269&amp;"-7",Matches!$J$2:$J$201,0))),0,IF(P1269-Q1269=INDEX(Matches!$G$2:$G$201,MATCH($A1269&amp;"-7",Matches!$J$2:$J$201,0))-INDEX(Matches!$H$2:$H$201,MATCH($A1269&amp;"-7",Matches!$J$2:$J$201,0)),3,2))))),""))</f>
        <v/>
      </c>
      <c r="AE1269" s="12" t="str">
        <f aca="false">IF(OR($B1269="",R1269="",S1269=""),"",IFERROR(IF(OR(INDEX(Matches!$I$2:$I$201,MATCH($A1269&amp;"-8",Matches!$J$2:$J$201,0))="Void",INDEX(Matches!$G$2:$G$201,MATCH($A1269&amp;"-8",Matches!$J$2:$J$201,0))="",INDEX(Matches!$H$2:$H$201,MATCH($A1269&amp;"-8",Matches!$J$2:$J$201,0))=""),"",IF(AND($C1269&lt;&gt;"",INDEX(Matches!$F$2:$F$201,MATCH($A1269&amp;"-8",Matches!$J$2:$J$201,0))&lt;&gt;"",$C1269&gt;=INDEX(Matches!$F$2:$F$201,MATCH($A1269&amp;"-8",Matches!$J$2:$J$201,0))),"",IF(AND(R1269=INDEX(Matches!$G$2:$G$201,MATCH($A1269&amp;"-8",Matches!$J$2:$J$201,0)),S1269=INDEX(Matches!$H$2:$H$201,MATCH($A1269&amp;"-8",Matches!$J$2:$J$201,0))),5,IF(SIGN(R1269-S1269)&lt;&gt;SIGN(INDEX(Matches!$G$2:$G$201,MATCH($A1269&amp;"-8",Matches!$J$2:$J$201,0))-INDEX(Matches!$H$2:$H$201,MATCH($A1269&amp;"-8",Matches!$J$2:$J$201,0))),0,IF(R1269-S1269=INDEX(Matches!$G$2:$G$201,MATCH($A1269&amp;"-8",Matches!$J$2:$J$201,0))-INDEX(Matches!$H$2:$H$201,MATCH($A1269&amp;"-8",Matches!$J$2:$J$201,0)),3,2))))),""))</f>
        <v/>
      </c>
      <c r="AF1269" s="12" t="str">
        <f aca="false">IF(OR($B1269="",T1269="",U1269=""),"",IFERROR(IF(OR(INDEX(Matches!$I$2:$I$201,MATCH($A1269&amp;"-9",Matches!$J$2:$J$201,0))="Void",INDEX(Matches!$G$2:$G$201,MATCH($A1269&amp;"-9",Matches!$J$2:$J$201,0))="",INDEX(Matches!$H$2:$H$201,MATCH($A1269&amp;"-9",Matches!$J$2:$J$201,0))=""),"",IF(AND($C1269&lt;&gt;"",INDEX(Matches!$F$2:$F$201,MATCH($A1269&amp;"-9",Matches!$J$2:$J$201,0))&lt;&gt;"",$C1269&gt;=INDEX(Matches!$F$2:$F$201,MATCH($A1269&amp;"-9",Matches!$J$2:$J$201,0))),"",IF(AND(T1269=INDEX(Matches!$G$2:$G$201,MATCH($A1269&amp;"-9",Matches!$J$2:$J$201,0)),U1269=INDEX(Matches!$H$2:$H$201,MATCH($A1269&amp;"-9",Matches!$J$2:$J$201,0))),5,IF(SIGN(T1269-U1269)&lt;&gt;SIGN(INDEX(Matches!$G$2:$G$201,MATCH($A1269&amp;"-9",Matches!$J$2:$J$201,0))-INDEX(Matches!$H$2:$H$201,MATCH($A1269&amp;"-9",Matches!$J$2:$J$201,0))),0,IF(T1269-U1269=INDEX(Matches!$G$2:$G$201,MATCH($A1269&amp;"-9",Matches!$J$2:$J$201,0))-INDEX(Matches!$H$2:$H$201,MATCH($A1269&amp;"-9",Matches!$J$2:$J$201,0)),3,2))))),""))</f>
        <v/>
      </c>
      <c r="AG1269" s="12" t="str">
        <f aca="false">IF(OR($B1269="",V1269="",W1269=""),"",IFERROR(IF(OR(INDEX(Matches!$I$2:$I$201,MATCH($A1269&amp;"-10",Matches!$J$2:$J$201,0))="Void",INDEX(Matches!$G$2:$G$201,MATCH($A1269&amp;"-10",Matches!$J$2:$J$201,0))="",INDEX(Matches!$H$2:$H$201,MATCH($A1269&amp;"-10",Matches!$J$2:$J$201,0))=""),"",IF(AND($C1269&lt;&gt;"",INDEX(Matches!$F$2:$F$201,MATCH($A1269&amp;"-10",Matches!$J$2:$J$201,0))&lt;&gt;"",$C1269&gt;=INDEX(Matches!$F$2:$F$201,MATCH($A1269&amp;"-10",Matches!$J$2:$J$201,0))),"",IF(AND(V1269=INDEX(Matches!$G$2:$G$201,MATCH($A1269&amp;"-10",Matches!$J$2:$J$201,0)),W1269=INDEX(Matches!$H$2:$H$201,MATCH($A1269&amp;"-10",Matches!$J$2:$J$201,0))),5,IF(SIGN(V1269-W1269)&lt;&gt;SIGN(INDEX(Matches!$G$2:$G$201,MATCH($A1269&amp;"-10",Matches!$J$2:$J$201,0))-INDEX(Matches!$H$2:$H$201,MATCH($A1269&amp;"-10",Matches!$J$2:$J$201,0))),0,IF(V1269-W1269=INDEX(Matches!$G$2:$G$201,MATCH($A1269&amp;"-10",Matches!$J$2:$J$201,0))-INDEX(Matches!$H$2:$H$201,MATCH($A1269&amp;"-10",Matches!$J$2:$J$201,0)),3,2))))),""))</f>
        <v/>
      </c>
      <c r="AH1269" s="13" t="str">
        <f aca="false">IF($B1269="","",SUM(X1269:AG1269))</f>
        <v/>
      </c>
      <c r="AI1269" s="12" t="str">
        <f aca="false">IF($B1269="","",COUNTIF(X1269:AG1269,5))</f>
        <v/>
      </c>
      <c r="AJ1269" s="12" t="str">
        <f aca="false">IF($B1269="","",COUNTIF(X1269:AG1269,"&gt;=2"))</f>
        <v/>
      </c>
      <c r="AK1269" s="12" t="str">
        <f aca="false">IF($B1269="","",COUNT(X1269:AG1269))</f>
        <v/>
      </c>
    </row>
    <row r="1270" customFormat="false" ht="15" hidden="false" customHeight="false" outlineLevel="0" collapsed="false">
      <c r="A1270" s="7"/>
      <c r="B1270" s="7"/>
      <c r="C1270" s="11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12" t="str">
        <f aca="false">IF(OR($B1270="",D1270="",E1270=""),"",IFERROR(IF(OR(INDEX(Matches!$I$2:$I$201,MATCH($A1270&amp;"-1",Matches!$J$2:$J$201,0))="Void",INDEX(Matches!$G$2:$G$201,MATCH($A1270&amp;"-1",Matches!$J$2:$J$201,0))="",INDEX(Matches!$H$2:$H$201,MATCH($A1270&amp;"-1",Matches!$J$2:$J$201,0))=""),"",IF(AND($C1270&lt;&gt;"",INDEX(Matches!$F$2:$F$201,MATCH($A1270&amp;"-1",Matches!$J$2:$J$201,0))&lt;&gt;"",$C1270&gt;=INDEX(Matches!$F$2:$F$201,MATCH($A1270&amp;"-1",Matches!$J$2:$J$201,0))),"",IF(AND(D1270=INDEX(Matches!$G$2:$G$201,MATCH($A1270&amp;"-1",Matches!$J$2:$J$201,0)),E1270=INDEX(Matches!$H$2:$H$201,MATCH($A1270&amp;"-1",Matches!$J$2:$J$201,0))),5,IF(SIGN(D1270-E1270)&lt;&gt;SIGN(INDEX(Matches!$G$2:$G$201,MATCH($A1270&amp;"-1",Matches!$J$2:$J$201,0))-INDEX(Matches!$H$2:$H$201,MATCH($A1270&amp;"-1",Matches!$J$2:$J$201,0))),0,IF(D1270-E1270=INDEX(Matches!$G$2:$G$201,MATCH($A1270&amp;"-1",Matches!$J$2:$J$201,0))-INDEX(Matches!$H$2:$H$201,MATCH($A1270&amp;"-1",Matches!$J$2:$J$201,0)),3,2))))),""))</f>
        <v/>
      </c>
      <c r="Y1270" s="12" t="str">
        <f aca="false">IF(OR($B1270="",F1270="",G1270=""),"",IFERROR(IF(OR(INDEX(Matches!$I$2:$I$201,MATCH($A1270&amp;"-2",Matches!$J$2:$J$201,0))="Void",INDEX(Matches!$G$2:$G$201,MATCH($A1270&amp;"-2",Matches!$J$2:$J$201,0))="",INDEX(Matches!$H$2:$H$201,MATCH($A1270&amp;"-2",Matches!$J$2:$J$201,0))=""),"",IF(AND($C1270&lt;&gt;"",INDEX(Matches!$F$2:$F$201,MATCH($A1270&amp;"-2",Matches!$J$2:$J$201,0))&lt;&gt;"",$C1270&gt;=INDEX(Matches!$F$2:$F$201,MATCH($A1270&amp;"-2",Matches!$J$2:$J$201,0))),"",IF(AND(F1270=INDEX(Matches!$G$2:$G$201,MATCH($A1270&amp;"-2",Matches!$J$2:$J$201,0)),G1270=INDEX(Matches!$H$2:$H$201,MATCH($A1270&amp;"-2",Matches!$J$2:$J$201,0))),5,IF(SIGN(F1270-G1270)&lt;&gt;SIGN(INDEX(Matches!$G$2:$G$201,MATCH($A1270&amp;"-2",Matches!$J$2:$J$201,0))-INDEX(Matches!$H$2:$H$201,MATCH($A1270&amp;"-2",Matches!$J$2:$J$201,0))),0,IF(F1270-G1270=INDEX(Matches!$G$2:$G$201,MATCH($A1270&amp;"-2",Matches!$J$2:$J$201,0))-INDEX(Matches!$H$2:$H$201,MATCH($A1270&amp;"-2",Matches!$J$2:$J$201,0)),3,2))))),""))</f>
        <v/>
      </c>
      <c r="Z1270" s="12" t="str">
        <f aca="false">IF(OR($B1270="",H1270="",I1270=""),"",IFERROR(IF(OR(INDEX(Matches!$I$2:$I$201,MATCH($A1270&amp;"-3",Matches!$J$2:$J$201,0))="Void",INDEX(Matches!$G$2:$G$201,MATCH($A1270&amp;"-3",Matches!$J$2:$J$201,0))="",INDEX(Matches!$H$2:$H$201,MATCH($A1270&amp;"-3",Matches!$J$2:$J$201,0))=""),"",IF(AND($C1270&lt;&gt;"",INDEX(Matches!$F$2:$F$201,MATCH($A1270&amp;"-3",Matches!$J$2:$J$201,0))&lt;&gt;"",$C1270&gt;=INDEX(Matches!$F$2:$F$201,MATCH($A1270&amp;"-3",Matches!$J$2:$J$201,0))),"",IF(AND(H1270=INDEX(Matches!$G$2:$G$201,MATCH($A1270&amp;"-3",Matches!$J$2:$J$201,0)),I1270=INDEX(Matches!$H$2:$H$201,MATCH($A1270&amp;"-3",Matches!$J$2:$J$201,0))),5,IF(SIGN(H1270-I1270)&lt;&gt;SIGN(INDEX(Matches!$G$2:$G$201,MATCH($A1270&amp;"-3",Matches!$J$2:$J$201,0))-INDEX(Matches!$H$2:$H$201,MATCH($A1270&amp;"-3",Matches!$J$2:$J$201,0))),0,IF(H1270-I1270=INDEX(Matches!$G$2:$G$201,MATCH($A1270&amp;"-3",Matches!$J$2:$J$201,0))-INDEX(Matches!$H$2:$H$201,MATCH($A1270&amp;"-3",Matches!$J$2:$J$201,0)),3,2))))),""))</f>
        <v/>
      </c>
      <c r="AA1270" s="12" t="str">
        <f aca="false">IF(OR($B1270="",J1270="",K1270=""),"",IFERROR(IF(OR(INDEX(Matches!$I$2:$I$201,MATCH($A1270&amp;"-4",Matches!$J$2:$J$201,0))="Void",INDEX(Matches!$G$2:$G$201,MATCH($A1270&amp;"-4",Matches!$J$2:$J$201,0))="",INDEX(Matches!$H$2:$H$201,MATCH($A1270&amp;"-4",Matches!$J$2:$J$201,0))=""),"",IF(AND($C1270&lt;&gt;"",INDEX(Matches!$F$2:$F$201,MATCH($A1270&amp;"-4",Matches!$J$2:$J$201,0))&lt;&gt;"",$C1270&gt;=INDEX(Matches!$F$2:$F$201,MATCH($A1270&amp;"-4",Matches!$J$2:$J$201,0))),"",IF(AND(J1270=INDEX(Matches!$G$2:$G$201,MATCH($A1270&amp;"-4",Matches!$J$2:$J$201,0)),K1270=INDEX(Matches!$H$2:$H$201,MATCH($A1270&amp;"-4",Matches!$J$2:$J$201,0))),5,IF(SIGN(J1270-K1270)&lt;&gt;SIGN(INDEX(Matches!$G$2:$G$201,MATCH($A1270&amp;"-4",Matches!$J$2:$J$201,0))-INDEX(Matches!$H$2:$H$201,MATCH($A1270&amp;"-4",Matches!$J$2:$J$201,0))),0,IF(J1270-K1270=INDEX(Matches!$G$2:$G$201,MATCH($A1270&amp;"-4",Matches!$J$2:$J$201,0))-INDEX(Matches!$H$2:$H$201,MATCH($A1270&amp;"-4",Matches!$J$2:$J$201,0)),3,2))))),""))</f>
        <v/>
      </c>
      <c r="AB1270" s="12" t="str">
        <f aca="false">IF(OR($B1270="",L1270="",M1270=""),"",IFERROR(IF(OR(INDEX(Matches!$I$2:$I$201,MATCH($A1270&amp;"-5",Matches!$J$2:$J$201,0))="Void",INDEX(Matches!$G$2:$G$201,MATCH($A1270&amp;"-5",Matches!$J$2:$J$201,0))="",INDEX(Matches!$H$2:$H$201,MATCH($A1270&amp;"-5",Matches!$J$2:$J$201,0))=""),"",IF(AND($C1270&lt;&gt;"",INDEX(Matches!$F$2:$F$201,MATCH($A1270&amp;"-5",Matches!$J$2:$J$201,0))&lt;&gt;"",$C1270&gt;=INDEX(Matches!$F$2:$F$201,MATCH($A1270&amp;"-5",Matches!$J$2:$J$201,0))),"",IF(AND(L1270=INDEX(Matches!$G$2:$G$201,MATCH($A1270&amp;"-5",Matches!$J$2:$J$201,0)),M1270=INDEX(Matches!$H$2:$H$201,MATCH($A1270&amp;"-5",Matches!$J$2:$J$201,0))),5,IF(SIGN(L1270-M1270)&lt;&gt;SIGN(INDEX(Matches!$G$2:$G$201,MATCH($A1270&amp;"-5",Matches!$J$2:$J$201,0))-INDEX(Matches!$H$2:$H$201,MATCH($A1270&amp;"-5",Matches!$J$2:$J$201,0))),0,IF(L1270-M1270=INDEX(Matches!$G$2:$G$201,MATCH($A1270&amp;"-5",Matches!$J$2:$J$201,0))-INDEX(Matches!$H$2:$H$201,MATCH($A1270&amp;"-5",Matches!$J$2:$J$201,0)),3,2))))),""))</f>
        <v/>
      </c>
      <c r="AC1270" s="12" t="str">
        <f aca="false">IF(OR($B1270="",N1270="",O1270=""),"",IFERROR(IF(OR(INDEX(Matches!$I$2:$I$201,MATCH($A1270&amp;"-6",Matches!$J$2:$J$201,0))="Void",INDEX(Matches!$G$2:$G$201,MATCH($A1270&amp;"-6",Matches!$J$2:$J$201,0))="",INDEX(Matches!$H$2:$H$201,MATCH($A1270&amp;"-6",Matches!$J$2:$J$201,0))=""),"",IF(AND($C1270&lt;&gt;"",INDEX(Matches!$F$2:$F$201,MATCH($A1270&amp;"-6",Matches!$J$2:$J$201,0))&lt;&gt;"",$C1270&gt;=INDEX(Matches!$F$2:$F$201,MATCH($A1270&amp;"-6",Matches!$J$2:$J$201,0))),"",IF(AND(N1270=INDEX(Matches!$G$2:$G$201,MATCH($A1270&amp;"-6",Matches!$J$2:$J$201,0)),O1270=INDEX(Matches!$H$2:$H$201,MATCH($A1270&amp;"-6",Matches!$J$2:$J$201,0))),5,IF(SIGN(N1270-O1270)&lt;&gt;SIGN(INDEX(Matches!$G$2:$G$201,MATCH($A1270&amp;"-6",Matches!$J$2:$J$201,0))-INDEX(Matches!$H$2:$H$201,MATCH($A1270&amp;"-6",Matches!$J$2:$J$201,0))),0,IF(N1270-O1270=INDEX(Matches!$G$2:$G$201,MATCH($A1270&amp;"-6",Matches!$J$2:$J$201,0))-INDEX(Matches!$H$2:$H$201,MATCH($A1270&amp;"-6",Matches!$J$2:$J$201,0)),3,2))))),""))</f>
        <v/>
      </c>
      <c r="AD1270" s="12" t="str">
        <f aca="false">IF(OR($B1270="",P1270="",Q1270=""),"",IFERROR(IF(OR(INDEX(Matches!$I$2:$I$201,MATCH($A1270&amp;"-7",Matches!$J$2:$J$201,0))="Void",INDEX(Matches!$G$2:$G$201,MATCH($A1270&amp;"-7",Matches!$J$2:$J$201,0))="",INDEX(Matches!$H$2:$H$201,MATCH($A1270&amp;"-7",Matches!$J$2:$J$201,0))=""),"",IF(AND($C1270&lt;&gt;"",INDEX(Matches!$F$2:$F$201,MATCH($A1270&amp;"-7",Matches!$J$2:$J$201,0))&lt;&gt;"",$C1270&gt;=INDEX(Matches!$F$2:$F$201,MATCH($A1270&amp;"-7",Matches!$J$2:$J$201,0))),"",IF(AND(P1270=INDEX(Matches!$G$2:$G$201,MATCH($A1270&amp;"-7",Matches!$J$2:$J$201,0)),Q1270=INDEX(Matches!$H$2:$H$201,MATCH($A1270&amp;"-7",Matches!$J$2:$J$201,0))),5,IF(SIGN(P1270-Q1270)&lt;&gt;SIGN(INDEX(Matches!$G$2:$G$201,MATCH($A1270&amp;"-7",Matches!$J$2:$J$201,0))-INDEX(Matches!$H$2:$H$201,MATCH($A1270&amp;"-7",Matches!$J$2:$J$201,0))),0,IF(P1270-Q1270=INDEX(Matches!$G$2:$G$201,MATCH($A1270&amp;"-7",Matches!$J$2:$J$201,0))-INDEX(Matches!$H$2:$H$201,MATCH($A1270&amp;"-7",Matches!$J$2:$J$201,0)),3,2))))),""))</f>
        <v/>
      </c>
      <c r="AE1270" s="12" t="str">
        <f aca="false">IF(OR($B1270="",R1270="",S1270=""),"",IFERROR(IF(OR(INDEX(Matches!$I$2:$I$201,MATCH($A1270&amp;"-8",Matches!$J$2:$J$201,0))="Void",INDEX(Matches!$G$2:$G$201,MATCH($A1270&amp;"-8",Matches!$J$2:$J$201,0))="",INDEX(Matches!$H$2:$H$201,MATCH($A1270&amp;"-8",Matches!$J$2:$J$201,0))=""),"",IF(AND($C1270&lt;&gt;"",INDEX(Matches!$F$2:$F$201,MATCH($A1270&amp;"-8",Matches!$J$2:$J$201,0))&lt;&gt;"",$C1270&gt;=INDEX(Matches!$F$2:$F$201,MATCH($A1270&amp;"-8",Matches!$J$2:$J$201,0))),"",IF(AND(R1270=INDEX(Matches!$G$2:$G$201,MATCH($A1270&amp;"-8",Matches!$J$2:$J$201,0)),S1270=INDEX(Matches!$H$2:$H$201,MATCH($A1270&amp;"-8",Matches!$J$2:$J$201,0))),5,IF(SIGN(R1270-S1270)&lt;&gt;SIGN(INDEX(Matches!$G$2:$G$201,MATCH($A1270&amp;"-8",Matches!$J$2:$J$201,0))-INDEX(Matches!$H$2:$H$201,MATCH($A1270&amp;"-8",Matches!$J$2:$J$201,0))),0,IF(R1270-S1270=INDEX(Matches!$G$2:$G$201,MATCH($A1270&amp;"-8",Matches!$J$2:$J$201,0))-INDEX(Matches!$H$2:$H$201,MATCH($A1270&amp;"-8",Matches!$J$2:$J$201,0)),3,2))))),""))</f>
        <v/>
      </c>
      <c r="AF1270" s="12" t="str">
        <f aca="false">IF(OR($B1270="",T1270="",U1270=""),"",IFERROR(IF(OR(INDEX(Matches!$I$2:$I$201,MATCH($A1270&amp;"-9",Matches!$J$2:$J$201,0))="Void",INDEX(Matches!$G$2:$G$201,MATCH($A1270&amp;"-9",Matches!$J$2:$J$201,0))="",INDEX(Matches!$H$2:$H$201,MATCH($A1270&amp;"-9",Matches!$J$2:$J$201,0))=""),"",IF(AND($C1270&lt;&gt;"",INDEX(Matches!$F$2:$F$201,MATCH($A1270&amp;"-9",Matches!$J$2:$J$201,0))&lt;&gt;"",$C1270&gt;=INDEX(Matches!$F$2:$F$201,MATCH($A1270&amp;"-9",Matches!$J$2:$J$201,0))),"",IF(AND(T1270=INDEX(Matches!$G$2:$G$201,MATCH($A1270&amp;"-9",Matches!$J$2:$J$201,0)),U1270=INDEX(Matches!$H$2:$H$201,MATCH($A1270&amp;"-9",Matches!$J$2:$J$201,0))),5,IF(SIGN(T1270-U1270)&lt;&gt;SIGN(INDEX(Matches!$G$2:$G$201,MATCH($A1270&amp;"-9",Matches!$J$2:$J$201,0))-INDEX(Matches!$H$2:$H$201,MATCH($A1270&amp;"-9",Matches!$J$2:$J$201,0))),0,IF(T1270-U1270=INDEX(Matches!$G$2:$G$201,MATCH($A1270&amp;"-9",Matches!$J$2:$J$201,0))-INDEX(Matches!$H$2:$H$201,MATCH($A1270&amp;"-9",Matches!$J$2:$J$201,0)),3,2))))),""))</f>
        <v/>
      </c>
      <c r="AG1270" s="12" t="str">
        <f aca="false">IF(OR($B1270="",V1270="",W1270=""),"",IFERROR(IF(OR(INDEX(Matches!$I$2:$I$201,MATCH($A1270&amp;"-10",Matches!$J$2:$J$201,0))="Void",INDEX(Matches!$G$2:$G$201,MATCH($A1270&amp;"-10",Matches!$J$2:$J$201,0))="",INDEX(Matches!$H$2:$H$201,MATCH($A1270&amp;"-10",Matches!$J$2:$J$201,0))=""),"",IF(AND($C1270&lt;&gt;"",INDEX(Matches!$F$2:$F$201,MATCH($A1270&amp;"-10",Matches!$J$2:$J$201,0))&lt;&gt;"",$C1270&gt;=INDEX(Matches!$F$2:$F$201,MATCH($A1270&amp;"-10",Matches!$J$2:$J$201,0))),"",IF(AND(V1270=INDEX(Matches!$G$2:$G$201,MATCH($A1270&amp;"-10",Matches!$J$2:$J$201,0)),W1270=INDEX(Matches!$H$2:$H$201,MATCH($A1270&amp;"-10",Matches!$J$2:$J$201,0))),5,IF(SIGN(V1270-W1270)&lt;&gt;SIGN(INDEX(Matches!$G$2:$G$201,MATCH($A1270&amp;"-10",Matches!$J$2:$J$201,0))-INDEX(Matches!$H$2:$H$201,MATCH($A1270&amp;"-10",Matches!$J$2:$J$201,0))),0,IF(V1270-W1270=INDEX(Matches!$G$2:$G$201,MATCH($A1270&amp;"-10",Matches!$J$2:$J$201,0))-INDEX(Matches!$H$2:$H$201,MATCH($A1270&amp;"-10",Matches!$J$2:$J$201,0)),3,2))))),""))</f>
        <v/>
      </c>
      <c r="AH1270" s="13" t="str">
        <f aca="false">IF($B1270="","",SUM(X1270:AG1270))</f>
        <v/>
      </c>
      <c r="AI1270" s="12" t="str">
        <f aca="false">IF($B1270="","",COUNTIF(X1270:AG1270,5))</f>
        <v/>
      </c>
      <c r="AJ1270" s="12" t="str">
        <f aca="false">IF($B1270="","",COUNTIF(X1270:AG1270,"&gt;=2"))</f>
        <v/>
      </c>
      <c r="AK1270" s="12" t="str">
        <f aca="false">IF($B1270="","",COUNT(X1270:AG1270))</f>
        <v/>
      </c>
    </row>
    <row r="1271" customFormat="false" ht="15" hidden="false" customHeight="false" outlineLevel="0" collapsed="false">
      <c r="A1271" s="7"/>
      <c r="B1271" s="7"/>
      <c r="C1271" s="11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12" t="str">
        <f aca="false">IF(OR($B1271="",D1271="",E1271=""),"",IFERROR(IF(OR(INDEX(Matches!$I$2:$I$201,MATCH($A1271&amp;"-1",Matches!$J$2:$J$201,0))="Void",INDEX(Matches!$G$2:$G$201,MATCH($A1271&amp;"-1",Matches!$J$2:$J$201,0))="",INDEX(Matches!$H$2:$H$201,MATCH($A1271&amp;"-1",Matches!$J$2:$J$201,0))=""),"",IF(AND($C1271&lt;&gt;"",INDEX(Matches!$F$2:$F$201,MATCH($A1271&amp;"-1",Matches!$J$2:$J$201,0))&lt;&gt;"",$C1271&gt;=INDEX(Matches!$F$2:$F$201,MATCH($A1271&amp;"-1",Matches!$J$2:$J$201,0))),"",IF(AND(D1271=INDEX(Matches!$G$2:$G$201,MATCH($A1271&amp;"-1",Matches!$J$2:$J$201,0)),E1271=INDEX(Matches!$H$2:$H$201,MATCH($A1271&amp;"-1",Matches!$J$2:$J$201,0))),5,IF(SIGN(D1271-E1271)&lt;&gt;SIGN(INDEX(Matches!$G$2:$G$201,MATCH($A1271&amp;"-1",Matches!$J$2:$J$201,0))-INDEX(Matches!$H$2:$H$201,MATCH($A1271&amp;"-1",Matches!$J$2:$J$201,0))),0,IF(D1271-E1271=INDEX(Matches!$G$2:$G$201,MATCH($A1271&amp;"-1",Matches!$J$2:$J$201,0))-INDEX(Matches!$H$2:$H$201,MATCH($A1271&amp;"-1",Matches!$J$2:$J$201,0)),3,2))))),""))</f>
        <v/>
      </c>
      <c r="Y1271" s="12" t="str">
        <f aca="false">IF(OR($B1271="",F1271="",G1271=""),"",IFERROR(IF(OR(INDEX(Matches!$I$2:$I$201,MATCH($A1271&amp;"-2",Matches!$J$2:$J$201,0))="Void",INDEX(Matches!$G$2:$G$201,MATCH($A1271&amp;"-2",Matches!$J$2:$J$201,0))="",INDEX(Matches!$H$2:$H$201,MATCH($A1271&amp;"-2",Matches!$J$2:$J$201,0))=""),"",IF(AND($C1271&lt;&gt;"",INDEX(Matches!$F$2:$F$201,MATCH($A1271&amp;"-2",Matches!$J$2:$J$201,0))&lt;&gt;"",$C1271&gt;=INDEX(Matches!$F$2:$F$201,MATCH($A1271&amp;"-2",Matches!$J$2:$J$201,0))),"",IF(AND(F1271=INDEX(Matches!$G$2:$G$201,MATCH($A1271&amp;"-2",Matches!$J$2:$J$201,0)),G1271=INDEX(Matches!$H$2:$H$201,MATCH($A1271&amp;"-2",Matches!$J$2:$J$201,0))),5,IF(SIGN(F1271-G1271)&lt;&gt;SIGN(INDEX(Matches!$G$2:$G$201,MATCH($A1271&amp;"-2",Matches!$J$2:$J$201,0))-INDEX(Matches!$H$2:$H$201,MATCH($A1271&amp;"-2",Matches!$J$2:$J$201,0))),0,IF(F1271-G1271=INDEX(Matches!$G$2:$G$201,MATCH($A1271&amp;"-2",Matches!$J$2:$J$201,0))-INDEX(Matches!$H$2:$H$201,MATCH($A1271&amp;"-2",Matches!$J$2:$J$201,0)),3,2))))),""))</f>
        <v/>
      </c>
      <c r="Z1271" s="12" t="str">
        <f aca="false">IF(OR($B1271="",H1271="",I1271=""),"",IFERROR(IF(OR(INDEX(Matches!$I$2:$I$201,MATCH($A1271&amp;"-3",Matches!$J$2:$J$201,0))="Void",INDEX(Matches!$G$2:$G$201,MATCH($A1271&amp;"-3",Matches!$J$2:$J$201,0))="",INDEX(Matches!$H$2:$H$201,MATCH($A1271&amp;"-3",Matches!$J$2:$J$201,0))=""),"",IF(AND($C1271&lt;&gt;"",INDEX(Matches!$F$2:$F$201,MATCH($A1271&amp;"-3",Matches!$J$2:$J$201,0))&lt;&gt;"",$C1271&gt;=INDEX(Matches!$F$2:$F$201,MATCH($A1271&amp;"-3",Matches!$J$2:$J$201,0))),"",IF(AND(H1271=INDEX(Matches!$G$2:$G$201,MATCH($A1271&amp;"-3",Matches!$J$2:$J$201,0)),I1271=INDEX(Matches!$H$2:$H$201,MATCH($A1271&amp;"-3",Matches!$J$2:$J$201,0))),5,IF(SIGN(H1271-I1271)&lt;&gt;SIGN(INDEX(Matches!$G$2:$G$201,MATCH($A1271&amp;"-3",Matches!$J$2:$J$201,0))-INDEX(Matches!$H$2:$H$201,MATCH($A1271&amp;"-3",Matches!$J$2:$J$201,0))),0,IF(H1271-I1271=INDEX(Matches!$G$2:$G$201,MATCH($A1271&amp;"-3",Matches!$J$2:$J$201,0))-INDEX(Matches!$H$2:$H$201,MATCH($A1271&amp;"-3",Matches!$J$2:$J$201,0)),3,2))))),""))</f>
        <v/>
      </c>
      <c r="AA1271" s="12" t="str">
        <f aca="false">IF(OR($B1271="",J1271="",K1271=""),"",IFERROR(IF(OR(INDEX(Matches!$I$2:$I$201,MATCH($A1271&amp;"-4",Matches!$J$2:$J$201,0))="Void",INDEX(Matches!$G$2:$G$201,MATCH($A1271&amp;"-4",Matches!$J$2:$J$201,0))="",INDEX(Matches!$H$2:$H$201,MATCH($A1271&amp;"-4",Matches!$J$2:$J$201,0))=""),"",IF(AND($C1271&lt;&gt;"",INDEX(Matches!$F$2:$F$201,MATCH($A1271&amp;"-4",Matches!$J$2:$J$201,0))&lt;&gt;"",$C1271&gt;=INDEX(Matches!$F$2:$F$201,MATCH($A1271&amp;"-4",Matches!$J$2:$J$201,0))),"",IF(AND(J1271=INDEX(Matches!$G$2:$G$201,MATCH($A1271&amp;"-4",Matches!$J$2:$J$201,0)),K1271=INDEX(Matches!$H$2:$H$201,MATCH($A1271&amp;"-4",Matches!$J$2:$J$201,0))),5,IF(SIGN(J1271-K1271)&lt;&gt;SIGN(INDEX(Matches!$G$2:$G$201,MATCH($A1271&amp;"-4",Matches!$J$2:$J$201,0))-INDEX(Matches!$H$2:$H$201,MATCH($A1271&amp;"-4",Matches!$J$2:$J$201,0))),0,IF(J1271-K1271=INDEX(Matches!$G$2:$G$201,MATCH($A1271&amp;"-4",Matches!$J$2:$J$201,0))-INDEX(Matches!$H$2:$H$201,MATCH($A1271&amp;"-4",Matches!$J$2:$J$201,0)),3,2))))),""))</f>
        <v/>
      </c>
      <c r="AB1271" s="12" t="str">
        <f aca="false">IF(OR($B1271="",L1271="",M1271=""),"",IFERROR(IF(OR(INDEX(Matches!$I$2:$I$201,MATCH($A1271&amp;"-5",Matches!$J$2:$J$201,0))="Void",INDEX(Matches!$G$2:$G$201,MATCH($A1271&amp;"-5",Matches!$J$2:$J$201,0))="",INDEX(Matches!$H$2:$H$201,MATCH($A1271&amp;"-5",Matches!$J$2:$J$201,0))=""),"",IF(AND($C1271&lt;&gt;"",INDEX(Matches!$F$2:$F$201,MATCH($A1271&amp;"-5",Matches!$J$2:$J$201,0))&lt;&gt;"",$C1271&gt;=INDEX(Matches!$F$2:$F$201,MATCH($A1271&amp;"-5",Matches!$J$2:$J$201,0))),"",IF(AND(L1271=INDEX(Matches!$G$2:$G$201,MATCH($A1271&amp;"-5",Matches!$J$2:$J$201,0)),M1271=INDEX(Matches!$H$2:$H$201,MATCH($A1271&amp;"-5",Matches!$J$2:$J$201,0))),5,IF(SIGN(L1271-M1271)&lt;&gt;SIGN(INDEX(Matches!$G$2:$G$201,MATCH($A1271&amp;"-5",Matches!$J$2:$J$201,0))-INDEX(Matches!$H$2:$H$201,MATCH($A1271&amp;"-5",Matches!$J$2:$J$201,0))),0,IF(L1271-M1271=INDEX(Matches!$G$2:$G$201,MATCH($A1271&amp;"-5",Matches!$J$2:$J$201,0))-INDEX(Matches!$H$2:$H$201,MATCH($A1271&amp;"-5",Matches!$J$2:$J$201,0)),3,2))))),""))</f>
        <v/>
      </c>
      <c r="AC1271" s="12" t="str">
        <f aca="false">IF(OR($B1271="",N1271="",O1271=""),"",IFERROR(IF(OR(INDEX(Matches!$I$2:$I$201,MATCH($A1271&amp;"-6",Matches!$J$2:$J$201,0))="Void",INDEX(Matches!$G$2:$G$201,MATCH($A1271&amp;"-6",Matches!$J$2:$J$201,0))="",INDEX(Matches!$H$2:$H$201,MATCH($A1271&amp;"-6",Matches!$J$2:$J$201,0))=""),"",IF(AND($C1271&lt;&gt;"",INDEX(Matches!$F$2:$F$201,MATCH($A1271&amp;"-6",Matches!$J$2:$J$201,0))&lt;&gt;"",$C1271&gt;=INDEX(Matches!$F$2:$F$201,MATCH($A1271&amp;"-6",Matches!$J$2:$J$201,0))),"",IF(AND(N1271=INDEX(Matches!$G$2:$G$201,MATCH($A1271&amp;"-6",Matches!$J$2:$J$201,0)),O1271=INDEX(Matches!$H$2:$H$201,MATCH($A1271&amp;"-6",Matches!$J$2:$J$201,0))),5,IF(SIGN(N1271-O1271)&lt;&gt;SIGN(INDEX(Matches!$G$2:$G$201,MATCH($A1271&amp;"-6",Matches!$J$2:$J$201,0))-INDEX(Matches!$H$2:$H$201,MATCH($A1271&amp;"-6",Matches!$J$2:$J$201,0))),0,IF(N1271-O1271=INDEX(Matches!$G$2:$G$201,MATCH($A1271&amp;"-6",Matches!$J$2:$J$201,0))-INDEX(Matches!$H$2:$H$201,MATCH($A1271&amp;"-6",Matches!$J$2:$J$201,0)),3,2))))),""))</f>
        <v/>
      </c>
      <c r="AD1271" s="12" t="str">
        <f aca="false">IF(OR($B1271="",P1271="",Q1271=""),"",IFERROR(IF(OR(INDEX(Matches!$I$2:$I$201,MATCH($A1271&amp;"-7",Matches!$J$2:$J$201,0))="Void",INDEX(Matches!$G$2:$G$201,MATCH($A1271&amp;"-7",Matches!$J$2:$J$201,0))="",INDEX(Matches!$H$2:$H$201,MATCH($A1271&amp;"-7",Matches!$J$2:$J$201,0))=""),"",IF(AND($C1271&lt;&gt;"",INDEX(Matches!$F$2:$F$201,MATCH($A1271&amp;"-7",Matches!$J$2:$J$201,0))&lt;&gt;"",$C1271&gt;=INDEX(Matches!$F$2:$F$201,MATCH($A1271&amp;"-7",Matches!$J$2:$J$201,0))),"",IF(AND(P1271=INDEX(Matches!$G$2:$G$201,MATCH($A1271&amp;"-7",Matches!$J$2:$J$201,0)),Q1271=INDEX(Matches!$H$2:$H$201,MATCH($A1271&amp;"-7",Matches!$J$2:$J$201,0))),5,IF(SIGN(P1271-Q1271)&lt;&gt;SIGN(INDEX(Matches!$G$2:$G$201,MATCH($A1271&amp;"-7",Matches!$J$2:$J$201,0))-INDEX(Matches!$H$2:$H$201,MATCH($A1271&amp;"-7",Matches!$J$2:$J$201,0))),0,IF(P1271-Q1271=INDEX(Matches!$G$2:$G$201,MATCH($A1271&amp;"-7",Matches!$J$2:$J$201,0))-INDEX(Matches!$H$2:$H$201,MATCH($A1271&amp;"-7",Matches!$J$2:$J$201,0)),3,2))))),""))</f>
        <v/>
      </c>
      <c r="AE1271" s="12" t="str">
        <f aca="false">IF(OR($B1271="",R1271="",S1271=""),"",IFERROR(IF(OR(INDEX(Matches!$I$2:$I$201,MATCH($A1271&amp;"-8",Matches!$J$2:$J$201,0))="Void",INDEX(Matches!$G$2:$G$201,MATCH($A1271&amp;"-8",Matches!$J$2:$J$201,0))="",INDEX(Matches!$H$2:$H$201,MATCH($A1271&amp;"-8",Matches!$J$2:$J$201,0))=""),"",IF(AND($C1271&lt;&gt;"",INDEX(Matches!$F$2:$F$201,MATCH($A1271&amp;"-8",Matches!$J$2:$J$201,0))&lt;&gt;"",$C1271&gt;=INDEX(Matches!$F$2:$F$201,MATCH($A1271&amp;"-8",Matches!$J$2:$J$201,0))),"",IF(AND(R1271=INDEX(Matches!$G$2:$G$201,MATCH($A1271&amp;"-8",Matches!$J$2:$J$201,0)),S1271=INDEX(Matches!$H$2:$H$201,MATCH($A1271&amp;"-8",Matches!$J$2:$J$201,0))),5,IF(SIGN(R1271-S1271)&lt;&gt;SIGN(INDEX(Matches!$G$2:$G$201,MATCH($A1271&amp;"-8",Matches!$J$2:$J$201,0))-INDEX(Matches!$H$2:$H$201,MATCH($A1271&amp;"-8",Matches!$J$2:$J$201,0))),0,IF(R1271-S1271=INDEX(Matches!$G$2:$G$201,MATCH($A1271&amp;"-8",Matches!$J$2:$J$201,0))-INDEX(Matches!$H$2:$H$201,MATCH($A1271&amp;"-8",Matches!$J$2:$J$201,0)),3,2))))),""))</f>
        <v/>
      </c>
      <c r="AF1271" s="12" t="str">
        <f aca="false">IF(OR($B1271="",T1271="",U1271=""),"",IFERROR(IF(OR(INDEX(Matches!$I$2:$I$201,MATCH($A1271&amp;"-9",Matches!$J$2:$J$201,0))="Void",INDEX(Matches!$G$2:$G$201,MATCH($A1271&amp;"-9",Matches!$J$2:$J$201,0))="",INDEX(Matches!$H$2:$H$201,MATCH($A1271&amp;"-9",Matches!$J$2:$J$201,0))=""),"",IF(AND($C1271&lt;&gt;"",INDEX(Matches!$F$2:$F$201,MATCH($A1271&amp;"-9",Matches!$J$2:$J$201,0))&lt;&gt;"",$C1271&gt;=INDEX(Matches!$F$2:$F$201,MATCH($A1271&amp;"-9",Matches!$J$2:$J$201,0))),"",IF(AND(T1271=INDEX(Matches!$G$2:$G$201,MATCH($A1271&amp;"-9",Matches!$J$2:$J$201,0)),U1271=INDEX(Matches!$H$2:$H$201,MATCH($A1271&amp;"-9",Matches!$J$2:$J$201,0))),5,IF(SIGN(T1271-U1271)&lt;&gt;SIGN(INDEX(Matches!$G$2:$G$201,MATCH($A1271&amp;"-9",Matches!$J$2:$J$201,0))-INDEX(Matches!$H$2:$H$201,MATCH($A1271&amp;"-9",Matches!$J$2:$J$201,0))),0,IF(T1271-U1271=INDEX(Matches!$G$2:$G$201,MATCH($A1271&amp;"-9",Matches!$J$2:$J$201,0))-INDEX(Matches!$H$2:$H$201,MATCH($A1271&amp;"-9",Matches!$J$2:$J$201,0)),3,2))))),""))</f>
        <v/>
      </c>
      <c r="AG1271" s="12" t="str">
        <f aca="false">IF(OR($B1271="",V1271="",W1271=""),"",IFERROR(IF(OR(INDEX(Matches!$I$2:$I$201,MATCH($A1271&amp;"-10",Matches!$J$2:$J$201,0))="Void",INDEX(Matches!$G$2:$G$201,MATCH($A1271&amp;"-10",Matches!$J$2:$J$201,0))="",INDEX(Matches!$H$2:$H$201,MATCH($A1271&amp;"-10",Matches!$J$2:$J$201,0))=""),"",IF(AND($C1271&lt;&gt;"",INDEX(Matches!$F$2:$F$201,MATCH($A1271&amp;"-10",Matches!$J$2:$J$201,0))&lt;&gt;"",$C1271&gt;=INDEX(Matches!$F$2:$F$201,MATCH($A1271&amp;"-10",Matches!$J$2:$J$201,0))),"",IF(AND(V1271=INDEX(Matches!$G$2:$G$201,MATCH($A1271&amp;"-10",Matches!$J$2:$J$201,0)),W1271=INDEX(Matches!$H$2:$H$201,MATCH($A1271&amp;"-10",Matches!$J$2:$J$201,0))),5,IF(SIGN(V1271-W1271)&lt;&gt;SIGN(INDEX(Matches!$G$2:$G$201,MATCH($A1271&amp;"-10",Matches!$J$2:$J$201,0))-INDEX(Matches!$H$2:$H$201,MATCH($A1271&amp;"-10",Matches!$J$2:$J$201,0))),0,IF(V1271-W1271=INDEX(Matches!$G$2:$G$201,MATCH($A1271&amp;"-10",Matches!$J$2:$J$201,0))-INDEX(Matches!$H$2:$H$201,MATCH($A1271&amp;"-10",Matches!$J$2:$J$201,0)),3,2))))),""))</f>
        <v/>
      </c>
      <c r="AH1271" s="13" t="str">
        <f aca="false">IF($B1271="","",SUM(X1271:AG1271))</f>
        <v/>
      </c>
      <c r="AI1271" s="12" t="str">
        <f aca="false">IF($B1271="","",COUNTIF(X1271:AG1271,5))</f>
        <v/>
      </c>
      <c r="AJ1271" s="12" t="str">
        <f aca="false">IF($B1271="","",COUNTIF(X1271:AG1271,"&gt;=2"))</f>
        <v/>
      </c>
      <c r="AK1271" s="12" t="str">
        <f aca="false">IF($B1271="","",COUNT(X1271:AG1271))</f>
        <v/>
      </c>
    </row>
    <row r="1272" customFormat="false" ht="15" hidden="false" customHeight="false" outlineLevel="0" collapsed="false">
      <c r="A1272" s="7"/>
      <c r="B1272" s="7"/>
      <c r="C1272" s="11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12" t="str">
        <f aca="false">IF(OR($B1272="",D1272="",E1272=""),"",IFERROR(IF(OR(INDEX(Matches!$I$2:$I$201,MATCH($A1272&amp;"-1",Matches!$J$2:$J$201,0))="Void",INDEX(Matches!$G$2:$G$201,MATCH($A1272&amp;"-1",Matches!$J$2:$J$201,0))="",INDEX(Matches!$H$2:$H$201,MATCH($A1272&amp;"-1",Matches!$J$2:$J$201,0))=""),"",IF(AND($C1272&lt;&gt;"",INDEX(Matches!$F$2:$F$201,MATCH($A1272&amp;"-1",Matches!$J$2:$J$201,0))&lt;&gt;"",$C1272&gt;=INDEX(Matches!$F$2:$F$201,MATCH($A1272&amp;"-1",Matches!$J$2:$J$201,0))),"",IF(AND(D1272=INDEX(Matches!$G$2:$G$201,MATCH($A1272&amp;"-1",Matches!$J$2:$J$201,0)),E1272=INDEX(Matches!$H$2:$H$201,MATCH($A1272&amp;"-1",Matches!$J$2:$J$201,0))),5,IF(SIGN(D1272-E1272)&lt;&gt;SIGN(INDEX(Matches!$G$2:$G$201,MATCH($A1272&amp;"-1",Matches!$J$2:$J$201,0))-INDEX(Matches!$H$2:$H$201,MATCH($A1272&amp;"-1",Matches!$J$2:$J$201,0))),0,IF(D1272-E1272=INDEX(Matches!$G$2:$G$201,MATCH($A1272&amp;"-1",Matches!$J$2:$J$201,0))-INDEX(Matches!$H$2:$H$201,MATCH($A1272&amp;"-1",Matches!$J$2:$J$201,0)),3,2))))),""))</f>
        <v/>
      </c>
      <c r="Y1272" s="12" t="str">
        <f aca="false">IF(OR($B1272="",F1272="",G1272=""),"",IFERROR(IF(OR(INDEX(Matches!$I$2:$I$201,MATCH($A1272&amp;"-2",Matches!$J$2:$J$201,0))="Void",INDEX(Matches!$G$2:$G$201,MATCH($A1272&amp;"-2",Matches!$J$2:$J$201,0))="",INDEX(Matches!$H$2:$H$201,MATCH($A1272&amp;"-2",Matches!$J$2:$J$201,0))=""),"",IF(AND($C1272&lt;&gt;"",INDEX(Matches!$F$2:$F$201,MATCH($A1272&amp;"-2",Matches!$J$2:$J$201,0))&lt;&gt;"",$C1272&gt;=INDEX(Matches!$F$2:$F$201,MATCH($A1272&amp;"-2",Matches!$J$2:$J$201,0))),"",IF(AND(F1272=INDEX(Matches!$G$2:$G$201,MATCH($A1272&amp;"-2",Matches!$J$2:$J$201,0)),G1272=INDEX(Matches!$H$2:$H$201,MATCH($A1272&amp;"-2",Matches!$J$2:$J$201,0))),5,IF(SIGN(F1272-G1272)&lt;&gt;SIGN(INDEX(Matches!$G$2:$G$201,MATCH($A1272&amp;"-2",Matches!$J$2:$J$201,0))-INDEX(Matches!$H$2:$H$201,MATCH($A1272&amp;"-2",Matches!$J$2:$J$201,0))),0,IF(F1272-G1272=INDEX(Matches!$G$2:$G$201,MATCH($A1272&amp;"-2",Matches!$J$2:$J$201,0))-INDEX(Matches!$H$2:$H$201,MATCH($A1272&amp;"-2",Matches!$J$2:$J$201,0)),3,2))))),""))</f>
        <v/>
      </c>
      <c r="Z1272" s="12" t="str">
        <f aca="false">IF(OR($B1272="",H1272="",I1272=""),"",IFERROR(IF(OR(INDEX(Matches!$I$2:$I$201,MATCH($A1272&amp;"-3",Matches!$J$2:$J$201,0))="Void",INDEX(Matches!$G$2:$G$201,MATCH($A1272&amp;"-3",Matches!$J$2:$J$201,0))="",INDEX(Matches!$H$2:$H$201,MATCH($A1272&amp;"-3",Matches!$J$2:$J$201,0))=""),"",IF(AND($C1272&lt;&gt;"",INDEX(Matches!$F$2:$F$201,MATCH($A1272&amp;"-3",Matches!$J$2:$J$201,0))&lt;&gt;"",$C1272&gt;=INDEX(Matches!$F$2:$F$201,MATCH($A1272&amp;"-3",Matches!$J$2:$J$201,0))),"",IF(AND(H1272=INDEX(Matches!$G$2:$G$201,MATCH($A1272&amp;"-3",Matches!$J$2:$J$201,0)),I1272=INDEX(Matches!$H$2:$H$201,MATCH($A1272&amp;"-3",Matches!$J$2:$J$201,0))),5,IF(SIGN(H1272-I1272)&lt;&gt;SIGN(INDEX(Matches!$G$2:$G$201,MATCH($A1272&amp;"-3",Matches!$J$2:$J$201,0))-INDEX(Matches!$H$2:$H$201,MATCH($A1272&amp;"-3",Matches!$J$2:$J$201,0))),0,IF(H1272-I1272=INDEX(Matches!$G$2:$G$201,MATCH($A1272&amp;"-3",Matches!$J$2:$J$201,0))-INDEX(Matches!$H$2:$H$201,MATCH($A1272&amp;"-3",Matches!$J$2:$J$201,0)),3,2))))),""))</f>
        <v/>
      </c>
      <c r="AA1272" s="12" t="str">
        <f aca="false">IF(OR($B1272="",J1272="",K1272=""),"",IFERROR(IF(OR(INDEX(Matches!$I$2:$I$201,MATCH($A1272&amp;"-4",Matches!$J$2:$J$201,0))="Void",INDEX(Matches!$G$2:$G$201,MATCH($A1272&amp;"-4",Matches!$J$2:$J$201,0))="",INDEX(Matches!$H$2:$H$201,MATCH($A1272&amp;"-4",Matches!$J$2:$J$201,0))=""),"",IF(AND($C1272&lt;&gt;"",INDEX(Matches!$F$2:$F$201,MATCH($A1272&amp;"-4",Matches!$J$2:$J$201,0))&lt;&gt;"",$C1272&gt;=INDEX(Matches!$F$2:$F$201,MATCH($A1272&amp;"-4",Matches!$J$2:$J$201,0))),"",IF(AND(J1272=INDEX(Matches!$G$2:$G$201,MATCH($A1272&amp;"-4",Matches!$J$2:$J$201,0)),K1272=INDEX(Matches!$H$2:$H$201,MATCH($A1272&amp;"-4",Matches!$J$2:$J$201,0))),5,IF(SIGN(J1272-K1272)&lt;&gt;SIGN(INDEX(Matches!$G$2:$G$201,MATCH($A1272&amp;"-4",Matches!$J$2:$J$201,0))-INDEX(Matches!$H$2:$H$201,MATCH($A1272&amp;"-4",Matches!$J$2:$J$201,0))),0,IF(J1272-K1272=INDEX(Matches!$G$2:$G$201,MATCH($A1272&amp;"-4",Matches!$J$2:$J$201,0))-INDEX(Matches!$H$2:$H$201,MATCH($A1272&amp;"-4",Matches!$J$2:$J$201,0)),3,2))))),""))</f>
        <v/>
      </c>
      <c r="AB1272" s="12" t="str">
        <f aca="false">IF(OR($B1272="",L1272="",M1272=""),"",IFERROR(IF(OR(INDEX(Matches!$I$2:$I$201,MATCH($A1272&amp;"-5",Matches!$J$2:$J$201,0))="Void",INDEX(Matches!$G$2:$G$201,MATCH($A1272&amp;"-5",Matches!$J$2:$J$201,0))="",INDEX(Matches!$H$2:$H$201,MATCH($A1272&amp;"-5",Matches!$J$2:$J$201,0))=""),"",IF(AND($C1272&lt;&gt;"",INDEX(Matches!$F$2:$F$201,MATCH($A1272&amp;"-5",Matches!$J$2:$J$201,0))&lt;&gt;"",$C1272&gt;=INDEX(Matches!$F$2:$F$201,MATCH($A1272&amp;"-5",Matches!$J$2:$J$201,0))),"",IF(AND(L1272=INDEX(Matches!$G$2:$G$201,MATCH($A1272&amp;"-5",Matches!$J$2:$J$201,0)),M1272=INDEX(Matches!$H$2:$H$201,MATCH($A1272&amp;"-5",Matches!$J$2:$J$201,0))),5,IF(SIGN(L1272-M1272)&lt;&gt;SIGN(INDEX(Matches!$G$2:$G$201,MATCH($A1272&amp;"-5",Matches!$J$2:$J$201,0))-INDEX(Matches!$H$2:$H$201,MATCH($A1272&amp;"-5",Matches!$J$2:$J$201,0))),0,IF(L1272-M1272=INDEX(Matches!$G$2:$G$201,MATCH($A1272&amp;"-5",Matches!$J$2:$J$201,0))-INDEX(Matches!$H$2:$H$201,MATCH($A1272&amp;"-5",Matches!$J$2:$J$201,0)),3,2))))),""))</f>
        <v/>
      </c>
      <c r="AC1272" s="12" t="str">
        <f aca="false">IF(OR($B1272="",N1272="",O1272=""),"",IFERROR(IF(OR(INDEX(Matches!$I$2:$I$201,MATCH($A1272&amp;"-6",Matches!$J$2:$J$201,0))="Void",INDEX(Matches!$G$2:$G$201,MATCH($A1272&amp;"-6",Matches!$J$2:$J$201,0))="",INDEX(Matches!$H$2:$H$201,MATCH($A1272&amp;"-6",Matches!$J$2:$J$201,0))=""),"",IF(AND($C1272&lt;&gt;"",INDEX(Matches!$F$2:$F$201,MATCH($A1272&amp;"-6",Matches!$J$2:$J$201,0))&lt;&gt;"",$C1272&gt;=INDEX(Matches!$F$2:$F$201,MATCH($A1272&amp;"-6",Matches!$J$2:$J$201,0))),"",IF(AND(N1272=INDEX(Matches!$G$2:$G$201,MATCH($A1272&amp;"-6",Matches!$J$2:$J$201,0)),O1272=INDEX(Matches!$H$2:$H$201,MATCH($A1272&amp;"-6",Matches!$J$2:$J$201,0))),5,IF(SIGN(N1272-O1272)&lt;&gt;SIGN(INDEX(Matches!$G$2:$G$201,MATCH($A1272&amp;"-6",Matches!$J$2:$J$201,0))-INDEX(Matches!$H$2:$H$201,MATCH($A1272&amp;"-6",Matches!$J$2:$J$201,0))),0,IF(N1272-O1272=INDEX(Matches!$G$2:$G$201,MATCH($A1272&amp;"-6",Matches!$J$2:$J$201,0))-INDEX(Matches!$H$2:$H$201,MATCH($A1272&amp;"-6",Matches!$J$2:$J$201,0)),3,2))))),""))</f>
        <v/>
      </c>
      <c r="AD1272" s="12" t="str">
        <f aca="false">IF(OR($B1272="",P1272="",Q1272=""),"",IFERROR(IF(OR(INDEX(Matches!$I$2:$I$201,MATCH($A1272&amp;"-7",Matches!$J$2:$J$201,0))="Void",INDEX(Matches!$G$2:$G$201,MATCH($A1272&amp;"-7",Matches!$J$2:$J$201,0))="",INDEX(Matches!$H$2:$H$201,MATCH($A1272&amp;"-7",Matches!$J$2:$J$201,0))=""),"",IF(AND($C1272&lt;&gt;"",INDEX(Matches!$F$2:$F$201,MATCH($A1272&amp;"-7",Matches!$J$2:$J$201,0))&lt;&gt;"",$C1272&gt;=INDEX(Matches!$F$2:$F$201,MATCH($A1272&amp;"-7",Matches!$J$2:$J$201,0))),"",IF(AND(P1272=INDEX(Matches!$G$2:$G$201,MATCH($A1272&amp;"-7",Matches!$J$2:$J$201,0)),Q1272=INDEX(Matches!$H$2:$H$201,MATCH($A1272&amp;"-7",Matches!$J$2:$J$201,0))),5,IF(SIGN(P1272-Q1272)&lt;&gt;SIGN(INDEX(Matches!$G$2:$G$201,MATCH($A1272&amp;"-7",Matches!$J$2:$J$201,0))-INDEX(Matches!$H$2:$H$201,MATCH($A1272&amp;"-7",Matches!$J$2:$J$201,0))),0,IF(P1272-Q1272=INDEX(Matches!$G$2:$G$201,MATCH($A1272&amp;"-7",Matches!$J$2:$J$201,0))-INDEX(Matches!$H$2:$H$201,MATCH($A1272&amp;"-7",Matches!$J$2:$J$201,0)),3,2))))),""))</f>
        <v/>
      </c>
      <c r="AE1272" s="12" t="str">
        <f aca="false">IF(OR($B1272="",R1272="",S1272=""),"",IFERROR(IF(OR(INDEX(Matches!$I$2:$I$201,MATCH($A1272&amp;"-8",Matches!$J$2:$J$201,0))="Void",INDEX(Matches!$G$2:$G$201,MATCH($A1272&amp;"-8",Matches!$J$2:$J$201,0))="",INDEX(Matches!$H$2:$H$201,MATCH($A1272&amp;"-8",Matches!$J$2:$J$201,0))=""),"",IF(AND($C1272&lt;&gt;"",INDEX(Matches!$F$2:$F$201,MATCH($A1272&amp;"-8",Matches!$J$2:$J$201,0))&lt;&gt;"",$C1272&gt;=INDEX(Matches!$F$2:$F$201,MATCH($A1272&amp;"-8",Matches!$J$2:$J$201,0))),"",IF(AND(R1272=INDEX(Matches!$G$2:$G$201,MATCH($A1272&amp;"-8",Matches!$J$2:$J$201,0)),S1272=INDEX(Matches!$H$2:$H$201,MATCH($A1272&amp;"-8",Matches!$J$2:$J$201,0))),5,IF(SIGN(R1272-S1272)&lt;&gt;SIGN(INDEX(Matches!$G$2:$G$201,MATCH($A1272&amp;"-8",Matches!$J$2:$J$201,0))-INDEX(Matches!$H$2:$H$201,MATCH($A1272&amp;"-8",Matches!$J$2:$J$201,0))),0,IF(R1272-S1272=INDEX(Matches!$G$2:$G$201,MATCH($A1272&amp;"-8",Matches!$J$2:$J$201,0))-INDEX(Matches!$H$2:$H$201,MATCH($A1272&amp;"-8",Matches!$J$2:$J$201,0)),3,2))))),""))</f>
        <v/>
      </c>
      <c r="AF1272" s="12" t="str">
        <f aca="false">IF(OR($B1272="",T1272="",U1272=""),"",IFERROR(IF(OR(INDEX(Matches!$I$2:$I$201,MATCH($A1272&amp;"-9",Matches!$J$2:$J$201,0))="Void",INDEX(Matches!$G$2:$G$201,MATCH($A1272&amp;"-9",Matches!$J$2:$J$201,0))="",INDEX(Matches!$H$2:$H$201,MATCH($A1272&amp;"-9",Matches!$J$2:$J$201,0))=""),"",IF(AND($C1272&lt;&gt;"",INDEX(Matches!$F$2:$F$201,MATCH($A1272&amp;"-9",Matches!$J$2:$J$201,0))&lt;&gt;"",$C1272&gt;=INDEX(Matches!$F$2:$F$201,MATCH($A1272&amp;"-9",Matches!$J$2:$J$201,0))),"",IF(AND(T1272=INDEX(Matches!$G$2:$G$201,MATCH($A1272&amp;"-9",Matches!$J$2:$J$201,0)),U1272=INDEX(Matches!$H$2:$H$201,MATCH($A1272&amp;"-9",Matches!$J$2:$J$201,0))),5,IF(SIGN(T1272-U1272)&lt;&gt;SIGN(INDEX(Matches!$G$2:$G$201,MATCH($A1272&amp;"-9",Matches!$J$2:$J$201,0))-INDEX(Matches!$H$2:$H$201,MATCH($A1272&amp;"-9",Matches!$J$2:$J$201,0))),0,IF(T1272-U1272=INDEX(Matches!$G$2:$G$201,MATCH($A1272&amp;"-9",Matches!$J$2:$J$201,0))-INDEX(Matches!$H$2:$H$201,MATCH($A1272&amp;"-9",Matches!$J$2:$J$201,0)),3,2))))),""))</f>
        <v/>
      </c>
      <c r="AG1272" s="12" t="str">
        <f aca="false">IF(OR($B1272="",V1272="",W1272=""),"",IFERROR(IF(OR(INDEX(Matches!$I$2:$I$201,MATCH($A1272&amp;"-10",Matches!$J$2:$J$201,0))="Void",INDEX(Matches!$G$2:$G$201,MATCH($A1272&amp;"-10",Matches!$J$2:$J$201,0))="",INDEX(Matches!$H$2:$H$201,MATCH($A1272&amp;"-10",Matches!$J$2:$J$201,0))=""),"",IF(AND($C1272&lt;&gt;"",INDEX(Matches!$F$2:$F$201,MATCH($A1272&amp;"-10",Matches!$J$2:$J$201,0))&lt;&gt;"",$C1272&gt;=INDEX(Matches!$F$2:$F$201,MATCH($A1272&amp;"-10",Matches!$J$2:$J$201,0))),"",IF(AND(V1272=INDEX(Matches!$G$2:$G$201,MATCH($A1272&amp;"-10",Matches!$J$2:$J$201,0)),W1272=INDEX(Matches!$H$2:$H$201,MATCH($A1272&amp;"-10",Matches!$J$2:$J$201,0))),5,IF(SIGN(V1272-W1272)&lt;&gt;SIGN(INDEX(Matches!$G$2:$G$201,MATCH($A1272&amp;"-10",Matches!$J$2:$J$201,0))-INDEX(Matches!$H$2:$H$201,MATCH($A1272&amp;"-10",Matches!$J$2:$J$201,0))),0,IF(V1272-W1272=INDEX(Matches!$G$2:$G$201,MATCH($A1272&amp;"-10",Matches!$J$2:$J$201,0))-INDEX(Matches!$H$2:$H$201,MATCH($A1272&amp;"-10",Matches!$J$2:$J$201,0)),3,2))))),""))</f>
        <v/>
      </c>
      <c r="AH1272" s="13" t="str">
        <f aca="false">IF($B1272="","",SUM(X1272:AG1272))</f>
        <v/>
      </c>
      <c r="AI1272" s="12" t="str">
        <f aca="false">IF($B1272="","",COUNTIF(X1272:AG1272,5))</f>
        <v/>
      </c>
      <c r="AJ1272" s="12" t="str">
        <f aca="false">IF($B1272="","",COUNTIF(X1272:AG1272,"&gt;=2"))</f>
        <v/>
      </c>
      <c r="AK1272" s="12" t="str">
        <f aca="false">IF($B1272="","",COUNT(X1272:AG1272))</f>
        <v/>
      </c>
    </row>
    <row r="1273" customFormat="false" ht="15" hidden="false" customHeight="false" outlineLevel="0" collapsed="false">
      <c r="A1273" s="7"/>
      <c r="B1273" s="7"/>
      <c r="C1273" s="11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12" t="str">
        <f aca="false">IF(OR($B1273="",D1273="",E1273=""),"",IFERROR(IF(OR(INDEX(Matches!$I$2:$I$201,MATCH($A1273&amp;"-1",Matches!$J$2:$J$201,0))="Void",INDEX(Matches!$G$2:$G$201,MATCH($A1273&amp;"-1",Matches!$J$2:$J$201,0))="",INDEX(Matches!$H$2:$H$201,MATCH($A1273&amp;"-1",Matches!$J$2:$J$201,0))=""),"",IF(AND($C1273&lt;&gt;"",INDEX(Matches!$F$2:$F$201,MATCH($A1273&amp;"-1",Matches!$J$2:$J$201,0))&lt;&gt;"",$C1273&gt;=INDEX(Matches!$F$2:$F$201,MATCH($A1273&amp;"-1",Matches!$J$2:$J$201,0))),"",IF(AND(D1273=INDEX(Matches!$G$2:$G$201,MATCH($A1273&amp;"-1",Matches!$J$2:$J$201,0)),E1273=INDEX(Matches!$H$2:$H$201,MATCH($A1273&amp;"-1",Matches!$J$2:$J$201,0))),5,IF(SIGN(D1273-E1273)&lt;&gt;SIGN(INDEX(Matches!$G$2:$G$201,MATCH($A1273&amp;"-1",Matches!$J$2:$J$201,0))-INDEX(Matches!$H$2:$H$201,MATCH($A1273&amp;"-1",Matches!$J$2:$J$201,0))),0,IF(D1273-E1273=INDEX(Matches!$G$2:$G$201,MATCH($A1273&amp;"-1",Matches!$J$2:$J$201,0))-INDEX(Matches!$H$2:$H$201,MATCH($A1273&amp;"-1",Matches!$J$2:$J$201,0)),3,2))))),""))</f>
        <v/>
      </c>
      <c r="Y1273" s="12" t="str">
        <f aca="false">IF(OR($B1273="",F1273="",G1273=""),"",IFERROR(IF(OR(INDEX(Matches!$I$2:$I$201,MATCH($A1273&amp;"-2",Matches!$J$2:$J$201,0))="Void",INDEX(Matches!$G$2:$G$201,MATCH($A1273&amp;"-2",Matches!$J$2:$J$201,0))="",INDEX(Matches!$H$2:$H$201,MATCH($A1273&amp;"-2",Matches!$J$2:$J$201,0))=""),"",IF(AND($C1273&lt;&gt;"",INDEX(Matches!$F$2:$F$201,MATCH($A1273&amp;"-2",Matches!$J$2:$J$201,0))&lt;&gt;"",$C1273&gt;=INDEX(Matches!$F$2:$F$201,MATCH($A1273&amp;"-2",Matches!$J$2:$J$201,0))),"",IF(AND(F1273=INDEX(Matches!$G$2:$G$201,MATCH($A1273&amp;"-2",Matches!$J$2:$J$201,0)),G1273=INDEX(Matches!$H$2:$H$201,MATCH($A1273&amp;"-2",Matches!$J$2:$J$201,0))),5,IF(SIGN(F1273-G1273)&lt;&gt;SIGN(INDEX(Matches!$G$2:$G$201,MATCH($A1273&amp;"-2",Matches!$J$2:$J$201,0))-INDEX(Matches!$H$2:$H$201,MATCH($A1273&amp;"-2",Matches!$J$2:$J$201,0))),0,IF(F1273-G1273=INDEX(Matches!$G$2:$G$201,MATCH($A1273&amp;"-2",Matches!$J$2:$J$201,0))-INDEX(Matches!$H$2:$H$201,MATCH($A1273&amp;"-2",Matches!$J$2:$J$201,0)),3,2))))),""))</f>
        <v/>
      </c>
      <c r="Z1273" s="12" t="str">
        <f aca="false">IF(OR($B1273="",H1273="",I1273=""),"",IFERROR(IF(OR(INDEX(Matches!$I$2:$I$201,MATCH($A1273&amp;"-3",Matches!$J$2:$J$201,0))="Void",INDEX(Matches!$G$2:$G$201,MATCH($A1273&amp;"-3",Matches!$J$2:$J$201,0))="",INDEX(Matches!$H$2:$H$201,MATCH($A1273&amp;"-3",Matches!$J$2:$J$201,0))=""),"",IF(AND($C1273&lt;&gt;"",INDEX(Matches!$F$2:$F$201,MATCH($A1273&amp;"-3",Matches!$J$2:$J$201,0))&lt;&gt;"",$C1273&gt;=INDEX(Matches!$F$2:$F$201,MATCH($A1273&amp;"-3",Matches!$J$2:$J$201,0))),"",IF(AND(H1273=INDEX(Matches!$G$2:$G$201,MATCH($A1273&amp;"-3",Matches!$J$2:$J$201,0)),I1273=INDEX(Matches!$H$2:$H$201,MATCH($A1273&amp;"-3",Matches!$J$2:$J$201,0))),5,IF(SIGN(H1273-I1273)&lt;&gt;SIGN(INDEX(Matches!$G$2:$G$201,MATCH($A1273&amp;"-3",Matches!$J$2:$J$201,0))-INDEX(Matches!$H$2:$H$201,MATCH($A1273&amp;"-3",Matches!$J$2:$J$201,0))),0,IF(H1273-I1273=INDEX(Matches!$G$2:$G$201,MATCH($A1273&amp;"-3",Matches!$J$2:$J$201,0))-INDEX(Matches!$H$2:$H$201,MATCH($A1273&amp;"-3",Matches!$J$2:$J$201,0)),3,2))))),""))</f>
        <v/>
      </c>
      <c r="AA1273" s="12" t="str">
        <f aca="false">IF(OR($B1273="",J1273="",K1273=""),"",IFERROR(IF(OR(INDEX(Matches!$I$2:$I$201,MATCH($A1273&amp;"-4",Matches!$J$2:$J$201,0))="Void",INDEX(Matches!$G$2:$G$201,MATCH($A1273&amp;"-4",Matches!$J$2:$J$201,0))="",INDEX(Matches!$H$2:$H$201,MATCH($A1273&amp;"-4",Matches!$J$2:$J$201,0))=""),"",IF(AND($C1273&lt;&gt;"",INDEX(Matches!$F$2:$F$201,MATCH($A1273&amp;"-4",Matches!$J$2:$J$201,0))&lt;&gt;"",$C1273&gt;=INDEX(Matches!$F$2:$F$201,MATCH($A1273&amp;"-4",Matches!$J$2:$J$201,0))),"",IF(AND(J1273=INDEX(Matches!$G$2:$G$201,MATCH($A1273&amp;"-4",Matches!$J$2:$J$201,0)),K1273=INDEX(Matches!$H$2:$H$201,MATCH($A1273&amp;"-4",Matches!$J$2:$J$201,0))),5,IF(SIGN(J1273-K1273)&lt;&gt;SIGN(INDEX(Matches!$G$2:$G$201,MATCH($A1273&amp;"-4",Matches!$J$2:$J$201,0))-INDEX(Matches!$H$2:$H$201,MATCH($A1273&amp;"-4",Matches!$J$2:$J$201,0))),0,IF(J1273-K1273=INDEX(Matches!$G$2:$G$201,MATCH($A1273&amp;"-4",Matches!$J$2:$J$201,0))-INDEX(Matches!$H$2:$H$201,MATCH($A1273&amp;"-4",Matches!$J$2:$J$201,0)),3,2))))),""))</f>
        <v/>
      </c>
      <c r="AB1273" s="12" t="str">
        <f aca="false">IF(OR($B1273="",L1273="",M1273=""),"",IFERROR(IF(OR(INDEX(Matches!$I$2:$I$201,MATCH($A1273&amp;"-5",Matches!$J$2:$J$201,0))="Void",INDEX(Matches!$G$2:$G$201,MATCH($A1273&amp;"-5",Matches!$J$2:$J$201,0))="",INDEX(Matches!$H$2:$H$201,MATCH($A1273&amp;"-5",Matches!$J$2:$J$201,0))=""),"",IF(AND($C1273&lt;&gt;"",INDEX(Matches!$F$2:$F$201,MATCH($A1273&amp;"-5",Matches!$J$2:$J$201,0))&lt;&gt;"",$C1273&gt;=INDEX(Matches!$F$2:$F$201,MATCH($A1273&amp;"-5",Matches!$J$2:$J$201,0))),"",IF(AND(L1273=INDEX(Matches!$G$2:$G$201,MATCH($A1273&amp;"-5",Matches!$J$2:$J$201,0)),M1273=INDEX(Matches!$H$2:$H$201,MATCH($A1273&amp;"-5",Matches!$J$2:$J$201,0))),5,IF(SIGN(L1273-M1273)&lt;&gt;SIGN(INDEX(Matches!$G$2:$G$201,MATCH($A1273&amp;"-5",Matches!$J$2:$J$201,0))-INDEX(Matches!$H$2:$H$201,MATCH($A1273&amp;"-5",Matches!$J$2:$J$201,0))),0,IF(L1273-M1273=INDEX(Matches!$G$2:$G$201,MATCH($A1273&amp;"-5",Matches!$J$2:$J$201,0))-INDEX(Matches!$H$2:$H$201,MATCH($A1273&amp;"-5",Matches!$J$2:$J$201,0)),3,2))))),""))</f>
        <v/>
      </c>
      <c r="AC1273" s="12" t="str">
        <f aca="false">IF(OR($B1273="",N1273="",O1273=""),"",IFERROR(IF(OR(INDEX(Matches!$I$2:$I$201,MATCH($A1273&amp;"-6",Matches!$J$2:$J$201,0))="Void",INDEX(Matches!$G$2:$G$201,MATCH($A1273&amp;"-6",Matches!$J$2:$J$201,0))="",INDEX(Matches!$H$2:$H$201,MATCH($A1273&amp;"-6",Matches!$J$2:$J$201,0))=""),"",IF(AND($C1273&lt;&gt;"",INDEX(Matches!$F$2:$F$201,MATCH($A1273&amp;"-6",Matches!$J$2:$J$201,0))&lt;&gt;"",$C1273&gt;=INDEX(Matches!$F$2:$F$201,MATCH($A1273&amp;"-6",Matches!$J$2:$J$201,0))),"",IF(AND(N1273=INDEX(Matches!$G$2:$G$201,MATCH($A1273&amp;"-6",Matches!$J$2:$J$201,0)),O1273=INDEX(Matches!$H$2:$H$201,MATCH($A1273&amp;"-6",Matches!$J$2:$J$201,0))),5,IF(SIGN(N1273-O1273)&lt;&gt;SIGN(INDEX(Matches!$G$2:$G$201,MATCH($A1273&amp;"-6",Matches!$J$2:$J$201,0))-INDEX(Matches!$H$2:$H$201,MATCH($A1273&amp;"-6",Matches!$J$2:$J$201,0))),0,IF(N1273-O1273=INDEX(Matches!$G$2:$G$201,MATCH($A1273&amp;"-6",Matches!$J$2:$J$201,0))-INDEX(Matches!$H$2:$H$201,MATCH($A1273&amp;"-6",Matches!$J$2:$J$201,0)),3,2))))),""))</f>
        <v/>
      </c>
      <c r="AD1273" s="12" t="str">
        <f aca="false">IF(OR($B1273="",P1273="",Q1273=""),"",IFERROR(IF(OR(INDEX(Matches!$I$2:$I$201,MATCH($A1273&amp;"-7",Matches!$J$2:$J$201,0))="Void",INDEX(Matches!$G$2:$G$201,MATCH($A1273&amp;"-7",Matches!$J$2:$J$201,0))="",INDEX(Matches!$H$2:$H$201,MATCH($A1273&amp;"-7",Matches!$J$2:$J$201,0))=""),"",IF(AND($C1273&lt;&gt;"",INDEX(Matches!$F$2:$F$201,MATCH($A1273&amp;"-7",Matches!$J$2:$J$201,0))&lt;&gt;"",$C1273&gt;=INDEX(Matches!$F$2:$F$201,MATCH($A1273&amp;"-7",Matches!$J$2:$J$201,0))),"",IF(AND(P1273=INDEX(Matches!$G$2:$G$201,MATCH($A1273&amp;"-7",Matches!$J$2:$J$201,0)),Q1273=INDEX(Matches!$H$2:$H$201,MATCH($A1273&amp;"-7",Matches!$J$2:$J$201,0))),5,IF(SIGN(P1273-Q1273)&lt;&gt;SIGN(INDEX(Matches!$G$2:$G$201,MATCH($A1273&amp;"-7",Matches!$J$2:$J$201,0))-INDEX(Matches!$H$2:$H$201,MATCH($A1273&amp;"-7",Matches!$J$2:$J$201,0))),0,IF(P1273-Q1273=INDEX(Matches!$G$2:$G$201,MATCH($A1273&amp;"-7",Matches!$J$2:$J$201,0))-INDEX(Matches!$H$2:$H$201,MATCH($A1273&amp;"-7",Matches!$J$2:$J$201,0)),3,2))))),""))</f>
        <v/>
      </c>
      <c r="AE1273" s="12" t="str">
        <f aca="false">IF(OR($B1273="",R1273="",S1273=""),"",IFERROR(IF(OR(INDEX(Matches!$I$2:$I$201,MATCH($A1273&amp;"-8",Matches!$J$2:$J$201,0))="Void",INDEX(Matches!$G$2:$G$201,MATCH($A1273&amp;"-8",Matches!$J$2:$J$201,0))="",INDEX(Matches!$H$2:$H$201,MATCH($A1273&amp;"-8",Matches!$J$2:$J$201,0))=""),"",IF(AND($C1273&lt;&gt;"",INDEX(Matches!$F$2:$F$201,MATCH($A1273&amp;"-8",Matches!$J$2:$J$201,0))&lt;&gt;"",$C1273&gt;=INDEX(Matches!$F$2:$F$201,MATCH($A1273&amp;"-8",Matches!$J$2:$J$201,0))),"",IF(AND(R1273=INDEX(Matches!$G$2:$G$201,MATCH($A1273&amp;"-8",Matches!$J$2:$J$201,0)),S1273=INDEX(Matches!$H$2:$H$201,MATCH($A1273&amp;"-8",Matches!$J$2:$J$201,0))),5,IF(SIGN(R1273-S1273)&lt;&gt;SIGN(INDEX(Matches!$G$2:$G$201,MATCH($A1273&amp;"-8",Matches!$J$2:$J$201,0))-INDEX(Matches!$H$2:$H$201,MATCH($A1273&amp;"-8",Matches!$J$2:$J$201,0))),0,IF(R1273-S1273=INDEX(Matches!$G$2:$G$201,MATCH($A1273&amp;"-8",Matches!$J$2:$J$201,0))-INDEX(Matches!$H$2:$H$201,MATCH($A1273&amp;"-8",Matches!$J$2:$J$201,0)),3,2))))),""))</f>
        <v/>
      </c>
      <c r="AF1273" s="12" t="str">
        <f aca="false">IF(OR($B1273="",T1273="",U1273=""),"",IFERROR(IF(OR(INDEX(Matches!$I$2:$I$201,MATCH($A1273&amp;"-9",Matches!$J$2:$J$201,0))="Void",INDEX(Matches!$G$2:$G$201,MATCH($A1273&amp;"-9",Matches!$J$2:$J$201,0))="",INDEX(Matches!$H$2:$H$201,MATCH($A1273&amp;"-9",Matches!$J$2:$J$201,0))=""),"",IF(AND($C1273&lt;&gt;"",INDEX(Matches!$F$2:$F$201,MATCH($A1273&amp;"-9",Matches!$J$2:$J$201,0))&lt;&gt;"",$C1273&gt;=INDEX(Matches!$F$2:$F$201,MATCH($A1273&amp;"-9",Matches!$J$2:$J$201,0))),"",IF(AND(T1273=INDEX(Matches!$G$2:$G$201,MATCH($A1273&amp;"-9",Matches!$J$2:$J$201,0)),U1273=INDEX(Matches!$H$2:$H$201,MATCH($A1273&amp;"-9",Matches!$J$2:$J$201,0))),5,IF(SIGN(T1273-U1273)&lt;&gt;SIGN(INDEX(Matches!$G$2:$G$201,MATCH($A1273&amp;"-9",Matches!$J$2:$J$201,0))-INDEX(Matches!$H$2:$H$201,MATCH($A1273&amp;"-9",Matches!$J$2:$J$201,0))),0,IF(T1273-U1273=INDEX(Matches!$G$2:$G$201,MATCH($A1273&amp;"-9",Matches!$J$2:$J$201,0))-INDEX(Matches!$H$2:$H$201,MATCH($A1273&amp;"-9",Matches!$J$2:$J$201,0)),3,2))))),""))</f>
        <v/>
      </c>
      <c r="AG1273" s="12" t="str">
        <f aca="false">IF(OR($B1273="",V1273="",W1273=""),"",IFERROR(IF(OR(INDEX(Matches!$I$2:$I$201,MATCH($A1273&amp;"-10",Matches!$J$2:$J$201,0))="Void",INDEX(Matches!$G$2:$G$201,MATCH($A1273&amp;"-10",Matches!$J$2:$J$201,0))="",INDEX(Matches!$H$2:$H$201,MATCH($A1273&amp;"-10",Matches!$J$2:$J$201,0))=""),"",IF(AND($C1273&lt;&gt;"",INDEX(Matches!$F$2:$F$201,MATCH($A1273&amp;"-10",Matches!$J$2:$J$201,0))&lt;&gt;"",$C1273&gt;=INDEX(Matches!$F$2:$F$201,MATCH($A1273&amp;"-10",Matches!$J$2:$J$201,0))),"",IF(AND(V1273=INDEX(Matches!$G$2:$G$201,MATCH($A1273&amp;"-10",Matches!$J$2:$J$201,0)),W1273=INDEX(Matches!$H$2:$H$201,MATCH($A1273&amp;"-10",Matches!$J$2:$J$201,0))),5,IF(SIGN(V1273-W1273)&lt;&gt;SIGN(INDEX(Matches!$G$2:$G$201,MATCH($A1273&amp;"-10",Matches!$J$2:$J$201,0))-INDEX(Matches!$H$2:$H$201,MATCH($A1273&amp;"-10",Matches!$J$2:$J$201,0))),0,IF(V1273-W1273=INDEX(Matches!$G$2:$G$201,MATCH($A1273&amp;"-10",Matches!$J$2:$J$201,0))-INDEX(Matches!$H$2:$H$201,MATCH($A1273&amp;"-10",Matches!$J$2:$J$201,0)),3,2))))),""))</f>
        <v/>
      </c>
      <c r="AH1273" s="13" t="str">
        <f aca="false">IF($B1273="","",SUM(X1273:AG1273))</f>
        <v/>
      </c>
      <c r="AI1273" s="12" t="str">
        <f aca="false">IF($B1273="","",COUNTIF(X1273:AG1273,5))</f>
        <v/>
      </c>
      <c r="AJ1273" s="12" t="str">
        <f aca="false">IF($B1273="","",COUNTIF(X1273:AG1273,"&gt;=2"))</f>
        <v/>
      </c>
      <c r="AK1273" s="12" t="str">
        <f aca="false">IF($B1273="","",COUNT(X1273:AG1273))</f>
        <v/>
      </c>
    </row>
    <row r="1274" customFormat="false" ht="15" hidden="false" customHeight="false" outlineLevel="0" collapsed="false">
      <c r="A1274" s="7"/>
      <c r="B1274" s="7"/>
      <c r="C1274" s="11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12" t="str">
        <f aca="false">IF(OR($B1274="",D1274="",E1274=""),"",IFERROR(IF(OR(INDEX(Matches!$I$2:$I$201,MATCH($A1274&amp;"-1",Matches!$J$2:$J$201,0))="Void",INDEX(Matches!$G$2:$G$201,MATCH($A1274&amp;"-1",Matches!$J$2:$J$201,0))="",INDEX(Matches!$H$2:$H$201,MATCH($A1274&amp;"-1",Matches!$J$2:$J$201,0))=""),"",IF(AND($C1274&lt;&gt;"",INDEX(Matches!$F$2:$F$201,MATCH($A1274&amp;"-1",Matches!$J$2:$J$201,0))&lt;&gt;"",$C1274&gt;=INDEX(Matches!$F$2:$F$201,MATCH($A1274&amp;"-1",Matches!$J$2:$J$201,0))),"",IF(AND(D1274=INDEX(Matches!$G$2:$G$201,MATCH($A1274&amp;"-1",Matches!$J$2:$J$201,0)),E1274=INDEX(Matches!$H$2:$H$201,MATCH($A1274&amp;"-1",Matches!$J$2:$J$201,0))),5,IF(SIGN(D1274-E1274)&lt;&gt;SIGN(INDEX(Matches!$G$2:$G$201,MATCH($A1274&amp;"-1",Matches!$J$2:$J$201,0))-INDEX(Matches!$H$2:$H$201,MATCH($A1274&amp;"-1",Matches!$J$2:$J$201,0))),0,IF(D1274-E1274=INDEX(Matches!$G$2:$G$201,MATCH($A1274&amp;"-1",Matches!$J$2:$J$201,0))-INDEX(Matches!$H$2:$H$201,MATCH($A1274&amp;"-1",Matches!$J$2:$J$201,0)),3,2))))),""))</f>
        <v/>
      </c>
      <c r="Y1274" s="12" t="str">
        <f aca="false">IF(OR($B1274="",F1274="",G1274=""),"",IFERROR(IF(OR(INDEX(Matches!$I$2:$I$201,MATCH($A1274&amp;"-2",Matches!$J$2:$J$201,0))="Void",INDEX(Matches!$G$2:$G$201,MATCH($A1274&amp;"-2",Matches!$J$2:$J$201,0))="",INDEX(Matches!$H$2:$H$201,MATCH($A1274&amp;"-2",Matches!$J$2:$J$201,0))=""),"",IF(AND($C1274&lt;&gt;"",INDEX(Matches!$F$2:$F$201,MATCH($A1274&amp;"-2",Matches!$J$2:$J$201,0))&lt;&gt;"",$C1274&gt;=INDEX(Matches!$F$2:$F$201,MATCH($A1274&amp;"-2",Matches!$J$2:$J$201,0))),"",IF(AND(F1274=INDEX(Matches!$G$2:$G$201,MATCH($A1274&amp;"-2",Matches!$J$2:$J$201,0)),G1274=INDEX(Matches!$H$2:$H$201,MATCH($A1274&amp;"-2",Matches!$J$2:$J$201,0))),5,IF(SIGN(F1274-G1274)&lt;&gt;SIGN(INDEX(Matches!$G$2:$G$201,MATCH($A1274&amp;"-2",Matches!$J$2:$J$201,0))-INDEX(Matches!$H$2:$H$201,MATCH($A1274&amp;"-2",Matches!$J$2:$J$201,0))),0,IF(F1274-G1274=INDEX(Matches!$G$2:$G$201,MATCH($A1274&amp;"-2",Matches!$J$2:$J$201,0))-INDEX(Matches!$H$2:$H$201,MATCH($A1274&amp;"-2",Matches!$J$2:$J$201,0)),3,2))))),""))</f>
        <v/>
      </c>
      <c r="Z1274" s="12" t="str">
        <f aca="false">IF(OR($B1274="",H1274="",I1274=""),"",IFERROR(IF(OR(INDEX(Matches!$I$2:$I$201,MATCH($A1274&amp;"-3",Matches!$J$2:$J$201,0))="Void",INDEX(Matches!$G$2:$G$201,MATCH($A1274&amp;"-3",Matches!$J$2:$J$201,0))="",INDEX(Matches!$H$2:$H$201,MATCH($A1274&amp;"-3",Matches!$J$2:$J$201,0))=""),"",IF(AND($C1274&lt;&gt;"",INDEX(Matches!$F$2:$F$201,MATCH($A1274&amp;"-3",Matches!$J$2:$J$201,0))&lt;&gt;"",$C1274&gt;=INDEX(Matches!$F$2:$F$201,MATCH($A1274&amp;"-3",Matches!$J$2:$J$201,0))),"",IF(AND(H1274=INDEX(Matches!$G$2:$G$201,MATCH($A1274&amp;"-3",Matches!$J$2:$J$201,0)),I1274=INDEX(Matches!$H$2:$H$201,MATCH($A1274&amp;"-3",Matches!$J$2:$J$201,0))),5,IF(SIGN(H1274-I1274)&lt;&gt;SIGN(INDEX(Matches!$G$2:$G$201,MATCH($A1274&amp;"-3",Matches!$J$2:$J$201,0))-INDEX(Matches!$H$2:$H$201,MATCH($A1274&amp;"-3",Matches!$J$2:$J$201,0))),0,IF(H1274-I1274=INDEX(Matches!$G$2:$G$201,MATCH($A1274&amp;"-3",Matches!$J$2:$J$201,0))-INDEX(Matches!$H$2:$H$201,MATCH($A1274&amp;"-3",Matches!$J$2:$J$201,0)),3,2))))),""))</f>
        <v/>
      </c>
      <c r="AA1274" s="12" t="str">
        <f aca="false">IF(OR($B1274="",J1274="",K1274=""),"",IFERROR(IF(OR(INDEX(Matches!$I$2:$I$201,MATCH($A1274&amp;"-4",Matches!$J$2:$J$201,0))="Void",INDEX(Matches!$G$2:$G$201,MATCH($A1274&amp;"-4",Matches!$J$2:$J$201,0))="",INDEX(Matches!$H$2:$H$201,MATCH($A1274&amp;"-4",Matches!$J$2:$J$201,0))=""),"",IF(AND($C1274&lt;&gt;"",INDEX(Matches!$F$2:$F$201,MATCH($A1274&amp;"-4",Matches!$J$2:$J$201,0))&lt;&gt;"",$C1274&gt;=INDEX(Matches!$F$2:$F$201,MATCH($A1274&amp;"-4",Matches!$J$2:$J$201,0))),"",IF(AND(J1274=INDEX(Matches!$G$2:$G$201,MATCH($A1274&amp;"-4",Matches!$J$2:$J$201,0)),K1274=INDEX(Matches!$H$2:$H$201,MATCH($A1274&amp;"-4",Matches!$J$2:$J$201,0))),5,IF(SIGN(J1274-K1274)&lt;&gt;SIGN(INDEX(Matches!$G$2:$G$201,MATCH($A1274&amp;"-4",Matches!$J$2:$J$201,0))-INDEX(Matches!$H$2:$H$201,MATCH($A1274&amp;"-4",Matches!$J$2:$J$201,0))),0,IF(J1274-K1274=INDEX(Matches!$G$2:$G$201,MATCH($A1274&amp;"-4",Matches!$J$2:$J$201,0))-INDEX(Matches!$H$2:$H$201,MATCH($A1274&amp;"-4",Matches!$J$2:$J$201,0)),3,2))))),""))</f>
        <v/>
      </c>
      <c r="AB1274" s="12" t="str">
        <f aca="false">IF(OR($B1274="",L1274="",M1274=""),"",IFERROR(IF(OR(INDEX(Matches!$I$2:$I$201,MATCH($A1274&amp;"-5",Matches!$J$2:$J$201,0))="Void",INDEX(Matches!$G$2:$G$201,MATCH($A1274&amp;"-5",Matches!$J$2:$J$201,0))="",INDEX(Matches!$H$2:$H$201,MATCH($A1274&amp;"-5",Matches!$J$2:$J$201,0))=""),"",IF(AND($C1274&lt;&gt;"",INDEX(Matches!$F$2:$F$201,MATCH($A1274&amp;"-5",Matches!$J$2:$J$201,0))&lt;&gt;"",$C1274&gt;=INDEX(Matches!$F$2:$F$201,MATCH($A1274&amp;"-5",Matches!$J$2:$J$201,0))),"",IF(AND(L1274=INDEX(Matches!$G$2:$G$201,MATCH($A1274&amp;"-5",Matches!$J$2:$J$201,0)),M1274=INDEX(Matches!$H$2:$H$201,MATCH($A1274&amp;"-5",Matches!$J$2:$J$201,0))),5,IF(SIGN(L1274-M1274)&lt;&gt;SIGN(INDEX(Matches!$G$2:$G$201,MATCH($A1274&amp;"-5",Matches!$J$2:$J$201,0))-INDEX(Matches!$H$2:$H$201,MATCH($A1274&amp;"-5",Matches!$J$2:$J$201,0))),0,IF(L1274-M1274=INDEX(Matches!$G$2:$G$201,MATCH($A1274&amp;"-5",Matches!$J$2:$J$201,0))-INDEX(Matches!$H$2:$H$201,MATCH($A1274&amp;"-5",Matches!$J$2:$J$201,0)),3,2))))),""))</f>
        <v/>
      </c>
      <c r="AC1274" s="12" t="str">
        <f aca="false">IF(OR($B1274="",N1274="",O1274=""),"",IFERROR(IF(OR(INDEX(Matches!$I$2:$I$201,MATCH($A1274&amp;"-6",Matches!$J$2:$J$201,0))="Void",INDEX(Matches!$G$2:$G$201,MATCH($A1274&amp;"-6",Matches!$J$2:$J$201,0))="",INDEX(Matches!$H$2:$H$201,MATCH($A1274&amp;"-6",Matches!$J$2:$J$201,0))=""),"",IF(AND($C1274&lt;&gt;"",INDEX(Matches!$F$2:$F$201,MATCH($A1274&amp;"-6",Matches!$J$2:$J$201,0))&lt;&gt;"",$C1274&gt;=INDEX(Matches!$F$2:$F$201,MATCH($A1274&amp;"-6",Matches!$J$2:$J$201,0))),"",IF(AND(N1274=INDEX(Matches!$G$2:$G$201,MATCH($A1274&amp;"-6",Matches!$J$2:$J$201,0)),O1274=INDEX(Matches!$H$2:$H$201,MATCH($A1274&amp;"-6",Matches!$J$2:$J$201,0))),5,IF(SIGN(N1274-O1274)&lt;&gt;SIGN(INDEX(Matches!$G$2:$G$201,MATCH($A1274&amp;"-6",Matches!$J$2:$J$201,0))-INDEX(Matches!$H$2:$H$201,MATCH($A1274&amp;"-6",Matches!$J$2:$J$201,0))),0,IF(N1274-O1274=INDEX(Matches!$G$2:$G$201,MATCH($A1274&amp;"-6",Matches!$J$2:$J$201,0))-INDEX(Matches!$H$2:$H$201,MATCH($A1274&amp;"-6",Matches!$J$2:$J$201,0)),3,2))))),""))</f>
        <v/>
      </c>
      <c r="AD1274" s="12" t="str">
        <f aca="false">IF(OR($B1274="",P1274="",Q1274=""),"",IFERROR(IF(OR(INDEX(Matches!$I$2:$I$201,MATCH($A1274&amp;"-7",Matches!$J$2:$J$201,0))="Void",INDEX(Matches!$G$2:$G$201,MATCH($A1274&amp;"-7",Matches!$J$2:$J$201,0))="",INDEX(Matches!$H$2:$H$201,MATCH($A1274&amp;"-7",Matches!$J$2:$J$201,0))=""),"",IF(AND($C1274&lt;&gt;"",INDEX(Matches!$F$2:$F$201,MATCH($A1274&amp;"-7",Matches!$J$2:$J$201,0))&lt;&gt;"",$C1274&gt;=INDEX(Matches!$F$2:$F$201,MATCH($A1274&amp;"-7",Matches!$J$2:$J$201,0))),"",IF(AND(P1274=INDEX(Matches!$G$2:$G$201,MATCH($A1274&amp;"-7",Matches!$J$2:$J$201,0)),Q1274=INDEX(Matches!$H$2:$H$201,MATCH($A1274&amp;"-7",Matches!$J$2:$J$201,0))),5,IF(SIGN(P1274-Q1274)&lt;&gt;SIGN(INDEX(Matches!$G$2:$G$201,MATCH($A1274&amp;"-7",Matches!$J$2:$J$201,0))-INDEX(Matches!$H$2:$H$201,MATCH($A1274&amp;"-7",Matches!$J$2:$J$201,0))),0,IF(P1274-Q1274=INDEX(Matches!$G$2:$G$201,MATCH($A1274&amp;"-7",Matches!$J$2:$J$201,0))-INDEX(Matches!$H$2:$H$201,MATCH($A1274&amp;"-7",Matches!$J$2:$J$201,0)),3,2))))),""))</f>
        <v/>
      </c>
      <c r="AE1274" s="12" t="str">
        <f aca="false">IF(OR($B1274="",R1274="",S1274=""),"",IFERROR(IF(OR(INDEX(Matches!$I$2:$I$201,MATCH($A1274&amp;"-8",Matches!$J$2:$J$201,0))="Void",INDEX(Matches!$G$2:$G$201,MATCH($A1274&amp;"-8",Matches!$J$2:$J$201,0))="",INDEX(Matches!$H$2:$H$201,MATCH($A1274&amp;"-8",Matches!$J$2:$J$201,0))=""),"",IF(AND($C1274&lt;&gt;"",INDEX(Matches!$F$2:$F$201,MATCH($A1274&amp;"-8",Matches!$J$2:$J$201,0))&lt;&gt;"",$C1274&gt;=INDEX(Matches!$F$2:$F$201,MATCH($A1274&amp;"-8",Matches!$J$2:$J$201,0))),"",IF(AND(R1274=INDEX(Matches!$G$2:$G$201,MATCH($A1274&amp;"-8",Matches!$J$2:$J$201,0)),S1274=INDEX(Matches!$H$2:$H$201,MATCH($A1274&amp;"-8",Matches!$J$2:$J$201,0))),5,IF(SIGN(R1274-S1274)&lt;&gt;SIGN(INDEX(Matches!$G$2:$G$201,MATCH($A1274&amp;"-8",Matches!$J$2:$J$201,0))-INDEX(Matches!$H$2:$H$201,MATCH($A1274&amp;"-8",Matches!$J$2:$J$201,0))),0,IF(R1274-S1274=INDEX(Matches!$G$2:$G$201,MATCH($A1274&amp;"-8",Matches!$J$2:$J$201,0))-INDEX(Matches!$H$2:$H$201,MATCH($A1274&amp;"-8",Matches!$J$2:$J$201,0)),3,2))))),""))</f>
        <v/>
      </c>
      <c r="AF1274" s="12" t="str">
        <f aca="false">IF(OR($B1274="",T1274="",U1274=""),"",IFERROR(IF(OR(INDEX(Matches!$I$2:$I$201,MATCH($A1274&amp;"-9",Matches!$J$2:$J$201,0))="Void",INDEX(Matches!$G$2:$G$201,MATCH($A1274&amp;"-9",Matches!$J$2:$J$201,0))="",INDEX(Matches!$H$2:$H$201,MATCH($A1274&amp;"-9",Matches!$J$2:$J$201,0))=""),"",IF(AND($C1274&lt;&gt;"",INDEX(Matches!$F$2:$F$201,MATCH($A1274&amp;"-9",Matches!$J$2:$J$201,0))&lt;&gt;"",$C1274&gt;=INDEX(Matches!$F$2:$F$201,MATCH($A1274&amp;"-9",Matches!$J$2:$J$201,0))),"",IF(AND(T1274=INDEX(Matches!$G$2:$G$201,MATCH($A1274&amp;"-9",Matches!$J$2:$J$201,0)),U1274=INDEX(Matches!$H$2:$H$201,MATCH($A1274&amp;"-9",Matches!$J$2:$J$201,0))),5,IF(SIGN(T1274-U1274)&lt;&gt;SIGN(INDEX(Matches!$G$2:$G$201,MATCH($A1274&amp;"-9",Matches!$J$2:$J$201,0))-INDEX(Matches!$H$2:$H$201,MATCH($A1274&amp;"-9",Matches!$J$2:$J$201,0))),0,IF(T1274-U1274=INDEX(Matches!$G$2:$G$201,MATCH($A1274&amp;"-9",Matches!$J$2:$J$201,0))-INDEX(Matches!$H$2:$H$201,MATCH($A1274&amp;"-9",Matches!$J$2:$J$201,0)),3,2))))),""))</f>
        <v/>
      </c>
      <c r="AG1274" s="12" t="str">
        <f aca="false">IF(OR($B1274="",V1274="",W1274=""),"",IFERROR(IF(OR(INDEX(Matches!$I$2:$I$201,MATCH($A1274&amp;"-10",Matches!$J$2:$J$201,0))="Void",INDEX(Matches!$G$2:$G$201,MATCH($A1274&amp;"-10",Matches!$J$2:$J$201,0))="",INDEX(Matches!$H$2:$H$201,MATCH($A1274&amp;"-10",Matches!$J$2:$J$201,0))=""),"",IF(AND($C1274&lt;&gt;"",INDEX(Matches!$F$2:$F$201,MATCH($A1274&amp;"-10",Matches!$J$2:$J$201,0))&lt;&gt;"",$C1274&gt;=INDEX(Matches!$F$2:$F$201,MATCH($A1274&amp;"-10",Matches!$J$2:$J$201,0))),"",IF(AND(V1274=INDEX(Matches!$G$2:$G$201,MATCH($A1274&amp;"-10",Matches!$J$2:$J$201,0)),W1274=INDEX(Matches!$H$2:$H$201,MATCH($A1274&amp;"-10",Matches!$J$2:$J$201,0))),5,IF(SIGN(V1274-W1274)&lt;&gt;SIGN(INDEX(Matches!$G$2:$G$201,MATCH($A1274&amp;"-10",Matches!$J$2:$J$201,0))-INDEX(Matches!$H$2:$H$201,MATCH($A1274&amp;"-10",Matches!$J$2:$J$201,0))),0,IF(V1274-W1274=INDEX(Matches!$G$2:$G$201,MATCH($A1274&amp;"-10",Matches!$J$2:$J$201,0))-INDEX(Matches!$H$2:$H$201,MATCH($A1274&amp;"-10",Matches!$J$2:$J$201,0)),3,2))))),""))</f>
        <v/>
      </c>
      <c r="AH1274" s="13" t="str">
        <f aca="false">IF($B1274="","",SUM(X1274:AG1274))</f>
        <v/>
      </c>
      <c r="AI1274" s="12" t="str">
        <f aca="false">IF($B1274="","",COUNTIF(X1274:AG1274,5))</f>
        <v/>
      </c>
      <c r="AJ1274" s="12" t="str">
        <f aca="false">IF($B1274="","",COUNTIF(X1274:AG1274,"&gt;=2"))</f>
        <v/>
      </c>
      <c r="AK1274" s="12" t="str">
        <f aca="false">IF($B1274="","",COUNT(X1274:AG1274))</f>
        <v/>
      </c>
    </row>
    <row r="1275" customFormat="false" ht="15" hidden="false" customHeight="false" outlineLevel="0" collapsed="false">
      <c r="A1275" s="7"/>
      <c r="B1275" s="7"/>
      <c r="C1275" s="11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12" t="str">
        <f aca="false">IF(OR($B1275="",D1275="",E1275=""),"",IFERROR(IF(OR(INDEX(Matches!$I$2:$I$201,MATCH($A1275&amp;"-1",Matches!$J$2:$J$201,0))="Void",INDEX(Matches!$G$2:$G$201,MATCH($A1275&amp;"-1",Matches!$J$2:$J$201,0))="",INDEX(Matches!$H$2:$H$201,MATCH($A1275&amp;"-1",Matches!$J$2:$J$201,0))=""),"",IF(AND($C1275&lt;&gt;"",INDEX(Matches!$F$2:$F$201,MATCH($A1275&amp;"-1",Matches!$J$2:$J$201,0))&lt;&gt;"",$C1275&gt;=INDEX(Matches!$F$2:$F$201,MATCH($A1275&amp;"-1",Matches!$J$2:$J$201,0))),"",IF(AND(D1275=INDEX(Matches!$G$2:$G$201,MATCH($A1275&amp;"-1",Matches!$J$2:$J$201,0)),E1275=INDEX(Matches!$H$2:$H$201,MATCH($A1275&amp;"-1",Matches!$J$2:$J$201,0))),5,IF(SIGN(D1275-E1275)&lt;&gt;SIGN(INDEX(Matches!$G$2:$G$201,MATCH($A1275&amp;"-1",Matches!$J$2:$J$201,0))-INDEX(Matches!$H$2:$H$201,MATCH($A1275&amp;"-1",Matches!$J$2:$J$201,0))),0,IF(D1275-E1275=INDEX(Matches!$G$2:$G$201,MATCH($A1275&amp;"-1",Matches!$J$2:$J$201,0))-INDEX(Matches!$H$2:$H$201,MATCH($A1275&amp;"-1",Matches!$J$2:$J$201,0)),3,2))))),""))</f>
        <v/>
      </c>
      <c r="Y1275" s="12" t="str">
        <f aca="false">IF(OR($B1275="",F1275="",G1275=""),"",IFERROR(IF(OR(INDEX(Matches!$I$2:$I$201,MATCH($A1275&amp;"-2",Matches!$J$2:$J$201,0))="Void",INDEX(Matches!$G$2:$G$201,MATCH($A1275&amp;"-2",Matches!$J$2:$J$201,0))="",INDEX(Matches!$H$2:$H$201,MATCH($A1275&amp;"-2",Matches!$J$2:$J$201,0))=""),"",IF(AND($C1275&lt;&gt;"",INDEX(Matches!$F$2:$F$201,MATCH($A1275&amp;"-2",Matches!$J$2:$J$201,0))&lt;&gt;"",$C1275&gt;=INDEX(Matches!$F$2:$F$201,MATCH($A1275&amp;"-2",Matches!$J$2:$J$201,0))),"",IF(AND(F1275=INDEX(Matches!$G$2:$G$201,MATCH($A1275&amp;"-2",Matches!$J$2:$J$201,0)),G1275=INDEX(Matches!$H$2:$H$201,MATCH($A1275&amp;"-2",Matches!$J$2:$J$201,0))),5,IF(SIGN(F1275-G1275)&lt;&gt;SIGN(INDEX(Matches!$G$2:$G$201,MATCH($A1275&amp;"-2",Matches!$J$2:$J$201,0))-INDEX(Matches!$H$2:$H$201,MATCH($A1275&amp;"-2",Matches!$J$2:$J$201,0))),0,IF(F1275-G1275=INDEX(Matches!$G$2:$G$201,MATCH($A1275&amp;"-2",Matches!$J$2:$J$201,0))-INDEX(Matches!$H$2:$H$201,MATCH($A1275&amp;"-2",Matches!$J$2:$J$201,0)),3,2))))),""))</f>
        <v/>
      </c>
      <c r="Z1275" s="12" t="str">
        <f aca="false">IF(OR($B1275="",H1275="",I1275=""),"",IFERROR(IF(OR(INDEX(Matches!$I$2:$I$201,MATCH($A1275&amp;"-3",Matches!$J$2:$J$201,0))="Void",INDEX(Matches!$G$2:$G$201,MATCH($A1275&amp;"-3",Matches!$J$2:$J$201,0))="",INDEX(Matches!$H$2:$H$201,MATCH($A1275&amp;"-3",Matches!$J$2:$J$201,0))=""),"",IF(AND($C1275&lt;&gt;"",INDEX(Matches!$F$2:$F$201,MATCH($A1275&amp;"-3",Matches!$J$2:$J$201,0))&lt;&gt;"",$C1275&gt;=INDEX(Matches!$F$2:$F$201,MATCH($A1275&amp;"-3",Matches!$J$2:$J$201,0))),"",IF(AND(H1275=INDEX(Matches!$G$2:$G$201,MATCH($A1275&amp;"-3",Matches!$J$2:$J$201,0)),I1275=INDEX(Matches!$H$2:$H$201,MATCH($A1275&amp;"-3",Matches!$J$2:$J$201,0))),5,IF(SIGN(H1275-I1275)&lt;&gt;SIGN(INDEX(Matches!$G$2:$G$201,MATCH($A1275&amp;"-3",Matches!$J$2:$J$201,0))-INDEX(Matches!$H$2:$H$201,MATCH($A1275&amp;"-3",Matches!$J$2:$J$201,0))),0,IF(H1275-I1275=INDEX(Matches!$G$2:$G$201,MATCH($A1275&amp;"-3",Matches!$J$2:$J$201,0))-INDEX(Matches!$H$2:$H$201,MATCH($A1275&amp;"-3",Matches!$J$2:$J$201,0)),3,2))))),""))</f>
        <v/>
      </c>
      <c r="AA1275" s="12" t="str">
        <f aca="false">IF(OR($B1275="",J1275="",K1275=""),"",IFERROR(IF(OR(INDEX(Matches!$I$2:$I$201,MATCH($A1275&amp;"-4",Matches!$J$2:$J$201,0))="Void",INDEX(Matches!$G$2:$G$201,MATCH($A1275&amp;"-4",Matches!$J$2:$J$201,0))="",INDEX(Matches!$H$2:$H$201,MATCH($A1275&amp;"-4",Matches!$J$2:$J$201,0))=""),"",IF(AND($C1275&lt;&gt;"",INDEX(Matches!$F$2:$F$201,MATCH($A1275&amp;"-4",Matches!$J$2:$J$201,0))&lt;&gt;"",$C1275&gt;=INDEX(Matches!$F$2:$F$201,MATCH($A1275&amp;"-4",Matches!$J$2:$J$201,0))),"",IF(AND(J1275=INDEX(Matches!$G$2:$G$201,MATCH($A1275&amp;"-4",Matches!$J$2:$J$201,0)),K1275=INDEX(Matches!$H$2:$H$201,MATCH($A1275&amp;"-4",Matches!$J$2:$J$201,0))),5,IF(SIGN(J1275-K1275)&lt;&gt;SIGN(INDEX(Matches!$G$2:$G$201,MATCH($A1275&amp;"-4",Matches!$J$2:$J$201,0))-INDEX(Matches!$H$2:$H$201,MATCH($A1275&amp;"-4",Matches!$J$2:$J$201,0))),0,IF(J1275-K1275=INDEX(Matches!$G$2:$G$201,MATCH($A1275&amp;"-4",Matches!$J$2:$J$201,0))-INDEX(Matches!$H$2:$H$201,MATCH($A1275&amp;"-4",Matches!$J$2:$J$201,0)),3,2))))),""))</f>
        <v/>
      </c>
      <c r="AB1275" s="12" t="str">
        <f aca="false">IF(OR($B1275="",L1275="",M1275=""),"",IFERROR(IF(OR(INDEX(Matches!$I$2:$I$201,MATCH($A1275&amp;"-5",Matches!$J$2:$J$201,0))="Void",INDEX(Matches!$G$2:$G$201,MATCH($A1275&amp;"-5",Matches!$J$2:$J$201,0))="",INDEX(Matches!$H$2:$H$201,MATCH($A1275&amp;"-5",Matches!$J$2:$J$201,0))=""),"",IF(AND($C1275&lt;&gt;"",INDEX(Matches!$F$2:$F$201,MATCH($A1275&amp;"-5",Matches!$J$2:$J$201,0))&lt;&gt;"",$C1275&gt;=INDEX(Matches!$F$2:$F$201,MATCH($A1275&amp;"-5",Matches!$J$2:$J$201,0))),"",IF(AND(L1275=INDEX(Matches!$G$2:$G$201,MATCH($A1275&amp;"-5",Matches!$J$2:$J$201,0)),M1275=INDEX(Matches!$H$2:$H$201,MATCH($A1275&amp;"-5",Matches!$J$2:$J$201,0))),5,IF(SIGN(L1275-M1275)&lt;&gt;SIGN(INDEX(Matches!$G$2:$G$201,MATCH($A1275&amp;"-5",Matches!$J$2:$J$201,0))-INDEX(Matches!$H$2:$H$201,MATCH($A1275&amp;"-5",Matches!$J$2:$J$201,0))),0,IF(L1275-M1275=INDEX(Matches!$G$2:$G$201,MATCH($A1275&amp;"-5",Matches!$J$2:$J$201,0))-INDEX(Matches!$H$2:$H$201,MATCH($A1275&amp;"-5",Matches!$J$2:$J$201,0)),3,2))))),""))</f>
        <v/>
      </c>
      <c r="AC1275" s="12" t="str">
        <f aca="false">IF(OR($B1275="",N1275="",O1275=""),"",IFERROR(IF(OR(INDEX(Matches!$I$2:$I$201,MATCH($A1275&amp;"-6",Matches!$J$2:$J$201,0))="Void",INDEX(Matches!$G$2:$G$201,MATCH($A1275&amp;"-6",Matches!$J$2:$J$201,0))="",INDEX(Matches!$H$2:$H$201,MATCH($A1275&amp;"-6",Matches!$J$2:$J$201,0))=""),"",IF(AND($C1275&lt;&gt;"",INDEX(Matches!$F$2:$F$201,MATCH($A1275&amp;"-6",Matches!$J$2:$J$201,0))&lt;&gt;"",$C1275&gt;=INDEX(Matches!$F$2:$F$201,MATCH($A1275&amp;"-6",Matches!$J$2:$J$201,0))),"",IF(AND(N1275=INDEX(Matches!$G$2:$G$201,MATCH($A1275&amp;"-6",Matches!$J$2:$J$201,0)),O1275=INDEX(Matches!$H$2:$H$201,MATCH($A1275&amp;"-6",Matches!$J$2:$J$201,0))),5,IF(SIGN(N1275-O1275)&lt;&gt;SIGN(INDEX(Matches!$G$2:$G$201,MATCH($A1275&amp;"-6",Matches!$J$2:$J$201,0))-INDEX(Matches!$H$2:$H$201,MATCH($A1275&amp;"-6",Matches!$J$2:$J$201,0))),0,IF(N1275-O1275=INDEX(Matches!$G$2:$G$201,MATCH($A1275&amp;"-6",Matches!$J$2:$J$201,0))-INDEX(Matches!$H$2:$H$201,MATCH($A1275&amp;"-6",Matches!$J$2:$J$201,0)),3,2))))),""))</f>
        <v/>
      </c>
      <c r="AD1275" s="12" t="str">
        <f aca="false">IF(OR($B1275="",P1275="",Q1275=""),"",IFERROR(IF(OR(INDEX(Matches!$I$2:$I$201,MATCH($A1275&amp;"-7",Matches!$J$2:$J$201,0))="Void",INDEX(Matches!$G$2:$G$201,MATCH($A1275&amp;"-7",Matches!$J$2:$J$201,0))="",INDEX(Matches!$H$2:$H$201,MATCH($A1275&amp;"-7",Matches!$J$2:$J$201,0))=""),"",IF(AND($C1275&lt;&gt;"",INDEX(Matches!$F$2:$F$201,MATCH($A1275&amp;"-7",Matches!$J$2:$J$201,0))&lt;&gt;"",$C1275&gt;=INDEX(Matches!$F$2:$F$201,MATCH($A1275&amp;"-7",Matches!$J$2:$J$201,0))),"",IF(AND(P1275=INDEX(Matches!$G$2:$G$201,MATCH($A1275&amp;"-7",Matches!$J$2:$J$201,0)),Q1275=INDEX(Matches!$H$2:$H$201,MATCH($A1275&amp;"-7",Matches!$J$2:$J$201,0))),5,IF(SIGN(P1275-Q1275)&lt;&gt;SIGN(INDEX(Matches!$G$2:$G$201,MATCH($A1275&amp;"-7",Matches!$J$2:$J$201,0))-INDEX(Matches!$H$2:$H$201,MATCH($A1275&amp;"-7",Matches!$J$2:$J$201,0))),0,IF(P1275-Q1275=INDEX(Matches!$G$2:$G$201,MATCH($A1275&amp;"-7",Matches!$J$2:$J$201,0))-INDEX(Matches!$H$2:$H$201,MATCH($A1275&amp;"-7",Matches!$J$2:$J$201,0)),3,2))))),""))</f>
        <v/>
      </c>
      <c r="AE1275" s="12" t="str">
        <f aca="false">IF(OR($B1275="",R1275="",S1275=""),"",IFERROR(IF(OR(INDEX(Matches!$I$2:$I$201,MATCH($A1275&amp;"-8",Matches!$J$2:$J$201,0))="Void",INDEX(Matches!$G$2:$G$201,MATCH($A1275&amp;"-8",Matches!$J$2:$J$201,0))="",INDEX(Matches!$H$2:$H$201,MATCH($A1275&amp;"-8",Matches!$J$2:$J$201,0))=""),"",IF(AND($C1275&lt;&gt;"",INDEX(Matches!$F$2:$F$201,MATCH($A1275&amp;"-8",Matches!$J$2:$J$201,0))&lt;&gt;"",$C1275&gt;=INDEX(Matches!$F$2:$F$201,MATCH($A1275&amp;"-8",Matches!$J$2:$J$201,0))),"",IF(AND(R1275=INDEX(Matches!$G$2:$G$201,MATCH($A1275&amp;"-8",Matches!$J$2:$J$201,0)),S1275=INDEX(Matches!$H$2:$H$201,MATCH($A1275&amp;"-8",Matches!$J$2:$J$201,0))),5,IF(SIGN(R1275-S1275)&lt;&gt;SIGN(INDEX(Matches!$G$2:$G$201,MATCH($A1275&amp;"-8",Matches!$J$2:$J$201,0))-INDEX(Matches!$H$2:$H$201,MATCH($A1275&amp;"-8",Matches!$J$2:$J$201,0))),0,IF(R1275-S1275=INDEX(Matches!$G$2:$G$201,MATCH($A1275&amp;"-8",Matches!$J$2:$J$201,0))-INDEX(Matches!$H$2:$H$201,MATCH($A1275&amp;"-8",Matches!$J$2:$J$201,0)),3,2))))),""))</f>
        <v/>
      </c>
      <c r="AF1275" s="12" t="str">
        <f aca="false">IF(OR($B1275="",T1275="",U1275=""),"",IFERROR(IF(OR(INDEX(Matches!$I$2:$I$201,MATCH($A1275&amp;"-9",Matches!$J$2:$J$201,0))="Void",INDEX(Matches!$G$2:$G$201,MATCH($A1275&amp;"-9",Matches!$J$2:$J$201,0))="",INDEX(Matches!$H$2:$H$201,MATCH($A1275&amp;"-9",Matches!$J$2:$J$201,0))=""),"",IF(AND($C1275&lt;&gt;"",INDEX(Matches!$F$2:$F$201,MATCH($A1275&amp;"-9",Matches!$J$2:$J$201,0))&lt;&gt;"",$C1275&gt;=INDEX(Matches!$F$2:$F$201,MATCH($A1275&amp;"-9",Matches!$J$2:$J$201,0))),"",IF(AND(T1275=INDEX(Matches!$G$2:$G$201,MATCH($A1275&amp;"-9",Matches!$J$2:$J$201,0)),U1275=INDEX(Matches!$H$2:$H$201,MATCH($A1275&amp;"-9",Matches!$J$2:$J$201,0))),5,IF(SIGN(T1275-U1275)&lt;&gt;SIGN(INDEX(Matches!$G$2:$G$201,MATCH($A1275&amp;"-9",Matches!$J$2:$J$201,0))-INDEX(Matches!$H$2:$H$201,MATCH($A1275&amp;"-9",Matches!$J$2:$J$201,0))),0,IF(T1275-U1275=INDEX(Matches!$G$2:$G$201,MATCH($A1275&amp;"-9",Matches!$J$2:$J$201,0))-INDEX(Matches!$H$2:$H$201,MATCH($A1275&amp;"-9",Matches!$J$2:$J$201,0)),3,2))))),""))</f>
        <v/>
      </c>
      <c r="AG1275" s="12" t="str">
        <f aca="false">IF(OR($B1275="",V1275="",W1275=""),"",IFERROR(IF(OR(INDEX(Matches!$I$2:$I$201,MATCH($A1275&amp;"-10",Matches!$J$2:$J$201,0))="Void",INDEX(Matches!$G$2:$G$201,MATCH($A1275&amp;"-10",Matches!$J$2:$J$201,0))="",INDEX(Matches!$H$2:$H$201,MATCH($A1275&amp;"-10",Matches!$J$2:$J$201,0))=""),"",IF(AND($C1275&lt;&gt;"",INDEX(Matches!$F$2:$F$201,MATCH($A1275&amp;"-10",Matches!$J$2:$J$201,0))&lt;&gt;"",$C1275&gt;=INDEX(Matches!$F$2:$F$201,MATCH($A1275&amp;"-10",Matches!$J$2:$J$201,0))),"",IF(AND(V1275=INDEX(Matches!$G$2:$G$201,MATCH($A1275&amp;"-10",Matches!$J$2:$J$201,0)),W1275=INDEX(Matches!$H$2:$H$201,MATCH($A1275&amp;"-10",Matches!$J$2:$J$201,0))),5,IF(SIGN(V1275-W1275)&lt;&gt;SIGN(INDEX(Matches!$G$2:$G$201,MATCH($A1275&amp;"-10",Matches!$J$2:$J$201,0))-INDEX(Matches!$H$2:$H$201,MATCH($A1275&amp;"-10",Matches!$J$2:$J$201,0))),0,IF(V1275-W1275=INDEX(Matches!$G$2:$G$201,MATCH($A1275&amp;"-10",Matches!$J$2:$J$201,0))-INDEX(Matches!$H$2:$H$201,MATCH($A1275&amp;"-10",Matches!$J$2:$J$201,0)),3,2))))),""))</f>
        <v/>
      </c>
      <c r="AH1275" s="13" t="str">
        <f aca="false">IF($B1275="","",SUM(X1275:AG1275))</f>
        <v/>
      </c>
      <c r="AI1275" s="12" t="str">
        <f aca="false">IF($B1275="","",COUNTIF(X1275:AG1275,5))</f>
        <v/>
      </c>
      <c r="AJ1275" s="12" t="str">
        <f aca="false">IF($B1275="","",COUNTIF(X1275:AG1275,"&gt;=2"))</f>
        <v/>
      </c>
      <c r="AK1275" s="12" t="str">
        <f aca="false">IF($B1275="","",COUNT(X1275:AG1275))</f>
        <v/>
      </c>
    </row>
    <row r="1276" customFormat="false" ht="15" hidden="false" customHeight="false" outlineLevel="0" collapsed="false">
      <c r="A1276" s="7"/>
      <c r="B1276" s="7"/>
      <c r="C1276" s="11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12" t="str">
        <f aca="false">IF(OR($B1276="",D1276="",E1276=""),"",IFERROR(IF(OR(INDEX(Matches!$I$2:$I$201,MATCH($A1276&amp;"-1",Matches!$J$2:$J$201,0))="Void",INDEX(Matches!$G$2:$G$201,MATCH($A1276&amp;"-1",Matches!$J$2:$J$201,0))="",INDEX(Matches!$H$2:$H$201,MATCH($A1276&amp;"-1",Matches!$J$2:$J$201,0))=""),"",IF(AND($C1276&lt;&gt;"",INDEX(Matches!$F$2:$F$201,MATCH($A1276&amp;"-1",Matches!$J$2:$J$201,0))&lt;&gt;"",$C1276&gt;=INDEX(Matches!$F$2:$F$201,MATCH($A1276&amp;"-1",Matches!$J$2:$J$201,0))),"",IF(AND(D1276=INDEX(Matches!$G$2:$G$201,MATCH($A1276&amp;"-1",Matches!$J$2:$J$201,0)),E1276=INDEX(Matches!$H$2:$H$201,MATCH($A1276&amp;"-1",Matches!$J$2:$J$201,0))),5,IF(SIGN(D1276-E1276)&lt;&gt;SIGN(INDEX(Matches!$G$2:$G$201,MATCH($A1276&amp;"-1",Matches!$J$2:$J$201,0))-INDEX(Matches!$H$2:$H$201,MATCH($A1276&amp;"-1",Matches!$J$2:$J$201,0))),0,IF(D1276-E1276=INDEX(Matches!$G$2:$G$201,MATCH($A1276&amp;"-1",Matches!$J$2:$J$201,0))-INDEX(Matches!$H$2:$H$201,MATCH($A1276&amp;"-1",Matches!$J$2:$J$201,0)),3,2))))),""))</f>
        <v/>
      </c>
      <c r="Y1276" s="12" t="str">
        <f aca="false">IF(OR($B1276="",F1276="",G1276=""),"",IFERROR(IF(OR(INDEX(Matches!$I$2:$I$201,MATCH($A1276&amp;"-2",Matches!$J$2:$J$201,0))="Void",INDEX(Matches!$G$2:$G$201,MATCH($A1276&amp;"-2",Matches!$J$2:$J$201,0))="",INDEX(Matches!$H$2:$H$201,MATCH($A1276&amp;"-2",Matches!$J$2:$J$201,0))=""),"",IF(AND($C1276&lt;&gt;"",INDEX(Matches!$F$2:$F$201,MATCH($A1276&amp;"-2",Matches!$J$2:$J$201,0))&lt;&gt;"",$C1276&gt;=INDEX(Matches!$F$2:$F$201,MATCH($A1276&amp;"-2",Matches!$J$2:$J$201,0))),"",IF(AND(F1276=INDEX(Matches!$G$2:$G$201,MATCH($A1276&amp;"-2",Matches!$J$2:$J$201,0)),G1276=INDEX(Matches!$H$2:$H$201,MATCH($A1276&amp;"-2",Matches!$J$2:$J$201,0))),5,IF(SIGN(F1276-G1276)&lt;&gt;SIGN(INDEX(Matches!$G$2:$G$201,MATCH($A1276&amp;"-2",Matches!$J$2:$J$201,0))-INDEX(Matches!$H$2:$H$201,MATCH($A1276&amp;"-2",Matches!$J$2:$J$201,0))),0,IF(F1276-G1276=INDEX(Matches!$G$2:$G$201,MATCH($A1276&amp;"-2",Matches!$J$2:$J$201,0))-INDEX(Matches!$H$2:$H$201,MATCH($A1276&amp;"-2",Matches!$J$2:$J$201,0)),3,2))))),""))</f>
        <v/>
      </c>
      <c r="Z1276" s="12" t="str">
        <f aca="false">IF(OR($B1276="",H1276="",I1276=""),"",IFERROR(IF(OR(INDEX(Matches!$I$2:$I$201,MATCH($A1276&amp;"-3",Matches!$J$2:$J$201,0))="Void",INDEX(Matches!$G$2:$G$201,MATCH($A1276&amp;"-3",Matches!$J$2:$J$201,0))="",INDEX(Matches!$H$2:$H$201,MATCH($A1276&amp;"-3",Matches!$J$2:$J$201,0))=""),"",IF(AND($C1276&lt;&gt;"",INDEX(Matches!$F$2:$F$201,MATCH($A1276&amp;"-3",Matches!$J$2:$J$201,0))&lt;&gt;"",$C1276&gt;=INDEX(Matches!$F$2:$F$201,MATCH($A1276&amp;"-3",Matches!$J$2:$J$201,0))),"",IF(AND(H1276=INDEX(Matches!$G$2:$G$201,MATCH($A1276&amp;"-3",Matches!$J$2:$J$201,0)),I1276=INDEX(Matches!$H$2:$H$201,MATCH($A1276&amp;"-3",Matches!$J$2:$J$201,0))),5,IF(SIGN(H1276-I1276)&lt;&gt;SIGN(INDEX(Matches!$G$2:$G$201,MATCH($A1276&amp;"-3",Matches!$J$2:$J$201,0))-INDEX(Matches!$H$2:$H$201,MATCH($A1276&amp;"-3",Matches!$J$2:$J$201,0))),0,IF(H1276-I1276=INDEX(Matches!$G$2:$G$201,MATCH($A1276&amp;"-3",Matches!$J$2:$J$201,0))-INDEX(Matches!$H$2:$H$201,MATCH($A1276&amp;"-3",Matches!$J$2:$J$201,0)),3,2))))),""))</f>
        <v/>
      </c>
      <c r="AA1276" s="12" t="str">
        <f aca="false">IF(OR($B1276="",J1276="",K1276=""),"",IFERROR(IF(OR(INDEX(Matches!$I$2:$I$201,MATCH($A1276&amp;"-4",Matches!$J$2:$J$201,0))="Void",INDEX(Matches!$G$2:$G$201,MATCH($A1276&amp;"-4",Matches!$J$2:$J$201,0))="",INDEX(Matches!$H$2:$H$201,MATCH($A1276&amp;"-4",Matches!$J$2:$J$201,0))=""),"",IF(AND($C1276&lt;&gt;"",INDEX(Matches!$F$2:$F$201,MATCH($A1276&amp;"-4",Matches!$J$2:$J$201,0))&lt;&gt;"",$C1276&gt;=INDEX(Matches!$F$2:$F$201,MATCH($A1276&amp;"-4",Matches!$J$2:$J$201,0))),"",IF(AND(J1276=INDEX(Matches!$G$2:$G$201,MATCH($A1276&amp;"-4",Matches!$J$2:$J$201,0)),K1276=INDEX(Matches!$H$2:$H$201,MATCH($A1276&amp;"-4",Matches!$J$2:$J$201,0))),5,IF(SIGN(J1276-K1276)&lt;&gt;SIGN(INDEX(Matches!$G$2:$G$201,MATCH($A1276&amp;"-4",Matches!$J$2:$J$201,0))-INDEX(Matches!$H$2:$H$201,MATCH($A1276&amp;"-4",Matches!$J$2:$J$201,0))),0,IF(J1276-K1276=INDEX(Matches!$G$2:$G$201,MATCH($A1276&amp;"-4",Matches!$J$2:$J$201,0))-INDEX(Matches!$H$2:$H$201,MATCH($A1276&amp;"-4",Matches!$J$2:$J$201,0)),3,2))))),""))</f>
        <v/>
      </c>
      <c r="AB1276" s="12" t="str">
        <f aca="false">IF(OR($B1276="",L1276="",M1276=""),"",IFERROR(IF(OR(INDEX(Matches!$I$2:$I$201,MATCH($A1276&amp;"-5",Matches!$J$2:$J$201,0))="Void",INDEX(Matches!$G$2:$G$201,MATCH($A1276&amp;"-5",Matches!$J$2:$J$201,0))="",INDEX(Matches!$H$2:$H$201,MATCH($A1276&amp;"-5",Matches!$J$2:$J$201,0))=""),"",IF(AND($C1276&lt;&gt;"",INDEX(Matches!$F$2:$F$201,MATCH($A1276&amp;"-5",Matches!$J$2:$J$201,0))&lt;&gt;"",$C1276&gt;=INDEX(Matches!$F$2:$F$201,MATCH($A1276&amp;"-5",Matches!$J$2:$J$201,0))),"",IF(AND(L1276=INDEX(Matches!$G$2:$G$201,MATCH($A1276&amp;"-5",Matches!$J$2:$J$201,0)),M1276=INDEX(Matches!$H$2:$H$201,MATCH($A1276&amp;"-5",Matches!$J$2:$J$201,0))),5,IF(SIGN(L1276-M1276)&lt;&gt;SIGN(INDEX(Matches!$G$2:$G$201,MATCH($A1276&amp;"-5",Matches!$J$2:$J$201,0))-INDEX(Matches!$H$2:$H$201,MATCH($A1276&amp;"-5",Matches!$J$2:$J$201,0))),0,IF(L1276-M1276=INDEX(Matches!$G$2:$G$201,MATCH($A1276&amp;"-5",Matches!$J$2:$J$201,0))-INDEX(Matches!$H$2:$H$201,MATCH($A1276&amp;"-5",Matches!$J$2:$J$201,0)),3,2))))),""))</f>
        <v/>
      </c>
      <c r="AC1276" s="12" t="str">
        <f aca="false">IF(OR($B1276="",N1276="",O1276=""),"",IFERROR(IF(OR(INDEX(Matches!$I$2:$I$201,MATCH($A1276&amp;"-6",Matches!$J$2:$J$201,0))="Void",INDEX(Matches!$G$2:$G$201,MATCH($A1276&amp;"-6",Matches!$J$2:$J$201,0))="",INDEX(Matches!$H$2:$H$201,MATCH($A1276&amp;"-6",Matches!$J$2:$J$201,0))=""),"",IF(AND($C1276&lt;&gt;"",INDEX(Matches!$F$2:$F$201,MATCH($A1276&amp;"-6",Matches!$J$2:$J$201,0))&lt;&gt;"",$C1276&gt;=INDEX(Matches!$F$2:$F$201,MATCH($A1276&amp;"-6",Matches!$J$2:$J$201,0))),"",IF(AND(N1276=INDEX(Matches!$G$2:$G$201,MATCH($A1276&amp;"-6",Matches!$J$2:$J$201,0)),O1276=INDEX(Matches!$H$2:$H$201,MATCH($A1276&amp;"-6",Matches!$J$2:$J$201,0))),5,IF(SIGN(N1276-O1276)&lt;&gt;SIGN(INDEX(Matches!$G$2:$G$201,MATCH($A1276&amp;"-6",Matches!$J$2:$J$201,0))-INDEX(Matches!$H$2:$H$201,MATCH($A1276&amp;"-6",Matches!$J$2:$J$201,0))),0,IF(N1276-O1276=INDEX(Matches!$G$2:$G$201,MATCH($A1276&amp;"-6",Matches!$J$2:$J$201,0))-INDEX(Matches!$H$2:$H$201,MATCH($A1276&amp;"-6",Matches!$J$2:$J$201,0)),3,2))))),""))</f>
        <v/>
      </c>
      <c r="AD1276" s="12" t="str">
        <f aca="false">IF(OR($B1276="",P1276="",Q1276=""),"",IFERROR(IF(OR(INDEX(Matches!$I$2:$I$201,MATCH($A1276&amp;"-7",Matches!$J$2:$J$201,0))="Void",INDEX(Matches!$G$2:$G$201,MATCH($A1276&amp;"-7",Matches!$J$2:$J$201,0))="",INDEX(Matches!$H$2:$H$201,MATCH($A1276&amp;"-7",Matches!$J$2:$J$201,0))=""),"",IF(AND($C1276&lt;&gt;"",INDEX(Matches!$F$2:$F$201,MATCH($A1276&amp;"-7",Matches!$J$2:$J$201,0))&lt;&gt;"",$C1276&gt;=INDEX(Matches!$F$2:$F$201,MATCH($A1276&amp;"-7",Matches!$J$2:$J$201,0))),"",IF(AND(P1276=INDEX(Matches!$G$2:$G$201,MATCH($A1276&amp;"-7",Matches!$J$2:$J$201,0)),Q1276=INDEX(Matches!$H$2:$H$201,MATCH($A1276&amp;"-7",Matches!$J$2:$J$201,0))),5,IF(SIGN(P1276-Q1276)&lt;&gt;SIGN(INDEX(Matches!$G$2:$G$201,MATCH($A1276&amp;"-7",Matches!$J$2:$J$201,0))-INDEX(Matches!$H$2:$H$201,MATCH($A1276&amp;"-7",Matches!$J$2:$J$201,0))),0,IF(P1276-Q1276=INDEX(Matches!$G$2:$G$201,MATCH($A1276&amp;"-7",Matches!$J$2:$J$201,0))-INDEX(Matches!$H$2:$H$201,MATCH($A1276&amp;"-7",Matches!$J$2:$J$201,0)),3,2))))),""))</f>
        <v/>
      </c>
      <c r="AE1276" s="12" t="str">
        <f aca="false">IF(OR($B1276="",R1276="",S1276=""),"",IFERROR(IF(OR(INDEX(Matches!$I$2:$I$201,MATCH($A1276&amp;"-8",Matches!$J$2:$J$201,0))="Void",INDEX(Matches!$G$2:$G$201,MATCH($A1276&amp;"-8",Matches!$J$2:$J$201,0))="",INDEX(Matches!$H$2:$H$201,MATCH($A1276&amp;"-8",Matches!$J$2:$J$201,0))=""),"",IF(AND($C1276&lt;&gt;"",INDEX(Matches!$F$2:$F$201,MATCH($A1276&amp;"-8",Matches!$J$2:$J$201,0))&lt;&gt;"",$C1276&gt;=INDEX(Matches!$F$2:$F$201,MATCH($A1276&amp;"-8",Matches!$J$2:$J$201,0))),"",IF(AND(R1276=INDEX(Matches!$G$2:$G$201,MATCH($A1276&amp;"-8",Matches!$J$2:$J$201,0)),S1276=INDEX(Matches!$H$2:$H$201,MATCH($A1276&amp;"-8",Matches!$J$2:$J$201,0))),5,IF(SIGN(R1276-S1276)&lt;&gt;SIGN(INDEX(Matches!$G$2:$G$201,MATCH($A1276&amp;"-8",Matches!$J$2:$J$201,0))-INDEX(Matches!$H$2:$H$201,MATCH($A1276&amp;"-8",Matches!$J$2:$J$201,0))),0,IF(R1276-S1276=INDEX(Matches!$G$2:$G$201,MATCH($A1276&amp;"-8",Matches!$J$2:$J$201,0))-INDEX(Matches!$H$2:$H$201,MATCH($A1276&amp;"-8",Matches!$J$2:$J$201,0)),3,2))))),""))</f>
        <v/>
      </c>
      <c r="AF1276" s="12" t="str">
        <f aca="false">IF(OR($B1276="",T1276="",U1276=""),"",IFERROR(IF(OR(INDEX(Matches!$I$2:$I$201,MATCH($A1276&amp;"-9",Matches!$J$2:$J$201,0))="Void",INDEX(Matches!$G$2:$G$201,MATCH($A1276&amp;"-9",Matches!$J$2:$J$201,0))="",INDEX(Matches!$H$2:$H$201,MATCH($A1276&amp;"-9",Matches!$J$2:$J$201,0))=""),"",IF(AND($C1276&lt;&gt;"",INDEX(Matches!$F$2:$F$201,MATCH($A1276&amp;"-9",Matches!$J$2:$J$201,0))&lt;&gt;"",$C1276&gt;=INDEX(Matches!$F$2:$F$201,MATCH($A1276&amp;"-9",Matches!$J$2:$J$201,0))),"",IF(AND(T1276=INDEX(Matches!$G$2:$G$201,MATCH($A1276&amp;"-9",Matches!$J$2:$J$201,0)),U1276=INDEX(Matches!$H$2:$H$201,MATCH($A1276&amp;"-9",Matches!$J$2:$J$201,0))),5,IF(SIGN(T1276-U1276)&lt;&gt;SIGN(INDEX(Matches!$G$2:$G$201,MATCH($A1276&amp;"-9",Matches!$J$2:$J$201,0))-INDEX(Matches!$H$2:$H$201,MATCH($A1276&amp;"-9",Matches!$J$2:$J$201,0))),0,IF(T1276-U1276=INDEX(Matches!$G$2:$G$201,MATCH($A1276&amp;"-9",Matches!$J$2:$J$201,0))-INDEX(Matches!$H$2:$H$201,MATCH($A1276&amp;"-9",Matches!$J$2:$J$201,0)),3,2))))),""))</f>
        <v/>
      </c>
      <c r="AG1276" s="12" t="str">
        <f aca="false">IF(OR($B1276="",V1276="",W1276=""),"",IFERROR(IF(OR(INDEX(Matches!$I$2:$I$201,MATCH($A1276&amp;"-10",Matches!$J$2:$J$201,0))="Void",INDEX(Matches!$G$2:$G$201,MATCH($A1276&amp;"-10",Matches!$J$2:$J$201,0))="",INDEX(Matches!$H$2:$H$201,MATCH($A1276&amp;"-10",Matches!$J$2:$J$201,0))=""),"",IF(AND($C1276&lt;&gt;"",INDEX(Matches!$F$2:$F$201,MATCH($A1276&amp;"-10",Matches!$J$2:$J$201,0))&lt;&gt;"",$C1276&gt;=INDEX(Matches!$F$2:$F$201,MATCH($A1276&amp;"-10",Matches!$J$2:$J$201,0))),"",IF(AND(V1276=INDEX(Matches!$G$2:$G$201,MATCH($A1276&amp;"-10",Matches!$J$2:$J$201,0)),W1276=INDEX(Matches!$H$2:$H$201,MATCH($A1276&amp;"-10",Matches!$J$2:$J$201,0))),5,IF(SIGN(V1276-W1276)&lt;&gt;SIGN(INDEX(Matches!$G$2:$G$201,MATCH($A1276&amp;"-10",Matches!$J$2:$J$201,0))-INDEX(Matches!$H$2:$H$201,MATCH($A1276&amp;"-10",Matches!$J$2:$J$201,0))),0,IF(V1276-W1276=INDEX(Matches!$G$2:$G$201,MATCH($A1276&amp;"-10",Matches!$J$2:$J$201,0))-INDEX(Matches!$H$2:$H$201,MATCH($A1276&amp;"-10",Matches!$J$2:$J$201,0)),3,2))))),""))</f>
        <v/>
      </c>
      <c r="AH1276" s="13" t="str">
        <f aca="false">IF($B1276="","",SUM(X1276:AG1276))</f>
        <v/>
      </c>
      <c r="AI1276" s="12" t="str">
        <f aca="false">IF($B1276="","",COUNTIF(X1276:AG1276,5))</f>
        <v/>
      </c>
      <c r="AJ1276" s="12" t="str">
        <f aca="false">IF($B1276="","",COUNTIF(X1276:AG1276,"&gt;=2"))</f>
        <v/>
      </c>
      <c r="AK1276" s="12" t="str">
        <f aca="false">IF($B1276="","",COUNT(X1276:AG1276))</f>
        <v/>
      </c>
    </row>
    <row r="1277" customFormat="false" ht="15" hidden="false" customHeight="false" outlineLevel="0" collapsed="false">
      <c r="A1277" s="7"/>
      <c r="B1277" s="7"/>
      <c r="C1277" s="11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12" t="str">
        <f aca="false">IF(OR($B1277="",D1277="",E1277=""),"",IFERROR(IF(OR(INDEX(Matches!$I$2:$I$201,MATCH($A1277&amp;"-1",Matches!$J$2:$J$201,0))="Void",INDEX(Matches!$G$2:$G$201,MATCH($A1277&amp;"-1",Matches!$J$2:$J$201,0))="",INDEX(Matches!$H$2:$H$201,MATCH($A1277&amp;"-1",Matches!$J$2:$J$201,0))=""),"",IF(AND($C1277&lt;&gt;"",INDEX(Matches!$F$2:$F$201,MATCH($A1277&amp;"-1",Matches!$J$2:$J$201,0))&lt;&gt;"",$C1277&gt;=INDEX(Matches!$F$2:$F$201,MATCH($A1277&amp;"-1",Matches!$J$2:$J$201,0))),"",IF(AND(D1277=INDEX(Matches!$G$2:$G$201,MATCH($A1277&amp;"-1",Matches!$J$2:$J$201,0)),E1277=INDEX(Matches!$H$2:$H$201,MATCH($A1277&amp;"-1",Matches!$J$2:$J$201,0))),5,IF(SIGN(D1277-E1277)&lt;&gt;SIGN(INDEX(Matches!$G$2:$G$201,MATCH($A1277&amp;"-1",Matches!$J$2:$J$201,0))-INDEX(Matches!$H$2:$H$201,MATCH($A1277&amp;"-1",Matches!$J$2:$J$201,0))),0,IF(D1277-E1277=INDEX(Matches!$G$2:$G$201,MATCH($A1277&amp;"-1",Matches!$J$2:$J$201,0))-INDEX(Matches!$H$2:$H$201,MATCH($A1277&amp;"-1",Matches!$J$2:$J$201,0)),3,2))))),""))</f>
        <v/>
      </c>
      <c r="Y1277" s="12" t="str">
        <f aca="false">IF(OR($B1277="",F1277="",G1277=""),"",IFERROR(IF(OR(INDEX(Matches!$I$2:$I$201,MATCH($A1277&amp;"-2",Matches!$J$2:$J$201,0))="Void",INDEX(Matches!$G$2:$G$201,MATCH($A1277&amp;"-2",Matches!$J$2:$J$201,0))="",INDEX(Matches!$H$2:$H$201,MATCH($A1277&amp;"-2",Matches!$J$2:$J$201,0))=""),"",IF(AND($C1277&lt;&gt;"",INDEX(Matches!$F$2:$F$201,MATCH($A1277&amp;"-2",Matches!$J$2:$J$201,0))&lt;&gt;"",$C1277&gt;=INDEX(Matches!$F$2:$F$201,MATCH($A1277&amp;"-2",Matches!$J$2:$J$201,0))),"",IF(AND(F1277=INDEX(Matches!$G$2:$G$201,MATCH($A1277&amp;"-2",Matches!$J$2:$J$201,0)),G1277=INDEX(Matches!$H$2:$H$201,MATCH($A1277&amp;"-2",Matches!$J$2:$J$201,0))),5,IF(SIGN(F1277-G1277)&lt;&gt;SIGN(INDEX(Matches!$G$2:$G$201,MATCH($A1277&amp;"-2",Matches!$J$2:$J$201,0))-INDEX(Matches!$H$2:$H$201,MATCH($A1277&amp;"-2",Matches!$J$2:$J$201,0))),0,IF(F1277-G1277=INDEX(Matches!$G$2:$G$201,MATCH($A1277&amp;"-2",Matches!$J$2:$J$201,0))-INDEX(Matches!$H$2:$H$201,MATCH($A1277&amp;"-2",Matches!$J$2:$J$201,0)),3,2))))),""))</f>
        <v/>
      </c>
      <c r="Z1277" s="12" t="str">
        <f aca="false">IF(OR($B1277="",H1277="",I1277=""),"",IFERROR(IF(OR(INDEX(Matches!$I$2:$I$201,MATCH($A1277&amp;"-3",Matches!$J$2:$J$201,0))="Void",INDEX(Matches!$G$2:$G$201,MATCH($A1277&amp;"-3",Matches!$J$2:$J$201,0))="",INDEX(Matches!$H$2:$H$201,MATCH($A1277&amp;"-3",Matches!$J$2:$J$201,0))=""),"",IF(AND($C1277&lt;&gt;"",INDEX(Matches!$F$2:$F$201,MATCH($A1277&amp;"-3",Matches!$J$2:$J$201,0))&lt;&gt;"",$C1277&gt;=INDEX(Matches!$F$2:$F$201,MATCH($A1277&amp;"-3",Matches!$J$2:$J$201,0))),"",IF(AND(H1277=INDEX(Matches!$G$2:$G$201,MATCH($A1277&amp;"-3",Matches!$J$2:$J$201,0)),I1277=INDEX(Matches!$H$2:$H$201,MATCH($A1277&amp;"-3",Matches!$J$2:$J$201,0))),5,IF(SIGN(H1277-I1277)&lt;&gt;SIGN(INDEX(Matches!$G$2:$G$201,MATCH($A1277&amp;"-3",Matches!$J$2:$J$201,0))-INDEX(Matches!$H$2:$H$201,MATCH($A1277&amp;"-3",Matches!$J$2:$J$201,0))),0,IF(H1277-I1277=INDEX(Matches!$G$2:$G$201,MATCH($A1277&amp;"-3",Matches!$J$2:$J$201,0))-INDEX(Matches!$H$2:$H$201,MATCH($A1277&amp;"-3",Matches!$J$2:$J$201,0)),3,2))))),""))</f>
        <v/>
      </c>
      <c r="AA1277" s="12" t="str">
        <f aca="false">IF(OR($B1277="",J1277="",K1277=""),"",IFERROR(IF(OR(INDEX(Matches!$I$2:$I$201,MATCH($A1277&amp;"-4",Matches!$J$2:$J$201,0))="Void",INDEX(Matches!$G$2:$G$201,MATCH($A1277&amp;"-4",Matches!$J$2:$J$201,0))="",INDEX(Matches!$H$2:$H$201,MATCH($A1277&amp;"-4",Matches!$J$2:$J$201,0))=""),"",IF(AND($C1277&lt;&gt;"",INDEX(Matches!$F$2:$F$201,MATCH($A1277&amp;"-4",Matches!$J$2:$J$201,0))&lt;&gt;"",$C1277&gt;=INDEX(Matches!$F$2:$F$201,MATCH($A1277&amp;"-4",Matches!$J$2:$J$201,0))),"",IF(AND(J1277=INDEX(Matches!$G$2:$G$201,MATCH($A1277&amp;"-4",Matches!$J$2:$J$201,0)),K1277=INDEX(Matches!$H$2:$H$201,MATCH($A1277&amp;"-4",Matches!$J$2:$J$201,0))),5,IF(SIGN(J1277-K1277)&lt;&gt;SIGN(INDEX(Matches!$G$2:$G$201,MATCH($A1277&amp;"-4",Matches!$J$2:$J$201,0))-INDEX(Matches!$H$2:$H$201,MATCH($A1277&amp;"-4",Matches!$J$2:$J$201,0))),0,IF(J1277-K1277=INDEX(Matches!$G$2:$G$201,MATCH($A1277&amp;"-4",Matches!$J$2:$J$201,0))-INDEX(Matches!$H$2:$H$201,MATCH($A1277&amp;"-4",Matches!$J$2:$J$201,0)),3,2))))),""))</f>
        <v/>
      </c>
      <c r="AB1277" s="12" t="str">
        <f aca="false">IF(OR($B1277="",L1277="",M1277=""),"",IFERROR(IF(OR(INDEX(Matches!$I$2:$I$201,MATCH($A1277&amp;"-5",Matches!$J$2:$J$201,0))="Void",INDEX(Matches!$G$2:$G$201,MATCH($A1277&amp;"-5",Matches!$J$2:$J$201,0))="",INDEX(Matches!$H$2:$H$201,MATCH($A1277&amp;"-5",Matches!$J$2:$J$201,0))=""),"",IF(AND($C1277&lt;&gt;"",INDEX(Matches!$F$2:$F$201,MATCH($A1277&amp;"-5",Matches!$J$2:$J$201,0))&lt;&gt;"",$C1277&gt;=INDEX(Matches!$F$2:$F$201,MATCH($A1277&amp;"-5",Matches!$J$2:$J$201,0))),"",IF(AND(L1277=INDEX(Matches!$G$2:$G$201,MATCH($A1277&amp;"-5",Matches!$J$2:$J$201,0)),M1277=INDEX(Matches!$H$2:$H$201,MATCH($A1277&amp;"-5",Matches!$J$2:$J$201,0))),5,IF(SIGN(L1277-M1277)&lt;&gt;SIGN(INDEX(Matches!$G$2:$G$201,MATCH($A1277&amp;"-5",Matches!$J$2:$J$201,0))-INDEX(Matches!$H$2:$H$201,MATCH($A1277&amp;"-5",Matches!$J$2:$J$201,0))),0,IF(L1277-M1277=INDEX(Matches!$G$2:$G$201,MATCH($A1277&amp;"-5",Matches!$J$2:$J$201,0))-INDEX(Matches!$H$2:$H$201,MATCH($A1277&amp;"-5",Matches!$J$2:$J$201,0)),3,2))))),""))</f>
        <v/>
      </c>
      <c r="AC1277" s="12" t="str">
        <f aca="false">IF(OR($B1277="",N1277="",O1277=""),"",IFERROR(IF(OR(INDEX(Matches!$I$2:$I$201,MATCH($A1277&amp;"-6",Matches!$J$2:$J$201,0))="Void",INDEX(Matches!$G$2:$G$201,MATCH($A1277&amp;"-6",Matches!$J$2:$J$201,0))="",INDEX(Matches!$H$2:$H$201,MATCH($A1277&amp;"-6",Matches!$J$2:$J$201,0))=""),"",IF(AND($C1277&lt;&gt;"",INDEX(Matches!$F$2:$F$201,MATCH($A1277&amp;"-6",Matches!$J$2:$J$201,0))&lt;&gt;"",$C1277&gt;=INDEX(Matches!$F$2:$F$201,MATCH($A1277&amp;"-6",Matches!$J$2:$J$201,0))),"",IF(AND(N1277=INDEX(Matches!$G$2:$G$201,MATCH($A1277&amp;"-6",Matches!$J$2:$J$201,0)),O1277=INDEX(Matches!$H$2:$H$201,MATCH($A1277&amp;"-6",Matches!$J$2:$J$201,0))),5,IF(SIGN(N1277-O1277)&lt;&gt;SIGN(INDEX(Matches!$G$2:$G$201,MATCH($A1277&amp;"-6",Matches!$J$2:$J$201,0))-INDEX(Matches!$H$2:$H$201,MATCH($A1277&amp;"-6",Matches!$J$2:$J$201,0))),0,IF(N1277-O1277=INDEX(Matches!$G$2:$G$201,MATCH($A1277&amp;"-6",Matches!$J$2:$J$201,0))-INDEX(Matches!$H$2:$H$201,MATCH($A1277&amp;"-6",Matches!$J$2:$J$201,0)),3,2))))),""))</f>
        <v/>
      </c>
      <c r="AD1277" s="12" t="str">
        <f aca="false">IF(OR($B1277="",P1277="",Q1277=""),"",IFERROR(IF(OR(INDEX(Matches!$I$2:$I$201,MATCH($A1277&amp;"-7",Matches!$J$2:$J$201,0))="Void",INDEX(Matches!$G$2:$G$201,MATCH($A1277&amp;"-7",Matches!$J$2:$J$201,0))="",INDEX(Matches!$H$2:$H$201,MATCH($A1277&amp;"-7",Matches!$J$2:$J$201,0))=""),"",IF(AND($C1277&lt;&gt;"",INDEX(Matches!$F$2:$F$201,MATCH($A1277&amp;"-7",Matches!$J$2:$J$201,0))&lt;&gt;"",$C1277&gt;=INDEX(Matches!$F$2:$F$201,MATCH($A1277&amp;"-7",Matches!$J$2:$J$201,0))),"",IF(AND(P1277=INDEX(Matches!$G$2:$G$201,MATCH($A1277&amp;"-7",Matches!$J$2:$J$201,0)),Q1277=INDEX(Matches!$H$2:$H$201,MATCH($A1277&amp;"-7",Matches!$J$2:$J$201,0))),5,IF(SIGN(P1277-Q1277)&lt;&gt;SIGN(INDEX(Matches!$G$2:$G$201,MATCH($A1277&amp;"-7",Matches!$J$2:$J$201,0))-INDEX(Matches!$H$2:$H$201,MATCH($A1277&amp;"-7",Matches!$J$2:$J$201,0))),0,IF(P1277-Q1277=INDEX(Matches!$G$2:$G$201,MATCH($A1277&amp;"-7",Matches!$J$2:$J$201,0))-INDEX(Matches!$H$2:$H$201,MATCH($A1277&amp;"-7",Matches!$J$2:$J$201,0)),3,2))))),""))</f>
        <v/>
      </c>
      <c r="AE1277" s="12" t="str">
        <f aca="false">IF(OR($B1277="",R1277="",S1277=""),"",IFERROR(IF(OR(INDEX(Matches!$I$2:$I$201,MATCH($A1277&amp;"-8",Matches!$J$2:$J$201,0))="Void",INDEX(Matches!$G$2:$G$201,MATCH($A1277&amp;"-8",Matches!$J$2:$J$201,0))="",INDEX(Matches!$H$2:$H$201,MATCH($A1277&amp;"-8",Matches!$J$2:$J$201,0))=""),"",IF(AND($C1277&lt;&gt;"",INDEX(Matches!$F$2:$F$201,MATCH($A1277&amp;"-8",Matches!$J$2:$J$201,0))&lt;&gt;"",$C1277&gt;=INDEX(Matches!$F$2:$F$201,MATCH($A1277&amp;"-8",Matches!$J$2:$J$201,0))),"",IF(AND(R1277=INDEX(Matches!$G$2:$G$201,MATCH($A1277&amp;"-8",Matches!$J$2:$J$201,0)),S1277=INDEX(Matches!$H$2:$H$201,MATCH($A1277&amp;"-8",Matches!$J$2:$J$201,0))),5,IF(SIGN(R1277-S1277)&lt;&gt;SIGN(INDEX(Matches!$G$2:$G$201,MATCH($A1277&amp;"-8",Matches!$J$2:$J$201,0))-INDEX(Matches!$H$2:$H$201,MATCH($A1277&amp;"-8",Matches!$J$2:$J$201,0))),0,IF(R1277-S1277=INDEX(Matches!$G$2:$G$201,MATCH($A1277&amp;"-8",Matches!$J$2:$J$201,0))-INDEX(Matches!$H$2:$H$201,MATCH($A1277&amp;"-8",Matches!$J$2:$J$201,0)),3,2))))),""))</f>
        <v/>
      </c>
      <c r="AF1277" s="12" t="str">
        <f aca="false">IF(OR($B1277="",T1277="",U1277=""),"",IFERROR(IF(OR(INDEX(Matches!$I$2:$I$201,MATCH($A1277&amp;"-9",Matches!$J$2:$J$201,0))="Void",INDEX(Matches!$G$2:$G$201,MATCH($A1277&amp;"-9",Matches!$J$2:$J$201,0))="",INDEX(Matches!$H$2:$H$201,MATCH($A1277&amp;"-9",Matches!$J$2:$J$201,0))=""),"",IF(AND($C1277&lt;&gt;"",INDEX(Matches!$F$2:$F$201,MATCH($A1277&amp;"-9",Matches!$J$2:$J$201,0))&lt;&gt;"",$C1277&gt;=INDEX(Matches!$F$2:$F$201,MATCH($A1277&amp;"-9",Matches!$J$2:$J$201,0))),"",IF(AND(T1277=INDEX(Matches!$G$2:$G$201,MATCH($A1277&amp;"-9",Matches!$J$2:$J$201,0)),U1277=INDEX(Matches!$H$2:$H$201,MATCH($A1277&amp;"-9",Matches!$J$2:$J$201,0))),5,IF(SIGN(T1277-U1277)&lt;&gt;SIGN(INDEX(Matches!$G$2:$G$201,MATCH($A1277&amp;"-9",Matches!$J$2:$J$201,0))-INDEX(Matches!$H$2:$H$201,MATCH($A1277&amp;"-9",Matches!$J$2:$J$201,0))),0,IF(T1277-U1277=INDEX(Matches!$G$2:$G$201,MATCH($A1277&amp;"-9",Matches!$J$2:$J$201,0))-INDEX(Matches!$H$2:$H$201,MATCH($A1277&amp;"-9",Matches!$J$2:$J$201,0)),3,2))))),""))</f>
        <v/>
      </c>
      <c r="AG1277" s="12" t="str">
        <f aca="false">IF(OR($B1277="",V1277="",W1277=""),"",IFERROR(IF(OR(INDEX(Matches!$I$2:$I$201,MATCH($A1277&amp;"-10",Matches!$J$2:$J$201,0))="Void",INDEX(Matches!$G$2:$G$201,MATCH($A1277&amp;"-10",Matches!$J$2:$J$201,0))="",INDEX(Matches!$H$2:$H$201,MATCH($A1277&amp;"-10",Matches!$J$2:$J$201,0))=""),"",IF(AND($C1277&lt;&gt;"",INDEX(Matches!$F$2:$F$201,MATCH($A1277&amp;"-10",Matches!$J$2:$J$201,0))&lt;&gt;"",$C1277&gt;=INDEX(Matches!$F$2:$F$201,MATCH($A1277&amp;"-10",Matches!$J$2:$J$201,0))),"",IF(AND(V1277=INDEX(Matches!$G$2:$G$201,MATCH($A1277&amp;"-10",Matches!$J$2:$J$201,0)),W1277=INDEX(Matches!$H$2:$H$201,MATCH($A1277&amp;"-10",Matches!$J$2:$J$201,0))),5,IF(SIGN(V1277-W1277)&lt;&gt;SIGN(INDEX(Matches!$G$2:$G$201,MATCH($A1277&amp;"-10",Matches!$J$2:$J$201,0))-INDEX(Matches!$H$2:$H$201,MATCH($A1277&amp;"-10",Matches!$J$2:$J$201,0))),0,IF(V1277-W1277=INDEX(Matches!$G$2:$G$201,MATCH($A1277&amp;"-10",Matches!$J$2:$J$201,0))-INDEX(Matches!$H$2:$H$201,MATCH($A1277&amp;"-10",Matches!$J$2:$J$201,0)),3,2))))),""))</f>
        <v/>
      </c>
      <c r="AH1277" s="13" t="str">
        <f aca="false">IF($B1277="","",SUM(X1277:AG1277))</f>
        <v/>
      </c>
      <c r="AI1277" s="12" t="str">
        <f aca="false">IF($B1277="","",COUNTIF(X1277:AG1277,5))</f>
        <v/>
      </c>
      <c r="AJ1277" s="12" t="str">
        <f aca="false">IF($B1277="","",COUNTIF(X1277:AG1277,"&gt;=2"))</f>
        <v/>
      </c>
      <c r="AK1277" s="12" t="str">
        <f aca="false">IF($B1277="","",COUNT(X1277:AG1277))</f>
        <v/>
      </c>
    </row>
    <row r="1278" customFormat="false" ht="15" hidden="false" customHeight="false" outlineLevel="0" collapsed="false">
      <c r="A1278" s="7"/>
      <c r="B1278" s="7"/>
      <c r="C1278" s="11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12" t="str">
        <f aca="false">IF(OR($B1278="",D1278="",E1278=""),"",IFERROR(IF(OR(INDEX(Matches!$I$2:$I$201,MATCH($A1278&amp;"-1",Matches!$J$2:$J$201,0))="Void",INDEX(Matches!$G$2:$G$201,MATCH($A1278&amp;"-1",Matches!$J$2:$J$201,0))="",INDEX(Matches!$H$2:$H$201,MATCH($A1278&amp;"-1",Matches!$J$2:$J$201,0))=""),"",IF(AND($C1278&lt;&gt;"",INDEX(Matches!$F$2:$F$201,MATCH($A1278&amp;"-1",Matches!$J$2:$J$201,0))&lt;&gt;"",$C1278&gt;=INDEX(Matches!$F$2:$F$201,MATCH($A1278&amp;"-1",Matches!$J$2:$J$201,0))),"",IF(AND(D1278=INDEX(Matches!$G$2:$G$201,MATCH($A1278&amp;"-1",Matches!$J$2:$J$201,0)),E1278=INDEX(Matches!$H$2:$H$201,MATCH($A1278&amp;"-1",Matches!$J$2:$J$201,0))),5,IF(SIGN(D1278-E1278)&lt;&gt;SIGN(INDEX(Matches!$G$2:$G$201,MATCH($A1278&amp;"-1",Matches!$J$2:$J$201,0))-INDEX(Matches!$H$2:$H$201,MATCH($A1278&amp;"-1",Matches!$J$2:$J$201,0))),0,IF(D1278-E1278=INDEX(Matches!$G$2:$G$201,MATCH($A1278&amp;"-1",Matches!$J$2:$J$201,0))-INDEX(Matches!$H$2:$H$201,MATCH($A1278&amp;"-1",Matches!$J$2:$J$201,0)),3,2))))),""))</f>
        <v/>
      </c>
      <c r="Y1278" s="12" t="str">
        <f aca="false">IF(OR($B1278="",F1278="",G1278=""),"",IFERROR(IF(OR(INDEX(Matches!$I$2:$I$201,MATCH($A1278&amp;"-2",Matches!$J$2:$J$201,0))="Void",INDEX(Matches!$G$2:$G$201,MATCH($A1278&amp;"-2",Matches!$J$2:$J$201,0))="",INDEX(Matches!$H$2:$H$201,MATCH($A1278&amp;"-2",Matches!$J$2:$J$201,0))=""),"",IF(AND($C1278&lt;&gt;"",INDEX(Matches!$F$2:$F$201,MATCH($A1278&amp;"-2",Matches!$J$2:$J$201,0))&lt;&gt;"",$C1278&gt;=INDEX(Matches!$F$2:$F$201,MATCH($A1278&amp;"-2",Matches!$J$2:$J$201,0))),"",IF(AND(F1278=INDEX(Matches!$G$2:$G$201,MATCH($A1278&amp;"-2",Matches!$J$2:$J$201,0)),G1278=INDEX(Matches!$H$2:$H$201,MATCH($A1278&amp;"-2",Matches!$J$2:$J$201,0))),5,IF(SIGN(F1278-G1278)&lt;&gt;SIGN(INDEX(Matches!$G$2:$G$201,MATCH($A1278&amp;"-2",Matches!$J$2:$J$201,0))-INDEX(Matches!$H$2:$H$201,MATCH($A1278&amp;"-2",Matches!$J$2:$J$201,0))),0,IF(F1278-G1278=INDEX(Matches!$G$2:$G$201,MATCH($A1278&amp;"-2",Matches!$J$2:$J$201,0))-INDEX(Matches!$H$2:$H$201,MATCH($A1278&amp;"-2",Matches!$J$2:$J$201,0)),3,2))))),""))</f>
        <v/>
      </c>
      <c r="Z1278" s="12" t="str">
        <f aca="false">IF(OR($B1278="",H1278="",I1278=""),"",IFERROR(IF(OR(INDEX(Matches!$I$2:$I$201,MATCH($A1278&amp;"-3",Matches!$J$2:$J$201,0))="Void",INDEX(Matches!$G$2:$G$201,MATCH($A1278&amp;"-3",Matches!$J$2:$J$201,0))="",INDEX(Matches!$H$2:$H$201,MATCH($A1278&amp;"-3",Matches!$J$2:$J$201,0))=""),"",IF(AND($C1278&lt;&gt;"",INDEX(Matches!$F$2:$F$201,MATCH($A1278&amp;"-3",Matches!$J$2:$J$201,0))&lt;&gt;"",$C1278&gt;=INDEX(Matches!$F$2:$F$201,MATCH($A1278&amp;"-3",Matches!$J$2:$J$201,0))),"",IF(AND(H1278=INDEX(Matches!$G$2:$G$201,MATCH($A1278&amp;"-3",Matches!$J$2:$J$201,0)),I1278=INDEX(Matches!$H$2:$H$201,MATCH($A1278&amp;"-3",Matches!$J$2:$J$201,0))),5,IF(SIGN(H1278-I1278)&lt;&gt;SIGN(INDEX(Matches!$G$2:$G$201,MATCH($A1278&amp;"-3",Matches!$J$2:$J$201,0))-INDEX(Matches!$H$2:$H$201,MATCH($A1278&amp;"-3",Matches!$J$2:$J$201,0))),0,IF(H1278-I1278=INDEX(Matches!$G$2:$G$201,MATCH($A1278&amp;"-3",Matches!$J$2:$J$201,0))-INDEX(Matches!$H$2:$H$201,MATCH($A1278&amp;"-3",Matches!$J$2:$J$201,0)),3,2))))),""))</f>
        <v/>
      </c>
      <c r="AA1278" s="12" t="str">
        <f aca="false">IF(OR($B1278="",J1278="",K1278=""),"",IFERROR(IF(OR(INDEX(Matches!$I$2:$I$201,MATCH($A1278&amp;"-4",Matches!$J$2:$J$201,0))="Void",INDEX(Matches!$G$2:$G$201,MATCH($A1278&amp;"-4",Matches!$J$2:$J$201,0))="",INDEX(Matches!$H$2:$H$201,MATCH($A1278&amp;"-4",Matches!$J$2:$J$201,0))=""),"",IF(AND($C1278&lt;&gt;"",INDEX(Matches!$F$2:$F$201,MATCH($A1278&amp;"-4",Matches!$J$2:$J$201,0))&lt;&gt;"",$C1278&gt;=INDEX(Matches!$F$2:$F$201,MATCH($A1278&amp;"-4",Matches!$J$2:$J$201,0))),"",IF(AND(J1278=INDEX(Matches!$G$2:$G$201,MATCH($A1278&amp;"-4",Matches!$J$2:$J$201,0)),K1278=INDEX(Matches!$H$2:$H$201,MATCH($A1278&amp;"-4",Matches!$J$2:$J$201,0))),5,IF(SIGN(J1278-K1278)&lt;&gt;SIGN(INDEX(Matches!$G$2:$G$201,MATCH($A1278&amp;"-4",Matches!$J$2:$J$201,0))-INDEX(Matches!$H$2:$H$201,MATCH($A1278&amp;"-4",Matches!$J$2:$J$201,0))),0,IF(J1278-K1278=INDEX(Matches!$G$2:$G$201,MATCH($A1278&amp;"-4",Matches!$J$2:$J$201,0))-INDEX(Matches!$H$2:$H$201,MATCH($A1278&amp;"-4",Matches!$J$2:$J$201,0)),3,2))))),""))</f>
        <v/>
      </c>
      <c r="AB1278" s="12" t="str">
        <f aca="false">IF(OR($B1278="",L1278="",M1278=""),"",IFERROR(IF(OR(INDEX(Matches!$I$2:$I$201,MATCH($A1278&amp;"-5",Matches!$J$2:$J$201,0))="Void",INDEX(Matches!$G$2:$G$201,MATCH($A1278&amp;"-5",Matches!$J$2:$J$201,0))="",INDEX(Matches!$H$2:$H$201,MATCH($A1278&amp;"-5",Matches!$J$2:$J$201,0))=""),"",IF(AND($C1278&lt;&gt;"",INDEX(Matches!$F$2:$F$201,MATCH($A1278&amp;"-5",Matches!$J$2:$J$201,0))&lt;&gt;"",$C1278&gt;=INDEX(Matches!$F$2:$F$201,MATCH($A1278&amp;"-5",Matches!$J$2:$J$201,0))),"",IF(AND(L1278=INDEX(Matches!$G$2:$G$201,MATCH($A1278&amp;"-5",Matches!$J$2:$J$201,0)),M1278=INDEX(Matches!$H$2:$H$201,MATCH($A1278&amp;"-5",Matches!$J$2:$J$201,0))),5,IF(SIGN(L1278-M1278)&lt;&gt;SIGN(INDEX(Matches!$G$2:$G$201,MATCH($A1278&amp;"-5",Matches!$J$2:$J$201,0))-INDEX(Matches!$H$2:$H$201,MATCH($A1278&amp;"-5",Matches!$J$2:$J$201,0))),0,IF(L1278-M1278=INDEX(Matches!$G$2:$G$201,MATCH($A1278&amp;"-5",Matches!$J$2:$J$201,0))-INDEX(Matches!$H$2:$H$201,MATCH($A1278&amp;"-5",Matches!$J$2:$J$201,0)),3,2))))),""))</f>
        <v/>
      </c>
      <c r="AC1278" s="12" t="str">
        <f aca="false">IF(OR($B1278="",N1278="",O1278=""),"",IFERROR(IF(OR(INDEX(Matches!$I$2:$I$201,MATCH($A1278&amp;"-6",Matches!$J$2:$J$201,0))="Void",INDEX(Matches!$G$2:$G$201,MATCH($A1278&amp;"-6",Matches!$J$2:$J$201,0))="",INDEX(Matches!$H$2:$H$201,MATCH($A1278&amp;"-6",Matches!$J$2:$J$201,0))=""),"",IF(AND($C1278&lt;&gt;"",INDEX(Matches!$F$2:$F$201,MATCH($A1278&amp;"-6",Matches!$J$2:$J$201,0))&lt;&gt;"",$C1278&gt;=INDEX(Matches!$F$2:$F$201,MATCH($A1278&amp;"-6",Matches!$J$2:$J$201,0))),"",IF(AND(N1278=INDEX(Matches!$G$2:$G$201,MATCH($A1278&amp;"-6",Matches!$J$2:$J$201,0)),O1278=INDEX(Matches!$H$2:$H$201,MATCH($A1278&amp;"-6",Matches!$J$2:$J$201,0))),5,IF(SIGN(N1278-O1278)&lt;&gt;SIGN(INDEX(Matches!$G$2:$G$201,MATCH($A1278&amp;"-6",Matches!$J$2:$J$201,0))-INDEX(Matches!$H$2:$H$201,MATCH($A1278&amp;"-6",Matches!$J$2:$J$201,0))),0,IF(N1278-O1278=INDEX(Matches!$G$2:$G$201,MATCH($A1278&amp;"-6",Matches!$J$2:$J$201,0))-INDEX(Matches!$H$2:$H$201,MATCH($A1278&amp;"-6",Matches!$J$2:$J$201,0)),3,2))))),""))</f>
        <v/>
      </c>
      <c r="AD1278" s="12" t="str">
        <f aca="false">IF(OR($B1278="",P1278="",Q1278=""),"",IFERROR(IF(OR(INDEX(Matches!$I$2:$I$201,MATCH($A1278&amp;"-7",Matches!$J$2:$J$201,0))="Void",INDEX(Matches!$G$2:$G$201,MATCH($A1278&amp;"-7",Matches!$J$2:$J$201,0))="",INDEX(Matches!$H$2:$H$201,MATCH($A1278&amp;"-7",Matches!$J$2:$J$201,0))=""),"",IF(AND($C1278&lt;&gt;"",INDEX(Matches!$F$2:$F$201,MATCH($A1278&amp;"-7",Matches!$J$2:$J$201,0))&lt;&gt;"",$C1278&gt;=INDEX(Matches!$F$2:$F$201,MATCH($A1278&amp;"-7",Matches!$J$2:$J$201,0))),"",IF(AND(P1278=INDEX(Matches!$G$2:$G$201,MATCH($A1278&amp;"-7",Matches!$J$2:$J$201,0)),Q1278=INDEX(Matches!$H$2:$H$201,MATCH($A1278&amp;"-7",Matches!$J$2:$J$201,0))),5,IF(SIGN(P1278-Q1278)&lt;&gt;SIGN(INDEX(Matches!$G$2:$G$201,MATCH($A1278&amp;"-7",Matches!$J$2:$J$201,0))-INDEX(Matches!$H$2:$H$201,MATCH($A1278&amp;"-7",Matches!$J$2:$J$201,0))),0,IF(P1278-Q1278=INDEX(Matches!$G$2:$G$201,MATCH($A1278&amp;"-7",Matches!$J$2:$J$201,0))-INDEX(Matches!$H$2:$H$201,MATCH($A1278&amp;"-7",Matches!$J$2:$J$201,0)),3,2))))),""))</f>
        <v/>
      </c>
      <c r="AE1278" s="12" t="str">
        <f aca="false">IF(OR($B1278="",R1278="",S1278=""),"",IFERROR(IF(OR(INDEX(Matches!$I$2:$I$201,MATCH($A1278&amp;"-8",Matches!$J$2:$J$201,0))="Void",INDEX(Matches!$G$2:$G$201,MATCH($A1278&amp;"-8",Matches!$J$2:$J$201,0))="",INDEX(Matches!$H$2:$H$201,MATCH($A1278&amp;"-8",Matches!$J$2:$J$201,0))=""),"",IF(AND($C1278&lt;&gt;"",INDEX(Matches!$F$2:$F$201,MATCH($A1278&amp;"-8",Matches!$J$2:$J$201,0))&lt;&gt;"",$C1278&gt;=INDEX(Matches!$F$2:$F$201,MATCH($A1278&amp;"-8",Matches!$J$2:$J$201,0))),"",IF(AND(R1278=INDEX(Matches!$G$2:$G$201,MATCH($A1278&amp;"-8",Matches!$J$2:$J$201,0)),S1278=INDEX(Matches!$H$2:$H$201,MATCH($A1278&amp;"-8",Matches!$J$2:$J$201,0))),5,IF(SIGN(R1278-S1278)&lt;&gt;SIGN(INDEX(Matches!$G$2:$G$201,MATCH($A1278&amp;"-8",Matches!$J$2:$J$201,0))-INDEX(Matches!$H$2:$H$201,MATCH($A1278&amp;"-8",Matches!$J$2:$J$201,0))),0,IF(R1278-S1278=INDEX(Matches!$G$2:$G$201,MATCH($A1278&amp;"-8",Matches!$J$2:$J$201,0))-INDEX(Matches!$H$2:$H$201,MATCH($A1278&amp;"-8",Matches!$J$2:$J$201,0)),3,2))))),""))</f>
        <v/>
      </c>
      <c r="AF1278" s="12" t="str">
        <f aca="false">IF(OR($B1278="",T1278="",U1278=""),"",IFERROR(IF(OR(INDEX(Matches!$I$2:$I$201,MATCH($A1278&amp;"-9",Matches!$J$2:$J$201,0))="Void",INDEX(Matches!$G$2:$G$201,MATCH($A1278&amp;"-9",Matches!$J$2:$J$201,0))="",INDEX(Matches!$H$2:$H$201,MATCH($A1278&amp;"-9",Matches!$J$2:$J$201,0))=""),"",IF(AND($C1278&lt;&gt;"",INDEX(Matches!$F$2:$F$201,MATCH($A1278&amp;"-9",Matches!$J$2:$J$201,0))&lt;&gt;"",$C1278&gt;=INDEX(Matches!$F$2:$F$201,MATCH($A1278&amp;"-9",Matches!$J$2:$J$201,0))),"",IF(AND(T1278=INDEX(Matches!$G$2:$G$201,MATCH($A1278&amp;"-9",Matches!$J$2:$J$201,0)),U1278=INDEX(Matches!$H$2:$H$201,MATCH($A1278&amp;"-9",Matches!$J$2:$J$201,0))),5,IF(SIGN(T1278-U1278)&lt;&gt;SIGN(INDEX(Matches!$G$2:$G$201,MATCH($A1278&amp;"-9",Matches!$J$2:$J$201,0))-INDEX(Matches!$H$2:$H$201,MATCH($A1278&amp;"-9",Matches!$J$2:$J$201,0))),0,IF(T1278-U1278=INDEX(Matches!$G$2:$G$201,MATCH($A1278&amp;"-9",Matches!$J$2:$J$201,0))-INDEX(Matches!$H$2:$H$201,MATCH($A1278&amp;"-9",Matches!$J$2:$J$201,0)),3,2))))),""))</f>
        <v/>
      </c>
      <c r="AG1278" s="12" t="str">
        <f aca="false">IF(OR($B1278="",V1278="",W1278=""),"",IFERROR(IF(OR(INDEX(Matches!$I$2:$I$201,MATCH($A1278&amp;"-10",Matches!$J$2:$J$201,0))="Void",INDEX(Matches!$G$2:$G$201,MATCH($A1278&amp;"-10",Matches!$J$2:$J$201,0))="",INDEX(Matches!$H$2:$H$201,MATCH($A1278&amp;"-10",Matches!$J$2:$J$201,0))=""),"",IF(AND($C1278&lt;&gt;"",INDEX(Matches!$F$2:$F$201,MATCH($A1278&amp;"-10",Matches!$J$2:$J$201,0))&lt;&gt;"",$C1278&gt;=INDEX(Matches!$F$2:$F$201,MATCH($A1278&amp;"-10",Matches!$J$2:$J$201,0))),"",IF(AND(V1278=INDEX(Matches!$G$2:$G$201,MATCH($A1278&amp;"-10",Matches!$J$2:$J$201,0)),W1278=INDEX(Matches!$H$2:$H$201,MATCH($A1278&amp;"-10",Matches!$J$2:$J$201,0))),5,IF(SIGN(V1278-W1278)&lt;&gt;SIGN(INDEX(Matches!$G$2:$G$201,MATCH($A1278&amp;"-10",Matches!$J$2:$J$201,0))-INDEX(Matches!$H$2:$H$201,MATCH($A1278&amp;"-10",Matches!$J$2:$J$201,0))),0,IF(V1278-W1278=INDEX(Matches!$G$2:$G$201,MATCH($A1278&amp;"-10",Matches!$J$2:$J$201,0))-INDEX(Matches!$H$2:$H$201,MATCH($A1278&amp;"-10",Matches!$J$2:$J$201,0)),3,2))))),""))</f>
        <v/>
      </c>
      <c r="AH1278" s="13" t="str">
        <f aca="false">IF($B1278="","",SUM(X1278:AG1278))</f>
        <v/>
      </c>
      <c r="AI1278" s="12" t="str">
        <f aca="false">IF($B1278="","",COUNTIF(X1278:AG1278,5))</f>
        <v/>
      </c>
      <c r="AJ1278" s="12" t="str">
        <f aca="false">IF($B1278="","",COUNTIF(X1278:AG1278,"&gt;=2"))</f>
        <v/>
      </c>
      <c r="AK1278" s="12" t="str">
        <f aca="false">IF($B1278="","",COUNT(X1278:AG1278))</f>
        <v/>
      </c>
    </row>
    <row r="1279" customFormat="false" ht="15" hidden="false" customHeight="false" outlineLevel="0" collapsed="false">
      <c r="A1279" s="7"/>
      <c r="B1279" s="7"/>
      <c r="C1279" s="11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12" t="str">
        <f aca="false">IF(OR($B1279="",D1279="",E1279=""),"",IFERROR(IF(OR(INDEX(Matches!$I$2:$I$201,MATCH($A1279&amp;"-1",Matches!$J$2:$J$201,0))="Void",INDEX(Matches!$G$2:$G$201,MATCH($A1279&amp;"-1",Matches!$J$2:$J$201,0))="",INDEX(Matches!$H$2:$H$201,MATCH($A1279&amp;"-1",Matches!$J$2:$J$201,0))=""),"",IF(AND($C1279&lt;&gt;"",INDEX(Matches!$F$2:$F$201,MATCH($A1279&amp;"-1",Matches!$J$2:$J$201,0))&lt;&gt;"",$C1279&gt;=INDEX(Matches!$F$2:$F$201,MATCH($A1279&amp;"-1",Matches!$J$2:$J$201,0))),"",IF(AND(D1279=INDEX(Matches!$G$2:$G$201,MATCH($A1279&amp;"-1",Matches!$J$2:$J$201,0)),E1279=INDEX(Matches!$H$2:$H$201,MATCH($A1279&amp;"-1",Matches!$J$2:$J$201,0))),5,IF(SIGN(D1279-E1279)&lt;&gt;SIGN(INDEX(Matches!$G$2:$G$201,MATCH($A1279&amp;"-1",Matches!$J$2:$J$201,0))-INDEX(Matches!$H$2:$H$201,MATCH($A1279&amp;"-1",Matches!$J$2:$J$201,0))),0,IF(D1279-E1279=INDEX(Matches!$G$2:$G$201,MATCH($A1279&amp;"-1",Matches!$J$2:$J$201,0))-INDEX(Matches!$H$2:$H$201,MATCH($A1279&amp;"-1",Matches!$J$2:$J$201,0)),3,2))))),""))</f>
        <v/>
      </c>
      <c r="Y1279" s="12" t="str">
        <f aca="false">IF(OR($B1279="",F1279="",G1279=""),"",IFERROR(IF(OR(INDEX(Matches!$I$2:$I$201,MATCH($A1279&amp;"-2",Matches!$J$2:$J$201,0))="Void",INDEX(Matches!$G$2:$G$201,MATCH($A1279&amp;"-2",Matches!$J$2:$J$201,0))="",INDEX(Matches!$H$2:$H$201,MATCH($A1279&amp;"-2",Matches!$J$2:$J$201,0))=""),"",IF(AND($C1279&lt;&gt;"",INDEX(Matches!$F$2:$F$201,MATCH($A1279&amp;"-2",Matches!$J$2:$J$201,0))&lt;&gt;"",$C1279&gt;=INDEX(Matches!$F$2:$F$201,MATCH($A1279&amp;"-2",Matches!$J$2:$J$201,0))),"",IF(AND(F1279=INDEX(Matches!$G$2:$G$201,MATCH($A1279&amp;"-2",Matches!$J$2:$J$201,0)),G1279=INDEX(Matches!$H$2:$H$201,MATCH($A1279&amp;"-2",Matches!$J$2:$J$201,0))),5,IF(SIGN(F1279-G1279)&lt;&gt;SIGN(INDEX(Matches!$G$2:$G$201,MATCH($A1279&amp;"-2",Matches!$J$2:$J$201,0))-INDEX(Matches!$H$2:$H$201,MATCH($A1279&amp;"-2",Matches!$J$2:$J$201,0))),0,IF(F1279-G1279=INDEX(Matches!$G$2:$G$201,MATCH($A1279&amp;"-2",Matches!$J$2:$J$201,0))-INDEX(Matches!$H$2:$H$201,MATCH($A1279&amp;"-2",Matches!$J$2:$J$201,0)),3,2))))),""))</f>
        <v/>
      </c>
      <c r="Z1279" s="12" t="str">
        <f aca="false">IF(OR($B1279="",H1279="",I1279=""),"",IFERROR(IF(OR(INDEX(Matches!$I$2:$I$201,MATCH($A1279&amp;"-3",Matches!$J$2:$J$201,0))="Void",INDEX(Matches!$G$2:$G$201,MATCH($A1279&amp;"-3",Matches!$J$2:$J$201,0))="",INDEX(Matches!$H$2:$H$201,MATCH($A1279&amp;"-3",Matches!$J$2:$J$201,0))=""),"",IF(AND($C1279&lt;&gt;"",INDEX(Matches!$F$2:$F$201,MATCH($A1279&amp;"-3",Matches!$J$2:$J$201,0))&lt;&gt;"",$C1279&gt;=INDEX(Matches!$F$2:$F$201,MATCH($A1279&amp;"-3",Matches!$J$2:$J$201,0))),"",IF(AND(H1279=INDEX(Matches!$G$2:$G$201,MATCH($A1279&amp;"-3",Matches!$J$2:$J$201,0)),I1279=INDEX(Matches!$H$2:$H$201,MATCH($A1279&amp;"-3",Matches!$J$2:$J$201,0))),5,IF(SIGN(H1279-I1279)&lt;&gt;SIGN(INDEX(Matches!$G$2:$G$201,MATCH($A1279&amp;"-3",Matches!$J$2:$J$201,0))-INDEX(Matches!$H$2:$H$201,MATCH($A1279&amp;"-3",Matches!$J$2:$J$201,0))),0,IF(H1279-I1279=INDEX(Matches!$G$2:$G$201,MATCH($A1279&amp;"-3",Matches!$J$2:$J$201,0))-INDEX(Matches!$H$2:$H$201,MATCH($A1279&amp;"-3",Matches!$J$2:$J$201,0)),3,2))))),""))</f>
        <v/>
      </c>
      <c r="AA1279" s="12" t="str">
        <f aca="false">IF(OR($B1279="",J1279="",K1279=""),"",IFERROR(IF(OR(INDEX(Matches!$I$2:$I$201,MATCH($A1279&amp;"-4",Matches!$J$2:$J$201,0))="Void",INDEX(Matches!$G$2:$G$201,MATCH($A1279&amp;"-4",Matches!$J$2:$J$201,0))="",INDEX(Matches!$H$2:$H$201,MATCH($A1279&amp;"-4",Matches!$J$2:$J$201,0))=""),"",IF(AND($C1279&lt;&gt;"",INDEX(Matches!$F$2:$F$201,MATCH($A1279&amp;"-4",Matches!$J$2:$J$201,0))&lt;&gt;"",$C1279&gt;=INDEX(Matches!$F$2:$F$201,MATCH($A1279&amp;"-4",Matches!$J$2:$J$201,0))),"",IF(AND(J1279=INDEX(Matches!$G$2:$G$201,MATCH($A1279&amp;"-4",Matches!$J$2:$J$201,0)),K1279=INDEX(Matches!$H$2:$H$201,MATCH($A1279&amp;"-4",Matches!$J$2:$J$201,0))),5,IF(SIGN(J1279-K1279)&lt;&gt;SIGN(INDEX(Matches!$G$2:$G$201,MATCH($A1279&amp;"-4",Matches!$J$2:$J$201,0))-INDEX(Matches!$H$2:$H$201,MATCH($A1279&amp;"-4",Matches!$J$2:$J$201,0))),0,IF(J1279-K1279=INDEX(Matches!$G$2:$G$201,MATCH($A1279&amp;"-4",Matches!$J$2:$J$201,0))-INDEX(Matches!$H$2:$H$201,MATCH($A1279&amp;"-4",Matches!$J$2:$J$201,0)),3,2))))),""))</f>
        <v/>
      </c>
      <c r="AB1279" s="12" t="str">
        <f aca="false">IF(OR($B1279="",L1279="",M1279=""),"",IFERROR(IF(OR(INDEX(Matches!$I$2:$I$201,MATCH($A1279&amp;"-5",Matches!$J$2:$J$201,0))="Void",INDEX(Matches!$G$2:$G$201,MATCH($A1279&amp;"-5",Matches!$J$2:$J$201,0))="",INDEX(Matches!$H$2:$H$201,MATCH($A1279&amp;"-5",Matches!$J$2:$J$201,0))=""),"",IF(AND($C1279&lt;&gt;"",INDEX(Matches!$F$2:$F$201,MATCH($A1279&amp;"-5",Matches!$J$2:$J$201,0))&lt;&gt;"",$C1279&gt;=INDEX(Matches!$F$2:$F$201,MATCH($A1279&amp;"-5",Matches!$J$2:$J$201,0))),"",IF(AND(L1279=INDEX(Matches!$G$2:$G$201,MATCH($A1279&amp;"-5",Matches!$J$2:$J$201,0)),M1279=INDEX(Matches!$H$2:$H$201,MATCH($A1279&amp;"-5",Matches!$J$2:$J$201,0))),5,IF(SIGN(L1279-M1279)&lt;&gt;SIGN(INDEX(Matches!$G$2:$G$201,MATCH($A1279&amp;"-5",Matches!$J$2:$J$201,0))-INDEX(Matches!$H$2:$H$201,MATCH($A1279&amp;"-5",Matches!$J$2:$J$201,0))),0,IF(L1279-M1279=INDEX(Matches!$G$2:$G$201,MATCH($A1279&amp;"-5",Matches!$J$2:$J$201,0))-INDEX(Matches!$H$2:$H$201,MATCH($A1279&amp;"-5",Matches!$J$2:$J$201,0)),3,2))))),""))</f>
        <v/>
      </c>
      <c r="AC1279" s="12" t="str">
        <f aca="false">IF(OR($B1279="",N1279="",O1279=""),"",IFERROR(IF(OR(INDEX(Matches!$I$2:$I$201,MATCH($A1279&amp;"-6",Matches!$J$2:$J$201,0))="Void",INDEX(Matches!$G$2:$G$201,MATCH($A1279&amp;"-6",Matches!$J$2:$J$201,0))="",INDEX(Matches!$H$2:$H$201,MATCH($A1279&amp;"-6",Matches!$J$2:$J$201,0))=""),"",IF(AND($C1279&lt;&gt;"",INDEX(Matches!$F$2:$F$201,MATCH($A1279&amp;"-6",Matches!$J$2:$J$201,0))&lt;&gt;"",$C1279&gt;=INDEX(Matches!$F$2:$F$201,MATCH($A1279&amp;"-6",Matches!$J$2:$J$201,0))),"",IF(AND(N1279=INDEX(Matches!$G$2:$G$201,MATCH($A1279&amp;"-6",Matches!$J$2:$J$201,0)),O1279=INDEX(Matches!$H$2:$H$201,MATCH($A1279&amp;"-6",Matches!$J$2:$J$201,0))),5,IF(SIGN(N1279-O1279)&lt;&gt;SIGN(INDEX(Matches!$G$2:$G$201,MATCH($A1279&amp;"-6",Matches!$J$2:$J$201,0))-INDEX(Matches!$H$2:$H$201,MATCH($A1279&amp;"-6",Matches!$J$2:$J$201,0))),0,IF(N1279-O1279=INDEX(Matches!$G$2:$G$201,MATCH($A1279&amp;"-6",Matches!$J$2:$J$201,0))-INDEX(Matches!$H$2:$H$201,MATCH($A1279&amp;"-6",Matches!$J$2:$J$201,0)),3,2))))),""))</f>
        <v/>
      </c>
      <c r="AD1279" s="12" t="str">
        <f aca="false">IF(OR($B1279="",P1279="",Q1279=""),"",IFERROR(IF(OR(INDEX(Matches!$I$2:$I$201,MATCH($A1279&amp;"-7",Matches!$J$2:$J$201,0))="Void",INDEX(Matches!$G$2:$G$201,MATCH($A1279&amp;"-7",Matches!$J$2:$J$201,0))="",INDEX(Matches!$H$2:$H$201,MATCH($A1279&amp;"-7",Matches!$J$2:$J$201,0))=""),"",IF(AND($C1279&lt;&gt;"",INDEX(Matches!$F$2:$F$201,MATCH($A1279&amp;"-7",Matches!$J$2:$J$201,0))&lt;&gt;"",$C1279&gt;=INDEX(Matches!$F$2:$F$201,MATCH($A1279&amp;"-7",Matches!$J$2:$J$201,0))),"",IF(AND(P1279=INDEX(Matches!$G$2:$G$201,MATCH($A1279&amp;"-7",Matches!$J$2:$J$201,0)),Q1279=INDEX(Matches!$H$2:$H$201,MATCH($A1279&amp;"-7",Matches!$J$2:$J$201,0))),5,IF(SIGN(P1279-Q1279)&lt;&gt;SIGN(INDEX(Matches!$G$2:$G$201,MATCH($A1279&amp;"-7",Matches!$J$2:$J$201,0))-INDEX(Matches!$H$2:$H$201,MATCH($A1279&amp;"-7",Matches!$J$2:$J$201,0))),0,IF(P1279-Q1279=INDEX(Matches!$G$2:$G$201,MATCH($A1279&amp;"-7",Matches!$J$2:$J$201,0))-INDEX(Matches!$H$2:$H$201,MATCH($A1279&amp;"-7",Matches!$J$2:$J$201,0)),3,2))))),""))</f>
        <v/>
      </c>
      <c r="AE1279" s="12" t="str">
        <f aca="false">IF(OR($B1279="",R1279="",S1279=""),"",IFERROR(IF(OR(INDEX(Matches!$I$2:$I$201,MATCH($A1279&amp;"-8",Matches!$J$2:$J$201,0))="Void",INDEX(Matches!$G$2:$G$201,MATCH($A1279&amp;"-8",Matches!$J$2:$J$201,0))="",INDEX(Matches!$H$2:$H$201,MATCH($A1279&amp;"-8",Matches!$J$2:$J$201,0))=""),"",IF(AND($C1279&lt;&gt;"",INDEX(Matches!$F$2:$F$201,MATCH($A1279&amp;"-8",Matches!$J$2:$J$201,0))&lt;&gt;"",$C1279&gt;=INDEX(Matches!$F$2:$F$201,MATCH($A1279&amp;"-8",Matches!$J$2:$J$201,0))),"",IF(AND(R1279=INDEX(Matches!$G$2:$G$201,MATCH($A1279&amp;"-8",Matches!$J$2:$J$201,0)),S1279=INDEX(Matches!$H$2:$H$201,MATCH($A1279&amp;"-8",Matches!$J$2:$J$201,0))),5,IF(SIGN(R1279-S1279)&lt;&gt;SIGN(INDEX(Matches!$G$2:$G$201,MATCH($A1279&amp;"-8",Matches!$J$2:$J$201,0))-INDEX(Matches!$H$2:$H$201,MATCH($A1279&amp;"-8",Matches!$J$2:$J$201,0))),0,IF(R1279-S1279=INDEX(Matches!$G$2:$G$201,MATCH($A1279&amp;"-8",Matches!$J$2:$J$201,0))-INDEX(Matches!$H$2:$H$201,MATCH($A1279&amp;"-8",Matches!$J$2:$J$201,0)),3,2))))),""))</f>
        <v/>
      </c>
      <c r="AF1279" s="12" t="str">
        <f aca="false">IF(OR($B1279="",T1279="",U1279=""),"",IFERROR(IF(OR(INDEX(Matches!$I$2:$I$201,MATCH($A1279&amp;"-9",Matches!$J$2:$J$201,0))="Void",INDEX(Matches!$G$2:$G$201,MATCH($A1279&amp;"-9",Matches!$J$2:$J$201,0))="",INDEX(Matches!$H$2:$H$201,MATCH($A1279&amp;"-9",Matches!$J$2:$J$201,0))=""),"",IF(AND($C1279&lt;&gt;"",INDEX(Matches!$F$2:$F$201,MATCH($A1279&amp;"-9",Matches!$J$2:$J$201,0))&lt;&gt;"",$C1279&gt;=INDEX(Matches!$F$2:$F$201,MATCH($A1279&amp;"-9",Matches!$J$2:$J$201,0))),"",IF(AND(T1279=INDEX(Matches!$G$2:$G$201,MATCH($A1279&amp;"-9",Matches!$J$2:$J$201,0)),U1279=INDEX(Matches!$H$2:$H$201,MATCH($A1279&amp;"-9",Matches!$J$2:$J$201,0))),5,IF(SIGN(T1279-U1279)&lt;&gt;SIGN(INDEX(Matches!$G$2:$G$201,MATCH($A1279&amp;"-9",Matches!$J$2:$J$201,0))-INDEX(Matches!$H$2:$H$201,MATCH($A1279&amp;"-9",Matches!$J$2:$J$201,0))),0,IF(T1279-U1279=INDEX(Matches!$G$2:$G$201,MATCH($A1279&amp;"-9",Matches!$J$2:$J$201,0))-INDEX(Matches!$H$2:$H$201,MATCH($A1279&amp;"-9",Matches!$J$2:$J$201,0)),3,2))))),""))</f>
        <v/>
      </c>
      <c r="AG1279" s="12" t="str">
        <f aca="false">IF(OR($B1279="",V1279="",W1279=""),"",IFERROR(IF(OR(INDEX(Matches!$I$2:$I$201,MATCH($A1279&amp;"-10",Matches!$J$2:$J$201,0))="Void",INDEX(Matches!$G$2:$G$201,MATCH($A1279&amp;"-10",Matches!$J$2:$J$201,0))="",INDEX(Matches!$H$2:$H$201,MATCH($A1279&amp;"-10",Matches!$J$2:$J$201,0))=""),"",IF(AND($C1279&lt;&gt;"",INDEX(Matches!$F$2:$F$201,MATCH($A1279&amp;"-10",Matches!$J$2:$J$201,0))&lt;&gt;"",$C1279&gt;=INDEX(Matches!$F$2:$F$201,MATCH($A1279&amp;"-10",Matches!$J$2:$J$201,0))),"",IF(AND(V1279=INDEX(Matches!$G$2:$G$201,MATCH($A1279&amp;"-10",Matches!$J$2:$J$201,0)),W1279=INDEX(Matches!$H$2:$H$201,MATCH($A1279&amp;"-10",Matches!$J$2:$J$201,0))),5,IF(SIGN(V1279-W1279)&lt;&gt;SIGN(INDEX(Matches!$G$2:$G$201,MATCH($A1279&amp;"-10",Matches!$J$2:$J$201,0))-INDEX(Matches!$H$2:$H$201,MATCH($A1279&amp;"-10",Matches!$J$2:$J$201,0))),0,IF(V1279-W1279=INDEX(Matches!$G$2:$G$201,MATCH($A1279&amp;"-10",Matches!$J$2:$J$201,0))-INDEX(Matches!$H$2:$H$201,MATCH($A1279&amp;"-10",Matches!$J$2:$J$201,0)),3,2))))),""))</f>
        <v/>
      </c>
      <c r="AH1279" s="13" t="str">
        <f aca="false">IF($B1279="","",SUM(X1279:AG1279))</f>
        <v/>
      </c>
      <c r="AI1279" s="12" t="str">
        <f aca="false">IF($B1279="","",COUNTIF(X1279:AG1279,5))</f>
        <v/>
      </c>
      <c r="AJ1279" s="12" t="str">
        <f aca="false">IF($B1279="","",COUNTIF(X1279:AG1279,"&gt;=2"))</f>
        <v/>
      </c>
      <c r="AK1279" s="12" t="str">
        <f aca="false">IF($B1279="","",COUNT(X1279:AG1279))</f>
        <v/>
      </c>
    </row>
    <row r="1280" customFormat="false" ht="15" hidden="false" customHeight="false" outlineLevel="0" collapsed="false">
      <c r="A1280" s="7"/>
      <c r="B1280" s="7"/>
      <c r="C1280" s="11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12" t="str">
        <f aca="false">IF(OR($B1280="",D1280="",E1280=""),"",IFERROR(IF(OR(INDEX(Matches!$I$2:$I$201,MATCH($A1280&amp;"-1",Matches!$J$2:$J$201,0))="Void",INDEX(Matches!$G$2:$G$201,MATCH($A1280&amp;"-1",Matches!$J$2:$J$201,0))="",INDEX(Matches!$H$2:$H$201,MATCH($A1280&amp;"-1",Matches!$J$2:$J$201,0))=""),"",IF(AND($C1280&lt;&gt;"",INDEX(Matches!$F$2:$F$201,MATCH($A1280&amp;"-1",Matches!$J$2:$J$201,0))&lt;&gt;"",$C1280&gt;=INDEX(Matches!$F$2:$F$201,MATCH($A1280&amp;"-1",Matches!$J$2:$J$201,0))),"",IF(AND(D1280=INDEX(Matches!$G$2:$G$201,MATCH($A1280&amp;"-1",Matches!$J$2:$J$201,0)),E1280=INDEX(Matches!$H$2:$H$201,MATCH($A1280&amp;"-1",Matches!$J$2:$J$201,0))),5,IF(SIGN(D1280-E1280)&lt;&gt;SIGN(INDEX(Matches!$G$2:$G$201,MATCH($A1280&amp;"-1",Matches!$J$2:$J$201,0))-INDEX(Matches!$H$2:$H$201,MATCH($A1280&amp;"-1",Matches!$J$2:$J$201,0))),0,IF(D1280-E1280=INDEX(Matches!$G$2:$G$201,MATCH($A1280&amp;"-1",Matches!$J$2:$J$201,0))-INDEX(Matches!$H$2:$H$201,MATCH($A1280&amp;"-1",Matches!$J$2:$J$201,0)),3,2))))),""))</f>
        <v/>
      </c>
      <c r="Y1280" s="12" t="str">
        <f aca="false">IF(OR($B1280="",F1280="",G1280=""),"",IFERROR(IF(OR(INDEX(Matches!$I$2:$I$201,MATCH($A1280&amp;"-2",Matches!$J$2:$J$201,0))="Void",INDEX(Matches!$G$2:$G$201,MATCH($A1280&amp;"-2",Matches!$J$2:$J$201,0))="",INDEX(Matches!$H$2:$H$201,MATCH($A1280&amp;"-2",Matches!$J$2:$J$201,0))=""),"",IF(AND($C1280&lt;&gt;"",INDEX(Matches!$F$2:$F$201,MATCH($A1280&amp;"-2",Matches!$J$2:$J$201,0))&lt;&gt;"",$C1280&gt;=INDEX(Matches!$F$2:$F$201,MATCH($A1280&amp;"-2",Matches!$J$2:$J$201,0))),"",IF(AND(F1280=INDEX(Matches!$G$2:$G$201,MATCH($A1280&amp;"-2",Matches!$J$2:$J$201,0)),G1280=INDEX(Matches!$H$2:$H$201,MATCH($A1280&amp;"-2",Matches!$J$2:$J$201,0))),5,IF(SIGN(F1280-G1280)&lt;&gt;SIGN(INDEX(Matches!$G$2:$G$201,MATCH($A1280&amp;"-2",Matches!$J$2:$J$201,0))-INDEX(Matches!$H$2:$H$201,MATCH($A1280&amp;"-2",Matches!$J$2:$J$201,0))),0,IF(F1280-G1280=INDEX(Matches!$G$2:$G$201,MATCH($A1280&amp;"-2",Matches!$J$2:$J$201,0))-INDEX(Matches!$H$2:$H$201,MATCH($A1280&amp;"-2",Matches!$J$2:$J$201,0)),3,2))))),""))</f>
        <v/>
      </c>
      <c r="Z1280" s="12" t="str">
        <f aca="false">IF(OR($B1280="",H1280="",I1280=""),"",IFERROR(IF(OR(INDEX(Matches!$I$2:$I$201,MATCH($A1280&amp;"-3",Matches!$J$2:$J$201,0))="Void",INDEX(Matches!$G$2:$G$201,MATCH($A1280&amp;"-3",Matches!$J$2:$J$201,0))="",INDEX(Matches!$H$2:$H$201,MATCH($A1280&amp;"-3",Matches!$J$2:$J$201,0))=""),"",IF(AND($C1280&lt;&gt;"",INDEX(Matches!$F$2:$F$201,MATCH($A1280&amp;"-3",Matches!$J$2:$J$201,0))&lt;&gt;"",$C1280&gt;=INDEX(Matches!$F$2:$F$201,MATCH($A1280&amp;"-3",Matches!$J$2:$J$201,0))),"",IF(AND(H1280=INDEX(Matches!$G$2:$G$201,MATCH($A1280&amp;"-3",Matches!$J$2:$J$201,0)),I1280=INDEX(Matches!$H$2:$H$201,MATCH($A1280&amp;"-3",Matches!$J$2:$J$201,0))),5,IF(SIGN(H1280-I1280)&lt;&gt;SIGN(INDEX(Matches!$G$2:$G$201,MATCH($A1280&amp;"-3",Matches!$J$2:$J$201,0))-INDEX(Matches!$H$2:$H$201,MATCH($A1280&amp;"-3",Matches!$J$2:$J$201,0))),0,IF(H1280-I1280=INDEX(Matches!$G$2:$G$201,MATCH($A1280&amp;"-3",Matches!$J$2:$J$201,0))-INDEX(Matches!$H$2:$H$201,MATCH($A1280&amp;"-3",Matches!$J$2:$J$201,0)),3,2))))),""))</f>
        <v/>
      </c>
      <c r="AA1280" s="12" t="str">
        <f aca="false">IF(OR($B1280="",J1280="",K1280=""),"",IFERROR(IF(OR(INDEX(Matches!$I$2:$I$201,MATCH($A1280&amp;"-4",Matches!$J$2:$J$201,0))="Void",INDEX(Matches!$G$2:$G$201,MATCH($A1280&amp;"-4",Matches!$J$2:$J$201,0))="",INDEX(Matches!$H$2:$H$201,MATCH($A1280&amp;"-4",Matches!$J$2:$J$201,0))=""),"",IF(AND($C1280&lt;&gt;"",INDEX(Matches!$F$2:$F$201,MATCH($A1280&amp;"-4",Matches!$J$2:$J$201,0))&lt;&gt;"",$C1280&gt;=INDEX(Matches!$F$2:$F$201,MATCH($A1280&amp;"-4",Matches!$J$2:$J$201,0))),"",IF(AND(J1280=INDEX(Matches!$G$2:$G$201,MATCH($A1280&amp;"-4",Matches!$J$2:$J$201,0)),K1280=INDEX(Matches!$H$2:$H$201,MATCH($A1280&amp;"-4",Matches!$J$2:$J$201,0))),5,IF(SIGN(J1280-K1280)&lt;&gt;SIGN(INDEX(Matches!$G$2:$G$201,MATCH($A1280&amp;"-4",Matches!$J$2:$J$201,0))-INDEX(Matches!$H$2:$H$201,MATCH($A1280&amp;"-4",Matches!$J$2:$J$201,0))),0,IF(J1280-K1280=INDEX(Matches!$G$2:$G$201,MATCH($A1280&amp;"-4",Matches!$J$2:$J$201,0))-INDEX(Matches!$H$2:$H$201,MATCH($A1280&amp;"-4",Matches!$J$2:$J$201,0)),3,2))))),""))</f>
        <v/>
      </c>
      <c r="AB1280" s="12" t="str">
        <f aca="false">IF(OR($B1280="",L1280="",M1280=""),"",IFERROR(IF(OR(INDEX(Matches!$I$2:$I$201,MATCH($A1280&amp;"-5",Matches!$J$2:$J$201,0))="Void",INDEX(Matches!$G$2:$G$201,MATCH($A1280&amp;"-5",Matches!$J$2:$J$201,0))="",INDEX(Matches!$H$2:$H$201,MATCH($A1280&amp;"-5",Matches!$J$2:$J$201,0))=""),"",IF(AND($C1280&lt;&gt;"",INDEX(Matches!$F$2:$F$201,MATCH($A1280&amp;"-5",Matches!$J$2:$J$201,0))&lt;&gt;"",$C1280&gt;=INDEX(Matches!$F$2:$F$201,MATCH($A1280&amp;"-5",Matches!$J$2:$J$201,0))),"",IF(AND(L1280=INDEX(Matches!$G$2:$G$201,MATCH($A1280&amp;"-5",Matches!$J$2:$J$201,0)),M1280=INDEX(Matches!$H$2:$H$201,MATCH($A1280&amp;"-5",Matches!$J$2:$J$201,0))),5,IF(SIGN(L1280-M1280)&lt;&gt;SIGN(INDEX(Matches!$G$2:$G$201,MATCH($A1280&amp;"-5",Matches!$J$2:$J$201,0))-INDEX(Matches!$H$2:$H$201,MATCH($A1280&amp;"-5",Matches!$J$2:$J$201,0))),0,IF(L1280-M1280=INDEX(Matches!$G$2:$G$201,MATCH($A1280&amp;"-5",Matches!$J$2:$J$201,0))-INDEX(Matches!$H$2:$H$201,MATCH($A1280&amp;"-5",Matches!$J$2:$J$201,0)),3,2))))),""))</f>
        <v/>
      </c>
      <c r="AC1280" s="12" t="str">
        <f aca="false">IF(OR($B1280="",N1280="",O1280=""),"",IFERROR(IF(OR(INDEX(Matches!$I$2:$I$201,MATCH($A1280&amp;"-6",Matches!$J$2:$J$201,0))="Void",INDEX(Matches!$G$2:$G$201,MATCH($A1280&amp;"-6",Matches!$J$2:$J$201,0))="",INDEX(Matches!$H$2:$H$201,MATCH($A1280&amp;"-6",Matches!$J$2:$J$201,0))=""),"",IF(AND($C1280&lt;&gt;"",INDEX(Matches!$F$2:$F$201,MATCH($A1280&amp;"-6",Matches!$J$2:$J$201,0))&lt;&gt;"",$C1280&gt;=INDEX(Matches!$F$2:$F$201,MATCH($A1280&amp;"-6",Matches!$J$2:$J$201,0))),"",IF(AND(N1280=INDEX(Matches!$G$2:$G$201,MATCH($A1280&amp;"-6",Matches!$J$2:$J$201,0)),O1280=INDEX(Matches!$H$2:$H$201,MATCH($A1280&amp;"-6",Matches!$J$2:$J$201,0))),5,IF(SIGN(N1280-O1280)&lt;&gt;SIGN(INDEX(Matches!$G$2:$G$201,MATCH($A1280&amp;"-6",Matches!$J$2:$J$201,0))-INDEX(Matches!$H$2:$H$201,MATCH($A1280&amp;"-6",Matches!$J$2:$J$201,0))),0,IF(N1280-O1280=INDEX(Matches!$G$2:$G$201,MATCH($A1280&amp;"-6",Matches!$J$2:$J$201,0))-INDEX(Matches!$H$2:$H$201,MATCH($A1280&amp;"-6",Matches!$J$2:$J$201,0)),3,2))))),""))</f>
        <v/>
      </c>
      <c r="AD1280" s="12" t="str">
        <f aca="false">IF(OR($B1280="",P1280="",Q1280=""),"",IFERROR(IF(OR(INDEX(Matches!$I$2:$I$201,MATCH($A1280&amp;"-7",Matches!$J$2:$J$201,0))="Void",INDEX(Matches!$G$2:$G$201,MATCH($A1280&amp;"-7",Matches!$J$2:$J$201,0))="",INDEX(Matches!$H$2:$H$201,MATCH($A1280&amp;"-7",Matches!$J$2:$J$201,0))=""),"",IF(AND($C1280&lt;&gt;"",INDEX(Matches!$F$2:$F$201,MATCH($A1280&amp;"-7",Matches!$J$2:$J$201,0))&lt;&gt;"",$C1280&gt;=INDEX(Matches!$F$2:$F$201,MATCH($A1280&amp;"-7",Matches!$J$2:$J$201,0))),"",IF(AND(P1280=INDEX(Matches!$G$2:$G$201,MATCH($A1280&amp;"-7",Matches!$J$2:$J$201,0)),Q1280=INDEX(Matches!$H$2:$H$201,MATCH($A1280&amp;"-7",Matches!$J$2:$J$201,0))),5,IF(SIGN(P1280-Q1280)&lt;&gt;SIGN(INDEX(Matches!$G$2:$G$201,MATCH($A1280&amp;"-7",Matches!$J$2:$J$201,0))-INDEX(Matches!$H$2:$H$201,MATCH($A1280&amp;"-7",Matches!$J$2:$J$201,0))),0,IF(P1280-Q1280=INDEX(Matches!$G$2:$G$201,MATCH($A1280&amp;"-7",Matches!$J$2:$J$201,0))-INDEX(Matches!$H$2:$H$201,MATCH($A1280&amp;"-7",Matches!$J$2:$J$201,0)),3,2))))),""))</f>
        <v/>
      </c>
      <c r="AE1280" s="12" t="str">
        <f aca="false">IF(OR($B1280="",R1280="",S1280=""),"",IFERROR(IF(OR(INDEX(Matches!$I$2:$I$201,MATCH($A1280&amp;"-8",Matches!$J$2:$J$201,0))="Void",INDEX(Matches!$G$2:$G$201,MATCH($A1280&amp;"-8",Matches!$J$2:$J$201,0))="",INDEX(Matches!$H$2:$H$201,MATCH($A1280&amp;"-8",Matches!$J$2:$J$201,0))=""),"",IF(AND($C1280&lt;&gt;"",INDEX(Matches!$F$2:$F$201,MATCH($A1280&amp;"-8",Matches!$J$2:$J$201,0))&lt;&gt;"",$C1280&gt;=INDEX(Matches!$F$2:$F$201,MATCH($A1280&amp;"-8",Matches!$J$2:$J$201,0))),"",IF(AND(R1280=INDEX(Matches!$G$2:$G$201,MATCH($A1280&amp;"-8",Matches!$J$2:$J$201,0)),S1280=INDEX(Matches!$H$2:$H$201,MATCH($A1280&amp;"-8",Matches!$J$2:$J$201,0))),5,IF(SIGN(R1280-S1280)&lt;&gt;SIGN(INDEX(Matches!$G$2:$G$201,MATCH($A1280&amp;"-8",Matches!$J$2:$J$201,0))-INDEX(Matches!$H$2:$H$201,MATCH($A1280&amp;"-8",Matches!$J$2:$J$201,0))),0,IF(R1280-S1280=INDEX(Matches!$G$2:$G$201,MATCH($A1280&amp;"-8",Matches!$J$2:$J$201,0))-INDEX(Matches!$H$2:$H$201,MATCH($A1280&amp;"-8",Matches!$J$2:$J$201,0)),3,2))))),""))</f>
        <v/>
      </c>
      <c r="AF1280" s="12" t="str">
        <f aca="false">IF(OR($B1280="",T1280="",U1280=""),"",IFERROR(IF(OR(INDEX(Matches!$I$2:$I$201,MATCH($A1280&amp;"-9",Matches!$J$2:$J$201,0))="Void",INDEX(Matches!$G$2:$G$201,MATCH($A1280&amp;"-9",Matches!$J$2:$J$201,0))="",INDEX(Matches!$H$2:$H$201,MATCH($A1280&amp;"-9",Matches!$J$2:$J$201,0))=""),"",IF(AND($C1280&lt;&gt;"",INDEX(Matches!$F$2:$F$201,MATCH($A1280&amp;"-9",Matches!$J$2:$J$201,0))&lt;&gt;"",$C1280&gt;=INDEX(Matches!$F$2:$F$201,MATCH($A1280&amp;"-9",Matches!$J$2:$J$201,0))),"",IF(AND(T1280=INDEX(Matches!$G$2:$G$201,MATCH($A1280&amp;"-9",Matches!$J$2:$J$201,0)),U1280=INDEX(Matches!$H$2:$H$201,MATCH($A1280&amp;"-9",Matches!$J$2:$J$201,0))),5,IF(SIGN(T1280-U1280)&lt;&gt;SIGN(INDEX(Matches!$G$2:$G$201,MATCH($A1280&amp;"-9",Matches!$J$2:$J$201,0))-INDEX(Matches!$H$2:$H$201,MATCH($A1280&amp;"-9",Matches!$J$2:$J$201,0))),0,IF(T1280-U1280=INDEX(Matches!$G$2:$G$201,MATCH($A1280&amp;"-9",Matches!$J$2:$J$201,0))-INDEX(Matches!$H$2:$H$201,MATCH($A1280&amp;"-9",Matches!$J$2:$J$201,0)),3,2))))),""))</f>
        <v/>
      </c>
      <c r="AG1280" s="12" t="str">
        <f aca="false">IF(OR($B1280="",V1280="",W1280=""),"",IFERROR(IF(OR(INDEX(Matches!$I$2:$I$201,MATCH($A1280&amp;"-10",Matches!$J$2:$J$201,0))="Void",INDEX(Matches!$G$2:$G$201,MATCH($A1280&amp;"-10",Matches!$J$2:$J$201,0))="",INDEX(Matches!$H$2:$H$201,MATCH($A1280&amp;"-10",Matches!$J$2:$J$201,0))=""),"",IF(AND($C1280&lt;&gt;"",INDEX(Matches!$F$2:$F$201,MATCH($A1280&amp;"-10",Matches!$J$2:$J$201,0))&lt;&gt;"",$C1280&gt;=INDEX(Matches!$F$2:$F$201,MATCH($A1280&amp;"-10",Matches!$J$2:$J$201,0))),"",IF(AND(V1280=INDEX(Matches!$G$2:$G$201,MATCH($A1280&amp;"-10",Matches!$J$2:$J$201,0)),W1280=INDEX(Matches!$H$2:$H$201,MATCH($A1280&amp;"-10",Matches!$J$2:$J$201,0))),5,IF(SIGN(V1280-W1280)&lt;&gt;SIGN(INDEX(Matches!$G$2:$G$201,MATCH($A1280&amp;"-10",Matches!$J$2:$J$201,0))-INDEX(Matches!$H$2:$H$201,MATCH($A1280&amp;"-10",Matches!$J$2:$J$201,0))),0,IF(V1280-W1280=INDEX(Matches!$G$2:$G$201,MATCH($A1280&amp;"-10",Matches!$J$2:$J$201,0))-INDEX(Matches!$H$2:$H$201,MATCH($A1280&amp;"-10",Matches!$J$2:$J$201,0)),3,2))))),""))</f>
        <v/>
      </c>
      <c r="AH1280" s="13" t="str">
        <f aca="false">IF($B1280="","",SUM(X1280:AG1280))</f>
        <v/>
      </c>
      <c r="AI1280" s="12" t="str">
        <f aca="false">IF($B1280="","",COUNTIF(X1280:AG1280,5))</f>
        <v/>
      </c>
      <c r="AJ1280" s="12" t="str">
        <f aca="false">IF($B1280="","",COUNTIF(X1280:AG1280,"&gt;=2"))</f>
        <v/>
      </c>
      <c r="AK1280" s="12" t="str">
        <f aca="false">IF($B1280="","",COUNT(X1280:AG1280))</f>
        <v/>
      </c>
    </row>
    <row r="1281" customFormat="false" ht="15" hidden="false" customHeight="false" outlineLevel="0" collapsed="false">
      <c r="A1281" s="7"/>
      <c r="B1281" s="7"/>
      <c r="C1281" s="11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12" t="str">
        <f aca="false">IF(OR($B1281="",D1281="",E1281=""),"",IFERROR(IF(OR(INDEX(Matches!$I$2:$I$201,MATCH($A1281&amp;"-1",Matches!$J$2:$J$201,0))="Void",INDEX(Matches!$G$2:$G$201,MATCH($A1281&amp;"-1",Matches!$J$2:$J$201,0))="",INDEX(Matches!$H$2:$H$201,MATCH($A1281&amp;"-1",Matches!$J$2:$J$201,0))=""),"",IF(AND($C1281&lt;&gt;"",INDEX(Matches!$F$2:$F$201,MATCH($A1281&amp;"-1",Matches!$J$2:$J$201,0))&lt;&gt;"",$C1281&gt;=INDEX(Matches!$F$2:$F$201,MATCH($A1281&amp;"-1",Matches!$J$2:$J$201,0))),"",IF(AND(D1281=INDEX(Matches!$G$2:$G$201,MATCH($A1281&amp;"-1",Matches!$J$2:$J$201,0)),E1281=INDEX(Matches!$H$2:$H$201,MATCH($A1281&amp;"-1",Matches!$J$2:$J$201,0))),5,IF(SIGN(D1281-E1281)&lt;&gt;SIGN(INDEX(Matches!$G$2:$G$201,MATCH($A1281&amp;"-1",Matches!$J$2:$J$201,0))-INDEX(Matches!$H$2:$H$201,MATCH($A1281&amp;"-1",Matches!$J$2:$J$201,0))),0,IF(D1281-E1281=INDEX(Matches!$G$2:$G$201,MATCH($A1281&amp;"-1",Matches!$J$2:$J$201,0))-INDEX(Matches!$H$2:$H$201,MATCH($A1281&amp;"-1",Matches!$J$2:$J$201,0)),3,2))))),""))</f>
        <v/>
      </c>
      <c r="Y1281" s="12" t="str">
        <f aca="false">IF(OR($B1281="",F1281="",G1281=""),"",IFERROR(IF(OR(INDEX(Matches!$I$2:$I$201,MATCH($A1281&amp;"-2",Matches!$J$2:$J$201,0))="Void",INDEX(Matches!$G$2:$G$201,MATCH($A1281&amp;"-2",Matches!$J$2:$J$201,0))="",INDEX(Matches!$H$2:$H$201,MATCH($A1281&amp;"-2",Matches!$J$2:$J$201,0))=""),"",IF(AND($C1281&lt;&gt;"",INDEX(Matches!$F$2:$F$201,MATCH($A1281&amp;"-2",Matches!$J$2:$J$201,0))&lt;&gt;"",$C1281&gt;=INDEX(Matches!$F$2:$F$201,MATCH($A1281&amp;"-2",Matches!$J$2:$J$201,0))),"",IF(AND(F1281=INDEX(Matches!$G$2:$G$201,MATCH($A1281&amp;"-2",Matches!$J$2:$J$201,0)),G1281=INDEX(Matches!$H$2:$H$201,MATCH($A1281&amp;"-2",Matches!$J$2:$J$201,0))),5,IF(SIGN(F1281-G1281)&lt;&gt;SIGN(INDEX(Matches!$G$2:$G$201,MATCH($A1281&amp;"-2",Matches!$J$2:$J$201,0))-INDEX(Matches!$H$2:$H$201,MATCH($A1281&amp;"-2",Matches!$J$2:$J$201,0))),0,IF(F1281-G1281=INDEX(Matches!$G$2:$G$201,MATCH($A1281&amp;"-2",Matches!$J$2:$J$201,0))-INDEX(Matches!$H$2:$H$201,MATCH($A1281&amp;"-2",Matches!$J$2:$J$201,0)),3,2))))),""))</f>
        <v/>
      </c>
      <c r="Z1281" s="12" t="str">
        <f aca="false">IF(OR($B1281="",H1281="",I1281=""),"",IFERROR(IF(OR(INDEX(Matches!$I$2:$I$201,MATCH($A1281&amp;"-3",Matches!$J$2:$J$201,0))="Void",INDEX(Matches!$G$2:$G$201,MATCH($A1281&amp;"-3",Matches!$J$2:$J$201,0))="",INDEX(Matches!$H$2:$H$201,MATCH($A1281&amp;"-3",Matches!$J$2:$J$201,0))=""),"",IF(AND($C1281&lt;&gt;"",INDEX(Matches!$F$2:$F$201,MATCH($A1281&amp;"-3",Matches!$J$2:$J$201,0))&lt;&gt;"",$C1281&gt;=INDEX(Matches!$F$2:$F$201,MATCH($A1281&amp;"-3",Matches!$J$2:$J$201,0))),"",IF(AND(H1281=INDEX(Matches!$G$2:$G$201,MATCH($A1281&amp;"-3",Matches!$J$2:$J$201,0)),I1281=INDEX(Matches!$H$2:$H$201,MATCH($A1281&amp;"-3",Matches!$J$2:$J$201,0))),5,IF(SIGN(H1281-I1281)&lt;&gt;SIGN(INDEX(Matches!$G$2:$G$201,MATCH($A1281&amp;"-3",Matches!$J$2:$J$201,0))-INDEX(Matches!$H$2:$H$201,MATCH($A1281&amp;"-3",Matches!$J$2:$J$201,0))),0,IF(H1281-I1281=INDEX(Matches!$G$2:$G$201,MATCH($A1281&amp;"-3",Matches!$J$2:$J$201,0))-INDEX(Matches!$H$2:$H$201,MATCH($A1281&amp;"-3",Matches!$J$2:$J$201,0)),3,2))))),""))</f>
        <v/>
      </c>
      <c r="AA1281" s="12" t="str">
        <f aca="false">IF(OR($B1281="",J1281="",K1281=""),"",IFERROR(IF(OR(INDEX(Matches!$I$2:$I$201,MATCH($A1281&amp;"-4",Matches!$J$2:$J$201,0))="Void",INDEX(Matches!$G$2:$G$201,MATCH($A1281&amp;"-4",Matches!$J$2:$J$201,0))="",INDEX(Matches!$H$2:$H$201,MATCH($A1281&amp;"-4",Matches!$J$2:$J$201,0))=""),"",IF(AND($C1281&lt;&gt;"",INDEX(Matches!$F$2:$F$201,MATCH($A1281&amp;"-4",Matches!$J$2:$J$201,0))&lt;&gt;"",$C1281&gt;=INDEX(Matches!$F$2:$F$201,MATCH($A1281&amp;"-4",Matches!$J$2:$J$201,0))),"",IF(AND(J1281=INDEX(Matches!$G$2:$G$201,MATCH($A1281&amp;"-4",Matches!$J$2:$J$201,0)),K1281=INDEX(Matches!$H$2:$H$201,MATCH($A1281&amp;"-4",Matches!$J$2:$J$201,0))),5,IF(SIGN(J1281-K1281)&lt;&gt;SIGN(INDEX(Matches!$G$2:$G$201,MATCH($A1281&amp;"-4",Matches!$J$2:$J$201,0))-INDEX(Matches!$H$2:$H$201,MATCH($A1281&amp;"-4",Matches!$J$2:$J$201,0))),0,IF(J1281-K1281=INDEX(Matches!$G$2:$G$201,MATCH($A1281&amp;"-4",Matches!$J$2:$J$201,0))-INDEX(Matches!$H$2:$H$201,MATCH($A1281&amp;"-4",Matches!$J$2:$J$201,0)),3,2))))),""))</f>
        <v/>
      </c>
      <c r="AB1281" s="12" t="str">
        <f aca="false">IF(OR($B1281="",L1281="",M1281=""),"",IFERROR(IF(OR(INDEX(Matches!$I$2:$I$201,MATCH($A1281&amp;"-5",Matches!$J$2:$J$201,0))="Void",INDEX(Matches!$G$2:$G$201,MATCH($A1281&amp;"-5",Matches!$J$2:$J$201,0))="",INDEX(Matches!$H$2:$H$201,MATCH($A1281&amp;"-5",Matches!$J$2:$J$201,0))=""),"",IF(AND($C1281&lt;&gt;"",INDEX(Matches!$F$2:$F$201,MATCH($A1281&amp;"-5",Matches!$J$2:$J$201,0))&lt;&gt;"",$C1281&gt;=INDEX(Matches!$F$2:$F$201,MATCH($A1281&amp;"-5",Matches!$J$2:$J$201,0))),"",IF(AND(L1281=INDEX(Matches!$G$2:$G$201,MATCH($A1281&amp;"-5",Matches!$J$2:$J$201,0)),M1281=INDEX(Matches!$H$2:$H$201,MATCH($A1281&amp;"-5",Matches!$J$2:$J$201,0))),5,IF(SIGN(L1281-M1281)&lt;&gt;SIGN(INDEX(Matches!$G$2:$G$201,MATCH($A1281&amp;"-5",Matches!$J$2:$J$201,0))-INDEX(Matches!$H$2:$H$201,MATCH($A1281&amp;"-5",Matches!$J$2:$J$201,0))),0,IF(L1281-M1281=INDEX(Matches!$G$2:$G$201,MATCH($A1281&amp;"-5",Matches!$J$2:$J$201,0))-INDEX(Matches!$H$2:$H$201,MATCH($A1281&amp;"-5",Matches!$J$2:$J$201,0)),3,2))))),""))</f>
        <v/>
      </c>
      <c r="AC1281" s="12" t="str">
        <f aca="false">IF(OR($B1281="",N1281="",O1281=""),"",IFERROR(IF(OR(INDEX(Matches!$I$2:$I$201,MATCH($A1281&amp;"-6",Matches!$J$2:$J$201,0))="Void",INDEX(Matches!$G$2:$G$201,MATCH($A1281&amp;"-6",Matches!$J$2:$J$201,0))="",INDEX(Matches!$H$2:$H$201,MATCH($A1281&amp;"-6",Matches!$J$2:$J$201,0))=""),"",IF(AND($C1281&lt;&gt;"",INDEX(Matches!$F$2:$F$201,MATCH($A1281&amp;"-6",Matches!$J$2:$J$201,0))&lt;&gt;"",$C1281&gt;=INDEX(Matches!$F$2:$F$201,MATCH($A1281&amp;"-6",Matches!$J$2:$J$201,0))),"",IF(AND(N1281=INDEX(Matches!$G$2:$G$201,MATCH($A1281&amp;"-6",Matches!$J$2:$J$201,0)),O1281=INDEX(Matches!$H$2:$H$201,MATCH($A1281&amp;"-6",Matches!$J$2:$J$201,0))),5,IF(SIGN(N1281-O1281)&lt;&gt;SIGN(INDEX(Matches!$G$2:$G$201,MATCH($A1281&amp;"-6",Matches!$J$2:$J$201,0))-INDEX(Matches!$H$2:$H$201,MATCH($A1281&amp;"-6",Matches!$J$2:$J$201,0))),0,IF(N1281-O1281=INDEX(Matches!$G$2:$G$201,MATCH($A1281&amp;"-6",Matches!$J$2:$J$201,0))-INDEX(Matches!$H$2:$H$201,MATCH($A1281&amp;"-6",Matches!$J$2:$J$201,0)),3,2))))),""))</f>
        <v/>
      </c>
      <c r="AD1281" s="12" t="str">
        <f aca="false">IF(OR($B1281="",P1281="",Q1281=""),"",IFERROR(IF(OR(INDEX(Matches!$I$2:$I$201,MATCH($A1281&amp;"-7",Matches!$J$2:$J$201,0))="Void",INDEX(Matches!$G$2:$G$201,MATCH($A1281&amp;"-7",Matches!$J$2:$J$201,0))="",INDEX(Matches!$H$2:$H$201,MATCH($A1281&amp;"-7",Matches!$J$2:$J$201,0))=""),"",IF(AND($C1281&lt;&gt;"",INDEX(Matches!$F$2:$F$201,MATCH($A1281&amp;"-7",Matches!$J$2:$J$201,0))&lt;&gt;"",$C1281&gt;=INDEX(Matches!$F$2:$F$201,MATCH($A1281&amp;"-7",Matches!$J$2:$J$201,0))),"",IF(AND(P1281=INDEX(Matches!$G$2:$G$201,MATCH($A1281&amp;"-7",Matches!$J$2:$J$201,0)),Q1281=INDEX(Matches!$H$2:$H$201,MATCH($A1281&amp;"-7",Matches!$J$2:$J$201,0))),5,IF(SIGN(P1281-Q1281)&lt;&gt;SIGN(INDEX(Matches!$G$2:$G$201,MATCH($A1281&amp;"-7",Matches!$J$2:$J$201,0))-INDEX(Matches!$H$2:$H$201,MATCH($A1281&amp;"-7",Matches!$J$2:$J$201,0))),0,IF(P1281-Q1281=INDEX(Matches!$G$2:$G$201,MATCH($A1281&amp;"-7",Matches!$J$2:$J$201,0))-INDEX(Matches!$H$2:$H$201,MATCH($A1281&amp;"-7",Matches!$J$2:$J$201,0)),3,2))))),""))</f>
        <v/>
      </c>
      <c r="AE1281" s="12" t="str">
        <f aca="false">IF(OR($B1281="",R1281="",S1281=""),"",IFERROR(IF(OR(INDEX(Matches!$I$2:$I$201,MATCH($A1281&amp;"-8",Matches!$J$2:$J$201,0))="Void",INDEX(Matches!$G$2:$G$201,MATCH($A1281&amp;"-8",Matches!$J$2:$J$201,0))="",INDEX(Matches!$H$2:$H$201,MATCH($A1281&amp;"-8",Matches!$J$2:$J$201,0))=""),"",IF(AND($C1281&lt;&gt;"",INDEX(Matches!$F$2:$F$201,MATCH($A1281&amp;"-8",Matches!$J$2:$J$201,0))&lt;&gt;"",$C1281&gt;=INDEX(Matches!$F$2:$F$201,MATCH($A1281&amp;"-8",Matches!$J$2:$J$201,0))),"",IF(AND(R1281=INDEX(Matches!$G$2:$G$201,MATCH($A1281&amp;"-8",Matches!$J$2:$J$201,0)),S1281=INDEX(Matches!$H$2:$H$201,MATCH($A1281&amp;"-8",Matches!$J$2:$J$201,0))),5,IF(SIGN(R1281-S1281)&lt;&gt;SIGN(INDEX(Matches!$G$2:$G$201,MATCH($A1281&amp;"-8",Matches!$J$2:$J$201,0))-INDEX(Matches!$H$2:$H$201,MATCH($A1281&amp;"-8",Matches!$J$2:$J$201,0))),0,IF(R1281-S1281=INDEX(Matches!$G$2:$G$201,MATCH($A1281&amp;"-8",Matches!$J$2:$J$201,0))-INDEX(Matches!$H$2:$H$201,MATCH($A1281&amp;"-8",Matches!$J$2:$J$201,0)),3,2))))),""))</f>
        <v/>
      </c>
      <c r="AF1281" s="12" t="str">
        <f aca="false">IF(OR($B1281="",T1281="",U1281=""),"",IFERROR(IF(OR(INDEX(Matches!$I$2:$I$201,MATCH($A1281&amp;"-9",Matches!$J$2:$J$201,0))="Void",INDEX(Matches!$G$2:$G$201,MATCH($A1281&amp;"-9",Matches!$J$2:$J$201,0))="",INDEX(Matches!$H$2:$H$201,MATCH($A1281&amp;"-9",Matches!$J$2:$J$201,0))=""),"",IF(AND($C1281&lt;&gt;"",INDEX(Matches!$F$2:$F$201,MATCH($A1281&amp;"-9",Matches!$J$2:$J$201,0))&lt;&gt;"",$C1281&gt;=INDEX(Matches!$F$2:$F$201,MATCH($A1281&amp;"-9",Matches!$J$2:$J$201,0))),"",IF(AND(T1281=INDEX(Matches!$G$2:$G$201,MATCH($A1281&amp;"-9",Matches!$J$2:$J$201,0)),U1281=INDEX(Matches!$H$2:$H$201,MATCH($A1281&amp;"-9",Matches!$J$2:$J$201,0))),5,IF(SIGN(T1281-U1281)&lt;&gt;SIGN(INDEX(Matches!$G$2:$G$201,MATCH($A1281&amp;"-9",Matches!$J$2:$J$201,0))-INDEX(Matches!$H$2:$H$201,MATCH($A1281&amp;"-9",Matches!$J$2:$J$201,0))),0,IF(T1281-U1281=INDEX(Matches!$G$2:$G$201,MATCH($A1281&amp;"-9",Matches!$J$2:$J$201,0))-INDEX(Matches!$H$2:$H$201,MATCH($A1281&amp;"-9",Matches!$J$2:$J$201,0)),3,2))))),""))</f>
        <v/>
      </c>
      <c r="AG1281" s="12" t="str">
        <f aca="false">IF(OR($B1281="",V1281="",W1281=""),"",IFERROR(IF(OR(INDEX(Matches!$I$2:$I$201,MATCH($A1281&amp;"-10",Matches!$J$2:$J$201,0))="Void",INDEX(Matches!$G$2:$G$201,MATCH($A1281&amp;"-10",Matches!$J$2:$J$201,0))="",INDEX(Matches!$H$2:$H$201,MATCH($A1281&amp;"-10",Matches!$J$2:$J$201,0))=""),"",IF(AND($C1281&lt;&gt;"",INDEX(Matches!$F$2:$F$201,MATCH($A1281&amp;"-10",Matches!$J$2:$J$201,0))&lt;&gt;"",$C1281&gt;=INDEX(Matches!$F$2:$F$201,MATCH($A1281&amp;"-10",Matches!$J$2:$J$201,0))),"",IF(AND(V1281=INDEX(Matches!$G$2:$G$201,MATCH($A1281&amp;"-10",Matches!$J$2:$J$201,0)),W1281=INDEX(Matches!$H$2:$H$201,MATCH($A1281&amp;"-10",Matches!$J$2:$J$201,0))),5,IF(SIGN(V1281-W1281)&lt;&gt;SIGN(INDEX(Matches!$G$2:$G$201,MATCH($A1281&amp;"-10",Matches!$J$2:$J$201,0))-INDEX(Matches!$H$2:$H$201,MATCH($A1281&amp;"-10",Matches!$J$2:$J$201,0))),0,IF(V1281-W1281=INDEX(Matches!$G$2:$G$201,MATCH($A1281&amp;"-10",Matches!$J$2:$J$201,0))-INDEX(Matches!$H$2:$H$201,MATCH($A1281&amp;"-10",Matches!$J$2:$J$201,0)),3,2))))),""))</f>
        <v/>
      </c>
      <c r="AH1281" s="13" t="str">
        <f aca="false">IF($B1281="","",SUM(X1281:AG1281))</f>
        <v/>
      </c>
      <c r="AI1281" s="12" t="str">
        <f aca="false">IF($B1281="","",COUNTIF(X1281:AG1281,5))</f>
        <v/>
      </c>
      <c r="AJ1281" s="12" t="str">
        <f aca="false">IF($B1281="","",COUNTIF(X1281:AG1281,"&gt;=2"))</f>
        <v/>
      </c>
      <c r="AK1281" s="12" t="str">
        <f aca="false">IF($B1281="","",COUNT(X1281:AG1281))</f>
        <v/>
      </c>
    </row>
    <row r="1282" customFormat="false" ht="15" hidden="false" customHeight="false" outlineLevel="0" collapsed="false">
      <c r="A1282" s="7"/>
      <c r="B1282" s="7"/>
      <c r="C1282" s="11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12" t="str">
        <f aca="false">IF(OR($B1282="",D1282="",E1282=""),"",IFERROR(IF(OR(INDEX(Matches!$I$2:$I$201,MATCH($A1282&amp;"-1",Matches!$J$2:$J$201,0))="Void",INDEX(Matches!$G$2:$G$201,MATCH($A1282&amp;"-1",Matches!$J$2:$J$201,0))="",INDEX(Matches!$H$2:$H$201,MATCH($A1282&amp;"-1",Matches!$J$2:$J$201,0))=""),"",IF(AND($C1282&lt;&gt;"",INDEX(Matches!$F$2:$F$201,MATCH($A1282&amp;"-1",Matches!$J$2:$J$201,0))&lt;&gt;"",$C1282&gt;=INDEX(Matches!$F$2:$F$201,MATCH($A1282&amp;"-1",Matches!$J$2:$J$201,0))),"",IF(AND(D1282=INDEX(Matches!$G$2:$G$201,MATCH($A1282&amp;"-1",Matches!$J$2:$J$201,0)),E1282=INDEX(Matches!$H$2:$H$201,MATCH($A1282&amp;"-1",Matches!$J$2:$J$201,0))),5,IF(SIGN(D1282-E1282)&lt;&gt;SIGN(INDEX(Matches!$G$2:$G$201,MATCH($A1282&amp;"-1",Matches!$J$2:$J$201,0))-INDEX(Matches!$H$2:$H$201,MATCH($A1282&amp;"-1",Matches!$J$2:$J$201,0))),0,IF(D1282-E1282=INDEX(Matches!$G$2:$G$201,MATCH($A1282&amp;"-1",Matches!$J$2:$J$201,0))-INDEX(Matches!$H$2:$H$201,MATCH($A1282&amp;"-1",Matches!$J$2:$J$201,0)),3,2))))),""))</f>
        <v/>
      </c>
      <c r="Y1282" s="12" t="str">
        <f aca="false">IF(OR($B1282="",F1282="",G1282=""),"",IFERROR(IF(OR(INDEX(Matches!$I$2:$I$201,MATCH($A1282&amp;"-2",Matches!$J$2:$J$201,0))="Void",INDEX(Matches!$G$2:$G$201,MATCH($A1282&amp;"-2",Matches!$J$2:$J$201,0))="",INDEX(Matches!$H$2:$H$201,MATCH($A1282&amp;"-2",Matches!$J$2:$J$201,0))=""),"",IF(AND($C1282&lt;&gt;"",INDEX(Matches!$F$2:$F$201,MATCH($A1282&amp;"-2",Matches!$J$2:$J$201,0))&lt;&gt;"",$C1282&gt;=INDEX(Matches!$F$2:$F$201,MATCH($A1282&amp;"-2",Matches!$J$2:$J$201,0))),"",IF(AND(F1282=INDEX(Matches!$G$2:$G$201,MATCH($A1282&amp;"-2",Matches!$J$2:$J$201,0)),G1282=INDEX(Matches!$H$2:$H$201,MATCH($A1282&amp;"-2",Matches!$J$2:$J$201,0))),5,IF(SIGN(F1282-G1282)&lt;&gt;SIGN(INDEX(Matches!$G$2:$G$201,MATCH($A1282&amp;"-2",Matches!$J$2:$J$201,0))-INDEX(Matches!$H$2:$H$201,MATCH($A1282&amp;"-2",Matches!$J$2:$J$201,0))),0,IF(F1282-G1282=INDEX(Matches!$G$2:$G$201,MATCH($A1282&amp;"-2",Matches!$J$2:$J$201,0))-INDEX(Matches!$H$2:$H$201,MATCH($A1282&amp;"-2",Matches!$J$2:$J$201,0)),3,2))))),""))</f>
        <v/>
      </c>
      <c r="Z1282" s="12" t="str">
        <f aca="false">IF(OR($B1282="",H1282="",I1282=""),"",IFERROR(IF(OR(INDEX(Matches!$I$2:$I$201,MATCH($A1282&amp;"-3",Matches!$J$2:$J$201,0))="Void",INDEX(Matches!$G$2:$G$201,MATCH($A1282&amp;"-3",Matches!$J$2:$J$201,0))="",INDEX(Matches!$H$2:$H$201,MATCH($A1282&amp;"-3",Matches!$J$2:$J$201,0))=""),"",IF(AND($C1282&lt;&gt;"",INDEX(Matches!$F$2:$F$201,MATCH($A1282&amp;"-3",Matches!$J$2:$J$201,0))&lt;&gt;"",$C1282&gt;=INDEX(Matches!$F$2:$F$201,MATCH($A1282&amp;"-3",Matches!$J$2:$J$201,0))),"",IF(AND(H1282=INDEX(Matches!$G$2:$G$201,MATCH($A1282&amp;"-3",Matches!$J$2:$J$201,0)),I1282=INDEX(Matches!$H$2:$H$201,MATCH($A1282&amp;"-3",Matches!$J$2:$J$201,0))),5,IF(SIGN(H1282-I1282)&lt;&gt;SIGN(INDEX(Matches!$G$2:$G$201,MATCH($A1282&amp;"-3",Matches!$J$2:$J$201,0))-INDEX(Matches!$H$2:$H$201,MATCH($A1282&amp;"-3",Matches!$J$2:$J$201,0))),0,IF(H1282-I1282=INDEX(Matches!$G$2:$G$201,MATCH($A1282&amp;"-3",Matches!$J$2:$J$201,0))-INDEX(Matches!$H$2:$H$201,MATCH($A1282&amp;"-3",Matches!$J$2:$J$201,0)),3,2))))),""))</f>
        <v/>
      </c>
      <c r="AA1282" s="12" t="str">
        <f aca="false">IF(OR($B1282="",J1282="",K1282=""),"",IFERROR(IF(OR(INDEX(Matches!$I$2:$I$201,MATCH($A1282&amp;"-4",Matches!$J$2:$J$201,0))="Void",INDEX(Matches!$G$2:$G$201,MATCH($A1282&amp;"-4",Matches!$J$2:$J$201,0))="",INDEX(Matches!$H$2:$H$201,MATCH($A1282&amp;"-4",Matches!$J$2:$J$201,0))=""),"",IF(AND($C1282&lt;&gt;"",INDEX(Matches!$F$2:$F$201,MATCH($A1282&amp;"-4",Matches!$J$2:$J$201,0))&lt;&gt;"",$C1282&gt;=INDEX(Matches!$F$2:$F$201,MATCH($A1282&amp;"-4",Matches!$J$2:$J$201,0))),"",IF(AND(J1282=INDEX(Matches!$G$2:$G$201,MATCH($A1282&amp;"-4",Matches!$J$2:$J$201,0)),K1282=INDEX(Matches!$H$2:$H$201,MATCH($A1282&amp;"-4",Matches!$J$2:$J$201,0))),5,IF(SIGN(J1282-K1282)&lt;&gt;SIGN(INDEX(Matches!$G$2:$G$201,MATCH($A1282&amp;"-4",Matches!$J$2:$J$201,0))-INDEX(Matches!$H$2:$H$201,MATCH($A1282&amp;"-4",Matches!$J$2:$J$201,0))),0,IF(J1282-K1282=INDEX(Matches!$G$2:$G$201,MATCH($A1282&amp;"-4",Matches!$J$2:$J$201,0))-INDEX(Matches!$H$2:$H$201,MATCH($A1282&amp;"-4",Matches!$J$2:$J$201,0)),3,2))))),""))</f>
        <v/>
      </c>
      <c r="AB1282" s="12" t="str">
        <f aca="false">IF(OR($B1282="",L1282="",M1282=""),"",IFERROR(IF(OR(INDEX(Matches!$I$2:$I$201,MATCH($A1282&amp;"-5",Matches!$J$2:$J$201,0))="Void",INDEX(Matches!$G$2:$G$201,MATCH($A1282&amp;"-5",Matches!$J$2:$J$201,0))="",INDEX(Matches!$H$2:$H$201,MATCH($A1282&amp;"-5",Matches!$J$2:$J$201,0))=""),"",IF(AND($C1282&lt;&gt;"",INDEX(Matches!$F$2:$F$201,MATCH($A1282&amp;"-5",Matches!$J$2:$J$201,0))&lt;&gt;"",$C1282&gt;=INDEX(Matches!$F$2:$F$201,MATCH($A1282&amp;"-5",Matches!$J$2:$J$201,0))),"",IF(AND(L1282=INDEX(Matches!$G$2:$G$201,MATCH($A1282&amp;"-5",Matches!$J$2:$J$201,0)),M1282=INDEX(Matches!$H$2:$H$201,MATCH($A1282&amp;"-5",Matches!$J$2:$J$201,0))),5,IF(SIGN(L1282-M1282)&lt;&gt;SIGN(INDEX(Matches!$G$2:$G$201,MATCH($A1282&amp;"-5",Matches!$J$2:$J$201,0))-INDEX(Matches!$H$2:$H$201,MATCH($A1282&amp;"-5",Matches!$J$2:$J$201,0))),0,IF(L1282-M1282=INDEX(Matches!$G$2:$G$201,MATCH($A1282&amp;"-5",Matches!$J$2:$J$201,0))-INDEX(Matches!$H$2:$H$201,MATCH($A1282&amp;"-5",Matches!$J$2:$J$201,0)),3,2))))),""))</f>
        <v/>
      </c>
      <c r="AC1282" s="12" t="str">
        <f aca="false">IF(OR($B1282="",N1282="",O1282=""),"",IFERROR(IF(OR(INDEX(Matches!$I$2:$I$201,MATCH($A1282&amp;"-6",Matches!$J$2:$J$201,0))="Void",INDEX(Matches!$G$2:$G$201,MATCH($A1282&amp;"-6",Matches!$J$2:$J$201,0))="",INDEX(Matches!$H$2:$H$201,MATCH($A1282&amp;"-6",Matches!$J$2:$J$201,0))=""),"",IF(AND($C1282&lt;&gt;"",INDEX(Matches!$F$2:$F$201,MATCH($A1282&amp;"-6",Matches!$J$2:$J$201,0))&lt;&gt;"",$C1282&gt;=INDEX(Matches!$F$2:$F$201,MATCH($A1282&amp;"-6",Matches!$J$2:$J$201,0))),"",IF(AND(N1282=INDEX(Matches!$G$2:$G$201,MATCH($A1282&amp;"-6",Matches!$J$2:$J$201,0)),O1282=INDEX(Matches!$H$2:$H$201,MATCH($A1282&amp;"-6",Matches!$J$2:$J$201,0))),5,IF(SIGN(N1282-O1282)&lt;&gt;SIGN(INDEX(Matches!$G$2:$G$201,MATCH($A1282&amp;"-6",Matches!$J$2:$J$201,0))-INDEX(Matches!$H$2:$H$201,MATCH($A1282&amp;"-6",Matches!$J$2:$J$201,0))),0,IF(N1282-O1282=INDEX(Matches!$G$2:$G$201,MATCH($A1282&amp;"-6",Matches!$J$2:$J$201,0))-INDEX(Matches!$H$2:$H$201,MATCH($A1282&amp;"-6",Matches!$J$2:$J$201,0)),3,2))))),""))</f>
        <v/>
      </c>
      <c r="AD1282" s="12" t="str">
        <f aca="false">IF(OR($B1282="",P1282="",Q1282=""),"",IFERROR(IF(OR(INDEX(Matches!$I$2:$I$201,MATCH($A1282&amp;"-7",Matches!$J$2:$J$201,0))="Void",INDEX(Matches!$G$2:$G$201,MATCH($A1282&amp;"-7",Matches!$J$2:$J$201,0))="",INDEX(Matches!$H$2:$H$201,MATCH($A1282&amp;"-7",Matches!$J$2:$J$201,0))=""),"",IF(AND($C1282&lt;&gt;"",INDEX(Matches!$F$2:$F$201,MATCH($A1282&amp;"-7",Matches!$J$2:$J$201,0))&lt;&gt;"",$C1282&gt;=INDEX(Matches!$F$2:$F$201,MATCH($A1282&amp;"-7",Matches!$J$2:$J$201,0))),"",IF(AND(P1282=INDEX(Matches!$G$2:$G$201,MATCH($A1282&amp;"-7",Matches!$J$2:$J$201,0)),Q1282=INDEX(Matches!$H$2:$H$201,MATCH($A1282&amp;"-7",Matches!$J$2:$J$201,0))),5,IF(SIGN(P1282-Q1282)&lt;&gt;SIGN(INDEX(Matches!$G$2:$G$201,MATCH($A1282&amp;"-7",Matches!$J$2:$J$201,0))-INDEX(Matches!$H$2:$H$201,MATCH($A1282&amp;"-7",Matches!$J$2:$J$201,0))),0,IF(P1282-Q1282=INDEX(Matches!$G$2:$G$201,MATCH($A1282&amp;"-7",Matches!$J$2:$J$201,0))-INDEX(Matches!$H$2:$H$201,MATCH($A1282&amp;"-7",Matches!$J$2:$J$201,0)),3,2))))),""))</f>
        <v/>
      </c>
      <c r="AE1282" s="12" t="str">
        <f aca="false">IF(OR($B1282="",R1282="",S1282=""),"",IFERROR(IF(OR(INDEX(Matches!$I$2:$I$201,MATCH($A1282&amp;"-8",Matches!$J$2:$J$201,0))="Void",INDEX(Matches!$G$2:$G$201,MATCH($A1282&amp;"-8",Matches!$J$2:$J$201,0))="",INDEX(Matches!$H$2:$H$201,MATCH($A1282&amp;"-8",Matches!$J$2:$J$201,0))=""),"",IF(AND($C1282&lt;&gt;"",INDEX(Matches!$F$2:$F$201,MATCH($A1282&amp;"-8",Matches!$J$2:$J$201,0))&lt;&gt;"",$C1282&gt;=INDEX(Matches!$F$2:$F$201,MATCH($A1282&amp;"-8",Matches!$J$2:$J$201,0))),"",IF(AND(R1282=INDEX(Matches!$G$2:$G$201,MATCH($A1282&amp;"-8",Matches!$J$2:$J$201,0)),S1282=INDEX(Matches!$H$2:$H$201,MATCH($A1282&amp;"-8",Matches!$J$2:$J$201,0))),5,IF(SIGN(R1282-S1282)&lt;&gt;SIGN(INDEX(Matches!$G$2:$G$201,MATCH($A1282&amp;"-8",Matches!$J$2:$J$201,0))-INDEX(Matches!$H$2:$H$201,MATCH($A1282&amp;"-8",Matches!$J$2:$J$201,0))),0,IF(R1282-S1282=INDEX(Matches!$G$2:$G$201,MATCH($A1282&amp;"-8",Matches!$J$2:$J$201,0))-INDEX(Matches!$H$2:$H$201,MATCH($A1282&amp;"-8",Matches!$J$2:$J$201,0)),3,2))))),""))</f>
        <v/>
      </c>
      <c r="AF1282" s="12" t="str">
        <f aca="false">IF(OR($B1282="",T1282="",U1282=""),"",IFERROR(IF(OR(INDEX(Matches!$I$2:$I$201,MATCH($A1282&amp;"-9",Matches!$J$2:$J$201,0))="Void",INDEX(Matches!$G$2:$G$201,MATCH($A1282&amp;"-9",Matches!$J$2:$J$201,0))="",INDEX(Matches!$H$2:$H$201,MATCH($A1282&amp;"-9",Matches!$J$2:$J$201,0))=""),"",IF(AND($C1282&lt;&gt;"",INDEX(Matches!$F$2:$F$201,MATCH($A1282&amp;"-9",Matches!$J$2:$J$201,0))&lt;&gt;"",$C1282&gt;=INDEX(Matches!$F$2:$F$201,MATCH($A1282&amp;"-9",Matches!$J$2:$J$201,0))),"",IF(AND(T1282=INDEX(Matches!$G$2:$G$201,MATCH($A1282&amp;"-9",Matches!$J$2:$J$201,0)),U1282=INDEX(Matches!$H$2:$H$201,MATCH($A1282&amp;"-9",Matches!$J$2:$J$201,0))),5,IF(SIGN(T1282-U1282)&lt;&gt;SIGN(INDEX(Matches!$G$2:$G$201,MATCH($A1282&amp;"-9",Matches!$J$2:$J$201,0))-INDEX(Matches!$H$2:$H$201,MATCH($A1282&amp;"-9",Matches!$J$2:$J$201,0))),0,IF(T1282-U1282=INDEX(Matches!$G$2:$G$201,MATCH($A1282&amp;"-9",Matches!$J$2:$J$201,0))-INDEX(Matches!$H$2:$H$201,MATCH($A1282&amp;"-9",Matches!$J$2:$J$201,0)),3,2))))),""))</f>
        <v/>
      </c>
      <c r="AG1282" s="12" t="str">
        <f aca="false">IF(OR($B1282="",V1282="",W1282=""),"",IFERROR(IF(OR(INDEX(Matches!$I$2:$I$201,MATCH($A1282&amp;"-10",Matches!$J$2:$J$201,0))="Void",INDEX(Matches!$G$2:$G$201,MATCH($A1282&amp;"-10",Matches!$J$2:$J$201,0))="",INDEX(Matches!$H$2:$H$201,MATCH($A1282&amp;"-10",Matches!$J$2:$J$201,0))=""),"",IF(AND($C1282&lt;&gt;"",INDEX(Matches!$F$2:$F$201,MATCH($A1282&amp;"-10",Matches!$J$2:$J$201,0))&lt;&gt;"",$C1282&gt;=INDEX(Matches!$F$2:$F$201,MATCH($A1282&amp;"-10",Matches!$J$2:$J$201,0))),"",IF(AND(V1282=INDEX(Matches!$G$2:$G$201,MATCH($A1282&amp;"-10",Matches!$J$2:$J$201,0)),W1282=INDEX(Matches!$H$2:$H$201,MATCH($A1282&amp;"-10",Matches!$J$2:$J$201,0))),5,IF(SIGN(V1282-W1282)&lt;&gt;SIGN(INDEX(Matches!$G$2:$G$201,MATCH($A1282&amp;"-10",Matches!$J$2:$J$201,0))-INDEX(Matches!$H$2:$H$201,MATCH($A1282&amp;"-10",Matches!$J$2:$J$201,0))),0,IF(V1282-W1282=INDEX(Matches!$G$2:$G$201,MATCH($A1282&amp;"-10",Matches!$J$2:$J$201,0))-INDEX(Matches!$H$2:$H$201,MATCH($A1282&amp;"-10",Matches!$J$2:$J$201,0)),3,2))))),""))</f>
        <v/>
      </c>
      <c r="AH1282" s="13" t="str">
        <f aca="false">IF($B1282="","",SUM(X1282:AG1282))</f>
        <v/>
      </c>
      <c r="AI1282" s="12" t="str">
        <f aca="false">IF($B1282="","",COUNTIF(X1282:AG1282,5))</f>
        <v/>
      </c>
      <c r="AJ1282" s="12" t="str">
        <f aca="false">IF($B1282="","",COUNTIF(X1282:AG1282,"&gt;=2"))</f>
        <v/>
      </c>
      <c r="AK1282" s="12" t="str">
        <f aca="false">IF($B1282="","",COUNT(X1282:AG1282))</f>
        <v/>
      </c>
    </row>
    <row r="1283" customFormat="false" ht="15" hidden="false" customHeight="false" outlineLevel="0" collapsed="false">
      <c r="A1283" s="7"/>
      <c r="B1283" s="7"/>
      <c r="C1283" s="11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12" t="str">
        <f aca="false">IF(OR($B1283="",D1283="",E1283=""),"",IFERROR(IF(OR(INDEX(Matches!$I$2:$I$201,MATCH($A1283&amp;"-1",Matches!$J$2:$J$201,0))="Void",INDEX(Matches!$G$2:$G$201,MATCH($A1283&amp;"-1",Matches!$J$2:$J$201,0))="",INDEX(Matches!$H$2:$H$201,MATCH($A1283&amp;"-1",Matches!$J$2:$J$201,0))=""),"",IF(AND($C1283&lt;&gt;"",INDEX(Matches!$F$2:$F$201,MATCH($A1283&amp;"-1",Matches!$J$2:$J$201,0))&lt;&gt;"",$C1283&gt;=INDEX(Matches!$F$2:$F$201,MATCH($A1283&amp;"-1",Matches!$J$2:$J$201,0))),"",IF(AND(D1283=INDEX(Matches!$G$2:$G$201,MATCH($A1283&amp;"-1",Matches!$J$2:$J$201,0)),E1283=INDEX(Matches!$H$2:$H$201,MATCH($A1283&amp;"-1",Matches!$J$2:$J$201,0))),5,IF(SIGN(D1283-E1283)&lt;&gt;SIGN(INDEX(Matches!$G$2:$G$201,MATCH($A1283&amp;"-1",Matches!$J$2:$J$201,0))-INDEX(Matches!$H$2:$H$201,MATCH($A1283&amp;"-1",Matches!$J$2:$J$201,0))),0,IF(D1283-E1283=INDEX(Matches!$G$2:$G$201,MATCH($A1283&amp;"-1",Matches!$J$2:$J$201,0))-INDEX(Matches!$H$2:$H$201,MATCH($A1283&amp;"-1",Matches!$J$2:$J$201,0)),3,2))))),""))</f>
        <v/>
      </c>
      <c r="Y1283" s="12" t="str">
        <f aca="false">IF(OR($B1283="",F1283="",G1283=""),"",IFERROR(IF(OR(INDEX(Matches!$I$2:$I$201,MATCH($A1283&amp;"-2",Matches!$J$2:$J$201,0))="Void",INDEX(Matches!$G$2:$G$201,MATCH($A1283&amp;"-2",Matches!$J$2:$J$201,0))="",INDEX(Matches!$H$2:$H$201,MATCH($A1283&amp;"-2",Matches!$J$2:$J$201,0))=""),"",IF(AND($C1283&lt;&gt;"",INDEX(Matches!$F$2:$F$201,MATCH($A1283&amp;"-2",Matches!$J$2:$J$201,0))&lt;&gt;"",$C1283&gt;=INDEX(Matches!$F$2:$F$201,MATCH($A1283&amp;"-2",Matches!$J$2:$J$201,0))),"",IF(AND(F1283=INDEX(Matches!$G$2:$G$201,MATCH($A1283&amp;"-2",Matches!$J$2:$J$201,0)),G1283=INDEX(Matches!$H$2:$H$201,MATCH($A1283&amp;"-2",Matches!$J$2:$J$201,0))),5,IF(SIGN(F1283-G1283)&lt;&gt;SIGN(INDEX(Matches!$G$2:$G$201,MATCH($A1283&amp;"-2",Matches!$J$2:$J$201,0))-INDEX(Matches!$H$2:$H$201,MATCH($A1283&amp;"-2",Matches!$J$2:$J$201,0))),0,IF(F1283-G1283=INDEX(Matches!$G$2:$G$201,MATCH($A1283&amp;"-2",Matches!$J$2:$J$201,0))-INDEX(Matches!$H$2:$H$201,MATCH($A1283&amp;"-2",Matches!$J$2:$J$201,0)),3,2))))),""))</f>
        <v/>
      </c>
      <c r="Z1283" s="12" t="str">
        <f aca="false">IF(OR($B1283="",H1283="",I1283=""),"",IFERROR(IF(OR(INDEX(Matches!$I$2:$I$201,MATCH($A1283&amp;"-3",Matches!$J$2:$J$201,0))="Void",INDEX(Matches!$G$2:$G$201,MATCH($A1283&amp;"-3",Matches!$J$2:$J$201,0))="",INDEX(Matches!$H$2:$H$201,MATCH($A1283&amp;"-3",Matches!$J$2:$J$201,0))=""),"",IF(AND($C1283&lt;&gt;"",INDEX(Matches!$F$2:$F$201,MATCH($A1283&amp;"-3",Matches!$J$2:$J$201,0))&lt;&gt;"",$C1283&gt;=INDEX(Matches!$F$2:$F$201,MATCH($A1283&amp;"-3",Matches!$J$2:$J$201,0))),"",IF(AND(H1283=INDEX(Matches!$G$2:$G$201,MATCH($A1283&amp;"-3",Matches!$J$2:$J$201,0)),I1283=INDEX(Matches!$H$2:$H$201,MATCH($A1283&amp;"-3",Matches!$J$2:$J$201,0))),5,IF(SIGN(H1283-I1283)&lt;&gt;SIGN(INDEX(Matches!$G$2:$G$201,MATCH($A1283&amp;"-3",Matches!$J$2:$J$201,0))-INDEX(Matches!$H$2:$H$201,MATCH($A1283&amp;"-3",Matches!$J$2:$J$201,0))),0,IF(H1283-I1283=INDEX(Matches!$G$2:$G$201,MATCH($A1283&amp;"-3",Matches!$J$2:$J$201,0))-INDEX(Matches!$H$2:$H$201,MATCH($A1283&amp;"-3",Matches!$J$2:$J$201,0)),3,2))))),""))</f>
        <v/>
      </c>
      <c r="AA1283" s="12" t="str">
        <f aca="false">IF(OR($B1283="",J1283="",K1283=""),"",IFERROR(IF(OR(INDEX(Matches!$I$2:$I$201,MATCH($A1283&amp;"-4",Matches!$J$2:$J$201,0))="Void",INDEX(Matches!$G$2:$G$201,MATCH($A1283&amp;"-4",Matches!$J$2:$J$201,0))="",INDEX(Matches!$H$2:$H$201,MATCH($A1283&amp;"-4",Matches!$J$2:$J$201,0))=""),"",IF(AND($C1283&lt;&gt;"",INDEX(Matches!$F$2:$F$201,MATCH($A1283&amp;"-4",Matches!$J$2:$J$201,0))&lt;&gt;"",$C1283&gt;=INDEX(Matches!$F$2:$F$201,MATCH($A1283&amp;"-4",Matches!$J$2:$J$201,0))),"",IF(AND(J1283=INDEX(Matches!$G$2:$G$201,MATCH($A1283&amp;"-4",Matches!$J$2:$J$201,0)),K1283=INDEX(Matches!$H$2:$H$201,MATCH($A1283&amp;"-4",Matches!$J$2:$J$201,0))),5,IF(SIGN(J1283-K1283)&lt;&gt;SIGN(INDEX(Matches!$G$2:$G$201,MATCH($A1283&amp;"-4",Matches!$J$2:$J$201,0))-INDEX(Matches!$H$2:$H$201,MATCH($A1283&amp;"-4",Matches!$J$2:$J$201,0))),0,IF(J1283-K1283=INDEX(Matches!$G$2:$G$201,MATCH($A1283&amp;"-4",Matches!$J$2:$J$201,0))-INDEX(Matches!$H$2:$H$201,MATCH($A1283&amp;"-4",Matches!$J$2:$J$201,0)),3,2))))),""))</f>
        <v/>
      </c>
      <c r="AB1283" s="12" t="str">
        <f aca="false">IF(OR($B1283="",L1283="",M1283=""),"",IFERROR(IF(OR(INDEX(Matches!$I$2:$I$201,MATCH($A1283&amp;"-5",Matches!$J$2:$J$201,0))="Void",INDEX(Matches!$G$2:$G$201,MATCH($A1283&amp;"-5",Matches!$J$2:$J$201,0))="",INDEX(Matches!$H$2:$H$201,MATCH($A1283&amp;"-5",Matches!$J$2:$J$201,0))=""),"",IF(AND($C1283&lt;&gt;"",INDEX(Matches!$F$2:$F$201,MATCH($A1283&amp;"-5",Matches!$J$2:$J$201,0))&lt;&gt;"",$C1283&gt;=INDEX(Matches!$F$2:$F$201,MATCH($A1283&amp;"-5",Matches!$J$2:$J$201,0))),"",IF(AND(L1283=INDEX(Matches!$G$2:$G$201,MATCH($A1283&amp;"-5",Matches!$J$2:$J$201,0)),M1283=INDEX(Matches!$H$2:$H$201,MATCH($A1283&amp;"-5",Matches!$J$2:$J$201,0))),5,IF(SIGN(L1283-M1283)&lt;&gt;SIGN(INDEX(Matches!$G$2:$G$201,MATCH($A1283&amp;"-5",Matches!$J$2:$J$201,0))-INDEX(Matches!$H$2:$H$201,MATCH($A1283&amp;"-5",Matches!$J$2:$J$201,0))),0,IF(L1283-M1283=INDEX(Matches!$G$2:$G$201,MATCH($A1283&amp;"-5",Matches!$J$2:$J$201,0))-INDEX(Matches!$H$2:$H$201,MATCH($A1283&amp;"-5",Matches!$J$2:$J$201,0)),3,2))))),""))</f>
        <v/>
      </c>
      <c r="AC1283" s="12" t="str">
        <f aca="false">IF(OR($B1283="",N1283="",O1283=""),"",IFERROR(IF(OR(INDEX(Matches!$I$2:$I$201,MATCH($A1283&amp;"-6",Matches!$J$2:$J$201,0))="Void",INDEX(Matches!$G$2:$G$201,MATCH($A1283&amp;"-6",Matches!$J$2:$J$201,0))="",INDEX(Matches!$H$2:$H$201,MATCH($A1283&amp;"-6",Matches!$J$2:$J$201,0))=""),"",IF(AND($C1283&lt;&gt;"",INDEX(Matches!$F$2:$F$201,MATCH($A1283&amp;"-6",Matches!$J$2:$J$201,0))&lt;&gt;"",$C1283&gt;=INDEX(Matches!$F$2:$F$201,MATCH($A1283&amp;"-6",Matches!$J$2:$J$201,0))),"",IF(AND(N1283=INDEX(Matches!$G$2:$G$201,MATCH($A1283&amp;"-6",Matches!$J$2:$J$201,0)),O1283=INDEX(Matches!$H$2:$H$201,MATCH($A1283&amp;"-6",Matches!$J$2:$J$201,0))),5,IF(SIGN(N1283-O1283)&lt;&gt;SIGN(INDEX(Matches!$G$2:$G$201,MATCH($A1283&amp;"-6",Matches!$J$2:$J$201,0))-INDEX(Matches!$H$2:$H$201,MATCH($A1283&amp;"-6",Matches!$J$2:$J$201,0))),0,IF(N1283-O1283=INDEX(Matches!$G$2:$G$201,MATCH($A1283&amp;"-6",Matches!$J$2:$J$201,0))-INDEX(Matches!$H$2:$H$201,MATCH($A1283&amp;"-6",Matches!$J$2:$J$201,0)),3,2))))),""))</f>
        <v/>
      </c>
      <c r="AD1283" s="12" t="str">
        <f aca="false">IF(OR($B1283="",P1283="",Q1283=""),"",IFERROR(IF(OR(INDEX(Matches!$I$2:$I$201,MATCH($A1283&amp;"-7",Matches!$J$2:$J$201,0))="Void",INDEX(Matches!$G$2:$G$201,MATCH($A1283&amp;"-7",Matches!$J$2:$J$201,0))="",INDEX(Matches!$H$2:$H$201,MATCH($A1283&amp;"-7",Matches!$J$2:$J$201,0))=""),"",IF(AND($C1283&lt;&gt;"",INDEX(Matches!$F$2:$F$201,MATCH($A1283&amp;"-7",Matches!$J$2:$J$201,0))&lt;&gt;"",$C1283&gt;=INDEX(Matches!$F$2:$F$201,MATCH($A1283&amp;"-7",Matches!$J$2:$J$201,0))),"",IF(AND(P1283=INDEX(Matches!$G$2:$G$201,MATCH($A1283&amp;"-7",Matches!$J$2:$J$201,0)),Q1283=INDEX(Matches!$H$2:$H$201,MATCH($A1283&amp;"-7",Matches!$J$2:$J$201,0))),5,IF(SIGN(P1283-Q1283)&lt;&gt;SIGN(INDEX(Matches!$G$2:$G$201,MATCH($A1283&amp;"-7",Matches!$J$2:$J$201,0))-INDEX(Matches!$H$2:$H$201,MATCH($A1283&amp;"-7",Matches!$J$2:$J$201,0))),0,IF(P1283-Q1283=INDEX(Matches!$G$2:$G$201,MATCH($A1283&amp;"-7",Matches!$J$2:$J$201,0))-INDEX(Matches!$H$2:$H$201,MATCH($A1283&amp;"-7",Matches!$J$2:$J$201,0)),3,2))))),""))</f>
        <v/>
      </c>
      <c r="AE1283" s="12" t="str">
        <f aca="false">IF(OR($B1283="",R1283="",S1283=""),"",IFERROR(IF(OR(INDEX(Matches!$I$2:$I$201,MATCH($A1283&amp;"-8",Matches!$J$2:$J$201,0))="Void",INDEX(Matches!$G$2:$G$201,MATCH($A1283&amp;"-8",Matches!$J$2:$J$201,0))="",INDEX(Matches!$H$2:$H$201,MATCH($A1283&amp;"-8",Matches!$J$2:$J$201,0))=""),"",IF(AND($C1283&lt;&gt;"",INDEX(Matches!$F$2:$F$201,MATCH($A1283&amp;"-8",Matches!$J$2:$J$201,0))&lt;&gt;"",$C1283&gt;=INDEX(Matches!$F$2:$F$201,MATCH($A1283&amp;"-8",Matches!$J$2:$J$201,0))),"",IF(AND(R1283=INDEX(Matches!$G$2:$G$201,MATCH($A1283&amp;"-8",Matches!$J$2:$J$201,0)),S1283=INDEX(Matches!$H$2:$H$201,MATCH($A1283&amp;"-8",Matches!$J$2:$J$201,0))),5,IF(SIGN(R1283-S1283)&lt;&gt;SIGN(INDEX(Matches!$G$2:$G$201,MATCH($A1283&amp;"-8",Matches!$J$2:$J$201,0))-INDEX(Matches!$H$2:$H$201,MATCH($A1283&amp;"-8",Matches!$J$2:$J$201,0))),0,IF(R1283-S1283=INDEX(Matches!$G$2:$G$201,MATCH($A1283&amp;"-8",Matches!$J$2:$J$201,0))-INDEX(Matches!$H$2:$H$201,MATCH($A1283&amp;"-8",Matches!$J$2:$J$201,0)),3,2))))),""))</f>
        <v/>
      </c>
      <c r="AF1283" s="12" t="str">
        <f aca="false">IF(OR($B1283="",T1283="",U1283=""),"",IFERROR(IF(OR(INDEX(Matches!$I$2:$I$201,MATCH($A1283&amp;"-9",Matches!$J$2:$J$201,0))="Void",INDEX(Matches!$G$2:$G$201,MATCH($A1283&amp;"-9",Matches!$J$2:$J$201,0))="",INDEX(Matches!$H$2:$H$201,MATCH($A1283&amp;"-9",Matches!$J$2:$J$201,0))=""),"",IF(AND($C1283&lt;&gt;"",INDEX(Matches!$F$2:$F$201,MATCH($A1283&amp;"-9",Matches!$J$2:$J$201,0))&lt;&gt;"",$C1283&gt;=INDEX(Matches!$F$2:$F$201,MATCH($A1283&amp;"-9",Matches!$J$2:$J$201,0))),"",IF(AND(T1283=INDEX(Matches!$G$2:$G$201,MATCH($A1283&amp;"-9",Matches!$J$2:$J$201,0)),U1283=INDEX(Matches!$H$2:$H$201,MATCH($A1283&amp;"-9",Matches!$J$2:$J$201,0))),5,IF(SIGN(T1283-U1283)&lt;&gt;SIGN(INDEX(Matches!$G$2:$G$201,MATCH($A1283&amp;"-9",Matches!$J$2:$J$201,0))-INDEX(Matches!$H$2:$H$201,MATCH($A1283&amp;"-9",Matches!$J$2:$J$201,0))),0,IF(T1283-U1283=INDEX(Matches!$G$2:$G$201,MATCH($A1283&amp;"-9",Matches!$J$2:$J$201,0))-INDEX(Matches!$H$2:$H$201,MATCH($A1283&amp;"-9",Matches!$J$2:$J$201,0)),3,2))))),""))</f>
        <v/>
      </c>
      <c r="AG1283" s="12" t="str">
        <f aca="false">IF(OR($B1283="",V1283="",W1283=""),"",IFERROR(IF(OR(INDEX(Matches!$I$2:$I$201,MATCH($A1283&amp;"-10",Matches!$J$2:$J$201,0))="Void",INDEX(Matches!$G$2:$G$201,MATCH($A1283&amp;"-10",Matches!$J$2:$J$201,0))="",INDEX(Matches!$H$2:$H$201,MATCH($A1283&amp;"-10",Matches!$J$2:$J$201,0))=""),"",IF(AND($C1283&lt;&gt;"",INDEX(Matches!$F$2:$F$201,MATCH($A1283&amp;"-10",Matches!$J$2:$J$201,0))&lt;&gt;"",$C1283&gt;=INDEX(Matches!$F$2:$F$201,MATCH($A1283&amp;"-10",Matches!$J$2:$J$201,0))),"",IF(AND(V1283=INDEX(Matches!$G$2:$G$201,MATCH($A1283&amp;"-10",Matches!$J$2:$J$201,0)),W1283=INDEX(Matches!$H$2:$H$201,MATCH($A1283&amp;"-10",Matches!$J$2:$J$201,0))),5,IF(SIGN(V1283-W1283)&lt;&gt;SIGN(INDEX(Matches!$G$2:$G$201,MATCH($A1283&amp;"-10",Matches!$J$2:$J$201,0))-INDEX(Matches!$H$2:$H$201,MATCH($A1283&amp;"-10",Matches!$J$2:$J$201,0))),0,IF(V1283-W1283=INDEX(Matches!$G$2:$G$201,MATCH($A1283&amp;"-10",Matches!$J$2:$J$201,0))-INDEX(Matches!$H$2:$H$201,MATCH($A1283&amp;"-10",Matches!$J$2:$J$201,0)),3,2))))),""))</f>
        <v/>
      </c>
      <c r="AH1283" s="13" t="str">
        <f aca="false">IF($B1283="","",SUM(X1283:AG1283))</f>
        <v/>
      </c>
      <c r="AI1283" s="12" t="str">
        <f aca="false">IF($B1283="","",COUNTIF(X1283:AG1283,5))</f>
        <v/>
      </c>
      <c r="AJ1283" s="12" t="str">
        <f aca="false">IF($B1283="","",COUNTIF(X1283:AG1283,"&gt;=2"))</f>
        <v/>
      </c>
      <c r="AK1283" s="12" t="str">
        <f aca="false">IF($B1283="","",COUNT(X1283:AG1283))</f>
        <v/>
      </c>
    </row>
    <row r="1284" customFormat="false" ht="15" hidden="false" customHeight="false" outlineLevel="0" collapsed="false">
      <c r="A1284" s="7"/>
      <c r="B1284" s="7"/>
      <c r="C1284" s="11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12" t="str">
        <f aca="false">IF(OR($B1284="",D1284="",E1284=""),"",IFERROR(IF(OR(INDEX(Matches!$I$2:$I$201,MATCH($A1284&amp;"-1",Matches!$J$2:$J$201,0))="Void",INDEX(Matches!$G$2:$G$201,MATCH($A1284&amp;"-1",Matches!$J$2:$J$201,0))="",INDEX(Matches!$H$2:$H$201,MATCH($A1284&amp;"-1",Matches!$J$2:$J$201,0))=""),"",IF(AND($C1284&lt;&gt;"",INDEX(Matches!$F$2:$F$201,MATCH($A1284&amp;"-1",Matches!$J$2:$J$201,0))&lt;&gt;"",$C1284&gt;=INDEX(Matches!$F$2:$F$201,MATCH($A1284&amp;"-1",Matches!$J$2:$J$201,0))),"",IF(AND(D1284=INDEX(Matches!$G$2:$G$201,MATCH($A1284&amp;"-1",Matches!$J$2:$J$201,0)),E1284=INDEX(Matches!$H$2:$H$201,MATCH($A1284&amp;"-1",Matches!$J$2:$J$201,0))),5,IF(SIGN(D1284-E1284)&lt;&gt;SIGN(INDEX(Matches!$G$2:$G$201,MATCH($A1284&amp;"-1",Matches!$J$2:$J$201,0))-INDEX(Matches!$H$2:$H$201,MATCH($A1284&amp;"-1",Matches!$J$2:$J$201,0))),0,IF(D1284-E1284=INDEX(Matches!$G$2:$G$201,MATCH($A1284&amp;"-1",Matches!$J$2:$J$201,0))-INDEX(Matches!$H$2:$H$201,MATCH($A1284&amp;"-1",Matches!$J$2:$J$201,0)),3,2))))),""))</f>
        <v/>
      </c>
      <c r="Y1284" s="12" t="str">
        <f aca="false">IF(OR($B1284="",F1284="",G1284=""),"",IFERROR(IF(OR(INDEX(Matches!$I$2:$I$201,MATCH($A1284&amp;"-2",Matches!$J$2:$J$201,0))="Void",INDEX(Matches!$G$2:$G$201,MATCH($A1284&amp;"-2",Matches!$J$2:$J$201,0))="",INDEX(Matches!$H$2:$H$201,MATCH($A1284&amp;"-2",Matches!$J$2:$J$201,0))=""),"",IF(AND($C1284&lt;&gt;"",INDEX(Matches!$F$2:$F$201,MATCH($A1284&amp;"-2",Matches!$J$2:$J$201,0))&lt;&gt;"",$C1284&gt;=INDEX(Matches!$F$2:$F$201,MATCH($A1284&amp;"-2",Matches!$J$2:$J$201,0))),"",IF(AND(F1284=INDEX(Matches!$G$2:$G$201,MATCH($A1284&amp;"-2",Matches!$J$2:$J$201,0)),G1284=INDEX(Matches!$H$2:$H$201,MATCH($A1284&amp;"-2",Matches!$J$2:$J$201,0))),5,IF(SIGN(F1284-G1284)&lt;&gt;SIGN(INDEX(Matches!$G$2:$G$201,MATCH($A1284&amp;"-2",Matches!$J$2:$J$201,0))-INDEX(Matches!$H$2:$H$201,MATCH($A1284&amp;"-2",Matches!$J$2:$J$201,0))),0,IF(F1284-G1284=INDEX(Matches!$G$2:$G$201,MATCH($A1284&amp;"-2",Matches!$J$2:$J$201,0))-INDEX(Matches!$H$2:$H$201,MATCH($A1284&amp;"-2",Matches!$J$2:$J$201,0)),3,2))))),""))</f>
        <v/>
      </c>
      <c r="Z1284" s="12" t="str">
        <f aca="false">IF(OR($B1284="",H1284="",I1284=""),"",IFERROR(IF(OR(INDEX(Matches!$I$2:$I$201,MATCH($A1284&amp;"-3",Matches!$J$2:$J$201,0))="Void",INDEX(Matches!$G$2:$G$201,MATCH($A1284&amp;"-3",Matches!$J$2:$J$201,0))="",INDEX(Matches!$H$2:$H$201,MATCH($A1284&amp;"-3",Matches!$J$2:$J$201,0))=""),"",IF(AND($C1284&lt;&gt;"",INDEX(Matches!$F$2:$F$201,MATCH($A1284&amp;"-3",Matches!$J$2:$J$201,0))&lt;&gt;"",$C1284&gt;=INDEX(Matches!$F$2:$F$201,MATCH($A1284&amp;"-3",Matches!$J$2:$J$201,0))),"",IF(AND(H1284=INDEX(Matches!$G$2:$G$201,MATCH($A1284&amp;"-3",Matches!$J$2:$J$201,0)),I1284=INDEX(Matches!$H$2:$H$201,MATCH($A1284&amp;"-3",Matches!$J$2:$J$201,0))),5,IF(SIGN(H1284-I1284)&lt;&gt;SIGN(INDEX(Matches!$G$2:$G$201,MATCH($A1284&amp;"-3",Matches!$J$2:$J$201,0))-INDEX(Matches!$H$2:$H$201,MATCH($A1284&amp;"-3",Matches!$J$2:$J$201,0))),0,IF(H1284-I1284=INDEX(Matches!$G$2:$G$201,MATCH($A1284&amp;"-3",Matches!$J$2:$J$201,0))-INDEX(Matches!$H$2:$H$201,MATCH($A1284&amp;"-3",Matches!$J$2:$J$201,0)),3,2))))),""))</f>
        <v/>
      </c>
      <c r="AA1284" s="12" t="str">
        <f aca="false">IF(OR($B1284="",J1284="",K1284=""),"",IFERROR(IF(OR(INDEX(Matches!$I$2:$I$201,MATCH($A1284&amp;"-4",Matches!$J$2:$J$201,0))="Void",INDEX(Matches!$G$2:$G$201,MATCH($A1284&amp;"-4",Matches!$J$2:$J$201,0))="",INDEX(Matches!$H$2:$H$201,MATCH($A1284&amp;"-4",Matches!$J$2:$J$201,0))=""),"",IF(AND($C1284&lt;&gt;"",INDEX(Matches!$F$2:$F$201,MATCH($A1284&amp;"-4",Matches!$J$2:$J$201,0))&lt;&gt;"",$C1284&gt;=INDEX(Matches!$F$2:$F$201,MATCH($A1284&amp;"-4",Matches!$J$2:$J$201,0))),"",IF(AND(J1284=INDEX(Matches!$G$2:$G$201,MATCH($A1284&amp;"-4",Matches!$J$2:$J$201,0)),K1284=INDEX(Matches!$H$2:$H$201,MATCH($A1284&amp;"-4",Matches!$J$2:$J$201,0))),5,IF(SIGN(J1284-K1284)&lt;&gt;SIGN(INDEX(Matches!$G$2:$G$201,MATCH($A1284&amp;"-4",Matches!$J$2:$J$201,0))-INDEX(Matches!$H$2:$H$201,MATCH($A1284&amp;"-4",Matches!$J$2:$J$201,0))),0,IF(J1284-K1284=INDEX(Matches!$G$2:$G$201,MATCH($A1284&amp;"-4",Matches!$J$2:$J$201,0))-INDEX(Matches!$H$2:$H$201,MATCH($A1284&amp;"-4",Matches!$J$2:$J$201,0)),3,2))))),""))</f>
        <v/>
      </c>
      <c r="AB1284" s="12" t="str">
        <f aca="false">IF(OR($B1284="",L1284="",M1284=""),"",IFERROR(IF(OR(INDEX(Matches!$I$2:$I$201,MATCH($A1284&amp;"-5",Matches!$J$2:$J$201,0))="Void",INDEX(Matches!$G$2:$G$201,MATCH($A1284&amp;"-5",Matches!$J$2:$J$201,0))="",INDEX(Matches!$H$2:$H$201,MATCH($A1284&amp;"-5",Matches!$J$2:$J$201,0))=""),"",IF(AND($C1284&lt;&gt;"",INDEX(Matches!$F$2:$F$201,MATCH($A1284&amp;"-5",Matches!$J$2:$J$201,0))&lt;&gt;"",$C1284&gt;=INDEX(Matches!$F$2:$F$201,MATCH($A1284&amp;"-5",Matches!$J$2:$J$201,0))),"",IF(AND(L1284=INDEX(Matches!$G$2:$G$201,MATCH($A1284&amp;"-5",Matches!$J$2:$J$201,0)),M1284=INDEX(Matches!$H$2:$H$201,MATCH($A1284&amp;"-5",Matches!$J$2:$J$201,0))),5,IF(SIGN(L1284-M1284)&lt;&gt;SIGN(INDEX(Matches!$G$2:$G$201,MATCH($A1284&amp;"-5",Matches!$J$2:$J$201,0))-INDEX(Matches!$H$2:$H$201,MATCH($A1284&amp;"-5",Matches!$J$2:$J$201,0))),0,IF(L1284-M1284=INDEX(Matches!$G$2:$G$201,MATCH($A1284&amp;"-5",Matches!$J$2:$J$201,0))-INDEX(Matches!$H$2:$H$201,MATCH($A1284&amp;"-5",Matches!$J$2:$J$201,0)),3,2))))),""))</f>
        <v/>
      </c>
      <c r="AC1284" s="12" t="str">
        <f aca="false">IF(OR($B1284="",N1284="",O1284=""),"",IFERROR(IF(OR(INDEX(Matches!$I$2:$I$201,MATCH($A1284&amp;"-6",Matches!$J$2:$J$201,0))="Void",INDEX(Matches!$G$2:$G$201,MATCH($A1284&amp;"-6",Matches!$J$2:$J$201,0))="",INDEX(Matches!$H$2:$H$201,MATCH($A1284&amp;"-6",Matches!$J$2:$J$201,0))=""),"",IF(AND($C1284&lt;&gt;"",INDEX(Matches!$F$2:$F$201,MATCH($A1284&amp;"-6",Matches!$J$2:$J$201,0))&lt;&gt;"",$C1284&gt;=INDEX(Matches!$F$2:$F$201,MATCH($A1284&amp;"-6",Matches!$J$2:$J$201,0))),"",IF(AND(N1284=INDEX(Matches!$G$2:$G$201,MATCH($A1284&amp;"-6",Matches!$J$2:$J$201,0)),O1284=INDEX(Matches!$H$2:$H$201,MATCH($A1284&amp;"-6",Matches!$J$2:$J$201,0))),5,IF(SIGN(N1284-O1284)&lt;&gt;SIGN(INDEX(Matches!$G$2:$G$201,MATCH($A1284&amp;"-6",Matches!$J$2:$J$201,0))-INDEX(Matches!$H$2:$H$201,MATCH($A1284&amp;"-6",Matches!$J$2:$J$201,0))),0,IF(N1284-O1284=INDEX(Matches!$G$2:$G$201,MATCH($A1284&amp;"-6",Matches!$J$2:$J$201,0))-INDEX(Matches!$H$2:$H$201,MATCH($A1284&amp;"-6",Matches!$J$2:$J$201,0)),3,2))))),""))</f>
        <v/>
      </c>
      <c r="AD1284" s="12" t="str">
        <f aca="false">IF(OR($B1284="",P1284="",Q1284=""),"",IFERROR(IF(OR(INDEX(Matches!$I$2:$I$201,MATCH($A1284&amp;"-7",Matches!$J$2:$J$201,0))="Void",INDEX(Matches!$G$2:$G$201,MATCH($A1284&amp;"-7",Matches!$J$2:$J$201,0))="",INDEX(Matches!$H$2:$H$201,MATCH($A1284&amp;"-7",Matches!$J$2:$J$201,0))=""),"",IF(AND($C1284&lt;&gt;"",INDEX(Matches!$F$2:$F$201,MATCH($A1284&amp;"-7",Matches!$J$2:$J$201,0))&lt;&gt;"",$C1284&gt;=INDEX(Matches!$F$2:$F$201,MATCH($A1284&amp;"-7",Matches!$J$2:$J$201,0))),"",IF(AND(P1284=INDEX(Matches!$G$2:$G$201,MATCH($A1284&amp;"-7",Matches!$J$2:$J$201,0)),Q1284=INDEX(Matches!$H$2:$H$201,MATCH($A1284&amp;"-7",Matches!$J$2:$J$201,0))),5,IF(SIGN(P1284-Q1284)&lt;&gt;SIGN(INDEX(Matches!$G$2:$G$201,MATCH($A1284&amp;"-7",Matches!$J$2:$J$201,0))-INDEX(Matches!$H$2:$H$201,MATCH($A1284&amp;"-7",Matches!$J$2:$J$201,0))),0,IF(P1284-Q1284=INDEX(Matches!$G$2:$G$201,MATCH($A1284&amp;"-7",Matches!$J$2:$J$201,0))-INDEX(Matches!$H$2:$H$201,MATCH($A1284&amp;"-7",Matches!$J$2:$J$201,0)),3,2))))),""))</f>
        <v/>
      </c>
      <c r="AE1284" s="12" t="str">
        <f aca="false">IF(OR($B1284="",R1284="",S1284=""),"",IFERROR(IF(OR(INDEX(Matches!$I$2:$I$201,MATCH($A1284&amp;"-8",Matches!$J$2:$J$201,0))="Void",INDEX(Matches!$G$2:$G$201,MATCH($A1284&amp;"-8",Matches!$J$2:$J$201,0))="",INDEX(Matches!$H$2:$H$201,MATCH($A1284&amp;"-8",Matches!$J$2:$J$201,0))=""),"",IF(AND($C1284&lt;&gt;"",INDEX(Matches!$F$2:$F$201,MATCH($A1284&amp;"-8",Matches!$J$2:$J$201,0))&lt;&gt;"",$C1284&gt;=INDEX(Matches!$F$2:$F$201,MATCH($A1284&amp;"-8",Matches!$J$2:$J$201,0))),"",IF(AND(R1284=INDEX(Matches!$G$2:$G$201,MATCH($A1284&amp;"-8",Matches!$J$2:$J$201,0)),S1284=INDEX(Matches!$H$2:$H$201,MATCH($A1284&amp;"-8",Matches!$J$2:$J$201,0))),5,IF(SIGN(R1284-S1284)&lt;&gt;SIGN(INDEX(Matches!$G$2:$G$201,MATCH($A1284&amp;"-8",Matches!$J$2:$J$201,0))-INDEX(Matches!$H$2:$H$201,MATCH($A1284&amp;"-8",Matches!$J$2:$J$201,0))),0,IF(R1284-S1284=INDEX(Matches!$G$2:$G$201,MATCH($A1284&amp;"-8",Matches!$J$2:$J$201,0))-INDEX(Matches!$H$2:$H$201,MATCH($A1284&amp;"-8",Matches!$J$2:$J$201,0)),3,2))))),""))</f>
        <v/>
      </c>
      <c r="AF1284" s="12" t="str">
        <f aca="false">IF(OR($B1284="",T1284="",U1284=""),"",IFERROR(IF(OR(INDEX(Matches!$I$2:$I$201,MATCH($A1284&amp;"-9",Matches!$J$2:$J$201,0))="Void",INDEX(Matches!$G$2:$G$201,MATCH($A1284&amp;"-9",Matches!$J$2:$J$201,0))="",INDEX(Matches!$H$2:$H$201,MATCH($A1284&amp;"-9",Matches!$J$2:$J$201,0))=""),"",IF(AND($C1284&lt;&gt;"",INDEX(Matches!$F$2:$F$201,MATCH($A1284&amp;"-9",Matches!$J$2:$J$201,0))&lt;&gt;"",$C1284&gt;=INDEX(Matches!$F$2:$F$201,MATCH($A1284&amp;"-9",Matches!$J$2:$J$201,0))),"",IF(AND(T1284=INDEX(Matches!$G$2:$G$201,MATCH($A1284&amp;"-9",Matches!$J$2:$J$201,0)),U1284=INDEX(Matches!$H$2:$H$201,MATCH($A1284&amp;"-9",Matches!$J$2:$J$201,0))),5,IF(SIGN(T1284-U1284)&lt;&gt;SIGN(INDEX(Matches!$G$2:$G$201,MATCH($A1284&amp;"-9",Matches!$J$2:$J$201,0))-INDEX(Matches!$H$2:$H$201,MATCH($A1284&amp;"-9",Matches!$J$2:$J$201,0))),0,IF(T1284-U1284=INDEX(Matches!$G$2:$G$201,MATCH($A1284&amp;"-9",Matches!$J$2:$J$201,0))-INDEX(Matches!$H$2:$H$201,MATCH($A1284&amp;"-9",Matches!$J$2:$J$201,0)),3,2))))),""))</f>
        <v/>
      </c>
      <c r="AG1284" s="12" t="str">
        <f aca="false">IF(OR($B1284="",V1284="",W1284=""),"",IFERROR(IF(OR(INDEX(Matches!$I$2:$I$201,MATCH($A1284&amp;"-10",Matches!$J$2:$J$201,0))="Void",INDEX(Matches!$G$2:$G$201,MATCH($A1284&amp;"-10",Matches!$J$2:$J$201,0))="",INDEX(Matches!$H$2:$H$201,MATCH($A1284&amp;"-10",Matches!$J$2:$J$201,0))=""),"",IF(AND($C1284&lt;&gt;"",INDEX(Matches!$F$2:$F$201,MATCH($A1284&amp;"-10",Matches!$J$2:$J$201,0))&lt;&gt;"",$C1284&gt;=INDEX(Matches!$F$2:$F$201,MATCH($A1284&amp;"-10",Matches!$J$2:$J$201,0))),"",IF(AND(V1284=INDEX(Matches!$G$2:$G$201,MATCH($A1284&amp;"-10",Matches!$J$2:$J$201,0)),W1284=INDEX(Matches!$H$2:$H$201,MATCH($A1284&amp;"-10",Matches!$J$2:$J$201,0))),5,IF(SIGN(V1284-W1284)&lt;&gt;SIGN(INDEX(Matches!$G$2:$G$201,MATCH($A1284&amp;"-10",Matches!$J$2:$J$201,0))-INDEX(Matches!$H$2:$H$201,MATCH($A1284&amp;"-10",Matches!$J$2:$J$201,0))),0,IF(V1284-W1284=INDEX(Matches!$G$2:$G$201,MATCH($A1284&amp;"-10",Matches!$J$2:$J$201,0))-INDEX(Matches!$H$2:$H$201,MATCH($A1284&amp;"-10",Matches!$J$2:$J$201,0)),3,2))))),""))</f>
        <v/>
      </c>
      <c r="AH1284" s="13" t="str">
        <f aca="false">IF($B1284="","",SUM(X1284:AG1284))</f>
        <v/>
      </c>
      <c r="AI1284" s="12" t="str">
        <f aca="false">IF($B1284="","",COUNTIF(X1284:AG1284,5))</f>
        <v/>
      </c>
      <c r="AJ1284" s="12" t="str">
        <f aca="false">IF($B1284="","",COUNTIF(X1284:AG1284,"&gt;=2"))</f>
        <v/>
      </c>
      <c r="AK1284" s="12" t="str">
        <f aca="false">IF($B1284="","",COUNT(X1284:AG1284))</f>
        <v/>
      </c>
    </row>
    <row r="1285" customFormat="false" ht="15" hidden="false" customHeight="false" outlineLevel="0" collapsed="false">
      <c r="A1285" s="7"/>
      <c r="B1285" s="7"/>
      <c r="C1285" s="11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12" t="str">
        <f aca="false">IF(OR($B1285="",D1285="",E1285=""),"",IFERROR(IF(OR(INDEX(Matches!$I$2:$I$201,MATCH($A1285&amp;"-1",Matches!$J$2:$J$201,0))="Void",INDEX(Matches!$G$2:$G$201,MATCH($A1285&amp;"-1",Matches!$J$2:$J$201,0))="",INDEX(Matches!$H$2:$H$201,MATCH($A1285&amp;"-1",Matches!$J$2:$J$201,0))=""),"",IF(AND($C1285&lt;&gt;"",INDEX(Matches!$F$2:$F$201,MATCH($A1285&amp;"-1",Matches!$J$2:$J$201,0))&lt;&gt;"",$C1285&gt;=INDEX(Matches!$F$2:$F$201,MATCH($A1285&amp;"-1",Matches!$J$2:$J$201,0))),"",IF(AND(D1285=INDEX(Matches!$G$2:$G$201,MATCH($A1285&amp;"-1",Matches!$J$2:$J$201,0)),E1285=INDEX(Matches!$H$2:$H$201,MATCH($A1285&amp;"-1",Matches!$J$2:$J$201,0))),5,IF(SIGN(D1285-E1285)&lt;&gt;SIGN(INDEX(Matches!$G$2:$G$201,MATCH($A1285&amp;"-1",Matches!$J$2:$J$201,0))-INDEX(Matches!$H$2:$H$201,MATCH($A1285&amp;"-1",Matches!$J$2:$J$201,0))),0,IF(D1285-E1285=INDEX(Matches!$G$2:$G$201,MATCH($A1285&amp;"-1",Matches!$J$2:$J$201,0))-INDEX(Matches!$H$2:$H$201,MATCH($A1285&amp;"-1",Matches!$J$2:$J$201,0)),3,2))))),""))</f>
        <v/>
      </c>
      <c r="Y1285" s="12" t="str">
        <f aca="false">IF(OR($B1285="",F1285="",G1285=""),"",IFERROR(IF(OR(INDEX(Matches!$I$2:$I$201,MATCH($A1285&amp;"-2",Matches!$J$2:$J$201,0))="Void",INDEX(Matches!$G$2:$G$201,MATCH($A1285&amp;"-2",Matches!$J$2:$J$201,0))="",INDEX(Matches!$H$2:$H$201,MATCH($A1285&amp;"-2",Matches!$J$2:$J$201,0))=""),"",IF(AND($C1285&lt;&gt;"",INDEX(Matches!$F$2:$F$201,MATCH($A1285&amp;"-2",Matches!$J$2:$J$201,0))&lt;&gt;"",$C1285&gt;=INDEX(Matches!$F$2:$F$201,MATCH($A1285&amp;"-2",Matches!$J$2:$J$201,0))),"",IF(AND(F1285=INDEX(Matches!$G$2:$G$201,MATCH($A1285&amp;"-2",Matches!$J$2:$J$201,0)),G1285=INDEX(Matches!$H$2:$H$201,MATCH($A1285&amp;"-2",Matches!$J$2:$J$201,0))),5,IF(SIGN(F1285-G1285)&lt;&gt;SIGN(INDEX(Matches!$G$2:$G$201,MATCH($A1285&amp;"-2",Matches!$J$2:$J$201,0))-INDEX(Matches!$H$2:$H$201,MATCH($A1285&amp;"-2",Matches!$J$2:$J$201,0))),0,IF(F1285-G1285=INDEX(Matches!$G$2:$G$201,MATCH($A1285&amp;"-2",Matches!$J$2:$J$201,0))-INDEX(Matches!$H$2:$H$201,MATCH($A1285&amp;"-2",Matches!$J$2:$J$201,0)),3,2))))),""))</f>
        <v/>
      </c>
      <c r="Z1285" s="12" t="str">
        <f aca="false">IF(OR($B1285="",H1285="",I1285=""),"",IFERROR(IF(OR(INDEX(Matches!$I$2:$I$201,MATCH($A1285&amp;"-3",Matches!$J$2:$J$201,0))="Void",INDEX(Matches!$G$2:$G$201,MATCH($A1285&amp;"-3",Matches!$J$2:$J$201,0))="",INDEX(Matches!$H$2:$H$201,MATCH($A1285&amp;"-3",Matches!$J$2:$J$201,0))=""),"",IF(AND($C1285&lt;&gt;"",INDEX(Matches!$F$2:$F$201,MATCH($A1285&amp;"-3",Matches!$J$2:$J$201,0))&lt;&gt;"",$C1285&gt;=INDEX(Matches!$F$2:$F$201,MATCH($A1285&amp;"-3",Matches!$J$2:$J$201,0))),"",IF(AND(H1285=INDEX(Matches!$G$2:$G$201,MATCH($A1285&amp;"-3",Matches!$J$2:$J$201,0)),I1285=INDEX(Matches!$H$2:$H$201,MATCH($A1285&amp;"-3",Matches!$J$2:$J$201,0))),5,IF(SIGN(H1285-I1285)&lt;&gt;SIGN(INDEX(Matches!$G$2:$G$201,MATCH($A1285&amp;"-3",Matches!$J$2:$J$201,0))-INDEX(Matches!$H$2:$H$201,MATCH($A1285&amp;"-3",Matches!$J$2:$J$201,0))),0,IF(H1285-I1285=INDEX(Matches!$G$2:$G$201,MATCH($A1285&amp;"-3",Matches!$J$2:$J$201,0))-INDEX(Matches!$H$2:$H$201,MATCH($A1285&amp;"-3",Matches!$J$2:$J$201,0)),3,2))))),""))</f>
        <v/>
      </c>
      <c r="AA1285" s="12" t="str">
        <f aca="false">IF(OR($B1285="",J1285="",K1285=""),"",IFERROR(IF(OR(INDEX(Matches!$I$2:$I$201,MATCH($A1285&amp;"-4",Matches!$J$2:$J$201,0))="Void",INDEX(Matches!$G$2:$G$201,MATCH($A1285&amp;"-4",Matches!$J$2:$J$201,0))="",INDEX(Matches!$H$2:$H$201,MATCH($A1285&amp;"-4",Matches!$J$2:$J$201,0))=""),"",IF(AND($C1285&lt;&gt;"",INDEX(Matches!$F$2:$F$201,MATCH($A1285&amp;"-4",Matches!$J$2:$J$201,0))&lt;&gt;"",$C1285&gt;=INDEX(Matches!$F$2:$F$201,MATCH($A1285&amp;"-4",Matches!$J$2:$J$201,0))),"",IF(AND(J1285=INDEX(Matches!$G$2:$G$201,MATCH($A1285&amp;"-4",Matches!$J$2:$J$201,0)),K1285=INDEX(Matches!$H$2:$H$201,MATCH($A1285&amp;"-4",Matches!$J$2:$J$201,0))),5,IF(SIGN(J1285-K1285)&lt;&gt;SIGN(INDEX(Matches!$G$2:$G$201,MATCH($A1285&amp;"-4",Matches!$J$2:$J$201,0))-INDEX(Matches!$H$2:$H$201,MATCH($A1285&amp;"-4",Matches!$J$2:$J$201,0))),0,IF(J1285-K1285=INDEX(Matches!$G$2:$G$201,MATCH($A1285&amp;"-4",Matches!$J$2:$J$201,0))-INDEX(Matches!$H$2:$H$201,MATCH($A1285&amp;"-4",Matches!$J$2:$J$201,0)),3,2))))),""))</f>
        <v/>
      </c>
      <c r="AB1285" s="12" t="str">
        <f aca="false">IF(OR($B1285="",L1285="",M1285=""),"",IFERROR(IF(OR(INDEX(Matches!$I$2:$I$201,MATCH($A1285&amp;"-5",Matches!$J$2:$J$201,0))="Void",INDEX(Matches!$G$2:$G$201,MATCH($A1285&amp;"-5",Matches!$J$2:$J$201,0))="",INDEX(Matches!$H$2:$H$201,MATCH($A1285&amp;"-5",Matches!$J$2:$J$201,0))=""),"",IF(AND($C1285&lt;&gt;"",INDEX(Matches!$F$2:$F$201,MATCH($A1285&amp;"-5",Matches!$J$2:$J$201,0))&lt;&gt;"",$C1285&gt;=INDEX(Matches!$F$2:$F$201,MATCH($A1285&amp;"-5",Matches!$J$2:$J$201,0))),"",IF(AND(L1285=INDEX(Matches!$G$2:$G$201,MATCH($A1285&amp;"-5",Matches!$J$2:$J$201,0)),M1285=INDEX(Matches!$H$2:$H$201,MATCH($A1285&amp;"-5",Matches!$J$2:$J$201,0))),5,IF(SIGN(L1285-M1285)&lt;&gt;SIGN(INDEX(Matches!$G$2:$G$201,MATCH($A1285&amp;"-5",Matches!$J$2:$J$201,0))-INDEX(Matches!$H$2:$H$201,MATCH($A1285&amp;"-5",Matches!$J$2:$J$201,0))),0,IF(L1285-M1285=INDEX(Matches!$G$2:$G$201,MATCH($A1285&amp;"-5",Matches!$J$2:$J$201,0))-INDEX(Matches!$H$2:$H$201,MATCH($A1285&amp;"-5",Matches!$J$2:$J$201,0)),3,2))))),""))</f>
        <v/>
      </c>
      <c r="AC1285" s="12" t="str">
        <f aca="false">IF(OR($B1285="",N1285="",O1285=""),"",IFERROR(IF(OR(INDEX(Matches!$I$2:$I$201,MATCH($A1285&amp;"-6",Matches!$J$2:$J$201,0))="Void",INDEX(Matches!$G$2:$G$201,MATCH($A1285&amp;"-6",Matches!$J$2:$J$201,0))="",INDEX(Matches!$H$2:$H$201,MATCH($A1285&amp;"-6",Matches!$J$2:$J$201,0))=""),"",IF(AND($C1285&lt;&gt;"",INDEX(Matches!$F$2:$F$201,MATCH($A1285&amp;"-6",Matches!$J$2:$J$201,0))&lt;&gt;"",$C1285&gt;=INDEX(Matches!$F$2:$F$201,MATCH($A1285&amp;"-6",Matches!$J$2:$J$201,0))),"",IF(AND(N1285=INDEX(Matches!$G$2:$G$201,MATCH($A1285&amp;"-6",Matches!$J$2:$J$201,0)),O1285=INDEX(Matches!$H$2:$H$201,MATCH($A1285&amp;"-6",Matches!$J$2:$J$201,0))),5,IF(SIGN(N1285-O1285)&lt;&gt;SIGN(INDEX(Matches!$G$2:$G$201,MATCH($A1285&amp;"-6",Matches!$J$2:$J$201,0))-INDEX(Matches!$H$2:$H$201,MATCH($A1285&amp;"-6",Matches!$J$2:$J$201,0))),0,IF(N1285-O1285=INDEX(Matches!$G$2:$G$201,MATCH($A1285&amp;"-6",Matches!$J$2:$J$201,0))-INDEX(Matches!$H$2:$H$201,MATCH($A1285&amp;"-6",Matches!$J$2:$J$201,0)),3,2))))),""))</f>
        <v/>
      </c>
      <c r="AD1285" s="12" t="str">
        <f aca="false">IF(OR($B1285="",P1285="",Q1285=""),"",IFERROR(IF(OR(INDEX(Matches!$I$2:$I$201,MATCH($A1285&amp;"-7",Matches!$J$2:$J$201,0))="Void",INDEX(Matches!$G$2:$G$201,MATCH($A1285&amp;"-7",Matches!$J$2:$J$201,0))="",INDEX(Matches!$H$2:$H$201,MATCH($A1285&amp;"-7",Matches!$J$2:$J$201,0))=""),"",IF(AND($C1285&lt;&gt;"",INDEX(Matches!$F$2:$F$201,MATCH($A1285&amp;"-7",Matches!$J$2:$J$201,0))&lt;&gt;"",$C1285&gt;=INDEX(Matches!$F$2:$F$201,MATCH($A1285&amp;"-7",Matches!$J$2:$J$201,0))),"",IF(AND(P1285=INDEX(Matches!$G$2:$G$201,MATCH($A1285&amp;"-7",Matches!$J$2:$J$201,0)),Q1285=INDEX(Matches!$H$2:$H$201,MATCH($A1285&amp;"-7",Matches!$J$2:$J$201,0))),5,IF(SIGN(P1285-Q1285)&lt;&gt;SIGN(INDEX(Matches!$G$2:$G$201,MATCH($A1285&amp;"-7",Matches!$J$2:$J$201,0))-INDEX(Matches!$H$2:$H$201,MATCH($A1285&amp;"-7",Matches!$J$2:$J$201,0))),0,IF(P1285-Q1285=INDEX(Matches!$G$2:$G$201,MATCH($A1285&amp;"-7",Matches!$J$2:$J$201,0))-INDEX(Matches!$H$2:$H$201,MATCH($A1285&amp;"-7",Matches!$J$2:$J$201,0)),3,2))))),""))</f>
        <v/>
      </c>
      <c r="AE1285" s="12" t="str">
        <f aca="false">IF(OR($B1285="",R1285="",S1285=""),"",IFERROR(IF(OR(INDEX(Matches!$I$2:$I$201,MATCH($A1285&amp;"-8",Matches!$J$2:$J$201,0))="Void",INDEX(Matches!$G$2:$G$201,MATCH($A1285&amp;"-8",Matches!$J$2:$J$201,0))="",INDEX(Matches!$H$2:$H$201,MATCH($A1285&amp;"-8",Matches!$J$2:$J$201,0))=""),"",IF(AND($C1285&lt;&gt;"",INDEX(Matches!$F$2:$F$201,MATCH($A1285&amp;"-8",Matches!$J$2:$J$201,0))&lt;&gt;"",$C1285&gt;=INDEX(Matches!$F$2:$F$201,MATCH($A1285&amp;"-8",Matches!$J$2:$J$201,0))),"",IF(AND(R1285=INDEX(Matches!$G$2:$G$201,MATCH($A1285&amp;"-8",Matches!$J$2:$J$201,0)),S1285=INDEX(Matches!$H$2:$H$201,MATCH($A1285&amp;"-8",Matches!$J$2:$J$201,0))),5,IF(SIGN(R1285-S1285)&lt;&gt;SIGN(INDEX(Matches!$G$2:$G$201,MATCH($A1285&amp;"-8",Matches!$J$2:$J$201,0))-INDEX(Matches!$H$2:$H$201,MATCH($A1285&amp;"-8",Matches!$J$2:$J$201,0))),0,IF(R1285-S1285=INDEX(Matches!$G$2:$G$201,MATCH($A1285&amp;"-8",Matches!$J$2:$J$201,0))-INDEX(Matches!$H$2:$H$201,MATCH($A1285&amp;"-8",Matches!$J$2:$J$201,0)),3,2))))),""))</f>
        <v/>
      </c>
      <c r="AF1285" s="12" t="str">
        <f aca="false">IF(OR($B1285="",T1285="",U1285=""),"",IFERROR(IF(OR(INDEX(Matches!$I$2:$I$201,MATCH($A1285&amp;"-9",Matches!$J$2:$J$201,0))="Void",INDEX(Matches!$G$2:$G$201,MATCH($A1285&amp;"-9",Matches!$J$2:$J$201,0))="",INDEX(Matches!$H$2:$H$201,MATCH($A1285&amp;"-9",Matches!$J$2:$J$201,0))=""),"",IF(AND($C1285&lt;&gt;"",INDEX(Matches!$F$2:$F$201,MATCH($A1285&amp;"-9",Matches!$J$2:$J$201,0))&lt;&gt;"",$C1285&gt;=INDEX(Matches!$F$2:$F$201,MATCH($A1285&amp;"-9",Matches!$J$2:$J$201,0))),"",IF(AND(T1285=INDEX(Matches!$G$2:$G$201,MATCH($A1285&amp;"-9",Matches!$J$2:$J$201,0)),U1285=INDEX(Matches!$H$2:$H$201,MATCH($A1285&amp;"-9",Matches!$J$2:$J$201,0))),5,IF(SIGN(T1285-U1285)&lt;&gt;SIGN(INDEX(Matches!$G$2:$G$201,MATCH($A1285&amp;"-9",Matches!$J$2:$J$201,0))-INDEX(Matches!$H$2:$H$201,MATCH($A1285&amp;"-9",Matches!$J$2:$J$201,0))),0,IF(T1285-U1285=INDEX(Matches!$G$2:$G$201,MATCH($A1285&amp;"-9",Matches!$J$2:$J$201,0))-INDEX(Matches!$H$2:$H$201,MATCH($A1285&amp;"-9",Matches!$J$2:$J$201,0)),3,2))))),""))</f>
        <v/>
      </c>
      <c r="AG1285" s="12" t="str">
        <f aca="false">IF(OR($B1285="",V1285="",W1285=""),"",IFERROR(IF(OR(INDEX(Matches!$I$2:$I$201,MATCH($A1285&amp;"-10",Matches!$J$2:$J$201,0))="Void",INDEX(Matches!$G$2:$G$201,MATCH($A1285&amp;"-10",Matches!$J$2:$J$201,0))="",INDEX(Matches!$H$2:$H$201,MATCH($A1285&amp;"-10",Matches!$J$2:$J$201,0))=""),"",IF(AND($C1285&lt;&gt;"",INDEX(Matches!$F$2:$F$201,MATCH($A1285&amp;"-10",Matches!$J$2:$J$201,0))&lt;&gt;"",$C1285&gt;=INDEX(Matches!$F$2:$F$201,MATCH($A1285&amp;"-10",Matches!$J$2:$J$201,0))),"",IF(AND(V1285=INDEX(Matches!$G$2:$G$201,MATCH($A1285&amp;"-10",Matches!$J$2:$J$201,0)),W1285=INDEX(Matches!$H$2:$H$201,MATCH($A1285&amp;"-10",Matches!$J$2:$J$201,0))),5,IF(SIGN(V1285-W1285)&lt;&gt;SIGN(INDEX(Matches!$G$2:$G$201,MATCH($A1285&amp;"-10",Matches!$J$2:$J$201,0))-INDEX(Matches!$H$2:$H$201,MATCH($A1285&amp;"-10",Matches!$J$2:$J$201,0))),0,IF(V1285-W1285=INDEX(Matches!$G$2:$G$201,MATCH($A1285&amp;"-10",Matches!$J$2:$J$201,0))-INDEX(Matches!$H$2:$H$201,MATCH($A1285&amp;"-10",Matches!$J$2:$J$201,0)),3,2))))),""))</f>
        <v/>
      </c>
      <c r="AH1285" s="13" t="str">
        <f aca="false">IF($B1285="","",SUM(X1285:AG1285))</f>
        <v/>
      </c>
      <c r="AI1285" s="12" t="str">
        <f aca="false">IF($B1285="","",COUNTIF(X1285:AG1285,5))</f>
        <v/>
      </c>
      <c r="AJ1285" s="12" t="str">
        <f aca="false">IF($B1285="","",COUNTIF(X1285:AG1285,"&gt;=2"))</f>
        <v/>
      </c>
      <c r="AK1285" s="12" t="str">
        <f aca="false">IF($B1285="","",COUNT(X1285:AG1285))</f>
        <v/>
      </c>
    </row>
    <row r="1286" customFormat="false" ht="15" hidden="false" customHeight="false" outlineLevel="0" collapsed="false">
      <c r="A1286" s="7"/>
      <c r="B1286" s="7"/>
      <c r="C1286" s="11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12" t="str">
        <f aca="false">IF(OR($B1286="",D1286="",E1286=""),"",IFERROR(IF(OR(INDEX(Matches!$I$2:$I$201,MATCH($A1286&amp;"-1",Matches!$J$2:$J$201,0))="Void",INDEX(Matches!$G$2:$G$201,MATCH($A1286&amp;"-1",Matches!$J$2:$J$201,0))="",INDEX(Matches!$H$2:$H$201,MATCH($A1286&amp;"-1",Matches!$J$2:$J$201,0))=""),"",IF(AND($C1286&lt;&gt;"",INDEX(Matches!$F$2:$F$201,MATCH($A1286&amp;"-1",Matches!$J$2:$J$201,0))&lt;&gt;"",$C1286&gt;=INDEX(Matches!$F$2:$F$201,MATCH($A1286&amp;"-1",Matches!$J$2:$J$201,0))),"",IF(AND(D1286=INDEX(Matches!$G$2:$G$201,MATCH($A1286&amp;"-1",Matches!$J$2:$J$201,0)),E1286=INDEX(Matches!$H$2:$H$201,MATCH($A1286&amp;"-1",Matches!$J$2:$J$201,0))),5,IF(SIGN(D1286-E1286)&lt;&gt;SIGN(INDEX(Matches!$G$2:$G$201,MATCH($A1286&amp;"-1",Matches!$J$2:$J$201,0))-INDEX(Matches!$H$2:$H$201,MATCH($A1286&amp;"-1",Matches!$J$2:$J$201,0))),0,IF(D1286-E1286=INDEX(Matches!$G$2:$G$201,MATCH($A1286&amp;"-1",Matches!$J$2:$J$201,0))-INDEX(Matches!$H$2:$H$201,MATCH($A1286&amp;"-1",Matches!$J$2:$J$201,0)),3,2))))),""))</f>
        <v/>
      </c>
      <c r="Y1286" s="12" t="str">
        <f aca="false">IF(OR($B1286="",F1286="",G1286=""),"",IFERROR(IF(OR(INDEX(Matches!$I$2:$I$201,MATCH($A1286&amp;"-2",Matches!$J$2:$J$201,0))="Void",INDEX(Matches!$G$2:$G$201,MATCH($A1286&amp;"-2",Matches!$J$2:$J$201,0))="",INDEX(Matches!$H$2:$H$201,MATCH($A1286&amp;"-2",Matches!$J$2:$J$201,0))=""),"",IF(AND($C1286&lt;&gt;"",INDEX(Matches!$F$2:$F$201,MATCH($A1286&amp;"-2",Matches!$J$2:$J$201,0))&lt;&gt;"",$C1286&gt;=INDEX(Matches!$F$2:$F$201,MATCH($A1286&amp;"-2",Matches!$J$2:$J$201,0))),"",IF(AND(F1286=INDEX(Matches!$G$2:$G$201,MATCH($A1286&amp;"-2",Matches!$J$2:$J$201,0)),G1286=INDEX(Matches!$H$2:$H$201,MATCH($A1286&amp;"-2",Matches!$J$2:$J$201,0))),5,IF(SIGN(F1286-G1286)&lt;&gt;SIGN(INDEX(Matches!$G$2:$G$201,MATCH($A1286&amp;"-2",Matches!$J$2:$J$201,0))-INDEX(Matches!$H$2:$H$201,MATCH($A1286&amp;"-2",Matches!$J$2:$J$201,0))),0,IF(F1286-G1286=INDEX(Matches!$G$2:$G$201,MATCH($A1286&amp;"-2",Matches!$J$2:$J$201,0))-INDEX(Matches!$H$2:$H$201,MATCH($A1286&amp;"-2",Matches!$J$2:$J$201,0)),3,2))))),""))</f>
        <v/>
      </c>
      <c r="Z1286" s="12" t="str">
        <f aca="false">IF(OR($B1286="",H1286="",I1286=""),"",IFERROR(IF(OR(INDEX(Matches!$I$2:$I$201,MATCH($A1286&amp;"-3",Matches!$J$2:$J$201,0))="Void",INDEX(Matches!$G$2:$G$201,MATCH($A1286&amp;"-3",Matches!$J$2:$J$201,0))="",INDEX(Matches!$H$2:$H$201,MATCH($A1286&amp;"-3",Matches!$J$2:$J$201,0))=""),"",IF(AND($C1286&lt;&gt;"",INDEX(Matches!$F$2:$F$201,MATCH($A1286&amp;"-3",Matches!$J$2:$J$201,0))&lt;&gt;"",$C1286&gt;=INDEX(Matches!$F$2:$F$201,MATCH($A1286&amp;"-3",Matches!$J$2:$J$201,0))),"",IF(AND(H1286=INDEX(Matches!$G$2:$G$201,MATCH($A1286&amp;"-3",Matches!$J$2:$J$201,0)),I1286=INDEX(Matches!$H$2:$H$201,MATCH($A1286&amp;"-3",Matches!$J$2:$J$201,0))),5,IF(SIGN(H1286-I1286)&lt;&gt;SIGN(INDEX(Matches!$G$2:$G$201,MATCH($A1286&amp;"-3",Matches!$J$2:$J$201,0))-INDEX(Matches!$H$2:$H$201,MATCH($A1286&amp;"-3",Matches!$J$2:$J$201,0))),0,IF(H1286-I1286=INDEX(Matches!$G$2:$G$201,MATCH($A1286&amp;"-3",Matches!$J$2:$J$201,0))-INDEX(Matches!$H$2:$H$201,MATCH($A1286&amp;"-3",Matches!$J$2:$J$201,0)),3,2))))),""))</f>
        <v/>
      </c>
      <c r="AA1286" s="12" t="str">
        <f aca="false">IF(OR($B1286="",J1286="",K1286=""),"",IFERROR(IF(OR(INDEX(Matches!$I$2:$I$201,MATCH($A1286&amp;"-4",Matches!$J$2:$J$201,0))="Void",INDEX(Matches!$G$2:$G$201,MATCH($A1286&amp;"-4",Matches!$J$2:$J$201,0))="",INDEX(Matches!$H$2:$H$201,MATCH($A1286&amp;"-4",Matches!$J$2:$J$201,0))=""),"",IF(AND($C1286&lt;&gt;"",INDEX(Matches!$F$2:$F$201,MATCH($A1286&amp;"-4",Matches!$J$2:$J$201,0))&lt;&gt;"",$C1286&gt;=INDEX(Matches!$F$2:$F$201,MATCH($A1286&amp;"-4",Matches!$J$2:$J$201,0))),"",IF(AND(J1286=INDEX(Matches!$G$2:$G$201,MATCH($A1286&amp;"-4",Matches!$J$2:$J$201,0)),K1286=INDEX(Matches!$H$2:$H$201,MATCH($A1286&amp;"-4",Matches!$J$2:$J$201,0))),5,IF(SIGN(J1286-K1286)&lt;&gt;SIGN(INDEX(Matches!$G$2:$G$201,MATCH($A1286&amp;"-4",Matches!$J$2:$J$201,0))-INDEX(Matches!$H$2:$H$201,MATCH($A1286&amp;"-4",Matches!$J$2:$J$201,0))),0,IF(J1286-K1286=INDEX(Matches!$G$2:$G$201,MATCH($A1286&amp;"-4",Matches!$J$2:$J$201,0))-INDEX(Matches!$H$2:$H$201,MATCH($A1286&amp;"-4",Matches!$J$2:$J$201,0)),3,2))))),""))</f>
        <v/>
      </c>
      <c r="AB1286" s="12" t="str">
        <f aca="false">IF(OR($B1286="",L1286="",M1286=""),"",IFERROR(IF(OR(INDEX(Matches!$I$2:$I$201,MATCH($A1286&amp;"-5",Matches!$J$2:$J$201,0))="Void",INDEX(Matches!$G$2:$G$201,MATCH($A1286&amp;"-5",Matches!$J$2:$J$201,0))="",INDEX(Matches!$H$2:$H$201,MATCH($A1286&amp;"-5",Matches!$J$2:$J$201,0))=""),"",IF(AND($C1286&lt;&gt;"",INDEX(Matches!$F$2:$F$201,MATCH($A1286&amp;"-5",Matches!$J$2:$J$201,0))&lt;&gt;"",$C1286&gt;=INDEX(Matches!$F$2:$F$201,MATCH($A1286&amp;"-5",Matches!$J$2:$J$201,0))),"",IF(AND(L1286=INDEX(Matches!$G$2:$G$201,MATCH($A1286&amp;"-5",Matches!$J$2:$J$201,0)),M1286=INDEX(Matches!$H$2:$H$201,MATCH($A1286&amp;"-5",Matches!$J$2:$J$201,0))),5,IF(SIGN(L1286-M1286)&lt;&gt;SIGN(INDEX(Matches!$G$2:$G$201,MATCH($A1286&amp;"-5",Matches!$J$2:$J$201,0))-INDEX(Matches!$H$2:$H$201,MATCH($A1286&amp;"-5",Matches!$J$2:$J$201,0))),0,IF(L1286-M1286=INDEX(Matches!$G$2:$G$201,MATCH($A1286&amp;"-5",Matches!$J$2:$J$201,0))-INDEX(Matches!$H$2:$H$201,MATCH($A1286&amp;"-5",Matches!$J$2:$J$201,0)),3,2))))),""))</f>
        <v/>
      </c>
      <c r="AC1286" s="12" t="str">
        <f aca="false">IF(OR($B1286="",N1286="",O1286=""),"",IFERROR(IF(OR(INDEX(Matches!$I$2:$I$201,MATCH($A1286&amp;"-6",Matches!$J$2:$J$201,0))="Void",INDEX(Matches!$G$2:$G$201,MATCH($A1286&amp;"-6",Matches!$J$2:$J$201,0))="",INDEX(Matches!$H$2:$H$201,MATCH($A1286&amp;"-6",Matches!$J$2:$J$201,0))=""),"",IF(AND($C1286&lt;&gt;"",INDEX(Matches!$F$2:$F$201,MATCH($A1286&amp;"-6",Matches!$J$2:$J$201,0))&lt;&gt;"",$C1286&gt;=INDEX(Matches!$F$2:$F$201,MATCH($A1286&amp;"-6",Matches!$J$2:$J$201,0))),"",IF(AND(N1286=INDEX(Matches!$G$2:$G$201,MATCH($A1286&amp;"-6",Matches!$J$2:$J$201,0)),O1286=INDEX(Matches!$H$2:$H$201,MATCH($A1286&amp;"-6",Matches!$J$2:$J$201,0))),5,IF(SIGN(N1286-O1286)&lt;&gt;SIGN(INDEX(Matches!$G$2:$G$201,MATCH($A1286&amp;"-6",Matches!$J$2:$J$201,0))-INDEX(Matches!$H$2:$H$201,MATCH($A1286&amp;"-6",Matches!$J$2:$J$201,0))),0,IF(N1286-O1286=INDEX(Matches!$G$2:$G$201,MATCH($A1286&amp;"-6",Matches!$J$2:$J$201,0))-INDEX(Matches!$H$2:$H$201,MATCH($A1286&amp;"-6",Matches!$J$2:$J$201,0)),3,2))))),""))</f>
        <v/>
      </c>
      <c r="AD1286" s="12" t="str">
        <f aca="false">IF(OR($B1286="",P1286="",Q1286=""),"",IFERROR(IF(OR(INDEX(Matches!$I$2:$I$201,MATCH($A1286&amp;"-7",Matches!$J$2:$J$201,0))="Void",INDEX(Matches!$G$2:$G$201,MATCH($A1286&amp;"-7",Matches!$J$2:$J$201,0))="",INDEX(Matches!$H$2:$H$201,MATCH($A1286&amp;"-7",Matches!$J$2:$J$201,0))=""),"",IF(AND($C1286&lt;&gt;"",INDEX(Matches!$F$2:$F$201,MATCH($A1286&amp;"-7",Matches!$J$2:$J$201,0))&lt;&gt;"",$C1286&gt;=INDEX(Matches!$F$2:$F$201,MATCH($A1286&amp;"-7",Matches!$J$2:$J$201,0))),"",IF(AND(P1286=INDEX(Matches!$G$2:$G$201,MATCH($A1286&amp;"-7",Matches!$J$2:$J$201,0)),Q1286=INDEX(Matches!$H$2:$H$201,MATCH($A1286&amp;"-7",Matches!$J$2:$J$201,0))),5,IF(SIGN(P1286-Q1286)&lt;&gt;SIGN(INDEX(Matches!$G$2:$G$201,MATCH($A1286&amp;"-7",Matches!$J$2:$J$201,0))-INDEX(Matches!$H$2:$H$201,MATCH($A1286&amp;"-7",Matches!$J$2:$J$201,0))),0,IF(P1286-Q1286=INDEX(Matches!$G$2:$G$201,MATCH($A1286&amp;"-7",Matches!$J$2:$J$201,0))-INDEX(Matches!$H$2:$H$201,MATCH($A1286&amp;"-7",Matches!$J$2:$J$201,0)),3,2))))),""))</f>
        <v/>
      </c>
      <c r="AE1286" s="12" t="str">
        <f aca="false">IF(OR($B1286="",R1286="",S1286=""),"",IFERROR(IF(OR(INDEX(Matches!$I$2:$I$201,MATCH($A1286&amp;"-8",Matches!$J$2:$J$201,0))="Void",INDEX(Matches!$G$2:$G$201,MATCH($A1286&amp;"-8",Matches!$J$2:$J$201,0))="",INDEX(Matches!$H$2:$H$201,MATCH($A1286&amp;"-8",Matches!$J$2:$J$201,0))=""),"",IF(AND($C1286&lt;&gt;"",INDEX(Matches!$F$2:$F$201,MATCH($A1286&amp;"-8",Matches!$J$2:$J$201,0))&lt;&gt;"",$C1286&gt;=INDEX(Matches!$F$2:$F$201,MATCH($A1286&amp;"-8",Matches!$J$2:$J$201,0))),"",IF(AND(R1286=INDEX(Matches!$G$2:$G$201,MATCH($A1286&amp;"-8",Matches!$J$2:$J$201,0)),S1286=INDEX(Matches!$H$2:$H$201,MATCH($A1286&amp;"-8",Matches!$J$2:$J$201,0))),5,IF(SIGN(R1286-S1286)&lt;&gt;SIGN(INDEX(Matches!$G$2:$G$201,MATCH($A1286&amp;"-8",Matches!$J$2:$J$201,0))-INDEX(Matches!$H$2:$H$201,MATCH($A1286&amp;"-8",Matches!$J$2:$J$201,0))),0,IF(R1286-S1286=INDEX(Matches!$G$2:$G$201,MATCH($A1286&amp;"-8",Matches!$J$2:$J$201,0))-INDEX(Matches!$H$2:$H$201,MATCH($A1286&amp;"-8",Matches!$J$2:$J$201,0)),3,2))))),""))</f>
        <v/>
      </c>
      <c r="AF1286" s="12" t="str">
        <f aca="false">IF(OR($B1286="",T1286="",U1286=""),"",IFERROR(IF(OR(INDEX(Matches!$I$2:$I$201,MATCH($A1286&amp;"-9",Matches!$J$2:$J$201,0))="Void",INDEX(Matches!$G$2:$G$201,MATCH($A1286&amp;"-9",Matches!$J$2:$J$201,0))="",INDEX(Matches!$H$2:$H$201,MATCH($A1286&amp;"-9",Matches!$J$2:$J$201,0))=""),"",IF(AND($C1286&lt;&gt;"",INDEX(Matches!$F$2:$F$201,MATCH($A1286&amp;"-9",Matches!$J$2:$J$201,0))&lt;&gt;"",$C1286&gt;=INDEX(Matches!$F$2:$F$201,MATCH($A1286&amp;"-9",Matches!$J$2:$J$201,0))),"",IF(AND(T1286=INDEX(Matches!$G$2:$G$201,MATCH($A1286&amp;"-9",Matches!$J$2:$J$201,0)),U1286=INDEX(Matches!$H$2:$H$201,MATCH($A1286&amp;"-9",Matches!$J$2:$J$201,0))),5,IF(SIGN(T1286-U1286)&lt;&gt;SIGN(INDEX(Matches!$G$2:$G$201,MATCH($A1286&amp;"-9",Matches!$J$2:$J$201,0))-INDEX(Matches!$H$2:$H$201,MATCH($A1286&amp;"-9",Matches!$J$2:$J$201,0))),0,IF(T1286-U1286=INDEX(Matches!$G$2:$G$201,MATCH($A1286&amp;"-9",Matches!$J$2:$J$201,0))-INDEX(Matches!$H$2:$H$201,MATCH($A1286&amp;"-9",Matches!$J$2:$J$201,0)),3,2))))),""))</f>
        <v/>
      </c>
      <c r="AG1286" s="12" t="str">
        <f aca="false">IF(OR($B1286="",V1286="",W1286=""),"",IFERROR(IF(OR(INDEX(Matches!$I$2:$I$201,MATCH($A1286&amp;"-10",Matches!$J$2:$J$201,0))="Void",INDEX(Matches!$G$2:$G$201,MATCH($A1286&amp;"-10",Matches!$J$2:$J$201,0))="",INDEX(Matches!$H$2:$H$201,MATCH($A1286&amp;"-10",Matches!$J$2:$J$201,0))=""),"",IF(AND($C1286&lt;&gt;"",INDEX(Matches!$F$2:$F$201,MATCH($A1286&amp;"-10",Matches!$J$2:$J$201,0))&lt;&gt;"",$C1286&gt;=INDEX(Matches!$F$2:$F$201,MATCH($A1286&amp;"-10",Matches!$J$2:$J$201,0))),"",IF(AND(V1286=INDEX(Matches!$G$2:$G$201,MATCH($A1286&amp;"-10",Matches!$J$2:$J$201,0)),W1286=INDEX(Matches!$H$2:$H$201,MATCH($A1286&amp;"-10",Matches!$J$2:$J$201,0))),5,IF(SIGN(V1286-W1286)&lt;&gt;SIGN(INDEX(Matches!$G$2:$G$201,MATCH($A1286&amp;"-10",Matches!$J$2:$J$201,0))-INDEX(Matches!$H$2:$H$201,MATCH($A1286&amp;"-10",Matches!$J$2:$J$201,0))),0,IF(V1286-W1286=INDEX(Matches!$G$2:$G$201,MATCH($A1286&amp;"-10",Matches!$J$2:$J$201,0))-INDEX(Matches!$H$2:$H$201,MATCH($A1286&amp;"-10",Matches!$J$2:$J$201,0)),3,2))))),""))</f>
        <v/>
      </c>
      <c r="AH1286" s="13" t="str">
        <f aca="false">IF($B1286="","",SUM(X1286:AG1286))</f>
        <v/>
      </c>
      <c r="AI1286" s="12" t="str">
        <f aca="false">IF($B1286="","",COUNTIF(X1286:AG1286,5))</f>
        <v/>
      </c>
      <c r="AJ1286" s="12" t="str">
        <f aca="false">IF($B1286="","",COUNTIF(X1286:AG1286,"&gt;=2"))</f>
        <v/>
      </c>
      <c r="AK1286" s="12" t="str">
        <f aca="false">IF($B1286="","",COUNT(X1286:AG1286))</f>
        <v/>
      </c>
    </row>
    <row r="1287" customFormat="false" ht="15" hidden="false" customHeight="false" outlineLevel="0" collapsed="false">
      <c r="A1287" s="7"/>
      <c r="B1287" s="7"/>
      <c r="C1287" s="11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12" t="str">
        <f aca="false">IF(OR($B1287="",D1287="",E1287=""),"",IFERROR(IF(OR(INDEX(Matches!$I$2:$I$201,MATCH($A1287&amp;"-1",Matches!$J$2:$J$201,0))="Void",INDEX(Matches!$G$2:$G$201,MATCH($A1287&amp;"-1",Matches!$J$2:$J$201,0))="",INDEX(Matches!$H$2:$H$201,MATCH($A1287&amp;"-1",Matches!$J$2:$J$201,0))=""),"",IF(AND($C1287&lt;&gt;"",INDEX(Matches!$F$2:$F$201,MATCH($A1287&amp;"-1",Matches!$J$2:$J$201,0))&lt;&gt;"",$C1287&gt;=INDEX(Matches!$F$2:$F$201,MATCH($A1287&amp;"-1",Matches!$J$2:$J$201,0))),"",IF(AND(D1287=INDEX(Matches!$G$2:$G$201,MATCH($A1287&amp;"-1",Matches!$J$2:$J$201,0)),E1287=INDEX(Matches!$H$2:$H$201,MATCH($A1287&amp;"-1",Matches!$J$2:$J$201,0))),5,IF(SIGN(D1287-E1287)&lt;&gt;SIGN(INDEX(Matches!$G$2:$G$201,MATCH($A1287&amp;"-1",Matches!$J$2:$J$201,0))-INDEX(Matches!$H$2:$H$201,MATCH($A1287&amp;"-1",Matches!$J$2:$J$201,0))),0,IF(D1287-E1287=INDEX(Matches!$G$2:$G$201,MATCH($A1287&amp;"-1",Matches!$J$2:$J$201,0))-INDEX(Matches!$H$2:$H$201,MATCH($A1287&amp;"-1",Matches!$J$2:$J$201,0)),3,2))))),""))</f>
        <v/>
      </c>
      <c r="Y1287" s="12" t="str">
        <f aca="false">IF(OR($B1287="",F1287="",G1287=""),"",IFERROR(IF(OR(INDEX(Matches!$I$2:$I$201,MATCH($A1287&amp;"-2",Matches!$J$2:$J$201,0))="Void",INDEX(Matches!$G$2:$G$201,MATCH($A1287&amp;"-2",Matches!$J$2:$J$201,0))="",INDEX(Matches!$H$2:$H$201,MATCH($A1287&amp;"-2",Matches!$J$2:$J$201,0))=""),"",IF(AND($C1287&lt;&gt;"",INDEX(Matches!$F$2:$F$201,MATCH($A1287&amp;"-2",Matches!$J$2:$J$201,0))&lt;&gt;"",$C1287&gt;=INDEX(Matches!$F$2:$F$201,MATCH($A1287&amp;"-2",Matches!$J$2:$J$201,0))),"",IF(AND(F1287=INDEX(Matches!$G$2:$G$201,MATCH($A1287&amp;"-2",Matches!$J$2:$J$201,0)),G1287=INDEX(Matches!$H$2:$H$201,MATCH($A1287&amp;"-2",Matches!$J$2:$J$201,0))),5,IF(SIGN(F1287-G1287)&lt;&gt;SIGN(INDEX(Matches!$G$2:$G$201,MATCH($A1287&amp;"-2",Matches!$J$2:$J$201,0))-INDEX(Matches!$H$2:$H$201,MATCH($A1287&amp;"-2",Matches!$J$2:$J$201,0))),0,IF(F1287-G1287=INDEX(Matches!$G$2:$G$201,MATCH($A1287&amp;"-2",Matches!$J$2:$J$201,0))-INDEX(Matches!$H$2:$H$201,MATCH($A1287&amp;"-2",Matches!$J$2:$J$201,0)),3,2))))),""))</f>
        <v/>
      </c>
      <c r="Z1287" s="12" t="str">
        <f aca="false">IF(OR($B1287="",H1287="",I1287=""),"",IFERROR(IF(OR(INDEX(Matches!$I$2:$I$201,MATCH($A1287&amp;"-3",Matches!$J$2:$J$201,0))="Void",INDEX(Matches!$G$2:$G$201,MATCH($A1287&amp;"-3",Matches!$J$2:$J$201,0))="",INDEX(Matches!$H$2:$H$201,MATCH($A1287&amp;"-3",Matches!$J$2:$J$201,0))=""),"",IF(AND($C1287&lt;&gt;"",INDEX(Matches!$F$2:$F$201,MATCH($A1287&amp;"-3",Matches!$J$2:$J$201,0))&lt;&gt;"",$C1287&gt;=INDEX(Matches!$F$2:$F$201,MATCH($A1287&amp;"-3",Matches!$J$2:$J$201,0))),"",IF(AND(H1287=INDEX(Matches!$G$2:$G$201,MATCH($A1287&amp;"-3",Matches!$J$2:$J$201,0)),I1287=INDEX(Matches!$H$2:$H$201,MATCH($A1287&amp;"-3",Matches!$J$2:$J$201,0))),5,IF(SIGN(H1287-I1287)&lt;&gt;SIGN(INDEX(Matches!$G$2:$G$201,MATCH($A1287&amp;"-3",Matches!$J$2:$J$201,0))-INDEX(Matches!$H$2:$H$201,MATCH($A1287&amp;"-3",Matches!$J$2:$J$201,0))),0,IF(H1287-I1287=INDEX(Matches!$G$2:$G$201,MATCH($A1287&amp;"-3",Matches!$J$2:$J$201,0))-INDEX(Matches!$H$2:$H$201,MATCH($A1287&amp;"-3",Matches!$J$2:$J$201,0)),3,2))))),""))</f>
        <v/>
      </c>
      <c r="AA1287" s="12" t="str">
        <f aca="false">IF(OR($B1287="",J1287="",K1287=""),"",IFERROR(IF(OR(INDEX(Matches!$I$2:$I$201,MATCH($A1287&amp;"-4",Matches!$J$2:$J$201,0))="Void",INDEX(Matches!$G$2:$G$201,MATCH($A1287&amp;"-4",Matches!$J$2:$J$201,0))="",INDEX(Matches!$H$2:$H$201,MATCH($A1287&amp;"-4",Matches!$J$2:$J$201,0))=""),"",IF(AND($C1287&lt;&gt;"",INDEX(Matches!$F$2:$F$201,MATCH($A1287&amp;"-4",Matches!$J$2:$J$201,0))&lt;&gt;"",$C1287&gt;=INDEX(Matches!$F$2:$F$201,MATCH($A1287&amp;"-4",Matches!$J$2:$J$201,0))),"",IF(AND(J1287=INDEX(Matches!$G$2:$G$201,MATCH($A1287&amp;"-4",Matches!$J$2:$J$201,0)),K1287=INDEX(Matches!$H$2:$H$201,MATCH($A1287&amp;"-4",Matches!$J$2:$J$201,0))),5,IF(SIGN(J1287-K1287)&lt;&gt;SIGN(INDEX(Matches!$G$2:$G$201,MATCH($A1287&amp;"-4",Matches!$J$2:$J$201,0))-INDEX(Matches!$H$2:$H$201,MATCH($A1287&amp;"-4",Matches!$J$2:$J$201,0))),0,IF(J1287-K1287=INDEX(Matches!$G$2:$G$201,MATCH($A1287&amp;"-4",Matches!$J$2:$J$201,0))-INDEX(Matches!$H$2:$H$201,MATCH($A1287&amp;"-4",Matches!$J$2:$J$201,0)),3,2))))),""))</f>
        <v/>
      </c>
      <c r="AB1287" s="12" t="str">
        <f aca="false">IF(OR($B1287="",L1287="",M1287=""),"",IFERROR(IF(OR(INDEX(Matches!$I$2:$I$201,MATCH($A1287&amp;"-5",Matches!$J$2:$J$201,0))="Void",INDEX(Matches!$G$2:$G$201,MATCH($A1287&amp;"-5",Matches!$J$2:$J$201,0))="",INDEX(Matches!$H$2:$H$201,MATCH($A1287&amp;"-5",Matches!$J$2:$J$201,0))=""),"",IF(AND($C1287&lt;&gt;"",INDEX(Matches!$F$2:$F$201,MATCH($A1287&amp;"-5",Matches!$J$2:$J$201,0))&lt;&gt;"",$C1287&gt;=INDEX(Matches!$F$2:$F$201,MATCH($A1287&amp;"-5",Matches!$J$2:$J$201,0))),"",IF(AND(L1287=INDEX(Matches!$G$2:$G$201,MATCH($A1287&amp;"-5",Matches!$J$2:$J$201,0)),M1287=INDEX(Matches!$H$2:$H$201,MATCH($A1287&amp;"-5",Matches!$J$2:$J$201,0))),5,IF(SIGN(L1287-M1287)&lt;&gt;SIGN(INDEX(Matches!$G$2:$G$201,MATCH($A1287&amp;"-5",Matches!$J$2:$J$201,0))-INDEX(Matches!$H$2:$H$201,MATCH($A1287&amp;"-5",Matches!$J$2:$J$201,0))),0,IF(L1287-M1287=INDEX(Matches!$G$2:$G$201,MATCH($A1287&amp;"-5",Matches!$J$2:$J$201,0))-INDEX(Matches!$H$2:$H$201,MATCH($A1287&amp;"-5",Matches!$J$2:$J$201,0)),3,2))))),""))</f>
        <v/>
      </c>
      <c r="AC1287" s="12" t="str">
        <f aca="false">IF(OR($B1287="",N1287="",O1287=""),"",IFERROR(IF(OR(INDEX(Matches!$I$2:$I$201,MATCH($A1287&amp;"-6",Matches!$J$2:$J$201,0))="Void",INDEX(Matches!$G$2:$G$201,MATCH($A1287&amp;"-6",Matches!$J$2:$J$201,0))="",INDEX(Matches!$H$2:$H$201,MATCH($A1287&amp;"-6",Matches!$J$2:$J$201,0))=""),"",IF(AND($C1287&lt;&gt;"",INDEX(Matches!$F$2:$F$201,MATCH($A1287&amp;"-6",Matches!$J$2:$J$201,0))&lt;&gt;"",$C1287&gt;=INDEX(Matches!$F$2:$F$201,MATCH($A1287&amp;"-6",Matches!$J$2:$J$201,0))),"",IF(AND(N1287=INDEX(Matches!$G$2:$G$201,MATCH($A1287&amp;"-6",Matches!$J$2:$J$201,0)),O1287=INDEX(Matches!$H$2:$H$201,MATCH($A1287&amp;"-6",Matches!$J$2:$J$201,0))),5,IF(SIGN(N1287-O1287)&lt;&gt;SIGN(INDEX(Matches!$G$2:$G$201,MATCH($A1287&amp;"-6",Matches!$J$2:$J$201,0))-INDEX(Matches!$H$2:$H$201,MATCH($A1287&amp;"-6",Matches!$J$2:$J$201,0))),0,IF(N1287-O1287=INDEX(Matches!$G$2:$G$201,MATCH($A1287&amp;"-6",Matches!$J$2:$J$201,0))-INDEX(Matches!$H$2:$H$201,MATCH($A1287&amp;"-6",Matches!$J$2:$J$201,0)),3,2))))),""))</f>
        <v/>
      </c>
      <c r="AD1287" s="12" t="str">
        <f aca="false">IF(OR($B1287="",P1287="",Q1287=""),"",IFERROR(IF(OR(INDEX(Matches!$I$2:$I$201,MATCH($A1287&amp;"-7",Matches!$J$2:$J$201,0))="Void",INDEX(Matches!$G$2:$G$201,MATCH($A1287&amp;"-7",Matches!$J$2:$J$201,0))="",INDEX(Matches!$H$2:$H$201,MATCH($A1287&amp;"-7",Matches!$J$2:$J$201,0))=""),"",IF(AND($C1287&lt;&gt;"",INDEX(Matches!$F$2:$F$201,MATCH($A1287&amp;"-7",Matches!$J$2:$J$201,0))&lt;&gt;"",$C1287&gt;=INDEX(Matches!$F$2:$F$201,MATCH($A1287&amp;"-7",Matches!$J$2:$J$201,0))),"",IF(AND(P1287=INDEX(Matches!$G$2:$G$201,MATCH($A1287&amp;"-7",Matches!$J$2:$J$201,0)),Q1287=INDEX(Matches!$H$2:$H$201,MATCH($A1287&amp;"-7",Matches!$J$2:$J$201,0))),5,IF(SIGN(P1287-Q1287)&lt;&gt;SIGN(INDEX(Matches!$G$2:$G$201,MATCH($A1287&amp;"-7",Matches!$J$2:$J$201,0))-INDEX(Matches!$H$2:$H$201,MATCH($A1287&amp;"-7",Matches!$J$2:$J$201,0))),0,IF(P1287-Q1287=INDEX(Matches!$G$2:$G$201,MATCH($A1287&amp;"-7",Matches!$J$2:$J$201,0))-INDEX(Matches!$H$2:$H$201,MATCH($A1287&amp;"-7",Matches!$J$2:$J$201,0)),3,2))))),""))</f>
        <v/>
      </c>
      <c r="AE1287" s="12" t="str">
        <f aca="false">IF(OR($B1287="",R1287="",S1287=""),"",IFERROR(IF(OR(INDEX(Matches!$I$2:$I$201,MATCH($A1287&amp;"-8",Matches!$J$2:$J$201,0))="Void",INDEX(Matches!$G$2:$G$201,MATCH($A1287&amp;"-8",Matches!$J$2:$J$201,0))="",INDEX(Matches!$H$2:$H$201,MATCH($A1287&amp;"-8",Matches!$J$2:$J$201,0))=""),"",IF(AND($C1287&lt;&gt;"",INDEX(Matches!$F$2:$F$201,MATCH($A1287&amp;"-8",Matches!$J$2:$J$201,0))&lt;&gt;"",$C1287&gt;=INDEX(Matches!$F$2:$F$201,MATCH($A1287&amp;"-8",Matches!$J$2:$J$201,0))),"",IF(AND(R1287=INDEX(Matches!$G$2:$G$201,MATCH($A1287&amp;"-8",Matches!$J$2:$J$201,0)),S1287=INDEX(Matches!$H$2:$H$201,MATCH($A1287&amp;"-8",Matches!$J$2:$J$201,0))),5,IF(SIGN(R1287-S1287)&lt;&gt;SIGN(INDEX(Matches!$G$2:$G$201,MATCH($A1287&amp;"-8",Matches!$J$2:$J$201,0))-INDEX(Matches!$H$2:$H$201,MATCH($A1287&amp;"-8",Matches!$J$2:$J$201,0))),0,IF(R1287-S1287=INDEX(Matches!$G$2:$G$201,MATCH($A1287&amp;"-8",Matches!$J$2:$J$201,0))-INDEX(Matches!$H$2:$H$201,MATCH($A1287&amp;"-8",Matches!$J$2:$J$201,0)),3,2))))),""))</f>
        <v/>
      </c>
      <c r="AF1287" s="12" t="str">
        <f aca="false">IF(OR($B1287="",T1287="",U1287=""),"",IFERROR(IF(OR(INDEX(Matches!$I$2:$I$201,MATCH($A1287&amp;"-9",Matches!$J$2:$J$201,0))="Void",INDEX(Matches!$G$2:$G$201,MATCH($A1287&amp;"-9",Matches!$J$2:$J$201,0))="",INDEX(Matches!$H$2:$H$201,MATCH($A1287&amp;"-9",Matches!$J$2:$J$201,0))=""),"",IF(AND($C1287&lt;&gt;"",INDEX(Matches!$F$2:$F$201,MATCH($A1287&amp;"-9",Matches!$J$2:$J$201,0))&lt;&gt;"",$C1287&gt;=INDEX(Matches!$F$2:$F$201,MATCH($A1287&amp;"-9",Matches!$J$2:$J$201,0))),"",IF(AND(T1287=INDEX(Matches!$G$2:$G$201,MATCH($A1287&amp;"-9",Matches!$J$2:$J$201,0)),U1287=INDEX(Matches!$H$2:$H$201,MATCH($A1287&amp;"-9",Matches!$J$2:$J$201,0))),5,IF(SIGN(T1287-U1287)&lt;&gt;SIGN(INDEX(Matches!$G$2:$G$201,MATCH($A1287&amp;"-9",Matches!$J$2:$J$201,0))-INDEX(Matches!$H$2:$H$201,MATCH($A1287&amp;"-9",Matches!$J$2:$J$201,0))),0,IF(T1287-U1287=INDEX(Matches!$G$2:$G$201,MATCH($A1287&amp;"-9",Matches!$J$2:$J$201,0))-INDEX(Matches!$H$2:$H$201,MATCH($A1287&amp;"-9",Matches!$J$2:$J$201,0)),3,2))))),""))</f>
        <v/>
      </c>
      <c r="AG1287" s="12" t="str">
        <f aca="false">IF(OR($B1287="",V1287="",W1287=""),"",IFERROR(IF(OR(INDEX(Matches!$I$2:$I$201,MATCH($A1287&amp;"-10",Matches!$J$2:$J$201,0))="Void",INDEX(Matches!$G$2:$G$201,MATCH($A1287&amp;"-10",Matches!$J$2:$J$201,0))="",INDEX(Matches!$H$2:$H$201,MATCH($A1287&amp;"-10",Matches!$J$2:$J$201,0))=""),"",IF(AND($C1287&lt;&gt;"",INDEX(Matches!$F$2:$F$201,MATCH($A1287&amp;"-10",Matches!$J$2:$J$201,0))&lt;&gt;"",$C1287&gt;=INDEX(Matches!$F$2:$F$201,MATCH($A1287&amp;"-10",Matches!$J$2:$J$201,0))),"",IF(AND(V1287=INDEX(Matches!$G$2:$G$201,MATCH($A1287&amp;"-10",Matches!$J$2:$J$201,0)),W1287=INDEX(Matches!$H$2:$H$201,MATCH($A1287&amp;"-10",Matches!$J$2:$J$201,0))),5,IF(SIGN(V1287-W1287)&lt;&gt;SIGN(INDEX(Matches!$G$2:$G$201,MATCH($A1287&amp;"-10",Matches!$J$2:$J$201,0))-INDEX(Matches!$H$2:$H$201,MATCH($A1287&amp;"-10",Matches!$J$2:$J$201,0))),0,IF(V1287-W1287=INDEX(Matches!$G$2:$G$201,MATCH($A1287&amp;"-10",Matches!$J$2:$J$201,0))-INDEX(Matches!$H$2:$H$201,MATCH($A1287&amp;"-10",Matches!$J$2:$J$201,0)),3,2))))),""))</f>
        <v/>
      </c>
      <c r="AH1287" s="13" t="str">
        <f aca="false">IF($B1287="","",SUM(X1287:AG1287))</f>
        <v/>
      </c>
      <c r="AI1287" s="12" t="str">
        <f aca="false">IF($B1287="","",COUNTIF(X1287:AG1287,5))</f>
        <v/>
      </c>
      <c r="AJ1287" s="12" t="str">
        <f aca="false">IF($B1287="","",COUNTIF(X1287:AG1287,"&gt;=2"))</f>
        <v/>
      </c>
      <c r="AK1287" s="12" t="str">
        <f aca="false">IF($B1287="","",COUNT(X1287:AG1287))</f>
        <v/>
      </c>
    </row>
    <row r="1288" customFormat="false" ht="15" hidden="false" customHeight="false" outlineLevel="0" collapsed="false">
      <c r="A1288" s="7"/>
      <c r="B1288" s="7"/>
      <c r="C1288" s="11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12" t="str">
        <f aca="false">IF(OR($B1288="",D1288="",E1288=""),"",IFERROR(IF(OR(INDEX(Matches!$I$2:$I$201,MATCH($A1288&amp;"-1",Matches!$J$2:$J$201,0))="Void",INDEX(Matches!$G$2:$G$201,MATCH($A1288&amp;"-1",Matches!$J$2:$J$201,0))="",INDEX(Matches!$H$2:$H$201,MATCH($A1288&amp;"-1",Matches!$J$2:$J$201,0))=""),"",IF(AND($C1288&lt;&gt;"",INDEX(Matches!$F$2:$F$201,MATCH($A1288&amp;"-1",Matches!$J$2:$J$201,0))&lt;&gt;"",$C1288&gt;=INDEX(Matches!$F$2:$F$201,MATCH($A1288&amp;"-1",Matches!$J$2:$J$201,0))),"",IF(AND(D1288=INDEX(Matches!$G$2:$G$201,MATCH($A1288&amp;"-1",Matches!$J$2:$J$201,0)),E1288=INDEX(Matches!$H$2:$H$201,MATCH($A1288&amp;"-1",Matches!$J$2:$J$201,0))),5,IF(SIGN(D1288-E1288)&lt;&gt;SIGN(INDEX(Matches!$G$2:$G$201,MATCH($A1288&amp;"-1",Matches!$J$2:$J$201,0))-INDEX(Matches!$H$2:$H$201,MATCH($A1288&amp;"-1",Matches!$J$2:$J$201,0))),0,IF(D1288-E1288=INDEX(Matches!$G$2:$G$201,MATCH($A1288&amp;"-1",Matches!$J$2:$J$201,0))-INDEX(Matches!$H$2:$H$201,MATCH($A1288&amp;"-1",Matches!$J$2:$J$201,0)),3,2))))),""))</f>
        <v/>
      </c>
      <c r="Y1288" s="12" t="str">
        <f aca="false">IF(OR($B1288="",F1288="",G1288=""),"",IFERROR(IF(OR(INDEX(Matches!$I$2:$I$201,MATCH($A1288&amp;"-2",Matches!$J$2:$J$201,0))="Void",INDEX(Matches!$G$2:$G$201,MATCH($A1288&amp;"-2",Matches!$J$2:$J$201,0))="",INDEX(Matches!$H$2:$H$201,MATCH($A1288&amp;"-2",Matches!$J$2:$J$201,0))=""),"",IF(AND($C1288&lt;&gt;"",INDEX(Matches!$F$2:$F$201,MATCH($A1288&amp;"-2",Matches!$J$2:$J$201,0))&lt;&gt;"",$C1288&gt;=INDEX(Matches!$F$2:$F$201,MATCH($A1288&amp;"-2",Matches!$J$2:$J$201,0))),"",IF(AND(F1288=INDEX(Matches!$G$2:$G$201,MATCH($A1288&amp;"-2",Matches!$J$2:$J$201,0)),G1288=INDEX(Matches!$H$2:$H$201,MATCH($A1288&amp;"-2",Matches!$J$2:$J$201,0))),5,IF(SIGN(F1288-G1288)&lt;&gt;SIGN(INDEX(Matches!$G$2:$G$201,MATCH($A1288&amp;"-2",Matches!$J$2:$J$201,0))-INDEX(Matches!$H$2:$H$201,MATCH($A1288&amp;"-2",Matches!$J$2:$J$201,0))),0,IF(F1288-G1288=INDEX(Matches!$G$2:$G$201,MATCH($A1288&amp;"-2",Matches!$J$2:$J$201,0))-INDEX(Matches!$H$2:$H$201,MATCH($A1288&amp;"-2",Matches!$J$2:$J$201,0)),3,2))))),""))</f>
        <v/>
      </c>
      <c r="Z1288" s="12" t="str">
        <f aca="false">IF(OR($B1288="",H1288="",I1288=""),"",IFERROR(IF(OR(INDEX(Matches!$I$2:$I$201,MATCH($A1288&amp;"-3",Matches!$J$2:$J$201,0))="Void",INDEX(Matches!$G$2:$G$201,MATCH($A1288&amp;"-3",Matches!$J$2:$J$201,0))="",INDEX(Matches!$H$2:$H$201,MATCH($A1288&amp;"-3",Matches!$J$2:$J$201,0))=""),"",IF(AND($C1288&lt;&gt;"",INDEX(Matches!$F$2:$F$201,MATCH($A1288&amp;"-3",Matches!$J$2:$J$201,0))&lt;&gt;"",$C1288&gt;=INDEX(Matches!$F$2:$F$201,MATCH($A1288&amp;"-3",Matches!$J$2:$J$201,0))),"",IF(AND(H1288=INDEX(Matches!$G$2:$G$201,MATCH($A1288&amp;"-3",Matches!$J$2:$J$201,0)),I1288=INDEX(Matches!$H$2:$H$201,MATCH($A1288&amp;"-3",Matches!$J$2:$J$201,0))),5,IF(SIGN(H1288-I1288)&lt;&gt;SIGN(INDEX(Matches!$G$2:$G$201,MATCH($A1288&amp;"-3",Matches!$J$2:$J$201,0))-INDEX(Matches!$H$2:$H$201,MATCH($A1288&amp;"-3",Matches!$J$2:$J$201,0))),0,IF(H1288-I1288=INDEX(Matches!$G$2:$G$201,MATCH($A1288&amp;"-3",Matches!$J$2:$J$201,0))-INDEX(Matches!$H$2:$H$201,MATCH($A1288&amp;"-3",Matches!$J$2:$J$201,0)),3,2))))),""))</f>
        <v/>
      </c>
      <c r="AA1288" s="12" t="str">
        <f aca="false">IF(OR($B1288="",J1288="",K1288=""),"",IFERROR(IF(OR(INDEX(Matches!$I$2:$I$201,MATCH($A1288&amp;"-4",Matches!$J$2:$J$201,0))="Void",INDEX(Matches!$G$2:$G$201,MATCH($A1288&amp;"-4",Matches!$J$2:$J$201,0))="",INDEX(Matches!$H$2:$H$201,MATCH($A1288&amp;"-4",Matches!$J$2:$J$201,0))=""),"",IF(AND($C1288&lt;&gt;"",INDEX(Matches!$F$2:$F$201,MATCH($A1288&amp;"-4",Matches!$J$2:$J$201,0))&lt;&gt;"",$C1288&gt;=INDEX(Matches!$F$2:$F$201,MATCH($A1288&amp;"-4",Matches!$J$2:$J$201,0))),"",IF(AND(J1288=INDEX(Matches!$G$2:$G$201,MATCH($A1288&amp;"-4",Matches!$J$2:$J$201,0)),K1288=INDEX(Matches!$H$2:$H$201,MATCH($A1288&amp;"-4",Matches!$J$2:$J$201,0))),5,IF(SIGN(J1288-K1288)&lt;&gt;SIGN(INDEX(Matches!$G$2:$G$201,MATCH($A1288&amp;"-4",Matches!$J$2:$J$201,0))-INDEX(Matches!$H$2:$H$201,MATCH($A1288&amp;"-4",Matches!$J$2:$J$201,0))),0,IF(J1288-K1288=INDEX(Matches!$G$2:$G$201,MATCH($A1288&amp;"-4",Matches!$J$2:$J$201,0))-INDEX(Matches!$H$2:$H$201,MATCH($A1288&amp;"-4",Matches!$J$2:$J$201,0)),3,2))))),""))</f>
        <v/>
      </c>
      <c r="AB1288" s="12" t="str">
        <f aca="false">IF(OR($B1288="",L1288="",M1288=""),"",IFERROR(IF(OR(INDEX(Matches!$I$2:$I$201,MATCH($A1288&amp;"-5",Matches!$J$2:$J$201,0))="Void",INDEX(Matches!$G$2:$G$201,MATCH($A1288&amp;"-5",Matches!$J$2:$J$201,0))="",INDEX(Matches!$H$2:$H$201,MATCH($A1288&amp;"-5",Matches!$J$2:$J$201,0))=""),"",IF(AND($C1288&lt;&gt;"",INDEX(Matches!$F$2:$F$201,MATCH($A1288&amp;"-5",Matches!$J$2:$J$201,0))&lt;&gt;"",$C1288&gt;=INDEX(Matches!$F$2:$F$201,MATCH($A1288&amp;"-5",Matches!$J$2:$J$201,0))),"",IF(AND(L1288=INDEX(Matches!$G$2:$G$201,MATCH($A1288&amp;"-5",Matches!$J$2:$J$201,0)),M1288=INDEX(Matches!$H$2:$H$201,MATCH($A1288&amp;"-5",Matches!$J$2:$J$201,0))),5,IF(SIGN(L1288-M1288)&lt;&gt;SIGN(INDEX(Matches!$G$2:$G$201,MATCH($A1288&amp;"-5",Matches!$J$2:$J$201,0))-INDEX(Matches!$H$2:$H$201,MATCH($A1288&amp;"-5",Matches!$J$2:$J$201,0))),0,IF(L1288-M1288=INDEX(Matches!$G$2:$G$201,MATCH($A1288&amp;"-5",Matches!$J$2:$J$201,0))-INDEX(Matches!$H$2:$H$201,MATCH($A1288&amp;"-5",Matches!$J$2:$J$201,0)),3,2))))),""))</f>
        <v/>
      </c>
      <c r="AC1288" s="12" t="str">
        <f aca="false">IF(OR($B1288="",N1288="",O1288=""),"",IFERROR(IF(OR(INDEX(Matches!$I$2:$I$201,MATCH($A1288&amp;"-6",Matches!$J$2:$J$201,0))="Void",INDEX(Matches!$G$2:$G$201,MATCH($A1288&amp;"-6",Matches!$J$2:$J$201,0))="",INDEX(Matches!$H$2:$H$201,MATCH($A1288&amp;"-6",Matches!$J$2:$J$201,0))=""),"",IF(AND($C1288&lt;&gt;"",INDEX(Matches!$F$2:$F$201,MATCH($A1288&amp;"-6",Matches!$J$2:$J$201,0))&lt;&gt;"",$C1288&gt;=INDEX(Matches!$F$2:$F$201,MATCH($A1288&amp;"-6",Matches!$J$2:$J$201,0))),"",IF(AND(N1288=INDEX(Matches!$G$2:$G$201,MATCH($A1288&amp;"-6",Matches!$J$2:$J$201,0)),O1288=INDEX(Matches!$H$2:$H$201,MATCH($A1288&amp;"-6",Matches!$J$2:$J$201,0))),5,IF(SIGN(N1288-O1288)&lt;&gt;SIGN(INDEX(Matches!$G$2:$G$201,MATCH($A1288&amp;"-6",Matches!$J$2:$J$201,0))-INDEX(Matches!$H$2:$H$201,MATCH($A1288&amp;"-6",Matches!$J$2:$J$201,0))),0,IF(N1288-O1288=INDEX(Matches!$G$2:$G$201,MATCH($A1288&amp;"-6",Matches!$J$2:$J$201,0))-INDEX(Matches!$H$2:$H$201,MATCH($A1288&amp;"-6",Matches!$J$2:$J$201,0)),3,2))))),""))</f>
        <v/>
      </c>
      <c r="AD1288" s="12" t="str">
        <f aca="false">IF(OR($B1288="",P1288="",Q1288=""),"",IFERROR(IF(OR(INDEX(Matches!$I$2:$I$201,MATCH($A1288&amp;"-7",Matches!$J$2:$J$201,0))="Void",INDEX(Matches!$G$2:$G$201,MATCH($A1288&amp;"-7",Matches!$J$2:$J$201,0))="",INDEX(Matches!$H$2:$H$201,MATCH($A1288&amp;"-7",Matches!$J$2:$J$201,0))=""),"",IF(AND($C1288&lt;&gt;"",INDEX(Matches!$F$2:$F$201,MATCH($A1288&amp;"-7",Matches!$J$2:$J$201,0))&lt;&gt;"",$C1288&gt;=INDEX(Matches!$F$2:$F$201,MATCH($A1288&amp;"-7",Matches!$J$2:$J$201,0))),"",IF(AND(P1288=INDEX(Matches!$G$2:$G$201,MATCH($A1288&amp;"-7",Matches!$J$2:$J$201,0)),Q1288=INDEX(Matches!$H$2:$H$201,MATCH($A1288&amp;"-7",Matches!$J$2:$J$201,0))),5,IF(SIGN(P1288-Q1288)&lt;&gt;SIGN(INDEX(Matches!$G$2:$G$201,MATCH($A1288&amp;"-7",Matches!$J$2:$J$201,0))-INDEX(Matches!$H$2:$H$201,MATCH($A1288&amp;"-7",Matches!$J$2:$J$201,0))),0,IF(P1288-Q1288=INDEX(Matches!$G$2:$G$201,MATCH($A1288&amp;"-7",Matches!$J$2:$J$201,0))-INDEX(Matches!$H$2:$H$201,MATCH($A1288&amp;"-7",Matches!$J$2:$J$201,0)),3,2))))),""))</f>
        <v/>
      </c>
      <c r="AE1288" s="12" t="str">
        <f aca="false">IF(OR($B1288="",R1288="",S1288=""),"",IFERROR(IF(OR(INDEX(Matches!$I$2:$I$201,MATCH($A1288&amp;"-8",Matches!$J$2:$J$201,0))="Void",INDEX(Matches!$G$2:$G$201,MATCH($A1288&amp;"-8",Matches!$J$2:$J$201,0))="",INDEX(Matches!$H$2:$H$201,MATCH($A1288&amp;"-8",Matches!$J$2:$J$201,0))=""),"",IF(AND($C1288&lt;&gt;"",INDEX(Matches!$F$2:$F$201,MATCH($A1288&amp;"-8",Matches!$J$2:$J$201,0))&lt;&gt;"",$C1288&gt;=INDEX(Matches!$F$2:$F$201,MATCH($A1288&amp;"-8",Matches!$J$2:$J$201,0))),"",IF(AND(R1288=INDEX(Matches!$G$2:$G$201,MATCH($A1288&amp;"-8",Matches!$J$2:$J$201,0)),S1288=INDEX(Matches!$H$2:$H$201,MATCH($A1288&amp;"-8",Matches!$J$2:$J$201,0))),5,IF(SIGN(R1288-S1288)&lt;&gt;SIGN(INDEX(Matches!$G$2:$G$201,MATCH($A1288&amp;"-8",Matches!$J$2:$J$201,0))-INDEX(Matches!$H$2:$H$201,MATCH($A1288&amp;"-8",Matches!$J$2:$J$201,0))),0,IF(R1288-S1288=INDEX(Matches!$G$2:$G$201,MATCH($A1288&amp;"-8",Matches!$J$2:$J$201,0))-INDEX(Matches!$H$2:$H$201,MATCH($A1288&amp;"-8",Matches!$J$2:$J$201,0)),3,2))))),""))</f>
        <v/>
      </c>
      <c r="AF1288" s="12" t="str">
        <f aca="false">IF(OR($B1288="",T1288="",U1288=""),"",IFERROR(IF(OR(INDEX(Matches!$I$2:$I$201,MATCH($A1288&amp;"-9",Matches!$J$2:$J$201,0))="Void",INDEX(Matches!$G$2:$G$201,MATCH($A1288&amp;"-9",Matches!$J$2:$J$201,0))="",INDEX(Matches!$H$2:$H$201,MATCH($A1288&amp;"-9",Matches!$J$2:$J$201,0))=""),"",IF(AND($C1288&lt;&gt;"",INDEX(Matches!$F$2:$F$201,MATCH($A1288&amp;"-9",Matches!$J$2:$J$201,0))&lt;&gt;"",$C1288&gt;=INDEX(Matches!$F$2:$F$201,MATCH($A1288&amp;"-9",Matches!$J$2:$J$201,0))),"",IF(AND(T1288=INDEX(Matches!$G$2:$G$201,MATCH($A1288&amp;"-9",Matches!$J$2:$J$201,0)),U1288=INDEX(Matches!$H$2:$H$201,MATCH($A1288&amp;"-9",Matches!$J$2:$J$201,0))),5,IF(SIGN(T1288-U1288)&lt;&gt;SIGN(INDEX(Matches!$G$2:$G$201,MATCH($A1288&amp;"-9",Matches!$J$2:$J$201,0))-INDEX(Matches!$H$2:$H$201,MATCH($A1288&amp;"-9",Matches!$J$2:$J$201,0))),0,IF(T1288-U1288=INDEX(Matches!$G$2:$G$201,MATCH($A1288&amp;"-9",Matches!$J$2:$J$201,0))-INDEX(Matches!$H$2:$H$201,MATCH($A1288&amp;"-9",Matches!$J$2:$J$201,0)),3,2))))),""))</f>
        <v/>
      </c>
      <c r="AG1288" s="12" t="str">
        <f aca="false">IF(OR($B1288="",V1288="",W1288=""),"",IFERROR(IF(OR(INDEX(Matches!$I$2:$I$201,MATCH($A1288&amp;"-10",Matches!$J$2:$J$201,0))="Void",INDEX(Matches!$G$2:$G$201,MATCH($A1288&amp;"-10",Matches!$J$2:$J$201,0))="",INDEX(Matches!$H$2:$H$201,MATCH($A1288&amp;"-10",Matches!$J$2:$J$201,0))=""),"",IF(AND($C1288&lt;&gt;"",INDEX(Matches!$F$2:$F$201,MATCH($A1288&amp;"-10",Matches!$J$2:$J$201,0))&lt;&gt;"",$C1288&gt;=INDEX(Matches!$F$2:$F$201,MATCH($A1288&amp;"-10",Matches!$J$2:$J$201,0))),"",IF(AND(V1288=INDEX(Matches!$G$2:$G$201,MATCH($A1288&amp;"-10",Matches!$J$2:$J$201,0)),W1288=INDEX(Matches!$H$2:$H$201,MATCH($A1288&amp;"-10",Matches!$J$2:$J$201,0))),5,IF(SIGN(V1288-W1288)&lt;&gt;SIGN(INDEX(Matches!$G$2:$G$201,MATCH($A1288&amp;"-10",Matches!$J$2:$J$201,0))-INDEX(Matches!$H$2:$H$201,MATCH($A1288&amp;"-10",Matches!$J$2:$J$201,0))),0,IF(V1288-W1288=INDEX(Matches!$G$2:$G$201,MATCH($A1288&amp;"-10",Matches!$J$2:$J$201,0))-INDEX(Matches!$H$2:$H$201,MATCH($A1288&amp;"-10",Matches!$J$2:$J$201,0)),3,2))))),""))</f>
        <v/>
      </c>
      <c r="AH1288" s="13" t="str">
        <f aca="false">IF($B1288="","",SUM(X1288:AG1288))</f>
        <v/>
      </c>
      <c r="AI1288" s="12" t="str">
        <f aca="false">IF($B1288="","",COUNTIF(X1288:AG1288,5))</f>
        <v/>
      </c>
      <c r="AJ1288" s="12" t="str">
        <f aca="false">IF($B1288="","",COUNTIF(X1288:AG1288,"&gt;=2"))</f>
        <v/>
      </c>
      <c r="AK1288" s="12" t="str">
        <f aca="false">IF($B1288="","",COUNT(X1288:AG1288))</f>
        <v/>
      </c>
    </row>
    <row r="1289" customFormat="false" ht="15" hidden="false" customHeight="false" outlineLevel="0" collapsed="false">
      <c r="A1289" s="7"/>
      <c r="B1289" s="7"/>
      <c r="C1289" s="11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12" t="str">
        <f aca="false">IF(OR($B1289="",D1289="",E1289=""),"",IFERROR(IF(OR(INDEX(Matches!$I$2:$I$201,MATCH($A1289&amp;"-1",Matches!$J$2:$J$201,0))="Void",INDEX(Matches!$G$2:$G$201,MATCH($A1289&amp;"-1",Matches!$J$2:$J$201,0))="",INDEX(Matches!$H$2:$H$201,MATCH($A1289&amp;"-1",Matches!$J$2:$J$201,0))=""),"",IF(AND($C1289&lt;&gt;"",INDEX(Matches!$F$2:$F$201,MATCH($A1289&amp;"-1",Matches!$J$2:$J$201,0))&lt;&gt;"",$C1289&gt;=INDEX(Matches!$F$2:$F$201,MATCH($A1289&amp;"-1",Matches!$J$2:$J$201,0))),"",IF(AND(D1289=INDEX(Matches!$G$2:$G$201,MATCH($A1289&amp;"-1",Matches!$J$2:$J$201,0)),E1289=INDEX(Matches!$H$2:$H$201,MATCH($A1289&amp;"-1",Matches!$J$2:$J$201,0))),5,IF(SIGN(D1289-E1289)&lt;&gt;SIGN(INDEX(Matches!$G$2:$G$201,MATCH($A1289&amp;"-1",Matches!$J$2:$J$201,0))-INDEX(Matches!$H$2:$H$201,MATCH($A1289&amp;"-1",Matches!$J$2:$J$201,0))),0,IF(D1289-E1289=INDEX(Matches!$G$2:$G$201,MATCH($A1289&amp;"-1",Matches!$J$2:$J$201,0))-INDEX(Matches!$H$2:$H$201,MATCH($A1289&amp;"-1",Matches!$J$2:$J$201,0)),3,2))))),""))</f>
        <v/>
      </c>
      <c r="Y1289" s="12" t="str">
        <f aca="false">IF(OR($B1289="",F1289="",G1289=""),"",IFERROR(IF(OR(INDEX(Matches!$I$2:$I$201,MATCH($A1289&amp;"-2",Matches!$J$2:$J$201,0))="Void",INDEX(Matches!$G$2:$G$201,MATCH($A1289&amp;"-2",Matches!$J$2:$J$201,0))="",INDEX(Matches!$H$2:$H$201,MATCH($A1289&amp;"-2",Matches!$J$2:$J$201,0))=""),"",IF(AND($C1289&lt;&gt;"",INDEX(Matches!$F$2:$F$201,MATCH($A1289&amp;"-2",Matches!$J$2:$J$201,0))&lt;&gt;"",$C1289&gt;=INDEX(Matches!$F$2:$F$201,MATCH($A1289&amp;"-2",Matches!$J$2:$J$201,0))),"",IF(AND(F1289=INDEX(Matches!$G$2:$G$201,MATCH($A1289&amp;"-2",Matches!$J$2:$J$201,0)),G1289=INDEX(Matches!$H$2:$H$201,MATCH($A1289&amp;"-2",Matches!$J$2:$J$201,0))),5,IF(SIGN(F1289-G1289)&lt;&gt;SIGN(INDEX(Matches!$G$2:$G$201,MATCH($A1289&amp;"-2",Matches!$J$2:$J$201,0))-INDEX(Matches!$H$2:$H$201,MATCH($A1289&amp;"-2",Matches!$J$2:$J$201,0))),0,IF(F1289-G1289=INDEX(Matches!$G$2:$G$201,MATCH($A1289&amp;"-2",Matches!$J$2:$J$201,0))-INDEX(Matches!$H$2:$H$201,MATCH($A1289&amp;"-2",Matches!$J$2:$J$201,0)),3,2))))),""))</f>
        <v/>
      </c>
      <c r="Z1289" s="12" t="str">
        <f aca="false">IF(OR($B1289="",H1289="",I1289=""),"",IFERROR(IF(OR(INDEX(Matches!$I$2:$I$201,MATCH($A1289&amp;"-3",Matches!$J$2:$J$201,0))="Void",INDEX(Matches!$G$2:$G$201,MATCH($A1289&amp;"-3",Matches!$J$2:$J$201,0))="",INDEX(Matches!$H$2:$H$201,MATCH($A1289&amp;"-3",Matches!$J$2:$J$201,0))=""),"",IF(AND($C1289&lt;&gt;"",INDEX(Matches!$F$2:$F$201,MATCH($A1289&amp;"-3",Matches!$J$2:$J$201,0))&lt;&gt;"",$C1289&gt;=INDEX(Matches!$F$2:$F$201,MATCH($A1289&amp;"-3",Matches!$J$2:$J$201,0))),"",IF(AND(H1289=INDEX(Matches!$G$2:$G$201,MATCH($A1289&amp;"-3",Matches!$J$2:$J$201,0)),I1289=INDEX(Matches!$H$2:$H$201,MATCH($A1289&amp;"-3",Matches!$J$2:$J$201,0))),5,IF(SIGN(H1289-I1289)&lt;&gt;SIGN(INDEX(Matches!$G$2:$G$201,MATCH($A1289&amp;"-3",Matches!$J$2:$J$201,0))-INDEX(Matches!$H$2:$H$201,MATCH($A1289&amp;"-3",Matches!$J$2:$J$201,0))),0,IF(H1289-I1289=INDEX(Matches!$G$2:$G$201,MATCH($A1289&amp;"-3",Matches!$J$2:$J$201,0))-INDEX(Matches!$H$2:$H$201,MATCH($A1289&amp;"-3",Matches!$J$2:$J$201,0)),3,2))))),""))</f>
        <v/>
      </c>
      <c r="AA1289" s="12" t="str">
        <f aca="false">IF(OR($B1289="",J1289="",K1289=""),"",IFERROR(IF(OR(INDEX(Matches!$I$2:$I$201,MATCH($A1289&amp;"-4",Matches!$J$2:$J$201,0))="Void",INDEX(Matches!$G$2:$G$201,MATCH($A1289&amp;"-4",Matches!$J$2:$J$201,0))="",INDEX(Matches!$H$2:$H$201,MATCH($A1289&amp;"-4",Matches!$J$2:$J$201,0))=""),"",IF(AND($C1289&lt;&gt;"",INDEX(Matches!$F$2:$F$201,MATCH($A1289&amp;"-4",Matches!$J$2:$J$201,0))&lt;&gt;"",$C1289&gt;=INDEX(Matches!$F$2:$F$201,MATCH($A1289&amp;"-4",Matches!$J$2:$J$201,0))),"",IF(AND(J1289=INDEX(Matches!$G$2:$G$201,MATCH($A1289&amp;"-4",Matches!$J$2:$J$201,0)),K1289=INDEX(Matches!$H$2:$H$201,MATCH($A1289&amp;"-4",Matches!$J$2:$J$201,0))),5,IF(SIGN(J1289-K1289)&lt;&gt;SIGN(INDEX(Matches!$G$2:$G$201,MATCH($A1289&amp;"-4",Matches!$J$2:$J$201,0))-INDEX(Matches!$H$2:$H$201,MATCH($A1289&amp;"-4",Matches!$J$2:$J$201,0))),0,IF(J1289-K1289=INDEX(Matches!$G$2:$G$201,MATCH($A1289&amp;"-4",Matches!$J$2:$J$201,0))-INDEX(Matches!$H$2:$H$201,MATCH($A1289&amp;"-4",Matches!$J$2:$J$201,0)),3,2))))),""))</f>
        <v/>
      </c>
      <c r="AB1289" s="12" t="str">
        <f aca="false">IF(OR($B1289="",L1289="",M1289=""),"",IFERROR(IF(OR(INDEX(Matches!$I$2:$I$201,MATCH($A1289&amp;"-5",Matches!$J$2:$J$201,0))="Void",INDEX(Matches!$G$2:$G$201,MATCH($A1289&amp;"-5",Matches!$J$2:$J$201,0))="",INDEX(Matches!$H$2:$H$201,MATCH($A1289&amp;"-5",Matches!$J$2:$J$201,0))=""),"",IF(AND($C1289&lt;&gt;"",INDEX(Matches!$F$2:$F$201,MATCH($A1289&amp;"-5",Matches!$J$2:$J$201,0))&lt;&gt;"",$C1289&gt;=INDEX(Matches!$F$2:$F$201,MATCH($A1289&amp;"-5",Matches!$J$2:$J$201,0))),"",IF(AND(L1289=INDEX(Matches!$G$2:$G$201,MATCH($A1289&amp;"-5",Matches!$J$2:$J$201,0)),M1289=INDEX(Matches!$H$2:$H$201,MATCH($A1289&amp;"-5",Matches!$J$2:$J$201,0))),5,IF(SIGN(L1289-M1289)&lt;&gt;SIGN(INDEX(Matches!$G$2:$G$201,MATCH($A1289&amp;"-5",Matches!$J$2:$J$201,0))-INDEX(Matches!$H$2:$H$201,MATCH($A1289&amp;"-5",Matches!$J$2:$J$201,0))),0,IF(L1289-M1289=INDEX(Matches!$G$2:$G$201,MATCH($A1289&amp;"-5",Matches!$J$2:$J$201,0))-INDEX(Matches!$H$2:$H$201,MATCH($A1289&amp;"-5",Matches!$J$2:$J$201,0)),3,2))))),""))</f>
        <v/>
      </c>
      <c r="AC1289" s="12" t="str">
        <f aca="false">IF(OR($B1289="",N1289="",O1289=""),"",IFERROR(IF(OR(INDEX(Matches!$I$2:$I$201,MATCH($A1289&amp;"-6",Matches!$J$2:$J$201,0))="Void",INDEX(Matches!$G$2:$G$201,MATCH($A1289&amp;"-6",Matches!$J$2:$J$201,0))="",INDEX(Matches!$H$2:$H$201,MATCH($A1289&amp;"-6",Matches!$J$2:$J$201,0))=""),"",IF(AND($C1289&lt;&gt;"",INDEX(Matches!$F$2:$F$201,MATCH($A1289&amp;"-6",Matches!$J$2:$J$201,0))&lt;&gt;"",$C1289&gt;=INDEX(Matches!$F$2:$F$201,MATCH($A1289&amp;"-6",Matches!$J$2:$J$201,0))),"",IF(AND(N1289=INDEX(Matches!$G$2:$G$201,MATCH($A1289&amp;"-6",Matches!$J$2:$J$201,0)),O1289=INDEX(Matches!$H$2:$H$201,MATCH($A1289&amp;"-6",Matches!$J$2:$J$201,0))),5,IF(SIGN(N1289-O1289)&lt;&gt;SIGN(INDEX(Matches!$G$2:$G$201,MATCH($A1289&amp;"-6",Matches!$J$2:$J$201,0))-INDEX(Matches!$H$2:$H$201,MATCH($A1289&amp;"-6",Matches!$J$2:$J$201,0))),0,IF(N1289-O1289=INDEX(Matches!$G$2:$G$201,MATCH($A1289&amp;"-6",Matches!$J$2:$J$201,0))-INDEX(Matches!$H$2:$H$201,MATCH($A1289&amp;"-6",Matches!$J$2:$J$201,0)),3,2))))),""))</f>
        <v/>
      </c>
      <c r="AD1289" s="12" t="str">
        <f aca="false">IF(OR($B1289="",P1289="",Q1289=""),"",IFERROR(IF(OR(INDEX(Matches!$I$2:$I$201,MATCH($A1289&amp;"-7",Matches!$J$2:$J$201,0))="Void",INDEX(Matches!$G$2:$G$201,MATCH($A1289&amp;"-7",Matches!$J$2:$J$201,0))="",INDEX(Matches!$H$2:$H$201,MATCH($A1289&amp;"-7",Matches!$J$2:$J$201,0))=""),"",IF(AND($C1289&lt;&gt;"",INDEX(Matches!$F$2:$F$201,MATCH($A1289&amp;"-7",Matches!$J$2:$J$201,0))&lt;&gt;"",$C1289&gt;=INDEX(Matches!$F$2:$F$201,MATCH($A1289&amp;"-7",Matches!$J$2:$J$201,0))),"",IF(AND(P1289=INDEX(Matches!$G$2:$G$201,MATCH($A1289&amp;"-7",Matches!$J$2:$J$201,0)),Q1289=INDEX(Matches!$H$2:$H$201,MATCH($A1289&amp;"-7",Matches!$J$2:$J$201,0))),5,IF(SIGN(P1289-Q1289)&lt;&gt;SIGN(INDEX(Matches!$G$2:$G$201,MATCH($A1289&amp;"-7",Matches!$J$2:$J$201,0))-INDEX(Matches!$H$2:$H$201,MATCH($A1289&amp;"-7",Matches!$J$2:$J$201,0))),0,IF(P1289-Q1289=INDEX(Matches!$G$2:$G$201,MATCH($A1289&amp;"-7",Matches!$J$2:$J$201,0))-INDEX(Matches!$H$2:$H$201,MATCH($A1289&amp;"-7",Matches!$J$2:$J$201,0)),3,2))))),""))</f>
        <v/>
      </c>
      <c r="AE1289" s="12" t="str">
        <f aca="false">IF(OR($B1289="",R1289="",S1289=""),"",IFERROR(IF(OR(INDEX(Matches!$I$2:$I$201,MATCH($A1289&amp;"-8",Matches!$J$2:$J$201,0))="Void",INDEX(Matches!$G$2:$G$201,MATCH($A1289&amp;"-8",Matches!$J$2:$J$201,0))="",INDEX(Matches!$H$2:$H$201,MATCH($A1289&amp;"-8",Matches!$J$2:$J$201,0))=""),"",IF(AND($C1289&lt;&gt;"",INDEX(Matches!$F$2:$F$201,MATCH($A1289&amp;"-8",Matches!$J$2:$J$201,0))&lt;&gt;"",$C1289&gt;=INDEX(Matches!$F$2:$F$201,MATCH($A1289&amp;"-8",Matches!$J$2:$J$201,0))),"",IF(AND(R1289=INDEX(Matches!$G$2:$G$201,MATCH($A1289&amp;"-8",Matches!$J$2:$J$201,0)),S1289=INDEX(Matches!$H$2:$H$201,MATCH($A1289&amp;"-8",Matches!$J$2:$J$201,0))),5,IF(SIGN(R1289-S1289)&lt;&gt;SIGN(INDEX(Matches!$G$2:$G$201,MATCH($A1289&amp;"-8",Matches!$J$2:$J$201,0))-INDEX(Matches!$H$2:$H$201,MATCH($A1289&amp;"-8",Matches!$J$2:$J$201,0))),0,IF(R1289-S1289=INDEX(Matches!$G$2:$G$201,MATCH($A1289&amp;"-8",Matches!$J$2:$J$201,0))-INDEX(Matches!$H$2:$H$201,MATCH($A1289&amp;"-8",Matches!$J$2:$J$201,0)),3,2))))),""))</f>
        <v/>
      </c>
      <c r="AF1289" s="12" t="str">
        <f aca="false">IF(OR($B1289="",T1289="",U1289=""),"",IFERROR(IF(OR(INDEX(Matches!$I$2:$I$201,MATCH($A1289&amp;"-9",Matches!$J$2:$J$201,0))="Void",INDEX(Matches!$G$2:$G$201,MATCH($A1289&amp;"-9",Matches!$J$2:$J$201,0))="",INDEX(Matches!$H$2:$H$201,MATCH($A1289&amp;"-9",Matches!$J$2:$J$201,0))=""),"",IF(AND($C1289&lt;&gt;"",INDEX(Matches!$F$2:$F$201,MATCH($A1289&amp;"-9",Matches!$J$2:$J$201,0))&lt;&gt;"",$C1289&gt;=INDEX(Matches!$F$2:$F$201,MATCH($A1289&amp;"-9",Matches!$J$2:$J$201,0))),"",IF(AND(T1289=INDEX(Matches!$G$2:$G$201,MATCH($A1289&amp;"-9",Matches!$J$2:$J$201,0)),U1289=INDEX(Matches!$H$2:$H$201,MATCH($A1289&amp;"-9",Matches!$J$2:$J$201,0))),5,IF(SIGN(T1289-U1289)&lt;&gt;SIGN(INDEX(Matches!$G$2:$G$201,MATCH($A1289&amp;"-9",Matches!$J$2:$J$201,0))-INDEX(Matches!$H$2:$H$201,MATCH($A1289&amp;"-9",Matches!$J$2:$J$201,0))),0,IF(T1289-U1289=INDEX(Matches!$G$2:$G$201,MATCH($A1289&amp;"-9",Matches!$J$2:$J$201,0))-INDEX(Matches!$H$2:$H$201,MATCH($A1289&amp;"-9",Matches!$J$2:$J$201,0)),3,2))))),""))</f>
        <v/>
      </c>
      <c r="AG1289" s="12" t="str">
        <f aca="false">IF(OR($B1289="",V1289="",W1289=""),"",IFERROR(IF(OR(INDEX(Matches!$I$2:$I$201,MATCH($A1289&amp;"-10",Matches!$J$2:$J$201,0))="Void",INDEX(Matches!$G$2:$G$201,MATCH($A1289&amp;"-10",Matches!$J$2:$J$201,0))="",INDEX(Matches!$H$2:$H$201,MATCH($A1289&amp;"-10",Matches!$J$2:$J$201,0))=""),"",IF(AND($C1289&lt;&gt;"",INDEX(Matches!$F$2:$F$201,MATCH($A1289&amp;"-10",Matches!$J$2:$J$201,0))&lt;&gt;"",$C1289&gt;=INDEX(Matches!$F$2:$F$201,MATCH($A1289&amp;"-10",Matches!$J$2:$J$201,0))),"",IF(AND(V1289=INDEX(Matches!$G$2:$G$201,MATCH($A1289&amp;"-10",Matches!$J$2:$J$201,0)),W1289=INDEX(Matches!$H$2:$H$201,MATCH($A1289&amp;"-10",Matches!$J$2:$J$201,0))),5,IF(SIGN(V1289-W1289)&lt;&gt;SIGN(INDEX(Matches!$G$2:$G$201,MATCH($A1289&amp;"-10",Matches!$J$2:$J$201,0))-INDEX(Matches!$H$2:$H$201,MATCH($A1289&amp;"-10",Matches!$J$2:$J$201,0))),0,IF(V1289-W1289=INDEX(Matches!$G$2:$G$201,MATCH($A1289&amp;"-10",Matches!$J$2:$J$201,0))-INDEX(Matches!$H$2:$H$201,MATCH($A1289&amp;"-10",Matches!$J$2:$J$201,0)),3,2))))),""))</f>
        <v/>
      </c>
      <c r="AH1289" s="13" t="str">
        <f aca="false">IF($B1289="","",SUM(X1289:AG1289))</f>
        <v/>
      </c>
      <c r="AI1289" s="12" t="str">
        <f aca="false">IF($B1289="","",COUNTIF(X1289:AG1289,5))</f>
        <v/>
      </c>
      <c r="AJ1289" s="12" t="str">
        <f aca="false">IF($B1289="","",COUNTIF(X1289:AG1289,"&gt;=2"))</f>
        <v/>
      </c>
      <c r="AK1289" s="12" t="str">
        <f aca="false">IF($B1289="","",COUNT(X1289:AG1289))</f>
        <v/>
      </c>
    </row>
    <row r="1290" customFormat="false" ht="15" hidden="false" customHeight="false" outlineLevel="0" collapsed="false">
      <c r="A1290" s="7"/>
      <c r="B1290" s="7"/>
      <c r="C1290" s="11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12" t="str">
        <f aca="false">IF(OR($B1290="",D1290="",E1290=""),"",IFERROR(IF(OR(INDEX(Matches!$I$2:$I$201,MATCH($A1290&amp;"-1",Matches!$J$2:$J$201,0))="Void",INDEX(Matches!$G$2:$G$201,MATCH($A1290&amp;"-1",Matches!$J$2:$J$201,0))="",INDEX(Matches!$H$2:$H$201,MATCH($A1290&amp;"-1",Matches!$J$2:$J$201,0))=""),"",IF(AND($C1290&lt;&gt;"",INDEX(Matches!$F$2:$F$201,MATCH($A1290&amp;"-1",Matches!$J$2:$J$201,0))&lt;&gt;"",$C1290&gt;=INDEX(Matches!$F$2:$F$201,MATCH($A1290&amp;"-1",Matches!$J$2:$J$201,0))),"",IF(AND(D1290=INDEX(Matches!$G$2:$G$201,MATCH($A1290&amp;"-1",Matches!$J$2:$J$201,0)),E1290=INDEX(Matches!$H$2:$H$201,MATCH($A1290&amp;"-1",Matches!$J$2:$J$201,0))),5,IF(SIGN(D1290-E1290)&lt;&gt;SIGN(INDEX(Matches!$G$2:$G$201,MATCH($A1290&amp;"-1",Matches!$J$2:$J$201,0))-INDEX(Matches!$H$2:$H$201,MATCH($A1290&amp;"-1",Matches!$J$2:$J$201,0))),0,IF(D1290-E1290=INDEX(Matches!$G$2:$G$201,MATCH($A1290&amp;"-1",Matches!$J$2:$J$201,0))-INDEX(Matches!$H$2:$H$201,MATCH($A1290&amp;"-1",Matches!$J$2:$J$201,0)),3,2))))),""))</f>
        <v/>
      </c>
      <c r="Y1290" s="12" t="str">
        <f aca="false">IF(OR($B1290="",F1290="",G1290=""),"",IFERROR(IF(OR(INDEX(Matches!$I$2:$I$201,MATCH($A1290&amp;"-2",Matches!$J$2:$J$201,0))="Void",INDEX(Matches!$G$2:$G$201,MATCH($A1290&amp;"-2",Matches!$J$2:$J$201,0))="",INDEX(Matches!$H$2:$H$201,MATCH($A1290&amp;"-2",Matches!$J$2:$J$201,0))=""),"",IF(AND($C1290&lt;&gt;"",INDEX(Matches!$F$2:$F$201,MATCH($A1290&amp;"-2",Matches!$J$2:$J$201,0))&lt;&gt;"",$C1290&gt;=INDEX(Matches!$F$2:$F$201,MATCH($A1290&amp;"-2",Matches!$J$2:$J$201,0))),"",IF(AND(F1290=INDEX(Matches!$G$2:$G$201,MATCH($A1290&amp;"-2",Matches!$J$2:$J$201,0)),G1290=INDEX(Matches!$H$2:$H$201,MATCH($A1290&amp;"-2",Matches!$J$2:$J$201,0))),5,IF(SIGN(F1290-G1290)&lt;&gt;SIGN(INDEX(Matches!$G$2:$G$201,MATCH($A1290&amp;"-2",Matches!$J$2:$J$201,0))-INDEX(Matches!$H$2:$H$201,MATCH($A1290&amp;"-2",Matches!$J$2:$J$201,0))),0,IF(F1290-G1290=INDEX(Matches!$G$2:$G$201,MATCH($A1290&amp;"-2",Matches!$J$2:$J$201,0))-INDEX(Matches!$H$2:$H$201,MATCH($A1290&amp;"-2",Matches!$J$2:$J$201,0)),3,2))))),""))</f>
        <v/>
      </c>
      <c r="Z1290" s="12" t="str">
        <f aca="false">IF(OR($B1290="",H1290="",I1290=""),"",IFERROR(IF(OR(INDEX(Matches!$I$2:$I$201,MATCH($A1290&amp;"-3",Matches!$J$2:$J$201,0))="Void",INDEX(Matches!$G$2:$G$201,MATCH($A1290&amp;"-3",Matches!$J$2:$J$201,0))="",INDEX(Matches!$H$2:$H$201,MATCH($A1290&amp;"-3",Matches!$J$2:$J$201,0))=""),"",IF(AND($C1290&lt;&gt;"",INDEX(Matches!$F$2:$F$201,MATCH($A1290&amp;"-3",Matches!$J$2:$J$201,0))&lt;&gt;"",$C1290&gt;=INDEX(Matches!$F$2:$F$201,MATCH($A1290&amp;"-3",Matches!$J$2:$J$201,0))),"",IF(AND(H1290=INDEX(Matches!$G$2:$G$201,MATCH($A1290&amp;"-3",Matches!$J$2:$J$201,0)),I1290=INDEX(Matches!$H$2:$H$201,MATCH($A1290&amp;"-3",Matches!$J$2:$J$201,0))),5,IF(SIGN(H1290-I1290)&lt;&gt;SIGN(INDEX(Matches!$G$2:$G$201,MATCH($A1290&amp;"-3",Matches!$J$2:$J$201,0))-INDEX(Matches!$H$2:$H$201,MATCH($A1290&amp;"-3",Matches!$J$2:$J$201,0))),0,IF(H1290-I1290=INDEX(Matches!$G$2:$G$201,MATCH($A1290&amp;"-3",Matches!$J$2:$J$201,0))-INDEX(Matches!$H$2:$H$201,MATCH($A1290&amp;"-3",Matches!$J$2:$J$201,0)),3,2))))),""))</f>
        <v/>
      </c>
      <c r="AA1290" s="12" t="str">
        <f aca="false">IF(OR($B1290="",J1290="",K1290=""),"",IFERROR(IF(OR(INDEX(Matches!$I$2:$I$201,MATCH($A1290&amp;"-4",Matches!$J$2:$J$201,0))="Void",INDEX(Matches!$G$2:$G$201,MATCH($A1290&amp;"-4",Matches!$J$2:$J$201,0))="",INDEX(Matches!$H$2:$H$201,MATCH($A1290&amp;"-4",Matches!$J$2:$J$201,0))=""),"",IF(AND($C1290&lt;&gt;"",INDEX(Matches!$F$2:$F$201,MATCH($A1290&amp;"-4",Matches!$J$2:$J$201,0))&lt;&gt;"",$C1290&gt;=INDEX(Matches!$F$2:$F$201,MATCH($A1290&amp;"-4",Matches!$J$2:$J$201,0))),"",IF(AND(J1290=INDEX(Matches!$G$2:$G$201,MATCH($A1290&amp;"-4",Matches!$J$2:$J$201,0)),K1290=INDEX(Matches!$H$2:$H$201,MATCH($A1290&amp;"-4",Matches!$J$2:$J$201,0))),5,IF(SIGN(J1290-K1290)&lt;&gt;SIGN(INDEX(Matches!$G$2:$G$201,MATCH($A1290&amp;"-4",Matches!$J$2:$J$201,0))-INDEX(Matches!$H$2:$H$201,MATCH($A1290&amp;"-4",Matches!$J$2:$J$201,0))),0,IF(J1290-K1290=INDEX(Matches!$G$2:$G$201,MATCH($A1290&amp;"-4",Matches!$J$2:$J$201,0))-INDEX(Matches!$H$2:$H$201,MATCH($A1290&amp;"-4",Matches!$J$2:$J$201,0)),3,2))))),""))</f>
        <v/>
      </c>
      <c r="AB1290" s="12" t="str">
        <f aca="false">IF(OR($B1290="",L1290="",M1290=""),"",IFERROR(IF(OR(INDEX(Matches!$I$2:$I$201,MATCH($A1290&amp;"-5",Matches!$J$2:$J$201,0))="Void",INDEX(Matches!$G$2:$G$201,MATCH($A1290&amp;"-5",Matches!$J$2:$J$201,0))="",INDEX(Matches!$H$2:$H$201,MATCH($A1290&amp;"-5",Matches!$J$2:$J$201,0))=""),"",IF(AND($C1290&lt;&gt;"",INDEX(Matches!$F$2:$F$201,MATCH($A1290&amp;"-5",Matches!$J$2:$J$201,0))&lt;&gt;"",$C1290&gt;=INDEX(Matches!$F$2:$F$201,MATCH($A1290&amp;"-5",Matches!$J$2:$J$201,0))),"",IF(AND(L1290=INDEX(Matches!$G$2:$G$201,MATCH($A1290&amp;"-5",Matches!$J$2:$J$201,0)),M1290=INDEX(Matches!$H$2:$H$201,MATCH($A1290&amp;"-5",Matches!$J$2:$J$201,0))),5,IF(SIGN(L1290-M1290)&lt;&gt;SIGN(INDEX(Matches!$G$2:$G$201,MATCH($A1290&amp;"-5",Matches!$J$2:$J$201,0))-INDEX(Matches!$H$2:$H$201,MATCH($A1290&amp;"-5",Matches!$J$2:$J$201,0))),0,IF(L1290-M1290=INDEX(Matches!$G$2:$G$201,MATCH($A1290&amp;"-5",Matches!$J$2:$J$201,0))-INDEX(Matches!$H$2:$H$201,MATCH($A1290&amp;"-5",Matches!$J$2:$J$201,0)),3,2))))),""))</f>
        <v/>
      </c>
      <c r="AC1290" s="12" t="str">
        <f aca="false">IF(OR($B1290="",N1290="",O1290=""),"",IFERROR(IF(OR(INDEX(Matches!$I$2:$I$201,MATCH($A1290&amp;"-6",Matches!$J$2:$J$201,0))="Void",INDEX(Matches!$G$2:$G$201,MATCH($A1290&amp;"-6",Matches!$J$2:$J$201,0))="",INDEX(Matches!$H$2:$H$201,MATCH($A1290&amp;"-6",Matches!$J$2:$J$201,0))=""),"",IF(AND($C1290&lt;&gt;"",INDEX(Matches!$F$2:$F$201,MATCH($A1290&amp;"-6",Matches!$J$2:$J$201,0))&lt;&gt;"",$C1290&gt;=INDEX(Matches!$F$2:$F$201,MATCH($A1290&amp;"-6",Matches!$J$2:$J$201,0))),"",IF(AND(N1290=INDEX(Matches!$G$2:$G$201,MATCH($A1290&amp;"-6",Matches!$J$2:$J$201,0)),O1290=INDEX(Matches!$H$2:$H$201,MATCH($A1290&amp;"-6",Matches!$J$2:$J$201,0))),5,IF(SIGN(N1290-O1290)&lt;&gt;SIGN(INDEX(Matches!$G$2:$G$201,MATCH($A1290&amp;"-6",Matches!$J$2:$J$201,0))-INDEX(Matches!$H$2:$H$201,MATCH($A1290&amp;"-6",Matches!$J$2:$J$201,0))),0,IF(N1290-O1290=INDEX(Matches!$G$2:$G$201,MATCH($A1290&amp;"-6",Matches!$J$2:$J$201,0))-INDEX(Matches!$H$2:$H$201,MATCH($A1290&amp;"-6",Matches!$J$2:$J$201,0)),3,2))))),""))</f>
        <v/>
      </c>
      <c r="AD1290" s="12" t="str">
        <f aca="false">IF(OR($B1290="",P1290="",Q1290=""),"",IFERROR(IF(OR(INDEX(Matches!$I$2:$I$201,MATCH($A1290&amp;"-7",Matches!$J$2:$J$201,0))="Void",INDEX(Matches!$G$2:$G$201,MATCH($A1290&amp;"-7",Matches!$J$2:$J$201,0))="",INDEX(Matches!$H$2:$H$201,MATCH($A1290&amp;"-7",Matches!$J$2:$J$201,0))=""),"",IF(AND($C1290&lt;&gt;"",INDEX(Matches!$F$2:$F$201,MATCH($A1290&amp;"-7",Matches!$J$2:$J$201,0))&lt;&gt;"",$C1290&gt;=INDEX(Matches!$F$2:$F$201,MATCH($A1290&amp;"-7",Matches!$J$2:$J$201,0))),"",IF(AND(P1290=INDEX(Matches!$G$2:$G$201,MATCH($A1290&amp;"-7",Matches!$J$2:$J$201,0)),Q1290=INDEX(Matches!$H$2:$H$201,MATCH($A1290&amp;"-7",Matches!$J$2:$J$201,0))),5,IF(SIGN(P1290-Q1290)&lt;&gt;SIGN(INDEX(Matches!$G$2:$G$201,MATCH($A1290&amp;"-7",Matches!$J$2:$J$201,0))-INDEX(Matches!$H$2:$H$201,MATCH($A1290&amp;"-7",Matches!$J$2:$J$201,0))),0,IF(P1290-Q1290=INDEX(Matches!$G$2:$G$201,MATCH($A1290&amp;"-7",Matches!$J$2:$J$201,0))-INDEX(Matches!$H$2:$H$201,MATCH($A1290&amp;"-7",Matches!$J$2:$J$201,0)),3,2))))),""))</f>
        <v/>
      </c>
      <c r="AE1290" s="12" t="str">
        <f aca="false">IF(OR($B1290="",R1290="",S1290=""),"",IFERROR(IF(OR(INDEX(Matches!$I$2:$I$201,MATCH($A1290&amp;"-8",Matches!$J$2:$J$201,0))="Void",INDEX(Matches!$G$2:$G$201,MATCH($A1290&amp;"-8",Matches!$J$2:$J$201,0))="",INDEX(Matches!$H$2:$H$201,MATCH($A1290&amp;"-8",Matches!$J$2:$J$201,0))=""),"",IF(AND($C1290&lt;&gt;"",INDEX(Matches!$F$2:$F$201,MATCH($A1290&amp;"-8",Matches!$J$2:$J$201,0))&lt;&gt;"",$C1290&gt;=INDEX(Matches!$F$2:$F$201,MATCH($A1290&amp;"-8",Matches!$J$2:$J$201,0))),"",IF(AND(R1290=INDEX(Matches!$G$2:$G$201,MATCH($A1290&amp;"-8",Matches!$J$2:$J$201,0)),S1290=INDEX(Matches!$H$2:$H$201,MATCH($A1290&amp;"-8",Matches!$J$2:$J$201,0))),5,IF(SIGN(R1290-S1290)&lt;&gt;SIGN(INDEX(Matches!$G$2:$G$201,MATCH($A1290&amp;"-8",Matches!$J$2:$J$201,0))-INDEX(Matches!$H$2:$H$201,MATCH($A1290&amp;"-8",Matches!$J$2:$J$201,0))),0,IF(R1290-S1290=INDEX(Matches!$G$2:$G$201,MATCH($A1290&amp;"-8",Matches!$J$2:$J$201,0))-INDEX(Matches!$H$2:$H$201,MATCH($A1290&amp;"-8",Matches!$J$2:$J$201,0)),3,2))))),""))</f>
        <v/>
      </c>
      <c r="AF1290" s="12" t="str">
        <f aca="false">IF(OR($B1290="",T1290="",U1290=""),"",IFERROR(IF(OR(INDEX(Matches!$I$2:$I$201,MATCH($A1290&amp;"-9",Matches!$J$2:$J$201,0))="Void",INDEX(Matches!$G$2:$G$201,MATCH($A1290&amp;"-9",Matches!$J$2:$J$201,0))="",INDEX(Matches!$H$2:$H$201,MATCH($A1290&amp;"-9",Matches!$J$2:$J$201,0))=""),"",IF(AND($C1290&lt;&gt;"",INDEX(Matches!$F$2:$F$201,MATCH($A1290&amp;"-9",Matches!$J$2:$J$201,0))&lt;&gt;"",$C1290&gt;=INDEX(Matches!$F$2:$F$201,MATCH($A1290&amp;"-9",Matches!$J$2:$J$201,0))),"",IF(AND(T1290=INDEX(Matches!$G$2:$G$201,MATCH($A1290&amp;"-9",Matches!$J$2:$J$201,0)),U1290=INDEX(Matches!$H$2:$H$201,MATCH($A1290&amp;"-9",Matches!$J$2:$J$201,0))),5,IF(SIGN(T1290-U1290)&lt;&gt;SIGN(INDEX(Matches!$G$2:$G$201,MATCH($A1290&amp;"-9",Matches!$J$2:$J$201,0))-INDEX(Matches!$H$2:$H$201,MATCH($A1290&amp;"-9",Matches!$J$2:$J$201,0))),0,IF(T1290-U1290=INDEX(Matches!$G$2:$G$201,MATCH($A1290&amp;"-9",Matches!$J$2:$J$201,0))-INDEX(Matches!$H$2:$H$201,MATCH($A1290&amp;"-9",Matches!$J$2:$J$201,0)),3,2))))),""))</f>
        <v/>
      </c>
      <c r="AG1290" s="12" t="str">
        <f aca="false">IF(OR($B1290="",V1290="",W1290=""),"",IFERROR(IF(OR(INDEX(Matches!$I$2:$I$201,MATCH($A1290&amp;"-10",Matches!$J$2:$J$201,0))="Void",INDEX(Matches!$G$2:$G$201,MATCH($A1290&amp;"-10",Matches!$J$2:$J$201,0))="",INDEX(Matches!$H$2:$H$201,MATCH($A1290&amp;"-10",Matches!$J$2:$J$201,0))=""),"",IF(AND($C1290&lt;&gt;"",INDEX(Matches!$F$2:$F$201,MATCH($A1290&amp;"-10",Matches!$J$2:$J$201,0))&lt;&gt;"",$C1290&gt;=INDEX(Matches!$F$2:$F$201,MATCH($A1290&amp;"-10",Matches!$J$2:$J$201,0))),"",IF(AND(V1290=INDEX(Matches!$G$2:$G$201,MATCH($A1290&amp;"-10",Matches!$J$2:$J$201,0)),W1290=INDEX(Matches!$H$2:$H$201,MATCH($A1290&amp;"-10",Matches!$J$2:$J$201,0))),5,IF(SIGN(V1290-W1290)&lt;&gt;SIGN(INDEX(Matches!$G$2:$G$201,MATCH($A1290&amp;"-10",Matches!$J$2:$J$201,0))-INDEX(Matches!$H$2:$H$201,MATCH($A1290&amp;"-10",Matches!$J$2:$J$201,0))),0,IF(V1290-W1290=INDEX(Matches!$G$2:$G$201,MATCH($A1290&amp;"-10",Matches!$J$2:$J$201,0))-INDEX(Matches!$H$2:$H$201,MATCH($A1290&amp;"-10",Matches!$J$2:$J$201,0)),3,2))))),""))</f>
        <v/>
      </c>
      <c r="AH1290" s="13" t="str">
        <f aca="false">IF($B1290="","",SUM(X1290:AG1290))</f>
        <v/>
      </c>
      <c r="AI1290" s="12" t="str">
        <f aca="false">IF($B1290="","",COUNTIF(X1290:AG1290,5))</f>
        <v/>
      </c>
      <c r="AJ1290" s="12" t="str">
        <f aca="false">IF($B1290="","",COUNTIF(X1290:AG1290,"&gt;=2"))</f>
        <v/>
      </c>
      <c r="AK1290" s="12" t="str">
        <f aca="false">IF($B1290="","",COUNT(X1290:AG1290))</f>
        <v/>
      </c>
    </row>
    <row r="1291" customFormat="false" ht="15" hidden="false" customHeight="false" outlineLevel="0" collapsed="false">
      <c r="A1291" s="7"/>
      <c r="B1291" s="7"/>
      <c r="C1291" s="11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12" t="str">
        <f aca="false">IF(OR($B1291="",D1291="",E1291=""),"",IFERROR(IF(OR(INDEX(Matches!$I$2:$I$201,MATCH($A1291&amp;"-1",Matches!$J$2:$J$201,0))="Void",INDEX(Matches!$G$2:$G$201,MATCH($A1291&amp;"-1",Matches!$J$2:$J$201,0))="",INDEX(Matches!$H$2:$H$201,MATCH($A1291&amp;"-1",Matches!$J$2:$J$201,0))=""),"",IF(AND($C1291&lt;&gt;"",INDEX(Matches!$F$2:$F$201,MATCH($A1291&amp;"-1",Matches!$J$2:$J$201,0))&lt;&gt;"",$C1291&gt;=INDEX(Matches!$F$2:$F$201,MATCH($A1291&amp;"-1",Matches!$J$2:$J$201,0))),"",IF(AND(D1291=INDEX(Matches!$G$2:$G$201,MATCH($A1291&amp;"-1",Matches!$J$2:$J$201,0)),E1291=INDEX(Matches!$H$2:$H$201,MATCH($A1291&amp;"-1",Matches!$J$2:$J$201,0))),5,IF(SIGN(D1291-E1291)&lt;&gt;SIGN(INDEX(Matches!$G$2:$G$201,MATCH($A1291&amp;"-1",Matches!$J$2:$J$201,0))-INDEX(Matches!$H$2:$H$201,MATCH($A1291&amp;"-1",Matches!$J$2:$J$201,0))),0,IF(D1291-E1291=INDEX(Matches!$G$2:$G$201,MATCH($A1291&amp;"-1",Matches!$J$2:$J$201,0))-INDEX(Matches!$H$2:$H$201,MATCH($A1291&amp;"-1",Matches!$J$2:$J$201,0)),3,2))))),""))</f>
        <v/>
      </c>
      <c r="Y1291" s="12" t="str">
        <f aca="false">IF(OR($B1291="",F1291="",G1291=""),"",IFERROR(IF(OR(INDEX(Matches!$I$2:$I$201,MATCH($A1291&amp;"-2",Matches!$J$2:$J$201,0))="Void",INDEX(Matches!$G$2:$G$201,MATCH($A1291&amp;"-2",Matches!$J$2:$J$201,0))="",INDEX(Matches!$H$2:$H$201,MATCH($A1291&amp;"-2",Matches!$J$2:$J$201,0))=""),"",IF(AND($C1291&lt;&gt;"",INDEX(Matches!$F$2:$F$201,MATCH($A1291&amp;"-2",Matches!$J$2:$J$201,0))&lt;&gt;"",$C1291&gt;=INDEX(Matches!$F$2:$F$201,MATCH($A1291&amp;"-2",Matches!$J$2:$J$201,0))),"",IF(AND(F1291=INDEX(Matches!$G$2:$G$201,MATCH($A1291&amp;"-2",Matches!$J$2:$J$201,0)),G1291=INDEX(Matches!$H$2:$H$201,MATCH($A1291&amp;"-2",Matches!$J$2:$J$201,0))),5,IF(SIGN(F1291-G1291)&lt;&gt;SIGN(INDEX(Matches!$G$2:$G$201,MATCH($A1291&amp;"-2",Matches!$J$2:$J$201,0))-INDEX(Matches!$H$2:$H$201,MATCH($A1291&amp;"-2",Matches!$J$2:$J$201,0))),0,IF(F1291-G1291=INDEX(Matches!$G$2:$G$201,MATCH($A1291&amp;"-2",Matches!$J$2:$J$201,0))-INDEX(Matches!$H$2:$H$201,MATCH($A1291&amp;"-2",Matches!$J$2:$J$201,0)),3,2))))),""))</f>
        <v/>
      </c>
      <c r="Z1291" s="12" t="str">
        <f aca="false">IF(OR($B1291="",H1291="",I1291=""),"",IFERROR(IF(OR(INDEX(Matches!$I$2:$I$201,MATCH($A1291&amp;"-3",Matches!$J$2:$J$201,0))="Void",INDEX(Matches!$G$2:$G$201,MATCH($A1291&amp;"-3",Matches!$J$2:$J$201,0))="",INDEX(Matches!$H$2:$H$201,MATCH($A1291&amp;"-3",Matches!$J$2:$J$201,0))=""),"",IF(AND($C1291&lt;&gt;"",INDEX(Matches!$F$2:$F$201,MATCH($A1291&amp;"-3",Matches!$J$2:$J$201,0))&lt;&gt;"",$C1291&gt;=INDEX(Matches!$F$2:$F$201,MATCH($A1291&amp;"-3",Matches!$J$2:$J$201,0))),"",IF(AND(H1291=INDEX(Matches!$G$2:$G$201,MATCH($A1291&amp;"-3",Matches!$J$2:$J$201,0)),I1291=INDEX(Matches!$H$2:$H$201,MATCH($A1291&amp;"-3",Matches!$J$2:$J$201,0))),5,IF(SIGN(H1291-I1291)&lt;&gt;SIGN(INDEX(Matches!$G$2:$G$201,MATCH($A1291&amp;"-3",Matches!$J$2:$J$201,0))-INDEX(Matches!$H$2:$H$201,MATCH($A1291&amp;"-3",Matches!$J$2:$J$201,0))),0,IF(H1291-I1291=INDEX(Matches!$G$2:$G$201,MATCH($A1291&amp;"-3",Matches!$J$2:$J$201,0))-INDEX(Matches!$H$2:$H$201,MATCH($A1291&amp;"-3",Matches!$J$2:$J$201,0)),3,2))))),""))</f>
        <v/>
      </c>
      <c r="AA1291" s="12" t="str">
        <f aca="false">IF(OR($B1291="",J1291="",K1291=""),"",IFERROR(IF(OR(INDEX(Matches!$I$2:$I$201,MATCH($A1291&amp;"-4",Matches!$J$2:$J$201,0))="Void",INDEX(Matches!$G$2:$G$201,MATCH($A1291&amp;"-4",Matches!$J$2:$J$201,0))="",INDEX(Matches!$H$2:$H$201,MATCH($A1291&amp;"-4",Matches!$J$2:$J$201,0))=""),"",IF(AND($C1291&lt;&gt;"",INDEX(Matches!$F$2:$F$201,MATCH($A1291&amp;"-4",Matches!$J$2:$J$201,0))&lt;&gt;"",$C1291&gt;=INDEX(Matches!$F$2:$F$201,MATCH($A1291&amp;"-4",Matches!$J$2:$J$201,0))),"",IF(AND(J1291=INDEX(Matches!$G$2:$G$201,MATCH($A1291&amp;"-4",Matches!$J$2:$J$201,0)),K1291=INDEX(Matches!$H$2:$H$201,MATCH($A1291&amp;"-4",Matches!$J$2:$J$201,0))),5,IF(SIGN(J1291-K1291)&lt;&gt;SIGN(INDEX(Matches!$G$2:$G$201,MATCH($A1291&amp;"-4",Matches!$J$2:$J$201,0))-INDEX(Matches!$H$2:$H$201,MATCH($A1291&amp;"-4",Matches!$J$2:$J$201,0))),0,IF(J1291-K1291=INDEX(Matches!$G$2:$G$201,MATCH($A1291&amp;"-4",Matches!$J$2:$J$201,0))-INDEX(Matches!$H$2:$H$201,MATCH($A1291&amp;"-4",Matches!$J$2:$J$201,0)),3,2))))),""))</f>
        <v/>
      </c>
      <c r="AB1291" s="12" t="str">
        <f aca="false">IF(OR($B1291="",L1291="",M1291=""),"",IFERROR(IF(OR(INDEX(Matches!$I$2:$I$201,MATCH($A1291&amp;"-5",Matches!$J$2:$J$201,0))="Void",INDEX(Matches!$G$2:$G$201,MATCH($A1291&amp;"-5",Matches!$J$2:$J$201,0))="",INDEX(Matches!$H$2:$H$201,MATCH($A1291&amp;"-5",Matches!$J$2:$J$201,0))=""),"",IF(AND($C1291&lt;&gt;"",INDEX(Matches!$F$2:$F$201,MATCH($A1291&amp;"-5",Matches!$J$2:$J$201,0))&lt;&gt;"",$C1291&gt;=INDEX(Matches!$F$2:$F$201,MATCH($A1291&amp;"-5",Matches!$J$2:$J$201,0))),"",IF(AND(L1291=INDEX(Matches!$G$2:$G$201,MATCH($A1291&amp;"-5",Matches!$J$2:$J$201,0)),M1291=INDEX(Matches!$H$2:$H$201,MATCH($A1291&amp;"-5",Matches!$J$2:$J$201,0))),5,IF(SIGN(L1291-M1291)&lt;&gt;SIGN(INDEX(Matches!$G$2:$G$201,MATCH($A1291&amp;"-5",Matches!$J$2:$J$201,0))-INDEX(Matches!$H$2:$H$201,MATCH($A1291&amp;"-5",Matches!$J$2:$J$201,0))),0,IF(L1291-M1291=INDEX(Matches!$G$2:$G$201,MATCH($A1291&amp;"-5",Matches!$J$2:$J$201,0))-INDEX(Matches!$H$2:$H$201,MATCH($A1291&amp;"-5",Matches!$J$2:$J$201,0)),3,2))))),""))</f>
        <v/>
      </c>
      <c r="AC1291" s="12" t="str">
        <f aca="false">IF(OR($B1291="",N1291="",O1291=""),"",IFERROR(IF(OR(INDEX(Matches!$I$2:$I$201,MATCH($A1291&amp;"-6",Matches!$J$2:$J$201,0))="Void",INDEX(Matches!$G$2:$G$201,MATCH($A1291&amp;"-6",Matches!$J$2:$J$201,0))="",INDEX(Matches!$H$2:$H$201,MATCH($A1291&amp;"-6",Matches!$J$2:$J$201,0))=""),"",IF(AND($C1291&lt;&gt;"",INDEX(Matches!$F$2:$F$201,MATCH($A1291&amp;"-6",Matches!$J$2:$J$201,0))&lt;&gt;"",$C1291&gt;=INDEX(Matches!$F$2:$F$201,MATCH($A1291&amp;"-6",Matches!$J$2:$J$201,0))),"",IF(AND(N1291=INDEX(Matches!$G$2:$G$201,MATCH($A1291&amp;"-6",Matches!$J$2:$J$201,0)),O1291=INDEX(Matches!$H$2:$H$201,MATCH($A1291&amp;"-6",Matches!$J$2:$J$201,0))),5,IF(SIGN(N1291-O1291)&lt;&gt;SIGN(INDEX(Matches!$G$2:$G$201,MATCH($A1291&amp;"-6",Matches!$J$2:$J$201,0))-INDEX(Matches!$H$2:$H$201,MATCH($A1291&amp;"-6",Matches!$J$2:$J$201,0))),0,IF(N1291-O1291=INDEX(Matches!$G$2:$G$201,MATCH($A1291&amp;"-6",Matches!$J$2:$J$201,0))-INDEX(Matches!$H$2:$H$201,MATCH($A1291&amp;"-6",Matches!$J$2:$J$201,0)),3,2))))),""))</f>
        <v/>
      </c>
      <c r="AD1291" s="12" t="str">
        <f aca="false">IF(OR($B1291="",P1291="",Q1291=""),"",IFERROR(IF(OR(INDEX(Matches!$I$2:$I$201,MATCH($A1291&amp;"-7",Matches!$J$2:$J$201,0))="Void",INDEX(Matches!$G$2:$G$201,MATCH($A1291&amp;"-7",Matches!$J$2:$J$201,0))="",INDEX(Matches!$H$2:$H$201,MATCH($A1291&amp;"-7",Matches!$J$2:$J$201,0))=""),"",IF(AND($C1291&lt;&gt;"",INDEX(Matches!$F$2:$F$201,MATCH($A1291&amp;"-7",Matches!$J$2:$J$201,0))&lt;&gt;"",$C1291&gt;=INDEX(Matches!$F$2:$F$201,MATCH($A1291&amp;"-7",Matches!$J$2:$J$201,0))),"",IF(AND(P1291=INDEX(Matches!$G$2:$G$201,MATCH($A1291&amp;"-7",Matches!$J$2:$J$201,0)),Q1291=INDEX(Matches!$H$2:$H$201,MATCH($A1291&amp;"-7",Matches!$J$2:$J$201,0))),5,IF(SIGN(P1291-Q1291)&lt;&gt;SIGN(INDEX(Matches!$G$2:$G$201,MATCH($A1291&amp;"-7",Matches!$J$2:$J$201,0))-INDEX(Matches!$H$2:$H$201,MATCH($A1291&amp;"-7",Matches!$J$2:$J$201,0))),0,IF(P1291-Q1291=INDEX(Matches!$G$2:$G$201,MATCH($A1291&amp;"-7",Matches!$J$2:$J$201,0))-INDEX(Matches!$H$2:$H$201,MATCH($A1291&amp;"-7",Matches!$J$2:$J$201,0)),3,2))))),""))</f>
        <v/>
      </c>
      <c r="AE1291" s="12" t="str">
        <f aca="false">IF(OR($B1291="",R1291="",S1291=""),"",IFERROR(IF(OR(INDEX(Matches!$I$2:$I$201,MATCH($A1291&amp;"-8",Matches!$J$2:$J$201,0))="Void",INDEX(Matches!$G$2:$G$201,MATCH($A1291&amp;"-8",Matches!$J$2:$J$201,0))="",INDEX(Matches!$H$2:$H$201,MATCH($A1291&amp;"-8",Matches!$J$2:$J$201,0))=""),"",IF(AND($C1291&lt;&gt;"",INDEX(Matches!$F$2:$F$201,MATCH($A1291&amp;"-8",Matches!$J$2:$J$201,0))&lt;&gt;"",$C1291&gt;=INDEX(Matches!$F$2:$F$201,MATCH($A1291&amp;"-8",Matches!$J$2:$J$201,0))),"",IF(AND(R1291=INDEX(Matches!$G$2:$G$201,MATCH($A1291&amp;"-8",Matches!$J$2:$J$201,0)),S1291=INDEX(Matches!$H$2:$H$201,MATCH($A1291&amp;"-8",Matches!$J$2:$J$201,0))),5,IF(SIGN(R1291-S1291)&lt;&gt;SIGN(INDEX(Matches!$G$2:$G$201,MATCH($A1291&amp;"-8",Matches!$J$2:$J$201,0))-INDEX(Matches!$H$2:$H$201,MATCH($A1291&amp;"-8",Matches!$J$2:$J$201,0))),0,IF(R1291-S1291=INDEX(Matches!$G$2:$G$201,MATCH($A1291&amp;"-8",Matches!$J$2:$J$201,0))-INDEX(Matches!$H$2:$H$201,MATCH($A1291&amp;"-8",Matches!$J$2:$J$201,0)),3,2))))),""))</f>
        <v/>
      </c>
      <c r="AF1291" s="12" t="str">
        <f aca="false">IF(OR($B1291="",T1291="",U1291=""),"",IFERROR(IF(OR(INDEX(Matches!$I$2:$I$201,MATCH($A1291&amp;"-9",Matches!$J$2:$J$201,0))="Void",INDEX(Matches!$G$2:$G$201,MATCH($A1291&amp;"-9",Matches!$J$2:$J$201,0))="",INDEX(Matches!$H$2:$H$201,MATCH($A1291&amp;"-9",Matches!$J$2:$J$201,0))=""),"",IF(AND($C1291&lt;&gt;"",INDEX(Matches!$F$2:$F$201,MATCH($A1291&amp;"-9",Matches!$J$2:$J$201,0))&lt;&gt;"",$C1291&gt;=INDEX(Matches!$F$2:$F$201,MATCH($A1291&amp;"-9",Matches!$J$2:$J$201,0))),"",IF(AND(T1291=INDEX(Matches!$G$2:$G$201,MATCH($A1291&amp;"-9",Matches!$J$2:$J$201,0)),U1291=INDEX(Matches!$H$2:$H$201,MATCH($A1291&amp;"-9",Matches!$J$2:$J$201,0))),5,IF(SIGN(T1291-U1291)&lt;&gt;SIGN(INDEX(Matches!$G$2:$G$201,MATCH($A1291&amp;"-9",Matches!$J$2:$J$201,0))-INDEX(Matches!$H$2:$H$201,MATCH($A1291&amp;"-9",Matches!$J$2:$J$201,0))),0,IF(T1291-U1291=INDEX(Matches!$G$2:$G$201,MATCH($A1291&amp;"-9",Matches!$J$2:$J$201,0))-INDEX(Matches!$H$2:$H$201,MATCH($A1291&amp;"-9",Matches!$J$2:$J$201,0)),3,2))))),""))</f>
        <v/>
      </c>
      <c r="AG1291" s="12" t="str">
        <f aca="false">IF(OR($B1291="",V1291="",W1291=""),"",IFERROR(IF(OR(INDEX(Matches!$I$2:$I$201,MATCH($A1291&amp;"-10",Matches!$J$2:$J$201,0))="Void",INDEX(Matches!$G$2:$G$201,MATCH($A1291&amp;"-10",Matches!$J$2:$J$201,0))="",INDEX(Matches!$H$2:$H$201,MATCH($A1291&amp;"-10",Matches!$J$2:$J$201,0))=""),"",IF(AND($C1291&lt;&gt;"",INDEX(Matches!$F$2:$F$201,MATCH($A1291&amp;"-10",Matches!$J$2:$J$201,0))&lt;&gt;"",$C1291&gt;=INDEX(Matches!$F$2:$F$201,MATCH($A1291&amp;"-10",Matches!$J$2:$J$201,0))),"",IF(AND(V1291=INDEX(Matches!$G$2:$G$201,MATCH($A1291&amp;"-10",Matches!$J$2:$J$201,0)),W1291=INDEX(Matches!$H$2:$H$201,MATCH($A1291&amp;"-10",Matches!$J$2:$J$201,0))),5,IF(SIGN(V1291-W1291)&lt;&gt;SIGN(INDEX(Matches!$G$2:$G$201,MATCH($A1291&amp;"-10",Matches!$J$2:$J$201,0))-INDEX(Matches!$H$2:$H$201,MATCH($A1291&amp;"-10",Matches!$J$2:$J$201,0))),0,IF(V1291-W1291=INDEX(Matches!$G$2:$G$201,MATCH($A1291&amp;"-10",Matches!$J$2:$J$201,0))-INDEX(Matches!$H$2:$H$201,MATCH($A1291&amp;"-10",Matches!$J$2:$J$201,0)),3,2))))),""))</f>
        <v/>
      </c>
      <c r="AH1291" s="13" t="str">
        <f aca="false">IF($B1291="","",SUM(X1291:AG1291))</f>
        <v/>
      </c>
      <c r="AI1291" s="12" t="str">
        <f aca="false">IF($B1291="","",COUNTIF(X1291:AG1291,5))</f>
        <v/>
      </c>
      <c r="AJ1291" s="12" t="str">
        <f aca="false">IF($B1291="","",COUNTIF(X1291:AG1291,"&gt;=2"))</f>
        <v/>
      </c>
      <c r="AK1291" s="12" t="str">
        <f aca="false">IF($B1291="","",COUNT(X1291:AG1291))</f>
        <v/>
      </c>
    </row>
    <row r="1292" customFormat="false" ht="15" hidden="false" customHeight="false" outlineLevel="0" collapsed="false">
      <c r="A1292" s="7"/>
      <c r="B1292" s="7"/>
      <c r="C1292" s="11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12" t="str">
        <f aca="false">IF(OR($B1292="",D1292="",E1292=""),"",IFERROR(IF(OR(INDEX(Matches!$I$2:$I$201,MATCH($A1292&amp;"-1",Matches!$J$2:$J$201,0))="Void",INDEX(Matches!$G$2:$G$201,MATCH($A1292&amp;"-1",Matches!$J$2:$J$201,0))="",INDEX(Matches!$H$2:$H$201,MATCH($A1292&amp;"-1",Matches!$J$2:$J$201,0))=""),"",IF(AND($C1292&lt;&gt;"",INDEX(Matches!$F$2:$F$201,MATCH($A1292&amp;"-1",Matches!$J$2:$J$201,0))&lt;&gt;"",$C1292&gt;=INDEX(Matches!$F$2:$F$201,MATCH($A1292&amp;"-1",Matches!$J$2:$J$201,0))),"",IF(AND(D1292=INDEX(Matches!$G$2:$G$201,MATCH($A1292&amp;"-1",Matches!$J$2:$J$201,0)),E1292=INDEX(Matches!$H$2:$H$201,MATCH($A1292&amp;"-1",Matches!$J$2:$J$201,0))),5,IF(SIGN(D1292-E1292)&lt;&gt;SIGN(INDEX(Matches!$G$2:$G$201,MATCH($A1292&amp;"-1",Matches!$J$2:$J$201,0))-INDEX(Matches!$H$2:$H$201,MATCH($A1292&amp;"-1",Matches!$J$2:$J$201,0))),0,IF(D1292-E1292=INDEX(Matches!$G$2:$G$201,MATCH($A1292&amp;"-1",Matches!$J$2:$J$201,0))-INDEX(Matches!$H$2:$H$201,MATCH($A1292&amp;"-1",Matches!$J$2:$J$201,0)),3,2))))),""))</f>
        <v/>
      </c>
      <c r="Y1292" s="12" t="str">
        <f aca="false">IF(OR($B1292="",F1292="",G1292=""),"",IFERROR(IF(OR(INDEX(Matches!$I$2:$I$201,MATCH($A1292&amp;"-2",Matches!$J$2:$J$201,0))="Void",INDEX(Matches!$G$2:$G$201,MATCH($A1292&amp;"-2",Matches!$J$2:$J$201,0))="",INDEX(Matches!$H$2:$H$201,MATCH($A1292&amp;"-2",Matches!$J$2:$J$201,0))=""),"",IF(AND($C1292&lt;&gt;"",INDEX(Matches!$F$2:$F$201,MATCH($A1292&amp;"-2",Matches!$J$2:$J$201,0))&lt;&gt;"",$C1292&gt;=INDEX(Matches!$F$2:$F$201,MATCH($A1292&amp;"-2",Matches!$J$2:$J$201,0))),"",IF(AND(F1292=INDEX(Matches!$G$2:$G$201,MATCH($A1292&amp;"-2",Matches!$J$2:$J$201,0)),G1292=INDEX(Matches!$H$2:$H$201,MATCH($A1292&amp;"-2",Matches!$J$2:$J$201,0))),5,IF(SIGN(F1292-G1292)&lt;&gt;SIGN(INDEX(Matches!$G$2:$G$201,MATCH($A1292&amp;"-2",Matches!$J$2:$J$201,0))-INDEX(Matches!$H$2:$H$201,MATCH($A1292&amp;"-2",Matches!$J$2:$J$201,0))),0,IF(F1292-G1292=INDEX(Matches!$G$2:$G$201,MATCH($A1292&amp;"-2",Matches!$J$2:$J$201,0))-INDEX(Matches!$H$2:$H$201,MATCH($A1292&amp;"-2",Matches!$J$2:$J$201,0)),3,2))))),""))</f>
        <v/>
      </c>
      <c r="Z1292" s="12" t="str">
        <f aca="false">IF(OR($B1292="",H1292="",I1292=""),"",IFERROR(IF(OR(INDEX(Matches!$I$2:$I$201,MATCH($A1292&amp;"-3",Matches!$J$2:$J$201,0))="Void",INDEX(Matches!$G$2:$G$201,MATCH($A1292&amp;"-3",Matches!$J$2:$J$201,0))="",INDEX(Matches!$H$2:$H$201,MATCH($A1292&amp;"-3",Matches!$J$2:$J$201,0))=""),"",IF(AND($C1292&lt;&gt;"",INDEX(Matches!$F$2:$F$201,MATCH($A1292&amp;"-3",Matches!$J$2:$J$201,0))&lt;&gt;"",$C1292&gt;=INDEX(Matches!$F$2:$F$201,MATCH($A1292&amp;"-3",Matches!$J$2:$J$201,0))),"",IF(AND(H1292=INDEX(Matches!$G$2:$G$201,MATCH($A1292&amp;"-3",Matches!$J$2:$J$201,0)),I1292=INDEX(Matches!$H$2:$H$201,MATCH($A1292&amp;"-3",Matches!$J$2:$J$201,0))),5,IF(SIGN(H1292-I1292)&lt;&gt;SIGN(INDEX(Matches!$G$2:$G$201,MATCH($A1292&amp;"-3",Matches!$J$2:$J$201,0))-INDEX(Matches!$H$2:$H$201,MATCH($A1292&amp;"-3",Matches!$J$2:$J$201,0))),0,IF(H1292-I1292=INDEX(Matches!$G$2:$G$201,MATCH($A1292&amp;"-3",Matches!$J$2:$J$201,0))-INDEX(Matches!$H$2:$H$201,MATCH($A1292&amp;"-3",Matches!$J$2:$J$201,0)),3,2))))),""))</f>
        <v/>
      </c>
      <c r="AA1292" s="12" t="str">
        <f aca="false">IF(OR($B1292="",J1292="",K1292=""),"",IFERROR(IF(OR(INDEX(Matches!$I$2:$I$201,MATCH($A1292&amp;"-4",Matches!$J$2:$J$201,0))="Void",INDEX(Matches!$G$2:$G$201,MATCH($A1292&amp;"-4",Matches!$J$2:$J$201,0))="",INDEX(Matches!$H$2:$H$201,MATCH($A1292&amp;"-4",Matches!$J$2:$J$201,0))=""),"",IF(AND($C1292&lt;&gt;"",INDEX(Matches!$F$2:$F$201,MATCH($A1292&amp;"-4",Matches!$J$2:$J$201,0))&lt;&gt;"",$C1292&gt;=INDEX(Matches!$F$2:$F$201,MATCH($A1292&amp;"-4",Matches!$J$2:$J$201,0))),"",IF(AND(J1292=INDEX(Matches!$G$2:$G$201,MATCH($A1292&amp;"-4",Matches!$J$2:$J$201,0)),K1292=INDEX(Matches!$H$2:$H$201,MATCH($A1292&amp;"-4",Matches!$J$2:$J$201,0))),5,IF(SIGN(J1292-K1292)&lt;&gt;SIGN(INDEX(Matches!$G$2:$G$201,MATCH($A1292&amp;"-4",Matches!$J$2:$J$201,0))-INDEX(Matches!$H$2:$H$201,MATCH($A1292&amp;"-4",Matches!$J$2:$J$201,0))),0,IF(J1292-K1292=INDEX(Matches!$G$2:$G$201,MATCH($A1292&amp;"-4",Matches!$J$2:$J$201,0))-INDEX(Matches!$H$2:$H$201,MATCH($A1292&amp;"-4",Matches!$J$2:$J$201,0)),3,2))))),""))</f>
        <v/>
      </c>
      <c r="AB1292" s="12" t="str">
        <f aca="false">IF(OR($B1292="",L1292="",M1292=""),"",IFERROR(IF(OR(INDEX(Matches!$I$2:$I$201,MATCH($A1292&amp;"-5",Matches!$J$2:$J$201,0))="Void",INDEX(Matches!$G$2:$G$201,MATCH($A1292&amp;"-5",Matches!$J$2:$J$201,0))="",INDEX(Matches!$H$2:$H$201,MATCH($A1292&amp;"-5",Matches!$J$2:$J$201,0))=""),"",IF(AND($C1292&lt;&gt;"",INDEX(Matches!$F$2:$F$201,MATCH($A1292&amp;"-5",Matches!$J$2:$J$201,0))&lt;&gt;"",$C1292&gt;=INDEX(Matches!$F$2:$F$201,MATCH($A1292&amp;"-5",Matches!$J$2:$J$201,0))),"",IF(AND(L1292=INDEX(Matches!$G$2:$G$201,MATCH($A1292&amp;"-5",Matches!$J$2:$J$201,0)),M1292=INDEX(Matches!$H$2:$H$201,MATCH($A1292&amp;"-5",Matches!$J$2:$J$201,0))),5,IF(SIGN(L1292-M1292)&lt;&gt;SIGN(INDEX(Matches!$G$2:$G$201,MATCH($A1292&amp;"-5",Matches!$J$2:$J$201,0))-INDEX(Matches!$H$2:$H$201,MATCH($A1292&amp;"-5",Matches!$J$2:$J$201,0))),0,IF(L1292-M1292=INDEX(Matches!$G$2:$G$201,MATCH($A1292&amp;"-5",Matches!$J$2:$J$201,0))-INDEX(Matches!$H$2:$H$201,MATCH($A1292&amp;"-5",Matches!$J$2:$J$201,0)),3,2))))),""))</f>
        <v/>
      </c>
      <c r="AC1292" s="12" t="str">
        <f aca="false">IF(OR($B1292="",N1292="",O1292=""),"",IFERROR(IF(OR(INDEX(Matches!$I$2:$I$201,MATCH($A1292&amp;"-6",Matches!$J$2:$J$201,0))="Void",INDEX(Matches!$G$2:$G$201,MATCH($A1292&amp;"-6",Matches!$J$2:$J$201,0))="",INDEX(Matches!$H$2:$H$201,MATCH($A1292&amp;"-6",Matches!$J$2:$J$201,0))=""),"",IF(AND($C1292&lt;&gt;"",INDEX(Matches!$F$2:$F$201,MATCH($A1292&amp;"-6",Matches!$J$2:$J$201,0))&lt;&gt;"",$C1292&gt;=INDEX(Matches!$F$2:$F$201,MATCH($A1292&amp;"-6",Matches!$J$2:$J$201,0))),"",IF(AND(N1292=INDEX(Matches!$G$2:$G$201,MATCH($A1292&amp;"-6",Matches!$J$2:$J$201,0)),O1292=INDEX(Matches!$H$2:$H$201,MATCH($A1292&amp;"-6",Matches!$J$2:$J$201,0))),5,IF(SIGN(N1292-O1292)&lt;&gt;SIGN(INDEX(Matches!$G$2:$G$201,MATCH($A1292&amp;"-6",Matches!$J$2:$J$201,0))-INDEX(Matches!$H$2:$H$201,MATCH($A1292&amp;"-6",Matches!$J$2:$J$201,0))),0,IF(N1292-O1292=INDEX(Matches!$G$2:$G$201,MATCH($A1292&amp;"-6",Matches!$J$2:$J$201,0))-INDEX(Matches!$H$2:$H$201,MATCH($A1292&amp;"-6",Matches!$J$2:$J$201,0)),3,2))))),""))</f>
        <v/>
      </c>
      <c r="AD1292" s="12" t="str">
        <f aca="false">IF(OR($B1292="",P1292="",Q1292=""),"",IFERROR(IF(OR(INDEX(Matches!$I$2:$I$201,MATCH($A1292&amp;"-7",Matches!$J$2:$J$201,0))="Void",INDEX(Matches!$G$2:$G$201,MATCH($A1292&amp;"-7",Matches!$J$2:$J$201,0))="",INDEX(Matches!$H$2:$H$201,MATCH($A1292&amp;"-7",Matches!$J$2:$J$201,0))=""),"",IF(AND($C1292&lt;&gt;"",INDEX(Matches!$F$2:$F$201,MATCH($A1292&amp;"-7",Matches!$J$2:$J$201,0))&lt;&gt;"",$C1292&gt;=INDEX(Matches!$F$2:$F$201,MATCH($A1292&amp;"-7",Matches!$J$2:$J$201,0))),"",IF(AND(P1292=INDEX(Matches!$G$2:$G$201,MATCH($A1292&amp;"-7",Matches!$J$2:$J$201,0)),Q1292=INDEX(Matches!$H$2:$H$201,MATCH($A1292&amp;"-7",Matches!$J$2:$J$201,0))),5,IF(SIGN(P1292-Q1292)&lt;&gt;SIGN(INDEX(Matches!$G$2:$G$201,MATCH($A1292&amp;"-7",Matches!$J$2:$J$201,0))-INDEX(Matches!$H$2:$H$201,MATCH($A1292&amp;"-7",Matches!$J$2:$J$201,0))),0,IF(P1292-Q1292=INDEX(Matches!$G$2:$G$201,MATCH($A1292&amp;"-7",Matches!$J$2:$J$201,0))-INDEX(Matches!$H$2:$H$201,MATCH($A1292&amp;"-7",Matches!$J$2:$J$201,0)),3,2))))),""))</f>
        <v/>
      </c>
      <c r="AE1292" s="12" t="str">
        <f aca="false">IF(OR($B1292="",R1292="",S1292=""),"",IFERROR(IF(OR(INDEX(Matches!$I$2:$I$201,MATCH($A1292&amp;"-8",Matches!$J$2:$J$201,0))="Void",INDEX(Matches!$G$2:$G$201,MATCH($A1292&amp;"-8",Matches!$J$2:$J$201,0))="",INDEX(Matches!$H$2:$H$201,MATCH($A1292&amp;"-8",Matches!$J$2:$J$201,0))=""),"",IF(AND($C1292&lt;&gt;"",INDEX(Matches!$F$2:$F$201,MATCH($A1292&amp;"-8",Matches!$J$2:$J$201,0))&lt;&gt;"",$C1292&gt;=INDEX(Matches!$F$2:$F$201,MATCH($A1292&amp;"-8",Matches!$J$2:$J$201,0))),"",IF(AND(R1292=INDEX(Matches!$G$2:$G$201,MATCH($A1292&amp;"-8",Matches!$J$2:$J$201,0)),S1292=INDEX(Matches!$H$2:$H$201,MATCH($A1292&amp;"-8",Matches!$J$2:$J$201,0))),5,IF(SIGN(R1292-S1292)&lt;&gt;SIGN(INDEX(Matches!$G$2:$G$201,MATCH($A1292&amp;"-8",Matches!$J$2:$J$201,0))-INDEX(Matches!$H$2:$H$201,MATCH($A1292&amp;"-8",Matches!$J$2:$J$201,0))),0,IF(R1292-S1292=INDEX(Matches!$G$2:$G$201,MATCH($A1292&amp;"-8",Matches!$J$2:$J$201,0))-INDEX(Matches!$H$2:$H$201,MATCH($A1292&amp;"-8",Matches!$J$2:$J$201,0)),3,2))))),""))</f>
        <v/>
      </c>
      <c r="AF1292" s="12" t="str">
        <f aca="false">IF(OR($B1292="",T1292="",U1292=""),"",IFERROR(IF(OR(INDEX(Matches!$I$2:$I$201,MATCH($A1292&amp;"-9",Matches!$J$2:$J$201,0))="Void",INDEX(Matches!$G$2:$G$201,MATCH($A1292&amp;"-9",Matches!$J$2:$J$201,0))="",INDEX(Matches!$H$2:$H$201,MATCH($A1292&amp;"-9",Matches!$J$2:$J$201,0))=""),"",IF(AND($C1292&lt;&gt;"",INDEX(Matches!$F$2:$F$201,MATCH($A1292&amp;"-9",Matches!$J$2:$J$201,0))&lt;&gt;"",$C1292&gt;=INDEX(Matches!$F$2:$F$201,MATCH($A1292&amp;"-9",Matches!$J$2:$J$201,0))),"",IF(AND(T1292=INDEX(Matches!$G$2:$G$201,MATCH($A1292&amp;"-9",Matches!$J$2:$J$201,0)),U1292=INDEX(Matches!$H$2:$H$201,MATCH($A1292&amp;"-9",Matches!$J$2:$J$201,0))),5,IF(SIGN(T1292-U1292)&lt;&gt;SIGN(INDEX(Matches!$G$2:$G$201,MATCH($A1292&amp;"-9",Matches!$J$2:$J$201,0))-INDEX(Matches!$H$2:$H$201,MATCH($A1292&amp;"-9",Matches!$J$2:$J$201,0))),0,IF(T1292-U1292=INDEX(Matches!$G$2:$G$201,MATCH($A1292&amp;"-9",Matches!$J$2:$J$201,0))-INDEX(Matches!$H$2:$H$201,MATCH($A1292&amp;"-9",Matches!$J$2:$J$201,0)),3,2))))),""))</f>
        <v/>
      </c>
      <c r="AG1292" s="12" t="str">
        <f aca="false">IF(OR($B1292="",V1292="",W1292=""),"",IFERROR(IF(OR(INDEX(Matches!$I$2:$I$201,MATCH($A1292&amp;"-10",Matches!$J$2:$J$201,0))="Void",INDEX(Matches!$G$2:$G$201,MATCH($A1292&amp;"-10",Matches!$J$2:$J$201,0))="",INDEX(Matches!$H$2:$H$201,MATCH($A1292&amp;"-10",Matches!$J$2:$J$201,0))=""),"",IF(AND($C1292&lt;&gt;"",INDEX(Matches!$F$2:$F$201,MATCH($A1292&amp;"-10",Matches!$J$2:$J$201,0))&lt;&gt;"",$C1292&gt;=INDEX(Matches!$F$2:$F$201,MATCH($A1292&amp;"-10",Matches!$J$2:$J$201,0))),"",IF(AND(V1292=INDEX(Matches!$G$2:$G$201,MATCH($A1292&amp;"-10",Matches!$J$2:$J$201,0)),W1292=INDEX(Matches!$H$2:$H$201,MATCH($A1292&amp;"-10",Matches!$J$2:$J$201,0))),5,IF(SIGN(V1292-W1292)&lt;&gt;SIGN(INDEX(Matches!$G$2:$G$201,MATCH($A1292&amp;"-10",Matches!$J$2:$J$201,0))-INDEX(Matches!$H$2:$H$201,MATCH($A1292&amp;"-10",Matches!$J$2:$J$201,0))),0,IF(V1292-W1292=INDEX(Matches!$G$2:$G$201,MATCH($A1292&amp;"-10",Matches!$J$2:$J$201,0))-INDEX(Matches!$H$2:$H$201,MATCH($A1292&amp;"-10",Matches!$J$2:$J$201,0)),3,2))))),""))</f>
        <v/>
      </c>
      <c r="AH1292" s="13" t="str">
        <f aca="false">IF($B1292="","",SUM(X1292:AG1292))</f>
        <v/>
      </c>
      <c r="AI1292" s="12" t="str">
        <f aca="false">IF($B1292="","",COUNTIF(X1292:AG1292,5))</f>
        <v/>
      </c>
      <c r="AJ1292" s="12" t="str">
        <f aca="false">IF($B1292="","",COUNTIF(X1292:AG1292,"&gt;=2"))</f>
        <v/>
      </c>
      <c r="AK1292" s="12" t="str">
        <f aca="false">IF($B1292="","",COUNT(X1292:AG1292))</f>
        <v/>
      </c>
    </row>
    <row r="1293" customFormat="false" ht="15" hidden="false" customHeight="false" outlineLevel="0" collapsed="false">
      <c r="A1293" s="7"/>
      <c r="B1293" s="7"/>
      <c r="C1293" s="11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12" t="str">
        <f aca="false">IF(OR($B1293="",D1293="",E1293=""),"",IFERROR(IF(OR(INDEX(Matches!$I$2:$I$201,MATCH($A1293&amp;"-1",Matches!$J$2:$J$201,0))="Void",INDEX(Matches!$G$2:$G$201,MATCH($A1293&amp;"-1",Matches!$J$2:$J$201,0))="",INDEX(Matches!$H$2:$H$201,MATCH($A1293&amp;"-1",Matches!$J$2:$J$201,0))=""),"",IF(AND($C1293&lt;&gt;"",INDEX(Matches!$F$2:$F$201,MATCH($A1293&amp;"-1",Matches!$J$2:$J$201,0))&lt;&gt;"",$C1293&gt;=INDEX(Matches!$F$2:$F$201,MATCH($A1293&amp;"-1",Matches!$J$2:$J$201,0))),"",IF(AND(D1293=INDEX(Matches!$G$2:$G$201,MATCH($A1293&amp;"-1",Matches!$J$2:$J$201,0)),E1293=INDEX(Matches!$H$2:$H$201,MATCH($A1293&amp;"-1",Matches!$J$2:$J$201,0))),5,IF(SIGN(D1293-E1293)&lt;&gt;SIGN(INDEX(Matches!$G$2:$G$201,MATCH($A1293&amp;"-1",Matches!$J$2:$J$201,0))-INDEX(Matches!$H$2:$H$201,MATCH($A1293&amp;"-1",Matches!$J$2:$J$201,0))),0,IF(D1293-E1293=INDEX(Matches!$G$2:$G$201,MATCH($A1293&amp;"-1",Matches!$J$2:$J$201,0))-INDEX(Matches!$H$2:$H$201,MATCH($A1293&amp;"-1",Matches!$J$2:$J$201,0)),3,2))))),""))</f>
        <v/>
      </c>
      <c r="Y1293" s="12" t="str">
        <f aca="false">IF(OR($B1293="",F1293="",G1293=""),"",IFERROR(IF(OR(INDEX(Matches!$I$2:$I$201,MATCH($A1293&amp;"-2",Matches!$J$2:$J$201,0))="Void",INDEX(Matches!$G$2:$G$201,MATCH($A1293&amp;"-2",Matches!$J$2:$J$201,0))="",INDEX(Matches!$H$2:$H$201,MATCH($A1293&amp;"-2",Matches!$J$2:$J$201,0))=""),"",IF(AND($C1293&lt;&gt;"",INDEX(Matches!$F$2:$F$201,MATCH($A1293&amp;"-2",Matches!$J$2:$J$201,0))&lt;&gt;"",$C1293&gt;=INDEX(Matches!$F$2:$F$201,MATCH($A1293&amp;"-2",Matches!$J$2:$J$201,0))),"",IF(AND(F1293=INDEX(Matches!$G$2:$G$201,MATCH($A1293&amp;"-2",Matches!$J$2:$J$201,0)),G1293=INDEX(Matches!$H$2:$H$201,MATCH($A1293&amp;"-2",Matches!$J$2:$J$201,0))),5,IF(SIGN(F1293-G1293)&lt;&gt;SIGN(INDEX(Matches!$G$2:$G$201,MATCH($A1293&amp;"-2",Matches!$J$2:$J$201,0))-INDEX(Matches!$H$2:$H$201,MATCH($A1293&amp;"-2",Matches!$J$2:$J$201,0))),0,IF(F1293-G1293=INDEX(Matches!$G$2:$G$201,MATCH($A1293&amp;"-2",Matches!$J$2:$J$201,0))-INDEX(Matches!$H$2:$H$201,MATCH($A1293&amp;"-2",Matches!$J$2:$J$201,0)),3,2))))),""))</f>
        <v/>
      </c>
      <c r="Z1293" s="12" t="str">
        <f aca="false">IF(OR($B1293="",H1293="",I1293=""),"",IFERROR(IF(OR(INDEX(Matches!$I$2:$I$201,MATCH($A1293&amp;"-3",Matches!$J$2:$J$201,0))="Void",INDEX(Matches!$G$2:$G$201,MATCH($A1293&amp;"-3",Matches!$J$2:$J$201,0))="",INDEX(Matches!$H$2:$H$201,MATCH($A1293&amp;"-3",Matches!$J$2:$J$201,0))=""),"",IF(AND($C1293&lt;&gt;"",INDEX(Matches!$F$2:$F$201,MATCH($A1293&amp;"-3",Matches!$J$2:$J$201,0))&lt;&gt;"",$C1293&gt;=INDEX(Matches!$F$2:$F$201,MATCH($A1293&amp;"-3",Matches!$J$2:$J$201,0))),"",IF(AND(H1293=INDEX(Matches!$G$2:$G$201,MATCH($A1293&amp;"-3",Matches!$J$2:$J$201,0)),I1293=INDEX(Matches!$H$2:$H$201,MATCH($A1293&amp;"-3",Matches!$J$2:$J$201,0))),5,IF(SIGN(H1293-I1293)&lt;&gt;SIGN(INDEX(Matches!$G$2:$G$201,MATCH($A1293&amp;"-3",Matches!$J$2:$J$201,0))-INDEX(Matches!$H$2:$H$201,MATCH($A1293&amp;"-3",Matches!$J$2:$J$201,0))),0,IF(H1293-I1293=INDEX(Matches!$G$2:$G$201,MATCH($A1293&amp;"-3",Matches!$J$2:$J$201,0))-INDEX(Matches!$H$2:$H$201,MATCH($A1293&amp;"-3",Matches!$J$2:$J$201,0)),3,2))))),""))</f>
        <v/>
      </c>
      <c r="AA1293" s="12" t="str">
        <f aca="false">IF(OR($B1293="",J1293="",K1293=""),"",IFERROR(IF(OR(INDEX(Matches!$I$2:$I$201,MATCH($A1293&amp;"-4",Matches!$J$2:$J$201,0))="Void",INDEX(Matches!$G$2:$G$201,MATCH($A1293&amp;"-4",Matches!$J$2:$J$201,0))="",INDEX(Matches!$H$2:$H$201,MATCH($A1293&amp;"-4",Matches!$J$2:$J$201,0))=""),"",IF(AND($C1293&lt;&gt;"",INDEX(Matches!$F$2:$F$201,MATCH($A1293&amp;"-4",Matches!$J$2:$J$201,0))&lt;&gt;"",$C1293&gt;=INDEX(Matches!$F$2:$F$201,MATCH($A1293&amp;"-4",Matches!$J$2:$J$201,0))),"",IF(AND(J1293=INDEX(Matches!$G$2:$G$201,MATCH($A1293&amp;"-4",Matches!$J$2:$J$201,0)),K1293=INDEX(Matches!$H$2:$H$201,MATCH($A1293&amp;"-4",Matches!$J$2:$J$201,0))),5,IF(SIGN(J1293-K1293)&lt;&gt;SIGN(INDEX(Matches!$G$2:$G$201,MATCH($A1293&amp;"-4",Matches!$J$2:$J$201,0))-INDEX(Matches!$H$2:$H$201,MATCH($A1293&amp;"-4",Matches!$J$2:$J$201,0))),0,IF(J1293-K1293=INDEX(Matches!$G$2:$G$201,MATCH($A1293&amp;"-4",Matches!$J$2:$J$201,0))-INDEX(Matches!$H$2:$H$201,MATCH($A1293&amp;"-4",Matches!$J$2:$J$201,0)),3,2))))),""))</f>
        <v/>
      </c>
      <c r="AB1293" s="12" t="str">
        <f aca="false">IF(OR($B1293="",L1293="",M1293=""),"",IFERROR(IF(OR(INDEX(Matches!$I$2:$I$201,MATCH($A1293&amp;"-5",Matches!$J$2:$J$201,0))="Void",INDEX(Matches!$G$2:$G$201,MATCH($A1293&amp;"-5",Matches!$J$2:$J$201,0))="",INDEX(Matches!$H$2:$H$201,MATCH($A1293&amp;"-5",Matches!$J$2:$J$201,0))=""),"",IF(AND($C1293&lt;&gt;"",INDEX(Matches!$F$2:$F$201,MATCH($A1293&amp;"-5",Matches!$J$2:$J$201,0))&lt;&gt;"",$C1293&gt;=INDEX(Matches!$F$2:$F$201,MATCH($A1293&amp;"-5",Matches!$J$2:$J$201,0))),"",IF(AND(L1293=INDEX(Matches!$G$2:$G$201,MATCH($A1293&amp;"-5",Matches!$J$2:$J$201,0)),M1293=INDEX(Matches!$H$2:$H$201,MATCH($A1293&amp;"-5",Matches!$J$2:$J$201,0))),5,IF(SIGN(L1293-M1293)&lt;&gt;SIGN(INDEX(Matches!$G$2:$G$201,MATCH($A1293&amp;"-5",Matches!$J$2:$J$201,0))-INDEX(Matches!$H$2:$H$201,MATCH($A1293&amp;"-5",Matches!$J$2:$J$201,0))),0,IF(L1293-M1293=INDEX(Matches!$G$2:$G$201,MATCH($A1293&amp;"-5",Matches!$J$2:$J$201,0))-INDEX(Matches!$H$2:$H$201,MATCH($A1293&amp;"-5",Matches!$J$2:$J$201,0)),3,2))))),""))</f>
        <v/>
      </c>
      <c r="AC1293" s="12" t="str">
        <f aca="false">IF(OR($B1293="",N1293="",O1293=""),"",IFERROR(IF(OR(INDEX(Matches!$I$2:$I$201,MATCH($A1293&amp;"-6",Matches!$J$2:$J$201,0))="Void",INDEX(Matches!$G$2:$G$201,MATCH($A1293&amp;"-6",Matches!$J$2:$J$201,0))="",INDEX(Matches!$H$2:$H$201,MATCH($A1293&amp;"-6",Matches!$J$2:$J$201,0))=""),"",IF(AND($C1293&lt;&gt;"",INDEX(Matches!$F$2:$F$201,MATCH($A1293&amp;"-6",Matches!$J$2:$J$201,0))&lt;&gt;"",$C1293&gt;=INDEX(Matches!$F$2:$F$201,MATCH($A1293&amp;"-6",Matches!$J$2:$J$201,0))),"",IF(AND(N1293=INDEX(Matches!$G$2:$G$201,MATCH($A1293&amp;"-6",Matches!$J$2:$J$201,0)),O1293=INDEX(Matches!$H$2:$H$201,MATCH($A1293&amp;"-6",Matches!$J$2:$J$201,0))),5,IF(SIGN(N1293-O1293)&lt;&gt;SIGN(INDEX(Matches!$G$2:$G$201,MATCH($A1293&amp;"-6",Matches!$J$2:$J$201,0))-INDEX(Matches!$H$2:$H$201,MATCH($A1293&amp;"-6",Matches!$J$2:$J$201,0))),0,IF(N1293-O1293=INDEX(Matches!$G$2:$G$201,MATCH($A1293&amp;"-6",Matches!$J$2:$J$201,0))-INDEX(Matches!$H$2:$H$201,MATCH($A1293&amp;"-6",Matches!$J$2:$J$201,0)),3,2))))),""))</f>
        <v/>
      </c>
      <c r="AD1293" s="12" t="str">
        <f aca="false">IF(OR($B1293="",P1293="",Q1293=""),"",IFERROR(IF(OR(INDEX(Matches!$I$2:$I$201,MATCH($A1293&amp;"-7",Matches!$J$2:$J$201,0))="Void",INDEX(Matches!$G$2:$G$201,MATCH($A1293&amp;"-7",Matches!$J$2:$J$201,0))="",INDEX(Matches!$H$2:$H$201,MATCH($A1293&amp;"-7",Matches!$J$2:$J$201,0))=""),"",IF(AND($C1293&lt;&gt;"",INDEX(Matches!$F$2:$F$201,MATCH($A1293&amp;"-7",Matches!$J$2:$J$201,0))&lt;&gt;"",$C1293&gt;=INDEX(Matches!$F$2:$F$201,MATCH($A1293&amp;"-7",Matches!$J$2:$J$201,0))),"",IF(AND(P1293=INDEX(Matches!$G$2:$G$201,MATCH($A1293&amp;"-7",Matches!$J$2:$J$201,0)),Q1293=INDEX(Matches!$H$2:$H$201,MATCH($A1293&amp;"-7",Matches!$J$2:$J$201,0))),5,IF(SIGN(P1293-Q1293)&lt;&gt;SIGN(INDEX(Matches!$G$2:$G$201,MATCH($A1293&amp;"-7",Matches!$J$2:$J$201,0))-INDEX(Matches!$H$2:$H$201,MATCH($A1293&amp;"-7",Matches!$J$2:$J$201,0))),0,IF(P1293-Q1293=INDEX(Matches!$G$2:$G$201,MATCH($A1293&amp;"-7",Matches!$J$2:$J$201,0))-INDEX(Matches!$H$2:$H$201,MATCH($A1293&amp;"-7",Matches!$J$2:$J$201,0)),3,2))))),""))</f>
        <v/>
      </c>
      <c r="AE1293" s="12" t="str">
        <f aca="false">IF(OR($B1293="",R1293="",S1293=""),"",IFERROR(IF(OR(INDEX(Matches!$I$2:$I$201,MATCH($A1293&amp;"-8",Matches!$J$2:$J$201,0))="Void",INDEX(Matches!$G$2:$G$201,MATCH($A1293&amp;"-8",Matches!$J$2:$J$201,0))="",INDEX(Matches!$H$2:$H$201,MATCH($A1293&amp;"-8",Matches!$J$2:$J$201,0))=""),"",IF(AND($C1293&lt;&gt;"",INDEX(Matches!$F$2:$F$201,MATCH($A1293&amp;"-8",Matches!$J$2:$J$201,0))&lt;&gt;"",$C1293&gt;=INDEX(Matches!$F$2:$F$201,MATCH($A1293&amp;"-8",Matches!$J$2:$J$201,0))),"",IF(AND(R1293=INDEX(Matches!$G$2:$G$201,MATCH($A1293&amp;"-8",Matches!$J$2:$J$201,0)),S1293=INDEX(Matches!$H$2:$H$201,MATCH($A1293&amp;"-8",Matches!$J$2:$J$201,0))),5,IF(SIGN(R1293-S1293)&lt;&gt;SIGN(INDEX(Matches!$G$2:$G$201,MATCH($A1293&amp;"-8",Matches!$J$2:$J$201,0))-INDEX(Matches!$H$2:$H$201,MATCH($A1293&amp;"-8",Matches!$J$2:$J$201,0))),0,IF(R1293-S1293=INDEX(Matches!$G$2:$G$201,MATCH($A1293&amp;"-8",Matches!$J$2:$J$201,0))-INDEX(Matches!$H$2:$H$201,MATCH($A1293&amp;"-8",Matches!$J$2:$J$201,0)),3,2))))),""))</f>
        <v/>
      </c>
      <c r="AF1293" s="12" t="str">
        <f aca="false">IF(OR($B1293="",T1293="",U1293=""),"",IFERROR(IF(OR(INDEX(Matches!$I$2:$I$201,MATCH($A1293&amp;"-9",Matches!$J$2:$J$201,0))="Void",INDEX(Matches!$G$2:$G$201,MATCH($A1293&amp;"-9",Matches!$J$2:$J$201,0))="",INDEX(Matches!$H$2:$H$201,MATCH($A1293&amp;"-9",Matches!$J$2:$J$201,0))=""),"",IF(AND($C1293&lt;&gt;"",INDEX(Matches!$F$2:$F$201,MATCH($A1293&amp;"-9",Matches!$J$2:$J$201,0))&lt;&gt;"",$C1293&gt;=INDEX(Matches!$F$2:$F$201,MATCH($A1293&amp;"-9",Matches!$J$2:$J$201,0))),"",IF(AND(T1293=INDEX(Matches!$G$2:$G$201,MATCH($A1293&amp;"-9",Matches!$J$2:$J$201,0)),U1293=INDEX(Matches!$H$2:$H$201,MATCH($A1293&amp;"-9",Matches!$J$2:$J$201,0))),5,IF(SIGN(T1293-U1293)&lt;&gt;SIGN(INDEX(Matches!$G$2:$G$201,MATCH($A1293&amp;"-9",Matches!$J$2:$J$201,0))-INDEX(Matches!$H$2:$H$201,MATCH($A1293&amp;"-9",Matches!$J$2:$J$201,0))),0,IF(T1293-U1293=INDEX(Matches!$G$2:$G$201,MATCH($A1293&amp;"-9",Matches!$J$2:$J$201,0))-INDEX(Matches!$H$2:$H$201,MATCH($A1293&amp;"-9",Matches!$J$2:$J$201,0)),3,2))))),""))</f>
        <v/>
      </c>
      <c r="AG1293" s="12" t="str">
        <f aca="false">IF(OR($B1293="",V1293="",W1293=""),"",IFERROR(IF(OR(INDEX(Matches!$I$2:$I$201,MATCH($A1293&amp;"-10",Matches!$J$2:$J$201,0))="Void",INDEX(Matches!$G$2:$G$201,MATCH($A1293&amp;"-10",Matches!$J$2:$J$201,0))="",INDEX(Matches!$H$2:$H$201,MATCH($A1293&amp;"-10",Matches!$J$2:$J$201,0))=""),"",IF(AND($C1293&lt;&gt;"",INDEX(Matches!$F$2:$F$201,MATCH($A1293&amp;"-10",Matches!$J$2:$J$201,0))&lt;&gt;"",$C1293&gt;=INDEX(Matches!$F$2:$F$201,MATCH($A1293&amp;"-10",Matches!$J$2:$J$201,0))),"",IF(AND(V1293=INDEX(Matches!$G$2:$G$201,MATCH($A1293&amp;"-10",Matches!$J$2:$J$201,0)),W1293=INDEX(Matches!$H$2:$H$201,MATCH($A1293&amp;"-10",Matches!$J$2:$J$201,0))),5,IF(SIGN(V1293-W1293)&lt;&gt;SIGN(INDEX(Matches!$G$2:$G$201,MATCH($A1293&amp;"-10",Matches!$J$2:$J$201,0))-INDEX(Matches!$H$2:$H$201,MATCH($A1293&amp;"-10",Matches!$J$2:$J$201,0))),0,IF(V1293-W1293=INDEX(Matches!$G$2:$G$201,MATCH($A1293&amp;"-10",Matches!$J$2:$J$201,0))-INDEX(Matches!$H$2:$H$201,MATCH($A1293&amp;"-10",Matches!$J$2:$J$201,0)),3,2))))),""))</f>
        <v/>
      </c>
      <c r="AH1293" s="13" t="str">
        <f aca="false">IF($B1293="","",SUM(X1293:AG1293))</f>
        <v/>
      </c>
      <c r="AI1293" s="12" t="str">
        <f aca="false">IF($B1293="","",COUNTIF(X1293:AG1293,5))</f>
        <v/>
      </c>
      <c r="AJ1293" s="12" t="str">
        <f aca="false">IF($B1293="","",COUNTIF(X1293:AG1293,"&gt;=2"))</f>
        <v/>
      </c>
      <c r="AK1293" s="12" t="str">
        <f aca="false">IF($B1293="","",COUNT(X1293:AG1293))</f>
        <v/>
      </c>
    </row>
    <row r="1294" customFormat="false" ht="15" hidden="false" customHeight="false" outlineLevel="0" collapsed="false">
      <c r="A1294" s="7"/>
      <c r="B1294" s="7"/>
      <c r="C1294" s="11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12" t="str">
        <f aca="false">IF(OR($B1294="",D1294="",E1294=""),"",IFERROR(IF(OR(INDEX(Matches!$I$2:$I$201,MATCH($A1294&amp;"-1",Matches!$J$2:$J$201,0))="Void",INDEX(Matches!$G$2:$G$201,MATCH($A1294&amp;"-1",Matches!$J$2:$J$201,0))="",INDEX(Matches!$H$2:$H$201,MATCH($A1294&amp;"-1",Matches!$J$2:$J$201,0))=""),"",IF(AND($C1294&lt;&gt;"",INDEX(Matches!$F$2:$F$201,MATCH($A1294&amp;"-1",Matches!$J$2:$J$201,0))&lt;&gt;"",$C1294&gt;=INDEX(Matches!$F$2:$F$201,MATCH($A1294&amp;"-1",Matches!$J$2:$J$201,0))),"",IF(AND(D1294=INDEX(Matches!$G$2:$G$201,MATCH($A1294&amp;"-1",Matches!$J$2:$J$201,0)),E1294=INDEX(Matches!$H$2:$H$201,MATCH($A1294&amp;"-1",Matches!$J$2:$J$201,0))),5,IF(SIGN(D1294-E1294)&lt;&gt;SIGN(INDEX(Matches!$G$2:$G$201,MATCH($A1294&amp;"-1",Matches!$J$2:$J$201,0))-INDEX(Matches!$H$2:$H$201,MATCH($A1294&amp;"-1",Matches!$J$2:$J$201,0))),0,IF(D1294-E1294=INDEX(Matches!$G$2:$G$201,MATCH($A1294&amp;"-1",Matches!$J$2:$J$201,0))-INDEX(Matches!$H$2:$H$201,MATCH($A1294&amp;"-1",Matches!$J$2:$J$201,0)),3,2))))),""))</f>
        <v/>
      </c>
      <c r="Y1294" s="12" t="str">
        <f aca="false">IF(OR($B1294="",F1294="",G1294=""),"",IFERROR(IF(OR(INDEX(Matches!$I$2:$I$201,MATCH($A1294&amp;"-2",Matches!$J$2:$J$201,0))="Void",INDEX(Matches!$G$2:$G$201,MATCH($A1294&amp;"-2",Matches!$J$2:$J$201,0))="",INDEX(Matches!$H$2:$H$201,MATCH($A1294&amp;"-2",Matches!$J$2:$J$201,0))=""),"",IF(AND($C1294&lt;&gt;"",INDEX(Matches!$F$2:$F$201,MATCH($A1294&amp;"-2",Matches!$J$2:$J$201,0))&lt;&gt;"",$C1294&gt;=INDEX(Matches!$F$2:$F$201,MATCH($A1294&amp;"-2",Matches!$J$2:$J$201,0))),"",IF(AND(F1294=INDEX(Matches!$G$2:$G$201,MATCH($A1294&amp;"-2",Matches!$J$2:$J$201,0)),G1294=INDEX(Matches!$H$2:$H$201,MATCH($A1294&amp;"-2",Matches!$J$2:$J$201,0))),5,IF(SIGN(F1294-G1294)&lt;&gt;SIGN(INDEX(Matches!$G$2:$G$201,MATCH($A1294&amp;"-2",Matches!$J$2:$J$201,0))-INDEX(Matches!$H$2:$H$201,MATCH($A1294&amp;"-2",Matches!$J$2:$J$201,0))),0,IF(F1294-G1294=INDEX(Matches!$G$2:$G$201,MATCH($A1294&amp;"-2",Matches!$J$2:$J$201,0))-INDEX(Matches!$H$2:$H$201,MATCH($A1294&amp;"-2",Matches!$J$2:$J$201,0)),3,2))))),""))</f>
        <v/>
      </c>
      <c r="Z1294" s="12" t="str">
        <f aca="false">IF(OR($B1294="",H1294="",I1294=""),"",IFERROR(IF(OR(INDEX(Matches!$I$2:$I$201,MATCH($A1294&amp;"-3",Matches!$J$2:$J$201,0))="Void",INDEX(Matches!$G$2:$G$201,MATCH($A1294&amp;"-3",Matches!$J$2:$J$201,0))="",INDEX(Matches!$H$2:$H$201,MATCH($A1294&amp;"-3",Matches!$J$2:$J$201,0))=""),"",IF(AND($C1294&lt;&gt;"",INDEX(Matches!$F$2:$F$201,MATCH($A1294&amp;"-3",Matches!$J$2:$J$201,0))&lt;&gt;"",$C1294&gt;=INDEX(Matches!$F$2:$F$201,MATCH($A1294&amp;"-3",Matches!$J$2:$J$201,0))),"",IF(AND(H1294=INDEX(Matches!$G$2:$G$201,MATCH($A1294&amp;"-3",Matches!$J$2:$J$201,0)),I1294=INDEX(Matches!$H$2:$H$201,MATCH($A1294&amp;"-3",Matches!$J$2:$J$201,0))),5,IF(SIGN(H1294-I1294)&lt;&gt;SIGN(INDEX(Matches!$G$2:$G$201,MATCH($A1294&amp;"-3",Matches!$J$2:$J$201,0))-INDEX(Matches!$H$2:$H$201,MATCH($A1294&amp;"-3",Matches!$J$2:$J$201,0))),0,IF(H1294-I1294=INDEX(Matches!$G$2:$G$201,MATCH($A1294&amp;"-3",Matches!$J$2:$J$201,0))-INDEX(Matches!$H$2:$H$201,MATCH($A1294&amp;"-3",Matches!$J$2:$J$201,0)),3,2))))),""))</f>
        <v/>
      </c>
      <c r="AA1294" s="12" t="str">
        <f aca="false">IF(OR($B1294="",J1294="",K1294=""),"",IFERROR(IF(OR(INDEX(Matches!$I$2:$I$201,MATCH($A1294&amp;"-4",Matches!$J$2:$J$201,0))="Void",INDEX(Matches!$G$2:$G$201,MATCH($A1294&amp;"-4",Matches!$J$2:$J$201,0))="",INDEX(Matches!$H$2:$H$201,MATCH($A1294&amp;"-4",Matches!$J$2:$J$201,0))=""),"",IF(AND($C1294&lt;&gt;"",INDEX(Matches!$F$2:$F$201,MATCH($A1294&amp;"-4",Matches!$J$2:$J$201,0))&lt;&gt;"",$C1294&gt;=INDEX(Matches!$F$2:$F$201,MATCH($A1294&amp;"-4",Matches!$J$2:$J$201,0))),"",IF(AND(J1294=INDEX(Matches!$G$2:$G$201,MATCH($A1294&amp;"-4",Matches!$J$2:$J$201,0)),K1294=INDEX(Matches!$H$2:$H$201,MATCH($A1294&amp;"-4",Matches!$J$2:$J$201,0))),5,IF(SIGN(J1294-K1294)&lt;&gt;SIGN(INDEX(Matches!$G$2:$G$201,MATCH($A1294&amp;"-4",Matches!$J$2:$J$201,0))-INDEX(Matches!$H$2:$H$201,MATCH($A1294&amp;"-4",Matches!$J$2:$J$201,0))),0,IF(J1294-K1294=INDEX(Matches!$G$2:$G$201,MATCH($A1294&amp;"-4",Matches!$J$2:$J$201,0))-INDEX(Matches!$H$2:$H$201,MATCH($A1294&amp;"-4",Matches!$J$2:$J$201,0)),3,2))))),""))</f>
        <v/>
      </c>
      <c r="AB1294" s="12" t="str">
        <f aca="false">IF(OR($B1294="",L1294="",M1294=""),"",IFERROR(IF(OR(INDEX(Matches!$I$2:$I$201,MATCH($A1294&amp;"-5",Matches!$J$2:$J$201,0))="Void",INDEX(Matches!$G$2:$G$201,MATCH($A1294&amp;"-5",Matches!$J$2:$J$201,0))="",INDEX(Matches!$H$2:$H$201,MATCH($A1294&amp;"-5",Matches!$J$2:$J$201,0))=""),"",IF(AND($C1294&lt;&gt;"",INDEX(Matches!$F$2:$F$201,MATCH($A1294&amp;"-5",Matches!$J$2:$J$201,0))&lt;&gt;"",$C1294&gt;=INDEX(Matches!$F$2:$F$201,MATCH($A1294&amp;"-5",Matches!$J$2:$J$201,0))),"",IF(AND(L1294=INDEX(Matches!$G$2:$G$201,MATCH($A1294&amp;"-5",Matches!$J$2:$J$201,0)),M1294=INDEX(Matches!$H$2:$H$201,MATCH($A1294&amp;"-5",Matches!$J$2:$J$201,0))),5,IF(SIGN(L1294-M1294)&lt;&gt;SIGN(INDEX(Matches!$G$2:$G$201,MATCH($A1294&amp;"-5",Matches!$J$2:$J$201,0))-INDEX(Matches!$H$2:$H$201,MATCH($A1294&amp;"-5",Matches!$J$2:$J$201,0))),0,IF(L1294-M1294=INDEX(Matches!$G$2:$G$201,MATCH($A1294&amp;"-5",Matches!$J$2:$J$201,0))-INDEX(Matches!$H$2:$H$201,MATCH($A1294&amp;"-5",Matches!$J$2:$J$201,0)),3,2))))),""))</f>
        <v/>
      </c>
      <c r="AC1294" s="12" t="str">
        <f aca="false">IF(OR($B1294="",N1294="",O1294=""),"",IFERROR(IF(OR(INDEX(Matches!$I$2:$I$201,MATCH($A1294&amp;"-6",Matches!$J$2:$J$201,0))="Void",INDEX(Matches!$G$2:$G$201,MATCH($A1294&amp;"-6",Matches!$J$2:$J$201,0))="",INDEX(Matches!$H$2:$H$201,MATCH($A1294&amp;"-6",Matches!$J$2:$J$201,0))=""),"",IF(AND($C1294&lt;&gt;"",INDEX(Matches!$F$2:$F$201,MATCH($A1294&amp;"-6",Matches!$J$2:$J$201,0))&lt;&gt;"",$C1294&gt;=INDEX(Matches!$F$2:$F$201,MATCH($A1294&amp;"-6",Matches!$J$2:$J$201,0))),"",IF(AND(N1294=INDEX(Matches!$G$2:$G$201,MATCH($A1294&amp;"-6",Matches!$J$2:$J$201,0)),O1294=INDEX(Matches!$H$2:$H$201,MATCH($A1294&amp;"-6",Matches!$J$2:$J$201,0))),5,IF(SIGN(N1294-O1294)&lt;&gt;SIGN(INDEX(Matches!$G$2:$G$201,MATCH($A1294&amp;"-6",Matches!$J$2:$J$201,0))-INDEX(Matches!$H$2:$H$201,MATCH($A1294&amp;"-6",Matches!$J$2:$J$201,0))),0,IF(N1294-O1294=INDEX(Matches!$G$2:$G$201,MATCH($A1294&amp;"-6",Matches!$J$2:$J$201,0))-INDEX(Matches!$H$2:$H$201,MATCH($A1294&amp;"-6",Matches!$J$2:$J$201,0)),3,2))))),""))</f>
        <v/>
      </c>
      <c r="AD1294" s="12" t="str">
        <f aca="false">IF(OR($B1294="",P1294="",Q1294=""),"",IFERROR(IF(OR(INDEX(Matches!$I$2:$I$201,MATCH($A1294&amp;"-7",Matches!$J$2:$J$201,0))="Void",INDEX(Matches!$G$2:$G$201,MATCH($A1294&amp;"-7",Matches!$J$2:$J$201,0))="",INDEX(Matches!$H$2:$H$201,MATCH($A1294&amp;"-7",Matches!$J$2:$J$201,0))=""),"",IF(AND($C1294&lt;&gt;"",INDEX(Matches!$F$2:$F$201,MATCH($A1294&amp;"-7",Matches!$J$2:$J$201,0))&lt;&gt;"",$C1294&gt;=INDEX(Matches!$F$2:$F$201,MATCH($A1294&amp;"-7",Matches!$J$2:$J$201,0))),"",IF(AND(P1294=INDEX(Matches!$G$2:$G$201,MATCH($A1294&amp;"-7",Matches!$J$2:$J$201,0)),Q1294=INDEX(Matches!$H$2:$H$201,MATCH($A1294&amp;"-7",Matches!$J$2:$J$201,0))),5,IF(SIGN(P1294-Q1294)&lt;&gt;SIGN(INDEX(Matches!$G$2:$G$201,MATCH($A1294&amp;"-7",Matches!$J$2:$J$201,0))-INDEX(Matches!$H$2:$H$201,MATCH($A1294&amp;"-7",Matches!$J$2:$J$201,0))),0,IF(P1294-Q1294=INDEX(Matches!$G$2:$G$201,MATCH($A1294&amp;"-7",Matches!$J$2:$J$201,0))-INDEX(Matches!$H$2:$H$201,MATCH($A1294&amp;"-7",Matches!$J$2:$J$201,0)),3,2))))),""))</f>
        <v/>
      </c>
      <c r="AE1294" s="12" t="str">
        <f aca="false">IF(OR($B1294="",R1294="",S1294=""),"",IFERROR(IF(OR(INDEX(Matches!$I$2:$I$201,MATCH($A1294&amp;"-8",Matches!$J$2:$J$201,0))="Void",INDEX(Matches!$G$2:$G$201,MATCH($A1294&amp;"-8",Matches!$J$2:$J$201,0))="",INDEX(Matches!$H$2:$H$201,MATCH($A1294&amp;"-8",Matches!$J$2:$J$201,0))=""),"",IF(AND($C1294&lt;&gt;"",INDEX(Matches!$F$2:$F$201,MATCH($A1294&amp;"-8",Matches!$J$2:$J$201,0))&lt;&gt;"",$C1294&gt;=INDEX(Matches!$F$2:$F$201,MATCH($A1294&amp;"-8",Matches!$J$2:$J$201,0))),"",IF(AND(R1294=INDEX(Matches!$G$2:$G$201,MATCH($A1294&amp;"-8",Matches!$J$2:$J$201,0)),S1294=INDEX(Matches!$H$2:$H$201,MATCH($A1294&amp;"-8",Matches!$J$2:$J$201,0))),5,IF(SIGN(R1294-S1294)&lt;&gt;SIGN(INDEX(Matches!$G$2:$G$201,MATCH($A1294&amp;"-8",Matches!$J$2:$J$201,0))-INDEX(Matches!$H$2:$H$201,MATCH($A1294&amp;"-8",Matches!$J$2:$J$201,0))),0,IF(R1294-S1294=INDEX(Matches!$G$2:$G$201,MATCH($A1294&amp;"-8",Matches!$J$2:$J$201,0))-INDEX(Matches!$H$2:$H$201,MATCH($A1294&amp;"-8",Matches!$J$2:$J$201,0)),3,2))))),""))</f>
        <v/>
      </c>
      <c r="AF1294" s="12" t="str">
        <f aca="false">IF(OR($B1294="",T1294="",U1294=""),"",IFERROR(IF(OR(INDEX(Matches!$I$2:$I$201,MATCH($A1294&amp;"-9",Matches!$J$2:$J$201,0))="Void",INDEX(Matches!$G$2:$G$201,MATCH($A1294&amp;"-9",Matches!$J$2:$J$201,0))="",INDEX(Matches!$H$2:$H$201,MATCH($A1294&amp;"-9",Matches!$J$2:$J$201,0))=""),"",IF(AND($C1294&lt;&gt;"",INDEX(Matches!$F$2:$F$201,MATCH($A1294&amp;"-9",Matches!$J$2:$J$201,0))&lt;&gt;"",$C1294&gt;=INDEX(Matches!$F$2:$F$201,MATCH($A1294&amp;"-9",Matches!$J$2:$J$201,0))),"",IF(AND(T1294=INDEX(Matches!$G$2:$G$201,MATCH($A1294&amp;"-9",Matches!$J$2:$J$201,0)),U1294=INDEX(Matches!$H$2:$H$201,MATCH($A1294&amp;"-9",Matches!$J$2:$J$201,0))),5,IF(SIGN(T1294-U1294)&lt;&gt;SIGN(INDEX(Matches!$G$2:$G$201,MATCH($A1294&amp;"-9",Matches!$J$2:$J$201,0))-INDEX(Matches!$H$2:$H$201,MATCH($A1294&amp;"-9",Matches!$J$2:$J$201,0))),0,IF(T1294-U1294=INDEX(Matches!$G$2:$G$201,MATCH($A1294&amp;"-9",Matches!$J$2:$J$201,0))-INDEX(Matches!$H$2:$H$201,MATCH($A1294&amp;"-9",Matches!$J$2:$J$201,0)),3,2))))),""))</f>
        <v/>
      </c>
      <c r="AG1294" s="12" t="str">
        <f aca="false">IF(OR($B1294="",V1294="",W1294=""),"",IFERROR(IF(OR(INDEX(Matches!$I$2:$I$201,MATCH($A1294&amp;"-10",Matches!$J$2:$J$201,0))="Void",INDEX(Matches!$G$2:$G$201,MATCH($A1294&amp;"-10",Matches!$J$2:$J$201,0))="",INDEX(Matches!$H$2:$H$201,MATCH($A1294&amp;"-10",Matches!$J$2:$J$201,0))=""),"",IF(AND($C1294&lt;&gt;"",INDEX(Matches!$F$2:$F$201,MATCH($A1294&amp;"-10",Matches!$J$2:$J$201,0))&lt;&gt;"",$C1294&gt;=INDEX(Matches!$F$2:$F$201,MATCH($A1294&amp;"-10",Matches!$J$2:$J$201,0))),"",IF(AND(V1294=INDEX(Matches!$G$2:$G$201,MATCH($A1294&amp;"-10",Matches!$J$2:$J$201,0)),W1294=INDEX(Matches!$H$2:$H$201,MATCH($A1294&amp;"-10",Matches!$J$2:$J$201,0))),5,IF(SIGN(V1294-W1294)&lt;&gt;SIGN(INDEX(Matches!$G$2:$G$201,MATCH($A1294&amp;"-10",Matches!$J$2:$J$201,0))-INDEX(Matches!$H$2:$H$201,MATCH($A1294&amp;"-10",Matches!$J$2:$J$201,0))),0,IF(V1294-W1294=INDEX(Matches!$G$2:$G$201,MATCH($A1294&amp;"-10",Matches!$J$2:$J$201,0))-INDEX(Matches!$H$2:$H$201,MATCH($A1294&amp;"-10",Matches!$J$2:$J$201,0)),3,2))))),""))</f>
        <v/>
      </c>
      <c r="AH1294" s="13" t="str">
        <f aca="false">IF($B1294="","",SUM(X1294:AG1294))</f>
        <v/>
      </c>
      <c r="AI1294" s="12" t="str">
        <f aca="false">IF($B1294="","",COUNTIF(X1294:AG1294,5))</f>
        <v/>
      </c>
      <c r="AJ1294" s="12" t="str">
        <f aca="false">IF($B1294="","",COUNTIF(X1294:AG1294,"&gt;=2"))</f>
        <v/>
      </c>
      <c r="AK1294" s="12" t="str">
        <f aca="false">IF($B1294="","",COUNT(X1294:AG1294))</f>
        <v/>
      </c>
    </row>
    <row r="1295" customFormat="false" ht="15" hidden="false" customHeight="false" outlineLevel="0" collapsed="false">
      <c r="A1295" s="7"/>
      <c r="B1295" s="7"/>
      <c r="C1295" s="11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12" t="str">
        <f aca="false">IF(OR($B1295="",D1295="",E1295=""),"",IFERROR(IF(OR(INDEX(Matches!$I$2:$I$201,MATCH($A1295&amp;"-1",Matches!$J$2:$J$201,0))="Void",INDEX(Matches!$G$2:$G$201,MATCH($A1295&amp;"-1",Matches!$J$2:$J$201,0))="",INDEX(Matches!$H$2:$H$201,MATCH($A1295&amp;"-1",Matches!$J$2:$J$201,0))=""),"",IF(AND($C1295&lt;&gt;"",INDEX(Matches!$F$2:$F$201,MATCH($A1295&amp;"-1",Matches!$J$2:$J$201,0))&lt;&gt;"",$C1295&gt;=INDEX(Matches!$F$2:$F$201,MATCH($A1295&amp;"-1",Matches!$J$2:$J$201,0))),"",IF(AND(D1295=INDEX(Matches!$G$2:$G$201,MATCH($A1295&amp;"-1",Matches!$J$2:$J$201,0)),E1295=INDEX(Matches!$H$2:$H$201,MATCH($A1295&amp;"-1",Matches!$J$2:$J$201,0))),5,IF(SIGN(D1295-E1295)&lt;&gt;SIGN(INDEX(Matches!$G$2:$G$201,MATCH($A1295&amp;"-1",Matches!$J$2:$J$201,0))-INDEX(Matches!$H$2:$H$201,MATCH($A1295&amp;"-1",Matches!$J$2:$J$201,0))),0,IF(D1295-E1295=INDEX(Matches!$G$2:$G$201,MATCH($A1295&amp;"-1",Matches!$J$2:$J$201,0))-INDEX(Matches!$H$2:$H$201,MATCH($A1295&amp;"-1",Matches!$J$2:$J$201,0)),3,2))))),""))</f>
        <v/>
      </c>
      <c r="Y1295" s="12" t="str">
        <f aca="false">IF(OR($B1295="",F1295="",G1295=""),"",IFERROR(IF(OR(INDEX(Matches!$I$2:$I$201,MATCH($A1295&amp;"-2",Matches!$J$2:$J$201,0))="Void",INDEX(Matches!$G$2:$G$201,MATCH($A1295&amp;"-2",Matches!$J$2:$J$201,0))="",INDEX(Matches!$H$2:$H$201,MATCH($A1295&amp;"-2",Matches!$J$2:$J$201,0))=""),"",IF(AND($C1295&lt;&gt;"",INDEX(Matches!$F$2:$F$201,MATCH($A1295&amp;"-2",Matches!$J$2:$J$201,0))&lt;&gt;"",$C1295&gt;=INDEX(Matches!$F$2:$F$201,MATCH($A1295&amp;"-2",Matches!$J$2:$J$201,0))),"",IF(AND(F1295=INDEX(Matches!$G$2:$G$201,MATCH($A1295&amp;"-2",Matches!$J$2:$J$201,0)),G1295=INDEX(Matches!$H$2:$H$201,MATCH($A1295&amp;"-2",Matches!$J$2:$J$201,0))),5,IF(SIGN(F1295-G1295)&lt;&gt;SIGN(INDEX(Matches!$G$2:$G$201,MATCH($A1295&amp;"-2",Matches!$J$2:$J$201,0))-INDEX(Matches!$H$2:$H$201,MATCH($A1295&amp;"-2",Matches!$J$2:$J$201,0))),0,IF(F1295-G1295=INDEX(Matches!$G$2:$G$201,MATCH($A1295&amp;"-2",Matches!$J$2:$J$201,0))-INDEX(Matches!$H$2:$H$201,MATCH($A1295&amp;"-2",Matches!$J$2:$J$201,0)),3,2))))),""))</f>
        <v/>
      </c>
      <c r="Z1295" s="12" t="str">
        <f aca="false">IF(OR($B1295="",H1295="",I1295=""),"",IFERROR(IF(OR(INDEX(Matches!$I$2:$I$201,MATCH($A1295&amp;"-3",Matches!$J$2:$J$201,0))="Void",INDEX(Matches!$G$2:$G$201,MATCH($A1295&amp;"-3",Matches!$J$2:$J$201,0))="",INDEX(Matches!$H$2:$H$201,MATCH($A1295&amp;"-3",Matches!$J$2:$J$201,0))=""),"",IF(AND($C1295&lt;&gt;"",INDEX(Matches!$F$2:$F$201,MATCH($A1295&amp;"-3",Matches!$J$2:$J$201,0))&lt;&gt;"",$C1295&gt;=INDEX(Matches!$F$2:$F$201,MATCH($A1295&amp;"-3",Matches!$J$2:$J$201,0))),"",IF(AND(H1295=INDEX(Matches!$G$2:$G$201,MATCH($A1295&amp;"-3",Matches!$J$2:$J$201,0)),I1295=INDEX(Matches!$H$2:$H$201,MATCH($A1295&amp;"-3",Matches!$J$2:$J$201,0))),5,IF(SIGN(H1295-I1295)&lt;&gt;SIGN(INDEX(Matches!$G$2:$G$201,MATCH($A1295&amp;"-3",Matches!$J$2:$J$201,0))-INDEX(Matches!$H$2:$H$201,MATCH($A1295&amp;"-3",Matches!$J$2:$J$201,0))),0,IF(H1295-I1295=INDEX(Matches!$G$2:$G$201,MATCH($A1295&amp;"-3",Matches!$J$2:$J$201,0))-INDEX(Matches!$H$2:$H$201,MATCH($A1295&amp;"-3",Matches!$J$2:$J$201,0)),3,2))))),""))</f>
        <v/>
      </c>
      <c r="AA1295" s="12" t="str">
        <f aca="false">IF(OR($B1295="",J1295="",K1295=""),"",IFERROR(IF(OR(INDEX(Matches!$I$2:$I$201,MATCH($A1295&amp;"-4",Matches!$J$2:$J$201,0))="Void",INDEX(Matches!$G$2:$G$201,MATCH($A1295&amp;"-4",Matches!$J$2:$J$201,0))="",INDEX(Matches!$H$2:$H$201,MATCH($A1295&amp;"-4",Matches!$J$2:$J$201,0))=""),"",IF(AND($C1295&lt;&gt;"",INDEX(Matches!$F$2:$F$201,MATCH($A1295&amp;"-4",Matches!$J$2:$J$201,0))&lt;&gt;"",$C1295&gt;=INDEX(Matches!$F$2:$F$201,MATCH($A1295&amp;"-4",Matches!$J$2:$J$201,0))),"",IF(AND(J1295=INDEX(Matches!$G$2:$G$201,MATCH($A1295&amp;"-4",Matches!$J$2:$J$201,0)),K1295=INDEX(Matches!$H$2:$H$201,MATCH($A1295&amp;"-4",Matches!$J$2:$J$201,0))),5,IF(SIGN(J1295-K1295)&lt;&gt;SIGN(INDEX(Matches!$G$2:$G$201,MATCH($A1295&amp;"-4",Matches!$J$2:$J$201,0))-INDEX(Matches!$H$2:$H$201,MATCH($A1295&amp;"-4",Matches!$J$2:$J$201,0))),0,IF(J1295-K1295=INDEX(Matches!$G$2:$G$201,MATCH($A1295&amp;"-4",Matches!$J$2:$J$201,0))-INDEX(Matches!$H$2:$H$201,MATCH($A1295&amp;"-4",Matches!$J$2:$J$201,0)),3,2))))),""))</f>
        <v/>
      </c>
      <c r="AB1295" s="12" t="str">
        <f aca="false">IF(OR($B1295="",L1295="",M1295=""),"",IFERROR(IF(OR(INDEX(Matches!$I$2:$I$201,MATCH($A1295&amp;"-5",Matches!$J$2:$J$201,0))="Void",INDEX(Matches!$G$2:$G$201,MATCH($A1295&amp;"-5",Matches!$J$2:$J$201,0))="",INDEX(Matches!$H$2:$H$201,MATCH($A1295&amp;"-5",Matches!$J$2:$J$201,0))=""),"",IF(AND($C1295&lt;&gt;"",INDEX(Matches!$F$2:$F$201,MATCH($A1295&amp;"-5",Matches!$J$2:$J$201,0))&lt;&gt;"",$C1295&gt;=INDEX(Matches!$F$2:$F$201,MATCH($A1295&amp;"-5",Matches!$J$2:$J$201,0))),"",IF(AND(L1295=INDEX(Matches!$G$2:$G$201,MATCH($A1295&amp;"-5",Matches!$J$2:$J$201,0)),M1295=INDEX(Matches!$H$2:$H$201,MATCH($A1295&amp;"-5",Matches!$J$2:$J$201,0))),5,IF(SIGN(L1295-M1295)&lt;&gt;SIGN(INDEX(Matches!$G$2:$G$201,MATCH($A1295&amp;"-5",Matches!$J$2:$J$201,0))-INDEX(Matches!$H$2:$H$201,MATCH($A1295&amp;"-5",Matches!$J$2:$J$201,0))),0,IF(L1295-M1295=INDEX(Matches!$G$2:$G$201,MATCH($A1295&amp;"-5",Matches!$J$2:$J$201,0))-INDEX(Matches!$H$2:$H$201,MATCH($A1295&amp;"-5",Matches!$J$2:$J$201,0)),3,2))))),""))</f>
        <v/>
      </c>
      <c r="AC1295" s="12" t="str">
        <f aca="false">IF(OR($B1295="",N1295="",O1295=""),"",IFERROR(IF(OR(INDEX(Matches!$I$2:$I$201,MATCH($A1295&amp;"-6",Matches!$J$2:$J$201,0))="Void",INDEX(Matches!$G$2:$G$201,MATCH($A1295&amp;"-6",Matches!$J$2:$J$201,0))="",INDEX(Matches!$H$2:$H$201,MATCH($A1295&amp;"-6",Matches!$J$2:$J$201,0))=""),"",IF(AND($C1295&lt;&gt;"",INDEX(Matches!$F$2:$F$201,MATCH($A1295&amp;"-6",Matches!$J$2:$J$201,0))&lt;&gt;"",$C1295&gt;=INDEX(Matches!$F$2:$F$201,MATCH($A1295&amp;"-6",Matches!$J$2:$J$201,0))),"",IF(AND(N1295=INDEX(Matches!$G$2:$G$201,MATCH($A1295&amp;"-6",Matches!$J$2:$J$201,0)),O1295=INDEX(Matches!$H$2:$H$201,MATCH($A1295&amp;"-6",Matches!$J$2:$J$201,0))),5,IF(SIGN(N1295-O1295)&lt;&gt;SIGN(INDEX(Matches!$G$2:$G$201,MATCH($A1295&amp;"-6",Matches!$J$2:$J$201,0))-INDEX(Matches!$H$2:$H$201,MATCH($A1295&amp;"-6",Matches!$J$2:$J$201,0))),0,IF(N1295-O1295=INDEX(Matches!$G$2:$G$201,MATCH($A1295&amp;"-6",Matches!$J$2:$J$201,0))-INDEX(Matches!$H$2:$H$201,MATCH($A1295&amp;"-6",Matches!$J$2:$J$201,0)),3,2))))),""))</f>
        <v/>
      </c>
      <c r="AD1295" s="12" t="str">
        <f aca="false">IF(OR($B1295="",P1295="",Q1295=""),"",IFERROR(IF(OR(INDEX(Matches!$I$2:$I$201,MATCH($A1295&amp;"-7",Matches!$J$2:$J$201,0))="Void",INDEX(Matches!$G$2:$G$201,MATCH($A1295&amp;"-7",Matches!$J$2:$J$201,0))="",INDEX(Matches!$H$2:$H$201,MATCH($A1295&amp;"-7",Matches!$J$2:$J$201,0))=""),"",IF(AND($C1295&lt;&gt;"",INDEX(Matches!$F$2:$F$201,MATCH($A1295&amp;"-7",Matches!$J$2:$J$201,0))&lt;&gt;"",$C1295&gt;=INDEX(Matches!$F$2:$F$201,MATCH($A1295&amp;"-7",Matches!$J$2:$J$201,0))),"",IF(AND(P1295=INDEX(Matches!$G$2:$G$201,MATCH($A1295&amp;"-7",Matches!$J$2:$J$201,0)),Q1295=INDEX(Matches!$H$2:$H$201,MATCH($A1295&amp;"-7",Matches!$J$2:$J$201,0))),5,IF(SIGN(P1295-Q1295)&lt;&gt;SIGN(INDEX(Matches!$G$2:$G$201,MATCH($A1295&amp;"-7",Matches!$J$2:$J$201,0))-INDEX(Matches!$H$2:$H$201,MATCH($A1295&amp;"-7",Matches!$J$2:$J$201,0))),0,IF(P1295-Q1295=INDEX(Matches!$G$2:$G$201,MATCH($A1295&amp;"-7",Matches!$J$2:$J$201,0))-INDEX(Matches!$H$2:$H$201,MATCH($A1295&amp;"-7",Matches!$J$2:$J$201,0)),3,2))))),""))</f>
        <v/>
      </c>
      <c r="AE1295" s="12" t="str">
        <f aca="false">IF(OR($B1295="",R1295="",S1295=""),"",IFERROR(IF(OR(INDEX(Matches!$I$2:$I$201,MATCH($A1295&amp;"-8",Matches!$J$2:$J$201,0))="Void",INDEX(Matches!$G$2:$G$201,MATCH($A1295&amp;"-8",Matches!$J$2:$J$201,0))="",INDEX(Matches!$H$2:$H$201,MATCH($A1295&amp;"-8",Matches!$J$2:$J$201,0))=""),"",IF(AND($C1295&lt;&gt;"",INDEX(Matches!$F$2:$F$201,MATCH($A1295&amp;"-8",Matches!$J$2:$J$201,0))&lt;&gt;"",$C1295&gt;=INDEX(Matches!$F$2:$F$201,MATCH($A1295&amp;"-8",Matches!$J$2:$J$201,0))),"",IF(AND(R1295=INDEX(Matches!$G$2:$G$201,MATCH($A1295&amp;"-8",Matches!$J$2:$J$201,0)),S1295=INDEX(Matches!$H$2:$H$201,MATCH($A1295&amp;"-8",Matches!$J$2:$J$201,0))),5,IF(SIGN(R1295-S1295)&lt;&gt;SIGN(INDEX(Matches!$G$2:$G$201,MATCH($A1295&amp;"-8",Matches!$J$2:$J$201,0))-INDEX(Matches!$H$2:$H$201,MATCH($A1295&amp;"-8",Matches!$J$2:$J$201,0))),0,IF(R1295-S1295=INDEX(Matches!$G$2:$G$201,MATCH($A1295&amp;"-8",Matches!$J$2:$J$201,0))-INDEX(Matches!$H$2:$H$201,MATCH($A1295&amp;"-8",Matches!$J$2:$J$201,0)),3,2))))),""))</f>
        <v/>
      </c>
      <c r="AF1295" s="12" t="str">
        <f aca="false">IF(OR($B1295="",T1295="",U1295=""),"",IFERROR(IF(OR(INDEX(Matches!$I$2:$I$201,MATCH($A1295&amp;"-9",Matches!$J$2:$J$201,0))="Void",INDEX(Matches!$G$2:$G$201,MATCH($A1295&amp;"-9",Matches!$J$2:$J$201,0))="",INDEX(Matches!$H$2:$H$201,MATCH($A1295&amp;"-9",Matches!$J$2:$J$201,0))=""),"",IF(AND($C1295&lt;&gt;"",INDEX(Matches!$F$2:$F$201,MATCH($A1295&amp;"-9",Matches!$J$2:$J$201,0))&lt;&gt;"",$C1295&gt;=INDEX(Matches!$F$2:$F$201,MATCH($A1295&amp;"-9",Matches!$J$2:$J$201,0))),"",IF(AND(T1295=INDEX(Matches!$G$2:$G$201,MATCH($A1295&amp;"-9",Matches!$J$2:$J$201,0)),U1295=INDEX(Matches!$H$2:$H$201,MATCH($A1295&amp;"-9",Matches!$J$2:$J$201,0))),5,IF(SIGN(T1295-U1295)&lt;&gt;SIGN(INDEX(Matches!$G$2:$G$201,MATCH($A1295&amp;"-9",Matches!$J$2:$J$201,0))-INDEX(Matches!$H$2:$H$201,MATCH($A1295&amp;"-9",Matches!$J$2:$J$201,0))),0,IF(T1295-U1295=INDEX(Matches!$G$2:$G$201,MATCH($A1295&amp;"-9",Matches!$J$2:$J$201,0))-INDEX(Matches!$H$2:$H$201,MATCH($A1295&amp;"-9",Matches!$J$2:$J$201,0)),3,2))))),""))</f>
        <v/>
      </c>
      <c r="AG1295" s="12" t="str">
        <f aca="false">IF(OR($B1295="",V1295="",W1295=""),"",IFERROR(IF(OR(INDEX(Matches!$I$2:$I$201,MATCH($A1295&amp;"-10",Matches!$J$2:$J$201,0))="Void",INDEX(Matches!$G$2:$G$201,MATCH($A1295&amp;"-10",Matches!$J$2:$J$201,0))="",INDEX(Matches!$H$2:$H$201,MATCH($A1295&amp;"-10",Matches!$J$2:$J$201,0))=""),"",IF(AND($C1295&lt;&gt;"",INDEX(Matches!$F$2:$F$201,MATCH($A1295&amp;"-10",Matches!$J$2:$J$201,0))&lt;&gt;"",$C1295&gt;=INDEX(Matches!$F$2:$F$201,MATCH($A1295&amp;"-10",Matches!$J$2:$J$201,0))),"",IF(AND(V1295=INDEX(Matches!$G$2:$G$201,MATCH($A1295&amp;"-10",Matches!$J$2:$J$201,0)),W1295=INDEX(Matches!$H$2:$H$201,MATCH($A1295&amp;"-10",Matches!$J$2:$J$201,0))),5,IF(SIGN(V1295-W1295)&lt;&gt;SIGN(INDEX(Matches!$G$2:$G$201,MATCH($A1295&amp;"-10",Matches!$J$2:$J$201,0))-INDEX(Matches!$H$2:$H$201,MATCH($A1295&amp;"-10",Matches!$J$2:$J$201,0))),0,IF(V1295-W1295=INDEX(Matches!$G$2:$G$201,MATCH($A1295&amp;"-10",Matches!$J$2:$J$201,0))-INDEX(Matches!$H$2:$H$201,MATCH($A1295&amp;"-10",Matches!$J$2:$J$201,0)),3,2))))),""))</f>
        <v/>
      </c>
      <c r="AH1295" s="13" t="str">
        <f aca="false">IF($B1295="","",SUM(X1295:AG1295))</f>
        <v/>
      </c>
      <c r="AI1295" s="12" t="str">
        <f aca="false">IF($B1295="","",COUNTIF(X1295:AG1295,5))</f>
        <v/>
      </c>
      <c r="AJ1295" s="12" t="str">
        <f aca="false">IF($B1295="","",COUNTIF(X1295:AG1295,"&gt;=2"))</f>
        <v/>
      </c>
      <c r="AK1295" s="12" t="str">
        <f aca="false">IF($B1295="","",COUNT(X1295:AG1295))</f>
        <v/>
      </c>
    </row>
    <row r="1296" customFormat="false" ht="15" hidden="false" customHeight="false" outlineLevel="0" collapsed="false">
      <c r="A1296" s="7"/>
      <c r="B1296" s="7"/>
      <c r="C1296" s="11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12" t="str">
        <f aca="false">IF(OR($B1296="",D1296="",E1296=""),"",IFERROR(IF(OR(INDEX(Matches!$I$2:$I$201,MATCH($A1296&amp;"-1",Matches!$J$2:$J$201,0))="Void",INDEX(Matches!$G$2:$G$201,MATCH($A1296&amp;"-1",Matches!$J$2:$J$201,0))="",INDEX(Matches!$H$2:$H$201,MATCH($A1296&amp;"-1",Matches!$J$2:$J$201,0))=""),"",IF(AND($C1296&lt;&gt;"",INDEX(Matches!$F$2:$F$201,MATCH($A1296&amp;"-1",Matches!$J$2:$J$201,0))&lt;&gt;"",$C1296&gt;=INDEX(Matches!$F$2:$F$201,MATCH($A1296&amp;"-1",Matches!$J$2:$J$201,0))),"",IF(AND(D1296=INDEX(Matches!$G$2:$G$201,MATCH($A1296&amp;"-1",Matches!$J$2:$J$201,0)),E1296=INDEX(Matches!$H$2:$H$201,MATCH($A1296&amp;"-1",Matches!$J$2:$J$201,0))),5,IF(SIGN(D1296-E1296)&lt;&gt;SIGN(INDEX(Matches!$G$2:$G$201,MATCH($A1296&amp;"-1",Matches!$J$2:$J$201,0))-INDEX(Matches!$H$2:$H$201,MATCH($A1296&amp;"-1",Matches!$J$2:$J$201,0))),0,IF(D1296-E1296=INDEX(Matches!$G$2:$G$201,MATCH($A1296&amp;"-1",Matches!$J$2:$J$201,0))-INDEX(Matches!$H$2:$H$201,MATCH($A1296&amp;"-1",Matches!$J$2:$J$201,0)),3,2))))),""))</f>
        <v/>
      </c>
      <c r="Y1296" s="12" t="str">
        <f aca="false">IF(OR($B1296="",F1296="",G1296=""),"",IFERROR(IF(OR(INDEX(Matches!$I$2:$I$201,MATCH($A1296&amp;"-2",Matches!$J$2:$J$201,0))="Void",INDEX(Matches!$G$2:$G$201,MATCH($A1296&amp;"-2",Matches!$J$2:$J$201,0))="",INDEX(Matches!$H$2:$H$201,MATCH($A1296&amp;"-2",Matches!$J$2:$J$201,0))=""),"",IF(AND($C1296&lt;&gt;"",INDEX(Matches!$F$2:$F$201,MATCH($A1296&amp;"-2",Matches!$J$2:$J$201,0))&lt;&gt;"",$C1296&gt;=INDEX(Matches!$F$2:$F$201,MATCH($A1296&amp;"-2",Matches!$J$2:$J$201,0))),"",IF(AND(F1296=INDEX(Matches!$G$2:$G$201,MATCH($A1296&amp;"-2",Matches!$J$2:$J$201,0)),G1296=INDEX(Matches!$H$2:$H$201,MATCH($A1296&amp;"-2",Matches!$J$2:$J$201,0))),5,IF(SIGN(F1296-G1296)&lt;&gt;SIGN(INDEX(Matches!$G$2:$G$201,MATCH($A1296&amp;"-2",Matches!$J$2:$J$201,0))-INDEX(Matches!$H$2:$H$201,MATCH($A1296&amp;"-2",Matches!$J$2:$J$201,0))),0,IF(F1296-G1296=INDEX(Matches!$G$2:$G$201,MATCH($A1296&amp;"-2",Matches!$J$2:$J$201,0))-INDEX(Matches!$H$2:$H$201,MATCH($A1296&amp;"-2",Matches!$J$2:$J$201,0)),3,2))))),""))</f>
        <v/>
      </c>
      <c r="Z1296" s="12" t="str">
        <f aca="false">IF(OR($B1296="",H1296="",I1296=""),"",IFERROR(IF(OR(INDEX(Matches!$I$2:$I$201,MATCH($A1296&amp;"-3",Matches!$J$2:$J$201,0))="Void",INDEX(Matches!$G$2:$G$201,MATCH($A1296&amp;"-3",Matches!$J$2:$J$201,0))="",INDEX(Matches!$H$2:$H$201,MATCH($A1296&amp;"-3",Matches!$J$2:$J$201,0))=""),"",IF(AND($C1296&lt;&gt;"",INDEX(Matches!$F$2:$F$201,MATCH($A1296&amp;"-3",Matches!$J$2:$J$201,0))&lt;&gt;"",$C1296&gt;=INDEX(Matches!$F$2:$F$201,MATCH($A1296&amp;"-3",Matches!$J$2:$J$201,0))),"",IF(AND(H1296=INDEX(Matches!$G$2:$G$201,MATCH($A1296&amp;"-3",Matches!$J$2:$J$201,0)),I1296=INDEX(Matches!$H$2:$H$201,MATCH($A1296&amp;"-3",Matches!$J$2:$J$201,0))),5,IF(SIGN(H1296-I1296)&lt;&gt;SIGN(INDEX(Matches!$G$2:$G$201,MATCH($A1296&amp;"-3",Matches!$J$2:$J$201,0))-INDEX(Matches!$H$2:$H$201,MATCH($A1296&amp;"-3",Matches!$J$2:$J$201,0))),0,IF(H1296-I1296=INDEX(Matches!$G$2:$G$201,MATCH($A1296&amp;"-3",Matches!$J$2:$J$201,0))-INDEX(Matches!$H$2:$H$201,MATCH($A1296&amp;"-3",Matches!$J$2:$J$201,0)),3,2))))),""))</f>
        <v/>
      </c>
      <c r="AA1296" s="12" t="str">
        <f aca="false">IF(OR($B1296="",J1296="",K1296=""),"",IFERROR(IF(OR(INDEX(Matches!$I$2:$I$201,MATCH($A1296&amp;"-4",Matches!$J$2:$J$201,0))="Void",INDEX(Matches!$G$2:$G$201,MATCH($A1296&amp;"-4",Matches!$J$2:$J$201,0))="",INDEX(Matches!$H$2:$H$201,MATCH($A1296&amp;"-4",Matches!$J$2:$J$201,0))=""),"",IF(AND($C1296&lt;&gt;"",INDEX(Matches!$F$2:$F$201,MATCH($A1296&amp;"-4",Matches!$J$2:$J$201,0))&lt;&gt;"",$C1296&gt;=INDEX(Matches!$F$2:$F$201,MATCH($A1296&amp;"-4",Matches!$J$2:$J$201,0))),"",IF(AND(J1296=INDEX(Matches!$G$2:$G$201,MATCH($A1296&amp;"-4",Matches!$J$2:$J$201,0)),K1296=INDEX(Matches!$H$2:$H$201,MATCH($A1296&amp;"-4",Matches!$J$2:$J$201,0))),5,IF(SIGN(J1296-K1296)&lt;&gt;SIGN(INDEX(Matches!$G$2:$G$201,MATCH($A1296&amp;"-4",Matches!$J$2:$J$201,0))-INDEX(Matches!$H$2:$H$201,MATCH($A1296&amp;"-4",Matches!$J$2:$J$201,0))),0,IF(J1296-K1296=INDEX(Matches!$G$2:$G$201,MATCH($A1296&amp;"-4",Matches!$J$2:$J$201,0))-INDEX(Matches!$H$2:$H$201,MATCH($A1296&amp;"-4",Matches!$J$2:$J$201,0)),3,2))))),""))</f>
        <v/>
      </c>
      <c r="AB1296" s="12" t="str">
        <f aca="false">IF(OR($B1296="",L1296="",M1296=""),"",IFERROR(IF(OR(INDEX(Matches!$I$2:$I$201,MATCH($A1296&amp;"-5",Matches!$J$2:$J$201,0))="Void",INDEX(Matches!$G$2:$G$201,MATCH($A1296&amp;"-5",Matches!$J$2:$J$201,0))="",INDEX(Matches!$H$2:$H$201,MATCH($A1296&amp;"-5",Matches!$J$2:$J$201,0))=""),"",IF(AND($C1296&lt;&gt;"",INDEX(Matches!$F$2:$F$201,MATCH($A1296&amp;"-5",Matches!$J$2:$J$201,0))&lt;&gt;"",$C1296&gt;=INDEX(Matches!$F$2:$F$201,MATCH($A1296&amp;"-5",Matches!$J$2:$J$201,0))),"",IF(AND(L1296=INDEX(Matches!$G$2:$G$201,MATCH($A1296&amp;"-5",Matches!$J$2:$J$201,0)),M1296=INDEX(Matches!$H$2:$H$201,MATCH($A1296&amp;"-5",Matches!$J$2:$J$201,0))),5,IF(SIGN(L1296-M1296)&lt;&gt;SIGN(INDEX(Matches!$G$2:$G$201,MATCH($A1296&amp;"-5",Matches!$J$2:$J$201,0))-INDEX(Matches!$H$2:$H$201,MATCH($A1296&amp;"-5",Matches!$J$2:$J$201,0))),0,IF(L1296-M1296=INDEX(Matches!$G$2:$G$201,MATCH($A1296&amp;"-5",Matches!$J$2:$J$201,0))-INDEX(Matches!$H$2:$H$201,MATCH($A1296&amp;"-5",Matches!$J$2:$J$201,0)),3,2))))),""))</f>
        <v/>
      </c>
      <c r="AC1296" s="12" t="str">
        <f aca="false">IF(OR($B1296="",N1296="",O1296=""),"",IFERROR(IF(OR(INDEX(Matches!$I$2:$I$201,MATCH($A1296&amp;"-6",Matches!$J$2:$J$201,0))="Void",INDEX(Matches!$G$2:$G$201,MATCH($A1296&amp;"-6",Matches!$J$2:$J$201,0))="",INDEX(Matches!$H$2:$H$201,MATCH($A1296&amp;"-6",Matches!$J$2:$J$201,0))=""),"",IF(AND($C1296&lt;&gt;"",INDEX(Matches!$F$2:$F$201,MATCH($A1296&amp;"-6",Matches!$J$2:$J$201,0))&lt;&gt;"",$C1296&gt;=INDEX(Matches!$F$2:$F$201,MATCH($A1296&amp;"-6",Matches!$J$2:$J$201,0))),"",IF(AND(N1296=INDEX(Matches!$G$2:$G$201,MATCH($A1296&amp;"-6",Matches!$J$2:$J$201,0)),O1296=INDEX(Matches!$H$2:$H$201,MATCH($A1296&amp;"-6",Matches!$J$2:$J$201,0))),5,IF(SIGN(N1296-O1296)&lt;&gt;SIGN(INDEX(Matches!$G$2:$G$201,MATCH($A1296&amp;"-6",Matches!$J$2:$J$201,0))-INDEX(Matches!$H$2:$H$201,MATCH($A1296&amp;"-6",Matches!$J$2:$J$201,0))),0,IF(N1296-O1296=INDEX(Matches!$G$2:$G$201,MATCH($A1296&amp;"-6",Matches!$J$2:$J$201,0))-INDEX(Matches!$H$2:$H$201,MATCH($A1296&amp;"-6",Matches!$J$2:$J$201,0)),3,2))))),""))</f>
        <v/>
      </c>
      <c r="AD1296" s="12" t="str">
        <f aca="false">IF(OR($B1296="",P1296="",Q1296=""),"",IFERROR(IF(OR(INDEX(Matches!$I$2:$I$201,MATCH($A1296&amp;"-7",Matches!$J$2:$J$201,0))="Void",INDEX(Matches!$G$2:$G$201,MATCH($A1296&amp;"-7",Matches!$J$2:$J$201,0))="",INDEX(Matches!$H$2:$H$201,MATCH($A1296&amp;"-7",Matches!$J$2:$J$201,0))=""),"",IF(AND($C1296&lt;&gt;"",INDEX(Matches!$F$2:$F$201,MATCH($A1296&amp;"-7",Matches!$J$2:$J$201,0))&lt;&gt;"",$C1296&gt;=INDEX(Matches!$F$2:$F$201,MATCH($A1296&amp;"-7",Matches!$J$2:$J$201,0))),"",IF(AND(P1296=INDEX(Matches!$G$2:$G$201,MATCH($A1296&amp;"-7",Matches!$J$2:$J$201,0)),Q1296=INDEX(Matches!$H$2:$H$201,MATCH($A1296&amp;"-7",Matches!$J$2:$J$201,0))),5,IF(SIGN(P1296-Q1296)&lt;&gt;SIGN(INDEX(Matches!$G$2:$G$201,MATCH($A1296&amp;"-7",Matches!$J$2:$J$201,0))-INDEX(Matches!$H$2:$H$201,MATCH($A1296&amp;"-7",Matches!$J$2:$J$201,0))),0,IF(P1296-Q1296=INDEX(Matches!$G$2:$G$201,MATCH($A1296&amp;"-7",Matches!$J$2:$J$201,0))-INDEX(Matches!$H$2:$H$201,MATCH($A1296&amp;"-7",Matches!$J$2:$J$201,0)),3,2))))),""))</f>
        <v/>
      </c>
      <c r="AE1296" s="12" t="str">
        <f aca="false">IF(OR($B1296="",R1296="",S1296=""),"",IFERROR(IF(OR(INDEX(Matches!$I$2:$I$201,MATCH($A1296&amp;"-8",Matches!$J$2:$J$201,0))="Void",INDEX(Matches!$G$2:$G$201,MATCH($A1296&amp;"-8",Matches!$J$2:$J$201,0))="",INDEX(Matches!$H$2:$H$201,MATCH($A1296&amp;"-8",Matches!$J$2:$J$201,0))=""),"",IF(AND($C1296&lt;&gt;"",INDEX(Matches!$F$2:$F$201,MATCH($A1296&amp;"-8",Matches!$J$2:$J$201,0))&lt;&gt;"",$C1296&gt;=INDEX(Matches!$F$2:$F$201,MATCH($A1296&amp;"-8",Matches!$J$2:$J$201,0))),"",IF(AND(R1296=INDEX(Matches!$G$2:$G$201,MATCH($A1296&amp;"-8",Matches!$J$2:$J$201,0)),S1296=INDEX(Matches!$H$2:$H$201,MATCH($A1296&amp;"-8",Matches!$J$2:$J$201,0))),5,IF(SIGN(R1296-S1296)&lt;&gt;SIGN(INDEX(Matches!$G$2:$G$201,MATCH($A1296&amp;"-8",Matches!$J$2:$J$201,0))-INDEX(Matches!$H$2:$H$201,MATCH($A1296&amp;"-8",Matches!$J$2:$J$201,0))),0,IF(R1296-S1296=INDEX(Matches!$G$2:$G$201,MATCH($A1296&amp;"-8",Matches!$J$2:$J$201,0))-INDEX(Matches!$H$2:$H$201,MATCH($A1296&amp;"-8",Matches!$J$2:$J$201,0)),3,2))))),""))</f>
        <v/>
      </c>
      <c r="AF1296" s="12" t="str">
        <f aca="false">IF(OR($B1296="",T1296="",U1296=""),"",IFERROR(IF(OR(INDEX(Matches!$I$2:$I$201,MATCH($A1296&amp;"-9",Matches!$J$2:$J$201,0))="Void",INDEX(Matches!$G$2:$G$201,MATCH($A1296&amp;"-9",Matches!$J$2:$J$201,0))="",INDEX(Matches!$H$2:$H$201,MATCH($A1296&amp;"-9",Matches!$J$2:$J$201,0))=""),"",IF(AND($C1296&lt;&gt;"",INDEX(Matches!$F$2:$F$201,MATCH($A1296&amp;"-9",Matches!$J$2:$J$201,0))&lt;&gt;"",$C1296&gt;=INDEX(Matches!$F$2:$F$201,MATCH($A1296&amp;"-9",Matches!$J$2:$J$201,0))),"",IF(AND(T1296=INDEX(Matches!$G$2:$G$201,MATCH($A1296&amp;"-9",Matches!$J$2:$J$201,0)),U1296=INDEX(Matches!$H$2:$H$201,MATCH($A1296&amp;"-9",Matches!$J$2:$J$201,0))),5,IF(SIGN(T1296-U1296)&lt;&gt;SIGN(INDEX(Matches!$G$2:$G$201,MATCH($A1296&amp;"-9",Matches!$J$2:$J$201,0))-INDEX(Matches!$H$2:$H$201,MATCH($A1296&amp;"-9",Matches!$J$2:$J$201,0))),0,IF(T1296-U1296=INDEX(Matches!$G$2:$G$201,MATCH($A1296&amp;"-9",Matches!$J$2:$J$201,0))-INDEX(Matches!$H$2:$H$201,MATCH($A1296&amp;"-9",Matches!$J$2:$J$201,0)),3,2))))),""))</f>
        <v/>
      </c>
      <c r="AG1296" s="12" t="str">
        <f aca="false">IF(OR($B1296="",V1296="",W1296=""),"",IFERROR(IF(OR(INDEX(Matches!$I$2:$I$201,MATCH($A1296&amp;"-10",Matches!$J$2:$J$201,0))="Void",INDEX(Matches!$G$2:$G$201,MATCH($A1296&amp;"-10",Matches!$J$2:$J$201,0))="",INDEX(Matches!$H$2:$H$201,MATCH($A1296&amp;"-10",Matches!$J$2:$J$201,0))=""),"",IF(AND($C1296&lt;&gt;"",INDEX(Matches!$F$2:$F$201,MATCH($A1296&amp;"-10",Matches!$J$2:$J$201,0))&lt;&gt;"",$C1296&gt;=INDEX(Matches!$F$2:$F$201,MATCH($A1296&amp;"-10",Matches!$J$2:$J$201,0))),"",IF(AND(V1296=INDEX(Matches!$G$2:$G$201,MATCH($A1296&amp;"-10",Matches!$J$2:$J$201,0)),W1296=INDEX(Matches!$H$2:$H$201,MATCH($A1296&amp;"-10",Matches!$J$2:$J$201,0))),5,IF(SIGN(V1296-W1296)&lt;&gt;SIGN(INDEX(Matches!$G$2:$G$201,MATCH($A1296&amp;"-10",Matches!$J$2:$J$201,0))-INDEX(Matches!$H$2:$H$201,MATCH($A1296&amp;"-10",Matches!$J$2:$J$201,0))),0,IF(V1296-W1296=INDEX(Matches!$G$2:$G$201,MATCH($A1296&amp;"-10",Matches!$J$2:$J$201,0))-INDEX(Matches!$H$2:$H$201,MATCH($A1296&amp;"-10",Matches!$J$2:$J$201,0)),3,2))))),""))</f>
        <v/>
      </c>
      <c r="AH1296" s="13" t="str">
        <f aca="false">IF($B1296="","",SUM(X1296:AG1296))</f>
        <v/>
      </c>
      <c r="AI1296" s="12" t="str">
        <f aca="false">IF($B1296="","",COUNTIF(X1296:AG1296,5))</f>
        <v/>
      </c>
      <c r="AJ1296" s="12" t="str">
        <f aca="false">IF($B1296="","",COUNTIF(X1296:AG1296,"&gt;=2"))</f>
        <v/>
      </c>
      <c r="AK1296" s="12" t="str">
        <f aca="false">IF($B1296="","",COUNT(X1296:AG1296))</f>
        <v/>
      </c>
    </row>
    <row r="1297" customFormat="false" ht="15" hidden="false" customHeight="false" outlineLevel="0" collapsed="false">
      <c r="A1297" s="7"/>
      <c r="B1297" s="7"/>
      <c r="C1297" s="11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12" t="str">
        <f aca="false">IF(OR($B1297="",D1297="",E1297=""),"",IFERROR(IF(OR(INDEX(Matches!$I$2:$I$201,MATCH($A1297&amp;"-1",Matches!$J$2:$J$201,0))="Void",INDEX(Matches!$G$2:$G$201,MATCH($A1297&amp;"-1",Matches!$J$2:$J$201,0))="",INDEX(Matches!$H$2:$H$201,MATCH($A1297&amp;"-1",Matches!$J$2:$J$201,0))=""),"",IF(AND($C1297&lt;&gt;"",INDEX(Matches!$F$2:$F$201,MATCH($A1297&amp;"-1",Matches!$J$2:$J$201,0))&lt;&gt;"",$C1297&gt;=INDEX(Matches!$F$2:$F$201,MATCH($A1297&amp;"-1",Matches!$J$2:$J$201,0))),"",IF(AND(D1297=INDEX(Matches!$G$2:$G$201,MATCH($A1297&amp;"-1",Matches!$J$2:$J$201,0)),E1297=INDEX(Matches!$H$2:$H$201,MATCH($A1297&amp;"-1",Matches!$J$2:$J$201,0))),5,IF(SIGN(D1297-E1297)&lt;&gt;SIGN(INDEX(Matches!$G$2:$G$201,MATCH($A1297&amp;"-1",Matches!$J$2:$J$201,0))-INDEX(Matches!$H$2:$H$201,MATCH($A1297&amp;"-1",Matches!$J$2:$J$201,0))),0,IF(D1297-E1297=INDEX(Matches!$G$2:$G$201,MATCH($A1297&amp;"-1",Matches!$J$2:$J$201,0))-INDEX(Matches!$H$2:$H$201,MATCH($A1297&amp;"-1",Matches!$J$2:$J$201,0)),3,2))))),""))</f>
        <v/>
      </c>
      <c r="Y1297" s="12" t="str">
        <f aca="false">IF(OR($B1297="",F1297="",G1297=""),"",IFERROR(IF(OR(INDEX(Matches!$I$2:$I$201,MATCH($A1297&amp;"-2",Matches!$J$2:$J$201,0))="Void",INDEX(Matches!$G$2:$G$201,MATCH($A1297&amp;"-2",Matches!$J$2:$J$201,0))="",INDEX(Matches!$H$2:$H$201,MATCH($A1297&amp;"-2",Matches!$J$2:$J$201,0))=""),"",IF(AND($C1297&lt;&gt;"",INDEX(Matches!$F$2:$F$201,MATCH($A1297&amp;"-2",Matches!$J$2:$J$201,0))&lt;&gt;"",$C1297&gt;=INDEX(Matches!$F$2:$F$201,MATCH($A1297&amp;"-2",Matches!$J$2:$J$201,0))),"",IF(AND(F1297=INDEX(Matches!$G$2:$G$201,MATCH($A1297&amp;"-2",Matches!$J$2:$J$201,0)),G1297=INDEX(Matches!$H$2:$H$201,MATCH($A1297&amp;"-2",Matches!$J$2:$J$201,0))),5,IF(SIGN(F1297-G1297)&lt;&gt;SIGN(INDEX(Matches!$G$2:$G$201,MATCH($A1297&amp;"-2",Matches!$J$2:$J$201,0))-INDEX(Matches!$H$2:$H$201,MATCH($A1297&amp;"-2",Matches!$J$2:$J$201,0))),0,IF(F1297-G1297=INDEX(Matches!$G$2:$G$201,MATCH($A1297&amp;"-2",Matches!$J$2:$J$201,0))-INDEX(Matches!$H$2:$H$201,MATCH($A1297&amp;"-2",Matches!$J$2:$J$201,0)),3,2))))),""))</f>
        <v/>
      </c>
      <c r="Z1297" s="12" t="str">
        <f aca="false">IF(OR($B1297="",H1297="",I1297=""),"",IFERROR(IF(OR(INDEX(Matches!$I$2:$I$201,MATCH($A1297&amp;"-3",Matches!$J$2:$J$201,0))="Void",INDEX(Matches!$G$2:$G$201,MATCH($A1297&amp;"-3",Matches!$J$2:$J$201,0))="",INDEX(Matches!$H$2:$H$201,MATCH($A1297&amp;"-3",Matches!$J$2:$J$201,0))=""),"",IF(AND($C1297&lt;&gt;"",INDEX(Matches!$F$2:$F$201,MATCH($A1297&amp;"-3",Matches!$J$2:$J$201,0))&lt;&gt;"",$C1297&gt;=INDEX(Matches!$F$2:$F$201,MATCH($A1297&amp;"-3",Matches!$J$2:$J$201,0))),"",IF(AND(H1297=INDEX(Matches!$G$2:$G$201,MATCH($A1297&amp;"-3",Matches!$J$2:$J$201,0)),I1297=INDEX(Matches!$H$2:$H$201,MATCH($A1297&amp;"-3",Matches!$J$2:$J$201,0))),5,IF(SIGN(H1297-I1297)&lt;&gt;SIGN(INDEX(Matches!$G$2:$G$201,MATCH($A1297&amp;"-3",Matches!$J$2:$J$201,0))-INDEX(Matches!$H$2:$H$201,MATCH($A1297&amp;"-3",Matches!$J$2:$J$201,0))),0,IF(H1297-I1297=INDEX(Matches!$G$2:$G$201,MATCH($A1297&amp;"-3",Matches!$J$2:$J$201,0))-INDEX(Matches!$H$2:$H$201,MATCH($A1297&amp;"-3",Matches!$J$2:$J$201,0)),3,2))))),""))</f>
        <v/>
      </c>
      <c r="AA1297" s="12" t="str">
        <f aca="false">IF(OR($B1297="",J1297="",K1297=""),"",IFERROR(IF(OR(INDEX(Matches!$I$2:$I$201,MATCH($A1297&amp;"-4",Matches!$J$2:$J$201,0))="Void",INDEX(Matches!$G$2:$G$201,MATCH($A1297&amp;"-4",Matches!$J$2:$J$201,0))="",INDEX(Matches!$H$2:$H$201,MATCH($A1297&amp;"-4",Matches!$J$2:$J$201,0))=""),"",IF(AND($C1297&lt;&gt;"",INDEX(Matches!$F$2:$F$201,MATCH($A1297&amp;"-4",Matches!$J$2:$J$201,0))&lt;&gt;"",$C1297&gt;=INDEX(Matches!$F$2:$F$201,MATCH($A1297&amp;"-4",Matches!$J$2:$J$201,0))),"",IF(AND(J1297=INDEX(Matches!$G$2:$G$201,MATCH($A1297&amp;"-4",Matches!$J$2:$J$201,0)),K1297=INDEX(Matches!$H$2:$H$201,MATCH($A1297&amp;"-4",Matches!$J$2:$J$201,0))),5,IF(SIGN(J1297-K1297)&lt;&gt;SIGN(INDEX(Matches!$G$2:$G$201,MATCH($A1297&amp;"-4",Matches!$J$2:$J$201,0))-INDEX(Matches!$H$2:$H$201,MATCH($A1297&amp;"-4",Matches!$J$2:$J$201,0))),0,IF(J1297-K1297=INDEX(Matches!$G$2:$G$201,MATCH($A1297&amp;"-4",Matches!$J$2:$J$201,0))-INDEX(Matches!$H$2:$H$201,MATCH($A1297&amp;"-4",Matches!$J$2:$J$201,0)),3,2))))),""))</f>
        <v/>
      </c>
      <c r="AB1297" s="12" t="str">
        <f aca="false">IF(OR($B1297="",L1297="",M1297=""),"",IFERROR(IF(OR(INDEX(Matches!$I$2:$I$201,MATCH($A1297&amp;"-5",Matches!$J$2:$J$201,0))="Void",INDEX(Matches!$G$2:$G$201,MATCH($A1297&amp;"-5",Matches!$J$2:$J$201,0))="",INDEX(Matches!$H$2:$H$201,MATCH($A1297&amp;"-5",Matches!$J$2:$J$201,0))=""),"",IF(AND($C1297&lt;&gt;"",INDEX(Matches!$F$2:$F$201,MATCH($A1297&amp;"-5",Matches!$J$2:$J$201,0))&lt;&gt;"",$C1297&gt;=INDEX(Matches!$F$2:$F$201,MATCH($A1297&amp;"-5",Matches!$J$2:$J$201,0))),"",IF(AND(L1297=INDEX(Matches!$G$2:$G$201,MATCH($A1297&amp;"-5",Matches!$J$2:$J$201,0)),M1297=INDEX(Matches!$H$2:$H$201,MATCH($A1297&amp;"-5",Matches!$J$2:$J$201,0))),5,IF(SIGN(L1297-M1297)&lt;&gt;SIGN(INDEX(Matches!$G$2:$G$201,MATCH($A1297&amp;"-5",Matches!$J$2:$J$201,0))-INDEX(Matches!$H$2:$H$201,MATCH($A1297&amp;"-5",Matches!$J$2:$J$201,0))),0,IF(L1297-M1297=INDEX(Matches!$G$2:$G$201,MATCH($A1297&amp;"-5",Matches!$J$2:$J$201,0))-INDEX(Matches!$H$2:$H$201,MATCH($A1297&amp;"-5",Matches!$J$2:$J$201,0)),3,2))))),""))</f>
        <v/>
      </c>
      <c r="AC1297" s="12" t="str">
        <f aca="false">IF(OR($B1297="",N1297="",O1297=""),"",IFERROR(IF(OR(INDEX(Matches!$I$2:$I$201,MATCH($A1297&amp;"-6",Matches!$J$2:$J$201,0))="Void",INDEX(Matches!$G$2:$G$201,MATCH($A1297&amp;"-6",Matches!$J$2:$J$201,0))="",INDEX(Matches!$H$2:$H$201,MATCH($A1297&amp;"-6",Matches!$J$2:$J$201,0))=""),"",IF(AND($C1297&lt;&gt;"",INDEX(Matches!$F$2:$F$201,MATCH($A1297&amp;"-6",Matches!$J$2:$J$201,0))&lt;&gt;"",$C1297&gt;=INDEX(Matches!$F$2:$F$201,MATCH($A1297&amp;"-6",Matches!$J$2:$J$201,0))),"",IF(AND(N1297=INDEX(Matches!$G$2:$G$201,MATCH($A1297&amp;"-6",Matches!$J$2:$J$201,0)),O1297=INDEX(Matches!$H$2:$H$201,MATCH($A1297&amp;"-6",Matches!$J$2:$J$201,0))),5,IF(SIGN(N1297-O1297)&lt;&gt;SIGN(INDEX(Matches!$G$2:$G$201,MATCH($A1297&amp;"-6",Matches!$J$2:$J$201,0))-INDEX(Matches!$H$2:$H$201,MATCH($A1297&amp;"-6",Matches!$J$2:$J$201,0))),0,IF(N1297-O1297=INDEX(Matches!$G$2:$G$201,MATCH($A1297&amp;"-6",Matches!$J$2:$J$201,0))-INDEX(Matches!$H$2:$H$201,MATCH($A1297&amp;"-6",Matches!$J$2:$J$201,0)),3,2))))),""))</f>
        <v/>
      </c>
      <c r="AD1297" s="12" t="str">
        <f aca="false">IF(OR($B1297="",P1297="",Q1297=""),"",IFERROR(IF(OR(INDEX(Matches!$I$2:$I$201,MATCH($A1297&amp;"-7",Matches!$J$2:$J$201,0))="Void",INDEX(Matches!$G$2:$G$201,MATCH($A1297&amp;"-7",Matches!$J$2:$J$201,0))="",INDEX(Matches!$H$2:$H$201,MATCH($A1297&amp;"-7",Matches!$J$2:$J$201,0))=""),"",IF(AND($C1297&lt;&gt;"",INDEX(Matches!$F$2:$F$201,MATCH($A1297&amp;"-7",Matches!$J$2:$J$201,0))&lt;&gt;"",$C1297&gt;=INDEX(Matches!$F$2:$F$201,MATCH($A1297&amp;"-7",Matches!$J$2:$J$201,0))),"",IF(AND(P1297=INDEX(Matches!$G$2:$G$201,MATCH($A1297&amp;"-7",Matches!$J$2:$J$201,0)),Q1297=INDEX(Matches!$H$2:$H$201,MATCH($A1297&amp;"-7",Matches!$J$2:$J$201,0))),5,IF(SIGN(P1297-Q1297)&lt;&gt;SIGN(INDEX(Matches!$G$2:$G$201,MATCH($A1297&amp;"-7",Matches!$J$2:$J$201,0))-INDEX(Matches!$H$2:$H$201,MATCH($A1297&amp;"-7",Matches!$J$2:$J$201,0))),0,IF(P1297-Q1297=INDEX(Matches!$G$2:$G$201,MATCH($A1297&amp;"-7",Matches!$J$2:$J$201,0))-INDEX(Matches!$H$2:$H$201,MATCH($A1297&amp;"-7",Matches!$J$2:$J$201,0)),3,2))))),""))</f>
        <v/>
      </c>
      <c r="AE1297" s="12" t="str">
        <f aca="false">IF(OR($B1297="",R1297="",S1297=""),"",IFERROR(IF(OR(INDEX(Matches!$I$2:$I$201,MATCH($A1297&amp;"-8",Matches!$J$2:$J$201,0))="Void",INDEX(Matches!$G$2:$G$201,MATCH($A1297&amp;"-8",Matches!$J$2:$J$201,0))="",INDEX(Matches!$H$2:$H$201,MATCH($A1297&amp;"-8",Matches!$J$2:$J$201,0))=""),"",IF(AND($C1297&lt;&gt;"",INDEX(Matches!$F$2:$F$201,MATCH($A1297&amp;"-8",Matches!$J$2:$J$201,0))&lt;&gt;"",$C1297&gt;=INDEX(Matches!$F$2:$F$201,MATCH($A1297&amp;"-8",Matches!$J$2:$J$201,0))),"",IF(AND(R1297=INDEX(Matches!$G$2:$G$201,MATCH($A1297&amp;"-8",Matches!$J$2:$J$201,0)),S1297=INDEX(Matches!$H$2:$H$201,MATCH($A1297&amp;"-8",Matches!$J$2:$J$201,0))),5,IF(SIGN(R1297-S1297)&lt;&gt;SIGN(INDEX(Matches!$G$2:$G$201,MATCH($A1297&amp;"-8",Matches!$J$2:$J$201,0))-INDEX(Matches!$H$2:$H$201,MATCH($A1297&amp;"-8",Matches!$J$2:$J$201,0))),0,IF(R1297-S1297=INDEX(Matches!$G$2:$G$201,MATCH($A1297&amp;"-8",Matches!$J$2:$J$201,0))-INDEX(Matches!$H$2:$H$201,MATCH($A1297&amp;"-8",Matches!$J$2:$J$201,0)),3,2))))),""))</f>
        <v/>
      </c>
      <c r="AF1297" s="12" t="str">
        <f aca="false">IF(OR($B1297="",T1297="",U1297=""),"",IFERROR(IF(OR(INDEX(Matches!$I$2:$I$201,MATCH($A1297&amp;"-9",Matches!$J$2:$J$201,0))="Void",INDEX(Matches!$G$2:$G$201,MATCH($A1297&amp;"-9",Matches!$J$2:$J$201,0))="",INDEX(Matches!$H$2:$H$201,MATCH($A1297&amp;"-9",Matches!$J$2:$J$201,0))=""),"",IF(AND($C1297&lt;&gt;"",INDEX(Matches!$F$2:$F$201,MATCH($A1297&amp;"-9",Matches!$J$2:$J$201,0))&lt;&gt;"",$C1297&gt;=INDEX(Matches!$F$2:$F$201,MATCH($A1297&amp;"-9",Matches!$J$2:$J$201,0))),"",IF(AND(T1297=INDEX(Matches!$G$2:$G$201,MATCH($A1297&amp;"-9",Matches!$J$2:$J$201,0)),U1297=INDEX(Matches!$H$2:$H$201,MATCH($A1297&amp;"-9",Matches!$J$2:$J$201,0))),5,IF(SIGN(T1297-U1297)&lt;&gt;SIGN(INDEX(Matches!$G$2:$G$201,MATCH($A1297&amp;"-9",Matches!$J$2:$J$201,0))-INDEX(Matches!$H$2:$H$201,MATCH($A1297&amp;"-9",Matches!$J$2:$J$201,0))),0,IF(T1297-U1297=INDEX(Matches!$G$2:$G$201,MATCH($A1297&amp;"-9",Matches!$J$2:$J$201,0))-INDEX(Matches!$H$2:$H$201,MATCH($A1297&amp;"-9",Matches!$J$2:$J$201,0)),3,2))))),""))</f>
        <v/>
      </c>
      <c r="AG1297" s="12" t="str">
        <f aca="false">IF(OR($B1297="",V1297="",W1297=""),"",IFERROR(IF(OR(INDEX(Matches!$I$2:$I$201,MATCH($A1297&amp;"-10",Matches!$J$2:$J$201,0))="Void",INDEX(Matches!$G$2:$G$201,MATCH($A1297&amp;"-10",Matches!$J$2:$J$201,0))="",INDEX(Matches!$H$2:$H$201,MATCH($A1297&amp;"-10",Matches!$J$2:$J$201,0))=""),"",IF(AND($C1297&lt;&gt;"",INDEX(Matches!$F$2:$F$201,MATCH($A1297&amp;"-10",Matches!$J$2:$J$201,0))&lt;&gt;"",$C1297&gt;=INDEX(Matches!$F$2:$F$201,MATCH($A1297&amp;"-10",Matches!$J$2:$J$201,0))),"",IF(AND(V1297=INDEX(Matches!$G$2:$G$201,MATCH($A1297&amp;"-10",Matches!$J$2:$J$201,0)),W1297=INDEX(Matches!$H$2:$H$201,MATCH($A1297&amp;"-10",Matches!$J$2:$J$201,0))),5,IF(SIGN(V1297-W1297)&lt;&gt;SIGN(INDEX(Matches!$G$2:$G$201,MATCH($A1297&amp;"-10",Matches!$J$2:$J$201,0))-INDEX(Matches!$H$2:$H$201,MATCH($A1297&amp;"-10",Matches!$J$2:$J$201,0))),0,IF(V1297-W1297=INDEX(Matches!$G$2:$G$201,MATCH($A1297&amp;"-10",Matches!$J$2:$J$201,0))-INDEX(Matches!$H$2:$H$201,MATCH($A1297&amp;"-10",Matches!$J$2:$J$201,0)),3,2))))),""))</f>
        <v/>
      </c>
      <c r="AH1297" s="13" t="str">
        <f aca="false">IF($B1297="","",SUM(X1297:AG1297))</f>
        <v/>
      </c>
      <c r="AI1297" s="12" t="str">
        <f aca="false">IF($B1297="","",COUNTIF(X1297:AG1297,5))</f>
        <v/>
      </c>
      <c r="AJ1297" s="12" t="str">
        <f aca="false">IF($B1297="","",COUNTIF(X1297:AG1297,"&gt;=2"))</f>
        <v/>
      </c>
      <c r="AK1297" s="12" t="str">
        <f aca="false">IF($B1297="","",COUNT(X1297:AG1297))</f>
        <v/>
      </c>
    </row>
    <row r="1298" customFormat="false" ht="15" hidden="false" customHeight="false" outlineLevel="0" collapsed="false">
      <c r="A1298" s="7"/>
      <c r="B1298" s="7"/>
      <c r="C1298" s="11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12" t="str">
        <f aca="false">IF(OR($B1298="",D1298="",E1298=""),"",IFERROR(IF(OR(INDEX(Matches!$I$2:$I$201,MATCH($A1298&amp;"-1",Matches!$J$2:$J$201,0))="Void",INDEX(Matches!$G$2:$G$201,MATCH($A1298&amp;"-1",Matches!$J$2:$J$201,0))="",INDEX(Matches!$H$2:$H$201,MATCH($A1298&amp;"-1",Matches!$J$2:$J$201,0))=""),"",IF(AND($C1298&lt;&gt;"",INDEX(Matches!$F$2:$F$201,MATCH($A1298&amp;"-1",Matches!$J$2:$J$201,0))&lt;&gt;"",$C1298&gt;=INDEX(Matches!$F$2:$F$201,MATCH($A1298&amp;"-1",Matches!$J$2:$J$201,0))),"",IF(AND(D1298=INDEX(Matches!$G$2:$G$201,MATCH($A1298&amp;"-1",Matches!$J$2:$J$201,0)),E1298=INDEX(Matches!$H$2:$H$201,MATCH($A1298&amp;"-1",Matches!$J$2:$J$201,0))),5,IF(SIGN(D1298-E1298)&lt;&gt;SIGN(INDEX(Matches!$G$2:$G$201,MATCH($A1298&amp;"-1",Matches!$J$2:$J$201,0))-INDEX(Matches!$H$2:$H$201,MATCH($A1298&amp;"-1",Matches!$J$2:$J$201,0))),0,IF(D1298-E1298=INDEX(Matches!$G$2:$G$201,MATCH($A1298&amp;"-1",Matches!$J$2:$J$201,0))-INDEX(Matches!$H$2:$H$201,MATCH($A1298&amp;"-1",Matches!$J$2:$J$201,0)),3,2))))),""))</f>
        <v/>
      </c>
      <c r="Y1298" s="12" t="str">
        <f aca="false">IF(OR($B1298="",F1298="",G1298=""),"",IFERROR(IF(OR(INDEX(Matches!$I$2:$I$201,MATCH($A1298&amp;"-2",Matches!$J$2:$J$201,0))="Void",INDEX(Matches!$G$2:$G$201,MATCH($A1298&amp;"-2",Matches!$J$2:$J$201,0))="",INDEX(Matches!$H$2:$H$201,MATCH($A1298&amp;"-2",Matches!$J$2:$J$201,0))=""),"",IF(AND($C1298&lt;&gt;"",INDEX(Matches!$F$2:$F$201,MATCH($A1298&amp;"-2",Matches!$J$2:$J$201,0))&lt;&gt;"",$C1298&gt;=INDEX(Matches!$F$2:$F$201,MATCH($A1298&amp;"-2",Matches!$J$2:$J$201,0))),"",IF(AND(F1298=INDEX(Matches!$G$2:$G$201,MATCH($A1298&amp;"-2",Matches!$J$2:$J$201,0)),G1298=INDEX(Matches!$H$2:$H$201,MATCH($A1298&amp;"-2",Matches!$J$2:$J$201,0))),5,IF(SIGN(F1298-G1298)&lt;&gt;SIGN(INDEX(Matches!$G$2:$G$201,MATCH($A1298&amp;"-2",Matches!$J$2:$J$201,0))-INDEX(Matches!$H$2:$H$201,MATCH($A1298&amp;"-2",Matches!$J$2:$J$201,0))),0,IF(F1298-G1298=INDEX(Matches!$G$2:$G$201,MATCH($A1298&amp;"-2",Matches!$J$2:$J$201,0))-INDEX(Matches!$H$2:$H$201,MATCH($A1298&amp;"-2",Matches!$J$2:$J$201,0)),3,2))))),""))</f>
        <v/>
      </c>
      <c r="Z1298" s="12" t="str">
        <f aca="false">IF(OR($B1298="",H1298="",I1298=""),"",IFERROR(IF(OR(INDEX(Matches!$I$2:$I$201,MATCH($A1298&amp;"-3",Matches!$J$2:$J$201,0))="Void",INDEX(Matches!$G$2:$G$201,MATCH($A1298&amp;"-3",Matches!$J$2:$J$201,0))="",INDEX(Matches!$H$2:$H$201,MATCH($A1298&amp;"-3",Matches!$J$2:$J$201,0))=""),"",IF(AND($C1298&lt;&gt;"",INDEX(Matches!$F$2:$F$201,MATCH($A1298&amp;"-3",Matches!$J$2:$J$201,0))&lt;&gt;"",$C1298&gt;=INDEX(Matches!$F$2:$F$201,MATCH($A1298&amp;"-3",Matches!$J$2:$J$201,0))),"",IF(AND(H1298=INDEX(Matches!$G$2:$G$201,MATCH($A1298&amp;"-3",Matches!$J$2:$J$201,0)),I1298=INDEX(Matches!$H$2:$H$201,MATCH($A1298&amp;"-3",Matches!$J$2:$J$201,0))),5,IF(SIGN(H1298-I1298)&lt;&gt;SIGN(INDEX(Matches!$G$2:$G$201,MATCH($A1298&amp;"-3",Matches!$J$2:$J$201,0))-INDEX(Matches!$H$2:$H$201,MATCH($A1298&amp;"-3",Matches!$J$2:$J$201,0))),0,IF(H1298-I1298=INDEX(Matches!$G$2:$G$201,MATCH($A1298&amp;"-3",Matches!$J$2:$J$201,0))-INDEX(Matches!$H$2:$H$201,MATCH($A1298&amp;"-3",Matches!$J$2:$J$201,0)),3,2))))),""))</f>
        <v/>
      </c>
      <c r="AA1298" s="12" t="str">
        <f aca="false">IF(OR($B1298="",J1298="",K1298=""),"",IFERROR(IF(OR(INDEX(Matches!$I$2:$I$201,MATCH($A1298&amp;"-4",Matches!$J$2:$J$201,0))="Void",INDEX(Matches!$G$2:$G$201,MATCH($A1298&amp;"-4",Matches!$J$2:$J$201,0))="",INDEX(Matches!$H$2:$H$201,MATCH($A1298&amp;"-4",Matches!$J$2:$J$201,0))=""),"",IF(AND($C1298&lt;&gt;"",INDEX(Matches!$F$2:$F$201,MATCH($A1298&amp;"-4",Matches!$J$2:$J$201,0))&lt;&gt;"",$C1298&gt;=INDEX(Matches!$F$2:$F$201,MATCH($A1298&amp;"-4",Matches!$J$2:$J$201,0))),"",IF(AND(J1298=INDEX(Matches!$G$2:$G$201,MATCH($A1298&amp;"-4",Matches!$J$2:$J$201,0)),K1298=INDEX(Matches!$H$2:$H$201,MATCH($A1298&amp;"-4",Matches!$J$2:$J$201,0))),5,IF(SIGN(J1298-K1298)&lt;&gt;SIGN(INDEX(Matches!$G$2:$G$201,MATCH($A1298&amp;"-4",Matches!$J$2:$J$201,0))-INDEX(Matches!$H$2:$H$201,MATCH($A1298&amp;"-4",Matches!$J$2:$J$201,0))),0,IF(J1298-K1298=INDEX(Matches!$G$2:$G$201,MATCH($A1298&amp;"-4",Matches!$J$2:$J$201,0))-INDEX(Matches!$H$2:$H$201,MATCH($A1298&amp;"-4",Matches!$J$2:$J$201,0)),3,2))))),""))</f>
        <v/>
      </c>
      <c r="AB1298" s="12" t="str">
        <f aca="false">IF(OR($B1298="",L1298="",M1298=""),"",IFERROR(IF(OR(INDEX(Matches!$I$2:$I$201,MATCH($A1298&amp;"-5",Matches!$J$2:$J$201,0))="Void",INDEX(Matches!$G$2:$G$201,MATCH($A1298&amp;"-5",Matches!$J$2:$J$201,0))="",INDEX(Matches!$H$2:$H$201,MATCH($A1298&amp;"-5",Matches!$J$2:$J$201,0))=""),"",IF(AND($C1298&lt;&gt;"",INDEX(Matches!$F$2:$F$201,MATCH($A1298&amp;"-5",Matches!$J$2:$J$201,0))&lt;&gt;"",$C1298&gt;=INDEX(Matches!$F$2:$F$201,MATCH($A1298&amp;"-5",Matches!$J$2:$J$201,0))),"",IF(AND(L1298=INDEX(Matches!$G$2:$G$201,MATCH($A1298&amp;"-5",Matches!$J$2:$J$201,0)),M1298=INDEX(Matches!$H$2:$H$201,MATCH($A1298&amp;"-5",Matches!$J$2:$J$201,0))),5,IF(SIGN(L1298-M1298)&lt;&gt;SIGN(INDEX(Matches!$G$2:$G$201,MATCH($A1298&amp;"-5",Matches!$J$2:$J$201,0))-INDEX(Matches!$H$2:$H$201,MATCH($A1298&amp;"-5",Matches!$J$2:$J$201,0))),0,IF(L1298-M1298=INDEX(Matches!$G$2:$G$201,MATCH($A1298&amp;"-5",Matches!$J$2:$J$201,0))-INDEX(Matches!$H$2:$H$201,MATCH($A1298&amp;"-5",Matches!$J$2:$J$201,0)),3,2))))),""))</f>
        <v/>
      </c>
      <c r="AC1298" s="12" t="str">
        <f aca="false">IF(OR($B1298="",N1298="",O1298=""),"",IFERROR(IF(OR(INDEX(Matches!$I$2:$I$201,MATCH($A1298&amp;"-6",Matches!$J$2:$J$201,0))="Void",INDEX(Matches!$G$2:$G$201,MATCH($A1298&amp;"-6",Matches!$J$2:$J$201,0))="",INDEX(Matches!$H$2:$H$201,MATCH($A1298&amp;"-6",Matches!$J$2:$J$201,0))=""),"",IF(AND($C1298&lt;&gt;"",INDEX(Matches!$F$2:$F$201,MATCH($A1298&amp;"-6",Matches!$J$2:$J$201,0))&lt;&gt;"",$C1298&gt;=INDEX(Matches!$F$2:$F$201,MATCH($A1298&amp;"-6",Matches!$J$2:$J$201,0))),"",IF(AND(N1298=INDEX(Matches!$G$2:$G$201,MATCH($A1298&amp;"-6",Matches!$J$2:$J$201,0)),O1298=INDEX(Matches!$H$2:$H$201,MATCH($A1298&amp;"-6",Matches!$J$2:$J$201,0))),5,IF(SIGN(N1298-O1298)&lt;&gt;SIGN(INDEX(Matches!$G$2:$G$201,MATCH($A1298&amp;"-6",Matches!$J$2:$J$201,0))-INDEX(Matches!$H$2:$H$201,MATCH($A1298&amp;"-6",Matches!$J$2:$J$201,0))),0,IF(N1298-O1298=INDEX(Matches!$G$2:$G$201,MATCH($A1298&amp;"-6",Matches!$J$2:$J$201,0))-INDEX(Matches!$H$2:$H$201,MATCH($A1298&amp;"-6",Matches!$J$2:$J$201,0)),3,2))))),""))</f>
        <v/>
      </c>
      <c r="AD1298" s="12" t="str">
        <f aca="false">IF(OR($B1298="",P1298="",Q1298=""),"",IFERROR(IF(OR(INDEX(Matches!$I$2:$I$201,MATCH($A1298&amp;"-7",Matches!$J$2:$J$201,0))="Void",INDEX(Matches!$G$2:$G$201,MATCH($A1298&amp;"-7",Matches!$J$2:$J$201,0))="",INDEX(Matches!$H$2:$H$201,MATCH($A1298&amp;"-7",Matches!$J$2:$J$201,0))=""),"",IF(AND($C1298&lt;&gt;"",INDEX(Matches!$F$2:$F$201,MATCH($A1298&amp;"-7",Matches!$J$2:$J$201,0))&lt;&gt;"",$C1298&gt;=INDEX(Matches!$F$2:$F$201,MATCH($A1298&amp;"-7",Matches!$J$2:$J$201,0))),"",IF(AND(P1298=INDEX(Matches!$G$2:$G$201,MATCH($A1298&amp;"-7",Matches!$J$2:$J$201,0)),Q1298=INDEX(Matches!$H$2:$H$201,MATCH($A1298&amp;"-7",Matches!$J$2:$J$201,0))),5,IF(SIGN(P1298-Q1298)&lt;&gt;SIGN(INDEX(Matches!$G$2:$G$201,MATCH($A1298&amp;"-7",Matches!$J$2:$J$201,0))-INDEX(Matches!$H$2:$H$201,MATCH($A1298&amp;"-7",Matches!$J$2:$J$201,0))),0,IF(P1298-Q1298=INDEX(Matches!$G$2:$G$201,MATCH($A1298&amp;"-7",Matches!$J$2:$J$201,0))-INDEX(Matches!$H$2:$H$201,MATCH($A1298&amp;"-7",Matches!$J$2:$J$201,0)),3,2))))),""))</f>
        <v/>
      </c>
      <c r="AE1298" s="12" t="str">
        <f aca="false">IF(OR($B1298="",R1298="",S1298=""),"",IFERROR(IF(OR(INDEX(Matches!$I$2:$I$201,MATCH($A1298&amp;"-8",Matches!$J$2:$J$201,0))="Void",INDEX(Matches!$G$2:$G$201,MATCH($A1298&amp;"-8",Matches!$J$2:$J$201,0))="",INDEX(Matches!$H$2:$H$201,MATCH($A1298&amp;"-8",Matches!$J$2:$J$201,0))=""),"",IF(AND($C1298&lt;&gt;"",INDEX(Matches!$F$2:$F$201,MATCH($A1298&amp;"-8",Matches!$J$2:$J$201,0))&lt;&gt;"",$C1298&gt;=INDEX(Matches!$F$2:$F$201,MATCH($A1298&amp;"-8",Matches!$J$2:$J$201,0))),"",IF(AND(R1298=INDEX(Matches!$G$2:$G$201,MATCH($A1298&amp;"-8",Matches!$J$2:$J$201,0)),S1298=INDEX(Matches!$H$2:$H$201,MATCH($A1298&amp;"-8",Matches!$J$2:$J$201,0))),5,IF(SIGN(R1298-S1298)&lt;&gt;SIGN(INDEX(Matches!$G$2:$G$201,MATCH($A1298&amp;"-8",Matches!$J$2:$J$201,0))-INDEX(Matches!$H$2:$H$201,MATCH($A1298&amp;"-8",Matches!$J$2:$J$201,0))),0,IF(R1298-S1298=INDEX(Matches!$G$2:$G$201,MATCH($A1298&amp;"-8",Matches!$J$2:$J$201,0))-INDEX(Matches!$H$2:$H$201,MATCH($A1298&amp;"-8",Matches!$J$2:$J$201,0)),3,2))))),""))</f>
        <v/>
      </c>
      <c r="AF1298" s="12" t="str">
        <f aca="false">IF(OR($B1298="",T1298="",U1298=""),"",IFERROR(IF(OR(INDEX(Matches!$I$2:$I$201,MATCH($A1298&amp;"-9",Matches!$J$2:$J$201,0))="Void",INDEX(Matches!$G$2:$G$201,MATCH($A1298&amp;"-9",Matches!$J$2:$J$201,0))="",INDEX(Matches!$H$2:$H$201,MATCH($A1298&amp;"-9",Matches!$J$2:$J$201,0))=""),"",IF(AND($C1298&lt;&gt;"",INDEX(Matches!$F$2:$F$201,MATCH($A1298&amp;"-9",Matches!$J$2:$J$201,0))&lt;&gt;"",$C1298&gt;=INDEX(Matches!$F$2:$F$201,MATCH($A1298&amp;"-9",Matches!$J$2:$J$201,0))),"",IF(AND(T1298=INDEX(Matches!$G$2:$G$201,MATCH($A1298&amp;"-9",Matches!$J$2:$J$201,0)),U1298=INDEX(Matches!$H$2:$H$201,MATCH($A1298&amp;"-9",Matches!$J$2:$J$201,0))),5,IF(SIGN(T1298-U1298)&lt;&gt;SIGN(INDEX(Matches!$G$2:$G$201,MATCH($A1298&amp;"-9",Matches!$J$2:$J$201,0))-INDEX(Matches!$H$2:$H$201,MATCH($A1298&amp;"-9",Matches!$J$2:$J$201,0))),0,IF(T1298-U1298=INDEX(Matches!$G$2:$G$201,MATCH($A1298&amp;"-9",Matches!$J$2:$J$201,0))-INDEX(Matches!$H$2:$H$201,MATCH($A1298&amp;"-9",Matches!$J$2:$J$201,0)),3,2))))),""))</f>
        <v/>
      </c>
      <c r="AG1298" s="12" t="str">
        <f aca="false">IF(OR($B1298="",V1298="",W1298=""),"",IFERROR(IF(OR(INDEX(Matches!$I$2:$I$201,MATCH($A1298&amp;"-10",Matches!$J$2:$J$201,0))="Void",INDEX(Matches!$G$2:$G$201,MATCH($A1298&amp;"-10",Matches!$J$2:$J$201,0))="",INDEX(Matches!$H$2:$H$201,MATCH($A1298&amp;"-10",Matches!$J$2:$J$201,0))=""),"",IF(AND($C1298&lt;&gt;"",INDEX(Matches!$F$2:$F$201,MATCH($A1298&amp;"-10",Matches!$J$2:$J$201,0))&lt;&gt;"",$C1298&gt;=INDEX(Matches!$F$2:$F$201,MATCH($A1298&amp;"-10",Matches!$J$2:$J$201,0))),"",IF(AND(V1298=INDEX(Matches!$G$2:$G$201,MATCH($A1298&amp;"-10",Matches!$J$2:$J$201,0)),W1298=INDEX(Matches!$H$2:$H$201,MATCH($A1298&amp;"-10",Matches!$J$2:$J$201,0))),5,IF(SIGN(V1298-W1298)&lt;&gt;SIGN(INDEX(Matches!$G$2:$G$201,MATCH($A1298&amp;"-10",Matches!$J$2:$J$201,0))-INDEX(Matches!$H$2:$H$201,MATCH($A1298&amp;"-10",Matches!$J$2:$J$201,0))),0,IF(V1298-W1298=INDEX(Matches!$G$2:$G$201,MATCH($A1298&amp;"-10",Matches!$J$2:$J$201,0))-INDEX(Matches!$H$2:$H$201,MATCH($A1298&amp;"-10",Matches!$J$2:$J$201,0)),3,2))))),""))</f>
        <v/>
      </c>
      <c r="AH1298" s="13" t="str">
        <f aca="false">IF($B1298="","",SUM(X1298:AG1298))</f>
        <v/>
      </c>
      <c r="AI1298" s="12" t="str">
        <f aca="false">IF($B1298="","",COUNTIF(X1298:AG1298,5))</f>
        <v/>
      </c>
      <c r="AJ1298" s="12" t="str">
        <f aca="false">IF($B1298="","",COUNTIF(X1298:AG1298,"&gt;=2"))</f>
        <v/>
      </c>
      <c r="AK1298" s="12" t="str">
        <f aca="false">IF($B1298="","",COUNT(X1298:AG1298))</f>
        <v/>
      </c>
    </row>
    <row r="1299" customFormat="false" ht="15" hidden="false" customHeight="false" outlineLevel="0" collapsed="false">
      <c r="A1299" s="7"/>
      <c r="B1299" s="7"/>
      <c r="C1299" s="11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12" t="str">
        <f aca="false">IF(OR($B1299="",D1299="",E1299=""),"",IFERROR(IF(OR(INDEX(Matches!$I$2:$I$201,MATCH($A1299&amp;"-1",Matches!$J$2:$J$201,0))="Void",INDEX(Matches!$G$2:$G$201,MATCH($A1299&amp;"-1",Matches!$J$2:$J$201,0))="",INDEX(Matches!$H$2:$H$201,MATCH($A1299&amp;"-1",Matches!$J$2:$J$201,0))=""),"",IF(AND($C1299&lt;&gt;"",INDEX(Matches!$F$2:$F$201,MATCH($A1299&amp;"-1",Matches!$J$2:$J$201,0))&lt;&gt;"",$C1299&gt;=INDEX(Matches!$F$2:$F$201,MATCH($A1299&amp;"-1",Matches!$J$2:$J$201,0))),"",IF(AND(D1299=INDEX(Matches!$G$2:$G$201,MATCH($A1299&amp;"-1",Matches!$J$2:$J$201,0)),E1299=INDEX(Matches!$H$2:$H$201,MATCH($A1299&amp;"-1",Matches!$J$2:$J$201,0))),5,IF(SIGN(D1299-E1299)&lt;&gt;SIGN(INDEX(Matches!$G$2:$G$201,MATCH($A1299&amp;"-1",Matches!$J$2:$J$201,0))-INDEX(Matches!$H$2:$H$201,MATCH($A1299&amp;"-1",Matches!$J$2:$J$201,0))),0,IF(D1299-E1299=INDEX(Matches!$G$2:$G$201,MATCH($A1299&amp;"-1",Matches!$J$2:$J$201,0))-INDEX(Matches!$H$2:$H$201,MATCH($A1299&amp;"-1",Matches!$J$2:$J$201,0)),3,2))))),""))</f>
        <v/>
      </c>
      <c r="Y1299" s="12" t="str">
        <f aca="false">IF(OR($B1299="",F1299="",G1299=""),"",IFERROR(IF(OR(INDEX(Matches!$I$2:$I$201,MATCH($A1299&amp;"-2",Matches!$J$2:$J$201,0))="Void",INDEX(Matches!$G$2:$G$201,MATCH($A1299&amp;"-2",Matches!$J$2:$J$201,0))="",INDEX(Matches!$H$2:$H$201,MATCH($A1299&amp;"-2",Matches!$J$2:$J$201,0))=""),"",IF(AND($C1299&lt;&gt;"",INDEX(Matches!$F$2:$F$201,MATCH($A1299&amp;"-2",Matches!$J$2:$J$201,0))&lt;&gt;"",$C1299&gt;=INDEX(Matches!$F$2:$F$201,MATCH($A1299&amp;"-2",Matches!$J$2:$J$201,0))),"",IF(AND(F1299=INDEX(Matches!$G$2:$G$201,MATCH($A1299&amp;"-2",Matches!$J$2:$J$201,0)),G1299=INDEX(Matches!$H$2:$H$201,MATCH($A1299&amp;"-2",Matches!$J$2:$J$201,0))),5,IF(SIGN(F1299-G1299)&lt;&gt;SIGN(INDEX(Matches!$G$2:$G$201,MATCH($A1299&amp;"-2",Matches!$J$2:$J$201,0))-INDEX(Matches!$H$2:$H$201,MATCH($A1299&amp;"-2",Matches!$J$2:$J$201,0))),0,IF(F1299-G1299=INDEX(Matches!$G$2:$G$201,MATCH($A1299&amp;"-2",Matches!$J$2:$J$201,0))-INDEX(Matches!$H$2:$H$201,MATCH($A1299&amp;"-2",Matches!$J$2:$J$201,0)),3,2))))),""))</f>
        <v/>
      </c>
      <c r="Z1299" s="12" t="str">
        <f aca="false">IF(OR($B1299="",H1299="",I1299=""),"",IFERROR(IF(OR(INDEX(Matches!$I$2:$I$201,MATCH($A1299&amp;"-3",Matches!$J$2:$J$201,0))="Void",INDEX(Matches!$G$2:$G$201,MATCH($A1299&amp;"-3",Matches!$J$2:$J$201,0))="",INDEX(Matches!$H$2:$H$201,MATCH($A1299&amp;"-3",Matches!$J$2:$J$201,0))=""),"",IF(AND($C1299&lt;&gt;"",INDEX(Matches!$F$2:$F$201,MATCH($A1299&amp;"-3",Matches!$J$2:$J$201,0))&lt;&gt;"",$C1299&gt;=INDEX(Matches!$F$2:$F$201,MATCH($A1299&amp;"-3",Matches!$J$2:$J$201,0))),"",IF(AND(H1299=INDEX(Matches!$G$2:$G$201,MATCH($A1299&amp;"-3",Matches!$J$2:$J$201,0)),I1299=INDEX(Matches!$H$2:$H$201,MATCH($A1299&amp;"-3",Matches!$J$2:$J$201,0))),5,IF(SIGN(H1299-I1299)&lt;&gt;SIGN(INDEX(Matches!$G$2:$G$201,MATCH($A1299&amp;"-3",Matches!$J$2:$J$201,0))-INDEX(Matches!$H$2:$H$201,MATCH($A1299&amp;"-3",Matches!$J$2:$J$201,0))),0,IF(H1299-I1299=INDEX(Matches!$G$2:$G$201,MATCH($A1299&amp;"-3",Matches!$J$2:$J$201,0))-INDEX(Matches!$H$2:$H$201,MATCH($A1299&amp;"-3",Matches!$J$2:$J$201,0)),3,2))))),""))</f>
        <v/>
      </c>
      <c r="AA1299" s="12" t="str">
        <f aca="false">IF(OR($B1299="",J1299="",K1299=""),"",IFERROR(IF(OR(INDEX(Matches!$I$2:$I$201,MATCH($A1299&amp;"-4",Matches!$J$2:$J$201,0))="Void",INDEX(Matches!$G$2:$G$201,MATCH($A1299&amp;"-4",Matches!$J$2:$J$201,0))="",INDEX(Matches!$H$2:$H$201,MATCH($A1299&amp;"-4",Matches!$J$2:$J$201,0))=""),"",IF(AND($C1299&lt;&gt;"",INDEX(Matches!$F$2:$F$201,MATCH($A1299&amp;"-4",Matches!$J$2:$J$201,0))&lt;&gt;"",$C1299&gt;=INDEX(Matches!$F$2:$F$201,MATCH($A1299&amp;"-4",Matches!$J$2:$J$201,0))),"",IF(AND(J1299=INDEX(Matches!$G$2:$G$201,MATCH($A1299&amp;"-4",Matches!$J$2:$J$201,0)),K1299=INDEX(Matches!$H$2:$H$201,MATCH($A1299&amp;"-4",Matches!$J$2:$J$201,0))),5,IF(SIGN(J1299-K1299)&lt;&gt;SIGN(INDEX(Matches!$G$2:$G$201,MATCH($A1299&amp;"-4",Matches!$J$2:$J$201,0))-INDEX(Matches!$H$2:$H$201,MATCH($A1299&amp;"-4",Matches!$J$2:$J$201,0))),0,IF(J1299-K1299=INDEX(Matches!$G$2:$G$201,MATCH($A1299&amp;"-4",Matches!$J$2:$J$201,0))-INDEX(Matches!$H$2:$H$201,MATCH($A1299&amp;"-4",Matches!$J$2:$J$201,0)),3,2))))),""))</f>
        <v/>
      </c>
      <c r="AB1299" s="12" t="str">
        <f aca="false">IF(OR($B1299="",L1299="",M1299=""),"",IFERROR(IF(OR(INDEX(Matches!$I$2:$I$201,MATCH($A1299&amp;"-5",Matches!$J$2:$J$201,0))="Void",INDEX(Matches!$G$2:$G$201,MATCH($A1299&amp;"-5",Matches!$J$2:$J$201,0))="",INDEX(Matches!$H$2:$H$201,MATCH($A1299&amp;"-5",Matches!$J$2:$J$201,0))=""),"",IF(AND($C1299&lt;&gt;"",INDEX(Matches!$F$2:$F$201,MATCH($A1299&amp;"-5",Matches!$J$2:$J$201,0))&lt;&gt;"",$C1299&gt;=INDEX(Matches!$F$2:$F$201,MATCH($A1299&amp;"-5",Matches!$J$2:$J$201,0))),"",IF(AND(L1299=INDEX(Matches!$G$2:$G$201,MATCH($A1299&amp;"-5",Matches!$J$2:$J$201,0)),M1299=INDEX(Matches!$H$2:$H$201,MATCH($A1299&amp;"-5",Matches!$J$2:$J$201,0))),5,IF(SIGN(L1299-M1299)&lt;&gt;SIGN(INDEX(Matches!$G$2:$G$201,MATCH($A1299&amp;"-5",Matches!$J$2:$J$201,0))-INDEX(Matches!$H$2:$H$201,MATCH($A1299&amp;"-5",Matches!$J$2:$J$201,0))),0,IF(L1299-M1299=INDEX(Matches!$G$2:$G$201,MATCH($A1299&amp;"-5",Matches!$J$2:$J$201,0))-INDEX(Matches!$H$2:$H$201,MATCH($A1299&amp;"-5",Matches!$J$2:$J$201,0)),3,2))))),""))</f>
        <v/>
      </c>
      <c r="AC1299" s="12" t="str">
        <f aca="false">IF(OR($B1299="",N1299="",O1299=""),"",IFERROR(IF(OR(INDEX(Matches!$I$2:$I$201,MATCH($A1299&amp;"-6",Matches!$J$2:$J$201,0))="Void",INDEX(Matches!$G$2:$G$201,MATCH($A1299&amp;"-6",Matches!$J$2:$J$201,0))="",INDEX(Matches!$H$2:$H$201,MATCH($A1299&amp;"-6",Matches!$J$2:$J$201,0))=""),"",IF(AND($C1299&lt;&gt;"",INDEX(Matches!$F$2:$F$201,MATCH($A1299&amp;"-6",Matches!$J$2:$J$201,0))&lt;&gt;"",$C1299&gt;=INDEX(Matches!$F$2:$F$201,MATCH($A1299&amp;"-6",Matches!$J$2:$J$201,0))),"",IF(AND(N1299=INDEX(Matches!$G$2:$G$201,MATCH($A1299&amp;"-6",Matches!$J$2:$J$201,0)),O1299=INDEX(Matches!$H$2:$H$201,MATCH($A1299&amp;"-6",Matches!$J$2:$J$201,0))),5,IF(SIGN(N1299-O1299)&lt;&gt;SIGN(INDEX(Matches!$G$2:$G$201,MATCH($A1299&amp;"-6",Matches!$J$2:$J$201,0))-INDEX(Matches!$H$2:$H$201,MATCH($A1299&amp;"-6",Matches!$J$2:$J$201,0))),0,IF(N1299-O1299=INDEX(Matches!$G$2:$G$201,MATCH($A1299&amp;"-6",Matches!$J$2:$J$201,0))-INDEX(Matches!$H$2:$H$201,MATCH($A1299&amp;"-6",Matches!$J$2:$J$201,0)),3,2))))),""))</f>
        <v/>
      </c>
      <c r="AD1299" s="12" t="str">
        <f aca="false">IF(OR($B1299="",P1299="",Q1299=""),"",IFERROR(IF(OR(INDEX(Matches!$I$2:$I$201,MATCH($A1299&amp;"-7",Matches!$J$2:$J$201,0))="Void",INDEX(Matches!$G$2:$G$201,MATCH($A1299&amp;"-7",Matches!$J$2:$J$201,0))="",INDEX(Matches!$H$2:$H$201,MATCH($A1299&amp;"-7",Matches!$J$2:$J$201,0))=""),"",IF(AND($C1299&lt;&gt;"",INDEX(Matches!$F$2:$F$201,MATCH($A1299&amp;"-7",Matches!$J$2:$J$201,0))&lt;&gt;"",$C1299&gt;=INDEX(Matches!$F$2:$F$201,MATCH($A1299&amp;"-7",Matches!$J$2:$J$201,0))),"",IF(AND(P1299=INDEX(Matches!$G$2:$G$201,MATCH($A1299&amp;"-7",Matches!$J$2:$J$201,0)),Q1299=INDEX(Matches!$H$2:$H$201,MATCH($A1299&amp;"-7",Matches!$J$2:$J$201,0))),5,IF(SIGN(P1299-Q1299)&lt;&gt;SIGN(INDEX(Matches!$G$2:$G$201,MATCH($A1299&amp;"-7",Matches!$J$2:$J$201,0))-INDEX(Matches!$H$2:$H$201,MATCH($A1299&amp;"-7",Matches!$J$2:$J$201,0))),0,IF(P1299-Q1299=INDEX(Matches!$G$2:$G$201,MATCH($A1299&amp;"-7",Matches!$J$2:$J$201,0))-INDEX(Matches!$H$2:$H$201,MATCH($A1299&amp;"-7",Matches!$J$2:$J$201,0)),3,2))))),""))</f>
        <v/>
      </c>
      <c r="AE1299" s="12" t="str">
        <f aca="false">IF(OR($B1299="",R1299="",S1299=""),"",IFERROR(IF(OR(INDEX(Matches!$I$2:$I$201,MATCH($A1299&amp;"-8",Matches!$J$2:$J$201,0))="Void",INDEX(Matches!$G$2:$G$201,MATCH($A1299&amp;"-8",Matches!$J$2:$J$201,0))="",INDEX(Matches!$H$2:$H$201,MATCH($A1299&amp;"-8",Matches!$J$2:$J$201,0))=""),"",IF(AND($C1299&lt;&gt;"",INDEX(Matches!$F$2:$F$201,MATCH($A1299&amp;"-8",Matches!$J$2:$J$201,0))&lt;&gt;"",$C1299&gt;=INDEX(Matches!$F$2:$F$201,MATCH($A1299&amp;"-8",Matches!$J$2:$J$201,0))),"",IF(AND(R1299=INDEX(Matches!$G$2:$G$201,MATCH($A1299&amp;"-8",Matches!$J$2:$J$201,0)),S1299=INDEX(Matches!$H$2:$H$201,MATCH($A1299&amp;"-8",Matches!$J$2:$J$201,0))),5,IF(SIGN(R1299-S1299)&lt;&gt;SIGN(INDEX(Matches!$G$2:$G$201,MATCH($A1299&amp;"-8",Matches!$J$2:$J$201,0))-INDEX(Matches!$H$2:$H$201,MATCH($A1299&amp;"-8",Matches!$J$2:$J$201,0))),0,IF(R1299-S1299=INDEX(Matches!$G$2:$G$201,MATCH($A1299&amp;"-8",Matches!$J$2:$J$201,0))-INDEX(Matches!$H$2:$H$201,MATCH($A1299&amp;"-8",Matches!$J$2:$J$201,0)),3,2))))),""))</f>
        <v/>
      </c>
      <c r="AF1299" s="12" t="str">
        <f aca="false">IF(OR($B1299="",T1299="",U1299=""),"",IFERROR(IF(OR(INDEX(Matches!$I$2:$I$201,MATCH($A1299&amp;"-9",Matches!$J$2:$J$201,0))="Void",INDEX(Matches!$G$2:$G$201,MATCH($A1299&amp;"-9",Matches!$J$2:$J$201,0))="",INDEX(Matches!$H$2:$H$201,MATCH($A1299&amp;"-9",Matches!$J$2:$J$201,0))=""),"",IF(AND($C1299&lt;&gt;"",INDEX(Matches!$F$2:$F$201,MATCH($A1299&amp;"-9",Matches!$J$2:$J$201,0))&lt;&gt;"",$C1299&gt;=INDEX(Matches!$F$2:$F$201,MATCH($A1299&amp;"-9",Matches!$J$2:$J$201,0))),"",IF(AND(T1299=INDEX(Matches!$G$2:$G$201,MATCH($A1299&amp;"-9",Matches!$J$2:$J$201,0)),U1299=INDEX(Matches!$H$2:$H$201,MATCH($A1299&amp;"-9",Matches!$J$2:$J$201,0))),5,IF(SIGN(T1299-U1299)&lt;&gt;SIGN(INDEX(Matches!$G$2:$G$201,MATCH($A1299&amp;"-9",Matches!$J$2:$J$201,0))-INDEX(Matches!$H$2:$H$201,MATCH($A1299&amp;"-9",Matches!$J$2:$J$201,0))),0,IF(T1299-U1299=INDEX(Matches!$G$2:$G$201,MATCH($A1299&amp;"-9",Matches!$J$2:$J$201,0))-INDEX(Matches!$H$2:$H$201,MATCH($A1299&amp;"-9",Matches!$J$2:$J$201,0)),3,2))))),""))</f>
        <v/>
      </c>
      <c r="AG1299" s="12" t="str">
        <f aca="false">IF(OR($B1299="",V1299="",W1299=""),"",IFERROR(IF(OR(INDEX(Matches!$I$2:$I$201,MATCH($A1299&amp;"-10",Matches!$J$2:$J$201,0))="Void",INDEX(Matches!$G$2:$G$201,MATCH($A1299&amp;"-10",Matches!$J$2:$J$201,0))="",INDEX(Matches!$H$2:$H$201,MATCH($A1299&amp;"-10",Matches!$J$2:$J$201,0))=""),"",IF(AND($C1299&lt;&gt;"",INDEX(Matches!$F$2:$F$201,MATCH($A1299&amp;"-10",Matches!$J$2:$J$201,0))&lt;&gt;"",$C1299&gt;=INDEX(Matches!$F$2:$F$201,MATCH($A1299&amp;"-10",Matches!$J$2:$J$201,0))),"",IF(AND(V1299=INDEX(Matches!$G$2:$G$201,MATCH($A1299&amp;"-10",Matches!$J$2:$J$201,0)),W1299=INDEX(Matches!$H$2:$H$201,MATCH($A1299&amp;"-10",Matches!$J$2:$J$201,0))),5,IF(SIGN(V1299-W1299)&lt;&gt;SIGN(INDEX(Matches!$G$2:$G$201,MATCH($A1299&amp;"-10",Matches!$J$2:$J$201,0))-INDEX(Matches!$H$2:$H$201,MATCH($A1299&amp;"-10",Matches!$J$2:$J$201,0))),0,IF(V1299-W1299=INDEX(Matches!$G$2:$G$201,MATCH($A1299&amp;"-10",Matches!$J$2:$J$201,0))-INDEX(Matches!$H$2:$H$201,MATCH($A1299&amp;"-10",Matches!$J$2:$J$201,0)),3,2))))),""))</f>
        <v/>
      </c>
      <c r="AH1299" s="13" t="str">
        <f aca="false">IF($B1299="","",SUM(X1299:AG1299))</f>
        <v/>
      </c>
      <c r="AI1299" s="12" t="str">
        <f aca="false">IF($B1299="","",COUNTIF(X1299:AG1299,5))</f>
        <v/>
      </c>
      <c r="AJ1299" s="12" t="str">
        <f aca="false">IF($B1299="","",COUNTIF(X1299:AG1299,"&gt;=2"))</f>
        <v/>
      </c>
      <c r="AK1299" s="12" t="str">
        <f aca="false">IF($B1299="","",COUNT(X1299:AG1299))</f>
        <v/>
      </c>
    </row>
    <row r="1300" customFormat="false" ht="15" hidden="false" customHeight="false" outlineLevel="0" collapsed="false">
      <c r="A1300" s="7"/>
      <c r="B1300" s="7"/>
      <c r="C1300" s="11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12" t="str">
        <f aca="false">IF(OR($B1300="",D1300="",E1300=""),"",IFERROR(IF(OR(INDEX(Matches!$I$2:$I$201,MATCH($A1300&amp;"-1",Matches!$J$2:$J$201,0))="Void",INDEX(Matches!$G$2:$G$201,MATCH($A1300&amp;"-1",Matches!$J$2:$J$201,0))="",INDEX(Matches!$H$2:$H$201,MATCH($A1300&amp;"-1",Matches!$J$2:$J$201,0))=""),"",IF(AND($C1300&lt;&gt;"",INDEX(Matches!$F$2:$F$201,MATCH($A1300&amp;"-1",Matches!$J$2:$J$201,0))&lt;&gt;"",$C1300&gt;=INDEX(Matches!$F$2:$F$201,MATCH($A1300&amp;"-1",Matches!$J$2:$J$201,0))),"",IF(AND(D1300=INDEX(Matches!$G$2:$G$201,MATCH($A1300&amp;"-1",Matches!$J$2:$J$201,0)),E1300=INDEX(Matches!$H$2:$H$201,MATCH($A1300&amp;"-1",Matches!$J$2:$J$201,0))),5,IF(SIGN(D1300-E1300)&lt;&gt;SIGN(INDEX(Matches!$G$2:$G$201,MATCH($A1300&amp;"-1",Matches!$J$2:$J$201,0))-INDEX(Matches!$H$2:$H$201,MATCH($A1300&amp;"-1",Matches!$J$2:$J$201,0))),0,IF(D1300-E1300=INDEX(Matches!$G$2:$G$201,MATCH($A1300&amp;"-1",Matches!$J$2:$J$201,0))-INDEX(Matches!$H$2:$H$201,MATCH($A1300&amp;"-1",Matches!$J$2:$J$201,0)),3,2))))),""))</f>
        <v/>
      </c>
      <c r="Y1300" s="12" t="str">
        <f aca="false">IF(OR($B1300="",F1300="",G1300=""),"",IFERROR(IF(OR(INDEX(Matches!$I$2:$I$201,MATCH($A1300&amp;"-2",Matches!$J$2:$J$201,0))="Void",INDEX(Matches!$G$2:$G$201,MATCH($A1300&amp;"-2",Matches!$J$2:$J$201,0))="",INDEX(Matches!$H$2:$H$201,MATCH($A1300&amp;"-2",Matches!$J$2:$J$201,0))=""),"",IF(AND($C1300&lt;&gt;"",INDEX(Matches!$F$2:$F$201,MATCH($A1300&amp;"-2",Matches!$J$2:$J$201,0))&lt;&gt;"",$C1300&gt;=INDEX(Matches!$F$2:$F$201,MATCH($A1300&amp;"-2",Matches!$J$2:$J$201,0))),"",IF(AND(F1300=INDEX(Matches!$G$2:$G$201,MATCH($A1300&amp;"-2",Matches!$J$2:$J$201,0)),G1300=INDEX(Matches!$H$2:$H$201,MATCH($A1300&amp;"-2",Matches!$J$2:$J$201,0))),5,IF(SIGN(F1300-G1300)&lt;&gt;SIGN(INDEX(Matches!$G$2:$G$201,MATCH($A1300&amp;"-2",Matches!$J$2:$J$201,0))-INDEX(Matches!$H$2:$H$201,MATCH($A1300&amp;"-2",Matches!$J$2:$J$201,0))),0,IF(F1300-G1300=INDEX(Matches!$G$2:$G$201,MATCH($A1300&amp;"-2",Matches!$J$2:$J$201,0))-INDEX(Matches!$H$2:$H$201,MATCH($A1300&amp;"-2",Matches!$J$2:$J$201,0)),3,2))))),""))</f>
        <v/>
      </c>
      <c r="Z1300" s="12" t="str">
        <f aca="false">IF(OR($B1300="",H1300="",I1300=""),"",IFERROR(IF(OR(INDEX(Matches!$I$2:$I$201,MATCH($A1300&amp;"-3",Matches!$J$2:$J$201,0))="Void",INDEX(Matches!$G$2:$G$201,MATCH($A1300&amp;"-3",Matches!$J$2:$J$201,0))="",INDEX(Matches!$H$2:$H$201,MATCH($A1300&amp;"-3",Matches!$J$2:$J$201,0))=""),"",IF(AND($C1300&lt;&gt;"",INDEX(Matches!$F$2:$F$201,MATCH($A1300&amp;"-3",Matches!$J$2:$J$201,0))&lt;&gt;"",$C1300&gt;=INDEX(Matches!$F$2:$F$201,MATCH($A1300&amp;"-3",Matches!$J$2:$J$201,0))),"",IF(AND(H1300=INDEX(Matches!$G$2:$G$201,MATCH($A1300&amp;"-3",Matches!$J$2:$J$201,0)),I1300=INDEX(Matches!$H$2:$H$201,MATCH($A1300&amp;"-3",Matches!$J$2:$J$201,0))),5,IF(SIGN(H1300-I1300)&lt;&gt;SIGN(INDEX(Matches!$G$2:$G$201,MATCH($A1300&amp;"-3",Matches!$J$2:$J$201,0))-INDEX(Matches!$H$2:$H$201,MATCH($A1300&amp;"-3",Matches!$J$2:$J$201,0))),0,IF(H1300-I1300=INDEX(Matches!$G$2:$G$201,MATCH($A1300&amp;"-3",Matches!$J$2:$J$201,0))-INDEX(Matches!$H$2:$H$201,MATCH($A1300&amp;"-3",Matches!$J$2:$J$201,0)),3,2))))),""))</f>
        <v/>
      </c>
      <c r="AA1300" s="12" t="str">
        <f aca="false">IF(OR($B1300="",J1300="",K1300=""),"",IFERROR(IF(OR(INDEX(Matches!$I$2:$I$201,MATCH($A1300&amp;"-4",Matches!$J$2:$J$201,0))="Void",INDEX(Matches!$G$2:$G$201,MATCH($A1300&amp;"-4",Matches!$J$2:$J$201,0))="",INDEX(Matches!$H$2:$H$201,MATCH($A1300&amp;"-4",Matches!$J$2:$J$201,0))=""),"",IF(AND($C1300&lt;&gt;"",INDEX(Matches!$F$2:$F$201,MATCH($A1300&amp;"-4",Matches!$J$2:$J$201,0))&lt;&gt;"",$C1300&gt;=INDEX(Matches!$F$2:$F$201,MATCH($A1300&amp;"-4",Matches!$J$2:$J$201,0))),"",IF(AND(J1300=INDEX(Matches!$G$2:$G$201,MATCH($A1300&amp;"-4",Matches!$J$2:$J$201,0)),K1300=INDEX(Matches!$H$2:$H$201,MATCH($A1300&amp;"-4",Matches!$J$2:$J$201,0))),5,IF(SIGN(J1300-K1300)&lt;&gt;SIGN(INDEX(Matches!$G$2:$G$201,MATCH($A1300&amp;"-4",Matches!$J$2:$J$201,0))-INDEX(Matches!$H$2:$H$201,MATCH($A1300&amp;"-4",Matches!$J$2:$J$201,0))),0,IF(J1300-K1300=INDEX(Matches!$G$2:$G$201,MATCH($A1300&amp;"-4",Matches!$J$2:$J$201,0))-INDEX(Matches!$H$2:$H$201,MATCH($A1300&amp;"-4",Matches!$J$2:$J$201,0)),3,2))))),""))</f>
        <v/>
      </c>
      <c r="AB1300" s="12" t="str">
        <f aca="false">IF(OR($B1300="",L1300="",M1300=""),"",IFERROR(IF(OR(INDEX(Matches!$I$2:$I$201,MATCH($A1300&amp;"-5",Matches!$J$2:$J$201,0))="Void",INDEX(Matches!$G$2:$G$201,MATCH($A1300&amp;"-5",Matches!$J$2:$J$201,0))="",INDEX(Matches!$H$2:$H$201,MATCH($A1300&amp;"-5",Matches!$J$2:$J$201,0))=""),"",IF(AND($C1300&lt;&gt;"",INDEX(Matches!$F$2:$F$201,MATCH($A1300&amp;"-5",Matches!$J$2:$J$201,0))&lt;&gt;"",$C1300&gt;=INDEX(Matches!$F$2:$F$201,MATCH($A1300&amp;"-5",Matches!$J$2:$J$201,0))),"",IF(AND(L1300=INDEX(Matches!$G$2:$G$201,MATCH($A1300&amp;"-5",Matches!$J$2:$J$201,0)),M1300=INDEX(Matches!$H$2:$H$201,MATCH($A1300&amp;"-5",Matches!$J$2:$J$201,0))),5,IF(SIGN(L1300-M1300)&lt;&gt;SIGN(INDEX(Matches!$G$2:$G$201,MATCH($A1300&amp;"-5",Matches!$J$2:$J$201,0))-INDEX(Matches!$H$2:$H$201,MATCH($A1300&amp;"-5",Matches!$J$2:$J$201,0))),0,IF(L1300-M1300=INDEX(Matches!$G$2:$G$201,MATCH($A1300&amp;"-5",Matches!$J$2:$J$201,0))-INDEX(Matches!$H$2:$H$201,MATCH($A1300&amp;"-5",Matches!$J$2:$J$201,0)),3,2))))),""))</f>
        <v/>
      </c>
      <c r="AC1300" s="12" t="str">
        <f aca="false">IF(OR($B1300="",N1300="",O1300=""),"",IFERROR(IF(OR(INDEX(Matches!$I$2:$I$201,MATCH($A1300&amp;"-6",Matches!$J$2:$J$201,0))="Void",INDEX(Matches!$G$2:$G$201,MATCH($A1300&amp;"-6",Matches!$J$2:$J$201,0))="",INDEX(Matches!$H$2:$H$201,MATCH($A1300&amp;"-6",Matches!$J$2:$J$201,0))=""),"",IF(AND($C1300&lt;&gt;"",INDEX(Matches!$F$2:$F$201,MATCH($A1300&amp;"-6",Matches!$J$2:$J$201,0))&lt;&gt;"",$C1300&gt;=INDEX(Matches!$F$2:$F$201,MATCH($A1300&amp;"-6",Matches!$J$2:$J$201,0))),"",IF(AND(N1300=INDEX(Matches!$G$2:$G$201,MATCH($A1300&amp;"-6",Matches!$J$2:$J$201,0)),O1300=INDEX(Matches!$H$2:$H$201,MATCH($A1300&amp;"-6",Matches!$J$2:$J$201,0))),5,IF(SIGN(N1300-O1300)&lt;&gt;SIGN(INDEX(Matches!$G$2:$G$201,MATCH($A1300&amp;"-6",Matches!$J$2:$J$201,0))-INDEX(Matches!$H$2:$H$201,MATCH($A1300&amp;"-6",Matches!$J$2:$J$201,0))),0,IF(N1300-O1300=INDEX(Matches!$G$2:$G$201,MATCH($A1300&amp;"-6",Matches!$J$2:$J$201,0))-INDEX(Matches!$H$2:$H$201,MATCH($A1300&amp;"-6",Matches!$J$2:$J$201,0)),3,2))))),""))</f>
        <v/>
      </c>
      <c r="AD1300" s="12" t="str">
        <f aca="false">IF(OR($B1300="",P1300="",Q1300=""),"",IFERROR(IF(OR(INDEX(Matches!$I$2:$I$201,MATCH($A1300&amp;"-7",Matches!$J$2:$J$201,0))="Void",INDEX(Matches!$G$2:$G$201,MATCH($A1300&amp;"-7",Matches!$J$2:$J$201,0))="",INDEX(Matches!$H$2:$H$201,MATCH($A1300&amp;"-7",Matches!$J$2:$J$201,0))=""),"",IF(AND($C1300&lt;&gt;"",INDEX(Matches!$F$2:$F$201,MATCH($A1300&amp;"-7",Matches!$J$2:$J$201,0))&lt;&gt;"",$C1300&gt;=INDEX(Matches!$F$2:$F$201,MATCH($A1300&amp;"-7",Matches!$J$2:$J$201,0))),"",IF(AND(P1300=INDEX(Matches!$G$2:$G$201,MATCH($A1300&amp;"-7",Matches!$J$2:$J$201,0)),Q1300=INDEX(Matches!$H$2:$H$201,MATCH($A1300&amp;"-7",Matches!$J$2:$J$201,0))),5,IF(SIGN(P1300-Q1300)&lt;&gt;SIGN(INDEX(Matches!$G$2:$G$201,MATCH($A1300&amp;"-7",Matches!$J$2:$J$201,0))-INDEX(Matches!$H$2:$H$201,MATCH($A1300&amp;"-7",Matches!$J$2:$J$201,0))),0,IF(P1300-Q1300=INDEX(Matches!$G$2:$G$201,MATCH($A1300&amp;"-7",Matches!$J$2:$J$201,0))-INDEX(Matches!$H$2:$H$201,MATCH($A1300&amp;"-7",Matches!$J$2:$J$201,0)),3,2))))),""))</f>
        <v/>
      </c>
      <c r="AE1300" s="12" t="str">
        <f aca="false">IF(OR($B1300="",R1300="",S1300=""),"",IFERROR(IF(OR(INDEX(Matches!$I$2:$I$201,MATCH($A1300&amp;"-8",Matches!$J$2:$J$201,0))="Void",INDEX(Matches!$G$2:$G$201,MATCH($A1300&amp;"-8",Matches!$J$2:$J$201,0))="",INDEX(Matches!$H$2:$H$201,MATCH($A1300&amp;"-8",Matches!$J$2:$J$201,0))=""),"",IF(AND($C1300&lt;&gt;"",INDEX(Matches!$F$2:$F$201,MATCH($A1300&amp;"-8",Matches!$J$2:$J$201,0))&lt;&gt;"",$C1300&gt;=INDEX(Matches!$F$2:$F$201,MATCH($A1300&amp;"-8",Matches!$J$2:$J$201,0))),"",IF(AND(R1300=INDEX(Matches!$G$2:$G$201,MATCH($A1300&amp;"-8",Matches!$J$2:$J$201,0)),S1300=INDEX(Matches!$H$2:$H$201,MATCH($A1300&amp;"-8",Matches!$J$2:$J$201,0))),5,IF(SIGN(R1300-S1300)&lt;&gt;SIGN(INDEX(Matches!$G$2:$G$201,MATCH($A1300&amp;"-8",Matches!$J$2:$J$201,0))-INDEX(Matches!$H$2:$H$201,MATCH($A1300&amp;"-8",Matches!$J$2:$J$201,0))),0,IF(R1300-S1300=INDEX(Matches!$G$2:$G$201,MATCH($A1300&amp;"-8",Matches!$J$2:$J$201,0))-INDEX(Matches!$H$2:$H$201,MATCH($A1300&amp;"-8",Matches!$J$2:$J$201,0)),3,2))))),""))</f>
        <v/>
      </c>
      <c r="AF1300" s="12" t="str">
        <f aca="false">IF(OR($B1300="",T1300="",U1300=""),"",IFERROR(IF(OR(INDEX(Matches!$I$2:$I$201,MATCH($A1300&amp;"-9",Matches!$J$2:$J$201,0))="Void",INDEX(Matches!$G$2:$G$201,MATCH($A1300&amp;"-9",Matches!$J$2:$J$201,0))="",INDEX(Matches!$H$2:$H$201,MATCH($A1300&amp;"-9",Matches!$J$2:$J$201,0))=""),"",IF(AND($C1300&lt;&gt;"",INDEX(Matches!$F$2:$F$201,MATCH($A1300&amp;"-9",Matches!$J$2:$J$201,0))&lt;&gt;"",$C1300&gt;=INDEX(Matches!$F$2:$F$201,MATCH($A1300&amp;"-9",Matches!$J$2:$J$201,0))),"",IF(AND(T1300=INDEX(Matches!$G$2:$G$201,MATCH($A1300&amp;"-9",Matches!$J$2:$J$201,0)),U1300=INDEX(Matches!$H$2:$H$201,MATCH($A1300&amp;"-9",Matches!$J$2:$J$201,0))),5,IF(SIGN(T1300-U1300)&lt;&gt;SIGN(INDEX(Matches!$G$2:$G$201,MATCH($A1300&amp;"-9",Matches!$J$2:$J$201,0))-INDEX(Matches!$H$2:$H$201,MATCH($A1300&amp;"-9",Matches!$J$2:$J$201,0))),0,IF(T1300-U1300=INDEX(Matches!$G$2:$G$201,MATCH($A1300&amp;"-9",Matches!$J$2:$J$201,0))-INDEX(Matches!$H$2:$H$201,MATCH($A1300&amp;"-9",Matches!$J$2:$J$201,0)),3,2))))),""))</f>
        <v/>
      </c>
      <c r="AG1300" s="12" t="str">
        <f aca="false">IF(OR($B1300="",V1300="",W1300=""),"",IFERROR(IF(OR(INDEX(Matches!$I$2:$I$201,MATCH($A1300&amp;"-10",Matches!$J$2:$J$201,0))="Void",INDEX(Matches!$G$2:$G$201,MATCH($A1300&amp;"-10",Matches!$J$2:$J$201,0))="",INDEX(Matches!$H$2:$H$201,MATCH($A1300&amp;"-10",Matches!$J$2:$J$201,0))=""),"",IF(AND($C1300&lt;&gt;"",INDEX(Matches!$F$2:$F$201,MATCH($A1300&amp;"-10",Matches!$J$2:$J$201,0))&lt;&gt;"",$C1300&gt;=INDEX(Matches!$F$2:$F$201,MATCH($A1300&amp;"-10",Matches!$J$2:$J$201,0))),"",IF(AND(V1300=INDEX(Matches!$G$2:$G$201,MATCH($A1300&amp;"-10",Matches!$J$2:$J$201,0)),W1300=INDEX(Matches!$H$2:$H$201,MATCH($A1300&amp;"-10",Matches!$J$2:$J$201,0))),5,IF(SIGN(V1300-W1300)&lt;&gt;SIGN(INDEX(Matches!$G$2:$G$201,MATCH($A1300&amp;"-10",Matches!$J$2:$J$201,0))-INDEX(Matches!$H$2:$H$201,MATCH($A1300&amp;"-10",Matches!$J$2:$J$201,0))),0,IF(V1300-W1300=INDEX(Matches!$G$2:$G$201,MATCH($A1300&amp;"-10",Matches!$J$2:$J$201,0))-INDEX(Matches!$H$2:$H$201,MATCH($A1300&amp;"-10",Matches!$J$2:$J$201,0)),3,2))))),""))</f>
        <v/>
      </c>
      <c r="AH1300" s="13" t="str">
        <f aca="false">IF($B1300="","",SUM(X1300:AG1300))</f>
        <v/>
      </c>
      <c r="AI1300" s="12" t="str">
        <f aca="false">IF($B1300="","",COUNTIF(X1300:AG1300,5))</f>
        <v/>
      </c>
      <c r="AJ1300" s="12" t="str">
        <f aca="false">IF($B1300="","",COUNTIF(X1300:AG1300,"&gt;=2"))</f>
        <v/>
      </c>
      <c r="AK1300" s="12" t="str">
        <f aca="false">IF($B1300="","",COUNT(X1300:AG1300))</f>
        <v/>
      </c>
    </row>
    <row r="1301" customFormat="false" ht="15" hidden="false" customHeight="false" outlineLevel="0" collapsed="false">
      <c r="A1301" s="7"/>
      <c r="B1301" s="7"/>
      <c r="C1301" s="11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12" t="str">
        <f aca="false">IF(OR($B1301="",D1301="",E1301=""),"",IFERROR(IF(OR(INDEX(Matches!$I$2:$I$201,MATCH($A1301&amp;"-1",Matches!$J$2:$J$201,0))="Void",INDEX(Matches!$G$2:$G$201,MATCH($A1301&amp;"-1",Matches!$J$2:$J$201,0))="",INDEX(Matches!$H$2:$H$201,MATCH($A1301&amp;"-1",Matches!$J$2:$J$201,0))=""),"",IF(AND($C1301&lt;&gt;"",INDEX(Matches!$F$2:$F$201,MATCH($A1301&amp;"-1",Matches!$J$2:$J$201,0))&lt;&gt;"",$C1301&gt;=INDEX(Matches!$F$2:$F$201,MATCH($A1301&amp;"-1",Matches!$J$2:$J$201,0))),"",IF(AND(D1301=INDEX(Matches!$G$2:$G$201,MATCH($A1301&amp;"-1",Matches!$J$2:$J$201,0)),E1301=INDEX(Matches!$H$2:$H$201,MATCH($A1301&amp;"-1",Matches!$J$2:$J$201,0))),5,IF(SIGN(D1301-E1301)&lt;&gt;SIGN(INDEX(Matches!$G$2:$G$201,MATCH($A1301&amp;"-1",Matches!$J$2:$J$201,0))-INDEX(Matches!$H$2:$H$201,MATCH($A1301&amp;"-1",Matches!$J$2:$J$201,0))),0,IF(D1301-E1301=INDEX(Matches!$G$2:$G$201,MATCH($A1301&amp;"-1",Matches!$J$2:$J$201,0))-INDEX(Matches!$H$2:$H$201,MATCH($A1301&amp;"-1",Matches!$J$2:$J$201,0)),3,2))))),""))</f>
        <v/>
      </c>
      <c r="Y1301" s="12" t="str">
        <f aca="false">IF(OR($B1301="",F1301="",G1301=""),"",IFERROR(IF(OR(INDEX(Matches!$I$2:$I$201,MATCH($A1301&amp;"-2",Matches!$J$2:$J$201,0))="Void",INDEX(Matches!$G$2:$G$201,MATCH($A1301&amp;"-2",Matches!$J$2:$J$201,0))="",INDEX(Matches!$H$2:$H$201,MATCH($A1301&amp;"-2",Matches!$J$2:$J$201,0))=""),"",IF(AND($C1301&lt;&gt;"",INDEX(Matches!$F$2:$F$201,MATCH($A1301&amp;"-2",Matches!$J$2:$J$201,0))&lt;&gt;"",$C1301&gt;=INDEX(Matches!$F$2:$F$201,MATCH($A1301&amp;"-2",Matches!$J$2:$J$201,0))),"",IF(AND(F1301=INDEX(Matches!$G$2:$G$201,MATCH($A1301&amp;"-2",Matches!$J$2:$J$201,0)),G1301=INDEX(Matches!$H$2:$H$201,MATCH($A1301&amp;"-2",Matches!$J$2:$J$201,0))),5,IF(SIGN(F1301-G1301)&lt;&gt;SIGN(INDEX(Matches!$G$2:$G$201,MATCH($A1301&amp;"-2",Matches!$J$2:$J$201,0))-INDEX(Matches!$H$2:$H$201,MATCH($A1301&amp;"-2",Matches!$J$2:$J$201,0))),0,IF(F1301-G1301=INDEX(Matches!$G$2:$G$201,MATCH($A1301&amp;"-2",Matches!$J$2:$J$201,0))-INDEX(Matches!$H$2:$H$201,MATCH($A1301&amp;"-2",Matches!$J$2:$J$201,0)),3,2))))),""))</f>
        <v/>
      </c>
      <c r="Z1301" s="12" t="str">
        <f aca="false">IF(OR($B1301="",H1301="",I1301=""),"",IFERROR(IF(OR(INDEX(Matches!$I$2:$I$201,MATCH($A1301&amp;"-3",Matches!$J$2:$J$201,0))="Void",INDEX(Matches!$G$2:$G$201,MATCH($A1301&amp;"-3",Matches!$J$2:$J$201,0))="",INDEX(Matches!$H$2:$H$201,MATCH($A1301&amp;"-3",Matches!$J$2:$J$201,0))=""),"",IF(AND($C1301&lt;&gt;"",INDEX(Matches!$F$2:$F$201,MATCH($A1301&amp;"-3",Matches!$J$2:$J$201,0))&lt;&gt;"",$C1301&gt;=INDEX(Matches!$F$2:$F$201,MATCH($A1301&amp;"-3",Matches!$J$2:$J$201,0))),"",IF(AND(H1301=INDEX(Matches!$G$2:$G$201,MATCH($A1301&amp;"-3",Matches!$J$2:$J$201,0)),I1301=INDEX(Matches!$H$2:$H$201,MATCH($A1301&amp;"-3",Matches!$J$2:$J$201,0))),5,IF(SIGN(H1301-I1301)&lt;&gt;SIGN(INDEX(Matches!$G$2:$G$201,MATCH($A1301&amp;"-3",Matches!$J$2:$J$201,0))-INDEX(Matches!$H$2:$H$201,MATCH($A1301&amp;"-3",Matches!$J$2:$J$201,0))),0,IF(H1301-I1301=INDEX(Matches!$G$2:$G$201,MATCH($A1301&amp;"-3",Matches!$J$2:$J$201,0))-INDEX(Matches!$H$2:$H$201,MATCH($A1301&amp;"-3",Matches!$J$2:$J$201,0)),3,2))))),""))</f>
        <v/>
      </c>
      <c r="AA1301" s="12" t="str">
        <f aca="false">IF(OR($B1301="",J1301="",K1301=""),"",IFERROR(IF(OR(INDEX(Matches!$I$2:$I$201,MATCH($A1301&amp;"-4",Matches!$J$2:$J$201,0))="Void",INDEX(Matches!$G$2:$G$201,MATCH($A1301&amp;"-4",Matches!$J$2:$J$201,0))="",INDEX(Matches!$H$2:$H$201,MATCH($A1301&amp;"-4",Matches!$J$2:$J$201,0))=""),"",IF(AND($C1301&lt;&gt;"",INDEX(Matches!$F$2:$F$201,MATCH($A1301&amp;"-4",Matches!$J$2:$J$201,0))&lt;&gt;"",$C1301&gt;=INDEX(Matches!$F$2:$F$201,MATCH($A1301&amp;"-4",Matches!$J$2:$J$201,0))),"",IF(AND(J1301=INDEX(Matches!$G$2:$G$201,MATCH($A1301&amp;"-4",Matches!$J$2:$J$201,0)),K1301=INDEX(Matches!$H$2:$H$201,MATCH($A1301&amp;"-4",Matches!$J$2:$J$201,0))),5,IF(SIGN(J1301-K1301)&lt;&gt;SIGN(INDEX(Matches!$G$2:$G$201,MATCH($A1301&amp;"-4",Matches!$J$2:$J$201,0))-INDEX(Matches!$H$2:$H$201,MATCH($A1301&amp;"-4",Matches!$J$2:$J$201,0))),0,IF(J1301-K1301=INDEX(Matches!$G$2:$G$201,MATCH($A1301&amp;"-4",Matches!$J$2:$J$201,0))-INDEX(Matches!$H$2:$H$201,MATCH($A1301&amp;"-4",Matches!$J$2:$J$201,0)),3,2))))),""))</f>
        <v/>
      </c>
      <c r="AB1301" s="12" t="str">
        <f aca="false">IF(OR($B1301="",L1301="",M1301=""),"",IFERROR(IF(OR(INDEX(Matches!$I$2:$I$201,MATCH($A1301&amp;"-5",Matches!$J$2:$J$201,0))="Void",INDEX(Matches!$G$2:$G$201,MATCH($A1301&amp;"-5",Matches!$J$2:$J$201,0))="",INDEX(Matches!$H$2:$H$201,MATCH($A1301&amp;"-5",Matches!$J$2:$J$201,0))=""),"",IF(AND($C1301&lt;&gt;"",INDEX(Matches!$F$2:$F$201,MATCH($A1301&amp;"-5",Matches!$J$2:$J$201,0))&lt;&gt;"",$C1301&gt;=INDEX(Matches!$F$2:$F$201,MATCH($A1301&amp;"-5",Matches!$J$2:$J$201,0))),"",IF(AND(L1301=INDEX(Matches!$G$2:$G$201,MATCH($A1301&amp;"-5",Matches!$J$2:$J$201,0)),M1301=INDEX(Matches!$H$2:$H$201,MATCH($A1301&amp;"-5",Matches!$J$2:$J$201,0))),5,IF(SIGN(L1301-M1301)&lt;&gt;SIGN(INDEX(Matches!$G$2:$G$201,MATCH($A1301&amp;"-5",Matches!$J$2:$J$201,0))-INDEX(Matches!$H$2:$H$201,MATCH($A1301&amp;"-5",Matches!$J$2:$J$201,0))),0,IF(L1301-M1301=INDEX(Matches!$G$2:$G$201,MATCH($A1301&amp;"-5",Matches!$J$2:$J$201,0))-INDEX(Matches!$H$2:$H$201,MATCH($A1301&amp;"-5",Matches!$J$2:$J$201,0)),3,2))))),""))</f>
        <v/>
      </c>
      <c r="AC1301" s="12" t="str">
        <f aca="false">IF(OR($B1301="",N1301="",O1301=""),"",IFERROR(IF(OR(INDEX(Matches!$I$2:$I$201,MATCH($A1301&amp;"-6",Matches!$J$2:$J$201,0))="Void",INDEX(Matches!$G$2:$G$201,MATCH($A1301&amp;"-6",Matches!$J$2:$J$201,0))="",INDEX(Matches!$H$2:$H$201,MATCH($A1301&amp;"-6",Matches!$J$2:$J$201,0))=""),"",IF(AND($C1301&lt;&gt;"",INDEX(Matches!$F$2:$F$201,MATCH($A1301&amp;"-6",Matches!$J$2:$J$201,0))&lt;&gt;"",$C1301&gt;=INDEX(Matches!$F$2:$F$201,MATCH($A1301&amp;"-6",Matches!$J$2:$J$201,0))),"",IF(AND(N1301=INDEX(Matches!$G$2:$G$201,MATCH($A1301&amp;"-6",Matches!$J$2:$J$201,0)),O1301=INDEX(Matches!$H$2:$H$201,MATCH($A1301&amp;"-6",Matches!$J$2:$J$201,0))),5,IF(SIGN(N1301-O1301)&lt;&gt;SIGN(INDEX(Matches!$G$2:$G$201,MATCH($A1301&amp;"-6",Matches!$J$2:$J$201,0))-INDEX(Matches!$H$2:$H$201,MATCH($A1301&amp;"-6",Matches!$J$2:$J$201,0))),0,IF(N1301-O1301=INDEX(Matches!$G$2:$G$201,MATCH($A1301&amp;"-6",Matches!$J$2:$J$201,0))-INDEX(Matches!$H$2:$H$201,MATCH($A1301&amp;"-6",Matches!$J$2:$J$201,0)),3,2))))),""))</f>
        <v/>
      </c>
      <c r="AD1301" s="12" t="str">
        <f aca="false">IF(OR($B1301="",P1301="",Q1301=""),"",IFERROR(IF(OR(INDEX(Matches!$I$2:$I$201,MATCH($A1301&amp;"-7",Matches!$J$2:$J$201,0))="Void",INDEX(Matches!$G$2:$G$201,MATCH($A1301&amp;"-7",Matches!$J$2:$J$201,0))="",INDEX(Matches!$H$2:$H$201,MATCH($A1301&amp;"-7",Matches!$J$2:$J$201,0))=""),"",IF(AND($C1301&lt;&gt;"",INDEX(Matches!$F$2:$F$201,MATCH($A1301&amp;"-7",Matches!$J$2:$J$201,0))&lt;&gt;"",$C1301&gt;=INDEX(Matches!$F$2:$F$201,MATCH($A1301&amp;"-7",Matches!$J$2:$J$201,0))),"",IF(AND(P1301=INDEX(Matches!$G$2:$G$201,MATCH($A1301&amp;"-7",Matches!$J$2:$J$201,0)),Q1301=INDEX(Matches!$H$2:$H$201,MATCH($A1301&amp;"-7",Matches!$J$2:$J$201,0))),5,IF(SIGN(P1301-Q1301)&lt;&gt;SIGN(INDEX(Matches!$G$2:$G$201,MATCH($A1301&amp;"-7",Matches!$J$2:$J$201,0))-INDEX(Matches!$H$2:$H$201,MATCH($A1301&amp;"-7",Matches!$J$2:$J$201,0))),0,IF(P1301-Q1301=INDEX(Matches!$G$2:$G$201,MATCH($A1301&amp;"-7",Matches!$J$2:$J$201,0))-INDEX(Matches!$H$2:$H$201,MATCH($A1301&amp;"-7",Matches!$J$2:$J$201,0)),3,2))))),""))</f>
        <v/>
      </c>
      <c r="AE1301" s="12" t="str">
        <f aca="false">IF(OR($B1301="",R1301="",S1301=""),"",IFERROR(IF(OR(INDEX(Matches!$I$2:$I$201,MATCH($A1301&amp;"-8",Matches!$J$2:$J$201,0))="Void",INDEX(Matches!$G$2:$G$201,MATCH($A1301&amp;"-8",Matches!$J$2:$J$201,0))="",INDEX(Matches!$H$2:$H$201,MATCH($A1301&amp;"-8",Matches!$J$2:$J$201,0))=""),"",IF(AND($C1301&lt;&gt;"",INDEX(Matches!$F$2:$F$201,MATCH($A1301&amp;"-8",Matches!$J$2:$J$201,0))&lt;&gt;"",$C1301&gt;=INDEX(Matches!$F$2:$F$201,MATCH($A1301&amp;"-8",Matches!$J$2:$J$201,0))),"",IF(AND(R1301=INDEX(Matches!$G$2:$G$201,MATCH($A1301&amp;"-8",Matches!$J$2:$J$201,0)),S1301=INDEX(Matches!$H$2:$H$201,MATCH($A1301&amp;"-8",Matches!$J$2:$J$201,0))),5,IF(SIGN(R1301-S1301)&lt;&gt;SIGN(INDEX(Matches!$G$2:$G$201,MATCH($A1301&amp;"-8",Matches!$J$2:$J$201,0))-INDEX(Matches!$H$2:$H$201,MATCH($A1301&amp;"-8",Matches!$J$2:$J$201,0))),0,IF(R1301-S1301=INDEX(Matches!$G$2:$G$201,MATCH($A1301&amp;"-8",Matches!$J$2:$J$201,0))-INDEX(Matches!$H$2:$H$201,MATCH($A1301&amp;"-8",Matches!$J$2:$J$201,0)),3,2))))),""))</f>
        <v/>
      </c>
      <c r="AF1301" s="12" t="str">
        <f aca="false">IF(OR($B1301="",T1301="",U1301=""),"",IFERROR(IF(OR(INDEX(Matches!$I$2:$I$201,MATCH($A1301&amp;"-9",Matches!$J$2:$J$201,0))="Void",INDEX(Matches!$G$2:$G$201,MATCH($A1301&amp;"-9",Matches!$J$2:$J$201,0))="",INDEX(Matches!$H$2:$H$201,MATCH($A1301&amp;"-9",Matches!$J$2:$J$201,0))=""),"",IF(AND($C1301&lt;&gt;"",INDEX(Matches!$F$2:$F$201,MATCH($A1301&amp;"-9",Matches!$J$2:$J$201,0))&lt;&gt;"",$C1301&gt;=INDEX(Matches!$F$2:$F$201,MATCH($A1301&amp;"-9",Matches!$J$2:$J$201,0))),"",IF(AND(T1301=INDEX(Matches!$G$2:$G$201,MATCH($A1301&amp;"-9",Matches!$J$2:$J$201,0)),U1301=INDEX(Matches!$H$2:$H$201,MATCH($A1301&amp;"-9",Matches!$J$2:$J$201,0))),5,IF(SIGN(T1301-U1301)&lt;&gt;SIGN(INDEX(Matches!$G$2:$G$201,MATCH($A1301&amp;"-9",Matches!$J$2:$J$201,0))-INDEX(Matches!$H$2:$H$201,MATCH($A1301&amp;"-9",Matches!$J$2:$J$201,0))),0,IF(T1301-U1301=INDEX(Matches!$G$2:$G$201,MATCH($A1301&amp;"-9",Matches!$J$2:$J$201,0))-INDEX(Matches!$H$2:$H$201,MATCH($A1301&amp;"-9",Matches!$J$2:$J$201,0)),3,2))))),""))</f>
        <v/>
      </c>
      <c r="AG1301" s="12" t="str">
        <f aca="false">IF(OR($B1301="",V1301="",W1301=""),"",IFERROR(IF(OR(INDEX(Matches!$I$2:$I$201,MATCH($A1301&amp;"-10",Matches!$J$2:$J$201,0))="Void",INDEX(Matches!$G$2:$G$201,MATCH($A1301&amp;"-10",Matches!$J$2:$J$201,0))="",INDEX(Matches!$H$2:$H$201,MATCH($A1301&amp;"-10",Matches!$J$2:$J$201,0))=""),"",IF(AND($C1301&lt;&gt;"",INDEX(Matches!$F$2:$F$201,MATCH($A1301&amp;"-10",Matches!$J$2:$J$201,0))&lt;&gt;"",$C1301&gt;=INDEX(Matches!$F$2:$F$201,MATCH($A1301&amp;"-10",Matches!$J$2:$J$201,0))),"",IF(AND(V1301=INDEX(Matches!$G$2:$G$201,MATCH($A1301&amp;"-10",Matches!$J$2:$J$201,0)),W1301=INDEX(Matches!$H$2:$H$201,MATCH($A1301&amp;"-10",Matches!$J$2:$J$201,0))),5,IF(SIGN(V1301-W1301)&lt;&gt;SIGN(INDEX(Matches!$G$2:$G$201,MATCH($A1301&amp;"-10",Matches!$J$2:$J$201,0))-INDEX(Matches!$H$2:$H$201,MATCH($A1301&amp;"-10",Matches!$J$2:$J$201,0))),0,IF(V1301-W1301=INDEX(Matches!$G$2:$G$201,MATCH($A1301&amp;"-10",Matches!$J$2:$J$201,0))-INDEX(Matches!$H$2:$H$201,MATCH($A1301&amp;"-10",Matches!$J$2:$J$201,0)),3,2))))),""))</f>
        <v/>
      </c>
      <c r="AH1301" s="13" t="str">
        <f aca="false">IF($B1301="","",SUM(X1301:AG1301))</f>
        <v/>
      </c>
      <c r="AI1301" s="12" t="str">
        <f aca="false">IF($B1301="","",COUNTIF(X1301:AG1301,5))</f>
        <v/>
      </c>
      <c r="AJ1301" s="12" t="str">
        <f aca="false">IF($B1301="","",COUNTIF(X1301:AG1301,"&gt;=2"))</f>
        <v/>
      </c>
      <c r="AK1301" s="12" t="str">
        <f aca="false">IF($B1301="","",COUNT(X1301:AG1301))</f>
        <v/>
      </c>
    </row>
    <row r="1302" customFormat="false" ht="15" hidden="false" customHeight="false" outlineLevel="0" collapsed="false">
      <c r="A1302" s="7"/>
      <c r="B1302" s="7"/>
      <c r="C1302" s="11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12" t="str">
        <f aca="false">IF(OR($B1302="",D1302="",E1302=""),"",IFERROR(IF(OR(INDEX(Matches!$I$2:$I$201,MATCH($A1302&amp;"-1",Matches!$J$2:$J$201,0))="Void",INDEX(Matches!$G$2:$G$201,MATCH($A1302&amp;"-1",Matches!$J$2:$J$201,0))="",INDEX(Matches!$H$2:$H$201,MATCH($A1302&amp;"-1",Matches!$J$2:$J$201,0))=""),"",IF(AND($C1302&lt;&gt;"",INDEX(Matches!$F$2:$F$201,MATCH($A1302&amp;"-1",Matches!$J$2:$J$201,0))&lt;&gt;"",$C1302&gt;=INDEX(Matches!$F$2:$F$201,MATCH($A1302&amp;"-1",Matches!$J$2:$J$201,0))),"",IF(AND(D1302=INDEX(Matches!$G$2:$G$201,MATCH($A1302&amp;"-1",Matches!$J$2:$J$201,0)),E1302=INDEX(Matches!$H$2:$H$201,MATCH($A1302&amp;"-1",Matches!$J$2:$J$201,0))),5,IF(SIGN(D1302-E1302)&lt;&gt;SIGN(INDEX(Matches!$G$2:$G$201,MATCH($A1302&amp;"-1",Matches!$J$2:$J$201,0))-INDEX(Matches!$H$2:$H$201,MATCH($A1302&amp;"-1",Matches!$J$2:$J$201,0))),0,IF(D1302-E1302=INDEX(Matches!$G$2:$G$201,MATCH($A1302&amp;"-1",Matches!$J$2:$J$201,0))-INDEX(Matches!$H$2:$H$201,MATCH($A1302&amp;"-1",Matches!$J$2:$J$201,0)),3,2))))),""))</f>
        <v/>
      </c>
      <c r="Y1302" s="12" t="str">
        <f aca="false">IF(OR($B1302="",F1302="",G1302=""),"",IFERROR(IF(OR(INDEX(Matches!$I$2:$I$201,MATCH($A1302&amp;"-2",Matches!$J$2:$J$201,0))="Void",INDEX(Matches!$G$2:$G$201,MATCH($A1302&amp;"-2",Matches!$J$2:$J$201,0))="",INDEX(Matches!$H$2:$H$201,MATCH($A1302&amp;"-2",Matches!$J$2:$J$201,0))=""),"",IF(AND($C1302&lt;&gt;"",INDEX(Matches!$F$2:$F$201,MATCH($A1302&amp;"-2",Matches!$J$2:$J$201,0))&lt;&gt;"",$C1302&gt;=INDEX(Matches!$F$2:$F$201,MATCH($A1302&amp;"-2",Matches!$J$2:$J$201,0))),"",IF(AND(F1302=INDEX(Matches!$G$2:$G$201,MATCH($A1302&amp;"-2",Matches!$J$2:$J$201,0)),G1302=INDEX(Matches!$H$2:$H$201,MATCH($A1302&amp;"-2",Matches!$J$2:$J$201,0))),5,IF(SIGN(F1302-G1302)&lt;&gt;SIGN(INDEX(Matches!$G$2:$G$201,MATCH($A1302&amp;"-2",Matches!$J$2:$J$201,0))-INDEX(Matches!$H$2:$H$201,MATCH($A1302&amp;"-2",Matches!$J$2:$J$201,0))),0,IF(F1302-G1302=INDEX(Matches!$G$2:$G$201,MATCH($A1302&amp;"-2",Matches!$J$2:$J$201,0))-INDEX(Matches!$H$2:$H$201,MATCH($A1302&amp;"-2",Matches!$J$2:$J$201,0)),3,2))))),""))</f>
        <v/>
      </c>
      <c r="Z1302" s="12" t="str">
        <f aca="false">IF(OR($B1302="",H1302="",I1302=""),"",IFERROR(IF(OR(INDEX(Matches!$I$2:$I$201,MATCH($A1302&amp;"-3",Matches!$J$2:$J$201,0))="Void",INDEX(Matches!$G$2:$G$201,MATCH($A1302&amp;"-3",Matches!$J$2:$J$201,0))="",INDEX(Matches!$H$2:$H$201,MATCH($A1302&amp;"-3",Matches!$J$2:$J$201,0))=""),"",IF(AND($C1302&lt;&gt;"",INDEX(Matches!$F$2:$F$201,MATCH($A1302&amp;"-3",Matches!$J$2:$J$201,0))&lt;&gt;"",$C1302&gt;=INDEX(Matches!$F$2:$F$201,MATCH($A1302&amp;"-3",Matches!$J$2:$J$201,0))),"",IF(AND(H1302=INDEX(Matches!$G$2:$G$201,MATCH($A1302&amp;"-3",Matches!$J$2:$J$201,0)),I1302=INDEX(Matches!$H$2:$H$201,MATCH($A1302&amp;"-3",Matches!$J$2:$J$201,0))),5,IF(SIGN(H1302-I1302)&lt;&gt;SIGN(INDEX(Matches!$G$2:$G$201,MATCH($A1302&amp;"-3",Matches!$J$2:$J$201,0))-INDEX(Matches!$H$2:$H$201,MATCH($A1302&amp;"-3",Matches!$J$2:$J$201,0))),0,IF(H1302-I1302=INDEX(Matches!$G$2:$G$201,MATCH($A1302&amp;"-3",Matches!$J$2:$J$201,0))-INDEX(Matches!$H$2:$H$201,MATCH($A1302&amp;"-3",Matches!$J$2:$J$201,0)),3,2))))),""))</f>
        <v/>
      </c>
      <c r="AA1302" s="12" t="str">
        <f aca="false">IF(OR($B1302="",J1302="",K1302=""),"",IFERROR(IF(OR(INDEX(Matches!$I$2:$I$201,MATCH($A1302&amp;"-4",Matches!$J$2:$J$201,0))="Void",INDEX(Matches!$G$2:$G$201,MATCH($A1302&amp;"-4",Matches!$J$2:$J$201,0))="",INDEX(Matches!$H$2:$H$201,MATCH($A1302&amp;"-4",Matches!$J$2:$J$201,0))=""),"",IF(AND($C1302&lt;&gt;"",INDEX(Matches!$F$2:$F$201,MATCH($A1302&amp;"-4",Matches!$J$2:$J$201,0))&lt;&gt;"",$C1302&gt;=INDEX(Matches!$F$2:$F$201,MATCH($A1302&amp;"-4",Matches!$J$2:$J$201,0))),"",IF(AND(J1302=INDEX(Matches!$G$2:$G$201,MATCH($A1302&amp;"-4",Matches!$J$2:$J$201,0)),K1302=INDEX(Matches!$H$2:$H$201,MATCH($A1302&amp;"-4",Matches!$J$2:$J$201,0))),5,IF(SIGN(J1302-K1302)&lt;&gt;SIGN(INDEX(Matches!$G$2:$G$201,MATCH($A1302&amp;"-4",Matches!$J$2:$J$201,0))-INDEX(Matches!$H$2:$H$201,MATCH($A1302&amp;"-4",Matches!$J$2:$J$201,0))),0,IF(J1302-K1302=INDEX(Matches!$G$2:$G$201,MATCH($A1302&amp;"-4",Matches!$J$2:$J$201,0))-INDEX(Matches!$H$2:$H$201,MATCH($A1302&amp;"-4",Matches!$J$2:$J$201,0)),3,2))))),""))</f>
        <v/>
      </c>
      <c r="AB1302" s="12" t="str">
        <f aca="false">IF(OR($B1302="",L1302="",M1302=""),"",IFERROR(IF(OR(INDEX(Matches!$I$2:$I$201,MATCH($A1302&amp;"-5",Matches!$J$2:$J$201,0))="Void",INDEX(Matches!$G$2:$G$201,MATCH($A1302&amp;"-5",Matches!$J$2:$J$201,0))="",INDEX(Matches!$H$2:$H$201,MATCH($A1302&amp;"-5",Matches!$J$2:$J$201,0))=""),"",IF(AND($C1302&lt;&gt;"",INDEX(Matches!$F$2:$F$201,MATCH($A1302&amp;"-5",Matches!$J$2:$J$201,0))&lt;&gt;"",$C1302&gt;=INDEX(Matches!$F$2:$F$201,MATCH($A1302&amp;"-5",Matches!$J$2:$J$201,0))),"",IF(AND(L1302=INDEX(Matches!$G$2:$G$201,MATCH($A1302&amp;"-5",Matches!$J$2:$J$201,0)),M1302=INDEX(Matches!$H$2:$H$201,MATCH($A1302&amp;"-5",Matches!$J$2:$J$201,0))),5,IF(SIGN(L1302-M1302)&lt;&gt;SIGN(INDEX(Matches!$G$2:$G$201,MATCH($A1302&amp;"-5",Matches!$J$2:$J$201,0))-INDEX(Matches!$H$2:$H$201,MATCH($A1302&amp;"-5",Matches!$J$2:$J$201,0))),0,IF(L1302-M1302=INDEX(Matches!$G$2:$G$201,MATCH($A1302&amp;"-5",Matches!$J$2:$J$201,0))-INDEX(Matches!$H$2:$H$201,MATCH($A1302&amp;"-5",Matches!$J$2:$J$201,0)),3,2))))),""))</f>
        <v/>
      </c>
      <c r="AC1302" s="12" t="str">
        <f aca="false">IF(OR($B1302="",N1302="",O1302=""),"",IFERROR(IF(OR(INDEX(Matches!$I$2:$I$201,MATCH($A1302&amp;"-6",Matches!$J$2:$J$201,0))="Void",INDEX(Matches!$G$2:$G$201,MATCH($A1302&amp;"-6",Matches!$J$2:$J$201,0))="",INDEX(Matches!$H$2:$H$201,MATCH($A1302&amp;"-6",Matches!$J$2:$J$201,0))=""),"",IF(AND($C1302&lt;&gt;"",INDEX(Matches!$F$2:$F$201,MATCH($A1302&amp;"-6",Matches!$J$2:$J$201,0))&lt;&gt;"",$C1302&gt;=INDEX(Matches!$F$2:$F$201,MATCH($A1302&amp;"-6",Matches!$J$2:$J$201,0))),"",IF(AND(N1302=INDEX(Matches!$G$2:$G$201,MATCH($A1302&amp;"-6",Matches!$J$2:$J$201,0)),O1302=INDEX(Matches!$H$2:$H$201,MATCH($A1302&amp;"-6",Matches!$J$2:$J$201,0))),5,IF(SIGN(N1302-O1302)&lt;&gt;SIGN(INDEX(Matches!$G$2:$G$201,MATCH($A1302&amp;"-6",Matches!$J$2:$J$201,0))-INDEX(Matches!$H$2:$H$201,MATCH($A1302&amp;"-6",Matches!$J$2:$J$201,0))),0,IF(N1302-O1302=INDEX(Matches!$G$2:$G$201,MATCH($A1302&amp;"-6",Matches!$J$2:$J$201,0))-INDEX(Matches!$H$2:$H$201,MATCH($A1302&amp;"-6",Matches!$J$2:$J$201,0)),3,2))))),""))</f>
        <v/>
      </c>
      <c r="AD1302" s="12" t="str">
        <f aca="false">IF(OR($B1302="",P1302="",Q1302=""),"",IFERROR(IF(OR(INDEX(Matches!$I$2:$I$201,MATCH($A1302&amp;"-7",Matches!$J$2:$J$201,0))="Void",INDEX(Matches!$G$2:$G$201,MATCH($A1302&amp;"-7",Matches!$J$2:$J$201,0))="",INDEX(Matches!$H$2:$H$201,MATCH($A1302&amp;"-7",Matches!$J$2:$J$201,0))=""),"",IF(AND($C1302&lt;&gt;"",INDEX(Matches!$F$2:$F$201,MATCH($A1302&amp;"-7",Matches!$J$2:$J$201,0))&lt;&gt;"",$C1302&gt;=INDEX(Matches!$F$2:$F$201,MATCH($A1302&amp;"-7",Matches!$J$2:$J$201,0))),"",IF(AND(P1302=INDEX(Matches!$G$2:$G$201,MATCH($A1302&amp;"-7",Matches!$J$2:$J$201,0)),Q1302=INDEX(Matches!$H$2:$H$201,MATCH($A1302&amp;"-7",Matches!$J$2:$J$201,0))),5,IF(SIGN(P1302-Q1302)&lt;&gt;SIGN(INDEX(Matches!$G$2:$G$201,MATCH($A1302&amp;"-7",Matches!$J$2:$J$201,0))-INDEX(Matches!$H$2:$H$201,MATCH($A1302&amp;"-7",Matches!$J$2:$J$201,0))),0,IF(P1302-Q1302=INDEX(Matches!$G$2:$G$201,MATCH($A1302&amp;"-7",Matches!$J$2:$J$201,0))-INDEX(Matches!$H$2:$H$201,MATCH($A1302&amp;"-7",Matches!$J$2:$J$201,0)),3,2))))),""))</f>
        <v/>
      </c>
      <c r="AE1302" s="12" t="str">
        <f aca="false">IF(OR($B1302="",R1302="",S1302=""),"",IFERROR(IF(OR(INDEX(Matches!$I$2:$I$201,MATCH($A1302&amp;"-8",Matches!$J$2:$J$201,0))="Void",INDEX(Matches!$G$2:$G$201,MATCH($A1302&amp;"-8",Matches!$J$2:$J$201,0))="",INDEX(Matches!$H$2:$H$201,MATCH($A1302&amp;"-8",Matches!$J$2:$J$201,0))=""),"",IF(AND($C1302&lt;&gt;"",INDEX(Matches!$F$2:$F$201,MATCH($A1302&amp;"-8",Matches!$J$2:$J$201,0))&lt;&gt;"",$C1302&gt;=INDEX(Matches!$F$2:$F$201,MATCH($A1302&amp;"-8",Matches!$J$2:$J$201,0))),"",IF(AND(R1302=INDEX(Matches!$G$2:$G$201,MATCH($A1302&amp;"-8",Matches!$J$2:$J$201,0)),S1302=INDEX(Matches!$H$2:$H$201,MATCH($A1302&amp;"-8",Matches!$J$2:$J$201,0))),5,IF(SIGN(R1302-S1302)&lt;&gt;SIGN(INDEX(Matches!$G$2:$G$201,MATCH($A1302&amp;"-8",Matches!$J$2:$J$201,0))-INDEX(Matches!$H$2:$H$201,MATCH($A1302&amp;"-8",Matches!$J$2:$J$201,0))),0,IF(R1302-S1302=INDEX(Matches!$G$2:$G$201,MATCH($A1302&amp;"-8",Matches!$J$2:$J$201,0))-INDEX(Matches!$H$2:$H$201,MATCH($A1302&amp;"-8",Matches!$J$2:$J$201,0)),3,2))))),""))</f>
        <v/>
      </c>
      <c r="AF1302" s="12" t="str">
        <f aca="false">IF(OR($B1302="",T1302="",U1302=""),"",IFERROR(IF(OR(INDEX(Matches!$I$2:$I$201,MATCH($A1302&amp;"-9",Matches!$J$2:$J$201,0))="Void",INDEX(Matches!$G$2:$G$201,MATCH($A1302&amp;"-9",Matches!$J$2:$J$201,0))="",INDEX(Matches!$H$2:$H$201,MATCH($A1302&amp;"-9",Matches!$J$2:$J$201,0))=""),"",IF(AND($C1302&lt;&gt;"",INDEX(Matches!$F$2:$F$201,MATCH($A1302&amp;"-9",Matches!$J$2:$J$201,0))&lt;&gt;"",$C1302&gt;=INDEX(Matches!$F$2:$F$201,MATCH($A1302&amp;"-9",Matches!$J$2:$J$201,0))),"",IF(AND(T1302=INDEX(Matches!$G$2:$G$201,MATCH($A1302&amp;"-9",Matches!$J$2:$J$201,0)),U1302=INDEX(Matches!$H$2:$H$201,MATCH($A1302&amp;"-9",Matches!$J$2:$J$201,0))),5,IF(SIGN(T1302-U1302)&lt;&gt;SIGN(INDEX(Matches!$G$2:$G$201,MATCH($A1302&amp;"-9",Matches!$J$2:$J$201,0))-INDEX(Matches!$H$2:$H$201,MATCH($A1302&amp;"-9",Matches!$J$2:$J$201,0))),0,IF(T1302-U1302=INDEX(Matches!$G$2:$G$201,MATCH($A1302&amp;"-9",Matches!$J$2:$J$201,0))-INDEX(Matches!$H$2:$H$201,MATCH($A1302&amp;"-9",Matches!$J$2:$J$201,0)),3,2))))),""))</f>
        <v/>
      </c>
      <c r="AG1302" s="12" t="str">
        <f aca="false">IF(OR($B1302="",V1302="",W1302=""),"",IFERROR(IF(OR(INDEX(Matches!$I$2:$I$201,MATCH($A1302&amp;"-10",Matches!$J$2:$J$201,0))="Void",INDEX(Matches!$G$2:$G$201,MATCH($A1302&amp;"-10",Matches!$J$2:$J$201,0))="",INDEX(Matches!$H$2:$H$201,MATCH($A1302&amp;"-10",Matches!$J$2:$J$201,0))=""),"",IF(AND($C1302&lt;&gt;"",INDEX(Matches!$F$2:$F$201,MATCH($A1302&amp;"-10",Matches!$J$2:$J$201,0))&lt;&gt;"",$C1302&gt;=INDEX(Matches!$F$2:$F$201,MATCH($A1302&amp;"-10",Matches!$J$2:$J$201,0))),"",IF(AND(V1302=INDEX(Matches!$G$2:$G$201,MATCH($A1302&amp;"-10",Matches!$J$2:$J$201,0)),W1302=INDEX(Matches!$H$2:$H$201,MATCH($A1302&amp;"-10",Matches!$J$2:$J$201,0))),5,IF(SIGN(V1302-W1302)&lt;&gt;SIGN(INDEX(Matches!$G$2:$G$201,MATCH($A1302&amp;"-10",Matches!$J$2:$J$201,0))-INDEX(Matches!$H$2:$H$201,MATCH($A1302&amp;"-10",Matches!$J$2:$J$201,0))),0,IF(V1302-W1302=INDEX(Matches!$G$2:$G$201,MATCH($A1302&amp;"-10",Matches!$J$2:$J$201,0))-INDEX(Matches!$H$2:$H$201,MATCH($A1302&amp;"-10",Matches!$J$2:$J$201,0)),3,2))))),""))</f>
        <v/>
      </c>
      <c r="AH1302" s="13" t="str">
        <f aca="false">IF($B1302="","",SUM(X1302:AG1302))</f>
        <v/>
      </c>
      <c r="AI1302" s="12" t="str">
        <f aca="false">IF($B1302="","",COUNTIF(X1302:AG1302,5))</f>
        <v/>
      </c>
      <c r="AJ1302" s="12" t="str">
        <f aca="false">IF($B1302="","",COUNTIF(X1302:AG1302,"&gt;=2"))</f>
        <v/>
      </c>
      <c r="AK1302" s="12" t="str">
        <f aca="false">IF($B1302="","",COUNT(X1302:AG1302))</f>
        <v/>
      </c>
    </row>
    <row r="1303" customFormat="false" ht="15" hidden="false" customHeight="false" outlineLevel="0" collapsed="false">
      <c r="A1303" s="7"/>
      <c r="B1303" s="7"/>
      <c r="C1303" s="11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12" t="str">
        <f aca="false">IF(OR($B1303="",D1303="",E1303=""),"",IFERROR(IF(OR(INDEX(Matches!$I$2:$I$201,MATCH($A1303&amp;"-1",Matches!$J$2:$J$201,0))="Void",INDEX(Matches!$G$2:$G$201,MATCH($A1303&amp;"-1",Matches!$J$2:$J$201,0))="",INDEX(Matches!$H$2:$H$201,MATCH($A1303&amp;"-1",Matches!$J$2:$J$201,0))=""),"",IF(AND($C1303&lt;&gt;"",INDEX(Matches!$F$2:$F$201,MATCH($A1303&amp;"-1",Matches!$J$2:$J$201,0))&lt;&gt;"",$C1303&gt;=INDEX(Matches!$F$2:$F$201,MATCH($A1303&amp;"-1",Matches!$J$2:$J$201,0))),"",IF(AND(D1303=INDEX(Matches!$G$2:$G$201,MATCH($A1303&amp;"-1",Matches!$J$2:$J$201,0)),E1303=INDEX(Matches!$H$2:$H$201,MATCH($A1303&amp;"-1",Matches!$J$2:$J$201,0))),5,IF(SIGN(D1303-E1303)&lt;&gt;SIGN(INDEX(Matches!$G$2:$G$201,MATCH($A1303&amp;"-1",Matches!$J$2:$J$201,0))-INDEX(Matches!$H$2:$H$201,MATCH($A1303&amp;"-1",Matches!$J$2:$J$201,0))),0,IF(D1303-E1303=INDEX(Matches!$G$2:$G$201,MATCH($A1303&amp;"-1",Matches!$J$2:$J$201,0))-INDEX(Matches!$H$2:$H$201,MATCH($A1303&amp;"-1",Matches!$J$2:$J$201,0)),3,2))))),""))</f>
        <v/>
      </c>
      <c r="Y1303" s="12" t="str">
        <f aca="false">IF(OR($B1303="",F1303="",G1303=""),"",IFERROR(IF(OR(INDEX(Matches!$I$2:$I$201,MATCH($A1303&amp;"-2",Matches!$J$2:$J$201,0))="Void",INDEX(Matches!$G$2:$G$201,MATCH($A1303&amp;"-2",Matches!$J$2:$J$201,0))="",INDEX(Matches!$H$2:$H$201,MATCH($A1303&amp;"-2",Matches!$J$2:$J$201,0))=""),"",IF(AND($C1303&lt;&gt;"",INDEX(Matches!$F$2:$F$201,MATCH($A1303&amp;"-2",Matches!$J$2:$J$201,0))&lt;&gt;"",$C1303&gt;=INDEX(Matches!$F$2:$F$201,MATCH($A1303&amp;"-2",Matches!$J$2:$J$201,0))),"",IF(AND(F1303=INDEX(Matches!$G$2:$G$201,MATCH($A1303&amp;"-2",Matches!$J$2:$J$201,0)),G1303=INDEX(Matches!$H$2:$H$201,MATCH($A1303&amp;"-2",Matches!$J$2:$J$201,0))),5,IF(SIGN(F1303-G1303)&lt;&gt;SIGN(INDEX(Matches!$G$2:$G$201,MATCH($A1303&amp;"-2",Matches!$J$2:$J$201,0))-INDEX(Matches!$H$2:$H$201,MATCH($A1303&amp;"-2",Matches!$J$2:$J$201,0))),0,IF(F1303-G1303=INDEX(Matches!$G$2:$G$201,MATCH($A1303&amp;"-2",Matches!$J$2:$J$201,0))-INDEX(Matches!$H$2:$H$201,MATCH($A1303&amp;"-2",Matches!$J$2:$J$201,0)),3,2))))),""))</f>
        <v/>
      </c>
      <c r="Z1303" s="12" t="str">
        <f aca="false">IF(OR($B1303="",H1303="",I1303=""),"",IFERROR(IF(OR(INDEX(Matches!$I$2:$I$201,MATCH($A1303&amp;"-3",Matches!$J$2:$J$201,0))="Void",INDEX(Matches!$G$2:$G$201,MATCH($A1303&amp;"-3",Matches!$J$2:$J$201,0))="",INDEX(Matches!$H$2:$H$201,MATCH($A1303&amp;"-3",Matches!$J$2:$J$201,0))=""),"",IF(AND($C1303&lt;&gt;"",INDEX(Matches!$F$2:$F$201,MATCH($A1303&amp;"-3",Matches!$J$2:$J$201,0))&lt;&gt;"",$C1303&gt;=INDEX(Matches!$F$2:$F$201,MATCH($A1303&amp;"-3",Matches!$J$2:$J$201,0))),"",IF(AND(H1303=INDEX(Matches!$G$2:$G$201,MATCH($A1303&amp;"-3",Matches!$J$2:$J$201,0)),I1303=INDEX(Matches!$H$2:$H$201,MATCH($A1303&amp;"-3",Matches!$J$2:$J$201,0))),5,IF(SIGN(H1303-I1303)&lt;&gt;SIGN(INDEX(Matches!$G$2:$G$201,MATCH($A1303&amp;"-3",Matches!$J$2:$J$201,0))-INDEX(Matches!$H$2:$H$201,MATCH($A1303&amp;"-3",Matches!$J$2:$J$201,0))),0,IF(H1303-I1303=INDEX(Matches!$G$2:$G$201,MATCH($A1303&amp;"-3",Matches!$J$2:$J$201,0))-INDEX(Matches!$H$2:$H$201,MATCH($A1303&amp;"-3",Matches!$J$2:$J$201,0)),3,2))))),""))</f>
        <v/>
      </c>
      <c r="AA1303" s="12" t="str">
        <f aca="false">IF(OR($B1303="",J1303="",K1303=""),"",IFERROR(IF(OR(INDEX(Matches!$I$2:$I$201,MATCH($A1303&amp;"-4",Matches!$J$2:$J$201,0))="Void",INDEX(Matches!$G$2:$G$201,MATCH($A1303&amp;"-4",Matches!$J$2:$J$201,0))="",INDEX(Matches!$H$2:$H$201,MATCH($A1303&amp;"-4",Matches!$J$2:$J$201,0))=""),"",IF(AND($C1303&lt;&gt;"",INDEX(Matches!$F$2:$F$201,MATCH($A1303&amp;"-4",Matches!$J$2:$J$201,0))&lt;&gt;"",$C1303&gt;=INDEX(Matches!$F$2:$F$201,MATCH($A1303&amp;"-4",Matches!$J$2:$J$201,0))),"",IF(AND(J1303=INDEX(Matches!$G$2:$G$201,MATCH($A1303&amp;"-4",Matches!$J$2:$J$201,0)),K1303=INDEX(Matches!$H$2:$H$201,MATCH($A1303&amp;"-4",Matches!$J$2:$J$201,0))),5,IF(SIGN(J1303-K1303)&lt;&gt;SIGN(INDEX(Matches!$G$2:$G$201,MATCH($A1303&amp;"-4",Matches!$J$2:$J$201,0))-INDEX(Matches!$H$2:$H$201,MATCH($A1303&amp;"-4",Matches!$J$2:$J$201,0))),0,IF(J1303-K1303=INDEX(Matches!$G$2:$G$201,MATCH($A1303&amp;"-4",Matches!$J$2:$J$201,0))-INDEX(Matches!$H$2:$H$201,MATCH($A1303&amp;"-4",Matches!$J$2:$J$201,0)),3,2))))),""))</f>
        <v/>
      </c>
      <c r="AB1303" s="12" t="str">
        <f aca="false">IF(OR($B1303="",L1303="",M1303=""),"",IFERROR(IF(OR(INDEX(Matches!$I$2:$I$201,MATCH($A1303&amp;"-5",Matches!$J$2:$J$201,0))="Void",INDEX(Matches!$G$2:$G$201,MATCH($A1303&amp;"-5",Matches!$J$2:$J$201,0))="",INDEX(Matches!$H$2:$H$201,MATCH($A1303&amp;"-5",Matches!$J$2:$J$201,0))=""),"",IF(AND($C1303&lt;&gt;"",INDEX(Matches!$F$2:$F$201,MATCH($A1303&amp;"-5",Matches!$J$2:$J$201,0))&lt;&gt;"",$C1303&gt;=INDEX(Matches!$F$2:$F$201,MATCH($A1303&amp;"-5",Matches!$J$2:$J$201,0))),"",IF(AND(L1303=INDEX(Matches!$G$2:$G$201,MATCH($A1303&amp;"-5",Matches!$J$2:$J$201,0)),M1303=INDEX(Matches!$H$2:$H$201,MATCH($A1303&amp;"-5",Matches!$J$2:$J$201,0))),5,IF(SIGN(L1303-M1303)&lt;&gt;SIGN(INDEX(Matches!$G$2:$G$201,MATCH($A1303&amp;"-5",Matches!$J$2:$J$201,0))-INDEX(Matches!$H$2:$H$201,MATCH($A1303&amp;"-5",Matches!$J$2:$J$201,0))),0,IF(L1303-M1303=INDEX(Matches!$G$2:$G$201,MATCH($A1303&amp;"-5",Matches!$J$2:$J$201,0))-INDEX(Matches!$H$2:$H$201,MATCH($A1303&amp;"-5",Matches!$J$2:$J$201,0)),3,2))))),""))</f>
        <v/>
      </c>
      <c r="AC1303" s="12" t="str">
        <f aca="false">IF(OR($B1303="",N1303="",O1303=""),"",IFERROR(IF(OR(INDEX(Matches!$I$2:$I$201,MATCH($A1303&amp;"-6",Matches!$J$2:$J$201,0))="Void",INDEX(Matches!$G$2:$G$201,MATCH($A1303&amp;"-6",Matches!$J$2:$J$201,0))="",INDEX(Matches!$H$2:$H$201,MATCH($A1303&amp;"-6",Matches!$J$2:$J$201,0))=""),"",IF(AND($C1303&lt;&gt;"",INDEX(Matches!$F$2:$F$201,MATCH($A1303&amp;"-6",Matches!$J$2:$J$201,0))&lt;&gt;"",$C1303&gt;=INDEX(Matches!$F$2:$F$201,MATCH($A1303&amp;"-6",Matches!$J$2:$J$201,0))),"",IF(AND(N1303=INDEX(Matches!$G$2:$G$201,MATCH($A1303&amp;"-6",Matches!$J$2:$J$201,0)),O1303=INDEX(Matches!$H$2:$H$201,MATCH($A1303&amp;"-6",Matches!$J$2:$J$201,0))),5,IF(SIGN(N1303-O1303)&lt;&gt;SIGN(INDEX(Matches!$G$2:$G$201,MATCH($A1303&amp;"-6",Matches!$J$2:$J$201,0))-INDEX(Matches!$H$2:$H$201,MATCH($A1303&amp;"-6",Matches!$J$2:$J$201,0))),0,IF(N1303-O1303=INDEX(Matches!$G$2:$G$201,MATCH($A1303&amp;"-6",Matches!$J$2:$J$201,0))-INDEX(Matches!$H$2:$H$201,MATCH($A1303&amp;"-6",Matches!$J$2:$J$201,0)),3,2))))),""))</f>
        <v/>
      </c>
      <c r="AD1303" s="12" t="str">
        <f aca="false">IF(OR($B1303="",P1303="",Q1303=""),"",IFERROR(IF(OR(INDEX(Matches!$I$2:$I$201,MATCH($A1303&amp;"-7",Matches!$J$2:$J$201,0))="Void",INDEX(Matches!$G$2:$G$201,MATCH($A1303&amp;"-7",Matches!$J$2:$J$201,0))="",INDEX(Matches!$H$2:$H$201,MATCH($A1303&amp;"-7",Matches!$J$2:$J$201,0))=""),"",IF(AND($C1303&lt;&gt;"",INDEX(Matches!$F$2:$F$201,MATCH($A1303&amp;"-7",Matches!$J$2:$J$201,0))&lt;&gt;"",$C1303&gt;=INDEX(Matches!$F$2:$F$201,MATCH($A1303&amp;"-7",Matches!$J$2:$J$201,0))),"",IF(AND(P1303=INDEX(Matches!$G$2:$G$201,MATCH($A1303&amp;"-7",Matches!$J$2:$J$201,0)),Q1303=INDEX(Matches!$H$2:$H$201,MATCH($A1303&amp;"-7",Matches!$J$2:$J$201,0))),5,IF(SIGN(P1303-Q1303)&lt;&gt;SIGN(INDEX(Matches!$G$2:$G$201,MATCH($A1303&amp;"-7",Matches!$J$2:$J$201,0))-INDEX(Matches!$H$2:$H$201,MATCH($A1303&amp;"-7",Matches!$J$2:$J$201,0))),0,IF(P1303-Q1303=INDEX(Matches!$G$2:$G$201,MATCH($A1303&amp;"-7",Matches!$J$2:$J$201,0))-INDEX(Matches!$H$2:$H$201,MATCH($A1303&amp;"-7",Matches!$J$2:$J$201,0)),3,2))))),""))</f>
        <v/>
      </c>
      <c r="AE1303" s="12" t="str">
        <f aca="false">IF(OR($B1303="",R1303="",S1303=""),"",IFERROR(IF(OR(INDEX(Matches!$I$2:$I$201,MATCH($A1303&amp;"-8",Matches!$J$2:$J$201,0))="Void",INDEX(Matches!$G$2:$G$201,MATCH($A1303&amp;"-8",Matches!$J$2:$J$201,0))="",INDEX(Matches!$H$2:$H$201,MATCH($A1303&amp;"-8",Matches!$J$2:$J$201,0))=""),"",IF(AND($C1303&lt;&gt;"",INDEX(Matches!$F$2:$F$201,MATCH($A1303&amp;"-8",Matches!$J$2:$J$201,0))&lt;&gt;"",$C1303&gt;=INDEX(Matches!$F$2:$F$201,MATCH($A1303&amp;"-8",Matches!$J$2:$J$201,0))),"",IF(AND(R1303=INDEX(Matches!$G$2:$G$201,MATCH($A1303&amp;"-8",Matches!$J$2:$J$201,0)),S1303=INDEX(Matches!$H$2:$H$201,MATCH($A1303&amp;"-8",Matches!$J$2:$J$201,0))),5,IF(SIGN(R1303-S1303)&lt;&gt;SIGN(INDEX(Matches!$G$2:$G$201,MATCH($A1303&amp;"-8",Matches!$J$2:$J$201,0))-INDEX(Matches!$H$2:$H$201,MATCH($A1303&amp;"-8",Matches!$J$2:$J$201,0))),0,IF(R1303-S1303=INDEX(Matches!$G$2:$G$201,MATCH($A1303&amp;"-8",Matches!$J$2:$J$201,0))-INDEX(Matches!$H$2:$H$201,MATCH($A1303&amp;"-8",Matches!$J$2:$J$201,0)),3,2))))),""))</f>
        <v/>
      </c>
      <c r="AF1303" s="12" t="str">
        <f aca="false">IF(OR($B1303="",T1303="",U1303=""),"",IFERROR(IF(OR(INDEX(Matches!$I$2:$I$201,MATCH($A1303&amp;"-9",Matches!$J$2:$J$201,0))="Void",INDEX(Matches!$G$2:$G$201,MATCH($A1303&amp;"-9",Matches!$J$2:$J$201,0))="",INDEX(Matches!$H$2:$H$201,MATCH($A1303&amp;"-9",Matches!$J$2:$J$201,0))=""),"",IF(AND($C1303&lt;&gt;"",INDEX(Matches!$F$2:$F$201,MATCH($A1303&amp;"-9",Matches!$J$2:$J$201,0))&lt;&gt;"",$C1303&gt;=INDEX(Matches!$F$2:$F$201,MATCH($A1303&amp;"-9",Matches!$J$2:$J$201,0))),"",IF(AND(T1303=INDEX(Matches!$G$2:$G$201,MATCH($A1303&amp;"-9",Matches!$J$2:$J$201,0)),U1303=INDEX(Matches!$H$2:$H$201,MATCH($A1303&amp;"-9",Matches!$J$2:$J$201,0))),5,IF(SIGN(T1303-U1303)&lt;&gt;SIGN(INDEX(Matches!$G$2:$G$201,MATCH($A1303&amp;"-9",Matches!$J$2:$J$201,0))-INDEX(Matches!$H$2:$H$201,MATCH($A1303&amp;"-9",Matches!$J$2:$J$201,0))),0,IF(T1303-U1303=INDEX(Matches!$G$2:$G$201,MATCH($A1303&amp;"-9",Matches!$J$2:$J$201,0))-INDEX(Matches!$H$2:$H$201,MATCH($A1303&amp;"-9",Matches!$J$2:$J$201,0)),3,2))))),""))</f>
        <v/>
      </c>
      <c r="AG1303" s="12" t="str">
        <f aca="false">IF(OR($B1303="",V1303="",W1303=""),"",IFERROR(IF(OR(INDEX(Matches!$I$2:$I$201,MATCH($A1303&amp;"-10",Matches!$J$2:$J$201,0))="Void",INDEX(Matches!$G$2:$G$201,MATCH($A1303&amp;"-10",Matches!$J$2:$J$201,0))="",INDEX(Matches!$H$2:$H$201,MATCH($A1303&amp;"-10",Matches!$J$2:$J$201,0))=""),"",IF(AND($C1303&lt;&gt;"",INDEX(Matches!$F$2:$F$201,MATCH($A1303&amp;"-10",Matches!$J$2:$J$201,0))&lt;&gt;"",$C1303&gt;=INDEX(Matches!$F$2:$F$201,MATCH($A1303&amp;"-10",Matches!$J$2:$J$201,0))),"",IF(AND(V1303=INDEX(Matches!$G$2:$G$201,MATCH($A1303&amp;"-10",Matches!$J$2:$J$201,0)),W1303=INDEX(Matches!$H$2:$H$201,MATCH($A1303&amp;"-10",Matches!$J$2:$J$201,0))),5,IF(SIGN(V1303-W1303)&lt;&gt;SIGN(INDEX(Matches!$G$2:$G$201,MATCH($A1303&amp;"-10",Matches!$J$2:$J$201,0))-INDEX(Matches!$H$2:$H$201,MATCH($A1303&amp;"-10",Matches!$J$2:$J$201,0))),0,IF(V1303-W1303=INDEX(Matches!$G$2:$G$201,MATCH($A1303&amp;"-10",Matches!$J$2:$J$201,0))-INDEX(Matches!$H$2:$H$201,MATCH($A1303&amp;"-10",Matches!$J$2:$J$201,0)),3,2))))),""))</f>
        <v/>
      </c>
      <c r="AH1303" s="13" t="str">
        <f aca="false">IF($B1303="","",SUM(X1303:AG1303))</f>
        <v/>
      </c>
      <c r="AI1303" s="12" t="str">
        <f aca="false">IF($B1303="","",COUNTIF(X1303:AG1303,5))</f>
        <v/>
      </c>
      <c r="AJ1303" s="12" t="str">
        <f aca="false">IF($B1303="","",COUNTIF(X1303:AG1303,"&gt;=2"))</f>
        <v/>
      </c>
      <c r="AK1303" s="12" t="str">
        <f aca="false">IF($B1303="","",COUNT(X1303:AG1303))</f>
        <v/>
      </c>
    </row>
    <row r="1304" customFormat="false" ht="15" hidden="false" customHeight="false" outlineLevel="0" collapsed="false">
      <c r="A1304" s="7"/>
      <c r="B1304" s="7"/>
      <c r="C1304" s="11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12" t="str">
        <f aca="false">IF(OR($B1304="",D1304="",E1304=""),"",IFERROR(IF(OR(INDEX(Matches!$I$2:$I$201,MATCH($A1304&amp;"-1",Matches!$J$2:$J$201,0))="Void",INDEX(Matches!$G$2:$G$201,MATCH($A1304&amp;"-1",Matches!$J$2:$J$201,0))="",INDEX(Matches!$H$2:$H$201,MATCH($A1304&amp;"-1",Matches!$J$2:$J$201,0))=""),"",IF(AND($C1304&lt;&gt;"",INDEX(Matches!$F$2:$F$201,MATCH($A1304&amp;"-1",Matches!$J$2:$J$201,0))&lt;&gt;"",$C1304&gt;=INDEX(Matches!$F$2:$F$201,MATCH($A1304&amp;"-1",Matches!$J$2:$J$201,0))),"",IF(AND(D1304=INDEX(Matches!$G$2:$G$201,MATCH($A1304&amp;"-1",Matches!$J$2:$J$201,0)),E1304=INDEX(Matches!$H$2:$H$201,MATCH($A1304&amp;"-1",Matches!$J$2:$J$201,0))),5,IF(SIGN(D1304-E1304)&lt;&gt;SIGN(INDEX(Matches!$G$2:$G$201,MATCH($A1304&amp;"-1",Matches!$J$2:$J$201,0))-INDEX(Matches!$H$2:$H$201,MATCH($A1304&amp;"-1",Matches!$J$2:$J$201,0))),0,IF(D1304-E1304=INDEX(Matches!$G$2:$G$201,MATCH($A1304&amp;"-1",Matches!$J$2:$J$201,0))-INDEX(Matches!$H$2:$H$201,MATCH($A1304&amp;"-1",Matches!$J$2:$J$201,0)),3,2))))),""))</f>
        <v/>
      </c>
      <c r="Y1304" s="12" t="str">
        <f aca="false">IF(OR($B1304="",F1304="",G1304=""),"",IFERROR(IF(OR(INDEX(Matches!$I$2:$I$201,MATCH($A1304&amp;"-2",Matches!$J$2:$J$201,0))="Void",INDEX(Matches!$G$2:$G$201,MATCH($A1304&amp;"-2",Matches!$J$2:$J$201,0))="",INDEX(Matches!$H$2:$H$201,MATCH($A1304&amp;"-2",Matches!$J$2:$J$201,0))=""),"",IF(AND($C1304&lt;&gt;"",INDEX(Matches!$F$2:$F$201,MATCH($A1304&amp;"-2",Matches!$J$2:$J$201,0))&lt;&gt;"",$C1304&gt;=INDEX(Matches!$F$2:$F$201,MATCH($A1304&amp;"-2",Matches!$J$2:$J$201,0))),"",IF(AND(F1304=INDEX(Matches!$G$2:$G$201,MATCH($A1304&amp;"-2",Matches!$J$2:$J$201,0)),G1304=INDEX(Matches!$H$2:$H$201,MATCH($A1304&amp;"-2",Matches!$J$2:$J$201,0))),5,IF(SIGN(F1304-G1304)&lt;&gt;SIGN(INDEX(Matches!$G$2:$G$201,MATCH($A1304&amp;"-2",Matches!$J$2:$J$201,0))-INDEX(Matches!$H$2:$H$201,MATCH($A1304&amp;"-2",Matches!$J$2:$J$201,0))),0,IF(F1304-G1304=INDEX(Matches!$G$2:$G$201,MATCH($A1304&amp;"-2",Matches!$J$2:$J$201,0))-INDEX(Matches!$H$2:$H$201,MATCH($A1304&amp;"-2",Matches!$J$2:$J$201,0)),3,2))))),""))</f>
        <v/>
      </c>
      <c r="Z1304" s="12" t="str">
        <f aca="false">IF(OR($B1304="",H1304="",I1304=""),"",IFERROR(IF(OR(INDEX(Matches!$I$2:$I$201,MATCH($A1304&amp;"-3",Matches!$J$2:$J$201,0))="Void",INDEX(Matches!$G$2:$G$201,MATCH($A1304&amp;"-3",Matches!$J$2:$J$201,0))="",INDEX(Matches!$H$2:$H$201,MATCH($A1304&amp;"-3",Matches!$J$2:$J$201,0))=""),"",IF(AND($C1304&lt;&gt;"",INDEX(Matches!$F$2:$F$201,MATCH($A1304&amp;"-3",Matches!$J$2:$J$201,0))&lt;&gt;"",$C1304&gt;=INDEX(Matches!$F$2:$F$201,MATCH($A1304&amp;"-3",Matches!$J$2:$J$201,0))),"",IF(AND(H1304=INDEX(Matches!$G$2:$G$201,MATCH($A1304&amp;"-3",Matches!$J$2:$J$201,0)),I1304=INDEX(Matches!$H$2:$H$201,MATCH($A1304&amp;"-3",Matches!$J$2:$J$201,0))),5,IF(SIGN(H1304-I1304)&lt;&gt;SIGN(INDEX(Matches!$G$2:$G$201,MATCH($A1304&amp;"-3",Matches!$J$2:$J$201,0))-INDEX(Matches!$H$2:$H$201,MATCH($A1304&amp;"-3",Matches!$J$2:$J$201,0))),0,IF(H1304-I1304=INDEX(Matches!$G$2:$G$201,MATCH($A1304&amp;"-3",Matches!$J$2:$J$201,0))-INDEX(Matches!$H$2:$H$201,MATCH($A1304&amp;"-3",Matches!$J$2:$J$201,0)),3,2))))),""))</f>
        <v/>
      </c>
      <c r="AA1304" s="12" t="str">
        <f aca="false">IF(OR($B1304="",J1304="",K1304=""),"",IFERROR(IF(OR(INDEX(Matches!$I$2:$I$201,MATCH($A1304&amp;"-4",Matches!$J$2:$J$201,0))="Void",INDEX(Matches!$G$2:$G$201,MATCH($A1304&amp;"-4",Matches!$J$2:$J$201,0))="",INDEX(Matches!$H$2:$H$201,MATCH($A1304&amp;"-4",Matches!$J$2:$J$201,0))=""),"",IF(AND($C1304&lt;&gt;"",INDEX(Matches!$F$2:$F$201,MATCH($A1304&amp;"-4",Matches!$J$2:$J$201,0))&lt;&gt;"",$C1304&gt;=INDEX(Matches!$F$2:$F$201,MATCH($A1304&amp;"-4",Matches!$J$2:$J$201,0))),"",IF(AND(J1304=INDEX(Matches!$G$2:$G$201,MATCH($A1304&amp;"-4",Matches!$J$2:$J$201,0)),K1304=INDEX(Matches!$H$2:$H$201,MATCH($A1304&amp;"-4",Matches!$J$2:$J$201,0))),5,IF(SIGN(J1304-K1304)&lt;&gt;SIGN(INDEX(Matches!$G$2:$G$201,MATCH($A1304&amp;"-4",Matches!$J$2:$J$201,0))-INDEX(Matches!$H$2:$H$201,MATCH($A1304&amp;"-4",Matches!$J$2:$J$201,0))),0,IF(J1304-K1304=INDEX(Matches!$G$2:$G$201,MATCH($A1304&amp;"-4",Matches!$J$2:$J$201,0))-INDEX(Matches!$H$2:$H$201,MATCH($A1304&amp;"-4",Matches!$J$2:$J$201,0)),3,2))))),""))</f>
        <v/>
      </c>
      <c r="AB1304" s="12" t="str">
        <f aca="false">IF(OR($B1304="",L1304="",M1304=""),"",IFERROR(IF(OR(INDEX(Matches!$I$2:$I$201,MATCH($A1304&amp;"-5",Matches!$J$2:$J$201,0))="Void",INDEX(Matches!$G$2:$G$201,MATCH($A1304&amp;"-5",Matches!$J$2:$J$201,0))="",INDEX(Matches!$H$2:$H$201,MATCH($A1304&amp;"-5",Matches!$J$2:$J$201,0))=""),"",IF(AND($C1304&lt;&gt;"",INDEX(Matches!$F$2:$F$201,MATCH($A1304&amp;"-5",Matches!$J$2:$J$201,0))&lt;&gt;"",$C1304&gt;=INDEX(Matches!$F$2:$F$201,MATCH($A1304&amp;"-5",Matches!$J$2:$J$201,0))),"",IF(AND(L1304=INDEX(Matches!$G$2:$G$201,MATCH($A1304&amp;"-5",Matches!$J$2:$J$201,0)),M1304=INDEX(Matches!$H$2:$H$201,MATCH($A1304&amp;"-5",Matches!$J$2:$J$201,0))),5,IF(SIGN(L1304-M1304)&lt;&gt;SIGN(INDEX(Matches!$G$2:$G$201,MATCH($A1304&amp;"-5",Matches!$J$2:$J$201,0))-INDEX(Matches!$H$2:$H$201,MATCH($A1304&amp;"-5",Matches!$J$2:$J$201,0))),0,IF(L1304-M1304=INDEX(Matches!$G$2:$G$201,MATCH($A1304&amp;"-5",Matches!$J$2:$J$201,0))-INDEX(Matches!$H$2:$H$201,MATCH($A1304&amp;"-5",Matches!$J$2:$J$201,0)),3,2))))),""))</f>
        <v/>
      </c>
      <c r="AC1304" s="12" t="str">
        <f aca="false">IF(OR($B1304="",N1304="",O1304=""),"",IFERROR(IF(OR(INDEX(Matches!$I$2:$I$201,MATCH($A1304&amp;"-6",Matches!$J$2:$J$201,0))="Void",INDEX(Matches!$G$2:$G$201,MATCH($A1304&amp;"-6",Matches!$J$2:$J$201,0))="",INDEX(Matches!$H$2:$H$201,MATCH($A1304&amp;"-6",Matches!$J$2:$J$201,0))=""),"",IF(AND($C1304&lt;&gt;"",INDEX(Matches!$F$2:$F$201,MATCH($A1304&amp;"-6",Matches!$J$2:$J$201,0))&lt;&gt;"",$C1304&gt;=INDEX(Matches!$F$2:$F$201,MATCH($A1304&amp;"-6",Matches!$J$2:$J$201,0))),"",IF(AND(N1304=INDEX(Matches!$G$2:$G$201,MATCH($A1304&amp;"-6",Matches!$J$2:$J$201,0)),O1304=INDEX(Matches!$H$2:$H$201,MATCH($A1304&amp;"-6",Matches!$J$2:$J$201,0))),5,IF(SIGN(N1304-O1304)&lt;&gt;SIGN(INDEX(Matches!$G$2:$G$201,MATCH($A1304&amp;"-6",Matches!$J$2:$J$201,0))-INDEX(Matches!$H$2:$H$201,MATCH($A1304&amp;"-6",Matches!$J$2:$J$201,0))),0,IF(N1304-O1304=INDEX(Matches!$G$2:$G$201,MATCH($A1304&amp;"-6",Matches!$J$2:$J$201,0))-INDEX(Matches!$H$2:$H$201,MATCH($A1304&amp;"-6",Matches!$J$2:$J$201,0)),3,2))))),""))</f>
        <v/>
      </c>
      <c r="AD1304" s="12" t="str">
        <f aca="false">IF(OR($B1304="",P1304="",Q1304=""),"",IFERROR(IF(OR(INDEX(Matches!$I$2:$I$201,MATCH($A1304&amp;"-7",Matches!$J$2:$J$201,0))="Void",INDEX(Matches!$G$2:$G$201,MATCH($A1304&amp;"-7",Matches!$J$2:$J$201,0))="",INDEX(Matches!$H$2:$H$201,MATCH($A1304&amp;"-7",Matches!$J$2:$J$201,0))=""),"",IF(AND($C1304&lt;&gt;"",INDEX(Matches!$F$2:$F$201,MATCH($A1304&amp;"-7",Matches!$J$2:$J$201,0))&lt;&gt;"",$C1304&gt;=INDEX(Matches!$F$2:$F$201,MATCH($A1304&amp;"-7",Matches!$J$2:$J$201,0))),"",IF(AND(P1304=INDEX(Matches!$G$2:$G$201,MATCH($A1304&amp;"-7",Matches!$J$2:$J$201,0)),Q1304=INDEX(Matches!$H$2:$H$201,MATCH($A1304&amp;"-7",Matches!$J$2:$J$201,0))),5,IF(SIGN(P1304-Q1304)&lt;&gt;SIGN(INDEX(Matches!$G$2:$G$201,MATCH($A1304&amp;"-7",Matches!$J$2:$J$201,0))-INDEX(Matches!$H$2:$H$201,MATCH($A1304&amp;"-7",Matches!$J$2:$J$201,0))),0,IF(P1304-Q1304=INDEX(Matches!$G$2:$G$201,MATCH($A1304&amp;"-7",Matches!$J$2:$J$201,0))-INDEX(Matches!$H$2:$H$201,MATCH($A1304&amp;"-7",Matches!$J$2:$J$201,0)),3,2))))),""))</f>
        <v/>
      </c>
      <c r="AE1304" s="12" t="str">
        <f aca="false">IF(OR($B1304="",R1304="",S1304=""),"",IFERROR(IF(OR(INDEX(Matches!$I$2:$I$201,MATCH($A1304&amp;"-8",Matches!$J$2:$J$201,0))="Void",INDEX(Matches!$G$2:$G$201,MATCH($A1304&amp;"-8",Matches!$J$2:$J$201,0))="",INDEX(Matches!$H$2:$H$201,MATCH($A1304&amp;"-8",Matches!$J$2:$J$201,0))=""),"",IF(AND($C1304&lt;&gt;"",INDEX(Matches!$F$2:$F$201,MATCH($A1304&amp;"-8",Matches!$J$2:$J$201,0))&lt;&gt;"",$C1304&gt;=INDEX(Matches!$F$2:$F$201,MATCH($A1304&amp;"-8",Matches!$J$2:$J$201,0))),"",IF(AND(R1304=INDEX(Matches!$G$2:$G$201,MATCH($A1304&amp;"-8",Matches!$J$2:$J$201,0)),S1304=INDEX(Matches!$H$2:$H$201,MATCH($A1304&amp;"-8",Matches!$J$2:$J$201,0))),5,IF(SIGN(R1304-S1304)&lt;&gt;SIGN(INDEX(Matches!$G$2:$G$201,MATCH($A1304&amp;"-8",Matches!$J$2:$J$201,0))-INDEX(Matches!$H$2:$H$201,MATCH($A1304&amp;"-8",Matches!$J$2:$J$201,0))),0,IF(R1304-S1304=INDEX(Matches!$G$2:$G$201,MATCH($A1304&amp;"-8",Matches!$J$2:$J$201,0))-INDEX(Matches!$H$2:$H$201,MATCH($A1304&amp;"-8",Matches!$J$2:$J$201,0)),3,2))))),""))</f>
        <v/>
      </c>
      <c r="AF1304" s="12" t="str">
        <f aca="false">IF(OR($B1304="",T1304="",U1304=""),"",IFERROR(IF(OR(INDEX(Matches!$I$2:$I$201,MATCH($A1304&amp;"-9",Matches!$J$2:$J$201,0))="Void",INDEX(Matches!$G$2:$G$201,MATCH($A1304&amp;"-9",Matches!$J$2:$J$201,0))="",INDEX(Matches!$H$2:$H$201,MATCH($A1304&amp;"-9",Matches!$J$2:$J$201,0))=""),"",IF(AND($C1304&lt;&gt;"",INDEX(Matches!$F$2:$F$201,MATCH($A1304&amp;"-9",Matches!$J$2:$J$201,0))&lt;&gt;"",$C1304&gt;=INDEX(Matches!$F$2:$F$201,MATCH($A1304&amp;"-9",Matches!$J$2:$J$201,0))),"",IF(AND(T1304=INDEX(Matches!$G$2:$G$201,MATCH($A1304&amp;"-9",Matches!$J$2:$J$201,0)),U1304=INDEX(Matches!$H$2:$H$201,MATCH($A1304&amp;"-9",Matches!$J$2:$J$201,0))),5,IF(SIGN(T1304-U1304)&lt;&gt;SIGN(INDEX(Matches!$G$2:$G$201,MATCH($A1304&amp;"-9",Matches!$J$2:$J$201,0))-INDEX(Matches!$H$2:$H$201,MATCH($A1304&amp;"-9",Matches!$J$2:$J$201,0))),0,IF(T1304-U1304=INDEX(Matches!$G$2:$G$201,MATCH($A1304&amp;"-9",Matches!$J$2:$J$201,0))-INDEX(Matches!$H$2:$H$201,MATCH($A1304&amp;"-9",Matches!$J$2:$J$201,0)),3,2))))),""))</f>
        <v/>
      </c>
      <c r="AG1304" s="12" t="str">
        <f aca="false">IF(OR($B1304="",V1304="",W1304=""),"",IFERROR(IF(OR(INDEX(Matches!$I$2:$I$201,MATCH($A1304&amp;"-10",Matches!$J$2:$J$201,0))="Void",INDEX(Matches!$G$2:$G$201,MATCH($A1304&amp;"-10",Matches!$J$2:$J$201,0))="",INDEX(Matches!$H$2:$H$201,MATCH($A1304&amp;"-10",Matches!$J$2:$J$201,0))=""),"",IF(AND($C1304&lt;&gt;"",INDEX(Matches!$F$2:$F$201,MATCH($A1304&amp;"-10",Matches!$J$2:$J$201,0))&lt;&gt;"",$C1304&gt;=INDEX(Matches!$F$2:$F$201,MATCH($A1304&amp;"-10",Matches!$J$2:$J$201,0))),"",IF(AND(V1304=INDEX(Matches!$G$2:$G$201,MATCH($A1304&amp;"-10",Matches!$J$2:$J$201,0)),W1304=INDEX(Matches!$H$2:$H$201,MATCH($A1304&amp;"-10",Matches!$J$2:$J$201,0))),5,IF(SIGN(V1304-W1304)&lt;&gt;SIGN(INDEX(Matches!$G$2:$G$201,MATCH($A1304&amp;"-10",Matches!$J$2:$J$201,0))-INDEX(Matches!$H$2:$H$201,MATCH($A1304&amp;"-10",Matches!$J$2:$J$201,0))),0,IF(V1304-W1304=INDEX(Matches!$G$2:$G$201,MATCH($A1304&amp;"-10",Matches!$J$2:$J$201,0))-INDEX(Matches!$H$2:$H$201,MATCH($A1304&amp;"-10",Matches!$J$2:$J$201,0)),3,2))))),""))</f>
        <v/>
      </c>
      <c r="AH1304" s="13" t="str">
        <f aca="false">IF($B1304="","",SUM(X1304:AG1304))</f>
        <v/>
      </c>
      <c r="AI1304" s="12" t="str">
        <f aca="false">IF($B1304="","",COUNTIF(X1304:AG1304,5))</f>
        <v/>
      </c>
      <c r="AJ1304" s="12" t="str">
        <f aca="false">IF($B1304="","",COUNTIF(X1304:AG1304,"&gt;=2"))</f>
        <v/>
      </c>
      <c r="AK1304" s="12" t="str">
        <f aca="false">IF($B1304="","",COUNT(X1304:AG1304))</f>
        <v/>
      </c>
    </row>
    <row r="1305" customFormat="false" ht="15" hidden="false" customHeight="false" outlineLevel="0" collapsed="false">
      <c r="A1305" s="7"/>
      <c r="B1305" s="7"/>
      <c r="C1305" s="11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12" t="str">
        <f aca="false">IF(OR($B1305="",D1305="",E1305=""),"",IFERROR(IF(OR(INDEX(Matches!$I$2:$I$201,MATCH($A1305&amp;"-1",Matches!$J$2:$J$201,0))="Void",INDEX(Matches!$G$2:$G$201,MATCH($A1305&amp;"-1",Matches!$J$2:$J$201,0))="",INDEX(Matches!$H$2:$H$201,MATCH($A1305&amp;"-1",Matches!$J$2:$J$201,0))=""),"",IF(AND($C1305&lt;&gt;"",INDEX(Matches!$F$2:$F$201,MATCH($A1305&amp;"-1",Matches!$J$2:$J$201,0))&lt;&gt;"",$C1305&gt;=INDEX(Matches!$F$2:$F$201,MATCH($A1305&amp;"-1",Matches!$J$2:$J$201,0))),"",IF(AND(D1305=INDEX(Matches!$G$2:$G$201,MATCH($A1305&amp;"-1",Matches!$J$2:$J$201,0)),E1305=INDEX(Matches!$H$2:$H$201,MATCH($A1305&amp;"-1",Matches!$J$2:$J$201,0))),5,IF(SIGN(D1305-E1305)&lt;&gt;SIGN(INDEX(Matches!$G$2:$G$201,MATCH($A1305&amp;"-1",Matches!$J$2:$J$201,0))-INDEX(Matches!$H$2:$H$201,MATCH($A1305&amp;"-1",Matches!$J$2:$J$201,0))),0,IF(D1305-E1305=INDEX(Matches!$G$2:$G$201,MATCH($A1305&amp;"-1",Matches!$J$2:$J$201,0))-INDEX(Matches!$H$2:$H$201,MATCH($A1305&amp;"-1",Matches!$J$2:$J$201,0)),3,2))))),""))</f>
        <v/>
      </c>
      <c r="Y1305" s="12" t="str">
        <f aca="false">IF(OR($B1305="",F1305="",G1305=""),"",IFERROR(IF(OR(INDEX(Matches!$I$2:$I$201,MATCH($A1305&amp;"-2",Matches!$J$2:$J$201,0))="Void",INDEX(Matches!$G$2:$G$201,MATCH($A1305&amp;"-2",Matches!$J$2:$J$201,0))="",INDEX(Matches!$H$2:$H$201,MATCH($A1305&amp;"-2",Matches!$J$2:$J$201,0))=""),"",IF(AND($C1305&lt;&gt;"",INDEX(Matches!$F$2:$F$201,MATCH($A1305&amp;"-2",Matches!$J$2:$J$201,0))&lt;&gt;"",$C1305&gt;=INDEX(Matches!$F$2:$F$201,MATCH($A1305&amp;"-2",Matches!$J$2:$J$201,0))),"",IF(AND(F1305=INDEX(Matches!$G$2:$G$201,MATCH($A1305&amp;"-2",Matches!$J$2:$J$201,0)),G1305=INDEX(Matches!$H$2:$H$201,MATCH($A1305&amp;"-2",Matches!$J$2:$J$201,0))),5,IF(SIGN(F1305-G1305)&lt;&gt;SIGN(INDEX(Matches!$G$2:$G$201,MATCH($A1305&amp;"-2",Matches!$J$2:$J$201,0))-INDEX(Matches!$H$2:$H$201,MATCH($A1305&amp;"-2",Matches!$J$2:$J$201,0))),0,IF(F1305-G1305=INDEX(Matches!$G$2:$G$201,MATCH($A1305&amp;"-2",Matches!$J$2:$J$201,0))-INDEX(Matches!$H$2:$H$201,MATCH($A1305&amp;"-2",Matches!$J$2:$J$201,0)),3,2))))),""))</f>
        <v/>
      </c>
      <c r="Z1305" s="12" t="str">
        <f aca="false">IF(OR($B1305="",H1305="",I1305=""),"",IFERROR(IF(OR(INDEX(Matches!$I$2:$I$201,MATCH($A1305&amp;"-3",Matches!$J$2:$J$201,0))="Void",INDEX(Matches!$G$2:$G$201,MATCH($A1305&amp;"-3",Matches!$J$2:$J$201,0))="",INDEX(Matches!$H$2:$H$201,MATCH($A1305&amp;"-3",Matches!$J$2:$J$201,0))=""),"",IF(AND($C1305&lt;&gt;"",INDEX(Matches!$F$2:$F$201,MATCH($A1305&amp;"-3",Matches!$J$2:$J$201,0))&lt;&gt;"",$C1305&gt;=INDEX(Matches!$F$2:$F$201,MATCH($A1305&amp;"-3",Matches!$J$2:$J$201,0))),"",IF(AND(H1305=INDEX(Matches!$G$2:$G$201,MATCH($A1305&amp;"-3",Matches!$J$2:$J$201,0)),I1305=INDEX(Matches!$H$2:$H$201,MATCH($A1305&amp;"-3",Matches!$J$2:$J$201,0))),5,IF(SIGN(H1305-I1305)&lt;&gt;SIGN(INDEX(Matches!$G$2:$G$201,MATCH($A1305&amp;"-3",Matches!$J$2:$J$201,0))-INDEX(Matches!$H$2:$H$201,MATCH($A1305&amp;"-3",Matches!$J$2:$J$201,0))),0,IF(H1305-I1305=INDEX(Matches!$G$2:$G$201,MATCH($A1305&amp;"-3",Matches!$J$2:$J$201,0))-INDEX(Matches!$H$2:$H$201,MATCH($A1305&amp;"-3",Matches!$J$2:$J$201,0)),3,2))))),""))</f>
        <v/>
      </c>
      <c r="AA1305" s="12" t="str">
        <f aca="false">IF(OR($B1305="",J1305="",K1305=""),"",IFERROR(IF(OR(INDEX(Matches!$I$2:$I$201,MATCH($A1305&amp;"-4",Matches!$J$2:$J$201,0))="Void",INDEX(Matches!$G$2:$G$201,MATCH($A1305&amp;"-4",Matches!$J$2:$J$201,0))="",INDEX(Matches!$H$2:$H$201,MATCH($A1305&amp;"-4",Matches!$J$2:$J$201,0))=""),"",IF(AND($C1305&lt;&gt;"",INDEX(Matches!$F$2:$F$201,MATCH($A1305&amp;"-4",Matches!$J$2:$J$201,0))&lt;&gt;"",$C1305&gt;=INDEX(Matches!$F$2:$F$201,MATCH($A1305&amp;"-4",Matches!$J$2:$J$201,0))),"",IF(AND(J1305=INDEX(Matches!$G$2:$G$201,MATCH($A1305&amp;"-4",Matches!$J$2:$J$201,0)),K1305=INDEX(Matches!$H$2:$H$201,MATCH($A1305&amp;"-4",Matches!$J$2:$J$201,0))),5,IF(SIGN(J1305-K1305)&lt;&gt;SIGN(INDEX(Matches!$G$2:$G$201,MATCH($A1305&amp;"-4",Matches!$J$2:$J$201,0))-INDEX(Matches!$H$2:$H$201,MATCH($A1305&amp;"-4",Matches!$J$2:$J$201,0))),0,IF(J1305-K1305=INDEX(Matches!$G$2:$G$201,MATCH($A1305&amp;"-4",Matches!$J$2:$J$201,0))-INDEX(Matches!$H$2:$H$201,MATCH($A1305&amp;"-4",Matches!$J$2:$J$201,0)),3,2))))),""))</f>
        <v/>
      </c>
      <c r="AB1305" s="12" t="str">
        <f aca="false">IF(OR($B1305="",L1305="",M1305=""),"",IFERROR(IF(OR(INDEX(Matches!$I$2:$I$201,MATCH($A1305&amp;"-5",Matches!$J$2:$J$201,0))="Void",INDEX(Matches!$G$2:$G$201,MATCH($A1305&amp;"-5",Matches!$J$2:$J$201,0))="",INDEX(Matches!$H$2:$H$201,MATCH($A1305&amp;"-5",Matches!$J$2:$J$201,0))=""),"",IF(AND($C1305&lt;&gt;"",INDEX(Matches!$F$2:$F$201,MATCH($A1305&amp;"-5",Matches!$J$2:$J$201,0))&lt;&gt;"",$C1305&gt;=INDEX(Matches!$F$2:$F$201,MATCH($A1305&amp;"-5",Matches!$J$2:$J$201,0))),"",IF(AND(L1305=INDEX(Matches!$G$2:$G$201,MATCH($A1305&amp;"-5",Matches!$J$2:$J$201,0)),M1305=INDEX(Matches!$H$2:$H$201,MATCH($A1305&amp;"-5",Matches!$J$2:$J$201,0))),5,IF(SIGN(L1305-M1305)&lt;&gt;SIGN(INDEX(Matches!$G$2:$G$201,MATCH($A1305&amp;"-5",Matches!$J$2:$J$201,0))-INDEX(Matches!$H$2:$H$201,MATCH($A1305&amp;"-5",Matches!$J$2:$J$201,0))),0,IF(L1305-M1305=INDEX(Matches!$G$2:$G$201,MATCH($A1305&amp;"-5",Matches!$J$2:$J$201,0))-INDEX(Matches!$H$2:$H$201,MATCH($A1305&amp;"-5",Matches!$J$2:$J$201,0)),3,2))))),""))</f>
        <v/>
      </c>
      <c r="AC1305" s="12" t="str">
        <f aca="false">IF(OR($B1305="",N1305="",O1305=""),"",IFERROR(IF(OR(INDEX(Matches!$I$2:$I$201,MATCH($A1305&amp;"-6",Matches!$J$2:$J$201,0))="Void",INDEX(Matches!$G$2:$G$201,MATCH($A1305&amp;"-6",Matches!$J$2:$J$201,0))="",INDEX(Matches!$H$2:$H$201,MATCH($A1305&amp;"-6",Matches!$J$2:$J$201,0))=""),"",IF(AND($C1305&lt;&gt;"",INDEX(Matches!$F$2:$F$201,MATCH($A1305&amp;"-6",Matches!$J$2:$J$201,0))&lt;&gt;"",$C1305&gt;=INDEX(Matches!$F$2:$F$201,MATCH($A1305&amp;"-6",Matches!$J$2:$J$201,0))),"",IF(AND(N1305=INDEX(Matches!$G$2:$G$201,MATCH($A1305&amp;"-6",Matches!$J$2:$J$201,0)),O1305=INDEX(Matches!$H$2:$H$201,MATCH($A1305&amp;"-6",Matches!$J$2:$J$201,0))),5,IF(SIGN(N1305-O1305)&lt;&gt;SIGN(INDEX(Matches!$G$2:$G$201,MATCH($A1305&amp;"-6",Matches!$J$2:$J$201,0))-INDEX(Matches!$H$2:$H$201,MATCH($A1305&amp;"-6",Matches!$J$2:$J$201,0))),0,IF(N1305-O1305=INDEX(Matches!$G$2:$G$201,MATCH($A1305&amp;"-6",Matches!$J$2:$J$201,0))-INDEX(Matches!$H$2:$H$201,MATCH($A1305&amp;"-6",Matches!$J$2:$J$201,0)),3,2))))),""))</f>
        <v/>
      </c>
      <c r="AD1305" s="12" t="str">
        <f aca="false">IF(OR($B1305="",P1305="",Q1305=""),"",IFERROR(IF(OR(INDEX(Matches!$I$2:$I$201,MATCH($A1305&amp;"-7",Matches!$J$2:$J$201,0))="Void",INDEX(Matches!$G$2:$G$201,MATCH($A1305&amp;"-7",Matches!$J$2:$J$201,0))="",INDEX(Matches!$H$2:$H$201,MATCH($A1305&amp;"-7",Matches!$J$2:$J$201,0))=""),"",IF(AND($C1305&lt;&gt;"",INDEX(Matches!$F$2:$F$201,MATCH($A1305&amp;"-7",Matches!$J$2:$J$201,0))&lt;&gt;"",$C1305&gt;=INDEX(Matches!$F$2:$F$201,MATCH($A1305&amp;"-7",Matches!$J$2:$J$201,0))),"",IF(AND(P1305=INDEX(Matches!$G$2:$G$201,MATCH($A1305&amp;"-7",Matches!$J$2:$J$201,0)),Q1305=INDEX(Matches!$H$2:$H$201,MATCH($A1305&amp;"-7",Matches!$J$2:$J$201,0))),5,IF(SIGN(P1305-Q1305)&lt;&gt;SIGN(INDEX(Matches!$G$2:$G$201,MATCH($A1305&amp;"-7",Matches!$J$2:$J$201,0))-INDEX(Matches!$H$2:$H$201,MATCH($A1305&amp;"-7",Matches!$J$2:$J$201,0))),0,IF(P1305-Q1305=INDEX(Matches!$G$2:$G$201,MATCH($A1305&amp;"-7",Matches!$J$2:$J$201,0))-INDEX(Matches!$H$2:$H$201,MATCH($A1305&amp;"-7",Matches!$J$2:$J$201,0)),3,2))))),""))</f>
        <v/>
      </c>
      <c r="AE1305" s="12" t="str">
        <f aca="false">IF(OR($B1305="",R1305="",S1305=""),"",IFERROR(IF(OR(INDEX(Matches!$I$2:$I$201,MATCH($A1305&amp;"-8",Matches!$J$2:$J$201,0))="Void",INDEX(Matches!$G$2:$G$201,MATCH($A1305&amp;"-8",Matches!$J$2:$J$201,0))="",INDEX(Matches!$H$2:$H$201,MATCH($A1305&amp;"-8",Matches!$J$2:$J$201,0))=""),"",IF(AND($C1305&lt;&gt;"",INDEX(Matches!$F$2:$F$201,MATCH($A1305&amp;"-8",Matches!$J$2:$J$201,0))&lt;&gt;"",$C1305&gt;=INDEX(Matches!$F$2:$F$201,MATCH($A1305&amp;"-8",Matches!$J$2:$J$201,0))),"",IF(AND(R1305=INDEX(Matches!$G$2:$G$201,MATCH($A1305&amp;"-8",Matches!$J$2:$J$201,0)),S1305=INDEX(Matches!$H$2:$H$201,MATCH($A1305&amp;"-8",Matches!$J$2:$J$201,0))),5,IF(SIGN(R1305-S1305)&lt;&gt;SIGN(INDEX(Matches!$G$2:$G$201,MATCH($A1305&amp;"-8",Matches!$J$2:$J$201,0))-INDEX(Matches!$H$2:$H$201,MATCH($A1305&amp;"-8",Matches!$J$2:$J$201,0))),0,IF(R1305-S1305=INDEX(Matches!$G$2:$G$201,MATCH($A1305&amp;"-8",Matches!$J$2:$J$201,0))-INDEX(Matches!$H$2:$H$201,MATCH($A1305&amp;"-8",Matches!$J$2:$J$201,0)),3,2))))),""))</f>
        <v/>
      </c>
      <c r="AF1305" s="12" t="str">
        <f aca="false">IF(OR($B1305="",T1305="",U1305=""),"",IFERROR(IF(OR(INDEX(Matches!$I$2:$I$201,MATCH($A1305&amp;"-9",Matches!$J$2:$J$201,0))="Void",INDEX(Matches!$G$2:$G$201,MATCH($A1305&amp;"-9",Matches!$J$2:$J$201,0))="",INDEX(Matches!$H$2:$H$201,MATCH($A1305&amp;"-9",Matches!$J$2:$J$201,0))=""),"",IF(AND($C1305&lt;&gt;"",INDEX(Matches!$F$2:$F$201,MATCH($A1305&amp;"-9",Matches!$J$2:$J$201,0))&lt;&gt;"",$C1305&gt;=INDEX(Matches!$F$2:$F$201,MATCH($A1305&amp;"-9",Matches!$J$2:$J$201,0))),"",IF(AND(T1305=INDEX(Matches!$G$2:$G$201,MATCH($A1305&amp;"-9",Matches!$J$2:$J$201,0)),U1305=INDEX(Matches!$H$2:$H$201,MATCH($A1305&amp;"-9",Matches!$J$2:$J$201,0))),5,IF(SIGN(T1305-U1305)&lt;&gt;SIGN(INDEX(Matches!$G$2:$G$201,MATCH($A1305&amp;"-9",Matches!$J$2:$J$201,0))-INDEX(Matches!$H$2:$H$201,MATCH($A1305&amp;"-9",Matches!$J$2:$J$201,0))),0,IF(T1305-U1305=INDEX(Matches!$G$2:$G$201,MATCH($A1305&amp;"-9",Matches!$J$2:$J$201,0))-INDEX(Matches!$H$2:$H$201,MATCH($A1305&amp;"-9",Matches!$J$2:$J$201,0)),3,2))))),""))</f>
        <v/>
      </c>
      <c r="AG1305" s="12" t="str">
        <f aca="false">IF(OR($B1305="",V1305="",W1305=""),"",IFERROR(IF(OR(INDEX(Matches!$I$2:$I$201,MATCH($A1305&amp;"-10",Matches!$J$2:$J$201,0))="Void",INDEX(Matches!$G$2:$G$201,MATCH($A1305&amp;"-10",Matches!$J$2:$J$201,0))="",INDEX(Matches!$H$2:$H$201,MATCH($A1305&amp;"-10",Matches!$J$2:$J$201,0))=""),"",IF(AND($C1305&lt;&gt;"",INDEX(Matches!$F$2:$F$201,MATCH($A1305&amp;"-10",Matches!$J$2:$J$201,0))&lt;&gt;"",$C1305&gt;=INDEX(Matches!$F$2:$F$201,MATCH($A1305&amp;"-10",Matches!$J$2:$J$201,0))),"",IF(AND(V1305=INDEX(Matches!$G$2:$G$201,MATCH($A1305&amp;"-10",Matches!$J$2:$J$201,0)),W1305=INDEX(Matches!$H$2:$H$201,MATCH($A1305&amp;"-10",Matches!$J$2:$J$201,0))),5,IF(SIGN(V1305-W1305)&lt;&gt;SIGN(INDEX(Matches!$G$2:$G$201,MATCH($A1305&amp;"-10",Matches!$J$2:$J$201,0))-INDEX(Matches!$H$2:$H$201,MATCH($A1305&amp;"-10",Matches!$J$2:$J$201,0))),0,IF(V1305-W1305=INDEX(Matches!$G$2:$G$201,MATCH($A1305&amp;"-10",Matches!$J$2:$J$201,0))-INDEX(Matches!$H$2:$H$201,MATCH($A1305&amp;"-10",Matches!$J$2:$J$201,0)),3,2))))),""))</f>
        <v/>
      </c>
      <c r="AH1305" s="13" t="str">
        <f aca="false">IF($B1305="","",SUM(X1305:AG1305))</f>
        <v/>
      </c>
      <c r="AI1305" s="12" t="str">
        <f aca="false">IF($B1305="","",COUNTIF(X1305:AG1305,5))</f>
        <v/>
      </c>
      <c r="AJ1305" s="12" t="str">
        <f aca="false">IF($B1305="","",COUNTIF(X1305:AG1305,"&gt;=2"))</f>
        <v/>
      </c>
      <c r="AK1305" s="12" t="str">
        <f aca="false">IF($B1305="","",COUNT(X1305:AG1305))</f>
        <v/>
      </c>
    </row>
    <row r="1306" customFormat="false" ht="15" hidden="false" customHeight="false" outlineLevel="0" collapsed="false">
      <c r="A1306" s="7"/>
      <c r="B1306" s="7"/>
      <c r="C1306" s="11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12" t="str">
        <f aca="false">IF(OR($B1306="",D1306="",E1306=""),"",IFERROR(IF(OR(INDEX(Matches!$I$2:$I$201,MATCH($A1306&amp;"-1",Matches!$J$2:$J$201,0))="Void",INDEX(Matches!$G$2:$G$201,MATCH($A1306&amp;"-1",Matches!$J$2:$J$201,0))="",INDEX(Matches!$H$2:$H$201,MATCH($A1306&amp;"-1",Matches!$J$2:$J$201,0))=""),"",IF(AND($C1306&lt;&gt;"",INDEX(Matches!$F$2:$F$201,MATCH($A1306&amp;"-1",Matches!$J$2:$J$201,0))&lt;&gt;"",$C1306&gt;=INDEX(Matches!$F$2:$F$201,MATCH($A1306&amp;"-1",Matches!$J$2:$J$201,0))),"",IF(AND(D1306=INDEX(Matches!$G$2:$G$201,MATCH($A1306&amp;"-1",Matches!$J$2:$J$201,0)),E1306=INDEX(Matches!$H$2:$H$201,MATCH($A1306&amp;"-1",Matches!$J$2:$J$201,0))),5,IF(SIGN(D1306-E1306)&lt;&gt;SIGN(INDEX(Matches!$G$2:$G$201,MATCH($A1306&amp;"-1",Matches!$J$2:$J$201,0))-INDEX(Matches!$H$2:$H$201,MATCH($A1306&amp;"-1",Matches!$J$2:$J$201,0))),0,IF(D1306-E1306=INDEX(Matches!$G$2:$G$201,MATCH($A1306&amp;"-1",Matches!$J$2:$J$201,0))-INDEX(Matches!$H$2:$H$201,MATCH($A1306&amp;"-1",Matches!$J$2:$J$201,0)),3,2))))),""))</f>
        <v/>
      </c>
      <c r="Y1306" s="12" t="str">
        <f aca="false">IF(OR($B1306="",F1306="",G1306=""),"",IFERROR(IF(OR(INDEX(Matches!$I$2:$I$201,MATCH($A1306&amp;"-2",Matches!$J$2:$J$201,0))="Void",INDEX(Matches!$G$2:$G$201,MATCH($A1306&amp;"-2",Matches!$J$2:$J$201,0))="",INDEX(Matches!$H$2:$H$201,MATCH($A1306&amp;"-2",Matches!$J$2:$J$201,0))=""),"",IF(AND($C1306&lt;&gt;"",INDEX(Matches!$F$2:$F$201,MATCH($A1306&amp;"-2",Matches!$J$2:$J$201,0))&lt;&gt;"",$C1306&gt;=INDEX(Matches!$F$2:$F$201,MATCH($A1306&amp;"-2",Matches!$J$2:$J$201,0))),"",IF(AND(F1306=INDEX(Matches!$G$2:$G$201,MATCH($A1306&amp;"-2",Matches!$J$2:$J$201,0)),G1306=INDEX(Matches!$H$2:$H$201,MATCH($A1306&amp;"-2",Matches!$J$2:$J$201,0))),5,IF(SIGN(F1306-G1306)&lt;&gt;SIGN(INDEX(Matches!$G$2:$G$201,MATCH($A1306&amp;"-2",Matches!$J$2:$J$201,0))-INDEX(Matches!$H$2:$H$201,MATCH($A1306&amp;"-2",Matches!$J$2:$J$201,0))),0,IF(F1306-G1306=INDEX(Matches!$G$2:$G$201,MATCH($A1306&amp;"-2",Matches!$J$2:$J$201,0))-INDEX(Matches!$H$2:$H$201,MATCH($A1306&amp;"-2",Matches!$J$2:$J$201,0)),3,2))))),""))</f>
        <v/>
      </c>
      <c r="Z1306" s="12" t="str">
        <f aca="false">IF(OR($B1306="",H1306="",I1306=""),"",IFERROR(IF(OR(INDEX(Matches!$I$2:$I$201,MATCH($A1306&amp;"-3",Matches!$J$2:$J$201,0))="Void",INDEX(Matches!$G$2:$G$201,MATCH($A1306&amp;"-3",Matches!$J$2:$J$201,0))="",INDEX(Matches!$H$2:$H$201,MATCH($A1306&amp;"-3",Matches!$J$2:$J$201,0))=""),"",IF(AND($C1306&lt;&gt;"",INDEX(Matches!$F$2:$F$201,MATCH($A1306&amp;"-3",Matches!$J$2:$J$201,0))&lt;&gt;"",$C1306&gt;=INDEX(Matches!$F$2:$F$201,MATCH($A1306&amp;"-3",Matches!$J$2:$J$201,0))),"",IF(AND(H1306=INDEX(Matches!$G$2:$G$201,MATCH($A1306&amp;"-3",Matches!$J$2:$J$201,0)),I1306=INDEX(Matches!$H$2:$H$201,MATCH($A1306&amp;"-3",Matches!$J$2:$J$201,0))),5,IF(SIGN(H1306-I1306)&lt;&gt;SIGN(INDEX(Matches!$G$2:$G$201,MATCH($A1306&amp;"-3",Matches!$J$2:$J$201,0))-INDEX(Matches!$H$2:$H$201,MATCH($A1306&amp;"-3",Matches!$J$2:$J$201,0))),0,IF(H1306-I1306=INDEX(Matches!$G$2:$G$201,MATCH($A1306&amp;"-3",Matches!$J$2:$J$201,0))-INDEX(Matches!$H$2:$H$201,MATCH($A1306&amp;"-3",Matches!$J$2:$J$201,0)),3,2))))),""))</f>
        <v/>
      </c>
      <c r="AA1306" s="12" t="str">
        <f aca="false">IF(OR($B1306="",J1306="",K1306=""),"",IFERROR(IF(OR(INDEX(Matches!$I$2:$I$201,MATCH($A1306&amp;"-4",Matches!$J$2:$J$201,0))="Void",INDEX(Matches!$G$2:$G$201,MATCH($A1306&amp;"-4",Matches!$J$2:$J$201,0))="",INDEX(Matches!$H$2:$H$201,MATCH($A1306&amp;"-4",Matches!$J$2:$J$201,0))=""),"",IF(AND($C1306&lt;&gt;"",INDEX(Matches!$F$2:$F$201,MATCH($A1306&amp;"-4",Matches!$J$2:$J$201,0))&lt;&gt;"",$C1306&gt;=INDEX(Matches!$F$2:$F$201,MATCH($A1306&amp;"-4",Matches!$J$2:$J$201,0))),"",IF(AND(J1306=INDEX(Matches!$G$2:$G$201,MATCH($A1306&amp;"-4",Matches!$J$2:$J$201,0)),K1306=INDEX(Matches!$H$2:$H$201,MATCH($A1306&amp;"-4",Matches!$J$2:$J$201,0))),5,IF(SIGN(J1306-K1306)&lt;&gt;SIGN(INDEX(Matches!$G$2:$G$201,MATCH($A1306&amp;"-4",Matches!$J$2:$J$201,0))-INDEX(Matches!$H$2:$H$201,MATCH($A1306&amp;"-4",Matches!$J$2:$J$201,0))),0,IF(J1306-K1306=INDEX(Matches!$G$2:$G$201,MATCH($A1306&amp;"-4",Matches!$J$2:$J$201,0))-INDEX(Matches!$H$2:$H$201,MATCH($A1306&amp;"-4",Matches!$J$2:$J$201,0)),3,2))))),""))</f>
        <v/>
      </c>
      <c r="AB1306" s="12" t="str">
        <f aca="false">IF(OR($B1306="",L1306="",M1306=""),"",IFERROR(IF(OR(INDEX(Matches!$I$2:$I$201,MATCH($A1306&amp;"-5",Matches!$J$2:$J$201,0))="Void",INDEX(Matches!$G$2:$G$201,MATCH($A1306&amp;"-5",Matches!$J$2:$J$201,0))="",INDEX(Matches!$H$2:$H$201,MATCH($A1306&amp;"-5",Matches!$J$2:$J$201,0))=""),"",IF(AND($C1306&lt;&gt;"",INDEX(Matches!$F$2:$F$201,MATCH($A1306&amp;"-5",Matches!$J$2:$J$201,0))&lt;&gt;"",$C1306&gt;=INDEX(Matches!$F$2:$F$201,MATCH($A1306&amp;"-5",Matches!$J$2:$J$201,0))),"",IF(AND(L1306=INDEX(Matches!$G$2:$G$201,MATCH($A1306&amp;"-5",Matches!$J$2:$J$201,0)),M1306=INDEX(Matches!$H$2:$H$201,MATCH($A1306&amp;"-5",Matches!$J$2:$J$201,0))),5,IF(SIGN(L1306-M1306)&lt;&gt;SIGN(INDEX(Matches!$G$2:$G$201,MATCH($A1306&amp;"-5",Matches!$J$2:$J$201,0))-INDEX(Matches!$H$2:$H$201,MATCH($A1306&amp;"-5",Matches!$J$2:$J$201,0))),0,IF(L1306-M1306=INDEX(Matches!$G$2:$G$201,MATCH($A1306&amp;"-5",Matches!$J$2:$J$201,0))-INDEX(Matches!$H$2:$H$201,MATCH($A1306&amp;"-5",Matches!$J$2:$J$201,0)),3,2))))),""))</f>
        <v/>
      </c>
      <c r="AC1306" s="12" t="str">
        <f aca="false">IF(OR($B1306="",N1306="",O1306=""),"",IFERROR(IF(OR(INDEX(Matches!$I$2:$I$201,MATCH($A1306&amp;"-6",Matches!$J$2:$J$201,0))="Void",INDEX(Matches!$G$2:$G$201,MATCH($A1306&amp;"-6",Matches!$J$2:$J$201,0))="",INDEX(Matches!$H$2:$H$201,MATCH($A1306&amp;"-6",Matches!$J$2:$J$201,0))=""),"",IF(AND($C1306&lt;&gt;"",INDEX(Matches!$F$2:$F$201,MATCH($A1306&amp;"-6",Matches!$J$2:$J$201,0))&lt;&gt;"",$C1306&gt;=INDEX(Matches!$F$2:$F$201,MATCH($A1306&amp;"-6",Matches!$J$2:$J$201,0))),"",IF(AND(N1306=INDEX(Matches!$G$2:$G$201,MATCH($A1306&amp;"-6",Matches!$J$2:$J$201,0)),O1306=INDEX(Matches!$H$2:$H$201,MATCH($A1306&amp;"-6",Matches!$J$2:$J$201,0))),5,IF(SIGN(N1306-O1306)&lt;&gt;SIGN(INDEX(Matches!$G$2:$G$201,MATCH($A1306&amp;"-6",Matches!$J$2:$J$201,0))-INDEX(Matches!$H$2:$H$201,MATCH($A1306&amp;"-6",Matches!$J$2:$J$201,0))),0,IF(N1306-O1306=INDEX(Matches!$G$2:$G$201,MATCH($A1306&amp;"-6",Matches!$J$2:$J$201,0))-INDEX(Matches!$H$2:$H$201,MATCH($A1306&amp;"-6",Matches!$J$2:$J$201,0)),3,2))))),""))</f>
        <v/>
      </c>
      <c r="AD1306" s="12" t="str">
        <f aca="false">IF(OR($B1306="",P1306="",Q1306=""),"",IFERROR(IF(OR(INDEX(Matches!$I$2:$I$201,MATCH($A1306&amp;"-7",Matches!$J$2:$J$201,0))="Void",INDEX(Matches!$G$2:$G$201,MATCH($A1306&amp;"-7",Matches!$J$2:$J$201,0))="",INDEX(Matches!$H$2:$H$201,MATCH($A1306&amp;"-7",Matches!$J$2:$J$201,0))=""),"",IF(AND($C1306&lt;&gt;"",INDEX(Matches!$F$2:$F$201,MATCH($A1306&amp;"-7",Matches!$J$2:$J$201,0))&lt;&gt;"",$C1306&gt;=INDEX(Matches!$F$2:$F$201,MATCH($A1306&amp;"-7",Matches!$J$2:$J$201,0))),"",IF(AND(P1306=INDEX(Matches!$G$2:$G$201,MATCH($A1306&amp;"-7",Matches!$J$2:$J$201,0)),Q1306=INDEX(Matches!$H$2:$H$201,MATCH($A1306&amp;"-7",Matches!$J$2:$J$201,0))),5,IF(SIGN(P1306-Q1306)&lt;&gt;SIGN(INDEX(Matches!$G$2:$G$201,MATCH($A1306&amp;"-7",Matches!$J$2:$J$201,0))-INDEX(Matches!$H$2:$H$201,MATCH($A1306&amp;"-7",Matches!$J$2:$J$201,0))),0,IF(P1306-Q1306=INDEX(Matches!$G$2:$G$201,MATCH($A1306&amp;"-7",Matches!$J$2:$J$201,0))-INDEX(Matches!$H$2:$H$201,MATCH($A1306&amp;"-7",Matches!$J$2:$J$201,0)),3,2))))),""))</f>
        <v/>
      </c>
      <c r="AE1306" s="12" t="str">
        <f aca="false">IF(OR($B1306="",R1306="",S1306=""),"",IFERROR(IF(OR(INDEX(Matches!$I$2:$I$201,MATCH($A1306&amp;"-8",Matches!$J$2:$J$201,0))="Void",INDEX(Matches!$G$2:$G$201,MATCH($A1306&amp;"-8",Matches!$J$2:$J$201,0))="",INDEX(Matches!$H$2:$H$201,MATCH($A1306&amp;"-8",Matches!$J$2:$J$201,0))=""),"",IF(AND($C1306&lt;&gt;"",INDEX(Matches!$F$2:$F$201,MATCH($A1306&amp;"-8",Matches!$J$2:$J$201,0))&lt;&gt;"",$C1306&gt;=INDEX(Matches!$F$2:$F$201,MATCH($A1306&amp;"-8",Matches!$J$2:$J$201,0))),"",IF(AND(R1306=INDEX(Matches!$G$2:$G$201,MATCH($A1306&amp;"-8",Matches!$J$2:$J$201,0)),S1306=INDEX(Matches!$H$2:$H$201,MATCH($A1306&amp;"-8",Matches!$J$2:$J$201,0))),5,IF(SIGN(R1306-S1306)&lt;&gt;SIGN(INDEX(Matches!$G$2:$G$201,MATCH($A1306&amp;"-8",Matches!$J$2:$J$201,0))-INDEX(Matches!$H$2:$H$201,MATCH($A1306&amp;"-8",Matches!$J$2:$J$201,0))),0,IF(R1306-S1306=INDEX(Matches!$G$2:$G$201,MATCH($A1306&amp;"-8",Matches!$J$2:$J$201,0))-INDEX(Matches!$H$2:$H$201,MATCH($A1306&amp;"-8",Matches!$J$2:$J$201,0)),3,2))))),""))</f>
        <v/>
      </c>
      <c r="AF1306" s="12" t="str">
        <f aca="false">IF(OR($B1306="",T1306="",U1306=""),"",IFERROR(IF(OR(INDEX(Matches!$I$2:$I$201,MATCH($A1306&amp;"-9",Matches!$J$2:$J$201,0))="Void",INDEX(Matches!$G$2:$G$201,MATCH($A1306&amp;"-9",Matches!$J$2:$J$201,0))="",INDEX(Matches!$H$2:$H$201,MATCH($A1306&amp;"-9",Matches!$J$2:$J$201,0))=""),"",IF(AND($C1306&lt;&gt;"",INDEX(Matches!$F$2:$F$201,MATCH($A1306&amp;"-9",Matches!$J$2:$J$201,0))&lt;&gt;"",$C1306&gt;=INDEX(Matches!$F$2:$F$201,MATCH($A1306&amp;"-9",Matches!$J$2:$J$201,0))),"",IF(AND(T1306=INDEX(Matches!$G$2:$G$201,MATCH($A1306&amp;"-9",Matches!$J$2:$J$201,0)),U1306=INDEX(Matches!$H$2:$H$201,MATCH($A1306&amp;"-9",Matches!$J$2:$J$201,0))),5,IF(SIGN(T1306-U1306)&lt;&gt;SIGN(INDEX(Matches!$G$2:$G$201,MATCH($A1306&amp;"-9",Matches!$J$2:$J$201,0))-INDEX(Matches!$H$2:$H$201,MATCH($A1306&amp;"-9",Matches!$J$2:$J$201,0))),0,IF(T1306-U1306=INDEX(Matches!$G$2:$G$201,MATCH($A1306&amp;"-9",Matches!$J$2:$J$201,0))-INDEX(Matches!$H$2:$H$201,MATCH($A1306&amp;"-9",Matches!$J$2:$J$201,0)),3,2))))),""))</f>
        <v/>
      </c>
      <c r="AG1306" s="12" t="str">
        <f aca="false">IF(OR($B1306="",V1306="",W1306=""),"",IFERROR(IF(OR(INDEX(Matches!$I$2:$I$201,MATCH($A1306&amp;"-10",Matches!$J$2:$J$201,0))="Void",INDEX(Matches!$G$2:$G$201,MATCH($A1306&amp;"-10",Matches!$J$2:$J$201,0))="",INDEX(Matches!$H$2:$H$201,MATCH($A1306&amp;"-10",Matches!$J$2:$J$201,0))=""),"",IF(AND($C1306&lt;&gt;"",INDEX(Matches!$F$2:$F$201,MATCH($A1306&amp;"-10",Matches!$J$2:$J$201,0))&lt;&gt;"",$C1306&gt;=INDEX(Matches!$F$2:$F$201,MATCH($A1306&amp;"-10",Matches!$J$2:$J$201,0))),"",IF(AND(V1306=INDEX(Matches!$G$2:$G$201,MATCH($A1306&amp;"-10",Matches!$J$2:$J$201,0)),W1306=INDEX(Matches!$H$2:$H$201,MATCH($A1306&amp;"-10",Matches!$J$2:$J$201,0))),5,IF(SIGN(V1306-W1306)&lt;&gt;SIGN(INDEX(Matches!$G$2:$G$201,MATCH($A1306&amp;"-10",Matches!$J$2:$J$201,0))-INDEX(Matches!$H$2:$H$201,MATCH($A1306&amp;"-10",Matches!$J$2:$J$201,0))),0,IF(V1306-W1306=INDEX(Matches!$G$2:$G$201,MATCH($A1306&amp;"-10",Matches!$J$2:$J$201,0))-INDEX(Matches!$H$2:$H$201,MATCH($A1306&amp;"-10",Matches!$J$2:$J$201,0)),3,2))))),""))</f>
        <v/>
      </c>
      <c r="AH1306" s="13" t="str">
        <f aca="false">IF($B1306="","",SUM(X1306:AG1306))</f>
        <v/>
      </c>
      <c r="AI1306" s="12" t="str">
        <f aca="false">IF($B1306="","",COUNTIF(X1306:AG1306,5))</f>
        <v/>
      </c>
      <c r="AJ1306" s="12" t="str">
        <f aca="false">IF($B1306="","",COUNTIF(X1306:AG1306,"&gt;=2"))</f>
        <v/>
      </c>
      <c r="AK1306" s="12" t="str">
        <f aca="false">IF($B1306="","",COUNT(X1306:AG1306))</f>
        <v/>
      </c>
    </row>
    <row r="1307" customFormat="false" ht="15" hidden="false" customHeight="false" outlineLevel="0" collapsed="false">
      <c r="A1307" s="7"/>
      <c r="B1307" s="7"/>
      <c r="C1307" s="11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12" t="str">
        <f aca="false">IF(OR($B1307="",D1307="",E1307=""),"",IFERROR(IF(OR(INDEX(Matches!$I$2:$I$201,MATCH($A1307&amp;"-1",Matches!$J$2:$J$201,0))="Void",INDEX(Matches!$G$2:$G$201,MATCH($A1307&amp;"-1",Matches!$J$2:$J$201,0))="",INDEX(Matches!$H$2:$H$201,MATCH($A1307&amp;"-1",Matches!$J$2:$J$201,0))=""),"",IF(AND($C1307&lt;&gt;"",INDEX(Matches!$F$2:$F$201,MATCH($A1307&amp;"-1",Matches!$J$2:$J$201,0))&lt;&gt;"",$C1307&gt;=INDEX(Matches!$F$2:$F$201,MATCH($A1307&amp;"-1",Matches!$J$2:$J$201,0))),"",IF(AND(D1307=INDEX(Matches!$G$2:$G$201,MATCH($A1307&amp;"-1",Matches!$J$2:$J$201,0)),E1307=INDEX(Matches!$H$2:$H$201,MATCH($A1307&amp;"-1",Matches!$J$2:$J$201,0))),5,IF(SIGN(D1307-E1307)&lt;&gt;SIGN(INDEX(Matches!$G$2:$G$201,MATCH($A1307&amp;"-1",Matches!$J$2:$J$201,0))-INDEX(Matches!$H$2:$H$201,MATCH($A1307&amp;"-1",Matches!$J$2:$J$201,0))),0,IF(D1307-E1307=INDEX(Matches!$G$2:$G$201,MATCH($A1307&amp;"-1",Matches!$J$2:$J$201,0))-INDEX(Matches!$H$2:$H$201,MATCH($A1307&amp;"-1",Matches!$J$2:$J$201,0)),3,2))))),""))</f>
        <v/>
      </c>
      <c r="Y1307" s="12" t="str">
        <f aca="false">IF(OR($B1307="",F1307="",G1307=""),"",IFERROR(IF(OR(INDEX(Matches!$I$2:$I$201,MATCH($A1307&amp;"-2",Matches!$J$2:$J$201,0))="Void",INDEX(Matches!$G$2:$G$201,MATCH($A1307&amp;"-2",Matches!$J$2:$J$201,0))="",INDEX(Matches!$H$2:$H$201,MATCH($A1307&amp;"-2",Matches!$J$2:$J$201,0))=""),"",IF(AND($C1307&lt;&gt;"",INDEX(Matches!$F$2:$F$201,MATCH($A1307&amp;"-2",Matches!$J$2:$J$201,0))&lt;&gt;"",$C1307&gt;=INDEX(Matches!$F$2:$F$201,MATCH($A1307&amp;"-2",Matches!$J$2:$J$201,0))),"",IF(AND(F1307=INDEX(Matches!$G$2:$G$201,MATCH($A1307&amp;"-2",Matches!$J$2:$J$201,0)),G1307=INDEX(Matches!$H$2:$H$201,MATCH($A1307&amp;"-2",Matches!$J$2:$J$201,0))),5,IF(SIGN(F1307-G1307)&lt;&gt;SIGN(INDEX(Matches!$G$2:$G$201,MATCH($A1307&amp;"-2",Matches!$J$2:$J$201,0))-INDEX(Matches!$H$2:$H$201,MATCH($A1307&amp;"-2",Matches!$J$2:$J$201,0))),0,IF(F1307-G1307=INDEX(Matches!$G$2:$G$201,MATCH($A1307&amp;"-2",Matches!$J$2:$J$201,0))-INDEX(Matches!$H$2:$H$201,MATCH($A1307&amp;"-2",Matches!$J$2:$J$201,0)),3,2))))),""))</f>
        <v/>
      </c>
      <c r="Z1307" s="12" t="str">
        <f aca="false">IF(OR($B1307="",H1307="",I1307=""),"",IFERROR(IF(OR(INDEX(Matches!$I$2:$I$201,MATCH($A1307&amp;"-3",Matches!$J$2:$J$201,0))="Void",INDEX(Matches!$G$2:$G$201,MATCH($A1307&amp;"-3",Matches!$J$2:$J$201,0))="",INDEX(Matches!$H$2:$H$201,MATCH($A1307&amp;"-3",Matches!$J$2:$J$201,0))=""),"",IF(AND($C1307&lt;&gt;"",INDEX(Matches!$F$2:$F$201,MATCH($A1307&amp;"-3",Matches!$J$2:$J$201,0))&lt;&gt;"",$C1307&gt;=INDEX(Matches!$F$2:$F$201,MATCH($A1307&amp;"-3",Matches!$J$2:$J$201,0))),"",IF(AND(H1307=INDEX(Matches!$G$2:$G$201,MATCH($A1307&amp;"-3",Matches!$J$2:$J$201,0)),I1307=INDEX(Matches!$H$2:$H$201,MATCH($A1307&amp;"-3",Matches!$J$2:$J$201,0))),5,IF(SIGN(H1307-I1307)&lt;&gt;SIGN(INDEX(Matches!$G$2:$G$201,MATCH($A1307&amp;"-3",Matches!$J$2:$J$201,0))-INDEX(Matches!$H$2:$H$201,MATCH($A1307&amp;"-3",Matches!$J$2:$J$201,0))),0,IF(H1307-I1307=INDEX(Matches!$G$2:$G$201,MATCH($A1307&amp;"-3",Matches!$J$2:$J$201,0))-INDEX(Matches!$H$2:$H$201,MATCH($A1307&amp;"-3",Matches!$J$2:$J$201,0)),3,2))))),""))</f>
        <v/>
      </c>
      <c r="AA1307" s="12" t="str">
        <f aca="false">IF(OR($B1307="",J1307="",K1307=""),"",IFERROR(IF(OR(INDEX(Matches!$I$2:$I$201,MATCH($A1307&amp;"-4",Matches!$J$2:$J$201,0))="Void",INDEX(Matches!$G$2:$G$201,MATCH($A1307&amp;"-4",Matches!$J$2:$J$201,0))="",INDEX(Matches!$H$2:$H$201,MATCH($A1307&amp;"-4",Matches!$J$2:$J$201,0))=""),"",IF(AND($C1307&lt;&gt;"",INDEX(Matches!$F$2:$F$201,MATCH($A1307&amp;"-4",Matches!$J$2:$J$201,0))&lt;&gt;"",$C1307&gt;=INDEX(Matches!$F$2:$F$201,MATCH($A1307&amp;"-4",Matches!$J$2:$J$201,0))),"",IF(AND(J1307=INDEX(Matches!$G$2:$G$201,MATCH($A1307&amp;"-4",Matches!$J$2:$J$201,0)),K1307=INDEX(Matches!$H$2:$H$201,MATCH($A1307&amp;"-4",Matches!$J$2:$J$201,0))),5,IF(SIGN(J1307-K1307)&lt;&gt;SIGN(INDEX(Matches!$G$2:$G$201,MATCH($A1307&amp;"-4",Matches!$J$2:$J$201,0))-INDEX(Matches!$H$2:$H$201,MATCH($A1307&amp;"-4",Matches!$J$2:$J$201,0))),0,IF(J1307-K1307=INDEX(Matches!$G$2:$G$201,MATCH($A1307&amp;"-4",Matches!$J$2:$J$201,0))-INDEX(Matches!$H$2:$H$201,MATCH($A1307&amp;"-4",Matches!$J$2:$J$201,0)),3,2))))),""))</f>
        <v/>
      </c>
      <c r="AB1307" s="12" t="str">
        <f aca="false">IF(OR($B1307="",L1307="",M1307=""),"",IFERROR(IF(OR(INDEX(Matches!$I$2:$I$201,MATCH($A1307&amp;"-5",Matches!$J$2:$J$201,0))="Void",INDEX(Matches!$G$2:$G$201,MATCH($A1307&amp;"-5",Matches!$J$2:$J$201,0))="",INDEX(Matches!$H$2:$H$201,MATCH($A1307&amp;"-5",Matches!$J$2:$J$201,0))=""),"",IF(AND($C1307&lt;&gt;"",INDEX(Matches!$F$2:$F$201,MATCH($A1307&amp;"-5",Matches!$J$2:$J$201,0))&lt;&gt;"",$C1307&gt;=INDEX(Matches!$F$2:$F$201,MATCH($A1307&amp;"-5",Matches!$J$2:$J$201,0))),"",IF(AND(L1307=INDEX(Matches!$G$2:$G$201,MATCH($A1307&amp;"-5",Matches!$J$2:$J$201,0)),M1307=INDEX(Matches!$H$2:$H$201,MATCH($A1307&amp;"-5",Matches!$J$2:$J$201,0))),5,IF(SIGN(L1307-M1307)&lt;&gt;SIGN(INDEX(Matches!$G$2:$G$201,MATCH($A1307&amp;"-5",Matches!$J$2:$J$201,0))-INDEX(Matches!$H$2:$H$201,MATCH($A1307&amp;"-5",Matches!$J$2:$J$201,0))),0,IF(L1307-M1307=INDEX(Matches!$G$2:$G$201,MATCH($A1307&amp;"-5",Matches!$J$2:$J$201,0))-INDEX(Matches!$H$2:$H$201,MATCH($A1307&amp;"-5",Matches!$J$2:$J$201,0)),3,2))))),""))</f>
        <v/>
      </c>
      <c r="AC1307" s="12" t="str">
        <f aca="false">IF(OR($B1307="",N1307="",O1307=""),"",IFERROR(IF(OR(INDEX(Matches!$I$2:$I$201,MATCH($A1307&amp;"-6",Matches!$J$2:$J$201,0))="Void",INDEX(Matches!$G$2:$G$201,MATCH($A1307&amp;"-6",Matches!$J$2:$J$201,0))="",INDEX(Matches!$H$2:$H$201,MATCH($A1307&amp;"-6",Matches!$J$2:$J$201,0))=""),"",IF(AND($C1307&lt;&gt;"",INDEX(Matches!$F$2:$F$201,MATCH($A1307&amp;"-6",Matches!$J$2:$J$201,0))&lt;&gt;"",$C1307&gt;=INDEX(Matches!$F$2:$F$201,MATCH($A1307&amp;"-6",Matches!$J$2:$J$201,0))),"",IF(AND(N1307=INDEX(Matches!$G$2:$G$201,MATCH($A1307&amp;"-6",Matches!$J$2:$J$201,0)),O1307=INDEX(Matches!$H$2:$H$201,MATCH($A1307&amp;"-6",Matches!$J$2:$J$201,0))),5,IF(SIGN(N1307-O1307)&lt;&gt;SIGN(INDEX(Matches!$G$2:$G$201,MATCH($A1307&amp;"-6",Matches!$J$2:$J$201,0))-INDEX(Matches!$H$2:$H$201,MATCH($A1307&amp;"-6",Matches!$J$2:$J$201,0))),0,IF(N1307-O1307=INDEX(Matches!$G$2:$G$201,MATCH($A1307&amp;"-6",Matches!$J$2:$J$201,0))-INDEX(Matches!$H$2:$H$201,MATCH($A1307&amp;"-6",Matches!$J$2:$J$201,0)),3,2))))),""))</f>
        <v/>
      </c>
      <c r="AD1307" s="12" t="str">
        <f aca="false">IF(OR($B1307="",P1307="",Q1307=""),"",IFERROR(IF(OR(INDEX(Matches!$I$2:$I$201,MATCH($A1307&amp;"-7",Matches!$J$2:$J$201,0))="Void",INDEX(Matches!$G$2:$G$201,MATCH($A1307&amp;"-7",Matches!$J$2:$J$201,0))="",INDEX(Matches!$H$2:$H$201,MATCH($A1307&amp;"-7",Matches!$J$2:$J$201,0))=""),"",IF(AND($C1307&lt;&gt;"",INDEX(Matches!$F$2:$F$201,MATCH($A1307&amp;"-7",Matches!$J$2:$J$201,0))&lt;&gt;"",$C1307&gt;=INDEX(Matches!$F$2:$F$201,MATCH($A1307&amp;"-7",Matches!$J$2:$J$201,0))),"",IF(AND(P1307=INDEX(Matches!$G$2:$G$201,MATCH($A1307&amp;"-7",Matches!$J$2:$J$201,0)),Q1307=INDEX(Matches!$H$2:$H$201,MATCH($A1307&amp;"-7",Matches!$J$2:$J$201,0))),5,IF(SIGN(P1307-Q1307)&lt;&gt;SIGN(INDEX(Matches!$G$2:$G$201,MATCH($A1307&amp;"-7",Matches!$J$2:$J$201,0))-INDEX(Matches!$H$2:$H$201,MATCH($A1307&amp;"-7",Matches!$J$2:$J$201,0))),0,IF(P1307-Q1307=INDEX(Matches!$G$2:$G$201,MATCH($A1307&amp;"-7",Matches!$J$2:$J$201,0))-INDEX(Matches!$H$2:$H$201,MATCH($A1307&amp;"-7",Matches!$J$2:$J$201,0)),3,2))))),""))</f>
        <v/>
      </c>
      <c r="AE1307" s="12" t="str">
        <f aca="false">IF(OR($B1307="",R1307="",S1307=""),"",IFERROR(IF(OR(INDEX(Matches!$I$2:$I$201,MATCH($A1307&amp;"-8",Matches!$J$2:$J$201,0))="Void",INDEX(Matches!$G$2:$G$201,MATCH($A1307&amp;"-8",Matches!$J$2:$J$201,0))="",INDEX(Matches!$H$2:$H$201,MATCH($A1307&amp;"-8",Matches!$J$2:$J$201,0))=""),"",IF(AND($C1307&lt;&gt;"",INDEX(Matches!$F$2:$F$201,MATCH($A1307&amp;"-8",Matches!$J$2:$J$201,0))&lt;&gt;"",$C1307&gt;=INDEX(Matches!$F$2:$F$201,MATCH($A1307&amp;"-8",Matches!$J$2:$J$201,0))),"",IF(AND(R1307=INDEX(Matches!$G$2:$G$201,MATCH($A1307&amp;"-8",Matches!$J$2:$J$201,0)),S1307=INDEX(Matches!$H$2:$H$201,MATCH($A1307&amp;"-8",Matches!$J$2:$J$201,0))),5,IF(SIGN(R1307-S1307)&lt;&gt;SIGN(INDEX(Matches!$G$2:$G$201,MATCH($A1307&amp;"-8",Matches!$J$2:$J$201,0))-INDEX(Matches!$H$2:$H$201,MATCH($A1307&amp;"-8",Matches!$J$2:$J$201,0))),0,IF(R1307-S1307=INDEX(Matches!$G$2:$G$201,MATCH($A1307&amp;"-8",Matches!$J$2:$J$201,0))-INDEX(Matches!$H$2:$H$201,MATCH($A1307&amp;"-8",Matches!$J$2:$J$201,0)),3,2))))),""))</f>
        <v/>
      </c>
      <c r="AF1307" s="12" t="str">
        <f aca="false">IF(OR($B1307="",T1307="",U1307=""),"",IFERROR(IF(OR(INDEX(Matches!$I$2:$I$201,MATCH($A1307&amp;"-9",Matches!$J$2:$J$201,0))="Void",INDEX(Matches!$G$2:$G$201,MATCH($A1307&amp;"-9",Matches!$J$2:$J$201,0))="",INDEX(Matches!$H$2:$H$201,MATCH($A1307&amp;"-9",Matches!$J$2:$J$201,0))=""),"",IF(AND($C1307&lt;&gt;"",INDEX(Matches!$F$2:$F$201,MATCH($A1307&amp;"-9",Matches!$J$2:$J$201,0))&lt;&gt;"",$C1307&gt;=INDEX(Matches!$F$2:$F$201,MATCH($A1307&amp;"-9",Matches!$J$2:$J$201,0))),"",IF(AND(T1307=INDEX(Matches!$G$2:$G$201,MATCH($A1307&amp;"-9",Matches!$J$2:$J$201,0)),U1307=INDEX(Matches!$H$2:$H$201,MATCH($A1307&amp;"-9",Matches!$J$2:$J$201,0))),5,IF(SIGN(T1307-U1307)&lt;&gt;SIGN(INDEX(Matches!$G$2:$G$201,MATCH($A1307&amp;"-9",Matches!$J$2:$J$201,0))-INDEX(Matches!$H$2:$H$201,MATCH($A1307&amp;"-9",Matches!$J$2:$J$201,0))),0,IF(T1307-U1307=INDEX(Matches!$G$2:$G$201,MATCH($A1307&amp;"-9",Matches!$J$2:$J$201,0))-INDEX(Matches!$H$2:$H$201,MATCH($A1307&amp;"-9",Matches!$J$2:$J$201,0)),3,2))))),""))</f>
        <v/>
      </c>
      <c r="AG1307" s="12" t="str">
        <f aca="false">IF(OR($B1307="",V1307="",W1307=""),"",IFERROR(IF(OR(INDEX(Matches!$I$2:$I$201,MATCH($A1307&amp;"-10",Matches!$J$2:$J$201,0))="Void",INDEX(Matches!$G$2:$G$201,MATCH($A1307&amp;"-10",Matches!$J$2:$J$201,0))="",INDEX(Matches!$H$2:$H$201,MATCH($A1307&amp;"-10",Matches!$J$2:$J$201,0))=""),"",IF(AND($C1307&lt;&gt;"",INDEX(Matches!$F$2:$F$201,MATCH($A1307&amp;"-10",Matches!$J$2:$J$201,0))&lt;&gt;"",$C1307&gt;=INDEX(Matches!$F$2:$F$201,MATCH($A1307&amp;"-10",Matches!$J$2:$J$201,0))),"",IF(AND(V1307=INDEX(Matches!$G$2:$G$201,MATCH($A1307&amp;"-10",Matches!$J$2:$J$201,0)),W1307=INDEX(Matches!$H$2:$H$201,MATCH($A1307&amp;"-10",Matches!$J$2:$J$201,0))),5,IF(SIGN(V1307-W1307)&lt;&gt;SIGN(INDEX(Matches!$G$2:$G$201,MATCH($A1307&amp;"-10",Matches!$J$2:$J$201,0))-INDEX(Matches!$H$2:$H$201,MATCH($A1307&amp;"-10",Matches!$J$2:$J$201,0))),0,IF(V1307-W1307=INDEX(Matches!$G$2:$G$201,MATCH($A1307&amp;"-10",Matches!$J$2:$J$201,0))-INDEX(Matches!$H$2:$H$201,MATCH($A1307&amp;"-10",Matches!$J$2:$J$201,0)),3,2))))),""))</f>
        <v/>
      </c>
      <c r="AH1307" s="13" t="str">
        <f aca="false">IF($B1307="","",SUM(X1307:AG1307))</f>
        <v/>
      </c>
      <c r="AI1307" s="12" t="str">
        <f aca="false">IF($B1307="","",COUNTIF(X1307:AG1307,5))</f>
        <v/>
      </c>
      <c r="AJ1307" s="12" t="str">
        <f aca="false">IF($B1307="","",COUNTIF(X1307:AG1307,"&gt;=2"))</f>
        <v/>
      </c>
      <c r="AK1307" s="12" t="str">
        <f aca="false">IF($B1307="","",COUNT(X1307:AG1307))</f>
        <v/>
      </c>
    </row>
    <row r="1308" customFormat="false" ht="15" hidden="false" customHeight="false" outlineLevel="0" collapsed="false">
      <c r="A1308" s="7"/>
      <c r="B1308" s="7"/>
      <c r="C1308" s="11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12" t="str">
        <f aca="false">IF(OR($B1308="",D1308="",E1308=""),"",IFERROR(IF(OR(INDEX(Matches!$I$2:$I$201,MATCH($A1308&amp;"-1",Matches!$J$2:$J$201,0))="Void",INDEX(Matches!$G$2:$G$201,MATCH($A1308&amp;"-1",Matches!$J$2:$J$201,0))="",INDEX(Matches!$H$2:$H$201,MATCH($A1308&amp;"-1",Matches!$J$2:$J$201,0))=""),"",IF(AND($C1308&lt;&gt;"",INDEX(Matches!$F$2:$F$201,MATCH($A1308&amp;"-1",Matches!$J$2:$J$201,0))&lt;&gt;"",$C1308&gt;=INDEX(Matches!$F$2:$F$201,MATCH($A1308&amp;"-1",Matches!$J$2:$J$201,0))),"",IF(AND(D1308=INDEX(Matches!$G$2:$G$201,MATCH($A1308&amp;"-1",Matches!$J$2:$J$201,0)),E1308=INDEX(Matches!$H$2:$H$201,MATCH($A1308&amp;"-1",Matches!$J$2:$J$201,0))),5,IF(SIGN(D1308-E1308)&lt;&gt;SIGN(INDEX(Matches!$G$2:$G$201,MATCH($A1308&amp;"-1",Matches!$J$2:$J$201,0))-INDEX(Matches!$H$2:$H$201,MATCH($A1308&amp;"-1",Matches!$J$2:$J$201,0))),0,IF(D1308-E1308=INDEX(Matches!$G$2:$G$201,MATCH($A1308&amp;"-1",Matches!$J$2:$J$201,0))-INDEX(Matches!$H$2:$H$201,MATCH($A1308&amp;"-1",Matches!$J$2:$J$201,0)),3,2))))),""))</f>
        <v/>
      </c>
      <c r="Y1308" s="12" t="str">
        <f aca="false">IF(OR($B1308="",F1308="",G1308=""),"",IFERROR(IF(OR(INDEX(Matches!$I$2:$I$201,MATCH($A1308&amp;"-2",Matches!$J$2:$J$201,0))="Void",INDEX(Matches!$G$2:$G$201,MATCH($A1308&amp;"-2",Matches!$J$2:$J$201,0))="",INDEX(Matches!$H$2:$H$201,MATCH($A1308&amp;"-2",Matches!$J$2:$J$201,0))=""),"",IF(AND($C1308&lt;&gt;"",INDEX(Matches!$F$2:$F$201,MATCH($A1308&amp;"-2",Matches!$J$2:$J$201,0))&lt;&gt;"",$C1308&gt;=INDEX(Matches!$F$2:$F$201,MATCH($A1308&amp;"-2",Matches!$J$2:$J$201,0))),"",IF(AND(F1308=INDEX(Matches!$G$2:$G$201,MATCH($A1308&amp;"-2",Matches!$J$2:$J$201,0)),G1308=INDEX(Matches!$H$2:$H$201,MATCH($A1308&amp;"-2",Matches!$J$2:$J$201,0))),5,IF(SIGN(F1308-G1308)&lt;&gt;SIGN(INDEX(Matches!$G$2:$G$201,MATCH($A1308&amp;"-2",Matches!$J$2:$J$201,0))-INDEX(Matches!$H$2:$H$201,MATCH($A1308&amp;"-2",Matches!$J$2:$J$201,0))),0,IF(F1308-G1308=INDEX(Matches!$G$2:$G$201,MATCH($A1308&amp;"-2",Matches!$J$2:$J$201,0))-INDEX(Matches!$H$2:$H$201,MATCH($A1308&amp;"-2",Matches!$J$2:$J$201,0)),3,2))))),""))</f>
        <v/>
      </c>
      <c r="Z1308" s="12" t="str">
        <f aca="false">IF(OR($B1308="",H1308="",I1308=""),"",IFERROR(IF(OR(INDEX(Matches!$I$2:$I$201,MATCH($A1308&amp;"-3",Matches!$J$2:$J$201,0))="Void",INDEX(Matches!$G$2:$G$201,MATCH($A1308&amp;"-3",Matches!$J$2:$J$201,0))="",INDEX(Matches!$H$2:$H$201,MATCH($A1308&amp;"-3",Matches!$J$2:$J$201,0))=""),"",IF(AND($C1308&lt;&gt;"",INDEX(Matches!$F$2:$F$201,MATCH($A1308&amp;"-3",Matches!$J$2:$J$201,0))&lt;&gt;"",$C1308&gt;=INDEX(Matches!$F$2:$F$201,MATCH($A1308&amp;"-3",Matches!$J$2:$J$201,0))),"",IF(AND(H1308=INDEX(Matches!$G$2:$G$201,MATCH($A1308&amp;"-3",Matches!$J$2:$J$201,0)),I1308=INDEX(Matches!$H$2:$H$201,MATCH($A1308&amp;"-3",Matches!$J$2:$J$201,0))),5,IF(SIGN(H1308-I1308)&lt;&gt;SIGN(INDEX(Matches!$G$2:$G$201,MATCH($A1308&amp;"-3",Matches!$J$2:$J$201,0))-INDEX(Matches!$H$2:$H$201,MATCH($A1308&amp;"-3",Matches!$J$2:$J$201,0))),0,IF(H1308-I1308=INDEX(Matches!$G$2:$G$201,MATCH($A1308&amp;"-3",Matches!$J$2:$J$201,0))-INDEX(Matches!$H$2:$H$201,MATCH($A1308&amp;"-3",Matches!$J$2:$J$201,0)),3,2))))),""))</f>
        <v/>
      </c>
      <c r="AA1308" s="12" t="str">
        <f aca="false">IF(OR($B1308="",J1308="",K1308=""),"",IFERROR(IF(OR(INDEX(Matches!$I$2:$I$201,MATCH($A1308&amp;"-4",Matches!$J$2:$J$201,0))="Void",INDEX(Matches!$G$2:$G$201,MATCH($A1308&amp;"-4",Matches!$J$2:$J$201,0))="",INDEX(Matches!$H$2:$H$201,MATCH($A1308&amp;"-4",Matches!$J$2:$J$201,0))=""),"",IF(AND($C1308&lt;&gt;"",INDEX(Matches!$F$2:$F$201,MATCH($A1308&amp;"-4",Matches!$J$2:$J$201,0))&lt;&gt;"",$C1308&gt;=INDEX(Matches!$F$2:$F$201,MATCH($A1308&amp;"-4",Matches!$J$2:$J$201,0))),"",IF(AND(J1308=INDEX(Matches!$G$2:$G$201,MATCH($A1308&amp;"-4",Matches!$J$2:$J$201,0)),K1308=INDEX(Matches!$H$2:$H$201,MATCH($A1308&amp;"-4",Matches!$J$2:$J$201,0))),5,IF(SIGN(J1308-K1308)&lt;&gt;SIGN(INDEX(Matches!$G$2:$G$201,MATCH($A1308&amp;"-4",Matches!$J$2:$J$201,0))-INDEX(Matches!$H$2:$H$201,MATCH($A1308&amp;"-4",Matches!$J$2:$J$201,0))),0,IF(J1308-K1308=INDEX(Matches!$G$2:$G$201,MATCH($A1308&amp;"-4",Matches!$J$2:$J$201,0))-INDEX(Matches!$H$2:$H$201,MATCH($A1308&amp;"-4",Matches!$J$2:$J$201,0)),3,2))))),""))</f>
        <v/>
      </c>
      <c r="AB1308" s="12" t="str">
        <f aca="false">IF(OR($B1308="",L1308="",M1308=""),"",IFERROR(IF(OR(INDEX(Matches!$I$2:$I$201,MATCH($A1308&amp;"-5",Matches!$J$2:$J$201,0))="Void",INDEX(Matches!$G$2:$G$201,MATCH($A1308&amp;"-5",Matches!$J$2:$J$201,0))="",INDEX(Matches!$H$2:$H$201,MATCH($A1308&amp;"-5",Matches!$J$2:$J$201,0))=""),"",IF(AND($C1308&lt;&gt;"",INDEX(Matches!$F$2:$F$201,MATCH($A1308&amp;"-5",Matches!$J$2:$J$201,0))&lt;&gt;"",$C1308&gt;=INDEX(Matches!$F$2:$F$201,MATCH($A1308&amp;"-5",Matches!$J$2:$J$201,0))),"",IF(AND(L1308=INDEX(Matches!$G$2:$G$201,MATCH($A1308&amp;"-5",Matches!$J$2:$J$201,0)),M1308=INDEX(Matches!$H$2:$H$201,MATCH($A1308&amp;"-5",Matches!$J$2:$J$201,0))),5,IF(SIGN(L1308-M1308)&lt;&gt;SIGN(INDEX(Matches!$G$2:$G$201,MATCH($A1308&amp;"-5",Matches!$J$2:$J$201,0))-INDEX(Matches!$H$2:$H$201,MATCH($A1308&amp;"-5",Matches!$J$2:$J$201,0))),0,IF(L1308-M1308=INDEX(Matches!$G$2:$G$201,MATCH($A1308&amp;"-5",Matches!$J$2:$J$201,0))-INDEX(Matches!$H$2:$H$201,MATCH($A1308&amp;"-5",Matches!$J$2:$J$201,0)),3,2))))),""))</f>
        <v/>
      </c>
      <c r="AC1308" s="12" t="str">
        <f aca="false">IF(OR($B1308="",N1308="",O1308=""),"",IFERROR(IF(OR(INDEX(Matches!$I$2:$I$201,MATCH($A1308&amp;"-6",Matches!$J$2:$J$201,0))="Void",INDEX(Matches!$G$2:$G$201,MATCH($A1308&amp;"-6",Matches!$J$2:$J$201,0))="",INDEX(Matches!$H$2:$H$201,MATCH($A1308&amp;"-6",Matches!$J$2:$J$201,0))=""),"",IF(AND($C1308&lt;&gt;"",INDEX(Matches!$F$2:$F$201,MATCH($A1308&amp;"-6",Matches!$J$2:$J$201,0))&lt;&gt;"",$C1308&gt;=INDEX(Matches!$F$2:$F$201,MATCH($A1308&amp;"-6",Matches!$J$2:$J$201,0))),"",IF(AND(N1308=INDEX(Matches!$G$2:$G$201,MATCH($A1308&amp;"-6",Matches!$J$2:$J$201,0)),O1308=INDEX(Matches!$H$2:$H$201,MATCH($A1308&amp;"-6",Matches!$J$2:$J$201,0))),5,IF(SIGN(N1308-O1308)&lt;&gt;SIGN(INDEX(Matches!$G$2:$G$201,MATCH($A1308&amp;"-6",Matches!$J$2:$J$201,0))-INDEX(Matches!$H$2:$H$201,MATCH($A1308&amp;"-6",Matches!$J$2:$J$201,0))),0,IF(N1308-O1308=INDEX(Matches!$G$2:$G$201,MATCH($A1308&amp;"-6",Matches!$J$2:$J$201,0))-INDEX(Matches!$H$2:$H$201,MATCH($A1308&amp;"-6",Matches!$J$2:$J$201,0)),3,2))))),""))</f>
        <v/>
      </c>
      <c r="AD1308" s="12" t="str">
        <f aca="false">IF(OR($B1308="",P1308="",Q1308=""),"",IFERROR(IF(OR(INDEX(Matches!$I$2:$I$201,MATCH($A1308&amp;"-7",Matches!$J$2:$J$201,0))="Void",INDEX(Matches!$G$2:$G$201,MATCH($A1308&amp;"-7",Matches!$J$2:$J$201,0))="",INDEX(Matches!$H$2:$H$201,MATCH($A1308&amp;"-7",Matches!$J$2:$J$201,0))=""),"",IF(AND($C1308&lt;&gt;"",INDEX(Matches!$F$2:$F$201,MATCH($A1308&amp;"-7",Matches!$J$2:$J$201,0))&lt;&gt;"",$C1308&gt;=INDEX(Matches!$F$2:$F$201,MATCH($A1308&amp;"-7",Matches!$J$2:$J$201,0))),"",IF(AND(P1308=INDEX(Matches!$G$2:$G$201,MATCH($A1308&amp;"-7",Matches!$J$2:$J$201,0)),Q1308=INDEX(Matches!$H$2:$H$201,MATCH($A1308&amp;"-7",Matches!$J$2:$J$201,0))),5,IF(SIGN(P1308-Q1308)&lt;&gt;SIGN(INDEX(Matches!$G$2:$G$201,MATCH($A1308&amp;"-7",Matches!$J$2:$J$201,0))-INDEX(Matches!$H$2:$H$201,MATCH($A1308&amp;"-7",Matches!$J$2:$J$201,0))),0,IF(P1308-Q1308=INDEX(Matches!$G$2:$G$201,MATCH($A1308&amp;"-7",Matches!$J$2:$J$201,0))-INDEX(Matches!$H$2:$H$201,MATCH($A1308&amp;"-7",Matches!$J$2:$J$201,0)),3,2))))),""))</f>
        <v/>
      </c>
      <c r="AE1308" s="12" t="str">
        <f aca="false">IF(OR($B1308="",R1308="",S1308=""),"",IFERROR(IF(OR(INDEX(Matches!$I$2:$I$201,MATCH($A1308&amp;"-8",Matches!$J$2:$J$201,0))="Void",INDEX(Matches!$G$2:$G$201,MATCH($A1308&amp;"-8",Matches!$J$2:$J$201,0))="",INDEX(Matches!$H$2:$H$201,MATCH($A1308&amp;"-8",Matches!$J$2:$J$201,0))=""),"",IF(AND($C1308&lt;&gt;"",INDEX(Matches!$F$2:$F$201,MATCH($A1308&amp;"-8",Matches!$J$2:$J$201,0))&lt;&gt;"",$C1308&gt;=INDEX(Matches!$F$2:$F$201,MATCH($A1308&amp;"-8",Matches!$J$2:$J$201,0))),"",IF(AND(R1308=INDEX(Matches!$G$2:$G$201,MATCH($A1308&amp;"-8",Matches!$J$2:$J$201,0)),S1308=INDEX(Matches!$H$2:$H$201,MATCH($A1308&amp;"-8",Matches!$J$2:$J$201,0))),5,IF(SIGN(R1308-S1308)&lt;&gt;SIGN(INDEX(Matches!$G$2:$G$201,MATCH($A1308&amp;"-8",Matches!$J$2:$J$201,0))-INDEX(Matches!$H$2:$H$201,MATCH($A1308&amp;"-8",Matches!$J$2:$J$201,0))),0,IF(R1308-S1308=INDEX(Matches!$G$2:$G$201,MATCH($A1308&amp;"-8",Matches!$J$2:$J$201,0))-INDEX(Matches!$H$2:$H$201,MATCH($A1308&amp;"-8",Matches!$J$2:$J$201,0)),3,2))))),""))</f>
        <v/>
      </c>
      <c r="AF1308" s="12" t="str">
        <f aca="false">IF(OR($B1308="",T1308="",U1308=""),"",IFERROR(IF(OR(INDEX(Matches!$I$2:$I$201,MATCH($A1308&amp;"-9",Matches!$J$2:$J$201,0))="Void",INDEX(Matches!$G$2:$G$201,MATCH($A1308&amp;"-9",Matches!$J$2:$J$201,0))="",INDEX(Matches!$H$2:$H$201,MATCH($A1308&amp;"-9",Matches!$J$2:$J$201,0))=""),"",IF(AND($C1308&lt;&gt;"",INDEX(Matches!$F$2:$F$201,MATCH($A1308&amp;"-9",Matches!$J$2:$J$201,0))&lt;&gt;"",$C1308&gt;=INDEX(Matches!$F$2:$F$201,MATCH($A1308&amp;"-9",Matches!$J$2:$J$201,0))),"",IF(AND(T1308=INDEX(Matches!$G$2:$G$201,MATCH($A1308&amp;"-9",Matches!$J$2:$J$201,0)),U1308=INDEX(Matches!$H$2:$H$201,MATCH($A1308&amp;"-9",Matches!$J$2:$J$201,0))),5,IF(SIGN(T1308-U1308)&lt;&gt;SIGN(INDEX(Matches!$G$2:$G$201,MATCH($A1308&amp;"-9",Matches!$J$2:$J$201,0))-INDEX(Matches!$H$2:$H$201,MATCH($A1308&amp;"-9",Matches!$J$2:$J$201,0))),0,IF(T1308-U1308=INDEX(Matches!$G$2:$G$201,MATCH($A1308&amp;"-9",Matches!$J$2:$J$201,0))-INDEX(Matches!$H$2:$H$201,MATCH($A1308&amp;"-9",Matches!$J$2:$J$201,0)),3,2))))),""))</f>
        <v/>
      </c>
      <c r="AG1308" s="12" t="str">
        <f aca="false">IF(OR($B1308="",V1308="",W1308=""),"",IFERROR(IF(OR(INDEX(Matches!$I$2:$I$201,MATCH($A1308&amp;"-10",Matches!$J$2:$J$201,0))="Void",INDEX(Matches!$G$2:$G$201,MATCH($A1308&amp;"-10",Matches!$J$2:$J$201,0))="",INDEX(Matches!$H$2:$H$201,MATCH($A1308&amp;"-10",Matches!$J$2:$J$201,0))=""),"",IF(AND($C1308&lt;&gt;"",INDEX(Matches!$F$2:$F$201,MATCH($A1308&amp;"-10",Matches!$J$2:$J$201,0))&lt;&gt;"",$C1308&gt;=INDEX(Matches!$F$2:$F$201,MATCH($A1308&amp;"-10",Matches!$J$2:$J$201,0))),"",IF(AND(V1308=INDEX(Matches!$G$2:$G$201,MATCH($A1308&amp;"-10",Matches!$J$2:$J$201,0)),W1308=INDEX(Matches!$H$2:$H$201,MATCH($A1308&amp;"-10",Matches!$J$2:$J$201,0))),5,IF(SIGN(V1308-W1308)&lt;&gt;SIGN(INDEX(Matches!$G$2:$G$201,MATCH($A1308&amp;"-10",Matches!$J$2:$J$201,0))-INDEX(Matches!$H$2:$H$201,MATCH($A1308&amp;"-10",Matches!$J$2:$J$201,0))),0,IF(V1308-W1308=INDEX(Matches!$G$2:$G$201,MATCH($A1308&amp;"-10",Matches!$J$2:$J$201,0))-INDEX(Matches!$H$2:$H$201,MATCH($A1308&amp;"-10",Matches!$J$2:$J$201,0)),3,2))))),""))</f>
        <v/>
      </c>
      <c r="AH1308" s="13" t="str">
        <f aca="false">IF($B1308="","",SUM(X1308:AG1308))</f>
        <v/>
      </c>
      <c r="AI1308" s="12" t="str">
        <f aca="false">IF($B1308="","",COUNTIF(X1308:AG1308,5))</f>
        <v/>
      </c>
      <c r="AJ1308" s="12" t="str">
        <f aca="false">IF($B1308="","",COUNTIF(X1308:AG1308,"&gt;=2"))</f>
        <v/>
      </c>
      <c r="AK1308" s="12" t="str">
        <f aca="false">IF($B1308="","",COUNT(X1308:AG1308))</f>
        <v/>
      </c>
    </row>
    <row r="1309" customFormat="false" ht="15" hidden="false" customHeight="false" outlineLevel="0" collapsed="false">
      <c r="A1309" s="7"/>
      <c r="B1309" s="7"/>
      <c r="C1309" s="11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12" t="str">
        <f aca="false">IF(OR($B1309="",D1309="",E1309=""),"",IFERROR(IF(OR(INDEX(Matches!$I$2:$I$201,MATCH($A1309&amp;"-1",Matches!$J$2:$J$201,0))="Void",INDEX(Matches!$G$2:$G$201,MATCH($A1309&amp;"-1",Matches!$J$2:$J$201,0))="",INDEX(Matches!$H$2:$H$201,MATCH($A1309&amp;"-1",Matches!$J$2:$J$201,0))=""),"",IF(AND($C1309&lt;&gt;"",INDEX(Matches!$F$2:$F$201,MATCH($A1309&amp;"-1",Matches!$J$2:$J$201,0))&lt;&gt;"",$C1309&gt;=INDEX(Matches!$F$2:$F$201,MATCH($A1309&amp;"-1",Matches!$J$2:$J$201,0))),"",IF(AND(D1309=INDEX(Matches!$G$2:$G$201,MATCH($A1309&amp;"-1",Matches!$J$2:$J$201,0)),E1309=INDEX(Matches!$H$2:$H$201,MATCH($A1309&amp;"-1",Matches!$J$2:$J$201,0))),5,IF(SIGN(D1309-E1309)&lt;&gt;SIGN(INDEX(Matches!$G$2:$G$201,MATCH($A1309&amp;"-1",Matches!$J$2:$J$201,0))-INDEX(Matches!$H$2:$H$201,MATCH($A1309&amp;"-1",Matches!$J$2:$J$201,0))),0,IF(D1309-E1309=INDEX(Matches!$G$2:$G$201,MATCH($A1309&amp;"-1",Matches!$J$2:$J$201,0))-INDEX(Matches!$H$2:$H$201,MATCH($A1309&amp;"-1",Matches!$J$2:$J$201,0)),3,2))))),""))</f>
        <v/>
      </c>
      <c r="Y1309" s="12" t="str">
        <f aca="false">IF(OR($B1309="",F1309="",G1309=""),"",IFERROR(IF(OR(INDEX(Matches!$I$2:$I$201,MATCH($A1309&amp;"-2",Matches!$J$2:$J$201,0))="Void",INDEX(Matches!$G$2:$G$201,MATCH($A1309&amp;"-2",Matches!$J$2:$J$201,0))="",INDEX(Matches!$H$2:$H$201,MATCH($A1309&amp;"-2",Matches!$J$2:$J$201,0))=""),"",IF(AND($C1309&lt;&gt;"",INDEX(Matches!$F$2:$F$201,MATCH($A1309&amp;"-2",Matches!$J$2:$J$201,0))&lt;&gt;"",$C1309&gt;=INDEX(Matches!$F$2:$F$201,MATCH($A1309&amp;"-2",Matches!$J$2:$J$201,0))),"",IF(AND(F1309=INDEX(Matches!$G$2:$G$201,MATCH($A1309&amp;"-2",Matches!$J$2:$J$201,0)),G1309=INDEX(Matches!$H$2:$H$201,MATCH($A1309&amp;"-2",Matches!$J$2:$J$201,0))),5,IF(SIGN(F1309-G1309)&lt;&gt;SIGN(INDEX(Matches!$G$2:$G$201,MATCH($A1309&amp;"-2",Matches!$J$2:$J$201,0))-INDEX(Matches!$H$2:$H$201,MATCH($A1309&amp;"-2",Matches!$J$2:$J$201,0))),0,IF(F1309-G1309=INDEX(Matches!$G$2:$G$201,MATCH($A1309&amp;"-2",Matches!$J$2:$J$201,0))-INDEX(Matches!$H$2:$H$201,MATCH($A1309&amp;"-2",Matches!$J$2:$J$201,0)),3,2))))),""))</f>
        <v/>
      </c>
      <c r="Z1309" s="12" t="str">
        <f aca="false">IF(OR($B1309="",H1309="",I1309=""),"",IFERROR(IF(OR(INDEX(Matches!$I$2:$I$201,MATCH($A1309&amp;"-3",Matches!$J$2:$J$201,0))="Void",INDEX(Matches!$G$2:$G$201,MATCH($A1309&amp;"-3",Matches!$J$2:$J$201,0))="",INDEX(Matches!$H$2:$H$201,MATCH($A1309&amp;"-3",Matches!$J$2:$J$201,0))=""),"",IF(AND($C1309&lt;&gt;"",INDEX(Matches!$F$2:$F$201,MATCH($A1309&amp;"-3",Matches!$J$2:$J$201,0))&lt;&gt;"",$C1309&gt;=INDEX(Matches!$F$2:$F$201,MATCH($A1309&amp;"-3",Matches!$J$2:$J$201,0))),"",IF(AND(H1309=INDEX(Matches!$G$2:$G$201,MATCH($A1309&amp;"-3",Matches!$J$2:$J$201,0)),I1309=INDEX(Matches!$H$2:$H$201,MATCH($A1309&amp;"-3",Matches!$J$2:$J$201,0))),5,IF(SIGN(H1309-I1309)&lt;&gt;SIGN(INDEX(Matches!$G$2:$G$201,MATCH($A1309&amp;"-3",Matches!$J$2:$J$201,0))-INDEX(Matches!$H$2:$H$201,MATCH($A1309&amp;"-3",Matches!$J$2:$J$201,0))),0,IF(H1309-I1309=INDEX(Matches!$G$2:$G$201,MATCH($A1309&amp;"-3",Matches!$J$2:$J$201,0))-INDEX(Matches!$H$2:$H$201,MATCH($A1309&amp;"-3",Matches!$J$2:$J$201,0)),3,2))))),""))</f>
        <v/>
      </c>
      <c r="AA1309" s="12" t="str">
        <f aca="false">IF(OR($B1309="",J1309="",K1309=""),"",IFERROR(IF(OR(INDEX(Matches!$I$2:$I$201,MATCH($A1309&amp;"-4",Matches!$J$2:$J$201,0))="Void",INDEX(Matches!$G$2:$G$201,MATCH($A1309&amp;"-4",Matches!$J$2:$J$201,0))="",INDEX(Matches!$H$2:$H$201,MATCH($A1309&amp;"-4",Matches!$J$2:$J$201,0))=""),"",IF(AND($C1309&lt;&gt;"",INDEX(Matches!$F$2:$F$201,MATCH($A1309&amp;"-4",Matches!$J$2:$J$201,0))&lt;&gt;"",$C1309&gt;=INDEX(Matches!$F$2:$F$201,MATCH($A1309&amp;"-4",Matches!$J$2:$J$201,0))),"",IF(AND(J1309=INDEX(Matches!$G$2:$G$201,MATCH($A1309&amp;"-4",Matches!$J$2:$J$201,0)),K1309=INDEX(Matches!$H$2:$H$201,MATCH($A1309&amp;"-4",Matches!$J$2:$J$201,0))),5,IF(SIGN(J1309-K1309)&lt;&gt;SIGN(INDEX(Matches!$G$2:$G$201,MATCH($A1309&amp;"-4",Matches!$J$2:$J$201,0))-INDEX(Matches!$H$2:$H$201,MATCH($A1309&amp;"-4",Matches!$J$2:$J$201,0))),0,IF(J1309-K1309=INDEX(Matches!$G$2:$G$201,MATCH($A1309&amp;"-4",Matches!$J$2:$J$201,0))-INDEX(Matches!$H$2:$H$201,MATCH($A1309&amp;"-4",Matches!$J$2:$J$201,0)),3,2))))),""))</f>
        <v/>
      </c>
      <c r="AB1309" s="12" t="str">
        <f aca="false">IF(OR($B1309="",L1309="",M1309=""),"",IFERROR(IF(OR(INDEX(Matches!$I$2:$I$201,MATCH($A1309&amp;"-5",Matches!$J$2:$J$201,0))="Void",INDEX(Matches!$G$2:$G$201,MATCH($A1309&amp;"-5",Matches!$J$2:$J$201,0))="",INDEX(Matches!$H$2:$H$201,MATCH($A1309&amp;"-5",Matches!$J$2:$J$201,0))=""),"",IF(AND($C1309&lt;&gt;"",INDEX(Matches!$F$2:$F$201,MATCH($A1309&amp;"-5",Matches!$J$2:$J$201,0))&lt;&gt;"",$C1309&gt;=INDEX(Matches!$F$2:$F$201,MATCH($A1309&amp;"-5",Matches!$J$2:$J$201,0))),"",IF(AND(L1309=INDEX(Matches!$G$2:$G$201,MATCH($A1309&amp;"-5",Matches!$J$2:$J$201,0)),M1309=INDEX(Matches!$H$2:$H$201,MATCH($A1309&amp;"-5",Matches!$J$2:$J$201,0))),5,IF(SIGN(L1309-M1309)&lt;&gt;SIGN(INDEX(Matches!$G$2:$G$201,MATCH($A1309&amp;"-5",Matches!$J$2:$J$201,0))-INDEX(Matches!$H$2:$H$201,MATCH($A1309&amp;"-5",Matches!$J$2:$J$201,0))),0,IF(L1309-M1309=INDEX(Matches!$G$2:$G$201,MATCH($A1309&amp;"-5",Matches!$J$2:$J$201,0))-INDEX(Matches!$H$2:$H$201,MATCH($A1309&amp;"-5",Matches!$J$2:$J$201,0)),3,2))))),""))</f>
        <v/>
      </c>
      <c r="AC1309" s="12" t="str">
        <f aca="false">IF(OR($B1309="",N1309="",O1309=""),"",IFERROR(IF(OR(INDEX(Matches!$I$2:$I$201,MATCH($A1309&amp;"-6",Matches!$J$2:$J$201,0))="Void",INDEX(Matches!$G$2:$G$201,MATCH($A1309&amp;"-6",Matches!$J$2:$J$201,0))="",INDEX(Matches!$H$2:$H$201,MATCH($A1309&amp;"-6",Matches!$J$2:$J$201,0))=""),"",IF(AND($C1309&lt;&gt;"",INDEX(Matches!$F$2:$F$201,MATCH($A1309&amp;"-6",Matches!$J$2:$J$201,0))&lt;&gt;"",$C1309&gt;=INDEX(Matches!$F$2:$F$201,MATCH($A1309&amp;"-6",Matches!$J$2:$J$201,0))),"",IF(AND(N1309=INDEX(Matches!$G$2:$G$201,MATCH($A1309&amp;"-6",Matches!$J$2:$J$201,0)),O1309=INDEX(Matches!$H$2:$H$201,MATCH($A1309&amp;"-6",Matches!$J$2:$J$201,0))),5,IF(SIGN(N1309-O1309)&lt;&gt;SIGN(INDEX(Matches!$G$2:$G$201,MATCH($A1309&amp;"-6",Matches!$J$2:$J$201,0))-INDEX(Matches!$H$2:$H$201,MATCH($A1309&amp;"-6",Matches!$J$2:$J$201,0))),0,IF(N1309-O1309=INDEX(Matches!$G$2:$G$201,MATCH($A1309&amp;"-6",Matches!$J$2:$J$201,0))-INDEX(Matches!$H$2:$H$201,MATCH($A1309&amp;"-6",Matches!$J$2:$J$201,0)),3,2))))),""))</f>
        <v/>
      </c>
      <c r="AD1309" s="12" t="str">
        <f aca="false">IF(OR($B1309="",P1309="",Q1309=""),"",IFERROR(IF(OR(INDEX(Matches!$I$2:$I$201,MATCH($A1309&amp;"-7",Matches!$J$2:$J$201,0))="Void",INDEX(Matches!$G$2:$G$201,MATCH($A1309&amp;"-7",Matches!$J$2:$J$201,0))="",INDEX(Matches!$H$2:$H$201,MATCH($A1309&amp;"-7",Matches!$J$2:$J$201,0))=""),"",IF(AND($C1309&lt;&gt;"",INDEX(Matches!$F$2:$F$201,MATCH($A1309&amp;"-7",Matches!$J$2:$J$201,0))&lt;&gt;"",$C1309&gt;=INDEX(Matches!$F$2:$F$201,MATCH($A1309&amp;"-7",Matches!$J$2:$J$201,0))),"",IF(AND(P1309=INDEX(Matches!$G$2:$G$201,MATCH($A1309&amp;"-7",Matches!$J$2:$J$201,0)),Q1309=INDEX(Matches!$H$2:$H$201,MATCH($A1309&amp;"-7",Matches!$J$2:$J$201,0))),5,IF(SIGN(P1309-Q1309)&lt;&gt;SIGN(INDEX(Matches!$G$2:$G$201,MATCH($A1309&amp;"-7",Matches!$J$2:$J$201,0))-INDEX(Matches!$H$2:$H$201,MATCH($A1309&amp;"-7",Matches!$J$2:$J$201,0))),0,IF(P1309-Q1309=INDEX(Matches!$G$2:$G$201,MATCH($A1309&amp;"-7",Matches!$J$2:$J$201,0))-INDEX(Matches!$H$2:$H$201,MATCH($A1309&amp;"-7",Matches!$J$2:$J$201,0)),3,2))))),""))</f>
        <v/>
      </c>
      <c r="AE1309" s="12" t="str">
        <f aca="false">IF(OR($B1309="",R1309="",S1309=""),"",IFERROR(IF(OR(INDEX(Matches!$I$2:$I$201,MATCH($A1309&amp;"-8",Matches!$J$2:$J$201,0))="Void",INDEX(Matches!$G$2:$G$201,MATCH($A1309&amp;"-8",Matches!$J$2:$J$201,0))="",INDEX(Matches!$H$2:$H$201,MATCH($A1309&amp;"-8",Matches!$J$2:$J$201,0))=""),"",IF(AND($C1309&lt;&gt;"",INDEX(Matches!$F$2:$F$201,MATCH($A1309&amp;"-8",Matches!$J$2:$J$201,0))&lt;&gt;"",$C1309&gt;=INDEX(Matches!$F$2:$F$201,MATCH($A1309&amp;"-8",Matches!$J$2:$J$201,0))),"",IF(AND(R1309=INDEX(Matches!$G$2:$G$201,MATCH($A1309&amp;"-8",Matches!$J$2:$J$201,0)),S1309=INDEX(Matches!$H$2:$H$201,MATCH($A1309&amp;"-8",Matches!$J$2:$J$201,0))),5,IF(SIGN(R1309-S1309)&lt;&gt;SIGN(INDEX(Matches!$G$2:$G$201,MATCH($A1309&amp;"-8",Matches!$J$2:$J$201,0))-INDEX(Matches!$H$2:$H$201,MATCH($A1309&amp;"-8",Matches!$J$2:$J$201,0))),0,IF(R1309-S1309=INDEX(Matches!$G$2:$G$201,MATCH($A1309&amp;"-8",Matches!$J$2:$J$201,0))-INDEX(Matches!$H$2:$H$201,MATCH($A1309&amp;"-8",Matches!$J$2:$J$201,0)),3,2))))),""))</f>
        <v/>
      </c>
      <c r="AF1309" s="12" t="str">
        <f aca="false">IF(OR($B1309="",T1309="",U1309=""),"",IFERROR(IF(OR(INDEX(Matches!$I$2:$I$201,MATCH($A1309&amp;"-9",Matches!$J$2:$J$201,0))="Void",INDEX(Matches!$G$2:$G$201,MATCH($A1309&amp;"-9",Matches!$J$2:$J$201,0))="",INDEX(Matches!$H$2:$H$201,MATCH($A1309&amp;"-9",Matches!$J$2:$J$201,0))=""),"",IF(AND($C1309&lt;&gt;"",INDEX(Matches!$F$2:$F$201,MATCH($A1309&amp;"-9",Matches!$J$2:$J$201,0))&lt;&gt;"",$C1309&gt;=INDEX(Matches!$F$2:$F$201,MATCH($A1309&amp;"-9",Matches!$J$2:$J$201,0))),"",IF(AND(T1309=INDEX(Matches!$G$2:$G$201,MATCH($A1309&amp;"-9",Matches!$J$2:$J$201,0)),U1309=INDEX(Matches!$H$2:$H$201,MATCH($A1309&amp;"-9",Matches!$J$2:$J$201,0))),5,IF(SIGN(T1309-U1309)&lt;&gt;SIGN(INDEX(Matches!$G$2:$G$201,MATCH($A1309&amp;"-9",Matches!$J$2:$J$201,0))-INDEX(Matches!$H$2:$H$201,MATCH($A1309&amp;"-9",Matches!$J$2:$J$201,0))),0,IF(T1309-U1309=INDEX(Matches!$G$2:$G$201,MATCH($A1309&amp;"-9",Matches!$J$2:$J$201,0))-INDEX(Matches!$H$2:$H$201,MATCH($A1309&amp;"-9",Matches!$J$2:$J$201,0)),3,2))))),""))</f>
        <v/>
      </c>
      <c r="AG1309" s="12" t="str">
        <f aca="false">IF(OR($B1309="",V1309="",W1309=""),"",IFERROR(IF(OR(INDEX(Matches!$I$2:$I$201,MATCH($A1309&amp;"-10",Matches!$J$2:$J$201,0))="Void",INDEX(Matches!$G$2:$G$201,MATCH($A1309&amp;"-10",Matches!$J$2:$J$201,0))="",INDEX(Matches!$H$2:$H$201,MATCH($A1309&amp;"-10",Matches!$J$2:$J$201,0))=""),"",IF(AND($C1309&lt;&gt;"",INDEX(Matches!$F$2:$F$201,MATCH($A1309&amp;"-10",Matches!$J$2:$J$201,0))&lt;&gt;"",$C1309&gt;=INDEX(Matches!$F$2:$F$201,MATCH($A1309&amp;"-10",Matches!$J$2:$J$201,0))),"",IF(AND(V1309=INDEX(Matches!$G$2:$G$201,MATCH($A1309&amp;"-10",Matches!$J$2:$J$201,0)),W1309=INDEX(Matches!$H$2:$H$201,MATCH($A1309&amp;"-10",Matches!$J$2:$J$201,0))),5,IF(SIGN(V1309-W1309)&lt;&gt;SIGN(INDEX(Matches!$G$2:$G$201,MATCH($A1309&amp;"-10",Matches!$J$2:$J$201,0))-INDEX(Matches!$H$2:$H$201,MATCH($A1309&amp;"-10",Matches!$J$2:$J$201,0))),0,IF(V1309-W1309=INDEX(Matches!$G$2:$G$201,MATCH($A1309&amp;"-10",Matches!$J$2:$J$201,0))-INDEX(Matches!$H$2:$H$201,MATCH($A1309&amp;"-10",Matches!$J$2:$J$201,0)),3,2))))),""))</f>
        <v/>
      </c>
      <c r="AH1309" s="13" t="str">
        <f aca="false">IF($B1309="","",SUM(X1309:AG1309))</f>
        <v/>
      </c>
      <c r="AI1309" s="12" t="str">
        <f aca="false">IF($B1309="","",COUNTIF(X1309:AG1309,5))</f>
        <v/>
      </c>
      <c r="AJ1309" s="12" t="str">
        <f aca="false">IF($B1309="","",COUNTIF(X1309:AG1309,"&gt;=2"))</f>
        <v/>
      </c>
      <c r="AK1309" s="12" t="str">
        <f aca="false">IF($B1309="","",COUNT(X1309:AG1309))</f>
        <v/>
      </c>
    </row>
    <row r="1310" customFormat="false" ht="15" hidden="false" customHeight="false" outlineLevel="0" collapsed="false">
      <c r="A1310" s="7"/>
      <c r="B1310" s="7"/>
      <c r="C1310" s="11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12" t="str">
        <f aca="false">IF(OR($B1310="",D1310="",E1310=""),"",IFERROR(IF(OR(INDEX(Matches!$I$2:$I$201,MATCH($A1310&amp;"-1",Matches!$J$2:$J$201,0))="Void",INDEX(Matches!$G$2:$G$201,MATCH($A1310&amp;"-1",Matches!$J$2:$J$201,0))="",INDEX(Matches!$H$2:$H$201,MATCH($A1310&amp;"-1",Matches!$J$2:$J$201,0))=""),"",IF(AND($C1310&lt;&gt;"",INDEX(Matches!$F$2:$F$201,MATCH($A1310&amp;"-1",Matches!$J$2:$J$201,0))&lt;&gt;"",$C1310&gt;=INDEX(Matches!$F$2:$F$201,MATCH($A1310&amp;"-1",Matches!$J$2:$J$201,0))),"",IF(AND(D1310=INDEX(Matches!$G$2:$G$201,MATCH($A1310&amp;"-1",Matches!$J$2:$J$201,0)),E1310=INDEX(Matches!$H$2:$H$201,MATCH($A1310&amp;"-1",Matches!$J$2:$J$201,0))),5,IF(SIGN(D1310-E1310)&lt;&gt;SIGN(INDEX(Matches!$G$2:$G$201,MATCH($A1310&amp;"-1",Matches!$J$2:$J$201,0))-INDEX(Matches!$H$2:$H$201,MATCH($A1310&amp;"-1",Matches!$J$2:$J$201,0))),0,IF(D1310-E1310=INDEX(Matches!$G$2:$G$201,MATCH($A1310&amp;"-1",Matches!$J$2:$J$201,0))-INDEX(Matches!$H$2:$H$201,MATCH($A1310&amp;"-1",Matches!$J$2:$J$201,0)),3,2))))),""))</f>
        <v/>
      </c>
      <c r="Y1310" s="12" t="str">
        <f aca="false">IF(OR($B1310="",F1310="",G1310=""),"",IFERROR(IF(OR(INDEX(Matches!$I$2:$I$201,MATCH($A1310&amp;"-2",Matches!$J$2:$J$201,0))="Void",INDEX(Matches!$G$2:$G$201,MATCH($A1310&amp;"-2",Matches!$J$2:$J$201,0))="",INDEX(Matches!$H$2:$H$201,MATCH($A1310&amp;"-2",Matches!$J$2:$J$201,0))=""),"",IF(AND($C1310&lt;&gt;"",INDEX(Matches!$F$2:$F$201,MATCH($A1310&amp;"-2",Matches!$J$2:$J$201,0))&lt;&gt;"",$C1310&gt;=INDEX(Matches!$F$2:$F$201,MATCH($A1310&amp;"-2",Matches!$J$2:$J$201,0))),"",IF(AND(F1310=INDEX(Matches!$G$2:$G$201,MATCH($A1310&amp;"-2",Matches!$J$2:$J$201,0)),G1310=INDEX(Matches!$H$2:$H$201,MATCH($A1310&amp;"-2",Matches!$J$2:$J$201,0))),5,IF(SIGN(F1310-G1310)&lt;&gt;SIGN(INDEX(Matches!$G$2:$G$201,MATCH($A1310&amp;"-2",Matches!$J$2:$J$201,0))-INDEX(Matches!$H$2:$H$201,MATCH($A1310&amp;"-2",Matches!$J$2:$J$201,0))),0,IF(F1310-G1310=INDEX(Matches!$G$2:$G$201,MATCH($A1310&amp;"-2",Matches!$J$2:$J$201,0))-INDEX(Matches!$H$2:$H$201,MATCH($A1310&amp;"-2",Matches!$J$2:$J$201,0)),3,2))))),""))</f>
        <v/>
      </c>
      <c r="Z1310" s="12" t="str">
        <f aca="false">IF(OR($B1310="",H1310="",I1310=""),"",IFERROR(IF(OR(INDEX(Matches!$I$2:$I$201,MATCH($A1310&amp;"-3",Matches!$J$2:$J$201,0))="Void",INDEX(Matches!$G$2:$G$201,MATCH($A1310&amp;"-3",Matches!$J$2:$J$201,0))="",INDEX(Matches!$H$2:$H$201,MATCH($A1310&amp;"-3",Matches!$J$2:$J$201,0))=""),"",IF(AND($C1310&lt;&gt;"",INDEX(Matches!$F$2:$F$201,MATCH($A1310&amp;"-3",Matches!$J$2:$J$201,0))&lt;&gt;"",$C1310&gt;=INDEX(Matches!$F$2:$F$201,MATCH($A1310&amp;"-3",Matches!$J$2:$J$201,0))),"",IF(AND(H1310=INDEX(Matches!$G$2:$G$201,MATCH($A1310&amp;"-3",Matches!$J$2:$J$201,0)),I1310=INDEX(Matches!$H$2:$H$201,MATCH($A1310&amp;"-3",Matches!$J$2:$J$201,0))),5,IF(SIGN(H1310-I1310)&lt;&gt;SIGN(INDEX(Matches!$G$2:$G$201,MATCH($A1310&amp;"-3",Matches!$J$2:$J$201,0))-INDEX(Matches!$H$2:$H$201,MATCH($A1310&amp;"-3",Matches!$J$2:$J$201,0))),0,IF(H1310-I1310=INDEX(Matches!$G$2:$G$201,MATCH($A1310&amp;"-3",Matches!$J$2:$J$201,0))-INDEX(Matches!$H$2:$H$201,MATCH($A1310&amp;"-3",Matches!$J$2:$J$201,0)),3,2))))),""))</f>
        <v/>
      </c>
      <c r="AA1310" s="12" t="str">
        <f aca="false">IF(OR($B1310="",J1310="",K1310=""),"",IFERROR(IF(OR(INDEX(Matches!$I$2:$I$201,MATCH($A1310&amp;"-4",Matches!$J$2:$J$201,0))="Void",INDEX(Matches!$G$2:$G$201,MATCH($A1310&amp;"-4",Matches!$J$2:$J$201,0))="",INDEX(Matches!$H$2:$H$201,MATCH($A1310&amp;"-4",Matches!$J$2:$J$201,0))=""),"",IF(AND($C1310&lt;&gt;"",INDEX(Matches!$F$2:$F$201,MATCH($A1310&amp;"-4",Matches!$J$2:$J$201,0))&lt;&gt;"",$C1310&gt;=INDEX(Matches!$F$2:$F$201,MATCH($A1310&amp;"-4",Matches!$J$2:$J$201,0))),"",IF(AND(J1310=INDEX(Matches!$G$2:$G$201,MATCH($A1310&amp;"-4",Matches!$J$2:$J$201,0)),K1310=INDEX(Matches!$H$2:$H$201,MATCH($A1310&amp;"-4",Matches!$J$2:$J$201,0))),5,IF(SIGN(J1310-K1310)&lt;&gt;SIGN(INDEX(Matches!$G$2:$G$201,MATCH($A1310&amp;"-4",Matches!$J$2:$J$201,0))-INDEX(Matches!$H$2:$H$201,MATCH($A1310&amp;"-4",Matches!$J$2:$J$201,0))),0,IF(J1310-K1310=INDEX(Matches!$G$2:$G$201,MATCH($A1310&amp;"-4",Matches!$J$2:$J$201,0))-INDEX(Matches!$H$2:$H$201,MATCH($A1310&amp;"-4",Matches!$J$2:$J$201,0)),3,2))))),""))</f>
        <v/>
      </c>
      <c r="AB1310" s="12" t="str">
        <f aca="false">IF(OR($B1310="",L1310="",M1310=""),"",IFERROR(IF(OR(INDEX(Matches!$I$2:$I$201,MATCH($A1310&amp;"-5",Matches!$J$2:$J$201,0))="Void",INDEX(Matches!$G$2:$G$201,MATCH($A1310&amp;"-5",Matches!$J$2:$J$201,0))="",INDEX(Matches!$H$2:$H$201,MATCH($A1310&amp;"-5",Matches!$J$2:$J$201,0))=""),"",IF(AND($C1310&lt;&gt;"",INDEX(Matches!$F$2:$F$201,MATCH($A1310&amp;"-5",Matches!$J$2:$J$201,0))&lt;&gt;"",$C1310&gt;=INDEX(Matches!$F$2:$F$201,MATCH($A1310&amp;"-5",Matches!$J$2:$J$201,0))),"",IF(AND(L1310=INDEX(Matches!$G$2:$G$201,MATCH($A1310&amp;"-5",Matches!$J$2:$J$201,0)),M1310=INDEX(Matches!$H$2:$H$201,MATCH($A1310&amp;"-5",Matches!$J$2:$J$201,0))),5,IF(SIGN(L1310-M1310)&lt;&gt;SIGN(INDEX(Matches!$G$2:$G$201,MATCH($A1310&amp;"-5",Matches!$J$2:$J$201,0))-INDEX(Matches!$H$2:$H$201,MATCH($A1310&amp;"-5",Matches!$J$2:$J$201,0))),0,IF(L1310-M1310=INDEX(Matches!$G$2:$G$201,MATCH($A1310&amp;"-5",Matches!$J$2:$J$201,0))-INDEX(Matches!$H$2:$H$201,MATCH($A1310&amp;"-5",Matches!$J$2:$J$201,0)),3,2))))),""))</f>
        <v/>
      </c>
      <c r="AC1310" s="12" t="str">
        <f aca="false">IF(OR($B1310="",N1310="",O1310=""),"",IFERROR(IF(OR(INDEX(Matches!$I$2:$I$201,MATCH($A1310&amp;"-6",Matches!$J$2:$J$201,0))="Void",INDEX(Matches!$G$2:$G$201,MATCH($A1310&amp;"-6",Matches!$J$2:$J$201,0))="",INDEX(Matches!$H$2:$H$201,MATCH($A1310&amp;"-6",Matches!$J$2:$J$201,0))=""),"",IF(AND($C1310&lt;&gt;"",INDEX(Matches!$F$2:$F$201,MATCH($A1310&amp;"-6",Matches!$J$2:$J$201,0))&lt;&gt;"",$C1310&gt;=INDEX(Matches!$F$2:$F$201,MATCH($A1310&amp;"-6",Matches!$J$2:$J$201,0))),"",IF(AND(N1310=INDEX(Matches!$G$2:$G$201,MATCH($A1310&amp;"-6",Matches!$J$2:$J$201,0)),O1310=INDEX(Matches!$H$2:$H$201,MATCH($A1310&amp;"-6",Matches!$J$2:$J$201,0))),5,IF(SIGN(N1310-O1310)&lt;&gt;SIGN(INDEX(Matches!$G$2:$G$201,MATCH($A1310&amp;"-6",Matches!$J$2:$J$201,0))-INDEX(Matches!$H$2:$H$201,MATCH($A1310&amp;"-6",Matches!$J$2:$J$201,0))),0,IF(N1310-O1310=INDEX(Matches!$G$2:$G$201,MATCH($A1310&amp;"-6",Matches!$J$2:$J$201,0))-INDEX(Matches!$H$2:$H$201,MATCH($A1310&amp;"-6",Matches!$J$2:$J$201,0)),3,2))))),""))</f>
        <v/>
      </c>
      <c r="AD1310" s="12" t="str">
        <f aca="false">IF(OR($B1310="",P1310="",Q1310=""),"",IFERROR(IF(OR(INDEX(Matches!$I$2:$I$201,MATCH($A1310&amp;"-7",Matches!$J$2:$J$201,0))="Void",INDEX(Matches!$G$2:$G$201,MATCH($A1310&amp;"-7",Matches!$J$2:$J$201,0))="",INDEX(Matches!$H$2:$H$201,MATCH($A1310&amp;"-7",Matches!$J$2:$J$201,0))=""),"",IF(AND($C1310&lt;&gt;"",INDEX(Matches!$F$2:$F$201,MATCH($A1310&amp;"-7",Matches!$J$2:$J$201,0))&lt;&gt;"",$C1310&gt;=INDEX(Matches!$F$2:$F$201,MATCH($A1310&amp;"-7",Matches!$J$2:$J$201,0))),"",IF(AND(P1310=INDEX(Matches!$G$2:$G$201,MATCH($A1310&amp;"-7",Matches!$J$2:$J$201,0)),Q1310=INDEX(Matches!$H$2:$H$201,MATCH($A1310&amp;"-7",Matches!$J$2:$J$201,0))),5,IF(SIGN(P1310-Q1310)&lt;&gt;SIGN(INDEX(Matches!$G$2:$G$201,MATCH($A1310&amp;"-7",Matches!$J$2:$J$201,0))-INDEX(Matches!$H$2:$H$201,MATCH($A1310&amp;"-7",Matches!$J$2:$J$201,0))),0,IF(P1310-Q1310=INDEX(Matches!$G$2:$G$201,MATCH($A1310&amp;"-7",Matches!$J$2:$J$201,0))-INDEX(Matches!$H$2:$H$201,MATCH($A1310&amp;"-7",Matches!$J$2:$J$201,0)),3,2))))),""))</f>
        <v/>
      </c>
      <c r="AE1310" s="12" t="str">
        <f aca="false">IF(OR($B1310="",R1310="",S1310=""),"",IFERROR(IF(OR(INDEX(Matches!$I$2:$I$201,MATCH($A1310&amp;"-8",Matches!$J$2:$J$201,0))="Void",INDEX(Matches!$G$2:$G$201,MATCH($A1310&amp;"-8",Matches!$J$2:$J$201,0))="",INDEX(Matches!$H$2:$H$201,MATCH($A1310&amp;"-8",Matches!$J$2:$J$201,0))=""),"",IF(AND($C1310&lt;&gt;"",INDEX(Matches!$F$2:$F$201,MATCH($A1310&amp;"-8",Matches!$J$2:$J$201,0))&lt;&gt;"",$C1310&gt;=INDEX(Matches!$F$2:$F$201,MATCH($A1310&amp;"-8",Matches!$J$2:$J$201,0))),"",IF(AND(R1310=INDEX(Matches!$G$2:$G$201,MATCH($A1310&amp;"-8",Matches!$J$2:$J$201,0)),S1310=INDEX(Matches!$H$2:$H$201,MATCH($A1310&amp;"-8",Matches!$J$2:$J$201,0))),5,IF(SIGN(R1310-S1310)&lt;&gt;SIGN(INDEX(Matches!$G$2:$G$201,MATCH($A1310&amp;"-8",Matches!$J$2:$J$201,0))-INDEX(Matches!$H$2:$H$201,MATCH($A1310&amp;"-8",Matches!$J$2:$J$201,0))),0,IF(R1310-S1310=INDEX(Matches!$G$2:$G$201,MATCH($A1310&amp;"-8",Matches!$J$2:$J$201,0))-INDEX(Matches!$H$2:$H$201,MATCH($A1310&amp;"-8",Matches!$J$2:$J$201,0)),3,2))))),""))</f>
        <v/>
      </c>
      <c r="AF1310" s="12" t="str">
        <f aca="false">IF(OR($B1310="",T1310="",U1310=""),"",IFERROR(IF(OR(INDEX(Matches!$I$2:$I$201,MATCH($A1310&amp;"-9",Matches!$J$2:$J$201,0))="Void",INDEX(Matches!$G$2:$G$201,MATCH($A1310&amp;"-9",Matches!$J$2:$J$201,0))="",INDEX(Matches!$H$2:$H$201,MATCH($A1310&amp;"-9",Matches!$J$2:$J$201,0))=""),"",IF(AND($C1310&lt;&gt;"",INDEX(Matches!$F$2:$F$201,MATCH($A1310&amp;"-9",Matches!$J$2:$J$201,0))&lt;&gt;"",$C1310&gt;=INDEX(Matches!$F$2:$F$201,MATCH($A1310&amp;"-9",Matches!$J$2:$J$201,0))),"",IF(AND(T1310=INDEX(Matches!$G$2:$G$201,MATCH($A1310&amp;"-9",Matches!$J$2:$J$201,0)),U1310=INDEX(Matches!$H$2:$H$201,MATCH($A1310&amp;"-9",Matches!$J$2:$J$201,0))),5,IF(SIGN(T1310-U1310)&lt;&gt;SIGN(INDEX(Matches!$G$2:$G$201,MATCH($A1310&amp;"-9",Matches!$J$2:$J$201,0))-INDEX(Matches!$H$2:$H$201,MATCH($A1310&amp;"-9",Matches!$J$2:$J$201,0))),0,IF(T1310-U1310=INDEX(Matches!$G$2:$G$201,MATCH($A1310&amp;"-9",Matches!$J$2:$J$201,0))-INDEX(Matches!$H$2:$H$201,MATCH($A1310&amp;"-9",Matches!$J$2:$J$201,0)),3,2))))),""))</f>
        <v/>
      </c>
      <c r="AG1310" s="12" t="str">
        <f aca="false">IF(OR($B1310="",V1310="",W1310=""),"",IFERROR(IF(OR(INDEX(Matches!$I$2:$I$201,MATCH($A1310&amp;"-10",Matches!$J$2:$J$201,0))="Void",INDEX(Matches!$G$2:$G$201,MATCH($A1310&amp;"-10",Matches!$J$2:$J$201,0))="",INDEX(Matches!$H$2:$H$201,MATCH($A1310&amp;"-10",Matches!$J$2:$J$201,0))=""),"",IF(AND($C1310&lt;&gt;"",INDEX(Matches!$F$2:$F$201,MATCH($A1310&amp;"-10",Matches!$J$2:$J$201,0))&lt;&gt;"",$C1310&gt;=INDEX(Matches!$F$2:$F$201,MATCH($A1310&amp;"-10",Matches!$J$2:$J$201,0))),"",IF(AND(V1310=INDEX(Matches!$G$2:$G$201,MATCH($A1310&amp;"-10",Matches!$J$2:$J$201,0)),W1310=INDEX(Matches!$H$2:$H$201,MATCH($A1310&amp;"-10",Matches!$J$2:$J$201,0))),5,IF(SIGN(V1310-W1310)&lt;&gt;SIGN(INDEX(Matches!$G$2:$G$201,MATCH($A1310&amp;"-10",Matches!$J$2:$J$201,0))-INDEX(Matches!$H$2:$H$201,MATCH($A1310&amp;"-10",Matches!$J$2:$J$201,0))),0,IF(V1310-W1310=INDEX(Matches!$G$2:$G$201,MATCH($A1310&amp;"-10",Matches!$J$2:$J$201,0))-INDEX(Matches!$H$2:$H$201,MATCH($A1310&amp;"-10",Matches!$J$2:$J$201,0)),3,2))))),""))</f>
        <v/>
      </c>
      <c r="AH1310" s="13" t="str">
        <f aca="false">IF($B1310="","",SUM(X1310:AG1310))</f>
        <v/>
      </c>
      <c r="AI1310" s="12" t="str">
        <f aca="false">IF($B1310="","",COUNTIF(X1310:AG1310,5))</f>
        <v/>
      </c>
      <c r="AJ1310" s="12" t="str">
        <f aca="false">IF($B1310="","",COUNTIF(X1310:AG1310,"&gt;=2"))</f>
        <v/>
      </c>
      <c r="AK1310" s="12" t="str">
        <f aca="false">IF($B1310="","",COUNT(X1310:AG1310))</f>
        <v/>
      </c>
    </row>
    <row r="1311" customFormat="false" ht="15" hidden="false" customHeight="false" outlineLevel="0" collapsed="false">
      <c r="A1311" s="7"/>
      <c r="B1311" s="7"/>
      <c r="C1311" s="11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12" t="str">
        <f aca="false">IF(OR($B1311="",D1311="",E1311=""),"",IFERROR(IF(OR(INDEX(Matches!$I$2:$I$201,MATCH($A1311&amp;"-1",Matches!$J$2:$J$201,0))="Void",INDEX(Matches!$G$2:$G$201,MATCH($A1311&amp;"-1",Matches!$J$2:$J$201,0))="",INDEX(Matches!$H$2:$H$201,MATCH($A1311&amp;"-1",Matches!$J$2:$J$201,0))=""),"",IF(AND($C1311&lt;&gt;"",INDEX(Matches!$F$2:$F$201,MATCH($A1311&amp;"-1",Matches!$J$2:$J$201,0))&lt;&gt;"",$C1311&gt;=INDEX(Matches!$F$2:$F$201,MATCH($A1311&amp;"-1",Matches!$J$2:$J$201,0))),"",IF(AND(D1311=INDEX(Matches!$G$2:$G$201,MATCH($A1311&amp;"-1",Matches!$J$2:$J$201,0)),E1311=INDEX(Matches!$H$2:$H$201,MATCH($A1311&amp;"-1",Matches!$J$2:$J$201,0))),5,IF(SIGN(D1311-E1311)&lt;&gt;SIGN(INDEX(Matches!$G$2:$G$201,MATCH($A1311&amp;"-1",Matches!$J$2:$J$201,0))-INDEX(Matches!$H$2:$H$201,MATCH($A1311&amp;"-1",Matches!$J$2:$J$201,0))),0,IF(D1311-E1311=INDEX(Matches!$G$2:$G$201,MATCH($A1311&amp;"-1",Matches!$J$2:$J$201,0))-INDEX(Matches!$H$2:$H$201,MATCH($A1311&amp;"-1",Matches!$J$2:$J$201,0)),3,2))))),""))</f>
        <v/>
      </c>
      <c r="Y1311" s="12" t="str">
        <f aca="false">IF(OR($B1311="",F1311="",G1311=""),"",IFERROR(IF(OR(INDEX(Matches!$I$2:$I$201,MATCH($A1311&amp;"-2",Matches!$J$2:$J$201,0))="Void",INDEX(Matches!$G$2:$G$201,MATCH($A1311&amp;"-2",Matches!$J$2:$J$201,0))="",INDEX(Matches!$H$2:$H$201,MATCH($A1311&amp;"-2",Matches!$J$2:$J$201,0))=""),"",IF(AND($C1311&lt;&gt;"",INDEX(Matches!$F$2:$F$201,MATCH($A1311&amp;"-2",Matches!$J$2:$J$201,0))&lt;&gt;"",$C1311&gt;=INDEX(Matches!$F$2:$F$201,MATCH($A1311&amp;"-2",Matches!$J$2:$J$201,0))),"",IF(AND(F1311=INDEX(Matches!$G$2:$G$201,MATCH($A1311&amp;"-2",Matches!$J$2:$J$201,0)),G1311=INDEX(Matches!$H$2:$H$201,MATCH($A1311&amp;"-2",Matches!$J$2:$J$201,0))),5,IF(SIGN(F1311-G1311)&lt;&gt;SIGN(INDEX(Matches!$G$2:$G$201,MATCH($A1311&amp;"-2",Matches!$J$2:$J$201,0))-INDEX(Matches!$H$2:$H$201,MATCH($A1311&amp;"-2",Matches!$J$2:$J$201,0))),0,IF(F1311-G1311=INDEX(Matches!$G$2:$G$201,MATCH($A1311&amp;"-2",Matches!$J$2:$J$201,0))-INDEX(Matches!$H$2:$H$201,MATCH($A1311&amp;"-2",Matches!$J$2:$J$201,0)),3,2))))),""))</f>
        <v/>
      </c>
      <c r="Z1311" s="12" t="str">
        <f aca="false">IF(OR($B1311="",H1311="",I1311=""),"",IFERROR(IF(OR(INDEX(Matches!$I$2:$I$201,MATCH($A1311&amp;"-3",Matches!$J$2:$J$201,0))="Void",INDEX(Matches!$G$2:$G$201,MATCH($A1311&amp;"-3",Matches!$J$2:$J$201,0))="",INDEX(Matches!$H$2:$H$201,MATCH($A1311&amp;"-3",Matches!$J$2:$J$201,0))=""),"",IF(AND($C1311&lt;&gt;"",INDEX(Matches!$F$2:$F$201,MATCH($A1311&amp;"-3",Matches!$J$2:$J$201,0))&lt;&gt;"",$C1311&gt;=INDEX(Matches!$F$2:$F$201,MATCH($A1311&amp;"-3",Matches!$J$2:$J$201,0))),"",IF(AND(H1311=INDEX(Matches!$G$2:$G$201,MATCH($A1311&amp;"-3",Matches!$J$2:$J$201,0)),I1311=INDEX(Matches!$H$2:$H$201,MATCH($A1311&amp;"-3",Matches!$J$2:$J$201,0))),5,IF(SIGN(H1311-I1311)&lt;&gt;SIGN(INDEX(Matches!$G$2:$G$201,MATCH($A1311&amp;"-3",Matches!$J$2:$J$201,0))-INDEX(Matches!$H$2:$H$201,MATCH($A1311&amp;"-3",Matches!$J$2:$J$201,0))),0,IF(H1311-I1311=INDEX(Matches!$G$2:$G$201,MATCH($A1311&amp;"-3",Matches!$J$2:$J$201,0))-INDEX(Matches!$H$2:$H$201,MATCH($A1311&amp;"-3",Matches!$J$2:$J$201,0)),3,2))))),""))</f>
        <v/>
      </c>
      <c r="AA1311" s="12" t="str">
        <f aca="false">IF(OR($B1311="",J1311="",K1311=""),"",IFERROR(IF(OR(INDEX(Matches!$I$2:$I$201,MATCH($A1311&amp;"-4",Matches!$J$2:$J$201,0))="Void",INDEX(Matches!$G$2:$G$201,MATCH($A1311&amp;"-4",Matches!$J$2:$J$201,0))="",INDEX(Matches!$H$2:$H$201,MATCH($A1311&amp;"-4",Matches!$J$2:$J$201,0))=""),"",IF(AND($C1311&lt;&gt;"",INDEX(Matches!$F$2:$F$201,MATCH($A1311&amp;"-4",Matches!$J$2:$J$201,0))&lt;&gt;"",$C1311&gt;=INDEX(Matches!$F$2:$F$201,MATCH($A1311&amp;"-4",Matches!$J$2:$J$201,0))),"",IF(AND(J1311=INDEX(Matches!$G$2:$G$201,MATCH($A1311&amp;"-4",Matches!$J$2:$J$201,0)),K1311=INDEX(Matches!$H$2:$H$201,MATCH($A1311&amp;"-4",Matches!$J$2:$J$201,0))),5,IF(SIGN(J1311-K1311)&lt;&gt;SIGN(INDEX(Matches!$G$2:$G$201,MATCH($A1311&amp;"-4",Matches!$J$2:$J$201,0))-INDEX(Matches!$H$2:$H$201,MATCH($A1311&amp;"-4",Matches!$J$2:$J$201,0))),0,IF(J1311-K1311=INDEX(Matches!$G$2:$G$201,MATCH($A1311&amp;"-4",Matches!$J$2:$J$201,0))-INDEX(Matches!$H$2:$H$201,MATCH($A1311&amp;"-4",Matches!$J$2:$J$201,0)),3,2))))),""))</f>
        <v/>
      </c>
      <c r="AB1311" s="12" t="str">
        <f aca="false">IF(OR($B1311="",L1311="",M1311=""),"",IFERROR(IF(OR(INDEX(Matches!$I$2:$I$201,MATCH($A1311&amp;"-5",Matches!$J$2:$J$201,0))="Void",INDEX(Matches!$G$2:$G$201,MATCH($A1311&amp;"-5",Matches!$J$2:$J$201,0))="",INDEX(Matches!$H$2:$H$201,MATCH($A1311&amp;"-5",Matches!$J$2:$J$201,0))=""),"",IF(AND($C1311&lt;&gt;"",INDEX(Matches!$F$2:$F$201,MATCH($A1311&amp;"-5",Matches!$J$2:$J$201,0))&lt;&gt;"",$C1311&gt;=INDEX(Matches!$F$2:$F$201,MATCH($A1311&amp;"-5",Matches!$J$2:$J$201,0))),"",IF(AND(L1311=INDEX(Matches!$G$2:$G$201,MATCH($A1311&amp;"-5",Matches!$J$2:$J$201,0)),M1311=INDEX(Matches!$H$2:$H$201,MATCH($A1311&amp;"-5",Matches!$J$2:$J$201,0))),5,IF(SIGN(L1311-M1311)&lt;&gt;SIGN(INDEX(Matches!$G$2:$G$201,MATCH($A1311&amp;"-5",Matches!$J$2:$J$201,0))-INDEX(Matches!$H$2:$H$201,MATCH($A1311&amp;"-5",Matches!$J$2:$J$201,0))),0,IF(L1311-M1311=INDEX(Matches!$G$2:$G$201,MATCH($A1311&amp;"-5",Matches!$J$2:$J$201,0))-INDEX(Matches!$H$2:$H$201,MATCH($A1311&amp;"-5",Matches!$J$2:$J$201,0)),3,2))))),""))</f>
        <v/>
      </c>
      <c r="AC1311" s="12" t="str">
        <f aca="false">IF(OR($B1311="",N1311="",O1311=""),"",IFERROR(IF(OR(INDEX(Matches!$I$2:$I$201,MATCH($A1311&amp;"-6",Matches!$J$2:$J$201,0))="Void",INDEX(Matches!$G$2:$G$201,MATCH($A1311&amp;"-6",Matches!$J$2:$J$201,0))="",INDEX(Matches!$H$2:$H$201,MATCH($A1311&amp;"-6",Matches!$J$2:$J$201,0))=""),"",IF(AND($C1311&lt;&gt;"",INDEX(Matches!$F$2:$F$201,MATCH($A1311&amp;"-6",Matches!$J$2:$J$201,0))&lt;&gt;"",$C1311&gt;=INDEX(Matches!$F$2:$F$201,MATCH($A1311&amp;"-6",Matches!$J$2:$J$201,0))),"",IF(AND(N1311=INDEX(Matches!$G$2:$G$201,MATCH($A1311&amp;"-6",Matches!$J$2:$J$201,0)),O1311=INDEX(Matches!$H$2:$H$201,MATCH($A1311&amp;"-6",Matches!$J$2:$J$201,0))),5,IF(SIGN(N1311-O1311)&lt;&gt;SIGN(INDEX(Matches!$G$2:$G$201,MATCH($A1311&amp;"-6",Matches!$J$2:$J$201,0))-INDEX(Matches!$H$2:$H$201,MATCH($A1311&amp;"-6",Matches!$J$2:$J$201,0))),0,IF(N1311-O1311=INDEX(Matches!$G$2:$G$201,MATCH($A1311&amp;"-6",Matches!$J$2:$J$201,0))-INDEX(Matches!$H$2:$H$201,MATCH($A1311&amp;"-6",Matches!$J$2:$J$201,0)),3,2))))),""))</f>
        <v/>
      </c>
      <c r="AD1311" s="12" t="str">
        <f aca="false">IF(OR($B1311="",P1311="",Q1311=""),"",IFERROR(IF(OR(INDEX(Matches!$I$2:$I$201,MATCH($A1311&amp;"-7",Matches!$J$2:$J$201,0))="Void",INDEX(Matches!$G$2:$G$201,MATCH($A1311&amp;"-7",Matches!$J$2:$J$201,0))="",INDEX(Matches!$H$2:$H$201,MATCH($A1311&amp;"-7",Matches!$J$2:$J$201,0))=""),"",IF(AND($C1311&lt;&gt;"",INDEX(Matches!$F$2:$F$201,MATCH($A1311&amp;"-7",Matches!$J$2:$J$201,0))&lt;&gt;"",$C1311&gt;=INDEX(Matches!$F$2:$F$201,MATCH($A1311&amp;"-7",Matches!$J$2:$J$201,0))),"",IF(AND(P1311=INDEX(Matches!$G$2:$G$201,MATCH($A1311&amp;"-7",Matches!$J$2:$J$201,0)),Q1311=INDEX(Matches!$H$2:$H$201,MATCH($A1311&amp;"-7",Matches!$J$2:$J$201,0))),5,IF(SIGN(P1311-Q1311)&lt;&gt;SIGN(INDEX(Matches!$G$2:$G$201,MATCH($A1311&amp;"-7",Matches!$J$2:$J$201,0))-INDEX(Matches!$H$2:$H$201,MATCH($A1311&amp;"-7",Matches!$J$2:$J$201,0))),0,IF(P1311-Q1311=INDEX(Matches!$G$2:$G$201,MATCH($A1311&amp;"-7",Matches!$J$2:$J$201,0))-INDEX(Matches!$H$2:$H$201,MATCH($A1311&amp;"-7",Matches!$J$2:$J$201,0)),3,2))))),""))</f>
        <v/>
      </c>
      <c r="AE1311" s="12" t="str">
        <f aca="false">IF(OR($B1311="",R1311="",S1311=""),"",IFERROR(IF(OR(INDEX(Matches!$I$2:$I$201,MATCH($A1311&amp;"-8",Matches!$J$2:$J$201,0))="Void",INDEX(Matches!$G$2:$G$201,MATCH($A1311&amp;"-8",Matches!$J$2:$J$201,0))="",INDEX(Matches!$H$2:$H$201,MATCH($A1311&amp;"-8",Matches!$J$2:$J$201,0))=""),"",IF(AND($C1311&lt;&gt;"",INDEX(Matches!$F$2:$F$201,MATCH($A1311&amp;"-8",Matches!$J$2:$J$201,0))&lt;&gt;"",$C1311&gt;=INDEX(Matches!$F$2:$F$201,MATCH($A1311&amp;"-8",Matches!$J$2:$J$201,0))),"",IF(AND(R1311=INDEX(Matches!$G$2:$G$201,MATCH($A1311&amp;"-8",Matches!$J$2:$J$201,0)),S1311=INDEX(Matches!$H$2:$H$201,MATCH($A1311&amp;"-8",Matches!$J$2:$J$201,0))),5,IF(SIGN(R1311-S1311)&lt;&gt;SIGN(INDEX(Matches!$G$2:$G$201,MATCH($A1311&amp;"-8",Matches!$J$2:$J$201,0))-INDEX(Matches!$H$2:$H$201,MATCH($A1311&amp;"-8",Matches!$J$2:$J$201,0))),0,IF(R1311-S1311=INDEX(Matches!$G$2:$G$201,MATCH($A1311&amp;"-8",Matches!$J$2:$J$201,0))-INDEX(Matches!$H$2:$H$201,MATCH($A1311&amp;"-8",Matches!$J$2:$J$201,0)),3,2))))),""))</f>
        <v/>
      </c>
      <c r="AF1311" s="12" t="str">
        <f aca="false">IF(OR($B1311="",T1311="",U1311=""),"",IFERROR(IF(OR(INDEX(Matches!$I$2:$I$201,MATCH($A1311&amp;"-9",Matches!$J$2:$J$201,0))="Void",INDEX(Matches!$G$2:$G$201,MATCH($A1311&amp;"-9",Matches!$J$2:$J$201,0))="",INDEX(Matches!$H$2:$H$201,MATCH($A1311&amp;"-9",Matches!$J$2:$J$201,0))=""),"",IF(AND($C1311&lt;&gt;"",INDEX(Matches!$F$2:$F$201,MATCH($A1311&amp;"-9",Matches!$J$2:$J$201,0))&lt;&gt;"",$C1311&gt;=INDEX(Matches!$F$2:$F$201,MATCH($A1311&amp;"-9",Matches!$J$2:$J$201,0))),"",IF(AND(T1311=INDEX(Matches!$G$2:$G$201,MATCH($A1311&amp;"-9",Matches!$J$2:$J$201,0)),U1311=INDEX(Matches!$H$2:$H$201,MATCH($A1311&amp;"-9",Matches!$J$2:$J$201,0))),5,IF(SIGN(T1311-U1311)&lt;&gt;SIGN(INDEX(Matches!$G$2:$G$201,MATCH($A1311&amp;"-9",Matches!$J$2:$J$201,0))-INDEX(Matches!$H$2:$H$201,MATCH($A1311&amp;"-9",Matches!$J$2:$J$201,0))),0,IF(T1311-U1311=INDEX(Matches!$G$2:$G$201,MATCH($A1311&amp;"-9",Matches!$J$2:$J$201,0))-INDEX(Matches!$H$2:$H$201,MATCH($A1311&amp;"-9",Matches!$J$2:$J$201,0)),3,2))))),""))</f>
        <v/>
      </c>
      <c r="AG1311" s="12" t="str">
        <f aca="false">IF(OR($B1311="",V1311="",W1311=""),"",IFERROR(IF(OR(INDEX(Matches!$I$2:$I$201,MATCH($A1311&amp;"-10",Matches!$J$2:$J$201,0))="Void",INDEX(Matches!$G$2:$G$201,MATCH($A1311&amp;"-10",Matches!$J$2:$J$201,0))="",INDEX(Matches!$H$2:$H$201,MATCH($A1311&amp;"-10",Matches!$J$2:$J$201,0))=""),"",IF(AND($C1311&lt;&gt;"",INDEX(Matches!$F$2:$F$201,MATCH($A1311&amp;"-10",Matches!$J$2:$J$201,0))&lt;&gt;"",$C1311&gt;=INDEX(Matches!$F$2:$F$201,MATCH($A1311&amp;"-10",Matches!$J$2:$J$201,0))),"",IF(AND(V1311=INDEX(Matches!$G$2:$G$201,MATCH($A1311&amp;"-10",Matches!$J$2:$J$201,0)),W1311=INDEX(Matches!$H$2:$H$201,MATCH($A1311&amp;"-10",Matches!$J$2:$J$201,0))),5,IF(SIGN(V1311-W1311)&lt;&gt;SIGN(INDEX(Matches!$G$2:$G$201,MATCH($A1311&amp;"-10",Matches!$J$2:$J$201,0))-INDEX(Matches!$H$2:$H$201,MATCH($A1311&amp;"-10",Matches!$J$2:$J$201,0))),0,IF(V1311-W1311=INDEX(Matches!$G$2:$G$201,MATCH($A1311&amp;"-10",Matches!$J$2:$J$201,0))-INDEX(Matches!$H$2:$H$201,MATCH($A1311&amp;"-10",Matches!$J$2:$J$201,0)),3,2))))),""))</f>
        <v/>
      </c>
      <c r="AH1311" s="13" t="str">
        <f aca="false">IF($B1311="","",SUM(X1311:AG1311))</f>
        <v/>
      </c>
      <c r="AI1311" s="12" t="str">
        <f aca="false">IF($B1311="","",COUNTIF(X1311:AG1311,5))</f>
        <v/>
      </c>
      <c r="AJ1311" s="12" t="str">
        <f aca="false">IF($B1311="","",COUNTIF(X1311:AG1311,"&gt;=2"))</f>
        <v/>
      </c>
      <c r="AK1311" s="12" t="str">
        <f aca="false">IF($B1311="","",COUNT(X1311:AG1311))</f>
        <v/>
      </c>
    </row>
    <row r="1312" customFormat="false" ht="15" hidden="false" customHeight="false" outlineLevel="0" collapsed="false">
      <c r="A1312" s="7"/>
      <c r="B1312" s="7"/>
      <c r="C1312" s="11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12" t="str">
        <f aca="false">IF(OR($B1312="",D1312="",E1312=""),"",IFERROR(IF(OR(INDEX(Matches!$I$2:$I$201,MATCH($A1312&amp;"-1",Matches!$J$2:$J$201,0))="Void",INDEX(Matches!$G$2:$G$201,MATCH($A1312&amp;"-1",Matches!$J$2:$J$201,0))="",INDEX(Matches!$H$2:$H$201,MATCH($A1312&amp;"-1",Matches!$J$2:$J$201,0))=""),"",IF(AND($C1312&lt;&gt;"",INDEX(Matches!$F$2:$F$201,MATCH($A1312&amp;"-1",Matches!$J$2:$J$201,0))&lt;&gt;"",$C1312&gt;=INDEX(Matches!$F$2:$F$201,MATCH($A1312&amp;"-1",Matches!$J$2:$J$201,0))),"",IF(AND(D1312=INDEX(Matches!$G$2:$G$201,MATCH($A1312&amp;"-1",Matches!$J$2:$J$201,0)),E1312=INDEX(Matches!$H$2:$H$201,MATCH($A1312&amp;"-1",Matches!$J$2:$J$201,0))),5,IF(SIGN(D1312-E1312)&lt;&gt;SIGN(INDEX(Matches!$G$2:$G$201,MATCH($A1312&amp;"-1",Matches!$J$2:$J$201,0))-INDEX(Matches!$H$2:$H$201,MATCH($A1312&amp;"-1",Matches!$J$2:$J$201,0))),0,IF(D1312-E1312=INDEX(Matches!$G$2:$G$201,MATCH($A1312&amp;"-1",Matches!$J$2:$J$201,0))-INDEX(Matches!$H$2:$H$201,MATCH($A1312&amp;"-1",Matches!$J$2:$J$201,0)),3,2))))),""))</f>
        <v/>
      </c>
      <c r="Y1312" s="12" t="str">
        <f aca="false">IF(OR($B1312="",F1312="",G1312=""),"",IFERROR(IF(OR(INDEX(Matches!$I$2:$I$201,MATCH($A1312&amp;"-2",Matches!$J$2:$J$201,0))="Void",INDEX(Matches!$G$2:$G$201,MATCH($A1312&amp;"-2",Matches!$J$2:$J$201,0))="",INDEX(Matches!$H$2:$H$201,MATCH($A1312&amp;"-2",Matches!$J$2:$J$201,0))=""),"",IF(AND($C1312&lt;&gt;"",INDEX(Matches!$F$2:$F$201,MATCH($A1312&amp;"-2",Matches!$J$2:$J$201,0))&lt;&gt;"",$C1312&gt;=INDEX(Matches!$F$2:$F$201,MATCH($A1312&amp;"-2",Matches!$J$2:$J$201,0))),"",IF(AND(F1312=INDEX(Matches!$G$2:$G$201,MATCH($A1312&amp;"-2",Matches!$J$2:$J$201,0)),G1312=INDEX(Matches!$H$2:$H$201,MATCH($A1312&amp;"-2",Matches!$J$2:$J$201,0))),5,IF(SIGN(F1312-G1312)&lt;&gt;SIGN(INDEX(Matches!$G$2:$G$201,MATCH($A1312&amp;"-2",Matches!$J$2:$J$201,0))-INDEX(Matches!$H$2:$H$201,MATCH($A1312&amp;"-2",Matches!$J$2:$J$201,0))),0,IF(F1312-G1312=INDEX(Matches!$G$2:$G$201,MATCH($A1312&amp;"-2",Matches!$J$2:$J$201,0))-INDEX(Matches!$H$2:$H$201,MATCH($A1312&amp;"-2",Matches!$J$2:$J$201,0)),3,2))))),""))</f>
        <v/>
      </c>
      <c r="Z1312" s="12" t="str">
        <f aca="false">IF(OR($B1312="",H1312="",I1312=""),"",IFERROR(IF(OR(INDEX(Matches!$I$2:$I$201,MATCH($A1312&amp;"-3",Matches!$J$2:$J$201,0))="Void",INDEX(Matches!$G$2:$G$201,MATCH($A1312&amp;"-3",Matches!$J$2:$J$201,0))="",INDEX(Matches!$H$2:$H$201,MATCH($A1312&amp;"-3",Matches!$J$2:$J$201,0))=""),"",IF(AND($C1312&lt;&gt;"",INDEX(Matches!$F$2:$F$201,MATCH($A1312&amp;"-3",Matches!$J$2:$J$201,0))&lt;&gt;"",$C1312&gt;=INDEX(Matches!$F$2:$F$201,MATCH($A1312&amp;"-3",Matches!$J$2:$J$201,0))),"",IF(AND(H1312=INDEX(Matches!$G$2:$G$201,MATCH($A1312&amp;"-3",Matches!$J$2:$J$201,0)),I1312=INDEX(Matches!$H$2:$H$201,MATCH($A1312&amp;"-3",Matches!$J$2:$J$201,0))),5,IF(SIGN(H1312-I1312)&lt;&gt;SIGN(INDEX(Matches!$G$2:$G$201,MATCH($A1312&amp;"-3",Matches!$J$2:$J$201,0))-INDEX(Matches!$H$2:$H$201,MATCH($A1312&amp;"-3",Matches!$J$2:$J$201,0))),0,IF(H1312-I1312=INDEX(Matches!$G$2:$G$201,MATCH($A1312&amp;"-3",Matches!$J$2:$J$201,0))-INDEX(Matches!$H$2:$H$201,MATCH($A1312&amp;"-3",Matches!$J$2:$J$201,0)),3,2))))),""))</f>
        <v/>
      </c>
      <c r="AA1312" s="12" t="str">
        <f aca="false">IF(OR($B1312="",J1312="",K1312=""),"",IFERROR(IF(OR(INDEX(Matches!$I$2:$I$201,MATCH($A1312&amp;"-4",Matches!$J$2:$J$201,0))="Void",INDEX(Matches!$G$2:$G$201,MATCH($A1312&amp;"-4",Matches!$J$2:$J$201,0))="",INDEX(Matches!$H$2:$H$201,MATCH($A1312&amp;"-4",Matches!$J$2:$J$201,0))=""),"",IF(AND($C1312&lt;&gt;"",INDEX(Matches!$F$2:$F$201,MATCH($A1312&amp;"-4",Matches!$J$2:$J$201,0))&lt;&gt;"",$C1312&gt;=INDEX(Matches!$F$2:$F$201,MATCH($A1312&amp;"-4",Matches!$J$2:$J$201,0))),"",IF(AND(J1312=INDEX(Matches!$G$2:$G$201,MATCH($A1312&amp;"-4",Matches!$J$2:$J$201,0)),K1312=INDEX(Matches!$H$2:$H$201,MATCH($A1312&amp;"-4",Matches!$J$2:$J$201,0))),5,IF(SIGN(J1312-K1312)&lt;&gt;SIGN(INDEX(Matches!$G$2:$G$201,MATCH($A1312&amp;"-4",Matches!$J$2:$J$201,0))-INDEX(Matches!$H$2:$H$201,MATCH($A1312&amp;"-4",Matches!$J$2:$J$201,0))),0,IF(J1312-K1312=INDEX(Matches!$G$2:$G$201,MATCH($A1312&amp;"-4",Matches!$J$2:$J$201,0))-INDEX(Matches!$H$2:$H$201,MATCH($A1312&amp;"-4",Matches!$J$2:$J$201,0)),3,2))))),""))</f>
        <v/>
      </c>
      <c r="AB1312" s="12" t="str">
        <f aca="false">IF(OR($B1312="",L1312="",M1312=""),"",IFERROR(IF(OR(INDEX(Matches!$I$2:$I$201,MATCH($A1312&amp;"-5",Matches!$J$2:$J$201,0))="Void",INDEX(Matches!$G$2:$G$201,MATCH($A1312&amp;"-5",Matches!$J$2:$J$201,0))="",INDEX(Matches!$H$2:$H$201,MATCH($A1312&amp;"-5",Matches!$J$2:$J$201,0))=""),"",IF(AND($C1312&lt;&gt;"",INDEX(Matches!$F$2:$F$201,MATCH($A1312&amp;"-5",Matches!$J$2:$J$201,0))&lt;&gt;"",$C1312&gt;=INDEX(Matches!$F$2:$F$201,MATCH($A1312&amp;"-5",Matches!$J$2:$J$201,0))),"",IF(AND(L1312=INDEX(Matches!$G$2:$G$201,MATCH($A1312&amp;"-5",Matches!$J$2:$J$201,0)),M1312=INDEX(Matches!$H$2:$H$201,MATCH($A1312&amp;"-5",Matches!$J$2:$J$201,0))),5,IF(SIGN(L1312-M1312)&lt;&gt;SIGN(INDEX(Matches!$G$2:$G$201,MATCH($A1312&amp;"-5",Matches!$J$2:$J$201,0))-INDEX(Matches!$H$2:$H$201,MATCH($A1312&amp;"-5",Matches!$J$2:$J$201,0))),0,IF(L1312-M1312=INDEX(Matches!$G$2:$G$201,MATCH($A1312&amp;"-5",Matches!$J$2:$J$201,0))-INDEX(Matches!$H$2:$H$201,MATCH($A1312&amp;"-5",Matches!$J$2:$J$201,0)),3,2))))),""))</f>
        <v/>
      </c>
      <c r="AC1312" s="12" t="str">
        <f aca="false">IF(OR($B1312="",N1312="",O1312=""),"",IFERROR(IF(OR(INDEX(Matches!$I$2:$I$201,MATCH($A1312&amp;"-6",Matches!$J$2:$J$201,0))="Void",INDEX(Matches!$G$2:$G$201,MATCH($A1312&amp;"-6",Matches!$J$2:$J$201,0))="",INDEX(Matches!$H$2:$H$201,MATCH($A1312&amp;"-6",Matches!$J$2:$J$201,0))=""),"",IF(AND($C1312&lt;&gt;"",INDEX(Matches!$F$2:$F$201,MATCH($A1312&amp;"-6",Matches!$J$2:$J$201,0))&lt;&gt;"",$C1312&gt;=INDEX(Matches!$F$2:$F$201,MATCH($A1312&amp;"-6",Matches!$J$2:$J$201,0))),"",IF(AND(N1312=INDEX(Matches!$G$2:$G$201,MATCH($A1312&amp;"-6",Matches!$J$2:$J$201,0)),O1312=INDEX(Matches!$H$2:$H$201,MATCH($A1312&amp;"-6",Matches!$J$2:$J$201,0))),5,IF(SIGN(N1312-O1312)&lt;&gt;SIGN(INDEX(Matches!$G$2:$G$201,MATCH($A1312&amp;"-6",Matches!$J$2:$J$201,0))-INDEX(Matches!$H$2:$H$201,MATCH($A1312&amp;"-6",Matches!$J$2:$J$201,0))),0,IF(N1312-O1312=INDEX(Matches!$G$2:$G$201,MATCH($A1312&amp;"-6",Matches!$J$2:$J$201,0))-INDEX(Matches!$H$2:$H$201,MATCH($A1312&amp;"-6",Matches!$J$2:$J$201,0)),3,2))))),""))</f>
        <v/>
      </c>
      <c r="AD1312" s="12" t="str">
        <f aca="false">IF(OR($B1312="",P1312="",Q1312=""),"",IFERROR(IF(OR(INDEX(Matches!$I$2:$I$201,MATCH($A1312&amp;"-7",Matches!$J$2:$J$201,0))="Void",INDEX(Matches!$G$2:$G$201,MATCH($A1312&amp;"-7",Matches!$J$2:$J$201,0))="",INDEX(Matches!$H$2:$H$201,MATCH($A1312&amp;"-7",Matches!$J$2:$J$201,0))=""),"",IF(AND($C1312&lt;&gt;"",INDEX(Matches!$F$2:$F$201,MATCH($A1312&amp;"-7",Matches!$J$2:$J$201,0))&lt;&gt;"",$C1312&gt;=INDEX(Matches!$F$2:$F$201,MATCH($A1312&amp;"-7",Matches!$J$2:$J$201,0))),"",IF(AND(P1312=INDEX(Matches!$G$2:$G$201,MATCH($A1312&amp;"-7",Matches!$J$2:$J$201,0)),Q1312=INDEX(Matches!$H$2:$H$201,MATCH($A1312&amp;"-7",Matches!$J$2:$J$201,0))),5,IF(SIGN(P1312-Q1312)&lt;&gt;SIGN(INDEX(Matches!$G$2:$G$201,MATCH($A1312&amp;"-7",Matches!$J$2:$J$201,0))-INDEX(Matches!$H$2:$H$201,MATCH($A1312&amp;"-7",Matches!$J$2:$J$201,0))),0,IF(P1312-Q1312=INDEX(Matches!$G$2:$G$201,MATCH($A1312&amp;"-7",Matches!$J$2:$J$201,0))-INDEX(Matches!$H$2:$H$201,MATCH($A1312&amp;"-7",Matches!$J$2:$J$201,0)),3,2))))),""))</f>
        <v/>
      </c>
      <c r="AE1312" s="12" t="str">
        <f aca="false">IF(OR($B1312="",R1312="",S1312=""),"",IFERROR(IF(OR(INDEX(Matches!$I$2:$I$201,MATCH($A1312&amp;"-8",Matches!$J$2:$J$201,0))="Void",INDEX(Matches!$G$2:$G$201,MATCH($A1312&amp;"-8",Matches!$J$2:$J$201,0))="",INDEX(Matches!$H$2:$H$201,MATCH($A1312&amp;"-8",Matches!$J$2:$J$201,0))=""),"",IF(AND($C1312&lt;&gt;"",INDEX(Matches!$F$2:$F$201,MATCH($A1312&amp;"-8",Matches!$J$2:$J$201,0))&lt;&gt;"",$C1312&gt;=INDEX(Matches!$F$2:$F$201,MATCH($A1312&amp;"-8",Matches!$J$2:$J$201,0))),"",IF(AND(R1312=INDEX(Matches!$G$2:$G$201,MATCH($A1312&amp;"-8",Matches!$J$2:$J$201,0)),S1312=INDEX(Matches!$H$2:$H$201,MATCH($A1312&amp;"-8",Matches!$J$2:$J$201,0))),5,IF(SIGN(R1312-S1312)&lt;&gt;SIGN(INDEX(Matches!$G$2:$G$201,MATCH($A1312&amp;"-8",Matches!$J$2:$J$201,0))-INDEX(Matches!$H$2:$H$201,MATCH($A1312&amp;"-8",Matches!$J$2:$J$201,0))),0,IF(R1312-S1312=INDEX(Matches!$G$2:$G$201,MATCH($A1312&amp;"-8",Matches!$J$2:$J$201,0))-INDEX(Matches!$H$2:$H$201,MATCH($A1312&amp;"-8",Matches!$J$2:$J$201,0)),3,2))))),""))</f>
        <v/>
      </c>
      <c r="AF1312" s="12" t="str">
        <f aca="false">IF(OR($B1312="",T1312="",U1312=""),"",IFERROR(IF(OR(INDEX(Matches!$I$2:$I$201,MATCH($A1312&amp;"-9",Matches!$J$2:$J$201,0))="Void",INDEX(Matches!$G$2:$G$201,MATCH($A1312&amp;"-9",Matches!$J$2:$J$201,0))="",INDEX(Matches!$H$2:$H$201,MATCH($A1312&amp;"-9",Matches!$J$2:$J$201,0))=""),"",IF(AND($C1312&lt;&gt;"",INDEX(Matches!$F$2:$F$201,MATCH($A1312&amp;"-9",Matches!$J$2:$J$201,0))&lt;&gt;"",$C1312&gt;=INDEX(Matches!$F$2:$F$201,MATCH($A1312&amp;"-9",Matches!$J$2:$J$201,0))),"",IF(AND(T1312=INDEX(Matches!$G$2:$G$201,MATCH($A1312&amp;"-9",Matches!$J$2:$J$201,0)),U1312=INDEX(Matches!$H$2:$H$201,MATCH($A1312&amp;"-9",Matches!$J$2:$J$201,0))),5,IF(SIGN(T1312-U1312)&lt;&gt;SIGN(INDEX(Matches!$G$2:$G$201,MATCH($A1312&amp;"-9",Matches!$J$2:$J$201,0))-INDEX(Matches!$H$2:$H$201,MATCH($A1312&amp;"-9",Matches!$J$2:$J$201,0))),0,IF(T1312-U1312=INDEX(Matches!$G$2:$G$201,MATCH($A1312&amp;"-9",Matches!$J$2:$J$201,0))-INDEX(Matches!$H$2:$H$201,MATCH($A1312&amp;"-9",Matches!$J$2:$J$201,0)),3,2))))),""))</f>
        <v/>
      </c>
      <c r="AG1312" s="12" t="str">
        <f aca="false">IF(OR($B1312="",V1312="",W1312=""),"",IFERROR(IF(OR(INDEX(Matches!$I$2:$I$201,MATCH($A1312&amp;"-10",Matches!$J$2:$J$201,0))="Void",INDEX(Matches!$G$2:$G$201,MATCH($A1312&amp;"-10",Matches!$J$2:$J$201,0))="",INDEX(Matches!$H$2:$H$201,MATCH($A1312&amp;"-10",Matches!$J$2:$J$201,0))=""),"",IF(AND($C1312&lt;&gt;"",INDEX(Matches!$F$2:$F$201,MATCH($A1312&amp;"-10",Matches!$J$2:$J$201,0))&lt;&gt;"",$C1312&gt;=INDEX(Matches!$F$2:$F$201,MATCH($A1312&amp;"-10",Matches!$J$2:$J$201,0))),"",IF(AND(V1312=INDEX(Matches!$G$2:$G$201,MATCH($A1312&amp;"-10",Matches!$J$2:$J$201,0)),W1312=INDEX(Matches!$H$2:$H$201,MATCH($A1312&amp;"-10",Matches!$J$2:$J$201,0))),5,IF(SIGN(V1312-W1312)&lt;&gt;SIGN(INDEX(Matches!$G$2:$G$201,MATCH($A1312&amp;"-10",Matches!$J$2:$J$201,0))-INDEX(Matches!$H$2:$H$201,MATCH($A1312&amp;"-10",Matches!$J$2:$J$201,0))),0,IF(V1312-W1312=INDEX(Matches!$G$2:$G$201,MATCH($A1312&amp;"-10",Matches!$J$2:$J$201,0))-INDEX(Matches!$H$2:$H$201,MATCH($A1312&amp;"-10",Matches!$J$2:$J$201,0)),3,2))))),""))</f>
        <v/>
      </c>
      <c r="AH1312" s="13" t="str">
        <f aca="false">IF($B1312="","",SUM(X1312:AG1312))</f>
        <v/>
      </c>
      <c r="AI1312" s="12" t="str">
        <f aca="false">IF($B1312="","",COUNTIF(X1312:AG1312,5))</f>
        <v/>
      </c>
      <c r="AJ1312" s="12" t="str">
        <f aca="false">IF($B1312="","",COUNTIF(X1312:AG1312,"&gt;=2"))</f>
        <v/>
      </c>
      <c r="AK1312" s="12" t="str">
        <f aca="false">IF($B1312="","",COUNT(X1312:AG1312))</f>
        <v/>
      </c>
    </row>
    <row r="1313" customFormat="false" ht="15" hidden="false" customHeight="false" outlineLevel="0" collapsed="false">
      <c r="A1313" s="7"/>
      <c r="B1313" s="7"/>
      <c r="C1313" s="11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12" t="str">
        <f aca="false">IF(OR($B1313="",D1313="",E1313=""),"",IFERROR(IF(OR(INDEX(Matches!$I$2:$I$201,MATCH($A1313&amp;"-1",Matches!$J$2:$J$201,0))="Void",INDEX(Matches!$G$2:$G$201,MATCH($A1313&amp;"-1",Matches!$J$2:$J$201,0))="",INDEX(Matches!$H$2:$H$201,MATCH($A1313&amp;"-1",Matches!$J$2:$J$201,0))=""),"",IF(AND($C1313&lt;&gt;"",INDEX(Matches!$F$2:$F$201,MATCH($A1313&amp;"-1",Matches!$J$2:$J$201,0))&lt;&gt;"",$C1313&gt;=INDEX(Matches!$F$2:$F$201,MATCH($A1313&amp;"-1",Matches!$J$2:$J$201,0))),"",IF(AND(D1313=INDEX(Matches!$G$2:$G$201,MATCH($A1313&amp;"-1",Matches!$J$2:$J$201,0)),E1313=INDEX(Matches!$H$2:$H$201,MATCH($A1313&amp;"-1",Matches!$J$2:$J$201,0))),5,IF(SIGN(D1313-E1313)&lt;&gt;SIGN(INDEX(Matches!$G$2:$G$201,MATCH($A1313&amp;"-1",Matches!$J$2:$J$201,0))-INDEX(Matches!$H$2:$H$201,MATCH($A1313&amp;"-1",Matches!$J$2:$J$201,0))),0,IF(D1313-E1313=INDEX(Matches!$G$2:$G$201,MATCH($A1313&amp;"-1",Matches!$J$2:$J$201,0))-INDEX(Matches!$H$2:$H$201,MATCH($A1313&amp;"-1",Matches!$J$2:$J$201,0)),3,2))))),""))</f>
        <v/>
      </c>
      <c r="Y1313" s="12" t="str">
        <f aca="false">IF(OR($B1313="",F1313="",G1313=""),"",IFERROR(IF(OR(INDEX(Matches!$I$2:$I$201,MATCH($A1313&amp;"-2",Matches!$J$2:$J$201,0))="Void",INDEX(Matches!$G$2:$G$201,MATCH($A1313&amp;"-2",Matches!$J$2:$J$201,0))="",INDEX(Matches!$H$2:$H$201,MATCH($A1313&amp;"-2",Matches!$J$2:$J$201,0))=""),"",IF(AND($C1313&lt;&gt;"",INDEX(Matches!$F$2:$F$201,MATCH($A1313&amp;"-2",Matches!$J$2:$J$201,0))&lt;&gt;"",$C1313&gt;=INDEX(Matches!$F$2:$F$201,MATCH($A1313&amp;"-2",Matches!$J$2:$J$201,0))),"",IF(AND(F1313=INDEX(Matches!$G$2:$G$201,MATCH($A1313&amp;"-2",Matches!$J$2:$J$201,0)),G1313=INDEX(Matches!$H$2:$H$201,MATCH($A1313&amp;"-2",Matches!$J$2:$J$201,0))),5,IF(SIGN(F1313-G1313)&lt;&gt;SIGN(INDEX(Matches!$G$2:$G$201,MATCH($A1313&amp;"-2",Matches!$J$2:$J$201,0))-INDEX(Matches!$H$2:$H$201,MATCH($A1313&amp;"-2",Matches!$J$2:$J$201,0))),0,IF(F1313-G1313=INDEX(Matches!$G$2:$G$201,MATCH($A1313&amp;"-2",Matches!$J$2:$J$201,0))-INDEX(Matches!$H$2:$H$201,MATCH($A1313&amp;"-2",Matches!$J$2:$J$201,0)),3,2))))),""))</f>
        <v/>
      </c>
      <c r="Z1313" s="12" t="str">
        <f aca="false">IF(OR($B1313="",H1313="",I1313=""),"",IFERROR(IF(OR(INDEX(Matches!$I$2:$I$201,MATCH($A1313&amp;"-3",Matches!$J$2:$J$201,0))="Void",INDEX(Matches!$G$2:$G$201,MATCH($A1313&amp;"-3",Matches!$J$2:$J$201,0))="",INDEX(Matches!$H$2:$H$201,MATCH($A1313&amp;"-3",Matches!$J$2:$J$201,0))=""),"",IF(AND($C1313&lt;&gt;"",INDEX(Matches!$F$2:$F$201,MATCH($A1313&amp;"-3",Matches!$J$2:$J$201,0))&lt;&gt;"",$C1313&gt;=INDEX(Matches!$F$2:$F$201,MATCH($A1313&amp;"-3",Matches!$J$2:$J$201,0))),"",IF(AND(H1313=INDEX(Matches!$G$2:$G$201,MATCH($A1313&amp;"-3",Matches!$J$2:$J$201,0)),I1313=INDEX(Matches!$H$2:$H$201,MATCH($A1313&amp;"-3",Matches!$J$2:$J$201,0))),5,IF(SIGN(H1313-I1313)&lt;&gt;SIGN(INDEX(Matches!$G$2:$G$201,MATCH($A1313&amp;"-3",Matches!$J$2:$J$201,0))-INDEX(Matches!$H$2:$H$201,MATCH($A1313&amp;"-3",Matches!$J$2:$J$201,0))),0,IF(H1313-I1313=INDEX(Matches!$G$2:$G$201,MATCH($A1313&amp;"-3",Matches!$J$2:$J$201,0))-INDEX(Matches!$H$2:$H$201,MATCH($A1313&amp;"-3",Matches!$J$2:$J$201,0)),3,2))))),""))</f>
        <v/>
      </c>
      <c r="AA1313" s="12" t="str">
        <f aca="false">IF(OR($B1313="",J1313="",K1313=""),"",IFERROR(IF(OR(INDEX(Matches!$I$2:$I$201,MATCH($A1313&amp;"-4",Matches!$J$2:$J$201,0))="Void",INDEX(Matches!$G$2:$G$201,MATCH($A1313&amp;"-4",Matches!$J$2:$J$201,0))="",INDEX(Matches!$H$2:$H$201,MATCH($A1313&amp;"-4",Matches!$J$2:$J$201,0))=""),"",IF(AND($C1313&lt;&gt;"",INDEX(Matches!$F$2:$F$201,MATCH($A1313&amp;"-4",Matches!$J$2:$J$201,0))&lt;&gt;"",$C1313&gt;=INDEX(Matches!$F$2:$F$201,MATCH($A1313&amp;"-4",Matches!$J$2:$J$201,0))),"",IF(AND(J1313=INDEX(Matches!$G$2:$G$201,MATCH($A1313&amp;"-4",Matches!$J$2:$J$201,0)),K1313=INDEX(Matches!$H$2:$H$201,MATCH($A1313&amp;"-4",Matches!$J$2:$J$201,0))),5,IF(SIGN(J1313-K1313)&lt;&gt;SIGN(INDEX(Matches!$G$2:$G$201,MATCH($A1313&amp;"-4",Matches!$J$2:$J$201,0))-INDEX(Matches!$H$2:$H$201,MATCH($A1313&amp;"-4",Matches!$J$2:$J$201,0))),0,IF(J1313-K1313=INDEX(Matches!$G$2:$G$201,MATCH($A1313&amp;"-4",Matches!$J$2:$J$201,0))-INDEX(Matches!$H$2:$H$201,MATCH($A1313&amp;"-4",Matches!$J$2:$J$201,0)),3,2))))),""))</f>
        <v/>
      </c>
      <c r="AB1313" s="12" t="str">
        <f aca="false">IF(OR($B1313="",L1313="",M1313=""),"",IFERROR(IF(OR(INDEX(Matches!$I$2:$I$201,MATCH($A1313&amp;"-5",Matches!$J$2:$J$201,0))="Void",INDEX(Matches!$G$2:$G$201,MATCH($A1313&amp;"-5",Matches!$J$2:$J$201,0))="",INDEX(Matches!$H$2:$H$201,MATCH($A1313&amp;"-5",Matches!$J$2:$J$201,0))=""),"",IF(AND($C1313&lt;&gt;"",INDEX(Matches!$F$2:$F$201,MATCH($A1313&amp;"-5",Matches!$J$2:$J$201,0))&lt;&gt;"",$C1313&gt;=INDEX(Matches!$F$2:$F$201,MATCH($A1313&amp;"-5",Matches!$J$2:$J$201,0))),"",IF(AND(L1313=INDEX(Matches!$G$2:$G$201,MATCH($A1313&amp;"-5",Matches!$J$2:$J$201,0)),M1313=INDEX(Matches!$H$2:$H$201,MATCH($A1313&amp;"-5",Matches!$J$2:$J$201,0))),5,IF(SIGN(L1313-M1313)&lt;&gt;SIGN(INDEX(Matches!$G$2:$G$201,MATCH($A1313&amp;"-5",Matches!$J$2:$J$201,0))-INDEX(Matches!$H$2:$H$201,MATCH($A1313&amp;"-5",Matches!$J$2:$J$201,0))),0,IF(L1313-M1313=INDEX(Matches!$G$2:$G$201,MATCH($A1313&amp;"-5",Matches!$J$2:$J$201,0))-INDEX(Matches!$H$2:$H$201,MATCH($A1313&amp;"-5",Matches!$J$2:$J$201,0)),3,2))))),""))</f>
        <v/>
      </c>
      <c r="AC1313" s="12" t="str">
        <f aca="false">IF(OR($B1313="",N1313="",O1313=""),"",IFERROR(IF(OR(INDEX(Matches!$I$2:$I$201,MATCH($A1313&amp;"-6",Matches!$J$2:$J$201,0))="Void",INDEX(Matches!$G$2:$G$201,MATCH($A1313&amp;"-6",Matches!$J$2:$J$201,0))="",INDEX(Matches!$H$2:$H$201,MATCH($A1313&amp;"-6",Matches!$J$2:$J$201,0))=""),"",IF(AND($C1313&lt;&gt;"",INDEX(Matches!$F$2:$F$201,MATCH($A1313&amp;"-6",Matches!$J$2:$J$201,0))&lt;&gt;"",$C1313&gt;=INDEX(Matches!$F$2:$F$201,MATCH($A1313&amp;"-6",Matches!$J$2:$J$201,0))),"",IF(AND(N1313=INDEX(Matches!$G$2:$G$201,MATCH($A1313&amp;"-6",Matches!$J$2:$J$201,0)),O1313=INDEX(Matches!$H$2:$H$201,MATCH($A1313&amp;"-6",Matches!$J$2:$J$201,0))),5,IF(SIGN(N1313-O1313)&lt;&gt;SIGN(INDEX(Matches!$G$2:$G$201,MATCH($A1313&amp;"-6",Matches!$J$2:$J$201,0))-INDEX(Matches!$H$2:$H$201,MATCH($A1313&amp;"-6",Matches!$J$2:$J$201,0))),0,IF(N1313-O1313=INDEX(Matches!$G$2:$G$201,MATCH($A1313&amp;"-6",Matches!$J$2:$J$201,0))-INDEX(Matches!$H$2:$H$201,MATCH($A1313&amp;"-6",Matches!$J$2:$J$201,0)),3,2))))),""))</f>
        <v/>
      </c>
      <c r="AD1313" s="12" t="str">
        <f aca="false">IF(OR($B1313="",P1313="",Q1313=""),"",IFERROR(IF(OR(INDEX(Matches!$I$2:$I$201,MATCH($A1313&amp;"-7",Matches!$J$2:$J$201,0))="Void",INDEX(Matches!$G$2:$G$201,MATCH($A1313&amp;"-7",Matches!$J$2:$J$201,0))="",INDEX(Matches!$H$2:$H$201,MATCH($A1313&amp;"-7",Matches!$J$2:$J$201,0))=""),"",IF(AND($C1313&lt;&gt;"",INDEX(Matches!$F$2:$F$201,MATCH($A1313&amp;"-7",Matches!$J$2:$J$201,0))&lt;&gt;"",$C1313&gt;=INDEX(Matches!$F$2:$F$201,MATCH($A1313&amp;"-7",Matches!$J$2:$J$201,0))),"",IF(AND(P1313=INDEX(Matches!$G$2:$G$201,MATCH($A1313&amp;"-7",Matches!$J$2:$J$201,0)),Q1313=INDEX(Matches!$H$2:$H$201,MATCH($A1313&amp;"-7",Matches!$J$2:$J$201,0))),5,IF(SIGN(P1313-Q1313)&lt;&gt;SIGN(INDEX(Matches!$G$2:$G$201,MATCH($A1313&amp;"-7",Matches!$J$2:$J$201,0))-INDEX(Matches!$H$2:$H$201,MATCH($A1313&amp;"-7",Matches!$J$2:$J$201,0))),0,IF(P1313-Q1313=INDEX(Matches!$G$2:$G$201,MATCH($A1313&amp;"-7",Matches!$J$2:$J$201,0))-INDEX(Matches!$H$2:$H$201,MATCH($A1313&amp;"-7",Matches!$J$2:$J$201,0)),3,2))))),""))</f>
        <v/>
      </c>
      <c r="AE1313" s="12" t="str">
        <f aca="false">IF(OR($B1313="",R1313="",S1313=""),"",IFERROR(IF(OR(INDEX(Matches!$I$2:$I$201,MATCH($A1313&amp;"-8",Matches!$J$2:$J$201,0))="Void",INDEX(Matches!$G$2:$G$201,MATCH($A1313&amp;"-8",Matches!$J$2:$J$201,0))="",INDEX(Matches!$H$2:$H$201,MATCH($A1313&amp;"-8",Matches!$J$2:$J$201,0))=""),"",IF(AND($C1313&lt;&gt;"",INDEX(Matches!$F$2:$F$201,MATCH($A1313&amp;"-8",Matches!$J$2:$J$201,0))&lt;&gt;"",$C1313&gt;=INDEX(Matches!$F$2:$F$201,MATCH($A1313&amp;"-8",Matches!$J$2:$J$201,0))),"",IF(AND(R1313=INDEX(Matches!$G$2:$G$201,MATCH($A1313&amp;"-8",Matches!$J$2:$J$201,0)),S1313=INDEX(Matches!$H$2:$H$201,MATCH($A1313&amp;"-8",Matches!$J$2:$J$201,0))),5,IF(SIGN(R1313-S1313)&lt;&gt;SIGN(INDEX(Matches!$G$2:$G$201,MATCH($A1313&amp;"-8",Matches!$J$2:$J$201,0))-INDEX(Matches!$H$2:$H$201,MATCH($A1313&amp;"-8",Matches!$J$2:$J$201,0))),0,IF(R1313-S1313=INDEX(Matches!$G$2:$G$201,MATCH($A1313&amp;"-8",Matches!$J$2:$J$201,0))-INDEX(Matches!$H$2:$H$201,MATCH($A1313&amp;"-8",Matches!$J$2:$J$201,0)),3,2))))),""))</f>
        <v/>
      </c>
      <c r="AF1313" s="12" t="str">
        <f aca="false">IF(OR($B1313="",T1313="",U1313=""),"",IFERROR(IF(OR(INDEX(Matches!$I$2:$I$201,MATCH($A1313&amp;"-9",Matches!$J$2:$J$201,0))="Void",INDEX(Matches!$G$2:$G$201,MATCH($A1313&amp;"-9",Matches!$J$2:$J$201,0))="",INDEX(Matches!$H$2:$H$201,MATCH($A1313&amp;"-9",Matches!$J$2:$J$201,0))=""),"",IF(AND($C1313&lt;&gt;"",INDEX(Matches!$F$2:$F$201,MATCH($A1313&amp;"-9",Matches!$J$2:$J$201,0))&lt;&gt;"",$C1313&gt;=INDEX(Matches!$F$2:$F$201,MATCH($A1313&amp;"-9",Matches!$J$2:$J$201,0))),"",IF(AND(T1313=INDEX(Matches!$G$2:$G$201,MATCH($A1313&amp;"-9",Matches!$J$2:$J$201,0)),U1313=INDEX(Matches!$H$2:$H$201,MATCH($A1313&amp;"-9",Matches!$J$2:$J$201,0))),5,IF(SIGN(T1313-U1313)&lt;&gt;SIGN(INDEX(Matches!$G$2:$G$201,MATCH($A1313&amp;"-9",Matches!$J$2:$J$201,0))-INDEX(Matches!$H$2:$H$201,MATCH($A1313&amp;"-9",Matches!$J$2:$J$201,0))),0,IF(T1313-U1313=INDEX(Matches!$G$2:$G$201,MATCH($A1313&amp;"-9",Matches!$J$2:$J$201,0))-INDEX(Matches!$H$2:$H$201,MATCH($A1313&amp;"-9",Matches!$J$2:$J$201,0)),3,2))))),""))</f>
        <v/>
      </c>
      <c r="AG1313" s="12" t="str">
        <f aca="false">IF(OR($B1313="",V1313="",W1313=""),"",IFERROR(IF(OR(INDEX(Matches!$I$2:$I$201,MATCH($A1313&amp;"-10",Matches!$J$2:$J$201,0))="Void",INDEX(Matches!$G$2:$G$201,MATCH($A1313&amp;"-10",Matches!$J$2:$J$201,0))="",INDEX(Matches!$H$2:$H$201,MATCH($A1313&amp;"-10",Matches!$J$2:$J$201,0))=""),"",IF(AND($C1313&lt;&gt;"",INDEX(Matches!$F$2:$F$201,MATCH($A1313&amp;"-10",Matches!$J$2:$J$201,0))&lt;&gt;"",$C1313&gt;=INDEX(Matches!$F$2:$F$201,MATCH($A1313&amp;"-10",Matches!$J$2:$J$201,0))),"",IF(AND(V1313=INDEX(Matches!$G$2:$G$201,MATCH($A1313&amp;"-10",Matches!$J$2:$J$201,0)),W1313=INDEX(Matches!$H$2:$H$201,MATCH($A1313&amp;"-10",Matches!$J$2:$J$201,0))),5,IF(SIGN(V1313-W1313)&lt;&gt;SIGN(INDEX(Matches!$G$2:$G$201,MATCH($A1313&amp;"-10",Matches!$J$2:$J$201,0))-INDEX(Matches!$H$2:$H$201,MATCH($A1313&amp;"-10",Matches!$J$2:$J$201,0))),0,IF(V1313-W1313=INDEX(Matches!$G$2:$G$201,MATCH($A1313&amp;"-10",Matches!$J$2:$J$201,0))-INDEX(Matches!$H$2:$H$201,MATCH($A1313&amp;"-10",Matches!$J$2:$J$201,0)),3,2))))),""))</f>
        <v/>
      </c>
      <c r="AH1313" s="13" t="str">
        <f aca="false">IF($B1313="","",SUM(X1313:AG1313))</f>
        <v/>
      </c>
      <c r="AI1313" s="12" t="str">
        <f aca="false">IF($B1313="","",COUNTIF(X1313:AG1313,5))</f>
        <v/>
      </c>
      <c r="AJ1313" s="12" t="str">
        <f aca="false">IF($B1313="","",COUNTIF(X1313:AG1313,"&gt;=2"))</f>
        <v/>
      </c>
      <c r="AK1313" s="12" t="str">
        <f aca="false">IF($B1313="","",COUNT(X1313:AG1313))</f>
        <v/>
      </c>
    </row>
    <row r="1314" customFormat="false" ht="15" hidden="false" customHeight="false" outlineLevel="0" collapsed="false">
      <c r="A1314" s="7"/>
      <c r="B1314" s="7"/>
      <c r="C1314" s="11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12" t="str">
        <f aca="false">IF(OR($B1314="",D1314="",E1314=""),"",IFERROR(IF(OR(INDEX(Matches!$I$2:$I$201,MATCH($A1314&amp;"-1",Matches!$J$2:$J$201,0))="Void",INDEX(Matches!$G$2:$G$201,MATCH($A1314&amp;"-1",Matches!$J$2:$J$201,0))="",INDEX(Matches!$H$2:$H$201,MATCH($A1314&amp;"-1",Matches!$J$2:$J$201,0))=""),"",IF(AND($C1314&lt;&gt;"",INDEX(Matches!$F$2:$F$201,MATCH($A1314&amp;"-1",Matches!$J$2:$J$201,0))&lt;&gt;"",$C1314&gt;=INDEX(Matches!$F$2:$F$201,MATCH($A1314&amp;"-1",Matches!$J$2:$J$201,0))),"",IF(AND(D1314=INDEX(Matches!$G$2:$G$201,MATCH($A1314&amp;"-1",Matches!$J$2:$J$201,0)),E1314=INDEX(Matches!$H$2:$H$201,MATCH($A1314&amp;"-1",Matches!$J$2:$J$201,0))),5,IF(SIGN(D1314-E1314)&lt;&gt;SIGN(INDEX(Matches!$G$2:$G$201,MATCH($A1314&amp;"-1",Matches!$J$2:$J$201,0))-INDEX(Matches!$H$2:$H$201,MATCH($A1314&amp;"-1",Matches!$J$2:$J$201,0))),0,IF(D1314-E1314=INDEX(Matches!$G$2:$G$201,MATCH($A1314&amp;"-1",Matches!$J$2:$J$201,0))-INDEX(Matches!$H$2:$H$201,MATCH($A1314&amp;"-1",Matches!$J$2:$J$201,0)),3,2))))),""))</f>
        <v/>
      </c>
      <c r="Y1314" s="12" t="str">
        <f aca="false">IF(OR($B1314="",F1314="",G1314=""),"",IFERROR(IF(OR(INDEX(Matches!$I$2:$I$201,MATCH($A1314&amp;"-2",Matches!$J$2:$J$201,0))="Void",INDEX(Matches!$G$2:$G$201,MATCH($A1314&amp;"-2",Matches!$J$2:$J$201,0))="",INDEX(Matches!$H$2:$H$201,MATCH($A1314&amp;"-2",Matches!$J$2:$J$201,0))=""),"",IF(AND($C1314&lt;&gt;"",INDEX(Matches!$F$2:$F$201,MATCH($A1314&amp;"-2",Matches!$J$2:$J$201,0))&lt;&gt;"",$C1314&gt;=INDEX(Matches!$F$2:$F$201,MATCH($A1314&amp;"-2",Matches!$J$2:$J$201,0))),"",IF(AND(F1314=INDEX(Matches!$G$2:$G$201,MATCH($A1314&amp;"-2",Matches!$J$2:$J$201,0)),G1314=INDEX(Matches!$H$2:$H$201,MATCH($A1314&amp;"-2",Matches!$J$2:$J$201,0))),5,IF(SIGN(F1314-G1314)&lt;&gt;SIGN(INDEX(Matches!$G$2:$G$201,MATCH($A1314&amp;"-2",Matches!$J$2:$J$201,0))-INDEX(Matches!$H$2:$H$201,MATCH($A1314&amp;"-2",Matches!$J$2:$J$201,0))),0,IF(F1314-G1314=INDEX(Matches!$G$2:$G$201,MATCH($A1314&amp;"-2",Matches!$J$2:$J$201,0))-INDEX(Matches!$H$2:$H$201,MATCH($A1314&amp;"-2",Matches!$J$2:$J$201,0)),3,2))))),""))</f>
        <v/>
      </c>
      <c r="Z1314" s="12" t="str">
        <f aca="false">IF(OR($B1314="",H1314="",I1314=""),"",IFERROR(IF(OR(INDEX(Matches!$I$2:$I$201,MATCH($A1314&amp;"-3",Matches!$J$2:$J$201,0))="Void",INDEX(Matches!$G$2:$G$201,MATCH($A1314&amp;"-3",Matches!$J$2:$J$201,0))="",INDEX(Matches!$H$2:$H$201,MATCH($A1314&amp;"-3",Matches!$J$2:$J$201,0))=""),"",IF(AND($C1314&lt;&gt;"",INDEX(Matches!$F$2:$F$201,MATCH($A1314&amp;"-3",Matches!$J$2:$J$201,0))&lt;&gt;"",$C1314&gt;=INDEX(Matches!$F$2:$F$201,MATCH($A1314&amp;"-3",Matches!$J$2:$J$201,0))),"",IF(AND(H1314=INDEX(Matches!$G$2:$G$201,MATCH($A1314&amp;"-3",Matches!$J$2:$J$201,0)),I1314=INDEX(Matches!$H$2:$H$201,MATCH($A1314&amp;"-3",Matches!$J$2:$J$201,0))),5,IF(SIGN(H1314-I1314)&lt;&gt;SIGN(INDEX(Matches!$G$2:$G$201,MATCH($A1314&amp;"-3",Matches!$J$2:$J$201,0))-INDEX(Matches!$H$2:$H$201,MATCH($A1314&amp;"-3",Matches!$J$2:$J$201,0))),0,IF(H1314-I1314=INDEX(Matches!$G$2:$G$201,MATCH($A1314&amp;"-3",Matches!$J$2:$J$201,0))-INDEX(Matches!$H$2:$H$201,MATCH($A1314&amp;"-3",Matches!$J$2:$J$201,0)),3,2))))),""))</f>
        <v/>
      </c>
      <c r="AA1314" s="12" t="str">
        <f aca="false">IF(OR($B1314="",J1314="",K1314=""),"",IFERROR(IF(OR(INDEX(Matches!$I$2:$I$201,MATCH($A1314&amp;"-4",Matches!$J$2:$J$201,0))="Void",INDEX(Matches!$G$2:$G$201,MATCH($A1314&amp;"-4",Matches!$J$2:$J$201,0))="",INDEX(Matches!$H$2:$H$201,MATCH($A1314&amp;"-4",Matches!$J$2:$J$201,0))=""),"",IF(AND($C1314&lt;&gt;"",INDEX(Matches!$F$2:$F$201,MATCH($A1314&amp;"-4",Matches!$J$2:$J$201,0))&lt;&gt;"",$C1314&gt;=INDEX(Matches!$F$2:$F$201,MATCH($A1314&amp;"-4",Matches!$J$2:$J$201,0))),"",IF(AND(J1314=INDEX(Matches!$G$2:$G$201,MATCH($A1314&amp;"-4",Matches!$J$2:$J$201,0)),K1314=INDEX(Matches!$H$2:$H$201,MATCH($A1314&amp;"-4",Matches!$J$2:$J$201,0))),5,IF(SIGN(J1314-K1314)&lt;&gt;SIGN(INDEX(Matches!$G$2:$G$201,MATCH($A1314&amp;"-4",Matches!$J$2:$J$201,0))-INDEX(Matches!$H$2:$H$201,MATCH($A1314&amp;"-4",Matches!$J$2:$J$201,0))),0,IF(J1314-K1314=INDEX(Matches!$G$2:$G$201,MATCH($A1314&amp;"-4",Matches!$J$2:$J$201,0))-INDEX(Matches!$H$2:$H$201,MATCH($A1314&amp;"-4",Matches!$J$2:$J$201,0)),3,2))))),""))</f>
        <v/>
      </c>
      <c r="AB1314" s="12" t="str">
        <f aca="false">IF(OR($B1314="",L1314="",M1314=""),"",IFERROR(IF(OR(INDEX(Matches!$I$2:$I$201,MATCH($A1314&amp;"-5",Matches!$J$2:$J$201,0))="Void",INDEX(Matches!$G$2:$G$201,MATCH($A1314&amp;"-5",Matches!$J$2:$J$201,0))="",INDEX(Matches!$H$2:$H$201,MATCH($A1314&amp;"-5",Matches!$J$2:$J$201,0))=""),"",IF(AND($C1314&lt;&gt;"",INDEX(Matches!$F$2:$F$201,MATCH($A1314&amp;"-5",Matches!$J$2:$J$201,0))&lt;&gt;"",$C1314&gt;=INDEX(Matches!$F$2:$F$201,MATCH($A1314&amp;"-5",Matches!$J$2:$J$201,0))),"",IF(AND(L1314=INDEX(Matches!$G$2:$G$201,MATCH($A1314&amp;"-5",Matches!$J$2:$J$201,0)),M1314=INDEX(Matches!$H$2:$H$201,MATCH($A1314&amp;"-5",Matches!$J$2:$J$201,0))),5,IF(SIGN(L1314-M1314)&lt;&gt;SIGN(INDEX(Matches!$G$2:$G$201,MATCH($A1314&amp;"-5",Matches!$J$2:$J$201,0))-INDEX(Matches!$H$2:$H$201,MATCH($A1314&amp;"-5",Matches!$J$2:$J$201,0))),0,IF(L1314-M1314=INDEX(Matches!$G$2:$G$201,MATCH($A1314&amp;"-5",Matches!$J$2:$J$201,0))-INDEX(Matches!$H$2:$H$201,MATCH($A1314&amp;"-5",Matches!$J$2:$J$201,0)),3,2))))),""))</f>
        <v/>
      </c>
      <c r="AC1314" s="12" t="str">
        <f aca="false">IF(OR($B1314="",N1314="",O1314=""),"",IFERROR(IF(OR(INDEX(Matches!$I$2:$I$201,MATCH($A1314&amp;"-6",Matches!$J$2:$J$201,0))="Void",INDEX(Matches!$G$2:$G$201,MATCH($A1314&amp;"-6",Matches!$J$2:$J$201,0))="",INDEX(Matches!$H$2:$H$201,MATCH($A1314&amp;"-6",Matches!$J$2:$J$201,0))=""),"",IF(AND($C1314&lt;&gt;"",INDEX(Matches!$F$2:$F$201,MATCH($A1314&amp;"-6",Matches!$J$2:$J$201,0))&lt;&gt;"",$C1314&gt;=INDEX(Matches!$F$2:$F$201,MATCH($A1314&amp;"-6",Matches!$J$2:$J$201,0))),"",IF(AND(N1314=INDEX(Matches!$G$2:$G$201,MATCH($A1314&amp;"-6",Matches!$J$2:$J$201,0)),O1314=INDEX(Matches!$H$2:$H$201,MATCH($A1314&amp;"-6",Matches!$J$2:$J$201,0))),5,IF(SIGN(N1314-O1314)&lt;&gt;SIGN(INDEX(Matches!$G$2:$G$201,MATCH($A1314&amp;"-6",Matches!$J$2:$J$201,0))-INDEX(Matches!$H$2:$H$201,MATCH($A1314&amp;"-6",Matches!$J$2:$J$201,0))),0,IF(N1314-O1314=INDEX(Matches!$G$2:$G$201,MATCH($A1314&amp;"-6",Matches!$J$2:$J$201,0))-INDEX(Matches!$H$2:$H$201,MATCH($A1314&amp;"-6",Matches!$J$2:$J$201,0)),3,2))))),""))</f>
        <v/>
      </c>
      <c r="AD1314" s="12" t="str">
        <f aca="false">IF(OR($B1314="",P1314="",Q1314=""),"",IFERROR(IF(OR(INDEX(Matches!$I$2:$I$201,MATCH($A1314&amp;"-7",Matches!$J$2:$J$201,0))="Void",INDEX(Matches!$G$2:$G$201,MATCH($A1314&amp;"-7",Matches!$J$2:$J$201,0))="",INDEX(Matches!$H$2:$H$201,MATCH($A1314&amp;"-7",Matches!$J$2:$J$201,0))=""),"",IF(AND($C1314&lt;&gt;"",INDEX(Matches!$F$2:$F$201,MATCH($A1314&amp;"-7",Matches!$J$2:$J$201,0))&lt;&gt;"",$C1314&gt;=INDEX(Matches!$F$2:$F$201,MATCH($A1314&amp;"-7",Matches!$J$2:$J$201,0))),"",IF(AND(P1314=INDEX(Matches!$G$2:$G$201,MATCH($A1314&amp;"-7",Matches!$J$2:$J$201,0)),Q1314=INDEX(Matches!$H$2:$H$201,MATCH($A1314&amp;"-7",Matches!$J$2:$J$201,0))),5,IF(SIGN(P1314-Q1314)&lt;&gt;SIGN(INDEX(Matches!$G$2:$G$201,MATCH($A1314&amp;"-7",Matches!$J$2:$J$201,0))-INDEX(Matches!$H$2:$H$201,MATCH($A1314&amp;"-7",Matches!$J$2:$J$201,0))),0,IF(P1314-Q1314=INDEX(Matches!$G$2:$G$201,MATCH($A1314&amp;"-7",Matches!$J$2:$J$201,0))-INDEX(Matches!$H$2:$H$201,MATCH($A1314&amp;"-7",Matches!$J$2:$J$201,0)),3,2))))),""))</f>
        <v/>
      </c>
      <c r="AE1314" s="12" t="str">
        <f aca="false">IF(OR($B1314="",R1314="",S1314=""),"",IFERROR(IF(OR(INDEX(Matches!$I$2:$I$201,MATCH($A1314&amp;"-8",Matches!$J$2:$J$201,0))="Void",INDEX(Matches!$G$2:$G$201,MATCH($A1314&amp;"-8",Matches!$J$2:$J$201,0))="",INDEX(Matches!$H$2:$H$201,MATCH($A1314&amp;"-8",Matches!$J$2:$J$201,0))=""),"",IF(AND($C1314&lt;&gt;"",INDEX(Matches!$F$2:$F$201,MATCH($A1314&amp;"-8",Matches!$J$2:$J$201,0))&lt;&gt;"",$C1314&gt;=INDEX(Matches!$F$2:$F$201,MATCH($A1314&amp;"-8",Matches!$J$2:$J$201,0))),"",IF(AND(R1314=INDEX(Matches!$G$2:$G$201,MATCH($A1314&amp;"-8",Matches!$J$2:$J$201,0)),S1314=INDEX(Matches!$H$2:$H$201,MATCH($A1314&amp;"-8",Matches!$J$2:$J$201,0))),5,IF(SIGN(R1314-S1314)&lt;&gt;SIGN(INDEX(Matches!$G$2:$G$201,MATCH($A1314&amp;"-8",Matches!$J$2:$J$201,0))-INDEX(Matches!$H$2:$H$201,MATCH($A1314&amp;"-8",Matches!$J$2:$J$201,0))),0,IF(R1314-S1314=INDEX(Matches!$G$2:$G$201,MATCH($A1314&amp;"-8",Matches!$J$2:$J$201,0))-INDEX(Matches!$H$2:$H$201,MATCH($A1314&amp;"-8",Matches!$J$2:$J$201,0)),3,2))))),""))</f>
        <v/>
      </c>
      <c r="AF1314" s="12" t="str">
        <f aca="false">IF(OR($B1314="",T1314="",U1314=""),"",IFERROR(IF(OR(INDEX(Matches!$I$2:$I$201,MATCH($A1314&amp;"-9",Matches!$J$2:$J$201,0))="Void",INDEX(Matches!$G$2:$G$201,MATCH($A1314&amp;"-9",Matches!$J$2:$J$201,0))="",INDEX(Matches!$H$2:$H$201,MATCH($A1314&amp;"-9",Matches!$J$2:$J$201,0))=""),"",IF(AND($C1314&lt;&gt;"",INDEX(Matches!$F$2:$F$201,MATCH($A1314&amp;"-9",Matches!$J$2:$J$201,0))&lt;&gt;"",$C1314&gt;=INDEX(Matches!$F$2:$F$201,MATCH($A1314&amp;"-9",Matches!$J$2:$J$201,0))),"",IF(AND(T1314=INDEX(Matches!$G$2:$G$201,MATCH($A1314&amp;"-9",Matches!$J$2:$J$201,0)),U1314=INDEX(Matches!$H$2:$H$201,MATCH($A1314&amp;"-9",Matches!$J$2:$J$201,0))),5,IF(SIGN(T1314-U1314)&lt;&gt;SIGN(INDEX(Matches!$G$2:$G$201,MATCH($A1314&amp;"-9",Matches!$J$2:$J$201,0))-INDEX(Matches!$H$2:$H$201,MATCH($A1314&amp;"-9",Matches!$J$2:$J$201,0))),0,IF(T1314-U1314=INDEX(Matches!$G$2:$G$201,MATCH($A1314&amp;"-9",Matches!$J$2:$J$201,0))-INDEX(Matches!$H$2:$H$201,MATCH($A1314&amp;"-9",Matches!$J$2:$J$201,0)),3,2))))),""))</f>
        <v/>
      </c>
      <c r="AG1314" s="12" t="str">
        <f aca="false">IF(OR($B1314="",V1314="",W1314=""),"",IFERROR(IF(OR(INDEX(Matches!$I$2:$I$201,MATCH($A1314&amp;"-10",Matches!$J$2:$J$201,0))="Void",INDEX(Matches!$G$2:$G$201,MATCH($A1314&amp;"-10",Matches!$J$2:$J$201,0))="",INDEX(Matches!$H$2:$H$201,MATCH($A1314&amp;"-10",Matches!$J$2:$J$201,0))=""),"",IF(AND($C1314&lt;&gt;"",INDEX(Matches!$F$2:$F$201,MATCH($A1314&amp;"-10",Matches!$J$2:$J$201,0))&lt;&gt;"",$C1314&gt;=INDEX(Matches!$F$2:$F$201,MATCH($A1314&amp;"-10",Matches!$J$2:$J$201,0))),"",IF(AND(V1314=INDEX(Matches!$G$2:$G$201,MATCH($A1314&amp;"-10",Matches!$J$2:$J$201,0)),W1314=INDEX(Matches!$H$2:$H$201,MATCH($A1314&amp;"-10",Matches!$J$2:$J$201,0))),5,IF(SIGN(V1314-W1314)&lt;&gt;SIGN(INDEX(Matches!$G$2:$G$201,MATCH($A1314&amp;"-10",Matches!$J$2:$J$201,0))-INDEX(Matches!$H$2:$H$201,MATCH($A1314&amp;"-10",Matches!$J$2:$J$201,0))),0,IF(V1314-W1314=INDEX(Matches!$G$2:$G$201,MATCH($A1314&amp;"-10",Matches!$J$2:$J$201,0))-INDEX(Matches!$H$2:$H$201,MATCH($A1314&amp;"-10",Matches!$J$2:$J$201,0)),3,2))))),""))</f>
        <v/>
      </c>
      <c r="AH1314" s="13" t="str">
        <f aca="false">IF($B1314="","",SUM(X1314:AG1314))</f>
        <v/>
      </c>
      <c r="AI1314" s="12" t="str">
        <f aca="false">IF($B1314="","",COUNTIF(X1314:AG1314,5))</f>
        <v/>
      </c>
      <c r="AJ1314" s="12" t="str">
        <f aca="false">IF($B1314="","",COUNTIF(X1314:AG1314,"&gt;=2"))</f>
        <v/>
      </c>
      <c r="AK1314" s="12" t="str">
        <f aca="false">IF($B1314="","",COUNT(X1314:AG1314))</f>
        <v/>
      </c>
    </row>
    <row r="1315" customFormat="false" ht="15" hidden="false" customHeight="false" outlineLevel="0" collapsed="false">
      <c r="A1315" s="7"/>
      <c r="B1315" s="7"/>
      <c r="C1315" s="11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12" t="str">
        <f aca="false">IF(OR($B1315="",D1315="",E1315=""),"",IFERROR(IF(OR(INDEX(Matches!$I$2:$I$201,MATCH($A1315&amp;"-1",Matches!$J$2:$J$201,0))="Void",INDEX(Matches!$G$2:$G$201,MATCH($A1315&amp;"-1",Matches!$J$2:$J$201,0))="",INDEX(Matches!$H$2:$H$201,MATCH($A1315&amp;"-1",Matches!$J$2:$J$201,0))=""),"",IF(AND($C1315&lt;&gt;"",INDEX(Matches!$F$2:$F$201,MATCH($A1315&amp;"-1",Matches!$J$2:$J$201,0))&lt;&gt;"",$C1315&gt;=INDEX(Matches!$F$2:$F$201,MATCH($A1315&amp;"-1",Matches!$J$2:$J$201,0))),"",IF(AND(D1315=INDEX(Matches!$G$2:$G$201,MATCH($A1315&amp;"-1",Matches!$J$2:$J$201,0)),E1315=INDEX(Matches!$H$2:$H$201,MATCH($A1315&amp;"-1",Matches!$J$2:$J$201,0))),5,IF(SIGN(D1315-E1315)&lt;&gt;SIGN(INDEX(Matches!$G$2:$G$201,MATCH($A1315&amp;"-1",Matches!$J$2:$J$201,0))-INDEX(Matches!$H$2:$H$201,MATCH($A1315&amp;"-1",Matches!$J$2:$J$201,0))),0,IF(D1315-E1315=INDEX(Matches!$G$2:$G$201,MATCH($A1315&amp;"-1",Matches!$J$2:$J$201,0))-INDEX(Matches!$H$2:$H$201,MATCH($A1315&amp;"-1",Matches!$J$2:$J$201,0)),3,2))))),""))</f>
        <v/>
      </c>
      <c r="Y1315" s="12" t="str">
        <f aca="false">IF(OR($B1315="",F1315="",G1315=""),"",IFERROR(IF(OR(INDEX(Matches!$I$2:$I$201,MATCH($A1315&amp;"-2",Matches!$J$2:$J$201,0))="Void",INDEX(Matches!$G$2:$G$201,MATCH($A1315&amp;"-2",Matches!$J$2:$J$201,0))="",INDEX(Matches!$H$2:$H$201,MATCH($A1315&amp;"-2",Matches!$J$2:$J$201,0))=""),"",IF(AND($C1315&lt;&gt;"",INDEX(Matches!$F$2:$F$201,MATCH($A1315&amp;"-2",Matches!$J$2:$J$201,0))&lt;&gt;"",$C1315&gt;=INDEX(Matches!$F$2:$F$201,MATCH($A1315&amp;"-2",Matches!$J$2:$J$201,0))),"",IF(AND(F1315=INDEX(Matches!$G$2:$G$201,MATCH($A1315&amp;"-2",Matches!$J$2:$J$201,0)),G1315=INDEX(Matches!$H$2:$H$201,MATCH($A1315&amp;"-2",Matches!$J$2:$J$201,0))),5,IF(SIGN(F1315-G1315)&lt;&gt;SIGN(INDEX(Matches!$G$2:$G$201,MATCH($A1315&amp;"-2",Matches!$J$2:$J$201,0))-INDEX(Matches!$H$2:$H$201,MATCH($A1315&amp;"-2",Matches!$J$2:$J$201,0))),0,IF(F1315-G1315=INDEX(Matches!$G$2:$G$201,MATCH($A1315&amp;"-2",Matches!$J$2:$J$201,0))-INDEX(Matches!$H$2:$H$201,MATCH($A1315&amp;"-2",Matches!$J$2:$J$201,0)),3,2))))),""))</f>
        <v/>
      </c>
      <c r="Z1315" s="12" t="str">
        <f aca="false">IF(OR($B1315="",H1315="",I1315=""),"",IFERROR(IF(OR(INDEX(Matches!$I$2:$I$201,MATCH($A1315&amp;"-3",Matches!$J$2:$J$201,0))="Void",INDEX(Matches!$G$2:$G$201,MATCH($A1315&amp;"-3",Matches!$J$2:$J$201,0))="",INDEX(Matches!$H$2:$H$201,MATCH($A1315&amp;"-3",Matches!$J$2:$J$201,0))=""),"",IF(AND($C1315&lt;&gt;"",INDEX(Matches!$F$2:$F$201,MATCH($A1315&amp;"-3",Matches!$J$2:$J$201,0))&lt;&gt;"",$C1315&gt;=INDEX(Matches!$F$2:$F$201,MATCH($A1315&amp;"-3",Matches!$J$2:$J$201,0))),"",IF(AND(H1315=INDEX(Matches!$G$2:$G$201,MATCH($A1315&amp;"-3",Matches!$J$2:$J$201,0)),I1315=INDEX(Matches!$H$2:$H$201,MATCH($A1315&amp;"-3",Matches!$J$2:$J$201,0))),5,IF(SIGN(H1315-I1315)&lt;&gt;SIGN(INDEX(Matches!$G$2:$G$201,MATCH($A1315&amp;"-3",Matches!$J$2:$J$201,0))-INDEX(Matches!$H$2:$H$201,MATCH($A1315&amp;"-3",Matches!$J$2:$J$201,0))),0,IF(H1315-I1315=INDEX(Matches!$G$2:$G$201,MATCH($A1315&amp;"-3",Matches!$J$2:$J$201,0))-INDEX(Matches!$H$2:$H$201,MATCH($A1315&amp;"-3",Matches!$J$2:$J$201,0)),3,2))))),""))</f>
        <v/>
      </c>
      <c r="AA1315" s="12" t="str">
        <f aca="false">IF(OR($B1315="",J1315="",K1315=""),"",IFERROR(IF(OR(INDEX(Matches!$I$2:$I$201,MATCH($A1315&amp;"-4",Matches!$J$2:$J$201,0))="Void",INDEX(Matches!$G$2:$G$201,MATCH($A1315&amp;"-4",Matches!$J$2:$J$201,0))="",INDEX(Matches!$H$2:$H$201,MATCH($A1315&amp;"-4",Matches!$J$2:$J$201,0))=""),"",IF(AND($C1315&lt;&gt;"",INDEX(Matches!$F$2:$F$201,MATCH($A1315&amp;"-4",Matches!$J$2:$J$201,0))&lt;&gt;"",$C1315&gt;=INDEX(Matches!$F$2:$F$201,MATCH($A1315&amp;"-4",Matches!$J$2:$J$201,0))),"",IF(AND(J1315=INDEX(Matches!$G$2:$G$201,MATCH($A1315&amp;"-4",Matches!$J$2:$J$201,0)),K1315=INDEX(Matches!$H$2:$H$201,MATCH($A1315&amp;"-4",Matches!$J$2:$J$201,0))),5,IF(SIGN(J1315-K1315)&lt;&gt;SIGN(INDEX(Matches!$G$2:$G$201,MATCH($A1315&amp;"-4",Matches!$J$2:$J$201,0))-INDEX(Matches!$H$2:$H$201,MATCH($A1315&amp;"-4",Matches!$J$2:$J$201,0))),0,IF(J1315-K1315=INDEX(Matches!$G$2:$G$201,MATCH($A1315&amp;"-4",Matches!$J$2:$J$201,0))-INDEX(Matches!$H$2:$H$201,MATCH($A1315&amp;"-4",Matches!$J$2:$J$201,0)),3,2))))),""))</f>
        <v/>
      </c>
      <c r="AB1315" s="12" t="str">
        <f aca="false">IF(OR($B1315="",L1315="",M1315=""),"",IFERROR(IF(OR(INDEX(Matches!$I$2:$I$201,MATCH($A1315&amp;"-5",Matches!$J$2:$J$201,0))="Void",INDEX(Matches!$G$2:$G$201,MATCH($A1315&amp;"-5",Matches!$J$2:$J$201,0))="",INDEX(Matches!$H$2:$H$201,MATCH($A1315&amp;"-5",Matches!$J$2:$J$201,0))=""),"",IF(AND($C1315&lt;&gt;"",INDEX(Matches!$F$2:$F$201,MATCH($A1315&amp;"-5",Matches!$J$2:$J$201,0))&lt;&gt;"",$C1315&gt;=INDEX(Matches!$F$2:$F$201,MATCH($A1315&amp;"-5",Matches!$J$2:$J$201,0))),"",IF(AND(L1315=INDEX(Matches!$G$2:$G$201,MATCH($A1315&amp;"-5",Matches!$J$2:$J$201,0)),M1315=INDEX(Matches!$H$2:$H$201,MATCH($A1315&amp;"-5",Matches!$J$2:$J$201,0))),5,IF(SIGN(L1315-M1315)&lt;&gt;SIGN(INDEX(Matches!$G$2:$G$201,MATCH($A1315&amp;"-5",Matches!$J$2:$J$201,0))-INDEX(Matches!$H$2:$H$201,MATCH($A1315&amp;"-5",Matches!$J$2:$J$201,0))),0,IF(L1315-M1315=INDEX(Matches!$G$2:$G$201,MATCH($A1315&amp;"-5",Matches!$J$2:$J$201,0))-INDEX(Matches!$H$2:$H$201,MATCH($A1315&amp;"-5",Matches!$J$2:$J$201,0)),3,2))))),""))</f>
        <v/>
      </c>
      <c r="AC1315" s="12" t="str">
        <f aca="false">IF(OR($B1315="",N1315="",O1315=""),"",IFERROR(IF(OR(INDEX(Matches!$I$2:$I$201,MATCH($A1315&amp;"-6",Matches!$J$2:$J$201,0))="Void",INDEX(Matches!$G$2:$G$201,MATCH($A1315&amp;"-6",Matches!$J$2:$J$201,0))="",INDEX(Matches!$H$2:$H$201,MATCH($A1315&amp;"-6",Matches!$J$2:$J$201,0))=""),"",IF(AND($C1315&lt;&gt;"",INDEX(Matches!$F$2:$F$201,MATCH($A1315&amp;"-6",Matches!$J$2:$J$201,0))&lt;&gt;"",$C1315&gt;=INDEX(Matches!$F$2:$F$201,MATCH($A1315&amp;"-6",Matches!$J$2:$J$201,0))),"",IF(AND(N1315=INDEX(Matches!$G$2:$G$201,MATCH($A1315&amp;"-6",Matches!$J$2:$J$201,0)),O1315=INDEX(Matches!$H$2:$H$201,MATCH($A1315&amp;"-6",Matches!$J$2:$J$201,0))),5,IF(SIGN(N1315-O1315)&lt;&gt;SIGN(INDEX(Matches!$G$2:$G$201,MATCH($A1315&amp;"-6",Matches!$J$2:$J$201,0))-INDEX(Matches!$H$2:$H$201,MATCH($A1315&amp;"-6",Matches!$J$2:$J$201,0))),0,IF(N1315-O1315=INDEX(Matches!$G$2:$G$201,MATCH($A1315&amp;"-6",Matches!$J$2:$J$201,0))-INDEX(Matches!$H$2:$H$201,MATCH($A1315&amp;"-6",Matches!$J$2:$J$201,0)),3,2))))),""))</f>
        <v/>
      </c>
      <c r="AD1315" s="12" t="str">
        <f aca="false">IF(OR($B1315="",P1315="",Q1315=""),"",IFERROR(IF(OR(INDEX(Matches!$I$2:$I$201,MATCH($A1315&amp;"-7",Matches!$J$2:$J$201,0))="Void",INDEX(Matches!$G$2:$G$201,MATCH($A1315&amp;"-7",Matches!$J$2:$J$201,0))="",INDEX(Matches!$H$2:$H$201,MATCH($A1315&amp;"-7",Matches!$J$2:$J$201,0))=""),"",IF(AND($C1315&lt;&gt;"",INDEX(Matches!$F$2:$F$201,MATCH($A1315&amp;"-7",Matches!$J$2:$J$201,0))&lt;&gt;"",$C1315&gt;=INDEX(Matches!$F$2:$F$201,MATCH($A1315&amp;"-7",Matches!$J$2:$J$201,0))),"",IF(AND(P1315=INDEX(Matches!$G$2:$G$201,MATCH($A1315&amp;"-7",Matches!$J$2:$J$201,0)),Q1315=INDEX(Matches!$H$2:$H$201,MATCH($A1315&amp;"-7",Matches!$J$2:$J$201,0))),5,IF(SIGN(P1315-Q1315)&lt;&gt;SIGN(INDEX(Matches!$G$2:$G$201,MATCH($A1315&amp;"-7",Matches!$J$2:$J$201,0))-INDEX(Matches!$H$2:$H$201,MATCH($A1315&amp;"-7",Matches!$J$2:$J$201,0))),0,IF(P1315-Q1315=INDEX(Matches!$G$2:$G$201,MATCH($A1315&amp;"-7",Matches!$J$2:$J$201,0))-INDEX(Matches!$H$2:$H$201,MATCH($A1315&amp;"-7",Matches!$J$2:$J$201,0)),3,2))))),""))</f>
        <v/>
      </c>
      <c r="AE1315" s="12" t="str">
        <f aca="false">IF(OR($B1315="",R1315="",S1315=""),"",IFERROR(IF(OR(INDEX(Matches!$I$2:$I$201,MATCH($A1315&amp;"-8",Matches!$J$2:$J$201,0))="Void",INDEX(Matches!$G$2:$G$201,MATCH($A1315&amp;"-8",Matches!$J$2:$J$201,0))="",INDEX(Matches!$H$2:$H$201,MATCH($A1315&amp;"-8",Matches!$J$2:$J$201,0))=""),"",IF(AND($C1315&lt;&gt;"",INDEX(Matches!$F$2:$F$201,MATCH($A1315&amp;"-8",Matches!$J$2:$J$201,0))&lt;&gt;"",$C1315&gt;=INDEX(Matches!$F$2:$F$201,MATCH($A1315&amp;"-8",Matches!$J$2:$J$201,0))),"",IF(AND(R1315=INDEX(Matches!$G$2:$G$201,MATCH($A1315&amp;"-8",Matches!$J$2:$J$201,0)),S1315=INDEX(Matches!$H$2:$H$201,MATCH($A1315&amp;"-8",Matches!$J$2:$J$201,0))),5,IF(SIGN(R1315-S1315)&lt;&gt;SIGN(INDEX(Matches!$G$2:$G$201,MATCH($A1315&amp;"-8",Matches!$J$2:$J$201,0))-INDEX(Matches!$H$2:$H$201,MATCH($A1315&amp;"-8",Matches!$J$2:$J$201,0))),0,IF(R1315-S1315=INDEX(Matches!$G$2:$G$201,MATCH($A1315&amp;"-8",Matches!$J$2:$J$201,0))-INDEX(Matches!$H$2:$H$201,MATCH($A1315&amp;"-8",Matches!$J$2:$J$201,0)),3,2))))),""))</f>
        <v/>
      </c>
      <c r="AF1315" s="12" t="str">
        <f aca="false">IF(OR($B1315="",T1315="",U1315=""),"",IFERROR(IF(OR(INDEX(Matches!$I$2:$I$201,MATCH($A1315&amp;"-9",Matches!$J$2:$J$201,0))="Void",INDEX(Matches!$G$2:$G$201,MATCH($A1315&amp;"-9",Matches!$J$2:$J$201,0))="",INDEX(Matches!$H$2:$H$201,MATCH($A1315&amp;"-9",Matches!$J$2:$J$201,0))=""),"",IF(AND($C1315&lt;&gt;"",INDEX(Matches!$F$2:$F$201,MATCH($A1315&amp;"-9",Matches!$J$2:$J$201,0))&lt;&gt;"",$C1315&gt;=INDEX(Matches!$F$2:$F$201,MATCH($A1315&amp;"-9",Matches!$J$2:$J$201,0))),"",IF(AND(T1315=INDEX(Matches!$G$2:$G$201,MATCH($A1315&amp;"-9",Matches!$J$2:$J$201,0)),U1315=INDEX(Matches!$H$2:$H$201,MATCH($A1315&amp;"-9",Matches!$J$2:$J$201,0))),5,IF(SIGN(T1315-U1315)&lt;&gt;SIGN(INDEX(Matches!$G$2:$G$201,MATCH($A1315&amp;"-9",Matches!$J$2:$J$201,0))-INDEX(Matches!$H$2:$H$201,MATCH($A1315&amp;"-9",Matches!$J$2:$J$201,0))),0,IF(T1315-U1315=INDEX(Matches!$G$2:$G$201,MATCH($A1315&amp;"-9",Matches!$J$2:$J$201,0))-INDEX(Matches!$H$2:$H$201,MATCH($A1315&amp;"-9",Matches!$J$2:$J$201,0)),3,2))))),""))</f>
        <v/>
      </c>
      <c r="AG1315" s="12" t="str">
        <f aca="false">IF(OR($B1315="",V1315="",W1315=""),"",IFERROR(IF(OR(INDEX(Matches!$I$2:$I$201,MATCH($A1315&amp;"-10",Matches!$J$2:$J$201,0))="Void",INDEX(Matches!$G$2:$G$201,MATCH($A1315&amp;"-10",Matches!$J$2:$J$201,0))="",INDEX(Matches!$H$2:$H$201,MATCH($A1315&amp;"-10",Matches!$J$2:$J$201,0))=""),"",IF(AND($C1315&lt;&gt;"",INDEX(Matches!$F$2:$F$201,MATCH($A1315&amp;"-10",Matches!$J$2:$J$201,0))&lt;&gt;"",$C1315&gt;=INDEX(Matches!$F$2:$F$201,MATCH($A1315&amp;"-10",Matches!$J$2:$J$201,0))),"",IF(AND(V1315=INDEX(Matches!$G$2:$G$201,MATCH($A1315&amp;"-10",Matches!$J$2:$J$201,0)),W1315=INDEX(Matches!$H$2:$H$201,MATCH($A1315&amp;"-10",Matches!$J$2:$J$201,0))),5,IF(SIGN(V1315-W1315)&lt;&gt;SIGN(INDEX(Matches!$G$2:$G$201,MATCH($A1315&amp;"-10",Matches!$J$2:$J$201,0))-INDEX(Matches!$H$2:$H$201,MATCH($A1315&amp;"-10",Matches!$J$2:$J$201,0))),0,IF(V1315-W1315=INDEX(Matches!$G$2:$G$201,MATCH($A1315&amp;"-10",Matches!$J$2:$J$201,0))-INDEX(Matches!$H$2:$H$201,MATCH($A1315&amp;"-10",Matches!$J$2:$J$201,0)),3,2))))),""))</f>
        <v/>
      </c>
      <c r="AH1315" s="13" t="str">
        <f aca="false">IF($B1315="","",SUM(X1315:AG1315))</f>
        <v/>
      </c>
      <c r="AI1315" s="12" t="str">
        <f aca="false">IF($B1315="","",COUNTIF(X1315:AG1315,5))</f>
        <v/>
      </c>
      <c r="AJ1315" s="12" t="str">
        <f aca="false">IF($B1315="","",COUNTIF(X1315:AG1315,"&gt;=2"))</f>
        <v/>
      </c>
      <c r="AK1315" s="12" t="str">
        <f aca="false">IF($B1315="","",COUNT(X1315:AG1315))</f>
        <v/>
      </c>
    </row>
    <row r="1316" customFormat="false" ht="15" hidden="false" customHeight="false" outlineLevel="0" collapsed="false">
      <c r="A1316" s="7"/>
      <c r="B1316" s="7"/>
      <c r="C1316" s="11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12" t="str">
        <f aca="false">IF(OR($B1316="",D1316="",E1316=""),"",IFERROR(IF(OR(INDEX(Matches!$I$2:$I$201,MATCH($A1316&amp;"-1",Matches!$J$2:$J$201,0))="Void",INDEX(Matches!$G$2:$G$201,MATCH($A1316&amp;"-1",Matches!$J$2:$J$201,0))="",INDEX(Matches!$H$2:$H$201,MATCH($A1316&amp;"-1",Matches!$J$2:$J$201,0))=""),"",IF(AND($C1316&lt;&gt;"",INDEX(Matches!$F$2:$F$201,MATCH($A1316&amp;"-1",Matches!$J$2:$J$201,0))&lt;&gt;"",$C1316&gt;=INDEX(Matches!$F$2:$F$201,MATCH($A1316&amp;"-1",Matches!$J$2:$J$201,0))),"",IF(AND(D1316=INDEX(Matches!$G$2:$G$201,MATCH($A1316&amp;"-1",Matches!$J$2:$J$201,0)),E1316=INDEX(Matches!$H$2:$H$201,MATCH($A1316&amp;"-1",Matches!$J$2:$J$201,0))),5,IF(SIGN(D1316-E1316)&lt;&gt;SIGN(INDEX(Matches!$G$2:$G$201,MATCH($A1316&amp;"-1",Matches!$J$2:$J$201,0))-INDEX(Matches!$H$2:$H$201,MATCH($A1316&amp;"-1",Matches!$J$2:$J$201,0))),0,IF(D1316-E1316=INDEX(Matches!$G$2:$G$201,MATCH($A1316&amp;"-1",Matches!$J$2:$J$201,0))-INDEX(Matches!$H$2:$H$201,MATCH($A1316&amp;"-1",Matches!$J$2:$J$201,0)),3,2))))),""))</f>
        <v/>
      </c>
      <c r="Y1316" s="12" t="str">
        <f aca="false">IF(OR($B1316="",F1316="",G1316=""),"",IFERROR(IF(OR(INDEX(Matches!$I$2:$I$201,MATCH($A1316&amp;"-2",Matches!$J$2:$J$201,0))="Void",INDEX(Matches!$G$2:$G$201,MATCH($A1316&amp;"-2",Matches!$J$2:$J$201,0))="",INDEX(Matches!$H$2:$H$201,MATCH($A1316&amp;"-2",Matches!$J$2:$J$201,0))=""),"",IF(AND($C1316&lt;&gt;"",INDEX(Matches!$F$2:$F$201,MATCH($A1316&amp;"-2",Matches!$J$2:$J$201,0))&lt;&gt;"",$C1316&gt;=INDEX(Matches!$F$2:$F$201,MATCH($A1316&amp;"-2",Matches!$J$2:$J$201,0))),"",IF(AND(F1316=INDEX(Matches!$G$2:$G$201,MATCH($A1316&amp;"-2",Matches!$J$2:$J$201,0)),G1316=INDEX(Matches!$H$2:$H$201,MATCH($A1316&amp;"-2",Matches!$J$2:$J$201,0))),5,IF(SIGN(F1316-G1316)&lt;&gt;SIGN(INDEX(Matches!$G$2:$G$201,MATCH($A1316&amp;"-2",Matches!$J$2:$J$201,0))-INDEX(Matches!$H$2:$H$201,MATCH($A1316&amp;"-2",Matches!$J$2:$J$201,0))),0,IF(F1316-G1316=INDEX(Matches!$G$2:$G$201,MATCH($A1316&amp;"-2",Matches!$J$2:$J$201,0))-INDEX(Matches!$H$2:$H$201,MATCH($A1316&amp;"-2",Matches!$J$2:$J$201,0)),3,2))))),""))</f>
        <v/>
      </c>
      <c r="Z1316" s="12" t="str">
        <f aca="false">IF(OR($B1316="",H1316="",I1316=""),"",IFERROR(IF(OR(INDEX(Matches!$I$2:$I$201,MATCH($A1316&amp;"-3",Matches!$J$2:$J$201,0))="Void",INDEX(Matches!$G$2:$G$201,MATCH($A1316&amp;"-3",Matches!$J$2:$J$201,0))="",INDEX(Matches!$H$2:$H$201,MATCH($A1316&amp;"-3",Matches!$J$2:$J$201,0))=""),"",IF(AND($C1316&lt;&gt;"",INDEX(Matches!$F$2:$F$201,MATCH($A1316&amp;"-3",Matches!$J$2:$J$201,0))&lt;&gt;"",$C1316&gt;=INDEX(Matches!$F$2:$F$201,MATCH($A1316&amp;"-3",Matches!$J$2:$J$201,0))),"",IF(AND(H1316=INDEX(Matches!$G$2:$G$201,MATCH($A1316&amp;"-3",Matches!$J$2:$J$201,0)),I1316=INDEX(Matches!$H$2:$H$201,MATCH($A1316&amp;"-3",Matches!$J$2:$J$201,0))),5,IF(SIGN(H1316-I1316)&lt;&gt;SIGN(INDEX(Matches!$G$2:$G$201,MATCH($A1316&amp;"-3",Matches!$J$2:$J$201,0))-INDEX(Matches!$H$2:$H$201,MATCH($A1316&amp;"-3",Matches!$J$2:$J$201,0))),0,IF(H1316-I1316=INDEX(Matches!$G$2:$G$201,MATCH($A1316&amp;"-3",Matches!$J$2:$J$201,0))-INDEX(Matches!$H$2:$H$201,MATCH($A1316&amp;"-3",Matches!$J$2:$J$201,0)),3,2))))),""))</f>
        <v/>
      </c>
      <c r="AA1316" s="12" t="str">
        <f aca="false">IF(OR($B1316="",J1316="",K1316=""),"",IFERROR(IF(OR(INDEX(Matches!$I$2:$I$201,MATCH($A1316&amp;"-4",Matches!$J$2:$J$201,0))="Void",INDEX(Matches!$G$2:$G$201,MATCH($A1316&amp;"-4",Matches!$J$2:$J$201,0))="",INDEX(Matches!$H$2:$H$201,MATCH($A1316&amp;"-4",Matches!$J$2:$J$201,0))=""),"",IF(AND($C1316&lt;&gt;"",INDEX(Matches!$F$2:$F$201,MATCH($A1316&amp;"-4",Matches!$J$2:$J$201,0))&lt;&gt;"",$C1316&gt;=INDEX(Matches!$F$2:$F$201,MATCH($A1316&amp;"-4",Matches!$J$2:$J$201,0))),"",IF(AND(J1316=INDEX(Matches!$G$2:$G$201,MATCH($A1316&amp;"-4",Matches!$J$2:$J$201,0)),K1316=INDEX(Matches!$H$2:$H$201,MATCH($A1316&amp;"-4",Matches!$J$2:$J$201,0))),5,IF(SIGN(J1316-K1316)&lt;&gt;SIGN(INDEX(Matches!$G$2:$G$201,MATCH($A1316&amp;"-4",Matches!$J$2:$J$201,0))-INDEX(Matches!$H$2:$H$201,MATCH($A1316&amp;"-4",Matches!$J$2:$J$201,0))),0,IF(J1316-K1316=INDEX(Matches!$G$2:$G$201,MATCH($A1316&amp;"-4",Matches!$J$2:$J$201,0))-INDEX(Matches!$H$2:$H$201,MATCH($A1316&amp;"-4",Matches!$J$2:$J$201,0)),3,2))))),""))</f>
        <v/>
      </c>
      <c r="AB1316" s="12" t="str">
        <f aca="false">IF(OR($B1316="",L1316="",M1316=""),"",IFERROR(IF(OR(INDEX(Matches!$I$2:$I$201,MATCH($A1316&amp;"-5",Matches!$J$2:$J$201,0))="Void",INDEX(Matches!$G$2:$G$201,MATCH($A1316&amp;"-5",Matches!$J$2:$J$201,0))="",INDEX(Matches!$H$2:$H$201,MATCH($A1316&amp;"-5",Matches!$J$2:$J$201,0))=""),"",IF(AND($C1316&lt;&gt;"",INDEX(Matches!$F$2:$F$201,MATCH($A1316&amp;"-5",Matches!$J$2:$J$201,0))&lt;&gt;"",$C1316&gt;=INDEX(Matches!$F$2:$F$201,MATCH($A1316&amp;"-5",Matches!$J$2:$J$201,0))),"",IF(AND(L1316=INDEX(Matches!$G$2:$G$201,MATCH($A1316&amp;"-5",Matches!$J$2:$J$201,0)),M1316=INDEX(Matches!$H$2:$H$201,MATCH($A1316&amp;"-5",Matches!$J$2:$J$201,0))),5,IF(SIGN(L1316-M1316)&lt;&gt;SIGN(INDEX(Matches!$G$2:$G$201,MATCH($A1316&amp;"-5",Matches!$J$2:$J$201,0))-INDEX(Matches!$H$2:$H$201,MATCH($A1316&amp;"-5",Matches!$J$2:$J$201,0))),0,IF(L1316-M1316=INDEX(Matches!$G$2:$G$201,MATCH($A1316&amp;"-5",Matches!$J$2:$J$201,0))-INDEX(Matches!$H$2:$H$201,MATCH($A1316&amp;"-5",Matches!$J$2:$J$201,0)),3,2))))),""))</f>
        <v/>
      </c>
      <c r="AC1316" s="12" t="str">
        <f aca="false">IF(OR($B1316="",N1316="",O1316=""),"",IFERROR(IF(OR(INDEX(Matches!$I$2:$I$201,MATCH($A1316&amp;"-6",Matches!$J$2:$J$201,0))="Void",INDEX(Matches!$G$2:$G$201,MATCH($A1316&amp;"-6",Matches!$J$2:$J$201,0))="",INDEX(Matches!$H$2:$H$201,MATCH($A1316&amp;"-6",Matches!$J$2:$J$201,0))=""),"",IF(AND($C1316&lt;&gt;"",INDEX(Matches!$F$2:$F$201,MATCH($A1316&amp;"-6",Matches!$J$2:$J$201,0))&lt;&gt;"",$C1316&gt;=INDEX(Matches!$F$2:$F$201,MATCH($A1316&amp;"-6",Matches!$J$2:$J$201,0))),"",IF(AND(N1316=INDEX(Matches!$G$2:$G$201,MATCH($A1316&amp;"-6",Matches!$J$2:$J$201,0)),O1316=INDEX(Matches!$H$2:$H$201,MATCH($A1316&amp;"-6",Matches!$J$2:$J$201,0))),5,IF(SIGN(N1316-O1316)&lt;&gt;SIGN(INDEX(Matches!$G$2:$G$201,MATCH($A1316&amp;"-6",Matches!$J$2:$J$201,0))-INDEX(Matches!$H$2:$H$201,MATCH($A1316&amp;"-6",Matches!$J$2:$J$201,0))),0,IF(N1316-O1316=INDEX(Matches!$G$2:$G$201,MATCH($A1316&amp;"-6",Matches!$J$2:$J$201,0))-INDEX(Matches!$H$2:$H$201,MATCH($A1316&amp;"-6",Matches!$J$2:$J$201,0)),3,2))))),""))</f>
        <v/>
      </c>
      <c r="AD1316" s="12" t="str">
        <f aca="false">IF(OR($B1316="",P1316="",Q1316=""),"",IFERROR(IF(OR(INDEX(Matches!$I$2:$I$201,MATCH($A1316&amp;"-7",Matches!$J$2:$J$201,0))="Void",INDEX(Matches!$G$2:$G$201,MATCH($A1316&amp;"-7",Matches!$J$2:$J$201,0))="",INDEX(Matches!$H$2:$H$201,MATCH($A1316&amp;"-7",Matches!$J$2:$J$201,0))=""),"",IF(AND($C1316&lt;&gt;"",INDEX(Matches!$F$2:$F$201,MATCH($A1316&amp;"-7",Matches!$J$2:$J$201,0))&lt;&gt;"",$C1316&gt;=INDEX(Matches!$F$2:$F$201,MATCH($A1316&amp;"-7",Matches!$J$2:$J$201,0))),"",IF(AND(P1316=INDEX(Matches!$G$2:$G$201,MATCH($A1316&amp;"-7",Matches!$J$2:$J$201,0)),Q1316=INDEX(Matches!$H$2:$H$201,MATCH($A1316&amp;"-7",Matches!$J$2:$J$201,0))),5,IF(SIGN(P1316-Q1316)&lt;&gt;SIGN(INDEX(Matches!$G$2:$G$201,MATCH($A1316&amp;"-7",Matches!$J$2:$J$201,0))-INDEX(Matches!$H$2:$H$201,MATCH($A1316&amp;"-7",Matches!$J$2:$J$201,0))),0,IF(P1316-Q1316=INDEX(Matches!$G$2:$G$201,MATCH($A1316&amp;"-7",Matches!$J$2:$J$201,0))-INDEX(Matches!$H$2:$H$201,MATCH($A1316&amp;"-7",Matches!$J$2:$J$201,0)),3,2))))),""))</f>
        <v/>
      </c>
      <c r="AE1316" s="12" t="str">
        <f aca="false">IF(OR($B1316="",R1316="",S1316=""),"",IFERROR(IF(OR(INDEX(Matches!$I$2:$I$201,MATCH($A1316&amp;"-8",Matches!$J$2:$J$201,0))="Void",INDEX(Matches!$G$2:$G$201,MATCH($A1316&amp;"-8",Matches!$J$2:$J$201,0))="",INDEX(Matches!$H$2:$H$201,MATCH($A1316&amp;"-8",Matches!$J$2:$J$201,0))=""),"",IF(AND($C1316&lt;&gt;"",INDEX(Matches!$F$2:$F$201,MATCH($A1316&amp;"-8",Matches!$J$2:$J$201,0))&lt;&gt;"",$C1316&gt;=INDEX(Matches!$F$2:$F$201,MATCH($A1316&amp;"-8",Matches!$J$2:$J$201,0))),"",IF(AND(R1316=INDEX(Matches!$G$2:$G$201,MATCH($A1316&amp;"-8",Matches!$J$2:$J$201,0)),S1316=INDEX(Matches!$H$2:$H$201,MATCH($A1316&amp;"-8",Matches!$J$2:$J$201,0))),5,IF(SIGN(R1316-S1316)&lt;&gt;SIGN(INDEX(Matches!$G$2:$G$201,MATCH($A1316&amp;"-8",Matches!$J$2:$J$201,0))-INDEX(Matches!$H$2:$H$201,MATCH($A1316&amp;"-8",Matches!$J$2:$J$201,0))),0,IF(R1316-S1316=INDEX(Matches!$G$2:$G$201,MATCH($A1316&amp;"-8",Matches!$J$2:$J$201,0))-INDEX(Matches!$H$2:$H$201,MATCH($A1316&amp;"-8",Matches!$J$2:$J$201,0)),3,2))))),""))</f>
        <v/>
      </c>
      <c r="AF1316" s="12" t="str">
        <f aca="false">IF(OR($B1316="",T1316="",U1316=""),"",IFERROR(IF(OR(INDEX(Matches!$I$2:$I$201,MATCH($A1316&amp;"-9",Matches!$J$2:$J$201,0))="Void",INDEX(Matches!$G$2:$G$201,MATCH($A1316&amp;"-9",Matches!$J$2:$J$201,0))="",INDEX(Matches!$H$2:$H$201,MATCH($A1316&amp;"-9",Matches!$J$2:$J$201,0))=""),"",IF(AND($C1316&lt;&gt;"",INDEX(Matches!$F$2:$F$201,MATCH($A1316&amp;"-9",Matches!$J$2:$J$201,0))&lt;&gt;"",$C1316&gt;=INDEX(Matches!$F$2:$F$201,MATCH($A1316&amp;"-9",Matches!$J$2:$J$201,0))),"",IF(AND(T1316=INDEX(Matches!$G$2:$G$201,MATCH($A1316&amp;"-9",Matches!$J$2:$J$201,0)),U1316=INDEX(Matches!$H$2:$H$201,MATCH($A1316&amp;"-9",Matches!$J$2:$J$201,0))),5,IF(SIGN(T1316-U1316)&lt;&gt;SIGN(INDEX(Matches!$G$2:$G$201,MATCH($A1316&amp;"-9",Matches!$J$2:$J$201,0))-INDEX(Matches!$H$2:$H$201,MATCH($A1316&amp;"-9",Matches!$J$2:$J$201,0))),0,IF(T1316-U1316=INDEX(Matches!$G$2:$G$201,MATCH($A1316&amp;"-9",Matches!$J$2:$J$201,0))-INDEX(Matches!$H$2:$H$201,MATCH($A1316&amp;"-9",Matches!$J$2:$J$201,0)),3,2))))),""))</f>
        <v/>
      </c>
      <c r="AG1316" s="12" t="str">
        <f aca="false">IF(OR($B1316="",V1316="",W1316=""),"",IFERROR(IF(OR(INDEX(Matches!$I$2:$I$201,MATCH($A1316&amp;"-10",Matches!$J$2:$J$201,0))="Void",INDEX(Matches!$G$2:$G$201,MATCH($A1316&amp;"-10",Matches!$J$2:$J$201,0))="",INDEX(Matches!$H$2:$H$201,MATCH($A1316&amp;"-10",Matches!$J$2:$J$201,0))=""),"",IF(AND($C1316&lt;&gt;"",INDEX(Matches!$F$2:$F$201,MATCH($A1316&amp;"-10",Matches!$J$2:$J$201,0))&lt;&gt;"",$C1316&gt;=INDEX(Matches!$F$2:$F$201,MATCH($A1316&amp;"-10",Matches!$J$2:$J$201,0))),"",IF(AND(V1316=INDEX(Matches!$G$2:$G$201,MATCH($A1316&amp;"-10",Matches!$J$2:$J$201,0)),W1316=INDEX(Matches!$H$2:$H$201,MATCH($A1316&amp;"-10",Matches!$J$2:$J$201,0))),5,IF(SIGN(V1316-W1316)&lt;&gt;SIGN(INDEX(Matches!$G$2:$G$201,MATCH($A1316&amp;"-10",Matches!$J$2:$J$201,0))-INDEX(Matches!$H$2:$H$201,MATCH($A1316&amp;"-10",Matches!$J$2:$J$201,0))),0,IF(V1316-W1316=INDEX(Matches!$G$2:$G$201,MATCH($A1316&amp;"-10",Matches!$J$2:$J$201,0))-INDEX(Matches!$H$2:$H$201,MATCH($A1316&amp;"-10",Matches!$J$2:$J$201,0)),3,2))))),""))</f>
        <v/>
      </c>
      <c r="AH1316" s="13" t="str">
        <f aca="false">IF($B1316="","",SUM(X1316:AG1316))</f>
        <v/>
      </c>
      <c r="AI1316" s="12" t="str">
        <f aca="false">IF($B1316="","",COUNTIF(X1316:AG1316,5))</f>
        <v/>
      </c>
      <c r="AJ1316" s="12" t="str">
        <f aca="false">IF($B1316="","",COUNTIF(X1316:AG1316,"&gt;=2"))</f>
        <v/>
      </c>
      <c r="AK1316" s="12" t="str">
        <f aca="false">IF($B1316="","",COUNT(X1316:AG1316))</f>
        <v/>
      </c>
    </row>
    <row r="1317" customFormat="false" ht="15" hidden="false" customHeight="false" outlineLevel="0" collapsed="false">
      <c r="A1317" s="7"/>
      <c r="B1317" s="7"/>
      <c r="C1317" s="11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12" t="str">
        <f aca="false">IF(OR($B1317="",D1317="",E1317=""),"",IFERROR(IF(OR(INDEX(Matches!$I$2:$I$201,MATCH($A1317&amp;"-1",Matches!$J$2:$J$201,0))="Void",INDEX(Matches!$G$2:$G$201,MATCH($A1317&amp;"-1",Matches!$J$2:$J$201,0))="",INDEX(Matches!$H$2:$H$201,MATCH($A1317&amp;"-1",Matches!$J$2:$J$201,0))=""),"",IF(AND($C1317&lt;&gt;"",INDEX(Matches!$F$2:$F$201,MATCH($A1317&amp;"-1",Matches!$J$2:$J$201,0))&lt;&gt;"",$C1317&gt;=INDEX(Matches!$F$2:$F$201,MATCH($A1317&amp;"-1",Matches!$J$2:$J$201,0))),"",IF(AND(D1317=INDEX(Matches!$G$2:$G$201,MATCH($A1317&amp;"-1",Matches!$J$2:$J$201,0)),E1317=INDEX(Matches!$H$2:$H$201,MATCH($A1317&amp;"-1",Matches!$J$2:$J$201,0))),5,IF(SIGN(D1317-E1317)&lt;&gt;SIGN(INDEX(Matches!$G$2:$G$201,MATCH($A1317&amp;"-1",Matches!$J$2:$J$201,0))-INDEX(Matches!$H$2:$H$201,MATCH($A1317&amp;"-1",Matches!$J$2:$J$201,0))),0,IF(D1317-E1317=INDEX(Matches!$G$2:$G$201,MATCH($A1317&amp;"-1",Matches!$J$2:$J$201,0))-INDEX(Matches!$H$2:$H$201,MATCH($A1317&amp;"-1",Matches!$J$2:$J$201,0)),3,2))))),""))</f>
        <v/>
      </c>
      <c r="Y1317" s="12" t="str">
        <f aca="false">IF(OR($B1317="",F1317="",G1317=""),"",IFERROR(IF(OR(INDEX(Matches!$I$2:$I$201,MATCH($A1317&amp;"-2",Matches!$J$2:$J$201,0))="Void",INDEX(Matches!$G$2:$G$201,MATCH($A1317&amp;"-2",Matches!$J$2:$J$201,0))="",INDEX(Matches!$H$2:$H$201,MATCH($A1317&amp;"-2",Matches!$J$2:$J$201,0))=""),"",IF(AND($C1317&lt;&gt;"",INDEX(Matches!$F$2:$F$201,MATCH($A1317&amp;"-2",Matches!$J$2:$J$201,0))&lt;&gt;"",$C1317&gt;=INDEX(Matches!$F$2:$F$201,MATCH($A1317&amp;"-2",Matches!$J$2:$J$201,0))),"",IF(AND(F1317=INDEX(Matches!$G$2:$G$201,MATCH($A1317&amp;"-2",Matches!$J$2:$J$201,0)),G1317=INDEX(Matches!$H$2:$H$201,MATCH($A1317&amp;"-2",Matches!$J$2:$J$201,0))),5,IF(SIGN(F1317-G1317)&lt;&gt;SIGN(INDEX(Matches!$G$2:$G$201,MATCH($A1317&amp;"-2",Matches!$J$2:$J$201,0))-INDEX(Matches!$H$2:$H$201,MATCH($A1317&amp;"-2",Matches!$J$2:$J$201,0))),0,IF(F1317-G1317=INDEX(Matches!$G$2:$G$201,MATCH($A1317&amp;"-2",Matches!$J$2:$J$201,0))-INDEX(Matches!$H$2:$H$201,MATCH($A1317&amp;"-2",Matches!$J$2:$J$201,0)),3,2))))),""))</f>
        <v/>
      </c>
      <c r="Z1317" s="12" t="str">
        <f aca="false">IF(OR($B1317="",H1317="",I1317=""),"",IFERROR(IF(OR(INDEX(Matches!$I$2:$I$201,MATCH($A1317&amp;"-3",Matches!$J$2:$J$201,0))="Void",INDEX(Matches!$G$2:$G$201,MATCH($A1317&amp;"-3",Matches!$J$2:$J$201,0))="",INDEX(Matches!$H$2:$H$201,MATCH($A1317&amp;"-3",Matches!$J$2:$J$201,0))=""),"",IF(AND($C1317&lt;&gt;"",INDEX(Matches!$F$2:$F$201,MATCH($A1317&amp;"-3",Matches!$J$2:$J$201,0))&lt;&gt;"",$C1317&gt;=INDEX(Matches!$F$2:$F$201,MATCH($A1317&amp;"-3",Matches!$J$2:$J$201,0))),"",IF(AND(H1317=INDEX(Matches!$G$2:$G$201,MATCH($A1317&amp;"-3",Matches!$J$2:$J$201,0)),I1317=INDEX(Matches!$H$2:$H$201,MATCH($A1317&amp;"-3",Matches!$J$2:$J$201,0))),5,IF(SIGN(H1317-I1317)&lt;&gt;SIGN(INDEX(Matches!$G$2:$G$201,MATCH($A1317&amp;"-3",Matches!$J$2:$J$201,0))-INDEX(Matches!$H$2:$H$201,MATCH($A1317&amp;"-3",Matches!$J$2:$J$201,0))),0,IF(H1317-I1317=INDEX(Matches!$G$2:$G$201,MATCH($A1317&amp;"-3",Matches!$J$2:$J$201,0))-INDEX(Matches!$H$2:$H$201,MATCH($A1317&amp;"-3",Matches!$J$2:$J$201,0)),3,2))))),""))</f>
        <v/>
      </c>
      <c r="AA1317" s="12" t="str">
        <f aca="false">IF(OR($B1317="",J1317="",K1317=""),"",IFERROR(IF(OR(INDEX(Matches!$I$2:$I$201,MATCH($A1317&amp;"-4",Matches!$J$2:$J$201,0))="Void",INDEX(Matches!$G$2:$G$201,MATCH($A1317&amp;"-4",Matches!$J$2:$J$201,0))="",INDEX(Matches!$H$2:$H$201,MATCH($A1317&amp;"-4",Matches!$J$2:$J$201,0))=""),"",IF(AND($C1317&lt;&gt;"",INDEX(Matches!$F$2:$F$201,MATCH($A1317&amp;"-4",Matches!$J$2:$J$201,0))&lt;&gt;"",$C1317&gt;=INDEX(Matches!$F$2:$F$201,MATCH($A1317&amp;"-4",Matches!$J$2:$J$201,0))),"",IF(AND(J1317=INDEX(Matches!$G$2:$G$201,MATCH($A1317&amp;"-4",Matches!$J$2:$J$201,0)),K1317=INDEX(Matches!$H$2:$H$201,MATCH($A1317&amp;"-4",Matches!$J$2:$J$201,0))),5,IF(SIGN(J1317-K1317)&lt;&gt;SIGN(INDEX(Matches!$G$2:$G$201,MATCH($A1317&amp;"-4",Matches!$J$2:$J$201,0))-INDEX(Matches!$H$2:$H$201,MATCH($A1317&amp;"-4",Matches!$J$2:$J$201,0))),0,IF(J1317-K1317=INDEX(Matches!$G$2:$G$201,MATCH($A1317&amp;"-4",Matches!$J$2:$J$201,0))-INDEX(Matches!$H$2:$H$201,MATCH($A1317&amp;"-4",Matches!$J$2:$J$201,0)),3,2))))),""))</f>
        <v/>
      </c>
      <c r="AB1317" s="12" t="str">
        <f aca="false">IF(OR($B1317="",L1317="",M1317=""),"",IFERROR(IF(OR(INDEX(Matches!$I$2:$I$201,MATCH($A1317&amp;"-5",Matches!$J$2:$J$201,0))="Void",INDEX(Matches!$G$2:$G$201,MATCH($A1317&amp;"-5",Matches!$J$2:$J$201,0))="",INDEX(Matches!$H$2:$H$201,MATCH($A1317&amp;"-5",Matches!$J$2:$J$201,0))=""),"",IF(AND($C1317&lt;&gt;"",INDEX(Matches!$F$2:$F$201,MATCH($A1317&amp;"-5",Matches!$J$2:$J$201,0))&lt;&gt;"",$C1317&gt;=INDEX(Matches!$F$2:$F$201,MATCH($A1317&amp;"-5",Matches!$J$2:$J$201,0))),"",IF(AND(L1317=INDEX(Matches!$G$2:$G$201,MATCH($A1317&amp;"-5",Matches!$J$2:$J$201,0)),M1317=INDEX(Matches!$H$2:$H$201,MATCH($A1317&amp;"-5",Matches!$J$2:$J$201,0))),5,IF(SIGN(L1317-M1317)&lt;&gt;SIGN(INDEX(Matches!$G$2:$G$201,MATCH($A1317&amp;"-5",Matches!$J$2:$J$201,0))-INDEX(Matches!$H$2:$H$201,MATCH($A1317&amp;"-5",Matches!$J$2:$J$201,0))),0,IF(L1317-M1317=INDEX(Matches!$G$2:$G$201,MATCH($A1317&amp;"-5",Matches!$J$2:$J$201,0))-INDEX(Matches!$H$2:$H$201,MATCH($A1317&amp;"-5",Matches!$J$2:$J$201,0)),3,2))))),""))</f>
        <v/>
      </c>
      <c r="AC1317" s="12" t="str">
        <f aca="false">IF(OR($B1317="",N1317="",O1317=""),"",IFERROR(IF(OR(INDEX(Matches!$I$2:$I$201,MATCH($A1317&amp;"-6",Matches!$J$2:$J$201,0))="Void",INDEX(Matches!$G$2:$G$201,MATCH($A1317&amp;"-6",Matches!$J$2:$J$201,0))="",INDEX(Matches!$H$2:$H$201,MATCH($A1317&amp;"-6",Matches!$J$2:$J$201,0))=""),"",IF(AND($C1317&lt;&gt;"",INDEX(Matches!$F$2:$F$201,MATCH($A1317&amp;"-6",Matches!$J$2:$J$201,0))&lt;&gt;"",$C1317&gt;=INDEX(Matches!$F$2:$F$201,MATCH($A1317&amp;"-6",Matches!$J$2:$J$201,0))),"",IF(AND(N1317=INDEX(Matches!$G$2:$G$201,MATCH($A1317&amp;"-6",Matches!$J$2:$J$201,0)),O1317=INDEX(Matches!$H$2:$H$201,MATCH($A1317&amp;"-6",Matches!$J$2:$J$201,0))),5,IF(SIGN(N1317-O1317)&lt;&gt;SIGN(INDEX(Matches!$G$2:$G$201,MATCH($A1317&amp;"-6",Matches!$J$2:$J$201,0))-INDEX(Matches!$H$2:$H$201,MATCH($A1317&amp;"-6",Matches!$J$2:$J$201,0))),0,IF(N1317-O1317=INDEX(Matches!$G$2:$G$201,MATCH($A1317&amp;"-6",Matches!$J$2:$J$201,0))-INDEX(Matches!$H$2:$H$201,MATCH($A1317&amp;"-6",Matches!$J$2:$J$201,0)),3,2))))),""))</f>
        <v/>
      </c>
      <c r="AD1317" s="12" t="str">
        <f aca="false">IF(OR($B1317="",P1317="",Q1317=""),"",IFERROR(IF(OR(INDEX(Matches!$I$2:$I$201,MATCH($A1317&amp;"-7",Matches!$J$2:$J$201,0))="Void",INDEX(Matches!$G$2:$G$201,MATCH($A1317&amp;"-7",Matches!$J$2:$J$201,0))="",INDEX(Matches!$H$2:$H$201,MATCH($A1317&amp;"-7",Matches!$J$2:$J$201,0))=""),"",IF(AND($C1317&lt;&gt;"",INDEX(Matches!$F$2:$F$201,MATCH($A1317&amp;"-7",Matches!$J$2:$J$201,0))&lt;&gt;"",$C1317&gt;=INDEX(Matches!$F$2:$F$201,MATCH($A1317&amp;"-7",Matches!$J$2:$J$201,0))),"",IF(AND(P1317=INDEX(Matches!$G$2:$G$201,MATCH($A1317&amp;"-7",Matches!$J$2:$J$201,0)),Q1317=INDEX(Matches!$H$2:$H$201,MATCH($A1317&amp;"-7",Matches!$J$2:$J$201,0))),5,IF(SIGN(P1317-Q1317)&lt;&gt;SIGN(INDEX(Matches!$G$2:$G$201,MATCH($A1317&amp;"-7",Matches!$J$2:$J$201,0))-INDEX(Matches!$H$2:$H$201,MATCH($A1317&amp;"-7",Matches!$J$2:$J$201,0))),0,IF(P1317-Q1317=INDEX(Matches!$G$2:$G$201,MATCH($A1317&amp;"-7",Matches!$J$2:$J$201,0))-INDEX(Matches!$H$2:$H$201,MATCH($A1317&amp;"-7",Matches!$J$2:$J$201,0)),3,2))))),""))</f>
        <v/>
      </c>
      <c r="AE1317" s="12" t="str">
        <f aca="false">IF(OR($B1317="",R1317="",S1317=""),"",IFERROR(IF(OR(INDEX(Matches!$I$2:$I$201,MATCH($A1317&amp;"-8",Matches!$J$2:$J$201,0))="Void",INDEX(Matches!$G$2:$G$201,MATCH($A1317&amp;"-8",Matches!$J$2:$J$201,0))="",INDEX(Matches!$H$2:$H$201,MATCH($A1317&amp;"-8",Matches!$J$2:$J$201,0))=""),"",IF(AND($C1317&lt;&gt;"",INDEX(Matches!$F$2:$F$201,MATCH($A1317&amp;"-8",Matches!$J$2:$J$201,0))&lt;&gt;"",$C1317&gt;=INDEX(Matches!$F$2:$F$201,MATCH($A1317&amp;"-8",Matches!$J$2:$J$201,0))),"",IF(AND(R1317=INDEX(Matches!$G$2:$G$201,MATCH($A1317&amp;"-8",Matches!$J$2:$J$201,0)),S1317=INDEX(Matches!$H$2:$H$201,MATCH($A1317&amp;"-8",Matches!$J$2:$J$201,0))),5,IF(SIGN(R1317-S1317)&lt;&gt;SIGN(INDEX(Matches!$G$2:$G$201,MATCH($A1317&amp;"-8",Matches!$J$2:$J$201,0))-INDEX(Matches!$H$2:$H$201,MATCH($A1317&amp;"-8",Matches!$J$2:$J$201,0))),0,IF(R1317-S1317=INDEX(Matches!$G$2:$G$201,MATCH($A1317&amp;"-8",Matches!$J$2:$J$201,0))-INDEX(Matches!$H$2:$H$201,MATCH($A1317&amp;"-8",Matches!$J$2:$J$201,0)),3,2))))),""))</f>
        <v/>
      </c>
      <c r="AF1317" s="12" t="str">
        <f aca="false">IF(OR($B1317="",T1317="",U1317=""),"",IFERROR(IF(OR(INDEX(Matches!$I$2:$I$201,MATCH($A1317&amp;"-9",Matches!$J$2:$J$201,0))="Void",INDEX(Matches!$G$2:$G$201,MATCH($A1317&amp;"-9",Matches!$J$2:$J$201,0))="",INDEX(Matches!$H$2:$H$201,MATCH($A1317&amp;"-9",Matches!$J$2:$J$201,0))=""),"",IF(AND($C1317&lt;&gt;"",INDEX(Matches!$F$2:$F$201,MATCH($A1317&amp;"-9",Matches!$J$2:$J$201,0))&lt;&gt;"",$C1317&gt;=INDEX(Matches!$F$2:$F$201,MATCH($A1317&amp;"-9",Matches!$J$2:$J$201,0))),"",IF(AND(T1317=INDEX(Matches!$G$2:$G$201,MATCH($A1317&amp;"-9",Matches!$J$2:$J$201,0)),U1317=INDEX(Matches!$H$2:$H$201,MATCH($A1317&amp;"-9",Matches!$J$2:$J$201,0))),5,IF(SIGN(T1317-U1317)&lt;&gt;SIGN(INDEX(Matches!$G$2:$G$201,MATCH($A1317&amp;"-9",Matches!$J$2:$J$201,0))-INDEX(Matches!$H$2:$H$201,MATCH($A1317&amp;"-9",Matches!$J$2:$J$201,0))),0,IF(T1317-U1317=INDEX(Matches!$G$2:$G$201,MATCH($A1317&amp;"-9",Matches!$J$2:$J$201,0))-INDEX(Matches!$H$2:$H$201,MATCH($A1317&amp;"-9",Matches!$J$2:$J$201,0)),3,2))))),""))</f>
        <v/>
      </c>
      <c r="AG1317" s="12" t="str">
        <f aca="false">IF(OR($B1317="",V1317="",W1317=""),"",IFERROR(IF(OR(INDEX(Matches!$I$2:$I$201,MATCH($A1317&amp;"-10",Matches!$J$2:$J$201,0))="Void",INDEX(Matches!$G$2:$G$201,MATCH($A1317&amp;"-10",Matches!$J$2:$J$201,0))="",INDEX(Matches!$H$2:$H$201,MATCH($A1317&amp;"-10",Matches!$J$2:$J$201,0))=""),"",IF(AND($C1317&lt;&gt;"",INDEX(Matches!$F$2:$F$201,MATCH($A1317&amp;"-10",Matches!$J$2:$J$201,0))&lt;&gt;"",$C1317&gt;=INDEX(Matches!$F$2:$F$201,MATCH($A1317&amp;"-10",Matches!$J$2:$J$201,0))),"",IF(AND(V1317=INDEX(Matches!$G$2:$G$201,MATCH($A1317&amp;"-10",Matches!$J$2:$J$201,0)),W1317=INDEX(Matches!$H$2:$H$201,MATCH($A1317&amp;"-10",Matches!$J$2:$J$201,0))),5,IF(SIGN(V1317-W1317)&lt;&gt;SIGN(INDEX(Matches!$G$2:$G$201,MATCH($A1317&amp;"-10",Matches!$J$2:$J$201,0))-INDEX(Matches!$H$2:$H$201,MATCH($A1317&amp;"-10",Matches!$J$2:$J$201,0))),0,IF(V1317-W1317=INDEX(Matches!$G$2:$G$201,MATCH($A1317&amp;"-10",Matches!$J$2:$J$201,0))-INDEX(Matches!$H$2:$H$201,MATCH($A1317&amp;"-10",Matches!$J$2:$J$201,0)),3,2))))),""))</f>
        <v/>
      </c>
      <c r="AH1317" s="13" t="str">
        <f aca="false">IF($B1317="","",SUM(X1317:AG1317))</f>
        <v/>
      </c>
      <c r="AI1317" s="12" t="str">
        <f aca="false">IF($B1317="","",COUNTIF(X1317:AG1317,5))</f>
        <v/>
      </c>
      <c r="AJ1317" s="12" t="str">
        <f aca="false">IF($B1317="","",COUNTIF(X1317:AG1317,"&gt;=2"))</f>
        <v/>
      </c>
      <c r="AK1317" s="12" t="str">
        <f aca="false">IF($B1317="","",COUNT(X1317:AG1317))</f>
        <v/>
      </c>
    </row>
    <row r="1318" customFormat="false" ht="15" hidden="false" customHeight="false" outlineLevel="0" collapsed="false">
      <c r="A1318" s="7"/>
      <c r="B1318" s="7"/>
      <c r="C1318" s="11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12" t="str">
        <f aca="false">IF(OR($B1318="",D1318="",E1318=""),"",IFERROR(IF(OR(INDEX(Matches!$I$2:$I$201,MATCH($A1318&amp;"-1",Matches!$J$2:$J$201,0))="Void",INDEX(Matches!$G$2:$G$201,MATCH($A1318&amp;"-1",Matches!$J$2:$J$201,0))="",INDEX(Matches!$H$2:$H$201,MATCH($A1318&amp;"-1",Matches!$J$2:$J$201,0))=""),"",IF(AND($C1318&lt;&gt;"",INDEX(Matches!$F$2:$F$201,MATCH($A1318&amp;"-1",Matches!$J$2:$J$201,0))&lt;&gt;"",$C1318&gt;=INDEX(Matches!$F$2:$F$201,MATCH($A1318&amp;"-1",Matches!$J$2:$J$201,0))),"",IF(AND(D1318=INDEX(Matches!$G$2:$G$201,MATCH($A1318&amp;"-1",Matches!$J$2:$J$201,0)),E1318=INDEX(Matches!$H$2:$H$201,MATCH($A1318&amp;"-1",Matches!$J$2:$J$201,0))),5,IF(SIGN(D1318-E1318)&lt;&gt;SIGN(INDEX(Matches!$G$2:$G$201,MATCH($A1318&amp;"-1",Matches!$J$2:$J$201,0))-INDEX(Matches!$H$2:$H$201,MATCH($A1318&amp;"-1",Matches!$J$2:$J$201,0))),0,IF(D1318-E1318=INDEX(Matches!$G$2:$G$201,MATCH($A1318&amp;"-1",Matches!$J$2:$J$201,0))-INDEX(Matches!$H$2:$H$201,MATCH($A1318&amp;"-1",Matches!$J$2:$J$201,0)),3,2))))),""))</f>
        <v/>
      </c>
      <c r="Y1318" s="12" t="str">
        <f aca="false">IF(OR($B1318="",F1318="",G1318=""),"",IFERROR(IF(OR(INDEX(Matches!$I$2:$I$201,MATCH($A1318&amp;"-2",Matches!$J$2:$J$201,0))="Void",INDEX(Matches!$G$2:$G$201,MATCH($A1318&amp;"-2",Matches!$J$2:$J$201,0))="",INDEX(Matches!$H$2:$H$201,MATCH($A1318&amp;"-2",Matches!$J$2:$J$201,0))=""),"",IF(AND($C1318&lt;&gt;"",INDEX(Matches!$F$2:$F$201,MATCH($A1318&amp;"-2",Matches!$J$2:$J$201,0))&lt;&gt;"",$C1318&gt;=INDEX(Matches!$F$2:$F$201,MATCH($A1318&amp;"-2",Matches!$J$2:$J$201,0))),"",IF(AND(F1318=INDEX(Matches!$G$2:$G$201,MATCH($A1318&amp;"-2",Matches!$J$2:$J$201,0)),G1318=INDEX(Matches!$H$2:$H$201,MATCH($A1318&amp;"-2",Matches!$J$2:$J$201,0))),5,IF(SIGN(F1318-G1318)&lt;&gt;SIGN(INDEX(Matches!$G$2:$G$201,MATCH($A1318&amp;"-2",Matches!$J$2:$J$201,0))-INDEX(Matches!$H$2:$H$201,MATCH($A1318&amp;"-2",Matches!$J$2:$J$201,0))),0,IF(F1318-G1318=INDEX(Matches!$G$2:$G$201,MATCH($A1318&amp;"-2",Matches!$J$2:$J$201,0))-INDEX(Matches!$H$2:$H$201,MATCH($A1318&amp;"-2",Matches!$J$2:$J$201,0)),3,2))))),""))</f>
        <v/>
      </c>
      <c r="Z1318" s="12" t="str">
        <f aca="false">IF(OR($B1318="",H1318="",I1318=""),"",IFERROR(IF(OR(INDEX(Matches!$I$2:$I$201,MATCH($A1318&amp;"-3",Matches!$J$2:$J$201,0))="Void",INDEX(Matches!$G$2:$G$201,MATCH($A1318&amp;"-3",Matches!$J$2:$J$201,0))="",INDEX(Matches!$H$2:$H$201,MATCH($A1318&amp;"-3",Matches!$J$2:$J$201,0))=""),"",IF(AND($C1318&lt;&gt;"",INDEX(Matches!$F$2:$F$201,MATCH($A1318&amp;"-3",Matches!$J$2:$J$201,0))&lt;&gt;"",$C1318&gt;=INDEX(Matches!$F$2:$F$201,MATCH($A1318&amp;"-3",Matches!$J$2:$J$201,0))),"",IF(AND(H1318=INDEX(Matches!$G$2:$G$201,MATCH($A1318&amp;"-3",Matches!$J$2:$J$201,0)),I1318=INDEX(Matches!$H$2:$H$201,MATCH($A1318&amp;"-3",Matches!$J$2:$J$201,0))),5,IF(SIGN(H1318-I1318)&lt;&gt;SIGN(INDEX(Matches!$G$2:$G$201,MATCH($A1318&amp;"-3",Matches!$J$2:$J$201,0))-INDEX(Matches!$H$2:$H$201,MATCH($A1318&amp;"-3",Matches!$J$2:$J$201,0))),0,IF(H1318-I1318=INDEX(Matches!$G$2:$G$201,MATCH($A1318&amp;"-3",Matches!$J$2:$J$201,0))-INDEX(Matches!$H$2:$H$201,MATCH($A1318&amp;"-3",Matches!$J$2:$J$201,0)),3,2))))),""))</f>
        <v/>
      </c>
      <c r="AA1318" s="12" t="str">
        <f aca="false">IF(OR($B1318="",J1318="",K1318=""),"",IFERROR(IF(OR(INDEX(Matches!$I$2:$I$201,MATCH($A1318&amp;"-4",Matches!$J$2:$J$201,0))="Void",INDEX(Matches!$G$2:$G$201,MATCH($A1318&amp;"-4",Matches!$J$2:$J$201,0))="",INDEX(Matches!$H$2:$H$201,MATCH($A1318&amp;"-4",Matches!$J$2:$J$201,0))=""),"",IF(AND($C1318&lt;&gt;"",INDEX(Matches!$F$2:$F$201,MATCH($A1318&amp;"-4",Matches!$J$2:$J$201,0))&lt;&gt;"",$C1318&gt;=INDEX(Matches!$F$2:$F$201,MATCH($A1318&amp;"-4",Matches!$J$2:$J$201,0))),"",IF(AND(J1318=INDEX(Matches!$G$2:$G$201,MATCH($A1318&amp;"-4",Matches!$J$2:$J$201,0)),K1318=INDEX(Matches!$H$2:$H$201,MATCH($A1318&amp;"-4",Matches!$J$2:$J$201,0))),5,IF(SIGN(J1318-K1318)&lt;&gt;SIGN(INDEX(Matches!$G$2:$G$201,MATCH($A1318&amp;"-4",Matches!$J$2:$J$201,0))-INDEX(Matches!$H$2:$H$201,MATCH($A1318&amp;"-4",Matches!$J$2:$J$201,0))),0,IF(J1318-K1318=INDEX(Matches!$G$2:$G$201,MATCH($A1318&amp;"-4",Matches!$J$2:$J$201,0))-INDEX(Matches!$H$2:$H$201,MATCH($A1318&amp;"-4",Matches!$J$2:$J$201,0)),3,2))))),""))</f>
        <v/>
      </c>
      <c r="AB1318" s="12" t="str">
        <f aca="false">IF(OR($B1318="",L1318="",M1318=""),"",IFERROR(IF(OR(INDEX(Matches!$I$2:$I$201,MATCH($A1318&amp;"-5",Matches!$J$2:$J$201,0))="Void",INDEX(Matches!$G$2:$G$201,MATCH($A1318&amp;"-5",Matches!$J$2:$J$201,0))="",INDEX(Matches!$H$2:$H$201,MATCH($A1318&amp;"-5",Matches!$J$2:$J$201,0))=""),"",IF(AND($C1318&lt;&gt;"",INDEX(Matches!$F$2:$F$201,MATCH($A1318&amp;"-5",Matches!$J$2:$J$201,0))&lt;&gt;"",$C1318&gt;=INDEX(Matches!$F$2:$F$201,MATCH($A1318&amp;"-5",Matches!$J$2:$J$201,0))),"",IF(AND(L1318=INDEX(Matches!$G$2:$G$201,MATCH($A1318&amp;"-5",Matches!$J$2:$J$201,0)),M1318=INDEX(Matches!$H$2:$H$201,MATCH($A1318&amp;"-5",Matches!$J$2:$J$201,0))),5,IF(SIGN(L1318-M1318)&lt;&gt;SIGN(INDEX(Matches!$G$2:$G$201,MATCH($A1318&amp;"-5",Matches!$J$2:$J$201,0))-INDEX(Matches!$H$2:$H$201,MATCH($A1318&amp;"-5",Matches!$J$2:$J$201,0))),0,IF(L1318-M1318=INDEX(Matches!$G$2:$G$201,MATCH($A1318&amp;"-5",Matches!$J$2:$J$201,0))-INDEX(Matches!$H$2:$H$201,MATCH($A1318&amp;"-5",Matches!$J$2:$J$201,0)),3,2))))),""))</f>
        <v/>
      </c>
      <c r="AC1318" s="12" t="str">
        <f aca="false">IF(OR($B1318="",N1318="",O1318=""),"",IFERROR(IF(OR(INDEX(Matches!$I$2:$I$201,MATCH($A1318&amp;"-6",Matches!$J$2:$J$201,0))="Void",INDEX(Matches!$G$2:$G$201,MATCH($A1318&amp;"-6",Matches!$J$2:$J$201,0))="",INDEX(Matches!$H$2:$H$201,MATCH($A1318&amp;"-6",Matches!$J$2:$J$201,0))=""),"",IF(AND($C1318&lt;&gt;"",INDEX(Matches!$F$2:$F$201,MATCH($A1318&amp;"-6",Matches!$J$2:$J$201,0))&lt;&gt;"",$C1318&gt;=INDEX(Matches!$F$2:$F$201,MATCH($A1318&amp;"-6",Matches!$J$2:$J$201,0))),"",IF(AND(N1318=INDEX(Matches!$G$2:$G$201,MATCH($A1318&amp;"-6",Matches!$J$2:$J$201,0)),O1318=INDEX(Matches!$H$2:$H$201,MATCH($A1318&amp;"-6",Matches!$J$2:$J$201,0))),5,IF(SIGN(N1318-O1318)&lt;&gt;SIGN(INDEX(Matches!$G$2:$G$201,MATCH($A1318&amp;"-6",Matches!$J$2:$J$201,0))-INDEX(Matches!$H$2:$H$201,MATCH($A1318&amp;"-6",Matches!$J$2:$J$201,0))),0,IF(N1318-O1318=INDEX(Matches!$G$2:$G$201,MATCH($A1318&amp;"-6",Matches!$J$2:$J$201,0))-INDEX(Matches!$H$2:$H$201,MATCH($A1318&amp;"-6",Matches!$J$2:$J$201,0)),3,2))))),""))</f>
        <v/>
      </c>
      <c r="AD1318" s="12" t="str">
        <f aca="false">IF(OR($B1318="",P1318="",Q1318=""),"",IFERROR(IF(OR(INDEX(Matches!$I$2:$I$201,MATCH($A1318&amp;"-7",Matches!$J$2:$J$201,0))="Void",INDEX(Matches!$G$2:$G$201,MATCH($A1318&amp;"-7",Matches!$J$2:$J$201,0))="",INDEX(Matches!$H$2:$H$201,MATCH($A1318&amp;"-7",Matches!$J$2:$J$201,0))=""),"",IF(AND($C1318&lt;&gt;"",INDEX(Matches!$F$2:$F$201,MATCH($A1318&amp;"-7",Matches!$J$2:$J$201,0))&lt;&gt;"",$C1318&gt;=INDEX(Matches!$F$2:$F$201,MATCH($A1318&amp;"-7",Matches!$J$2:$J$201,0))),"",IF(AND(P1318=INDEX(Matches!$G$2:$G$201,MATCH($A1318&amp;"-7",Matches!$J$2:$J$201,0)),Q1318=INDEX(Matches!$H$2:$H$201,MATCH($A1318&amp;"-7",Matches!$J$2:$J$201,0))),5,IF(SIGN(P1318-Q1318)&lt;&gt;SIGN(INDEX(Matches!$G$2:$G$201,MATCH($A1318&amp;"-7",Matches!$J$2:$J$201,0))-INDEX(Matches!$H$2:$H$201,MATCH($A1318&amp;"-7",Matches!$J$2:$J$201,0))),0,IF(P1318-Q1318=INDEX(Matches!$G$2:$G$201,MATCH($A1318&amp;"-7",Matches!$J$2:$J$201,0))-INDEX(Matches!$H$2:$H$201,MATCH($A1318&amp;"-7",Matches!$J$2:$J$201,0)),3,2))))),""))</f>
        <v/>
      </c>
      <c r="AE1318" s="12" t="str">
        <f aca="false">IF(OR($B1318="",R1318="",S1318=""),"",IFERROR(IF(OR(INDEX(Matches!$I$2:$I$201,MATCH($A1318&amp;"-8",Matches!$J$2:$J$201,0))="Void",INDEX(Matches!$G$2:$G$201,MATCH($A1318&amp;"-8",Matches!$J$2:$J$201,0))="",INDEX(Matches!$H$2:$H$201,MATCH($A1318&amp;"-8",Matches!$J$2:$J$201,0))=""),"",IF(AND($C1318&lt;&gt;"",INDEX(Matches!$F$2:$F$201,MATCH($A1318&amp;"-8",Matches!$J$2:$J$201,0))&lt;&gt;"",$C1318&gt;=INDEX(Matches!$F$2:$F$201,MATCH($A1318&amp;"-8",Matches!$J$2:$J$201,0))),"",IF(AND(R1318=INDEX(Matches!$G$2:$G$201,MATCH($A1318&amp;"-8",Matches!$J$2:$J$201,0)),S1318=INDEX(Matches!$H$2:$H$201,MATCH($A1318&amp;"-8",Matches!$J$2:$J$201,0))),5,IF(SIGN(R1318-S1318)&lt;&gt;SIGN(INDEX(Matches!$G$2:$G$201,MATCH($A1318&amp;"-8",Matches!$J$2:$J$201,0))-INDEX(Matches!$H$2:$H$201,MATCH($A1318&amp;"-8",Matches!$J$2:$J$201,0))),0,IF(R1318-S1318=INDEX(Matches!$G$2:$G$201,MATCH($A1318&amp;"-8",Matches!$J$2:$J$201,0))-INDEX(Matches!$H$2:$H$201,MATCH($A1318&amp;"-8",Matches!$J$2:$J$201,0)),3,2))))),""))</f>
        <v/>
      </c>
      <c r="AF1318" s="12" t="str">
        <f aca="false">IF(OR($B1318="",T1318="",U1318=""),"",IFERROR(IF(OR(INDEX(Matches!$I$2:$I$201,MATCH($A1318&amp;"-9",Matches!$J$2:$J$201,0))="Void",INDEX(Matches!$G$2:$G$201,MATCH($A1318&amp;"-9",Matches!$J$2:$J$201,0))="",INDEX(Matches!$H$2:$H$201,MATCH($A1318&amp;"-9",Matches!$J$2:$J$201,0))=""),"",IF(AND($C1318&lt;&gt;"",INDEX(Matches!$F$2:$F$201,MATCH($A1318&amp;"-9",Matches!$J$2:$J$201,0))&lt;&gt;"",$C1318&gt;=INDEX(Matches!$F$2:$F$201,MATCH($A1318&amp;"-9",Matches!$J$2:$J$201,0))),"",IF(AND(T1318=INDEX(Matches!$G$2:$G$201,MATCH($A1318&amp;"-9",Matches!$J$2:$J$201,0)),U1318=INDEX(Matches!$H$2:$H$201,MATCH($A1318&amp;"-9",Matches!$J$2:$J$201,0))),5,IF(SIGN(T1318-U1318)&lt;&gt;SIGN(INDEX(Matches!$G$2:$G$201,MATCH($A1318&amp;"-9",Matches!$J$2:$J$201,0))-INDEX(Matches!$H$2:$H$201,MATCH($A1318&amp;"-9",Matches!$J$2:$J$201,0))),0,IF(T1318-U1318=INDEX(Matches!$G$2:$G$201,MATCH($A1318&amp;"-9",Matches!$J$2:$J$201,0))-INDEX(Matches!$H$2:$H$201,MATCH($A1318&amp;"-9",Matches!$J$2:$J$201,0)),3,2))))),""))</f>
        <v/>
      </c>
      <c r="AG1318" s="12" t="str">
        <f aca="false">IF(OR($B1318="",V1318="",W1318=""),"",IFERROR(IF(OR(INDEX(Matches!$I$2:$I$201,MATCH($A1318&amp;"-10",Matches!$J$2:$J$201,0))="Void",INDEX(Matches!$G$2:$G$201,MATCH($A1318&amp;"-10",Matches!$J$2:$J$201,0))="",INDEX(Matches!$H$2:$H$201,MATCH($A1318&amp;"-10",Matches!$J$2:$J$201,0))=""),"",IF(AND($C1318&lt;&gt;"",INDEX(Matches!$F$2:$F$201,MATCH($A1318&amp;"-10",Matches!$J$2:$J$201,0))&lt;&gt;"",$C1318&gt;=INDEX(Matches!$F$2:$F$201,MATCH($A1318&amp;"-10",Matches!$J$2:$J$201,0))),"",IF(AND(V1318=INDEX(Matches!$G$2:$G$201,MATCH($A1318&amp;"-10",Matches!$J$2:$J$201,0)),W1318=INDEX(Matches!$H$2:$H$201,MATCH($A1318&amp;"-10",Matches!$J$2:$J$201,0))),5,IF(SIGN(V1318-W1318)&lt;&gt;SIGN(INDEX(Matches!$G$2:$G$201,MATCH($A1318&amp;"-10",Matches!$J$2:$J$201,0))-INDEX(Matches!$H$2:$H$201,MATCH($A1318&amp;"-10",Matches!$J$2:$J$201,0))),0,IF(V1318-W1318=INDEX(Matches!$G$2:$G$201,MATCH($A1318&amp;"-10",Matches!$J$2:$J$201,0))-INDEX(Matches!$H$2:$H$201,MATCH($A1318&amp;"-10",Matches!$J$2:$J$201,0)),3,2))))),""))</f>
        <v/>
      </c>
      <c r="AH1318" s="13" t="str">
        <f aca="false">IF($B1318="","",SUM(X1318:AG1318))</f>
        <v/>
      </c>
      <c r="AI1318" s="12" t="str">
        <f aca="false">IF($B1318="","",COUNTIF(X1318:AG1318,5))</f>
        <v/>
      </c>
      <c r="AJ1318" s="12" t="str">
        <f aca="false">IF($B1318="","",COUNTIF(X1318:AG1318,"&gt;=2"))</f>
        <v/>
      </c>
      <c r="AK1318" s="12" t="str">
        <f aca="false">IF($B1318="","",COUNT(X1318:AG1318))</f>
        <v/>
      </c>
    </row>
    <row r="1319" customFormat="false" ht="15" hidden="false" customHeight="false" outlineLevel="0" collapsed="false">
      <c r="A1319" s="7"/>
      <c r="B1319" s="7"/>
      <c r="C1319" s="11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12" t="str">
        <f aca="false">IF(OR($B1319="",D1319="",E1319=""),"",IFERROR(IF(OR(INDEX(Matches!$I$2:$I$201,MATCH($A1319&amp;"-1",Matches!$J$2:$J$201,0))="Void",INDEX(Matches!$G$2:$G$201,MATCH($A1319&amp;"-1",Matches!$J$2:$J$201,0))="",INDEX(Matches!$H$2:$H$201,MATCH($A1319&amp;"-1",Matches!$J$2:$J$201,0))=""),"",IF(AND($C1319&lt;&gt;"",INDEX(Matches!$F$2:$F$201,MATCH($A1319&amp;"-1",Matches!$J$2:$J$201,0))&lt;&gt;"",$C1319&gt;=INDEX(Matches!$F$2:$F$201,MATCH($A1319&amp;"-1",Matches!$J$2:$J$201,0))),"",IF(AND(D1319=INDEX(Matches!$G$2:$G$201,MATCH($A1319&amp;"-1",Matches!$J$2:$J$201,0)),E1319=INDEX(Matches!$H$2:$H$201,MATCH($A1319&amp;"-1",Matches!$J$2:$J$201,0))),5,IF(SIGN(D1319-E1319)&lt;&gt;SIGN(INDEX(Matches!$G$2:$G$201,MATCH($A1319&amp;"-1",Matches!$J$2:$J$201,0))-INDEX(Matches!$H$2:$H$201,MATCH($A1319&amp;"-1",Matches!$J$2:$J$201,0))),0,IF(D1319-E1319=INDEX(Matches!$G$2:$G$201,MATCH($A1319&amp;"-1",Matches!$J$2:$J$201,0))-INDEX(Matches!$H$2:$H$201,MATCH($A1319&amp;"-1",Matches!$J$2:$J$201,0)),3,2))))),""))</f>
        <v/>
      </c>
      <c r="Y1319" s="12" t="str">
        <f aca="false">IF(OR($B1319="",F1319="",G1319=""),"",IFERROR(IF(OR(INDEX(Matches!$I$2:$I$201,MATCH($A1319&amp;"-2",Matches!$J$2:$J$201,0))="Void",INDEX(Matches!$G$2:$G$201,MATCH($A1319&amp;"-2",Matches!$J$2:$J$201,0))="",INDEX(Matches!$H$2:$H$201,MATCH($A1319&amp;"-2",Matches!$J$2:$J$201,0))=""),"",IF(AND($C1319&lt;&gt;"",INDEX(Matches!$F$2:$F$201,MATCH($A1319&amp;"-2",Matches!$J$2:$J$201,0))&lt;&gt;"",$C1319&gt;=INDEX(Matches!$F$2:$F$201,MATCH($A1319&amp;"-2",Matches!$J$2:$J$201,0))),"",IF(AND(F1319=INDEX(Matches!$G$2:$G$201,MATCH($A1319&amp;"-2",Matches!$J$2:$J$201,0)),G1319=INDEX(Matches!$H$2:$H$201,MATCH($A1319&amp;"-2",Matches!$J$2:$J$201,0))),5,IF(SIGN(F1319-G1319)&lt;&gt;SIGN(INDEX(Matches!$G$2:$G$201,MATCH($A1319&amp;"-2",Matches!$J$2:$J$201,0))-INDEX(Matches!$H$2:$H$201,MATCH($A1319&amp;"-2",Matches!$J$2:$J$201,0))),0,IF(F1319-G1319=INDEX(Matches!$G$2:$G$201,MATCH($A1319&amp;"-2",Matches!$J$2:$J$201,0))-INDEX(Matches!$H$2:$H$201,MATCH($A1319&amp;"-2",Matches!$J$2:$J$201,0)),3,2))))),""))</f>
        <v/>
      </c>
      <c r="Z1319" s="12" t="str">
        <f aca="false">IF(OR($B1319="",H1319="",I1319=""),"",IFERROR(IF(OR(INDEX(Matches!$I$2:$I$201,MATCH($A1319&amp;"-3",Matches!$J$2:$J$201,0))="Void",INDEX(Matches!$G$2:$G$201,MATCH($A1319&amp;"-3",Matches!$J$2:$J$201,0))="",INDEX(Matches!$H$2:$H$201,MATCH($A1319&amp;"-3",Matches!$J$2:$J$201,0))=""),"",IF(AND($C1319&lt;&gt;"",INDEX(Matches!$F$2:$F$201,MATCH($A1319&amp;"-3",Matches!$J$2:$J$201,0))&lt;&gt;"",$C1319&gt;=INDEX(Matches!$F$2:$F$201,MATCH($A1319&amp;"-3",Matches!$J$2:$J$201,0))),"",IF(AND(H1319=INDEX(Matches!$G$2:$G$201,MATCH($A1319&amp;"-3",Matches!$J$2:$J$201,0)),I1319=INDEX(Matches!$H$2:$H$201,MATCH($A1319&amp;"-3",Matches!$J$2:$J$201,0))),5,IF(SIGN(H1319-I1319)&lt;&gt;SIGN(INDEX(Matches!$G$2:$G$201,MATCH($A1319&amp;"-3",Matches!$J$2:$J$201,0))-INDEX(Matches!$H$2:$H$201,MATCH($A1319&amp;"-3",Matches!$J$2:$J$201,0))),0,IF(H1319-I1319=INDEX(Matches!$G$2:$G$201,MATCH($A1319&amp;"-3",Matches!$J$2:$J$201,0))-INDEX(Matches!$H$2:$H$201,MATCH($A1319&amp;"-3",Matches!$J$2:$J$201,0)),3,2))))),""))</f>
        <v/>
      </c>
      <c r="AA1319" s="12" t="str">
        <f aca="false">IF(OR($B1319="",J1319="",K1319=""),"",IFERROR(IF(OR(INDEX(Matches!$I$2:$I$201,MATCH($A1319&amp;"-4",Matches!$J$2:$J$201,0))="Void",INDEX(Matches!$G$2:$G$201,MATCH($A1319&amp;"-4",Matches!$J$2:$J$201,0))="",INDEX(Matches!$H$2:$H$201,MATCH($A1319&amp;"-4",Matches!$J$2:$J$201,0))=""),"",IF(AND($C1319&lt;&gt;"",INDEX(Matches!$F$2:$F$201,MATCH($A1319&amp;"-4",Matches!$J$2:$J$201,0))&lt;&gt;"",$C1319&gt;=INDEX(Matches!$F$2:$F$201,MATCH($A1319&amp;"-4",Matches!$J$2:$J$201,0))),"",IF(AND(J1319=INDEX(Matches!$G$2:$G$201,MATCH($A1319&amp;"-4",Matches!$J$2:$J$201,0)),K1319=INDEX(Matches!$H$2:$H$201,MATCH($A1319&amp;"-4",Matches!$J$2:$J$201,0))),5,IF(SIGN(J1319-K1319)&lt;&gt;SIGN(INDEX(Matches!$G$2:$G$201,MATCH($A1319&amp;"-4",Matches!$J$2:$J$201,0))-INDEX(Matches!$H$2:$H$201,MATCH($A1319&amp;"-4",Matches!$J$2:$J$201,0))),0,IF(J1319-K1319=INDEX(Matches!$G$2:$G$201,MATCH($A1319&amp;"-4",Matches!$J$2:$J$201,0))-INDEX(Matches!$H$2:$H$201,MATCH($A1319&amp;"-4",Matches!$J$2:$J$201,0)),3,2))))),""))</f>
        <v/>
      </c>
      <c r="AB1319" s="12" t="str">
        <f aca="false">IF(OR($B1319="",L1319="",M1319=""),"",IFERROR(IF(OR(INDEX(Matches!$I$2:$I$201,MATCH($A1319&amp;"-5",Matches!$J$2:$J$201,0))="Void",INDEX(Matches!$G$2:$G$201,MATCH($A1319&amp;"-5",Matches!$J$2:$J$201,0))="",INDEX(Matches!$H$2:$H$201,MATCH($A1319&amp;"-5",Matches!$J$2:$J$201,0))=""),"",IF(AND($C1319&lt;&gt;"",INDEX(Matches!$F$2:$F$201,MATCH($A1319&amp;"-5",Matches!$J$2:$J$201,0))&lt;&gt;"",$C1319&gt;=INDEX(Matches!$F$2:$F$201,MATCH($A1319&amp;"-5",Matches!$J$2:$J$201,0))),"",IF(AND(L1319=INDEX(Matches!$G$2:$G$201,MATCH($A1319&amp;"-5",Matches!$J$2:$J$201,0)),M1319=INDEX(Matches!$H$2:$H$201,MATCH($A1319&amp;"-5",Matches!$J$2:$J$201,0))),5,IF(SIGN(L1319-M1319)&lt;&gt;SIGN(INDEX(Matches!$G$2:$G$201,MATCH($A1319&amp;"-5",Matches!$J$2:$J$201,0))-INDEX(Matches!$H$2:$H$201,MATCH($A1319&amp;"-5",Matches!$J$2:$J$201,0))),0,IF(L1319-M1319=INDEX(Matches!$G$2:$G$201,MATCH($A1319&amp;"-5",Matches!$J$2:$J$201,0))-INDEX(Matches!$H$2:$H$201,MATCH($A1319&amp;"-5",Matches!$J$2:$J$201,0)),3,2))))),""))</f>
        <v/>
      </c>
      <c r="AC1319" s="12" t="str">
        <f aca="false">IF(OR($B1319="",N1319="",O1319=""),"",IFERROR(IF(OR(INDEX(Matches!$I$2:$I$201,MATCH($A1319&amp;"-6",Matches!$J$2:$J$201,0))="Void",INDEX(Matches!$G$2:$G$201,MATCH($A1319&amp;"-6",Matches!$J$2:$J$201,0))="",INDEX(Matches!$H$2:$H$201,MATCH($A1319&amp;"-6",Matches!$J$2:$J$201,0))=""),"",IF(AND($C1319&lt;&gt;"",INDEX(Matches!$F$2:$F$201,MATCH($A1319&amp;"-6",Matches!$J$2:$J$201,0))&lt;&gt;"",$C1319&gt;=INDEX(Matches!$F$2:$F$201,MATCH($A1319&amp;"-6",Matches!$J$2:$J$201,0))),"",IF(AND(N1319=INDEX(Matches!$G$2:$G$201,MATCH($A1319&amp;"-6",Matches!$J$2:$J$201,0)),O1319=INDEX(Matches!$H$2:$H$201,MATCH($A1319&amp;"-6",Matches!$J$2:$J$201,0))),5,IF(SIGN(N1319-O1319)&lt;&gt;SIGN(INDEX(Matches!$G$2:$G$201,MATCH($A1319&amp;"-6",Matches!$J$2:$J$201,0))-INDEX(Matches!$H$2:$H$201,MATCH($A1319&amp;"-6",Matches!$J$2:$J$201,0))),0,IF(N1319-O1319=INDEX(Matches!$G$2:$G$201,MATCH($A1319&amp;"-6",Matches!$J$2:$J$201,0))-INDEX(Matches!$H$2:$H$201,MATCH($A1319&amp;"-6",Matches!$J$2:$J$201,0)),3,2))))),""))</f>
        <v/>
      </c>
      <c r="AD1319" s="12" t="str">
        <f aca="false">IF(OR($B1319="",P1319="",Q1319=""),"",IFERROR(IF(OR(INDEX(Matches!$I$2:$I$201,MATCH($A1319&amp;"-7",Matches!$J$2:$J$201,0))="Void",INDEX(Matches!$G$2:$G$201,MATCH($A1319&amp;"-7",Matches!$J$2:$J$201,0))="",INDEX(Matches!$H$2:$H$201,MATCH($A1319&amp;"-7",Matches!$J$2:$J$201,0))=""),"",IF(AND($C1319&lt;&gt;"",INDEX(Matches!$F$2:$F$201,MATCH($A1319&amp;"-7",Matches!$J$2:$J$201,0))&lt;&gt;"",$C1319&gt;=INDEX(Matches!$F$2:$F$201,MATCH($A1319&amp;"-7",Matches!$J$2:$J$201,0))),"",IF(AND(P1319=INDEX(Matches!$G$2:$G$201,MATCH($A1319&amp;"-7",Matches!$J$2:$J$201,0)),Q1319=INDEX(Matches!$H$2:$H$201,MATCH($A1319&amp;"-7",Matches!$J$2:$J$201,0))),5,IF(SIGN(P1319-Q1319)&lt;&gt;SIGN(INDEX(Matches!$G$2:$G$201,MATCH($A1319&amp;"-7",Matches!$J$2:$J$201,0))-INDEX(Matches!$H$2:$H$201,MATCH($A1319&amp;"-7",Matches!$J$2:$J$201,0))),0,IF(P1319-Q1319=INDEX(Matches!$G$2:$G$201,MATCH($A1319&amp;"-7",Matches!$J$2:$J$201,0))-INDEX(Matches!$H$2:$H$201,MATCH($A1319&amp;"-7",Matches!$J$2:$J$201,0)),3,2))))),""))</f>
        <v/>
      </c>
      <c r="AE1319" s="12" t="str">
        <f aca="false">IF(OR($B1319="",R1319="",S1319=""),"",IFERROR(IF(OR(INDEX(Matches!$I$2:$I$201,MATCH($A1319&amp;"-8",Matches!$J$2:$J$201,0))="Void",INDEX(Matches!$G$2:$G$201,MATCH($A1319&amp;"-8",Matches!$J$2:$J$201,0))="",INDEX(Matches!$H$2:$H$201,MATCH($A1319&amp;"-8",Matches!$J$2:$J$201,0))=""),"",IF(AND($C1319&lt;&gt;"",INDEX(Matches!$F$2:$F$201,MATCH($A1319&amp;"-8",Matches!$J$2:$J$201,0))&lt;&gt;"",$C1319&gt;=INDEX(Matches!$F$2:$F$201,MATCH($A1319&amp;"-8",Matches!$J$2:$J$201,0))),"",IF(AND(R1319=INDEX(Matches!$G$2:$G$201,MATCH($A1319&amp;"-8",Matches!$J$2:$J$201,0)),S1319=INDEX(Matches!$H$2:$H$201,MATCH($A1319&amp;"-8",Matches!$J$2:$J$201,0))),5,IF(SIGN(R1319-S1319)&lt;&gt;SIGN(INDEX(Matches!$G$2:$G$201,MATCH($A1319&amp;"-8",Matches!$J$2:$J$201,0))-INDEX(Matches!$H$2:$H$201,MATCH($A1319&amp;"-8",Matches!$J$2:$J$201,0))),0,IF(R1319-S1319=INDEX(Matches!$G$2:$G$201,MATCH($A1319&amp;"-8",Matches!$J$2:$J$201,0))-INDEX(Matches!$H$2:$H$201,MATCH($A1319&amp;"-8",Matches!$J$2:$J$201,0)),3,2))))),""))</f>
        <v/>
      </c>
      <c r="AF1319" s="12" t="str">
        <f aca="false">IF(OR($B1319="",T1319="",U1319=""),"",IFERROR(IF(OR(INDEX(Matches!$I$2:$I$201,MATCH($A1319&amp;"-9",Matches!$J$2:$J$201,0))="Void",INDEX(Matches!$G$2:$G$201,MATCH($A1319&amp;"-9",Matches!$J$2:$J$201,0))="",INDEX(Matches!$H$2:$H$201,MATCH($A1319&amp;"-9",Matches!$J$2:$J$201,0))=""),"",IF(AND($C1319&lt;&gt;"",INDEX(Matches!$F$2:$F$201,MATCH($A1319&amp;"-9",Matches!$J$2:$J$201,0))&lt;&gt;"",$C1319&gt;=INDEX(Matches!$F$2:$F$201,MATCH($A1319&amp;"-9",Matches!$J$2:$J$201,0))),"",IF(AND(T1319=INDEX(Matches!$G$2:$G$201,MATCH($A1319&amp;"-9",Matches!$J$2:$J$201,0)),U1319=INDEX(Matches!$H$2:$H$201,MATCH($A1319&amp;"-9",Matches!$J$2:$J$201,0))),5,IF(SIGN(T1319-U1319)&lt;&gt;SIGN(INDEX(Matches!$G$2:$G$201,MATCH($A1319&amp;"-9",Matches!$J$2:$J$201,0))-INDEX(Matches!$H$2:$H$201,MATCH($A1319&amp;"-9",Matches!$J$2:$J$201,0))),0,IF(T1319-U1319=INDEX(Matches!$G$2:$G$201,MATCH($A1319&amp;"-9",Matches!$J$2:$J$201,0))-INDEX(Matches!$H$2:$H$201,MATCH($A1319&amp;"-9",Matches!$J$2:$J$201,0)),3,2))))),""))</f>
        <v/>
      </c>
      <c r="AG1319" s="12" t="str">
        <f aca="false">IF(OR($B1319="",V1319="",W1319=""),"",IFERROR(IF(OR(INDEX(Matches!$I$2:$I$201,MATCH($A1319&amp;"-10",Matches!$J$2:$J$201,0))="Void",INDEX(Matches!$G$2:$G$201,MATCH($A1319&amp;"-10",Matches!$J$2:$J$201,0))="",INDEX(Matches!$H$2:$H$201,MATCH($A1319&amp;"-10",Matches!$J$2:$J$201,0))=""),"",IF(AND($C1319&lt;&gt;"",INDEX(Matches!$F$2:$F$201,MATCH($A1319&amp;"-10",Matches!$J$2:$J$201,0))&lt;&gt;"",$C1319&gt;=INDEX(Matches!$F$2:$F$201,MATCH($A1319&amp;"-10",Matches!$J$2:$J$201,0))),"",IF(AND(V1319=INDEX(Matches!$G$2:$G$201,MATCH($A1319&amp;"-10",Matches!$J$2:$J$201,0)),W1319=INDEX(Matches!$H$2:$H$201,MATCH($A1319&amp;"-10",Matches!$J$2:$J$201,0))),5,IF(SIGN(V1319-W1319)&lt;&gt;SIGN(INDEX(Matches!$G$2:$G$201,MATCH($A1319&amp;"-10",Matches!$J$2:$J$201,0))-INDEX(Matches!$H$2:$H$201,MATCH($A1319&amp;"-10",Matches!$J$2:$J$201,0))),0,IF(V1319-W1319=INDEX(Matches!$G$2:$G$201,MATCH($A1319&amp;"-10",Matches!$J$2:$J$201,0))-INDEX(Matches!$H$2:$H$201,MATCH($A1319&amp;"-10",Matches!$J$2:$J$201,0)),3,2))))),""))</f>
        <v/>
      </c>
      <c r="AH1319" s="13" t="str">
        <f aca="false">IF($B1319="","",SUM(X1319:AG1319))</f>
        <v/>
      </c>
      <c r="AI1319" s="12" t="str">
        <f aca="false">IF($B1319="","",COUNTIF(X1319:AG1319,5))</f>
        <v/>
      </c>
      <c r="AJ1319" s="12" t="str">
        <f aca="false">IF($B1319="","",COUNTIF(X1319:AG1319,"&gt;=2"))</f>
        <v/>
      </c>
      <c r="AK1319" s="12" t="str">
        <f aca="false">IF($B1319="","",COUNT(X1319:AG1319))</f>
        <v/>
      </c>
    </row>
    <row r="1320" customFormat="false" ht="15" hidden="false" customHeight="false" outlineLevel="0" collapsed="false">
      <c r="A1320" s="7"/>
      <c r="B1320" s="7"/>
      <c r="C1320" s="11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12" t="str">
        <f aca="false">IF(OR($B1320="",D1320="",E1320=""),"",IFERROR(IF(OR(INDEX(Matches!$I$2:$I$201,MATCH($A1320&amp;"-1",Matches!$J$2:$J$201,0))="Void",INDEX(Matches!$G$2:$G$201,MATCH($A1320&amp;"-1",Matches!$J$2:$J$201,0))="",INDEX(Matches!$H$2:$H$201,MATCH($A1320&amp;"-1",Matches!$J$2:$J$201,0))=""),"",IF(AND($C1320&lt;&gt;"",INDEX(Matches!$F$2:$F$201,MATCH($A1320&amp;"-1",Matches!$J$2:$J$201,0))&lt;&gt;"",$C1320&gt;=INDEX(Matches!$F$2:$F$201,MATCH($A1320&amp;"-1",Matches!$J$2:$J$201,0))),"",IF(AND(D1320=INDEX(Matches!$G$2:$G$201,MATCH($A1320&amp;"-1",Matches!$J$2:$J$201,0)),E1320=INDEX(Matches!$H$2:$H$201,MATCH($A1320&amp;"-1",Matches!$J$2:$J$201,0))),5,IF(SIGN(D1320-E1320)&lt;&gt;SIGN(INDEX(Matches!$G$2:$G$201,MATCH($A1320&amp;"-1",Matches!$J$2:$J$201,0))-INDEX(Matches!$H$2:$H$201,MATCH($A1320&amp;"-1",Matches!$J$2:$J$201,0))),0,IF(D1320-E1320=INDEX(Matches!$G$2:$G$201,MATCH($A1320&amp;"-1",Matches!$J$2:$J$201,0))-INDEX(Matches!$H$2:$H$201,MATCH($A1320&amp;"-1",Matches!$J$2:$J$201,0)),3,2))))),""))</f>
        <v/>
      </c>
      <c r="Y1320" s="12" t="str">
        <f aca="false">IF(OR($B1320="",F1320="",G1320=""),"",IFERROR(IF(OR(INDEX(Matches!$I$2:$I$201,MATCH($A1320&amp;"-2",Matches!$J$2:$J$201,0))="Void",INDEX(Matches!$G$2:$G$201,MATCH($A1320&amp;"-2",Matches!$J$2:$J$201,0))="",INDEX(Matches!$H$2:$H$201,MATCH($A1320&amp;"-2",Matches!$J$2:$J$201,0))=""),"",IF(AND($C1320&lt;&gt;"",INDEX(Matches!$F$2:$F$201,MATCH($A1320&amp;"-2",Matches!$J$2:$J$201,0))&lt;&gt;"",$C1320&gt;=INDEX(Matches!$F$2:$F$201,MATCH($A1320&amp;"-2",Matches!$J$2:$J$201,0))),"",IF(AND(F1320=INDEX(Matches!$G$2:$G$201,MATCH($A1320&amp;"-2",Matches!$J$2:$J$201,0)),G1320=INDEX(Matches!$H$2:$H$201,MATCH($A1320&amp;"-2",Matches!$J$2:$J$201,0))),5,IF(SIGN(F1320-G1320)&lt;&gt;SIGN(INDEX(Matches!$G$2:$G$201,MATCH($A1320&amp;"-2",Matches!$J$2:$J$201,0))-INDEX(Matches!$H$2:$H$201,MATCH($A1320&amp;"-2",Matches!$J$2:$J$201,0))),0,IF(F1320-G1320=INDEX(Matches!$G$2:$G$201,MATCH($A1320&amp;"-2",Matches!$J$2:$J$201,0))-INDEX(Matches!$H$2:$H$201,MATCH($A1320&amp;"-2",Matches!$J$2:$J$201,0)),3,2))))),""))</f>
        <v/>
      </c>
      <c r="Z1320" s="12" t="str">
        <f aca="false">IF(OR($B1320="",H1320="",I1320=""),"",IFERROR(IF(OR(INDEX(Matches!$I$2:$I$201,MATCH($A1320&amp;"-3",Matches!$J$2:$J$201,0))="Void",INDEX(Matches!$G$2:$G$201,MATCH($A1320&amp;"-3",Matches!$J$2:$J$201,0))="",INDEX(Matches!$H$2:$H$201,MATCH($A1320&amp;"-3",Matches!$J$2:$J$201,0))=""),"",IF(AND($C1320&lt;&gt;"",INDEX(Matches!$F$2:$F$201,MATCH($A1320&amp;"-3",Matches!$J$2:$J$201,0))&lt;&gt;"",$C1320&gt;=INDEX(Matches!$F$2:$F$201,MATCH($A1320&amp;"-3",Matches!$J$2:$J$201,0))),"",IF(AND(H1320=INDEX(Matches!$G$2:$G$201,MATCH($A1320&amp;"-3",Matches!$J$2:$J$201,0)),I1320=INDEX(Matches!$H$2:$H$201,MATCH($A1320&amp;"-3",Matches!$J$2:$J$201,0))),5,IF(SIGN(H1320-I1320)&lt;&gt;SIGN(INDEX(Matches!$G$2:$G$201,MATCH($A1320&amp;"-3",Matches!$J$2:$J$201,0))-INDEX(Matches!$H$2:$H$201,MATCH($A1320&amp;"-3",Matches!$J$2:$J$201,0))),0,IF(H1320-I1320=INDEX(Matches!$G$2:$G$201,MATCH($A1320&amp;"-3",Matches!$J$2:$J$201,0))-INDEX(Matches!$H$2:$H$201,MATCH($A1320&amp;"-3",Matches!$J$2:$J$201,0)),3,2))))),""))</f>
        <v/>
      </c>
      <c r="AA1320" s="12" t="str">
        <f aca="false">IF(OR($B1320="",J1320="",K1320=""),"",IFERROR(IF(OR(INDEX(Matches!$I$2:$I$201,MATCH($A1320&amp;"-4",Matches!$J$2:$J$201,0))="Void",INDEX(Matches!$G$2:$G$201,MATCH($A1320&amp;"-4",Matches!$J$2:$J$201,0))="",INDEX(Matches!$H$2:$H$201,MATCH($A1320&amp;"-4",Matches!$J$2:$J$201,0))=""),"",IF(AND($C1320&lt;&gt;"",INDEX(Matches!$F$2:$F$201,MATCH($A1320&amp;"-4",Matches!$J$2:$J$201,0))&lt;&gt;"",$C1320&gt;=INDEX(Matches!$F$2:$F$201,MATCH($A1320&amp;"-4",Matches!$J$2:$J$201,0))),"",IF(AND(J1320=INDEX(Matches!$G$2:$G$201,MATCH($A1320&amp;"-4",Matches!$J$2:$J$201,0)),K1320=INDEX(Matches!$H$2:$H$201,MATCH($A1320&amp;"-4",Matches!$J$2:$J$201,0))),5,IF(SIGN(J1320-K1320)&lt;&gt;SIGN(INDEX(Matches!$G$2:$G$201,MATCH($A1320&amp;"-4",Matches!$J$2:$J$201,0))-INDEX(Matches!$H$2:$H$201,MATCH($A1320&amp;"-4",Matches!$J$2:$J$201,0))),0,IF(J1320-K1320=INDEX(Matches!$G$2:$G$201,MATCH($A1320&amp;"-4",Matches!$J$2:$J$201,0))-INDEX(Matches!$H$2:$H$201,MATCH($A1320&amp;"-4",Matches!$J$2:$J$201,0)),3,2))))),""))</f>
        <v/>
      </c>
      <c r="AB1320" s="12" t="str">
        <f aca="false">IF(OR($B1320="",L1320="",M1320=""),"",IFERROR(IF(OR(INDEX(Matches!$I$2:$I$201,MATCH($A1320&amp;"-5",Matches!$J$2:$J$201,0))="Void",INDEX(Matches!$G$2:$G$201,MATCH($A1320&amp;"-5",Matches!$J$2:$J$201,0))="",INDEX(Matches!$H$2:$H$201,MATCH($A1320&amp;"-5",Matches!$J$2:$J$201,0))=""),"",IF(AND($C1320&lt;&gt;"",INDEX(Matches!$F$2:$F$201,MATCH($A1320&amp;"-5",Matches!$J$2:$J$201,0))&lt;&gt;"",$C1320&gt;=INDEX(Matches!$F$2:$F$201,MATCH($A1320&amp;"-5",Matches!$J$2:$J$201,0))),"",IF(AND(L1320=INDEX(Matches!$G$2:$G$201,MATCH($A1320&amp;"-5",Matches!$J$2:$J$201,0)),M1320=INDEX(Matches!$H$2:$H$201,MATCH($A1320&amp;"-5",Matches!$J$2:$J$201,0))),5,IF(SIGN(L1320-M1320)&lt;&gt;SIGN(INDEX(Matches!$G$2:$G$201,MATCH($A1320&amp;"-5",Matches!$J$2:$J$201,0))-INDEX(Matches!$H$2:$H$201,MATCH($A1320&amp;"-5",Matches!$J$2:$J$201,0))),0,IF(L1320-M1320=INDEX(Matches!$G$2:$G$201,MATCH($A1320&amp;"-5",Matches!$J$2:$J$201,0))-INDEX(Matches!$H$2:$H$201,MATCH($A1320&amp;"-5",Matches!$J$2:$J$201,0)),3,2))))),""))</f>
        <v/>
      </c>
      <c r="AC1320" s="12" t="str">
        <f aca="false">IF(OR($B1320="",N1320="",O1320=""),"",IFERROR(IF(OR(INDEX(Matches!$I$2:$I$201,MATCH($A1320&amp;"-6",Matches!$J$2:$J$201,0))="Void",INDEX(Matches!$G$2:$G$201,MATCH($A1320&amp;"-6",Matches!$J$2:$J$201,0))="",INDEX(Matches!$H$2:$H$201,MATCH($A1320&amp;"-6",Matches!$J$2:$J$201,0))=""),"",IF(AND($C1320&lt;&gt;"",INDEX(Matches!$F$2:$F$201,MATCH($A1320&amp;"-6",Matches!$J$2:$J$201,0))&lt;&gt;"",$C1320&gt;=INDEX(Matches!$F$2:$F$201,MATCH($A1320&amp;"-6",Matches!$J$2:$J$201,0))),"",IF(AND(N1320=INDEX(Matches!$G$2:$G$201,MATCH($A1320&amp;"-6",Matches!$J$2:$J$201,0)),O1320=INDEX(Matches!$H$2:$H$201,MATCH($A1320&amp;"-6",Matches!$J$2:$J$201,0))),5,IF(SIGN(N1320-O1320)&lt;&gt;SIGN(INDEX(Matches!$G$2:$G$201,MATCH($A1320&amp;"-6",Matches!$J$2:$J$201,0))-INDEX(Matches!$H$2:$H$201,MATCH($A1320&amp;"-6",Matches!$J$2:$J$201,0))),0,IF(N1320-O1320=INDEX(Matches!$G$2:$G$201,MATCH($A1320&amp;"-6",Matches!$J$2:$J$201,0))-INDEX(Matches!$H$2:$H$201,MATCH($A1320&amp;"-6",Matches!$J$2:$J$201,0)),3,2))))),""))</f>
        <v/>
      </c>
      <c r="AD1320" s="12" t="str">
        <f aca="false">IF(OR($B1320="",P1320="",Q1320=""),"",IFERROR(IF(OR(INDEX(Matches!$I$2:$I$201,MATCH($A1320&amp;"-7",Matches!$J$2:$J$201,0))="Void",INDEX(Matches!$G$2:$G$201,MATCH($A1320&amp;"-7",Matches!$J$2:$J$201,0))="",INDEX(Matches!$H$2:$H$201,MATCH($A1320&amp;"-7",Matches!$J$2:$J$201,0))=""),"",IF(AND($C1320&lt;&gt;"",INDEX(Matches!$F$2:$F$201,MATCH($A1320&amp;"-7",Matches!$J$2:$J$201,0))&lt;&gt;"",$C1320&gt;=INDEX(Matches!$F$2:$F$201,MATCH($A1320&amp;"-7",Matches!$J$2:$J$201,0))),"",IF(AND(P1320=INDEX(Matches!$G$2:$G$201,MATCH($A1320&amp;"-7",Matches!$J$2:$J$201,0)),Q1320=INDEX(Matches!$H$2:$H$201,MATCH($A1320&amp;"-7",Matches!$J$2:$J$201,0))),5,IF(SIGN(P1320-Q1320)&lt;&gt;SIGN(INDEX(Matches!$G$2:$G$201,MATCH($A1320&amp;"-7",Matches!$J$2:$J$201,0))-INDEX(Matches!$H$2:$H$201,MATCH($A1320&amp;"-7",Matches!$J$2:$J$201,0))),0,IF(P1320-Q1320=INDEX(Matches!$G$2:$G$201,MATCH($A1320&amp;"-7",Matches!$J$2:$J$201,0))-INDEX(Matches!$H$2:$H$201,MATCH($A1320&amp;"-7",Matches!$J$2:$J$201,0)),3,2))))),""))</f>
        <v/>
      </c>
      <c r="AE1320" s="12" t="str">
        <f aca="false">IF(OR($B1320="",R1320="",S1320=""),"",IFERROR(IF(OR(INDEX(Matches!$I$2:$I$201,MATCH($A1320&amp;"-8",Matches!$J$2:$J$201,0))="Void",INDEX(Matches!$G$2:$G$201,MATCH($A1320&amp;"-8",Matches!$J$2:$J$201,0))="",INDEX(Matches!$H$2:$H$201,MATCH($A1320&amp;"-8",Matches!$J$2:$J$201,0))=""),"",IF(AND($C1320&lt;&gt;"",INDEX(Matches!$F$2:$F$201,MATCH($A1320&amp;"-8",Matches!$J$2:$J$201,0))&lt;&gt;"",$C1320&gt;=INDEX(Matches!$F$2:$F$201,MATCH($A1320&amp;"-8",Matches!$J$2:$J$201,0))),"",IF(AND(R1320=INDEX(Matches!$G$2:$G$201,MATCH($A1320&amp;"-8",Matches!$J$2:$J$201,0)),S1320=INDEX(Matches!$H$2:$H$201,MATCH($A1320&amp;"-8",Matches!$J$2:$J$201,0))),5,IF(SIGN(R1320-S1320)&lt;&gt;SIGN(INDEX(Matches!$G$2:$G$201,MATCH($A1320&amp;"-8",Matches!$J$2:$J$201,0))-INDEX(Matches!$H$2:$H$201,MATCH($A1320&amp;"-8",Matches!$J$2:$J$201,0))),0,IF(R1320-S1320=INDEX(Matches!$G$2:$G$201,MATCH($A1320&amp;"-8",Matches!$J$2:$J$201,0))-INDEX(Matches!$H$2:$H$201,MATCH($A1320&amp;"-8",Matches!$J$2:$J$201,0)),3,2))))),""))</f>
        <v/>
      </c>
      <c r="AF1320" s="12" t="str">
        <f aca="false">IF(OR($B1320="",T1320="",U1320=""),"",IFERROR(IF(OR(INDEX(Matches!$I$2:$I$201,MATCH($A1320&amp;"-9",Matches!$J$2:$J$201,0))="Void",INDEX(Matches!$G$2:$G$201,MATCH($A1320&amp;"-9",Matches!$J$2:$J$201,0))="",INDEX(Matches!$H$2:$H$201,MATCH($A1320&amp;"-9",Matches!$J$2:$J$201,0))=""),"",IF(AND($C1320&lt;&gt;"",INDEX(Matches!$F$2:$F$201,MATCH($A1320&amp;"-9",Matches!$J$2:$J$201,0))&lt;&gt;"",$C1320&gt;=INDEX(Matches!$F$2:$F$201,MATCH($A1320&amp;"-9",Matches!$J$2:$J$201,0))),"",IF(AND(T1320=INDEX(Matches!$G$2:$G$201,MATCH($A1320&amp;"-9",Matches!$J$2:$J$201,0)),U1320=INDEX(Matches!$H$2:$H$201,MATCH($A1320&amp;"-9",Matches!$J$2:$J$201,0))),5,IF(SIGN(T1320-U1320)&lt;&gt;SIGN(INDEX(Matches!$G$2:$G$201,MATCH($A1320&amp;"-9",Matches!$J$2:$J$201,0))-INDEX(Matches!$H$2:$H$201,MATCH($A1320&amp;"-9",Matches!$J$2:$J$201,0))),0,IF(T1320-U1320=INDEX(Matches!$G$2:$G$201,MATCH($A1320&amp;"-9",Matches!$J$2:$J$201,0))-INDEX(Matches!$H$2:$H$201,MATCH($A1320&amp;"-9",Matches!$J$2:$J$201,0)),3,2))))),""))</f>
        <v/>
      </c>
      <c r="AG1320" s="12" t="str">
        <f aca="false">IF(OR($B1320="",V1320="",W1320=""),"",IFERROR(IF(OR(INDEX(Matches!$I$2:$I$201,MATCH($A1320&amp;"-10",Matches!$J$2:$J$201,0))="Void",INDEX(Matches!$G$2:$G$201,MATCH($A1320&amp;"-10",Matches!$J$2:$J$201,0))="",INDEX(Matches!$H$2:$H$201,MATCH($A1320&amp;"-10",Matches!$J$2:$J$201,0))=""),"",IF(AND($C1320&lt;&gt;"",INDEX(Matches!$F$2:$F$201,MATCH($A1320&amp;"-10",Matches!$J$2:$J$201,0))&lt;&gt;"",$C1320&gt;=INDEX(Matches!$F$2:$F$201,MATCH($A1320&amp;"-10",Matches!$J$2:$J$201,0))),"",IF(AND(V1320=INDEX(Matches!$G$2:$G$201,MATCH($A1320&amp;"-10",Matches!$J$2:$J$201,0)),W1320=INDEX(Matches!$H$2:$H$201,MATCH($A1320&amp;"-10",Matches!$J$2:$J$201,0))),5,IF(SIGN(V1320-W1320)&lt;&gt;SIGN(INDEX(Matches!$G$2:$G$201,MATCH($A1320&amp;"-10",Matches!$J$2:$J$201,0))-INDEX(Matches!$H$2:$H$201,MATCH($A1320&amp;"-10",Matches!$J$2:$J$201,0))),0,IF(V1320-W1320=INDEX(Matches!$G$2:$G$201,MATCH($A1320&amp;"-10",Matches!$J$2:$J$201,0))-INDEX(Matches!$H$2:$H$201,MATCH($A1320&amp;"-10",Matches!$J$2:$J$201,0)),3,2))))),""))</f>
        <v/>
      </c>
      <c r="AH1320" s="13" t="str">
        <f aca="false">IF($B1320="","",SUM(X1320:AG1320))</f>
        <v/>
      </c>
      <c r="AI1320" s="12" t="str">
        <f aca="false">IF($B1320="","",COUNTIF(X1320:AG1320,5))</f>
        <v/>
      </c>
      <c r="AJ1320" s="12" t="str">
        <f aca="false">IF($B1320="","",COUNTIF(X1320:AG1320,"&gt;=2"))</f>
        <v/>
      </c>
      <c r="AK1320" s="12" t="str">
        <f aca="false">IF($B1320="","",COUNT(X1320:AG1320))</f>
        <v/>
      </c>
    </row>
    <row r="1321" customFormat="false" ht="15" hidden="false" customHeight="false" outlineLevel="0" collapsed="false">
      <c r="A1321" s="7"/>
      <c r="B1321" s="7"/>
      <c r="C1321" s="11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12" t="str">
        <f aca="false">IF(OR($B1321="",D1321="",E1321=""),"",IFERROR(IF(OR(INDEX(Matches!$I$2:$I$201,MATCH($A1321&amp;"-1",Matches!$J$2:$J$201,0))="Void",INDEX(Matches!$G$2:$G$201,MATCH($A1321&amp;"-1",Matches!$J$2:$J$201,0))="",INDEX(Matches!$H$2:$H$201,MATCH($A1321&amp;"-1",Matches!$J$2:$J$201,0))=""),"",IF(AND($C1321&lt;&gt;"",INDEX(Matches!$F$2:$F$201,MATCH($A1321&amp;"-1",Matches!$J$2:$J$201,0))&lt;&gt;"",$C1321&gt;=INDEX(Matches!$F$2:$F$201,MATCH($A1321&amp;"-1",Matches!$J$2:$J$201,0))),"",IF(AND(D1321=INDEX(Matches!$G$2:$G$201,MATCH($A1321&amp;"-1",Matches!$J$2:$J$201,0)),E1321=INDEX(Matches!$H$2:$H$201,MATCH($A1321&amp;"-1",Matches!$J$2:$J$201,0))),5,IF(SIGN(D1321-E1321)&lt;&gt;SIGN(INDEX(Matches!$G$2:$G$201,MATCH($A1321&amp;"-1",Matches!$J$2:$J$201,0))-INDEX(Matches!$H$2:$H$201,MATCH($A1321&amp;"-1",Matches!$J$2:$J$201,0))),0,IF(D1321-E1321=INDEX(Matches!$G$2:$G$201,MATCH($A1321&amp;"-1",Matches!$J$2:$J$201,0))-INDEX(Matches!$H$2:$H$201,MATCH($A1321&amp;"-1",Matches!$J$2:$J$201,0)),3,2))))),""))</f>
        <v/>
      </c>
      <c r="Y1321" s="12" t="str">
        <f aca="false">IF(OR($B1321="",F1321="",G1321=""),"",IFERROR(IF(OR(INDEX(Matches!$I$2:$I$201,MATCH($A1321&amp;"-2",Matches!$J$2:$J$201,0))="Void",INDEX(Matches!$G$2:$G$201,MATCH($A1321&amp;"-2",Matches!$J$2:$J$201,0))="",INDEX(Matches!$H$2:$H$201,MATCH($A1321&amp;"-2",Matches!$J$2:$J$201,0))=""),"",IF(AND($C1321&lt;&gt;"",INDEX(Matches!$F$2:$F$201,MATCH($A1321&amp;"-2",Matches!$J$2:$J$201,0))&lt;&gt;"",$C1321&gt;=INDEX(Matches!$F$2:$F$201,MATCH($A1321&amp;"-2",Matches!$J$2:$J$201,0))),"",IF(AND(F1321=INDEX(Matches!$G$2:$G$201,MATCH($A1321&amp;"-2",Matches!$J$2:$J$201,0)),G1321=INDEX(Matches!$H$2:$H$201,MATCH($A1321&amp;"-2",Matches!$J$2:$J$201,0))),5,IF(SIGN(F1321-G1321)&lt;&gt;SIGN(INDEX(Matches!$G$2:$G$201,MATCH($A1321&amp;"-2",Matches!$J$2:$J$201,0))-INDEX(Matches!$H$2:$H$201,MATCH($A1321&amp;"-2",Matches!$J$2:$J$201,0))),0,IF(F1321-G1321=INDEX(Matches!$G$2:$G$201,MATCH($A1321&amp;"-2",Matches!$J$2:$J$201,0))-INDEX(Matches!$H$2:$H$201,MATCH($A1321&amp;"-2",Matches!$J$2:$J$201,0)),3,2))))),""))</f>
        <v/>
      </c>
      <c r="Z1321" s="12" t="str">
        <f aca="false">IF(OR($B1321="",H1321="",I1321=""),"",IFERROR(IF(OR(INDEX(Matches!$I$2:$I$201,MATCH($A1321&amp;"-3",Matches!$J$2:$J$201,0))="Void",INDEX(Matches!$G$2:$G$201,MATCH($A1321&amp;"-3",Matches!$J$2:$J$201,0))="",INDEX(Matches!$H$2:$H$201,MATCH($A1321&amp;"-3",Matches!$J$2:$J$201,0))=""),"",IF(AND($C1321&lt;&gt;"",INDEX(Matches!$F$2:$F$201,MATCH($A1321&amp;"-3",Matches!$J$2:$J$201,0))&lt;&gt;"",$C1321&gt;=INDEX(Matches!$F$2:$F$201,MATCH($A1321&amp;"-3",Matches!$J$2:$J$201,0))),"",IF(AND(H1321=INDEX(Matches!$G$2:$G$201,MATCH($A1321&amp;"-3",Matches!$J$2:$J$201,0)),I1321=INDEX(Matches!$H$2:$H$201,MATCH($A1321&amp;"-3",Matches!$J$2:$J$201,0))),5,IF(SIGN(H1321-I1321)&lt;&gt;SIGN(INDEX(Matches!$G$2:$G$201,MATCH($A1321&amp;"-3",Matches!$J$2:$J$201,0))-INDEX(Matches!$H$2:$H$201,MATCH($A1321&amp;"-3",Matches!$J$2:$J$201,0))),0,IF(H1321-I1321=INDEX(Matches!$G$2:$G$201,MATCH($A1321&amp;"-3",Matches!$J$2:$J$201,0))-INDEX(Matches!$H$2:$H$201,MATCH($A1321&amp;"-3",Matches!$J$2:$J$201,0)),3,2))))),""))</f>
        <v/>
      </c>
      <c r="AA1321" s="12" t="str">
        <f aca="false">IF(OR($B1321="",J1321="",K1321=""),"",IFERROR(IF(OR(INDEX(Matches!$I$2:$I$201,MATCH($A1321&amp;"-4",Matches!$J$2:$J$201,0))="Void",INDEX(Matches!$G$2:$G$201,MATCH($A1321&amp;"-4",Matches!$J$2:$J$201,0))="",INDEX(Matches!$H$2:$H$201,MATCH($A1321&amp;"-4",Matches!$J$2:$J$201,0))=""),"",IF(AND($C1321&lt;&gt;"",INDEX(Matches!$F$2:$F$201,MATCH($A1321&amp;"-4",Matches!$J$2:$J$201,0))&lt;&gt;"",$C1321&gt;=INDEX(Matches!$F$2:$F$201,MATCH($A1321&amp;"-4",Matches!$J$2:$J$201,0))),"",IF(AND(J1321=INDEX(Matches!$G$2:$G$201,MATCH($A1321&amp;"-4",Matches!$J$2:$J$201,0)),K1321=INDEX(Matches!$H$2:$H$201,MATCH($A1321&amp;"-4",Matches!$J$2:$J$201,0))),5,IF(SIGN(J1321-K1321)&lt;&gt;SIGN(INDEX(Matches!$G$2:$G$201,MATCH($A1321&amp;"-4",Matches!$J$2:$J$201,0))-INDEX(Matches!$H$2:$H$201,MATCH($A1321&amp;"-4",Matches!$J$2:$J$201,0))),0,IF(J1321-K1321=INDEX(Matches!$G$2:$G$201,MATCH($A1321&amp;"-4",Matches!$J$2:$J$201,0))-INDEX(Matches!$H$2:$H$201,MATCH($A1321&amp;"-4",Matches!$J$2:$J$201,0)),3,2))))),""))</f>
        <v/>
      </c>
      <c r="AB1321" s="12" t="str">
        <f aca="false">IF(OR($B1321="",L1321="",M1321=""),"",IFERROR(IF(OR(INDEX(Matches!$I$2:$I$201,MATCH($A1321&amp;"-5",Matches!$J$2:$J$201,0))="Void",INDEX(Matches!$G$2:$G$201,MATCH($A1321&amp;"-5",Matches!$J$2:$J$201,0))="",INDEX(Matches!$H$2:$H$201,MATCH($A1321&amp;"-5",Matches!$J$2:$J$201,0))=""),"",IF(AND($C1321&lt;&gt;"",INDEX(Matches!$F$2:$F$201,MATCH($A1321&amp;"-5",Matches!$J$2:$J$201,0))&lt;&gt;"",$C1321&gt;=INDEX(Matches!$F$2:$F$201,MATCH($A1321&amp;"-5",Matches!$J$2:$J$201,0))),"",IF(AND(L1321=INDEX(Matches!$G$2:$G$201,MATCH($A1321&amp;"-5",Matches!$J$2:$J$201,0)),M1321=INDEX(Matches!$H$2:$H$201,MATCH($A1321&amp;"-5",Matches!$J$2:$J$201,0))),5,IF(SIGN(L1321-M1321)&lt;&gt;SIGN(INDEX(Matches!$G$2:$G$201,MATCH($A1321&amp;"-5",Matches!$J$2:$J$201,0))-INDEX(Matches!$H$2:$H$201,MATCH($A1321&amp;"-5",Matches!$J$2:$J$201,0))),0,IF(L1321-M1321=INDEX(Matches!$G$2:$G$201,MATCH($A1321&amp;"-5",Matches!$J$2:$J$201,0))-INDEX(Matches!$H$2:$H$201,MATCH($A1321&amp;"-5",Matches!$J$2:$J$201,0)),3,2))))),""))</f>
        <v/>
      </c>
      <c r="AC1321" s="12" t="str">
        <f aca="false">IF(OR($B1321="",N1321="",O1321=""),"",IFERROR(IF(OR(INDEX(Matches!$I$2:$I$201,MATCH($A1321&amp;"-6",Matches!$J$2:$J$201,0))="Void",INDEX(Matches!$G$2:$G$201,MATCH($A1321&amp;"-6",Matches!$J$2:$J$201,0))="",INDEX(Matches!$H$2:$H$201,MATCH($A1321&amp;"-6",Matches!$J$2:$J$201,0))=""),"",IF(AND($C1321&lt;&gt;"",INDEX(Matches!$F$2:$F$201,MATCH($A1321&amp;"-6",Matches!$J$2:$J$201,0))&lt;&gt;"",$C1321&gt;=INDEX(Matches!$F$2:$F$201,MATCH($A1321&amp;"-6",Matches!$J$2:$J$201,0))),"",IF(AND(N1321=INDEX(Matches!$G$2:$G$201,MATCH($A1321&amp;"-6",Matches!$J$2:$J$201,0)),O1321=INDEX(Matches!$H$2:$H$201,MATCH($A1321&amp;"-6",Matches!$J$2:$J$201,0))),5,IF(SIGN(N1321-O1321)&lt;&gt;SIGN(INDEX(Matches!$G$2:$G$201,MATCH($A1321&amp;"-6",Matches!$J$2:$J$201,0))-INDEX(Matches!$H$2:$H$201,MATCH($A1321&amp;"-6",Matches!$J$2:$J$201,0))),0,IF(N1321-O1321=INDEX(Matches!$G$2:$G$201,MATCH($A1321&amp;"-6",Matches!$J$2:$J$201,0))-INDEX(Matches!$H$2:$H$201,MATCH($A1321&amp;"-6",Matches!$J$2:$J$201,0)),3,2))))),""))</f>
        <v/>
      </c>
      <c r="AD1321" s="12" t="str">
        <f aca="false">IF(OR($B1321="",P1321="",Q1321=""),"",IFERROR(IF(OR(INDEX(Matches!$I$2:$I$201,MATCH($A1321&amp;"-7",Matches!$J$2:$J$201,0))="Void",INDEX(Matches!$G$2:$G$201,MATCH($A1321&amp;"-7",Matches!$J$2:$J$201,0))="",INDEX(Matches!$H$2:$H$201,MATCH($A1321&amp;"-7",Matches!$J$2:$J$201,0))=""),"",IF(AND($C1321&lt;&gt;"",INDEX(Matches!$F$2:$F$201,MATCH($A1321&amp;"-7",Matches!$J$2:$J$201,0))&lt;&gt;"",$C1321&gt;=INDEX(Matches!$F$2:$F$201,MATCH($A1321&amp;"-7",Matches!$J$2:$J$201,0))),"",IF(AND(P1321=INDEX(Matches!$G$2:$G$201,MATCH($A1321&amp;"-7",Matches!$J$2:$J$201,0)),Q1321=INDEX(Matches!$H$2:$H$201,MATCH($A1321&amp;"-7",Matches!$J$2:$J$201,0))),5,IF(SIGN(P1321-Q1321)&lt;&gt;SIGN(INDEX(Matches!$G$2:$G$201,MATCH($A1321&amp;"-7",Matches!$J$2:$J$201,0))-INDEX(Matches!$H$2:$H$201,MATCH($A1321&amp;"-7",Matches!$J$2:$J$201,0))),0,IF(P1321-Q1321=INDEX(Matches!$G$2:$G$201,MATCH($A1321&amp;"-7",Matches!$J$2:$J$201,0))-INDEX(Matches!$H$2:$H$201,MATCH($A1321&amp;"-7",Matches!$J$2:$J$201,0)),3,2))))),""))</f>
        <v/>
      </c>
      <c r="AE1321" s="12" t="str">
        <f aca="false">IF(OR($B1321="",R1321="",S1321=""),"",IFERROR(IF(OR(INDEX(Matches!$I$2:$I$201,MATCH($A1321&amp;"-8",Matches!$J$2:$J$201,0))="Void",INDEX(Matches!$G$2:$G$201,MATCH($A1321&amp;"-8",Matches!$J$2:$J$201,0))="",INDEX(Matches!$H$2:$H$201,MATCH($A1321&amp;"-8",Matches!$J$2:$J$201,0))=""),"",IF(AND($C1321&lt;&gt;"",INDEX(Matches!$F$2:$F$201,MATCH($A1321&amp;"-8",Matches!$J$2:$J$201,0))&lt;&gt;"",$C1321&gt;=INDEX(Matches!$F$2:$F$201,MATCH($A1321&amp;"-8",Matches!$J$2:$J$201,0))),"",IF(AND(R1321=INDEX(Matches!$G$2:$G$201,MATCH($A1321&amp;"-8",Matches!$J$2:$J$201,0)),S1321=INDEX(Matches!$H$2:$H$201,MATCH($A1321&amp;"-8",Matches!$J$2:$J$201,0))),5,IF(SIGN(R1321-S1321)&lt;&gt;SIGN(INDEX(Matches!$G$2:$G$201,MATCH($A1321&amp;"-8",Matches!$J$2:$J$201,0))-INDEX(Matches!$H$2:$H$201,MATCH($A1321&amp;"-8",Matches!$J$2:$J$201,0))),0,IF(R1321-S1321=INDEX(Matches!$G$2:$G$201,MATCH($A1321&amp;"-8",Matches!$J$2:$J$201,0))-INDEX(Matches!$H$2:$H$201,MATCH($A1321&amp;"-8",Matches!$J$2:$J$201,0)),3,2))))),""))</f>
        <v/>
      </c>
      <c r="AF1321" s="12" t="str">
        <f aca="false">IF(OR($B1321="",T1321="",U1321=""),"",IFERROR(IF(OR(INDEX(Matches!$I$2:$I$201,MATCH($A1321&amp;"-9",Matches!$J$2:$J$201,0))="Void",INDEX(Matches!$G$2:$G$201,MATCH($A1321&amp;"-9",Matches!$J$2:$J$201,0))="",INDEX(Matches!$H$2:$H$201,MATCH($A1321&amp;"-9",Matches!$J$2:$J$201,0))=""),"",IF(AND($C1321&lt;&gt;"",INDEX(Matches!$F$2:$F$201,MATCH($A1321&amp;"-9",Matches!$J$2:$J$201,0))&lt;&gt;"",$C1321&gt;=INDEX(Matches!$F$2:$F$201,MATCH($A1321&amp;"-9",Matches!$J$2:$J$201,0))),"",IF(AND(T1321=INDEX(Matches!$G$2:$G$201,MATCH($A1321&amp;"-9",Matches!$J$2:$J$201,0)),U1321=INDEX(Matches!$H$2:$H$201,MATCH($A1321&amp;"-9",Matches!$J$2:$J$201,0))),5,IF(SIGN(T1321-U1321)&lt;&gt;SIGN(INDEX(Matches!$G$2:$G$201,MATCH($A1321&amp;"-9",Matches!$J$2:$J$201,0))-INDEX(Matches!$H$2:$H$201,MATCH($A1321&amp;"-9",Matches!$J$2:$J$201,0))),0,IF(T1321-U1321=INDEX(Matches!$G$2:$G$201,MATCH($A1321&amp;"-9",Matches!$J$2:$J$201,0))-INDEX(Matches!$H$2:$H$201,MATCH($A1321&amp;"-9",Matches!$J$2:$J$201,0)),3,2))))),""))</f>
        <v/>
      </c>
      <c r="AG1321" s="12" t="str">
        <f aca="false">IF(OR($B1321="",V1321="",W1321=""),"",IFERROR(IF(OR(INDEX(Matches!$I$2:$I$201,MATCH($A1321&amp;"-10",Matches!$J$2:$J$201,0))="Void",INDEX(Matches!$G$2:$G$201,MATCH($A1321&amp;"-10",Matches!$J$2:$J$201,0))="",INDEX(Matches!$H$2:$H$201,MATCH($A1321&amp;"-10",Matches!$J$2:$J$201,0))=""),"",IF(AND($C1321&lt;&gt;"",INDEX(Matches!$F$2:$F$201,MATCH($A1321&amp;"-10",Matches!$J$2:$J$201,0))&lt;&gt;"",$C1321&gt;=INDEX(Matches!$F$2:$F$201,MATCH($A1321&amp;"-10",Matches!$J$2:$J$201,0))),"",IF(AND(V1321=INDEX(Matches!$G$2:$G$201,MATCH($A1321&amp;"-10",Matches!$J$2:$J$201,0)),W1321=INDEX(Matches!$H$2:$H$201,MATCH($A1321&amp;"-10",Matches!$J$2:$J$201,0))),5,IF(SIGN(V1321-W1321)&lt;&gt;SIGN(INDEX(Matches!$G$2:$G$201,MATCH($A1321&amp;"-10",Matches!$J$2:$J$201,0))-INDEX(Matches!$H$2:$H$201,MATCH($A1321&amp;"-10",Matches!$J$2:$J$201,0))),0,IF(V1321-W1321=INDEX(Matches!$G$2:$G$201,MATCH($A1321&amp;"-10",Matches!$J$2:$J$201,0))-INDEX(Matches!$H$2:$H$201,MATCH($A1321&amp;"-10",Matches!$J$2:$J$201,0)),3,2))))),""))</f>
        <v/>
      </c>
      <c r="AH1321" s="13" t="str">
        <f aca="false">IF($B1321="","",SUM(X1321:AG1321))</f>
        <v/>
      </c>
      <c r="AI1321" s="12" t="str">
        <f aca="false">IF($B1321="","",COUNTIF(X1321:AG1321,5))</f>
        <v/>
      </c>
      <c r="AJ1321" s="12" t="str">
        <f aca="false">IF($B1321="","",COUNTIF(X1321:AG1321,"&gt;=2"))</f>
        <v/>
      </c>
      <c r="AK1321" s="12" t="str">
        <f aca="false">IF($B1321="","",COUNT(X1321:AG1321))</f>
        <v/>
      </c>
    </row>
    <row r="1322" customFormat="false" ht="15" hidden="false" customHeight="false" outlineLevel="0" collapsed="false">
      <c r="A1322" s="7"/>
      <c r="B1322" s="7"/>
      <c r="C1322" s="11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12" t="str">
        <f aca="false">IF(OR($B1322="",D1322="",E1322=""),"",IFERROR(IF(OR(INDEX(Matches!$I$2:$I$201,MATCH($A1322&amp;"-1",Matches!$J$2:$J$201,0))="Void",INDEX(Matches!$G$2:$G$201,MATCH($A1322&amp;"-1",Matches!$J$2:$J$201,0))="",INDEX(Matches!$H$2:$H$201,MATCH($A1322&amp;"-1",Matches!$J$2:$J$201,0))=""),"",IF(AND($C1322&lt;&gt;"",INDEX(Matches!$F$2:$F$201,MATCH($A1322&amp;"-1",Matches!$J$2:$J$201,0))&lt;&gt;"",$C1322&gt;=INDEX(Matches!$F$2:$F$201,MATCH($A1322&amp;"-1",Matches!$J$2:$J$201,0))),"",IF(AND(D1322=INDEX(Matches!$G$2:$G$201,MATCH($A1322&amp;"-1",Matches!$J$2:$J$201,0)),E1322=INDEX(Matches!$H$2:$H$201,MATCH($A1322&amp;"-1",Matches!$J$2:$J$201,0))),5,IF(SIGN(D1322-E1322)&lt;&gt;SIGN(INDEX(Matches!$G$2:$G$201,MATCH($A1322&amp;"-1",Matches!$J$2:$J$201,0))-INDEX(Matches!$H$2:$H$201,MATCH($A1322&amp;"-1",Matches!$J$2:$J$201,0))),0,IF(D1322-E1322=INDEX(Matches!$G$2:$G$201,MATCH($A1322&amp;"-1",Matches!$J$2:$J$201,0))-INDEX(Matches!$H$2:$H$201,MATCH($A1322&amp;"-1",Matches!$J$2:$J$201,0)),3,2))))),""))</f>
        <v/>
      </c>
      <c r="Y1322" s="12" t="str">
        <f aca="false">IF(OR($B1322="",F1322="",G1322=""),"",IFERROR(IF(OR(INDEX(Matches!$I$2:$I$201,MATCH($A1322&amp;"-2",Matches!$J$2:$J$201,0))="Void",INDEX(Matches!$G$2:$G$201,MATCH($A1322&amp;"-2",Matches!$J$2:$J$201,0))="",INDEX(Matches!$H$2:$H$201,MATCH($A1322&amp;"-2",Matches!$J$2:$J$201,0))=""),"",IF(AND($C1322&lt;&gt;"",INDEX(Matches!$F$2:$F$201,MATCH($A1322&amp;"-2",Matches!$J$2:$J$201,0))&lt;&gt;"",$C1322&gt;=INDEX(Matches!$F$2:$F$201,MATCH($A1322&amp;"-2",Matches!$J$2:$J$201,0))),"",IF(AND(F1322=INDEX(Matches!$G$2:$G$201,MATCH($A1322&amp;"-2",Matches!$J$2:$J$201,0)),G1322=INDEX(Matches!$H$2:$H$201,MATCH($A1322&amp;"-2",Matches!$J$2:$J$201,0))),5,IF(SIGN(F1322-G1322)&lt;&gt;SIGN(INDEX(Matches!$G$2:$G$201,MATCH($A1322&amp;"-2",Matches!$J$2:$J$201,0))-INDEX(Matches!$H$2:$H$201,MATCH($A1322&amp;"-2",Matches!$J$2:$J$201,0))),0,IF(F1322-G1322=INDEX(Matches!$G$2:$G$201,MATCH($A1322&amp;"-2",Matches!$J$2:$J$201,0))-INDEX(Matches!$H$2:$H$201,MATCH($A1322&amp;"-2",Matches!$J$2:$J$201,0)),3,2))))),""))</f>
        <v/>
      </c>
      <c r="Z1322" s="12" t="str">
        <f aca="false">IF(OR($B1322="",H1322="",I1322=""),"",IFERROR(IF(OR(INDEX(Matches!$I$2:$I$201,MATCH($A1322&amp;"-3",Matches!$J$2:$J$201,0))="Void",INDEX(Matches!$G$2:$G$201,MATCH($A1322&amp;"-3",Matches!$J$2:$J$201,0))="",INDEX(Matches!$H$2:$H$201,MATCH($A1322&amp;"-3",Matches!$J$2:$J$201,0))=""),"",IF(AND($C1322&lt;&gt;"",INDEX(Matches!$F$2:$F$201,MATCH($A1322&amp;"-3",Matches!$J$2:$J$201,0))&lt;&gt;"",$C1322&gt;=INDEX(Matches!$F$2:$F$201,MATCH($A1322&amp;"-3",Matches!$J$2:$J$201,0))),"",IF(AND(H1322=INDEX(Matches!$G$2:$G$201,MATCH($A1322&amp;"-3",Matches!$J$2:$J$201,0)),I1322=INDEX(Matches!$H$2:$H$201,MATCH($A1322&amp;"-3",Matches!$J$2:$J$201,0))),5,IF(SIGN(H1322-I1322)&lt;&gt;SIGN(INDEX(Matches!$G$2:$G$201,MATCH($A1322&amp;"-3",Matches!$J$2:$J$201,0))-INDEX(Matches!$H$2:$H$201,MATCH($A1322&amp;"-3",Matches!$J$2:$J$201,0))),0,IF(H1322-I1322=INDEX(Matches!$G$2:$G$201,MATCH($A1322&amp;"-3",Matches!$J$2:$J$201,0))-INDEX(Matches!$H$2:$H$201,MATCH($A1322&amp;"-3",Matches!$J$2:$J$201,0)),3,2))))),""))</f>
        <v/>
      </c>
      <c r="AA1322" s="12" t="str">
        <f aca="false">IF(OR($B1322="",J1322="",K1322=""),"",IFERROR(IF(OR(INDEX(Matches!$I$2:$I$201,MATCH($A1322&amp;"-4",Matches!$J$2:$J$201,0))="Void",INDEX(Matches!$G$2:$G$201,MATCH($A1322&amp;"-4",Matches!$J$2:$J$201,0))="",INDEX(Matches!$H$2:$H$201,MATCH($A1322&amp;"-4",Matches!$J$2:$J$201,0))=""),"",IF(AND($C1322&lt;&gt;"",INDEX(Matches!$F$2:$F$201,MATCH($A1322&amp;"-4",Matches!$J$2:$J$201,0))&lt;&gt;"",$C1322&gt;=INDEX(Matches!$F$2:$F$201,MATCH($A1322&amp;"-4",Matches!$J$2:$J$201,0))),"",IF(AND(J1322=INDEX(Matches!$G$2:$G$201,MATCH($A1322&amp;"-4",Matches!$J$2:$J$201,0)),K1322=INDEX(Matches!$H$2:$H$201,MATCH($A1322&amp;"-4",Matches!$J$2:$J$201,0))),5,IF(SIGN(J1322-K1322)&lt;&gt;SIGN(INDEX(Matches!$G$2:$G$201,MATCH($A1322&amp;"-4",Matches!$J$2:$J$201,0))-INDEX(Matches!$H$2:$H$201,MATCH($A1322&amp;"-4",Matches!$J$2:$J$201,0))),0,IF(J1322-K1322=INDEX(Matches!$G$2:$G$201,MATCH($A1322&amp;"-4",Matches!$J$2:$J$201,0))-INDEX(Matches!$H$2:$H$201,MATCH($A1322&amp;"-4",Matches!$J$2:$J$201,0)),3,2))))),""))</f>
        <v/>
      </c>
      <c r="AB1322" s="12" t="str">
        <f aca="false">IF(OR($B1322="",L1322="",M1322=""),"",IFERROR(IF(OR(INDEX(Matches!$I$2:$I$201,MATCH($A1322&amp;"-5",Matches!$J$2:$J$201,0))="Void",INDEX(Matches!$G$2:$G$201,MATCH($A1322&amp;"-5",Matches!$J$2:$J$201,0))="",INDEX(Matches!$H$2:$H$201,MATCH($A1322&amp;"-5",Matches!$J$2:$J$201,0))=""),"",IF(AND($C1322&lt;&gt;"",INDEX(Matches!$F$2:$F$201,MATCH($A1322&amp;"-5",Matches!$J$2:$J$201,0))&lt;&gt;"",$C1322&gt;=INDEX(Matches!$F$2:$F$201,MATCH($A1322&amp;"-5",Matches!$J$2:$J$201,0))),"",IF(AND(L1322=INDEX(Matches!$G$2:$G$201,MATCH($A1322&amp;"-5",Matches!$J$2:$J$201,0)),M1322=INDEX(Matches!$H$2:$H$201,MATCH($A1322&amp;"-5",Matches!$J$2:$J$201,0))),5,IF(SIGN(L1322-M1322)&lt;&gt;SIGN(INDEX(Matches!$G$2:$G$201,MATCH($A1322&amp;"-5",Matches!$J$2:$J$201,0))-INDEX(Matches!$H$2:$H$201,MATCH($A1322&amp;"-5",Matches!$J$2:$J$201,0))),0,IF(L1322-M1322=INDEX(Matches!$G$2:$G$201,MATCH($A1322&amp;"-5",Matches!$J$2:$J$201,0))-INDEX(Matches!$H$2:$H$201,MATCH($A1322&amp;"-5",Matches!$J$2:$J$201,0)),3,2))))),""))</f>
        <v/>
      </c>
      <c r="AC1322" s="12" t="str">
        <f aca="false">IF(OR($B1322="",N1322="",O1322=""),"",IFERROR(IF(OR(INDEX(Matches!$I$2:$I$201,MATCH($A1322&amp;"-6",Matches!$J$2:$J$201,0))="Void",INDEX(Matches!$G$2:$G$201,MATCH($A1322&amp;"-6",Matches!$J$2:$J$201,0))="",INDEX(Matches!$H$2:$H$201,MATCH($A1322&amp;"-6",Matches!$J$2:$J$201,0))=""),"",IF(AND($C1322&lt;&gt;"",INDEX(Matches!$F$2:$F$201,MATCH($A1322&amp;"-6",Matches!$J$2:$J$201,0))&lt;&gt;"",$C1322&gt;=INDEX(Matches!$F$2:$F$201,MATCH($A1322&amp;"-6",Matches!$J$2:$J$201,0))),"",IF(AND(N1322=INDEX(Matches!$G$2:$G$201,MATCH($A1322&amp;"-6",Matches!$J$2:$J$201,0)),O1322=INDEX(Matches!$H$2:$H$201,MATCH($A1322&amp;"-6",Matches!$J$2:$J$201,0))),5,IF(SIGN(N1322-O1322)&lt;&gt;SIGN(INDEX(Matches!$G$2:$G$201,MATCH($A1322&amp;"-6",Matches!$J$2:$J$201,0))-INDEX(Matches!$H$2:$H$201,MATCH($A1322&amp;"-6",Matches!$J$2:$J$201,0))),0,IF(N1322-O1322=INDEX(Matches!$G$2:$G$201,MATCH($A1322&amp;"-6",Matches!$J$2:$J$201,0))-INDEX(Matches!$H$2:$H$201,MATCH($A1322&amp;"-6",Matches!$J$2:$J$201,0)),3,2))))),""))</f>
        <v/>
      </c>
      <c r="AD1322" s="12" t="str">
        <f aca="false">IF(OR($B1322="",P1322="",Q1322=""),"",IFERROR(IF(OR(INDEX(Matches!$I$2:$I$201,MATCH($A1322&amp;"-7",Matches!$J$2:$J$201,0))="Void",INDEX(Matches!$G$2:$G$201,MATCH($A1322&amp;"-7",Matches!$J$2:$J$201,0))="",INDEX(Matches!$H$2:$H$201,MATCH($A1322&amp;"-7",Matches!$J$2:$J$201,0))=""),"",IF(AND($C1322&lt;&gt;"",INDEX(Matches!$F$2:$F$201,MATCH($A1322&amp;"-7",Matches!$J$2:$J$201,0))&lt;&gt;"",$C1322&gt;=INDEX(Matches!$F$2:$F$201,MATCH($A1322&amp;"-7",Matches!$J$2:$J$201,0))),"",IF(AND(P1322=INDEX(Matches!$G$2:$G$201,MATCH($A1322&amp;"-7",Matches!$J$2:$J$201,0)),Q1322=INDEX(Matches!$H$2:$H$201,MATCH($A1322&amp;"-7",Matches!$J$2:$J$201,0))),5,IF(SIGN(P1322-Q1322)&lt;&gt;SIGN(INDEX(Matches!$G$2:$G$201,MATCH($A1322&amp;"-7",Matches!$J$2:$J$201,0))-INDEX(Matches!$H$2:$H$201,MATCH($A1322&amp;"-7",Matches!$J$2:$J$201,0))),0,IF(P1322-Q1322=INDEX(Matches!$G$2:$G$201,MATCH($A1322&amp;"-7",Matches!$J$2:$J$201,0))-INDEX(Matches!$H$2:$H$201,MATCH($A1322&amp;"-7",Matches!$J$2:$J$201,0)),3,2))))),""))</f>
        <v/>
      </c>
      <c r="AE1322" s="12" t="str">
        <f aca="false">IF(OR($B1322="",R1322="",S1322=""),"",IFERROR(IF(OR(INDEX(Matches!$I$2:$I$201,MATCH($A1322&amp;"-8",Matches!$J$2:$J$201,0))="Void",INDEX(Matches!$G$2:$G$201,MATCH($A1322&amp;"-8",Matches!$J$2:$J$201,0))="",INDEX(Matches!$H$2:$H$201,MATCH($A1322&amp;"-8",Matches!$J$2:$J$201,0))=""),"",IF(AND($C1322&lt;&gt;"",INDEX(Matches!$F$2:$F$201,MATCH($A1322&amp;"-8",Matches!$J$2:$J$201,0))&lt;&gt;"",$C1322&gt;=INDEX(Matches!$F$2:$F$201,MATCH($A1322&amp;"-8",Matches!$J$2:$J$201,0))),"",IF(AND(R1322=INDEX(Matches!$G$2:$G$201,MATCH($A1322&amp;"-8",Matches!$J$2:$J$201,0)),S1322=INDEX(Matches!$H$2:$H$201,MATCH($A1322&amp;"-8",Matches!$J$2:$J$201,0))),5,IF(SIGN(R1322-S1322)&lt;&gt;SIGN(INDEX(Matches!$G$2:$G$201,MATCH($A1322&amp;"-8",Matches!$J$2:$J$201,0))-INDEX(Matches!$H$2:$H$201,MATCH($A1322&amp;"-8",Matches!$J$2:$J$201,0))),0,IF(R1322-S1322=INDEX(Matches!$G$2:$G$201,MATCH($A1322&amp;"-8",Matches!$J$2:$J$201,0))-INDEX(Matches!$H$2:$H$201,MATCH($A1322&amp;"-8",Matches!$J$2:$J$201,0)),3,2))))),""))</f>
        <v/>
      </c>
      <c r="AF1322" s="12" t="str">
        <f aca="false">IF(OR($B1322="",T1322="",U1322=""),"",IFERROR(IF(OR(INDEX(Matches!$I$2:$I$201,MATCH($A1322&amp;"-9",Matches!$J$2:$J$201,0))="Void",INDEX(Matches!$G$2:$G$201,MATCH($A1322&amp;"-9",Matches!$J$2:$J$201,0))="",INDEX(Matches!$H$2:$H$201,MATCH($A1322&amp;"-9",Matches!$J$2:$J$201,0))=""),"",IF(AND($C1322&lt;&gt;"",INDEX(Matches!$F$2:$F$201,MATCH($A1322&amp;"-9",Matches!$J$2:$J$201,0))&lt;&gt;"",$C1322&gt;=INDEX(Matches!$F$2:$F$201,MATCH($A1322&amp;"-9",Matches!$J$2:$J$201,0))),"",IF(AND(T1322=INDEX(Matches!$G$2:$G$201,MATCH($A1322&amp;"-9",Matches!$J$2:$J$201,0)),U1322=INDEX(Matches!$H$2:$H$201,MATCH($A1322&amp;"-9",Matches!$J$2:$J$201,0))),5,IF(SIGN(T1322-U1322)&lt;&gt;SIGN(INDEX(Matches!$G$2:$G$201,MATCH($A1322&amp;"-9",Matches!$J$2:$J$201,0))-INDEX(Matches!$H$2:$H$201,MATCH($A1322&amp;"-9",Matches!$J$2:$J$201,0))),0,IF(T1322-U1322=INDEX(Matches!$G$2:$G$201,MATCH($A1322&amp;"-9",Matches!$J$2:$J$201,0))-INDEX(Matches!$H$2:$H$201,MATCH($A1322&amp;"-9",Matches!$J$2:$J$201,0)),3,2))))),""))</f>
        <v/>
      </c>
      <c r="AG1322" s="12" t="str">
        <f aca="false">IF(OR($B1322="",V1322="",W1322=""),"",IFERROR(IF(OR(INDEX(Matches!$I$2:$I$201,MATCH($A1322&amp;"-10",Matches!$J$2:$J$201,0))="Void",INDEX(Matches!$G$2:$G$201,MATCH($A1322&amp;"-10",Matches!$J$2:$J$201,0))="",INDEX(Matches!$H$2:$H$201,MATCH($A1322&amp;"-10",Matches!$J$2:$J$201,0))=""),"",IF(AND($C1322&lt;&gt;"",INDEX(Matches!$F$2:$F$201,MATCH($A1322&amp;"-10",Matches!$J$2:$J$201,0))&lt;&gt;"",$C1322&gt;=INDEX(Matches!$F$2:$F$201,MATCH($A1322&amp;"-10",Matches!$J$2:$J$201,0))),"",IF(AND(V1322=INDEX(Matches!$G$2:$G$201,MATCH($A1322&amp;"-10",Matches!$J$2:$J$201,0)),W1322=INDEX(Matches!$H$2:$H$201,MATCH($A1322&amp;"-10",Matches!$J$2:$J$201,0))),5,IF(SIGN(V1322-W1322)&lt;&gt;SIGN(INDEX(Matches!$G$2:$G$201,MATCH($A1322&amp;"-10",Matches!$J$2:$J$201,0))-INDEX(Matches!$H$2:$H$201,MATCH($A1322&amp;"-10",Matches!$J$2:$J$201,0))),0,IF(V1322-W1322=INDEX(Matches!$G$2:$G$201,MATCH($A1322&amp;"-10",Matches!$J$2:$J$201,0))-INDEX(Matches!$H$2:$H$201,MATCH($A1322&amp;"-10",Matches!$J$2:$J$201,0)),3,2))))),""))</f>
        <v/>
      </c>
      <c r="AH1322" s="13" t="str">
        <f aca="false">IF($B1322="","",SUM(X1322:AG1322))</f>
        <v/>
      </c>
      <c r="AI1322" s="12" t="str">
        <f aca="false">IF($B1322="","",COUNTIF(X1322:AG1322,5))</f>
        <v/>
      </c>
      <c r="AJ1322" s="12" t="str">
        <f aca="false">IF($B1322="","",COUNTIF(X1322:AG1322,"&gt;=2"))</f>
        <v/>
      </c>
      <c r="AK1322" s="12" t="str">
        <f aca="false">IF($B1322="","",COUNT(X1322:AG1322))</f>
        <v/>
      </c>
    </row>
    <row r="1323" customFormat="false" ht="15" hidden="false" customHeight="false" outlineLevel="0" collapsed="false">
      <c r="A1323" s="7"/>
      <c r="B1323" s="7"/>
      <c r="C1323" s="11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12" t="str">
        <f aca="false">IF(OR($B1323="",D1323="",E1323=""),"",IFERROR(IF(OR(INDEX(Matches!$I$2:$I$201,MATCH($A1323&amp;"-1",Matches!$J$2:$J$201,0))="Void",INDEX(Matches!$G$2:$G$201,MATCH($A1323&amp;"-1",Matches!$J$2:$J$201,0))="",INDEX(Matches!$H$2:$H$201,MATCH($A1323&amp;"-1",Matches!$J$2:$J$201,0))=""),"",IF(AND($C1323&lt;&gt;"",INDEX(Matches!$F$2:$F$201,MATCH($A1323&amp;"-1",Matches!$J$2:$J$201,0))&lt;&gt;"",$C1323&gt;=INDEX(Matches!$F$2:$F$201,MATCH($A1323&amp;"-1",Matches!$J$2:$J$201,0))),"",IF(AND(D1323=INDEX(Matches!$G$2:$G$201,MATCH($A1323&amp;"-1",Matches!$J$2:$J$201,0)),E1323=INDEX(Matches!$H$2:$H$201,MATCH($A1323&amp;"-1",Matches!$J$2:$J$201,0))),5,IF(SIGN(D1323-E1323)&lt;&gt;SIGN(INDEX(Matches!$G$2:$G$201,MATCH($A1323&amp;"-1",Matches!$J$2:$J$201,0))-INDEX(Matches!$H$2:$H$201,MATCH($A1323&amp;"-1",Matches!$J$2:$J$201,0))),0,IF(D1323-E1323=INDEX(Matches!$G$2:$G$201,MATCH($A1323&amp;"-1",Matches!$J$2:$J$201,0))-INDEX(Matches!$H$2:$H$201,MATCH($A1323&amp;"-1",Matches!$J$2:$J$201,0)),3,2))))),""))</f>
        <v/>
      </c>
      <c r="Y1323" s="12" t="str">
        <f aca="false">IF(OR($B1323="",F1323="",G1323=""),"",IFERROR(IF(OR(INDEX(Matches!$I$2:$I$201,MATCH($A1323&amp;"-2",Matches!$J$2:$J$201,0))="Void",INDEX(Matches!$G$2:$G$201,MATCH($A1323&amp;"-2",Matches!$J$2:$J$201,0))="",INDEX(Matches!$H$2:$H$201,MATCH($A1323&amp;"-2",Matches!$J$2:$J$201,0))=""),"",IF(AND($C1323&lt;&gt;"",INDEX(Matches!$F$2:$F$201,MATCH($A1323&amp;"-2",Matches!$J$2:$J$201,0))&lt;&gt;"",$C1323&gt;=INDEX(Matches!$F$2:$F$201,MATCH($A1323&amp;"-2",Matches!$J$2:$J$201,0))),"",IF(AND(F1323=INDEX(Matches!$G$2:$G$201,MATCH($A1323&amp;"-2",Matches!$J$2:$J$201,0)),G1323=INDEX(Matches!$H$2:$H$201,MATCH($A1323&amp;"-2",Matches!$J$2:$J$201,0))),5,IF(SIGN(F1323-G1323)&lt;&gt;SIGN(INDEX(Matches!$G$2:$G$201,MATCH($A1323&amp;"-2",Matches!$J$2:$J$201,0))-INDEX(Matches!$H$2:$H$201,MATCH($A1323&amp;"-2",Matches!$J$2:$J$201,0))),0,IF(F1323-G1323=INDEX(Matches!$G$2:$G$201,MATCH($A1323&amp;"-2",Matches!$J$2:$J$201,0))-INDEX(Matches!$H$2:$H$201,MATCH($A1323&amp;"-2",Matches!$J$2:$J$201,0)),3,2))))),""))</f>
        <v/>
      </c>
      <c r="Z1323" s="12" t="str">
        <f aca="false">IF(OR($B1323="",H1323="",I1323=""),"",IFERROR(IF(OR(INDEX(Matches!$I$2:$I$201,MATCH($A1323&amp;"-3",Matches!$J$2:$J$201,0))="Void",INDEX(Matches!$G$2:$G$201,MATCH($A1323&amp;"-3",Matches!$J$2:$J$201,0))="",INDEX(Matches!$H$2:$H$201,MATCH($A1323&amp;"-3",Matches!$J$2:$J$201,0))=""),"",IF(AND($C1323&lt;&gt;"",INDEX(Matches!$F$2:$F$201,MATCH($A1323&amp;"-3",Matches!$J$2:$J$201,0))&lt;&gt;"",$C1323&gt;=INDEX(Matches!$F$2:$F$201,MATCH($A1323&amp;"-3",Matches!$J$2:$J$201,0))),"",IF(AND(H1323=INDEX(Matches!$G$2:$G$201,MATCH($A1323&amp;"-3",Matches!$J$2:$J$201,0)),I1323=INDEX(Matches!$H$2:$H$201,MATCH($A1323&amp;"-3",Matches!$J$2:$J$201,0))),5,IF(SIGN(H1323-I1323)&lt;&gt;SIGN(INDEX(Matches!$G$2:$G$201,MATCH($A1323&amp;"-3",Matches!$J$2:$J$201,0))-INDEX(Matches!$H$2:$H$201,MATCH($A1323&amp;"-3",Matches!$J$2:$J$201,0))),0,IF(H1323-I1323=INDEX(Matches!$G$2:$G$201,MATCH($A1323&amp;"-3",Matches!$J$2:$J$201,0))-INDEX(Matches!$H$2:$H$201,MATCH($A1323&amp;"-3",Matches!$J$2:$J$201,0)),3,2))))),""))</f>
        <v/>
      </c>
      <c r="AA1323" s="12" t="str">
        <f aca="false">IF(OR($B1323="",J1323="",K1323=""),"",IFERROR(IF(OR(INDEX(Matches!$I$2:$I$201,MATCH($A1323&amp;"-4",Matches!$J$2:$J$201,0))="Void",INDEX(Matches!$G$2:$G$201,MATCH($A1323&amp;"-4",Matches!$J$2:$J$201,0))="",INDEX(Matches!$H$2:$H$201,MATCH($A1323&amp;"-4",Matches!$J$2:$J$201,0))=""),"",IF(AND($C1323&lt;&gt;"",INDEX(Matches!$F$2:$F$201,MATCH($A1323&amp;"-4",Matches!$J$2:$J$201,0))&lt;&gt;"",$C1323&gt;=INDEX(Matches!$F$2:$F$201,MATCH($A1323&amp;"-4",Matches!$J$2:$J$201,0))),"",IF(AND(J1323=INDEX(Matches!$G$2:$G$201,MATCH($A1323&amp;"-4",Matches!$J$2:$J$201,0)),K1323=INDEX(Matches!$H$2:$H$201,MATCH($A1323&amp;"-4",Matches!$J$2:$J$201,0))),5,IF(SIGN(J1323-K1323)&lt;&gt;SIGN(INDEX(Matches!$G$2:$G$201,MATCH($A1323&amp;"-4",Matches!$J$2:$J$201,0))-INDEX(Matches!$H$2:$H$201,MATCH($A1323&amp;"-4",Matches!$J$2:$J$201,0))),0,IF(J1323-K1323=INDEX(Matches!$G$2:$G$201,MATCH($A1323&amp;"-4",Matches!$J$2:$J$201,0))-INDEX(Matches!$H$2:$H$201,MATCH($A1323&amp;"-4",Matches!$J$2:$J$201,0)),3,2))))),""))</f>
        <v/>
      </c>
      <c r="AB1323" s="12" t="str">
        <f aca="false">IF(OR($B1323="",L1323="",M1323=""),"",IFERROR(IF(OR(INDEX(Matches!$I$2:$I$201,MATCH($A1323&amp;"-5",Matches!$J$2:$J$201,0))="Void",INDEX(Matches!$G$2:$G$201,MATCH($A1323&amp;"-5",Matches!$J$2:$J$201,0))="",INDEX(Matches!$H$2:$H$201,MATCH($A1323&amp;"-5",Matches!$J$2:$J$201,0))=""),"",IF(AND($C1323&lt;&gt;"",INDEX(Matches!$F$2:$F$201,MATCH($A1323&amp;"-5",Matches!$J$2:$J$201,0))&lt;&gt;"",$C1323&gt;=INDEX(Matches!$F$2:$F$201,MATCH($A1323&amp;"-5",Matches!$J$2:$J$201,0))),"",IF(AND(L1323=INDEX(Matches!$G$2:$G$201,MATCH($A1323&amp;"-5",Matches!$J$2:$J$201,0)),M1323=INDEX(Matches!$H$2:$H$201,MATCH($A1323&amp;"-5",Matches!$J$2:$J$201,0))),5,IF(SIGN(L1323-M1323)&lt;&gt;SIGN(INDEX(Matches!$G$2:$G$201,MATCH($A1323&amp;"-5",Matches!$J$2:$J$201,0))-INDEX(Matches!$H$2:$H$201,MATCH($A1323&amp;"-5",Matches!$J$2:$J$201,0))),0,IF(L1323-M1323=INDEX(Matches!$G$2:$G$201,MATCH($A1323&amp;"-5",Matches!$J$2:$J$201,0))-INDEX(Matches!$H$2:$H$201,MATCH($A1323&amp;"-5",Matches!$J$2:$J$201,0)),3,2))))),""))</f>
        <v/>
      </c>
      <c r="AC1323" s="12" t="str">
        <f aca="false">IF(OR($B1323="",N1323="",O1323=""),"",IFERROR(IF(OR(INDEX(Matches!$I$2:$I$201,MATCH($A1323&amp;"-6",Matches!$J$2:$J$201,0))="Void",INDEX(Matches!$G$2:$G$201,MATCH($A1323&amp;"-6",Matches!$J$2:$J$201,0))="",INDEX(Matches!$H$2:$H$201,MATCH($A1323&amp;"-6",Matches!$J$2:$J$201,0))=""),"",IF(AND($C1323&lt;&gt;"",INDEX(Matches!$F$2:$F$201,MATCH($A1323&amp;"-6",Matches!$J$2:$J$201,0))&lt;&gt;"",$C1323&gt;=INDEX(Matches!$F$2:$F$201,MATCH($A1323&amp;"-6",Matches!$J$2:$J$201,0))),"",IF(AND(N1323=INDEX(Matches!$G$2:$G$201,MATCH($A1323&amp;"-6",Matches!$J$2:$J$201,0)),O1323=INDEX(Matches!$H$2:$H$201,MATCH($A1323&amp;"-6",Matches!$J$2:$J$201,0))),5,IF(SIGN(N1323-O1323)&lt;&gt;SIGN(INDEX(Matches!$G$2:$G$201,MATCH($A1323&amp;"-6",Matches!$J$2:$J$201,0))-INDEX(Matches!$H$2:$H$201,MATCH($A1323&amp;"-6",Matches!$J$2:$J$201,0))),0,IF(N1323-O1323=INDEX(Matches!$G$2:$G$201,MATCH($A1323&amp;"-6",Matches!$J$2:$J$201,0))-INDEX(Matches!$H$2:$H$201,MATCH($A1323&amp;"-6",Matches!$J$2:$J$201,0)),3,2))))),""))</f>
        <v/>
      </c>
      <c r="AD1323" s="12" t="str">
        <f aca="false">IF(OR($B1323="",P1323="",Q1323=""),"",IFERROR(IF(OR(INDEX(Matches!$I$2:$I$201,MATCH($A1323&amp;"-7",Matches!$J$2:$J$201,0))="Void",INDEX(Matches!$G$2:$G$201,MATCH($A1323&amp;"-7",Matches!$J$2:$J$201,0))="",INDEX(Matches!$H$2:$H$201,MATCH($A1323&amp;"-7",Matches!$J$2:$J$201,0))=""),"",IF(AND($C1323&lt;&gt;"",INDEX(Matches!$F$2:$F$201,MATCH($A1323&amp;"-7",Matches!$J$2:$J$201,0))&lt;&gt;"",$C1323&gt;=INDEX(Matches!$F$2:$F$201,MATCH($A1323&amp;"-7",Matches!$J$2:$J$201,0))),"",IF(AND(P1323=INDEX(Matches!$G$2:$G$201,MATCH($A1323&amp;"-7",Matches!$J$2:$J$201,0)),Q1323=INDEX(Matches!$H$2:$H$201,MATCH($A1323&amp;"-7",Matches!$J$2:$J$201,0))),5,IF(SIGN(P1323-Q1323)&lt;&gt;SIGN(INDEX(Matches!$G$2:$G$201,MATCH($A1323&amp;"-7",Matches!$J$2:$J$201,0))-INDEX(Matches!$H$2:$H$201,MATCH($A1323&amp;"-7",Matches!$J$2:$J$201,0))),0,IF(P1323-Q1323=INDEX(Matches!$G$2:$G$201,MATCH($A1323&amp;"-7",Matches!$J$2:$J$201,0))-INDEX(Matches!$H$2:$H$201,MATCH($A1323&amp;"-7",Matches!$J$2:$J$201,0)),3,2))))),""))</f>
        <v/>
      </c>
      <c r="AE1323" s="12" t="str">
        <f aca="false">IF(OR($B1323="",R1323="",S1323=""),"",IFERROR(IF(OR(INDEX(Matches!$I$2:$I$201,MATCH($A1323&amp;"-8",Matches!$J$2:$J$201,0))="Void",INDEX(Matches!$G$2:$G$201,MATCH($A1323&amp;"-8",Matches!$J$2:$J$201,0))="",INDEX(Matches!$H$2:$H$201,MATCH($A1323&amp;"-8",Matches!$J$2:$J$201,0))=""),"",IF(AND($C1323&lt;&gt;"",INDEX(Matches!$F$2:$F$201,MATCH($A1323&amp;"-8",Matches!$J$2:$J$201,0))&lt;&gt;"",$C1323&gt;=INDEX(Matches!$F$2:$F$201,MATCH($A1323&amp;"-8",Matches!$J$2:$J$201,0))),"",IF(AND(R1323=INDEX(Matches!$G$2:$G$201,MATCH($A1323&amp;"-8",Matches!$J$2:$J$201,0)),S1323=INDEX(Matches!$H$2:$H$201,MATCH($A1323&amp;"-8",Matches!$J$2:$J$201,0))),5,IF(SIGN(R1323-S1323)&lt;&gt;SIGN(INDEX(Matches!$G$2:$G$201,MATCH($A1323&amp;"-8",Matches!$J$2:$J$201,0))-INDEX(Matches!$H$2:$H$201,MATCH($A1323&amp;"-8",Matches!$J$2:$J$201,0))),0,IF(R1323-S1323=INDEX(Matches!$G$2:$G$201,MATCH($A1323&amp;"-8",Matches!$J$2:$J$201,0))-INDEX(Matches!$H$2:$H$201,MATCH($A1323&amp;"-8",Matches!$J$2:$J$201,0)),3,2))))),""))</f>
        <v/>
      </c>
      <c r="AF1323" s="12" t="str">
        <f aca="false">IF(OR($B1323="",T1323="",U1323=""),"",IFERROR(IF(OR(INDEX(Matches!$I$2:$I$201,MATCH($A1323&amp;"-9",Matches!$J$2:$J$201,0))="Void",INDEX(Matches!$G$2:$G$201,MATCH($A1323&amp;"-9",Matches!$J$2:$J$201,0))="",INDEX(Matches!$H$2:$H$201,MATCH($A1323&amp;"-9",Matches!$J$2:$J$201,0))=""),"",IF(AND($C1323&lt;&gt;"",INDEX(Matches!$F$2:$F$201,MATCH($A1323&amp;"-9",Matches!$J$2:$J$201,0))&lt;&gt;"",$C1323&gt;=INDEX(Matches!$F$2:$F$201,MATCH($A1323&amp;"-9",Matches!$J$2:$J$201,0))),"",IF(AND(T1323=INDEX(Matches!$G$2:$G$201,MATCH($A1323&amp;"-9",Matches!$J$2:$J$201,0)),U1323=INDEX(Matches!$H$2:$H$201,MATCH($A1323&amp;"-9",Matches!$J$2:$J$201,0))),5,IF(SIGN(T1323-U1323)&lt;&gt;SIGN(INDEX(Matches!$G$2:$G$201,MATCH($A1323&amp;"-9",Matches!$J$2:$J$201,0))-INDEX(Matches!$H$2:$H$201,MATCH($A1323&amp;"-9",Matches!$J$2:$J$201,0))),0,IF(T1323-U1323=INDEX(Matches!$G$2:$G$201,MATCH($A1323&amp;"-9",Matches!$J$2:$J$201,0))-INDEX(Matches!$H$2:$H$201,MATCH($A1323&amp;"-9",Matches!$J$2:$J$201,0)),3,2))))),""))</f>
        <v/>
      </c>
      <c r="AG1323" s="12" t="str">
        <f aca="false">IF(OR($B1323="",V1323="",W1323=""),"",IFERROR(IF(OR(INDEX(Matches!$I$2:$I$201,MATCH($A1323&amp;"-10",Matches!$J$2:$J$201,0))="Void",INDEX(Matches!$G$2:$G$201,MATCH($A1323&amp;"-10",Matches!$J$2:$J$201,0))="",INDEX(Matches!$H$2:$H$201,MATCH($A1323&amp;"-10",Matches!$J$2:$J$201,0))=""),"",IF(AND($C1323&lt;&gt;"",INDEX(Matches!$F$2:$F$201,MATCH($A1323&amp;"-10",Matches!$J$2:$J$201,0))&lt;&gt;"",$C1323&gt;=INDEX(Matches!$F$2:$F$201,MATCH($A1323&amp;"-10",Matches!$J$2:$J$201,0))),"",IF(AND(V1323=INDEX(Matches!$G$2:$G$201,MATCH($A1323&amp;"-10",Matches!$J$2:$J$201,0)),W1323=INDEX(Matches!$H$2:$H$201,MATCH($A1323&amp;"-10",Matches!$J$2:$J$201,0))),5,IF(SIGN(V1323-W1323)&lt;&gt;SIGN(INDEX(Matches!$G$2:$G$201,MATCH($A1323&amp;"-10",Matches!$J$2:$J$201,0))-INDEX(Matches!$H$2:$H$201,MATCH($A1323&amp;"-10",Matches!$J$2:$J$201,0))),0,IF(V1323-W1323=INDEX(Matches!$G$2:$G$201,MATCH($A1323&amp;"-10",Matches!$J$2:$J$201,0))-INDEX(Matches!$H$2:$H$201,MATCH($A1323&amp;"-10",Matches!$J$2:$J$201,0)),3,2))))),""))</f>
        <v/>
      </c>
      <c r="AH1323" s="13" t="str">
        <f aca="false">IF($B1323="","",SUM(X1323:AG1323))</f>
        <v/>
      </c>
      <c r="AI1323" s="12" t="str">
        <f aca="false">IF($B1323="","",COUNTIF(X1323:AG1323,5))</f>
        <v/>
      </c>
      <c r="AJ1323" s="12" t="str">
        <f aca="false">IF($B1323="","",COUNTIF(X1323:AG1323,"&gt;=2"))</f>
        <v/>
      </c>
      <c r="AK1323" s="12" t="str">
        <f aca="false">IF($B1323="","",COUNT(X1323:AG1323))</f>
        <v/>
      </c>
    </row>
    <row r="1324" customFormat="false" ht="15" hidden="false" customHeight="false" outlineLevel="0" collapsed="false">
      <c r="A1324" s="7"/>
      <c r="B1324" s="7"/>
      <c r="C1324" s="11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12" t="str">
        <f aca="false">IF(OR($B1324="",D1324="",E1324=""),"",IFERROR(IF(OR(INDEX(Matches!$I$2:$I$201,MATCH($A1324&amp;"-1",Matches!$J$2:$J$201,0))="Void",INDEX(Matches!$G$2:$G$201,MATCH($A1324&amp;"-1",Matches!$J$2:$J$201,0))="",INDEX(Matches!$H$2:$H$201,MATCH($A1324&amp;"-1",Matches!$J$2:$J$201,0))=""),"",IF(AND($C1324&lt;&gt;"",INDEX(Matches!$F$2:$F$201,MATCH($A1324&amp;"-1",Matches!$J$2:$J$201,0))&lt;&gt;"",$C1324&gt;=INDEX(Matches!$F$2:$F$201,MATCH($A1324&amp;"-1",Matches!$J$2:$J$201,0))),"",IF(AND(D1324=INDEX(Matches!$G$2:$G$201,MATCH($A1324&amp;"-1",Matches!$J$2:$J$201,0)),E1324=INDEX(Matches!$H$2:$H$201,MATCH($A1324&amp;"-1",Matches!$J$2:$J$201,0))),5,IF(SIGN(D1324-E1324)&lt;&gt;SIGN(INDEX(Matches!$G$2:$G$201,MATCH($A1324&amp;"-1",Matches!$J$2:$J$201,0))-INDEX(Matches!$H$2:$H$201,MATCH($A1324&amp;"-1",Matches!$J$2:$J$201,0))),0,IF(D1324-E1324=INDEX(Matches!$G$2:$G$201,MATCH($A1324&amp;"-1",Matches!$J$2:$J$201,0))-INDEX(Matches!$H$2:$H$201,MATCH($A1324&amp;"-1",Matches!$J$2:$J$201,0)),3,2))))),""))</f>
        <v/>
      </c>
      <c r="Y1324" s="12" t="str">
        <f aca="false">IF(OR($B1324="",F1324="",G1324=""),"",IFERROR(IF(OR(INDEX(Matches!$I$2:$I$201,MATCH($A1324&amp;"-2",Matches!$J$2:$J$201,0))="Void",INDEX(Matches!$G$2:$G$201,MATCH($A1324&amp;"-2",Matches!$J$2:$J$201,0))="",INDEX(Matches!$H$2:$H$201,MATCH($A1324&amp;"-2",Matches!$J$2:$J$201,0))=""),"",IF(AND($C1324&lt;&gt;"",INDEX(Matches!$F$2:$F$201,MATCH($A1324&amp;"-2",Matches!$J$2:$J$201,0))&lt;&gt;"",$C1324&gt;=INDEX(Matches!$F$2:$F$201,MATCH($A1324&amp;"-2",Matches!$J$2:$J$201,0))),"",IF(AND(F1324=INDEX(Matches!$G$2:$G$201,MATCH($A1324&amp;"-2",Matches!$J$2:$J$201,0)),G1324=INDEX(Matches!$H$2:$H$201,MATCH($A1324&amp;"-2",Matches!$J$2:$J$201,0))),5,IF(SIGN(F1324-G1324)&lt;&gt;SIGN(INDEX(Matches!$G$2:$G$201,MATCH($A1324&amp;"-2",Matches!$J$2:$J$201,0))-INDEX(Matches!$H$2:$H$201,MATCH($A1324&amp;"-2",Matches!$J$2:$J$201,0))),0,IF(F1324-G1324=INDEX(Matches!$G$2:$G$201,MATCH($A1324&amp;"-2",Matches!$J$2:$J$201,0))-INDEX(Matches!$H$2:$H$201,MATCH($A1324&amp;"-2",Matches!$J$2:$J$201,0)),3,2))))),""))</f>
        <v/>
      </c>
      <c r="Z1324" s="12" t="str">
        <f aca="false">IF(OR($B1324="",H1324="",I1324=""),"",IFERROR(IF(OR(INDEX(Matches!$I$2:$I$201,MATCH($A1324&amp;"-3",Matches!$J$2:$J$201,0))="Void",INDEX(Matches!$G$2:$G$201,MATCH($A1324&amp;"-3",Matches!$J$2:$J$201,0))="",INDEX(Matches!$H$2:$H$201,MATCH($A1324&amp;"-3",Matches!$J$2:$J$201,0))=""),"",IF(AND($C1324&lt;&gt;"",INDEX(Matches!$F$2:$F$201,MATCH($A1324&amp;"-3",Matches!$J$2:$J$201,0))&lt;&gt;"",$C1324&gt;=INDEX(Matches!$F$2:$F$201,MATCH($A1324&amp;"-3",Matches!$J$2:$J$201,0))),"",IF(AND(H1324=INDEX(Matches!$G$2:$G$201,MATCH($A1324&amp;"-3",Matches!$J$2:$J$201,0)),I1324=INDEX(Matches!$H$2:$H$201,MATCH($A1324&amp;"-3",Matches!$J$2:$J$201,0))),5,IF(SIGN(H1324-I1324)&lt;&gt;SIGN(INDEX(Matches!$G$2:$G$201,MATCH($A1324&amp;"-3",Matches!$J$2:$J$201,0))-INDEX(Matches!$H$2:$H$201,MATCH($A1324&amp;"-3",Matches!$J$2:$J$201,0))),0,IF(H1324-I1324=INDEX(Matches!$G$2:$G$201,MATCH($A1324&amp;"-3",Matches!$J$2:$J$201,0))-INDEX(Matches!$H$2:$H$201,MATCH($A1324&amp;"-3",Matches!$J$2:$J$201,0)),3,2))))),""))</f>
        <v/>
      </c>
      <c r="AA1324" s="12" t="str">
        <f aca="false">IF(OR($B1324="",J1324="",K1324=""),"",IFERROR(IF(OR(INDEX(Matches!$I$2:$I$201,MATCH($A1324&amp;"-4",Matches!$J$2:$J$201,0))="Void",INDEX(Matches!$G$2:$G$201,MATCH($A1324&amp;"-4",Matches!$J$2:$J$201,0))="",INDEX(Matches!$H$2:$H$201,MATCH($A1324&amp;"-4",Matches!$J$2:$J$201,0))=""),"",IF(AND($C1324&lt;&gt;"",INDEX(Matches!$F$2:$F$201,MATCH($A1324&amp;"-4",Matches!$J$2:$J$201,0))&lt;&gt;"",$C1324&gt;=INDEX(Matches!$F$2:$F$201,MATCH($A1324&amp;"-4",Matches!$J$2:$J$201,0))),"",IF(AND(J1324=INDEX(Matches!$G$2:$G$201,MATCH($A1324&amp;"-4",Matches!$J$2:$J$201,0)),K1324=INDEX(Matches!$H$2:$H$201,MATCH($A1324&amp;"-4",Matches!$J$2:$J$201,0))),5,IF(SIGN(J1324-K1324)&lt;&gt;SIGN(INDEX(Matches!$G$2:$G$201,MATCH($A1324&amp;"-4",Matches!$J$2:$J$201,0))-INDEX(Matches!$H$2:$H$201,MATCH($A1324&amp;"-4",Matches!$J$2:$J$201,0))),0,IF(J1324-K1324=INDEX(Matches!$G$2:$G$201,MATCH($A1324&amp;"-4",Matches!$J$2:$J$201,0))-INDEX(Matches!$H$2:$H$201,MATCH($A1324&amp;"-4",Matches!$J$2:$J$201,0)),3,2))))),""))</f>
        <v/>
      </c>
      <c r="AB1324" s="12" t="str">
        <f aca="false">IF(OR($B1324="",L1324="",M1324=""),"",IFERROR(IF(OR(INDEX(Matches!$I$2:$I$201,MATCH($A1324&amp;"-5",Matches!$J$2:$J$201,0))="Void",INDEX(Matches!$G$2:$G$201,MATCH($A1324&amp;"-5",Matches!$J$2:$J$201,0))="",INDEX(Matches!$H$2:$H$201,MATCH($A1324&amp;"-5",Matches!$J$2:$J$201,0))=""),"",IF(AND($C1324&lt;&gt;"",INDEX(Matches!$F$2:$F$201,MATCH($A1324&amp;"-5",Matches!$J$2:$J$201,0))&lt;&gt;"",$C1324&gt;=INDEX(Matches!$F$2:$F$201,MATCH($A1324&amp;"-5",Matches!$J$2:$J$201,0))),"",IF(AND(L1324=INDEX(Matches!$G$2:$G$201,MATCH($A1324&amp;"-5",Matches!$J$2:$J$201,0)),M1324=INDEX(Matches!$H$2:$H$201,MATCH($A1324&amp;"-5",Matches!$J$2:$J$201,0))),5,IF(SIGN(L1324-M1324)&lt;&gt;SIGN(INDEX(Matches!$G$2:$G$201,MATCH($A1324&amp;"-5",Matches!$J$2:$J$201,0))-INDEX(Matches!$H$2:$H$201,MATCH($A1324&amp;"-5",Matches!$J$2:$J$201,0))),0,IF(L1324-M1324=INDEX(Matches!$G$2:$G$201,MATCH($A1324&amp;"-5",Matches!$J$2:$J$201,0))-INDEX(Matches!$H$2:$H$201,MATCH($A1324&amp;"-5",Matches!$J$2:$J$201,0)),3,2))))),""))</f>
        <v/>
      </c>
      <c r="AC1324" s="12" t="str">
        <f aca="false">IF(OR($B1324="",N1324="",O1324=""),"",IFERROR(IF(OR(INDEX(Matches!$I$2:$I$201,MATCH($A1324&amp;"-6",Matches!$J$2:$J$201,0))="Void",INDEX(Matches!$G$2:$G$201,MATCH($A1324&amp;"-6",Matches!$J$2:$J$201,0))="",INDEX(Matches!$H$2:$H$201,MATCH($A1324&amp;"-6",Matches!$J$2:$J$201,0))=""),"",IF(AND($C1324&lt;&gt;"",INDEX(Matches!$F$2:$F$201,MATCH($A1324&amp;"-6",Matches!$J$2:$J$201,0))&lt;&gt;"",$C1324&gt;=INDEX(Matches!$F$2:$F$201,MATCH($A1324&amp;"-6",Matches!$J$2:$J$201,0))),"",IF(AND(N1324=INDEX(Matches!$G$2:$G$201,MATCH($A1324&amp;"-6",Matches!$J$2:$J$201,0)),O1324=INDEX(Matches!$H$2:$H$201,MATCH($A1324&amp;"-6",Matches!$J$2:$J$201,0))),5,IF(SIGN(N1324-O1324)&lt;&gt;SIGN(INDEX(Matches!$G$2:$G$201,MATCH($A1324&amp;"-6",Matches!$J$2:$J$201,0))-INDEX(Matches!$H$2:$H$201,MATCH($A1324&amp;"-6",Matches!$J$2:$J$201,0))),0,IF(N1324-O1324=INDEX(Matches!$G$2:$G$201,MATCH($A1324&amp;"-6",Matches!$J$2:$J$201,0))-INDEX(Matches!$H$2:$H$201,MATCH($A1324&amp;"-6",Matches!$J$2:$J$201,0)),3,2))))),""))</f>
        <v/>
      </c>
      <c r="AD1324" s="12" t="str">
        <f aca="false">IF(OR($B1324="",P1324="",Q1324=""),"",IFERROR(IF(OR(INDEX(Matches!$I$2:$I$201,MATCH($A1324&amp;"-7",Matches!$J$2:$J$201,0))="Void",INDEX(Matches!$G$2:$G$201,MATCH($A1324&amp;"-7",Matches!$J$2:$J$201,0))="",INDEX(Matches!$H$2:$H$201,MATCH($A1324&amp;"-7",Matches!$J$2:$J$201,0))=""),"",IF(AND($C1324&lt;&gt;"",INDEX(Matches!$F$2:$F$201,MATCH($A1324&amp;"-7",Matches!$J$2:$J$201,0))&lt;&gt;"",$C1324&gt;=INDEX(Matches!$F$2:$F$201,MATCH($A1324&amp;"-7",Matches!$J$2:$J$201,0))),"",IF(AND(P1324=INDEX(Matches!$G$2:$G$201,MATCH($A1324&amp;"-7",Matches!$J$2:$J$201,0)),Q1324=INDEX(Matches!$H$2:$H$201,MATCH($A1324&amp;"-7",Matches!$J$2:$J$201,0))),5,IF(SIGN(P1324-Q1324)&lt;&gt;SIGN(INDEX(Matches!$G$2:$G$201,MATCH($A1324&amp;"-7",Matches!$J$2:$J$201,0))-INDEX(Matches!$H$2:$H$201,MATCH($A1324&amp;"-7",Matches!$J$2:$J$201,0))),0,IF(P1324-Q1324=INDEX(Matches!$G$2:$G$201,MATCH($A1324&amp;"-7",Matches!$J$2:$J$201,0))-INDEX(Matches!$H$2:$H$201,MATCH($A1324&amp;"-7",Matches!$J$2:$J$201,0)),3,2))))),""))</f>
        <v/>
      </c>
      <c r="AE1324" s="12" t="str">
        <f aca="false">IF(OR($B1324="",R1324="",S1324=""),"",IFERROR(IF(OR(INDEX(Matches!$I$2:$I$201,MATCH($A1324&amp;"-8",Matches!$J$2:$J$201,0))="Void",INDEX(Matches!$G$2:$G$201,MATCH($A1324&amp;"-8",Matches!$J$2:$J$201,0))="",INDEX(Matches!$H$2:$H$201,MATCH($A1324&amp;"-8",Matches!$J$2:$J$201,0))=""),"",IF(AND($C1324&lt;&gt;"",INDEX(Matches!$F$2:$F$201,MATCH($A1324&amp;"-8",Matches!$J$2:$J$201,0))&lt;&gt;"",$C1324&gt;=INDEX(Matches!$F$2:$F$201,MATCH($A1324&amp;"-8",Matches!$J$2:$J$201,0))),"",IF(AND(R1324=INDEX(Matches!$G$2:$G$201,MATCH($A1324&amp;"-8",Matches!$J$2:$J$201,0)),S1324=INDEX(Matches!$H$2:$H$201,MATCH($A1324&amp;"-8",Matches!$J$2:$J$201,0))),5,IF(SIGN(R1324-S1324)&lt;&gt;SIGN(INDEX(Matches!$G$2:$G$201,MATCH($A1324&amp;"-8",Matches!$J$2:$J$201,0))-INDEX(Matches!$H$2:$H$201,MATCH($A1324&amp;"-8",Matches!$J$2:$J$201,0))),0,IF(R1324-S1324=INDEX(Matches!$G$2:$G$201,MATCH($A1324&amp;"-8",Matches!$J$2:$J$201,0))-INDEX(Matches!$H$2:$H$201,MATCH($A1324&amp;"-8",Matches!$J$2:$J$201,0)),3,2))))),""))</f>
        <v/>
      </c>
      <c r="AF1324" s="12" t="str">
        <f aca="false">IF(OR($B1324="",T1324="",U1324=""),"",IFERROR(IF(OR(INDEX(Matches!$I$2:$I$201,MATCH($A1324&amp;"-9",Matches!$J$2:$J$201,0))="Void",INDEX(Matches!$G$2:$G$201,MATCH($A1324&amp;"-9",Matches!$J$2:$J$201,0))="",INDEX(Matches!$H$2:$H$201,MATCH($A1324&amp;"-9",Matches!$J$2:$J$201,0))=""),"",IF(AND($C1324&lt;&gt;"",INDEX(Matches!$F$2:$F$201,MATCH($A1324&amp;"-9",Matches!$J$2:$J$201,0))&lt;&gt;"",$C1324&gt;=INDEX(Matches!$F$2:$F$201,MATCH($A1324&amp;"-9",Matches!$J$2:$J$201,0))),"",IF(AND(T1324=INDEX(Matches!$G$2:$G$201,MATCH($A1324&amp;"-9",Matches!$J$2:$J$201,0)),U1324=INDEX(Matches!$H$2:$H$201,MATCH($A1324&amp;"-9",Matches!$J$2:$J$201,0))),5,IF(SIGN(T1324-U1324)&lt;&gt;SIGN(INDEX(Matches!$G$2:$G$201,MATCH($A1324&amp;"-9",Matches!$J$2:$J$201,0))-INDEX(Matches!$H$2:$H$201,MATCH($A1324&amp;"-9",Matches!$J$2:$J$201,0))),0,IF(T1324-U1324=INDEX(Matches!$G$2:$G$201,MATCH($A1324&amp;"-9",Matches!$J$2:$J$201,0))-INDEX(Matches!$H$2:$H$201,MATCH($A1324&amp;"-9",Matches!$J$2:$J$201,0)),3,2))))),""))</f>
        <v/>
      </c>
      <c r="AG1324" s="12" t="str">
        <f aca="false">IF(OR($B1324="",V1324="",W1324=""),"",IFERROR(IF(OR(INDEX(Matches!$I$2:$I$201,MATCH($A1324&amp;"-10",Matches!$J$2:$J$201,0))="Void",INDEX(Matches!$G$2:$G$201,MATCH($A1324&amp;"-10",Matches!$J$2:$J$201,0))="",INDEX(Matches!$H$2:$H$201,MATCH($A1324&amp;"-10",Matches!$J$2:$J$201,0))=""),"",IF(AND($C1324&lt;&gt;"",INDEX(Matches!$F$2:$F$201,MATCH($A1324&amp;"-10",Matches!$J$2:$J$201,0))&lt;&gt;"",$C1324&gt;=INDEX(Matches!$F$2:$F$201,MATCH($A1324&amp;"-10",Matches!$J$2:$J$201,0))),"",IF(AND(V1324=INDEX(Matches!$G$2:$G$201,MATCH($A1324&amp;"-10",Matches!$J$2:$J$201,0)),W1324=INDEX(Matches!$H$2:$H$201,MATCH($A1324&amp;"-10",Matches!$J$2:$J$201,0))),5,IF(SIGN(V1324-W1324)&lt;&gt;SIGN(INDEX(Matches!$G$2:$G$201,MATCH($A1324&amp;"-10",Matches!$J$2:$J$201,0))-INDEX(Matches!$H$2:$H$201,MATCH($A1324&amp;"-10",Matches!$J$2:$J$201,0))),0,IF(V1324-W1324=INDEX(Matches!$G$2:$G$201,MATCH($A1324&amp;"-10",Matches!$J$2:$J$201,0))-INDEX(Matches!$H$2:$H$201,MATCH($A1324&amp;"-10",Matches!$J$2:$J$201,0)),3,2))))),""))</f>
        <v/>
      </c>
      <c r="AH1324" s="13" t="str">
        <f aca="false">IF($B1324="","",SUM(X1324:AG1324))</f>
        <v/>
      </c>
      <c r="AI1324" s="12" t="str">
        <f aca="false">IF($B1324="","",COUNTIF(X1324:AG1324,5))</f>
        <v/>
      </c>
      <c r="AJ1324" s="12" t="str">
        <f aca="false">IF($B1324="","",COUNTIF(X1324:AG1324,"&gt;=2"))</f>
        <v/>
      </c>
      <c r="AK1324" s="12" t="str">
        <f aca="false">IF($B1324="","",COUNT(X1324:AG1324))</f>
        <v/>
      </c>
    </row>
    <row r="1325" customFormat="false" ht="15" hidden="false" customHeight="false" outlineLevel="0" collapsed="false">
      <c r="A1325" s="7"/>
      <c r="B1325" s="7"/>
      <c r="C1325" s="11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12" t="str">
        <f aca="false">IF(OR($B1325="",D1325="",E1325=""),"",IFERROR(IF(OR(INDEX(Matches!$I$2:$I$201,MATCH($A1325&amp;"-1",Matches!$J$2:$J$201,0))="Void",INDEX(Matches!$G$2:$G$201,MATCH($A1325&amp;"-1",Matches!$J$2:$J$201,0))="",INDEX(Matches!$H$2:$H$201,MATCH($A1325&amp;"-1",Matches!$J$2:$J$201,0))=""),"",IF(AND($C1325&lt;&gt;"",INDEX(Matches!$F$2:$F$201,MATCH($A1325&amp;"-1",Matches!$J$2:$J$201,0))&lt;&gt;"",$C1325&gt;=INDEX(Matches!$F$2:$F$201,MATCH($A1325&amp;"-1",Matches!$J$2:$J$201,0))),"",IF(AND(D1325=INDEX(Matches!$G$2:$G$201,MATCH($A1325&amp;"-1",Matches!$J$2:$J$201,0)),E1325=INDEX(Matches!$H$2:$H$201,MATCH($A1325&amp;"-1",Matches!$J$2:$J$201,0))),5,IF(SIGN(D1325-E1325)&lt;&gt;SIGN(INDEX(Matches!$G$2:$G$201,MATCH($A1325&amp;"-1",Matches!$J$2:$J$201,0))-INDEX(Matches!$H$2:$H$201,MATCH($A1325&amp;"-1",Matches!$J$2:$J$201,0))),0,IF(D1325-E1325=INDEX(Matches!$G$2:$G$201,MATCH($A1325&amp;"-1",Matches!$J$2:$J$201,0))-INDEX(Matches!$H$2:$H$201,MATCH($A1325&amp;"-1",Matches!$J$2:$J$201,0)),3,2))))),""))</f>
        <v/>
      </c>
      <c r="Y1325" s="12" t="str">
        <f aca="false">IF(OR($B1325="",F1325="",G1325=""),"",IFERROR(IF(OR(INDEX(Matches!$I$2:$I$201,MATCH($A1325&amp;"-2",Matches!$J$2:$J$201,0))="Void",INDEX(Matches!$G$2:$G$201,MATCH($A1325&amp;"-2",Matches!$J$2:$J$201,0))="",INDEX(Matches!$H$2:$H$201,MATCH($A1325&amp;"-2",Matches!$J$2:$J$201,0))=""),"",IF(AND($C1325&lt;&gt;"",INDEX(Matches!$F$2:$F$201,MATCH($A1325&amp;"-2",Matches!$J$2:$J$201,0))&lt;&gt;"",$C1325&gt;=INDEX(Matches!$F$2:$F$201,MATCH($A1325&amp;"-2",Matches!$J$2:$J$201,0))),"",IF(AND(F1325=INDEX(Matches!$G$2:$G$201,MATCH($A1325&amp;"-2",Matches!$J$2:$J$201,0)),G1325=INDEX(Matches!$H$2:$H$201,MATCH($A1325&amp;"-2",Matches!$J$2:$J$201,0))),5,IF(SIGN(F1325-G1325)&lt;&gt;SIGN(INDEX(Matches!$G$2:$G$201,MATCH($A1325&amp;"-2",Matches!$J$2:$J$201,0))-INDEX(Matches!$H$2:$H$201,MATCH($A1325&amp;"-2",Matches!$J$2:$J$201,0))),0,IF(F1325-G1325=INDEX(Matches!$G$2:$G$201,MATCH($A1325&amp;"-2",Matches!$J$2:$J$201,0))-INDEX(Matches!$H$2:$H$201,MATCH($A1325&amp;"-2",Matches!$J$2:$J$201,0)),3,2))))),""))</f>
        <v/>
      </c>
      <c r="Z1325" s="12" t="str">
        <f aca="false">IF(OR($B1325="",H1325="",I1325=""),"",IFERROR(IF(OR(INDEX(Matches!$I$2:$I$201,MATCH($A1325&amp;"-3",Matches!$J$2:$J$201,0))="Void",INDEX(Matches!$G$2:$G$201,MATCH($A1325&amp;"-3",Matches!$J$2:$J$201,0))="",INDEX(Matches!$H$2:$H$201,MATCH($A1325&amp;"-3",Matches!$J$2:$J$201,0))=""),"",IF(AND($C1325&lt;&gt;"",INDEX(Matches!$F$2:$F$201,MATCH($A1325&amp;"-3",Matches!$J$2:$J$201,0))&lt;&gt;"",$C1325&gt;=INDEX(Matches!$F$2:$F$201,MATCH($A1325&amp;"-3",Matches!$J$2:$J$201,0))),"",IF(AND(H1325=INDEX(Matches!$G$2:$G$201,MATCH($A1325&amp;"-3",Matches!$J$2:$J$201,0)),I1325=INDEX(Matches!$H$2:$H$201,MATCH($A1325&amp;"-3",Matches!$J$2:$J$201,0))),5,IF(SIGN(H1325-I1325)&lt;&gt;SIGN(INDEX(Matches!$G$2:$G$201,MATCH($A1325&amp;"-3",Matches!$J$2:$J$201,0))-INDEX(Matches!$H$2:$H$201,MATCH($A1325&amp;"-3",Matches!$J$2:$J$201,0))),0,IF(H1325-I1325=INDEX(Matches!$G$2:$G$201,MATCH($A1325&amp;"-3",Matches!$J$2:$J$201,0))-INDEX(Matches!$H$2:$H$201,MATCH($A1325&amp;"-3",Matches!$J$2:$J$201,0)),3,2))))),""))</f>
        <v/>
      </c>
      <c r="AA1325" s="12" t="str">
        <f aca="false">IF(OR($B1325="",J1325="",K1325=""),"",IFERROR(IF(OR(INDEX(Matches!$I$2:$I$201,MATCH($A1325&amp;"-4",Matches!$J$2:$J$201,0))="Void",INDEX(Matches!$G$2:$G$201,MATCH($A1325&amp;"-4",Matches!$J$2:$J$201,0))="",INDEX(Matches!$H$2:$H$201,MATCH($A1325&amp;"-4",Matches!$J$2:$J$201,0))=""),"",IF(AND($C1325&lt;&gt;"",INDEX(Matches!$F$2:$F$201,MATCH($A1325&amp;"-4",Matches!$J$2:$J$201,0))&lt;&gt;"",$C1325&gt;=INDEX(Matches!$F$2:$F$201,MATCH($A1325&amp;"-4",Matches!$J$2:$J$201,0))),"",IF(AND(J1325=INDEX(Matches!$G$2:$G$201,MATCH($A1325&amp;"-4",Matches!$J$2:$J$201,0)),K1325=INDEX(Matches!$H$2:$H$201,MATCH($A1325&amp;"-4",Matches!$J$2:$J$201,0))),5,IF(SIGN(J1325-K1325)&lt;&gt;SIGN(INDEX(Matches!$G$2:$G$201,MATCH($A1325&amp;"-4",Matches!$J$2:$J$201,0))-INDEX(Matches!$H$2:$H$201,MATCH($A1325&amp;"-4",Matches!$J$2:$J$201,0))),0,IF(J1325-K1325=INDEX(Matches!$G$2:$G$201,MATCH($A1325&amp;"-4",Matches!$J$2:$J$201,0))-INDEX(Matches!$H$2:$H$201,MATCH($A1325&amp;"-4",Matches!$J$2:$J$201,0)),3,2))))),""))</f>
        <v/>
      </c>
      <c r="AB1325" s="12" t="str">
        <f aca="false">IF(OR($B1325="",L1325="",M1325=""),"",IFERROR(IF(OR(INDEX(Matches!$I$2:$I$201,MATCH($A1325&amp;"-5",Matches!$J$2:$J$201,0))="Void",INDEX(Matches!$G$2:$G$201,MATCH($A1325&amp;"-5",Matches!$J$2:$J$201,0))="",INDEX(Matches!$H$2:$H$201,MATCH($A1325&amp;"-5",Matches!$J$2:$J$201,0))=""),"",IF(AND($C1325&lt;&gt;"",INDEX(Matches!$F$2:$F$201,MATCH($A1325&amp;"-5",Matches!$J$2:$J$201,0))&lt;&gt;"",$C1325&gt;=INDEX(Matches!$F$2:$F$201,MATCH($A1325&amp;"-5",Matches!$J$2:$J$201,0))),"",IF(AND(L1325=INDEX(Matches!$G$2:$G$201,MATCH($A1325&amp;"-5",Matches!$J$2:$J$201,0)),M1325=INDEX(Matches!$H$2:$H$201,MATCH($A1325&amp;"-5",Matches!$J$2:$J$201,0))),5,IF(SIGN(L1325-M1325)&lt;&gt;SIGN(INDEX(Matches!$G$2:$G$201,MATCH($A1325&amp;"-5",Matches!$J$2:$J$201,0))-INDEX(Matches!$H$2:$H$201,MATCH($A1325&amp;"-5",Matches!$J$2:$J$201,0))),0,IF(L1325-M1325=INDEX(Matches!$G$2:$G$201,MATCH($A1325&amp;"-5",Matches!$J$2:$J$201,0))-INDEX(Matches!$H$2:$H$201,MATCH($A1325&amp;"-5",Matches!$J$2:$J$201,0)),3,2))))),""))</f>
        <v/>
      </c>
      <c r="AC1325" s="12" t="str">
        <f aca="false">IF(OR($B1325="",N1325="",O1325=""),"",IFERROR(IF(OR(INDEX(Matches!$I$2:$I$201,MATCH($A1325&amp;"-6",Matches!$J$2:$J$201,0))="Void",INDEX(Matches!$G$2:$G$201,MATCH($A1325&amp;"-6",Matches!$J$2:$J$201,0))="",INDEX(Matches!$H$2:$H$201,MATCH($A1325&amp;"-6",Matches!$J$2:$J$201,0))=""),"",IF(AND($C1325&lt;&gt;"",INDEX(Matches!$F$2:$F$201,MATCH($A1325&amp;"-6",Matches!$J$2:$J$201,0))&lt;&gt;"",$C1325&gt;=INDEX(Matches!$F$2:$F$201,MATCH($A1325&amp;"-6",Matches!$J$2:$J$201,0))),"",IF(AND(N1325=INDEX(Matches!$G$2:$G$201,MATCH($A1325&amp;"-6",Matches!$J$2:$J$201,0)),O1325=INDEX(Matches!$H$2:$H$201,MATCH($A1325&amp;"-6",Matches!$J$2:$J$201,0))),5,IF(SIGN(N1325-O1325)&lt;&gt;SIGN(INDEX(Matches!$G$2:$G$201,MATCH($A1325&amp;"-6",Matches!$J$2:$J$201,0))-INDEX(Matches!$H$2:$H$201,MATCH($A1325&amp;"-6",Matches!$J$2:$J$201,0))),0,IF(N1325-O1325=INDEX(Matches!$G$2:$G$201,MATCH($A1325&amp;"-6",Matches!$J$2:$J$201,0))-INDEX(Matches!$H$2:$H$201,MATCH($A1325&amp;"-6",Matches!$J$2:$J$201,0)),3,2))))),""))</f>
        <v/>
      </c>
      <c r="AD1325" s="12" t="str">
        <f aca="false">IF(OR($B1325="",P1325="",Q1325=""),"",IFERROR(IF(OR(INDEX(Matches!$I$2:$I$201,MATCH($A1325&amp;"-7",Matches!$J$2:$J$201,0))="Void",INDEX(Matches!$G$2:$G$201,MATCH($A1325&amp;"-7",Matches!$J$2:$J$201,0))="",INDEX(Matches!$H$2:$H$201,MATCH($A1325&amp;"-7",Matches!$J$2:$J$201,0))=""),"",IF(AND($C1325&lt;&gt;"",INDEX(Matches!$F$2:$F$201,MATCH($A1325&amp;"-7",Matches!$J$2:$J$201,0))&lt;&gt;"",$C1325&gt;=INDEX(Matches!$F$2:$F$201,MATCH($A1325&amp;"-7",Matches!$J$2:$J$201,0))),"",IF(AND(P1325=INDEX(Matches!$G$2:$G$201,MATCH($A1325&amp;"-7",Matches!$J$2:$J$201,0)),Q1325=INDEX(Matches!$H$2:$H$201,MATCH($A1325&amp;"-7",Matches!$J$2:$J$201,0))),5,IF(SIGN(P1325-Q1325)&lt;&gt;SIGN(INDEX(Matches!$G$2:$G$201,MATCH($A1325&amp;"-7",Matches!$J$2:$J$201,0))-INDEX(Matches!$H$2:$H$201,MATCH($A1325&amp;"-7",Matches!$J$2:$J$201,0))),0,IF(P1325-Q1325=INDEX(Matches!$G$2:$G$201,MATCH($A1325&amp;"-7",Matches!$J$2:$J$201,0))-INDEX(Matches!$H$2:$H$201,MATCH($A1325&amp;"-7",Matches!$J$2:$J$201,0)),3,2))))),""))</f>
        <v/>
      </c>
      <c r="AE1325" s="12" t="str">
        <f aca="false">IF(OR($B1325="",R1325="",S1325=""),"",IFERROR(IF(OR(INDEX(Matches!$I$2:$I$201,MATCH($A1325&amp;"-8",Matches!$J$2:$J$201,0))="Void",INDEX(Matches!$G$2:$G$201,MATCH($A1325&amp;"-8",Matches!$J$2:$J$201,0))="",INDEX(Matches!$H$2:$H$201,MATCH($A1325&amp;"-8",Matches!$J$2:$J$201,0))=""),"",IF(AND($C1325&lt;&gt;"",INDEX(Matches!$F$2:$F$201,MATCH($A1325&amp;"-8",Matches!$J$2:$J$201,0))&lt;&gt;"",$C1325&gt;=INDEX(Matches!$F$2:$F$201,MATCH($A1325&amp;"-8",Matches!$J$2:$J$201,0))),"",IF(AND(R1325=INDEX(Matches!$G$2:$G$201,MATCH($A1325&amp;"-8",Matches!$J$2:$J$201,0)),S1325=INDEX(Matches!$H$2:$H$201,MATCH($A1325&amp;"-8",Matches!$J$2:$J$201,0))),5,IF(SIGN(R1325-S1325)&lt;&gt;SIGN(INDEX(Matches!$G$2:$G$201,MATCH($A1325&amp;"-8",Matches!$J$2:$J$201,0))-INDEX(Matches!$H$2:$H$201,MATCH($A1325&amp;"-8",Matches!$J$2:$J$201,0))),0,IF(R1325-S1325=INDEX(Matches!$G$2:$G$201,MATCH($A1325&amp;"-8",Matches!$J$2:$J$201,0))-INDEX(Matches!$H$2:$H$201,MATCH($A1325&amp;"-8",Matches!$J$2:$J$201,0)),3,2))))),""))</f>
        <v/>
      </c>
      <c r="AF1325" s="12" t="str">
        <f aca="false">IF(OR($B1325="",T1325="",U1325=""),"",IFERROR(IF(OR(INDEX(Matches!$I$2:$I$201,MATCH($A1325&amp;"-9",Matches!$J$2:$J$201,0))="Void",INDEX(Matches!$G$2:$G$201,MATCH($A1325&amp;"-9",Matches!$J$2:$J$201,0))="",INDEX(Matches!$H$2:$H$201,MATCH($A1325&amp;"-9",Matches!$J$2:$J$201,0))=""),"",IF(AND($C1325&lt;&gt;"",INDEX(Matches!$F$2:$F$201,MATCH($A1325&amp;"-9",Matches!$J$2:$J$201,0))&lt;&gt;"",$C1325&gt;=INDEX(Matches!$F$2:$F$201,MATCH($A1325&amp;"-9",Matches!$J$2:$J$201,0))),"",IF(AND(T1325=INDEX(Matches!$G$2:$G$201,MATCH($A1325&amp;"-9",Matches!$J$2:$J$201,0)),U1325=INDEX(Matches!$H$2:$H$201,MATCH($A1325&amp;"-9",Matches!$J$2:$J$201,0))),5,IF(SIGN(T1325-U1325)&lt;&gt;SIGN(INDEX(Matches!$G$2:$G$201,MATCH($A1325&amp;"-9",Matches!$J$2:$J$201,0))-INDEX(Matches!$H$2:$H$201,MATCH($A1325&amp;"-9",Matches!$J$2:$J$201,0))),0,IF(T1325-U1325=INDEX(Matches!$G$2:$G$201,MATCH($A1325&amp;"-9",Matches!$J$2:$J$201,0))-INDEX(Matches!$H$2:$H$201,MATCH($A1325&amp;"-9",Matches!$J$2:$J$201,0)),3,2))))),""))</f>
        <v/>
      </c>
      <c r="AG1325" s="12" t="str">
        <f aca="false">IF(OR($B1325="",V1325="",W1325=""),"",IFERROR(IF(OR(INDEX(Matches!$I$2:$I$201,MATCH($A1325&amp;"-10",Matches!$J$2:$J$201,0))="Void",INDEX(Matches!$G$2:$G$201,MATCH($A1325&amp;"-10",Matches!$J$2:$J$201,0))="",INDEX(Matches!$H$2:$H$201,MATCH($A1325&amp;"-10",Matches!$J$2:$J$201,0))=""),"",IF(AND($C1325&lt;&gt;"",INDEX(Matches!$F$2:$F$201,MATCH($A1325&amp;"-10",Matches!$J$2:$J$201,0))&lt;&gt;"",$C1325&gt;=INDEX(Matches!$F$2:$F$201,MATCH($A1325&amp;"-10",Matches!$J$2:$J$201,0))),"",IF(AND(V1325=INDEX(Matches!$G$2:$G$201,MATCH($A1325&amp;"-10",Matches!$J$2:$J$201,0)),W1325=INDEX(Matches!$H$2:$H$201,MATCH($A1325&amp;"-10",Matches!$J$2:$J$201,0))),5,IF(SIGN(V1325-W1325)&lt;&gt;SIGN(INDEX(Matches!$G$2:$G$201,MATCH($A1325&amp;"-10",Matches!$J$2:$J$201,0))-INDEX(Matches!$H$2:$H$201,MATCH($A1325&amp;"-10",Matches!$J$2:$J$201,0))),0,IF(V1325-W1325=INDEX(Matches!$G$2:$G$201,MATCH($A1325&amp;"-10",Matches!$J$2:$J$201,0))-INDEX(Matches!$H$2:$H$201,MATCH($A1325&amp;"-10",Matches!$J$2:$J$201,0)),3,2))))),""))</f>
        <v/>
      </c>
      <c r="AH1325" s="13" t="str">
        <f aca="false">IF($B1325="","",SUM(X1325:AG1325))</f>
        <v/>
      </c>
      <c r="AI1325" s="12" t="str">
        <f aca="false">IF($B1325="","",COUNTIF(X1325:AG1325,5))</f>
        <v/>
      </c>
      <c r="AJ1325" s="12" t="str">
        <f aca="false">IF($B1325="","",COUNTIF(X1325:AG1325,"&gt;=2"))</f>
        <v/>
      </c>
      <c r="AK1325" s="12" t="str">
        <f aca="false">IF($B1325="","",COUNT(X1325:AG1325))</f>
        <v/>
      </c>
    </row>
    <row r="1326" customFormat="false" ht="15" hidden="false" customHeight="false" outlineLevel="0" collapsed="false">
      <c r="A1326" s="7"/>
      <c r="B1326" s="7"/>
      <c r="C1326" s="11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12" t="str">
        <f aca="false">IF(OR($B1326="",D1326="",E1326=""),"",IFERROR(IF(OR(INDEX(Matches!$I$2:$I$201,MATCH($A1326&amp;"-1",Matches!$J$2:$J$201,0))="Void",INDEX(Matches!$G$2:$G$201,MATCH($A1326&amp;"-1",Matches!$J$2:$J$201,0))="",INDEX(Matches!$H$2:$H$201,MATCH($A1326&amp;"-1",Matches!$J$2:$J$201,0))=""),"",IF(AND($C1326&lt;&gt;"",INDEX(Matches!$F$2:$F$201,MATCH($A1326&amp;"-1",Matches!$J$2:$J$201,0))&lt;&gt;"",$C1326&gt;=INDEX(Matches!$F$2:$F$201,MATCH($A1326&amp;"-1",Matches!$J$2:$J$201,0))),"",IF(AND(D1326=INDEX(Matches!$G$2:$G$201,MATCH($A1326&amp;"-1",Matches!$J$2:$J$201,0)),E1326=INDEX(Matches!$H$2:$H$201,MATCH($A1326&amp;"-1",Matches!$J$2:$J$201,0))),5,IF(SIGN(D1326-E1326)&lt;&gt;SIGN(INDEX(Matches!$G$2:$G$201,MATCH($A1326&amp;"-1",Matches!$J$2:$J$201,0))-INDEX(Matches!$H$2:$H$201,MATCH($A1326&amp;"-1",Matches!$J$2:$J$201,0))),0,IF(D1326-E1326=INDEX(Matches!$G$2:$G$201,MATCH($A1326&amp;"-1",Matches!$J$2:$J$201,0))-INDEX(Matches!$H$2:$H$201,MATCH($A1326&amp;"-1",Matches!$J$2:$J$201,0)),3,2))))),""))</f>
        <v/>
      </c>
      <c r="Y1326" s="12" t="str">
        <f aca="false">IF(OR($B1326="",F1326="",G1326=""),"",IFERROR(IF(OR(INDEX(Matches!$I$2:$I$201,MATCH($A1326&amp;"-2",Matches!$J$2:$J$201,0))="Void",INDEX(Matches!$G$2:$G$201,MATCH($A1326&amp;"-2",Matches!$J$2:$J$201,0))="",INDEX(Matches!$H$2:$H$201,MATCH($A1326&amp;"-2",Matches!$J$2:$J$201,0))=""),"",IF(AND($C1326&lt;&gt;"",INDEX(Matches!$F$2:$F$201,MATCH($A1326&amp;"-2",Matches!$J$2:$J$201,0))&lt;&gt;"",$C1326&gt;=INDEX(Matches!$F$2:$F$201,MATCH($A1326&amp;"-2",Matches!$J$2:$J$201,0))),"",IF(AND(F1326=INDEX(Matches!$G$2:$G$201,MATCH($A1326&amp;"-2",Matches!$J$2:$J$201,0)),G1326=INDEX(Matches!$H$2:$H$201,MATCH($A1326&amp;"-2",Matches!$J$2:$J$201,0))),5,IF(SIGN(F1326-G1326)&lt;&gt;SIGN(INDEX(Matches!$G$2:$G$201,MATCH($A1326&amp;"-2",Matches!$J$2:$J$201,0))-INDEX(Matches!$H$2:$H$201,MATCH($A1326&amp;"-2",Matches!$J$2:$J$201,0))),0,IF(F1326-G1326=INDEX(Matches!$G$2:$G$201,MATCH($A1326&amp;"-2",Matches!$J$2:$J$201,0))-INDEX(Matches!$H$2:$H$201,MATCH($A1326&amp;"-2",Matches!$J$2:$J$201,0)),3,2))))),""))</f>
        <v/>
      </c>
      <c r="Z1326" s="12" t="str">
        <f aca="false">IF(OR($B1326="",H1326="",I1326=""),"",IFERROR(IF(OR(INDEX(Matches!$I$2:$I$201,MATCH($A1326&amp;"-3",Matches!$J$2:$J$201,0))="Void",INDEX(Matches!$G$2:$G$201,MATCH($A1326&amp;"-3",Matches!$J$2:$J$201,0))="",INDEX(Matches!$H$2:$H$201,MATCH($A1326&amp;"-3",Matches!$J$2:$J$201,0))=""),"",IF(AND($C1326&lt;&gt;"",INDEX(Matches!$F$2:$F$201,MATCH($A1326&amp;"-3",Matches!$J$2:$J$201,0))&lt;&gt;"",$C1326&gt;=INDEX(Matches!$F$2:$F$201,MATCH($A1326&amp;"-3",Matches!$J$2:$J$201,0))),"",IF(AND(H1326=INDEX(Matches!$G$2:$G$201,MATCH($A1326&amp;"-3",Matches!$J$2:$J$201,0)),I1326=INDEX(Matches!$H$2:$H$201,MATCH($A1326&amp;"-3",Matches!$J$2:$J$201,0))),5,IF(SIGN(H1326-I1326)&lt;&gt;SIGN(INDEX(Matches!$G$2:$G$201,MATCH($A1326&amp;"-3",Matches!$J$2:$J$201,0))-INDEX(Matches!$H$2:$H$201,MATCH($A1326&amp;"-3",Matches!$J$2:$J$201,0))),0,IF(H1326-I1326=INDEX(Matches!$G$2:$G$201,MATCH($A1326&amp;"-3",Matches!$J$2:$J$201,0))-INDEX(Matches!$H$2:$H$201,MATCH($A1326&amp;"-3",Matches!$J$2:$J$201,0)),3,2))))),""))</f>
        <v/>
      </c>
      <c r="AA1326" s="12" t="str">
        <f aca="false">IF(OR($B1326="",J1326="",K1326=""),"",IFERROR(IF(OR(INDEX(Matches!$I$2:$I$201,MATCH($A1326&amp;"-4",Matches!$J$2:$J$201,0))="Void",INDEX(Matches!$G$2:$G$201,MATCH($A1326&amp;"-4",Matches!$J$2:$J$201,0))="",INDEX(Matches!$H$2:$H$201,MATCH($A1326&amp;"-4",Matches!$J$2:$J$201,0))=""),"",IF(AND($C1326&lt;&gt;"",INDEX(Matches!$F$2:$F$201,MATCH($A1326&amp;"-4",Matches!$J$2:$J$201,0))&lt;&gt;"",$C1326&gt;=INDEX(Matches!$F$2:$F$201,MATCH($A1326&amp;"-4",Matches!$J$2:$J$201,0))),"",IF(AND(J1326=INDEX(Matches!$G$2:$G$201,MATCH($A1326&amp;"-4",Matches!$J$2:$J$201,0)),K1326=INDEX(Matches!$H$2:$H$201,MATCH($A1326&amp;"-4",Matches!$J$2:$J$201,0))),5,IF(SIGN(J1326-K1326)&lt;&gt;SIGN(INDEX(Matches!$G$2:$G$201,MATCH($A1326&amp;"-4",Matches!$J$2:$J$201,0))-INDEX(Matches!$H$2:$H$201,MATCH($A1326&amp;"-4",Matches!$J$2:$J$201,0))),0,IF(J1326-K1326=INDEX(Matches!$G$2:$G$201,MATCH($A1326&amp;"-4",Matches!$J$2:$J$201,0))-INDEX(Matches!$H$2:$H$201,MATCH($A1326&amp;"-4",Matches!$J$2:$J$201,0)),3,2))))),""))</f>
        <v/>
      </c>
      <c r="AB1326" s="12" t="str">
        <f aca="false">IF(OR($B1326="",L1326="",M1326=""),"",IFERROR(IF(OR(INDEX(Matches!$I$2:$I$201,MATCH($A1326&amp;"-5",Matches!$J$2:$J$201,0))="Void",INDEX(Matches!$G$2:$G$201,MATCH($A1326&amp;"-5",Matches!$J$2:$J$201,0))="",INDEX(Matches!$H$2:$H$201,MATCH($A1326&amp;"-5",Matches!$J$2:$J$201,0))=""),"",IF(AND($C1326&lt;&gt;"",INDEX(Matches!$F$2:$F$201,MATCH($A1326&amp;"-5",Matches!$J$2:$J$201,0))&lt;&gt;"",$C1326&gt;=INDEX(Matches!$F$2:$F$201,MATCH($A1326&amp;"-5",Matches!$J$2:$J$201,0))),"",IF(AND(L1326=INDEX(Matches!$G$2:$G$201,MATCH($A1326&amp;"-5",Matches!$J$2:$J$201,0)),M1326=INDEX(Matches!$H$2:$H$201,MATCH($A1326&amp;"-5",Matches!$J$2:$J$201,0))),5,IF(SIGN(L1326-M1326)&lt;&gt;SIGN(INDEX(Matches!$G$2:$G$201,MATCH($A1326&amp;"-5",Matches!$J$2:$J$201,0))-INDEX(Matches!$H$2:$H$201,MATCH($A1326&amp;"-5",Matches!$J$2:$J$201,0))),0,IF(L1326-M1326=INDEX(Matches!$G$2:$G$201,MATCH($A1326&amp;"-5",Matches!$J$2:$J$201,0))-INDEX(Matches!$H$2:$H$201,MATCH($A1326&amp;"-5",Matches!$J$2:$J$201,0)),3,2))))),""))</f>
        <v/>
      </c>
      <c r="AC1326" s="12" t="str">
        <f aca="false">IF(OR($B1326="",N1326="",O1326=""),"",IFERROR(IF(OR(INDEX(Matches!$I$2:$I$201,MATCH($A1326&amp;"-6",Matches!$J$2:$J$201,0))="Void",INDEX(Matches!$G$2:$G$201,MATCH($A1326&amp;"-6",Matches!$J$2:$J$201,0))="",INDEX(Matches!$H$2:$H$201,MATCH($A1326&amp;"-6",Matches!$J$2:$J$201,0))=""),"",IF(AND($C1326&lt;&gt;"",INDEX(Matches!$F$2:$F$201,MATCH($A1326&amp;"-6",Matches!$J$2:$J$201,0))&lt;&gt;"",$C1326&gt;=INDEX(Matches!$F$2:$F$201,MATCH($A1326&amp;"-6",Matches!$J$2:$J$201,0))),"",IF(AND(N1326=INDEX(Matches!$G$2:$G$201,MATCH($A1326&amp;"-6",Matches!$J$2:$J$201,0)),O1326=INDEX(Matches!$H$2:$H$201,MATCH($A1326&amp;"-6",Matches!$J$2:$J$201,0))),5,IF(SIGN(N1326-O1326)&lt;&gt;SIGN(INDEX(Matches!$G$2:$G$201,MATCH($A1326&amp;"-6",Matches!$J$2:$J$201,0))-INDEX(Matches!$H$2:$H$201,MATCH($A1326&amp;"-6",Matches!$J$2:$J$201,0))),0,IF(N1326-O1326=INDEX(Matches!$G$2:$G$201,MATCH($A1326&amp;"-6",Matches!$J$2:$J$201,0))-INDEX(Matches!$H$2:$H$201,MATCH($A1326&amp;"-6",Matches!$J$2:$J$201,0)),3,2))))),""))</f>
        <v/>
      </c>
      <c r="AD1326" s="12" t="str">
        <f aca="false">IF(OR($B1326="",P1326="",Q1326=""),"",IFERROR(IF(OR(INDEX(Matches!$I$2:$I$201,MATCH($A1326&amp;"-7",Matches!$J$2:$J$201,0))="Void",INDEX(Matches!$G$2:$G$201,MATCH($A1326&amp;"-7",Matches!$J$2:$J$201,0))="",INDEX(Matches!$H$2:$H$201,MATCH($A1326&amp;"-7",Matches!$J$2:$J$201,0))=""),"",IF(AND($C1326&lt;&gt;"",INDEX(Matches!$F$2:$F$201,MATCH($A1326&amp;"-7",Matches!$J$2:$J$201,0))&lt;&gt;"",$C1326&gt;=INDEX(Matches!$F$2:$F$201,MATCH($A1326&amp;"-7",Matches!$J$2:$J$201,0))),"",IF(AND(P1326=INDEX(Matches!$G$2:$G$201,MATCH($A1326&amp;"-7",Matches!$J$2:$J$201,0)),Q1326=INDEX(Matches!$H$2:$H$201,MATCH($A1326&amp;"-7",Matches!$J$2:$J$201,0))),5,IF(SIGN(P1326-Q1326)&lt;&gt;SIGN(INDEX(Matches!$G$2:$G$201,MATCH($A1326&amp;"-7",Matches!$J$2:$J$201,0))-INDEX(Matches!$H$2:$H$201,MATCH($A1326&amp;"-7",Matches!$J$2:$J$201,0))),0,IF(P1326-Q1326=INDEX(Matches!$G$2:$G$201,MATCH($A1326&amp;"-7",Matches!$J$2:$J$201,0))-INDEX(Matches!$H$2:$H$201,MATCH($A1326&amp;"-7",Matches!$J$2:$J$201,0)),3,2))))),""))</f>
        <v/>
      </c>
      <c r="AE1326" s="12" t="str">
        <f aca="false">IF(OR($B1326="",R1326="",S1326=""),"",IFERROR(IF(OR(INDEX(Matches!$I$2:$I$201,MATCH($A1326&amp;"-8",Matches!$J$2:$J$201,0))="Void",INDEX(Matches!$G$2:$G$201,MATCH($A1326&amp;"-8",Matches!$J$2:$J$201,0))="",INDEX(Matches!$H$2:$H$201,MATCH($A1326&amp;"-8",Matches!$J$2:$J$201,0))=""),"",IF(AND($C1326&lt;&gt;"",INDEX(Matches!$F$2:$F$201,MATCH($A1326&amp;"-8",Matches!$J$2:$J$201,0))&lt;&gt;"",$C1326&gt;=INDEX(Matches!$F$2:$F$201,MATCH($A1326&amp;"-8",Matches!$J$2:$J$201,0))),"",IF(AND(R1326=INDEX(Matches!$G$2:$G$201,MATCH($A1326&amp;"-8",Matches!$J$2:$J$201,0)),S1326=INDEX(Matches!$H$2:$H$201,MATCH($A1326&amp;"-8",Matches!$J$2:$J$201,0))),5,IF(SIGN(R1326-S1326)&lt;&gt;SIGN(INDEX(Matches!$G$2:$G$201,MATCH($A1326&amp;"-8",Matches!$J$2:$J$201,0))-INDEX(Matches!$H$2:$H$201,MATCH($A1326&amp;"-8",Matches!$J$2:$J$201,0))),0,IF(R1326-S1326=INDEX(Matches!$G$2:$G$201,MATCH($A1326&amp;"-8",Matches!$J$2:$J$201,0))-INDEX(Matches!$H$2:$H$201,MATCH($A1326&amp;"-8",Matches!$J$2:$J$201,0)),3,2))))),""))</f>
        <v/>
      </c>
      <c r="AF1326" s="12" t="str">
        <f aca="false">IF(OR($B1326="",T1326="",U1326=""),"",IFERROR(IF(OR(INDEX(Matches!$I$2:$I$201,MATCH($A1326&amp;"-9",Matches!$J$2:$J$201,0))="Void",INDEX(Matches!$G$2:$G$201,MATCH($A1326&amp;"-9",Matches!$J$2:$J$201,0))="",INDEX(Matches!$H$2:$H$201,MATCH($A1326&amp;"-9",Matches!$J$2:$J$201,0))=""),"",IF(AND($C1326&lt;&gt;"",INDEX(Matches!$F$2:$F$201,MATCH($A1326&amp;"-9",Matches!$J$2:$J$201,0))&lt;&gt;"",$C1326&gt;=INDEX(Matches!$F$2:$F$201,MATCH($A1326&amp;"-9",Matches!$J$2:$J$201,0))),"",IF(AND(T1326=INDEX(Matches!$G$2:$G$201,MATCH($A1326&amp;"-9",Matches!$J$2:$J$201,0)),U1326=INDEX(Matches!$H$2:$H$201,MATCH($A1326&amp;"-9",Matches!$J$2:$J$201,0))),5,IF(SIGN(T1326-U1326)&lt;&gt;SIGN(INDEX(Matches!$G$2:$G$201,MATCH($A1326&amp;"-9",Matches!$J$2:$J$201,0))-INDEX(Matches!$H$2:$H$201,MATCH($A1326&amp;"-9",Matches!$J$2:$J$201,0))),0,IF(T1326-U1326=INDEX(Matches!$G$2:$G$201,MATCH($A1326&amp;"-9",Matches!$J$2:$J$201,0))-INDEX(Matches!$H$2:$H$201,MATCH($A1326&amp;"-9",Matches!$J$2:$J$201,0)),3,2))))),""))</f>
        <v/>
      </c>
      <c r="AG1326" s="12" t="str">
        <f aca="false">IF(OR($B1326="",V1326="",W1326=""),"",IFERROR(IF(OR(INDEX(Matches!$I$2:$I$201,MATCH($A1326&amp;"-10",Matches!$J$2:$J$201,0))="Void",INDEX(Matches!$G$2:$G$201,MATCH($A1326&amp;"-10",Matches!$J$2:$J$201,0))="",INDEX(Matches!$H$2:$H$201,MATCH($A1326&amp;"-10",Matches!$J$2:$J$201,0))=""),"",IF(AND($C1326&lt;&gt;"",INDEX(Matches!$F$2:$F$201,MATCH($A1326&amp;"-10",Matches!$J$2:$J$201,0))&lt;&gt;"",$C1326&gt;=INDEX(Matches!$F$2:$F$201,MATCH($A1326&amp;"-10",Matches!$J$2:$J$201,0))),"",IF(AND(V1326=INDEX(Matches!$G$2:$G$201,MATCH($A1326&amp;"-10",Matches!$J$2:$J$201,0)),W1326=INDEX(Matches!$H$2:$H$201,MATCH($A1326&amp;"-10",Matches!$J$2:$J$201,0))),5,IF(SIGN(V1326-W1326)&lt;&gt;SIGN(INDEX(Matches!$G$2:$G$201,MATCH($A1326&amp;"-10",Matches!$J$2:$J$201,0))-INDEX(Matches!$H$2:$H$201,MATCH($A1326&amp;"-10",Matches!$J$2:$J$201,0))),0,IF(V1326-W1326=INDEX(Matches!$G$2:$G$201,MATCH($A1326&amp;"-10",Matches!$J$2:$J$201,0))-INDEX(Matches!$H$2:$H$201,MATCH($A1326&amp;"-10",Matches!$J$2:$J$201,0)),3,2))))),""))</f>
        <v/>
      </c>
      <c r="AH1326" s="13" t="str">
        <f aca="false">IF($B1326="","",SUM(X1326:AG1326))</f>
        <v/>
      </c>
      <c r="AI1326" s="12" t="str">
        <f aca="false">IF($B1326="","",COUNTIF(X1326:AG1326,5))</f>
        <v/>
      </c>
      <c r="AJ1326" s="12" t="str">
        <f aca="false">IF($B1326="","",COUNTIF(X1326:AG1326,"&gt;=2"))</f>
        <v/>
      </c>
      <c r="AK1326" s="12" t="str">
        <f aca="false">IF($B1326="","",COUNT(X1326:AG1326))</f>
        <v/>
      </c>
    </row>
    <row r="1327" customFormat="false" ht="15" hidden="false" customHeight="false" outlineLevel="0" collapsed="false">
      <c r="A1327" s="7"/>
      <c r="B1327" s="7"/>
      <c r="C1327" s="11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12" t="str">
        <f aca="false">IF(OR($B1327="",D1327="",E1327=""),"",IFERROR(IF(OR(INDEX(Matches!$I$2:$I$201,MATCH($A1327&amp;"-1",Matches!$J$2:$J$201,0))="Void",INDEX(Matches!$G$2:$G$201,MATCH($A1327&amp;"-1",Matches!$J$2:$J$201,0))="",INDEX(Matches!$H$2:$H$201,MATCH($A1327&amp;"-1",Matches!$J$2:$J$201,0))=""),"",IF(AND($C1327&lt;&gt;"",INDEX(Matches!$F$2:$F$201,MATCH($A1327&amp;"-1",Matches!$J$2:$J$201,0))&lt;&gt;"",$C1327&gt;=INDEX(Matches!$F$2:$F$201,MATCH($A1327&amp;"-1",Matches!$J$2:$J$201,0))),"",IF(AND(D1327=INDEX(Matches!$G$2:$G$201,MATCH($A1327&amp;"-1",Matches!$J$2:$J$201,0)),E1327=INDEX(Matches!$H$2:$H$201,MATCH($A1327&amp;"-1",Matches!$J$2:$J$201,0))),5,IF(SIGN(D1327-E1327)&lt;&gt;SIGN(INDEX(Matches!$G$2:$G$201,MATCH($A1327&amp;"-1",Matches!$J$2:$J$201,0))-INDEX(Matches!$H$2:$H$201,MATCH($A1327&amp;"-1",Matches!$J$2:$J$201,0))),0,IF(D1327-E1327=INDEX(Matches!$G$2:$G$201,MATCH($A1327&amp;"-1",Matches!$J$2:$J$201,0))-INDEX(Matches!$H$2:$H$201,MATCH($A1327&amp;"-1",Matches!$J$2:$J$201,0)),3,2))))),""))</f>
        <v/>
      </c>
      <c r="Y1327" s="12" t="str">
        <f aca="false">IF(OR($B1327="",F1327="",G1327=""),"",IFERROR(IF(OR(INDEX(Matches!$I$2:$I$201,MATCH($A1327&amp;"-2",Matches!$J$2:$J$201,0))="Void",INDEX(Matches!$G$2:$G$201,MATCH($A1327&amp;"-2",Matches!$J$2:$J$201,0))="",INDEX(Matches!$H$2:$H$201,MATCH($A1327&amp;"-2",Matches!$J$2:$J$201,0))=""),"",IF(AND($C1327&lt;&gt;"",INDEX(Matches!$F$2:$F$201,MATCH($A1327&amp;"-2",Matches!$J$2:$J$201,0))&lt;&gt;"",$C1327&gt;=INDEX(Matches!$F$2:$F$201,MATCH($A1327&amp;"-2",Matches!$J$2:$J$201,0))),"",IF(AND(F1327=INDEX(Matches!$G$2:$G$201,MATCH($A1327&amp;"-2",Matches!$J$2:$J$201,0)),G1327=INDEX(Matches!$H$2:$H$201,MATCH($A1327&amp;"-2",Matches!$J$2:$J$201,0))),5,IF(SIGN(F1327-G1327)&lt;&gt;SIGN(INDEX(Matches!$G$2:$G$201,MATCH($A1327&amp;"-2",Matches!$J$2:$J$201,0))-INDEX(Matches!$H$2:$H$201,MATCH($A1327&amp;"-2",Matches!$J$2:$J$201,0))),0,IF(F1327-G1327=INDEX(Matches!$G$2:$G$201,MATCH($A1327&amp;"-2",Matches!$J$2:$J$201,0))-INDEX(Matches!$H$2:$H$201,MATCH($A1327&amp;"-2",Matches!$J$2:$J$201,0)),3,2))))),""))</f>
        <v/>
      </c>
      <c r="Z1327" s="12" t="str">
        <f aca="false">IF(OR($B1327="",H1327="",I1327=""),"",IFERROR(IF(OR(INDEX(Matches!$I$2:$I$201,MATCH($A1327&amp;"-3",Matches!$J$2:$J$201,0))="Void",INDEX(Matches!$G$2:$G$201,MATCH($A1327&amp;"-3",Matches!$J$2:$J$201,0))="",INDEX(Matches!$H$2:$H$201,MATCH($A1327&amp;"-3",Matches!$J$2:$J$201,0))=""),"",IF(AND($C1327&lt;&gt;"",INDEX(Matches!$F$2:$F$201,MATCH($A1327&amp;"-3",Matches!$J$2:$J$201,0))&lt;&gt;"",$C1327&gt;=INDEX(Matches!$F$2:$F$201,MATCH($A1327&amp;"-3",Matches!$J$2:$J$201,0))),"",IF(AND(H1327=INDEX(Matches!$G$2:$G$201,MATCH($A1327&amp;"-3",Matches!$J$2:$J$201,0)),I1327=INDEX(Matches!$H$2:$H$201,MATCH($A1327&amp;"-3",Matches!$J$2:$J$201,0))),5,IF(SIGN(H1327-I1327)&lt;&gt;SIGN(INDEX(Matches!$G$2:$G$201,MATCH($A1327&amp;"-3",Matches!$J$2:$J$201,0))-INDEX(Matches!$H$2:$H$201,MATCH($A1327&amp;"-3",Matches!$J$2:$J$201,0))),0,IF(H1327-I1327=INDEX(Matches!$G$2:$G$201,MATCH($A1327&amp;"-3",Matches!$J$2:$J$201,0))-INDEX(Matches!$H$2:$H$201,MATCH($A1327&amp;"-3",Matches!$J$2:$J$201,0)),3,2))))),""))</f>
        <v/>
      </c>
      <c r="AA1327" s="12" t="str">
        <f aca="false">IF(OR($B1327="",J1327="",K1327=""),"",IFERROR(IF(OR(INDEX(Matches!$I$2:$I$201,MATCH($A1327&amp;"-4",Matches!$J$2:$J$201,0))="Void",INDEX(Matches!$G$2:$G$201,MATCH($A1327&amp;"-4",Matches!$J$2:$J$201,0))="",INDEX(Matches!$H$2:$H$201,MATCH($A1327&amp;"-4",Matches!$J$2:$J$201,0))=""),"",IF(AND($C1327&lt;&gt;"",INDEX(Matches!$F$2:$F$201,MATCH($A1327&amp;"-4",Matches!$J$2:$J$201,0))&lt;&gt;"",$C1327&gt;=INDEX(Matches!$F$2:$F$201,MATCH($A1327&amp;"-4",Matches!$J$2:$J$201,0))),"",IF(AND(J1327=INDEX(Matches!$G$2:$G$201,MATCH($A1327&amp;"-4",Matches!$J$2:$J$201,0)),K1327=INDEX(Matches!$H$2:$H$201,MATCH($A1327&amp;"-4",Matches!$J$2:$J$201,0))),5,IF(SIGN(J1327-K1327)&lt;&gt;SIGN(INDEX(Matches!$G$2:$G$201,MATCH($A1327&amp;"-4",Matches!$J$2:$J$201,0))-INDEX(Matches!$H$2:$H$201,MATCH($A1327&amp;"-4",Matches!$J$2:$J$201,0))),0,IF(J1327-K1327=INDEX(Matches!$G$2:$G$201,MATCH($A1327&amp;"-4",Matches!$J$2:$J$201,0))-INDEX(Matches!$H$2:$H$201,MATCH($A1327&amp;"-4",Matches!$J$2:$J$201,0)),3,2))))),""))</f>
        <v/>
      </c>
      <c r="AB1327" s="12" t="str">
        <f aca="false">IF(OR($B1327="",L1327="",M1327=""),"",IFERROR(IF(OR(INDEX(Matches!$I$2:$I$201,MATCH($A1327&amp;"-5",Matches!$J$2:$J$201,0))="Void",INDEX(Matches!$G$2:$G$201,MATCH($A1327&amp;"-5",Matches!$J$2:$J$201,0))="",INDEX(Matches!$H$2:$H$201,MATCH($A1327&amp;"-5",Matches!$J$2:$J$201,0))=""),"",IF(AND($C1327&lt;&gt;"",INDEX(Matches!$F$2:$F$201,MATCH($A1327&amp;"-5",Matches!$J$2:$J$201,0))&lt;&gt;"",$C1327&gt;=INDEX(Matches!$F$2:$F$201,MATCH($A1327&amp;"-5",Matches!$J$2:$J$201,0))),"",IF(AND(L1327=INDEX(Matches!$G$2:$G$201,MATCH($A1327&amp;"-5",Matches!$J$2:$J$201,0)),M1327=INDEX(Matches!$H$2:$H$201,MATCH($A1327&amp;"-5",Matches!$J$2:$J$201,0))),5,IF(SIGN(L1327-M1327)&lt;&gt;SIGN(INDEX(Matches!$G$2:$G$201,MATCH($A1327&amp;"-5",Matches!$J$2:$J$201,0))-INDEX(Matches!$H$2:$H$201,MATCH($A1327&amp;"-5",Matches!$J$2:$J$201,0))),0,IF(L1327-M1327=INDEX(Matches!$G$2:$G$201,MATCH($A1327&amp;"-5",Matches!$J$2:$J$201,0))-INDEX(Matches!$H$2:$H$201,MATCH($A1327&amp;"-5",Matches!$J$2:$J$201,0)),3,2))))),""))</f>
        <v/>
      </c>
      <c r="AC1327" s="12" t="str">
        <f aca="false">IF(OR($B1327="",N1327="",O1327=""),"",IFERROR(IF(OR(INDEX(Matches!$I$2:$I$201,MATCH($A1327&amp;"-6",Matches!$J$2:$J$201,0))="Void",INDEX(Matches!$G$2:$G$201,MATCH($A1327&amp;"-6",Matches!$J$2:$J$201,0))="",INDEX(Matches!$H$2:$H$201,MATCH($A1327&amp;"-6",Matches!$J$2:$J$201,0))=""),"",IF(AND($C1327&lt;&gt;"",INDEX(Matches!$F$2:$F$201,MATCH($A1327&amp;"-6",Matches!$J$2:$J$201,0))&lt;&gt;"",$C1327&gt;=INDEX(Matches!$F$2:$F$201,MATCH($A1327&amp;"-6",Matches!$J$2:$J$201,0))),"",IF(AND(N1327=INDEX(Matches!$G$2:$G$201,MATCH($A1327&amp;"-6",Matches!$J$2:$J$201,0)),O1327=INDEX(Matches!$H$2:$H$201,MATCH($A1327&amp;"-6",Matches!$J$2:$J$201,0))),5,IF(SIGN(N1327-O1327)&lt;&gt;SIGN(INDEX(Matches!$G$2:$G$201,MATCH($A1327&amp;"-6",Matches!$J$2:$J$201,0))-INDEX(Matches!$H$2:$H$201,MATCH($A1327&amp;"-6",Matches!$J$2:$J$201,0))),0,IF(N1327-O1327=INDEX(Matches!$G$2:$G$201,MATCH($A1327&amp;"-6",Matches!$J$2:$J$201,0))-INDEX(Matches!$H$2:$H$201,MATCH($A1327&amp;"-6",Matches!$J$2:$J$201,0)),3,2))))),""))</f>
        <v/>
      </c>
      <c r="AD1327" s="12" t="str">
        <f aca="false">IF(OR($B1327="",P1327="",Q1327=""),"",IFERROR(IF(OR(INDEX(Matches!$I$2:$I$201,MATCH($A1327&amp;"-7",Matches!$J$2:$J$201,0))="Void",INDEX(Matches!$G$2:$G$201,MATCH($A1327&amp;"-7",Matches!$J$2:$J$201,0))="",INDEX(Matches!$H$2:$H$201,MATCH($A1327&amp;"-7",Matches!$J$2:$J$201,0))=""),"",IF(AND($C1327&lt;&gt;"",INDEX(Matches!$F$2:$F$201,MATCH($A1327&amp;"-7",Matches!$J$2:$J$201,0))&lt;&gt;"",$C1327&gt;=INDEX(Matches!$F$2:$F$201,MATCH($A1327&amp;"-7",Matches!$J$2:$J$201,0))),"",IF(AND(P1327=INDEX(Matches!$G$2:$G$201,MATCH($A1327&amp;"-7",Matches!$J$2:$J$201,0)),Q1327=INDEX(Matches!$H$2:$H$201,MATCH($A1327&amp;"-7",Matches!$J$2:$J$201,0))),5,IF(SIGN(P1327-Q1327)&lt;&gt;SIGN(INDEX(Matches!$G$2:$G$201,MATCH($A1327&amp;"-7",Matches!$J$2:$J$201,0))-INDEX(Matches!$H$2:$H$201,MATCH($A1327&amp;"-7",Matches!$J$2:$J$201,0))),0,IF(P1327-Q1327=INDEX(Matches!$G$2:$G$201,MATCH($A1327&amp;"-7",Matches!$J$2:$J$201,0))-INDEX(Matches!$H$2:$H$201,MATCH($A1327&amp;"-7",Matches!$J$2:$J$201,0)),3,2))))),""))</f>
        <v/>
      </c>
      <c r="AE1327" s="12" t="str">
        <f aca="false">IF(OR($B1327="",R1327="",S1327=""),"",IFERROR(IF(OR(INDEX(Matches!$I$2:$I$201,MATCH($A1327&amp;"-8",Matches!$J$2:$J$201,0))="Void",INDEX(Matches!$G$2:$G$201,MATCH($A1327&amp;"-8",Matches!$J$2:$J$201,0))="",INDEX(Matches!$H$2:$H$201,MATCH($A1327&amp;"-8",Matches!$J$2:$J$201,0))=""),"",IF(AND($C1327&lt;&gt;"",INDEX(Matches!$F$2:$F$201,MATCH($A1327&amp;"-8",Matches!$J$2:$J$201,0))&lt;&gt;"",$C1327&gt;=INDEX(Matches!$F$2:$F$201,MATCH($A1327&amp;"-8",Matches!$J$2:$J$201,0))),"",IF(AND(R1327=INDEX(Matches!$G$2:$G$201,MATCH($A1327&amp;"-8",Matches!$J$2:$J$201,0)),S1327=INDEX(Matches!$H$2:$H$201,MATCH($A1327&amp;"-8",Matches!$J$2:$J$201,0))),5,IF(SIGN(R1327-S1327)&lt;&gt;SIGN(INDEX(Matches!$G$2:$G$201,MATCH($A1327&amp;"-8",Matches!$J$2:$J$201,0))-INDEX(Matches!$H$2:$H$201,MATCH($A1327&amp;"-8",Matches!$J$2:$J$201,0))),0,IF(R1327-S1327=INDEX(Matches!$G$2:$G$201,MATCH($A1327&amp;"-8",Matches!$J$2:$J$201,0))-INDEX(Matches!$H$2:$H$201,MATCH($A1327&amp;"-8",Matches!$J$2:$J$201,0)),3,2))))),""))</f>
        <v/>
      </c>
      <c r="AF1327" s="12" t="str">
        <f aca="false">IF(OR($B1327="",T1327="",U1327=""),"",IFERROR(IF(OR(INDEX(Matches!$I$2:$I$201,MATCH($A1327&amp;"-9",Matches!$J$2:$J$201,0))="Void",INDEX(Matches!$G$2:$G$201,MATCH($A1327&amp;"-9",Matches!$J$2:$J$201,0))="",INDEX(Matches!$H$2:$H$201,MATCH($A1327&amp;"-9",Matches!$J$2:$J$201,0))=""),"",IF(AND($C1327&lt;&gt;"",INDEX(Matches!$F$2:$F$201,MATCH($A1327&amp;"-9",Matches!$J$2:$J$201,0))&lt;&gt;"",$C1327&gt;=INDEX(Matches!$F$2:$F$201,MATCH($A1327&amp;"-9",Matches!$J$2:$J$201,0))),"",IF(AND(T1327=INDEX(Matches!$G$2:$G$201,MATCH($A1327&amp;"-9",Matches!$J$2:$J$201,0)),U1327=INDEX(Matches!$H$2:$H$201,MATCH($A1327&amp;"-9",Matches!$J$2:$J$201,0))),5,IF(SIGN(T1327-U1327)&lt;&gt;SIGN(INDEX(Matches!$G$2:$G$201,MATCH($A1327&amp;"-9",Matches!$J$2:$J$201,0))-INDEX(Matches!$H$2:$H$201,MATCH($A1327&amp;"-9",Matches!$J$2:$J$201,0))),0,IF(T1327-U1327=INDEX(Matches!$G$2:$G$201,MATCH($A1327&amp;"-9",Matches!$J$2:$J$201,0))-INDEX(Matches!$H$2:$H$201,MATCH($A1327&amp;"-9",Matches!$J$2:$J$201,0)),3,2))))),""))</f>
        <v/>
      </c>
      <c r="AG1327" s="12" t="str">
        <f aca="false">IF(OR($B1327="",V1327="",W1327=""),"",IFERROR(IF(OR(INDEX(Matches!$I$2:$I$201,MATCH($A1327&amp;"-10",Matches!$J$2:$J$201,0))="Void",INDEX(Matches!$G$2:$G$201,MATCH($A1327&amp;"-10",Matches!$J$2:$J$201,0))="",INDEX(Matches!$H$2:$H$201,MATCH($A1327&amp;"-10",Matches!$J$2:$J$201,0))=""),"",IF(AND($C1327&lt;&gt;"",INDEX(Matches!$F$2:$F$201,MATCH($A1327&amp;"-10",Matches!$J$2:$J$201,0))&lt;&gt;"",$C1327&gt;=INDEX(Matches!$F$2:$F$201,MATCH($A1327&amp;"-10",Matches!$J$2:$J$201,0))),"",IF(AND(V1327=INDEX(Matches!$G$2:$G$201,MATCH($A1327&amp;"-10",Matches!$J$2:$J$201,0)),W1327=INDEX(Matches!$H$2:$H$201,MATCH($A1327&amp;"-10",Matches!$J$2:$J$201,0))),5,IF(SIGN(V1327-W1327)&lt;&gt;SIGN(INDEX(Matches!$G$2:$G$201,MATCH($A1327&amp;"-10",Matches!$J$2:$J$201,0))-INDEX(Matches!$H$2:$H$201,MATCH($A1327&amp;"-10",Matches!$J$2:$J$201,0))),0,IF(V1327-W1327=INDEX(Matches!$G$2:$G$201,MATCH($A1327&amp;"-10",Matches!$J$2:$J$201,0))-INDEX(Matches!$H$2:$H$201,MATCH($A1327&amp;"-10",Matches!$J$2:$J$201,0)),3,2))))),""))</f>
        <v/>
      </c>
      <c r="AH1327" s="13" t="str">
        <f aca="false">IF($B1327="","",SUM(X1327:AG1327))</f>
        <v/>
      </c>
      <c r="AI1327" s="12" t="str">
        <f aca="false">IF($B1327="","",COUNTIF(X1327:AG1327,5))</f>
        <v/>
      </c>
      <c r="AJ1327" s="12" t="str">
        <f aca="false">IF($B1327="","",COUNTIF(X1327:AG1327,"&gt;=2"))</f>
        <v/>
      </c>
      <c r="AK1327" s="12" t="str">
        <f aca="false">IF($B1327="","",COUNT(X1327:AG1327))</f>
        <v/>
      </c>
    </row>
    <row r="1328" customFormat="false" ht="15" hidden="false" customHeight="false" outlineLevel="0" collapsed="false">
      <c r="A1328" s="7"/>
      <c r="B1328" s="7"/>
      <c r="C1328" s="11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12" t="str">
        <f aca="false">IF(OR($B1328="",D1328="",E1328=""),"",IFERROR(IF(OR(INDEX(Matches!$I$2:$I$201,MATCH($A1328&amp;"-1",Matches!$J$2:$J$201,0))="Void",INDEX(Matches!$G$2:$G$201,MATCH($A1328&amp;"-1",Matches!$J$2:$J$201,0))="",INDEX(Matches!$H$2:$H$201,MATCH($A1328&amp;"-1",Matches!$J$2:$J$201,0))=""),"",IF(AND($C1328&lt;&gt;"",INDEX(Matches!$F$2:$F$201,MATCH($A1328&amp;"-1",Matches!$J$2:$J$201,0))&lt;&gt;"",$C1328&gt;=INDEX(Matches!$F$2:$F$201,MATCH($A1328&amp;"-1",Matches!$J$2:$J$201,0))),"",IF(AND(D1328=INDEX(Matches!$G$2:$G$201,MATCH($A1328&amp;"-1",Matches!$J$2:$J$201,0)),E1328=INDEX(Matches!$H$2:$H$201,MATCH($A1328&amp;"-1",Matches!$J$2:$J$201,0))),5,IF(SIGN(D1328-E1328)&lt;&gt;SIGN(INDEX(Matches!$G$2:$G$201,MATCH($A1328&amp;"-1",Matches!$J$2:$J$201,0))-INDEX(Matches!$H$2:$H$201,MATCH($A1328&amp;"-1",Matches!$J$2:$J$201,0))),0,IF(D1328-E1328=INDEX(Matches!$G$2:$G$201,MATCH($A1328&amp;"-1",Matches!$J$2:$J$201,0))-INDEX(Matches!$H$2:$H$201,MATCH($A1328&amp;"-1",Matches!$J$2:$J$201,0)),3,2))))),""))</f>
        <v/>
      </c>
      <c r="Y1328" s="12" t="str">
        <f aca="false">IF(OR($B1328="",F1328="",G1328=""),"",IFERROR(IF(OR(INDEX(Matches!$I$2:$I$201,MATCH($A1328&amp;"-2",Matches!$J$2:$J$201,0))="Void",INDEX(Matches!$G$2:$G$201,MATCH($A1328&amp;"-2",Matches!$J$2:$J$201,0))="",INDEX(Matches!$H$2:$H$201,MATCH($A1328&amp;"-2",Matches!$J$2:$J$201,0))=""),"",IF(AND($C1328&lt;&gt;"",INDEX(Matches!$F$2:$F$201,MATCH($A1328&amp;"-2",Matches!$J$2:$J$201,0))&lt;&gt;"",$C1328&gt;=INDEX(Matches!$F$2:$F$201,MATCH($A1328&amp;"-2",Matches!$J$2:$J$201,0))),"",IF(AND(F1328=INDEX(Matches!$G$2:$G$201,MATCH($A1328&amp;"-2",Matches!$J$2:$J$201,0)),G1328=INDEX(Matches!$H$2:$H$201,MATCH($A1328&amp;"-2",Matches!$J$2:$J$201,0))),5,IF(SIGN(F1328-G1328)&lt;&gt;SIGN(INDEX(Matches!$G$2:$G$201,MATCH($A1328&amp;"-2",Matches!$J$2:$J$201,0))-INDEX(Matches!$H$2:$H$201,MATCH($A1328&amp;"-2",Matches!$J$2:$J$201,0))),0,IF(F1328-G1328=INDEX(Matches!$G$2:$G$201,MATCH($A1328&amp;"-2",Matches!$J$2:$J$201,0))-INDEX(Matches!$H$2:$H$201,MATCH($A1328&amp;"-2",Matches!$J$2:$J$201,0)),3,2))))),""))</f>
        <v/>
      </c>
      <c r="Z1328" s="12" t="str">
        <f aca="false">IF(OR($B1328="",H1328="",I1328=""),"",IFERROR(IF(OR(INDEX(Matches!$I$2:$I$201,MATCH($A1328&amp;"-3",Matches!$J$2:$J$201,0))="Void",INDEX(Matches!$G$2:$G$201,MATCH($A1328&amp;"-3",Matches!$J$2:$J$201,0))="",INDEX(Matches!$H$2:$H$201,MATCH($A1328&amp;"-3",Matches!$J$2:$J$201,0))=""),"",IF(AND($C1328&lt;&gt;"",INDEX(Matches!$F$2:$F$201,MATCH($A1328&amp;"-3",Matches!$J$2:$J$201,0))&lt;&gt;"",$C1328&gt;=INDEX(Matches!$F$2:$F$201,MATCH($A1328&amp;"-3",Matches!$J$2:$J$201,0))),"",IF(AND(H1328=INDEX(Matches!$G$2:$G$201,MATCH($A1328&amp;"-3",Matches!$J$2:$J$201,0)),I1328=INDEX(Matches!$H$2:$H$201,MATCH($A1328&amp;"-3",Matches!$J$2:$J$201,0))),5,IF(SIGN(H1328-I1328)&lt;&gt;SIGN(INDEX(Matches!$G$2:$G$201,MATCH($A1328&amp;"-3",Matches!$J$2:$J$201,0))-INDEX(Matches!$H$2:$H$201,MATCH($A1328&amp;"-3",Matches!$J$2:$J$201,0))),0,IF(H1328-I1328=INDEX(Matches!$G$2:$G$201,MATCH($A1328&amp;"-3",Matches!$J$2:$J$201,0))-INDEX(Matches!$H$2:$H$201,MATCH($A1328&amp;"-3",Matches!$J$2:$J$201,0)),3,2))))),""))</f>
        <v/>
      </c>
      <c r="AA1328" s="12" t="str">
        <f aca="false">IF(OR($B1328="",J1328="",K1328=""),"",IFERROR(IF(OR(INDEX(Matches!$I$2:$I$201,MATCH($A1328&amp;"-4",Matches!$J$2:$J$201,0))="Void",INDEX(Matches!$G$2:$G$201,MATCH($A1328&amp;"-4",Matches!$J$2:$J$201,0))="",INDEX(Matches!$H$2:$H$201,MATCH($A1328&amp;"-4",Matches!$J$2:$J$201,0))=""),"",IF(AND($C1328&lt;&gt;"",INDEX(Matches!$F$2:$F$201,MATCH($A1328&amp;"-4",Matches!$J$2:$J$201,0))&lt;&gt;"",$C1328&gt;=INDEX(Matches!$F$2:$F$201,MATCH($A1328&amp;"-4",Matches!$J$2:$J$201,0))),"",IF(AND(J1328=INDEX(Matches!$G$2:$G$201,MATCH($A1328&amp;"-4",Matches!$J$2:$J$201,0)),K1328=INDEX(Matches!$H$2:$H$201,MATCH($A1328&amp;"-4",Matches!$J$2:$J$201,0))),5,IF(SIGN(J1328-K1328)&lt;&gt;SIGN(INDEX(Matches!$G$2:$G$201,MATCH($A1328&amp;"-4",Matches!$J$2:$J$201,0))-INDEX(Matches!$H$2:$H$201,MATCH($A1328&amp;"-4",Matches!$J$2:$J$201,0))),0,IF(J1328-K1328=INDEX(Matches!$G$2:$G$201,MATCH($A1328&amp;"-4",Matches!$J$2:$J$201,0))-INDEX(Matches!$H$2:$H$201,MATCH($A1328&amp;"-4",Matches!$J$2:$J$201,0)),3,2))))),""))</f>
        <v/>
      </c>
      <c r="AB1328" s="12" t="str">
        <f aca="false">IF(OR($B1328="",L1328="",M1328=""),"",IFERROR(IF(OR(INDEX(Matches!$I$2:$I$201,MATCH($A1328&amp;"-5",Matches!$J$2:$J$201,0))="Void",INDEX(Matches!$G$2:$G$201,MATCH($A1328&amp;"-5",Matches!$J$2:$J$201,0))="",INDEX(Matches!$H$2:$H$201,MATCH($A1328&amp;"-5",Matches!$J$2:$J$201,0))=""),"",IF(AND($C1328&lt;&gt;"",INDEX(Matches!$F$2:$F$201,MATCH($A1328&amp;"-5",Matches!$J$2:$J$201,0))&lt;&gt;"",$C1328&gt;=INDEX(Matches!$F$2:$F$201,MATCH($A1328&amp;"-5",Matches!$J$2:$J$201,0))),"",IF(AND(L1328=INDEX(Matches!$G$2:$G$201,MATCH($A1328&amp;"-5",Matches!$J$2:$J$201,0)),M1328=INDEX(Matches!$H$2:$H$201,MATCH($A1328&amp;"-5",Matches!$J$2:$J$201,0))),5,IF(SIGN(L1328-M1328)&lt;&gt;SIGN(INDEX(Matches!$G$2:$G$201,MATCH($A1328&amp;"-5",Matches!$J$2:$J$201,0))-INDEX(Matches!$H$2:$H$201,MATCH($A1328&amp;"-5",Matches!$J$2:$J$201,0))),0,IF(L1328-M1328=INDEX(Matches!$G$2:$G$201,MATCH($A1328&amp;"-5",Matches!$J$2:$J$201,0))-INDEX(Matches!$H$2:$H$201,MATCH($A1328&amp;"-5",Matches!$J$2:$J$201,0)),3,2))))),""))</f>
        <v/>
      </c>
      <c r="AC1328" s="12" t="str">
        <f aca="false">IF(OR($B1328="",N1328="",O1328=""),"",IFERROR(IF(OR(INDEX(Matches!$I$2:$I$201,MATCH($A1328&amp;"-6",Matches!$J$2:$J$201,0))="Void",INDEX(Matches!$G$2:$G$201,MATCH($A1328&amp;"-6",Matches!$J$2:$J$201,0))="",INDEX(Matches!$H$2:$H$201,MATCH($A1328&amp;"-6",Matches!$J$2:$J$201,0))=""),"",IF(AND($C1328&lt;&gt;"",INDEX(Matches!$F$2:$F$201,MATCH($A1328&amp;"-6",Matches!$J$2:$J$201,0))&lt;&gt;"",$C1328&gt;=INDEX(Matches!$F$2:$F$201,MATCH($A1328&amp;"-6",Matches!$J$2:$J$201,0))),"",IF(AND(N1328=INDEX(Matches!$G$2:$G$201,MATCH($A1328&amp;"-6",Matches!$J$2:$J$201,0)),O1328=INDEX(Matches!$H$2:$H$201,MATCH($A1328&amp;"-6",Matches!$J$2:$J$201,0))),5,IF(SIGN(N1328-O1328)&lt;&gt;SIGN(INDEX(Matches!$G$2:$G$201,MATCH($A1328&amp;"-6",Matches!$J$2:$J$201,0))-INDEX(Matches!$H$2:$H$201,MATCH($A1328&amp;"-6",Matches!$J$2:$J$201,0))),0,IF(N1328-O1328=INDEX(Matches!$G$2:$G$201,MATCH($A1328&amp;"-6",Matches!$J$2:$J$201,0))-INDEX(Matches!$H$2:$H$201,MATCH($A1328&amp;"-6",Matches!$J$2:$J$201,0)),3,2))))),""))</f>
        <v/>
      </c>
      <c r="AD1328" s="12" t="str">
        <f aca="false">IF(OR($B1328="",P1328="",Q1328=""),"",IFERROR(IF(OR(INDEX(Matches!$I$2:$I$201,MATCH($A1328&amp;"-7",Matches!$J$2:$J$201,0))="Void",INDEX(Matches!$G$2:$G$201,MATCH($A1328&amp;"-7",Matches!$J$2:$J$201,0))="",INDEX(Matches!$H$2:$H$201,MATCH($A1328&amp;"-7",Matches!$J$2:$J$201,0))=""),"",IF(AND($C1328&lt;&gt;"",INDEX(Matches!$F$2:$F$201,MATCH($A1328&amp;"-7",Matches!$J$2:$J$201,0))&lt;&gt;"",$C1328&gt;=INDEX(Matches!$F$2:$F$201,MATCH($A1328&amp;"-7",Matches!$J$2:$J$201,0))),"",IF(AND(P1328=INDEX(Matches!$G$2:$G$201,MATCH($A1328&amp;"-7",Matches!$J$2:$J$201,0)),Q1328=INDEX(Matches!$H$2:$H$201,MATCH($A1328&amp;"-7",Matches!$J$2:$J$201,0))),5,IF(SIGN(P1328-Q1328)&lt;&gt;SIGN(INDEX(Matches!$G$2:$G$201,MATCH($A1328&amp;"-7",Matches!$J$2:$J$201,0))-INDEX(Matches!$H$2:$H$201,MATCH($A1328&amp;"-7",Matches!$J$2:$J$201,0))),0,IF(P1328-Q1328=INDEX(Matches!$G$2:$G$201,MATCH($A1328&amp;"-7",Matches!$J$2:$J$201,0))-INDEX(Matches!$H$2:$H$201,MATCH($A1328&amp;"-7",Matches!$J$2:$J$201,0)),3,2))))),""))</f>
        <v/>
      </c>
      <c r="AE1328" s="12" t="str">
        <f aca="false">IF(OR($B1328="",R1328="",S1328=""),"",IFERROR(IF(OR(INDEX(Matches!$I$2:$I$201,MATCH($A1328&amp;"-8",Matches!$J$2:$J$201,0))="Void",INDEX(Matches!$G$2:$G$201,MATCH($A1328&amp;"-8",Matches!$J$2:$J$201,0))="",INDEX(Matches!$H$2:$H$201,MATCH($A1328&amp;"-8",Matches!$J$2:$J$201,0))=""),"",IF(AND($C1328&lt;&gt;"",INDEX(Matches!$F$2:$F$201,MATCH($A1328&amp;"-8",Matches!$J$2:$J$201,0))&lt;&gt;"",$C1328&gt;=INDEX(Matches!$F$2:$F$201,MATCH($A1328&amp;"-8",Matches!$J$2:$J$201,0))),"",IF(AND(R1328=INDEX(Matches!$G$2:$G$201,MATCH($A1328&amp;"-8",Matches!$J$2:$J$201,0)),S1328=INDEX(Matches!$H$2:$H$201,MATCH($A1328&amp;"-8",Matches!$J$2:$J$201,0))),5,IF(SIGN(R1328-S1328)&lt;&gt;SIGN(INDEX(Matches!$G$2:$G$201,MATCH($A1328&amp;"-8",Matches!$J$2:$J$201,0))-INDEX(Matches!$H$2:$H$201,MATCH($A1328&amp;"-8",Matches!$J$2:$J$201,0))),0,IF(R1328-S1328=INDEX(Matches!$G$2:$G$201,MATCH($A1328&amp;"-8",Matches!$J$2:$J$201,0))-INDEX(Matches!$H$2:$H$201,MATCH($A1328&amp;"-8",Matches!$J$2:$J$201,0)),3,2))))),""))</f>
        <v/>
      </c>
      <c r="AF1328" s="12" t="str">
        <f aca="false">IF(OR($B1328="",T1328="",U1328=""),"",IFERROR(IF(OR(INDEX(Matches!$I$2:$I$201,MATCH($A1328&amp;"-9",Matches!$J$2:$J$201,0))="Void",INDEX(Matches!$G$2:$G$201,MATCH($A1328&amp;"-9",Matches!$J$2:$J$201,0))="",INDEX(Matches!$H$2:$H$201,MATCH($A1328&amp;"-9",Matches!$J$2:$J$201,0))=""),"",IF(AND($C1328&lt;&gt;"",INDEX(Matches!$F$2:$F$201,MATCH($A1328&amp;"-9",Matches!$J$2:$J$201,0))&lt;&gt;"",$C1328&gt;=INDEX(Matches!$F$2:$F$201,MATCH($A1328&amp;"-9",Matches!$J$2:$J$201,0))),"",IF(AND(T1328=INDEX(Matches!$G$2:$G$201,MATCH($A1328&amp;"-9",Matches!$J$2:$J$201,0)),U1328=INDEX(Matches!$H$2:$H$201,MATCH($A1328&amp;"-9",Matches!$J$2:$J$201,0))),5,IF(SIGN(T1328-U1328)&lt;&gt;SIGN(INDEX(Matches!$G$2:$G$201,MATCH($A1328&amp;"-9",Matches!$J$2:$J$201,0))-INDEX(Matches!$H$2:$H$201,MATCH($A1328&amp;"-9",Matches!$J$2:$J$201,0))),0,IF(T1328-U1328=INDEX(Matches!$G$2:$G$201,MATCH($A1328&amp;"-9",Matches!$J$2:$J$201,0))-INDEX(Matches!$H$2:$H$201,MATCH($A1328&amp;"-9",Matches!$J$2:$J$201,0)),3,2))))),""))</f>
        <v/>
      </c>
      <c r="AG1328" s="12" t="str">
        <f aca="false">IF(OR($B1328="",V1328="",W1328=""),"",IFERROR(IF(OR(INDEX(Matches!$I$2:$I$201,MATCH($A1328&amp;"-10",Matches!$J$2:$J$201,0))="Void",INDEX(Matches!$G$2:$G$201,MATCH($A1328&amp;"-10",Matches!$J$2:$J$201,0))="",INDEX(Matches!$H$2:$H$201,MATCH($A1328&amp;"-10",Matches!$J$2:$J$201,0))=""),"",IF(AND($C1328&lt;&gt;"",INDEX(Matches!$F$2:$F$201,MATCH($A1328&amp;"-10",Matches!$J$2:$J$201,0))&lt;&gt;"",$C1328&gt;=INDEX(Matches!$F$2:$F$201,MATCH($A1328&amp;"-10",Matches!$J$2:$J$201,0))),"",IF(AND(V1328=INDEX(Matches!$G$2:$G$201,MATCH($A1328&amp;"-10",Matches!$J$2:$J$201,0)),W1328=INDEX(Matches!$H$2:$H$201,MATCH($A1328&amp;"-10",Matches!$J$2:$J$201,0))),5,IF(SIGN(V1328-W1328)&lt;&gt;SIGN(INDEX(Matches!$G$2:$G$201,MATCH($A1328&amp;"-10",Matches!$J$2:$J$201,0))-INDEX(Matches!$H$2:$H$201,MATCH($A1328&amp;"-10",Matches!$J$2:$J$201,0))),0,IF(V1328-W1328=INDEX(Matches!$G$2:$G$201,MATCH($A1328&amp;"-10",Matches!$J$2:$J$201,0))-INDEX(Matches!$H$2:$H$201,MATCH($A1328&amp;"-10",Matches!$J$2:$J$201,0)),3,2))))),""))</f>
        <v/>
      </c>
      <c r="AH1328" s="13" t="str">
        <f aca="false">IF($B1328="","",SUM(X1328:AG1328))</f>
        <v/>
      </c>
      <c r="AI1328" s="12" t="str">
        <f aca="false">IF($B1328="","",COUNTIF(X1328:AG1328,5))</f>
        <v/>
      </c>
      <c r="AJ1328" s="12" t="str">
        <f aca="false">IF($B1328="","",COUNTIF(X1328:AG1328,"&gt;=2"))</f>
        <v/>
      </c>
      <c r="AK1328" s="12" t="str">
        <f aca="false">IF($B1328="","",COUNT(X1328:AG1328))</f>
        <v/>
      </c>
    </row>
    <row r="1329" customFormat="false" ht="15" hidden="false" customHeight="false" outlineLevel="0" collapsed="false">
      <c r="A1329" s="7"/>
      <c r="B1329" s="7"/>
      <c r="C1329" s="11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12" t="str">
        <f aca="false">IF(OR($B1329="",D1329="",E1329=""),"",IFERROR(IF(OR(INDEX(Matches!$I$2:$I$201,MATCH($A1329&amp;"-1",Matches!$J$2:$J$201,0))="Void",INDEX(Matches!$G$2:$G$201,MATCH($A1329&amp;"-1",Matches!$J$2:$J$201,0))="",INDEX(Matches!$H$2:$H$201,MATCH($A1329&amp;"-1",Matches!$J$2:$J$201,0))=""),"",IF(AND($C1329&lt;&gt;"",INDEX(Matches!$F$2:$F$201,MATCH($A1329&amp;"-1",Matches!$J$2:$J$201,0))&lt;&gt;"",$C1329&gt;=INDEX(Matches!$F$2:$F$201,MATCH($A1329&amp;"-1",Matches!$J$2:$J$201,0))),"",IF(AND(D1329=INDEX(Matches!$G$2:$G$201,MATCH($A1329&amp;"-1",Matches!$J$2:$J$201,0)),E1329=INDEX(Matches!$H$2:$H$201,MATCH($A1329&amp;"-1",Matches!$J$2:$J$201,0))),5,IF(SIGN(D1329-E1329)&lt;&gt;SIGN(INDEX(Matches!$G$2:$G$201,MATCH($A1329&amp;"-1",Matches!$J$2:$J$201,0))-INDEX(Matches!$H$2:$H$201,MATCH($A1329&amp;"-1",Matches!$J$2:$J$201,0))),0,IF(D1329-E1329=INDEX(Matches!$G$2:$G$201,MATCH($A1329&amp;"-1",Matches!$J$2:$J$201,0))-INDEX(Matches!$H$2:$H$201,MATCH($A1329&amp;"-1",Matches!$J$2:$J$201,0)),3,2))))),""))</f>
        <v/>
      </c>
      <c r="Y1329" s="12" t="str">
        <f aca="false">IF(OR($B1329="",F1329="",G1329=""),"",IFERROR(IF(OR(INDEX(Matches!$I$2:$I$201,MATCH($A1329&amp;"-2",Matches!$J$2:$J$201,0))="Void",INDEX(Matches!$G$2:$G$201,MATCH($A1329&amp;"-2",Matches!$J$2:$J$201,0))="",INDEX(Matches!$H$2:$H$201,MATCH($A1329&amp;"-2",Matches!$J$2:$J$201,0))=""),"",IF(AND($C1329&lt;&gt;"",INDEX(Matches!$F$2:$F$201,MATCH($A1329&amp;"-2",Matches!$J$2:$J$201,0))&lt;&gt;"",$C1329&gt;=INDEX(Matches!$F$2:$F$201,MATCH($A1329&amp;"-2",Matches!$J$2:$J$201,0))),"",IF(AND(F1329=INDEX(Matches!$G$2:$G$201,MATCH($A1329&amp;"-2",Matches!$J$2:$J$201,0)),G1329=INDEX(Matches!$H$2:$H$201,MATCH($A1329&amp;"-2",Matches!$J$2:$J$201,0))),5,IF(SIGN(F1329-G1329)&lt;&gt;SIGN(INDEX(Matches!$G$2:$G$201,MATCH($A1329&amp;"-2",Matches!$J$2:$J$201,0))-INDEX(Matches!$H$2:$H$201,MATCH($A1329&amp;"-2",Matches!$J$2:$J$201,0))),0,IF(F1329-G1329=INDEX(Matches!$G$2:$G$201,MATCH($A1329&amp;"-2",Matches!$J$2:$J$201,0))-INDEX(Matches!$H$2:$H$201,MATCH($A1329&amp;"-2",Matches!$J$2:$J$201,0)),3,2))))),""))</f>
        <v/>
      </c>
      <c r="Z1329" s="12" t="str">
        <f aca="false">IF(OR($B1329="",H1329="",I1329=""),"",IFERROR(IF(OR(INDEX(Matches!$I$2:$I$201,MATCH($A1329&amp;"-3",Matches!$J$2:$J$201,0))="Void",INDEX(Matches!$G$2:$G$201,MATCH($A1329&amp;"-3",Matches!$J$2:$J$201,0))="",INDEX(Matches!$H$2:$H$201,MATCH($A1329&amp;"-3",Matches!$J$2:$J$201,0))=""),"",IF(AND($C1329&lt;&gt;"",INDEX(Matches!$F$2:$F$201,MATCH($A1329&amp;"-3",Matches!$J$2:$J$201,0))&lt;&gt;"",$C1329&gt;=INDEX(Matches!$F$2:$F$201,MATCH($A1329&amp;"-3",Matches!$J$2:$J$201,0))),"",IF(AND(H1329=INDEX(Matches!$G$2:$G$201,MATCH($A1329&amp;"-3",Matches!$J$2:$J$201,0)),I1329=INDEX(Matches!$H$2:$H$201,MATCH($A1329&amp;"-3",Matches!$J$2:$J$201,0))),5,IF(SIGN(H1329-I1329)&lt;&gt;SIGN(INDEX(Matches!$G$2:$G$201,MATCH($A1329&amp;"-3",Matches!$J$2:$J$201,0))-INDEX(Matches!$H$2:$H$201,MATCH($A1329&amp;"-3",Matches!$J$2:$J$201,0))),0,IF(H1329-I1329=INDEX(Matches!$G$2:$G$201,MATCH($A1329&amp;"-3",Matches!$J$2:$J$201,0))-INDEX(Matches!$H$2:$H$201,MATCH($A1329&amp;"-3",Matches!$J$2:$J$201,0)),3,2))))),""))</f>
        <v/>
      </c>
      <c r="AA1329" s="12" t="str">
        <f aca="false">IF(OR($B1329="",J1329="",K1329=""),"",IFERROR(IF(OR(INDEX(Matches!$I$2:$I$201,MATCH($A1329&amp;"-4",Matches!$J$2:$J$201,0))="Void",INDEX(Matches!$G$2:$G$201,MATCH($A1329&amp;"-4",Matches!$J$2:$J$201,0))="",INDEX(Matches!$H$2:$H$201,MATCH($A1329&amp;"-4",Matches!$J$2:$J$201,0))=""),"",IF(AND($C1329&lt;&gt;"",INDEX(Matches!$F$2:$F$201,MATCH($A1329&amp;"-4",Matches!$J$2:$J$201,0))&lt;&gt;"",$C1329&gt;=INDEX(Matches!$F$2:$F$201,MATCH($A1329&amp;"-4",Matches!$J$2:$J$201,0))),"",IF(AND(J1329=INDEX(Matches!$G$2:$G$201,MATCH($A1329&amp;"-4",Matches!$J$2:$J$201,0)),K1329=INDEX(Matches!$H$2:$H$201,MATCH($A1329&amp;"-4",Matches!$J$2:$J$201,0))),5,IF(SIGN(J1329-K1329)&lt;&gt;SIGN(INDEX(Matches!$G$2:$G$201,MATCH($A1329&amp;"-4",Matches!$J$2:$J$201,0))-INDEX(Matches!$H$2:$H$201,MATCH($A1329&amp;"-4",Matches!$J$2:$J$201,0))),0,IF(J1329-K1329=INDEX(Matches!$G$2:$G$201,MATCH($A1329&amp;"-4",Matches!$J$2:$J$201,0))-INDEX(Matches!$H$2:$H$201,MATCH($A1329&amp;"-4",Matches!$J$2:$J$201,0)),3,2))))),""))</f>
        <v/>
      </c>
      <c r="AB1329" s="12" t="str">
        <f aca="false">IF(OR($B1329="",L1329="",M1329=""),"",IFERROR(IF(OR(INDEX(Matches!$I$2:$I$201,MATCH($A1329&amp;"-5",Matches!$J$2:$J$201,0))="Void",INDEX(Matches!$G$2:$G$201,MATCH($A1329&amp;"-5",Matches!$J$2:$J$201,0))="",INDEX(Matches!$H$2:$H$201,MATCH($A1329&amp;"-5",Matches!$J$2:$J$201,0))=""),"",IF(AND($C1329&lt;&gt;"",INDEX(Matches!$F$2:$F$201,MATCH($A1329&amp;"-5",Matches!$J$2:$J$201,0))&lt;&gt;"",$C1329&gt;=INDEX(Matches!$F$2:$F$201,MATCH($A1329&amp;"-5",Matches!$J$2:$J$201,0))),"",IF(AND(L1329=INDEX(Matches!$G$2:$G$201,MATCH($A1329&amp;"-5",Matches!$J$2:$J$201,0)),M1329=INDEX(Matches!$H$2:$H$201,MATCH($A1329&amp;"-5",Matches!$J$2:$J$201,0))),5,IF(SIGN(L1329-M1329)&lt;&gt;SIGN(INDEX(Matches!$G$2:$G$201,MATCH($A1329&amp;"-5",Matches!$J$2:$J$201,0))-INDEX(Matches!$H$2:$H$201,MATCH($A1329&amp;"-5",Matches!$J$2:$J$201,0))),0,IF(L1329-M1329=INDEX(Matches!$G$2:$G$201,MATCH($A1329&amp;"-5",Matches!$J$2:$J$201,0))-INDEX(Matches!$H$2:$H$201,MATCH($A1329&amp;"-5",Matches!$J$2:$J$201,0)),3,2))))),""))</f>
        <v/>
      </c>
      <c r="AC1329" s="12" t="str">
        <f aca="false">IF(OR($B1329="",N1329="",O1329=""),"",IFERROR(IF(OR(INDEX(Matches!$I$2:$I$201,MATCH($A1329&amp;"-6",Matches!$J$2:$J$201,0))="Void",INDEX(Matches!$G$2:$G$201,MATCH($A1329&amp;"-6",Matches!$J$2:$J$201,0))="",INDEX(Matches!$H$2:$H$201,MATCH($A1329&amp;"-6",Matches!$J$2:$J$201,0))=""),"",IF(AND($C1329&lt;&gt;"",INDEX(Matches!$F$2:$F$201,MATCH($A1329&amp;"-6",Matches!$J$2:$J$201,0))&lt;&gt;"",$C1329&gt;=INDEX(Matches!$F$2:$F$201,MATCH($A1329&amp;"-6",Matches!$J$2:$J$201,0))),"",IF(AND(N1329=INDEX(Matches!$G$2:$G$201,MATCH($A1329&amp;"-6",Matches!$J$2:$J$201,0)),O1329=INDEX(Matches!$H$2:$H$201,MATCH($A1329&amp;"-6",Matches!$J$2:$J$201,0))),5,IF(SIGN(N1329-O1329)&lt;&gt;SIGN(INDEX(Matches!$G$2:$G$201,MATCH($A1329&amp;"-6",Matches!$J$2:$J$201,0))-INDEX(Matches!$H$2:$H$201,MATCH($A1329&amp;"-6",Matches!$J$2:$J$201,0))),0,IF(N1329-O1329=INDEX(Matches!$G$2:$G$201,MATCH($A1329&amp;"-6",Matches!$J$2:$J$201,0))-INDEX(Matches!$H$2:$H$201,MATCH($A1329&amp;"-6",Matches!$J$2:$J$201,0)),3,2))))),""))</f>
        <v/>
      </c>
      <c r="AD1329" s="12" t="str">
        <f aca="false">IF(OR($B1329="",P1329="",Q1329=""),"",IFERROR(IF(OR(INDEX(Matches!$I$2:$I$201,MATCH($A1329&amp;"-7",Matches!$J$2:$J$201,0))="Void",INDEX(Matches!$G$2:$G$201,MATCH($A1329&amp;"-7",Matches!$J$2:$J$201,0))="",INDEX(Matches!$H$2:$H$201,MATCH($A1329&amp;"-7",Matches!$J$2:$J$201,0))=""),"",IF(AND($C1329&lt;&gt;"",INDEX(Matches!$F$2:$F$201,MATCH($A1329&amp;"-7",Matches!$J$2:$J$201,0))&lt;&gt;"",$C1329&gt;=INDEX(Matches!$F$2:$F$201,MATCH($A1329&amp;"-7",Matches!$J$2:$J$201,0))),"",IF(AND(P1329=INDEX(Matches!$G$2:$G$201,MATCH($A1329&amp;"-7",Matches!$J$2:$J$201,0)),Q1329=INDEX(Matches!$H$2:$H$201,MATCH($A1329&amp;"-7",Matches!$J$2:$J$201,0))),5,IF(SIGN(P1329-Q1329)&lt;&gt;SIGN(INDEX(Matches!$G$2:$G$201,MATCH($A1329&amp;"-7",Matches!$J$2:$J$201,0))-INDEX(Matches!$H$2:$H$201,MATCH($A1329&amp;"-7",Matches!$J$2:$J$201,0))),0,IF(P1329-Q1329=INDEX(Matches!$G$2:$G$201,MATCH($A1329&amp;"-7",Matches!$J$2:$J$201,0))-INDEX(Matches!$H$2:$H$201,MATCH($A1329&amp;"-7",Matches!$J$2:$J$201,0)),3,2))))),""))</f>
        <v/>
      </c>
      <c r="AE1329" s="12" t="str">
        <f aca="false">IF(OR($B1329="",R1329="",S1329=""),"",IFERROR(IF(OR(INDEX(Matches!$I$2:$I$201,MATCH($A1329&amp;"-8",Matches!$J$2:$J$201,0))="Void",INDEX(Matches!$G$2:$G$201,MATCH($A1329&amp;"-8",Matches!$J$2:$J$201,0))="",INDEX(Matches!$H$2:$H$201,MATCH($A1329&amp;"-8",Matches!$J$2:$J$201,0))=""),"",IF(AND($C1329&lt;&gt;"",INDEX(Matches!$F$2:$F$201,MATCH($A1329&amp;"-8",Matches!$J$2:$J$201,0))&lt;&gt;"",$C1329&gt;=INDEX(Matches!$F$2:$F$201,MATCH($A1329&amp;"-8",Matches!$J$2:$J$201,0))),"",IF(AND(R1329=INDEX(Matches!$G$2:$G$201,MATCH($A1329&amp;"-8",Matches!$J$2:$J$201,0)),S1329=INDEX(Matches!$H$2:$H$201,MATCH($A1329&amp;"-8",Matches!$J$2:$J$201,0))),5,IF(SIGN(R1329-S1329)&lt;&gt;SIGN(INDEX(Matches!$G$2:$G$201,MATCH($A1329&amp;"-8",Matches!$J$2:$J$201,0))-INDEX(Matches!$H$2:$H$201,MATCH($A1329&amp;"-8",Matches!$J$2:$J$201,0))),0,IF(R1329-S1329=INDEX(Matches!$G$2:$G$201,MATCH($A1329&amp;"-8",Matches!$J$2:$J$201,0))-INDEX(Matches!$H$2:$H$201,MATCH($A1329&amp;"-8",Matches!$J$2:$J$201,0)),3,2))))),""))</f>
        <v/>
      </c>
      <c r="AF1329" s="12" t="str">
        <f aca="false">IF(OR($B1329="",T1329="",U1329=""),"",IFERROR(IF(OR(INDEX(Matches!$I$2:$I$201,MATCH($A1329&amp;"-9",Matches!$J$2:$J$201,0))="Void",INDEX(Matches!$G$2:$G$201,MATCH($A1329&amp;"-9",Matches!$J$2:$J$201,0))="",INDEX(Matches!$H$2:$H$201,MATCH($A1329&amp;"-9",Matches!$J$2:$J$201,0))=""),"",IF(AND($C1329&lt;&gt;"",INDEX(Matches!$F$2:$F$201,MATCH($A1329&amp;"-9",Matches!$J$2:$J$201,0))&lt;&gt;"",$C1329&gt;=INDEX(Matches!$F$2:$F$201,MATCH($A1329&amp;"-9",Matches!$J$2:$J$201,0))),"",IF(AND(T1329=INDEX(Matches!$G$2:$G$201,MATCH($A1329&amp;"-9",Matches!$J$2:$J$201,0)),U1329=INDEX(Matches!$H$2:$H$201,MATCH($A1329&amp;"-9",Matches!$J$2:$J$201,0))),5,IF(SIGN(T1329-U1329)&lt;&gt;SIGN(INDEX(Matches!$G$2:$G$201,MATCH($A1329&amp;"-9",Matches!$J$2:$J$201,0))-INDEX(Matches!$H$2:$H$201,MATCH($A1329&amp;"-9",Matches!$J$2:$J$201,0))),0,IF(T1329-U1329=INDEX(Matches!$G$2:$G$201,MATCH($A1329&amp;"-9",Matches!$J$2:$J$201,0))-INDEX(Matches!$H$2:$H$201,MATCH($A1329&amp;"-9",Matches!$J$2:$J$201,0)),3,2))))),""))</f>
        <v/>
      </c>
      <c r="AG1329" s="12" t="str">
        <f aca="false">IF(OR($B1329="",V1329="",W1329=""),"",IFERROR(IF(OR(INDEX(Matches!$I$2:$I$201,MATCH($A1329&amp;"-10",Matches!$J$2:$J$201,0))="Void",INDEX(Matches!$G$2:$G$201,MATCH($A1329&amp;"-10",Matches!$J$2:$J$201,0))="",INDEX(Matches!$H$2:$H$201,MATCH($A1329&amp;"-10",Matches!$J$2:$J$201,0))=""),"",IF(AND($C1329&lt;&gt;"",INDEX(Matches!$F$2:$F$201,MATCH($A1329&amp;"-10",Matches!$J$2:$J$201,0))&lt;&gt;"",$C1329&gt;=INDEX(Matches!$F$2:$F$201,MATCH($A1329&amp;"-10",Matches!$J$2:$J$201,0))),"",IF(AND(V1329=INDEX(Matches!$G$2:$G$201,MATCH($A1329&amp;"-10",Matches!$J$2:$J$201,0)),W1329=INDEX(Matches!$H$2:$H$201,MATCH($A1329&amp;"-10",Matches!$J$2:$J$201,0))),5,IF(SIGN(V1329-W1329)&lt;&gt;SIGN(INDEX(Matches!$G$2:$G$201,MATCH($A1329&amp;"-10",Matches!$J$2:$J$201,0))-INDEX(Matches!$H$2:$H$201,MATCH($A1329&amp;"-10",Matches!$J$2:$J$201,0))),0,IF(V1329-W1329=INDEX(Matches!$G$2:$G$201,MATCH($A1329&amp;"-10",Matches!$J$2:$J$201,0))-INDEX(Matches!$H$2:$H$201,MATCH($A1329&amp;"-10",Matches!$J$2:$J$201,0)),3,2))))),""))</f>
        <v/>
      </c>
      <c r="AH1329" s="13" t="str">
        <f aca="false">IF($B1329="","",SUM(X1329:AG1329))</f>
        <v/>
      </c>
      <c r="AI1329" s="12" t="str">
        <f aca="false">IF($B1329="","",COUNTIF(X1329:AG1329,5))</f>
        <v/>
      </c>
      <c r="AJ1329" s="12" t="str">
        <f aca="false">IF($B1329="","",COUNTIF(X1329:AG1329,"&gt;=2"))</f>
        <v/>
      </c>
      <c r="AK1329" s="12" t="str">
        <f aca="false">IF($B1329="","",COUNT(X1329:AG1329))</f>
        <v/>
      </c>
    </row>
    <row r="1330" customFormat="false" ht="15" hidden="false" customHeight="false" outlineLevel="0" collapsed="false">
      <c r="A1330" s="7"/>
      <c r="B1330" s="7"/>
      <c r="C1330" s="11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12" t="str">
        <f aca="false">IF(OR($B1330="",D1330="",E1330=""),"",IFERROR(IF(OR(INDEX(Matches!$I$2:$I$201,MATCH($A1330&amp;"-1",Matches!$J$2:$J$201,0))="Void",INDEX(Matches!$G$2:$G$201,MATCH($A1330&amp;"-1",Matches!$J$2:$J$201,0))="",INDEX(Matches!$H$2:$H$201,MATCH($A1330&amp;"-1",Matches!$J$2:$J$201,0))=""),"",IF(AND($C1330&lt;&gt;"",INDEX(Matches!$F$2:$F$201,MATCH($A1330&amp;"-1",Matches!$J$2:$J$201,0))&lt;&gt;"",$C1330&gt;=INDEX(Matches!$F$2:$F$201,MATCH($A1330&amp;"-1",Matches!$J$2:$J$201,0))),"",IF(AND(D1330=INDEX(Matches!$G$2:$G$201,MATCH($A1330&amp;"-1",Matches!$J$2:$J$201,0)),E1330=INDEX(Matches!$H$2:$H$201,MATCH($A1330&amp;"-1",Matches!$J$2:$J$201,0))),5,IF(SIGN(D1330-E1330)&lt;&gt;SIGN(INDEX(Matches!$G$2:$G$201,MATCH($A1330&amp;"-1",Matches!$J$2:$J$201,0))-INDEX(Matches!$H$2:$H$201,MATCH($A1330&amp;"-1",Matches!$J$2:$J$201,0))),0,IF(D1330-E1330=INDEX(Matches!$G$2:$G$201,MATCH($A1330&amp;"-1",Matches!$J$2:$J$201,0))-INDEX(Matches!$H$2:$H$201,MATCH($A1330&amp;"-1",Matches!$J$2:$J$201,0)),3,2))))),""))</f>
        <v/>
      </c>
      <c r="Y1330" s="12" t="str">
        <f aca="false">IF(OR($B1330="",F1330="",G1330=""),"",IFERROR(IF(OR(INDEX(Matches!$I$2:$I$201,MATCH($A1330&amp;"-2",Matches!$J$2:$J$201,0))="Void",INDEX(Matches!$G$2:$G$201,MATCH($A1330&amp;"-2",Matches!$J$2:$J$201,0))="",INDEX(Matches!$H$2:$H$201,MATCH($A1330&amp;"-2",Matches!$J$2:$J$201,0))=""),"",IF(AND($C1330&lt;&gt;"",INDEX(Matches!$F$2:$F$201,MATCH($A1330&amp;"-2",Matches!$J$2:$J$201,0))&lt;&gt;"",$C1330&gt;=INDEX(Matches!$F$2:$F$201,MATCH($A1330&amp;"-2",Matches!$J$2:$J$201,0))),"",IF(AND(F1330=INDEX(Matches!$G$2:$G$201,MATCH($A1330&amp;"-2",Matches!$J$2:$J$201,0)),G1330=INDEX(Matches!$H$2:$H$201,MATCH($A1330&amp;"-2",Matches!$J$2:$J$201,0))),5,IF(SIGN(F1330-G1330)&lt;&gt;SIGN(INDEX(Matches!$G$2:$G$201,MATCH($A1330&amp;"-2",Matches!$J$2:$J$201,0))-INDEX(Matches!$H$2:$H$201,MATCH($A1330&amp;"-2",Matches!$J$2:$J$201,0))),0,IF(F1330-G1330=INDEX(Matches!$G$2:$G$201,MATCH($A1330&amp;"-2",Matches!$J$2:$J$201,0))-INDEX(Matches!$H$2:$H$201,MATCH($A1330&amp;"-2",Matches!$J$2:$J$201,0)),3,2))))),""))</f>
        <v/>
      </c>
      <c r="Z1330" s="12" t="str">
        <f aca="false">IF(OR($B1330="",H1330="",I1330=""),"",IFERROR(IF(OR(INDEX(Matches!$I$2:$I$201,MATCH($A1330&amp;"-3",Matches!$J$2:$J$201,0))="Void",INDEX(Matches!$G$2:$G$201,MATCH($A1330&amp;"-3",Matches!$J$2:$J$201,0))="",INDEX(Matches!$H$2:$H$201,MATCH($A1330&amp;"-3",Matches!$J$2:$J$201,0))=""),"",IF(AND($C1330&lt;&gt;"",INDEX(Matches!$F$2:$F$201,MATCH($A1330&amp;"-3",Matches!$J$2:$J$201,0))&lt;&gt;"",$C1330&gt;=INDEX(Matches!$F$2:$F$201,MATCH($A1330&amp;"-3",Matches!$J$2:$J$201,0))),"",IF(AND(H1330=INDEX(Matches!$G$2:$G$201,MATCH($A1330&amp;"-3",Matches!$J$2:$J$201,0)),I1330=INDEX(Matches!$H$2:$H$201,MATCH($A1330&amp;"-3",Matches!$J$2:$J$201,0))),5,IF(SIGN(H1330-I1330)&lt;&gt;SIGN(INDEX(Matches!$G$2:$G$201,MATCH($A1330&amp;"-3",Matches!$J$2:$J$201,0))-INDEX(Matches!$H$2:$H$201,MATCH($A1330&amp;"-3",Matches!$J$2:$J$201,0))),0,IF(H1330-I1330=INDEX(Matches!$G$2:$G$201,MATCH($A1330&amp;"-3",Matches!$J$2:$J$201,0))-INDEX(Matches!$H$2:$H$201,MATCH($A1330&amp;"-3",Matches!$J$2:$J$201,0)),3,2))))),""))</f>
        <v/>
      </c>
      <c r="AA1330" s="12" t="str">
        <f aca="false">IF(OR($B1330="",J1330="",K1330=""),"",IFERROR(IF(OR(INDEX(Matches!$I$2:$I$201,MATCH($A1330&amp;"-4",Matches!$J$2:$J$201,0))="Void",INDEX(Matches!$G$2:$G$201,MATCH($A1330&amp;"-4",Matches!$J$2:$J$201,0))="",INDEX(Matches!$H$2:$H$201,MATCH($A1330&amp;"-4",Matches!$J$2:$J$201,0))=""),"",IF(AND($C1330&lt;&gt;"",INDEX(Matches!$F$2:$F$201,MATCH($A1330&amp;"-4",Matches!$J$2:$J$201,0))&lt;&gt;"",$C1330&gt;=INDEX(Matches!$F$2:$F$201,MATCH($A1330&amp;"-4",Matches!$J$2:$J$201,0))),"",IF(AND(J1330=INDEX(Matches!$G$2:$G$201,MATCH($A1330&amp;"-4",Matches!$J$2:$J$201,0)),K1330=INDEX(Matches!$H$2:$H$201,MATCH($A1330&amp;"-4",Matches!$J$2:$J$201,0))),5,IF(SIGN(J1330-K1330)&lt;&gt;SIGN(INDEX(Matches!$G$2:$G$201,MATCH($A1330&amp;"-4",Matches!$J$2:$J$201,0))-INDEX(Matches!$H$2:$H$201,MATCH($A1330&amp;"-4",Matches!$J$2:$J$201,0))),0,IF(J1330-K1330=INDEX(Matches!$G$2:$G$201,MATCH($A1330&amp;"-4",Matches!$J$2:$J$201,0))-INDEX(Matches!$H$2:$H$201,MATCH($A1330&amp;"-4",Matches!$J$2:$J$201,0)),3,2))))),""))</f>
        <v/>
      </c>
      <c r="AB1330" s="12" t="str">
        <f aca="false">IF(OR($B1330="",L1330="",M1330=""),"",IFERROR(IF(OR(INDEX(Matches!$I$2:$I$201,MATCH($A1330&amp;"-5",Matches!$J$2:$J$201,0))="Void",INDEX(Matches!$G$2:$G$201,MATCH($A1330&amp;"-5",Matches!$J$2:$J$201,0))="",INDEX(Matches!$H$2:$H$201,MATCH($A1330&amp;"-5",Matches!$J$2:$J$201,0))=""),"",IF(AND($C1330&lt;&gt;"",INDEX(Matches!$F$2:$F$201,MATCH($A1330&amp;"-5",Matches!$J$2:$J$201,0))&lt;&gt;"",$C1330&gt;=INDEX(Matches!$F$2:$F$201,MATCH($A1330&amp;"-5",Matches!$J$2:$J$201,0))),"",IF(AND(L1330=INDEX(Matches!$G$2:$G$201,MATCH($A1330&amp;"-5",Matches!$J$2:$J$201,0)),M1330=INDEX(Matches!$H$2:$H$201,MATCH($A1330&amp;"-5",Matches!$J$2:$J$201,0))),5,IF(SIGN(L1330-M1330)&lt;&gt;SIGN(INDEX(Matches!$G$2:$G$201,MATCH($A1330&amp;"-5",Matches!$J$2:$J$201,0))-INDEX(Matches!$H$2:$H$201,MATCH($A1330&amp;"-5",Matches!$J$2:$J$201,0))),0,IF(L1330-M1330=INDEX(Matches!$G$2:$G$201,MATCH($A1330&amp;"-5",Matches!$J$2:$J$201,0))-INDEX(Matches!$H$2:$H$201,MATCH($A1330&amp;"-5",Matches!$J$2:$J$201,0)),3,2))))),""))</f>
        <v/>
      </c>
      <c r="AC1330" s="12" t="str">
        <f aca="false">IF(OR($B1330="",N1330="",O1330=""),"",IFERROR(IF(OR(INDEX(Matches!$I$2:$I$201,MATCH($A1330&amp;"-6",Matches!$J$2:$J$201,0))="Void",INDEX(Matches!$G$2:$G$201,MATCH($A1330&amp;"-6",Matches!$J$2:$J$201,0))="",INDEX(Matches!$H$2:$H$201,MATCH($A1330&amp;"-6",Matches!$J$2:$J$201,0))=""),"",IF(AND($C1330&lt;&gt;"",INDEX(Matches!$F$2:$F$201,MATCH($A1330&amp;"-6",Matches!$J$2:$J$201,0))&lt;&gt;"",$C1330&gt;=INDEX(Matches!$F$2:$F$201,MATCH($A1330&amp;"-6",Matches!$J$2:$J$201,0))),"",IF(AND(N1330=INDEX(Matches!$G$2:$G$201,MATCH($A1330&amp;"-6",Matches!$J$2:$J$201,0)),O1330=INDEX(Matches!$H$2:$H$201,MATCH($A1330&amp;"-6",Matches!$J$2:$J$201,0))),5,IF(SIGN(N1330-O1330)&lt;&gt;SIGN(INDEX(Matches!$G$2:$G$201,MATCH($A1330&amp;"-6",Matches!$J$2:$J$201,0))-INDEX(Matches!$H$2:$H$201,MATCH($A1330&amp;"-6",Matches!$J$2:$J$201,0))),0,IF(N1330-O1330=INDEX(Matches!$G$2:$G$201,MATCH($A1330&amp;"-6",Matches!$J$2:$J$201,0))-INDEX(Matches!$H$2:$H$201,MATCH($A1330&amp;"-6",Matches!$J$2:$J$201,0)),3,2))))),""))</f>
        <v/>
      </c>
      <c r="AD1330" s="12" t="str">
        <f aca="false">IF(OR($B1330="",P1330="",Q1330=""),"",IFERROR(IF(OR(INDEX(Matches!$I$2:$I$201,MATCH($A1330&amp;"-7",Matches!$J$2:$J$201,0))="Void",INDEX(Matches!$G$2:$G$201,MATCH($A1330&amp;"-7",Matches!$J$2:$J$201,0))="",INDEX(Matches!$H$2:$H$201,MATCH($A1330&amp;"-7",Matches!$J$2:$J$201,0))=""),"",IF(AND($C1330&lt;&gt;"",INDEX(Matches!$F$2:$F$201,MATCH($A1330&amp;"-7",Matches!$J$2:$J$201,0))&lt;&gt;"",$C1330&gt;=INDEX(Matches!$F$2:$F$201,MATCH($A1330&amp;"-7",Matches!$J$2:$J$201,0))),"",IF(AND(P1330=INDEX(Matches!$G$2:$G$201,MATCH($A1330&amp;"-7",Matches!$J$2:$J$201,0)),Q1330=INDEX(Matches!$H$2:$H$201,MATCH($A1330&amp;"-7",Matches!$J$2:$J$201,0))),5,IF(SIGN(P1330-Q1330)&lt;&gt;SIGN(INDEX(Matches!$G$2:$G$201,MATCH($A1330&amp;"-7",Matches!$J$2:$J$201,0))-INDEX(Matches!$H$2:$H$201,MATCH($A1330&amp;"-7",Matches!$J$2:$J$201,0))),0,IF(P1330-Q1330=INDEX(Matches!$G$2:$G$201,MATCH($A1330&amp;"-7",Matches!$J$2:$J$201,0))-INDEX(Matches!$H$2:$H$201,MATCH($A1330&amp;"-7",Matches!$J$2:$J$201,0)),3,2))))),""))</f>
        <v/>
      </c>
      <c r="AE1330" s="12" t="str">
        <f aca="false">IF(OR($B1330="",R1330="",S1330=""),"",IFERROR(IF(OR(INDEX(Matches!$I$2:$I$201,MATCH($A1330&amp;"-8",Matches!$J$2:$J$201,0))="Void",INDEX(Matches!$G$2:$G$201,MATCH($A1330&amp;"-8",Matches!$J$2:$J$201,0))="",INDEX(Matches!$H$2:$H$201,MATCH($A1330&amp;"-8",Matches!$J$2:$J$201,0))=""),"",IF(AND($C1330&lt;&gt;"",INDEX(Matches!$F$2:$F$201,MATCH($A1330&amp;"-8",Matches!$J$2:$J$201,0))&lt;&gt;"",$C1330&gt;=INDEX(Matches!$F$2:$F$201,MATCH($A1330&amp;"-8",Matches!$J$2:$J$201,0))),"",IF(AND(R1330=INDEX(Matches!$G$2:$G$201,MATCH($A1330&amp;"-8",Matches!$J$2:$J$201,0)),S1330=INDEX(Matches!$H$2:$H$201,MATCH($A1330&amp;"-8",Matches!$J$2:$J$201,0))),5,IF(SIGN(R1330-S1330)&lt;&gt;SIGN(INDEX(Matches!$G$2:$G$201,MATCH($A1330&amp;"-8",Matches!$J$2:$J$201,0))-INDEX(Matches!$H$2:$H$201,MATCH($A1330&amp;"-8",Matches!$J$2:$J$201,0))),0,IF(R1330-S1330=INDEX(Matches!$G$2:$G$201,MATCH($A1330&amp;"-8",Matches!$J$2:$J$201,0))-INDEX(Matches!$H$2:$H$201,MATCH($A1330&amp;"-8",Matches!$J$2:$J$201,0)),3,2))))),""))</f>
        <v/>
      </c>
      <c r="AF1330" s="12" t="str">
        <f aca="false">IF(OR($B1330="",T1330="",U1330=""),"",IFERROR(IF(OR(INDEX(Matches!$I$2:$I$201,MATCH($A1330&amp;"-9",Matches!$J$2:$J$201,0))="Void",INDEX(Matches!$G$2:$G$201,MATCH($A1330&amp;"-9",Matches!$J$2:$J$201,0))="",INDEX(Matches!$H$2:$H$201,MATCH($A1330&amp;"-9",Matches!$J$2:$J$201,0))=""),"",IF(AND($C1330&lt;&gt;"",INDEX(Matches!$F$2:$F$201,MATCH($A1330&amp;"-9",Matches!$J$2:$J$201,0))&lt;&gt;"",$C1330&gt;=INDEX(Matches!$F$2:$F$201,MATCH($A1330&amp;"-9",Matches!$J$2:$J$201,0))),"",IF(AND(T1330=INDEX(Matches!$G$2:$G$201,MATCH($A1330&amp;"-9",Matches!$J$2:$J$201,0)),U1330=INDEX(Matches!$H$2:$H$201,MATCH($A1330&amp;"-9",Matches!$J$2:$J$201,0))),5,IF(SIGN(T1330-U1330)&lt;&gt;SIGN(INDEX(Matches!$G$2:$G$201,MATCH($A1330&amp;"-9",Matches!$J$2:$J$201,0))-INDEX(Matches!$H$2:$H$201,MATCH($A1330&amp;"-9",Matches!$J$2:$J$201,0))),0,IF(T1330-U1330=INDEX(Matches!$G$2:$G$201,MATCH($A1330&amp;"-9",Matches!$J$2:$J$201,0))-INDEX(Matches!$H$2:$H$201,MATCH($A1330&amp;"-9",Matches!$J$2:$J$201,0)),3,2))))),""))</f>
        <v/>
      </c>
      <c r="AG1330" s="12" t="str">
        <f aca="false">IF(OR($B1330="",V1330="",W1330=""),"",IFERROR(IF(OR(INDEX(Matches!$I$2:$I$201,MATCH($A1330&amp;"-10",Matches!$J$2:$J$201,0))="Void",INDEX(Matches!$G$2:$G$201,MATCH($A1330&amp;"-10",Matches!$J$2:$J$201,0))="",INDEX(Matches!$H$2:$H$201,MATCH($A1330&amp;"-10",Matches!$J$2:$J$201,0))=""),"",IF(AND($C1330&lt;&gt;"",INDEX(Matches!$F$2:$F$201,MATCH($A1330&amp;"-10",Matches!$J$2:$J$201,0))&lt;&gt;"",$C1330&gt;=INDEX(Matches!$F$2:$F$201,MATCH($A1330&amp;"-10",Matches!$J$2:$J$201,0))),"",IF(AND(V1330=INDEX(Matches!$G$2:$G$201,MATCH($A1330&amp;"-10",Matches!$J$2:$J$201,0)),W1330=INDEX(Matches!$H$2:$H$201,MATCH($A1330&amp;"-10",Matches!$J$2:$J$201,0))),5,IF(SIGN(V1330-W1330)&lt;&gt;SIGN(INDEX(Matches!$G$2:$G$201,MATCH($A1330&amp;"-10",Matches!$J$2:$J$201,0))-INDEX(Matches!$H$2:$H$201,MATCH($A1330&amp;"-10",Matches!$J$2:$J$201,0))),0,IF(V1330-W1330=INDEX(Matches!$G$2:$G$201,MATCH($A1330&amp;"-10",Matches!$J$2:$J$201,0))-INDEX(Matches!$H$2:$H$201,MATCH($A1330&amp;"-10",Matches!$J$2:$J$201,0)),3,2))))),""))</f>
        <v/>
      </c>
      <c r="AH1330" s="13" t="str">
        <f aca="false">IF($B1330="","",SUM(X1330:AG1330))</f>
        <v/>
      </c>
      <c r="AI1330" s="12" t="str">
        <f aca="false">IF($B1330="","",COUNTIF(X1330:AG1330,5))</f>
        <v/>
      </c>
      <c r="AJ1330" s="12" t="str">
        <f aca="false">IF($B1330="","",COUNTIF(X1330:AG1330,"&gt;=2"))</f>
        <v/>
      </c>
      <c r="AK1330" s="12" t="str">
        <f aca="false">IF($B1330="","",COUNT(X1330:AG1330))</f>
        <v/>
      </c>
    </row>
    <row r="1331" customFormat="false" ht="15" hidden="false" customHeight="false" outlineLevel="0" collapsed="false">
      <c r="A1331" s="7"/>
      <c r="B1331" s="7"/>
      <c r="C1331" s="11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12" t="str">
        <f aca="false">IF(OR($B1331="",D1331="",E1331=""),"",IFERROR(IF(OR(INDEX(Matches!$I$2:$I$201,MATCH($A1331&amp;"-1",Matches!$J$2:$J$201,0))="Void",INDEX(Matches!$G$2:$G$201,MATCH($A1331&amp;"-1",Matches!$J$2:$J$201,0))="",INDEX(Matches!$H$2:$H$201,MATCH($A1331&amp;"-1",Matches!$J$2:$J$201,0))=""),"",IF(AND($C1331&lt;&gt;"",INDEX(Matches!$F$2:$F$201,MATCH($A1331&amp;"-1",Matches!$J$2:$J$201,0))&lt;&gt;"",$C1331&gt;=INDEX(Matches!$F$2:$F$201,MATCH($A1331&amp;"-1",Matches!$J$2:$J$201,0))),"",IF(AND(D1331=INDEX(Matches!$G$2:$G$201,MATCH($A1331&amp;"-1",Matches!$J$2:$J$201,0)),E1331=INDEX(Matches!$H$2:$H$201,MATCH($A1331&amp;"-1",Matches!$J$2:$J$201,0))),5,IF(SIGN(D1331-E1331)&lt;&gt;SIGN(INDEX(Matches!$G$2:$G$201,MATCH($A1331&amp;"-1",Matches!$J$2:$J$201,0))-INDEX(Matches!$H$2:$H$201,MATCH($A1331&amp;"-1",Matches!$J$2:$J$201,0))),0,IF(D1331-E1331=INDEX(Matches!$G$2:$G$201,MATCH($A1331&amp;"-1",Matches!$J$2:$J$201,0))-INDEX(Matches!$H$2:$H$201,MATCH($A1331&amp;"-1",Matches!$J$2:$J$201,0)),3,2))))),""))</f>
        <v/>
      </c>
      <c r="Y1331" s="12" t="str">
        <f aca="false">IF(OR($B1331="",F1331="",G1331=""),"",IFERROR(IF(OR(INDEX(Matches!$I$2:$I$201,MATCH($A1331&amp;"-2",Matches!$J$2:$J$201,0))="Void",INDEX(Matches!$G$2:$G$201,MATCH($A1331&amp;"-2",Matches!$J$2:$J$201,0))="",INDEX(Matches!$H$2:$H$201,MATCH($A1331&amp;"-2",Matches!$J$2:$J$201,0))=""),"",IF(AND($C1331&lt;&gt;"",INDEX(Matches!$F$2:$F$201,MATCH($A1331&amp;"-2",Matches!$J$2:$J$201,0))&lt;&gt;"",$C1331&gt;=INDEX(Matches!$F$2:$F$201,MATCH($A1331&amp;"-2",Matches!$J$2:$J$201,0))),"",IF(AND(F1331=INDEX(Matches!$G$2:$G$201,MATCH($A1331&amp;"-2",Matches!$J$2:$J$201,0)),G1331=INDEX(Matches!$H$2:$H$201,MATCH($A1331&amp;"-2",Matches!$J$2:$J$201,0))),5,IF(SIGN(F1331-G1331)&lt;&gt;SIGN(INDEX(Matches!$G$2:$G$201,MATCH($A1331&amp;"-2",Matches!$J$2:$J$201,0))-INDEX(Matches!$H$2:$H$201,MATCH($A1331&amp;"-2",Matches!$J$2:$J$201,0))),0,IF(F1331-G1331=INDEX(Matches!$G$2:$G$201,MATCH($A1331&amp;"-2",Matches!$J$2:$J$201,0))-INDEX(Matches!$H$2:$H$201,MATCH($A1331&amp;"-2",Matches!$J$2:$J$201,0)),3,2))))),""))</f>
        <v/>
      </c>
      <c r="Z1331" s="12" t="str">
        <f aca="false">IF(OR($B1331="",H1331="",I1331=""),"",IFERROR(IF(OR(INDEX(Matches!$I$2:$I$201,MATCH($A1331&amp;"-3",Matches!$J$2:$J$201,0))="Void",INDEX(Matches!$G$2:$G$201,MATCH($A1331&amp;"-3",Matches!$J$2:$J$201,0))="",INDEX(Matches!$H$2:$H$201,MATCH($A1331&amp;"-3",Matches!$J$2:$J$201,0))=""),"",IF(AND($C1331&lt;&gt;"",INDEX(Matches!$F$2:$F$201,MATCH($A1331&amp;"-3",Matches!$J$2:$J$201,0))&lt;&gt;"",$C1331&gt;=INDEX(Matches!$F$2:$F$201,MATCH($A1331&amp;"-3",Matches!$J$2:$J$201,0))),"",IF(AND(H1331=INDEX(Matches!$G$2:$G$201,MATCH($A1331&amp;"-3",Matches!$J$2:$J$201,0)),I1331=INDEX(Matches!$H$2:$H$201,MATCH($A1331&amp;"-3",Matches!$J$2:$J$201,0))),5,IF(SIGN(H1331-I1331)&lt;&gt;SIGN(INDEX(Matches!$G$2:$G$201,MATCH($A1331&amp;"-3",Matches!$J$2:$J$201,0))-INDEX(Matches!$H$2:$H$201,MATCH($A1331&amp;"-3",Matches!$J$2:$J$201,0))),0,IF(H1331-I1331=INDEX(Matches!$G$2:$G$201,MATCH($A1331&amp;"-3",Matches!$J$2:$J$201,0))-INDEX(Matches!$H$2:$H$201,MATCH($A1331&amp;"-3",Matches!$J$2:$J$201,0)),3,2))))),""))</f>
        <v/>
      </c>
      <c r="AA1331" s="12" t="str">
        <f aca="false">IF(OR($B1331="",J1331="",K1331=""),"",IFERROR(IF(OR(INDEX(Matches!$I$2:$I$201,MATCH($A1331&amp;"-4",Matches!$J$2:$J$201,0))="Void",INDEX(Matches!$G$2:$G$201,MATCH($A1331&amp;"-4",Matches!$J$2:$J$201,0))="",INDEX(Matches!$H$2:$H$201,MATCH($A1331&amp;"-4",Matches!$J$2:$J$201,0))=""),"",IF(AND($C1331&lt;&gt;"",INDEX(Matches!$F$2:$F$201,MATCH($A1331&amp;"-4",Matches!$J$2:$J$201,0))&lt;&gt;"",$C1331&gt;=INDEX(Matches!$F$2:$F$201,MATCH($A1331&amp;"-4",Matches!$J$2:$J$201,0))),"",IF(AND(J1331=INDEX(Matches!$G$2:$G$201,MATCH($A1331&amp;"-4",Matches!$J$2:$J$201,0)),K1331=INDEX(Matches!$H$2:$H$201,MATCH($A1331&amp;"-4",Matches!$J$2:$J$201,0))),5,IF(SIGN(J1331-K1331)&lt;&gt;SIGN(INDEX(Matches!$G$2:$G$201,MATCH($A1331&amp;"-4",Matches!$J$2:$J$201,0))-INDEX(Matches!$H$2:$H$201,MATCH($A1331&amp;"-4",Matches!$J$2:$J$201,0))),0,IF(J1331-K1331=INDEX(Matches!$G$2:$G$201,MATCH($A1331&amp;"-4",Matches!$J$2:$J$201,0))-INDEX(Matches!$H$2:$H$201,MATCH($A1331&amp;"-4",Matches!$J$2:$J$201,0)),3,2))))),""))</f>
        <v/>
      </c>
      <c r="AB1331" s="12" t="str">
        <f aca="false">IF(OR($B1331="",L1331="",M1331=""),"",IFERROR(IF(OR(INDEX(Matches!$I$2:$I$201,MATCH($A1331&amp;"-5",Matches!$J$2:$J$201,0))="Void",INDEX(Matches!$G$2:$G$201,MATCH($A1331&amp;"-5",Matches!$J$2:$J$201,0))="",INDEX(Matches!$H$2:$H$201,MATCH($A1331&amp;"-5",Matches!$J$2:$J$201,0))=""),"",IF(AND($C1331&lt;&gt;"",INDEX(Matches!$F$2:$F$201,MATCH($A1331&amp;"-5",Matches!$J$2:$J$201,0))&lt;&gt;"",$C1331&gt;=INDEX(Matches!$F$2:$F$201,MATCH($A1331&amp;"-5",Matches!$J$2:$J$201,0))),"",IF(AND(L1331=INDEX(Matches!$G$2:$G$201,MATCH($A1331&amp;"-5",Matches!$J$2:$J$201,0)),M1331=INDEX(Matches!$H$2:$H$201,MATCH($A1331&amp;"-5",Matches!$J$2:$J$201,0))),5,IF(SIGN(L1331-M1331)&lt;&gt;SIGN(INDEX(Matches!$G$2:$G$201,MATCH($A1331&amp;"-5",Matches!$J$2:$J$201,0))-INDEX(Matches!$H$2:$H$201,MATCH($A1331&amp;"-5",Matches!$J$2:$J$201,0))),0,IF(L1331-M1331=INDEX(Matches!$G$2:$G$201,MATCH($A1331&amp;"-5",Matches!$J$2:$J$201,0))-INDEX(Matches!$H$2:$H$201,MATCH($A1331&amp;"-5",Matches!$J$2:$J$201,0)),3,2))))),""))</f>
        <v/>
      </c>
      <c r="AC1331" s="12" t="str">
        <f aca="false">IF(OR($B1331="",N1331="",O1331=""),"",IFERROR(IF(OR(INDEX(Matches!$I$2:$I$201,MATCH($A1331&amp;"-6",Matches!$J$2:$J$201,0))="Void",INDEX(Matches!$G$2:$G$201,MATCH($A1331&amp;"-6",Matches!$J$2:$J$201,0))="",INDEX(Matches!$H$2:$H$201,MATCH($A1331&amp;"-6",Matches!$J$2:$J$201,0))=""),"",IF(AND($C1331&lt;&gt;"",INDEX(Matches!$F$2:$F$201,MATCH($A1331&amp;"-6",Matches!$J$2:$J$201,0))&lt;&gt;"",$C1331&gt;=INDEX(Matches!$F$2:$F$201,MATCH($A1331&amp;"-6",Matches!$J$2:$J$201,0))),"",IF(AND(N1331=INDEX(Matches!$G$2:$G$201,MATCH($A1331&amp;"-6",Matches!$J$2:$J$201,0)),O1331=INDEX(Matches!$H$2:$H$201,MATCH($A1331&amp;"-6",Matches!$J$2:$J$201,0))),5,IF(SIGN(N1331-O1331)&lt;&gt;SIGN(INDEX(Matches!$G$2:$G$201,MATCH($A1331&amp;"-6",Matches!$J$2:$J$201,0))-INDEX(Matches!$H$2:$H$201,MATCH($A1331&amp;"-6",Matches!$J$2:$J$201,0))),0,IF(N1331-O1331=INDEX(Matches!$G$2:$G$201,MATCH($A1331&amp;"-6",Matches!$J$2:$J$201,0))-INDEX(Matches!$H$2:$H$201,MATCH($A1331&amp;"-6",Matches!$J$2:$J$201,0)),3,2))))),""))</f>
        <v/>
      </c>
      <c r="AD1331" s="12" t="str">
        <f aca="false">IF(OR($B1331="",P1331="",Q1331=""),"",IFERROR(IF(OR(INDEX(Matches!$I$2:$I$201,MATCH($A1331&amp;"-7",Matches!$J$2:$J$201,0))="Void",INDEX(Matches!$G$2:$G$201,MATCH($A1331&amp;"-7",Matches!$J$2:$J$201,0))="",INDEX(Matches!$H$2:$H$201,MATCH($A1331&amp;"-7",Matches!$J$2:$J$201,0))=""),"",IF(AND($C1331&lt;&gt;"",INDEX(Matches!$F$2:$F$201,MATCH($A1331&amp;"-7",Matches!$J$2:$J$201,0))&lt;&gt;"",$C1331&gt;=INDEX(Matches!$F$2:$F$201,MATCH($A1331&amp;"-7",Matches!$J$2:$J$201,0))),"",IF(AND(P1331=INDEX(Matches!$G$2:$G$201,MATCH($A1331&amp;"-7",Matches!$J$2:$J$201,0)),Q1331=INDEX(Matches!$H$2:$H$201,MATCH($A1331&amp;"-7",Matches!$J$2:$J$201,0))),5,IF(SIGN(P1331-Q1331)&lt;&gt;SIGN(INDEX(Matches!$G$2:$G$201,MATCH($A1331&amp;"-7",Matches!$J$2:$J$201,0))-INDEX(Matches!$H$2:$H$201,MATCH($A1331&amp;"-7",Matches!$J$2:$J$201,0))),0,IF(P1331-Q1331=INDEX(Matches!$G$2:$G$201,MATCH($A1331&amp;"-7",Matches!$J$2:$J$201,0))-INDEX(Matches!$H$2:$H$201,MATCH($A1331&amp;"-7",Matches!$J$2:$J$201,0)),3,2))))),""))</f>
        <v/>
      </c>
      <c r="AE1331" s="12" t="str">
        <f aca="false">IF(OR($B1331="",R1331="",S1331=""),"",IFERROR(IF(OR(INDEX(Matches!$I$2:$I$201,MATCH($A1331&amp;"-8",Matches!$J$2:$J$201,0))="Void",INDEX(Matches!$G$2:$G$201,MATCH($A1331&amp;"-8",Matches!$J$2:$J$201,0))="",INDEX(Matches!$H$2:$H$201,MATCH($A1331&amp;"-8",Matches!$J$2:$J$201,0))=""),"",IF(AND($C1331&lt;&gt;"",INDEX(Matches!$F$2:$F$201,MATCH($A1331&amp;"-8",Matches!$J$2:$J$201,0))&lt;&gt;"",$C1331&gt;=INDEX(Matches!$F$2:$F$201,MATCH($A1331&amp;"-8",Matches!$J$2:$J$201,0))),"",IF(AND(R1331=INDEX(Matches!$G$2:$G$201,MATCH($A1331&amp;"-8",Matches!$J$2:$J$201,0)),S1331=INDEX(Matches!$H$2:$H$201,MATCH($A1331&amp;"-8",Matches!$J$2:$J$201,0))),5,IF(SIGN(R1331-S1331)&lt;&gt;SIGN(INDEX(Matches!$G$2:$G$201,MATCH($A1331&amp;"-8",Matches!$J$2:$J$201,0))-INDEX(Matches!$H$2:$H$201,MATCH($A1331&amp;"-8",Matches!$J$2:$J$201,0))),0,IF(R1331-S1331=INDEX(Matches!$G$2:$G$201,MATCH($A1331&amp;"-8",Matches!$J$2:$J$201,0))-INDEX(Matches!$H$2:$H$201,MATCH($A1331&amp;"-8",Matches!$J$2:$J$201,0)),3,2))))),""))</f>
        <v/>
      </c>
      <c r="AF1331" s="12" t="str">
        <f aca="false">IF(OR($B1331="",T1331="",U1331=""),"",IFERROR(IF(OR(INDEX(Matches!$I$2:$I$201,MATCH($A1331&amp;"-9",Matches!$J$2:$J$201,0))="Void",INDEX(Matches!$G$2:$G$201,MATCH($A1331&amp;"-9",Matches!$J$2:$J$201,0))="",INDEX(Matches!$H$2:$H$201,MATCH($A1331&amp;"-9",Matches!$J$2:$J$201,0))=""),"",IF(AND($C1331&lt;&gt;"",INDEX(Matches!$F$2:$F$201,MATCH($A1331&amp;"-9",Matches!$J$2:$J$201,0))&lt;&gt;"",$C1331&gt;=INDEX(Matches!$F$2:$F$201,MATCH($A1331&amp;"-9",Matches!$J$2:$J$201,0))),"",IF(AND(T1331=INDEX(Matches!$G$2:$G$201,MATCH($A1331&amp;"-9",Matches!$J$2:$J$201,0)),U1331=INDEX(Matches!$H$2:$H$201,MATCH($A1331&amp;"-9",Matches!$J$2:$J$201,0))),5,IF(SIGN(T1331-U1331)&lt;&gt;SIGN(INDEX(Matches!$G$2:$G$201,MATCH($A1331&amp;"-9",Matches!$J$2:$J$201,0))-INDEX(Matches!$H$2:$H$201,MATCH($A1331&amp;"-9",Matches!$J$2:$J$201,0))),0,IF(T1331-U1331=INDEX(Matches!$G$2:$G$201,MATCH($A1331&amp;"-9",Matches!$J$2:$J$201,0))-INDEX(Matches!$H$2:$H$201,MATCH($A1331&amp;"-9",Matches!$J$2:$J$201,0)),3,2))))),""))</f>
        <v/>
      </c>
      <c r="AG1331" s="12" t="str">
        <f aca="false">IF(OR($B1331="",V1331="",W1331=""),"",IFERROR(IF(OR(INDEX(Matches!$I$2:$I$201,MATCH($A1331&amp;"-10",Matches!$J$2:$J$201,0))="Void",INDEX(Matches!$G$2:$G$201,MATCH($A1331&amp;"-10",Matches!$J$2:$J$201,0))="",INDEX(Matches!$H$2:$H$201,MATCH($A1331&amp;"-10",Matches!$J$2:$J$201,0))=""),"",IF(AND($C1331&lt;&gt;"",INDEX(Matches!$F$2:$F$201,MATCH($A1331&amp;"-10",Matches!$J$2:$J$201,0))&lt;&gt;"",$C1331&gt;=INDEX(Matches!$F$2:$F$201,MATCH($A1331&amp;"-10",Matches!$J$2:$J$201,0))),"",IF(AND(V1331=INDEX(Matches!$G$2:$G$201,MATCH($A1331&amp;"-10",Matches!$J$2:$J$201,0)),W1331=INDEX(Matches!$H$2:$H$201,MATCH($A1331&amp;"-10",Matches!$J$2:$J$201,0))),5,IF(SIGN(V1331-W1331)&lt;&gt;SIGN(INDEX(Matches!$G$2:$G$201,MATCH($A1331&amp;"-10",Matches!$J$2:$J$201,0))-INDEX(Matches!$H$2:$H$201,MATCH($A1331&amp;"-10",Matches!$J$2:$J$201,0))),0,IF(V1331-W1331=INDEX(Matches!$G$2:$G$201,MATCH($A1331&amp;"-10",Matches!$J$2:$J$201,0))-INDEX(Matches!$H$2:$H$201,MATCH($A1331&amp;"-10",Matches!$J$2:$J$201,0)),3,2))))),""))</f>
        <v/>
      </c>
      <c r="AH1331" s="13" t="str">
        <f aca="false">IF($B1331="","",SUM(X1331:AG1331))</f>
        <v/>
      </c>
      <c r="AI1331" s="12" t="str">
        <f aca="false">IF($B1331="","",COUNTIF(X1331:AG1331,5))</f>
        <v/>
      </c>
      <c r="AJ1331" s="12" t="str">
        <f aca="false">IF($B1331="","",COUNTIF(X1331:AG1331,"&gt;=2"))</f>
        <v/>
      </c>
      <c r="AK1331" s="12" t="str">
        <f aca="false">IF($B1331="","",COUNT(X1331:AG1331))</f>
        <v/>
      </c>
    </row>
    <row r="1332" customFormat="false" ht="15" hidden="false" customHeight="false" outlineLevel="0" collapsed="false">
      <c r="A1332" s="7"/>
      <c r="B1332" s="7"/>
      <c r="C1332" s="11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12" t="str">
        <f aca="false">IF(OR($B1332="",D1332="",E1332=""),"",IFERROR(IF(OR(INDEX(Matches!$I$2:$I$201,MATCH($A1332&amp;"-1",Matches!$J$2:$J$201,0))="Void",INDEX(Matches!$G$2:$G$201,MATCH($A1332&amp;"-1",Matches!$J$2:$J$201,0))="",INDEX(Matches!$H$2:$H$201,MATCH($A1332&amp;"-1",Matches!$J$2:$J$201,0))=""),"",IF(AND($C1332&lt;&gt;"",INDEX(Matches!$F$2:$F$201,MATCH($A1332&amp;"-1",Matches!$J$2:$J$201,0))&lt;&gt;"",$C1332&gt;=INDEX(Matches!$F$2:$F$201,MATCH($A1332&amp;"-1",Matches!$J$2:$J$201,0))),"",IF(AND(D1332=INDEX(Matches!$G$2:$G$201,MATCH($A1332&amp;"-1",Matches!$J$2:$J$201,0)),E1332=INDEX(Matches!$H$2:$H$201,MATCH($A1332&amp;"-1",Matches!$J$2:$J$201,0))),5,IF(SIGN(D1332-E1332)&lt;&gt;SIGN(INDEX(Matches!$G$2:$G$201,MATCH($A1332&amp;"-1",Matches!$J$2:$J$201,0))-INDEX(Matches!$H$2:$H$201,MATCH($A1332&amp;"-1",Matches!$J$2:$J$201,0))),0,IF(D1332-E1332=INDEX(Matches!$G$2:$G$201,MATCH($A1332&amp;"-1",Matches!$J$2:$J$201,0))-INDEX(Matches!$H$2:$H$201,MATCH($A1332&amp;"-1",Matches!$J$2:$J$201,0)),3,2))))),""))</f>
        <v/>
      </c>
      <c r="Y1332" s="12" t="str">
        <f aca="false">IF(OR($B1332="",F1332="",G1332=""),"",IFERROR(IF(OR(INDEX(Matches!$I$2:$I$201,MATCH($A1332&amp;"-2",Matches!$J$2:$J$201,0))="Void",INDEX(Matches!$G$2:$G$201,MATCH($A1332&amp;"-2",Matches!$J$2:$J$201,0))="",INDEX(Matches!$H$2:$H$201,MATCH($A1332&amp;"-2",Matches!$J$2:$J$201,0))=""),"",IF(AND($C1332&lt;&gt;"",INDEX(Matches!$F$2:$F$201,MATCH($A1332&amp;"-2",Matches!$J$2:$J$201,0))&lt;&gt;"",$C1332&gt;=INDEX(Matches!$F$2:$F$201,MATCH($A1332&amp;"-2",Matches!$J$2:$J$201,0))),"",IF(AND(F1332=INDEX(Matches!$G$2:$G$201,MATCH($A1332&amp;"-2",Matches!$J$2:$J$201,0)),G1332=INDEX(Matches!$H$2:$H$201,MATCH($A1332&amp;"-2",Matches!$J$2:$J$201,0))),5,IF(SIGN(F1332-G1332)&lt;&gt;SIGN(INDEX(Matches!$G$2:$G$201,MATCH($A1332&amp;"-2",Matches!$J$2:$J$201,0))-INDEX(Matches!$H$2:$H$201,MATCH($A1332&amp;"-2",Matches!$J$2:$J$201,0))),0,IF(F1332-G1332=INDEX(Matches!$G$2:$G$201,MATCH($A1332&amp;"-2",Matches!$J$2:$J$201,0))-INDEX(Matches!$H$2:$H$201,MATCH($A1332&amp;"-2",Matches!$J$2:$J$201,0)),3,2))))),""))</f>
        <v/>
      </c>
      <c r="Z1332" s="12" t="str">
        <f aca="false">IF(OR($B1332="",H1332="",I1332=""),"",IFERROR(IF(OR(INDEX(Matches!$I$2:$I$201,MATCH($A1332&amp;"-3",Matches!$J$2:$J$201,0))="Void",INDEX(Matches!$G$2:$G$201,MATCH($A1332&amp;"-3",Matches!$J$2:$J$201,0))="",INDEX(Matches!$H$2:$H$201,MATCH($A1332&amp;"-3",Matches!$J$2:$J$201,0))=""),"",IF(AND($C1332&lt;&gt;"",INDEX(Matches!$F$2:$F$201,MATCH($A1332&amp;"-3",Matches!$J$2:$J$201,0))&lt;&gt;"",$C1332&gt;=INDEX(Matches!$F$2:$F$201,MATCH($A1332&amp;"-3",Matches!$J$2:$J$201,0))),"",IF(AND(H1332=INDEX(Matches!$G$2:$G$201,MATCH($A1332&amp;"-3",Matches!$J$2:$J$201,0)),I1332=INDEX(Matches!$H$2:$H$201,MATCH($A1332&amp;"-3",Matches!$J$2:$J$201,0))),5,IF(SIGN(H1332-I1332)&lt;&gt;SIGN(INDEX(Matches!$G$2:$G$201,MATCH($A1332&amp;"-3",Matches!$J$2:$J$201,0))-INDEX(Matches!$H$2:$H$201,MATCH($A1332&amp;"-3",Matches!$J$2:$J$201,0))),0,IF(H1332-I1332=INDEX(Matches!$G$2:$G$201,MATCH($A1332&amp;"-3",Matches!$J$2:$J$201,0))-INDEX(Matches!$H$2:$H$201,MATCH($A1332&amp;"-3",Matches!$J$2:$J$201,0)),3,2))))),""))</f>
        <v/>
      </c>
      <c r="AA1332" s="12" t="str">
        <f aca="false">IF(OR($B1332="",J1332="",K1332=""),"",IFERROR(IF(OR(INDEX(Matches!$I$2:$I$201,MATCH($A1332&amp;"-4",Matches!$J$2:$J$201,0))="Void",INDEX(Matches!$G$2:$G$201,MATCH($A1332&amp;"-4",Matches!$J$2:$J$201,0))="",INDEX(Matches!$H$2:$H$201,MATCH($A1332&amp;"-4",Matches!$J$2:$J$201,0))=""),"",IF(AND($C1332&lt;&gt;"",INDEX(Matches!$F$2:$F$201,MATCH($A1332&amp;"-4",Matches!$J$2:$J$201,0))&lt;&gt;"",$C1332&gt;=INDEX(Matches!$F$2:$F$201,MATCH($A1332&amp;"-4",Matches!$J$2:$J$201,0))),"",IF(AND(J1332=INDEX(Matches!$G$2:$G$201,MATCH($A1332&amp;"-4",Matches!$J$2:$J$201,0)),K1332=INDEX(Matches!$H$2:$H$201,MATCH($A1332&amp;"-4",Matches!$J$2:$J$201,0))),5,IF(SIGN(J1332-K1332)&lt;&gt;SIGN(INDEX(Matches!$G$2:$G$201,MATCH($A1332&amp;"-4",Matches!$J$2:$J$201,0))-INDEX(Matches!$H$2:$H$201,MATCH($A1332&amp;"-4",Matches!$J$2:$J$201,0))),0,IF(J1332-K1332=INDEX(Matches!$G$2:$G$201,MATCH($A1332&amp;"-4",Matches!$J$2:$J$201,0))-INDEX(Matches!$H$2:$H$201,MATCH($A1332&amp;"-4",Matches!$J$2:$J$201,0)),3,2))))),""))</f>
        <v/>
      </c>
      <c r="AB1332" s="12" t="str">
        <f aca="false">IF(OR($B1332="",L1332="",M1332=""),"",IFERROR(IF(OR(INDEX(Matches!$I$2:$I$201,MATCH($A1332&amp;"-5",Matches!$J$2:$J$201,0))="Void",INDEX(Matches!$G$2:$G$201,MATCH($A1332&amp;"-5",Matches!$J$2:$J$201,0))="",INDEX(Matches!$H$2:$H$201,MATCH($A1332&amp;"-5",Matches!$J$2:$J$201,0))=""),"",IF(AND($C1332&lt;&gt;"",INDEX(Matches!$F$2:$F$201,MATCH($A1332&amp;"-5",Matches!$J$2:$J$201,0))&lt;&gt;"",$C1332&gt;=INDEX(Matches!$F$2:$F$201,MATCH($A1332&amp;"-5",Matches!$J$2:$J$201,0))),"",IF(AND(L1332=INDEX(Matches!$G$2:$G$201,MATCH($A1332&amp;"-5",Matches!$J$2:$J$201,0)),M1332=INDEX(Matches!$H$2:$H$201,MATCH($A1332&amp;"-5",Matches!$J$2:$J$201,0))),5,IF(SIGN(L1332-M1332)&lt;&gt;SIGN(INDEX(Matches!$G$2:$G$201,MATCH($A1332&amp;"-5",Matches!$J$2:$J$201,0))-INDEX(Matches!$H$2:$H$201,MATCH($A1332&amp;"-5",Matches!$J$2:$J$201,0))),0,IF(L1332-M1332=INDEX(Matches!$G$2:$G$201,MATCH($A1332&amp;"-5",Matches!$J$2:$J$201,0))-INDEX(Matches!$H$2:$H$201,MATCH($A1332&amp;"-5",Matches!$J$2:$J$201,0)),3,2))))),""))</f>
        <v/>
      </c>
      <c r="AC1332" s="12" t="str">
        <f aca="false">IF(OR($B1332="",N1332="",O1332=""),"",IFERROR(IF(OR(INDEX(Matches!$I$2:$I$201,MATCH($A1332&amp;"-6",Matches!$J$2:$J$201,0))="Void",INDEX(Matches!$G$2:$G$201,MATCH($A1332&amp;"-6",Matches!$J$2:$J$201,0))="",INDEX(Matches!$H$2:$H$201,MATCH($A1332&amp;"-6",Matches!$J$2:$J$201,0))=""),"",IF(AND($C1332&lt;&gt;"",INDEX(Matches!$F$2:$F$201,MATCH($A1332&amp;"-6",Matches!$J$2:$J$201,0))&lt;&gt;"",$C1332&gt;=INDEX(Matches!$F$2:$F$201,MATCH($A1332&amp;"-6",Matches!$J$2:$J$201,0))),"",IF(AND(N1332=INDEX(Matches!$G$2:$G$201,MATCH($A1332&amp;"-6",Matches!$J$2:$J$201,0)),O1332=INDEX(Matches!$H$2:$H$201,MATCH($A1332&amp;"-6",Matches!$J$2:$J$201,0))),5,IF(SIGN(N1332-O1332)&lt;&gt;SIGN(INDEX(Matches!$G$2:$G$201,MATCH($A1332&amp;"-6",Matches!$J$2:$J$201,0))-INDEX(Matches!$H$2:$H$201,MATCH($A1332&amp;"-6",Matches!$J$2:$J$201,0))),0,IF(N1332-O1332=INDEX(Matches!$G$2:$G$201,MATCH($A1332&amp;"-6",Matches!$J$2:$J$201,0))-INDEX(Matches!$H$2:$H$201,MATCH($A1332&amp;"-6",Matches!$J$2:$J$201,0)),3,2))))),""))</f>
        <v/>
      </c>
      <c r="AD1332" s="12" t="str">
        <f aca="false">IF(OR($B1332="",P1332="",Q1332=""),"",IFERROR(IF(OR(INDEX(Matches!$I$2:$I$201,MATCH($A1332&amp;"-7",Matches!$J$2:$J$201,0))="Void",INDEX(Matches!$G$2:$G$201,MATCH($A1332&amp;"-7",Matches!$J$2:$J$201,0))="",INDEX(Matches!$H$2:$H$201,MATCH($A1332&amp;"-7",Matches!$J$2:$J$201,0))=""),"",IF(AND($C1332&lt;&gt;"",INDEX(Matches!$F$2:$F$201,MATCH($A1332&amp;"-7",Matches!$J$2:$J$201,0))&lt;&gt;"",$C1332&gt;=INDEX(Matches!$F$2:$F$201,MATCH($A1332&amp;"-7",Matches!$J$2:$J$201,0))),"",IF(AND(P1332=INDEX(Matches!$G$2:$G$201,MATCH($A1332&amp;"-7",Matches!$J$2:$J$201,0)),Q1332=INDEX(Matches!$H$2:$H$201,MATCH($A1332&amp;"-7",Matches!$J$2:$J$201,0))),5,IF(SIGN(P1332-Q1332)&lt;&gt;SIGN(INDEX(Matches!$G$2:$G$201,MATCH($A1332&amp;"-7",Matches!$J$2:$J$201,0))-INDEX(Matches!$H$2:$H$201,MATCH($A1332&amp;"-7",Matches!$J$2:$J$201,0))),0,IF(P1332-Q1332=INDEX(Matches!$G$2:$G$201,MATCH($A1332&amp;"-7",Matches!$J$2:$J$201,0))-INDEX(Matches!$H$2:$H$201,MATCH($A1332&amp;"-7",Matches!$J$2:$J$201,0)),3,2))))),""))</f>
        <v/>
      </c>
      <c r="AE1332" s="12" t="str">
        <f aca="false">IF(OR($B1332="",R1332="",S1332=""),"",IFERROR(IF(OR(INDEX(Matches!$I$2:$I$201,MATCH($A1332&amp;"-8",Matches!$J$2:$J$201,0))="Void",INDEX(Matches!$G$2:$G$201,MATCH($A1332&amp;"-8",Matches!$J$2:$J$201,0))="",INDEX(Matches!$H$2:$H$201,MATCH($A1332&amp;"-8",Matches!$J$2:$J$201,0))=""),"",IF(AND($C1332&lt;&gt;"",INDEX(Matches!$F$2:$F$201,MATCH($A1332&amp;"-8",Matches!$J$2:$J$201,0))&lt;&gt;"",$C1332&gt;=INDEX(Matches!$F$2:$F$201,MATCH($A1332&amp;"-8",Matches!$J$2:$J$201,0))),"",IF(AND(R1332=INDEX(Matches!$G$2:$G$201,MATCH($A1332&amp;"-8",Matches!$J$2:$J$201,0)),S1332=INDEX(Matches!$H$2:$H$201,MATCH($A1332&amp;"-8",Matches!$J$2:$J$201,0))),5,IF(SIGN(R1332-S1332)&lt;&gt;SIGN(INDEX(Matches!$G$2:$G$201,MATCH($A1332&amp;"-8",Matches!$J$2:$J$201,0))-INDEX(Matches!$H$2:$H$201,MATCH($A1332&amp;"-8",Matches!$J$2:$J$201,0))),0,IF(R1332-S1332=INDEX(Matches!$G$2:$G$201,MATCH($A1332&amp;"-8",Matches!$J$2:$J$201,0))-INDEX(Matches!$H$2:$H$201,MATCH($A1332&amp;"-8",Matches!$J$2:$J$201,0)),3,2))))),""))</f>
        <v/>
      </c>
      <c r="AF1332" s="12" t="str">
        <f aca="false">IF(OR($B1332="",T1332="",U1332=""),"",IFERROR(IF(OR(INDEX(Matches!$I$2:$I$201,MATCH($A1332&amp;"-9",Matches!$J$2:$J$201,0))="Void",INDEX(Matches!$G$2:$G$201,MATCH($A1332&amp;"-9",Matches!$J$2:$J$201,0))="",INDEX(Matches!$H$2:$H$201,MATCH($A1332&amp;"-9",Matches!$J$2:$J$201,0))=""),"",IF(AND($C1332&lt;&gt;"",INDEX(Matches!$F$2:$F$201,MATCH($A1332&amp;"-9",Matches!$J$2:$J$201,0))&lt;&gt;"",$C1332&gt;=INDEX(Matches!$F$2:$F$201,MATCH($A1332&amp;"-9",Matches!$J$2:$J$201,0))),"",IF(AND(T1332=INDEX(Matches!$G$2:$G$201,MATCH($A1332&amp;"-9",Matches!$J$2:$J$201,0)),U1332=INDEX(Matches!$H$2:$H$201,MATCH($A1332&amp;"-9",Matches!$J$2:$J$201,0))),5,IF(SIGN(T1332-U1332)&lt;&gt;SIGN(INDEX(Matches!$G$2:$G$201,MATCH($A1332&amp;"-9",Matches!$J$2:$J$201,0))-INDEX(Matches!$H$2:$H$201,MATCH($A1332&amp;"-9",Matches!$J$2:$J$201,0))),0,IF(T1332-U1332=INDEX(Matches!$G$2:$G$201,MATCH($A1332&amp;"-9",Matches!$J$2:$J$201,0))-INDEX(Matches!$H$2:$H$201,MATCH($A1332&amp;"-9",Matches!$J$2:$J$201,0)),3,2))))),""))</f>
        <v/>
      </c>
      <c r="AG1332" s="12" t="str">
        <f aca="false">IF(OR($B1332="",V1332="",W1332=""),"",IFERROR(IF(OR(INDEX(Matches!$I$2:$I$201,MATCH($A1332&amp;"-10",Matches!$J$2:$J$201,0))="Void",INDEX(Matches!$G$2:$G$201,MATCH($A1332&amp;"-10",Matches!$J$2:$J$201,0))="",INDEX(Matches!$H$2:$H$201,MATCH($A1332&amp;"-10",Matches!$J$2:$J$201,0))=""),"",IF(AND($C1332&lt;&gt;"",INDEX(Matches!$F$2:$F$201,MATCH($A1332&amp;"-10",Matches!$J$2:$J$201,0))&lt;&gt;"",$C1332&gt;=INDEX(Matches!$F$2:$F$201,MATCH($A1332&amp;"-10",Matches!$J$2:$J$201,0))),"",IF(AND(V1332=INDEX(Matches!$G$2:$G$201,MATCH($A1332&amp;"-10",Matches!$J$2:$J$201,0)),W1332=INDEX(Matches!$H$2:$H$201,MATCH($A1332&amp;"-10",Matches!$J$2:$J$201,0))),5,IF(SIGN(V1332-W1332)&lt;&gt;SIGN(INDEX(Matches!$G$2:$G$201,MATCH($A1332&amp;"-10",Matches!$J$2:$J$201,0))-INDEX(Matches!$H$2:$H$201,MATCH($A1332&amp;"-10",Matches!$J$2:$J$201,0))),0,IF(V1332-W1332=INDEX(Matches!$G$2:$G$201,MATCH($A1332&amp;"-10",Matches!$J$2:$J$201,0))-INDEX(Matches!$H$2:$H$201,MATCH($A1332&amp;"-10",Matches!$J$2:$J$201,0)),3,2))))),""))</f>
        <v/>
      </c>
      <c r="AH1332" s="13" t="str">
        <f aca="false">IF($B1332="","",SUM(X1332:AG1332))</f>
        <v/>
      </c>
      <c r="AI1332" s="12" t="str">
        <f aca="false">IF($B1332="","",COUNTIF(X1332:AG1332,5))</f>
        <v/>
      </c>
      <c r="AJ1332" s="12" t="str">
        <f aca="false">IF($B1332="","",COUNTIF(X1332:AG1332,"&gt;=2"))</f>
        <v/>
      </c>
      <c r="AK1332" s="12" t="str">
        <f aca="false">IF($B1332="","",COUNT(X1332:AG1332))</f>
        <v/>
      </c>
    </row>
    <row r="1333" customFormat="false" ht="15" hidden="false" customHeight="false" outlineLevel="0" collapsed="false">
      <c r="A1333" s="7"/>
      <c r="B1333" s="7"/>
      <c r="C1333" s="11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12" t="str">
        <f aca="false">IF(OR($B1333="",D1333="",E1333=""),"",IFERROR(IF(OR(INDEX(Matches!$I$2:$I$201,MATCH($A1333&amp;"-1",Matches!$J$2:$J$201,0))="Void",INDEX(Matches!$G$2:$G$201,MATCH($A1333&amp;"-1",Matches!$J$2:$J$201,0))="",INDEX(Matches!$H$2:$H$201,MATCH($A1333&amp;"-1",Matches!$J$2:$J$201,0))=""),"",IF(AND($C1333&lt;&gt;"",INDEX(Matches!$F$2:$F$201,MATCH($A1333&amp;"-1",Matches!$J$2:$J$201,0))&lt;&gt;"",$C1333&gt;=INDEX(Matches!$F$2:$F$201,MATCH($A1333&amp;"-1",Matches!$J$2:$J$201,0))),"",IF(AND(D1333=INDEX(Matches!$G$2:$G$201,MATCH($A1333&amp;"-1",Matches!$J$2:$J$201,0)),E1333=INDEX(Matches!$H$2:$H$201,MATCH($A1333&amp;"-1",Matches!$J$2:$J$201,0))),5,IF(SIGN(D1333-E1333)&lt;&gt;SIGN(INDEX(Matches!$G$2:$G$201,MATCH($A1333&amp;"-1",Matches!$J$2:$J$201,0))-INDEX(Matches!$H$2:$H$201,MATCH($A1333&amp;"-1",Matches!$J$2:$J$201,0))),0,IF(D1333-E1333=INDEX(Matches!$G$2:$G$201,MATCH($A1333&amp;"-1",Matches!$J$2:$J$201,0))-INDEX(Matches!$H$2:$H$201,MATCH($A1333&amp;"-1",Matches!$J$2:$J$201,0)),3,2))))),""))</f>
        <v/>
      </c>
      <c r="Y1333" s="12" t="str">
        <f aca="false">IF(OR($B1333="",F1333="",G1333=""),"",IFERROR(IF(OR(INDEX(Matches!$I$2:$I$201,MATCH($A1333&amp;"-2",Matches!$J$2:$J$201,0))="Void",INDEX(Matches!$G$2:$G$201,MATCH($A1333&amp;"-2",Matches!$J$2:$J$201,0))="",INDEX(Matches!$H$2:$H$201,MATCH($A1333&amp;"-2",Matches!$J$2:$J$201,0))=""),"",IF(AND($C1333&lt;&gt;"",INDEX(Matches!$F$2:$F$201,MATCH($A1333&amp;"-2",Matches!$J$2:$J$201,0))&lt;&gt;"",$C1333&gt;=INDEX(Matches!$F$2:$F$201,MATCH($A1333&amp;"-2",Matches!$J$2:$J$201,0))),"",IF(AND(F1333=INDEX(Matches!$G$2:$G$201,MATCH($A1333&amp;"-2",Matches!$J$2:$J$201,0)),G1333=INDEX(Matches!$H$2:$H$201,MATCH($A1333&amp;"-2",Matches!$J$2:$J$201,0))),5,IF(SIGN(F1333-G1333)&lt;&gt;SIGN(INDEX(Matches!$G$2:$G$201,MATCH($A1333&amp;"-2",Matches!$J$2:$J$201,0))-INDEX(Matches!$H$2:$H$201,MATCH($A1333&amp;"-2",Matches!$J$2:$J$201,0))),0,IF(F1333-G1333=INDEX(Matches!$G$2:$G$201,MATCH($A1333&amp;"-2",Matches!$J$2:$J$201,0))-INDEX(Matches!$H$2:$H$201,MATCH($A1333&amp;"-2",Matches!$J$2:$J$201,0)),3,2))))),""))</f>
        <v/>
      </c>
      <c r="Z1333" s="12" t="str">
        <f aca="false">IF(OR($B1333="",H1333="",I1333=""),"",IFERROR(IF(OR(INDEX(Matches!$I$2:$I$201,MATCH($A1333&amp;"-3",Matches!$J$2:$J$201,0))="Void",INDEX(Matches!$G$2:$G$201,MATCH($A1333&amp;"-3",Matches!$J$2:$J$201,0))="",INDEX(Matches!$H$2:$H$201,MATCH($A1333&amp;"-3",Matches!$J$2:$J$201,0))=""),"",IF(AND($C1333&lt;&gt;"",INDEX(Matches!$F$2:$F$201,MATCH($A1333&amp;"-3",Matches!$J$2:$J$201,0))&lt;&gt;"",$C1333&gt;=INDEX(Matches!$F$2:$F$201,MATCH($A1333&amp;"-3",Matches!$J$2:$J$201,0))),"",IF(AND(H1333=INDEX(Matches!$G$2:$G$201,MATCH($A1333&amp;"-3",Matches!$J$2:$J$201,0)),I1333=INDEX(Matches!$H$2:$H$201,MATCH($A1333&amp;"-3",Matches!$J$2:$J$201,0))),5,IF(SIGN(H1333-I1333)&lt;&gt;SIGN(INDEX(Matches!$G$2:$G$201,MATCH($A1333&amp;"-3",Matches!$J$2:$J$201,0))-INDEX(Matches!$H$2:$H$201,MATCH($A1333&amp;"-3",Matches!$J$2:$J$201,0))),0,IF(H1333-I1333=INDEX(Matches!$G$2:$G$201,MATCH($A1333&amp;"-3",Matches!$J$2:$J$201,0))-INDEX(Matches!$H$2:$H$201,MATCH($A1333&amp;"-3",Matches!$J$2:$J$201,0)),3,2))))),""))</f>
        <v/>
      </c>
      <c r="AA1333" s="12" t="str">
        <f aca="false">IF(OR($B1333="",J1333="",K1333=""),"",IFERROR(IF(OR(INDEX(Matches!$I$2:$I$201,MATCH($A1333&amp;"-4",Matches!$J$2:$J$201,0))="Void",INDEX(Matches!$G$2:$G$201,MATCH($A1333&amp;"-4",Matches!$J$2:$J$201,0))="",INDEX(Matches!$H$2:$H$201,MATCH($A1333&amp;"-4",Matches!$J$2:$J$201,0))=""),"",IF(AND($C1333&lt;&gt;"",INDEX(Matches!$F$2:$F$201,MATCH($A1333&amp;"-4",Matches!$J$2:$J$201,0))&lt;&gt;"",$C1333&gt;=INDEX(Matches!$F$2:$F$201,MATCH($A1333&amp;"-4",Matches!$J$2:$J$201,0))),"",IF(AND(J1333=INDEX(Matches!$G$2:$G$201,MATCH($A1333&amp;"-4",Matches!$J$2:$J$201,0)),K1333=INDEX(Matches!$H$2:$H$201,MATCH($A1333&amp;"-4",Matches!$J$2:$J$201,0))),5,IF(SIGN(J1333-K1333)&lt;&gt;SIGN(INDEX(Matches!$G$2:$G$201,MATCH($A1333&amp;"-4",Matches!$J$2:$J$201,0))-INDEX(Matches!$H$2:$H$201,MATCH($A1333&amp;"-4",Matches!$J$2:$J$201,0))),0,IF(J1333-K1333=INDEX(Matches!$G$2:$G$201,MATCH($A1333&amp;"-4",Matches!$J$2:$J$201,0))-INDEX(Matches!$H$2:$H$201,MATCH($A1333&amp;"-4",Matches!$J$2:$J$201,0)),3,2))))),""))</f>
        <v/>
      </c>
      <c r="AB1333" s="12" t="str">
        <f aca="false">IF(OR($B1333="",L1333="",M1333=""),"",IFERROR(IF(OR(INDEX(Matches!$I$2:$I$201,MATCH($A1333&amp;"-5",Matches!$J$2:$J$201,0))="Void",INDEX(Matches!$G$2:$G$201,MATCH($A1333&amp;"-5",Matches!$J$2:$J$201,0))="",INDEX(Matches!$H$2:$H$201,MATCH($A1333&amp;"-5",Matches!$J$2:$J$201,0))=""),"",IF(AND($C1333&lt;&gt;"",INDEX(Matches!$F$2:$F$201,MATCH($A1333&amp;"-5",Matches!$J$2:$J$201,0))&lt;&gt;"",$C1333&gt;=INDEX(Matches!$F$2:$F$201,MATCH($A1333&amp;"-5",Matches!$J$2:$J$201,0))),"",IF(AND(L1333=INDEX(Matches!$G$2:$G$201,MATCH($A1333&amp;"-5",Matches!$J$2:$J$201,0)),M1333=INDEX(Matches!$H$2:$H$201,MATCH($A1333&amp;"-5",Matches!$J$2:$J$201,0))),5,IF(SIGN(L1333-M1333)&lt;&gt;SIGN(INDEX(Matches!$G$2:$G$201,MATCH($A1333&amp;"-5",Matches!$J$2:$J$201,0))-INDEX(Matches!$H$2:$H$201,MATCH($A1333&amp;"-5",Matches!$J$2:$J$201,0))),0,IF(L1333-M1333=INDEX(Matches!$G$2:$G$201,MATCH($A1333&amp;"-5",Matches!$J$2:$J$201,0))-INDEX(Matches!$H$2:$H$201,MATCH($A1333&amp;"-5",Matches!$J$2:$J$201,0)),3,2))))),""))</f>
        <v/>
      </c>
      <c r="AC1333" s="12" t="str">
        <f aca="false">IF(OR($B1333="",N1333="",O1333=""),"",IFERROR(IF(OR(INDEX(Matches!$I$2:$I$201,MATCH($A1333&amp;"-6",Matches!$J$2:$J$201,0))="Void",INDEX(Matches!$G$2:$G$201,MATCH($A1333&amp;"-6",Matches!$J$2:$J$201,0))="",INDEX(Matches!$H$2:$H$201,MATCH($A1333&amp;"-6",Matches!$J$2:$J$201,0))=""),"",IF(AND($C1333&lt;&gt;"",INDEX(Matches!$F$2:$F$201,MATCH($A1333&amp;"-6",Matches!$J$2:$J$201,0))&lt;&gt;"",$C1333&gt;=INDEX(Matches!$F$2:$F$201,MATCH($A1333&amp;"-6",Matches!$J$2:$J$201,0))),"",IF(AND(N1333=INDEX(Matches!$G$2:$G$201,MATCH($A1333&amp;"-6",Matches!$J$2:$J$201,0)),O1333=INDEX(Matches!$H$2:$H$201,MATCH($A1333&amp;"-6",Matches!$J$2:$J$201,0))),5,IF(SIGN(N1333-O1333)&lt;&gt;SIGN(INDEX(Matches!$G$2:$G$201,MATCH($A1333&amp;"-6",Matches!$J$2:$J$201,0))-INDEX(Matches!$H$2:$H$201,MATCH($A1333&amp;"-6",Matches!$J$2:$J$201,0))),0,IF(N1333-O1333=INDEX(Matches!$G$2:$G$201,MATCH($A1333&amp;"-6",Matches!$J$2:$J$201,0))-INDEX(Matches!$H$2:$H$201,MATCH($A1333&amp;"-6",Matches!$J$2:$J$201,0)),3,2))))),""))</f>
        <v/>
      </c>
      <c r="AD1333" s="12" t="str">
        <f aca="false">IF(OR($B1333="",P1333="",Q1333=""),"",IFERROR(IF(OR(INDEX(Matches!$I$2:$I$201,MATCH($A1333&amp;"-7",Matches!$J$2:$J$201,0))="Void",INDEX(Matches!$G$2:$G$201,MATCH($A1333&amp;"-7",Matches!$J$2:$J$201,0))="",INDEX(Matches!$H$2:$H$201,MATCH($A1333&amp;"-7",Matches!$J$2:$J$201,0))=""),"",IF(AND($C1333&lt;&gt;"",INDEX(Matches!$F$2:$F$201,MATCH($A1333&amp;"-7",Matches!$J$2:$J$201,0))&lt;&gt;"",$C1333&gt;=INDEX(Matches!$F$2:$F$201,MATCH($A1333&amp;"-7",Matches!$J$2:$J$201,0))),"",IF(AND(P1333=INDEX(Matches!$G$2:$G$201,MATCH($A1333&amp;"-7",Matches!$J$2:$J$201,0)),Q1333=INDEX(Matches!$H$2:$H$201,MATCH($A1333&amp;"-7",Matches!$J$2:$J$201,0))),5,IF(SIGN(P1333-Q1333)&lt;&gt;SIGN(INDEX(Matches!$G$2:$G$201,MATCH($A1333&amp;"-7",Matches!$J$2:$J$201,0))-INDEX(Matches!$H$2:$H$201,MATCH($A1333&amp;"-7",Matches!$J$2:$J$201,0))),0,IF(P1333-Q1333=INDEX(Matches!$G$2:$G$201,MATCH($A1333&amp;"-7",Matches!$J$2:$J$201,0))-INDEX(Matches!$H$2:$H$201,MATCH($A1333&amp;"-7",Matches!$J$2:$J$201,0)),3,2))))),""))</f>
        <v/>
      </c>
      <c r="AE1333" s="12" t="str">
        <f aca="false">IF(OR($B1333="",R1333="",S1333=""),"",IFERROR(IF(OR(INDEX(Matches!$I$2:$I$201,MATCH($A1333&amp;"-8",Matches!$J$2:$J$201,0))="Void",INDEX(Matches!$G$2:$G$201,MATCH($A1333&amp;"-8",Matches!$J$2:$J$201,0))="",INDEX(Matches!$H$2:$H$201,MATCH($A1333&amp;"-8",Matches!$J$2:$J$201,0))=""),"",IF(AND($C1333&lt;&gt;"",INDEX(Matches!$F$2:$F$201,MATCH($A1333&amp;"-8",Matches!$J$2:$J$201,0))&lt;&gt;"",$C1333&gt;=INDEX(Matches!$F$2:$F$201,MATCH($A1333&amp;"-8",Matches!$J$2:$J$201,0))),"",IF(AND(R1333=INDEX(Matches!$G$2:$G$201,MATCH($A1333&amp;"-8",Matches!$J$2:$J$201,0)),S1333=INDEX(Matches!$H$2:$H$201,MATCH($A1333&amp;"-8",Matches!$J$2:$J$201,0))),5,IF(SIGN(R1333-S1333)&lt;&gt;SIGN(INDEX(Matches!$G$2:$G$201,MATCH($A1333&amp;"-8",Matches!$J$2:$J$201,0))-INDEX(Matches!$H$2:$H$201,MATCH($A1333&amp;"-8",Matches!$J$2:$J$201,0))),0,IF(R1333-S1333=INDEX(Matches!$G$2:$G$201,MATCH($A1333&amp;"-8",Matches!$J$2:$J$201,0))-INDEX(Matches!$H$2:$H$201,MATCH($A1333&amp;"-8",Matches!$J$2:$J$201,0)),3,2))))),""))</f>
        <v/>
      </c>
      <c r="AF1333" s="12" t="str">
        <f aca="false">IF(OR($B1333="",T1333="",U1333=""),"",IFERROR(IF(OR(INDEX(Matches!$I$2:$I$201,MATCH($A1333&amp;"-9",Matches!$J$2:$J$201,0))="Void",INDEX(Matches!$G$2:$G$201,MATCH($A1333&amp;"-9",Matches!$J$2:$J$201,0))="",INDEX(Matches!$H$2:$H$201,MATCH($A1333&amp;"-9",Matches!$J$2:$J$201,0))=""),"",IF(AND($C1333&lt;&gt;"",INDEX(Matches!$F$2:$F$201,MATCH($A1333&amp;"-9",Matches!$J$2:$J$201,0))&lt;&gt;"",$C1333&gt;=INDEX(Matches!$F$2:$F$201,MATCH($A1333&amp;"-9",Matches!$J$2:$J$201,0))),"",IF(AND(T1333=INDEX(Matches!$G$2:$G$201,MATCH($A1333&amp;"-9",Matches!$J$2:$J$201,0)),U1333=INDEX(Matches!$H$2:$H$201,MATCH($A1333&amp;"-9",Matches!$J$2:$J$201,0))),5,IF(SIGN(T1333-U1333)&lt;&gt;SIGN(INDEX(Matches!$G$2:$G$201,MATCH($A1333&amp;"-9",Matches!$J$2:$J$201,0))-INDEX(Matches!$H$2:$H$201,MATCH($A1333&amp;"-9",Matches!$J$2:$J$201,0))),0,IF(T1333-U1333=INDEX(Matches!$G$2:$G$201,MATCH($A1333&amp;"-9",Matches!$J$2:$J$201,0))-INDEX(Matches!$H$2:$H$201,MATCH($A1333&amp;"-9",Matches!$J$2:$J$201,0)),3,2))))),""))</f>
        <v/>
      </c>
      <c r="AG1333" s="12" t="str">
        <f aca="false">IF(OR($B1333="",V1333="",W1333=""),"",IFERROR(IF(OR(INDEX(Matches!$I$2:$I$201,MATCH($A1333&amp;"-10",Matches!$J$2:$J$201,0))="Void",INDEX(Matches!$G$2:$G$201,MATCH($A1333&amp;"-10",Matches!$J$2:$J$201,0))="",INDEX(Matches!$H$2:$H$201,MATCH($A1333&amp;"-10",Matches!$J$2:$J$201,0))=""),"",IF(AND($C1333&lt;&gt;"",INDEX(Matches!$F$2:$F$201,MATCH($A1333&amp;"-10",Matches!$J$2:$J$201,0))&lt;&gt;"",$C1333&gt;=INDEX(Matches!$F$2:$F$201,MATCH($A1333&amp;"-10",Matches!$J$2:$J$201,0))),"",IF(AND(V1333=INDEX(Matches!$G$2:$G$201,MATCH($A1333&amp;"-10",Matches!$J$2:$J$201,0)),W1333=INDEX(Matches!$H$2:$H$201,MATCH($A1333&amp;"-10",Matches!$J$2:$J$201,0))),5,IF(SIGN(V1333-W1333)&lt;&gt;SIGN(INDEX(Matches!$G$2:$G$201,MATCH($A1333&amp;"-10",Matches!$J$2:$J$201,0))-INDEX(Matches!$H$2:$H$201,MATCH($A1333&amp;"-10",Matches!$J$2:$J$201,0))),0,IF(V1333-W1333=INDEX(Matches!$G$2:$G$201,MATCH($A1333&amp;"-10",Matches!$J$2:$J$201,0))-INDEX(Matches!$H$2:$H$201,MATCH($A1333&amp;"-10",Matches!$J$2:$J$201,0)),3,2))))),""))</f>
        <v/>
      </c>
      <c r="AH1333" s="13" t="str">
        <f aca="false">IF($B1333="","",SUM(X1333:AG1333))</f>
        <v/>
      </c>
      <c r="AI1333" s="12" t="str">
        <f aca="false">IF($B1333="","",COUNTIF(X1333:AG1333,5))</f>
        <v/>
      </c>
      <c r="AJ1333" s="12" t="str">
        <f aca="false">IF($B1333="","",COUNTIF(X1333:AG1333,"&gt;=2"))</f>
        <v/>
      </c>
      <c r="AK1333" s="12" t="str">
        <f aca="false">IF($B1333="","",COUNT(X1333:AG1333))</f>
        <v/>
      </c>
    </row>
    <row r="1334" customFormat="false" ht="15" hidden="false" customHeight="false" outlineLevel="0" collapsed="false">
      <c r="A1334" s="7"/>
      <c r="B1334" s="7"/>
      <c r="C1334" s="11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12" t="str">
        <f aca="false">IF(OR($B1334="",D1334="",E1334=""),"",IFERROR(IF(OR(INDEX(Matches!$I$2:$I$201,MATCH($A1334&amp;"-1",Matches!$J$2:$J$201,0))="Void",INDEX(Matches!$G$2:$G$201,MATCH($A1334&amp;"-1",Matches!$J$2:$J$201,0))="",INDEX(Matches!$H$2:$H$201,MATCH($A1334&amp;"-1",Matches!$J$2:$J$201,0))=""),"",IF(AND($C1334&lt;&gt;"",INDEX(Matches!$F$2:$F$201,MATCH($A1334&amp;"-1",Matches!$J$2:$J$201,0))&lt;&gt;"",$C1334&gt;=INDEX(Matches!$F$2:$F$201,MATCH($A1334&amp;"-1",Matches!$J$2:$J$201,0))),"",IF(AND(D1334=INDEX(Matches!$G$2:$G$201,MATCH($A1334&amp;"-1",Matches!$J$2:$J$201,0)),E1334=INDEX(Matches!$H$2:$H$201,MATCH($A1334&amp;"-1",Matches!$J$2:$J$201,0))),5,IF(SIGN(D1334-E1334)&lt;&gt;SIGN(INDEX(Matches!$G$2:$G$201,MATCH($A1334&amp;"-1",Matches!$J$2:$J$201,0))-INDEX(Matches!$H$2:$H$201,MATCH($A1334&amp;"-1",Matches!$J$2:$J$201,0))),0,IF(D1334-E1334=INDEX(Matches!$G$2:$G$201,MATCH($A1334&amp;"-1",Matches!$J$2:$J$201,0))-INDEX(Matches!$H$2:$H$201,MATCH($A1334&amp;"-1",Matches!$J$2:$J$201,0)),3,2))))),""))</f>
        <v/>
      </c>
      <c r="Y1334" s="12" t="str">
        <f aca="false">IF(OR($B1334="",F1334="",G1334=""),"",IFERROR(IF(OR(INDEX(Matches!$I$2:$I$201,MATCH($A1334&amp;"-2",Matches!$J$2:$J$201,0))="Void",INDEX(Matches!$G$2:$G$201,MATCH($A1334&amp;"-2",Matches!$J$2:$J$201,0))="",INDEX(Matches!$H$2:$H$201,MATCH($A1334&amp;"-2",Matches!$J$2:$J$201,0))=""),"",IF(AND($C1334&lt;&gt;"",INDEX(Matches!$F$2:$F$201,MATCH($A1334&amp;"-2",Matches!$J$2:$J$201,0))&lt;&gt;"",$C1334&gt;=INDEX(Matches!$F$2:$F$201,MATCH($A1334&amp;"-2",Matches!$J$2:$J$201,0))),"",IF(AND(F1334=INDEX(Matches!$G$2:$G$201,MATCH($A1334&amp;"-2",Matches!$J$2:$J$201,0)),G1334=INDEX(Matches!$H$2:$H$201,MATCH($A1334&amp;"-2",Matches!$J$2:$J$201,0))),5,IF(SIGN(F1334-G1334)&lt;&gt;SIGN(INDEX(Matches!$G$2:$G$201,MATCH($A1334&amp;"-2",Matches!$J$2:$J$201,0))-INDEX(Matches!$H$2:$H$201,MATCH($A1334&amp;"-2",Matches!$J$2:$J$201,0))),0,IF(F1334-G1334=INDEX(Matches!$G$2:$G$201,MATCH($A1334&amp;"-2",Matches!$J$2:$J$201,0))-INDEX(Matches!$H$2:$H$201,MATCH($A1334&amp;"-2",Matches!$J$2:$J$201,0)),3,2))))),""))</f>
        <v/>
      </c>
      <c r="Z1334" s="12" t="str">
        <f aca="false">IF(OR($B1334="",H1334="",I1334=""),"",IFERROR(IF(OR(INDEX(Matches!$I$2:$I$201,MATCH($A1334&amp;"-3",Matches!$J$2:$J$201,0))="Void",INDEX(Matches!$G$2:$G$201,MATCH($A1334&amp;"-3",Matches!$J$2:$J$201,0))="",INDEX(Matches!$H$2:$H$201,MATCH($A1334&amp;"-3",Matches!$J$2:$J$201,0))=""),"",IF(AND($C1334&lt;&gt;"",INDEX(Matches!$F$2:$F$201,MATCH($A1334&amp;"-3",Matches!$J$2:$J$201,0))&lt;&gt;"",$C1334&gt;=INDEX(Matches!$F$2:$F$201,MATCH($A1334&amp;"-3",Matches!$J$2:$J$201,0))),"",IF(AND(H1334=INDEX(Matches!$G$2:$G$201,MATCH($A1334&amp;"-3",Matches!$J$2:$J$201,0)),I1334=INDEX(Matches!$H$2:$H$201,MATCH($A1334&amp;"-3",Matches!$J$2:$J$201,0))),5,IF(SIGN(H1334-I1334)&lt;&gt;SIGN(INDEX(Matches!$G$2:$G$201,MATCH($A1334&amp;"-3",Matches!$J$2:$J$201,0))-INDEX(Matches!$H$2:$H$201,MATCH($A1334&amp;"-3",Matches!$J$2:$J$201,0))),0,IF(H1334-I1334=INDEX(Matches!$G$2:$G$201,MATCH($A1334&amp;"-3",Matches!$J$2:$J$201,0))-INDEX(Matches!$H$2:$H$201,MATCH($A1334&amp;"-3",Matches!$J$2:$J$201,0)),3,2))))),""))</f>
        <v/>
      </c>
      <c r="AA1334" s="12" t="str">
        <f aca="false">IF(OR($B1334="",J1334="",K1334=""),"",IFERROR(IF(OR(INDEX(Matches!$I$2:$I$201,MATCH($A1334&amp;"-4",Matches!$J$2:$J$201,0))="Void",INDEX(Matches!$G$2:$G$201,MATCH($A1334&amp;"-4",Matches!$J$2:$J$201,0))="",INDEX(Matches!$H$2:$H$201,MATCH($A1334&amp;"-4",Matches!$J$2:$J$201,0))=""),"",IF(AND($C1334&lt;&gt;"",INDEX(Matches!$F$2:$F$201,MATCH($A1334&amp;"-4",Matches!$J$2:$J$201,0))&lt;&gt;"",$C1334&gt;=INDEX(Matches!$F$2:$F$201,MATCH($A1334&amp;"-4",Matches!$J$2:$J$201,0))),"",IF(AND(J1334=INDEX(Matches!$G$2:$G$201,MATCH($A1334&amp;"-4",Matches!$J$2:$J$201,0)),K1334=INDEX(Matches!$H$2:$H$201,MATCH($A1334&amp;"-4",Matches!$J$2:$J$201,0))),5,IF(SIGN(J1334-K1334)&lt;&gt;SIGN(INDEX(Matches!$G$2:$G$201,MATCH($A1334&amp;"-4",Matches!$J$2:$J$201,0))-INDEX(Matches!$H$2:$H$201,MATCH($A1334&amp;"-4",Matches!$J$2:$J$201,0))),0,IF(J1334-K1334=INDEX(Matches!$G$2:$G$201,MATCH($A1334&amp;"-4",Matches!$J$2:$J$201,0))-INDEX(Matches!$H$2:$H$201,MATCH($A1334&amp;"-4",Matches!$J$2:$J$201,0)),3,2))))),""))</f>
        <v/>
      </c>
      <c r="AB1334" s="12" t="str">
        <f aca="false">IF(OR($B1334="",L1334="",M1334=""),"",IFERROR(IF(OR(INDEX(Matches!$I$2:$I$201,MATCH($A1334&amp;"-5",Matches!$J$2:$J$201,0))="Void",INDEX(Matches!$G$2:$G$201,MATCH($A1334&amp;"-5",Matches!$J$2:$J$201,0))="",INDEX(Matches!$H$2:$H$201,MATCH($A1334&amp;"-5",Matches!$J$2:$J$201,0))=""),"",IF(AND($C1334&lt;&gt;"",INDEX(Matches!$F$2:$F$201,MATCH($A1334&amp;"-5",Matches!$J$2:$J$201,0))&lt;&gt;"",$C1334&gt;=INDEX(Matches!$F$2:$F$201,MATCH($A1334&amp;"-5",Matches!$J$2:$J$201,0))),"",IF(AND(L1334=INDEX(Matches!$G$2:$G$201,MATCH($A1334&amp;"-5",Matches!$J$2:$J$201,0)),M1334=INDEX(Matches!$H$2:$H$201,MATCH($A1334&amp;"-5",Matches!$J$2:$J$201,0))),5,IF(SIGN(L1334-M1334)&lt;&gt;SIGN(INDEX(Matches!$G$2:$G$201,MATCH($A1334&amp;"-5",Matches!$J$2:$J$201,0))-INDEX(Matches!$H$2:$H$201,MATCH($A1334&amp;"-5",Matches!$J$2:$J$201,0))),0,IF(L1334-M1334=INDEX(Matches!$G$2:$G$201,MATCH($A1334&amp;"-5",Matches!$J$2:$J$201,0))-INDEX(Matches!$H$2:$H$201,MATCH($A1334&amp;"-5",Matches!$J$2:$J$201,0)),3,2))))),""))</f>
        <v/>
      </c>
      <c r="AC1334" s="12" t="str">
        <f aca="false">IF(OR($B1334="",N1334="",O1334=""),"",IFERROR(IF(OR(INDEX(Matches!$I$2:$I$201,MATCH($A1334&amp;"-6",Matches!$J$2:$J$201,0))="Void",INDEX(Matches!$G$2:$G$201,MATCH($A1334&amp;"-6",Matches!$J$2:$J$201,0))="",INDEX(Matches!$H$2:$H$201,MATCH($A1334&amp;"-6",Matches!$J$2:$J$201,0))=""),"",IF(AND($C1334&lt;&gt;"",INDEX(Matches!$F$2:$F$201,MATCH($A1334&amp;"-6",Matches!$J$2:$J$201,0))&lt;&gt;"",$C1334&gt;=INDEX(Matches!$F$2:$F$201,MATCH($A1334&amp;"-6",Matches!$J$2:$J$201,0))),"",IF(AND(N1334=INDEX(Matches!$G$2:$G$201,MATCH($A1334&amp;"-6",Matches!$J$2:$J$201,0)),O1334=INDEX(Matches!$H$2:$H$201,MATCH($A1334&amp;"-6",Matches!$J$2:$J$201,0))),5,IF(SIGN(N1334-O1334)&lt;&gt;SIGN(INDEX(Matches!$G$2:$G$201,MATCH($A1334&amp;"-6",Matches!$J$2:$J$201,0))-INDEX(Matches!$H$2:$H$201,MATCH($A1334&amp;"-6",Matches!$J$2:$J$201,0))),0,IF(N1334-O1334=INDEX(Matches!$G$2:$G$201,MATCH($A1334&amp;"-6",Matches!$J$2:$J$201,0))-INDEX(Matches!$H$2:$H$201,MATCH($A1334&amp;"-6",Matches!$J$2:$J$201,0)),3,2))))),""))</f>
        <v/>
      </c>
      <c r="AD1334" s="12" t="str">
        <f aca="false">IF(OR($B1334="",P1334="",Q1334=""),"",IFERROR(IF(OR(INDEX(Matches!$I$2:$I$201,MATCH($A1334&amp;"-7",Matches!$J$2:$J$201,0))="Void",INDEX(Matches!$G$2:$G$201,MATCH($A1334&amp;"-7",Matches!$J$2:$J$201,0))="",INDEX(Matches!$H$2:$H$201,MATCH($A1334&amp;"-7",Matches!$J$2:$J$201,0))=""),"",IF(AND($C1334&lt;&gt;"",INDEX(Matches!$F$2:$F$201,MATCH($A1334&amp;"-7",Matches!$J$2:$J$201,0))&lt;&gt;"",$C1334&gt;=INDEX(Matches!$F$2:$F$201,MATCH($A1334&amp;"-7",Matches!$J$2:$J$201,0))),"",IF(AND(P1334=INDEX(Matches!$G$2:$G$201,MATCH($A1334&amp;"-7",Matches!$J$2:$J$201,0)),Q1334=INDEX(Matches!$H$2:$H$201,MATCH($A1334&amp;"-7",Matches!$J$2:$J$201,0))),5,IF(SIGN(P1334-Q1334)&lt;&gt;SIGN(INDEX(Matches!$G$2:$G$201,MATCH($A1334&amp;"-7",Matches!$J$2:$J$201,0))-INDEX(Matches!$H$2:$H$201,MATCH($A1334&amp;"-7",Matches!$J$2:$J$201,0))),0,IF(P1334-Q1334=INDEX(Matches!$G$2:$G$201,MATCH($A1334&amp;"-7",Matches!$J$2:$J$201,0))-INDEX(Matches!$H$2:$H$201,MATCH($A1334&amp;"-7",Matches!$J$2:$J$201,0)),3,2))))),""))</f>
        <v/>
      </c>
      <c r="AE1334" s="12" t="str">
        <f aca="false">IF(OR($B1334="",R1334="",S1334=""),"",IFERROR(IF(OR(INDEX(Matches!$I$2:$I$201,MATCH($A1334&amp;"-8",Matches!$J$2:$J$201,0))="Void",INDEX(Matches!$G$2:$G$201,MATCH($A1334&amp;"-8",Matches!$J$2:$J$201,0))="",INDEX(Matches!$H$2:$H$201,MATCH($A1334&amp;"-8",Matches!$J$2:$J$201,0))=""),"",IF(AND($C1334&lt;&gt;"",INDEX(Matches!$F$2:$F$201,MATCH($A1334&amp;"-8",Matches!$J$2:$J$201,0))&lt;&gt;"",$C1334&gt;=INDEX(Matches!$F$2:$F$201,MATCH($A1334&amp;"-8",Matches!$J$2:$J$201,0))),"",IF(AND(R1334=INDEX(Matches!$G$2:$G$201,MATCH($A1334&amp;"-8",Matches!$J$2:$J$201,0)),S1334=INDEX(Matches!$H$2:$H$201,MATCH($A1334&amp;"-8",Matches!$J$2:$J$201,0))),5,IF(SIGN(R1334-S1334)&lt;&gt;SIGN(INDEX(Matches!$G$2:$G$201,MATCH($A1334&amp;"-8",Matches!$J$2:$J$201,0))-INDEX(Matches!$H$2:$H$201,MATCH($A1334&amp;"-8",Matches!$J$2:$J$201,0))),0,IF(R1334-S1334=INDEX(Matches!$G$2:$G$201,MATCH($A1334&amp;"-8",Matches!$J$2:$J$201,0))-INDEX(Matches!$H$2:$H$201,MATCH($A1334&amp;"-8",Matches!$J$2:$J$201,0)),3,2))))),""))</f>
        <v/>
      </c>
      <c r="AF1334" s="12" t="str">
        <f aca="false">IF(OR($B1334="",T1334="",U1334=""),"",IFERROR(IF(OR(INDEX(Matches!$I$2:$I$201,MATCH($A1334&amp;"-9",Matches!$J$2:$J$201,0))="Void",INDEX(Matches!$G$2:$G$201,MATCH($A1334&amp;"-9",Matches!$J$2:$J$201,0))="",INDEX(Matches!$H$2:$H$201,MATCH($A1334&amp;"-9",Matches!$J$2:$J$201,0))=""),"",IF(AND($C1334&lt;&gt;"",INDEX(Matches!$F$2:$F$201,MATCH($A1334&amp;"-9",Matches!$J$2:$J$201,0))&lt;&gt;"",$C1334&gt;=INDEX(Matches!$F$2:$F$201,MATCH($A1334&amp;"-9",Matches!$J$2:$J$201,0))),"",IF(AND(T1334=INDEX(Matches!$G$2:$G$201,MATCH($A1334&amp;"-9",Matches!$J$2:$J$201,0)),U1334=INDEX(Matches!$H$2:$H$201,MATCH($A1334&amp;"-9",Matches!$J$2:$J$201,0))),5,IF(SIGN(T1334-U1334)&lt;&gt;SIGN(INDEX(Matches!$G$2:$G$201,MATCH($A1334&amp;"-9",Matches!$J$2:$J$201,0))-INDEX(Matches!$H$2:$H$201,MATCH($A1334&amp;"-9",Matches!$J$2:$J$201,0))),0,IF(T1334-U1334=INDEX(Matches!$G$2:$G$201,MATCH($A1334&amp;"-9",Matches!$J$2:$J$201,0))-INDEX(Matches!$H$2:$H$201,MATCH($A1334&amp;"-9",Matches!$J$2:$J$201,0)),3,2))))),""))</f>
        <v/>
      </c>
      <c r="AG1334" s="12" t="str">
        <f aca="false">IF(OR($B1334="",V1334="",W1334=""),"",IFERROR(IF(OR(INDEX(Matches!$I$2:$I$201,MATCH($A1334&amp;"-10",Matches!$J$2:$J$201,0))="Void",INDEX(Matches!$G$2:$G$201,MATCH($A1334&amp;"-10",Matches!$J$2:$J$201,0))="",INDEX(Matches!$H$2:$H$201,MATCH($A1334&amp;"-10",Matches!$J$2:$J$201,0))=""),"",IF(AND($C1334&lt;&gt;"",INDEX(Matches!$F$2:$F$201,MATCH($A1334&amp;"-10",Matches!$J$2:$J$201,0))&lt;&gt;"",$C1334&gt;=INDEX(Matches!$F$2:$F$201,MATCH($A1334&amp;"-10",Matches!$J$2:$J$201,0))),"",IF(AND(V1334=INDEX(Matches!$G$2:$G$201,MATCH($A1334&amp;"-10",Matches!$J$2:$J$201,0)),W1334=INDEX(Matches!$H$2:$H$201,MATCH($A1334&amp;"-10",Matches!$J$2:$J$201,0))),5,IF(SIGN(V1334-W1334)&lt;&gt;SIGN(INDEX(Matches!$G$2:$G$201,MATCH($A1334&amp;"-10",Matches!$J$2:$J$201,0))-INDEX(Matches!$H$2:$H$201,MATCH($A1334&amp;"-10",Matches!$J$2:$J$201,0))),0,IF(V1334-W1334=INDEX(Matches!$G$2:$G$201,MATCH($A1334&amp;"-10",Matches!$J$2:$J$201,0))-INDEX(Matches!$H$2:$H$201,MATCH($A1334&amp;"-10",Matches!$J$2:$J$201,0)),3,2))))),""))</f>
        <v/>
      </c>
      <c r="AH1334" s="13" t="str">
        <f aca="false">IF($B1334="","",SUM(X1334:AG1334))</f>
        <v/>
      </c>
      <c r="AI1334" s="12" t="str">
        <f aca="false">IF($B1334="","",COUNTIF(X1334:AG1334,5))</f>
        <v/>
      </c>
      <c r="AJ1334" s="12" t="str">
        <f aca="false">IF($B1334="","",COUNTIF(X1334:AG1334,"&gt;=2"))</f>
        <v/>
      </c>
      <c r="AK1334" s="12" t="str">
        <f aca="false">IF($B1334="","",COUNT(X1334:AG1334))</f>
        <v/>
      </c>
    </row>
    <row r="1335" customFormat="false" ht="15" hidden="false" customHeight="false" outlineLevel="0" collapsed="false">
      <c r="A1335" s="7"/>
      <c r="B1335" s="7"/>
      <c r="C1335" s="11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12" t="str">
        <f aca="false">IF(OR($B1335="",D1335="",E1335=""),"",IFERROR(IF(OR(INDEX(Matches!$I$2:$I$201,MATCH($A1335&amp;"-1",Matches!$J$2:$J$201,0))="Void",INDEX(Matches!$G$2:$G$201,MATCH($A1335&amp;"-1",Matches!$J$2:$J$201,0))="",INDEX(Matches!$H$2:$H$201,MATCH($A1335&amp;"-1",Matches!$J$2:$J$201,0))=""),"",IF(AND($C1335&lt;&gt;"",INDEX(Matches!$F$2:$F$201,MATCH($A1335&amp;"-1",Matches!$J$2:$J$201,0))&lt;&gt;"",$C1335&gt;=INDEX(Matches!$F$2:$F$201,MATCH($A1335&amp;"-1",Matches!$J$2:$J$201,0))),"",IF(AND(D1335=INDEX(Matches!$G$2:$G$201,MATCH($A1335&amp;"-1",Matches!$J$2:$J$201,0)),E1335=INDEX(Matches!$H$2:$H$201,MATCH($A1335&amp;"-1",Matches!$J$2:$J$201,0))),5,IF(SIGN(D1335-E1335)&lt;&gt;SIGN(INDEX(Matches!$G$2:$G$201,MATCH($A1335&amp;"-1",Matches!$J$2:$J$201,0))-INDEX(Matches!$H$2:$H$201,MATCH($A1335&amp;"-1",Matches!$J$2:$J$201,0))),0,IF(D1335-E1335=INDEX(Matches!$G$2:$G$201,MATCH($A1335&amp;"-1",Matches!$J$2:$J$201,0))-INDEX(Matches!$H$2:$H$201,MATCH($A1335&amp;"-1",Matches!$J$2:$J$201,0)),3,2))))),""))</f>
        <v/>
      </c>
      <c r="Y1335" s="12" t="str">
        <f aca="false">IF(OR($B1335="",F1335="",G1335=""),"",IFERROR(IF(OR(INDEX(Matches!$I$2:$I$201,MATCH($A1335&amp;"-2",Matches!$J$2:$J$201,0))="Void",INDEX(Matches!$G$2:$G$201,MATCH($A1335&amp;"-2",Matches!$J$2:$J$201,0))="",INDEX(Matches!$H$2:$H$201,MATCH($A1335&amp;"-2",Matches!$J$2:$J$201,0))=""),"",IF(AND($C1335&lt;&gt;"",INDEX(Matches!$F$2:$F$201,MATCH($A1335&amp;"-2",Matches!$J$2:$J$201,0))&lt;&gt;"",$C1335&gt;=INDEX(Matches!$F$2:$F$201,MATCH($A1335&amp;"-2",Matches!$J$2:$J$201,0))),"",IF(AND(F1335=INDEX(Matches!$G$2:$G$201,MATCH($A1335&amp;"-2",Matches!$J$2:$J$201,0)),G1335=INDEX(Matches!$H$2:$H$201,MATCH($A1335&amp;"-2",Matches!$J$2:$J$201,0))),5,IF(SIGN(F1335-G1335)&lt;&gt;SIGN(INDEX(Matches!$G$2:$G$201,MATCH($A1335&amp;"-2",Matches!$J$2:$J$201,0))-INDEX(Matches!$H$2:$H$201,MATCH($A1335&amp;"-2",Matches!$J$2:$J$201,0))),0,IF(F1335-G1335=INDEX(Matches!$G$2:$G$201,MATCH($A1335&amp;"-2",Matches!$J$2:$J$201,0))-INDEX(Matches!$H$2:$H$201,MATCH($A1335&amp;"-2",Matches!$J$2:$J$201,0)),3,2))))),""))</f>
        <v/>
      </c>
      <c r="Z1335" s="12" t="str">
        <f aca="false">IF(OR($B1335="",H1335="",I1335=""),"",IFERROR(IF(OR(INDEX(Matches!$I$2:$I$201,MATCH($A1335&amp;"-3",Matches!$J$2:$J$201,0))="Void",INDEX(Matches!$G$2:$G$201,MATCH($A1335&amp;"-3",Matches!$J$2:$J$201,0))="",INDEX(Matches!$H$2:$H$201,MATCH($A1335&amp;"-3",Matches!$J$2:$J$201,0))=""),"",IF(AND($C1335&lt;&gt;"",INDEX(Matches!$F$2:$F$201,MATCH($A1335&amp;"-3",Matches!$J$2:$J$201,0))&lt;&gt;"",$C1335&gt;=INDEX(Matches!$F$2:$F$201,MATCH($A1335&amp;"-3",Matches!$J$2:$J$201,0))),"",IF(AND(H1335=INDEX(Matches!$G$2:$G$201,MATCH($A1335&amp;"-3",Matches!$J$2:$J$201,0)),I1335=INDEX(Matches!$H$2:$H$201,MATCH($A1335&amp;"-3",Matches!$J$2:$J$201,0))),5,IF(SIGN(H1335-I1335)&lt;&gt;SIGN(INDEX(Matches!$G$2:$G$201,MATCH($A1335&amp;"-3",Matches!$J$2:$J$201,0))-INDEX(Matches!$H$2:$H$201,MATCH($A1335&amp;"-3",Matches!$J$2:$J$201,0))),0,IF(H1335-I1335=INDEX(Matches!$G$2:$G$201,MATCH($A1335&amp;"-3",Matches!$J$2:$J$201,0))-INDEX(Matches!$H$2:$H$201,MATCH($A1335&amp;"-3",Matches!$J$2:$J$201,0)),3,2))))),""))</f>
        <v/>
      </c>
      <c r="AA1335" s="12" t="str">
        <f aca="false">IF(OR($B1335="",J1335="",K1335=""),"",IFERROR(IF(OR(INDEX(Matches!$I$2:$I$201,MATCH($A1335&amp;"-4",Matches!$J$2:$J$201,0))="Void",INDEX(Matches!$G$2:$G$201,MATCH($A1335&amp;"-4",Matches!$J$2:$J$201,0))="",INDEX(Matches!$H$2:$H$201,MATCH($A1335&amp;"-4",Matches!$J$2:$J$201,0))=""),"",IF(AND($C1335&lt;&gt;"",INDEX(Matches!$F$2:$F$201,MATCH($A1335&amp;"-4",Matches!$J$2:$J$201,0))&lt;&gt;"",$C1335&gt;=INDEX(Matches!$F$2:$F$201,MATCH($A1335&amp;"-4",Matches!$J$2:$J$201,0))),"",IF(AND(J1335=INDEX(Matches!$G$2:$G$201,MATCH($A1335&amp;"-4",Matches!$J$2:$J$201,0)),K1335=INDEX(Matches!$H$2:$H$201,MATCH($A1335&amp;"-4",Matches!$J$2:$J$201,0))),5,IF(SIGN(J1335-K1335)&lt;&gt;SIGN(INDEX(Matches!$G$2:$G$201,MATCH($A1335&amp;"-4",Matches!$J$2:$J$201,0))-INDEX(Matches!$H$2:$H$201,MATCH($A1335&amp;"-4",Matches!$J$2:$J$201,0))),0,IF(J1335-K1335=INDEX(Matches!$G$2:$G$201,MATCH($A1335&amp;"-4",Matches!$J$2:$J$201,0))-INDEX(Matches!$H$2:$H$201,MATCH($A1335&amp;"-4",Matches!$J$2:$J$201,0)),3,2))))),""))</f>
        <v/>
      </c>
      <c r="AB1335" s="12" t="str">
        <f aca="false">IF(OR($B1335="",L1335="",M1335=""),"",IFERROR(IF(OR(INDEX(Matches!$I$2:$I$201,MATCH($A1335&amp;"-5",Matches!$J$2:$J$201,0))="Void",INDEX(Matches!$G$2:$G$201,MATCH($A1335&amp;"-5",Matches!$J$2:$J$201,0))="",INDEX(Matches!$H$2:$H$201,MATCH($A1335&amp;"-5",Matches!$J$2:$J$201,0))=""),"",IF(AND($C1335&lt;&gt;"",INDEX(Matches!$F$2:$F$201,MATCH($A1335&amp;"-5",Matches!$J$2:$J$201,0))&lt;&gt;"",$C1335&gt;=INDEX(Matches!$F$2:$F$201,MATCH($A1335&amp;"-5",Matches!$J$2:$J$201,0))),"",IF(AND(L1335=INDEX(Matches!$G$2:$G$201,MATCH($A1335&amp;"-5",Matches!$J$2:$J$201,0)),M1335=INDEX(Matches!$H$2:$H$201,MATCH($A1335&amp;"-5",Matches!$J$2:$J$201,0))),5,IF(SIGN(L1335-M1335)&lt;&gt;SIGN(INDEX(Matches!$G$2:$G$201,MATCH($A1335&amp;"-5",Matches!$J$2:$J$201,0))-INDEX(Matches!$H$2:$H$201,MATCH($A1335&amp;"-5",Matches!$J$2:$J$201,0))),0,IF(L1335-M1335=INDEX(Matches!$G$2:$G$201,MATCH($A1335&amp;"-5",Matches!$J$2:$J$201,0))-INDEX(Matches!$H$2:$H$201,MATCH($A1335&amp;"-5",Matches!$J$2:$J$201,0)),3,2))))),""))</f>
        <v/>
      </c>
      <c r="AC1335" s="12" t="str">
        <f aca="false">IF(OR($B1335="",N1335="",O1335=""),"",IFERROR(IF(OR(INDEX(Matches!$I$2:$I$201,MATCH($A1335&amp;"-6",Matches!$J$2:$J$201,0))="Void",INDEX(Matches!$G$2:$G$201,MATCH($A1335&amp;"-6",Matches!$J$2:$J$201,0))="",INDEX(Matches!$H$2:$H$201,MATCH($A1335&amp;"-6",Matches!$J$2:$J$201,0))=""),"",IF(AND($C1335&lt;&gt;"",INDEX(Matches!$F$2:$F$201,MATCH($A1335&amp;"-6",Matches!$J$2:$J$201,0))&lt;&gt;"",$C1335&gt;=INDEX(Matches!$F$2:$F$201,MATCH($A1335&amp;"-6",Matches!$J$2:$J$201,0))),"",IF(AND(N1335=INDEX(Matches!$G$2:$G$201,MATCH($A1335&amp;"-6",Matches!$J$2:$J$201,0)),O1335=INDEX(Matches!$H$2:$H$201,MATCH($A1335&amp;"-6",Matches!$J$2:$J$201,0))),5,IF(SIGN(N1335-O1335)&lt;&gt;SIGN(INDEX(Matches!$G$2:$G$201,MATCH($A1335&amp;"-6",Matches!$J$2:$J$201,0))-INDEX(Matches!$H$2:$H$201,MATCH($A1335&amp;"-6",Matches!$J$2:$J$201,0))),0,IF(N1335-O1335=INDEX(Matches!$G$2:$G$201,MATCH($A1335&amp;"-6",Matches!$J$2:$J$201,0))-INDEX(Matches!$H$2:$H$201,MATCH($A1335&amp;"-6",Matches!$J$2:$J$201,0)),3,2))))),""))</f>
        <v/>
      </c>
      <c r="AD1335" s="12" t="str">
        <f aca="false">IF(OR($B1335="",P1335="",Q1335=""),"",IFERROR(IF(OR(INDEX(Matches!$I$2:$I$201,MATCH($A1335&amp;"-7",Matches!$J$2:$J$201,0))="Void",INDEX(Matches!$G$2:$G$201,MATCH($A1335&amp;"-7",Matches!$J$2:$J$201,0))="",INDEX(Matches!$H$2:$H$201,MATCH($A1335&amp;"-7",Matches!$J$2:$J$201,0))=""),"",IF(AND($C1335&lt;&gt;"",INDEX(Matches!$F$2:$F$201,MATCH($A1335&amp;"-7",Matches!$J$2:$J$201,0))&lt;&gt;"",$C1335&gt;=INDEX(Matches!$F$2:$F$201,MATCH($A1335&amp;"-7",Matches!$J$2:$J$201,0))),"",IF(AND(P1335=INDEX(Matches!$G$2:$G$201,MATCH($A1335&amp;"-7",Matches!$J$2:$J$201,0)),Q1335=INDEX(Matches!$H$2:$H$201,MATCH($A1335&amp;"-7",Matches!$J$2:$J$201,0))),5,IF(SIGN(P1335-Q1335)&lt;&gt;SIGN(INDEX(Matches!$G$2:$G$201,MATCH($A1335&amp;"-7",Matches!$J$2:$J$201,0))-INDEX(Matches!$H$2:$H$201,MATCH($A1335&amp;"-7",Matches!$J$2:$J$201,0))),0,IF(P1335-Q1335=INDEX(Matches!$G$2:$G$201,MATCH($A1335&amp;"-7",Matches!$J$2:$J$201,0))-INDEX(Matches!$H$2:$H$201,MATCH($A1335&amp;"-7",Matches!$J$2:$J$201,0)),3,2))))),""))</f>
        <v/>
      </c>
      <c r="AE1335" s="12" t="str">
        <f aca="false">IF(OR($B1335="",R1335="",S1335=""),"",IFERROR(IF(OR(INDEX(Matches!$I$2:$I$201,MATCH($A1335&amp;"-8",Matches!$J$2:$J$201,0))="Void",INDEX(Matches!$G$2:$G$201,MATCH($A1335&amp;"-8",Matches!$J$2:$J$201,0))="",INDEX(Matches!$H$2:$H$201,MATCH($A1335&amp;"-8",Matches!$J$2:$J$201,0))=""),"",IF(AND($C1335&lt;&gt;"",INDEX(Matches!$F$2:$F$201,MATCH($A1335&amp;"-8",Matches!$J$2:$J$201,0))&lt;&gt;"",$C1335&gt;=INDEX(Matches!$F$2:$F$201,MATCH($A1335&amp;"-8",Matches!$J$2:$J$201,0))),"",IF(AND(R1335=INDEX(Matches!$G$2:$G$201,MATCH($A1335&amp;"-8",Matches!$J$2:$J$201,0)),S1335=INDEX(Matches!$H$2:$H$201,MATCH($A1335&amp;"-8",Matches!$J$2:$J$201,0))),5,IF(SIGN(R1335-S1335)&lt;&gt;SIGN(INDEX(Matches!$G$2:$G$201,MATCH($A1335&amp;"-8",Matches!$J$2:$J$201,0))-INDEX(Matches!$H$2:$H$201,MATCH($A1335&amp;"-8",Matches!$J$2:$J$201,0))),0,IF(R1335-S1335=INDEX(Matches!$G$2:$G$201,MATCH($A1335&amp;"-8",Matches!$J$2:$J$201,0))-INDEX(Matches!$H$2:$H$201,MATCH($A1335&amp;"-8",Matches!$J$2:$J$201,0)),3,2))))),""))</f>
        <v/>
      </c>
      <c r="AF1335" s="12" t="str">
        <f aca="false">IF(OR($B1335="",T1335="",U1335=""),"",IFERROR(IF(OR(INDEX(Matches!$I$2:$I$201,MATCH($A1335&amp;"-9",Matches!$J$2:$J$201,0))="Void",INDEX(Matches!$G$2:$G$201,MATCH($A1335&amp;"-9",Matches!$J$2:$J$201,0))="",INDEX(Matches!$H$2:$H$201,MATCH($A1335&amp;"-9",Matches!$J$2:$J$201,0))=""),"",IF(AND($C1335&lt;&gt;"",INDEX(Matches!$F$2:$F$201,MATCH($A1335&amp;"-9",Matches!$J$2:$J$201,0))&lt;&gt;"",$C1335&gt;=INDEX(Matches!$F$2:$F$201,MATCH($A1335&amp;"-9",Matches!$J$2:$J$201,0))),"",IF(AND(T1335=INDEX(Matches!$G$2:$G$201,MATCH($A1335&amp;"-9",Matches!$J$2:$J$201,0)),U1335=INDEX(Matches!$H$2:$H$201,MATCH($A1335&amp;"-9",Matches!$J$2:$J$201,0))),5,IF(SIGN(T1335-U1335)&lt;&gt;SIGN(INDEX(Matches!$G$2:$G$201,MATCH($A1335&amp;"-9",Matches!$J$2:$J$201,0))-INDEX(Matches!$H$2:$H$201,MATCH($A1335&amp;"-9",Matches!$J$2:$J$201,0))),0,IF(T1335-U1335=INDEX(Matches!$G$2:$G$201,MATCH($A1335&amp;"-9",Matches!$J$2:$J$201,0))-INDEX(Matches!$H$2:$H$201,MATCH($A1335&amp;"-9",Matches!$J$2:$J$201,0)),3,2))))),""))</f>
        <v/>
      </c>
      <c r="AG1335" s="12" t="str">
        <f aca="false">IF(OR($B1335="",V1335="",W1335=""),"",IFERROR(IF(OR(INDEX(Matches!$I$2:$I$201,MATCH($A1335&amp;"-10",Matches!$J$2:$J$201,0))="Void",INDEX(Matches!$G$2:$G$201,MATCH($A1335&amp;"-10",Matches!$J$2:$J$201,0))="",INDEX(Matches!$H$2:$H$201,MATCH($A1335&amp;"-10",Matches!$J$2:$J$201,0))=""),"",IF(AND($C1335&lt;&gt;"",INDEX(Matches!$F$2:$F$201,MATCH($A1335&amp;"-10",Matches!$J$2:$J$201,0))&lt;&gt;"",$C1335&gt;=INDEX(Matches!$F$2:$F$201,MATCH($A1335&amp;"-10",Matches!$J$2:$J$201,0))),"",IF(AND(V1335=INDEX(Matches!$G$2:$G$201,MATCH($A1335&amp;"-10",Matches!$J$2:$J$201,0)),W1335=INDEX(Matches!$H$2:$H$201,MATCH($A1335&amp;"-10",Matches!$J$2:$J$201,0))),5,IF(SIGN(V1335-W1335)&lt;&gt;SIGN(INDEX(Matches!$G$2:$G$201,MATCH($A1335&amp;"-10",Matches!$J$2:$J$201,0))-INDEX(Matches!$H$2:$H$201,MATCH($A1335&amp;"-10",Matches!$J$2:$J$201,0))),0,IF(V1335-W1335=INDEX(Matches!$G$2:$G$201,MATCH($A1335&amp;"-10",Matches!$J$2:$J$201,0))-INDEX(Matches!$H$2:$H$201,MATCH($A1335&amp;"-10",Matches!$J$2:$J$201,0)),3,2))))),""))</f>
        <v/>
      </c>
      <c r="AH1335" s="13" t="str">
        <f aca="false">IF($B1335="","",SUM(X1335:AG1335))</f>
        <v/>
      </c>
      <c r="AI1335" s="12" t="str">
        <f aca="false">IF($B1335="","",COUNTIF(X1335:AG1335,5))</f>
        <v/>
      </c>
      <c r="AJ1335" s="12" t="str">
        <f aca="false">IF($B1335="","",COUNTIF(X1335:AG1335,"&gt;=2"))</f>
        <v/>
      </c>
      <c r="AK1335" s="12" t="str">
        <f aca="false">IF($B1335="","",COUNT(X1335:AG1335))</f>
        <v/>
      </c>
    </row>
    <row r="1336" customFormat="false" ht="15" hidden="false" customHeight="false" outlineLevel="0" collapsed="false">
      <c r="A1336" s="7"/>
      <c r="B1336" s="7"/>
      <c r="C1336" s="11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12" t="str">
        <f aca="false">IF(OR($B1336="",D1336="",E1336=""),"",IFERROR(IF(OR(INDEX(Matches!$I$2:$I$201,MATCH($A1336&amp;"-1",Matches!$J$2:$J$201,0))="Void",INDEX(Matches!$G$2:$G$201,MATCH($A1336&amp;"-1",Matches!$J$2:$J$201,0))="",INDEX(Matches!$H$2:$H$201,MATCH($A1336&amp;"-1",Matches!$J$2:$J$201,0))=""),"",IF(AND($C1336&lt;&gt;"",INDEX(Matches!$F$2:$F$201,MATCH($A1336&amp;"-1",Matches!$J$2:$J$201,0))&lt;&gt;"",$C1336&gt;=INDEX(Matches!$F$2:$F$201,MATCH($A1336&amp;"-1",Matches!$J$2:$J$201,0))),"",IF(AND(D1336=INDEX(Matches!$G$2:$G$201,MATCH($A1336&amp;"-1",Matches!$J$2:$J$201,0)),E1336=INDEX(Matches!$H$2:$H$201,MATCH($A1336&amp;"-1",Matches!$J$2:$J$201,0))),5,IF(SIGN(D1336-E1336)&lt;&gt;SIGN(INDEX(Matches!$G$2:$G$201,MATCH($A1336&amp;"-1",Matches!$J$2:$J$201,0))-INDEX(Matches!$H$2:$H$201,MATCH($A1336&amp;"-1",Matches!$J$2:$J$201,0))),0,IF(D1336-E1336=INDEX(Matches!$G$2:$G$201,MATCH($A1336&amp;"-1",Matches!$J$2:$J$201,0))-INDEX(Matches!$H$2:$H$201,MATCH($A1336&amp;"-1",Matches!$J$2:$J$201,0)),3,2))))),""))</f>
        <v/>
      </c>
      <c r="Y1336" s="12" t="str">
        <f aca="false">IF(OR($B1336="",F1336="",G1336=""),"",IFERROR(IF(OR(INDEX(Matches!$I$2:$I$201,MATCH($A1336&amp;"-2",Matches!$J$2:$J$201,0))="Void",INDEX(Matches!$G$2:$G$201,MATCH($A1336&amp;"-2",Matches!$J$2:$J$201,0))="",INDEX(Matches!$H$2:$H$201,MATCH($A1336&amp;"-2",Matches!$J$2:$J$201,0))=""),"",IF(AND($C1336&lt;&gt;"",INDEX(Matches!$F$2:$F$201,MATCH($A1336&amp;"-2",Matches!$J$2:$J$201,0))&lt;&gt;"",$C1336&gt;=INDEX(Matches!$F$2:$F$201,MATCH($A1336&amp;"-2",Matches!$J$2:$J$201,0))),"",IF(AND(F1336=INDEX(Matches!$G$2:$G$201,MATCH($A1336&amp;"-2",Matches!$J$2:$J$201,0)),G1336=INDEX(Matches!$H$2:$H$201,MATCH($A1336&amp;"-2",Matches!$J$2:$J$201,0))),5,IF(SIGN(F1336-G1336)&lt;&gt;SIGN(INDEX(Matches!$G$2:$G$201,MATCH($A1336&amp;"-2",Matches!$J$2:$J$201,0))-INDEX(Matches!$H$2:$H$201,MATCH($A1336&amp;"-2",Matches!$J$2:$J$201,0))),0,IF(F1336-G1336=INDEX(Matches!$G$2:$G$201,MATCH($A1336&amp;"-2",Matches!$J$2:$J$201,0))-INDEX(Matches!$H$2:$H$201,MATCH($A1336&amp;"-2",Matches!$J$2:$J$201,0)),3,2))))),""))</f>
        <v/>
      </c>
      <c r="Z1336" s="12" t="str">
        <f aca="false">IF(OR($B1336="",H1336="",I1336=""),"",IFERROR(IF(OR(INDEX(Matches!$I$2:$I$201,MATCH($A1336&amp;"-3",Matches!$J$2:$J$201,0))="Void",INDEX(Matches!$G$2:$G$201,MATCH($A1336&amp;"-3",Matches!$J$2:$J$201,0))="",INDEX(Matches!$H$2:$H$201,MATCH($A1336&amp;"-3",Matches!$J$2:$J$201,0))=""),"",IF(AND($C1336&lt;&gt;"",INDEX(Matches!$F$2:$F$201,MATCH($A1336&amp;"-3",Matches!$J$2:$J$201,0))&lt;&gt;"",$C1336&gt;=INDEX(Matches!$F$2:$F$201,MATCH($A1336&amp;"-3",Matches!$J$2:$J$201,0))),"",IF(AND(H1336=INDEX(Matches!$G$2:$G$201,MATCH($A1336&amp;"-3",Matches!$J$2:$J$201,0)),I1336=INDEX(Matches!$H$2:$H$201,MATCH($A1336&amp;"-3",Matches!$J$2:$J$201,0))),5,IF(SIGN(H1336-I1336)&lt;&gt;SIGN(INDEX(Matches!$G$2:$G$201,MATCH($A1336&amp;"-3",Matches!$J$2:$J$201,0))-INDEX(Matches!$H$2:$H$201,MATCH($A1336&amp;"-3",Matches!$J$2:$J$201,0))),0,IF(H1336-I1336=INDEX(Matches!$G$2:$G$201,MATCH($A1336&amp;"-3",Matches!$J$2:$J$201,0))-INDEX(Matches!$H$2:$H$201,MATCH($A1336&amp;"-3",Matches!$J$2:$J$201,0)),3,2))))),""))</f>
        <v/>
      </c>
      <c r="AA1336" s="12" t="str">
        <f aca="false">IF(OR($B1336="",J1336="",K1336=""),"",IFERROR(IF(OR(INDEX(Matches!$I$2:$I$201,MATCH($A1336&amp;"-4",Matches!$J$2:$J$201,0))="Void",INDEX(Matches!$G$2:$G$201,MATCH($A1336&amp;"-4",Matches!$J$2:$J$201,0))="",INDEX(Matches!$H$2:$H$201,MATCH($A1336&amp;"-4",Matches!$J$2:$J$201,0))=""),"",IF(AND($C1336&lt;&gt;"",INDEX(Matches!$F$2:$F$201,MATCH($A1336&amp;"-4",Matches!$J$2:$J$201,0))&lt;&gt;"",$C1336&gt;=INDEX(Matches!$F$2:$F$201,MATCH($A1336&amp;"-4",Matches!$J$2:$J$201,0))),"",IF(AND(J1336=INDEX(Matches!$G$2:$G$201,MATCH($A1336&amp;"-4",Matches!$J$2:$J$201,0)),K1336=INDEX(Matches!$H$2:$H$201,MATCH($A1336&amp;"-4",Matches!$J$2:$J$201,0))),5,IF(SIGN(J1336-K1336)&lt;&gt;SIGN(INDEX(Matches!$G$2:$G$201,MATCH($A1336&amp;"-4",Matches!$J$2:$J$201,0))-INDEX(Matches!$H$2:$H$201,MATCH($A1336&amp;"-4",Matches!$J$2:$J$201,0))),0,IF(J1336-K1336=INDEX(Matches!$G$2:$G$201,MATCH($A1336&amp;"-4",Matches!$J$2:$J$201,0))-INDEX(Matches!$H$2:$H$201,MATCH($A1336&amp;"-4",Matches!$J$2:$J$201,0)),3,2))))),""))</f>
        <v/>
      </c>
      <c r="AB1336" s="12" t="str">
        <f aca="false">IF(OR($B1336="",L1336="",M1336=""),"",IFERROR(IF(OR(INDEX(Matches!$I$2:$I$201,MATCH($A1336&amp;"-5",Matches!$J$2:$J$201,0))="Void",INDEX(Matches!$G$2:$G$201,MATCH($A1336&amp;"-5",Matches!$J$2:$J$201,0))="",INDEX(Matches!$H$2:$H$201,MATCH($A1336&amp;"-5",Matches!$J$2:$J$201,0))=""),"",IF(AND($C1336&lt;&gt;"",INDEX(Matches!$F$2:$F$201,MATCH($A1336&amp;"-5",Matches!$J$2:$J$201,0))&lt;&gt;"",$C1336&gt;=INDEX(Matches!$F$2:$F$201,MATCH($A1336&amp;"-5",Matches!$J$2:$J$201,0))),"",IF(AND(L1336=INDEX(Matches!$G$2:$G$201,MATCH($A1336&amp;"-5",Matches!$J$2:$J$201,0)),M1336=INDEX(Matches!$H$2:$H$201,MATCH($A1336&amp;"-5",Matches!$J$2:$J$201,0))),5,IF(SIGN(L1336-M1336)&lt;&gt;SIGN(INDEX(Matches!$G$2:$G$201,MATCH($A1336&amp;"-5",Matches!$J$2:$J$201,0))-INDEX(Matches!$H$2:$H$201,MATCH($A1336&amp;"-5",Matches!$J$2:$J$201,0))),0,IF(L1336-M1336=INDEX(Matches!$G$2:$G$201,MATCH($A1336&amp;"-5",Matches!$J$2:$J$201,0))-INDEX(Matches!$H$2:$H$201,MATCH($A1336&amp;"-5",Matches!$J$2:$J$201,0)),3,2))))),""))</f>
        <v/>
      </c>
      <c r="AC1336" s="12" t="str">
        <f aca="false">IF(OR($B1336="",N1336="",O1336=""),"",IFERROR(IF(OR(INDEX(Matches!$I$2:$I$201,MATCH($A1336&amp;"-6",Matches!$J$2:$J$201,0))="Void",INDEX(Matches!$G$2:$G$201,MATCH($A1336&amp;"-6",Matches!$J$2:$J$201,0))="",INDEX(Matches!$H$2:$H$201,MATCH($A1336&amp;"-6",Matches!$J$2:$J$201,0))=""),"",IF(AND($C1336&lt;&gt;"",INDEX(Matches!$F$2:$F$201,MATCH($A1336&amp;"-6",Matches!$J$2:$J$201,0))&lt;&gt;"",$C1336&gt;=INDEX(Matches!$F$2:$F$201,MATCH($A1336&amp;"-6",Matches!$J$2:$J$201,0))),"",IF(AND(N1336=INDEX(Matches!$G$2:$G$201,MATCH($A1336&amp;"-6",Matches!$J$2:$J$201,0)),O1336=INDEX(Matches!$H$2:$H$201,MATCH($A1336&amp;"-6",Matches!$J$2:$J$201,0))),5,IF(SIGN(N1336-O1336)&lt;&gt;SIGN(INDEX(Matches!$G$2:$G$201,MATCH($A1336&amp;"-6",Matches!$J$2:$J$201,0))-INDEX(Matches!$H$2:$H$201,MATCH($A1336&amp;"-6",Matches!$J$2:$J$201,0))),0,IF(N1336-O1336=INDEX(Matches!$G$2:$G$201,MATCH($A1336&amp;"-6",Matches!$J$2:$J$201,0))-INDEX(Matches!$H$2:$H$201,MATCH($A1336&amp;"-6",Matches!$J$2:$J$201,0)),3,2))))),""))</f>
        <v/>
      </c>
      <c r="AD1336" s="12" t="str">
        <f aca="false">IF(OR($B1336="",P1336="",Q1336=""),"",IFERROR(IF(OR(INDEX(Matches!$I$2:$I$201,MATCH($A1336&amp;"-7",Matches!$J$2:$J$201,0))="Void",INDEX(Matches!$G$2:$G$201,MATCH($A1336&amp;"-7",Matches!$J$2:$J$201,0))="",INDEX(Matches!$H$2:$H$201,MATCH($A1336&amp;"-7",Matches!$J$2:$J$201,0))=""),"",IF(AND($C1336&lt;&gt;"",INDEX(Matches!$F$2:$F$201,MATCH($A1336&amp;"-7",Matches!$J$2:$J$201,0))&lt;&gt;"",$C1336&gt;=INDEX(Matches!$F$2:$F$201,MATCH($A1336&amp;"-7",Matches!$J$2:$J$201,0))),"",IF(AND(P1336=INDEX(Matches!$G$2:$G$201,MATCH($A1336&amp;"-7",Matches!$J$2:$J$201,0)),Q1336=INDEX(Matches!$H$2:$H$201,MATCH($A1336&amp;"-7",Matches!$J$2:$J$201,0))),5,IF(SIGN(P1336-Q1336)&lt;&gt;SIGN(INDEX(Matches!$G$2:$G$201,MATCH($A1336&amp;"-7",Matches!$J$2:$J$201,0))-INDEX(Matches!$H$2:$H$201,MATCH($A1336&amp;"-7",Matches!$J$2:$J$201,0))),0,IF(P1336-Q1336=INDEX(Matches!$G$2:$G$201,MATCH($A1336&amp;"-7",Matches!$J$2:$J$201,0))-INDEX(Matches!$H$2:$H$201,MATCH($A1336&amp;"-7",Matches!$J$2:$J$201,0)),3,2))))),""))</f>
        <v/>
      </c>
      <c r="AE1336" s="12" t="str">
        <f aca="false">IF(OR($B1336="",R1336="",S1336=""),"",IFERROR(IF(OR(INDEX(Matches!$I$2:$I$201,MATCH($A1336&amp;"-8",Matches!$J$2:$J$201,0))="Void",INDEX(Matches!$G$2:$G$201,MATCH($A1336&amp;"-8",Matches!$J$2:$J$201,0))="",INDEX(Matches!$H$2:$H$201,MATCH($A1336&amp;"-8",Matches!$J$2:$J$201,0))=""),"",IF(AND($C1336&lt;&gt;"",INDEX(Matches!$F$2:$F$201,MATCH($A1336&amp;"-8",Matches!$J$2:$J$201,0))&lt;&gt;"",$C1336&gt;=INDEX(Matches!$F$2:$F$201,MATCH($A1336&amp;"-8",Matches!$J$2:$J$201,0))),"",IF(AND(R1336=INDEX(Matches!$G$2:$G$201,MATCH($A1336&amp;"-8",Matches!$J$2:$J$201,0)),S1336=INDEX(Matches!$H$2:$H$201,MATCH($A1336&amp;"-8",Matches!$J$2:$J$201,0))),5,IF(SIGN(R1336-S1336)&lt;&gt;SIGN(INDEX(Matches!$G$2:$G$201,MATCH($A1336&amp;"-8",Matches!$J$2:$J$201,0))-INDEX(Matches!$H$2:$H$201,MATCH($A1336&amp;"-8",Matches!$J$2:$J$201,0))),0,IF(R1336-S1336=INDEX(Matches!$G$2:$G$201,MATCH($A1336&amp;"-8",Matches!$J$2:$J$201,0))-INDEX(Matches!$H$2:$H$201,MATCH($A1336&amp;"-8",Matches!$J$2:$J$201,0)),3,2))))),""))</f>
        <v/>
      </c>
      <c r="AF1336" s="12" t="str">
        <f aca="false">IF(OR($B1336="",T1336="",U1336=""),"",IFERROR(IF(OR(INDEX(Matches!$I$2:$I$201,MATCH($A1336&amp;"-9",Matches!$J$2:$J$201,0))="Void",INDEX(Matches!$G$2:$G$201,MATCH($A1336&amp;"-9",Matches!$J$2:$J$201,0))="",INDEX(Matches!$H$2:$H$201,MATCH($A1336&amp;"-9",Matches!$J$2:$J$201,0))=""),"",IF(AND($C1336&lt;&gt;"",INDEX(Matches!$F$2:$F$201,MATCH($A1336&amp;"-9",Matches!$J$2:$J$201,0))&lt;&gt;"",$C1336&gt;=INDEX(Matches!$F$2:$F$201,MATCH($A1336&amp;"-9",Matches!$J$2:$J$201,0))),"",IF(AND(T1336=INDEX(Matches!$G$2:$G$201,MATCH($A1336&amp;"-9",Matches!$J$2:$J$201,0)),U1336=INDEX(Matches!$H$2:$H$201,MATCH($A1336&amp;"-9",Matches!$J$2:$J$201,0))),5,IF(SIGN(T1336-U1336)&lt;&gt;SIGN(INDEX(Matches!$G$2:$G$201,MATCH($A1336&amp;"-9",Matches!$J$2:$J$201,0))-INDEX(Matches!$H$2:$H$201,MATCH($A1336&amp;"-9",Matches!$J$2:$J$201,0))),0,IF(T1336-U1336=INDEX(Matches!$G$2:$G$201,MATCH($A1336&amp;"-9",Matches!$J$2:$J$201,0))-INDEX(Matches!$H$2:$H$201,MATCH($A1336&amp;"-9",Matches!$J$2:$J$201,0)),3,2))))),""))</f>
        <v/>
      </c>
      <c r="AG1336" s="12" t="str">
        <f aca="false">IF(OR($B1336="",V1336="",W1336=""),"",IFERROR(IF(OR(INDEX(Matches!$I$2:$I$201,MATCH($A1336&amp;"-10",Matches!$J$2:$J$201,0))="Void",INDEX(Matches!$G$2:$G$201,MATCH($A1336&amp;"-10",Matches!$J$2:$J$201,0))="",INDEX(Matches!$H$2:$H$201,MATCH($A1336&amp;"-10",Matches!$J$2:$J$201,0))=""),"",IF(AND($C1336&lt;&gt;"",INDEX(Matches!$F$2:$F$201,MATCH($A1336&amp;"-10",Matches!$J$2:$J$201,0))&lt;&gt;"",$C1336&gt;=INDEX(Matches!$F$2:$F$201,MATCH($A1336&amp;"-10",Matches!$J$2:$J$201,0))),"",IF(AND(V1336=INDEX(Matches!$G$2:$G$201,MATCH($A1336&amp;"-10",Matches!$J$2:$J$201,0)),W1336=INDEX(Matches!$H$2:$H$201,MATCH($A1336&amp;"-10",Matches!$J$2:$J$201,0))),5,IF(SIGN(V1336-W1336)&lt;&gt;SIGN(INDEX(Matches!$G$2:$G$201,MATCH($A1336&amp;"-10",Matches!$J$2:$J$201,0))-INDEX(Matches!$H$2:$H$201,MATCH($A1336&amp;"-10",Matches!$J$2:$J$201,0))),0,IF(V1336-W1336=INDEX(Matches!$G$2:$G$201,MATCH($A1336&amp;"-10",Matches!$J$2:$J$201,0))-INDEX(Matches!$H$2:$H$201,MATCH($A1336&amp;"-10",Matches!$J$2:$J$201,0)),3,2))))),""))</f>
        <v/>
      </c>
      <c r="AH1336" s="13" t="str">
        <f aca="false">IF($B1336="","",SUM(X1336:AG1336))</f>
        <v/>
      </c>
      <c r="AI1336" s="12" t="str">
        <f aca="false">IF($B1336="","",COUNTIF(X1336:AG1336,5))</f>
        <v/>
      </c>
      <c r="AJ1336" s="12" t="str">
        <f aca="false">IF($B1336="","",COUNTIF(X1336:AG1336,"&gt;=2"))</f>
        <v/>
      </c>
      <c r="AK1336" s="12" t="str">
        <f aca="false">IF($B1336="","",COUNT(X1336:AG1336))</f>
        <v/>
      </c>
    </row>
    <row r="1337" customFormat="false" ht="15" hidden="false" customHeight="false" outlineLevel="0" collapsed="false">
      <c r="A1337" s="7"/>
      <c r="B1337" s="7"/>
      <c r="C1337" s="11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12" t="str">
        <f aca="false">IF(OR($B1337="",D1337="",E1337=""),"",IFERROR(IF(OR(INDEX(Matches!$I$2:$I$201,MATCH($A1337&amp;"-1",Matches!$J$2:$J$201,0))="Void",INDEX(Matches!$G$2:$G$201,MATCH($A1337&amp;"-1",Matches!$J$2:$J$201,0))="",INDEX(Matches!$H$2:$H$201,MATCH($A1337&amp;"-1",Matches!$J$2:$J$201,0))=""),"",IF(AND($C1337&lt;&gt;"",INDEX(Matches!$F$2:$F$201,MATCH($A1337&amp;"-1",Matches!$J$2:$J$201,0))&lt;&gt;"",$C1337&gt;=INDEX(Matches!$F$2:$F$201,MATCH($A1337&amp;"-1",Matches!$J$2:$J$201,0))),"",IF(AND(D1337=INDEX(Matches!$G$2:$G$201,MATCH($A1337&amp;"-1",Matches!$J$2:$J$201,0)),E1337=INDEX(Matches!$H$2:$H$201,MATCH($A1337&amp;"-1",Matches!$J$2:$J$201,0))),5,IF(SIGN(D1337-E1337)&lt;&gt;SIGN(INDEX(Matches!$G$2:$G$201,MATCH($A1337&amp;"-1",Matches!$J$2:$J$201,0))-INDEX(Matches!$H$2:$H$201,MATCH($A1337&amp;"-1",Matches!$J$2:$J$201,0))),0,IF(D1337-E1337=INDEX(Matches!$G$2:$G$201,MATCH($A1337&amp;"-1",Matches!$J$2:$J$201,0))-INDEX(Matches!$H$2:$H$201,MATCH($A1337&amp;"-1",Matches!$J$2:$J$201,0)),3,2))))),""))</f>
        <v/>
      </c>
      <c r="Y1337" s="12" t="str">
        <f aca="false">IF(OR($B1337="",F1337="",G1337=""),"",IFERROR(IF(OR(INDEX(Matches!$I$2:$I$201,MATCH($A1337&amp;"-2",Matches!$J$2:$J$201,0))="Void",INDEX(Matches!$G$2:$G$201,MATCH($A1337&amp;"-2",Matches!$J$2:$J$201,0))="",INDEX(Matches!$H$2:$H$201,MATCH($A1337&amp;"-2",Matches!$J$2:$J$201,0))=""),"",IF(AND($C1337&lt;&gt;"",INDEX(Matches!$F$2:$F$201,MATCH($A1337&amp;"-2",Matches!$J$2:$J$201,0))&lt;&gt;"",$C1337&gt;=INDEX(Matches!$F$2:$F$201,MATCH($A1337&amp;"-2",Matches!$J$2:$J$201,0))),"",IF(AND(F1337=INDEX(Matches!$G$2:$G$201,MATCH($A1337&amp;"-2",Matches!$J$2:$J$201,0)),G1337=INDEX(Matches!$H$2:$H$201,MATCH($A1337&amp;"-2",Matches!$J$2:$J$201,0))),5,IF(SIGN(F1337-G1337)&lt;&gt;SIGN(INDEX(Matches!$G$2:$G$201,MATCH($A1337&amp;"-2",Matches!$J$2:$J$201,0))-INDEX(Matches!$H$2:$H$201,MATCH($A1337&amp;"-2",Matches!$J$2:$J$201,0))),0,IF(F1337-G1337=INDEX(Matches!$G$2:$G$201,MATCH($A1337&amp;"-2",Matches!$J$2:$J$201,0))-INDEX(Matches!$H$2:$H$201,MATCH($A1337&amp;"-2",Matches!$J$2:$J$201,0)),3,2))))),""))</f>
        <v/>
      </c>
      <c r="Z1337" s="12" t="str">
        <f aca="false">IF(OR($B1337="",H1337="",I1337=""),"",IFERROR(IF(OR(INDEX(Matches!$I$2:$I$201,MATCH($A1337&amp;"-3",Matches!$J$2:$J$201,0))="Void",INDEX(Matches!$G$2:$G$201,MATCH($A1337&amp;"-3",Matches!$J$2:$J$201,0))="",INDEX(Matches!$H$2:$H$201,MATCH($A1337&amp;"-3",Matches!$J$2:$J$201,0))=""),"",IF(AND($C1337&lt;&gt;"",INDEX(Matches!$F$2:$F$201,MATCH($A1337&amp;"-3",Matches!$J$2:$J$201,0))&lt;&gt;"",$C1337&gt;=INDEX(Matches!$F$2:$F$201,MATCH($A1337&amp;"-3",Matches!$J$2:$J$201,0))),"",IF(AND(H1337=INDEX(Matches!$G$2:$G$201,MATCH($A1337&amp;"-3",Matches!$J$2:$J$201,0)),I1337=INDEX(Matches!$H$2:$H$201,MATCH($A1337&amp;"-3",Matches!$J$2:$J$201,0))),5,IF(SIGN(H1337-I1337)&lt;&gt;SIGN(INDEX(Matches!$G$2:$G$201,MATCH($A1337&amp;"-3",Matches!$J$2:$J$201,0))-INDEX(Matches!$H$2:$H$201,MATCH($A1337&amp;"-3",Matches!$J$2:$J$201,0))),0,IF(H1337-I1337=INDEX(Matches!$G$2:$G$201,MATCH($A1337&amp;"-3",Matches!$J$2:$J$201,0))-INDEX(Matches!$H$2:$H$201,MATCH($A1337&amp;"-3",Matches!$J$2:$J$201,0)),3,2))))),""))</f>
        <v/>
      </c>
      <c r="AA1337" s="12" t="str">
        <f aca="false">IF(OR($B1337="",J1337="",K1337=""),"",IFERROR(IF(OR(INDEX(Matches!$I$2:$I$201,MATCH($A1337&amp;"-4",Matches!$J$2:$J$201,0))="Void",INDEX(Matches!$G$2:$G$201,MATCH($A1337&amp;"-4",Matches!$J$2:$J$201,0))="",INDEX(Matches!$H$2:$H$201,MATCH($A1337&amp;"-4",Matches!$J$2:$J$201,0))=""),"",IF(AND($C1337&lt;&gt;"",INDEX(Matches!$F$2:$F$201,MATCH($A1337&amp;"-4",Matches!$J$2:$J$201,0))&lt;&gt;"",$C1337&gt;=INDEX(Matches!$F$2:$F$201,MATCH($A1337&amp;"-4",Matches!$J$2:$J$201,0))),"",IF(AND(J1337=INDEX(Matches!$G$2:$G$201,MATCH($A1337&amp;"-4",Matches!$J$2:$J$201,0)),K1337=INDEX(Matches!$H$2:$H$201,MATCH($A1337&amp;"-4",Matches!$J$2:$J$201,0))),5,IF(SIGN(J1337-K1337)&lt;&gt;SIGN(INDEX(Matches!$G$2:$G$201,MATCH($A1337&amp;"-4",Matches!$J$2:$J$201,0))-INDEX(Matches!$H$2:$H$201,MATCH($A1337&amp;"-4",Matches!$J$2:$J$201,0))),0,IF(J1337-K1337=INDEX(Matches!$G$2:$G$201,MATCH($A1337&amp;"-4",Matches!$J$2:$J$201,0))-INDEX(Matches!$H$2:$H$201,MATCH($A1337&amp;"-4",Matches!$J$2:$J$201,0)),3,2))))),""))</f>
        <v/>
      </c>
      <c r="AB1337" s="12" t="str">
        <f aca="false">IF(OR($B1337="",L1337="",M1337=""),"",IFERROR(IF(OR(INDEX(Matches!$I$2:$I$201,MATCH($A1337&amp;"-5",Matches!$J$2:$J$201,0))="Void",INDEX(Matches!$G$2:$G$201,MATCH($A1337&amp;"-5",Matches!$J$2:$J$201,0))="",INDEX(Matches!$H$2:$H$201,MATCH($A1337&amp;"-5",Matches!$J$2:$J$201,0))=""),"",IF(AND($C1337&lt;&gt;"",INDEX(Matches!$F$2:$F$201,MATCH($A1337&amp;"-5",Matches!$J$2:$J$201,0))&lt;&gt;"",$C1337&gt;=INDEX(Matches!$F$2:$F$201,MATCH($A1337&amp;"-5",Matches!$J$2:$J$201,0))),"",IF(AND(L1337=INDEX(Matches!$G$2:$G$201,MATCH($A1337&amp;"-5",Matches!$J$2:$J$201,0)),M1337=INDEX(Matches!$H$2:$H$201,MATCH($A1337&amp;"-5",Matches!$J$2:$J$201,0))),5,IF(SIGN(L1337-M1337)&lt;&gt;SIGN(INDEX(Matches!$G$2:$G$201,MATCH($A1337&amp;"-5",Matches!$J$2:$J$201,0))-INDEX(Matches!$H$2:$H$201,MATCH($A1337&amp;"-5",Matches!$J$2:$J$201,0))),0,IF(L1337-M1337=INDEX(Matches!$G$2:$G$201,MATCH($A1337&amp;"-5",Matches!$J$2:$J$201,0))-INDEX(Matches!$H$2:$H$201,MATCH($A1337&amp;"-5",Matches!$J$2:$J$201,0)),3,2))))),""))</f>
        <v/>
      </c>
      <c r="AC1337" s="12" t="str">
        <f aca="false">IF(OR($B1337="",N1337="",O1337=""),"",IFERROR(IF(OR(INDEX(Matches!$I$2:$I$201,MATCH($A1337&amp;"-6",Matches!$J$2:$J$201,0))="Void",INDEX(Matches!$G$2:$G$201,MATCH($A1337&amp;"-6",Matches!$J$2:$J$201,0))="",INDEX(Matches!$H$2:$H$201,MATCH($A1337&amp;"-6",Matches!$J$2:$J$201,0))=""),"",IF(AND($C1337&lt;&gt;"",INDEX(Matches!$F$2:$F$201,MATCH($A1337&amp;"-6",Matches!$J$2:$J$201,0))&lt;&gt;"",$C1337&gt;=INDEX(Matches!$F$2:$F$201,MATCH($A1337&amp;"-6",Matches!$J$2:$J$201,0))),"",IF(AND(N1337=INDEX(Matches!$G$2:$G$201,MATCH($A1337&amp;"-6",Matches!$J$2:$J$201,0)),O1337=INDEX(Matches!$H$2:$H$201,MATCH($A1337&amp;"-6",Matches!$J$2:$J$201,0))),5,IF(SIGN(N1337-O1337)&lt;&gt;SIGN(INDEX(Matches!$G$2:$G$201,MATCH($A1337&amp;"-6",Matches!$J$2:$J$201,0))-INDEX(Matches!$H$2:$H$201,MATCH($A1337&amp;"-6",Matches!$J$2:$J$201,0))),0,IF(N1337-O1337=INDEX(Matches!$G$2:$G$201,MATCH($A1337&amp;"-6",Matches!$J$2:$J$201,0))-INDEX(Matches!$H$2:$H$201,MATCH($A1337&amp;"-6",Matches!$J$2:$J$201,0)),3,2))))),""))</f>
        <v/>
      </c>
      <c r="AD1337" s="12" t="str">
        <f aca="false">IF(OR($B1337="",P1337="",Q1337=""),"",IFERROR(IF(OR(INDEX(Matches!$I$2:$I$201,MATCH($A1337&amp;"-7",Matches!$J$2:$J$201,0))="Void",INDEX(Matches!$G$2:$G$201,MATCH($A1337&amp;"-7",Matches!$J$2:$J$201,0))="",INDEX(Matches!$H$2:$H$201,MATCH($A1337&amp;"-7",Matches!$J$2:$J$201,0))=""),"",IF(AND($C1337&lt;&gt;"",INDEX(Matches!$F$2:$F$201,MATCH($A1337&amp;"-7",Matches!$J$2:$J$201,0))&lt;&gt;"",$C1337&gt;=INDEX(Matches!$F$2:$F$201,MATCH($A1337&amp;"-7",Matches!$J$2:$J$201,0))),"",IF(AND(P1337=INDEX(Matches!$G$2:$G$201,MATCH($A1337&amp;"-7",Matches!$J$2:$J$201,0)),Q1337=INDEX(Matches!$H$2:$H$201,MATCH($A1337&amp;"-7",Matches!$J$2:$J$201,0))),5,IF(SIGN(P1337-Q1337)&lt;&gt;SIGN(INDEX(Matches!$G$2:$G$201,MATCH($A1337&amp;"-7",Matches!$J$2:$J$201,0))-INDEX(Matches!$H$2:$H$201,MATCH($A1337&amp;"-7",Matches!$J$2:$J$201,0))),0,IF(P1337-Q1337=INDEX(Matches!$G$2:$G$201,MATCH($A1337&amp;"-7",Matches!$J$2:$J$201,0))-INDEX(Matches!$H$2:$H$201,MATCH($A1337&amp;"-7",Matches!$J$2:$J$201,0)),3,2))))),""))</f>
        <v/>
      </c>
      <c r="AE1337" s="12" t="str">
        <f aca="false">IF(OR($B1337="",R1337="",S1337=""),"",IFERROR(IF(OR(INDEX(Matches!$I$2:$I$201,MATCH($A1337&amp;"-8",Matches!$J$2:$J$201,0))="Void",INDEX(Matches!$G$2:$G$201,MATCH($A1337&amp;"-8",Matches!$J$2:$J$201,0))="",INDEX(Matches!$H$2:$H$201,MATCH($A1337&amp;"-8",Matches!$J$2:$J$201,0))=""),"",IF(AND($C1337&lt;&gt;"",INDEX(Matches!$F$2:$F$201,MATCH($A1337&amp;"-8",Matches!$J$2:$J$201,0))&lt;&gt;"",$C1337&gt;=INDEX(Matches!$F$2:$F$201,MATCH($A1337&amp;"-8",Matches!$J$2:$J$201,0))),"",IF(AND(R1337=INDEX(Matches!$G$2:$G$201,MATCH($A1337&amp;"-8",Matches!$J$2:$J$201,0)),S1337=INDEX(Matches!$H$2:$H$201,MATCH($A1337&amp;"-8",Matches!$J$2:$J$201,0))),5,IF(SIGN(R1337-S1337)&lt;&gt;SIGN(INDEX(Matches!$G$2:$G$201,MATCH($A1337&amp;"-8",Matches!$J$2:$J$201,0))-INDEX(Matches!$H$2:$H$201,MATCH($A1337&amp;"-8",Matches!$J$2:$J$201,0))),0,IF(R1337-S1337=INDEX(Matches!$G$2:$G$201,MATCH($A1337&amp;"-8",Matches!$J$2:$J$201,0))-INDEX(Matches!$H$2:$H$201,MATCH($A1337&amp;"-8",Matches!$J$2:$J$201,0)),3,2))))),""))</f>
        <v/>
      </c>
      <c r="AF1337" s="12" t="str">
        <f aca="false">IF(OR($B1337="",T1337="",U1337=""),"",IFERROR(IF(OR(INDEX(Matches!$I$2:$I$201,MATCH($A1337&amp;"-9",Matches!$J$2:$J$201,0))="Void",INDEX(Matches!$G$2:$G$201,MATCH($A1337&amp;"-9",Matches!$J$2:$J$201,0))="",INDEX(Matches!$H$2:$H$201,MATCH($A1337&amp;"-9",Matches!$J$2:$J$201,0))=""),"",IF(AND($C1337&lt;&gt;"",INDEX(Matches!$F$2:$F$201,MATCH($A1337&amp;"-9",Matches!$J$2:$J$201,0))&lt;&gt;"",$C1337&gt;=INDEX(Matches!$F$2:$F$201,MATCH($A1337&amp;"-9",Matches!$J$2:$J$201,0))),"",IF(AND(T1337=INDEX(Matches!$G$2:$G$201,MATCH($A1337&amp;"-9",Matches!$J$2:$J$201,0)),U1337=INDEX(Matches!$H$2:$H$201,MATCH($A1337&amp;"-9",Matches!$J$2:$J$201,0))),5,IF(SIGN(T1337-U1337)&lt;&gt;SIGN(INDEX(Matches!$G$2:$G$201,MATCH($A1337&amp;"-9",Matches!$J$2:$J$201,0))-INDEX(Matches!$H$2:$H$201,MATCH($A1337&amp;"-9",Matches!$J$2:$J$201,0))),0,IF(T1337-U1337=INDEX(Matches!$G$2:$G$201,MATCH($A1337&amp;"-9",Matches!$J$2:$J$201,0))-INDEX(Matches!$H$2:$H$201,MATCH($A1337&amp;"-9",Matches!$J$2:$J$201,0)),3,2))))),""))</f>
        <v/>
      </c>
      <c r="AG1337" s="12" t="str">
        <f aca="false">IF(OR($B1337="",V1337="",W1337=""),"",IFERROR(IF(OR(INDEX(Matches!$I$2:$I$201,MATCH($A1337&amp;"-10",Matches!$J$2:$J$201,0))="Void",INDEX(Matches!$G$2:$G$201,MATCH($A1337&amp;"-10",Matches!$J$2:$J$201,0))="",INDEX(Matches!$H$2:$H$201,MATCH($A1337&amp;"-10",Matches!$J$2:$J$201,0))=""),"",IF(AND($C1337&lt;&gt;"",INDEX(Matches!$F$2:$F$201,MATCH($A1337&amp;"-10",Matches!$J$2:$J$201,0))&lt;&gt;"",$C1337&gt;=INDEX(Matches!$F$2:$F$201,MATCH($A1337&amp;"-10",Matches!$J$2:$J$201,0))),"",IF(AND(V1337=INDEX(Matches!$G$2:$G$201,MATCH($A1337&amp;"-10",Matches!$J$2:$J$201,0)),W1337=INDEX(Matches!$H$2:$H$201,MATCH($A1337&amp;"-10",Matches!$J$2:$J$201,0))),5,IF(SIGN(V1337-W1337)&lt;&gt;SIGN(INDEX(Matches!$G$2:$G$201,MATCH($A1337&amp;"-10",Matches!$J$2:$J$201,0))-INDEX(Matches!$H$2:$H$201,MATCH($A1337&amp;"-10",Matches!$J$2:$J$201,0))),0,IF(V1337-W1337=INDEX(Matches!$G$2:$G$201,MATCH($A1337&amp;"-10",Matches!$J$2:$J$201,0))-INDEX(Matches!$H$2:$H$201,MATCH($A1337&amp;"-10",Matches!$J$2:$J$201,0)),3,2))))),""))</f>
        <v/>
      </c>
      <c r="AH1337" s="13" t="str">
        <f aca="false">IF($B1337="","",SUM(X1337:AG1337))</f>
        <v/>
      </c>
      <c r="AI1337" s="12" t="str">
        <f aca="false">IF($B1337="","",COUNTIF(X1337:AG1337,5))</f>
        <v/>
      </c>
      <c r="AJ1337" s="12" t="str">
        <f aca="false">IF($B1337="","",COUNTIF(X1337:AG1337,"&gt;=2"))</f>
        <v/>
      </c>
      <c r="AK1337" s="12" t="str">
        <f aca="false">IF($B1337="","",COUNT(X1337:AG1337))</f>
        <v/>
      </c>
    </row>
    <row r="1338" customFormat="false" ht="15" hidden="false" customHeight="false" outlineLevel="0" collapsed="false">
      <c r="A1338" s="7"/>
      <c r="B1338" s="7"/>
      <c r="C1338" s="11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12" t="str">
        <f aca="false">IF(OR($B1338="",D1338="",E1338=""),"",IFERROR(IF(OR(INDEX(Matches!$I$2:$I$201,MATCH($A1338&amp;"-1",Matches!$J$2:$J$201,0))="Void",INDEX(Matches!$G$2:$G$201,MATCH($A1338&amp;"-1",Matches!$J$2:$J$201,0))="",INDEX(Matches!$H$2:$H$201,MATCH($A1338&amp;"-1",Matches!$J$2:$J$201,0))=""),"",IF(AND($C1338&lt;&gt;"",INDEX(Matches!$F$2:$F$201,MATCH($A1338&amp;"-1",Matches!$J$2:$J$201,0))&lt;&gt;"",$C1338&gt;=INDEX(Matches!$F$2:$F$201,MATCH($A1338&amp;"-1",Matches!$J$2:$J$201,0))),"",IF(AND(D1338=INDEX(Matches!$G$2:$G$201,MATCH($A1338&amp;"-1",Matches!$J$2:$J$201,0)),E1338=INDEX(Matches!$H$2:$H$201,MATCH($A1338&amp;"-1",Matches!$J$2:$J$201,0))),5,IF(SIGN(D1338-E1338)&lt;&gt;SIGN(INDEX(Matches!$G$2:$G$201,MATCH($A1338&amp;"-1",Matches!$J$2:$J$201,0))-INDEX(Matches!$H$2:$H$201,MATCH($A1338&amp;"-1",Matches!$J$2:$J$201,0))),0,IF(D1338-E1338=INDEX(Matches!$G$2:$G$201,MATCH($A1338&amp;"-1",Matches!$J$2:$J$201,0))-INDEX(Matches!$H$2:$H$201,MATCH($A1338&amp;"-1",Matches!$J$2:$J$201,0)),3,2))))),""))</f>
        <v/>
      </c>
      <c r="Y1338" s="12" t="str">
        <f aca="false">IF(OR($B1338="",F1338="",G1338=""),"",IFERROR(IF(OR(INDEX(Matches!$I$2:$I$201,MATCH($A1338&amp;"-2",Matches!$J$2:$J$201,0))="Void",INDEX(Matches!$G$2:$G$201,MATCH($A1338&amp;"-2",Matches!$J$2:$J$201,0))="",INDEX(Matches!$H$2:$H$201,MATCH($A1338&amp;"-2",Matches!$J$2:$J$201,0))=""),"",IF(AND($C1338&lt;&gt;"",INDEX(Matches!$F$2:$F$201,MATCH($A1338&amp;"-2",Matches!$J$2:$J$201,0))&lt;&gt;"",$C1338&gt;=INDEX(Matches!$F$2:$F$201,MATCH($A1338&amp;"-2",Matches!$J$2:$J$201,0))),"",IF(AND(F1338=INDEX(Matches!$G$2:$G$201,MATCH($A1338&amp;"-2",Matches!$J$2:$J$201,0)),G1338=INDEX(Matches!$H$2:$H$201,MATCH($A1338&amp;"-2",Matches!$J$2:$J$201,0))),5,IF(SIGN(F1338-G1338)&lt;&gt;SIGN(INDEX(Matches!$G$2:$G$201,MATCH($A1338&amp;"-2",Matches!$J$2:$J$201,0))-INDEX(Matches!$H$2:$H$201,MATCH($A1338&amp;"-2",Matches!$J$2:$J$201,0))),0,IF(F1338-G1338=INDEX(Matches!$G$2:$G$201,MATCH($A1338&amp;"-2",Matches!$J$2:$J$201,0))-INDEX(Matches!$H$2:$H$201,MATCH($A1338&amp;"-2",Matches!$J$2:$J$201,0)),3,2))))),""))</f>
        <v/>
      </c>
      <c r="Z1338" s="12" t="str">
        <f aca="false">IF(OR($B1338="",H1338="",I1338=""),"",IFERROR(IF(OR(INDEX(Matches!$I$2:$I$201,MATCH($A1338&amp;"-3",Matches!$J$2:$J$201,0))="Void",INDEX(Matches!$G$2:$G$201,MATCH($A1338&amp;"-3",Matches!$J$2:$J$201,0))="",INDEX(Matches!$H$2:$H$201,MATCH($A1338&amp;"-3",Matches!$J$2:$J$201,0))=""),"",IF(AND($C1338&lt;&gt;"",INDEX(Matches!$F$2:$F$201,MATCH($A1338&amp;"-3",Matches!$J$2:$J$201,0))&lt;&gt;"",$C1338&gt;=INDEX(Matches!$F$2:$F$201,MATCH($A1338&amp;"-3",Matches!$J$2:$J$201,0))),"",IF(AND(H1338=INDEX(Matches!$G$2:$G$201,MATCH($A1338&amp;"-3",Matches!$J$2:$J$201,0)),I1338=INDEX(Matches!$H$2:$H$201,MATCH($A1338&amp;"-3",Matches!$J$2:$J$201,0))),5,IF(SIGN(H1338-I1338)&lt;&gt;SIGN(INDEX(Matches!$G$2:$G$201,MATCH($A1338&amp;"-3",Matches!$J$2:$J$201,0))-INDEX(Matches!$H$2:$H$201,MATCH($A1338&amp;"-3",Matches!$J$2:$J$201,0))),0,IF(H1338-I1338=INDEX(Matches!$G$2:$G$201,MATCH($A1338&amp;"-3",Matches!$J$2:$J$201,0))-INDEX(Matches!$H$2:$H$201,MATCH($A1338&amp;"-3",Matches!$J$2:$J$201,0)),3,2))))),""))</f>
        <v/>
      </c>
      <c r="AA1338" s="12" t="str">
        <f aca="false">IF(OR($B1338="",J1338="",K1338=""),"",IFERROR(IF(OR(INDEX(Matches!$I$2:$I$201,MATCH($A1338&amp;"-4",Matches!$J$2:$J$201,0))="Void",INDEX(Matches!$G$2:$G$201,MATCH($A1338&amp;"-4",Matches!$J$2:$J$201,0))="",INDEX(Matches!$H$2:$H$201,MATCH($A1338&amp;"-4",Matches!$J$2:$J$201,0))=""),"",IF(AND($C1338&lt;&gt;"",INDEX(Matches!$F$2:$F$201,MATCH($A1338&amp;"-4",Matches!$J$2:$J$201,0))&lt;&gt;"",$C1338&gt;=INDEX(Matches!$F$2:$F$201,MATCH($A1338&amp;"-4",Matches!$J$2:$J$201,0))),"",IF(AND(J1338=INDEX(Matches!$G$2:$G$201,MATCH($A1338&amp;"-4",Matches!$J$2:$J$201,0)),K1338=INDEX(Matches!$H$2:$H$201,MATCH($A1338&amp;"-4",Matches!$J$2:$J$201,0))),5,IF(SIGN(J1338-K1338)&lt;&gt;SIGN(INDEX(Matches!$G$2:$G$201,MATCH($A1338&amp;"-4",Matches!$J$2:$J$201,0))-INDEX(Matches!$H$2:$H$201,MATCH($A1338&amp;"-4",Matches!$J$2:$J$201,0))),0,IF(J1338-K1338=INDEX(Matches!$G$2:$G$201,MATCH($A1338&amp;"-4",Matches!$J$2:$J$201,0))-INDEX(Matches!$H$2:$H$201,MATCH($A1338&amp;"-4",Matches!$J$2:$J$201,0)),3,2))))),""))</f>
        <v/>
      </c>
      <c r="AB1338" s="12" t="str">
        <f aca="false">IF(OR($B1338="",L1338="",M1338=""),"",IFERROR(IF(OR(INDEX(Matches!$I$2:$I$201,MATCH($A1338&amp;"-5",Matches!$J$2:$J$201,0))="Void",INDEX(Matches!$G$2:$G$201,MATCH($A1338&amp;"-5",Matches!$J$2:$J$201,0))="",INDEX(Matches!$H$2:$H$201,MATCH($A1338&amp;"-5",Matches!$J$2:$J$201,0))=""),"",IF(AND($C1338&lt;&gt;"",INDEX(Matches!$F$2:$F$201,MATCH($A1338&amp;"-5",Matches!$J$2:$J$201,0))&lt;&gt;"",$C1338&gt;=INDEX(Matches!$F$2:$F$201,MATCH($A1338&amp;"-5",Matches!$J$2:$J$201,0))),"",IF(AND(L1338=INDEX(Matches!$G$2:$G$201,MATCH($A1338&amp;"-5",Matches!$J$2:$J$201,0)),M1338=INDEX(Matches!$H$2:$H$201,MATCH($A1338&amp;"-5",Matches!$J$2:$J$201,0))),5,IF(SIGN(L1338-M1338)&lt;&gt;SIGN(INDEX(Matches!$G$2:$G$201,MATCH($A1338&amp;"-5",Matches!$J$2:$J$201,0))-INDEX(Matches!$H$2:$H$201,MATCH($A1338&amp;"-5",Matches!$J$2:$J$201,0))),0,IF(L1338-M1338=INDEX(Matches!$G$2:$G$201,MATCH($A1338&amp;"-5",Matches!$J$2:$J$201,0))-INDEX(Matches!$H$2:$H$201,MATCH($A1338&amp;"-5",Matches!$J$2:$J$201,0)),3,2))))),""))</f>
        <v/>
      </c>
      <c r="AC1338" s="12" t="str">
        <f aca="false">IF(OR($B1338="",N1338="",O1338=""),"",IFERROR(IF(OR(INDEX(Matches!$I$2:$I$201,MATCH($A1338&amp;"-6",Matches!$J$2:$J$201,0))="Void",INDEX(Matches!$G$2:$G$201,MATCH($A1338&amp;"-6",Matches!$J$2:$J$201,0))="",INDEX(Matches!$H$2:$H$201,MATCH($A1338&amp;"-6",Matches!$J$2:$J$201,0))=""),"",IF(AND($C1338&lt;&gt;"",INDEX(Matches!$F$2:$F$201,MATCH($A1338&amp;"-6",Matches!$J$2:$J$201,0))&lt;&gt;"",$C1338&gt;=INDEX(Matches!$F$2:$F$201,MATCH($A1338&amp;"-6",Matches!$J$2:$J$201,0))),"",IF(AND(N1338=INDEX(Matches!$G$2:$G$201,MATCH($A1338&amp;"-6",Matches!$J$2:$J$201,0)),O1338=INDEX(Matches!$H$2:$H$201,MATCH($A1338&amp;"-6",Matches!$J$2:$J$201,0))),5,IF(SIGN(N1338-O1338)&lt;&gt;SIGN(INDEX(Matches!$G$2:$G$201,MATCH($A1338&amp;"-6",Matches!$J$2:$J$201,0))-INDEX(Matches!$H$2:$H$201,MATCH($A1338&amp;"-6",Matches!$J$2:$J$201,0))),0,IF(N1338-O1338=INDEX(Matches!$G$2:$G$201,MATCH($A1338&amp;"-6",Matches!$J$2:$J$201,0))-INDEX(Matches!$H$2:$H$201,MATCH($A1338&amp;"-6",Matches!$J$2:$J$201,0)),3,2))))),""))</f>
        <v/>
      </c>
      <c r="AD1338" s="12" t="str">
        <f aca="false">IF(OR($B1338="",P1338="",Q1338=""),"",IFERROR(IF(OR(INDEX(Matches!$I$2:$I$201,MATCH($A1338&amp;"-7",Matches!$J$2:$J$201,0))="Void",INDEX(Matches!$G$2:$G$201,MATCH($A1338&amp;"-7",Matches!$J$2:$J$201,0))="",INDEX(Matches!$H$2:$H$201,MATCH($A1338&amp;"-7",Matches!$J$2:$J$201,0))=""),"",IF(AND($C1338&lt;&gt;"",INDEX(Matches!$F$2:$F$201,MATCH($A1338&amp;"-7",Matches!$J$2:$J$201,0))&lt;&gt;"",$C1338&gt;=INDEX(Matches!$F$2:$F$201,MATCH($A1338&amp;"-7",Matches!$J$2:$J$201,0))),"",IF(AND(P1338=INDEX(Matches!$G$2:$G$201,MATCH($A1338&amp;"-7",Matches!$J$2:$J$201,0)),Q1338=INDEX(Matches!$H$2:$H$201,MATCH($A1338&amp;"-7",Matches!$J$2:$J$201,0))),5,IF(SIGN(P1338-Q1338)&lt;&gt;SIGN(INDEX(Matches!$G$2:$G$201,MATCH($A1338&amp;"-7",Matches!$J$2:$J$201,0))-INDEX(Matches!$H$2:$H$201,MATCH($A1338&amp;"-7",Matches!$J$2:$J$201,0))),0,IF(P1338-Q1338=INDEX(Matches!$G$2:$G$201,MATCH($A1338&amp;"-7",Matches!$J$2:$J$201,0))-INDEX(Matches!$H$2:$H$201,MATCH($A1338&amp;"-7",Matches!$J$2:$J$201,0)),3,2))))),""))</f>
        <v/>
      </c>
      <c r="AE1338" s="12" t="str">
        <f aca="false">IF(OR($B1338="",R1338="",S1338=""),"",IFERROR(IF(OR(INDEX(Matches!$I$2:$I$201,MATCH($A1338&amp;"-8",Matches!$J$2:$J$201,0))="Void",INDEX(Matches!$G$2:$G$201,MATCH($A1338&amp;"-8",Matches!$J$2:$J$201,0))="",INDEX(Matches!$H$2:$H$201,MATCH($A1338&amp;"-8",Matches!$J$2:$J$201,0))=""),"",IF(AND($C1338&lt;&gt;"",INDEX(Matches!$F$2:$F$201,MATCH($A1338&amp;"-8",Matches!$J$2:$J$201,0))&lt;&gt;"",$C1338&gt;=INDEX(Matches!$F$2:$F$201,MATCH($A1338&amp;"-8",Matches!$J$2:$J$201,0))),"",IF(AND(R1338=INDEX(Matches!$G$2:$G$201,MATCH($A1338&amp;"-8",Matches!$J$2:$J$201,0)),S1338=INDEX(Matches!$H$2:$H$201,MATCH($A1338&amp;"-8",Matches!$J$2:$J$201,0))),5,IF(SIGN(R1338-S1338)&lt;&gt;SIGN(INDEX(Matches!$G$2:$G$201,MATCH($A1338&amp;"-8",Matches!$J$2:$J$201,0))-INDEX(Matches!$H$2:$H$201,MATCH($A1338&amp;"-8",Matches!$J$2:$J$201,0))),0,IF(R1338-S1338=INDEX(Matches!$G$2:$G$201,MATCH($A1338&amp;"-8",Matches!$J$2:$J$201,0))-INDEX(Matches!$H$2:$H$201,MATCH($A1338&amp;"-8",Matches!$J$2:$J$201,0)),3,2))))),""))</f>
        <v/>
      </c>
      <c r="AF1338" s="12" t="str">
        <f aca="false">IF(OR($B1338="",T1338="",U1338=""),"",IFERROR(IF(OR(INDEX(Matches!$I$2:$I$201,MATCH($A1338&amp;"-9",Matches!$J$2:$J$201,0))="Void",INDEX(Matches!$G$2:$G$201,MATCH($A1338&amp;"-9",Matches!$J$2:$J$201,0))="",INDEX(Matches!$H$2:$H$201,MATCH($A1338&amp;"-9",Matches!$J$2:$J$201,0))=""),"",IF(AND($C1338&lt;&gt;"",INDEX(Matches!$F$2:$F$201,MATCH($A1338&amp;"-9",Matches!$J$2:$J$201,0))&lt;&gt;"",$C1338&gt;=INDEX(Matches!$F$2:$F$201,MATCH($A1338&amp;"-9",Matches!$J$2:$J$201,0))),"",IF(AND(T1338=INDEX(Matches!$G$2:$G$201,MATCH($A1338&amp;"-9",Matches!$J$2:$J$201,0)),U1338=INDEX(Matches!$H$2:$H$201,MATCH($A1338&amp;"-9",Matches!$J$2:$J$201,0))),5,IF(SIGN(T1338-U1338)&lt;&gt;SIGN(INDEX(Matches!$G$2:$G$201,MATCH($A1338&amp;"-9",Matches!$J$2:$J$201,0))-INDEX(Matches!$H$2:$H$201,MATCH($A1338&amp;"-9",Matches!$J$2:$J$201,0))),0,IF(T1338-U1338=INDEX(Matches!$G$2:$G$201,MATCH($A1338&amp;"-9",Matches!$J$2:$J$201,0))-INDEX(Matches!$H$2:$H$201,MATCH($A1338&amp;"-9",Matches!$J$2:$J$201,0)),3,2))))),""))</f>
        <v/>
      </c>
      <c r="AG1338" s="12" t="str">
        <f aca="false">IF(OR($B1338="",V1338="",W1338=""),"",IFERROR(IF(OR(INDEX(Matches!$I$2:$I$201,MATCH($A1338&amp;"-10",Matches!$J$2:$J$201,0))="Void",INDEX(Matches!$G$2:$G$201,MATCH($A1338&amp;"-10",Matches!$J$2:$J$201,0))="",INDEX(Matches!$H$2:$H$201,MATCH($A1338&amp;"-10",Matches!$J$2:$J$201,0))=""),"",IF(AND($C1338&lt;&gt;"",INDEX(Matches!$F$2:$F$201,MATCH($A1338&amp;"-10",Matches!$J$2:$J$201,0))&lt;&gt;"",$C1338&gt;=INDEX(Matches!$F$2:$F$201,MATCH($A1338&amp;"-10",Matches!$J$2:$J$201,0))),"",IF(AND(V1338=INDEX(Matches!$G$2:$G$201,MATCH($A1338&amp;"-10",Matches!$J$2:$J$201,0)),W1338=INDEX(Matches!$H$2:$H$201,MATCH($A1338&amp;"-10",Matches!$J$2:$J$201,0))),5,IF(SIGN(V1338-W1338)&lt;&gt;SIGN(INDEX(Matches!$G$2:$G$201,MATCH($A1338&amp;"-10",Matches!$J$2:$J$201,0))-INDEX(Matches!$H$2:$H$201,MATCH($A1338&amp;"-10",Matches!$J$2:$J$201,0))),0,IF(V1338-W1338=INDEX(Matches!$G$2:$G$201,MATCH($A1338&amp;"-10",Matches!$J$2:$J$201,0))-INDEX(Matches!$H$2:$H$201,MATCH($A1338&amp;"-10",Matches!$J$2:$J$201,0)),3,2))))),""))</f>
        <v/>
      </c>
      <c r="AH1338" s="13" t="str">
        <f aca="false">IF($B1338="","",SUM(X1338:AG1338))</f>
        <v/>
      </c>
      <c r="AI1338" s="12" t="str">
        <f aca="false">IF($B1338="","",COUNTIF(X1338:AG1338,5))</f>
        <v/>
      </c>
      <c r="AJ1338" s="12" t="str">
        <f aca="false">IF($B1338="","",COUNTIF(X1338:AG1338,"&gt;=2"))</f>
        <v/>
      </c>
      <c r="AK1338" s="12" t="str">
        <f aca="false">IF($B1338="","",COUNT(X1338:AG1338))</f>
        <v/>
      </c>
    </row>
    <row r="1339" customFormat="false" ht="15" hidden="false" customHeight="false" outlineLevel="0" collapsed="false">
      <c r="A1339" s="7"/>
      <c r="B1339" s="7"/>
      <c r="C1339" s="11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12" t="str">
        <f aca="false">IF(OR($B1339="",D1339="",E1339=""),"",IFERROR(IF(OR(INDEX(Matches!$I$2:$I$201,MATCH($A1339&amp;"-1",Matches!$J$2:$J$201,0))="Void",INDEX(Matches!$G$2:$G$201,MATCH($A1339&amp;"-1",Matches!$J$2:$J$201,0))="",INDEX(Matches!$H$2:$H$201,MATCH($A1339&amp;"-1",Matches!$J$2:$J$201,0))=""),"",IF(AND($C1339&lt;&gt;"",INDEX(Matches!$F$2:$F$201,MATCH($A1339&amp;"-1",Matches!$J$2:$J$201,0))&lt;&gt;"",$C1339&gt;=INDEX(Matches!$F$2:$F$201,MATCH($A1339&amp;"-1",Matches!$J$2:$J$201,0))),"",IF(AND(D1339=INDEX(Matches!$G$2:$G$201,MATCH($A1339&amp;"-1",Matches!$J$2:$J$201,0)),E1339=INDEX(Matches!$H$2:$H$201,MATCH($A1339&amp;"-1",Matches!$J$2:$J$201,0))),5,IF(SIGN(D1339-E1339)&lt;&gt;SIGN(INDEX(Matches!$G$2:$G$201,MATCH($A1339&amp;"-1",Matches!$J$2:$J$201,0))-INDEX(Matches!$H$2:$H$201,MATCH($A1339&amp;"-1",Matches!$J$2:$J$201,0))),0,IF(D1339-E1339=INDEX(Matches!$G$2:$G$201,MATCH($A1339&amp;"-1",Matches!$J$2:$J$201,0))-INDEX(Matches!$H$2:$H$201,MATCH($A1339&amp;"-1",Matches!$J$2:$J$201,0)),3,2))))),""))</f>
        <v/>
      </c>
      <c r="Y1339" s="12" t="str">
        <f aca="false">IF(OR($B1339="",F1339="",G1339=""),"",IFERROR(IF(OR(INDEX(Matches!$I$2:$I$201,MATCH($A1339&amp;"-2",Matches!$J$2:$J$201,0))="Void",INDEX(Matches!$G$2:$G$201,MATCH($A1339&amp;"-2",Matches!$J$2:$J$201,0))="",INDEX(Matches!$H$2:$H$201,MATCH($A1339&amp;"-2",Matches!$J$2:$J$201,0))=""),"",IF(AND($C1339&lt;&gt;"",INDEX(Matches!$F$2:$F$201,MATCH($A1339&amp;"-2",Matches!$J$2:$J$201,0))&lt;&gt;"",$C1339&gt;=INDEX(Matches!$F$2:$F$201,MATCH($A1339&amp;"-2",Matches!$J$2:$J$201,0))),"",IF(AND(F1339=INDEX(Matches!$G$2:$G$201,MATCH($A1339&amp;"-2",Matches!$J$2:$J$201,0)),G1339=INDEX(Matches!$H$2:$H$201,MATCH($A1339&amp;"-2",Matches!$J$2:$J$201,0))),5,IF(SIGN(F1339-G1339)&lt;&gt;SIGN(INDEX(Matches!$G$2:$G$201,MATCH($A1339&amp;"-2",Matches!$J$2:$J$201,0))-INDEX(Matches!$H$2:$H$201,MATCH($A1339&amp;"-2",Matches!$J$2:$J$201,0))),0,IF(F1339-G1339=INDEX(Matches!$G$2:$G$201,MATCH($A1339&amp;"-2",Matches!$J$2:$J$201,0))-INDEX(Matches!$H$2:$H$201,MATCH($A1339&amp;"-2",Matches!$J$2:$J$201,0)),3,2))))),""))</f>
        <v/>
      </c>
      <c r="Z1339" s="12" t="str">
        <f aca="false">IF(OR($B1339="",H1339="",I1339=""),"",IFERROR(IF(OR(INDEX(Matches!$I$2:$I$201,MATCH($A1339&amp;"-3",Matches!$J$2:$J$201,0))="Void",INDEX(Matches!$G$2:$G$201,MATCH($A1339&amp;"-3",Matches!$J$2:$J$201,0))="",INDEX(Matches!$H$2:$H$201,MATCH($A1339&amp;"-3",Matches!$J$2:$J$201,0))=""),"",IF(AND($C1339&lt;&gt;"",INDEX(Matches!$F$2:$F$201,MATCH($A1339&amp;"-3",Matches!$J$2:$J$201,0))&lt;&gt;"",$C1339&gt;=INDEX(Matches!$F$2:$F$201,MATCH($A1339&amp;"-3",Matches!$J$2:$J$201,0))),"",IF(AND(H1339=INDEX(Matches!$G$2:$G$201,MATCH($A1339&amp;"-3",Matches!$J$2:$J$201,0)),I1339=INDEX(Matches!$H$2:$H$201,MATCH($A1339&amp;"-3",Matches!$J$2:$J$201,0))),5,IF(SIGN(H1339-I1339)&lt;&gt;SIGN(INDEX(Matches!$G$2:$G$201,MATCH($A1339&amp;"-3",Matches!$J$2:$J$201,0))-INDEX(Matches!$H$2:$H$201,MATCH($A1339&amp;"-3",Matches!$J$2:$J$201,0))),0,IF(H1339-I1339=INDEX(Matches!$G$2:$G$201,MATCH($A1339&amp;"-3",Matches!$J$2:$J$201,0))-INDEX(Matches!$H$2:$H$201,MATCH($A1339&amp;"-3",Matches!$J$2:$J$201,0)),3,2))))),""))</f>
        <v/>
      </c>
      <c r="AA1339" s="12" t="str">
        <f aca="false">IF(OR($B1339="",J1339="",K1339=""),"",IFERROR(IF(OR(INDEX(Matches!$I$2:$I$201,MATCH($A1339&amp;"-4",Matches!$J$2:$J$201,0))="Void",INDEX(Matches!$G$2:$G$201,MATCH($A1339&amp;"-4",Matches!$J$2:$J$201,0))="",INDEX(Matches!$H$2:$H$201,MATCH($A1339&amp;"-4",Matches!$J$2:$J$201,0))=""),"",IF(AND($C1339&lt;&gt;"",INDEX(Matches!$F$2:$F$201,MATCH($A1339&amp;"-4",Matches!$J$2:$J$201,0))&lt;&gt;"",$C1339&gt;=INDEX(Matches!$F$2:$F$201,MATCH($A1339&amp;"-4",Matches!$J$2:$J$201,0))),"",IF(AND(J1339=INDEX(Matches!$G$2:$G$201,MATCH($A1339&amp;"-4",Matches!$J$2:$J$201,0)),K1339=INDEX(Matches!$H$2:$H$201,MATCH($A1339&amp;"-4",Matches!$J$2:$J$201,0))),5,IF(SIGN(J1339-K1339)&lt;&gt;SIGN(INDEX(Matches!$G$2:$G$201,MATCH($A1339&amp;"-4",Matches!$J$2:$J$201,0))-INDEX(Matches!$H$2:$H$201,MATCH($A1339&amp;"-4",Matches!$J$2:$J$201,0))),0,IF(J1339-K1339=INDEX(Matches!$G$2:$G$201,MATCH($A1339&amp;"-4",Matches!$J$2:$J$201,0))-INDEX(Matches!$H$2:$H$201,MATCH($A1339&amp;"-4",Matches!$J$2:$J$201,0)),3,2))))),""))</f>
        <v/>
      </c>
      <c r="AB1339" s="12" t="str">
        <f aca="false">IF(OR($B1339="",L1339="",M1339=""),"",IFERROR(IF(OR(INDEX(Matches!$I$2:$I$201,MATCH($A1339&amp;"-5",Matches!$J$2:$J$201,0))="Void",INDEX(Matches!$G$2:$G$201,MATCH($A1339&amp;"-5",Matches!$J$2:$J$201,0))="",INDEX(Matches!$H$2:$H$201,MATCH($A1339&amp;"-5",Matches!$J$2:$J$201,0))=""),"",IF(AND($C1339&lt;&gt;"",INDEX(Matches!$F$2:$F$201,MATCH($A1339&amp;"-5",Matches!$J$2:$J$201,0))&lt;&gt;"",$C1339&gt;=INDEX(Matches!$F$2:$F$201,MATCH($A1339&amp;"-5",Matches!$J$2:$J$201,0))),"",IF(AND(L1339=INDEX(Matches!$G$2:$G$201,MATCH($A1339&amp;"-5",Matches!$J$2:$J$201,0)),M1339=INDEX(Matches!$H$2:$H$201,MATCH($A1339&amp;"-5",Matches!$J$2:$J$201,0))),5,IF(SIGN(L1339-M1339)&lt;&gt;SIGN(INDEX(Matches!$G$2:$G$201,MATCH($A1339&amp;"-5",Matches!$J$2:$J$201,0))-INDEX(Matches!$H$2:$H$201,MATCH($A1339&amp;"-5",Matches!$J$2:$J$201,0))),0,IF(L1339-M1339=INDEX(Matches!$G$2:$G$201,MATCH($A1339&amp;"-5",Matches!$J$2:$J$201,0))-INDEX(Matches!$H$2:$H$201,MATCH($A1339&amp;"-5",Matches!$J$2:$J$201,0)),3,2))))),""))</f>
        <v/>
      </c>
      <c r="AC1339" s="12" t="str">
        <f aca="false">IF(OR($B1339="",N1339="",O1339=""),"",IFERROR(IF(OR(INDEX(Matches!$I$2:$I$201,MATCH($A1339&amp;"-6",Matches!$J$2:$J$201,0))="Void",INDEX(Matches!$G$2:$G$201,MATCH($A1339&amp;"-6",Matches!$J$2:$J$201,0))="",INDEX(Matches!$H$2:$H$201,MATCH($A1339&amp;"-6",Matches!$J$2:$J$201,0))=""),"",IF(AND($C1339&lt;&gt;"",INDEX(Matches!$F$2:$F$201,MATCH($A1339&amp;"-6",Matches!$J$2:$J$201,0))&lt;&gt;"",$C1339&gt;=INDEX(Matches!$F$2:$F$201,MATCH($A1339&amp;"-6",Matches!$J$2:$J$201,0))),"",IF(AND(N1339=INDEX(Matches!$G$2:$G$201,MATCH($A1339&amp;"-6",Matches!$J$2:$J$201,0)),O1339=INDEX(Matches!$H$2:$H$201,MATCH($A1339&amp;"-6",Matches!$J$2:$J$201,0))),5,IF(SIGN(N1339-O1339)&lt;&gt;SIGN(INDEX(Matches!$G$2:$G$201,MATCH($A1339&amp;"-6",Matches!$J$2:$J$201,0))-INDEX(Matches!$H$2:$H$201,MATCH($A1339&amp;"-6",Matches!$J$2:$J$201,0))),0,IF(N1339-O1339=INDEX(Matches!$G$2:$G$201,MATCH($A1339&amp;"-6",Matches!$J$2:$J$201,0))-INDEX(Matches!$H$2:$H$201,MATCH($A1339&amp;"-6",Matches!$J$2:$J$201,0)),3,2))))),""))</f>
        <v/>
      </c>
      <c r="AD1339" s="12" t="str">
        <f aca="false">IF(OR($B1339="",P1339="",Q1339=""),"",IFERROR(IF(OR(INDEX(Matches!$I$2:$I$201,MATCH($A1339&amp;"-7",Matches!$J$2:$J$201,0))="Void",INDEX(Matches!$G$2:$G$201,MATCH($A1339&amp;"-7",Matches!$J$2:$J$201,0))="",INDEX(Matches!$H$2:$H$201,MATCH($A1339&amp;"-7",Matches!$J$2:$J$201,0))=""),"",IF(AND($C1339&lt;&gt;"",INDEX(Matches!$F$2:$F$201,MATCH($A1339&amp;"-7",Matches!$J$2:$J$201,0))&lt;&gt;"",$C1339&gt;=INDEX(Matches!$F$2:$F$201,MATCH($A1339&amp;"-7",Matches!$J$2:$J$201,0))),"",IF(AND(P1339=INDEX(Matches!$G$2:$G$201,MATCH($A1339&amp;"-7",Matches!$J$2:$J$201,0)),Q1339=INDEX(Matches!$H$2:$H$201,MATCH($A1339&amp;"-7",Matches!$J$2:$J$201,0))),5,IF(SIGN(P1339-Q1339)&lt;&gt;SIGN(INDEX(Matches!$G$2:$G$201,MATCH($A1339&amp;"-7",Matches!$J$2:$J$201,0))-INDEX(Matches!$H$2:$H$201,MATCH($A1339&amp;"-7",Matches!$J$2:$J$201,0))),0,IF(P1339-Q1339=INDEX(Matches!$G$2:$G$201,MATCH($A1339&amp;"-7",Matches!$J$2:$J$201,0))-INDEX(Matches!$H$2:$H$201,MATCH($A1339&amp;"-7",Matches!$J$2:$J$201,0)),3,2))))),""))</f>
        <v/>
      </c>
      <c r="AE1339" s="12" t="str">
        <f aca="false">IF(OR($B1339="",R1339="",S1339=""),"",IFERROR(IF(OR(INDEX(Matches!$I$2:$I$201,MATCH($A1339&amp;"-8",Matches!$J$2:$J$201,0))="Void",INDEX(Matches!$G$2:$G$201,MATCH($A1339&amp;"-8",Matches!$J$2:$J$201,0))="",INDEX(Matches!$H$2:$H$201,MATCH($A1339&amp;"-8",Matches!$J$2:$J$201,0))=""),"",IF(AND($C1339&lt;&gt;"",INDEX(Matches!$F$2:$F$201,MATCH($A1339&amp;"-8",Matches!$J$2:$J$201,0))&lt;&gt;"",$C1339&gt;=INDEX(Matches!$F$2:$F$201,MATCH($A1339&amp;"-8",Matches!$J$2:$J$201,0))),"",IF(AND(R1339=INDEX(Matches!$G$2:$G$201,MATCH($A1339&amp;"-8",Matches!$J$2:$J$201,0)),S1339=INDEX(Matches!$H$2:$H$201,MATCH($A1339&amp;"-8",Matches!$J$2:$J$201,0))),5,IF(SIGN(R1339-S1339)&lt;&gt;SIGN(INDEX(Matches!$G$2:$G$201,MATCH($A1339&amp;"-8",Matches!$J$2:$J$201,0))-INDEX(Matches!$H$2:$H$201,MATCH($A1339&amp;"-8",Matches!$J$2:$J$201,0))),0,IF(R1339-S1339=INDEX(Matches!$G$2:$G$201,MATCH($A1339&amp;"-8",Matches!$J$2:$J$201,0))-INDEX(Matches!$H$2:$H$201,MATCH($A1339&amp;"-8",Matches!$J$2:$J$201,0)),3,2))))),""))</f>
        <v/>
      </c>
      <c r="AF1339" s="12" t="str">
        <f aca="false">IF(OR($B1339="",T1339="",U1339=""),"",IFERROR(IF(OR(INDEX(Matches!$I$2:$I$201,MATCH($A1339&amp;"-9",Matches!$J$2:$J$201,0))="Void",INDEX(Matches!$G$2:$G$201,MATCH($A1339&amp;"-9",Matches!$J$2:$J$201,0))="",INDEX(Matches!$H$2:$H$201,MATCH($A1339&amp;"-9",Matches!$J$2:$J$201,0))=""),"",IF(AND($C1339&lt;&gt;"",INDEX(Matches!$F$2:$F$201,MATCH($A1339&amp;"-9",Matches!$J$2:$J$201,0))&lt;&gt;"",$C1339&gt;=INDEX(Matches!$F$2:$F$201,MATCH($A1339&amp;"-9",Matches!$J$2:$J$201,0))),"",IF(AND(T1339=INDEX(Matches!$G$2:$G$201,MATCH($A1339&amp;"-9",Matches!$J$2:$J$201,0)),U1339=INDEX(Matches!$H$2:$H$201,MATCH($A1339&amp;"-9",Matches!$J$2:$J$201,0))),5,IF(SIGN(T1339-U1339)&lt;&gt;SIGN(INDEX(Matches!$G$2:$G$201,MATCH($A1339&amp;"-9",Matches!$J$2:$J$201,0))-INDEX(Matches!$H$2:$H$201,MATCH($A1339&amp;"-9",Matches!$J$2:$J$201,0))),0,IF(T1339-U1339=INDEX(Matches!$G$2:$G$201,MATCH($A1339&amp;"-9",Matches!$J$2:$J$201,0))-INDEX(Matches!$H$2:$H$201,MATCH($A1339&amp;"-9",Matches!$J$2:$J$201,0)),3,2))))),""))</f>
        <v/>
      </c>
      <c r="AG1339" s="12" t="str">
        <f aca="false">IF(OR($B1339="",V1339="",W1339=""),"",IFERROR(IF(OR(INDEX(Matches!$I$2:$I$201,MATCH($A1339&amp;"-10",Matches!$J$2:$J$201,0))="Void",INDEX(Matches!$G$2:$G$201,MATCH($A1339&amp;"-10",Matches!$J$2:$J$201,0))="",INDEX(Matches!$H$2:$H$201,MATCH($A1339&amp;"-10",Matches!$J$2:$J$201,0))=""),"",IF(AND($C1339&lt;&gt;"",INDEX(Matches!$F$2:$F$201,MATCH($A1339&amp;"-10",Matches!$J$2:$J$201,0))&lt;&gt;"",$C1339&gt;=INDEX(Matches!$F$2:$F$201,MATCH($A1339&amp;"-10",Matches!$J$2:$J$201,0))),"",IF(AND(V1339=INDEX(Matches!$G$2:$G$201,MATCH($A1339&amp;"-10",Matches!$J$2:$J$201,0)),W1339=INDEX(Matches!$H$2:$H$201,MATCH($A1339&amp;"-10",Matches!$J$2:$J$201,0))),5,IF(SIGN(V1339-W1339)&lt;&gt;SIGN(INDEX(Matches!$G$2:$G$201,MATCH($A1339&amp;"-10",Matches!$J$2:$J$201,0))-INDEX(Matches!$H$2:$H$201,MATCH($A1339&amp;"-10",Matches!$J$2:$J$201,0))),0,IF(V1339-W1339=INDEX(Matches!$G$2:$G$201,MATCH($A1339&amp;"-10",Matches!$J$2:$J$201,0))-INDEX(Matches!$H$2:$H$201,MATCH($A1339&amp;"-10",Matches!$J$2:$J$201,0)),3,2))))),""))</f>
        <v/>
      </c>
      <c r="AH1339" s="13" t="str">
        <f aca="false">IF($B1339="","",SUM(X1339:AG1339))</f>
        <v/>
      </c>
      <c r="AI1339" s="12" t="str">
        <f aca="false">IF($B1339="","",COUNTIF(X1339:AG1339,5))</f>
        <v/>
      </c>
      <c r="AJ1339" s="12" t="str">
        <f aca="false">IF($B1339="","",COUNTIF(X1339:AG1339,"&gt;=2"))</f>
        <v/>
      </c>
      <c r="AK1339" s="12" t="str">
        <f aca="false">IF($B1339="","",COUNT(X1339:AG1339))</f>
        <v/>
      </c>
    </row>
    <row r="1340" customFormat="false" ht="15" hidden="false" customHeight="false" outlineLevel="0" collapsed="false">
      <c r="A1340" s="7"/>
      <c r="B1340" s="7"/>
      <c r="C1340" s="11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12" t="str">
        <f aca="false">IF(OR($B1340="",D1340="",E1340=""),"",IFERROR(IF(OR(INDEX(Matches!$I$2:$I$201,MATCH($A1340&amp;"-1",Matches!$J$2:$J$201,0))="Void",INDEX(Matches!$G$2:$G$201,MATCH($A1340&amp;"-1",Matches!$J$2:$J$201,0))="",INDEX(Matches!$H$2:$H$201,MATCH($A1340&amp;"-1",Matches!$J$2:$J$201,0))=""),"",IF(AND($C1340&lt;&gt;"",INDEX(Matches!$F$2:$F$201,MATCH($A1340&amp;"-1",Matches!$J$2:$J$201,0))&lt;&gt;"",$C1340&gt;=INDEX(Matches!$F$2:$F$201,MATCH($A1340&amp;"-1",Matches!$J$2:$J$201,0))),"",IF(AND(D1340=INDEX(Matches!$G$2:$G$201,MATCH($A1340&amp;"-1",Matches!$J$2:$J$201,0)),E1340=INDEX(Matches!$H$2:$H$201,MATCH($A1340&amp;"-1",Matches!$J$2:$J$201,0))),5,IF(SIGN(D1340-E1340)&lt;&gt;SIGN(INDEX(Matches!$G$2:$G$201,MATCH($A1340&amp;"-1",Matches!$J$2:$J$201,0))-INDEX(Matches!$H$2:$H$201,MATCH($A1340&amp;"-1",Matches!$J$2:$J$201,0))),0,IF(D1340-E1340=INDEX(Matches!$G$2:$G$201,MATCH($A1340&amp;"-1",Matches!$J$2:$J$201,0))-INDEX(Matches!$H$2:$H$201,MATCH($A1340&amp;"-1",Matches!$J$2:$J$201,0)),3,2))))),""))</f>
        <v/>
      </c>
      <c r="Y1340" s="12" t="str">
        <f aca="false">IF(OR($B1340="",F1340="",G1340=""),"",IFERROR(IF(OR(INDEX(Matches!$I$2:$I$201,MATCH($A1340&amp;"-2",Matches!$J$2:$J$201,0))="Void",INDEX(Matches!$G$2:$G$201,MATCH($A1340&amp;"-2",Matches!$J$2:$J$201,0))="",INDEX(Matches!$H$2:$H$201,MATCH($A1340&amp;"-2",Matches!$J$2:$J$201,0))=""),"",IF(AND($C1340&lt;&gt;"",INDEX(Matches!$F$2:$F$201,MATCH($A1340&amp;"-2",Matches!$J$2:$J$201,0))&lt;&gt;"",$C1340&gt;=INDEX(Matches!$F$2:$F$201,MATCH($A1340&amp;"-2",Matches!$J$2:$J$201,0))),"",IF(AND(F1340=INDEX(Matches!$G$2:$G$201,MATCH($A1340&amp;"-2",Matches!$J$2:$J$201,0)),G1340=INDEX(Matches!$H$2:$H$201,MATCH($A1340&amp;"-2",Matches!$J$2:$J$201,0))),5,IF(SIGN(F1340-G1340)&lt;&gt;SIGN(INDEX(Matches!$G$2:$G$201,MATCH($A1340&amp;"-2",Matches!$J$2:$J$201,0))-INDEX(Matches!$H$2:$H$201,MATCH($A1340&amp;"-2",Matches!$J$2:$J$201,0))),0,IF(F1340-G1340=INDEX(Matches!$G$2:$G$201,MATCH($A1340&amp;"-2",Matches!$J$2:$J$201,0))-INDEX(Matches!$H$2:$H$201,MATCH($A1340&amp;"-2",Matches!$J$2:$J$201,0)),3,2))))),""))</f>
        <v/>
      </c>
      <c r="Z1340" s="12" t="str">
        <f aca="false">IF(OR($B1340="",H1340="",I1340=""),"",IFERROR(IF(OR(INDEX(Matches!$I$2:$I$201,MATCH($A1340&amp;"-3",Matches!$J$2:$J$201,0))="Void",INDEX(Matches!$G$2:$G$201,MATCH($A1340&amp;"-3",Matches!$J$2:$J$201,0))="",INDEX(Matches!$H$2:$H$201,MATCH($A1340&amp;"-3",Matches!$J$2:$J$201,0))=""),"",IF(AND($C1340&lt;&gt;"",INDEX(Matches!$F$2:$F$201,MATCH($A1340&amp;"-3",Matches!$J$2:$J$201,0))&lt;&gt;"",$C1340&gt;=INDEX(Matches!$F$2:$F$201,MATCH($A1340&amp;"-3",Matches!$J$2:$J$201,0))),"",IF(AND(H1340=INDEX(Matches!$G$2:$G$201,MATCH($A1340&amp;"-3",Matches!$J$2:$J$201,0)),I1340=INDEX(Matches!$H$2:$H$201,MATCH($A1340&amp;"-3",Matches!$J$2:$J$201,0))),5,IF(SIGN(H1340-I1340)&lt;&gt;SIGN(INDEX(Matches!$G$2:$G$201,MATCH($A1340&amp;"-3",Matches!$J$2:$J$201,0))-INDEX(Matches!$H$2:$H$201,MATCH($A1340&amp;"-3",Matches!$J$2:$J$201,0))),0,IF(H1340-I1340=INDEX(Matches!$G$2:$G$201,MATCH($A1340&amp;"-3",Matches!$J$2:$J$201,0))-INDEX(Matches!$H$2:$H$201,MATCH($A1340&amp;"-3",Matches!$J$2:$J$201,0)),3,2))))),""))</f>
        <v/>
      </c>
      <c r="AA1340" s="12" t="str">
        <f aca="false">IF(OR($B1340="",J1340="",K1340=""),"",IFERROR(IF(OR(INDEX(Matches!$I$2:$I$201,MATCH($A1340&amp;"-4",Matches!$J$2:$J$201,0))="Void",INDEX(Matches!$G$2:$G$201,MATCH($A1340&amp;"-4",Matches!$J$2:$J$201,0))="",INDEX(Matches!$H$2:$H$201,MATCH($A1340&amp;"-4",Matches!$J$2:$J$201,0))=""),"",IF(AND($C1340&lt;&gt;"",INDEX(Matches!$F$2:$F$201,MATCH($A1340&amp;"-4",Matches!$J$2:$J$201,0))&lt;&gt;"",$C1340&gt;=INDEX(Matches!$F$2:$F$201,MATCH($A1340&amp;"-4",Matches!$J$2:$J$201,0))),"",IF(AND(J1340=INDEX(Matches!$G$2:$G$201,MATCH($A1340&amp;"-4",Matches!$J$2:$J$201,0)),K1340=INDEX(Matches!$H$2:$H$201,MATCH($A1340&amp;"-4",Matches!$J$2:$J$201,0))),5,IF(SIGN(J1340-K1340)&lt;&gt;SIGN(INDEX(Matches!$G$2:$G$201,MATCH($A1340&amp;"-4",Matches!$J$2:$J$201,0))-INDEX(Matches!$H$2:$H$201,MATCH($A1340&amp;"-4",Matches!$J$2:$J$201,0))),0,IF(J1340-K1340=INDEX(Matches!$G$2:$G$201,MATCH($A1340&amp;"-4",Matches!$J$2:$J$201,0))-INDEX(Matches!$H$2:$H$201,MATCH($A1340&amp;"-4",Matches!$J$2:$J$201,0)),3,2))))),""))</f>
        <v/>
      </c>
      <c r="AB1340" s="12" t="str">
        <f aca="false">IF(OR($B1340="",L1340="",M1340=""),"",IFERROR(IF(OR(INDEX(Matches!$I$2:$I$201,MATCH($A1340&amp;"-5",Matches!$J$2:$J$201,0))="Void",INDEX(Matches!$G$2:$G$201,MATCH($A1340&amp;"-5",Matches!$J$2:$J$201,0))="",INDEX(Matches!$H$2:$H$201,MATCH($A1340&amp;"-5",Matches!$J$2:$J$201,0))=""),"",IF(AND($C1340&lt;&gt;"",INDEX(Matches!$F$2:$F$201,MATCH($A1340&amp;"-5",Matches!$J$2:$J$201,0))&lt;&gt;"",$C1340&gt;=INDEX(Matches!$F$2:$F$201,MATCH($A1340&amp;"-5",Matches!$J$2:$J$201,0))),"",IF(AND(L1340=INDEX(Matches!$G$2:$G$201,MATCH($A1340&amp;"-5",Matches!$J$2:$J$201,0)),M1340=INDEX(Matches!$H$2:$H$201,MATCH($A1340&amp;"-5",Matches!$J$2:$J$201,0))),5,IF(SIGN(L1340-M1340)&lt;&gt;SIGN(INDEX(Matches!$G$2:$G$201,MATCH($A1340&amp;"-5",Matches!$J$2:$J$201,0))-INDEX(Matches!$H$2:$H$201,MATCH($A1340&amp;"-5",Matches!$J$2:$J$201,0))),0,IF(L1340-M1340=INDEX(Matches!$G$2:$G$201,MATCH($A1340&amp;"-5",Matches!$J$2:$J$201,0))-INDEX(Matches!$H$2:$H$201,MATCH($A1340&amp;"-5",Matches!$J$2:$J$201,0)),3,2))))),""))</f>
        <v/>
      </c>
      <c r="AC1340" s="12" t="str">
        <f aca="false">IF(OR($B1340="",N1340="",O1340=""),"",IFERROR(IF(OR(INDEX(Matches!$I$2:$I$201,MATCH($A1340&amp;"-6",Matches!$J$2:$J$201,0))="Void",INDEX(Matches!$G$2:$G$201,MATCH($A1340&amp;"-6",Matches!$J$2:$J$201,0))="",INDEX(Matches!$H$2:$H$201,MATCH($A1340&amp;"-6",Matches!$J$2:$J$201,0))=""),"",IF(AND($C1340&lt;&gt;"",INDEX(Matches!$F$2:$F$201,MATCH($A1340&amp;"-6",Matches!$J$2:$J$201,0))&lt;&gt;"",$C1340&gt;=INDEX(Matches!$F$2:$F$201,MATCH($A1340&amp;"-6",Matches!$J$2:$J$201,0))),"",IF(AND(N1340=INDEX(Matches!$G$2:$G$201,MATCH($A1340&amp;"-6",Matches!$J$2:$J$201,0)),O1340=INDEX(Matches!$H$2:$H$201,MATCH($A1340&amp;"-6",Matches!$J$2:$J$201,0))),5,IF(SIGN(N1340-O1340)&lt;&gt;SIGN(INDEX(Matches!$G$2:$G$201,MATCH($A1340&amp;"-6",Matches!$J$2:$J$201,0))-INDEX(Matches!$H$2:$H$201,MATCH($A1340&amp;"-6",Matches!$J$2:$J$201,0))),0,IF(N1340-O1340=INDEX(Matches!$G$2:$G$201,MATCH($A1340&amp;"-6",Matches!$J$2:$J$201,0))-INDEX(Matches!$H$2:$H$201,MATCH($A1340&amp;"-6",Matches!$J$2:$J$201,0)),3,2))))),""))</f>
        <v/>
      </c>
      <c r="AD1340" s="12" t="str">
        <f aca="false">IF(OR($B1340="",P1340="",Q1340=""),"",IFERROR(IF(OR(INDEX(Matches!$I$2:$I$201,MATCH($A1340&amp;"-7",Matches!$J$2:$J$201,0))="Void",INDEX(Matches!$G$2:$G$201,MATCH($A1340&amp;"-7",Matches!$J$2:$J$201,0))="",INDEX(Matches!$H$2:$H$201,MATCH($A1340&amp;"-7",Matches!$J$2:$J$201,0))=""),"",IF(AND($C1340&lt;&gt;"",INDEX(Matches!$F$2:$F$201,MATCH($A1340&amp;"-7",Matches!$J$2:$J$201,0))&lt;&gt;"",$C1340&gt;=INDEX(Matches!$F$2:$F$201,MATCH($A1340&amp;"-7",Matches!$J$2:$J$201,0))),"",IF(AND(P1340=INDEX(Matches!$G$2:$G$201,MATCH($A1340&amp;"-7",Matches!$J$2:$J$201,0)),Q1340=INDEX(Matches!$H$2:$H$201,MATCH($A1340&amp;"-7",Matches!$J$2:$J$201,0))),5,IF(SIGN(P1340-Q1340)&lt;&gt;SIGN(INDEX(Matches!$G$2:$G$201,MATCH($A1340&amp;"-7",Matches!$J$2:$J$201,0))-INDEX(Matches!$H$2:$H$201,MATCH($A1340&amp;"-7",Matches!$J$2:$J$201,0))),0,IF(P1340-Q1340=INDEX(Matches!$G$2:$G$201,MATCH($A1340&amp;"-7",Matches!$J$2:$J$201,0))-INDEX(Matches!$H$2:$H$201,MATCH($A1340&amp;"-7",Matches!$J$2:$J$201,0)),3,2))))),""))</f>
        <v/>
      </c>
      <c r="AE1340" s="12" t="str">
        <f aca="false">IF(OR($B1340="",R1340="",S1340=""),"",IFERROR(IF(OR(INDEX(Matches!$I$2:$I$201,MATCH($A1340&amp;"-8",Matches!$J$2:$J$201,0))="Void",INDEX(Matches!$G$2:$G$201,MATCH($A1340&amp;"-8",Matches!$J$2:$J$201,0))="",INDEX(Matches!$H$2:$H$201,MATCH($A1340&amp;"-8",Matches!$J$2:$J$201,0))=""),"",IF(AND($C1340&lt;&gt;"",INDEX(Matches!$F$2:$F$201,MATCH($A1340&amp;"-8",Matches!$J$2:$J$201,0))&lt;&gt;"",$C1340&gt;=INDEX(Matches!$F$2:$F$201,MATCH($A1340&amp;"-8",Matches!$J$2:$J$201,0))),"",IF(AND(R1340=INDEX(Matches!$G$2:$G$201,MATCH($A1340&amp;"-8",Matches!$J$2:$J$201,0)),S1340=INDEX(Matches!$H$2:$H$201,MATCH($A1340&amp;"-8",Matches!$J$2:$J$201,0))),5,IF(SIGN(R1340-S1340)&lt;&gt;SIGN(INDEX(Matches!$G$2:$G$201,MATCH($A1340&amp;"-8",Matches!$J$2:$J$201,0))-INDEX(Matches!$H$2:$H$201,MATCH($A1340&amp;"-8",Matches!$J$2:$J$201,0))),0,IF(R1340-S1340=INDEX(Matches!$G$2:$G$201,MATCH($A1340&amp;"-8",Matches!$J$2:$J$201,0))-INDEX(Matches!$H$2:$H$201,MATCH($A1340&amp;"-8",Matches!$J$2:$J$201,0)),3,2))))),""))</f>
        <v/>
      </c>
      <c r="AF1340" s="12" t="str">
        <f aca="false">IF(OR($B1340="",T1340="",U1340=""),"",IFERROR(IF(OR(INDEX(Matches!$I$2:$I$201,MATCH($A1340&amp;"-9",Matches!$J$2:$J$201,0))="Void",INDEX(Matches!$G$2:$G$201,MATCH($A1340&amp;"-9",Matches!$J$2:$J$201,0))="",INDEX(Matches!$H$2:$H$201,MATCH($A1340&amp;"-9",Matches!$J$2:$J$201,0))=""),"",IF(AND($C1340&lt;&gt;"",INDEX(Matches!$F$2:$F$201,MATCH($A1340&amp;"-9",Matches!$J$2:$J$201,0))&lt;&gt;"",$C1340&gt;=INDEX(Matches!$F$2:$F$201,MATCH($A1340&amp;"-9",Matches!$J$2:$J$201,0))),"",IF(AND(T1340=INDEX(Matches!$G$2:$G$201,MATCH($A1340&amp;"-9",Matches!$J$2:$J$201,0)),U1340=INDEX(Matches!$H$2:$H$201,MATCH($A1340&amp;"-9",Matches!$J$2:$J$201,0))),5,IF(SIGN(T1340-U1340)&lt;&gt;SIGN(INDEX(Matches!$G$2:$G$201,MATCH($A1340&amp;"-9",Matches!$J$2:$J$201,0))-INDEX(Matches!$H$2:$H$201,MATCH($A1340&amp;"-9",Matches!$J$2:$J$201,0))),0,IF(T1340-U1340=INDEX(Matches!$G$2:$G$201,MATCH($A1340&amp;"-9",Matches!$J$2:$J$201,0))-INDEX(Matches!$H$2:$H$201,MATCH($A1340&amp;"-9",Matches!$J$2:$J$201,0)),3,2))))),""))</f>
        <v/>
      </c>
      <c r="AG1340" s="12" t="str">
        <f aca="false">IF(OR($B1340="",V1340="",W1340=""),"",IFERROR(IF(OR(INDEX(Matches!$I$2:$I$201,MATCH($A1340&amp;"-10",Matches!$J$2:$J$201,0))="Void",INDEX(Matches!$G$2:$G$201,MATCH($A1340&amp;"-10",Matches!$J$2:$J$201,0))="",INDEX(Matches!$H$2:$H$201,MATCH($A1340&amp;"-10",Matches!$J$2:$J$201,0))=""),"",IF(AND($C1340&lt;&gt;"",INDEX(Matches!$F$2:$F$201,MATCH($A1340&amp;"-10",Matches!$J$2:$J$201,0))&lt;&gt;"",$C1340&gt;=INDEX(Matches!$F$2:$F$201,MATCH($A1340&amp;"-10",Matches!$J$2:$J$201,0))),"",IF(AND(V1340=INDEX(Matches!$G$2:$G$201,MATCH($A1340&amp;"-10",Matches!$J$2:$J$201,0)),W1340=INDEX(Matches!$H$2:$H$201,MATCH($A1340&amp;"-10",Matches!$J$2:$J$201,0))),5,IF(SIGN(V1340-W1340)&lt;&gt;SIGN(INDEX(Matches!$G$2:$G$201,MATCH($A1340&amp;"-10",Matches!$J$2:$J$201,0))-INDEX(Matches!$H$2:$H$201,MATCH($A1340&amp;"-10",Matches!$J$2:$J$201,0))),0,IF(V1340-W1340=INDEX(Matches!$G$2:$G$201,MATCH($A1340&amp;"-10",Matches!$J$2:$J$201,0))-INDEX(Matches!$H$2:$H$201,MATCH($A1340&amp;"-10",Matches!$J$2:$J$201,0)),3,2))))),""))</f>
        <v/>
      </c>
      <c r="AH1340" s="13" t="str">
        <f aca="false">IF($B1340="","",SUM(X1340:AG1340))</f>
        <v/>
      </c>
      <c r="AI1340" s="12" t="str">
        <f aca="false">IF($B1340="","",COUNTIF(X1340:AG1340,5))</f>
        <v/>
      </c>
      <c r="AJ1340" s="12" t="str">
        <f aca="false">IF($B1340="","",COUNTIF(X1340:AG1340,"&gt;=2"))</f>
        <v/>
      </c>
      <c r="AK1340" s="12" t="str">
        <f aca="false">IF($B1340="","",COUNT(X1340:AG1340))</f>
        <v/>
      </c>
    </row>
    <row r="1341" customFormat="false" ht="15" hidden="false" customHeight="false" outlineLevel="0" collapsed="false">
      <c r="A1341" s="7"/>
      <c r="B1341" s="7"/>
      <c r="C1341" s="11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12" t="str">
        <f aca="false">IF(OR($B1341="",D1341="",E1341=""),"",IFERROR(IF(OR(INDEX(Matches!$I$2:$I$201,MATCH($A1341&amp;"-1",Matches!$J$2:$J$201,0))="Void",INDEX(Matches!$G$2:$G$201,MATCH($A1341&amp;"-1",Matches!$J$2:$J$201,0))="",INDEX(Matches!$H$2:$H$201,MATCH($A1341&amp;"-1",Matches!$J$2:$J$201,0))=""),"",IF(AND($C1341&lt;&gt;"",INDEX(Matches!$F$2:$F$201,MATCH($A1341&amp;"-1",Matches!$J$2:$J$201,0))&lt;&gt;"",$C1341&gt;=INDEX(Matches!$F$2:$F$201,MATCH($A1341&amp;"-1",Matches!$J$2:$J$201,0))),"",IF(AND(D1341=INDEX(Matches!$G$2:$G$201,MATCH($A1341&amp;"-1",Matches!$J$2:$J$201,0)),E1341=INDEX(Matches!$H$2:$H$201,MATCH($A1341&amp;"-1",Matches!$J$2:$J$201,0))),5,IF(SIGN(D1341-E1341)&lt;&gt;SIGN(INDEX(Matches!$G$2:$G$201,MATCH($A1341&amp;"-1",Matches!$J$2:$J$201,0))-INDEX(Matches!$H$2:$H$201,MATCH($A1341&amp;"-1",Matches!$J$2:$J$201,0))),0,IF(D1341-E1341=INDEX(Matches!$G$2:$G$201,MATCH($A1341&amp;"-1",Matches!$J$2:$J$201,0))-INDEX(Matches!$H$2:$H$201,MATCH($A1341&amp;"-1",Matches!$J$2:$J$201,0)),3,2))))),""))</f>
        <v/>
      </c>
      <c r="Y1341" s="12" t="str">
        <f aca="false">IF(OR($B1341="",F1341="",G1341=""),"",IFERROR(IF(OR(INDEX(Matches!$I$2:$I$201,MATCH($A1341&amp;"-2",Matches!$J$2:$J$201,0))="Void",INDEX(Matches!$G$2:$G$201,MATCH($A1341&amp;"-2",Matches!$J$2:$J$201,0))="",INDEX(Matches!$H$2:$H$201,MATCH($A1341&amp;"-2",Matches!$J$2:$J$201,0))=""),"",IF(AND($C1341&lt;&gt;"",INDEX(Matches!$F$2:$F$201,MATCH($A1341&amp;"-2",Matches!$J$2:$J$201,0))&lt;&gt;"",$C1341&gt;=INDEX(Matches!$F$2:$F$201,MATCH($A1341&amp;"-2",Matches!$J$2:$J$201,0))),"",IF(AND(F1341=INDEX(Matches!$G$2:$G$201,MATCH($A1341&amp;"-2",Matches!$J$2:$J$201,0)),G1341=INDEX(Matches!$H$2:$H$201,MATCH($A1341&amp;"-2",Matches!$J$2:$J$201,0))),5,IF(SIGN(F1341-G1341)&lt;&gt;SIGN(INDEX(Matches!$G$2:$G$201,MATCH($A1341&amp;"-2",Matches!$J$2:$J$201,0))-INDEX(Matches!$H$2:$H$201,MATCH($A1341&amp;"-2",Matches!$J$2:$J$201,0))),0,IF(F1341-G1341=INDEX(Matches!$G$2:$G$201,MATCH($A1341&amp;"-2",Matches!$J$2:$J$201,0))-INDEX(Matches!$H$2:$H$201,MATCH($A1341&amp;"-2",Matches!$J$2:$J$201,0)),3,2))))),""))</f>
        <v/>
      </c>
      <c r="Z1341" s="12" t="str">
        <f aca="false">IF(OR($B1341="",H1341="",I1341=""),"",IFERROR(IF(OR(INDEX(Matches!$I$2:$I$201,MATCH($A1341&amp;"-3",Matches!$J$2:$J$201,0))="Void",INDEX(Matches!$G$2:$G$201,MATCH($A1341&amp;"-3",Matches!$J$2:$J$201,0))="",INDEX(Matches!$H$2:$H$201,MATCH($A1341&amp;"-3",Matches!$J$2:$J$201,0))=""),"",IF(AND($C1341&lt;&gt;"",INDEX(Matches!$F$2:$F$201,MATCH($A1341&amp;"-3",Matches!$J$2:$J$201,0))&lt;&gt;"",$C1341&gt;=INDEX(Matches!$F$2:$F$201,MATCH($A1341&amp;"-3",Matches!$J$2:$J$201,0))),"",IF(AND(H1341=INDEX(Matches!$G$2:$G$201,MATCH($A1341&amp;"-3",Matches!$J$2:$J$201,0)),I1341=INDEX(Matches!$H$2:$H$201,MATCH($A1341&amp;"-3",Matches!$J$2:$J$201,0))),5,IF(SIGN(H1341-I1341)&lt;&gt;SIGN(INDEX(Matches!$G$2:$G$201,MATCH($A1341&amp;"-3",Matches!$J$2:$J$201,0))-INDEX(Matches!$H$2:$H$201,MATCH($A1341&amp;"-3",Matches!$J$2:$J$201,0))),0,IF(H1341-I1341=INDEX(Matches!$G$2:$G$201,MATCH($A1341&amp;"-3",Matches!$J$2:$J$201,0))-INDEX(Matches!$H$2:$H$201,MATCH($A1341&amp;"-3",Matches!$J$2:$J$201,0)),3,2))))),""))</f>
        <v/>
      </c>
      <c r="AA1341" s="12" t="str">
        <f aca="false">IF(OR($B1341="",J1341="",K1341=""),"",IFERROR(IF(OR(INDEX(Matches!$I$2:$I$201,MATCH($A1341&amp;"-4",Matches!$J$2:$J$201,0))="Void",INDEX(Matches!$G$2:$G$201,MATCH($A1341&amp;"-4",Matches!$J$2:$J$201,0))="",INDEX(Matches!$H$2:$H$201,MATCH($A1341&amp;"-4",Matches!$J$2:$J$201,0))=""),"",IF(AND($C1341&lt;&gt;"",INDEX(Matches!$F$2:$F$201,MATCH($A1341&amp;"-4",Matches!$J$2:$J$201,0))&lt;&gt;"",$C1341&gt;=INDEX(Matches!$F$2:$F$201,MATCH($A1341&amp;"-4",Matches!$J$2:$J$201,0))),"",IF(AND(J1341=INDEX(Matches!$G$2:$G$201,MATCH($A1341&amp;"-4",Matches!$J$2:$J$201,0)),K1341=INDEX(Matches!$H$2:$H$201,MATCH($A1341&amp;"-4",Matches!$J$2:$J$201,0))),5,IF(SIGN(J1341-K1341)&lt;&gt;SIGN(INDEX(Matches!$G$2:$G$201,MATCH($A1341&amp;"-4",Matches!$J$2:$J$201,0))-INDEX(Matches!$H$2:$H$201,MATCH($A1341&amp;"-4",Matches!$J$2:$J$201,0))),0,IF(J1341-K1341=INDEX(Matches!$G$2:$G$201,MATCH($A1341&amp;"-4",Matches!$J$2:$J$201,0))-INDEX(Matches!$H$2:$H$201,MATCH($A1341&amp;"-4",Matches!$J$2:$J$201,0)),3,2))))),""))</f>
        <v/>
      </c>
      <c r="AB1341" s="12" t="str">
        <f aca="false">IF(OR($B1341="",L1341="",M1341=""),"",IFERROR(IF(OR(INDEX(Matches!$I$2:$I$201,MATCH($A1341&amp;"-5",Matches!$J$2:$J$201,0))="Void",INDEX(Matches!$G$2:$G$201,MATCH($A1341&amp;"-5",Matches!$J$2:$J$201,0))="",INDEX(Matches!$H$2:$H$201,MATCH($A1341&amp;"-5",Matches!$J$2:$J$201,0))=""),"",IF(AND($C1341&lt;&gt;"",INDEX(Matches!$F$2:$F$201,MATCH($A1341&amp;"-5",Matches!$J$2:$J$201,0))&lt;&gt;"",$C1341&gt;=INDEX(Matches!$F$2:$F$201,MATCH($A1341&amp;"-5",Matches!$J$2:$J$201,0))),"",IF(AND(L1341=INDEX(Matches!$G$2:$G$201,MATCH($A1341&amp;"-5",Matches!$J$2:$J$201,0)),M1341=INDEX(Matches!$H$2:$H$201,MATCH($A1341&amp;"-5",Matches!$J$2:$J$201,0))),5,IF(SIGN(L1341-M1341)&lt;&gt;SIGN(INDEX(Matches!$G$2:$G$201,MATCH($A1341&amp;"-5",Matches!$J$2:$J$201,0))-INDEX(Matches!$H$2:$H$201,MATCH($A1341&amp;"-5",Matches!$J$2:$J$201,0))),0,IF(L1341-M1341=INDEX(Matches!$G$2:$G$201,MATCH($A1341&amp;"-5",Matches!$J$2:$J$201,0))-INDEX(Matches!$H$2:$H$201,MATCH($A1341&amp;"-5",Matches!$J$2:$J$201,0)),3,2))))),""))</f>
        <v/>
      </c>
      <c r="AC1341" s="12" t="str">
        <f aca="false">IF(OR($B1341="",N1341="",O1341=""),"",IFERROR(IF(OR(INDEX(Matches!$I$2:$I$201,MATCH($A1341&amp;"-6",Matches!$J$2:$J$201,0))="Void",INDEX(Matches!$G$2:$G$201,MATCH($A1341&amp;"-6",Matches!$J$2:$J$201,0))="",INDEX(Matches!$H$2:$H$201,MATCH($A1341&amp;"-6",Matches!$J$2:$J$201,0))=""),"",IF(AND($C1341&lt;&gt;"",INDEX(Matches!$F$2:$F$201,MATCH($A1341&amp;"-6",Matches!$J$2:$J$201,0))&lt;&gt;"",$C1341&gt;=INDEX(Matches!$F$2:$F$201,MATCH($A1341&amp;"-6",Matches!$J$2:$J$201,0))),"",IF(AND(N1341=INDEX(Matches!$G$2:$G$201,MATCH($A1341&amp;"-6",Matches!$J$2:$J$201,0)),O1341=INDEX(Matches!$H$2:$H$201,MATCH($A1341&amp;"-6",Matches!$J$2:$J$201,0))),5,IF(SIGN(N1341-O1341)&lt;&gt;SIGN(INDEX(Matches!$G$2:$G$201,MATCH($A1341&amp;"-6",Matches!$J$2:$J$201,0))-INDEX(Matches!$H$2:$H$201,MATCH($A1341&amp;"-6",Matches!$J$2:$J$201,0))),0,IF(N1341-O1341=INDEX(Matches!$G$2:$G$201,MATCH($A1341&amp;"-6",Matches!$J$2:$J$201,0))-INDEX(Matches!$H$2:$H$201,MATCH($A1341&amp;"-6",Matches!$J$2:$J$201,0)),3,2))))),""))</f>
        <v/>
      </c>
      <c r="AD1341" s="12" t="str">
        <f aca="false">IF(OR($B1341="",P1341="",Q1341=""),"",IFERROR(IF(OR(INDEX(Matches!$I$2:$I$201,MATCH($A1341&amp;"-7",Matches!$J$2:$J$201,0))="Void",INDEX(Matches!$G$2:$G$201,MATCH($A1341&amp;"-7",Matches!$J$2:$J$201,0))="",INDEX(Matches!$H$2:$H$201,MATCH($A1341&amp;"-7",Matches!$J$2:$J$201,0))=""),"",IF(AND($C1341&lt;&gt;"",INDEX(Matches!$F$2:$F$201,MATCH($A1341&amp;"-7",Matches!$J$2:$J$201,0))&lt;&gt;"",$C1341&gt;=INDEX(Matches!$F$2:$F$201,MATCH($A1341&amp;"-7",Matches!$J$2:$J$201,0))),"",IF(AND(P1341=INDEX(Matches!$G$2:$G$201,MATCH($A1341&amp;"-7",Matches!$J$2:$J$201,0)),Q1341=INDEX(Matches!$H$2:$H$201,MATCH($A1341&amp;"-7",Matches!$J$2:$J$201,0))),5,IF(SIGN(P1341-Q1341)&lt;&gt;SIGN(INDEX(Matches!$G$2:$G$201,MATCH($A1341&amp;"-7",Matches!$J$2:$J$201,0))-INDEX(Matches!$H$2:$H$201,MATCH($A1341&amp;"-7",Matches!$J$2:$J$201,0))),0,IF(P1341-Q1341=INDEX(Matches!$G$2:$G$201,MATCH($A1341&amp;"-7",Matches!$J$2:$J$201,0))-INDEX(Matches!$H$2:$H$201,MATCH($A1341&amp;"-7",Matches!$J$2:$J$201,0)),3,2))))),""))</f>
        <v/>
      </c>
      <c r="AE1341" s="12" t="str">
        <f aca="false">IF(OR($B1341="",R1341="",S1341=""),"",IFERROR(IF(OR(INDEX(Matches!$I$2:$I$201,MATCH($A1341&amp;"-8",Matches!$J$2:$J$201,0))="Void",INDEX(Matches!$G$2:$G$201,MATCH($A1341&amp;"-8",Matches!$J$2:$J$201,0))="",INDEX(Matches!$H$2:$H$201,MATCH($A1341&amp;"-8",Matches!$J$2:$J$201,0))=""),"",IF(AND($C1341&lt;&gt;"",INDEX(Matches!$F$2:$F$201,MATCH($A1341&amp;"-8",Matches!$J$2:$J$201,0))&lt;&gt;"",$C1341&gt;=INDEX(Matches!$F$2:$F$201,MATCH($A1341&amp;"-8",Matches!$J$2:$J$201,0))),"",IF(AND(R1341=INDEX(Matches!$G$2:$G$201,MATCH($A1341&amp;"-8",Matches!$J$2:$J$201,0)),S1341=INDEX(Matches!$H$2:$H$201,MATCH($A1341&amp;"-8",Matches!$J$2:$J$201,0))),5,IF(SIGN(R1341-S1341)&lt;&gt;SIGN(INDEX(Matches!$G$2:$G$201,MATCH($A1341&amp;"-8",Matches!$J$2:$J$201,0))-INDEX(Matches!$H$2:$H$201,MATCH($A1341&amp;"-8",Matches!$J$2:$J$201,0))),0,IF(R1341-S1341=INDEX(Matches!$G$2:$G$201,MATCH($A1341&amp;"-8",Matches!$J$2:$J$201,0))-INDEX(Matches!$H$2:$H$201,MATCH($A1341&amp;"-8",Matches!$J$2:$J$201,0)),3,2))))),""))</f>
        <v/>
      </c>
      <c r="AF1341" s="12" t="str">
        <f aca="false">IF(OR($B1341="",T1341="",U1341=""),"",IFERROR(IF(OR(INDEX(Matches!$I$2:$I$201,MATCH($A1341&amp;"-9",Matches!$J$2:$J$201,0))="Void",INDEX(Matches!$G$2:$G$201,MATCH($A1341&amp;"-9",Matches!$J$2:$J$201,0))="",INDEX(Matches!$H$2:$H$201,MATCH($A1341&amp;"-9",Matches!$J$2:$J$201,0))=""),"",IF(AND($C1341&lt;&gt;"",INDEX(Matches!$F$2:$F$201,MATCH($A1341&amp;"-9",Matches!$J$2:$J$201,0))&lt;&gt;"",$C1341&gt;=INDEX(Matches!$F$2:$F$201,MATCH($A1341&amp;"-9",Matches!$J$2:$J$201,0))),"",IF(AND(T1341=INDEX(Matches!$G$2:$G$201,MATCH($A1341&amp;"-9",Matches!$J$2:$J$201,0)),U1341=INDEX(Matches!$H$2:$H$201,MATCH($A1341&amp;"-9",Matches!$J$2:$J$201,0))),5,IF(SIGN(T1341-U1341)&lt;&gt;SIGN(INDEX(Matches!$G$2:$G$201,MATCH($A1341&amp;"-9",Matches!$J$2:$J$201,0))-INDEX(Matches!$H$2:$H$201,MATCH($A1341&amp;"-9",Matches!$J$2:$J$201,0))),0,IF(T1341-U1341=INDEX(Matches!$G$2:$G$201,MATCH($A1341&amp;"-9",Matches!$J$2:$J$201,0))-INDEX(Matches!$H$2:$H$201,MATCH($A1341&amp;"-9",Matches!$J$2:$J$201,0)),3,2))))),""))</f>
        <v/>
      </c>
      <c r="AG1341" s="12" t="str">
        <f aca="false">IF(OR($B1341="",V1341="",W1341=""),"",IFERROR(IF(OR(INDEX(Matches!$I$2:$I$201,MATCH($A1341&amp;"-10",Matches!$J$2:$J$201,0))="Void",INDEX(Matches!$G$2:$G$201,MATCH($A1341&amp;"-10",Matches!$J$2:$J$201,0))="",INDEX(Matches!$H$2:$H$201,MATCH($A1341&amp;"-10",Matches!$J$2:$J$201,0))=""),"",IF(AND($C1341&lt;&gt;"",INDEX(Matches!$F$2:$F$201,MATCH($A1341&amp;"-10",Matches!$J$2:$J$201,0))&lt;&gt;"",$C1341&gt;=INDEX(Matches!$F$2:$F$201,MATCH($A1341&amp;"-10",Matches!$J$2:$J$201,0))),"",IF(AND(V1341=INDEX(Matches!$G$2:$G$201,MATCH($A1341&amp;"-10",Matches!$J$2:$J$201,0)),W1341=INDEX(Matches!$H$2:$H$201,MATCH($A1341&amp;"-10",Matches!$J$2:$J$201,0))),5,IF(SIGN(V1341-W1341)&lt;&gt;SIGN(INDEX(Matches!$G$2:$G$201,MATCH($A1341&amp;"-10",Matches!$J$2:$J$201,0))-INDEX(Matches!$H$2:$H$201,MATCH($A1341&amp;"-10",Matches!$J$2:$J$201,0))),0,IF(V1341-W1341=INDEX(Matches!$G$2:$G$201,MATCH($A1341&amp;"-10",Matches!$J$2:$J$201,0))-INDEX(Matches!$H$2:$H$201,MATCH($A1341&amp;"-10",Matches!$J$2:$J$201,0)),3,2))))),""))</f>
        <v/>
      </c>
      <c r="AH1341" s="13" t="str">
        <f aca="false">IF($B1341="","",SUM(X1341:AG1341))</f>
        <v/>
      </c>
      <c r="AI1341" s="12" t="str">
        <f aca="false">IF($B1341="","",COUNTIF(X1341:AG1341,5))</f>
        <v/>
      </c>
      <c r="AJ1341" s="12" t="str">
        <f aca="false">IF($B1341="","",COUNTIF(X1341:AG1341,"&gt;=2"))</f>
        <v/>
      </c>
      <c r="AK1341" s="12" t="str">
        <f aca="false">IF($B1341="","",COUNT(X1341:AG1341))</f>
        <v/>
      </c>
    </row>
    <row r="1342" customFormat="false" ht="15" hidden="false" customHeight="false" outlineLevel="0" collapsed="false">
      <c r="A1342" s="7"/>
      <c r="B1342" s="7"/>
      <c r="C1342" s="11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12" t="str">
        <f aca="false">IF(OR($B1342="",D1342="",E1342=""),"",IFERROR(IF(OR(INDEX(Matches!$I$2:$I$201,MATCH($A1342&amp;"-1",Matches!$J$2:$J$201,0))="Void",INDEX(Matches!$G$2:$G$201,MATCH($A1342&amp;"-1",Matches!$J$2:$J$201,0))="",INDEX(Matches!$H$2:$H$201,MATCH($A1342&amp;"-1",Matches!$J$2:$J$201,0))=""),"",IF(AND($C1342&lt;&gt;"",INDEX(Matches!$F$2:$F$201,MATCH($A1342&amp;"-1",Matches!$J$2:$J$201,0))&lt;&gt;"",$C1342&gt;=INDEX(Matches!$F$2:$F$201,MATCH($A1342&amp;"-1",Matches!$J$2:$J$201,0))),"",IF(AND(D1342=INDEX(Matches!$G$2:$G$201,MATCH($A1342&amp;"-1",Matches!$J$2:$J$201,0)),E1342=INDEX(Matches!$H$2:$H$201,MATCH($A1342&amp;"-1",Matches!$J$2:$J$201,0))),5,IF(SIGN(D1342-E1342)&lt;&gt;SIGN(INDEX(Matches!$G$2:$G$201,MATCH($A1342&amp;"-1",Matches!$J$2:$J$201,0))-INDEX(Matches!$H$2:$H$201,MATCH($A1342&amp;"-1",Matches!$J$2:$J$201,0))),0,IF(D1342-E1342=INDEX(Matches!$G$2:$G$201,MATCH($A1342&amp;"-1",Matches!$J$2:$J$201,0))-INDEX(Matches!$H$2:$H$201,MATCH($A1342&amp;"-1",Matches!$J$2:$J$201,0)),3,2))))),""))</f>
        <v/>
      </c>
      <c r="Y1342" s="12" t="str">
        <f aca="false">IF(OR($B1342="",F1342="",G1342=""),"",IFERROR(IF(OR(INDEX(Matches!$I$2:$I$201,MATCH($A1342&amp;"-2",Matches!$J$2:$J$201,0))="Void",INDEX(Matches!$G$2:$G$201,MATCH($A1342&amp;"-2",Matches!$J$2:$J$201,0))="",INDEX(Matches!$H$2:$H$201,MATCH($A1342&amp;"-2",Matches!$J$2:$J$201,0))=""),"",IF(AND($C1342&lt;&gt;"",INDEX(Matches!$F$2:$F$201,MATCH($A1342&amp;"-2",Matches!$J$2:$J$201,0))&lt;&gt;"",$C1342&gt;=INDEX(Matches!$F$2:$F$201,MATCH($A1342&amp;"-2",Matches!$J$2:$J$201,0))),"",IF(AND(F1342=INDEX(Matches!$G$2:$G$201,MATCH($A1342&amp;"-2",Matches!$J$2:$J$201,0)),G1342=INDEX(Matches!$H$2:$H$201,MATCH($A1342&amp;"-2",Matches!$J$2:$J$201,0))),5,IF(SIGN(F1342-G1342)&lt;&gt;SIGN(INDEX(Matches!$G$2:$G$201,MATCH($A1342&amp;"-2",Matches!$J$2:$J$201,0))-INDEX(Matches!$H$2:$H$201,MATCH($A1342&amp;"-2",Matches!$J$2:$J$201,0))),0,IF(F1342-G1342=INDEX(Matches!$G$2:$G$201,MATCH($A1342&amp;"-2",Matches!$J$2:$J$201,0))-INDEX(Matches!$H$2:$H$201,MATCH($A1342&amp;"-2",Matches!$J$2:$J$201,0)),3,2))))),""))</f>
        <v/>
      </c>
      <c r="Z1342" s="12" t="str">
        <f aca="false">IF(OR($B1342="",H1342="",I1342=""),"",IFERROR(IF(OR(INDEX(Matches!$I$2:$I$201,MATCH($A1342&amp;"-3",Matches!$J$2:$J$201,0))="Void",INDEX(Matches!$G$2:$G$201,MATCH($A1342&amp;"-3",Matches!$J$2:$J$201,0))="",INDEX(Matches!$H$2:$H$201,MATCH($A1342&amp;"-3",Matches!$J$2:$J$201,0))=""),"",IF(AND($C1342&lt;&gt;"",INDEX(Matches!$F$2:$F$201,MATCH($A1342&amp;"-3",Matches!$J$2:$J$201,0))&lt;&gt;"",$C1342&gt;=INDEX(Matches!$F$2:$F$201,MATCH($A1342&amp;"-3",Matches!$J$2:$J$201,0))),"",IF(AND(H1342=INDEX(Matches!$G$2:$G$201,MATCH($A1342&amp;"-3",Matches!$J$2:$J$201,0)),I1342=INDEX(Matches!$H$2:$H$201,MATCH($A1342&amp;"-3",Matches!$J$2:$J$201,0))),5,IF(SIGN(H1342-I1342)&lt;&gt;SIGN(INDEX(Matches!$G$2:$G$201,MATCH($A1342&amp;"-3",Matches!$J$2:$J$201,0))-INDEX(Matches!$H$2:$H$201,MATCH($A1342&amp;"-3",Matches!$J$2:$J$201,0))),0,IF(H1342-I1342=INDEX(Matches!$G$2:$G$201,MATCH($A1342&amp;"-3",Matches!$J$2:$J$201,0))-INDEX(Matches!$H$2:$H$201,MATCH($A1342&amp;"-3",Matches!$J$2:$J$201,0)),3,2))))),""))</f>
        <v/>
      </c>
      <c r="AA1342" s="12" t="str">
        <f aca="false">IF(OR($B1342="",J1342="",K1342=""),"",IFERROR(IF(OR(INDEX(Matches!$I$2:$I$201,MATCH($A1342&amp;"-4",Matches!$J$2:$J$201,0))="Void",INDEX(Matches!$G$2:$G$201,MATCH($A1342&amp;"-4",Matches!$J$2:$J$201,0))="",INDEX(Matches!$H$2:$H$201,MATCH($A1342&amp;"-4",Matches!$J$2:$J$201,0))=""),"",IF(AND($C1342&lt;&gt;"",INDEX(Matches!$F$2:$F$201,MATCH($A1342&amp;"-4",Matches!$J$2:$J$201,0))&lt;&gt;"",$C1342&gt;=INDEX(Matches!$F$2:$F$201,MATCH($A1342&amp;"-4",Matches!$J$2:$J$201,0))),"",IF(AND(J1342=INDEX(Matches!$G$2:$G$201,MATCH($A1342&amp;"-4",Matches!$J$2:$J$201,0)),K1342=INDEX(Matches!$H$2:$H$201,MATCH($A1342&amp;"-4",Matches!$J$2:$J$201,0))),5,IF(SIGN(J1342-K1342)&lt;&gt;SIGN(INDEX(Matches!$G$2:$G$201,MATCH($A1342&amp;"-4",Matches!$J$2:$J$201,0))-INDEX(Matches!$H$2:$H$201,MATCH($A1342&amp;"-4",Matches!$J$2:$J$201,0))),0,IF(J1342-K1342=INDEX(Matches!$G$2:$G$201,MATCH($A1342&amp;"-4",Matches!$J$2:$J$201,0))-INDEX(Matches!$H$2:$H$201,MATCH($A1342&amp;"-4",Matches!$J$2:$J$201,0)),3,2))))),""))</f>
        <v/>
      </c>
      <c r="AB1342" s="12" t="str">
        <f aca="false">IF(OR($B1342="",L1342="",M1342=""),"",IFERROR(IF(OR(INDEX(Matches!$I$2:$I$201,MATCH($A1342&amp;"-5",Matches!$J$2:$J$201,0))="Void",INDEX(Matches!$G$2:$G$201,MATCH($A1342&amp;"-5",Matches!$J$2:$J$201,0))="",INDEX(Matches!$H$2:$H$201,MATCH($A1342&amp;"-5",Matches!$J$2:$J$201,0))=""),"",IF(AND($C1342&lt;&gt;"",INDEX(Matches!$F$2:$F$201,MATCH($A1342&amp;"-5",Matches!$J$2:$J$201,0))&lt;&gt;"",$C1342&gt;=INDEX(Matches!$F$2:$F$201,MATCH($A1342&amp;"-5",Matches!$J$2:$J$201,0))),"",IF(AND(L1342=INDEX(Matches!$G$2:$G$201,MATCH($A1342&amp;"-5",Matches!$J$2:$J$201,0)),M1342=INDEX(Matches!$H$2:$H$201,MATCH($A1342&amp;"-5",Matches!$J$2:$J$201,0))),5,IF(SIGN(L1342-M1342)&lt;&gt;SIGN(INDEX(Matches!$G$2:$G$201,MATCH($A1342&amp;"-5",Matches!$J$2:$J$201,0))-INDEX(Matches!$H$2:$H$201,MATCH($A1342&amp;"-5",Matches!$J$2:$J$201,0))),0,IF(L1342-M1342=INDEX(Matches!$G$2:$G$201,MATCH($A1342&amp;"-5",Matches!$J$2:$J$201,0))-INDEX(Matches!$H$2:$H$201,MATCH($A1342&amp;"-5",Matches!$J$2:$J$201,0)),3,2))))),""))</f>
        <v/>
      </c>
      <c r="AC1342" s="12" t="str">
        <f aca="false">IF(OR($B1342="",N1342="",O1342=""),"",IFERROR(IF(OR(INDEX(Matches!$I$2:$I$201,MATCH($A1342&amp;"-6",Matches!$J$2:$J$201,0))="Void",INDEX(Matches!$G$2:$G$201,MATCH($A1342&amp;"-6",Matches!$J$2:$J$201,0))="",INDEX(Matches!$H$2:$H$201,MATCH($A1342&amp;"-6",Matches!$J$2:$J$201,0))=""),"",IF(AND($C1342&lt;&gt;"",INDEX(Matches!$F$2:$F$201,MATCH($A1342&amp;"-6",Matches!$J$2:$J$201,0))&lt;&gt;"",$C1342&gt;=INDEX(Matches!$F$2:$F$201,MATCH($A1342&amp;"-6",Matches!$J$2:$J$201,0))),"",IF(AND(N1342=INDEX(Matches!$G$2:$G$201,MATCH($A1342&amp;"-6",Matches!$J$2:$J$201,0)),O1342=INDEX(Matches!$H$2:$H$201,MATCH($A1342&amp;"-6",Matches!$J$2:$J$201,0))),5,IF(SIGN(N1342-O1342)&lt;&gt;SIGN(INDEX(Matches!$G$2:$G$201,MATCH($A1342&amp;"-6",Matches!$J$2:$J$201,0))-INDEX(Matches!$H$2:$H$201,MATCH($A1342&amp;"-6",Matches!$J$2:$J$201,0))),0,IF(N1342-O1342=INDEX(Matches!$G$2:$G$201,MATCH($A1342&amp;"-6",Matches!$J$2:$J$201,0))-INDEX(Matches!$H$2:$H$201,MATCH($A1342&amp;"-6",Matches!$J$2:$J$201,0)),3,2))))),""))</f>
        <v/>
      </c>
      <c r="AD1342" s="12" t="str">
        <f aca="false">IF(OR($B1342="",P1342="",Q1342=""),"",IFERROR(IF(OR(INDEX(Matches!$I$2:$I$201,MATCH($A1342&amp;"-7",Matches!$J$2:$J$201,0))="Void",INDEX(Matches!$G$2:$G$201,MATCH($A1342&amp;"-7",Matches!$J$2:$J$201,0))="",INDEX(Matches!$H$2:$H$201,MATCH($A1342&amp;"-7",Matches!$J$2:$J$201,0))=""),"",IF(AND($C1342&lt;&gt;"",INDEX(Matches!$F$2:$F$201,MATCH($A1342&amp;"-7",Matches!$J$2:$J$201,0))&lt;&gt;"",$C1342&gt;=INDEX(Matches!$F$2:$F$201,MATCH($A1342&amp;"-7",Matches!$J$2:$J$201,0))),"",IF(AND(P1342=INDEX(Matches!$G$2:$G$201,MATCH($A1342&amp;"-7",Matches!$J$2:$J$201,0)),Q1342=INDEX(Matches!$H$2:$H$201,MATCH($A1342&amp;"-7",Matches!$J$2:$J$201,0))),5,IF(SIGN(P1342-Q1342)&lt;&gt;SIGN(INDEX(Matches!$G$2:$G$201,MATCH($A1342&amp;"-7",Matches!$J$2:$J$201,0))-INDEX(Matches!$H$2:$H$201,MATCH($A1342&amp;"-7",Matches!$J$2:$J$201,0))),0,IF(P1342-Q1342=INDEX(Matches!$G$2:$G$201,MATCH($A1342&amp;"-7",Matches!$J$2:$J$201,0))-INDEX(Matches!$H$2:$H$201,MATCH($A1342&amp;"-7",Matches!$J$2:$J$201,0)),3,2))))),""))</f>
        <v/>
      </c>
      <c r="AE1342" s="12" t="str">
        <f aca="false">IF(OR($B1342="",R1342="",S1342=""),"",IFERROR(IF(OR(INDEX(Matches!$I$2:$I$201,MATCH($A1342&amp;"-8",Matches!$J$2:$J$201,0))="Void",INDEX(Matches!$G$2:$G$201,MATCH($A1342&amp;"-8",Matches!$J$2:$J$201,0))="",INDEX(Matches!$H$2:$H$201,MATCH($A1342&amp;"-8",Matches!$J$2:$J$201,0))=""),"",IF(AND($C1342&lt;&gt;"",INDEX(Matches!$F$2:$F$201,MATCH($A1342&amp;"-8",Matches!$J$2:$J$201,0))&lt;&gt;"",$C1342&gt;=INDEX(Matches!$F$2:$F$201,MATCH($A1342&amp;"-8",Matches!$J$2:$J$201,0))),"",IF(AND(R1342=INDEX(Matches!$G$2:$G$201,MATCH($A1342&amp;"-8",Matches!$J$2:$J$201,0)),S1342=INDEX(Matches!$H$2:$H$201,MATCH($A1342&amp;"-8",Matches!$J$2:$J$201,0))),5,IF(SIGN(R1342-S1342)&lt;&gt;SIGN(INDEX(Matches!$G$2:$G$201,MATCH($A1342&amp;"-8",Matches!$J$2:$J$201,0))-INDEX(Matches!$H$2:$H$201,MATCH($A1342&amp;"-8",Matches!$J$2:$J$201,0))),0,IF(R1342-S1342=INDEX(Matches!$G$2:$G$201,MATCH($A1342&amp;"-8",Matches!$J$2:$J$201,0))-INDEX(Matches!$H$2:$H$201,MATCH($A1342&amp;"-8",Matches!$J$2:$J$201,0)),3,2))))),""))</f>
        <v/>
      </c>
      <c r="AF1342" s="12" t="str">
        <f aca="false">IF(OR($B1342="",T1342="",U1342=""),"",IFERROR(IF(OR(INDEX(Matches!$I$2:$I$201,MATCH($A1342&amp;"-9",Matches!$J$2:$J$201,0))="Void",INDEX(Matches!$G$2:$G$201,MATCH($A1342&amp;"-9",Matches!$J$2:$J$201,0))="",INDEX(Matches!$H$2:$H$201,MATCH($A1342&amp;"-9",Matches!$J$2:$J$201,0))=""),"",IF(AND($C1342&lt;&gt;"",INDEX(Matches!$F$2:$F$201,MATCH($A1342&amp;"-9",Matches!$J$2:$J$201,0))&lt;&gt;"",$C1342&gt;=INDEX(Matches!$F$2:$F$201,MATCH($A1342&amp;"-9",Matches!$J$2:$J$201,0))),"",IF(AND(T1342=INDEX(Matches!$G$2:$G$201,MATCH($A1342&amp;"-9",Matches!$J$2:$J$201,0)),U1342=INDEX(Matches!$H$2:$H$201,MATCH($A1342&amp;"-9",Matches!$J$2:$J$201,0))),5,IF(SIGN(T1342-U1342)&lt;&gt;SIGN(INDEX(Matches!$G$2:$G$201,MATCH($A1342&amp;"-9",Matches!$J$2:$J$201,0))-INDEX(Matches!$H$2:$H$201,MATCH($A1342&amp;"-9",Matches!$J$2:$J$201,0))),0,IF(T1342-U1342=INDEX(Matches!$G$2:$G$201,MATCH($A1342&amp;"-9",Matches!$J$2:$J$201,0))-INDEX(Matches!$H$2:$H$201,MATCH($A1342&amp;"-9",Matches!$J$2:$J$201,0)),3,2))))),""))</f>
        <v/>
      </c>
      <c r="AG1342" s="12" t="str">
        <f aca="false">IF(OR($B1342="",V1342="",W1342=""),"",IFERROR(IF(OR(INDEX(Matches!$I$2:$I$201,MATCH($A1342&amp;"-10",Matches!$J$2:$J$201,0))="Void",INDEX(Matches!$G$2:$G$201,MATCH($A1342&amp;"-10",Matches!$J$2:$J$201,0))="",INDEX(Matches!$H$2:$H$201,MATCH($A1342&amp;"-10",Matches!$J$2:$J$201,0))=""),"",IF(AND($C1342&lt;&gt;"",INDEX(Matches!$F$2:$F$201,MATCH($A1342&amp;"-10",Matches!$J$2:$J$201,0))&lt;&gt;"",$C1342&gt;=INDEX(Matches!$F$2:$F$201,MATCH($A1342&amp;"-10",Matches!$J$2:$J$201,0))),"",IF(AND(V1342=INDEX(Matches!$G$2:$G$201,MATCH($A1342&amp;"-10",Matches!$J$2:$J$201,0)),W1342=INDEX(Matches!$H$2:$H$201,MATCH($A1342&amp;"-10",Matches!$J$2:$J$201,0))),5,IF(SIGN(V1342-W1342)&lt;&gt;SIGN(INDEX(Matches!$G$2:$G$201,MATCH($A1342&amp;"-10",Matches!$J$2:$J$201,0))-INDEX(Matches!$H$2:$H$201,MATCH($A1342&amp;"-10",Matches!$J$2:$J$201,0))),0,IF(V1342-W1342=INDEX(Matches!$G$2:$G$201,MATCH($A1342&amp;"-10",Matches!$J$2:$J$201,0))-INDEX(Matches!$H$2:$H$201,MATCH($A1342&amp;"-10",Matches!$J$2:$J$201,0)),3,2))))),""))</f>
        <v/>
      </c>
      <c r="AH1342" s="13" t="str">
        <f aca="false">IF($B1342="","",SUM(X1342:AG1342))</f>
        <v/>
      </c>
      <c r="AI1342" s="12" t="str">
        <f aca="false">IF($B1342="","",COUNTIF(X1342:AG1342,5))</f>
        <v/>
      </c>
      <c r="AJ1342" s="12" t="str">
        <f aca="false">IF($B1342="","",COUNTIF(X1342:AG1342,"&gt;=2"))</f>
        <v/>
      </c>
      <c r="AK1342" s="12" t="str">
        <f aca="false">IF($B1342="","",COUNT(X1342:AG1342))</f>
        <v/>
      </c>
    </row>
    <row r="1343" customFormat="false" ht="15" hidden="false" customHeight="false" outlineLevel="0" collapsed="false">
      <c r="A1343" s="7"/>
      <c r="B1343" s="7"/>
      <c r="C1343" s="11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12" t="str">
        <f aca="false">IF(OR($B1343="",D1343="",E1343=""),"",IFERROR(IF(OR(INDEX(Matches!$I$2:$I$201,MATCH($A1343&amp;"-1",Matches!$J$2:$J$201,0))="Void",INDEX(Matches!$G$2:$G$201,MATCH($A1343&amp;"-1",Matches!$J$2:$J$201,0))="",INDEX(Matches!$H$2:$H$201,MATCH($A1343&amp;"-1",Matches!$J$2:$J$201,0))=""),"",IF(AND($C1343&lt;&gt;"",INDEX(Matches!$F$2:$F$201,MATCH($A1343&amp;"-1",Matches!$J$2:$J$201,0))&lt;&gt;"",$C1343&gt;=INDEX(Matches!$F$2:$F$201,MATCH($A1343&amp;"-1",Matches!$J$2:$J$201,0))),"",IF(AND(D1343=INDEX(Matches!$G$2:$G$201,MATCH($A1343&amp;"-1",Matches!$J$2:$J$201,0)),E1343=INDEX(Matches!$H$2:$H$201,MATCH($A1343&amp;"-1",Matches!$J$2:$J$201,0))),5,IF(SIGN(D1343-E1343)&lt;&gt;SIGN(INDEX(Matches!$G$2:$G$201,MATCH($A1343&amp;"-1",Matches!$J$2:$J$201,0))-INDEX(Matches!$H$2:$H$201,MATCH($A1343&amp;"-1",Matches!$J$2:$J$201,0))),0,IF(D1343-E1343=INDEX(Matches!$G$2:$G$201,MATCH($A1343&amp;"-1",Matches!$J$2:$J$201,0))-INDEX(Matches!$H$2:$H$201,MATCH($A1343&amp;"-1",Matches!$J$2:$J$201,0)),3,2))))),""))</f>
        <v/>
      </c>
      <c r="Y1343" s="12" t="str">
        <f aca="false">IF(OR($B1343="",F1343="",G1343=""),"",IFERROR(IF(OR(INDEX(Matches!$I$2:$I$201,MATCH($A1343&amp;"-2",Matches!$J$2:$J$201,0))="Void",INDEX(Matches!$G$2:$G$201,MATCH($A1343&amp;"-2",Matches!$J$2:$J$201,0))="",INDEX(Matches!$H$2:$H$201,MATCH($A1343&amp;"-2",Matches!$J$2:$J$201,0))=""),"",IF(AND($C1343&lt;&gt;"",INDEX(Matches!$F$2:$F$201,MATCH($A1343&amp;"-2",Matches!$J$2:$J$201,0))&lt;&gt;"",$C1343&gt;=INDEX(Matches!$F$2:$F$201,MATCH($A1343&amp;"-2",Matches!$J$2:$J$201,0))),"",IF(AND(F1343=INDEX(Matches!$G$2:$G$201,MATCH($A1343&amp;"-2",Matches!$J$2:$J$201,0)),G1343=INDEX(Matches!$H$2:$H$201,MATCH($A1343&amp;"-2",Matches!$J$2:$J$201,0))),5,IF(SIGN(F1343-G1343)&lt;&gt;SIGN(INDEX(Matches!$G$2:$G$201,MATCH($A1343&amp;"-2",Matches!$J$2:$J$201,0))-INDEX(Matches!$H$2:$H$201,MATCH($A1343&amp;"-2",Matches!$J$2:$J$201,0))),0,IF(F1343-G1343=INDEX(Matches!$G$2:$G$201,MATCH($A1343&amp;"-2",Matches!$J$2:$J$201,0))-INDEX(Matches!$H$2:$H$201,MATCH($A1343&amp;"-2",Matches!$J$2:$J$201,0)),3,2))))),""))</f>
        <v/>
      </c>
      <c r="Z1343" s="12" t="str">
        <f aca="false">IF(OR($B1343="",H1343="",I1343=""),"",IFERROR(IF(OR(INDEX(Matches!$I$2:$I$201,MATCH($A1343&amp;"-3",Matches!$J$2:$J$201,0))="Void",INDEX(Matches!$G$2:$G$201,MATCH($A1343&amp;"-3",Matches!$J$2:$J$201,0))="",INDEX(Matches!$H$2:$H$201,MATCH($A1343&amp;"-3",Matches!$J$2:$J$201,0))=""),"",IF(AND($C1343&lt;&gt;"",INDEX(Matches!$F$2:$F$201,MATCH($A1343&amp;"-3",Matches!$J$2:$J$201,0))&lt;&gt;"",$C1343&gt;=INDEX(Matches!$F$2:$F$201,MATCH($A1343&amp;"-3",Matches!$J$2:$J$201,0))),"",IF(AND(H1343=INDEX(Matches!$G$2:$G$201,MATCH($A1343&amp;"-3",Matches!$J$2:$J$201,0)),I1343=INDEX(Matches!$H$2:$H$201,MATCH($A1343&amp;"-3",Matches!$J$2:$J$201,0))),5,IF(SIGN(H1343-I1343)&lt;&gt;SIGN(INDEX(Matches!$G$2:$G$201,MATCH($A1343&amp;"-3",Matches!$J$2:$J$201,0))-INDEX(Matches!$H$2:$H$201,MATCH($A1343&amp;"-3",Matches!$J$2:$J$201,0))),0,IF(H1343-I1343=INDEX(Matches!$G$2:$G$201,MATCH($A1343&amp;"-3",Matches!$J$2:$J$201,0))-INDEX(Matches!$H$2:$H$201,MATCH($A1343&amp;"-3",Matches!$J$2:$J$201,0)),3,2))))),""))</f>
        <v/>
      </c>
      <c r="AA1343" s="12" t="str">
        <f aca="false">IF(OR($B1343="",J1343="",K1343=""),"",IFERROR(IF(OR(INDEX(Matches!$I$2:$I$201,MATCH($A1343&amp;"-4",Matches!$J$2:$J$201,0))="Void",INDEX(Matches!$G$2:$G$201,MATCH($A1343&amp;"-4",Matches!$J$2:$J$201,0))="",INDEX(Matches!$H$2:$H$201,MATCH($A1343&amp;"-4",Matches!$J$2:$J$201,0))=""),"",IF(AND($C1343&lt;&gt;"",INDEX(Matches!$F$2:$F$201,MATCH($A1343&amp;"-4",Matches!$J$2:$J$201,0))&lt;&gt;"",$C1343&gt;=INDEX(Matches!$F$2:$F$201,MATCH($A1343&amp;"-4",Matches!$J$2:$J$201,0))),"",IF(AND(J1343=INDEX(Matches!$G$2:$G$201,MATCH($A1343&amp;"-4",Matches!$J$2:$J$201,0)),K1343=INDEX(Matches!$H$2:$H$201,MATCH($A1343&amp;"-4",Matches!$J$2:$J$201,0))),5,IF(SIGN(J1343-K1343)&lt;&gt;SIGN(INDEX(Matches!$G$2:$G$201,MATCH($A1343&amp;"-4",Matches!$J$2:$J$201,0))-INDEX(Matches!$H$2:$H$201,MATCH($A1343&amp;"-4",Matches!$J$2:$J$201,0))),0,IF(J1343-K1343=INDEX(Matches!$G$2:$G$201,MATCH($A1343&amp;"-4",Matches!$J$2:$J$201,0))-INDEX(Matches!$H$2:$H$201,MATCH($A1343&amp;"-4",Matches!$J$2:$J$201,0)),3,2))))),""))</f>
        <v/>
      </c>
      <c r="AB1343" s="12" t="str">
        <f aca="false">IF(OR($B1343="",L1343="",M1343=""),"",IFERROR(IF(OR(INDEX(Matches!$I$2:$I$201,MATCH($A1343&amp;"-5",Matches!$J$2:$J$201,0))="Void",INDEX(Matches!$G$2:$G$201,MATCH($A1343&amp;"-5",Matches!$J$2:$J$201,0))="",INDEX(Matches!$H$2:$H$201,MATCH($A1343&amp;"-5",Matches!$J$2:$J$201,0))=""),"",IF(AND($C1343&lt;&gt;"",INDEX(Matches!$F$2:$F$201,MATCH($A1343&amp;"-5",Matches!$J$2:$J$201,0))&lt;&gt;"",$C1343&gt;=INDEX(Matches!$F$2:$F$201,MATCH($A1343&amp;"-5",Matches!$J$2:$J$201,0))),"",IF(AND(L1343=INDEX(Matches!$G$2:$G$201,MATCH($A1343&amp;"-5",Matches!$J$2:$J$201,0)),M1343=INDEX(Matches!$H$2:$H$201,MATCH($A1343&amp;"-5",Matches!$J$2:$J$201,0))),5,IF(SIGN(L1343-M1343)&lt;&gt;SIGN(INDEX(Matches!$G$2:$G$201,MATCH($A1343&amp;"-5",Matches!$J$2:$J$201,0))-INDEX(Matches!$H$2:$H$201,MATCH($A1343&amp;"-5",Matches!$J$2:$J$201,0))),0,IF(L1343-M1343=INDEX(Matches!$G$2:$G$201,MATCH($A1343&amp;"-5",Matches!$J$2:$J$201,0))-INDEX(Matches!$H$2:$H$201,MATCH($A1343&amp;"-5",Matches!$J$2:$J$201,0)),3,2))))),""))</f>
        <v/>
      </c>
      <c r="AC1343" s="12" t="str">
        <f aca="false">IF(OR($B1343="",N1343="",O1343=""),"",IFERROR(IF(OR(INDEX(Matches!$I$2:$I$201,MATCH($A1343&amp;"-6",Matches!$J$2:$J$201,0))="Void",INDEX(Matches!$G$2:$G$201,MATCH($A1343&amp;"-6",Matches!$J$2:$J$201,0))="",INDEX(Matches!$H$2:$H$201,MATCH($A1343&amp;"-6",Matches!$J$2:$J$201,0))=""),"",IF(AND($C1343&lt;&gt;"",INDEX(Matches!$F$2:$F$201,MATCH($A1343&amp;"-6",Matches!$J$2:$J$201,0))&lt;&gt;"",$C1343&gt;=INDEX(Matches!$F$2:$F$201,MATCH($A1343&amp;"-6",Matches!$J$2:$J$201,0))),"",IF(AND(N1343=INDEX(Matches!$G$2:$G$201,MATCH($A1343&amp;"-6",Matches!$J$2:$J$201,0)),O1343=INDEX(Matches!$H$2:$H$201,MATCH($A1343&amp;"-6",Matches!$J$2:$J$201,0))),5,IF(SIGN(N1343-O1343)&lt;&gt;SIGN(INDEX(Matches!$G$2:$G$201,MATCH($A1343&amp;"-6",Matches!$J$2:$J$201,0))-INDEX(Matches!$H$2:$H$201,MATCH($A1343&amp;"-6",Matches!$J$2:$J$201,0))),0,IF(N1343-O1343=INDEX(Matches!$G$2:$G$201,MATCH($A1343&amp;"-6",Matches!$J$2:$J$201,0))-INDEX(Matches!$H$2:$H$201,MATCH($A1343&amp;"-6",Matches!$J$2:$J$201,0)),3,2))))),""))</f>
        <v/>
      </c>
      <c r="AD1343" s="12" t="str">
        <f aca="false">IF(OR($B1343="",P1343="",Q1343=""),"",IFERROR(IF(OR(INDEX(Matches!$I$2:$I$201,MATCH($A1343&amp;"-7",Matches!$J$2:$J$201,0))="Void",INDEX(Matches!$G$2:$G$201,MATCH($A1343&amp;"-7",Matches!$J$2:$J$201,0))="",INDEX(Matches!$H$2:$H$201,MATCH($A1343&amp;"-7",Matches!$J$2:$J$201,0))=""),"",IF(AND($C1343&lt;&gt;"",INDEX(Matches!$F$2:$F$201,MATCH($A1343&amp;"-7",Matches!$J$2:$J$201,0))&lt;&gt;"",$C1343&gt;=INDEX(Matches!$F$2:$F$201,MATCH($A1343&amp;"-7",Matches!$J$2:$J$201,0))),"",IF(AND(P1343=INDEX(Matches!$G$2:$G$201,MATCH($A1343&amp;"-7",Matches!$J$2:$J$201,0)),Q1343=INDEX(Matches!$H$2:$H$201,MATCH($A1343&amp;"-7",Matches!$J$2:$J$201,0))),5,IF(SIGN(P1343-Q1343)&lt;&gt;SIGN(INDEX(Matches!$G$2:$G$201,MATCH($A1343&amp;"-7",Matches!$J$2:$J$201,0))-INDEX(Matches!$H$2:$H$201,MATCH($A1343&amp;"-7",Matches!$J$2:$J$201,0))),0,IF(P1343-Q1343=INDEX(Matches!$G$2:$G$201,MATCH($A1343&amp;"-7",Matches!$J$2:$J$201,0))-INDEX(Matches!$H$2:$H$201,MATCH($A1343&amp;"-7",Matches!$J$2:$J$201,0)),3,2))))),""))</f>
        <v/>
      </c>
      <c r="AE1343" s="12" t="str">
        <f aca="false">IF(OR($B1343="",R1343="",S1343=""),"",IFERROR(IF(OR(INDEX(Matches!$I$2:$I$201,MATCH($A1343&amp;"-8",Matches!$J$2:$J$201,0))="Void",INDEX(Matches!$G$2:$G$201,MATCH($A1343&amp;"-8",Matches!$J$2:$J$201,0))="",INDEX(Matches!$H$2:$H$201,MATCH($A1343&amp;"-8",Matches!$J$2:$J$201,0))=""),"",IF(AND($C1343&lt;&gt;"",INDEX(Matches!$F$2:$F$201,MATCH($A1343&amp;"-8",Matches!$J$2:$J$201,0))&lt;&gt;"",$C1343&gt;=INDEX(Matches!$F$2:$F$201,MATCH($A1343&amp;"-8",Matches!$J$2:$J$201,0))),"",IF(AND(R1343=INDEX(Matches!$G$2:$G$201,MATCH($A1343&amp;"-8",Matches!$J$2:$J$201,0)),S1343=INDEX(Matches!$H$2:$H$201,MATCH($A1343&amp;"-8",Matches!$J$2:$J$201,0))),5,IF(SIGN(R1343-S1343)&lt;&gt;SIGN(INDEX(Matches!$G$2:$G$201,MATCH($A1343&amp;"-8",Matches!$J$2:$J$201,0))-INDEX(Matches!$H$2:$H$201,MATCH($A1343&amp;"-8",Matches!$J$2:$J$201,0))),0,IF(R1343-S1343=INDEX(Matches!$G$2:$G$201,MATCH($A1343&amp;"-8",Matches!$J$2:$J$201,0))-INDEX(Matches!$H$2:$H$201,MATCH($A1343&amp;"-8",Matches!$J$2:$J$201,0)),3,2))))),""))</f>
        <v/>
      </c>
      <c r="AF1343" s="12" t="str">
        <f aca="false">IF(OR($B1343="",T1343="",U1343=""),"",IFERROR(IF(OR(INDEX(Matches!$I$2:$I$201,MATCH($A1343&amp;"-9",Matches!$J$2:$J$201,0))="Void",INDEX(Matches!$G$2:$G$201,MATCH($A1343&amp;"-9",Matches!$J$2:$J$201,0))="",INDEX(Matches!$H$2:$H$201,MATCH($A1343&amp;"-9",Matches!$J$2:$J$201,0))=""),"",IF(AND($C1343&lt;&gt;"",INDEX(Matches!$F$2:$F$201,MATCH($A1343&amp;"-9",Matches!$J$2:$J$201,0))&lt;&gt;"",$C1343&gt;=INDEX(Matches!$F$2:$F$201,MATCH($A1343&amp;"-9",Matches!$J$2:$J$201,0))),"",IF(AND(T1343=INDEX(Matches!$G$2:$G$201,MATCH($A1343&amp;"-9",Matches!$J$2:$J$201,0)),U1343=INDEX(Matches!$H$2:$H$201,MATCH($A1343&amp;"-9",Matches!$J$2:$J$201,0))),5,IF(SIGN(T1343-U1343)&lt;&gt;SIGN(INDEX(Matches!$G$2:$G$201,MATCH($A1343&amp;"-9",Matches!$J$2:$J$201,0))-INDEX(Matches!$H$2:$H$201,MATCH($A1343&amp;"-9",Matches!$J$2:$J$201,0))),0,IF(T1343-U1343=INDEX(Matches!$G$2:$G$201,MATCH($A1343&amp;"-9",Matches!$J$2:$J$201,0))-INDEX(Matches!$H$2:$H$201,MATCH($A1343&amp;"-9",Matches!$J$2:$J$201,0)),3,2))))),""))</f>
        <v/>
      </c>
      <c r="AG1343" s="12" t="str">
        <f aca="false">IF(OR($B1343="",V1343="",W1343=""),"",IFERROR(IF(OR(INDEX(Matches!$I$2:$I$201,MATCH($A1343&amp;"-10",Matches!$J$2:$J$201,0))="Void",INDEX(Matches!$G$2:$G$201,MATCH($A1343&amp;"-10",Matches!$J$2:$J$201,0))="",INDEX(Matches!$H$2:$H$201,MATCH($A1343&amp;"-10",Matches!$J$2:$J$201,0))=""),"",IF(AND($C1343&lt;&gt;"",INDEX(Matches!$F$2:$F$201,MATCH($A1343&amp;"-10",Matches!$J$2:$J$201,0))&lt;&gt;"",$C1343&gt;=INDEX(Matches!$F$2:$F$201,MATCH($A1343&amp;"-10",Matches!$J$2:$J$201,0))),"",IF(AND(V1343=INDEX(Matches!$G$2:$G$201,MATCH($A1343&amp;"-10",Matches!$J$2:$J$201,0)),W1343=INDEX(Matches!$H$2:$H$201,MATCH($A1343&amp;"-10",Matches!$J$2:$J$201,0))),5,IF(SIGN(V1343-W1343)&lt;&gt;SIGN(INDEX(Matches!$G$2:$G$201,MATCH($A1343&amp;"-10",Matches!$J$2:$J$201,0))-INDEX(Matches!$H$2:$H$201,MATCH($A1343&amp;"-10",Matches!$J$2:$J$201,0))),0,IF(V1343-W1343=INDEX(Matches!$G$2:$G$201,MATCH($A1343&amp;"-10",Matches!$J$2:$J$201,0))-INDEX(Matches!$H$2:$H$201,MATCH($A1343&amp;"-10",Matches!$J$2:$J$201,0)),3,2))))),""))</f>
        <v/>
      </c>
      <c r="AH1343" s="13" t="str">
        <f aca="false">IF($B1343="","",SUM(X1343:AG1343))</f>
        <v/>
      </c>
      <c r="AI1343" s="12" t="str">
        <f aca="false">IF($B1343="","",COUNTIF(X1343:AG1343,5))</f>
        <v/>
      </c>
      <c r="AJ1343" s="12" t="str">
        <f aca="false">IF($B1343="","",COUNTIF(X1343:AG1343,"&gt;=2"))</f>
        <v/>
      </c>
      <c r="AK1343" s="12" t="str">
        <f aca="false">IF($B1343="","",COUNT(X1343:AG1343))</f>
        <v/>
      </c>
    </row>
    <row r="1344" customFormat="false" ht="15" hidden="false" customHeight="false" outlineLevel="0" collapsed="false">
      <c r="A1344" s="7"/>
      <c r="B1344" s="7"/>
      <c r="C1344" s="11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12" t="str">
        <f aca="false">IF(OR($B1344="",D1344="",E1344=""),"",IFERROR(IF(OR(INDEX(Matches!$I$2:$I$201,MATCH($A1344&amp;"-1",Matches!$J$2:$J$201,0))="Void",INDEX(Matches!$G$2:$G$201,MATCH($A1344&amp;"-1",Matches!$J$2:$J$201,0))="",INDEX(Matches!$H$2:$H$201,MATCH($A1344&amp;"-1",Matches!$J$2:$J$201,0))=""),"",IF(AND($C1344&lt;&gt;"",INDEX(Matches!$F$2:$F$201,MATCH($A1344&amp;"-1",Matches!$J$2:$J$201,0))&lt;&gt;"",$C1344&gt;=INDEX(Matches!$F$2:$F$201,MATCH($A1344&amp;"-1",Matches!$J$2:$J$201,0))),"",IF(AND(D1344=INDEX(Matches!$G$2:$G$201,MATCH($A1344&amp;"-1",Matches!$J$2:$J$201,0)),E1344=INDEX(Matches!$H$2:$H$201,MATCH($A1344&amp;"-1",Matches!$J$2:$J$201,0))),5,IF(SIGN(D1344-E1344)&lt;&gt;SIGN(INDEX(Matches!$G$2:$G$201,MATCH($A1344&amp;"-1",Matches!$J$2:$J$201,0))-INDEX(Matches!$H$2:$H$201,MATCH($A1344&amp;"-1",Matches!$J$2:$J$201,0))),0,IF(D1344-E1344=INDEX(Matches!$G$2:$G$201,MATCH($A1344&amp;"-1",Matches!$J$2:$J$201,0))-INDEX(Matches!$H$2:$H$201,MATCH($A1344&amp;"-1",Matches!$J$2:$J$201,0)),3,2))))),""))</f>
        <v/>
      </c>
      <c r="Y1344" s="12" t="str">
        <f aca="false">IF(OR($B1344="",F1344="",G1344=""),"",IFERROR(IF(OR(INDEX(Matches!$I$2:$I$201,MATCH($A1344&amp;"-2",Matches!$J$2:$J$201,0))="Void",INDEX(Matches!$G$2:$G$201,MATCH($A1344&amp;"-2",Matches!$J$2:$J$201,0))="",INDEX(Matches!$H$2:$H$201,MATCH($A1344&amp;"-2",Matches!$J$2:$J$201,0))=""),"",IF(AND($C1344&lt;&gt;"",INDEX(Matches!$F$2:$F$201,MATCH($A1344&amp;"-2",Matches!$J$2:$J$201,0))&lt;&gt;"",$C1344&gt;=INDEX(Matches!$F$2:$F$201,MATCH($A1344&amp;"-2",Matches!$J$2:$J$201,0))),"",IF(AND(F1344=INDEX(Matches!$G$2:$G$201,MATCH($A1344&amp;"-2",Matches!$J$2:$J$201,0)),G1344=INDEX(Matches!$H$2:$H$201,MATCH($A1344&amp;"-2",Matches!$J$2:$J$201,0))),5,IF(SIGN(F1344-G1344)&lt;&gt;SIGN(INDEX(Matches!$G$2:$G$201,MATCH($A1344&amp;"-2",Matches!$J$2:$J$201,0))-INDEX(Matches!$H$2:$H$201,MATCH($A1344&amp;"-2",Matches!$J$2:$J$201,0))),0,IF(F1344-G1344=INDEX(Matches!$G$2:$G$201,MATCH($A1344&amp;"-2",Matches!$J$2:$J$201,0))-INDEX(Matches!$H$2:$H$201,MATCH($A1344&amp;"-2",Matches!$J$2:$J$201,0)),3,2))))),""))</f>
        <v/>
      </c>
      <c r="Z1344" s="12" t="str">
        <f aca="false">IF(OR($B1344="",H1344="",I1344=""),"",IFERROR(IF(OR(INDEX(Matches!$I$2:$I$201,MATCH($A1344&amp;"-3",Matches!$J$2:$J$201,0))="Void",INDEX(Matches!$G$2:$G$201,MATCH($A1344&amp;"-3",Matches!$J$2:$J$201,0))="",INDEX(Matches!$H$2:$H$201,MATCH($A1344&amp;"-3",Matches!$J$2:$J$201,0))=""),"",IF(AND($C1344&lt;&gt;"",INDEX(Matches!$F$2:$F$201,MATCH($A1344&amp;"-3",Matches!$J$2:$J$201,0))&lt;&gt;"",$C1344&gt;=INDEX(Matches!$F$2:$F$201,MATCH($A1344&amp;"-3",Matches!$J$2:$J$201,0))),"",IF(AND(H1344=INDEX(Matches!$G$2:$G$201,MATCH($A1344&amp;"-3",Matches!$J$2:$J$201,0)),I1344=INDEX(Matches!$H$2:$H$201,MATCH($A1344&amp;"-3",Matches!$J$2:$J$201,0))),5,IF(SIGN(H1344-I1344)&lt;&gt;SIGN(INDEX(Matches!$G$2:$G$201,MATCH($A1344&amp;"-3",Matches!$J$2:$J$201,0))-INDEX(Matches!$H$2:$H$201,MATCH($A1344&amp;"-3",Matches!$J$2:$J$201,0))),0,IF(H1344-I1344=INDEX(Matches!$G$2:$G$201,MATCH($A1344&amp;"-3",Matches!$J$2:$J$201,0))-INDEX(Matches!$H$2:$H$201,MATCH($A1344&amp;"-3",Matches!$J$2:$J$201,0)),3,2))))),""))</f>
        <v/>
      </c>
      <c r="AA1344" s="12" t="str">
        <f aca="false">IF(OR($B1344="",J1344="",K1344=""),"",IFERROR(IF(OR(INDEX(Matches!$I$2:$I$201,MATCH($A1344&amp;"-4",Matches!$J$2:$J$201,0))="Void",INDEX(Matches!$G$2:$G$201,MATCH($A1344&amp;"-4",Matches!$J$2:$J$201,0))="",INDEX(Matches!$H$2:$H$201,MATCH($A1344&amp;"-4",Matches!$J$2:$J$201,0))=""),"",IF(AND($C1344&lt;&gt;"",INDEX(Matches!$F$2:$F$201,MATCH($A1344&amp;"-4",Matches!$J$2:$J$201,0))&lt;&gt;"",$C1344&gt;=INDEX(Matches!$F$2:$F$201,MATCH($A1344&amp;"-4",Matches!$J$2:$J$201,0))),"",IF(AND(J1344=INDEX(Matches!$G$2:$G$201,MATCH($A1344&amp;"-4",Matches!$J$2:$J$201,0)),K1344=INDEX(Matches!$H$2:$H$201,MATCH($A1344&amp;"-4",Matches!$J$2:$J$201,0))),5,IF(SIGN(J1344-K1344)&lt;&gt;SIGN(INDEX(Matches!$G$2:$G$201,MATCH($A1344&amp;"-4",Matches!$J$2:$J$201,0))-INDEX(Matches!$H$2:$H$201,MATCH($A1344&amp;"-4",Matches!$J$2:$J$201,0))),0,IF(J1344-K1344=INDEX(Matches!$G$2:$G$201,MATCH($A1344&amp;"-4",Matches!$J$2:$J$201,0))-INDEX(Matches!$H$2:$H$201,MATCH($A1344&amp;"-4",Matches!$J$2:$J$201,0)),3,2))))),""))</f>
        <v/>
      </c>
      <c r="AB1344" s="12" t="str">
        <f aca="false">IF(OR($B1344="",L1344="",M1344=""),"",IFERROR(IF(OR(INDEX(Matches!$I$2:$I$201,MATCH($A1344&amp;"-5",Matches!$J$2:$J$201,0))="Void",INDEX(Matches!$G$2:$G$201,MATCH($A1344&amp;"-5",Matches!$J$2:$J$201,0))="",INDEX(Matches!$H$2:$H$201,MATCH($A1344&amp;"-5",Matches!$J$2:$J$201,0))=""),"",IF(AND($C1344&lt;&gt;"",INDEX(Matches!$F$2:$F$201,MATCH($A1344&amp;"-5",Matches!$J$2:$J$201,0))&lt;&gt;"",$C1344&gt;=INDEX(Matches!$F$2:$F$201,MATCH($A1344&amp;"-5",Matches!$J$2:$J$201,0))),"",IF(AND(L1344=INDEX(Matches!$G$2:$G$201,MATCH($A1344&amp;"-5",Matches!$J$2:$J$201,0)),M1344=INDEX(Matches!$H$2:$H$201,MATCH($A1344&amp;"-5",Matches!$J$2:$J$201,0))),5,IF(SIGN(L1344-M1344)&lt;&gt;SIGN(INDEX(Matches!$G$2:$G$201,MATCH($A1344&amp;"-5",Matches!$J$2:$J$201,0))-INDEX(Matches!$H$2:$H$201,MATCH($A1344&amp;"-5",Matches!$J$2:$J$201,0))),0,IF(L1344-M1344=INDEX(Matches!$G$2:$G$201,MATCH($A1344&amp;"-5",Matches!$J$2:$J$201,0))-INDEX(Matches!$H$2:$H$201,MATCH($A1344&amp;"-5",Matches!$J$2:$J$201,0)),3,2))))),""))</f>
        <v/>
      </c>
      <c r="AC1344" s="12" t="str">
        <f aca="false">IF(OR($B1344="",N1344="",O1344=""),"",IFERROR(IF(OR(INDEX(Matches!$I$2:$I$201,MATCH($A1344&amp;"-6",Matches!$J$2:$J$201,0))="Void",INDEX(Matches!$G$2:$G$201,MATCH($A1344&amp;"-6",Matches!$J$2:$J$201,0))="",INDEX(Matches!$H$2:$H$201,MATCH($A1344&amp;"-6",Matches!$J$2:$J$201,0))=""),"",IF(AND($C1344&lt;&gt;"",INDEX(Matches!$F$2:$F$201,MATCH($A1344&amp;"-6",Matches!$J$2:$J$201,0))&lt;&gt;"",$C1344&gt;=INDEX(Matches!$F$2:$F$201,MATCH($A1344&amp;"-6",Matches!$J$2:$J$201,0))),"",IF(AND(N1344=INDEX(Matches!$G$2:$G$201,MATCH($A1344&amp;"-6",Matches!$J$2:$J$201,0)),O1344=INDEX(Matches!$H$2:$H$201,MATCH($A1344&amp;"-6",Matches!$J$2:$J$201,0))),5,IF(SIGN(N1344-O1344)&lt;&gt;SIGN(INDEX(Matches!$G$2:$G$201,MATCH($A1344&amp;"-6",Matches!$J$2:$J$201,0))-INDEX(Matches!$H$2:$H$201,MATCH($A1344&amp;"-6",Matches!$J$2:$J$201,0))),0,IF(N1344-O1344=INDEX(Matches!$G$2:$G$201,MATCH($A1344&amp;"-6",Matches!$J$2:$J$201,0))-INDEX(Matches!$H$2:$H$201,MATCH($A1344&amp;"-6",Matches!$J$2:$J$201,0)),3,2))))),""))</f>
        <v/>
      </c>
      <c r="AD1344" s="12" t="str">
        <f aca="false">IF(OR($B1344="",P1344="",Q1344=""),"",IFERROR(IF(OR(INDEX(Matches!$I$2:$I$201,MATCH($A1344&amp;"-7",Matches!$J$2:$J$201,0))="Void",INDEX(Matches!$G$2:$G$201,MATCH($A1344&amp;"-7",Matches!$J$2:$J$201,0))="",INDEX(Matches!$H$2:$H$201,MATCH($A1344&amp;"-7",Matches!$J$2:$J$201,0))=""),"",IF(AND($C1344&lt;&gt;"",INDEX(Matches!$F$2:$F$201,MATCH($A1344&amp;"-7",Matches!$J$2:$J$201,0))&lt;&gt;"",$C1344&gt;=INDEX(Matches!$F$2:$F$201,MATCH($A1344&amp;"-7",Matches!$J$2:$J$201,0))),"",IF(AND(P1344=INDEX(Matches!$G$2:$G$201,MATCH($A1344&amp;"-7",Matches!$J$2:$J$201,0)),Q1344=INDEX(Matches!$H$2:$H$201,MATCH($A1344&amp;"-7",Matches!$J$2:$J$201,0))),5,IF(SIGN(P1344-Q1344)&lt;&gt;SIGN(INDEX(Matches!$G$2:$G$201,MATCH($A1344&amp;"-7",Matches!$J$2:$J$201,0))-INDEX(Matches!$H$2:$H$201,MATCH($A1344&amp;"-7",Matches!$J$2:$J$201,0))),0,IF(P1344-Q1344=INDEX(Matches!$G$2:$G$201,MATCH($A1344&amp;"-7",Matches!$J$2:$J$201,0))-INDEX(Matches!$H$2:$H$201,MATCH($A1344&amp;"-7",Matches!$J$2:$J$201,0)),3,2))))),""))</f>
        <v/>
      </c>
      <c r="AE1344" s="12" t="str">
        <f aca="false">IF(OR($B1344="",R1344="",S1344=""),"",IFERROR(IF(OR(INDEX(Matches!$I$2:$I$201,MATCH($A1344&amp;"-8",Matches!$J$2:$J$201,0))="Void",INDEX(Matches!$G$2:$G$201,MATCH($A1344&amp;"-8",Matches!$J$2:$J$201,0))="",INDEX(Matches!$H$2:$H$201,MATCH($A1344&amp;"-8",Matches!$J$2:$J$201,0))=""),"",IF(AND($C1344&lt;&gt;"",INDEX(Matches!$F$2:$F$201,MATCH($A1344&amp;"-8",Matches!$J$2:$J$201,0))&lt;&gt;"",$C1344&gt;=INDEX(Matches!$F$2:$F$201,MATCH($A1344&amp;"-8",Matches!$J$2:$J$201,0))),"",IF(AND(R1344=INDEX(Matches!$G$2:$G$201,MATCH($A1344&amp;"-8",Matches!$J$2:$J$201,0)),S1344=INDEX(Matches!$H$2:$H$201,MATCH($A1344&amp;"-8",Matches!$J$2:$J$201,0))),5,IF(SIGN(R1344-S1344)&lt;&gt;SIGN(INDEX(Matches!$G$2:$G$201,MATCH($A1344&amp;"-8",Matches!$J$2:$J$201,0))-INDEX(Matches!$H$2:$H$201,MATCH($A1344&amp;"-8",Matches!$J$2:$J$201,0))),0,IF(R1344-S1344=INDEX(Matches!$G$2:$G$201,MATCH($A1344&amp;"-8",Matches!$J$2:$J$201,0))-INDEX(Matches!$H$2:$H$201,MATCH($A1344&amp;"-8",Matches!$J$2:$J$201,0)),3,2))))),""))</f>
        <v/>
      </c>
      <c r="AF1344" s="12" t="str">
        <f aca="false">IF(OR($B1344="",T1344="",U1344=""),"",IFERROR(IF(OR(INDEX(Matches!$I$2:$I$201,MATCH($A1344&amp;"-9",Matches!$J$2:$J$201,0))="Void",INDEX(Matches!$G$2:$G$201,MATCH($A1344&amp;"-9",Matches!$J$2:$J$201,0))="",INDEX(Matches!$H$2:$H$201,MATCH($A1344&amp;"-9",Matches!$J$2:$J$201,0))=""),"",IF(AND($C1344&lt;&gt;"",INDEX(Matches!$F$2:$F$201,MATCH($A1344&amp;"-9",Matches!$J$2:$J$201,0))&lt;&gt;"",$C1344&gt;=INDEX(Matches!$F$2:$F$201,MATCH($A1344&amp;"-9",Matches!$J$2:$J$201,0))),"",IF(AND(T1344=INDEX(Matches!$G$2:$G$201,MATCH($A1344&amp;"-9",Matches!$J$2:$J$201,0)),U1344=INDEX(Matches!$H$2:$H$201,MATCH($A1344&amp;"-9",Matches!$J$2:$J$201,0))),5,IF(SIGN(T1344-U1344)&lt;&gt;SIGN(INDEX(Matches!$G$2:$G$201,MATCH($A1344&amp;"-9",Matches!$J$2:$J$201,0))-INDEX(Matches!$H$2:$H$201,MATCH($A1344&amp;"-9",Matches!$J$2:$J$201,0))),0,IF(T1344-U1344=INDEX(Matches!$G$2:$G$201,MATCH($A1344&amp;"-9",Matches!$J$2:$J$201,0))-INDEX(Matches!$H$2:$H$201,MATCH($A1344&amp;"-9",Matches!$J$2:$J$201,0)),3,2))))),""))</f>
        <v/>
      </c>
      <c r="AG1344" s="12" t="str">
        <f aca="false">IF(OR($B1344="",V1344="",W1344=""),"",IFERROR(IF(OR(INDEX(Matches!$I$2:$I$201,MATCH($A1344&amp;"-10",Matches!$J$2:$J$201,0))="Void",INDEX(Matches!$G$2:$G$201,MATCH($A1344&amp;"-10",Matches!$J$2:$J$201,0))="",INDEX(Matches!$H$2:$H$201,MATCH($A1344&amp;"-10",Matches!$J$2:$J$201,0))=""),"",IF(AND($C1344&lt;&gt;"",INDEX(Matches!$F$2:$F$201,MATCH($A1344&amp;"-10",Matches!$J$2:$J$201,0))&lt;&gt;"",$C1344&gt;=INDEX(Matches!$F$2:$F$201,MATCH($A1344&amp;"-10",Matches!$J$2:$J$201,0))),"",IF(AND(V1344=INDEX(Matches!$G$2:$G$201,MATCH($A1344&amp;"-10",Matches!$J$2:$J$201,0)),W1344=INDEX(Matches!$H$2:$H$201,MATCH($A1344&amp;"-10",Matches!$J$2:$J$201,0))),5,IF(SIGN(V1344-W1344)&lt;&gt;SIGN(INDEX(Matches!$G$2:$G$201,MATCH($A1344&amp;"-10",Matches!$J$2:$J$201,0))-INDEX(Matches!$H$2:$H$201,MATCH($A1344&amp;"-10",Matches!$J$2:$J$201,0))),0,IF(V1344-W1344=INDEX(Matches!$G$2:$G$201,MATCH($A1344&amp;"-10",Matches!$J$2:$J$201,0))-INDEX(Matches!$H$2:$H$201,MATCH($A1344&amp;"-10",Matches!$J$2:$J$201,0)),3,2))))),""))</f>
        <v/>
      </c>
      <c r="AH1344" s="13" t="str">
        <f aca="false">IF($B1344="","",SUM(X1344:AG1344))</f>
        <v/>
      </c>
      <c r="AI1344" s="12" t="str">
        <f aca="false">IF($B1344="","",COUNTIF(X1344:AG1344,5))</f>
        <v/>
      </c>
      <c r="AJ1344" s="12" t="str">
        <f aca="false">IF($B1344="","",COUNTIF(X1344:AG1344,"&gt;=2"))</f>
        <v/>
      </c>
      <c r="AK1344" s="12" t="str">
        <f aca="false">IF($B1344="","",COUNT(X1344:AG1344))</f>
        <v/>
      </c>
    </row>
    <row r="1345" customFormat="false" ht="15" hidden="false" customHeight="false" outlineLevel="0" collapsed="false">
      <c r="A1345" s="7"/>
      <c r="B1345" s="7"/>
      <c r="C1345" s="11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12" t="str">
        <f aca="false">IF(OR($B1345="",D1345="",E1345=""),"",IFERROR(IF(OR(INDEX(Matches!$I$2:$I$201,MATCH($A1345&amp;"-1",Matches!$J$2:$J$201,0))="Void",INDEX(Matches!$G$2:$G$201,MATCH($A1345&amp;"-1",Matches!$J$2:$J$201,0))="",INDEX(Matches!$H$2:$H$201,MATCH($A1345&amp;"-1",Matches!$J$2:$J$201,0))=""),"",IF(AND($C1345&lt;&gt;"",INDEX(Matches!$F$2:$F$201,MATCH($A1345&amp;"-1",Matches!$J$2:$J$201,0))&lt;&gt;"",$C1345&gt;=INDEX(Matches!$F$2:$F$201,MATCH($A1345&amp;"-1",Matches!$J$2:$J$201,0))),"",IF(AND(D1345=INDEX(Matches!$G$2:$G$201,MATCH($A1345&amp;"-1",Matches!$J$2:$J$201,0)),E1345=INDEX(Matches!$H$2:$H$201,MATCH($A1345&amp;"-1",Matches!$J$2:$J$201,0))),5,IF(SIGN(D1345-E1345)&lt;&gt;SIGN(INDEX(Matches!$G$2:$G$201,MATCH($A1345&amp;"-1",Matches!$J$2:$J$201,0))-INDEX(Matches!$H$2:$H$201,MATCH($A1345&amp;"-1",Matches!$J$2:$J$201,0))),0,IF(D1345-E1345=INDEX(Matches!$G$2:$G$201,MATCH($A1345&amp;"-1",Matches!$J$2:$J$201,0))-INDEX(Matches!$H$2:$H$201,MATCH($A1345&amp;"-1",Matches!$J$2:$J$201,0)),3,2))))),""))</f>
        <v/>
      </c>
      <c r="Y1345" s="12" t="str">
        <f aca="false">IF(OR($B1345="",F1345="",G1345=""),"",IFERROR(IF(OR(INDEX(Matches!$I$2:$I$201,MATCH($A1345&amp;"-2",Matches!$J$2:$J$201,0))="Void",INDEX(Matches!$G$2:$G$201,MATCH($A1345&amp;"-2",Matches!$J$2:$J$201,0))="",INDEX(Matches!$H$2:$H$201,MATCH($A1345&amp;"-2",Matches!$J$2:$J$201,0))=""),"",IF(AND($C1345&lt;&gt;"",INDEX(Matches!$F$2:$F$201,MATCH($A1345&amp;"-2",Matches!$J$2:$J$201,0))&lt;&gt;"",$C1345&gt;=INDEX(Matches!$F$2:$F$201,MATCH($A1345&amp;"-2",Matches!$J$2:$J$201,0))),"",IF(AND(F1345=INDEX(Matches!$G$2:$G$201,MATCH($A1345&amp;"-2",Matches!$J$2:$J$201,0)),G1345=INDEX(Matches!$H$2:$H$201,MATCH($A1345&amp;"-2",Matches!$J$2:$J$201,0))),5,IF(SIGN(F1345-G1345)&lt;&gt;SIGN(INDEX(Matches!$G$2:$G$201,MATCH($A1345&amp;"-2",Matches!$J$2:$J$201,0))-INDEX(Matches!$H$2:$H$201,MATCH($A1345&amp;"-2",Matches!$J$2:$J$201,0))),0,IF(F1345-G1345=INDEX(Matches!$G$2:$G$201,MATCH($A1345&amp;"-2",Matches!$J$2:$J$201,0))-INDEX(Matches!$H$2:$H$201,MATCH($A1345&amp;"-2",Matches!$J$2:$J$201,0)),3,2))))),""))</f>
        <v/>
      </c>
      <c r="Z1345" s="12" t="str">
        <f aca="false">IF(OR($B1345="",H1345="",I1345=""),"",IFERROR(IF(OR(INDEX(Matches!$I$2:$I$201,MATCH($A1345&amp;"-3",Matches!$J$2:$J$201,0))="Void",INDEX(Matches!$G$2:$G$201,MATCH($A1345&amp;"-3",Matches!$J$2:$J$201,0))="",INDEX(Matches!$H$2:$H$201,MATCH($A1345&amp;"-3",Matches!$J$2:$J$201,0))=""),"",IF(AND($C1345&lt;&gt;"",INDEX(Matches!$F$2:$F$201,MATCH($A1345&amp;"-3",Matches!$J$2:$J$201,0))&lt;&gt;"",$C1345&gt;=INDEX(Matches!$F$2:$F$201,MATCH($A1345&amp;"-3",Matches!$J$2:$J$201,0))),"",IF(AND(H1345=INDEX(Matches!$G$2:$G$201,MATCH($A1345&amp;"-3",Matches!$J$2:$J$201,0)),I1345=INDEX(Matches!$H$2:$H$201,MATCH($A1345&amp;"-3",Matches!$J$2:$J$201,0))),5,IF(SIGN(H1345-I1345)&lt;&gt;SIGN(INDEX(Matches!$G$2:$G$201,MATCH($A1345&amp;"-3",Matches!$J$2:$J$201,0))-INDEX(Matches!$H$2:$H$201,MATCH($A1345&amp;"-3",Matches!$J$2:$J$201,0))),0,IF(H1345-I1345=INDEX(Matches!$G$2:$G$201,MATCH($A1345&amp;"-3",Matches!$J$2:$J$201,0))-INDEX(Matches!$H$2:$H$201,MATCH($A1345&amp;"-3",Matches!$J$2:$J$201,0)),3,2))))),""))</f>
        <v/>
      </c>
      <c r="AA1345" s="12" t="str">
        <f aca="false">IF(OR($B1345="",J1345="",K1345=""),"",IFERROR(IF(OR(INDEX(Matches!$I$2:$I$201,MATCH($A1345&amp;"-4",Matches!$J$2:$J$201,0))="Void",INDEX(Matches!$G$2:$G$201,MATCH($A1345&amp;"-4",Matches!$J$2:$J$201,0))="",INDEX(Matches!$H$2:$H$201,MATCH($A1345&amp;"-4",Matches!$J$2:$J$201,0))=""),"",IF(AND($C1345&lt;&gt;"",INDEX(Matches!$F$2:$F$201,MATCH($A1345&amp;"-4",Matches!$J$2:$J$201,0))&lt;&gt;"",$C1345&gt;=INDEX(Matches!$F$2:$F$201,MATCH($A1345&amp;"-4",Matches!$J$2:$J$201,0))),"",IF(AND(J1345=INDEX(Matches!$G$2:$G$201,MATCH($A1345&amp;"-4",Matches!$J$2:$J$201,0)),K1345=INDEX(Matches!$H$2:$H$201,MATCH($A1345&amp;"-4",Matches!$J$2:$J$201,0))),5,IF(SIGN(J1345-K1345)&lt;&gt;SIGN(INDEX(Matches!$G$2:$G$201,MATCH($A1345&amp;"-4",Matches!$J$2:$J$201,0))-INDEX(Matches!$H$2:$H$201,MATCH($A1345&amp;"-4",Matches!$J$2:$J$201,0))),0,IF(J1345-K1345=INDEX(Matches!$G$2:$G$201,MATCH($A1345&amp;"-4",Matches!$J$2:$J$201,0))-INDEX(Matches!$H$2:$H$201,MATCH($A1345&amp;"-4",Matches!$J$2:$J$201,0)),3,2))))),""))</f>
        <v/>
      </c>
      <c r="AB1345" s="12" t="str">
        <f aca="false">IF(OR($B1345="",L1345="",M1345=""),"",IFERROR(IF(OR(INDEX(Matches!$I$2:$I$201,MATCH($A1345&amp;"-5",Matches!$J$2:$J$201,0))="Void",INDEX(Matches!$G$2:$G$201,MATCH($A1345&amp;"-5",Matches!$J$2:$J$201,0))="",INDEX(Matches!$H$2:$H$201,MATCH($A1345&amp;"-5",Matches!$J$2:$J$201,0))=""),"",IF(AND($C1345&lt;&gt;"",INDEX(Matches!$F$2:$F$201,MATCH($A1345&amp;"-5",Matches!$J$2:$J$201,0))&lt;&gt;"",$C1345&gt;=INDEX(Matches!$F$2:$F$201,MATCH($A1345&amp;"-5",Matches!$J$2:$J$201,0))),"",IF(AND(L1345=INDEX(Matches!$G$2:$G$201,MATCH($A1345&amp;"-5",Matches!$J$2:$J$201,0)),M1345=INDEX(Matches!$H$2:$H$201,MATCH($A1345&amp;"-5",Matches!$J$2:$J$201,0))),5,IF(SIGN(L1345-M1345)&lt;&gt;SIGN(INDEX(Matches!$G$2:$G$201,MATCH($A1345&amp;"-5",Matches!$J$2:$J$201,0))-INDEX(Matches!$H$2:$H$201,MATCH($A1345&amp;"-5",Matches!$J$2:$J$201,0))),0,IF(L1345-M1345=INDEX(Matches!$G$2:$G$201,MATCH($A1345&amp;"-5",Matches!$J$2:$J$201,0))-INDEX(Matches!$H$2:$H$201,MATCH($A1345&amp;"-5",Matches!$J$2:$J$201,0)),3,2))))),""))</f>
        <v/>
      </c>
      <c r="AC1345" s="12" t="str">
        <f aca="false">IF(OR($B1345="",N1345="",O1345=""),"",IFERROR(IF(OR(INDEX(Matches!$I$2:$I$201,MATCH($A1345&amp;"-6",Matches!$J$2:$J$201,0))="Void",INDEX(Matches!$G$2:$G$201,MATCH($A1345&amp;"-6",Matches!$J$2:$J$201,0))="",INDEX(Matches!$H$2:$H$201,MATCH($A1345&amp;"-6",Matches!$J$2:$J$201,0))=""),"",IF(AND($C1345&lt;&gt;"",INDEX(Matches!$F$2:$F$201,MATCH($A1345&amp;"-6",Matches!$J$2:$J$201,0))&lt;&gt;"",$C1345&gt;=INDEX(Matches!$F$2:$F$201,MATCH($A1345&amp;"-6",Matches!$J$2:$J$201,0))),"",IF(AND(N1345=INDEX(Matches!$G$2:$G$201,MATCH($A1345&amp;"-6",Matches!$J$2:$J$201,0)),O1345=INDEX(Matches!$H$2:$H$201,MATCH($A1345&amp;"-6",Matches!$J$2:$J$201,0))),5,IF(SIGN(N1345-O1345)&lt;&gt;SIGN(INDEX(Matches!$G$2:$G$201,MATCH($A1345&amp;"-6",Matches!$J$2:$J$201,0))-INDEX(Matches!$H$2:$H$201,MATCH($A1345&amp;"-6",Matches!$J$2:$J$201,0))),0,IF(N1345-O1345=INDEX(Matches!$G$2:$G$201,MATCH($A1345&amp;"-6",Matches!$J$2:$J$201,0))-INDEX(Matches!$H$2:$H$201,MATCH($A1345&amp;"-6",Matches!$J$2:$J$201,0)),3,2))))),""))</f>
        <v/>
      </c>
      <c r="AD1345" s="12" t="str">
        <f aca="false">IF(OR($B1345="",P1345="",Q1345=""),"",IFERROR(IF(OR(INDEX(Matches!$I$2:$I$201,MATCH($A1345&amp;"-7",Matches!$J$2:$J$201,0))="Void",INDEX(Matches!$G$2:$G$201,MATCH($A1345&amp;"-7",Matches!$J$2:$J$201,0))="",INDEX(Matches!$H$2:$H$201,MATCH($A1345&amp;"-7",Matches!$J$2:$J$201,0))=""),"",IF(AND($C1345&lt;&gt;"",INDEX(Matches!$F$2:$F$201,MATCH($A1345&amp;"-7",Matches!$J$2:$J$201,0))&lt;&gt;"",$C1345&gt;=INDEX(Matches!$F$2:$F$201,MATCH($A1345&amp;"-7",Matches!$J$2:$J$201,0))),"",IF(AND(P1345=INDEX(Matches!$G$2:$G$201,MATCH($A1345&amp;"-7",Matches!$J$2:$J$201,0)),Q1345=INDEX(Matches!$H$2:$H$201,MATCH($A1345&amp;"-7",Matches!$J$2:$J$201,0))),5,IF(SIGN(P1345-Q1345)&lt;&gt;SIGN(INDEX(Matches!$G$2:$G$201,MATCH($A1345&amp;"-7",Matches!$J$2:$J$201,0))-INDEX(Matches!$H$2:$H$201,MATCH($A1345&amp;"-7",Matches!$J$2:$J$201,0))),0,IF(P1345-Q1345=INDEX(Matches!$G$2:$G$201,MATCH($A1345&amp;"-7",Matches!$J$2:$J$201,0))-INDEX(Matches!$H$2:$H$201,MATCH($A1345&amp;"-7",Matches!$J$2:$J$201,0)),3,2))))),""))</f>
        <v/>
      </c>
      <c r="AE1345" s="12" t="str">
        <f aca="false">IF(OR($B1345="",R1345="",S1345=""),"",IFERROR(IF(OR(INDEX(Matches!$I$2:$I$201,MATCH($A1345&amp;"-8",Matches!$J$2:$J$201,0))="Void",INDEX(Matches!$G$2:$G$201,MATCH($A1345&amp;"-8",Matches!$J$2:$J$201,0))="",INDEX(Matches!$H$2:$H$201,MATCH($A1345&amp;"-8",Matches!$J$2:$J$201,0))=""),"",IF(AND($C1345&lt;&gt;"",INDEX(Matches!$F$2:$F$201,MATCH($A1345&amp;"-8",Matches!$J$2:$J$201,0))&lt;&gt;"",$C1345&gt;=INDEX(Matches!$F$2:$F$201,MATCH($A1345&amp;"-8",Matches!$J$2:$J$201,0))),"",IF(AND(R1345=INDEX(Matches!$G$2:$G$201,MATCH($A1345&amp;"-8",Matches!$J$2:$J$201,0)),S1345=INDEX(Matches!$H$2:$H$201,MATCH($A1345&amp;"-8",Matches!$J$2:$J$201,0))),5,IF(SIGN(R1345-S1345)&lt;&gt;SIGN(INDEX(Matches!$G$2:$G$201,MATCH($A1345&amp;"-8",Matches!$J$2:$J$201,0))-INDEX(Matches!$H$2:$H$201,MATCH($A1345&amp;"-8",Matches!$J$2:$J$201,0))),0,IF(R1345-S1345=INDEX(Matches!$G$2:$G$201,MATCH($A1345&amp;"-8",Matches!$J$2:$J$201,0))-INDEX(Matches!$H$2:$H$201,MATCH($A1345&amp;"-8",Matches!$J$2:$J$201,0)),3,2))))),""))</f>
        <v/>
      </c>
      <c r="AF1345" s="12" t="str">
        <f aca="false">IF(OR($B1345="",T1345="",U1345=""),"",IFERROR(IF(OR(INDEX(Matches!$I$2:$I$201,MATCH($A1345&amp;"-9",Matches!$J$2:$J$201,0))="Void",INDEX(Matches!$G$2:$G$201,MATCH($A1345&amp;"-9",Matches!$J$2:$J$201,0))="",INDEX(Matches!$H$2:$H$201,MATCH($A1345&amp;"-9",Matches!$J$2:$J$201,0))=""),"",IF(AND($C1345&lt;&gt;"",INDEX(Matches!$F$2:$F$201,MATCH($A1345&amp;"-9",Matches!$J$2:$J$201,0))&lt;&gt;"",$C1345&gt;=INDEX(Matches!$F$2:$F$201,MATCH($A1345&amp;"-9",Matches!$J$2:$J$201,0))),"",IF(AND(T1345=INDEX(Matches!$G$2:$G$201,MATCH($A1345&amp;"-9",Matches!$J$2:$J$201,0)),U1345=INDEX(Matches!$H$2:$H$201,MATCH($A1345&amp;"-9",Matches!$J$2:$J$201,0))),5,IF(SIGN(T1345-U1345)&lt;&gt;SIGN(INDEX(Matches!$G$2:$G$201,MATCH($A1345&amp;"-9",Matches!$J$2:$J$201,0))-INDEX(Matches!$H$2:$H$201,MATCH($A1345&amp;"-9",Matches!$J$2:$J$201,0))),0,IF(T1345-U1345=INDEX(Matches!$G$2:$G$201,MATCH($A1345&amp;"-9",Matches!$J$2:$J$201,0))-INDEX(Matches!$H$2:$H$201,MATCH($A1345&amp;"-9",Matches!$J$2:$J$201,0)),3,2))))),""))</f>
        <v/>
      </c>
      <c r="AG1345" s="12" t="str">
        <f aca="false">IF(OR($B1345="",V1345="",W1345=""),"",IFERROR(IF(OR(INDEX(Matches!$I$2:$I$201,MATCH($A1345&amp;"-10",Matches!$J$2:$J$201,0))="Void",INDEX(Matches!$G$2:$G$201,MATCH($A1345&amp;"-10",Matches!$J$2:$J$201,0))="",INDEX(Matches!$H$2:$H$201,MATCH($A1345&amp;"-10",Matches!$J$2:$J$201,0))=""),"",IF(AND($C1345&lt;&gt;"",INDEX(Matches!$F$2:$F$201,MATCH($A1345&amp;"-10",Matches!$J$2:$J$201,0))&lt;&gt;"",$C1345&gt;=INDEX(Matches!$F$2:$F$201,MATCH($A1345&amp;"-10",Matches!$J$2:$J$201,0))),"",IF(AND(V1345=INDEX(Matches!$G$2:$G$201,MATCH($A1345&amp;"-10",Matches!$J$2:$J$201,0)),W1345=INDEX(Matches!$H$2:$H$201,MATCH($A1345&amp;"-10",Matches!$J$2:$J$201,0))),5,IF(SIGN(V1345-W1345)&lt;&gt;SIGN(INDEX(Matches!$G$2:$G$201,MATCH($A1345&amp;"-10",Matches!$J$2:$J$201,0))-INDEX(Matches!$H$2:$H$201,MATCH($A1345&amp;"-10",Matches!$J$2:$J$201,0))),0,IF(V1345-W1345=INDEX(Matches!$G$2:$G$201,MATCH($A1345&amp;"-10",Matches!$J$2:$J$201,0))-INDEX(Matches!$H$2:$H$201,MATCH($A1345&amp;"-10",Matches!$J$2:$J$201,0)),3,2))))),""))</f>
        <v/>
      </c>
      <c r="AH1345" s="13" t="str">
        <f aca="false">IF($B1345="","",SUM(X1345:AG1345))</f>
        <v/>
      </c>
      <c r="AI1345" s="12" t="str">
        <f aca="false">IF($B1345="","",COUNTIF(X1345:AG1345,5))</f>
        <v/>
      </c>
      <c r="AJ1345" s="12" t="str">
        <f aca="false">IF($B1345="","",COUNTIF(X1345:AG1345,"&gt;=2"))</f>
        <v/>
      </c>
      <c r="AK1345" s="12" t="str">
        <f aca="false">IF($B1345="","",COUNT(X1345:AG1345))</f>
        <v/>
      </c>
    </row>
    <row r="1346" customFormat="false" ht="15" hidden="false" customHeight="false" outlineLevel="0" collapsed="false">
      <c r="A1346" s="7"/>
      <c r="B1346" s="7"/>
      <c r="C1346" s="11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12" t="str">
        <f aca="false">IF(OR($B1346="",D1346="",E1346=""),"",IFERROR(IF(OR(INDEX(Matches!$I$2:$I$201,MATCH($A1346&amp;"-1",Matches!$J$2:$J$201,0))="Void",INDEX(Matches!$G$2:$G$201,MATCH($A1346&amp;"-1",Matches!$J$2:$J$201,0))="",INDEX(Matches!$H$2:$H$201,MATCH($A1346&amp;"-1",Matches!$J$2:$J$201,0))=""),"",IF(AND($C1346&lt;&gt;"",INDEX(Matches!$F$2:$F$201,MATCH($A1346&amp;"-1",Matches!$J$2:$J$201,0))&lt;&gt;"",$C1346&gt;=INDEX(Matches!$F$2:$F$201,MATCH($A1346&amp;"-1",Matches!$J$2:$J$201,0))),"",IF(AND(D1346=INDEX(Matches!$G$2:$G$201,MATCH($A1346&amp;"-1",Matches!$J$2:$J$201,0)),E1346=INDEX(Matches!$H$2:$H$201,MATCH($A1346&amp;"-1",Matches!$J$2:$J$201,0))),5,IF(SIGN(D1346-E1346)&lt;&gt;SIGN(INDEX(Matches!$G$2:$G$201,MATCH($A1346&amp;"-1",Matches!$J$2:$J$201,0))-INDEX(Matches!$H$2:$H$201,MATCH($A1346&amp;"-1",Matches!$J$2:$J$201,0))),0,IF(D1346-E1346=INDEX(Matches!$G$2:$G$201,MATCH($A1346&amp;"-1",Matches!$J$2:$J$201,0))-INDEX(Matches!$H$2:$H$201,MATCH($A1346&amp;"-1",Matches!$J$2:$J$201,0)),3,2))))),""))</f>
        <v/>
      </c>
      <c r="Y1346" s="12" t="str">
        <f aca="false">IF(OR($B1346="",F1346="",G1346=""),"",IFERROR(IF(OR(INDEX(Matches!$I$2:$I$201,MATCH($A1346&amp;"-2",Matches!$J$2:$J$201,0))="Void",INDEX(Matches!$G$2:$G$201,MATCH($A1346&amp;"-2",Matches!$J$2:$J$201,0))="",INDEX(Matches!$H$2:$H$201,MATCH($A1346&amp;"-2",Matches!$J$2:$J$201,0))=""),"",IF(AND($C1346&lt;&gt;"",INDEX(Matches!$F$2:$F$201,MATCH($A1346&amp;"-2",Matches!$J$2:$J$201,0))&lt;&gt;"",$C1346&gt;=INDEX(Matches!$F$2:$F$201,MATCH($A1346&amp;"-2",Matches!$J$2:$J$201,0))),"",IF(AND(F1346=INDEX(Matches!$G$2:$G$201,MATCH($A1346&amp;"-2",Matches!$J$2:$J$201,0)),G1346=INDEX(Matches!$H$2:$H$201,MATCH($A1346&amp;"-2",Matches!$J$2:$J$201,0))),5,IF(SIGN(F1346-G1346)&lt;&gt;SIGN(INDEX(Matches!$G$2:$G$201,MATCH($A1346&amp;"-2",Matches!$J$2:$J$201,0))-INDEX(Matches!$H$2:$H$201,MATCH($A1346&amp;"-2",Matches!$J$2:$J$201,0))),0,IF(F1346-G1346=INDEX(Matches!$G$2:$G$201,MATCH($A1346&amp;"-2",Matches!$J$2:$J$201,0))-INDEX(Matches!$H$2:$H$201,MATCH($A1346&amp;"-2",Matches!$J$2:$J$201,0)),3,2))))),""))</f>
        <v/>
      </c>
      <c r="Z1346" s="12" t="str">
        <f aca="false">IF(OR($B1346="",H1346="",I1346=""),"",IFERROR(IF(OR(INDEX(Matches!$I$2:$I$201,MATCH($A1346&amp;"-3",Matches!$J$2:$J$201,0))="Void",INDEX(Matches!$G$2:$G$201,MATCH($A1346&amp;"-3",Matches!$J$2:$J$201,0))="",INDEX(Matches!$H$2:$H$201,MATCH($A1346&amp;"-3",Matches!$J$2:$J$201,0))=""),"",IF(AND($C1346&lt;&gt;"",INDEX(Matches!$F$2:$F$201,MATCH($A1346&amp;"-3",Matches!$J$2:$J$201,0))&lt;&gt;"",$C1346&gt;=INDEX(Matches!$F$2:$F$201,MATCH($A1346&amp;"-3",Matches!$J$2:$J$201,0))),"",IF(AND(H1346=INDEX(Matches!$G$2:$G$201,MATCH($A1346&amp;"-3",Matches!$J$2:$J$201,0)),I1346=INDEX(Matches!$H$2:$H$201,MATCH($A1346&amp;"-3",Matches!$J$2:$J$201,0))),5,IF(SIGN(H1346-I1346)&lt;&gt;SIGN(INDEX(Matches!$G$2:$G$201,MATCH($A1346&amp;"-3",Matches!$J$2:$J$201,0))-INDEX(Matches!$H$2:$H$201,MATCH($A1346&amp;"-3",Matches!$J$2:$J$201,0))),0,IF(H1346-I1346=INDEX(Matches!$G$2:$G$201,MATCH($A1346&amp;"-3",Matches!$J$2:$J$201,0))-INDEX(Matches!$H$2:$H$201,MATCH($A1346&amp;"-3",Matches!$J$2:$J$201,0)),3,2))))),""))</f>
        <v/>
      </c>
      <c r="AA1346" s="12" t="str">
        <f aca="false">IF(OR($B1346="",J1346="",K1346=""),"",IFERROR(IF(OR(INDEX(Matches!$I$2:$I$201,MATCH($A1346&amp;"-4",Matches!$J$2:$J$201,0))="Void",INDEX(Matches!$G$2:$G$201,MATCH($A1346&amp;"-4",Matches!$J$2:$J$201,0))="",INDEX(Matches!$H$2:$H$201,MATCH($A1346&amp;"-4",Matches!$J$2:$J$201,0))=""),"",IF(AND($C1346&lt;&gt;"",INDEX(Matches!$F$2:$F$201,MATCH($A1346&amp;"-4",Matches!$J$2:$J$201,0))&lt;&gt;"",$C1346&gt;=INDEX(Matches!$F$2:$F$201,MATCH($A1346&amp;"-4",Matches!$J$2:$J$201,0))),"",IF(AND(J1346=INDEX(Matches!$G$2:$G$201,MATCH($A1346&amp;"-4",Matches!$J$2:$J$201,0)),K1346=INDEX(Matches!$H$2:$H$201,MATCH($A1346&amp;"-4",Matches!$J$2:$J$201,0))),5,IF(SIGN(J1346-K1346)&lt;&gt;SIGN(INDEX(Matches!$G$2:$G$201,MATCH($A1346&amp;"-4",Matches!$J$2:$J$201,0))-INDEX(Matches!$H$2:$H$201,MATCH($A1346&amp;"-4",Matches!$J$2:$J$201,0))),0,IF(J1346-K1346=INDEX(Matches!$G$2:$G$201,MATCH($A1346&amp;"-4",Matches!$J$2:$J$201,0))-INDEX(Matches!$H$2:$H$201,MATCH($A1346&amp;"-4",Matches!$J$2:$J$201,0)),3,2))))),""))</f>
        <v/>
      </c>
      <c r="AB1346" s="12" t="str">
        <f aca="false">IF(OR($B1346="",L1346="",M1346=""),"",IFERROR(IF(OR(INDEX(Matches!$I$2:$I$201,MATCH($A1346&amp;"-5",Matches!$J$2:$J$201,0))="Void",INDEX(Matches!$G$2:$G$201,MATCH($A1346&amp;"-5",Matches!$J$2:$J$201,0))="",INDEX(Matches!$H$2:$H$201,MATCH($A1346&amp;"-5",Matches!$J$2:$J$201,0))=""),"",IF(AND($C1346&lt;&gt;"",INDEX(Matches!$F$2:$F$201,MATCH($A1346&amp;"-5",Matches!$J$2:$J$201,0))&lt;&gt;"",$C1346&gt;=INDEX(Matches!$F$2:$F$201,MATCH($A1346&amp;"-5",Matches!$J$2:$J$201,0))),"",IF(AND(L1346=INDEX(Matches!$G$2:$G$201,MATCH($A1346&amp;"-5",Matches!$J$2:$J$201,0)),M1346=INDEX(Matches!$H$2:$H$201,MATCH($A1346&amp;"-5",Matches!$J$2:$J$201,0))),5,IF(SIGN(L1346-M1346)&lt;&gt;SIGN(INDEX(Matches!$G$2:$G$201,MATCH($A1346&amp;"-5",Matches!$J$2:$J$201,0))-INDEX(Matches!$H$2:$H$201,MATCH($A1346&amp;"-5",Matches!$J$2:$J$201,0))),0,IF(L1346-M1346=INDEX(Matches!$G$2:$G$201,MATCH($A1346&amp;"-5",Matches!$J$2:$J$201,0))-INDEX(Matches!$H$2:$H$201,MATCH($A1346&amp;"-5",Matches!$J$2:$J$201,0)),3,2))))),""))</f>
        <v/>
      </c>
      <c r="AC1346" s="12" t="str">
        <f aca="false">IF(OR($B1346="",N1346="",O1346=""),"",IFERROR(IF(OR(INDEX(Matches!$I$2:$I$201,MATCH($A1346&amp;"-6",Matches!$J$2:$J$201,0))="Void",INDEX(Matches!$G$2:$G$201,MATCH($A1346&amp;"-6",Matches!$J$2:$J$201,0))="",INDEX(Matches!$H$2:$H$201,MATCH($A1346&amp;"-6",Matches!$J$2:$J$201,0))=""),"",IF(AND($C1346&lt;&gt;"",INDEX(Matches!$F$2:$F$201,MATCH($A1346&amp;"-6",Matches!$J$2:$J$201,0))&lt;&gt;"",$C1346&gt;=INDEX(Matches!$F$2:$F$201,MATCH($A1346&amp;"-6",Matches!$J$2:$J$201,0))),"",IF(AND(N1346=INDEX(Matches!$G$2:$G$201,MATCH($A1346&amp;"-6",Matches!$J$2:$J$201,0)),O1346=INDEX(Matches!$H$2:$H$201,MATCH($A1346&amp;"-6",Matches!$J$2:$J$201,0))),5,IF(SIGN(N1346-O1346)&lt;&gt;SIGN(INDEX(Matches!$G$2:$G$201,MATCH($A1346&amp;"-6",Matches!$J$2:$J$201,0))-INDEX(Matches!$H$2:$H$201,MATCH($A1346&amp;"-6",Matches!$J$2:$J$201,0))),0,IF(N1346-O1346=INDEX(Matches!$G$2:$G$201,MATCH($A1346&amp;"-6",Matches!$J$2:$J$201,0))-INDEX(Matches!$H$2:$H$201,MATCH($A1346&amp;"-6",Matches!$J$2:$J$201,0)),3,2))))),""))</f>
        <v/>
      </c>
      <c r="AD1346" s="12" t="str">
        <f aca="false">IF(OR($B1346="",P1346="",Q1346=""),"",IFERROR(IF(OR(INDEX(Matches!$I$2:$I$201,MATCH($A1346&amp;"-7",Matches!$J$2:$J$201,0))="Void",INDEX(Matches!$G$2:$G$201,MATCH($A1346&amp;"-7",Matches!$J$2:$J$201,0))="",INDEX(Matches!$H$2:$H$201,MATCH($A1346&amp;"-7",Matches!$J$2:$J$201,0))=""),"",IF(AND($C1346&lt;&gt;"",INDEX(Matches!$F$2:$F$201,MATCH($A1346&amp;"-7",Matches!$J$2:$J$201,0))&lt;&gt;"",$C1346&gt;=INDEX(Matches!$F$2:$F$201,MATCH($A1346&amp;"-7",Matches!$J$2:$J$201,0))),"",IF(AND(P1346=INDEX(Matches!$G$2:$G$201,MATCH($A1346&amp;"-7",Matches!$J$2:$J$201,0)),Q1346=INDEX(Matches!$H$2:$H$201,MATCH($A1346&amp;"-7",Matches!$J$2:$J$201,0))),5,IF(SIGN(P1346-Q1346)&lt;&gt;SIGN(INDEX(Matches!$G$2:$G$201,MATCH($A1346&amp;"-7",Matches!$J$2:$J$201,0))-INDEX(Matches!$H$2:$H$201,MATCH($A1346&amp;"-7",Matches!$J$2:$J$201,0))),0,IF(P1346-Q1346=INDEX(Matches!$G$2:$G$201,MATCH($A1346&amp;"-7",Matches!$J$2:$J$201,0))-INDEX(Matches!$H$2:$H$201,MATCH($A1346&amp;"-7",Matches!$J$2:$J$201,0)),3,2))))),""))</f>
        <v/>
      </c>
      <c r="AE1346" s="12" t="str">
        <f aca="false">IF(OR($B1346="",R1346="",S1346=""),"",IFERROR(IF(OR(INDEX(Matches!$I$2:$I$201,MATCH($A1346&amp;"-8",Matches!$J$2:$J$201,0))="Void",INDEX(Matches!$G$2:$G$201,MATCH($A1346&amp;"-8",Matches!$J$2:$J$201,0))="",INDEX(Matches!$H$2:$H$201,MATCH($A1346&amp;"-8",Matches!$J$2:$J$201,0))=""),"",IF(AND($C1346&lt;&gt;"",INDEX(Matches!$F$2:$F$201,MATCH($A1346&amp;"-8",Matches!$J$2:$J$201,0))&lt;&gt;"",$C1346&gt;=INDEX(Matches!$F$2:$F$201,MATCH($A1346&amp;"-8",Matches!$J$2:$J$201,0))),"",IF(AND(R1346=INDEX(Matches!$G$2:$G$201,MATCH($A1346&amp;"-8",Matches!$J$2:$J$201,0)),S1346=INDEX(Matches!$H$2:$H$201,MATCH($A1346&amp;"-8",Matches!$J$2:$J$201,0))),5,IF(SIGN(R1346-S1346)&lt;&gt;SIGN(INDEX(Matches!$G$2:$G$201,MATCH($A1346&amp;"-8",Matches!$J$2:$J$201,0))-INDEX(Matches!$H$2:$H$201,MATCH($A1346&amp;"-8",Matches!$J$2:$J$201,0))),0,IF(R1346-S1346=INDEX(Matches!$G$2:$G$201,MATCH($A1346&amp;"-8",Matches!$J$2:$J$201,0))-INDEX(Matches!$H$2:$H$201,MATCH($A1346&amp;"-8",Matches!$J$2:$J$201,0)),3,2))))),""))</f>
        <v/>
      </c>
      <c r="AF1346" s="12" t="str">
        <f aca="false">IF(OR($B1346="",T1346="",U1346=""),"",IFERROR(IF(OR(INDEX(Matches!$I$2:$I$201,MATCH($A1346&amp;"-9",Matches!$J$2:$J$201,0))="Void",INDEX(Matches!$G$2:$G$201,MATCH($A1346&amp;"-9",Matches!$J$2:$J$201,0))="",INDEX(Matches!$H$2:$H$201,MATCH($A1346&amp;"-9",Matches!$J$2:$J$201,0))=""),"",IF(AND($C1346&lt;&gt;"",INDEX(Matches!$F$2:$F$201,MATCH($A1346&amp;"-9",Matches!$J$2:$J$201,0))&lt;&gt;"",$C1346&gt;=INDEX(Matches!$F$2:$F$201,MATCH($A1346&amp;"-9",Matches!$J$2:$J$201,0))),"",IF(AND(T1346=INDEX(Matches!$G$2:$G$201,MATCH($A1346&amp;"-9",Matches!$J$2:$J$201,0)),U1346=INDEX(Matches!$H$2:$H$201,MATCH($A1346&amp;"-9",Matches!$J$2:$J$201,0))),5,IF(SIGN(T1346-U1346)&lt;&gt;SIGN(INDEX(Matches!$G$2:$G$201,MATCH($A1346&amp;"-9",Matches!$J$2:$J$201,0))-INDEX(Matches!$H$2:$H$201,MATCH($A1346&amp;"-9",Matches!$J$2:$J$201,0))),0,IF(T1346-U1346=INDEX(Matches!$G$2:$G$201,MATCH($A1346&amp;"-9",Matches!$J$2:$J$201,0))-INDEX(Matches!$H$2:$H$201,MATCH($A1346&amp;"-9",Matches!$J$2:$J$201,0)),3,2))))),""))</f>
        <v/>
      </c>
      <c r="AG1346" s="12" t="str">
        <f aca="false">IF(OR($B1346="",V1346="",W1346=""),"",IFERROR(IF(OR(INDEX(Matches!$I$2:$I$201,MATCH($A1346&amp;"-10",Matches!$J$2:$J$201,0))="Void",INDEX(Matches!$G$2:$G$201,MATCH($A1346&amp;"-10",Matches!$J$2:$J$201,0))="",INDEX(Matches!$H$2:$H$201,MATCH($A1346&amp;"-10",Matches!$J$2:$J$201,0))=""),"",IF(AND($C1346&lt;&gt;"",INDEX(Matches!$F$2:$F$201,MATCH($A1346&amp;"-10",Matches!$J$2:$J$201,0))&lt;&gt;"",$C1346&gt;=INDEX(Matches!$F$2:$F$201,MATCH($A1346&amp;"-10",Matches!$J$2:$J$201,0))),"",IF(AND(V1346=INDEX(Matches!$G$2:$G$201,MATCH($A1346&amp;"-10",Matches!$J$2:$J$201,0)),W1346=INDEX(Matches!$H$2:$H$201,MATCH($A1346&amp;"-10",Matches!$J$2:$J$201,0))),5,IF(SIGN(V1346-W1346)&lt;&gt;SIGN(INDEX(Matches!$G$2:$G$201,MATCH($A1346&amp;"-10",Matches!$J$2:$J$201,0))-INDEX(Matches!$H$2:$H$201,MATCH($A1346&amp;"-10",Matches!$J$2:$J$201,0))),0,IF(V1346-W1346=INDEX(Matches!$G$2:$G$201,MATCH($A1346&amp;"-10",Matches!$J$2:$J$201,0))-INDEX(Matches!$H$2:$H$201,MATCH($A1346&amp;"-10",Matches!$J$2:$J$201,0)),3,2))))),""))</f>
        <v/>
      </c>
      <c r="AH1346" s="13" t="str">
        <f aca="false">IF($B1346="","",SUM(X1346:AG1346))</f>
        <v/>
      </c>
      <c r="AI1346" s="12" t="str">
        <f aca="false">IF($B1346="","",COUNTIF(X1346:AG1346,5))</f>
        <v/>
      </c>
      <c r="AJ1346" s="12" t="str">
        <f aca="false">IF($B1346="","",COUNTIF(X1346:AG1346,"&gt;=2"))</f>
        <v/>
      </c>
      <c r="AK1346" s="12" t="str">
        <f aca="false">IF($B1346="","",COUNT(X1346:AG1346))</f>
        <v/>
      </c>
    </row>
    <row r="1347" customFormat="false" ht="15" hidden="false" customHeight="false" outlineLevel="0" collapsed="false">
      <c r="A1347" s="7"/>
      <c r="B1347" s="7"/>
      <c r="C1347" s="11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12" t="str">
        <f aca="false">IF(OR($B1347="",D1347="",E1347=""),"",IFERROR(IF(OR(INDEX(Matches!$I$2:$I$201,MATCH($A1347&amp;"-1",Matches!$J$2:$J$201,0))="Void",INDEX(Matches!$G$2:$G$201,MATCH($A1347&amp;"-1",Matches!$J$2:$J$201,0))="",INDEX(Matches!$H$2:$H$201,MATCH($A1347&amp;"-1",Matches!$J$2:$J$201,0))=""),"",IF(AND($C1347&lt;&gt;"",INDEX(Matches!$F$2:$F$201,MATCH($A1347&amp;"-1",Matches!$J$2:$J$201,0))&lt;&gt;"",$C1347&gt;=INDEX(Matches!$F$2:$F$201,MATCH($A1347&amp;"-1",Matches!$J$2:$J$201,0))),"",IF(AND(D1347=INDEX(Matches!$G$2:$G$201,MATCH($A1347&amp;"-1",Matches!$J$2:$J$201,0)),E1347=INDEX(Matches!$H$2:$H$201,MATCH($A1347&amp;"-1",Matches!$J$2:$J$201,0))),5,IF(SIGN(D1347-E1347)&lt;&gt;SIGN(INDEX(Matches!$G$2:$G$201,MATCH($A1347&amp;"-1",Matches!$J$2:$J$201,0))-INDEX(Matches!$H$2:$H$201,MATCH($A1347&amp;"-1",Matches!$J$2:$J$201,0))),0,IF(D1347-E1347=INDEX(Matches!$G$2:$G$201,MATCH($A1347&amp;"-1",Matches!$J$2:$J$201,0))-INDEX(Matches!$H$2:$H$201,MATCH($A1347&amp;"-1",Matches!$J$2:$J$201,0)),3,2))))),""))</f>
        <v/>
      </c>
      <c r="Y1347" s="12" t="str">
        <f aca="false">IF(OR($B1347="",F1347="",G1347=""),"",IFERROR(IF(OR(INDEX(Matches!$I$2:$I$201,MATCH($A1347&amp;"-2",Matches!$J$2:$J$201,0))="Void",INDEX(Matches!$G$2:$G$201,MATCH($A1347&amp;"-2",Matches!$J$2:$J$201,0))="",INDEX(Matches!$H$2:$H$201,MATCH($A1347&amp;"-2",Matches!$J$2:$J$201,0))=""),"",IF(AND($C1347&lt;&gt;"",INDEX(Matches!$F$2:$F$201,MATCH($A1347&amp;"-2",Matches!$J$2:$J$201,0))&lt;&gt;"",$C1347&gt;=INDEX(Matches!$F$2:$F$201,MATCH($A1347&amp;"-2",Matches!$J$2:$J$201,0))),"",IF(AND(F1347=INDEX(Matches!$G$2:$G$201,MATCH($A1347&amp;"-2",Matches!$J$2:$J$201,0)),G1347=INDEX(Matches!$H$2:$H$201,MATCH($A1347&amp;"-2",Matches!$J$2:$J$201,0))),5,IF(SIGN(F1347-G1347)&lt;&gt;SIGN(INDEX(Matches!$G$2:$G$201,MATCH($A1347&amp;"-2",Matches!$J$2:$J$201,0))-INDEX(Matches!$H$2:$H$201,MATCH($A1347&amp;"-2",Matches!$J$2:$J$201,0))),0,IF(F1347-G1347=INDEX(Matches!$G$2:$G$201,MATCH($A1347&amp;"-2",Matches!$J$2:$J$201,0))-INDEX(Matches!$H$2:$H$201,MATCH($A1347&amp;"-2",Matches!$J$2:$J$201,0)),3,2))))),""))</f>
        <v/>
      </c>
      <c r="Z1347" s="12" t="str">
        <f aca="false">IF(OR($B1347="",H1347="",I1347=""),"",IFERROR(IF(OR(INDEX(Matches!$I$2:$I$201,MATCH($A1347&amp;"-3",Matches!$J$2:$J$201,0))="Void",INDEX(Matches!$G$2:$G$201,MATCH($A1347&amp;"-3",Matches!$J$2:$J$201,0))="",INDEX(Matches!$H$2:$H$201,MATCH($A1347&amp;"-3",Matches!$J$2:$J$201,0))=""),"",IF(AND($C1347&lt;&gt;"",INDEX(Matches!$F$2:$F$201,MATCH($A1347&amp;"-3",Matches!$J$2:$J$201,0))&lt;&gt;"",$C1347&gt;=INDEX(Matches!$F$2:$F$201,MATCH($A1347&amp;"-3",Matches!$J$2:$J$201,0))),"",IF(AND(H1347=INDEX(Matches!$G$2:$G$201,MATCH($A1347&amp;"-3",Matches!$J$2:$J$201,0)),I1347=INDEX(Matches!$H$2:$H$201,MATCH($A1347&amp;"-3",Matches!$J$2:$J$201,0))),5,IF(SIGN(H1347-I1347)&lt;&gt;SIGN(INDEX(Matches!$G$2:$G$201,MATCH($A1347&amp;"-3",Matches!$J$2:$J$201,0))-INDEX(Matches!$H$2:$H$201,MATCH($A1347&amp;"-3",Matches!$J$2:$J$201,0))),0,IF(H1347-I1347=INDEX(Matches!$G$2:$G$201,MATCH($A1347&amp;"-3",Matches!$J$2:$J$201,0))-INDEX(Matches!$H$2:$H$201,MATCH($A1347&amp;"-3",Matches!$J$2:$J$201,0)),3,2))))),""))</f>
        <v/>
      </c>
      <c r="AA1347" s="12" t="str">
        <f aca="false">IF(OR($B1347="",J1347="",K1347=""),"",IFERROR(IF(OR(INDEX(Matches!$I$2:$I$201,MATCH($A1347&amp;"-4",Matches!$J$2:$J$201,0))="Void",INDEX(Matches!$G$2:$G$201,MATCH($A1347&amp;"-4",Matches!$J$2:$J$201,0))="",INDEX(Matches!$H$2:$H$201,MATCH($A1347&amp;"-4",Matches!$J$2:$J$201,0))=""),"",IF(AND($C1347&lt;&gt;"",INDEX(Matches!$F$2:$F$201,MATCH($A1347&amp;"-4",Matches!$J$2:$J$201,0))&lt;&gt;"",$C1347&gt;=INDEX(Matches!$F$2:$F$201,MATCH($A1347&amp;"-4",Matches!$J$2:$J$201,0))),"",IF(AND(J1347=INDEX(Matches!$G$2:$G$201,MATCH($A1347&amp;"-4",Matches!$J$2:$J$201,0)),K1347=INDEX(Matches!$H$2:$H$201,MATCH($A1347&amp;"-4",Matches!$J$2:$J$201,0))),5,IF(SIGN(J1347-K1347)&lt;&gt;SIGN(INDEX(Matches!$G$2:$G$201,MATCH($A1347&amp;"-4",Matches!$J$2:$J$201,0))-INDEX(Matches!$H$2:$H$201,MATCH($A1347&amp;"-4",Matches!$J$2:$J$201,0))),0,IF(J1347-K1347=INDEX(Matches!$G$2:$G$201,MATCH($A1347&amp;"-4",Matches!$J$2:$J$201,0))-INDEX(Matches!$H$2:$H$201,MATCH($A1347&amp;"-4",Matches!$J$2:$J$201,0)),3,2))))),""))</f>
        <v/>
      </c>
      <c r="AB1347" s="12" t="str">
        <f aca="false">IF(OR($B1347="",L1347="",M1347=""),"",IFERROR(IF(OR(INDEX(Matches!$I$2:$I$201,MATCH($A1347&amp;"-5",Matches!$J$2:$J$201,0))="Void",INDEX(Matches!$G$2:$G$201,MATCH($A1347&amp;"-5",Matches!$J$2:$J$201,0))="",INDEX(Matches!$H$2:$H$201,MATCH($A1347&amp;"-5",Matches!$J$2:$J$201,0))=""),"",IF(AND($C1347&lt;&gt;"",INDEX(Matches!$F$2:$F$201,MATCH($A1347&amp;"-5",Matches!$J$2:$J$201,0))&lt;&gt;"",$C1347&gt;=INDEX(Matches!$F$2:$F$201,MATCH($A1347&amp;"-5",Matches!$J$2:$J$201,0))),"",IF(AND(L1347=INDEX(Matches!$G$2:$G$201,MATCH($A1347&amp;"-5",Matches!$J$2:$J$201,0)),M1347=INDEX(Matches!$H$2:$H$201,MATCH($A1347&amp;"-5",Matches!$J$2:$J$201,0))),5,IF(SIGN(L1347-M1347)&lt;&gt;SIGN(INDEX(Matches!$G$2:$G$201,MATCH($A1347&amp;"-5",Matches!$J$2:$J$201,0))-INDEX(Matches!$H$2:$H$201,MATCH($A1347&amp;"-5",Matches!$J$2:$J$201,0))),0,IF(L1347-M1347=INDEX(Matches!$G$2:$G$201,MATCH($A1347&amp;"-5",Matches!$J$2:$J$201,0))-INDEX(Matches!$H$2:$H$201,MATCH($A1347&amp;"-5",Matches!$J$2:$J$201,0)),3,2))))),""))</f>
        <v/>
      </c>
      <c r="AC1347" s="12" t="str">
        <f aca="false">IF(OR($B1347="",N1347="",O1347=""),"",IFERROR(IF(OR(INDEX(Matches!$I$2:$I$201,MATCH($A1347&amp;"-6",Matches!$J$2:$J$201,0))="Void",INDEX(Matches!$G$2:$G$201,MATCH($A1347&amp;"-6",Matches!$J$2:$J$201,0))="",INDEX(Matches!$H$2:$H$201,MATCH($A1347&amp;"-6",Matches!$J$2:$J$201,0))=""),"",IF(AND($C1347&lt;&gt;"",INDEX(Matches!$F$2:$F$201,MATCH($A1347&amp;"-6",Matches!$J$2:$J$201,0))&lt;&gt;"",$C1347&gt;=INDEX(Matches!$F$2:$F$201,MATCH($A1347&amp;"-6",Matches!$J$2:$J$201,0))),"",IF(AND(N1347=INDEX(Matches!$G$2:$G$201,MATCH($A1347&amp;"-6",Matches!$J$2:$J$201,0)),O1347=INDEX(Matches!$H$2:$H$201,MATCH($A1347&amp;"-6",Matches!$J$2:$J$201,0))),5,IF(SIGN(N1347-O1347)&lt;&gt;SIGN(INDEX(Matches!$G$2:$G$201,MATCH($A1347&amp;"-6",Matches!$J$2:$J$201,0))-INDEX(Matches!$H$2:$H$201,MATCH($A1347&amp;"-6",Matches!$J$2:$J$201,0))),0,IF(N1347-O1347=INDEX(Matches!$G$2:$G$201,MATCH($A1347&amp;"-6",Matches!$J$2:$J$201,0))-INDEX(Matches!$H$2:$H$201,MATCH($A1347&amp;"-6",Matches!$J$2:$J$201,0)),3,2))))),""))</f>
        <v/>
      </c>
      <c r="AD1347" s="12" t="str">
        <f aca="false">IF(OR($B1347="",P1347="",Q1347=""),"",IFERROR(IF(OR(INDEX(Matches!$I$2:$I$201,MATCH($A1347&amp;"-7",Matches!$J$2:$J$201,0))="Void",INDEX(Matches!$G$2:$G$201,MATCH($A1347&amp;"-7",Matches!$J$2:$J$201,0))="",INDEX(Matches!$H$2:$H$201,MATCH($A1347&amp;"-7",Matches!$J$2:$J$201,0))=""),"",IF(AND($C1347&lt;&gt;"",INDEX(Matches!$F$2:$F$201,MATCH($A1347&amp;"-7",Matches!$J$2:$J$201,0))&lt;&gt;"",$C1347&gt;=INDEX(Matches!$F$2:$F$201,MATCH($A1347&amp;"-7",Matches!$J$2:$J$201,0))),"",IF(AND(P1347=INDEX(Matches!$G$2:$G$201,MATCH($A1347&amp;"-7",Matches!$J$2:$J$201,0)),Q1347=INDEX(Matches!$H$2:$H$201,MATCH($A1347&amp;"-7",Matches!$J$2:$J$201,0))),5,IF(SIGN(P1347-Q1347)&lt;&gt;SIGN(INDEX(Matches!$G$2:$G$201,MATCH($A1347&amp;"-7",Matches!$J$2:$J$201,0))-INDEX(Matches!$H$2:$H$201,MATCH($A1347&amp;"-7",Matches!$J$2:$J$201,0))),0,IF(P1347-Q1347=INDEX(Matches!$G$2:$G$201,MATCH($A1347&amp;"-7",Matches!$J$2:$J$201,0))-INDEX(Matches!$H$2:$H$201,MATCH($A1347&amp;"-7",Matches!$J$2:$J$201,0)),3,2))))),""))</f>
        <v/>
      </c>
      <c r="AE1347" s="12" t="str">
        <f aca="false">IF(OR($B1347="",R1347="",S1347=""),"",IFERROR(IF(OR(INDEX(Matches!$I$2:$I$201,MATCH($A1347&amp;"-8",Matches!$J$2:$J$201,0))="Void",INDEX(Matches!$G$2:$G$201,MATCH($A1347&amp;"-8",Matches!$J$2:$J$201,0))="",INDEX(Matches!$H$2:$H$201,MATCH($A1347&amp;"-8",Matches!$J$2:$J$201,0))=""),"",IF(AND($C1347&lt;&gt;"",INDEX(Matches!$F$2:$F$201,MATCH($A1347&amp;"-8",Matches!$J$2:$J$201,0))&lt;&gt;"",$C1347&gt;=INDEX(Matches!$F$2:$F$201,MATCH($A1347&amp;"-8",Matches!$J$2:$J$201,0))),"",IF(AND(R1347=INDEX(Matches!$G$2:$G$201,MATCH($A1347&amp;"-8",Matches!$J$2:$J$201,0)),S1347=INDEX(Matches!$H$2:$H$201,MATCH($A1347&amp;"-8",Matches!$J$2:$J$201,0))),5,IF(SIGN(R1347-S1347)&lt;&gt;SIGN(INDEX(Matches!$G$2:$G$201,MATCH($A1347&amp;"-8",Matches!$J$2:$J$201,0))-INDEX(Matches!$H$2:$H$201,MATCH($A1347&amp;"-8",Matches!$J$2:$J$201,0))),0,IF(R1347-S1347=INDEX(Matches!$G$2:$G$201,MATCH($A1347&amp;"-8",Matches!$J$2:$J$201,0))-INDEX(Matches!$H$2:$H$201,MATCH($A1347&amp;"-8",Matches!$J$2:$J$201,0)),3,2))))),""))</f>
        <v/>
      </c>
      <c r="AF1347" s="12" t="str">
        <f aca="false">IF(OR($B1347="",T1347="",U1347=""),"",IFERROR(IF(OR(INDEX(Matches!$I$2:$I$201,MATCH($A1347&amp;"-9",Matches!$J$2:$J$201,0))="Void",INDEX(Matches!$G$2:$G$201,MATCH($A1347&amp;"-9",Matches!$J$2:$J$201,0))="",INDEX(Matches!$H$2:$H$201,MATCH($A1347&amp;"-9",Matches!$J$2:$J$201,0))=""),"",IF(AND($C1347&lt;&gt;"",INDEX(Matches!$F$2:$F$201,MATCH($A1347&amp;"-9",Matches!$J$2:$J$201,0))&lt;&gt;"",$C1347&gt;=INDEX(Matches!$F$2:$F$201,MATCH($A1347&amp;"-9",Matches!$J$2:$J$201,0))),"",IF(AND(T1347=INDEX(Matches!$G$2:$G$201,MATCH($A1347&amp;"-9",Matches!$J$2:$J$201,0)),U1347=INDEX(Matches!$H$2:$H$201,MATCH($A1347&amp;"-9",Matches!$J$2:$J$201,0))),5,IF(SIGN(T1347-U1347)&lt;&gt;SIGN(INDEX(Matches!$G$2:$G$201,MATCH($A1347&amp;"-9",Matches!$J$2:$J$201,0))-INDEX(Matches!$H$2:$H$201,MATCH($A1347&amp;"-9",Matches!$J$2:$J$201,0))),0,IF(T1347-U1347=INDEX(Matches!$G$2:$G$201,MATCH($A1347&amp;"-9",Matches!$J$2:$J$201,0))-INDEX(Matches!$H$2:$H$201,MATCH($A1347&amp;"-9",Matches!$J$2:$J$201,0)),3,2))))),""))</f>
        <v/>
      </c>
      <c r="AG1347" s="12" t="str">
        <f aca="false">IF(OR($B1347="",V1347="",W1347=""),"",IFERROR(IF(OR(INDEX(Matches!$I$2:$I$201,MATCH($A1347&amp;"-10",Matches!$J$2:$J$201,0))="Void",INDEX(Matches!$G$2:$G$201,MATCH($A1347&amp;"-10",Matches!$J$2:$J$201,0))="",INDEX(Matches!$H$2:$H$201,MATCH($A1347&amp;"-10",Matches!$J$2:$J$201,0))=""),"",IF(AND($C1347&lt;&gt;"",INDEX(Matches!$F$2:$F$201,MATCH($A1347&amp;"-10",Matches!$J$2:$J$201,0))&lt;&gt;"",$C1347&gt;=INDEX(Matches!$F$2:$F$201,MATCH($A1347&amp;"-10",Matches!$J$2:$J$201,0))),"",IF(AND(V1347=INDEX(Matches!$G$2:$G$201,MATCH($A1347&amp;"-10",Matches!$J$2:$J$201,0)),W1347=INDEX(Matches!$H$2:$H$201,MATCH($A1347&amp;"-10",Matches!$J$2:$J$201,0))),5,IF(SIGN(V1347-W1347)&lt;&gt;SIGN(INDEX(Matches!$G$2:$G$201,MATCH($A1347&amp;"-10",Matches!$J$2:$J$201,0))-INDEX(Matches!$H$2:$H$201,MATCH($A1347&amp;"-10",Matches!$J$2:$J$201,0))),0,IF(V1347-W1347=INDEX(Matches!$G$2:$G$201,MATCH($A1347&amp;"-10",Matches!$J$2:$J$201,0))-INDEX(Matches!$H$2:$H$201,MATCH($A1347&amp;"-10",Matches!$J$2:$J$201,0)),3,2))))),""))</f>
        <v/>
      </c>
      <c r="AH1347" s="13" t="str">
        <f aca="false">IF($B1347="","",SUM(X1347:AG1347))</f>
        <v/>
      </c>
      <c r="AI1347" s="12" t="str">
        <f aca="false">IF($B1347="","",COUNTIF(X1347:AG1347,5))</f>
        <v/>
      </c>
      <c r="AJ1347" s="12" t="str">
        <f aca="false">IF($B1347="","",COUNTIF(X1347:AG1347,"&gt;=2"))</f>
        <v/>
      </c>
      <c r="AK1347" s="12" t="str">
        <f aca="false">IF($B1347="","",COUNT(X1347:AG1347))</f>
        <v/>
      </c>
    </row>
    <row r="1348" customFormat="false" ht="15" hidden="false" customHeight="false" outlineLevel="0" collapsed="false">
      <c r="A1348" s="7"/>
      <c r="B1348" s="7"/>
      <c r="C1348" s="11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12" t="str">
        <f aca="false">IF(OR($B1348="",D1348="",E1348=""),"",IFERROR(IF(OR(INDEX(Matches!$I$2:$I$201,MATCH($A1348&amp;"-1",Matches!$J$2:$J$201,0))="Void",INDEX(Matches!$G$2:$G$201,MATCH($A1348&amp;"-1",Matches!$J$2:$J$201,0))="",INDEX(Matches!$H$2:$H$201,MATCH($A1348&amp;"-1",Matches!$J$2:$J$201,0))=""),"",IF(AND($C1348&lt;&gt;"",INDEX(Matches!$F$2:$F$201,MATCH($A1348&amp;"-1",Matches!$J$2:$J$201,0))&lt;&gt;"",$C1348&gt;=INDEX(Matches!$F$2:$F$201,MATCH($A1348&amp;"-1",Matches!$J$2:$J$201,0))),"",IF(AND(D1348=INDEX(Matches!$G$2:$G$201,MATCH($A1348&amp;"-1",Matches!$J$2:$J$201,0)),E1348=INDEX(Matches!$H$2:$H$201,MATCH($A1348&amp;"-1",Matches!$J$2:$J$201,0))),5,IF(SIGN(D1348-E1348)&lt;&gt;SIGN(INDEX(Matches!$G$2:$G$201,MATCH($A1348&amp;"-1",Matches!$J$2:$J$201,0))-INDEX(Matches!$H$2:$H$201,MATCH($A1348&amp;"-1",Matches!$J$2:$J$201,0))),0,IF(D1348-E1348=INDEX(Matches!$G$2:$G$201,MATCH($A1348&amp;"-1",Matches!$J$2:$J$201,0))-INDEX(Matches!$H$2:$H$201,MATCH($A1348&amp;"-1",Matches!$J$2:$J$201,0)),3,2))))),""))</f>
        <v/>
      </c>
      <c r="Y1348" s="12" t="str">
        <f aca="false">IF(OR($B1348="",F1348="",G1348=""),"",IFERROR(IF(OR(INDEX(Matches!$I$2:$I$201,MATCH($A1348&amp;"-2",Matches!$J$2:$J$201,0))="Void",INDEX(Matches!$G$2:$G$201,MATCH($A1348&amp;"-2",Matches!$J$2:$J$201,0))="",INDEX(Matches!$H$2:$H$201,MATCH($A1348&amp;"-2",Matches!$J$2:$J$201,0))=""),"",IF(AND($C1348&lt;&gt;"",INDEX(Matches!$F$2:$F$201,MATCH($A1348&amp;"-2",Matches!$J$2:$J$201,0))&lt;&gt;"",$C1348&gt;=INDEX(Matches!$F$2:$F$201,MATCH($A1348&amp;"-2",Matches!$J$2:$J$201,0))),"",IF(AND(F1348=INDEX(Matches!$G$2:$G$201,MATCH($A1348&amp;"-2",Matches!$J$2:$J$201,0)),G1348=INDEX(Matches!$H$2:$H$201,MATCH($A1348&amp;"-2",Matches!$J$2:$J$201,0))),5,IF(SIGN(F1348-G1348)&lt;&gt;SIGN(INDEX(Matches!$G$2:$G$201,MATCH($A1348&amp;"-2",Matches!$J$2:$J$201,0))-INDEX(Matches!$H$2:$H$201,MATCH($A1348&amp;"-2",Matches!$J$2:$J$201,0))),0,IF(F1348-G1348=INDEX(Matches!$G$2:$G$201,MATCH($A1348&amp;"-2",Matches!$J$2:$J$201,0))-INDEX(Matches!$H$2:$H$201,MATCH($A1348&amp;"-2",Matches!$J$2:$J$201,0)),3,2))))),""))</f>
        <v/>
      </c>
      <c r="Z1348" s="12" t="str">
        <f aca="false">IF(OR($B1348="",H1348="",I1348=""),"",IFERROR(IF(OR(INDEX(Matches!$I$2:$I$201,MATCH($A1348&amp;"-3",Matches!$J$2:$J$201,0))="Void",INDEX(Matches!$G$2:$G$201,MATCH($A1348&amp;"-3",Matches!$J$2:$J$201,0))="",INDEX(Matches!$H$2:$H$201,MATCH($A1348&amp;"-3",Matches!$J$2:$J$201,0))=""),"",IF(AND($C1348&lt;&gt;"",INDEX(Matches!$F$2:$F$201,MATCH($A1348&amp;"-3",Matches!$J$2:$J$201,0))&lt;&gt;"",$C1348&gt;=INDEX(Matches!$F$2:$F$201,MATCH($A1348&amp;"-3",Matches!$J$2:$J$201,0))),"",IF(AND(H1348=INDEX(Matches!$G$2:$G$201,MATCH($A1348&amp;"-3",Matches!$J$2:$J$201,0)),I1348=INDEX(Matches!$H$2:$H$201,MATCH($A1348&amp;"-3",Matches!$J$2:$J$201,0))),5,IF(SIGN(H1348-I1348)&lt;&gt;SIGN(INDEX(Matches!$G$2:$G$201,MATCH($A1348&amp;"-3",Matches!$J$2:$J$201,0))-INDEX(Matches!$H$2:$H$201,MATCH($A1348&amp;"-3",Matches!$J$2:$J$201,0))),0,IF(H1348-I1348=INDEX(Matches!$G$2:$G$201,MATCH($A1348&amp;"-3",Matches!$J$2:$J$201,0))-INDEX(Matches!$H$2:$H$201,MATCH($A1348&amp;"-3",Matches!$J$2:$J$201,0)),3,2))))),""))</f>
        <v/>
      </c>
      <c r="AA1348" s="12" t="str">
        <f aca="false">IF(OR($B1348="",J1348="",K1348=""),"",IFERROR(IF(OR(INDEX(Matches!$I$2:$I$201,MATCH($A1348&amp;"-4",Matches!$J$2:$J$201,0))="Void",INDEX(Matches!$G$2:$G$201,MATCH($A1348&amp;"-4",Matches!$J$2:$J$201,0))="",INDEX(Matches!$H$2:$H$201,MATCH($A1348&amp;"-4",Matches!$J$2:$J$201,0))=""),"",IF(AND($C1348&lt;&gt;"",INDEX(Matches!$F$2:$F$201,MATCH($A1348&amp;"-4",Matches!$J$2:$J$201,0))&lt;&gt;"",$C1348&gt;=INDEX(Matches!$F$2:$F$201,MATCH($A1348&amp;"-4",Matches!$J$2:$J$201,0))),"",IF(AND(J1348=INDEX(Matches!$G$2:$G$201,MATCH($A1348&amp;"-4",Matches!$J$2:$J$201,0)),K1348=INDEX(Matches!$H$2:$H$201,MATCH($A1348&amp;"-4",Matches!$J$2:$J$201,0))),5,IF(SIGN(J1348-K1348)&lt;&gt;SIGN(INDEX(Matches!$G$2:$G$201,MATCH($A1348&amp;"-4",Matches!$J$2:$J$201,0))-INDEX(Matches!$H$2:$H$201,MATCH($A1348&amp;"-4",Matches!$J$2:$J$201,0))),0,IF(J1348-K1348=INDEX(Matches!$G$2:$G$201,MATCH($A1348&amp;"-4",Matches!$J$2:$J$201,0))-INDEX(Matches!$H$2:$H$201,MATCH($A1348&amp;"-4",Matches!$J$2:$J$201,0)),3,2))))),""))</f>
        <v/>
      </c>
      <c r="AB1348" s="12" t="str">
        <f aca="false">IF(OR($B1348="",L1348="",M1348=""),"",IFERROR(IF(OR(INDEX(Matches!$I$2:$I$201,MATCH($A1348&amp;"-5",Matches!$J$2:$J$201,0))="Void",INDEX(Matches!$G$2:$G$201,MATCH($A1348&amp;"-5",Matches!$J$2:$J$201,0))="",INDEX(Matches!$H$2:$H$201,MATCH($A1348&amp;"-5",Matches!$J$2:$J$201,0))=""),"",IF(AND($C1348&lt;&gt;"",INDEX(Matches!$F$2:$F$201,MATCH($A1348&amp;"-5",Matches!$J$2:$J$201,0))&lt;&gt;"",$C1348&gt;=INDEX(Matches!$F$2:$F$201,MATCH($A1348&amp;"-5",Matches!$J$2:$J$201,0))),"",IF(AND(L1348=INDEX(Matches!$G$2:$G$201,MATCH($A1348&amp;"-5",Matches!$J$2:$J$201,0)),M1348=INDEX(Matches!$H$2:$H$201,MATCH($A1348&amp;"-5",Matches!$J$2:$J$201,0))),5,IF(SIGN(L1348-M1348)&lt;&gt;SIGN(INDEX(Matches!$G$2:$G$201,MATCH($A1348&amp;"-5",Matches!$J$2:$J$201,0))-INDEX(Matches!$H$2:$H$201,MATCH($A1348&amp;"-5",Matches!$J$2:$J$201,0))),0,IF(L1348-M1348=INDEX(Matches!$G$2:$G$201,MATCH($A1348&amp;"-5",Matches!$J$2:$J$201,0))-INDEX(Matches!$H$2:$H$201,MATCH($A1348&amp;"-5",Matches!$J$2:$J$201,0)),3,2))))),""))</f>
        <v/>
      </c>
      <c r="AC1348" s="12" t="str">
        <f aca="false">IF(OR($B1348="",N1348="",O1348=""),"",IFERROR(IF(OR(INDEX(Matches!$I$2:$I$201,MATCH($A1348&amp;"-6",Matches!$J$2:$J$201,0))="Void",INDEX(Matches!$G$2:$G$201,MATCH($A1348&amp;"-6",Matches!$J$2:$J$201,0))="",INDEX(Matches!$H$2:$H$201,MATCH($A1348&amp;"-6",Matches!$J$2:$J$201,0))=""),"",IF(AND($C1348&lt;&gt;"",INDEX(Matches!$F$2:$F$201,MATCH($A1348&amp;"-6",Matches!$J$2:$J$201,0))&lt;&gt;"",$C1348&gt;=INDEX(Matches!$F$2:$F$201,MATCH($A1348&amp;"-6",Matches!$J$2:$J$201,0))),"",IF(AND(N1348=INDEX(Matches!$G$2:$G$201,MATCH($A1348&amp;"-6",Matches!$J$2:$J$201,0)),O1348=INDEX(Matches!$H$2:$H$201,MATCH($A1348&amp;"-6",Matches!$J$2:$J$201,0))),5,IF(SIGN(N1348-O1348)&lt;&gt;SIGN(INDEX(Matches!$G$2:$G$201,MATCH($A1348&amp;"-6",Matches!$J$2:$J$201,0))-INDEX(Matches!$H$2:$H$201,MATCH($A1348&amp;"-6",Matches!$J$2:$J$201,0))),0,IF(N1348-O1348=INDEX(Matches!$G$2:$G$201,MATCH($A1348&amp;"-6",Matches!$J$2:$J$201,0))-INDEX(Matches!$H$2:$H$201,MATCH($A1348&amp;"-6",Matches!$J$2:$J$201,0)),3,2))))),""))</f>
        <v/>
      </c>
      <c r="AD1348" s="12" t="str">
        <f aca="false">IF(OR($B1348="",P1348="",Q1348=""),"",IFERROR(IF(OR(INDEX(Matches!$I$2:$I$201,MATCH($A1348&amp;"-7",Matches!$J$2:$J$201,0))="Void",INDEX(Matches!$G$2:$G$201,MATCH($A1348&amp;"-7",Matches!$J$2:$J$201,0))="",INDEX(Matches!$H$2:$H$201,MATCH($A1348&amp;"-7",Matches!$J$2:$J$201,0))=""),"",IF(AND($C1348&lt;&gt;"",INDEX(Matches!$F$2:$F$201,MATCH($A1348&amp;"-7",Matches!$J$2:$J$201,0))&lt;&gt;"",$C1348&gt;=INDEX(Matches!$F$2:$F$201,MATCH($A1348&amp;"-7",Matches!$J$2:$J$201,0))),"",IF(AND(P1348=INDEX(Matches!$G$2:$G$201,MATCH($A1348&amp;"-7",Matches!$J$2:$J$201,0)),Q1348=INDEX(Matches!$H$2:$H$201,MATCH($A1348&amp;"-7",Matches!$J$2:$J$201,0))),5,IF(SIGN(P1348-Q1348)&lt;&gt;SIGN(INDEX(Matches!$G$2:$G$201,MATCH($A1348&amp;"-7",Matches!$J$2:$J$201,0))-INDEX(Matches!$H$2:$H$201,MATCH($A1348&amp;"-7",Matches!$J$2:$J$201,0))),0,IF(P1348-Q1348=INDEX(Matches!$G$2:$G$201,MATCH($A1348&amp;"-7",Matches!$J$2:$J$201,0))-INDEX(Matches!$H$2:$H$201,MATCH($A1348&amp;"-7",Matches!$J$2:$J$201,0)),3,2))))),""))</f>
        <v/>
      </c>
      <c r="AE1348" s="12" t="str">
        <f aca="false">IF(OR($B1348="",R1348="",S1348=""),"",IFERROR(IF(OR(INDEX(Matches!$I$2:$I$201,MATCH($A1348&amp;"-8",Matches!$J$2:$J$201,0))="Void",INDEX(Matches!$G$2:$G$201,MATCH($A1348&amp;"-8",Matches!$J$2:$J$201,0))="",INDEX(Matches!$H$2:$H$201,MATCH($A1348&amp;"-8",Matches!$J$2:$J$201,0))=""),"",IF(AND($C1348&lt;&gt;"",INDEX(Matches!$F$2:$F$201,MATCH($A1348&amp;"-8",Matches!$J$2:$J$201,0))&lt;&gt;"",$C1348&gt;=INDEX(Matches!$F$2:$F$201,MATCH($A1348&amp;"-8",Matches!$J$2:$J$201,0))),"",IF(AND(R1348=INDEX(Matches!$G$2:$G$201,MATCH($A1348&amp;"-8",Matches!$J$2:$J$201,0)),S1348=INDEX(Matches!$H$2:$H$201,MATCH($A1348&amp;"-8",Matches!$J$2:$J$201,0))),5,IF(SIGN(R1348-S1348)&lt;&gt;SIGN(INDEX(Matches!$G$2:$G$201,MATCH($A1348&amp;"-8",Matches!$J$2:$J$201,0))-INDEX(Matches!$H$2:$H$201,MATCH($A1348&amp;"-8",Matches!$J$2:$J$201,0))),0,IF(R1348-S1348=INDEX(Matches!$G$2:$G$201,MATCH($A1348&amp;"-8",Matches!$J$2:$J$201,0))-INDEX(Matches!$H$2:$H$201,MATCH($A1348&amp;"-8",Matches!$J$2:$J$201,0)),3,2))))),""))</f>
        <v/>
      </c>
      <c r="AF1348" s="12" t="str">
        <f aca="false">IF(OR($B1348="",T1348="",U1348=""),"",IFERROR(IF(OR(INDEX(Matches!$I$2:$I$201,MATCH($A1348&amp;"-9",Matches!$J$2:$J$201,0))="Void",INDEX(Matches!$G$2:$G$201,MATCH($A1348&amp;"-9",Matches!$J$2:$J$201,0))="",INDEX(Matches!$H$2:$H$201,MATCH($A1348&amp;"-9",Matches!$J$2:$J$201,0))=""),"",IF(AND($C1348&lt;&gt;"",INDEX(Matches!$F$2:$F$201,MATCH($A1348&amp;"-9",Matches!$J$2:$J$201,0))&lt;&gt;"",$C1348&gt;=INDEX(Matches!$F$2:$F$201,MATCH($A1348&amp;"-9",Matches!$J$2:$J$201,0))),"",IF(AND(T1348=INDEX(Matches!$G$2:$G$201,MATCH($A1348&amp;"-9",Matches!$J$2:$J$201,0)),U1348=INDEX(Matches!$H$2:$H$201,MATCH($A1348&amp;"-9",Matches!$J$2:$J$201,0))),5,IF(SIGN(T1348-U1348)&lt;&gt;SIGN(INDEX(Matches!$G$2:$G$201,MATCH($A1348&amp;"-9",Matches!$J$2:$J$201,0))-INDEX(Matches!$H$2:$H$201,MATCH($A1348&amp;"-9",Matches!$J$2:$J$201,0))),0,IF(T1348-U1348=INDEX(Matches!$G$2:$G$201,MATCH($A1348&amp;"-9",Matches!$J$2:$J$201,0))-INDEX(Matches!$H$2:$H$201,MATCH($A1348&amp;"-9",Matches!$J$2:$J$201,0)),3,2))))),""))</f>
        <v/>
      </c>
      <c r="AG1348" s="12" t="str">
        <f aca="false">IF(OR($B1348="",V1348="",W1348=""),"",IFERROR(IF(OR(INDEX(Matches!$I$2:$I$201,MATCH($A1348&amp;"-10",Matches!$J$2:$J$201,0))="Void",INDEX(Matches!$G$2:$G$201,MATCH($A1348&amp;"-10",Matches!$J$2:$J$201,0))="",INDEX(Matches!$H$2:$H$201,MATCH($A1348&amp;"-10",Matches!$J$2:$J$201,0))=""),"",IF(AND($C1348&lt;&gt;"",INDEX(Matches!$F$2:$F$201,MATCH($A1348&amp;"-10",Matches!$J$2:$J$201,0))&lt;&gt;"",$C1348&gt;=INDEX(Matches!$F$2:$F$201,MATCH($A1348&amp;"-10",Matches!$J$2:$J$201,0))),"",IF(AND(V1348=INDEX(Matches!$G$2:$G$201,MATCH($A1348&amp;"-10",Matches!$J$2:$J$201,0)),W1348=INDEX(Matches!$H$2:$H$201,MATCH($A1348&amp;"-10",Matches!$J$2:$J$201,0))),5,IF(SIGN(V1348-W1348)&lt;&gt;SIGN(INDEX(Matches!$G$2:$G$201,MATCH($A1348&amp;"-10",Matches!$J$2:$J$201,0))-INDEX(Matches!$H$2:$H$201,MATCH($A1348&amp;"-10",Matches!$J$2:$J$201,0))),0,IF(V1348-W1348=INDEX(Matches!$G$2:$G$201,MATCH($A1348&amp;"-10",Matches!$J$2:$J$201,0))-INDEX(Matches!$H$2:$H$201,MATCH($A1348&amp;"-10",Matches!$J$2:$J$201,0)),3,2))))),""))</f>
        <v/>
      </c>
      <c r="AH1348" s="13" t="str">
        <f aca="false">IF($B1348="","",SUM(X1348:AG1348))</f>
        <v/>
      </c>
      <c r="AI1348" s="12" t="str">
        <f aca="false">IF($B1348="","",COUNTIF(X1348:AG1348,5))</f>
        <v/>
      </c>
      <c r="AJ1348" s="12" t="str">
        <f aca="false">IF($B1348="","",COUNTIF(X1348:AG1348,"&gt;=2"))</f>
        <v/>
      </c>
      <c r="AK1348" s="12" t="str">
        <f aca="false">IF($B1348="","",COUNT(X1348:AG1348))</f>
        <v/>
      </c>
    </row>
    <row r="1349" customFormat="false" ht="15" hidden="false" customHeight="false" outlineLevel="0" collapsed="false">
      <c r="A1349" s="7"/>
      <c r="B1349" s="7"/>
      <c r="C1349" s="11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12" t="str">
        <f aca="false">IF(OR($B1349="",D1349="",E1349=""),"",IFERROR(IF(OR(INDEX(Matches!$I$2:$I$201,MATCH($A1349&amp;"-1",Matches!$J$2:$J$201,0))="Void",INDEX(Matches!$G$2:$G$201,MATCH($A1349&amp;"-1",Matches!$J$2:$J$201,0))="",INDEX(Matches!$H$2:$H$201,MATCH($A1349&amp;"-1",Matches!$J$2:$J$201,0))=""),"",IF(AND($C1349&lt;&gt;"",INDEX(Matches!$F$2:$F$201,MATCH($A1349&amp;"-1",Matches!$J$2:$J$201,0))&lt;&gt;"",$C1349&gt;=INDEX(Matches!$F$2:$F$201,MATCH($A1349&amp;"-1",Matches!$J$2:$J$201,0))),"",IF(AND(D1349=INDEX(Matches!$G$2:$G$201,MATCH($A1349&amp;"-1",Matches!$J$2:$J$201,0)),E1349=INDEX(Matches!$H$2:$H$201,MATCH($A1349&amp;"-1",Matches!$J$2:$J$201,0))),5,IF(SIGN(D1349-E1349)&lt;&gt;SIGN(INDEX(Matches!$G$2:$G$201,MATCH($A1349&amp;"-1",Matches!$J$2:$J$201,0))-INDEX(Matches!$H$2:$H$201,MATCH($A1349&amp;"-1",Matches!$J$2:$J$201,0))),0,IF(D1349-E1349=INDEX(Matches!$G$2:$G$201,MATCH($A1349&amp;"-1",Matches!$J$2:$J$201,0))-INDEX(Matches!$H$2:$H$201,MATCH($A1349&amp;"-1",Matches!$J$2:$J$201,0)),3,2))))),""))</f>
        <v/>
      </c>
      <c r="Y1349" s="12" t="str">
        <f aca="false">IF(OR($B1349="",F1349="",G1349=""),"",IFERROR(IF(OR(INDEX(Matches!$I$2:$I$201,MATCH($A1349&amp;"-2",Matches!$J$2:$J$201,0))="Void",INDEX(Matches!$G$2:$G$201,MATCH($A1349&amp;"-2",Matches!$J$2:$J$201,0))="",INDEX(Matches!$H$2:$H$201,MATCH($A1349&amp;"-2",Matches!$J$2:$J$201,0))=""),"",IF(AND($C1349&lt;&gt;"",INDEX(Matches!$F$2:$F$201,MATCH($A1349&amp;"-2",Matches!$J$2:$J$201,0))&lt;&gt;"",$C1349&gt;=INDEX(Matches!$F$2:$F$201,MATCH($A1349&amp;"-2",Matches!$J$2:$J$201,0))),"",IF(AND(F1349=INDEX(Matches!$G$2:$G$201,MATCH($A1349&amp;"-2",Matches!$J$2:$J$201,0)),G1349=INDEX(Matches!$H$2:$H$201,MATCH($A1349&amp;"-2",Matches!$J$2:$J$201,0))),5,IF(SIGN(F1349-G1349)&lt;&gt;SIGN(INDEX(Matches!$G$2:$G$201,MATCH($A1349&amp;"-2",Matches!$J$2:$J$201,0))-INDEX(Matches!$H$2:$H$201,MATCH($A1349&amp;"-2",Matches!$J$2:$J$201,0))),0,IF(F1349-G1349=INDEX(Matches!$G$2:$G$201,MATCH($A1349&amp;"-2",Matches!$J$2:$J$201,0))-INDEX(Matches!$H$2:$H$201,MATCH($A1349&amp;"-2",Matches!$J$2:$J$201,0)),3,2))))),""))</f>
        <v/>
      </c>
      <c r="Z1349" s="12" t="str">
        <f aca="false">IF(OR($B1349="",H1349="",I1349=""),"",IFERROR(IF(OR(INDEX(Matches!$I$2:$I$201,MATCH($A1349&amp;"-3",Matches!$J$2:$J$201,0))="Void",INDEX(Matches!$G$2:$G$201,MATCH($A1349&amp;"-3",Matches!$J$2:$J$201,0))="",INDEX(Matches!$H$2:$H$201,MATCH($A1349&amp;"-3",Matches!$J$2:$J$201,0))=""),"",IF(AND($C1349&lt;&gt;"",INDEX(Matches!$F$2:$F$201,MATCH($A1349&amp;"-3",Matches!$J$2:$J$201,0))&lt;&gt;"",$C1349&gt;=INDEX(Matches!$F$2:$F$201,MATCH($A1349&amp;"-3",Matches!$J$2:$J$201,0))),"",IF(AND(H1349=INDEX(Matches!$G$2:$G$201,MATCH($A1349&amp;"-3",Matches!$J$2:$J$201,0)),I1349=INDEX(Matches!$H$2:$H$201,MATCH($A1349&amp;"-3",Matches!$J$2:$J$201,0))),5,IF(SIGN(H1349-I1349)&lt;&gt;SIGN(INDEX(Matches!$G$2:$G$201,MATCH($A1349&amp;"-3",Matches!$J$2:$J$201,0))-INDEX(Matches!$H$2:$H$201,MATCH($A1349&amp;"-3",Matches!$J$2:$J$201,0))),0,IF(H1349-I1349=INDEX(Matches!$G$2:$G$201,MATCH($A1349&amp;"-3",Matches!$J$2:$J$201,0))-INDEX(Matches!$H$2:$H$201,MATCH($A1349&amp;"-3",Matches!$J$2:$J$201,0)),3,2))))),""))</f>
        <v/>
      </c>
      <c r="AA1349" s="12" t="str">
        <f aca="false">IF(OR($B1349="",J1349="",K1349=""),"",IFERROR(IF(OR(INDEX(Matches!$I$2:$I$201,MATCH($A1349&amp;"-4",Matches!$J$2:$J$201,0))="Void",INDEX(Matches!$G$2:$G$201,MATCH($A1349&amp;"-4",Matches!$J$2:$J$201,0))="",INDEX(Matches!$H$2:$H$201,MATCH($A1349&amp;"-4",Matches!$J$2:$J$201,0))=""),"",IF(AND($C1349&lt;&gt;"",INDEX(Matches!$F$2:$F$201,MATCH($A1349&amp;"-4",Matches!$J$2:$J$201,0))&lt;&gt;"",$C1349&gt;=INDEX(Matches!$F$2:$F$201,MATCH($A1349&amp;"-4",Matches!$J$2:$J$201,0))),"",IF(AND(J1349=INDEX(Matches!$G$2:$G$201,MATCH($A1349&amp;"-4",Matches!$J$2:$J$201,0)),K1349=INDEX(Matches!$H$2:$H$201,MATCH($A1349&amp;"-4",Matches!$J$2:$J$201,0))),5,IF(SIGN(J1349-K1349)&lt;&gt;SIGN(INDEX(Matches!$G$2:$G$201,MATCH($A1349&amp;"-4",Matches!$J$2:$J$201,0))-INDEX(Matches!$H$2:$H$201,MATCH($A1349&amp;"-4",Matches!$J$2:$J$201,0))),0,IF(J1349-K1349=INDEX(Matches!$G$2:$G$201,MATCH($A1349&amp;"-4",Matches!$J$2:$J$201,0))-INDEX(Matches!$H$2:$H$201,MATCH($A1349&amp;"-4",Matches!$J$2:$J$201,0)),3,2))))),""))</f>
        <v/>
      </c>
      <c r="AB1349" s="12" t="str">
        <f aca="false">IF(OR($B1349="",L1349="",M1349=""),"",IFERROR(IF(OR(INDEX(Matches!$I$2:$I$201,MATCH($A1349&amp;"-5",Matches!$J$2:$J$201,0))="Void",INDEX(Matches!$G$2:$G$201,MATCH($A1349&amp;"-5",Matches!$J$2:$J$201,0))="",INDEX(Matches!$H$2:$H$201,MATCH($A1349&amp;"-5",Matches!$J$2:$J$201,0))=""),"",IF(AND($C1349&lt;&gt;"",INDEX(Matches!$F$2:$F$201,MATCH($A1349&amp;"-5",Matches!$J$2:$J$201,0))&lt;&gt;"",$C1349&gt;=INDEX(Matches!$F$2:$F$201,MATCH($A1349&amp;"-5",Matches!$J$2:$J$201,0))),"",IF(AND(L1349=INDEX(Matches!$G$2:$G$201,MATCH($A1349&amp;"-5",Matches!$J$2:$J$201,0)),M1349=INDEX(Matches!$H$2:$H$201,MATCH($A1349&amp;"-5",Matches!$J$2:$J$201,0))),5,IF(SIGN(L1349-M1349)&lt;&gt;SIGN(INDEX(Matches!$G$2:$G$201,MATCH($A1349&amp;"-5",Matches!$J$2:$J$201,0))-INDEX(Matches!$H$2:$H$201,MATCH($A1349&amp;"-5",Matches!$J$2:$J$201,0))),0,IF(L1349-M1349=INDEX(Matches!$G$2:$G$201,MATCH($A1349&amp;"-5",Matches!$J$2:$J$201,0))-INDEX(Matches!$H$2:$H$201,MATCH($A1349&amp;"-5",Matches!$J$2:$J$201,0)),3,2))))),""))</f>
        <v/>
      </c>
      <c r="AC1349" s="12" t="str">
        <f aca="false">IF(OR($B1349="",N1349="",O1349=""),"",IFERROR(IF(OR(INDEX(Matches!$I$2:$I$201,MATCH($A1349&amp;"-6",Matches!$J$2:$J$201,0))="Void",INDEX(Matches!$G$2:$G$201,MATCH($A1349&amp;"-6",Matches!$J$2:$J$201,0))="",INDEX(Matches!$H$2:$H$201,MATCH($A1349&amp;"-6",Matches!$J$2:$J$201,0))=""),"",IF(AND($C1349&lt;&gt;"",INDEX(Matches!$F$2:$F$201,MATCH($A1349&amp;"-6",Matches!$J$2:$J$201,0))&lt;&gt;"",$C1349&gt;=INDEX(Matches!$F$2:$F$201,MATCH($A1349&amp;"-6",Matches!$J$2:$J$201,0))),"",IF(AND(N1349=INDEX(Matches!$G$2:$G$201,MATCH($A1349&amp;"-6",Matches!$J$2:$J$201,0)),O1349=INDEX(Matches!$H$2:$H$201,MATCH($A1349&amp;"-6",Matches!$J$2:$J$201,0))),5,IF(SIGN(N1349-O1349)&lt;&gt;SIGN(INDEX(Matches!$G$2:$G$201,MATCH($A1349&amp;"-6",Matches!$J$2:$J$201,0))-INDEX(Matches!$H$2:$H$201,MATCH($A1349&amp;"-6",Matches!$J$2:$J$201,0))),0,IF(N1349-O1349=INDEX(Matches!$G$2:$G$201,MATCH($A1349&amp;"-6",Matches!$J$2:$J$201,0))-INDEX(Matches!$H$2:$H$201,MATCH($A1349&amp;"-6",Matches!$J$2:$J$201,0)),3,2))))),""))</f>
        <v/>
      </c>
      <c r="AD1349" s="12" t="str">
        <f aca="false">IF(OR($B1349="",P1349="",Q1349=""),"",IFERROR(IF(OR(INDEX(Matches!$I$2:$I$201,MATCH($A1349&amp;"-7",Matches!$J$2:$J$201,0))="Void",INDEX(Matches!$G$2:$G$201,MATCH($A1349&amp;"-7",Matches!$J$2:$J$201,0))="",INDEX(Matches!$H$2:$H$201,MATCH($A1349&amp;"-7",Matches!$J$2:$J$201,0))=""),"",IF(AND($C1349&lt;&gt;"",INDEX(Matches!$F$2:$F$201,MATCH($A1349&amp;"-7",Matches!$J$2:$J$201,0))&lt;&gt;"",$C1349&gt;=INDEX(Matches!$F$2:$F$201,MATCH($A1349&amp;"-7",Matches!$J$2:$J$201,0))),"",IF(AND(P1349=INDEX(Matches!$G$2:$G$201,MATCH($A1349&amp;"-7",Matches!$J$2:$J$201,0)),Q1349=INDEX(Matches!$H$2:$H$201,MATCH($A1349&amp;"-7",Matches!$J$2:$J$201,0))),5,IF(SIGN(P1349-Q1349)&lt;&gt;SIGN(INDEX(Matches!$G$2:$G$201,MATCH($A1349&amp;"-7",Matches!$J$2:$J$201,0))-INDEX(Matches!$H$2:$H$201,MATCH($A1349&amp;"-7",Matches!$J$2:$J$201,0))),0,IF(P1349-Q1349=INDEX(Matches!$G$2:$G$201,MATCH($A1349&amp;"-7",Matches!$J$2:$J$201,0))-INDEX(Matches!$H$2:$H$201,MATCH($A1349&amp;"-7",Matches!$J$2:$J$201,0)),3,2))))),""))</f>
        <v/>
      </c>
      <c r="AE1349" s="12" t="str">
        <f aca="false">IF(OR($B1349="",R1349="",S1349=""),"",IFERROR(IF(OR(INDEX(Matches!$I$2:$I$201,MATCH($A1349&amp;"-8",Matches!$J$2:$J$201,0))="Void",INDEX(Matches!$G$2:$G$201,MATCH($A1349&amp;"-8",Matches!$J$2:$J$201,0))="",INDEX(Matches!$H$2:$H$201,MATCH($A1349&amp;"-8",Matches!$J$2:$J$201,0))=""),"",IF(AND($C1349&lt;&gt;"",INDEX(Matches!$F$2:$F$201,MATCH($A1349&amp;"-8",Matches!$J$2:$J$201,0))&lt;&gt;"",$C1349&gt;=INDEX(Matches!$F$2:$F$201,MATCH($A1349&amp;"-8",Matches!$J$2:$J$201,0))),"",IF(AND(R1349=INDEX(Matches!$G$2:$G$201,MATCH($A1349&amp;"-8",Matches!$J$2:$J$201,0)),S1349=INDEX(Matches!$H$2:$H$201,MATCH($A1349&amp;"-8",Matches!$J$2:$J$201,0))),5,IF(SIGN(R1349-S1349)&lt;&gt;SIGN(INDEX(Matches!$G$2:$G$201,MATCH($A1349&amp;"-8",Matches!$J$2:$J$201,0))-INDEX(Matches!$H$2:$H$201,MATCH($A1349&amp;"-8",Matches!$J$2:$J$201,0))),0,IF(R1349-S1349=INDEX(Matches!$G$2:$G$201,MATCH($A1349&amp;"-8",Matches!$J$2:$J$201,0))-INDEX(Matches!$H$2:$H$201,MATCH($A1349&amp;"-8",Matches!$J$2:$J$201,0)),3,2))))),""))</f>
        <v/>
      </c>
      <c r="AF1349" s="12" t="str">
        <f aca="false">IF(OR($B1349="",T1349="",U1349=""),"",IFERROR(IF(OR(INDEX(Matches!$I$2:$I$201,MATCH($A1349&amp;"-9",Matches!$J$2:$J$201,0))="Void",INDEX(Matches!$G$2:$G$201,MATCH($A1349&amp;"-9",Matches!$J$2:$J$201,0))="",INDEX(Matches!$H$2:$H$201,MATCH($A1349&amp;"-9",Matches!$J$2:$J$201,0))=""),"",IF(AND($C1349&lt;&gt;"",INDEX(Matches!$F$2:$F$201,MATCH($A1349&amp;"-9",Matches!$J$2:$J$201,0))&lt;&gt;"",$C1349&gt;=INDEX(Matches!$F$2:$F$201,MATCH($A1349&amp;"-9",Matches!$J$2:$J$201,0))),"",IF(AND(T1349=INDEX(Matches!$G$2:$G$201,MATCH($A1349&amp;"-9",Matches!$J$2:$J$201,0)),U1349=INDEX(Matches!$H$2:$H$201,MATCH($A1349&amp;"-9",Matches!$J$2:$J$201,0))),5,IF(SIGN(T1349-U1349)&lt;&gt;SIGN(INDEX(Matches!$G$2:$G$201,MATCH($A1349&amp;"-9",Matches!$J$2:$J$201,0))-INDEX(Matches!$H$2:$H$201,MATCH($A1349&amp;"-9",Matches!$J$2:$J$201,0))),0,IF(T1349-U1349=INDEX(Matches!$G$2:$G$201,MATCH($A1349&amp;"-9",Matches!$J$2:$J$201,0))-INDEX(Matches!$H$2:$H$201,MATCH($A1349&amp;"-9",Matches!$J$2:$J$201,0)),3,2))))),""))</f>
        <v/>
      </c>
      <c r="AG1349" s="12" t="str">
        <f aca="false">IF(OR($B1349="",V1349="",W1349=""),"",IFERROR(IF(OR(INDEX(Matches!$I$2:$I$201,MATCH($A1349&amp;"-10",Matches!$J$2:$J$201,0))="Void",INDEX(Matches!$G$2:$G$201,MATCH($A1349&amp;"-10",Matches!$J$2:$J$201,0))="",INDEX(Matches!$H$2:$H$201,MATCH($A1349&amp;"-10",Matches!$J$2:$J$201,0))=""),"",IF(AND($C1349&lt;&gt;"",INDEX(Matches!$F$2:$F$201,MATCH($A1349&amp;"-10",Matches!$J$2:$J$201,0))&lt;&gt;"",$C1349&gt;=INDEX(Matches!$F$2:$F$201,MATCH($A1349&amp;"-10",Matches!$J$2:$J$201,0))),"",IF(AND(V1349=INDEX(Matches!$G$2:$G$201,MATCH($A1349&amp;"-10",Matches!$J$2:$J$201,0)),W1349=INDEX(Matches!$H$2:$H$201,MATCH($A1349&amp;"-10",Matches!$J$2:$J$201,0))),5,IF(SIGN(V1349-W1349)&lt;&gt;SIGN(INDEX(Matches!$G$2:$G$201,MATCH($A1349&amp;"-10",Matches!$J$2:$J$201,0))-INDEX(Matches!$H$2:$H$201,MATCH($A1349&amp;"-10",Matches!$J$2:$J$201,0))),0,IF(V1349-W1349=INDEX(Matches!$G$2:$G$201,MATCH($A1349&amp;"-10",Matches!$J$2:$J$201,0))-INDEX(Matches!$H$2:$H$201,MATCH($A1349&amp;"-10",Matches!$J$2:$J$201,0)),3,2))))),""))</f>
        <v/>
      </c>
      <c r="AH1349" s="13" t="str">
        <f aca="false">IF($B1349="","",SUM(X1349:AG1349))</f>
        <v/>
      </c>
      <c r="AI1349" s="12" t="str">
        <f aca="false">IF($B1349="","",COUNTIF(X1349:AG1349,5))</f>
        <v/>
      </c>
      <c r="AJ1349" s="12" t="str">
        <f aca="false">IF($B1349="","",COUNTIF(X1349:AG1349,"&gt;=2"))</f>
        <v/>
      </c>
      <c r="AK1349" s="12" t="str">
        <f aca="false">IF($B1349="","",COUNT(X1349:AG1349))</f>
        <v/>
      </c>
    </row>
    <row r="1350" customFormat="false" ht="15" hidden="false" customHeight="false" outlineLevel="0" collapsed="false">
      <c r="A1350" s="7"/>
      <c r="B1350" s="7"/>
      <c r="C1350" s="11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12" t="str">
        <f aca="false">IF(OR($B1350="",D1350="",E1350=""),"",IFERROR(IF(OR(INDEX(Matches!$I$2:$I$201,MATCH($A1350&amp;"-1",Matches!$J$2:$J$201,0))="Void",INDEX(Matches!$G$2:$G$201,MATCH($A1350&amp;"-1",Matches!$J$2:$J$201,0))="",INDEX(Matches!$H$2:$H$201,MATCH($A1350&amp;"-1",Matches!$J$2:$J$201,0))=""),"",IF(AND($C1350&lt;&gt;"",INDEX(Matches!$F$2:$F$201,MATCH($A1350&amp;"-1",Matches!$J$2:$J$201,0))&lt;&gt;"",$C1350&gt;=INDEX(Matches!$F$2:$F$201,MATCH($A1350&amp;"-1",Matches!$J$2:$J$201,0))),"",IF(AND(D1350=INDEX(Matches!$G$2:$G$201,MATCH($A1350&amp;"-1",Matches!$J$2:$J$201,0)),E1350=INDEX(Matches!$H$2:$H$201,MATCH($A1350&amp;"-1",Matches!$J$2:$J$201,0))),5,IF(SIGN(D1350-E1350)&lt;&gt;SIGN(INDEX(Matches!$G$2:$G$201,MATCH($A1350&amp;"-1",Matches!$J$2:$J$201,0))-INDEX(Matches!$H$2:$H$201,MATCH($A1350&amp;"-1",Matches!$J$2:$J$201,0))),0,IF(D1350-E1350=INDEX(Matches!$G$2:$G$201,MATCH($A1350&amp;"-1",Matches!$J$2:$J$201,0))-INDEX(Matches!$H$2:$H$201,MATCH($A1350&amp;"-1",Matches!$J$2:$J$201,0)),3,2))))),""))</f>
        <v/>
      </c>
      <c r="Y1350" s="12" t="str">
        <f aca="false">IF(OR($B1350="",F1350="",G1350=""),"",IFERROR(IF(OR(INDEX(Matches!$I$2:$I$201,MATCH($A1350&amp;"-2",Matches!$J$2:$J$201,0))="Void",INDEX(Matches!$G$2:$G$201,MATCH($A1350&amp;"-2",Matches!$J$2:$J$201,0))="",INDEX(Matches!$H$2:$H$201,MATCH($A1350&amp;"-2",Matches!$J$2:$J$201,0))=""),"",IF(AND($C1350&lt;&gt;"",INDEX(Matches!$F$2:$F$201,MATCH($A1350&amp;"-2",Matches!$J$2:$J$201,0))&lt;&gt;"",$C1350&gt;=INDEX(Matches!$F$2:$F$201,MATCH($A1350&amp;"-2",Matches!$J$2:$J$201,0))),"",IF(AND(F1350=INDEX(Matches!$G$2:$G$201,MATCH($A1350&amp;"-2",Matches!$J$2:$J$201,0)),G1350=INDEX(Matches!$H$2:$H$201,MATCH($A1350&amp;"-2",Matches!$J$2:$J$201,0))),5,IF(SIGN(F1350-G1350)&lt;&gt;SIGN(INDEX(Matches!$G$2:$G$201,MATCH($A1350&amp;"-2",Matches!$J$2:$J$201,0))-INDEX(Matches!$H$2:$H$201,MATCH($A1350&amp;"-2",Matches!$J$2:$J$201,0))),0,IF(F1350-G1350=INDEX(Matches!$G$2:$G$201,MATCH($A1350&amp;"-2",Matches!$J$2:$J$201,0))-INDEX(Matches!$H$2:$H$201,MATCH($A1350&amp;"-2",Matches!$J$2:$J$201,0)),3,2))))),""))</f>
        <v/>
      </c>
      <c r="Z1350" s="12" t="str">
        <f aca="false">IF(OR($B1350="",H1350="",I1350=""),"",IFERROR(IF(OR(INDEX(Matches!$I$2:$I$201,MATCH($A1350&amp;"-3",Matches!$J$2:$J$201,0))="Void",INDEX(Matches!$G$2:$G$201,MATCH($A1350&amp;"-3",Matches!$J$2:$J$201,0))="",INDEX(Matches!$H$2:$H$201,MATCH($A1350&amp;"-3",Matches!$J$2:$J$201,0))=""),"",IF(AND($C1350&lt;&gt;"",INDEX(Matches!$F$2:$F$201,MATCH($A1350&amp;"-3",Matches!$J$2:$J$201,0))&lt;&gt;"",$C1350&gt;=INDEX(Matches!$F$2:$F$201,MATCH($A1350&amp;"-3",Matches!$J$2:$J$201,0))),"",IF(AND(H1350=INDEX(Matches!$G$2:$G$201,MATCH($A1350&amp;"-3",Matches!$J$2:$J$201,0)),I1350=INDEX(Matches!$H$2:$H$201,MATCH($A1350&amp;"-3",Matches!$J$2:$J$201,0))),5,IF(SIGN(H1350-I1350)&lt;&gt;SIGN(INDEX(Matches!$G$2:$G$201,MATCH($A1350&amp;"-3",Matches!$J$2:$J$201,0))-INDEX(Matches!$H$2:$H$201,MATCH($A1350&amp;"-3",Matches!$J$2:$J$201,0))),0,IF(H1350-I1350=INDEX(Matches!$G$2:$G$201,MATCH($A1350&amp;"-3",Matches!$J$2:$J$201,0))-INDEX(Matches!$H$2:$H$201,MATCH($A1350&amp;"-3",Matches!$J$2:$J$201,0)),3,2))))),""))</f>
        <v/>
      </c>
      <c r="AA1350" s="12" t="str">
        <f aca="false">IF(OR($B1350="",J1350="",K1350=""),"",IFERROR(IF(OR(INDEX(Matches!$I$2:$I$201,MATCH($A1350&amp;"-4",Matches!$J$2:$J$201,0))="Void",INDEX(Matches!$G$2:$G$201,MATCH($A1350&amp;"-4",Matches!$J$2:$J$201,0))="",INDEX(Matches!$H$2:$H$201,MATCH($A1350&amp;"-4",Matches!$J$2:$J$201,0))=""),"",IF(AND($C1350&lt;&gt;"",INDEX(Matches!$F$2:$F$201,MATCH($A1350&amp;"-4",Matches!$J$2:$J$201,0))&lt;&gt;"",$C1350&gt;=INDEX(Matches!$F$2:$F$201,MATCH($A1350&amp;"-4",Matches!$J$2:$J$201,0))),"",IF(AND(J1350=INDEX(Matches!$G$2:$G$201,MATCH($A1350&amp;"-4",Matches!$J$2:$J$201,0)),K1350=INDEX(Matches!$H$2:$H$201,MATCH($A1350&amp;"-4",Matches!$J$2:$J$201,0))),5,IF(SIGN(J1350-K1350)&lt;&gt;SIGN(INDEX(Matches!$G$2:$G$201,MATCH($A1350&amp;"-4",Matches!$J$2:$J$201,0))-INDEX(Matches!$H$2:$H$201,MATCH($A1350&amp;"-4",Matches!$J$2:$J$201,0))),0,IF(J1350-K1350=INDEX(Matches!$G$2:$G$201,MATCH($A1350&amp;"-4",Matches!$J$2:$J$201,0))-INDEX(Matches!$H$2:$H$201,MATCH($A1350&amp;"-4",Matches!$J$2:$J$201,0)),3,2))))),""))</f>
        <v/>
      </c>
      <c r="AB1350" s="12" t="str">
        <f aca="false">IF(OR($B1350="",L1350="",M1350=""),"",IFERROR(IF(OR(INDEX(Matches!$I$2:$I$201,MATCH($A1350&amp;"-5",Matches!$J$2:$J$201,0))="Void",INDEX(Matches!$G$2:$G$201,MATCH($A1350&amp;"-5",Matches!$J$2:$J$201,0))="",INDEX(Matches!$H$2:$H$201,MATCH($A1350&amp;"-5",Matches!$J$2:$J$201,0))=""),"",IF(AND($C1350&lt;&gt;"",INDEX(Matches!$F$2:$F$201,MATCH($A1350&amp;"-5",Matches!$J$2:$J$201,0))&lt;&gt;"",$C1350&gt;=INDEX(Matches!$F$2:$F$201,MATCH($A1350&amp;"-5",Matches!$J$2:$J$201,0))),"",IF(AND(L1350=INDEX(Matches!$G$2:$G$201,MATCH($A1350&amp;"-5",Matches!$J$2:$J$201,0)),M1350=INDEX(Matches!$H$2:$H$201,MATCH($A1350&amp;"-5",Matches!$J$2:$J$201,0))),5,IF(SIGN(L1350-M1350)&lt;&gt;SIGN(INDEX(Matches!$G$2:$G$201,MATCH($A1350&amp;"-5",Matches!$J$2:$J$201,0))-INDEX(Matches!$H$2:$H$201,MATCH($A1350&amp;"-5",Matches!$J$2:$J$201,0))),0,IF(L1350-M1350=INDEX(Matches!$G$2:$G$201,MATCH($A1350&amp;"-5",Matches!$J$2:$J$201,0))-INDEX(Matches!$H$2:$H$201,MATCH($A1350&amp;"-5",Matches!$J$2:$J$201,0)),3,2))))),""))</f>
        <v/>
      </c>
      <c r="AC1350" s="12" t="str">
        <f aca="false">IF(OR($B1350="",N1350="",O1350=""),"",IFERROR(IF(OR(INDEX(Matches!$I$2:$I$201,MATCH($A1350&amp;"-6",Matches!$J$2:$J$201,0))="Void",INDEX(Matches!$G$2:$G$201,MATCH($A1350&amp;"-6",Matches!$J$2:$J$201,0))="",INDEX(Matches!$H$2:$H$201,MATCH($A1350&amp;"-6",Matches!$J$2:$J$201,0))=""),"",IF(AND($C1350&lt;&gt;"",INDEX(Matches!$F$2:$F$201,MATCH($A1350&amp;"-6",Matches!$J$2:$J$201,0))&lt;&gt;"",$C1350&gt;=INDEX(Matches!$F$2:$F$201,MATCH($A1350&amp;"-6",Matches!$J$2:$J$201,0))),"",IF(AND(N1350=INDEX(Matches!$G$2:$G$201,MATCH($A1350&amp;"-6",Matches!$J$2:$J$201,0)),O1350=INDEX(Matches!$H$2:$H$201,MATCH($A1350&amp;"-6",Matches!$J$2:$J$201,0))),5,IF(SIGN(N1350-O1350)&lt;&gt;SIGN(INDEX(Matches!$G$2:$G$201,MATCH($A1350&amp;"-6",Matches!$J$2:$J$201,0))-INDEX(Matches!$H$2:$H$201,MATCH($A1350&amp;"-6",Matches!$J$2:$J$201,0))),0,IF(N1350-O1350=INDEX(Matches!$G$2:$G$201,MATCH($A1350&amp;"-6",Matches!$J$2:$J$201,0))-INDEX(Matches!$H$2:$H$201,MATCH($A1350&amp;"-6",Matches!$J$2:$J$201,0)),3,2))))),""))</f>
        <v/>
      </c>
      <c r="AD1350" s="12" t="str">
        <f aca="false">IF(OR($B1350="",P1350="",Q1350=""),"",IFERROR(IF(OR(INDEX(Matches!$I$2:$I$201,MATCH($A1350&amp;"-7",Matches!$J$2:$J$201,0))="Void",INDEX(Matches!$G$2:$G$201,MATCH($A1350&amp;"-7",Matches!$J$2:$J$201,0))="",INDEX(Matches!$H$2:$H$201,MATCH($A1350&amp;"-7",Matches!$J$2:$J$201,0))=""),"",IF(AND($C1350&lt;&gt;"",INDEX(Matches!$F$2:$F$201,MATCH($A1350&amp;"-7",Matches!$J$2:$J$201,0))&lt;&gt;"",$C1350&gt;=INDEX(Matches!$F$2:$F$201,MATCH($A1350&amp;"-7",Matches!$J$2:$J$201,0))),"",IF(AND(P1350=INDEX(Matches!$G$2:$G$201,MATCH($A1350&amp;"-7",Matches!$J$2:$J$201,0)),Q1350=INDEX(Matches!$H$2:$H$201,MATCH($A1350&amp;"-7",Matches!$J$2:$J$201,0))),5,IF(SIGN(P1350-Q1350)&lt;&gt;SIGN(INDEX(Matches!$G$2:$G$201,MATCH($A1350&amp;"-7",Matches!$J$2:$J$201,0))-INDEX(Matches!$H$2:$H$201,MATCH($A1350&amp;"-7",Matches!$J$2:$J$201,0))),0,IF(P1350-Q1350=INDEX(Matches!$G$2:$G$201,MATCH($A1350&amp;"-7",Matches!$J$2:$J$201,0))-INDEX(Matches!$H$2:$H$201,MATCH($A1350&amp;"-7",Matches!$J$2:$J$201,0)),3,2))))),""))</f>
        <v/>
      </c>
      <c r="AE1350" s="12" t="str">
        <f aca="false">IF(OR($B1350="",R1350="",S1350=""),"",IFERROR(IF(OR(INDEX(Matches!$I$2:$I$201,MATCH($A1350&amp;"-8",Matches!$J$2:$J$201,0))="Void",INDEX(Matches!$G$2:$G$201,MATCH($A1350&amp;"-8",Matches!$J$2:$J$201,0))="",INDEX(Matches!$H$2:$H$201,MATCH($A1350&amp;"-8",Matches!$J$2:$J$201,0))=""),"",IF(AND($C1350&lt;&gt;"",INDEX(Matches!$F$2:$F$201,MATCH($A1350&amp;"-8",Matches!$J$2:$J$201,0))&lt;&gt;"",$C1350&gt;=INDEX(Matches!$F$2:$F$201,MATCH($A1350&amp;"-8",Matches!$J$2:$J$201,0))),"",IF(AND(R1350=INDEX(Matches!$G$2:$G$201,MATCH($A1350&amp;"-8",Matches!$J$2:$J$201,0)),S1350=INDEX(Matches!$H$2:$H$201,MATCH($A1350&amp;"-8",Matches!$J$2:$J$201,0))),5,IF(SIGN(R1350-S1350)&lt;&gt;SIGN(INDEX(Matches!$G$2:$G$201,MATCH($A1350&amp;"-8",Matches!$J$2:$J$201,0))-INDEX(Matches!$H$2:$H$201,MATCH($A1350&amp;"-8",Matches!$J$2:$J$201,0))),0,IF(R1350-S1350=INDEX(Matches!$G$2:$G$201,MATCH($A1350&amp;"-8",Matches!$J$2:$J$201,0))-INDEX(Matches!$H$2:$H$201,MATCH($A1350&amp;"-8",Matches!$J$2:$J$201,0)),3,2))))),""))</f>
        <v/>
      </c>
      <c r="AF1350" s="12" t="str">
        <f aca="false">IF(OR($B1350="",T1350="",U1350=""),"",IFERROR(IF(OR(INDEX(Matches!$I$2:$I$201,MATCH($A1350&amp;"-9",Matches!$J$2:$J$201,0))="Void",INDEX(Matches!$G$2:$G$201,MATCH($A1350&amp;"-9",Matches!$J$2:$J$201,0))="",INDEX(Matches!$H$2:$H$201,MATCH($A1350&amp;"-9",Matches!$J$2:$J$201,0))=""),"",IF(AND($C1350&lt;&gt;"",INDEX(Matches!$F$2:$F$201,MATCH($A1350&amp;"-9",Matches!$J$2:$J$201,0))&lt;&gt;"",$C1350&gt;=INDEX(Matches!$F$2:$F$201,MATCH($A1350&amp;"-9",Matches!$J$2:$J$201,0))),"",IF(AND(T1350=INDEX(Matches!$G$2:$G$201,MATCH($A1350&amp;"-9",Matches!$J$2:$J$201,0)),U1350=INDEX(Matches!$H$2:$H$201,MATCH($A1350&amp;"-9",Matches!$J$2:$J$201,0))),5,IF(SIGN(T1350-U1350)&lt;&gt;SIGN(INDEX(Matches!$G$2:$G$201,MATCH($A1350&amp;"-9",Matches!$J$2:$J$201,0))-INDEX(Matches!$H$2:$H$201,MATCH($A1350&amp;"-9",Matches!$J$2:$J$201,0))),0,IF(T1350-U1350=INDEX(Matches!$G$2:$G$201,MATCH($A1350&amp;"-9",Matches!$J$2:$J$201,0))-INDEX(Matches!$H$2:$H$201,MATCH($A1350&amp;"-9",Matches!$J$2:$J$201,0)),3,2))))),""))</f>
        <v/>
      </c>
      <c r="AG1350" s="12" t="str">
        <f aca="false">IF(OR($B1350="",V1350="",W1350=""),"",IFERROR(IF(OR(INDEX(Matches!$I$2:$I$201,MATCH($A1350&amp;"-10",Matches!$J$2:$J$201,0))="Void",INDEX(Matches!$G$2:$G$201,MATCH($A1350&amp;"-10",Matches!$J$2:$J$201,0))="",INDEX(Matches!$H$2:$H$201,MATCH($A1350&amp;"-10",Matches!$J$2:$J$201,0))=""),"",IF(AND($C1350&lt;&gt;"",INDEX(Matches!$F$2:$F$201,MATCH($A1350&amp;"-10",Matches!$J$2:$J$201,0))&lt;&gt;"",$C1350&gt;=INDEX(Matches!$F$2:$F$201,MATCH($A1350&amp;"-10",Matches!$J$2:$J$201,0))),"",IF(AND(V1350=INDEX(Matches!$G$2:$G$201,MATCH($A1350&amp;"-10",Matches!$J$2:$J$201,0)),W1350=INDEX(Matches!$H$2:$H$201,MATCH($A1350&amp;"-10",Matches!$J$2:$J$201,0))),5,IF(SIGN(V1350-W1350)&lt;&gt;SIGN(INDEX(Matches!$G$2:$G$201,MATCH($A1350&amp;"-10",Matches!$J$2:$J$201,0))-INDEX(Matches!$H$2:$H$201,MATCH($A1350&amp;"-10",Matches!$J$2:$J$201,0))),0,IF(V1350-W1350=INDEX(Matches!$G$2:$G$201,MATCH($A1350&amp;"-10",Matches!$J$2:$J$201,0))-INDEX(Matches!$H$2:$H$201,MATCH($A1350&amp;"-10",Matches!$J$2:$J$201,0)),3,2))))),""))</f>
        <v/>
      </c>
      <c r="AH1350" s="13" t="str">
        <f aca="false">IF($B1350="","",SUM(X1350:AG1350))</f>
        <v/>
      </c>
      <c r="AI1350" s="12" t="str">
        <f aca="false">IF($B1350="","",COUNTIF(X1350:AG1350,5))</f>
        <v/>
      </c>
      <c r="AJ1350" s="12" t="str">
        <f aca="false">IF($B1350="","",COUNTIF(X1350:AG1350,"&gt;=2"))</f>
        <v/>
      </c>
      <c r="AK1350" s="12" t="str">
        <f aca="false">IF($B1350="","",COUNT(X1350:AG1350))</f>
        <v/>
      </c>
    </row>
    <row r="1351" customFormat="false" ht="15" hidden="false" customHeight="false" outlineLevel="0" collapsed="false">
      <c r="A1351" s="7"/>
      <c r="B1351" s="7"/>
      <c r="C1351" s="11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12" t="str">
        <f aca="false">IF(OR($B1351="",D1351="",E1351=""),"",IFERROR(IF(OR(INDEX(Matches!$I$2:$I$201,MATCH($A1351&amp;"-1",Matches!$J$2:$J$201,0))="Void",INDEX(Matches!$G$2:$G$201,MATCH($A1351&amp;"-1",Matches!$J$2:$J$201,0))="",INDEX(Matches!$H$2:$H$201,MATCH($A1351&amp;"-1",Matches!$J$2:$J$201,0))=""),"",IF(AND($C1351&lt;&gt;"",INDEX(Matches!$F$2:$F$201,MATCH($A1351&amp;"-1",Matches!$J$2:$J$201,0))&lt;&gt;"",$C1351&gt;=INDEX(Matches!$F$2:$F$201,MATCH($A1351&amp;"-1",Matches!$J$2:$J$201,0))),"",IF(AND(D1351=INDEX(Matches!$G$2:$G$201,MATCH($A1351&amp;"-1",Matches!$J$2:$J$201,0)),E1351=INDEX(Matches!$H$2:$H$201,MATCH($A1351&amp;"-1",Matches!$J$2:$J$201,0))),5,IF(SIGN(D1351-E1351)&lt;&gt;SIGN(INDEX(Matches!$G$2:$G$201,MATCH($A1351&amp;"-1",Matches!$J$2:$J$201,0))-INDEX(Matches!$H$2:$H$201,MATCH($A1351&amp;"-1",Matches!$J$2:$J$201,0))),0,IF(D1351-E1351=INDEX(Matches!$G$2:$G$201,MATCH($A1351&amp;"-1",Matches!$J$2:$J$201,0))-INDEX(Matches!$H$2:$H$201,MATCH($A1351&amp;"-1",Matches!$J$2:$J$201,0)),3,2))))),""))</f>
        <v/>
      </c>
      <c r="Y1351" s="12" t="str">
        <f aca="false">IF(OR($B1351="",F1351="",G1351=""),"",IFERROR(IF(OR(INDEX(Matches!$I$2:$I$201,MATCH($A1351&amp;"-2",Matches!$J$2:$J$201,0))="Void",INDEX(Matches!$G$2:$G$201,MATCH($A1351&amp;"-2",Matches!$J$2:$J$201,0))="",INDEX(Matches!$H$2:$H$201,MATCH($A1351&amp;"-2",Matches!$J$2:$J$201,0))=""),"",IF(AND($C1351&lt;&gt;"",INDEX(Matches!$F$2:$F$201,MATCH($A1351&amp;"-2",Matches!$J$2:$J$201,0))&lt;&gt;"",$C1351&gt;=INDEX(Matches!$F$2:$F$201,MATCH($A1351&amp;"-2",Matches!$J$2:$J$201,0))),"",IF(AND(F1351=INDEX(Matches!$G$2:$G$201,MATCH($A1351&amp;"-2",Matches!$J$2:$J$201,0)),G1351=INDEX(Matches!$H$2:$H$201,MATCH($A1351&amp;"-2",Matches!$J$2:$J$201,0))),5,IF(SIGN(F1351-G1351)&lt;&gt;SIGN(INDEX(Matches!$G$2:$G$201,MATCH($A1351&amp;"-2",Matches!$J$2:$J$201,0))-INDEX(Matches!$H$2:$H$201,MATCH($A1351&amp;"-2",Matches!$J$2:$J$201,0))),0,IF(F1351-G1351=INDEX(Matches!$G$2:$G$201,MATCH($A1351&amp;"-2",Matches!$J$2:$J$201,0))-INDEX(Matches!$H$2:$H$201,MATCH($A1351&amp;"-2",Matches!$J$2:$J$201,0)),3,2))))),""))</f>
        <v/>
      </c>
      <c r="Z1351" s="12" t="str">
        <f aca="false">IF(OR($B1351="",H1351="",I1351=""),"",IFERROR(IF(OR(INDEX(Matches!$I$2:$I$201,MATCH($A1351&amp;"-3",Matches!$J$2:$J$201,0))="Void",INDEX(Matches!$G$2:$G$201,MATCH($A1351&amp;"-3",Matches!$J$2:$J$201,0))="",INDEX(Matches!$H$2:$H$201,MATCH($A1351&amp;"-3",Matches!$J$2:$J$201,0))=""),"",IF(AND($C1351&lt;&gt;"",INDEX(Matches!$F$2:$F$201,MATCH($A1351&amp;"-3",Matches!$J$2:$J$201,0))&lt;&gt;"",$C1351&gt;=INDEX(Matches!$F$2:$F$201,MATCH($A1351&amp;"-3",Matches!$J$2:$J$201,0))),"",IF(AND(H1351=INDEX(Matches!$G$2:$G$201,MATCH($A1351&amp;"-3",Matches!$J$2:$J$201,0)),I1351=INDEX(Matches!$H$2:$H$201,MATCH($A1351&amp;"-3",Matches!$J$2:$J$201,0))),5,IF(SIGN(H1351-I1351)&lt;&gt;SIGN(INDEX(Matches!$G$2:$G$201,MATCH($A1351&amp;"-3",Matches!$J$2:$J$201,0))-INDEX(Matches!$H$2:$H$201,MATCH($A1351&amp;"-3",Matches!$J$2:$J$201,0))),0,IF(H1351-I1351=INDEX(Matches!$G$2:$G$201,MATCH($A1351&amp;"-3",Matches!$J$2:$J$201,0))-INDEX(Matches!$H$2:$H$201,MATCH($A1351&amp;"-3",Matches!$J$2:$J$201,0)),3,2))))),""))</f>
        <v/>
      </c>
      <c r="AA1351" s="12" t="str">
        <f aca="false">IF(OR($B1351="",J1351="",K1351=""),"",IFERROR(IF(OR(INDEX(Matches!$I$2:$I$201,MATCH($A1351&amp;"-4",Matches!$J$2:$J$201,0))="Void",INDEX(Matches!$G$2:$G$201,MATCH($A1351&amp;"-4",Matches!$J$2:$J$201,0))="",INDEX(Matches!$H$2:$H$201,MATCH($A1351&amp;"-4",Matches!$J$2:$J$201,0))=""),"",IF(AND($C1351&lt;&gt;"",INDEX(Matches!$F$2:$F$201,MATCH($A1351&amp;"-4",Matches!$J$2:$J$201,0))&lt;&gt;"",$C1351&gt;=INDEX(Matches!$F$2:$F$201,MATCH($A1351&amp;"-4",Matches!$J$2:$J$201,0))),"",IF(AND(J1351=INDEX(Matches!$G$2:$G$201,MATCH($A1351&amp;"-4",Matches!$J$2:$J$201,0)),K1351=INDEX(Matches!$H$2:$H$201,MATCH($A1351&amp;"-4",Matches!$J$2:$J$201,0))),5,IF(SIGN(J1351-K1351)&lt;&gt;SIGN(INDEX(Matches!$G$2:$G$201,MATCH($A1351&amp;"-4",Matches!$J$2:$J$201,0))-INDEX(Matches!$H$2:$H$201,MATCH($A1351&amp;"-4",Matches!$J$2:$J$201,0))),0,IF(J1351-K1351=INDEX(Matches!$G$2:$G$201,MATCH($A1351&amp;"-4",Matches!$J$2:$J$201,0))-INDEX(Matches!$H$2:$H$201,MATCH($A1351&amp;"-4",Matches!$J$2:$J$201,0)),3,2))))),""))</f>
        <v/>
      </c>
      <c r="AB1351" s="12" t="str">
        <f aca="false">IF(OR($B1351="",L1351="",M1351=""),"",IFERROR(IF(OR(INDEX(Matches!$I$2:$I$201,MATCH($A1351&amp;"-5",Matches!$J$2:$J$201,0))="Void",INDEX(Matches!$G$2:$G$201,MATCH($A1351&amp;"-5",Matches!$J$2:$J$201,0))="",INDEX(Matches!$H$2:$H$201,MATCH($A1351&amp;"-5",Matches!$J$2:$J$201,0))=""),"",IF(AND($C1351&lt;&gt;"",INDEX(Matches!$F$2:$F$201,MATCH($A1351&amp;"-5",Matches!$J$2:$J$201,0))&lt;&gt;"",$C1351&gt;=INDEX(Matches!$F$2:$F$201,MATCH($A1351&amp;"-5",Matches!$J$2:$J$201,0))),"",IF(AND(L1351=INDEX(Matches!$G$2:$G$201,MATCH($A1351&amp;"-5",Matches!$J$2:$J$201,0)),M1351=INDEX(Matches!$H$2:$H$201,MATCH($A1351&amp;"-5",Matches!$J$2:$J$201,0))),5,IF(SIGN(L1351-M1351)&lt;&gt;SIGN(INDEX(Matches!$G$2:$G$201,MATCH($A1351&amp;"-5",Matches!$J$2:$J$201,0))-INDEX(Matches!$H$2:$H$201,MATCH($A1351&amp;"-5",Matches!$J$2:$J$201,0))),0,IF(L1351-M1351=INDEX(Matches!$G$2:$G$201,MATCH($A1351&amp;"-5",Matches!$J$2:$J$201,0))-INDEX(Matches!$H$2:$H$201,MATCH($A1351&amp;"-5",Matches!$J$2:$J$201,0)),3,2))))),""))</f>
        <v/>
      </c>
      <c r="AC1351" s="12" t="str">
        <f aca="false">IF(OR($B1351="",N1351="",O1351=""),"",IFERROR(IF(OR(INDEX(Matches!$I$2:$I$201,MATCH($A1351&amp;"-6",Matches!$J$2:$J$201,0))="Void",INDEX(Matches!$G$2:$G$201,MATCH($A1351&amp;"-6",Matches!$J$2:$J$201,0))="",INDEX(Matches!$H$2:$H$201,MATCH($A1351&amp;"-6",Matches!$J$2:$J$201,0))=""),"",IF(AND($C1351&lt;&gt;"",INDEX(Matches!$F$2:$F$201,MATCH($A1351&amp;"-6",Matches!$J$2:$J$201,0))&lt;&gt;"",$C1351&gt;=INDEX(Matches!$F$2:$F$201,MATCH($A1351&amp;"-6",Matches!$J$2:$J$201,0))),"",IF(AND(N1351=INDEX(Matches!$G$2:$G$201,MATCH($A1351&amp;"-6",Matches!$J$2:$J$201,0)),O1351=INDEX(Matches!$H$2:$H$201,MATCH($A1351&amp;"-6",Matches!$J$2:$J$201,0))),5,IF(SIGN(N1351-O1351)&lt;&gt;SIGN(INDEX(Matches!$G$2:$G$201,MATCH($A1351&amp;"-6",Matches!$J$2:$J$201,0))-INDEX(Matches!$H$2:$H$201,MATCH($A1351&amp;"-6",Matches!$J$2:$J$201,0))),0,IF(N1351-O1351=INDEX(Matches!$G$2:$G$201,MATCH($A1351&amp;"-6",Matches!$J$2:$J$201,0))-INDEX(Matches!$H$2:$H$201,MATCH($A1351&amp;"-6",Matches!$J$2:$J$201,0)),3,2))))),""))</f>
        <v/>
      </c>
      <c r="AD1351" s="12" t="str">
        <f aca="false">IF(OR($B1351="",P1351="",Q1351=""),"",IFERROR(IF(OR(INDEX(Matches!$I$2:$I$201,MATCH($A1351&amp;"-7",Matches!$J$2:$J$201,0))="Void",INDEX(Matches!$G$2:$G$201,MATCH($A1351&amp;"-7",Matches!$J$2:$J$201,0))="",INDEX(Matches!$H$2:$H$201,MATCH($A1351&amp;"-7",Matches!$J$2:$J$201,0))=""),"",IF(AND($C1351&lt;&gt;"",INDEX(Matches!$F$2:$F$201,MATCH($A1351&amp;"-7",Matches!$J$2:$J$201,0))&lt;&gt;"",$C1351&gt;=INDEX(Matches!$F$2:$F$201,MATCH($A1351&amp;"-7",Matches!$J$2:$J$201,0))),"",IF(AND(P1351=INDEX(Matches!$G$2:$G$201,MATCH($A1351&amp;"-7",Matches!$J$2:$J$201,0)),Q1351=INDEX(Matches!$H$2:$H$201,MATCH($A1351&amp;"-7",Matches!$J$2:$J$201,0))),5,IF(SIGN(P1351-Q1351)&lt;&gt;SIGN(INDEX(Matches!$G$2:$G$201,MATCH($A1351&amp;"-7",Matches!$J$2:$J$201,0))-INDEX(Matches!$H$2:$H$201,MATCH($A1351&amp;"-7",Matches!$J$2:$J$201,0))),0,IF(P1351-Q1351=INDEX(Matches!$G$2:$G$201,MATCH($A1351&amp;"-7",Matches!$J$2:$J$201,0))-INDEX(Matches!$H$2:$H$201,MATCH($A1351&amp;"-7",Matches!$J$2:$J$201,0)),3,2))))),""))</f>
        <v/>
      </c>
      <c r="AE1351" s="12" t="str">
        <f aca="false">IF(OR($B1351="",R1351="",S1351=""),"",IFERROR(IF(OR(INDEX(Matches!$I$2:$I$201,MATCH($A1351&amp;"-8",Matches!$J$2:$J$201,0))="Void",INDEX(Matches!$G$2:$G$201,MATCH($A1351&amp;"-8",Matches!$J$2:$J$201,0))="",INDEX(Matches!$H$2:$H$201,MATCH($A1351&amp;"-8",Matches!$J$2:$J$201,0))=""),"",IF(AND($C1351&lt;&gt;"",INDEX(Matches!$F$2:$F$201,MATCH($A1351&amp;"-8",Matches!$J$2:$J$201,0))&lt;&gt;"",$C1351&gt;=INDEX(Matches!$F$2:$F$201,MATCH($A1351&amp;"-8",Matches!$J$2:$J$201,0))),"",IF(AND(R1351=INDEX(Matches!$G$2:$G$201,MATCH($A1351&amp;"-8",Matches!$J$2:$J$201,0)),S1351=INDEX(Matches!$H$2:$H$201,MATCH($A1351&amp;"-8",Matches!$J$2:$J$201,0))),5,IF(SIGN(R1351-S1351)&lt;&gt;SIGN(INDEX(Matches!$G$2:$G$201,MATCH($A1351&amp;"-8",Matches!$J$2:$J$201,0))-INDEX(Matches!$H$2:$H$201,MATCH($A1351&amp;"-8",Matches!$J$2:$J$201,0))),0,IF(R1351-S1351=INDEX(Matches!$G$2:$G$201,MATCH($A1351&amp;"-8",Matches!$J$2:$J$201,0))-INDEX(Matches!$H$2:$H$201,MATCH($A1351&amp;"-8",Matches!$J$2:$J$201,0)),3,2))))),""))</f>
        <v/>
      </c>
      <c r="AF1351" s="12" t="str">
        <f aca="false">IF(OR($B1351="",T1351="",U1351=""),"",IFERROR(IF(OR(INDEX(Matches!$I$2:$I$201,MATCH($A1351&amp;"-9",Matches!$J$2:$J$201,0))="Void",INDEX(Matches!$G$2:$G$201,MATCH($A1351&amp;"-9",Matches!$J$2:$J$201,0))="",INDEX(Matches!$H$2:$H$201,MATCH($A1351&amp;"-9",Matches!$J$2:$J$201,0))=""),"",IF(AND($C1351&lt;&gt;"",INDEX(Matches!$F$2:$F$201,MATCH($A1351&amp;"-9",Matches!$J$2:$J$201,0))&lt;&gt;"",$C1351&gt;=INDEX(Matches!$F$2:$F$201,MATCH($A1351&amp;"-9",Matches!$J$2:$J$201,0))),"",IF(AND(T1351=INDEX(Matches!$G$2:$G$201,MATCH($A1351&amp;"-9",Matches!$J$2:$J$201,0)),U1351=INDEX(Matches!$H$2:$H$201,MATCH($A1351&amp;"-9",Matches!$J$2:$J$201,0))),5,IF(SIGN(T1351-U1351)&lt;&gt;SIGN(INDEX(Matches!$G$2:$G$201,MATCH($A1351&amp;"-9",Matches!$J$2:$J$201,0))-INDEX(Matches!$H$2:$H$201,MATCH($A1351&amp;"-9",Matches!$J$2:$J$201,0))),0,IF(T1351-U1351=INDEX(Matches!$G$2:$G$201,MATCH($A1351&amp;"-9",Matches!$J$2:$J$201,0))-INDEX(Matches!$H$2:$H$201,MATCH($A1351&amp;"-9",Matches!$J$2:$J$201,0)),3,2))))),""))</f>
        <v/>
      </c>
      <c r="AG1351" s="12" t="str">
        <f aca="false">IF(OR($B1351="",V1351="",W1351=""),"",IFERROR(IF(OR(INDEX(Matches!$I$2:$I$201,MATCH($A1351&amp;"-10",Matches!$J$2:$J$201,0))="Void",INDEX(Matches!$G$2:$G$201,MATCH($A1351&amp;"-10",Matches!$J$2:$J$201,0))="",INDEX(Matches!$H$2:$H$201,MATCH($A1351&amp;"-10",Matches!$J$2:$J$201,0))=""),"",IF(AND($C1351&lt;&gt;"",INDEX(Matches!$F$2:$F$201,MATCH($A1351&amp;"-10",Matches!$J$2:$J$201,0))&lt;&gt;"",$C1351&gt;=INDEX(Matches!$F$2:$F$201,MATCH($A1351&amp;"-10",Matches!$J$2:$J$201,0))),"",IF(AND(V1351=INDEX(Matches!$G$2:$G$201,MATCH($A1351&amp;"-10",Matches!$J$2:$J$201,0)),W1351=INDEX(Matches!$H$2:$H$201,MATCH($A1351&amp;"-10",Matches!$J$2:$J$201,0))),5,IF(SIGN(V1351-W1351)&lt;&gt;SIGN(INDEX(Matches!$G$2:$G$201,MATCH($A1351&amp;"-10",Matches!$J$2:$J$201,0))-INDEX(Matches!$H$2:$H$201,MATCH($A1351&amp;"-10",Matches!$J$2:$J$201,0))),0,IF(V1351-W1351=INDEX(Matches!$G$2:$G$201,MATCH($A1351&amp;"-10",Matches!$J$2:$J$201,0))-INDEX(Matches!$H$2:$H$201,MATCH($A1351&amp;"-10",Matches!$J$2:$J$201,0)),3,2))))),""))</f>
        <v/>
      </c>
      <c r="AH1351" s="13" t="str">
        <f aca="false">IF($B1351="","",SUM(X1351:AG1351))</f>
        <v/>
      </c>
      <c r="AI1351" s="12" t="str">
        <f aca="false">IF($B1351="","",COUNTIF(X1351:AG1351,5))</f>
        <v/>
      </c>
      <c r="AJ1351" s="12" t="str">
        <f aca="false">IF($B1351="","",COUNTIF(X1351:AG1351,"&gt;=2"))</f>
        <v/>
      </c>
      <c r="AK1351" s="12" t="str">
        <f aca="false">IF($B1351="","",COUNT(X1351:AG1351))</f>
        <v/>
      </c>
    </row>
    <row r="1352" customFormat="false" ht="15" hidden="false" customHeight="false" outlineLevel="0" collapsed="false">
      <c r="A1352" s="7"/>
      <c r="B1352" s="7"/>
      <c r="C1352" s="11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12" t="str">
        <f aca="false">IF(OR($B1352="",D1352="",E1352=""),"",IFERROR(IF(OR(INDEX(Matches!$I$2:$I$201,MATCH($A1352&amp;"-1",Matches!$J$2:$J$201,0))="Void",INDEX(Matches!$G$2:$G$201,MATCH($A1352&amp;"-1",Matches!$J$2:$J$201,0))="",INDEX(Matches!$H$2:$H$201,MATCH($A1352&amp;"-1",Matches!$J$2:$J$201,0))=""),"",IF(AND($C1352&lt;&gt;"",INDEX(Matches!$F$2:$F$201,MATCH($A1352&amp;"-1",Matches!$J$2:$J$201,0))&lt;&gt;"",$C1352&gt;=INDEX(Matches!$F$2:$F$201,MATCH($A1352&amp;"-1",Matches!$J$2:$J$201,0))),"",IF(AND(D1352=INDEX(Matches!$G$2:$G$201,MATCH($A1352&amp;"-1",Matches!$J$2:$J$201,0)),E1352=INDEX(Matches!$H$2:$H$201,MATCH($A1352&amp;"-1",Matches!$J$2:$J$201,0))),5,IF(SIGN(D1352-E1352)&lt;&gt;SIGN(INDEX(Matches!$G$2:$G$201,MATCH($A1352&amp;"-1",Matches!$J$2:$J$201,0))-INDEX(Matches!$H$2:$H$201,MATCH($A1352&amp;"-1",Matches!$J$2:$J$201,0))),0,IF(D1352-E1352=INDEX(Matches!$G$2:$G$201,MATCH($A1352&amp;"-1",Matches!$J$2:$J$201,0))-INDEX(Matches!$H$2:$H$201,MATCH($A1352&amp;"-1",Matches!$J$2:$J$201,0)),3,2))))),""))</f>
        <v/>
      </c>
      <c r="Y1352" s="12" t="str">
        <f aca="false">IF(OR($B1352="",F1352="",G1352=""),"",IFERROR(IF(OR(INDEX(Matches!$I$2:$I$201,MATCH($A1352&amp;"-2",Matches!$J$2:$J$201,0))="Void",INDEX(Matches!$G$2:$G$201,MATCH($A1352&amp;"-2",Matches!$J$2:$J$201,0))="",INDEX(Matches!$H$2:$H$201,MATCH($A1352&amp;"-2",Matches!$J$2:$J$201,0))=""),"",IF(AND($C1352&lt;&gt;"",INDEX(Matches!$F$2:$F$201,MATCH($A1352&amp;"-2",Matches!$J$2:$J$201,0))&lt;&gt;"",$C1352&gt;=INDEX(Matches!$F$2:$F$201,MATCH($A1352&amp;"-2",Matches!$J$2:$J$201,0))),"",IF(AND(F1352=INDEX(Matches!$G$2:$G$201,MATCH($A1352&amp;"-2",Matches!$J$2:$J$201,0)),G1352=INDEX(Matches!$H$2:$H$201,MATCH($A1352&amp;"-2",Matches!$J$2:$J$201,0))),5,IF(SIGN(F1352-G1352)&lt;&gt;SIGN(INDEX(Matches!$G$2:$G$201,MATCH($A1352&amp;"-2",Matches!$J$2:$J$201,0))-INDEX(Matches!$H$2:$H$201,MATCH($A1352&amp;"-2",Matches!$J$2:$J$201,0))),0,IF(F1352-G1352=INDEX(Matches!$G$2:$G$201,MATCH($A1352&amp;"-2",Matches!$J$2:$J$201,0))-INDEX(Matches!$H$2:$H$201,MATCH($A1352&amp;"-2",Matches!$J$2:$J$201,0)),3,2))))),""))</f>
        <v/>
      </c>
      <c r="Z1352" s="12" t="str">
        <f aca="false">IF(OR($B1352="",H1352="",I1352=""),"",IFERROR(IF(OR(INDEX(Matches!$I$2:$I$201,MATCH($A1352&amp;"-3",Matches!$J$2:$J$201,0))="Void",INDEX(Matches!$G$2:$G$201,MATCH($A1352&amp;"-3",Matches!$J$2:$J$201,0))="",INDEX(Matches!$H$2:$H$201,MATCH($A1352&amp;"-3",Matches!$J$2:$J$201,0))=""),"",IF(AND($C1352&lt;&gt;"",INDEX(Matches!$F$2:$F$201,MATCH($A1352&amp;"-3",Matches!$J$2:$J$201,0))&lt;&gt;"",$C1352&gt;=INDEX(Matches!$F$2:$F$201,MATCH($A1352&amp;"-3",Matches!$J$2:$J$201,0))),"",IF(AND(H1352=INDEX(Matches!$G$2:$G$201,MATCH($A1352&amp;"-3",Matches!$J$2:$J$201,0)),I1352=INDEX(Matches!$H$2:$H$201,MATCH($A1352&amp;"-3",Matches!$J$2:$J$201,0))),5,IF(SIGN(H1352-I1352)&lt;&gt;SIGN(INDEX(Matches!$G$2:$G$201,MATCH($A1352&amp;"-3",Matches!$J$2:$J$201,0))-INDEX(Matches!$H$2:$H$201,MATCH($A1352&amp;"-3",Matches!$J$2:$J$201,0))),0,IF(H1352-I1352=INDEX(Matches!$G$2:$G$201,MATCH($A1352&amp;"-3",Matches!$J$2:$J$201,0))-INDEX(Matches!$H$2:$H$201,MATCH($A1352&amp;"-3",Matches!$J$2:$J$201,0)),3,2))))),""))</f>
        <v/>
      </c>
      <c r="AA1352" s="12" t="str">
        <f aca="false">IF(OR($B1352="",J1352="",K1352=""),"",IFERROR(IF(OR(INDEX(Matches!$I$2:$I$201,MATCH($A1352&amp;"-4",Matches!$J$2:$J$201,0))="Void",INDEX(Matches!$G$2:$G$201,MATCH($A1352&amp;"-4",Matches!$J$2:$J$201,0))="",INDEX(Matches!$H$2:$H$201,MATCH($A1352&amp;"-4",Matches!$J$2:$J$201,0))=""),"",IF(AND($C1352&lt;&gt;"",INDEX(Matches!$F$2:$F$201,MATCH($A1352&amp;"-4",Matches!$J$2:$J$201,0))&lt;&gt;"",$C1352&gt;=INDEX(Matches!$F$2:$F$201,MATCH($A1352&amp;"-4",Matches!$J$2:$J$201,0))),"",IF(AND(J1352=INDEX(Matches!$G$2:$G$201,MATCH($A1352&amp;"-4",Matches!$J$2:$J$201,0)),K1352=INDEX(Matches!$H$2:$H$201,MATCH($A1352&amp;"-4",Matches!$J$2:$J$201,0))),5,IF(SIGN(J1352-K1352)&lt;&gt;SIGN(INDEX(Matches!$G$2:$G$201,MATCH($A1352&amp;"-4",Matches!$J$2:$J$201,0))-INDEX(Matches!$H$2:$H$201,MATCH($A1352&amp;"-4",Matches!$J$2:$J$201,0))),0,IF(J1352-K1352=INDEX(Matches!$G$2:$G$201,MATCH($A1352&amp;"-4",Matches!$J$2:$J$201,0))-INDEX(Matches!$H$2:$H$201,MATCH($A1352&amp;"-4",Matches!$J$2:$J$201,0)),3,2))))),""))</f>
        <v/>
      </c>
      <c r="AB1352" s="12" t="str">
        <f aca="false">IF(OR($B1352="",L1352="",M1352=""),"",IFERROR(IF(OR(INDEX(Matches!$I$2:$I$201,MATCH($A1352&amp;"-5",Matches!$J$2:$J$201,0))="Void",INDEX(Matches!$G$2:$G$201,MATCH($A1352&amp;"-5",Matches!$J$2:$J$201,0))="",INDEX(Matches!$H$2:$H$201,MATCH($A1352&amp;"-5",Matches!$J$2:$J$201,0))=""),"",IF(AND($C1352&lt;&gt;"",INDEX(Matches!$F$2:$F$201,MATCH($A1352&amp;"-5",Matches!$J$2:$J$201,0))&lt;&gt;"",$C1352&gt;=INDEX(Matches!$F$2:$F$201,MATCH($A1352&amp;"-5",Matches!$J$2:$J$201,0))),"",IF(AND(L1352=INDEX(Matches!$G$2:$G$201,MATCH($A1352&amp;"-5",Matches!$J$2:$J$201,0)),M1352=INDEX(Matches!$H$2:$H$201,MATCH($A1352&amp;"-5",Matches!$J$2:$J$201,0))),5,IF(SIGN(L1352-M1352)&lt;&gt;SIGN(INDEX(Matches!$G$2:$G$201,MATCH($A1352&amp;"-5",Matches!$J$2:$J$201,0))-INDEX(Matches!$H$2:$H$201,MATCH($A1352&amp;"-5",Matches!$J$2:$J$201,0))),0,IF(L1352-M1352=INDEX(Matches!$G$2:$G$201,MATCH($A1352&amp;"-5",Matches!$J$2:$J$201,0))-INDEX(Matches!$H$2:$H$201,MATCH($A1352&amp;"-5",Matches!$J$2:$J$201,0)),3,2))))),""))</f>
        <v/>
      </c>
      <c r="AC1352" s="12" t="str">
        <f aca="false">IF(OR($B1352="",N1352="",O1352=""),"",IFERROR(IF(OR(INDEX(Matches!$I$2:$I$201,MATCH($A1352&amp;"-6",Matches!$J$2:$J$201,0))="Void",INDEX(Matches!$G$2:$G$201,MATCH($A1352&amp;"-6",Matches!$J$2:$J$201,0))="",INDEX(Matches!$H$2:$H$201,MATCH($A1352&amp;"-6",Matches!$J$2:$J$201,0))=""),"",IF(AND($C1352&lt;&gt;"",INDEX(Matches!$F$2:$F$201,MATCH($A1352&amp;"-6",Matches!$J$2:$J$201,0))&lt;&gt;"",$C1352&gt;=INDEX(Matches!$F$2:$F$201,MATCH($A1352&amp;"-6",Matches!$J$2:$J$201,0))),"",IF(AND(N1352=INDEX(Matches!$G$2:$G$201,MATCH($A1352&amp;"-6",Matches!$J$2:$J$201,0)),O1352=INDEX(Matches!$H$2:$H$201,MATCH($A1352&amp;"-6",Matches!$J$2:$J$201,0))),5,IF(SIGN(N1352-O1352)&lt;&gt;SIGN(INDEX(Matches!$G$2:$G$201,MATCH($A1352&amp;"-6",Matches!$J$2:$J$201,0))-INDEX(Matches!$H$2:$H$201,MATCH($A1352&amp;"-6",Matches!$J$2:$J$201,0))),0,IF(N1352-O1352=INDEX(Matches!$G$2:$G$201,MATCH($A1352&amp;"-6",Matches!$J$2:$J$201,0))-INDEX(Matches!$H$2:$H$201,MATCH($A1352&amp;"-6",Matches!$J$2:$J$201,0)),3,2))))),""))</f>
        <v/>
      </c>
      <c r="AD1352" s="12" t="str">
        <f aca="false">IF(OR($B1352="",P1352="",Q1352=""),"",IFERROR(IF(OR(INDEX(Matches!$I$2:$I$201,MATCH($A1352&amp;"-7",Matches!$J$2:$J$201,0))="Void",INDEX(Matches!$G$2:$G$201,MATCH($A1352&amp;"-7",Matches!$J$2:$J$201,0))="",INDEX(Matches!$H$2:$H$201,MATCH($A1352&amp;"-7",Matches!$J$2:$J$201,0))=""),"",IF(AND($C1352&lt;&gt;"",INDEX(Matches!$F$2:$F$201,MATCH($A1352&amp;"-7",Matches!$J$2:$J$201,0))&lt;&gt;"",$C1352&gt;=INDEX(Matches!$F$2:$F$201,MATCH($A1352&amp;"-7",Matches!$J$2:$J$201,0))),"",IF(AND(P1352=INDEX(Matches!$G$2:$G$201,MATCH($A1352&amp;"-7",Matches!$J$2:$J$201,0)),Q1352=INDEX(Matches!$H$2:$H$201,MATCH($A1352&amp;"-7",Matches!$J$2:$J$201,0))),5,IF(SIGN(P1352-Q1352)&lt;&gt;SIGN(INDEX(Matches!$G$2:$G$201,MATCH($A1352&amp;"-7",Matches!$J$2:$J$201,0))-INDEX(Matches!$H$2:$H$201,MATCH($A1352&amp;"-7",Matches!$J$2:$J$201,0))),0,IF(P1352-Q1352=INDEX(Matches!$G$2:$G$201,MATCH($A1352&amp;"-7",Matches!$J$2:$J$201,0))-INDEX(Matches!$H$2:$H$201,MATCH($A1352&amp;"-7",Matches!$J$2:$J$201,0)),3,2))))),""))</f>
        <v/>
      </c>
      <c r="AE1352" s="12" t="str">
        <f aca="false">IF(OR($B1352="",R1352="",S1352=""),"",IFERROR(IF(OR(INDEX(Matches!$I$2:$I$201,MATCH($A1352&amp;"-8",Matches!$J$2:$J$201,0))="Void",INDEX(Matches!$G$2:$G$201,MATCH($A1352&amp;"-8",Matches!$J$2:$J$201,0))="",INDEX(Matches!$H$2:$H$201,MATCH($A1352&amp;"-8",Matches!$J$2:$J$201,0))=""),"",IF(AND($C1352&lt;&gt;"",INDEX(Matches!$F$2:$F$201,MATCH($A1352&amp;"-8",Matches!$J$2:$J$201,0))&lt;&gt;"",$C1352&gt;=INDEX(Matches!$F$2:$F$201,MATCH($A1352&amp;"-8",Matches!$J$2:$J$201,0))),"",IF(AND(R1352=INDEX(Matches!$G$2:$G$201,MATCH($A1352&amp;"-8",Matches!$J$2:$J$201,0)),S1352=INDEX(Matches!$H$2:$H$201,MATCH($A1352&amp;"-8",Matches!$J$2:$J$201,0))),5,IF(SIGN(R1352-S1352)&lt;&gt;SIGN(INDEX(Matches!$G$2:$G$201,MATCH($A1352&amp;"-8",Matches!$J$2:$J$201,0))-INDEX(Matches!$H$2:$H$201,MATCH($A1352&amp;"-8",Matches!$J$2:$J$201,0))),0,IF(R1352-S1352=INDEX(Matches!$G$2:$G$201,MATCH($A1352&amp;"-8",Matches!$J$2:$J$201,0))-INDEX(Matches!$H$2:$H$201,MATCH($A1352&amp;"-8",Matches!$J$2:$J$201,0)),3,2))))),""))</f>
        <v/>
      </c>
      <c r="AF1352" s="12" t="str">
        <f aca="false">IF(OR($B1352="",T1352="",U1352=""),"",IFERROR(IF(OR(INDEX(Matches!$I$2:$I$201,MATCH($A1352&amp;"-9",Matches!$J$2:$J$201,0))="Void",INDEX(Matches!$G$2:$G$201,MATCH($A1352&amp;"-9",Matches!$J$2:$J$201,0))="",INDEX(Matches!$H$2:$H$201,MATCH($A1352&amp;"-9",Matches!$J$2:$J$201,0))=""),"",IF(AND($C1352&lt;&gt;"",INDEX(Matches!$F$2:$F$201,MATCH($A1352&amp;"-9",Matches!$J$2:$J$201,0))&lt;&gt;"",$C1352&gt;=INDEX(Matches!$F$2:$F$201,MATCH($A1352&amp;"-9",Matches!$J$2:$J$201,0))),"",IF(AND(T1352=INDEX(Matches!$G$2:$G$201,MATCH($A1352&amp;"-9",Matches!$J$2:$J$201,0)),U1352=INDEX(Matches!$H$2:$H$201,MATCH($A1352&amp;"-9",Matches!$J$2:$J$201,0))),5,IF(SIGN(T1352-U1352)&lt;&gt;SIGN(INDEX(Matches!$G$2:$G$201,MATCH($A1352&amp;"-9",Matches!$J$2:$J$201,0))-INDEX(Matches!$H$2:$H$201,MATCH($A1352&amp;"-9",Matches!$J$2:$J$201,0))),0,IF(T1352-U1352=INDEX(Matches!$G$2:$G$201,MATCH($A1352&amp;"-9",Matches!$J$2:$J$201,0))-INDEX(Matches!$H$2:$H$201,MATCH($A1352&amp;"-9",Matches!$J$2:$J$201,0)),3,2))))),""))</f>
        <v/>
      </c>
      <c r="AG1352" s="12" t="str">
        <f aca="false">IF(OR($B1352="",V1352="",W1352=""),"",IFERROR(IF(OR(INDEX(Matches!$I$2:$I$201,MATCH($A1352&amp;"-10",Matches!$J$2:$J$201,0))="Void",INDEX(Matches!$G$2:$G$201,MATCH($A1352&amp;"-10",Matches!$J$2:$J$201,0))="",INDEX(Matches!$H$2:$H$201,MATCH($A1352&amp;"-10",Matches!$J$2:$J$201,0))=""),"",IF(AND($C1352&lt;&gt;"",INDEX(Matches!$F$2:$F$201,MATCH($A1352&amp;"-10",Matches!$J$2:$J$201,0))&lt;&gt;"",$C1352&gt;=INDEX(Matches!$F$2:$F$201,MATCH($A1352&amp;"-10",Matches!$J$2:$J$201,0))),"",IF(AND(V1352=INDEX(Matches!$G$2:$G$201,MATCH($A1352&amp;"-10",Matches!$J$2:$J$201,0)),W1352=INDEX(Matches!$H$2:$H$201,MATCH($A1352&amp;"-10",Matches!$J$2:$J$201,0))),5,IF(SIGN(V1352-W1352)&lt;&gt;SIGN(INDEX(Matches!$G$2:$G$201,MATCH($A1352&amp;"-10",Matches!$J$2:$J$201,0))-INDEX(Matches!$H$2:$H$201,MATCH($A1352&amp;"-10",Matches!$J$2:$J$201,0))),0,IF(V1352-W1352=INDEX(Matches!$G$2:$G$201,MATCH($A1352&amp;"-10",Matches!$J$2:$J$201,0))-INDEX(Matches!$H$2:$H$201,MATCH($A1352&amp;"-10",Matches!$J$2:$J$201,0)),3,2))))),""))</f>
        <v/>
      </c>
      <c r="AH1352" s="13" t="str">
        <f aca="false">IF($B1352="","",SUM(X1352:AG1352))</f>
        <v/>
      </c>
      <c r="AI1352" s="12" t="str">
        <f aca="false">IF($B1352="","",COUNTIF(X1352:AG1352,5))</f>
        <v/>
      </c>
      <c r="AJ1352" s="12" t="str">
        <f aca="false">IF($B1352="","",COUNTIF(X1352:AG1352,"&gt;=2"))</f>
        <v/>
      </c>
      <c r="AK1352" s="12" t="str">
        <f aca="false">IF($B1352="","",COUNT(X1352:AG1352))</f>
        <v/>
      </c>
    </row>
    <row r="1353" customFormat="false" ht="15" hidden="false" customHeight="false" outlineLevel="0" collapsed="false">
      <c r="A1353" s="7"/>
      <c r="B1353" s="7"/>
      <c r="C1353" s="11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12" t="str">
        <f aca="false">IF(OR($B1353="",D1353="",E1353=""),"",IFERROR(IF(OR(INDEX(Matches!$I$2:$I$201,MATCH($A1353&amp;"-1",Matches!$J$2:$J$201,0))="Void",INDEX(Matches!$G$2:$G$201,MATCH($A1353&amp;"-1",Matches!$J$2:$J$201,0))="",INDEX(Matches!$H$2:$H$201,MATCH($A1353&amp;"-1",Matches!$J$2:$J$201,0))=""),"",IF(AND($C1353&lt;&gt;"",INDEX(Matches!$F$2:$F$201,MATCH($A1353&amp;"-1",Matches!$J$2:$J$201,0))&lt;&gt;"",$C1353&gt;=INDEX(Matches!$F$2:$F$201,MATCH($A1353&amp;"-1",Matches!$J$2:$J$201,0))),"",IF(AND(D1353=INDEX(Matches!$G$2:$G$201,MATCH($A1353&amp;"-1",Matches!$J$2:$J$201,0)),E1353=INDEX(Matches!$H$2:$H$201,MATCH($A1353&amp;"-1",Matches!$J$2:$J$201,0))),5,IF(SIGN(D1353-E1353)&lt;&gt;SIGN(INDEX(Matches!$G$2:$G$201,MATCH($A1353&amp;"-1",Matches!$J$2:$J$201,0))-INDEX(Matches!$H$2:$H$201,MATCH($A1353&amp;"-1",Matches!$J$2:$J$201,0))),0,IF(D1353-E1353=INDEX(Matches!$G$2:$G$201,MATCH($A1353&amp;"-1",Matches!$J$2:$J$201,0))-INDEX(Matches!$H$2:$H$201,MATCH($A1353&amp;"-1",Matches!$J$2:$J$201,0)),3,2))))),""))</f>
        <v/>
      </c>
      <c r="Y1353" s="12" t="str">
        <f aca="false">IF(OR($B1353="",F1353="",G1353=""),"",IFERROR(IF(OR(INDEX(Matches!$I$2:$I$201,MATCH($A1353&amp;"-2",Matches!$J$2:$J$201,0))="Void",INDEX(Matches!$G$2:$G$201,MATCH($A1353&amp;"-2",Matches!$J$2:$J$201,0))="",INDEX(Matches!$H$2:$H$201,MATCH($A1353&amp;"-2",Matches!$J$2:$J$201,0))=""),"",IF(AND($C1353&lt;&gt;"",INDEX(Matches!$F$2:$F$201,MATCH($A1353&amp;"-2",Matches!$J$2:$J$201,0))&lt;&gt;"",$C1353&gt;=INDEX(Matches!$F$2:$F$201,MATCH($A1353&amp;"-2",Matches!$J$2:$J$201,0))),"",IF(AND(F1353=INDEX(Matches!$G$2:$G$201,MATCH($A1353&amp;"-2",Matches!$J$2:$J$201,0)),G1353=INDEX(Matches!$H$2:$H$201,MATCH($A1353&amp;"-2",Matches!$J$2:$J$201,0))),5,IF(SIGN(F1353-G1353)&lt;&gt;SIGN(INDEX(Matches!$G$2:$G$201,MATCH($A1353&amp;"-2",Matches!$J$2:$J$201,0))-INDEX(Matches!$H$2:$H$201,MATCH($A1353&amp;"-2",Matches!$J$2:$J$201,0))),0,IF(F1353-G1353=INDEX(Matches!$G$2:$G$201,MATCH($A1353&amp;"-2",Matches!$J$2:$J$201,0))-INDEX(Matches!$H$2:$H$201,MATCH($A1353&amp;"-2",Matches!$J$2:$J$201,0)),3,2))))),""))</f>
        <v/>
      </c>
      <c r="Z1353" s="12" t="str">
        <f aca="false">IF(OR($B1353="",H1353="",I1353=""),"",IFERROR(IF(OR(INDEX(Matches!$I$2:$I$201,MATCH($A1353&amp;"-3",Matches!$J$2:$J$201,0))="Void",INDEX(Matches!$G$2:$G$201,MATCH($A1353&amp;"-3",Matches!$J$2:$J$201,0))="",INDEX(Matches!$H$2:$H$201,MATCH($A1353&amp;"-3",Matches!$J$2:$J$201,0))=""),"",IF(AND($C1353&lt;&gt;"",INDEX(Matches!$F$2:$F$201,MATCH($A1353&amp;"-3",Matches!$J$2:$J$201,0))&lt;&gt;"",$C1353&gt;=INDEX(Matches!$F$2:$F$201,MATCH($A1353&amp;"-3",Matches!$J$2:$J$201,0))),"",IF(AND(H1353=INDEX(Matches!$G$2:$G$201,MATCH($A1353&amp;"-3",Matches!$J$2:$J$201,0)),I1353=INDEX(Matches!$H$2:$H$201,MATCH($A1353&amp;"-3",Matches!$J$2:$J$201,0))),5,IF(SIGN(H1353-I1353)&lt;&gt;SIGN(INDEX(Matches!$G$2:$G$201,MATCH($A1353&amp;"-3",Matches!$J$2:$J$201,0))-INDEX(Matches!$H$2:$H$201,MATCH($A1353&amp;"-3",Matches!$J$2:$J$201,0))),0,IF(H1353-I1353=INDEX(Matches!$G$2:$G$201,MATCH($A1353&amp;"-3",Matches!$J$2:$J$201,0))-INDEX(Matches!$H$2:$H$201,MATCH($A1353&amp;"-3",Matches!$J$2:$J$201,0)),3,2))))),""))</f>
        <v/>
      </c>
      <c r="AA1353" s="12" t="str">
        <f aca="false">IF(OR($B1353="",J1353="",K1353=""),"",IFERROR(IF(OR(INDEX(Matches!$I$2:$I$201,MATCH($A1353&amp;"-4",Matches!$J$2:$J$201,0))="Void",INDEX(Matches!$G$2:$G$201,MATCH($A1353&amp;"-4",Matches!$J$2:$J$201,0))="",INDEX(Matches!$H$2:$H$201,MATCH($A1353&amp;"-4",Matches!$J$2:$J$201,0))=""),"",IF(AND($C1353&lt;&gt;"",INDEX(Matches!$F$2:$F$201,MATCH($A1353&amp;"-4",Matches!$J$2:$J$201,0))&lt;&gt;"",$C1353&gt;=INDEX(Matches!$F$2:$F$201,MATCH($A1353&amp;"-4",Matches!$J$2:$J$201,0))),"",IF(AND(J1353=INDEX(Matches!$G$2:$G$201,MATCH($A1353&amp;"-4",Matches!$J$2:$J$201,0)),K1353=INDEX(Matches!$H$2:$H$201,MATCH($A1353&amp;"-4",Matches!$J$2:$J$201,0))),5,IF(SIGN(J1353-K1353)&lt;&gt;SIGN(INDEX(Matches!$G$2:$G$201,MATCH($A1353&amp;"-4",Matches!$J$2:$J$201,0))-INDEX(Matches!$H$2:$H$201,MATCH($A1353&amp;"-4",Matches!$J$2:$J$201,0))),0,IF(J1353-K1353=INDEX(Matches!$G$2:$G$201,MATCH($A1353&amp;"-4",Matches!$J$2:$J$201,0))-INDEX(Matches!$H$2:$H$201,MATCH($A1353&amp;"-4",Matches!$J$2:$J$201,0)),3,2))))),""))</f>
        <v/>
      </c>
      <c r="AB1353" s="12" t="str">
        <f aca="false">IF(OR($B1353="",L1353="",M1353=""),"",IFERROR(IF(OR(INDEX(Matches!$I$2:$I$201,MATCH($A1353&amp;"-5",Matches!$J$2:$J$201,0))="Void",INDEX(Matches!$G$2:$G$201,MATCH($A1353&amp;"-5",Matches!$J$2:$J$201,0))="",INDEX(Matches!$H$2:$H$201,MATCH($A1353&amp;"-5",Matches!$J$2:$J$201,0))=""),"",IF(AND($C1353&lt;&gt;"",INDEX(Matches!$F$2:$F$201,MATCH($A1353&amp;"-5",Matches!$J$2:$J$201,0))&lt;&gt;"",$C1353&gt;=INDEX(Matches!$F$2:$F$201,MATCH($A1353&amp;"-5",Matches!$J$2:$J$201,0))),"",IF(AND(L1353=INDEX(Matches!$G$2:$G$201,MATCH($A1353&amp;"-5",Matches!$J$2:$J$201,0)),M1353=INDEX(Matches!$H$2:$H$201,MATCH($A1353&amp;"-5",Matches!$J$2:$J$201,0))),5,IF(SIGN(L1353-M1353)&lt;&gt;SIGN(INDEX(Matches!$G$2:$G$201,MATCH($A1353&amp;"-5",Matches!$J$2:$J$201,0))-INDEX(Matches!$H$2:$H$201,MATCH($A1353&amp;"-5",Matches!$J$2:$J$201,0))),0,IF(L1353-M1353=INDEX(Matches!$G$2:$G$201,MATCH($A1353&amp;"-5",Matches!$J$2:$J$201,0))-INDEX(Matches!$H$2:$H$201,MATCH($A1353&amp;"-5",Matches!$J$2:$J$201,0)),3,2))))),""))</f>
        <v/>
      </c>
      <c r="AC1353" s="12" t="str">
        <f aca="false">IF(OR($B1353="",N1353="",O1353=""),"",IFERROR(IF(OR(INDEX(Matches!$I$2:$I$201,MATCH($A1353&amp;"-6",Matches!$J$2:$J$201,0))="Void",INDEX(Matches!$G$2:$G$201,MATCH($A1353&amp;"-6",Matches!$J$2:$J$201,0))="",INDEX(Matches!$H$2:$H$201,MATCH($A1353&amp;"-6",Matches!$J$2:$J$201,0))=""),"",IF(AND($C1353&lt;&gt;"",INDEX(Matches!$F$2:$F$201,MATCH($A1353&amp;"-6",Matches!$J$2:$J$201,0))&lt;&gt;"",$C1353&gt;=INDEX(Matches!$F$2:$F$201,MATCH($A1353&amp;"-6",Matches!$J$2:$J$201,0))),"",IF(AND(N1353=INDEX(Matches!$G$2:$G$201,MATCH($A1353&amp;"-6",Matches!$J$2:$J$201,0)),O1353=INDEX(Matches!$H$2:$H$201,MATCH($A1353&amp;"-6",Matches!$J$2:$J$201,0))),5,IF(SIGN(N1353-O1353)&lt;&gt;SIGN(INDEX(Matches!$G$2:$G$201,MATCH($A1353&amp;"-6",Matches!$J$2:$J$201,0))-INDEX(Matches!$H$2:$H$201,MATCH($A1353&amp;"-6",Matches!$J$2:$J$201,0))),0,IF(N1353-O1353=INDEX(Matches!$G$2:$G$201,MATCH($A1353&amp;"-6",Matches!$J$2:$J$201,0))-INDEX(Matches!$H$2:$H$201,MATCH($A1353&amp;"-6",Matches!$J$2:$J$201,0)),3,2))))),""))</f>
        <v/>
      </c>
      <c r="AD1353" s="12" t="str">
        <f aca="false">IF(OR($B1353="",P1353="",Q1353=""),"",IFERROR(IF(OR(INDEX(Matches!$I$2:$I$201,MATCH($A1353&amp;"-7",Matches!$J$2:$J$201,0))="Void",INDEX(Matches!$G$2:$G$201,MATCH($A1353&amp;"-7",Matches!$J$2:$J$201,0))="",INDEX(Matches!$H$2:$H$201,MATCH($A1353&amp;"-7",Matches!$J$2:$J$201,0))=""),"",IF(AND($C1353&lt;&gt;"",INDEX(Matches!$F$2:$F$201,MATCH($A1353&amp;"-7",Matches!$J$2:$J$201,0))&lt;&gt;"",$C1353&gt;=INDEX(Matches!$F$2:$F$201,MATCH($A1353&amp;"-7",Matches!$J$2:$J$201,0))),"",IF(AND(P1353=INDEX(Matches!$G$2:$G$201,MATCH($A1353&amp;"-7",Matches!$J$2:$J$201,0)),Q1353=INDEX(Matches!$H$2:$H$201,MATCH($A1353&amp;"-7",Matches!$J$2:$J$201,0))),5,IF(SIGN(P1353-Q1353)&lt;&gt;SIGN(INDEX(Matches!$G$2:$G$201,MATCH($A1353&amp;"-7",Matches!$J$2:$J$201,0))-INDEX(Matches!$H$2:$H$201,MATCH($A1353&amp;"-7",Matches!$J$2:$J$201,0))),0,IF(P1353-Q1353=INDEX(Matches!$G$2:$G$201,MATCH($A1353&amp;"-7",Matches!$J$2:$J$201,0))-INDEX(Matches!$H$2:$H$201,MATCH($A1353&amp;"-7",Matches!$J$2:$J$201,0)),3,2))))),""))</f>
        <v/>
      </c>
      <c r="AE1353" s="12" t="str">
        <f aca="false">IF(OR($B1353="",R1353="",S1353=""),"",IFERROR(IF(OR(INDEX(Matches!$I$2:$I$201,MATCH($A1353&amp;"-8",Matches!$J$2:$J$201,0))="Void",INDEX(Matches!$G$2:$G$201,MATCH($A1353&amp;"-8",Matches!$J$2:$J$201,0))="",INDEX(Matches!$H$2:$H$201,MATCH($A1353&amp;"-8",Matches!$J$2:$J$201,0))=""),"",IF(AND($C1353&lt;&gt;"",INDEX(Matches!$F$2:$F$201,MATCH($A1353&amp;"-8",Matches!$J$2:$J$201,0))&lt;&gt;"",$C1353&gt;=INDEX(Matches!$F$2:$F$201,MATCH($A1353&amp;"-8",Matches!$J$2:$J$201,0))),"",IF(AND(R1353=INDEX(Matches!$G$2:$G$201,MATCH($A1353&amp;"-8",Matches!$J$2:$J$201,0)),S1353=INDEX(Matches!$H$2:$H$201,MATCH($A1353&amp;"-8",Matches!$J$2:$J$201,0))),5,IF(SIGN(R1353-S1353)&lt;&gt;SIGN(INDEX(Matches!$G$2:$G$201,MATCH($A1353&amp;"-8",Matches!$J$2:$J$201,0))-INDEX(Matches!$H$2:$H$201,MATCH($A1353&amp;"-8",Matches!$J$2:$J$201,0))),0,IF(R1353-S1353=INDEX(Matches!$G$2:$G$201,MATCH($A1353&amp;"-8",Matches!$J$2:$J$201,0))-INDEX(Matches!$H$2:$H$201,MATCH($A1353&amp;"-8",Matches!$J$2:$J$201,0)),3,2))))),""))</f>
        <v/>
      </c>
      <c r="AF1353" s="12" t="str">
        <f aca="false">IF(OR($B1353="",T1353="",U1353=""),"",IFERROR(IF(OR(INDEX(Matches!$I$2:$I$201,MATCH($A1353&amp;"-9",Matches!$J$2:$J$201,0))="Void",INDEX(Matches!$G$2:$G$201,MATCH($A1353&amp;"-9",Matches!$J$2:$J$201,0))="",INDEX(Matches!$H$2:$H$201,MATCH($A1353&amp;"-9",Matches!$J$2:$J$201,0))=""),"",IF(AND($C1353&lt;&gt;"",INDEX(Matches!$F$2:$F$201,MATCH($A1353&amp;"-9",Matches!$J$2:$J$201,0))&lt;&gt;"",$C1353&gt;=INDEX(Matches!$F$2:$F$201,MATCH($A1353&amp;"-9",Matches!$J$2:$J$201,0))),"",IF(AND(T1353=INDEX(Matches!$G$2:$G$201,MATCH($A1353&amp;"-9",Matches!$J$2:$J$201,0)),U1353=INDEX(Matches!$H$2:$H$201,MATCH($A1353&amp;"-9",Matches!$J$2:$J$201,0))),5,IF(SIGN(T1353-U1353)&lt;&gt;SIGN(INDEX(Matches!$G$2:$G$201,MATCH($A1353&amp;"-9",Matches!$J$2:$J$201,0))-INDEX(Matches!$H$2:$H$201,MATCH($A1353&amp;"-9",Matches!$J$2:$J$201,0))),0,IF(T1353-U1353=INDEX(Matches!$G$2:$G$201,MATCH($A1353&amp;"-9",Matches!$J$2:$J$201,0))-INDEX(Matches!$H$2:$H$201,MATCH($A1353&amp;"-9",Matches!$J$2:$J$201,0)),3,2))))),""))</f>
        <v/>
      </c>
      <c r="AG1353" s="12" t="str">
        <f aca="false">IF(OR($B1353="",V1353="",W1353=""),"",IFERROR(IF(OR(INDEX(Matches!$I$2:$I$201,MATCH($A1353&amp;"-10",Matches!$J$2:$J$201,0))="Void",INDEX(Matches!$G$2:$G$201,MATCH($A1353&amp;"-10",Matches!$J$2:$J$201,0))="",INDEX(Matches!$H$2:$H$201,MATCH($A1353&amp;"-10",Matches!$J$2:$J$201,0))=""),"",IF(AND($C1353&lt;&gt;"",INDEX(Matches!$F$2:$F$201,MATCH($A1353&amp;"-10",Matches!$J$2:$J$201,0))&lt;&gt;"",$C1353&gt;=INDEX(Matches!$F$2:$F$201,MATCH($A1353&amp;"-10",Matches!$J$2:$J$201,0))),"",IF(AND(V1353=INDEX(Matches!$G$2:$G$201,MATCH($A1353&amp;"-10",Matches!$J$2:$J$201,0)),W1353=INDEX(Matches!$H$2:$H$201,MATCH($A1353&amp;"-10",Matches!$J$2:$J$201,0))),5,IF(SIGN(V1353-W1353)&lt;&gt;SIGN(INDEX(Matches!$G$2:$G$201,MATCH($A1353&amp;"-10",Matches!$J$2:$J$201,0))-INDEX(Matches!$H$2:$H$201,MATCH($A1353&amp;"-10",Matches!$J$2:$J$201,0))),0,IF(V1353-W1353=INDEX(Matches!$G$2:$G$201,MATCH($A1353&amp;"-10",Matches!$J$2:$J$201,0))-INDEX(Matches!$H$2:$H$201,MATCH($A1353&amp;"-10",Matches!$J$2:$J$201,0)),3,2))))),""))</f>
        <v/>
      </c>
      <c r="AH1353" s="13" t="str">
        <f aca="false">IF($B1353="","",SUM(X1353:AG1353))</f>
        <v/>
      </c>
      <c r="AI1353" s="12" t="str">
        <f aca="false">IF($B1353="","",COUNTIF(X1353:AG1353,5))</f>
        <v/>
      </c>
      <c r="AJ1353" s="12" t="str">
        <f aca="false">IF($B1353="","",COUNTIF(X1353:AG1353,"&gt;=2"))</f>
        <v/>
      </c>
      <c r="AK1353" s="12" t="str">
        <f aca="false">IF($B1353="","",COUNT(X1353:AG1353))</f>
        <v/>
      </c>
    </row>
    <row r="1354" customFormat="false" ht="15" hidden="false" customHeight="false" outlineLevel="0" collapsed="false">
      <c r="A1354" s="7"/>
      <c r="B1354" s="7"/>
      <c r="C1354" s="11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12" t="str">
        <f aca="false">IF(OR($B1354="",D1354="",E1354=""),"",IFERROR(IF(OR(INDEX(Matches!$I$2:$I$201,MATCH($A1354&amp;"-1",Matches!$J$2:$J$201,0))="Void",INDEX(Matches!$G$2:$G$201,MATCH($A1354&amp;"-1",Matches!$J$2:$J$201,0))="",INDEX(Matches!$H$2:$H$201,MATCH($A1354&amp;"-1",Matches!$J$2:$J$201,0))=""),"",IF(AND($C1354&lt;&gt;"",INDEX(Matches!$F$2:$F$201,MATCH($A1354&amp;"-1",Matches!$J$2:$J$201,0))&lt;&gt;"",$C1354&gt;=INDEX(Matches!$F$2:$F$201,MATCH($A1354&amp;"-1",Matches!$J$2:$J$201,0))),"",IF(AND(D1354=INDEX(Matches!$G$2:$G$201,MATCH($A1354&amp;"-1",Matches!$J$2:$J$201,0)),E1354=INDEX(Matches!$H$2:$H$201,MATCH($A1354&amp;"-1",Matches!$J$2:$J$201,0))),5,IF(SIGN(D1354-E1354)&lt;&gt;SIGN(INDEX(Matches!$G$2:$G$201,MATCH($A1354&amp;"-1",Matches!$J$2:$J$201,0))-INDEX(Matches!$H$2:$H$201,MATCH($A1354&amp;"-1",Matches!$J$2:$J$201,0))),0,IF(D1354-E1354=INDEX(Matches!$G$2:$G$201,MATCH($A1354&amp;"-1",Matches!$J$2:$J$201,0))-INDEX(Matches!$H$2:$H$201,MATCH($A1354&amp;"-1",Matches!$J$2:$J$201,0)),3,2))))),""))</f>
        <v/>
      </c>
      <c r="Y1354" s="12" t="str">
        <f aca="false">IF(OR($B1354="",F1354="",G1354=""),"",IFERROR(IF(OR(INDEX(Matches!$I$2:$I$201,MATCH($A1354&amp;"-2",Matches!$J$2:$J$201,0))="Void",INDEX(Matches!$G$2:$G$201,MATCH($A1354&amp;"-2",Matches!$J$2:$J$201,0))="",INDEX(Matches!$H$2:$H$201,MATCH($A1354&amp;"-2",Matches!$J$2:$J$201,0))=""),"",IF(AND($C1354&lt;&gt;"",INDEX(Matches!$F$2:$F$201,MATCH($A1354&amp;"-2",Matches!$J$2:$J$201,0))&lt;&gt;"",$C1354&gt;=INDEX(Matches!$F$2:$F$201,MATCH($A1354&amp;"-2",Matches!$J$2:$J$201,0))),"",IF(AND(F1354=INDEX(Matches!$G$2:$G$201,MATCH($A1354&amp;"-2",Matches!$J$2:$J$201,0)),G1354=INDEX(Matches!$H$2:$H$201,MATCH($A1354&amp;"-2",Matches!$J$2:$J$201,0))),5,IF(SIGN(F1354-G1354)&lt;&gt;SIGN(INDEX(Matches!$G$2:$G$201,MATCH($A1354&amp;"-2",Matches!$J$2:$J$201,0))-INDEX(Matches!$H$2:$H$201,MATCH($A1354&amp;"-2",Matches!$J$2:$J$201,0))),0,IF(F1354-G1354=INDEX(Matches!$G$2:$G$201,MATCH($A1354&amp;"-2",Matches!$J$2:$J$201,0))-INDEX(Matches!$H$2:$H$201,MATCH($A1354&amp;"-2",Matches!$J$2:$J$201,0)),3,2))))),""))</f>
        <v/>
      </c>
      <c r="Z1354" s="12" t="str">
        <f aca="false">IF(OR($B1354="",H1354="",I1354=""),"",IFERROR(IF(OR(INDEX(Matches!$I$2:$I$201,MATCH($A1354&amp;"-3",Matches!$J$2:$J$201,0))="Void",INDEX(Matches!$G$2:$G$201,MATCH($A1354&amp;"-3",Matches!$J$2:$J$201,0))="",INDEX(Matches!$H$2:$H$201,MATCH($A1354&amp;"-3",Matches!$J$2:$J$201,0))=""),"",IF(AND($C1354&lt;&gt;"",INDEX(Matches!$F$2:$F$201,MATCH($A1354&amp;"-3",Matches!$J$2:$J$201,0))&lt;&gt;"",$C1354&gt;=INDEX(Matches!$F$2:$F$201,MATCH($A1354&amp;"-3",Matches!$J$2:$J$201,0))),"",IF(AND(H1354=INDEX(Matches!$G$2:$G$201,MATCH($A1354&amp;"-3",Matches!$J$2:$J$201,0)),I1354=INDEX(Matches!$H$2:$H$201,MATCH($A1354&amp;"-3",Matches!$J$2:$J$201,0))),5,IF(SIGN(H1354-I1354)&lt;&gt;SIGN(INDEX(Matches!$G$2:$G$201,MATCH($A1354&amp;"-3",Matches!$J$2:$J$201,0))-INDEX(Matches!$H$2:$H$201,MATCH($A1354&amp;"-3",Matches!$J$2:$J$201,0))),0,IF(H1354-I1354=INDEX(Matches!$G$2:$G$201,MATCH($A1354&amp;"-3",Matches!$J$2:$J$201,0))-INDEX(Matches!$H$2:$H$201,MATCH($A1354&amp;"-3",Matches!$J$2:$J$201,0)),3,2))))),""))</f>
        <v/>
      </c>
      <c r="AA1354" s="12" t="str">
        <f aca="false">IF(OR($B1354="",J1354="",K1354=""),"",IFERROR(IF(OR(INDEX(Matches!$I$2:$I$201,MATCH($A1354&amp;"-4",Matches!$J$2:$J$201,0))="Void",INDEX(Matches!$G$2:$G$201,MATCH($A1354&amp;"-4",Matches!$J$2:$J$201,0))="",INDEX(Matches!$H$2:$H$201,MATCH($A1354&amp;"-4",Matches!$J$2:$J$201,0))=""),"",IF(AND($C1354&lt;&gt;"",INDEX(Matches!$F$2:$F$201,MATCH($A1354&amp;"-4",Matches!$J$2:$J$201,0))&lt;&gt;"",$C1354&gt;=INDEX(Matches!$F$2:$F$201,MATCH($A1354&amp;"-4",Matches!$J$2:$J$201,0))),"",IF(AND(J1354=INDEX(Matches!$G$2:$G$201,MATCH($A1354&amp;"-4",Matches!$J$2:$J$201,0)),K1354=INDEX(Matches!$H$2:$H$201,MATCH($A1354&amp;"-4",Matches!$J$2:$J$201,0))),5,IF(SIGN(J1354-K1354)&lt;&gt;SIGN(INDEX(Matches!$G$2:$G$201,MATCH($A1354&amp;"-4",Matches!$J$2:$J$201,0))-INDEX(Matches!$H$2:$H$201,MATCH($A1354&amp;"-4",Matches!$J$2:$J$201,0))),0,IF(J1354-K1354=INDEX(Matches!$G$2:$G$201,MATCH($A1354&amp;"-4",Matches!$J$2:$J$201,0))-INDEX(Matches!$H$2:$H$201,MATCH($A1354&amp;"-4",Matches!$J$2:$J$201,0)),3,2))))),""))</f>
        <v/>
      </c>
      <c r="AB1354" s="12" t="str">
        <f aca="false">IF(OR($B1354="",L1354="",M1354=""),"",IFERROR(IF(OR(INDEX(Matches!$I$2:$I$201,MATCH($A1354&amp;"-5",Matches!$J$2:$J$201,0))="Void",INDEX(Matches!$G$2:$G$201,MATCH($A1354&amp;"-5",Matches!$J$2:$J$201,0))="",INDEX(Matches!$H$2:$H$201,MATCH($A1354&amp;"-5",Matches!$J$2:$J$201,0))=""),"",IF(AND($C1354&lt;&gt;"",INDEX(Matches!$F$2:$F$201,MATCH($A1354&amp;"-5",Matches!$J$2:$J$201,0))&lt;&gt;"",$C1354&gt;=INDEX(Matches!$F$2:$F$201,MATCH($A1354&amp;"-5",Matches!$J$2:$J$201,0))),"",IF(AND(L1354=INDEX(Matches!$G$2:$G$201,MATCH($A1354&amp;"-5",Matches!$J$2:$J$201,0)),M1354=INDEX(Matches!$H$2:$H$201,MATCH($A1354&amp;"-5",Matches!$J$2:$J$201,0))),5,IF(SIGN(L1354-M1354)&lt;&gt;SIGN(INDEX(Matches!$G$2:$G$201,MATCH($A1354&amp;"-5",Matches!$J$2:$J$201,0))-INDEX(Matches!$H$2:$H$201,MATCH($A1354&amp;"-5",Matches!$J$2:$J$201,0))),0,IF(L1354-M1354=INDEX(Matches!$G$2:$G$201,MATCH($A1354&amp;"-5",Matches!$J$2:$J$201,0))-INDEX(Matches!$H$2:$H$201,MATCH($A1354&amp;"-5",Matches!$J$2:$J$201,0)),3,2))))),""))</f>
        <v/>
      </c>
      <c r="AC1354" s="12" t="str">
        <f aca="false">IF(OR($B1354="",N1354="",O1354=""),"",IFERROR(IF(OR(INDEX(Matches!$I$2:$I$201,MATCH($A1354&amp;"-6",Matches!$J$2:$J$201,0))="Void",INDEX(Matches!$G$2:$G$201,MATCH($A1354&amp;"-6",Matches!$J$2:$J$201,0))="",INDEX(Matches!$H$2:$H$201,MATCH($A1354&amp;"-6",Matches!$J$2:$J$201,0))=""),"",IF(AND($C1354&lt;&gt;"",INDEX(Matches!$F$2:$F$201,MATCH($A1354&amp;"-6",Matches!$J$2:$J$201,0))&lt;&gt;"",$C1354&gt;=INDEX(Matches!$F$2:$F$201,MATCH($A1354&amp;"-6",Matches!$J$2:$J$201,0))),"",IF(AND(N1354=INDEX(Matches!$G$2:$G$201,MATCH($A1354&amp;"-6",Matches!$J$2:$J$201,0)),O1354=INDEX(Matches!$H$2:$H$201,MATCH($A1354&amp;"-6",Matches!$J$2:$J$201,0))),5,IF(SIGN(N1354-O1354)&lt;&gt;SIGN(INDEX(Matches!$G$2:$G$201,MATCH($A1354&amp;"-6",Matches!$J$2:$J$201,0))-INDEX(Matches!$H$2:$H$201,MATCH($A1354&amp;"-6",Matches!$J$2:$J$201,0))),0,IF(N1354-O1354=INDEX(Matches!$G$2:$G$201,MATCH($A1354&amp;"-6",Matches!$J$2:$J$201,0))-INDEX(Matches!$H$2:$H$201,MATCH($A1354&amp;"-6",Matches!$J$2:$J$201,0)),3,2))))),""))</f>
        <v/>
      </c>
      <c r="AD1354" s="12" t="str">
        <f aca="false">IF(OR($B1354="",P1354="",Q1354=""),"",IFERROR(IF(OR(INDEX(Matches!$I$2:$I$201,MATCH($A1354&amp;"-7",Matches!$J$2:$J$201,0))="Void",INDEX(Matches!$G$2:$G$201,MATCH($A1354&amp;"-7",Matches!$J$2:$J$201,0))="",INDEX(Matches!$H$2:$H$201,MATCH($A1354&amp;"-7",Matches!$J$2:$J$201,0))=""),"",IF(AND($C1354&lt;&gt;"",INDEX(Matches!$F$2:$F$201,MATCH($A1354&amp;"-7",Matches!$J$2:$J$201,0))&lt;&gt;"",$C1354&gt;=INDEX(Matches!$F$2:$F$201,MATCH($A1354&amp;"-7",Matches!$J$2:$J$201,0))),"",IF(AND(P1354=INDEX(Matches!$G$2:$G$201,MATCH($A1354&amp;"-7",Matches!$J$2:$J$201,0)),Q1354=INDEX(Matches!$H$2:$H$201,MATCH($A1354&amp;"-7",Matches!$J$2:$J$201,0))),5,IF(SIGN(P1354-Q1354)&lt;&gt;SIGN(INDEX(Matches!$G$2:$G$201,MATCH($A1354&amp;"-7",Matches!$J$2:$J$201,0))-INDEX(Matches!$H$2:$H$201,MATCH($A1354&amp;"-7",Matches!$J$2:$J$201,0))),0,IF(P1354-Q1354=INDEX(Matches!$G$2:$G$201,MATCH($A1354&amp;"-7",Matches!$J$2:$J$201,0))-INDEX(Matches!$H$2:$H$201,MATCH($A1354&amp;"-7",Matches!$J$2:$J$201,0)),3,2))))),""))</f>
        <v/>
      </c>
      <c r="AE1354" s="12" t="str">
        <f aca="false">IF(OR($B1354="",R1354="",S1354=""),"",IFERROR(IF(OR(INDEX(Matches!$I$2:$I$201,MATCH($A1354&amp;"-8",Matches!$J$2:$J$201,0))="Void",INDEX(Matches!$G$2:$G$201,MATCH($A1354&amp;"-8",Matches!$J$2:$J$201,0))="",INDEX(Matches!$H$2:$H$201,MATCH($A1354&amp;"-8",Matches!$J$2:$J$201,0))=""),"",IF(AND($C1354&lt;&gt;"",INDEX(Matches!$F$2:$F$201,MATCH($A1354&amp;"-8",Matches!$J$2:$J$201,0))&lt;&gt;"",$C1354&gt;=INDEX(Matches!$F$2:$F$201,MATCH($A1354&amp;"-8",Matches!$J$2:$J$201,0))),"",IF(AND(R1354=INDEX(Matches!$G$2:$G$201,MATCH($A1354&amp;"-8",Matches!$J$2:$J$201,0)),S1354=INDEX(Matches!$H$2:$H$201,MATCH($A1354&amp;"-8",Matches!$J$2:$J$201,0))),5,IF(SIGN(R1354-S1354)&lt;&gt;SIGN(INDEX(Matches!$G$2:$G$201,MATCH($A1354&amp;"-8",Matches!$J$2:$J$201,0))-INDEX(Matches!$H$2:$H$201,MATCH($A1354&amp;"-8",Matches!$J$2:$J$201,0))),0,IF(R1354-S1354=INDEX(Matches!$G$2:$G$201,MATCH($A1354&amp;"-8",Matches!$J$2:$J$201,0))-INDEX(Matches!$H$2:$H$201,MATCH($A1354&amp;"-8",Matches!$J$2:$J$201,0)),3,2))))),""))</f>
        <v/>
      </c>
      <c r="AF1354" s="12" t="str">
        <f aca="false">IF(OR($B1354="",T1354="",U1354=""),"",IFERROR(IF(OR(INDEX(Matches!$I$2:$I$201,MATCH($A1354&amp;"-9",Matches!$J$2:$J$201,0))="Void",INDEX(Matches!$G$2:$G$201,MATCH($A1354&amp;"-9",Matches!$J$2:$J$201,0))="",INDEX(Matches!$H$2:$H$201,MATCH($A1354&amp;"-9",Matches!$J$2:$J$201,0))=""),"",IF(AND($C1354&lt;&gt;"",INDEX(Matches!$F$2:$F$201,MATCH($A1354&amp;"-9",Matches!$J$2:$J$201,0))&lt;&gt;"",$C1354&gt;=INDEX(Matches!$F$2:$F$201,MATCH($A1354&amp;"-9",Matches!$J$2:$J$201,0))),"",IF(AND(T1354=INDEX(Matches!$G$2:$G$201,MATCH($A1354&amp;"-9",Matches!$J$2:$J$201,0)),U1354=INDEX(Matches!$H$2:$H$201,MATCH($A1354&amp;"-9",Matches!$J$2:$J$201,0))),5,IF(SIGN(T1354-U1354)&lt;&gt;SIGN(INDEX(Matches!$G$2:$G$201,MATCH($A1354&amp;"-9",Matches!$J$2:$J$201,0))-INDEX(Matches!$H$2:$H$201,MATCH($A1354&amp;"-9",Matches!$J$2:$J$201,0))),0,IF(T1354-U1354=INDEX(Matches!$G$2:$G$201,MATCH($A1354&amp;"-9",Matches!$J$2:$J$201,0))-INDEX(Matches!$H$2:$H$201,MATCH($A1354&amp;"-9",Matches!$J$2:$J$201,0)),3,2))))),""))</f>
        <v/>
      </c>
      <c r="AG1354" s="12" t="str">
        <f aca="false">IF(OR($B1354="",V1354="",W1354=""),"",IFERROR(IF(OR(INDEX(Matches!$I$2:$I$201,MATCH($A1354&amp;"-10",Matches!$J$2:$J$201,0))="Void",INDEX(Matches!$G$2:$G$201,MATCH($A1354&amp;"-10",Matches!$J$2:$J$201,0))="",INDEX(Matches!$H$2:$H$201,MATCH($A1354&amp;"-10",Matches!$J$2:$J$201,0))=""),"",IF(AND($C1354&lt;&gt;"",INDEX(Matches!$F$2:$F$201,MATCH($A1354&amp;"-10",Matches!$J$2:$J$201,0))&lt;&gt;"",$C1354&gt;=INDEX(Matches!$F$2:$F$201,MATCH($A1354&amp;"-10",Matches!$J$2:$J$201,0))),"",IF(AND(V1354=INDEX(Matches!$G$2:$G$201,MATCH($A1354&amp;"-10",Matches!$J$2:$J$201,0)),W1354=INDEX(Matches!$H$2:$H$201,MATCH($A1354&amp;"-10",Matches!$J$2:$J$201,0))),5,IF(SIGN(V1354-W1354)&lt;&gt;SIGN(INDEX(Matches!$G$2:$G$201,MATCH($A1354&amp;"-10",Matches!$J$2:$J$201,0))-INDEX(Matches!$H$2:$H$201,MATCH($A1354&amp;"-10",Matches!$J$2:$J$201,0))),0,IF(V1354-W1354=INDEX(Matches!$G$2:$G$201,MATCH($A1354&amp;"-10",Matches!$J$2:$J$201,0))-INDEX(Matches!$H$2:$H$201,MATCH($A1354&amp;"-10",Matches!$J$2:$J$201,0)),3,2))))),""))</f>
        <v/>
      </c>
      <c r="AH1354" s="13" t="str">
        <f aca="false">IF($B1354="","",SUM(X1354:AG1354))</f>
        <v/>
      </c>
      <c r="AI1354" s="12" t="str">
        <f aca="false">IF($B1354="","",COUNTIF(X1354:AG1354,5))</f>
        <v/>
      </c>
      <c r="AJ1354" s="12" t="str">
        <f aca="false">IF($B1354="","",COUNTIF(X1354:AG1354,"&gt;=2"))</f>
        <v/>
      </c>
      <c r="AK1354" s="12" t="str">
        <f aca="false">IF($B1354="","",COUNT(X1354:AG1354))</f>
        <v/>
      </c>
    </row>
    <row r="1355" customFormat="false" ht="15" hidden="false" customHeight="false" outlineLevel="0" collapsed="false">
      <c r="A1355" s="7"/>
      <c r="B1355" s="7"/>
      <c r="C1355" s="11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12" t="str">
        <f aca="false">IF(OR($B1355="",D1355="",E1355=""),"",IFERROR(IF(OR(INDEX(Matches!$I$2:$I$201,MATCH($A1355&amp;"-1",Matches!$J$2:$J$201,0))="Void",INDEX(Matches!$G$2:$G$201,MATCH($A1355&amp;"-1",Matches!$J$2:$J$201,0))="",INDEX(Matches!$H$2:$H$201,MATCH($A1355&amp;"-1",Matches!$J$2:$J$201,0))=""),"",IF(AND($C1355&lt;&gt;"",INDEX(Matches!$F$2:$F$201,MATCH($A1355&amp;"-1",Matches!$J$2:$J$201,0))&lt;&gt;"",$C1355&gt;=INDEX(Matches!$F$2:$F$201,MATCH($A1355&amp;"-1",Matches!$J$2:$J$201,0))),"",IF(AND(D1355=INDEX(Matches!$G$2:$G$201,MATCH($A1355&amp;"-1",Matches!$J$2:$J$201,0)),E1355=INDEX(Matches!$H$2:$H$201,MATCH($A1355&amp;"-1",Matches!$J$2:$J$201,0))),5,IF(SIGN(D1355-E1355)&lt;&gt;SIGN(INDEX(Matches!$G$2:$G$201,MATCH($A1355&amp;"-1",Matches!$J$2:$J$201,0))-INDEX(Matches!$H$2:$H$201,MATCH($A1355&amp;"-1",Matches!$J$2:$J$201,0))),0,IF(D1355-E1355=INDEX(Matches!$G$2:$G$201,MATCH($A1355&amp;"-1",Matches!$J$2:$J$201,0))-INDEX(Matches!$H$2:$H$201,MATCH($A1355&amp;"-1",Matches!$J$2:$J$201,0)),3,2))))),""))</f>
        <v/>
      </c>
      <c r="Y1355" s="12" t="str">
        <f aca="false">IF(OR($B1355="",F1355="",G1355=""),"",IFERROR(IF(OR(INDEX(Matches!$I$2:$I$201,MATCH($A1355&amp;"-2",Matches!$J$2:$J$201,0))="Void",INDEX(Matches!$G$2:$G$201,MATCH($A1355&amp;"-2",Matches!$J$2:$J$201,0))="",INDEX(Matches!$H$2:$H$201,MATCH($A1355&amp;"-2",Matches!$J$2:$J$201,0))=""),"",IF(AND($C1355&lt;&gt;"",INDEX(Matches!$F$2:$F$201,MATCH($A1355&amp;"-2",Matches!$J$2:$J$201,0))&lt;&gt;"",$C1355&gt;=INDEX(Matches!$F$2:$F$201,MATCH($A1355&amp;"-2",Matches!$J$2:$J$201,0))),"",IF(AND(F1355=INDEX(Matches!$G$2:$G$201,MATCH($A1355&amp;"-2",Matches!$J$2:$J$201,0)),G1355=INDEX(Matches!$H$2:$H$201,MATCH($A1355&amp;"-2",Matches!$J$2:$J$201,0))),5,IF(SIGN(F1355-G1355)&lt;&gt;SIGN(INDEX(Matches!$G$2:$G$201,MATCH($A1355&amp;"-2",Matches!$J$2:$J$201,0))-INDEX(Matches!$H$2:$H$201,MATCH($A1355&amp;"-2",Matches!$J$2:$J$201,0))),0,IF(F1355-G1355=INDEX(Matches!$G$2:$G$201,MATCH($A1355&amp;"-2",Matches!$J$2:$J$201,0))-INDEX(Matches!$H$2:$H$201,MATCH($A1355&amp;"-2",Matches!$J$2:$J$201,0)),3,2))))),""))</f>
        <v/>
      </c>
      <c r="Z1355" s="12" t="str">
        <f aca="false">IF(OR($B1355="",H1355="",I1355=""),"",IFERROR(IF(OR(INDEX(Matches!$I$2:$I$201,MATCH($A1355&amp;"-3",Matches!$J$2:$J$201,0))="Void",INDEX(Matches!$G$2:$G$201,MATCH($A1355&amp;"-3",Matches!$J$2:$J$201,0))="",INDEX(Matches!$H$2:$H$201,MATCH($A1355&amp;"-3",Matches!$J$2:$J$201,0))=""),"",IF(AND($C1355&lt;&gt;"",INDEX(Matches!$F$2:$F$201,MATCH($A1355&amp;"-3",Matches!$J$2:$J$201,0))&lt;&gt;"",$C1355&gt;=INDEX(Matches!$F$2:$F$201,MATCH($A1355&amp;"-3",Matches!$J$2:$J$201,0))),"",IF(AND(H1355=INDEX(Matches!$G$2:$G$201,MATCH($A1355&amp;"-3",Matches!$J$2:$J$201,0)),I1355=INDEX(Matches!$H$2:$H$201,MATCH($A1355&amp;"-3",Matches!$J$2:$J$201,0))),5,IF(SIGN(H1355-I1355)&lt;&gt;SIGN(INDEX(Matches!$G$2:$G$201,MATCH($A1355&amp;"-3",Matches!$J$2:$J$201,0))-INDEX(Matches!$H$2:$H$201,MATCH($A1355&amp;"-3",Matches!$J$2:$J$201,0))),0,IF(H1355-I1355=INDEX(Matches!$G$2:$G$201,MATCH($A1355&amp;"-3",Matches!$J$2:$J$201,0))-INDEX(Matches!$H$2:$H$201,MATCH($A1355&amp;"-3",Matches!$J$2:$J$201,0)),3,2))))),""))</f>
        <v/>
      </c>
      <c r="AA1355" s="12" t="str">
        <f aca="false">IF(OR($B1355="",J1355="",K1355=""),"",IFERROR(IF(OR(INDEX(Matches!$I$2:$I$201,MATCH($A1355&amp;"-4",Matches!$J$2:$J$201,0))="Void",INDEX(Matches!$G$2:$G$201,MATCH($A1355&amp;"-4",Matches!$J$2:$J$201,0))="",INDEX(Matches!$H$2:$H$201,MATCH($A1355&amp;"-4",Matches!$J$2:$J$201,0))=""),"",IF(AND($C1355&lt;&gt;"",INDEX(Matches!$F$2:$F$201,MATCH($A1355&amp;"-4",Matches!$J$2:$J$201,0))&lt;&gt;"",$C1355&gt;=INDEX(Matches!$F$2:$F$201,MATCH($A1355&amp;"-4",Matches!$J$2:$J$201,0))),"",IF(AND(J1355=INDEX(Matches!$G$2:$G$201,MATCH($A1355&amp;"-4",Matches!$J$2:$J$201,0)),K1355=INDEX(Matches!$H$2:$H$201,MATCH($A1355&amp;"-4",Matches!$J$2:$J$201,0))),5,IF(SIGN(J1355-K1355)&lt;&gt;SIGN(INDEX(Matches!$G$2:$G$201,MATCH($A1355&amp;"-4",Matches!$J$2:$J$201,0))-INDEX(Matches!$H$2:$H$201,MATCH($A1355&amp;"-4",Matches!$J$2:$J$201,0))),0,IF(J1355-K1355=INDEX(Matches!$G$2:$G$201,MATCH($A1355&amp;"-4",Matches!$J$2:$J$201,0))-INDEX(Matches!$H$2:$H$201,MATCH($A1355&amp;"-4",Matches!$J$2:$J$201,0)),3,2))))),""))</f>
        <v/>
      </c>
      <c r="AB1355" s="12" t="str">
        <f aca="false">IF(OR($B1355="",L1355="",M1355=""),"",IFERROR(IF(OR(INDEX(Matches!$I$2:$I$201,MATCH($A1355&amp;"-5",Matches!$J$2:$J$201,0))="Void",INDEX(Matches!$G$2:$G$201,MATCH($A1355&amp;"-5",Matches!$J$2:$J$201,0))="",INDEX(Matches!$H$2:$H$201,MATCH($A1355&amp;"-5",Matches!$J$2:$J$201,0))=""),"",IF(AND($C1355&lt;&gt;"",INDEX(Matches!$F$2:$F$201,MATCH($A1355&amp;"-5",Matches!$J$2:$J$201,0))&lt;&gt;"",$C1355&gt;=INDEX(Matches!$F$2:$F$201,MATCH($A1355&amp;"-5",Matches!$J$2:$J$201,0))),"",IF(AND(L1355=INDEX(Matches!$G$2:$G$201,MATCH($A1355&amp;"-5",Matches!$J$2:$J$201,0)),M1355=INDEX(Matches!$H$2:$H$201,MATCH($A1355&amp;"-5",Matches!$J$2:$J$201,0))),5,IF(SIGN(L1355-M1355)&lt;&gt;SIGN(INDEX(Matches!$G$2:$G$201,MATCH($A1355&amp;"-5",Matches!$J$2:$J$201,0))-INDEX(Matches!$H$2:$H$201,MATCH($A1355&amp;"-5",Matches!$J$2:$J$201,0))),0,IF(L1355-M1355=INDEX(Matches!$G$2:$G$201,MATCH($A1355&amp;"-5",Matches!$J$2:$J$201,0))-INDEX(Matches!$H$2:$H$201,MATCH($A1355&amp;"-5",Matches!$J$2:$J$201,0)),3,2))))),""))</f>
        <v/>
      </c>
      <c r="AC1355" s="12" t="str">
        <f aca="false">IF(OR($B1355="",N1355="",O1355=""),"",IFERROR(IF(OR(INDEX(Matches!$I$2:$I$201,MATCH($A1355&amp;"-6",Matches!$J$2:$J$201,0))="Void",INDEX(Matches!$G$2:$G$201,MATCH($A1355&amp;"-6",Matches!$J$2:$J$201,0))="",INDEX(Matches!$H$2:$H$201,MATCH($A1355&amp;"-6",Matches!$J$2:$J$201,0))=""),"",IF(AND($C1355&lt;&gt;"",INDEX(Matches!$F$2:$F$201,MATCH($A1355&amp;"-6",Matches!$J$2:$J$201,0))&lt;&gt;"",$C1355&gt;=INDEX(Matches!$F$2:$F$201,MATCH($A1355&amp;"-6",Matches!$J$2:$J$201,0))),"",IF(AND(N1355=INDEX(Matches!$G$2:$G$201,MATCH($A1355&amp;"-6",Matches!$J$2:$J$201,0)),O1355=INDEX(Matches!$H$2:$H$201,MATCH($A1355&amp;"-6",Matches!$J$2:$J$201,0))),5,IF(SIGN(N1355-O1355)&lt;&gt;SIGN(INDEX(Matches!$G$2:$G$201,MATCH($A1355&amp;"-6",Matches!$J$2:$J$201,0))-INDEX(Matches!$H$2:$H$201,MATCH($A1355&amp;"-6",Matches!$J$2:$J$201,0))),0,IF(N1355-O1355=INDEX(Matches!$G$2:$G$201,MATCH($A1355&amp;"-6",Matches!$J$2:$J$201,0))-INDEX(Matches!$H$2:$H$201,MATCH($A1355&amp;"-6",Matches!$J$2:$J$201,0)),3,2))))),""))</f>
        <v/>
      </c>
      <c r="AD1355" s="12" t="str">
        <f aca="false">IF(OR($B1355="",P1355="",Q1355=""),"",IFERROR(IF(OR(INDEX(Matches!$I$2:$I$201,MATCH($A1355&amp;"-7",Matches!$J$2:$J$201,0))="Void",INDEX(Matches!$G$2:$G$201,MATCH($A1355&amp;"-7",Matches!$J$2:$J$201,0))="",INDEX(Matches!$H$2:$H$201,MATCH($A1355&amp;"-7",Matches!$J$2:$J$201,0))=""),"",IF(AND($C1355&lt;&gt;"",INDEX(Matches!$F$2:$F$201,MATCH($A1355&amp;"-7",Matches!$J$2:$J$201,0))&lt;&gt;"",$C1355&gt;=INDEX(Matches!$F$2:$F$201,MATCH($A1355&amp;"-7",Matches!$J$2:$J$201,0))),"",IF(AND(P1355=INDEX(Matches!$G$2:$G$201,MATCH($A1355&amp;"-7",Matches!$J$2:$J$201,0)),Q1355=INDEX(Matches!$H$2:$H$201,MATCH($A1355&amp;"-7",Matches!$J$2:$J$201,0))),5,IF(SIGN(P1355-Q1355)&lt;&gt;SIGN(INDEX(Matches!$G$2:$G$201,MATCH($A1355&amp;"-7",Matches!$J$2:$J$201,0))-INDEX(Matches!$H$2:$H$201,MATCH($A1355&amp;"-7",Matches!$J$2:$J$201,0))),0,IF(P1355-Q1355=INDEX(Matches!$G$2:$G$201,MATCH($A1355&amp;"-7",Matches!$J$2:$J$201,0))-INDEX(Matches!$H$2:$H$201,MATCH($A1355&amp;"-7",Matches!$J$2:$J$201,0)),3,2))))),""))</f>
        <v/>
      </c>
      <c r="AE1355" s="12" t="str">
        <f aca="false">IF(OR($B1355="",R1355="",S1355=""),"",IFERROR(IF(OR(INDEX(Matches!$I$2:$I$201,MATCH($A1355&amp;"-8",Matches!$J$2:$J$201,0))="Void",INDEX(Matches!$G$2:$G$201,MATCH($A1355&amp;"-8",Matches!$J$2:$J$201,0))="",INDEX(Matches!$H$2:$H$201,MATCH($A1355&amp;"-8",Matches!$J$2:$J$201,0))=""),"",IF(AND($C1355&lt;&gt;"",INDEX(Matches!$F$2:$F$201,MATCH($A1355&amp;"-8",Matches!$J$2:$J$201,0))&lt;&gt;"",$C1355&gt;=INDEX(Matches!$F$2:$F$201,MATCH($A1355&amp;"-8",Matches!$J$2:$J$201,0))),"",IF(AND(R1355=INDEX(Matches!$G$2:$G$201,MATCH($A1355&amp;"-8",Matches!$J$2:$J$201,0)),S1355=INDEX(Matches!$H$2:$H$201,MATCH($A1355&amp;"-8",Matches!$J$2:$J$201,0))),5,IF(SIGN(R1355-S1355)&lt;&gt;SIGN(INDEX(Matches!$G$2:$G$201,MATCH($A1355&amp;"-8",Matches!$J$2:$J$201,0))-INDEX(Matches!$H$2:$H$201,MATCH($A1355&amp;"-8",Matches!$J$2:$J$201,0))),0,IF(R1355-S1355=INDEX(Matches!$G$2:$G$201,MATCH($A1355&amp;"-8",Matches!$J$2:$J$201,0))-INDEX(Matches!$H$2:$H$201,MATCH($A1355&amp;"-8",Matches!$J$2:$J$201,0)),3,2))))),""))</f>
        <v/>
      </c>
      <c r="AF1355" s="12" t="str">
        <f aca="false">IF(OR($B1355="",T1355="",U1355=""),"",IFERROR(IF(OR(INDEX(Matches!$I$2:$I$201,MATCH($A1355&amp;"-9",Matches!$J$2:$J$201,0))="Void",INDEX(Matches!$G$2:$G$201,MATCH($A1355&amp;"-9",Matches!$J$2:$J$201,0))="",INDEX(Matches!$H$2:$H$201,MATCH($A1355&amp;"-9",Matches!$J$2:$J$201,0))=""),"",IF(AND($C1355&lt;&gt;"",INDEX(Matches!$F$2:$F$201,MATCH($A1355&amp;"-9",Matches!$J$2:$J$201,0))&lt;&gt;"",$C1355&gt;=INDEX(Matches!$F$2:$F$201,MATCH($A1355&amp;"-9",Matches!$J$2:$J$201,0))),"",IF(AND(T1355=INDEX(Matches!$G$2:$G$201,MATCH($A1355&amp;"-9",Matches!$J$2:$J$201,0)),U1355=INDEX(Matches!$H$2:$H$201,MATCH($A1355&amp;"-9",Matches!$J$2:$J$201,0))),5,IF(SIGN(T1355-U1355)&lt;&gt;SIGN(INDEX(Matches!$G$2:$G$201,MATCH($A1355&amp;"-9",Matches!$J$2:$J$201,0))-INDEX(Matches!$H$2:$H$201,MATCH($A1355&amp;"-9",Matches!$J$2:$J$201,0))),0,IF(T1355-U1355=INDEX(Matches!$G$2:$G$201,MATCH($A1355&amp;"-9",Matches!$J$2:$J$201,0))-INDEX(Matches!$H$2:$H$201,MATCH($A1355&amp;"-9",Matches!$J$2:$J$201,0)),3,2))))),""))</f>
        <v/>
      </c>
      <c r="AG1355" s="12" t="str">
        <f aca="false">IF(OR($B1355="",V1355="",W1355=""),"",IFERROR(IF(OR(INDEX(Matches!$I$2:$I$201,MATCH($A1355&amp;"-10",Matches!$J$2:$J$201,0))="Void",INDEX(Matches!$G$2:$G$201,MATCH($A1355&amp;"-10",Matches!$J$2:$J$201,0))="",INDEX(Matches!$H$2:$H$201,MATCH($A1355&amp;"-10",Matches!$J$2:$J$201,0))=""),"",IF(AND($C1355&lt;&gt;"",INDEX(Matches!$F$2:$F$201,MATCH($A1355&amp;"-10",Matches!$J$2:$J$201,0))&lt;&gt;"",$C1355&gt;=INDEX(Matches!$F$2:$F$201,MATCH($A1355&amp;"-10",Matches!$J$2:$J$201,0))),"",IF(AND(V1355=INDEX(Matches!$G$2:$G$201,MATCH($A1355&amp;"-10",Matches!$J$2:$J$201,0)),W1355=INDEX(Matches!$H$2:$H$201,MATCH($A1355&amp;"-10",Matches!$J$2:$J$201,0))),5,IF(SIGN(V1355-W1355)&lt;&gt;SIGN(INDEX(Matches!$G$2:$G$201,MATCH($A1355&amp;"-10",Matches!$J$2:$J$201,0))-INDEX(Matches!$H$2:$H$201,MATCH($A1355&amp;"-10",Matches!$J$2:$J$201,0))),0,IF(V1355-W1355=INDEX(Matches!$G$2:$G$201,MATCH($A1355&amp;"-10",Matches!$J$2:$J$201,0))-INDEX(Matches!$H$2:$H$201,MATCH($A1355&amp;"-10",Matches!$J$2:$J$201,0)),3,2))))),""))</f>
        <v/>
      </c>
      <c r="AH1355" s="13" t="str">
        <f aca="false">IF($B1355="","",SUM(X1355:AG1355))</f>
        <v/>
      </c>
      <c r="AI1355" s="12" t="str">
        <f aca="false">IF($B1355="","",COUNTIF(X1355:AG1355,5))</f>
        <v/>
      </c>
      <c r="AJ1355" s="12" t="str">
        <f aca="false">IF($B1355="","",COUNTIF(X1355:AG1355,"&gt;=2"))</f>
        <v/>
      </c>
      <c r="AK1355" s="12" t="str">
        <f aca="false">IF($B1355="","",COUNT(X1355:AG1355))</f>
        <v/>
      </c>
    </row>
    <row r="1356" customFormat="false" ht="15" hidden="false" customHeight="false" outlineLevel="0" collapsed="false">
      <c r="A1356" s="7"/>
      <c r="B1356" s="7"/>
      <c r="C1356" s="11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12" t="str">
        <f aca="false">IF(OR($B1356="",D1356="",E1356=""),"",IFERROR(IF(OR(INDEX(Matches!$I$2:$I$201,MATCH($A1356&amp;"-1",Matches!$J$2:$J$201,0))="Void",INDEX(Matches!$G$2:$G$201,MATCH($A1356&amp;"-1",Matches!$J$2:$J$201,0))="",INDEX(Matches!$H$2:$H$201,MATCH($A1356&amp;"-1",Matches!$J$2:$J$201,0))=""),"",IF(AND($C1356&lt;&gt;"",INDEX(Matches!$F$2:$F$201,MATCH($A1356&amp;"-1",Matches!$J$2:$J$201,0))&lt;&gt;"",$C1356&gt;=INDEX(Matches!$F$2:$F$201,MATCH($A1356&amp;"-1",Matches!$J$2:$J$201,0))),"",IF(AND(D1356=INDEX(Matches!$G$2:$G$201,MATCH($A1356&amp;"-1",Matches!$J$2:$J$201,0)),E1356=INDEX(Matches!$H$2:$H$201,MATCH($A1356&amp;"-1",Matches!$J$2:$J$201,0))),5,IF(SIGN(D1356-E1356)&lt;&gt;SIGN(INDEX(Matches!$G$2:$G$201,MATCH($A1356&amp;"-1",Matches!$J$2:$J$201,0))-INDEX(Matches!$H$2:$H$201,MATCH($A1356&amp;"-1",Matches!$J$2:$J$201,0))),0,IF(D1356-E1356=INDEX(Matches!$G$2:$G$201,MATCH($A1356&amp;"-1",Matches!$J$2:$J$201,0))-INDEX(Matches!$H$2:$H$201,MATCH($A1356&amp;"-1",Matches!$J$2:$J$201,0)),3,2))))),""))</f>
        <v/>
      </c>
      <c r="Y1356" s="12" t="str">
        <f aca="false">IF(OR($B1356="",F1356="",G1356=""),"",IFERROR(IF(OR(INDEX(Matches!$I$2:$I$201,MATCH($A1356&amp;"-2",Matches!$J$2:$J$201,0))="Void",INDEX(Matches!$G$2:$G$201,MATCH($A1356&amp;"-2",Matches!$J$2:$J$201,0))="",INDEX(Matches!$H$2:$H$201,MATCH($A1356&amp;"-2",Matches!$J$2:$J$201,0))=""),"",IF(AND($C1356&lt;&gt;"",INDEX(Matches!$F$2:$F$201,MATCH($A1356&amp;"-2",Matches!$J$2:$J$201,0))&lt;&gt;"",$C1356&gt;=INDEX(Matches!$F$2:$F$201,MATCH($A1356&amp;"-2",Matches!$J$2:$J$201,0))),"",IF(AND(F1356=INDEX(Matches!$G$2:$G$201,MATCH($A1356&amp;"-2",Matches!$J$2:$J$201,0)),G1356=INDEX(Matches!$H$2:$H$201,MATCH($A1356&amp;"-2",Matches!$J$2:$J$201,0))),5,IF(SIGN(F1356-G1356)&lt;&gt;SIGN(INDEX(Matches!$G$2:$G$201,MATCH($A1356&amp;"-2",Matches!$J$2:$J$201,0))-INDEX(Matches!$H$2:$H$201,MATCH($A1356&amp;"-2",Matches!$J$2:$J$201,0))),0,IF(F1356-G1356=INDEX(Matches!$G$2:$G$201,MATCH($A1356&amp;"-2",Matches!$J$2:$J$201,0))-INDEX(Matches!$H$2:$H$201,MATCH($A1356&amp;"-2",Matches!$J$2:$J$201,0)),3,2))))),""))</f>
        <v/>
      </c>
      <c r="Z1356" s="12" t="str">
        <f aca="false">IF(OR($B1356="",H1356="",I1356=""),"",IFERROR(IF(OR(INDEX(Matches!$I$2:$I$201,MATCH($A1356&amp;"-3",Matches!$J$2:$J$201,0))="Void",INDEX(Matches!$G$2:$G$201,MATCH($A1356&amp;"-3",Matches!$J$2:$J$201,0))="",INDEX(Matches!$H$2:$H$201,MATCH($A1356&amp;"-3",Matches!$J$2:$J$201,0))=""),"",IF(AND($C1356&lt;&gt;"",INDEX(Matches!$F$2:$F$201,MATCH($A1356&amp;"-3",Matches!$J$2:$J$201,0))&lt;&gt;"",$C1356&gt;=INDEX(Matches!$F$2:$F$201,MATCH($A1356&amp;"-3",Matches!$J$2:$J$201,0))),"",IF(AND(H1356=INDEX(Matches!$G$2:$G$201,MATCH($A1356&amp;"-3",Matches!$J$2:$J$201,0)),I1356=INDEX(Matches!$H$2:$H$201,MATCH($A1356&amp;"-3",Matches!$J$2:$J$201,0))),5,IF(SIGN(H1356-I1356)&lt;&gt;SIGN(INDEX(Matches!$G$2:$G$201,MATCH($A1356&amp;"-3",Matches!$J$2:$J$201,0))-INDEX(Matches!$H$2:$H$201,MATCH($A1356&amp;"-3",Matches!$J$2:$J$201,0))),0,IF(H1356-I1356=INDEX(Matches!$G$2:$G$201,MATCH($A1356&amp;"-3",Matches!$J$2:$J$201,0))-INDEX(Matches!$H$2:$H$201,MATCH($A1356&amp;"-3",Matches!$J$2:$J$201,0)),3,2))))),""))</f>
        <v/>
      </c>
      <c r="AA1356" s="12" t="str">
        <f aca="false">IF(OR($B1356="",J1356="",K1356=""),"",IFERROR(IF(OR(INDEX(Matches!$I$2:$I$201,MATCH($A1356&amp;"-4",Matches!$J$2:$J$201,0))="Void",INDEX(Matches!$G$2:$G$201,MATCH($A1356&amp;"-4",Matches!$J$2:$J$201,0))="",INDEX(Matches!$H$2:$H$201,MATCH($A1356&amp;"-4",Matches!$J$2:$J$201,0))=""),"",IF(AND($C1356&lt;&gt;"",INDEX(Matches!$F$2:$F$201,MATCH($A1356&amp;"-4",Matches!$J$2:$J$201,0))&lt;&gt;"",$C1356&gt;=INDEX(Matches!$F$2:$F$201,MATCH($A1356&amp;"-4",Matches!$J$2:$J$201,0))),"",IF(AND(J1356=INDEX(Matches!$G$2:$G$201,MATCH($A1356&amp;"-4",Matches!$J$2:$J$201,0)),K1356=INDEX(Matches!$H$2:$H$201,MATCH($A1356&amp;"-4",Matches!$J$2:$J$201,0))),5,IF(SIGN(J1356-K1356)&lt;&gt;SIGN(INDEX(Matches!$G$2:$G$201,MATCH($A1356&amp;"-4",Matches!$J$2:$J$201,0))-INDEX(Matches!$H$2:$H$201,MATCH($A1356&amp;"-4",Matches!$J$2:$J$201,0))),0,IF(J1356-K1356=INDEX(Matches!$G$2:$G$201,MATCH($A1356&amp;"-4",Matches!$J$2:$J$201,0))-INDEX(Matches!$H$2:$H$201,MATCH($A1356&amp;"-4",Matches!$J$2:$J$201,0)),3,2))))),""))</f>
        <v/>
      </c>
      <c r="AB1356" s="12" t="str">
        <f aca="false">IF(OR($B1356="",L1356="",M1356=""),"",IFERROR(IF(OR(INDEX(Matches!$I$2:$I$201,MATCH($A1356&amp;"-5",Matches!$J$2:$J$201,0))="Void",INDEX(Matches!$G$2:$G$201,MATCH($A1356&amp;"-5",Matches!$J$2:$J$201,0))="",INDEX(Matches!$H$2:$H$201,MATCH($A1356&amp;"-5",Matches!$J$2:$J$201,0))=""),"",IF(AND($C1356&lt;&gt;"",INDEX(Matches!$F$2:$F$201,MATCH($A1356&amp;"-5",Matches!$J$2:$J$201,0))&lt;&gt;"",$C1356&gt;=INDEX(Matches!$F$2:$F$201,MATCH($A1356&amp;"-5",Matches!$J$2:$J$201,0))),"",IF(AND(L1356=INDEX(Matches!$G$2:$G$201,MATCH($A1356&amp;"-5",Matches!$J$2:$J$201,0)),M1356=INDEX(Matches!$H$2:$H$201,MATCH($A1356&amp;"-5",Matches!$J$2:$J$201,0))),5,IF(SIGN(L1356-M1356)&lt;&gt;SIGN(INDEX(Matches!$G$2:$G$201,MATCH($A1356&amp;"-5",Matches!$J$2:$J$201,0))-INDEX(Matches!$H$2:$H$201,MATCH($A1356&amp;"-5",Matches!$J$2:$J$201,0))),0,IF(L1356-M1356=INDEX(Matches!$G$2:$G$201,MATCH($A1356&amp;"-5",Matches!$J$2:$J$201,0))-INDEX(Matches!$H$2:$H$201,MATCH($A1356&amp;"-5",Matches!$J$2:$J$201,0)),3,2))))),""))</f>
        <v/>
      </c>
      <c r="AC1356" s="12" t="str">
        <f aca="false">IF(OR($B1356="",N1356="",O1356=""),"",IFERROR(IF(OR(INDEX(Matches!$I$2:$I$201,MATCH($A1356&amp;"-6",Matches!$J$2:$J$201,0))="Void",INDEX(Matches!$G$2:$G$201,MATCH($A1356&amp;"-6",Matches!$J$2:$J$201,0))="",INDEX(Matches!$H$2:$H$201,MATCH($A1356&amp;"-6",Matches!$J$2:$J$201,0))=""),"",IF(AND($C1356&lt;&gt;"",INDEX(Matches!$F$2:$F$201,MATCH($A1356&amp;"-6",Matches!$J$2:$J$201,0))&lt;&gt;"",$C1356&gt;=INDEX(Matches!$F$2:$F$201,MATCH($A1356&amp;"-6",Matches!$J$2:$J$201,0))),"",IF(AND(N1356=INDEX(Matches!$G$2:$G$201,MATCH($A1356&amp;"-6",Matches!$J$2:$J$201,0)),O1356=INDEX(Matches!$H$2:$H$201,MATCH($A1356&amp;"-6",Matches!$J$2:$J$201,0))),5,IF(SIGN(N1356-O1356)&lt;&gt;SIGN(INDEX(Matches!$G$2:$G$201,MATCH($A1356&amp;"-6",Matches!$J$2:$J$201,0))-INDEX(Matches!$H$2:$H$201,MATCH($A1356&amp;"-6",Matches!$J$2:$J$201,0))),0,IF(N1356-O1356=INDEX(Matches!$G$2:$G$201,MATCH($A1356&amp;"-6",Matches!$J$2:$J$201,0))-INDEX(Matches!$H$2:$H$201,MATCH($A1356&amp;"-6",Matches!$J$2:$J$201,0)),3,2))))),""))</f>
        <v/>
      </c>
      <c r="AD1356" s="12" t="str">
        <f aca="false">IF(OR($B1356="",P1356="",Q1356=""),"",IFERROR(IF(OR(INDEX(Matches!$I$2:$I$201,MATCH($A1356&amp;"-7",Matches!$J$2:$J$201,0))="Void",INDEX(Matches!$G$2:$G$201,MATCH($A1356&amp;"-7",Matches!$J$2:$J$201,0))="",INDEX(Matches!$H$2:$H$201,MATCH($A1356&amp;"-7",Matches!$J$2:$J$201,0))=""),"",IF(AND($C1356&lt;&gt;"",INDEX(Matches!$F$2:$F$201,MATCH($A1356&amp;"-7",Matches!$J$2:$J$201,0))&lt;&gt;"",$C1356&gt;=INDEX(Matches!$F$2:$F$201,MATCH($A1356&amp;"-7",Matches!$J$2:$J$201,0))),"",IF(AND(P1356=INDEX(Matches!$G$2:$G$201,MATCH($A1356&amp;"-7",Matches!$J$2:$J$201,0)),Q1356=INDEX(Matches!$H$2:$H$201,MATCH($A1356&amp;"-7",Matches!$J$2:$J$201,0))),5,IF(SIGN(P1356-Q1356)&lt;&gt;SIGN(INDEX(Matches!$G$2:$G$201,MATCH($A1356&amp;"-7",Matches!$J$2:$J$201,0))-INDEX(Matches!$H$2:$H$201,MATCH($A1356&amp;"-7",Matches!$J$2:$J$201,0))),0,IF(P1356-Q1356=INDEX(Matches!$G$2:$G$201,MATCH($A1356&amp;"-7",Matches!$J$2:$J$201,0))-INDEX(Matches!$H$2:$H$201,MATCH($A1356&amp;"-7",Matches!$J$2:$J$201,0)),3,2))))),""))</f>
        <v/>
      </c>
      <c r="AE1356" s="12" t="str">
        <f aca="false">IF(OR($B1356="",R1356="",S1356=""),"",IFERROR(IF(OR(INDEX(Matches!$I$2:$I$201,MATCH($A1356&amp;"-8",Matches!$J$2:$J$201,0))="Void",INDEX(Matches!$G$2:$G$201,MATCH($A1356&amp;"-8",Matches!$J$2:$J$201,0))="",INDEX(Matches!$H$2:$H$201,MATCH($A1356&amp;"-8",Matches!$J$2:$J$201,0))=""),"",IF(AND($C1356&lt;&gt;"",INDEX(Matches!$F$2:$F$201,MATCH($A1356&amp;"-8",Matches!$J$2:$J$201,0))&lt;&gt;"",$C1356&gt;=INDEX(Matches!$F$2:$F$201,MATCH($A1356&amp;"-8",Matches!$J$2:$J$201,0))),"",IF(AND(R1356=INDEX(Matches!$G$2:$G$201,MATCH($A1356&amp;"-8",Matches!$J$2:$J$201,0)),S1356=INDEX(Matches!$H$2:$H$201,MATCH($A1356&amp;"-8",Matches!$J$2:$J$201,0))),5,IF(SIGN(R1356-S1356)&lt;&gt;SIGN(INDEX(Matches!$G$2:$G$201,MATCH($A1356&amp;"-8",Matches!$J$2:$J$201,0))-INDEX(Matches!$H$2:$H$201,MATCH($A1356&amp;"-8",Matches!$J$2:$J$201,0))),0,IF(R1356-S1356=INDEX(Matches!$G$2:$G$201,MATCH($A1356&amp;"-8",Matches!$J$2:$J$201,0))-INDEX(Matches!$H$2:$H$201,MATCH($A1356&amp;"-8",Matches!$J$2:$J$201,0)),3,2))))),""))</f>
        <v/>
      </c>
      <c r="AF1356" s="12" t="str">
        <f aca="false">IF(OR($B1356="",T1356="",U1356=""),"",IFERROR(IF(OR(INDEX(Matches!$I$2:$I$201,MATCH($A1356&amp;"-9",Matches!$J$2:$J$201,0))="Void",INDEX(Matches!$G$2:$G$201,MATCH($A1356&amp;"-9",Matches!$J$2:$J$201,0))="",INDEX(Matches!$H$2:$H$201,MATCH($A1356&amp;"-9",Matches!$J$2:$J$201,0))=""),"",IF(AND($C1356&lt;&gt;"",INDEX(Matches!$F$2:$F$201,MATCH($A1356&amp;"-9",Matches!$J$2:$J$201,0))&lt;&gt;"",$C1356&gt;=INDEX(Matches!$F$2:$F$201,MATCH($A1356&amp;"-9",Matches!$J$2:$J$201,0))),"",IF(AND(T1356=INDEX(Matches!$G$2:$G$201,MATCH($A1356&amp;"-9",Matches!$J$2:$J$201,0)),U1356=INDEX(Matches!$H$2:$H$201,MATCH($A1356&amp;"-9",Matches!$J$2:$J$201,0))),5,IF(SIGN(T1356-U1356)&lt;&gt;SIGN(INDEX(Matches!$G$2:$G$201,MATCH($A1356&amp;"-9",Matches!$J$2:$J$201,0))-INDEX(Matches!$H$2:$H$201,MATCH($A1356&amp;"-9",Matches!$J$2:$J$201,0))),0,IF(T1356-U1356=INDEX(Matches!$G$2:$G$201,MATCH($A1356&amp;"-9",Matches!$J$2:$J$201,0))-INDEX(Matches!$H$2:$H$201,MATCH($A1356&amp;"-9",Matches!$J$2:$J$201,0)),3,2))))),""))</f>
        <v/>
      </c>
      <c r="AG1356" s="12" t="str">
        <f aca="false">IF(OR($B1356="",V1356="",W1356=""),"",IFERROR(IF(OR(INDEX(Matches!$I$2:$I$201,MATCH($A1356&amp;"-10",Matches!$J$2:$J$201,0))="Void",INDEX(Matches!$G$2:$G$201,MATCH($A1356&amp;"-10",Matches!$J$2:$J$201,0))="",INDEX(Matches!$H$2:$H$201,MATCH($A1356&amp;"-10",Matches!$J$2:$J$201,0))=""),"",IF(AND($C1356&lt;&gt;"",INDEX(Matches!$F$2:$F$201,MATCH($A1356&amp;"-10",Matches!$J$2:$J$201,0))&lt;&gt;"",$C1356&gt;=INDEX(Matches!$F$2:$F$201,MATCH($A1356&amp;"-10",Matches!$J$2:$J$201,0))),"",IF(AND(V1356=INDEX(Matches!$G$2:$G$201,MATCH($A1356&amp;"-10",Matches!$J$2:$J$201,0)),W1356=INDEX(Matches!$H$2:$H$201,MATCH($A1356&amp;"-10",Matches!$J$2:$J$201,0))),5,IF(SIGN(V1356-W1356)&lt;&gt;SIGN(INDEX(Matches!$G$2:$G$201,MATCH($A1356&amp;"-10",Matches!$J$2:$J$201,0))-INDEX(Matches!$H$2:$H$201,MATCH($A1356&amp;"-10",Matches!$J$2:$J$201,0))),0,IF(V1356-W1356=INDEX(Matches!$G$2:$G$201,MATCH($A1356&amp;"-10",Matches!$J$2:$J$201,0))-INDEX(Matches!$H$2:$H$201,MATCH($A1356&amp;"-10",Matches!$J$2:$J$201,0)),3,2))))),""))</f>
        <v/>
      </c>
      <c r="AH1356" s="13" t="str">
        <f aca="false">IF($B1356="","",SUM(X1356:AG1356))</f>
        <v/>
      </c>
      <c r="AI1356" s="12" t="str">
        <f aca="false">IF($B1356="","",COUNTIF(X1356:AG1356,5))</f>
        <v/>
      </c>
      <c r="AJ1356" s="12" t="str">
        <f aca="false">IF($B1356="","",COUNTIF(X1356:AG1356,"&gt;=2"))</f>
        <v/>
      </c>
      <c r="AK1356" s="12" t="str">
        <f aca="false">IF($B1356="","",COUNT(X1356:AG1356))</f>
        <v/>
      </c>
    </row>
    <row r="1357" customFormat="false" ht="15" hidden="false" customHeight="false" outlineLevel="0" collapsed="false">
      <c r="A1357" s="7"/>
      <c r="B1357" s="7"/>
      <c r="C1357" s="11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12" t="str">
        <f aca="false">IF(OR($B1357="",D1357="",E1357=""),"",IFERROR(IF(OR(INDEX(Matches!$I$2:$I$201,MATCH($A1357&amp;"-1",Matches!$J$2:$J$201,0))="Void",INDEX(Matches!$G$2:$G$201,MATCH($A1357&amp;"-1",Matches!$J$2:$J$201,0))="",INDEX(Matches!$H$2:$H$201,MATCH($A1357&amp;"-1",Matches!$J$2:$J$201,0))=""),"",IF(AND($C1357&lt;&gt;"",INDEX(Matches!$F$2:$F$201,MATCH($A1357&amp;"-1",Matches!$J$2:$J$201,0))&lt;&gt;"",$C1357&gt;=INDEX(Matches!$F$2:$F$201,MATCH($A1357&amp;"-1",Matches!$J$2:$J$201,0))),"",IF(AND(D1357=INDEX(Matches!$G$2:$G$201,MATCH($A1357&amp;"-1",Matches!$J$2:$J$201,0)),E1357=INDEX(Matches!$H$2:$H$201,MATCH($A1357&amp;"-1",Matches!$J$2:$J$201,0))),5,IF(SIGN(D1357-E1357)&lt;&gt;SIGN(INDEX(Matches!$G$2:$G$201,MATCH($A1357&amp;"-1",Matches!$J$2:$J$201,0))-INDEX(Matches!$H$2:$H$201,MATCH($A1357&amp;"-1",Matches!$J$2:$J$201,0))),0,IF(D1357-E1357=INDEX(Matches!$G$2:$G$201,MATCH($A1357&amp;"-1",Matches!$J$2:$J$201,0))-INDEX(Matches!$H$2:$H$201,MATCH($A1357&amp;"-1",Matches!$J$2:$J$201,0)),3,2))))),""))</f>
        <v/>
      </c>
      <c r="Y1357" s="12" t="str">
        <f aca="false">IF(OR($B1357="",F1357="",G1357=""),"",IFERROR(IF(OR(INDEX(Matches!$I$2:$I$201,MATCH($A1357&amp;"-2",Matches!$J$2:$J$201,0))="Void",INDEX(Matches!$G$2:$G$201,MATCH($A1357&amp;"-2",Matches!$J$2:$J$201,0))="",INDEX(Matches!$H$2:$H$201,MATCH($A1357&amp;"-2",Matches!$J$2:$J$201,0))=""),"",IF(AND($C1357&lt;&gt;"",INDEX(Matches!$F$2:$F$201,MATCH($A1357&amp;"-2",Matches!$J$2:$J$201,0))&lt;&gt;"",$C1357&gt;=INDEX(Matches!$F$2:$F$201,MATCH($A1357&amp;"-2",Matches!$J$2:$J$201,0))),"",IF(AND(F1357=INDEX(Matches!$G$2:$G$201,MATCH($A1357&amp;"-2",Matches!$J$2:$J$201,0)),G1357=INDEX(Matches!$H$2:$H$201,MATCH($A1357&amp;"-2",Matches!$J$2:$J$201,0))),5,IF(SIGN(F1357-G1357)&lt;&gt;SIGN(INDEX(Matches!$G$2:$G$201,MATCH($A1357&amp;"-2",Matches!$J$2:$J$201,0))-INDEX(Matches!$H$2:$H$201,MATCH($A1357&amp;"-2",Matches!$J$2:$J$201,0))),0,IF(F1357-G1357=INDEX(Matches!$G$2:$G$201,MATCH($A1357&amp;"-2",Matches!$J$2:$J$201,0))-INDEX(Matches!$H$2:$H$201,MATCH($A1357&amp;"-2",Matches!$J$2:$J$201,0)),3,2))))),""))</f>
        <v/>
      </c>
      <c r="Z1357" s="12" t="str">
        <f aca="false">IF(OR($B1357="",H1357="",I1357=""),"",IFERROR(IF(OR(INDEX(Matches!$I$2:$I$201,MATCH($A1357&amp;"-3",Matches!$J$2:$J$201,0))="Void",INDEX(Matches!$G$2:$G$201,MATCH($A1357&amp;"-3",Matches!$J$2:$J$201,0))="",INDEX(Matches!$H$2:$H$201,MATCH($A1357&amp;"-3",Matches!$J$2:$J$201,0))=""),"",IF(AND($C1357&lt;&gt;"",INDEX(Matches!$F$2:$F$201,MATCH($A1357&amp;"-3",Matches!$J$2:$J$201,0))&lt;&gt;"",$C1357&gt;=INDEX(Matches!$F$2:$F$201,MATCH($A1357&amp;"-3",Matches!$J$2:$J$201,0))),"",IF(AND(H1357=INDEX(Matches!$G$2:$G$201,MATCH($A1357&amp;"-3",Matches!$J$2:$J$201,0)),I1357=INDEX(Matches!$H$2:$H$201,MATCH($A1357&amp;"-3",Matches!$J$2:$J$201,0))),5,IF(SIGN(H1357-I1357)&lt;&gt;SIGN(INDEX(Matches!$G$2:$G$201,MATCH($A1357&amp;"-3",Matches!$J$2:$J$201,0))-INDEX(Matches!$H$2:$H$201,MATCH($A1357&amp;"-3",Matches!$J$2:$J$201,0))),0,IF(H1357-I1357=INDEX(Matches!$G$2:$G$201,MATCH($A1357&amp;"-3",Matches!$J$2:$J$201,0))-INDEX(Matches!$H$2:$H$201,MATCH($A1357&amp;"-3",Matches!$J$2:$J$201,0)),3,2))))),""))</f>
        <v/>
      </c>
      <c r="AA1357" s="12" t="str">
        <f aca="false">IF(OR($B1357="",J1357="",K1357=""),"",IFERROR(IF(OR(INDEX(Matches!$I$2:$I$201,MATCH($A1357&amp;"-4",Matches!$J$2:$J$201,0))="Void",INDEX(Matches!$G$2:$G$201,MATCH($A1357&amp;"-4",Matches!$J$2:$J$201,0))="",INDEX(Matches!$H$2:$H$201,MATCH($A1357&amp;"-4",Matches!$J$2:$J$201,0))=""),"",IF(AND($C1357&lt;&gt;"",INDEX(Matches!$F$2:$F$201,MATCH($A1357&amp;"-4",Matches!$J$2:$J$201,0))&lt;&gt;"",$C1357&gt;=INDEX(Matches!$F$2:$F$201,MATCH($A1357&amp;"-4",Matches!$J$2:$J$201,0))),"",IF(AND(J1357=INDEX(Matches!$G$2:$G$201,MATCH($A1357&amp;"-4",Matches!$J$2:$J$201,0)),K1357=INDEX(Matches!$H$2:$H$201,MATCH($A1357&amp;"-4",Matches!$J$2:$J$201,0))),5,IF(SIGN(J1357-K1357)&lt;&gt;SIGN(INDEX(Matches!$G$2:$G$201,MATCH($A1357&amp;"-4",Matches!$J$2:$J$201,0))-INDEX(Matches!$H$2:$H$201,MATCH($A1357&amp;"-4",Matches!$J$2:$J$201,0))),0,IF(J1357-K1357=INDEX(Matches!$G$2:$G$201,MATCH($A1357&amp;"-4",Matches!$J$2:$J$201,0))-INDEX(Matches!$H$2:$H$201,MATCH($A1357&amp;"-4",Matches!$J$2:$J$201,0)),3,2))))),""))</f>
        <v/>
      </c>
      <c r="AB1357" s="12" t="str">
        <f aca="false">IF(OR($B1357="",L1357="",M1357=""),"",IFERROR(IF(OR(INDEX(Matches!$I$2:$I$201,MATCH($A1357&amp;"-5",Matches!$J$2:$J$201,0))="Void",INDEX(Matches!$G$2:$G$201,MATCH($A1357&amp;"-5",Matches!$J$2:$J$201,0))="",INDEX(Matches!$H$2:$H$201,MATCH($A1357&amp;"-5",Matches!$J$2:$J$201,0))=""),"",IF(AND($C1357&lt;&gt;"",INDEX(Matches!$F$2:$F$201,MATCH($A1357&amp;"-5",Matches!$J$2:$J$201,0))&lt;&gt;"",$C1357&gt;=INDEX(Matches!$F$2:$F$201,MATCH($A1357&amp;"-5",Matches!$J$2:$J$201,0))),"",IF(AND(L1357=INDEX(Matches!$G$2:$G$201,MATCH($A1357&amp;"-5",Matches!$J$2:$J$201,0)),M1357=INDEX(Matches!$H$2:$H$201,MATCH($A1357&amp;"-5",Matches!$J$2:$J$201,0))),5,IF(SIGN(L1357-M1357)&lt;&gt;SIGN(INDEX(Matches!$G$2:$G$201,MATCH($A1357&amp;"-5",Matches!$J$2:$J$201,0))-INDEX(Matches!$H$2:$H$201,MATCH($A1357&amp;"-5",Matches!$J$2:$J$201,0))),0,IF(L1357-M1357=INDEX(Matches!$G$2:$G$201,MATCH($A1357&amp;"-5",Matches!$J$2:$J$201,0))-INDEX(Matches!$H$2:$H$201,MATCH($A1357&amp;"-5",Matches!$J$2:$J$201,0)),3,2))))),""))</f>
        <v/>
      </c>
      <c r="AC1357" s="12" t="str">
        <f aca="false">IF(OR($B1357="",N1357="",O1357=""),"",IFERROR(IF(OR(INDEX(Matches!$I$2:$I$201,MATCH($A1357&amp;"-6",Matches!$J$2:$J$201,0))="Void",INDEX(Matches!$G$2:$G$201,MATCH($A1357&amp;"-6",Matches!$J$2:$J$201,0))="",INDEX(Matches!$H$2:$H$201,MATCH($A1357&amp;"-6",Matches!$J$2:$J$201,0))=""),"",IF(AND($C1357&lt;&gt;"",INDEX(Matches!$F$2:$F$201,MATCH($A1357&amp;"-6",Matches!$J$2:$J$201,0))&lt;&gt;"",$C1357&gt;=INDEX(Matches!$F$2:$F$201,MATCH($A1357&amp;"-6",Matches!$J$2:$J$201,0))),"",IF(AND(N1357=INDEX(Matches!$G$2:$G$201,MATCH($A1357&amp;"-6",Matches!$J$2:$J$201,0)),O1357=INDEX(Matches!$H$2:$H$201,MATCH($A1357&amp;"-6",Matches!$J$2:$J$201,0))),5,IF(SIGN(N1357-O1357)&lt;&gt;SIGN(INDEX(Matches!$G$2:$G$201,MATCH($A1357&amp;"-6",Matches!$J$2:$J$201,0))-INDEX(Matches!$H$2:$H$201,MATCH($A1357&amp;"-6",Matches!$J$2:$J$201,0))),0,IF(N1357-O1357=INDEX(Matches!$G$2:$G$201,MATCH($A1357&amp;"-6",Matches!$J$2:$J$201,0))-INDEX(Matches!$H$2:$H$201,MATCH($A1357&amp;"-6",Matches!$J$2:$J$201,0)),3,2))))),""))</f>
        <v/>
      </c>
      <c r="AD1357" s="12" t="str">
        <f aca="false">IF(OR($B1357="",P1357="",Q1357=""),"",IFERROR(IF(OR(INDEX(Matches!$I$2:$I$201,MATCH($A1357&amp;"-7",Matches!$J$2:$J$201,0))="Void",INDEX(Matches!$G$2:$G$201,MATCH($A1357&amp;"-7",Matches!$J$2:$J$201,0))="",INDEX(Matches!$H$2:$H$201,MATCH($A1357&amp;"-7",Matches!$J$2:$J$201,0))=""),"",IF(AND($C1357&lt;&gt;"",INDEX(Matches!$F$2:$F$201,MATCH($A1357&amp;"-7",Matches!$J$2:$J$201,0))&lt;&gt;"",$C1357&gt;=INDEX(Matches!$F$2:$F$201,MATCH($A1357&amp;"-7",Matches!$J$2:$J$201,0))),"",IF(AND(P1357=INDEX(Matches!$G$2:$G$201,MATCH($A1357&amp;"-7",Matches!$J$2:$J$201,0)),Q1357=INDEX(Matches!$H$2:$H$201,MATCH($A1357&amp;"-7",Matches!$J$2:$J$201,0))),5,IF(SIGN(P1357-Q1357)&lt;&gt;SIGN(INDEX(Matches!$G$2:$G$201,MATCH($A1357&amp;"-7",Matches!$J$2:$J$201,0))-INDEX(Matches!$H$2:$H$201,MATCH($A1357&amp;"-7",Matches!$J$2:$J$201,0))),0,IF(P1357-Q1357=INDEX(Matches!$G$2:$G$201,MATCH($A1357&amp;"-7",Matches!$J$2:$J$201,0))-INDEX(Matches!$H$2:$H$201,MATCH($A1357&amp;"-7",Matches!$J$2:$J$201,0)),3,2))))),""))</f>
        <v/>
      </c>
      <c r="AE1357" s="12" t="str">
        <f aca="false">IF(OR($B1357="",R1357="",S1357=""),"",IFERROR(IF(OR(INDEX(Matches!$I$2:$I$201,MATCH($A1357&amp;"-8",Matches!$J$2:$J$201,0))="Void",INDEX(Matches!$G$2:$G$201,MATCH($A1357&amp;"-8",Matches!$J$2:$J$201,0))="",INDEX(Matches!$H$2:$H$201,MATCH($A1357&amp;"-8",Matches!$J$2:$J$201,0))=""),"",IF(AND($C1357&lt;&gt;"",INDEX(Matches!$F$2:$F$201,MATCH($A1357&amp;"-8",Matches!$J$2:$J$201,0))&lt;&gt;"",$C1357&gt;=INDEX(Matches!$F$2:$F$201,MATCH($A1357&amp;"-8",Matches!$J$2:$J$201,0))),"",IF(AND(R1357=INDEX(Matches!$G$2:$G$201,MATCH($A1357&amp;"-8",Matches!$J$2:$J$201,0)),S1357=INDEX(Matches!$H$2:$H$201,MATCH($A1357&amp;"-8",Matches!$J$2:$J$201,0))),5,IF(SIGN(R1357-S1357)&lt;&gt;SIGN(INDEX(Matches!$G$2:$G$201,MATCH($A1357&amp;"-8",Matches!$J$2:$J$201,0))-INDEX(Matches!$H$2:$H$201,MATCH($A1357&amp;"-8",Matches!$J$2:$J$201,0))),0,IF(R1357-S1357=INDEX(Matches!$G$2:$G$201,MATCH($A1357&amp;"-8",Matches!$J$2:$J$201,0))-INDEX(Matches!$H$2:$H$201,MATCH($A1357&amp;"-8",Matches!$J$2:$J$201,0)),3,2))))),""))</f>
        <v/>
      </c>
      <c r="AF1357" s="12" t="str">
        <f aca="false">IF(OR($B1357="",T1357="",U1357=""),"",IFERROR(IF(OR(INDEX(Matches!$I$2:$I$201,MATCH($A1357&amp;"-9",Matches!$J$2:$J$201,0))="Void",INDEX(Matches!$G$2:$G$201,MATCH($A1357&amp;"-9",Matches!$J$2:$J$201,0))="",INDEX(Matches!$H$2:$H$201,MATCH($A1357&amp;"-9",Matches!$J$2:$J$201,0))=""),"",IF(AND($C1357&lt;&gt;"",INDEX(Matches!$F$2:$F$201,MATCH($A1357&amp;"-9",Matches!$J$2:$J$201,0))&lt;&gt;"",$C1357&gt;=INDEX(Matches!$F$2:$F$201,MATCH($A1357&amp;"-9",Matches!$J$2:$J$201,0))),"",IF(AND(T1357=INDEX(Matches!$G$2:$G$201,MATCH($A1357&amp;"-9",Matches!$J$2:$J$201,0)),U1357=INDEX(Matches!$H$2:$H$201,MATCH($A1357&amp;"-9",Matches!$J$2:$J$201,0))),5,IF(SIGN(T1357-U1357)&lt;&gt;SIGN(INDEX(Matches!$G$2:$G$201,MATCH($A1357&amp;"-9",Matches!$J$2:$J$201,0))-INDEX(Matches!$H$2:$H$201,MATCH($A1357&amp;"-9",Matches!$J$2:$J$201,0))),0,IF(T1357-U1357=INDEX(Matches!$G$2:$G$201,MATCH($A1357&amp;"-9",Matches!$J$2:$J$201,0))-INDEX(Matches!$H$2:$H$201,MATCH($A1357&amp;"-9",Matches!$J$2:$J$201,0)),3,2))))),""))</f>
        <v/>
      </c>
      <c r="AG1357" s="12" t="str">
        <f aca="false">IF(OR($B1357="",V1357="",W1357=""),"",IFERROR(IF(OR(INDEX(Matches!$I$2:$I$201,MATCH($A1357&amp;"-10",Matches!$J$2:$J$201,0))="Void",INDEX(Matches!$G$2:$G$201,MATCH($A1357&amp;"-10",Matches!$J$2:$J$201,0))="",INDEX(Matches!$H$2:$H$201,MATCH($A1357&amp;"-10",Matches!$J$2:$J$201,0))=""),"",IF(AND($C1357&lt;&gt;"",INDEX(Matches!$F$2:$F$201,MATCH($A1357&amp;"-10",Matches!$J$2:$J$201,0))&lt;&gt;"",$C1357&gt;=INDEX(Matches!$F$2:$F$201,MATCH($A1357&amp;"-10",Matches!$J$2:$J$201,0))),"",IF(AND(V1357=INDEX(Matches!$G$2:$G$201,MATCH($A1357&amp;"-10",Matches!$J$2:$J$201,0)),W1357=INDEX(Matches!$H$2:$H$201,MATCH($A1357&amp;"-10",Matches!$J$2:$J$201,0))),5,IF(SIGN(V1357-W1357)&lt;&gt;SIGN(INDEX(Matches!$G$2:$G$201,MATCH($A1357&amp;"-10",Matches!$J$2:$J$201,0))-INDEX(Matches!$H$2:$H$201,MATCH($A1357&amp;"-10",Matches!$J$2:$J$201,0))),0,IF(V1357-W1357=INDEX(Matches!$G$2:$G$201,MATCH($A1357&amp;"-10",Matches!$J$2:$J$201,0))-INDEX(Matches!$H$2:$H$201,MATCH($A1357&amp;"-10",Matches!$J$2:$J$201,0)),3,2))))),""))</f>
        <v/>
      </c>
      <c r="AH1357" s="13" t="str">
        <f aca="false">IF($B1357="","",SUM(X1357:AG1357))</f>
        <v/>
      </c>
      <c r="AI1357" s="12" t="str">
        <f aca="false">IF($B1357="","",COUNTIF(X1357:AG1357,5))</f>
        <v/>
      </c>
      <c r="AJ1357" s="12" t="str">
        <f aca="false">IF($B1357="","",COUNTIF(X1357:AG1357,"&gt;=2"))</f>
        <v/>
      </c>
      <c r="AK1357" s="12" t="str">
        <f aca="false">IF($B1357="","",COUNT(X1357:AG1357))</f>
        <v/>
      </c>
    </row>
    <row r="1358" customFormat="false" ht="15" hidden="false" customHeight="false" outlineLevel="0" collapsed="false">
      <c r="A1358" s="7"/>
      <c r="B1358" s="7"/>
      <c r="C1358" s="11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12" t="str">
        <f aca="false">IF(OR($B1358="",D1358="",E1358=""),"",IFERROR(IF(OR(INDEX(Matches!$I$2:$I$201,MATCH($A1358&amp;"-1",Matches!$J$2:$J$201,0))="Void",INDEX(Matches!$G$2:$G$201,MATCH($A1358&amp;"-1",Matches!$J$2:$J$201,0))="",INDEX(Matches!$H$2:$H$201,MATCH($A1358&amp;"-1",Matches!$J$2:$J$201,0))=""),"",IF(AND($C1358&lt;&gt;"",INDEX(Matches!$F$2:$F$201,MATCH($A1358&amp;"-1",Matches!$J$2:$J$201,0))&lt;&gt;"",$C1358&gt;=INDEX(Matches!$F$2:$F$201,MATCH($A1358&amp;"-1",Matches!$J$2:$J$201,0))),"",IF(AND(D1358=INDEX(Matches!$G$2:$G$201,MATCH($A1358&amp;"-1",Matches!$J$2:$J$201,0)),E1358=INDEX(Matches!$H$2:$H$201,MATCH($A1358&amp;"-1",Matches!$J$2:$J$201,0))),5,IF(SIGN(D1358-E1358)&lt;&gt;SIGN(INDEX(Matches!$G$2:$G$201,MATCH($A1358&amp;"-1",Matches!$J$2:$J$201,0))-INDEX(Matches!$H$2:$H$201,MATCH($A1358&amp;"-1",Matches!$J$2:$J$201,0))),0,IF(D1358-E1358=INDEX(Matches!$G$2:$G$201,MATCH($A1358&amp;"-1",Matches!$J$2:$J$201,0))-INDEX(Matches!$H$2:$H$201,MATCH($A1358&amp;"-1",Matches!$J$2:$J$201,0)),3,2))))),""))</f>
        <v/>
      </c>
      <c r="Y1358" s="12" t="str">
        <f aca="false">IF(OR($B1358="",F1358="",G1358=""),"",IFERROR(IF(OR(INDEX(Matches!$I$2:$I$201,MATCH($A1358&amp;"-2",Matches!$J$2:$J$201,0))="Void",INDEX(Matches!$G$2:$G$201,MATCH($A1358&amp;"-2",Matches!$J$2:$J$201,0))="",INDEX(Matches!$H$2:$H$201,MATCH($A1358&amp;"-2",Matches!$J$2:$J$201,0))=""),"",IF(AND($C1358&lt;&gt;"",INDEX(Matches!$F$2:$F$201,MATCH($A1358&amp;"-2",Matches!$J$2:$J$201,0))&lt;&gt;"",$C1358&gt;=INDEX(Matches!$F$2:$F$201,MATCH($A1358&amp;"-2",Matches!$J$2:$J$201,0))),"",IF(AND(F1358=INDEX(Matches!$G$2:$G$201,MATCH($A1358&amp;"-2",Matches!$J$2:$J$201,0)),G1358=INDEX(Matches!$H$2:$H$201,MATCH($A1358&amp;"-2",Matches!$J$2:$J$201,0))),5,IF(SIGN(F1358-G1358)&lt;&gt;SIGN(INDEX(Matches!$G$2:$G$201,MATCH($A1358&amp;"-2",Matches!$J$2:$J$201,0))-INDEX(Matches!$H$2:$H$201,MATCH($A1358&amp;"-2",Matches!$J$2:$J$201,0))),0,IF(F1358-G1358=INDEX(Matches!$G$2:$G$201,MATCH($A1358&amp;"-2",Matches!$J$2:$J$201,0))-INDEX(Matches!$H$2:$H$201,MATCH($A1358&amp;"-2",Matches!$J$2:$J$201,0)),3,2))))),""))</f>
        <v/>
      </c>
      <c r="Z1358" s="12" t="str">
        <f aca="false">IF(OR($B1358="",H1358="",I1358=""),"",IFERROR(IF(OR(INDEX(Matches!$I$2:$I$201,MATCH($A1358&amp;"-3",Matches!$J$2:$J$201,0))="Void",INDEX(Matches!$G$2:$G$201,MATCH($A1358&amp;"-3",Matches!$J$2:$J$201,0))="",INDEX(Matches!$H$2:$H$201,MATCH($A1358&amp;"-3",Matches!$J$2:$J$201,0))=""),"",IF(AND($C1358&lt;&gt;"",INDEX(Matches!$F$2:$F$201,MATCH($A1358&amp;"-3",Matches!$J$2:$J$201,0))&lt;&gt;"",$C1358&gt;=INDEX(Matches!$F$2:$F$201,MATCH($A1358&amp;"-3",Matches!$J$2:$J$201,0))),"",IF(AND(H1358=INDEX(Matches!$G$2:$G$201,MATCH($A1358&amp;"-3",Matches!$J$2:$J$201,0)),I1358=INDEX(Matches!$H$2:$H$201,MATCH($A1358&amp;"-3",Matches!$J$2:$J$201,0))),5,IF(SIGN(H1358-I1358)&lt;&gt;SIGN(INDEX(Matches!$G$2:$G$201,MATCH($A1358&amp;"-3",Matches!$J$2:$J$201,0))-INDEX(Matches!$H$2:$H$201,MATCH($A1358&amp;"-3",Matches!$J$2:$J$201,0))),0,IF(H1358-I1358=INDEX(Matches!$G$2:$G$201,MATCH($A1358&amp;"-3",Matches!$J$2:$J$201,0))-INDEX(Matches!$H$2:$H$201,MATCH($A1358&amp;"-3",Matches!$J$2:$J$201,0)),3,2))))),""))</f>
        <v/>
      </c>
      <c r="AA1358" s="12" t="str">
        <f aca="false">IF(OR($B1358="",J1358="",K1358=""),"",IFERROR(IF(OR(INDEX(Matches!$I$2:$I$201,MATCH($A1358&amp;"-4",Matches!$J$2:$J$201,0))="Void",INDEX(Matches!$G$2:$G$201,MATCH($A1358&amp;"-4",Matches!$J$2:$J$201,0))="",INDEX(Matches!$H$2:$H$201,MATCH($A1358&amp;"-4",Matches!$J$2:$J$201,0))=""),"",IF(AND($C1358&lt;&gt;"",INDEX(Matches!$F$2:$F$201,MATCH($A1358&amp;"-4",Matches!$J$2:$J$201,0))&lt;&gt;"",$C1358&gt;=INDEX(Matches!$F$2:$F$201,MATCH($A1358&amp;"-4",Matches!$J$2:$J$201,0))),"",IF(AND(J1358=INDEX(Matches!$G$2:$G$201,MATCH($A1358&amp;"-4",Matches!$J$2:$J$201,0)),K1358=INDEX(Matches!$H$2:$H$201,MATCH($A1358&amp;"-4",Matches!$J$2:$J$201,0))),5,IF(SIGN(J1358-K1358)&lt;&gt;SIGN(INDEX(Matches!$G$2:$G$201,MATCH($A1358&amp;"-4",Matches!$J$2:$J$201,0))-INDEX(Matches!$H$2:$H$201,MATCH($A1358&amp;"-4",Matches!$J$2:$J$201,0))),0,IF(J1358-K1358=INDEX(Matches!$G$2:$G$201,MATCH($A1358&amp;"-4",Matches!$J$2:$J$201,0))-INDEX(Matches!$H$2:$H$201,MATCH($A1358&amp;"-4",Matches!$J$2:$J$201,0)),3,2))))),""))</f>
        <v/>
      </c>
      <c r="AB1358" s="12" t="str">
        <f aca="false">IF(OR($B1358="",L1358="",M1358=""),"",IFERROR(IF(OR(INDEX(Matches!$I$2:$I$201,MATCH($A1358&amp;"-5",Matches!$J$2:$J$201,0))="Void",INDEX(Matches!$G$2:$G$201,MATCH($A1358&amp;"-5",Matches!$J$2:$J$201,0))="",INDEX(Matches!$H$2:$H$201,MATCH($A1358&amp;"-5",Matches!$J$2:$J$201,0))=""),"",IF(AND($C1358&lt;&gt;"",INDEX(Matches!$F$2:$F$201,MATCH($A1358&amp;"-5",Matches!$J$2:$J$201,0))&lt;&gt;"",$C1358&gt;=INDEX(Matches!$F$2:$F$201,MATCH($A1358&amp;"-5",Matches!$J$2:$J$201,0))),"",IF(AND(L1358=INDEX(Matches!$G$2:$G$201,MATCH($A1358&amp;"-5",Matches!$J$2:$J$201,0)),M1358=INDEX(Matches!$H$2:$H$201,MATCH($A1358&amp;"-5",Matches!$J$2:$J$201,0))),5,IF(SIGN(L1358-M1358)&lt;&gt;SIGN(INDEX(Matches!$G$2:$G$201,MATCH($A1358&amp;"-5",Matches!$J$2:$J$201,0))-INDEX(Matches!$H$2:$H$201,MATCH($A1358&amp;"-5",Matches!$J$2:$J$201,0))),0,IF(L1358-M1358=INDEX(Matches!$G$2:$G$201,MATCH($A1358&amp;"-5",Matches!$J$2:$J$201,0))-INDEX(Matches!$H$2:$H$201,MATCH($A1358&amp;"-5",Matches!$J$2:$J$201,0)),3,2))))),""))</f>
        <v/>
      </c>
      <c r="AC1358" s="12" t="str">
        <f aca="false">IF(OR($B1358="",N1358="",O1358=""),"",IFERROR(IF(OR(INDEX(Matches!$I$2:$I$201,MATCH($A1358&amp;"-6",Matches!$J$2:$J$201,0))="Void",INDEX(Matches!$G$2:$G$201,MATCH($A1358&amp;"-6",Matches!$J$2:$J$201,0))="",INDEX(Matches!$H$2:$H$201,MATCH($A1358&amp;"-6",Matches!$J$2:$J$201,0))=""),"",IF(AND($C1358&lt;&gt;"",INDEX(Matches!$F$2:$F$201,MATCH($A1358&amp;"-6",Matches!$J$2:$J$201,0))&lt;&gt;"",$C1358&gt;=INDEX(Matches!$F$2:$F$201,MATCH($A1358&amp;"-6",Matches!$J$2:$J$201,0))),"",IF(AND(N1358=INDEX(Matches!$G$2:$G$201,MATCH($A1358&amp;"-6",Matches!$J$2:$J$201,0)),O1358=INDEX(Matches!$H$2:$H$201,MATCH($A1358&amp;"-6",Matches!$J$2:$J$201,0))),5,IF(SIGN(N1358-O1358)&lt;&gt;SIGN(INDEX(Matches!$G$2:$G$201,MATCH($A1358&amp;"-6",Matches!$J$2:$J$201,0))-INDEX(Matches!$H$2:$H$201,MATCH($A1358&amp;"-6",Matches!$J$2:$J$201,0))),0,IF(N1358-O1358=INDEX(Matches!$G$2:$G$201,MATCH($A1358&amp;"-6",Matches!$J$2:$J$201,0))-INDEX(Matches!$H$2:$H$201,MATCH($A1358&amp;"-6",Matches!$J$2:$J$201,0)),3,2))))),""))</f>
        <v/>
      </c>
      <c r="AD1358" s="12" t="str">
        <f aca="false">IF(OR($B1358="",P1358="",Q1358=""),"",IFERROR(IF(OR(INDEX(Matches!$I$2:$I$201,MATCH($A1358&amp;"-7",Matches!$J$2:$J$201,0))="Void",INDEX(Matches!$G$2:$G$201,MATCH($A1358&amp;"-7",Matches!$J$2:$J$201,0))="",INDEX(Matches!$H$2:$H$201,MATCH($A1358&amp;"-7",Matches!$J$2:$J$201,0))=""),"",IF(AND($C1358&lt;&gt;"",INDEX(Matches!$F$2:$F$201,MATCH($A1358&amp;"-7",Matches!$J$2:$J$201,0))&lt;&gt;"",$C1358&gt;=INDEX(Matches!$F$2:$F$201,MATCH($A1358&amp;"-7",Matches!$J$2:$J$201,0))),"",IF(AND(P1358=INDEX(Matches!$G$2:$G$201,MATCH($A1358&amp;"-7",Matches!$J$2:$J$201,0)),Q1358=INDEX(Matches!$H$2:$H$201,MATCH($A1358&amp;"-7",Matches!$J$2:$J$201,0))),5,IF(SIGN(P1358-Q1358)&lt;&gt;SIGN(INDEX(Matches!$G$2:$G$201,MATCH($A1358&amp;"-7",Matches!$J$2:$J$201,0))-INDEX(Matches!$H$2:$H$201,MATCH($A1358&amp;"-7",Matches!$J$2:$J$201,0))),0,IF(P1358-Q1358=INDEX(Matches!$G$2:$G$201,MATCH($A1358&amp;"-7",Matches!$J$2:$J$201,0))-INDEX(Matches!$H$2:$H$201,MATCH($A1358&amp;"-7",Matches!$J$2:$J$201,0)),3,2))))),""))</f>
        <v/>
      </c>
      <c r="AE1358" s="12" t="str">
        <f aca="false">IF(OR($B1358="",R1358="",S1358=""),"",IFERROR(IF(OR(INDEX(Matches!$I$2:$I$201,MATCH($A1358&amp;"-8",Matches!$J$2:$J$201,0))="Void",INDEX(Matches!$G$2:$G$201,MATCH($A1358&amp;"-8",Matches!$J$2:$J$201,0))="",INDEX(Matches!$H$2:$H$201,MATCH($A1358&amp;"-8",Matches!$J$2:$J$201,0))=""),"",IF(AND($C1358&lt;&gt;"",INDEX(Matches!$F$2:$F$201,MATCH($A1358&amp;"-8",Matches!$J$2:$J$201,0))&lt;&gt;"",$C1358&gt;=INDEX(Matches!$F$2:$F$201,MATCH($A1358&amp;"-8",Matches!$J$2:$J$201,0))),"",IF(AND(R1358=INDEX(Matches!$G$2:$G$201,MATCH($A1358&amp;"-8",Matches!$J$2:$J$201,0)),S1358=INDEX(Matches!$H$2:$H$201,MATCH($A1358&amp;"-8",Matches!$J$2:$J$201,0))),5,IF(SIGN(R1358-S1358)&lt;&gt;SIGN(INDEX(Matches!$G$2:$G$201,MATCH($A1358&amp;"-8",Matches!$J$2:$J$201,0))-INDEX(Matches!$H$2:$H$201,MATCH($A1358&amp;"-8",Matches!$J$2:$J$201,0))),0,IF(R1358-S1358=INDEX(Matches!$G$2:$G$201,MATCH($A1358&amp;"-8",Matches!$J$2:$J$201,0))-INDEX(Matches!$H$2:$H$201,MATCH($A1358&amp;"-8",Matches!$J$2:$J$201,0)),3,2))))),""))</f>
        <v/>
      </c>
      <c r="AF1358" s="12" t="str">
        <f aca="false">IF(OR($B1358="",T1358="",U1358=""),"",IFERROR(IF(OR(INDEX(Matches!$I$2:$I$201,MATCH($A1358&amp;"-9",Matches!$J$2:$J$201,0))="Void",INDEX(Matches!$G$2:$G$201,MATCH($A1358&amp;"-9",Matches!$J$2:$J$201,0))="",INDEX(Matches!$H$2:$H$201,MATCH($A1358&amp;"-9",Matches!$J$2:$J$201,0))=""),"",IF(AND($C1358&lt;&gt;"",INDEX(Matches!$F$2:$F$201,MATCH($A1358&amp;"-9",Matches!$J$2:$J$201,0))&lt;&gt;"",$C1358&gt;=INDEX(Matches!$F$2:$F$201,MATCH($A1358&amp;"-9",Matches!$J$2:$J$201,0))),"",IF(AND(T1358=INDEX(Matches!$G$2:$G$201,MATCH($A1358&amp;"-9",Matches!$J$2:$J$201,0)),U1358=INDEX(Matches!$H$2:$H$201,MATCH($A1358&amp;"-9",Matches!$J$2:$J$201,0))),5,IF(SIGN(T1358-U1358)&lt;&gt;SIGN(INDEX(Matches!$G$2:$G$201,MATCH($A1358&amp;"-9",Matches!$J$2:$J$201,0))-INDEX(Matches!$H$2:$H$201,MATCH($A1358&amp;"-9",Matches!$J$2:$J$201,0))),0,IF(T1358-U1358=INDEX(Matches!$G$2:$G$201,MATCH($A1358&amp;"-9",Matches!$J$2:$J$201,0))-INDEX(Matches!$H$2:$H$201,MATCH($A1358&amp;"-9",Matches!$J$2:$J$201,0)),3,2))))),""))</f>
        <v/>
      </c>
      <c r="AG1358" s="12" t="str">
        <f aca="false">IF(OR($B1358="",V1358="",W1358=""),"",IFERROR(IF(OR(INDEX(Matches!$I$2:$I$201,MATCH($A1358&amp;"-10",Matches!$J$2:$J$201,0))="Void",INDEX(Matches!$G$2:$G$201,MATCH($A1358&amp;"-10",Matches!$J$2:$J$201,0))="",INDEX(Matches!$H$2:$H$201,MATCH($A1358&amp;"-10",Matches!$J$2:$J$201,0))=""),"",IF(AND($C1358&lt;&gt;"",INDEX(Matches!$F$2:$F$201,MATCH($A1358&amp;"-10",Matches!$J$2:$J$201,0))&lt;&gt;"",$C1358&gt;=INDEX(Matches!$F$2:$F$201,MATCH($A1358&amp;"-10",Matches!$J$2:$J$201,0))),"",IF(AND(V1358=INDEX(Matches!$G$2:$G$201,MATCH($A1358&amp;"-10",Matches!$J$2:$J$201,0)),W1358=INDEX(Matches!$H$2:$H$201,MATCH($A1358&amp;"-10",Matches!$J$2:$J$201,0))),5,IF(SIGN(V1358-W1358)&lt;&gt;SIGN(INDEX(Matches!$G$2:$G$201,MATCH($A1358&amp;"-10",Matches!$J$2:$J$201,0))-INDEX(Matches!$H$2:$H$201,MATCH($A1358&amp;"-10",Matches!$J$2:$J$201,0))),0,IF(V1358-W1358=INDEX(Matches!$G$2:$G$201,MATCH($A1358&amp;"-10",Matches!$J$2:$J$201,0))-INDEX(Matches!$H$2:$H$201,MATCH($A1358&amp;"-10",Matches!$J$2:$J$201,0)),3,2))))),""))</f>
        <v/>
      </c>
      <c r="AH1358" s="13" t="str">
        <f aca="false">IF($B1358="","",SUM(X1358:AG1358))</f>
        <v/>
      </c>
      <c r="AI1358" s="12" t="str">
        <f aca="false">IF($B1358="","",COUNTIF(X1358:AG1358,5))</f>
        <v/>
      </c>
      <c r="AJ1358" s="12" t="str">
        <f aca="false">IF($B1358="","",COUNTIF(X1358:AG1358,"&gt;=2"))</f>
        <v/>
      </c>
      <c r="AK1358" s="12" t="str">
        <f aca="false">IF($B1358="","",COUNT(X1358:AG1358))</f>
        <v/>
      </c>
    </row>
    <row r="1359" customFormat="false" ht="15" hidden="false" customHeight="false" outlineLevel="0" collapsed="false">
      <c r="A1359" s="7"/>
      <c r="B1359" s="7"/>
      <c r="C1359" s="11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12" t="str">
        <f aca="false">IF(OR($B1359="",D1359="",E1359=""),"",IFERROR(IF(OR(INDEX(Matches!$I$2:$I$201,MATCH($A1359&amp;"-1",Matches!$J$2:$J$201,0))="Void",INDEX(Matches!$G$2:$G$201,MATCH($A1359&amp;"-1",Matches!$J$2:$J$201,0))="",INDEX(Matches!$H$2:$H$201,MATCH($A1359&amp;"-1",Matches!$J$2:$J$201,0))=""),"",IF(AND($C1359&lt;&gt;"",INDEX(Matches!$F$2:$F$201,MATCH($A1359&amp;"-1",Matches!$J$2:$J$201,0))&lt;&gt;"",$C1359&gt;=INDEX(Matches!$F$2:$F$201,MATCH($A1359&amp;"-1",Matches!$J$2:$J$201,0))),"",IF(AND(D1359=INDEX(Matches!$G$2:$G$201,MATCH($A1359&amp;"-1",Matches!$J$2:$J$201,0)),E1359=INDEX(Matches!$H$2:$H$201,MATCH($A1359&amp;"-1",Matches!$J$2:$J$201,0))),5,IF(SIGN(D1359-E1359)&lt;&gt;SIGN(INDEX(Matches!$G$2:$G$201,MATCH($A1359&amp;"-1",Matches!$J$2:$J$201,0))-INDEX(Matches!$H$2:$H$201,MATCH($A1359&amp;"-1",Matches!$J$2:$J$201,0))),0,IF(D1359-E1359=INDEX(Matches!$G$2:$G$201,MATCH($A1359&amp;"-1",Matches!$J$2:$J$201,0))-INDEX(Matches!$H$2:$H$201,MATCH($A1359&amp;"-1",Matches!$J$2:$J$201,0)),3,2))))),""))</f>
        <v/>
      </c>
      <c r="Y1359" s="12" t="str">
        <f aca="false">IF(OR($B1359="",F1359="",G1359=""),"",IFERROR(IF(OR(INDEX(Matches!$I$2:$I$201,MATCH($A1359&amp;"-2",Matches!$J$2:$J$201,0))="Void",INDEX(Matches!$G$2:$G$201,MATCH($A1359&amp;"-2",Matches!$J$2:$J$201,0))="",INDEX(Matches!$H$2:$H$201,MATCH($A1359&amp;"-2",Matches!$J$2:$J$201,0))=""),"",IF(AND($C1359&lt;&gt;"",INDEX(Matches!$F$2:$F$201,MATCH($A1359&amp;"-2",Matches!$J$2:$J$201,0))&lt;&gt;"",$C1359&gt;=INDEX(Matches!$F$2:$F$201,MATCH($A1359&amp;"-2",Matches!$J$2:$J$201,0))),"",IF(AND(F1359=INDEX(Matches!$G$2:$G$201,MATCH($A1359&amp;"-2",Matches!$J$2:$J$201,0)),G1359=INDEX(Matches!$H$2:$H$201,MATCH($A1359&amp;"-2",Matches!$J$2:$J$201,0))),5,IF(SIGN(F1359-G1359)&lt;&gt;SIGN(INDEX(Matches!$G$2:$G$201,MATCH($A1359&amp;"-2",Matches!$J$2:$J$201,0))-INDEX(Matches!$H$2:$H$201,MATCH($A1359&amp;"-2",Matches!$J$2:$J$201,0))),0,IF(F1359-G1359=INDEX(Matches!$G$2:$G$201,MATCH($A1359&amp;"-2",Matches!$J$2:$J$201,0))-INDEX(Matches!$H$2:$H$201,MATCH($A1359&amp;"-2",Matches!$J$2:$J$201,0)),3,2))))),""))</f>
        <v/>
      </c>
      <c r="Z1359" s="12" t="str">
        <f aca="false">IF(OR($B1359="",H1359="",I1359=""),"",IFERROR(IF(OR(INDEX(Matches!$I$2:$I$201,MATCH($A1359&amp;"-3",Matches!$J$2:$J$201,0))="Void",INDEX(Matches!$G$2:$G$201,MATCH($A1359&amp;"-3",Matches!$J$2:$J$201,0))="",INDEX(Matches!$H$2:$H$201,MATCH($A1359&amp;"-3",Matches!$J$2:$J$201,0))=""),"",IF(AND($C1359&lt;&gt;"",INDEX(Matches!$F$2:$F$201,MATCH($A1359&amp;"-3",Matches!$J$2:$J$201,0))&lt;&gt;"",$C1359&gt;=INDEX(Matches!$F$2:$F$201,MATCH($A1359&amp;"-3",Matches!$J$2:$J$201,0))),"",IF(AND(H1359=INDEX(Matches!$G$2:$G$201,MATCH($A1359&amp;"-3",Matches!$J$2:$J$201,0)),I1359=INDEX(Matches!$H$2:$H$201,MATCH($A1359&amp;"-3",Matches!$J$2:$J$201,0))),5,IF(SIGN(H1359-I1359)&lt;&gt;SIGN(INDEX(Matches!$G$2:$G$201,MATCH($A1359&amp;"-3",Matches!$J$2:$J$201,0))-INDEX(Matches!$H$2:$H$201,MATCH($A1359&amp;"-3",Matches!$J$2:$J$201,0))),0,IF(H1359-I1359=INDEX(Matches!$G$2:$G$201,MATCH($A1359&amp;"-3",Matches!$J$2:$J$201,0))-INDEX(Matches!$H$2:$H$201,MATCH($A1359&amp;"-3",Matches!$J$2:$J$201,0)),3,2))))),""))</f>
        <v/>
      </c>
      <c r="AA1359" s="12" t="str">
        <f aca="false">IF(OR($B1359="",J1359="",K1359=""),"",IFERROR(IF(OR(INDEX(Matches!$I$2:$I$201,MATCH($A1359&amp;"-4",Matches!$J$2:$J$201,0))="Void",INDEX(Matches!$G$2:$G$201,MATCH($A1359&amp;"-4",Matches!$J$2:$J$201,0))="",INDEX(Matches!$H$2:$H$201,MATCH($A1359&amp;"-4",Matches!$J$2:$J$201,0))=""),"",IF(AND($C1359&lt;&gt;"",INDEX(Matches!$F$2:$F$201,MATCH($A1359&amp;"-4",Matches!$J$2:$J$201,0))&lt;&gt;"",$C1359&gt;=INDEX(Matches!$F$2:$F$201,MATCH($A1359&amp;"-4",Matches!$J$2:$J$201,0))),"",IF(AND(J1359=INDEX(Matches!$G$2:$G$201,MATCH($A1359&amp;"-4",Matches!$J$2:$J$201,0)),K1359=INDEX(Matches!$H$2:$H$201,MATCH($A1359&amp;"-4",Matches!$J$2:$J$201,0))),5,IF(SIGN(J1359-K1359)&lt;&gt;SIGN(INDEX(Matches!$G$2:$G$201,MATCH($A1359&amp;"-4",Matches!$J$2:$J$201,0))-INDEX(Matches!$H$2:$H$201,MATCH($A1359&amp;"-4",Matches!$J$2:$J$201,0))),0,IF(J1359-K1359=INDEX(Matches!$G$2:$G$201,MATCH($A1359&amp;"-4",Matches!$J$2:$J$201,0))-INDEX(Matches!$H$2:$H$201,MATCH($A1359&amp;"-4",Matches!$J$2:$J$201,0)),3,2))))),""))</f>
        <v/>
      </c>
      <c r="AB1359" s="12" t="str">
        <f aca="false">IF(OR($B1359="",L1359="",M1359=""),"",IFERROR(IF(OR(INDEX(Matches!$I$2:$I$201,MATCH($A1359&amp;"-5",Matches!$J$2:$J$201,0))="Void",INDEX(Matches!$G$2:$G$201,MATCH($A1359&amp;"-5",Matches!$J$2:$J$201,0))="",INDEX(Matches!$H$2:$H$201,MATCH($A1359&amp;"-5",Matches!$J$2:$J$201,0))=""),"",IF(AND($C1359&lt;&gt;"",INDEX(Matches!$F$2:$F$201,MATCH($A1359&amp;"-5",Matches!$J$2:$J$201,0))&lt;&gt;"",$C1359&gt;=INDEX(Matches!$F$2:$F$201,MATCH($A1359&amp;"-5",Matches!$J$2:$J$201,0))),"",IF(AND(L1359=INDEX(Matches!$G$2:$G$201,MATCH($A1359&amp;"-5",Matches!$J$2:$J$201,0)),M1359=INDEX(Matches!$H$2:$H$201,MATCH($A1359&amp;"-5",Matches!$J$2:$J$201,0))),5,IF(SIGN(L1359-M1359)&lt;&gt;SIGN(INDEX(Matches!$G$2:$G$201,MATCH($A1359&amp;"-5",Matches!$J$2:$J$201,0))-INDEX(Matches!$H$2:$H$201,MATCH($A1359&amp;"-5",Matches!$J$2:$J$201,0))),0,IF(L1359-M1359=INDEX(Matches!$G$2:$G$201,MATCH($A1359&amp;"-5",Matches!$J$2:$J$201,0))-INDEX(Matches!$H$2:$H$201,MATCH($A1359&amp;"-5",Matches!$J$2:$J$201,0)),3,2))))),""))</f>
        <v/>
      </c>
      <c r="AC1359" s="12" t="str">
        <f aca="false">IF(OR($B1359="",N1359="",O1359=""),"",IFERROR(IF(OR(INDEX(Matches!$I$2:$I$201,MATCH($A1359&amp;"-6",Matches!$J$2:$J$201,0))="Void",INDEX(Matches!$G$2:$G$201,MATCH($A1359&amp;"-6",Matches!$J$2:$J$201,0))="",INDEX(Matches!$H$2:$H$201,MATCH($A1359&amp;"-6",Matches!$J$2:$J$201,0))=""),"",IF(AND($C1359&lt;&gt;"",INDEX(Matches!$F$2:$F$201,MATCH($A1359&amp;"-6",Matches!$J$2:$J$201,0))&lt;&gt;"",$C1359&gt;=INDEX(Matches!$F$2:$F$201,MATCH($A1359&amp;"-6",Matches!$J$2:$J$201,0))),"",IF(AND(N1359=INDEX(Matches!$G$2:$G$201,MATCH($A1359&amp;"-6",Matches!$J$2:$J$201,0)),O1359=INDEX(Matches!$H$2:$H$201,MATCH($A1359&amp;"-6",Matches!$J$2:$J$201,0))),5,IF(SIGN(N1359-O1359)&lt;&gt;SIGN(INDEX(Matches!$G$2:$G$201,MATCH($A1359&amp;"-6",Matches!$J$2:$J$201,0))-INDEX(Matches!$H$2:$H$201,MATCH($A1359&amp;"-6",Matches!$J$2:$J$201,0))),0,IF(N1359-O1359=INDEX(Matches!$G$2:$G$201,MATCH($A1359&amp;"-6",Matches!$J$2:$J$201,0))-INDEX(Matches!$H$2:$H$201,MATCH($A1359&amp;"-6",Matches!$J$2:$J$201,0)),3,2))))),""))</f>
        <v/>
      </c>
      <c r="AD1359" s="12" t="str">
        <f aca="false">IF(OR($B1359="",P1359="",Q1359=""),"",IFERROR(IF(OR(INDEX(Matches!$I$2:$I$201,MATCH($A1359&amp;"-7",Matches!$J$2:$J$201,0))="Void",INDEX(Matches!$G$2:$G$201,MATCH($A1359&amp;"-7",Matches!$J$2:$J$201,0))="",INDEX(Matches!$H$2:$H$201,MATCH($A1359&amp;"-7",Matches!$J$2:$J$201,0))=""),"",IF(AND($C1359&lt;&gt;"",INDEX(Matches!$F$2:$F$201,MATCH($A1359&amp;"-7",Matches!$J$2:$J$201,0))&lt;&gt;"",$C1359&gt;=INDEX(Matches!$F$2:$F$201,MATCH($A1359&amp;"-7",Matches!$J$2:$J$201,0))),"",IF(AND(P1359=INDEX(Matches!$G$2:$G$201,MATCH($A1359&amp;"-7",Matches!$J$2:$J$201,0)),Q1359=INDEX(Matches!$H$2:$H$201,MATCH($A1359&amp;"-7",Matches!$J$2:$J$201,0))),5,IF(SIGN(P1359-Q1359)&lt;&gt;SIGN(INDEX(Matches!$G$2:$G$201,MATCH($A1359&amp;"-7",Matches!$J$2:$J$201,0))-INDEX(Matches!$H$2:$H$201,MATCH($A1359&amp;"-7",Matches!$J$2:$J$201,0))),0,IF(P1359-Q1359=INDEX(Matches!$G$2:$G$201,MATCH($A1359&amp;"-7",Matches!$J$2:$J$201,0))-INDEX(Matches!$H$2:$H$201,MATCH($A1359&amp;"-7",Matches!$J$2:$J$201,0)),3,2))))),""))</f>
        <v/>
      </c>
      <c r="AE1359" s="12" t="str">
        <f aca="false">IF(OR($B1359="",R1359="",S1359=""),"",IFERROR(IF(OR(INDEX(Matches!$I$2:$I$201,MATCH($A1359&amp;"-8",Matches!$J$2:$J$201,0))="Void",INDEX(Matches!$G$2:$G$201,MATCH($A1359&amp;"-8",Matches!$J$2:$J$201,0))="",INDEX(Matches!$H$2:$H$201,MATCH($A1359&amp;"-8",Matches!$J$2:$J$201,0))=""),"",IF(AND($C1359&lt;&gt;"",INDEX(Matches!$F$2:$F$201,MATCH($A1359&amp;"-8",Matches!$J$2:$J$201,0))&lt;&gt;"",$C1359&gt;=INDEX(Matches!$F$2:$F$201,MATCH($A1359&amp;"-8",Matches!$J$2:$J$201,0))),"",IF(AND(R1359=INDEX(Matches!$G$2:$G$201,MATCH($A1359&amp;"-8",Matches!$J$2:$J$201,0)),S1359=INDEX(Matches!$H$2:$H$201,MATCH($A1359&amp;"-8",Matches!$J$2:$J$201,0))),5,IF(SIGN(R1359-S1359)&lt;&gt;SIGN(INDEX(Matches!$G$2:$G$201,MATCH($A1359&amp;"-8",Matches!$J$2:$J$201,0))-INDEX(Matches!$H$2:$H$201,MATCH($A1359&amp;"-8",Matches!$J$2:$J$201,0))),0,IF(R1359-S1359=INDEX(Matches!$G$2:$G$201,MATCH($A1359&amp;"-8",Matches!$J$2:$J$201,0))-INDEX(Matches!$H$2:$H$201,MATCH($A1359&amp;"-8",Matches!$J$2:$J$201,0)),3,2))))),""))</f>
        <v/>
      </c>
      <c r="AF1359" s="12" t="str">
        <f aca="false">IF(OR($B1359="",T1359="",U1359=""),"",IFERROR(IF(OR(INDEX(Matches!$I$2:$I$201,MATCH($A1359&amp;"-9",Matches!$J$2:$J$201,0))="Void",INDEX(Matches!$G$2:$G$201,MATCH($A1359&amp;"-9",Matches!$J$2:$J$201,0))="",INDEX(Matches!$H$2:$H$201,MATCH($A1359&amp;"-9",Matches!$J$2:$J$201,0))=""),"",IF(AND($C1359&lt;&gt;"",INDEX(Matches!$F$2:$F$201,MATCH($A1359&amp;"-9",Matches!$J$2:$J$201,0))&lt;&gt;"",$C1359&gt;=INDEX(Matches!$F$2:$F$201,MATCH($A1359&amp;"-9",Matches!$J$2:$J$201,0))),"",IF(AND(T1359=INDEX(Matches!$G$2:$G$201,MATCH($A1359&amp;"-9",Matches!$J$2:$J$201,0)),U1359=INDEX(Matches!$H$2:$H$201,MATCH($A1359&amp;"-9",Matches!$J$2:$J$201,0))),5,IF(SIGN(T1359-U1359)&lt;&gt;SIGN(INDEX(Matches!$G$2:$G$201,MATCH($A1359&amp;"-9",Matches!$J$2:$J$201,0))-INDEX(Matches!$H$2:$H$201,MATCH($A1359&amp;"-9",Matches!$J$2:$J$201,0))),0,IF(T1359-U1359=INDEX(Matches!$G$2:$G$201,MATCH($A1359&amp;"-9",Matches!$J$2:$J$201,0))-INDEX(Matches!$H$2:$H$201,MATCH($A1359&amp;"-9",Matches!$J$2:$J$201,0)),3,2))))),""))</f>
        <v/>
      </c>
      <c r="AG1359" s="12" t="str">
        <f aca="false">IF(OR($B1359="",V1359="",W1359=""),"",IFERROR(IF(OR(INDEX(Matches!$I$2:$I$201,MATCH($A1359&amp;"-10",Matches!$J$2:$J$201,0))="Void",INDEX(Matches!$G$2:$G$201,MATCH($A1359&amp;"-10",Matches!$J$2:$J$201,0))="",INDEX(Matches!$H$2:$H$201,MATCH($A1359&amp;"-10",Matches!$J$2:$J$201,0))=""),"",IF(AND($C1359&lt;&gt;"",INDEX(Matches!$F$2:$F$201,MATCH($A1359&amp;"-10",Matches!$J$2:$J$201,0))&lt;&gt;"",$C1359&gt;=INDEX(Matches!$F$2:$F$201,MATCH($A1359&amp;"-10",Matches!$J$2:$J$201,0))),"",IF(AND(V1359=INDEX(Matches!$G$2:$G$201,MATCH($A1359&amp;"-10",Matches!$J$2:$J$201,0)),W1359=INDEX(Matches!$H$2:$H$201,MATCH($A1359&amp;"-10",Matches!$J$2:$J$201,0))),5,IF(SIGN(V1359-W1359)&lt;&gt;SIGN(INDEX(Matches!$G$2:$G$201,MATCH($A1359&amp;"-10",Matches!$J$2:$J$201,0))-INDEX(Matches!$H$2:$H$201,MATCH($A1359&amp;"-10",Matches!$J$2:$J$201,0))),0,IF(V1359-W1359=INDEX(Matches!$G$2:$G$201,MATCH($A1359&amp;"-10",Matches!$J$2:$J$201,0))-INDEX(Matches!$H$2:$H$201,MATCH($A1359&amp;"-10",Matches!$J$2:$J$201,0)),3,2))))),""))</f>
        <v/>
      </c>
      <c r="AH1359" s="13" t="str">
        <f aca="false">IF($B1359="","",SUM(X1359:AG1359))</f>
        <v/>
      </c>
      <c r="AI1359" s="12" t="str">
        <f aca="false">IF($B1359="","",COUNTIF(X1359:AG1359,5))</f>
        <v/>
      </c>
      <c r="AJ1359" s="12" t="str">
        <f aca="false">IF($B1359="","",COUNTIF(X1359:AG1359,"&gt;=2"))</f>
        <v/>
      </c>
      <c r="AK1359" s="12" t="str">
        <f aca="false">IF($B1359="","",COUNT(X1359:AG1359))</f>
        <v/>
      </c>
    </row>
    <row r="1360" customFormat="false" ht="15" hidden="false" customHeight="false" outlineLevel="0" collapsed="false">
      <c r="A1360" s="7"/>
      <c r="B1360" s="7"/>
      <c r="C1360" s="11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12" t="str">
        <f aca="false">IF(OR($B1360="",D1360="",E1360=""),"",IFERROR(IF(OR(INDEX(Matches!$I$2:$I$201,MATCH($A1360&amp;"-1",Matches!$J$2:$J$201,0))="Void",INDEX(Matches!$G$2:$G$201,MATCH($A1360&amp;"-1",Matches!$J$2:$J$201,0))="",INDEX(Matches!$H$2:$H$201,MATCH($A1360&amp;"-1",Matches!$J$2:$J$201,0))=""),"",IF(AND($C1360&lt;&gt;"",INDEX(Matches!$F$2:$F$201,MATCH($A1360&amp;"-1",Matches!$J$2:$J$201,0))&lt;&gt;"",$C1360&gt;=INDEX(Matches!$F$2:$F$201,MATCH($A1360&amp;"-1",Matches!$J$2:$J$201,0))),"",IF(AND(D1360=INDEX(Matches!$G$2:$G$201,MATCH($A1360&amp;"-1",Matches!$J$2:$J$201,0)),E1360=INDEX(Matches!$H$2:$H$201,MATCH($A1360&amp;"-1",Matches!$J$2:$J$201,0))),5,IF(SIGN(D1360-E1360)&lt;&gt;SIGN(INDEX(Matches!$G$2:$G$201,MATCH($A1360&amp;"-1",Matches!$J$2:$J$201,0))-INDEX(Matches!$H$2:$H$201,MATCH($A1360&amp;"-1",Matches!$J$2:$J$201,0))),0,IF(D1360-E1360=INDEX(Matches!$G$2:$G$201,MATCH($A1360&amp;"-1",Matches!$J$2:$J$201,0))-INDEX(Matches!$H$2:$H$201,MATCH($A1360&amp;"-1",Matches!$J$2:$J$201,0)),3,2))))),""))</f>
        <v/>
      </c>
      <c r="Y1360" s="12" t="str">
        <f aca="false">IF(OR($B1360="",F1360="",G1360=""),"",IFERROR(IF(OR(INDEX(Matches!$I$2:$I$201,MATCH($A1360&amp;"-2",Matches!$J$2:$J$201,0))="Void",INDEX(Matches!$G$2:$G$201,MATCH($A1360&amp;"-2",Matches!$J$2:$J$201,0))="",INDEX(Matches!$H$2:$H$201,MATCH($A1360&amp;"-2",Matches!$J$2:$J$201,0))=""),"",IF(AND($C1360&lt;&gt;"",INDEX(Matches!$F$2:$F$201,MATCH($A1360&amp;"-2",Matches!$J$2:$J$201,0))&lt;&gt;"",$C1360&gt;=INDEX(Matches!$F$2:$F$201,MATCH($A1360&amp;"-2",Matches!$J$2:$J$201,0))),"",IF(AND(F1360=INDEX(Matches!$G$2:$G$201,MATCH($A1360&amp;"-2",Matches!$J$2:$J$201,0)),G1360=INDEX(Matches!$H$2:$H$201,MATCH($A1360&amp;"-2",Matches!$J$2:$J$201,0))),5,IF(SIGN(F1360-G1360)&lt;&gt;SIGN(INDEX(Matches!$G$2:$G$201,MATCH($A1360&amp;"-2",Matches!$J$2:$J$201,0))-INDEX(Matches!$H$2:$H$201,MATCH($A1360&amp;"-2",Matches!$J$2:$J$201,0))),0,IF(F1360-G1360=INDEX(Matches!$G$2:$G$201,MATCH($A1360&amp;"-2",Matches!$J$2:$J$201,0))-INDEX(Matches!$H$2:$H$201,MATCH($A1360&amp;"-2",Matches!$J$2:$J$201,0)),3,2))))),""))</f>
        <v/>
      </c>
      <c r="Z1360" s="12" t="str">
        <f aca="false">IF(OR($B1360="",H1360="",I1360=""),"",IFERROR(IF(OR(INDEX(Matches!$I$2:$I$201,MATCH($A1360&amp;"-3",Matches!$J$2:$J$201,0))="Void",INDEX(Matches!$G$2:$G$201,MATCH($A1360&amp;"-3",Matches!$J$2:$J$201,0))="",INDEX(Matches!$H$2:$H$201,MATCH($A1360&amp;"-3",Matches!$J$2:$J$201,0))=""),"",IF(AND($C1360&lt;&gt;"",INDEX(Matches!$F$2:$F$201,MATCH($A1360&amp;"-3",Matches!$J$2:$J$201,0))&lt;&gt;"",$C1360&gt;=INDEX(Matches!$F$2:$F$201,MATCH($A1360&amp;"-3",Matches!$J$2:$J$201,0))),"",IF(AND(H1360=INDEX(Matches!$G$2:$G$201,MATCH($A1360&amp;"-3",Matches!$J$2:$J$201,0)),I1360=INDEX(Matches!$H$2:$H$201,MATCH($A1360&amp;"-3",Matches!$J$2:$J$201,0))),5,IF(SIGN(H1360-I1360)&lt;&gt;SIGN(INDEX(Matches!$G$2:$G$201,MATCH($A1360&amp;"-3",Matches!$J$2:$J$201,0))-INDEX(Matches!$H$2:$H$201,MATCH($A1360&amp;"-3",Matches!$J$2:$J$201,0))),0,IF(H1360-I1360=INDEX(Matches!$G$2:$G$201,MATCH($A1360&amp;"-3",Matches!$J$2:$J$201,0))-INDEX(Matches!$H$2:$H$201,MATCH($A1360&amp;"-3",Matches!$J$2:$J$201,0)),3,2))))),""))</f>
        <v/>
      </c>
      <c r="AA1360" s="12" t="str">
        <f aca="false">IF(OR($B1360="",J1360="",K1360=""),"",IFERROR(IF(OR(INDEX(Matches!$I$2:$I$201,MATCH($A1360&amp;"-4",Matches!$J$2:$J$201,0))="Void",INDEX(Matches!$G$2:$G$201,MATCH($A1360&amp;"-4",Matches!$J$2:$J$201,0))="",INDEX(Matches!$H$2:$H$201,MATCH($A1360&amp;"-4",Matches!$J$2:$J$201,0))=""),"",IF(AND($C1360&lt;&gt;"",INDEX(Matches!$F$2:$F$201,MATCH($A1360&amp;"-4",Matches!$J$2:$J$201,0))&lt;&gt;"",$C1360&gt;=INDEX(Matches!$F$2:$F$201,MATCH($A1360&amp;"-4",Matches!$J$2:$J$201,0))),"",IF(AND(J1360=INDEX(Matches!$G$2:$G$201,MATCH($A1360&amp;"-4",Matches!$J$2:$J$201,0)),K1360=INDEX(Matches!$H$2:$H$201,MATCH($A1360&amp;"-4",Matches!$J$2:$J$201,0))),5,IF(SIGN(J1360-K1360)&lt;&gt;SIGN(INDEX(Matches!$G$2:$G$201,MATCH($A1360&amp;"-4",Matches!$J$2:$J$201,0))-INDEX(Matches!$H$2:$H$201,MATCH($A1360&amp;"-4",Matches!$J$2:$J$201,0))),0,IF(J1360-K1360=INDEX(Matches!$G$2:$G$201,MATCH($A1360&amp;"-4",Matches!$J$2:$J$201,0))-INDEX(Matches!$H$2:$H$201,MATCH($A1360&amp;"-4",Matches!$J$2:$J$201,0)),3,2))))),""))</f>
        <v/>
      </c>
      <c r="AB1360" s="12" t="str">
        <f aca="false">IF(OR($B1360="",L1360="",M1360=""),"",IFERROR(IF(OR(INDEX(Matches!$I$2:$I$201,MATCH($A1360&amp;"-5",Matches!$J$2:$J$201,0))="Void",INDEX(Matches!$G$2:$G$201,MATCH($A1360&amp;"-5",Matches!$J$2:$J$201,0))="",INDEX(Matches!$H$2:$H$201,MATCH($A1360&amp;"-5",Matches!$J$2:$J$201,0))=""),"",IF(AND($C1360&lt;&gt;"",INDEX(Matches!$F$2:$F$201,MATCH($A1360&amp;"-5",Matches!$J$2:$J$201,0))&lt;&gt;"",$C1360&gt;=INDEX(Matches!$F$2:$F$201,MATCH($A1360&amp;"-5",Matches!$J$2:$J$201,0))),"",IF(AND(L1360=INDEX(Matches!$G$2:$G$201,MATCH($A1360&amp;"-5",Matches!$J$2:$J$201,0)),M1360=INDEX(Matches!$H$2:$H$201,MATCH($A1360&amp;"-5",Matches!$J$2:$J$201,0))),5,IF(SIGN(L1360-M1360)&lt;&gt;SIGN(INDEX(Matches!$G$2:$G$201,MATCH($A1360&amp;"-5",Matches!$J$2:$J$201,0))-INDEX(Matches!$H$2:$H$201,MATCH($A1360&amp;"-5",Matches!$J$2:$J$201,0))),0,IF(L1360-M1360=INDEX(Matches!$G$2:$G$201,MATCH($A1360&amp;"-5",Matches!$J$2:$J$201,0))-INDEX(Matches!$H$2:$H$201,MATCH($A1360&amp;"-5",Matches!$J$2:$J$201,0)),3,2))))),""))</f>
        <v/>
      </c>
      <c r="AC1360" s="12" t="str">
        <f aca="false">IF(OR($B1360="",N1360="",O1360=""),"",IFERROR(IF(OR(INDEX(Matches!$I$2:$I$201,MATCH($A1360&amp;"-6",Matches!$J$2:$J$201,0))="Void",INDEX(Matches!$G$2:$G$201,MATCH($A1360&amp;"-6",Matches!$J$2:$J$201,0))="",INDEX(Matches!$H$2:$H$201,MATCH($A1360&amp;"-6",Matches!$J$2:$J$201,0))=""),"",IF(AND($C1360&lt;&gt;"",INDEX(Matches!$F$2:$F$201,MATCH($A1360&amp;"-6",Matches!$J$2:$J$201,0))&lt;&gt;"",$C1360&gt;=INDEX(Matches!$F$2:$F$201,MATCH($A1360&amp;"-6",Matches!$J$2:$J$201,0))),"",IF(AND(N1360=INDEX(Matches!$G$2:$G$201,MATCH($A1360&amp;"-6",Matches!$J$2:$J$201,0)),O1360=INDEX(Matches!$H$2:$H$201,MATCH($A1360&amp;"-6",Matches!$J$2:$J$201,0))),5,IF(SIGN(N1360-O1360)&lt;&gt;SIGN(INDEX(Matches!$G$2:$G$201,MATCH($A1360&amp;"-6",Matches!$J$2:$J$201,0))-INDEX(Matches!$H$2:$H$201,MATCH($A1360&amp;"-6",Matches!$J$2:$J$201,0))),0,IF(N1360-O1360=INDEX(Matches!$G$2:$G$201,MATCH($A1360&amp;"-6",Matches!$J$2:$J$201,0))-INDEX(Matches!$H$2:$H$201,MATCH($A1360&amp;"-6",Matches!$J$2:$J$201,0)),3,2))))),""))</f>
        <v/>
      </c>
      <c r="AD1360" s="12" t="str">
        <f aca="false">IF(OR($B1360="",P1360="",Q1360=""),"",IFERROR(IF(OR(INDEX(Matches!$I$2:$I$201,MATCH($A1360&amp;"-7",Matches!$J$2:$J$201,0))="Void",INDEX(Matches!$G$2:$G$201,MATCH($A1360&amp;"-7",Matches!$J$2:$J$201,0))="",INDEX(Matches!$H$2:$H$201,MATCH($A1360&amp;"-7",Matches!$J$2:$J$201,0))=""),"",IF(AND($C1360&lt;&gt;"",INDEX(Matches!$F$2:$F$201,MATCH($A1360&amp;"-7",Matches!$J$2:$J$201,0))&lt;&gt;"",$C1360&gt;=INDEX(Matches!$F$2:$F$201,MATCH($A1360&amp;"-7",Matches!$J$2:$J$201,0))),"",IF(AND(P1360=INDEX(Matches!$G$2:$G$201,MATCH($A1360&amp;"-7",Matches!$J$2:$J$201,0)),Q1360=INDEX(Matches!$H$2:$H$201,MATCH($A1360&amp;"-7",Matches!$J$2:$J$201,0))),5,IF(SIGN(P1360-Q1360)&lt;&gt;SIGN(INDEX(Matches!$G$2:$G$201,MATCH($A1360&amp;"-7",Matches!$J$2:$J$201,0))-INDEX(Matches!$H$2:$H$201,MATCH($A1360&amp;"-7",Matches!$J$2:$J$201,0))),0,IF(P1360-Q1360=INDEX(Matches!$G$2:$G$201,MATCH($A1360&amp;"-7",Matches!$J$2:$J$201,0))-INDEX(Matches!$H$2:$H$201,MATCH($A1360&amp;"-7",Matches!$J$2:$J$201,0)),3,2))))),""))</f>
        <v/>
      </c>
      <c r="AE1360" s="12" t="str">
        <f aca="false">IF(OR($B1360="",R1360="",S1360=""),"",IFERROR(IF(OR(INDEX(Matches!$I$2:$I$201,MATCH($A1360&amp;"-8",Matches!$J$2:$J$201,0))="Void",INDEX(Matches!$G$2:$G$201,MATCH($A1360&amp;"-8",Matches!$J$2:$J$201,0))="",INDEX(Matches!$H$2:$H$201,MATCH($A1360&amp;"-8",Matches!$J$2:$J$201,0))=""),"",IF(AND($C1360&lt;&gt;"",INDEX(Matches!$F$2:$F$201,MATCH($A1360&amp;"-8",Matches!$J$2:$J$201,0))&lt;&gt;"",$C1360&gt;=INDEX(Matches!$F$2:$F$201,MATCH($A1360&amp;"-8",Matches!$J$2:$J$201,0))),"",IF(AND(R1360=INDEX(Matches!$G$2:$G$201,MATCH($A1360&amp;"-8",Matches!$J$2:$J$201,0)),S1360=INDEX(Matches!$H$2:$H$201,MATCH($A1360&amp;"-8",Matches!$J$2:$J$201,0))),5,IF(SIGN(R1360-S1360)&lt;&gt;SIGN(INDEX(Matches!$G$2:$G$201,MATCH($A1360&amp;"-8",Matches!$J$2:$J$201,0))-INDEX(Matches!$H$2:$H$201,MATCH($A1360&amp;"-8",Matches!$J$2:$J$201,0))),0,IF(R1360-S1360=INDEX(Matches!$G$2:$G$201,MATCH($A1360&amp;"-8",Matches!$J$2:$J$201,0))-INDEX(Matches!$H$2:$H$201,MATCH($A1360&amp;"-8",Matches!$J$2:$J$201,0)),3,2))))),""))</f>
        <v/>
      </c>
      <c r="AF1360" s="12" t="str">
        <f aca="false">IF(OR($B1360="",T1360="",U1360=""),"",IFERROR(IF(OR(INDEX(Matches!$I$2:$I$201,MATCH($A1360&amp;"-9",Matches!$J$2:$J$201,0))="Void",INDEX(Matches!$G$2:$G$201,MATCH($A1360&amp;"-9",Matches!$J$2:$J$201,0))="",INDEX(Matches!$H$2:$H$201,MATCH($A1360&amp;"-9",Matches!$J$2:$J$201,0))=""),"",IF(AND($C1360&lt;&gt;"",INDEX(Matches!$F$2:$F$201,MATCH($A1360&amp;"-9",Matches!$J$2:$J$201,0))&lt;&gt;"",$C1360&gt;=INDEX(Matches!$F$2:$F$201,MATCH($A1360&amp;"-9",Matches!$J$2:$J$201,0))),"",IF(AND(T1360=INDEX(Matches!$G$2:$G$201,MATCH($A1360&amp;"-9",Matches!$J$2:$J$201,0)),U1360=INDEX(Matches!$H$2:$H$201,MATCH($A1360&amp;"-9",Matches!$J$2:$J$201,0))),5,IF(SIGN(T1360-U1360)&lt;&gt;SIGN(INDEX(Matches!$G$2:$G$201,MATCH($A1360&amp;"-9",Matches!$J$2:$J$201,0))-INDEX(Matches!$H$2:$H$201,MATCH($A1360&amp;"-9",Matches!$J$2:$J$201,0))),0,IF(T1360-U1360=INDEX(Matches!$G$2:$G$201,MATCH($A1360&amp;"-9",Matches!$J$2:$J$201,0))-INDEX(Matches!$H$2:$H$201,MATCH($A1360&amp;"-9",Matches!$J$2:$J$201,0)),3,2))))),""))</f>
        <v/>
      </c>
      <c r="AG1360" s="12" t="str">
        <f aca="false">IF(OR($B1360="",V1360="",W1360=""),"",IFERROR(IF(OR(INDEX(Matches!$I$2:$I$201,MATCH($A1360&amp;"-10",Matches!$J$2:$J$201,0))="Void",INDEX(Matches!$G$2:$G$201,MATCH($A1360&amp;"-10",Matches!$J$2:$J$201,0))="",INDEX(Matches!$H$2:$H$201,MATCH($A1360&amp;"-10",Matches!$J$2:$J$201,0))=""),"",IF(AND($C1360&lt;&gt;"",INDEX(Matches!$F$2:$F$201,MATCH($A1360&amp;"-10",Matches!$J$2:$J$201,0))&lt;&gt;"",$C1360&gt;=INDEX(Matches!$F$2:$F$201,MATCH($A1360&amp;"-10",Matches!$J$2:$J$201,0))),"",IF(AND(V1360=INDEX(Matches!$G$2:$G$201,MATCH($A1360&amp;"-10",Matches!$J$2:$J$201,0)),W1360=INDEX(Matches!$H$2:$H$201,MATCH($A1360&amp;"-10",Matches!$J$2:$J$201,0))),5,IF(SIGN(V1360-W1360)&lt;&gt;SIGN(INDEX(Matches!$G$2:$G$201,MATCH($A1360&amp;"-10",Matches!$J$2:$J$201,0))-INDEX(Matches!$H$2:$H$201,MATCH($A1360&amp;"-10",Matches!$J$2:$J$201,0))),0,IF(V1360-W1360=INDEX(Matches!$G$2:$G$201,MATCH($A1360&amp;"-10",Matches!$J$2:$J$201,0))-INDEX(Matches!$H$2:$H$201,MATCH($A1360&amp;"-10",Matches!$J$2:$J$201,0)),3,2))))),""))</f>
        <v/>
      </c>
      <c r="AH1360" s="13" t="str">
        <f aca="false">IF($B1360="","",SUM(X1360:AG1360))</f>
        <v/>
      </c>
      <c r="AI1360" s="12" t="str">
        <f aca="false">IF($B1360="","",COUNTIF(X1360:AG1360,5))</f>
        <v/>
      </c>
      <c r="AJ1360" s="12" t="str">
        <f aca="false">IF($B1360="","",COUNTIF(X1360:AG1360,"&gt;=2"))</f>
        <v/>
      </c>
      <c r="AK1360" s="12" t="str">
        <f aca="false">IF($B1360="","",COUNT(X1360:AG1360))</f>
        <v/>
      </c>
    </row>
    <row r="1361" customFormat="false" ht="15" hidden="false" customHeight="false" outlineLevel="0" collapsed="false">
      <c r="A1361" s="7"/>
      <c r="B1361" s="7"/>
      <c r="C1361" s="11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12" t="str">
        <f aca="false">IF(OR($B1361="",D1361="",E1361=""),"",IFERROR(IF(OR(INDEX(Matches!$I$2:$I$201,MATCH($A1361&amp;"-1",Matches!$J$2:$J$201,0))="Void",INDEX(Matches!$G$2:$G$201,MATCH($A1361&amp;"-1",Matches!$J$2:$J$201,0))="",INDEX(Matches!$H$2:$H$201,MATCH($A1361&amp;"-1",Matches!$J$2:$J$201,0))=""),"",IF(AND($C1361&lt;&gt;"",INDEX(Matches!$F$2:$F$201,MATCH($A1361&amp;"-1",Matches!$J$2:$J$201,0))&lt;&gt;"",$C1361&gt;=INDEX(Matches!$F$2:$F$201,MATCH($A1361&amp;"-1",Matches!$J$2:$J$201,0))),"",IF(AND(D1361=INDEX(Matches!$G$2:$G$201,MATCH($A1361&amp;"-1",Matches!$J$2:$J$201,0)),E1361=INDEX(Matches!$H$2:$H$201,MATCH($A1361&amp;"-1",Matches!$J$2:$J$201,0))),5,IF(SIGN(D1361-E1361)&lt;&gt;SIGN(INDEX(Matches!$G$2:$G$201,MATCH($A1361&amp;"-1",Matches!$J$2:$J$201,0))-INDEX(Matches!$H$2:$H$201,MATCH($A1361&amp;"-1",Matches!$J$2:$J$201,0))),0,IF(D1361-E1361=INDEX(Matches!$G$2:$G$201,MATCH($A1361&amp;"-1",Matches!$J$2:$J$201,0))-INDEX(Matches!$H$2:$H$201,MATCH($A1361&amp;"-1",Matches!$J$2:$J$201,0)),3,2))))),""))</f>
        <v/>
      </c>
      <c r="Y1361" s="12" t="str">
        <f aca="false">IF(OR($B1361="",F1361="",G1361=""),"",IFERROR(IF(OR(INDEX(Matches!$I$2:$I$201,MATCH($A1361&amp;"-2",Matches!$J$2:$J$201,0))="Void",INDEX(Matches!$G$2:$G$201,MATCH($A1361&amp;"-2",Matches!$J$2:$J$201,0))="",INDEX(Matches!$H$2:$H$201,MATCH($A1361&amp;"-2",Matches!$J$2:$J$201,0))=""),"",IF(AND($C1361&lt;&gt;"",INDEX(Matches!$F$2:$F$201,MATCH($A1361&amp;"-2",Matches!$J$2:$J$201,0))&lt;&gt;"",$C1361&gt;=INDEX(Matches!$F$2:$F$201,MATCH($A1361&amp;"-2",Matches!$J$2:$J$201,0))),"",IF(AND(F1361=INDEX(Matches!$G$2:$G$201,MATCH($A1361&amp;"-2",Matches!$J$2:$J$201,0)),G1361=INDEX(Matches!$H$2:$H$201,MATCH($A1361&amp;"-2",Matches!$J$2:$J$201,0))),5,IF(SIGN(F1361-G1361)&lt;&gt;SIGN(INDEX(Matches!$G$2:$G$201,MATCH($A1361&amp;"-2",Matches!$J$2:$J$201,0))-INDEX(Matches!$H$2:$H$201,MATCH($A1361&amp;"-2",Matches!$J$2:$J$201,0))),0,IF(F1361-G1361=INDEX(Matches!$G$2:$G$201,MATCH($A1361&amp;"-2",Matches!$J$2:$J$201,0))-INDEX(Matches!$H$2:$H$201,MATCH($A1361&amp;"-2",Matches!$J$2:$J$201,0)),3,2))))),""))</f>
        <v/>
      </c>
      <c r="Z1361" s="12" t="str">
        <f aca="false">IF(OR($B1361="",H1361="",I1361=""),"",IFERROR(IF(OR(INDEX(Matches!$I$2:$I$201,MATCH($A1361&amp;"-3",Matches!$J$2:$J$201,0))="Void",INDEX(Matches!$G$2:$G$201,MATCH($A1361&amp;"-3",Matches!$J$2:$J$201,0))="",INDEX(Matches!$H$2:$H$201,MATCH($A1361&amp;"-3",Matches!$J$2:$J$201,0))=""),"",IF(AND($C1361&lt;&gt;"",INDEX(Matches!$F$2:$F$201,MATCH($A1361&amp;"-3",Matches!$J$2:$J$201,0))&lt;&gt;"",$C1361&gt;=INDEX(Matches!$F$2:$F$201,MATCH($A1361&amp;"-3",Matches!$J$2:$J$201,0))),"",IF(AND(H1361=INDEX(Matches!$G$2:$G$201,MATCH($A1361&amp;"-3",Matches!$J$2:$J$201,0)),I1361=INDEX(Matches!$H$2:$H$201,MATCH($A1361&amp;"-3",Matches!$J$2:$J$201,0))),5,IF(SIGN(H1361-I1361)&lt;&gt;SIGN(INDEX(Matches!$G$2:$G$201,MATCH($A1361&amp;"-3",Matches!$J$2:$J$201,0))-INDEX(Matches!$H$2:$H$201,MATCH($A1361&amp;"-3",Matches!$J$2:$J$201,0))),0,IF(H1361-I1361=INDEX(Matches!$G$2:$G$201,MATCH($A1361&amp;"-3",Matches!$J$2:$J$201,0))-INDEX(Matches!$H$2:$H$201,MATCH($A1361&amp;"-3",Matches!$J$2:$J$201,0)),3,2))))),""))</f>
        <v/>
      </c>
      <c r="AA1361" s="12" t="str">
        <f aca="false">IF(OR($B1361="",J1361="",K1361=""),"",IFERROR(IF(OR(INDEX(Matches!$I$2:$I$201,MATCH($A1361&amp;"-4",Matches!$J$2:$J$201,0))="Void",INDEX(Matches!$G$2:$G$201,MATCH($A1361&amp;"-4",Matches!$J$2:$J$201,0))="",INDEX(Matches!$H$2:$H$201,MATCH($A1361&amp;"-4",Matches!$J$2:$J$201,0))=""),"",IF(AND($C1361&lt;&gt;"",INDEX(Matches!$F$2:$F$201,MATCH($A1361&amp;"-4",Matches!$J$2:$J$201,0))&lt;&gt;"",$C1361&gt;=INDEX(Matches!$F$2:$F$201,MATCH($A1361&amp;"-4",Matches!$J$2:$J$201,0))),"",IF(AND(J1361=INDEX(Matches!$G$2:$G$201,MATCH($A1361&amp;"-4",Matches!$J$2:$J$201,0)),K1361=INDEX(Matches!$H$2:$H$201,MATCH($A1361&amp;"-4",Matches!$J$2:$J$201,0))),5,IF(SIGN(J1361-K1361)&lt;&gt;SIGN(INDEX(Matches!$G$2:$G$201,MATCH($A1361&amp;"-4",Matches!$J$2:$J$201,0))-INDEX(Matches!$H$2:$H$201,MATCH($A1361&amp;"-4",Matches!$J$2:$J$201,0))),0,IF(J1361-K1361=INDEX(Matches!$G$2:$G$201,MATCH($A1361&amp;"-4",Matches!$J$2:$J$201,0))-INDEX(Matches!$H$2:$H$201,MATCH($A1361&amp;"-4",Matches!$J$2:$J$201,0)),3,2))))),""))</f>
        <v/>
      </c>
      <c r="AB1361" s="12" t="str">
        <f aca="false">IF(OR($B1361="",L1361="",M1361=""),"",IFERROR(IF(OR(INDEX(Matches!$I$2:$I$201,MATCH($A1361&amp;"-5",Matches!$J$2:$J$201,0))="Void",INDEX(Matches!$G$2:$G$201,MATCH($A1361&amp;"-5",Matches!$J$2:$J$201,0))="",INDEX(Matches!$H$2:$H$201,MATCH($A1361&amp;"-5",Matches!$J$2:$J$201,0))=""),"",IF(AND($C1361&lt;&gt;"",INDEX(Matches!$F$2:$F$201,MATCH($A1361&amp;"-5",Matches!$J$2:$J$201,0))&lt;&gt;"",$C1361&gt;=INDEX(Matches!$F$2:$F$201,MATCH($A1361&amp;"-5",Matches!$J$2:$J$201,0))),"",IF(AND(L1361=INDEX(Matches!$G$2:$G$201,MATCH($A1361&amp;"-5",Matches!$J$2:$J$201,0)),M1361=INDEX(Matches!$H$2:$H$201,MATCH($A1361&amp;"-5",Matches!$J$2:$J$201,0))),5,IF(SIGN(L1361-M1361)&lt;&gt;SIGN(INDEX(Matches!$G$2:$G$201,MATCH($A1361&amp;"-5",Matches!$J$2:$J$201,0))-INDEX(Matches!$H$2:$H$201,MATCH($A1361&amp;"-5",Matches!$J$2:$J$201,0))),0,IF(L1361-M1361=INDEX(Matches!$G$2:$G$201,MATCH($A1361&amp;"-5",Matches!$J$2:$J$201,0))-INDEX(Matches!$H$2:$H$201,MATCH($A1361&amp;"-5",Matches!$J$2:$J$201,0)),3,2))))),""))</f>
        <v/>
      </c>
      <c r="AC1361" s="12" t="str">
        <f aca="false">IF(OR($B1361="",N1361="",O1361=""),"",IFERROR(IF(OR(INDEX(Matches!$I$2:$I$201,MATCH($A1361&amp;"-6",Matches!$J$2:$J$201,0))="Void",INDEX(Matches!$G$2:$G$201,MATCH($A1361&amp;"-6",Matches!$J$2:$J$201,0))="",INDEX(Matches!$H$2:$H$201,MATCH($A1361&amp;"-6",Matches!$J$2:$J$201,0))=""),"",IF(AND($C1361&lt;&gt;"",INDEX(Matches!$F$2:$F$201,MATCH($A1361&amp;"-6",Matches!$J$2:$J$201,0))&lt;&gt;"",$C1361&gt;=INDEX(Matches!$F$2:$F$201,MATCH($A1361&amp;"-6",Matches!$J$2:$J$201,0))),"",IF(AND(N1361=INDEX(Matches!$G$2:$G$201,MATCH($A1361&amp;"-6",Matches!$J$2:$J$201,0)),O1361=INDEX(Matches!$H$2:$H$201,MATCH($A1361&amp;"-6",Matches!$J$2:$J$201,0))),5,IF(SIGN(N1361-O1361)&lt;&gt;SIGN(INDEX(Matches!$G$2:$G$201,MATCH($A1361&amp;"-6",Matches!$J$2:$J$201,0))-INDEX(Matches!$H$2:$H$201,MATCH($A1361&amp;"-6",Matches!$J$2:$J$201,0))),0,IF(N1361-O1361=INDEX(Matches!$G$2:$G$201,MATCH($A1361&amp;"-6",Matches!$J$2:$J$201,0))-INDEX(Matches!$H$2:$H$201,MATCH($A1361&amp;"-6",Matches!$J$2:$J$201,0)),3,2))))),""))</f>
        <v/>
      </c>
      <c r="AD1361" s="12" t="str">
        <f aca="false">IF(OR($B1361="",P1361="",Q1361=""),"",IFERROR(IF(OR(INDEX(Matches!$I$2:$I$201,MATCH($A1361&amp;"-7",Matches!$J$2:$J$201,0))="Void",INDEX(Matches!$G$2:$G$201,MATCH($A1361&amp;"-7",Matches!$J$2:$J$201,0))="",INDEX(Matches!$H$2:$H$201,MATCH($A1361&amp;"-7",Matches!$J$2:$J$201,0))=""),"",IF(AND($C1361&lt;&gt;"",INDEX(Matches!$F$2:$F$201,MATCH($A1361&amp;"-7",Matches!$J$2:$J$201,0))&lt;&gt;"",$C1361&gt;=INDEX(Matches!$F$2:$F$201,MATCH($A1361&amp;"-7",Matches!$J$2:$J$201,0))),"",IF(AND(P1361=INDEX(Matches!$G$2:$G$201,MATCH($A1361&amp;"-7",Matches!$J$2:$J$201,0)),Q1361=INDEX(Matches!$H$2:$H$201,MATCH($A1361&amp;"-7",Matches!$J$2:$J$201,0))),5,IF(SIGN(P1361-Q1361)&lt;&gt;SIGN(INDEX(Matches!$G$2:$G$201,MATCH($A1361&amp;"-7",Matches!$J$2:$J$201,0))-INDEX(Matches!$H$2:$H$201,MATCH($A1361&amp;"-7",Matches!$J$2:$J$201,0))),0,IF(P1361-Q1361=INDEX(Matches!$G$2:$G$201,MATCH($A1361&amp;"-7",Matches!$J$2:$J$201,0))-INDEX(Matches!$H$2:$H$201,MATCH($A1361&amp;"-7",Matches!$J$2:$J$201,0)),3,2))))),""))</f>
        <v/>
      </c>
      <c r="AE1361" s="12" t="str">
        <f aca="false">IF(OR($B1361="",R1361="",S1361=""),"",IFERROR(IF(OR(INDEX(Matches!$I$2:$I$201,MATCH($A1361&amp;"-8",Matches!$J$2:$J$201,0))="Void",INDEX(Matches!$G$2:$G$201,MATCH($A1361&amp;"-8",Matches!$J$2:$J$201,0))="",INDEX(Matches!$H$2:$H$201,MATCH($A1361&amp;"-8",Matches!$J$2:$J$201,0))=""),"",IF(AND($C1361&lt;&gt;"",INDEX(Matches!$F$2:$F$201,MATCH($A1361&amp;"-8",Matches!$J$2:$J$201,0))&lt;&gt;"",$C1361&gt;=INDEX(Matches!$F$2:$F$201,MATCH($A1361&amp;"-8",Matches!$J$2:$J$201,0))),"",IF(AND(R1361=INDEX(Matches!$G$2:$G$201,MATCH($A1361&amp;"-8",Matches!$J$2:$J$201,0)),S1361=INDEX(Matches!$H$2:$H$201,MATCH($A1361&amp;"-8",Matches!$J$2:$J$201,0))),5,IF(SIGN(R1361-S1361)&lt;&gt;SIGN(INDEX(Matches!$G$2:$G$201,MATCH($A1361&amp;"-8",Matches!$J$2:$J$201,0))-INDEX(Matches!$H$2:$H$201,MATCH($A1361&amp;"-8",Matches!$J$2:$J$201,0))),0,IF(R1361-S1361=INDEX(Matches!$G$2:$G$201,MATCH($A1361&amp;"-8",Matches!$J$2:$J$201,0))-INDEX(Matches!$H$2:$H$201,MATCH($A1361&amp;"-8",Matches!$J$2:$J$201,0)),3,2))))),""))</f>
        <v/>
      </c>
      <c r="AF1361" s="12" t="str">
        <f aca="false">IF(OR($B1361="",T1361="",U1361=""),"",IFERROR(IF(OR(INDEX(Matches!$I$2:$I$201,MATCH($A1361&amp;"-9",Matches!$J$2:$J$201,0))="Void",INDEX(Matches!$G$2:$G$201,MATCH($A1361&amp;"-9",Matches!$J$2:$J$201,0))="",INDEX(Matches!$H$2:$H$201,MATCH($A1361&amp;"-9",Matches!$J$2:$J$201,0))=""),"",IF(AND($C1361&lt;&gt;"",INDEX(Matches!$F$2:$F$201,MATCH($A1361&amp;"-9",Matches!$J$2:$J$201,0))&lt;&gt;"",$C1361&gt;=INDEX(Matches!$F$2:$F$201,MATCH($A1361&amp;"-9",Matches!$J$2:$J$201,0))),"",IF(AND(T1361=INDEX(Matches!$G$2:$G$201,MATCH($A1361&amp;"-9",Matches!$J$2:$J$201,0)),U1361=INDEX(Matches!$H$2:$H$201,MATCH($A1361&amp;"-9",Matches!$J$2:$J$201,0))),5,IF(SIGN(T1361-U1361)&lt;&gt;SIGN(INDEX(Matches!$G$2:$G$201,MATCH($A1361&amp;"-9",Matches!$J$2:$J$201,0))-INDEX(Matches!$H$2:$H$201,MATCH($A1361&amp;"-9",Matches!$J$2:$J$201,0))),0,IF(T1361-U1361=INDEX(Matches!$G$2:$G$201,MATCH($A1361&amp;"-9",Matches!$J$2:$J$201,0))-INDEX(Matches!$H$2:$H$201,MATCH($A1361&amp;"-9",Matches!$J$2:$J$201,0)),3,2))))),""))</f>
        <v/>
      </c>
      <c r="AG1361" s="12" t="str">
        <f aca="false">IF(OR($B1361="",V1361="",W1361=""),"",IFERROR(IF(OR(INDEX(Matches!$I$2:$I$201,MATCH($A1361&amp;"-10",Matches!$J$2:$J$201,0))="Void",INDEX(Matches!$G$2:$G$201,MATCH($A1361&amp;"-10",Matches!$J$2:$J$201,0))="",INDEX(Matches!$H$2:$H$201,MATCH($A1361&amp;"-10",Matches!$J$2:$J$201,0))=""),"",IF(AND($C1361&lt;&gt;"",INDEX(Matches!$F$2:$F$201,MATCH($A1361&amp;"-10",Matches!$J$2:$J$201,0))&lt;&gt;"",$C1361&gt;=INDEX(Matches!$F$2:$F$201,MATCH($A1361&amp;"-10",Matches!$J$2:$J$201,0))),"",IF(AND(V1361=INDEX(Matches!$G$2:$G$201,MATCH($A1361&amp;"-10",Matches!$J$2:$J$201,0)),W1361=INDEX(Matches!$H$2:$H$201,MATCH($A1361&amp;"-10",Matches!$J$2:$J$201,0))),5,IF(SIGN(V1361-W1361)&lt;&gt;SIGN(INDEX(Matches!$G$2:$G$201,MATCH($A1361&amp;"-10",Matches!$J$2:$J$201,0))-INDEX(Matches!$H$2:$H$201,MATCH($A1361&amp;"-10",Matches!$J$2:$J$201,0))),0,IF(V1361-W1361=INDEX(Matches!$G$2:$G$201,MATCH($A1361&amp;"-10",Matches!$J$2:$J$201,0))-INDEX(Matches!$H$2:$H$201,MATCH($A1361&amp;"-10",Matches!$J$2:$J$201,0)),3,2))))),""))</f>
        <v/>
      </c>
      <c r="AH1361" s="13" t="str">
        <f aca="false">IF($B1361="","",SUM(X1361:AG1361))</f>
        <v/>
      </c>
      <c r="AI1361" s="12" t="str">
        <f aca="false">IF($B1361="","",COUNTIF(X1361:AG1361,5))</f>
        <v/>
      </c>
      <c r="AJ1361" s="12" t="str">
        <f aca="false">IF($B1361="","",COUNTIF(X1361:AG1361,"&gt;=2"))</f>
        <v/>
      </c>
      <c r="AK1361" s="12" t="str">
        <f aca="false">IF($B1361="","",COUNT(X1361:AG1361))</f>
        <v/>
      </c>
    </row>
    <row r="1362" customFormat="false" ht="15" hidden="false" customHeight="false" outlineLevel="0" collapsed="false">
      <c r="A1362" s="7"/>
      <c r="B1362" s="7"/>
      <c r="C1362" s="11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12" t="str">
        <f aca="false">IF(OR($B1362="",D1362="",E1362=""),"",IFERROR(IF(OR(INDEX(Matches!$I$2:$I$201,MATCH($A1362&amp;"-1",Matches!$J$2:$J$201,0))="Void",INDEX(Matches!$G$2:$G$201,MATCH($A1362&amp;"-1",Matches!$J$2:$J$201,0))="",INDEX(Matches!$H$2:$H$201,MATCH($A1362&amp;"-1",Matches!$J$2:$J$201,0))=""),"",IF(AND($C1362&lt;&gt;"",INDEX(Matches!$F$2:$F$201,MATCH($A1362&amp;"-1",Matches!$J$2:$J$201,0))&lt;&gt;"",$C1362&gt;=INDEX(Matches!$F$2:$F$201,MATCH($A1362&amp;"-1",Matches!$J$2:$J$201,0))),"",IF(AND(D1362=INDEX(Matches!$G$2:$G$201,MATCH($A1362&amp;"-1",Matches!$J$2:$J$201,0)),E1362=INDEX(Matches!$H$2:$H$201,MATCH($A1362&amp;"-1",Matches!$J$2:$J$201,0))),5,IF(SIGN(D1362-E1362)&lt;&gt;SIGN(INDEX(Matches!$G$2:$G$201,MATCH($A1362&amp;"-1",Matches!$J$2:$J$201,0))-INDEX(Matches!$H$2:$H$201,MATCH($A1362&amp;"-1",Matches!$J$2:$J$201,0))),0,IF(D1362-E1362=INDEX(Matches!$G$2:$G$201,MATCH($A1362&amp;"-1",Matches!$J$2:$J$201,0))-INDEX(Matches!$H$2:$H$201,MATCH($A1362&amp;"-1",Matches!$J$2:$J$201,0)),3,2))))),""))</f>
        <v/>
      </c>
      <c r="Y1362" s="12" t="str">
        <f aca="false">IF(OR($B1362="",F1362="",G1362=""),"",IFERROR(IF(OR(INDEX(Matches!$I$2:$I$201,MATCH($A1362&amp;"-2",Matches!$J$2:$J$201,0))="Void",INDEX(Matches!$G$2:$G$201,MATCH($A1362&amp;"-2",Matches!$J$2:$J$201,0))="",INDEX(Matches!$H$2:$H$201,MATCH($A1362&amp;"-2",Matches!$J$2:$J$201,0))=""),"",IF(AND($C1362&lt;&gt;"",INDEX(Matches!$F$2:$F$201,MATCH($A1362&amp;"-2",Matches!$J$2:$J$201,0))&lt;&gt;"",$C1362&gt;=INDEX(Matches!$F$2:$F$201,MATCH($A1362&amp;"-2",Matches!$J$2:$J$201,0))),"",IF(AND(F1362=INDEX(Matches!$G$2:$G$201,MATCH($A1362&amp;"-2",Matches!$J$2:$J$201,0)),G1362=INDEX(Matches!$H$2:$H$201,MATCH($A1362&amp;"-2",Matches!$J$2:$J$201,0))),5,IF(SIGN(F1362-G1362)&lt;&gt;SIGN(INDEX(Matches!$G$2:$G$201,MATCH($A1362&amp;"-2",Matches!$J$2:$J$201,0))-INDEX(Matches!$H$2:$H$201,MATCH($A1362&amp;"-2",Matches!$J$2:$J$201,0))),0,IF(F1362-G1362=INDEX(Matches!$G$2:$G$201,MATCH($A1362&amp;"-2",Matches!$J$2:$J$201,0))-INDEX(Matches!$H$2:$H$201,MATCH($A1362&amp;"-2",Matches!$J$2:$J$201,0)),3,2))))),""))</f>
        <v/>
      </c>
      <c r="Z1362" s="12" t="str">
        <f aca="false">IF(OR($B1362="",H1362="",I1362=""),"",IFERROR(IF(OR(INDEX(Matches!$I$2:$I$201,MATCH($A1362&amp;"-3",Matches!$J$2:$J$201,0))="Void",INDEX(Matches!$G$2:$G$201,MATCH($A1362&amp;"-3",Matches!$J$2:$J$201,0))="",INDEX(Matches!$H$2:$H$201,MATCH($A1362&amp;"-3",Matches!$J$2:$J$201,0))=""),"",IF(AND($C1362&lt;&gt;"",INDEX(Matches!$F$2:$F$201,MATCH($A1362&amp;"-3",Matches!$J$2:$J$201,0))&lt;&gt;"",$C1362&gt;=INDEX(Matches!$F$2:$F$201,MATCH($A1362&amp;"-3",Matches!$J$2:$J$201,0))),"",IF(AND(H1362=INDEX(Matches!$G$2:$G$201,MATCH($A1362&amp;"-3",Matches!$J$2:$J$201,0)),I1362=INDEX(Matches!$H$2:$H$201,MATCH($A1362&amp;"-3",Matches!$J$2:$J$201,0))),5,IF(SIGN(H1362-I1362)&lt;&gt;SIGN(INDEX(Matches!$G$2:$G$201,MATCH($A1362&amp;"-3",Matches!$J$2:$J$201,0))-INDEX(Matches!$H$2:$H$201,MATCH($A1362&amp;"-3",Matches!$J$2:$J$201,0))),0,IF(H1362-I1362=INDEX(Matches!$G$2:$G$201,MATCH($A1362&amp;"-3",Matches!$J$2:$J$201,0))-INDEX(Matches!$H$2:$H$201,MATCH($A1362&amp;"-3",Matches!$J$2:$J$201,0)),3,2))))),""))</f>
        <v/>
      </c>
      <c r="AA1362" s="12" t="str">
        <f aca="false">IF(OR($B1362="",J1362="",K1362=""),"",IFERROR(IF(OR(INDEX(Matches!$I$2:$I$201,MATCH($A1362&amp;"-4",Matches!$J$2:$J$201,0))="Void",INDEX(Matches!$G$2:$G$201,MATCH($A1362&amp;"-4",Matches!$J$2:$J$201,0))="",INDEX(Matches!$H$2:$H$201,MATCH($A1362&amp;"-4",Matches!$J$2:$J$201,0))=""),"",IF(AND($C1362&lt;&gt;"",INDEX(Matches!$F$2:$F$201,MATCH($A1362&amp;"-4",Matches!$J$2:$J$201,0))&lt;&gt;"",$C1362&gt;=INDEX(Matches!$F$2:$F$201,MATCH($A1362&amp;"-4",Matches!$J$2:$J$201,0))),"",IF(AND(J1362=INDEX(Matches!$G$2:$G$201,MATCH($A1362&amp;"-4",Matches!$J$2:$J$201,0)),K1362=INDEX(Matches!$H$2:$H$201,MATCH($A1362&amp;"-4",Matches!$J$2:$J$201,0))),5,IF(SIGN(J1362-K1362)&lt;&gt;SIGN(INDEX(Matches!$G$2:$G$201,MATCH($A1362&amp;"-4",Matches!$J$2:$J$201,0))-INDEX(Matches!$H$2:$H$201,MATCH($A1362&amp;"-4",Matches!$J$2:$J$201,0))),0,IF(J1362-K1362=INDEX(Matches!$G$2:$G$201,MATCH($A1362&amp;"-4",Matches!$J$2:$J$201,0))-INDEX(Matches!$H$2:$H$201,MATCH($A1362&amp;"-4",Matches!$J$2:$J$201,0)),3,2))))),""))</f>
        <v/>
      </c>
      <c r="AB1362" s="12" t="str">
        <f aca="false">IF(OR($B1362="",L1362="",M1362=""),"",IFERROR(IF(OR(INDEX(Matches!$I$2:$I$201,MATCH($A1362&amp;"-5",Matches!$J$2:$J$201,0))="Void",INDEX(Matches!$G$2:$G$201,MATCH($A1362&amp;"-5",Matches!$J$2:$J$201,0))="",INDEX(Matches!$H$2:$H$201,MATCH($A1362&amp;"-5",Matches!$J$2:$J$201,0))=""),"",IF(AND($C1362&lt;&gt;"",INDEX(Matches!$F$2:$F$201,MATCH($A1362&amp;"-5",Matches!$J$2:$J$201,0))&lt;&gt;"",$C1362&gt;=INDEX(Matches!$F$2:$F$201,MATCH($A1362&amp;"-5",Matches!$J$2:$J$201,0))),"",IF(AND(L1362=INDEX(Matches!$G$2:$G$201,MATCH($A1362&amp;"-5",Matches!$J$2:$J$201,0)),M1362=INDEX(Matches!$H$2:$H$201,MATCH($A1362&amp;"-5",Matches!$J$2:$J$201,0))),5,IF(SIGN(L1362-M1362)&lt;&gt;SIGN(INDEX(Matches!$G$2:$G$201,MATCH($A1362&amp;"-5",Matches!$J$2:$J$201,0))-INDEX(Matches!$H$2:$H$201,MATCH($A1362&amp;"-5",Matches!$J$2:$J$201,0))),0,IF(L1362-M1362=INDEX(Matches!$G$2:$G$201,MATCH($A1362&amp;"-5",Matches!$J$2:$J$201,0))-INDEX(Matches!$H$2:$H$201,MATCH($A1362&amp;"-5",Matches!$J$2:$J$201,0)),3,2))))),""))</f>
        <v/>
      </c>
      <c r="AC1362" s="12" t="str">
        <f aca="false">IF(OR($B1362="",N1362="",O1362=""),"",IFERROR(IF(OR(INDEX(Matches!$I$2:$I$201,MATCH($A1362&amp;"-6",Matches!$J$2:$J$201,0))="Void",INDEX(Matches!$G$2:$G$201,MATCH($A1362&amp;"-6",Matches!$J$2:$J$201,0))="",INDEX(Matches!$H$2:$H$201,MATCH($A1362&amp;"-6",Matches!$J$2:$J$201,0))=""),"",IF(AND($C1362&lt;&gt;"",INDEX(Matches!$F$2:$F$201,MATCH($A1362&amp;"-6",Matches!$J$2:$J$201,0))&lt;&gt;"",$C1362&gt;=INDEX(Matches!$F$2:$F$201,MATCH($A1362&amp;"-6",Matches!$J$2:$J$201,0))),"",IF(AND(N1362=INDEX(Matches!$G$2:$G$201,MATCH($A1362&amp;"-6",Matches!$J$2:$J$201,0)),O1362=INDEX(Matches!$H$2:$H$201,MATCH($A1362&amp;"-6",Matches!$J$2:$J$201,0))),5,IF(SIGN(N1362-O1362)&lt;&gt;SIGN(INDEX(Matches!$G$2:$G$201,MATCH($A1362&amp;"-6",Matches!$J$2:$J$201,0))-INDEX(Matches!$H$2:$H$201,MATCH($A1362&amp;"-6",Matches!$J$2:$J$201,0))),0,IF(N1362-O1362=INDEX(Matches!$G$2:$G$201,MATCH($A1362&amp;"-6",Matches!$J$2:$J$201,0))-INDEX(Matches!$H$2:$H$201,MATCH($A1362&amp;"-6",Matches!$J$2:$J$201,0)),3,2))))),""))</f>
        <v/>
      </c>
      <c r="AD1362" s="12" t="str">
        <f aca="false">IF(OR($B1362="",P1362="",Q1362=""),"",IFERROR(IF(OR(INDEX(Matches!$I$2:$I$201,MATCH($A1362&amp;"-7",Matches!$J$2:$J$201,0))="Void",INDEX(Matches!$G$2:$G$201,MATCH($A1362&amp;"-7",Matches!$J$2:$J$201,0))="",INDEX(Matches!$H$2:$H$201,MATCH($A1362&amp;"-7",Matches!$J$2:$J$201,0))=""),"",IF(AND($C1362&lt;&gt;"",INDEX(Matches!$F$2:$F$201,MATCH($A1362&amp;"-7",Matches!$J$2:$J$201,0))&lt;&gt;"",$C1362&gt;=INDEX(Matches!$F$2:$F$201,MATCH($A1362&amp;"-7",Matches!$J$2:$J$201,0))),"",IF(AND(P1362=INDEX(Matches!$G$2:$G$201,MATCH($A1362&amp;"-7",Matches!$J$2:$J$201,0)),Q1362=INDEX(Matches!$H$2:$H$201,MATCH($A1362&amp;"-7",Matches!$J$2:$J$201,0))),5,IF(SIGN(P1362-Q1362)&lt;&gt;SIGN(INDEX(Matches!$G$2:$G$201,MATCH($A1362&amp;"-7",Matches!$J$2:$J$201,0))-INDEX(Matches!$H$2:$H$201,MATCH($A1362&amp;"-7",Matches!$J$2:$J$201,0))),0,IF(P1362-Q1362=INDEX(Matches!$G$2:$G$201,MATCH($A1362&amp;"-7",Matches!$J$2:$J$201,0))-INDEX(Matches!$H$2:$H$201,MATCH($A1362&amp;"-7",Matches!$J$2:$J$201,0)),3,2))))),""))</f>
        <v/>
      </c>
      <c r="AE1362" s="12" t="str">
        <f aca="false">IF(OR($B1362="",R1362="",S1362=""),"",IFERROR(IF(OR(INDEX(Matches!$I$2:$I$201,MATCH($A1362&amp;"-8",Matches!$J$2:$J$201,0))="Void",INDEX(Matches!$G$2:$G$201,MATCH($A1362&amp;"-8",Matches!$J$2:$J$201,0))="",INDEX(Matches!$H$2:$H$201,MATCH($A1362&amp;"-8",Matches!$J$2:$J$201,0))=""),"",IF(AND($C1362&lt;&gt;"",INDEX(Matches!$F$2:$F$201,MATCH($A1362&amp;"-8",Matches!$J$2:$J$201,0))&lt;&gt;"",$C1362&gt;=INDEX(Matches!$F$2:$F$201,MATCH($A1362&amp;"-8",Matches!$J$2:$J$201,0))),"",IF(AND(R1362=INDEX(Matches!$G$2:$G$201,MATCH($A1362&amp;"-8",Matches!$J$2:$J$201,0)),S1362=INDEX(Matches!$H$2:$H$201,MATCH($A1362&amp;"-8",Matches!$J$2:$J$201,0))),5,IF(SIGN(R1362-S1362)&lt;&gt;SIGN(INDEX(Matches!$G$2:$G$201,MATCH($A1362&amp;"-8",Matches!$J$2:$J$201,0))-INDEX(Matches!$H$2:$H$201,MATCH($A1362&amp;"-8",Matches!$J$2:$J$201,0))),0,IF(R1362-S1362=INDEX(Matches!$G$2:$G$201,MATCH($A1362&amp;"-8",Matches!$J$2:$J$201,0))-INDEX(Matches!$H$2:$H$201,MATCH($A1362&amp;"-8",Matches!$J$2:$J$201,0)),3,2))))),""))</f>
        <v/>
      </c>
      <c r="AF1362" s="12" t="str">
        <f aca="false">IF(OR($B1362="",T1362="",U1362=""),"",IFERROR(IF(OR(INDEX(Matches!$I$2:$I$201,MATCH($A1362&amp;"-9",Matches!$J$2:$J$201,0))="Void",INDEX(Matches!$G$2:$G$201,MATCH($A1362&amp;"-9",Matches!$J$2:$J$201,0))="",INDEX(Matches!$H$2:$H$201,MATCH($A1362&amp;"-9",Matches!$J$2:$J$201,0))=""),"",IF(AND($C1362&lt;&gt;"",INDEX(Matches!$F$2:$F$201,MATCH($A1362&amp;"-9",Matches!$J$2:$J$201,0))&lt;&gt;"",$C1362&gt;=INDEX(Matches!$F$2:$F$201,MATCH($A1362&amp;"-9",Matches!$J$2:$J$201,0))),"",IF(AND(T1362=INDEX(Matches!$G$2:$G$201,MATCH($A1362&amp;"-9",Matches!$J$2:$J$201,0)),U1362=INDEX(Matches!$H$2:$H$201,MATCH($A1362&amp;"-9",Matches!$J$2:$J$201,0))),5,IF(SIGN(T1362-U1362)&lt;&gt;SIGN(INDEX(Matches!$G$2:$G$201,MATCH($A1362&amp;"-9",Matches!$J$2:$J$201,0))-INDEX(Matches!$H$2:$H$201,MATCH($A1362&amp;"-9",Matches!$J$2:$J$201,0))),0,IF(T1362-U1362=INDEX(Matches!$G$2:$G$201,MATCH($A1362&amp;"-9",Matches!$J$2:$J$201,0))-INDEX(Matches!$H$2:$H$201,MATCH($A1362&amp;"-9",Matches!$J$2:$J$201,0)),3,2))))),""))</f>
        <v/>
      </c>
      <c r="AG1362" s="12" t="str">
        <f aca="false">IF(OR($B1362="",V1362="",W1362=""),"",IFERROR(IF(OR(INDEX(Matches!$I$2:$I$201,MATCH($A1362&amp;"-10",Matches!$J$2:$J$201,0))="Void",INDEX(Matches!$G$2:$G$201,MATCH($A1362&amp;"-10",Matches!$J$2:$J$201,0))="",INDEX(Matches!$H$2:$H$201,MATCH($A1362&amp;"-10",Matches!$J$2:$J$201,0))=""),"",IF(AND($C1362&lt;&gt;"",INDEX(Matches!$F$2:$F$201,MATCH($A1362&amp;"-10",Matches!$J$2:$J$201,0))&lt;&gt;"",$C1362&gt;=INDEX(Matches!$F$2:$F$201,MATCH($A1362&amp;"-10",Matches!$J$2:$J$201,0))),"",IF(AND(V1362=INDEX(Matches!$G$2:$G$201,MATCH($A1362&amp;"-10",Matches!$J$2:$J$201,0)),W1362=INDEX(Matches!$H$2:$H$201,MATCH($A1362&amp;"-10",Matches!$J$2:$J$201,0))),5,IF(SIGN(V1362-W1362)&lt;&gt;SIGN(INDEX(Matches!$G$2:$G$201,MATCH($A1362&amp;"-10",Matches!$J$2:$J$201,0))-INDEX(Matches!$H$2:$H$201,MATCH($A1362&amp;"-10",Matches!$J$2:$J$201,0))),0,IF(V1362-W1362=INDEX(Matches!$G$2:$G$201,MATCH($A1362&amp;"-10",Matches!$J$2:$J$201,0))-INDEX(Matches!$H$2:$H$201,MATCH($A1362&amp;"-10",Matches!$J$2:$J$201,0)),3,2))))),""))</f>
        <v/>
      </c>
      <c r="AH1362" s="13" t="str">
        <f aca="false">IF($B1362="","",SUM(X1362:AG1362))</f>
        <v/>
      </c>
      <c r="AI1362" s="12" t="str">
        <f aca="false">IF($B1362="","",COUNTIF(X1362:AG1362,5))</f>
        <v/>
      </c>
      <c r="AJ1362" s="12" t="str">
        <f aca="false">IF($B1362="","",COUNTIF(X1362:AG1362,"&gt;=2"))</f>
        <v/>
      </c>
      <c r="AK1362" s="12" t="str">
        <f aca="false">IF($B1362="","",COUNT(X1362:AG1362))</f>
        <v/>
      </c>
    </row>
    <row r="1363" customFormat="false" ht="15" hidden="false" customHeight="false" outlineLevel="0" collapsed="false">
      <c r="A1363" s="7"/>
      <c r="B1363" s="7"/>
      <c r="C1363" s="11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12" t="str">
        <f aca="false">IF(OR($B1363="",D1363="",E1363=""),"",IFERROR(IF(OR(INDEX(Matches!$I$2:$I$201,MATCH($A1363&amp;"-1",Matches!$J$2:$J$201,0))="Void",INDEX(Matches!$G$2:$G$201,MATCH($A1363&amp;"-1",Matches!$J$2:$J$201,0))="",INDEX(Matches!$H$2:$H$201,MATCH($A1363&amp;"-1",Matches!$J$2:$J$201,0))=""),"",IF(AND($C1363&lt;&gt;"",INDEX(Matches!$F$2:$F$201,MATCH($A1363&amp;"-1",Matches!$J$2:$J$201,0))&lt;&gt;"",$C1363&gt;=INDEX(Matches!$F$2:$F$201,MATCH($A1363&amp;"-1",Matches!$J$2:$J$201,0))),"",IF(AND(D1363=INDEX(Matches!$G$2:$G$201,MATCH($A1363&amp;"-1",Matches!$J$2:$J$201,0)),E1363=INDEX(Matches!$H$2:$H$201,MATCH($A1363&amp;"-1",Matches!$J$2:$J$201,0))),5,IF(SIGN(D1363-E1363)&lt;&gt;SIGN(INDEX(Matches!$G$2:$G$201,MATCH($A1363&amp;"-1",Matches!$J$2:$J$201,0))-INDEX(Matches!$H$2:$H$201,MATCH($A1363&amp;"-1",Matches!$J$2:$J$201,0))),0,IF(D1363-E1363=INDEX(Matches!$G$2:$G$201,MATCH($A1363&amp;"-1",Matches!$J$2:$J$201,0))-INDEX(Matches!$H$2:$H$201,MATCH($A1363&amp;"-1",Matches!$J$2:$J$201,0)),3,2))))),""))</f>
        <v/>
      </c>
      <c r="Y1363" s="12" t="str">
        <f aca="false">IF(OR($B1363="",F1363="",G1363=""),"",IFERROR(IF(OR(INDEX(Matches!$I$2:$I$201,MATCH($A1363&amp;"-2",Matches!$J$2:$J$201,0))="Void",INDEX(Matches!$G$2:$G$201,MATCH($A1363&amp;"-2",Matches!$J$2:$J$201,0))="",INDEX(Matches!$H$2:$H$201,MATCH($A1363&amp;"-2",Matches!$J$2:$J$201,0))=""),"",IF(AND($C1363&lt;&gt;"",INDEX(Matches!$F$2:$F$201,MATCH($A1363&amp;"-2",Matches!$J$2:$J$201,0))&lt;&gt;"",$C1363&gt;=INDEX(Matches!$F$2:$F$201,MATCH($A1363&amp;"-2",Matches!$J$2:$J$201,0))),"",IF(AND(F1363=INDEX(Matches!$G$2:$G$201,MATCH($A1363&amp;"-2",Matches!$J$2:$J$201,0)),G1363=INDEX(Matches!$H$2:$H$201,MATCH($A1363&amp;"-2",Matches!$J$2:$J$201,0))),5,IF(SIGN(F1363-G1363)&lt;&gt;SIGN(INDEX(Matches!$G$2:$G$201,MATCH($A1363&amp;"-2",Matches!$J$2:$J$201,0))-INDEX(Matches!$H$2:$H$201,MATCH($A1363&amp;"-2",Matches!$J$2:$J$201,0))),0,IF(F1363-G1363=INDEX(Matches!$G$2:$G$201,MATCH($A1363&amp;"-2",Matches!$J$2:$J$201,0))-INDEX(Matches!$H$2:$H$201,MATCH($A1363&amp;"-2",Matches!$J$2:$J$201,0)),3,2))))),""))</f>
        <v/>
      </c>
      <c r="Z1363" s="12" t="str">
        <f aca="false">IF(OR($B1363="",H1363="",I1363=""),"",IFERROR(IF(OR(INDEX(Matches!$I$2:$I$201,MATCH($A1363&amp;"-3",Matches!$J$2:$J$201,0))="Void",INDEX(Matches!$G$2:$G$201,MATCH($A1363&amp;"-3",Matches!$J$2:$J$201,0))="",INDEX(Matches!$H$2:$H$201,MATCH($A1363&amp;"-3",Matches!$J$2:$J$201,0))=""),"",IF(AND($C1363&lt;&gt;"",INDEX(Matches!$F$2:$F$201,MATCH($A1363&amp;"-3",Matches!$J$2:$J$201,0))&lt;&gt;"",$C1363&gt;=INDEX(Matches!$F$2:$F$201,MATCH($A1363&amp;"-3",Matches!$J$2:$J$201,0))),"",IF(AND(H1363=INDEX(Matches!$G$2:$G$201,MATCH($A1363&amp;"-3",Matches!$J$2:$J$201,0)),I1363=INDEX(Matches!$H$2:$H$201,MATCH($A1363&amp;"-3",Matches!$J$2:$J$201,0))),5,IF(SIGN(H1363-I1363)&lt;&gt;SIGN(INDEX(Matches!$G$2:$G$201,MATCH($A1363&amp;"-3",Matches!$J$2:$J$201,0))-INDEX(Matches!$H$2:$H$201,MATCH($A1363&amp;"-3",Matches!$J$2:$J$201,0))),0,IF(H1363-I1363=INDEX(Matches!$G$2:$G$201,MATCH($A1363&amp;"-3",Matches!$J$2:$J$201,0))-INDEX(Matches!$H$2:$H$201,MATCH($A1363&amp;"-3",Matches!$J$2:$J$201,0)),3,2))))),""))</f>
        <v/>
      </c>
      <c r="AA1363" s="12" t="str">
        <f aca="false">IF(OR($B1363="",J1363="",K1363=""),"",IFERROR(IF(OR(INDEX(Matches!$I$2:$I$201,MATCH($A1363&amp;"-4",Matches!$J$2:$J$201,0))="Void",INDEX(Matches!$G$2:$G$201,MATCH($A1363&amp;"-4",Matches!$J$2:$J$201,0))="",INDEX(Matches!$H$2:$H$201,MATCH($A1363&amp;"-4",Matches!$J$2:$J$201,0))=""),"",IF(AND($C1363&lt;&gt;"",INDEX(Matches!$F$2:$F$201,MATCH($A1363&amp;"-4",Matches!$J$2:$J$201,0))&lt;&gt;"",$C1363&gt;=INDEX(Matches!$F$2:$F$201,MATCH($A1363&amp;"-4",Matches!$J$2:$J$201,0))),"",IF(AND(J1363=INDEX(Matches!$G$2:$G$201,MATCH($A1363&amp;"-4",Matches!$J$2:$J$201,0)),K1363=INDEX(Matches!$H$2:$H$201,MATCH($A1363&amp;"-4",Matches!$J$2:$J$201,0))),5,IF(SIGN(J1363-K1363)&lt;&gt;SIGN(INDEX(Matches!$G$2:$G$201,MATCH($A1363&amp;"-4",Matches!$J$2:$J$201,0))-INDEX(Matches!$H$2:$H$201,MATCH($A1363&amp;"-4",Matches!$J$2:$J$201,0))),0,IF(J1363-K1363=INDEX(Matches!$G$2:$G$201,MATCH($A1363&amp;"-4",Matches!$J$2:$J$201,0))-INDEX(Matches!$H$2:$H$201,MATCH($A1363&amp;"-4",Matches!$J$2:$J$201,0)),3,2))))),""))</f>
        <v/>
      </c>
      <c r="AB1363" s="12" t="str">
        <f aca="false">IF(OR($B1363="",L1363="",M1363=""),"",IFERROR(IF(OR(INDEX(Matches!$I$2:$I$201,MATCH($A1363&amp;"-5",Matches!$J$2:$J$201,0))="Void",INDEX(Matches!$G$2:$G$201,MATCH($A1363&amp;"-5",Matches!$J$2:$J$201,0))="",INDEX(Matches!$H$2:$H$201,MATCH($A1363&amp;"-5",Matches!$J$2:$J$201,0))=""),"",IF(AND($C1363&lt;&gt;"",INDEX(Matches!$F$2:$F$201,MATCH($A1363&amp;"-5",Matches!$J$2:$J$201,0))&lt;&gt;"",$C1363&gt;=INDEX(Matches!$F$2:$F$201,MATCH($A1363&amp;"-5",Matches!$J$2:$J$201,0))),"",IF(AND(L1363=INDEX(Matches!$G$2:$G$201,MATCH($A1363&amp;"-5",Matches!$J$2:$J$201,0)),M1363=INDEX(Matches!$H$2:$H$201,MATCH($A1363&amp;"-5",Matches!$J$2:$J$201,0))),5,IF(SIGN(L1363-M1363)&lt;&gt;SIGN(INDEX(Matches!$G$2:$G$201,MATCH($A1363&amp;"-5",Matches!$J$2:$J$201,0))-INDEX(Matches!$H$2:$H$201,MATCH($A1363&amp;"-5",Matches!$J$2:$J$201,0))),0,IF(L1363-M1363=INDEX(Matches!$G$2:$G$201,MATCH($A1363&amp;"-5",Matches!$J$2:$J$201,0))-INDEX(Matches!$H$2:$H$201,MATCH($A1363&amp;"-5",Matches!$J$2:$J$201,0)),3,2))))),""))</f>
        <v/>
      </c>
      <c r="AC1363" s="12" t="str">
        <f aca="false">IF(OR($B1363="",N1363="",O1363=""),"",IFERROR(IF(OR(INDEX(Matches!$I$2:$I$201,MATCH($A1363&amp;"-6",Matches!$J$2:$J$201,0))="Void",INDEX(Matches!$G$2:$G$201,MATCH($A1363&amp;"-6",Matches!$J$2:$J$201,0))="",INDEX(Matches!$H$2:$H$201,MATCH($A1363&amp;"-6",Matches!$J$2:$J$201,0))=""),"",IF(AND($C1363&lt;&gt;"",INDEX(Matches!$F$2:$F$201,MATCH($A1363&amp;"-6",Matches!$J$2:$J$201,0))&lt;&gt;"",$C1363&gt;=INDEX(Matches!$F$2:$F$201,MATCH($A1363&amp;"-6",Matches!$J$2:$J$201,0))),"",IF(AND(N1363=INDEX(Matches!$G$2:$G$201,MATCH($A1363&amp;"-6",Matches!$J$2:$J$201,0)),O1363=INDEX(Matches!$H$2:$H$201,MATCH($A1363&amp;"-6",Matches!$J$2:$J$201,0))),5,IF(SIGN(N1363-O1363)&lt;&gt;SIGN(INDEX(Matches!$G$2:$G$201,MATCH($A1363&amp;"-6",Matches!$J$2:$J$201,0))-INDEX(Matches!$H$2:$H$201,MATCH($A1363&amp;"-6",Matches!$J$2:$J$201,0))),0,IF(N1363-O1363=INDEX(Matches!$G$2:$G$201,MATCH($A1363&amp;"-6",Matches!$J$2:$J$201,0))-INDEX(Matches!$H$2:$H$201,MATCH($A1363&amp;"-6",Matches!$J$2:$J$201,0)),3,2))))),""))</f>
        <v/>
      </c>
      <c r="AD1363" s="12" t="str">
        <f aca="false">IF(OR($B1363="",P1363="",Q1363=""),"",IFERROR(IF(OR(INDEX(Matches!$I$2:$I$201,MATCH($A1363&amp;"-7",Matches!$J$2:$J$201,0))="Void",INDEX(Matches!$G$2:$G$201,MATCH($A1363&amp;"-7",Matches!$J$2:$J$201,0))="",INDEX(Matches!$H$2:$H$201,MATCH($A1363&amp;"-7",Matches!$J$2:$J$201,0))=""),"",IF(AND($C1363&lt;&gt;"",INDEX(Matches!$F$2:$F$201,MATCH($A1363&amp;"-7",Matches!$J$2:$J$201,0))&lt;&gt;"",$C1363&gt;=INDEX(Matches!$F$2:$F$201,MATCH($A1363&amp;"-7",Matches!$J$2:$J$201,0))),"",IF(AND(P1363=INDEX(Matches!$G$2:$G$201,MATCH($A1363&amp;"-7",Matches!$J$2:$J$201,0)),Q1363=INDEX(Matches!$H$2:$H$201,MATCH($A1363&amp;"-7",Matches!$J$2:$J$201,0))),5,IF(SIGN(P1363-Q1363)&lt;&gt;SIGN(INDEX(Matches!$G$2:$G$201,MATCH($A1363&amp;"-7",Matches!$J$2:$J$201,0))-INDEX(Matches!$H$2:$H$201,MATCH($A1363&amp;"-7",Matches!$J$2:$J$201,0))),0,IF(P1363-Q1363=INDEX(Matches!$G$2:$G$201,MATCH($A1363&amp;"-7",Matches!$J$2:$J$201,0))-INDEX(Matches!$H$2:$H$201,MATCH($A1363&amp;"-7",Matches!$J$2:$J$201,0)),3,2))))),""))</f>
        <v/>
      </c>
      <c r="AE1363" s="12" t="str">
        <f aca="false">IF(OR($B1363="",R1363="",S1363=""),"",IFERROR(IF(OR(INDEX(Matches!$I$2:$I$201,MATCH($A1363&amp;"-8",Matches!$J$2:$J$201,0))="Void",INDEX(Matches!$G$2:$G$201,MATCH($A1363&amp;"-8",Matches!$J$2:$J$201,0))="",INDEX(Matches!$H$2:$H$201,MATCH($A1363&amp;"-8",Matches!$J$2:$J$201,0))=""),"",IF(AND($C1363&lt;&gt;"",INDEX(Matches!$F$2:$F$201,MATCH($A1363&amp;"-8",Matches!$J$2:$J$201,0))&lt;&gt;"",$C1363&gt;=INDEX(Matches!$F$2:$F$201,MATCH($A1363&amp;"-8",Matches!$J$2:$J$201,0))),"",IF(AND(R1363=INDEX(Matches!$G$2:$G$201,MATCH($A1363&amp;"-8",Matches!$J$2:$J$201,0)),S1363=INDEX(Matches!$H$2:$H$201,MATCH($A1363&amp;"-8",Matches!$J$2:$J$201,0))),5,IF(SIGN(R1363-S1363)&lt;&gt;SIGN(INDEX(Matches!$G$2:$G$201,MATCH($A1363&amp;"-8",Matches!$J$2:$J$201,0))-INDEX(Matches!$H$2:$H$201,MATCH($A1363&amp;"-8",Matches!$J$2:$J$201,0))),0,IF(R1363-S1363=INDEX(Matches!$G$2:$G$201,MATCH($A1363&amp;"-8",Matches!$J$2:$J$201,0))-INDEX(Matches!$H$2:$H$201,MATCH($A1363&amp;"-8",Matches!$J$2:$J$201,0)),3,2))))),""))</f>
        <v/>
      </c>
      <c r="AF1363" s="12" t="str">
        <f aca="false">IF(OR($B1363="",T1363="",U1363=""),"",IFERROR(IF(OR(INDEX(Matches!$I$2:$I$201,MATCH($A1363&amp;"-9",Matches!$J$2:$J$201,0))="Void",INDEX(Matches!$G$2:$G$201,MATCH($A1363&amp;"-9",Matches!$J$2:$J$201,0))="",INDEX(Matches!$H$2:$H$201,MATCH($A1363&amp;"-9",Matches!$J$2:$J$201,0))=""),"",IF(AND($C1363&lt;&gt;"",INDEX(Matches!$F$2:$F$201,MATCH($A1363&amp;"-9",Matches!$J$2:$J$201,0))&lt;&gt;"",$C1363&gt;=INDEX(Matches!$F$2:$F$201,MATCH($A1363&amp;"-9",Matches!$J$2:$J$201,0))),"",IF(AND(T1363=INDEX(Matches!$G$2:$G$201,MATCH($A1363&amp;"-9",Matches!$J$2:$J$201,0)),U1363=INDEX(Matches!$H$2:$H$201,MATCH($A1363&amp;"-9",Matches!$J$2:$J$201,0))),5,IF(SIGN(T1363-U1363)&lt;&gt;SIGN(INDEX(Matches!$G$2:$G$201,MATCH($A1363&amp;"-9",Matches!$J$2:$J$201,0))-INDEX(Matches!$H$2:$H$201,MATCH($A1363&amp;"-9",Matches!$J$2:$J$201,0))),0,IF(T1363-U1363=INDEX(Matches!$G$2:$G$201,MATCH($A1363&amp;"-9",Matches!$J$2:$J$201,0))-INDEX(Matches!$H$2:$H$201,MATCH($A1363&amp;"-9",Matches!$J$2:$J$201,0)),3,2))))),""))</f>
        <v/>
      </c>
      <c r="AG1363" s="12" t="str">
        <f aca="false">IF(OR($B1363="",V1363="",W1363=""),"",IFERROR(IF(OR(INDEX(Matches!$I$2:$I$201,MATCH($A1363&amp;"-10",Matches!$J$2:$J$201,0))="Void",INDEX(Matches!$G$2:$G$201,MATCH($A1363&amp;"-10",Matches!$J$2:$J$201,0))="",INDEX(Matches!$H$2:$H$201,MATCH($A1363&amp;"-10",Matches!$J$2:$J$201,0))=""),"",IF(AND($C1363&lt;&gt;"",INDEX(Matches!$F$2:$F$201,MATCH($A1363&amp;"-10",Matches!$J$2:$J$201,0))&lt;&gt;"",$C1363&gt;=INDEX(Matches!$F$2:$F$201,MATCH($A1363&amp;"-10",Matches!$J$2:$J$201,0))),"",IF(AND(V1363=INDEX(Matches!$G$2:$G$201,MATCH($A1363&amp;"-10",Matches!$J$2:$J$201,0)),W1363=INDEX(Matches!$H$2:$H$201,MATCH($A1363&amp;"-10",Matches!$J$2:$J$201,0))),5,IF(SIGN(V1363-W1363)&lt;&gt;SIGN(INDEX(Matches!$G$2:$G$201,MATCH($A1363&amp;"-10",Matches!$J$2:$J$201,0))-INDEX(Matches!$H$2:$H$201,MATCH($A1363&amp;"-10",Matches!$J$2:$J$201,0))),0,IF(V1363-W1363=INDEX(Matches!$G$2:$G$201,MATCH($A1363&amp;"-10",Matches!$J$2:$J$201,0))-INDEX(Matches!$H$2:$H$201,MATCH($A1363&amp;"-10",Matches!$J$2:$J$201,0)),3,2))))),""))</f>
        <v/>
      </c>
      <c r="AH1363" s="13" t="str">
        <f aca="false">IF($B1363="","",SUM(X1363:AG1363))</f>
        <v/>
      </c>
      <c r="AI1363" s="12" t="str">
        <f aca="false">IF($B1363="","",COUNTIF(X1363:AG1363,5))</f>
        <v/>
      </c>
      <c r="AJ1363" s="12" t="str">
        <f aca="false">IF($B1363="","",COUNTIF(X1363:AG1363,"&gt;=2"))</f>
        <v/>
      </c>
      <c r="AK1363" s="12" t="str">
        <f aca="false">IF($B1363="","",COUNT(X1363:AG1363))</f>
        <v/>
      </c>
    </row>
    <row r="1364" customFormat="false" ht="15" hidden="false" customHeight="false" outlineLevel="0" collapsed="false">
      <c r="A1364" s="7"/>
      <c r="B1364" s="7"/>
      <c r="C1364" s="11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12" t="str">
        <f aca="false">IF(OR($B1364="",D1364="",E1364=""),"",IFERROR(IF(OR(INDEX(Matches!$I$2:$I$201,MATCH($A1364&amp;"-1",Matches!$J$2:$J$201,0))="Void",INDEX(Matches!$G$2:$G$201,MATCH($A1364&amp;"-1",Matches!$J$2:$J$201,0))="",INDEX(Matches!$H$2:$H$201,MATCH($A1364&amp;"-1",Matches!$J$2:$J$201,0))=""),"",IF(AND($C1364&lt;&gt;"",INDEX(Matches!$F$2:$F$201,MATCH($A1364&amp;"-1",Matches!$J$2:$J$201,0))&lt;&gt;"",$C1364&gt;=INDEX(Matches!$F$2:$F$201,MATCH($A1364&amp;"-1",Matches!$J$2:$J$201,0))),"",IF(AND(D1364=INDEX(Matches!$G$2:$G$201,MATCH($A1364&amp;"-1",Matches!$J$2:$J$201,0)),E1364=INDEX(Matches!$H$2:$H$201,MATCH($A1364&amp;"-1",Matches!$J$2:$J$201,0))),5,IF(SIGN(D1364-E1364)&lt;&gt;SIGN(INDEX(Matches!$G$2:$G$201,MATCH($A1364&amp;"-1",Matches!$J$2:$J$201,0))-INDEX(Matches!$H$2:$H$201,MATCH($A1364&amp;"-1",Matches!$J$2:$J$201,0))),0,IF(D1364-E1364=INDEX(Matches!$G$2:$G$201,MATCH($A1364&amp;"-1",Matches!$J$2:$J$201,0))-INDEX(Matches!$H$2:$H$201,MATCH($A1364&amp;"-1",Matches!$J$2:$J$201,0)),3,2))))),""))</f>
        <v/>
      </c>
      <c r="Y1364" s="12" t="str">
        <f aca="false">IF(OR($B1364="",F1364="",G1364=""),"",IFERROR(IF(OR(INDEX(Matches!$I$2:$I$201,MATCH($A1364&amp;"-2",Matches!$J$2:$J$201,0))="Void",INDEX(Matches!$G$2:$G$201,MATCH($A1364&amp;"-2",Matches!$J$2:$J$201,0))="",INDEX(Matches!$H$2:$H$201,MATCH($A1364&amp;"-2",Matches!$J$2:$J$201,0))=""),"",IF(AND($C1364&lt;&gt;"",INDEX(Matches!$F$2:$F$201,MATCH($A1364&amp;"-2",Matches!$J$2:$J$201,0))&lt;&gt;"",$C1364&gt;=INDEX(Matches!$F$2:$F$201,MATCH($A1364&amp;"-2",Matches!$J$2:$J$201,0))),"",IF(AND(F1364=INDEX(Matches!$G$2:$G$201,MATCH($A1364&amp;"-2",Matches!$J$2:$J$201,0)),G1364=INDEX(Matches!$H$2:$H$201,MATCH($A1364&amp;"-2",Matches!$J$2:$J$201,0))),5,IF(SIGN(F1364-G1364)&lt;&gt;SIGN(INDEX(Matches!$G$2:$G$201,MATCH($A1364&amp;"-2",Matches!$J$2:$J$201,0))-INDEX(Matches!$H$2:$H$201,MATCH($A1364&amp;"-2",Matches!$J$2:$J$201,0))),0,IF(F1364-G1364=INDEX(Matches!$G$2:$G$201,MATCH($A1364&amp;"-2",Matches!$J$2:$J$201,0))-INDEX(Matches!$H$2:$H$201,MATCH($A1364&amp;"-2",Matches!$J$2:$J$201,0)),3,2))))),""))</f>
        <v/>
      </c>
      <c r="Z1364" s="12" t="str">
        <f aca="false">IF(OR($B1364="",H1364="",I1364=""),"",IFERROR(IF(OR(INDEX(Matches!$I$2:$I$201,MATCH($A1364&amp;"-3",Matches!$J$2:$J$201,0))="Void",INDEX(Matches!$G$2:$G$201,MATCH($A1364&amp;"-3",Matches!$J$2:$J$201,0))="",INDEX(Matches!$H$2:$H$201,MATCH($A1364&amp;"-3",Matches!$J$2:$J$201,0))=""),"",IF(AND($C1364&lt;&gt;"",INDEX(Matches!$F$2:$F$201,MATCH($A1364&amp;"-3",Matches!$J$2:$J$201,0))&lt;&gt;"",$C1364&gt;=INDEX(Matches!$F$2:$F$201,MATCH($A1364&amp;"-3",Matches!$J$2:$J$201,0))),"",IF(AND(H1364=INDEX(Matches!$G$2:$G$201,MATCH($A1364&amp;"-3",Matches!$J$2:$J$201,0)),I1364=INDEX(Matches!$H$2:$H$201,MATCH($A1364&amp;"-3",Matches!$J$2:$J$201,0))),5,IF(SIGN(H1364-I1364)&lt;&gt;SIGN(INDEX(Matches!$G$2:$G$201,MATCH($A1364&amp;"-3",Matches!$J$2:$J$201,0))-INDEX(Matches!$H$2:$H$201,MATCH($A1364&amp;"-3",Matches!$J$2:$J$201,0))),0,IF(H1364-I1364=INDEX(Matches!$G$2:$G$201,MATCH($A1364&amp;"-3",Matches!$J$2:$J$201,0))-INDEX(Matches!$H$2:$H$201,MATCH($A1364&amp;"-3",Matches!$J$2:$J$201,0)),3,2))))),""))</f>
        <v/>
      </c>
      <c r="AA1364" s="12" t="str">
        <f aca="false">IF(OR($B1364="",J1364="",K1364=""),"",IFERROR(IF(OR(INDEX(Matches!$I$2:$I$201,MATCH($A1364&amp;"-4",Matches!$J$2:$J$201,0))="Void",INDEX(Matches!$G$2:$G$201,MATCH($A1364&amp;"-4",Matches!$J$2:$J$201,0))="",INDEX(Matches!$H$2:$H$201,MATCH($A1364&amp;"-4",Matches!$J$2:$J$201,0))=""),"",IF(AND($C1364&lt;&gt;"",INDEX(Matches!$F$2:$F$201,MATCH($A1364&amp;"-4",Matches!$J$2:$J$201,0))&lt;&gt;"",$C1364&gt;=INDEX(Matches!$F$2:$F$201,MATCH($A1364&amp;"-4",Matches!$J$2:$J$201,0))),"",IF(AND(J1364=INDEX(Matches!$G$2:$G$201,MATCH($A1364&amp;"-4",Matches!$J$2:$J$201,0)),K1364=INDEX(Matches!$H$2:$H$201,MATCH($A1364&amp;"-4",Matches!$J$2:$J$201,0))),5,IF(SIGN(J1364-K1364)&lt;&gt;SIGN(INDEX(Matches!$G$2:$G$201,MATCH($A1364&amp;"-4",Matches!$J$2:$J$201,0))-INDEX(Matches!$H$2:$H$201,MATCH($A1364&amp;"-4",Matches!$J$2:$J$201,0))),0,IF(J1364-K1364=INDEX(Matches!$G$2:$G$201,MATCH($A1364&amp;"-4",Matches!$J$2:$J$201,0))-INDEX(Matches!$H$2:$H$201,MATCH($A1364&amp;"-4",Matches!$J$2:$J$201,0)),3,2))))),""))</f>
        <v/>
      </c>
      <c r="AB1364" s="12" t="str">
        <f aca="false">IF(OR($B1364="",L1364="",M1364=""),"",IFERROR(IF(OR(INDEX(Matches!$I$2:$I$201,MATCH($A1364&amp;"-5",Matches!$J$2:$J$201,0))="Void",INDEX(Matches!$G$2:$G$201,MATCH($A1364&amp;"-5",Matches!$J$2:$J$201,0))="",INDEX(Matches!$H$2:$H$201,MATCH($A1364&amp;"-5",Matches!$J$2:$J$201,0))=""),"",IF(AND($C1364&lt;&gt;"",INDEX(Matches!$F$2:$F$201,MATCH($A1364&amp;"-5",Matches!$J$2:$J$201,0))&lt;&gt;"",$C1364&gt;=INDEX(Matches!$F$2:$F$201,MATCH($A1364&amp;"-5",Matches!$J$2:$J$201,0))),"",IF(AND(L1364=INDEX(Matches!$G$2:$G$201,MATCH($A1364&amp;"-5",Matches!$J$2:$J$201,0)),M1364=INDEX(Matches!$H$2:$H$201,MATCH($A1364&amp;"-5",Matches!$J$2:$J$201,0))),5,IF(SIGN(L1364-M1364)&lt;&gt;SIGN(INDEX(Matches!$G$2:$G$201,MATCH($A1364&amp;"-5",Matches!$J$2:$J$201,0))-INDEX(Matches!$H$2:$H$201,MATCH($A1364&amp;"-5",Matches!$J$2:$J$201,0))),0,IF(L1364-M1364=INDEX(Matches!$G$2:$G$201,MATCH($A1364&amp;"-5",Matches!$J$2:$J$201,0))-INDEX(Matches!$H$2:$H$201,MATCH($A1364&amp;"-5",Matches!$J$2:$J$201,0)),3,2))))),""))</f>
        <v/>
      </c>
      <c r="AC1364" s="12" t="str">
        <f aca="false">IF(OR($B1364="",N1364="",O1364=""),"",IFERROR(IF(OR(INDEX(Matches!$I$2:$I$201,MATCH($A1364&amp;"-6",Matches!$J$2:$J$201,0))="Void",INDEX(Matches!$G$2:$G$201,MATCH($A1364&amp;"-6",Matches!$J$2:$J$201,0))="",INDEX(Matches!$H$2:$H$201,MATCH($A1364&amp;"-6",Matches!$J$2:$J$201,0))=""),"",IF(AND($C1364&lt;&gt;"",INDEX(Matches!$F$2:$F$201,MATCH($A1364&amp;"-6",Matches!$J$2:$J$201,0))&lt;&gt;"",$C1364&gt;=INDEX(Matches!$F$2:$F$201,MATCH($A1364&amp;"-6",Matches!$J$2:$J$201,0))),"",IF(AND(N1364=INDEX(Matches!$G$2:$G$201,MATCH($A1364&amp;"-6",Matches!$J$2:$J$201,0)),O1364=INDEX(Matches!$H$2:$H$201,MATCH($A1364&amp;"-6",Matches!$J$2:$J$201,0))),5,IF(SIGN(N1364-O1364)&lt;&gt;SIGN(INDEX(Matches!$G$2:$G$201,MATCH($A1364&amp;"-6",Matches!$J$2:$J$201,0))-INDEX(Matches!$H$2:$H$201,MATCH($A1364&amp;"-6",Matches!$J$2:$J$201,0))),0,IF(N1364-O1364=INDEX(Matches!$G$2:$G$201,MATCH($A1364&amp;"-6",Matches!$J$2:$J$201,0))-INDEX(Matches!$H$2:$H$201,MATCH($A1364&amp;"-6",Matches!$J$2:$J$201,0)),3,2))))),""))</f>
        <v/>
      </c>
      <c r="AD1364" s="12" t="str">
        <f aca="false">IF(OR($B1364="",P1364="",Q1364=""),"",IFERROR(IF(OR(INDEX(Matches!$I$2:$I$201,MATCH($A1364&amp;"-7",Matches!$J$2:$J$201,0))="Void",INDEX(Matches!$G$2:$G$201,MATCH($A1364&amp;"-7",Matches!$J$2:$J$201,0))="",INDEX(Matches!$H$2:$H$201,MATCH($A1364&amp;"-7",Matches!$J$2:$J$201,0))=""),"",IF(AND($C1364&lt;&gt;"",INDEX(Matches!$F$2:$F$201,MATCH($A1364&amp;"-7",Matches!$J$2:$J$201,0))&lt;&gt;"",$C1364&gt;=INDEX(Matches!$F$2:$F$201,MATCH($A1364&amp;"-7",Matches!$J$2:$J$201,0))),"",IF(AND(P1364=INDEX(Matches!$G$2:$G$201,MATCH($A1364&amp;"-7",Matches!$J$2:$J$201,0)),Q1364=INDEX(Matches!$H$2:$H$201,MATCH($A1364&amp;"-7",Matches!$J$2:$J$201,0))),5,IF(SIGN(P1364-Q1364)&lt;&gt;SIGN(INDEX(Matches!$G$2:$G$201,MATCH($A1364&amp;"-7",Matches!$J$2:$J$201,0))-INDEX(Matches!$H$2:$H$201,MATCH($A1364&amp;"-7",Matches!$J$2:$J$201,0))),0,IF(P1364-Q1364=INDEX(Matches!$G$2:$G$201,MATCH($A1364&amp;"-7",Matches!$J$2:$J$201,0))-INDEX(Matches!$H$2:$H$201,MATCH($A1364&amp;"-7",Matches!$J$2:$J$201,0)),3,2))))),""))</f>
        <v/>
      </c>
      <c r="AE1364" s="12" t="str">
        <f aca="false">IF(OR($B1364="",R1364="",S1364=""),"",IFERROR(IF(OR(INDEX(Matches!$I$2:$I$201,MATCH($A1364&amp;"-8",Matches!$J$2:$J$201,0))="Void",INDEX(Matches!$G$2:$G$201,MATCH($A1364&amp;"-8",Matches!$J$2:$J$201,0))="",INDEX(Matches!$H$2:$H$201,MATCH($A1364&amp;"-8",Matches!$J$2:$J$201,0))=""),"",IF(AND($C1364&lt;&gt;"",INDEX(Matches!$F$2:$F$201,MATCH($A1364&amp;"-8",Matches!$J$2:$J$201,0))&lt;&gt;"",$C1364&gt;=INDEX(Matches!$F$2:$F$201,MATCH($A1364&amp;"-8",Matches!$J$2:$J$201,0))),"",IF(AND(R1364=INDEX(Matches!$G$2:$G$201,MATCH($A1364&amp;"-8",Matches!$J$2:$J$201,0)),S1364=INDEX(Matches!$H$2:$H$201,MATCH($A1364&amp;"-8",Matches!$J$2:$J$201,0))),5,IF(SIGN(R1364-S1364)&lt;&gt;SIGN(INDEX(Matches!$G$2:$G$201,MATCH($A1364&amp;"-8",Matches!$J$2:$J$201,0))-INDEX(Matches!$H$2:$H$201,MATCH($A1364&amp;"-8",Matches!$J$2:$J$201,0))),0,IF(R1364-S1364=INDEX(Matches!$G$2:$G$201,MATCH($A1364&amp;"-8",Matches!$J$2:$J$201,0))-INDEX(Matches!$H$2:$H$201,MATCH($A1364&amp;"-8",Matches!$J$2:$J$201,0)),3,2))))),""))</f>
        <v/>
      </c>
      <c r="AF1364" s="12" t="str">
        <f aca="false">IF(OR($B1364="",T1364="",U1364=""),"",IFERROR(IF(OR(INDEX(Matches!$I$2:$I$201,MATCH($A1364&amp;"-9",Matches!$J$2:$J$201,0))="Void",INDEX(Matches!$G$2:$G$201,MATCH($A1364&amp;"-9",Matches!$J$2:$J$201,0))="",INDEX(Matches!$H$2:$H$201,MATCH($A1364&amp;"-9",Matches!$J$2:$J$201,0))=""),"",IF(AND($C1364&lt;&gt;"",INDEX(Matches!$F$2:$F$201,MATCH($A1364&amp;"-9",Matches!$J$2:$J$201,0))&lt;&gt;"",$C1364&gt;=INDEX(Matches!$F$2:$F$201,MATCH($A1364&amp;"-9",Matches!$J$2:$J$201,0))),"",IF(AND(T1364=INDEX(Matches!$G$2:$G$201,MATCH($A1364&amp;"-9",Matches!$J$2:$J$201,0)),U1364=INDEX(Matches!$H$2:$H$201,MATCH($A1364&amp;"-9",Matches!$J$2:$J$201,0))),5,IF(SIGN(T1364-U1364)&lt;&gt;SIGN(INDEX(Matches!$G$2:$G$201,MATCH($A1364&amp;"-9",Matches!$J$2:$J$201,0))-INDEX(Matches!$H$2:$H$201,MATCH($A1364&amp;"-9",Matches!$J$2:$J$201,0))),0,IF(T1364-U1364=INDEX(Matches!$G$2:$G$201,MATCH($A1364&amp;"-9",Matches!$J$2:$J$201,0))-INDEX(Matches!$H$2:$H$201,MATCH($A1364&amp;"-9",Matches!$J$2:$J$201,0)),3,2))))),""))</f>
        <v/>
      </c>
      <c r="AG1364" s="12" t="str">
        <f aca="false">IF(OR($B1364="",V1364="",W1364=""),"",IFERROR(IF(OR(INDEX(Matches!$I$2:$I$201,MATCH($A1364&amp;"-10",Matches!$J$2:$J$201,0))="Void",INDEX(Matches!$G$2:$G$201,MATCH($A1364&amp;"-10",Matches!$J$2:$J$201,0))="",INDEX(Matches!$H$2:$H$201,MATCH($A1364&amp;"-10",Matches!$J$2:$J$201,0))=""),"",IF(AND($C1364&lt;&gt;"",INDEX(Matches!$F$2:$F$201,MATCH($A1364&amp;"-10",Matches!$J$2:$J$201,0))&lt;&gt;"",$C1364&gt;=INDEX(Matches!$F$2:$F$201,MATCH($A1364&amp;"-10",Matches!$J$2:$J$201,0))),"",IF(AND(V1364=INDEX(Matches!$G$2:$G$201,MATCH($A1364&amp;"-10",Matches!$J$2:$J$201,0)),W1364=INDEX(Matches!$H$2:$H$201,MATCH($A1364&amp;"-10",Matches!$J$2:$J$201,0))),5,IF(SIGN(V1364-W1364)&lt;&gt;SIGN(INDEX(Matches!$G$2:$G$201,MATCH($A1364&amp;"-10",Matches!$J$2:$J$201,0))-INDEX(Matches!$H$2:$H$201,MATCH($A1364&amp;"-10",Matches!$J$2:$J$201,0))),0,IF(V1364-W1364=INDEX(Matches!$G$2:$G$201,MATCH($A1364&amp;"-10",Matches!$J$2:$J$201,0))-INDEX(Matches!$H$2:$H$201,MATCH($A1364&amp;"-10",Matches!$J$2:$J$201,0)),3,2))))),""))</f>
        <v/>
      </c>
      <c r="AH1364" s="13" t="str">
        <f aca="false">IF($B1364="","",SUM(X1364:AG1364))</f>
        <v/>
      </c>
      <c r="AI1364" s="12" t="str">
        <f aca="false">IF($B1364="","",COUNTIF(X1364:AG1364,5))</f>
        <v/>
      </c>
      <c r="AJ1364" s="12" t="str">
        <f aca="false">IF($B1364="","",COUNTIF(X1364:AG1364,"&gt;=2"))</f>
        <v/>
      </c>
      <c r="AK1364" s="12" t="str">
        <f aca="false">IF($B1364="","",COUNT(X1364:AG1364))</f>
        <v/>
      </c>
    </row>
    <row r="1365" customFormat="false" ht="15" hidden="false" customHeight="false" outlineLevel="0" collapsed="false">
      <c r="A1365" s="7"/>
      <c r="B1365" s="7"/>
      <c r="C1365" s="11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12" t="str">
        <f aca="false">IF(OR($B1365="",D1365="",E1365=""),"",IFERROR(IF(OR(INDEX(Matches!$I$2:$I$201,MATCH($A1365&amp;"-1",Matches!$J$2:$J$201,0))="Void",INDEX(Matches!$G$2:$G$201,MATCH($A1365&amp;"-1",Matches!$J$2:$J$201,0))="",INDEX(Matches!$H$2:$H$201,MATCH($A1365&amp;"-1",Matches!$J$2:$J$201,0))=""),"",IF(AND($C1365&lt;&gt;"",INDEX(Matches!$F$2:$F$201,MATCH($A1365&amp;"-1",Matches!$J$2:$J$201,0))&lt;&gt;"",$C1365&gt;=INDEX(Matches!$F$2:$F$201,MATCH($A1365&amp;"-1",Matches!$J$2:$J$201,0))),"",IF(AND(D1365=INDEX(Matches!$G$2:$G$201,MATCH($A1365&amp;"-1",Matches!$J$2:$J$201,0)),E1365=INDEX(Matches!$H$2:$H$201,MATCH($A1365&amp;"-1",Matches!$J$2:$J$201,0))),5,IF(SIGN(D1365-E1365)&lt;&gt;SIGN(INDEX(Matches!$G$2:$G$201,MATCH($A1365&amp;"-1",Matches!$J$2:$J$201,0))-INDEX(Matches!$H$2:$H$201,MATCH($A1365&amp;"-1",Matches!$J$2:$J$201,0))),0,IF(D1365-E1365=INDEX(Matches!$G$2:$G$201,MATCH($A1365&amp;"-1",Matches!$J$2:$J$201,0))-INDEX(Matches!$H$2:$H$201,MATCH($A1365&amp;"-1",Matches!$J$2:$J$201,0)),3,2))))),""))</f>
        <v/>
      </c>
      <c r="Y1365" s="12" t="str">
        <f aca="false">IF(OR($B1365="",F1365="",G1365=""),"",IFERROR(IF(OR(INDEX(Matches!$I$2:$I$201,MATCH($A1365&amp;"-2",Matches!$J$2:$J$201,0))="Void",INDEX(Matches!$G$2:$G$201,MATCH($A1365&amp;"-2",Matches!$J$2:$J$201,0))="",INDEX(Matches!$H$2:$H$201,MATCH($A1365&amp;"-2",Matches!$J$2:$J$201,0))=""),"",IF(AND($C1365&lt;&gt;"",INDEX(Matches!$F$2:$F$201,MATCH($A1365&amp;"-2",Matches!$J$2:$J$201,0))&lt;&gt;"",$C1365&gt;=INDEX(Matches!$F$2:$F$201,MATCH($A1365&amp;"-2",Matches!$J$2:$J$201,0))),"",IF(AND(F1365=INDEX(Matches!$G$2:$G$201,MATCH($A1365&amp;"-2",Matches!$J$2:$J$201,0)),G1365=INDEX(Matches!$H$2:$H$201,MATCH($A1365&amp;"-2",Matches!$J$2:$J$201,0))),5,IF(SIGN(F1365-G1365)&lt;&gt;SIGN(INDEX(Matches!$G$2:$G$201,MATCH($A1365&amp;"-2",Matches!$J$2:$J$201,0))-INDEX(Matches!$H$2:$H$201,MATCH($A1365&amp;"-2",Matches!$J$2:$J$201,0))),0,IF(F1365-G1365=INDEX(Matches!$G$2:$G$201,MATCH($A1365&amp;"-2",Matches!$J$2:$J$201,0))-INDEX(Matches!$H$2:$H$201,MATCH($A1365&amp;"-2",Matches!$J$2:$J$201,0)),3,2))))),""))</f>
        <v/>
      </c>
      <c r="Z1365" s="12" t="str">
        <f aca="false">IF(OR($B1365="",H1365="",I1365=""),"",IFERROR(IF(OR(INDEX(Matches!$I$2:$I$201,MATCH($A1365&amp;"-3",Matches!$J$2:$J$201,0))="Void",INDEX(Matches!$G$2:$G$201,MATCH($A1365&amp;"-3",Matches!$J$2:$J$201,0))="",INDEX(Matches!$H$2:$H$201,MATCH($A1365&amp;"-3",Matches!$J$2:$J$201,0))=""),"",IF(AND($C1365&lt;&gt;"",INDEX(Matches!$F$2:$F$201,MATCH($A1365&amp;"-3",Matches!$J$2:$J$201,0))&lt;&gt;"",$C1365&gt;=INDEX(Matches!$F$2:$F$201,MATCH($A1365&amp;"-3",Matches!$J$2:$J$201,0))),"",IF(AND(H1365=INDEX(Matches!$G$2:$G$201,MATCH($A1365&amp;"-3",Matches!$J$2:$J$201,0)),I1365=INDEX(Matches!$H$2:$H$201,MATCH($A1365&amp;"-3",Matches!$J$2:$J$201,0))),5,IF(SIGN(H1365-I1365)&lt;&gt;SIGN(INDEX(Matches!$G$2:$G$201,MATCH($A1365&amp;"-3",Matches!$J$2:$J$201,0))-INDEX(Matches!$H$2:$H$201,MATCH($A1365&amp;"-3",Matches!$J$2:$J$201,0))),0,IF(H1365-I1365=INDEX(Matches!$G$2:$G$201,MATCH($A1365&amp;"-3",Matches!$J$2:$J$201,0))-INDEX(Matches!$H$2:$H$201,MATCH($A1365&amp;"-3",Matches!$J$2:$J$201,0)),3,2))))),""))</f>
        <v/>
      </c>
      <c r="AA1365" s="12" t="str">
        <f aca="false">IF(OR($B1365="",J1365="",K1365=""),"",IFERROR(IF(OR(INDEX(Matches!$I$2:$I$201,MATCH($A1365&amp;"-4",Matches!$J$2:$J$201,0))="Void",INDEX(Matches!$G$2:$G$201,MATCH($A1365&amp;"-4",Matches!$J$2:$J$201,0))="",INDEX(Matches!$H$2:$H$201,MATCH($A1365&amp;"-4",Matches!$J$2:$J$201,0))=""),"",IF(AND($C1365&lt;&gt;"",INDEX(Matches!$F$2:$F$201,MATCH($A1365&amp;"-4",Matches!$J$2:$J$201,0))&lt;&gt;"",$C1365&gt;=INDEX(Matches!$F$2:$F$201,MATCH($A1365&amp;"-4",Matches!$J$2:$J$201,0))),"",IF(AND(J1365=INDEX(Matches!$G$2:$G$201,MATCH($A1365&amp;"-4",Matches!$J$2:$J$201,0)),K1365=INDEX(Matches!$H$2:$H$201,MATCH($A1365&amp;"-4",Matches!$J$2:$J$201,0))),5,IF(SIGN(J1365-K1365)&lt;&gt;SIGN(INDEX(Matches!$G$2:$G$201,MATCH($A1365&amp;"-4",Matches!$J$2:$J$201,0))-INDEX(Matches!$H$2:$H$201,MATCH($A1365&amp;"-4",Matches!$J$2:$J$201,0))),0,IF(J1365-K1365=INDEX(Matches!$G$2:$G$201,MATCH($A1365&amp;"-4",Matches!$J$2:$J$201,0))-INDEX(Matches!$H$2:$H$201,MATCH($A1365&amp;"-4",Matches!$J$2:$J$201,0)),3,2))))),""))</f>
        <v/>
      </c>
      <c r="AB1365" s="12" t="str">
        <f aca="false">IF(OR($B1365="",L1365="",M1365=""),"",IFERROR(IF(OR(INDEX(Matches!$I$2:$I$201,MATCH($A1365&amp;"-5",Matches!$J$2:$J$201,0))="Void",INDEX(Matches!$G$2:$G$201,MATCH($A1365&amp;"-5",Matches!$J$2:$J$201,0))="",INDEX(Matches!$H$2:$H$201,MATCH($A1365&amp;"-5",Matches!$J$2:$J$201,0))=""),"",IF(AND($C1365&lt;&gt;"",INDEX(Matches!$F$2:$F$201,MATCH($A1365&amp;"-5",Matches!$J$2:$J$201,0))&lt;&gt;"",$C1365&gt;=INDEX(Matches!$F$2:$F$201,MATCH($A1365&amp;"-5",Matches!$J$2:$J$201,0))),"",IF(AND(L1365=INDEX(Matches!$G$2:$G$201,MATCH($A1365&amp;"-5",Matches!$J$2:$J$201,0)),M1365=INDEX(Matches!$H$2:$H$201,MATCH($A1365&amp;"-5",Matches!$J$2:$J$201,0))),5,IF(SIGN(L1365-M1365)&lt;&gt;SIGN(INDEX(Matches!$G$2:$G$201,MATCH($A1365&amp;"-5",Matches!$J$2:$J$201,0))-INDEX(Matches!$H$2:$H$201,MATCH($A1365&amp;"-5",Matches!$J$2:$J$201,0))),0,IF(L1365-M1365=INDEX(Matches!$G$2:$G$201,MATCH($A1365&amp;"-5",Matches!$J$2:$J$201,0))-INDEX(Matches!$H$2:$H$201,MATCH($A1365&amp;"-5",Matches!$J$2:$J$201,0)),3,2))))),""))</f>
        <v/>
      </c>
      <c r="AC1365" s="12" t="str">
        <f aca="false">IF(OR($B1365="",N1365="",O1365=""),"",IFERROR(IF(OR(INDEX(Matches!$I$2:$I$201,MATCH($A1365&amp;"-6",Matches!$J$2:$J$201,0))="Void",INDEX(Matches!$G$2:$G$201,MATCH($A1365&amp;"-6",Matches!$J$2:$J$201,0))="",INDEX(Matches!$H$2:$H$201,MATCH($A1365&amp;"-6",Matches!$J$2:$J$201,0))=""),"",IF(AND($C1365&lt;&gt;"",INDEX(Matches!$F$2:$F$201,MATCH($A1365&amp;"-6",Matches!$J$2:$J$201,0))&lt;&gt;"",$C1365&gt;=INDEX(Matches!$F$2:$F$201,MATCH($A1365&amp;"-6",Matches!$J$2:$J$201,0))),"",IF(AND(N1365=INDEX(Matches!$G$2:$G$201,MATCH($A1365&amp;"-6",Matches!$J$2:$J$201,0)),O1365=INDEX(Matches!$H$2:$H$201,MATCH($A1365&amp;"-6",Matches!$J$2:$J$201,0))),5,IF(SIGN(N1365-O1365)&lt;&gt;SIGN(INDEX(Matches!$G$2:$G$201,MATCH($A1365&amp;"-6",Matches!$J$2:$J$201,0))-INDEX(Matches!$H$2:$H$201,MATCH($A1365&amp;"-6",Matches!$J$2:$J$201,0))),0,IF(N1365-O1365=INDEX(Matches!$G$2:$G$201,MATCH($A1365&amp;"-6",Matches!$J$2:$J$201,0))-INDEX(Matches!$H$2:$H$201,MATCH($A1365&amp;"-6",Matches!$J$2:$J$201,0)),3,2))))),""))</f>
        <v/>
      </c>
      <c r="AD1365" s="12" t="str">
        <f aca="false">IF(OR($B1365="",P1365="",Q1365=""),"",IFERROR(IF(OR(INDEX(Matches!$I$2:$I$201,MATCH($A1365&amp;"-7",Matches!$J$2:$J$201,0))="Void",INDEX(Matches!$G$2:$G$201,MATCH($A1365&amp;"-7",Matches!$J$2:$J$201,0))="",INDEX(Matches!$H$2:$H$201,MATCH($A1365&amp;"-7",Matches!$J$2:$J$201,0))=""),"",IF(AND($C1365&lt;&gt;"",INDEX(Matches!$F$2:$F$201,MATCH($A1365&amp;"-7",Matches!$J$2:$J$201,0))&lt;&gt;"",$C1365&gt;=INDEX(Matches!$F$2:$F$201,MATCH($A1365&amp;"-7",Matches!$J$2:$J$201,0))),"",IF(AND(P1365=INDEX(Matches!$G$2:$G$201,MATCH($A1365&amp;"-7",Matches!$J$2:$J$201,0)),Q1365=INDEX(Matches!$H$2:$H$201,MATCH($A1365&amp;"-7",Matches!$J$2:$J$201,0))),5,IF(SIGN(P1365-Q1365)&lt;&gt;SIGN(INDEX(Matches!$G$2:$G$201,MATCH($A1365&amp;"-7",Matches!$J$2:$J$201,0))-INDEX(Matches!$H$2:$H$201,MATCH($A1365&amp;"-7",Matches!$J$2:$J$201,0))),0,IF(P1365-Q1365=INDEX(Matches!$G$2:$G$201,MATCH($A1365&amp;"-7",Matches!$J$2:$J$201,0))-INDEX(Matches!$H$2:$H$201,MATCH($A1365&amp;"-7",Matches!$J$2:$J$201,0)),3,2))))),""))</f>
        <v/>
      </c>
      <c r="AE1365" s="12" t="str">
        <f aca="false">IF(OR($B1365="",R1365="",S1365=""),"",IFERROR(IF(OR(INDEX(Matches!$I$2:$I$201,MATCH($A1365&amp;"-8",Matches!$J$2:$J$201,0))="Void",INDEX(Matches!$G$2:$G$201,MATCH($A1365&amp;"-8",Matches!$J$2:$J$201,0))="",INDEX(Matches!$H$2:$H$201,MATCH($A1365&amp;"-8",Matches!$J$2:$J$201,0))=""),"",IF(AND($C1365&lt;&gt;"",INDEX(Matches!$F$2:$F$201,MATCH($A1365&amp;"-8",Matches!$J$2:$J$201,0))&lt;&gt;"",$C1365&gt;=INDEX(Matches!$F$2:$F$201,MATCH($A1365&amp;"-8",Matches!$J$2:$J$201,0))),"",IF(AND(R1365=INDEX(Matches!$G$2:$G$201,MATCH($A1365&amp;"-8",Matches!$J$2:$J$201,0)),S1365=INDEX(Matches!$H$2:$H$201,MATCH($A1365&amp;"-8",Matches!$J$2:$J$201,0))),5,IF(SIGN(R1365-S1365)&lt;&gt;SIGN(INDEX(Matches!$G$2:$G$201,MATCH($A1365&amp;"-8",Matches!$J$2:$J$201,0))-INDEX(Matches!$H$2:$H$201,MATCH($A1365&amp;"-8",Matches!$J$2:$J$201,0))),0,IF(R1365-S1365=INDEX(Matches!$G$2:$G$201,MATCH($A1365&amp;"-8",Matches!$J$2:$J$201,0))-INDEX(Matches!$H$2:$H$201,MATCH($A1365&amp;"-8",Matches!$J$2:$J$201,0)),3,2))))),""))</f>
        <v/>
      </c>
      <c r="AF1365" s="12" t="str">
        <f aca="false">IF(OR($B1365="",T1365="",U1365=""),"",IFERROR(IF(OR(INDEX(Matches!$I$2:$I$201,MATCH($A1365&amp;"-9",Matches!$J$2:$J$201,0))="Void",INDEX(Matches!$G$2:$G$201,MATCH($A1365&amp;"-9",Matches!$J$2:$J$201,0))="",INDEX(Matches!$H$2:$H$201,MATCH($A1365&amp;"-9",Matches!$J$2:$J$201,0))=""),"",IF(AND($C1365&lt;&gt;"",INDEX(Matches!$F$2:$F$201,MATCH($A1365&amp;"-9",Matches!$J$2:$J$201,0))&lt;&gt;"",$C1365&gt;=INDEX(Matches!$F$2:$F$201,MATCH($A1365&amp;"-9",Matches!$J$2:$J$201,0))),"",IF(AND(T1365=INDEX(Matches!$G$2:$G$201,MATCH($A1365&amp;"-9",Matches!$J$2:$J$201,0)),U1365=INDEX(Matches!$H$2:$H$201,MATCH($A1365&amp;"-9",Matches!$J$2:$J$201,0))),5,IF(SIGN(T1365-U1365)&lt;&gt;SIGN(INDEX(Matches!$G$2:$G$201,MATCH($A1365&amp;"-9",Matches!$J$2:$J$201,0))-INDEX(Matches!$H$2:$H$201,MATCH($A1365&amp;"-9",Matches!$J$2:$J$201,0))),0,IF(T1365-U1365=INDEX(Matches!$G$2:$G$201,MATCH($A1365&amp;"-9",Matches!$J$2:$J$201,0))-INDEX(Matches!$H$2:$H$201,MATCH($A1365&amp;"-9",Matches!$J$2:$J$201,0)),3,2))))),""))</f>
        <v/>
      </c>
      <c r="AG1365" s="12" t="str">
        <f aca="false">IF(OR($B1365="",V1365="",W1365=""),"",IFERROR(IF(OR(INDEX(Matches!$I$2:$I$201,MATCH($A1365&amp;"-10",Matches!$J$2:$J$201,0))="Void",INDEX(Matches!$G$2:$G$201,MATCH($A1365&amp;"-10",Matches!$J$2:$J$201,0))="",INDEX(Matches!$H$2:$H$201,MATCH($A1365&amp;"-10",Matches!$J$2:$J$201,0))=""),"",IF(AND($C1365&lt;&gt;"",INDEX(Matches!$F$2:$F$201,MATCH($A1365&amp;"-10",Matches!$J$2:$J$201,0))&lt;&gt;"",$C1365&gt;=INDEX(Matches!$F$2:$F$201,MATCH($A1365&amp;"-10",Matches!$J$2:$J$201,0))),"",IF(AND(V1365=INDEX(Matches!$G$2:$G$201,MATCH($A1365&amp;"-10",Matches!$J$2:$J$201,0)),W1365=INDEX(Matches!$H$2:$H$201,MATCH($A1365&amp;"-10",Matches!$J$2:$J$201,0))),5,IF(SIGN(V1365-W1365)&lt;&gt;SIGN(INDEX(Matches!$G$2:$G$201,MATCH($A1365&amp;"-10",Matches!$J$2:$J$201,0))-INDEX(Matches!$H$2:$H$201,MATCH($A1365&amp;"-10",Matches!$J$2:$J$201,0))),0,IF(V1365-W1365=INDEX(Matches!$G$2:$G$201,MATCH($A1365&amp;"-10",Matches!$J$2:$J$201,0))-INDEX(Matches!$H$2:$H$201,MATCH($A1365&amp;"-10",Matches!$J$2:$J$201,0)),3,2))))),""))</f>
        <v/>
      </c>
      <c r="AH1365" s="13" t="str">
        <f aca="false">IF($B1365="","",SUM(X1365:AG1365))</f>
        <v/>
      </c>
      <c r="AI1365" s="12" t="str">
        <f aca="false">IF($B1365="","",COUNTIF(X1365:AG1365,5))</f>
        <v/>
      </c>
      <c r="AJ1365" s="12" t="str">
        <f aca="false">IF($B1365="","",COUNTIF(X1365:AG1365,"&gt;=2"))</f>
        <v/>
      </c>
      <c r="AK1365" s="12" t="str">
        <f aca="false">IF($B1365="","",COUNT(X1365:AG1365))</f>
        <v/>
      </c>
    </row>
    <row r="1366" customFormat="false" ht="15" hidden="false" customHeight="false" outlineLevel="0" collapsed="false">
      <c r="A1366" s="7"/>
      <c r="B1366" s="7"/>
      <c r="C1366" s="11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12" t="str">
        <f aca="false">IF(OR($B1366="",D1366="",E1366=""),"",IFERROR(IF(OR(INDEX(Matches!$I$2:$I$201,MATCH($A1366&amp;"-1",Matches!$J$2:$J$201,0))="Void",INDEX(Matches!$G$2:$G$201,MATCH($A1366&amp;"-1",Matches!$J$2:$J$201,0))="",INDEX(Matches!$H$2:$H$201,MATCH($A1366&amp;"-1",Matches!$J$2:$J$201,0))=""),"",IF(AND($C1366&lt;&gt;"",INDEX(Matches!$F$2:$F$201,MATCH($A1366&amp;"-1",Matches!$J$2:$J$201,0))&lt;&gt;"",$C1366&gt;=INDEX(Matches!$F$2:$F$201,MATCH($A1366&amp;"-1",Matches!$J$2:$J$201,0))),"",IF(AND(D1366=INDEX(Matches!$G$2:$G$201,MATCH($A1366&amp;"-1",Matches!$J$2:$J$201,0)),E1366=INDEX(Matches!$H$2:$H$201,MATCH($A1366&amp;"-1",Matches!$J$2:$J$201,0))),5,IF(SIGN(D1366-E1366)&lt;&gt;SIGN(INDEX(Matches!$G$2:$G$201,MATCH($A1366&amp;"-1",Matches!$J$2:$J$201,0))-INDEX(Matches!$H$2:$H$201,MATCH($A1366&amp;"-1",Matches!$J$2:$J$201,0))),0,IF(D1366-E1366=INDEX(Matches!$G$2:$G$201,MATCH($A1366&amp;"-1",Matches!$J$2:$J$201,0))-INDEX(Matches!$H$2:$H$201,MATCH($A1366&amp;"-1",Matches!$J$2:$J$201,0)),3,2))))),""))</f>
        <v/>
      </c>
      <c r="Y1366" s="12" t="str">
        <f aca="false">IF(OR($B1366="",F1366="",G1366=""),"",IFERROR(IF(OR(INDEX(Matches!$I$2:$I$201,MATCH($A1366&amp;"-2",Matches!$J$2:$J$201,0))="Void",INDEX(Matches!$G$2:$G$201,MATCH($A1366&amp;"-2",Matches!$J$2:$J$201,0))="",INDEX(Matches!$H$2:$H$201,MATCH($A1366&amp;"-2",Matches!$J$2:$J$201,0))=""),"",IF(AND($C1366&lt;&gt;"",INDEX(Matches!$F$2:$F$201,MATCH($A1366&amp;"-2",Matches!$J$2:$J$201,0))&lt;&gt;"",$C1366&gt;=INDEX(Matches!$F$2:$F$201,MATCH($A1366&amp;"-2",Matches!$J$2:$J$201,0))),"",IF(AND(F1366=INDEX(Matches!$G$2:$G$201,MATCH($A1366&amp;"-2",Matches!$J$2:$J$201,0)),G1366=INDEX(Matches!$H$2:$H$201,MATCH($A1366&amp;"-2",Matches!$J$2:$J$201,0))),5,IF(SIGN(F1366-G1366)&lt;&gt;SIGN(INDEX(Matches!$G$2:$G$201,MATCH($A1366&amp;"-2",Matches!$J$2:$J$201,0))-INDEX(Matches!$H$2:$H$201,MATCH($A1366&amp;"-2",Matches!$J$2:$J$201,0))),0,IF(F1366-G1366=INDEX(Matches!$G$2:$G$201,MATCH($A1366&amp;"-2",Matches!$J$2:$J$201,0))-INDEX(Matches!$H$2:$H$201,MATCH($A1366&amp;"-2",Matches!$J$2:$J$201,0)),3,2))))),""))</f>
        <v/>
      </c>
      <c r="Z1366" s="12" t="str">
        <f aca="false">IF(OR($B1366="",H1366="",I1366=""),"",IFERROR(IF(OR(INDEX(Matches!$I$2:$I$201,MATCH($A1366&amp;"-3",Matches!$J$2:$J$201,0))="Void",INDEX(Matches!$G$2:$G$201,MATCH($A1366&amp;"-3",Matches!$J$2:$J$201,0))="",INDEX(Matches!$H$2:$H$201,MATCH($A1366&amp;"-3",Matches!$J$2:$J$201,0))=""),"",IF(AND($C1366&lt;&gt;"",INDEX(Matches!$F$2:$F$201,MATCH($A1366&amp;"-3",Matches!$J$2:$J$201,0))&lt;&gt;"",$C1366&gt;=INDEX(Matches!$F$2:$F$201,MATCH($A1366&amp;"-3",Matches!$J$2:$J$201,0))),"",IF(AND(H1366=INDEX(Matches!$G$2:$G$201,MATCH($A1366&amp;"-3",Matches!$J$2:$J$201,0)),I1366=INDEX(Matches!$H$2:$H$201,MATCH($A1366&amp;"-3",Matches!$J$2:$J$201,0))),5,IF(SIGN(H1366-I1366)&lt;&gt;SIGN(INDEX(Matches!$G$2:$G$201,MATCH($A1366&amp;"-3",Matches!$J$2:$J$201,0))-INDEX(Matches!$H$2:$H$201,MATCH($A1366&amp;"-3",Matches!$J$2:$J$201,0))),0,IF(H1366-I1366=INDEX(Matches!$G$2:$G$201,MATCH($A1366&amp;"-3",Matches!$J$2:$J$201,0))-INDEX(Matches!$H$2:$H$201,MATCH($A1366&amp;"-3",Matches!$J$2:$J$201,0)),3,2))))),""))</f>
        <v/>
      </c>
      <c r="AA1366" s="12" t="str">
        <f aca="false">IF(OR($B1366="",J1366="",K1366=""),"",IFERROR(IF(OR(INDEX(Matches!$I$2:$I$201,MATCH($A1366&amp;"-4",Matches!$J$2:$J$201,0))="Void",INDEX(Matches!$G$2:$G$201,MATCH($A1366&amp;"-4",Matches!$J$2:$J$201,0))="",INDEX(Matches!$H$2:$H$201,MATCH($A1366&amp;"-4",Matches!$J$2:$J$201,0))=""),"",IF(AND($C1366&lt;&gt;"",INDEX(Matches!$F$2:$F$201,MATCH($A1366&amp;"-4",Matches!$J$2:$J$201,0))&lt;&gt;"",$C1366&gt;=INDEX(Matches!$F$2:$F$201,MATCH($A1366&amp;"-4",Matches!$J$2:$J$201,0))),"",IF(AND(J1366=INDEX(Matches!$G$2:$G$201,MATCH($A1366&amp;"-4",Matches!$J$2:$J$201,0)),K1366=INDEX(Matches!$H$2:$H$201,MATCH($A1366&amp;"-4",Matches!$J$2:$J$201,0))),5,IF(SIGN(J1366-K1366)&lt;&gt;SIGN(INDEX(Matches!$G$2:$G$201,MATCH($A1366&amp;"-4",Matches!$J$2:$J$201,0))-INDEX(Matches!$H$2:$H$201,MATCH($A1366&amp;"-4",Matches!$J$2:$J$201,0))),0,IF(J1366-K1366=INDEX(Matches!$G$2:$G$201,MATCH($A1366&amp;"-4",Matches!$J$2:$J$201,0))-INDEX(Matches!$H$2:$H$201,MATCH($A1366&amp;"-4",Matches!$J$2:$J$201,0)),3,2))))),""))</f>
        <v/>
      </c>
      <c r="AB1366" s="12" t="str">
        <f aca="false">IF(OR($B1366="",L1366="",M1366=""),"",IFERROR(IF(OR(INDEX(Matches!$I$2:$I$201,MATCH($A1366&amp;"-5",Matches!$J$2:$J$201,0))="Void",INDEX(Matches!$G$2:$G$201,MATCH($A1366&amp;"-5",Matches!$J$2:$J$201,0))="",INDEX(Matches!$H$2:$H$201,MATCH($A1366&amp;"-5",Matches!$J$2:$J$201,0))=""),"",IF(AND($C1366&lt;&gt;"",INDEX(Matches!$F$2:$F$201,MATCH($A1366&amp;"-5",Matches!$J$2:$J$201,0))&lt;&gt;"",$C1366&gt;=INDEX(Matches!$F$2:$F$201,MATCH($A1366&amp;"-5",Matches!$J$2:$J$201,0))),"",IF(AND(L1366=INDEX(Matches!$G$2:$G$201,MATCH($A1366&amp;"-5",Matches!$J$2:$J$201,0)),M1366=INDEX(Matches!$H$2:$H$201,MATCH($A1366&amp;"-5",Matches!$J$2:$J$201,0))),5,IF(SIGN(L1366-M1366)&lt;&gt;SIGN(INDEX(Matches!$G$2:$G$201,MATCH($A1366&amp;"-5",Matches!$J$2:$J$201,0))-INDEX(Matches!$H$2:$H$201,MATCH($A1366&amp;"-5",Matches!$J$2:$J$201,0))),0,IF(L1366-M1366=INDEX(Matches!$G$2:$G$201,MATCH($A1366&amp;"-5",Matches!$J$2:$J$201,0))-INDEX(Matches!$H$2:$H$201,MATCH($A1366&amp;"-5",Matches!$J$2:$J$201,0)),3,2))))),""))</f>
        <v/>
      </c>
      <c r="AC1366" s="12" t="str">
        <f aca="false">IF(OR($B1366="",N1366="",O1366=""),"",IFERROR(IF(OR(INDEX(Matches!$I$2:$I$201,MATCH($A1366&amp;"-6",Matches!$J$2:$J$201,0))="Void",INDEX(Matches!$G$2:$G$201,MATCH($A1366&amp;"-6",Matches!$J$2:$J$201,0))="",INDEX(Matches!$H$2:$H$201,MATCH($A1366&amp;"-6",Matches!$J$2:$J$201,0))=""),"",IF(AND($C1366&lt;&gt;"",INDEX(Matches!$F$2:$F$201,MATCH($A1366&amp;"-6",Matches!$J$2:$J$201,0))&lt;&gt;"",$C1366&gt;=INDEX(Matches!$F$2:$F$201,MATCH($A1366&amp;"-6",Matches!$J$2:$J$201,0))),"",IF(AND(N1366=INDEX(Matches!$G$2:$G$201,MATCH($A1366&amp;"-6",Matches!$J$2:$J$201,0)),O1366=INDEX(Matches!$H$2:$H$201,MATCH($A1366&amp;"-6",Matches!$J$2:$J$201,0))),5,IF(SIGN(N1366-O1366)&lt;&gt;SIGN(INDEX(Matches!$G$2:$G$201,MATCH($A1366&amp;"-6",Matches!$J$2:$J$201,0))-INDEX(Matches!$H$2:$H$201,MATCH($A1366&amp;"-6",Matches!$J$2:$J$201,0))),0,IF(N1366-O1366=INDEX(Matches!$G$2:$G$201,MATCH($A1366&amp;"-6",Matches!$J$2:$J$201,0))-INDEX(Matches!$H$2:$H$201,MATCH($A1366&amp;"-6",Matches!$J$2:$J$201,0)),3,2))))),""))</f>
        <v/>
      </c>
      <c r="AD1366" s="12" t="str">
        <f aca="false">IF(OR($B1366="",P1366="",Q1366=""),"",IFERROR(IF(OR(INDEX(Matches!$I$2:$I$201,MATCH($A1366&amp;"-7",Matches!$J$2:$J$201,0))="Void",INDEX(Matches!$G$2:$G$201,MATCH($A1366&amp;"-7",Matches!$J$2:$J$201,0))="",INDEX(Matches!$H$2:$H$201,MATCH($A1366&amp;"-7",Matches!$J$2:$J$201,0))=""),"",IF(AND($C1366&lt;&gt;"",INDEX(Matches!$F$2:$F$201,MATCH($A1366&amp;"-7",Matches!$J$2:$J$201,0))&lt;&gt;"",$C1366&gt;=INDEX(Matches!$F$2:$F$201,MATCH($A1366&amp;"-7",Matches!$J$2:$J$201,0))),"",IF(AND(P1366=INDEX(Matches!$G$2:$G$201,MATCH($A1366&amp;"-7",Matches!$J$2:$J$201,0)),Q1366=INDEX(Matches!$H$2:$H$201,MATCH($A1366&amp;"-7",Matches!$J$2:$J$201,0))),5,IF(SIGN(P1366-Q1366)&lt;&gt;SIGN(INDEX(Matches!$G$2:$G$201,MATCH($A1366&amp;"-7",Matches!$J$2:$J$201,0))-INDEX(Matches!$H$2:$H$201,MATCH($A1366&amp;"-7",Matches!$J$2:$J$201,0))),0,IF(P1366-Q1366=INDEX(Matches!$G$2:$G$201,MATCH($A1366&amp;"-7",Matches!$J$2:$J$201,0))-INDEX(Matches!$H$2:$H$201,MATCH($A1366&amp;"-7",Matches!$J$2:$J$201,0)),3,2))))),""))</f>
        <v/>
      </c>
      <c r="AE1366" s="12" t="str">
        <f aca="false">IF(OR($B1366="",R1366="",S1366=""),"",IFERROR(IF(OR(INDEX(Matches!$I$2:$I$201,MATCH($A1366&amp;"-8",Matches!$J$2:$J$201,0))="Void",INDEX(Matches!$G$2:$G$201,MATCH($A1366&amp;"-8",Matches!$J$2:$J$201,0))="",INDEX(Matches!$H$2:$H$201,MATCH($A1366&amp;"-8",Matches!$J$2:$J$201,0))=""),"",IF(AND($C1366&lt;&gt;"",INDEX(Matches!$F$2:$F$201,MATCH($A1366&amp;"-8",Matches!$J$2:$J$201,0))&lt;&gt;"",$C1366&gt;=INDEX(Matches!$F$2:$F$201,MATCH($A1366&amp;"-8",Matches!$J$2:$J$201,0))),"",IF(AND(R1366=INDEX(Matches!$G$2:$G$201,MATCH($A1366&amp;"-8",Matches!$J$2:$J$201,0)),S1366=INDEX(Matches!$H$2:$H$201,MATCH($A1366&amp;"-8",Matches!$J$2:$J$201,0))),5,IF(SIGN(R1366-S1366)&lt;&gt;SIGN(INDEX(Matches!$G$2:$G$201,MATCH($A1366&amp;"-8",Matches!$J$2:$J$201,0))-INDEX(Matches!$H$2:$H$201,MATCH($A1366&amp;"-8",Matches!$J$2:$J$201,0))),0,IF(R1366-S1366=INDEX(Matches!$G$2:$G$201,MATCH($A1366&amp;"-8",Matches!$J$2:$J$201,0))-INDEX(Matches!$H$2:$H$201,MATCH($A1366&amp;"-8",Matches!$J$2:$J$201,0)),3,2))))),""))</f>
        <v/>
      </c>
      <c r="AF1366" s="12" t="str">
        <f aca="false">IF(OR($B1366="",T1366="",U1366=""),"",IFERROR(IF(OR(INDEX(Matches!$I$2:$I$201,MATCH($A1366&amp;"-9",Matches!$J$2:$J$201,0))="Void",INDEX(Matches!$G$2:$G$201,MATCH($A1366&amp;"-9",Matches!$J$2:$J$201,0))="",INDEX(Matches!$H$2:$H$201,MATCH($A1366&amp;"-9",Matches!$J$2:$J$201,0))=""),"",IF(AND($C1366&lt;&gt;"",INDEX(Matches!$F$2:$F$201,MATCH($A1366&amp;"-9",Matches!$J$2:$J$201,0))&lt;&gt;"",$C1366&gt;=INDEX(Matches!$F$2:$F$201,MATCH($A1366&amp;"-9",Matches!$J$2:$J$201,0))),"",IF(AND(T1366=INDEX(Matches!$G$2:$G$201,MATCH($A1366&amp;"-9",Matches!$J$2:$J$201,0)),U1366=INDEX(Matches!$H$2:$H$201,MATCH($A1366&amp;"-9",Matches!$J$2:$J$201,0))),5,IF(SIGN(T1366-U1366)&lt;&gt;SIGN(INDEX(Matches!$G$2:$G$201,MATCH($A1366&amp;"-9",Matches!$J$2:$J$201,0))-INDEX(Matches!$H$2:$H$201,MATCH($A1366&amp;"-9",Matches!$J$2:$J$201,0))),0,IF(T1366-U1366=INDEX(Matches!$G$2:$G$201,MATCH($A1366&amp;"-9",Matches!$J$2:$J$201,0))-INDEX(Matches!$H$2:$H$201,MATCH($A1366&amp;"-9",Matches!$J$2:$J$201,0)),3,2))))),""))</f>
        <v/>
      </c>
      <c r="AG1366" s="12" t="str">
        <f aca="false">IF(OR($B1366="",V1366="",W1366=""),"",IFERROR(IF(OR(INDEX(Matches!$I$2:$I$201,MATCH($A1366&amp;"-10",Matches!$J$2:$J$201,0))="Void",INDEX(Matches!$G$2:$G$201,MATCH($A1366&amp;"-10",Matches!$J$2:$J$201,0))="",INDEX(Matches!$H$2:$H$201,MATCH($A1366&amp;"-10",Matches!$J$2:$J$201,0))=""),"",IF(AND($C1366&lt;&gt;"",INDEX(Matches!$F$2:$F$201,MATCH($A1366&amp;"-10",Matches!$J$2:$J$201,0))&lt;&gt;"",$C1366&gt;=INDEX(Matches!$F$2:$F$201,MATCH($A1366&amp;"-10",Matches!$J$2:$J$201,0))),"",IF(AND(V1366=INDEX(Matches!$G$2:$G$201,MATCH($A1366&amp;"-10",Matches!$J$2:$J$201,0)),W1366=INDEX(Matches!$H$2:$H$201,MATCH($A1366&amp;"-10",Matches!$J$2:$J$201,0))),5,IF(SIGN(V1366-W1366)&lt;&gt;SIGN(INDEX(Matches!$G$2:$G$201,MATCH($A1366&amp;"-10",Matches!$J$2:$J$201,0))-INDEX(Matches!$H$2:$H$201,MATCH($A1366&amp;"-10",Matches!$J$2:$J$201,0))),0,IF(V1366-W1366=INDEX(Matches!$G$2:$G$201,MATCH($A1366&amp;"-10",Matches!$J$2:$J$201,0))-INDEX(Matches!$H$2:$H$201,MATCH($A1366&amp;"-10",Matches!$J$2:$J$201,0)),3,2))))),""))</f>
        <v/>
      </c>
      <c r="AH1366" s="13" t="str">
        <f aca="false">IF($B1366="","",SUM(X1366:AG1366))</f>
        <v/>
      </c>
      <c r="AI1366" s="12" t="str">
        <f aca="false">IF($B1366="","",COUNTIF(X1366:AG1366,5))</f>
        <v/>
      </c>
      <c r="AJ1366" s="12" t="str">
        <f aca="false">IF($B1366="","",COUNTIF(X1366:AG1366,"&gt;=2"))</f>
        <v/>
      </c>
      <c r="AK1366" s="12" t="str">
        <f aca="false">IF($B1366="","",COUNT(X1366:AG1366))</f>
        <v/>
      </c>
    </row>
    <row r="1367" customFormat="false" ht="15" hidden="false" customHeight="false" outlineLevel="0" collapsed="false">
      <c r="A1367" s="7"/>
      <c r="B1367" s="7"/>
      <c r="C1367" s="11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12" t="str">
        <f aca="false">IF(OR($B1367="",D1367="",E1367=""),"",IFERROR(IF(OR(INDEX(Matches!$I$2:$I$201,MATCH($A1367&amp;"-1",Matches!$J$2:$J$201,0))="Void",INDEX(Matches!$G$2:$G$201,MATCH($A1367&amp;"-1",Matches!$J$2:$J$201,0))="",INDEX(Matches!$H$2:$H$201,MATCH($A1367&amp;"-1",Matches!$J$2:$J$201,0))=""),"",IF(AND($C1367&lt;&gt;"",INDEX(Matches!$F$2:$F$201,MATCH($A1367&amp;"-1",Matches!$J$2:$J$201,0))&lt;&gt;"",$C1367&gt;=INDEX(Matches!$F$2:$F$201,MATCH($A1367&amp;"-1",Matches!$J$2:$J$201,0))),"",IF(AND(D1367=INDEX(Matches!$G$2:$G$201,MATCH($A1367&amp;"-1",Matches!$J$2:$J$201,0)),E1367=INDEX(Matches!$H$2:$H$201,MATCH($A1367&amp;"-1",Matches!$J$2:$J$201,0))),5,IF(SIGN(D1367-E1367)&lt;&gt;SIGN(INDEX(Matches!$G$2:$G$201,MATCH($A1367&amp;"-1",Matches!$J$2:$J$201,0))-INDEX(Matches!$H$2:$H$201,MATCH($A1367&amp;"-1",Matches!$J$2:$J$201,0))),0,IF(D1367-E1367=INDEX(Matches!$G$2:$G$201,MATCH($A1367&amp;"-1",Matches!$J$2:$J$201,0))-INDEX(Matches!$H$2:$H$201,MATCH($A1367&amp;"-1",Matches!$J$2:$J$201,0)),3,2))))),""))</f>
        <v/>
      </c>
      <c r="Y1367" s="12" t="str">
        <f aca="false">IF(OR($B1367="",F1367="",G1367=""),"",IFERROR(IF(OR(INDEX(Matches!$I$2:$I$201,MATCH($A1367&amp;"-2",Matches!$J$2:$J$201,0))="Void",INDEX(Matches!$G$2:$G$201,MATCH($A1367&amp;"-2",Matches!$J$2:$J$201,0))="",INDEX(Matches!$H$2:$H$201,MATCH($A1367&amp;"-2",Matches!$J$2:$J$201,0))=""),"",IF(AND($C1367&lt;&gt;"",INDEX(Matches!$F$2:$F$201,MATCH($A1367&amp;"-2",Matches!$J$2:$J$201,0))&lt;&gt;"",$C1367&gt;=INDEX(Matches!$F$2:$F$201,MATCH($A1367&amp;"-2",Matches!$J$2:$J$201,0))),"",IF(AND(F1367=INDEX(Matches!$G$2:$G$201,MATCH($A1367&amp;"-2",Matches!$J$2:$J$201,0)),G1367=INDEX(Matches!$H$2:$H$201,MATCH($A1367&amp;"-2",Matches!$J$2:$J$201,0))),5,IF(SIGN(F1367-G1367)&lt;&gt;SIGN(INDEX(Matches!$G$2:$G$201,MATCH($A1367&amp;"-2",Matches!$J$2:$J$201,0))-INDEX(Matches!$H$2:$H$201,MATCH($A1367&amp;"-2",Matches!$J$2:$J$201,0))),0,IF(F1367-G1367=INDEX(Matches!$G$2:$G$201,MATCH($A1367&amp;"-2",Matches!$J$2:$J$201,0))-INDEX(Matches!$H$2:$H$201,MATCH($A1367&amp;"-2",Matches!$J$2:$J$201,0)),3,2))))),""))</f>
        <v/>
      </c>
      <c r="Z1367" s="12" t="str">
        <f aca="false">IF(OR($B1367="",H1367="",I1367=""),"",IFERROR(IF(OR(INDEX(Matches!$I$2:$I$201,MATCH($A1367&amp;"-3",Matches!$J$2:$J$201,0))="Void",INDEX(Matches!$G$2:$G$201,MATCH($A1367&amp;"-3",Matches!$J$2:$J$201,0))="",INDEX(Matches!$H$2:$H$201,MATCH($A1367&amp;"-3",Matches!$J$2:$J$201,0))=""),"",IF(AND($C1367&lt;&gt;"",INDEX(Matches!$F$2:$F$201,MATCH($A1367&amp;"-3",Matches!$J$2:$J$201,0))&lt;&gt;"",$C1367&gt;=INDEX(Matches!$F$2:$F$201,MATCH($A1367&amp;"-3",Matches!$J$2:$J$201,0))),"",IF(AND(H1367=INDEX(Matches!$G$2:$G$201,MATCH($A1367&amp;"-3",Matches!$J$2:$J$201,0)),I1367=INDEX(Matches!$H$2:$H$201,MATCH($A1367&amp;"-3",Matches!$J$2:$J$201,0))),5,IF(SIGN(H1367-I1367)&lt;&gt;SIGN(INDEX(Matches!$G$2:$G$201,MATCH($A1367&amp;"-3",Matches!$J$2:$J$201,0))-INDEX(Matches!$H$2:$H$201,MATCH($A1367&amp;"-3",Matches!$J$2:$J$201,0))),0,IF(H1367-I1367=INDEX(Matches!$G$2:$G$201,MATCH($A1367&amp;"-3",Matches!$J$2:$J$201,0))-INDEX(Matches!$H$2:$H$201,MATCH($A1367&amp;"-3",Matches!$J$2:$J$201,0)),3,2))))),""))</f>
        <v/>
      </c>
      <c r="AA1367" s="12" t="str">
        <f aca="false">IF(OR($B1367="",J1367="",K1367=""),"",IFERROR(IF(OR(INDEX(Matches!$I$2:$I$201,MATCH($A1367&amp;"-4",Matches!$J$2:$J$201,0))="Void",INDEX(Matches!$G$2:$G$201,MATCH($A1367&amp;"-4",Matches!$J$2:$J$201,0))="",INDEX(Matches!$H$2:$H$201,MATCH($A1367&amp;"-4",Matches!$J$2:$J$201,0))=""),"",IF(AND($C1367&lt;&gt;"",INDEX(Matches!$F$2:$F$201,MATCH($A1367&amp;"-4",Matches!$J$2:$J$201,0))&lt;&gt;"",$C1367&gt;=INDEX(Matches!$F$2:$F$201,MATCH($A1367&amp;"-4",Matches!$J$2:$J$201,0))),"",IF(AND(J1367=INDEX(Matches!$G$2:$G$201,MATCH($A1367&amp;"-4",Matches!$J$2:$J$201,0)),K1367=INDEX(Matches!$H$2:$H$201,MATCH($A1367&amp;"-4",Matches!$J$2:$J$201,0))),5,IF(SIGN(J1367-K1367)&lt;&gt;SIGN(INDEX(Matches!$G$2:$G$201,MATCH($A1367&amp;"-4",Matches!$J$2:$J$201,0))-INDEX(Matches!$H$2:$H$201,MATCH($A1367&amp;"-4",Matches!$J$2:$J$201,0))),0,IF(J1367-K1367=INDEX(Matches!$G$2:$G$201,MATCH($A1367&amp;"-4",Matches!$J$2:$J$201,0))-INDEX(Matches!$H$2:$H$201,MATCH($A1367&amp;"-4",Matches!$J$2:$J$201,0)),3,2))))),""))</f>
        <v/>
      </c>
      <c r="AB1367" s="12" t="str">
        <f aca="false">IF(OR($B1367="",L1367="",M1367=""),"",IFERROR(IF(OR(INDEX(Matches!$I$2:$I$201,MATCH($A1367&amp;"-5",Matches!$J$2:$J$201,0))="Void",INDEX(Matches!$G$2:$G$201,MATCH($A1367&amp;"-5",Matches!$J$2:$J$201,0))="",INDEX(Matches!$H$2:$H$201,MATCH($A1367&amp;"-5",Matches!$J$2:$J$201,0))=""),"",IF(AND($C1367&lt;&gt;"",INDEX(Matches!$F$2:$F$201,MATCH($A1367&amp;"-5",Matches!$J$2:$J$201,0))&lt;&gt;"",$C1367&gt;=INDEX(Matches!$F$2:$F$201,MATCH($A1367&amp;"-5",Matches!$J$2:$J$201,0))),"",IF(AND(L1367=INDEX(Matches!$G$2:$G$201,MATCH($A1367&amp;"-5",Matches!$J$2:$J$201,0)),M1367=INDEX(Matches!$H$2:$H$201,MATCH($A1367&amp;"-5",Matches!$J$2:$J$201,0))),5,IF(SIGN(L1367-M1367)&lt;&gt;SIGN(INDEX(Matches!$G$2:$G$201,MATCH($A1367&amp;"-5",Matches!$J$2:$J$201,0))-INDEX(Matches!$H$2:$H$201,MATCH($A1367&amp;"-5",Matches!$J$2:$J$201,0))),0,IF(L1367-M1367=INDEX(Matches!$G$2:$G$201,MATCH($A1367&amp;"-5",Matches!$J$2:$J$201,0))-INDEX(Matches!$H$2:$H$201,MATCH($A1367&amp;"-5",Matches!$J$2:$J$201,0)),3,2))))),""))</f>
        <v/>
      </c>
      <c r="AC1367" s="12" t="str">
        <f aca="false">IF(OR($B1367="",N1367="",O1367=""),"",IFERROR(IF(OR(INDEX(Matches!$I$2:$I$201,MATCH($A1367&amp;"-6",Matches!$J$2:$J$201,0))="Void",INDEX(Matches!$G$2:$G$201,MATCH($A1367&amp;"-6",Matches!$J$2:$J$201,0))="",INDEX(Matches!$H$2:$H$201,MATCH($A1367&amp;"-6",Matches!$J$2:$J$201,0))=""),"",IF(AND($C1367&lt;&gt;"",INDEX(Matches!$F$2:$F$201,MATCH($A1367&amp;"-6",Matches!$J$2:$J$201,0))&lt;&gt;"",$C1367&gt;=INDEX(Matches!$F$2:$F$201,MATCH($A1367&amp;"-6",Matches!$J$2:$J$201,0))),"",IF(AND(N1367=INDEX(Matches!$G$2:$G$201,MATCH($A1367&amp;"-6",Matches!$J$2:$J$201,0)),O1367=INDEX(Matches!$H$2:$H$201,MATCH($A1367&amp;"-6",Matches!$J$2:$J$201,0))),5,IF(SIGN(N1367-O1367)&lt;&gt;SIGN(INDEX(Matches!$G$2:$G$201,MATCH($A1367&amp;"-6",Matches!$J$2:$J$201,0))-INDEX(Matches!$H$2:$H$201,MATCH($A1367&amp;"-6",Matches!$J$2:$J$201,0))),0,IF(N1367-O1367=INDEX(Matches!$G$2:$G$201,MATCH($A1367&amp;"-6",Matches!$J$2:$J$201,0))-INDEX(Matches!$H$2:$H$201,MATCH($A1367&amp;"-6",Matches!$J$2:$J$201,0)),3,2))))),""))</f>
        <v/>
      </c>
      <c r="AD1367" s="12" t="str">
        <f aca="false">IF(OR($B1367="",P1367="",Q1367=""),"",IFERROR(IF(OR(INDEX(Matches!$I$2:$I$201,MATCH($A1367&amp;"-7",Matches!$J$2:$J$201,0))="Void",INDEX(Matches!$G$2:$G$201,MATCH($A1367&amp;"-7",Matches!$J$2:$J$201,0))="",INDEX(Matches!$H$2:$H$201,MATCH($A1367&amp;"-7",Matches!$J$2:$J$201,0))=""),"",IF(AND($C1367&lt;&gt;"",INDEX(Matches!$F$2:$F$201,MATCH($A1367&amp;"-7",Matches!$J$2:$J$201,0))&lt;&gt;"",$C1367&gt;=INDEX(Matches!$F$2:$F$201,MATCH($A1367&amp;"-7",Matches!$J$2:$J$201,0))),"",IF(AND(P1367=INDEX(Matches!$G$2:$G$201,MATCH($A1367&amp;"-7",Matches!$J$2:$J$201,0)),Q1367=INDEX(Matches!$H$2:$H$201,MATCH($A1367&amp;"-7",Matches!$J$2:$J$201,0))),5,IF(SIGN(P1367-Q1367)&lt;&gt;SIGN(INDEX(Matches!$G$2:$G$201,MATCH($A1367&amp;"-7",Matches!$J$2:$J$201,0))-INDEX(Matches!$H$2:$H$201,MATCH($A1367&amp;"-7",Matches!$J$2:$J$201,0))),0,IF(P1367-Q1367=INDEX(Matches!$G$2:$G$201,MATCH($A1367&amp;"-7",Matches!$J$2:$J$201,0))-INDEX(Matches!$H$2:$H$201,MATCH($A1367&amp;"-7",Matches!$J$2:$J$201,0)),3,2))))),""))</f>
        <v/>
      </c>
      <c r="AE1367" s="12" t="str">
        <f aca="false">IF(OR($B1367="",R1367="",S1367=""),"",IFERROR(IF(OR(INDEX(Matches!$I$2:$I$201,MATCH($A1367&amp;"-8",Matches!$J$2:$J$201,0))="Void",INDEX(Matches!$G$2:$G$201,MATCH($A1367&amp;"-8",Matches!$J$2:$J$201,0))="",INDEX(Matches!$H$2:$H$201,MATCH($A1367&amp;"-8",Matches!$J$2:$J$201,0))=""),"",IF(AND($C1367&lt;&gt;"",INDEX(Matches!$F$2:$F$201,MATCH($A1367&amp;"-8",Matches!$J$2:$J$201,0))&lt;&gt;"",$C1367&gt;=INDEX(Matches!$F$2:$F$201,MATCH($A1367&amp;"-8",Matches!$J$2:$J$201,0))),"",IF(AND(R1367=INDEX(Matches!$G$2:$G$201,MATCH($A1367&amp;"-8",Matches!$J$2:$J$201,0)),S1367=INDEX(Matches!$H$2:$H$201,MATCH($A1367&amp;"-8",Matches!$J$2:$J$201,0))),5,IF(SIGN(R1367-S1367)&lt;&gt;SIGN(INDEX(Matches!$G$2:$G$201,MATCH($A1367&amp;"-8",Matches!$J$2:$J$201,0))-INDEX(Matches!$H$2:$H$201,MATCH($A1367&amp;"-8",Matches!$J$2:$J$201,0))),0,IF(R1367-S1367=INDEX(Matches!$G$2:$G$201,MATCH($A1367&amp;"-8",Matches!$J$2:$J$201,0))-INDEX(Matches!$H$2:$H$201,MATCH($A1367&amp;"-8",Matches!$J$2:$J$201,0)),3,2))))),""))</f>
        <v/>
      </c>
      <c r="AF1367" s="12" t="str">
        <f aca="false">IF(OR($B1367="",T1367="",U1367=""),"",IFERROR(IF(OR(INDEX(Matches!$I$2:$I$201,MATCH($A1367&amp;"-9",Matches!$J$2:$J$201,0))="Void",INDEX(Matches!$G$2:$G$201,MATCH($A1367&amp;"-9",Matches!$J$2:$J$201,0))="",INDEX(Matches!$H$2:$H$201,MATCH($A1367&amp;"-9",Matches!$J$2:$J$201,0))=""),"",IF(AND($C1367&lt;&gt;"",INDEX(Matches!$F$2:$F$201,MATCH($A1367&amp;"-9",Matches!$J$2:$J$201,0))&lt;&gt;"",$C1367&gt;=INDEX(Matches!$F$2:$F$201,MATCH($A1367&amp;"-9",Matches!$J$2:$J$201,0))),"",IF(AND(T1367=INDEX(Matches!$G$2:$G$201,MATCH($A1367&amp;"-9",Matches!$J$2:$J$201,0)),U1367=INDEX(Matches!$H$2:$H$201,MATCH($A1367&amp;"-9",Matches!$J$2:$J$201,0))),5,IF(SIGN(T1367-U1367)&lt;&gt;SIGN(INDEX(Matches!$G$2:$G$201,MATCH($A1367&amp;"-9",Matches!$J$2:$J$201,0))-INDEX(Matches!$H$2:$H$201,MATCH($A1367&amp;"-9",Matches!$J$2:$J$201,0))),0,IF(T1367-U1367=INDEX(Matches!$G$2:$G$201,MATCH($A1367&amp;"-9",Matches!$J$2:$J$201,0))-INDEX(Matches!$H$2:$H$201,MATCH($A1367&amp;"-9",Matches!$J$2:$J$201,0)),3,2))))),""))</f>
        <v/>
      </c>
      <c r="AG1367" s="12" t="str">
        <f aca="false">IF(OR($B1367="",V1367="",W1367=""),"",IFERROR(IF(OR(INDEX(Matches!$I$2:$I$201,MATCH($A1367&amp;"-10",Matches!$J$2:$J$201,0))="Void",INDEX(Matches!$G$2:$G$201,MATCH($A1367&amp;"-10",Matches!$J$2:$J$201,0))="",INDEX(Matches!$H$2:$H$201,MATCH($A1367&amp;"-10",Matches!$J$2:$J$201,0))=""),"",IF(AND($C1367&lt;&gt;"",INDEX(Matches!$F$2:$F$201,MATCH($A1367&amp;"-10",Matches!$J$2:$J$201,0))&lt;&gt;"",$C1367&gt;=INDEX(Matches!$F$2:$F$201,MATCH($A1367&amp;"-10",Matches!$J$2:$J$201,0))),"",IF(AND(V1367=INDEX(Matches!$G$2:$G$201,MATCH($A1367&amp;"-10",Matches!$J$2:$J$201,0)),W1367=INDEX(Matches!$H$2:$H$201,MATCH($A1367&amp;"-10",Matches!$J$2:$J$201,0))),5,IF(SIGN(V1367-W1367)&lt;&gt;SIGN(INDEX(Matches!$G$2:$G$201,MATCH($A1367&amp;"-10",Matches!$J$2:$J$201,0))-INDEX(Matches!$H$2:$H$201,MATCH($A1367&amp;"-10",Matches!$J$2:$J$201,0))),0,IF(V1367-W1367=INDEX(Matches!$G$2:$G$201,MATCH($A1367&amp;"-10",Matches!$J$2:$J$201,0))-INDEX(Matches!$H$2:$H$201,MATCH($A1367&amp;"-10",Matches!$J$2:$J$201,0)),3,2))))),""))</f>
        <v/>
      </c>
      <c r="AH1367" s="13" t="str">
        <f aca="false">IF($B1367="","",SUM(X1367:AG1367))</f>
        <v/>
      </c>
      <c r="AI1367" s="12" t="str">
        <f aca="false">IF($B1367="","",COUNTIF(X1367:AG1367,5))</f>
        <v/>
      </c>
      <c r="AJ1367" s="12" t="str">
        <f aca="false">IF($B1367="","",COUNTIF(X1367:AG1367,"&gt;=2"))</f>
        <v/>
      </c>
      <c r="AK1367" s="12" t="str">
        <f aca="false">IF($B1367="","",COUNT(X1367:AG1367))</f>
        <v/>
      </c>
    </row>
    <row r="1368" customFormat="false" ht="15" hidden="false" customHeight="false" outlineLevel="0" collapsed="false">
      <c r="A1368" s="7"/>
      <c r="B1368" s="7"/>
      <c r="C1368" s="11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12" t="str">
        <f aca="false">IF(OR($B1368="",D1368="",E1368=""),"",IFERROR(IF(OR(INDEX(Matches!$I$2:$I$201,MATCH($A1368&amp;"-1",Matches!$J$2:$J$201,0))="Void",INDEX(Matches!$G$2:$G$201,MATCH($A1368&amp;"-1",Matches!$J$2:$J$201,0))="",INDEX(Matches!$H$2:$H$201,MATCH($A1368&amp;"-1",Matches!$J$2:$J$201,0))=""),"",IF(AND($C1368&lt;&gt;"",INDEX(Matches!$F$2:$F$201,MATCH($A1368&amp;"-1",Matches!$J$2:$J$201,0))&lt;&gt;"",$C1368&gt;=INDEX(Matches!$F$2:$F$201,MATCH($A1368&amp;"-1",Matches!$J$2:$J$201,0))),"",IF(AND(D1368=INDEX(Matches!$G$2:$G$201,MATCH($A1368&amp;"-1",Matches!$J$2:$J$201,0)),E1368=INDEX(Matches!$H$2:$H$201,MATCH($A1368&amp;"-1",Matches!$J$2:$J$201,0))),5,IF(SIGN(D1368-E1368)&lt;&gt;SIGN(INDEX(Matches!$G$2:$G$201,MATCH($A1368&amp;"-1",Matches!$J$2:$J$201,0))-INDEX(Matches!$H$2:$H$201,MATCH($A1368&amp;"-1",Matches!$J$2:$J$201,0))),0,IF(D1368-E1368=INDEX(Matches!$G$2:$G$201,MATCH($A1368&amp;"-1",Matches!$J$2:$J$201,0))-INDEX(Matches!$H$2:$H$201,MATCH($A1368&amp;"-1",Matches!$J$2:$J$201,0)),3,2))))),""))</f>
        <v/>
      </c>
      <c r="Y1368" s="12" t="str">
        <f aca="false">IF(OR($B1368="",F1368="",G1368=""),"",IFERROR(IF(OR(INDEX(Matches!$I$2:$I$201,MATCH($A1368&amp;"-2",Matches!$J$2:$J$201,0))="Void",INDEX(Matches!$G$2:$G$201,MATCH($A1368&amp;"-2",Matches!$J$2:$J$201,0))="",INDEX(Matches!$H$2:$H$201,MATCH($A1368&amp;"-2",Matches!$J$2:$J$201,0))=""),"",IF(AND($C1368&lt;&gt;"",INDEX(Matches!$F$2:$F$201,MATCH($A1368&amp;"-2",Matches!$J$2:$J$201,0))&lt;&gt;"",$C1368&gt;=INDEX(Matches!$F$2:$F$201,MATCH($A1368&amp;"-2",Matches!$J$2:$J$201,0))),"",IF(AND(F1368=INDEX(Matches!$G$2:$G$201,MATCH($A1368&amp;"-2",Matches!$J$2:$J$201,0)),G1368=INDEX(Matches!$H$2:$H$201,MATCH($A1368&amp;"-2",Matches!$J$2:$J$201,0))),5,IF(SIGN(F1368-G1368)&lt;&gt;SIGN(INDEX(Matches!$G$2:$G$201,MATCH($A1368&amp;"-2",Matches!$J$2:$J$201,0))-INDEX(Matches!$H$2:$H$201,MATCH($A1368&amp;"-2",Matches!$J$2:$J$201,0))),0,IF(F1368-G1368=INDEX(Matches!$G$2:$G$201,MATCH($A1368&amp;"-2",Matches!$J$2:$J$201,0))-INDEX(Matches!$H$2:$H$201,MATCH($A1368&amp;"-2",Matches!$J$2:$J$201,0)),3,2))))),""))</f>
        <v/>
      </c>
      <c r="Z1368" s="12" t="str">
        <f aca="false">IF(OR($B1368="",H1368="",I1368=""),"",IFERROR(IF(OR(INDEX(Matches!$I$2:$I$201,MATCH($A1368&amp;"-3",Matches!$J$2:$J$201,0))="Void",INDEX(Matches!$G$2:$G$201,MATCH($A1368&amp;"-3",Matches!$J$2:$J$201,0))="",INDEX(Matches!$H$2:$H$201,MATCH($A1368&amp;"-3",Matches!$J$2:$J$201,0))=""),"",IF(AND($C1368&lt;&gt;"",INDEX(Matches!$F$2:$F$201,MATCH($A1368&amp;"-3",Matches!$J$2:$J$201,0))&lt;&gt;"",$C1368&gt;=INDEX(Matches!$F$2:$F$201,MATCH($A1368&amp;"-3",Matches!$J$2:$J$201,0))),"",IF(AND(H1368=INDEX(Matches!$G$2:$G$201,MATCH($A1368&amp;"-3",Matches!$J$2:$J$201,0)),I1368=INDEX(Matches!$H$2:$H$201,MATCH($A1368&amp;"-3",Matches!$J$2:$J$201,0))),5,IF(SIGN(H1368-I1368)&lt;&gt;SIGN(INDEX(Matches!$G$2:$G$201,MATCH($A1368&amp;"-3",Matches!$J$2:$J$201,0))-INDEX(Matches!$H$2:$H$201,MATCH($A1368&amp;"-3",Matches!$J$2:$J$201,0))),0,IF(H1368-I1368=INDEX(Matches!$G$2:$G$201,MATCH($A1368&amp;"-3",Matches!$J$2:$J$201,0))-INDEX(Matches!$H$2:$H$201,MATCH($A1368&amp;"-3",Matches!$J$2:$J$201,0)),3,2))))),""))</f>
        <v/>
      </c>
      <c r="AA1368" s="12" t="str">
        <f aca="false">IF(OR($B1368="",J1368="",K1368=""),"",IFERROR(IF(OR(INDEX(Matches!$I$2:$I$201,MATCH($A1368&amp;"-4",Matches!$J$2:$J$201,0))="Void",INDEX(Matches!$G$2:$G$201,MATCH($A1368&amp;"-4",Matches!$J$2:$J$201,0))="",INDEX(Matches!$H$2:$H$201,MATCH($A1368&amp;"-4",Matches!$J$2:$J$201,0))=""),"",IF(AND($C1368&lt;&gt;"",INDEX(Matches!$F$2:$F$201,MATCH($A1368&amp;"-4",Matches!$J$2:$J$201,0))&lt;&gt;"",$C1368&gt;=INDEX(Matches!$F$2:$F$201,MATCH($A1368&amp;"-4",Matches!$J$2:$J$201,0))),"",IF(AND(J1368=INDEX(Matches!$G$2:$G$201,MATCH($A1368&amp;"-4",Matches!$J$2:$J$201,0)),K1368=INDEX(Matches!$H$2:$H$201,MATCH($A1368&amp;"-4",Matches!$J$2:$J$201,0))),5,IF(SIGN(J1368-K1368)&lt;&gt;SIGN(INDEX(Matches!$G$2:$G$201,MATCH($A1368&amp;"-4",Matches!$J$2:$J$201,0))-INDEX(Matches!$H$2:$H$201,MATCH($A1368&amp;"-4",Matches!$J$2:$J$201,0))),0,IF(J1368-K1368=INDEX(Matches!$G$2:$G$201,MATCH($A1368&amp;"-4",Matches!$J$2:$J$201,0))-INDEX(Matches!$H$2:$H$201,MATCH($A1368&amp;"-4",Matches!$J$2:$J$201,0)),3,2))))),""))</f>
        <v/>
      </c>
      <c r="AB1368" s="12" t="str">
        <f aca="false">IF(OR($B1368="",L1368="",M1368=""),"",IFERROR(IF(OR(INDEX(Matches!$I$2:$I$201,MATCH($A1368&amp;"-5",Matches!$J$2:$J$201,0))="Void",INDEX(Matches!$G$2:$G$201,MATCH($A1368&amp;"-5",Matches!$J$2:$J$201,0))="",INDEX(Matches!$H$2:$H$201,MATCH($A1368&amp;"-5",Matches!$J$2:$J$201,0))=""),"",IF(AND($C1368&lt;&gt;"",INDEX(Matches!$F$2:$F$201,MATCH($A1368&amp;"-5",Matches!$J$2:$J$201,0))&lt;&gt;"",$C1368&gt;=INDEX(Matches!$F$2:$F$201,MATCH($A1368&amp;"-5",Matches!$J$2:$J$201,0))),"",IF(AND(L1368=INDEX(Matches!$G$2:$G$201,MATCH($A1368&amp;"-5",Matches!$J$2:$J$201,0)),M1368=INDEX(Matches!$H$2:$H$201,MATCH($A1368&amp;"-5",Matches!$J$2:$J$201,0))),5,IF(SIGN(L1368-M1368)&lt;&gt;SIGN(INDEX(Matches!$G$2:$G$201,MATCH($A1368&amp;"-5",Matches!$J$2:$J$201,0))-INDEX(Matches!$H$2:$H$201,MATCH($A1368&amp;"-5",Matches!$J$2:$J$201,0))),0,IF(L1368-M1368=INDEX(Matches!$G$2:$G$201,MATCH($A1368&amp;"-5",Matches!$J$2:$J$201,0))-INDEX(Matches!$H$2:$H$201,MATCH($A1368&amp;"-5",Matches!$J$2:$J$201,0)),3,2))))),""))</f>
        <v/>
      </c>
      <c r="AC1368" s="12" t="str">
        <f aca="false">IF(OR($B1368="",N1368="",O1368=""),"",IFERROR(IF(OR(INDEX(Matches!$I$2:$I$201,MATCH($A1368&amp;"-6",Matches!$J$2:$J$201,0))="Void",INDEX(Matches!$G$2:$G$201,MATCH($A1368&amp;"-6",Matches!$J$2:$J$201,0))="",INDEX(Matches!$H$2:$H$201,MATCH($A1368&amp;"-6",Matches!$J$2:$J$201,0))=""),"",IF(AND($C1368&lt;&gt;"",INDEX(Matches!$F$2:$F$201,MATCH($A1368&amp;"-6",Matches!$J$2:$J$201,0))&lt;&gt;"",$C1368&gt;=INDEX(Matches!$F$2:$F$201,MATCH($A1368&amp;"-6",Matches!$J$2:$J$201,0))),"",IF(AND(N1368=INDEX(Matches!$G$2:$G$201,MATCH($A1368&amp;"-6",Matches!$J$2:$J$201,0)),O1368=INDEX(Matches!$H$2:$H$201,MATCH($A1368&amp;"-6",Matches!$J$2:$J$201,0))),5,IF(SIGN(N1368-O1368)&lt;&gt;SIGN(INDEX(Matches!$G$2:$G$201,MATCH($A1368&amp;"-6",Matches!$J$2:$J$201,0))-INDEX(Matches!$H$2:$H$201,MATCH($A1368&amp;"-6",Matches!$J$2:$J$201,0))),0,IF(N1368-O1368=INDEX(Matches!$G$2:$G$201,MATCH($A1368&amp;"-6",Matches!$J$2:$J$201,0))-INDEX(Matches!$H$2:$H$201,MATCH($A1368&amp;"-6",Matches!$J$2:$J$201,0)),3,2))))),""))</f>
        <v/>
      </c>
      <c r="AD1368" s="12" t="str">
        <f aca="false">IF(OR($B1368="",P1368="",Q1368=""),"",IFERROR(IF(OR(INDEX(Matches!$I$2:$I$201,MATCH($A1368&amp;"-7",Matches!$J$2:$J$201,0))="Void",INDEX(Matches!$G$2:$G$201,MATCH($A1368&amp;"-7",Matches!$J$2:$J$201,0))="",INDEX(Matches!$H$2:$H$201,MATCH($A1368&amp;"-7",Matches!$J$2:$J$201,0))=""),"",IF(AND($C1368&lt;&gt;"",INDEX(Matches!$F$2:$F$201,MATCH($A1368&amp;"-7",Matches!$J$2:$J$201,0))&lt;&gt;"",$C1368&gt;=INDEX(Matches!$F$2:$F$201,MATCH($A1368&amp;"-7",Matches!$J$2:$J$201,0))),"",IF(AND(P1368=INDEX(Matches!$G$2:$G$201,MATCH($A1368&amp;"-7",Matches!$J$2:$J$201,0)),Q1368=INDEX(Matches!$H$2:$H$201,MATCH($A1368&amp;"-7",Matches!$J$2:$J$201,0))),5,IF(SIGN(P1368-Q1368)&lt;&gt;SIGN(INDEX(Matches!$G$2:$G$201,MATCH($A1368&amp;"-7",Matches!$J$2:$J$201,0))-INDEX(Matches!$H$2:$H$201,MATCH($A1368&amp;"-7",Matches!$J$2:$J$201,0))),0,IF(P1368-Q1368=INDEX(Matches!$G$2:$G$201,MATCH($A1368&amp;"-7",Matches!$J$2:$J$201,0))-INDEX(Matches!$H$2:$H$201,MATCH($A1368&amp;"-7",Matches!$J$2:$J$201,0)),3,2))))),""))</f>
        <v/>
      </c>
      <c r="AE1368" s="12" t="str">
        <f aca="false">IF(OR($B1368="",R1368="",S1368=""),"",IFERROR(IF(OR(INDEX(Matches!$I$2:$I$201,MATCH($A1368&amp;"-8",Matches!$J$2:$J$201,0))="Void",INDEX(Matches!$G$2:$G$201,MATCH($A1368&amp;"-8",Matches!$J$2:$J$201,0))="",INDEX(Matches!$H$2:$H$201,MATCH($A1368&amp;"-8",Matches!$J$2:$J$201,0))=""),"",IF(AND($C1368&lt;&gt;"",INDEX(Matches!$F$2:$F$201,MATCH($A1368&amp;"-8",Matches!$J$2:$J$201,0))&lt;&gt;"",$C1368&gt;=INDEX(Matches!$F$2:$F$201,MATCH($A1368&amp;"-8",Matches!$J$2:$J$201,0))),"",IF(AND(R1368=INDEX(Matches!$G$2:$G$201,MATCH($A1368&amp;"-8",Matches!$J$2:$J$201,0)),S1368=INDEX(Matches!$H$2:$H$201,MATCH($A1368&amp;"-8",Matches!$J$2:$J$201,0))),5,IF(SIGN(R1368-S1368)&lt;&gt;SIGN(INDEX(Matches!$G$2:$G$201,MATCH($A1368&amp;"-8",Matches!$J$2:$J$201,0))-INDEX(Matches!$H$2:$H$201,MATCH($A1368&amp;"-8",Matches!$J$2:$J$201,0))),0,IF(R1368-S1368=INDEX(Matches!$G$2:$G$201,MATCH($A1368&amp;"-8",Matches!$J$2:$J$201,0))-INDEX(Matches!$H$2:$H$201,MATCH($A1368&amp;"-8",Matches!$J$2:$J$201,0)),3,2))))),""))</f>
        <v/>
      </c>
      <c r="AF1368" s="12" t="str">
        <f aca="false">IF(OR($B1368="",T1368="",U1368=""),"",IFERROR(IF(OR(INDEX(Matches!$I$2:$I$201,MATCH($A1368&amp;"-9",Matches!$J$2:$J$201,0))="Void",INDEX(Matches!$G$2:$G$201,MATCH($A1368&amp;"-9",Matches!$J$2:$J$201,0))="",INDEX(Matches!$H$2:$H$201,MATCH($A1368&amp;"-9",Matches!$J$2:$J$201,0))=""),"",IF(AND($C1368&lt;&gt;"",INDEX(Matches!$F$2:$F$201,MATCH($A1368&amp;"-9",Matches!$J$2:$J$201,0))&lt;&gt;"",$C1368&gt;=INDEX(Matches!$F$2:$F$201,MATCH($A1368&amp;"-9",Matches!$J$2:$J$201,0))),"",IF(AND(T1368=INDEX(Matches!$G$2:$G$201,MATCH($A1368&amp;"-9",Matches!$J$2:$J$201,0)),U1368=INDEX(Matches!$H$2:$H$201,MATCH($A1368&amp;"-9",Matches!$J$2:$J$201,0))),5,IF(SIGN(T1368-U1368)&lt;&gt;SIGN(INDEX(Matches!$G$2:$G$201,MATCH($A1368&amp;"-9",Matches!$J$2:$J$201,0))-INDEX(Matches!$H$2:$H$201,MATCH($A1368&amp;"-9",Matches!$J$2:$J$201,0))),0,IF(T1368-U1368=INDEX(Matches!$G$2:$G$201,MATCH($A1368&amp;"-9",Matches!$J$2:$J$201,0))-INDEX(Matches!$H$2:$H$201,MATCH($A1368&amp;"-9",Matches!$J$2:$J$201,0)),3,2))))),""))</f>
        <v/>
      </c>
      <c r="AG1368" s="12" t="str">
        <f aca="false">IF(OR($B1368="",V1368="",W1368=""),"",IFERROR(IF(OR(INDEX(Matches!$I$2:$I$201,MATCH($A1368&amp;"-10",Matches!$J$2:$J$201,0))="Void",INDEX(Matches!$G$2:$G$201,MATCH($A1368&amp;"-10",Matches!$J$2:$J$201,0))="",INDEX(Matches!$H$2:$H$201,MATCH($A1368&amp;"-10",Matches!$J$2:$J$201,0))=""),"",IF(AND($C1368&lt;&gt;"",INDEX(Matches!$F$2:$F$201,MATCH($A1368&amp;"-10",Matches!$J$2:$J$201,0))&lt;&gt;"",$C1368&gt;=INDEX(Matches!$F$2:$F$201,MATCH($A1368&amp;"-10",Matches!$J$2:$J$201,0))),"",IF(AND(V1368=INDEX(Matches!$G$2:$G$201,MATCH($A1368&amp;"-10",Matches!$J$2:$J$201,0)),W1368=INDEX(Matches!$H$2:$H$201,MATCH($A1368&amp;"-10",Matches!$J$2:$J$201,0))),5,IF(SIGN(V1368-W1368)&lt;&gt;SIGN(INDEX(Matches!$G$2:$G$201,MATCH($A1368&amp;"-10",Matches!$J$2:$J$201,0))-INDEX(Matches!$H$2:$H$201,MATCH($A1368&amp;"-10",Matches!$J$2:$J$201,0))),0,IF(V1368-W1368=INDEX(Matches!$G$2:$G$201,MATCH($A1368&amp;"-10",Matches!$J$2:$J$201,0))-INDEX(Matches!$H$2:$H$201,MATCH($A1368&amp;"-10",Matches!$J$2:$J$201,0)),3,2))))),""))</f>
        <v/>
      </c>
      <c r="AH1368" s="13" t="str">
        <f aca="false">IF($B1368="","",SUM(X1368:AG1368))</f>
        <v/>
      </c>
      <c r="AI1368" s="12" t="str">
        <f aca="false">IF($B1368="","",COUNTIF(X1368:AG1368,5))</f>
        <v/>
      </c>
      <c r="AJ1368" s="12" t="str">
        <f aca="false">IF($B1368="","",COUNTIF(X1368:AG1368,"&gt;=2"))</f>
        <v/>
      </c>
      <c r="AK1368" s="12" t="str">
        <f aca="false">IF($B1368="","",COUNT(X1368:AG1368))</f>
        <v/>
      </c>
    </row>
    <row r="1369" customFormat="false" ht="15" hidden="false" customHeight="false" outlineLevel="0" collapsed="false">
      <c r="A1369" s="7"/>
      <c r="B1369" s="7"/>
      <c r="C1369" s="11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12" t="str">
        <f aca="false">IF(OR($B1369="",D1369="",E1369=""),"",IFERROR(IF(OR(INDEX(Matches!$I$2:$I$201,MATCH($A1369&amp;"-1",Matches!$J$2:$J$201,0))="Void",INDEX(Matches!$G$2:$G$201,MATCH($A1369&amp;"-1",Matches!$J$2:$J$201,0))="",INDEX(Matches!$H$2:$H$201,MATCH($A1369&amp;"-1",Matches!$J$2:$J$201,0))=""),"",IF(AND($C1369&lt;&gt;"",INDEX(Matches!$F$2:$F$201,MATCH($A1369&amp;"-1",Matches!$J$2:$J$201,0))&lt;&gt;"",$C1369&gt;=INDEX(Matches!$F$2:$F$201,MATCH($A1369&amp;"-1",Matches!$J$2:$J$201,0))),"",IF(AND(D1369=INDEX(Matches!$G$2:$G$201,MATCH($A1369&amp;"-1",Matches!$J$2:$J$201,0)),E1369=INDEX(Matches!$H$2:$H$201,MATCH($A1369&amp;"-1",Matches!$J$2:$J$201,0))),5,IF(SIGN(D1369-E1369)&lt;&gt;SIGN(INDEX(Matches!$G$2:$G$201,MATCH($A1369&amp;"-1",Matches!$J$2:$J$201,0))-INDEX(Matches!$H$2:$H$201,MATCH($A1369&amp;"-1",Matches!$J$2:$J$201,0))),0,IF(D1369-E1369=INDEX(Matches!$G$2:$G$201,MATCH($A1369&amp;"-1",Matches!$J$2:$J$201,0))-INDEX(Matches!$H$2:$H$201,MATCH($A1369&amp;"-1",Matches!$J$2:$J$201,0)),3,2))))),""))</f>
        <v/>
      </c>
      <c r="Y1369" s="12" t="str">
        <f aca="false">IF(OR($B1369="",F1369="",G1369=""),"",IFERROR(IF(OR(INDEX(Matches!$I$2:$I$201,MATCH($A1369&amp;"-2",Matches!$J$2:$J$201,0))="Void",INDEX(Matches!$G$2:$G$201,MATCH($A1369&amp;"-2",Matches!$J$2:$J$201,0))="",INDEX(Matches!$H$2:$H$201,MATCH($A1369&amp;"-2",Matches!$J$2:$J$201,0))=""),"",IF(AND($C1369&lt;&gt;"",INDEX(Matches!$F$2:$F$201,MATCH($A1369&amp;"-2",Matches!$J$2:$J$201,0))&lt;&gt;"",$C1369&gt;=INDEX(Matches!$F$2:$F$201,MATCH($A1369&amp;"-2",Matches!$J$2:$J$201,0))),"",IF(AND(F1369=INDEX(Matches!$G$2:$G$201,MATCH($A1369&amp;"-2",Matches!$J$2:$J$201,0)),G1369=INDEX(Matches!$H$2:$H$201,MATCH($A1369&amp;"-2",Matches!$J$2:$J$201,0))),5,IF(SIGN(F1369-G1369)&lt;&gt;SIGN(INDEX(Matches!$G$2:$G$201,MATCH($A1369&amp;"-2",Matches!$J$2:$J$201,0))-INDEX(Matches!$H$2:$H$201,MATCH($A1369&amp;"-2",Matches!$J$2:$J$201,0))),0,IF(F1369-G1369=INDEX(Matches!$G$2:$G$201,MATCH($A1369&amp;"-2",Matches!$J$2:$J$201,0))-INDEX(Matches!$H$2:$H$201,MATCH($A1369&amp;"-2",Matches!$J$2:$J$201,0)),3,2))))),""))</f>
        <v/>
      </c>
      <c r="Z1369" s="12" t="str">
        <f aca="false">IF(OR($B1369="",H1369="",I1369=""),"",IFERROR(IF(OR(INDEX(Matches!$I$2:$I$201,MATCH($A1369&amp;"-3",Matches!$J$2:$J$201,0))="Void",INDEX(Matches!$G$2:$G$201,MATCH($A1369&amp;"-3",Matches!$J$2:$J$201,0))="",INDEX(Matches!$H$2:$H$201,MATCH($A1369&amp;"-3",Matches!$J$2:$J$201,0))=""),"",IF(AND($C1369&lt;&gt;"",INDEX(Matches!$F$2:$F$201,MATCH($A1369&amp;"-3",Matches!$J$2:$J$201,0))&lt;&gt;"",$C1369&gt;=INDEX(Matches!$F$2:$F$201,MATCH($A1369&amp;"-3",Matches!$J$2:$J$201,0))),"",IF(AND(H1369=INDEX(Matches!$G$2:$G$201,MATCH($A1369&amp;"-3",Matches!$J$2:$J$201,0)),I1369=INDEX(Matches!$H$2:$H$201,MATCH($A1369&amp;"-3",Matches!$J$2:$J$201,0))),5,IF(SIGN(H1369-I1369)&lt;&gt;SIGN(INDEX(Matches!$G$2:$G$201,MATCH($A1369&amp;"-3",Matches!$J$2:$J$201,0))-INDEX(Matches!$H$2:$H$201,MATCH($A1369&amp;"-3",Matches!$J$2:$J$201,0))),0,IF(H1369-I1369=INDEX(Matches!$G$2:$G$201,MATCH($A1369&amp;"-3",Matches!$J$2:$J$201,0))-INDEX(Matches!$H$2:$H$201,MATCH($A1369&amp;"-3",Matches!$J$2:$J$201,0)),3,2))))),""))</f>
        <v/>
      </c>
      <c r="AA1369" s="12" t="str">
        <f aca="false">IF(OR($B1369="",J1369="",K1369=""),"",IFERROR(IF(OR(INDEX(Matches!$I$2:$I$201,MATCH($A1369&amp;"-4",Matches!$J$2:$J$201,0))="Void",INDEX(Matches!$G$2:$G$201,MATCH($A1369&amp;"-4",Matches!$J$2:$J$201,0))="",INDEX(Matches!$H$2:$H$201,MATCH($A1369&amp;"-4",Matches!$J$2:$J$201,0))=""),"",IF(AND($C1369&lt;&gt;"",INDEX(Matches!$F$2:$F$201,MATCH($A1369&amp;"-4",Matches!$J$2:$J$201,0))&lt;&gt;"",$C1369&gt;=INDEX(Matches!$F$2:$F$201,MATCH($A1369&amp;"-4",Matches!$J$2:$J$201,0))),"",IF(AND(J1369=INDEX(Matches!$G$2:$G$201,MATCH($A1369&amp;"-4",Matches!$J$2:$J$201,0)),K1369=INDEX(Matches!$H$2:$H$201,MATCH($A1369&amp;"-4",Matches!$J$2:$J$201,0))),5,IF(SIGN(J1369-K1369)&lt;&gt;SIGN(INDEX(Matches!$G$2:$G$201,MATCH($A1369&amp;"-4",Matches!$J$2:$J$201,0))-INDEX(Matches!$H$2:$H$201,MATCH($A1369&amp;"-4",Matches!$J$2:$J$201,0))),0,IF(J1369-K1369=INDEX(Matches!$G$2:$G$201,MATCH($A1369&amp;"-4",Matches!$J$2:$J$201,0))-INDEX(Matches!$H$2:$H$201,MATCH($A1369&amp;"-4",Matches!$J$2:$J$201,0)),3,2))))),""))</f>
        <v/>
      </c>
      <c r="AB1369" s="12" t="str">
        <f aca="false">IF(OR($B1369="",L1369="",M1369=""),"",IFERROR(IF(OR(INDEX(Matches!$I$2:$I$201,MATCH($A1369&amp;"-5",Matches!$J$2:$J$201,0))="Void",INDEX(Matches!$G$2:$G$201,MATCH($A1369&amp;"-5",Matches!$J$2:$J$201,0))="",INDEX(Matches!$H$2:$H$201,MATCH($A1369&amp;"-5",Matches!$J$2:$J$201,0))=""),"",IF(AND($C1369&lt;&gt;"",INDEX(Matches!$F$2:$F$201,MATCH($A1369&amp;"-5",Matches!$J$2:$J$201,0))&lt;&gt;"",$C1369&gt;=INDEX(Matches!$F$2:$F$201,MATCH($A1369&amp;"-5",Matches!$J$2:$J$201,0))),"",IF(AND(L1369=INDEX(Matches!$G$2:$G$201,MATCH($A1369&amp;"-5",Matches!$J$2:$J$201,0)),M1369=INDEX(Matches!$H$2:$H$201,MATCH($A1369&amp;"-5",Matches!$J$2:$J$201,0))),5,IF(SIGN(L1369-M1369)&lt;&gt;SIGN(INDEX(Matches!$G$2:$G$201,MATCH($A1369&amp;"-5",Matches!$J$2:$J$201,0))-INDEX(Matches!$H$2:$H$201,MATCH($A1369&amp;"-5",Matches!$J$2:$J$201,0))),0,IF(L1369-M1369=INDEX(Matches!$G$2:$G$201,MATCH($A1369&amp;"-5",Matches!$J$2:$J$201,0))-INDEX(Matches!$H$2:$H$201,MATCH($A1369&amp;"-5",Matches!$J$2:$J$201,0)),3,2))))),""))</f>
        <v/>
      </c>
      <c r="AC1369" s="12" t="str">
        <f aca="false">IF(OR($B1369="",N1369="",O1369=""),"",IFERROR(IF(OR(INDEX(Matches!$I$2:$I$201,MATCH($A1369&amp;"-6",Matches!$J$2:$J$201,0))="Void",INDEX(Matches!$G$2:$G$201,MATCH($A1369&amp;"-6",Matches!$J$2:$J$201,0))="",INDEX(Matches!$H$2:$H$201,MATCH($A1369&amp;"-6",Matches!$J$2:$J$201,0))=""),"",IF(AND($C1369&lt;&gt;"",INDEX(Matches!$F$2:$F$201,MATCH($A1369&amp;"-6",Matches!$J$2:$J$201,0))&lt;&gt;"",$C1369&gt;=INDEX(Matches!$F$2:$F$201,MATCH($A1369&amp;"-6",Matches!$J$2:$J$201,0))),"",IF(AND(N1369=INDEX(Matches!$G$2:$G$201,MATCH($A1369&amp;"-6",Matches!$J$2:$J$201,0)),O1369=INDEX(Matches!$H$2:$H$201,MATCH($A1369&amp;"-6",Matches!$J$2:$J$201,0))),5,IF(SIGN(N1369-O1369)&lt;&gt;SIGN(INDEX(Matches!$G$2:$G$201,MATCH($A1369&amp;"-6",Matches!$J$2:$J$201,0))-INDEX(Matches!$H$2:$H$201,MATCH($A1369&amp;"-6",Matches!$J$2:$J$201,0))),0,IF(N1369-O1369=INDEX(Matches!$G$2:$G$201,MATCH($A1369&amp;"-6",Matches!$J$2:$J$201,0))-INDEX(Matches!$H$2:$H$201,MATCH($A1369&amp;"-6",Matches!$J$2:$J$201,0)),3,2))))),""))</f>
        <v/>
      </c>
      <c r="AD1369" s="12" t="str">
        <f aca="false">IF(OR($B1369="",P1369="",Q1369=""),"",IFERROR(IF(OR(INDEX(Matches!$I$2:$I$201,MATCH($A1369&amp;"-7",Matches!$J$2:$J$201,0))="Void",INDEX(Matches!$G$2:$G$201,MATCH($A1369&amp;"-7",Matches!$J$2:$J$201,0))="",INDEX(Matches!$H$2:$H$201,MATCH($A1369&amp;"-7",Matches!$J$2:$J$201,0))=""),"",IF(AND($C1369&lt;&gt;"",INDEX(Matches!$F$2:$F$201,MATCH($A1369&amp;"-7",Matches!$J$2:$J$201,0))&lt;&gt;"",$C1369&gt;=INDEX(Matches!$F$2:$F$201,MATCH($A1369&amp;"-7",Matches!$J$2:$J$201,0))),"",IF(AND(P1369=INDEX(Matches!$G$2:$G$201,MATCH($A1369&amp;"-7",Matches!$J$2:$J$201,0)),Q1369=INDEX(Matches!$H$2:$H$201,MATCH($A1369&amp;"-7",Matches!$J$2:$J$201,0))),5,IF(SIGN(P1369-Q1369)&lt;&gt;SIGN(INDEX(Matches!$G$2:$G$201,MATCH($A1369&amp;"-7",Matches!$J$2:$J$201,0))-INDEX(Matches!$H$2:$H$201,MATCH($A1369&amp;"-7",Matches!$J$2:$J$201,0))),0,IF(P1369-Q1369=INDEX(Matches!$G$2:$G$201,MATCH($A1369&amp;"-7",Matches!$J$2:$J$201,0))-INDEX(Matches!$H$2:$H$201,MATCH($A1369&amp;"-7",Matches!$J$2:$J$201,0)),3,2))))),""))</f>
        <v/>
      </c>
      <c r="AE1369" s="12" t="str">
        <f aca="false">IF(OR($B1369="",R1369="",S1369=""),"",IFERROR(IF(OR(INDEX(Matches!$I$2:$I$201,MATCH($A1369&amp;"-8",Matches!$J$2:$J$201,0))="Void",INDEX(Matches!$G$2:$G$201,MATCH($A1369&amp;"-8",Matches!$J$2:$J$201,0))="",INDEX(Matches!$H$2:$H$201,MATCH($A1369&amp;"-8",Matches!$J$2:$J$201,0))=""),"",IF(AND($C1369&lt;&gt;"",INDEX(Matches!$F$2:$F$201,MATCH($A1369&amp;"-8",Matches!$J$2:$J$201,0))&lt;&gt;"",$C1369&gt;=INDEX(Matches!$F$2:$F$201,MATCH($A1369&amp;"-8",Matches!$J$2:$J$201,0))),"",IF(AND(R1369=INDEX(Matches!$G$2:$G$201,MATCH($A1369&amp;"-8",Matches!$J$2:$J$201,0)),S1369=INDEX(Matches!$H$2:$H$201,MATCH($A1369&amp;"-8",Matches!$J$2:$J$201,0))),5,IF(SIGN(R1369-S1369)&lt;&gt;SIGN(INDEX(Matches!$G$2:$G$201,MATCH($A1369&amp;"-8",Matches!$J$2:$J$201,0))-INDEX(Matches!$H$2:$H$201,MATCH($A1369&amp;"-8",Matches!$J$2:$J$201,0))),0,IF(R1369-S1369=INDEX(Matches!$G$2:$G$201,MATCH($A1369&amp;"-8",Matches!$J$2:$J$201,0))-INDEX(Matches!$H$2:$H$201,MATCH($A1369&amp;"-8",Matches!$J$2:$J$201,0)),3,2))))),""))</f>
        <v/>
      </c>
      <c r="AF1369" s="12" t="str">
        <f aca="false">IF(OR($B1369="",T1369="",U1369=""),"",IFERROR(IF(OR(INDEX(Matches!$I$2:$I$201,MATCH($A1369&amp;"-9",Matches!$J$2:$J$201,0))="Void",INDEX(Matches!$G$2:$G$201,MATCH($A1369&amp;"-9",Matches!$J$2:$J$201,0))="",INDEX(Matches!$H$2:$H$201,MATCH($A1369&amp;"-9",Matches!$J$2:$J$201,0))=""),"",IF(AND($C1369&lt;&gt;"",INDEX(Matches!$F$2:$F$201,MATCH($A1369&amp;"-9",Matches!$J$2:$J$201,0))&lt;&gt;"",$C1369&gt;=INDEX(Matches!$F$2:$F$201,MATCH($A1369&amp;"-9",Matches!$J$2:$J$201,0))),"",IF(AND(T1369=INDEX(Matches!$G$2:$G$201,MATCH($A1369&amp;"-9",Matches!$J$2:$J$201,0)),U1369=INDEX(Matches!$H$2:$H$201,MATCH($A1369&amp;"-9",Matches!$J$2:$J$201,0))),5,IF(SIGN(T1369-U1369)&lt;&gt;SIGN(INDEX(Matches!$G$2:$G$201,MATCH($A1369&amp;"-9",Matches!$J$2:$J$201,0))-INDEX(Matches!$H$2:$H$201,MATCH($A1369&amp;"-9",Matches!$J$2:$J$201,0))),0,IF(T1369-U1369=INDEX(Matches!$G$2:$G$201,MATCH($A1369&amp;"-9",Matches!$J$2:$J$201,0))-INDEX(Matches!$H$2:$H$201,MATCH($A1369&amp;"-9",Matches!$J$2:$J$201,0)),3,2))))),""))</f>
        <v/>
      </c>
      <c r="AG1369" s="12" t="str">
        <f aca="false">IF(OR($B1369="",V1369="",W1369=""),"",IFERROR(IF(OR(INDEX(Matches!$I$2:$I$201,MATCH($A1369&amp;"-10",Matches!$J$2:$J$201,0))="Void",INDEX(Matches!$G$2:$G$201,MATCH($A1369&amp;"-10",Matches!$J$2:$J$201,0))="",INDEX(Matches!$H$2:$H$201,MATCH($A1369&amp;"-10",Matches!$J$2:$J$201,0))=""),"",IF(AND($C1369&lt;&gt;"",INDEX(Matches!$F$2:$F$201,MATCH($A1369&amp;"-10",Matches!$J$2:$J$201,0))&lt;&gt;"",$C1369&gt;=INDEX(Matches!$F$2:$F$201,MATCH($A1369&amp;"-10",Matches!$J$2:$J$201,0))),"",IF(AND(V1369=INDEX(Matches!$G$2:$G$201,MATCH($A1369&amp;"-10",Matches!$J$2:$J$201,0)),W1369=INDEX(Matches!$H$2:$H$201,MATCH($A1369&amp;"-10",Matches!$J$2:$J$201,0))),5,IF(SIGN(V1369-W1369)&lt;&gt;SIGN(INDEX(Matches!$G$2:$G$201,MATCH($A1369&amp;"-10",Matches!$J$2:$J$201,0))-INDEX(Matches!$H$2:$H$201,MATCH($A1369&amp;"-10",Matches!$J$2:$J$201,0))),0,IF(V1369-W1369=INDEX(Matches!$G$2:$G$201,MATCH($A1369&amp;"-10",Matches!$J$2:$J$201,0))-INDEX(Matches!$H$2:$H$201,MATCH($A1369&amp;"-10",Matches!$J$2:$J$201,0)),3,2))))),""))</f>
        <v/>
      </c>
      <c r="AH1369" s="13" t="str">
        <f aca="false">IF($B1369="","",SUM(X1369:AG1369))</f>
        <v/>
      </c>
      <c r="AI1369" s="12" t="str">
        <f aca="false">IF($B1369="","",COUNTIF(X1369:AG1369,5))</f>
        <v/>
      </c>
      <c r="AJ1369" s="12" t="str">
        <f aca="false">IF($B1369="","",COUNTIF(X1369:AG1369,"&gt;=2"))</f>
        <v/>
      </c>
      <c r="AK1369" s="12" t="str">
        <f aca="false">IF($B1369="","",COUNT(X1369:AG1369))</f>
        <v/>
      </c>
    </row>
    <row r="1370" customFormat="false" ht="15" hidden="false" customHeight="false" outlineLevel="0" collapsed="false">
      <c r="A1370" s="7"/>
      <c r="B1370" s="7"/>
      <c r="C1370" s="11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12" t="str">
        <f aca="false">IF(OR($B1370="",D1370="",E1370=""),"",IFERROR(IF(OR(INDEX(Matches!$I$2:$I$201,MATCH($A1370&amp;"-1",Matches!$J$2:$J$201,0))="Void",INDEX(Matches!$G$2:$G$201,MATCH($A1370&amp;"-1",Matches!$J$2:$J$201,0))="",INDEX(Matches!$H$2:$H$201,MATCH($A1370&amp;"-1",Matches!$J$2:$J$201,0))=""),"",IF(AND($C1370&lt;&gt;"",INDEX(Matches!$F$2:$F$201,MATCH($A1370&amp;"-1",Matches!$J$2:$J$201,0))&lt;&gt;"",$C1370&gt;=INDEX(Matches!$F$2:$F$201,MATCH($A1370&amp;"-1",Matches!$J$2:$J$201,0))),"",IF(AND(D1370=INDEX(Matches!$G$2:$G$201,MATCH($A1370&amp;"-1",Matches!$J$2:$J$201,0)),E1370=INDEX(Matches!$H$2:$H$201,MATCH($A1370&amp;"-1",Matches!$J$2:$J$201,0))),5,IF(SIGN(D1370-E1370)&lt;&gt;SIGN(INDEX(Matches!$G$2:$G$201,MATCH($A1370&amp;"-1",Matches!$J$2:$J$201,0))-INDEX(Matches!$H$2:$H$201,MATCH($A1370&amp;"-1",Matches!$J$2:$J$201,0))),0,IF(D1370-E1370=INDEX(Matches!$G$2:$G$201,MATCH($A1370&amp;"-1",Matches!$J$2:$J$201,0))-INDEX(Matches!$H$2:$H$201,MATCH($A1370&amp;"-1",Matches!$J$2:$J$201,0)),3,2))))),""))</f>
        <v/>
      </c>
      <c r="Y1370" s="12" t="str">
        <f aca="false">IF(OR($B1370="",F1370="",G1370=""),"",IFERROR(IF(OR(INDEX(Matches!$I$2:$I$201,MATCH($A1370&amp;"-2",Matches!$J$2:$J$201,0))="Void",INDEX(Matches!$G$2:$G$201,MATCH($A1370&amp;"-2",Matches!$J$2:$J$201,0))="",INDEX(Matches!$H$2:$H$201,MATCH($A1370&amp;"-2",Matches!$J$2:$J$201,0))=""),"",IF(AND($C1370&lt;&gt;"",INDEX(Matches!$F$2:$F$201,MATCH($A1370&amp;"-2",Matches!$J$2:$J$201,0))&lt;&gt;"",$C1370&gt;=INDEX(Matches!$F$2:$F$201,MATCH($A1370&amp;"-2",Matches!$J$2:$J$201,0))),"",IF(AND(F1370=INDEX(Matches!$G$2:$G$201,MATCH($A1370&amp;"-2",Matches!$J$2:$J$201,0)),G1370=INDEX(Matches!$H$2:$H$201,MATCH($A1370&amp;"-2",Matches!$J$2:$J$201,0))),5,IF(SIGN(F1370-G1370)&lt;&gt;SIGN(INDEX(Matches!$G$2:$G$201,MATCH($A1370&amp;"-2",Matches!$J$2:$J$201,0))-INDEX(Matches!$H$2:$H$201,MATCH($A1370&amp;"-2",Matches!$J$2:$J$201,0))),0,IF(F1370-G1370=INDEX(Matches!$G$2:$G$201,MATCH($A1370&amp;"-2",Matches!$J$2:$J$201,0))-INDEX(Matches!$H$2:$H$201,MATCH($A1370&amp;"-2",Matches!$J$2:$J$201,0)),3,2))))),""))</f>
        <v/>
      </c>
      <c r="Z1370" s="12" t="str">
        <f aca="false">IF(OR($B1370="",H1370="",I1370=""),"",IFERROR(IF(OR(INDEX(Matches!$I$2:$I$201,MATCH($A1370&amp;"-3",Matches!$J$2:$J$201,0))="Void",INDEX(Matches!$G$2:$G$201,MATCH($A1370&amp;"-3",Matches!$J$2:$J$201,0))="",INDEX(Matches!$H$2:$H$201,MATCH($A1370&amp;"-3",Matches!$J$2:$J$201,0))=""),"",IF(AND($C1370&lt;&gt;"",INDEX(Matches!$F$2:$F$201,MATCH($A1370&amp;"-3",Matches!$J$2:$J$201,0))&lt;&gt;"",$C1370&gt;=INDEX(Matches!$F$2:$F$201,MATCH($A1370&amp;"-3",Matches!$J$2:$J$201,0))),"",IF(AND(H1370=INDEX(Matches!$G$2:$G$201,MATCH($A1370&amp;"-3",Matches!$J$2:$J$201,0)),I1370=INDEX(Matches!$H$2:$H$201,MATCH($A1370&amp;"-3",Matches!$J$2:$J$201,0))),5,IF(SIGN(H1370-I1370)&lt;&gt;SIGN(INDEX(Matches!$G$2:$G$201,MATCH($A1370&amp;"-3",Matches!$J$2:$J$201,0))-INDEX(Matches!$H$2:$H$201,MATCH($A1370&amp;"-3",Matches!$J$2:$J$201,0))),0,IF(H1370-I1370=INDEX(Matches!$G$2:$G$201,MATCH($A1370&amp;"-3",Matches!$J$2:$J$201,0))-INDEX(Matches!$H$2:$H$201,MATCH($A1370&amp;"-3",Matches!$J$2:$J$201,0)),3,2))))),""))</f>
        <v/>
      </c>
      <c r="AA1370" s="12" t="str">
        <f aca="false">IF(OR($B1370="",J1370="",K1370=""),"",IFERROR(IF(OR(INDEX(Matches!$I$2:$I$201,MATCH($A1370&amp;"-4",Matches!$J$2:$J$201,0))="Void",INDEX(Matches!$G$2:$G$201,MATCH($A1370&amp;"-4",Matches!$J$2:$J$201,0))="",INDEX(Matches!$H$2:$H$201,MATCH($A1370&amp;"-4",Matches!$J$2:$J$201,0))=""),"",IF(AND($C1370&lt;&gt;"",INDEX(Matches!$F$2:$F$201,MATCH($A1370&amp;"-4",Matches!$J$2:$J$201,0))&lt;&gt;"",$C1370&gt;=INDEX(Matches!$F$2:$F$201,MATCH($A1370&amp;"-4",Matches!$J$2:$J$201,0))),"",IF(AND(J1370=INDEX(Matches!$G$2:$G$201,MATCH($A1370&amp;"-4",Matches!$J$2:$J$201,0)),K1370=INDEX(Matches!$H$2:$H$201,MATCH($A1370&amp;"-4",Matches!$J$2:$J$201,0))),5,IF(SIGN(J1370-K1370)&lt;&gt;SIGN(INDEX(Matches!$G$2:$G$201,MATCH($A1370&amp;"-4",Matches!$J$2:$J$201,0))-INDEX(Matches!$H$2:$H$201,MATCH($A1370&amp;"-4",Matches!$J$2:$J$201,0))),0,IF(J1370-K1370=INDEX(Matches!$G$2:$G$201,MATCH($A1370&amp;"-4",Matches!$J$2:$J$201,0))-INDEX(Matches!$H$2:$H$201,MATCH($A1370&amp;"-4",Matches!$J$2:$J$201,0)),3,2))))),""))</f>
        <v/>
      </c>
      <c r="AB1370" s="12" t="str">
        <f aca="false">IF(OR($B1370="",L1370="",M1370=""),"",IFERROR(IF(OR(INDEX(Matches!$I$2:$I$201,MATCH($A1370&amp;"-5",Matches!$J$2:$J$201,0))="Void",INDEX(Matches!$G$2:$G$201,MATCH($A1370&amp;"-5",Matches!$J$2:$J$201,0))="",INDEX(Matches!$H$2:$H$201,MATCH($A1370&amp;"-5",Matches!$J$2:$J$201,0))=""),"",IF(AND($C1370&lt;&gt;"",INDEX(Matches!$F$2:$F$201,MATCH($A1370&amp;"-5",Matches!$J$2:$J$201,0))&lt;&gt;"",$C1370&gt;=INDEX(Matches!$F$2:$F$201,MATCH($A1370&amp;"-5",Matches!$J$2:$J$201,0))),"",IF(AND(L1370=INDEX(Matches!$G$2:$G$201,MATCH($A1370&amp;"-5",Matches!$J$2:$J$201,0)),M1370=INDEX(Matches!$H$2:$H$201,MATCH($A1370&amp;"-5",Matches!$J$2:$J$201,0))),5,IF(SIGN(L1370-M1370)&lt;&gt;SIGN(INDEX(Matches!$G$2:$G$201,MATCH($A1370&amp;"-5",Matches!$J$2:$J$201,0))-INDEX(Matches!$H$2:$H$201,MATCH($A1370&amp;"-5",Matches!$J$2:$J$201,0))),0,IF(L1370-M1370=INDEX(Matches!$G$2:$G$201,MATCH($A1370&amp;"-5",Matches!$J$2:$J$201,0))-INDEX(Matches!$H$2:$H$201,MATCH($A1370&amp;"-5",Matches!$J$2:$J$201,0)),3,2))))),""))</f>
        <v/>
      </c>
      <c r="AC1370" s="12" t="str">
        <f aca="false">IF(OR($B1370="",N1370="",O1370=""),"",IFERROR(IF(OR(INDEX(Matches!$I$2:$I$201,MATCH($A1370&amp;"-6",Matches!$J$2:$J$201,0))="Void",INDEX(Matches!$G$2:$G$201,MATCH($A1370&amp;"-6",Matches!$J$2:$J$201,0))="",INDEX(Matches!$H$2:$H$201,MATCH($A1370&amp;"-6",Matches!$J$2:$J$201,0))=""),"",IF(AND($C1370&lt;&gt;"",INDEX(Matches!$F$2:$F$201,MATCH($A1370&amp;"-6",Matches!$J$2:$J$201,0))&lt;&gt;"",$C1370&gt;=INDEX(Matches!$F$2:$F$201,MATCH($A1370&amp;"-6",Matches!$J$2:$J$201,0))),"",IF(AND(N1370=INDEX(Matches!$G$2:$G$201,MATCH($A1370&amp;"-6",Matches!$J$2:$J$201,0)),O1370=INDEX(Matches!$H$2:$H$201,MATCH($A1370&amp;"-6",Matches!$J$2:$J$201,0))),5,IF(SIGN(N1370-O1370)&lt;&gt;SIGN(INDEX(Matches!$G$2:$G$201,MATCH($A1370&amp;"-6",Matches!$J$2:$J$201,0))-INDEX(Matches!$H$2:$H$201,MATCH($A1370&amp;"-6",Matches!$J$2:$J$201,0))),0,IF(N1370-O1370=INDEX(Matches!$G$2:$G$201,MATCH($A1370&amp;"-6",Matches!$J$2:$J$201,0))-INDEX(Matches!$H$2:$H$201,MATCH($A1370&amp;"-6",Matches!$J$2:$J$201,0)),3,2))))),""))</f>
        <v/>
      </c>
      <c r="AD1370" s="12" t="str">
        <f aca="false">IF(OR($B1370="",P1370="",Q1370=""),"",IFERROR(IF(OR(INDEX(Matches!$I$2:$I$201,MATCH($A1370&amp;"-7",Matches!$J$2:$J$201,0))="Void",INDEX(Matches!$G$2:$G$201,MATCH($A1370&amp;"-7",Matches!$J$2:$J$201,0))="",INDEX(Matches!$H$2:$H$201,MATCH($A1370&amp;"-7",Matches!$J$2:$J$201,0))=""),"",IF(AND($C1370&lt;&gt;"",INDEX(Matches!$F$2:$F$201,MATCH($A1370&amp;"-7",Matches!$J$2:$J$201,0))&lt;&gt;"",$C1370&gt;=INDEX(Matches!$F$2:$F$201,MATCH($A1370&amp;"-7",Matches!$J$2:$J$201,0))),"",IF(AND(P1370=INDEX(Matches!$G$2:$G$201,MATCH($A1370&amp;"-7",Matches!$J$2:$J$201,0)),Q1370=INDEX(Matches!$H$2:$H$201,MATCH($A1370&amp;"-7",Matches!$J$2:$J$201,0))),5,IF(SIGN(P1370-Q1370)&lt;&gt;SIGN(INDEX(Matches!$G$2:$G$201,MATCH($A1370&amp;"-7",Matches!$J$2:$J$201,0))-INDEX(Matches!$H$2:$H$201,MATCH($A1370&amp;"-7",Matches!$J$2:$J$201,0))),0,IF(P1370-Q1370=INDEX(Matches!$G$2:$G$201,MATCH($A1370&amp;"-7",Matches!$J$2:$J$201,0))-INDEX(Matches!$H$2:$H$201,MATCH($A1370&amp;"-7",Matches!$J$2:$J$201,0)),3,2))))),""))</f>
        <v/>
      </c>
      <c r="AE1370" s="12" t="str">
        <f aca="false">IF(OR($B1370="",R1370="",S1370=""),"",IFERROR(IF(OR(INDEX(Matches!$I$2:$I$201,MATCH($A1370&amp;"-8",Matches!$J$2:$J$201,0))="Void",INDEX(Matches!$G$2:$G$201,MATCH($A1370&amp;"-8",Matches!$J$2:$J$201,0))="",INDEX(Matches!$H$2:$H$201,MATCH($A1370&amp;"-8",Matches!$J$2:$J$201,0))=""),"",IF(AND($C1370&lt;&gt;"",INDEX(Matches!$F$2:$F$201,MATCH($A1370&amp;"-8",Matches!$J$2:$J$201,0))&lt;&gt;"",$C1370&gt;=INDEX(Matches!$F$2:$F$201,MATCH($A1370&amp;"-8",Matches!$J$2:$J$201,0))),"",IF(AND(R1370=INDEX(Matches!$G$2:$G$201,MATCH($A1370&amp;"-8",Matches!$J$2:$J$201,0)),S1370=INDEX(Matches!$H$2:$H$201,MATCH($A1370&amp;"-8",Matches!$J$2:$J$201,0))),5,IF(SIGN(R1370-S1370)&lt;&gt;SIGN(INDEX(Matches!$G$2:$G$201,MATCH($A1370&amp;"-8",Matches!$J$2:$J$201,0))-INDEX(Matches!$H$2:$H$201,MATCH($A1370&amp;"-8",Matches!$J$2:$J$201,0))),0,IF(R1370-S1370=INDEX(Matches!$G$2:$G$201,MATCH($A1370&amp;"-8",Matches!$J$2:$J$201,0))-INDEX(Matches!$H$2:$H$201,MATCH($A1370&amp;"-8",Matches!$J$2:$J$201,0)),3,2))))),""))</f>
        <v/>
      </c>
      <c r="AF1370" s="12" t="str">
        <f aca="false">IF(OR($B1370="",T1370="",U1370=""),"",IFERROR(IF(OR(INDEX(Matches!$I$2:$I$201,MATCH($A1370&amp;"-9",Matches!$J$2:$J$201,0))="Void",INDEX(Matches!$G$2:$G$201,MATCH($A1370&amp;"-9",Matches!$J$2:$J$201,0))="",INDEX(Matches!$H$2:$H$201,MATCH($A1370&amp;"-9",Matches!$J$2:$J$201,0))=""),"",IF(AND($C1370&lt;&gt;"",INDEX(Matches!$F$2:$F$201,MATCH($A1370&amp;"-9",Matches!$J$2:$J$201,0))&lt;&gt;"",$C1370&gt;=INDEX(Matches!$F$2:$F$201,MATCH($A1370&amp;"-9",Matches!$J$2:$J$201,0))),"",IF(AND(T1370=INDEX(Matches!$G$2:$G$201,MATCH($A1370&amp;"-9",Matches!$J$2:$J$201,0)),U1370=INDEX(Matches!$H$2:$H$201,MATCH($A1370&amp;"-9",Matches!$J$2:$J$201,0))),5,IF(SIGN(T1370-U1370)&lt;&gt;SIGN(INDEX(Matches!$G$2:$G$201,MATCH($A1370&amp;"-9",Matches!$J$2:$J$201,0))-INDEX(Matches!$H$2:$H$201,MATCH($A1370&amp;"-9",Matches!$J$2:$J$201,0))),0,IF(T1370-U1370=INDEX(Matches!$G$2:$G$201,MATCH($A1370&amp;"-9",Matches!$J$2:$J$201,0))-INDEX(Matches!$H$2:$H$201,MATCH($A1370&amp;"-9",Matches!$J$2:$J$201,0)),3,2))))),""))</f>
        <v/>
      </c>
      <c r="AG1370" s="12" t="str">
        <f aca="false">IF(OR($B1370="",V1370="",W1370=""),"",IFERROR(IF(OR(INDEX(Matches!$I$2:$I$201,MATCH($A1370&amp;"-10",Matches!$J$2:$J$201,0))="Void",INDEX(Matches!$G$2:$G$201,MATCH($A1370&amp;"-10",Matches!$J$2:$J$201,0))="",INDEX(Matches!$H$2:$H$201,MATCH($A1370&amp;"-10",Matches!$J$2:$J$201,0))=""),"",IF(AND($C1370&lt;&gt;"",INDEX(Matches!$F$2:$F$201,MATCH($A1370&amp;"-10",Matches!$J$2:$J$201,0))&lt;&gt;"",$C1370&gt;=INDEX(Matches!$F$2:$F$201,MATCH($A1370&amp;"-10",Matches!$J$2:$J$201,0))),"",IF(AND(V1370=INDEX(Matches!$G$2:$G$201,MATCH($A1370&amp;"-10",Matches!$J$2:$J$201,0)),W1370=INDEX(Matches!$H$2:$H$201,MATCH($A1370&amp;"-10",Matches!$J$2:$J$201,0))),5,IF(SIGN(V1370-W1370)&lt;&gt;SIGN(INDEX(Matches!$G$2:$G$201,MATCH($A1370&amp;"-10",Matches!$J$2:$J$201,0))-INDEX(Matches!$H$2:$H$201,MATCH($A1370&amp;"-10",Matches!$J$2:$J$201,0))),0,IF(V1370-W1370=INDEX(Matches!$G$2:$G$201,MATCH($A1370&amp;"-10",Matches!$J$2:$J$201,0))-INDEX(Matches!$H$2:$H$201,MATCH($A1370&amp;"-10",Matches!$J$2:$J$201,0)),3,2))))),""))</f>
        <v/>
      </c>
      <c r="AH1370" s="13" t="str">
        <f aca="false">IF($B1370="","",SUM(X1370:AG1370))</f>
        <v/>
      </c>
      <c r="AI1370" s="12" t="str">
        <f aca="false">IF($B1370="","",COUNTIF(X1370:AG1370,5))</f>
        <v/>
      </c>
      <c r="AJ1370" s="12" t="str">
        <f aca="false">IF($B1370="","",COUNTIF(X1370:AG1370,"&gt;=2"))</f>
        <v/>
      </c>
      <c r="AK1370" s="12" t="str">
        <f aca="false">IF($B1370="","",COUNT(X1370:AG1370))</f>
        <v/>
      </c>
    </row>
    <row r="1371" customFormat="false" ht="15" hidden="false" customHeight="false" outlineLevel="0" collapsed="false">
      <c r="A1371" s="7"/>
      <c r="B1371" s="7"/>
      <c r="C1371" s="11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12" t="str">
        <f aca="false">IF(OR($B1371="",D1371="",E1371=""),"",IFERROR(IF(OR(INDEX(Matches!$I$2:$I$201,MATCH($A1371&amp;"-1",Matches!$J$2:$J$201,0))="Void",INDEX(Matches!$G$2:$G$201,MATCH($A1371&amp;"-1",Matches!$J$2:$J$201,0))="",INDEX(Matches!$H$2:$H$201,MATCH($A1371&amp;"-1",Matches!$J$2:$J$201,0))=""),"",IF(AND($C1371&lt;&gt;"",INDEX(Matches!$F$2:$F$201,MATCH($A1371&amp;"-1",Matches!$J$2:$J$201,0))&lt;&gt;"",$C1371&gt;=INDEX(Matches!$F$2:$F$201,MATCH($A1371&amp;"-1",Matches!$J$2:$J$201,0))),"",IF(AND(D1371=INDEX(Matches!$G$2:$G$201,MATCH($A1371&amp;"-1",Matches!$J$2:$J$201,0)),E1371=INDEX(Matches!$H$2:$H$201,MATCH($A1371&amp;"-1",Matches!$J$2:$J$201,0))),5,IF(SIGN(D1371-E1371)&lt;&gt;SIGN(INDEX(Matches!$G$2:$G$201,MATCH($A1371&amp;"-1",Matches!$J$2:$J$201,0))-INDEX(Matches!$H$2:$H$201,MATCH($A1371&amp;"-1",Matches!$J$2:$J$201,0))),0,IF(D1371-E1371=INDEX(Matches!$G$2:$G$201,MATCH($A1371&amp;"-1",Matches!$J$2:$J$201,0))-INDEX(Matches!$H$2:$H$201,MATCH($A1371&amp;"-1",Matches!$J$2:$J$201,0)),3,2))))),""))</f>
        <v/>
      </c>
      <c r="Y1371" s="12" t="str">
        <f aca="false">IF(OR($B1371="",F1371="",G1371=""),"",IFERROR(IF(OR(INDEX(Matches!$I$2:$I$201,MATCH($A1371&amp;"-2",Matches!$J$2:$J$201,0))="Void",INDEX(Matches!$G$2:$G$201,MATCH($A1371&amp;"-2",Matches!$J$2:$J$201,0))="",INDEX(Matches!$H$2:$H$201,MATCH($A1371&amp;"-2",Matches!$J$2:$J$201,0))=""),"",IF(AND($C1371&lt;&gt;"",INDEX(Matches!$F$2:$F$201,MATCH($A1371&amp;"-2",Matches!$J$2:$J$201,0))&lt;&gt;"",$C1371&gt;=INDEX(Matches!$F$2:$F$201,MATCH($A1371&amp;"-2",Matches!$J$2:$J$201,0))),"",IF(AND(F1371=INDEX(Matches!$G$2:$G$201,MATCH($A1371&amp;"-2",Matches!$J$2:$J$201,0)),G1371=INDEX(Matches!$H$2:$H$201,MATCH($A1371&amp;"-2",Matches!$J$2:$J$201,0))),5,IF(SIGN(F1371-G1371)&lt;&gt;SIGN(INDEX(Matches!$G$2:$G$201,MATCH($A1371&amp;"-2",Matches!$J$2:$J$201,0))-INDEX(Matches!$H$2:$H$201,MATCH($A1371&amp;"-2",Matches!$J$2:$J$201,0))),0,IF(F1371-G1371=INDEX(Matches!$G$2:$G$201,MATCH($A1371&amp;"-2",Matches!$J$2:$J$201,0))-INDEX(Matches!$H$2:$H$201,MATCH($A1371&amp;"-2",Matches!$J$2:$J$201,0)),3,2))))),""))</f>
        <v/>
      </c>
      <c r="Z1371" s="12" t="str">
        <f aca="false">IF(OR($B1371="",H1371="",I1371=""),"",IFERROR(IF(OR(INDEX(Matches!$I$2:$I$201,MATCH($A1371&amp;"-3",Matches!$J$2:$J$201,0))="Void",INDEX(Matches!$G$2:$G$201,MATCH($A1371&amp;"-3",Matches!$J$2:$J$201,0))="",INDEX(Matches!$H$2:$H$201,MATCH($A1371&amp;"-3",Matches!$J$2:$J$201,0))=""),"",IF(AND($C1371&lt;&gt;"",INDEX(Matches!$F$2:$F$201,MATCH($A1371&amp;"-3",Matches!$J$2:$J$201,0))&lt;&gt;"",$C1371&gt;=INDEX(Matches!$F$2:$F$201,MATCH($A1371&amp;"-3",Matches!$J$2:$J$201,0))),"",IF(AND(H1371=INDEX(Matches!$G$2:$G$201,MATCH($A1371&amp;"-3",Matches!$J$2:$J$201,0)),I1371=INDEX(Matches!$H$2:$H$201,MATCH($A1371&amp;"-3",Matches!$J$2:$J$201,0))),5,IF(SIGN(H1371-I1371)&lt;&gt;SIGN(INDEX(Matches!$G$2:$G$201,MATCH($A1371&amp;"-3",Matches!$J$2:$J$201,0))-INDEX(Matches!$H$2:$H$201,MATCH($A1371&amp;"-3",Matches!$J$2:$J$201,0))),0,IF(H1371-I1371=INDEX(Matches!$G$2:$G$201,MATCH($A1371&amp;"-3",Matches!$J$2:$J$201,0))-INDEX(Matches!$H$2:$H$201,MATCH($A1371&amp;"-3",Matches!$J$2:$J$201,0)),3,2))))),""))</f>
        <v/>
      </c>
      <c r="AA1371" s="12" t="str">
        <f aca="false">IF(OR($B1371="",J1371="",K1371=""),"",IFERROR(IF(OR(INDEX(Matches!$I$2:$I$201,MATCH($A1371&amp;"-4",Matches!$J$2:$J$201,0))="Void",INDEX(Matches!$G$2:$G$201,MATCH($A1371&amp;"-4",Matches!$J$2:$J$201,0))="",INDEX(Matches!$H$2:$H$201,MATCH($A1371&amp;"-4",Matches!$J$2:$J$201,0))=""),"",IF(AND($C1371&lt;&gt;"",INDEX(Matches!$F$2:$F$201,MATCH($A1371&amp;"-4",Matches!$J$2:$J$201,0))&lt;&gt;"",$C1371&gt;=INDEX(Matches!$F$2:$F$201,MATCH($A1371&amp;"-4",Matches!$J$2:$J$201,0))),"",IF(AND(J1371=INDEX(Matches!$G$2:$G$201,MATCH($A1371&amp;"-4",Matches!$J$2:$J$201,0)),K1371=INDEX(Matches!$H$2:$H$201,MATCH($A1371&amp;"-4",Matches!$J$2:$J$201,0))),5,IF(SIGN(J1371-K1371)&lt;&gt;SIGN(INDEX(Matches!$G$2:$G$201,MATCH($A1371&amp;"-4",Matches!$J$2:$J$201,0))-INDEX(Matches!$H$2:$H$201,MATCH($A1371&amp;"-4",Matches!$J$2:$J$201,0))),0,IF(J1371-K1371=INDEX(Matches!$G$2:$G$201,MATCH($A1371&amp;"-4",Matches!$J$2:$J$201,0))-INDEX(Matches!$H$2:$H$201,MATCH($A1371&amp;"-4",Matches!$J$2:$J$201,0)),3,2))))),""))</f>
        <v/>
      </c>
      <c r="AB1371" s="12" t="str">
        <f aca="false">IF(OR($B1371="",L1371="",M1371=""),"",IFERROR(IF(OR(INDEX(Matches!$I$2:$I$201,MATCH($A1371&amp;"-5",Matches!$J$2:$J$201,0))="Void",INDEX(Matches!$G$2:$G$201,MATCH($A1371&amp;"-5",Matches!$J$2:$J$201,0))="",INDEX(Matches!$H$2:$H$201,MATCH($A1371&amp;"-5",Matches!$J$2:$J$201,0))=""),"",IF(AND($C1371&lt;&gt;"",INDEX(Matches!$F$2:$F$201,MATCH($A1371&amp;"-5",Matches!$J$2:$J$201,0))&lt;&gt;"",$C1371&gt;=INDEX(Matches!$F$2:$F$201,MATCH($A1371&amp;"-5",Matches!$J$2:$J$201,0))),"",IF(AND(L1371=INDEX(Matches!$G$2:$G$201,MATCH($A1371&amp;"-5",Matches!$J$2:$J$201,0)),M1371=INDEX(Matches!$H$2:$H$201,MATCH($A1371&amp;"-5",Matches!$J$2:$J$201,0))),5,IF(SIGN(L1371-M1371)&lt;&gt;SIGN(INDEX(Matches!$G$2:$G$201,MATCH($A1371&amp;"-5",Matches!$J$2:$J$201,0))-INDEX(Matches!$H$2:$H$201,MATCH($A1371&amp;"-5",Matches!$J$2:$J$201,0))),0,IF(L1371-M1371=INDEX(Matches!$G$2:$G$201,MATCH($A1371&amp;"-5",Matches!$J$2:$J$201,0))-INDEX(Matches!$H$2:$H$201,MATCH($A1371&amp;"-5",Matches!$J$2:$J$201,0)),3,2))))),""))</f>
        <v/>
      </c>
      <c r="AC1371" s="12" t="str">
        <f aca="false">IF(OR($B1371="",N1371="",O1371=""),"",IFERROR(IF(OR(INDEX(Matches!$I$2:$I$201,MATCH($A1371&amp;"-6",Matches!$J$2:$J$201,0))="Void",INDEX(Matches!$G$2:$G$201,MATCH($A1371&amp;"-6",Matches!$J$2:$J$201,0))="",INDEX(Matches!$H$2:$H$201,MATCH($A1371&amp;"-6",Matches!$J$2:$J$201,0))=""),"",IF(AND($C1371&lt;&gt;"",INDEX(Matches!$F$2:$F$201,MATCH($A1371&amp;"-6",Matches!$J$2:$J$201,0))&lt;&gt;"",$C1371&gt;=INDEX(Matches!$F$2:$F$201,MATCH($A1371&amp;"-6",Matches!$J$2:$J$201,0))),"",IF(AND(N1371=INDEX(Matches!$G$2:$G$201,MATCH($A1371&amp;"-6",Matches!$J$2:$J$201,0)),O1371=INDEX(Matches!$H$2:$H$201,MATCH($A1371&amp;"-6",Matches!$J$2:$J$201,0))),5,IF(SIGN(N1371-O1371)&lt;&gt;SIGN(INDEX(Matches!$G$2:$G$201,MATCH($A1371&amp;"-6",Matches!$J$2:$J$201,0))-INDEX(Matches!$H$2:$H$201,MATCH($A1371&amp;"-6",Matches!$J$2:$J$201,0))),0,IF(N1371-O1371=INDEX(Matches!$G$2:$G$201,MATCH($A1371&amp;"-6",Matches!$J$2:$J$201,0))-INDEX(Matches!$H$2:$H$201,MATCH($A1371&amp;"-6",Matches!$J$2:$J$201,0)),3,2))))),""))</f>
        <v/>
      </c>
      <c r="AD1371" s="12" t="str">
        <f aca="false">IF(OR($B1371="",P1371="",Q1371=""),"",IFERROR(IF(OR(INDEX(Matches!$I$2:$I$201,MATCH($A1371&amp;"-7",Matches!$J$2:$J$201,0))="Void",INDEX(Matches!$G$2:$G$201,MATCH($A1371&amp;"-7",Matches!$J$2:$J$201,0))="",INDEX(Matches!$H$2:$H$201,MATCH($A1371&amp;"-7",Matches!$J$2:$J$201,0))=""),"",IF(AND($C1371&lt;&gt;"",INDEX(Matches!$F$2:$F$201,MATCH($A1371&amp;"-7",Matches!$J$2:$J$201,0))&lt;&gt;"",$C1371&gt;=INDEX(Matches!$F$2:$F$201,MATCH($A1371&amp;"-7",Matches!$J$2:$J$201,0))),"",IF(AND(P1371=INDEX(Matches!$G$2:$G$201,MATCH($A1371&amp;"-7",Matches!$J$2:$J$201,0)),Q1371=INDEX(Matches!$H$2:$H$201,MATCH($A1371&amp;"-7",Matches!$J$2:$J$201,0))),5,IF(SIGN(P1371-Q1371)&lt;&gt;SIGN(INDEX(Matches!$G$2:$G$201,MATCH($A1371&amp;"-7",Matches!$J$2:$J$201,0))-INDEX(Matches!$H$2:$H$201,MATCH($A1371&amp;"-7",Matches!$J$2:$J$201,0))),0,IF(P1371-Q1371=INDEX(Matches!$G$2:$G$201,MATCH($A1371&amp;"-7",Matches!$J$2:$J$201,0))-INDEX(Matches!$H$2:$H$201,MATCH($A1371&amp;"-7",Matches!$J$2:$J$201,0)),3,2))))),""))</f>
        <v/>
      </c>
      <c r="AE1371" s="12" t="str">
        <f aca="false">IF(OR($B1371="",R1371="",S1371=""),"",IFERROR(IF(OR(INDEX(Matches!$I$2:$I$201,MATCH($A1371&amp;"-8",Matches!$J$2:$J$201,0))="Void",INDEX(Matches!$G$2:$G$201,MATCH($A1371&amp;"-8",Matches!$J$2:$J$201,0))="",INDEX(Matches!$H$2:$H$201,MATCH($A1371&amp;"-8",Matches!$J$2:$J$201,0))=""),"",IF(AND($C1371&lt;&gt;"",INDEX(Matches!$F$2:$F$201,MATCH($A1371&amp;"-8",Matches!$J$2:$J$201,0))&lt;&gt;"",$C1371&gt;=INDEX(Matches!$F$2:$F$201,MATCH($A1371&amp;"-8",Matches!$J$2:$J$201,0))),"",IF(AND(R1371=INDEX(Matches!$G$2:$G$201,MATCH($A1371&amp;"-8",Matches!$J$2:$J$201,0)),S1371=INDEX(Matches!$H$2:$H$201,MATCH($A1371&amp;"-8",Matches!$J$2:$J$201,0))),5,IF(SIGN(R1371-S1371)&lt;&gt;SIGN(INDEX(Matches!$G$2:$G$201,MATCH($A1371&amp;"-8",Matches!$J$2:$J$201,0))-INDEX(Matches!$H$2:$H$201,MATCH($A1371&amp;"-8",Matches!$J$2:$J$201,0))),0,IF(R1371-S1371=INDEX(Matches!$G$2:$G$201,MATCH($A1371&amp;"-8",Matches!$J$2:$J$201,0))-INDEX(Matches!$H$2:$H$201,MATCH($A1371&amp;"-8",Matches!$J$2:$J$201,0)),3,2))))),""))</f>
        <v/>
      </c>
      <c r="AF1371" s="12" t="str">
        <f aca="false">IF(OR($B1371="",T1371="",U1371=""),"",IFERROR(IF(OR(INDEX(Matches!$I$2:$I$201,MATCH($A1371&amp;"-9",Matches!$J$2:$J$201,0))="Void",INDEX(Matches!$G$2:$G$201,MATCH($A1371&amp;"-9",Matches!$J$2:$J$201,0))="",INDEX(Matches!$H$2:$H$201,MATCH($A1371&amp;"-9",Matches!$J$2:$J$201,0))=""),"",IF(AND($C1371&lt;&gt;"",INDEX(Matches!$F$2:$F$201,MATCH($A1371&amp;"-9",Matches!$J$2:$J$201,0))&lt;&gt;"",$C1371&gt;=INDEX(Matches!$F$2:$F$201,MATCH($A1371&amp;"-9",Matches!$J$2:$J$201,0))),"",IF(AND(T1371=INDEX(Matches!$G$2:$G$201,MATCH($A1371&amp;"-9",Matches!$J$2:$J$201,0)),U1371=INDEX(Matches!$H$2:$H$201,MATCH($A1371&amp;"-9",Matches!$J$2:$J$201,0))),5,IF(SIGN(T1371-U1371)&lt;&gt;SIGN(INDEX(Matches!$G$2:$G$201,MATCH($A1371&amp;"-9",Matches!$J$2:$J$201,0))-INDEX(Matches!$H$2:$H$201,MATCH($A1371&amp;"-9",Matches!$J$2:$J$201,0))),0,IF(T1371-U1371=INDEX(Matches!$G$2:$G$201,MATCH($A1371&amp;"-9",Matches!$J$2:$J$201,0))-INDEX(Matches!$H$2:$H$201,MATCH($A1371&amp;"-9",Matches!$J$2:$J$201,0)),3,2))))),""))</f>
        <v/>
      </c>
      <c r="AG1371" s="12" t="str">
        <f aca="false">IF(OR($B1371="",V1371="",W1371=""),"",IFERROR(IF(OR(INDEX(Matches!$I$2:$I$201,MATCH($A1371&amp;"-10",Matches!$J$2:$J$201,0))="Void",INDEX(Matches!$G$2:$G$201,MATCH($A1371&amp;"-10",Matches!$J$2:$J$201,0))="",INDEX(Matches!$H$2:$H$201,MATCH($A1371&amp;"-10",Matches!$J$2:$J$201,0))=""),"",IF(AND($C1371&lt;&gt;"",INDEX(Matches!$F$2:$F$201,MATCH($A1371&amp;"-10",Matches!$J$2:$J$201,0))&lt;&gt;"",$C1371&gt;=INDEX(Matches!$F$2:$F$201,MATCH($A1371&amp;"-10",Matches!$J$2:$J$201,0))),"",IF(AND(V1371=INDEX(Matches!$G$2:$G$201,MATCH($A1371&amp;"-10",Matches!$J$2:$J$201,0)),W1371=INDEX(Matches!$H$2:$H$201,MATCH($A1371&amp;"-10",Matches!$J$2:$J$201,0))),5,IF(SIGN(V1371-W1371)&lt;&gt;SIGN(INDEX(Matches!$G$2:$G$201,MATCH($A1371&amp;"-10",Matches!$J$2:$J$201,0))-INDEX(Matches!$H$2:$H$201,MATCH($A1371&amp;"-10",Matches!$J$2:$J$201,0))),0,IF(V1371-W1371=INDEX(Matches!$G$2:$G$201,MATCH($A1371&amp;"-10",Matches!$J$2:$J$201,0))-INDEX(Matches!$H$2:$H$201,MATCH($A1371&amp;"-10",Matches!$J$2:$J$201,0)),3,2))))),""))</f>
        <v/>
      </c>
      <c r="AH1371" s="13" t="str">
        <f aca="false">IF($B1371="","",SUM(X1371:AG1371))</f>
        <v/>
      </c>
      <c r="AI1371" s="12" t="str">
        <f aca="false">IF($B1371="","",COUNTIF(X1371:AG1371,5))</f>
        <v/>
      </c>
      <c r="AJ1371" s="12" t="str">
        <f aca="false">IF($B1371="","",COUNTIF(X1371:AG1371,"&gt;=2"))</f>
        <v/>
      </c>
      <c r="AK1371" s="12" t="str">
        <f aca="false">IF($B1371="","",COUNT(X1371:AG1371))</f>
        <v/>
      </c>
    </row>
    <row r="1372" customFormat="false" ht="15" hidden="false" customHeight="false" outlineLevel="0" collapsed="false">
      <c r="A1372" s="7"/>
      <c r="B1372" s="7"/>
      <c r="C1372" s="11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12" t="str">
        <f aca="false">IF(OR($B1372="",D1372="",E1372=""),"",IFERROR(IF(OR(INDEX(Matches!$I$2:$I$201,MATCH($A1372&amp;"-1",Matches!$J$2:$J$201,0))="Void",INDEX(Matches!$G$2:$G$201,MATCH($A1372&amp;"-1",Matches!$J$2:$J$201,0))="",INDEX(Matches!$H$2:$H$201,MATCH($A1372&amp;"-1",Matches!$J$2:$J$201,0))=""),"",IF(AND($C1372&lt;&gt;"",INDEX(Matches!$F$2:$F$201,MATCH($A1372&amp;"-1",Matches!$J$2:$J$201,0))&lt;&gt;"",$C1372&gt;=INDEX(Matches!$F$2:$F$201,MATCH($A1372&amp;"-1",Matches!$J$2:$J$201,0))),"",IF(AND(D1372=INDEX(Matches!$G$2:$G$201,MATCH($A1372&amp;"-1",Matches!$J$2:$J$201,0)),E1372=INDEX(Matches!$H$2:$H$201,MATCH($A1372&amp;"-1",Matches!$J$2:$J$201,0))),5,IF(SIGN(D1372-E1372)&lt;&gt;SIGN(INDEX(Matches!$G$2:$G$201,MATCH($A1372&amp;"-1",Matches!$J$2:$J$201,0))-INDEX(Matches!$H$2:$H$201,MATCH($A1372&amp;"-1",Matches!$J$2:$J$201,0))),0,IF(D1372-E1372=INDEX(Matches!$G$2:$G$201,MATCH($A1372&amp;"-1",Matches!$J$2:$J$201,0))-INDEX(Matches!$H$2:$H$201,MATCH($A1372&amp;"-1",Matches!$J$2:$J$201,0)),3,2))))),""))</f>
        <v/>
      </c>
      <c r="Y1372" s="12" t="str">
        <f aca="false">IF(OR($B1372="",F1372="",G1372=""),"",IFERROR(IF(OR(INDEX(Matches!$I$2:$I$201,MATCH($A1372&amp;"-2",Matches!$J$2:$J$201,0))="Void",INDEX(Matches!$G$2:$G$201,MATCH($A1372&amp;"-2",Matches!$J$2:$J$201,0))="",INDEX(Matches!$H$2:$H$201,MATCH($A1372&amp;"-2",Matches!$J$2:$J$201,0))=""),"",IF(AND($C1372&lt;&gt;"",INDEX(Matches!$F$2:$F$201,MATCH($A1372&amp;"-2",Matches!$J$2:$J$201,0))&lt;&gt;"",$C1372&gt;=INDEX(Matches!$F$2:$F$201,MATCH($A1372&amp;"-2",Matches!$J$2:$J$201,0))),"",IF(AND(F1372=INDEX(Matches!$G$2:$G$201,MATCH($A1372&amp;"-2",Matches!$J$2:$J$201,0)),G1372=INDEX(Matches!$H$2:$H$201,MATCH($A1372&amp;"-2",Matches!$J$2:$J$201,0))),5,IF(SIGN(F1372-G1372)&lt;&gt;SIGN(INDEX(Matches!$G$2:$G$201,MATCH($A1372&amp;"-2",Matches!$J$2:$J$201,0))-INDEX(Matches!$H$2:$H$201,MATCH($A1372&amp;"-2",Matches!$J$2:$J$201,0))),0,IF(F1372-G1372=INDEX(Matches!$G$2:$G$201,MATCH($A1372&amp;"-2",Matches!$J$2:$J$201,0))-INDEX(Matches!$H$2:$H$201,MATCH($A1372&amp;"-2",Matches!$J$2:$J$201,0)),3,2))))),""))</f>
        <v/>
      </c>
      <c r="Z1372" s="12" t="str">
        <f aca="false">IF(OR($B1372="",H1372="",I1372=""),"",IFERROR(IF(OR(INDEX(Matches!$I$2:$I$201,MATCH($A1372&amp;"-3",Matches!$J$2:$J$201,0))="Void",INDEX(Matches!$G$2:$G$201,MATCH($A1372&amp;"-3",Matches!$J$2:$J$201,0))="",INDEX(Matches!$H$2:$H$201,MATCH($A1372&amp;"-3",Matches!$J$2:$J$201,0))=""),"",IF(AND($C1372&lt;&gt;"",INDEX(Matches!$F$2:$F$201,MATCH($A1372&amp;"-3",Matches!$J$2:$J$201,0))&lt;&gt;"",$C1372&gt;=INDEX(Matches!$F$2:$F$201,MATCH($A1372&amp;"-3",Matches!$J$2:$J$201,0))),"",IF(AND(H1372=INDEX(Matches!$G$2:$G$201,MATCH($A1372&amp;"-3",Matches!$J$2:$J$201,0)),I1372=INDEX(Matches!$H$2:$H$201,MATCH($A1372&amp;"-3",Matches!$J$2:$J$201,0))),5,IF(SIGN(H1372-I1372)&lt;&gt;SIGN(INDEX(Matches!$G$2:$G$201,MATCH($A1372&amp;"-3",Matches!$J$2:$J$201,0))-INDEX(Matches!$H$2:$H$201,MATCH($A1372&amp;"-3",Matches!$J$2:$J$201,0))),0,IF(H1372-I1372=INDEX(Matches!$G$2:$G$201,MATCH($A1372&amp;"-3",Matches!$J$2:$J$201,0))-INDEX(Matches!$H$2:$H$201,MATCH($A1372&amp;"-3",Matches!$J$2:$J$201,0)),3,2))))),""))</f>
        <v/>
      </c>
      <c r="AA1372" s="12" t="str">
        <f aca="false">IF(OR($B1372="",J1372="",K1372=""),"",IFERROR(IF(OR(INDEX(Matches!$I$2:$I$201,MATCH($A1372&amp;"-4",Matches!$J$2:$J$201,0))="Void",INDEX(Matches!$G$2:$G$201,MATCH($A1372&amp;"-4",Matches!$J$2:$J$201,0))="",INDEX(Matches!$H$2:$H$201,MATCH($A1372&amp;"-4",Matches!$J$2:$J$201,0))=""),"",IF(AND($C1372&lt;&gt;"",INDEX(Matches!$F$2:$F$201,MATCH($A1372&amp;"-4",Matches!$J$2:$J$201,0))&lt;&gt;"",$C1372&gt;=INDEX(Matches!$F$2:$F$201,MATCH($A1372&amp;"-4",Matches!$J$2:$J$201,0))),"",IF(AND(J1372=INDEX(Matches!$G$2:$G$201,MATCH($A1372&amp;"-4",Matches!$J$2:$J$201,0)),K1372=INDEX(Matches!$H$2:$H$201,MATCH($A1372&amp;"-4",Matches!$J$2:$J$201,0))),5,IF(SIGN(J1372-K1372)&lt;&gt;SIGN(INDEX(Matches!$G$2:$G$201,MATCH($A1372&amp;"-4",Matches!$J$2:$J$201,0))-INDEX(Matches!$H$2:$H$201,MATCH($A1372&amp;"-4",Matches!$J$2:$J$201,0))),0,IF(J1372-K1372=INDEX(Matches!$G$2:$G$201,MATCH($A1372&amp;"-4",Matches!$J$2:$J$201,0))-INDEX(Matches!$H$2:$H$201,MATCH($A1372&amp;"-4",Matches!$J$2:$J$201,0)),3,2))))),""))</f>
        <v/>
      </c>
      <c r="AB1372" s="12" t="str">
        <f aca="false">IF(OR($B1372="",L1372="",M1372=""),"",IFERROR(IF(OR(INDEX(Matches!$I$2:$I$201,MATCH($A1372&amp;"-5",Matches!$J$2:$J$201,0))="Void",INDEX(Matches!$G$2:$G$201,MATCH($A1372&amp;"-5",Matches!$J$2:$J$201,0))="",INDEX(Matches!$H$2:$H$201,MATCH($A1372&amp;"-5",Matches!$J$2:$J$201,0))=""),"",IF(AND($C1372&lt;&gt;"",INDEX(Matches!$F$2:$F$201,MATCH($A1372&amp;"-5",Matches!$J$2:$J$201,0))&lt;&gt;"",$C1372&gt;=INDEX(Matches!$F$2:$F$201,MATCH($A1372&amp;"-5",Matches!$J$2:$J$201,0))),"",IF(AND(L1372=INDEX(Matches!$G$2:$G$201,MATCH($A1372&amp;"-5",Matches!$J$2:$J$201,0)),M1372=INDEX(Matches!$H$2:$H$201,MATCH($A1372&amp;"-5",Matches!$J$2:$J$201,0))),5,IF(SIGN(L1372-M1372)&lt;&gt;SIGN(INDEX(Matches!$G$2:$G$201,MATCH($A1372&amp;"-5",Matches!$J$2:$J$201,0))-INDEX(Matches!$H$2:$H$201,MATCH($A1372&amp;"-5",Matches!$J$2:$J$201,0))),0,IF(L1372-M1372=INDEX(Matches!$G$2:$G$201,MATCH($A1372&amp;"-5",Matches!$J$2:$J$201,0))-INDEX(Matches!$H$2:$H$201,MATCH($A1372&amp;"-5",Matches!$J$2:$J$201,0)),3,2))))),""))</f>
        <v/>
      </c>
      <c r="AC1372" s="12" t="str">
        <f aca="false">IF(OR($B1372="",N1372="",O1372=""),"",IFERROR(IF(OR(INDEX(Matches!$I$2:$I$201,MATCH($A1372&amp;"-6",Matches!$J$2:$J$201,0))="Void",INDEX(Matches!$G$2:$G$201,MATCH($A1372&amp;"-6",Matches!$J$2:$J$201,0))="",INDEX(Matches!$H$2:$H$201,MATCH($A1372&amp;"-6",Matches!$J$2:$J$201,0))=""),"",IF(AND($C1372&lt;&gt;"",INDEX(Matches!$F$2:$F$201,MATCH($A1372&amp;"-6",Matches!$J$2:$J$201,0))&lt;&gt;"",$C1372&gt;=INDEX(Matches!$F$2:$F$201,MATCH($A1372&amp;"-6",Matches!$J$2:$J$201,0))),"",IF(AND(N1372=INDEX(Matches!$G$2:$G$201,MATCH($A1372&amp;"-6",Matches!$J$2:$J$201,0)),O1372=INDEX(Matches!$H$2:$H$201,MATCH($A1372&amp;"-6",Matches!$J$2:$J$201,0))),5,IF(SIGN(N1372-O1372)&lt;&gt;SIGN(INDEX(Matches!$G$2:$G$201,MATCH($A1372&amp;"-6",Matches!$J$2:$J$201,0))-INDEX(Matches!$H$2:$H$201,MATCH($A1372&amp;"-6",Matches!$J$2:$J$201,0))),0,IF(N1372-O1372=INDEX(Matches!$G$2:$G$201,MATCH($A1372&amp;"-6",Matches!$J$2:$J$201,0))-INDEX(Matches!$H$2:$H$201,MATCH($A1372&amp;"-6",Matches!$J$2:$J$201,0)),3,2))))),""))</f>
        <v/>
      </c>
      <c r="AD1372" s="12" t="str">
        <f aca="false">IF(OR($B1372="",P1372="",Q1372=""),"",IFERROR(IF(OR(INDEX(Matches!$I$2:$I$201,MATCH($A1372&amp;"-7",Matches!$J$2:$J$201,0))="Void",INDEX(Matches!$G$2:$G$201,MATCH($A1372&amp;"-7",Matches!$J$2:$J$201,0))="",INDEX(Matches!$H$2:$H$201,MATCH($A1372&amp;"-7",Matches!$J$2:$J$201,0))=""),"",IF(AND($C1372&lt;&gt;"",INDEX(Matches!$F$2:$F$201,MATCH($A1372&amp;"-7",Matches!$J$2:$J$201,0))&lt;&gt;"",$C1372&gt;=INDEX(Matches!$F$2:$F$201,MATCH($A1372&amp;"-7",Matches!$J$2:$J$201,0))),"",IF(AND(P1372=INDEX(Matches!$G$2:$G$201,MATCH($A1372&amp;"-7",Matches!$J$2:$J$201,0)),Q1372=INDEX(Matches!$H$2:$H$201,MATCH($A1372&amp;"-7",Matches!$J$2:$J$201,0))),5,IF(SIGN(P1372-Q1372)&lt;&gt;SIGN(INDEX(Matches!$G$2:$G$201,MATCH($A1372&amp;"-7",Matches!$J$2:$J$201,0))-INDEX(Matches!$H$2:$H$201,MATCH($A1372&amp;"-7",Matches!$J$2:$J$201,0))),0,IF(P1372-Q1372=INDEX(Matches!$G$2:$G$201,MATCH($A1372&amp;"-7",Matches!$J$2:$J$201,0))-INDEX(Matches!$H$2:$H$201,MATCH($A1372&amp;"-7",Matches!$J$2:$J$201,0)),3,2))))),""))</f>
        <v/>
      </c>
      <c r="AE1372" s="12" t="str">
        <f aca="false">IF(OR($B1372="",R1372="",S1372=""),"",IFERROR(IF(OR(INDEX(Matches!$I$2:$I$201,MATCH($A1372&amp;"-8",Matches!$J$2:$J$201,0))="Void",INDEX(Matches!$G$2:$G$201,MATCH($A1372&amp;"-8",Matches!$J$2:$J$201,0))="",INDEX(Matches!$H$2:$H$201,MATCH($A1372&amp;"-8",Matches!$J$2:$J$201,0))=""),"",IF(AND($C1372&lt;&gt;"",INDEX(Matches!$F$2:$F$201,MATCH($A1372&amp;"-8",Matches!$J$2:$J$201,0))&lt;&gt;"",$C1372&gt;=INDEX(Matches!$F$2:$F$201,MATCH($A1372&amp;"-8",Matches!$J$2:$J$201,0))),"",IF(AND(R1372=INDEX(Matches!$G$2:$G$201,MATCH($A1372&amp;"-8",Matches!$J$2:$J$201,0)),S1372=INDEX(Matches!$H$2:$H$201,MATCH($A1372&amp;"-8",Matches!$J$2:$J$201,0))),5,IF(SIGN(R1372-S1372)&lt;&gt;SIGN(INDEX(Matches!$G$2:$G$201,MATCH($A1372&amp;"-8",Matches!$J$2:$J$201,0))-INDEX(Matches!$H$2:$H$201,MATCH($A1372&amp;"-8",Matches!$J$2:$J$201,0))),0,IF(R1372-S1372=INDEX(Matches!$G$2:$G$201,MATCH($A1372&amp;"-8",Matches!$J$2:$J$201,0))-INDEX(Matches!$H$2:$H$201,MATCH($A1372&amp;"-8",Matches!$J$2:$J$201,0)),3,2))))),""))</f>
        <v/>
      </c>
      <c r="AF1372" s="12" t="str">
        <f aca="false">IF(OR($B1372="",T1372="",U1372=""),"",IFERROR(IF(OR(INDEX(Matches!$I$2:$I$201,MATCH($A1372&amp;"-9",Matches!$J$2:$J$201,0))="Void",INDEX(Matches!$G$2:$G$201,MATCH($A1372&amp;"-9",Matches!$J$2:$J$201,0))="",INDEX(Matches!$H$2:$H$201,MATCH($A1372&amp;"-9",Matches!$J$2:$J$201,0))=""),"",IF(AND($C1372&lt;&gt;"",INDEX(Matches!$F$2:$F$201,MATCH($A1372&amp;"-9",Matches!$J$2:$J$201,0))&lt;&gt;"",$C1372&gt;=INDEX(Matches!$F$2:$F$201,MATCH($A1372&amp;"-9",Matches!$J$2:$J$201,0))),"",IF(AND(T1372=INDEX(Matches!$G$2:$G$201,MATCH($A1372&amp;"-9",Matches!$J$2:$J$201,0)),U1372=INDEX(Matches!$H$2:$H$201,MATCH($A1372&amp;"-9",Matches!$J$2:$J$201,0))),5,IF(SIGN(T1372-U1372)&lt;&gt;SIGN(INDEX(Matches!$G$2:$G$201,MATCH($A1372&amp;"-9",Matches!$J$2:$J$201,0))-INDEX(Matches!$H$2:$H$201,MATCH($A1372&amp;"-9",Matches!$J$2:$J$201,0))),0,IF(T1372-U1372=INDEX(Matches!$G$2:$G$201,MATCH($A1372&amp;"-9",Matches!$J$2:$J$201,0))-INDEX(Matches!$H$2:$H$201,MATCH($A1372&amp;"-9",Matches!$J$2:$J$201,0)),3,2))))),""))</f>
        <v/>
      </c>
      <c r="AG1372" s="12" t="str">
        <f aca="false">IF(OR($B1372="",V1372="",W1372=""),"",IFERROR(IF(OR(INDEX(Matches!$I$2:$I$201,MATCH($A1372&amp;"-10",Matches!$J$2:$J$201,0))="Void",INDEX(Matches!$G$2:$G$201,MATCH($A1372&amp;"-10",Matches!$J$2:$J$201,0))="",INDEX(Matches!$H$2:$H$201,MATCH($A1372&amp;"-10",Matches!$J$2:$J$201,0))=""),"",IF(AND($C1372&lt;&gt;"",INDEX(Matches!$F$2:$F$201,MATCH($A1372&amp;"-10",Matches!$J$2:$J$201,0))&lt;&gt;"",$C1372&gt;=INDEX(Matches!$F$2:$F$201,MATCH($A1372&amp;"-10",Matches!$J$2:$J$201,0))),"",IF(AND(V1372=INDEX(Matches!$G$2:$G$201,MATCH($A1372&amp;"-10",Matches!$J$2:$J$201,0)),W1372=INDEX(Matches!$H$2:$H$201,MATCH($A1372&amp;"-10",Matches!$J$2:$J$201,0))),5,IF(SIGN(V1372-W1372)&lt;&gt;SIGN(INDEX(Matches!$G$2:$G$201,MATCH($A1372&amp;"-10",Matches!$J$2:$J$201,0))-INDEX(Matches!$H$2:$H$201,MATCH($A1372&amp;"-10",Matches!$J$2:$J$201,0))),0,IF(V1372-W1372=INDEX(Matches!$G$2:$G$201,MATCH($A1372&amp;"-10",Matches!$J$2:$J$201,0))-INDEX(Matches!$H$2:$H$201,MATCH($A1372&amp;"-10",Matches!$J$2:$J$201,0)),3,2))))),""))</f>
        <v/>
      </c>
      <c r="AH1372" s="13" t="str">
        <f aca="false">IF($B1372="","",SUM(X1372:AG1372))</f>
        <v/>
      </c>
      <c r="AI1372" s="12" t="str">
        <f aca="false">IF($B1372="","",COUNTIF(X1372:AG1372,5))</f>
        <v/>
      </c>
      <c r="AJ1372" s="12" t="str">
        <f aca="false">IF($B1372="","",COUNTIF(X1372:AG1372,"&gt;=2"))</f>
        <v/>
      </c>
      <c r="AK1372" s="12" t="str">
        <f aca="false">IF($B1372="","",COUNT(X1372:AG1372))</f>
        <v/>
      </c>
    </row>
    <row r="1373" customFormat="false" ht="15" hidden="false" customHeight="false" outlineLevel="0" collapsed="false">
      <c r="A1373" s="7"/>
      <c r="B1373" s="7"/>
      <c r="C1373" s="11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12" t="str">
        <f aca="false">IF(OR($B1373="",D1373="",E1373=""),"",IFERROR(IF(OR(INDEX(Matches!$I$2:$I$201,MATCH($A1373&amp;"-1",Matches!$J$2:$J$201,0))="Void",INDEX(Matches!$G$2:$G$201,MATCH($A1373&amp;"-1",Matches!$J$2:$J$201,0))="",INDEX(Matches!$H$2:$H$201,MATCH($A1373&amp;"-1",Matches!$J$2:$J$201,0))=""),"",IF(AND($C1373&lt;&gt;"",INDEX(Matches!$F$2:$F$201,MATCH($A1373&amp;"-1",Matches!$J$2:$J$201,0))&lt;&gt;"",$C1373&gt;=INDEX(Matches!$F$2:$F$201,MATCH($A1373&amp;"-1",Matches!$J$2:$J$201,0))),"",IF(AND(D1373=INDEX(Matches!$G$2:$G$201,MATCH($A1373&amp;"-1",Matches!$J$2:$J$201,0)),E1373=INDEX(Matches!$H$2:$H$201,MATCH($A1373&amp;"-1",Matches!$J$2:$J$201,0))),5,IF(SIGN(D1373-E1373)&lt;&gt;SIGN(INDEX(Matches!$G$2:$G$201,MATCH($A1373&amp;"-1",Matches!$J$2:$J$201,0))-INDEX(Matches!$H$2:$H$201,MATCH($A1373&amp;"-1",Matches!$J$2:$J$201,0))),0,IF(D1373-E1373=INDEX(Matches!$G$2:$G$201,MATCH($A1373&amp;"-1",Matches!$J$2:$J$201,0))-INDEX(Matches!$H$2:$H$201,MATCH($A1373&amp;"-1",Matches!$J$2:$J$201,0)),3,2))))),""))</f>
        <v/>
      </c>
      <c r="Y1373" s="12" t="str">
        <f aca="false">IF(OR($B1373="",F1373="",G1373=""),"",IFERROR(IF(OR(INDEX(Matches!$I$2:$I$201,MATCH($A1373&amp;"-2",Matches!$J$2:$J$201,0))="Void",INDEX(Matches!$G$2:$G$201,MATCH($A1373&amp;"-2",Matches!$J$2:$J$201,0))="",INDEX(Matches!$H$2:$H$201,MATCH($A1373&amp;"-2",Matches!$J$2:$J$201,0))=""),"",IF(AND($C1373&lt;&gt;"",INDEX(Matches!$F$2:$F$201,MATCH($A1373&amp;"-2",Matches!$J$2:$J$201,0))&lt;&gt;"",$C1373&gt;=INDEX(Matches!$F$2:$F$201,MATCH($A1373&amp;"-2",Matches!$J$2:$J$201,0))),"",IF(AND(F1373=INDEX(Matches!$G$2:$G$201,MATCH($A1373&amp;"-2",Matches!$J$2:$J$201,0)),G1373=INDEX(Matches!$H$2:$H$201,MATCH($A1373&amp;"-2",Matches!$J$2:$J$201,0))),5,IF(SIGN(F1373-G1373)&lt;&gt;SIGN(INDEX(Matches!$G$2:$G$201,MATCH($A1373&amp;"-2",Matches!$J$2:$J$201,0))-INDEX(Matches!$H$2:$H$201,MATCH($A1373&amp;"-2",Matches!$J$2:$J$201,0))),0,IF(F1373-G1373=INDEX(Matches!$G$2:$G$201,MATCH($A1373&amp;"-2",Matches!$J$2:$J$201,0))-INDEX(Matches!$H$2:$H$201,MATCH($A1373&amp;"-2",Matches!$J$2:$J$201,0)),3,2))))),""))</f>
        <v/>
      </c>
      <c r="Z1373" s="12" t="str">
        <f aca="false">IF(OR($B1373="",H1373="",I1373=""),"",IFERROR(IF(OR(INDEX(Matches!$I$2:$I$201,MATCH($A1373&amp;"-3",Matches!$J$2:$J$201,0))="Void",INDEX(Matches!$G$2:$G$201,MATCH($A1373&amp;"-3",Matches!$J$2:$J$201,0))="",INDEX(Matches!$H$2:$H$201,MATCH($A1373&amp;"-3",Matches!$J$2:$J$201,0))=""),"",IF(AND($C1373&lt;&gt;"",INDEX(Matches!$F$2:$F$201,MATCH($A1373&amp;"-3",Matches!$J$2:$J$201,0))&lt;&gt;"",$C1373&gt;=INDEX(Matches!$F$2:$F$201,MATCH($A1373&amp;"-3",Matches!$J$2:$J$201,0))),"",IF(AND(H1373=INDEX(Matches!$G$2:$G$201,MATCH($A1373&amp;"-3",Matches!$J$2:$J$201,0)),I1373=INDEX(Matches!$H$2:$H$201,MATCH($A1373&amp;"-3",Matches!$J$2:$J$201,0))),5,IF(SIGN(H1373-I1373)&lt;&gt;SIGN(INDEX(Matches!$G$2:$G$201,MATCH($A1373&amp;"-3",Matches!$J$2:$J$201,0))-INDEX(Matches!$H$2:$H$201,MATCH($A1373&amp;"-3",Matches!$J$2:$J$201,0))),0,IF(H1373-I1373=INDEX(Matches!$G$2:$G$201,MATCH($A1373&amp;"-3",Matches!$J$2:$J$201,0))-INDEX(Matches!$H$2:$H$201,MATCH($A1373&amp;"-3",Matches!$J$2:$J$201,0)),3,2))))),""))</f>
        <v/>
      </c>
      <c r="AA1373" s="12" t="str">
        <f aca="false">IF(OR($B1373="",J1373="",K1373=""),"",IFERROR(IF(OR(INDEX(Matches!$I$2:$I$201,MATCH($A1373&amp;"-4",Matches!$J$2:$J$201,0))="Void",INDEX(Matches!$G$2:$G$201,MATCH($A1373&amp;"-4",Matches!$J$2:$J$201,0))="",INDEX(Matches!$H$2:$H$201,MATCH($A1373&amp;"-4",Matches!$J$2:$J$201,0))=""),"",IF(AND($C1373&lt;&gt;"",INDEX(Matches!$F$2:$F$201,MATCH($A1373&amp;"-4",Matches!$J$2:$J$201,0))&lt;&gt;"",$C1373&gt;=INDEX(Matches!$F$2:$F$201,MATCH($A1373&amp;"-4",Matches!$J$2:$J$201,0))),"",IF(AND(J1373=INDEX(Matches!$G$2:$G$201,MATCH($A1373&amp;"-4",Matches!$J$2:$J$201,0)),K1373=INDEX(Matches!$H$2:$H$201,MATCH($A1373&amp;"-4",Matches!$J$2:$J$201,0))),5,IF(SIGN(J1373-K1373)&lt;&gt;SIGN(INDEX(Matches!$G$2:$G$201,MATCH($A1373&amp;"-4",Matches!$J$2:$J$201,0))-INDEX(Matches!$H$2:$H$201,MATCH($A1373&amp;"-4",Matches!$J$2:$J$201,0))),0,IF(J1373-K1373=INDEX(Matches!$G$2:$G$201,MATCH($A1373&amp;"-4",Matches!$J$2:$J$201,0))-INDEX(Matches!$H$2:$H$201,MATCH($A1373&amp;"-4",Matches!$J$2:$J$201,0)),3,2))))),""))</f>
        <v/>
      </c>
      <c r="AB1373" s="12" t="str">
        <f aca="false">IF(OR($B1373="",L1373="",M1373=""),"",IFERROR(IF(OR(INDEX(Matches!$I$2:$I$201,MATCH($A1373&amp;"-5",Matches!$J$2:$J$201,0))="Void",INDEX(Matches!$G$2:$G$201,MATCH($A1373&amp;"-5",Matches!$J$2:$J$201,0))="",INDEX(Matches!$H$2:$H$201,MATCH($A1373&amp;"-5",Matches!$J$2:$J$201,0))=""),"",IF(AND($C1373&lt;&gt;"",INDEX(Matches!$F$2:$F$201,MATCH($A1373&amp;"-5",Matches!$J$2:$J$201,0))&lt;&gt;"",$C1373&gt;=INDEX(Matches!$F$2:$F$201,MATCH($A1373&amp;"-5",Matches!$J$2:$J$201,0))),"",IF(AND(L1373=INDEX(Matches!$G$2:$G$201,MATCH($A1373&amp;"-5",Matches!$J$2:$J$201,0)),M1373=INDEX(Matches!$H$2:$H$201,MATCH($A1373&amp;"-5",Matches!$J$2:$J$201,0))),5,IF(SIGN(L1373-M1373)&lt;&gt;SIGN(INDEX(Matches!$G$2:$G$201,MATCH($A1373&amp;"-5",Matches!$J$2:$J$201,0))-INDEX(Matches!$H$2:$H$201,MATCH($A1373&amp;"-5",Matches!$J$2:$J$201,0))),0,IF(L1373-M1373=INDEX(Matches!$G$2:$G$201,MATCH($A1373&amp;"-5",Matches!$J$2:$J$201,0))-INDEX(Matches!$H$2:$H$201,MATCH($A1373&amp;"-5",Matches!$J$2:$J$201,0)),3,2))))),""))</f>
        <v/>
      </c>
      <c r="AC1373" s="12" t="str">
        <f aca="false">IF(OR($B1373="",N1373="",O1373=""),"",IFERROR(IF(OR(INDEX(Matches!$I$2:$I$201,MATCH($A1373&amp;"-6",Matches!$J$2:$J$201,0))="Void",INDEX(Matches!$G$2:$G$201,MATCH($A1373&amp;"-6",Matches!$J$2:$J$201,0))="",INDEX(Matches!$H$2:$H$201,MATCH($A1373&amp;"-6",Matches!$J$2:$J$201,0))=""),"",IF(AND($C1373&lt;&gt;"",INDEX(Matches!$F$2:$F$201,MATCH($A1373&amp;"-6",Matches!$J$2:$J$201,0))&lt;&gt;"",$C1373&gt;=INDEX(Matches!$F$2:$F$201,MATCH($A1373&amp;"-6",Matches!$J$2:$J$201,0))),"",IF(AND(N1373=INDEX(Matches!$G$2:$G$201,MATCH($A1373&amp;"-6",Matches!$J$2:$J$201,0)),O1373=INDEX(Matches!$H$2:$H$201,MATCH($A1373&amp;"-6",Matches!$J$2:$J$201,0))),5,IF(SIGN(N1373-O1373)&lt;&gt;SIGN(INDEX(Matches!$G$2:$G$201,MATCH($A1373&amp;"-6",Matches!$J$2:$J$201,0))-INDEX(Matches!$H$2:$H$201,MATCH($A1373&amp;"-6",Matches!$J$2:$J$201,0))),0,IF(N1373-O1373=INDEX(Matches!$G$2:$G$201,MATCH($A1373&amp;"-6",Matches!$J$2:$J$201,0))-INDEX(Matches!$H$2:$H$201,MATCH($A1373&amp;"-6",Matches!$J$2:$J$201,0)),3,2))))),""))</f>
        <v/>
      </c>
      <c r="AD1373" s="12" t="str">
        <f aca="false">IF(OR($B1373="",P1373="",Q1373=""),"",IFERROR(IF(OR(INDEX(Matches!$I$2:$I$201,MATCH($A1373&amp;"-7",Matches!$J$2:$J$201,0))="Void",INDEX(Matches!$G$2:$G$201,MATCH($A1373&amp;"-7",Matches!$J$2:$J$201,0))="",INDEX(Matches!$H$2:$H$201,MATCH($A1373&amp;"-7",Matches!$J$2:$J$201,0))=""),"",IF(AND($C1373&lt;&gt;"",INDEX(Matches!$F$2:$F$201,MATCH($A1373&amp;"-7",Matches!$J$2:$J$201,0))&lt;&gt;"",$C1373&gt;=INDEX(Matches!$F$2:$F$201,MATCH($A1373&amp;"-7",Matches!$J$2:$J$201,0))),"",IF(AND(P1373=INDEX(Matches!$G$2:$G$201,MATCH($A1373&amp;"-7",Matches!$J$2:$J$201,0)),Q1373=INDEX(Matches!$H$2:$H$201,MATCH($A1373&amp;"-7",Matches!$J$2:$J$201,0))),5,IF(SIGN(P1373-Q1373)&lt;&gt;SIGN(INDEX(Matches!$G$2:$G$201,MATCH($A1373&amp;"-7",Matches!$J$2:$J$201,0))-INDEX(Matches!$H$2:$H$201,MATCH($A1373&amp;"-7",Matches!$J$2:$J$201,0))),0,IF(P1373-Q1373=INDEX(Matches!$G$2:$G$201,MATCH($A1373&amp;"-7",Matches!$J$2:$J$201,0))-INDEX(Matches!$H$2:$H$201,MATCH($A1373&amp;"-7",Matches!$J$2:$J$201,0)),3,2))))),""))</f>
        <v/>
      </c>
      <c r="AE1373" s="12" t="str">
        <f aca="false">IF(OR($B1373="",R1373="",S1373=""),"",IFERROR(IF(OR(INDEX(Matches!$I$2:$I$201,MATCH($A1373&amp;"-8",Matches!$J$2:$J$201,0))="Void",INDEX(Matches!$G$2:$G$201,MATCH($A1373&amp;"-8",Matches!$J$2:$J$201,0))="",INDEX(Matches!$H$2:$H$201,MATCH($A1373&amp;"-8",Matches!$J$2:$J$201,0))=""),"",IF(AND($C1373&lt;&gt;"",INDEX(Matches!$F$2:$F$201,MATCH($A1373&amp;"-8",Matches!$J$2:$J$201,0))&lt;&gt;"",$C1373&gt;=INDEX(Matches!$F$2:$F$201,MATCH($A1373&amp;"-8",Matches!$J$2:$J$201,0))),"",IF(AND(R1373=INDEX(Matches!$G$2:$G$201,MATCH($A1373&amp;"-8",Matches!$J$2:$J$201,0)),S1373=INDEX(Matches!$H$2:$H$201,MATCH($A1373&amp;"-8",Matches!$J$2:$J$201,0))),5,IF(SIGN(R1373-S1373)&lt;&gt;SIGN(INDEX(Matches!$G$2:$G$201,MATCH($A1373&amp;"-8",Matches!$J$2:$J$201,0))-INDEX(Matches!$H$2:$H$201,MATCH($A1373&amp;"-8",Matches!$J$2:$J$201,0))),0,IF(R1373-S1373=INDEX(Matches!$G$2:$G$201,MATCH($A1373&amp;"-8",Matches!$J$2:$J$201,0))-INDEX(Matches!$H$2:$H$201,MATCH($A1373&amp;"-8",Matches!$J$2:$J$201,0)),3,2))))),""))</f>
        <v/>
      </c>
      <c r="AF1373" s="12" t="str">
        <f aca="false">IF(OR($B1373="",T1373="",U1373=""),"",IFERROR(IF(OR(INDEX(Matches!$I$2:$I$201,MATCH($A1373&amp;"-9",Matches!$J$2:$J$201,0))="Void",INDEX(Matches!$G$2:$G$201,MATCH($A1373&amp;"-9",Matches!$J$2:$J$201,0))="",INDEX(Matches!$H$2:$H$201,MATCH($A1373&amp;"-9",Matches!$J$2:$J$201,0))=""),"",IF(AND($C1373&lt;&gt;"",INDEX(Matches!$F$2:$F$201,MATCH($A1373&amp;"-9",Matches!$J$2:$J$201,0))&lt;&gt;"",$C1373&gt;=INDEX(Matches!$F$2:$F$201,MATCH($A1373&amp;"-9",Matches!$J$2:$J$201,0))),"",IF(AND(T1373=INDEX(Matches!$G$2:$G$201,MATCH($A1373&amp;"-9",Matches!$J$2:$J$201,0)),U1373=INDEX(Matches!$H$2:$H$201,MATCH($A1373&amp;"-9",Matches!$J$2:$J$201,0))),5,IF(SIGN(T1373-U1373)&lt;&gt;SIGN(INDEX(Matches!$G$2:$G$201,MATCH($A1373&amp;"-9",Matches!$J$2:$J$201,0))-INDEX(Matches!$H$2:$H$201,MATCH($A1373&amp;"-9",Matches!$J$2:$J$201,0))),0,IF(T1373-U1373=INDEX(Matches!$G$2:$G$201,MATCH($A1373&amp;"-9",Matches!$J$2:$J$201,0))-INDEX(Matches!$H$2:$H$201,MATCH($A1373&amp;"-9",Matches!$J$2:$J$201,0)),3,2))))),""))</f>
        <v/>
      </c>
      <c r="AG1373" s="12" t="str">
        <f aca="false">IF(OR($B1373="",V1373="",W1373=""),"",IFERROR(IF(OR(INDEX(Matches!$I$2:$I$201,MATCH($A1373&amp;"-10",Matches!$J$2:$J$201,0))="Void",INDEX(Matches!$G$2:$G$201,MATCH($A1373&amp;"-10",Matches!$J$2:$J$201,0))="",INDEX(Matches!$H$2:$H$201,MATCH($A1373&amp;"-10",Matches!$J$2:$J$201,0))=""),"",IF(AND($C1373&lt;&gt;"",INDEX(Matches!$F$2:$F$201,MATCH($A1373&amp;"-10",Matches!$J$2:$J$201,0))&lt;&gt;"",$C1373&gt;=INDEX(Matches!$F$2:$F$201,MATCH($A1373&amp;"-10",Matches!$J$2:$J$201,0))),"",IF(AND(V1373=INDEX(Matches!$G$2:$G$201,MATCH($A1373&amp;"-10",Matches!$J$2:$J$201,0)),W1373=INDEX(Matches!$H$2:$H$201,MATCH($A1373&amp;"-10",Matches!$J$2:$J$201,0))),5,IF(SIGN(V1373-W1373)&lt;&gt;SIGN(INDEX(Matches!$G$2:$G$201,MATCH($A1373&amp;"-10",Matches!$J$2:$J$201,0))-INDEX(Matches!$H$2:$H$201,MATCH($A1373&amp;"-10",Matches!$J$2:$J$201,0))),0,IF(V1373-W1373=INDEX(Matches!$G$2:$G$201,MATCH($A1373&amp;"-10",Matches!$J$2:$J$201,0))-INDEX(Matches!$H$2:$H$201,MATCH($A1373&amp;"-10",Matches!$J$2:$J$201,0)),3,2))))),""))</f>
        <v/>
      </c>
      <c r="AH1373" s="13" t="str">
        <f aca="false">IF($B1373="","",SUM(X1373:AG1373))</f>
        <v/>
      </c>
      <c r="AI1373" s="12" t="str">
        <f aca="false">IF($B1373="","",COUNTIF(X1373:AG1373,5))</f>
        <v/>
      </c>
      <c r="AJ1373" s="12" t="str">
        <f aca="false">IF($B1373="","",COUNTIF(X1373:AG1373,"&gt;=2"))</f>
        <v/>
      </c>
      <c r="AK1373" s="12" t="str">
        <f aca="false">IF($B1373="","",COUNT(X1373:AG1373))</f>
        <v/>
      </c>
    </row>
    <row r="1374" customFormat="false" ht="15" hidden="false" customHeight="false" outlineLevel="0" collapsed="false">
      <c r="A1374" s="7"/>
      <c r="B1374" s="7"/>
      <c r="C1374" s="11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12" t="str">
        <f aca="false">IF(OR($B1374="",D1374="",E1374=""),"",IFERROR(IF(OR(INDEX(Matches!$I$2:$I$201,MATCH($A1374&amp;"-1",Matches!$J$2:$J$201,0))="Void",INDEX(Matches!$G$2:$G$201,MATCH($A1374&amp;"-1",Matches!$J$2:$J$201,0))="",INDEX(Matches!$H$2:$H$201,MATCH($A1374&amp;"-1",Matches!$J$2:$J$201,0))=""),"",IF(AND($C1374&lt;&gt;"",INDEX(Matches!$F$2:$F$201,MATCH($A1374&amp;"-1",Matches!$J$2:$J$201,0))&lt;&gt;"",$C1374&gt;=INDEX(Matches!$F$2:$F$201,MATCH($A1374&amp;"-1",Matches!$J$2:$J$201,0))),"",IF(AND(D1374=INDEX(Matches!$G$2:$G$201,MATCH($A1374&amp;"-1",Matches!$J$2:$J$201,0)),E1374=INDEX(Matches!$H$2:$H$201,MATCH($A1374&amp;"-1",Matches!$J$2:$J$201,0))),5,IF(SIGN(D1374-E1374)&lt;&gt;SIGN(INDEX(Matches!$G$2:$G$201,MATCH($A1374&amp;"-1",Matches!$J$2:$J$201,0))-INDEX(Matches!$H$2:$H$201,MATCH($A1374&amp;"-1",Matches!$J$2:$J$201,0))),0,IF(D1374-E1374=INDEX(Matches!$G$2:$G$201,MATCH($A1374&amp;"-1",Matches!$J$2:$J$201,0))-INDEX(Matches!$H$2:$H$201,MATCH($A1374&amp;"-1",Matches!$J$2:$J$201,0)),3,2))))),""))</f>
        <v/>
      </c>
      <c r="Y1374" s="12" t="str">
        <f aca="false">IF(OR($B1374="",F1374="",G1374=""),"",IFERROR(IF(OR(INDEX(Matches!$I$2:$I$201,MATCH($A1374&amp;"-2",Matches!$J$2:$J$201,0))="Void",INDEX(Matches!$G$2:$G$201,MATCH($A1374&amp;"-2",Matches!$J$2:$J$201,0))="",INDEX(Matches!$H$2:$H$201,MATCH($A1374&amp;"-2",Matches!$J$2:$J$201,0))=""),"",IF(AND($C1374&lt;&gt;"",INDEX(Matches!$F$2:$F$201,MATCH($A1374&amp;"-2",Matches!$J$2:$J$201,0))&lt;&gt;"",$C1374&gt;=INDEX(Matches!$F$2:$F$201,MATCH($A1374&amp;"-2",Matches!$J$2:$J$201,0))),"",IF(AND(F1374=INDEX(Matches!$G$2:$G$201,MATCH($A1374&amp;"-2",Matches!$J$2:$J$201,0)),G1374=INDEX(Matches!$H$2:$H$201,MATCH($A1374&amp;"-2",Matches!$J$2:$J$201,0))),5,IF(SIGN(F1374-G1374)&lt;&gt;SIGN(INDEX(Matches!$G$2:$G$201,MATCH($A1374&amp;"-2",Matches!$J$2:$J$201,0))-INDEX(Matches!$H$2:$H$201,MATCH($A1374&amp;"-2",Matches!$J$2:$J$201,0))),0,IF(F1374-G1374=INDEX(Matches!$G$2:$G$201,MATCH($A1374&amp;"-2",Matches!$J$2:$J$201,0))-INDEX(Matches!$H$2:$H$201,MATCH($A1374&amp;"-2",Matches!$J$2:$J$201,0)),3,2))))),""))</f>
        <v/>
      </c>
      <c r="Z1374" s="12" t="str">
        <f aca="false">IF(OR($B1374="",H1374="",I1374=""),"",IFERROR(IF(OR(INDEX(Matches!$I$2:$I$201,MATCH($A1374&amp;"-3",Matches!$J$2:$J$201,0))="Void",INDEX(Matches!$G$2:$G$201,MATCH($A1374&amp;"-3",Matches!$J$2:$J$201,0))="",INDEX(Matches!$H$2:$H$201,MATCH($A1374&amp;"-3",Matches!$J$2:$J$201,0))=""),"",IF(AND($C1374&lt;&gt;"",INDEX(Matches!$F$2:$F$201,MATCH($A1374&amp;"-3",Matches!$J$2:$J$201,0))&lt;&gt;"",$C1374&gt;=INDEX(Matches!$F$2:$F$201,MATCH($A1374&amp;"-3",Matches!$J$2:$J$201,0))),"",IF(AND(H1374=INDEX(Matches!$G$2:$G$201,MATCH($A1374&amp;"-3",Matches!$J$2:$J$201,0)),I1374=INDEX(Matches!$H$2:$H$201,MATCH($A1374&amp;"-3",Matches!$J$2:$J$201,0))),5,IF(SIGN(H1374-I1374)&lt;&gt;SIGN(INDEX(Matches!$G$2:$G$201,MATCH($A1374&amp;"-3",Matches!$J$2:$J$201,0))-INDEX(Matches!$H$2:$H$201,MATCH($A1374&amp;"-3",Matches!$J$2:$J$201,0))),0,IF(H1374-I1374=INDEX(Matches!$G$2:$G$201,MATCH($A1374&amp;"-3",Matches!$J$2:$J$201,0))-INDEX(Matches!$H$2:$H$201,MATCH($A1374&amp;"-3",Matches!$J$2:$J$201,0)),3,2))))),""))</f>
        <v/>
      </c>
      <c r="AA1374" s="12" t="str">
        <f aca="false">IF(OR($B1374="",J1374="",K1374=""),"",IFERROR(IF(OR(INDEX(Matches!$I$2:$I$201,MATCH($A1374&amp;"-4",Matches!$J$2:$J$201,0))="Void",INDEX(Matches!$G$2:$G$201,MATCH($A1374&amp;"-4",Matches!$J$2:$J$201,0))="",INDEX(Matches!$H$2:$H$201,MATCH($A1374&amp;"-4",Matches!$J$2:$J$201,0))=""),"",IF(AND($C1374&lt;&gt;"",INDEX(Matches!$F$2:$F$201,MATCH($A1374&amp;"-4",Matches!$J$2:$J$201,0))&lt;&gt;"",$C1374&gt;=INDEX(Matches!$F$2:$F$201,MATCH($A1374&amp;"-4",Matches!$J$2:$J$201,0))),"",IF(AND(J1374=INDEX(Matches!$G$2:$G$201,MATCH($A1374&amp;"-4",Matches!$J$2:$J$201,0)),K1374=INDEX(Matches!$H$2:$H$201,MATCH($A1374&amp;"-4",Matches!$J$2:$J$201,0))),5,IF(SIGN(J1374-K1374)&lt;&gt;SIGN(INDEX(Matches!$G$2:$G$201,MATCH($A1374&amp;"-4",Matches!$J$2:$J$201,0))-INDEX(Matches!$H$2:$H$201,MATCH($A1374&amp;"-4",Matches!$J$2:$J$201,0))),0,IF(J1374-K1374=INDEX(Matches!$G$2:$G$201,MATCH($A1374&amp;"-4",Matches!$J$2:$J$201,0))-INDEX(Matches!$H$2:$H$201,MATCH($A1374&amp;"-4",Matches!$J$2:$J$201,0)),3,2))))),""))</f>
        <v/>
      </c>
      <c r="AB1374" s="12" t="str">
        <f aca="false">IF(OR($B1374="",L1374="",M1374=""),"",IFERROR(IF(OR(INDEX(Matches!$I$2:$I$201,MATCH($A1374&amp;"-5",Matches!$J$2:$J$201,0))="Void",INDEX(Matches!$G$2:$G$201,MATCH($A1374&amp;"-5",Matches!$J$2:$J$201,0))="",INDEX(Matches!$H$2:$H$201,MATCH($A1374&amp;"-5",Matches!$J$2:$J$201,0))=""),"",IF(AND($C1374&lt;&gt;"",INDEX(Matches!$F$2:$F$201,MATCH($A1374&amp;"-5",Matches!$J$2:$J$201,0))&lt;&gt;"",$C1374&gt;=INDEX(Matches!$F$2:$F$201,MATCH($A1374&amp;"-5",Matches!$J$2:$J$201,0))),"",IF(AND(L1374=INDEX(Matches!$G$2:$G$201,MATCH($A1374&amp;"-5",Matches!$J$2:$J$201,0)),M1374=INDEX(Matches!$H$2:$H$201,MATCH($A1374&amp;"-5",Matches!$J$2:$J$201,0))),5,IF(SIGN(L1374-M1374)&lt;&gt;SIGN(INDEX(Matches!$G$2:$G$201,MATCH($A1374&amp;"-5",Matches!$J$2:$J$201,0))-INDEX(Matches!$H$2:$H$201,MATCH($A1374&amp;"-5",Matches!$J$2:$J$201,0))),0,IF(L1374-M1374=INDEX(Matches!$G$2:$G$201,MATCH($A1374&amp;"-5",Matches!$J$2:$J$201,0))-INDEX(Matches!$H$2:$H$201,MATCH($A1374&amp;"-5",Matches!$J$2:$J$201,0)),3,2))))),""))</f>
        <v/>
      </c>
      <c r="AC1374" s="12" t="str">
        <f aca="false">IF(OR($B1374="",N1374="",O1374=""),"",IFERROR(IF(OR(INDEX(Matches!$I$2:$I$201,MATCH($A1374&amp;"-6",Matches!$J$2:$J$201,0))="Void",INDEX(Matches!$G$2:$G$201,MATCH($A1374&amp;"-6",Matches!$J$2:$J$201,0))="",INDEX(Matches!$H$2:$H$201,MATCH($A1374&amp;"-6",Matches!$J$2:$J$201,0))=""),"",IF(AND($C1374&lt;&gt;"",INDEX(Matches!$F$2:$F$201,MATCH($A1374&amp;"-6",Matches!$J$2:$J$201,0))&lt;&gt;"",$C1374&gt;=INDEX(Matches!$F$2:$F$201,MATCH($A1374&amp;"-6",Matches!$J$2:$J$201,0))),"",IF(AND(N1374=INDEX(Matches!$G$2:$G$201,MATCH($A1374&amp;"-6",Matches!$J$2:$J$201,0)),O1374=INDEX(Matches!$H$2:$H$201,MATCH($A1374&amp;"-6",Matches!$J$2:$J$201,0))),5,IF(SIGN(N1374-O1374)&lt;&gt;SIGN(INDEX(Matches!$G$2:$G$201,MATCH($A1374&amp;"-6",Matches!$J$2:$J$201,0))-INDEX(Matches!$H$2:$H$201,MATCH($A1374&amp;"-6",Matches!$J$2:$J$201,0))),0,IF(N1374-O1374=INDEX(Matches!$G$2:$G$201,MATCH($A1374&amp;"-6",Matches!$J$2:$J$201,0))-INDEX(Matches!$H$2:$H$201,MATCH($A1374&amp;"-6",Matches!$J$2:$J$201,0)),3,2))))),""))</f>
        <v/>
      </c>
      <c r="AD1374" s="12" t="str">
        <f aca="false">IF(OR($B1374="",P1374="",Q1374=""),"",IFERROR(IF(OR(INDEX(Matches!$I$2:$I$201,MATCH($A1374&amp;"-7",Matches!$J$2:$J$201,0))="Void",INDEX(Matches!$G$2:$G$201,MATCH($A1374&amp;"-7",Matches!$J$2:$J$201,0))="",INDEX(Matches!$H$2:$H$201,MATCH($A1374&amp;"-7",Matches!$J$2:$J$201,0))=""),"",IF(AND($C1374&lt;&gt;"",INDEX(Matches!$F$2:$F$201,MATCH($A1374&amp;"-7",Matches!$J$2:$J$201,0))&lt;&gt;"",$C1374&gt;=INDEX(Matches!$F$2:$F$201,MATCH($A1374&amp;"-7",Matches!$J$2:$J$201,0))),"",IF(AND(P1374=INDEX(Matches!$G$2:$G$201,MATCH($A1374&amp;"-7",Matches!$J$2:$J$201,0)),Q1374=INDEX(Matches!$H$2:$H$201,MATCH($A1374&amp;"-7",Matches!$J$2:$J$201,0))),5,IF(SIGN(P1374-Q1374)&lt;&gt;SIGN(INDEX(Matches!$G$2:$G$201,MATCH($A1374&amp;"-7",Matches!$J$2:$J$201,0))-INDEX(Matches!$H$2:$H$201,MATCH($A1374&amp;"-7",Matches!$J$2:$J$201,0))),0,IF(P1374-Q1374=INDEX(Matches!$G$2:$G$201,MATCH($A1374&amp;"-7",Matches!$J$2:$J$201,0))-INDEX(Matches!$H$2:$H$201,MATCH($A1374&amp;"-7",Matches!$J$2:$J$201,0)),3,2))))),""))</f>
        <v/>
      </c>
      <c r="AE1374" s="12" t="str">
        <f aca="false">IF(OR($B1374="",R1374="",S1374=""),"",IFERROR(IF(OR(INDEX(Matches!$I$2:$I$201,MATCH($A1374&amp;"-8",Matches!$J$2:$J$201,0))="Void",INDEX(Matches!$G$2:$G$201,MATCH($A1374&amp;"-8",Matches!$J$2:$J$201,0))="",INDEX(Matches!$H$2:$H$201,MATCH($A1374&amp;"-8",Matches!$J$2:$J$201,0))=""),"",IF(AND($C1374&lt;&gt;"",INDEX(Matches!$F$2:$F$201,MATCH($A1374&amp;"-8",Matches!$J$2:$J$201,0))&lt;&gt;"",$C1374&gt;=INDEX(Matches!$F$2:$F$201,MATCH($A1374&amp;"-8",Matches!$J$2:$J$201,0))),"",IF(AND(R1374=INDEX(Matches!$G$2:$G$201,MATCH($A1374&amp;"-8",Matches!$J$2:$J$201,0)),S1374=INDEX(Matches!$H$2:$H$201,MATCH($A1374&amp;"-8",Matches!$J$2:$J$201,0))),5,IF(SIGN(R1374-S1374)&lt;&gt;SIGN(INDEX(Matches!$G$2:$G$201,MATCH($A1374&amp;"-8",Matches!$J$2:$J$201,0))-INDEX(Matches!$H$2:$H$201,MATCH($A1374&amp;"-8",Matches!$J$2:$J$201,0))),0,IF(R1374-S1374=INDEX(Matches!$G$2:$G$201,MATCH($A1374&amp;"-8",Matches!$J$2:$J$201,0))-INDEX(Matches!$H$2:$H$201,MATCH($A1374&amp;"-8",Matches!$J$2:$J$201,0)),3,2))))),""))</f>
        <v/>
      </c>
      <c r="AF1374" s="12" t="str">
        <f aca="false">IF(OR($B1374="",T1374="",U1374=""),"",IFERROR(IF(OR(INDEX(Matches!$I$2:$I$201,MATCH($A1374&amp;"-9",Matches!$J$2:$J$201,0))="Void",INDEX(Matches!$G$2:$G$201,MATCH($A1374&amp;"-9",Matches!$J$2:$J$201,0))="",INDEX(Matches!$H$2:$H$201,MATCH($A1374&amp;"-9",Matches!$J$2:$J$201,0))=""),"",IF(AND($C1374&lt;&gt;"",INDEX(Matches!$F$2:$F$201,MATCH($A1374&amp;"-9",Matches!$J$2:$J$201,0))&lt;&gt;"",$C1374&gt;=INDEX(Matches!$F$2:$F$201,MATCH($A1374&amp;"-9",Matches!$J$2:$J$201,0))),"",IF(AND(T1374=INDEX(Matches!$G$2:$G$201,MATCH($A1374&amp;"-9",Matches!$J$2:$J$201,0)),U1374=INDEX(Matches!$H$2:$H$201,MATCH($A1374&amp;"-9",Matches!$J$2:$J$201,0))),5,IF(SIGN(T1374-U1374)&lt;&gt;SIGN(INDEX(Matches!$G$2:$G$201,MATCH($A1374&amp;"-9",Matches!$J$2:$J$201,0))-INDEX(Matches!$H$2:$H$201,MATCH($A1374&amp;"-9",Matches!$J$2:$J$201,0))),0,IF(T1374-U1374=INDEX(Matches!$G$2:$G$201,MATCH($A1374&amp;"-9",Matches!$J$2:$J$201,0))-INDEX(Matches!$H$2:$H$201,MATCH($A1374&amp;"-9",Matches!$J$2:$J$201,0)),3,2))))),""))</f>
        <v/>
      </c>
      <c r="AG1374" s="12" t="str">
        <f aca="false">IF(OR($B1374="",V1374="",W1374=""),"",IFERROR(IF(OR(INDEX(Matches!$I$2:$I$201,MATCH($A1374&amp;"-10",Matches!$J$2:$J$201,0))="Void",INDEX(Matches!$G$2:$G$201,MATCH($A1374&amp;"-10",Matches!$J$2:$J$201,0))="",INDEX(Matches!$H$2:$H$201,MATCH($A1374&amp;"-10",Matches!$J$2:$J$201,0))=""),"",IF(AND($C1374&lt;&gt;"",INDEX(Matches!$F$2:$F$201,MATCH($A1374&amp;"-10",Matches!$J$2:$J$201,0))&lt;&gt;"",$C1374&gt;=INDEX(Matches!$F$2:$F$201,MATCH($A1374&amp;"-10",Matches!$J$2:$J$201,0))),"",IF(AND(V1374=INDEX(Matches!$G$2:$G$201,MATCH($A1374&amp;"-10",Matches!$J$2:$J$201,0)),W1374=INDEX(Matches!$H$2:$H$201,MATCH($A1374&amp;"-10",Matches!$J$2:$J$201,0))),5,IF(SIGN(V1374-W1374)&lt;&gt;SIGN(INDEX(Matches!$G$2:$G$201,MATCH($A1374&amp;"-10",Matches!$J$2:$J$201,0))-INDEX(Matches!$H$2:$H$201,MATCH($A1374&amp;"-10",Matches!$J$2:$J$201,0))),0,IF(V1374-W1374=INDEX(Matches!$G$2:$G$201,MATCH($A1374&amp;"-10",Matches!$J$2:$J$201,0))-INDEX(Matches!$H$2:$H$201,MATCH($A1374&amp;"-10",Matches!$J$2:$J$201,0)),3,2))))),""))</f>
        <v/>
      </c>
      <c r="AH1374" s="13" t="str">
        <f aca="false">IF($B1374="","",SUM(X1374:AG1374))</f>
        <v/>
      </c>
      <c r="AI1374" s="12" t="str">
        <f aca="false">IF($B1374="","",COUNTIF(X1374:AG1374,5))</f>
        <v/>
      </c>
      <c r="AJ1374" s="12" t="str">
        <f aca="false">IF($B1374="","",COUNTIF(X1374:AG1374,"&gt;=2"))</f>
        <v/>
      </c>
      <c r="AK1374" s="12" t="str">
        <f aca="false">IF($B1374="","",COUNT(X1374:AG1374))</f>
        <v/>
      </c>
    </row>
    <row r="1375" customFormat="false" ht="15" hidden="false" customHeight="false" outlineLevel="0" collapsed="false">
      <c r="A1375" s="7"/>
      <c r="B1375" s="7"/>
      <c r="C1375" s="11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12" t="str">
        <f aca="false">IF(OR($B1375="",D1375="",E1375=""),"",IFERROR(IF(OR(INDEX(Matches!$I$2:$I$201,MATCH($A1375&amp;"-1",Matches!$J$2:$J$201,0))="Void",INDEX(Matches!$G$2:$G$201,MATCH($A1375&amp;"-1",Matches!$J$2:$J$201,0))="",INDEX(Matches!$H$2:$H$201,MATCH($A1375&amp;"-1",Matches!$J$2:$J$201,0))=""),"",IF(AND($C1375&lt;&gt;"",INDEX(Matches!$F$2:$F$201,MATCH($A1375&amp;"-1",Matches!$J$2:$J$201,0))&lt;&gt;"",$C1375&gt;=INDEX(Matches!$F$2:$F$201,MATCH($A1375&amp;"-1",Matches!$J$2:$J$201,0))),"",IF(AND(D1375=INDEX(Matches!$G$2:$G$201,MATCH($A1375&amp;"-1",Matches!$J$2:$J$201,0)),E1375=INDEX(Matches!$H$2:$H$201,MATCH($A1375&amp;"-1",Matches!$J$2:$J$201,0))),5,IF(SIGN(D1375-E1375)&lt;&gt;SIGN(INDEX(Matches!$G$2:$G$201,MATCH($A1375&amp;"-1",Matches!$J$2:$J$201,0))-INDEX(Matches!$H$2:$H$201,MATCH($A1375&amp;"-1",Matches!$J$2:$J$201,0))),0,IF(D1375-E1375=INDEX(Matches!$G$2:$G$201,MATCH($A1375&amp;"-1",Matches!$J$2:$J$201,0))-INDEX(Matches!$H$2:$H$201,MATCH($A1375&amp;"-1",Matches!$J$2:$J$201,0)),3,2))))),""))</f>
        <v/>
      </c>
      <c r="Y1375" s="12" t="str">
        <f aca="false">IF(OR($B1375="",F1375="",G1375=""),"",IFERROR(IF(OR(INDEX(Matches!$I$2:$I$201,MATCH($A1375&amp;"-2",Matches!$J$2:$J$201,0))="Void",INDEX(Matches!$G$2:$G$201,MATCH($A1375&amp;"-2",Matches!$J$2:$J$201,0))="",INDEX(Matches!$H$2:$H$201,MATCH($A1375&amp;"-2",Matches!$J$2:$J$201,0))=""),"",IF(AND($C1375&lt;&gt;"",INDEX(Matches!$F$2:$F$201,MATCH($A1375&amp;"-2",Matches!$J$2:$J$201,0))&lt;&gt;"",$C1375&gt;=INDEX(Matches!$F$2:$F$201,MATCH($A1375&amp;"-2",Matches!$J$2:$J$201,0))),"",IF(AND(F1375=INDEX(Matches!$G$2:$G$201,MATCH($A1375&amp;"-2",Matches!$J$2:$J$201,0)),G1375=INDEX(Matches!$H$2:$H$201,MATCH($A1375&amp;"-2",Matches!$J$2:$J$201,0))),5,IF(SIGN(F1375-G1375)&lt;&gt;SIGN(INDEX(Matches!$G$2:$G$201,MATCH($A1375&amp;"-2",Matches!$J$2:$J$201,0))-INDEX(Matches!$H$2:$H$201,MATCH($A1375&amp;"-2",Matches!$J$2:$J$201,0))),0,IF(F1375-G1375=INDEX(Matches!$G$2:$G$201,MATCH($A1375&amp;"-2",Matches!$J$2:$J$201,0))-INDEX(Matches!$H$2:$H$201,MATCH($A1375&amp;"-2",Matches!$J$2:$J$201,0)),3,2))))),""))</f>
        <v/>
      </c>
      <c r="Z1375" s="12" t="str">
        <f aca="false">IF(OR($B1375="",H1375="",I1375=""),"",IFERROR(IF(OR(INDEX(Matches!$I$2:$I$201,MATCH($A1375&amp;"-3",Matches!$J$2:$J$201,0))="Void",INDEX(Matches!$G$2:$G$201,MATCH($A1375&amp;"-3",Matches!$J$2:$J$201,0))="",INDEX(Matches!$H$2:$H$201,MATCH($A1375&amp;"-3",Matches!$J$2:$J$201,0))=""),"",IF(AND($C1375&lt;&gt;"",INDEX(Matches!$F$2:$F$201,MATCH($A1375&amp;"-3",Matches!$J$2:$J$201,0))&lt;&gt;"",$C1375&gt;=INDEX(Matches!$F$2:$F$201,MATCH($A1375&amp;"-3",Matches!$J$2:$J$201,0))),"",IF(AND(H1375=INDEX(Matches!$G$2:$G$201,MATCH($A1375&amp;"-3",Matches!$J$2:$J$201,0)),I1375=INDEX(Matches!$H$2:$H$201,MATCH($A1375&amp;"-3",Matches!$J$2:$J$201,0))),5,IF(SIGN(H1375-I1375)&lt;&gt;SIGN(INDEX(Matches!$G$2:$G$201,MATCH($A1375&amp;"-3",Matches!$J$2:$J$201,0))-INDEX(Matches!$H$2:$H$201,MATCH($A1375&amp;"-3",Matches!$J$2:$J$201,0))),0,IF(H1375-I1375=INDEX(Matches!$G$2:$G$201,MATCH($A1375&amp;"-3",Matches!$J$2:$J$201,0))-INDEX(Matches!$H$2:$H$201,MATCH($A1375&amp;"-3",Matches!$J$2:$J$201,0)),3,2))))),""))</f>
        <v/>
      </c>
      <c r="AA1375" s="12" t="str">
        <f aca="false">IF(OR($B1375="",J1375="",K1375=""),"",IFERROR(IF(OR(INDEX(Matches!$I$2:$I$201,MATCH($A1375&amp;"-4",Matches!$J$2:$J$201,0))="Void",INDEX(Matches!$G$2:$G$201,MATCH($A1375&amp;"-4",Matches!$J$2:$J$201,0))="",INDEX(Matches!$H$2:$H$201,MATCH($A1375&amp;"-4",Matches!$J$2:$J$201,0))=""),"",IF(AND($C1375&lt;&gt;"",INDEX(Matches!$F$2:$F$201,MATCH($A1375&amp;"-4",Matches!$J$2:$J$201,0))&lt;&gt;"",$C1375&gt;=INDEX(Matches!$F$2:$F$201,MATCH($A1375&amp;"-4",Matches!$J$2:$J$201,0))),"",IF(AND(J1375=INDEX(Matches!$G$2:$G$201,MATCH($A1375&amp;"-4",Matches!$J$2:$J$201,0)),K1375=INDEX(Matches!$H$2:$H$201,MATCH($A1375&amp;"-4",Matches!$J$2:$J$201,0))),5,IF(SIGN(J1375-K1375)&lt;&gt;SIGN(INDEX(Matches!$G$2:$G$201,MATCH($A1375&amp;"-4",Matches!$J$2:$J$201,0))-INDEX(Matches!$H$2:$H$201,MATCH($A1375&amp;"-4",Matches!$J$2:$J$201,0))),0,IF(J1375-K1375=INDEX(Matches!$G$2:$G$201,MATCH($A1375&amp;"-4",Matches!$J$2:$J$201,0))-INDEX(Matches!$H$2:$H$201,MATCH($A1375&amp;"-4",Matches!$J$2:$J$201,0)),3,2))))),""))</f>
        <v/>
      </c>
      <c r="AB1375" s="12" t="str">
        <f aca="false">IF(OR($B1375="",L1375="",M1375=""),"",IFERROR(IF(OR(INDEX(Matches!$I$2:$I$201,MATCH($A1375&amp;"-5",Matches!$J$2:$J$201,0))="Void",INDEX(Matches!$G$2:$G$201,MATCH($A1375&amp;"-5",Matches!$J$2:$J$201,0))="",INDEX(Matches!$H$2:$H$201,MATCH($A1375&amp;"-5",Matches!$J$2:$J$201,0))=""),"",IF(AND($C1375&lt;&gt;"",INDEX(Matches!$F$2:$F$201,MATCH($A1375&amp;"-5",Matches!$J$2:$J$201,0))&lt;&gt;"",$C1375&gt;=INDEX(Matches!$F$2:$F$201,MATCH($A1375&amp;"-5",Matches!$J$2:$J$201,0))),"",IF(AND(L1375=INDEX(Matches!$G$2:$G$201,MATCH($A1375&amp;"-5",Matches!$J$2:$J$201,0)),M1375=INDEX(Matches!$H$2:$H$201,MATCH($A1375&amp;"-5",Matches!$J$2:$J$201,0))),5,IF(SIGN(L1375-M1375)&lt;&gt;SIGN(INDEX(Matches!$G$2:$G$201,MATCH($A1375&amp;"-5",Matches!$J$2:$J$201,0))-INDEX(Matches!$H$2:$H$201,MATCH($A1375&amp;"-5",Matches!$J$2:$J$201,0))),0,IF(L1375-M1375=INDEX(Matches!$G$2:$G$201,MATCH($A1375&amp;"-5",Matches!$J$2:$J$201,0))-INDEX(Matches!$H$2:$H$201,MATCH($A1375&amp;"-5",Matches!$J$2:$J$201,0)),3,2))))),""))</f>
        <v/>
      </c>
      <c r="AC1375" s="12" t="str">
        <f aca="false">IF(OR($B1375="",N1375="",O1375=""),"",IFERROR(IF(OR(INDEX(Matches!$I$2:$I$201,MATCH($A1375&amp;"-6",Matches!$J$2:$J$201,0))="Void",INDEX(Matches!$G$2:$G$201,MATCH($A1375&amp;"-6",Matches!$J$2:$J$201,0))="",INDEX(Matches!$H$2:$H$201,MATCH($A1375&amp;"-6",Matches!$J$2:$J$201,0))=""),"",IF(AND($C1375&lt;&gt;"",INDEX(Matches!$F$2:$F$201,MATCH($A1375&amp;"-6",Matches!$J$2:$J$201,0))&lt;&gt;"",$C1375&gt;=INDEX(Matches!$F$2:$F$201,MATCH($A1375&amp;"-6",Matches!$J$2:$J$201,0))),"",IF(AND(N1375=INDEX(Matches!$G$2:$G$201,MATCH($A1375&amp;"-6",Matches!$J$2:$J$201,0)),O1375=INDEX(Matches!$H$2:$H$201,MATCH($A1375&amp;"-6",Matches!$J$2:$J$201,0))),5,IF(SIGN(N1375-O1375)&lt;&gt;SIGN(INDEX(Matches!$G$2:$G$201,MATCH($A1375&amp;"-6",Matches!$J$2:$J$201,0))-INDEX(Matches!$H$2:$H$201,MATCH($A1375&amp;"-6",Matches!$J$2:$J$201,0))),0,IF(N1375-O1375=INDEX(Matches!$G$2:$G$201,MATCH($A1375&amp;"-6",Matches!$J$2:$J$201,0))-INDEX(Matches!$H$2:$H$201,MATCH($A1375&amp;"-6",Matches!$J$2:$J$201,0)),3,2))))),""))</f>
        <v/>
      </c>
      <c r="AD1375" s="12" t="str">
        <f aca="false">IF(OR($B1375="",P1375="",Q1375=""),"",IFERROR(IF(OR(INDEX(Matches!$I$2:$I$201,MATCH($A1375&amp;"-7",Matches!$J$2:$J$201,0))="Void",INDEX(Matches!$G$2:$G$201,MATCH($A1375&amp;"-7",Matches!$J$2:$J$201,0))="",INDEX(Matches!$H$2:$H$201,MATCH($A1375&amp;"-7",Matches!$J$2:$J$201,0))=""),"",IF(AND($C1375&lt;&gt;"",INDEX(Matches!$F$2:$F$201,MATCH($A1375&amp;"-7",Matches!$J$2:$J$201,0))&lt;&gt;"",$C1375&gt;=INDEX(Matches!$F$2:$F$201,MATCH($A1375&amp;"-7",Matches!$J$2:$J$201,0))),"",IF(AND(P1375=INDEX(Matches!$G$2:$G$201,MATCH($A1375&amp;"-7",Matches!$J$2:$J$201,0)),Q1375=INDEX(Matches!$H$2:$H$201,MATCH($A1375&amp;"-7",Matches!$J$2:$J$201,0))),5,IF(SIGN(P1375-Q1375)&lt;&gt;SIGN(INDEX(Matches!$G$2:$G$201,MATCH($A1375&amp;"-7",Matches!$J$2:$J$201,0))-INDEX(Matches!$H$2:$H$201,MATCH($A1375&amp;"-7",Matches!$J$2:$J$201,0))),0,IF(P1375-Q1375=INDEX(Matches!$G$2:$G$201,MATCH($A1375&amp;"-7",Matches!$J$2:$J$201,0))-INDEX(Matches!$H$2:$H$201,MATCH($A1375&amp;"-7",Matches!$J$2:$J$201,0)),3,2))))),""))</f>
        <v/>
      </c>
      <c r="AE1375" s="12" t="str">
        <f aca="false">IF(OR($B1375="",R1375="",S1375=""),"",IFERROR(IF(OR(INDEX(Matches!$I$2:$I$201,MATCH($A1375&amp;"-8",Matches!$J$2:$J$201,0))="Void",INDEX(Matches!$G$2:$G$201,MATCH($A1375&amp;"-8",Matches!$J$2:$J$201,0))="",INDEX(Matches!$H$2:$H$201,MATCH($A1375&amp;"-8",Matches!$J$2:$J$201,0))=""),"",IF(AND($C1375&lt;&gt;"",INDEX(Matches!$F$2:$F$201,MATCH($A1375&amp;"-8",Matches!$J$2:$J$201,0))&lt;&gt;"",$C1375&gt;=INDEX(Matches!$F$2:$F$201,MATCH($A1375&amp;"-8",Matches!$J$2:$J$201,0))),"",IF(AND(R1375=INDEX(Matches!$G$2:$G$201,MATCH($A1375&amp;"-8",Matches!$J$2:$J$201,0)),S1375=INDEX(Matches!$H$2:$H$201,MATCH($A1375&amp;"-8",Matches!$J$2:$J$201,0))),5,IF(SIGN(R1375-S1375)&lt;&gt;SIGN(INDEX(Matches!$G$2:$G$201,MATCH($A1375&amp;"-8",Matches!$J$2:$J$201,0))-INDEX(Matches!$H$2:$H$201,MATCH($A1375&amp;"-8",Matches!$J$2:$J$201,0))),0,IF(R1375-S1375=INDEX(Matches!$G$2:$G$201,MATCH($A1375&amp;"-8",Matches!$J$2:$J$201,0))-INDEX(Matches!$H$2:$H$201,MATCH($A1375&amp;"-8",Matches!$J$2:$J$201,0)),3,2))))),""))</f>
        <v/>
      </c>
      <c r="AF1375" s="12" t="str">
        <f aca="false">IF(OR($B1375="",T1375="",U1375=""),"",IFERROR(IF(OR(INDEX(Matches!$I$2:$I$201,MATCH($A1375&amp;"-9",Matches!$J$2:$J$201,0))="Void",INDEX(Matches!$G$2:$G$201,MATCH($A1375&amp;"-9",Matches!$J$2:$J$201,0))="",INDEX(Matches!$H$2:$H$201,MATCH($A1375&amp;"-9",Matches!$J$2:$J$201,0))=""),"",IF(AND($C1375&lt;&gt;"",INDEX(Matches!$F$2:$F$201,MATCH($A1375&amp;"-9",Matches!$J$2:$J$201,0))&lt;&gt;"",$C1375&gt;=INDEX(Matches!$F$2:$F$201,MATCH($A1375&amp;"-9",Matches!$J$2:$J$201,0))),"",IF(AND(T1375=INDEX(Matches!$G$2:$G$201,MATCH($A1375&amp;"-9",Matches!$J$2:$J$201,0)),U1375=INDEX(Matches!$H$2:$H$201,MATCH($A1375&amp;"-9",Matches!$J$2:$J$201,0))),5,IF(SIGN(T1375-U1375)&lt;&gt;SIGN(INDEX(Matches!$G$2:$G$201,MATCH($A1375&amp;"-9",Matches!$J$2:$J$201,0))-INDEX(Matches!$H$2:$H$201,MATCH($A1375&amp;"-9",Matches!$J$2:$J$201,0))),0,IF(T1375-U1375=INDEX(Matches!$G$2:$G$201,MATCH($A1375&amp;"-9",Matches!$J$2:$J$201,0))-INDEX(Matches!$H$2:$H$201,MATCH($A1375&amp;"-9",Matches!$J$2:$J$201,0)),3,2))))),""))</f>
        <v/>
      </c>
      <c r="AG1375" s="12" t="str">
        <f aca="false">IF(OR($B1375="",V1375="",W1375=""),"",IFERROR(IF(OR(INDEX(Matches!$I$2:$I$201,MATCH($A1375&amp;"-10",Matches!$J$2:$J$201,0))="Void",INDEX(Matches!$G$2:$G$201,MATCH($A1375&amp;"-10",Matches!$J$2:$J$201,0))="",INDEX(Matches!$H$2:$H$201,MATCH($A1375&amp;"-10",Matches!$J$2:$J$201,0))=""),"",IF(AND($C1375&lt;&gt;"",INDEX(Matches!$F$2:$F$201,MATCH($A1375&amp;"-10",Matches!$J$2:$J$201,0))&lt;&gt;"",$C1375&gt;=INDEX(Matches!$F$2:$F$201,MATCH($A1375&amp;"-10",Matches!$J$2:$J$201,0))),"",IF(AND(V1375=INDEX(Matches!$G$2:$G$201,MATCH($A1375&amp;"-10",Matches!$J$2:$J$201,0)),W1375=INDEX(Matches!$H$2:$H$201,MATCH($A1375&amp;"-10",Matches!$J$2:$J$201,0))),5,IF(SIGN(V1375-W1375)&lt;&gt;SIGN(INDEX(Matches!$G$2:$G$201,MATCH($A1375&amp;"-10",Matches!$J$2:$J$201,0))-INDEX(Matches!$H$2:$H$201,MATCH($A1375&amp;"-10",Matches!$J$2:$J$201,0))),0,IF(V1375-W1375=INDEX(Matches!$G$2:$G$201,MATCH($A1375&amp;"-10",Matches!$J$2:$J$201,0))-INDEX(Matches!$H$2:$H$201,MATCH($A1375&amp;"-10",Matches!$J$2:$J$201,0)),3,2))))),""))</f>
        <v/>
      </c>
      <c r="AH1375" s="13" t="str">
        <f aca="false">IF($B1375="","",SUM(X1375:AG1375))</f>
        <v/>
      </c>
      <c r="AI1375" s="12" t="str">
        <f aca="false">IF($B1375="","",COUNTIF(X1375:AG1375,5))</f>
        <v/>
      </c>
      <c r="AJ1375" s="12" t="str">
        <f aca="false">IF($B1375="","",COUNTIF(X1375:AG1375,"&gt;=2"))</f>
        <v/>
      </c>
      <c r="AK1375" s="12" t="str">
        <f aca="false">IF($B1375="","",COUNT(X1375:AG1375))</f>
        <v/>
      </c>
    </row>
    <row r="1376" customFormat="false" ht="15" hidden="false" customHeight="false" outlineLevel="0" collapsed="false">
      <c r="A1376" s="7"/>
      <c r="B1376" s="7"/>
      <c r="C1376" s="11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12" t="str">
        <f aca="false">IF(OR($B1376="",D1376="",E1376=""),"",IFERROR(IF(OR(INDEX(Matches!$I$2:$I$201,MATCH($A1376&amp;"-1",Matches!$J$2:$J$201,0))="Void",INDEX(Matches!$G$2:$G$201,MATCH($A1376&amp;"-1",Matches!$J$2:$J$201,0))="",INDEX(Matches!$H$2:$H$201,MATCH($A1376&amp;"-1",Matches!$J$2:$J$201,0))=""),"",IF(AND($C1376&lt;&gt;"",INDEX(Matches!$F$2:$F$201,MATCH($A1376&amp;"-1",Matches!$J$2:$J$201,0))&lt;&gt;"",$C1376&gt;=INDEX(Matches!$F$2:$F$201,MATCH($A1376&amp;"-1",Matches!$J$2:$J$201,0))),"",IF(AND(D1376=INDEX(Matches!$G$2:$G$201,MATCH($A1376&amp;"-1",Matches!$J$2:$J$201,0)),E1376=INDEX(Matches!$H$2:$H$201,MATCH($A1376&amp;"-1",Matches!$J$2:$J$201,0))),5,IF(SIGN(D1376-E1376)&lt;&gt;SIGN(INDEX(Matches!$G$2:$G$201,MATCH($A1376&amp;"-1",Matches!$J$2:$J$201,0))-INDEX(Matches!$H$2:$H$201,MATCH($A1376&amp;"-1",Matches!$J$2:$J$201,0))),0,IF(D1376-E1376=INDEX(Matches!$G$2:$G$201,MATCH($A1376&amp;"-1",Matches!$J$2:$J$201,0))-INDEX(Matches!$H$2:$H$201,MATCH($A1376&amp;"-1",Matches!$J$2:$J$201,0)),3,2))))),""))</f>
        <v/>
      </c>
      <c r="Y1376" s="12" t="str">
        <f aca="false">IF(OR($B1376="",F1376="",G1376=""),"",IFERROR(IF(OR(INDEX(Matches!$I$2:$I$201,MATCH($A1376&amp;"-2",Matches!$J$2:$J$201,0))="Void",INDEX(Matches!$G$2:$G$201,MATCH($A1376&amp;"-2",Matches!$J$2:$J$201,0))="",INDEX(Matches!$H$2:$H$201,MATCH($A1376&amp;"-2",Matches!$J$2:$J$201,0))=""),"",IF(AND($C1376&lt;&gt;"",INDEX(Matches!$F$2:$F$201,MATCH($A1376&amp;"-2",Matches!$J$2:$J$201,0))&lt;&gt;"",$C1376&gt;=INDEX(Matches!$F$2:$F$201,MATCH($A1376&amp;"-2",Matches!$J$2:$J$201,0))),"",IF(AND(F1376=INDEX(Matches!$G$2:$G$201,MATCH($A1376&amp;"-2",Matches!$J$2:$J$201,0)),G1376=INDEX(Matches!$H$2:$H$201,MATCH($A1376&amp;"-2",Matches!$J$2:$J$201,0))),5,IF(SIGN(F1376-G1376)&lt;&gt;SIGN(INDEX(Matches!$G$2:$G$201,MATCH($A1376&amp;"-2",Matches!$J$2:$J$201,0))-INDEX(Matches!$H$2:$H$201,MATCH($A1376&amp;"-2",Matches!$J$2:$J$201,0))),0,IF(F1376-G1376=INDEX(Matches!$G$2:$G$201,MATCH($A1376&amp;"-2",Matches!$J$2:$J$201,0))-INDEX(Matches!$H$2:$H$201,MATCH($A1376&amp;"-2",Matches!$J$2:$J$201,0)),3,2))))),""))</f>
        <v/>
      </c>
      <c r="Z1376" s="12" t="str">
        <f aca="false">IF(OR($B1376="",H1376="",I1376=""),"",IFERROR(IF(OR(INDEX(Matches!$I$2:$I$201,MATCH($A1376&amp;"-3",Matches!$J$2:$J$201,0))="Void",INDEX(Matches!$G$2:$G$201,MATCH($A1376&amp;"-3",Matches!$J$2:$J$201,0))="",INDEX(Matches!$H$2:$H$201,MATCH($A1376&amp;"-3",Matches!$J$2:$J$201,0))=""),"",IF(AND($C1376&lt;&gt;"",INDEX(Matches!$F$2:$F$201,MATCH($A1376&amp;"-3",Matches!$J$2:$J$201,0))&lt;&gt;"",$C1376&gt;=INDEX(Matches!$F$2:$F$201,MATCH($A1376&amp;"-3",Matches!$J$2:$J$201,0))),"",IF(AND(H1376=INDEX(Matches!$G$2:$G$201,MATCH($A1376&amp;"-3",Matches!$J$2:$J$201,0)),I1376=INDEX(Matches!$H$2:$H$201,MATCH($A1376&amp;"-3",Matches!$J$2:$J$201,0))),5,IF(SIGN(H1376-I1376)&lt;&gt;SIGN(INDEX(Matches!$G$2:$G$201,MATCH($A1376&amp;"-3",Matches!$J$2:$J$201,0))-INDEX(Matches!$H$2:$H$201,MATCH($A1376&amp;"-3",Matches!$J$2:$J$201,0))),0,IF(H1376-I1376=INDEX(Matches!$G$2:$G$201,MATCH($A1376&amp;"-3",Matches!$J$2:$J$201,0))-INDEX(Matches!$H$2:$H$201,MATCH($A1376&amp;"-3",Matches!$J$2:$J$201,0)),3,2))))),""))</f>
        <v/>
      </c>
      <c r="AA1376" s="12" t="str">
        <f aca="false">IF(OR($B1376="",J1376="",K1376=""),"",IFERROR(IF(OR(INDEX(Matches!$I$2:$I$201,MATCH($A1376&amp;"-4",Matches!$J$2:$J$201,0))="Void",INDEX(Matches!$G$2:$G$201,MATCH($A1376&amp;"-4",Matches!$J$2:$J$201,0))="",INDEX(Matches!$H$2:$H$201,MATCH($A1376&amp;"-4",Matches!$J$2:$J$201,0))=""),"",IF(AND($C1376&lt;&gt;"",INDEX(Matches!$F$2:$F$201,MATCH($A1376&amp;"-4",Matches!$J$2:$J$201,0))&lt;&gt;"",$C1376&gt;=INDEX(Matches!$F$2:$F$201,MATCH($A1376&amp;"-4",Matches!$J$2:$J$201,0))),"",IF(AND(J1376=INDEX(Matches!$G$2:$G$201,MATCH($A1376&amp;"-4",Matches!$J$2:$J$201,0)),K1376=INDEX(Matches!$H$2:$H$201,MATCH($A1376&amp;"-4",Matches!$J$2:$J$201,0))),5,IF(SIGN(J1376-K1376)&lt;&gt;SIGN(INDEX(Matches!$G$2:$G$201,MATCH($A1376&amp;"-4",Matches!$J$2:$J$201,0))-INDEX(Matches!$H$2:$H$201,MATCH($A1376&amp;"-4",Matches!$J$2:$J$201,0))),0,IF(J1376-K1376=INDEX(Matches!$G$2:$G$201,MATCH($A1376&amp;"-4",Matches!$J$2:$J$201,0))-INDEX(Matches!$H$2:$H$201,MATCH($A1376&amp;"-4",Matches!$J$2:$J$201,0)),3,2))))),""))</f>
        <v/>
      </c>
      <c r="AB1376" s="12" t="str">
        <f aca="false">IF(OR($B1376="",L1376="",M1376=""),"",IFERROR(IF(OR(INDEX(Matches!$I$2:$I$201,MATCH($A1376&amp;"-5",Matches!$J$2:$J$201,0))="Void",INDEX(Matches!$G$2:$G$201,MATCH($A1376&amp;"-5",Matches!$J$2:$J$201,0))="",INDEX(Matches!$H$2:$H$201,MATCH($A1376&amp;"-5",Matches!$J$2:$J$201,0))=""),"",IF(AND($C1376&lt;&gt;"",INDEX(Matches!$F$2:$F$201,MATCH($A1376&amp;"-5",Matches!$J$2:$J$201,0))&lt;&gt;"",$C1376&gt;=INDEX(Matches!$F$2:$F$201,MATCH($A1376&amp;"-5",Matches!$J$2:$J$201,0))),"",IF(AND(L1376=INDEX(Matches!$G$2:$G$201,MATCH($A1376&amp;"-5",Matches!$J$2:$J$201,0)),M1376=INDEX(Matches!$H$2:$H$201,MATCH($A1376&amp;"-5",Matches!$J$2:$J$201,0))),5,IF(SIGN(L1376-M1376)&lt;&gt;SIGN(INDEX(Matches!$G$2:$G$201,MATCH($A1376&amp;"-5",Matches!$J$2:$J$201,0))-INDEX(Matches!$H$2:$H$201,MATCH($A1376&amp;"-5",Matches!$J$2:$J$201,0))),0,IF(L1376-M1376=INDEX(Matches!$G$2:$G$201,MATCH($A1376&amp;"-5",Matches!$J$2:$J$201,0))-INDEX(Matches!$H$2:$H$201,MATCH($A1376&amp;"-5",Matches!$J$2:$J$201,0)),3,2))))),""))</f>
        <v/>
      </c>
      <c r="AC1376" s="12" t="str">
        <f aca="false">IF(OR($B1376="",N1376="",O1376=""),"",IFERROR(IF(OR(INDEX(Matches!$I$2:$I$201,MATCH($A1376&amp;"-6",Matches!$J$2:$J$201,0))="Void",INDEX(Matches!$G$2:$G$201,MATCH($A1376&amp;"-6",Matches!$J$2:$J$201,0))="",INDEX(Matches!$H$2:$H$201,MATCH($A1376&amp;"-6",Matches!$J$2:$J$201,0))=""),"",IF(AND($C1376&lt;&gt;"",INDEX(Matches!$F$2:$F$201,MATCH($A1376&amp;"-6",Matches!$J$2:$J$201,0))&lt;&gt;"",$C1376&gt;=INDEX(Matches!$F$2:$F$201,MATCH($A1376&amp;"-6",Matches!$J$2:$J$201,0))),"",IF(AND(N1376=INDEX(Matches!$G$2:$G$201,MATCH($A1376&amp;"-6",Matches!$J$2:$J$201,0)),O1376=INDEX(Matches!$H$2:$H$201,MATCH($A1376&amp;"-6",Matches!$J$2:$J$201,0))),5,IF(SIGN(N1376-O1376)&lt;&gt;SIGN(INDEX(Matches!$G$2:$G$201,MATCH($A1376&amp;"-6",Matches!$J$2:$J$201,0))-INDEX(Matches!$H$2:$H$201,MATCH($A1376&amp;"-6",Matches!$J$2:$J$201,0))),0,IF(N1376-O1376=INDEX(Matches!$G$2:$G$201,MATCH($A1376&amp;"-6",Matches!$J$2:$J$201,0))-INDEX(Matches!$H$2:$H$201,MATCH($A1376&amp;"-6",Matches!$J$2:$J$201,0)),3,2))))),""))</f>
        <v/>
      </c>
      <c r="AD1376" s="12" t="str">
        <f aca="false">IF(OR($B1376="",P1376="",Q1376=""),"",IFERROR(IF(OR(INDEX(Matches!$I$2:$I$201,MATCH($A1376&amp;"-7",Matches!$J$2:$J$201,0))="Void",INDEX(Matches!$G$2:$G$201,MATCH($A1376&amp;"-7",Matches!$J$2:$J$201,0))="",INDEX(Matches!$H$2:$H$201,MATCH($A1376&amp;"-7",Matches!$J$2:$J$201,0))=""),"",IF(AND($C1376&lt;&gt;"",INDEX(Matches!$F$2:$F$201,MATCH($A1376&amp;"-7",Matches!$J$2:$J$201,0))&lt;&gt;"",$C1376&gt;=INDEX(Matches!$F$2:$F$201,MATCH($A1376&amp;"-7",Matches!$J$2:$J$201,0))),"",IF(AND(P1376=INDEX(Matches!$G$2:$G$201,MATCH($A1376&amp;"-7",Matches!$J$2:$J$201,0)),Q1376=INDEX(Matches!$H$2:$H$201,MATCH($A1376&amp;"-7",Matches!$J$2:$J$201,0))),5,IF(SIGN(P1376-Q1376)&lt;&gt;SIGN(INDEX(Matches!$G$2:$G$201,MATCH($A1376&amp;"-7",Matches!$J$2:$J$201,0))-INDEX(Matches!$H$2:$H$201,MATCH($A1376&amp;"-7",Matches!$J$2:$J$201,0))),0,IF(P1376-Q1376=INDEX(Matches!$G$2:$G$201,MATCH($A1376&amp;"-7",Matches!$J$2:$J$201,0))-INDEX(Matches!$H$2:$H$201,MATCH($A1376&amp;"-7",Matches!$J$2:$J$201,0)),3,2))))),""))</f>
        <v/>
      </c>
      <c r="AE1376" s="12" t="str">
        <f aca="false">IF(OR($B1376="",R1376="",S1376=""),"",IFERROR(IF(OR(INDEX(Matches!$I$2:$I$201,MATCH($A1376&amp;"-8",Matches!$J$2:$J$201,0))="Void",INDEX(Matches!$G$2:$G$201,MATCH($A1376&amp;"-8",Matches!$J$2:$J$201,0))="",INDEX(Matches!$H$2:$H$201,MATCH($A1376&amp;"-8",Matches!$J$2:$J$201,0))=""),"",IF(AND($C1376&lt;&gt;"",INDEX(Matches!$F$2:$F$201,MATCH($A1376&amp;"-8",Matches!$J$2:$J$201,0))&lt;&gt;"",$C1376&gt;=INDEX(Matches!$F$2:$F$201,MATCH($A1376&amp;"-8",Matches!$J$2:$J$201,0))),"",IF(AND(R1376=INDEX(Matches!$G$2:$G$201,MATCH($A1376&amp;"-8",Matches!$J$2:$J$201,0)),S1376=INDEX(Matches!$H$2:$H$201,MATCH($A1376&amp;"-8",Matches!$J$2:$J$201,0))),5,IF(SIGN(R1376-S1376)&lt;&gt;SIGN(INDEX(Matches!$G$2:$G$201,MATCH($A1376&amp;"-8",Matches!$J$2:$J$201,0))-INDEX(Matches!$H$2:$H$201,MATCH($A1376&amp;"-8",Matches!$J$2:$J$201,0))),0,IF(R1376-S1376=INDEX(Matches!$G$2:$G$201,MATCH($A1376&amp;"-8",Matches!$J$2:$J$201,0))-INDEX(Matches!$H$2:$H$201,MATCH($A1376&amp;"-8",Matches!$J$2:$J$201,0)),3,2))))),""))</f>
        <v/>
      </c>
      <c r="AF1376" s="12" t="str">
        <f aca="false">IF(OR($B1376="",T1376="",U1376=""),"",IFERROR(IF(OR(INDEX(Matches!$I$2:$I$201,MATCH($A1376&amp;"-9",Matches!$J$2:$J$201,0))="Void",INDEX(Matches!$G$2:$G$201,MATCH($A1376&amp;"-9",Matches!$J$2:$J$201,0))="",INDEX(Matches!$H$2:$H$201,MATCH($A1376&amp;"-9",Matches!$J$2:$J$201,0))=""),"",IF(AND($C1376&lt;&gt;"",INDEX(Matches!$F$2:$F$201,MATCH($A1376&amp;"-9",Matches!$J$2:$J$201,0))&lt;&gt;"",$C1376&gt;=INDEX(Matches!$F$2:$F$201,MATCH($A1376&amp;"-9",Matches!$J$2:$J$201,0))),"",IF(AND(T1376=INDEX(Matches!$G$2:$G$201,MATCH($A1376&amp;"-9",Matches!$J$2:$J$201,0)),U1376=INDEX(Matches!$H$2:$H$201,MATCH($A1376&amp;"-9",Matches!$J$2:$J$201,0))),5,IF(SIGN(T1376-U1376)&lt;&gt;SIGN(INDEX(Matches!$G$2:$G$201,MATCH($A1376&amp;"-9",Matches!$J$2:$J$201,0))-INDEX(Matches!$H$2:$H$201,MATCH($A1376&amp;"-9",Matches!$J$2:$J$201,0))),0,IF(T1376-U1376=INDEX(Matches!$G$2:$G$201,MATCH($A1376&amp;"-9",Matches!$J$2:$J$201,0))-INDEX(Matches!$H$2:$H$201,MATCH($A1376&amp;"-9",Matches!$J$2:$J$201,0)),3,2))))),""))</f>
        <v/>
      </c>
      <c r="AG1376" s="12" t="str">
        <f aca="false">IF(OR($B1376="",V1376="",W1376=""),"",IFERROR(IF(OR(INDEX(Matches!$I$2:$I$201,MATCH($A1376&amp;"-10",Matches!$J$2:$J$201,0))="Void",INDEX(Matches!$G$2:$G$201,MATCH($A1376&amp;"-10",Matches!$J$2:$J$201,0))="",INDEX(Matches!$H$2:$H$201,MATCH($A1376&amp;"-10",Matches!$J$2:$J$201,0))=""),"",IF(AND($C1376&lt;&gt;"",INDEX(Matches!$F$2:$F$201,MATCH($A1376&amp;"-10",Matches!$J$2:$J$201,0))&lt;&gt;"",$C1376&gt;=INDEX(Matches!$F$2:$F$201,MATCH($A1376&amp;"-10",Matches!$J$2:$J$201,0))),"",IF(AND(V1376=INDEX(Matches!$G$2:$G$201,MATCH($A1376&amp;"-10",Matches!$J$2:$J$201,0)),W1376=INDEX(Matches!$H$2:$H$201,MATCH($A1376&amp;"-10",Matches!$J$2:$J$201,0))),5,IF(SIGN(V1376-W1376)&lt;&gt;SIGN(INDEX(Matches!$G$2:$G$201,MATCH($A1376&amp;"-10",Matches!$J$2:$J$201,0))-INDEX(Matches!$H$2:$H$201,MATCH($A1376&amp;"-10",Matches!$J$2:$J$201,0))),0,IF(V1376-W1376=INDEX(Matches!$G$2:$G$201,MATCH($A1376&amp;"-10",Matches!$J$2:$J$201,0))-INDEX(Matches!$H$2:$H$201,MATCH($A1376&amp;"-10",Matches!$J$2:$J$201,0)),3,2))))),""))</f>
        <v/>
      </c>
      <c r="AH1376" s="13" t="str">
        <f aca="false">IF($B1376="","",SUM(X1376:AG1376))</f>
        <v/>
      </c>
      <c r="AI1376" s="12" t="str">
        <f aca="false">IF($B1376="","",COUNTIF(X1376:AG1376,5))</f>
        <v/>
      </c>
      <c r="AJ1376" s="12" t="str">
        <f aca="false">IF($B1376="","",COUNTIF(X1376:AG1376,"&gt;=2"))</f>
        <v/>
      </c>
      <c r="AK1376" s="12" t="str">
        <f aca="false">IF($B1376="","",COUNT(X1376:AG1376))</f>
        <v/>
      </c>
    </row>
    <row r="1377" customFormat="false" ht="15" hidden="false" customHeight="false" outlineLevel="0" collapsed="false">
      <c r="A1377" s="7"/>
      <c r="B1377" s="7"/>
      <c r="C1377" s="11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12" t="str">
        <f aca="false">IF(OR($B1377="",D1377="",E1377=""),"",IFERROR(IF(OR(INDEX(Matches!$I$2:$I$201,MATCH($A1377&amp;"-1",Matches!$J$2:$J$201,0))="Void",INDEX(Matches!$G$2:$G$201,MATCH($A1377&amp;"-1",Matches!$J$2:$J$201,0))="",INDEX(Matches!$H$2:$H$201,MATCH($A1377&amp;"-1",Matches!$J$2:$J$201,0))=""),"",IF(AND($C1377&lt;&gt;"",INDEX(Matches!$F$2:$F$201,MATCH($A1377&amp;"-1",Matches!$J$2:$J$201,0))&lt;&gt;"",$C1377&gt;=INDEX(Matches!$F$2:$F$201,MATCH($A1377&amp;"-1",Matches!$J$2:$J$201,0))),"",IF(AND(D1377=INDEX(Matches!$G$2:$G$201,MATCH($A1377&amp;"-1",Matches!$J$2:$J$201,0)),E1377=INDEX(Matches!$H$2:$H$201,MATCH($A1377&amp;"-1",Matches!$J$2:$J$201,0))),5,IF(SIGN(D1377-E1377)&lt;&gt;SIGN(INDEX(Matches!$G$2:$G$201,MATCH($A1377&amp;"-1",Matches!$J$2:$J$201,0))-INDEX(Matches!$H$2:$H$201,MATCH($A1377&amp;"-1",Matches!$J$2:$J$201,0))),0,IF(D1377-E1377=INDEX(Matches!$G$2:$G$201,MATCH($A1377&amp;"-1",Matches!$J$2:$J$201,0))-INDEX(Matches!$H$2:$H$201,MATCH($A1377&amp;"-1",Matches!$J$2:$J$201,0)),3,2))))),""))</f>
        <v/>
      </c>
      <c r="Y1377" s="12" t="str">
        <f aca="false">IF(OR($B1377="",F1377="",G1377=""),"",IFERROR(IF(OR(INDEX(Matches!$I$2:$I$201,MATCH($A1377&amp;"-2",Matches!$J$2:$J$201,0))="Void",INDEX(Matches!$G$2:$G$201,MATCH($A1377&amp;"-2",Matches!$J$2:$J$201,0))="",INDEX(Matches!$H$2:$H$201,MATCH($A1377&amp;"-2",Matches!$J$2:$J$201,0))=""),"",IF(AND($C1377&lt;&gt;"",INDEX(Matches!$F$2:$F$201,MATCH($A1377&amp;"-2",Matches!$J$2:$J$201,0))&lt;&gt;"",$C1377&gt;=INDEX(Matches!$F$2:$F$201,MATCH($A1377&amp;"-2",Matches!$J$2:$J$201,0))),"",IF(AND(F1377=INDEX(Matches!$G$2:$G$201,MATCH($A1377&amp;"-2",Matches!$J$2:$J$201,0)),G1377=INDEX(Matches!$H$2:$H$201,MATCH($A1377&amp;"-2",Matches!$J$2:$J$201,0))),5,IF(SIGN(F1377-G1377)&lt;&gt;SIGN(INDEX(Matches!$G$2:$G$201,MATCH($A1377&amp;"-2",Matches!$J$2:$J$201,0))-INDEX(Matches!$H$2:$H$201,MATCH($A1377&amp;"-2",Matches!$J$2:$J$201,0))),0,IF(F1377-G1377=INDEX(Matches!$G$2:$G$201,MATCH($A1377&amp;"-2",Matches!$J$2:$J$201,0))-INDEX(Matches!$H$2:$H$201,MATCH($A1377&amp;"-2",Matches!$J$2:$J$201,0)),3,2))))),""))</f>
        <v/>
      </c>
      <c r="Z1377" s="12" t="str">
        <f aca="false">IF(OR($B1377="",H1377="",I1377=""),"",IFERROR(IF(OR(INDEX(Matches!$I$2:$I$201,MATCH($A1377&amp;"-3",Matches!$J$2:$J$201,0))="Void",INDEX(Matches!$G$2:$G$201,MATCH($A1377&amp;"-3",Matches!$J$2:$J$201,0))="",INDEX(Matches!$H$2:$H$201,MATCH($A1377&amp;"-3",Matches!$J$2:$J$201,0))=""),"",IF(AND($C1377&lt;&gt;"",INDEX(Matches!$F$2:$F$201,MATCH($A1377&amp;"-3",Matches!$J$2:$J$201,0))&lt;&gt;"",$C1377&gt;=INDEX(Matches!$F$2:$F$201,MATCH($A1377&amp;"-3",Matches!$J$2:$J$201,0))),"",IF(AND(H1377=INDEX(Matches!$G$2:$G$201,MATCH($A1377&amp;"-3",Matches!$J$2:$J$201,0)),I1377=INDEX(Matches!$H$2:$H$201,MATCH($A1377&amp;"-3",Matches!$J$2:$J$201,0))),5,IF(SIGN(H1377-I1377)&lt;&gt;SIGN(INDEX(Matches!$G$2:$G$201,MATCH($A1377&amp;"-3",Matches!$J$2:$J$201,0))-INDEX(Matches!$H$2:$H$201,MATCH($A1377&amp;"-3",Matches!$J$2:$J$201,0))),0,IF(H1377-I1377=INDEX(Matches!$G$2:$G$201,MATCH($A1377&amp;"-3",Matches!$J$2:$J$201,0))-INDEX(Matches!$H$2:$H$201,MATCH($A1377&amp;"-3",Matches!$J$2:$J$201,0)),3,2))))),""))</f>
        <v/>
      </c>
      <c r="AA1377" s="12" t="str">
        <f aca="false">IF(OR($B1377="",J1377="",K1377=""),"",IFERROR(IF(OR(INDEX(Matches!$I$2:$I$201,MATCH($A1377&amp;"-4",Matches!$J$2:$J$201,0))="Void",INDEX(Matches!$G$2:$G$201,MATCH($A1377&amp;"-4",Matches!$J$2:$J$201,0))="",INDEX(Matches!$H$2:$H$201,MATCH($A1377&amp;"-4",Matches!$J$2:$J$201,0))=""),"",IF(AND($C1377&lt;&gt;"",INDEX(Matches!$F$2:$F$201,MATCH($A1377&amp;"-4",Matches!$J$2:$J$201,0))&lt;&gt;"",$C1377&gt;=INDEX(Matches!$F$2:$F$201,MATCH($A1377&amp;"-4",Matches!$J$2:$J$201,0))),"",IF(AND(J1377=INDEX(Matches!$G$2:$G$201,MATCH($A1377&amp;"-4",Matches!$J$2:$J$201,0)),K1377=INDEX(Matches!$H$2:$H$201,MATCH($A1377&amp;"-4",Matches!$J$2:$J$201,0))),5,IF(SIGN(J1377-K1377)&lt;&gt;SIGN(INDEX(Matches!$G$2:$G$201,MATCH($A1377&amp;"-4",Matches!$J$2:$J$201,0))-INDEX(Matches!$H$2:$H$201,MATCH($A1377&amp;"-4",Matches!$J$2:$J$201,0))),0,IF(J1377-K1377=INDEX(Matches!$G$2:$G$201,MATCH($A1377&amp;"-4",Matches!$J$2:$J$201,0))-INDEX(Matches!$H$2:$H$201,MATCH($A1377&amp;"-4",Matches!$J$2:$J$201,0)),3,2))))),""))</f>
        <v/>
      </c>
      <c r="AB1377" s="12" t="str">
        <f aca="false">IF(OR($B1377="",L1377="",M1377=""),"",IFERROR(IF(OR(INDEX(Matches!$I$2:$I$201,MATCH($A1377&amp;"-5",Matches!$J$2:$J$201,0))="Void",INDEX(Matches!$G$2:$G$201,MATCH($A1377&amp;"-5",Matches!$J$2:$J$201,0))="",INDEX(Matches!$H$2:$H$201,MATCH($A1377&amp;"-5",Matches!$J$2:$J$201,0))=""),"",IF(AND($C1377&lt;&gt;"",INDEX(Matches!$F$2:$F$201,MATCH($A1377&amp;"-5",Matches!$J$2:$J$201,0))&lt;&gt;"",$C1377&gt;=INDEX(Matches!$F$2:$F$201,MATCH($A1377&amp;"-5",Matches!$J$2:$J$201,0))),"",IF(AND(L1377=INDEX(Matches!$G$2:$G$201,MATCH($A1377&amp;"-5",Matches!$J$2:$J$201,0)),M1377=INDEX(Matches!$H$2:$H$201,MATCH($A1377&amp;"-5",Matches!$J$2:$J$201,0))),5,IF(SIGN(L1377-M1377)&lt;&gt;SIGN(INDEX(Matches!$G$2:$G$201,MATCH($A1377&amp;"-5",Matches!$J$2:$J$201,0))-INDEX(Matches!$H$2:$H$201,MATCH($A1377&amp;"-5",Matches!$J$2:$J$201,0))),0,IF(L1377-M1377=INDEX(Matches!$G$2:$G$201,MATCH($A1377&amp;"-5",Matches!$J$2:$J$201,0))-INDEX(Matches!$H$2:$H$201,MATCH($A1377&amp;"-5",Matches!$J$2:$J$201,0)),3,2))))),""))</f>
        <v/>
      </c>
      <c r="AC1377" s="12" t="str">
        <f aca="false">IF(OR($B1377="",N1377="",O1377=""),"",IFERROR(IF(OR(INDEX(Matches!$I$2:$I$201,MATCH($A1377&amp;"-6",Matches!$J$2:$J$201,0))="Void",INDEX(Matches!$G$2:$G$201,MATCH($A1377&amp;"-6",Matches!$J$2:$J$201,0))="",INDEX(Matches!$H$2:$H$201,MATCH($A1377&amp;"-6",Matches!$J$2:$J$201,0))=""),"",IF(AND($C1377&lt;&gt;"",INDEX(Matches!$F$2:$F$201,MATCH($A1377&amp;"-6",Matches!$J$2:$J$201,0))&lt;&gt;"",$C1377&gt;=INDEX(Matches!$F$2:$F$201,MATCH($A1377&amp;"-6",Matches!$J$2:$J$201,0))),"",IF(AND(N1377=INDEX(Matches!$G$2:$G$201,MATCH($A1377&amp;"-6",Matches!$J$2:$J$201,0)),O1377=INDEX(Matches!$H$2:$H$201,MATCH($A1377&amp;"-6",Matches!$J$2:$J$201,0))),5,IF(SIGN(N1377-O1377)&lt;&gt;SIGN(INDEX(Matches!$G$2:$G$201,MATCH($A1377&amp;"-6",Matches!$J$2:$J$201,0))-INDEX(Matches!$H$2:$H$201,MATCH($A1377&amp;"-6",Matches!$J$2:$J$201,0))),0,IF(N1377-O1377=INDEX(Matches!$G$2:$G$201,MATCH($A1377&amp;"-6",Matches!$J$2:$J$201,0))-INDEX(Matches!$H$2:$H$201,MATCH($A1377&amp;"-6",Matches!$J$2:$J$201,0)),3,2))))),""))</f>
        <v/>
      </c>
      <c r="AD1377" s="12" t="str">
        <f aca="false">IF(OR($B1377="",P1377="",Q1377=""),"",IFERROR(IF(OR(INDEX(Matches!$I$2:$I$201,MATCH($A1377&amp;"-7",Matches!$J$2:$J$201,0))="Void",INDEX(Matches!$G$2:$G$201,MATCH($A1377&amp;"-7",Matches!$J$2:$J$201,0))="",INDEX(Matches!$H$2:$H$201,MATCH($A1377&amp;"-7",Matches!$J$2:$J$201,0))=""),"",IF(AND($C1377&lt;&gt;"",INDEX(Matches!$F$2:$F$201,MATCH($A1377&amp;"-7",Matches!$J$2:$J$201,0))&lt;&gt;"",$C1377&gt;=INDEX(Matches!$F$2:$F$201,MATCH($A1377&amp;"-7",Matches!$J$2:$J$201,0))),"",IF(AND(P1377=INDEX(Matches!$G$2:$G$201,MATCH($A1377&amp;"-7",Matches!$J$2:$J$201,0)),Q1377=INDEX(Matches!$H$2:$H$201,MATCH($A1377&amp;"-7",Matches!$J$2:$J$201,0))),5,IF(SIGN(P1377-Q1377)&lt;&gt;SIGN(INDEX(Matches!$G$2:$G$201,MATCH($A1377&amp;"-7",Matches!$J$2:$J$201,0))-INDEX(Matches!$H$2:$H$201,MATCH($A1377&amp;"-7",Matches!$J$2:$J$201,0))),0,IF(P1377-Q1377=INDEX(Matches!$G$2:$G$201,MATCH($A1377&amp;"-7",Matches!$J$2:$J$201,0))-INDEX(Matches!$H$2:$H$201,MATCH($A1377&amp;"-7",Matches!$J$2:$J$201,0)),3,2))))),""))</f>
        <v/>
      </c>
      <c r="AE1377" s="12" t="str">
        <f aca="false">IF(OR($B1377="",R1377="",S1377=""),"",IFERROR(IF(OR(INDEX(Matches!$I$2:$I$201,MATCH($A1377&amp;"-8",Matches!$J$2:$J$201,0))="Void",INDEX(Matches!$G$2:$G$201,MATCH($A1377&amp;"-8",Matches!$J$2:$J$201,0))="",INDEX(Matches!$H$2:$H$201,MATCH($A1377&amp;"-8",Matches!$J$2:$J$201,0))=""),"",IF(AND($C1377&lt;&gt;"",INDEX(Matches!$F$2:$F$201,MATCH($A1377&amp;"-8",Matches!$J$2:$J$201,0))&lt;&gt;"",$C1377&gt;=INDEX(Matches!$F$2:$F$201,MATCH($A1377&amp;"-8",Matches!$J$2:$J$201,0))),"",IF(AND(R1377=INDEX(Matches!$G$2:$G$201,MATCH($A1377&amp;"-8",Matches!$J$2:$J$201,0)),S1377=INDEX(Matches!$H$2:$H$201,MATCH($A1377&amp;"-8",Matches!$J$2:$J$201,0))),5,IF(SIGN(R1377-S1377)&lt;&gt;SIGN(INDEX(Matches!$G$2:$G$201,MATCH($A1377&amp;"-8",Matches!$J$2:$J$201,0))-INDEX(Matches!$H$2:$H$201,MATCH($A1377&amp;"-8",Matches!$J$2:$J$201,0))),0,IF(R1377-S1377=INDEX(Matches!$G$2:$G$201,MATCH($A1377&amp;"-8",Matches!$J$2:$J$201,0))-INDEX(Matches!$H$2:$H$201,MATCH($A1377&amp;"-8",Matches!$J$2:$J$201,0)),3,2))))),""))</f>
        <v/>
      </c>
      <c r="AF1377" s="12" t="str">
        <f aca="false">IF(OR($B1377="",T1377="",U1377=""),"",IFERROR(IF(OR(INDEX(Matches!$I$2:$I$201,MATCH($A1377&amp;"-9",Matches!$J$2:$J$201,0))="Void",INDEX(Matches!$G$2:$G$201,MATCH($A1377&amp;"-9",Matches!$J$2:$J$201,0))="",INDEX(Matches!$H$2:$H$201,MATCH($A1377&amp;"-9",Matches!$J$2:$J$201,0))=""),"",IF(AND($C1377&lt;&gt;"",INDEX(Matches!$F$2:$F$201,MATCH($A1377&amp;"-9",Matches!$J$2:$J$201,0))&lt;&gt;"",$C1377&gt;=INDEX(Matches!$F$2:$F$201,MATCH($A1377&amp;"-9",Matches!$J$2:$J$201,0))),"",IF(AND(T1377=INDEX(Matches!$G$2:$G$201,MATCH($A1377&amp;"-9",Matches!$J$2:$J$201,0)),U1377=INDEX(Matches!$H$2:$H$201,MATCH($A1377&amp;"-9",Matches!$J$2:$J$201,0))),5,IF(SIGN(T1377-U1377)&lt;&gt;SIGN(INDEX(Matches!$G$2:$G$201,MATCH($A1377&amp;"-9",Matches!$J$2:$J$201,0))-INDEX(Matches!$H$2:$H$201,MATCH($A1377&amp;"-9",Matches!$J$2:$J$201,0))),0,IF(T1377-U1377=INDEX(Matches!$G$2:$G$201,MATCH($A1377&amp;"-9",Matches!$J$2:$J$201,0))-INDEX(Matches!$H$2:$H$201,MATCH($A1377&amp;"-9",Matches!$J$2:$J$201,0)),3,2))))),""))</f>
        <v/>
      </c>
      <c r="AG1377" s="12" t="str">
        <f aca="false">IF(OR($B1377="",V1377="",W1377=""),"",IFERROR(IF(OR(INDEX(Matches!$I$2:$I$201,MATCH($A1377&amp;"-10",Matches!$J$2:$J$201,0))="Void",INDEX(Matches!$G$2:$G$201,MATCH($A1377&amp;"-10",Matches!$J$2:$J$201,0))="",INDEX(Matches!$H$2:$H$201,MATCH($A1377&amp;"-10",Matches!$J$2:$J$201,0))=""),"",IF(AND($C1377&lt;&gt;"",INDEX(Matches!$F$2:$F$201,MATCH($A1377&amp;"-10",Matches!$J$2:$J$201,0))&lt;&gt;"",$C1377&gt;=INDEX(Matches!$F$2:$F$201,MATCH($A1377&amp;"-10",Matches!$J$2:$J$201,0))),"",IF(AND(V1377=INDEX(Matches!$G$2:$G$201,MATCH($A1377&amp;"-10",Matches!$J$2:$J$201,0)),W1377=INDEX(Matches!$H$2:$H$201,MATCH($A1377&amp;"-10",Matches!$J$2:$J$201,0))),5,IF(SIGN(V1377-W1377)&lt;&gt;SIGN(INDEX(Matches!$G$2:$G$201,MATCH($A1377&amp;"-10",Matches!$J$2:$J$201,0))-INDEX(Matches!$H$2:$H$201,MATCH($A1377&amp;"-10",Matches!$J$2:$J$201,0))),0,IF(V1377-W1377=INDEX(Matches!$G$2:$G$201,MATCH($A1377&amp;"-10",Matches!$J$2:$J$201,0))-INDEX(Matches!$H$2:$H$201,MATCH($A1377&amp;"-10",Matches!$J$2:$J$201,0)),3,2))))),""))</f>
        <v/>
      </c>
      <c r="AH1377" s="13" t="str">
        <f aca="false">IF($B1377="","",SUM(X1377:AG1377))</f>
        <v/>
      </c>
      <c r="AI1377" s="12" t="str">
        <f aca="false">IF($B1377="","",COUNTIF(X1377:AG1377,5))</f>
        <v/>
      </c>
      <c r="AJ1377" s="12" t="str">
        <f aca="false">IF($B1377="","",COUNTIF(X1377:AG1377,"&gt;=2"))</f>
        <v/>
      </c>
      <c r="AK1377" s="12" t="str">
        <f aca="false">IF($B1377="","",COUNT(X1377:AG1377))</f>
        <v/>
      </c>
    </row>
    <row r="1378" customFormat="false" ht="15" hidden="false" customHeight="false" outlineLevel="0" collapsed="false">
      <c r="A1378" s="7"/>
      <c r="B1378" s="7"/>
      <c r="C1378" s="11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12" t="str">
        <f aca="false">IF(OR($B1378="",D1378="",E1378=""),"",IFERROR(IF(OR(INDEX(Matches!$I$2:$I$201,MATCH($A1378&amp;"-1",Matches!$J$2:$J$201,0))="Void",INDEX(Matches!$G$2:$G$201,MATCH($A1378&amp;"-1",Matches!$J$2:$J$201,0))="",INDEX(Matches!$H$2:$H$201,MATCH($A1378&amp;"-1",Matches!$J$2:$J$201,0))=""),"",IF(AND($C1378&lt;&gt;"",INDEX(Matches!$F$2:$F$201,MATCH($A1378&amp;"-1",Matches!$J$2:$J$201,0))&lt;&gt;"",$C1378&gt;=INDEX(Matches!$F$2:$F$201,MATCH($A1378&amp;"-1",Matches!$J$2:$J$201,0))),"",IF(AND(D1378=INDEX(Matches!$G$2:$G$201,MATCH($A1378&amp;"-1",Matches!$J$2:$J$201,0)),E1378=INDEX(Matches!$H$2:$H$201,MATCH($A1378&amp;"-1",Matches!$J$2:$J$201,0))),5,IF(SIGN(D1378-E1378)&lt;&gt;SIGN(INDEX(Matches!$G$2:$G$201,MATCH($A1378&amp;"-1",Matches!$J$2:$J$201,0))-INDEX(Matches!$H$2:$H$201,MATCH($A1378&amp;"-1",Matches!$J$2:$J$201,0))),0,IF(D1378-E1378=INDEX(Matches!$G$2:$G$201,MATCH($A1378&amp;"-1",Matches!$J$2:$J$201,0))-INDEX(Matches!$H$2:$H$201,MATCH($A1378&amp;"-1",Matches!$J$2:$J$201,0)),3,2))))),""))</f>
        <v/>
      </c>
      <c r="Y1378" s="12" t="str">
        <f aca="false">IF(OR($B1378="",F1378="",G1378=""),"",IFERROR(IF(OR(INDEX(Matches!$I$2:$I$201,MATCH($A1378&amp;"-2",Matches!$J$2:$J$201,0))="Void",INDEX(Matches!$G$2:$G$201,MATCH($A1378&amp;"-2",Matches!$J$2:$J$201,0))="",INDEX(Matches!$H$2:$H$201,MATCH($A1378&amp;"-2",Matches!$J$2:$J$201,0))=""),"",IF(AND($C1378&lt;&gt;"",INDEX(Matches!$F$2:$F$201,MATCH($A1378&amp;"-2",Matches!$J$2:$J$201,0))&lt;&gt;"",$C1378&gt;=INDEX(Matches!$F$2:$F$201,MATCH($A1378&amp;"-2",Matches!$J$2:$J$201,0))),"",IF(AND(F1378=INDEX(Matches!$G$2:$G$201,MATCH($A1378&amp;"-2",Matches!$J$2:$J$201,0)),G1378=INDEX(Matches!$H$2:$H$201,MATCH($A1378&amp;"-2",Matches!$J$2:$J$201,0))),5,IF(SIGN(F1378-G1378)&lt;&gt;SIGN(INDEX(Matches!$G$2:$G$201,MATCH($A1378&amp;"-2",Matches!$J$2:$J$201,0))-INDEX(Matches!$H$2:$H$201,MATCH($A1378&amp;"-2",Matches!$J$2:$J$201,0))),0,IF(F1378-G1378=INDEX(Matches!$G$2:$G$201,MATCH($A1378&amp;"-2",Matches!$J$2:$J$201,0))-INDEX(Matches!$H$2:$H$201,MATCH($A1378&amp;"-2",Matches!$J$2:$J$201,0)),3,2))))),""))</f>
        <v/>
      </c>
      <c r="Z1378" s="12" t="str">
        <f aca="false">IF(OR($B1378="",H1378="",I1378=""),"",IFERROR(IF(OR(INDEX(Matches!$I$2:$I$201,MATCH($A1378&amp;"-3",Matches!$J$2:$J$201,0))="Void",INDEX(Matches!$G$2:$G$201,MATCH($A1378&amp;"-3",Matches!$J$2:$J$201,0))="",INDEX(Matches!$H$2:$H$201,MATCH($A1378&amp;"-3",Matches!$J$2:$J$201,0))=""),"",IF(AND($C1378&lt;&gt;"",INDEX(Matches!$F$2:$F$201,MATCH($A1378&amp;"-3",Matches!$J$2:$J$201,0))&lt;&gt;"",$C1378&gt;=INDEX(Matches!$F$2:$F$201,MATCH($A1378&amp;"-3",Matches!$J$2:$J$201,0))),"",IF(AND(H1378=INDEX(Matches!$G$2:$G$201,MATCH($A1378&amp;"-3",Matches!$J$2:$J$201,0)),I1378=INDEX(Matches!$H$2:$H$201,MATCH($A1378&amp;"-3",Matches!$J$2:$J$201,0))),5,IF(SIGN(H1378-I1378)&lt;&gt;SIGN(INDEX(Matches!$G$2:$G$201,MATCH($A1378&amp;"-3",Matches!$J$2:$J$201,0))-INDEX(Matches!$H$2:$H$201,MATCH($A1378&amp;"-3",Matches!$J$2:$J$201,0))),0,IF(H1378-I1378=INDEX(Matches!$G$2:$G$201,MATCH($A1378&amp;"-3",Matches!$J$2:$J$201,0))-INDEX(Matches!$H$2:$H$201,MATCH($A1378&amp;"-3",Matches!$J$2:$J$201,0)),3,2))))),""))</f>
        <v/>
      </c>
      <c r="AA1378" s="12" t="str">
        <f aca="false">IF(OR($B1378="",J1378="",K1378=""),"",IFERROR(IF(OR(INDEX(Matches!$I$2:$I$201,MATCH($A1378&amp;"-4",Matches!$J$2:$J$201,0))="Void",INDEX(Matches!$G$2:$G$201,MATCH($A1378&amp;"-4",Matches!$J$2:$J$201,0))="",INDEX(Matches!$H$2:$H$201,MATCH($A1378&amp;"-4",Matches!$J$2:$J$201,0))=""),"",IF(AND($C1378&lt;&gt;"",INDEX(Matches!$F$2:$F$201,MATCH($A1378&amp;"-4",Matches!$J$2:$J$201,0))&lt;&gt;"",$C1378&gt;=INDEX(Matches!$F$2:$F$201,MATCH($A1378&amp;"-4",Matches!$J$2:$J$201,0))),"",IF(AND(J1378=INDEX(Matches!$G$2:$G$201,MATCH($A1378&amp;"-4",Matches!$J$2:$J$201,0)),K1378=INDEX(Matches!$H$2:$H$201,MATCH($A1378&amp;"-4",Matches!$J$2:$J$201,0))),5,IF(SIGN(J1378-K1378)&lt;&gt;SIGN(INDEX(Matches!$G$2:$G$201,MATCH($A1378&amp;"-4",Matches!$J$2:$J$201,0))-INDEX(Matches!$H$2:$H$201,MATCH($A1378&amp;"-4",Matches!$J$2:$J$201,0))),0,IF(J1378-K1378=INDEX(Matches!$G$2:$G$201,MATCH($A1378&amp;"-4",Matches!$J$2:$J$201,0))-INDEX(Matches!$H$2:$H$201,MATCH($A1378&amp;"-4",Matches!$J$2:$J$201,0)),3,2))))),""))</f>
        <v/>
      </c>
      <c r="AB1378" s="12" t="str">
        <f aca="false">IF(OR($B1378="",L1378="",M1378=""),"",IFERROR(IF(OR(INDEX(Matches!$I$2:$I$201,MATCH($A1378&amp;"-5",Matches!$J$2:$J$201,0))="Void",INDEX(Matches!$G$2:$G$201,MATCH($A1378&amp;"-5",Matches!$J$2:$J$201,0))="",INDEX(Matches!$H$2:$H$201,MATCH($A1378&amp;"-5",Matches!$J$2:$J$201,0))=""),"",IF(AND($C1378&lt;&gt;"",INDEX(Matches!$F$2:$F$201,MATCH($A1378&amp;"-5",Matches!$J$2:$J$201,0))&lt;&gt;"",$C1378&gt;=INDEX(Matches!$F$2:$F$201,MATCH($A1378&amp;"-5",Matches!$J$2:$J$201,0))),"",IF(AND(L1378=INDEX(Matches!$G$2:$G$201,MATCH($A1378&amp;"-5",Matches!$J$2:$J$201,0)),M1378=INDEX(Matches!$H$2:$H$201,MATCH($A1378&amp;"-5",Matches!$J$2:$J$201,0))),5,IF(SIGN(L1378-M1378)&lt;&gt;SIGN(INDEX(Matches!$G$2:$G$201,MATCH($A1378&amp;"-5",Matches!$J$2:$J$201,0))-INDEX(Matches!$H$2:$H$201,MATCH($A1378&amp;"-5",Matches!$J$2:$J$201,0))),0,IF(L1378-M1378=INDEX(Matches!$G$2:$G$201,MATCH($A1378&amp;"-5",Matches!$J$2:$J$201,0))-INDEX(Matches!$H$2:$H$201,MATCH($A1378&amp;"-5",Matches!$J$2:$J$201,0)),3,2))))),""))</f>
        <v/>
      </c>
      <c r="AC1378" s="12" t="str">
        <f aca="false">IF(OR($B1378="",N1378="",O1378=""),"",IFERROR(IF(OR(INDEX(Matches!$I$2:$I$201,MATCH($A1378&amp;"-6",Matches!$J$2:$J$201,0))="Void",INDEX(Matches!$G$2:$G$201,MATCH($A1378&amp;"-6",Matches!$J$2:$J$201,0))="",INDEX(Matches!$H$2:$H$201,MATCH($A1378&amp;"-6",Matches!$J$2:$J$201,0))=""),"",IF(AND($C1378&lt;&gt;"",INDEX(Matches!$F$2:$F$201,MATCH($A1378&amp;"-6",Matches!$J$2:$J$201,0))&lt;&gt;"",$C1378&gt;=INDEX(Matches!$F$2:$F$201,MATCH($A1378&amp;"-6",Matches!$J$2:$J$201,0))),"",IF(AND(N1378=INDEX(Matches!$G$2:$G$201,MATCH($A1378&amp;"-6",Matches!$J$2:$J$201,0)),O1378=INDEX(Matches!$H$2:$H$201,MATCH($A1378&amp;"-6",Matches!$J$2:$J$201,0))),5,IF(SIGN(N1378-O1378)&lt;&gt;SIGN(INDEX(Matches!$G$2:$G$201,MATCH($A1378&amp;"-6",Matches!$J$2:$J$201,0))-INDEX(Matches!$H$2:$H$201,MATCH($A1378&amp;"-6",Matches!$J$2:$J$201,0))),0,IF(N1378-O1378=INDEX(Matches!$G$2:$G$201,MATCH($A1378&amp;"-6",Matches!$J$2:$J$201,0))-INDEX(Matches!$H$2:$H$201,MATCH($A1378&amp;"-6",Matches!$J$2:$J$201,0)),3,2))))),""))</f>
        <v/>
      </c>
      <c r="AD1378" s="12" t="str">
        <f aca="false">IF(OR($B1378="",P1378="",Q1378=""),"",IFERROR(IF(OR(INDEX(Matches!$I$2:$I$201,MATCH($A1378&amp;"-7",Matches!$J$2:$J$201,0))="Void",INDEX(Matches!$G$2:$G$201,MATCH($A1378&amp;"-7",Matches!$J$2:$J$201,0))="",INDEX(Matches!$H$2:$H$201,MATCH($A1378&amp;"-7",Matches!$J$2:$J$201,0))=""),"",IF(AND($C1378&lt;&gt;"",INDEX(Matches!$F$2:$F$201,MATCH($A1378&amp;"-7",Matches!$J$2:$J$201,0))&lt;&gt;"",$C1378&gt;=INDEX(Matches!$F$2:$F$201,MATCH($A1378&amp;"-7",Matches!$J$2:$J$201,0))),"",IF(AND(P1378=INDEX(Matches!$G$2:$G$201,MATCH($A1378&amp;"-7",Matches!$J$2:$J$201,0)),Q1378=INDEX(Matches!$H$2:$H$201,MATCH($A1378&amp;"-7",Matches!$J$2:$J$201,0))),5,IF(SIGN(P1378-Q1378)&lt;&gt;SIGN(INDEX(Matches!$G$2:$G$201,MATCH($A1378&amp;"-7",Matches!$J$2:$J$201,0))-INDEX(Matches!$H$2:$H$201,MATCH($A1378&amp;"-7",Matches!$J$2:$J$201,0))),0,IF(P1378-Q1378=INDEX(Matches!$G$2:$G$201,MATCH($A1378&amp;"-7",Matches!$J$2:$J$201,0))-INDEX(Matches!$H$2:$H$201,MATCH($A1378&amp;"-7",Matches!$J$2:$J$201,0)),3,2))))),""))</f>
        <v/>
      </c>
      <c r="AE1378" s="12" t="str">
        <f aca="false">IF(OR($B1378="",R1378="",S1378=""),"",IFERROR(IF(OR(INDEX(Matches!$I$2:$I$201,MATCH($A1378&amp;"-8",Matches!$J$2:$J$201,0))="Void",INDEX(Matches!$G$2:$G$201,MATCH($A1378&amp;"-8",Matches!$J$2:$J$201,0))="",INDEX(Matches!$H$2:$H$201,MATCH($A1378&amp;"-8",Matches!$J$2:$J$201,0))=""),"",IF(AND($C1378&lt;&gt;"",INDEX(Matches!$F$2:$F$201,MATCH($A1378&amp;"-8",Matches!$J$2:$J$201,0))&lt;&gt;"",$C1378&gt;=INDEX(Matches!$F$2:$F$201,MATCH($A1378&amp;"-8",Matches!$J$2:$J$201,0))),"",IF(AND(R1378=INDEX(Matches!$G$2:$G$201,MATCH($A1378&amp;"-8",Matches!$J$2:$J$201,0)),S1378=INDEX(Matches!$H$2:$H$201,MATCH($A1378&amp;"-8",Matches!$J$2:$J$201,0))),5,IF(SIGN(R1378-S1378)&lt;&gt;SIGN(INDEX(Matches!$G$2:$G$201,MATCH($A1378&amp;"-8",Matches!$J$2:$J$201,0))-INDEX(Matches!$H$2:$H$201,MATCH($A1378&amp;"-8",Matches!$J$2:$J$201,0))),0,IF(R1378-S1378=INDEX(Matches!$G$2:$G$201,MATCH($A1378&amp;"-8",Matches!$J$2:$J$201,0))-INDEX(Matches!$H$2:$H$201,MATCH($A1378&amp;"-8",Matches!$J$2:$J$201,0)),3,2))))),""))</f>
        <v/>
      </c>
      <c r="AF1378" s="12" t="str">
        <f aca="false">IF(OR($B1378="",T1378="",U1378=""),"",IFERROR(IF(OR(INDEX(Matches!$I$2:$I$201,MATCH($A1378&amp;"-9",Matches!$J$2:$J$201,0))="Void",INDEX(Matches!$G$2:$G$201,MATCH($A1378&amp;"-9",Matches!$J$2:$J$201,0))="",INDEX(Matches!$H$2:$H$201,MATCH($A1378&amp;"-9",Matches!$J$2:$J$201,0))=""),"",IF(AND($C1378&lt;&gt;"",INDEX(Matches!$F$2:$F$201,MATCH($A1378&amp;"-9",Matches!$J$2:$J$201,0))&lt;&gt;"",$C1378&gt;=INDEX(Matches!$F$2:$F$201,MATCH($A1378&amp;"-9",Matches!$J$2:$J$201,0))),"",IF(AND(T1378=INDEX(Matches!$G$2:$G$201,MATCH($A1378&amp;"-9",Matches!$J$2:$J$201,0)),U1378=INDEX(Matches!$H$2:$H$201,MATCH($A1378&amp;"-9",Matches!$J$2:$J$201,0))),5,IF(SIGN(T1378-U1378)&lt;&gt;SIGN(INDEX(Matches!$G$2:$G$201,MATCH($A1378&amp;"-9",Matches!$J$2:$J$201,0))-INDEX(Matches!$H$2:$H$201,MATCH($A1378&amp;"-9",Matches!$J$2:$J$201,0))),0,IF(T1378-U1378=INDEX(Matches!$G$2:$G$201,MATCH($A1378&amp;"-9",Matches!$J$2:$J$201,0))-INDEX(Matches!$H$2:$H$201,MATCH($A1378&amp;"-9",Matches!$J$2:$J$201,0)),3,2))))),""))</f>
        <v/>
      </c>
      <c r="AG1378" s="12" t="str">
        <f aca="false">IF(OR($B1378="",V1378="",W1378=""),"",IFERROR(IF(OR(INDEX(Matches!$I$2:$I$201,MATCH($A1378&amp;"-10",Matches!$J$2:$J$201,0))="Void",INDEX(Matches!$G$2:$G$201,MATCH($A1378&amp;"-10",Matches!$J$2:$J$201,0))="",INDEX(Matches!$H$2:$H$201,MATCH($A1378&amp;"-10",Matches!$J$2:$J$201,0))=""),"",IF(AND($C1378&lt;&gt;"",INDEX(Matches!$F$2:$F$201,MATCH($A1378&amp;"-10",Matches!$J$2:$J$201,0))&lt;&gt;"",$C1378&gt;=INDEX(Matches!$F$2:$F$201,MATCH($A1378&amp;"-10",Matches!$J$2:$J$201,0))),"",IF(AND(V1378=INDEX(Matches!$G$2:$G$201,MATCH($A1378&amp;"-10",Matches!$J$2:$J$201,0)),W1378=INDEX(Matches!$H$2:$H$201,MATCH($A1378&amp;"-10",Matches!$J$2:$J$201,0))),5,IF(SIGN(V1378-W1378)&lt;&gt;SIGN(INDEX(Matches!$G$2:$G$201,MATCH($A1378&amp;"-10",Matches!$J$2:$J$201,0))-INDEX(Matches!$H$2:$H$201,MATCH($A1378&amp;"-10",Matches!$J$2:$J$201,0))),0,IF(V1378-W1378=INDEX(Matches!$G$2:$G$201,MATCH($A1378&amp;"-10",Matches!$J$2:$J$201,0))-INDEX(Matches!$H$2:$H$201,MATCH($A1378&amp;"-10",Matches!$J$2:$J$201,0)),3,2))))),""))</f>
        <v/>
      </c>
      <c r="AH1378" s="13" t="str">
        <f aca="false">IF($B1378="","",SUM(X1378:AG1378))</f>
        <v/>
      </c>
      <c r="AI1378" s="12" t="str">
        <f aca="false">IF($B1378="","",COUNTIF(X1378:AG1378,5))</f>
        <v/>
      </c>
      <c r="AJ1378" s="12" t="str">
        <f aca="false">IF($B1378="","",COUNTIF(X1378:AG1378,"&gt;=2"))</f>
        <v/>
      </c>
      <c r="AK1378" s="12" t="str">
        <f aca="false">IF($B1378="","",COUNT(X1378:AG1378))</f>
        <v/>
      </c>
    </row>
    <row r="1379" customFormat="false" ht="15" hidden="false" customHeight="false" outlineLevel="0" collapsed="false">
      <c r="A1379" s="7"/>
      <c r="B1379" s="7"/>
      <c r="C1379" s="11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12" t="str">
        <f aca="false">IF(OR($B1379="",D1379="",E1379=""),"",IFERROR(IF(OR(INDEX(Matches!$I$2:$I$201,MATCH($A1379&amp;"-1",Matches!$J$2:$J$201,0))="Void",INDEX(Matches!$G$2:$G$201,MATCH($A1379&amp;"-1",Matches!$J$2:$J$201,0))="",INDEX(Matches!$H$2:$H$201,MATCH($A1379&amp;"-1",Matches!$J$2:$J$201,0))=""),"",IF(AND($C1379&lt;&gt;"",INDEX(Matches!$F$2:$F$201,MATCH($A1379&amp;"-1",Matches!$J$2:$J$201,0))&lt;&gt;"",$C1379&gt;=INDEX(Matches!$F$2:$F$201,MATCH($A1379&amp;"-1",Matches!$J$2:$J$201,0))),"",IF(AND(D1379=INDEX(Matches!$G$2:$G$201,MATCH($A1379&amp;"-1",Matches!$J$2:$J$201,0)),E1379=INDEX(Matches!$H$2:$H$201,MATCH($A1379&amp;"-1",Matches!$J$2:$J$201,0))),5,IF(SIGN(D1379-E1379)&lt;&gt;SIGN(INDEX(Matches!$G$2:$G$201,MATCH($A1379&amp;"-1",Matches!$J$2:$J$201,0))-INDEX(Matches!$H$2:$H$201,MATCH($A1379&amp;"-1",Matches!$J$2:$J$201,0))),0,IF(D1379-E1379=INDEX(Matches!$G$2:$G$201,MATCH($A1379&amp;"-1",Matches!$J$2:$J$201,0))-INDEX(Matches!$H$2:$H$201,MATCH($A1379&amp;"-1",Matches!$J$2:$J$201,0)),3,2))))),""))</f>
        <v/>
      </c>
      <c r="Y1379" s="12" t="str">
        <f aca="false">IF(OR($B1379="",F1379="",G1379=""),"",IFERROR(IF(OR(INDEX(Matches!$I$2:$I$201,MATCH($A1379&amp;"-2",Matches!$J$2:$J$201,0))="Void",INDEX(Matches!$G$2:$G$201,MATCH($A1379&amp;"-2",Matches!$J$2:$J$201,0))="",INDEX(Matches!$H$2:$H$201,MATCH($A1379&amp;"-2",Matches!$J$2:$J$201,0))=""),"",IF(AND($C1379&lt;&gt;"",INDEX(Matches!$F$2:$F$201,MATCH($A1379&amp;"-2",Matches!$J$2:$J$201,0))&lt;&gt;"",$C1379&gt;=INDEX(Matches!$F$2:$F$201,MATCH($A1379&amp;"-2",Matches!$J$2:$J$201,0))),"",IF(AND(F1379=INDEX(Matches!$G$2:$G$201,MATCH($A1379&amp;"-2",Matches!$J$2:$J$201,0)),G1379=INDEX(Matches!$H$2:$H$201,MATCH($A1379&amp;"-2",Matches!$J$2:$J$201,0))),5,IF(SIGN(F1379-G1379)&lt;&gt;SIGN(INDEX(Matches!$G$2:$G$201,MATCH($A1379&amp;"-2",Matches!$J$2:$J$201,0))-INDEX(Matches!$H$2:$H$201,MATCH($A1379&amp;"-2",Matches!$J$2:$J$201,0))),0,IF(F1379-G1379=INDEX(Matches!$G$2:$G$201,MATCH($A1379&amp;"-2",Matches!$J$2:$J$201,0))-INDEX(Matches!$H$2:$H$201,MATCH($A1379&amp;"-2",Matches!$J$2:$J$201,0)),3,2))))),""))</f>
        <v/>
      </c>
      <c r="Z1379" s="12" t="str">
        <f aca="false">IF(OR($B1379="",H1379="",I1379=""),"",IFERROR(IF(OR(INDEX(Matches!$I$2:$I$201,MATCH($A1379&amp;"-3",Matches!$J$2:$J$201,0))="Void",INDEX(Matches!$G$2:$G$201,MATCH($A1379&amp;"-3",Matches!$J$2:$J$201,0))="",INDEX(Matches!$H$2:$H$201,MATCH($A1379&amp;"-3",Matches!$J$2:$J$201,0))=""),"",IF(AND($C1379&lt;&gt;"",INDEX(Matches!$F$2:$F$201,MATCH($A1379&amp;"-3",Matches!$J$2:$J$201,0))&lt;&gt;"",$C1379&gt;=INDEX(Matches!$F$2:$F$201,MATCH($A1379&amp;"-3",Matches!$J$2:$J$201,0))),"",IF(AND(H1379=INDEX(Matches!$G$2:$G$201,MATCH($A1379&amp;"-3",Matches!$J$2:$J$201,0)),I1379=INDEX(Matches!$H$2:$H$201,MATCH($A1379&amp;"-3",Matches!$J$2:$J$201,0))),5,IF(SIGN(H1379-I1379)&lt;&gt;SIGN(INDEX(Matches!$G$2:$G$201,MATCH($A1379&amp;"-3",Matches!$J$2:$J$201,0))-INDEX(Matches!$H$2:$H$201,MATCH($A1379&amp;"-3",Matches!$J$2:$J$201,0))),0,IF(H1379-I1379=INDEX(Matches!$G$2:$G$201,MATCH($A1379&amp;"-3",Matches!$J$2:$J$201,0))-INDEX(Matches!$H$2:$H$201,MATCH($A1379&amp;"-3",Matches!$J$2:$J$201,0)),3,2))))),""))</f>
        <v/>
      </c>
      <c r="AA1379" s="12" t="str">
        <f aca="false">IF(OR($B1379="",J1379="",K1379=""),"",IFERROR(IF(OR(INDEX(Matches!$I$2:$I$201,MATCH($A1379&amp;"-4",Matches!$J$2:$J$201,0))="Void",INDEX(Matches!$G$2:$G$201,MATCH($A1379&amp;"-4",Matches!$J$2:$J$201,0))="",INDEX(Matches!$H$2:$H$201,MATCH($A1379&amp;"-4",Matches!$J$2:$J$201,0))=""),"",IF(AND($C1379&lt;&gt;"",INDEX(Matches!$F$2:$F$201,MATCH($A1379&amp;"-4",Matches!$J$2:$J$201,0))&lt;&gt;"",$C1379&gt;=INDEX(Matches!$F$2:$F$201,MATCH($A1379&amp;"-4",Matches!$J$2:$J$201,0))),"",IF(AND(J1379=INDEX(Matches!$G$2:$G$201,MATCH($A1379&amp;"-4",Matches!$J$2:$J$201,0)),K1379=INDEX(Matches!$H$2:$H$201,MATCH($A1379&amp;"-4",Matches!$J$2:$J$201,0))),5,IF(SIGN(J1379-K1379)&lt;&gt;SIGN(INDEX(Matches!$G$2:$G$201,MATCH($A1379&amp;"-4",Matches!$J$2:$J$201,0))-INDEX(Matches!$H$2:$H$201,MATCH($A1379&amp;"-4",Matches!$J$2:$J$201,0))),0,IF(J1379-K1379=INDEX(Matches!$G$2:$G$201,MATCH($A1379&amp;"-4",Matches!$J$2:$J$201,0))-INDEX(Matches!$H$2:$H$201,MATCH($A1379&amp;"-4",Matches!$J$2:$J$201,0)),3,2))))),""))</f>
        <v/>
      </c>
      <c r="AB1379" s="12" t="str">
        <f aca="false">IF(OR($B1379="",L1379="",M1379=""),"",IFERROR(IF(OR(INDEX(Matches!$I$2:$I$201,MATCH($A1379&amp;"-5",Matches!$J$2:$J$201,0))="Void",INDEX(Matches!$G$2:$G$201,MATCH($A1379&amp;"-5",Matches!$J$2:$J$201,0))="",INDEX(Matches!$H$2:$H$201,MATCH($A1379&amp;"-5",Matches!$J$2:$J$201,0))=""),"",IF(AND($C1379&lt;&gt;"",INDEX(Matches!$F$2:$F$201,MATCH($A1379&amp;"-5",Matches!$J$2:$J$201,0))&lt;&gt;"",$C1379&gt;=INDEX(Matches!$F$2:$F$201,MATCH($A1379&amp;"-5",Matches!$J$2:$J$201,0))),"",IF(AND(L1379=INDEX(Matches!$G$2:$G$201,MATCH($A1379&amp;"-5",Matches!$J$2:$J$201,0)),M1379=INDEX(Matches!$H$2:$H$201,MATCH($A1379&amp;"-5",Matches!$J$2:$J$201,0))),5,IF(SIGN(L1379-M1379)&lt;&gt;SIGN(INDEX(Matches!$G$2:$G$201,MATCH($A1379&amp;"-5",Matches!$J$2:$J$201,0))-INDEX(Matches!$H$2:$H$201,MATCH($A1379&amp;"-5",Matches!$J$2:$J$201,0))),0,IF(L1379-M1379=INDEX(Matches!$G$2:$G$201,MATCH($A1379&amp;"-5",Matches!$J$2:$J$201,0))-INDEX(Matches!$H$2:$H$201,MATCH($A1379&amp;"-5",Matches!$J$2:$J$201,0)),3,2))))),""))</f>
        <v/>
      </c>
      <c r="AC1379" s="12" t="str">
        <f aca="false">IF(OR($B1379="",N1379="",O1379=""),"",IFERROR(IF(OR(INDEX(Matches!$I$2:$I$201,MATCH($A1379&amp;"-6",Matches!$J$2:$J$201,0))="Void",INDEX(Matches!$G$2:$G$201,MATCH($A1379&amp;"-6",Matches!$J$2:$J$201,0))="",INDEX(Matches!$H$2:$H$201,MATCH($A1379&amp;"-6",Matches!$J$2:$J$201,0))=""),"",IF(AND($C1379&lt;&gt;"",INDEX(Matches!$F$2:$F$201,MATCH($A1379&amp;"-6",Matches!$J$2:$J$201,0))&lt;&gt;"",$C1379&gt;=INDEX(Matches!$F$2:$F$201,MATCH($A1379&amp;"-6",Matches!$J$2:$J$201,0))),"",IF(AND(N1379=INDEX(Matches!$G$2:$G$201,MATCH($A1379&amp;"-6",Matches!$J$2:$J$201,0)),O1379=INDEX(Matches!$H$2:$H$201,MATCH($A1379&amp;"-6",Matches!$J$2:$J$201,0))),5,IF(SIGN(N1379-O1379)&lt;&gt;SIGN(INDEX(Matches!$G$2:$G$201,MATCH($A1379&amp;"-6",Matches!$J$2:$J$201,0))-INDEX(Matches!$H$2:$H$201,MATCH($A1379&amp;"-6",Matches!$J$2:$J$201,0))),0,IF(N1379-O1379=INDEX(Matches!$G$2:$G$201,MATCH($A1379&amp;"-6",Matches!$J$2:$J$201,0))-INDEX(Matches!$H$2:$H$201,MATCH($A1379&amp;"-6",Matches!$J$2:$J$201,0)),3,2))))),""))</f>
        <v/>
      </c>
      <c r="AD1379" s="12" t="str">
        <f aca="false">IF(OR($B1379="",P1379="",Q1379=""),"",IFERROR(IF(OR(INDEX(Matches!$I$2:$I$201,MATCH($A1379&amp;"-7",Matches!$J$2:$J$201,0))="Void",INDEX(Matches!$G$2:$G$201,MATCH($A1379&amp;"-7",Matches!$J$2:$J$201,0))="",INDEX(Matches!$H$2:$H$201,MATCH($A1379&amp;"-7",Matches!$J$2:$J$201,0))=""),"",IF(AND($C1379&lt;&gt;"",INDEX(Matches!$F$2:$F$201,MATCH($A1379&amp;"-7",Matches!$J$2:$J$201,0))&lt;&gt;"",$C1379&gt;=INDEX(Matches!$F$2:$F$201,MATCH($A1379&amp;"-7",Matches!$J$2:$J$201,0))),"",IF(AND(P1379=INDEX(Matches!$G$2:$G$201,MATCH($A1379&amp;"-7",Matches!$J$2:$J$201,0)),Q1379=INDEX(Matches!$H$2:$H$201,MATCH($A1379&amp;"-7",Matches!$J$2:$J$201,0))),5,IF(SIGN(P1379-Q1379)&lt;&gt;SIGN(INDEX(Matches!$G$2:$G$201,MATCH($A1379&amp;"-7",Matches!$J$2:$J$201,0))-INDEX(Matches!$H$2:$H$201,MATCH($A1379&amp;"-7",Matches!$J$2:$J$201,0))),0,IF(P1379-Q1379=INDEX(Matches!$G$2:$G$201,MATCH($A1379&amp;"-7",Matches!$J$2:$J$201,0))-INDEX(Matches!$H$2:$H$201,MATCH($A1379&amp;"-7",Matches!$J$2:$J$201,0)),3,2))))),""))</f>
        <v/>
      </c>
      <c r="AE1379" s="12" t="str">
        <f aca="false">IF(OR($B1379="",R1379="",S1379=""),"",IFERROR(IF(OR(INDEX(Matches!$I$2:$I$201,MATCH($A1379&amp;"-8",Matches!$J$2:$J$201,0))="Void",INDEX(Matches!$G$2:$G$201,MATCH($A1379&amp;"-8",Matches!$J$2:$J$201,0))="",INDEX(Matches!$H$2:$H$201,MATCH($A1379&amp;"-8",Matches!$J$2:$J$201,0))=""),"",IF(AND($C1379&lt;&gt;"",INDEX(Matches!$F$2:$F$201,MATCH($A1379&amp;"-8",Matches!$J$2:$J$201,0))&lt;&gt;"",$C1379&gt;=INDEX(Matches!$F$2:$F$201,MATCH($A1379&amp;"-8",Matches!$J$2:$J$201,0))),"",IF(AND(R1379=INDEX(Matches!$G$2:$G$201,MATCH($A1379&amp;"-8",Matches!$J$2:$J$201,0)),S1379=INDEX(Matches!$H$2:$H$201,MATCH($A1379&amp;"-8",Matches!$J$2:$J$201,0))),5,IF(SIGN(R1379-S1379)&lt;&gt;SIGN(INDEX(Matches!$G$2:$G$201,MATCH($A1379&amp;"-8",Matches!$J$2:$J$201,0))-INDEX(Matches!$H$2:$H$201,MATCH($A1379&amp;"-8",Matches!$J$2:$J$201,0))),0,IF(R1379-S1379=INDEX(Matches!$G$2:$G$201,MATCH($A1379&amp;"-8",Matches!$J$2:$J$201,0))-INDEX(Matches!$H$2:$H$201,MATCH($A1379&amp;"-8",Matches!$J$2:$J$201,0)),3,2))))),""))</f>
        <v/>
      </c>
      <c r="AF1379" s="12" t="str">
        <f aca="false">IF(OR($B1379="",T1379="",U1379=""),"",IFERROR(IF(OR(INDEX(Matches!$I$2:$I$201,MATCH($A1379&amp;"-9",Matches!$J$2:$J$201,0))="Void",INDEX(Matches!$G$2:$G$201,MATCH($A1379&amp;"-9",Matches!$J$2:$J$201,0))="",INDEX(Matches!$H$2:$H$201,MATCH($A1379&amp;"-9",Matches!$J$2:$J$201,0))=""),"",IF(AND($C1379&lt;&gt;"",INDEX(Matches!$F$2:$F$201,MATCH($A1379&amp;"-9",Matches!$J$2:$J$201,0))&lt;&gt;"",$C1379&gt;=INDEX(Matches!$F$2:$F$201,MATCH($A1379&amp;"-9",Matches!$J$2:$J$201,0))),"",IF(AND(T1379=INDEX(Matches!$G$2:$G$201,MATCH($A1379&amp;"-9",Matches!$J$2:$J$201,0)),U1379=INDEX(Matches!$H$2:$H$201,MATCH($A1379&amp;"-9",Matches!$J$2:$J$201,0))),5,IF(SIGN(T1379-U1379)&lt;&gt;SIGN(INDEX(Matches!$G$2:$G$201,MATCH($A1379&amp;"-9",Matches!$J$2:$J$201,0))-INDEX(Matches!$H$2:$H$201,MATCH($A1379&amp;"-9",Matches!$J$2:$J$201,0))),0,IF(T1379-U1379=INDEX(Matches!$G$2:$G$201,MATCH($A1379&amp;"-9",Matches!$J$2:$J$201,0))-INDEX(Matches!$H$2:$H$201,MATCH($A1379&amp;"-9",Matches!$J$2:$J$201,0)),3,2))))),""))</f>
        <v/>
      </c>
      <c r="AG1379" s="12" t="str">
        <f aca="false">IF(OR($B1379="",V1379="",W1379=""),"",IFERROR(IF(OR(INDEX(Matches!$I$2:$I$201,MATCH($A1379&amp;"-10",Matches!$J$2:$J$201,0))="Void",INDEX(Matches!$G$2:$G$201,MATCH($A1379&amp;"-10",Matches!$J$2:$J$201,0))="",INDEX(Matches!$H$2:$H$201,MATCH($A1379&amp;"-10",Matches!$J$2:$J$201,0))=""),"",IF(AND($C1379&lt;&gt;"",INDEX(Matches!$F$2:$F$201,MATCH($A1379&amp;"-10",Matches!$J$2:$J$201,0))&lt;&gt;"",$C1379&gt;=INDEX(Matches!$F$2:$F$201,MATCH($A1379&amp;"-10",Matches!$J$2:$J$201,0))),"",IF(AND(V1379=INDEX(Matches!$G$2:$G$201,MATCH($A1379&amp;"-10",Matches!$J$2:$J$201,0)),W1379=INDEX(Matches!$H$2:$H$201,MATCH($A1379&amp;"-10",Matches!$J$2:$J$201,0))),5,IF(SIGN(V1379-W1379)&lt;&gt;SIGN(INDEX(Matches!$G$2:$G$201,MATCH($A1379&amp;"-10",Matches!$J$2:$J$201,0))-INDEX(Matches!$H$2:$H$201,MATCH($A1379&amp;"-10",Matches!$J$2:$J$201,0))),0,IF(V1379-W1379=INDEX(Matches!$G$2:$G$201,MATCH($A1379&amp;"-10",Matches!$J$2:$J$201,0))-INDEX(Matches!$H$2:$H$201,MATCH($A1379&amp;"-10",Matches!$J$2:$J$201,0)),3,2))))),""))</f>
        <v/>
      </c>
      <c r="AH1379" s="13" t="str">
        <f aca="false">IF($B1379="","",SUM(X1379:AG1379))</f>
        <v/>
      </c>
      <c r="AI1379" s="12" t="str">
        <f aca="false">IF($B1379="","",COUNTIF(X1379:AG1379,5))</f>
        <v/>
      </c>
      <c r="AJ1379" s="12" t="str">
        <f aca="false">IF($B1379="","",COUNTIF(X1379:AG1379,"&gt;=2"))</f>
        <v/>
      </c>
      <c r="AK1379" s="12" t="str">
        <f aca="false">IF($B1379="","",COUNT(X1379:AG1379))</f>
        <v/>
      </c>
    </row>
    <row r="1380" customFormat="false" ht="15" hidden="false" customHeight="false" outlineLevel="0" collapsed="false">
      <c r="A1380" s="7"/>
      <c r="B1380" s="7"/>
      <c r="C1380" s="11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12" t="str">
        <f aca="false">IF(OR($B1380="",D1380="",E1380=""),"",IFERROR(IF(OR(INDEX(Matches!$I$2:$I$201,MATCH($A1380&amp;"-1",Matches!$J$2:$J$201,0))="Void",INDEX(Matches!$G$2:$G$201,MATCH($A1380&amp;"-1",Matches!$J$2:$J$201,0))="",INDEX(Matches!$H$2:$H$201,MATCH($A1380&amp;"-1",Matches!$J$2:$J$201,0))=""),"",IF(AND($C1380&lt;&gt;"",INDEX(Matches!$F$2:$F$201,MATCH($A1380&amp;"-1",Matches!$J$2:$J$201,0))&lt;&gt;"",$C1380&gt;=INDEX(Matches!$F$2:$F$201,MATCH($A1380&amp;"-1",Matches!$J$2:$J$201,0))),"",IF(AND(D1380=INDEX(Matches!$G$2:$G$201,MATCH($A1380&amp;"-1",Matches!$J$2:$J$201,0)),E1380=INDEX(Matches!$H$2:$H$201,MATCH($A1380&amp;"-1",Matches!$J$2:$J$201,0))),5,IF(SIGN(D1380-E1380)&lt;&gt;SIGN(INDEX(Matches!$G$2:$G$201,MATCH($A1380&amp;"-1",Matches!$J$2:$J$201,0))-INDEX(Matches!$H$2:$H$201,MATCH($A1380&amp;"-1",Matches!$J$2:$J$201,0))),0,IF(D1380-E1380=INDEX(Matches!$G$2:$G$201,MATCH($A1380&amp;"-1",Matches!$J$2:$J$201,0))-INDEX(Matches!$H$2:$H$201,MATCH($A1380&amp;"-1",Matches!$J$2:$J$201,0)),3,2))))),""))</f>
        <v/>
      </c>
      <c r="Y1380" s="12" t="str">
        <f aca="false">IF(OR($B1380="",F1380="",G1380=""),"",IFERROR(IF(OR(INDEX(Matches!$I$2:$I$201,MATCH($A1380&amp;"-2",Matches!$J$2:$J$201,0))="Void",INDEX(Matches!$G$2:$G$201,MATCH($A1380&amp;"-2",Matches!$J$2:$J$201,0))="",INDEX(Matches!$H$2:$H$201,MATCH($A1380&amp;"-2",Matches!$J$2:$J$201,0))=""),"",IF(AND($C1380&lt;&gt;"",INDEX(Matches!$F$2:$F$201,MATCH($A1380&amp;"-2",Matches!$J$2:$J$201,0))&lt;&gt;"",$C1380&gt;=INDEX(Matches!$F$2:$F$201,MATCH($A1380&amp;"-2",Matches!$J$2:$J$201,0))),"",IF(AND(F1380=INDEX(Matches!$G$2:$G$201,MATCH($A1380&amp;"-2",Matches!$J$2:$J$201,0)),G1380=INDEX(Matches!$H$2:$H$201,MATCH($A1380&amp;"-2",Matches!$J$2:$J$201,0))),5,IF(SIGN(F1380-G1380)&lt;&gt;SIGN(INDEX(Matches!$G$2:$G$201,MATCH($A1380&amp;"-2",Matches!$J$2:$J$201,0))-INDEX(Matches!$H$2:$H$201,MATCH($A1380&amp;"-2",Matches!$J$2:$J$201,0))),0,IF(F1380-G1380=INDEX(Matches!$G$2:$G$201,MATCH($A1380&amp;"-2",Matches!$J$2:$J$201,0))-INDEX(Matches!$H$2:$H$201,MATCH($A1380&amp;"-2",Matches!$J$2:$J$201,0)),3,2))))),""))</f>
        <v/>
      </c>
      <c r="Z1380" s="12" t="str">
        <f aca="false">IF(OR($B1380="",H1380="",I1380=""),"",IFERROR(IF(OR(INDEX(Matches!$I$2:$I$201,MATCH($A1380&amp;"-3",Matches!$J$2:$J$201,0))="Void",INDEX(Matches!$G$2:$G$201,MATCH($A1380&amp;"-3",Matches!$J$2:$J$201,0))="",INDEX(Matches!$H$2:$H$201,MATCH($A1380&amp;"-3",Matches!$J$2:$J$201,0))=""),"",IF(AND($C1380&lt;&gt;"",INDEX(Matches!$F$2:$F$201,MATCH($A1380&amp;"-3",Matches!$J$2:$J$201,0))&lt;&gt;"",$C1380&gt;=INDEX(Matches!$F$2:$F$201,MATCH($A1380&amp;"-3",Matches!$J$2:$J$201,0))),"",IF(AND(H1380=INDEX(Matches!$G$2:$G$201,MATCH($A1380&amp;"-3",Matches!$J$2:$J$201,0)),I1380=INDEX(Matches!$H$2:$H$201,MATCH($A1380&amp;"-3",Matches!$J$2:$J$201,0))),5,IF(SIGN(H1380-I1380)&lt;&gt;SIGN(INDEX(Matches!$G$2:$G$201,MATCH($A1380&amp;"-3",Matches!$J$2:$J$201,0))-INDEX(Matches!$H$2:$H$201,MATCH($A1380&amp;"-3",Matches!$J$2:$J$201,0))),0,IF(H1380-I1380=INDEX(Matches!$G$2:$G$201,MATCH($A1380&amp;"-3",Matches!$J$2:$J$201,0))-INDEX(Matches!$H$2:$H$201,MATCH($A1380&amp;"-3",Matches!$J$2:$J$201,0)),3,2))))),""))</f>
        <v/>
      </c>
      <c r="AA1380" s="12" t="str">
        <f aca="false">IF(OR($B1380="",J1380="",K1380=""),"",IFERROR(IF(OR(INDEX(Matches!$I$2:$I$201,MATCH($A1380&amp;"-4",Matches!$J$2:$J$201,0))="Void",INDEX(Matches!$G$2:$G$201,MATCH($A1380&amp;"-4",Matches!$J$2:$J$201,0))="",INDEX(Matches!$H$2:$H$201,MATCH($A1380&amp;"-4",Matches!$J$2:$J$201,0))=""),"",IF(AND($C1380&lt;&gt;"",INDEX(Matches!$F$2:$F$201,MATCH($A1380&amp;"-4",Matches!$J$2:$J$201,0))&lt;&gt;"",$C1380&gt;=INDEX(Matches!$F$2:$F$201,MATCH($A1380&amp;"-4",Matches!$J$2:$J$201,0))),"",IF(AND(J1380=INDEX(Matches!$G$2:$G$201,MATCH($A1380&amp;"-4",Matches!$J$2:$J$201,0)),K1380=INDEX(Matches!$H$2:$H$201,MATCH($A1380&amp;"-4",Matches!$J$2:$J$201,0))),5,IF(SIGN(J1380-K1380)&lt;&gt;SIGN(INDEX(Matches!$G$2:$G$201,MATCH($A1380&amp;"-4",Matches!$J$2:$J$201,0))-INDEX(Matches!$H$2:$H$201,MATCH($A1380&amp;"-4",Matches!$J$2:$J$201,0))),0,IF(J1380-K1380=INDEX(Matches!$G$2:$G$201,MATCH($A1380&amp;"-4",Matches!$J$2:$J$201,0))-INDEX(Matches!$H$2:$H$201,MATCH($A1380&amp;"-4",Matches!$J$2:$J$201,0)),3,2))))),""))</f>
        <v/>
      </c>
      <c r="AB1380" s="12" t="str">
        <f aca="false">IF(OR($B1380="",L1380="",M1380=""),"",IFERROR(IF(OR(INDEX(Matches!$I$2:$I$201,MATCH($A1380&amp;"-5",Matches!$J$2:$J$201,0))="Void",INDEX(Matches!$G$2:$G$201,MATCH($A1380&amp;"-5",Matches!$J$2:$J$201,0))="",INDEX(Matches!$H$2:$H$201,MATCH($A1380&amp;"-5",Matches!$J$2:$J$201,0))=""),"",IF(AND($C1380&lt;&gt;"",INDEX(Matches!$F$2:$F$201,MATCH($A1380&amp;"-5",Matches!$J$2:$J$201,0))&lt;&gt;"",$C1380&gt;=INDEX(Matches!$F$2:$F$201,MATCH($A1380&amp;"-5",Matches!$J$2:$J$201,0))),"",IF(AND(L1380=INDEX(Matches!$G$2:$G$201,MATCH($A1380&amp;"-5",Matches!$J$2:$J$201,0)),M1380=INDEX(Matches!$H$2:$H$201,MATCH($A1380&amp;"-5",Matches!$J$2:$J$201,0))),5,IF(SIGN(L1380-M1380)&lt;&gt;SIGN(INDEX(Matches!$G$2:$G$201,MATCH($A1380&amp;"-5",Matches!$J$2:$J$201,0))-INDEX(Matches!$H$2:$H$201,MATCH($A1380&amp;"-5",Matches!$J$2:$J$201,0))),0,IF(L1380-M1380=INDEX(Matches!$G$2:$G$201,MATCH($A1380&amp;"-5",Matches!$J$2:$J$201,0))-INDEX(Matches!$H$2:$H$201,MATCH($A1380&amp;"-5",Matches!$J$2:$J$201,0)),3,2))))),""))</f>
        <v/>
      </c>
      <c r="AC1380" s="12" t="str">
        <f aca="false">IF(OR($B1380="",N1380="",O1380=""),"",IFERROR(IF(OR(INDEX(Matches!$I$2:$I$201,MATCH($A1380&amp;"-6",Matches!$J$2:$J$201,0))="Void",INDEX(Matches!$G$2:$G$201,MATCH($A1380&amp;"-6",Matches!$J$2:$J$201,0))="",INDEX(Matches!$H$2:$H$201,MATCH($A1380&amp;"-6",Matches!$J$2:$J$201,0))=""),"",IF(AND($C1380&lt;&gt;"",INDEX(Matches!$F$2:$F$201,MATCH($A1380&amp;"-6",Matches!$J$2:$J$201,0))&lt;&gt;"",$C1380&gt;=INDEX(Matches!$F$2:$F$201,MATCH($A1380&amp;"-6",Matches!$J$2:$J$201,0))),"",IF(AND(N1380=INDEX(Matches!$G$2:$G$201,MATCH($A1380&amp;"-6",Matches!$J$2:$J$201,0)),O1380=INDEX(Matches!$H$2:$H$201,MATCH($A1380&amp;"-6",Matches!$J$2:$J$201,0))),5,IF(SIGN(N1380-O1380)&lt;&gt;SIGN(INDEX(Matches!$G$2:$G$201,MATCH($A1380&amp;"-6",Matches!$J$2:$J$201,0))-INDEX(Matches!$H$2:$H$201,MATCH($A1380&amp;"-6",Matches!$J$2:$J$201,0))),0,IF(N1380-O1380=INDEX(Matches!$G$2:$G$201,MATCH($A1380&amp;"-6",Matches!$J$2:$J$201,0))-INDEX(Matches!$H$2:$H$201,MATCH($A1380&amp;"-6",Matches!$J$2:$J$201,0)),3,2))))),""))</f>
        <v/>
      </c>
      <c r="AD1380" s="12" t="str">
        <f aca="false">IF(OR($B1380="",P1380="",Q1380=""),"",IFERROR(IF(OR(INDEX(Matches!$I$2:$I$201,MATCH($A1380&amp;"-7",Matches!$J$2:$J$201,0))="Void",INDEX(Matches!$G$2:$G$201,MATCH($A1380&amp;"-7",Matches!$J$2:$J$201,0))="",INDEX(Matches!$H$2:$H$201,MATCH($A1380&amp;"-7",Matches!$J$2:$J$201,0))=""),"",IF(AND($C1380&lt;&gt;"",INDEX(Matches!$F$2:$F$201,MATCH($A1380&amp;"-7",Matches!$J$2:$J$201,0))&lt;&gt;"",$C1380&gt;=INDEX(Matches!$F$2:$F$201,MATCH($A1380&amp;"-7",Matches!$J$2:$J$201,0))),"",IF(AND(P1380=INDEX(Matches!$G$2:$G$201,MATCH($A1380&amp;"-7",Matches!$J$2:$J$201,0)),Q1380=INDEX(Matches!$H$2:$H$201,MATCH($A1380&amp;"-7",Matches!$J$2:$J$201,0))),5,IF(SIGN(P1380-Q1380)&lt;&gt;SIGN(INDEX(Matches!$G$2:$G$201,MATCH($A1380&amp;"-7",Matches!$J$2:$J$201,0))-INDEX(Matches!$H$2:$H$201,MATCH($A1380&amp;"-7",Matches!$J$2:$J$201,0))),0,IF(P1380-Q1380=INDEX(Matches!$G$2:$G$201,MATCH($A1380&amp;"-7",Matches!$J$2:$J$201,0))-INDEX(Matches!$H$2:$H$201,MATCH($A1380&amp;"-7",Matches!$J$2:$J$201,0)),3,2))))),""))</f>
        <v/>
      </c>
      <c r="AE1380" s="12" t="str">
        <f aca="false">IF(OR($B1380="",R1380="",S1380=""),"",IFERROR(IF(OR(INDEX(Matches!$I$2:$I$201,MATCH($A1380&amp;"-8",Matches!$J$2:$J$201,0))="Void",INDEX(Matches!$G$2:$G$201,MATCH($A1380&amp;"-8",Matches!$J$2:$J$201,0))="",INDEX(Matches!$H$2:$H$201,MATCH($A1380&amp;"-8",Matches!$J$2:$J$201,0))=""),"",IF(AND($C1380&lt;&gt;"",INDEX(Matches!$F$2:$F$201,MATCH($A1380&amp;"-8",Matches!$J$2:$J$201,0))&lt;&gt;"",$C1380&gt;=INDEX(Matches!$F$2:$F$201,MATCH($A1380&amp;"-8",Matches!$J$2:$J$201,0))),"",IF(AND(R1380=INDEX(Matches!$G$2:$G$201,MATCH($A1380&amp;"-8",Matches!$J$2:$J$201,0)),S1380=INDEX(Matches!$H$2:$H$201,MATCH($A1380&amp;"-8",Matches!$J$2:$J$201,0))),5,IF(SIGN(R1380-S1380)&lt;&gt;SIGN(INDEX(Matches!$G$2:$G$201,MATCH($A1380&amp;"-8",Matches!$J$2:$J$201,0))-INDEX(Matches!$H$2:$H$201,MATCH($A1380&amp;"-8",Matches!$J$2:$J$201,0))),0,IF(R1380-S1380=INDEX(Matches!$G$2:$G$201,MATCH($A1380&amp;"-8",Matches!$J$2:$J$201,0))-INDEX(Matches!$H$2:$H$201,MATCH($A1380&amp;"-8",Matches!$J$2:$J$201,0)),3,2))))),""))</f>
        <v/>
      </c>
      <c r="AF1380" s="12" t="str">
        <f aca="false">IF(OR($B1380="",T1380="",U1380=""),"",IFERROR(IF(OR(INDEX(Matches!$I$2:$I$201,MATCH($A1380&amp;"-9",Matches!$J$2:$J$201,0))="Void",INDEX(Matches!$G$2:$G$201,MATCH($A1380&amp;"-9",Matches!$J$2:$J$201,0))="",INDEX(Matches!$H$2:$H$201,MATCH($A1380&amp;"-9",Matches!$J$2:$J$201,0))=""),"",IF(AND($C1380&lt;&gt;"",INDEX(Matches!$F$2:$F$201,MATCH($A1380&amp;"-9",Matches!$J$2:$J$201,0))&lt;&gt;"",$C1380&gt;=INDEX(Matches!$F$2:$F$201,MATCH($A1380&amp;"-9",Matches!$J$2:$J$201,0))),"",IF(AND(T1380=INDEX(Matches!$G$2:$G$201,MATCH($A1380&amp;"-9",Matches!$J$2:$J$201,0)),U1380=INDEX(Matches!$H$2:$H$201,MATCH($A1380&amp;"-9",Matches!$J$2:$J$201,0))),5,IF(SIGN(T1380-U1380)&lt;&gt;SIGN(INDEX(Matches!$G$2:$G$201,MATCH($A1380&amp;"-9",Matches!$J$2:$J$201,0))-INDEX(Matches!$H$2:$H$201,MATCH($A1380&amp;"-9",Matches!$J$2:$J$201,0))),0,IF(T1380-U1380=INDEX(Matches!$G$2:$G$201,MATCH($A1380&amp;"-9",Matches!$J$2:$J$201,0))-INDEX(Matches!$H$2:$H$201,MATCH($A1380&amp;"-9",Matches!$J$2:$J$201,0)),3,2))))),""))</f>
        <v/>
      </c>
      <c r="AG1380" s="12" t="str">
        <f aca="false">IF(OR($B1380="",V1380="",W1380=""),"",IFERROR(IF(OR(INDEX(Matches!$I$2:$I$201,MATCH($A1380&amp;"-10",Matches!$J$2:$J$201,0))="Void",INDEX(Matches!$G$2:$G$201,MATCH($A1380&amp;"-10",Matches!$J$2:$J$201,0))="",INDEX(Matches!$H$2:$H$201,MATCH($A1380&amp;"-10",Matches!$J$2:$J$201,0))=""),"",IF(AND($C1380&lt;&gt;"",INDEX(Matches!$F$2:$F$201,MATCH($A1380&amp;"-10",Matches!$J$2:$J$201,0))&lt;&gt;"",$C1380&gt;=INDEX(Matches!$F$2:$F$201,MATCH($A1380&amp;"-10",Matches!$J$2:$J$201,0))),"",IF(AND(V1380=INDEX(Matches!$G$2:$G$201,MATCH($A1380&amp;"-10",Matches!$J$2:$J$201,0)),W1380=INDEX(Matches!$H$2:$H$201,MATCH($A1380&amp;"-10",Matches!$J$2:$J$201,0))),5,IF(SIGN(V1380-W1380)&lt;&gt;SIGN(INDEX(Matches!$G$2:$G$201,MATCH($A1380&amp;"-10",Matches!$J$2:$J$201,0))-INDEX(Matches!$H$2:$H$201,MATCH($A1380&amp;"-10",Matches!$J$2:$J$201,0))),0,IF(V1380-W1380=INDEX(Matches!$G$2:$G$201,MATCH($A1380&amp;"-10",Matches!$J$2:$J$201,0))-INDEX(Matches!$H$2:$H$201,MATCH($A1380&amp;"-10",Matches!$J$2:$J$201,0)),3,2))))),""))</f>
        <v/>
      </c>
      <c r="AH1380" s="13" t="str">
        <f aca="false">IF($B1380="","",SUM(X1380:AG1380))</f>
        <v/>
      </c>
      <c r="AI1380" s="12" t="str">
        <f aca="false">IF($B1380="","",COUNTIF(X1380:AG1380,5))</f>
        <v/>
      </c>
      <c r="AJ1380" s="12" t="str">
        <f aca="false">IF($B1380="","",COUNTIF(X1380:AG1380,"&gt;=2"))</f>
        <v/>
      </c>
      <c r="AK1380" s="12" t="str">
        <f aca="false">IF($B1380="","",COUNT(X1380:AG1380))</f>
        <v/>
      </c>
    </row>
    <row r="1381" customFormat="false" ht="15" hidden="false" customHeight="false" outlineLevel="0" collapsed="false">
      <c r="A1381" s="7"/>
      <c r="B1381" s="7"/>
      <c r="C1381" s="11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12" t="str">
        <f aca="false">IF(OR($B1381="",D1381="",E1381=""),"",IFERROR(IF(OR(INDEX(Matches!$I$2:$I$201,MATCH($A1381&amp;"-1",Matches!$J$2:$J$201,0))="Void",INDEX(Matches!$G$2:$G$201,MATCH($A1381&amp;"-1",Matches!$J$2:$J$201,0))="",INDEX(Matches!$H$2:$H$201,MATCH($A1381&amp;"-1",Matches!$J$2:$J$201,0))=""),"",IF(AND($C1381&lt;&gt;"",INDEX(Matches!$F$2:$F$201,MATCH($A1381&amp;"-1",Matches!$J$2:$J$201,0))&lt;&gt;"",$C1381&gt;=INDEX(Matches!$F$2:$F$201,MATCH($A1381&amp;"-1",Matches!$J$2:$J$201,0))),"",IF(AND(D1381=INDEX(Matches!$G$2:$G$201,MATCH($A1381&amp;"-1",Matches!$J$2:$J$201,0)),E1381=INDEX(Matches!$H$2:$H$201,MATCH($A1381&amp;"-1",Matches!$J$2:$J$201,0))),5,IF(SIGN(D1381-E1381)&lt;&gt;SIGN(INDEX(Matches!$G$2:$G$201,MATCH($A1381&amp;"-1",Matches!$J$2:$J$201,0))-INDEX(Matches!$H$2:$H$201,MATCH($A1381&amp;"-1",Matches!$J$2:$J$201,0))),0,IF(D1381-E1381=INDEX(Matches!$G$2:$G$201,MATCH($A1381&amp;"-1",Matches!$J$2:$J$201,0))-INDEX(Matches!$H$2:$H$201,MATCH($A1381&amp;"-1",Matches!$J$2:$J$201,0)),3,2))))),""))</f>
        <v/>
      </c>
      <c r="Y1381" s="12" t="str">
        <f aca="false">IF(OR($B1381="",F1381="",G1381=""),"",IFERROR(IF(OR(INDEX(Matches!$I$2:$I$201,MATCH($A1381&amp;"-2",Matches!$J$2:$J$201,0))="Void",INDEX(Matches!$G$2:$G$201,MATCH($A1381&amp;"-2",Matches!$J$2:$J$201,0))="",INDEX(Matches!$H$2:$H$201,MATCH($A1381&amp;"-2",Matches!$J$2:$J$201,0))=""),"",IF(AND($C1381&lt;&gt;"",INDEX(Matches!$F$2:$F$201,MATCH($A1381&amp;"-2",Matches!$J$2:$J$201,0))&lt;&gt;"",$C1381&gt;=INDEX(Matches!$F$2:$F$201,MATCH($A1381&amp;"-2",Matches!$J$2:$J$201,0))),"",IF(AND(F1381=INDEX(Matches!$G$2:$G$201,MATCH($A1381&amp;"-2",Matches!$J$2:$J$201,0)),G1381=INDEX(Matches!$H$2:$H$201,MATCH($A1381&amp;"-2",Matches!$J$2:$J$201,0))),5,IF(SIGN(F1381-G1381)&lt;&gt;SIGN(INDEX(Matches!$G$2:$G$201,MATCH($A1381&amp;"-2",Matches!$J$2:$J$201,0))-INDEX(Matches!$H$2:$H$201,MATCH($A1381&amp;"-2",Matches!$J$2:$J$201,0))),0,IF(F1381-G1381=INDEX(Matches!$G$2:$G$201,MATCH($A1381&amp;"-2",Matches!$J$2:$J$201,0))-INDEX(Matches!$H$2:$H$201,MATCH($A1381&amp;"-2",Matches!$J$2:$J$201,0)),3,2))))),""))</f>
        <v/>
      </c>
      <c r="Z1381" s="12" t="str">
        <f aca="false">IF(OR($B1381="",H1381="",I1381=""),"",IFERROR(IF(OR(INDEX(Matches!$I$2:$I$201,MATCH($A1381&amp;"-3",Matches!$J$2:$J$201,0))="Void",INDEX(Matches!$G$2:$G$201,MATCH($A1381&amp;"-3",Matches!$J$2:$J$201,0))="",INDEX(Matches!$H$2:$H$201,MATCH($A1381&amp;"-3",Matches!$J$2:$J$201,0))=""),"",IF(AND($C1381&lt;&gt;"",INDEX(Matches!$F$2:$F$201,MATCH($A1381&amp;"-3",Matches!$J$2:$J$201,0))&lt;&gt;"",$C1381&gt;=INDEX(Matches!$F$2:$F$201,MATCH($A1381&amp;"-3",Matches!$J$2:$J$201,0))),"",IF(AND(H1381=INDEX(Matches!$G$2:$G$201,MATCH($A1381&amp;"-3",Matches!$J$2:$J$201,0)),I1381=INDEX(Matches!$H$2:$H$201,MATCH($A1381&amp;"-3",Matches!$J$2:$J$201,0))),5,IF(SIGN(H1381-I1381)&lt;&gt;SIGN(INDEX(Matches!$G$2:$G$201,MATCH($A1381&amp;"-3",Matches!$J$2:$J$201,0))-INDEX(Matches!$H$2:$H$201,MATCH($A1381&amp;"-3",Matches!$J$2:$J$201,0))),0,IF(H1381-I1381=INDEX(Matches!$G$2:$G$201,MATCH($A1381&amp;"-3",Matches!$J$2:$J$201,0))-INDEX(Matches!$H$2:$H$201,MATCH($A1381&amp;"-3",Matches!$J$2:$J$201,0)),3,2))))),""))</f>
        <v/>
      </c>
      <c r="AA1381" s="12" t="str">
        <f aca="false">IF(OR($B1381="",J1381="",K1381=""),"",IFERROR(IF(OR(INDEX(Matches!$I$2:$I$201,MATCH($A1381&amp;"-4",Matches!$J$2:$J$201,0))="Void",INDEX(Matches!$G$2:$G$201,MATCH($A1381&amp;"-4",Matches!$J$2:$J$201,0))="",INDEX(Matches!$H$2:$H$201,MATCH($A1381&amp;"-4",Matches!$J$2:$J$201,0))=""),"",IF(AND($C1381&lt;&gt;"",INDEX(Matches!$F$2:$F$201,MATCH($A1381&amp;"-4",Matches!$J$2:$J$201,0))&lt;&gt;"",$C1381&gt;=INDEX(Matches!$F$2:$F$201,MATCH($A1381&amp;"-4",Matches!$J$2:$J$201,0))),"",IF(AND(J1381=INDEX(Matches!$G$2:$G$201,MATCH($A1381&amp;"-4",Matches!$J$2:$J$201,0)),K1381=INDEX(Matches!$H$2:$H$201,MATCH($A1381&amp;"-4",Matches!$J$2:$J$201,0))),5,IF(SIGN(J1381-K1381)&lt;&gt;SIGN(INDEX(Matches!$G$2:$G$201,MATCH($A1381&amp;"-4",Matches!$J$2:$J$201,0))-INDEX(Matches!$H$2:$H$201,MATCH($A1381&amp;"-4",Matches!$J$2:$J$201,0))),0,IF(J1381-K1381=INDEX(Matches!$G$2:$G$201,MATCH($A1381&amp;"-4",Matches!$J$2:$J$201,0))-INDEX(Matches!$H$2:$H$201,MATCH($A1381&amp;"-4",Matches!$J$2:$J$201,0)),3,2))))),""))</f>
        <v/>
      </c>
      <c r="AB1381" s="12" t="str">
        <f aca="false">IF(OR($B1381="",L1381="",M1381=""),"",IFERROR(IF(OR(INDEX(Matches!$I$2:$I$201,MATCH($A1381&amp;"-5",Matches!$J$2:$J$201,0))="Void",INDEX(Matches!$G$2:$G$201,MATCH($A1381&amp;"-5",Matches!$J$2:$J$201,0))="",INDEX(Matches!$H$2:$H$201,MATCH($A1381&amp;"-5",Matches!$J$2:$J$201,0))=""),"",IF(AND($C1381&lt;&gt;"",INDEX(Matches!$F$2:$F$201,MATCH($A1381&amp;"-5",Matches!$J$2:$J$201,0))&lt;&gt;"",$C1381&gt;=INDEX(Matches!$F$2:$F$201,MATCH($A1381&amp;"-5",Matches!$J$2:$J$201,0))),"",IF(AND(L1381=INDEX(Matches!$G$2:$G$201,MATCH($A1381&amp;"-5",Matches!$J$2:$J$201,0)),M1381=INDEX(Matches!$H$2:$H$201,MATCH($A1381&amp;"-5",Matches!$J$2:$J$201,0))),5,IF(SIGN(L1381-M1381)&lt;&gt;SIGN(INDEX(Matches!$G$2:$G$201,MATCH($A1381&amp;"-5",Matches!$J$2:$J$201,0))-INDEX(Matches!$H$2:$H$201,MATCH($A1381&amp;"-5",Matches!$J$2:$J$201,0))),0,IF(L1381-M1381=INDEX(Matches!$G$2:$G$201,MATCH($A1381&amp;"-5",Matches!$J$2:$J$201,0))-INDEX(Matches!$H$2:$H$201,MATCH($A1381&amp;"-5",Matches!$J$2:$J$201,0)),3,2))))),""))</f>
        <v/>
      </c>
      <c r="AC1381" s="12" t="str">
        <f aca="false">IF(OR($B1381="",N1381="",O1381=""),"",IFERROR(IF(OR(INDEX(Matches!$I$2:$I$201,MATCH($A1381&amp;"-6",Matches!$J$2:$J$201,0))="Void",INDEX(Matches!$G$2:$G$201,MATCH($A1381&amp;"-6",Matches!$J$2:$J$201,0))="",INDEX(Matches!$H$2:$H$201,MATCH($A1381&amp;"-6",Matches!$J$2:$J$201,0))=""),"",IF(AND($C1381&lt;&gt;"",INDEX(Matches!$F$2:$F$201,MATCH($A1381&amp;"-6",Matches!$J$2:$J$201,0))&lt;&gt;"",$C1381&gt;=INDEX(Matches!$F$2:$F$201,MATCH($A1381&amp;"-6",Matches!$J$2:$J$201,0))),"",IF(AND(N1381=INDEX(Matches!$G$2:$G$201,MATCH($A1381&amp;"-6",Matches!$J$2:$J$201,0)),O1381=INDEX(Matches!$H$2:$H$201,MATCH($A1381&amp;"-6",Matches!$J$2:$J$201,0))),5,IF(SIGN(N1381-O1381)&lt;&gt;SIGN(INDEX(Matches!$G$2:$G$201,MATCH($A1381&amp;"-6",Matches!$J$2:$J$201,0))-INDEX(Matches!$H$2:$H$201,MATCH($A1381&amp;"-6",Matches!$J$2:$J$201,0))),0,IF(N1381-O1381=INDEX(Matches!$G$2:$G$201,MATCH($A1381&amp;"-6",Matches!$J$2:$J$201,0))-INDEX(Matches!$H$2:$H$201,MATCH($A1381&amp;"-6",Matches!$J$2:$J$201,0)),3,2))))),""))</f>
        <v/>
      </c>
      <c r="AD1381" s="12" t="str">
        <f aca="false">IF(OR($B1381="",P1381="",Q1381=""),"",IFERROR(IF(OR(INDEX(Matches!$I$2:$I$201,MATCH($A1381&amp;"-7",Matches!$J$2:$J$201,0))="Void",INDEX(Matches!$G$2:$G$201,MATCH($A1381&amp;"-7",Matches!$J$2:$J$201,0))="",INDEX(Matches!$H$2:$H$201,MATCH($A1381&amp;"-7",Matches!$J$2:$J$201,0))=""),"",IF(AND($C1381&lt;&gt;"",INDEX(Matches!$F$2:$F$201,MATCH($A1381&amp;"-7",Matches!$J$2:$J$201,0))&lt;&gt;"",$C1381&gt;=INDEX(Matches!$F$2:$F$201,MATCH($A1381&amp;"-7",Matches!$J$2:$J$201,0))),"",IF(AND(P1381=INDEX(Matches!$G$2:$G$201,MATCH($A1381&amp;"-7",Matches!$J$2:$J$201,0)),Q1381=INDEX(Matches!$H$2:$H$201,MATCH($A1381&amp;"-7",Matches!$J$2:$J$201,0))),5,IF(SIGN(P1381-Q1381)&lt;&gt;SIGN(INDEX(Matches!$G$2:$G$201,MATCH($A1381&amp;"-7",Matches!$J$2:$J$201,0))-INDEX(Matches!$H$2:$H$201,MATCH($A1381&amp;"-7",Matches!$J$2:$J$201,0))),0,IF(P1381-Q1381=INDEX(Matches!$G$2:$G$201,MATCH($A1381&amp;"-7",Matches!$J$2:$J$201,0))-INDEX(Matches!$H$2:$H$201,MATCH($A1381&amp;"-7",Matches!$J$2:$J$201,0)),3,2))))),""))</f>
        <v/>
      </c>
      <c r="AE1381" s="12" t="str">
        <f aca="false">IF(OR($B1381="",R1381="",S1381=""),"",IFERROR(IF(OR(INDEX(Matches!$I$2:$I$201,MATCH($A1381&amp;"-8",Matches!$J$2:$J$201,0))="Void",INDEX(Matches!$G$2:$G$201,MATCH($A1381&amp;"-8",Matches!$J$2:$J$201,0))="",INDEX(Matches!$H$2:$H$201,MATCH($A1381&amp;"-8",Matches!$J$2:$J$201,0))=""),"",IF(AND($C1381&lt;&gt;"",INDEX(Matches!$F$2:$F$201,MATCH($A1381&amp;"-8",Matches!$J$2:$J$201,0))&lt;&gt;"",$C1381&gt;=INDEX(Matches!$F$2:$F$201,MATCH($A1381&amp;"-8",Matches!$J$2:$J$201,0))),"",IF(AND(R1381=INDEX(Matches!$G$2:$G$201,MATCH($A1381&amp;"-8",Matches!$J$2:$J$201,0)),S1381=INDEX(Matches!$H$2:$H$201,MATCH($A1381&amp;"-8",Matches!$J$2:$J$201,0))),5,IF(SIGN(R1381-S1381)&lt;&gt;SIGN(INDEX(Matches!$G$2:$G$201,MATCH($A1381&amp;"-8",Matches!$J$2:$J$201,0))-INDEX(Matches!$H$2:$H$201,MATCH($A1381&amp;"-8",Matches!$J$2:$J$201,0))),0,IF(R1381-S1381=INDEX(Matches!$G$2:$G$201,MATCH($A1381&amp;"-8",Matches!$J$2:$J$201,0))-INDEX(Matches!$H$2:$H$201,MATCH($A1381&amp;"-8",Matches!$J$2:$J$201,0)),3,2))))),""))</f>
        <v/>
      </c>
      <c r="AF1381" s="12" t="str">
        <f aca="false">IF(OR($B1381="",T1381="",U1381=""),"",IFERROR(IF(OR(INDEX(Matches!$I$2:$I$201,MATCH($A1381&amp;"-9",Matches!$J$2:$J$201,0))="Void",INDEX(Matches!$G$2:$G$201,MATCH($A1381&amp;"-9",Matches!$J$2:$J$201,0))="",INDEX(Matches!$H$2:$H$201,MATCH($A1381&amp;"-9",Matches!$J$2:$J$201,0))=""),"",IF(AND($C1381&lt;&gt;"",INDEX(Matches!$F$2:$F$201,MATCH($A1381&amp;"-9",Matches!$J$2:$J$201,0))&lt;&gt;"",$C1381&gt;=INDEX(Matches!$F$2:$F$201,MATCH($A1381&amp;"-9",Matches!$J$2:$J$201,0))),"",IF(AND(T1381=INDEX(Matches!$G$2:$G$201,MATCH($A1381&amp;"-9",Matches!$J$2:$J$201,0)),U1381=INDEX(Matches!$H$2:$H$201,MATCH($A1381&amp;"-9",Matches!$J$2:$J$201,0))),5,IF(SIGN(T1381-U1381)&lt;&gt;SIGN(INDEX(Matches!$G$2:$G$201,MATCH($A1381&amp;"-9",Matches!$J$2:$J$201,0))-INDEX(Matches!$H$2:$H$201,MATCH($A1381&amp;"-9",Matches!$J$2:$J$201,0))),0,IF(T1381-U1381=INDEX(Matches!$G$2:$G$201,MATCH($A1381&amp;"-9",Matches!$J$2:$J$201,0))-INDEX(Matches!$H$2:$H$201,MATCH($A1381&amp;"-9",Matches!$J$2:$J$201,0)),3,2))))),""))</f>
        <v/>
      </c>
      <c r="AG1381" s="12" t="str">
        <f aca="false">IF(OR($B1381="",V1381="",W1381=""),"",IFERROR(IF(OR(INDEX(Matches!$I$2:$I$201,MATCH($A1381&amp;"-10",Matches!$J$2:$J$201,0))="Void",INDEX(Matches!$G$2:$G$201,MATCH($A1381&amp;"-10",Matches!$J$2:$J$201,0))="",INDEX(Matches!$H$2:$H$201,MATCH($A1381&amp;"-10",Matches!$J$2:$J$201,0))=""),"",IF(AND($C1381&lt;&gt;"",INDEX(Matches!$F$2:$F$201,MATCH($A1381&amp;"-10",Matches!$J$2:$J$201,0))&lt;&gt;"",$C1381&gt;=INDEX(Matches!$F$2:$F$201,MATCH($A1381&amp;"-10",Matches!$J$2:$J$201,0))),"",IF(AND(V1381=INDEX(Matches!$G$2:$G$201,MATCH($A1381&amp;"-10",Matches!$J$2:$J$201,0)),W1381=INDEX(Matches!$H$2:$H$201,MATCH($A1381&amp;"-10",Matches!$J$2:$J$201,0))),5,IF(SIGN(V1381-W1381)&lt;&gt;SIGN(INDEX(Matches!$G$2:$G$201,MATCH($A1381&amp;"-10",Matches!$J$2:$J$201,0))-INDEX(Matches!$H$2:$H$201,MATCH($A1381&amp;"-10",Matches!$J$2:$J$201,0))),0,IF(V1381-W1381=INDEX(Matches!$G$2:$G$201,MATCH($A1381&amp;"-10",Matches!$J$2:$J$201,0))-INDEX(Matches!$H$2:$H$201,MATCH($A1381&amp;"-10",Matches!$J$2:$J$201,0)),3,2))))),""))</f>
        <v/>
      </c>
      <c r="AH1381" s="13" t="str">
        <f aca="false">IF($B1381="","",SUM(X1381:AG1381))</f>
        <v/>
      </c>
      <c r="AI1381" s="12" t="str">
        <f aca="false">IF($B1381="","",COUNTIF(X1381:AG1381,5))</f>
        <v/>
      </c>
      <c r="AJ1381" s="12" t="str">
        <f aca="false">IF($B1381="","",COUNTIF(X1381:AG1381,"&gt;=2"))</f>
        <v/>
      </c>
      <c r="AK1381" s="12" t="str">
        <f aca="false">IF($B1381="","",COUNT(X1381:AG1381))</f>
        <v/>
      </c>
    </row>
    <row r="1382" customFormat="false" ht="15" hidden="false" customHeight="false" outlineLevel="0" collapsed="false">
      <c r="A1382" s="7"/>
      <c r="B1382" s="7"/>
      <c r="C1382" s="11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12" t="str">
        <f aca="false">IF(OR($B1382="",D1382="",E1382=""),"",IFERROR(IF(OR(INDEX(Matches!$I$2:$I$201,MATCH($A1382&amp;"-1",Matches!$J$2:$J$201,0))="Void",INDEX(Matches!$G$2:$G$201,MATCH($A1382&amp;"-1",Matches!$J$2:$J$201,0))="",INDEX(Matches!$H$2:$H$201,MATCH($A1382&amp;"-1",Matches!$J$2:$J$201,0))=""),"",IF(AND($C1382&lt;&gt;"",INDEX(Matches!$F$2:$F$201,MATCH($A1382&amp;"-1",Matches!$J$2:$J$201,0))&lt;&gt;"",$C1382&gt;=INDEX(Matches!$F$2:$F$201,MATCH($A1382&amp;"-1",Matches!$J$2:$J$201,0))),"",IF(AND(D1382=INDEX(Matches!$G$2:$G$201,MATCH($A1382&amp;"-1",Matches!$J$2:$J$201,0)),E1382=INDEX(Matches!$H$2:$H$201,MATCH($A1382&amp;"-1",Matches!$J$2:$J$201,0))),5,IF(SIGN(D1382-E1382)&lt;&gt;SIGN(INDEX(Matches!$G$2:$G$201,MATCH($A1382&amp;"-1",Matches!$J$2:$J$201,0))-INDEX(Matches!$H$2:$H$201,MATCH($A1382&amp;"-1",Matches!$J$2:$J$201,0))),0,IF(D1382-E1382=INDEX(Matches!$G$2:$G$201,MATCH($A1382&amp;"-1",Matches!$J$2:$J$201,0))-INDEX(Matches!$H$2:$H$201,MATCH($A1382&amp;"-1",Matches!$J$2:$J$201,0)),3,2))))),""))</f>
        <v/>
      </c>
      <c r="Y1382" s="12" t="str">
        <f aca="false">IF(OR($B1382="",F1382="",G1382=""),"",IFERROR(IF(OR(INDEX(Matches!$I$2:$I$201,MATCH($A1382&amp;"-2",Matches!$J$2:$J$201,0))="Void",INDEX(Matches!$G$2:$G$201,MATCH($A1382&amp;"-2",Matches!$J$2:$J$201,0))="",INDEX(Matches!$H$2:$H$201,MATCH($A1382&amp;"-2",Matches!$J$2:$J$201,0))=""),"",IF(AND($C1382&lt;&gt;"",INDEX(Matches!$F$2:$F$201,MATCH($A1382&amp;"-2",Matches!$J$2:$J$201,0))&lt;&gt;"",$C1382&gt;=INDEX(Matches!$F$2:$F$201,MATCH($A1382&amp;"-2",Matches!$J$2:$J$201,0))),"",IF(AND(F1382=INDEX(Matches!$G$2:$G$201,MATCH($A1382&amp;"-2",Matches!$J$2:$J$201,0)),G1382=INDEX(Matches!$H$2:$H$201,MATCH($A1382&amp;"-2",Matches!$J$2:$J$201,0))),5,IF(SIGN(F1382-G1382)&lt;&gt;SIGN(INDEX(Matches!$G$2:$G$201,MATCH($A1382&amp;"-2",Matches!$J$2:$J$201,0))-INDEX(Matches!$H$2:$H$201,MATCH($A1382&amp;"-2",Matches!$J$2:$J$201,0))),0,IF(F1382-G1382=INDEX(Matches!$G$2:$G$201,MATCH($A1382&amp;"-2",Matches!$J$2:$J$201,0))-INDEX(Matches!$H$2:$H$201,MATCH($A1382&amp;"-2",Matches!$J$2:$J$201,0)),3,2))))),""))</f>
        <v/>
      </c>
      <c r="Z1382" s="12" t="str">
        <f aca="false">IF(OR($B1382="",H1382="",I1382=""),"",IFERROR(IF(OR(INDEX(Matches!$I$2:$I$201,MATCH($A1382&amp;"-3",Matches!$J$2:$J$201,0))="Void",INDEX(Matches!$G$2:$G$201,MATCH($A1382&amp;"-3",Matches!$J$2:$J$201,0))="",INDEX(Matches!$H$2:$H$201,MATCH($A1382&amp;"-3",Matches!$J$2:$J$201,0))=""),"",IF(AND($C1382&lt;&gt;"",INDEX(Matches!$F$2:$F$201,MATCH($A1382&amp;"-3",Matches!$J$2:$J$201,0))&lt;&gt;"",$C1382&gt;=INDEX(Matches!$F$2:$F$201,MATCH($A1382&amp;"-3",Matches!$J$2:$J$201,0))),"",IF(AND(H1382=INDEX(Matches!$G$2:$G$201,MATCH($A1382&amp;"-3",Matches!$J$2:$J$201,0)),I1382=INDEX(Matches!$H$2:$H$201,MATCH($A1382&amp;"-3",Matches!$J$2:$J$201,0))),5,IF(SIGN(H1382-I1382)&lt;&gt;SIGN(INDEX(Matches!$G$2:$G$201,MATCH($A1382&amp;"-3",Matches!$J$2:$J$201,0))-INDEX(Matches!$H$2:$H$201,MATCH($A1382&amp;"-3",Matches!$J$2:$J$201,0))),0,IF(H1382-I1382=INDEX(Matches!$G$2:$G$201,MATCH($A1382&amp;"-3",Matches!$J$2:$J$201,0))-INDEX(Matches!$H$2:$H$201,MATCH($A1382&amp;"-3",Matches!$J$2:$J$201,0)),3,2))))),""))</f>
        <v/>
      </c>
      <c r="AA1382" s="12" t="str">
        <f aca="false">IF(OR($B1382="",J1382="",K1382=""),"",IFERROR(IF(OR(INDEX(Matches!$I$2:$I$201,MATCH($A1382&amp;"-4",Matches!$J$2:$J$201,0))="Void",INDEX(Matches!$G$2:$G$201,MATCH($A1382&amp;"-4",Matches!$J$2:$J$201,0))="",INDEX(Matches!$H$2:$H$201,MATCH($A1382&amp;"-4",Matches!$J$2:$J$201,0))=""),"",IF(AND($C1382&lt;&gt;"",INDEX(Matches!$F$2:$F$201,MATCH($A1382&amp;"-4",Matches!$J$2:$J$201,0))&lt;&gt;"",$C1382&gt;=INDEX(Matches!$F$2:$F$201,MATCH($A1382&amp;"-4",Matches!$J$2:$J$201,0))),"",IF(AND(J1382=INDEX(Matches!$G$2:$G$201,MATCH($A1382&amp;"-4",Matches!$J$2:$J$201,0)),K1382=INDEX(Matches!$H$2:$H$201,MATCH($A1382&amp;"-4",Matches!$J$2:$J$201,0))),5,IF(SIGN(J1382-K1382)&lt;&gt;SIGN(INDEX(Matches!$G$2:$G$201,MATCH($A1382&amp;"-4",Matches!$J$2:$J$201,0))-INDEX(Matches!$H$2:$H$201,MATCH($A1382&amp;"-4",Matches!$J$2:$J$201,0))),0,IF(J1382-K1382=INDEX(Matches!$G$2:$G$201,MATCH($A1382&amp;"-4",Matches!$J$2:$J$201,0))-INDEX(Matches!$H$2:$H$201,MATCH($A1382&amp;"-4",Matches!$J$2:$J$201,0)),3,2))))),""))</f>
        <v/>
      </c>
      <c r="AB1382" s="12" t="str">
        <f aca="false">IF(OR($B1382="",L1382="",M1382=""),"",IFERROR(IF(OR(INDEX(Matches!$I$2:$I$201,MATCH($A1382&amp;"-5",Matches!$J$2:$J$201,0))="Void",INDEX(Matches!$G$2:$G$201,MATCH($A1382&amp;"-5",Matches!$J$2:$J$201,0))="",INDEX(Matches!$H$2:$H$201,MATCH($A1382&amp;"-5",Matches!$J$2:$J$201,0))=""),"",IF(AND($C1382&lt;&gt;"",INDEX(Matches!$F$2:$F$201,MATCH($A1382&amp;"-5",Matches!$J$2:$J$201,0))&lt;&gt;"",$C1382&gt;=INDEX(Matches!$F$2:$F$201,MATCH($A1382&amp;"-5",Matches!$J$2:$J$201,0))),"",IF(AND(L1382=INDEX(Matches!$G$2:$G$201,MATCH($A1382&amp;"-5",Matches!$J$2:$J$201,0)),M1382=INDEX(Matches!$H$2:$H$201,MATCH($A1382&amp;"-5",Matches!$J$2:$J$201,0))),5,IF(SIGN(L1382-M1382)&lt;&gt;SIGN(INDEX(Matches!$G$2:$G$201,MATCH($A1382&amp;"-5",Matches!$J$2:$J$201,0))-INDEX(Matches!$H$2:$H$201,MATCH($A1382&amp;"-5",Matches!$J$2:$J$201,0))),0,IF(L1382-M1382=INDEX(Matches!$G$2:$G$201,MATCH($A1382&amp;"-5",Matches!$J$2:$J$201,0))-INDEX(Matches!$H$2:$H$201,MATCH($A1382&amp;"-5",Matches!$J$2:$J$201,0)),3,2))))),""))</f>
        <v/>
      </c>
      <c r="AC1382" s="12" t="str">
        <f aca="false">IF(OR($B1382="",N1382="",O1382=""),"",IFERROR(IF(OR(INDEX(Matches!$I$2:$I$201,MATCH($A1382&amp;"-6",Matches!$J$2:$J$201,0))="Void",INDEX(Matches!$G$2:$G$201,MATCH($A1382&amp;"-6",Matches!$J$2:$J$201,0))="",INDEX(Matches!$H$2:$H$201,MATCH($A1382&amp;"-6",Matches!$J$2:$J$201,0))=""),"",IF(AND($C1382&lt;&gt;"",INDEX(Matches!$F$2:$F$201,MATCH($A1382&amp;"-6",Matches!$J$2:$J$201,0))&lt;&gt;"",$C1382&gt;=INDEX(Matches!$F$2:$F$201,MATCH($A1382&amp;"-6",Matches!$J$2:$J$201,0))),"",IF(AND(N1382=INDEX(Matches!$G$2:$G$201,MATCH($A1382&amp;"-6",Matches!$J$2:$J$201,0)),O1382=INDEX(Matches!$H$2:$H$201,MATCH($A1382&amp;"-6",Matches!$J$2:$J$201,0))),5,IF(SIGN(N1382-O1382)&lt;&gt;SIGN(INDEX(Matches!$G$2:$G$201,MATCH($A1382&amp;"-6",Matches!$J$2:$J$201,0))-INDEX(Matches!$H$2:$H$201,MATCH($A1382&amp;"-6",Matches!$J$2:$J$201,0))),0,IF(N1382-O1382=INDEX(Matches!$G$2:$G$201,MATCH($A1382&amp;"-6",Matches!$J$2:$J$201,0))-INDEX(Matches!$H$2:$H$201,MATCH($A1382&amp;"-6",Matches!$J$2:$J$201,0)),3,2))))),""))</f>
        <v/>
      </c>
      <c r="AD1382" s="12" t="str">
        <f aca="false">IF(OR($B1382="",P1382="",Q1382=""),"",IFERROR(IF(OR(INDEX(Matches!$I$2:$I$201,MATCH($A1382&amp;"-7",Matches!$J$2:$J$201,0))="Void",INDEX(Matches!$G$2:$G$201,MATCH($A1382&amp;"-7",Matches!$J$2:$J$201,0))="",INDEX(Matches!$H$2:$H$201,MATCH($A1382&amp;"-7",Matches!$J$2:$J$201,0))=""),"",IF(AND($C1382&lt;&gt;"",INDEX(Matches!$F$2:$F$201,MATCH($A1382&amp;"-7",Matches!$J$2:$J$201,0))&lt;&gt;"",$C1382&gt;=INDEX(Matches!$F$2:$F$201,MATCH($A1382&amp;"-7",Matches!$J$2:$J$201,0))),"",IF(AND(P1382=INDEX(Matches!$G$2:$G$201,MATCH($A1382&amp;"-7",Matches!$J$2:$J$201,0)),Q1382=INDEX(Matches!$H$2:$H$201,MATCH($A1382&amp;"-7",Matches!$J$2:$J$201,0))),5,IF(SIGN(P1382-Q1382)&lt;&gt;SIGN(INDEX(Matches!$G$2:$G$201,MATCH($A1382&amp;"-7",Matches!$J$2:$J$201,0))-INDEX(Matches!$H$2:$H$201,MATCH($A1382&amp;"-7",Matches!$J$2:$J$201,0))),0,IF(P1382-Q1382=INDEX(Matches!$G$2:$G$201,MATCH($A1382&amp;"-7",Matches!$J$2:$J$201,0))-INDEX(Matches!$H$2:$H$201,MATCH($A1382&amp;"-7",Matches!$J$2:$J$201,0)),3,2))))),""))</f>
        <v/>
      </c>
      <c r="AE1382" s="12" t="str">
        <f aca="false">IF(OR($B1382="",R1382="",S1382=""),"",IFERROR(IF(OR(INDEX(Matches!$I$2:$I$201,MATCH($A1382&amp;"-8",Matches!$J$2:$J$201,0))="Void",INDEX(Matches!$G$2:$G$201,MATCH($A1382&amp;"-8",Matches!$J$2:$J$201,0))="",INDEX(Matches!$H$2:$H$201,MATCH($A1382&amp;"-8",Matches!$J$2:$J$201,0))=""),"",IF(AND($C1382&lt;&gt;"",INDEX(Matches!$F$2:$F$201,MATCH($A1382&amp;"-8",Matches!$J$2:$J$201,0))&lt;&gt;"",$C1382&gt;=INDEX(Matches!$F$2:$F$201,MATCH($A1382&amp;"-8",Matches!$J$2:$J$201,0))),"",IF(AND(R1382=INDEX(Matches!$G$2:$G$201,MATCH($A1382&amp;"-8",Matches!$J$2:$J$201,0)),S1382=INDEX(Matches!$H$2:$H$201,MATCH($A1382&amp;"-8",Matches!$J$2:$J$201,0))),5,IF(SIGN(R1382-S1382)&lt;&gt;SIGN(INDEX(Matches!$G$2:$G$201,MATCH($A1382&amp;"-8",Matches!$J$2:$J$201,0))-INDEX(Matches!$H$2:$H$201,MATCH($A1382&amp;"-8",Matches!$J$2:$J$201,0))),0,IF(R1382-S1382=INDEX(Matches!$G$2:$G$201,MATCH($A1382&amp;"-8",Matches!$J$2:$J$201,0))-INDEX(Matches!$H$2:$H$201,MATCH($A1382&amp;"-8",Matches!$J$2:$J$201,0)),3,2))))),""))</f>
        <v/>
      </c>
      <c r="AF1382" s="12" t="str">
        <f aca="false">IF(OR($B1382="",T1382="",U1382=""),"",IFERROR(IF(OR(INDEX(Matches!$I$2:$I$201,MATCH($A1382&amp;"-9",Matches!$J$2:$J$201,0))="Void",INDEX(Matches!$G$2:$G$201,MATCH($A1382&amp;"-9",Matches!$J$2:$J$201,0))="",INDEX(Matches!$H$2:$H$201,MATCH($A1382&amp;"-9",Matches!$J$2:$J$201,0))=""),"",IF(AND($C1382&lt;&gt;"",INDEX(Matches!$F$2:$F$201,MATCH($A1382&amp;"-9",Matches!$J$2:$J$201,0))&lt;&gt;"",$C1382&gt;=INDEX(Matches!$F$2:$F$201,MATCH($A1382&amp;"-9",Matches!$J$2:$J$201,0))),"",IF(AND(T1382=INDEX(Matches!$G$2:$G$201,MATCH($A1382&amp;"-9",Matches!$J$2:$J$201,0)),U1382=INDEX(Matches!$H$2:$H$201,MATCH($A1382&amp;"-9",Matches!$J$2:$J$201,0))),5,IF(SIGN(T1382-U1382)&lt;&gt;SIGN(INDEX(Matches!$G$2:$G$201,MATCH($A1382&amp;"-9",Matches!$J$2:$J$201,0))-INDEX(Matches!$H$2:$H$201,MATCH($A1382&amp;"-9",Matches!$J$2:$J$201,0))),0,IF(T1382-U1382=INDEX(Matches!$G$2:$G$201,MATCH($A1382&amp;"-9",Matches!$J$2:$J$201,0))-INDEX(Matches!$H$2:$H$201,MATCH($A1382&amp;"-9",Matches!$J$2:$J$201,0)),3,2))))),""))</f>
        <v/>
      </c>
      <c r="AG1382" s="12" t="str">
        <f aca="false">IF(OR($B1382="",V1382="",W1382=""),"",IFERROR(IF(OR(INDEX(Matches!$I$2:$I$201,MATCH($A1382&amp;"-10",Matches!$J$2:$J$201,0))="Void",INDEX(Matches!$G$2:$G$201,MATCH($A1382&amp;"-10",Matches!$J$2:$J$201,0))="",INDEX(Matches!$H$2:$H$201,MATCH($A1382&amp;"-10",Matches!$J$2:$J$201,0))=""),"",IF(AND($C1382&lt;&gt;"",INDEX(Matches!$F$2:$F$201,MATCH($A1382&amp;"-10",Matches!$J$2:$J$201,0))&lt;&gt;"",$C1382&gt;=INDEX(Matches!$F$2:$F$201,MATCH($A1382&amp;"-10",Matches!$J$2:$J$201,0))),"",IF(AND(V1382=INDEX(Matches!$G$2:$G$201,MATCH($A1382&amp;"-10",Matches!$J$2:$J$201,0)),W1382=INDEX(Matches!$H$2:$H$201,MATCH($A1382&amp;"-10",Matches!$J$2:$J$201,0))),5,IF(SIGN(V1382-W1382)&lt;&gt;SIGN(INDEX(Matches!$G$2:$G$201,MATCH($A1382&amp;"-10",Matches!$J$2:$J$201,0))-INDEX(Matches!$H$2:$H$201,MATCH($A1382&amp;"-10",Matches!$J$2:$J$201,0))),0,IF(V1382-W1382=INDEX(Matches!$G$2:$G$201,MATCH($A1382&amp;"-10",Matches!$J$2:$J$201,0))-INDEX(Matches!$H$2:$H$201,MATCH($A1382&amp;"-10",Matches!$J$2:$J$201,0)),3,2))))),""))</f>
        <v/>
      </c>
      <c r="AH1382" s="13" t="str">
        <f aca="false">IF($B1382="","",SUM(X1382:AG1382))</f>
        <v/>
      </c>
      <c r="AI1382" s="12" t="str">
        <f aca="false">IF($B1382="","",COUNTIF(X1382:AG1382,5))</f>
        <v/>
      </c>
      <c r="AJ1382" s="12" t="str">
        <f aca="false">IF($B1382="","",COUNTIF(X1382:AG1382,"&gt;=2"))</f>
        <v/>
      </c>
      <c r="AK1382" s="12" t="str">
        <f aca="false">IF($B1382="","",COUNT(X1382:AG1382))</f>
        <v/>
      </c>
    </row>
    <row r="1383" customFormat="false" ht="15" hidden="false" customHeight="false" outlineLevel="0" collapsed="false">
      <c r="A1383" s="7"/>
      <c r="B1383" s="7"/>
      <c r="C1383" s="11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12" t="str">
        <f aca="false">IF(OR($B1383="",D1383="",E1383=""),"",IFERROR(IF(OR(INDEX(Matches!$I$2:$I$201,MATCH($A1383&amp;"-1",Matches!$J$2:$J$201,0))="Void",INDEX(Matches!$G$2:$G$201,MATCH($A1383&amp;"-1",Matches!$J$2:$J$201,0))="",INDEX(Matches!$H$2:$H$201,MATCH($A1383&amp;"-1",Matches!$J$2:$J$201,0))=""),"",IF(AND($C1383&lt;&gt;"",INDEX(Matches!$F$2:$F$201,MATCH($A1383&amp;"-1",Matches!$J$2:$J$201,0))&lt;&gt;"",$C1383&gt;=INDEX(Matches!$F$2:$F$201,MATCH($A1383&amp;"-1",Matches!$J$2:$J$201,0))),"",IF(AND(D1383=INDEX(Matches!$G$2:$G$201,MATCH($A1383&amp;"-1",Matches!$J$2:$J$201,0)),E1383=INDEX(Matches!$H$2:$H$201,MATCH($A1383&amp;"-1",Matches!$J$2:$J$201,0))),5,IF(SIGN(D1383-E1383)&lt;&gt;SIGN(INDEX(Matches!$G$2:$G$201,MATCH($A1383&amp;"-1",Matches!$J$2:$J$201,0))-INDEX(Matches!$H$2:$H$201,MATCH($A1383&amp;"-1",Matches!$J$2:$J$201,0))),0,IF(D1383-E1383=INDEX(Matches!$G$2:$G$201,MATCH($A1383&amp;"-1",Matches!$J$2:$J$201,0))-INDEX(Matches!$H$2:$H$201,MATCH($A1383&amp;"-1",Matches!$J$2:$J$201,0)),3,2))))),""))</f>
        <v/>
      </c>
      <c r="Y1383" s="12" t="str">
        <f aca="false">IF(OR($B1383="",F1383="",G1383=""),"",IFERROR(IF(OR(INDEX(Matches!$I$2:$I$201,MATCH($A1383&amp;"-2",Matches!$J$2:$J$201,0))="Void",INDEX(Matches!$G$2:$G$201,MATCH($A1383&amp;"-2",Matches!$J$2:$J$201,0))="",INDEX(Matches!$H$2:$H$201,MATCH($A1383&amp;"-2",Matches!$J$2:$J$201,0))=""),"",IF(AND($C1383&lt;&gt;"",INDEX(Matches!$F$2:$F$201,MATCH($A1383&amp;"-2",Matches!$J$2:$J$201,0))&lt;&gt;"",$C1383&gt;=INDEX(Matches!$F$2:$F$201,MATCH($A1383&amp;"-2",Matches!$J$2:$J$201,0))),"",IF(AND(F1383=INDEX(Matches!$G$2:$G$201,MATCH($A1383&amp;"-2",Matches!$J$2:$J$201,0)),G1383=INDEX(Matches!$H$2:$H$201,MATCH($A1383&amp;"-2",Matches!$J$2:$J$201,0))),5,IF(SIGN(F1383-G1383)&lt;&gt;SIGN(INDEX(Matches!$G$2:$G$201,MATCH($A1383&amp;"-2",Matches!$J$2:$J$201,0))-INDEX(Matches!$H$2:$H$201,MATCH($A1383&amp;"-2",Matches!$J$2:$J$201,0))),0,IF(F1383-G1383=INDEX(Matches!$G$2:$G$201,MATCH($A1383&amp;"-2",Matches!$J$2:$J$201,0))-INDEX(Matches!$H$2:$H$201,MATCH($A1383&amp;"-2",Matches!$J$2:$J$201,0)),3,2))))),""))</f>
        <v/>
      </c>
      <c r="Z1383" s="12" t="str">
        <f aca="false">IF(OR($B1383="",H1383="",I1383=""),"",IFERROR(IF(OR(INDEX(Matches!$I$2:$I$201,MATCH($A1383&amp;"-3",Matches!$J$2:$J$201,0))="Void",INDEX(Matches!$G$2:$G$201,MATCH($A1383&amp;"-3",Matches!$J$2:$J$201,0))="",INDEX(Matches!$H$2:$H$201,MATCH($A1383&amp;"-3",Matches!$J$2:$J$201,0))=""),"",IF(AND($C1383&lt;&gt;"",INDEX(Matches!$F$2:$F$201,MATCH($A1383&amp;"-3",Matches!$J$2:$J$201,0))&lt;&gt;"",$C1383&gt;=INDEX(Matches!$F$2:$F$201,MATCH($A1383&amp;"-3",Matches!$J$2:$J$201,0))),"",IF(AND(H1383=INDEX(Matches!$G$2:$G$201,MATCH($A1383&amp;"-3",Matches!$J$2:$J$201,0)),I1383=INDEX(Matches!$H$2:$H$201,MATCH($A1383&amp;"-3",Matches!$J$2:$J$201,0))),5,IF(SIGN(H1383-I1383)&lt;&gt;SIGN(INDEX(Matches!$G$2:$G$201,MATCH($A1383&amp;"-3",Matches!$J$2:$J$201,0))-INDEX(Matches!$H$2:$H$201,MATCH($A1383&amp;"-3",Matches!$J$2:$J$201,0))),0,IF(H1383-I1383=INDEX(Matches!$G$2:$G$201,MATCH($A1383&amp;"-3",Matches!$J$2:$J$201,0))-INDEX(Matches!$H$2:$H$201,MATCH($A1383&amp;"-3",Matches!$J$2:$J$201,0)),3,2))))),""))</f>
        <v/>
      </c>
      <c r="AA1383" s="12" t="str">
        <f aca="false">IF(OR($B1383="",J1383="",K1383=""),"",IFERROR(IF(OR(INDEX(Matches!$I$2:$I$201,MATCH($A1383&amp;"-4",Matches!$J$2:$J$201,0))="Void",INDEX(Matches!$G$2:$G$201,MATCH($A1383&amp;"-4",Matches!$J$2:$J$201,0))="",INDEX(Matches!$H$2:$H$201,MATCH($A1383&amp;"-4",Matches!$J$2:$J$201,0))=""),"",IF(AND($C1383&lt;&gt;"",INDEX(Matches!$F$2:$F$201,MATCH($A1383&amp;"-4",Matches!$J$2:$J$201,0))&lt;&gt;"",$C1383&gt;=INDEX(Matches!$F$2:$F$201,MATCH($A1383&amp;"-4",Matches!$J$2:$J$201,0))),"",IF(AND(J1383=INDEX(Matches!$G$2:$G$201,MATCH($A1383&amp;"-4",Matches!$J$2:$J$201,0)),K1383=INDEX(Matches!$H$2:$H$201,MATCH($A1383&amp;"-4",Matches!$J$2:$J$201,0))),5,IF(SIGN(J1383-K1383)&lt;&gt;SIGN(INDEX(Matches!$G$2:$G$201,MATCH($A1383&amp;"-4",Matches!$J$2:$J$201,0))-INDEX(Matches!$H$2:$H$201,MATCH($A1383&amp;"-4",Matches!$J$2:$J$201,0))),0,IF(J1383-K1383=INDEX(Matches!$G$2:$G$201,MATCH($A1383&amp;"-4",Matches!$J$2:$J$201,0))-INDEX(Matches!$H$2:$H$201,MATCH($A1383&amp;"-4",Matches!$J$2:$J$201,0)),3,2))))),""))</f>
        <v/>
      </c>
      <c r="AB1383" s="12" t="str">
        <f aca="false">IF(OR($B1383="",L1383="",M1383=""),"",IFERROR(IF(OR(INDEX(Matches!$I$2:$I$201,MATCH($A1383&amp;"-5",Matches!$J$2:$J$201,0))="Void",INDEX(Matches!$G$2:$G$201,MATCH($A1383&amp;"-5",Matches!$J$2:$J$201,0))="",INDEX(Matches!$H$2:$H$201,MATCH($A1383&amp;"-5",Matches!$J$2:$J$201,0))=""),"",IF(AND($C1383&lt;&gt;"",INDEX(Matches!$F$2:$F$201,MATCH($A1383&amp;"-5",Matches!$J$2:$J$201,0))&lt;&gt;"",$C1383&gt;=INDEX(Matches!$F$2:$F$201,MATCH($A1383&amp;"-5",Matches!$J$2:$J$201,0))),"",IF(AND(L1383=INDEX(Matches!$G$2:$G$201,MATCH($A1383&amp;"-5",Matches!$J$2:$J$201,0)),M1383=INDEX(Matches!$H$2:$H$201,MATCH($A1383&amp;"-5",Matches!$J$2:$J$201,0))),5,IF(SIGN(L1383-M1383)&lt;&gt;SIGN(INDEX(Matches!$G$2:$G$201,MATCH($A1383&amp;"-5",Matches!$J$2:$J$201,0))-INDEX(Matches!$H$2:$H$201,MATCH($A1383&amp;"-5",Matches!$J$2:$J$201,0))),0,IF(L1383-M1383=INDEX(Matches!$G$2:$G$201,MATCH($A1383&amp;"-5",Matches!$J$2:$J$201,0))-INDEX(Matches!$H$2:$H$201,MATCH($A1383&amp;"-5",Matches!$J$2:$J$201,0)),3,2))))),""))</f>
        <v/>
      </c>
      <c r="AC1383" s="12" t="str">
        <f aca="false">IF(OR($B1383="",N1383="",O1383=""),"",IFERROR(IF(OR(INDEX(Matches!$I$2:$I$201,MATCH($A1383&amp;"-6",Matches!$J$2:$J$201,0))="Void",INDEX(Matches!$G$2:$G$201,MATCH($A1383&amp;"-6",Matches!$J$2:$J$201,0))="",INDEX(Matches!$H$2:$H$201,MATCH($A1383&amp;"-6",Matches!$J$2:$J$201,0))=""),"",IF(AND($C1383&lt;&gt;"",INDEX(Matches!$F$2:$F$201,MATCH($A1383&amp;"-6",Matches!$J$2:$J$201,0))&lt;&gt;"",$C1383&gt;=INDEX(Matches!$F$2:$F$201,MATCH($A1383&amp;"-6",Matches!$J$2:$J$201,0))),"",IF(AND(N1383=INDEX(Matches!$G$2:$G$201,MATCH($A1383&amp;"-6",Matches!$J$2:$J$201,0)),O1383=INDEX(Matches!$H$2:$H$201,MATCH($A1383&amp;"-6",Matches!$J$2:$J$201,0))),5,IF(SIGN(N1383-O1383)&lt;&gt;SIGN(INDEX(Matches!$G$2:$G$201,MATCH($A1383&amp;"-6",Matches!$J$2:$J$201,0))-INDEX(Matches!$H$2:$H$201,MATCH($A1383&amp;"-6",Matches!$J$2:$J$201,0))),0,IF(N1383-O1383=INDEX(Matches!$G$2:$G$201,MATCH($A1383&amp;"-6",Matches!$J$2:$J$201,0))-INDEX(Matches!$H$2:$H$201,MATCH($A1383&amp;"-6",Matches!$J$2:$J$201,0)),3,2))))),""))</f>
        <v/>
      </c>
      <c r="AD1383" s="12" t="str">
        <f aca="false">IF(OR($B1383="",P1383="",Q1383=""),"",IFERROR(IF(OR(INDEX(Matches!$I$2:$I$201,MATCH($A1383&amp;"-7",Matches!$J$2:$J$201,0))="Void",INDEX(Matches!$G$2:$G$201,MATCH($A1383&amp;"-7",Matches!$J$2:$J$201,0))="",INDEX(Matches!$H$2:$H$201,MATCH($A1383&amp;"-7",Matches!$J$2:$J$201,0))=""),"",IF(AND($C1383&lt;&gt;"",INDEX(Matches!$F$2:$F$201,MATCH($A1383&amp;"-7",Matches!$J$2:$J$201,0))&lt;&gt;"",$C1383&gt;=INDEX(Matches!$F$2:$F$201,MATCH($A1383&amp;"-7",Matches!$J$2:$J$201,0))),"",IF(AND(P1383=INDEX(Matches!$G$2:$G$201,MATCH($A1383&amp;"-7",Matches!$J$2:$J$201,0)),Q1383=INDEX(Matches!$H$2:$H$201,MATCH($A1383&amp;"-7",Matches!$J$2:$J$201,0))),5,IF(SIGN(P1383-Q1383)&lt;&gt;SIGN(INDEX(Matches!$G$2:$G$201,MATCH($A1383&amp;"-7",Matches!$J$2:$J$201,0))-INDEX(Matches!$H$2:$H$201,MATCH($A1383&amp;"-7",Matches!$J$2:$J$201,0))),0,IF(P1383-Q1383=INDEX(Matches!$G$2:$G$201,MATCH($A1383&amp;"-7",Matches!$J$2:$J$201,0))-INDEX(Matches!$H$2:$H$201,MATCH($A1383&amp;"-7",Matches!$J$2:$J$201,0)),3,2))))),""))</f>
        <v/>
      </c>
      <c r="AE1383" s="12" t="str">
        <f aca="false">IF(OR($B1383="",R1383="",S1383=""),"",IFERROR(IF(OR(INDEX(Matches!$I$2:$I$201,MATCH($A1383&amp;"-8",Matches!$J$2:$J$201,0))="Void",INDEX(Matches!$G$2:$G$201,MATCH($A1383&amp;"-8",Matches!$J$2:$J$201,0))="",INDEX(Matches!$H$2:$H$201,MATCH($A1383&amp;"-8",Matches!$J$2:$J$201,0))=""),"",IF(AND($C1383&lt;&gt;"",INDEX(Matches!$F$2:$F$201,MATCH($A1383&amp;"-8",Matches!$J$2:$J$201,0))&lt;&gt;"",$C1383&gt;=INDEX(Matches!$F$2:$F$201,MATCH($A1383&amp;"-8",Matches!$J$2:$J$201,0))),"",IF(AND(R1383=INDEX(Matches!$G$2:$G$201,MATCH($A1383&amp;"-8",Matches!$J$2:$J$201,0)),S1383=INDEX(Matches!$H$2:$H$201,MATCH($A1383&amp;"-8",Matches!$J$2:$J$201,0))),5,IF(SIGN(R1383-S1383)&lt;&gt;SIGN(INDEX(Matches!$G$2:$G$201,MATCH($A1383&amp;"-8",Matches!$J$2:$J$201,0))-INDEX(Matches!$H$2:$H$201,MATCH($A1383&amp;"-8",Matches!$J$2:$J$201,0))),0,IF(R1383-S1383=INDEX(Matches!$G$2:$G$201,MATCH($A1383&amp;"-8",Matches!$J$2:$J$201,0))-INDEX(Matches!$H$2:$H$201,MATCH($A1383&amp;"-8",Matches!$J$2:$J$201,0)),3,2))))),""))</f>
        <v/>
      </c>
      <c r="AF1383" s="12" t="str">
        <f aca="false">IF(OR($B1383="",T1383="",U1383=""),"",IFERROR(IF(OR(INDEX(Matches!$I$2:$I$201,MATCH($A1383&amp;"-9",Matches!$J$2:$J$201,0))="Void",INDEX(Matches!$G$2:$G$201,MATCH($A1383&amp;"-9",Matches!$J$2:$J$201,0))="",INDEX(Matches!$H$2:$H$201,MATCH($A1383&amp;"-9",Matches!$J$2:$J$201,0))=""),"",IF(AND($C1383&lt;&gt;"",INDEX(Matches!$F$2:$F$201,MATCH($A1383&amp;"-9",Matches!$J$2:$J$201,0))&lt;&gt;"",$C1383&gt;=INDEX(Matches!$F$2:$F$201,MATCH($A1383&amp;"-9",Matches!$J$2:$J$201,0))),"",IF(AND(T1383=INDEX(Matches!$G$2:$G$201,MATCH($A1383&amp;"-9",Matches!$J$2:$J$201,0)),U1383=INDEX(Matches!$H$2:$H$201,MATCH($A1383&amp;"-9",Matches!$J$2:$J$201,0))),5,IF(SIGN(T1383-U1383)&lt;&gt;SIGN(INDEX(Matches!$G$2:$G$201,MATCH($A1383&amp;"-9",Matches!$J$2:$J$201,0))-INDEX(Matches!$H$2:$H$201,MATCH($A1383&amp;"-9",Matches!$J$2:$J$201,0))),0,IF(T1383-U1383=INDEX(Matches!$G$2:$G$201,MATCH($A1383&amp;"-9",Matches!$J$2:$J$201,0))-INDEX(Matches!$H$2:$H$201,MATCH($A1383&amp;"-9",Matches!$J$2:$J$201,0)),3,2))))),""))</f>
        <v/>
      </c>
      <c r="AG1383" s="12" t="str">
        <f aca="false">IF(OR($B1383="",V1383="",W1383=""),"",IFERROR(IF(OR(INDEX(Matches!$I$2:$I$201,MATCH($A1383&amp;"-10",Matches!$J$2:$J$201,0))="Void",INDEX(Matches!$G$2:$G$201,MATCH($A1383&amp;"-10",Matches!$J$2:$J$201,0))="",INDEX(Matches!$H$2:$H$201,MATCH($A1383&amp;"-10",Matches!$J$2:$J$201,0))=""),"",IF(AND($C1383&lt;&gt;"",INDEX(Matches!$F$2:$F$201,MATCH($A1383&amp;"-10",Matches!$J$2:$J$201,0))&lt;&gt;"",$C1383&gt;=INDEX(Matches!$F$2:$F$201,MATCH($A1383&amp;"-10",Matches!$J$2:$J$201,0))),"",IF(AND(V1383=INDEX(Matches!$G$2:$G$201,MATCH($A1383&amp;"-10",Matches!$J$2:$J$201,0)),W1383=INDEX(Matches!$H$2:$H$201,MATCH($A1383&amp;"-10",Matches!$J$2:$J$201,0))),5,IF(SIGN(V1383-W1383)&lt;&gt;SIGN(INDEX(Matches!$G$2:$G$201,MATCH($A1383&amp;"-10",Matches!$J$2:$J$201,0))-INDEX(Matches!$H$2:$H$201,MATCH($A1383&amp;"-10",Matches!$J$2:$J$201,0))),0,IF(V1383-W1383=INDEX(Matches!$G$2:$G$201,MATCH($A1383&amp;"-10",Matches!$J$2:$J$201,0))-INDEX(Matches!$H$2:$H$201,MATCH($A1383&amp;"-10",Matches!$J$2:$J$201,0)),3,2))))),""))</f>
        <v/>
      </c>
      <c r="AH1383" s="13" t="str">
        <f aca="false">IF($B1383="","",SUM(X1383:AG1383))</f>
        <v/>
      </c>
      <c r="AI1383" s="12" t="str">
        <f aca="false">IF($B1383="","",COUNTIF(X1383:AG1383,5))</f>
        <v/>
      </c>
      <c r="AJ1383" s="12" t="str">
        <f aca="false">IF($B1383="","",COUNTIF(X1383:AG1383,"&gt;=2"))</f>
        <v/>
      </c>
      <c r="AK1383" s="12" t="str">
        <f aca="false">IF($B1383="","",COUNT(X1383:AG1383))</f>
        <v/>
      </c>
    </row>
    <row r="1384" customFormat="false" ht="15" hidden="false" customHeight="false" outlineLevel="0" collapsed="false">
      <c r="A1384" s="7"/>
      <c r="B1384" s="7"/>
      <c r="C1384" s="11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12" t="str">
        <f aca="false">IF(OR($B1384="",D1384="",E1384=""),"",IFERROR(IF(OR(INDEX(Matches!$I$2:$I$201,MATCH($A1384&amp;"-1",Matches!$J$2:$J$201,0))="Void",INDEX(Matches!$G$2:$G$201,MATCH($A1384&amp;"-1",Matches!$J$2:$J$201,0))="",INDEX(Matches!$H$2:$H$201,MATCH($A1384&amp;"-1",Matches!$J$2:$J$201,0))=""),"",IF(AND($C1384&lt;&gt;"",INDEX(Matches!$F$2:$F$201,MATCH($A1384&amp;"-1",Matches!$J$2:$J$201,0))&lt;&gt;"",$C1384&gt;=INDEX(Matches!$F$2:$F$201,MATCH($A1384&amp;"-1",Matches!$J$2:$J$201,0))),"",IF(AND(D1384=INDEX(Matches!$G$2:$G$201,MATCH($A1384&amp;"-1",Matches!$J$2:$J$201,0)),E1384=INDEX(Matches!$H$2:$H$201,MATCH($A1384&amp;"-1",Matches!$J$2:$J$201,0))),5,IF(SIGN(D1384-E1384)&lt;&gt;SIGN(INDEX(Matches!$G$2:$G$201,MATCH($A1384&amp;"-1",Matches!$J$2:$J$201,0))-INDEX(Matches!$H$2:$H$201,MATCH($A1384&amp;"-1",Matches!$J$2:$J$201,0))),0,IF(D1384-E1384=INDEX(Matches!$G$2:$G$201,MATCH($A1384&amp;"-1",Matches!$J$2:$J$201,0))-INDEX(Matches!$H$2:$H$201,MATCH($A1384&amp;"-1",Matches!$J$2:$J$201,0)),3,2))))),""))</f>
        <v/>
      </c>
      <c r="Y1384" s="12" t="str">
        <f aca="false">IF(OR($B1384="",F1384="",G1384=""),"",IFERROR(IF(OR(INDEX(Matches!$I$2:$I$201,MATCH($A1384&amp;"-2",Matches!$J$2:$J$201,0))="Void",INDEX(Matches!$G$2:$G$201,MATCH($A1384&amp;"-2",Matches!$J$2:$J$201,0))="",INDEX(Matches!$H$2:$H$201,MATCH($A1384&amp;"-2",Matches!$J$2:$J$201,0))=""),"",IF(AND($C1384&lt;&gt;"",INDEX(Matches!$F$2:$F$201,MATCH($A1384&amp;"-2",Matches!$J$2:$J$201,0))&lt;&gt;"",$C1384&gt;=INDEX(Matches!$F$2:$F$201,MATCH($A1384&amp;"-2",Matches!$J$2:$J$201,0))),"",IF(AND(F1384=INDEX(Matches!$G$2:$G$201,MATCH($A1384&amp;"-2",Matches!$J$2:$J$201,0)),G1384=INDEX(Matches!$H$2:$H$201,MATCH($A1384&amp;"-2",Matches!$J$2:$J$201,0))),5,IF(SIGN(F1384-G1384)&lt;&gt;SIGN(INDEX(Matches!$G$2:$G$201,MATCH($A1384&amp;"-2",Matches!$J$2:$J$201,0))-INDEX(Matches!$H$2:$H$201,MATCH($A1384&amp;"-2",Matches!$J$2:$J$201,0))),0,IF(F1384-G1384=INDEX(Matches!$G$2:$G$201,MATCH($A1384&amp;"-2",Matches!$J$2:$J$201,0))-INDEX(Matches!$H$2:$H$201,MATCH($A1384&amp;"-2",Matches!$J$2:$J$201,0)),3,2))))),""))</f>
        <v/>
      </c>
      <c r="Z1384" s="12" t="str">
        <f aca="false">IF(OR($B1384="",H1384="",I1384=""),"",IFERROR(IF(OR(INDEX(Matches!$I$2:$I$201,MATCH($A1384&amp;"-3",Matches!$J$2:$J$201,0))="Void",INDEX(Matches!$G$2:$G$201,MATCH($A1384&amp;"-3",Matches!$J$2:$J$201,0))="",INDEX(Matches!$H$2:$H$201,MATCH($A1384&amp;"-3",Matches!$J$2:$J$201,0))=""),"",IF(AND($C1384&lt;&gt;"",INDEX(Matches!$F$2:$F$201,MATCH($A1384&amp;"-3",Matches!$J$2:$J$201,0))&lt;&gt;"",$C1384&gt;=INDEX(Matches!$F$2:$F$201,MATCH($A1384&amp;"-3",Matches!$J$2:$J$201,0))),"",IF(AND(H1384=INDEX(Matches!$G$2:$G$201,MATCH($A1384&amp;"-3",Matches!$J$2:$J$201,0)),I1384=INDEX(Matches!$H$2:$H$201,MATCH($A1384&amp;"-3",Matches!$J$2:$J$201,0))),5,IF(SIGN(H1384-I1384)&lt;&gt;SIGN(INDEX(Matches!$G$2:$G$201,MATCH($A1384&amp;"-3",Matches!$J$2:$J$201,0))-INDEX(Matches!$H$2:$H$201,MATCH($A1384&amp;"-3",Matches!$J$2:$J$201,0))),0,IF(H1384-I1384=INDEX(Matches!$G$2:$G$201,MATCH($A1384&amp;"-3",Matches!$J$2:$J$201,0))-INDEX(Matches!$H$2:$H$201,MATCH($A1384&amp;"-3",Matches!$J$2:$J$201,0)),3,2))))),""))</f>
        <v/>
      </c>
      <c r="AA1384" s="12" t="str">
        <f aca="false">IF(OR($B1384="",J1384="",K1384=""),"",IFERROR(IF(OR(INDEX(Matches!$I$2:$I$201,MATCH($A1384&amp;"-4",Matches!$J$2:$J$201,0))="Void",INDEX(Matches!$G$2:$G$201,MATCH($A1384&amp;"-4",Matches!$J$2:$J$201,0))="",INDEX(Matches!$H$2:$H$201,MATCH($A1384&amp;"-4",Matches!$J$2:$J$201,0))=""),"",IF(AND($C1384&lt;&gt;"",INDEX(Matches!$F$2:$F$201,MATCH($A1384&amp;"-4",Matches!$J$2:$J$201,0))&lt;&gt;"",$C1384&gt;=INDEX(Matches!$F$2:$F$201,MATCH($A1384&amp;"-4",Matches!$J$2:$J$201,0))),"",IF(AND(J1384=INDEX(Matches!$G$2:$G$201,MATCH($A1384&amp;"-4",Matches!$J$2:$J$201,0)),K1384=INDEX(Matches!$H$2:$H$201,MATCH($A1384&amp;"-4",Matches!$J$2:$J$201,0))),5,IF(SIGN(J1384-K1384)&lt;&gt;SIGN(INDEX(Matches!$G$2:$G$201,MATCH($A1384&amp;"-4",Matches!$J$2:$J$201,0))-INDEX(Matches!$H$2:$H$201,MATCH($A1384&amp;"-4",Matches!$J$2:$J$201,0))),0,IF(J1384-K1384=INDEX(Matches!$G$2:$G$201,MATCH($A1384&amp;"-4",Matches!$J$2:$J$201,0))-INDEX(Matches!$H$2:$H$201,MATCH($A1384&amp;"-4",Matches!$J$2:$J$201,0)),3,2))))),""))</f>
        <v/>
      </c>
      <c r="AB1384" s="12" t="str">
        <f aca="false">IF(OR($B1384="",L1384="",M1384=""),"",IFERROR(IF(OR(INDEX(Matches!$I$2:$I$201,MATCH($A1384&amp;"-5",Matches!$J$2:$J$201,0))="Void",INDEX(Matches!$G$2:$G$201,MATCH($A1384&amp;"-5",Matches!$J$2:$J$201,0))="",INDEX(Matches!$H$2:$H$201,MATCH($A1384&amp;"-5",Matches!$J$2:$J$201,0))=""),"",IF(AND($C1384&lt;&gt;"",INDEX(Matches!$F$2:$F$201,MATCH($A1384&amp;"-5",Matches!$J$2:$J$201,0))&lt;&gt;"",$C1384&gt;=INDEX(Matches!$F$2:$F$201,MATCH($A1384&amp;"-5",Matches!$J$2:$J$201,0))),"",IF(AND(L1384=INDEX(Matches!$G$2:$G$201,MATCH($A1384&amp;"-5",Matches!$J$2:$J$201,0)),M1384=INDEX(Matches!$H$2:$H$201,MATCH($A1384&amp;"-5",Matches!$J$2:$J$201,0))),5,IF(SIGN(L1384-M1384)&lt;&gt;SIGN(INDEX(Matches!$G$2:$G$201,MATCH($A1384&amp;"-5",Matches!$J$2:$J$201,0))-INDEX(Matches!$H$2:$H$201,MATCH($A1384&amp;"-5",Matches!$J$2:$J$201,0))),0,IF(L1384-M1384=INDEX(Matches!$G$2:$G$201,MATCH($A1384&amp;"-5",Matches!$J$2:$J$201,0))-INDEX(Matches!$H$2:$H$201,MATCH($A1384&amp;"-5",Matches!$J$2:$J$201,0)),3,2))))),""))</f>
        <v/>
      </c>
      <c r="AC1384" s="12" t="str">
        <f aca="false">IF(OR($B1384="",N1384="",O1384=""),"",IFERROR(IF(OR(INDEX(Matches!$I$2:$I$201,MATCH($A1384&amp;"-6",Matches!$J$2:$J$201,0))="Void",INDEX(Matches!$G$2:$G$201,MATCH($A1384&amp;"-6",Matches!$J$2:$J$201,0))="",INDEX(Matches!$H$2:$H$201,MATCH($A1384&amp;"-6",Matches!$J$2:$J$201,0))=""),"",IF(AND($C1384&lt;&gt;"",INDEX(Matches!$F$2:$F$201,MATCH($A1384&amp;"-6",Matches!$J$2:$J$201,0))&lt;&gt;"",$C1384&gt;=INDEX(Matches!$F$2:$F$201,MATCH($A1384&amp;"-6",Matches!$J$2:$J$201,0))),"",IF(AND(N1384=INDEX(Matches!$G$2:$G$201,MATCH($A1384&amp;"-6",Matches!$J$2:$J$201,0)),O1384=INDEX(Matches!$H$2:$H$201,MATCH($A1384&amp;"-6",Matches!$J$2:$J$201,0))),5,IF(SIGN(N1384-O1384)&lt;&gt;SIGN(INDEX(Matches!$G$2:$G$201,MATCH($A1384&amp;"-6",Matches!$J$2:$J$201,0))-INDEX(Matches!$H$2:$H$201,MATCH($A1384&amp;"-6",Matches!$J$2:$J$201,0))),0,IF(N1384-O1384=INDEX(Matches!$G$2:$G$201,MATCH($A1384&amp;"-6",Matches!$J$2:$J$201,0))-INDEX(Matches!$H$2:$H$201,MATCH($A1384&amp;"-6",Matches!$J$2:$J$201,0)),3,2))))),""))</f>
        <v/>
      </c>
      <c r="AD1384" s="12" t="str">
        <f aca="false">IF(OR($B1384="",P1384="",Q1384=""),"",IFERROR(IF(OR(INDEX(Matches!$I$2:$I$201,MATCH($A1384&amp;"-7",Matches!$J$2:$J$201,0))="Void",INDEX(Matches!$G$2:$G$201,MATCH($A1384&amp;"-7",Matches!$J$2:$J$201,0))="",INDEX(Matches!$H$2:$H$201,MATCH($A1384&amp;"-7",Matches!$J$2:$J$201,0))=""),"",IF(AND($C1384&lt;&gt;"",INDEX(Matches!$F$2:$F$201,MATCH($A1384&amp;"-7",Matches!$J$2:$J$201,0))&lt;&gt;"",$C1384&gt;=INDEX(Matches!$F$2:$F$201,MATCH($A1384&amp;"-7",Matches!$J$2:$J$201,0))),"",IF(AND(P1384=INDEX(Matches!$G$2:$G$201,MATCH($A1384&amp;"-7",Matches!$J$2:$J$201,0)),Q1384=INDEX(Matches!$H$2:$H$201,MATCH($A1384&amp;"-7",Matches!$J$2:$J$201,0))),5,IF(SIGN(P1384-Q1384)&lt;&gt;SIGN(INDEX(Matches!$G$2:$G$201,MATCH($A1384&amp;"-7",Matches!$J$2:$J$201,0))-INDEX(Matches!$H$2:$H$201,MATCH($A1384&amp;"-7",Matches!$J$2:$J$201,0))),0,IF(P1384-Q1384=INDEX(Matches!$G$2:$G$201,MATCH($A1384&amp;"-7",Matches!$J$2:$J$201,0))-INDEX(Matches!$H$2:$H$201,MATCH($A1384&amp;"-7",Matches!$J$2:$J$201,0)),3,2))))),""))</f>
        <v/>
      </c>
      <c r="AE1384" s="12" t="str">
        <f aca="false">IF(OR($B1384="",R1384="",S1384=""),"",IFERROR(IF(OR(INDEX(Matches!$I$2:$I$201,MATCH($A1384&amp;"-8",Matches!$J$2:$J$201,0))="Void",INDEX(Matches!$G$2:$G$201,MATCH($A1384&amp;"-8",Matches!$J$2:$J$201,0))="",INDEX(Matches!$H$2:$H$201,MATCH($A1384&amp;"-8",Matches!$J$2:$J$201,0))=""),"",IF(AND($C1384&lt;&gt;"",INDEX(Matches!$F$2:$F$201,MATCH($A1384&amp;"-8",Matches!$J$2:$J$201,0))&lt;&gt;"",$C1384&gt;=INDEX(Matches!$F$2:$F$201,MATCH($A1384&amp;"-8",Matches!$J$2:$J$201,0))),"",IF(AND(R1384=INDEX(Matches!$G$2:$G$201,MATCH($A1384&amp;"-8",Matches!$J$2:$J$201,0)),S1384=INDEX(Matches!$H$2:$H$201,MATCH($A1384&amp;"-8",Matches!$J$2:$J$201,0))),5,IF(SIGN(R1384-S1384)&lt;&gt;SIGN(INDEX(Matches!$G$2:$G$201,MATCH($A1384&amp;"-8",Matches!$J$2:$J$201,0))-INDEX(Matches!$H$2:$H$201,MATCH($A1384&amp;"-8",Matches!$J$2:$J$201,0))),0,IF(R1384-S1384=INDEX(Matches!$G$2:$G$201,MATCH($A1384&amp;"-8",Matches!$J$2:$J$201,0))-INDEX(Matches!$H$2:$H$201,MATCH($A1384&amp;"-8",Matches!$J$2:$J$201,0)),3,2))))),""))</f>
        <v/>
      </c>
      <c r="AF1384" s="12" t="str">
        <f aca="false">IF(OR($B1384="",T1384="",U1384=""),"",IFERROR(IF(OR(INDEX(Matches!$I$2:$I$201,MATCH($A1384&amp;"-9",Matches!$J$2:$J$201,0))="Void",INDEX(Matches!$G$2:$G$201,MATCH($A1384&amp;"-9",Matches!$J$2:$J$201,0))="",INDEX(Matches!$H$2:$H$201,MATCH($A1384&amp;"-9",Matches!$J$2:$J$201,0))=""),"",IF(AND($C1384&lt;&gt;"",INDEX(Matches!$F$2:$F$201,MATCH($A1384&amp;"-9",Matches!$J$2:$J$201,0))&lt;&gt;"",$C1384&gt;=INDEX(Matches!$F$2:$F$201,MATCH($A1384&amp;"-9",Matches!$J$2:$J$201,0))),"",IF(AND(T1384=INDEX(Matches!$G$2:$G$201,MATCH($A1384&amp;"-9",Matches!$J$2:$J$201,0)),U1384=INDEX(Matches!$H$2:$H$201,MATCH($A1384&amp;"-9",Matches!$J$2:$J$201,0))),5,IF(SIGN(T1384-U1384)&lt;&gt;SIGN(INDEX(Matches!$G$2:$G$201,MATCH($A1384&amp;"-9",Matches!$J$2:$J$201,0))-INDEX(Matches!$H$2:$H$201,MATCH($A1384&amp;"-9",Matches!$J$2:$J$201,0))),0,IF(T1384-U1384=INDEX(Matches!$G$2:$G$201,MATCH($A1384&amp;"-9",Matches!$J$2:$J$201,0))-INDEX(Matches!$H$2:$H$201,MATCH($A1384&amp;"-9",Matches!$J$2:$J$201,0)),3,2))))),""))</f>
        <v/>
      </c>
      <c r="AG1384" s="12" t="str">
        <f aca="false">IF(OR($B1384="",V1384="",W1384=""),"",IFERROR(IF(OR(INDEX(Matches!$I$2:$I$201,MATCH($A1384&amp;"-10",Matches!$J$2:$J$201,0))="Void",INDEX(Matches!$G$2:$G$201,MATCH($A1384&amp;"-10",Matches!$J$2:$J$201,0))="",INDEX(Matches!$H$2:$H$201,MATCH($A1384&amp;"-10",Matches!$J$2:$J$201,0))=""),"",IF(AND($C1384&lt;&gt;"",INDEX(Matches!$F$2:$F$201,MATCH($A1384&amp;"-10",Matches!$J$2:$J$201,0))&lt;&gt;"",$C1384&gt;=INDEX(Matches!$F$2:$F$201,MATCH($A1384&amp;"-10",Matches!$J$2:$J$201,0))),"",IF(AND(V1384=INDEX(Matches!$G$2:$G$201,MATCH($A1384&amp;"-10",Matches!$J$2:$J$201,0)),W1384=INDEX(Matches!$H$2:$H$201,MATCH($A1384&amp;"-10",Matches!$J$2:$J$201,0))),5,IF(SIGN(V1384-W1384)&lt;&gt;SIGN(INDEX(Matches!$G$2:$G$201,MATCH($A1384&amp;"-10",Matches!$J$2:$J$201,0))-INDEX(Matches!$H$2:$H$201,MATCH($A1384&amp;"-10",Matches!$J$2:$J$201,0))),0,IF(V1384-W1384=INDEX(Matches!$G$2:$G$201,MATCH($A1384&amp;"-10",Matches!$J$2:$J$201,0))-INDEX(Matches!$H$2:$H$201,MATCH($A1384&amp;"-10",Matches!$J$2:$J$201,0)),3,2))))),""))</f>
        <v/>
      </c>
      <c r="AH1384" s="13" t="str">
        <f aca="false">IF($B1384="","",SUM(X1384:AG1384))</f>
        <v/>
      </c>
      <c r="AI1384" s="12" t="str">
        <f aca="false">IF($B1384="","",COUNTIF(X1384:AG1384,5))</f>
        <v/>
      </c>
      <c r="AJ1384" s="12" t="str">
        <f aca="false">IF($B1384="","",COUNTIF(X1384:AG1384,"&gt;=2"))</f>
        <v/>
      </c>
      <c r="AK1384" s="12" t="str">
        <f aca="false">IF($B1384="","",COUNT(X1384:AG1384))</f>
        <v/>
      </c>
    </row>
    <row r="1385" customFormat="false" ht="15" hidden="false" customHeight="false" outlineLevel="0" collapsed="false">
      <c r="A1385" s="7"/>
      <c r="B1385" s="7"/>
      <c r="C1385" s="11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12" t="str">
        <f aca="false">IF(OR($B1385="",D1385="",E1385=""),"",IFERROR(IF(OR(INDEX(Matches!$I$2:$I$201,MATCH($A1385&amp;"-1",Matches!$J$2:$J$201,0))="Void",INDEX(Matches!$G$2:$G$201,MATCH($A1385&amp;"-1",Matches!$J$2:$J$201,0))="",INDEX(Matches!$H$2:$H$201,MATCH($A1385&amp;"-1",Matches!$J$2:$J$201,0))=""),"",IF(AND($C1385&lt;&gt;"",INDEX(Matches!$F$2:$F$201,MATCH($A1385&amp;"-1",Matches!$J$2:$J$201,0))&lt;&gt;"",$C1385&gt;=INDEX(Matches!$F$2:$F$201,MATCH($A1385&amp;"-1",Matches!$J$2:$J$201,0))),"",IF(AND(D1385=INDEX(Matches!$G$2:$G$201,MATCH($A1385&amp;"-1",Matches!$J$2:$J$201,0)),E1385=INDEX(Matches!$H$2:$H$201,MATCH($A1385&amp;"-1",Matches!$J$2:$J$201,0))),5,IF(SIGN(D1385-E1385)&lt;&gt;SIGN(INDEX(Matches!$G$2:$G$201,MATCH($A1385&amp;"-1",Matches!$J$2:$J$201,0))-INDEX(Matches!$H$2:$H$201,MATCH($A1385&amp;"-1",Matches!$J$2:$J$201,0))),0,IF(D1385-E1385=INDEX(Matches!$G$2:$G$201,MATCH($A1385&amp;"-1",Matches!$J$2:$J$201,0))-INDEX(Matches!$H$2:$H$201,MATCH($A1385&amp;"-1",Matches!$J$2:$J$201,0)),3,2))))),""))</f>
        <v/>
      </c>
      <c r="Y1385" s="12" t="str">
        <f aca="false">IF(OR($B1385="",F1385="",G1385=""),"",IFERROR(IF(OR(INDEX(Matches!$I$2:$I$201,MATCH($A1385&amp;"-2",Matches!$J$2:$J$201,0))="Void",INDEX(Matches!$G$2:$G$201,MATCH($A1385&amp;"-2",Matches!$J$2:$J$201,0))="",INDEX(Matches!$H$2:$H$201,MATCH($A1385&amp;"-2",Matches!$J$2:$J$201,0))=""),"",IF(AND($C1385&lt;&gt;"",INDEX(Matches!$F$2:$F$201,MATCH($A1385&amp;"-2",Matches!$J$2:$J$201,0))&lt;&gt;"",$C1385&gt;=INDEX(Matches!$F$2:$F$201,MATCH($A1385&amp;"-2",Matches!$J$2:$J$201,0))),"",IF(AND(F1385=INDEX(Matches!$G$2:$G$201,MATCH($A1385&amp;"-2",Matches!$J$2:$J$201,0)),G1385=INDEX(Matches!$H$2:$H$201,MATCH($A1385&amp;"-2",Matches!$J$2:$J$201,0))),5,IF(SIGN(F1385-G1385)&lt;&gt;SIGN(INDEX(Matches!$G$2:$G$201,MATCH($A1385&amp;"-2",Matches!$J$2:$J$201,0))-INDEX(Matches!$H$2:$H$201,MATCH($A1385&amp;"-2",Matches!$J$2:$J$201,0))),0,IF(F1385-G1385=INDEX(Matches!$G$2:$G$201,MATCH($A1385&amp;"-2",Matches!$J$2:$J$201,0))-INDEX(Matches!$H$2:$H$201,MATCH($A1385&amp;"-2",Matches!$J$2:$J$201,0)),3,2))))),""))</f>
        <v/>
      </c>
      <c r="Z1385" s="12" t="str">
        <f aca="false">IF(OR($B1385="",H1385="",I1385=""),"",IFERROR(IF(OR(INDEX(Matches!$I$2:$I$201,MATCH($A1385&amp;"-3",Matches!$J$2:$J$201,0))="Void",INDEX(Matches!$G$2:$G$201,MATCH($A1385&amp;"-3",Matches!$J$2:$J$201,0))="",INDEX(Matches!$H$2:$H$201,MATCH($A1385&amp;"-3",Matches!$J$2:$J$201,0))=""),"",IF(AND($C1385&lt;&gt;"",INDEX(Matches!$F$2:$F$201,MATCH($A1385&amp;"-3",Matches!$J$2:$J$201,0))&lt;&gt;"",$C1385&gt;=INDEX(Matches!$F$2:$F$201,MATCH($A1385&amp;"-3",Matches!$J$2:$J$201,0))),"",IF(AND(H1385=INDEX(Matches!$G$2:$G$201,MATCH($A1385&amp;"-3",Matches!$J$2:$J$201,0)),I1385=INDEX(Matches!$H$2:$H$201,MATCH($A1385&amp;"-3",Matches!$J$2:$J$201,0))),5,IF(SIGN(H1385-I1385)&lt;&gt;SIGN(INDEX(Matches!$G$2:$G$201,MATCH($A1385&amp;"-3",Matches!$J$2:$J$201,0))-INDEX(Matches!$H$2:$H$201,MATCH($A1385&amp;"-3",Matches!$J$2:$J$201,0))),0,IF(H1385-I1385=INDEX(Matches!$G$2:$G$201,MATCH($A1385&amp;"-3",Matches!$J$2:$J$201,0))-INDEX(Matches!$H$2:$H$201,MATCH($A1385&amp;"-3",Matches!$J$2:$J$201,0)),3,2))))),""))</f>
        <v/>
      </c>
      <c r="AA1385" s="12" t="str">
        <f aca="false">IF(OR($B1385="",J1385="",K1385=""),"",IFERROR(IF(OR(INDEX(Matches!$I$2:$I$201,MATCH($A1385&amp;"-4",Matches!$J$2:$J$201,0))="Void",INDEX(Matches!$G$2:$G$201,MATCH($A1385&amp;"-4",Matches!$J$2:$J$201,0))="",INDEX(Matches!$H$2:$H$201,MATCH($A1385&amp;"-4",Matches!$J$2:$J$201,0))=""),"",IF(AND($C1385&lt;&gt;"",INDEX(Matches!$F$2:$F$201,MATCH($A1385&amp;"-4",Matches!$J$2:$J$201,0))&lt;&gt;"",$C1385&gt;=INDEX(Matches!$F$2:$F$201,MATCH($A1385&amp;"-4",Matches!$J$2:$J$201,0))),"",IF(AND(J1385=INDEX(Matches!$G$2:$G$201,MATCH($A1385&amp;"-4",Matches!$J$2:$J$201,0)),K1385=INDEX(Matches!$H$2:$H$201,MATCH($A1385&amp;"-4",Matches!$J$2:$J$201,0))),5,IF(SIGN(J1385-K1385)&lt;&gt;SIGN(INDEX(Matches!$G$2:$G$201,MATCH($A1385&amp;"-4",Matches!$J$2:$J$201,0))-INDEX(Matches!$H$2:$H$201,MATCH($A1385&amp;"-4",Matches!$J$2:$J$201,0))),0,IF(J1385-K1385=INDEX(Matches!$G$2:$G$201,MATCH($A1385&amp;"-4",Matches!$J$2:$J$201,0))-INDEX(Matches!$H$2:$H$201,MATCH($A1385&amp;"-4",Matches!$J$2:$J$201,0)),3,2))))),""))</f>
        <v/>
      </c>
      <c r="AB1385" s="12" t="str">
        <f aca="false">IF(OR($B1385="",L1385="",M1385=""),"",IFERROR(IF(OR(INDEX(Matches!$I$2:$I$201,MATCH($A1385&amp;"-5",Matches!$J$2:$J$201,0))="Void",INDEX(Matches!$G$2:$G$201,MATCH($A1385&amp;"-5",Matches!$J$2:$J$201,0))="",INDEX(Matches!$H$2:$H$201,MATCH($A1385&amp;"-5",Matches!$J$2:$J$201,0))=""),"",IF(AND($C1385&lt;&gt;"",INDEX(Matches!$F$2:$F$201,MATCH($A1385&amp;"-5",Matches!$J$2:$J$201,0))&lt;&gt;"",$C1385&gt;=INDEX(Matches!$F$2:$F$201,MATCH($A1385&amp;"-5",Matches!$J$2:$J$201,0))),"",IF(AND(L1385=INDEX(Matches!$G$2:$G$201,MATCH($A1385&amp;"-5",Matches!$J$2:$J$201,0)),M1385=INDEX(Matches!$H$2:$H$201,MATCH($A1385&amp;"-5",Matches!$J$2:$J$201,0))),5,IF(SIGN(L1385-M1385)&lt;&gt;SIGN(INDEX(Matches!$G$2:$G$201,MATCH($A1385&amp;"-5",Matches!$J$2:$J$201,0))-INDEX(Matches!$H$2:$H$201,MATCH($A1385&amp;"-5",Matches!$J$2:$J$201,0))),0,IF(L1385-M1385=INDEX(Matches!$G$2:$G$201,MATCH($A1385&amp;"-5",Matches!$J$2:$J$201,0))-INDEX(Matches!$H$2:$H$201,MATCH($A1385&amp;"-5",Matches!$J$2:$J$201,0)),3,2))))),""))</f>
        <v/>
      </c>
      <c r="AC1385" s="12" t="str">
        <f aca="false">IF(OR($B1385="",N1385="",O1385=""),"",IFERROR(IF(OR(INDEX(Matches!$I$2:$I$201,MATCH($A1385&amp;"-6",Matches!$J$2:$J$201,0))="Void",INDEX(Matches!$G$2:$G$201,MATCH($A1385&amp;"-6",Matches!$J$2:$J$201,0))="",INDEX(Matches!$H$2:$H$201,MATCH($A1385&amp;"-6",Matches!$J$2:$J$201,0))=""),"",IF(AND($C1385&lt;&gt;"",INDEX(Matches!$F$2:$F$201,MATCH($A1385&amp;"-6",Matches!$J$2:$J$201,0))&lt;&gt;"",$C1385&gt;=INDEX(Matches!$F$2:$F$201,MATCH($A1385&amp;"-6",Matches!$J$2:$J$201,0))),"",IF(AND(N1385=INDEX(Matches!$G$2:$G$201,MATCH($A1385&amp;"-6",Matches!$J$2:$J$201,0)),O1385=INDEX(Matches!$H$2:$H$201,MATCH($A1385&amp;"-6",Matches!$J$2:$J$201,0))),5,IF(SIGN(N1385-O1385)&lt;&gt;SIGN(INDEX(Matches!$G$2:$G$201,MATCH($A1385&amp;"-6",Matches!$J$2:$J$201,0))-INDEX(Matches!$H$2:$H$201,MATCH($A1385&amp;"-6",Matches!$J$2:$J$201,0))),0,IF(N1385-O1385=INDEX(Matches!$G$2:$G$201,MATCH($A1385&amp;"-6",Matches!$J$2:$J$201,0))-INDEX(Matches!$H$2:$H$201,MATCH($A1385&amp;"-6",Matches!$J$2:$J$201,0)),3,2))))),""))</f>
        <v/>
      </c>
      <c r="AD1385" s="12" t="str">
        <f aca="false">IF(OR($B1385="",P1385="",Q1385=""),"",IFERROR(IF(OR(INDEX(Matches!$I$2:$I$201,MATCH($A1385&amp;"-7",Matches!$J$2:$J$201,0))="Void",INDEX(Matches!$G$2:$G$201,MATCH($A1385&amp;"-7",Matches!$J$2:$J$201,0))="",INDEX(Matches!$H$2:$H$201,MATCH($A1385&amp;"-7",Matches!$J$2:$J$201,0))=""),"",IF(AND($C1385&lt;&gt;"",INDEX(Matches!$F$2:$F$201,MATCH($A1385&amp;"-7",Matches!$J$2:$J$201,0))&lt;&gt;"",$C1385&gt;=INDEX(Matches!$F$2:$F$201,MATCH($A1385&amp;"-7",Matches!$J$2:$J$201,0))),"",IF(AND(P1385=INDEX(Matches!$G$2:$G$201,MATCH($A1385&amp;"-7",Matches!$J$2:$J$201,0)),Q1385=INDEX(Matches!$H$2:$H$201,MATCH($A1385&amp;"-7",Matches!$J$2:$J$201,0))),5,IF(SIGN(P1385-Q1385)&lt;&gt;SIGN(INDEX(Matches!$G$2:$G$201,MATCH($A1385&amp;"-7",Matches!$J$2:$J$201,0))-INDEX(Matches!$H$2:$H$201,MATCH($A1385&amp;"-7",Matches!$J$2:$J$201,0))),0,IF(P1385-Q1385=INDEX(Matches!$G$2:$G$201,MATCH($A1385&amp;"-7",Matches!$J$2:$J$201,0))-INDEX(Matches!$H$2:$H$201,MATCH($A1385&amp;"-7",Matches!$J$2:$J$201,0)),3,2))))),""))</f>
        <v/>
      </c>
      <c r="AE1385" s="12" t="str">
        <f aca="false">IF(OR($B1385="",R1385="",S1385=""),"",IFERROR(IF(OR(INDEX(Matches!$I$2:$I$201,MATCH($A1385&amp;"-8",Matches!$J$2:$J$201,0))="Void",INDEX(Matches!$G$2:$G$201,MATCH($A1385&amp;"-8",Matches!$J$2:$J$201,0))="",INDEX(Matches!$H$2:$H$201,MATCH($A1385&amp;"-8",Matches!$J$2:$J$201,0))=""),"",IF(AND($C1385&lt;&gt;"",INDEX(Matches!$F$2:$F$201,MATCH($A1385&amp;"-8",Matches!$J$2:$J$201,0))&lt;&gt;"",$C1385&gt;=INDEX(Matches!$F$2:$F$201,MATCH($A1385&amp;"-8",Matches!$J$2:$J$201,0))),"",IF(AND(R1385=INDEX(Matches!$G$2:$G$201,MATCH($A1385&amp;"-8",Matches!$J$2:$J$201,0)),S1385=INDEX(Matches!$H$2:$H$201,MATCH($A1385&amp;"-8",Matches!$J$2:$J$201,0))),5,IF(SIGN(R1385-S1385)&lt;&gt;SIGN(INDEX(Matches!$G$2:$G$201,MATCH($A1385&amp;"-8",Matches!$J$2:$J$201,0))-INDEX(Matches!$H$2:$H$201,MATCH($A1385&amp;"-8",Matches!$J$2:$J$201,0))),0,IF(R1385-S1385=INDEX(Matches!$G$2:$G$201,MATCH($A1385&amp;"-8",Matches!$J$2:$J$201,0))-INDEX(Matches!$H$2:$H$201,MATCH($A1385&amp;"-8",Matches!$J$2:$J$201,0)),3,2))))),""))</f>
        <v/>
      </c>
      <c r="AF1385" s="12" t="str">
        <f aca="false">IF(OR($B1385="",T1385="",U1385=""),"",IFERROR(IF(OR(INDEX(Matches!$I$2:$I$201,MATCH($A1385&amp;"-9",Matches!$J$2:$J$201,0))="Void",INDEX(Matches!$G$2:$G$201,MATCH($A1385&amp;"-9",Matches!$J$2:$J$201,0))="",INDEX(Matches!$H$2:$H$201,MATCH($A1385&amp;"-9",Matches!$J$2:$J$201,0))=""),"",IF(AND($C1385&lt;&gt;"",INDEX(Matches!$F$2:$F$201,MATCH($A1385&amp;"-9",Matches!$J$2:$J$201,0))&lt;&gt;"",$C1385&gt;=INDEX(Matches!$F$2:$F$201,MATCH($A1385&amp;"-9",Matches!$J$2:$J$201,0))),"",IF(AND(T1385=INDEX(Matches!$G$2:$G$201,MATCH($A1385&amp;"-9",Matches!$J$2:$J$201,0)),U1385=INDEX(Matches!$H$2:$H$201,MATCH($A1385&amp;"-9",Matches!$J$2:$J$201,0))),5,IF(SIGN(T1385-U1385)&lt;&gt;SIGN(INDEX(Matches!$G$2:$G$201,MATCH($A1385&amp;"-9",Matches!$J$2:$J$201,0))-INDEX(Matches!$H$2:$H$201,MATCH($A1385&amp;"-9",Matches!$J$2:$J$201,0))),0,IF(T1385-U1385=INDEX(Matches!$G$2:$G$201,MATCH($A1385&amp;"-9",Matches!$J$2:$J$201,0))-INDEX(Matches!$H$2:$H$201,MATCH($A1385&amp;"-9",Matches!$J$2:$J$201,0)),3,2))))),""))</f>
        <v/>
      </c>
      <c r="AG1385" s="12" t="str">
        <f aca="false">IF(OR($B1385="",V1385="",W1385=""),"",IFERROR(IF(OR(INDEX(Matches!$I$2:$I$201,MATCH($A1385&amp;"-10",Matches!$J$2:$J$201,0))="Void",INDEX(Matches!$G$2:$G$201,MATCH($A1385&amp;"-10",Matches!$J$2:$J$201,0))="",INDEX(Matches!$H$2:$H$201,MATCH($A1385&amp;"-10",Matches!$J$2:$J$201,0))=""),"",IF(AND($C1385&lt;&gt;"",INDEX(Matches!$F$2:$F$201,MATCH($A1385&amp;"-10",Matches!$J$2:$J$201,0))&lt;&gt;"",$C1385&gt;=INDEX(Matches!$F$2:$F$201,MATCH($A1385&amp;"-10",Matches!$J$2:$J$201,0))),"",IF(AND(V1385=INDEX(Matches!$G$2:$G$201,MATCH($A1385&amp;"-10",Matches!$J$2:$J$201,0)),W1385=INDEX(Matches!$H$2:$H$201,MATCH($A1385&amp;"-10",Matches!$J$2:$J$201,0))),5,IF(SIGN(V1385-W1385)&lt;&gt;SIGN(INDEX(Matches!$G$2:$G$201,MATCH($A1385&amp;"-10",Matches!$J$2:$J$201,0))-INDEX(Matches!$H$2:$H$201,MATCH($A1385&amp;"-10",Matches!$J$2:$J$201,0))),0,IF(V1385-W1385=INDEX(Matches!$G$2:$G$201,MATCH($A1385&amp;"-10",Matches!$J$2:$J$201,0))-INDEX(Matches!$H$2:$H$201,MATCH($A1385&amp;"-10",Matches!$J$2:$J$201,0)),3,2))))),""))</f>
        <v/>
      </c>
      <c r="AH1385" s="13" t="str">
        <f aca="false">IF($B1385="","",SUM(X1385:AG1385))</f>
        <v/>
      </c>
      <c r="AI1385" s="12" t="str">
        <f aca="false">IF($B1385="","",COUNTIF(X1385:AG1385,5))</f>
        <v/>
      </c>
      <c r="AJ1385" s="12" t="str">
        <f aca="false">IF($B1385="","",COUNTIF(X1385:AG1385,"&gt;=2"))</f>
        <v/>
      </c>
      <c r="AK1385" s="12" t="str">
        <f aca="false">IF($B1385="","",COUNT(X1385:AG1385))</f>
        <v/>
      </c>
    </row>
    <row r="1386" customFormat="false" ht="15" hidden="false" customHeight="false" outlineLevel="0" collapsed="false">
      <c r="A1386" s="7"/>
      <c r="B1386" s="7"/>
      <c r="C1386" s="11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12" t="str">
        <f aca="false">IF(OR($B1386="",D1386="",E1386=""),"",IFERROR(IF(OR(INDEX(Matches!$I$2:$I$201,MATCH($A1386&amp;"-1",Matches!$J$2:$J$201,0))="Void",INDEX(Matches!$G$2:$G$201,MATCH($A1386&amp;"-1",Matches!$J$2:$J$201,0))="",INDEX(Matches!$H$2:$H$201,MATCH($A1386&amp;"-1",Matches!$J$2:$J$201,0))=""),"",IF(AND($C1386&lt;&gt;"",INDEX(Matches!$F$2:$F$201,MATCH($A1386&amp;"-1",Matches!$J$2:$J$201,0))&lt;&gt;"",$C1386&gt;=INDEX(Matches!$F$2:$F$201,MATCH($A1386&amp;"-1",Matches!$J$2:$J$201,0))),"",IF(AND(D1386=INDEX(Matches!$G$2:$G$201,MATCH($A1386&amp;"-1",Matches!$J$2:$J$201,0)),E1386=INDEX(Matches!$H$2:$H$201,MATCH($A1386&amp;"-1",Matches!$J$2:$J$201,0))),5,IF(SIGN(D1386-E1386)&lt;&gt;SIGN(INDEX(Matches!$G$2:$G$201,MATCH($A1386&amp;"-1",Matches!$J$2:$J$201,0))-INDEX(Matches!$H$2:$H$201,MATCH($A1386&amp;"-1",Matches!$J$2:$J$201,0))),0,IF(D1386-E1386=INDEX(Matches!$G$2:$G$201,MATCH($A1386&amp;"-1",Matches!$J$2:$J$201,0))-INDEX(Matches!$H$2:$H$201,MATCH($A1386&amp;"-1",Matches!$J$2:$J$201,0)),3,2))))),""))</f>
        <v/>
      </c>
      <c r="Y1386" s="12" t="str">
        <f aca="false">IF(OR($B1386="",F1386="",G1386=""),"",IFERROR(IF(OR(INDEX(Matches!$I$2:$I$201,MATCH($A1386&amp;"-2",Matches!$J$2:$J$201,0))="Void",INDEX(Matches!$G$2:$G$201,MATCH($A1386&amp;"-2",Matches!$J$2:$J$201,0))="",INDEX(Matches!$H$2:$H$201,MATCH($A1386&amp;"-2",Matches!$J$2:$J$201,0))=""),"",IF(AND($C1386&lt;&gt;"",INDEX(Matches!$F$2:$F$201,MATCH($A1386&amp;"-2",Matches!$J$2:$J$201,0))&lt;&gt;"",$C1386&gt;=INDEX(Matches!$F$2:$F$201,MATCH($A1386&amp;"-2",Matches!$J$2:$J$201,0))),"",IF(AND(F1386=INDEX(Matches!$G$2:$G$201,MATCH($A1386&amp;"-2",Matches!$J$2:$J$201,0)),G1386=INDEX(Matches!$H$2:$H$201,MATCH($A1386&amp;"-2",Matches!$J$2:$J$201,0))),5,IF(SIGN(F1386-G1386)&lt;&gt;SIGN(INDEX(Matches!$G$2:$G$201,MATCH($A1386&amp;"-2",Matches!$J$2:$J$201,0))-INDEX(Matches!$H$2:$H$201,MATCH($A1386&amp;"-2",Matches!$J$2:$J$201,0))),0,IF(F1386-G1386=INDEX(Matches!$G$2:$G$201,MATCH($A1386&amp;"-2",Matches!$J$2:$J$201,0))-INDEX(Matches!$H$2:$H$201,MATCH($A1386&amp;"-2",Matches!$J$2:$J$201,0)),3,2))))),""))</f>
        <v/>
      </c>
      <c r="Z1386" s="12" t="str">
        <f aca="false">IF(OR($B1386="",H1386="",I1386=""),"",IFERROR(IF(OR(INDEX(Matches!$I$2:$I$201,MATCH($A1386&amp;"-3",Matches!$J$2:$J$201,0))="Void",INDEX(Matches!$G$2:$G$201,MATCH($A1386&amp;"-3",Matches!$J$2:$J$201,0))="",INDEX(Matches!$H$2:$H$201,MATCH($A1386&amp;"-3",Matches!$J$2:$J$201,0))=""),"",IF(AND($C1386&lt;&gt;"",INDEX(Matches!$F$2:$F$201,MATCH($A1386&amp;"-3",Matches!$J$2:$J$201,0))&lt;&gt;"",$C1386&gt;=INDEX(Matches!$F$2:$F$201,MATCH($A1386&amp;"-3",Matches!$J$2:$J$201,0))),"",IF(AND(H1386=INDEX(Matches!$G$2:$G$201,MATCH($A1386&amp;"-3",Matches!$J$2:$J$201,0)),I1386=INDEX(Matches!$H$2:$H$201,MATCH($A1386&amp;"-3",Matches!$J$2:$J$201,0))),5,IF(SIGN(H1386-I1386)&lt;&gt;SIGN(INDEX(Matches!$G$2:$G$201,MATCH($A1386&amp;"-3",Matches!$J$2:$J$201,0))-INDEX(Matches!$H$2:$H$201,MATCH($A1386&amp;"-3",Matches!$J$2:$J$201,0))),0,IF(H1386-I1386=INDEX(Matches!$G$2:$G$201,MATCH($A1386&amp;"-3",Matches!$J$2:$J$201,0))-INDEX(Matches!$H$2:$H$201,MATCH($A1386&amp;"-3",Matches!$J$2:$J$201,0)),3,2))))),""))</f>
        <v/>
      </c>
      <c r="AA1386" s="12" t="str">
        <f aca="false">IF(OR($B1386="",J1386="",K1386=""),"",IFERROR(IF(OR(INDEX(Matches!$I$2:$I$201,MATCH($A1386&amp;"-4",Matches!$J$2:$J$201,0))="Void",INDEX(Matches!$G$2:$G$201,MATCH($A1386&amp;"-4",Matches!$J$2:$J$201,0))="",INDEX(Matches!$H$2:$H$201,MATCH($A1386&amp;"-4",Matches!$J$2:$J$201,0))=""),"",IF(AND($C1386&lt;&gt;"",INDEX(Matches!$F$2:$F$201,MATCH($A1386&amp;"-4",Matches!$J$2:$J$201,0))&lt;&gt;"",$C1386&gt;=INDEX(Matches!$F$2:$F$201,MATCH($A1386&amp;"-4",Matches!$J$2:$J$201,0))),"",IF(AND(J1386=INDEX(Matches!$G$2:$G$201,MATCH($A1386&amp;"-4",Matches!$J$2:$J$201,0)),K1386=INDEX(Matches!$H$2:$H$201,MATCH($A1386&amp;"-4",Matches!$J$2:$J$201,0))),5,IF(SIGN(J1386-K1386)&lt;&gt;SIGN(INDEX(Matches!$G$2:$G$201,MATCH($A1386&amp;"-4",Matches!$J$2:$J$201,0))-INDEX(Matches!$H$2:$H$201,MATCH($A1386&amp;"-4",Matches!$J$2:$J$201,0))),0,IF(J1386-K1386=INDEX(Matches!$G$2:$G$201,MATCH($A1386&amp;"-4",Matches!$J$2:$J$201,0))-INDEX(Matches!$H$2:$H$201,MATCH($A1386&amp;"-4",Matches!$J$2:$J$201,0)),3,2))))),""))</f>
        <v/>
      </c>
      <c r="AB1386" s="12" t="str">
        <f aca="false">IF(OR($B1386="",L1386="",M1386=""),"",IFERROR(IF(OR(INDEX(Matches!$I$2:$I$201,MATCH($A1386&amp;"-5",Matches!$J$2:$J$201,0))="Void",INDEX(Matches!$G$2:$G$201,MATCH($A1386&amp;"-5",Matches!$J$2:$J$201,0))="",INDEX(Matches!$H$2:$H$201,MATCH($A1386&amp;"-5",Matches!$J$2:$J$201,0))=""),"",IF(AND($C1386&lt;&gt;"",INDEX(Matches!$F$2:$F$201,MATCH($A1386&amp;"-5",Matches!$J$2:$J$201,0))&lt;&gt;"",$C1386&gt;=INDEX(Matches!$F$2:$F$201,MATCH($A1386&amp;"-5",Matches!$J$2:$J$201,0))),"",IF(AND(L1386=INDEX(Matches!$G$2:$G$201,MATCH($A1386&amp;"-5",Matches!$J$2:$J$201,0)),M1386=INDEX(Matches!$H$2:$H$201,MATCH($A1386&amp;"-5",Matches!$J$2:$J$201,0))),5,IF(SIGN(L1386-M1386)&lt;&gt;SIGN(INDEX(Matches!$G$2:$G$201,MATCH($A1386&amp;"-5",Matches!$J$2:$J$201,0))-INDEX(Matches!$H$2:$H$201,MATCH($A1386&amp;"-5",Matches!$J$2:$J$201,0))),0,IF(L1386-M1386=INDEX(Matches!$G$2:$G$201,MATCH($A1386&amp;"-5",Matches!$J$2:$J$201,0))-INDEX(Matches!$H$2:$H$201,MATCH($A1386&amp;"-5",Matches!$J$2:$J$201,0)),3,2))))),""))</f>
        <v/>
      </c>
      <c r="AC1386" s="12" t="str">
        <f aca="false">IF(OR($B1386="",N1386="",O1386=""),"",IFERROR(IF(OR(INDEX(Matches!$I$2:$I$201,MATCH($A1386&amp;"-6",Matches!$J$2:$J$201,0))="Void",INDEX(Matches!$G$2:$G$201,MATCH($A1386&amp;"-6",Matches!$J$2:$J$201,0))="",INDEX(Matches!$H$2:$H$201,MATCH($A1386&amp;"-6",Matches!$J$2:$J$201,0))=""),"",IF(AND($C1386&lt;&gt;"",INDEX(Matches!$F$2:$F$201,MATCH($A1386&amp;"-6",Matches!$J$2:$J$201,0))&lt;&gt;"",$C1386&gt;=INDEX(Matches!$F$2:$F$201,MATCH($A1386&amp;"-6",Matches!$J$2:$J$201,0))),"",IF(AND(N1386=INDEX(Matches!$G$2:$G$201,MATCH($A1386&amp;"-6",Matches!$J$2:$J$201,0)),O1386=INDEX(Matches!$H$2:$H$201,MATCH($A1386&amp;"-6",Matches!$J$2:$J$201,0))),5,IF(SIGN(N1386-O1386)&lt;&gt;SIGN(INDEX(Matches!$G$2:$G$201,MATCH($A1386&amp;"-6",Matches!$J$2:$J$201,0))-INDEX(Matches!$H$2:$H$201,MATCH($A1386&amp;"-6",Matches!$J$2:$J$201,0))),0,IF(N1386-O1386=INDEX(Matches!$G$2:$G$201,MATCH($A1386&amp;"-6",Matches!$J$2:$J$201,0))-INDEX(Matches!$H$2:$H$201,MATCH($A1386&amp;"-6",Matches!$J$2:$J$201,0)),3,2))))),""))</f>
        <v/>
      </c>
      <c r="AD1386" s="12" t="str">
        <f aca="false">IF(OR($B1386="",P1386="",Q1386=""),"",IFERROR(IF(OR(INDEX(Matches!$I$2:$I$201,MATCH($A1386&amp;"-7",Matches!$J$2:$J$201,0))="Void",INDEX(Matches!$G$2:$G$201,MATCH($A1386&amp;"-7",Matches!$J$2:$J$201,0))="",INDEX(Matches!$H$2:$H$201,MATCH($A1386&amp;"-7",Matches!$J$2:$J$201,0))=""),"",IF(AND($C1386&lt;&gt;"",INDEX(Matches!$F$2:$F$201,MATCH($A1386&amp;"-7",Matches!$J$2:$J$201,0))&lt;&gt;"",$C1386&gt;=INDEX(Matches!$F$2:$F$201,MATCH($A1386&amp;"-7",Matches!$J$2:$J$201,0))),"",IF(AND(P1386=INDEX(Matches!$G$2:$G$201,MATCH($A1386&amp;"-7",Matches!$J$2:$J$201,0)),Q1386=INDEX(Matches!$H$2:$H$201,MATCH($A1386&amp;"-7",Matches!$J$2:$J$201,0))),5,IF(SIGN(P1386-Q1386)&lt;&gt;SIGN(INDEX(Matches!$G$2:$G$201,MATCH($A1386&amp;"-7",Matches!$J$2:$J$201,0))-INDEX(Matches!$H$2:$H$201,MATCH($A1386&amp;"-7",Matches!$J$2:$J$201,0))),0,IF(P1386-Q1386=INDEX(Matches!$G$2:$G$201,MATCH($A1386&amp;"-7",Matches!$J$2:$J$201,0))-INDEX(Matches!$H$2:$H$201,MATCH($A1386&amp;"-7",Matches!$J$2:$J$201,0)),3,2))))),""))</f>
        <v/>
      </c>
      <c r="AE1386" s="12" t="str">
        <f aca="false">IF(OR($B1386="",R1386="",S1386=""),"",IFERROR(IF(OR(INDEX(Matches!$I$2:$I$201,MATCH($A1386&amp;"-8",Matches!$J$2:$J$201,0))="Void",INDEX(Matches!$G$2:$G$201,MATCH($A1386&amp;"-8",Matches!$J$2:$J$201,0))="",INDEX(Matches!$H$2:$H$201,MATCH($A1386&amp;"-8",Matches!$J$2:$J$201,0))=""),"",IF(AND($C1386&lt;&gt;"",INDEX(Matches!$F$2:$F$201,MATCH($A1386&amp;"-8",Matches!$J$2:$J$201,0))&lt;&gt;"",$C1386&gt;=INDEX(Matches!$F$2:$F$201,MATCH($A1386&amp;"-8",Matches!$J$2:$J$201,0))),"",IF(AND(R1386=INDEX(Matches!$G$2:$G$201,MATCH($A1386&amp;"-8",Matches!$J$2:$J$201,0)),S1386=INDEX(Matches!$H$2:$H$201,MATCH($A1386&amp;"-8",Matches!$J$2:$J$201,0))),5,IF(SIGN(R1386-S1386)&lt;&gt;SIGN(INDEX(Matches!$G$2:$G$201,MATCH($A1386&amp;"-8",Matches!$J$2:$J$201,0))-INDEX(Matches!$H$2:$H$201,MATCH($A1386&amp;"-8",Matches!$J$2:$J$201,0))),0,IF(R1386-S1386=INDEX(Matches!$G$2:$G$201,MATCH($A1386&amp;"-8",Matches!$J$2:$J$201,0))-INDEX(Matches!$H$2:$H$201,MATCH($A1386&amp;"-8",Matches!$J$2:$J$201,0)),3,2))))),""))</f>
        <v/>
      </c>
      <c r="AF1386" s="12" t="str">
        <f aca="false">IF(OR($B1386="",T1386="",U1386=""),"",IFERROR(IF(OR(INDEX(Matches!$I$2:$I$201,MATCH($A1386&amp;"-9",Matches!$J$2:$J$201,0))="Void",INDEX(Matches!$G$2:$G$201,MATCH($A1386&amp;"-9",Matches!$J$2:$J$201,0))="",INDEX(Matches!$H$2:$H$201,MATCH($A1386&amp;"-9",Matches!$J$2:$J$201,0))=""),"",IF(AND($C1386&lt;&gt;"",INDEX(Matches!$F$2:$F$201,MATCH($A1386&amp;"-9",Matches!$J$2:$J$201,0))&lt;&gt;"",$C1386&gt;=INDEX(Matches!$F$2:$F$201,MATCH($A1386&amp;"-9",Matches!$J$2:$J$201,0))),"",IF(AND(T1386=INDEX(Matches!$G$2:$G$201,MATCH($A1386&amp;"-9",Matches!$J$2:$J$201,0)),U1386=INDEX(Matches!$H$2:$H$201,MATCH($A1386&amp;"-9",Matches!$J$2:$J$201,0))),5,IF(SIGN(T1386-U1386)&lt;&gt;SIGN(INDEX(Matches!$G$2:$G$201,MATCH($A1386&amp;"-9",Matches!$J$2:$J$201,0))-INDEX(Matches!$H$2:$H$201,MATCH($A1386&amp;"-9",Matches!$J$2:$J$201,0))),0,IF(T1386-U1386=INDEX(Matches!$G$2:$G$201,MATCH($A1386&amp;"-9",Matches!$J$2:$J$201,0))-INDEX(Matches!$H$2:$H$201,MATCH($A1386&amp;"-9",Matches!$J$2:$J$201,0)),3,2))))),""))</f>
        <v/>
      </c>
      <c r="AG1386" s="12" t="str">
        <f aca="false">IF(OR($B1386="",V1386="",W1386=""),"",IFERROR(IF(OR(INDEX(Matches!$I$2:$I$201,MATCH($A1386&amp;"-10",Matches!$J$2:$J$201,0))="Void",INDEX(Matches!$G$2:$G$201,MATCH($A1386&amp;"-10",Matches!$J$2:$J$201,0))="",INDEX(Matches!$H$2:$H$201,MATCH($A1386&amp;"-10",Matches!$J$2:$J$201,0))=""),"",IF(AND($C1386&lt;&gt;"",INDEX(Matches!$F$2:$F$201,MATCH($A1386&amp;"-10",Matches!$J$2:$J$201,0))&lt;&gt;"",$C1386&gt;=INDEX(Matches!$F$2:$F$201,MATCH($A1386&amp;"-10",Matches!$J$2:$J$201,0))),"",IF(AND(V1386=INDEX(Matches!$G$2:$G$201,MATCH($A1386&amp;"-10",Matches!$J$2:$J$201,0)),W1386=INDEX(Matches!$H$2:$H$201,MATCH($A1386&amp;"-10",Matches!$J$2:$J$201,0))),5,IF(SIGN(V1386-W1386)&lt;&gt;SIGN(INDEX(Matches!$G$2:$G$201,MATCH($A1386&amp;"-10",Matches!$J$2:$J$201,0))-INDEX(Matches!$H$2:$H$201,MATCH($A1386&amp;"-10",Matches!$J$2:$J$201,0))),0,IF(V1386-W1386=INDEX(Matches!$G$2:$G$201,MATCH($A1386&amp;"-10",Matches!$J$2:$J$201,0))-INDEX(Matches!$H$2:$H$201,MATCH($A1386&amp;"-10",Matches!$J$2:$J$201,0)),3,2))))),""))</f>
        <v/>
      </c>
      <c r="AH1386" s="13" t="str">
        <f aca="false">IF($B1386="","",SUM(X1386:AG1386))</f>
        <v/>
      </c>
      <c r="AI1386" s="12" t="str">
        <f aca="false">IF($B1386="","",COUNTIF(X1386:AG1386,5))</f>
        <v/>
      </c>
      <c r="AJ1386" s="12" t="str">
        <f aca="false">IF($B1386="","",COUNTIF(X1386:AG1386,"&gt;=2"))</f>
        <v/>
      </c>
      <c r="AK1386" s="12" t="str">
        <f aca="false">IF($B1386="","",COUNT(X1386:AG1386))</f>
        <v/>
      </c>
    </row>
    <row r="1387" customFormat="false" ht="15" hidden="false" customHeight="false" outlineLevel="0" collapsed="false">
      <c r="A1387" s="7"/>
      <c r="B1387" s="7"/>
      <c r="C1387" s="11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12" t="str">
        <f aca="false">IF(OR($B1387="",D1387="",E1387=""),"",IFERROR(IF(OR(INDEX(Matches!$I$2:$I$201,MATCH($A1387&amp;"-1",Matches!$J$2:$J$201,0))="Void",INDEX(Matches!$G$2:$G$201,MATCH($A1387&amp;"-1",Matches!$J$2:$J$201,0))="",INDEX(Matches!$H$2:$H$201,MATCH($A1387&amp;"-1",Matches!$J$2:$J$201,0))=""),"",IF(AND($C1387&lt;&gt;"",INDEX(Matches!$F$2:$F$201,MATCH($A1387&amp;"-1",Matches!$J$2:$J$201,0))&lt;&gt;"",$C1387&gt;=INDEX(Matches!$F$2:$F$201,MATCH($A1387&amp;"-1",Matches!$J$2:$J$201,0))),"",IF(AND(D1387=INDEX(Matches!$G$2:$G$201,MATCH($A1387&amp;"-1",Matches!$J$2:$J$201,0)),E1387=INDEX(Matches!$H$2:$H$201,MATCH($A1387&amp;"-1",Matches!$J$2:$J$201,0))),5,IF(SIGN(D1387-E1387)&lt;&gt;SIGN(INDEX(Matches!$G$2:$G$201,MATCH($A1387&amp;"-1",Matches!$J$2:$J$201,0))-INDEX(Matches!$H$2:$H$201,MATCH($A1387&amp;"-1",Matches!$J$2:$J$201,0))),0,IF(D1387-E1387=INDEX(Matches!$G$2:$G$201,MATCH($A1387&amp;"-1",Matches!$J$2:$J$201,0))-INDEX(Matches!$H$2:$H$201,MATCH($A1387&amp;"-1",Matches!$J$2:$J$201,0)),3,2))))),""))</f>
        <v/>
      </c>
      <c r="Y1387" s="12" t="str">
        <f aca="false">IF(OR($B1387="",F1387="",G1387=""),"",IFERROR(IF(OR(INDEX(Matches!$I$2:$I$201,MATCH($A1387&amp;"-2",Matches!$J$2:$J$201,0))="Void",INDEX(Matches!$G$2:$G$201,MATCH($A1387&amp;"-2",Matches!$J$2:$J$201,0))="",INDEX(Matches!$H$2:$H$201,MATCH($A1387&amp;"-2",Matches!$J$2:$J$201,0))=""),"",IF(AND($C1387&lt;&gt;"",INDEX(Matches!$F$2:$F$201,MATCH($A1387&amp;"-2",Matches!$J$2:$J$201,0))&lt;&gt;"",$C1387&gt;=INDEX(Matches!$F$2:$F$201,MATCH($A1387&amp;"-2",Matches!$J$2:$J$201,0))),"",IF(AND(F1387=INDEX(Matches!$G$2:$G$201,MATCH($A1387&amp;"-2",Matches!$J$2:$J$201,0)),G1387=INDEX(Matches!$H$2:$H$201,MATCH($A1387&amp;"-2",Matches!$J$2:$J$201,0))),5,IF(SIGN(F1387-G1387)&lt;&gt;SIGN(INDEX(Matches!$G$2:$G$201,MATCH($A1387&amp;"-2",Matches!$J$2:$J$201,0))-INDEX(Matches!$H$2:$H$201,MATCH($A1387&amp;"-2",Matches!$J$2:$J$201,0))),0,IF(F1387-G1387=INDEX(Matches!$G$2:$G$201,MATCH($A1387&amp;"-2",Matches!$J$2:$J$201,0))-INDEX(Matches!$H$2:$H$201,MATCH($A1387&amp;"-2",Matches!$J$2:$J$201,0)),3,2))))),""))</f>
        <v/>
      </c>
      <c r="Z1387" s="12" t="str">
        <f aca="false">IF(OR($B1387="",H1387="",I1387=""),"",IFERROR(IF(OR(INDEX(Matches!$I$2:$I$201,MATCH($A1387&amp;"-3",Matches!$J$2:$J$201,0))="Void",INDEX(Matches!$G$2:$G$201,MATCH($A1387&amp;"-3",Matches!$J$2:$J$201,0))="",INDEX(Matches!$H$2:$H$201,MATCH($A1387&amp;"-3",Matches!$J$2:$J$201,0))=""),"",IF(AND($C1387&lt;&gt;"",INDEX(Matches!$F$2:$F$201,MATCH($A1387&amp;"-3",Matches!$J$2:$J$201,0))&lt;&gt;"",$C1387&gt;=INDEX(Matches!$F$2:$F$201,MATCH($A1387&amp;"-3",Matches!$J$2:$J$201,0))),"",IF(AND(H1387=INDEX(Matches!$G$2:$G$201,MATCH($A1387&amp;"-3",Matches!$J$2:$J$201,0)),I1387=INDEX(Matches!$H$2:$H$201,MATCH($A1387&amp;"-3",Matches!$J$2:$J$201,0))),5,IF(SIGN(H1387-I1387)&lt;&gt;SIGN(INDEX(Matches!$G$2:$G$201,MATCH($A1387&amp;"-3",Matches!$J$2:$J$201,0))-INDEX(Matches!$H$2:$H$201,MATCH($A1387&amp;"-3",Matches!$J$2:$J$201,0))),0,IF(H1387-I1387=INDEX(Matches!$G$2:$G$201,MATCH($A1387&amp;"-3",Matches!$J$2:$J$201,0))-INDEX(Matches!$H$2:$H$201,MATCH($A1387&amp;"-3",Matches!$J$2:$J$201,0)),3,2))))),""))</f>
        <v/>
      </c>
      <c r="AA1387" s="12" t="str">
        <f aca="false">IF(OR($B1387="",J1387="",K1387=""),"",IFERROR(IF(OR(INDEX(Matches!$I$2:$I$201,MATCH($A1387&amp;"-4",Matches!$J$2:$J$201,0))="Void",INDEX(Matches!$G$2:$G$201,MATCH($A1387&amp;"-4",Matches!$J$2:$J$201,0))="",INDEX(Matches!$H$2:$H$201,MATCH($A1387&amp;"-4",Matches!$J$2:$J$201,0))=""),"",IF(AND($C1387&lt;&gt;"",INDEX(Matches!$F$2:$F$201,MATCH($A1387&amp;"-4",Matches!$J$2:$J$201,0))&lt;&gt;"",$C1387&gt;=INDEX(Matches!$F$2:$F$201,MATCH($A1387&amp;"-4",Matches!$J$2:$J$201,0))),"",IF(AND(J1387=INDEX(Matches!$G$2:$G$201,MATCH($A1387&amp;"-4",Matches!$J$2:$J$201,0)),K1387=INDEX(Matches!$H$2:$H$201,MATCH($A1387&amp;"-4",Matches!$J$2:$J$201,0))),5,IF(SIGN(J1387-K1387)&lt;&gt;SIGN(INDEX(Matches!$G$2:$G$201,MATCH($A1387&amp;"-4",Matches!$J$2:$J$201,0))-INDEX(Matches!$H$2:$H$201,MATCH($A1387&amp;"-4",Matches!$J$2:$J$201,0))),0,IF(J1387-K1387=INDEX(Matches!$G$2:$G$201,MATCH($A1387&amp;"-4",Matches!$J$2:$J$201,0))-INDEX(Matches!$H$2:$H$201,MATCH($A1387&amp;"-4",Matches!$J$2:$J$201,0)),3,2))))),""))</f>
        <v/>
      </c>
      <c r="AB1387" s="12" t="str">
        <f aca="false">IF(OR($B1387="",L1387="",M1387=""),"",IFERROR(IF(OR(INDEX(Matches!$I$2:$I$201,MATCH($A1387&amp;"-5",Matches!$J$2:$J$201,0))="Void",INDEX(Matches!$G$2:$G$201,MATCH($A1387&amp;"-5",Matches!$J$2:$J$201,0))="",INDEX(Matches!$H$2:$H$201,MATCH($A1387&amp;"-5",Matches!$J$2:$J$201,0))=""),"",IF(AND($C1387&lt;&gt;"",INDEX(Matches!$F$2:$F$201,MATCH($A1387&amp;"-5",Matches!$J$2:$J$201,0))&lt;&gt;"",$C1387&gt;=INDEX(Matches!$F$2:$F$201,MATCH($A1387&amp;"-5",Matches!$J$2:$J$201,0))),"",IF(AND(L1387=INDEX(Matches!$G$2:$G$201,MATCH($A1387&amp;"-5",Matches!$J$2:$J$201,0)),M1387=INDEX(Matches!$H$2:$H$201,MATCH($A1387&amp;"-5",Matches!$J$2:$J$201,0))),5,IF(SIGN(L1387-M1387)&lt;&gt;SIGN(INDEX(Matches!$G$2:$G$201,MATCH($A1387&amp;"-5",Matches!$J$2:$J$201,0))-INDEX(Matches!$H$2:$H$201,MATCH($A1387&amp;"-5",Matches!$J$2:$J$201,0))),0,IF(L1387-M1387=INDEX(Matches!$G$2:$G$201,MATCH($A1387&amp;"-5",Matches!$J$2:$J$201,0))-INDEX(Matches!$H$2:$H$201,MATCH($A1387&amp;"-5",Matches!$J$2:$J$201,0)),3,2))))),""))</f>
        <v/>
      </c>
      <c r="AC1387" s="12" t="str">
        <f aca="false">IF(OR($B1387="",N1387="",O1387=""),"",IFERROR(IF(OR(INDEX(Matches!$I$2:$I$201,MATCH($A1387&amp;"-6",Matches!$J$2:$J$201,0))="Void",INDEX(Matches!$G$2:$G$201,MATCH($A1387&amp;"-6",Matches!$J$2:$J$201,0))="",INDEX(Matches!$H$2:$H$201,MATCH($A1387&amp;"-6",Matches!$J$2:$J$201,0))=""),"",IF(AND($C1387&lt;&gt;"",INDEX(Matches!$F$2:$F$201,MATCH($A1387&amp;"-6",Matches!$J$2:$J$201,0))&lt;&gt;"",$C1387&gt;=INDEX(Matches!$F$2:$F$201,MATCH($A1387&amp;"-6",Matches!$J$2:$J$201,0))),"",IF(AND(N1387=INDEX(Matches!$G$2:$G$201,MATCH($A1387&amp;"-6",Matches!$J$2:$J$201,0)),O1387=INDEX(Matches!$H$2:$H$201,MATCH($A1387&amp;"-6",Matches!$J$2:$J$201,0))),5,IF(SIGN(N1387-O1387)&lt;&gt;SIGN(INDEX(Matches!$G$2:$G$201,MATCH($A1387&amp;"-6",Matches!$J$2:$J$201,0))-INDEX(Matches!$H$2:$H$201,MATCH($A1387&amp;"-6",Matches!$J$2:$J$201,0))),0,IF(N1387-O1387=INDEX(Matches!$G$2:$G$201,MATCH($A1387&amp;"-6",Matches!$J$2:$J$201,0))-INDEX(Matches!$H$2:$H$201,MATCH($A1387&amp;"-6",Matches!$J$2:$J$201,0)),3,2))))),""))</f>
        <v/>
      </c>
      <c r="AD1387" s="12" t="str">
        <f aca="false">IF(OR($B1387="",P1387="",Q1387=""),"",IFERROR(IF(OR(INDEX(Matches!$I$2:$I$201,MATCH($A1387&amp;"-7",Matches!$J$2:$J$201,0))="Void",INDEX(Matches!$G$2:$G$201,MATCH($A1387&amp;"-7",Matches!$J$2:$J$201,0))="",INDEX(Matches!$H$2:$H$201,MATCH($A1387&amp;"-7",Matches!$J$2:$J$201,0))=""),"",IF(AND($C1387&lt;&gt;"",INDEX(Matches!$F$2:$F$201,MATCH($A1387&amp;"-7",Matches!$J$2:$J$201,0))&lt;&gt;"",$C1387&gt;=INDEX(Matches!$F$2:$F$201,MATCH($A1387&amp;"-7",Matches!$J$2:$J$201,0))),"",IF(AND(P1387=INDEX(Matches!$G$2:$G$201,MATCH($A1387&amp;"-7",Matches!$J$2:$J$201,0)),Q1387=INDEX(Matches!$H$2:$H$201,MATCH($A1387&amp;"-7",Matches!$J$2:$J$201,0))),5,IF(SIGN(P1387-Q1387)&lt;&gt;SIGN(INDEX(Matches!$G$2:$G$201,MATCH($A1387&amp;"-7",Matches!$J$2:$J$201,0))-INDEX(Matches!$H$2:$H$201,MATCH($A1387&amp;"-7",Matches!$J$2:$J$201,0))),0,IF(P1387-Q1387=INDEX(Matches!$G$2:$G$201,MATCH($A1387&amp;"-7",Matches!$J$2:$J$201,0))-INDEX(Matches!$H$2:$H$201,MATCH($A1387&amp;"-7",Matches!$J$2:$J$201,0)),3,2))))),""))</f>
        <v/>
      </c>
      <c r="AE1387" s="12" t="str">
        <f aca="false">IF(OR($B1387="",R1387="",S1387=""),"",IFERROR(IF(OR(INDEX(Matches!$I$2:$I$201,MATCH($A1387&amp;"-8",Matches!$J$2:$J$201,0))="Void",INDEX(Matches!$G$2:$G$201,MATCH($A1387&amp;"-8",Matches!$J$2:$J$201,0))="",INDEX(Matches!$H$2:$H$201,MATCH($A1387&amp;"-8",Matches!$J$2:$J$201,0))=""),"",IF(AND($C1387&lt;&gt;"",INDEX(Matches!$F$2:$F$201,MATCH($A1387&amp;"-8",Matches!$J$2:$J$201,0))&lt;&gt;"",$C1387&gt;=INDEX(Matches!$F$2:$F$201,MATCH($A1387&amp;"-8",Matches!$J$2:$J$201,0))),"",IF(AND(R1387=INDEX(Matches!$G$2:$G$201,MATCH($A1387&amp;"-8",Matches!$J$2:$J$201,0)),S1387=INDEX(Matches!$H$2:$H$201,MATCH($A1387&amp;"-8",Matches!$J$2:$J$201,0))),5,IF(SIGN(R1387-S1387)&lt;&gt;SIGN(INDEX(Matches!$G$2:$G$201,MATCH($A1387&amp;"-8",Matches!$J$2:$J$201,0))-INDEX(Matches!$H$2:$H$201,MATCH($A1387&amp;"-8",Matches!$J$2:$J$201,0))),0,IF(R1387-S1387=INDEX(Matches!$G$2:$G$201,MATCH($A1387&amp;"-8",Matches!$J$2:$J$201,0))-INDEX(Matches!$H$2:$H$201,MATCH($A1387&amp;"-8",Matches!$J$2:$J$201,0)),3,2))))),""))</f>
        <v/>
      </c>
      <c r="AF1387" s="12" t="str">
        <f aca="false">IF(OR($B1387="",T1387="",U1387=""),"",IFERROR(IF(OR(INDEX(Matches!$I$2:$I$201,MATCH($A1387&amp;"-9",Matches!$J$2:$J$201,0))="Void",INDEX(Matches!$G$2:$G$201,MATCH($A1387&amp;"-9",Matches!$J$2:$J$201,0))="",INDEX(Matches!$H$2:$H$201,MATCH($A1387&amp;"-9",Matches!$J$2:$J$201,0))=""),"",IF(AND($C1387&lt;&gt;"",INDEX(Matches!$F$2:$F$201,MATCH($A1387&amp;"-9",Matches!$J$2:$J$201,0))&lt;&gt;"",$C1387&gt;=INDEX(Matches!$F$2:$F$201,MATCH($A1387&amp;"-9",Matches!$J$2:$J$201,0))),"",IF(AND(T1387=INDEX(Matches!$G$2:$G$201,MATCH($A1387&amp;"-9",Matches!$J$2:$J$201,0)),U1387=INDEX(Matches!$H$2:$H$201,MATCH($A1387&amp;"-9",Matches!$J$2:$J$201,0))),5,IF(SIGN(T1387-U1387)&lt;&gt;SIGN(INDEX(Matches!$G$2:$G$201,MATCH($A1387&amp;"-9",Matches!$J$2:$J$201,0))-INDEX(Matches!$H$2:$H$201,MATCH($A1387&amp;"-9",Matches!$J$2:$J$201,0))),0,IF(T1387-U1387=INDEX(Matches!$G$2:$G$201,MATCH($A1387&amp;"-9",Matches!$J$2:$J$201,0))-INDEX(Matches!$H$2:$H$201,MATCH($A1387&amp;"-9",Matches!$J$2:$J$201,0)),3,2))))),""))</f>
        <v/>
      </c>
      <c r="AG1387" s="12" t="str">
        <f aca="false">IF(OR($B1387="",V1387="",W1387=""),"",IFERROR(IF(OR(INDEX(Matches!$I$2:$I$201,MATCH($A1387&amp;"-10",Matches!$J$2:$J$201,0))="Void",INDEX(Matches!$G$2:$G$201,MATCH($A1387&amp;"-10",Matches!$J$2:$J$201,0))="",INDEX(Matches!$H$2:$H$201,MATCH($A1387&amp;"-10",Matches!$J$2:$J$201,0))=""),"",IF(AND($C1387&lt;&gt;"",INDEX(Matches!$F$2:$F$201,MATCH($A1387&amp;"-10",Matches!$J$2:$J$201,0))&lt;&gt;"",$C1387&gt;=INDEX(Matches!$F$2:$F$201,MATCH($A1387&amp;"-10",Matches!$J$2:$J$201,0))),"",IF(AND(V1387=INDEX(Matches!$G$2:$G$201,MATCH($A1387&amp;"-10",Matches!$J$2:$J$201,0)),W1387=INDEX(Matches!$H$2:$H$201,MATCH($A1387&amp;"-10",Matches!$J$2:$J$201,0))),5,IF(SIGN(V1387-W1387)&lt;&gt;SIGN(INDEX(Matches!$G$2:$G$201,MATCH($A1387&amp;"-10",Matches!$J$2:$J$201,0))-INDEX(Matches!$H$2:$H$201,MATCH($A1387&amp;"-10",Matches!$J$2:$J$201,0))),0,IF(V1387-W1387=INDEX(Matches!$G$2:$G$201,MATCH($A1387&amp;"-10",Matches!$J$2:$J$201,0))-INDEX(Matches!$H$2:$H$201,MATCH($A1387&amp;"-10",Matches!$J$2:$J$201,0)),3,2))))),""))</f>
        <v/>
      </c>
      <c r="AH1387" s="13" t="str">
        <f aca="false">IF($B1387="","",SUM(X1387:AG1387))</f>
        <v/>
      </c>
      <c r="AI1387" s="12" t="str">
        <f aca="false">IF($B1387="","",COUNTIF(X1387:AG1387,5))</f>
        <v/>
      </c>
      <c r="AJ1387" s="12" t="str">
        <f aca="false">IF($B1387="","",COUNTIF(X1387:AG1387,"&gt;=2"))</f>
        <v/>
      </c>
      <c r="AK1387" s="12" t="str">
        <f aca="false">IF($B1387="","",COUNT(X1387:AG1387))</f>
        <v/>
      </c>
    </row>
    <row r="1388" customFormat="false" ht="15" hidden="false" customHeight="false" outlineLevel="0" collapsed="false">
      <c r="A1388" s="7"/>
      <c r="B1388" s="7"/>
      <c r="C1388" s="11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12" t="str">
        <f aca="false">IF(OR($B1388="",D1388="",E1388=""),"",IFERROR(IF(OR(INDEX(Matches!$I$2:$I$201,MATCH($A1388&amp;"-1",Matches!$J$2:$J$201,0))="Void",INDEX(Matches!$G$2:$G$201,MATCH($A1388&amp;"-1",Matches!$J$2:$J$201,0))="",INDEX(Matches!$H$2:$H$201,MATCH($A1388&amp;"-1",Matches!$J$2:$J$201,0))=""),"",IF(AND($C1388&lt;&gt;"",INDEX(Matches!$F$2:$F$201,MATCH($A1388&amp;"-1",Matches!$J$2:$J$201,0))&lt;&gt;"",$C1388&gt;=INDEX(Matches!$F$2:$F$201,MATCH($A1388&amp;"-1",Matches!$J$2:$J$201,0))),"",IF(AND(D1388=INDEX(Matches!$G$2:$G$201,MATCH($A1388&amp;"-1",Matches!$J$2:$J$201,0)),E1388=INDEX(Matches!$H$2:$H$201,MATCH($A1388&amp;"-1",Matches!$J$2:$J$201,0))),5,IF(SIGN(D1388-E1388)&lt;&gt;SIGN(INDEX(Matches!$G$2:$G$201,MATCH($A1388&amp;"-1",Matches!$J$2:$J$201,0))-INDEX(Matches!$H$2:$H$201,MATCH($A1388&amp;"-1",Matches!$J$2:$J$201,0))),0,IF(D1388-E1388=INDEX(Matches!$G$2:$G$201,MATCH($A1388&amp;"-1",Matches!$J$2:$J$201,0))-INDEX(Matches!$H$2:$H$201,MATCH($A1388&amp;"-1",Matches!$J$2:$J$201,0)),3,2))))),""))</f>
        <v/>
      </c>
      <c r="Y1388" s="12" t="str">
        <f aca="false">IF(OR($B1388="",F1388="",G1388=""),"",IFERROR(IF(OR(INDEX(Matches!$I$2:$I$201,MATCH($A1388&amp;"-2",Matches!$J$2:$J$201,0))="Void",INDEX(Matches!$G$2:$G$201,MATCH($A1388&amp;"-2",Matches!$J$2:$J$201,0))="",INDEX(Matches!$H$2:$H$201,MATCH($A1388&amp;"-2",Matches!$J$2:$J$201,0))=""),"",IF(AND($C1388&lt;&gt;"",INDEX(Matches!$F$2:$F$201,MATCH($A1388&amp;"-2",Matches!$J$2:$J$201,0))&lt;&gt;"",$C1388&gt;=INDEX(Matches!$F$2:$F$201,MATCH($A1388&amp;"-2",Matches!$J$2:$J$201,0))),"",IF(AND(F1388=INDEX(Matches!$G$2:$G$201,MATCH($A1388&amp;"-2",Matches!$J$2:$J$201,0)),G1388=INDEX(Matches!$H$2:$H$201,MATCH($A1388&amp;"-2",Matches!$J$2:$J$201,0))),5,IF(SIGN(F1388-G1388)&lt;&gt;SIGN(INDEX(Matches!$G$2:$G$201,MATCH($A1388&amp;"-2",Matches!$J$2:$J$201,0))-INDEX(Matches!$H$2:$H$201,MATCH($A1388&amp;"-2",Matches!$J$2:$J$201,0))),0,IF(F1388-G1388=INDEX(Matches!$G$2:$G$201,MATCH($A1388&amp;"-2",Matches!$J$2:$J$201,0))-INDEX(Matches!$H$2:$H$201,MATCH($A1388&amp;"-2",Matches!$J$2:$J$201,0)),3,2))))),""))</f>
        <v/>
      </c>
      <c r="Z1388" s="12" t="str">
        <f aca="false">IF(OR($B1388="",H1388="",I1388=""),"",IFERROR(IF(OR(INDEX(Matches!$I$2:$I$201,MATCH($A1388&amp;"-3",Matches!$J$2:$J$201,0))="Void",INDEX(Matches!$G$2:$G$201,MATCH($A1388&amp;"-3",Matches!$J$2:$J$201,0))="",INDEX(Matches!$H$2:$H$201,MATCH($A1388&amp;"-3",Matches!$J$2:$J$201,0))=""),"",IF(AND($C1388&lt;&gt;"",INDEX(Matches!$F$2:$F$201,MATCH($A1388&amp;"-3",Matches!$J$2:$J$201,0))&lt;&gt;"",$C1388&gt;=INDEX(Matches!$F$2:$F$201,MATCH($A1388&amp;"-3",Matches!$J$2:$J$201,0))),"",IF(AND(H1388=INDEX(Matches!$G$2:$G$201,MATCH($A1388&amp;"-3",Matches!$J$2:$J$201,0)),I1388=INDEX(Matches!$H$2:$H$201,MATCH($A1388&amp;"-3",Matches!$J$2:$J$201,0))),5,IF(SIGN(H1388-I1388)&lt;&gt;SIGN(INDEX(Matches!$G$2:$G$201,MATCH($A1388&amp;"-3",Matches!$J$2:$J$201,0))-INDEX(Matches!$H$2:$H$201,MATCH($A1388&amp;"-3",Matches!$J$2:$J$201,0))),0,IF(H1388-I1388=INDEX(Matches!$G$2:$G$201,MATCH($A1388&amp;"-3",Matches!$J$2:$J$201,0))-INDEX(Matches!$H$2:$H$201,MATCH($A1388&amp;"-3",Matches!$J$2:$J$201,0)),3,2))))),""))</f>
        <v/>
      </c>
      <c r="AA1388" s="12" t="str">
        <f aca="false">IF(OR($B1388="",J1388="",K1388=""),"",IFERROR(IF(OR(INDEX(Matches!$I$2:$I$201,MATCH($A1388&amp;"-4",Matches!$J$2:$J$201,0))="Void",INDEX(Matches!$G$2:$G$201,MATCH($A1388&amp;"-4",Matches!$J$2:$J$201,0))="",INDEX(Matches!$H$2:$H$201,MATCH($A1388&amp;"-4",Matches!$J$2:$J$201,0))=""),"",IF(AND($C1388&lt;&gt;"",INDEX(Matches!$F$2:$F$201,MATCH($A1388&amp;"-4",Matches!$J$2:$J$201,0))&lt;&gt;"",$C1388&gt;=INDEX(Matches!$F$2:$F$201,MATCH($A1388&amp;"-4",Matches!$J$2:$J$201,0))),"",IF(AND(J1388=INDEX(Matches!$G$2:$G$201,MATCH($A1388&amp;"-4",Matches!$J$2:$J$201,0)),K1388=INDEX(Matches!$H$2:$H$201,MATCH($A1388&amp;"-4",Matches!$J$2:$J$201,0))),5,IF(SIGN(J1388-K1388)&lt;&gt;SIGN(INDEX(Matches!$G$2:$G$201,MATCH($A1388&amp;"-4",Matches!$J$2:$J$201,0))-INDEX(Matches!$H$2:$H$201,MATCH($A1388&amp;"-4",Matches!$J$2:$J$201,0))),0,IF(J1388-K1388=INDEX(Matches!$G$2:$G$201,MATCH($A1388&amp;"-4",Matches!$J$2:$J$201,0))-INDEX(Matches!$H$2:$H$201,MATCH($A1388&amp;"-4",Matches!$J$2:$J$201,0)),3,2))))),""))</f>
        <v/>
      </c>
      <c r="AB1388" s="12" t="str">
        <f aca="false">IF(OR($B1388="",L1388="",M1388=""),"",IFERROR(IF(OR(INDEX(Matches!$I$2:$I$201,MATCH($A1388&amp;"-5",Matches!$J$2:$J$201,0))="Void",INDEX(Matches!$G$2:$G$201,MATCH($A1388&amp;"-5",Matches!$J$2:$J$201,0))="",INDEX(Matches!$H$2:$H$201,MATCH($A1388&amp;"-5",Matches!$J$2:$J$201,0))=""),"",IF(AND($C1388&lt;&gt;"",INDEX(Matches!$F$2:$F$201,MATCH($A1388&amp;"-5",Matches!$J$2:$J$201,0))&lt;&gt;"",$C1388&gt;=INDEX(Matches!$F$2:$F$201,MATCH($A1388&amp;"-5",Matches!$J$2:$J$201,0))),"",IF(AND(L1388=INDEX(Matches!$G$2:$G$201,MATCH($A1388&amp;"-5",Matches!$J$2:$J$201,0)),M1388=INDEX(Matches!$H$2:$H$201,MATCH($A1388&amp;"-5",Matches!$J$2:$J$201,0))),5,IF(SIGN(L1388-M1388)&lt;&gt;SIGN(INDEX(Matches!$G$2:$G$201,MATCH($A1388&amp;"-5",Matches!$J$2:$J$201,0))-INDEX(Matches!$H$2:$H$201,MATCH($A1388&amp;"-5",Matches!$J$2:$J$201,0))),0,IF(L1388-M1388=INDEX(Matches!$G$2:$G$201,MATCH($A1388&amp;"-5",Matches!$J$2:$J$201,0))-INDEX(Matches!$H$2:$H$201,MATCH($A1388&amp;"-5",Matches!$J$2:$J$201,0)),3,2))))),""))</f>
        <v/>
      </c>
      <c r="AC1388" s="12" t="str">
        <f aca="false">IF(OR($B1388="",N1388="",O1388=""),"",IFERROR(IF(OR(INDEX(Matches!$I$2:$I$201,MATCH($A1388&amp;"-6",Matches!$J$2:$J$201,0))="Void",INDEX(Matches!$G$2:$G$201,MATCH($A1388&amp;"-6",Matches!$J$2:$J$201,0))="",INDEX(Matches!$H$2:$H$201,MATCH($A1388&amp;"-6",Matches!$J$2:$J$201,0))=""),"",IF(AND($C1388&lt;&gt;"",INDEX(Matches!$F$2:$F$201,MATCH($A1388&amp;"-6",Matches!$J$2:$J$201,0))&lt;&gt;"",$C1388&gt;=INDEX(Matches!$F$2:$F$201,MATCH($A1388&amp;"-6",Matches!$J$2:$J$201,0))),"",IF(AND(N1388=INDEX(Matches!$G$2:$G$201,MATCH($A1388&amp;"-6",Matches!$J$2:$J$201,0)),O1388=INDEX(Matches!$H$2:$H$201,MATCH($A1388&amp;"-6",Matches!$J$2:$J$201,0))),5,IF(SIGN(N1388-O1388)&lt;&gt;SIGN(INDEX(Matches!$G$2:$G$201,MATCH($A1388&amp;"-6",Matches!$J$2:$J$201,0))-INDEX(Matches!$H$2:$H$201,MATCH($A1388&amp;"-6",Matches!$J$2:$J$201,0))),0,IF(N1388-O1388=INDEX(Matches!$G$2:$G$201,MATCH($A1388&amp;"-6",Matches!$J$2:$J$201,0))-INDEX(Matches!$H$2:$H$201,MATCH($A1388&amp;"-6",Matches!$J$2:$J$201,0)),3,2))))),""))</f>
        <v/>
      </c>
      <c r="AD1388" s="12" t="str">
        <f aca="false">IF(OR($B1388="",P1388="",Q1388=""),"",IFERROR(IF(OR(INDEX(Matches!$I$2:$I$201,MATCH($A1388&amp;"-7",Matches!$J$2:$J$201,0))="Void",INDEX(Matches!$G$2:$G$201,MATCH($A1388&amp;"-7",Matches!$J$2:$J$201,0))="",INDEX(Matches!$H$2:$H$201,MATCH($A1388&amp;"-7",Matches!$J$2:$J$201,0))=""),"",IF(AND($C1388&lt;&gt;"",INDEX(Matches!$F$2:$F$201,MATCH($A1388&amp;"-7",Matches!$J$2:$J$201,0))&lt;&gt;"",$C1388&gt;=INDEX(Matches!$F$2:$F$201,MATCH($A1388&amp;"-7",Matches!$J$2:$J$201,0))),"",IF(AND(P1388=INDEX(Matches!$G$2:$G$201,MATCH($A1388&amp;"-7",Matches!$J$2:$J$201,0)),Q1388=INDEX(Matches!$H$2:$H$201,MATCH($A1388&amp;"-7",Matches!$J$2:$J$201,0))),5,IF(SIGN(P1388-Q1388)&lt;&gt;SIGN(INDEX(Matches!$G$2:$G$201,MATCH($A1388&amp;"-7",Matches!$J$2:$J$201,0))-INDEX(Matches!$H$2:$H$201,MATCH($A1388&amp;"-7",Matches!$J$2:$J$201,0))),0,IF(P1388-Q1388=INDEX(Matches!$G$2:$G$201,MATCH($A1388&amp;"-7",Matches!$J$2:$J$201,0))-INDEX(Matches!$H$2:$H$201,MATCH($A1388&amp;"-7",Matches!$J$2:$J$201,0)),3,2))))),""))</f>
        <v/>
      </c>
      <c r="AE1388" s="12" t="str">
        <f aca="false">IF(OR($B1388="",R1388="",S1388=""),"",IFERROR(IF(OR(INDEX(Matches!$I$2:$I$201,MATCH($A1388&amp;"-8",Matches!$J$2:$J$201,0))="Void",INDEX(Matches!$G$2:$G$201,MATCH($A1388&amp;"-8",Matches!$J$2:$J$201,0))="",INDEX(Matches!$H$2:$H$201,MATCH($A1388&amp;"-8",Matches!$J$2:$J$201,0))=""),"",IF(AND($C1388&lt;&gt;"",INDEX(Matches!$F$2:$F$201,MATCH($A1388&amp;"-8",Matches!$J$2:$J$201,0))&lt;&gt;"",$C1388&gt;=INDEX(Matches!$F$2:$F$201,MATCH($A1388&amp;"-8",Matches!$J$2:$J$201,0))),"",IF(AND(R1388=INDEX(Matches!$G$2:$G$201,MATCH($A1388&amp;"-8",Matches!$J$2:$J$201,0)),S1388=INDEX(Matches!$H$2:$H$201,MATCH($A1388&amp;"-8",Matches!$J$2:$J$201,0))),5,IF(SIGN(R1388-S1388)&lt;&gt;SIGN(INDEX(Matches!$G$2:$G$201,MATCH($A1388&amp;"-8",Matches!$J$2:$J$201,0))-INDEX(Matches!$H$2:$H$201,MATCH($A1388&amp;"-8",Matches!$J$2:$J$201,0))),0,IF(R1388-S1388=INDEX(Matches!$G$2:$G$201,MATCH($A1388&amp;"-8",Matches!$J$2:$J$201,0))-INDEX(Matches!$H$2:$H$201,MATCH($A1388&amp;"-8",Matches!$J$2:$J$201,0)),3,2))))),""))</f>
        <v/>
      </c>
      <c r="AF1388" s="12" t="str">
        <f aca="false">IF(OR($B1388="",T1388="",U1388=""),"",IFERROR(IF(OR(INDEX(Matches!$I$2:$I$201,MATCH($A1388&amp;"-9",Matches!$J$2:$J$201,0))="Void",INDEX(Matches!$G$2:$G$201,MATCH($A1388&amp;"-9",Matches!$J$2:$J$201,0))="",INDEX(Matches!$H$2:$H$201,MATCH($A1388&amp;"-9",Matches!$J$2:$J$201,0))=""),"",IF(AND($C1388&lt;&gt;"",INDEX(Matches!$F$2:$F$201,MATCH($A1388&amp;"-9",Matches!$J$2:$J$201,0))&lt;&gt;"",$C1388&gt;=INDEX(Matches!$F$2:$F$201,MATCH($A1388&amp;"-9",Matches!$J$2:$J$201,0))),"",IF(AND(T1388=INDEX(Matches!$G$2:$G$201,MATCH($A1388&amp;"-9",Matches!$J$2:$J$201,0)),U1388=INDEX(Matches!$H$2:$H$201,MATCH($A1388&amp;"-9",Matches!$J$2:$J$201,0))),5,IF(SIGN(T1388-U1388)&lt;&gt;SIGN(INDEX(Matches!$G$2:$G$201,MATCH($A1388&amp;"-9",Matches!$J$2:$J$201,0))-INDEX(Matches!$H$2:$H$201,MATCH($A1388&amp;"-9",Matches!$J$2:$J$201,0))),0,IF(T1388-U1388=INDEX(Matches!$G$2:$G$201,MATCH($A1388&amp;"-9",Matches!$J$2:$J$201,0))-INDEX(Matches!$H$2:$H$201,MATCH($A1388&amp;"-9",Matches!$J$2:$J$201,0)),3,2))))),""))</f>
        <v/>
      </c>
      <c r="AG1388" s="12" t="str">
        <f aca="false">IF(OR($B1388="",V1388="",W1388=""),"",IFERROR(IF(OR(INDEX(Matches!$I$2:$I$201,MATCH($A1388&amp;"-10",Matches!$J$2:$J$201,0))="Void",INDEX(Matches!$G$2:$G$201,MATCH($A1388&amp;"-10",Matches!$J$2:$J$201,0))="",INDEX(Matches!$H$2:$H$201,MATCH($A1388&amp;"-10",Matches!$J$2:$J$201,0))=""),"",IF(AND($C1388&lt;&gt;"",INDEX(Matches!$F$2:$F$201,MATCH($A1388&amp;"-10",Matches!$J$2:$J$201,0))&lt;&gt;"",$C1388&gt;=INDEX(Matches!$F$2:$F$201,MATCH($A1388&amp;"-10",Matches!$J$2:$J$201,0))),"",IF(AND(V1388=INDEX(Matches!$G$2:$G$201,MATCH($A1388&amp;"-10",Matches!$J$2:$J$201,0)),W1388=INDEX(Matches!$H$2:$H$201,MATCH($A1388&amp;"-10",Matches!$J$2:$J$201,0))),5,IF(SIGN(V1388-W1388)&lt;&gt;SIGN(INDEX(Matches!$G$2:$G$201,MATCH($A1388&amp;"-10",Matches!$J$2:$J$201,0))-INDEX(Matches!$H$2:$H$201,MATCH($A1388&amp;"-10",Matches!$J$2:$J$201,0))),0,IF(V1388-W1388=INDEX(Matches!$G$2:$G$201,MATCH($A1388&amp;"-10",Matches!$J$2:$J$201,0))-INDEX(Matches!$H$2:$H$201,MATCH($A1388&amp;"-10",Matches!$J$2:$J$201,0)),3,2))))),""))</f>
        <v/>
      </c>
      <c r="AH1388" s="13" t="str">
        <f aca="false">IF($B1388="","",SUM(X1388:AG1388))</f>
        <v/>
      </c>
      <c r="AI1388" s="12" t="str">
        <f aca="false">IF($B1388="","",COUNTIF(X1388:AG1388,5))</f>
        <v/>
      </c>
      <c r="AJ1388" s="12" t="str">
        <f aca="false">IF($B1388="","",COUNTIF(X1388:AG1388,"&gt;=2"))</f>
        <v/>
      </c>
      <c r="AK1388" s="12" t="str">
        <f aca="false">IF($B1388="","",COUNT(X1388:AG1388))</f>
        <v/>
      </c>
    </row>
    <row r="1389" customFormat="false" ht="15" hidden="false" customHeight="false" outlineLevel="0" collapsed="false">
      <c r="A1389" s="7"/>
      <c r="B1389" s="7"/>
      <c r="C1389" s="11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12" t="str">
        <f aca="false">IF(OR($B1389="",D1389="",E1389=""),"",IFERROR(IF(OR(INDEX(Matches!$I$2:$I$201,MATCH($A1389&amp;"-1",Matches!$J$2:$J$201,0))="Void",INDEX(Matches!$G$2:$G$201,MATCH($A1389&amp;"-1",Matches!$J$2:$J$201,0))="",INDEX(Matches!$H$2:$H$201,MATCH($A1389&amp;"-1",Matches!$J$2:$J$201,0))=""),"",IF(AND($C1389&lt;&gt;"",INDEX(Matches!$F$2:$F$201,MATCH($A1389&amp;"-1",Matches!$J$2:$J$201,0))&lt;&gt;"",$C1389&gt;=INDEX(Matches!$F$2:$F$201,MATCH($A1389&amp;"-1",Matches!$J$2:$J$201,0))),"",IF(AND(D1389=INDEX(Matches!$G$2:$G$201,MATCH($A1389&amp;"-1",Matches!$J$2:$J$201,0)),E1389=INDEX(Matches!$H$2:$H$201,MATCH($A1389&amp;"-1",Matches!$J$2:$J$201,0))),5,IF(SIGN(D1389-E1389)&lt;&gt;SIGN(INDEX(Matches!$G$2:$G$201,MATCH($A1389&amp;"-1",Matches!$J$2:$J$201,0))-INDEX(Matches!$H$2:$H$201,MATCH($A1389&amp;"-1",Matches!$J$2:$J$201,0))),0,IF(D1389-E1389=INDEX(Matches!$G$2:$G$201,MATCH($A1389&amp;"-1",Matches!$J$2:$J$201,0))-INDEX(Matches!$H$2:$H$201,MATCH($A1389&amp;"-1",Matches!$J$2:$J$201,0)),3,2))))),""))</f>
        <v/>
      </c>
      <c r="Y1389" s="12" t="str">
        <f aca="false">IF(OR($B1389="",F1389="",G1389=""),"",IFERROR(IF(OR(INDEX(Matches!$I$2:$I$201,MATCH($A1389&amp;"-2",Matches!$J$2:$J$201,0))="Void",INDEX(Matches!$G$2:$G$201,MATCH($A1389&amp;"-2",Matches!$J$2:$J$201,0))="",INDEX(Matches!$H$2:$H$201,MATCH($A1389&amp;"-2",Matches!$J$2:$J$201,0))=""),"",IF(AND($C1389&lt;&gt;"",INDEX(Matches!$F$2:$F$201,MATCH($A1389&amp;"-2",Matches!$J$2:$J$201,0))&lt;&gt;"",$C1389&gt;=INDEX(Matches!$F$2:$F$201,MATCH($A1389&amp;"-2",Matches!$J$2:$J$201,0))),"",IF(AND(F1389=INDEX(Matches!$G$2:$G$201,MATCH($A1389&amp;"-2",Matches!$J$2:$J$201,0)),G1389=INDEX(Matches!$H$2:$H$201,MATCH($A1389&amp;"-2",Matches!$J$2:$J$201,0))),5,IF(SIGN(F1389-G1389)&lt;&gt;SIGN(INDEX(Matches!$G$2:$G$201,MATCH($A1389&amp;"-2",Matches!$J$2:$J$201,0))-INDEX(Matches!$H$2:$H$201,MATCH($A1389&amp;"-2",Matches!$J$2:$J$201,0))),0,IF(F1389-G1389=INDEX(Matches!$G$2:$G$201,MATCH($A1389&amp;"-2",Matches!$J$2:$J$201,0))-INDEX(Matches!$H$2:$H$201,MATCH($A1389&amp;"-2",Matches!$J$2:$J$201,0)),3,2))))),""))</f>
        <v/>
      </c>
      <c r="Z1389" s="12" t="str">
        <f aca="false">IF(OR($B1389="",H1389="",I1389=""),"",IFERROR(IF(OR(INDEX(Matches!$I$2:$I$201,MATCH($A1389&amp;"-3",Matches!$J$2:$J$201,0))="Void",INDEX(Matches!$G$2:$G$201,MATCH($A1389&amp;"-3",Matches!$J$2:$J$201,0))="",INDEX(Matches!$H$2:$H$201,MATCH($A1389&amp;"-3",Matches!$J$2:$J$201,0))=""),"",IF(AND($C1389&lt;&gt;"",INDEX(Matches!$F$2:$F$201,MATCH($A1389&amp;"-3",Matches!$J$2:$J$201,0))&lt;&gt;"",$C1389&gt;=INDEX(Matches!$F$2:$F$201,MATCH($A1389&amp;"-3",Matches!$J$2:$J$201,0))),"",IF(AND(H1389=INDEX(Matches!$G$2:$G$201,MATCH($A1389&amp;"-3",Matches!$J$2:$J$201,0)),I1389=INDEX(Matches!$H$2:$H$201,MATCH($A1389&amp;"-3",Matches!$J$2:$J$201,0))),5,IF(SIGN(H1389-I1389)&lt;&gt;SIGN(INDEX(Matches!$G$2:$G$201,MATCH($A1389&amp;"-3",Matches!$J$2:$J$201,0))-INDEX(Matches!$H$2:$H$201,MATCH($A1389&amp;"-3",Matches!$J$2:$J$201,0))),0,IF(H1389-I1389=INDEX(Matches!$G$2:$G$201,MATCH($A1389&amp;"-3",Matches!$J$2:$J$201,0))-INDEX(Matches!$H$2:$H$201,MATCH($A1389&amp;"-3",Matches!$J$2:$J$201,0)),3,2))))),""))</f>
        <v/>
      </c>
      <c r="AA1389" s="12" t="str">
        <f aca="false">IF(OR($B1389="",J1389="",K1389=""),"",IFERROR(IF(OR(INDEX(Matches!$I$2:$I$201,MATCH($A1389&amp;"-4",Matches!$J$2:$J$201,0))="Void",INDEX(Matches!$G$2:$G$201,MATCH($A1389&amp;"-4",Matches!$J$2:$J$201,0))="",INDEX(Matches!$H$2:$H$201,MATCH($A1389&amp;"-4",Matches!$J$2:$J$201,0))=""),"",IF(AND($C1389&lt;&gt;"",INDEX(Matches!$F$2:$F$201,MATCH($A1389&amp;"-4",Matches!$J$2:$J$201,0))&lt;&gt;"",$C1389&gt;=INDEX(Matches!$F$2:$F$201,MATCH($A1389&amp;"-4",Matches!$J$2:$J$201,0))),"",IF(AND(J1389=INDEX(Matches!$G$2:$G$201,MATCH($A1389&amp;"-4",Matches!$J$2:$J$201,0)),K1389=INDEX(Matches!$H$2:$H$201,MATCH($A1389&amp;"-4",Matches!$J$2:$J$201,0))),5,IF(SIGN(J1389-K1389)&lt;&gt;SIGN(INDEX(Matches!$G$2:$G$201,MATCH($A1389&amp;"-4",Matches!$J$2:$J$201,0))-INDEX(Matches!$H$2:$H$201,MATCH($A1389&amp;"-4",Matches!$J$2:$J$201,0))),0,IF(J1389-K1389=INDEX(Matches!$G$2:$G$201,MATCH($A1389&amp;"-4",Matches!$J$2:$J$201,0))-INDEX(Matches!$H$2:$H$201,MATCH($A1389&amp;"-4",Matches!$J$2:$J$201,0)),3,2))))),""))</f>
        <v/>
      </c>
      <c r="AB1389" s="12" t="str">
        <f aca="false">IF(OR($B1389="",L1389="",M1389=""),"",IFERROR(IF(OR(INDEX(Matches!$I$2:$I$201,MATCH($A1389&amp;"-5",Matches!$J$2:$J$201,0))="Void",INDEX(Matches!$G$2:$G$201,MATCH($A1389&amp;"-5",Matches!$J$2:$J$201,0))="",INDEX(Matches!$H$2:$H$201,MATCH($A1389&amp;"-5",Matches!$J$2:$J$201,0))=""),"",IF(AND($C1389&lt;&gt;"",INDEX(Matches!$F$2:$F$201,MATCH($A1389&amp;"-5",Matches!$J$2:$J$201,0))&lt;&gt;"",$C1389&gt;=INDEX(Matches!$F$2:$F$201,MATCH($A1389&amp;"-5",Matches!$J$2:$J$201,0))),"",IF(AND(L1389=INDEX(Matches!$G$2:$G$201,MATCH($A1389&amp;"-5",Matches!$J$2:$J$201,0)),M1389=INDEX(Matches!$H$2:$H$201,MATCH($A1389&amp;"-5",Matches!$J$2:$J$201,0))),5,IF(SIGN(L1389-M1389)&lt;&gt;SIGN(INDEX(Matches!$G$2:$G$201,MATCH($A1389&amp;"-5",Matches!$J$2:$J$201,0))-INDEX(Matches!$H$2:$H$201,MATCH($A1389&amp;"-5",Matches!$J$2:$J$201,0))),0,IF(L1389-M1389=INDEX(Matches!$G$2:$G$201,MATCH($A1389&amp;"-5",Matches!$J$2:$J$201,0))-INDEX(Matches!$H$2:$H$201,MATCH($A1389&amp;"-5",Matches!$J$2:$J$201,0)),3,2))))),""))</f>
        <v/>
      </c>
      <c r="AC1389" s="12" t="str">
        <f aca="false">IF(OR($B1389="",N1389="",O1389=""),"",IFERROR(IF(OR(INDEX(Matches!$I$2:$I$201,MATCH($A1389&amp;"-6",Matches!$J$2:$J$201,0))="Void",INDEX(Matches!$G$2:$G$201,MATCH($A1389&amp;"-6",Matches!$J$2:$J$201,0))="",INDEX(Matches!$H$2:$H$201,MATCH($A1389&amp;"-6",Matches!$J$2:$J$201,0))=""),"",IF(AND($C1389&lt;&gt;"",INDEX(Matches!$F$2:$F$201,MATCH($A1389&amp;"-6",Matches!$J$2:$J$201,0))&lt;&gt;"",$C1389&gt;=INDEX(Matches!$F$2:$F$201,MATCH($A1389&amp;"-6",Matches!$J$2:$J$201,0))),"",IF(AND(N1389=INDEX(Matches!$G$2:$G$201,MATCH($A1389&amp;"-6",Matches!$J$2:$J$201,0)),O1389=INDEX(Matches!$H$2:$H$201,MATCH($A1389&amp;"-6",Matches!$J$2:$J$201,0))),5,IF(SIGN(N1389-O1389)&lt;&gt;SIGN(INDEX(Matches!$G$2:$G$201,MATCH($A1389&amp;"-6",Matches!$J$2:$J$201,0))-INDEX(Matches!$H$2:$H$201,MATCH($A1389&amp;"-6",Matches!$J$2:$J$201,0))),0,IF(N1389-O1389=INDEX(Matches!$G$2:$G$201,MATCH($A1389&amp;"-6",Matches!$J$2:$J$201,0))-INDEX(Matches!$H$2:$H$201,MATCH($A1389&amp;"-6",Matches!$J$2:$J$201,0)),3,2))))),""))</f>
        <v/>
      </c>
      <c r="AD1389" s="12" t="str">
        <f aca="false">IF(OR($B1389="",P1389="",Q1389=""),"",IFERROR(IF(OR(INDEX(Matches!$I$2:$I$201,MATCH($A1389&amp;"-7",Matches!$J$2:$J$201,0))="Void",INDEX(Matches!$G$2:$G$201,MATCH($A1389&amp;"-7",Matches!$J$2:$J$201,0))="",INDEX(Matches!$H$2:$H$201,MATCH($A1389&amp;"-7",Matches!$J$2:$J$201,0))=""),"",IF(AND($C1389&lt;&gt;"",INDEX(Matches!$F$2:$F$201,MATCH($A1389&amp;"-7",Matches!$J$2:$J$201,0))&lt;&gt;"",$C1389&gt;=INDEX(Matches!$F$2:$F$201,MATCH($A1389&amp;"-7",Matches!$J$2:$J$201,0))),"",IF(AND(P1389=INDEX(Matches!$G$2:$G$201,MATCH($A1389&amp;"-7",Matches!$J$2:$J$201,0)),Q1389=INDEX(Matches!$H$2:$H$201,MATCH($A1389&amp;"-7",Matches!$J$2:$J$201,0))),5,IF(SIGN(P1389-Q1389)&lt;&gt;SIGN(INDEX(Matches!$G$2:$G$201,MATCH($A1389&amp;"-7",Matches!$J$2:$J$201,0))-INDEX(Matches!$H$2:$H$201,MATCH($A1389&amp;"-7",Matches!$J$2:$J$201,0))),0,IF(P1389-Q1389=INDEX(Matches!$G$2:$G$201,MATCH($A1389&amp;"-7",Matches!$J$2:$J$201,0))-INDEX(Matches!$H$2:$H$201,MATCH($A1389&amp;"-7",Matches!$J$2:$J$201,0)),3,2))))),""))</f>
        <v/>
      </c>
      <c r="AE1389" s="12" t="str">
        <f aca="false">IF(OR($B1389="",R1389="",S1389=""),"",IFERROR(IF(OR(INDEX(Matches!$I$2:$I$201,MATCH($A1389&amp;"-8",Matches!$J$2:$J$201,0))="Void",INDEX(Matches!$G$2:$G$201,MATCH($A1389&amp;"-8",Matches!$J$2:$J$201,0))="",INDEX(Matches!$H$2:$H$201,MATCH($A1389&amp;"-8",Matches!$J$2:$J$201,0))=""),"",IF(AND($C1389&lt;&gt;"",INDEX(Matches!$F$2:$F$201,MATCH($A1389&amp;"-8",Matches!$J$2:$J$201,0))&lt;&gt;"",$C1389&gt;=INDEX(Matches!$F$2:$F$201,MATCH($A1389&amp;"-8",Matches!$J$2:$J$201,0))),"",IF(AND(R1389=INDEX(Matches!$G$2:$G$201,MATCH($A1389&amp;"-8",Matches!$J$2:$J$201,0)),S1389=INDEX(Matches!$H$2:$H$201,MATCH($A1389&amp;"-8",Matches!$J$2:$J$201,0))),5,IF(SIGN(R1389-S1389)&lt;&gt;SIGN(INDEX(Matches!$G$2:$G$201,MATCH($A1389&amp;"-8",Matches!$J$2:$J$201,0))-INDEX(Matches!$H$2:$H$201,MATCH($A1389&amp;"-8",Matches!$J$2:$J$201,0))),0,IF(R1389-S1389=INDEX(Matches!$G$2:$G$201,MATCH($A1389&amp;"-8",Matches!$J$2:$J$201,0))-INDEX(Matches!$H$2:$H$201,MATCH($A1389&amp;"-8",Matches!$J$2:$J$201,0)),3,2))))),""))</f>
        <v/>
      </c>
      <c r="AF1389" s="12" t="str">
        <f aca="false">IF(OR($B1389="",T1389="",U1389=""),"",IFERROR(IF(OR(INDEX(Matches!$I$2:$I$201,MATCH($A1389&amp;"-9",Matches!$J$2:$J$201,0))="Void",INDEX(Matches!$G$2:$G$201,MATCH($A1389&amp;"-9",Matches!$J$2:$J$201,0))="",INDEX(Matches!$H$2:$H$201,MATCH($A1389&amp;"-9",Matches!$J$2:$J$201,0))=""),"",IF(AND($C1389&lt;&gt;"",INDEX(Matches!$F$2:$F$201,MATCH($A1389&amp;"-9",Matches!$J$2:$J$201,0))&lt;&gt;"",$C1389&gt;=INDEX(Matches!$F$2:$F$201,MATCH($A1389&amp;"-9",Matches!$J$2:$J$201,0))),"",IF(AND(T1389=INDEX(Matches!$G$2:$G$201,MATCH($A1389&amp;"-9",Matches!$J$2:$J$201,0)),U1389=INDEX(Matches!$H$2:$H$201,MATCH($A1389&amp;"-9",Matches!$J$2:$J$201,0))),5,IF(SIGN(T1389-U1389)&lt;&gt;SIGN(INDEX(Matches!$G$2:$G$201,MATCH($A1389&amp;"-9",Matches!$J$2:$J$201,0))-INDEX(Matches!$H$2:$H$201,MATCH($A1389&amp;"-9",Matches!$J$2:$J$201,0))),0,IF(T1389-U1389=INDEX(Matches!$G$2:$G$201,MATCH($A1389&amp;"-9",Matches!$J$2:$J$201,0))-INDEX(Matches!$H$2:$H$201,MATCH($A1389&amp;"-9",Matches!$J$2:$J$201,0)),3,2))))),""))</f>
        <v/>
      </c>
      <c r="AG1389" s="12" t="str">
        <f aca="false">IF(OR($B1389="",V1389="",W1389=""),"",IFERROR(IF(OR(INDEX(Matches!$I$2:$I$201,MATCH($A1389&amp;"-10",Matches!$J$2:$J$201,0))="Void",INDEX(Matches!$G$2:$G$201,MATCH($A1389&amp;"-10",Matches!$J$2:$J$201,0))="",INDEX(Matches!$H$2:$H$201,MATCH($A1389&amp;"-10",Matches!$J$2:$J$201,0))=""),"",IF(AND($C1389&lt;&gt;"",INDEX(Matches!$F$2:$F$201,MATCH($A1389&amp;"-10",Matches!$J$2:$J$201,0))&lt;&gt;"",$C1389&gt;=INDEX(Matches!$F$2:$F$201,MATCH($A1389&amp;"-10",Matches!$J$2:$J$201,0))),"",IF(AND(V1389=INDEX(Matches!$G$2:$G$201,MATCH($A1389&amp;"-10",Matches!$J$2:$J$201,0)),W1389=INDEX(Matches!$H$2:$H$201,MATCH($A1389&amp;"-10",Matches!$J$2:$J$201,0))),5,IF(SIGN(V1389-W1389)&lt;&gt;SIGN(INDEX(Matches!$G$2:$G$201,MATCH($A1389&amp;"-10",Matches!$J$2:$J$201,0))-INDEX(Matches!$H$2:$H$201,MATCH($A1389&amp;"-10",Matches!$J$2:$J$201,0))),0,IF(V1389-W1389=INDEX(Matches!$G$2:$G$201,MATCH($A1389&amp;"-10",Matches!$J$2:$J$201,0))-INDEX(Matches!$H$2:$H$201,MATCH($A1389&amp;"-10",Matches!$J$2:$J$201,0)),3,2))))),""))</f>
        <v/>
      </c>
      <c r="AH1389" s="13" t="str">
        <f aca="false">IF($B1389="","",SUM(X1389:AG1389))</f>
        <v/>
      </c>
      <c r="AI1389" s="12" t="str">
        <f aca="false">IF($B1389="","",COUNTIF(X1389:AG1389,5))</f>
        <v/>
      </c>
      <c r="AJ1389" s="12" t="str">
        <f aca="false">IF($B1389="","",COUNTIF(X1389:AG1389,"&gt;=2"))</f>
        <v/>
      </c>
      <c r="AK1389" s="12" t="str">
        <f aca="false">IF($B1389="","",COUNT(X1389:AG1389))</f>
        <v/>
      </c>
    </row>
    <row r="1390" customFormat="false" ht="15" hidden="false" customHeight="false" outlineLevel="0" collapsed="false">
      <c r="A1390" s="7"/>
      <c r="B1390" s="7"/>
      <c r="C1390" s="11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12" t="str">
        <f aca="false">IF(OR($B1390="",D1390="",E1390=""),"",IFERROR(IF(OR(INDEX(Matches!$I$2:$I$201,MATCH($A1390&amp;"-1",Matches!$J$2:$J$201,0))="Void",INDEX(Matches!$G$2:$G$201,MATCH($A1390&amp;"-1",Matches!$J$2:$J$201,0))="",INDEX(Matches!$H$2:$H$201,MATCH($A1390&amp;"-1",Matches!$J$2:$J$201,0))=""),"",IF(AND($C1390&lt;&gt;"",INDEX(Matches!$F$2:$F$201,MATCH($A1390&amp;"-1",Matches!$J$2:$J$201,0))&lt;&gt;"",$C1390&gt;=INDEX(Matches!$F$2:$F$201,MATCH($A1390&amp;"-1",Matches!$J$2:$J$201,0))),"",IF(AND(D1390=INDEX(Matches!$G$2:$G$201,MATCH($A1390&amp;"-1",Matches!$J$2:$J$201,0)),E1390=INDEX(Matches!$H$2:$H$201,MATCH($A1390&amp;"-1",Matches!$J$2:$J$201,0))),5,IF(SIGN(D1390-E1390)&lt;&gt;SIGN(INDEX(Matches!$G$2:$G$201,MATCH($A1390&amp;"-1",Matches!$J$2:$J$201,0))-INDEX(Matches!$H$2:$H$201,MATCH($A1390&amp;"-1",Matches!$J$2:$J$201,0))),0,IF(D1390-E1390=INDEX(Matches!$G$2:$G$201,MATCH($A1390&amp;"-1",Matches!$J$2:$J$201,0))-INDEX(Matches!$H$2:$H$201,MATCH($A1390&amp;"-1",Matches!$J$2:$J$201,0)),3,2))))),""))</f>
        <v/>
      </c>
      <c r="Y1390" s="12" t="str">
        <f aca="false">IF(OR($B1390="",F1390="",G1390=""),"",IFERROR(IF(OR(INDEX(Matches!$I$2:$I$201,MATCH($A1390&amp;"-2",Matches!$J$2:$J$201,0))="Void",INDEX(Matches!$G$2:$G$201,MATCH($A1390&amp;"-2",Matches!$J$2:$J$201,0))="",INDEX(Matches!$H$2:$H$201,MATCH($A1390&amp;"-2",Matches!$J$2:$J$201,0))=""),"",IF(AND($C1390&lt;&gt;"",INDEX(Matches!$F$2:$F$201,MATCH($A1390&amp;"-2",Matches!$J$2:$J$201,0))&lt;&gt;"",$C1390&gt;=INDEX(Matches!$F$2:$F$201,MATCH($A1390&amp;"-2",Matches!$J$2:$J$201,0))),"",IF(AND(F1390=INDEX(Matches!$G$2:$G$201,MATCH($A1390&amp;"-2",Matches!$J$2:$J$201,0)),G1390=INDEX(Matches!$H$2:$H$201,MATCH($A1390&amp;"-2",Matches!$J$2:$J$201,0))),5,IF(SIGN(F1390-G1390)&lt;&gt;SIGN(INDEX(Matches!$G$2:$G$201,MATCH($A1390&amp;"-2",Matches!$J$2:$J$201,0))-INDEX(Matches!$H$2:$H$201,MATCH($A1390&amp;"-2",Matches!$J$2:$J$201,0))),0,IF(F1390-G1390=INDEX(Matches!$G$2:$G$201,MATCH($A1390&amp;"-2",Matches!$J$2:$J$201,0))-INDEX(Matches!$H$2:$H$201,MATCH($A1390&amp;"-2",Matches!$J$2:$J$201,0)),3,2))))),""))</f>
        <v/>
      </c>
      <c r="Z1390" s="12" t="str">
        <f aca="false">IF(OR($B1390="",H1390="",I1390=""),"",IFERROR(IF(OR(INDEX(Matches!$I$2:$I$201,MATCH($A1390&amp;"-3",Matches!$J$2:$J$201,0))="Void",INDEX(Matches!$G$2:$G$201,MATCH($A1390&amp;"-3",Matches!$J$2:$J$201,0))="",INDEX(Matches!$H$2:$H$201,MATCH($A1390&amp;"-3",Matches!$J$2:$J$201,0))=""),"",IF(AND($C1390&lt;&gt;"",INDEX(Matches!$F$2:$F$201,MATCH($A1390&amp;"-3",Matches!$J$2:$J$201,0))&lt;&gt;"",$C1390&gt;=INDEX(Matches!$F$2:$F$201,MATCH($A1390&amp;"-3",Matches!$J$2:$J$201,0))),"",IF(AND(H1390=INDEX(Matches!$G$2:$G$201,MATCH($A1390&amp;"-3",Matches!$J$2:$J$201,0)),I1390=INDEX(Matches!$H$2:$H$201,MATCH($A1390&amp;"-3",Matches!$J$2:$J$201,0))),5,IF(SIGN(H1390-I1390)&lt;&gt;SIGN(INDEX(Matches!$G$2:$G$201,MATCH($A1390&amp;"-3",Matches!$J$2:$J$201,0))-INDEX(Matches!$H$2:$H$201,MATCH($A1390&amp;"-3",Matches!$J$2:$J$201,0))),0,IF(H1390-I1390=INDEX(Matches!$G$2:$G$201,MATCH($A1390&amp;"-3",Matches!$J$2:$J$201,0))-INDEX(Matches!$H$2:$H$201,MATCH($A1390&amp;"-3",Matches!$J$2:$J$201,0)),3,2))))),""))</f>
        <v/>
      </c>
      <c r="AA1390" s="12" t="str">
        <f aca="false">IF(OR($B1390="",J1390="",K1390=""),"",IFERROR(IF(OR(INDEX(Matches!$I$2:$I$201,MATCH($A1390&amp;"-4",Matches!$J$2:$J$201,0))="Void",INDEX(Matches!$G$2:$G$201,MATCH($A1390&amp;"-4",Matches!$J$2:$J$201,0))="",INDEX(Matches!$H$2:$H$201,MATCH($A1390&amp;"-4",Matches!$J$2:$J$201,0))=""),"",IF(AND($C1390&lt;&gt;"",INDEX(Matches!$F$2:$F$201,MATCH($A1390&amp;"-4",Matches!$J$2:$J$201,0))&lt;&gt;"",$C1390&gt;=INDEX(Matches!$F$2:$F$201,MATCH($A1390&amp;"-4",Matches!$J$2:$J$201,0))),"",IF(AND(J1390=INDEX(Matches!$G$2:$G$201,MATCH($A1390&amp;"-4",Matches!$J$2:$J$201,0)),K1390=INDEX(Matches!$H$2:$H$201,MATCH($A1390&amp;"-4",Matches!$J$2:$J$201,0))),5,IF(SIGN(J1390-K1390)&lt;&gt;SIGN(INDEX(Matches!$G$2:$G$201,MATCH($A1390&amp;"-4",Matches!$J$2:$J$201,0))-INDEX(Matches!$H$2:$H$201,MATCH($A1390&amp;"-4",Matches!$J$2:$J$201,0))),0,IF(J1390-K1390=INDEX(Matches!$G$2:$G$201,MATCH($A1390&amp;"-4",Matches!$J$2:$J$201,0))-INDEX(Matches!$H$2:$H$201,MATCH($A1390&amp;"-4",Matches!$J$2:$J$201,0)),3,2))))),""))</f>
        <v/>
      </c>
      <c r="AB1390" s="12" t="str">
        <f aca="false">IF(OR($B1390="",L1390="",M1390=""),"",IFERROR(IF(OR(INDEX(Matches!$I$2:$I$201,MATCH($A1390&amp;"-5",Matches!$J$2:$J$201,0))="Void",INDEX(Matches!$G$2:$G$201,MATCH($A1390&amp;"-5",Matches!$J$2:$J$201,0))="",INDEX(Matches!$H$2:$H$201,MATCH($A1390&amp;"-5",Matches!$J$2:$J$201,0))=""),"",IF(AND($C1390&lt;&gt;"",INDEX(Matches!$F$2:$F$201,MATCH($A1390&amp;"-5",Matches!$J$2:$J$201,0))&lt;&gt;"",$C1390&gt;=INDEX(Matches!$F$2:$F$201,MATCH($A1390&amp;"-5",Matches!$J$2:$J$201,0))),"",IF(AND(L1390=INDEX(Matches!$G$2:$G$201,MATCH($A1390&amp;"-5",Matches!$J$2:$J$201,0)),M1390=INDEX(Matches!$H$2:$H$201,MATCH($A1390&amp;"-5",Matches!$J$2:$J$201,0))),5,IF(SIGN(L1390-M1390)&lt;&gt;SIGN(INDEX(Matches!$G$2:$G$201,MATCH($A1390&amp;"-5",Matches!$J$2:$J$201,0))-INDEX(Matches!$H$2:$H$201,MATCH($A1390&amp;"-5",Matches!$J$2:$J$201,0))),0,IF(L1390-M1390=INDEX(Matches!$G$2:$G$201,MATCH($A1390&amp;"-5",Matches!$J$2:$J$201,0))-INDEX(Matches!$H$2:$H$201,MATCH($A1390&amp;"-5",Matches!$J$2:$J$201,0)),3,2))))),""))</f>
        <v/>
      </c>
      <c r="AC1390" s="12" t="str">
        <f aca="false">IF(OR($B1390="",N1390="",O1390=""),"",IFERROR(IF(OR(INDEX(Matches!$I$2:$I$201,MATCH($A1390&amp;"-6",Matches!$J$2:$J$201,0))="Void",INDEX(Matches!$G$2:$G$201,MATCH($A1390&amp;"-6",Matches!$J$2:$J$201,0))="",INDEX(Matches!$H$2:$H$201,MATCH($A1390&amp;"-6",Matches!$J$2:$J$201,0))=""),"",IF(AND($C1390&lt;&gt;"",INDEX(Matches!$F$2:$F$201,MATCH($A1390&amp;"-6",Matches!$J$2:$J$201,0))&lt;&gt;"",$C1390&gt;=INDEX(Matches!$F$2:$F$201,MATCH($A1390&amp;"-6",Matches!$J$2:$J$201,0))),"",IF(AND(N1390=INDEX(Matches!$G$2:$G$201,MATCH($A1390&amp;"-6",Matches!$J$2:$J$201,0)),O1390=INDEX(Matches!$H$2:$H$201,MATCH($A1390&amp;"-6",Matches!$J$2:$J$201,0))),5,IF(SIGN(N1390-O1390)&lt;&gt;SIGN(INDEX(Matches!$G$2:$G$201,MATCH($A1390&amp;"-6",Matches!$J$2:$J$201,0))-INDEX(Matches!$H$2:$H$201,MATCH($A1390&amp;"-6",Matches!$J$2:$J$201,0))),0,IF(N1390-O1390=INDEX(Matches!$G$2:$G$201,MATCH($A1390&amp;"-6",Matches!$J$2:$J$201,0))-INDEX(Matches!$H$2:$H$201,MATCH($A1390&amp;"-6",Matches!$J$2:$J$201,0)),3,2))))),""))</f>
        <v/>
      </c>
      <c r="AD1390" s="12" t="str">
        <f aca="false">IF(OR($B1390="",P1390="",Q1390=""),"",IFERROR(IF(OR(INDEX(Matches!$I$2:$I$201,MATCH($A1390&amp;"-7",Matches!$J$2:$J$201,0))="Void",INDEX(Matches!$G$2:$G$201,MATCH($A1390&amp;"-7",Matches!$J$2:$J$201,0))="",INDEX(Matches!$H$2:$H$201,MATCH($A1390&amp;"-7",Matches!$J$2:$J$201,0))=""),"",IF(AND($C1390&lt;&gt;"",INDEX(Matches!$F$2:$F$201,MATCH($A1390&amp;"-7",Matches!$J$2:$J$201,0))&lt;&gt;"",$C1390&gt;=INDEX(Matches!$F$2:$F$201,MATCH($A1390&amp;"-7",Matches!$J$2:$J$201,0))),"",IF(AND(P1390=INDEX(Matches!$G$2:$G$201,MATCH($A1390&amp;"-7",Matches!$J$2:$J$201,0)),Q1390=INDEX(Matches!$H$2:$H$201,MATCH($A1390&amp;"-7",Matches!$J$2:$J$201,0))),5,IF(SIGN(P1390-Q1390)&lt;&gt;SIGN(INDEX(Matches!$G$2:$G$201,MATCH($A1390&amp;"-7",Matches!$J$2:$J$201,0))-INDEX(Matches!$H$2:$H$201,MATCH($A1390&amp;"-7",Matches!$J$2:$J$201,0))),0,IF(P1390-Q1390=INDEX(Matches!$G$2:$G$201,MATCH($A1390&amp;"-7",Matches!$J$2:$J$201,0))-INDEX(Matches!$H$2:$H$201,MATCH($A1390&amp;"-7",Matches!$J$2:$J$201,0)),3,2))))),""))</f>
        <v/>
      </c>
      <c r="AE1390" s="12" t="str">
        <f aca="false">IF(OR($B1390="",R1390="",S1390=""),"",IFERROR(IF(OR(INDEX(Matches!$I$2:$I$201,MATCH($A1390&amp;"-8",Matches!$J$2:$J$201,0))="Void",INDEX(Matches!$G$2:$G$201,MATCH($A1390&amp;"-8",Matches!$J$2:$J$201,0))="",INDEX(Matches!$H$2:$H$201,MATCH($A1390&amp;"-8",Matches!$J$2:$J$201,0))=""),"",IF(AND($C1390&lt;&gt;"",INDEX(Matches!$F$2:$F$201,MATCH($A1390&amp;"-8",Matches!$J$2:$J$201,0))&lt;&gt;"",$C1390&gt;=INDEX(Matches!$F$2:$F$201,MATCH($A1390&amp;"-8",Matches!$J$2:$J$201,0))),"",IF(AND(R1390=INDEX(Matches!$G$2:$G$201,MATCH($A1390&amp;"-8",Matches!$J$2:$J$201,0)),S1390=INDEX(Matches!$H$2:$H$201,MATCH($A1390&amp;"-8",Matches!$J$2:$J$201,0))),5,IF(SIGN(R1390-S1390)&lt;&gt;SIGN(INDEX(Matches!$G$2:$G$201,MATCH($A1390&amp;"-8",Matches!$J$2:$J$201,0))-INDEX(Matches!$H$2:$H$201,MATCH($A1390&amp;"-8",Matches!$J$2:$J$201,0))),0,IF(R1390-S1390=INDEX(Matches!$G$2:$G$201,MATCH($A1390&amp;"-8",Matches!$J$2:$J$201,0))-INDEX(Matches!$H$2:$H$201,MATCH($A1390&amp;"-8",Matches!$J$2:$J$201,0)),3,2))))),""))</f>
        <v/>
      </c>
      <c r="AF1390" s="12" t="str">
        <f aca="false">IF(OR($B1390="",T1390="",U1390=""),"",IFERROR(IF(OR(INDEX(Matches!$I$2:$I$201,MATCH($A1390&amp;"-9",Matches!$J$2:$J$201,0))="Void",INDEX(Matches!$G$2:$G$201,MATCH($A1390&amp;"-9",Matches!$J$2:$J$201,0))="",INDEX(Matches!$H$2:$H$201,MATCH($A1390&amp;"-9",Matches!$J$2:$J$201,0))=""),"",IF(AND($C1390&lt;&gt;"",INDEX(Matches!$F$2:$F$201,MATCH($A1390&amp;"-9",Matches!$J$2:$J$201,0))&lt;&gt;"",$C1390&gt;=INDEX(Matches!$F$2:$F$201,MATCH($A1390&amp;"-9",Matches!$J$2:$J$201,0))),"",IF(AND(T1390=INDEX(Matches!$G$2:$G$201,MATCH($A1390&amp;"-9",Matches!$J$2:$J$201,0)),U1390=INDEX(Matches!$H$2:$H$201,MATCH($A1390&amp;"-9",Matches!$J$2:$J$201,0))),5,IF(SIGN(T1390-U1390)&lt;&gt;SIGN(INDEX(Matches!$G$2:$G$201,MATCH($A1390&amp;"-9",Matches!$J$2:$J$201,0))-INDEX(Matches!$H$2:$H$201,MATCH($A1390&amp;"-9",Matches!$J$2:$J$201,0))),0,IF(T1390-U1390=INDEX(Matches!$G$2:$G$201,MATCH($A1390&amp;"-9",Matches!$J$2:$J$201,0))-INDEX(Matches!$H$2:$H$201,MATCH($A1390&amp;"-9",Matches!$J$2:$J$201,0)),3,2))))),""))</f>
        <v/>
      </c>
      <c r="AG1390" s="12" t="str">
        <f aca="false">IF(OR($B1390="",V1390="",W1390=""),"",IFERROR(IF(OR(INDEX(Matches!$I$2:$I$201,MATCH($A1390&amp;"-10",Matches!$J$2:$J$201,0))="Void",INDEX(Matches!$G$2:$G$201,MATCH($A1390&amp;"-10",Matches!$J$2:$J$201,0))="",INDEX(Matches!$H$2:$H$201,MATCH($A1390&amp;"-10",Matches!$J$2:$J$201,0))=""),"",IF(AND($C1390&lt;&gt;"",INDEX(Matches!$F$2:$F$201,MATCH($A1390&amp;"-10",Matches!$J$2:$J$201,0))&lt;&gt;"",$C1390&gt;=INDEX(Matches!$F$2:$F$201,MATCH($A1390&amp;"-10",Matches!$J$2:$J$201,0))),"",IF(AND(V1390=INDEX(Matches!$G$2:$G$201,MATCH($A1390&amp;"-10",Matches!$J$2:$J$201,0)),W1390=INDEX(Matches!$H$2:$H$201,MATCH($A1390&amp;"-10",Matches!$J$2:$J$201,0))),5,IF(SIGN(V1390-W1390)&lt;&gt;SIGN(INDEX(Matches!$G$2:$G$201,MATCH($A1390&amp;"-10",Matches!$J$2:$J$201,0))-INDEX(Matches!$H$2:$H$201,MATCH($A1390&amp;"-10",Matches!$J$2:$J$201,0))),0,IF(V1390-W1390=INDEX(Matches!$G$2:$G$201,MATCH($A1390&amp;"-10",Matches!$J$2:$J$201,0))-INDEX(Matches!$H$2:$H$201,MATCH($A1390&amp;"-10",Matches!$J$2:$J$201,0)),3,2))))),""))</f>
        <v/>
      </c>
      <c r="AH1390" s="13" t="str">
        <f aca="false">IF($B1390="","",SUM(X1390:AG1390))</f>
        <v/>
      </c>
      <c r="AI1390" s="12" t="str">
        <f aca="false">IF($B1390="","",COUNTIF(X1390:AG1390,5))</f>
        <v/>
      </c>
      <c r="AJ1390" s="12" t="str">
        <f aca="false">IF($B1390="","",COUNTIF(X1390:AG1390,"&gt;=2"))</f>
        <v/>
      </c>
      <c r="AK1390" s="12" t="str">
        <f aca="false">IF($B1390="","",COUNT(X1390:AG1390))</f>
        <v/>
      </c>
    </row>
    <row r="1391" customFormat="false" ht="15" hidden="false" customHeight="false" outlineLevel="0" collapsed="false">
      <c r="A1391" s="7"/>
      <c r="B1391" s="7"/>
      <c r="C1391" s="11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12" t="str">
        <f aca="false">IF(OR($B1391="",D1391="",E1391=""),"",IFERROR(IF(OR(INDEX(Matches!$I$2:$I$201,MATCH($A1391&amp;"-1",Matches!$J$2:$J$201,0))="Void",INDEX(Matches!$G$2:$G$201,MATCH($A1391&amp;"-1",Matches!$J$2:$J$201,0))="",INDEX(Matches!$H$2:$H$201,MATCH($A1391&amp;"-1",Matches!$J$2:$J$201,0))=""),"",IF(AND($C1391&lt;&gt;"",INDEX(Matches!$F$2:$F$201,MATCH($A1391&amp;"-1",Matches!$J$2:$J$201,0))&lt;&gt;"",$C1391&gt;=INDEX(Matches!$F$2:$F$201,MATCH($A1391&amp;"-1",Matches!$J$2:$J$201,0))),"",IF(AND(D1391=INDEX(Matches!$G$2:$G$201,MATCH($A1391&amp;"-1",Matches!$J$2:$J$201,0)),E1391=INDEX(Matches!$H$2:$H$201,MATCH($A1391&amp;"-1",Matches!$J$2:$J$201,0))),5,IF(SIGN(D1391-E1391)&lt;&gt;SIGN(INDEX(Matches!$G$2:$G$201,MATCH($A1391&amp;"-1",Matches!$J$2:$J$201,0))-INDEX(Matches!$H$2:$H$201,MATCH($A1391&amp;"-1",Matches!$J$2:$J$201,0))),0,IF(D1391-E1391=INDEX(Matches!$G$2:$G$201,MATCH($A1391&amp;"-1",Matches!$J$2:$J$201,0))-INDEX(Matches!$H$2:$H$201,MATCH($A1391&amp;"-1",Matches!$J$2:$J$201,0)),3,2))))),""))</f>
        <v/>
      </c>
      <c r="Y1391" s="12" t="str">
        <f aca="false">IF(OR($B1391="",F1391="",G1391=""),"",IFERROR(IF(OR(INDEX(Matches!$I$2:$I$201,MATCH($A1391&amp;"-2",Matches!$J$2:$J$201,0))="Void",INDEX(Matches!$G$2:$G$201,MATCH($A1391&amp;"-2",Matches!$J$2:$J$201,0))="",INDEX(Matches!$H$2:$H$201,MATCH($A1391&amp;"-2",Matches!$J$2:$J$201,0))=""),"",IF(AND($C1391&lt;&gt;"",INDEX(Matches!$F$2:$F$201,MATCH($A1391&amp;"-2",Matches!$J$2:$J$201,0))&lt;&gt;"",$C1391&gt;=INDEX(Matches!$F$2:$F$201,MATCH($A1391&amp;"-2",Matches!$J$2:$J$201,0))),"",IF(AND(F1391=INDEX(Matches!$G$2:$G$201,MATCH($A1391&amp;"-2",Matches!$J$2:$J$201,0)),G1391=INDEX(Matches!$H$2:$H$201,MATCH($A1391&amp;"-2",Matches!$J$2:$J$201,0))),5,IF(SIGN(F1391-G1391)&lt;&gt;SIGN(INDEX(Matches!$G$2:$G$201,MATCH($A1391&amp;"-2",Matches!$J$2:$J$201,0))-INDEX(Matches!$H$2:$H$201,MATCH($A1391&amp;"-2",Matches!$J$2:$J$201,0))),0,IF(F1391-G1391=INDEX(Matches!$G$2:$G$201,MATCH($A1391&amp;"-2",Matches!$J$2:$J$201,0))-INDEX(Matches!$H$2:$H$201,MATCH($A1391&amp;"-2",Matches!$J$2:$J$201,0)),3,2))))),""))</f>
        <v/>
      </c>
      <c r="Z1391" s="12" t="str">
        <f aca="false">IF(OR($B1391="",H1391="",I1391=""),"",IFERROR(IF(OR(INDEX(Matches!$I$2:$I$201,MATCH($A1391&amp;"-3",Matches!$J$2:$J$201,0))="Void",INDEX(Matches!$G$2:$G$201,MATCH($A1391&amp;"-3",Matches!$J$2:$J$201,0))="",INDEX(Matches!$H$2:$H$201,MATCH($A1391&amp;"-3",Matches!$J$2:$J$201,0))=""),"",IF(AND($C1391&lt;&gt;"",INDEX(Matches!$F$2:$F$201,MATCH($A1391&amp;"-3",Matches!$J$2:$J$201,0))&lt;&gt;"",$C1391&gt;=INDEX(Matches!$F$2:$F$201,MATCH($A1391&amp;"-3",Matches!$J$2:$J$201,0))),"",IF(AND(H1391=INDEX(Matches!$G$2:$G$201,MATCH($A1391&amp;"-3",Matches!$J$2:$J$201,0)),I1391=INDEX(Matches!$H$2:$H$201,MATCH($A1391&amp;"-3",Matches!$J$2:$J$201,0))),5,IF(SIGN(H1391-I1391)&lt;&gt;SIGN(INDEX(Matches!$G$2:$G$201,MATCH($A1391&amp;"-3",Matches!$J$2:$J$201,0))-INDEX(Matches!$H$2:$H$201,MATCH($A1391&amp;"-3",Matches!$J$2:$J$201,0))),0,IF(H1391-I1391=INDEX(Matches!$G$2:$G$201,MATCH($A1391&amp;"-3",Matches!$J$2:$J$201,0))-INDEX(Matches!$H$2:$H$201,MATCH($A1391&amp;"-3",Matches!$J$2:$J$201,0)),3,2))))),""))</f>
        <v/>
      </c>
      <c r="AA1391" s="12" t="str">
        <f aca="false">IF(OR($B1391="",J1391="",K1391=""),"",IFERROR(IF(OR(INDEX(Matches!$I$2:$I$201,MATCH($A1391&amp;"-4",Matches!$J$2:$J$201,0))="Void",INDEX(Matches!$G$2:$G$201,MATCH($A1391&amp;"-4",Matches!$J$2:$J$201,0))="",INDEX(Matches!$H$2:$H$201,MATCH($A1391&amp;"-4",Matches!$J$2:$J$201,0))=""),"",IF(AND($C1391&lt;&gt;"",INDEX(Matches!$F$2:$F$201,MATCH($A1391&amp;"-4",Matches!$J$2:$J$201,0))&lt;&gt;"",$C1391&gt;=INDEX(Matches!$F$2:$F$201,MATCH($A1391&amp;"-4",Matches!$J$2:$J$201,0))),"",IF(AND(J1391=INDEX(Matches!$G$2:$G$201,MATCH($A1391&amp;"-4",Matches!$J$2:$J$201,0)),K1391=INDEX(Matches!$H$2:$H$201,MATCH($A1391&amp;"-4",Matches!$J$2:$J$201,0))),5,IF(SIGN(J1391-K1391)&lt;&gt;SIGN(INDEX(Matches!$G$2:$G$201,MATCH($A1391&amp;"-4",Matches!$J$2:$J$201,0))-INDEX(Matches!$H$2:$H$201,MATCH($A1391&amp;"-4",Matches!$J$2:$J$201,0))),0,IF(J1391-K1391=INDEX(Matches!$G$2:$G$201,MATCH($A1391&amp;"-4",Matches!$J$2:$J$201,0))-INDEX(Matches!$H$2:$H$201,MATCH($A1391&amp;"-4",Matches!$J$2:$J$201,0)),3,2))))),""))</f>
        <v/>
      </c>
      <c r="AB1391" s="12" t="str">
        <f aca="false">IF(OR($B1391="",L1391="",M1391=""),"",IFERROR(IF(OR(INDEX(Matches!$I$2:$I$201,MATCH($A1391&amp;"-5",Matches!$J$2:$J$201,0))="Void",INDEX(Matches!$G$2:$G$201,MATCH($A1391&amp;"-5",Matches!$J$2:$J$201,0))="",INDEX(Matches!$H$2:$H$201,MATCH($A1391&amp;"-5",Matches!$J$2:$J$201,0))=""),"",IF(AND($C1391&lt;&gt;"",INDEX(Matches!$F$2:$F$201,MATCH($A1391&amp;"-5",Matches!$J$2:$J$201,0))&lt;&gt;"",$C1391&gt;=INDEX(Matches!$F$2:$F$201,MATCH($A1391&amp;"-5",Matches!$J$2:$J$201,0))),"",IF(AND(L1391=INDEX(Matches!$G$2:$G$201,MATCH($A1391&amp;"-5",Matches!$J$2:$J$201,0)),M1391=INDEX(Matches!$H$2:$H$201,MATCH($A1391&amp;"-5",Matches!$J$2:$J$201,0))),5,IF(SIGN(L1391-M1391)&lt;&gt;SIGN(INDEX(Matches!$G$2:$G$201,MATCH($A1391&amp;"-5",Matches!$J$2:$J$201,0))-INDEX(Matches!$H$2:$H$201,MATCH($A1391&amp;"-5",Matches!$J$2:$J$201,0))),0,IF(L1391-M1391=INDEX(Matches!$G$2:$G$201,MATCH($A1391&amp;"-5",Matches!$J$2:$J$201,0))-INDEX(Matches!$H$2:$H$201,MATCH($A1391&amp;"-5",Matches!$J$2:$J$201,0)),3,2))))),""))</f>
        <v/>
      </c>
      <c r="AC1391" s="12" t="str">
        <f aca="false">IF(OR($B1391="",N1391="",O1391=""),"",IFERROR(IF(OR(INDEX(Matches!$I$2:$I$201,MATCH($A1391&amp;"-6",Matches!$J$2:$J$201,0))="Void",INDEX(Matches!$G$2:$G$201,MATCH($A1391&amp;"-6",Matches!$J$2:$J$201,0))="",INDEX(Matches!$H$2:$H$201,MATCH($A1391&amp;"-6",Matches!$J$2:$J$201,0))=""),"",IF(AND($C1391&lt;&gt;"",INDEX(Matches!$F$2:$F$201,MATCH($A1391&amp;"-6",Matches!$J$2:$J$201,0))&lt;&gt;"",$C1391&gt;=INDEX(Matches!$F$2:$F$201,MATCH($A1391&amp;"-6",Matches!$J$2:$J$201,0))),"",IF(AND(N1391=INDEX(Matches!$G$2:$G$201,MATCH($A1391&amp;"-6",Matches!$J$2:$J$201,0)),O1391=INDEX(Matches!$H$2:$H$201,MATCH($A1391&amp;"-6",Matches!$J$2:$J$201,0))),5,IF(SIGN(N1391-O1391)&lt;&gt;SIGN(INDEX(Matches!$G$2:$G$201,MATCH($A1391&amp;"-6",Matches!$J$2:$J$201,0))-INDEX(Matches!$H$2:$H$201,MATCH($A1391&amp;"-6",Matches!$J$2:$J$201,0))),0,IF(N1391-O1391=INDEX(Matches!$G$2:$G$201,MATCH($A1391&amp;"-6",Matches!$J$2:$J$201,0))-INDEX(Matches!$H$2:$H$201,MATCH($A1391&amp;"-6",Matches!$J$2:$J$201,0)),3,2))))),""))</f>
        <v/>
      </c>
      <c r="AD1391" s="12" t="str">
        <f aca="false">IF(OR($B1391="",P1391="",Q1391=""),"",IFERROR(IF(OR(INDEX(Matches!$I$2:$I$201,MATCH($A1391&amp;"-7",Matches!$J$2:$J$201,0))="Void",INDEX(Matches!$G$2:$G$201,MATCH($A1391&amp;"-7",Matches!$J$2:$J$201,0))="",INDEX(Matches!$H$2:$H$201,MATCH($A1391&amp;"-7",Matches!$J$2:$J$201,0))=""),"",IF(AND($C1391&lt;&gt;"",INDEX(Matches!$F$2:$F$201,MATCH($A1391&amp;"-7",Matches!$J$2:$J$201,0))&lt;&gt;"",$C1391&gt;=INDEX(Matches!$F$2:$F$201,MATCH($A1391&amp;"-7",Matches!$J$2:$J$201,0))),"",IF(AND(P1391=INDEX(Matches!$G$2:$G$201,MATCH($A1391&amp;"-7",Matches!$J$2:$J$201,0)),Q1391=INDEX(Matches!$H$2:$H$201,MATCH($A1391&amp;"-7",Matches!$J$2:$J$201,0))),5,IF(SIGN(P1391-Q1391)&lt;&gt;SIGN(INDEX(Matches!$G$2:$G$201,MATCH($A1391&amp;"-7",Matches!$J$2:$J$201,0))-INDEX(Matches!$H$2:$H$201,MATCH($A1391&amp;"-7",Matches!$J$2:$J$201,0))),0,IF(P1391-Q1391=INDEX(Matches!$G$2:$G$201,MATCH($A1391&amp;"-7",Matches!$J$2:$J$201,0))-INDEX(Matches!$H$2:$H$201,MATCH($A1391&amp;"-7",Matches!$J$2:$J$201,0)),3,2))))),""))</f>
        <v/>
      </c>
      <c r="AE1391" s="12" t="str">
        <f aca="false">IF(OR($B1391="",R1391="",S1391=""),"",IFERROR(IF(OR(INDEX(Matches!$I$2:$I$201,MATCH($A1391&amp;"-8",Matches!$J$2:$J$201,0))="Void",INDEX(Matches!$G$2:$G$201,MATCH($A1391&amp;"-8",Matches!$J$2:$J$201,0))="",INDEX(Matches!$H$2:$H$201,MATCH($A1391&amp;"-8",Matches!$J$2:$J$201,0))=""),"",IF(AND($C1391&lt;&gt;"",INDEX(Matches!$F$2:$F$201,MATCH($A1391&amp;"-8",Matches!$J$2:$J$201,0))&lt;&gt;"",$C1391&gt;=INDEX(Matches!$F$2:$F$201,MATCH($A1391&amp;"-8",Matches!$J$2:$J$201,0))),"",IF(AND(R1391=INDEX(Matches!$G$2:$G$201,MATCH($A1391&amp;"-8",Matches!$J$2:$J$201,0)),S1391=INDEX(Matches!$H$2:$H$201,MATCH($A1391&amp;"-8",Matches!$J$2:$J$201,0))),5,IF(SIGN(R1391-S1391)&lt;&gt;SIGN(INDEX(Matches!$G$2:$G$201,MATCH($A1391&amp;"-8",Matches!$J$2:$J$201,0))-INDEX(Matches!$H$2:$H$201,MATCH($A1391&amp;"-8",Matches!$J$2:$J$201,0))),0,IF(R1391-S1391=INDEX(Matches!$G$2:$G$201,MATCH($A1391&amp;"-8",Matches!$J$2:$J$201,0))-INDEX(Matches!$H$2:$H$201,MATCH($A1391&amp;"-8",Matches!$J$2:$J$201,0)),3,2))))),""))</f>
        <v/>
      </c>
      <c r="AF1391" s="12" t="str">
        <f aca="false">IF(OR($B1391="",T1391="",U1391=""),"",IFERROR(IF(OR(INDEX(Matches!$I$2:$I$201,MATCH($A1391&amp;"-9",Matches!$J$2:$J$201,0))="Void",INDEX(Matches!$G$2:$G$201,MATCH($A1391&amp;"-9",Matches!$J$2:$J$201,0))="",INDEX(Matches!$H$2:$H$201,MATCH($A1391&amp;"-9",Matches!$J$2:$J$201,0))=""),"",IF(AND($C1391&lt;&gt;"",INDEX(Matches!$F$2:$F$201,MATCH($A1391&amp;"-9",Matches!$J$2:$J$201,0))&lt;&gt;"",$C1391&gt;=INDEX(Matches!$F$2:$F$201,MATCH($A1391&amp;"-9",Matches!$J$2:$J$201,0))),"",IF(AND(T1391=INDEX(Matches!$G$2:$G$201,MATCH($A1391&amp;"-9",Matches!$J$2:$J$201,0)),U1391=INDEX(Matches!$H$2:$H$201,MATCH($A1391&amp;"-9",Matches!$J$2:$J$201,0))),5,IF(SIGN(T1391-U1391)&lt;&gt;SIGN(INDEX(Matches!$G$2:$G$201,MATCH($A1391&amp;"-9",Matches!$J$2:$J$201,0))-INDEX(Matches!$H$2:$H$201,MATCH($A1391&amp;"-9",Matches!$J$2:$J$201,0))),0,IF(T1391-U1391=INDEX(Matches!$G$2:$G$201,MATCH($A1391&amp;"-9",Matches!$J$2:$J$201,0))-INDEX(Matches!$H$2:$H$201,MATCH($A1391&amp;"-9",Matches!$J$2:$J$201,0)),3,2))))),""))</f>
        <v/>
      </c>
      <c r="AG1391" s="12" t="str">
        <f aca="false">IF(OR($B1391="",V1391="",W1391=""),"",IFERROR(IF(OR(INDEX(Matches!$I$2:$I$201,MATCH($A1391&amp;"-10",Matches!$J$2:$J$201,0))="Void",INDEX(Matches!$G$2:$G$201,MATCH($A1391&amp;"-10",Matches!$J$2:$J$201,0))="",INDEX(Matches!$H$2:$H$201,MATCH($A1391&amp;"-10",Matches!$J$2:$J$201,0))=""),"",IF(AND($C1391&lt;&gt;"",INDEX(Matches!$F$2:$F$201,MATCH($A1391&amp;"-10",Matches!$J$2:$J$201,0))&lt;&gt;"",$C1391&gt;=INDEX(Matches!$F$2:$F$201,MATCH($A1391&amp;"-10",Matches!$J$2:$J$201,0))),"",IF(AND(V1391=INDEX(Matches!$G$2:$G$201,MATCH($A1391&amp;"-10",Matches!$J$2:$J$201,0)),W1391=INDEX(Matches!$H$2:$H$201,MATCH($A1391&amp;"-10",Matches!$J$2:$J$201,0))),5,IF(SIGN(V1391-W1391)&lt;&gt;SIGN(INDEX(Matches!$G$2:$G$201,MATCH($A1391&amp;"-10",Matches!$J$2:$J$201,0))-INDEX(Matches!$H$2:$H$201,MATCH($A1391&amp;"-10",Matches!$J$2:$J$201,0))),0,IF(V1391-W1391=INDEX(Matches!$G$2:$G$201,MATCH($A1391&amp;"-10",Matches!$J$2:$J$201,0))-INDEX(Matches!$H$2:$H$201,MATCH($A1391&amp;"-10",Matches!$J$2:$J$201,0)),3,2))))),""))</f>
        <v/>
      </c>
      <c r="AH1391" s="13" t="str">
        <f aca="false">IF($B1391="","",SUM(X1391:AG1391))</f>
        <v/>
      </c>
      <c r="AI1391" s="12" t="str">
        <f aca="false">IF($B1391="","",COUNTIF(X1391:AG1391,5))</f>
        <v/>
      </c>
      <c r="AJ1391" s="12" t="str">
        <f aca="false">IF($B1391="","",COUNTIF(X1391:AG1391,"&gt;=2"))</f>
        <v/>
      </c>
      <c r="AK1391" s="12" t="str">
        <f aca="false">IF($B1391="","",COUNT(X1391:AG1391))</f>
        <v/>
      </c>
    </row>
    <row r="1392" customFormat="false" ht="15" hidden="false" customHeight="false" outlineLevel="0" collapsed="false">
      <c r="A1392" s="7"/>
      <c r="B1392" s="7"/>
      <c r="C1392" s="11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12" t="str">
        <f aca="false">IF(OR($B1392="",D1392="",E1392=""),"",IFERROR(IF(OR(INDEX(Matches!$I$2:$I$201,MATCH($A1392&amp;"-1",Matches!$J$2:$J$201,0))="Void",INDEX(Matches!$G$2:$G$201,MATCH($A1392&amp;"-1",Matches!$J$2:$J$201,0))="",INDEX(Matches!$H$2:$H$201,MATCH($A1392&amp;"-1",Matches!$J$2:$J$201,0))=""),"",IF(AND($C1392&lt;&gt;"",INDEX(Matches!$F$2:$F$201,MATCH($A1392&amp;"-1",Matches!$J$2:$J$201,0))&lt;&gt;"",$C1392&gt;=INDEX(Matches!$F$2:$F$201,MATCH($A1392&amp;"-1",Matches!$J$2:$J$201,0))),"",IF(AND(D1392=INDEX(Matches!$G$2:$G$201,MATCH($A1392&amp;"-1",Matches!$J$2:$J$201,0)),E1392=INDEX(Matches!$H$2:$H$201,MATCH($A1392&amp;"-1",Matches!$J$2:$J$201,0))),5,IF(SIGN(D1392-E1392)&lt;&gt;SIGN(INDEX(Matches!$G$2:$G$201,MATCH($A1392&amp;"-1",Matches!$J$2:$J$201,0))-INDEX(Matches!$H$2:$H$201,MATCH($A1392&amp;"-1",Matches!$J$2:$J$201,0))),0,IF(D1392-E1392=INDEX(Matches!$G$2:$G$201,MATCH($A1392&amp;"-1",Matches!$J$2:$J$201,0))-INDEX(Matches!$H$2:$H$201,MATCH($A1392&amp;"-1",Matches!$J$2:$J$201,0)),3,2))))),""))</f>
        <v/>
      </c>
      <c r="Y1392" s="12" t="str">
        <f aca="false">IF(OR($B1392="",F1392="",G1392=""),"",IFERROR(IF(OR(INDEX(Matches!$I$2:$I$201,MATCH($A1392&amp;"-2",Matches!$J$2:$J$201,0))="Void",INDEX(Matches!$G$2:$G$201,MATCH($A1392&amp;"-2",Matches!$J$2:$J$201,0))="",INDEX(Matches!$H$2:$H$201,MATCH($A1392&amp;"-2",Matches!$J$2:$J$201,0))=""),"",IF(AND($C1392&lt;&gt;"",INDEX(Matches!$F$2:$F$201,MATCH($A1392&amp;"-2",Matches!$J$2:$J$201,0))&lt;&gt;"",$C1392&gt;=INDEX(Matches!$F$2:$F$201,MATCH($A1392&amp;"-2",Matches!$J$2:$J$201,0))),"",IF(AND(F1392=INDEX(Matches!$G$2:$G$201,MATCH($A1392&amp;"-2",Matches!$J$2:$J$201,0)),G1392=INDEX(Matches!$H$2:$H$201,MATCH($A1392&amp;"-2",Matches!$J$2:$J$201,0))),5,IF(SIGN(F1392-G1392)&lt;&gt;SIGN(INDEX(Matches!$G$2:$G$201,MATCH($A1392&amp;"-2",Matches!$J$2:$J$201,0))-INDEX(Matches!$H$2:$H$201,MATCH($A1392&amp;"-2",Matches!$J$2:$J$201,0))),0,IF(F1392-G1392=INDEX(Matches!$G$2:$G$201,MATCH($A1392&amp;"-2",Matches!$J$2:$J$201,0))-INDEX(Matches!$H$2:$H$201,MATCH($A1392&amp;"-2",Matches!$J$2:$J$201,0)),3,2))))),""))</f>
        <v/>
      </c>
      <c r="Z1392" s="12" t="str">
        <f aca="false">IF(OR($B1392="",H1392="",I1392=""),"",IFERROR(IF(OR(INDEX(Matches!$I$2:$I$201,MATCH($A1392&amp;"-3",Matches!$J$2:$J$201,0))="Void",INDEX(Matches!$G$2:$G$201,MATCH($A1392&amp;"-3",Matches!$J$2:$J$201,0))="",INDEX(Matches!$H$2:$H$201,MATCH($A1392&amp;"-3",Matches!$J$2:$J$201,0))=""),"",IF(AND($C1392&lt;&gt;"",INDEX(Matches!$F$2:$F$201,MATCH($A1392&amp;"-3",Matches!$J$2:$J$201,0))&lt;&gt;"",$C1392&gt;=INDEX(Matches!$F$2:$F$201,MATCH($A1392&amp;"-3",Matches!$J$2:$J$201,0))),"",IF(AND(H1392=INDEX(Matches!$G$2:$G$201,MATCH($A1392&amp;"-3",Matches!$J$2:$J$201,0)),I1392=INDEX(Matches!$H$2:$H$201,MATCH($A1392&amp;"-3",Matches!$J$2:$J$201,0))),5,IF(SIGN(H1392-I1392)&lt;&gt;SIGN(INDEX(Matches!$G$2:$G$201,MATCH($A1392&amp;"-3",Matches!$J$2:$J$201,0))-INDEX(Matches!$H$2:$H$201,MATCH($A1392&amp;"-3",Matches!$J$2:$J$201,0))),0,IF(H1392-I1392=INDEX(Matches!$G$2:$G$201,MATCH($A1392&amp;"-3",Matches!$J$2:$J$201,0))-INDEX(Matches!$H$2:$H$201,MATCH($A1392&amp;"-3",Matches!$J$2:$J$201,0)),3,2))))),""))</f>
        <v/>
      </c>
      <c r="AA1392" s="12" t="str">
        <f aca="false">IF(OR($B1392="",J1392="",K1392=""),"",IFERROR(IF(OR(INDEX(Matches!$I$2:$I$201,MATCH($A1392&amp;"-4",Matches!$J$2:$J$201,0))="Void",INDEX(Matches!$G$2:$G$201,MATCH($A1392&amp;"-4",Matches!$J$2:$J$201,0))="",INDEX(Matches!$H$2:$H$201,MATCH($A1392&amp;"-4",Matches!$J$2:$J$201,0))=""),"",IF(AND($C1392&lt;&gt;"",INDEX(Matches!$F$2:$F$201,MATCH($A1392&amp;"-4",Matches!$J$2:$J$201,0))&lt;&gt;"",$C1392&gt;=INDEX(Matches!$F$2:$F$201,MATCH($A1392&amp;"-4",Matches!$J$2:$J$201,0))),"",IF(AND(J1392=INDEX(Matches!$G$2:$G$201,MATCH($A1392&amp;"-4",Matches!$J$2:$J$201,0)),K1392=INDEX(Matches!$H$2:$H$201,MATCH($A1392&amp;"-4",Matches!$J$2:$J$201,0))),5,IF(SIGN(J1392-K1392)&lt;&gt;SIGN(INDEX(Matches!$G$2:$G$201,MATCH($A1392&amp;"-4",Matches!$J$2:$J$201,0))-INDEX(Matches!$H$2:$H$201,MATCH($A1392&amp;"-4",Matches!$J$2:$J$201,0))),0,IF(J1392-K1392=INDEX(Matches!$G$2:$G$201,MATCH($A1392&amp;"-4",Matches!$J$2:$J$201,0))-INDEX(Matches!$H$2:$H$201,MATCH($A1392&amp;"-4",Matches!$J$2:$J$201,0)),3,2))))),""))</f>
        <v/>
      </c>
      <c r="AB1392" s="12" t="str">
        <f aca="false">IF(OR($B1392="",L1392="",M1392=""),"",IFERROR(IF(OR(INDEX(Matches!$I$2:$I$201,MATCH($A1392&amp;"-5",Matches!$J$2:$J$201,0))="Void",INDEX(Matches!$G$2:$G$201,MATCH($A1392&amp;"-5",Matches!$J$2:$J$201,0))="",INDEX(Matches!$H$2:$H$201,MATCH($A1392&amp;"-5",Matches!$J$2:$J$201,0))=""),"",IF(AND($C1392&lt;&gt;"",INDEX(Matches!$F$2:$F$201,MATCH($A1392&amp;"-5",Matches!$J$2:$J$201,0))&lt;&gt;"",$C1392&gt;=INDEX(Matches!$F$2:$F$201,MATCH($A1392&amp;"-5",Matches!$J$2:$J$201,0))),"",IF(AND(L1392=INDEX(Matches!$G$2:$G$201,MATCH($A1392&amp;"-5",Matches!$J$2:$J$201,0)),M1392=INDEX(Matches!$H$2:$H$201,MATCH($A1392&amp;"-5",Matches!$J$2:$J$201,0))),5,IF(SIGN(L1392-M1392)&lt;&gt;SIGN(INDEX(Matches!$G$2:$G$201,MATCH($A1392&amp;"-5",Matches!$J$2:$J$201,0))-INDEX(Matches!$H$2:$H$201,MATCH($A1392&amp;"-5",Matches!$J$2:$J$201,0))),0,IF(L1392-M1392=INDEX(Matches!$G$2:$G$201,MATCH($A1392&amp;"-5",Matches!$J$2:$J$201,0))-INDEX(Matches!$H$2:$H$201,MATCH($A1392&amp;"-5",Matches!$J$2:$J$201,0)),3,2))))),""))</f>
        <v/>
      </c>
      <c r="AC1392" s="12" t="str">
        <f aca="false">IF(OR($B1392="",N1392="",O1392=""),"",IFERROR(IF(OR(INDEX(Matches!$I$2:$I$201,MATCH($A1392&amp;"-6",Matches!$J$2:$J$201,0))="Void",INDEX(Matches!$G$2:$G$201,MATCH($A1392&amp;"-6",Matches!$J$2:$J$201,0))="",INDEX(Matches!$H$2:$H$201,MATCH($A1392&amp;"-6",Matches!$J$2:$J$201,0))=""),"",IF(AND($C1392&lt;&gt;"",INDEX(Matches!$F$2:$F$201,MATCH($A1392&amp;"-6",Matches!$J$2:$J$201,0))&lt;&gt;"",$C1392&gt;=INDEX(Matches!$F$2:$F$201,MATCH($A1392&amp;"-6",Matches!$J$2:$J$201,0))),"",IF(AND(N1392=INDEX(Matches!$G$2:$G$201,MATCH($A1392&amp;"-6",Matches!$J$2:$J$201,0)),O1392=INDEX(Matches!$H$2:$H$201,MATCH($A1392&amp;"-6",Matches!$J$2:$J$201,0))),5,IF(SIGN(N1392-O1392)&lt;&gt;SIGN(INDEX(Matches!$G$2:$G$201,MATCH($A1392&amp;"-6",Matches!$J$2:$J$201,0))-INDEX(Matches!$H$2:$H$201,MATCH($A1392&amp;"-6",Matches!$J$2:$J$201,0))),0,IF(N1392-O1392=INDEX(Matches!$G$2:$G$201,MATCH($A1392&amp;"-6",Matches!$J$2:$J$201,0))-INDEX(Matches!$H$2:$H$201,MATCH($A1392&amp;"-6",Matches!$J$2:$J$201,0)),3,2))))),""))</f>
        <v/>
      </c>
      <c r="AD1392" s="12" t="str">
        <f aca="false">IF(OR($B1392="",P1392="",Q1392=""),"",IFERROR(IF(OR(INDEX(Matches!$I$2:$I$201,MATCH($A1392&amp;"-7",Matches!$J$2:$J$201,0))="Void",INDEX(Matches!$G$2:$G$201,MATCH($A1392&amp;"-7",Matches!$J$2:$J$201,0))="",INDEX(Matches!$H$2:$H$201,MATCH($A1392&amp;"-7",Matches!$J$2:$J$201,0))=""),"",IF(AND($C1392&lt;&gt;"",INDEX(Matches!$F$2:$F$201,MATCH($A1392&amp;"-7",Matches!$J$2:$J$201,0))&lt;&gt;"",$C1392&gt;=INDEX(Matches!$F$2:$F$201,MATCH($A1392&amp;"-7",Matches!$J$2:$J$201,0))),"",IF(AND(P1392=INDEX(Matches!$G$2:$G$201,MATCH($A1392&amp;"-7",Matches!$J$2:$J$201,0)),Q1392=INDEX(Matches!$H$2:$H$201,MATCH($A1392&amp;"-7",Matches!$J$2:$J$201,0))),5,IF(SIGN(P1392-Q1392)&lt;&gt;SIGN(INDEX(Matches!$G$2:$G$201,MATCH($A1392&amp;"-7",Matches!$J$2:$J$201,0))-INDEX(Matches!$H$2:$H$201,MATCH($A1392&amp;"-7",Matches!$J$2:$J$201,0))),0,IF(P1392-Q1392=INDEX(Matches!$G$2:$G$201,MATCH($A1392&amp;"-7",Matches!$J$2:$J$201,0))-INDEX(Matches!$H$2:$H$201,MATCH($A1392&amp;"-7",Matches!$J$2:$J$201,0)),3,2))))),""))</f>
        <v/>
      </c>
      <c r="AE1392" s="12" t="str">
        <f aca="false">IF(OR($B1392="",R1392="",S1392=""),"",IFERROR(IF(OR(INDEX(Matches!$I$2:$I$201,MATCH($A1392&amp;"-8",Matches!$J$2:$J$201,0))="Void",INDEX(Matches!$G$2:$G$201,MATCH($A1392&amp;"-8",Matches!$J$2:$J$201,0))="",INDEX(Matches!$H$2:$H$201,MATCH($A1392&amp;"-8",Matches!$J$2:$J$201,0))=""),"",IF(AND($C1392&lt;&gt;"",INDEX(Matches!$F$2:$F$201,MATCH($A1392&amp;"-8",Matches!$J$2:$J$201,0))&lt;&gt;"",$C1392&gt;=INDEX(Matches!$F$2:$F$201,MATCH($A1392&amp;"-8",Matches!$J$2:$J$201,0))),"",IF(AND(R1392=INDEX(Matches!$G$2:$G$201,MATCH($A1392&amp;"-8",Matches!$J$2:$J$201,0)),S1392=INDEX(Matches!$H$2:$H$201,MATCH($A1392&amp;"-8",Matches!$J$2:$J$201,0))),5,IF(SIGN(R1392-S1392)&lt;&gt;SIGN(INDEX(Matches!$G$2:$G$201,MATCH($A1392&amp;"-8",Matches!$J$2:$J$201,0))-INDEX(Matches!$H$2:$H$201,MATCH($A1392&amp;"-8",Matches!$J$2:$J$201,0))),0,IF(R1392-S1392=INDEX(Matches!$G$2:$G$201,MATCH($A1392&amp;"-8",Matches!$J$2:$J$201,0))-INDEX(Matches!$H$2:$H$201,MATCH($A1392&amp;"-8",Matches!$J$2:$J$201,0)),3,2))))),""))</f>
        <v/>
      </c>
      <c r="AF1392" s="12" t="str">
        <f aca="false">IF(OR($B1392="",T1392="",U1392=""),"",IFERROR(IF(OR(INDEX(Matches!$I$2:$I$201,MATCH($A1392&amp;"-9",Matches!$J$2:$J$201,0))="Void",INDEX(Matches!$G$2:$G$201,MATCH($A1392&amp;"-9",Matches!$J$2:$J$201,0))="",INDEX(Matches!$H$2:$H$201,MATCH($A1392&amp;"-9",Matches!$J$2:$J$201,0))=""),"",IF(AND($C1392&lt;&gt;"",INDEX(Matches!$F$2:$F$201,MATCH($A1392&amp;"-9",Matches!$J$2:$J$201,0))&lt;&gt;"",$C1392&gt;=INDEX(Matches!$F$2:$F$201,MATCH($A1392&amp;"-9",Matches!$J$2:$J$201,0))),"",IF(AND(T1392=INDEX(Matches!$G$2:$G$201,MATCH($A1392&amp;"-9",Matches!$J$2:$J$201,0)),U1392=INDEX(Matches!$H$2:$H$201,MATCH($A1392&amp;"-9",Matches!$J$2:$J$201,0))),5,IF(SIGN(T1392-U1392)&lt;&gt;SIGN(INDEX(Matches!$G$2:$G$201,MATCH($A1392&amp;"-9",Matches!$J$2:$J$201,0))-INDEX(Matches!$H$2:$H$201,MATCH($A1392&amp;"-9",Matches!$J$2:$J$201,0))),0,IF(T1392-U1392=INDEX(Matches!$G$2:$G$201,MATCH($A1392&amp;"-9",Matches!$J$2:$J$201,0))-INDEX(Matches!$H$2:$H$201,MATCH($A1392&amp;"-9",Matches!$J$2:$J$201,0)),3,2))))),""))</f>
        <v/>
      </c>
      <c r="AG1392" s="12" t="str">
        <f aca="false">IF(OR($B1392="",V1392="",W1392=""),"",IFERROR(IF(OR(INDEX(Matches!$I$2:$I$201,MATCH($A1392&amp;"-10",Matches!$J$2:$J$201,0))="Void",INDEX(Matches!$G$2:$G$201,MATCH($A1392&amp;"-10",Matches!$J$2:$J$201,0))="",INDEX(Matches!$H$2:$H$201,MATCH($A1392&amp;"-10",Matches!$J$2:$J$201,0))=""),"",IF(AND($C1392&lt;&gt;"",INDEX(Matches!$F$2:$F$201,MATCH($A1392&amp;"-10",Matches!$J$2:$J$201,0))&lt;&gt;"",$C1392&gt;=INDEX(Matches!$F$2:$F$201,MATCH($A1392&amp;"-10",Matches!$J$2:$J$201,0))),"",IF(AND(V1392=INDEX(Matches!$G$2:$G$201,MATCH($A1392&amp;"-10",Matches!$J$2:$J$201,0)),W1392=INDEX(Matches!$H$2:$H$201,MATCH($A1392&amp;"-10",Matches!$J$2:$J$201,0))),5,IF(SIGN(V1392-W1392)&lt;&gt;SIGN(INDEX(Matches!$G$2:$G$201,MATCH($A1392&amp;"-10",Matches!$J$2:$J$201,0))-INDEX(Matches!$H$2:$H$201,MATCH($A1392&amp;"-10",Matches!$J$2:$J$201,0))),0,IF(V1392-W1392=INDEX(Matches!$G$2:$G$201,MATCH($A1392&amp;"-10",Matches!$J$2:$J$201,0))-INDEX(Matches!$H$2:$H$201,MATCH($A1392&amp;"-10",Matches!$J$2:$J$201,0)),3,2))))),""))</f>
        <v/>
      </c>
      <c r="AH1392" s="13" t="str">
        <f aca="false">IF($B1392="","",SUM(X1392:AG1392))</f>
        <v/>
      </c>
      <c r="AI1392" s="12" t="str">
        <f aca="false">IF($B1392="","",COUNTIF(X1392:AG1392,5))</f>
        <v/>
      </c>
      <c r="AJ1392" s="12" t="str">
        <f aca="false">IF($B1392="","",COUNTIF(X1392:AG1392,"&gt;=2"))</f>
        <v/>
      </c>
      <c r="AK1392" s="12" t="str">
        <f aca="false">IF($B1392="","",COUNT(X1392:AG1392))</f>
        <v/>
      </c>
    </row>
    <row r="1393" customFormat="false" ht="15" hidden="false" customHeight="false" outlineLevel="0" collapsed="false">
      <c r="A1393" s="7"/>
      <c r="B1393" s="7"/>
      <c r="C1393" s="11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12" t="str">
        <f aca="false">IF(OR($B1393="",D1393="",E1393=""),"",IFERROR(IF(OR(INDEX(Matches!$I$2:$I$201,MATCH($A1393&amp;"-1",Matches!$J$2:$J$201,0))="Void",INDEX(Matches!$G$2:$G$201,MATCH($A1393&amp;"-1",Matches!$J$2:$J$201,0))="",INDEX(Matches!$H$2:$H$201,MATCH($A1393&amp;"-1",Matches!$J$2:$J$201,0))=""),"",IF(AND($C1393&lt;&gt;"",INDEX(Matches!$F$2:$F$201,MATCH($A1393&amp;"-1",Matches!$J$2:$J$201,0))&lt;&gt;"",$C1393&gt;=INDEX(Matches!$F$2:$F$201,MATCH($A1393&amp;"-1",Matches!$J$2:$J$201,0))),"",IF(AND(D1393=INDEX(Matches!$G$2:$G$201,MATCH($A1393&amp;"-1",Matches!$J$2:$J$201,0)),E1393=INDEX(Matches!$H$2:$H$201,MATCH($A1393&amp;"-1",Matches!$J$2:$J$201,0))),5,IF(SIGN(D1393-E1393)&lt;&gt;SIGN(INDEX(Matches!$G$2:$G$201,MATCH($A1393&amp;"-1",Matches!$J$2:$J$201,0))-INDEX(Matches!$H$2:$H$201,MATCH($A1393&amp;"-1",Matches!$J$2:$J$201,0))),0,IF(D1393-E1393=INDEX(Matches!$G$2:$G$201,MATCH($A1393&amp;"-1",Matches!$J$2:$J$201,0))-INDEX(Matches!$H$2:$H$201,MATCH($A1393&amp;"-1",Matches!$J$2:$J$201,0)),3,2))))),""))</f>
        <v/>
      </c>
      <c r="Y1393" s="12" t="str">
        <f aca="false">IF(OR($B1393="",F1393="",G1393=""),"",IFERROR(IF(OR(INDEX(Matches!$I$2:$I$201,MATCH($A1393&amp;"-2",Matches!$J$2:$J$201,0))="Void",INDEX(Matches!$G$2:$G$201,MATCH($A1393&amp;"-2",Matches!$J$2:$J$201,0))="",INDEX(Matches!$H$2:$H$201,MATCH($A1393&amp;"-2",Matches!$J$2:$J$201,0))=""),"",IF(AND($C1393&lt;&gt;"",INDEX(Matches!$F$2:$F$201,MATCH($A1393&amp;"-2",Matches!$J$2:$J$201,0))&lt;&gt;"",$C1393&gt;=INDEX(Matches!$F$2:$F$201,MATCH($A1393&amp;"-2",Matches!$J$2:$J$201,0))),"",IF(AND(F1393=INDEX(Matches!$G$2:$G$201,MATCH($A1393&amp;"-2",Matches!$J$2:$J$201,0)),G1393=INDEX(Matches!$H$2:$H$201,MATCH($A1393&amp;"-2",Matches!$J$2:$J$201,0))),5,IF(SIGN(F1393-G1393)&lt;&gt;SIGN(INDEX(Matches!$G$2:$G$201,MATCH($A1393&amp;"-2",Matches!$J$2:$J$201,0))-INDEX(Matches!$H$2:$H$201,MATCH($A1393&amp;"-2",Matches!$J$2:$J$201,0))),0,IF(F1393-G1393=INDEX(Matches!$G$2:$G$201,MATCH($A1393&amp;"-2",Matches!$J$2:$J$201,0))-INDEX(Matches!$H$2:$H$201,MATCH($A1393&amp;"-2",Matches!$J$2:$J$201,0)),3,2))))),""))</f>
        <v/>
      </c>
      <c r="Z1393" s="12" t="str">
        <f aca="false">IF(OR($B1393="",H1393="",I1393=""),"",IFERROR(IF(OR(INDEX(Matches!$I$2:$I$201,MATCH($A1393&amp;"-3",Matches!$J$2:$J$201,0))="Void",INDEX(Matches!$G$2:$G$201,MATCH($A1393&amp;"-3",Matches!$J$2:$J$201,0))="",INDEX(Matches!$H$2:$H$201,MATCH($A1393&amp;"-3",Matches!$J$2:$J$201,0))=""),"",IF(AND($C1393&lt;&gt;"",INDEX(Matches!$F$2:$F$201,MATCH($A1393&amp;"-3",Matches!$J$2:$J$201,0))&lt;&gt;"",$C1393&gt;=INDEX(Matches!$F$2:$F$201,MATCH($A1393&amp;"-3",Matches!$J$2:$J$201,0))),"",IF(AND(H1393=INDEX(Matches!$G$2:$G$201,MATCH($A1393&amp;"-3",Matches!$J$2:$J$201,0)),I1393=INDEX(Matches!$H$2:$H$201,MATCH($A1393&amp;"-3",Matches!$J$2:$J$201,0))),5,IF(SIGN(H1393-I1393)&lt;&gt;SIGN(INDEX(Matches!$G$2:$G$201,MATCH($A1393&amp;"-3",Matches!$J$2:$J$201,0))-INDEX(Matches!$H$2:$H$201,MATCH($A1393&amp;"-3",Matches!$J$2:$J$201,0))),0,IF(H1393-I1393=INDEX(Matches!$G$2:$G$201,MATCH($A1393&amp;"-3",Matches!$J$2:$J$201,0))-INDEX(Matches!$H$2:$H$201,MATCH($A1393&amp;"-3",Matches!$J$2:$J$201,0)),3,2))))),""))</f>
        <v/>
      </c>
      <c r="AA1393" s="12" t="str">
        <f aca="false">IF(OR($B1393="",J1393="",K1393=""),"",IFERROR(IF(OR(INDEX(Matches!$I$2:$I$201,MATCH($A1393&amp;"-4",Matches!$J$2:$J$201,0))="Void",INDEX(Matches!$G$2:$G$201,MATCH($A1393&amp;"-4",Matches!$J$2:$J$201,0))="",INDEX(Matches!$H$2:$H$201,MATCH($A1393&amp;"-4",Matches!$J$2:$J$201,0))=""),"",IF(AND($C1393&lt;&gt;"",INDEX(Matches!$F$2:$F$201,MATCH($A1393&amp;"-4",Matches!$J$2:$J$201,0))&lt;&gt;"",$C1393&gt;=INDEX(Matches!$F$2:$F$201,MATCH($A1393&amp;"-4",Matches!$J$2:$J$201,0))),"",IF(AND(J1393=INDEX(Matches!$G$2:$G$201,MATCH($A1393&amp;"-4",Matches!$J$2:$J$201,0)),K1393=INDEX(Matches!$H$2:$H$201,MATCH($A1393&amp;"-4",Matches!$J$2:$J$201,0))),5,IF(SIGN(J1393-K1393)&lt;&gt;SIGN(INDEX(Matches!$G$2:$G$201,MATCH($A1393&amp;"-4",Matches!$J$2:$J$201,0))-INDEX(Matches!$H$2:$H$201,MATCH($A1393&amp;"-4",Matches!$J$2:$J$201,0))),0,IF(J1393-K1393=INDEX(Matches!$G$2:$G$201,MATCH($A1393&amp;"-4",Matches!$J$2:$J$201,0))-INDEX(Matches!$H$2:$H$201,MATCH($A1393&amp;"-4",Matches!$J$2:$J$201,0)),3,2))))),""))</f>
        <v/>
      </c>
      <c r="AB1393" s="12" t="str">
        <f aca="false">IF(OR($B1393="",L1393="",M1393=""),"",IFERROR(IF(OR(INDEX(Matches!$I$2:$I$201,MATCH($A1393&amp;"-5",Matches!$J$2:$J$201,0))="Void",INDEX(Matches!$G$2:$G$201,MATCH($A1393&amp;"-5",Matches!$J$2:$J$201,0))="",INDEX(Matches!$H$2:$H$201,MATCH($A1393&amp;"-5",Matches!$J$2:$J$201,0))=""),"",IF(AND($C1393&lt;&gt;"",INDEX(Matches!$F$2:$F$201,MATCH($A1393&amp;"-5",Matches!$J$2:$J$201,0))&lt;&gt;"",$C1393&gt;=INDEX(Matches!$F$2:$F$201,MATCH($A1393&amp;"-5",Matches!$J$2:$J$201,0))),"",IF(AND(L1393=INDEX(Matches!$G$2:$G$201,MATCH($A1393&amp;"-5",Matches!$J$2:$J$201,0)),M1393=INDEX(Matches!$H$2:$H$201,MATCH($A1393&amp;"-5",Matches!$J$2:$J$201,0))),5,IF(SIGN(L1393-M1393)&lt;&gt;SIGN(INDEX(Matches!$G$2:$G$201,MATCH($A1393&amp;"-5",Matches!$J$2:$J$201,0))-INDEX(Matches!$H$2:$H$201,MATCH($A1393&amp;"-5",Matches!$J$2:$J$201,0))),0,IF(L1393-M1393=INDEX(Matches!$G$2:$G$201,MATCH($A1393&amp;"-5",Matches!$J$2:$J$201,0))-INDEX(Matches!$H$2:$H$201,MATCH($A1393&amp;"-5",Matches!$J$2:$J$201,0)),3,2))))),""))</f>
        <v/>
      </c>
      <c r="AC1393" s="12" t="str">
        <f aca="false">IF(OR($B1393="",N1393="",O1393=""),"",IFERROR(IF(OR(INDEX(Matches!$I$2:$I$201,MATCH($A1393&amp;"-6",Matches!$J$2:$J$201,0))="Void",INDEX(Matches!$G$2:$G$201,MATCH($A1393&amp;"-6",Matches!$J$2:$J$201,0))="",INDEX(Matches!$H$2:$H$201,MATCH($A1393&amp;"-6",Matches!$J$2:$J$201,0))=""),"",IF(AND($C1393&lt;&gt;"",INDEX(Matches!$F$2:$F$201,MATCH($A1393&amp;"-6",Matches!$J$2:$J$201,0))&lt;&gt;"",$C1393&gt;=INDEX(Matches!$F$2:$F$201,MATCH($A1393&amp;"-6",Matches!$J$2:$J$201,0))),"",IF(AND(N1393=INDEX(Matches!$G$2:$G$201,MATCH($A1393&amp;"-6",Matches!$J$2:$J$201,0)),O1393=INDEX(Matches!$H$2:$H$201,MATCH($A1393&amp;"-6",Matches!$J$2:$J$201,0))),5,IF(SIGN(N1393-O1393)&lt;&gt;SIGN(INDEX(Matches!$G$2:$G$201,MATCH($A1393&amp;"-6",Matches!$J$2:$J$201,0))-INDEX(Matches!$H$2:$H$201,MATCH($A1393&amp;"-6",Matches!$J$2:$J$201,0))),0,IF(N1393-O1393=INDEX(Matches!$G$2:$G$201,MATCH($A1393&amp;"-6",Matches!$J$2:$J$201,0))-INDEX(Matches!$H$2:$H$201,MATCH($A1393&amp;"-6",Matches!$J$2:$J$201,0)),3,2))))),""))</f>
        <v/>
      </c>
      <c r="AD1393" s="12" t="str">
        <f aca="false">IF(OR($B1393="",P1393="",Q1393=""),"",IFERROR(IF(OR(INDEX(Matches!$I$2:$I$201,MATCH($A1393&amp;"-7",Matches!$J$2:$J$201,0))="Void",INDEX(Matches!$G$2:$G$201,MATCH($A1393&amp;"-7",Matches!$J$2:$J$201,0))="",INDEX(Matches!$H$2:$H$201,MATCH($A1393&amp;"-7",Matches!$J$2:$J$201,0))=""),"",IF(AND($C1393&lt;&gt;"",INDEX(Matches!$F$2:$F$201,MATCH($A1393&amp;"-7",Matches!$J$2:$J$201,0))&lt;&gt;"",$C1393&gt;=INDEX(Matches!$F$2:$F$201,MATCH($A1393&amp;"-7",Matches!$J$2:$J$201,0))),"",IF(AND(P1393=INDEX(Matches!$G$2:$G$201,MATCH($A1393&amp;"-7",Matches!$J$2:$J$201,0)),Q1393=INDEX(Matches!$H$2:$H$201,MATCH($A1393&amp;"-7",Matches!$J$2:$J$201,0))),5,IF(SIGN(P1393-Q1393)&lt;&gt;SIGN(INDEX(Matches!$G$2:$G$201,MATCH($A1393&amp;"-7",Matches!$J$2:$J$201,0))-INDEX(Matches!$H$2:$H$201,MATCH($A1393&amp;"-7",Matches!$J$2:$J$201,0))),0,IF(P1393-Q1393=INDEX(Matches!$G$2:$G$201,MATCH($A1393&amp;"-7",Matches!$J$2:$J$201,0))-INDEX(Matches!$H$2:$H$201,MATCH($A1393&amp;"-7",Matches!$J$2:$J$201,0)),3,2))))),""))</f>
        <v/>
      </c>
      <c r="AE1393" s="12" t="str">
        <f aca="false">IF(OR($B1393="",R1393="",S1393=""),"",IFERROR(IF(OR(INDEX(Matches!$I$2:$I$201,MATCH($A1393&amp;"-8",Matches!$J$2:$J$201,0))="Void",INDEX(Matches!$G$2:$G$201,MATCH($A1393&amp;"-8",Matches!$J$2:$J$201,0))="",INDEX(Matches!$H$2:$H$201,MATCH($A1393&amp;"-8",Matches!$J$2:$J$201,0))=""),"",IF(AND($C1393&lt;&gt;"",INDEX(Matches!$F$2:$F$201,MATCH($A1393&amp;"-8",Matches!$J$2:$J$201,0))&lt;&gt;"",$C1393&gt;=INDEX(Matches!$F$2:$F$201,MATCH($A1393&amp;"-8",Matches!$J$2:$J$201,0))),"",IF(AND(R1393=INDEX(Matches!$G$2:$G$201,MATCH($A1393&amp;"-8",Matches!$J$2:$J$201,0)),S1393=INDEX(Matches!$H$2:$H$201,MATCH($A1393&amp;"-8",Matches!$J$2:$J$201,0))),5,IF(SIGN(R1393-S1393)&lt;&gt;SIGN(INDEX(Matches!$G$2:$G$201,MATCH($A1393&amp;"-8",Matches!$J$2:$J$201,0))-INDEX(Matches!$H$2:$H$201,MATCH($A1393&amp;"-8",Matches!$J$2:$J$201,0))),0,IF(R1393-S1393=INDEX(Matches!$G$2:$G$201,MATCH($A1393&amp;"-8",Matches!$J$2:$J$201,0))-INDEX(Matches!$H$2:$H$201,MATCH($A1393&amp;"-8",Matches!$J$2:$J$201,0)),3,2))))),""))</f>
        <v/>
      </c>
      <c r="AF1393" s="12" t="str">
        <f aca="false">IF(OR($B1393="",T1393="",U1393=""),"",IFERROR(IF(OR(INDEX(Matches!$I$2:$I$201,MATCH($A1393&amp;"-9",Matches!$J$2:$J$201,0))="Void",INDEX(Matches!$G$2:$G$201,MATCH($A1393&amp;"-9",Matches!$J$2:$J$201,0))="",INDEX(Matches!$H$2:$H$201,MATCH($A1393&amp;"-9",Matches!$J$2:$J$201,0))=""),"",IF(AND($C1393&lt;&gt;"",INDEX(Matches!$F$2:$F$201,MATCH($A1393&amp;"-9",Matches!$J$2:$J$201,0))&lt;&gt;"",$C1393&gt;=INDEX(Matches!$F$2:$F$201,MATCH($A1393&amp;"-9",Matches!$J$2:$J$201,0))),"",IF(AND(T1393=INDEX(Matches!$G$2:$G$201,MATCH($A1393&amp;"-9",Matches!$J$2:$J$201,0)),U1393=INDEX(Matches!$H$2:$H$201,MATCH($A1393&amp;"-9",Matches!$J$2:$J$201,0))),5,IF(SIGN(T1393-U1393)&lt;&gt;SIGN(INDEX(Matches!$G$2:$G$201,MATCH($A1393&amp;"-9",Matches!$J$2:$J$201,0))-INDEX(Matches!$H$2:$H$201,MATCH($A1393&amp;"-9",Matches!$J$2:$J$201,0))),0,IF(T1393-U1393=INDEX(Matches!$G$2:$G$201,MATCH($A1393&amp;"-9",Matches!$J$2:$J$201,0))-INDEX(Matches!$H$2:$H$201,MATCH($A1393&amp;"-9",Matches!$J$2:$J$201,0)),3,2))))),""))</f>
        <v/>
      </c>
      <c r="AG1393" s="12" t="str">
        <f aca="false">IF(OR($B1393="",V1393="",W1393=""),"",IFERROR(IF(OR(INDEX(Matches!$I$2:$I$201,MATCH($A1393&amp;"-10",Matches!$J$2:$J$201,0))="Void",INDEX(Matches!$G$2:$G$201,MATCH($A1393&amp;"-10",Matches!$J$2:$J$201,0))="",INDEX(Matches!$H$2:$H$201,MATCH($A1393&amp;"-10",Matches!$J$2:$J$201,0))=""),"",IF(AND($C1393&lt;&gt;"",INDEX(Matches!$F$2:$F$201,MATCH($A1393&amp;"-10",Matches!$J$2:$J$201,0))&lt;&gt;"",$C1393&gt;=INDEX(Matches!$F$2:$F$201,MATCH($A1393&amp;"-10",Matches!$J$2:$J$201,0))),"",IF(AND(V1393=INDEX(Matches!$G$2:$G$201,MATCH($A1393&amp;"-10",Matches!$J$2:$J$201,0)),W1393=INDEX(Matches!$H$2:$H$201,MATCH($A1393&amp;"-10",Matches!$J$2:$J$201,0))),5,IF(SIGN(V1393-W1393)&lt;&gt;SIGN(INDEX(Matches!$G$2:$G$201,MATCH($A1393&amp;"-10",Matches!$J$2:$J$201,0))-INDEX(Matches!$H$2:$H$201,MATCH($A1393&amp;"-10",Matches!$J$2:$J$201,0))),0,IF(V1393-W1393=INDEX(Matches!$G$2:$G$201,MATCH($A1393&amp;"-10",Matches!$J$2:$J$201,0))-INDEX(Matches!$H$2:$H$201,MATCH($A1393&amp;"-10",Matches!$J$2:$J$201,0)),3,2))))),""))</f>
        <v/>
      </c>
      <c r="AH1393" s="13" t="str">
        <f aca="false">IF($B1393="","",SUM(X1393:AG1393))</f>
        <v/>
      </c>
      <c r="AI1393" s="12" t="str">
        <f aca="false">IF($B1393="","",COUNTIF(X1393:AG1393,5))</f>
        <v/>
      </c>
      <c r="AJ1393" s="12" t="str">
        <f aca="false">IF($B1393="","",COUNTIF(X1393:AG1393,"&gt;=2"))</f>
        <v/>
      </c>
      <c r="AK1393" s="12" t="str">
        <f aca="false">IF($B1393="","",COUNT(X1393:AG1393))</f>
        <v/>
      </c>
    </row>
    <row r="1394" customFormat="false" ht="15" hidden="false" customHeight="false" outlineLevel="0" collapsed="false">
      <c r="A1394" s="7"/>
      <c r="B1394" s="7"/>
      <c r="C1394" s="11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12" t="str">
        <f aca="false">IF(OR($B1394="",D1394="",E1394=""),"",IFERROR(IF(OR(INDEX(Matches!$I$2:$I$201,MATCH($A1394&amp;"-1",Matches!$J$2:$J$201,0))="Void",INDEX(Matches!$G$2:$G$201,MATCH($A1394&amp;"-1",Matches!$J$2:$J$201,0))="",INDEX(Matches!$H$2:$H$201,MATCH($A1394&amp;"-1",Matches!$J$2:$J$201,0))=""),"",IF(AND($C1394&lt;&gt;"",INDEX(Matches!$F$2:$F$201,MATCH($A1394&amp;"-1",Matches!$J$2:$J$201,0))&lt;&gt;"",$C1394&gt;=INDEX(Matches!$F$2:$F$201,MATCH($A1394&amp;"-1",Matches!$J$2:$J$201,0))),"",IF(AND(D1394=INDEX(Matches!$G$2:$G$201,MATCH($A1394&amp;"-1",Matches!$J$2:$J$201,0)),E1394=INDEX(Matches!$H$2:$H$201,MATCH($A1394&amp;"-1",Matches!$J$2:$J$201,0))),5,IF(SIGN(D1394-E1394)&lt;&gt;SIGN(INDEX(Matches!$G$2:$G$201,MATCH($A1394&amp;"-1",Matches!$J$2:$J$201,0))-INDEX(Matches!$H$2:$H$201,MATCH($A1394&amp;"-1",Matches!$J$2:$J$201,0))),0,IF(D1394-E1394=INDEX(Matches!$G$2:$G$201,MATCH($A1394&amp;"-1",Matches!$J$2:$J$201,0))-INDEX(Matches!$H$2:$H$201,MATCH($A1394&amp;"-1",Matches!$J$2:$J$201,0)),3,2))))),""))</f>
        <v/>
      </c>
      <c r="Y1394" s="12" t="str">
        <f aca="false">IF(OR($B1394="",F1394="",G1394=""),"",IFERROR(IF(OR(INDEX(Matches!$I$2:$I$201,MATCH($A1394&amp;"-2",Matches!$J$2:$J$201,0))="Void",INDEX(Matches!$G$2:$G$201,MATCH($A1394&amp;"-2",Matches!$J$2:$J$201,0))="",INDEX(Matches!$H$2:$H$201,MATCH($A1394&amp;"-2",Matches!$J$2:$J$201,0))=""),"",IF(AND($C1394&lt;&gt;"",INDEX(Matches!$F$2:$F$201,MATCH($A1394&amp;"-2",Matches!$J$2:$J$201,0))&lt;&gt;"",$C1394&gt;=INDEX(Matches!$F$2:$F$201,MATCH($A1394&amp;"-2",Matches!$J$2:$J$201,0))),"",IF(AND(F1394=INDEX(Matches!$G$2:$G$201,MATCH($A1394&amp;"-2",Matches!$J$2:$J$201,0)),G1394=INDEX(Matches!$H$2:$H$201,MATCH($A1394&amp;"-2",Matches!$J$2:$J$201,0))),5,IF(SIGN(F1394-G1394)&lt;&gt;SIGN(INDEX(Matches!$G$2:$G$201,MATCH($A1394&amp;"-2",Matches!$J$2:$J$201,0))-INDEX(Matches!$H$2:$H$201,MATCH($A1394&amp;"-2",Matches!$J$2:$J$201,0))),0,IF(F1394-G1394=INDEX(Matches!$G$2:$G$201,MATCH($A1394&amp;"-2",Matches!$J$2:$J$201,0))-INDEX(Matches!$H$2:$H$201,MATCH($A1394&amp;"-2",Matches!$J$2:$J$201,0)),3,2))))),""))</f>
        <v/>
      </c>
      <c r="Z1394" s="12" t="str">
        <f aca="false">IF(OR($B1394="",H1394="",I1394=""),"",IFERROR(IF(OR(INDEX(Matches!$I$2:$I$201,MATCH($A1394&amp;"-3",Matches!$J$2:$J$201,0))="Void",INDEX(Matches!$G$2:$G$201,MATCH($A1394&amp;"-3",Matches!$J$2:$J$201,0))="",INDEX(Matches!$H$2:$H$201,MATCH($A1394&amp;"-3",Matches!$J$2:$J$201,0))=""),"",IF(AND($C1394&lt;&gt;"",INDEX(Matches!$F$2:$F$201,MATCH($A1394&amp;"-3",Matches!$J$2:$J$201,0))&lt;&gt;"",$C1394&gt;=INDEX(Matches!$F$2:$F$201,MATCH($A1394&amp;"-3",Matches!$J$2:$J$201,0))),"",IF(AND(H1394=INDEX(Matches!$G$2:$G$201,MATCH($A1394&amp;"-3",Matches!$J$2:$J$201,0)),I1394=INDEX(Matches!$H$2:$H$201,MATCH($A1394&amp;"-3",Matches!$J$2:$J$201,0))),5,IF(SIGN(H1394-I1394)&lt;&gt;SIGN(INDEX(Matches!$G$2:$G$201,MATCH($A1394&amp;"-3",Matches!$J$2:$J$201,0))-INDEX(Matches!$H$2:$H$201,MATCH($A1394&amp;"-3",Matches!$J$2:$J$201,0))),0,IF(H1394-I1394=INDEX(Matches!$G$2:$G$201,MATCH($A1394&amp;"-3",Matches!$J$2:$J$201,0))-INDEX(Matches!$H$2:$H$201,MATCH($A1394&amp;"-3",Matches!$J$2:$J$201,0)),3,2))))),""))</f>
        <v/>
      </c>
      <c r="AA1394" s="12" t="str">
        <f aca="false">IF(OR($B1394="",J1394="",K1394=""),"",IFERROR(IF(OR(INDEX(Matches!$I$2:$I$201,MATCH($A1394&amp;"-4",Matches!$J$2:$J$201,0))="Void",INDEX(Matches!$G$2:$G$201,MATCH($A1394&amp;"-4",Matches!$J$2:$J$201,0))="",INDEX(Matches!$H$2:$H$201,MATCH($A1394&amp;"-4",Matches!$J$2:$J$201,0))=""),"",IF(AND($C1394&lt;&gt;"",INDEX(Matches!$F$2:$F$201,MATCH($A1394&amp;"-4",Matches!$J$2:$J$201,0))&lt;&gt;"",$C1394&gt;=INDEX(Matches!$F$2:$F$201,MATCH($A1394&amp;"-4",Matches!$J$2:$J$201,0))),"",IF(AND(J1394=INDEX(Matches!$G$2:$G$201,MATCH($A1394&amp;"-4",Matches!$J$2:$J$201,0)),K1394=INDEX(Matches!$H$2:$H$201,MATCH($A1394&amp;"-4",Matches!$J$2:$J$201,0))),5,IF(SIGN(J1394-K1394)&lt;&gt;SIGN(INDEX(Matches!$G$2:$G$201,MATCH($A1394&amp;"-4",Matches!$J$2:$J$201,0))-INDEX(Matches!$H$2:$H$201,MATCH($A1394&amp;"-4",Matches!$J$2:$J$201,0))),0,IF(J1394-K1394=INDEX(Matches!$G$2:$G$201,MATCH($A1394&amp;"-4",Matches!$J$2:$J$201,0))-INDEX(Matches!$H$2:$H$201,MATCH($A1394&amp;"-4",Matches!$J$2:$J$201,0)),3,2))))),""))</f>
        <v/>
      </c>
      <c r="AB1394" s="12" t="str">
        <f aca="false">IF(OR($B1394="",L1394="",M1394=""),"",IFERROR(IF(OR(INDEX(Matches!$I$2:$I$201,MATCH($A1394&amp;"-5",Matches!$J$2:$J$201,0))="Void",INDEX(Matches!$G$2:$G$201,MATCH($A1394&amp;"-5",Matches!$J$2:$J$201,0))="",INDEX(Matches!$H$2:$H$201,MATCH($A1394&amp;"-5",Matches!$J$2:$J$201,0))=""),"",IF(AND($C1394&lt;&gt;"",INDEX(Matches!$F$2:$F$201,MATCH($A1394&amp;"-5",Matches!$J$2:$J$201,0))&lt;&gt;"",$C1394&gt;=INDEX(Matches!$F$2:$F$201,MATCH($A1394&amp;"-5",Matches!$J$2:$J$201,0))),"",IF(AND(L1394=INDEX(Matches!$G$2:$G$201,MATCH($A1394&amp;"-5",Matches!$J$2:$J$201,0)),M1394=INDEX(Matches!$H$2:$H$201,MATCH($A1394&amp;"-5",Matches!$J$2:$J$201,0))),5,IF(SIGN(L1394-M1394)&lt;&gt;SIGN(INDEX(Matches!$G$2:$G$201,MATCH($A1394&amp;"-5",Matches!$J$2:$J$201,0))-INDEX(Matches!$H$2:$H$201,MATCH($A1394&amp;"-5",Matches!$J$2:$J$201,0))),0,IF(L1394-M1394=INDEX(Matches!$G$2:$G$201,MATCH($A1394&amp;"-5",Matches!$J$2:$J$201,0))-INDEX(Matches!$H$2:$H$201,MATCH($A1394&amp;"-5",Matches!$J$2:$J$201,0)),3,2))))),""))</f>
        <v/>
      </c>
      <c r="AC1394" s="12" t="str">
        <f aca="false">IF(OR($B1394="",N1394="",O1394=""),"",IFERROR(IF(OR(INDEX(Matches!$I$2:$I$201,MATCH($A1394&amp;"-6",Matches!$J$2:$J$201,0))="Void",INDEX(Matches!$G$2:$G$201,MATCH($A1394&amp;"-6",Matches!$J$2:$J$201,0))="",INDEX(Matches!$H$2:$H$201,MATCH($A1394&amp;"-6",Matches!$J$2:$J$201,0))=""),"",IF(AND($C1394&lt;&gt;"",INDEX(Matches!$F$2:$F$201,MATCH($A1394&amp;"-6",Matches!$J$2:$J$201,0))&lt;&gt;"",$C1394&gt;=INDEX(Matches!$F$2:$F$201,MATCH($A1394&amp;"-6",Matches!$J$2:$J$201,0))),"",IF(AND(N1394=INDEX(Matches!$G$2:$G$201,MATCH($A1394&amp;"-6",Matches!$J$2:$J$201,0)),O1394=INDEX(Matches!$H$2:$H$201,MATCH($A1394&amp;"-6",Matches!$J$2:$J$201,0))),5,IF(SIGN(N1394-O1394)&lt;&gt;SIGN(INDEX(Matches!$G$2:$G$201,MATCH($A1394&amp;"-6",Matches!$J$2:$J$201,0))-INDEX(Matches!$H$2:$H$201,MATCH($A1394&amp;"-6",Matches!$J$2:$J$201,0))),0,IF(N1394-O1394=INDEX(Matches!$G$2:$G$201,MATCH($A1394&amp;"-6",Matches!$J$2:$J$201,0))-INDEX(Matches!$H$2:$H$201,MATCH($A1394&amp;"-6",Matches!$J$2:$J$201,0)),3,2))))),""))</f>
        <v/>
      </c>
      <c r="AD1394" s="12" t="str">
        <f aca="false">IF(OR($B1394="",P1394="",Q1394=""),"",IFERROR(IF(OR(INDEX(Matches!$I$2:$I$201,MATCH($A1394&amp;"-7",Matches!$J$2:$J$201,0))="Void",INDEX(Matches!$G$2:$G$201,MATCH($A1394&amp;"-7",Matches!$J$2:$J$201,0))="",INDEX(Matches!$H$2:$H$201,MATCH($A1394&amp;"-7",Matches!$J$2:$J$201,0))=""),"",IF(AND($C1394&lt;&gt;"",INDEX(Matches!$F$2:$F$201,MATCH($A1394&amp;"-7",Matches!$J$2:$J$201,0))&lt;&gt;"",$C1394&gt;=INDEX(Matches!$F$2:$F$201,MATCH($A1394&amp;"-7",Matches!$J$2:$J$201,0))),"",IF(AND(P1394=INDEX(Matches!$G$2:$G$201,MATCH($A1394&amp;"-7",Matches!$J$2:$J$201,0)),Q1394=INDEX(Matches!$H$2:$H$201,MATCH($A1394&amp;"-7",Matches!$J$2:$J$201,0))),5,IF(SIGN(P1394-Q1394)&lt;&gt;SIGN(INDEX(Matches!$G$2:$G$201,MATCH($A1394&amp;"-7",Matches!$J$2:$J$201,0))-INDEX(Matches!$H$2:$H$201,MATCH($A1394&amp;"-7",Matches!$J$2:$J$201,0))),0,IF(P1394-Q1394=INDEX(Matches!$G$2:$G$201,MATCH($A1394&amp;"-7",Matches!$J$2:$J$201,0))-INDEX(Matches!$H$2:$H$201,MATCH($A1394&amp;"-7",Matches!$J$2:$J$201,0)),3,2))))),""))</f>
        <v/>
      </c>
      <c r="AE1394" s="12" t="str">
        <f aca="false">IF(OR($B1394="",R1394="",S1394=""),"",IFERROR(IF(OR(INDEX(Matches!$I$2:$I$201,MATCH($A1394&amp;"-8",Matches!$J$2:$J$201,0))="Void",INDEX(Matches!$G$2:$G$201,MATCH($A1394&amp;"-8",Matches!$J$2:$J$201,0))="",INDEX(Matches!$H$2:$H$201,MATCH($A1394&amp;"-8",Matches!$J$2:$J$201,0))=""),"",IF(AND($C1394&lt;&gt;"",INDEX(Matches!$F$2:$F$201,MATCH($A1394&amp;"-8",Matches!$J$2:$J$201,0))&lt;&gt;"",$C1394&gt;=INDEX(Matches!$F$2:$F$201,MATCH($A1394&amp;"-8",Matches!$J$2:$J$201,0))),"",IF(AND(R1394=INDEX(Matches!$G$2:$G$201,MATCH($A1394&amp;"-8",Matches!$J$2:$J$201,0)),S1394=INDEX(Matches!$H$2:$H$201,MATCH($A1394&amp;"-8",Matches!$J$2:$J$201,0))),5,IF(SIGN(R1394-S1394)&lt;&gt;SIGN(INDEX(Matches!$G$2:$G$201,MATCH($A1394&amp;"-8",Matches!$J$2:$J$201,0))-INDEX(Matches!$H$2:$H$201,MATCH($A1394&amp;"-8",Matches!$J$2:$J$201,0))),0,IF(R1394-S1394=INDEX(Matches!$G$2:$G$201,MATCH($A1394&amp;"-8",Matches!$J$2:$J$201,0))-INDEX(Matches!$H$2:$H$201,MATCH($A1394&amp;"-8",Matches!$J$2:$J$201,0)),3,2))))),""))</f>
        <v/>
      </c>
      <c r="AF1394" s="12" t="str">
        <f aca="false">IF(OR($B1394="",T1394="",U1394=""),"",IFERROR(IF(OR(INDEX(Matches!$I$2:$I$201,MATCH($A1394&amp;"-9",Matches!$J$2:$J$201,0))="Void",INDEX(Matches!$G$2:$G$201,MATCH($A1394&amp;"-9",Matches!$J$2:$J$201,0))="",INDEX(Matches!$H$2:$H$201,MATCH($A1394&amp;"-9",Matches!$J$2:$J$201,0))=""),"",IF(AND($C1394&lt;&gt;"",INDEX(Matches!$F$2:$F$201,MATCH($A1394&amp;"-9",Matches!$J$2:$J$201,0))&lt;&gt;"",$C1394&gt;=INDEX(Matches!$F$2:$F$201,MATCH($A1394&amp;"-9",Matches!$J$2:$J$201,0))),"",IF(AND(T1394=INDEX(Matches!$G$2:$G$201,MATCH($A1394&amp;"-9",Matches!$J$2:$J$201,0)),U1394=INDEX(Matches!$H$2:$H$201,MATCH($A1394&amp;"-9",Matches!$J$2:$J$201,0))),5,IF(SIGN(T1394-U1394)&lt;&gt;SIGN(INDEX(Matches!$G$2:$G$201,MATCH($A1394&amp;"-9",Matches!$J$2:$J$201,0))-INDEX(Matches!$H$2:$H$201,MATCH($A1394&amp;"-9",Matches!$J$2:$J$201,0))),0,IF(T1394-U1394=INDEX(Matches!$G$2:$G$201,MATCH($A1394&amp;"-9",Matches!$J$2:$J$201,0))-INDEX(Matches!$H$2:$H$201,MATCH($A1394&amp;"-9",Matches!$J$2:$J$201,0)),3,2))))),""))</f>
        <v/>
      </c>
      <c r="AG1394" s="12" t="str">
        <f aca="false">IF(OR($B1394="",V1394="",W1394=""),"",IFERROR(IF(OR(INDEX(Matches!$I$2:$I$201,MATCH($A1394&amp;"-10",Matches!$J$2:$J$201,0))="Void",INDEX(Matches!$G$2:$G$201,MATCH($A1394&amp;"-10",Matches!$J$2:$J$201,0))="",INDEX(Matches!$H$2:$H$201,MATCH($A1394&amp;"-10",Matches!$J$2:$J$201,0))=""),"",IF(AND($C1394&lt;&gt;"",INDEX(Matches!$F$2:$F$201,MATCH($A1394&amp;"-10",Matches!$J$2:$J$201,0))&lt;&gt;"",$C1394&gt;=INDEX(Matches!$F$2:$F$201,MATCH($A1394&amp;"-10",Matches!$J$2:$J$201,0))),"",IF(AND(V1394=INDEX(Matches!$G$2:$G$201,MATCH($A1394&amp;"-10",Matches!$J$2:$J$201,0)),W1394=INDEX(Matches!$H$2:$H$201,MATCH($A1394&amp;"-10",Matches!$J$2:$J$201,0))),5,IF(SIGN(V1394-W1394)&lt;&gt;SIGN(INDEX(Matches!$G$2:$G$201,MATCH($A1394&amp;"-10",Matches!$J$2:$J$201,0))-INDEX(Matches!$H$2:$H$201,MATCH($A1394&amp;"-10",Matches!$J$2:$J$201,0))),0,IF(V1394-W1394=INDEX(Matches!$G$2:$G$201,MATCH($A1394&amp;"-10",Matches!$J$2:$J$201,0))-INDEX(Matches!$H$2:$H$201,MATCH($A1394&amp;"-10",Matches!$J$2:$J$201,0)),3,2))))),""))</f>
        <v/>
      </c>
      <c r="AH1394" s="13" t="str">
        <f aca="false">IF($B1394="","",SUM(X1394:AG1394))</f>
        <v/>
      </c>
      <c r="AI1394" s="12" t="str">
        <f aca="false">IF($B1394="","",COUNTIF(X1394:AG1394,5))</f>
        <v/>
      </c>
      <c r="AJ1394" s="12" t="str">
        <f aca="false">IF($B1394="","",COUNTIF(X1394:AG1394,"&gt;=2"))</f>
        <v/>
      </c>
      <c r="AK1394" s="12" t="str">
        <f aca="false">IF($B1394="","",COUNT(X1394:AG1394))</f>
        <v/>
      </c>
    </row>
    <row r="1395" customFormat="false" ht="15" hidden="false" customHeight="false" outlineLevel="0" collapsed="false">
      <c r="A1395" s="7"/>
      <c r="B1395" s="7"/>
      <c r="C1395" s="11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12" t="str">
        <f aca="false">IF(OR($B1395="",D1395="",E1395=""),"",IFERROR(IF(OR(INDEX(Matches!$I$2:$I$201,MATCH($A1395&amp;"-1",Matches!$J$2:$J$201,0))="Void",INDEX(Matches!$G$2:$G$201,MATCH($A1395&amp;"-1",Matches!$J$2:$J$201,0))="",INDEX(Matches!$H$2:$H$201,MATCH($A1395&amp;"-1",Matches!$J$2:$J$201,0))=""),"",IF(AND($C1395&lt;&gt;"",INDEX(Matches!$F$2:$F$201,MATCH($A1395&amp;"-1",Matches!$J$2:$J$201,0))&lt;&gt;"",$C1395&gt;=INDEX(Matches!$F$2:$F$201,MATCH($A1395&amp;"-1",Matches!$J$2:$J$201,0))),"",IF(AND(D1395=INDEX(Matches!$G$2:$G$201,MATCH($A1395&amp;"-1",Matches!$J$2:$J$201,0)),E1395=INDEX(Matches!$H$2:$H$201,MATCH($A1395&amp;"-1",Matches!$J$2:$J$201,0))),5,IF(SIGN(D1395-E1395)&lt;&gt;SIGN(INDEX(Matches!$G$2:$G$201,MATCH($A1395&amp;"-1",Matches!$J$2:$J$201,0))-INDEX(Matches!$H$2:$H$201,MATCH($A1395&amp;"-1",Matches!$J$2:$J$201,0))),0,IF(D1395-E1395=INDEX(Matches!$G$2:$G$201,MATCH($A1395&amp;"-1",Matches!$J$2:$J$201,0))-INDEX(Matches!$H$2:$H$201,MATCH($A1395&amp;"-1",Matches!$J$2:$J$201,0)),3,2))))),""))</f>
        <v/>
      </c>
      <c r="Y1395" s="12" t="str">
        <f aca="false">IF(OR($B1395="",F1395="",G1395=""),"",IFERROR(IF(OR(INDEX(Matches!$I$2:$I$201,MATCH($A1395&amp;"-2",Matches!$J$2:$J$201,0))="Void",INDEX(Matches!$G$2:$G$201,MATCH($A1395&amp;"-2",Matches!$J$2:$J$201,0))="",INDEX(Matches!$H$2:$H$201,MATCH($A1395&amp;"-2",Matches!$J$2:$J$201,0))=""),"",IF(AND($C1395&lt;&gt;"",INDEX(Matches!$F$2:$F$201,MATCH($A1395&amp;"-2",Matches!$J$2:$J$201,0))&lt;&gt;"",$C1395&gt;=INDEX(Matches!$F$2:$F$201,MATCH($A1395&amp;"-2",Matches!$J$2:$J$201,0))),"",IF(AND(F1395=INDEX(Matches!$G$2:$G$201,MATCH($A1395&amp;"-2",Matches!$J$2:$J$201,0)),G1395=INDEX(Matches!$H$2:$H$201,MATCH($A1395&amp;"-2",Matches!$J$2:$J$201,0))),5,IF(SIGN(F1395-G1395)&lt;&gt;SIGN(INDEX(Matches!$G$2:$G$201,MATCH($A1395&amp;"-2",Matches!$J$2:$J$201,0))-INDEX(Matches!$H$2:$H$201,MATCH($A1395&amp;"-2",Matches!$J$2:$J$201,0))),0,IF(F1395-G1395=INDEX(Matches!$G$2:$G$201,MATCH($A1395&amp;"-2",Matches!$J$2:$J$201,0))-INDEX(Matches!$H$2:$H$201,MATCH($A1395&amp;"-2",Matches!$J$2:$J$201,0)),3,2))))),""))</f>
        <v/>
      </c>
      <c r="Z1395" s="12" t="str">
        <f aca="false">IF(OR($B1395="",H1395="",I1395=""),"",IFERROR(IF(OR(INDEX(Matches!$I$2:$I$201,MATCH($A1395&amp;"-3",Matches!$J$2:$J$201,0))="Void",INDEX(Matches!$G$2:$G$201,MATCH($A1395&amp;"-3",Matches!$J$2:$J$201,0))="",INDEX(Matches!$H$2:$H$201,MATCH($A1395&amp;"-3",Matches!$J$2:$J$201,0))=""),"",IF(AND($C1395&lt;&gt;"",INDEX(Matches!$F$2:$F$201,MATCH($A1395&amp;"-3",Matches!$J$2:$J$201,0))&lt;&gt;"",$C1395&gt;=INDEX(Matches!$F$2:$F$201,MATCH($A1395&amp;"-3",Matches!$J$2:$J$201,0))),"",IF(AND(H1395=INDEX(Matches!$G$2:$G$201,MATCH($A1395&amp;"-3",Matches!$J$2:$J$201,0)),I1395=INDEX(Matches!$H$2:$H$201,MATCH($A1395&amp;"-3",Matches!$J$2:$J$201,0))),5,IF(SIGN(H1395-I1395)&lt;&gt;SIGN(INDEX(Matches!$G$2:$G$201,MATCH($A1395&amp;"-3",Matches!$J$2:$J$201,0))-INDEX(Matches!$H$2:$H$201,MATCH($A1395&amp;"-3",Matches!$J$2:$J$201,0))),0,IF(H1395-I1395=INDEX(Matches!$G$2:$G$201,MATCH($A1395&amp;"-3",Matches!$J$2:$J$201,0))-INDEX(Matches!$H$2:$H$201,MATCH($A1395&amp;"-3",Matches!$J$2:$J$201,0)),3,2))))),""))</f>
        <v/>
      </c>
      <c r="AA1395" s="12" t="str">
        <f aca="false">IF(OR($B1395="",J1395="",K1395=""),"",IFERROR(IF(OR(INDEX(Matches!$I$2:$I$201,MATCH($A1395&amp;"-4",Matches!$J$2:$J$201,0))="Void",INDEX(Matches!$G$2:$G$201,MATCH($A1395&amp;"-4",Matches!$J$2:$J$201,0))="",INDEX(Matches!$H$2:$H$201,MATCH($A1395&amp;"-4",Matches!$J$2:$J$201,0))=""),"",IF(AND($C1395&lt;&gt;"",INDEX(Matches!$F$2:$F$201,MATCH($A1395&amp;"-4",Matches!$J$2:$J$201,0))&lt;&gt;"",$C1395&gt;=INDEX(Matches!$F$2:$F$201,MATCH($A1395&amp;"-4",Matches!$J$2:$J$201,0))),"",IF(AND(J1395=INDEX(Matches!$G$2:$G$201,MATCH($A1395&amp;"-4",Matches!$J$2:$J$201,0)),K1395=INDEX(Matches!$H$2:$H$201,MATCH($A1395&amp;"-4",Matches!$J$2:$J$201,0))),5,IF(SIGN(J1395-K1395)&lt;&gt;SIGN(INDEX(Matches!$G$2:$G$201,MATCH($A1395&amp;"-4",Matches!$J$2:$J$201,0))-INDEX(Matches!$H$2:$H$201,MATCH($A1395&amp;"-4",Matches!$J$2:$J$201,0))),0,IF(J1395-K1395=INDEX(Matches!$G$2:$G$201,MATCH($A1395&amp;"-4",Matches!$J$2:$J$201,0))-INDEX(Matches!$H$2:$H$201,MATCH($A1395&amp;"-4",Matches!$J$2:$J$201,0)),3,2))))),""))</f>
        <v/>
      </c>
      <c r="AB1395" s="12" t="str">
        <f aca="false">IF(OR($B1395="",L1395="",M1395=""),"",IFERROR(IF(OR(INDEX(Matches!$I$2:$I$201,MATCH($A1395&amp;"-5",Matches!$J$2:$J$201,0))="Void",INDEX(Matches!$G$2:$G$201,MATCH($A1395&amp;"-5",Matches!$J$2:$J$201,0))="",INDEX(Matches!$H$2:$H$201,MATCH($A1395&amp;"-5",Matches!$J$2:$J$201,0))=""),"",IF(AND($C1395&lt;&gt;"",INDEX(Matches!$F$2:$F$201,MATCH($A1395&amp;"-5",Matches!$J$2:$J$201,0))&lt;&gt;"",$C1395&gt;=INDEX(Matches!$F$2:$F$201,MATCH($A1395&amp;"-5",Matches!$J$2:$J$201,0))),"",IF(AND(L1395=INDEX(Matches!$G$2:$G$201,MATCH($A1395&amp;"-5",Matches!$J$2:$J$201,0)),M1395=INDEX(Matches!$H$2:$H$201,MATCH($A1395&amp;"-5",Matches!$J$2:$J$201,0))),5,IF(SIGN(L1395-M1395)&lt;&gt;SIGN(INDEX(Matches!$G$2:$G$201,MATCH($A1395&amp;"-5",Matches!$J$2:$J$201,0))-INDEX(Matches!$H$2:$H$201,MATCH($A1395&amp;"-5",Matches!$J$2:$J$201,0))),0,IF(L1395-M1395=INDEX(Matches!$G$2:$G$201,MATCH($A1395&amp;"-5",Matches!$J$2:$J$201,0))-INDEX(Matches!$H$2:$H$201,MATCH($A1395&amp;"-5",Matches!$J$2:$J$201,0)),3,2))))),""))</f>
        <v/>
      </c>
      <c r="AC1395" s="12" t="str">
        <f aca="false">IF(OR($B1395="",N1395="",O1395=""),"",IFERROR(IF(OR(INDEX(Matches!$I$2:$I$201,MATCH($A1395&amp;"-6",Matches!$J$2:$J$201,0))="Void",INDEX(Matches!$G$2:$G$201,MATCH($A1395&amp;"-6",Matches!$J$2:$J$201,0))="",INDEX(Matches!$H$2:$H$201,MATCH($A1395&amp;"-6",Matches!$J$2:$J$201,0))=""),"",IF(AND($C1395&lt;&gt;"",INDEX(Matches!$F$2:$F$201,MATCH($A1395&amp;"-6",Matches!$J$2:$J$201,0))&lt;&gt;"",$C1395&gt;=INDEX(Matches!$F$2:$F$201,MATCH($A1395&amp;"-6",Matches!$J$2:$J$201,0))),"",IF(AND(N1395=INDEX(Matches!$G$2:$G$201,MATCH($A1395&amp;"-6",Matches!$J$2:$J$201,0)),O1395=INDEX(Matches!$H$2:$H$201,MATCH($A1395&amp;"-6",Matches!$J$2:$J$201,0))),5,IF(SIGN(N1395-O1395)&lt;&gt;SIGN(INDEX(Matches!$G$2:$G$201,MATCH($A1395&amp;"-6",Matches!$J$2:$J$201,0))-INDEX(Matches!$H$2:$H$201,MATCH($A1395&amp;"-6",Matches!$J$2:$J$201,0))),0,IF(N1395-O1395=INDEX(Matches!$G$2:$G$201,MATCH($A1395&amp;"-6",Matches!$J$2:$J$201,0))-INDEX(Matches!$H$2:$H$201,MATCH($A1395&amp;"-6",Matches!$J$2:$J$201,0)),3,2))))),""))</f>
        <v/>
      </c>
      <c r="AD1395" s="12" t="str">
        <f aca="false">IF(OR($B1395="",P1395="",Q1395=""),"",IFERROR(IF(OR(INDEX(Matches!$I$2:$I$201,MATCH($A1395&amp;"-7",Matches!$J$2:$J$201,0))="Void",INDEX(Matches!$G$2:$G$201,MATCH($A1395&amp;"-7",Matches!$J$2:$J$201,0))="",INDEX(Matches!$H$2:$H$201,MATCH($A1395&amp;"-7",Matches!$J$2:$J$201,0))=""),"",IF(AND($C1395&lt;&gt;"",INDEX(Matches!$F$2:$F$201,MATCH($A1395&amp;"-7",Matches!$J$2:$J$201,0))&lt;&gt;"",$C1395&gt;=INDEX(Matches!$F$2:$F$201,MATCH($A1395&amp;"-7",Matches!$J$2:$J$201,0))),"",IF(AND(P1395=INDEX(Matches!$G$2:$G$201,MATCH($A1395&amp;"-7",Matches!$J$2:$J$201,0)),Q1395=INDEX(Matches!$H$2:$H$201,MATCH($A1395&amp;"-7",Matches!$J$2:$J$201,0))),5,IF(SIGN(P1395-Q1395)&lt;&gt;SIGN(INDEX(Matches!$G$2:$G$201,MATCH($A1395&amp;"-7",Matches!$J$2:$J$201,0))-INDEX(Matches!$H$2:$H$201,MATCH($A1395&amp;"-7",Matches!$J$2:$J$201,0))),0,IF(P1395-Q1395=INDEX(Matches!$G$2:$G$201,MATCH($A1395&amp;"-7",Matches!$J$2:$J$201,0))-INDEX(Matches!$H$2:$H$201,MATCH($A1395&amp;"-7",Matches!$J$2:$J$201,0)),3,2))))),""))</f>
        <v/>
      </c>
      <c r="AE1395" s="12" t="str">
        <f aca="false">IF(OR($B1395="",R1395="",S1395=""),"",IFERROR(IF(OR(INDEX(Matches!$I$2:$I$201,MATCH($A1395&amp;"-8",Matches!$J$2:$J$201,0))="Void",INDEX(Matches!$G$2:$G$201,MATCH($A1395&amp;"-8",Matches!$J$2:$J$201,0))="",INDEX(Matches!$H$2:$H$201,MATCH($A1395&amp;"-8",Matches!$J$2:$J$201,0))=""),"",IF(AND($C1395&lt;&gt;"",INDEX(Matches!$F$2:$F$201,MATCH($A1395&amp;"-8",Matches!$J$2:$J$201,0))&lt;&gt;"",$C1395&gt;=INDEX(Matches!$F$2:$F$201,MATCH($A1395&amp;"-8",Matches!$J$2:$J$201,0))),"",IF(AND(R1395=INDEX(Matches!$G$2:$G$201,MATCH($A1395&amp;"-8",Matches!$J$2:$J$201,0)),S1395=INDEX(Matches!$H$2:$H$201,MATCH($A1395&amp;"-8",Matches!$J$2:$J$201,0))),5,IF(SIGN(R1395-S1395)&lt;&gt;SIGN(INDEX(Matches!$G$2:$G$201,MATCH($A1395&amp;"-8",Matches!$J$2:$J$201,0))-INDEX(Matches!$H$2:$H$201,MATCH($A1395&amp;"-8",Matches!$J$2:$J$201,0))),0,IF(R1395-S1395=INDEX(Matches!$G$2:$G$201,MATCH($A1395&amp;"-8",Matches!$J$2:$J$201,0))-INDEX(Matches!$H$2:$H$201,MATCH($A1395&amp;"-8",Matches!$J$2:$J$201,0)),3,2))))),""))</f>
        <v/>
      </c>
      <c r="AF1395" s="12" t="str">
        <f aca="false">IF(OR($B1395="",T1395="",U1395=""),"",IFERROR(IF(OR(INDEX(Matches!$I$2:$I$201,MATCH($A1395&amp;"-9",Matches!$J$2:$J$201,0))="Void",INDEX(Matches!$G$2:$G$201,MATCH($A1395&amp;"-9",Matches!$J$2:$J$201,0))="",INDEX(Matches!$H$2:$H$201,MATCH($A1395&amp;"-9",Matches!$J$2:$J$201,0))=""),"",IF(AND($C1395&lt;&gt;"",INDEX(Matches!$F$2:$F$201,MATCH($A1395&amp;"-9",Matches!$J$2:$J$201,0))&lt;&gt;"",$C1395&gt;=INDEX(Matches!$F$2:$F$201,MATCH($A1395&amp;"-9",Matches!$J$2:$J$201,0))),"",IF(AND(T1395=INDEX(Matches!$G$2:$G$201,MATCH($A1395&amp;"-9",Matches!$J$2:$J$201,0)),U1395=INDEX(Matches!$H$2:$H$201,MATCH($A1395&amp;"-9",Matches!$J$2:$J$201,0))),5,IF(SIGN(T1395-U1395)&lt;&gt;SIGN(INDEX(Matches!$G$2:$G$201,MATCH($A1395&amp;"-9",Matches!$J$2:$J$201,0))-INDEX(Matches!$H$2:$H$201,MATCH($A1395&amp;"-9",Matches!$J$2:$J$201,0))),0,IF(T1395-U1395=INDEX(Matches!$G$2:$G$201,MATCH($A1395&amp;"-9",Matches!$J$2:$J$201,0))-INDEX(Matches!$H$2:$H$201,MATCH($A1395&amp;"-9",Matches!$J$2:$J$201,0)),3,2))))),""))</f>
        <v/>
      </c>
      <c r="AG1395" s="12" t="str">
        <f aca="false">IF(OR($B1395="",V1395="",W1395=""),"",IFERROR(IF(OR(INDEX(Matches!$I$2:$I$201,MATCH($A1395&amp;"-10",Matches!$J$2:$J$201,0))="Void",INDEX(Matches!$G$2:$G$201,MATCH($A1395&amp;"-10",Matches!$J$2:$J$201,0))="",INDEX(Matches!$H$2:$H$201,MATCH($A1395&amp;"-10",Matches!$J$2:$J$201,0))=""),"",IF(AND($C1395&lt;&gt;"",INDEX(Matches!$F$2:$F$201,MATCH($A1395&amp;"-10",Matches!$J$2:$J$201,0))&lt;&gt;"",$C1395&gt;=INDEX(Matches!$F$2:$F$201,MATCH($A1395&amp;"-10",Matches!$J$2:$J$201,0))),"",IF(AND(V1395=INDEX(Matches!$G$2:$G$201,MATCH($A1395&amp;"-10",Matches!$J$2:$J$201,0)),W1395=INDEX(Matches!$H$2:$H$201,MATCH($A1395&amp;"-10",Matches!$J$2:$J$201,0))),5,IF(SIGN(V1395-W1395)&lt;&gt;SIGN(INDEX(Matches!$G$2:$G$201,MATCH($A1395&amp;"-10",Matches!$J$2:$J$201,0))-INDEX(Matches!$H$2:$H$201,MATCH($A1395&amp;"-10",Matches!$J$2:$J$201,0))),0,IF(V1395-W1395=INDEX(Matches!$G$2:$G$201,MATCH($A1395&amp;"-10",Matches!$J$2:$J$201,0))-INDEX(Matches!$H$2:$H$201,MATCH($A1395&amp;"-10",Matches!$J$2:$J$201,0)),3,2))))),""))</f>
        <v/>
      </c>
      <c r="AH1395" s="13" t="str">
        <f aca="false">IF($B1395="","",SUM(X1395:AG1395))</f>
        <v/>
      </c>
      <c r="AI1395" s="12" t="str">
        <f aca="false">IF($B1395="","",COUNTIF(X1395:AG1395,5))</f>
        <v/>
      </c>
      <c r="AJ1395" s="12" t="str">
        <f aca="false">IF($B1395="","",COUNTIF(X1395:AG1395,"&gt;=2"))</f>
        <v/>
      </c>
      <c r="AK1395" s="12" t="str">
        <f aca="false">IF($B1395="","",COUNT(X1395:AG1395))</f>
        <v/>
      </c>
    </row>
    <row r="1396" customFormat="false" ht="15" hidden="false" customHeight="false" outlineLevel="0" collapsed="false">
      <c r="A1396" s="7"/>
      <c r="B1396" s="7"/>
      <c r="C1396" s="11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12" t="str">
        <f aca="false">IF(OR($B1396="",D1396="",E1396=""),"",IFERROR(IF(OR(INDEX(Matches!$I$2:$I$201,MATCH($A1396&amp;"-1",Matches!$J$2:$J$201,0))="Void",INDEX(Matches!$G$2:$G$201,MATCH($A1396&amp;"-1",Matches!$J$2:$J$201,0))="",INDEX(Matches!$H$2:$H$201,MATCH($A1396&amp;"-1",Matches!$J$2:$J$201,0))=""),"",IF(AND($C1396&lt;&gt;"",INDEX(Matches!$F$2:$F$201,MATCH($A1396&amp;"-1",Matches!$J$2:$J$201,0))&lt;&gt;"",$C1396&gt;=INDEX(Matches!$F$2:$F$201,MATCH($A1396&amp;"-1",Matches!$J$2:$J$201,0))),"",IF(AND(D1396=INDEX(Matches!$G$2:$G$201,MATCH($A1396&amp;"-1",Matches!$J$2:$J$201,0)),E1396=INDEX(Matches!$H$2:$H$201,MATCH($A1396&amp;"-1",Matches!$J$2:$J$201,0))),5,IF(SIGN(D1396-E1396)&lt;&gt;SIGN(INDEX(Matches!$G$2:$G$201,MATCH($A1396&amp;"-1",Matches!$J$2:$J$201,0))-INDEX(Matches!$H$2:$H$201,MATCH($A1396&amp;"-1",Matches!$J$2:$J$201,0))),0,IF(D1396-E1396=INDEX(Matches!$G$2:$G$201,MATCH($A1396&amp;"-1",Matches!$J$2:$J$201,0))-INDEX(Matches!$H$2:$H$201,MATCH($A1396&amp;"-1",Matches!$J$2:$J$201,0)),3,2))))),""))</f>
        <v/>
      </c>
      <c r="Y1396" s="12" t="str">
        <f aca="false">IF(OR($B1396="",F1396="",G1396=""),"",IFERROR(IF(OR(INDEX(Matches!$I$2:$I$201,MATCH($A1396&amp;"-2",Matches!$J$2:$J$201,0))="Void",INDEX(Matches!$G$2:$G$201,MATCH($A1396&amp;"-2",Matches!$J$2:$J$201,0))="",INDEX(Matches!$H$2:$H$201,MATCH($A1396&amp;"-2",Matches!$J$2:$J$201,0))=""),"",IF(AND($C1396&lt;&gt;"",INDEX(Matches!$F$2:$F$201,MATCH($A1396&amp;"-2",Matches!$J$2:$J$201,0))&lt;&gt;"",$C1396&gt;=INDEX(Matches!$F$2:$F$201,MATCH($A1396&amp;"-2",Matches!$J$2:$J$201,0))),"",IF(AND(F1396=INDEX(Matches!$G$2:$G$201,MATCH($A1396&amp;"-2",Matches!$J$2:$J$201,0)),G1396=INDEX(Matches!$H$2:$H$201,MATCH($A1396&amp;"-2",Matches!$J$2:$J$201,0))),5,IF(SIGN(F1396-G1396)&lt;&gt;SIGN(INDEX(Matches!$G$2:$G$201,MATCH($A1396&amp;"-2",Matches!$J$2:$J$201,0))-INDEX(Matches!$H$2:$H$201,MATCH($A1396&amp;"-2",Matches!$J$2:$J$201,0))),0,IF(F1396-G1396=INDEX(Matches!$G$2:$G$201,MATCH($A1396&amp;"-2",Matches!$J$2:$J$201,0))-INDEX(Matches!$H$2:$H$201,MATCH($A1396&amp;"-2",Matches!$J$2:$J$201,0)),3,2))))),""))</f>
        <v/>
      </c>
      <c r="Z1396" s="12" t="str">
        <f aca="false">IF(OR($B1396="",H1396="",I1396=""),"",IFERROR(IF(OR(INDEX(Matches!$I$2:$I$201,MATCH($A1396&amp;"-3",Matches!$J$2:$J$201,0))="Void",INDEX(Matches!$G$2:$G$201,MATCH($A1396&amp;"-3",Matches!$J$2:$J$201,0))="",INDEX(Matches!$H$2:$H$201,MATCH($A1396&amp;"-3",Matches!$J$2:$J$201,0))=""),"",IF(AND($C1396&lt;&gt;"",INDEX(Matches!$F$2:$F$201,MATCH($A1396&amp;"-3",Matches!$J$2:$J$201,0))&lt;&gt;"",$C1396&gt;=INDEX(Matches!$F$2:$F$201,MATCH($A1396&amp;"-3",Matches!$J$2:$J$201,0))),"",IF(AND(H1396=INDEX(Matches!$G$2:$G$201,MATCH($A1396&amp;"-3",Matches!$J$2:$J$201,0)),I1396=INDEX(Matches!$H$2:$H$201,MATCH($A1396&amp;"-3",Matches!$J$2:$J$201,0))),5,IF(SIGN(H1396-I1396)&lt;&gt;SIGN(INDEX(Matches!$G$2:$G$201,MATCH($A1396&amp;"-3",Matches!$J$2:$J$201,0))-INDEX(Matches!$H$2:$H$201,MATCH($A1396&amp;"-3",Matches!$J$2:$J$201,0))),0,IF(H1396-I1396=INDEX(Matches!$G$2:$G$201,MATCH($A1396&amp;"-3",Matches!$J$2:$J$201,0))-INDEX(Matches!$H$2:$H$201,MATCH($A1396&amp;"-3",Matches!$J$2:$J$201,0)),3,2))))),""))</f>
        <v/>
      </c>
      <c r="AA1396" s="12" t="str">
        <f aca="false">IF(OR($B1396="",J1396="",K1396=""),"",IFERROR(IF(OR(INDEX(Matches!$I$2:$I$201,MATCH($A1396&amp;"-4",Matches!$J$2:$J$201,0))="Void",INDEX(Matches!$G$2:$G$201,MATCH($A1396&amp;"-4",Matches!$J$2:$J$201,0))="",INDEX(Matches!$H$2:$H$201,MATCH($A1396&amp;"-4",Matches!$J$2:$J$201,0))=""),"",IF(AND($C1396&lt;&gt;"",INDEX(Matches!$F$2:$F$201,MATCH($A1396&amp;"-4",Matches!$J$2:$J$201,0))&lt;&gt;"",$C1396&gt;=INDEX(Matches!$F$2:$F$201,MATCH($A1396&amp;"-4",Matches!$J$2:$J$201,0))),"",IF(AND(J1396=INDEX(Matches!$G$2:$G$201,MATCH($A1396&amp;"-4",Matches!$J$2:$J$201,0)),K1396=INDEX(Matches!$H$2:$H$201,MATCH($A1396&amp;"-4",Matches!$J$2:$J$201,0))),5,IF(SIGN(J1396-K1396)&lt;&gt;SIGN(INDEX(Matches!$G$2:$G$201,MATCH($A1396&amp;"-4",Matches!$J$2:$J$201,0))-INDEX(Matches!$H$2:$H$201,MATCH($A1396&amp;"-4",Matches!$J$2:$J$201,0))),0,IF(J1396-K1396=INDEX(Matches!$G$2:$G$201,MATCH($A1396&amp;"-4",Matches!$J$2:$J$201,0))-INDEX(Matches!$H$2:$H$201,MATCH($A1396&amp;"-4",Matches!$J$2:$J$201,0)),3,2))))),""))</f>
        <v/>
      </c>
      <c r="AB1396" s="12" t="str">
        <f aca="false">IF(OR($B1396="",L1396="",M1396=""),"",IFERROR(IF(OR(INDEX(Matches!$I$2:$I$201,MATCH($A1396&amp;"-5",Matches!$J$2:$J$201,0))="Void",INDEX(Matches!$G$2:$G$201,MATCH($A1396&amp;"-5",Matches!$J$2:$J$201,0))="",INDEX(Matches!$H$2:$H$201,MATCH($A1396&amp;"-5",Matches!$J$2:$J$201,0))=""),"",IF(AND($C1396&lt;&gt;"",INDEX(Matches!$F$2:$F$201,MATCH($A1396&amp;"-5",Matches!$J$2:$J$201,0))&lt;&gt;"",$C1396&gt;=INDEX(Matches!$F$2:$F$201,MATCH($A1396&amp;"-5",Matches!$J$2:$J$201,0))),"",IF(AND(L1396=INDEX(Matches!$G$2:$G$201,MATCH($A1396&amp;"-5",Matches!$J$2:$J$201,0)),M1396=INDEX(Matches!$H$2:$H$201,MATCH($A1396&amp;"-5",Matches!$J$2:$J$201,0))),5,IF(SIGN(L1396-M1396)&lt;&gt;SIGN(INDEX(Matches!$G$2:$G$201,MATCH($A1396&amp;"-5",Matches!$J$2:$J$201,0))-INDEX(Matches!$H$2:$H$201,MATCH($A1396&amp;"-5",Matches!$J$2:$J$201,0))),0,IF(L1396-M1396=INDEX(Matches!$G$2:$G$201,MATCH($A1396&amp;"-5",Matches!$J$2:$J$201,0))-INDEX(Matches!$H$2:$H$201,MATCH($A1396&amp;"-5",Matches!$J$2:$J$201,0)),3,2))))),""))</f>
        <v/>
      </c>
      <c r="AC1396" s="12" t="str">
        <f aca="false">IF(OR($B1396="",N1396="",O1396=""),"",IFERROR(IF(OR(INDEX(Matches!$I$2:$I$201,MATCH($A1396&amp;"-6",Matches!$J$2:$J$201,0))="Void",INDEX(Matches!$G$2:$G$201,MATCH($A1396&amp;"-6",Matches!$J$2:$J$201,0))="",INDEX(Matches!$H$2:$H$201,MATCH($A1396&amp;"-6",Matches!$J$2:$J$201,0))=""),"",IF(AND($C1396&lt;&gt;"",INDEX(Matches!$F$2:$F$201,MATCH($A1396&amp;"-6",Matches!$J$2:$J$201,0))&lt;&gt;"",$C1396&gt;=INDEX(Matches!$F$2:$F$201,MATCH($A1396&amp;"-6",Matches!$J$2:$J$201,0))),"",IF(AND(N1396=INDEX(Matches!$G$2:$G$201,MATCH($A1396&amp;"-6",Matches!$J$2:$J$201,0)),O1396=INDEX(Matches!$H$2:$H$201,MATCH($A1396&amp;"-6",Matches!$J$2:$J$201,0))),5,IF(SIGN(N1396-O1396)&lt;&gt;SIGN(INDEX(Matches!$G$2:$G$201,MATCH($A1396&amp;"-6",Matches!$J$2:$J$201,0))-INDEX(Matches!$H$2:$H$201,MATCH($A1396&amp;"-6",Matches!$J$2:$J$201,0))),0,IF(N1396-O1396=INDEX(Matches!$G$2:$G$201,MATCH($A1396&amp;"-6",Matches!$J$2:$J$201,0))-INDEX(Matches!$H$2:$H$201,MATCH($A1396&amp;"-6",Matches!$J$2:$J$201,0)),3,2))))),""))</f>
        <v/>
      </c>
      <c r="AD1396" s="12" t="str">
        <f aca="false">IF(OR($B1396="",P1396="",Q1396=""),"",IFERROR(IF(OR(INDEX(Matches!$I$2:$I$201,MATCH($A1396&amp;"-7",Matches!$J$2:$J$201,0))="Void",INDEX(Matches!$G$2:$G$201,MATCH($A1396&amp;"-7",Matches!$J$2:$J$201,0))="",INDEX(Matches!$H$2:$H$201,MATCH($A1396&amp;"-7",Matches!$J$2:$J$201,0))=""),"",IF(AND($C1396&lt;&gt;"",INDEX(Matches!$F$2:$F$201,MATCH($A1396&amp;"-7",Matches!$J$2:$J$201,0))&lt;&gt;"",$C1396&gt;=INDEX(Matches!$F$2:$F$201,MATCH($A1396&amp;"-7",Matches!$J$2:$J$201,0))),"",IF(AND(P1396=INDEX(Matches!$G$2:$G$201,MATCH($A1396&amp;"-7",Matches!$J$2:$J$201,0)),Q1396=INDEX(Matches!$H$2:$H$201,MATCH($A1396&amp;"-7",Matches!$J$2:$J$201,0))),5,IF(SIGN(P1396-Q1396)&lt;&gt;SIGN(INDEX(Matches!$G$2:$G$201,MATCH($A1396&amp;"-7",Matches!$J$2:$J$201,0))-INDEX(Matches!$H$2:$H$201,MATCH($A1396&amp;"-7",Matches!$J$2:$J$201,0))),0,IF(P1396-Q1396=INDEX(Matches!$G$2:$G$201,MATCH($A1396&amp;"-7",Matches!$J$2:$J$201,0))-INDEX(Matches!$H$2:$H$201,MATCH($A1396&amp;"-7",Matches!$J$2:$J$201,0)),3,2))))),""))</f>
        <v/>
      </c>
      <c r="AE1396" s="12" t="str">
        <f aca="false">IF(OR($B1396="",R1396="",S1396=""),"",IFERROR(IF(OR(INDEX(Matches!$I$2:$I$201,MATCH($A1396&amp;"-8",Matches!$J$2:$J$201,0))="Void",INDEX(Matches!$G$2:$G$201,MATCH($A1396&amp;"-8",Matches!$J$2:$J$201,0))="",INDEX(Matches!$H$2:$H$201,MATCH($A1396&amp;"-8",Matches!$J$2:$J$201,0))=""),"",IF(AND($C1396&lt;&gt;"",INDEX(Matches!$F$2:$F$201,MATCH($A1396&amp;"-8",Matches!$J$2:$J$201,0))&lt;&gt;"",$C1396&gt;=INDEX(Matches!$F$2:$F$201,MATCH($A1396&amp;"-8",Matches!$J$2:$J$201,0))),"",IF(AND(R1396=INDEX(Matches!$G$2:$G$201,MATCH($A1396&amp;"-8",Matches!$J$2:$J$201,0)),S1396=INDEX(Matches!$H$2:$H$201,MATCH($A1396&amp;"-8",Matches!$J$2:$J$201,0))),5,IF(SIGN(R1396-S1396)&lt;&gt;SIGN(INDEX(Matches!$G$2:$G$201,MATCH($A1396&amp;"-8",Matches!$J$2:$J$201,0))-INDEX(Matches!$H$2:$H$201,MATCH($A1396&amp;"-8",Matches!$J$2:$J$201,0))),0,IF(R1396-S1396=INDEX(Matches!$G$2:$G$201,MATCH($A1396&amp;"-8",Matches!$J$2:$J$201,0))-INDEX(Matches!$H$2:$H$201,MATCH($A1396&amp;"-8",Matches!$J$2:$J$201,0)),3,2))))),""))</f>
        <v/>
      </c>
      <c r="AF1396" s="12" t="str">
        <f aca="false">IF(OR($B1396="",T1396="",U1396=""),"",IFERROR(IF(OR(INDEX(Matches!$I$2:$I$201,MATCH($A1396&amp;"-9",Matches!$J$2:$J$201,0))="Void",INDEX(Matches!$G$2:$G$201,MATCH($A1396&amp;"-9",Matches!$J$2:$J$201,0))="",INDEX(Matches!$H$2:$H$201,MATCH($A1396&amp;"-9",Matches!$J$2:$J$201,0))=""),"",IF(AND($C1396&lt;&gt;"",INDEX(Matches!$F$2:$F$201,MATCH($A1396&amp;"-9",Matches!$J$2:$J$201,0))&lt;&gt;"",$C1396&gt;=INDEX(Matches!$F$2:$F$201,MATCH($A1396&amp;"-9",Matches!$J$2:$J$201,0))),"",IF(AND(T1396=INDEX(Matches!$G$2:$G$201,MATCH($A1396&amp;"-9",Matches!$J$2:$J$201,0)),U1396=INDEX(Matches!$H$2:$H$201,MATCH($A1396&amp;"-9",Matches!$J$2:$J$201,0))),5,IF(SIGN(T1396-U1396)&lt;&gt;SIGN(INDEX(Matches!$G$2:$G$201,MATCH($A1396&amp;"-9",Matches!$J$2:$J$201,0))-INDEX(Matches!$H$2:$H$201,MATCH($A1396&amp;"-9",Matches!$J$2:$J$201,0))),0,IF(T1396-U1396=INDEX(Matches!$G$2:$G$201,MATCH($A1396&amp;"-9",Matches!$J$2:$J$201,0))-INDEX(Matches!$H$2:$H$201,MATCH($A1396&amp;"-9",Matches!$J$2:$J$201,0)),3,2))))),""))</f>
        <v/>
      </c>
      <c r="AG1396" s="12" t="str">
        <f aca="false">IF(OR($B1396="",V1396="",W1396=""),"",IFERROR(IF(OR(INDEX(Matches!$I$2:$I$201,MATCH($A1396&amp;"-10",Matches!$J$2:$J$201,0))="Void",INDEX(Matches!$G$2:$G$201,MATCH($A1396&amp;"-10",Matches!$J$2:$J$201,0))="",INDEX(Matches!$H$2:$H$201,MATCH($A1396&amp;"-10",Matches!$J$2:$J$201,0))=""),"",IF(AND($C1396&lt;&gt;"",INDEX(Matches!$F$2:$F$201,MATCH($A1396&amp;"-10",Matches!$J$2:$J$201,0))&lt;&gt;"",$C1396&gt;=INDEX(Matches!$F$2:$F$201,MATCH($A1396&amp;"-10",Matches!$J$2:$J$201,0))),"",IF(AND(V1396=INDEX(Matches!$G$2:$G$201,MATCH($A1396&amp;"-10",Matches!$J$2:$J$201,0)),W1396=INDEX(Matches!$H$2:$H$201,MATCH($A1396&amp;"-10",Matches!$J$2:$J$201,0))),5,IF(SIGN(V1396-W1396)&lt;&gt;SIGN(INDEX(Matches!$G$2:$G$201,MATCH($A1396&amp;"-10",Matches!$J$2:$J$201,0))-INDEX(Matches!$H$2:$H$201,MATCH($A1396&amp;"-10",Matches!$J$2:$J$201,0))),0,IF(V1396-W1396=INDEX(Matches!$G$2:$G$201,MATCH($A1396&amp;"-10",Matches!$J$2:$J$201,0))-INDEX(Matches!$H$2:$H$201,MATCH($A1396&amp;"-10",Matches!$J$2:$J$201,0)),3,2))))),""))</f>
        <v/>
      </c>
      <c r="AH1396" s="13" t="str">
        <f aca="false">IF($B1396="","",SUM(X1396:AG1396))</f>
        <v/>
      </c>
      <c r="AI1396" s="12" t="str">
        <f aca="false">IF($B1396="","",COUNTIF(X1396:AG1396,5))</f>
        <v/>
      </c>
      <c r="AJ1396" s="12" t="str">
        <f aca="false">IF($B1396="","",COUNTIF(X1396:AG1396,"&gt;=2"))</f>
        <v/>
      </c>
      <c r="AK1396" s="12" t="str">
        <f aca="false">IF($B1396="","",COUNT(X1396:AG1396))</f>
        <v/>
      </c>
    </row>
    <row r="1397" customFormat="false" ht="15" hidden="false" customHeight="false" outlineLevel="0" collapsed="false">
      <c r="A1397" s="7"/>
      <c r="B1397" s="7"/>
      <c r="C1397" s="11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12" t="str">
        <f aca="false">IF(OR($B1397="",D1397="",E1397=""),"",IFERROR(IF(OR(INDEX(Matches!$I$2:$I$201,MATCH($A1397&amp;"-1",Matches!$J$2:$J$201,0))="Void",INDEX(Matches!$G$2:$G$201,MATCH($A1397&amp;"-1",Matches!$J$2:$J$201,0))="",INDEX(Matches!$H$2:$H$201,MATCH($A1397&amp;"-1",Matches!$J$2:$J$201,0))=""),"",IF(AND($C1397&lt;&gt;"",INDEX(Matches!$F$2:$F$201,MATCH($A1397&amp;"-1",Matches!$J$2:$J$201,0))&lt;&gt;"",$C1397&gt;=INDEX(Matches!$F$2:$F$201,MATCH($A1397&amp;"-1",Matches!$J$2:$J$201,0))),"",IF(AND(D1397=INDEX(Matches!$G$2:$G$201,MATCH($A1397&amp;"-1",Matches!$J$2:$J$201,0)),E1397=INDEX(Matches!$H$2:$H$201,MATCH($A1397&amp;"-1",Matches!$J$2:$J$201,0))),5,IF(SIGN(D1397-E1397)&lt;&gt;SIGN(INDEX(Matches!$G$2:$G$201,MATCH($A1397&amp;"-1",Matches!$J$2:$J$201,0))-INDEX(Matches!$H$2:$H$201,MATCH($A1397&amp;"-1",Matches!$J$2:$J$201,0))),0,IF(D1397-E1397=INDEX(Matches!$G$2:$G$201,MATCH($A1397&amp;"-1",Matches!$J$2:$J$201,0))-INDEX(Matches!$H$2:$H$201,MATCH($A1397&amp;"-1",Matches!$J$2:$J$201,0)),3,2))))),""))</f>
        <v/>
      </c>
      <c r="Y1397" s="12" t="str">
        <f aca="false">IF(OR($B1397="",F1397="",G1397=""),"",IFERROR(IF(OR(INDEX(Matches!$I$2:$I$201,MATCH($A1397&amp;"-2",Matches!$J$2:$J$201,0))="Void",INDEX(Matches!$G$2:$G$201,MATCH($A1397&amp;"-2",Matches!$J$2:$J$201,0))="",INDEX(Matches!$H$2:$H$201,MATCH($A1397&amp;"-2",Matches!$J$2:$J$201,0))=""),"",IF(AND($C1397&lt;&gt;"",INDEX(Matches!$F$2:$F$201,MATCH($A1397&amp;"-2",Matches!$J$2:$J$201,0))&lt;&gt;"",$C1397&gt;=INDEX(Matches!$F$2:$F$201,MATCH($A1397&amp;"-2",Matches!$J$2:$J$201,0))),"",IF(AND(F1397=INDEX(Matches!$G$2:$G$201,MATCH($A1397&amp;"-2",Matches!$J$2:$J$201,0)),G1397=INDEX(Matches!$H$2:$H$201,MATCH($A1397&amp;"-2",Matches!$J$2:$J$201,0))),5,IF(SIGN(F1397-G1397)&lt;&gt;SIGN(INDEX(Matches!$G$2:$G$201,MATCH($A1397&amp;"-2",Matches!$J$2:$J$201,0))-INDEX(Matches!$H$2:$H$201,MATCH($A1397&amp;"-2",Matches!$J$2:$J$201,0))),0,IF(F1397-G1397=INDEX(Matches!$G$2:$G$201,MATCH($A1397&amp;"-2",Matches!$J$2:$J$201,0))-INDEX(Matches!$H$2:$H$201,MATCH($A1397&amp;"-2",Matches!$J$2:$J$201,0)),3,2))))),""))</f>
        <v/>
      </c>
      <c r="Z1397" s="12" t="str">
        <f aca="false">IF(OR($B1397="",H1397="",I1397=""),"",IFERROR(IF(OR(INDEX(Matches!$I$2:$I$201,MATCH($A1397&amp;"-3",Matches!$J$2:$J$201,0))="Void",INDEX(Matches!$G$2:$G$201,MATCH($A1397&amp;"-3",Matches!$J$2:$J$201,0))="",INDEX(Matches!$H$2:$H$201,MATCH($A1397&amp;"-3",Matches!$J$2:$J$201,0))=""),"",IF(AND($C1397&lt;&gt;"",INDEX(Matches!$F$2:$F$201,MATCH($A1397&amp;"-3",Matches!$J$2:$J$201,0))&lt;&gt;"",$C1397&gt;=INDEX(Matches!$F$2:$F$201,MATCH($A1397&amp;"-3",Matches!$J$2:$J$201,0))),"",IF(AND(H1397=INDEX(Matches!$G$2:$G$201,MATCH($A1397&amp;"-3",Matches!$J$2:$J$201,0)),I1397=INDEX(Matches!$H$2:$H$201,MATCH($A1397&amp;"-3",Matches!$J$2:$J$201,0))),5,IF(SIGN(H1397-I1397)&lt;&gt;SIGN(INDEX(Matches!$G$2:$G$201,MATCH($A1397&amp;"-3",Matches!$J$2:$J$201,0))-INDEX(Matches!$H$2:$H$201,MATCH($A1397&amp;"-3",Matches!$J$2:$J$201,0))),0,IF(H1397-I1397=INDEX(Matches!$G$2:$G$201,MATCH($A1397&amp;"-3",Matches!$J$2:$J$201,0))-INDEX(Matches!$H$2:$H$201,MATCH($A1397&amp;"-3",Matches!$J$2:$J$201,0)),3,2))))),""))</f>
        <v/>
      </c>
      <c r="AA1397" s="12" t="str">
        <f aca="false">IF(OR($B1397="",J1397="",K1397=""),"",IFERROR(IF(OR(INDEX(Matches!$I$2:$I$201,MATCH($A1397&amp;"-4",Matches!$J$2:$J$201,0))="Void",INDEX(Matches!$G$2:$G$201,MATCH($A1397&amp;"-4",Matches!$J$2:$J$201,0))="",INDEX(Matches!$H$2:$H$201,MATCH($A1397&amp;"-4",Matches!$J$2:$J$201,0))=""),"",IF(AND($C1397&lt;&gt;"",INDEX(Matches!$F$2:$F$201,MATCH($A1397&amp;"-4",Matches!$J$2:$J$201,0))&lt;&gt;"",$C1397&gt;=INDEX(Matches!$F$2:$F$201,MATCH($A1397&amp;"-4",Matches!$J$2:$J$201,0))),"",IF(AND(J1397=INDEX(Matches!$G$2:$G$201,MATCH($A1397&amp;"-4",Matches!$J$2:$J$201,0)),K1397=INDEX(Matches!$H$2:$H$201,MATCH($A1397&amp;"-4",Matches!$J$2:$J$201,0))),5,IF(SIGN(J1397-K1397)&lt;&gt;SIGN(INDEX(Matches!$G$2:$G$201,MATCH($A1397&amp;"-4",Matches!$J$2:$J$201,0))-INDEX(Matches!$H$2:$H$201,MATCH($A1397&amp;"-4",Matches!$J$2:$J$201,0))),0,IF(J1397-K1397=INDEX(Matches!$G$2:$G$201,MATCH($A1397&amp;"-4",Matches!$J$2:$J$201,0))-INDEX(Matches!$H$2:$H$201,MATCH($A1397&amp;"-4",Matches!$J$2:$J$201,0)),3,2))))),""))</f>
        <v/>
      </c>
      <c r="AB1397" s="12" t="str">
        <f aca="false">IF(OR($B1397="",L1397="",M1397=""),"",IFERROR(IF(OR(INDEX(Matches!$I$2:$I$201,MATCH($A1397&amp;"-5",Matches!$J$2:$J$201,0))="Void",INDEX(Matches!$G$2:$G$201,MATCH($A1397&amp;"-5",Matches!$J$2:$J$201,0))="",INDEX(Matches!$H$2:$H$201,MATCH($A1397&amp;"-5",Matches!$J$2:$J$201,0))=""),"",IF(AND($C1397&lt;&gt;"",INDEX(Matches!$F$2:$F$201,MATCH($A1397&amp;"-5",Matches!$J$2:$J$201,0))&lt;&gt;"",$C1397&gt;=INDEX(Matches!$F$2:$F$201,MATCH($A1397&amp;"-5",Matches!$J$2:$J$201,0))),"",IF(AND(L1397=INDEX(Matches!$G$2:$G$201,MATCH($A1397&amp;"-5",Matches!$J$2:$J$201,0)),M1397=INDEX(Matches!$H$2:$H$201,MATCH($A1397&amp;"-5",Matches!$J$2:$J$201,0))),5,IF(SIGN(L1397-M1397)&lt;&gt;SIGN(INDEX(Matches!$G$2:$G$201,MATCH($A1397&amp;"-5",Matches!$J$2:$J$201,0))-INDEX(Matches!$H$2:$H$201,MATCH($A1397&amp;"-5",Matches!$J$2:$J$201,0))),0,IF(L1397-M1397=INDEX(Matches!$G$2:$G$201,MATCH($A1397&amp;"-5",Matches!$J$2:$J$201,0))-INDEX(Matches!$H$2:$H$201,MATCH($A1397&amp;"-5",Matches!$J$2:$J$201,0)),3,2))))),""))</f>
        <v/>
      </c>
      <c r="AC1397" s="12" t="str">
        <f aca="false">IF(OR($B1397="",N1397="",O1397=""),"",IFERROR(IF(OR(INDEX(Matches!$I$2:$I$201,MATCH($A1397&amp;"-6",Matches!$J$2:$J$201,0))="Void",INDEX(Matches!$G$2:$G$201,MATCH($A1397&amp;"-6",Matches!$J$2:$J$201,0))="",INDEX(Matches!$H$2:$H$201,MATCH($A1397&amp;"-6",Matches!$J$2:$J$201,0))=""),"",IF(AND($C1397&lt;&gt;"",INDEX(Matches!$F$2:$F$201,MATCH($A1397&amp;"-6",Matches!$J$2:$J$201,0))&lt;&gt;"",$C1397&gt;=INDEX(Matches!$F$2:$F$201,MATCH($A1397&amp;"-6",Matches!$J$2:$J$201,0))),"",IF(AND(N1397=INDEX(Matches!$G$2:$G$201,MATCH($A1397&amp;"-6",Matches!$J$2:$J$201,0)),O1397=INDEX(Matches!$H$2:$H$201,MATCH($A1397&amp;"-6",Matches!$J$2:$J$201,0))),5,IF(SIGN(N1397-O1397)&lt;&gt;SIGN(INDEX(Matches!$G$2:$G$201,MATCH($A1397&amp;"-6",Matches!$J$2:$J$201,0))-INDEX(Matches!$H$2:$H$201,MATCH($A1397&amp;"-6",Matches!$J$2:$J$201,0))),0,IF(N1397-O1397=INDEX(Matches!$G$2:$G$201,MATCH($A1397&amp;"-6",Matches!$J$2:$J$201,0))-INDEX(Matches!$H$2:$H$201,MATCH($A1397&amp;"-6",Matches!$J$2:$J$201,0)),3,2))))),""))</f>
        <v/>
      </c>
      <c r="AD1397" s="12" t="str">
        <f aca="false">IF(OR($B1397="",P1397="",Q1397=""),"",IFERROR(IF(OR(INDEX(Matches!$I$2:$I$201,MATCH($A1397&amp;"-7",Matches!$J$2:$J$201,0))="Void",INDEX(Matches!$G$2:$G$201,MATCH($A1397&amp;"-7",Matches!$J$2:$J$201,0))="",INDEX(Matches!$H$2:$H$201,MATCH($A1397&amp;"-7",Matches!$J$2:$J$201,0))=""),"",IF(AND($C1397&lt;&gt;"",INDEX(Matches!$F$2:$F$201,MATCH($A1397&amp;"-7",Matches!$J$2:$J$201,0))&lt;&gt;"",$C1397&gt;=INDEX(Matches!$F$2:$F$201,MATCH($A1397&amp;"-7",Matches!$J$2:$J$201,0))),"",IF(AND(P1397=INDEX(Matches!$G$2:$G$201,MATCH($A1397&amp;"-7",Matches!$J$2:$J$201,0)),Q1397=INDEX(Matches!$H$2:$H$201,MATCH($A1397&amp;"-7",Matches!$J$2:$J$201,0))),5,IF(SIGN(P1397-Q1397)&lt;&gt;SIGN(INDEX(Matches!$G$2:$G$201,MATCH($A1397&amp;"-7",Matches!$J$2:$J$201,0))-INDEX(Matches!$H$2:$H$201,MATCH($A1397&amp;"-7",Matches!$J$2:$J$201,0))),0,IF(P1397-Q1397=INDEX(Matches!$G$2:$G$201,MATCH($A1397&amp;"-7",Matches!$J$2:$J$201,0))-INDEX(Matches!$H$2:$H$201,MATCH($A1397&amp;"-7",Matches!$J$2:$J$201,0)),3,2))))),""))</f>
        <v/>
      </c>
      <c r="AE1397" s="12" t="str">
        <f aca="false">IF(OR($B1397="",R1397="",S1397=""),"",IFERROR(IF(OR(INDEX(Matches!$I$2:$I$201,MATCH($A1397&amp;"-8",Matches!$J$2:$J$201,0))="Void",INDEX(Matches!$G$2:$G$201,MATCH($A1397&amp;"-8",Matches!$J$2:$J$201,0))="",INDEX(Matches!$H$2:$H$201,MATCH($A1397&amp;"-8",Matches!$J$2:$J$201,0))=""),"",IF(AND($C1397&lt;&gt;"",INDEX(Matches!$F$2:$F$201,MATCH($A1397&amp;"-8",Matches!$J$2:$J$201,0))&lt;&gt;"",$C1397&gt;=INDEX(Matches!$F$2:$F$201,MATCH($A1397&amp;"-8",Matches!$J$2:$J$201,0))),"",IF(AND(R1397=INDEX(Matches!$G$2:$G$201,MATCH($A1397&amp;"-8",Matches!$J$2:$J$201,0)),S1397=INDEX(Matches!$H$2:$H$201,MATCH($A1397&amp;"-8",Matches!$J$2:$J$201,0))),5,IF(SIGN(R1397-S1397)&lt;&gt;SIGN(INDEX(Matches!$G$2:$G$201,MATCH($A1397&amp;"-8",Matches!$J$2:$J$201,0))-INDEX(Matches!$H$2:$H$201,MATCH($A1397&amp;"-8",Matches!$J$2:$J$201,0))),0,IF(R1397-S1397=INDEX(Matches!$G$2:$G$201,MATCH($A1397&amp;"-8",Matches!$J$2:$J$201,0))-INDEX(Matches!$H$2:$H$201,MATCH($A1397&amp;"-8",Matches!$J$2:$J$201,0)),3,2))))),""))</f>
        <v/>
      </c>
      <c r="AF1397" s="12" t="str">
        <f aca="false">IF(OR($B1397="",T1397="",U1397=""),"",IFERROR(IF(OR(INDEX(Matches!$I$2:$I$201,MATCH($A1397&amp;"-9",Matches!$J$2:$J$201,0))="Void",INDEX(Matches!$G$2:$G$201,MATCH($A1397&amp;"-9",Matches!$J$2:$J$201,0))="",INDEX(Matches!$H$2:$H$201,MATCH($A1397&amp;"-9",Matches!$J$2:$J$201,0))=""),"",IF(AND($C1397&lt;&gt;"",INDEX(Matches!$F$2:$F$201,MATCH($A1397&amp;"-9",Matches!$J$2:$J$201,0))&lt;&gt;"",$C1397&gt;=INDEX(Matches!$F$2:$F$201,MATCH($A1397&amp;"-9",Matches!$J$2:$J$201,0))),"",IF(AND(T1397=INDEX(Matches!$G$2:$G$201,MATCH($A1397&amp;"-9",Matches!$J$2:$J$201,0)),U1397=INDEX(Matches!$H$2:$H$201,MATCH($A1397&amp;"-9",Matches!$J$2:$J$201,0))),5,IF(SIGN(T1397-U1397)&lt;&gt;SIGN(INDEX(Matches!$G$2:$G$201,MATCH($A1397&amp;"-9",Matches!$J$2:$J$201,0))-INDEX(Matches!$H$2:$H$201,MATCH($A1397&amp;"-9",Matches!$J$2:$J$201,0))),0,IF(T1397-U1397=INDEX(Matches!$G$2:$G$201,MATCH($A1397&amp;"-9",Matches!$J$2:$J$201,0))-INDEX(Matches!$H$2:$H$201,MATCH($A1397&amp;"-9",Matches!$J$2:$J$201,0)),3,2))))),""))</f>
        <v/>
      </c>
      <c r="AG1397" s="12" t="str">
        <f aca="false">IF(OR($B1397="",V1397="",W1397=""),"",IFERROR(IF(OR(INDEX(Matches!$I$2:$I$201,MATCH($A1397&amp;"-10",Matches!$J$2:$J$201,0))="Void",INDEX(Matches!$G$2:$G$201,MATCH($A1397&amp;"-10",Matches!$J$2:$J$201,0))="",INDEX(Matches!$H$2:$H$201,MATCH($A1397&amp;"-10",Matches!$J$2:$J$201,0))=""),"",IF(AND($C1397&lt;&gt;"",INDEX(Matches!$F$2:$F$201,MATCH($A1397&amp;"-10",Matches!$J$2:$J$201,0))&lt;&gt;"",$C1397&gt;=INDEX(Matches!$F$2:$F$201,MATCH($A1397&amp;"-10",Matches!$J$2:$J$201,0))),"",IF(AND(V1397=INDEX(Matches!$G$2:$G$201,MATCH($A1397&amp;"-10",Matches!$J$2:$J$201,0)),W1397=INDEX(Matches!$H$2:$H$201,MATCH($A1397&amp;"-10",Matches!$J$2:$J$201,0))),5,IF(SIGN(V1397-W1397)&lt;&gt;SIGN(INDEX(Matches!$G$2:$G$201,MATCH($A1397&amp;"-10",Matches!$J$2:$J$201,0))-INDEX(Matches!$H$2:$H$201,MATCH($A1397&amp;"-10",Matches!$J$2:$J$201,0))),0,IF(V1397-W1397=INDEX(Matches!$G$2:$G$201,MATCH($A1397&amp;"-10",Matches!$J$2:$J$201,0))-INDEX(Matches!$H$2:$H$201,MATCH($A1397&amp;"-10",Matches!$J$2:$J$201,0)),3,2))))),""))</f>
        <v/>
      </c>
      <c r="AH1397" s="13" t="str">
        <f aca="false">IF($B1397="","",SUM(X1397:AG1397))</f>
        <v/>
      </c>
      <c r="AI1397" s="12" t="str">
        <f aca="false">IF($B1397="","",COUNTIF(X1397:AG1397,5))</f>
        <v/>
      </c>
      <c r="AJ1397" s="12" t="str">
        <f aca="false">IF($B1397="","",COUNTIF(X1397:AG1397,"&gt;=2"))</f>
        <v/>
      </c>
      <c r="AK1397" s="12" t="str">
        <f aca="false">IF($B1397="","",COUNT(X1397:AG1397))</f>
        <v/>
      </c>
    </row>
    <row r="1398" customFormat="false" ht="15" hidden="false" customHeight="false" outlineLevel="0" collapsed="false">
      <c r="A1398" s="7"/>
      <c r="B1398" s="7"/>
      <c r="C1398" s="11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12" t="str">
        <f aca="false">IF(OR($B1398="",D1398="",E1398=""),"",IFERROR(IF(OR(INDEX(Matches!$I$2:$I$201,MATCH($A1398&amp;"-1",Matches!$J$2:$J$201,0))="Void",INDEX(Matches!$G$2:$G$201,MATCH($A1398&amp;"-1",Matches!$J$2:$J$201,0))="",INDEX(Matches!$H$2:$H$201,MATCH($A1398&amp;"-1",Matches!$J$2:$J$201,0))=""),"",IF(AND($C1398&lt;&gt;"",INDEX(Matches!$F$2:$F$201,MATCH($A1398&amp;"-1",Matches!$J$2:$J$201,0))&lt;&gt;"",$C1398&gt;=INDEX(Matches!$F$2:$F$201,MATCH($A1398&amp;"-1",Matches!$J$2:$J$201,0))),"",IF(AND(D1398=INDEX(Matches!$G$2:$G$201,MATCH($A1398&amp;"-1",Matches!$J$2:$J$201,0)),E1398=INDEX(Matches!$H$2:$H$201,MATCH($A1398&amp;"-1",Matches!$J$2:$J$201,0))),5,IF(SIGN(D1398-E1398)&lt;&gt;SIGN(INDEX(Matches!$G$2:$G$201,MATCH($A1398&amp;"-1",Matches!$J$2:$J$201,0))-INDEX(Matches!$H$2:$H$201,MATCH($A1398&amp;"-1",Matches!$J$2:$J$201,0))),0,IF(D1398-E1398=INDEX(Matches!$G$2:$G$201,MATCH($A1398&amp;"-1",Matches!$J$2:$J$201,0))-INDEX(Matches!$H$2:$H$201,MATCH($A1398&amp;"-1",Matches!$J$2:$J$201,0)),3,2))))),""))</f>
        <v/>
      </c>
      <c r="Y1398" s="12" t="str">
        <f aca="false">IF(OR($B1398="",F1398="",G1398=""),"",IFERROR(IF(OR(INDEX(Matches!$I$2:$I$201,MATCH($A1398&amp;"-2",Matches!$J$2:$J$201,0))="Void",INDEX(Matches!$G$2:$G$201,MATCH($A1398&amp;"-2",Matches!$J$2:$J$201,0))="",INDEX(Matches!$H$2:$H$201,MATCH($A1398&amp;"-2",Matches!$J$2:$J$201,0))=""),"",IF(AND($C1398&lt;&gt;"",INDEX(Matches!$F$2:$F$201,MATCH($A1398&amp;"-2",Matches!$J$2:$J$201,0))&lt;&gt;"",$C1398&gt;=INDEX(Matches!$F$2:$F$201,MATCH($A1398&amp;"-2",Matches!$J$2:$J$201,0))),"",IF(AND(F1398=INDEX(Matches!$G$2:$G$201,MATCH($A1398&amp;"-2",Matches!$J$2:$J$201,0)),G1398=INDEX(Matches!$H$2:$H$201,MATCH($A1398&amp;"-2",Matches!$J$2:$J$201,0))),5,IF(SIGN(F1398-G1398)&lt;&gt;SIGN(INDEX(Matches!$G$2:$G$201,MATCH($A1398&amp;"-2",Matches!$J$2:$J$201,0))-INDEX(Matches!$H$2:$H$201,MATCH($A1398&amp;"-2",Matches!$J$2:$J$201,0))),0,IF(F1398-G1398=INDEX(Matches!$G$2:$G$201,MATCH($A1398&amp;"-2",Matches!$J$2:$J$201,0))-INDEX(Matches!$H$2:$H$201,MATCH($A1398&amp;"-2",Matches!$J$2:$J$201,0)),3,2))))),""))</f>
        <v/>
      </c>
      <c r="Z1398" s="12" t="str">
        <f aca="false">IF(OR($B1398="",H1398="",I1398=""),"",IFERROR(IF(OR(INDEX(Matches!$I$2:$I$201,MATCH($A1398&amp;"-3",Matches!$J$2:$J$201,0))="Void",INDEX(Matches!$G$2:$G$201,MATCH($A1398&amp;"-3",Matches!$J$2:$J$201,0))="",INDEX(Matches!$H$2:$H$201,MATCH($A1398&amp;"-3",Matches!$J$2:$J$201,0))=""),"",IF(AND($C1398&lt;&gt;"",INDEX(Matches!$F$2:$F$201,MATCH($A1398&amp;"-3",Matches!$J$2:$J$201,0))&lt;&gt;"",$C1398&gt;=INDEX(Matches!$F$2:$F$201,MATCH($A1398&amp;"-3",Matches!$J$2:$J$201,0))),"",IF(AND(H1398=INDEX(Matches!$G$2:$G$201,MATCH($A1398&amp;"-3",Matches!$J$2:$J$201,0)),I1398=INDEX(Matches!$H$2:$H$201,MATCH($A1398&amp;"-3",Matches!$J$2:$J$201,0))),5,IF(SIGN(H1398-I1398)&lt;&gt;SIGN(INDEX(Matches!$G$2:$G$201,MATCH($A1398&amp;"-3",Matches!$J$2:$J$201,0))-INDEX(Matches!$H$2:$H$201,MATCH($A1398&amp;"-3",Matches!$J$2:$J$201,0))),0,IF(H1398-I1398=INDEX(Matches!$G$2:$G$201,MATCH($A1398&amp;"-3",Matches!$J$2:$J$201,0))-INDEX(Matches!$H$2:$H$201,MATCH($A1398&amp;"-3",Matches!$J$2:$J$201,0)),3,2))))),""))</f>
        <v/>
      </c>
      <c r="AA1398" s="12" t="str">
        <f aca="false">IF(OR($B1398="",J1398="",K1398=""),"",IFERROR(IF(OR(INDEX(Matches!$I$2:$I$201,MATCH($A1398&amp;"-4",Matches!$J$2:$J$201,0))="Void",INDEX(Matches!$G$2:$G$201,MATCH($A1398&amp;"-4",Matches!$J$2:$J$201,0))="",INDEX(Matches!$H$2:$H$201,MATCH($A1398&amp;"-4",Matches!$J$2:$J$201,0))=""),"",IF(AND($C1398&lt;&gt;"",INDEX(Matches!$F$2:$F$201,MATCH($A1398&amp;"-4",Matches!$J$2:$J$201,0))&lt;&gt;"",$C1398&gt;=INDEX(Matches!$F$2:$F$201,MATCH($A1398&amp;"-4",Matches!$J$2:$J$201,0))),"",IF(AND(J1398=INDEX(Matches!$G$2:$G$201,MATCH($A1398&amp;"-4",Matches!$J$2:$J$201,0)),K1398=INDEX(Matches!$H$2:$H$201,MATCH($A1398&amp;"-4",Matches!$J$2:$J$201,0))),5,IF(SIGN(J1398-K1398)&lt;&gt;SIGN(INDEX(Matches!$G$2:$G$201,MATCH($A1398&amp;"-4",Matches!$J$2:$J$201,0))-INDEX(Matches!$H$2:$H$201,MATCH($A1398&amp;"-4",Matches!$J$2:$J$201,0))),0,IF(J1398-K1398=INDEX(Matches!$G$2:$G$201,MATCH($A1398&amp;"-4",Matches!$J$2:$J$201,0))-INDEX(Matches!$H$2:$H$201,MATCH($A1398&amp;"-4",Matches!$J$2:$J$201,0)),3,2))))),""))</f>
        <v/>
      </c>
      <c r="AB1398" s="12" t="str">
        <f aca="false">IF(OR($B1398="",L1398="",M1398=""),"",IFERROR(IF(OR(INDEX(Matches!$I$2:$I$201,MATCH($A1398&amp;"-5",Matches!$J$2:$J$201,0))="Void",INDEX(Matches!$G$2:$G$201,MATCH($A1398&amp;"-5",Matches!$J$2:$J$201,0))="",INDEX(Matches!$H$2:$H$201,MATCH($A1398&amp;"-5",Matches!$J$2:$J$201,0))=""),"",IF(AND($C1398&lt;&gt;"",INDEX(Matches!$F$2:$F$201,MATCH($A1398&amp;"-5",Matches!$J$2:$J$201,0))&lt;&gt;"",$C1398&gt;=INDEX(Matches!$F$2:$F$201,MATCH($A1398&amp;"-5",Matches!$J$2:$J$201,0))),"",IF(AND(L1398=INDEX(Matches!$G$2:$G$201,MATCH($A1398&amp;"-5",Matches!$J$2:$J$201,0)),M1398=INDEX(Matches!$H$2:$H$201,MATCH($A1398&amp;"-5",Matches!$J$2:$J$201,0))),5,IF(SIGN(L1398-M1398)&lt;&gt;SIGN(INDEX(Matches!$G$2:$G$201,MATCH($A1398&amp;"-5",Matches!$J$2:$J$201,0))-INDEX(Matches!$H$2:$H$201,MATCH($A1398&amp;"-5",Matches!$J$2:$J$201,0))),0,IF(L1398-M1398=INDEX(Matches!$G$2:$G$201,MATCH($A1398&amp;"-5",Matches!$J$2:$J$201,0))-INDEX(Matches!$H$2:$H$201,MATCH($A1398&amp;"-5",Matches!$J$2:$J$201,0)),3,2))))),""))</f>
        <v/>
      </c>
      <c r="AC1398" s="12" t="str">
        <f aca="false">IF(OR($B1398="",N1398="",O1398=""),"",IFERROR(IF(OR(INDEX(Matches!$I$2:$I$201,MATCH($A1398&amp;"-6",Matches!$J$2:$J$201,0))="Void",INDEX(Matches!$G$2:$G$201,MATCH($A1398&amp;"-6",Matches!$J$2:$J$201,0))="",INDEX(Matches!$H$2:$H$201,MATCH($A1398&amp;"-6",Matches!$J$2:$J$201,0))=""),"",IF(AND($C1398&lt;&gt;"",INDEX(Matches!$F$2:$F$201,MATCH($A1398&amp;"-6",Matches!$J$2:$J$201,0))&lt;&gt;"",$C1398&gt;=INDEX(Matches!$F$2:$F$201,MATCH($A1398&amp;"-6",Matches!$J$2:$J$201,0))),"",IF(AND(N1398=INDEX(Matches!$G$2:$G$201,MATCH($A1398&amp;"-6",Matches!$J$2:$J$201,0)),O1398=INDEX(Matches!$H$2:$H$201,MATCH($A1398&amp;"-6",Matches!$J$2:$J$201,0))),5,IF(SIGN(N1398-O1398)&lt;&gt;SIGN(INDEX(Matches!$G$2:$G$201,MATCH($A1398&amp;"-6",Matches!$J$2:$J$201,0))-INDEX(Matches!$H$2:$H$201,MATCH($A1398&amp;"-6",Matches!$J$2:$J$201,0))),0,IF(N1398-O1398=INDEX(Matches!$G$2:$G$201,MATCH($A1398&amp;"-6",Matches!$J$2:$J$201,0))-INDEX(Matches!$H$2:$H$201,MATCH($A1398&amp;"-6",Matches!$J$2:$J$201,0)),3,2))))),""))</f>
        <v/>
      </c>
      <c r="AD1398" s="12" t="str">
        <f aca="false">IF(OR($B1398="",P1398="",Q1398=""),"",IFERROR(IF(OR(INDEX(Matches!$I$2:$I$201,MATCH($A1398&amp;"-7",Matches!$J$2:$J$201,0))="Void",INDEX(Matches!$G$2:$G$201,MATCH($A1398&amp;"-7",Matches!$J$2:$J$201,0))="",INDEX(Matches!$H$2:$H$201,MATCH($A1398&amp;"-7",Matches!$J$2:$J$201,0))=""),"",IF(AND($C1398&lt;&gt;"",INDEX(Matches!$F$2:$F$201,MATCH($A1398&amp;"-7",Matches!$J$2:$J$201,0))&lt;&gt;"",$C1398&gt;=INDEX(Matches!$F$2:$F$201,MATCH($A1398&amp;"-7",Matches!$J$2:$J$201,0))),"",IF(AND(P1398=INDEX(Matches!$G$2:$G$201,MATCH($A1398&amp;"-7",Matches!$J$2:$J$201,0)),Q1398=INDEX(Matches!$H$2:$H$201,MATCH($A1398&amp;"-7",Matches!$J$2:$J$201,0))),5,IF(SIGN(P1398-Q1398)&lt;&gt;SIGN(INDEX(Matches!$G$2:$G$201,MATCH($A1398&amp;"-7",Matches!$J$2:$J$201,0))-INDEX(Matches!$H$2:$H$201,MATCH($A1398&amp;"-7",Matches!$J$2:$J$201,0))),0,IF(P1398-Q1398=INDEX(Matches!$G$2:$G$201,MATCH($A1398&amp;"-7",Matches!$J$2:$J$201,0))-INDEX(Matches!$H$2:$H$201,MATCH($A1398&amp;"-7",Matches!$J$2:$J$201,0)),3,2))))),""))</f>
        <v/>
      </c>
      <c r="AE1398" s="12" t="str">
        <f aca="false">IF(OR($B1398="",R1398="",S1398=""),"",IFERROR(IF(OR(INDEX(Matches!$I$2:$I$201,MATCH($A1398&amp;"-8",Matches!$J$2:$J$201,0))="Void",INDEX(Matches!$G$2:$G$201,MATCH($A1398&amp;"-8",Matches!$J$2:$J$201,0))="",INDEX(Matches!$H$2:$H$201,MATCH($A1398&amp;"-8",Matches!$J$2:$J$201,0))=""),"",IF(AND($C1398&lt;&gt;"",INDEX(Matches!$F$2:$F$201,MATCH($A1398&amp;"-8",Matches!$J$2:$J$201,0))&lt;&gt;"",$C1398&gt;=INDEX(Matches!$F$2:$F$201,MATCH($A1398&amp;"-8",Matches!$J$2:$J$201,0))),"",IF(AND(R1398=INDEX(Matches!$G$2:$G$201,MATCH($A1398&amp;"-8",Matches!$J$2:$J$201,0)),S1398=INDEX(Matches!$H$2:$H$201,MATCH($A1398&amp;"-8",Matches!$J$2:$J$201,0))),5,IF(SIGN(R1398-S1398)&lt;&gt;SIGN(INDEX(Matches!$G$2:$G$201,MATCH($A1398&amp;"-8",Matches!$J$2:$J$201,0))-INDEX(Matches!$H$2:$H$201,MATCH($A1398&amp;"-8",Matches!$J$2:$J$201,0))),0,IF(R1398-S1398=INDEX(Matches!$G$2:$G$201,MATCH($A1398&amp;"-8",Matches!$J$2:$J$201,0))-INDEX(Matches!$H$2:$H$201,MATCH($A1398&amp;"-8",Matches!$J$2:$J$201,0)),3,2))))),""))</f>
        <v/>
      </c>
      <c r="AF1398" s="12" t="str">
        <f aca="false">IF(OR($B1398="",T1398="",U1398=""),"",IFERROR(IF(OR(INDEX(Matches!$I$2:$I$201,MATCH($A1398&amp;"-9",Matches!$J$2:$J$201,0))="Void",INDEX(Matches!$G$2:$G$201,MATCH($A1398&amp;"-9",Matches!$J$2:$J$201,0))="",INDEX(Matches!$H$2:$H$201,MATCH($A1398&amp;"-9",Matches!$J$2:$J$201,0))=""),"",IF(AND($C1398&lt;&gt;"",INDEX(Matches!$F$2:$F$201,MATCH($A1398&amp;"-9",Matches!$J$2:$J$201,0))&lt;&gt;"",$C1398&gt;=INDEX(Matches!$F$2:$F$201,MATCH($A1398&amp;"-9",Matches!$J$2:$J$201,0))),"",IF(AND(T1398=INDEX(Matches!$G$2:$G$201,MATCH($A1398&amp;"-9",Matches!$J$2:$J$201,0)),U1398=INDEX(Matches!$H$2:$H$201,MATCH($A1398&amp;"-9",Matches!$J$2:$J$201,0))),5,IF(SIGN(T1398-U1398)&lt;&gt;SIGN(INDEX(Matches!$G$2:$G$201,MATCH($A1398&amp;"-9",Matches!$J$2:$J$201,0))-INDEX(Matches!$H$2:$H$201,MATCH($A1398&amp;"-9",Matches!$J$2:$J$201,0))),0,IF(T1398-U1398=INDEX(Matches!$G$2:$G$201,MATCH($A1398&amp;"-9",Matches!$J$2:$J$201,0))-INDEX(Matches!$H$2:$H$201,MATCH($A1398&amp;"-9",Matches!$J$2:$J$201,0)),3,2))))),""))</f>
        <v/>
      </c>
      <c r="AG1398" s="12" t="str">
        <f aca="false">IF(OR($B1398="",V1398="",W1398=""),"",IFERROR(IF(OR(INDEX(Matches!$I$2:$I$201,MATCH($A1398&amp;"-10",Matches!$J$2:$J$201,0))="Void",INDEX(Matches!$G$2:$G$201,MATCH($A1398&amp;"-10",Matches!$J$2:$J$201,0))="",INDEX(Matches!$H$2:$H$201,MATCH($A1398&amp;"-10",Matches!$J$2:$J$201,0))=""),"",IF(AND($C1398&lt;&gt;"",INDEX(Matches!$F$2:$F$201,MATCH($A1398&amp;"-10",Matches!$J$2:$J$201,0))&lt;&gt;"",$C1398&gt;=INDEX(Matches!$F$2:$F$201,MATCH($A1398&amp;"-10",Matches!$J$2:$J$201,0))),"",IF(AND(V1398=INDEX(Matches!$G$2:$G$201,MATCH($A1398&amp;"-10",Matches!$J$2:$J$201,0)),W1398=INDEX(Matches!$H$2:$H$201,MATCH($A1398&amp;"-10",Matches!$J$2:$J$201,0))),5,IF(SIGN(V1398-W1398)&lt;&gt;SIGN(INDEX(Matches!$G$2:$G$201,MATCH($A1398&amp;"-10",Matches!$J$2:$J$201,0))-INDEX(Matches!$H$2:$H$201,MATCH($A1398&amp;"-10",Matches!$J$2:$J$201,0))),0,IF(V1398-W1398=INDEX(Matches!$G$2:$G$201,MATCH($A1398&amp;"-10",Matches!$J$2:$J$201,0))-INDEX(Matches!$H$2:$H$201,MATCH($A1398&amp;"-10",Matches!$J$2:$J$201,0)),3,2))))),""))</f>
        <v/>
      </c>
      <c r="AH1398" s="13" t="str">
        <f aca="false">IF($B1398="","",SUM(X1398:AG1398))</f>
        <v/>
      </c>
      <c r="AI1398" s="12" t="str">
        <f aca="false">IF($B1398="","",COUNTIF(X1398:AG1398,5))</f>
        <v/>
      </c>
      <c r="AJ1398" s="12" t="str">
        <f aca="false">IF($B1398="","",COUNTIF(X1398:AG1398,"&gt;=2"))</f>
        <v/>
      </c>
      <c r="AK1398" s="12" t="str">
        <f aca="false">IF($B1398="","",COUNT(X1398:AG1398))</f>
        <v/>
      </c>
    </row>
    <row r="1399" customFormat="false" ht="15" hidden="false" customHeight="false" outlineLevel="0" collapsed="false">
      <c r="A1399" s="7"/>
      <c r="B1399" s="7"/>
      <c r="C1399" s="11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12" t="str">
        <f aca="false">IF(OR($B1399="",D1399="",E1399=""),"",IFERROR(IF(OR(INDEX(Matches!$I$2:$I$201,MATCH($A1399&amp;"-1",Matches!$J$2:$J$201,0))="Void",INDEX(Matches!$G$2:$G$201,MATCH($A1399&amp;"-1",Matches!$J$2:$J$201,0))="",INDEX(Matches!$H$2:$H$201,MATCH($A1399&amp;"-1",Matches!$J$2:$J$201,0))=""),"",IF(AND($C1399&lt;&gt;"",INDEX(Matches!$F$2:$F$201,MATCH($A1399&amp;"-1",Matches!$J$2:$J$201,0))&lt;&gt;"",$C1399&gt;=INDEX(Matches!$F$2:$F$201,MATCH($A1399&amp;"-1",Matches!$J$2:$J$201,0))),"",IF(AND(D1399=INDEX(Matches!$G$2:$G$201,MATCH($A1399&amp;"-1",Matches!$J$2:$J$201,0)),E1399=INDEX(Matches!$H$2:$H$201,MATCH($A1399&amp;"-1",Matches!$J$2:$J$201,0))),5,IF(SIGN(D1399-E1399)&lt;&gt;SIGN(INDEX(Matches!$G$2:$G$201,MATCH($A1399&amp;"-1",Matches!$J$2:$J$201,0))-INDEX(Matches!$H$2:$H$201,MATCH($A1399&amp;"-1",Matches!$J$2:$J$201,0))),0,IF(D1399-E1399=INDEX(Matches!$G$2:$G$201,MATCH($A1399&amp;"-1",Matches!$J$2:$J$201,0))-INDEX(Matches!$H$2:$H$201,MATCH($A1399&amp;"-1",Matches!$J$2:$J$201,0)),3,2))))),""))</f>
        <v/>
      </c>
      <c r="Y1399" s="12" t="str">
        <f aca="false">IF(OR($B1399="",F1399="",G1399=""),"",IFERROR(IF(OR(INDEX(Matches!$I$2:$I$201,MATCH($A1399&amp;"-2",Matches!$J$2:$J$201,0))="Void",INDEX(Matches!$G$2:$G$201,MATCH($A1399&amp;"-2",Matches!$J$2:$J$201,0))="",INDEX(Matches!$H$2:$H$201,MATCH($A1399&amp;"-2",Matches!$J$2:$J$201,0))=""),"",IF(AND($C1399&lt;&gt;"",INDEX(Matches!$F$2:$F$201,MATCH($A1399&amp;"-2",Matches!$J$2:$J$201,0))&lt;&gt;"",$C1399&gt;=INDEX(Matches!$F$2:$F$201,MATCH($A1399&amp;"-2",Matches!$J$2:$J$201,0))),"",IF(AND(F1399=INDEX(Matches!$G$2:$G$201,MATCH($A1399&amp;"-2",Matches!$J$2:$J$201,0)),G1399=INDEX(Matches!$H$2:$H$201,MATCH($A1399&amp;"-2",Matches!$J$2:$J$201,0))),5,IF(SIGN(F1399-G1399)&lt;&gt;SIGN(INDEX(Matches!$G$2:$G$201,MATCH($A1399&amp;"-2",Matches!$J$2:$J$201,0))-INDEX(Matches!$H$2:$H$201,MATCH($A1399&amp;"-2",Matches!$J$2:$J$201,0))),0,IF(F1399-G1399=INDEX(Matches!$G$2:$G$201,MATCH($A1399&amp;"-2",Matches!$J$2:$J$201,0))-INDEX(Matches!$H$2:$H$201,MATCH($A1399&amp;"-2",Matches!$J$2:$J$201,0)),3,2))))),""))</f>
        <v/>
      </c>
      <c r="Z1399" s="12" t="str">
        <f aca="false">IF(OR($B1399="",H1399="",I1399=""),"",IFERROR(IF(OR(INDEX(Matches!$I$2:$I$201,MATCH($A1399&amp;"-3",Matches!$J$2:$J$201,0))="Void",INDEX(Matches!$G$2:$G$201,MATCH($A1399&amp;"-3",Matches!$J$2:$J$201,0))="",INDEX(Matches!$H$2:$H$201,MATCH($A1399&amp;"-3",Matches!$J$2:$J$201,0))=""),"",IF(AND($C1399&lt;&gt;"",INDEX(Matches!$F$2:$F$201,MATCH($A1399&amp;"-3",Matches!$J$2:$J$201,0))&lt;&gt;"",$C1399&gt;=INDEX(Matches!$F$2:$F$201,MATCH($A1399&amp;"-3",Matches!$J$2:$J$201,0))),"",IF(AND(H1399=INDEX(Matches!$G$2:$G$201,MATCH($A1399&amp;"-3",Matches!$J$2:$J$201,0)),I1399=INDEX(Matches!$H$2:$H$201,MATCH($A1399&amp;"-3",Matches!$J$2:$J$201,0))),5,IF(SIGN(H1399-I1399)&lt;&gt;SIGN(INDEX(Matches!$G$2:$G$201,MATCH($A1399&amp;"-3",Matches!$J$2:$J$201,0))-INDEX(Matches!$H$2:$H$201,MATCH($A1399&amp;"-3",Matches!$J$2:$J$201,0))),0,IF(H1399-I1399=INDEX(Matches!$G$2:$G$201,MATCH($A1399&amp;"-3",Matches!$J$2:$J$201,0))-INDEX(Matches!$H$2:$H$201,MATCH($A1399&amp;"-3",Matches!$J$2:$J$201,0)),3,2))))),""))</f>
        <v/>
      </c>
      <c r="AA1399" s="12" t="str">
        <f aca="false">IF(OR($B1399="",J1399="",K1399=""),"",IFERROR(IF(OR(INDEX(Matches!$I$2:$I$201,MATCH($A1399&amp;"-4",Matches!$J$2:$J$201,0))="Void",INDEX(Matches!$G$2:$G$201,MATCH($A1399&amp;"-4",Matches!$J$2:$J$201,0))="",INDEX(Matches!$H$2:$H$201,MATCH($A1399&amp;"-4",Matches!$J$2:$J$201,0))=""),"",IF(AND($C1399&lt;&gt;"",INDEX(Matches!$F$2:$F$201,MATCH($A1399&amp;"-4",Matches!$J$2:$J$201,0))&lt;&gt;"",$C1399&gt;=INDEX(Matches!$F$2:$F$201,MATCH($A1399&amp;"-4",Matches!$J$2:$J$201,0))),"",IF(AND(J1399=INDEX(Matches!$G$2:$G$201,MATCH($A1399&amp;"-4",Matches!$J$2:$J$201,0)),K1399=INDEX(Matches!$H$2:$H$201,MATCH($A1399&amp;"-4",Matches!$J$2:$J$201,0))),5,IF(SIGN(J1399-K1399)&lt;&gt;SIGN(INDEX(Matches!$G$2:$G$201,MATCH($A1399&amp;"-4",Matches!$J$2:$J$201,0))-INDEX(Matches!$H$2:$H$201,MATCH($A1399&amp;"-4",Matches!$J$2:$J$201,0))),0,IF(J1399-K1399=INDEX(Matches!$G$2:$G$201,MATCH($A1399&amp;"-4",Matches!$J$2:$J$201,0))-INDEX(Matches!$H$2:$H$201,MATCH($A1399&amp;"-4",Matches!$J$2:$J$201,0)),3,2))))),""))</f>
        <v/>
      </c>
      <c r="AB1399" s="12" t="str">
        <f aca="false">IF(OR($B1399="",L1399="",M1399=""),"",IFERROR(IF(OR(INDEX(Matches!$I$2:$I$201,MATCH($A1399&amp;"-5",Matches!$J$2:$J$201,0))="Void",INDEX(Matches!$G$2:$G$201,MATCH($A1399&amp;"-5",Matches!$J$2:$J$201,0))="",INDEX(Matches!$H$2:$H$201,MATCH($A1399&amp;"-5",Matches!$J$2:$J$201,0))=""),"",IF(AND($C1399&lt;&gt;"",INDEX(Matches!$F$2:$F$201,MATCH($A1399&amp;"-5",Matches!$J$2:$J$201,0))&lt;&gt;"",$C1399&gt;=INDEX(Matches!$F$2:$F$201,MATCH($A1399&amp;"-5",Matches!$J$2:$J$201,0))),"",IF(AND(L1399=INDEX(Matches!$G$2:$G$201,MATCH($A1399&amp;"-5",Matches!$J$2:$J$201,0)),M1399=INDEX(Matches!$H$2:$H$201,MATCH($A1399&amp;"-5",Matches!$J$2:$J$201,0))),5,IF(SIGN(L1399-M1399)&lt;&gt;SIGN(INDEX(Matches!$G$2:$G$201,MATCH($A1399&amp;"-5",Matches!$J$2:$J$201,0))-INDEX(Matches!$H$2:$H$201,MATCH($A1399&amp;"-5",Matches!$J$2:$J$201,0))),0,IF(L1399-M1399=INDEX(Matches!$G$2:$G$201,MATCH($A1399&amp;"-5",Matches!$J$2:$J$201,0))-INDEX(Matches!$H$2:$H$201,MATCH($A1399&amp;"-5",Matches!$J$2:$J$201,0)),3,2))))),""))</f>
        <v/>
      </c>
      <c r="AC1399" s="12" t="str">
        <f aca="false">IF(OR($B1399="",N1399="",O1399=""),"",IFERROR(IF(OR(INDEX(Matches!$I$2:$I$201,MATCH($A1399&amp;"-6",Matches!$J$2:$J$201,0))="Void",INDEX(Matches!$G$2:$G$201,MATCH($A1399&amp;"-6",Matches!$J$2:$J$201,0))="",INDEX(Matches!$H$2:$H$201,MATCH($A1399&amp;"-6",Matches!$J$2:$J$201,0))=""),"",IF(AND($C1399&lt;&gt;"",INDEX(Matches!$F$2:$F$201,MATCH($A1399&amp;"-6",Matches!$J$2:$J$201,0))&lt;&gt;"",$C1399&gt;=INDEX(Matches!$F$2:$F$201,MATCH($A1399&amp;"-6",Matches!$J$2:$J$201,0))),"",IF(AND(N1399=INDEX(Matches!$G$2:$G$201,MATCH($A1399&amp;"-6",Matches!$J$2:$J$201,0)),O1399=INDEX(Matches!$H$2:$H$201,MATCH($A1399&amp;"-6",Matches!$J$2:$J$201,0))),5,IF(SIGN(N1399-O1399)&lt;&gt;SIGN(INDEX(Matches!$G$2:$G$201,MATCH($A1399&amp;"-6",Matches!$J$2:$J$201,0))-INDEX(Matches!$H$2:$H$201,MATCH($A1399&amp;"-6",Matches!$J$2:$J$201,0))),0,IF(N1399-O1399=INDEX(Matches!$G$2:$G$201,MATCH($A1399&amp;"-6",Matches!$J$2:$J$201,0))-INDEX(Matches!$H$2:$H$201,MATCH($A1399&amp;"-6",Matches!$J$2:$J$201,0)),3,2))))),""))</f>
        <v/>
      </c>
      <c r="AD1399" s="12" t="str">
        <f aca="false">IF(OR($B1399="",P1399="",Q1399=""),"",IFERROR(IF(OR(INDEX(Matches!$I$2:$I$201,MATCH($A1399&amp;"-7",Matches!$J$2:$J$201,0))="Void",INDEX(Matches!$G$2:$G$201,MATCH($A1399&amp;"-7",Matches!$J$2:$J$201,0))="",INDEX(Matches!$H$2:$H$201,MATCH($A1399&amp;"-7",Matches!$J$2:$J$201,0))=""),"",IF(AND($C1399&lt;&gt;"",INDEX(Matches!$F$2:$F$201,MATCH($A1399&amp;"-7",Matches!$J$2:$J$201,0))&lt;&gt;"",$C1399&gt;=INDEX(Matches!$F$2:$F$201,MATCH($A1399&amp;"-7",Matches!$J$2:$J$201,0))),"",IF(AND(P1399=INDEX(Matches!$G$2:$G$201,MATCH($A1399&amp;"-7",Matches!$J$2:$J$201,0)),Q1399=INDEX(Matches!$H$2:$H$201,MATCH($A1399&amp;"-7",Matches!$J$2:$J$201,0))),5,IF(SIGN(P1399-Q1399)&lt;&gt;SIGN(INDEX(Matches!$G$2:$G$201,MATCH($A1399&amp;"-7",Matches!$J$2:$J$201,0))-INDEX(Matches!$H$2:$H$201,MATCH($A1399&amp;"-7",Matches!$J$2:$J$201,0))),0,IF(P1399-Q1399=INDEX(Matches!$G$2:$G$201,MATCH($A1399&amp;"-7",Matches!$J$2:$J$201,0))-INDEX(Matches!$H$2:$H$201,MATCH($A1399&amp;"-7",Matches!$J$2:$J$201,0)),3,2))))),""))</f>
        <v/>
      </c>
      <c r="AE1399" s="12" t="str">
        <f aca="false">IF(OR($B1399="",R1399="",S1399=""),"",IFERROR(IF(OR(INDEX(Matches!$I$2:$I$201,MATCH($A1399&amp;"-8",Matches!$J$2:$J$201,0))="Void",INDEX(Matches!$G$2:$G$201,MATCH($A1399&amp;"-8",Matches!$J$2:$J$201,0))="",INDEX(Matches!$H$2:$H$201,MATCH($A1399&amp;"-8",Matches!$J$2:$J$201,0))=""),"",IF(AND($C1399&lt;&gt;"",INDEX(Matches!$F$2:$F$201,MATCH($A1399&amp;"-8",Matches!$J$2:$J$201,0))&lt;&gt;"",$C1399&gt;=INDEX(Matches!$F$2:$F$201,MATCH($A1399&amp;"-8",Matches!$J$2:$J$201,0))),"",IF(AND(R1399=INDEX(Matches!$G$2:$G$201,MATCH($A1399&amp;"-8",Matches!$J$2:$J$201,0)),S1399=INDEX(Matches!$H$2:$H$201,MATCH($A1399&amp;"-8",Matches!$J$2:$J$201,0))),5,IF(SIGN(R1399-S1399)&lt;&gt;SIGN(INDEX(Matches!$G$2:$G$201,MATCH($A1399&amp;"-8",Matches!$J$2:$J$201,0))-INDEX(Matches!$H$2:$H$201,MATCH($A1399&amp;"-8",Matches!$J$2:$J$201,0))),0,IF(R1399-S1399=INDEX(Matches!$G$2:$G$201,MATCH($A1399&amp;"-8",Matches!$J$2:$J$201,0))-INDEX(Matches!$H$2:$H$201,MATCH($A1399&amp;"-8",Matches!$J$2:$J$201,0)),3,2))))),""))</f>
        <v/>
      </c>
      <c r="AF1399" s="12" t="str">
        <f aca="false">IF(OR($B1399="",T1399="",U1399=""),"",IFERROR(IF(OR(INDEX(Matches!$I$2:$I$201,MATCH($A1399&amp;"-9",Matches!$J$2:$J$201,0))="Void",INDEX(Matches!$G$2:$G$201,MATCH($A1399&amp;"-9",Matches!$J$2:$J$201,0))="",INDEX(Matches!$H$2:$H$201,MATCH($A1399&amp;"-9",Matches!$J$2:$J$201,0))=""),"",IF(AND($C1399&lt;&gt;"",INDEX(Matches!$F$2:$F$201,MATCH($A1399&amp;"-9",Matches!$J$2:$J$201,0))&lt;&gt;"",$C1399&gt;=INDEX(Matches!$F$2:$F$201,MATCH($A1399&amp;"-9",Matches!$J$2:$J$201,0))),"",IF(AND(T1399=INDEX(Matches!$G$2:$G$201,MATCH($A1399&amp;"-9",Matches!$J$2:$J$201,0)),U1399=INDEX(Matches!$H$2:$H$201,MATCH($A1399&amp;"-9",Matches!$J$2:$J$201,0))),5,IF(SIGN(T1399-U1399)&lt;&gt;SIGN(INDEX(Matches!$G$2:$G$201,MATCH($A1399&amp;"-9",Matches!$J$2:$J$201,0))-INDEX(Matches!$H$2:$H$201,MATCH($A1399&amp;"-9",Matches!$J$2:$J$201,0))),0,IF(T1399-U1399=INDEX(Matches!$G$2:$G$201,MATCH($A1399&amp;"-9",Matches!$J$2:$J$201,0))-INDEX(Matches!$H$2:$H$201,MATCH($A1399&amp;"-9",Matches!$J$2:$J$201,0)),3,2))))),""))</f>
        <v/>
      </c>
      <c r="AG1399" s="12" t="str">
        <f aca="false">IF(OR($B1399="",V1399="",W1399=""),"",IFERROR(IF(OR(INDEX(Matches!$I$2:$I$201,MATCH($A1399&amp;"-10",Matches!$J$2:$J$201,0))="Void",INDEX(Matches!$G$2:$G$201,MATCH($A1399&amp;"-10",Matches!$J$2:$J$201,0))="",INDEX(Matches!$H$2:$H$201,MATCH($A1399&amp;"-10",Matches!$J$2:$J$201,0))=""),"",IF(AND($C1399&lt;&gt;"",INDEX(Matches!$F$2:$F$201,MATCH($A1399&amp;"-10",Matches!$J$2:$J$201,0))&lt;&gt;"",$C1399&gt;=INDEX(Matches!$F$2:$F$201,MATCH($A1399&amp;"-10",Matches!$J$2:$J$201,0))),"",IF(AND(V1399=INDEX(Matches!$G$2:$G$201,MATCH($A1399&amp;"-10",Matches!$J$2:$J$201,0)),W1399=INDEX(Matches!$H$2:$H$201,MATCH($A1399&amp;"-10",Matches!$J$2:$J$201,0))),5,IF(SIGN(V1399-W1399)&lt;&gt;SIGN(INDEX(Matches!$G$2:$G$201,MATCH($A1399&amp;"-10",Matches!$J$2:$J$201,0))-INDEX(Matches!$H$2:$H$201,MATCH($A1399&amp;"-10",Matches!$J$2:$J$201,0))),0,IF(V1399-W1399=INDEX(Matches!$G$2:$G$201,MATCH($A1399&amp;"-10",Matches!$J$2:$J$201,0))-INDEX(Matches!$H$2:$H$201,MATCH($A1399&amp;"-10",Matches!$J$2:$J$201,0)),3,2))))),""))</f>
        <v/>
      </c>
      <c r="AH1399" s="13" t="str">
        <f aca="false">IF($B1399="","",SUM(X1399:AG1399))</f>
        <v/>
      </c>
      <c r="AI1399" s="12" t="str">
        <f aca="false">IF($B1399="","",COUNTIF(X1399:AG1399,5))</f>
        <v/>
      </c>
      <c r="AJ1399" s="12" t="str">
        <f aca="false">IF($B1399="","",COUNTIF(X1399:AG1399,"&gt;=2"))</f>
        <v/>
      </c>
      <c r="AK1399" s="12" t="str">
        <f aca="false">IF($B1399="","",COUNT(X1399:AG1399))</f>
        <v/>
      </c>
    </row>
    <row r="1400" customFormat="false" ht="15" hidden="false" customHeight="false" outlineLevel="0" collapsed="false">
      <c r="A1400" s="7"/>
      <c r="B1400" s="7"/>
      <c r="C1400" s="11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12" t="str">
        <f aca="false">IF(OR($B1400="",D1400="",E1400=""),"",IFERROR(IF(OR(INDEX(Matches!$I$2:$I$201,MATCH($A1400&amp;"-1",Matches!$J$2:$J$201,0))="Void",INDEX(Matches!$G$2:$G$201,MATCH($A1400&amp;"-1",Matches!$J$2:$J$201,0))="",INDEX(Matches!$H$2:$H$201,MATCH($A1400&amp;"-1",Matches!$J$2:$J$201,0))=""),"",IF(AND($C1400&lt;&gt;"",INDEX(Matches!$F$2:$F$201,MATCH($A1400&amp;"-1",Matches!$J$2:$J$201,0))&lt;&gt;"",$C1400&gt;=INDEX(Matches!$F$2:$F$201,MATCH($A1400&amp;"-1",Matches!$J$2:$J$201,0))),"",IF(AND(D1400=INDEX(Matches!$G$2:$G$201,MATCH($A1400&amp;"-1",Matches!$J$2:$J$201,0)),E1400=INDEX(Matches!$H$2:$H$201,MATCH($A1400&amp;"-1",Matches!$J$2:$J$201,0))),5,IF(SIGN(D1400-E1400)&lt;&gt;SIGN(INDEX(Matches!$G$2:$G$201,MATCH($A1400&amp;"-1",Matches!$J$2:$J$201,0))-INDEX(Matches!$H$2:$H$201,MATCH($A1400&amp;"-1",Matches!$J$2:$J$201,0))),0,IF(D1400-E1400=INDEX(Matches!$G$2:$G$201,MATCH($A1400&amp;"-1",Matches!$J$2:$J$201,0))-INDEX(Matches!$H$2:$H$201,MATCH($A1400&amp;"-1",Matches!$J$2:$J$201,0)),3,2))))),""))</f>
        <v/>
      </c>
      <c r="Y1400" s="12" t="str">
        <f aca="false">IF(OR($B1400="",F1400="",G1400=""),"",IFERROR(IF(OR(INDEX(Matches!$I$2:$I$201,MATCH($A1400&amp;"-2",Matches!$J$2:$J$201,0))="Void",INDEX(Matches!$G$2:$G$201,MATCH($A1400&amp;"-2",Matches!$J$2:$J$201,0))="",INDEX(Matches!$H$2:$H$201,MATCH($A1400&amp;"-2",Matches!$J$2:$J$201,0))=""),"",IF(AND($C1400&lt;&gt;"",INDEX(Matches!$F$2:$F$201,MATCH($A1400&amp;"-2",Matches!$J$2:$J$201,0))&lt;&gt;"",$C1400&gt;=INDEX(Matches!$F$2:$F$201,MATCH($A1400&amp;"-2",Matches!$J$2:$J$201,0))),"",IF(AND(F1400=INDEX(Matches!$G$2:$G$201,MATCH($A1400&amp;"-2",Matches!$J$2:$J$201,0)),G1400=INDEX(Matches!$H$2:$H$201,MATCH($A1400&amp;"-2",Matches!$J$2:$J$201,0))),5,IF(SIGN(F1400-G1400)&lt;&gt;SIGN(INDEX(Matches!$G$2:$G$201,MATCH($A1400&amp;"-2",Matches!$J$2:$J$201,0))-INDEX(Matches!$H$2:$H$201,MATCH($A1400&amp;"-2",Matches!$J$2:$J$201,0))),0,IF(F1400-G1400=INDEX(Matches!$G$2:$G$201,MATCH($A1400&amp;"-2",Matches!$J$2:$J$201,0))-INDEX(Matches!$H$2:$H$201,MATCH($A1400&amp;"-2",Matches!$J$2:$J$201,0)),3,2))))),""))</f>
        <v/>
      </c>
      <c r="Z1400" s="12" t="str">
        <f aca="false">IF(OR($B1400="",H1400="",I1400=""),"",IFERROR(IF(OR(INDEX(Matches!$I$2:$I$201,MATCH($A1400&amp;"-3",Matches!$J$2:$J$201,0))="Void",INDEX(Matches!$G$2:$G$201,MATCH($A1400&amp;"-3",Matches!$J$2:$J$201,0))="",INDEX(Matches!$H$2:$H$201,MATCH($A1400&amp;"-3",Matches!$J$2:$J$201,0))=""),"",IF(AND($C1400&lt;&gt;"",INDEX(Matches!$F$2:$F$201,MATCH($A1400&amp;"-3",Matches!$J$2:$J$201,0))&lt;&gt;"",$C1400&gt;=INDEX(Matches!$F$2:$F$201,MATCH($A1400&amp;"-3",Matches!$J$2:$J$201,0))),"",IF(AND(H1400=INDEX(Matches!$G$2:$G$201,MATCH($A1400&amp;"-3",Matches!$J$2:$J$201,0)),I1400=INDEX(Matches!$H$2:$H$201,MATCH($A1400&amp;"-3",Matches!$J$2:$J$201,0))),5,IF(SIGN(H1400-I1400)&lt;&gt;SIGN(INDEX(Matches!$G$2:$G$201,MATCH($A1400&amp;"-3",Matches!$J$2:$J$201,0))-INDEX(Matches!$H$2:$H$201,MATCH($A1400&amp;"-3",Matches!$J$2:$J$201,0))),0,IF(H1400-I1400=INDEX(Matches!$G$2:$G$201,MATCH($A1400&amp;"-3",Matches!$J$2:$J$201,0))-INDEX(Matches!$H$2:$H$201,MATCH($A1400&amp;"-3",Matches!$J$2:$J$201,0)),3,2))))),""))</f>
        <v/>
      </c>
      <c r="AA1400" s="12" t="str">
        <f aca="false">IF(OR($B1400="",J1400="",K1400=""),"",IFERROR(IF(OR(INDEX(Matches!$I$2:$I$201,MATCH($A1400&amp;"-4",Matches!$J$2:$J$201,0))="Void",INDEX(Matches!$G$2:$G$201,MATCH($A1400&amp;"-4",Matches!$J$2:$J$201,0))="",INDEX(Matches!$H$2:$H$201,MATCH($A1400&amp;"-4",Matches!$J$2:$J$201,0))=""),"",IF(AND($C1400&lt;&gt;"",INDEX(Matches!$F$2:$F$201,MATCH($A1400&amp;"-4",Matches!$J$2:$J$201,0))&lt;&gt;"",$C1400&gt;=INDEX(Matches!$F$2:$F$201,MATCH($A1400&amp;"-4",Matches!$J$2:$J$201,0))),"",IF(AND(J1400=INDEX(Matches!$G$2:$G$201,MATCH($A1400&amp;"-4",Matches!$J$2:$J$201,0)),K1400=INDEX(Matches!$H$2:$H$201,MATCH($A1400&amp;"-4",Matches!$J$2:$J$201,0))),5,IF(SIGN(J1400-K1400)&lt;&gt;SIGN(INDEX(Matches!$G$2:$G$201,MATCH($A1400&amp;"-4",Matches!$J$2:$J$201,0))-INDEX(Matches!$H$2:$H$201,MATCH($A1400&amp;"-4",Matches!$J$2:$J$201,0))),0,IF(J1400-K1400=INDEX(Matches!$G$2:$G$201,MATCH($A1400&amp;"-4",Matches!$J$2:$J$201,0))-INDEX(Matches!$H$2:$H$201,MATCH($A1400&amp;"-4",Matches!$J$2:$J$201,0)),3,2))))),""))</f>
        <v/>
      </c>
      <c r="AB1400" s="12" t="str">
        <f aca="false">IF(OR($B1400="",L1400="",M1400=""),"",IFERROR(IF(OR(INDEX(Matches!$I$2:$I$201,MATCH($A1400&amp;"-5",Matches!$J$2:$J$201,0))="Void",INDEX(Matches!$G$2:$G$201,MATCH($A1400&amp;"-5",Matches!$J$2:$J$201,0))="",INDEX(Matches!$H$2:$H$201,MATCH($A1400&amp;"-5",Matches!$J$2:$J$201,0))=""),"",IF(AND($C1400&lt;&gt;"",INDEX(Matches!$F$2:$F$201,MATCH($A1400&amp;"-5",Matches!$J$2:$J$201,0))&lt;&gt;"",$C1400&gt;=INDEX(Matches!$F$2:$F$201,MATCH($A1400&amp;"-5",Matches!$J$2:$J$201,0))),"",IF(AND(L1400=INDEX(Matches!$G$2:$G$201,MATCH($A1400&amp;"-5",Matches!$J$2:$J$201,0)),M1400=INDEX(Matches!$H$2:$H$201,MATCH($A1400&amp;"-5",Matches!$J$2:$J$201,0))),5,IF(SIGN(L1400-M1400)&lt;&gt;SIGN(INDEX(Matches!$G$2:$G$201,MATCH($A1400&amp;"-5",Matches!$J$2:$J$201,0))-INDEX(Matches!$H$2:$H$201,MATCH($A1400&amp;"-5",Matches!$J$2:$J$201,0))),0,IF(L1400-M1400=INDEX(Matches!$G$2:$G$201,MATCH($A1400&amp;"-5",Matches!$J$2:$J$201,0))-INDEX(Matches!$H$2:$H$201,MATCH($A1400&amp;"-5",Matches!$J$2:$J$201,0)),3,2))))),""))</f>
        <v/>
      </c>
      <c r="AC1400" s="12" t="str">
        <f aca="false">IF(OR($B1400="",N1400="",O1400=""),"",IFERROR(IF(OR(INDEX(Matches!$I$2:$I$201,MATCH($A1400&amp;"-6",Matches!$J$2:$J$201,0))="Void",INDEX(Matches!$G$2:$G$201,MATCH($A1400&amp;"-6",Matches!$J$2:$J$201,0))="",INDEX(Matches!$H$2:$H$201,MATCH($A1400&amp;"-6",Matches!$J$2:$J$201,0))=""),"",IF(AND($C1400&lt;&gt;"",INDEX(Matches!$F$2:$F$201,MATCH($A1400&amp;"-6",Matches!$J$2:$J$201,0))&lt;&gt;"",$C1400&gt;=INDEX(Matches!$F$2:$F$201,MATCH($A1400&amp;"-6",Matches!$J$2:$J$201,0))),"",IF(AND(N1400=INDEX(Matches!$G$2:$G$201,MATCH($A1400&amp;"-6",Matches!$J$2:$J$201,0)),O1400=INDEX(Matches!$H$2:$H$201,MATCH($A1400&amp;"-6",Matches!$J$2:$J$201,0))),5,IF(SIGN(N1400-O1400)&lt;&gt;SIGN(INDEX(Matches!$G$2:$G$201,MATCH($A1400&amp;"-6",Matches!$J$2:$J$201,0))-INDEX(Matches!$H$2:$H$201,MATCH($A1400&amp;"-6",Matches!$J$2:$J$201,0))),0,IF(N1400-O1400=INDEX(Matches!$G$2:$G$201,MATCH($A1400&amp;"-6",Matches!$J$2:$J$201,0))-INDEX(Matches!$H$2:$H$201,MATCH($A1400&amp;"-6",Matches!$J$2:$J$201,0)),3,2))))),""))</f>
        <v/>
      </c>
      <c r="AD1400" s="12" t="str">
        <f aca="false">IF(OR($B1400="",P1400="",Q1400=""),"",IFERROR(IF(OR(INDEX(Matches!$I$2:$I$201,MATCH($A1400&amp;"-7",Matches!$J$2:$J$201,0))="Void",INDEX(Matches!$G$2:$G$201,MATCH($A1400&amp;"-7",Matches!$J$2:$J$201,0))="",INDEX(Matches!$H$2:$H$201,MATCH($A1400&amp;"-7",Matches!$J$2:$J$201,0))=""),"",IF(AND($C1400&lt;&gt;"",INDEX(Matches!$F$2:$F$201,MATCH($A1400&amp;"-7",Matches!$J$2:$J$201,0))&lt;&gt;"",$C1400&gt;=INDEX(Matches!$F$2:$F$201,MATCH($A1400&amp;"-7",Matches!$J$2:$J$201,0))),"",IF(AND(P1400=INDEX(Matches!$G$2:$G$201,MATCH($A1400&amp;"-7",Matches!$J$2:$J$201,0)),Q1400=INDEX(Matches!$H$2:$H$201,MATCH($A1400&amp;"-7",Matches!$J$2:$J$201,0))),5,IF(SIGN(P1400-Q1400)&lt;&gt;SIGN(INDEX(Matches!$G$2:$G$201,MATCH($A1400&amp;"-7",Matches!$J$2:$J$201,0))-INDEX(Matches!$H$2:$H$201,MATCH($A1400&amp;"-7",Matches!$J$2:$J$201,0))),0,IF(P1400-Q1400=INDEX(Matches!$G$2:$G$201,MATCH($A1400&amp;"-7",Matches!$J$2:$J$201,0))-INDEX(Matches!$H$2:$H$201,MATCH($A1400&amp;"-7",Matches!$J$2:$J$201,0)),3,2))))),""))</f>
        <v/>
      </c>
      <c r="AE1400" s="12" t="str">
        <f aca="false">IF(OR($B1400="",R1400="",S1400=""),"",IFERROR(IF(OR(INDEX(Matches!$I$2:$I$201,MATCH($A1400&amp;"-8",Matches!$J$2:$J$201,0))="Void",INDEX(Matches!$G$2:$G$201,MATCH($A1400&amp;"-8",Matches!$J$2:$J$201,0))="",INDEX(Matches!$H$2:$H$201,MATCH($A1400&amp;"-8",Matches!$J$2:$J$201,0))=""),"",IF(AND($C1400&lt;&gt;"",INDEX(Matches!$F$2:$F$201,MATCH($A1400&amp;"-8",Matches!$J$2:$J$201,0))&lt;&gt;"",$C1400&gt;=INDEX(Matches!$F$2:$F$201,MATCH($A1400&amp;"-8",Matches!$J$2:$J$201,0))),"",IF(AND(R1400=INDEX(Matches!$G$2:$G$201,MATCH($A1400&amp;"-8",Matches!$J$2:$J$201,0)),S1400=INDEX(Matches!$H$2:$H$201,MATCH($A1400&amp;"-8",Matches!$J$2:$J$201,0))),5,IF(SIGN(R1400-S1400)&lt;&gt;SIGN(INDEX(Matches!$G$2:$G$201,MATCH($A1400&amp;"-8",Matches!$J$2:$J$201,0))-INDEX(Matches!$H$2:$H$201,MATCH($A1400&amp;"-8",Matches!$J$2:$J$201,0))),0,IF(R1400-S1400=INDEX(Matches!$G$2:$G$201,MATCH($A1400&amp;"-8",Matches!$J$2:$J$201,0))-INDEX(Matches!$H$2:$H$201,MATCH($A1400&amp;"-8",Matches!$J$2:$J$201,0)),3,2))))),""))</f>
        <v/>
      </c>
      <c r="AF1400" s="12" t="str">
        <f aca="false">IF(OR($B1400="",T1400="",U1400=""),"",IFERROR(IF(OR(INDEX(Matches!$I$2:$I$201,MATCH($A1400&amp;"-9",Matches!$J$2:$J$201,0))="Void",INDEX(Matches!$G$2:$G$201,MATCH($A1400&amp;"-9",Matches!$J$2:$J$201,0))="",INDEX(Matches!$H$2:$H$201,MATCH($A1400&amp;"-9",Matches!$J$2:$J$201,0))=""),"",IF(AND($C1400&lt;&gt;"",INDEX(Matches!$F$2:$F$201,MATCH($A1400&amp;"-9",Matches!$J$2:$J$201,0))&lt;&gt;"",$C1400&gt;=INDEX(Matches!$F$2:$F$201,MATCH($A1400&amp;"-9",Matches!$J$2:$J$201,0))),"",IF(AND(T1400=INDEX(Matches!$G$2:$G$201,MATCH($A1400&amp;"-9",Matches!$J$2:$J$201,0)),U1400=INDEX(Matches!$H$2:$H$201,MATCH($A1400&amp;"-9",Matches!$J$2:$J$201,0))),5,IF(SIGN(T1400-U1400)&lt;&gt;SIGN(INDEX(Matches!$G$2:$G$201,MATCH($A1400&amp;"-9",Matches!$J$2:$J$201,0))-INDEX(Matches!$H$2:$H$201,MATCH($A1400&amp;"-9",Matches!$J$2:$J$201,0))),0,IF(T1400-U1400=INDEX(Matches!$G$2:$G$201,MATCH($A1400&amp;"-9",Matches!$J$2:$J$201,0))-INDEX(Matches!$H$2:$H$201,MATCH($A1400&amp;"-9",Matches!$J$2:$J$201,0)),3,2))))),""))</f>
        <v/>
      </c>
      <c r="AG1400" s="12" t="str">
        <f aca="false">IF(OR($B1400="",V1400="",W1400=""),"",IFERROR(IF(OR(INDEX(Matches!$I$2:$I$201,MATCH($A1400&amp;"-10",Matches!$J$2:$J$201,0))="Void",INDEX(Matches!$G$2:$G$201,MATCH($A1400&amp;"-10",Matches!$J$2:$J$201,0))="",INDEX(Matches!$H$2:$H$201,MATCH($A1400&amp;"-10",Matches!$J$2:$J$201,0))=""),"",IF(AND($C1400&lt;&gt;"",INDEX(Matches!$F$2:$F$201,MATCH($A1400&amp;"-10",Matches!$J$2:$J$201,0))&lt;&gt;"",$C1400&gt;=INDEX(Matches!$F$2:$F$201,MATCH($A1400&amp;"-10",Matches!$J$2:$J$201,0))),"",IF(AND(V1400=INDEX(Matches!$G$2:$G$201,MATCH($A1400&amp;"-10",Matches!$J$2:$J$201,0)),W1400=INDEX(Matches!$H$2:$H$201,MATCH($A1400&amp;"-10",Matches!$J$2:$J$201,0))),5,IF(SIGN(V1400-W1400)&lt;&gt;SIGN(INDEX(Matches!$G$2:$G$201,MATCH($A1400&amp;"-10",Matches!$J$2:$J$201,0))-INDEX(Matches!$H$2:$H$201,MATCH($A1400&amp;"-10",Matches!$J$2:$J$201,0))),0,IF(V1400-W1400=INDEX(Matches!$G$2:$G$201,MATCH($A1400&amp;"-10",Matches!$J$2:$J$201,0))-INDEX(Matches!$H$2:$H$201,MATCH($A1400&amp;"-10",Matches!$J$2:$J$201,0)),3,2))))),""))</f>
        <v/>
      </c>
      <c r="AH1400" s="13" t="str">
        <f aca="false">IF($B1400="","",SUM(X1400:AG1400))</f>
        <v/>
      </c>
      <c r="AI1400" s="12" t="str">
        <f aca="false">IF($B1400="","",COUNTIF(X1400:AG1400,5))</f>
        <v/>
      </c>
      <c r="AJ1400" s="12" t="str">
        <f aca="false">IF($B1400="","",COUNTIF(X1400:AG1400,"&gt;=2"))</f>
        <v/>
      </c>
      <c r="AK1400" s="12" t="str">
        <f aca="false">IF($B1400="","",COUNT(X1400:AG1400))</f>
        <v/>
      </c>
    </row>
    <row r="1401" customFormat="false" ht="15" hidden="false" customHeight="false" outlineLevel="0" collapsed="false">
      <c r="A1401" s="7"/>
      <c r="B1401" s="7"/>
      <c r="C1401" s="11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12" t="str">
        <f aca="false">IF(OR($B1401="",D1401="",E1401=""),"",IFERROR(IF(OR(INDEX(Matches!$I$2:$I$201,MATCH($A1401&amp;"-1",Matches!$J$2:$J$201,0))="Void",INDEX(Matches!$G$2:$G$201,MATCH($A1401&amp;"-1",Matches!$J$2:$J$201,0))="",INDEX(Matches!$H$2:$H$201,MATCH($A1401&amp;"-1",Matches!$J$2:$J$201,0))=""),"",IF(AND($C1401&lt;&gt;"",INDEX(Matches!$F$2:$F$201,MATCH($A1401&amp;"-1",Matches!$J$2:$J$201,0))&lt;&gt;"",$C1401&gt;=INDEX(Matches!$F$2:$F$201,MATCH($A1401&amp;"-1",Matches!$J$2:$J$201,0))),"",IF(AND(D1401=INDEX(Matches!$G$2:$G$201,MATCH($A1401&amp;"-1",Matches!$J$2:$J$201,0)),E1401=INDEX(Matches!$H$2:$H$201,MATCH($A1401&amp;"-1",Matches!$J$2:$J$201,0))),5,IF(SIGN(D1401-E1401)&lt;&gt;SIGN(INDEX(Matches!$G$2:$G$201,MATCH($A1401&amp;"-1",Matches!$J$2:$J$201,0))-INDEX(Matches!$H$2:$H$201,MATCH($A1401&amp;"-1",Matches!$J$2:$J$201,0))),0,IF(D1401-E1401=INDEX(Matches!$G$2:$G$201,MATCH($A1401&amp;"-1",Matches!$J$2:$J$201,0))-INDEX(Matches!$H$2:$H$201,MATCH($A1401&amp;"-1",Matches!$J$2:$J$201,0)),3,2))))),""))</f>
        <v/>
      </c>
      <c r="Y1401" s="12" t="str">
        <f aca="false">IF(OR($B1401="",F1401="",G1401=""),"",IFERROR(IF(OR(INDEX(Matches!$I$2:$I$201,MATCH($A1401&amp;"-2",Matches!$J$2:$J$201,0))="Void",INDEX(Matches!$G$2:$G$201,MATCH($A1401&amp;"-2",Matches!$J$2:$J$201,0))="",INDEX(Matches!$H$2:$H$201,MATCH($A1401&amp;"-2",Matches!$J$2:$J$201,0))=""),"",IF(AND($C1401&lt;&gt;"",INDEX(Matches!$F$2:$F$201,MATCH($A1401&amp;"-2",Matches!$J$2:$J$201,0))&lt;&gt;"",$C1401&gt;=INDEX(Matches!$F$2:$F$201,MATCH($A1401&amp;"-2",Matches!$J$2:$J$201,0))),"",IF(AND(F1401=INDEX(Matches!$G$2:$G$201,MATCH($A1401&amp;"-2",Matches!$J$2:$J$201,0)),G1401=INDEX(Matches!$H$2:$H$201,MATCH($A1401&amp;"-2",Matches!$J$2:$J$201,0))),5,IF(SIGN(F1401-G1401)&lt;&gt;SIGN(INDEX(Matches!$G$2:$G$201,MATCH($A1401&amp;"-2",Matches!$J$2:$J$201,0))-INDEX(Matches!$H$2:$H$201,MATCH($A1401&amp;"-2",Matches!$J$2:$J$201,0))),0,IF(F1401-G1401=INDEX(Matches!$G$2:$G$201,MATCH($A1401&amp;"-2",Matches!$J$2:$J$201,0))-INDEX(Matches!$H$2:$H$201,MATCH($A1401&amp;"-2",Matches!$J$2:$J$201,0)),3,2))))),""))</f>
        <v/>
      </c>
      <c r="Z1401" s="12" t="str">
        <f aca="false">IF(OR($B1401="",H1401="",I1401=""),"",IFERROR(IF(OR(INDEX(Matches!$I$2:$I$201,MATCH($A1401&amp;"-3",Matches!$J$2:$J$201,0))="Void",INDEX(Matches!$G$2:$G$201,MATCH($A1401&amp;"-3",Matches!$J$2:$J$201,0))="",INDEX(Matches!$H$2:$H$201,MATCH($A1401&amp;"-3",Matches!$J$2:$J$201,0))=""),"",IF(AND($C1401&lt;&gt;"",INDEX(Matches!$F$2:$F$201,MATCH($A1401&amp;"-3",Matches!$J$2:$J$201,0))&lt;&gt;"",$C1401&gt;=INDEX(Matches!$F$2:$F$201,MATCH($A1401&amp;"-3",Matches!$J$2:$J$201,0))),"",IF(AND(H1401=INDEX(Matches!$G$2:$G$201,MATCH($A1401&amp;"-3",Matches!$J$2:$J$201,0)),I1401=INDEX(Matches!$H$2:$H$201,MATCH($A1401&amp;"-3",Matches!$J$2:$J$201,0))),5,IF(SIGN(H1401-I1401)&lt;&gt;SIGN(INDEX(Matches!$G$2:$G$201,MATCH($A1401&amp;"-3",Matches!$J$2:$J$201,0))-INDEX(Matches!$H$2:$H$201,MATCH($A1401&amp;"-3",Matches!$J$2:$J$201,0))),0,IF(H1401-I1401=INDEX(Matches!$G$2:$G$201,MATCH($A1401&amp;"-3",Matches!$J$2:$J$201,0))-INDEX(Matches!$H$2:$H$201,MATCH($A1401&amp;"-3",Matches!$J$2:$J$201,0)),3,2))))),""))</f>
        <v/>
      </c>
      <c r="AA1401" s="12" t="str">
        <f aca="false">IF(OR($B1401="",J1401="",K1401=""),"",IFERROR(IF(OR(INDEX(Matches!$I$2:$I$201,MATCH($A1401&amp;"-4",Matches!$J$2:$J$201,0))="Void",INDEX(Matches!$G$2:$G$201,MATCH($A1401&amp;"-4",Matches!$J$2:$J$201,0))="",INDEX(Matches!$H$2:$H$201,MATCH($A1401&amp;"-4",Matches!$J$2:$J$201,0))=""),"",IF(AND($C1401&lt;&gt;"",INDEX(Matches!$F$2:$F$201,MATCH($A1401&amp;"-4",Matches!$J$2:$J$201,0))&lt;&gt;"",$C1401&gt;=INDEX(Matches!$F$2:$F$201,MATCH($A1401&amp;"-4",Matches!$J$2:$J$201,0))),"",IF(AND(J1401=INDEX(Matches!$G$2:$G$201,MATCH($A1401&amp;"-4",Matches!$J$2:$J$201,0)),K1401=INDEX(Matches!$H$2:$H$201,MATCH($A1401&amp;"-4",Matches!$J$2:$J$201,0))),5,IF(SIGN(J1401-K1401)&lt;&gt;SIGN(INDEX(Matches!$G$2:$G$201,MATCH($A1401&amp;"-4",Matches!$J$2:$J$201,0))-INDEX(Matches!$H$2:$H$201,MATCH($A1401&amp;"-4",Matches!$J$2:$J$201,0))),0,IF(J1401-K1401=INDEX(Matches!$G$2:$G$201,MATCH($A1401&amp;"-4",Matches!$J$2:$J$201,0))-INDEX(Matches!$H$2:$H$201,MATCH($A1401&amp;"-4",Matches!$J$2:$J$201,0)),3,2))))),""))</f>
        <v/>
      </c>
      <c r="AB1401" s="12" t="str">
        <f aca="false">IF(OR($B1401="",L1401="",M1401=""),"",IFERROR(IF(OR(INDEX(Matches!$I$2:$I$201,MATCH($A1401&amp;"-5",Matches!$J$2:$J$201,0))="Void",INDEX(Matches!$G$2:$G$201,MATCH($A1401&amp;"-5",Matches!$J$2:$J$201,0))="",INDEX(Matches!$H$2:$H$201,MATCH($A1401&amp;"-5",Matches!$J$2:$J$201,0))=""),"",IF(AND($C1401&lt;&gt;"",INDEX(Matches!$F$2:$F$201,MATCH($A1401&amp;"-5",Matches!$J$2:$J$201,0))&lt;&gt;"",$C1401&gt;=INDEX(Matches!$F$2:$F$201,MATCH($A1401&amp;"-5",Matches!$J$2:$J$201,0))),"",IF(AND(L1401=INDEX(Matches!$G$2:$G$201,MATCH($A1401&amp;"-5",Matches!$J$2:$J$201,0)),M1401=INDEX(Matches!$H$2:$H$201,MATCH($A1401&amp;"-5",Matches!$J$2:$J$201,0))),5,IF(SIGN(L1401-M1401)&lt;&gt;SIGN(INDEX(Matches!$G$2:$G$201,MATCH($A1401&amp;"-5",Matches!$J$2:$J$201,0))-INDEX(Matches!$H$2:$H$201,MATCH($A1401&amp;"-5",Matches!$J$2:$J$201,0))),0,IF(L1401-M1401=INDEX(Matches!$G$2:$G$201,MATCH($A1401&amp;"-5",Matches!$J$2:$J$201,0))-INDEX(Matches!$H$2:$H$201,MATCH($A1401&amp;"-5",Matches!$J$2:$J$201,0)),3,2))))),""))</f>
        <v/>
      </c>
      <c r="AC1401" s="12" t="str">
        <f aca="false">IF(OR($B1401="",N1401="",O1401=""),"",IFERROR(IF(OR(INDEX(Matches!$I$2:$I$201,MATCH($A1401&amp;"-6",Matches!$J$2:$J$201,0))="Void",INDEX(Matches!$G$2:$G$201,MATCH($A1401&amp;"-6",Matches!$J$2:$J$201,0))="",INDEX(Matches!$H$2:$H$201,MATCH($A1401&amp;"-6",Matches!$J$2:$J$201,0))=""),"",IF(AND($C1401&lt;&gt;"",INDEX(Matches!$F$2:$F$201,MATCH($A1401&amp;"-6",Matches!$J$2:$J$201,0))&lt;&gt;"",$C1401&gt;=INDEX(Matches!$F$2:$F$201,MATCH($A1401&amp;"-6",Matches!$J$2:$J$201,0))),"",IF(AND(N1401=INDEX(Matches!$G$2:$G$201,MATCH($A1401&amp;"-6",Matches!$J$2:$J$201,0)),O1401=INDEX(Matches!$H$2:$H$201,MATCH($A1401&amp;"-6",Matches!$J$2:$J$201,0))),5,IF(SIGN(N1401-O1401)&lt;&gt;SIGN(INDEX(Matches!$G$2:$G$201,MATCH($A1401&amp;"-6",Matches!$J$2:$J$201,0))-INDEX(Matches!$H$2:$H$201,MATCH($A1401&amp;"-6",Matches!$J$2:$J$201,0))),0,IF(N1401-O1401=INDEX(Matches!$G$2:$G$201,MATCH($A1401&amp;"-6",Matches!$J$2:$J$201,0))-INDEX(Matches!$H$2:$H$201,MATCH($A1401&amp;"-6",Matches!$J$2:$J$201,0)),3,2))))),""))</f>
        <v/>
      </c>
      <c r="AD1401" s="12" t="str">
        <f aca="false">IF(OR($B1401="",P1401="",Q1401=""),"",IFERROR(IF(OR(INDEX(Matches!$I$2:$I$201,MATCH($A1401&amp;"-7",Matches!$J$2:$J$201,0))="Void",INDEX(Matches!$G$2:$G$201,MATCH($A1401&amp;"-7",Matches!$J$2:$J$201,0))="",INDEX(Matches!$H$2:$H$201,MATCH($A1401&amp;"-7",Matches!$J$2:$J$201,0))=""),"",IF(AND($C1401&lt;&gt;"",INDEX(Matches!$F$2:$F$201,MATCH($A1401&amp;"-7",Matches!$J$2:$J$201,0))&lt;&gt;"",$C1401&gt;=INDEX(Matches!$F$2:$F$201,MATCH($A1401&amp;"-7",Matches!$J$2:$J$201,0))),"",IF(AND(P1401=INDEX(Matches!$G$2:$G$201,MATCH($A1401&amp;"-7",Matches!$J$2:$J$201,0)),Q1401=INDEX(Matches!$H$2:$H$201,MATCH($A1401&amp;"-7",Matches!$J$2:$J$201,0))),5,IF(SIGN(P1401-Q1401)&lt;&gt;SIGN(INDEX(Matches!$G$2:$G$201,MATCH($A1401&amp;"-7",Matches!$J$2:$J$201,0))-INDEX(Matches!$H$2:$H$201,MATCH($A1401&amp;"-7",Matches!$J$2:$J$201,0))),0,IF(P1401-Q1401=INDEX(Matches!$G$2:$G$201,MATCH($A1401&amp;"-7",Matches!$J$2:$J$201,0))-INDEX(Matches!$H$2:$H$201,MATCH($A1401&amp;"-7",Matches!$J$2:$J$201,0)),3,2))))),""))</f>
        <v/>
      </c>
      <c r="AE1401" s="12" t="str">
        <f aca="false">IF(OR($B1401="",R1401="",S1401=""),"",IFERROR(IF(OR(INDEX(Matches!$I$2:$I$201,MATCH($A1401&amp;"-8",Matches!$J$2:$J$201,0))="Void",INDEX(Matches!$G$2:$G$201,MATCH($A1401&amp;"-8",Matches!$J$2:$J$201,0))="",INDEX(Matches!$H$2:$H$201,MATCH($A1401&amp;"-8",Matches!$J$2:$J$201,0))=""),"",IF(AND($C1401&lt;&gt;"",INDEX(Matches!$F$2:$F$201,MATCH($A1401&amp;"-8",Matches!$J$2:$J$201,0))&lt;&gt;"",$C1401&gt;=INDEX(Matches!$F$2:$F$201,MATCH($A1401&amp;"-8",Matches!$J$2:$J$201,0))),"",IF(AND(R1401=INDEX(Matches!$G$2:$G$201,MATCH($A1401&amp;"-8",Matches!$J$2:$J$201,0)),S1401=INDEX(Matches!$H$2:$H$201,MATCH($A1401&amp;"-8",Matches!$J$2:$J$201,0))),5,IF(SIGN(R1401-S1401)&lt;&gt;SIGN(INDEX(Matches!$G$2:$G$201,MATCH($A1401&amp;"-8",Matches!$J$2:$J$201,0))-INDEX(Matches!$H$2:$H$201,MATCH($A1401&amp;"-8",Matches!$J$2:$J$201,0))),0,IF(R1401-S1401=INDEX(Matches!$G$2:$G$201,MATCH($A1401&amp;"-8",Matches!$J$2:$J$201,0))-INDEX(Matches!$H$2:$H$201,MATCH($A1401&amp;"-8",Matches!$J$2:$J$201,0)),3,2))))),""))</f>
        <v/>
      </c>
      <c r="AF1401" s="12" t="str">
        <f aca="false">IF(OR($B1401="",T1401="",U1401=""),"",IFERROR(IF(OR(INDEX(Matches!$I$2:$I$201,MATCH($A1401&amp;"-9",Matches!$J$2:$J$201,0))="Void",INDEX(Matches!$G$2:$G$201,MATCH($A1401&amp;"-9",Matches!$J$2:$J$201,0))="",INDEX(Matches!$H$2:$H$201,MATCH($A1401&amp;"-9",Matches!$J$2:$J$201,0))=""),"",IF(AND($C1401&lt;&gt;"",INDEX(Matches!$F$2:$F$201,MATCH($A1401&amp;"-9",Matches!$J$2:$J$201,0))&lt;&gt;"",$C1401&gt;=INDEX(Matches!$F$2:$F$201,MATCH($A1401&amp;"-9",Matches!$J$2:$J$201,0))),"",IF(AND(T1401=INDEX(Matches!$G$2:$G$201,MATCH($A1401&amp;"-9",Matches!$J$2:$J$201,0)),U1401=INDEX(Matches!$H$2:$H$201,MATCH($A1401&amp;"-9",Matches!$J$2:$J$201,0))),5,IF(SIGN(T1401-U1401)&lt;&gt;SIGN(INDEX(Matches!$G$2:$G$201,MATCH($A1401&amp;"-9",Matches!$J$2:$J$201,0))-INDEX(Matches!$H$2:$H$201,MATCH($A1401&amp;"-9",Matches!$J$2:$J$201,0))),0,IF(T1401-U1401=INDEX(Matches!$G$2:$G$201,MATCH($A1401&amp;"-9",Matches!$J$2:$J$201,0))-INDEX(Matches!$H$2:$H$201,MATCH($A1401&amp;"-9",Matches!$J$2:$J$201,0)),3,2))))),""))</f>
        <v/>
      </c>
      <c r="AG1401" s="12" t="str">
        <f aca="false">IF(OR($B1401="",V1401="",W1401=""),"",IFERROR(IF(OR(INDEX(Matches!$I$2:$I$201,MATCH($A1401&amp;"-10",Matches!$J$2:$J$201,0))="Void",INDEX(Matches!$G$2:$G$201,MATCH($A1401&amp;"-10",Matches!$J$2:$J$201,0))="",INDEX(Matches!$H$2:$H$201,MATCH($A1401&amp;"-10",Matches!$J$2:$J$201,0))=""),"",IF(AND($C1401&lt;&gt;"",INDEX(Matches!$F$2:$F$201,MATCH($A1401&amp;"-10",Matches!$J$2:$J$201,0))&lt;&gt;"",$C1401&gt;=INDEX(Matches!$F$2:$F$201,MATCH($A1401&amp;"-10",Matches!$J$2:$J$201,0))),"",IF(AND(V1401=INDEX(Matches!$G$2:$G$201,MATCH($A1401&amp;"-10",Matches!$J$2:$J$201,0)),W1401=INDEX(Matches!$H$2:$H$201,MATCH($A1401&amp;"-10",Matches!$J$2:$J$201,0))),5,IF(SIGN(V1401-W1401)&lt;&gt;SIGN(INDEX(Matches!$G$2:$G$201,MATCH($A1401&amp;"-10",Matches!$J$2:$J$201,0))-INDEX(Matches!$H$2:$H$201,MATCH($A1401&amp;"-10",Matches!$J$2:$J$201,0))),0,IF(V1401-W1401=INDEX(Matches!$G$2:$G$201,MATCH($A1401&amp;"-10",Matches!$J$2:$J$201,0))-INDEX(Matches!$H$2:$H$201,MATCH($A1401&amp;"-10",Matches!$J$2:$J$201,0)),3,2))))),""))</f>
        <v/>
      </c>
      <c r="AH1401" s="13" t="str">
        <f aca="false">IF($B1401="","",SUM(X1401:AG1401))</f>
        <v/>
      </c>
      <c r="AI1401" s="12" t="str">
        <f aca="false">IF($B1401="","",COUNTIF(X1401:AG1401,5))</f>
        <v/>
      </c>
      <c r="AJ1401" s="12" t="str">
        <f aca="false">IF($B1401="","",COUNTIF(X1401:AG1401,"&gt;=2"))</f>
        <v/>
      </c>
      <c r="AK1401" s="12" t="str">
        <f aca="false">IF($B1401="","",COUNT(X1401:AG1401))</f>
        <v/>
      </c>
    </row>
    <row r="1402" customFormat="false" ht="15" hidden="false" customHeight="false" outlineLevel="0" collapsed="false">
      <c r="A1402" s="7"/>
      <c r="B1402" s="7"/>
      <c r="C1402" s="11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12" t="str">
        <f aca="false">IF(OR($B1402="",D1402="",E1402=""),"",IFERROR(IF(OR(INDEX(Matches!$I$2:$I$201,MATCH($A1402&amp;"-1",Matches!$J$2:$J$201,0))="Void",INDEX(Matches!$G$2:$G$201,MATCH($A1402&amp;"-1",Matches!$J$2:$J$201,0))="",INDEX(Matches!$H$2:$H$201,MATCH($A1402&amp;"-1",Matches!$J$2:$J$201,0))=""),"",IF(AND($C1402&lt;&gt;"",INDEX(Matches!$F$2:$F$201,MATCH($A1402&amp;"-1",Matches!$J$2:$J$201,0))&lt;&gt;"",$C1402&gt;=INDEX(Matches!$F$2:$F$201,MATCH($A1402&amp;"-1",Matches!$J$2:$J$201,0))),"",IF(AND(D1402=INDEX(Matches!$G$2:$G$201,MATCH($A1402&amp;"-1",Matches!$J$2:$J$201,0)),E1402=INDEX(Matches!$H$2:$H$201,MATCH($A1402&amp;"-1",Matches!$J$2:$J$201,0))),5,IF(SIGN(D1402-E1402)&lt;&gt;SIGN(INDEX(Matches!$G$2:$G$201,MATCH($A1402&amp;"-1",Matches!$J$2:$J$201,0))-INDEX(Matches!$H$2:$H$201,MATCH($A1402&amp;"-1",Matches!$J$2:$J$201,0))),0,IF(D1402-E1402=INDEX(Matches!$G$2:$G$201,MATCH($A1402&amp;"-1",Matches!$J$2:$J$201,0))-INDEX(Matches!$H$2:$H$201,MATCH($A1402&amp;"-1",Matches!$J$2:$J$201,0)),3,2))))),""))</f>
        <v/>
      </c>
      <c r="Y1402" s="12" t="str">
        <f aca="false">IF(OR($B1402="",F1402="",G1402=""),"",IFERROR(IF(OR(INDEX(Matches!$I$2:$I$201,MATCH($A1402&amp;"-2",Matches!$J$2:$J$201,0))="Void",INDEX(Matches!$G$2:$G$201,MATCH($A1402&amp;"-2",Matches!$J$2:$J$201,0))="",INDEX(Matches!$H$2:$H$201,MATCH($A1402&amp;"-2",Matches!$J$2:$J$201,0))=""),"",IF(AND($C1402&lt;&gt;"",INDEX(Matches!$F$2:$F$201,MATCH($A1402&amp;"-2",Matches!$J$2:$J$201,0))&lt;&gt;"",$C1402&gt;=INDEX(Matches!$F$2:$F$201,MATCH($A1402&amp;"-2",Matches!$J$2:$J$201,0))),"",IF(AND(F1402=INDEX(Matches!$G$2:$G$201,MATCH($A1402&amp;"-2",Matches!$J$2:$J$201,0)),G1402=INDEX(Matches!$H$2:$H$201,MATCH($A1402&amp;"-2",Matches!$J$2:$J$201,0))),5,IF(SIGN(F1402-G1402)&lt;&gt;SIGN(INDEX(Matches!$G$2:$G$201,MATCH($A1402&amp;"-2",Matches!$J$2:$J$201,0))-INDEX(Matches!$H$2:$H$201,MATCH($A1402&amp;"-2",Matches!$J$2:$J$201,0))),0,IF(F1402-G1402=INDEX(Matches!$G$2:$G$201,MATCH($A1402&amp;"-2",Matches!$J$2:$J$201,0))-INDEX(Matches!$H$2:$H$201,MATCH($A1402&amp;"-2",Matches!$J$2:$J$201,0)),3,2))))),""))</f>
        <v/>
      </c>
      <c r="Z1402" s="12" t="str">
        <f aca="false">IF(OR($B1402="",H1402="",I1402=""),"",IFERROR(IF(OR(INDEX(Matches!$I$2:$I$201,MATCH($A1402&amp;"-3",Matches!$J$2:$J$201,0))="Void",INDEX(Matches!$G$2:$G$201,MATCH($A1402&amp;"-3",Matches!$J$2:$J$201,0))="",INDEX(Matches!$H$2:$H$201,MATCH($A1402&amp;"-3",Matches!$J$2:$J$201,0))=""),"",IF(AND($C1402&lt;&gt;"",INDEX(Matches!$F$2:$F$201,MATCH($A1402&amp;"-3",Matches!$J$2:$J$201,0))&lt;&gt;"",$C1402&gt;=INDEX(Matches!$F$2:$F$201,MATCH($A1402&amp;"-3",Matches!$J$2:$J$201,0))),"",IF(AND(H1402=INDEX(Matches!$G$2:$G$201,MATCH($A1402&amp;"-3",Matches!$J$2:$J$201,0)),I1402=INDEX(Matches!$H$2:$H$201,MATCH($A1402&amp;"-3",Matches!$J$2:$J$201,0))),5,IF(SIGN(H1402-I1402)&lt;&gt;SIGN(INDEX(Matches!$G$2:$G$201,MATCH($A1402&amp;"-3",Matches!$J$2:$J$201,0))-INDEX(Matches!$H$2:$H$201,MATCH($A1402&amp;"-3",Matches!$J$2:$J$201,0))),0,IF(H1402-I1402=INDEX(Matches!$G$2:$G$201,MATCH($A1402&amp;"-3",Matches!$J$2:$J$201,0))-INDEX(Matches!$H$2:$H$201,MATCH($A1402&amp;"-3",Matches!$J$2:$J$201,0)),3,2))))),""))</f>
        <v/>
      </c>
      <c r="AA1402" s="12" t="str">
        <f aca="false">IF(OR($B1402="",J1402="",K1402=""),"",IFERROR(IF(OR(INDEX(Matches!$I$2:$I$201,MATCH($A1402&amp;"-4",Matches!$J$2:$J$201,0))="Void",INDEX(Matches!$G$2:$G$201,MATCH($A1402&amp;"-4",Matches!$J$2:$J$201,0))="",INDEX(Matches!$H$2:$H$201,MATCH($A1402&amp;"-4",Matches!$J$2:$J$201,0))=""),"",IF(AND($C1402&lt;&gt;"",INDEX(Matches!$F$2:$F$201,MATCH($A1402&amp;"-4",Matches!$J$2:$J$201,0))&lt;&gt;"",$C1402&gt;=INDEX(Matches!$F$2:$F$201,MATCH($A1402&amp;"-4",Matches!$J$2:$J$201,0))),"",IF(AND(J1402=INDEX(Matches!$G$2:$G$201,MATCH($A1402&amp;"-4",Matches!$J$2:$J$201,0)),K1402=INDEX(Matches!$H$2:$H$201,MATCH($A1402&amp;"-4",Matches!$J$2:$J$201,0))),5,IF(SIGN(J1402-K1402)&lt;&gt;SIGN(INDEX(Matches!$G$2:$G$201,MATCH($A1402&amp;"-4",Matches!$J$2:$J$201,0))-INDEX(Matches!$H$2:$H$201,MATCH($A1402&amp;"-4",Matches!$J$2:$J$201,0))),0,IF(J1402-K1402=INDEX(Matches!$G$2:$G$201,MATCH($A1402&amp;"-4",Matches!$J$2:$J$201,0))-INDEX(Matches!$H$2:$H$201,MATCH($A1402&amp;"-4",Matches!$J$2:$J$201,0)),3,2))))),""))</f>
        <v/>
      </c>
      <c r="AB1402" s="12" t="str">
        <f aca="false">IF(OR($B1402="",L1402="",M1402=""),"",IFERROR(IF(OR(INDEX(Matches!$I$2:$I$201,MATCH($A1402&amp;"-5",Matches!$J$2:$J$201,0))="Void",INDEX(Matches!$G$2:$G$201,MATCH($A1402&amp;"-5",Matches!$J$2:$J$201,0))="",INDEX(Matches!$H$2:$H$201,MATCH($A1402&amp;"-5",Matches!$J$2:$J$201,0))=""),"",IF(AND($C1402&lt;&gt;"",INDEX(Matches!$F$2:$F$201,MATCH($A1402&amp;"-5",Matches!$J$2:$J$201,0))&lt;&gt;"",$C1402&gt;=INDEX(Matches!$F$2:$F$201,MATCH($A1402&amp;"-5",Matches!$J$2:$J$201,0))),"",IF(AND(L1402=INDEX(Matches!$G$2:$G$201,MATCH($A1402&amp;"-5",Matches!$J$2:$J$201,0)),M1402=INDEX(Matches!$H$2:$H$201,MATCH($A1402&amp;"-5",Matches!$J$2:$J$201,0))),5,IF(SIGN(L1402-M1402)&lt;&gt;SIGN(INDEX(Matches!$G$2:$G$201,MATCH($A1402&amp;"-5",Matches!$J$2:$J$201,0))-INDEX(Matches!$H$2:$H$201,MATCH($A1402&amp;"-5",Matches!$J$2:$J$201,0))),0,IF(L1402-M1402=INDEX(Matches!$G$2:$G$201,MATCH($A1402&amp;"-5",Matches!$J$2:$J$201,0))-INDEX(Matches!$H$2:$H$201,MATCH($A1402&amp;"-5",Matches!$J$2:$J$201,0)),3,2))))),""))</f>
        <v/>
      </c>
      <c r="AC1402" s="12" t="str">
        <f aca="false">IF(OR($B1402="",N1402="",O1402=""),"",IFERROR(IF(OR(INDEX(Matches!$I$2:$I$201,MATCH($A1402&amp;"-6",Matches!$J$2:$J$201,0))="Void",INDEX(Matches!$G$2:$G$201,MATCH($A1402&amp;"-6",Matches!$J$2:$J$201,0))="",INDEX(Matches!$H$2:$H$201,MATCH($A1402&amp;"-6",Matches!$J$2:$J$201,0))=""),"",IF(AND($C1402&lt;&gt;"",INDEX(Matches!$F$2:$F$201,MATCH($A1402&amp;"-6",Matches!$J$2:$J$201,0))&lt;&gt;"",$C1402&gt;=INDEX(Matches!$F$2:$F$201,MATCH($A1402&amp;"-6",Matches!$J$2:$J$201,0))),"",IF(AND(N1402=INDEX(Matches!$G$2:$G$201,MATCH($A1402&amp;"-6",Matches!$J$2:$J$201,0)),O1402=INDEX(Matches!$H$2:$H$201,MATCH($A1402&amp;"-6",Matches!$J$2:$J$201,0))),5,IF(SIGN(N1402-O1402)&lt;&gt;SIGN(INDEX(Matches!$G$2:$G$201,MATCH($A1402&amp;"-6",Matches!$J$2:$J$201,0))-INDEX(Matches!$H$2:$H$201,MATCH($A1402&amp;"-6",Matches!$J$2:$J$201,0))),0,IF(N1402-O1402=INDEX(Matches!$G$2:$G$201,MATCH($A1402&amp;"-6",Matches!$J$2:$J$201,0))-INDEX(Matches!$H$2:$H$201,MATCH($A1402&amp;"-6",Matches!$J$2:$J$201,0)),3,2))))),""))</f>
        <v/>
      </c>
      <c r="AD1402" s="12" t="str">
        <f aca="false">IF(OR($B1402="",P1402="",Q1402=""),"",IFERROR(IF(OR(INDEX(Matches!$I$2:$I$201,MATCH($A1402&amp;"-7",Matches!$J$2:$J$201,0))="Void",INDEX(Matches!$G$2:$G$201,MATCH($A1402&amp;"-7",Matches!$J$2:$J$201,0))="",INDEX(Matches!$H$2:$H$201,MATCH($A1402&amp;"-7",Matches!$J$2:$J$201,0))=""),"",IF(AND($C1402&lt;&gt;"",INDEX(Matches!$F$2:$F$201,MATCH($A1402&amp;"-7",Matches!$J$2:$J$201,0))&lt;&gt;"",$C1402&gt;=INDEX(Matches!$F$2:$F$201,MATCH($A1402&amp;"-7",Matches!$J$2:$J$201,0))),"",IF(AND(P1402=INDEX(Matches!$G$2:$G$201,MATCH($A1402&amp;"-7",Matches!$J$2:$J$201,0)),Q1402=INDEX(Matches!$H$2:$H$201,MATCH($A1402&amp;"-7",Matches!$J$2:$J$201,0))),5,IF(SIGN(P1402-Q1402)&lt;&gt;SIGN(INDEX(Matches!$G$2:$G$201,MATCH($A1402&amp;"-7",Matches!$J$2:$J$201,0))-INDEX(Matches!$H$2:$H$201,MATCH($A1402&amp;"-7",Matches!$J$2:$J$201,0))),0,IF(P1402-Q1402=INDEX(Matches!$G$2:$G$201,MATCH($A1402&amp;"-7",Matches!$J$2:$J$201,0))-INDEX(Matches!$H$2:$H$201,MATCH($A1402&amp;"-7",Matches!$J$2:$J$201,0)),3,2))))),""))</f>
        <v/>
      </c>
      <c r="AE1402" s="12" t="str">
        <f aca="false">IF(OR($B1402="",R1402="",S1402=""),"",IFERROR(IF(OR(INDEX(Matches!$I$2:$I$201,MATCH($A1402&amp;"-8",Matches!$J$2:$J$201,0))="Void",INDEX(Matches!$G$2:$G$201,MATCH($A1402&amp;"-8",Matches!$J$2:$J$201,0))="",INDEX(Matches!$H$2:$H$201,MATCH($A1402&amp;"-8",Matches!$J$2:$J$201,0))=""),"",IF(AND($C1402&lt;&gt;"",INDEX(Matches!$F$2:$F$201,MATCH($A1402&amp;"-8",Matches!$J$2:$J$201,0))&lt;&gt;"",$C1402&gt;=INDEX(Matches!$F$2:$F$201,MATCH($A1402&amp;"-8",Matches!$J$2:$J$201,0))),"",IF(AND(R1402=INDEX(Matches!$G$2:$G$201,MATCH($A1402&amp;"-8",Matches!$J$2:$J$201,0)),S1402=INDEX(Matches!$H$2:$H$201,MATCH($A1402&amp;"-8",Matches!$J$2:$J$201,0))),5,IF(SIGN(R1402-S1402)&lt;&gt;SIGN(INDEX(Matches!$G$2:$G$201,MATCH($A1402&amp;"-8",Matches!$J$2:$J$201,0))-INDEX(Matches!$H$2:$H$201,MATCH($A1402&amp;"-8",Matches!$J$2:$J$201,0))),0,IF(R1402-S1402=INDEX(Matches!$G$2:$G$201,MATCH($A1402&amp;"-8",Matches!$J$2:$J$201,0))-INDEX(Matches!$H$2:$H$201,MATCH($A1402&amp;"-8",Matches!$J$2:$J$201,0)),3,2))))),""))</f>
        <v/>
      </c>
      <c r="AF1402" s="12" t="str">
        <f aca="false">IF(OR($B1402="",T1402="",U1402=""),"",IFERROR(IF(OR(INDEX(Matches!$I$2:$I$201,MATCH($A1402&amp;"-9",Matches!$J$2:$J$201,0))="Void",INDEX(Matches!$G$2:$G$201,MATCH($A1402&amp;"-9",Matches!$J$2:$J$201,0))="",INDEX(Matches!$H$2:$H$201,MATCH($A1402&amp;"-9",Matches!$J$2:$J$201,0))=""),"",IF(AND($C1402&lt;&gt;"",INDEX(Matches!$F$2:$F$201,MATCH($A1402&amp;"-9",Matches!$J$2:$J$201,0))&lt;&gt;"",$C1402&gt;=INDEX(Matches!$F$2:$F$201,MATCH($A1402&amp;"-9",Matches!$J$2:$J$201,0))),"",IF(AND(T1402=INDEX(Matches!$G$2:$G$201,MATCH($A1402&amp;"-9",Matches!$J$2:$J$201,0)),U1402=INDEX(Matches!$H$2:$H$201,MATCH($A1402&amp;"-9",Matches!$J$2:$J$201,0))),5,IF(SIGN(T1402-U1402)&lt;&gt;SIGN(INDEX(Matches!$G$2:$G$201,MATCH($A1402&amp;"-9",Matches!$J$2:$J$201,0))-INDEX(Matches!$H$2:$H$201,MATCH($A1402&amp;"-9",Matches!$J$2:$J$201,0))),0,IF(T1402-U1402=INDEX(Matches!$G$2:$G$201,MATCH($A1402&amp;"-9",Matches!$J$2:$J$201,0))-INDEX(Matches!$H$2:$H$201,MATCH($A1402&amp;"-9",Matches!$J$2:$J$201,0)),3,2))))),""))</f>
        <v/>
      </c>
      <c r="AG1402" s="12" t="str">
        <f aca="false">IF(OR($B1402="",V1402="",W1402=""),"",IFERROR(IF(OR(INDEX(Matches!$I$2:$I$201,MATCH($A1402&amp;"-10",Matches!$J$2:$J$201,0))="Void",INDEX(Matches!$G$2:$G$201,MATCH($A1402&amp;"-10",Matches!$J$2:$J$201,0))="",INDEX(Matches!$H$2:$H$201,MATCH($A1402&amp;"-10",Matches!$J$2:$J$201,0))=""),"",IF(AND($C1402&lt;&gt;"",INDEX(Matches!$F$2:$F$201,MATCH($A1402&amp;"-10",Matches!$J$2:$J$201,0))&lt;&gt;"",$C1402&gt;=INDEX(Matches!$F$2:$F$201,MATCH($A1402&amp;"-10",Matches!$J$2:$J$201,0))),"",IF(AND(V1402=INDEX(Matches!$G$2:$G$201,MATCH($A1402&amp;"-10",Matches!$J$2:$J$201,0)),W1402=INDEX(Matches!$H$2:$H$201,MATCH($A1402&amp;"-10",Matches!$J$2:$J$201,0))),5,IF(SIGN(V1402-W1402)&lt;&gt;SIGN(INDEX(Matches!$G$2:$G$201,MATCH($A1402&amp;"-10",Matches!$J$2:$J$201,0))-INDEX(Matches!$H$2:$H$201,MATCH($A1402&amp;"-10",Matches!$J$2:$J$201,0))),0,IF(V1402-W1402=INDEX(Matches!$G$2:$G$201,MATCH($A1402&amp;"-10",Matches!$J$2:$J$201,0))-INDEX(Matches!$H$2:$H$201,MATCH($A1402&amp;"-10",Matches!$J$2:$J$201,0)),3,2))))),""))</f>
        <v/>
      </c>
      <c r="AH1402" s="13" t="str">
        <f aca="false">IF($B1402="","",SUM(X1402:AG1402))</f>
        <v/>
      </c>
      <c r="AI1402" s="12" t="str">
        <f aca="false">IF($B1402="","",COUNTIF(X1402:AG1402,5))</f>
        <v/>
      </c>
      <c r="AJ1402" s="12" t="str">
        <f aca="false">IF($B1402="","",COUNTIF(X1402:AG1402,"&gt;=2"))</f>
        <v/>
      </c>
      <c r="AK1402" s="12" t="str">
        <f aca="false">IF($B1402="","",COUNT(X1402:AG1402))</f>
        <v/>
      </c>
    </row>
    <row r="1403" customFormat="false" ht="15" hidden="false" customHeight="false" outlineLevel="0" collapsed="false">
      <c r="A1403" s="7"/>
      <c r="B1403" s="7"/>
      <c r="C1403" s="11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12" t="str">
        <f aca="false">IF(OR($B1403="",D1403="",E1403=""),"",IFERROR(IF(OR(INDEX(Matches!$I$2:$I$201,MATCH($A1403&amp;"-1",Matches!$J$2:$J$201,0))="Void",INDEX(Matches!$G$2:$G$201,MATCH($A1403&amp;"-1",Matches!$J$2:$J$201,0))="",INDEX(Matches!$H$2:$H$201,MATCH($A1403&amp;"-1",Matches!$J$2:$J$201,0))=""),"",IF(AND($C1403&lt;&gt;"",INDEX(Matches!$F$2:$F$201,MATCH($A1403&amp;"-1",Matches!$J$2:$J$201,0))&lt;&gt;"",$C1403&gt;=INDEX(Matches!$F$2:$F$201,MATCH($A1403&amp;"-1",Matches!$J$2:$J$201,0))),"",IF(AND(D1403=INDEX(Matches!$G$2:$G$201,MATCH($A1403&amp;"-1",Matches!$J$2:$J$201,0)),E1403=INDEX(Matches!$H$2:$H$201,MATCH($A1403&amp;"-1",Matches!$J$2:$J$201,0))),5,IF(SIGN(D1403-E1403)&lt;&gt;SIGN(INDEX(Matches!$G$2:$G$201,MATCH($A1403&amp;"-1",Matches!$J$2:$J$201,0))-INDEX(Matches!$H$2:$H$201,MATCH($A1403&amp;"-1",Matches!$J$2:$J$201,0))),0,IF(D1403-E1403=INDEX(Matches!$G$2:$G$201,MATCH($A1403&amp;"-1",Matches!$J$2:$J$201,0))-INDEX(Matches!$H$2:$H$201,MATCH($A1403&amp;"-1",Matches!$J$2:$J$201,0)),3,2))))),""))</f>
        <v/>
      </c>
      <c r="Y1403" s="12" t="str">
        <f aca="false">IF(OR($B1403="",F1403="",G1403=""),"",IFERROR(IF(OR(INDEX(Matches!$I$2:$I$201,MATCH($A1403&amp;"-2",Matches!$J$2:$J$201,0))="Void",INDEX(Matches!$G$2:$G$201,MATCH($A1403&amp;"-2",Matches!$J$2:$J$201,0))="",INDEX(Matches!$H$2:$H$201,MATCH($A1403&amp;"-2",Matches!$J$2:$J$201,0))=""),"",IF(AND($C1403&lt;&gt;"",INDEX(Matches!$F$2:$F$201,MATCH($A1403&amp;"-2",Matches!$J$2:$J$201,0))&lt;&gt;"",$C1403&gt;=INDEX(Matches!$F$2:$F$201,MATCH($A1403&amp;"-2",Matches!$J$2:$J$201,0))),"",IF(AND(F1403=INDEX(Matches!$G$2:$G$201,MATCH($A1403&amp;"-2",Matches!$J$2:$J$201,0)),G1403=INDEX(Matches!$H$2:$H$201,MATCH($A1403&amp;"-2",Matches!$J$2:$J$201,0))),5,IF(SIGN(F1403-G1403)&lt;&gt;SIGN(INDEX(Matches!$G$2:$G$201,MATCH($A1403&amp;"-2",Matches!$J$2:$J$201,0))-INDEX(Matches!$H$2:$H$201,MATCH($A1403&amp;"-2",Matches!$J$2:$J$201,0))),0,IF(F1403-G1403=INDEX(Matches!$G$2:$G$201,MATCH($A1403&amp;"-2",Matches!$J$2:$J$201,0))-INDEX(Matches!$H$2:$H$201,MATCH($A1403&amp;"-2",Matches!$J$2:$J$201,0)),3,2))))),""))</f>
        <v/>
      </c>
      <c r="Z1403" s="12" t="str">
        <f aca="false">IF(OR($B1403="",H1403="",I1403=""),"",IFERROR(IF(OR(INDEX(Matches!$I$2:$I$201,MATCH($A1403&amp;"-3",Matches!$J$2:$J$201,0))="Void",INDEX(Matches!$G$2:$G$201,MATCH($A1403&amp;"-3",Matches!$J$2:$J$201,0))="",INDEX(Matches!$H$2:$H$201,MATCH($A1403&amp;"-3",Matches!$J$2:$J$201,0))=""),"",IF(AND($C1403&lt;&gt;"",INDEX(Matches!$F$2:$F$201,MATCH($A1403&amp;"-3",Matches!$J$2:$J$201,0))&lt;&gt;"",$C1403&gt;=INDEX(Matches!$F$2:$F$201,MATCH($A1403&amp;"-3",Matches!$J$2:$J$201,0))),"",IF(AND(H1403=INDEX(Matches!$G$2:$G$201,MATCH($A1403&amp;"-3",Matches!$J$2:$J$201,0)),I1403=INDEX(Matches!$H$2:$H$201,MATCH($A1403&amp;"-3",Matches!$J$2:$J$201,0))),5,IF(SIGN(H1403-I1403)&lt;&gt;SIGN(INDEX(Matches!$G$2:$G$201,MATCH($A1403&amp;"-3",Matches!$J$2:$J$201,0))-INDEX(Matches!$H$2:$H$201,MATCH($A1403&amp;"-3",Matches!$J$2:$J$201,0))),0,IF(H1403-I1403=INDEX(Matches!$G$2:$G$201,MATCH($A1403&amp;"-3",Matches!$J$2:$J$201,0))-INDEX(Matches!$H$2:$H$201,MATCH($A1403&amp;"-3",Matches!$J$2:$J$201,0)),3,2))))),""))</f>
        <v/>
      </c>
      <c r="AA1403" s="12" t="str">
        <f aca="false">IF(OR($B1403="",J1403="",K1403=""),"",IFERROR(IF(OR(INDEX(Matches!$I$2:$I$201,MATCH($A1403&amp;"-4",Matches!$J$2:$J$201,0))="Void",INDEX(Matches!$G$2:$G$201,MATCH($A1403&amp;"-4",Matches!$J$2:$J$201,0))="",INDEX(Matches!$H$2:$H$201,MATCH($A1403&amp;"-4",Matches!$J$2:$J$201,0))=""),"",IF(AND($C1403&lt;&gt;"",INDEX(Matches!$F$2:$F$201,MATCH($A1403&amp;"-4",Matches!$J$2:$J$201,0))&lt;&gt;"",$C1403&gt;=INDEX(Matches!$F$2:$F$201,MATCH($A1403&amp;"-4",Matches!$J$2:$J$201,0))),"",IF(AND(J1403=INDEX(Matches!$G$2:$G$201,MATCH($A1403&amp;"-4",Matches!$J$2:$J$201,0)),K1403=INDEX(Matches!$H$2:$H$201,MATCH($A1403&amp;"-4",Matches!$J$2:$J$201,0))),5,IF(SIGN(J1403-K1403)&lt;&gt;SIGN(INDEX(Matches!$G$2:$G$201,MATCH($A1403&amp;"-4",Matches!$J$2:$J$201,0))-INDEX(Matches!$H$2:$H$201,MATCH($A1403&amp;"-4",Matches!$J$2:$J$201,0))),0,IF(J1403-K1403=INDEX(Matches!$G$2:$G$201,MATCH($A1403&amp;"-4",Matches!$J$2:$J$201,0))-INDEX(Matches!$H$2:$H$201,MATCH($A1403&amp;"-4",Matches!$J$2:$J$201,0)),3,2))))),""))</f>
        <v/>
      </c>
      <c r="AB1403" s="12" t="str">
        <f aca="false">IF(OR($B1403="",L1403="",M1403=""),"",IFERROR(IF(OR(INDEX(Matches!$I$2:$I$201,MATCH($A1403&amp;"-5",Matches!$J$2:$J$201,0))="Void",INDEX(Matches!$G$2:$G$201,MATCH($A1403&amp;"-5",Matches!$J$2:$J$201,0))="",INDEX(Matches!$H$2:$H$201,MATCH($A1403&amp;"-5",Matches!$J$2:$J$201,0))=""),"",IF(AND($C1403&lt;&gt;"",INDEX(Matches!$F$2:$F$201,MATCH($A1403&amp;"-5",Matches!$J$2:$J$201,0))&lt;&gt;"",$C1403&gt;=INDEX(Matches!$F$2:$F$201,MATCH($A1403&amp;"-5",Matches!$J$2:$J$201,0))),"",IF(AND(L1403=INDEX(Matches!$G$2:$G$201,MATCH($A1403&amp;"-5",Matches!$J$2:$J$201,0)),M1403=INDEX(Matches!$H$2:$H$201,MATCH($A1403&amp;"-5",Matches!$J$2:$J$201,0))),5,IF(SIGN(L1403-M1403)&lt;&gt;SIGN(INDEX(Matches!$G$2:$G$201,MATCH($A1403&amp;"-5",Matches!$J$2:$J$201,0))-INDEX(Matches!$H$2:$H$201,MATCH($A1403&amp;"-5",Matches!$J$2:$J$201,0))),0,IF(L1403-M1403=INDEX(Matches!$G$2:$G$201,MATCH($A1403&amp;"-5",Matches!$J$2:$J$201,0))-INDEX(Matches!$H$2:$H$201,MATCH($A1403&amp;"-5",Matches!$J$2:$J$201,0)),3,2))))),""))</f>
        <v/>
      </c>
      <c r="AC1403" s="12" t="str">
        <f aca="false">IF(OR($B1403="",N1403="",O1403=""),"",IFERROR(IF(OR(INDEX(Matches!$I$2:$I$201,MATCH($A1403&amp;"-6",Matches!$J$2:$J$201,0))="Void",INDEX(Matches!$G$2:$G$201,MATCH($A1403&amp;"-6",Matches!$J$2:$J$201,0))="",INDEX(Matches!$H$2:$H$201,MATCH($A1403&amp;"-6",Matches!$J$2:$J$201,0))=""),"",IF(AND($C1403&lt;&gt;"",INDEX(Matches!$F$2:$F$201,MATCH($A1403&amp;"-6",Matches!$J$2:$J$201,0))&lt;&gt;"",$C1403&gt;=INDEX(Matches!$F$2:$F$201,MATCH($A1403&amp;"-6",Matches!$J$2:$J$201,0))),"",IF(AND(N1403=INDEX(Matches!$G$2:$G$201,MATCH($A1403&amp;"-6",Matches!$J$2:$J$201,0)),O1403=INDEX(Matches!$H$2:$H$201,MATCH($A1403&amp;"-6",Matches!$J$2:$J$201,0))),5,IF(SIGN(N1403-O1403)&lt;&gt;SIGN(INDEX(Matches!$G$2:$G$201,MATCH($A1403&amp;"-6",Matches!$J$2:$J$201,0))-INDEX(Matches!$H$2:$H$201,MATCH($A1403&amp;"-6",Matches!$J$2:$J$201,0))),0,IF(N1403-O1403=INDEX(Matches!$G$2:$G$201,MATCH($A1403&amp;"-6",Matches!$J$2:$J$201,0))-INDEX(Matches!$H$2:$H$201,MATCH($A1403&amp;"-6",Matches!$J$2:$J$201,0)),3,2))))),""))</f>
        <v/>
      </c>
      <c r="AD1403" s="12" t="str">
        <f aca="false">IF(OR($B1403="",P1403="",Q1403=""),"",IFERROR(IF(OR(INDEX(Matches!$I$2:$I$201,MATCH($A1403&amp;"-7",Matches!$J$2:$J$201,0))="Void",INDEX(Matches!$G$2:$G$201,MATCH($A1403&amp;"-7",Matches!$J$2:$J$201,0))="",INDEX(Matches!$H$2:$H$201,MATCH($A1403&amp;"-7",Matches!$J$2:$J$201,0))=""),"",IF(AND($C1403&lt;&gt;"",INDEX(Matches!$F$2:$F$201,MATCH($A1403&amp;"-7",Matches!$J$2:$J$201,0))&lt;&gt;"",$C1403&gt;=INDEX(Matches!$F$2:$F$201,MATCH($A1403&amp;"-7",Matches!$J$2:$J$201,0))),"",IF(AND(P1403=INDEX(Matches!$G$2:$G$201,MATCH($A1403&amp;"-7",Matches!$J$2:$J$201,0)),Q1403=INDEX(Matches!$H$2:$H$201,MATCH($A1403&amp;"-7",Matches!$J$2:$J$201,0))),5,IF(SIGN(P1403-Q1403)&lt;&gt;SIGN(INDEX(Matches!$G$2:$G$201,MATCH($A1403&amp;"-7",Matches!$J$2:$J$201,0))-INDEX(Matches!$H$2:$H$201,MATCH($A1403&amp;"-7",Matches!$J$2:$J$201,0))),0,IF(P1403-Q1403=INDEX(Matches!$G$2:$G$201,MATCH($A1403&amp;"-7",Matches!$J$2:$J$201,0))-INDEX(Matches!$H$2:$H$201,MATCH($A1403&amp;"-7",Matches!$J$2:$J$201,0)),3,2))))),""))</f>
        <v/>
      </c>
      <c r="AE1403" s="12" t="str">
        <f aca="false">IF(OR($B1403="",R1403="",S1403=""),"",IFERROR(IF(OR(INDEX(Matches!$I$2:$I$201,MATCH($A1403&amp;"-8",Matches!$J$2:$J$201,0))="Void",INDEX(Matches!$G$2:$G$201,MATCH($A1403&amp;"-8",Matches!$J$2:$J$201,0))="",INDEX(Matches!$H$2:$H$201,MATCH($A1403&amp;"-8",Matches!$J$2:$J$201,0))=""),"",IF(AND($C1403&lt;&gt;"",INDEX(Matches!$F$2:$F$201,MATCH($A1403&amp;"-8",Matches!$J$2:$J$201,0))&lt;&gt;"",$C1403&gt;=INDEX(Matches!$F$2:$F$201,MATCH($A1403&amp;"-8",Matches!$J$2:$J$201,0))),"",IF(AND(R1403=INDEX(Matches!$G$2:$G$201,MATCH($A1403&amp;"-8",Matches!$J$2:$J$201,0)),S1403=INDEX(Matches!$H$2:$H$201,MATCH($A1403&amp;"-8",Matches!$J$2:$J$201,0))),5,IF(SIGN(R1403-S1403)&lt;&gt;SIGN(INDEX(Matches!$G$2:$G$201,MATCH($A1403&amp;"-8",Matches!$J$2:$J$201,0))-INDEX(Matches!$H$2:$H$201,MATCH($A1403&amp;"-8",Matches!$J$2:$J$201,0))),0,IF(R1403-S1403=INDEX(Matches!$G$2:$G$201,MATCH($A1403&amp;"-8",Matches!$J$2:$J$201,0))-INDEX(Matches!$H$2:$H$201,MATCH($A1403&amp;"-8",Matches!$J$2:$J$201,0)),3,2))))),""))</f>
        <v/>
      </c>
      <c r="AF1403" s="12" t="str">
        <f aca="false">IF(OR($B1403="",T1403="",U1403=""),"",IFERROR(IF(OR(INDEX(Matches!$I$2:$I$201,MATCH($A1403&amp;"-9",Matches!$J$2:$J$201,0))="Void",INDEX(Matches!$G$2:$G$201,MATCH($A1403&amp;"-9",Matches!$J$2:$J$201,0))="",INDEX(Matches!$H$2:$H$201,MATCH($A1403&amp;"-9",Matches!$J$2:$J$201,0))=""),"",IF(AND($C1403&lt;&gt;"",INDEX(Matches!$F$2:$F$201,MATCH($A1403&amp;"-9",Matches!$J$2:$J$201,0))&lt;&gt;"",$C1403&gt;=INDEX(Matches!$F$2:$F$201,MATCH($A1403&amp;"-9",Matches!$J$2:$J$201,0))),"",IF(AND(T1403=INDEX(Matches!$G$2:$G$201,MATCH($A1403&amp;"-9",Matches!$J$2:$J$201,0)),U1403=INDEX(Matches!$H$2:$H$201,MATCH($A1403&amp;"-9",Matches!$J$2:$J$201,0))),5,IF(SIGN(T1403-U1403)&lt;&gt;SIGN(INDEX(Matches!$G$2:$G$201,MATCH($A1403&amp;"-9",Matches!$J$2:$J$201,0))-INDEX(Matches!$H$2:$H$201,MATCH($A1403&amp;"-9",Matches!$J$2:$J$201,0))),0,IF(T1403-U1403=INDEX(Matches!$G$2:$G$201,MATCH($A1403&amp;"-9",Matches!$J$2:$J$201,0))-INDEX(Matches!$H$2:$H$201,MATCH($A1403&amp;"-9",Matches!$J$2:$J$201,0)),3,2))))),""))</f>
        <v/>
      </c>
      <c r="AG1403" s="12" t="str">
        <f aca="false">IF(OR($B1403="",V1403="",W1403=""),"",IFERROR(IF(OR(INDEX(Matches!$I$2:$I$201,MATCH($A1403&amp;"-10",Matches!$J$2:$J$201,0))="Void",INDEX(Matches!$G$2:$G$201,MATCH($A1403&amp;"-10",Matches!$J$2:$J$201,0))="",INDEX(Matches!$H$2:$H$201,MATCH($A1403&amp;"-10",Matches!$J$2:$J$201,0))=""),"",IF(AND($C1403&lt;&gt;"",INDEX(Matches!$F$2:$F$201,MATCH($A1403&amp;"-10",Matches!$J$2:$J$201,0))&lt;&gt;"",$C1403&gt;=INDEX(Matches!$F$2:$F$201,MATCH($A1403&amp;"-10",Matches!$J$2:$J$201,0))),"",IF(AND(V1403=INDEX(Matches!$G$2:$G$201,MATCH($A1403&amp;"-10",Matches!$J$2:$J$201,0)),W1403=INDEX(Matches!$H$2:$H$201,MATCH($A1403&amp;"-10",Matches!$J$2:$J$201,0))),5,IF(SIGN(V1403-W1403)&lt;&gt;SIGN(INDEX(Matches!$G$2:$G$201,MATCH($A1403&amp;"-10",Matches!$J$2:$J$201,0))-INDEX(Matches!$H$2:$H$201,MATCH($A1403&amp;"-10",Matches!$J$2:$J$201,0))),0,IF(V1403-W1403=INDEX(Matches!$G$2:$G$201,MATCH($A1403&amp;"-10",Matches!$J$2:$J$201,0))-INDEX(Matches!$H$2:$H$201,MATCH($A1403&amp;"-10",Matches!$J$2:$J$201,0)),3,2))))),""))</f>
        <v/>
      </c>
      <c r="AH1403" s="13" t="str">
        <f aca="false">IF($B1403="","",SUM(X1403:AG1403))</f>
        <v/>
      </c>
      <c r="AI1403" s="12" t="str">
        <f aca="false">IF($B1403="","",COUNTIF(X1403:AG1403,5))</f>
        <v/>
      </c>
      <c r="AJ1403" s="12" t="str">
        <f aca="false">IF($B1403="","",COUNTIF(X1403:AG1403,"&gt;=2"))</f>
        <v/>
      </c>
      <c r="AK1403" s="12" t="str">
        <f aca="false">IF($B1403="","",COUNT(X1403:AG1403))</f>
        <v/>
      </c>
    </row>
    <row r="1404" customFormat="false" ht="15" hidden="false" customHeight="false" outlineLevel="0" collapsed="false">
      <c r="A1404" s="7"/>
      <c r="B1404" s="7"/>
      <c r="C1404" s="11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12" t="str">
        <f aca="false">IF(OR($B1404="",D1404="",E1404=""),"",IFERROR(IF(OR(INDEX(Matches!$I$2:$I$201,MATCH($A1404&amp;"-1",Matches!$J$2:$J$201,0))="Void",INDEX(Matches!$G$2:$G$201,MATCH($A1404&amp;"-1",Matches!$J$2:$J$201,0))="",INDEX(Matches!$H$2:$H$201,MATCH($A1404&amp;"-1",Matches!$J$2:$J$201,0))=""),"",IF(AND($C1404&lt;&gt;"",INDEX(Matches!$F$2:$F$201,MATCH($A1404&amp;"-1",Matches!$J$2:$J$201,0))&lt;&gt;"",$C1404&gt;=INDEX(Matches!$F$2:$F$201,MATCH($A1404&amp;"-1",Matches!$J$2:$J$201,0))),"",IF(AND(D1404=INDEX(Matches!$G$2:$G$201,MATCH($A1404&amp;"-1",Matches!$J$2:$J$201,0)),E1404=INDEX(Matches!$H$2:$H$201,MATCH($A1404&amp;"-1",Matches!$J$2:$J$201,0))),5,IF(SIGN(D1404-E1404)&lt;&gt;SIGN(INDEX(Matches!$G$2:$G$201,MATCH($A1404&amp;"-1",Matches!$J$2:$J$201,0))-INDEX(Matches!$H$2:$H$201,MATCH($A1404&amp;"-1",Matches!$J$2:$J$201,0))),0,IF(D1404-E1404=INDEX(Matches!$G$2:$G$201,MATCH($A1404&amp;"-1",Matches!$J$2:$J$201,0))-INDEX(Matches!$H$2:$H$201,MATCH($A1404&amp;"-1",Matches!$J$2:$J$201,0)),3,2))))),""))</f>
        <v/>
      </c>
      <c r="Y1404" s="12" t="str">
        <f aca="false">IF(OR($B1404="",F1404="",G1404=""),"",IFERROR(IF(OR(INDEX(Matches!$I$2:$I$201,MATCH($A1404&amp;"-2",Matches!$J$2:$J$201,0))="Void",INDEX(Matches!$G$2:$G$201,MATCH($A1404&amp;"-2",Matches!$J$2:$J$201,0))="",INDEX(Matches!$H$2:$H$201,MATCH($A1404&amp;"-2",Matches!$J$2:$J$201,0))=""),"",IF(AND($C1404&lt;&gt;"",INDEX(Matches!$F$2:$F$201,MATCH($A1404&amp;"-2",Matches!$J$2:$J$201,0))&lt;&gt;"",$C1404&gt;=INDEX(Matches!$F$2:$F$201,MATCH($A1404&amp;"-2",Matches!$J$2:$J$201,0))),"",IF(AND(F1404=INDEX(Matches!$G$2:$G$201,MATCH($A1404&amp;"-2",Matches!$J$2:$J$201,0)),G1404=INDEX(Matches!$H$2:$H$201,MATCH($A1404&amp;"-2",Matches!$J$2:$J$201,0))),5,IF(SIGN(F1404-G1404)&lt;&gt;SIGN(INDEX(Matches!$G$2:$G$201,MATCH($A1404&amp;"-2",Matches!$J$2:$J$201,0))-INDEX(Matches!$H$2:$H$201,MATCH($A1404&amp;"-2",Matches!$J$2:$J$201,0))),0,IF(F1404-G1404=INDEX(Matches!$G$2:$G$201,MATCH($A1404&amp;"-2",Matches!$J$2:$J$201,0))-INDEX(Matches!$H$2:$H$201,MATCH($A1404&amp;"-2",Matches!$J$2:$J$201,0)),3,2))))),""))</f>
        <v/>
      </c>
      <c r="Z1404" s="12" t="str">
        <f aca="false">IF(OR($B1404="",H1404="",I1404=""),"",IFERROR(IF(OR(INDEX(Matches!$I$2:$I$201,MATCH($A1404&amp;"-3",Matches!$J$2:$J$201,0))="Void",INDEX(Matches!$G$2:$G$201,MATCH($A1404&amp;"-3",Matches!$J$2:$J$201,0))="",INDEX(Matches!$H$2:$H$201,MATCH($A1404&amp;"-3",Matches!$J$2:$J$201,0))=""),"",IF(AND($C1404&lt;&gt;"",INDEX(Matches!$F$2:$F$201,MATCH($A1404&amp;"-3",Matches!$J$2:$J$201,0))&lt;&gt;"",$C1404&gt;=INDEX(Matches!$F$2:$F$201,MATCH($A1404&amp;"-3",Matches!$J$2:$J$201,0))),"",IF(AND(H1404=INDEX(Matches!$G$2:$G$201,MATCH($A1404&amp;"-3",Matches!$J$2:$J$201,0)),I1404=INDEX(Matches!$H$2:$H$201,MATCH($A1404&amp;"-3",Matches!$J$2:$J$201,0))),5,IF(SIGN(H1404-I1404)&lt;&gt;SIGN(INDEX(Matches!$G$2:$G$201,MATCH($A1404&amp;"-3",Matches!$J$2:$J$201,0))-INDEX(Matches!$H$2:$H$201,MATCH($A1404&amp;"-3",Matches!$J$2:$J$201,0))),0,IF(H1404-I1404=INDEX(Matches!$G$2:$G$201,MATCH($A1404&amp;"-3",Matches!$J$2:$J$201,0))-INDEX(Matches!$H$2:$H$201,MATCH($A1404&amp;"-3",Matches!$J$2:$J$201,0)),3,2))))),""))</f>
        <v/>
      </c>
      <c r="AA1404" s="12" t="str">
        <f aca="false">IF(OR($B1404="",J1404="",K1404=""),"",IFERROR(IF(OR(INDEX(Matches!$I$2:$I$201,MATCH($A1404&amp;"-4",Matches!$J$2:$J$201,0))="Void",INDEX(Matches!$G$2:$G$201,MATCH($A1404&amp;"-4",Matches!$J$2:$J$201,0))="",INDEX(Matches!$H$2:$H$201,MATCH($A1404&amp;"-4",Matches!$J$2:$J$201,0))=""),"",IF(AND($C1404&lt;&gt;"",INDEX(Matches!$F$2:$F$201,MATCH($A1404&amp;"-4",Matches!$J$2:$J$201,0))&lt;&gt;"",$C1404&gt;=INDEX(Matches!$F$2:$F$201,MATCH($A1404&amp;"-4",Matches!$J$2:$J$201,0))),"",IF(AND(J1404=INDEX(Matches!$G$2:$G$201,MATCH($A1404&amp;"-4",Matches!$J$2:$J$201,0)),K1404=INDEX(Matches!$H$2:$H$201,MATCH($A1404&amp;"-4",Matches!$J$2:$J$201,0))),5,IF(SIGN(J1404-K1404)&lt;&gt;SIGN(INDEX(Matches!$G$2:$G$201,MATCH($A1404&amp;"-4",Matches!$J$2:$J$201,0))-INDEX(Matches!$H$2:$H$201,MATCH($A1404&amp;"-4",Matches!$J$2:$J$201,0))),0,IF(J1404-K1404=INDEX(Matches!$G$2:$G$201,MATCH($A1404&amp;"-4",Matches!$J$2:$J$201,0))-INDEX(Matches!$H$2:$H$201,MATCH($A1404&amp;"-4",Matches!$J$2:$J$201,0)),3,2))))),""))</f>
        <v/>
      </c>
      <c r="AB1404" s="12" t="str">
        <f aca="false">IF(OR($B1404="",L1404="",M1404=""),"",IFERROR(IF(OR(INDEX(Matches!$I$2:$I$201,MATCH($A1404&amp;"-5",Matches!$J$2:$J$201,0))="Void",INDEX(Matches!$G$2:$G$201,MATCH($A1404&amp;"-5",Matches!$J$2:$J$201,0))="",INDEX(Matches!$H$2:$H$201,MATCH($A1404&amp;"-5",Matches!$J$2:$J$201,0))=""),"",IF(AND($C1404&lt;&gt;"",INDEX(Matches!$F$2:$F$201,MATCH($A1404&amp;"-5",Matches!$J$2:$J$201,0))&lt;&gt;"",$C1404&gt;=INDEX(Matches!$F$2:$F$201,MATCH($A1404&amp;"-5",Matches!$J$2:$J$201,0))),"",IF(AND(L1404=INDEX(Matches!$G$2:$G$201,MATCH($A1404&amp;"-5",Matches!$J$2:$J$201,0)),M1404=INDEX(Matches!$H$2:$H$201,MATCH($A1404&amp;"-5",Matches!$J$2:$J$201,0))),5,IF(SIGN(L1404-M1404)&lt;&gt;SIGN(INDEX(Matches!$G$2:$G$201,MATCH($A1404&amp;"-5",Matches!$J$2:$J$201,0))-INDEX(Matches!$H$2:$H$201,MATCH($A1404&amp;"-5",Matches!$J$2:$J$201,0))),0,IF(L1404-M1404=INDEX(Matches!$G$2:$G$201,MATCH($A1404&amp;"-5",Matches!$J$2:$J$201,0))-INDEX(Matches!$H$2:$H$201,MATCH($A1404&amp;"-5",Matches!$J$2:$J$201,0)),3,2))))),""))</f>
        <v/>
      </c>
      <c r="AC1404" s="12" t="str">
        <f aca="false">IF(OR($B1404="",N1404="",O1404=""),"",IFERROR(IF(OR(INDEX(Matches!$I$2:$I$201,MATCH($A1404&amp;"-6",Matches!$J$2:$J$201,0))="Void",INDEX(Matches!$G$2:$G$201,MATCH($A1404&amp;"-6",Matches!$J$2:$J$201,0))="",INDEX(Matches!$H$2:$H$201,MATCH($A1404&amp;"-6",Matches!$J$2:$J$201,0))=""),"",IF(AND($C1404&lt;&gt;"",INDEX(Matches!$F$2:$F$201,MATCH($A1404&amp;"-6",Matches!$J$2:$J$201,0))&lt;&gt;"",$C1404&gt;=INDEX(Matches!$F$2:$F$201,MATCH($A1404&amp;"-6",Matches!$J$2:$J$201,0))),"",IF(AND(N1404=INDEX(Matches!$G$2:$G$201,MATCH($A1404&amp;"-6",Matches!$J$2:$J$201,0)),O1404=INDEX(Matches!$H$2:$H$201,MATCH($A1404&amp;"-6",Matches!$J$2:$J$201,0))),5,IF(SIGN(N1404-O1404)&lt;&gt;SIGN(INDEX(Matches!$G$2:$G$201,MATCH($A1404&amp;"-6",Matches!$J$2:$J$201,0))-INDEX(Matches!$H$2:$H$201,MATCH($A1404&amp;"-6",Matches!$J$2:$J$201,0))),0,IF(N1404-O1404=INDEX(Matches!$G$2:$G$201,MATCH($A1404&amp;"-6",Matches!$J$2:$J$201,0))-INDEX(Matches!$H$2:$H$201,MATCH($A1404&amp;"-6",Matches!$J$2:$J$201,0)),3,2))))),""))</f>
        <v/>
      </c>
      <c r="AD1404" s="12" t="str">
        <f aca="false">IF(OR($B1404="",P1404="",Q1404=""),"",IFERROR(IF(OR(INDEX(Matches!$I$2:$I$201,MATCH($A1404&amp;"-7",Matches!$J$2:$J$201,0))="Void",INDEX(Matches!$G$2:$G$201,MATCH($A1404&amp;"-7",Matches!$J$2:$J$201,0))="",INDEX(Matches!$H$2:$H$201,MATCH($A1404&amp;"-7",Matches!$J$2:$J$201,0))=""),"",IF(AND($C1404&lt;&gt;"",INDEX(Matches!$F$2:$F$201,MATCH($A1404&amp;"-7",Matches!$J$2:$J$201,0))&lt;&gt;"",$C1404&gt;=INDEX(Matches!$F$2:$F$201,MATCH($A1404&amp;"-7",Matches!$J$2:$J$201,0))),"",IF(AND(P1404=INDEX(Matches!$G$2:$G$201,MATCH($A1404&amp;"-7",Matches!$J$2:$J$201,0)),Q1404=INDEX(Matches!$H$2:$H$201,MATCH($A1404&amp;"-7",Matches!$J$2:$J$201,0))),5,IF(SIGN(P1404-Q1404)&lt;&gt;SIGN(INDEX(Matches!$G$2:$G$201,MATCH($A1404&amp;"-7",Matches!$J$2:$J$201,0))-INDEX(Matches!$H$2:$H$201,MATCH($A1404&amp;"-7",Matches!$J$2:$J$201,0))),0,IF(P1404-Q1404=INDEX(Matches!$G$2:$G$201,MATCH($A1404&amp;"-7",Matches!$J$2:$J$201,0))-INDEX(Matches!$H$2:$H$201,MATCH($A1404&amp;"-7",Matches!$J$2:$J$201,0)),3,2))))),""))</f>
        <v/>
      </c>
      <c r="AE1404" s="12" t="str">
        <f aca="false">IF(OR($B1404="",R1404="",S1404=""),"",IFERROR(IF(OR(INDEX(Matches!$I$2:$I$201,MATCH($A1404&amp;"-8",Matches!$J$2:$J$201,0))="Void",INDEX(Matches!$G$2:$G$201,MATCH($A1404&amp;"-8",Matches!$J$2:$J$201,0))="",INDEX(Matches!$H$2:$H$201,MATCH($A1404&amp;"-8",Matches!$J$2:$J$201,0))=""),"",IF(AND($C1404&lt;&gt;"",INDEX(Matches!$F$2:$F$201,MATCH($A1404&amp;"-8",Matches!$J$2:$J$201,0))&lt;&gt;"",$C1404&gt;=INDEX(Matches!$F$2:$F$201,MATCH($A1404&amp;"-8",Matches!$J$2:$J$201,0))),"",IF(AND(R1404=INDEX(Matches!$G$2:$G$201,MATCH($A1404&amp;"-8",Matches!$J$2:$J$201,0)),S1404=INDEX(Matches!$H$2:$H$201,MATCH($A1404&amp;"-8",Matches!$J$2:$J$201,0))),5,IF(SIGN(R1404-S1404)&lt;&gt;SIGN(INDEX(Matches!$G$2:$G$201,MATCH($A1404&amp;"-8",Matches!$J$2:$J$201,0))-INDEX(Matches!$H$2:$H$201,MATCH($A1404&amp;"-8",Matches!$J$2:$J$201,0))),0,IF(R1404-S1404=INDEX(Matches!$G$2:$G$201,MATCH($A1404&amp;"-8",Matches!$J$2:$J$201,0))-INDEX(Matches!$H$2:$H$201,MATCH($A1404&amp;"-8",Matches!$J$2:$J$201,0)),3,2))))),""))</f>
        <v/>
      </c>
      <c r="AF1404" s="12" t="str">
        <f aca="false">IF(OR($B1404="",T1404="",U1404=""),"",IFERROR(IF(OR(INDEX(Matches!$I$2:$I$201,MATCH($A1404&amp;"-9",Matches!$J$2:$J$201,0))="Void",INDEX(Matches!$G$2:$G$201,MATCH($A1404&amp;"-9",Matches!$J$2:$J$201,0))="",INDEX(Matches!$H$2:$H$201,MATCH($A1404&amp;"-9",Matches!$J$2:$J$201,0))=""),"",IF(AND($C1404&lt;&gt;"",INDEX(Matches!$F$2:$F$201,MATCH($A1404&amp;"-9",Matches!$J$2:$J$201,0))&lt;&gt;"",$C1404&gt;=INDEX(Matches!$F$2:$F$201,MATCH($A1404&amp;"-9",Matches!$J$2:$J$201,0))),"",IF(AND(T1404=INDEX(Matches!$G$2:$G$201,MATCH($A1404&amp;"-9",Matches!$J$2:$J$201,0)),U1404=INDEX(Matches!$H$2:$H$201,MATCH($A1404&amp;"-9",Matches!$J$2:$J$201,0))),5,IF(SIGN(T1404-U1404)&lt;&gt;SIGN(INDEX(Matches!$G$2:$G$201,MATCH($A1404&amp;"-9",Matches!$J$2:$J$201,0))-INDEX(Matches!$H$2:$H$201,MATCH($A1404&amp;"-9",Matches!$J$2:$J$201,0))),0,IF(T1404-U1404=INDEX(Matches!$G$2:$G$201,MATCH($A1404&amp;"-9",Matches!$J$2:$J$201,0))-INDEX(Matches!$H$2:$H$201,MATCH($A1404&amp;"-9",Matches!$J$2:$J$201,0)),3,2))))),""))</f>
        <v/>
      </c>
      <c r="AG1404" s="12" t="str">
        <f aca="false">IF(OR($B1404="",V1404="",W1404=""),"",IFERROR(IF(OR(INDEX(Matches!$I$2:$I$201,MATCH($A1404&amp;"-10",Matches!$J$2:$J$201,0))="Void",INDEX(Matches!$G$2:$G$201,MATCH($A1404&amp;"-10",Matches!$J$2:$J$201,0))="",INDEX(Matches!$H$2:$H$201,MATCH($A1404&amp;"-10",Matches!$J$2:$J$201,0))=""),"",IF(AND($C1404&lt;&gt;"",INDEX(Matches!$F$2:$F$201,MATCH($A1404&amp;"-10",Matches!$J$2:$J$201,0))&lt;&gt;"",$C1404&gt;=INDEX(Matches!$F$2:$F$201,MATCH($A1404&amp;"-10",Matches!$J$2:$J$201,0))),"",IF(AND(V1404=INDEX(Matches!$G$2:$G$201,MATCH($A1404&amp;"-10",Matches!$J$2:$J$201,0)),W1404=INDEX(Matches!$H$2:$H$201,MATCH($A1404&amp;"-10",Matches!$J$2:$J$201,0))),5,IF(SIGN(V1404-W1404)&lt;&gt;SIGN(INDEX(Matches!$G$2:$G$201,MATCH($A1404&amp;"-10",Matches!$J$2:$J$201,0))-INDEX(Matches!$H$2:$H$201,MATCH($A1404&amp;"-10",Matches!$J$2:$J$201,0))),0,IF(V1404-W1404=INDEX(Matches!$G$2:$G$201,MATCH($A1404&amp;"-10",Matches!$J$2:$J$201,0))-INDEX(Matches!$H$2:$H$201,MATCH($A1404&amp;"-10",Matches!$J$2:$J$201,0)),3,2))))),""))</f>
        <v/>
      </c>
      <c r="AH1404" s="13" t="str">
        <f aca="false">IF($B1404="","",SUM(X1404:AG1404))</f>
        <v/>
      </c>
      <c r="AI1404" s="12" t="str">
        <f aca="false">IF($B1404="","",COUNTIF(X1404:AG1404,5))</f>
        <v/>
      </c>
      <c r="AJ1404" s="12" t="str">
        <f aca="false">IF($B1404="","",COUNTIF(X1404:AG1404,"&gt;=2"))</f>
        <v/>
      </c>
      <c r="AK1404" s="12" t="str">
        <f aca="false">IF($B1404="","",COUNT(X1404:AG1404))</f>
        <v/>
      </c>
    </row>
    <row r="1405" customFormat="false" ht="15" hidden="false" customHeight="false" outlineLevel="0" collapsed="false">
      <c r="A1405" s="7"/>
      <c r="B1405" s="7"/>
      <c r="C1405" s="11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12" t="str">
        <f aca="false">IF(OR($B1405="",D1405="",E1405=""),"",IFERROR(IF(OR(INDEX(Matches!$I$2:$I$201,MATCH($A1405&amp;"-1",Matches!$J$2:$J$201,0))="Void",INDEX(Matches!$G$2:$G$201,MATCH($A1405&amp;"-1",Matches!$J$2:$J$201,0))="",INDEX(Matches!$H$2:$H$201,MATCH($A1405&amp;"-1",Matches!$J$2:$J$201,0))=""),"",IF(AND($C1405&lt;&gt;"",INDEX(Matches!$F$2:$F$201,MATCH($A1405&amp;"-1",Matches!$J$2:$J$201,0))&lt;&gt;"",$C1405&gt;=INDEX(Matches!$F$2:$F$201,MATCH($A1405&amp;"-1",Matches!$J$2:$J$201,0))),"",IF(AND(D1405=INDEX(Matches!$G$2:$G$201,MATCH($A1405&amp;"-1",Matches!$J$2:$J$201,0)),E1405=INDEX(Matches!$H$2:$H$201,MATCH($A1405&amp;"-1",Matches!$J$2:$J$201,0))),5,IF(SIGN(D1405-E1405)&lt;&gt;SIGN(INDEX(Matches!$G$2:$G$201,MATCH($A1405&amp;"-1",Matches!$J$2:$J$201,0))-INDEX(Matches!$H$2:$H$201,MATCH($A1405&amp;"-1",Matches!$J$2:$J$201,0))),0,IF(D1405-E1405=INDEX(Matches!$G$2:$G$201,MATCH($A1405&amp;"-1",Matches!$J$2:$J$201,0))-INDEX(Matches!$H$2:$H$201,MATCH($A1405&amp;"-1",Matches!$J$2:$J$201,0)),3,2))))),""))</f>
        <v/>
      </c>
      <c r="Y1405" s="12" t="str">
        <f aca="false">IF(OR($B1405="",F1405="",G1405=""),"",IFERROR(IF(OR(INDEX(Matches!$I$2:$I$201,MATCH($A1405&amp;"-2",Matches!$J$2:$J$201,0))="Void",INDEX(Matches!$G$2:$G$201,MATCH($A1405&amp;"-2",Matches!$J$2:$J$201,0))="",INDEX(Matches!$H$2:$H$201,MATCH($A1405&amp;"-2",Matches!$J$2:$J$201,0))=""),"",IF(AND($C1405&lt;&gt;"",INDEX(Matches!$F$2:$F$201,MATCH($A1405&amp;"-2",Matches!$J$2:$J$201,0))&lt;&gt;"",$C1405&gt;=INDEX(Matches!$F$2:$F$201,MATCH($A1405&amp;"-2",Matches!$J$2:$J$201,0))),"",IF(AND(F1405=INDEX(Matches!$G$2:$G$201,MATCH($A1405&amp;"-2",Matches!$J$2:$J$201,0)),G1405=INDEX(Matches!$H$2:$H$201,MATCH($A1405&amp;"-2",Matches!$J$2:$J$201,0))),5,IF(SIGN(F1405-G1405)&lt;&gt;SIGN(INDEX(Matches!$G$2:$G$201,MATCH($A1405&amp;"-2",Matches!$J$2:$J$201,0))-INDEX(Matches!$H$2:$H$201,MATCH($A1405&amp;"-2",Matches!$J$2:$J$201,0))),0,IF(F1405-G1405=INDEX(Matches!$G$2:$G$201,MATCH($A1405&amp;"-2",Matches!$J$2:$J$201,0))-INDEX(Matches!$H$2:$H$201,MATCH($A1405&amp;"-2",Matches!$J$2:$J$201,0)),3,2))))),""))</f>
        <v/>
      </c>
      <c r="Z1405" s="12" t="str">
        <f aca="false">IF(OR($B1405="",H1405="",I1405=""),"",IFERROR(IF(OR(INDEX(Matches!$I$2:$I$201,MATCH($A1405&amp;"-3",Matches!$J$2:$J$201,0))="Void",INDEX(Matches!$G$2:$G$201,MATCH($A1405&amp;"-3",Matches!$J$2:$J$201,0))="",INDEX(Matches!$H$2:$H$201,MATCH($A1405&amp;"-3",Matches!$J$2:$J$201,0))=""),"",IF(AND($C1405&lt;&gt;"",INDEX(Matches!$F$2:$F$201,MATCH($A1405&amp;"-3",Matches!$J$2:$J$201,0))&lt;&gt;"",$C1405&gt;=INDEX(Matches!$F$2:$F$201,MATCH($A1405&amp;"-3",Matches!$J$2:$J$201,0))),"",IF(AND(H1405=INDEX(Matches!$G$2:$G$201,MATCH($A1405&amp;"-3",Matches!$J$2:$J$201,0)),I1405=INDEX(Matches!$H$2:$H$201,MATCH($A1405&amp;"-3",Matches!$J$2:$J$201,0))),5,IF(SIGN(H1405-I1405)&lt;&gt;SIGN(INDEX(Matches!$G$2:$G$201,MATCH($A1405&amp;"-3",Matches!$J$2:$J$201,0))-INDEX(Matches!$H$2:$H$201,MATCH($A1405&amp;"-3",Matches!$J$2:$J$201,0))),0,IF(H1405-I1405=INDEX(Matches!$G$2:$G$201,MATCH($A1405&amp;"-3",Matches!$J$2:$J$201,0))-INDEX(Matches!$H$2:$H$201,MATCH($A1405&amp;"-3",Matches!$J$2:$J$201,0)),3,2))))),""))</f>
        <v/>
      </c>
      <c r="AA1405" s="12" t="str">
        <f aca="false">IF(OR($B1405="",J1405="",K1405=""),"",IFERROR(IF(OR(INDEX(Matches!$I$2:$I$201,MATCH($A1405&amp;"-4",Matches!$J$2:$J$201,0))="Void",INDEX(Matches!$G$2:$G$201,MATCH($A1405&amp;"-4",Matches!$J$2:$J$201,0))="",INDEX(Matches!$H$2:$H$201,MATCH($A1405&amp;"-4",Matches!$J$2:$J$201,0))=""),"",IF(AND($C1405&lt;&gt;"",INDEX(Matches!$F$2:$F$201,MATCH($A1405&amp;"-4",Matches!$J$2:$J$201,0))&lt;&gt;"",$C1405&gt;=INDEX(Matches!$F$2:$F$201,MATCH($A1405&amp;"-4",Matches!$J$2:$J$201,0))),"",IF(AND(J1405=INDEX(Matches!$G$2:$G$201,MATCH($A1405&amp;"-4",Matches!$J$2:$J$201,0)),K1405=INDEX(Matches!$H$2:$H$201,MATCH($A1405&amp;"-4",Matches!$J$2:$J$201,0))),5,IF(SIGN(J1405-K1405)&lt;&gt;SIGN(INDEX(Matches!$G$2:$G$201,MATCH($A1405&amp;"-4",Matches!$J$2:$J$201,0))-INDEX(Matches!$H$2:$H$201,MATCH($A1405&amp;"-4",Matches!$J$2:$J$201,0))),0,IF(J1405-K1405=INDEX(Matches!$G$2:$G$201,MATCH($A1405&amp;"-4",Matches!$J$2:$J$201,0))-INDEX(Matches!$H$2:$H$201,MATCH($A1405&amp;"-4",Matches!$J$2:$J$201,0)),3,2))))),""))</f>
        <v/>
      </c>
      <c r="AB1405" s="12" t="str">
        <f aca="false">IF(OR($B1405="",L1405="",M1405=""),"",IFERROR(IF(OR(INDEX(Matches!$I$2:$I$201,MATCH($A1405&amp;"-5",Matches!$J$2:$J$201,0))="Void",INDEX(Matches!$G$2:$G$201,MATCH($A1405&amp;"-5",Matches!$J$2:$J$201,0))="",INDEX(Matches!$H$2:$H$201,MATCH($A1405&amp;"-5",Matches!$J$2:$J$201,0))=""),"",IF(AND($C1405&lt;&gt;"",INDEX(Matches!$F$2:$F$201,MATCH($A1405&amp;"-5",Matches!$J$2:$J$201,0))&lt;&gt;"",$C1405&gt;=INDEX(Matches!$F$2:$F$201,MATCH($A1405&amp;"-5",Matches!$J$2:$J$201,0))),"",IF(AND(L1405=INDEX(Matches!$G$2:$G$201,MATCH($A1405&amp;"-5",Matches!$J$2:$J$201,0)),M1405=INDEX(Matches!$H$2:$H$201,MATCH($A1405&amp;"-5",Matches!$J$2:$J$201,0))),5,IF(SIGN(L1405-M1405)&lt;&gt;SIGN(INDEX(Matches!$G$2:$G$201,MATCH($A1405&amp;"-5",Matches!$J$2:$J$201,0))-INDEX(Matches!$H$2:$H$201,MATCH($A1405&amp;"-5",Matches!$J$2:$J$201,0))),0,IF(L1405-M1405=INDEX(Matches!$G$2:$G$201,MATCH($A1405&amp;"-5",Matches!$J$2:$J$201,0))-INDEX(Matches!$H$2:$H$201,MATCH($A1405&amp;"-5",Matches!$J$2:$J$201,0)),3,2))))),""))</f>
        <v/>
      </c>
      <c r="AC1405" s="12" t="str">
        <f aca="false">IF(OR($B1405="",N1405="",O1405=""),"",IFERROR(IF(OR(INDEX(Matches!$I$2:$I$201,MATCH($A1405&amp;"-6",Matches!$J$2:$J$201,0))="Void",INDEX(Matches!$G$2:$G$201,MATCH($A1405&amp;"-6",Matches!$J$2:$J$201,0))="",INDEX(Matches!$H$2:$H$201,MATCH($A1405&amp;"-6",Matches!$J$2:$J$201,0))=""),"",IF(AND($C1405&lt;&gt;"",INDEX(Matches!$F$2:$F$201,MATCH($A1405&amp;"-6",Matches!$J$2:$J$201,0))&lt;&gt;"",$C1405&gt;=INDEX(Matches!$F$2:$F$201,MATCH($A1405&amp;"-6",Matches!$J$2:$J$201,0))),"",IF(AND(N1405=INDEX(Matches!$G$2:$G$201,MATCH($A1405&amp;"-6",Matches!$J$2:$J$201,0)),O1405=INDEX(Matches!$H$2:$H$201,MATCH($A1405&amp;"-6",Matches!$J$2:$J$201,0))),5,IF(SIGN(N1405-O1405)&lt;&gt;SIGN(INDEX(Matches!$G$2:$G$201,MATCH($A1405&amp;"-6",Matches!$J$2:$J$201,0))-INDEX(Matches!$H$2:$H$201,MATCH($A1405&amp;"-6",Matches!$J$2:$J$201,0))),0,IF(N1405-O1405=INDEX(Matches!$G$2:$G$201,MATCH($A1405&amp;"-6",Matches!$J$2:$J$201,0))-INDEX(Matches!$H$2:$H$201,MATCH($A1405&amp;"-6",Matches!$J$2:$J$201,0)),3,2))))),""))</f>
        <v/>
      </c>
      <c r="AD1405" s="12" t="str">
        <f aca="false">IF(OR($B1405="",P1405="",Q1405=""),"",IFERROR(IF(OR(INDEX(Matches!$I$2:$I$201,MATCH($A1405&amp;"-7",Matches!$J$2:$J$201,0))="Void",INDEX(Matches!$G$2:$G$201,MATCH($A1405&amp;"-7",Matches!$J$2:$J$201,0))="",INDEX(Matches!$H$2:$H$201,MATCH($A1405&amp;"-7",Matches!$J$2:$J$201,0))=""),"",IF(AND($C1405&lt;&gt;"",INDEX(Matches!$F$2:$F$201,MATCH($A1405&amp;"-7",Matches!$J$2:$J$201,0))&lt;&gt;"",$C1405&gt;=INDEX(Matches!$F$2:$F$201,MATCH($A1405&amp;"-7",Matches!$J$2:$J$201,0))),"",IF(AND(P1405=INDEX(Matches!$G$2:$G$201,MATCH($A1405&amp;"-7",Matches!$J$2:$J$201,0)),Q1405=INDEX(Matches!$H$2:$H$201,MATCH($A1405&amp;"-7",Matches!$J$2:$J$201,0))),5,IF(SIGN(P1405-Q1405)&lt;&gt;SIGN(INDEX(Matches!$G$2:$G$201,MATCH($A1405&amp;"-7",Matches!$J$2:$J$201,0))-INDEX(Matches!$H$2:$H$201,MATCH($A1405&amp;"-7",Matches!$J$2:$J$201,0))),0,IF(P1405-Q1405=INDEX(Matches!$G$2:$G$201,MATCH($A1405&amp;"-7",Matches!$J$2:$J$201,0))-INDEX(Matches!$H$2:$H$201,MATCH($A1405&amp;"-7",Matches!$J$2:$J$201,0)),3,2))))),""))</f>
        <v/>
      </c>
      <c r="AE1405" s="12" t="str">
        <f aca="false">IF(OR($B1405="",R1405="",S1405=""),"",IFERROR(IF(OR(INDEX(Matches!$I$2:$I$201,MATCH($A1405&amp;"-8",Matches!$J$2:$J$201,0))="Void",INDEX(Matches!$G$2:$G$201,MATCH($A1405&amp;"-8",Matches!$J$2:$J$201,0))="",INDEX(Matches!$H$2:$H$201,MATCH($A1405&amp;"-8",Matches!$J$2:$J$201,0))=""),"",IF(AND($C1405&lt;&gt;"",INDEX(Matches!$F$2:$F$201,MATCH($A1405&amp;"-8",Matches!$J$2:$J$201,0))&lt;&gt;"",$C1405&gt;=INDEX(Matches!$F$2:$F$201,MATCH($A1405&amp;"-8",Matches!$J$2:$J$201,0))),"",IF(AND(R1405=INDEX(Matches!$G$2:$G$201,MATCH($A1405&amp;"-8",Matches!$J$2:$J$201,0)),S1405=INDEX(Matches!$H$2:$H$201,MATCH($A1405&amp;"-8",Matches!$J$2:$J$201,0))),5,IF(SIGN(R1405-S1405)&lt;&gt;SIGN(INDEX(Matches!$G$2:$G$201,MATCH($A1405&amp;"-8",Matches!$J$2:$J$201,0))-INDEX(Matches!$H$2:$H$201,MATCH($A1405&amp;"-8",Matches!$J$2:$J$201,0))),0,IF(R1405-S1405=INDEX(Matches!$G$2:$G$201,MATCH($A1405&amp;"-8",Matches!$J$2:$J$201,0))-INDEX(Matches!$H$2:$H$201,MATCH($A1405&amp;"-8",Matches!$J$2:$J$201,0)),3,2))))),""))</f>
        <v/>
      </c>
      <c r="AF1405" s="12" t="str">
        <f aca="false">IF(OR($B1405="",T1405="",U1405=""),"",IFERROR(IF(OR(INDEX(Matches!$I$2:$I$201,MATCH($A1405&amp;"-9",Matches!$J$2:$J$201,0))="Void",INDEX(Matches!$G$2:$G$201,MATCH($A1405&amp;"-9",Matches!$J$2:$J$201,0))="",INDEX(Matches!$H$2:$H$201,MATCH($A1405&amp;"-9",Matches!$J$2:$J$201,0))=""),"",IF(AND($C1405&lt;&gt;"",INDEX(Matches!$F$2:$F$201,MATCH($A1405&amp;"-9",Matches!$J$2:$J$201,0))&lt;&gt;"",$C1405&gt;=INDEX(Matches!$F$2:$F$201,MATCH($A1405&amp;"-9",Matches!$J$2:$J$201,0))),"",IF(AND(T1405=INDEX(Matches!$G$2:$G$201,MATCH($A1405&amp;"-9",Matches!$J$2:$J$201,0)),U1405=INDEX(Matches!$H$2:$H$201,MATCH($A1405&amp;"-9",Matches!$J$2:$J$201,0))),5,IF(SIGN(T1405-U1405)&lt;&gt;SIGN(INDEX(Matches!$G$2:$G$201,MATCH($A1405&amp;"-9",Matches!$J$2:$J$201,0))-INDEX(Matches!$H$2:$H$201,MATCH($A1405&amp;"-9",Matches!$J$2:$J$201,0))),0,IF(T1405-U1405=INDEX(Matches!$G$2:$G$201,MATCH($A1405&amp;"-9",Matches!$J$2:$J$201,0))-INDEX(Matches!$H$2:$H$201,MATCH($A1405&amp;"-9",Matches!$J$2:$J$201,0)),3,2))))),""))</f>
        <v/>
      </c>
      <c r="AG1405" s="12" t="str">
        <f aca="false">IF(OR($B1405="",V1405="",W1405=""),"",IFERROR(IF(OR(INDEX(Matches!$I$2:$I$201,MATCH($A1405&amp;"-10",Matches!$J$2:$J$201,0))="Void",INDEX(Matches!$G$2:$G$201,MATCH($A1405&amp;"-10",Matches!$J$2:$J$201,0))="",INDEX(Matches!$H$2:$H$201,MATCH($A1405&amp;"-10",Matches!$J$2:$J$201,0))=""),"",IF(AND($C1405&lt;&gt;"",INDEX(Matches!$F$2:$F$201,MATCH($A1405&amp;"-10",Matches!$J$2:$J$201,0))&lt;&gt;"",$C1405&gt;=INDEX(Matches!$F$2:$F$201,MATCH($A1405&amp;"-10",Matches!$J$2:$J$201,0))),"",IF(AND(V1405=INDEX(Matches!$G$2:$G$201,MATCH($A1405&amp;"-10",Matches!$J$2:$J$201,0)),W1405=INDEX(Matches!$H$2:$H$201,MATCH($A1405&amp;"-10",Matches!$J$2:$J$201,0))),5,IF(SIGN(V1405-W1405)&lt;&gt;SIGN(INDEX(Matches!$G$2:$G$201,MATCH($A1405&amp;"-10",Matches!$J$2:$J$201,0))-INDEX(Matches!$H$2:$H$201,MATCH($A1405&amp;"-10",Matches!$J$2:$J$201,0))),0,IF(V1405-W1405=INDEX(Matches!$G$2:$G$201,MATCH($A1405&amp;"-10",Matches!$J$2:$J$201,0))-INDEX(Matches!$H$2:$H$201,MATCH($A1405&amp;"-10",Matches!$J$2:$J$201,0)),3,2))))),""))</f>
        <v/>
      </c>
      <c r="AH1405" s="13" t="str">
        <f aca="false">IF($B1405="","",SUM(X1405:AG1405))</f>
        <v/>
      </c>
      <c r="AI1405" s="12" t="str">
        <f aca="false">IF($B1405="","",COUNTIF(X1405:AG1405,5))</f>
        <v/>
      </c>
      <c r="AJ1405" s="12" t="str">
        <f aca="false">IF($B1405="","",COUNTIF(X1405:AG1405,"&gt;=2"))</f>
        <v/>
      </c>
      <c r="AK1405" s="12" t="str">
        <f aca="false">IF($B1405="","",COUNT(X1405:AG1405))</f>
        <v/>
      </c>
    </row>
    <row r="1406" customFormat="false" ht="15" hidden="false" customHeight="false" outlineLevel="0" collapsed="false">
      <c r="A1406" s="7"/>
      <c r="B1406" s="7"/>
      <c r="C1406" s="11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12" t="str">
        <f aca="false">IF(OR($B1406="",D1406="",E1406=""),"",IFERROR(IF(OR(INDEX(Matches!$I$2:$I$201,MATCH($A1406&amp;"-1",Matches!$J$2:$J$201,0))="Void",INDEX(Matches!$G$2:$G$201,MATCH($A1406&amp;"-1",Matches!$J$2:$J$201,0))="",INDEX(Matches!$H$2:$H$201,MATCH($A1406&amp;"-1",Matches!$J$2:$J$201,0))=""),"",IF(AND($C1406&lt;&gt;"",INDEX(Matches!$F$2:$F$201,MATCH($A1406&amp;"-1",Matches!$J$2:$J$201,0))&lt;&gt;"",$C1406&gt;=INDEX(Matches!$F$2:$F$201,MATCH($A1406&amp;"-1",Matches!$J$2:$J$201,0))),"",IF(AND(D1406=INDEX(Matches!$G$2:$G$201,MATCH($A1406&amp;"-1",Matches!$J$2:$J$201,0)),E1406=INDEX(Matches!$H$2:$H$201,MATCH($A1406&amp;"-1",Matches!$J$2:$J$201,0))),5,IF(SIGN(D1406-E1406)&lt;&gt;SIGN(INDEX(Matches!$G$2:$G$201,MATCH($A1406&amp;"-1",Matches!$J$2:$J$201,0))-INDEX(Matches!$H$2:$H$201,MATCH($A1406&amp;"-1",Matches!$J$2:$J$201,0))),0,IF(D1406-E1406=INDEX(Matches!$G$2:$G$201,MATCH($A1406&amp;"-1",Matches!$J$2:$J$201,0))-INDEX(Matches!$H$2:$H$201,MATCH($A1406&amp;"-1",Matches!$J$2:$J$201,0)),3,2))))),""))</f>
        <v/>
      </c>
      <c r="Y1406" s="12" t="str">
        <f aca="false">IF(OR($B1406="",F1406="",G1406=""),"",IFERROR(IF(OR(INDEX(Matches!$I$2:$I$201,MATCH($A1406&amp;"-2",Matches!$J$2:$J$201,0))="Void",INDEX(Matches!$G$2:$G$201,MATCH($A1406&amp;"-2",Matches!$J$2:$J$201,0))="",INDEX(Matches!$H$2:$H$201,MATCH($A1406&amp;"-2",Matches!$J$2:$J$201,0))=""),"",IF(AND($C1406&lt;&gt;"",INDEX(Matches!$F$2:$F$201,MATCH($A1406&amp;"-2",Matches!$J$2:$J$201,0))&lt;&gt;"",$C1406&gt;=INDEX(Matches!$F$2:$F$201,MATCH($A1406&amp;"-2",Matches!$J$2:$J$201,0))),"",IF(AND(F1406=INDEX(Matches!$G$2:$G$201,MATCH($A1406&amp;"-2",Matches!$J$2:$J$201,0)),G1406=INDEX(Matches!$H$2:$H$201,MATCH($A1406&amp;"-2",Matches!$J$2:$J$201,0))),5,IF(SIGN(F1406-G1406)&lt;&gt;SIGN(INDEX(Matches!$G$2:$G$201,MATCH($A1406&amp;"-2",Matches!$J$2:$J$201,0))-INDEX(Matches!$H$2:$H$201,MATCH($A1406&amp;"-2",Matches!$J$2:$J$201,0))),0,IF(F1406-G1406=INDEX(Matches!$G$2:$G$201,MATCH($A1406&amp;"-2",Matches!$J$2:$J$201,0))-INDEX(Matches!$H$2:$H$201,MATCH($A1406&amp;"-2",Matches!$J$2:$J$201,0)),3,2))))),""))</f>
        <v/>
      </c>
      <c r="Z1406" s="12" t="str">
        <f aca="false">IF(OR($B1406="",H1406="",I1406=""),"",IFERROR(IF(OR(INDEX(Matches!$I$2:$I$201,MATCH($A1406&amp;"-3",Matches!$J$2:$J$201,0))="Void",INDEX(Matches!$G$2:$G$201,MATCH($A1406&amp;"-3",Matches!$J$2:$J$201,0))="",INDEX(Matches!$H$2:$H$201,MATCH($A1406&amp;"-3",Matches!$J$2:$J$201,0))=""),"",IF(AND($C1406&lt;&gt;"",INDEX(Matches!$F$2:$F$201,MATCH($A1406&amp;"-3",Matches!$J$2:$J$201,0))&lt;&gt;"",$C1406&gt;=INDEX(Matches!$F$2:$F$201,MATCH($A1406&amp;"-3",Matches!$J$2:$J$201,0))),"",IF(AND(H1406=INDEX(Matches!$G$2:$G$201,MATCH($A1406&amp;"-3",Matches!$J$2:$J$201,0)),I1406=INDEX(Matches!$H$2:$H$201,MATCH($A1406&amp;"-3",Matches!$J$2:$J$201,0))),5,IF(SIGN(H1406-I1406)&lt;&gt;SIGN(INDEX(Matches!$G$2:$G$201,MATCH($A1406&amp;"-3",Matches!$J$2:$J$201,0))-INDEX(Matches!$H$2:$H$201,MATCH($A1406&amp;"-3",Matches!$J$2:$J$201,0))),0,IF(H1406-I1406=INDEX(Matches!$G$2:$G$201,MATCH($A1406&amp;"-3",Matches!$J$2:$J$201,0))-INDEX(Matches!$H$2:$H$201,MATCH($A1406&amp;"-3",Matches!$J$2:$J$201,0)),3,2))))),""))</f>
        <v/>
      </c>
      <c r="AA1406" s="12" t="str">
        <f aca="false">IF(OR($B1406="",J1406="",K1406=""),"",IFERROR(IF(OR(INDEX(Matches!$I$2:$I$201,MATCH($A1406&amp;"-4",Matches!$J$2:$J$201,0))="Void",INDEX(Matches!$G$2:$G$201,MATCH($A1406&amp;"-4",Matches!$J$2:$J$201,0))="",INDEX(Matches!$H$2:$H$201,MATCH($A1406&amp;"-4",Matches!$J$2:$J$201,0))=""),"",IF(AND($C1406&lt;&gt;"",INDEX(Matches!$F$2:$F$201,MATCH($A1406&amp;"-4",Matches!$J$2:$J$201,0))&lt;&gt;"",$C1406&gt;=INDEX(Matches!$F$2:$F$201,MATCH($A1406&amp;"-4",Matches!$J$2:$J$201,0))),"",IF(AND(J1406=INDEX(Matches!$G$2:$G$201,MATCH($A1406&amp;"-4",Matches!$J$2:$J$201,0)),K1406=INDEX(Matches!$H$2:$H$201,MATCH($A1406&amp;"-4",Matches!$J$2:$J$201,0))),5,IF(SIGN(J1406-K1406)&lt;&gt;SIGN(INDEX(Matches!$G$2:$G$201,MATCH($A1406&amp;"-4",Matches!$J$2:$J$201,0))-INDEX(Matches!$H$2:$H$201,MATCH($A1406&amp;"-4",Matches!$J$2:$J$201,0))),0,IF(J1406-K1406=INDEX(Matches!$G$2:$G$201,MATCH($A1406&amp;"-4",Matches!$J$2:$J$201,0))-INDEX(Matches!$H$2:$H$201,MATCH($A1406&amp;"-4",Matches!$J$2:$J$201,0)),3,2))))),""))</f>
        <v/>
      </c>
      <c r="AB1406" s="12" t="str">
        <f aca="false">IF(OR($B1406="",L1406="",M1406=""),"",IFERROR(IF(OR(INDEX(Matches!$I$2:$I$201,MATCH($A1406&amp;"-5",Matches!$J$2:$J$201,0))="Void",INDEX(Matches!$G$2:$G$201,MATCH($A1406&amp;"-5",Matches!$J$2:$J$201,0))="",INDEX(Matches!$H$2:$H$201,MATCH($A1406&amp;"-5",Matches!$J$2:$J$201,0))=""),"",IF(AND($C1406&lt;&gt;"",INDEX(Matches!$F$2:$F$201,MATCH($A1406&amp;"-5",Matches!$J$2:$J$201,0))&lt;&gt;"",$C1406&gt;=INDEX(Matches!$F$2:$F$201,MATCH($A1406&amp;"-5",Matches!$J$2:$J$201,0))),"",IF(AND(L1406=INDEX(Matches!$G$2:$G$201,MATCH($A1406&amp;"-5",Matches!$J$2:$J$201,0)),M1406=INDEX(Matches!$H$2:$H$201,MATCH($A1406&amp;"-5",Matches!$J$2:$J$201,0))),5,IF(SIGN(L1406-M1406)&lt;&gt;SIGN(INDEX(Matches!$G$2:$G$201,MATCH($A1406&amp;"-5",Matches!$J$2:$J$201,0))-INDEX(Matches!$H$2:$H$201,MATCH($A1406&amp;"-5",Matches!$J$2:$J$201,0))),0,IF(L1406-M1406=INDEX(Matches!$G$2:$G$201,MATCH($A1406&amp;"-5",Matches!$J$2:$J$201,0))-INDEX(Matches!$H$2:$H$201,MATCH($A1406&amp;"-5",Matches!$J$2:$J$201,0)),3,2))))),""))</f>
        <v/>
      </c>
      <c r="AC1406" s="12" t="str">
        <f aca="false">IF(OR($B1406="",N1406="",O1406=""),"",IFERROR(IF(OR(INDEX(Matches!$I$2:$I$201,MATCH($A1406&amp;"-6",Matches!$J$2:$J$201,0))="Void",INDEX(Matches!$G$2:$G$201,MATCH($A1406&amp;"-6",Matches!$J$2:$J$201,0))="",INDEX(Matches!$H$2:$H$201,MATCH($A1406&amp;"-6",Matches!$J$2:$J$201,0))=""),"",IF(AND($C1406&lt;&gt;"",INDEX(Matches!$F$2:$F$201,MATCH($A1406&amp;"-6",Matches!$J$2:$J$201,0))&lt;&gt;"",$C1406&gt;=INDEX(Matches!$F$2:$F$201,MATCH($A1406&amp;"-6",Matches!$J$2:$J$201,0))),"",IF(AND(N1406=INDEX(Matches!$G$2:$G$201,MATCH($A1406&amp;"-6",Matches!$J$2:$J$201,0)),O1406=INDEX(Matches!$H$2:$H$201,MATCH($A1406&amp;"-6",Matches!$J$2:$J$201,0))),5,IF(SIGN(N1406-O1406)&lt;&gt;SIGN(INDEX(Matches!$G$2:$G$201,MATCH($A1406&amp;"-6",Matches!$J$2:$J$201,0))-INDEX(Matches!$H$2:$H$201,MATCH($A1406&amp;"-6",Matches!$J$2:$J$201,0))),0,IF(N1406-O1406=INDEX(Matches!$G$2:$G$201,MATCH($A1406&amp;"-6",Matches!$J$2:$J$201,0))-INDEX(Matches!$H$2:$H$201,MATCH($A1406&amp;"-6",Matches!$J$2:$J$201,0)),3,2))))),""))</f>
        <v/>
      </c>
      <c r="AD1406" s="12" t="str">
        <f aca="false">IF(OR($B1406="",P1406="",Q1406=""),"",IFERROR(IF(OR(INDEX(Matches!$I$2:$I$201,MATCH($A1406&amp;"-7",Matches!$J$2:$J$201,0))="Void",INDEX(Matches!$G$2:$G$201,MATCH($A1406&amp;"-7",Matches!$J$2:$J$201,0))="",INDEX(Matches!$H$2:$H$201,MATCH($A1406&amp;"-7",Matches!$J$2:$J$201,0))=""),"",IF(AND($C1406&lt;&gt;"",INDEX(Matches!$F$2:$F$201,MATCH($A1406&amp;"-7",Matches!$J$2:$J$201,0))&lt;&gt;"",$C1406&gt;=INDEX(Matches!$F$2:$F$201,MATCH($A1406&amp;"-7",Matches!$J$2:$J$201,0))),"",IF(AND(P1406=INDEX(Matches!$G$2:$G$201,MATCH($A1406&amp;"-7",Matches!$J$2:$J$201,0)),Q1406=INDEX(Matches!$H$2:$H$201,MATCH($A1406&amp;"-7",Matches!$J$2:$J$201,0))),5,IF(SIGN(P1406-Q1406)&lt;&gt;SIGN(INDEX(Matches!$G$2:$G$201,MATCH($A1406&amp;"-7",Matches!$J$2:$J$201,0))-INDEX(Matches!$H$2:$H$201,MATCH($A1406&amp;"-7",Matches!$J$2:$J$201,0))),0,IF(P1406-Q1406=INDEX(Matches!$G$2:$G$201,MATCH($A1406&amp;"-7",Matches!$J$2:$J$201,0))-INDEX(Matches!$H$2:$H$201,MATCH($A1406&amp;"-7",Matches!$J$2:$J$201,0)),3,2))))),""))</f>
        <v/>
      </c>
      <c r="AE1406" s="12" t="str">
        <f aca="false">IF(OR($B1406="",R1406="",S1406=""),"",IFERROR(IF(OR(INDEX(Matches!$I$2:$I$201,MATCH($A1406&amp;"-8",Matches!$J$2:$J$201,0))="Void",INDEX(Matches!$G$2:$G$201,MATCH($A1406&amp;"-8",Matches!$J$2:$J$201,0))="",INDEX(Matches!$H$2:$H$201,MATCH($A1406&amp;"-8",Matches!$J$2:$J$201,0))=""),"",IF(AND($C1406&lt;&gt;"",INDEX(Matches!$F$2:$F$201,MATCH($A1406&amp;"-8",Matches!$J$2:$J$201,0))&lt;&gt;"",$C1406&gt;=INDEX(Matches!$F$2:$F$201,MATCH($A1406&amp;"-8",Matches!$J$2:$J$201,0))),"",IF(AND(R1406=INDEX(Matches!$G$2:$G$201,MATCH($A1406&amp;"-8",Matches!$J$2:$J$201,0)),S1406=INDEX(Matches!$H$2:$H$201,MATCH($A1406&amp;"-8",Matches!$J$2:$J$201,0))),5,IF(SIGN(R1406-S1406)&lt;&gt;SIGN(INDEX(Matches!$G$2:$G$201,MATCH($A1406&amp;"-8",Matches!$J$2:$J$201,0))-INDEX(Matches!$H$2:$H$201,MATCH($A1406&amp;"-8",Matches!$J$2:$J$201,0))),0,IF(R1406-S1406=INDEX(Matches!$G$2:$G$201,MATCH($A1406&amp;"-8",Matches!$J$2:$J$201,0))-INDEX(Matches!$H$2:$H$201,MATCH($A1406&amp;"-8",Matches!$J$2:$J$201,0)),3,2))))),""))</f>
        <v/>
      </c>
      <c r="AF1406" s="12" t="str">
        <f aca="false">IF(OR($B1406="",T1406="",U1406=""),"",IFERROR(IF(OR(INDEX(Matches!$I$2:$I$201,MATCH($A1406&amp;"-9",Matches!$J$2:$J$201,0))="Void",INDEX(Matches!$G$2:$G$201,MATCH($A1406&amp;"-9",Matches!$J$2:$J$201,0))="",INDEX(Matches!$H$2:$H$201,MATCH($A1406&amp;"-9",Matches!$J$2:$J$201,0))=""),"",IF(AND($C1406&lt;&gt;"",INDEX(Matches!$F$2:$F$201,MATCH($A1406&amp;"-9",Matches!$J$2:$J$201,0))&lt;&gt;"",$C1406&gt;=INDEX(Matches!$F$2:$F$201,MATCH($A1406&amp;"-9",Matches!$J$2:$J$201,0))),"",IF(AND(T1406=INDEX(Matches!$G$2:$G$201,MATCH($A1406&amp;"-9",Matches!$J$2:$J$201,0)),U1406=INDEX(Matches!$H$2:$H$201,MATCH($A1406&amp;"-9",Matches!$J$2:$J$201,0))),5,IF(SIGN(T1406-U1406)&lt;&gt;SIGN(INDEX(Matches!$G$2:$G$201,MATCH($A1406&amp;"-9",Matches!$J$2:$J$201,0))-INDEX(Matches!$H$2:$H$201,MATCH($A1406&amp;"-9",Matches!$J$2:$J$201,0))),0,IF(T1406-U1406=INDEX(Matches!$G$2:$G$201,MATCH($A1406&amp;"-9",Matches!$J$2:$J$201,0))-INDEX(Matches!$H$2:$H$201,MATCH($A1406&amp;"-9",Matches!$J$2:$J$201,0)),3,2))))),""))</f>
        <v/>
      </c>
      <c r="AG1406" s="12" t="str">
        <f aca="false">IF(OR($B1406="",V1406="",W1406=""),"",IFERROR(IF(OR(INDEX(Matches!$I$2:$I$201,MATCH($A1406&amp;"-10",Matches!$J$2:$J$201,0))="Void",INDEX(Matches!$G$2:$G$201,MATCH($A1406&amp;"-10",Matches!$J$2:$J$201,0))="",INDEX(Matches!$H$2:$H$201,MATCH($A1406&amp;"-10",Matches!$J$2:$J$201,0))=""),"",IF(AND($C1406&lt;&gt;"",INDEX(Matches!$F$2:$F$201,MATCH($A1406&amp;"-10",Matches!$J$2:$J$201,0))&lt;&gt;"",$C1406&gt;=INDEX(Matches!$F$2:$F$201,MATCH($A1406&amp;"-10",Matches!$J$2:$J$201,0))),"",IF(AND(V1406=INDEX(Matches!$G$2:$G$201,MATCH($A1406&amp;"-10",Matches!$J$2:$J$201,0)),W1406=INDEX(Matches!$H$2:$H$201,MATCH($A1406&amp;"-10",Matches!$J$2:$J$201,0))),5,IF(SIGN(V1406-W1406)&lt;&gt;SIGN(INDEX(Matches!$G$2:$G$201,MATCH($A1406&amp;"-10",Matches!$J$2:$J$201,0))-INDEX(Matches!$H$2:$H$201,MATCH($A1406&amp;"-10",Matches!$J$2:$J$201,0))),0,IF(V1406-W1406=INDEX(Matches!$G$2:$G$201,MATCH($A1406&amp;"-10",Matches!$J$2:$J$201,0))-INDEX(Matches!$H$2:$H$201,MATCH($A1406&amp;"-10",Matches!$J$2:$J$201,0)),3,2))))),""))</f>
        <v/>
      </c>
      <c r="AH1406" s="13" t="str">
        <f aca="false">IF($B1406="","",SUM(X1406:AG1406))</f>
        <v/>
      </c>
      <c r="AI1406" s="12" t="str">
        <f aca="false">IF($B1406="","",COUNTIF(X1406:AG1406,5))</f>
        <v/>
      </c>
      <c r="AJ1406" s="12" t="str">
        <f aca="false">IF($B1406="","",COUNTIF(X1406:AG1406,"&gt;=2"))</f>
        <v/>
      </c>
      <c r="AK1406" s="12" t="str">
        <f aca="false">IF($B1406="","",COUNT(X1406:AG1406))</f>
        <v/>
      </c>
    </row>
    <row r="1407" customFormat="false" ht="15" hidden="false" customHeight="false" outlineLevel="0" collapsed="false">
      <c r="A1407" s="7"/>
      <c r="B1407" s="7"/>
      <c r="C1407" s="11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12" t="str">
        <f aca="false">IF(OR($B1407="",D1407="",E1407=""),"",IFERROR(IF(OR(INDEX(Matches!$I$2:$I$201,MATCH($A1407&amp;"-1",Matches!$J$2:$J$201,0))="Void",INDEX(Matches!$G$2:$G$201,MATCH($A1407&amp;"-1",Matches!$J$2:$J$201,0))="",INDEX(Matches!$H$2:$H$201,MATCH($A1407&amp;"-1",Matches!$J$2:$J$201,0))=""),"",IF(AND($C1407&lt;&gt;"",INDEX(Matches!$F$2:$F$201,MATCH($A1407&amp;"-1",Matches!$J$2:$J$201,0))&lt;&gt;"",$C1407&gt;=INDEX(Matches!$F$2:$F$201,MATCH($A1407&amp;"-1",Matches!$J$2:$J$201,0))),"",IF(AND(D1407=INDEX(Matches!$G$2:$G$201,MATCH($A1407&amp;"-1",Matches!$J$2:$J$201,0)),E1407=INDEX(Matches!$H$2:$H$201,MATCH($A1407&amp;"-1",Matches!$J$2:$J$201,0))),5,IF(SIGN(D1407-E1407)&lt;&gt;SIGN(INDEX(Matches!$G$2:$G$201,MATCH($A1407&amp;"-1",Matches!$J$2:$J$201,0))-INDEX(Matches!$H$2:$H$201,MATCH($A1407&amp;"-1",Matches!$J$2:$J$201,0))),0,IF(D1407-E1407=INDEX(Matches!$G$2:$G$201,MATCH($A1407&amp;"-1",Matches!$J$2:$J$201,0))-INDEX(Matches!$H$2:$H$201,MATCH($A1407&amp;"-1",Matches!$J$2:$J$201,0)),3,2))))),""))</f>
        <v/>
      </c>
      <c r="Y1407" s="12" t="str">
        <f aca="false">IF(OR($B1407="",F1407="",G1407=""),"",IFERROR(IF(OR(INDEX(Matches!$I$2:$I$201,MATCH($A1407&amp;"-2",Matches!$J$2:$J$201,0))="Void",INDEX(Matches!$G$2:$G$201,MATCH($A1407&amp;"-2",Matches!$J$2:$J$201,0))="",INDEX(Matches!$H$2:$H$201,MATCH($A1407&amp;"-2",Matches!$J$2:$J$201,0))=""),"",IF(AND($C1407&lt;&gt;"",INDEX(Matches!$F$2:$F$201,MATCH($A1407&amp;"-2",Matches!$J$2:$J$201,0))&lt;&gt;"",$C1407&gt;=INDEX(Matches!$F$2:$F$201,MATCH($A1407&amp;"-2",Matches!$J$2:$J$201,0))),"",IF(AND(F1407=INDEX(Matches!$G$2:$G$201,MATCH($A1407&amp;"-2",Matches!$J$2:$J$201,0)),G1407=INDEX(Matches!$H$2:$H$201,MATCH($A1407&amp;"-2",Matches!$J$2:$J$201,0))),5,IF(SIGN(F1407-G1407)&lt;&gt;SIGN(INDEX(Matches!$G$2:$G$201,MATCH($A1407&amp;"-2",Matches!$J$2:$J$201,0))-INDEX(Matches!$H$2:$H$201,MATCH($A1407&amp;"-2",Matches!$J$2:$J$201,0))),0,IF(F1407-G1407=INDEX(Matches!$G$2:$G$201,MATCH($A1407&amp;"-2",Matches!$J$2:$J$201,0))-INDEX(Matches!$H$2:$H$201,MATCH($A1407&amp;"-2",Matches!$J$2:$J$201,0)),3,2))))),""))</f>
        <v/>
      </c>
      <c r="Z1407" s="12" t="str">
        <f aca="false">IF(OR($B1407="",H1407="",I1407=""),"",IFERROR(IF(OR(INDEX(Matches!$I$2:$I$201,MATCH($A1407&amp;"-3",Matches!$J$2:$J$201,0))="Void",INDEX(Matches!$G$2:$G$201,MATCH($A1407&amp;"-3",Matches!$J$2:$J$201,0))="",INDEX(Matches!$H$2:$H$201,MATCH($A1407&amp;"-3",Matches!$J$2:$J$201,0))=""),"",IF(AND($C1407&lt;&gt;"",INDEX(Matches!$F$2:$F$201,MATCH($A1407&amp;"-3",Matches!$J$2:$J$201,0))&lt;&gt;"",$C1407&gt;=INDEX(Matches!$F$2:$F$201,MATCH($A1407&amp;"-3",Matches!$J$2:$J$201,0))),"",IF(AND(H1407=INDEX(Matches!$G$2:$G$201,MATCH($A1407&amp;"-3",Matches!$J$2:$J$201,0)),I1407=INDEX(Matches!$H$2:$H$201,MATCH($A1407&amp;"-3",Matches!$J$2:$J$201,0))),5,IF(SIGN(H1407-I1407)&lt;&gt;SIGN(INDEX(Matches!$G$2:$G$201,MATCH($A1407&amp;"-3",Matches!$J$2:$J$201,0))-INDEX(Matches!$H$2:$H$201,MATCH($A1407&amp;"-3",Matches!$J$2:$J$201,0))),0,IF(H1407-I1407=INDEX(Matches!$G$2:$G$201,MATCH($A1407&amp;"-3",Matches!$J$2:$J$201,0))-INDEX(Matches!$H$2:$H$201,MATCH($A1407&amp;"-3",Matches!$J$2:$J$201,0)),3,2))))),""))</f>
        <v/>
      </c>
      <c r="AA1407" s="12" t="str">
        <f aca="false">IF(OR($B1407="",J1407="",K1407=""),"",IFERROR(IF(OR(INDEX(Matches!$I$2:$I$201,MATCH($A1407&amp;"-4",Matches!$J$2:$J$201,0))="Void",INDEX(Matches!$G$2:$G$201,MATCH($A1407&amp;"-4",Matches!$J$2:$J$201,0))="",INDEX(Matches!$H$2:$H$201,MATCH($A1407&amp;"-4",Matches!$J$2:$J$201,0))=""),"",IF(AND($C1407&lt;&gt;"",INDEX(Matches!$F$2:$F$201,MATCH($A1407&amp;"-4",Matches!$J$2:$J$201,0))&lt;&gt;"",$C1407&gt;=INDEX(Matches!$F$2:$F$201,MATCH($A1407&amp;"-4",Matches!$J$2:$J$201,0))),"",IF(AND(J1407=INDEX(Matches!$G$2:$G$201,MATCH($A1407&amp;"-4",Matches!$J$2:$J$201,0)),K1407=INDEX(Matches!$H$2:$H$201,MATCH($A1407&amp;"-4",Matches!$J$2:$J$201,0))),5,IF(SIGN(J1407-K1407)&lt;&gt;SIGN(INDEX(Matches!$G$2:$G$201,MATCH($A1407&amp;"-4",Matches!$J$2:$J$201,0))-INDEX(Matches!$H$2:$H$201,MATCH($A1407&amp;"-4",Matches!$J$2:$J$201,0))),0,IF(J1407-K1407=INDEX(Matches!$G$2:$G$201,MATCH($A1407&amp;"-4",Matches!$J$2:$J$201,0))-INDEX(Matches!$H$2:$H$201,MATCH($A1407&amp;"-4",Matches!$J$2:$J$201,0)),3,2))))),""))</f>
        <v/>
      </c>
      <c r="AB1407" s="12" t="str">
        <f aca="false">IF(OR($B1407="",L1407="",M1407=""),"",IFERROR(IF(OR(INDEX(Matches!$I$2:$I$201,MATCH($A1407&amp;"-5",Matches!$J$2:$J$201,0))="Void",INDEX(Matches!$G$2:$G$201,MATCH($A1407&amp;"-5",Matches!$J$2:$J$201,0))="",INDEX(Matches!$H$2:$H$201,MATCH($A1407&amp;"-5",Matches!$J$2:$J$201,0))=""),"",IF(AND($C1407&lt;&gt;"",INDEX(Matches!$F$2:$F$201,MATCH($A1407&amp;"-5",Matches!$J$2:$J$201,0))&lt;&gt;"",$C1407&gt;=INDEX(Matches!$F$2:$F$201,MATCH($A1407&amp;"-5",Matches!$J$2:$J$201,0))),"",IF(AND(L1407=INDEX(Matches!$G$2:$G$201,MATCH($A1407&amp;"-5",Matches!$J$2:$J$201,0)),M1407=INDEX(Matches!$H$2:$H$201,MATCH($A1407&amp;"-5",Matches!$J$2:$J$201,0))),5,IF(SIGN(L1407-M1407)&lt;&gt;SIGN(INDEX(Matches!$G$2:$G$201,MATCH($A1407&amp;"-5",Matches!$J$2:$J$201,0))-INDEX(Matches!$H$2:$H$201,MATCH($A1407&amp;"-5",Matches!$J$2:$J$201,0))),0,IF(L1407-M1407=INDEX(Matches!$G$2:$G$201,MATCH($A1407&amp;"-5",Matches!$J$2:$J$201,0))-INDEX(Matches!$H$2:$H$201,MATCH($A1407&amp;"-5",Matches!$J$2:$J$201,0)),3,2))))),""))</f>
        <v/>
      </c>
      <c r="AC1407" s="12" t="str">
        <f aca="false">IF(OR($B1407="",N1407="",O1407=""),"",IFERROR(IF(OR(INDEX(Matches!$I$2:$I$201,MATCH($A1407&amp;"-6",Matches!$J$2:$J$201,0))="Void",INDEX(Matches!$G$2:$G$201,MATCH($A1407&amp;"-6",Matches!$J$2:$J$201,0))="",INDEX(Matches!$H$2:$H$201,MATCH($A1407&amp;"-6",Matches!$J$2:$J$201,0))=""),"",IF(AND($C1407&lt;&gt;"",INDEX(Matches!$F$2:$F$201,MATCH($A1407&amp;"-6",Matches!$J$2:$J$201,0))&lt;&gt;"",$C1407&gt;=INDEX(Matches!$F$2:$F$201,MATCH($A1407&amp;"-6",Matches!$J$2:$J$201,0))),"",IF(AND(N1407=INDEX(Matches!$G$2:$G$201,MATCH($A1407&amp;"-6",Matches!$J$2:$J$201,0)),O1407=INDEX(Matches!$H$2:$H$201,MATCH($A1407&amp;"-6",Matches!$J$2:$J$201,0))),5,IF(SIGN(N1407-O1407)&lt;&gt;SIGN(INDEX(Matches!$G$2:$G$201,MATCH($A1407&amp;"-6",Matches!$J$2:$J$201,0))-INDEX(Matches!$H$2:$H$201,MATCH($A1407&amp;"-6",Matches!$J$2:$J$201,0))),0,IF(N1407-O1407=INDEX(Matches!$G$2:$G$201,MATCH($A1407&amp;"-6",Matches!$J$2:$J$201,0))-INDEX(Matches!$H$2:$H$201,MATCH($A1407&amp;"-6",Matches!$J$2:$J$201,0)),3,2))))),""))</f>
        <v/>
      </c>
      <c r="AD1407" s="12" t="str">
        <f aca="false">IF(OR($B1407="",P1407="",Q1407=""),"",IFERROR(IF(OR(INDEX(Matches!$I$2:$I$201,MATCH($A1407&amp;"-7",Matches!$J$2:$J$201,0))="Void",INDEX(Matches!$G$2:$G$201,MATCH($A1407&amp;"-7",Matches!$J$2:$J$201,0))="",INDEX(Matches!$H$2:$H$201,MATCH($A1407&amp;"-7",Matches!$J$2:$J$201,0))=""),"",IF(AND($C1407&lt;&gt;"",INDEX(Matches!$F$2:$F$201,MATCH($A1407&amp;"-7",Matches!$J$2:$J$201,0))&lt;&gt;"",$C1407&gt;=INDEX(Matches!$F$2:$F$201,MATCH($A1407&amp;"-7",Matches!$J$2:$J$201,0))),"",IF(AND(P1407=INDEX(Matches!$G$2:$G$201,MATCH($A1407&amp;"-7",Matches!$J$2:$J$201,0)),Q1407=INDEX(Matches!$H$2:$H$201,MATCH($A1407&amp;"-7",Matches!$J$2:$J$201,0))),5,IF(SIGN(P1407-Q1407)&lt;&gt;SIGN(INDEX(Matches!$G$2:$G$201,MATCH($A1407&amp;"-7",Matches!$J$2:$J$201,0))-INDEX(Matches!$H$2:$H$201,MATCH($A1407&amp;"-7",Matches!$J$2:$J$201,0))),0,IF(P1407-Q1407=INDEX(Matches!$G$2:$G$201,MATCH($A1407&amp;"-7",Matches!$J$2:$J$201,0))-INDEX(Matches!$H$2:$H$201,MATCH($A1407&amp;"-7",Matches!$J$2:$J$201,0)),3,2))))),""))</f>
        <v/>
      </c>
      <c r="AE1407" s="12" t="str">
        <f aca="false">IF(OR($B1407="",R1407="",S1407=""),"",IFERROR(IF(OR(INDEX(Matches!$I$2:$I$201,MATCH($A1407&amp;"-8",Matches!$J$2:$J$201,0))="Void",INDEX(Matches!$G$2:$G$201,MATCH($A1407&amp;"-8",Matches!$J$2:$J$201,0))="",INDEX(Matches!$H$2:$H$201,MATCH($A1407&amp;"-8",Matches!$J$2:$J$201,0))=""),"",IF(AND($C1407&lt;&gt;"",INDEX(Matches!$F$2:$F$201,MATCH($A1407&amp;"-8",Matches!$J$2:$J$201,0))&lt;&gt;"",$C1407&gt;=INDEX(Matches!$F$2:$F$201,MATCH($A1407&amp;"-8",Matches!$J$2:$J$201,0))),"",IF(AND(R1407=INDEX(Matches!$G$2:$G$201,MATCH($A1407&amp;"-8",Matches!$J$2:$J$201,0)),S1407=INDEX(Matches!$H$2:$H$201,MATCH($A1407&amp;"-8",Matches!$J$2:$J$201,0))),5,IF(SIGN(R1407-S1407)&lt;&gt;SIGN(INDEX(Matches!$G$2:$G$201,MATCH($A1407&amp;"-8",Matches!$J$2:$J$201,0))-INDEX(Matches!$H$2:$H$201,MATCH($A1407&amp;"-8",Matches!$J$2:$J$201,0))),0,IF(R1407-S1407=INDEX(Matches!$G$2:$G$201,MATCH($A1407&amp;"-8",Matches!$J$2:$J$201,0))-INDEX(Matches!$H$2:$H$201,MATCH($A1407&amp;"-8",Matches!$J$2:$J$201,0)),3,2))))),""))</f>
        <v/>
      </c>
      <c r="AF1407" s="12" t="str">
        <f aca="false">IF(OR($B1407="",T1407="",U1407=""),"",IFERROR(IF(OR(INDEX(Matches!$I$2:$I$201,MATCH($A1407&amp;"-9",Matches!$J$2:$J$201,0))="Void",INDEX(Matches!$G$2:$G$201,MATCH($A1407&amp;"-9",Matches!$J$2:$J$201,0))="",INDEX(Matches!$H$2:$H$201,MATCH($A1407&amp;"-9",Matches!$J$2:$J$201,0))=""),"",IF(AND($C1407&lt;&gt;"",INDEX(Matches!$F$2:$F$201,MATCH($A1407&amp;"-9",Matches!$J$2:$J$201,0))&lt;&gt;"",$C1407&gt;=INDEX(Matches!$F$2:$F$201,MATCH($A1407&amp;"-9",Matches!$J$2:$J$201,0))),"",IF(AND(T1407=INDEX(Matches!$G$2:$G$201,MATCH($A1407&amp;"-9",Matches!$J$2:$J$201,0)),U1407=INDEX(Matches!$H$2:$H$201,MATCH($A1407&amp;"-9",Matches!$J$2:$J$201,0))),5,IF(SIGN(T1407-U1407)&lt;&gt;SIGN(INDEX(Matches!$G$2:$G$201,MATCH($A1407&amp;"-9",Matches!$J$2:$J$201,0))-INDEX(Matches!$H$2:$H$201,MATCH($A1407&amp;"-9",Matches!$J$2:$J$201,0))),0,IF(T1407-U1407=INDEX(Matches!$G$2:$G$201,MATCH($A1407&amp;"-9",Matches!$J$2:$J$201,0))-INDEX(Matches!$H$2:$H$201,MATCH($A1407&amp;"-9",Matches!$J$2:$J$201,0)),3,2))))),""))</f>
        <v/>
      </c>
      <c r="AG1407" s="12" t="str">
        <f aca="false">IF(OR($B1407="",V1407="",W1407=""),"",IFERROR(IF(OR(INDEX(Matches!$I$2:$I$201,MATCH($A1407&amp;"-10",Matches!$J$2:$J$201,0))="Void",INDEX(Matches!$G$2:$G$201,MATCH($A1407&amp;"-10",Matches!$J$2:$J$201,0))="",INDEX(Matches!$H$2:$H$201,MATCH($A1407&amp;"-10",Matches!$J$2:$J$201,0))=""),"",IF(AND($C1407&lt;&gt;"",INDEX(Matches!$F$2:$F$201,MATCH($A1407&amp;"-10",Matches!$J$2:$J$201,0))&lt;&gt;"",$C1407&gt;=INDEX(Matches!$F$2:$F$201,MATCH($A1407&amp;"-10",Matches!$J$2:$J$201,0))),"",IF(AND(V1407=INDEX(Matches!$G$2:$G$201,MATCH($A1407&amp;"-10",Matches!$J$2:$J$201,0)),W1407=INDEX(Matches!$H$2:$H$201,MATCH($A1407&amp;"-10",Matches!$J$2:$J$201,0))),5,IF(SIGN(V1407-W1407)&lt;&gt;SIGN(INDEX(Matches!$G$2:$G$201,MATCH($A1407&amp;"-10",Matches!$J$2:$J$201,0))-INDEX(Matches!$H$2:$H$201,MATCH($A1407&amp;"-10",Matches!$J$2:$J$201,0))),0,IF(V1407-W1407=INDEX(Matches!$G$2:$G$201,MATCH($A1407&amp;"-10",Matches!$J$2:$J$201,0))-INDEX(Matches!$H$2:$H$201,MATCH($A1407&amp;"-10",Matches!$J$2:$J$201,0)),3,2))))),""))</f>
        <v/>
      </c>
      <c r="AH1407" s="13" t="str">
        <f aca="false">IF($B1407="","",SUM(X1407:AG1407))</f>
        <v/>
      </c>
      <c r="AI1407" s="12" t="str">
        <f aca="false">IF($B1407="","",COUNTIF(X1407:AG1407,5))</f>
        <v/>
      </c>
      <c r="AJ1407" s="12" t="str">
        <f aca="false">IF($B1407="","",COUNTIF(X1407:AG1407,"&gt;=2"))</f>
        <v/>
      </c>
      <c r="AK1407" s="12" t="str">
        <f aca="false">IF($B1407="","",COUNT(X1407:AG1407))</f>
        <v/>
      </c>
    </row>
    <row r="1408" customFormat="false" ht="15" hidden="false" customHeight="false" outlineLevel="0" collapsed="false">
      <c r="A1408" s="7"/>
      <c r="B1408" s="7"/>
      <c r="C1408" s="11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12" t="str">
        <f aca="false">IF(OR($B1408="",D1408="",E1408=""),"",IFERROR(IF(OR(INDEX(Matches!$I$2:$I$201,MATCH($A1408&amp;"-1",Matches!$J$2:$J$201,0))="Void",INDEX(Matches!$G$2:$G$201,MATCH($A1408&amp;"-1",Matches!$J$2:$J$201,0))="",INDEX(Matches!$H$2:$H$201,MATCH($A1408&amp;"-1",Matches!$J$2:$J$201,0))=""),"",IF(AND($C1408&lt;&gt;"",INDEX(Matches!$F$2:$F$201,MATCH($A1408&amp;"-1",Matches!$J$2:$J$201,0))&lt;&gt;"",$C1408&gt;=INDEX(Matches!$F$2:$F$201,MATCH($A1408&amp;"-1",Matches!$J$2:$J$201,0))),"",IF(AND(D1408=INDEX(Matches!$G$2:$G$201,MATCH($A1408&amp;"-1",Matches!$J$2:$J$201,0)),E1408=INDEX(Matches!$H$2:$H$201,MATCH($A1408&amp;"-1",Matches!$J$2:$J$201,0))),5,IF(SIGN(D1408-E1408)&lt;&gt;SIGN(INDEX(Matches!$G$2:$G$201,MATCH($A1408&amp;"-1",Matches!$J$2:$J$201,0))-INDEX(Matches!$H$2:$H$201,MATCH($A1408&amp;"-1",Matches!$J$2:$J$201,0))),0,IF(D1408-E1408=INDEX(Matches!$G$2:$G$201,MATCH($A1408&amp;"-1",Matches!$J$2:$J$201,0))-INDEX(Matches!$H$2:$H$201,MATCH($A1408&amp;"-1",Matches!$J$2:$J$201,0)),3,2))))),""))</f>
        <v/>
      </c>
      <c r="Y1408" s="12" t="str">
        <f aca="false">IF(OR($B1408="",F1408="",G1408=""),"",IFERROR(IF(OR(INDEX(Matches!$I$2:$I$201,MATCH($A1408&amp;"-2",Matches!$J$2:$J$201,0))="Void",INDEX(Matches!$G$2:$G$201,MATCH($A1408&amp;"-2",Matches!$J$2:$J$201,0))="",INDEX(Matches!$H$2:$H$201,MATCH($A1408&amp;"-2",Matches!$J$2:$J$201,0))=""),"",IF(AND($C1408&lt;&gt;"",INDEX(Matches!$F$2:$F$201,MATCH($A1408&amp;"-2",Matches!$J$2:$J$201,0))&lt;&gt;"",$C1408&gt;=INDEX(Matches!$F$2:$F$201,MATCH($A1408&amp;"-2",Matches!$J$2:$J$201,0))),"",IF(AND(F1408=INDEX(Matches!$G$2:$G$201,MATCH($A1408&amp;"-2",Matches!$J$2:$J$201,0)),G1408=INDEX(Matches!$H$2:$H$201,MATCH($A1408&amp;"-2",Matches!$J$2:$J$201,0))),5,IF(SIGN(F1408-G1408)&lt;&gt;SIGN(INDEX(Matches!$G$2:$G$201,MATCH($A1408&amp;"-2",Matches!$J$2:$J$201,0))-INDEX(Matches!$H$2:$H$201,MATCH($A1408&amp;"-2",Matches!$J$2:$J$201,0))),0,IF(F1408-G1408=INDEX(Matches!$G$2:$G$201,MATCH($A1408&amp;"-2",Matches!$J$2:$J$201,0))-INDEX(Matches!$H$2:$H$201,MATCH($A1408&amp;"-2",Matches!$J$2:$J$201,0)),3,2))))),""))</f>
        <v/>
      </c>
      <c r="Z1408" s="12" t="str">
        <f aca="false">IF(OR($B1408="",H1408="",I1408=""),"",IFERROR(IF(OR(INDEX(Matches!$I$2:$I$201,MATCH($A1408&amp;"-3",Matches!$J$2:$J$201,0))="Void",INDEX(Matches!$G$2:$G$201,MATCH($A1408&amp;"-3",Matches!$J$2:$J$201,0))="",INDEX(Matches!$H$2:$H$201,MATCH($A1408&amp;"-3",Matches!$J$2:$J$201,0))=""),"",IF(AND($C1408&lt;&gt;"",INDEX(Matches!$F$2:$F$201,MATCH($A1408&amp;"-3",Matches!$J$2:$J$201,0))&lt;&gt;"",$C1408&gt;=INDEX(Matches!$F$2:$F$201,MATCH($A1408&amp;"-3",Matches!$J$2:$J$201,0))),"",IF(AND(H1408=INDEX(Matches!$G$2:$G$201,MATCH($A1408&amp;"-3",Matches!$J$2:$J$201,0)),I1408=INDEX(Matches!$H$2:$H$201,MATCH($A1408&amp;"-3",Matches!$J$2:$J$201,0))),5,IF(SIGN(H1408-I1408)&lt;&gt;SIGN(INDEX(Matches!$G$2:$G$201,MATCH($A1408&amp;"-3",Matches!$J$2:$J$201,0))-INDEX(Matches!$H$2:$H$201,MATCH($A1408&amp;"-3",Matches!$J$2:$J$201,0))),0,IF(H1408-I1408=INDEX(Matches!$G$2:$G$201,MATCH($A1408&amp;"-3",Matches!$J$2:$J$201,0))-INDEX(Matches!$H$2:$H$201,MATCH($A1408&amp;"-3",Matches!$J$2:$J$201,0)),3,2))))),""))</f>
        <v/>
      </c>
      <c r="AA1408" s="12" t="str">
        <f aca="false">IF(OR($B1408="",J1408="",K1408=""),"",IFERROR(IF(OR(INDEX(Matches!$I$2:$I$201,MATCH($A1408&amp;"-4",Matches!$J$2:$J$201,0))="Void",INDEX(Matches!$G$2:$G$201,MATCH($A1408&amp;"-4",Matches!$J$2:$J$201,0))="",INDEX(Matches!$H$2:$H$201,MATCH($A1408&amp;"-4",Matches!$J$2:$J$201,0))=""),"",IF(AND($C1408&lt;&gt;"",INDEX(Matches!$F$2:$F$201,MATCH($A1408&amp;"-4",Matches!$J$2:$J$201,0))&lt;&gt;"",$C1408&gt;=INDEX(Matches!$F$2:$F$201,MATCH($A1408&amp;"-4",Matches!$J$2:$J$201,0))),"",IF(AND(J1408=INDEX(Matches!$G$2:$G$201,MATCH($A1408&amp;"-4",Matches!$J$2:$J$201,0)),K1408=INDEX(Matches!$H$2:$H$201,MATCH($A1408&amp;"-4",Matches!$J$2:$J$201,0))),5,IF(SIGN(J1408-K1408)&lt;&gt;SIGN(INDEX(Matches!$G$2:$G$201,MATCH($A1408&amp;"-4",Matches!$J$2:$J$201,0))-INDEX(Matches!$H$2:$H$201,MATCH($A1408&amp;"-4",Matches!$J$2:$J$201,0))),0,IF(J1408-K1408=INDEX(Matches!$G$2:$G$201,MATCH($A1408&amp;"-4",Matches!$J$2:$J$201,0))-INDEX(Matches!$H$2:$H$201,MATCH($A1408&amp;"-4",Matches!$J$2:$J$201,0)),3,2))))),""))</f>
        <v/>
      </c>
      <c r="AB1408" s="12" t="str">
        <f aca="false">IF(OR($B1408="",L1408="",M1408=""),"",IFERROR(IF(OR(INDEX(Matches!$I$2:$I$201,MATCH($A1408&amp;"-5",Matches!$J$2:$J$201,0))="Void",INDEX(Matches!$G$2:$G$201,MATCH($A1408&amp;"-5",Matches!$J$2:$J$201,0))="",INDEX(Matches!$H$2:$H$201,MATCH($A1408&amp;"-5",Matches!$J$2:$J$201,0))=""),"",IF(AND($C1408&lt;&gt;"",INDEX(Matches!$F$2:$F$201,MATCH($A1408&amp;"-5",Matches!$J$2:$J$201,0))&lt;&gt;"",$C1408&gt;=INDEX(Matches!$F$2:$F$201,MATCH($A1408&amp;"-5",Matches!$J$2:$J$201,0))),"",IF(AND(L1408=INDEX(Matches!$G$2:$G$201,MATCH($A1408&amp;"-5",Matches!$J$2:$J$201,0)),M1408=INDEX(Matches!$H$2:$H$201,MATCH($A1408&amp;"-5",Matches!$J$2:$J$201,0))),5,IF(SIGN(L1408-M1408)&lt;&gt;SIGN(INDEX(Matches!$G$2:$G$201,MATCH($A1408&amp;"-5",Matches!$J$2:$J$201,0))-INDEX(Matches!$H$2:$H$201,MATCH($A1408&amp;"-5",Matches!$J$2:$J$201,0))),0,IF(L1408-M1408=INDEX(Matches!$G$2:$G$201,MATCH($A1408&amp;"-5",Matches!$J$2:$J$201,0))-INDEX(Matches!$H$2:$H$201,MATCH($A1408&amp;"-5",Matches!$J$2:$J$201,0)),3,2))))),""))</f>
        <v/>
      </c>
      <c r="AC1408" s="12" t="str">
        <f aca="false">IF(OR($B1408="",N1408="",O1408=""),"",IFERROR(IF(OR(INDEX(Matches!$I$2:$I$201,MATCH($A1408&amp;"-6",Matches!$J$2:$J$201,0))="Void",INDEX(Matches!$G$2:$G$201,MATCH($A1408&amp;"-6",Matches!$J$2:$J$201,0))="",INDEX(Matches!$H$2:$H$201,MATCH($A1408&amp;"-6",Matches!$J$2:$J$201,0))=""),"",IF(AND($C1408&lt;&gt;"",INDEX(Matches!$F$2:$F$201,MATCH($A1408&amp;"-6",Matches!$J$2:$J$201,0))&lt;&gt;"",$C1408&gt;=INDEX(Matches!$F$2:$F$201,MATCH($A1408&amp;"-6",Matches!$J$2:$J$201,0))),"",IF(AND(N1408=INDEX(Matches!$G$2:$G$201,MATCH($A1408&amp;"-6",Matches!$J$2:$J$201,0)),O1408=INDEX(Matches!$H$2:$H$201,MATCH($A1408&amp;"-6",Matches!$J$2:$J$201,0))),5,IF(SIGN(N1408-O1408)&lt;&gt;SIGN(INDEX(Matches!$G$2:$G$201,MATCH($A1408&amp;"-6",Matches!$J$2:$J$201,0))-INDEX(Matches!$H$2:$H$201,MATCH($A1408&amp;"-6",Matches!$J$2:$J$201,0))),0,IF(N1408-O1408=INDEX(Matches!$G$2:$G$201,MATCH($A1408&amp;"-6",Matches!$J$2:$J$201,0))-INDEX(Matches!$H$2:$H$201,MATCH($A1408&amp;"-6",Matches!$J$2:$J$201,0)),3,2))))),""))</f>
        <v/>
      </c>
      <c r="AD1408" s="12" t="str">
        <f aca="false">IF(OR($B1408="",P1408="",Q1408=""),"",IFERROR(IF(OR(INDEX(Matches!$I$2:$I$201,MATCH($A1408&amp;"-7",Matches!$J$2:$J$201,0))="Void",INDEX(Matches!$G$2:$G$201,MATCH($A1408&amp;"-7",Matches!$J$2:$J$201,0))="",INDEX(Matches!$H$2:$H$201,MATCH($A1408&amp;"-7",Matches!$J$2:$J$201,0))=""),"",IF(AND($C1408&lt;&gt;"",INDEX(Matches!$F$2:$F$201,MATCH($A1408&amp;"-7",Matches!$J$2:$J$201,0))&lt;&gt;"",$C1408&gt;=INDEX(Matches!$F$2:$F$201,MATCH($A1408&amp;"-7",Matches!$J$2:$J$201,0))),"",IF(AND(P1408=INDEX(Matches!$G$2:$G$201,MATCH($A1408&amp;"-7",Matches!$J$2:$J$201,0)),Q1408=INDEX(Matches!$H$2:$H$201,MATCH($A1408&amp;"-7",Matches!$J$2:$J$201,0))),5,IF(SIGN(P1408-Q1408)&lt;&gt;SIGN(INDEX(Matches!$G$2:$G$201,MATCH($A1408&amp;"-7",Matches!$J$2:$J$201,0))-INDEX(Matches!$H$2:$H$201,MATCH($A1408&amp;"-7",Matches!$J$2:$J$201,0))),0,IF(P1408-Q1408=INDEX(Matches!$G$2:$G$201,MATCH($A1408&amp;"-7",Matches!$J$2:$J$201,0))-INDEX(Matches!$H$2:$H$201,MATCH($A1408&amp;"-7",Matches!$J$2:$J$201,0)),3,2))))),""))</f>
        <v/>
      </c>
      <c r="AE1408" s="12" t="str">
        <f aca="false">IF(OR($B1408="",R1408="",S1408=""),"",IFERROR(IF(OR(INDEX(Matches!$I$2:$I$201,MATCH($A1408&amp;"-8",Matches!$J$2:$J$201,0))="Void",INDEX(Matches!$G$2:$G$201,MATCH($A1408&amp;"-8",Matches!$J$2:$J$201,0))="",INDEX(Matches!$H$2:$H$201,MATCH($A1408&amp;"-8",Matches!$J$2:$J$201,0))=""),"",IF(AND($C1408&lt;&gt;"",INDEX(Matches!$F$2:$F$201,MATCH($A1408&amp;"-8",Matches!$J$2:$J$201,0))&lt;&gt;"",$C1408&gt;=INDEX(Matches!$F$2:$F$201,MATCH($A1408&amp;"-8",Matches!$J$2:$J$201,0))),"",IF(AND(R1408=INDEX(Matches!$G$2:$G$201,MATCH($A1408&amp;"-8",Matches!$J$2:$J$201,0)),S1408=INDEX(Matches!$H$2:$H$201,MATCH($A1408&amp;"-8",Matches!$J$2:$J$201,0))),5,IF(SIGN(R1408-S1408)&lt;&gt;SIGN(INDEX(Matches!$G$2:$G$201,MATCH($A1408&amp;"-8",Matches!$J$2:$J$201,0))-INDEX(Matches!$H$2:$H$201,MATCH($A1408&amp;"-8",Matches!$J$2:$J$201,0))),0,IF(R1408-S1408=INDEX(Matches!$G$2:$G$201,MATCH($A1408&amp;"-8",Matches!$J$2:$J$201,0))-INDEX(Matches!$H$2:$H$201,MATCH($A1408&amp;"-8",Matches!$J$2:$J$201,0)),3,2))))),""))</f>
        <v/>
      </c>
      <c r="AF1408" s="12" t="str">
        <f aca="false">IF(OR($B1408="",T1408="",U1408=""),"",IFERROR(IF(OR(INDEX(Matches!$I$2:$I$201,MATCH($A1408&amp;"-9",Matches!$J$2:$J$201,0))="Void",INDEX(Matches!$G$2:$G$201,MATCH($A1408&amp;"-9",Matches!$J$2:$J$201,0))="",INDEX(Matches!$H$2:$H$201,MATCH($A1408&amp;"-9",Matches!$J$2:$J$201,0))=""),"",IF(AND($C1408&lt;&gt;"",INDEX(Matches!$F$2:$F$201,MATCH($A1408&amp;"-9",Matches!$J$2:$J$201,0))&lt;&gt;"",$C1408&gt;=INDEX(Matches!$F$2:$F$201,MATCH($A1408&amp;"-9",Matches!$J$2:$J$201,0))),"",IF(AND(T1408=INDEX(Matches!$G$2:$G$201,MATCH($A1408&amp;"-9",Matches!$J$2:$J$201,0)),U1408=INDEX(Matches!$H$2:$H$201,MATCH($A1408&amp;"-9",Matches!$J$2:$J$201,0))),5,IF(SIGN(T1408-U1408)&lt;&gt;SIGN(INDEX(Matches!$G$2:$G$201,MATCH($A1408&amp;"-9",Matches!$J$2:$J$201,0))-INDEX(Matches!$H$2:$H$201,MATCH($A1408&amp;"-9",Matches!$J$2:$J$201,0))),0,IF(T1408-U1408=INDEX(Matches!$G$2:$G$201,MATCH($A1408&amp;"-9",Matches!$J$2:$J$201,0))-INDEX(Matches!$H$2:$H$201,MATCH($A1408&amp;"-9",Matches!$J$2:$J$201,0)),3,2))))),""))</f>
        <v/>
      </c>
      <c r="AG1408" s="12" t="str">
        <f aca="false">IF(OR($B1408="",V1408="",W1408=""),"",IFERROR(IF(OR(INDEX(Matches!$I$2:$I$201,MATCH($A1408&amp;"-10",Matches!$J$2:$J$201,0))="Void",INDEX(Matches!$G$2:$G$201,MATCH($A1408&amp;"-10",Matches!$J$2:$J$201,0))="",INDEX(Matches!$H$2:$H$201,MATCH($A1408&amp;"-10",Matches!$J$2:$J$201,0))=""),"",IF(AND($C1408&lt;&gt;"",INDEX(Matches!$F$2:$F$201,MATCH($A1408&amp;"-10",Matches!$J$2:$J$201,0))&lt;&gt;"",$C1408&gt;=INDEX(Matches!$F$2:$F$201,MATCH($A1408&amp;"-10",Matches!$J$2:$J$201,0))),"",IF(AND(V1408=INDEX(Matches!$G$2:$G$201,MATCH($A1408&amp;"-10",Matches!$J$2:$J$201,0)),W1408=INDEX(Matches!$H$2:$H$201,MATCH($A1408&amp;"-10",Matches!$J$2:$J$201,0))),5,IF(SIGN(V1408-W1408)&lt;&gt;SIGN(INDEX(Matches!$G$2:$G$201,MATCH($A1408&amp;"-10",Matches!$J$2:$J$201,0))-INDEX(Matches!$H$2:$H$201,MATCH($A1408&amp;"-10",Matches!$J$2:$J$201,0))),0,IF(V1408-W1408=INDEX(Matches!$G$2:$G$201,MATCH($A1408&amp;"-10",Matches!$J$2:$J$201,0))-INDEX(Matches!$H$2:$H$201,MATCH($A1408&amp;"-10",Matches!$J$2:$J$201,0)),3,2))))),""))</f>
        <v/>
      </c>
      <c r="AH1408" s="13" t="str">
        <f aca="false">IF($B1408="","",SUM(X1408:AG1408))</f>
        <v/>
      </c>
      <c r="AI1408" s="12" t="str">
        <f aca="false">IF($B1408="","",COUNTIF(X1408:AG1408,5))</f>
        <v/>
      </c>
      <c r="AJ1408" s="12" t="str">
        <f aca="false">IF($B1408="","",COUNTIF(X1408:AG1408,"&gt;=2"))</f>
        <v/>
      </c>
      <c r="AK1408" s="12" t="str">
        <f aca="false">IF($B1408="","",COUNT(X1408:AG1408))</f>
        <v/>
      </c>
    </row>
    <row r="1409" customFormat="false" ht="15" hidden="false" customHeight="false" outlineLevel="0" collapsed="false">
      <c r="A1409" s="7"/>
      <c r="B1409" s="7"/>
      <c r="C1409" s="11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12" t="str">
        <f aca="false">IF(OR($B1409="",D1409="",E1409=""),"",IFERROR(IF(OR(INDEX(Matches!$I$2:$I$201,MATCH($A1409&amp;"-1",Matches!$J$2:$J$201,0))="Void",INDEX(Matches!$G$2:$G$201,MATCH($A1409&amp;"-1",Matches!$J$2:$J$201,0))="",INDEX(Matches!$H$2:$H$201,MATCH($A1409&amp;"-1",Matches!$J$2:$J$201,0))=""),"",IF(AND($C1409&lt;&gt;"",INDEX(Matches!$F$2:$F$201,MATCH($A1409&amp;"-1",Matches!$J$2:$J$201,0))&lt;&gt;"",$C1409&gt;=INDEX(Matches!$F$2:$F$201,MATCH($A1409&amp;"-1",Matches!$J$2:$J$201,0))),"",IF(AND(D1409=INDEX(Matches!$G$2:$G$201,MATCH($A1409&amp;"-1",Matches!$J$2:$J$201,0)),E1409=INDEX(Matches!$H$2:$H$201,MATCH($A1409&amp;"-1",Matches!$J$2:$J$201,0))),5,IF(SIGN(D1409-E1409)&lt;&gt;SIGN(INDEX(Matches!$G$2:$G$201,MATCH($A1409&amp;"-1",Matches!$J$2:$J$201,0))-INDEX(Matches!$H$2:$H$201,MATCH($A1409&amp;"-1",Matches!$J$2:$J$201,0))),0,IF(D1409-E1409=INDEX(Matches!$G$2:$G$201,MATCH($A1409&amp;"-1",Matches!$J$2:$J$201,0))-INDEX(Matches!$H$2:$H$201,MATCH($A1409&amp;"-1",Matches!$J$2:$J$201,0)),3,2))))),""))</f>
        <v/>
      </c>
      <c r="Y1409" s="12" t="str">
        <f aca="false">IF(OR($B1409="",F1409="",G1409=""),"",IFERROR(IF(OR(INDEX(Matches!$I$2:$I$201,MATCH($A1409&amp;"-2",Matches!$J$2:$J$201,0))="Void",INDEX(Matches!$G$2:$G$201,MATCH($A1409&amp;"-2",Matches!$J$2:$J$201,0))="",INDEX(Matches!$H$2:$H$201,MATCH($A1409&amp;"-2",Matches!$J$2:$J$201,0))=""),"",IF(AND($C1409&lt;&gt;"",INDEX(Matches!$F$2:$F$201,MATCH($A1409&amp;"-2",Matches!$J$2:$J$201,0))&lt;&gt;"",$C1409&gt;=INDEX(Matches!$F$2:$F$201,MATCH($A1409&amp;"-2",Matches!$J$2:$J$201,0))),"",IF(AND(F1409=INDEX(Matches!$G$2:$G$201,MATCH($A1409&amp;"-2",Matches!$J$2:$J$201,0)),G1409=INDEX(Matches!$H$2:$H$201,MATCH($A1409&amp;"-2",Matches!$J$2:$J$201,0))),5,IF(SIGN(F1409-G1409)&lt;&gt;SIGN(INDEX(Matches!$G$2:$G$201,MATCH($A1409&amp;"-2",Matches!$J$2:$J$201,0))-INDEX(Matches!$H$2:$H$201,MATCH($A1409&amp;"-2",Matches!$J$2:$J$201,0))),0,IF(F1409-G1409=INDEX(Matches!$G$2:$G$201,MATCH($A1409&amp;"-2",Matches!$J$2:$J$201,0))-INDEX(Matches!$H$2:$H$201,MATCH($A1409&amp;"-2",Matches!$J$2:$J$201,0)),3,2))))),""))</f>
        <v/>
      </c>
      <c r="Z1409" s="12" t="str">
        <f aca="false">IF(OR($B1409="",H1409="",I1409=""),"",IFERROR(IF(OR(INDEX(Matches!$I$2:$I$201,MATCH($A1409&amp;"-3",Matches!$J$2:$J$201,0))="Void",INDEX(Matches!$G$2:$G$201,MATCH($A1409&amp;"-3",Matches!$J$2:$J$201,0))="",INDEX(Matches!$H$2:$H$201,MATCH($A1409&amp;"-3",Matches!$J$2:$J$201,0))=""),"",IF(AND($C1409&lt;&gt;"",INDEX(Matches!$F$2:$F$201,MATCH($A1409&amp;"-3",Matches!$J$2:$J$201,0))&lt;&gt;"",$C1409&gt;=INDEX(Matches!$F$2:$F$201,MATCH($A1409&amp;"-3",Matches!$J$2:$J$201,0))),"",IF(AND(H1409=INDEX(Matches!$G$2:$G$201,MATCH($A1409&amp;"-3",Matches!$J$2:$J$201,0)),I1409=INDEX(Matches!$H$2:$H$201,MATCH($A1409&amp;"-3",Matches!$J$2:$J$201,0))),5,IF(SIGN(H1409-I1409)&lt;&gt;SIGN(INDEX(Matches!$G$2:$G$201,MATCH($A1409&amp;"-3",Matches!$J$2:$J$201,0))-INDEX(Matches!$H$2:$H$201,MATCH($A1409&amp;"-3",Matches!$J$2:$J$201,0))),0,IF(H1409-I1409=INDEX(Matches!$G$2:$G$201,MATCH($A1409&amp;"-3",Matches!$J$2:$J$201,0))-INDEX(Matches!$H$2:$H$201,MATCH($A1409&amp;"-3",Matches!$J$2:$J$201,0)),3,2))))),""))</f>
        <v/>
      </c>
      <c r="AA1409" s="12" t="str">
        <f aca="false">IF(OR($B1409="",J1409="",K1409=""),"",IFERROR(IF(OR(INDEX(Matches!$I$2:$I$201,MATCH($A1409&amp;"-4",Matches!$J$2:$J$201,0))="Void",INDEX(Matches!$G$2:$G$201,MATCH($A1409&amp;"-4",Matches!$J$2:$J$201,0))="",INDEX(Matches!$H$2:$H$201,MATCH($A1409&amp;"-4",Matches!$J$2:$J$201,0))=""),"",IF(AND($C1409&lt;&gt;"",INDEX(Matches!$F$2:$F$201,MATCH($A1409&amp;"-4",Matches!$J$2:$J$201,0))&lt;&gt;"",$C1409&gt;=INDEX(Matches!$F$2:$F$201,MATCH($A1409&amp;"-4",Matches!$J$2:$J$201,0))),"",IF(AND(J1409=INDEX(Matches!$G$2:$G$201,MATCH($A1409&amp;"-4",Matches!$J$2:$J$201,0)),K1409=INDEX(Matches!$H$2:$H$201,MATCH($A1409&amp;"-4",Matches!$J$2:$J$201,0))),5,IF(SIGN(J1409-K1409)&lt;&gt;SIGN(INDEX(Matches!$G$2:$G$201,MATCH($A1409&amp;"-4",Matches!$J$2:$J$201,0))-INDEX(Matches!$H$2:$H$201,MATCH($A1409&amp;"-4",Matches!$J$2:$J$201,0))),0,IF(J1409-K1409=INDEX(Matches!$G$2:$G$201,MATCH($A1409&amp;"-4",Matches!$J$2:$J$201,0))-INDEX(Matches!$H$2:$H$201,MATCH($A1409&amp;"-4",Matches!$J$2:$J$201,0)),3,2))))),""))</f>
        <v/>
      </c>
      <c r="AB1409" s="12" t="str">
        <f aca="false">IF(OR($B1409="",L1409="",M1409=""),"",IFERROR(IF(OR(INDEX(Matches!$I$2:$I$201,MATCH($A1409&amp;"-5",Matches!$J$2:$J$201,0))="Void",INDEX(Matches!$G$2:$G$201,MATCH($A1409&amp;"-5",Matches!$J$2:$J$201,0))="",INDEX(Matches!$H$2:$H$201,MATCH($A1409&amp;"-5",Matches!$J$2:$J$201,0))=""),"",IF(AND($C1409&lt;&gt;"",INDEX(Matches!$F$2:$F$201,MATCH($A1409&amp;"-5",Matches!$J$2:$J$201,0))&lt;&gt;"",$C1409&gt;=INDEX(Matches!$F$2:$F$201,MATCH($A1409&amp;"-5",Matches!$J$2:$J$201,0))),"",IF(AND(L1409=INDEX(Matches!$G$2:$G$201,MATCH($A1409&amp;"-5",Matches!$J$2:$J$201,0)),M1409=INDEX(Matches!$H$2:$H$201,MATCH($A1409&amp;"-5",Matches!$J$2:$J$201,0))),5,IF(SIGN(L1409-M1409)&lt;&gt;SIGN(INDEX(Matches!$G$2:$G$201,MATCH($A1409&amp;"-5",Matches!$J$2:$J$201,0))-INDEX(Matches!$H$2:$H$201,MATCH($A1409&amp;"-5",Matches!$J$2:$J$201,0))),0,IF(L1409-M1409=INDEX(Matches!$G$2:$G$201,MATCH($A1409&amp;"-5",Matches!$J$2:$J$201,0))-INDEX(Matches!$H$2:$H$201,MATCH($A1409&amp;"-5",Matches!$J$2:$J$201,0)),3,2))))),""))</f>
        <v/>
      </c>
      <c r="AC1409" s="12" t="str">
        <f aca="false">IF(OR($B1409="",N1409="",O1409=""),"",IFERROR(IF(OR(INDEX(Matches!$I$2:$I$201,MATCH($A1409&amp;"-6",Matches!$J$2:$J$201,0))="Void",INDEX(Matches!$G$2:$G$201,MATCH($A1409&amp;"-6",Matches!$J$2:$J$201,0))="",INDEX(Matches!$H$2:$H$201,MATCH($A1409&amp;"-6",Matches!$J$2:$J$201,0))=""),"",IF(AND($C1409&lt;&gt;"",INDEX(Matches!$F$2:$F$201,MATCH($A1409&amp;"-6",Matches!$J$2:$J$201,0))&lt;&gt;"",$C1409&gt;=INDEX(Matches!$F$2:$F$201,MATCH($A1409&amp;"-6",Matches!$J$2:$J$201,0))),"",IF(AND(N1409=INDEX(Matches!$G$2:$G$201,MATCH($A1409&amp;"-6",Matches!$J$2:$J$201,0)),O1409=INDEX(Matches!$H$2:$H$201,MATCH($A1409&amp;"-6",Matches!$J$2:$J$201,0))),5,IF(SIGN(N1409-O1409)&lt;&gt;SIGN(INDEX(Matches!$G$2:$G$201,MATCH($A1409&amp;"-6",Matches!$J$2:$J$201,0))-INDEX(Matches!$H$2:$H$201,MATCH($A1409&amp;"-6",Matches!$J$2:$J$201,0))),0,IF(N1409-O1409=INDEX(Matches!$G$2:$G$201,MATCH($A1409&amp;"-6",Matches!$J$2:$J$201,0))-INDEX(Matches!$H$2:$H$201,MATCH($A1409&amp;"-6",Matches!$J$2:$J$201,0)),3,2))))),""))</f>
        <v/>
      </c>
      <c r="AD1409" s="12" t="str">
        <f aca="false">IF(OR($B1409="",P1409="",Q1409=""),"",IFERROR(IF(OR(INDEX(Matches!$I$2:$I$201,MATCH($A1409&amp;"-7",Matches!$J$2:$J$201,0))="Void",INDEX(Matches!$G$2:$G$201,MATCH($A1409&amp;"-7",Matches!$J$2:$J$201,0))="",INDEX(Matches!$H$2:$H$201,MATCH($A1409&amp;"-7",Matches!$J$2:$J$201,0))=""),"",IF(AND($C1409&lt;&gt;"",INDEX(Matches!$F$2:$F$201,MATCH($A1409&amp;"-7",Matches!$J$2:$J$201,0))&lt;&gt;"",$C1409&gt;=INDEX(Matches!$F$2:$F$201,MATCH($A1409&amp;"-7",Matches!$J$2:$J$201,0))),"",IF(AND(P1409=INDEX(Matches!$G$2:$G$201,MATCH($A1409&amp;"-7",Matches!$J$2:$J$201,0)),Q1409=INDEX(Matches!$H$2:$H$201,MATCH($A1409&amp;"-7",Matches!$J$2:$J$201,0))),5,IF(SIGN(P1409-Q1409)&lt;&gt;SIGN(INDEX(Matches!$G$2:$G$201,MATCH($A1409&amp;"-7",Matches!$J$2:$J$201,0))-INDEX(Matches!$H$2:$H$201,MATCH($A1409&amp;"-7",Matches!$J$2:$J$201,0))),0,IF(P1409-Q1409=INDEX(Matches!$G$2:$G$201,MATCH($A1409&amp;"-7",Matches!$J$2:$J$201,0))-INDEX(Matches!$H$2:$H$201,MATCH($A1409&amp;"-7",Matches!$J$2:$J$201,0)),3,2))))),""))</f>
        <v/>
      </c>
      <c r="AE1409" s="12" t="str">
        <f aca="false">IF(OR($B1409="",R1409="",S1409=""),"",IFERROR(IF(OR(INDEX(Matches!$I$2:$I$201,MATCH($A1409&amp;"-8",Matches!$J$2:$J$201,0))="Void",INDEX(Matches!$G$2:$G$201,MATCH($A1409&amp;"-8",Matches!$J$2:$J$201,0))="",INDEX(Matches!$H$2:$H$201,MATCH($A1409&amp;"-8",Matches!$J$2:$J$201,0))=""),"",IF(AND($C1409&lt;&gt;"",INDEX(Matches!$F$2:$F$201,MATCH($A1409&amp;"-8",Matches!$J$2:$J$201,0))&lt;&gt;"",$C1409&gt;=INDEX(Matches!$F$2:$F$201,MATCH($A1409&amp;"-8",Matches!$J$2:$J$201,0))),"",IF(AND(R1409=INDEX(Matches!$G$2:$G$201,MATCH($A1409&amp;"-8",Matches!$J$2:$J$201,0)),S1409=INDEX(Matches!$H$2:$H$201,MATCH($A1409&amp;"-8",Matches!$J$2:$J$201,0))),5,IF(SIGN(R1409-S1409)&lt;&gt;SIGN(INDEX(Matches!$G$2:$G$201,MATCH($A1409&amp;"-8",Matches!$J$2:$J$201,0))-INDEX(Matches!$H$2:$H$201,MATCH($A1409&amp;"-8",Matches!$J$2:$J$201,0))),0,IF(R1409-S1409=INDEX(Matches!$G$2:$G$201,MATCH($A1409&amp;"-8",Matches!$J$2:$J$201,0))-INDEX(Matches!$H$2:$H$201,MATCH($A1409&amp;"-8",Matches!$J$2:$J$201,0)),3,2))))),""))</f>
        <v/>
      </c>
      <c r="AF1409" s="12" t="str">
        <f aca="false">IF(OR($B1409="",T1409="",U1409=""),"",IFERROR(IF(OR(INDEX(Matches!$I$2:$I$201,MATCH($A1409&amp;"-9",Matches!$J$2:$J$201,0))="Void",INDEX(Matches!$G$2:$G$201,MATCH($A1409&amp;"-9",Matches!$J$2:$J$201,0))="",INDEX(Matches!$H$2:$H$201,MATCH($A1409&amp;"-9",Matches!$J$2:$J$201,0))=""),"",IF(AND($C1409&lt;&gt;"",INDEX(Matches!$F$2:$F$201,MATCH($A1409&amp;"-9",Matches!$J$2:$J$201,0))&lt;&gt;"",$C1409&gt;=INDEX(Matches!$F$2:$F$201,MATCH($A1409&amp;"-9",Matches!$J$2:$J$201,0))),"",IF(AND(T1409=INDEX(Matches!$G$2:$G$201,MATCH($A1409&amp;"-9",Matches!$J$2:$J$201,0)),U1409=INDEX(Matches!$H$2:$H$201,MATCH($A1409&amp;"-9",Matches!$J$2:$J$201,0))),5,IF(SIGN(T1409-U1409)&lt;&gt;SIGN(INDEX(Matches!$G$2:$G$201,MATCH($A1409&amp;"-9",Matches!$J$2:$J$201,0))-INDEX(Matches!$H$2:$H$201,MATCH($A1409&amp;"-9",Matches!$J$2:$J$201,0))),0,IF(T1409-U1409=INDEX(Matches!$G$2:$G$201,MATCH($A1409&amp;"-9",Matches!$J$2:$J$201,0))-INDEX(Matches!$H$2:$H$201,MATCH($A1409&amp;"-9",Matches!$J$2:$J$201,0)),3,2))))),""))</f>
        <v/>
      </c>
      <c r="AG1409" s="12" t="str">
        <f aca="false">IF(OR($B1409="",V1409="",W1409=""),"",IFERROR(IF(OR(INDEX(Matches!$I$2:$I$201,MATCH($A1409&amp;"-10",Matches!$J$2:$J$201,0))="Void",INDEX(Matches!$G$2:$G$201,MATCH($A1409&amp;"-10",Matches!$J$2:$J$201,0))="",INDEX(Matches!$H$2:$H$201,MATCH($A1409&amp;"-10",Matches!$J$2:$J$201,0))=""),"",IF(AND($C1409&lt;&gt;"",INDEX(Matches!$F$2:$F$201,MATCH($A1409&amp;"-10",Matches!$J$2:$J$201,0))&lt;&gt;"",$C1409&gt;=INDEX(Matches!$F$2:$F$201,MATCH($A1409&amp;"-10",Matches!$J$2:$J$201,0))),"",IF(AND(V1409=INDEX(Matches!$G$2:$G$201,MATCH($A1409&amp;"-10",Matches!$J$2:$J$201,0)),W1409=INDEX(Matches!$H$2:$H$201,MATCH($A1409&amp;"-10",Matches!$J$2:$J$201,0))),5,IF(SIGN(V1409-W1409)&lt;&gt;SIGN(INDEX(Matches!$G$2:$G$201,MATCH($A1409&amp;"-10",Matches!$J$2:$J$201,0))-INDEX(Matches!$H$2:$H$201,MATCH($A1409&amp;"-10",Matches!$J$2:$J$201,0))),0,IF(V1409-W1409=INDEX(Matches!$G$2:$G$201,MATCH($A1409&amp;"-10",Matches!$J$2:$J$201,0))-INDEX(Matches!$H$2:$H$201,MATCH($A1409&amp;"-10",Matches!$J$2:$J$201,0)),3,2))))),""))</f>
        <v/>
      </c>
      <c r="AH1409" s="13" t="str">
        <f aca="false">IF($B1409="","",SUM(X1409:AG1409))</f>
        <v/>
      </c>
      <c r="AI1409" s="12" t="str">
        <f aca="false">IF($B1409="","",COUNTIF(X1409:AG1409,5))</f>
        <v/>
      </c>
      <c r="AJ1409" s="12" t="str">
        <f aca="false">IF($B1409="","",COUNTIF(X1409:AG1409,"&gt;=2"))</f>
        <v/>
      </c>
      <c r="AK1409" s="12" t="str">
        <f aca="false">IF($B1409="","",COUNT(X1409:AG1409))</f>
        <v/>
      </c>
    </row>
    <row r="1410" customFormat="false" ht="15" hidden="false" customHeight="false" outlineLevel="0" collapsed="false">
      <c r="A1410" s="7"/>
      <c r="B1410" s="7"/>
      <c r="C1410" s="11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12" t="str">
        <f aca="false">IF(OR($B1410="",D1410="",E1410=""),"",IFERROR(IF(OR(INDEX(Matches!$I$2:$I$201,MATCH($A1410&amp;"-1",Matches!$J$2:$J$201,0))="Void",INDEX(Matches!$G$2:$G$201,MATCH($A1410&amp;"-1",Matches!$J$2:$J$201,0))="",INDEX(Matches!$H$2:$H$201,MATCH($A1410&amp;"-1",Matches!$J$2:$J$201,0))=""),"",IF(AND($C1410&lt;&gt;"",INDEX(Matches!$F$2:$F$201,MATCH($A1410&amp;"-1",Matches!$J$2:$J$201,0))&lt;&gt;"",$C1410&gt;=INDEX(Matches!$F$2:$F$201,MATCH($A1410&amp;"-1",Matches!$J$2:$J$201,0))),"",IF(AND(D1410=INDEX(Matches!$G$2:$G$201,MATCH($A1410&amp;"-1",Matches!$J$2:$J$201,0)),E1410=INDEX(Matches!$H$2:$H$201,MATCH($A1410&amp;"-1",Matches!$J$2:$J$201,0))),5,IF(SIGN(D1410-E1410)&lt;&gt;SIGN(INDEX(Matches!$G$2:$G$201,MATCH($A1410&amp;"-1",Matches!$J$2:$J$201,0))-INDEX(Matches!$H$2:$H$201,MATCH($A1410&amp;"-1",Matches!$J$2:$J$201,0))),0,IF(D1410-E1410=INDEX(Matches!$G$2:$G$201,MATCH($A1410&amp;"-1",Matches!$J$2:$J$201,0))-INDEX(Matches!$H$2:$H$201,MATCH($A1410&amp;"-1",Matches!$J$2:$J$201,0)),3,2))))),""))</f>
        <v/>
      </c>
      <c r="Y1410" s="12" t="str">
        <f aca="false">IF(OR($B1410="",F1410="",G1410=""),"",IFERROR(IF(OR(INDEX(Matches!$I$2:$I$201,MATCH($A1410&amp;"-2",Matches!$J$2:$J$201,0))="Void",INDEX(Matches!$G$2:$G$201,MATCH($A1410&amp;"-2",Matches!$J$2:$J$201,0))="",INDEX(Matches!$H$2:$H$201,MATCH($A1410&amp;"-2",Matches!$J$2:$J$201,0))=""),"",IF(AND($C1410&lt;&gt;"",INDEX(Matches!$F$2:$F$201,MATCH($A1410&amp;"-2",Matches!$J$2:$J$201,0))&lt;&gt;"",$C1410&gt;=INDEX(Matches!$F$2:$F$201,MATCH($A1410&amp;"-2",Matches!$J$2:$J$201,0))),"",IF(AND(F1410=INDEX(Matches!$G$2:$G$201,MATCH($A1410&amp;"-2",Matches!$J$2:$J$201,0)),G1410=INDEX(Matches!$H$2:$H$201,MATCH($A1410&amp;"-2",Matches!$J$2:$J$201,0))),5,IF(SIGN(F1410-G1410)&lt;&gt;SIGN(INDEX(Matches!$G$2:$G$201,MATCH($A1410&amp;"-2",Matches!$J$2:$J$201,0))-INDEX(Matches!$H$2:$H$201,MATCH($A1410&amp;"-2",Matches!$J$2:$J$201,0))),0,IF(F1410-G1410=INDEX(Matches!$G$2:$G$201,MATCH($A1410&amp;"-2",Matches!$J$2:$J$201,0))-INDEX(Matches!$H$2:$H$201,MATCH($A1410&amp;"-2",Matches!$J$2:$J$201,0)),3,2))))),""))</f>
        <v/>
      </c>
      <c r="Z1410" s="12" t="str">
        <f aca="false">IF(OR($B1410="",H1410="",I1410=""),"",IFERROR(IF(OR(INDEX(Matches!$I$2:$I$201,MATCH($A1410&amp;"-3",Matches!$J$2:$J$201,0))="Void",INDEX(Matches!$G$2:$G$201,MATCH($A1410&amp;"-3",Matches!$J$2:$J$201,0))="",INDEX(Matches!$H$2:$H$201,MATCH($A1410&amp;"-3",Matches!$J$2:$J$201,0))=""),"",IF(AND($C1410&lt;&gt;"",INDEX(Matches!$F$2:$F$201,MATCH($A1410&amp;"-3",Matches!$J$2:$J$201,0))&lt;&gt;"",$C1410&gt;=INDEX(Matches!$F$2:$F$201,MATCH($A1410&amp;"-3",Matches!$J$2:$J$201,0))),"",IF(AND(H1410=INDEX(Matches!$G$2:$G$201,MATCH($A1410&amp;"-3",Matches!$J$2:$J$201,0)),I1410=INDEX(Matches!$H$2:$H$201,MATCH($A1410&amp;"-3",Matches!$J$2:$J$201,0))),5,IF(SIGN(H1410-I1410)&lt;&gt;SIGN(INDEX(Matches!$G$2:$G$201,MATCH($A1410&amp;"-3",Matches!$J$2:$J$201,0))-INDEX(Matches!$H$2:$H$201,MATCH($A1410&amp;"-3",Matches!$J$2:$J$201,0))),0,IF(H1410-I1410=INDEX(Matches!$G$2:$G$201,MATCH($A1410&amp;"-3",Matches!$J$2:$J$201,0))-INDEX(Matches!$H$2:$H$201,MATCH($A1410&amp;"-3",Matches!$J$2:$J$201,0)),3,2))))),""))</f>
        <v/>
      </c>
      <c r="AA1410" s="12" t="str">
        <f aca="false">IF(OR($B1410="",J1410="",K1410=""),"",IFERROR(IF(OR(INDEX(Matches!$I$2:$I$201,MATCH($A1410&amp;"-4",Matches!$J$2:$J$201,0))="Void",INDEX(Matches!$G$2:$G$201,MATCH($A1410&amp;"-4",Matches!$J$2:$J$201,0))="",INDEX(Matches!$H$2:$H$201,MATCH($A1410&amp;"-4",Matches!$J$2:$J$201,0))=""),"",IF(AND($C1410&lt;&gt;"",INDEX(Matches!$F$2:$F$201,MATCH($A1410&amp;"-4",Matches!$J$2:$J$201,0))&lt;&gt;"",$C1410&gt;=INDEX(Matches!$F$2:$F$201,MATCH($A1410&amp;"-4",Matches!$J$2:$J$201,0))),"",IF(AND(J1410=INDEX(Matches!$G$2:$G$201,MATCH($A1410&amp;"-4",Matches!$J$2:$J$201,0)),K1410=INDEX(Matches!$H$2:$H$201,MATCH($A1410&amp;"-4",Matches!$J$2:$J$201,0))),5,IF(SIGN(J1410-K1410)&lt;&gt;SIGN(INDEX(Matches!$G$2:$G$201,MATCH($A1410&amp;"-4",Matches!$J$2:$J$201,0))-INDEX(Matches!$H$2:$H$201,MATCH($A1410&amp;"-4",Matches!$J$2:$J$201,0))),0,IF(J1410-K1410=INDEX(Matches!$G$2:$G$201,MATCH($A1410&amp;"-4",Matches!$J$2:$J$201,0))-INDEX(Matches!$H$2:$H$201,MATCH($A1410&amp;"-4",Matches!$J$2:$J$201,0)),3,2))))),""))</f>
        <v/>
      </c>
      <c r="AB1410" s="12" t="str">
        <f aca="false">IF(OR($B1410="",L1410="",M1410=""),"",IFERROR(IF(OR(INDEX(Matches!$I$2:$I$201,MATCH($A1410&amp;"-5",Matches!$J$2:$J$201,0))="Void",INDEX(Matches!$G$2:$G$201,MATCH($A1410&amp;"-5",Matches!$J$2:$J$201,0))="",INDEX(Matches!$H$2:$H$201,MATCH($A1410&amp;"-5",Matches!$J$2:$J$201,0))=""),"",IF(AND($C1410&lt;&gt;"",INDEX(Matches!$F$2:$F$201,MATCH($A1410&amp;"-5",Matches!$J$2:$J$201,0))&lt;&gt;"",$C1410&gt;=INDEX(Matches!$F$2:$F$201,MATCH($A1410&amp;"-5",Matches!$J$2:$J$201,0))),"",IF(AND(L1410=INDEX(Matches!$G$2:$G$201,MATCH($A1410&amp;"-5",Matches!$J$2:$J$201,0)),M1410=INDEX(Matches!$H$2:$H$201,MATCH($A1410&amp;"-5",Matches!$J$2:$J$201,0))),5,IF(SIGN(L1410-M1410)&lt;&gt;SIGN(INDEX(Matches!$G$2:$G$201,MATCH($A1410&amp;"-5",Matches!$J$2:$J$201,0))-INDEX(Matches!$H$2:$H$201,MATCH($A1410&amp;"-5",Matches!$J$2:$J$201,0))),0,IF(L1410-M1410=INDEX(Matches!$G$2:$G$201,MATCH($A1410&amp;"-5",Matches!$J$2:$J$201,0))-INDEX(Matches!$H$2:$H$201,MATCH($A1410&amp;"-5",Matches!$J$2:$J$201,0)),3,2))))),""))</f>
        <v/>
      </c>
      <c r="AC1410" s="12" t="str">
        <f aca="false">IF(OR($B1410="",N1410="",O1410=""),"",IFERROR(IF(OR(INDEX(Matches!$I$2:$I$201,MATCH($A1410&amp;"-6",Matches!$J$2:$J$201,0))="Void",INDEX(Matches!$G$2:$G$201,MATCH($A1410&amp;"-6",Matches!$J$2:$J$201,0))="",INDEX(Matches!$H$2:$H$201,MATCH($A1410&amp;"-6",Matches!$J$2:$J$201,0))=""),"",IF(AND($C1410&lt;&gt;"",INDEX(Matches!$F$2:$F$201,MATCH($A1410&amp;"-6",Matches!$J$2:$J$201,0))&lt;&gt;"",$C1410&gt;=INDEX(Matches!$F$2:$F$201,MATCH($A1410&amp;"-6",Matches!$J$2:$J$201,0))),"",IF(AND(N1410=INDEX(Matches!$G$2:$G$201,MATCH($A1410&amp;"-6",Matches!$J$2:$J$201,0)),O1410=INDEX(Matches!$H$2:$H$201,MATCH($A1410&amp;"-6",Matches!$J$2:$J$201,0))),5,IF(SIGN(N1410-O1410)&lt;&gt;SIGN(INDEX(Matches!$G$2:$G$201,MATCH($A1410&amp;"-6",Matches!$J$2:$J$201,0))-INDEX(Matches!$H$2:$H$201,MATCH($A1410&amp;"-6",Matches!$J$2:$J$201,0))),0,IF(N1410-O1410=INDEX(Matches!$G$2:$G$201,MATCH($A1410&amp;"-6",Matches!$J$2:$J$201,0))-INDEX(Matches!$H$2:$H$201,MATCH($A1410&amp;"-6",Matches!$J$2:$J$201,0)),3,2))))),""))</f>
        <v/>
      </c>
      <c r="AD1410" s="12" t="str">
        <f aca="false">IF(OR($B1410="",P1410="",Q1410=""),"",IFERROR(IF(OR(INDEX(Matches!$I$2:$I$201,MATCH($A1410&amp;"-7",Matches!$J$2:$J$201,0))="Void",INDEX(Matches!$G$2:$G$201,MATCH($A1410&amp;"-7",Matches!$J$2:$J$201,0))="",INDEX(Matches!$H$2:$H$201,MATCH($A1410&amp;"-7",Matches!$J$2:$J$201,0))=""),"",IF(AND($C1410&lt;&gt;"",INDEX(Matches!$F$2:$F$201,MATCH($A1410&amp;"-7",Matches!$J$2:$J$201,0))&lt;&gt;"",$C1410&gt;=INDEX(Matches!$F$2:$F$201,MATCH($A1410&amp;"-7",Matches!$J$2:$J$201,0))),"",IF(AND(P1410=INDEX(Matches!$G$2:$G$201,MATCH($A1410&amp;"-7",Matches!$J$2:$J$201,0)),Q1410=INDEX(Matches!$H$2:$H$201,MATCH($A1410&amp;"-7",Matches!$J$2:$J$201,0))),5,IF(SIGN(P1410-Q1410)&lt;&gt;SIGN(INDEX(Matches!$G$2:$G$201,MATCH($A1410&amp;"-7",Matches!$J$2:$J$201,0))-INDEX(Matches!$H$2:$H$201,MATCH($A1410&amp;"-7",Matches!$J$2:$J$201,0))),0,IF(P1410-Q1410=INDEX(Matches!$G$2:$G$201,MATCH($A1410&amp;"-7",Matches!$J$2:$J$201,0))-INDEX(Matches!$H$2:$H$201,MATCH($A1410&amp;"-7",Matches!$J$2:$J$201,0)),3,2))))),""))</f>
        <v/>
      </c>
      <c r="AE1410" s="12" t="str">
        <f aca="false">IF(OR($B1410="",R1410="",S1410=""),"",IFERROR(IF(OR(INDEX(Matches!$I$2:$I$201,MATCH($A1410&amp;"-8",Matches!$J$2:$J$201,0))="Void",INDEX(Matches!$G$2:$G$201,MATCH($A1410&amp;"-8",Matches!$J$2:$J$201,0))="",INDEX(Matches!$H$2:$H$201,MATCH($A1410&amp;"-8",Matches!$J$2:$J$201,0))=""),"",IF(AND($C1410&lt;&gt;"",INDEX(Matches!$F$2:$F$201,MATCH($A1410&amp;"-8",Matches!$J$2:$J$201,0))&lt;&gt;"",$C1410&gt;=INDEX(Matches!$F$2:$F$201,MATCH($A1410&amp;"-8",Matches!$J$2:$J$201,0))),"",IF(AND(R1410=INDEX(Matches!$G$2:$G$201,MATCH($A1410&amp;"-8",Matches!$J$2:$J$201,0)),S1410=INDEX(Matches!$H$2:$H$201,MATCH($A1410&amp;"-8",Matches!$J$2:$J$201,0))),5,IF(SIGN(R1410-S1410)&lt;&gt;SIGN(INDEX(Matches!$G$2:$G$201,MATCH($A1410&amp;"-8",Matches!$J$2:$J$201,0))-INDEX(Matches!$H$2:$H$201,MATCH($A1410&amp;"-8",Matches!$J$2:$J$201,0))),0,IF(R1410-S1410=INDEX(Matches!$G$2:$G$201,MATCH($A1410&amp;"-8",Matches!$J$2:$J$201,0))-INDEX(Matches!$H$2:$H$201,MATCH($A1410&amp;"-8",Matches!$J$2:$J$201,0)),3,2))))),""))</f>
        <v/>
      </c>
      <c r="AF1410" s="12" t="str">
        <f aca="false">IF(OR($B1410="",T1410="",U1410=""),"",IFERROR(IF(OR(INDEX(Matches!$I$2:$I$201,MATCH($A1410&amp;"-9",Matches!$J$2:$J$201,0))="Void",INDEX(Matches!$G$2:$G$201,MATCH($A1410&amp;"-9",Matches!$J$2:$J$201,0))="",INDEX(Matches!$H$2:$H$201,MATCH($A1410&amp;"-9",Matches!$J$2:$J$201,0))=""),"",IF(AND($C1410&lt;&gt;"",INDEX(Matches!$F$2:$F$201,MATCH($A1410&amp;"-9",Matches!$J$2:$J$201,0))&lt;&gt;"",$C1410&gt;=INDEX(Matches!$F$2:$F$201,MATCH($A1410&amp;"-9",Matches!$J$2:$J$201,0))),"",IF(AND(T1410=INDEX(Matches!$G$2:$G$201,MATCH($A1410&amp;"-9",Matches!$J$2:$J$201,0)),U1410=INDEX(Matches!$H$2:$H$201,MATCH($A1410&amp;"-9",Matches!$J$2:$J$201,0))),5,IF(SIGN(T1410-U1410)&lt;&gt;SIGN(INDEX(Matches!$G$2:$G$201,MATCH($A1410&amp;"-9",Matches!$J$2:$J$201,0))-INDEX(Matches!$H$2:$H$201,MATCH($A1410&amp;"-9",Matches!$J$2:$J$201,0))),0,IF(T1410-U1410=INDEX(Matches!$G$2:$G$201,MATCH($A1410&amp;"-9",Matches!$J$2:$J$201,0))-INDEX(Matches!$H$2:$H$201,MATCH($A1410&amp;"-9",Matches!$J$2:$J$201,0)),3,2))))),""))</f>
        <v/>
      </c>
      <c r="AG1410" s="12" t="str">
        <f aca="false">IF(OR($B1410="",V1410="",W1410=""),"",IFERROR(IF(OR(INDEX(Matches!$I$2:$I$201,MATCH($A1410&amp;"-10",Matches!$J$2:$J$201,0))="Void",INDEX(Matches!$G$2:$G$201,MATCH($A1410&amp;"-10",Matches!$J$2:$J$201,0))="",INDEX(Matches!$H$2:$H$201,MATCH($A1410&amp;"-10",Matches!$J$2:$J$201,0))=""),"",IF(AND($C1410&lt;&gt;"",INDEX(Matches!$F$2:$F$201,MATCH($A1410&amp;"-10",Matches!$J$2:$J$201,0))&lt;&gt;"",$C1410&gt;=INDEX(Matches!$F$2:$F$201,MATCH($A1410&amp;"-10",Matches!$J$2:$J$201,0))),"",IF(AND(V1410=INDEX(Matches!$G$2:$G$201,MATCH($A1410&amp;"-10",Matches!$J$2:$J$201,0)),W1410=INDEX(Matches!$H$2:$H$201,MATCH($A1410&amp;"-10",Matches!$J$2:$J$201,0))),5,IF(SIGN(V1410-W1410)&lt;&gt;SIGN(INDEX(Matches!$G$2:$G$201,MATCH($A1410&amp;"-10",Matches!$J$2:$J$201,0))-INDEX(Matches!$H$2:$H$201,MATCH($A1410&amp;"-10",Matches!$J$2:$J$201,0))),0,IF(V1410-W1410=INDEX(Matches!$G$2:$G$201,MATCH($A1410&amp;"-10",Matches!$J$2:$J$201,0))-INDEX(Matches!$H$2:$H$201,MATCH($A1410&amp;"-10",Matches!$J$2:$J$201,0)),3,2))))),""))</f>
        <v/>
      </c>
      <c r="AH1410" s="13" t="str">
        <f aca="false">IF($B1410="","",SUM(X1410:AG1410))</f>
        <v/>
      </c>
      <c r="AI1410" s="12" t="str">
        <f aca="false">IF($B1410="","",COUNTIF(X1410:AG1410,5))</f>
        <v/>
      </c>
      <c r="AJ1410" s="12" t="str">
        <f aca="false">IF($B1410="","",COUNTIF(X1410:AG1410,"&gt;=2"))</f>
        <v/>
      </c>
      <c r="AK1410" s="12" t="str">
        <f aca="false">IF($B1410="","",COUNT(X1410:AG1410))</f>
        <v/>
      </c>
    </row>
    <row r="1411" customFormat="false" ht="15" hidden="false" customHeight="false" outlineLevel="0" collapsed="false">
      <c r="A1411" s="7"/>
      <c r="B1411" s="7"/>
      <c r="C1411" s="11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12" t="str">
        <f aca="false">IF(OR($B1411="",D1411="",E1411=""),"",IFERROR(IF(OR(INDEX(Matches!$I$2:$I$201,MATCH($A1411&amp;"-1",Matches!$J$2:$J$201,0))="Void",INDEX(Matches!$G$2:$G$201,MATCH($A1411&amp;"-1",Matches!$J$2:$J$201,0))="",INDEX(Matches!$H$2:$H$201,MATCH($A1411&amp;"-1",Matches!$J$2:$J$201,0))=""),"",IF(AND($C1411&lt;&gt;"",INDEX(Matches!$F$2:$F$201,MATCH($A1411&amp;"-1",Matches!$J$2:$J$201,0))&lt;&gt;"",$C1411&gt;=INDEX(Matches!$F$2:$F$201,MATCH($A1411&amp;"-1",Matches!$J$2:$J$201,0))),"",IF(AND(D1411=INDEX(Matches!$G$2:$G$201,MATCH($A1411&amp;"-1",Matches!$J$2:$J$201,0)),E1411=INDEX(Matches!$H$2:$H$201,MATCH($A1411&amp;"-1",Matches!$J$2:$J$201,0))),5,IF(SIGN(D1411-E1411)&lt;&gt;SIGN(INDEX(Matches!$G$2:$G$201,MATCH($A1411&amp;"-1",Matches!$J$2:$J$201,0))-INDEX(Matches!$H$2:$H$201,MATCH($A1411&amp;"-1",Matches!$J$2:$J$201,0))),0,IF(D1411-E1411=INDEX(Matches!$G$2:$G$201,MATCH($A1411&amp;"-1",Matches!$J$2:$J$201,0))-INDEX(Matches!$H$2:$H$201,MATCH($A1411&amp;"-1",Matches!$J$2:$J$201,0)),3,2))))),""))</f>
        <v/>
      </c>
      <c r="Y1411" s="12" t="str">
        <f aca="false">IF(OR($B1411="",F1411="",G1411=""),"",IFERROR(IF(OR(INDEX(Matches!$I$2:$I$201,MATCH($A1411&amp;"-2",Matches!$J$2:$J$201,0))="Void",INDEX(Matches!$G$2:$G$201,MATCH($A1411&amp;"-2",Matches!$J$2:$J$201,0))="",INDEX(Matches!$H$2:$H$201,MATCH($A1411&amp;"-2",Matches!$J$2:$J$201,0))=""),"",IF(AND($C1411&lt;&gt;"",INDEX(Matches!$F$2:$F$201,MATCH($A1411&amp;"-2",Matches!$J$2:$J$201,0))&lt;&gt;"",$C1411&gt;=INDEX(Matches!$F$2:$F$201,MATCH($A1411&amp;"-2",Matches!$J$2:$J$201,0))),"",IF(AND(F1411=INDEX(Matches!$G$2:$G$201,MATCH($A1411&amp;"-2",Matches!$J$2:$J$201,0)),G1411=INDEX(Matches!$H$2:$H$201,MATCH($A1411&amp;"-2",Matches!$J$2:$J$201,0))),5,IF(SIGN(F1411-G1411)&lt;&gt;SIGN(INDEX(Matches!$G$2:$G$201,MATCH($A1411&amp;"-2",Matches!$J$2:$J$201,0))-INDEX(Matches!$H$2:$H$201,MATCH($A1411&amp;"-2",Matches!$J$2:$J$201,0))),0,IF(F1411-G1411=INDEX(Matches!$G$2:$G$201,MATCH($A1411&amp;"-2",Matches!$J$2:$J$201,0))-INDEX(Matches!$H$2:$H$201,MATCH($A1411&amp;"-2",Matches!$J$2:$J$201,0)),3,2))))),""))</f>
        <v/>
      </c>
      <c r="Z1411" s="12" t="str">
        <f aca="false">IF(OR($B1411="",H1411="",I1411=""),"",IFERROR(IF(OR(INDEX(Matches!$I$2:$I$201,MATCH($A1411&amp;"-3",Matches!$J$2:$J$201,0))="Void",INDEX(Matches!$G$2:$G$201,MATCH($A1411&amp;"-3",Matches!$J$2:$J$201,0))="",INDEX(Matches!$H$2:$H$201,MATCH($A1411&amp;"-3",Matches!$J$2:$J$201,0))=""),"",IF(AND($C1411&lt;&gt;"",INDEX(Matches!$F$2:$F$201,MATCH($A1411&amp;"-3",Matches!$J$2:$J$201,0))&lt;&gt;"",$C1411&gt;=INDEX(Matches!$F$2:$F$201,MATCH($A1411&amp;"-3",Matches!$J$2:$J$201,0))),"",IF(AND(H1411=INDEX(Matches!$G$2:$G$201,MATCH($A1411&amp;"-3",Matches!$J$2:$J$201,0)),I1411=INDEX(Matches!$H$2:$H$201,MATCH($A1411&amp;"-3",Matches!$J$2:$J$201,0))),5,IF(SIGN(H1411-I1411)&lt;&gt;SIGN(INDEX(Matches!$G$2:$G$201,MATCH($A1411&amp;"-3",Matches!$J$2:$J$201,0))-INDEX(Matches!$H$2:$H$201,MATCH($A1411&amp;"-3",Matches!$J$2:$J$201,0))),0,IF(H1411-I1411=INDEX(Matches!$G$2:$G$201,MATCH($A1411&amp;"-3",Matches!$J$2:$J$201,0))-INDEX(Matches!$H$2:$H$201,MATCH($A1411&amp;"-3",Matches!$J$2:$J$201,0)),3,2))))),""))</f>
        <v/>
      </c>
      <c r="AA1411" s="12" t="str">
        <f aca="false">IF(OR($B1411="",J1411="",K1411=""),"",IFERROR(IF(OR(INDEX(Matches!$I$2:$I$201,MATCH($A1411&amp;"-4",Matches!$J$2:$J$201,0))="Void",INDEX(Matches!$G$2:$G$201,MATCH($A1411&amp;"-4",Matches!$J$2:$J$201,0))="",INDEX(Matches!$H$2:$H$201,MATCH($A1411&amp;"-4",Matches!$J$2:$J$201,0))=""),"",IF(AND($C1411&lt;&gt;"",INDEX(Matches!$F$2:$F$201,MATCH($A1411&amp;"-4",Matches!$J$2:$J$201,0))&lt;&gt;"",$C1411&gt;=INDEX(Matches!$F$2:$F$201,MATCH($A1411&amp;"-4",Matches!$J$2:$J$201,0))),"",IF(AND(J1411=INDEX(Matches!$G$2:$G$201,MATCH($A1411&amp;"-4",Matches!$J$2:$J$201,0)),K1411=INDEX(Matches!$H$2:$H$201,MATCH($A1411&amp;"-4",Matches!$J$2:$J$201,0))),5,IF(SIGN(J1411-K1411)&lt;&gt;SIGN(INDEX(Matches!$G$2:$G$201,MATCH($A1411&amp;"-4",Matches!$J$2:$J$201,0))-INDEX(Matches!$H$2:$H$201,MATCH($A1411&amp;"-4",Matches!$J$2:$J$201,0))),0,IF(J1411-K1411=INDEX(Matches!$G$2:$G$201,MATCH($A1411&amp;"-4",Matches!$J$2:$J$201,0))-INDEX(Matches!$H$2:$H$201,MATCH($A1411&amp;"-4",Matches!$J$2:$J$201,0)),3,2))))),""))</f>
        <v/>
      </c>
      <c r="AB1411" s="12" t="str">
        <f aca="false">IF(OR($B1411="",L1411="",M1411=""),"",IFERROR(IF(OR(INDEX(Matches!$I$2:$I$201,MATCH($A1411&amp;"-5",Matches!$J$2:$J$201,0))="Void",INDEX(Matches!$G$2:$G$201,MATCH($A1411&amp;"-5",Matches!$J$2:$J$201,0))="",INDEX(Matches!$H$2:$H$201,MATCH($A1411&amp;"-5",Matches!$J$2:$J$201,0))=""),"",IF(AND($C1411&lt;&gt;"",INDEX(Matches!$F$2:$F$201,MATCH($A1411&amp;"-5",Matches!$J$2:$J$201,0))&lt;&gt;"",$C1411&gt;=INDEX(Matches!$F$2:$F$201,MATCH($A1411&amp;"-5",Matches!$J$2:$J$201,0))),"",IF(AND(L1411=INDEX(Matches!$G$2:$G$201,MATCH($A1411&amp;"-5",Matches!$J$2:$J$201,0)),M1411=INDEX(Matches!$H$2:$H$201,MATCH($A1411&amp;"-5",Matches!$J$2:$J$201,0))),5,IF(SIGN(L1411-M1411)&lt;&gt;SIGN(INDEX(Matches!$G$2:$G$201,MATCH($A1411&amp;"-5",Matches!$J$2:$J$201,0))-INDEX(Matches!$H$2:$H$201,MATCH($A1411&amp;"-5",Matches!$J$2:$J$201,0))),0,IF(L1411-M1411=INDEX(Matches!$G$2:$G$201,MATCH($A1411&amp;"-5",Matches!$J$2:$J$201,0))-INDEX(Matches!$H$2:$H$201,MATCH($A1411&amp;"-5",Matches!$J$2:$J$201,0)),3,2))))),""))</f>
        <v/>
      </c>
      <c r="AC1411" s="12" t="str">
        <f aca="false">IF(OR($B1411="",N1411="",O1411=""),"",IFERROR(IF(OR(INDEX(Matches!$I$2:$I$201,MATCH($A1411&amp;"-6",Matches!$J$2:$J$201,0))="Void",INDEX(Matches!$G$2:$G$201,MATCH($A1411&amp;"-6",Matches!$J$2:$J$201,0))="",INDEX(Matches!$H$2:$H$201,MATCH($A1411&amp;"-6",Matches!$J$2:$J$201,0))=""),"",IF(AND($C1411&lt;&gt;"",INDEX(Matches!$F$2:$F$201,MATCH($A1411&amp;"-6",Matches!$J$2:$J$201,0))&lt;&gt;"",$C1411&gt;=INDEX(Matches!$F$2:$F$201,MATCH($A1411&amp;"-6",Matches!$J$2:$J$201,0))),"",IF(AND(N1411=INDEX(Matches!$G$2:$G$201,MATCH($A1411&amp;"-6",Matches!$J$2:$J$201,0)),O1411=INDEX(Matches!$H$2:$H$201,MATCH($A1411&amp;"-6",Matches!$J$2:$J$201,0))),5,IF(SIGN(N1411-O1411)&lt;&gt;SIGN(INDEX(Matches!$G$2:$G$201,MATCH($A1411&amp;"-6",Matches!$J$2:$J$201,0))-INDEX(Matches!$H$2:$H$201,MATCH($A1411&amp;"-6",Matches!$J$2:$J$201,0))),0,IF(N1411-O1411=INDEX(Matches!$G$2:$G$201,MATCH($A1411&amp;"-6",Matches!$J$2:$J$201,0))-INDEX(Matches!$H$2:$H$201,MATCH($A1411&amp;"-6",Matches!$J$2:$J$201,0)),3,2))))),""))</f>
        <v/>
      </c>
      <c r="AD1411" s="12" t="str">
        <f aca="false">IF(OR($B1411="",P1411="",Q1411=""),"",IFERROR(IF(OR(INDEX(Matches!$I$2:$I$201,MATCH($A1411&amp;"-7",Matches!$J$2:$J$201,0))="Void",INDEX(Matches!$G$2:$G$201,MATCH($A1411&amp;"-7",Matches!$J$2:$J$201,0))="",INDEX(Matches!$H$2:$H$201,MATCH($A1411&amp;"-7",Matches!$J$2:$J$201,0))=""),"",IF(AND($C1411&lt;&gt;"",INDEX(Matches!$F$2:$F$201,MATCH($A1411&amp;"-7",Matches!$J$2:$J$201,0))&lt;&gt;"",$C1411&gt;=INDEX(Matches!$F$2:$F$201,MATCH($A1411&amp;"-7",Matches!$J$2:$J$201,0))),"",IF(AND(P1411=INDEX(Matches!$G$2:$G$201,MATCH($A1411&amp;"-7",Matches!$J$2:$J$201,0)),Q1411=INDEX(Matches!$H$2:$H$201,MATCH($A1411&amp;"-7",Matches!$J$2:$J$201,0))),5,IF(SIGN(P1411-Q1411)&lt;&gt;SIGN(INDEX(Matches!$G$2:$G$201,MATCH($A1411&amp;"-7",Matches!$J$2:$J$201,0))-INDEX(Matches!$H$2:$H$201,MATCH($A1411&amp;"-7",Matches!$J$2:$J$201,0))),0,IF(P1411-Q1411=INDEX(Matches!$G$2:$G$201,MATCH($A1411&amp;"-7",Matches!$J$2:$J$201,0))-INDEX(Matches!$H$2:$H$201,MATCH($A1411&amp;"-7",Matches!$J$2:$J$201,0)),3,2))))),""))</f>
        <v/>
      </c>
      <c r="AE1411" s="12" t="str">
        <f aca="false">IF(OR($B1411="",R1411="",S1411=""),"",IFERROR(IF(OR(INDEX(Matches!$I$2:$I$201,MATCH($A1411&amp;"-8",Matches!$J$2:$J$201,0))="Void",INDEX(Matches!$G$2:$G$201,MATCH($A1411&amp;"-8",Matches!$J$2:$J$201,0))="",INDEX(Matches!$H$2:$H$201,MATCH($A1411&amp;"-8",Matches!$J$2:$J$201,0))=""),"",IF(AND($C1411&lt;&gt;"",INDEX(Matches!$F$2:$F$201,MATCH($A1411&amp;"-8",Matches!$J$2:$J$201,0))&lt;&gt;"",$C1411&gt;=INDEX(Matches!$F$2:$F$201,MATCH($A1411&amp;"-8",Matches!$J$2:$J$201,0))),"",IF(AND(R1411=INDEX(Matches!$G$2:$G$201,MATCH($A1411&amp;"-8",Matches!$J$2:$J$201,0)),S1411=INDEX(Matches!$H$2:$H$201,MATCH($A1411&amp;"-8",Matches!$J$2:$J$201,0))),5,IF(SIGN(R1411-S1411)&lt;&gt;SIGN(INDEX(Matches!$G$2:$G$201,MATCH($A1411&amp;"-8",Matches!$J$2:$J$201,0))-INDEX(Matches!$H$2:$H$201,MATCH($A1411&amp;"-8",Matches!$J$2:$J$201,0))),0,IF(R1411-S1411=INDEX(Matches!$G$2:$G$201,MATCH($A1411&amp;"-8",Matches!$J$2:$J$201,0))-INDEX(Matches!$H$2:$H$201,MATCH($A1411&amp;"-8",Matches!$J$2:$J$201,0)),3,2))))),""))</f>
        <v/>
      </c>
      <c r="AF1411" s="12" t="str">
        <f aca="false">IF(OR($B1411="",T1411="",U1411=""),"",IFERROR(IF(OR(INDEX(Matches!$I$2:$I$201,MATCH($A1411&amp;"-9",Matches!$J$2:$J$201,0))="Void",INDEX(Matches!$G$2:$G$201,MATCH($A1411&amp;"-9",Matches!$J$2:$J$201,0))="",INDEX(Matches!$H$2:$H$201,MATCH($A1411&amp;"-9",Matches!$J$2:$J$201,0))=""),"",IF(AND($C1411&lt;&gt;"",INDEX(Matches!$F$2:$F$201,MATCH($A1411&amp;"-9",Matches!$J$2:$J$201,0))&lt;&gt;"",$C1411&gt;=INDEX(Matches!$F$2:$F$201,MATCH($A1411&amp;"-9",Matches!$J$2:$J$201,0))),"",IF(AND(T1411=INDEX(Matches!$G$2:$G$201,MATCH($A1411&amp;"-9",Matches!$J$2:$J$201,0)),U1411=INDEX(Matches!$H$2:$H$201,MATCH($A1411&amp;"-9",Matches!$J$2:$J$201,0))),5,IF(SIGN(T1411-U1411)&lt;&gt;SIGN(INDEX(Matches!$G$2:$G$201,MATCH($A1411&amp;"-9",Matches!$J$2:$J$201,0))-INDEX(Matches!$H$2:$H$201,MATCH($A1411&amp;"-9",Matches!$J$2:$J$201,0))),0,IF(T1411-U1411=INDEX(Matches!$G$2:$G$201,MATCH($A1411&amp;"-9",Matches!$J$2:$J$201,0))-INDEX(Matches!$H$2:$H$201,MATCH($A1411&amp;"-9",Matches!$J$2:$J$201,0)),3,2))))),""))</f>
        <v/>
      </c>
      <c r="AG1411" s="12" t="str">
        <f aca="false">IF(OR($B1411="",V1411="",W1411=""),"",IFERROR(IF(OR(INDEX(Matches!$I$2:$I$201,MATCH($A1411&amp;"-10",Matches!$J$2:$J$201,0))="Void",INDEX(Matches!$G$2:$G$201,MATCH($A1411&amp;"-10",Matches!$J$2:$J$201,0))="",INDEX(Matches!$H$2:$H$201,MATCH($A1411&amp;"-10",Matches!$J$2:$J$201,0))=""),"",IF(AND($C1411&lt;&gt;"",INDEX(Matches!$F$2:$F$201,MATCH($A1411&amp;"-10",Matches!$J$2:$J$201,0))&lt;&gt;"",$C1411&gt;=INDEX(Matches!$F$2:$F$201,MATCH($A1411&amp;"-10",Matches!$J$2:$J$201,0))),"",IF(AND(V1411=INDEX(Matches!$G$2:$G$201,MATCH($A1411&amp;"-10",Matches!$J$2:$J$201,0)),W1411=INDEX(Matches!$H$2:$H$201,MATCH($A1411&amp;"-10",Matches!$J$2:$J$201,0))),5,IF(SIGN(V1411-W1411)&lt;&gt;SIGN(INDEX(Matches!$G$2:$G$201,MATCH($A1411&amp;"-10",Matches!$J$2:$J$201,0))-INDEX(Matches!$H$2:$H$201,MATCH($A1411&amp;"-10",Matches!$J$2:$J$201,0))),0,IF(V1411-W1411=INDEX(Matches!$G$2:$G$201,MATCH($A1411&amp;"-10",Matches!$J$2:$J$201,0))-INDEX(Matches!$H$2:$H$201,MATCH($A1411&amp;"-10",Matches!$J$2:$J$201,0)),3,2))))),""))</f>
        <v/>
      </c>
      <c r="AH1411" s="13" t="str">
        <f aca="false">IF($B1411="","",SUM(X1411:AG1411))</f>
        <v/>
      </c>
      <c r="AI1411" s="12" t="str">
        <f aca="false">IF($B1411="","",COUNTIF(X1411:AG1411,5))</f>
        <v/>
      </c>
      <c r="AJ1411" s="12" t="str">
        <f aca="false">IF($B1411="","",COUNTIF(X1411:AG1411,"&gt;=2"))</f>
        <v/>
      </c>
      <c r="AK1411" s="12" t="str">
        <f aca="false">IF($B1411="","",COUNT(X1411:AG1411))</f>
        <v/>
      </c>
    </row>
    <row r="1412" customFormat="false" ht="15" hidden="false" customHeight="false" outlineLevel="0" collapsed="false">
      <c r="A1412" s="7"/>
      <c r="B1412" s="7"/>
      <c r="C1412" s="11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12" t="str">
        <f aca="false">IF(OR($B1412="",D1412="",E1412=""),"",IFERROR(IF(OR(INDEX(Matches!$I$2:$I$201,MATCH($A1412&amp;"-1",Matches!$J$2:$J$201,0))="Void",INDEX(Matches!$G$2:$G$201,MATCH($A1412&amp;"-1",Matches!$J$2:$J$201,0))="",INDEX(Matches!$H$2:$H$201,MATCH($A1412&amp;"-1",Matches!$J$2:$J$201,0))=""),"",IF(AND($C1412&lt;&gt;"",INDEX(Matches!$F$2:$F$201,MATCH($A1412&amp;"-1",Matches!$J$2:$J$201,0))&lt;&gt;"",$C1412&gt;=INDEX(Matches!$F$2:$F$201,MATCH($A1412&amp;"-1",Matches!$J$2:$J$201,0))),"",IF(AND(D1412=INDEX(Matches!$G$2:$G$201,MATCH($A1412&amp;"-1",Matches!$J$2:$J$201,0)),E1412=INDEX(Matches!$H$2:$H$201,MATCH($A1412&amp;"-1",Matches!$J$2:$J$201,0))),5,IF(SIGN(D1412-E1412)&lt;&gt;SIGN(INDEX(Matches!$G$2:$G$201,MATCH($A1412&amp;"-1",Matches!$J$2:$J$201,0))-INDEX(Matches!$H$2:$H$201,MATCH($A1412&amp;"-1",Matches!$J$2:$J$201,0))),0,IF(D1412-E1412=INDEX(Matches!$G$2:$G$201,MATCH($A1412&amp;"-1",Matches!$J$2:$J$201,0))-INDEX(Matches!$H$2:$H$201,MATCH($A1412&amp;"-1",Matches!$J$2:$J$201,0)),3,2))))),""))</f>
        <v/>
      </c>
      <c r="Y1412" s="12" t="str">
        <f aca="false">IF(OR($B1412="",F1412="",G1412=""),"",IFERROR(IF(OR(INDEX(Matches!$I$2:$I$201,MATCH($A1412&amp;"-2",Matches!$J$2:$J$201,0))="Void",INDEX(Matches!$G$2:$G$201,MATCH($A1412&amp;"-2",Matches!$J$2:$J$201,0))="",INDEX(Matches!$H$2:$H$201,MATCH($A1412&amp;"-2",Matches!$J$2:$J$201,0))=""),"",IF(AND($C1412&lt;&gt;"",INDEX(Matches!$F$2:$F$201,MATCH($A1412&amp;"-2",Matches!$J$2:$J$201,0))&lt;&gt;"",$C1412&gt;=INDEX(Matches!$F$2:$F$201,MATCH($A1412&amp;"-2",Matches!$J$2:$J$201,0))),"",IF(AND(F1412=INDEX(Matches!$G$2:$G$201,MATCH($A1412&amp;"-2",Matches!$J$2:$J$201,0)),G1412=INDEX(Matches!$H$2:$H$201,MATCH($A1412&amp;"-2",Matches!$J$2:$J$201,0))),5,IF(SIGN(F1412-G1412)&lt;&gt;SIGN(INDEX(Matches!$G$2:$G$201,MATCH($A1412&amp;"-2",Matches!$J$2:$J$201,0))-INDEX(Matches!$H$2:$H$201,MATCH($A1412&amp;"-2",Matches!$J$2:$J$201,0))),0,IF(F1412-G1412=INDEX(Matches!$G$2:$G$201,MATCH($A1412&amp;"-2",Matches!$J$2:$J$201,0))-INDEX(Matches!$H$2:$H$201,MATCH($A1412&amp;"-2",Matches!$J$2:$J$201,0)),3,2))))),""))</f>
        <v/>
      </c>
      <c r="Z1412" s="12" t="str">
        <f aca="false">IF(OR($B1412="",H1412="",I1412=""),"",IFERROR(IF(OR(INDEX(Matches!$I$2:$I$201,MATCH($A1412&amp;"-3",Matches!$J$2:$J$201,0))="Void",INDEX(Matches!$G$2:$G$201,MATCH($A1412&amp;"-3",Matches!$J$2:$J$201,0))="",INDEX(Matches!$H$2:$H$201,MATCH($A1412&amp;"-3",Matches!$J$2:$J$201,0))=""),"",IF(AND($C1412&lt;&gt;"",INDEX(Matches!$F$2:$F$201,MATCH($A1412&amp;"-3",Matches!$J$2:$J$201,0))&lt;&gt;"",$C1412&gt;=INDEX(Matches!$F$2:$F$201,MATCH($A1412&amp;"-3",Matches!$J$2:$J$201,0))),"",IF(AND(H1412=INDEX(Matches!$G$2:$G$201,MATCH($A1412&amp;"-3",Matches!$J$2:$J$201,0)),I1412=INDEX(Matches!$H$2:$H$201,MATCH($A1412&amp;"-3",Matches!$J$2:$J$201,0))),5,IF(SIGN(H1412-I1412)&lt;&gt;SIGN(INDEX(Matches!$G$2:$G$201,MATCH($A1412&amp;"-3",Matches!$J$2:$J$201,0))-INDEX(Matches!$H$2:$H$201,MATCH($A1412&amp;"-3",Matches!$J$2:$J$201,0))),0,IF(H1412-I1412=INDEX(Matches!$G$2:$G$201,MATCH($A1412&amp;"-3",Matches!$J$2:$J$201,0))-INDEX(Matches!$H$2:$H$201,MATCH($A1412&amp;"-3",Matches!$J$2:$J$201,0)),3,2))))),""))</f>
        <v/>
      </c>
      <c r="AA1412" s="12" t="str">
        <f aca="false">IF(OR($B1412="",J1412="",K1412=""),"",IFERROR(IF(OR(INDEX(Matches!$I$2:$I$201,MATCH($A1412&amp;"-4",Matches!$J$2:$J$201,0))="Void",INDEX(Matches!$G$2:$G$201,MATCH($A1412&amp;"-4",Matches!$J$2:$J$201,0))="",INDEX(Matches!$H$2:$H$201,MATCH($A1412&amp;"-4",Matches!$J$2:$J$201,0))=""),"",IF(AND($C1412&lt;&gt;"",INDEX(Matches!$F$2:$F$201,MATCH($A1412&amp;"-4",Matches!$J$2:$J$201,0))&lt;&gt;"",$C1412&gt;=INDEX(Matches!$F$2:$F$201,MATCH($A1412&amp;"-4",Matches!$J$2:$J$201,0))),"",IF(AND(J1412=INDEX(Matches!$G$2:$G$201,MATCH($A1412&amp;"-4",Matches!$J$2:$J$201,0)),K1412=INDEX(Matches!$H$2:$H$201,MATCH($A1412&amp;"-4",Matches!$J$2:$J$201,0))),5,IF(SIGN(J1412-K1412)&lt;&gt;SIGN(INDEX(Matches!$G$2:$G$201,MATCH($A1412&amp;"-4",Matches!$J$2:$J$201,0))-INDEX(Matches!$H$2:$H$201,MATCH($A1412&amp;"-4",Matches!$J$2:$J$201,0))),0,IF(J1412-K1412=INDEX(Matches!$G$2:$G$201,MATCH($A1412&amp;"-4",Matches!$J$2:$J$201,0))-INDEX(Matches!$H$2:$H$201,MATCH($A1412&amp;"-4",Matches!$J$2:$J$201,0)),3,2))))),""))</f>
        <v/>
      </c>
      <c r="AB1412" s="12" t="str">
        <f aca="false">IF(OR($B1412="",L1412="",M1412=""),"",IFERROR(IF(OR(INDEX(Matches!$I$2:$I$201,MATCH($A1412&amp;"-5",Matches!$J$2:$J$201,0))="Void",INDEX(Matches!$G$2:$G$201,MATCH($A1412&amp;"-5",Matches!$J$2:$J$201,0))="",INDEX(Matches!$H$2:$H$201,MATCH($A1412&amp;"-5",Matches!$J$2:$J$201,0))=""),"",IF(AND($C1412&lt;&gt;"",INDEX(Matches!$F$2:$F$201,MATCH($A1412&amp;"-5",Matches!$J$2:$J$201,0))&lt;&gt;"",$C1412&gt;=INDEX(Matches!$F$2:$F$201,MATCH($A1412&amp;"-5",Matches!$J$2:$J$201,0))),"",IF(AND(L1412=INDEX(Matches!$G$2:$G$201,MATCH($A1412&amp;"-5",Matches!$J$2:$J$201,0)),M1412=INDEX(Matches!$H$2:$H$201,MATCH($A1412&amp;"-5",Matches!$J$2:$J$201,0))),5,IF(SIGN(L1412-M1412)&lt;&gt;SIGN(INDEX(Matches!$G$2:$G$201,MATCH($A1412&amp;"-5",Matches!$J$2:$J$201,0))-INDEX(Matches!$H$2:$H$201,MATCH($A1412&amp;"-5",Matches!$J$2:$J$201,0))),0,IF(L1412-M1412=INDEX(Matches!$G$2:$G$201,MATCH($A1412&amp;"-5",Matches!$J$2:$J$201,0))-INDEX(Matches!$H$2:$H$201,MATCH($A1412&amp;"-5",Matches!$J$2:$J$201,0)),3,2))))),""))</f>
        <v/>
      </c>
      <c r="AC1412" s="12" t="str">
        <f aca="false">IF(OR($B1412="",N1412="",O1412=""),"",IFERROR(IF(OR(INDEX(Matches!$I$2:$I$201,MATCH($A1412&amp;"-6",Matches!$J$2:$J$201,0))="Void",INDEX(Matches!$G$2:$G$201,MATCH($A1412&amp;"-6",Matches!$J$2:$J$201,0))="",INDEX(Matches!$H$2:$H$201,MATCH($A1412&amp;"-6",Matches!$J$2:$J$201,0))=""),"",IF(AND($C1412&lt;&gt;"",INDEX(Matches!$F$2:$F$201,MATCH($A1412&amp;"-6",Matches!$J$2:$J$201,0))&lt;&gt;"",$C1412&gt;=INDEX(Matches!$F$2:$F$201,MATCH($A1412&amp;"-6",Matches!$J$2:$J$201,0))),"",IF(AND(N1412=INDEX(Matches!$G$2:$G$201,MATCH($A1412&amp;"-6",Matches!$J$2:$J$201,0)),O1412=INDEX(Matches!$H$2:$H$201,MATCH($A1412&amp;"-6",Matches!$J$2:$J$201,0))),5,IF(SIGN(N1412-O1412)&lt;&gt;SIGN(INDEX(Matches!$G$2:$G$201,MATCH($A1412&amp;"-6",Matches!$J$2:$J$201,0))-INDEX(Matches!$H$2:$H$201,MATCH($A1412&amp;"-6",Matches!$J$2:$J$201,0))),0,IF(N1412-O1412=INDEX(Matches!$G$2:$G$201,MATCH($A1412&amp;"-6",Matches!$J$2:$J$201,0))-INDEX(Matches!$H$2:$H$201,MATCH($A1412&amp;"-6",Matches!$J$2:$J$201,0)),3,2))))),""))</f>
        <v/>
      </c>
      <c r="AD1412" s="12" t="str">
        <f aca="false">IF(OR($B1412="",P1412="",Q1412=""),"",IFERROR(IF(OR(INDEX(Matches!$I$2:$I$201,MATCH($A1412&amp;"-7",Matches!$J$2:$J$201,0))="Void",INDEX(Matches!$G$2:$G$201,MATCH($A1412&amp;"-7",Matches!$J$2:$J$201,0))="",INDEX(Matches!$H$2:$H$201,MATCH($A1412&amp;"-7",Matches!$J$2:$J$201,0))=""),"",IF(AND($C1412&lt;&gt;"",INDEX(Matches!$F$2:$F$201,MATCH($A1412&amp;"-7",Matches!$J$2:$J$201,0))&lt;&gt;"",$C1412&gt;=INDEX(Matches!$F$2:$F$201,MATCH($A1412&amp;"-7",Matches!$J$2:$J$201,0))),"",IF(AND(P1412=INDEX(Matches!$G$2:$G$201,MATCH($A1412&amp;"-7",Matches!$J$2:$J$201,0)),Q1412=INDEX(Matches!$H$2:$H$201,MATCH($A1412&amp;"-7",Matches!$J$2:$J$201,0))),5,IF(SIGN(P1412-Q1412)&lt;&gt;SIGN(INDEX(Matches!$G$2:$G$201,MATCH($A1412&amp;"-7",Matches!$J$2:$J$201,0))-INDEX(Matches!$H$2:$H$201,MATCH($A1412&amp;"-7",Matches!$J$2:$J$201,0))),0,IF(P1412-Q1412=INDEX(Matches!$G$2:$G$201,MATCH($A1412&amp;"-7",Matches!$J$2:$J$201,0))-INDEX(Matches!$H$2:$H$201,MATCH($A1412&amp;"-7",Matches!$J$2:$J$201,0)),3,2))))),""))</f>
        <v/>
      </c>
      <c r="AE1412" s="12" t="str">
        <f aca="false">IF(OR($B1412="",R1412="",S1412=""),"",IFERROR(IF(OR(INDEX(Matches!$I$2:$I$201,MATCH($A1412&amp;"-8",Matches!$J$2:$J$201,0))="Void",INDEX(Matches!$G$2:$G$201,MATCH($A1412&amp;"-8",Matches!$J$2:$J$201,0))="",INDEX(Matches!$H$2:$H$201,MATCH($A1412&amp;"-8",Matches!$J$2:$J$201,0))=""),"",IF(AND($C1412&lt;&gt;"",INDEX(Matches!$F$2:$F$201,MATCH($A1412&amp;"-8",Matches!$J$2:$J$201,0))&lt;&gt;"",$C1412&gt;=INDEX(Matches!$F$2:$F$201,MATCH($A1412&amp;"-8",Matches!$J$2:$J$201,0))),"",IF(AND(R1412=INDEX(Matches!$G$2:$G$201,MATCH($A1412&amp;"-8",Matches!$J$2:$J$201,0)),S1412=INDEX(Matches!$H$2:$H$201,MATCH($A1412&amp;"-8",Matches!$J$2:$J$201,0))),5,IF(SIGN(R1412-S1412)&lt;&gt;SIGN(INDEX(Matches!$G$2:$G$201,MATCH($A1412&amp;"-8",Matches!$J$2:$J$201,0))-INDEX(Matches!$H$2:$H$201,MATCH($A1412&amp;"-8",Matches!$J$2:$J$201,0))),0,IF(R1412-S1412=INDEX(Matches!$G$2:$G$201,MATCH($A1412&amp;"-8",Matches!$J$2:$J$201,0))-INDEX(Matches!$H$2:$H$201,MATCH($A1412&amp;"-8",Matches!$J$2:$J$201,0)),3,2))))),""))</f>
        <v/>
      </c>
      <c r="AF1412" s="12" t="str">
        <f aca="false">IF(OR($B1412="",T1412="",U1412=""),"",IFERROR(IF(OR(INDEX(Matches!$I$2:$I$201,MATCH($A1412&amp;"-9",Matches!$J$2:$J$201,0))="Void",INDEX(Matches!$G$2:$G$201,MATCH($A1412&amp;"-9",Matches!$J$2:$J$201,0))="",INDEX(Matches!$H$2:$H$201,MATCH($A1412&amp;"-9",Matches!$J$2:$J$201,0))=""),"",IF(AND($C1412&lt;&gt;"",INDEX(Matches!$F$2:$F$201,MATCH($A1412&amp;"-9",Matches!$J$2:$J$201,0))&lt;&gt;"",$C1412&gt;=INDEX(Matches!$F$2:$F$201,MATCH($A1412&amp;"-9",Matches!$J$2:$J$201,0))),"",IF(AND(T1412=INDEX(Matches!$G$2:$G$201,MATCH($A1412&amp;"-9",Matches!$J$2:$J$201,0)),U1412=INDEX(Matches!$H$2:$H$201,MATCH($A1412&amp;"-9",Matches!$J$2:$J$201,0))),5,IF(SIGN(T1412-U1412)&lt;&gt;SIGN(INDEX(Matches!$G$2:$G$201,MATCH($A1412&amp;"-9",Matches!$J$2:$J$201,0))-INDEX(Matches!$H$2:$H$201,MATCH($A1412&amp;"-9",Matches!$J$2:$J$201,0))),0,IF(T1412-U1412=INDEX(Matches!$G$2:$G$201,MATCH($A1412&amp;"-9",Matches!$J$2:$J$201,0))-INDEX(Matches!$H$2:$H$201,MATCH($A1412&amp;"-9",Matches!$J$2:$J$201,0)),3,2))))),""))</f>
        <v/>
      </c>
      <c r="AG1412" s="12" t="str">
        <f aca="false">IF(OR($B1412="",V1412="",W1412=""),"",IFERROR(IF(OR(INDEX(Matches!$I$2:$I$201,MATCH($A1412&amp;"-10",Matches!$J$2:$J$201,0))="Void",INDEX(Matches!$G$2:$G$201,MATCH($A1412&amp;"-10",Matches!$J$2:$J$201,0))="",INDEX(Matches!$H$2:$H$201,MATCH($A1412&amp;"-10",Matches!$J$2:$J$201,0))=""),"",IF(AND($C1412&lt;&gt;"",INDEX(Matches!$F$2:$F$201,MATCH($A1412&amp;"-10",Matches!$J$2:$J$201,0))&lt;&gt;"",$C1412&gt;=INDEX(Matches!$F$2:$F$201,MATCH($A1412&amp;"-10",Matches!$J$2:$J$201,0))),"",IF(AND(V1412=INDEX(Matches!$G$2:$G$201,MATCH($A1412&amp;"-10",Matches!$J$2:$J$201,0)),W1412=INDEX(Matches!$H$2:$H$201,MATCH($A1412&amp;"-10",Matches!$J$2:$J$201,0))),5,IF(SIGN(V1412-W1412)&lt;&gt;SIGN(INDEX(Matches!$G$2:$G$201,MATCH($A1412&amp;"-10",Matches!$J$2:$J$201,0))-INDEX(Matches!$H$2:$H$201,MATCH($A1412&amp;"-10",Matches!$J$2:$J$201,0))),0,IF(V1412-W1412=INDEX(Matches!$G$2:$G$201,MATCH($A1412&amp;"-10",Matches!$J$2:$J$201,0))-INDEX(Matches!$H$2:$H$201,MATCH($A1412&amp;"-10",Matches!$J$2:$J$201,0)),3,2))))),""))</f>
        <v/>
      </c>
      <c r="AH1412" s="13" t="str">
        <f aca="false">IF($B1412="","",SUM(X1412:AG1412))</f>
        <v/>
      </c>
      <c r="AI1412" s="12" t="str">
        <f aca="false">IF($B1412="","",COUNTIF(X1412:AG1412,5))</f>
        <v/>
      </c>
      <c r="AJ1412" s="12" t="str">
        <f aca="false">IF($B1412="","",COUNTIF(X1412:AG1412,"&gt;=2"))</f>
        <v/>
      </c>
      <c r="AK1412" s="12" t="str">
        <f aca="false">IF($B1412="","",COUNT(X1412:AG1412))</f>
        <v/>
      </c>
    </row>
    <row r="1413" customFormat="false" ht="15" hidden="false" customHeight="false" outlineLevel="0" collapsed="false">
      <c r="A1413" s="7"/>
      <c r="B1413" s="7"/>
      <c r="C1413" s="11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12" t="str">
        <f aca="false">IF(OR($B1413="",D1413="",E1413=""),"",IFERROR(IF(OR(INDEX(Matches!$I$2:$I$201,MATCH($A1413&amp;"-1",Matches!$J$2:$J$201,0))="Void",INDEX(Matches!$G$2:$G$201,MATCH($A1413&amp;"-1",Matches!$J$2:$J$201,0))="",INDEX(Matches!$H$2:$H$201,MATCH($A1413&amp;"-1",Matches!$J$2:$J$201,0))=""),"",IF(AND($C1413&lt;&gt;"",INDEX(Matches!$F$2:$F$201,MATCH($A1413&amp;"-1",Matches!$J$2:$J$201,0))&lt;&gt;"",$C1413&gt;=INDEX(Matches!$F$2:$F$201,MATCH($A1413&amp;"-1",Matches!$J$2:$J$201,0))),"",IF(AND(D1413=INDEX(Matches!$G$2:$G$201,MATCH($A1413&amp;"-1",Matches!$J$2:$J$201,0)),E1413=INDEX(Matches!$H$2:$H$201,MATCH($A1413&amp;"-1",Matches!$J$2:$J$201,0))),5,IF(SIGN(D1413-E1413)&lt;&gt;SIGN(INDEX(Matches!$G$2:$G$201,MATCH($A1413&amp;"-1",Matches!$J$2:$J$201,0))-INDEX(Matches!$H$2:$H$201,MATCH($A1413&amp;"-1",Matches!$J$2:$J$201,0))),0,IF(D1413-E1413=INDEX(Matches!$G$2:$G$201,MATCH($A1413&amp;"-1",Matches!$J$2:$J$201,0))-INDEX(Matches!$H$2:$H$201,MATCH($A1413&amp;"-1",Matches!$J$2:$J$201,0)),3,2))))),""))</f>
        <v/>
      </c>
      <c r="Y1413" s="12" t="str">
        <f aca="false">IF(OR($B1413="",F1413="",G1413=""),"",IFERROR(IF(OR(INDEX(Matches!$I$2:$I$201,MATCH($A1413&amp;"-2",Matches!$J$2:$J$201,0))="Void",INDEX(Matches!$G$2:$G$201,MATCH($A1413&amp;"-2",Matches!$J$2:$J$201,0))="",INDEX(Matches!$H$2:$H$201,MATCH($A1413&amp;"-2",Matches!$J$2:$J$201,0))=""),"",IF(AND($C1413&lt;&gt;"",INDEX(Matches!$F$2:$F$201,MATCH($A1413&amp;"-2",Matches!$J$2:$J$201,0))&lt;&gt;"",$C1413&gt;=INDEX(Matches!$F$2:$F$201,MATCH($A1413&amp;"-2",Matches!$J$2:$J$201,0))),"",IF(AND(F1413=INDEX(Matches!$G$2:$G$201,MATCH($A1413&amp;"-2",Matches!$J$2:$J$201,0)),G1413=INDEX(Matches!$H$2:$H$201,MATCH($A1413&amp;"-2",Matches!$J$2:$J$201,0))),5,IF(SIGN(F1413-G1413)&lt;&gt;SIGN(INDEX(Matches!$G$2:$G$201,MATCH($A1413&amp;"-2",Matches!$J$2:$J$201,0))-INDEX(Matches!$H$2:$H$201,MATCH($A1413&amp;"-2",Matches!$J$2:$J$201,0))),0,IF(F1413-G1413=INDEX(Matches!$G$2:$G$201,MATCH($A1413&amp;"-2",Matches!$J$2:$J$201,0))-INDEX(Matches!$H$2:$H$201,MATCH($A1413&amp;"-2",Matches!$J$2:$J$201,0)),3,2))))),""))</f>
        <v/>
      </c>
      <c r="Z1413" s="12" t="str">
        <f aca="false">IF(OR($B1413="",H1413="",I1413=""),"",IFERROR(IF(OR(INDEX(Matches!$I$2:$I$201,MATCH($A1413&amp;"-3",Matches!$J$2:$J$201,0))="Void",INDEX(Matches!$G$2:$G$201,MATCH($A1413&amp;"-3",Matches!$J$2:$J$201,0))="",INDEX(Matches!$H$2:$H$201,MATCH($A1413&amp;"-3",Matches!$J$2:$J$201,0))=""),"",IF(AND($C1413&lt;&gt;"",INDEX(Matches!$F$2:$F$201,MATCH($A1413&amp;"-3",Matches!$J$2:$J$201,0))&lt;&gt;"",$C1413&gt;=INDEX(Matches!$F$2:$F$201,MATCH($A1413&amp;"-3",Matches!$J$2:$J$201,0))),"",IF(AND(H1413=INDEX(Matches!$G$2:$G$201,MATCH($A1413&amp;"-3",Matches!$J$2:$J$201,0)),I1413=INDEX(Matches!$H$2:$H$201,MATCH($A1413&amp;"-3",Matches!$J$2:$J$201,0))),5,IF(SIGN(H1413-I1413)&lt;&gt;SIGN(INDEX(Matches!$G$2:$G$201,MATCH($A1413&amp;"-3",Matches!$J$2:$J$201,0))-INDEX(Matches!$H$2:$H$201,MATCH($A1413&amp;"-3",Matches!$J$2:$J$201,0))),0,IF(H1413-I1413=INDEX(Matches!$G$2:$G$201,MATCH($A1413&amp;"-3",Matches!$J$2:$J$201,0))-INDEX(Matches!$H$2:$H$201,MATCH($A1413&amp;"-3",Matches!$J$2:$J$201,0)),3,2))))),""))</f>
        <v/>
      </c>
      <c r="AA1413" s="12" t="str">
        <f aca="false">IF(OR($B1413="",J1413="",K1413=""),"",IFERROR(IF(OR(INDEX(Matches!$I$2:$I$201,MATCH($A1413&amp;"-4",Matches!$J$2:$J$201,0))="Void",INDEX(Matches!$G$2:$G$201,MATCH($A1413&amp;"-4",Matches!$J$2:$J$201,0))="",INDEX(Matches!$H$2:$H$201,MATCH($A1413&amp;"-4",Matches!$J$2:$J$201,0))=""),"",IF(AND($C1413&lt;&gt;"",INDEX(Matches!$F$2:$F$201,MATCH($A1413&amp;"-4",Matches!$J$2:$J$201,0))&lt;&gt;"",$C1413&gt;=INDEX(Matches!$F$2:$F$201,MATCH($A1413&amp;"-4",Matches!$J$2:$J$201,0))),"",IF(AND(J1413=INDEX(Matches!$G$2:$G$201,MATCH($A1413&amp;"-4",Matches!$J$2:$J$201,0)),K1413=INDEX(Matches!$H$2:$H$201,MATCH($A1413&amp;"-4",Matches!$J$2:$J$201,0))),5,IF(SIGN(J1413-K1413)&lt;&gt;SIGN(INDEX(Matches!$G$2:$G$201,MATCH($A1413&amp;"-4",Matches!$J$2:$J$201,0))-INDEX(Matches!$H$2:$H$201,MATCH($A1413&amp;"-4",Matches!$J$2:$J$201,0))),0,IF(J1413-K1413=INDEX(Matches!$G$2:$G$201,MATCH($A1413&amp;"-4",Matches!$J$2:$J$201,0))-INDEX(Matches!$H$2:$H$201,MATCH($A1413&amp;"-4",Matches!$J$2:$J$201,0)),3,2))))),""))</f>
        <v/>
      </c>
      <c r="AB1413" s="12" t="str">
        <f aca="false">IF(OR($B1413="",L1413="",M1413=""),"",IFERROR(IF(OR(INDEX(Matches!$I$2:$I$201,MATCH($A1413&amp;"-5",Matches!$J$2:$J$201,0))="Void",INDEX(Matches!$G$2:$G$201,MATCH($A1413&amp;"-5",Matches!$J$2:$J$201,0))="",INDEX(Matches!$H$2:$H$201,MATCH($A1413&amp;"-5",Matches!$J$2:$J$201,0))=""),"",IF(AND($C1413&lt;&gt;"",INDEX(Matches!$F$2:$F$201,MATCH($A1413&amp;"-5",Matches!$J$2:$J$201,0))&lt;&gt;"",$C1413&gt;=INDEX(Matches!$F$2:$F$201,MATCH($A1413&amp;"-5",Matches!$J$2:$J$201,0))),"",IF(AND(L1413=INDEX(Matches!$G$2:$G$201,MATCH($A1413&amp;"-5",Matches!$J$2:$J$201,0)),M1413=INDEX(Matches!$H$2:$H$201,MATCH($A1413&amp;"-5",Matches!$J$2:$J$201,0))),5,IF(SIGN(L1413-M1413)&lt;&gt;SIGN(INDEX(Matches!$G$2:$G$201,MATCH($A1413&amp;"-5",Matches!$J$2:$J$201,0))-INDEX(Matches!$H$2:$H$201,MATCH($A1413&amp;"-5",Matches!$J$2:$J$201,0))),0,IF(L1413-M1413=INDEX(Matches!$G$2:$G$201,MATCH($A1413&amp;"-5",Matches!$J$2:$J$201,0))-INDEX(Matches!$H$2:$H$201,MATCH($A1413&amp;"-5",Matches!$J$2:$J$201,0)),3,2))))),""))</f>
        <v/>
      </c>
      <c r="AC1413" s="12" t="str">
        <f aca="false">IF(OR($B1413="",N1413="",O1413=""),"",IFERROR(IF(OR(INDEX(Matches!$I$2:$I$201,MATCH($A1413&amp;"-6",Matches!$J$2:$J$201,0))="Void",INDEX(Matches!$G$2:$G$201,MATCH($A1413&amp;"-6",Matches!$J$2:$J$201,0))="",INDEX(Matches!$H$2:$H$201,MATCH($A1413&amp;"-6",Matches!$J$2:$J$201,0))=""),"",IF(AND($C1413&lt;&gt;"",INDEX(Matches!$F$2:$F$201,MATCH($A1413&amp;"-6",Matches!$J$2:$J$201,0))&lt;&gt;"",$C1413&gt;=INDEX(Matches!$F$2:$F$201,MATCH($A1413&amp;"-6",Matches!$J$2:$J$201,0))),"",IF(AND(N1413=INDEX(Matches!$G$2:$G$201,MATCH($A1413&amp;"-6",Matches!$J$2:$J$201,0)),O1413=INDEX(Matches!$H$2:$H$201,MATCH($A1413&amp;"-6",Matches!$J$2:$J$201,0))),5,IF(SIGN(N1413-O1413)&lt;&gt;SIGN(INDEX(Matches!$G$2:$G$201,MATCH($A1413&amp;"-6",Matches!$J$2:$J$201,0))-INDEX(Matches!$H$2:$H$201,MATCH($A1413&amp;"-6",Matches!$J$2:$J$201,0))),0,IF(N1413-O1413=INDEX(Matches!$G$2:$G$201,MATCH($A1413&amp;"-6",Matches!$J$2:$J$201,0))-INDEX(Matches!$H$2:$H$201,MATCH($A1413&amp;"-6",Matches!$J$2:$J$201,0)),3,2))))),""))</f>
        <v/>
      </c>
      <c r="AD1413" s="12" t="str">
        <f aca="false">IF(OR($B1413="",P1413="",Q1413=""),"",IFERROR(IF(OR(INDEX(Matches!$I$2:$I$201,MATCH($A1413&amp;"-7",Matches!$J$2:$J$201,0))="Void",INDEX(Matches!$G$2:$G$201,MATCH($A1413&amp;"-7",Matches!$J$2:$J$201,0))="",INDEX(Matches!$H$2:$H$201,MATCH($A1413&amp;"-7",Matches!$J$2:$J$201,0))=""),"",IF(AND($C1413&lt;&gt;"",INDEX(Matches!$F$2:$F$201,MATCH($A1413&amp;"-7",Matches!$J$2:$J$201,0))&lt;&gt;"",$C1413&gt;=INDEX(Matches!$F$2:$F$201,MATCH($A1413&amp;"-7",Matches!$J$2:$J$201,0))),"",IF(AND(P1413=INDEX(Matches!$G$2:$G$201,MATCH($A1413&amp;"-7",Matches!$J$2:$J$201,0)),Q1413=INDEX(Matches!$H$2:$H$201,MATCH($A1413&amp;"-7",Matches!$J$2:$J$201,0))),5,IF(SIGN(P1413-Q1413)&lt;&gt;SIGN(INDEX(Matches!$G$2:$G$201,MATCH($A1413&amp;"-7",Matches!$J$2:$J$201,0))-INDEX(Matches!$H$2:$H$201,MATCH($A1413&amp;"-7",Matches!$J$2:$J$201,0))),0,IF(P1413-Q1413=INDEX(Matches!$G$2:$G$201,MATCH($A1413&amp;"-7",Matches!$J$2:$J$201,0))-INDEX(Matches!$H$2:$H$201,MATCH($A1413&amp;"-7",Matches!$J$2:$J$201,0)),3,2))))),""))</f>
        <v/>
      </c>
      <c r="AE1413" s="12" t="str">
        <f aca="false">IF(OR($B1413="",R1413="",S1413=""),"",IFERROR(IF(OR(INDEX(Matches!$I$2:$I$201,MATCH($A1413&amp;"-8",Matches!$J$2:$J$201,0))="Void",INDEX(Matches!$G$2:$G$201,MATCH($A1413&amp;"-8",Matches!$J$2:$J$201,0))="",INDEX(Matches!$H$2:$H$201,MATCH($A1413&amp;"-8",Matches!$J$2:$J$201,0))=""),"",IF(AND($C1413&lt;&gt;"",INDEX(Matches!$F$2:$F$201,MATCH($A1413&amp;"-8",Matches!$J$2:$J$201,0))&lt;&gt;"",$C1413&gt;=INDEX(Matches!$F$2:$F$201,MATCH($A1413&amp;"-8",Matches!$J$2:$J$201,0))),"",IF(AND(R1413=INDEX(Matches!$G$2:$G$201,MATCH($A1413&amp;"-8",Matches!$J$2:$J$201,0)),S1413=INDEX(Matches!$H$2:$H$201,MATCH($A1413&amp;"-8",Matches!$J$2:$J$201,0))),5,IF(SIGN(R1413-S1413)&lt;&gt;SIGN(INDEX(Matches!$G$2:$G$201,MATCH($A1413&amp;"-8",Matches!$J$2:$J$201,0))-INDEX(Matches!$H$2:$H$201,MATCH($A1413&amp;"-8",Matches!$J$2:$J$201,0))),0,IF(R1413-S1413=INDEX(Matches!$G$2:$G$201,MATCH($A1413&amp;"-8",Matches!$J$2:$J$201,0))-INDEX(Matches!$H$2:$H$201,MATCH($A1413&amp;"-8",Matches!$J$2:$J$201,0)),3,2))))),""))</f>
        <v/>
      </c>
      <c r="AF1413" s="12" t="str">
        <f aca="false">IF(OR($B1413="",T1413="",U1413=""),"",IFERROR(IF(OR(INDEX(Matches!$I$2:$I$201,MATCH($A1413&amp;"-9",Matches!$J$2:$J$201,0))="Void",INDEX(Matches!$G$2:$G$201,MATCH($A1413&amp;"-9",Matches!$J$2:$J$201,0))="",INDEX(Matches!$H$2:$H$201,MATCH($A1413&amp;"-9",Matches!$J$2:$J$201,0))=""),"",IF(AND($C1413&lt;&gt;"",INDEX(Matches!$F$2:$F$201,MATCH($A1413&amp;"-9",Matches!$J$2:$J$201,0))&lt;&gt;"",$C1413&gt;=INDEX(Matches!$F$2:$F$201,MATCH($A1413&amp;"-9",Matches!$J$2:$J$201,0))),"",IF(AND(T1413=INDEX(Matches!$G$2:$G$201,MATCH($A1413&amp;"-9",Matches!$J$2:$J$201,0)),U1413=INDEX(Matches!$H$2:$H$201,MATCH($A1413&amp;"-9",Matches!$J$2:$J$201,0))),5,IF(SIGN(T1413-U1413)&lt;&gt;SIGN(INDEX(Matches!$G$2:$G$201,MATCH($A1413&amp;"-9",Matches!$J$2:$J$201,0))-INDEX(Matches!$H$2:$H$201,MATCH($A1413&amp;"-9",Matches!$J$2:$J$201,0))),0,IF(T1413-U1413=INDEX(Matches!$G$2:$G$201,MATCH($A1413&amp;"-9",Matches!$J$2:$J$201,0))-INDEX(Matches!$H$2:$H$201,MATCH($A1413&amp;"-9",Matches!$J$2:$J$201,0)),3,2))))),""))</f>
        <v/>
      </c>
      <c r="AG1413" s="12" t="str">
        <f aca="false">IF(OR($B1413="",V1413="",W1413=""),"",IFERROR(IF(OR(INDEX(Matches!$I$2:$I$201,MATCH($A1413&amp;"-10",Matches!$J$2:$J$201,0))="Void",INDEX(Matches!$G$2:$G$201,MATCH($A1413&amp;"-10",Matches!$J$2:$J$201,0))="",INDEX(Matches!$H$2:$H$201,MATCH($A1413&amp;"-10",Matches!$J$2:$J$201,0))=""),"",IF(AND($C1413&lt;&gt;"",INDEX(Matches!$F$2:$F$201,MATCH($A1413&amp;"-10",Matches!$J$2:$J$201,0))&lt;&gt;"",$C1413&gt;=INDEX(Matches!$F$2:$F$201,MATCH($A1413&amp;"-10",Matches!$J$2:$J$201,0))),"",IF(AND(V1413=INDEX(Matches!$G$2:$G$201,MATCH($A1413&amp;"-10",Matches!$J$2:$J$201,0)),W1413=INDEX(Matches!$H$2:$H$201,MATCH($A1413&amp;"-10",Matches!$J$2:$J$201,0))),5,IF(SIGN(V1413-W1413)&lt;&gt;SIGN(INDEX(Matches!$G$2:$G$201,MATCH($A1413&amp;"-10",Matches!$J$2:$J$201,0))-INDEX(Matches!$H$2:$H$201,MATCH($A1413&amp;"-10",Matches!$J$2:$J$201,0))),0,IF(V1413-W1413=INDEX(Matches!$G$2:$G$201,MATCH($A1413&amp;"-10",Matches!$J$2:$J$201,0))-INDEX(Matches!$H$2:$H$201,MATCH($A1413&amp;"-10",Matches!$J$2:$J$201,0)),3,2))))),""))</f>
        <v/>
      </c>
      <c r="AH1413" s="13" t="str">
        <f aca="false">IF($B1413="","",SUM(X1413:AG1413))</f>
        <v/>
      </c>
      <c r="AI1413" s="12" t="str">
        <f aca="false">IF($B1413="","",COUNTIF(X1413:AG1413,5))</f>
        <v/>
      </c>
      <c r="AJ1413" s="12" t="str">
        <f aca="false">IF($B1413="","",COUNTIF(X1413:AG1413,"&gt;=2"))</f>
        <v/>
      </c>
      <c r="AK1413" s="12" t="str">
        <f aca="false">IF($B1413="","",COUNT(X1413:AG1413))</f>
        <v/>
      </c>
    </row>
    <row r="1414" customFormat="false" ht="15" hidden="false" customHeight="false" outlineLevel="0" collapsed="false">
      <c r="A1414" s="7"/>
      <c r="B1414" s="7"/>
      <c r="C1414" s="11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12" t="str">
        <f aca="false">IF(OR($B1414="",D1414="",E1414=""),"",IFERROR(IF(OR(INDEX(Matches!$I$2:$I$201,MATCH($A1414&amp;"-1",Matches!$J$2:$J$201,0))="Void",INDEX(Matches!$G$2:$G$201,MATCH($A1414&amp;"-1",Matches!$J$2:$J$201,0))="",INDEX(Matches!$H$2:$H$201,MATCH($A1414&amp;"-1",Matches!$J$2:$J$201,0))=""),"",IF(AND($C1414&lt;&gt;"",INDEX(Matches!$F$2:$F$201,MATCH($A1414&amp;"-1",Matches!$J$2:$J$201,0))&lt;&gt;"",$C1414&gt;=INDEX(Matches!$F$2:$F$201,MATCH($A1414&amp;"-1",Matches!$J$2:$J$201,0))),"",IF(AND(D1414=INDEX(Matches!$G$2:$G$201,MATCH($A1414&amp;"-1",Matches!$J$2:$J$201,0)),E1414=INDEX(Matches!$H$2:$H$201,MATCH($A1414&amp;"-1",Matches!$J$2:$J$201,0))),5,IF(SIGN(D1414-E1414)&lt;&gt;SIGN(INDEX(Matches!$G$2:$G$201,MATCH($A1414&amp;"-1",Matches!$J$2:$J$201,0))-INDEX(Matches!$H$2:$H$201,MATCH($A1414&amp;"-1",Matches!$J$2:$J$201,0))),0,IF(D1414-E1414=INDEX(Matches!$G$2:$G$201,MATCH($A1414&amp;"-1",Matches!$J$2:$J$201,0))-INDEX(Matches!$H$2:$H$201,MATCH($A1414&amp;"-1",Matches!$J$2:$J$201,0)),3,2))))),""))</f>
        <v/>
      </c>
      <c r="Y1414" s="12" t="str">
        <f aca="false">IF(OR($B1414="",F1414="",G1414=""),"",IFERROR(IF(OR(INDEX(Matches!$I$2:$I$201,MATCH($A1414&amp;"-2",Matches!$J$2:$J$201,0))="Void",INDEX(Matches!$G$2:$G$201,MATCH($A1414&amp;"-2",Matches!$J$2:$J$201,0))="",INDEX(Matches!$H$2:$H$201,MATCH($A1414&amp;"-2",Matches!$J$2:$J$201,0))=""),"",IF(AND($C1414&lt;&gt;"",INDEX(Matches!$F$2:$F$201,MATCH($A1414&amp;"-2",Matches!$J$2:$J$201,0))&lt;&gt;"",$C1414&gt;=INDEX(Matches!$F$2:$F$201,MATCH($A1414&amp;"-2",Matches!$J$2:$J$201,0))),"",IF(AND(F1414=INDEX(Matches!$G$2:$G$201,MATCH($A1414&amp;"-2",Matches!$J$2:$J$201,0)),G1414=INDEX(Matches!$H$2:$H$201,MATCH($A1414&amp;"-2",Matches!$J$2:$J$201,0))),5,IF(SIGN(F1414-G1414)&lt;&gt;SIGN(INDEX(Matches!$G$2:$G$201,MATCH($A1414&amp;"-2",Matches!$J$2:$J$201,0))-INDEX(Matches!$H$2:$H$201,MATCH($A1414&amp;"-2",Matches!$J$2:$J$201,0))),0,IF(F1414-G1414=INDEX(Matches!$G$2:$G$201,MATCH($A1414&amp;"-2",Matches!$J$2:$J$201,0))-INDEX(Matches!$H$2:$H$201,MATCH($A1414&amp;"-2",Matches!$J$2:$J$201,0)),3,2))))),""))</f>
        <v/>
      </c>
      <c r="Z1414" s="12" t="str">
        <f aca="false">IF(OR($B1414="",H1414="",I1414=""),"",IFERROR(IF(OR(INDEX(Matches!$I$2:$I$201,MATCH($A1414&amp;"-3",Matches!$J$2:$J$201,0))="Void",INDEX(Matches!$G$2:$G$201,MATCH($A1414&amp;"-3",Matches!$J$2:$J$201,0))="",INDEX(Matches!$H$2:$H$201,MATCH($A1414&amp;"-3",Matches!$J$2:$J$201,0))=""),"",IF(AND($C1414&lt;&gt;"",INDEX(Matches!$F$2:$F$201,MATCH($A1414&amp;"-3",Matches!$J$2:$J$201,0))&lt;&gt;"",$C1414&gt;=INDEX(Matches!$F$2:$F$201,MATCH($A1414&amp;"-3",Matches!$J$2:$J$201,0))),"",IF(AND(H1414=INDEX(Matches!$G$2:$G$201,MATCH($A1414&amp;"-3",Matches!$J$2:$J$201,0)),I1414=INDEX(Matches!$H$2:$H$201,MATCH($A1414&amp;"-3",Matches!$J$2:$J$201,0))),5,IF(SIGN(H1414-I1414)&lt;&gt;SIGN(INDEX(Matches!$G$2:$G$201,MATCH($A1414&amp;"-3",Matches!$J$2:$J$201,0))-INDEX(Matches!$H$2:$H$201,MATCH($A1414&amp;"-3",Matches!$J$2:$J$201,0))),0,IF(H1414-I1414=INDEX(Matches!$G$2:$G$201,MATCH($A1414&amp;"-3",Matches!$J$2:$J$201,0))-INDEX(Matches!$H$2:$H$201,MATCH($A1414&amp;"-3",Matches!$J$2:$J$201,0)),3,2))))),""))</f>
        <v/>
      </c>
      <c r="AA1414" s="12" t="str">
        <f aca="false">IF(OR($B1414="",J1414="",K1414=""),"",IFERROR(IF(OR(INDEX(Matches!$I$2:$I$201,MATCH($A1414&amp;"-4",Matches!$J$2:$J$201,0))="Void",INDEX(Matches!$G$2:$G$201,MATCH($A1414&amp;"-4",Matches!$J$2:$J$201,0))="",INDEX(Matches!$H$2:$H$201,MATCH($A1414&amp;"-4",Matches!$J$2:$J$201,0))=""),"",IF(AND($C1414&lt;&gt;"",INDEX(Matches!$F$2:$F$201,MATCH($A1414&amp;"-4",Matches!$J$2:$J$201,0))&lt;&gt;"",$C1414&gt;=INDEX(Matches!$F$2:$F$201,MATCH($A1414&amp;"-4",Matches!$J$2:$J$201,0))),"",IF(AND(J1414=INDEX(Matches!$G$2:$G$201,MATCH($A1414&amp;"-4",Matches!$J$2:$J$201,0)),K1414=INDEX(Matches!$H$2:$H$201,MATCH($A1414&amp;"-4",Matches!$J$2:$J$201,0))),5,IF(SIGN(J1414-K1414)&lt;&gt;SIGN(INDEX(Matches!$G$2:$G$201,MATCH($A1414&amp;"-4",Matches!$J$2:$J$201,0))-INDEX(Matches!$H$2:$H$201,MATCH($A1414&amp;"-4",Matches!$J$2:$J$201,0))),0,IF(J1414-K1414=INDEX(Matches!$G$2:$G$201,MATCH($A1414&amp;"-4",Matches!$J$2:$J$201,0))-INDEX(Matches!$H$2:$H$201,MATCH($A1414&amp;"-4",Matches!$J$2:$J$201,0)),3,2))))),""))</f>
        <v/>
      </c>
      <c r="AB1414" s="12" t="str">
        <f aca="false">IF(OR($B1414="",L1414="",M1414=""),"",IFERROR(IF(OR(INDEX(Matches!$I$2:$I$201,MATCH($A1414&amp;"-5",Matches!$J$2:$J$201,0))="Void",INDEX(Matches!$G$2:$G$201,MATCH($A1414&amp;"-5",Matches!$J$2:$J$201,0))="",INDEX(Matches!$H$2:$H$201,MATCH($A1414&amp;"-5",Matches!$J$2:$J$201,0))=""),"",IF(AND($C1414&lt;&gt;"",INDEX(Matches!$F$2:$F$201,MATCH($A1414&amp;"-5",Matches!$J$2:$J$201,0))&lt;&gt;"",$C1414&gt;=INDEX(Matches!$F$2:$F$201,MATCH($A1414&amp;"-5",Matches!$J$2:$J$201,0))),"",IF(AND(L1414=INDEX(Matches!$G$2:$G$201,MATCH($A1414&amp;"-5",Matches!$J$2:$J$201,0)),M1414=INDEX(Matches!$H$2:$H$201,MATCH($A1414&amp;"-5",Matches!$J$2:$J$201,0))),5,IF(SIGN(L1414-M1414)&lt;&gt;SIGN(INDEX(Matches!$G$2:$G$201,MATCH($A1414&amp;"-5",Matches!$J$2:$J$201,0))-INDEX(Matches!$H$2:$H$201,MATCH($A1414&amp;"-5",Matches!$J$2:$J$201,0))),0,IF(L1414-M1414=INDEX(Matches!$G$2:$G$201,MATCH($A1414&amp;"-5",Matches!$J$2:$J$201,0))-INDEX(Matches!$H$2:$H$201,MATCH($A1414&amp;"-5",Matches!$J$2:$J$201,0)),3,2))))),""))</f>
        <v/>
      </c>
      <c r="AC1414" s="12" t="str">
        <f aca="false">IF(OR($B1414="",N1414="",O1414=""),"",IFERROR(IF(OR(INDEX(Matches!$I$2:$I$201,MATCH($A1414&amp;"-6",Matches!$J$2:$J$201,0))="Void",INDEX(Matches!$G$2:$G$201,MATCH($A1414&amp;"-6",Matches!$J$2:$J$201,0))="",INDEX(Matches!$H$2:$H$201,MATCH($A1414&amp;"-6",Matches!$J$2:$J$201,0))=""),"",IF(AND($C1414&lt;&gt;"",INDEX(Matches!$F$2:$F$201,MATCH($A1414&amp;"-6",Matches!$J$2:$J$201,0))&lt;&gt;"",$C1414&gt;=INDEX(Matches!$F$2:$F$201,MATCH($A1414&amp;"-6",Matches!$J$2:$J$201,0))),"",IF(AND(N1414=INDEX(Matches!$G$2:$G$201,MATCH($A1414&amp;"-6",Matches!$J$2:$J$201,0)),O1414=INDEX(Matches!$H$2:$H$201,MATCH($A1414&amp;"-6",Matches!$J$2:$J$201,0))),5,IF(SIGN(N1414-O1414)&lt;&gt;SIGN(INDEX(Matches!$G$2:$G$201,MATCH($A1414&amp;"-6",Matches!$J$2:$J$201,0))-INDEX(Matches!$H$2:$H$201,MATCH($A1414&amp;"-6",Matches!$J$2:$J$201,0))),0,IF(N1414-O1414=INDEX(Matches!$G$2:$G$201,MATCH($A1414&amp;"-6",Matches!$J$2:$J$201,0))-INDEX(Matches!$H$2:$H$201,MATCH($A1414&amp;"-6",Matches!$J$2:$J$201,0)),3,2))))),""))</f>
        <v/>
      </c>
      <c r="AD1414" s="12" t="str">
        <f aca="false">IF(OR($B1414="",P1414="",Q1414=""),"",IFERROR(IF(OR(INDEX(Matches!$I$2:$I$201,MATCH($A1414&amp;"-7",Matches!$J$2:$J$201,0))="Void",INDEX(Matches!$G$2:$G$201,MATCH($A1414&amp;"-7",Matches!$J$2:$J$201,0))="",INDEX(Matches!$H$2:$H$201,MATCH($A1414&amp;"-7",Matches!$J$2:$J$201,0))=""),"",IF(AND($C1414&lt;&gt;"",INDEX(Matches!$F$2:$F$201,MATCH($A1414&amp;"-7",Matches!$J$2:$J$201,0))&lt;&gt;"",$C1414&gt;=INDEX(Matches!$F$2:$F$201,MATCH($A1414&amp;"-7",Matches!$J$2:$J$201,0))),"",IF(AND(P1414=INDEX(Matches!$G$2:$G$201,MATCH($A1414&amp;"-7",Matches!$J$2:$J$201,0)),Q1414=INDEX(Matches!$H$2:$H$201,MATCH($A1414&amp;"-7",Matches!$J$2:$J$201,0))),5,IF(SIGN(P1414-Q1414)&lt;&gt;SIGN(INDEX(Matches!$G$2:$G$201,MATCH($A1414&amp;"-7",Matches!$J$2:$J$201,0))-INDEX(Matches!$H$2:$H$201,MATCH($A1414&amp;"-7",Matches!$J$2:$J$201,0))),0,IF(P1414-Q1414=INDEX(Matches!$G$2:$G$201,MATCH($A1414&amp;"-7",Matches!$J$2:$J$201,0))-INDEX(Matches!$H$2:$H$201,MATCH($A1414&amp;"-7",Matches!$J$2:$J$201,0)),3,2))))),""))</f>
        <v/>
      </c>
      <c r="AE1414" s="12" t="str">
        <f aca="false">IF(OR($B1414="",R1414="",S1414=""),"",IFERROR(IF(OR(INDEX(Matches!$I$2:$I$201,MATCH($A1414&amp;"-8",Matches!$J$2:$J$201,0))="Void",INDEX(Matches!$G$2:$G$201,MATCH($A1414&amp;"-8",Matches!$J$2:$J$201,0))="",INDEX(Matches!$H$2:$H$201,MATCH($A1414&amp;"-8",Matches!$J$2:$J$201,0))=""),"",IF(AND($C1414&lt;&gt;"",INDEX(Matches!$F$2:$F$201,MATCH($A1414&amp;"-8",Matches!$J$2:$J$201,0))&lt;&gt;"",$C1414&gt;=INDEX(Matches!$F$2:$F$201,MATCH($A1414&amp;"-8",Matches!$J$2:$J$201,0))),"",IF(AND(R1414=INDEX(Matches!$G$2:$G$201,MATCH($A1414&amp;"-8",Matches!$J$2:$J$201,0)),S1414=INDEX(Matches!$H$2:$H$201,MATCH($A1414&amp;"-8",Matches!$J$2:$J$201,0))),5,IF(SIGN(R1414-S1414)&lt;&gt;SIGN(INDEX(Matches!$G$2:$G$201,MATCH($A1414&amp;"-8",Matches!$J$2:$J$201,0))-INDEX(Matches!$H$2:$H$201,MATCH($A1414&amp;"-8",Matches!$J$2:$J$201,0))),0,IF(R1414-S1414=INDEX(Matches!$G$2:$G$201,MATCH($A1414&amp;"-8",Matches!$J$2:$J$201,0))-INDEX(Matches!$H$2:$H$201,MATCH($A1414&amp;"-8",Matches!$J$2:$J$201,0)),3,2))))),""))</f>
        <v/>
      </c>
      <c r="AF1414" s="12" t="str">
        <f aca="false">IF(OR($B1414="",T1414="",U1414=""),"",IFERROR(IF(OR(INDEX(Matches!$I$2:$I$201,MATCH($A1414&amp;"-9",Matches!$J$2:$J$201,0))="Void",INDEX(Matches!$G$2:$G$201,MATCH($A1414&amp;"-9",Matches!$J$2:$J$201,0))="",INDEX(Matches!$H$2:$H$201,MATCH($A1414&amp;"-9",Matches!$J$2:$J$201,0))=""),"",IF(AND($C1414&lt;&gt;"",INDEX(Matches!$F$2:$F$201,MATCH($A1414&amp;"-9",Matches!$J$2:$J$201,0))&lt;&gt;"",$C1414&gt;=INDEX(Matches!$F$2:$F$201,MATCH($A1414&amp;"-9",Matches!$J$2:$J$201,0))),"",IF(AND(T1414=INDEX(Matches!$G$2:$G$201,MATCH($A1414&amp;"-9",Matches!$J$2:$J$201,0)),U1414=INDEX(Matches!$H$2:$H$201,MATCH($A1414&amp;"-9",Matches!$J$2:$J$201,0))),5,IF(SIGN(T1414-U1414)&lt;&gt;SIGN(INDEX(Matches!$G$2:$G$201,MATCH($A1414&amp;"-9",Matches!$J$2:$J$201,0))-INDEX(Matches!$H$2:$H$201,MATCH($A1414&amp;"-9",Matches!$J$2:$J$201,0))),0,IF(T1414-U1414=INDEX(Matches!$G$2:$G$201,MATCH($A1414&amp;"-9",Matches!$J$2:$J$201,0))-INDEX(Matches!$H$2:$H$201,MATCH($A1414&amp;"-9",Matches!$J$2:$J$201,0)),3,2))))),""))</f>
        <v/>
      </c>
      <c r="AG1414" s="12" t="str">
        <f aca="false">IF(OR($B1414="",V1414="",W1414=""),"",IFERROR(IF(OR(INDEX(Matches!$I$2:$I$201,MATCH($A1414&amp;"-10",Matches!$J$2:$J$201,0))="Void",INDEX(Matches!$G$2:$G$201,MATCH($A1414&amp;"-10",Matches!$J$2:$J$201,0))="",INDEX(Matches!$H$2:$H$201,MATCH($A1414&amp;"-10",Matches!$J$2:$J$201,0))=""),"",IF(AND($C1414&lt;&gt;"",INDEX(Matches!$F$2:$F$201,MATCH($A1414&amp;"-10",Matches!$J$2:$J$201,0))&lt;&gt;"",$C1414&gt;=INDEX(Matches!$F$2:$F$201,MATCH($A1414&amp;"-10",Matches!$J$2:$J$201,0))),"",IF(AND(V1414=INDEX(Matches!$G$2:$G$201,MATCH($A1414&amp;"-10",Matches!$J$2:$J$201,0)),W1414=INDEX(Matches!$H$2:$H$201,MATCH($A1414&amp;"-10",Matches!$J$2:$J$201,0))),5,IF(SIGN(V1414-W1414)&lt;&gt;SIGN(INDEX(Matches!$G$2:$G$201,MATCH($A1414&amp;"-10",Matches!$J$2:$J$201,0))-INDEX(Matches!$H$2:$H$201,MATCH($A1414&amp;"-10",Matches!$J$2:$J$201,0))),0,IF(V1414-W1414=INDEX(Matches!$G$2:$G$201,MATCH($A1414&amp;"-10",Matches!$J$2:$J$201,0))-INDEX(Matches!$H$2:$H$201,MATCH($A1414&amp;"-10",Matches!$J$2:$J$201,0)),3,2))))),""))</f>
        <v/>
      </c>
      <c r="AH1414" s="13" t="str">
        <f aca="false">IF($B1414="","",SUM(X1414:AG1414))</f>
        <v/>
      </c>
      <c r="AI1414" s="12" t="str">
        <f aca="false">IF($B1414="","",COUNTIF(X1414:AG1414,5))</f>
        <v/>
      </c>
      <c r="AJ1414" s="12" t="str">
        <f aca="false">IF($B1414="","",COUNTIF(X1414:AG1414,"&gt;=2"))</f>
        <v/>
      </c>
      <c r="AK1414" s="12" t="str">
        <f aca="false">IF($B1414="","",COUNT(X1414:AG1414))</f>
        <v/>
      </c>
    </row>
    <row r="1415" customFormat="false" ht="15" hidden="false" customHeight="false" outlineLevel="0" collapsed="false">
      <c r="A1415" s="7"/>
      <c r="B1415" s="7"/>
      <c r="C1415" s="11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12" t="str">
        <f aca="false">IF(OR($B1415="",D1415="",E1415=""),"",IFERROR(IF(OR(INDEX(Matches!$I$2:$I$201,MATCH($A1415&amp;"-1",Matches!$J$2:$J$201,0))="Void",INDEX(Matches!$G$2:$G$201,MATCH($A1415&amp;"-1",Matches!$J$2:$J$201,0))="",INDEX(Matches!$H$2:$H$201,MATCH($A1415&amp;"-1",Matches!$J$2:$J$201,0))=""),"",IF(AND($C1415&lt;&gt;"",INDEX(Matches!$F$2:$F$201,MATCH($A1415&amp;"-1",Matches!$J$2:$J$201,0))&lt;&gt;"",$C1415&gt;=INDEX(Matches!$F$2:$F$201,MATCH($A1415&amp;"-1",Matches!$J$2:$J$201,0))),"",IF(AND(D1415=INDEX(Matches!$G$2:$G$201,MATCH($A1415&amp;"-1",Matches!$J$2:$J$201,0)),E1415=INDEX(Matches!$H$2:$H$201,MATCH($A1415&amp;"-1",Matches!$J$2:$J$201,0))),5,IF(SIGN(D1415-E1415)&lt;&gt;SIGN(INDEX(Matches!$G$2:$G$201,MATCH($A1415&amp;"-1",Matches!$J$2:$J$201,0))-INDEX(Matches!$H$2:$H$201,MATCH($A1415&amp;"-1",Matches!$J$2:$J$201,0))),0,IF(D1415-E1415=INDEX(Matches!$G$2:$G$201,MATCH($A1415&amp;"-1",Matches!$J$2:$J$201,0))-INDEX(Matches!$H$2:$H$201,MATCH($A1415&amp;"-1",Matches!$J$2:$J$201,0)),3,2))))),""))</f>
        <v/>
      </c>
      <c r="Y1415" s="12" t="str">
        <f aca="false">IF(OR($B1415="",F1415="",G1415=""),"",IFERROR(IF(OR(INDEX(Matches!$I$2:$I$201,MATCH($A1415&amp;"-2",Matches!$J$2:$J$201,0))="Void",INDEX(Matches!$G$2:$G$201,MATCH($A1415&amp;"-2",Matches!$J$2:$J$201,0))="",INDEX(Matches!$H$2:$H$201,MATCH($A1415&amp;"-2",Matches!$J$2:$J$201,0))=""),"",IF(AND($C1415&lt;&gt;"",INDEX(Matches!$F$2:$F$201,MATCH($A1415&amp;"-2",Matches!$J$2:$J$201,0))&lt;&gt;"",$C1415&gt;=INDEX(Matches!$F$2:$F$201,MATCH($A1415&amp;"-2",Matches!$J$2:$J$201,0))),"",IF(AND(F1415=INDEX(Matches!$G$2:$G$201,MATCH($A1415&amp;"-2",Matches!$J$2:$J$201,0)),G1415=INDEX(Matches!$H$2:$H$201,MATCH($A1415&amp;"-2",Matches!$J$2:$J$201,0))),5,IF(SIGN(F1415-G1415)&lt;&gt;SIGN(INDEX(Matches!$G$2:$G$201,MATCH($A1415&amp;"-2",Matches!$J$2:$J$201,0))-INDEX(Matches!$H$2:$H$201,MATCH($A1415&amp;"-2",Matches!$J$2:$J$201,0))),0,IF(F1415-G1415=INDEX(Matches!$G$2:$G$201,MATCH($A1415&amp;"-2",Matches!$J$2:$J$201,0))-INDEX(Matches!$H$2:$H$201,MATCH($A1415&amp;"-2",Matches!$J$2:$J$201,0)),3,2))))),""))</f>
        <v/>
      </c>
      <c r="Z1415" s="12" t="str">
        <f aca="false">IF(OR($B1415="",H1415="",I1415=""),"",IFERROR(IF(OR(INDEX(Matches!$I$2:$I$201,MATCH($A1415&amp;"-3",Matches!$J$2:$J$201,0))="Void",INDEX(Matches!$G$2:$G$201,MATCH($A1415&amp;"-3",Matches!$J$2:$J$201,0))="",INDEX(Matches!$H$2:$H$201,MATCH($A1415&amp;"-3",Matches!$J$2:$J$201,0))=""),"",IF(AND($C1415&lt;&gt;"",INDEX(Matches!$F$2:$F$201,MATCH($A1415&amp;"-3",Matches!$J$2:$J$201,0))&lt;&gt;"",$C1415&gt;=INDEX(Matches!$F$2:$F$201,MATCH($A1415&amp;"-3",Matches!$J$2:$J$201,0))),"",IF(AND(H1415=INDEX(Matches!$G$2:$G$201,MATCH($A1415&amp;"-3",Matches!$J$2:$J$201,0)),I1415=INDEX(Matches!$H$2:$H$201,MATCH($A1415&amp;"-3",Matches!$J$2:$J$201,0))),5,IF(SIGN(H1415-I1415)&lt;&gt;SIGN(INDEX(Matches!$G$2:$G$201,MATCH($A1415&amp;"-3",Matches!$J$2:$J$201,0))-INDEX(Matches!$H$2:$H$201,MATCH($A1415&amp;"-3",Matches!$J$2:$J$201,0))),0,IF(H1415-I1415=INDEX(Matches!$G$2:$G$201,MATCH($A1415&amp;"-3",Matches!$J$2:$J$201,0))-INDEX(Matches!$H$2:$H$201,MATCH($A1415&amp;"-3",Matches!$J$2:$J$201,0)),3,2))))),""))</f>
        <v/>
      </c>
      <c r="AA1415" s="12" t="str">
        <f aca="false">IF(OR($B1415="",J1415="",K1415=""),"",IFERROR(IF(OR(INDEX(Matches!$I$2:$I$201,MATCH($A1415&amp;"-4",Matches!$J$2:$J$201,0))="Void",INDEX(Matches!$G$2:$G$201,MATCH($A1415&amp;"-4",Matches!$J$2:$J$201,0))="",INDEX(Matches!$H$2:$H$201,MATCH($A1415&amp;"-4",Matches!$J$2:$J$201,0))=""),"",IF(AND($C1415&lt;&gt;"",INDEX(Matches!$F$2:$F$201,MATCH($A1415&amp;"-4",Matches!$J$2:$J$201,0))&lt;&gt;"",$C1415&gt;=INDEX(Matches!$F$2:$F$201,MATCH($A1415&amp;"-4",Matches!$J$2:$J$201,0))),"",IF(AND(J1415=INDEX(Matches!$G$2:$G$201,MATCH($A1415&amp;"-4",Matches!$J$2:$J$201,0)),K1415=INDEX(Matches!$H$2:$H$201,MATCH($A1415&amp;"-4",Matches!$J$2:$J$201,0))),5,IF(SIGN(J1415-K1415)&lt;&gt;SIGN(INDEX(Matches!$G$2:$G$201,MATCH($A1415&amp;"-4",Matches!$J$2:$J$201,0))-INDEX(Matches!$H$2:$H$201,MATCH($A1415&amp;"-4",Matches!$J$2:$J$201,0))),0,IF(J1415-K1415=INDEX(Matches!$G$2:$G$201,MATCH($A1415&amp;"-4",Matches!$J$2:$J$201,0))-INDEX(Matches!$H$2:$H$201,MATCH($A1415&amp;"-4",Matches!$J$2:$J$201,0)),3,2))))),""))</f>
        <v/>
      </c>
      <c r="AB1415" s="12" t="str">
        <f aca="false">IF(OR($B1415="",L1415="",M1415=""),"",IFERROR(IF(OR(INDEX(Matches!$I$2:$I$201,MATCH($A1415&amp;"-5",Matches!$J$2:$J$201,0))="Void",INDEX(Matches!$G$2:$G$201,MATCH($A1415&amp;"-5",Matches!$J$2:$J$201,0))="",INDEX(Matches!$H$2:$H$201,MATCH($A1415&amp;"-5",Matches!$J$2:$J$201,0))=""),"",IF(AND($C1415&lt;&gt;"",INDEX(Matches!$F$2:$F$201,MATCH($A1415&amp;"-5",Matches!$J$2:$J$201,0))&lt;&gt;"",$C1415&gt;=INDEX(Matches!$F$2:$F$201,MATCH($A1415&amp;"-5",Matches!$J$2:$J$201,0))),"",IF(AND(L1415=INDEX(Matches!$G$2:$G$201,MATCH($A1415&amp;"-5",Matches!$J$2:$J$201,0)),M1415=INDEX(Matches!$H$2:$H$201,MATCH($A1415&amp;"-5",Matches!$J$2:$J$201,0))),5,IF(SIGN(L1415-M1415)&lt;&gt;SIGN(INDEX(Matches!$G$2:$G$201,MATCH($A1415&amp;"-5",Matches!$J$2:$J$201,0))-INDEX(Matches!$H$2:$H$201,MATCH($A1415&amp;"-5",Matches!$J$2:$J$201,0))),0,IF(L1415-M1415=INDEX(Matches!$G$2:$G$201,MATCH($A1415&amp;"-5",Matches!$J$2:$J$201,0))-INDEX(Matches!$H$2:$H$201,MATCH($A1415&amp;"-5",Matches!$J$2:$J$201,0)),3,2))))),""))</f>
        <v/>
      </c>
      <c r="AC1415" s="12" t="str">
        <f aca="false">IF(OR($B1415="",N1415="",O1415=""),"",IFERROR(IF(OR(INDEX(Matches!$I$2:$I$201,MATCH($A1415&amp;"-6",Matches!$J$2:$J$201,0))="Void",INDEX(Matches!$G$2:$G$201,MATCH($A1415&amp;"-6",Matches!$J$2:$J$201,0))="",INDEX(Matches!$H$2:$H$201,MATCH($A1415&amp;"-6",Matches!$J$2:$J$201,0))=""),"",IF(AND($C1415&lt;&gt;"",INDEX(Matches!$F$2:$F$201,MATCH($A1415&amp;"-6",Matches!$J$2:$J$201,0))&lt;&gt;"",$C1415&gt;=INDEX(Matches!$F$2:$F$201,MATCH($A1415&amp;"-6",Matches!$J$2:$J$201,0))),"",IF(AND(N1415=INDEX(Matches!$G$2:$G$201,MATCH($A1415&amp;"-6",Matches!$J$2:$J$201,0)),O1415=INDEX(Matches!$H$2:$H$201,MATCH($A1415&amp;"-6",Matches!$J$2:$J$201,0))),5,IF(SIGN(N1415-O1415)&lt;&gt;SIGN(INDEX(Matches!$G$2:$G$201,MATCH($A1415&amp;"-6",Matches!$J$2:$J$201,0))-INDEX(Matches!$H$2:$H$201,MATCH($A1415&amp;"-6",Matches!$J$2:$J$201,0))),0,IF(N1415-O1415=INDEX(Matches!$G$2:$G$201,MATCH($A1415&amp;"-6",Matches!$J$2:$J$201,0))-INDEX(Matches!$H$2:$H$201,MATCH($A1415&amp;"-6",Matches!$J$2:$J$201,0)),3,2))))),""))</f>
        <v/>
      </c>
      <c r="AD1415" s="12" t="str">
        <f aca="false">IF(OR($B1415="",P1415="",Q1415=""),"",IFERROR(IF(OR(INDEX(Matches!$I$2:$I$201,MATCH($A1415&amp;"-7",Matches!$J$2:$J$201,0))="Void",INDEX(Matches!$G$2:$G$201,MATCH($A1415&amp;"-7",Matches!$J$2:$J$201,0))="",INDEX(Matches!$H$2:$H$201,MATCH($A1415&amp;"-7",Matches!$J$2:$J$201,0))=""),"",IF(AND($C1415&lt;&gt;"",INDEX(Matches!$F$2:$F$201,MATCH($A1415&amp;"-7",Matches!$J$2:$J$201,0))&lt;&gt;"",$C1415&gt;=INDEX(Matches!$F$2:$F$201,MATCH($A1415&amp;"-7",Matches!$J$2:$J$201,0))),"",IF(AND(P1415=INDEX(Matches!$G$2:$G$201,MATCH($A1415&amp;"-7",Matches!$J$2:$J$201,0)),Q1415=INDEX(Matches!$H$2:$H$201,MATCH($A1415&amp;"-7",Matches!$J$2:$J$201,0))),5,IF(SIGN(P1415-Q1415)&lt;&gt;SIGN(INDEX(Matches!$G$2:$G$201,MATCH($A1415&amp;"-7",Matches!$J$2:$J$201,0))-INDEX(Matches!$H$2:$H$201,MATCH($A1415&amp;"-7",Matches!$J$2:$J$201,0))),0,IF(P1415-Q1415=INDEX(Matches!$G$2:$G$201,MATCH($A1415&amp;"-7",Matches!$J$2:$J$201,0))-INDEX(Matches!$H$2:$H$201,MATCH($A1415&amp;"-7",Matches!$J$2:$J$201,0)),3,2))))),""))</f>
        <v/>
      </c>
      <c r="AE1415" s="12" t="str">
        <f aca="false">IF(OR($B1415="",R1415="",S1415=""),"",IFERROR(IF(OR(INDEX(Matches!$I$2:$I$201,MATCH($A1415&amp;"-8",Matches!$J$2:$J$201,0))="Void",INDEX(Matches!$G$2:$G$201,MATCH($A1415&amp;"-8",Matches!$J$2:$J$201,0))="",INDEX(Matches!$H$2:$H$201,MATCH($A1415&amp;"-8",Matches!$J$2:$J$201,0))=""),"",IF(AND($C1415&lt;&gt;"",INDEX(Matches!$F$2:$F$201,MATCH($A1415&amp;"-8",Matches!$J$2:$J$201,0))&lt;&gt;"",$C1415&gt;=INDEX(Matches!$F$2:$F$201,MATCH($A1415&amp;"-8",Matches!$J$2:$J$201,0))),"",IF(AND(R1415=INDEX(Matches!$G$2:$G$201,MATCH($A1415&amp;"-8",Matches!$J$2:$J$201,0)),S1415=INDEX(Matches!$H$2:$H$201,MATCH($A1415&amp;"-8",Matches!$J$2:$J$201,0))),5,IF(SIGN(R1415-S1415)&lt;&gt;SIGN(INDEX(Matches!$G$2:$G$201,MATCH($A1415&amp;"-8",Matches!$J$2:$J$201,0))-INDEX(Matches!$H$2:$H$201,MATCH($A1415&amp;"-8",Matches!$J$2:$J$201,0))),0,IF(R1415-S1415=INDEX(Matches!$G$2:$G$201,MATCH($A1415&amp;"-8",Matches!$J$2:$J$201,0))-INDEX(Matches!$H$2:$H$201,MATCH($A1415&amp;"-8",Matches!$J$2:$J$201,0)),3,2))))),""))</f>
        <v/>
      </c>
      <c r="AF1415" s="12" t="str">
        <f aca="false">IF(OR($B1415="",T1415="",U1415=""),"",IFERROR(IF(OR(INDEX(Matches!$I$2:$I$201,MATCH($A1415&amp;"-9",Matches!$J$2:$J$201,0))="Void",INDEX(Matches!$G$2:$G$201,MATCH($A1415&amp;"-9",Matches!$J$2:$J$201,0))="",INDEX(Matches!$H$2:$H$201,MATCH($A1415&amp;"-9",Matches!$J$2:$J$201,0))=""),"",IF(AND($C1415&lt;&gt;"",INDEX(Matches!$F$2:$F$201,MATCH($A1415&amp;"-9",Matches!$J$2:$J$201,0))&lt;&gt;"",$C1415&gt;=INDEX(Matches!$F$2:$F$201,MATCH($A1415&amp;"-9",Matches!$J$2:$J$201,0))),"",IF(AND(T1415=INDEX(Matches!$G$2:$G$201,MATCH($A1415&amp;"-9",Matches!$J$2:$J$201,0)),U1415=INDEX(Matches!$H$2:$H$201,MATCH($A1415&amp;"-9",Matches!$J$2:$J$201,0))),5,IF(SIGN(T1415-U1415)&lt;&gt;SIGN(INDEX(Matches!$G$2:$G$201,MATCH($A1415&amp;"-9",Matches!$J$2:$J$201,0))-INDEX(Matches!$H$2:$H$201,MATCH($A1415&amp;"-9",Matches!$J$2:$J$201,0))),0,IF(T1415-U1415=INDEX(Matches!$G$2:$G$201,MATCH($A1415&amp;"-9",Matches!$J$2:$J$201,0))-INDEX(Matches!$H$2:$H$201,MATCH($A1415&amp;"-9",Matches!$J$2:$J$201,0)),3,2))))),""))</f>
        <v/>
      </c>
      <c r="AG1415" s="12" t="str">
        <f aca="false">IF(OR($B1415="",V1415="",W1415=""),"",IFERROR(IF(OR(INDEX(Matches!$I$2:$I$201,MATCH($A1415&amp;"-10",Matches!$J$2:$J$201,0))="Void",INDEX(Matches!$G$2:$G$201,MATCH($A1415&amp;"-10",Matches!$J$2:$J$201,0))="",INDEX(Matches!$H$2:$H$201,MATCH($A1415&amp;"-10",Matches!$J$2:$J$201,0))=""),"",IF(AND($C1415&lt;&gt;"",INDEX(Matches!$F$2:$F$201,MATCH($A1415&amp;"-10",Matches!$J$2:$J$201,0))&lt;&gt;"",$C1415&gt;=INDEX(Matches!$F$2:$F$201,MATCH($A1415&amp;"-10",Matches!$J$2:$J$201,0))),"",IF(AND(V1415=INDEX(Matches!$G$2:$G$201,MATCH($A1415&amp;"-10",Matches!$J$2:$J$201,0)),W1415=INDEX(Matches!$H$2:$H$201,MATCH($A1415&amp;"-10",Matches!$J$2:$J$201,0))),5,IF(SIGN(V1415-W1415)&lt;&gt;SIGN(INDEX(Matches!$G$2:$G$201,MATCH($A1415&amp;"-10",Matches!$J$2:$J$201,0))-INDEX(Matches!$H$2:$H$201,MATCH($A1415&amp;"-10",Matches!$J$2:$J$201,0))),0,IF(V1415-W1415=INDEX(Matches!$G$2:$G$201,MATCH($A1415&amp;"-10",Matches!$J$2:$J$201,0))-INDEX(Matches!$H$2:$H$201,MATCH($A1415&amp;"-10",Matches!$J$2:$J$201,0)),3,2))))),""))</f>
        <v/>
      </c>
      <c r="AH1415" s="13" t="str">
        <f aca="false">IF($B1415="","",SUM(X1415:AG1415))</f>
        <v/>
      </c>
      <c r="AI1415" s="12" t="str">
        <f aca="false">IF($B1415="","",COUNTIF(X1415:AG1415,5))</f>
        <v/>
      </c>
      <c r="AJ1415" s="12" t="str">
        <f aca="false">IF($B1415="","",COUNTIF(X1415:AG1415,"&gt;=2"))</f>
        <v/>
      </c>
      <c r="AK1415" s="12" t="str">
        <f aca="false">IF($B1415="","",COUNT(X1415:AG1415))</f>
        <v/>
      </c>
    </row>
    <row r="1416" customFormat="false" ht="15" hidden="false" customHeight="false" outlineLevel="0" collapsed="false">
      <c r="A1416" s="7"/>
      <c r="B1416" s="7"/>
      <c r="C1416" s="11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12" t="str">
        <f aca="false">IF(OR($B1416="",D1416="",E1416=""),"",IFERROR(IF(OR(INDEX(Matches!$I$2:$I$201,MATCH($A1416&amp;"-1",Matches!$J$2:$J$201,0))="Void",INDEX(Matches!$G$2:$G$201,MATCH($A1416&amp;"-1",Matches!$J$2:$J$201,0))="",INDEX(Matches!$H$2:$H$201,MATCH($A1416&amp;"-1",Matches!$J$2:$J$201,0))=""),"",IF(AND($C1416&lt;&gt;"",INDEX(Matches!$F$2:$F$201,MATCH($A1416&amp;"-1",Matches!$J$2:$J$201,0))&lt;&gt;"",$C1416&gt;=INDEX(Matches!$F$2:$F$201,MATCH($A1416&amp;"-1",Matches!$J$2:$J$201,0))),"",IF(AND(D1416=INDEX(Matches!$G$2:$G$201,MATCH($A1416&amp;"-1",Matches!$J$2:$J$201,0)),E1416=INDEX(Matches!$H$2:$H$201,MATCH($A1416&amp;"-1",Matches!$J$2:$J$201,0))),5,IF(SIGN(D1416-E1416)&lt;&gt;SIGN(INDEX(Matches!$G$2:$G$201,MATCH($A1416&amp;"-1",Matches!$J$2:$J$201,0))-INDEX(Matches!$H$2:$H$201,MATCH($A1416&amp;"-1",Matches!$J$2:$J$201,0))),0,IF(D1416-E1416=INDEX(Matches!$G$2:$G$201,MATCH($A1416&amp;"-1",Matches!$J$2:$J$201,0))-INDEX(Matches!$H$2:$H$201,MATCH($A1416&amp;"-1",Matches!$J$2:$J$201,0)),3,2))))),""))</f>
        <v/>
      </c>
      <c r="Y1416" s="12" t="str">
        <f aca="false">IF(OR($B1416="",F1416="",G1416=""),"",IFERROR(IF(OR(INDEX(Matches!$I$2:$I$201,MATCH($A1416&amp;"-2",Matches!$J$2:$J$201,0))="Void",INDEX(Matches!$G$2:$G$201,MATCH($A1416&amp;"-2",Matches!$J$2:$J$201,0))="",INDEX(Matches!$H$2:$H$201,MATCH($A1416&amp;"-2",Matches!$J$2:$J$201,0))=""),"",IF(AND($C1416&lt;&gt;"",INDEX(Matches!$F$2:$F$201,MATCH($A1416&amp;"-2",Matches!$J$2:$J$201,0))&lt;&gt;"",$C1416&gt;=INDEX(Matches!$F$2:$F$201,MATCH($A1416&amp;"-2",Matches!$J$2:$J$201,0))),"",IF(AND(F1416=INDEX(Matches!$G$2:$G$201,MATCH($A1416&amp;"-2",Matches!$J$2:$J$201,0)),G1416=INDEX(Matches!$H$2:$H$201,MATCH($A1416&amp;"-2",Matches!$J$2:$J$201,0))),5,IF(SIGN(F1416-G1416)&lt;&gt;SIGN(INDEX(Matches!$G$2:$G$201,MATCH($A1416&amp;"-2",Matches!$J$2:$J$201,0))-INDEX(Matches!$H$2:$H$201,MATCH($A1416&amp;"-2",Matches!$J$2:$J$201,0))),0,IF(F1416-G1416=INDEX(Matches!$G$2:$G$201,MATCH($A1416&amp;"-2",Matches!$J$2:$J$201,0))-INDEX(Matches!$H$2:$H$201,MATCH($A1416&amp;"-2",Matches!$J$2:$J$201,0)),3,2))))),""))</f>
        <v/>
      </c>
      <c r="Z1416" s="12" t="str">
        <f aca="false">IF(OR($B1416="",H1416="",I1416=""),"",IFERROR(IF(OR(INDEX(Matches!$I$2:$I$201,MATCH($A1416&amp;"-3",Matches!$J$2:$J$201,0))="Void",INDEX(Matches!$G$2:$G$201,MATCH($A1416&amp;"-3",Matches!$J$2:$J$201,0))="",INDEX(Matches!$H$2:$H$201,MATCH($A1416&amp;"-3",Matches!$J$2:$J$201,0))=""),"",IF(AND($C1416&lt;&gt;"",INDEX(Matches!$F$2:$F$201,MATCH($A1416&amp;"-3",Matches!$J$2:$J$201,0))&lt;&gt;"",$C1416&gt;=INDEX(Matches!$F$2:$F$201,MATCH($A1416&amp;"-3",Matches!$J$2:$J$201,0))),"",IF(AND(H1416=INDEX(Matches!$G$2:$G$201,MATCH($A1416&amp;"-3",Matches!$J$2:$J$201,0)),I1416=INDEX(Matches!$H$2:$H$201,MATCH($A1416&amp;"-3",Matches!$J$2:$J$201,0))),5,IF(SIGN(H1416-I1416)&lt;&gt;SIGN(INDEX(Matches!$G$2:$G$201,MATCH($A1416&amp;"-3",Matches!$J$2:$J$201,0))-INDEX(Matches!$H$2:$H$201,MATCH($A1416&amp;"-3",Matches!$J$2:$J$201,0))),0,IF(H1416-I1416=INDEX(Matches!$G$2:$G$201,MATCH($A1416&amp;"-3",Matches!$J$2:$J$201,0))-INDEX(Matches!$H$2:$H$201,MATCH($A1416&amp;"-3",Matches!$J$2:$J$201,0)),3,2))))),""))</f>
        <v/>
      </c>
      <c r="AA1416" s="12" t="str">
        <f aca="false">IF(OR($B1416="",J1416="",K1416=""),"",IFERROR(IF(OR(INDEX(Matches!$I$2:$I$201,MATCH($A1416&amp;"-4",Matches!$J$2:$J$201,0))="Void",INDEX(Matches!$G$2:$G$201,MATCH($A1416&amp;"-4",Matches!$J$2:$J$201,0))="",INDEX(Matches!$H$2:$H$201,MATCH($A1416&amp;"-4",Matches!$J$2:$J$201,0))=""),"",IF(AND($C1416&lt;&gt;"",INDEX(Matches!$F$2:$F$201,MATCH($A1416&amp;"-4",Matches!$J$2:$J$201,0))&lt;&gt;"",$C1416&gt;=INDEX(Matches!$F$2:$F$201,MATCH($A1416&amp;"-4",Matches!$J$2:$J$201,0))),"",IF(AND(J1416=INDEX(Matches!$G$2:$G$201,MATCH($A1416&amp;"-4",Matches!$J$2:$J$201,0)),K1416=INDEX(Matches!$H$2:$H$201,MATCH($A1416&amp;"-4",Matches!$J$2:$J$201,0))),5,IF(SIGN(J1416-K1416)&lt;&gt;SIGN(INDEX(Matches!$G$2:$G$201,MATCH($A1416&amp;"-4",Matches!$J$2:$J$201,0))-INDEX(Matches!$H$2:$H$201,MATCH($A1416&amp;"-4",Matches!$J$2:$J$201,0))),0,IF(J1416-K1416=INDEX(Matches!$G$2:$G$201,MATCH($A1416&amp;"-4",Matches!$J$2:$J$201,0))-INDEX(Matches!$H$2:$H$201,MATCH($A1416&amp;"-4",Matches!$J$2:$J$201,0)),3,2))))),""))</f>
        <v/>
      </c>
      <c r="AB1416" s="12" t="str">
        <f aca="false">IF(OR($B1416="",L1416="",M1416=""),"",IFERROR(IF(OR(INDEX(Matches!$I$2:$I$201,MATCH($A1416&amp;"-5",Matches!$J$2:$J$201,0))="Void",INDEX(Matches!$G$2:$G$201,MATCH($A1416&amp;"-5",Matches!$J$2:$J$201,0))="",INDEX(Matches!$H$2:$H$201,MATCH($A1416&amp;"-5",Matches!$J$2:$J$201,0))=""),"",IF(AND($C1416&lt;&gt;"",INDEX(Matches!$F$2:$F$201,MATCH($A1416&amp;"-5",Matches!$J$2:$J$201,0))&lt;&gt;"",$C1416&gt;=INDEX(Matches!$F$2:$F$201,MATCH($A1416&amp;"-5",Matches!$J$2:$J$201,0))),"",IF(AND(L1416=INDEX(Matches!$G$2:$G$201,MATCH($A1416&amp;"-5",Matches!$J$2:$J$201,0)),M1416=INDEX(Matches!$H$2:$H$201,MATCH($A1416&amp;"-5",Matches!$J$2:$J$201,0))),5,IF(SIGN(L1416-M1416)&lt;&gt;SIGN(INDEX(Matches!$G$2:$G$201,MATCH($A1416&amp;"-5",Matches!$J$2:$J$201,0))-INDEX(Matches!$H$2:$H$201,MATCH($A1416&amp;"-5",Matches!$J$2:$J$201,0))),0,IF(L1416-M1416=INDEX(Matches!$G$2:$G$201,MATCH($A1416&amp;"-5",Matches!$J$2:$J$201,0))-INDEX(Matches!$H$2:$H$201,MATCH($A1416&amp;"-5",Matches!$J$2:$J$201,0)),3,2))))),""))</f>
        <v/>
      </c>
      <c r="AC1416" s="12" t="str">
        <f aca="false">IF(OR($B1416="",N1416="",O1416=""),"",IFERROR(IF(OR(INDEX(Matches!$I$2:$I$201,MATCH($A1416&amp;"-6",Matches!$J$2:$J$201,0))="Void",INDEX(Matches!$G$2:$G$201,MATCH($A1416&amp;"-6",Matches!$J$2:$J$201,0))="",INDEX(Matches!$H$2:$H$201,MATCH($A1416&amp;"-6",Matches!$J$2:$J$201,0))=""),"",IF(AND($C1416&lt;&gt;"",INDEX(Matches!$F$2:$F$201,MATCH($A1416&amp;"-6",Matches!$J$2:$J$201,0))&lt;&gt;"",$C1416&gt;=INDEX(Matches!$F$2:$F$201,MATCH($A1416&amp;"-6",Matches!$J$2:$J$201,0))),"",IF(AND(N1416=INDEX(Matches!$G$2:$G$201,MATCH($A1416&amp;"-6",Matches!$J$2:$J$201,0)),O1416=INDEX(Matches!$H$2:$H$201,MATCH($A1416&amp;"-6",Matches!$J$2:$J$201,0))),5,IF(SIGN(N1416-O1416)&lt;&gt;SIGN(INDEX(Matches!$G$2:$G$201,MATCH($A1416&amp;"-6",Matches!$J$2:$J$201,0))-INDEX(Matches!$H$2:$H$201,MATCH($A1416&amp;"-6",Matches!$J$2:$J$201,0))),0,IF(N1416-O1416=INDEX(Matches!$G$2:$G$201,MATCH($A1416&amp;"-6",Matches!$J$2:$J$201,0))-INDEX(Matches!$H$2:$H$201,MATCH($A1416&amp;"-6",Matches!$J$2:$J$201,0)),3,2))))),""))</f>
        <v/>
      </c>
      <c r="AD1416" s="12" t="str">
        <f aca="false">IF(OR($B1416="",P1416="",Q1416=""),"",IFERROR(IF(OR(INDEX(Matches!$I$2:$I$201,MATCH($A1416&amp;"-7",Matches!$J$2:$J$201,0))="Void",INDEX(Matches!$G$2:$G$201,MATCH($A1416&amp;"-7",Matches!$J$2:$J$201,0))="",INDEX(Matches!$H$2:$H$201,MATCH($A1416&amp;"-7",Matches!$J$2:$J$201,0))=""),"",IF(AND($C1416&lt;&gt;"",INDEX(Matches!$F$2:$F$201,MATCH($A1416&amp;"-7",Matches!$J$2:$J$201,0))&lt;&gt;"",$C1416&gt;=INDEX(Matches!$F$2:$F$201,MATCH($A1416&amp;"-7",Matches!$J$2:$J$201,0))),"",IF(AND(P1416=INDEX(Matches!$G$2:$G$201,MATCH($A1416&amp;"-7",Matches!$J$2:$J$201,0)),Q1416=INDEX(Matches!$H$2:$H$201,MATCH($A1416&amp;"-7",Matches!$J$2:$J$201,0))),5,IF(SIGN(P1416-Q1416)&lt;&gt;SIGN(INDEX(Matches!$G$2:$G$201,MATCH($A1416&amp;"-7",Matches!$J$2:$J$201,0))-INDEX(Matches!$H$2:$H$201,MATCH($A1416&amp;"-7",Matches!$J$2:$J$201,0))),0,IF(P1416-Q1416=INDEX(Matches!$G$2:$G$201,MATCH($A1416&amp;"-7",Matches!$J$2:$J$201,0))-INDEX(Matches!$H$2:$H$201,MATCH($A1416&amp;"-7",Matches!$J$2:$J$201,0)),3,2))))),""))</f>
        <v/>
      </c>
      <c r="AE1416" s="12" t="str">
        <f aca="false">IF(OR($B1416="",R1416="",S1416=""),"",IFERROR(IF(OR(INDEX(Matches!$I$2:$I$201,MATCH($A1416&amp;"-8",Matches!$J$2:$J$201,0))="Void",INDEX(Matches!$G$2:$G$201,MATCH($A1416&amp;"-8",Matches!$J$2:$J$201,0))="",INDEX(Matches!$H$2:$H$201,MATCH($A1416&amp;"-8",Matches!$J$2:$J$201,0))=""),"",IF(AND($C1416&lt;&gt;"",INDEX(Matches!$F$2:$F$201,MATCH($A1416&amp;"-8",Matches!$J$2:$J$201,0))&lt;&gt;"",$C1416&gt;=INDEX(Matches!$F$2:$F$201,MATCH($A1416&amp;"-8",Matches!$J$2:$J$201,0))),"",IF(AND(R1416=INDEX(Matches!$G$2:$G$201,MATCH($A1416&amp;"-8",Matches!$J$2:$J$201,0)),S1416=INDEX(Matches!$H$2:$H$201,MATCH($A1416&amp;"-8",Matches!$J$2:$J$201,0))),5,IF(SIGN(R1416-S1416)&lt;&gt;SIGN(INDEX(Matches!$G$2:$G$201,MATCH($A1416&amp;"-8",Matches!$J$2:$J$201,0))-INDEX(Matches!$H$2:$H$201,MATCH($A1416&amp;"-8",Matches!$J$2:$J$201,0))),0,IF(R1416-S1416=INDEX(Matches!$G$2:$G$201,MATCH($A1416&amp;"-8",Matches!$J$2:$J$201,0))-INDEX(Matches!$H$2:$H$201,MATCH($A1416&amp;"-8",Matches!$J$2:$J$201,0)),3,2))))),""))</f>
        <v/>
      </c>
      <c r="AF1416" s="12" t="str">
        <f aca="false">IF(OR($B1416="",T1416="",U1416=""),"",IFERROR(IF(OR(INDEX(Matches!$I$2:$I$201,MATCH($A1416&amp;"-9",Matches!$J$2:$J$201,0))="Void",INDEX(Matches!$G$2:$G$201,MATCH($A1416&amp;"-9",Matches!$J$2:$J$201,0))="",INDEX(Matches!$H$2:$H$201,MATCH($A1416&amp;"-9",Matches!$J$2:$J$201,0))=""),"",IF(AND($C1416&lt;&gt;"",INDEX(Matches!$F$2:$F$201,MATCH($A1416&amp;"-9",Matches!$J$2:$J$201,0))&lt;&gt;"",$C1416&gt;=INDEX(Matches!$F$2:$F$201,MATCH($A1416&amp;"-9",Matches!$J$2:$J$201,0))),"",IF(AND(T1416=INDEX(Matches!$G$2:$G$201,MATCH($A1416&amp;"-9",Matches!$J$2:$J$201,0)),U1416=INDEX(Matches!$H$2:$H$201,MATCH($A1416&amp;"-9",Matches!$J$2:$J$201,0))),5,IF(SIGN(T1416-U1416)&lt;&gt;SIGN(INDEX(Matches!$G$2:$G$201,MATCH($A1416&amp;"-9",Matches!$J$2:$J$201,0))-INDEX(Matches!$H$2:$H$201,MATCH($A1416&amp;"-9",Matches!$J$2:$J$201,0))),0,IF(T1416-U1416=INDEX(Matches!$G$2:$G$201,MATCH($A1416&amp;"-9",Matches!$J$2:$J$201,0))-INDEX(Matches!$H$2:$H$201,MATCH($A1416&amp;"-9",Matches!$J$2:$J$201,0)),3,2))))),""))</f>
        <v/>
      </c>
      <c r="AG1416" s="12" t="str">
        <f aca="false">IF(OR($B1416="",V1416="",W1416=""),"",IFERROR(IF(OR(INDEX(Matches!$I$2:$I$201,MATCH($A1416&amp;"-10",Matches!$J$2:$J$201,0))="Void",INDEX(Matches!$G$2:$G$201,MATCH($A1416&amp;"-10",Matches!$J$2:$J$201,0))="",INDEX(Matches!$H$2:$H$201,MATCH($A1416&amp;"-10",Matches!$J$2:$J$201,0))=""),"",IF(AND($C1416&lt;&gt;"",INDEX(Matches!$F$2:$F$201,MATCH($A1416&amp;"-10",Matches!$J$2:$J$201,0))&lt;&gt;"",$C1416&gt;=INDEX(Matches!$F$2:$F$201,MATCH($A1416&amp;"-10",Matches!$J$2:$J$201,0))),"",IF(AND(V1416=INDEX(Matches!$G$2:$G$201,MATCH($A1416&amp;"-10",Matches!$J$2:$J$201,0)),W1416=INDEX(Matches!$H$2:$H$201,MATCH($A1416&amp;"-10",Matches!$J$2:$J$201,0))),5,IF(SIGN(V1416-W1416)&lt;&gt;SIGN(INDEX(Matches!$G$2:$G$201,MATCH($A1416&amp;"-10",Matches!$J$2:$J$201,0))-INDEX(Matches!$H$2:$H$201,MATCH($A1416&amp;"-10",Matches!$J$2:$J$201,0))),0,IF(V1416-W1416=INDEX(Matches!$G$2:$G$201,MATCH($A1416&amp;"-10",Matches!$J$2:$J$201,0))-INDEX(Matches!$H$2:$H$201,MATCH($A1416&amp;"-10",Matches!$J$2:$J$201,0)),3,2))))),""))</f>
        <v/>
      </c>
      <c r="AH1416" s="13" t="str">
        <f aca="false">IF($B1416="","",SUM(X1416:AG1416))</f>
        <v/>
      </c>
      <c r="AI1416" s="12" t="str">
        <f aca="false">IF($B1416="","",COUNTIF(X1416:AG1416,5))</f>
        <v/>
      </c>
      <c r="AJ1416" s="12" t="str">
        <f aca="false">IF($B1416="","",COUNTIF(X1416:AG1416,"&gt;=2"))</f>
        <v/>
      </c>
      <c r="AK1416" s="12" t="str">
        <f aca="false">IF($B1416="","",COUNT(X1416:AG1416))</f>
        <v/>
      </c>
    </row>
    <row r="1417" customFormat="false" ht="15" hidden="false" customHeight="false" outlineLevel="0" collapsed="false">
      <c r="A1417" s="7"/>
      <c r="B1417" s="7"/>
      <c r="C1417" s="11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12" t="str">
        <f aca="false">IF(OR($B1417="",D1417="",E1417=""),"",IFERROR(IF(OR(INDEX(Matches!$I$2:$I$201,MATCH($A1417&amp;"-1",Matches!$J$2:$J$201,0))="Void",INDEX(Matches!$G$2:$G$201,MATCH($A1417&amp;"-1",Matches!$J$2:$J$201,0))="",INDEX(Matches!$H$2:$H$201,MATCH($A1417&amp;"-1",Matches!$J$2:$J$201,0))=""),"",IF(AND($C1417&lt;&gt;"",INDEX(Matches!$F$2:$F$201,MATCH($A1417&amp;"-1",Matches!$J$2:$J$201,0))&lt;&gt;"",$C1417&gt;=INDEX(Matches!$F$2:$F$201,MATCH($A1417&amp;"-1",Matches!$J$2:$J$201,0))),"",IF(AND(D1417=INDEX(Matches!$G$2:$G$201,MATCH($A1417&amp;"-1",Matches!$J$2:$J$201,0)),E1417=INDEX(Matches!$H$2:$H$201,MATCH($A1417&amp;"-1",Matches!$J$2:$J$201,0))),5,IF(SIGN(D1417-E1417)&lt;&gt;SIGN(INDEX(Matches!$G$2:$G$201,MATCH($A1417&amp;"-1",Matches!$J$2:$J$201,0))-INDEX(Matches!$H$2:$H$201,MATCH($A1417&amp;"-1",Matches!$J$2:$J$201,0))),0,IF(D1417-E1417=INDEX(Matches!$G$2:$G$201,MATCH($A1417&amp;"-1",Matches!$J$2:$J$201,0))-INDEX(Matches!$H$2:$H$201,MATCH($A1417&amp;"-1",Matches!$J$2:$J$201,0)),3,2))))),""))</f>
        <v/>
      </c>
      <c r="Y1417" s="12" t="str">
        <f aca="false">IF(OR($B1417="",F1417="",G1417=""),"",IFERROR(IF(OR(INDEX(Matches!$I$2:$I$201,MATCH($A1417&amp;"-2",Matches!$J$2:$J$201,0))="Void",INDEX(Matches!$G$2:$G$201,MATCH($A1417&amp;"-2",Matches!$J$2:$J$201,0))="",INDEX(Matches!$H$2:$H$201,MATCH($A1417&amp;"-2",Matches!$J$2:$J$201,0))=""),"",IF(AND($C1417&lt;&gt;"",INDEX(Matches!$F$2:$F$201,MATCH($A1417&amp;"-2",Matches!$J$2:$J$201,0))&lt;&gt;"",$C1417&gt;=INDEX(Matches!$F$2:$F$201,MATCH($A1417&amp;"-2",Matches!$J$2:$J$201,0))),"",IF(AND(F1417=INDEX(Matches!$G$2:$G$201,MATCH($A1417&amp;"-2",Matches!$J$2:$J$201,0)),G1417=INDEX(Matches!$H$2:$H$201,MATCH($A1417&amp;"-2",Matches!$J$2:$J$201,0))),5,IF(SIGN(F1417-G1417)&lt;&gt;SIGN(INDEX(Matches!$G$2:$G$201,MATCH($A1417&amp;"-2",Matches!$J$2:$J$201,0))-INDEX(Matches!$H$2:$H$201,MATCH($A1417&amp;"-2",Matches!$J$2:$J$201,0))),0,IF(F1417-G1417=INDEX(Matches!$G$2:$G$201,MATCH($A1417&amp;"-2",Matches!$J$2:$J$201,0))-INDEX(Matches!$H$2:$H$201,MATCH($A1417&amp;"-2",Matches!$J$2:$J$201,0)),3,2))))),""))</f>
        <v/>
      </c>
      <c r="Z1417" s="12" t="str">
        <f aca="false">IF(OR($B1417="",H1417="",I1417=""),"",IFERROR(IF(OR(INDEX(Matches!$I$2:$I$201,MATCH($A1417&amp;"-3",Matches!$J$2:$J$201,0))="Void",INDEX(Matches!$G$2:$G$201,MATCH($A1417&amp;"-3",Matches!$J$2:$J$201,0))="",INDEX(Matches!$H$2:$H$201,MATCH($A1417&amp;"-3",Matches!$J$2:$J$201,0))=""),"",IF(AND($C1417&lt;&gt;"",INDEX(Matches!$F$2:$F$201,MATCH($A1417&amp;"-3",Matches!$J$2:$J$201,0))&lt;&gt;"",$C1417&gt;=INDEX(Matches!$F$2:$F$201,MATCH($A1417&amp;"-3",Matches!$J$2:$J$201,0))),"",IF(AND(H1417=INDEX(Matches!$G$2:$G$201,MATCH($A1417&amp;"-3",Matches!$J$2:$J$201,0)),I1417=INDEX(Matches!$H$2:$H$201,MATCH($A1417&amp;"-3",Matches!$J$2:$J$201,0))),5,IF(SIGN(H1417-I1417)&lt;&gt;SIGN(INDEX(Matches!$G$2:$G$201,MATCH($A1417&amp;"-3",Matches!$J$2:$J$201,0))-INDEX(Matches!$H$2:$H$201,MATCH($A1417&amp;"-3",Matches!$J$2:$J$201,0))),0,IF(H1417-I1417=INDEX(Matches!$G$2:$G$201,MATCH($A1417&amp;"-3",Matches!$J$2:$J$201,0))-INDEX(Matches!$H$2:$H$201,MATCH($A1417&amp;"-3",Matches!$J$2:$J$201,0)),3,2))))),""))</f>
        <v/>
      </c>
      <c r="AA1417" s="12" t="str">
        <f aca="false">IF(OR($B1417="",J1417="",K1417=""),"",IFERROR(IF(OR(INDEX(Matches!$I$2:$I$201,MATCH($A1417&amp;"-4",Matches!$J$2:$J$201,0))="Void",INDEX(Matches!$G$2:$G$201,MATCH($A1417&amp;"-4",Matches!$J$2:$J$201,0))="",INDEX(Matches!$H$2:$H$201,MATCH($A1417&amp;"-4",Matches!$J$2:$J$201,0))=""),"",IF(AND($C1417&lt;&gt;"",INDEX(Matches!$F$2:$F$201,MATCH($A1417&amp;"-4",Matches!$J$2:$J$201,0))&lt;&gt;"",$C1417&gt;=INDEX(Matches!$F$2:$F$201,MATCH($A1417&amp;"-4",Matches!$J$2:$J$201,0))),"",IF(AND(J1417=INDEX(Matches!$G$2:$G$201,MATCH($A1417&amp;"-4",Matches!$J$2:$J$201,0)),K1417=INDEX(Matches!$H$2:$H$201,MATCH($A1417&amp;"-4",Matches!$J$2:$J$201,0))),5,IF(SIGN(J1417-K1417)&lt;&gt;SIGN(INDEX(Matches!$G$2:$G$201,MATCH($A1417&amp;"-4",Matches!$J$2:$J$201,0))-INDEX(Matches!$H$2:$H$201,MATCH($A1417&amp;"-4",Matches!$J$2:$J$201,0))),0,IF(J1417-K1417=INDEX(Matches!$G$2:$G$201,MATCH($A1417&amp;"-4",Matches!$J$2:$J$201,0))-INDEX(Matches!$H$2:$H$201,MATCH($A1417&amp;"-4",Matches!$J$2:$J$201,0)),3,2))))),""))</f>
        <v/>
      </c>
      <c r="AB1417" s="12" t="str">
        <f aca="false">IF(OR($B1417="",L1417="",M1417=""),"",IFERROR(IF(OR(INDEX(Matches!$I$2:$I$201,MATCH($A1417&amp;"-5",Matches!$J$2:$J$201,0))="Void",INDEX(Matches!$G$2:$G$201,MATCH($A1417&amp;"-5",Matches!$J$2:$J$201,0))="",INDEX(Matches!$H$2:$H$201,MATCH($A1417&amp;"-5",Matches!$J$2:$J$201,0))=""),"",IF(AND($C1417&lt;&gt;"",INDEX(Matches!$F$2:$F$201,MATCH($A1417&amp;"-5",Matches!$J$2:$J$201,0))&lt;&gt;"",$C1417&gt;=INDEX(Matches!$F$2:$F$201,MATCH($A1417&amp;"-5",Matches!$J$2:$J$201,0))),"",IF(AND(L1417=INDEX(Matches!$G$2:$G$201,MATCH($A1417&amp;"-5",Matches!$J$2:$J$201,0)),M1417=INDEX(Matches!$H$2:$H$201,MATCH($A1417&amp;"-5",Matches!$J$2:$J$201,0))),5,IF(SIGN(L1417-M1417)&lt;&gt;SIGN(INDEX(Matches!$G$2:$G$201,MATCH($A1417&amp;"-5",Matches!$J$2:$J$201,0))-INDEX(Matches!$H$2:$H$201,MATCH($A1417&amp;"-5",Matches!$J$2:$J$201,0))),0,IF(L1417-M1417=INDEX(Matches!$G$2:$G$201,MATCH($A1417&amp;"-5",Matches!$J$2:$J$201,0))-INDEX(Matches!$H$2:$H$201,MATCH($A1417&amp;"-5",Matches!$J$2:$J$201,0)),3,2))))),""))</f>
        <v/>
      </c>
      <c r="AC1417" s="12" t="str">
        <f aca="false">IF(OR($B1417="",N1417="",O1417=""),"",IFERROR(IF(OR(INDEX(Matches!$I$2:$I$201,MATCH($A1417&amp;"-6",Matches!$J$2:$J$201,0))="Void",INDEX(Matches!$G$2:$G$201,MATCH($A1417&amp;"-6",Matches!$J$2:$J$201,0))="",INDEX(Matches!$H$2:$H$201,MATCH($A1417&amp;"-6",Matches!$J$2:$J$201,0))=""),"",IF(AND($C1417&lt;&gt;"",INDEX(Matches!$F$2:$F$201,MATCH($A1417&amp;"-6",Matches!$J$2:$J$201,0))&lt;&gt;"",$C1417&gt;=INDEX(Matches!$F$2:$F$201,MATCH($A1417&amp;"-6",Matches!$J$2:$J$201,0))),"",IF(AND(N1417=INDEX(Matches!$G$2:$G$201,MATCH($A1417&amp;"-6",Matches!$J$2:$J$201,0)),O1417=INDEX(Matches!$H$2:$H$201,MATCH($A1417&amp;"-6",Matches!$J$2:$J$201,0))),5,IF(SIGN(N1417-O1417)&lt;&gt;SIGN(INDEX(Matches!$G$2:$G$201,MATCH($A1417&amp;"-6",Matches!$J$2:$J$201,0))-INDEX(Matches!$H$2:$H$201,MATCH($A1417&amp;"-6",Matches!$J$2:$J$201,0))),0,IF(N1417-O1417=INDEX(Matches!$G$2:$G$201,MATCH($A1417&amp;"-6",Matches!$J$2:$J$201,0))-INDEX(Matches!$H$2:$H$201,MATCH($A1417&amp;"-6",Matches!$J$2:$J$201,0)),3,2))))),""))</f>
        <v/>
      </c>
      <c r="AD1417" s="12" t="str">
        <f aca="false">IF(OR($B1417="",P1417="",Q1417=""),"",IFERROR(IF(OR(INDEX(Matches!$I$2:$I$201,MATCH($A1417&amp;"-7",Matches!$J$2:$J$201,0))="Void",INDEX(Matches!$G$2:$G$201,MATCH($A1417&amp;"-7",Matches!$J$2:$J$201,0))="",INDEX(Matches!$H$2:$H$201,MATCH($A1417&amp;"-7",Matches!$J$2:$J$201,0))=""),"",IF(AND($C1417&lt;&gt;"",INDEX(Matches!$F$2:$F$201,MATCH($A1417&amp;"-7",Matches!$J$2:$J$201,0))&lt;&gt;"",$C1417&gt;=INDEX(Matches!$F$2:$F$201,MATCH($A1417&amp;"-7",Matches!$J$2:$J$201,0))),"",IF(AND(P1417=INDEX(Matches!$G$2:$G$201,MATCH($A1417&amp;"-7",Matches!$J$2:$J$201,0)),Q1417=INDEX(Matches!$H$2:$H$201,MATCH($A1417&amp;"-7",Matches!$J$2:$J$201,0))),5,IF(SIGN(P1417-Q1417)&lt;&gt;SIGN(INDEX(Matches!$G$2:$G$201,MATCH($A1417&amp;"-7",Matches!$J$2:$J$201,0))-INDEX(Matches!$H$2:$H$201,MATCH($A1417&amp;"-7",Matches!$J$2:$J$201,0))),0,IF(P1417-Q1417=INDEX(Matches!$G$2:$G$201,MATCH($A1417&amp;"-7",Matches!$J$2:$J$201,0))-INDEX(Matches!$H$2:$H$201,MATCH($A1417&amp;"-7",Matches!$J$2:$J$201,0)),3,2))))),""))</f>
        <v/>
      </c>
      <c r="AE1417" s="12" t="str">
        <f aca="false">IF(OR($B1417="",R1417="",S1417=""),"",IFERROR(IF(OR(INDEX(Matches!$I$2:$I$201,MATCH($A1417&amp;"-8",Matches!$J$2:$J$201,0))="Void",INDEX(Matches!$G$2:$G$201,MATCH($A1417&amp;"-8",Matches!$J$2:$J$201,0))="",INDEX(Matches!$H$2:$H$201,MATCH($A1417&amp;"-8",Matches!$J$2:$J$201,0))=""),"",IF(AND($C1417&lt;&gt;"",INDEX(Matches!$F$2:$F$201,MATCH($A1417&amp;"-8",Matches!$J$2:$J$201,0))&lt;&gt;"",$C1417&gt;=INDEX(Matches!$F$2:$F$201,MATCH($A1417&amp;"-8",Matches!$J$2:$J$201,0))),"",IF(AND(R1417=INDEX(Matches!$G$2:$G$201,MATCH($A1417&amp;"-8",Matches!$J$2:$J$201,0)),S1417=INDEX(Matches!$H$2:$H$201,MATCH($A1417&amp;"-8",Matches!$J$2:$J$201,0))),5,IF(SIGN(R1417-S1417)&lt;&gt;SIGN(INDEX(Matches!$G$2:$G$201,MATCH($A1417&amp;"-8",Matches!$J$2:$J$201,0))-INDEX(Matches!$H$2:$H$201,MATCH($A1417&amp;"-8",Matches!$J$2:$J$201,0))),0,IF(R1417-S1417=INDEX(Matches!$G$2:$G$201,MATCH($A1417&amp;"-8",Matches!$J$2:$J$201,0))-INDEX(Matches!$H$2:$H$201,MATCH($A1417&amp;"-8",Matches!$J$2:$J$201,0)),3,2))))),""))</f>
        <v/>
      </c>
      <c r="AF1417" s="12" t="str">
        <f aca="false">IF(OR($B1417="",T1417="",U1417=""),"",IFERROR(IF(OR(INDEX(Matches!$I$2:$I$201,MATCH($A1417&amp;"-9",Matches!$J$2:$J$201,0))="Void",INDEX(Matches!$G$2:$G$201,MATCH($A1417&amp;"-9",Matches!$J$2:$J$201,0))="",INDEX(Matches!$H$2:$H$201,MATCH($A1417&amp;"-9",Matches!$J$2:$J$201,0))=""),"",IF(AND($C1417&lt;&gt;"",INDEX(Matches!$F$2:$F$201,MATCH($A1417&amp;"-9",Matches!$J$2:$J$201,0))&lt;&gt;"",$C1417&gt;=INDEX(Matches!$F$2:$F$201,MATCH($A1417&amp;"-9",Matches!$J$2:$J$201,0))),"",IF(AND(T1417=INDEX(Matches!$G$2:$G$201,MATCH($A1417&amp;"-9",Matches!$J$2:$J$201,0)),U1417=INDEX(Matches!$H$2:$H$201,MATCH($A1417&amp;"-9",Matches!$J$2:$J$201,0))),5,IF(SIGN(T1417-U1417)&lt;&gt;SIGN(INDEX(Matches!$G$2:$G$201,MATCH($A1417&amp;"-9",Matches!$J$2:$J$201,0))-INDEX(Matches!$H$2:$H$201,MATCH($A1417&amp;"-9",Matches!$J$2:$J$201,0))),0,IF(T1417-U1417=INDEX(Matches!$G$2:$G$201,MATCH($A1417&amp;"-9",Matches!$J$2:$J$201,0))-INDEX(Matches!$H$2:$H$201,MATCH($A1417&amp;"-9",Matches!$J$2:$J$201,0)),3,2))))),""))</f>
        <v/>
      </c>
      <c r="AG1417" s="12" t="str">
        <f aca="false">IF(OR($B1417="",V1417="",W1417=""),"",IFERROR(IF(OR(INDEX(Matches!$I$2:$I$201,MATCH($A1417&amp;"-10",Matches!$J$2:$J$201,0))="Void",INDEX(Matches!$G$2:$G$201,MATCH($A1417&amp;"-10",Matches!$J$2:$J$201,0))="",INDEX(Matches!$H$2:$H$201,MATCH($A1417&amp;"-10",Matches!$J$2:$J$201,0))=""),"",IF(AND($C1417&lt;&gt;"",INDEX(Matches!$F$2:$F$201,MATCH($A1417&amp;"-10",Matches!$J$2:$J$201,0))&lt;&gt;"",$C1417&gt;=INDEX(Matches!$F$2:$F$201,MATCH($A1417&amp;"-10",Matches!$J$2:$J$201,0))),"",IF(AND(V1417=INDEX(Matches!$G$2:$G$201,MATCH($A1417&amp;"-10",Matches!$J$2:$J$201,0)),W1417=INDEX(Matches!$H$2:$H$201,MATCH($A1417&amp;"-10",Matches!$J$2:$J$201,0))),5,IF(SIGN(V1417-W1417)&lt;&gt;SIGN(INDEX(Matches!$G$2:$G$201,MATCH($A1417&amp;"-10",Matches!$J$2:$J$201,0))-INDEX(Matches!$H$2:$H$201,MATCH($A1417&amp;"-10",Matches!$J$2:$J$201,0))),0,IF(V1417-W1417=INDEX(Matches!$G$2:$G$201,MATCH($A1417&amp;"-10",Matches!$J$2:$J$201,0))-INDEX(Matches!$H$2:$H$201,MATCH($A1417&amp;"-10",Matches!$J$2:$J$201,0)),3,2))))),""))</f>
        <v/>
      </c>
      <c r="AH1417" s="13" t="str">
        <f aca="false">IF($B1417="","",SUM(X1417:AG1417))</f>
        <v/>
      </c>
      <c r="AI1417" s="12" t="str">
        <f aca="false">IF($B1417="","",COUNTIF(X1417:AG1417,5))</f>
        <v/>
      </c>
      <c r="AJ1417" s="12" t="str">
        <f aca="false">IF($B1417="","",COUNTIF(X1417:AG1417,"&gt;=2"))</f>
        <v/>
      </c>
      <c r="AK1417" s="12" t="str">
        <f aca="false">IF($B1417="","",COUNT(X1417:AG1417))</f>
        <v/>
      </c>
    </row>
    <row r="1418" customFormat="false" ht="15" hidden="false" customHeight="false" outlineLevel="0" collapsed="false">
      <c r="A1418" s="7"/>
      <c r="B1418" s="7"/>
      <c r="C1418" s="11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12" t="str">
        <f aca="false">IF(OR($B1418="",D1418="",E1418=""),"",IFERROR(IF(OR(INDEX(Matches!$I$2:$I$201,MATCH($A1418&amp;"-1",Matches!$J$2:$J$201,0))="Void",INDEX(Matches!$G$2:$G$201,MATCH($A1418&amp;"-1",Matches!$J$2:$J$201,0))="",INDEX(Matches!$H$2:$H$201,MATCH($A1418&amp;"-1",Matches!$J$2:$J$201,0))=""),"",IF(AND($C1418&lt;&gt;"",INDEX(Matches!$F$2:$F$201,MATCH($A1418&amp;"-1",Matches!$J$2:$J$201,0))&lt;&gt;"",$C1418&gt;=INDEX(Matches!$F$2:$F$201,MATCH($A1418&amp;"-1",Matches!$J$2:$J$201,0))),"",IF(AND(D1418=INDEX(Matches!$G$2:$G$201,MATCH($A1418&amp;"-1",Matches!$J$2:$J$201,0)),E1418=INDEX(Matches!$H$2:$H$201,MATCH($A1418&amp;"-1",Matches!$J$2:$J$201,0))),5,IF(SIGN(D1418-E1418)&lt;&gt;SIGN(INDEX(Matches!$G$2:$G$201,MATCH($A1418&amp;"-1",Matches!$J$2:$J$201,0))-INDEX(Matches!$H$2:$H$201,MATCH($A1418&amp;"-1",Matches!$J$2:$J$201,0))),0,IF(D1418-E1418=INDEX(Matches!$G$2:$G$201,MATCH($A1418&amp;"-1",Matches!$J$2:$J$201,0))-INDEX(Matches!$H$2:$H$201,MATCH($A1418&amp;"-1",Matches!$J$2:$J$201,0)),3,2))))),""))</f>
        <v/>
      </c>
      <c r="Y1418" s="12" t="str">
        <f aca="false">IF(OR($B1418="",F1418="",G1418=""),"",IFERROR(IF(OR(INDEX(Matches!$I$2:$I$201,MATCH($A1418&amp;"-2",Matches!$J$2:$J$201,0))="Void",INDEX(Matches!$G$2:$G$201,MATCH($A1418&amp;"-2",Matches!$J$2:$J$201,0))="",INDEX(Matches!$H$2:$H$201,MATCH($A1418&amp;"-2",Matches!$J$2:$J$201,0))=""),"",IF(AND($C1418&lt;&gt;"",INDEX(Matches!$F$2:$F$201,MATCH($A1418&amp;"-2",Matches!$J$2:$J$201,0))&lt;&gt;"",$C1418&gt;=INDEX(Matches!$F$2:$F$201,MATCH($A1418&amp;"-2",Matches!$J$2:$J$201,0))),"",IF(AND(F1418=INDEX(Matches!$G$2:$G$201,MATCH($A1418&amp;"-2",Matches!$J$2:$J$201,0)),G1418=INDEX(Matches!$H$2:$H$201,MATCH($A1418&amp;"-2",Matches!$J$2:$J$201,0))),5,IF(SIGN(F1418-G1418)&lt;&gt;SIGN(INDEX(Matches!$G$2:$G$201,MATCH($A1418&amp;"-2",Matches!$J$2:$J$201,0))-INDEX(Matches!$H$2:$H$201,MATCH($A1418&amp;"-2",Matches!$J$2:$J$201,0))),0,IF(F1418-G1418=INDEX(Matches!$G$2:$G$201,MATCH($A1418&amp;"-2",Matches!$J$2:$J$201,0))-INDEX(Matches!$H$2:$H$201,MATCH($A1418&amp;"-2",Matches!$J$2:$J$201,0)),3,2))))),""))</f>
        <v/>
      </c>
      <c r="Z1418" s="12" t="str">
        <f aca="false">IF(OR($B1418="",H1418="",I1418=""),"",IFERROR(IF(OR(INDEX(Matches!$I$2:$I$201,MATCH($A1418&amp;"-3",Matches!$J$2:$J$201,0))="Void",INDEX(Matches!$G$2:$G$201,MATCH($A1418&amp;"-3",Matches!$J$2:$J$201,0))="",INDEX(Matches!$H$2:$H$201,MATCH($A1418&amp;"-3",Matches!$J$2:$J$201,0))=""),"",IF(AND($C1418&lt;&gt;"",INDEX(Matches!$F$2:$F$201,MATCH($A1418&amp;"-3",Matches!$J$2:$J$201,0))&lt;&gt;"",$C1418&gt;=INDEX(Matches!$F$2:$F$201,MATCH($A1418&amp;"-3",Matches!$J$2:$J$201,0))),"",IF(AND(H1418=INDEX(Matches!$G$2:$G$201,MATCH($A1418&amp;"-3",Matches!$J$2:$J$201,0)),I1418=INDEX(Matches!$H$2:$H$201,MATCH($A1418&amp;"-3",Matches!$J$2:$J$201,0))),5,IF(SIGN(H1418-I1418)&lt;&gt;SIGN(INDEX(Matches!$G$2:$G$201,MATCH($A1418&amp;"-3",Matches!$J$2:$J$201,0))-INDEX(Matches!$H$2:$H$201,MATCH($A1418&amp;"-3",Matches!$J$2:$J$201,0))),0,IF(H1418-I1418=INDEX(Matches!$G$2:$G$201,MATCH($A1418&amp;"-3",Matches!$J$2:$J$201,0))-INDEX(Matches!$H$2:$H$201,MATCH($A1418&amp;"-3",Matches!$J$2:$J$201,0)),3,2))))),""))</f>
        <v/>
      </c>
      <c r="AA1418" s="12" t="str">
        <f aca="false">IF(OR($B1418="",J1418="",K1418=""),"",IFERROR(IF(OR(INDEX(Matches!$I$2:$I$201,MATCH($A1418&amp;"-4",Matches!$J$2:$J$201,0))="Void",INDEX(Matches!$G$2:$G$201,MATCH($A1418&amp;"-4",Matches!$J$2:$J$201,0))="",INDEX(Matches!$H$2:$H$201,MATCH($A1418&amp;"-4",Matches!$J$2:$J$201,0))=""),"",IF(AND($C1418&lt;&gt;"",INDEX(Matches!$F$2:$F$201,MATCH($A1418&amp;"-4",Matches!$J$2:$J$201,0))&lt;&gt;"",$C1418&gt;=INDEX(Matches!$F$2:$F$201,MATCH($A1418&amp;"-4",Matches!$J$2:$J$201,0))),"",IF(AND(J1418=INDEX(Matches!$G$2:$G$201,MATCH($A1418&amp;"-4",Matches!$J$2:$J$201,0)),K1418=INDEX(Matches!$H$2:$H$201,MATCH($A1418&amp;"-4",Matches!$J$2:$J$201,0))),5,IF(SIGN(J1418-K1418)&lt;&gt;SIGN(INDEX(Matches!$G$2:$G$201,MATCH($A1418&amp;"-4",Matches!$J$2:$J$201,0))-INDEX(Matches!$H$2:$H$201,MATCH($A1418&amp;"-4",Matches!$J$2:$J$201,0))),0,IF(J1418-K1418=INDEX(Matches!$G$2:$G$201,MATCH($A1418&amp;"-4",Matches!$J$2:$J$201,0))-INDEX(Matches!$H$2:$H$201,MATCH($A1418&amp;"-4",Matches!$J$2:$J$201,0)),3,2))))),""))</f>
        <v/>
      </c>
      <c r="AB1418" s="12" t="str">
        <f aca="false">IF(OR($B1418="",L1418="",M1418=""),"",IFERROR(IF(OR(INDEX(Matches!$I$2:$I$201,MATCH($A1418&amp;"-5",Matches!$J$2:$J$201,0))="Void",INDEX(Matches!$G$2:$G$201,MATCH($A1418&amp;"-5",Matches!$J$2:$J$201,0))="",INDEX(Matches!$H$2:$H$201,MATCH($A1418&amp;"-5",Matches!$J$2:$J$201,0))=""),"",IF(AND($C1418&lt;&gt;"",INDEX(Matches!$F$2:$F$201,MATCH($A1418&amp;"-5",Matches!$J$2:$J$201,0))&lt;&gt;"",$C1418&gt;=INDEX(Matches!$F$2:$F$201,MATCH($A1418&amp;"-5",Matches!$J$2:$J$201,0))),"",IF(AND(L1418=INDEX(Matches!$G$2:$G$201,MATCH($A1418&amp;"-5",Matches!$J$2:$J$201,0)),M1418=INDEX(Matches!$H$2:$H$201,MATCH($A1418&amp;"-5",Matches!$J$2:$J$201,0))),5,IF(SIGN(L1418-M1418)&lt;&gt;SIGN(INDEX(Matches!$G$2:$G$201,MATCH($A1418&amp;"-5",Matches!$J$2:$J$201,0))-INDEX(Matches!$H$2:$H$201,MATCH($A1418&amp;"-5",Matches!$J$2:$J$201,0))),0,IF(L1418-M1418=INDEX(Matches!$G$2:$G$201,MATCH($A1418&amp;"-5",Matches!$J$2:$J$201,0))-INDEX(Matches!$H$2:$H$201,MATCH($A1418&amp;"-5",Matches!$J$2:$J$201,0)),3,2))))),""))</f>
        <v/>
      </c>
      <c r="AC1418" s="12" t="str">
        <f aca="false">IF(OR($B1418="",N1418="",O1418=""),"",IFERROR(IF(OR(INDEX(Matches!$I$2:$I$201,MATCH($A1418&amp;"-6",Matches!$J$2:$J$201,0))="Void",INDEX(Matches!$G$2:$G$201,MATCH($A1418&amp;"-6",Matches!$J$2:$J$201,0))="",INDEX(Matches!$H$2:$H$201,MATCH($A1418&amp;"-6",Matches!$J$2:$J$201,0))=""),"",IF(AND($C1418&lt;&gt;"",INDEX(Matches!$F$2:$F$201,MATCH($A1418&amp;"-6",Matches!$J$2:$J$201,0))&lt;&gt;"",$C1418&gt;=INDEX(Matches!$F$2:$F$201,MATCH($A1418&amp;"-6",Matches!$J$2:$J$201,0))),"",IF(AND(N1418=INDEX(Matches!$G$2:$G$201,MATCH($A1418&amp;"-6",Matches!$J$2:$J$201,0)),O1418=INDEX(Matches!$H$2:$H$201,MATCH($A1418&amp;"-6",Matches!$J$2:$J$201,0))),5,IF(SIGN(N1418-O1418)&lt;&gt;SIGN(INDEX(Matches!$G$2:$G$201,MATCH($A1418&amp;"-6",Matches!$J$2:$J$201,0))-INDEX(Matches!$H$2:$H$201,MATCH($A1418&amp;"-6",Matches!$J$2:$J$201,0))),0,IF(N1418-O1418=INDEX(Matches!$G$2:$G$201,MATCH($A1418&amp;"-6",Matches!$J$2:$J$201,0))-INDEX(Matches!$H$2:$H$201,MATCH($A1418&amp;"-6",Matches!$J$2:$J$201,0)),3,2))))),""))</f>
        <v/>
      </c>
      <c r="AD1418" s="12" t="str">
        <f aca="false">IF(OR($B1418="",P1418="",Q1418=""),"",IFERROR(IF(OR(INDEX(Matches!$I$2:$I$201,MATCH($A1418&amp;"-7",Matches!$J$2:$J$201,0))="Void",INDEX(Matches!$G$2:$G$201,MATCH($A1418&amp;"-7",Matches!$J$2:$J$201,0))="",INDEX(Matches!$H$2:$H$201,MATCH($A1418&amp;"-7",Matches!$J$2:$J$201,0))=""),"",IF(AND($C1418&lt;&gt;"",INDEX(Matches!$F$2:$F$201,MATCH($A1418&amp;"-7",Matches!$J$2:$J$201,0))&lt;&gt;"",$C1418&gt;=INDEX(Matches!$F$2:$F$201,MATCH($A1418&amp;"-7",Matches!$J$2:$J$201,0))),"",IF(AND(P1418=INDEX(Matches!$G$2:$G$201,MATCH($A1418&amp;"-7",Matches!$J$2:$J$201,0)),Q1418=INDEX(Matches!$H$2:$H$201,MATCH($A1418&amp;"-7",Matches!$J$2:$J$201,0))),5,IF(SIGN(P1418-Q1418)&lt;&gt;SIGN(INDEX(Matches!$G$2:$G$201,MATCH($A1418&amp;"-7",Matches!$J$2:$J$201,0))-INDEX(Matches!$H$2:$H$201,MATCH($A1418&amp;"-7",Matches!$J$2:$J$201,0))),0,IF(P1418-Q1418=INDEX(Matches!$G$2:$G$201,MATCH($A1418&amp;"-7",Matches!$J$2:$J$201,0))-INDEX(Matches!$H$2:$H$201,MATCH($A1418&amp;"-7",Matches!$J$2:$J$201,0)),3,2))))),""))</f>
        <v/>
      </c>
      <c r="AE1418" s="12" t="str">
        <f aca="false">IF(OR($B1418="",R1418="",S1418=""),"",IFERROR(IF(OR(INDEX(Matches!$I$2:$I$201,MATCH($A1418&amp;"-8",Matches!$J$2:$J$201,0))="Void",INDEX(Matches!$G$2:$G$201,MATCH($A1418&amp;"-8",Matches!$J$2:$J$201,0))="",INDEX(Matches!$H$2:$H$201,MATCH($A1418&amp;"-8",Matches!$J$2:$J$201,0))=""),"",IF(AND($C1418&lt;&gt;"",INDEX(Matches!$F$2:$F$201,MATCH($A1418&amp;"-8",Matches!$J$2:$J$201,0))&lt;&gt;"",$C1418&gt;=INDEX(Matches!$F$2:$F$201,MATCH($A1418&amp;"-8",Matches!$J$2:$J$201,0))),"",IF(AND(R1418=INDEX(Matches!$G$2:$G$201,MATCH($A1418&amp;"-8",Matches!$J$2:$J$201,0)),S1418=INDEX(Matches!$H$2:$H$201,MATCH($A1418&amp;"-8",Matches!$J$2:$J$201,0))),5,IF(SIGN(R1418-S1418)&lt;&gt;SIGN(INDEX(Matches!$G$2:$G$201,MATCH($A1418&amp;"-8",Matches!$J$2:$J$201,0))-INDEX(Matches!$H$2:$H$201,MATCH($A1418&amp;"-8",Matches!$J$2:$J$201,0))),0,IF(R1418-S1418=INDEX(Matches!$G$2:$G$201,MATCH($A1418&amp;"-8",Matches!$J$2:$J$201,0))-INDEX(Matches!$H$2:$H$201,MATCH($A1418&amp;"-8",Matches!$J$2:$J$201,0)),3,2))))),""))</f>
        <v/>
      </c>
      <c r="AF1418" s="12" t="str">
        <f aca="false">IF(OR($B1418="",T1418="",U1418=""),"",IFERROR(IF(OR(INDEX(Matches!$I$2:$I$201,MATCH($A1418&amp;"-9",Matches!$J$2:$J$201,0))="Void",INDEX(Matches!$G$2:$G$201,MATCH($A1418&amp;"-9",Matches!$J$2:$J$201,0))="",INDEX(Matches!$H$2:$H$201,MATCH($A1418&amp;"-9",Matches!$J$2:$J$201,0))=""),"",IF(AND($C1418&lt;&gt;"",INDEX(Matches!$F$2:$F$201,MATCH($A1418&amp;"-9",Matches!$J$2:$J$201,0))&lt;&gt;"",$C1418&gt;=INDEX(Matches!$F$2:$F$201,MATCH($A1418&amp;"-9",Matches!$J$2:$J$201,0))),"",IF(AND(T1418=INDEX(Matches!$G$2:$G$201,MATCH($A1418&amp;"-9",Matches!$J$2:$J$201,0)),U1418=INDEX(Matches!$H$2:$H$201,MATCH($A1418&amp;"-9",Matches!$J$2:$J$201,0))),5,IF(SIGN(T1418-U1418)&lt;&gt;SIGN(INDEX(Matches!$G$2:$G$201,MATCH($A1418&amp;"-9",Matches!$J$2:$J$201,0))-INDEX(Matches!$H$2:$H$201,MATCH($A1418&amp;"-9",Matches!$J$2:$J$201,0))),0,IF(T1418-U1418=INDEX(Matches!$G$2:$G$201,MATCH($A1418&amp;"-9",Matches!$J$2:$J$201,0))-INDEX(Matches!$H$2:$H$201,MATCH($A1418&amp;"-9",Matches!$J$2:$J$201,0)),3,2))))),""))</f>
        <v/>
      </c>
      <c r="AG1418" s="12" t="str">
        <f aca="false">IF(OR($B1418="",V1418="",W1418=""),"",IFERROR(IF(OR(INDEX(Matches!$I$2:$I$201,MATCH($A1418&amp;"-10",Matches!$J$2:$J$201,0))="Void",INDEX(Matches!$G$2:$G$201,MATCH($A1418&amp;"-10",Matches!$J$2:$J$201,0))="",INDEX(Matches!$H$2:$H$201,MATCH($A1418&amp;"-10",Matches!$J$2:$J$201,0))=""),"",IF(AND($C1418&lt;&gt;"",INDEX(Matches!$F$2:$F$201,MATCH($A1418&amp;"-10",Matches!$J$2:$J$201,0))&lt;&gt;"",$C1418&gt;=INDEX(Matches!$F$2:$F$201,MATCH($A1418&amp;"-10",Matches!$J$2:$J$201,0))),"",IF(AND(V1418=INDEX(Matches!$G$2:$G$201,MATCH($A1418&amp;"-10",Matches!$J$2:$J$201,0)),W1418=INDEX(Matches!$H$2:$H$201,MATCH($A1418&amp;"-10",Matches!$J$2:$J$201,0))),5,IF(SIGN(V1418-W1418)&lt;&gt;SIGN(INDEX(Matches!$G$2:$G$201,MATCH($A1418&amp;"-10",Matches!$J$2:$J$201,0))-INDEX(Matches!$H$2:$H$201,MATCH($A1418&amp;"-10",Matches!$J$2:$J$201,0))),0,IF(V1418-W1418=INDEX(Matches!$G$2:$G$201,MATCH($A1418&amp;"-10",Matches!$J$2:$J$201,0))-INDEX(Matches!$H$2:$H$201,MATCH($A1418&amp;"-10",Matches!$J$2:$J$201,0)),3,2))))),""))</f>
        <v/>
      </c>
      <c r="AH1418" s="13" t="str">
        <f aca="false">IF($B1418="","",SUM(X1418:AG1418))</f>
        <v/>
      </c>
      <c r="AI1418" s="12" t="str">
        <f aca="false">IF($B1418="","",COUNTIF(X1418:AG1418,5))</f>
        <v/>
      </c>
      <c r="AJ1418" s="12" t="str">
        <f aca="false">IF($B1418="","",COUNTIF(X1418:AG1418,"&gt;=2"))</f>
        <v/>
      </c>
      <c r="AK1418" s="12" t="str">
        <f aca="false">IF($B1418="","",COUNT(X1418:AG1418))</f>
        <v/>
      </c>
    </row>
    <row r="1419" customFormat="false" ht="15" hidden="false" customHeight="false" outlineLevel="0" collapsed="false">
      <c r="A1419" s="7"/>
      <c r="B1419" s="7"/>
      <c r="C1419" s="11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12" t="str">
        <f aca="false">IF(OR($B1419="",D1419="",E1419=""),"",IFERROR(IF(OR(INDEX(Matches!$I$2:$I$201,MATCH($A1419&amp;"-1",Matches!$J$2:$J$201,0))="Void",INDEX(Matches!$G$2:$G$201,MATCH($A1419&amp;"-1",Matches!$J$2:$J$201,0))="",INDEX(Matches!$H$2:$H$201,MATCH($A1419&amp;"-1",Matches!$J$2:$J$201,0))=""),"",IF(AND($C1419&lt;&gt;"",INDEX(Matches!$F$2:$F$201,MATCH($A1419&amp;"-1",Matches!$J$2:$J$201,0))&lt;&gt;"",$C1419&gt;=INDEX(Matches!$F$2:$F$201,MATCH($A1419&amp;"-1",Matches!$J$2:$J$201,0))),"",IF(AND(D1419=INDEX(Matches!$G$2:$G$201,MATCH($A1419&amp;"-1",Matches!$J$2:$J$201,0)),E1419=INDEX(Matches!$H$2:$H$201,MATCH($A1419&amp;"-1",Matches!$J$2:$J$201,0))),5,IF(SIGN(D1419-E1419)&lt;&gt;SIGN(INDEX(Matches!$G$2:$G$201,MATCH($A1419&amp;"-1",Matches!$J$2:$J$201,0))-INDEX(Matches!$H$2:$H$201,MATCH($A1419&amp;"-1",Matches!$J$2:$J$201,0))),0,IF(D1419-E1419=INDEX(Matches!$G$2:$G$201,MATCH($A1419&amp;"-1",Matches!$J$2:$J$201,0))-INDEX(Matches!$H$2:$H$201,MATCH($A1419&amp;"-1",Matches!$J$2:$J$201,0)),3,2))))),""))</f>
        <v/>
      </c>
      <c r="Y1419" s="12" t="str">
        <f aca="false">IF(OR($B1419="",F1419="",G1419=""),"",IFERROR(IF(OR(INDEX(Matches!$I$2:$I$201,MATCH($A1419&amp;"-2",Matches!$J$2:$J$201,0))="Void",INDEX(Matches!$G$2:$G$201,MATCH($A1419&amp;"-2",Matches!$J$2:$J$201,0))="",INDEX(Matches!$H$2:$H$201,MATCH($A1419&amp;"-2",Matches!$J$2:$J$201,0))=""),"",IF(AND($C1419&lt;&gt;"",INDEX(Matches!$F$2:$F$201,MATCH($A1419&amp;"-2",Matches!$J$2:$J$201,0))&lt;&gt;"",$C1419&gt;=INDEX(Matches!$F$2:$F$201,MATCH($A1419&amp;"-2",Matches!$J$2:$J$201,0))),"",IF(AND(F1419=INDEX(Matches!$G$2:$G$201,MATCH($A1419&amp;"-2",Matches!$J$2:$J$201,0)),G1419=INDEX(Matches!$H$2:$H$201,MATCH($A1419&amp;"-2",Matches!$J$2:$J$201,0))),5,IF(SIGN(F1419-G1419)&lt;&gt;SIGN(INDEX(Matches!$G$2:$G$201,MATCH($A1419&amp;"-2",Matches!$J$2:$J$201,0))-INDEX(Matches!$H$2:$H$201,MATCH($A1419&amp;"-2",Matches!$J$2:$J$201,0))),0,IF(F1419-G1419=INDEX(Matches!$G$2:$G$201,MATCH($A1419&amp;"-2",Matches!$J$2:$J$201,0))-INDEX(Matches!$H$2:$H$201,MATCH($A1419&amp;"-2",Matches!$J$2:$J$201,0)),3,2))))),""))</f>
        <v/>
      </c>
      <c r="Z1419" s="12" t="str">
        <f aca="false">IF(OR($B1419="",H1419="",I1419=""),"",IFERROR(IF(OR(INDEX(Matches!$I$2:$I$201,MATCH($A1419&amp;"-3",Matches!$J$2:$J$201,0))="Void",INDEX(Matches!$G$2:$G$201,MATCH($A1419&amp;"-3",Matches!$J$2:$J$201,0))="",INDEX(Matches!$H$2:$H$201,MATCH($A1419&amp;"-3",Matches!$J$2:$J$201,0))=""),"",IF(AND($C1419&lt;&gt;"",INDEX(Matches!$F$2:$F$201,MATCH($A1419&amp;"-3",Matches!$J$2:$J$201,0))&lt;&gt;"",$C1419&gt;=INDEX(Matches!$F$2:$F$201,MATCH($A1419&amp;"-3",Matches!$J$2:$J$201,0))),"",IF(AND(H1419=INDEX(Matches!$G$2:$G$201,MATCH($A1419&amp;"-3",Matches!$J$2:$J$201,0)),I1419=INDEX(Matches!$H$2:$H$201,MATCH($A1419&amp;"-3",Matches!$J$2:$J$201,0))),5,IF(SIGN(H1419-I1419)&lt;&gt;SIGN(INDEX(Matches!$G$2:$G$201,MATCH($A1419&amp;"-3",Matches!$J$2:$J$201,0))-INDEX(Matches!$H$2:$H$201,MATCH($A1419&amp;"-3",Matches!$J$2:$J$201,0))),0,IF(H1419-I1419=INDEX(Matches!$G$2:$G$201,MATCH($A1419&amp;"-3",Matches!$J$2:$J$201,0))-INDEX(Matches!$H$2:$H$201,MATCH($A1419&amp;"-3",Matches!$J$2:$J$201,0)),3,2))))),""))</f>
        <v/>
      </c>
      <c r="AA1419" s="12" t="str">
        <f aca="false">IF(OR($B1419="",J1419="",K1419=""),"",IFERROR(IF(OR(INDEX(Matches!$I$2:$I$201,MATCH($A1419&amp;"-4",Matches!$J$2:$J$201,0))="Void",INDEX(Matches!$G$2:$G$201,MATCH($A1419&amp;"-4",Matches!$J$2:$J$201,0))="",INDEX(Matches!$H$2:$H$201,MATCH($A1419&amp;"-4",Matches!$J$2:$J$201,0))=""),"",IF(AND($C1419&lt;&gt;"",INDEX(Matches!$F$2:$F$201,MATCH($A1419&amp;"-4",Matches!$J$2:$J$201,0))&lt;&gt;"",$C1419&gt;=INDEX(Matches!$F$2:$F$201,MATCH($A1419&amp;"-4",Matches!$J$2:$J$201,0))),"",IF(AND(J1419=INDEX(Matches!$G$2:$G$201,MATCH($A1419&amp;"-4",Matches!$J$2:$J$201,0)),K1419=INDEX(Matches!$H$2:$H$201,MATCH($A1419&amp;"-4",Matches!$J$2:$J$201,0))),5,IF(SIGN(J1419-K1419)&lt;&gt;SIGN(INDEX(Matches!$G$2:$G$201,MATCH($A1419&amp;"-4",Matches!$J$2:$J$201,0))-INDEX(Matches!$H$2:$H$201,MATCH($A1419&amp;"-4",Matches!$J$2:$J$201,0))),0,IF(J1419-K1419=INDEX(Matches!$G$2:$G$201,MATCH($A1419&amp;"-4",Matches!$J$2:$J$201,0))-INDEX(Matches!$H$2:$H$201,MATCH($A1419&amp;"-4",Matches!$J$2:$J$201,0)),3,2))))),""))</f>
        <v/>
      </c>
      <c r="AB1419" s="12" t="str">
        <f aca="false">IF(OR($B1419="",L1419="",M1419=""),"",IFERROR(IF(OR(INDEX(Matches!$I$2:$I$201,MATCH($A1419&amp;"-5",Matches!$J$2:$J$201,0))="Void",INDEX(Matches!$G$2:$G$201,MATCH($A1419&amp;"-5",Matches!$J$2:$J$201,0))="",INDEX(Matches!$H$2:$H$201,MATCH($A1419&amp;"-5",Matches!$J$2:$J$201,0))=""),"",IF(AND($C1419&lt;&gt;"",INDEX(Matches!$F$2:$F$201,MATCH($A1419&amp;"-5",Matches!$J$2:$J$201,0))&lt;&gt;"",$C1419&gt;=INDEX(Matches!$F$2:$F$201,MATCH($A1419&amp;"-5",Matches!$J$2:$J$201,0))),"",IF(AND(L1419=INDEX(Matches!$G$2:$G$201,MATCH($A1419&amp;"-5",Matches!$J$2:$J$201,0)),M1419=INDEX(Matches!$H$2:$H$201,MATCH($A1419&amp;"-5",Matches!$J$2:$J$201,0))),5,IF(SIGN(L1419-M1419)&lt;&gt;SIGN(INDEX(Matches!$G$2:$G$201,MATCH($A1419&amp;"-5",Matches!$J$2:$J$201,0))-INDEX(Matches!$H$2:$H$201,MATCH($A1419&amp;"-5",Matches!$J$2:$J$201,0))),0,IF(L1419-M1419=INDEX(Matches!$G$2:$G$201,MATCH($A1419&amp;"-5",Matches!$J$2:$J$201,0))-INDEX(Matches!$H$2:$H$201,MATCH($A1419&amp;"-5",Matches!$J$2:$J$201,0)),3,2))))),""))</f>
        <v/>
      </c>
      <c r="AC1419" s="12" t="str">
        <f aca="false">IF(OR($B1419="",N1419="",O1419=""),"",IFERROR(IF(OR(INDEX(Matches!$I$2:$I$201,MATCH($A1419&amp;"-6",Matches!$J$2:$J$201,0))="Void",INDEX(Matches!$G$2:$G$201,MATCH($A1419&amp;"-6",Matches!$J$2:$J$201,0))="",INDEX(Matches!$H$2:$H$201,MATCH($A1419&amp;"-6",Matches!$J$2:$J$201,0))=""),"",IF(AND($C1419&lt;&gt;"",INDEX(Matches!$F$2:$F$201,MATCH($A1419&amp;"-6",Matches!$J$2:$J$201,0))&lt;&gt;"",$C1419&gt;=INDEX(Matches!$F$2:$F$201,MATCH($A1419&amp;"-6",Matches!$J$2:$J$201,0))),"",IF(AND(N1419=INDEX(Matches!$G$2:$G$201,MATCH($A1419&amp;"-6",Matches!$J$2:$J$201,0)),O1419=INDEX(Matches!$H$2:$H$201,MATCH($A1419&amp;"-6",Matches!$J$2:$J$201,0))),5,IF(SIGN(N1419-O1419)&lt;&gt;SIGN(INDEX(Matches!$G$2:$G$201,MATCH($A1419&amp;"-6",Matches!$J$2:$J$201,0))-INDEX(Matches!$H$2:$H$201,MATCH($A1419&amp;"-6",Matches!$J$2:$J$201,0))),0,IF(N1419-O1419=INDEX(Matches!$G$2:$G$201,MATCH($A1419&amp;"-6",Matches!$J$2:$J$201,0))-INDEX(Matches!$H$2:$H$201,MATCH($A1419&amp;"-6",Matches!$J$2:$J$201,0)),3,2))))),""))</f>
        <v/>
      </c>
      <c r="AD1419" s="12" t="str">
        <f aca="false">IF(OR($B1419="",P1419="",Q1419=""),"",IFERROR(IF(OR(INDEX(Matches!$I$2:$I$201,MATCH($A1419&amp;"-7",Matches!$J$2:$J$201,0))="Void",INDEX(Matches!$G$2:$G$201,MATCH($A1419&amp;"-7",Matches!$J$2:$J$201,0))="",INDEX(Matches!$H$2:$H$201,MATCH($A1419&amp;"-7",Matches!$J$2:$J$201,0))=""),"",IF(AND($C1419&lt;&gt;"",INDEX(Matches!$F$2:$F$201,MATCH($A1419&amp;"-7",Matches!$J$2:$J$201,0))&lt;&gt;"",$C1419&gt;=INDEX(Matches!$F$2:$F$201,MATCH($A1419&amp;"-7",Matches!$J$2:$J$201,0))),"",IF(AND(P1419=INDEX(Matches!$G$2:$G$201,MATCH($A1419&amp;"-7",Matches!$J$2:$J$201,0)),Q1419=INDEX(Matches!$H$2:$H$201,MATCH($A1419&amp;"-7",Matches!$J$2:$J$201,0))),5,IF(SIGN(P1419-Q1419)&lt;&gt;SIGN(INDEX(Matches!$G$2:$G$201,MATCH($A1419&amp;"-7",Matches!$J$2:$J$201,0))-INDEX(Matches!$H$2:$H$201,MATCH($A1419&amp;"-7",Matches!$J$2:$J$201,0))),0,IF(P1419-Q1419=INDEX(Matches!$G$2:$G$201,MATCH($A1419&amp;"-7",Matches!$J$2:$J$201,0))-INDEX(Matches!$H$2:$H$201,MATCH($A1419&amp;"-7",Matches!$J$2:$J$201,0)),3,2))))),""))</f>
        <v/>
      </c>
      <c r="AE1419" s="12" t="str">
        <f aca="false">IF(OR($B1419="",R1419="",S1419=""),"",IFERROR(IF(OR(INDEX(Matches!$I$2:$I$201,MATCH($A1419&amp;"-8",Matches!$J$2:$J$201,0))="Void",INDEX(Matches!$G$2:$G$201,MATCH($A1419&amp;"-8",Matches!$J$2:$J$201,0))="",INDEX(Matches!$H$2:$H$201,MATCH($A1419&amp;"-8",Matches!$J$2:$J$201,0))=""),"",IF(AND($C1419&lt;&gt;"",INDEX(Matches!$F$2:$F$201,MATCH($A1419&amp;"-8",Matches!$J$2:$J$201,0))&lt;&gt;"",$C1419&gt;=INDEX(Matches!$F$2:$F$201,MATCH($A1419&amp;"-8",Matches!$J$2:$J$201,0))),"",IF(AND(R1419=INDEX(Matches!$G$2:$G$201,MATCH($A1419&amp;"-8",Matches!$J$2:$J$201,0)),S1419=INDEX(Matches!$H$2:$H$201,MATCH($A1419&amp;"-8",Matches!$J$2:$J$201,0))),5,IF(SIGN(R1419-S1419)&lt;&gt;SIGN(INDEX(Matches!$G$2:$G$201,MATCH($A1419&amp;"-8",Matches!$J$2:$J$201,0))-INDEX(Matches!$H$2:$H$201,MATCH($A1419&amp;"-8",Matches!$J$2:$J$201,0))),0,IF(R1419-S1419=INDEX(Matches!$G$2:$G$201,MATCH($A1419&amp;"-8",Matches!$J$2:$J$201,0))-INDEX(Matches!$H$2:$H$201,MATCH($A1419&amp;"-8",Matches!$J$2:$J$201,0)),3,2))))),""))</f>
        <v/>
      </c>
      <c r="AF1419" s="12" t="str">
        <f aca="false">IF(OR($B1419="",T1419="",U1419=""),"",IFERROR(IF(OR(INDEX(Matches!$I$2:$I$201,MATCH($A1419&amp;"-9",Matches!$J$2:$J$201,0))="Void",INDEX(Matches!$G$2:$G$201,MATCH($A1419&amp;"-9",Matches!$J$2:$J$201,0))="",INDEX(Matches!$H$2:$H$201,MATCH($A1419&amp;"-9",Matches!$J$2:$J$201,0))=""),"",IF(AND($C1419&lt;&gt;"",INDEX(Matches!$F$2:$F$201,MATCH($A1419&amp;"-9",Matches!$J$2:$J$201,0))&lt;&gt;"",$C1419&gt;=INDEX(Matches!$F$2:$F$201,MATCH($A1419&amp;"-9",Matches!$J$2:$J$201,0))),"",IF(AND(T1419=INDEX(Matches!$G$2:$G$201,MATCH($A1419&amp;"-9",Matches!$J$2:$J$201,0)),U1419=INDEX(Matches!$H$2:$H$201,MATCH($A1419&amp;"-9",Matches!$J$2:$J$201,0))),5,IF(SIGN(T1419-U1419)&lt;&gt;SIGN(INDEX(Matches!$G$2:$G$201,MATCH($A1419&amp;"-9",Matches!$J$2:$J$201,0))-INDEX(Matches!$H$2:$H$201,MATCH($A1419&amp;"-9",Matches!$J$2:$J$201,0))),0,IF(T1419-U1419=INDEX(Matches!$G$2:$G$201,MATCH($A1419&amp;"-9",Matches!$J$2:$J$201,0))-INDEX(Matches!$H$2:$H$201,MATCH($A1419&amp;"-9",Matches!$J$2:$J$201,0)),3,2))))),""))</f>
        <v/>
      </c>
      <c r="AG1419" s="12" t="str">
        <f aca="false">IF(OR($B1419="",V1419="",W1419=""),"",IFERROR(IF(OR(INDEX(Matches!$I$2:$I$201,MATCH($A1419&amp;"-10",Matches!$J$2:$J$201,0))="Void",INDEX(Matches!$G$2:$G$201,MATCH($A1419&amp;"-10",Matches!$J$2:$J$201,0))="",INDEX(Matches!$H$2:$H$201,MATCH($A1419&amp;"-10",Matches!$J$2:$J$201,0))=""),"",IF(AND($C1419&lt;&gt;"",INDEX(Matches!$F$2:$F$201,MATCH($A1419&amp;"-10",Matches!$J$2:$J$201,0))&lt;&gt;"",$C1419&gt;=INDEX(Matches!$F$2:$F$201,MATCH($A1419&amp;"-10",Matches!$J$2:$J$201,0))),"",IF(AND(V1419=INDEX(Matches!$G$2:$G$201,MATCH($A1419&amp;"-10",Matches!$J$2:$J$201,0)),W1419=INDEX(Matches!$H$2:$H$201,MATCH($A1419&amp;"-10",Matches!$J$2:$J$201,0))),5,IF(SIGN(V1419-W1419)&lt;&gt;SIGN(INDEX(Matches!$G$2:$G$201,MATCH($A1419&amp;"-10",Matches!$J$2:$J$201,0))-INDEX(Matches!$H$2:$H$201,MATCH($A1419&amp;"-10",Matches!$J$2:$J$201,0))),0,IF(V1419-W1419=INDEX(Matches!$G$2:$G$201,MATCH($A1419&amp;"-10",Matches!$J$2:$J$201,0))-INDEX(Matches!$H$2:$H$201,MATCH($A1419&amp;"-10",Matches!$J$2:$J$201,0)),3,2))))),""))</f>
        <v/>
      </c>
      <c r="AH1419" s="13" t="str">
        <f aca="false">IF($B1419="","",SUM(X1419:AG1419))</f>
        <v/>
      </c>
      <c r="AI1419" s="12" t="str">
        <f aca="false">IF($B1419="","",COUNTIF(X1419:AG1419,5))</f>
        <v/>
      </c>
      <c r="AJ1419" s="12" t="str">
        <f aca="false">IF($B1419="","",COUNTIF(X1419:AG1419,"&gt;=2"))</f>
        <v/>
      </c>
      <c r="AK1419" s="12" t="str">
        <f aca="false">IF($B1419="","",COUNT(X1419:AG1419))</f>
        <v/>
      </c>
    </row>
    <row r="1420" customFormat="false" ht="15" hidden="false" customHeight="false" outlineLevel="0" collapsed="false">
      <c r="A1420" s="7"/>
      <c r="B1420" s="7"/>
      <c r="C1420" s="11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12" t="str">
        <f aca="false">IF(OR($B1420="",D1420="",E1420=""),"",IFERROR(IF(OR(INDEX(Matches!$I$2:$I$201,MATCH($A1420&amp;"-1",Matches!$J$2:$J$201,0))="Void",INDEX(Matches!$G$2:$G$201,MATCH($A1420&amp;"-1",Matches!$J$2:$J$201,0))="",INDEX(Matches!$H$2:$H$201,MATCH($A1420&amp;"-1",Matches!$J$2:$J$201,0))=""),"",IF(AND($C1420&lt;&gt;"",INDEX(Matches!$F$2:$F$201,MATCH($A1420&amp;"-1",Matches!$J$2:$J$201,0))&lt;&gt;"",$C1420&gt;=INDEX(Matches!$F$2:$F$201,MATCH($A1420&amp;"-1",Matches!$J$2:$J$201,0))),"",IF(AND(D1420=INDEX(Matches!$G$2:$G$201,MATCH($A1420&amp;"-1",Matches!$J$2:$J$201,0)),E1420=INDEX(Matches!$H$2:$H$201,MATCH($A1420&amp;"-1",Matches!$J$2:$J$201,0))),5,IF(SIGN(D1420-E1420)&lt;&gt;SIGN(INDEX(Matches!$G$2:$G$201,MATCH($A1420&amp;"-1",Matches!$J$2:$J$201,0))-INDEX(Matches!$H$2:$H$201,MATCH($A1420&amp;"-1",Matches!$J$2:$J$201,0))),0,IF(D1420-E1420=INDEX(Matches!$G$2:$G$201,MATCH($A1420&amp;"-1",Matches!$J$2:$J$201,0))-INDEX(Matches!$H$2:$H$201,MATCH($A1420&amp;"-1",Matches!$J$2:$J$201,0)),3,2))))),""))</f>
        <v/>
      </c>
      <c r="Y1420" s="12" t="str">
        <f aca="false">IF(OR($B1420="",F1420="",G1420=""),"",IFERROR(IF(OR(INDEX(Matches!$I$2:$I$201,MATCH($A1420&amp;"-2",Matches!$J$2:$J$201,0))="Void",INDEX(Matches!$G$2:$G$201,MATCH($A1420&amp;"-2",Matches!$J$2:$J$201,0))="",INDEX(Matches!$H$2:$H$201,MATCH($A1420&amp;"-2",Matches!$J$2:$J$201,0))=""),"",IF(AND($C1420&lt;&gt;"",INDEX(Matches!$F$2:$F$201,MATCH($A1420&amp;"-2",Matches!$J$2:$J$201,0))&lt;&gt;"",$C1420&gt;=INDEX(Matches!$F$2:$F$201,MATCH($A1420&amp;"-2",Matches!$J$2:$J$201,0))),"",IF(AND(F1420=INDEX(Matches!$G$2:$G$201,MATCH($A1420&amp;"-2",Matches!$J$2:$J$201,0)),G1420=INDEX(Matches!$H$2:$H$201,MATCH($A1420&amp;"-2",Matches!$J$2:$J$201,0))),5,IF(SIGN(F1420-G1420)&lt;&gt;SIGN(INDEX(Matches!$G$2:$G$201,MATCH($A1420&amp;"-2",Matches!$J$2:$J$201,0))-INDEX(Matches!$H$2:$H$201,MATCH($A1420&amp;"-2",Matches!$J$2:$J$201,0))),0,IF(F1420-G1420=INDEX(Matches!$G$2:$G$201,MATCH($A1420&amp;"-2",Matches!$J$2:$J$201,0))-INDEX(Matches!$H$2:$H$201,MATCH($A1420&amp;"-2",Matches!$J$2:$J$201,0)),3,2))))),""))</f>
        <v/>
      </c>
      <c r="Z1420" s="12" t="str">
        <f aca="false">IF(OR($B1420="",H1420="",I1420=""),"",IFERROR(IF(OR(INDEX(Matches!$I$2:$I$201,MATCH($A1420&amp;"-3",Matches!$J$2:$J$201,0))="Void",INDEX(Matches!$G$2:$G$201,MATCH($A1420&amp;"-3",Matches!$J$2:$J$201,0))="",INDEX(Matches!$H$2:$H$201,MATCH($A1420&amp;"-3",Matches!$J$2:$J$201,0))=""),"",IF(AND($C1420&lt;&gt;"",INDEX(Matches!$F$2:$F$201,MATCH($A1420&amp;"-3",Matches!$J$2:$J$201,0))&lt;&gt;"",$C1420&gt;=INDEX(Matches!$F$2:$F$201,MATCH($A1420&amp;"-3",Matches!$J$2:$J$201,0))),"",IF(AND(H1420=INDEX(Matches!$G$2:$G$201,MATCH($A1420&amp;"-3",Matches!$J$2:$J$201,0)),I1420=INDEX(Matches!$H$2:$H$201,MATCH($A1420&amp;"-3",Matches!$J$2:$J$201,0))),5,IF(SIGN(H1420-I1420)&lt;&gt;SIGN(INDEX(Matches!$G$2:$G$201,MATCH($A1420&amp;"-3",Matches!$J$2:$J$201,0))-INDEX(Matches!$H$2:$H$201,MATCH($A1420&amp;"-3",Matches!$J$2:$J$201,0))),0,IF(H1420-I1420=INDEX(Matches!$G$2:$G$201,MATCH($A1420&amp;"-3",Matches!$J$2:$J$201,0))-INDEX(Matches!$H$2:$H$201,MATCH($A1420&amp;"-3",Matches!$J$2:$J$201,0)),3,2))))),""))</f>
        <v/>
      </c>
      <c r="AA1420" s="12" t="str">
        <f aca="false">IF(OR($B1420="",J1420="",K1420=""),"",IFERROR(IF(OR(INDEX(Matches!$I$2:$I$201,MATCH($A1420&amp;"-4",Matches!$J$2:$J$201,0))="Void",INDEX(Matches!$G$2:$G$201,MATCH($A1420&amp;"-4",Matches!$J$2:$J$201,0))="",INDEX(Matches!$H$2:$H$201,MATCH($A1420&amp;"-4",Matches!$J$2:$J$201,0))=""),"",IF(AND($C1420&lt;&gt;"",INDEX(Matches!$F$2:$F$201,MATCH($A1420&amp;"-4",Matches!$J$2:$J$201,0))&lt;&gt;"",$C1420&gt;=INDEX(Matches!$F$2:$F$201,MATCH($A1420&amp;"-4",Matches!$J$2:$J$201,0))),"",IF(AND(J1420=INDEX(Matches!$G$2:$G$201,MATCH($A1420&amp;"-4",Matches!$J$2:$J$201,0)),K1420=INDEX(Matches!$H$2:$H$201,MATCH($A1420&amp;"-4",Matches!$J$2:$J$201,0))),5,IF(SIGN(J1420-K1420)&lt;&gt;SIGN(INDEX(Matches!$G$2:$G$201,MATCH($A1420&amp;"-4",Matches!$J$2:$J$201,0))-INDEX(Matches!$H$2:$H$201,MATCH($A1420&amp;"-4",Matches!$J$2:$J$201,0))),0,IF(J1420-K1420=INDEX(Matches!$G$2:$G$201,MATCH($A1420&amp;"-4",Matches!$J$2:$J$201,0))-INDEX(Matches!$H$2:$H$201,MATCH($A1420&amp;"-4",Matches!$J$2:$J$201,0)),3,2))))),""))</f>
        <v/>
      </c>
      <c r="AB1420" s="12" t="str">
        <f aca="false">IF(OR($B1420="",L1420="",M1420=""),"",IFERROR(IF(OR(INDEX(Matches!$I$2:$I$201,MATCH($A1420&amp;"-5",Matches!$J$2:$J$201,0))="Void",INDEX(Matches!$G$2:$G$201,MATCH($A1420&amp;"-5",Matches!$J$2:$J$201,0))="",INDEX(Matches!$H$2:$H$201,MATCH($A1420&amp;"-5",Matches!$J$2:$J$201,0))=""),"",IF(AND($C1420&lt;&gt;"",INDEX(Matches!$F$2:$F$201,MATCH($A1420&amp;"-5",Matches!$J$2:$J$201,0))&lt;&gt;"",$C1420&gt;=INDEX(Matches!$F$2:$F$201,MATCH($A1420&amp;"-5",Matches!$J$2:$J$201,0))),"",IF(AND(L1420=INDEX(Matches!$G$2:$G$201,MATCH($A1420&amp;"-5",Matches!$J$2:$J$201,0)),M1420=INDEX(Matches!$H$2:$H$201,MATCH($A1420&amp;"-5",Matches!$J$2:$J$201,0))),5,IF(SIGN(L1420-M1420)&lt;&gt;SIGN(INDEX(Matches!$G$2:$G$201,MATCH($A1420&amp;"-5",Matches!$J$2:$J$201,0))-INDEX(Matches!$H$2:$H$201,MATCH($A1420&amp;"-5",Matches!$J$2:$J$201,0))),0,IF(L1420-M1420=INDEX(Matches!$G$2:$G$201,MATCH($A1420&amp;"-5",Matches!$J$2:$J$201,0))-INDEX(Matches!$H$2:$H$201,MATCH($A1420&amp;"-5",Matches!$J$2:$J$201,0)),3,2))))),""))</f>
        <v/>
      </c>
      <c r="AC1420" s="12" t="str">
        <f aca="false">IF(OR($B1420="",N1420="",O1420=""),"",IFERROR(IF(OR(INDEX(Matches!$I$2:$I$201,MATCH($A1420&amp;"-6",Matches!$J$2:$J$201,0))="Void",INDEX(Matches!$G$2:$G$201,MATCH($A1420&amp;"-6",Matches!$J$2:$J$201,0))="",INDEX(Matches!$H$2:$H$201,MATCH($A1420&amp;"-6",Matches!$J$2:$J$201,0))=""),"",IF(AND($C1420&lt;&gt;"",INDEX(Matches!$F$2:$F$201,MATCH($A1420&amp;"-6",Matches!$J$2:$J$201,0))&lt;&gt;"",$C1420&gt;=INDEX(Matches!$F$2:$F$201,MATCH($A1420&amp;"-6",Matches!$J$2:$J$201,0))),"",IF(AND(N1420=INDEX(Matches!$G$2:$G$201,MATCH($A1420&amp;"-6",Matches!$J$2:$J$201,0)),O1420=INDEX(Matches!$H$2:$H$201,MATCH($A1420&amp;"-6",Matches!$J$2:$J$201,0))),5,IF(SIGN(N1420-O1420)&lt;&gt;SIGN(INDEX(Matches!$G$2:$G$201,MATCH($A1420&amp;"-6",Matches!$J$2:$J$201,0))-INDEX(Matches!$H$2:$H$201,MATCH($A1420&amp;"-6",Matches!$J$2:$J$201,0))),0,IF(N1420-O1420=INDEX(Matches!$G$2:$G$201,MATCH($A1420&amp;"-6",Matches!$J$2:$J$201,0))-INDEX(Matches!$H$2:$H$201,MATCH($A1420&amp;"-6",Matches!$J$2:$J$201,0)),3,2))))),""))</f>
        <v/>
      </c>
      <c r="AD1420" s="12" t="str">
        <f aca="false">IF(OR($B1420="",P1420="",Q1420=""),"",IFERROR(IF(OR(INDEX(Matches!$I$2:$I$201,MATCH($A1420&amp;"-7",Matches!$J$2:$J$201,0))="Void",INDEX(Matches!$G$2:$G$201,MATCH($A1420&amp;"-7",Matches!$J$2:$J$201,0))="",INDEX(Matches!$H$2:$H$201,MATCH($A1420&amp;"-7",Matches!$J$2:$J$201,0))=""),"",IF(AND($C1420&lt;&gt;"",INDEX(Matches!$F$2:$F$201,MATCH($A1420&amp;"-7",Matches!$J$2:$J$201,0))&lt;&gt;"",$C1420&gt;=INDEX(Matches!$F$2:$F$201,MATCH($A1420&amp;"-7",Matches!$J$2:$J$201,0))),"",IF(AND(P1420=INDEX(Matches!$G$2:$G$201,MATCH($A1420&amp;"-7",Matches!$J$2:$J$201,0)),Q1420=INDEX(Matches!$H$2:$H$201,MATCH($A1420&amp;"-7",Matches!$J$2:$J$201,0))),5,IF(SIGN(P1420-Q1420)&lt;&gt;SIGN(INDEX(Matches!$G$2:$G$201,MATCH($A1420&amp;"-7",Matches!$J$2:$J$201,0))-INDEX(Matches!$H$2:$H$201,MATCH($A1420&amp;"-7",Matches!$J$2:$J$201,0))),0,IF(P1420-Q1420=INDEX(Matches!$G$2:$G$201,MATCH($A1420&amp;"-7",Matches!$J$2:$J$201,0))-INDEX(Matches!$H$2:$H$201,MATCH($A1420&amp;"-7",Matches!$J$2:$J$201,0)),3,2))))),""))</f>
        <v/>
      </c>
      <c r="AE1420" s="12" t="str">
        <f aca="false">IF(OR($B1420="",R1420="",S1420=""),"",IFERROR(IF(OR(INDEX(Matches!$I$2:$I$201,MATCH($A1420&amp;"-8",Matches!$J$2:$J$201,0))="Void",INDEX(Matches!$G$2:$G$201,MATCH($A1420&amp;"-8",Matches!$J$2:$J$201,0))="",INDEX(Matches!$H$2:$H$201,MATCH($A1420&amp;"-8",Matches!$J$2:$J$201,0))=""),"",IF(AND($C1420&lt;&gt;"",INDEX(Matches!$F$2:$F$201,MATCH($A1420&amp;"-8",Matches!$J$2:$J$201,0))&lt;&gt;"",$C1420&gt;=INDEX(Matches!$F$2:$F$201,MATCH($A1420&amp;"-8",Matches!$J$2:$J$201,0))),"",IF(AND(R1420=INDEX(Matches!$G$2:$G$201,MATCH($A1420&amp;"-8",Matches!$J$2:$J$201,0)),S1420=INDEX(Matches!$H$2:$H$201,MATCH($A1420&amp;"-8",Matches!$J$2:$J$201,0))),5,IF(SIGN(R1420-S1420)&lt;&gt;SIGN(INDEX(Matches!$G$2:$G$201,MATCH($A1420&amp;"-8",Matches!$J$2:$J$201,0))-INDEX(Matches!$H$2:$H$201,MATCH($A1420&amp;"-8",Matches!$J$2:$J$201,0))),0,IF(R1420-S1420=INDEX(Matches!$G$2:$G$201,MATCH($A1420&amp;"-8",Matches!$J$2:$J$201,0))-INDEX(Matches!$H$2:$H$201,MATCH($A1420&amp;"-8",Matches!$J$2:$J$201,0)),3,2))))),""))</f>
        <v/>
      </c>
      <c r="AF1420" s="12" t="str">
        <f aca="false">IF(OR($B1420="",T1420="",U1420=""),"",IFERROR(IF(OR(INDEX(Matches!$I$2:$I$201,MATCH($A1420&amp;"-9",Matches!$J$2:$J$201,0))="Void",INDEX(Matches!$G$2:$G$201,MATCH($A1420&amp;"-9",Matches!$J$2:$J$201,0))="",INDEX(Matches!$H$2:$H$201,MATCH($A1420&amp;"-9",Matches!$J$2:$J$201,0))=""),"",IF(AND($C1420&lt;&gt;"",INDEX(Matches!$F$2:$F$201,MATCH($A1420&amp;"-9",Matches!$J$2:$J$201,0))&lt;&gt;"",$C1420&gt;=INDEX(Matches!$F$2:$F$201,MATCH($A1420&amp;"-9",Matches!$J$2:$J$201,0))),"",IF(AND(T1420=INDEX(Matches!$G$2:$G$201,MATCH($A1420&amp;"-9",Matches!$J$2:$J$201,0)),U1420=INDEX(Matches!$H$2:$H$201,MATCH($A1420&amp;"-9",Matches!$J$2:$J$201,0))),5,IF(SIGN(T1420-U1420)&lt;&gt;SIGN(INDEX(Matches!$G$2:$G$201,MATCH($A1420&amp;"-9",Matches!$J$2:$J$201,0))-INDEX(Matches!$H$2:$H$201,MATCH($A1420&amp;"-9",Matches!$J$2:$J$201,0))),0,IF(T1420-U1420=INDEX(Matches!$G$2:$G$201,MATCH($A1420&amp;"-9",Matches!$J$2:$J$201,0))-INDEX(Matches!$H$2:$H$201,MATCH($A1420&amp;"-9",Matches!$J$2:$J$201,0)),3,2))))),""))</f>
        <v/>
      </c>
      <c r="AG1420" s="12" t="str">
        <f aca="false">IF(OR($B1420="",V1420="",W1420=""),"",IFERROR(IF(OR(INDEX(Matches!$I$2:$I$201,MATCH($A1420&amp;"-10",Matches!$J$2:$J$201,0))="Void",INDEX(Matches!$G$2:$G$201,MATCH($A1420&amp;"-10",Matches!$J$2:$J$201,0))="",INDEX(Matches!$H$2:$H$201,MATCH($A1420&amp;"-10",Matches!$J$2:$J$201,0))=""),"",IF(AND($C1420&lt;&gt;"",INDEX(Matches!$F$2:$F$201,MATCH($A1420&amp;"-10",Matches!$J$2:$J$201,0))&lt;&gt;"",$C1420&gt;=INDEX(Matches!$F$2:$F$201,MATCH($A1420&amp;"-10",Matches!$J$2:$J$201,0))),"",IF(AND(V1420=INDEX(Matches!$G$2:$G$201,MATCH($A1420&amp;"-10",Matches!$J$2:$J$201,0)),W1420=INDEX(Matches!$H$2:$H$201,MATCH($A1420&amp;"-10",Matches!$J$2:$J$201,0))),5,IF(SIGN(V1420-W1420)&lt;&gt;SIGN(INDEX(Matches!$G$2:$G$201,MATCH($A1420&amp;"-10",Matches!$J$2:$J$201,0))-INDEX(Matches!$H$2:$H$201,MATCH($A1420&amp;"-10",Matches!$J$2:$J$201,0))),0,IF(V1420-W1420=INDEX(Matches!$G$2:$G$201,MATCH($A1420&amp;"-10",Matches!$J$2:$J$201,0))-INDEX(Matches!$H$2:$H$201,MATCH($A1420&amp;"-10",Matches!$J$2:$J$201,0)),3,2))))),""))</f>
        <v/>
      </c>
      <c r="AH1420" s="13" t="str">
        <f aca="false">IF($B1420="","",SUM(X1420:AG1420))</f>
        <v/>
      </c>
      <c r="AI1420" s="12" t="str">
        <f aca="false">IF($B1420="","",COUNTIF(X1420:AG1420,5))</f>
        <v/>
      </c>
      <c r="AJ1420" s="12" t="str">
        <f aca="false">IF($B1420="","",COUNTIF(X1420:AG1420,"&gt;=2"))</f>
        <v/>
      </c>
      <c r="AK1420" s="12" t="str">
        <f aca="false">IF($B1420="","",COUNT(X1420:AG1420))</f>
        <v/>
      </c>
    </row>
    <row r="1421" customFormat="false" ht="15" hidden="false" customHeight="false" outlineLevel="0" collapsed="false">
      <c r="A1421" s="7"/>
      <c r="B1421" s="7"/>
      <c r="C1421" s="11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12" t="str">
        <f aca="false">IF(OR($B1421="",D1421="",E1421=""),"",IFERROR(IF(OR(INDEX(Matches!$I$2:$I$201,MATCH($A1421&amp;"-1",Matches!$J$2:$J$201,0))="Void",INDEX(Matches!$G$2:$G$201,MATCH($A1421&amp;"-1",Matches!$J$2:$J$201,0))="",INDEX(Matches!$H$2:$H$201,MATCH($A1421&amp;"-1",Matches!$J$2:$J$201,0))=""),"",IF(AND($C1421&lt;&gt;"",INDEX(Matches!$F$2:$F$201,MATCH($A1421&amp;"-1",Matches!$J$2:$J$201,0))&lt;&gt;"",$C1421&gt;=INDEX(Matches!$F$2:$F$201,MATCH($A1421&amp;"-1",Matches!$J$2:$J$201,0))),"",IF(AND(D1421=INDEX(Matches!$G$2:$G$201,MATCH($A1421&amp;"-1",Matches!$J$2:$J$201,0)),E1421=INDEX(Matches!$H$2:$H$201,MATCH($A1421&amp;"-1",Matches!$J$2:$J$201,0))),5,IF(SIGN(D1421-E1421)&lt;&gt;SIGN(INDEX(Matches!$G$2:$G$201,MATCH($A1421&amp;"-1",Matches!$J$2:$J$201,0))-INDEX(Matches!$H$2:$H$201,MATCH($A1421&amp;"-1",Matches!$J$2:$J$201,0))),0,IF(D1421-E1421=INDEX(Matches!$G$2:$G$201,MATCH($A1421&amp;"-1",Matches!$J$2:$J$201,0))-INDEX(Matches!$H$2:$H$201,MATCH($A1421&amp;"-1",Matches!$J$2:$J$201,0)),3,2))))),""))</f>
        <v/>
      </c>
      <c r="Y1421" s="12" t="str">
        <f aca="false">IF(OR($B1421="",F1421="",G1421=""),"",IFERROR(IF(OR(INDEX(Matches!$I$2:$I$201,MATCH($A1421&amp;"-2",Matches!$J$2:$J$201,0))="Void",INDEX(Matches!$G$2:$G$201,MATCH($A1421&amp;"-2",Matches!$J$2:$J$201,0))="",INDEX(Matches!$H$2:$H$201,MATCH($A1421&amp;"-2",Matches!$J$2:$J$201,0))=""),"",IF(AND($C1421&lt;&gt;"",INDEX(Matches!$F$2:$F$201,MATCH($A1421&amp;"-2",Matches!$J$2:$J$201,0))&lt;&gt;"",$C1421&gt;=INDEX(Matches!$F$2:$F$201,MATCH($A1421&amp;"-2",Matches!$J$2:$J$201,0))),"",IF(AND(F1421=INDEX(Matches!$G$2:$G$201,MATCH($A1421&amp;"-2",Matches!$J$2:$J$201,0)),G1421=INDEX(Matches!$H$2:$H$201,MATCH($A1421&amp;"-2",Matches!$J$2:$J$201,0))),5,IF(SIGN(F1421-G1421)&lt;&gt;SIGN(INDEX(Matches!$G$2:$G$201,MATCH($A1421&amp;"-2",Matches!$J$2:$J$201,0))-INDEX(Matches!$H$2:$H$201,MATCH($A1421&amp;"-2",Matches!$J$2:$J$201,0))),0,IF(F1421-G1421=INDEX(Matches!$G$2:$G$201,MATCH($A1421&amp;"-2",Matches!$J$2:$J$201,0))-INDEX(Matches!$H$2:$H$201,MATCH($A1421&amp;"-2",Matches!$J$2:$J$201,0)),3,2))))),""))</f>
        <v/>
      </c>
      <c r="Z1421" s="12" t="str">
        <f aca="false">IF(OR($B1421="",H1421="",I1421=""),"",IFERROR(IF(OR(INDEX(Matches!$I$2:$I$201,MATCH($A1421&amp;"-3",Matches!$J$2:$J$201,0))="Void",INDEX(Matches!$G$2:$G$201,MATCH($A1421&amp;"-3",Matches!$J$2:$J$201,0))="",INDEX(Matches!$H$2:$H$201,MATCH($A1421&amp;"-3",Matches!$J$2:$J$201,0))=""),"",IF(AND($C1421&lt;&gt;"",INDEX(Matches!$F$2:$F$201,MATCH($A1421&amp;"-3",Matches!$J$2:$J$201,0))&lt;&gt;"",$C1421&gt;=INDEX(Matches!$F$2:$F$201,MATCH($A1421&amp;"-3",Matches!$J$2:$J$201,0))),"",IF(AND(H1421=INDEX(Matches!$G$2:$G$201,MATCH($A1421&amp;"-3",Matches!$J$2:$J$201,0)),I1421=INDEX(Matches!$H$2:$H$201,MATCH($A1421&amp;"-3",Matches!$J$2:$J$201,0))),5,IF(SIGN(H1421-I1421)&lt;&gt;SIGN(INDEX(Matches!$G$2:$G$201,MATCH($A1421&amp;"-3",Matches!$J$2:$J$201,0))-INDEX(Matches!$H$2:$H$201,MATCH($A1421&amp;"-3",Matches!$J$2:$J$201,0))),0,IF(H1421-I1421=INDEX(Matches!$G$2:$G$201,MATCH($A1421&amp;"-3",Matches!$J$2:$J$201,0))-INDEX(Matches!$H$2:$H$201,MATCH($A1421&amp;"-3",Matches!$J$2:$J$201,0)),3,2))))),""))</f>
        <v/>
      </c>
      <c r="AA1421" s="12" t="str">
        <f aca="false">IF(OR($B1421="",J1421="",K1421=""),"",IFERROR(IF(OR(INDEX(Matches!$I$2:$I$201,MATCH($A1421&amp;"-4",Matches!$J$2:$J$201,0))="Void",INDEX(Matches!$G$2:$G$201,MATCH($A1421&amp;"-4",Matches!$J$2:$J$201,0))="",INDEX(Matches!$H$2:$H$201,MATCH($A1421&amp;"-4",Matches!$J$2:$J$201,0))=""),"",IF(AND($C1421&lt;&gt;"",INDEX(Matches!$F$2:$F$201,MATCH($A1421&amp;"-4",Matches!$J$2:$J$201,0))&lt;&gt;"",$C1421&gt;=INDEX(Matches!$F$2:$F$201,MATCH($A1421&amp;"-4",Matches!$J$2:$J$201,0))),"",IF(AND(J1421=INDEX(Matches!$G$2:$G$201,MATCH($A1421&amp;"-4",Matches!$J$2:$J$201,0)),K1421=INDEX(Matches!$H$2:$H$201,MATCH($A1421&amp;"-4",Matches!$J$2:$J$201,0))),5,IF(SIGN(J1421-K1421)&lt;&gt;SIGN(INDEX(Matches!$G$2:$G$201,MATCH($A1421&amp;"-4",Matches!$J$2:$J$201,0))-INDEX(Matches!$H$2:$H$201,MATCH($A1421&amp;"-4",Matches!$J$2:$J$201,0))),0,IF(J1421-K1421=INDEX(Matches!$G$2:$G$201,MATCH($A1421&amp;"-4",Matches!$J$2:$J$201,0))-INDEX(Matches!$H$2:$H$201,MATCH($A1421&amp;"-4",Matches!$J$2:$J$201,0)),3,2))))),""))</f>
        <v/>
      </c>
      <c r="AB1421" s="12" t="str">
        <f aca="false">IF(OR($B1421="",L1421="",M1421=""),"",IFERROR(IF(OR(INDEX(Matches!$I$2:$I$201,MATCH($A1421&amp;"-5",Matches!$J$2:$J$201,0))="Void",INDEX(Matches!$G$2:$G$201,MATCH($A1421&amp;"-5",Matches!$J$2:$J$201,0))="",INDEX(Matches!$H$2:$H$201,MATCH($A1421&amp;"-5",Matches!$J$2:$J$201,0))=""),"",IF(AND($C1421&lt;&gt;"",INDEX(Matches!$F$2:$F$201,MATCH($A1421&amp;"-5",Matches!$J$2:$J$201,0))&lt;&gt;"",$C1421&gt;=INDEX(Matches!$F$2:$F$201,MATCH($A1421&amp;"-5",Matches!$J$2:$J$201,0))),"",IF(AND(L1421=INDEX(Matches!$G$2:$G$201,MATCH($A1421&amp;"-5",Matches!$J$2:$J$201,0)),M1421=INDEX(Matches!$H$2:$H$201,MATCH($A1421&amp;"-5",Matches!$J$2:$J$201,0))),5,IF(SIGN(L1421-M1421)&lt;&gt;SIGN(INDEX(Matches!$G$2:$G$201,MATCH($A1421&amp;"-5",Matches!$J$2:$J$201,0))-INDEX(Matches!$H$2:$H$201,MATCH($A1421&amp;"-5",Matches!$J$2:$J$201,0))),0,IF(L1421-M1421=INDEX(Matches!$G$2:$G$201,MATCH($A1421&amp;"-5",Matches!$J$2:$J$201,0))-INDEX(Matches!$H$2:$H$201,MATCH($A1421&amp;"-5",Matches!$J$2:$J$201,0)),3,2))))),""))</f>
        <v/>
      </c>
      <c r="AC1421" s="12" t="str">
        <f aca="false">IF(OR($B1421="",N1421="",O1421=""),"",IFERROR(IF(OR(INDEX(Matches!$I$2:$I$201,MATCH($A1421&amp;"-6",Matches!$J$2:$J$201,0))="Void",INDEX(Matches!$G$2:$G$201,MATCH($A1421&amp;"-6",Matches!$J$2:$J$201,0))="",INDEX(Matches!$H$2:$H$201,MATCH($A1421&amp;"-6",Matches!$J$2:$J$201,0))=""),"",IF(AND($C1421&lt;&gt;"",INDEX(Matches!$F$2:$F$201,MATCH($A1421&amp;"-6",Matches!$J$2:$J$201,0))&lt;&gt;"",$C1421&gt;=INDEX(Matches!$F$2:$F$201,MATCH($A1421&amp;"-6",Matches!$J$2:$J$201,0))),"",IF(AND(N1421=INDEX(Matches!$G$2:$G$201,MATCH($A1421&amp;"-6",Matches!$J$2:$J$201,0)),O1421=INDEX(Matches!$H$2:$H$201,MATCH($A1421&amp;"-6",Matches!$J$2:$J$201,0))),5,IF(SIGN(N1421-O1421)&lt;&gt;SIGN(INDEX(Matches!$G$2:$G$201,MATCH($A1421&amp;"-6",Matches!$J$2:$J$201,0))-INDEX(Matches!$H$2:$H$201,MATCH($A1421&amp;"-6",Matches!$J$2:$J$201,0))),0,IF(N1421-O1421=INDEX(Matches!$G$2:$G$201,MATCH($A1421&amp;"-6",Matches!$J$2:$J$201,0))-INDEX(Matches!$H$2:$H$201,MATCH($A1421&amp;"-6",Matches!$J$2:$J$201,0)),3,2))))),""))</f>
        <v/>
      </c>
      <c r="AD1421" s="12" t="str">
        <f aca="false">IF(OR($B1421="",P1421="",Q1421=""),"",IFERROR(IF(OR(INDEX(Matches!$I$2:$I$201,MATCH($A1421&amp;"-7",Matches!$J$2:$J$201,0))="Void",INDEX(Matches!$G$2:$G$201,MATCH($A1421&amp;"-7",Matches!$J$2:$J$201,0))="",INDEX(Matches!$H$2:$H$201,MATCH($A1421&amp;"-7",Matches!$J$2:$J$201,0))=""),"",IF(AND($C1421&lt;&gt;"",INDEX(Matches!$F$2:$F$201,MATCH($A1421&amp;"-7",Matches!$J$2:$J$201,0))&lt;&gt;"",$C1421&gt;=INDEX(Matches!$F$2:$F$201,MATCH($A1421&amp;"-7",Matches!$J$2:$J$201,0))),"",IF(AND(P1421=INDEX(Matches!$G$2:$G$201,MATCH($A1421&amp;"-7",Matches!$J$2:$J$201,0)),Q1421=INDEX(Matches!$H$2:$H$201,MATCH($A1421&amp;"-7",Matches!$J$2:$J$201,0))),5,IF(SIGN(P1421-Q1421)&lt;&gt;SIGN(INDEX(Matches!$G$2:$G$201,MATCH($A1421&amp;"-7",Matches!$J$2:$J$201,0))-INDEX(Matches!$H$2:$H$201,MATCH($A1421&amp;"-7",Matches!$J$2:$J$201,0))),0,IF(P1421-Q1421=INDEX(Matches!$G$2:$G$201,MATCH($A1421&amp;"-7",Matches!$J$2:$J$201,0))-INDEX(Matches!$H$2:$H$201,MATCH($A1421&amp;"-7",Matches!$J$2:$J$201,0)),3,2))))),""))</f>
        <v/>
      </c>
      <c r="AE1421" s="12" t="str">
        <f aca="false">IF(OR($B1421="",R1421="",S1421=""),"",IFERROR(IF(OR(INDEX(Matches!$I$2:$I$201,MATCH($A1421&amp;"-8",Matches!$J$2:$J$201,0))="Void",INDEX(Matches!$G$2:$G$201,MATCH($A1421&amp;"-8",Matches!$J$2:$J$201,0))="",INDEX(Matches!$H$2:$H$201,MATCH($A1421&amp;"-8",Matches!$J$2:$J$201,0))=""),"",IF(AND($C1421&lt;&gt;"",INDEX(Matches!$F$2:$F$201,MATCH($A1421&amp;"-8",Matches!$J$2:$J$201,0))&lt;&gt;"",$C1421&gt;=INDEX(Matches!$F$2:$F$201,MATCH($A1421&amp;"-8",Matches!$J$2:$J$201,0))),"",IF(AND(R1421=INDEX(Matches!$G$2:$G$201,MATCH($A1421&amp;"-8",Matches!$J$2:$J$201,0)),S1421=INDEX(Matches!$H$2:$H$201,MATCH($A1421&amp;"-8",Matches!$J$2:$J$201,0))),5,IF(SIGN(R1421-S1421)&lt;&gt;SIGN(INDEX(Matches!$G$2:$G$201,MATCH($A1421&amp;"-8",Matches!$J$2:$J$201,0))-INDEX(Matches!$H$2:$H$201,MATCH($A1421&amp;"-8",Matches!$J$2:$J$201,0))),0,IF(R1421-S1421=INDEX(Matches!$G$2:$G$201,MATCH($A1421&amp;"-8",Matches!$J$2:$J$201,0))-INDEX(Matches!$H$2:$H$201,MATCH($A1421&amp;"-8",Matches!$J$2:$J$201,0)),3,2))))),""))</f>
        <v/>
      </c>
      <c r="AF1421" s="12" t="str">
        <f aca="false">IF(OR($B1421="",T1421="",U1421=""),"",IFERROR(IF(OR(INDEX(Matches!$I$2:$I$201,MATCH($A1421&amp;"-9",Matches!$J$2:$J$201,0))="Void",INDEX(Matches!$G$2:$G$201,MATCH($A1421&amp;"-9",Matches!$J$2:$J$201,0))="",INDEX(Matches!$H$2:$H$201,MATCH($A1421&amp;"-9",Matches!$J$2:$J$201,0))=""),"",IF(AND($C1421&lt;&gt;"",INDEX(Matches!$F$2:$F$201,MATCH($A1421&amp;"-9",Matches!$J$2:$J$201,0))&lt;&gt;"",$C1421&gt;=INDEX(Matches!$F$2:$F$201,MATCH($A1421&amp;"-9",Matches!$J$2:$J$201,0))),"",IF(AND(T1421=INDEX(Matches!$G$2:$G$201,MATCH($A1421&amp;"-9",Matches!$J$2:$J$201,0)),U1421=INDEX(Matches!$H$2:$H$201,MATCH($A1421&amp;"-9",Matches!$J$2:$J$201,0))),5,IF(SIGN(T1421-U1421)&lt;&gt;SIGN(INDEX(Matches!$G$2:$G$201,MATCH($A1421&amp;"-9",Matches!$J$2:$J$201,0))-INDEX(Matches!$H$2:$H$201,MATCH($A1421&amp;"-9",Matches!$J$2:$J$201,0))),0,IF(T1421-U1421=INDEX(Matches!$G$2:$G$201,MATCH($A1421&amp;"-9",Matches!$J$2:$J$201,0))-INDEX(Matches!$H$2:$H$201,MATCH($A1421&amp;"-9",Matches!$J$2:$J$201,0)),3,2))))),""))</f>
        <v/>
      </c>
      <c r="AG1421" s="12" t="str">
        <f aca="false">IF(OR($B1421="",V1421="",W1421=""),"",IFERROR(IF(OR(INDEX(Matches!$I$2:$I$201,MATCH($A1421&amp;"-10",Matches!$J$2:$J$201,0))="Void",INDEX(Matches!$G$2:$G$201,MATCH($A1421&amp;"-10",Matches!$J$2:$J$201,0))="",INDEX(Matches!$H$2:$H$201,MATCH($A1421&amp;"-10",Matches!$J$2:$J$201,0))=""),"",IF(AND($C1421&lt;&gt;"",INDEX(Matches!$F$2:$F$201,MATCH($A1421&amp;"-10",Matches!$J$2:$J$201,0))&lt;&gt;"",$C1421&gt;=INDEX(Matches!$F$2:$F$201,MATCH($A1421&amp;"-10",Matches!$J$2:$J$201,0))),"",IF(AND(V1421=INDEX(Matches!$G$2:$G$201,MATCH($A1421&amp;"-10",Matches!$J$2:$J$201,0)),W1421=INDEX(Matches!$H$2:$H$201,MATCH($A1421&amp;"-10",Matches!$J$2:$J$201,0))),5,IF(SIGN(V1421-W1421)&lt;&gt;SIGN(INDEX(Matches!$G$2:$G$201,MATCH($A1421&amp;"-10",Matches!$J$2:$J$201,0))-INDEX(Matches!$H$2:$H$201,MATCH($A1421&amp;"-10",Matches!$J$2:$J$201,0))),0,IF(V1421-W1421=INDEX(Matches!$G$2:$G$201,MATCH($A1421&amp;"-10",Matches!$J$2:$J$201,0))-INDEX(Matches!$H$2:$H$201,MATCH($A1421&amp;"-10",Matches!$J$2:$J$201,0)),3,2))))),""))</f>
        <v/>
      </c>
      <c r="AH1421" s="13" t="str">
        <f aca="false">IF($B1421="","",SUM(X1421:AG1421))</f>
        <v/>
      </c>
      <c r="AI1421" s="12" t="str">
        <f aca="false">IF($B1421="","",COUNTIF(X1421:AG1421,5))</f>
        <v/>
      </c>
      <c r="AJ1421" s="12" t="str">
        <f aca="false">IF($B1421="","",COUNTIF(X1421:AG1421,"&gt;=2"))</f>
        <v/>
      </c>
      <c r="AK1421" s="12" t="str">
        <f aca="false">IF($B1421="","",COUNT(X1421:AG1421))</f>
        <v/>
      </c>
    </row>
    <row r="1422" customFormat="false" ht="15" hidden="false" customHeight="false" outlineLevel="0" collapsed="false">
      <c r="A1422" s="7"/>
      <c r="B1422" s="7"/>
      <c r="C1422" s="11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12" t="str">
        <f aca="false">IF(OR($B1422="",D1422="",E1422=""),"",IFERROR(IF(OR(INDEX(Matches!$I$2:$I$201,MATCH($A1422&amp;"-1",Matches!$J$2:$J$201,0))="Void",INDEX(Matches!$G$2:$G$201,MATCH($A1422&amp;"-1",Matches!$J$2:$J$201,0))="",INDEX(Matches!$H$2:$H$201,MATCH($A1422&amp;"-1",Matches!$J$2:$J$201,0))=""),"",IF(AND($C1422&lt;&gt;"",INDEX(Matches!$F$2:$F$201,MATCH($A1422&amp;"-1",Matches!$J$2:$J$201,0))&lt;&gt;"",$C1422&gt;=INDEX(Matches!$F$2:$F$201,MATCH($A1422&amp;"-1",Matches!$J$2:$J$201,0))),"",IF(AND(D1422=INDEX(Matches!$G$2:$G$201,MATCH($A1422&amp;"-1",Matches!$J$2:$J$201,0)),E1422=INDEX(Matches!$H$2:$H$201,MATCH($A1422&amp;"-1",Matches!$J$2:$J$201,0))),5,IF(SIGN(D1422-E1422)&lt;&gt;SIGN(INDEX(Matches!$G$2:$G$201,MATCH($A1422&amp;"-1",Matches!$J$2:$J$201,0))-INDEX(Matches!$H$2:$H$201,MATCH($A1422&amp;"-1",Matches!$J$2:$J$201,0))),0,IF(D1422-E1422=INDEX(Matches!$G$2:$G$201,MATCH($A1422&amp;"-1",Matches!$J$2:$J$201,0))-INDEX(Matches!$H$2:$H$201,MATCH($A1422&amp;"-1",Matches!$J$2:$J$201,0)),3,2))))),""))</f>
        <v/>
      </c>
      <c r="Y1422" s="12" t="str">
        <f aca="false">IF(OR($B1422="",F1422="",G1422=""),"",IFERROR(IF(OR(INDEX(Matches!$I$2:$I$201,MATCH($A1422&amp;"-2",Matches!$J$2:$J$201,0))="Void",INDEX(Matches!$G$2:$G$201,MATCH($A1422&amp;"-2",Matches!$J$2:$J$201,0))="",INDEX(Matches!$H$2:$H$201,MATCH($A1422&amp;"-2",Matches!$J$2:$J$201,0))=""),"",IF(AND($C1422&lt;&gt;"",INDEX(Matches!$F$2:$F$201,MATCH($A1422&amp;"-2",Matches!$J$2:$J$201,0))&lt;&gt;"",$C1422&gt;=INDEX(Matches!$F$2:$F$201,MATCH($A1422&amp;"-2",Matches!$J$2:$J$201,0))),"",IF(AND(F1422=INDEX(Matches!$G$2:$G$201,MATCH($A1422&amp;"-2",Matches!$J$2:$J$201,0)),G1422=INDEX(Matches!$H$2:$H$201,MATCH($A1422&amp;"-2",Matches!$J$2:$J$201,0))),5,IF(SIGN(F1422-G1422)&lt;&gt;SIGN(INDEX(Matches!$G$2:$G$201,MATCH($A1422&amp;"-2",Matches!$J$2:$J$201,0))-INDEX(Matches!$H$2:$H$201,MATCH($A1422&amp;"-2",Matches!$J$2:$J$201,0))),0,IF(F1422-G1422=INDEX(Matches!$G$2:$G$201,MATCH($A1422&amp;"-2",Matches!$J$2:$J$201,0))-INDEX(Matches!$H$2:$H$201,MATCH($A1422&amp;"-2",Matches!$J$2:$J$201,0)),3,2))))),""))</f>
        <v/>
      </c>
      <c r="Z1422" s="12" t="str">
        <f aca="false">IF(OR($B1422="",H1422="",I1422=""),"",IFERROR(IF(OR(INDEX(Matches!$I$2:$I$201,MATCH($A1422&amp;"-3",Matches!$J$2:$J$201,0))="Void",INDEX(Matches!$G$2:$G$201,MATCH($A1422&amp;"-3",Matches!$J$2:$J$201,0))="",INDEX(Matches!$H$2:$H$201,MATCH($A1422&amp;"-3",Matches!$J$2:$J$201,0))=""),"",IF(AND($C1422&lt;&gt;"",INDEX(Matches!$F$2:$F$201,MATCH($A1422&amp;"-3",Matches!$J$2:$J$201,0))&lt;&gt;"",$C1422&gt;=INDEX(Matches!$F$2:$F$201,MATCH($A1422&amp;"-3",Matches!$J$2:$J$201,0))),"",IF(AND(H1422=INDEX(Matches!$G$2:$G$201,MATCH($A1422&amp;"-3",Matches!$J$2:$J$201,0)),I1422=INDEX(Matches!$H$2:$H$201,MATCH($A1422&amp;"-3",Matches!$J$2:$J$201,0))),5,IF(SIGN(H1422-I1422)&lt;&gt;SIGN(INDEX(Matches!$G$2:$G$201,MATCH($A1422&amp;"-3",Matches!$J$2:$J$201,0))-INDEX(Matches!$H$2:$H$201,MATCH($A1422&amp;"-3",Matches!$J$2:$J$201,0))),0,IF(H1422-I1422=INDEX(Matches!$G$2:$G$201,MATCH($A1422&amp;"-3",Matches!$J$2:$J$201,0))-INDEX(Matches!$H$2:$H$201,MATCH($A1422&amp;"-3",Matches!$J$2:$J$201,0)),3,2))))),""))</f>
        <v/>
      </c>
      <c r="AA1422" s="12" t="str">
        <f aca="false">IF(OR($B1422="",J1422="",K1422=""),"",IFERROR(IF(OR(INDEX(Matches!$I$2:$I$201,MATCH($A1422&amp;"-4",Matches!$J$2:$J$201,0))="Void",INDEX(Matches!$G$2:$G$201,MATCH($A1422&amp;"-4",Matches!$J$2:$J$201,0))="",INDEX(Matches!$H$2:$H$201,MATCH($A1422&amp;"-4",Matches!$J$2:$J$201,0))=""),"",IF(AND($C1422&lt;&gt;"",INDEX(Matches!$F$2:$F$201,MATCH($A1422&amp;"-4",Matches!$J$2:$J$201,0))&lt;&gt;"",$C1422&gt;=INDEX(Matches!$F$2:$F$201,MATCH($A1422&amp;"-4",Matches!$J$2:$J$201,0))),"",IF(AND(J1422=INDEX(Matches!$G$2:$G$201,MATCH($A1422&amp;"-4",Matches!$J$2:$J$201,0)),K1422=INDEX(Matches!$H$2:$H$201,MATCH($A1422&amp;"-4",Matches!$J$2:$J$201,0))),5,IF(SIGN(J1422-K1422)&lt;&gt;SIGN(INDEX(Matches!$G$2:$G$201,MATCH($A1422&amp;"-4",Matches!$J$2:$J$201,0))-INDEX(Matches!$H$2:$H$201,MATCH($A1422&amp;"-4",Matches!$J$2:$J$201,0))),0,IF(J1422-K1422=INDEX(Matches!$G$2:$G$201,MATCH($A1422&amp;"-4",Matches!$J$2:$J$201,0))-INDEX(Matches!$H$2:$H$201,MATCH($A1422&amp;"-4",Matches!$J$2:$J$201,0)),3,2))))),""))</f>
        <v/>
      </c>
      <c r="AB1422" s="12" t="str">
        <f aca="false">IF(OR($B1422="",L1422="",M1422=""),"",IFERROR(IF(OR(INDEX(Matches!$I$2:$I$201,MATCH($A1422&amp;"-5",Matches!$J$2:$J$201,0))="Void",INDEX(Matches!$G$2:$G$201,MATCH($A1422&amp;"-5",Matches!$J$2:$J$201,0))="",INDEX(Matches!$H$2:$H$201,MATCH($A1422&amp;"-5",Matches!$J$2:$J$201,0))=""),"",IF(AND($C1422&lt;&gt;"",INDEX(Matches!$F$2:$F$201,MATCH($A1422&amp;"-5",Matches!$J$2:$J$201,0))&lt;&gt;"",$C1422&gt;=INDEX(Matches!$F$2:$F$201,MATCH($A1422&amp;"-5",Matches!$J$2:$J$201,0))),"",IF(AND(L1422=INDEX(Matches!$G$2:$G$201,MATCH($A1422&amp;"-5",Matches!$J$2:$J$201,0)),M1422=INDEX(Matches!$H$2:$H$201,MATCH($A1422&amp;"-5",Matches!$J$2:$J$201,0))),5,IF(SIGN(L1422-M1422)&lt;&gt;SIGN(INDEX(Matches!$G$2:$G$201,MATCH($A1422&amp;"-5",Matches!$J$2:$J$201,0))-INDEX(Matches!$H$2:$H$201,MATCH($A1422&amp;"-5",Matches!$J$2:$J$201,0))),0,IF(L1422-M1422=INDEX(Matches!$G$2:$G$201,MATCH($A1422&amp;"-5",Matches!$J$2:$J$201,0))-INDEX(Matches!$H$2:$H$201,MATCH($A1422&amp;"-5",Matches!$J$2:$J$201,0)),3,2))))),""))</f>
        <v/>
      </c>
      <c r="AC1422" s="12" t="str">
        <f aca="false">IF(OR($B1422="",N1422="",O1422=""),"",IFERROR(IF(OR(INDEX(Matches!$I$2:$I$201,MATCH($A1422&amp;"-6",Matches!$J$2:$J$201,0))="Void",INDEX(Matches!$G$2:$G$201,MATCH($A1422&amp;"-6",Matches!$J$2:$J$201,0))="",INDEX(Matches!$H$2:$H$201,MATCH($A1422&amp;"-6",Matches!$J$2:$J$201,0))=""),"",IF(AND($C1422&lt;&gt;"",INDEX(Matches!$F$2:$F$201,MATCH($A1422&amp;"-6",Matches!$J$2:$J$201,0))&lt;&gt;"",$C1422&gt;=INDEX(Matches!$F$2:$F$201,MATCH($A1422&amp;"-6",Matches!$J$2:$J$201,0))),"",IF(AND(N1422=INDEX(Matches!$G$2:$G$201,MATCH($A1422&amp;"-6",Matches!$J$2:$J$201,0)),O1422=INDEX(Matches!$H$2:$H$201,MATCH($A1422&amp;"-6",Matches!$J$2:$J$201,0))),5,IF(SIGN(N1422-O1422)&lt;&gt;SIGN(INDEX(Matches!$G$2:$G$201,MATCH($A1422&amp;"-6",Matches!$J$2:$J$201,0))-INDEX(Matches!$H$2:$H$201,MATCH($A1422&amp;"-6",Matches!$J$2:$J$201,0))),0,IF(N1422-O1422=INDEX(Matches!$G$2:$G$201,MATCH($A1422&amp;"-6",Matches!$J$2:$J$201,0))-INDEX(Matches!$H$2:$H$201,MATCH($A1422&amp;"-6",Matches!$J$2:$J$201,0)),3,2))))),""))</f>
        <v/>
      </c>
      <c r="AD1422" s="12" t="str">
        <f aca="false">IF(OR($B1422="",P1422="",Q1422=""),"",IFERROR(IF(OR(INDEX(Matches!$I$2:$I$201,MATCH($A1422&amp;"-7",Matches!$J$2:$J$201,0))="Void",INDEX(Matches!$G$2:$G$201,MATCH($A1422&amp;"-7",Matches!$J$2:$J$201,0))="",INDEX(Matches!$H$2:$H$201,MATCH($A1422&amp;"-7",Matches!$J$2:$J$201,0))=""),"",IF(AND($C1422&lt;&gt;"",INDEX(Matches!$F$2:$F$201,MATCH($A1422&amp;"-7",Matches!$J$2:$J$201,0))&lt;&gt;"",$C1422&gt;=INDEX(Matches!$F$2:$F$201,MATCH($A1422&amp;"-7",Matches!$J$2:$J$201,0))),"",IF(AND(P1422=INDEX(Matches!$G$2:$G$201,MATCH($A1422&amp;"-7",Matches!$J$2:$J$201,0)),Q1422=INDEX(Matches!$H$2:$H$201,MATCH($A1422&amp;"-7",Matches!$J$2:$J$201,0))),5,IF(SIGN(P1422-Q1422)&lt;&gt;SIGN(INDEX(Matches!$G$2:$G$201,MATCH($A1422&amp;"-7",Matches!$J$2:$J$201,0))-INDEX(Matches!$H$2:$H$201,MATCH($A1422&amp;"-7",Matches!$J$2:$J$201,0))),0,IF(P1422-Q1422=INDEX(Matches!$G$2:$G$201,MATCH($A1422&amp;"-7",Matches!$J$2:$J$201,0))-INDEX(Matches!$H$2:$H$201,MATCH($A1422&amp;"-7",Matches!$J$2:$J$201,0)),3,2))))),""))</f>
        <v/>
      </c>
      <c r="AE1422" s="12" t="str">
        <f aca="false">IF(OR($B1422="",R1422="",S1422=""),"",IFERROR(IF(OR(INDEX(Matches!$I$2:$I$201,MATCH($A1422&amp;"-8",Matches!$J$2:$J$201,0))="Void",INDEX(Matches!$G$2:$G$201,MATCH($A1422&amp;"-8",Matches!$J$2:$J$201,0))="",INDEX(Matches!$H$2:$H$201,MATCH($A1422&amp;"-8",Matches!$J$2:$J$201,0))=""),"",IF(AND($C1422&lt;&gt;"",INDEX(Matches!$F$2:$F$201,MATCH($A1422&amp;"-8",Matches!$J$2:$J$201,0))&lt;&gt;"",$C1422&gt;=INDEX(Matches!$F$2:$F$201,MATCH($A1422&amp;"-8",Matches!$J$2:$J$201,0))),"",IF(AND(R1422=INDEX(Matches!$G$2:$G$201,MATCH($A1422&amp;"-8",Matches!$J$2:$J$201,0)),S1422=INDEX(Matches!$H$2:$H$201,MATCH($A1422&amp;"-8",Matches!$J$2:$J$201,0))),5,IF(SIGN(R1422-S1422)&lt;&gt;SIGN(INDEX(Matches!$G$2:$G$201,MATCH($A1422&amp;"-8",Matches!$J$2:$J$201,0))-INDEX(Matches!$H$2:$H$201,MATCH($A1422&amp;"-8",Matches!$J$2:$J$201,0))),0,IF(R1422-S1422=INDEX(Matches!$G$2:$G$201,MATCH($A1422&amp;"-8",Matches!$J$2:$J$201,0))-INDEX(Matches!$H$2:$H$201,MATCH($A1422&amp;"-8",Matches!$J$2:$J$201,0)),3,2))))),""))</f>
        <v/>
      </c>
      <c r="AF1422" s="12" t="str">
        <f aca="false">IF(OR($B1422="",T1422="",U1422=""),"",IFERROR(IF(OR(INDEX(Matches!$I$2:$I$201,MATCH($A1422&amp;"-9",Matches!$J$2:$J$201,0))="Void",INDEX(Matches!$G$2:$G$201,MATCH($A1422&amp;"-9",Matches!$J$2:$J$201,0))="",INDEX(Matches!$H$2:$H$201,MATCH($A1422&amp;"-9",Matches!$J$2:$J$201,0))=""),"",IF(AND($C1422&lt;&gt;"",INDEX(Matches!$F$2:$F$201,MATCH($A1422&amp;"-9",Matches!$J$2:$J$201,0))&lt;&gt;"",$C1422&gt;=INDEX(Matches!$F$2:$F$201,MATCH($A1422&amp;"-9",Matches!$J$2:$J$201,0))),"",IF(AND(T1422=INDEX(Matches!$G$2:$G$201,MATCH($A1422&amp;"-9",Matches!$J$2:$J$201,0)),U1422=INDEX(Matches!$H$2:$H$201,MATCH($A1422&amp;"-9",Matches!$J$2:$J$201,0))),5,IF(SIGN(T1422-U1422)&lt;&gt;SIGN(INDEX(Matches!$G$2:$G$201,MATCH($A1422&amp;"-9",Matches!$J$2:$J$201,0))-INDEX(Matches!$H$2:$H$201,MATCH($A1422&amp;"-9",Matches!$J$2:$J$201,0))),0,IF(T1422-U1422=INDEX(Matches!$G$2:$G$201,MATCH($A1422&amp;"-9",Matches!$J$2:$J$201,0))-INDEX(Matches!$H$2:$H$201,MATCH($A1422&amp;"-9",Matches!$J$2:$J$201,0)),3,2))))),""))</f>
        <v/>
      </c>
      <c r="AG1422" s="12" t="str">
        <f aca="false">IF(OR($B1422="",V1422="",W1422=""),"",IFERROR(IF(OR(INDEX(Matches!$I$2:$I$201,MATCH($A1422&amp;"-10",Matches!$J$2:$J$201,0))="Void",INDEX(Matches!$G$2:$G$201,MATCH($A1422&amp;"-10",Matches!$J$2:$J$201,0))="",INDEX(Matches!$H$2:$H$201,MATCH($A1422&amp;"-10",Matches!$J$2:$J$201,0))=""),"",IF(AND($C1422&lt;&gt;"",INDEX(Matches!$F$2:$F$201,MATCH($A1422&amp;"-10",Matches!$J$2:$J$201,0))&lt;&gt;"",$C1422&gt;=INDEX(Matches!$F$2:$F$201,MATCH($A1422&amp;"-10",Matches!$J$2:$J$201,0))),"",IF(AND(V1422=INDEX(Matches!$G$2:$G$201,MATCH($A1422&amp;"-10",Matches!$J$2:$J$201,0)),W1422=INDEX(Matches!$H$2:$H$201,MATCH($A1422&amp;"-10",Matches!$J$2:$J$201,0))),5,IF(SIGN(V1422-W1422)&lt;&gt;SIGN(INDEX(Matches!$G$2:$G$201,MATCH($A1422&amp;"-10",Matches!$J$2:$J$201,0))-INDEX(Matches!$H$2:$H$201,MATCH($A1422&amp;"-10",Matches!$J$2:$J$201,0))),0,IF(V1422-W1422=INDEX(Matches!$G$2:$G$201,MATCH($A1422&amp;"-10",Matches!$J$2:$J$201,0))-INDEX(Matches!$H$2:$H$201,MATCH($A1422&amp;"-10",Matches!$J$2:$J$201,0)),3,2))))),""))</f>
        <v/>
      </c>
      <c r="AH1422" s="13" t="str">
        <f aca="false">IF($B1422="","",SUM(X1422:AG1422))</f>
        <v/>
      </c>
      <c r="AI1422" s="12" t="str">
        <f aca="false">IF($B1422="","",COUNTIF(X1422:AG1422,5))</f>
        <v/>
      </c>
      <c r="AJ1422" s="12" t="str">
        <f aca="false">IF($B1422="","",COUNTIF(X1422:AG1422,"&gt;=2"))</f>
        <v/>
      </c>
      <c r="AK1422" s="12" t="str">
        <f aca="false">IF($B1422="","",COUNT(X1422:AG1422))</f>
        <v/>
      </c>
    </row>
    <row r="1423" customFormat="false" ht="15" hidden="false" customHeight="false" outlineLevel="0" collapsed="false">
      <c r="A1423" s="7"/>
      <c r="B1423" s="7"/>
      <c r="C1423" s="11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12" t="str">
        <f aca="false">IF(OR($B1423="",D1423="",E1423=""),"",IFERROR(IF(OR(INDEX(Matches!$I$2:$I$201,MATCH($A1423&amp;"-1",Matches!$J$2:$J$201,0))="Void",INDEX(Matches!$G$2:$G$201,MATCH($A1423&amp;"-1",Matches!$J$2:$J$201,0))="",INDEX(Matches!$H$2:$H$201,MATCH($A1423&amp;"-1",Matches!$J$2:$J$201,0))=""),"",IF(AND($C1423&lt;&gt;"",INDEX(Matches!$F$2:$F$201,MATCH($A1423&amp;"-1",Matches!$J$2:$J$201,0))&lt;&gt;"",$C1423&gt;=INDEX(Matches!$F$2:$F$201,MATCH($A1423&amp;"-1",Matches!$J$2:$J$201,0))),"",IF(AND(D1423=INDEX(Matches!$G$2:$G$201,MATCH($A1423&amp;"-1",Matches!$J$2:$J$201,0)),E1423=INDEX(Matches!$H$2:$H$201,MATCH($A1423&amp;"-1",Matches!$J$2:$J$201,0))),5,IF(SIGN(D1423-E1423)&lt;&gt;SIGN(INDEX(Matches!$G$2:$G$201,MATCH($A1423&amp;"-1",Matches!$J$2:$J$201,0))-INDEX(Matches!$H$2:$H$201,MATCH($A1423&amp;"-1",Matches!$J$2:$J$201,0))),0,IF(D1423-E1423=INDEX(Matches!$G$2:$G$201,MATCH($A1423&amp;"-1",Matches!$J$2:$J$201,0))-INDEX(Matches!$H$2:$H$201,MATCH($A1423&amp;"-1",Matches!$J$2:$J$201,0)),3,2))))),""))</f>
        <v/>
      </c>
      <c r="Y1423" s="12" t="str">
        <f aca="false">IF(OR($B1423="",F1423="",G1423=""),"",IFERROR(IF(OR(INDEX(Matches!$I$2:$I$201,MATCH($A1423&amp;"-2",Matches!$J$2:$J$201,0))="Void",INDEX(Matches!$G$2:$G$201,MATCH($A1423&amp;"-2",Matches!$J$2:$J$201,0))="",INDEX(Matches!$H$2:$H$201,MATCH($A1423&amp;"-2",Matches!$J$2:$J$201,0))=""),"",IF(AND($C1423&lt;&gt;"",INDEX(Matches!$F$2:$F$201,MATCH($A1423&amp;"-2",Matches!$J$2:$J$201,0))&lt;&gt;"",$C1423&gt;=INDEX(Matches!$F$2:$F$201,MATCH($A1423&amp;"-2",Matches!$J$2:$J$201,0))),"",IF(AND(F1423=INDEX(Matches!$G$2:$G$201,MATCH($A1423&amp;"-2",Matches!$J$2:$J$201,0)),G1423=INDEX(Matches!$H$2:$H$201,MATCH($A1423&amp;"-2",Matches!$J$2:$J$201,0))),5,IF(SIGN(F1423-G1423)&lt;&gt;SIGN(INDEX(Matches!$G$2:$G$201,MATCH($A1423&amp;"-2",Matches!$J$2:$J$201,0))-INDEX(Matches!$H$2:$H$201,MATCH($A1423&amp;"-2",Matches!$J$2:$J$201,0))),0,IF(F1423-G1423=INDEX(Matches!$G$2:$G$201,MATCH($A1423&amp;"-2",Matches!$J$2:$J$201,0))-INDEX(Matches!$H$2:$H$201,MATCH($A1423&amp;"-2",Matches!$J$2:$J$201,0)),3,2))))),""))</f>
        <v/>
      </c>
      <c r="Z1423" s="12" t="str">
        <f aca="false">IF(OR($B1423="",H1423="",I1423=""),"",IFERROR(IF(OR(INDEX(Matches!$I$2:$I$201,MATCH($A1423&amp;"-3",Matches!$J$2:$J$201,0))="Void",INDEX(Matches!$G$2:$G$201,MATCH($A1423&amp;"-3",Matches!$J$2:$J$201,0))="",INDEX(Matches!$H$2:$H$201,MATCH($A1423&amp;"-3",Matches!$J$2:$J$201,0))=""),"",IF(AND($C1423&lt;&gt;"",INDEX(Matches!$F$2:$F$201,MATCH($A1423&amp;"-3",Matches!$J$2:$J$201,0))&lt;&gt;"",$C1423&gt;=INDEX(Matches!$F$2:$F$201,MATCH($A1423&amp;"-3",Matches!$J$2:$J$201,0))),"",IF(AND(H1423=INDEX(Matches!$G$2:$G$201,MATCH($A1423&amp;"-3",Matches!$J$2:$J$201,0)),I1423=INDEX(Matches!$H$2:$H$201,MATCH($A1423&amp;"-3",Matches!$J$2:$J$201,0))),5,IF(SIGN(H1423-I1423)&lt;&gt;SIGN(INDEX(Matches!$G$2:$G$201,MATCH($A1423&amp;"-3",Matches!$J$2:$J$201,0))-INDEX(Matches!$H$2:$H$201,MATCH($A1423&amp;"-3",Matches!$J$2:$J$201,0))),0,IF(H1423-I1423=INDEX(Matches!$G$2:$G$201,MATCH($A1423&amp;"-3",Matches!$J$2:$J$201,0))-INDEX(Matches!$H$2:$H$201,MATCH($A1423&amp;"-3",Matches!$J$2:$J$201,0)),3,2))))),""))</f>
        <v/>
      </c>
      <c r="AA1423" s="12" t="str">
        <f aca="false">IF(OR($B1423="",J1423="",K1423=""),"",IFERROR(IF(OR(INDEX(Matches!$I$2:$I$201,MATCH($A1423&amp;"-4",Matches!$J$2:$J$201,0))="Void",INDEX(Matches!$G$2:$G$201,MATCH($A1423&amp;"-4",Matches!$J$2:$J$201,0))="",INDEX(Matches!$H$2:$H$201,MATCH($A1423&amp;"-4",Matches!$J$2:$J$201,0))=""),"",IF(AND($C1423&lt;&gt;"",INDEX(Matches!$F$2:$F$201,MATCH($A1423&amp;"-4",Matches!$J$2:$J$201,0))&lt;&gt;"",$C1423&gt;=INDEX(Matches!$F$2:$F$201,MATCH($A1423&amp;"-4",Matches!$J$2:$J$201,0))),"",IF(AND(J1423=INDEX(Matches!$G$2:$G$201,MATCH($A1423&amp;"-4",Matches!$J$2:$J$201,0)),K1423=INDEX(Matches!$H$2:$H$201,MATCH($A1423&amp;"-4",Matches!$J$2:$J$201,0))),5,IF(SIGN(J1423-K1423)&lt;&gt;SIGN(INDEX(Matches!$G$2:$G$201,MATCH($A1423&amp;"-4",Matches!$J$2:$J$201,0))-INDEX(Matches!$H$2:$H$201,MATCH($A1423&amp;"-4",Matches!$J$2:$J$201,0))),0,IF(J1423-K1423=INDEX(Matches!$G$2:$G$201,MATCH($A1423&amp;"-4",Matches!$J$2:$J$201,0))-INDEX(Matches!$H$2:$H$201,MATCH($A1423&amp;"-4",Matches!$J$2:$J$201,0)),3,2))))),""))</f>
        <v/>
      </c>
      <c r="AB1423" s="12" t="str">
        <f aca="false">IF(OR($B1423="",L1423="",M1423=""),"",IFERROR(IF(OR(INDEX(Matches!$I$2:$I$201,MATCH($A1423&amp;"-5",Matches!$J$2:$J$201,0))="Void",INDEX(Matches!$G$2:$G$201,MATCH($A1423&amp;"-5",Matches!$J$2:$J$201,0))="",INDEX(Matches!$H$2:$H$201,MATCH($A1423&amp;"-5",Matches!$J$2:$J$201,0))=""),"",IF(AND($C1423&lt;&gt;"",INDEX(Matches!$F$2:$F$201,MATCH($A1423&amp;"-5",Matches!$J$2:$J$201,0))&lt;&gt;"",$C1423&gt;=INDEX(Matches!$F$2:$F$201,MATCH($A1423&amp;"-5",Matches!$J$2:$J$201,0))),"",IF(AND(L1423=INDEX(Matches!$G$2:$G$201,MATCH($A1423&amp;"-5",Matches!$J$2:$J$201,0)),M1423=INDEX(Matches!$H$2:$H$201,MATCH($A1423&amp;"-5",Matches!$J$2:$J$201,0))),5,IF(SIGN(L1423-M1423)&lt;&gt;SIGN(INDEX(Matches!$G$2:$G$201,MATCH($A1423&amp;"-5",Matches!$J$2:$J$201,0))-INDEX(Matches!$H$2:$H$201,MATCH($A1423&amp;"-5",Matches!$J$2:$J$201,0))),0,IF(L1423-M1423=INDEX(Matches!$G$2:$G$201,MATCH($A1423&amp;"-5",Matches!$J$2:$J$201,0))-INDEX(Matches!$H$2:$H$201,MATCH($A1423&amp;"-5",Matches!$J$2:$J$201,0)),3,2))))),""))</f>
        <v/>
      </c>
      <c r="AC1423" s="12" t="str">
        <f aca="false">IF(OR($B1423="",N1423="",O1423=""),"",IFERROR(IF(OR(INDEX(Matches!$I$2:$I$201,MATCH($A1423&amp;"-6",Matches!$J$2:$J$201,0))="Void",INDEX(Matches!$G$2:$G$201,MATCH($A1423&amp;"-6",Matches!$J$2:$J$201,0))="",INDEX(Matches!$H$2:$H$201,MATCH($A1423&amp;"-6",Matches!$J$2:$J$201,0))=""),"",IF(AND($C1423&lt;&gt;"",INDEX(Matches!$F$2:$F$201,MATCH($A1423&amp;"-6",Matches!$J$2:$J$201,0))&lt;&gt;"",$C1423&gt;=INDEX(Matches!$F$2:$F$201,MATCH($A1423&amp;"-6",Matches!$J$2:$J$201,0))),"",IF(AND(N1423=INDEX(Matches!$G$2:$G$201,MATCH($A1423&amp;"-6",Matches!$J$2:$J$201,0)),O1423=INDEX(Matches!$H$2:$H$201,MATCH($A1423&amp;"-6",Matches!$J$2:$J$201,0))),5,IF(SIGN(N1423-O1423)&lt;&gt;SIGN(INDEX(Matches!$G$2:$G$201,MATCH($A1423&amp;"-6",Matches!$J$2:$J$201,0))-INDEX(Matches!$H$2:$H$201,MATCH($A1423&amp;"-6",Matches!$J$2:$J$201,0))),0,IF(N1423-O1423=INDEX(Matches!$G$2:$G$201,MATCH($A1423&amp;"-6",Matches!$J$2:$J$201,0))-INDEX(Matches!$H$2:$H$201,MATCH($A1423&amp;"-6",Matches!$J$2:$J$201,0)),3,2))))),""))</f>
        <v/>
      </c>
      <c r="AD1423" s="12" t="str">
        <f aca="false">IF(OR($B1423="",P1423="",Q1423=""),"",IFERROR(IF(OR(INDEX(Matches!$I$2:$I$201,MATCH($A1423&amp;"-7",Matches!$J$2:$J$201,0))="Void",INDEX(Matches!$G$2:$G$201,MATCH($A1423&amp;"-7",Matches!$J$2:$J$201,0))="",INDEX(Matches!$H$2:$H$201,MATCH($A1423&amp;"-7",Matches!$J$2:$J$201,0))=""),"",IF(AND($C1423&lt;&gt;"",INDEX(Matches!$F$2:$F$201,MATCH($A1423&amp;"-7",Matches!$J$2:$J$201,0))&lt;&gt;"",$C1423&gt;=INDEX(Matches!$F$2:$F$201,MATCH($A1423&amp;"-7",Matches!$J$2:$J$201,0))),"",IF(AND(P1423=INDEX(Matches!$G$2:$G$201,MATCH($A1423&amp;"-7",Matches!$J$2:$J$201,0)),Q1423=INDEX(Matches!$H$2:$H$201,MATCH($A1423&amp;"-7",Matches!$J$2:$J$201,0))),5,IF(SIGN(P1423-Q1423)&lt;&gt;SIGN(INDEX(Matches!$G$2:$G$201,MATCH($A1423&amp;"-7",Matches!$J$2:$J$201,0))-INDEX(Matches!$H$2:$H$201,MATCH($A1423&amp;"-7",Matches!$J$2:$J$201,0))),0,IF(P1423-Q1423=INDEX(Matches!$G$2:$G$201,MATCH($A1423&amp;"-7",Matches!$J$2:$J$201,0))-INDEX(Matches!$H$2:$H$201,MATCH($A1423&amp;"-7",Matches!$J$2:$J$201,0)),3,2))))),""))</f>
        <v/>
      </c>
      <c r="AE1423" s="12" t="str">
        <f aca="false">IF(OR($B1423="",R1423="",S1423=""),"",IFERROR(IF(OR(INDEX(Matches!$I$2:$I$201,MATCH($A1423&amp;"-8",Matches!$J$2:$J$201,0))="Void",INDEX(Matches!$G$2:$G$201,MATCH($A1423&amp;"-8",Matches!$J$2:$J$201,0))="",INDEX(Matches!$H$2:$H$201,MATCH($A1423&amp;"-8",Matches!$J$2:$J$201,0))=""),"",IF(AND($C1423&lt;&gt;"",INDEX(Matches!$F$2:$F$201,MATCH($A1423&amp;"-8",Matches!$J$2:$J$201,0))&lt;&gt;"",$C1423&gt;=INDEX(Matches!$F$2:$F$201,MATCH($A1423&amp;"-8",Matches!$J$2:$J$201,0))),"",IF(AND(R1423=INDEX(Matches!$G$2:$G$201,MATCH($A1423&amp;"-8",Matches!$J$2:$J$201,0)),S1423=INDEX(Matches!$H$2:$H$201,MATCH($A1423&amp;"-8",Matches!$J$2:$J$201,0))),5,IF(SIGN(R1423-S1423)&lt;&gt;SIGN(INDEX(Matches!$G$2:$G$201,MATCH($A1423&amp;"-8",Matches!$J$2:$J$201,0))-INDEX(Matches!$H$2:$H$201,MATCH($A1423&amp;"-8",Matches!$J$2:$J$201,0))),0,IF(R1423-S1423=INDEX(Matches!$G$2:$G$201,MATCH($A1423&amp;"-8",Matches!$J$2:$J$201,0))-INDEX(Matches!$H$2:$H$201,MATCH($A1423&amp;"-8",Matches!$J$2:$J$201,0)),3,2))))),""))</f>
        <v/>
      </c>
      <c r="AF1423" s="12" t="str">
        <f aca="false">IF(OR($B1423="",T1423="",U1423=""),"",IFERROR(IF(OR(INDEX(Matches!$I$2:$I$201,MATCH($A1423&amp;"-9",Matches!$J$2:$J$201,0))="Void",INDEX(Matches!$G$2:$G$201,MATCH($A1423&amp;"-9",Matches!$J$2:$J$201,0))="",INDEX(Matches!$H$2:$H$201,MATCH($A1423&amp;"-9",Matches!$J$2:$J$201,0))=""),"",IF(AND($C1423&lt;&gt;"",INDEX(Matches!$F$2:$F$201,MATCH($A1423&amp;"-9",Matches!$J$2:$J$201,0))&lt;&gt;"",$C1423&gt;=INDEX(Matches!$F$2:$F$201,MATCH($A1423&amp;"-9",Matches!$J$2:$J$201,0))),"",IF(AND(T1423=INDEX(Matches!$G$2:$G$201,MATCH($A1423&amp;"-9",Matches!$J$2:$J$201,0)),U1423=INDEX(Matches!$H$2:$H$201,MATCH($A1423&amp;"-9",Matches!$J$2:$J$201,0))),5,IF(SIGN(T1423-U1423)&lt;&gt;SIGN(INDEX(Matches!$G$2:$G$201,MATCH($A1423&amp;"-9",Matches!$J$2:$J$201,0))-INDEX(Matches!$H$2:$H$201,MATCH($A1423&amp;"-9",Matches!$J$2:$J$201,0))),0,IF(T1423-U1423=INDEX(Matches!$G$2:$G$201,MATCH($A1423&amp;"-9",Matches!$J$2:$J$201,0))-INDEX(Matches!$H$2:$H$201,MATCH($A1423&amp;"-9",Matches!$J$2:$J$201,0)),3,2))))),""))</f>
        <v/>
      </c>
      <c r="AG1423" s="12" t="str">
        <f aca="false">IF(OR($B1423="",V1423="",W1423=""),"",IFERROR(IF(OR(INDEX(Matches!$I$2:$I$201,MATCH($A1423&amp;"-10",Matches!$J$2:$J$201,0))="Void",INDEX(Matches!$G$2:$G$201,MATCH($A1423&amp;"-10",Matches!$J$2:$J$201,0))="",INDEX(Matches!$H$2:$H$201,MATCH($A1423&amp;"-10",Matches!$J$2:$J$201,0))=""),"",IF(AND($C1423&lt;&gt;"",INDEX(Matches!$F$2:$F$201,MATCH($A1423&amp;"-10",Matches!$J$2:$J$201,0))&lt;&gt;"",$C1423&gt;=INDEX(Matches!$F$2:$F$201,MATCH($A1423&amp;"-10",Matches!$J$2:$J$201,0))),"",IF(AND(V1423=INDEX(Matches!$G$2:$G$201,MATCH($A1423&amp;"-10",Matches!$J$2:$J$201,0)),W1423=INDEX(Matches!$H$2:$H$201,MATCH($A1423&amp;"-10",Matches!$J$2:$J$201,0))),5,IF(SIGN(V1423-W1423)&lt;&gt;SIGN(INDEX(Matches!$G$2:$G$201,MATCH($A1423&amp;"-10",Matches!$J$2:$J$201,0))-INDEX(Matches!$H$2:$H$201,MATCH($A1423&amp;"-10",Matches!$J$2:$J$201,0))),0,IF(V1423-W1423=INDEX(Matches!$G$2:$G$201,MATCH($A1423&amp;"-10",Matches!$J$2:$J$201,0))-INDEX(Matches!$H$2:$H$201,MATCH($A1423&amp;"-10",Matches!$J$2:$J$201,0)),3,2))))),""))</f>
        <v/>
      </c>
      <c r="AH1423" s="13" t="str">
        <f aca="false">IF($B1423="","",SUM(X1423:AG1423))</f>
        <v/>
      </c>
      <c r="AI1423" s="12" t="str">
        <f aca="false">IF($B1423="","",COUNTIF(X1423:AG1423,5))</f>
        <v/>
      </c>
      <c r="AJ1423" s="12" t="str">
        <f aca="false">IF($B1423="","",COUNTIF(X1423:AG1423,"&gt;=2"))</f>
        <v/>
      </c>
      <c r="AK1423" s="12" t="str">
        <f aca="false">IF($B1423="","",COUNT(X1423:AG1423))</f>
        <v/>
      </c>
    </row>
    <row r="1424" customFormat="false" ht="15" hidden="false" customHeight="false" outlineLevel="0" collapsed="false">
      <c r="A1424" s="7"/>
      <c r="B1424" s="7"/>
      <c r="C1424" s="11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12" t="str">
        <f aca="false">IF(OR($B1424="",D1424="",E1424=""),"",IFERROR(IF(OR(INDEX(Matches!$I$2:$I$201,MATCH($A1424&amp;"-1",Matches!$J$2:$J$201,0))="Void",INDEX(Matches!$G$2:$G$201,MATCH($A1424&amp;"-1",Matches!$J$2:$J$201,0))="",INDEX(Matches!$H$2:$H$201,MATCH($A1424&amp;"-1",Matches!$J$2:$J$201,0))=""),"",IF(AND($C1424&lt;&gt;"",INDEX(Matches!$F$2:$F$201,MATCH($A1424&amp;"-1",Matches!$J$2:$J$201,0))&lt;&gt;"",$C1424&gt;=INDEX(Matches!$F$2:$F$201,MATCH($A1424&amp;"-1",Matches!$J$2:$J$201,0))),"",IF(AND(D1424=INDEX(Matches!$G$2:$G$201,MATCH($A1424&amp;"-1",Matches!$J$2:$J$201,0)),E1424=INDEX(Matches!$H$2:$H$201,MATCH($A1424&amp;"-1",Matches!$J$2:$J$201,0))),5,IF(SIGN(D1424-E1424)&lt;&gt;SIGN(INDEX(Matches!$G$2:$G$201,MATCH($A1424&amp;"-1",Matches!$J$2:$J$201,0))-INDEX(Matches!$H$2:$H$201,MATCH($A1424&amp;"-1",Matches!$J$2:$J$201,0))),0,IF(D1424-E1424=INDEX(Matches!$G$2:$G$201,MATCH($A1424&amp;"-1",Matches!$J$2:$J$201,0))-INDEX(Matches!$H$2:$H$201,MATCH($A1424&amp;"-1",Matches!$J$2:$J$201,0)),3,2))))),""))</f>
        <v/>
      </c>
      <c r="Y1424" s="12" t="str">
        <f aca="false">IF(OR($B1424="",F1424="",G1424=""),"",IFERROR(IF(OR(INDEX(Matches!$I$2:$I$201,MATCH($A1424&amp;"-2",Matches!$J$2:$J$201,0))="Void",INDEX(Matches!$G$2:$G$201,MATCH($A1424&amp;"-2",Matches!$J$2:$J$201,0))="",INDEX(Matches!$H$2:$H$201,MATCH($A1424&amp;"-2",Matches!$J$2:$J$201,0))=""),"",IF(AND($C1424&lt;&gt;"",INDEX(Matches!$F$2:$F$201,MATCH($A1424&amp;"-2",Matches!$J$2:$J$201,0))&lt;&gt;"",$C1424&gt;=INDEX(Matches!$F$2:$F$201,MATCH($A1424&amp;"-2",Matches!$J$2:$J$201,0))),"",IF(AND(F1424=INDEX(Matches!$G$2:$G$201,MATCH($A1424&amp;"-2",Matches!$J$2:$J$201,0)),G1424=INDEX(Matches!$H$2:$H$201,MATCH($A1424&amp;"-2",Matches!$J$2:$J$201,0))),5,IF(SIGN(F1424-G1424)&lt;&gt;SIGN(INDEX(Matches!$G$2:$G$201,MATCH($A1424&amp;"-2",Matches!$J$2:$J$201,0))-INDEX(Matches!$H$2:$H$201,MATCH($A1424&amp;"-2",Matches!$J$2:$J$201,0))),0,IF(F1424-G1424=INDEX(Matches!$G$2:$G$201,MATCH($A1424&amp;"-2",Matches!$J$2:$J$201,0))-INDEX(Matches!$H$2:$H$201,MATCH($A1424&amp;"-2",Matches!$J$2:$J$201,0)),3,2))))),""))</f>
        <v/>
      </c>
      <c r="Z1424" s="12" t="str">
        <f aca="false">IF(OR($B1424="",H1424="",I1424=""),"",IFERROR(IF(OR(INDEX(Matches!$I$2:$I$201,MATCH($A1424&amp;"-3",Matches!$J$2:$J$201,0))="Void",INDEX(Matches!$G$2:$G$201,MATCH($A1424&amp;"-3",Matches!$J$2:$J$201,0))="",INDEX(Matches!$H$2:$H$201,MATCH($A1424&amp;"-3",Matches!$J$2:$J$201,0))=""),"",IF(AND($C1424&lt;&gt;"",INDEX(Matches!$F$2:$F$201,MATCH($A1424&amp;"-3",Matches!$J$2:$J$201,0))&lt;&gt;"",$C1424&gt;=INDEX(Matches!$F$2:$F$201,MATCH($A1424&amp;"-3",Matches!$J$2:$J$201,0))),"",IF(AND(H1424=INDEX(Matches!$G$2:$G$201,MATCH($A1424&amp;"-3",Matches!$J$2:$J$201,0)),I1424=INDEX(Matches!$H$2:$H$201,MATCH($A1424&amp;"-3",Matches!$J$2:$J$201,0))),5,IF(SIGN(H1424-I1424)&lt;&gt;SIGN(INDEX(Matches!$G$2:$G$201,MATCH($A1424&amp;"-3",Matches!$J$2:$J$201,0))-INDEX(Matches!$H$2:$H$201,MATCH($A1424&amp;"-3",Matches!$J$2:$J$201,0))),0,IF(H1424-I1424=INDEX(Matches!$G$2:$G$201,MATCH($A1424&amp;"-3",Matches!$J$2:$J$201,0))-INDEX(Matches!$H$2:$H$201,MATCH($A1424&amp;"-3",Matches!$J$2:$J$201,0)),3,2))))),""))</f>
        <v/>
      </c>
      <c r="AA1424" s="12" t="str">
        <f aca="false">IF(OR($B1424="",J1424="",K1424=""),"",IFERROR(IF(OR(INDEX(Matches!$I$2:$I$201,MATCH($A1424&amp;"-4",Matches!$J$2:$J$201,0))="Void",INDEX(Matches!$G$2:$G$201,MATCH($A1424&amp;"-4",Matches!$J$2:$J$201,0))="",INDEX(Matches!$H$2:$H$201,MATCH($A1424&amp;"-4",Matches!$J$2:$J$201,0))=""),"",IF(AND($C1424&lt;&gt;"",INDEX(Matches!$F$2:$F$201,MATCH($A1424&amp;"-4",Matches!$J$2:$J$201,0))&lt;&gt;"",$C1424&gt;=INDEX(Matches!$F$2:$F$201,MATCH($A1424&amp;"-4",Matches!$J$2:$J$201,0))),"",IF(AND(J1424=INDEX(Matches!$G$2:$G$201,MATCH($A1424&amp;"-4",Matches!$J$2:$J$201,0)),K1424=INDEX(Matches!$H$2:$H$201,MATCH($A1424&amp;"-4",Matches!$J$2:$J$201,0))),5,IF(SIGN(J1424-K1424)&lt;&gt;SIGN(INDEX(Matches!$G$2:$G$201,MATCH($A1424&amp;"-4",Matches!$J$2:$J$201,0))-INDEX(Matches!$H$2:$H$201,MATCH($A1424&amp;"-4",Matches!$J$2:$J$201,0))),0,IF(J1424-K1424=INDEX(Matches!$G$2:$G$201,MATCH($A1424&amp;"-4",Matches!$J$2:$J$201,0))-INDEX(Matches!$H$2:$H$201,MATCH($A1424&amp;"-4",Matches!$J$2:$J$201,0)),3,2))))),""))</f>
        <v/>
      </c>
      <c r="AB1424" s="12" t="str">
        <f aca="false">IF(OR($B1424="",L1424="",M1424=""),"",IFERROR(IF(OR(INDEX(Matches!$I$2:$I$201,MATCH($A1424&amp;"-5",Matches!$J$2:$J$201,0))="Void",INDEX(Matches!$G$2:$G$201,MATCH($A1424&amp;"-5",Matches!$J$2:$J$201,0))="",INDEX(Matches!$H$2:$H$201,MATCH($A1424&amp;"-5",Matches!$J$2:$J$201,0))=""),"",IF(AND($C1424&lt;&gt;"",INDEX(Matches!$F$2:$F$201,MATCH($A1424&amp;"-5",Matches!$J$2:$J$201,0))&lt;&gt;"",$C1424&gt;=INDEX(Matches!$F$2:$F$201,MATCH($A1424&amp;"-5",Matches!$J$2:$J$201,0))),"",IF(AND(L1424=INDEX(Matches!$G$2:$G$201,MATCH($A1424&amp;"-5",Matches!$J$2:$J$201,0)),M1424=INDEX(Matches!$H$2:$H$201,MATCH($A1424&amp;"-5",Matches!$J$2:$J$201,0))),5,IF(SIGN(L1424-M1424)&lt;&gt;SIGN(INDEX(Matches!$G$2:$G$201,MATCH($A1424&amp;"-5",Matches!$J$2:$J$201,0))-INDEX(Matches!$H$2:$H$201,MATCH($A1424&amp;"-5",Matches!$J$2:$J$201,0))),0,IF(L1424-M1424=INDEX(Matches!$G$2:$G$201,MATCH($A1424&amp;"-5",Matches!$J$2:$J$201,0))-INDEX(Matches!$H$2:$H$201,MATCH($A1424&amp;"-5",Matches!$J$2:$J$201,0)),3,2))))),""))</f>
        <v/>
      </c>
      <c r="AC1424" s="12" t="str">
        <f aca="false">IF(OR($B1424="",N1424="",O1424=""),"",IFERROR(IF(OR(INDEX(Matches!$I$2:$I$201,MATCH($A1424&amp;"-6",Matches!$J$2:$J$201,0))="Void",INDEX(Matches!$G$2:$G$201,MATCH($A1424&amp;"-6",Matches!$J$2:$J$201,0))="",INDEX(Matches!$H$2:$H$201,MATCH($A1424&amp;"-6",Matches!$J$2:$J$201,0))=""),"",IF(AND($C1424&lt;&gt;"",INDEX(Matches!$F$2:$F$201,MATCH($A1424&amp;"-6",Matches!$J$2:$J$201,0))&lt;&gt;"",$C1424&gt;=INDEX(Matches!$F$2:$F$201,MATCH($A1424&amp;"-6",Matches!$J$2:$J$201,0))),"",IF(AND(N1424=INDEX(Matches!$G$2:$G$201,MATCH($A1424&amp;"-6",Matches!$J$2:$J$201,0)),O1424=INDEX(Matches!$H$2:$H$201,MATCH($A1424&amp;"-6",Matches!$J$2:$J$201,0))),5,IF(SIGN(N1424-O1424)&lt;&gt;SIGN(INDEX(Matches!$G$2:$G$201,MATCH($A1424&amp;"-6",Matches!$J$2:$J$201,0))-INDEX(Matches!$H$2:$H$201,MATCH($A1424&amp;"-6",Matches!$J$2:$J$201,0))),0,IF(N1424-O1424=INDEX(Matches!$G$2:$G$201,MATCH($A1424&amp;"-6",Matches!$J$2:$J$201,0))-INDEX(Matches!$H$2:$H$201,MATCH($A1424&amp;"-6",Matches!$J$2:$J$201,0)),3,2))))),""))</f>
        <v/>
      </c>
      <c r="AD1424" s="12" t="str">
        <f aca="false">IF(OR($B1424="",P1424="",Q1424=""),"",IFERROR(IF(OR(INDEX(Matches!$I$2:$I$201,MATCH($A1424&amp;"-7",Matches!$J$2:$J$201,0))="Void",INDEX(Matches!$G$2:$G$201,MATCH($A1424&amp;"-7",Matches!$J$2:$J$201,0))="",INDEX(Matches!$H$2:$H$201,MATCH($A1424&amp;"-7",Matches!$J$2:$J$201,0))=""),"",IF(AND($C1424&lt;&gt;"",INDEX(Matches!$F$2:$F$201,MATCH($A1424&amp;"-7",Matches!$J$2:$J$201,0))&lt;&gt;"",$C1424&gt;=INDEX(Matches!$F$2:$F$201,MATCH($A1424&amp;"-7",Matches!$J$2:$J$201,0))),"",IF(AND(P1424=INDEX(Matches!$G$2:$G$201,MATCH($A1424&amp;"-7",Matches!$J$2:$J$201,0)),Q1424=INDEX(Matches!$H$2:$H$201,MATCH($A1424&amp;"-7",Matches!$J$2:$J$201,0))),5,IF(SIGN(P1424-Q1424)&lt;&gt;SIGN(INDEX(Matches!$G$2:$G$201,MATCH($A1424&amp;"-7",Matches!$J$2:$J$201,0))-INDEX(Matches!$H$2:$H$201,MATCH($A1424&amp;"-7",Matches!$J$2:$J$201,0))),0,IF(P1424-Q1424=INDEX(Matches!$G$2:$G$201,MATCH($A1424&amp;"-7",Matches!$J$2:$J$201,0))-INDEX(Matches!$H$2:$H$201,MATCH($A1424&amp;"-7",Matches!$J$2:$J$201,0)),3,2))))),""))</f>
        <v/>
      </c>
      <c r="AE1424" s="12" t="str">
        <f aca="false">IF(OR($B1424="",R1424="",S1424=""),"",IFERROR(IF(OR(INDEX(Matches!$I$2:$I$201,MATCH($A1424&amp;"-8",Matches!$J$2:$J$201,0))="Void",INDEX(Matches!$G$2:$G$201,MATCH($A1424&amp;"-8",Matches!$J$2:$J$201,0))="",INDEX(Matches!$H$2:$H$201,MATCH($A1424&amp;"-8",Matches!$J$2:$J$201,0))=""),"",IF(AND($C1424&lt;&gt;"",INDEX(Matches!$F$2:$F$201,MATCH($A1424&amp;"-8",Matches!$J$2:$J$201,0))&lt;&gt;"",$C1424&gt;=INDEX(Matches!$F$2:$F$201,MATCH($A1424&amp;"-8",Matches!$J$2:$J$201,0))),"",IF(AND(R1424=INDEX(Matches!$G$2:$G$201,MATCH($A1424&amp;"-8",Matches!$J$2:$J$201,0)),S1424=INDEX(Matches!$H$2:$H$201,MATCH($A1424&amp;"-8",Matches!$J$2:$J$201,0))),5,IF(SIGN(R1424-S1424)&lt;&gt;SIGN(INDEX(Matches!$G$2:$G$201,MATCH($A1424&amp;"-8",Matches!$J$2:$J$201,0))-INDEX(Matches!$H$2:$H$201,MATCH($A1424&amp;"-8",Matches!$J$2:$J$201,0))),0,IF(R1424-S1424=INDEX(Matches!$G$2:$G$201,MATCH($A1424&amp;"-8",Matches!$J$2:$J$201,0))-INDEX(Matches!$H$2:$H$201,MATCH($A1424&amp;"-8",Matches!$J$2:$J$201,0)),3,2))))),""))</f>
        <v/>
      </c>
      <c r="AF1424" s="12" t="str">
        <f aca="false">IF(OR($B1424="",T1424="",U1424=""),"",IFERROR(IF(OR(INDEX(Matches!$I$2:$I$201,MATCH($A1424&amp;"-9",Matches!$J$2:$J$201,0))="Void",INDEX(Matches!$G$2:$G$201,MATCH($A1424&amp;"-9",Matches!$J$2:$J$201,0))="",INDEX(Matches!$H$2:$H$201,MATCH($A1424&amp;"-9",Matches!$J$2:$J$201,0))=""),"",IF(AND($C1424&lt;&gt;"",INDEX(Matches!$F$2:$F$201,MATCH($A1424&amp;"-9",Matches!$J$2:$J$201,0))&lt;&gt;"",$C1424&gt;=INDEX(Matches!$F$2:$F$201,MATCH($A1424&amp;"-9",Matches!$J$2:$J$201,0))),"",IF(AND(T1424=INDEX(Matches!$G$2:$G$201,MATCH($A1424&amp;"-9",Matches!$J$2:$J$201,0)),U1424=INDEX(Matches!$H$2:$H$201,MATCH($A1424&amp;"-9",Matches!$J$2:$J$201,0))),5,IF(SIGN(T1424-U1424)&lt;&gt;SIGN(INDEX(Matches!$G$2:$G$201,MATCH($A1424&amp;"-9",Matches!$J$2:$J$201,0))-INDEX(Matches!$H$2:$H$201,MATCH($A1424&amp;"-9",Matches!$J$2:$J$201,0))),0,IF(T1424-U1424=INDEX(Matches!$G$2:$G$201,MATCH($A1424&amp;"-9",Matches!$J$2:$J$201,0))-INDEX(Matches!$H$2:$H$201,MATCH($A1424&amp;"-9",Matches!$J$2:$J$201,0)),3,2))))),""))</f>
        <v/>
      </c>
      <c r="AG1424" s="12" t="str">
        <f aca="false">IF(OR($B1424="",V1424="",W1424=""),"",IFERROR(IF(OR(INDEX(Matches!$I$2:$I$201,MATCH($A1424&amp;"-10",Matches!$J$2:$J$201,0))="Void",INDEX(Matches!$G$2:$G$201,MATCH($A1424&amp;"-10",Matches!$J$2:$J$201,0))="",INDEX(Matches!$H$2:$H$201,MATCH($A1424&amp;"-10",Matches!$J$2:$J$201,0))=""),"",IF(AND($C1424&lt;&gt;"",INDEX(Matches!$F$2:$F$201,MATCH($A1424&amp;"-10",Matches!$J$2:$J$201,0))&lt;&gt;"",$C1424&gt;=INDEX(Matches!$F$2:$F$201,MATCH($A1424&amp;"-10",Matches!$J$2:$J$201,0))),"",IF(AND(V1424=INDEX(Matches!$G$2:$G$201,MATCH($A1424&amp;"-10",Matches!$J$2:$J$201,0)),W1424=INDEX(Matches!$H$2:$H$201,MATCH($A1424&amp;"-10",Matches!$J$2:$J$201,0))),5,IF(SIGN(V1424-W1424)&lt;&gt;SIGN(INDEX(Matches!$G$2:$G$201,MATCH($A1424&amp;"-10",Matches!$J$2:$J$201,0))-INDEX(Matches!$H$2:$H$201,MATCH($A1424&amp;"-10",Matches!$J$2:$J$201,0))),0,IF(V1424-W1424=INDEX(Matches!$G$2:$G$201,MATCH($A1424&amp;"-10",Matches!$J$2:$J$201,0))-INDEX(Matches!$H$2:$H$201,MATCH($A1424&amp;"-10",Matches!$J$2:$J$201,0)),3,2))))),""))</f>
        <v/>
      </c>
      <c r="AH1424" s="13" t="str">
        <f aca="false">IF($B1424="","",SUM(X1424:AG1424))</f>
        <v/>
      </c>
      <c r="AI1424" s="12" t="str">
        <f aca="false">IF($B1424="","",COUNTIF(X1424:AG1424,5))</f>
        <v/>
      </c>
      <c r="AJ1424" s="12" t="str">
        <f aca="false">IF($B1424="","",COUNTIF(X1424:AG1424,"&gt;=2"))</f>
        <v/>
      </c>
      <c r="AK1424" s="12" t="str">
        <f aca="false">IF($B1424="","",COUNT(X1424:AG1424))</f>
        <v/>
      </c>
    </row>
    <row r="1425" customFormat="false" ht="15" hidden="false" customHeight="false" outlineLevel="0" collapsed="false">
      <c r="A1425" s="7"/>
      <c r="B1425" s="7"/>
      <c r="C1425" s="11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12" t="str">
        <f aca="false">IF(OR($B1425="",D1425="",E1425=""),"",IFERROR(IF(OR(INDEX(Matches!$I$2:$I$201,MATCH($A1425&amp;"-1",Matches!$J$2:$J$201,0))="Void",INDEX(Matches!$G$2:$G$201,MATCH($A1425&amp;"-1",Matches!$J$2:$J$201,0))="",INDEX(Matches!$H$2:$H$201,MATCH($A1425&amp;"-1",Matches!$J$2:$J$201,0))=""),"",IF(AND($C1425&lt;&gt;"",INDEX(Matches!$F$2:$F$201,MATCH($A1425&amp;"-1",Matches!$J$2:$J$201,0))&lt;&gt;"",$C1425&gt;=INDEX(Matches!$F$2:$F$201,MATCH($A1425&amp;"-1",Matches!$J$2:$J$201,0))),"",IF(AND(D1425=INDEX(Matches!$G$2:$G$201,MATCH($A1425&amp;"-1",Matches!$J$2:$J$201,0)),E1425=INDEX(Matches!$H$2:$H$201,MATCH($A1425&amp;"-1",Matches!$J$2:$J$201,0))),5,IF(SIGN(D1425-E1425)&lt;&gt;SIGN(INDEX(Matches!$G$2:$G$201,MATCH($A1425&amp;"-1",Matches!$J$2:$J$201,0))-INDEX(Matches!$H$2:$H$201,MATCH($A1425&amp;"-1",Matches!$J$2:$J$201,0))),0,IF(D1425-E1425=INDEX(Matches!$G$2:$G$201,MATCH($A1425&amp;"-1",Matches!$J$2:$J$201,0))-INDEX(Matches!$H$2:$H$201,MATCH($A1425&amp;"-1",Matches!$J$2:$J$201,0)),3,2))))),""))</f>
        <v/>
      </c>
      <c r="Y1425" s="12" t="str">
        <f aca="false">IF(OR($B1425="",F1425="",G1425=""),"",IFERROR(IF(OR(INDEX(Matches!$I$2:$I$201,MATCH($A1425&amp;"-2",Matches!$J$2:$J$201,0))="Void",INDEX(Matches!$G$2:$G$201,MATCH($A1425&amp;"-2",Matches!$J$2:$J$201,0))="",INDEX(Matches!$H$2:$H$201,MATCH($A1425&amp;"-2",Matches!$J$2:$J$201,0))=""),"",IF(AND($C1425&lt;&gt;"",INDEX(Matches!$F$2:$F$201,MATCH($A1425&amp;"-2",Matches!$J$2:$J$201,0))&lt;&gt;"",$C1425&gt;=INDEX(Matches!$F$2:$F$201,MATCH($A1425&amp;"-2",Matches!$J$2:$J$201,0))),"",IF(AND(F1425=INDEX(Matches!$G$2:$G$201,MATCH($A1425&amp;"-2",Matches!$J$2:$J$201,0)),G1425=INDEX(Matches!$H$2:$H$201,MATCH($A1425&amp;"-2",Matches!$J$2:$J$201,0))),5,IF(SIGN(F1425-G1425)&lt;&gt;SIGN(INDEX(Matches!$G$2:$G$201,MATCH($A1425&amp;"-2",Matches!$J$2:$J$201,0))-INDEX(Matches!$H$2:$H$201,MATCH($A1425&amp;"-2",Matches!$J$2:$J$201,0))),0,IF(F1425-G1425=INDEX(Matches!$G$2:$G$201,MATCH($A1425&amp;"-2",Matches!$J$2:$J$201,0))-INDEX(Matches!$H$2:$H$201,MATCH($A1425&amp;"-2",Matches!$J$2:$J$201,0)),3,2))))),""))</f>
        <v/>
      </c>
      <c r="Z1425" s="12" t="str">
        <f aca="false">IF(OR($B1425="",H1425="",I1425=""),"",IFERROR(IF(OR(INDEX(Matches!$I$2:$I$201,MATCH($A1425&amp;"-3",Matches!$J$2:$J$201,0))="Void",INDEX(Matches!$G$2:$G$201,MATCH($A1425&amp;"-3",Matches!$J$2:$J$201,0))="",INDEX(Matches!$H$2:$H$201,MATCH($A1425&amp;"-3",Matches!$J$2:$J$201,0))=""),"",IF(AND($C1425&lt;&gt;"",INDEX(Matches!$F$2:$F$201,MATCH($A1425&amp;"-3",Matches!$J$2:$J$201,0))&lt;&gt;"",$C1425&gt;=INDEX(Matches!$F$2:$F$201,MATCH($A1425&amp;"-3",Matches!$J$2:$J$201,0))),"",IF(AND(H1425=INDEX(Matches!$G$2:$G$201,MATCH($A1425&amp;"-3",Matches!$J$2:$J$201,0)),I1425=INDEX(Matches!$H$2:$H$201,MATCH($A1425&amp;"-3",Matches!$J$2:$J$201,0))),5,IF(SIGN(H1425-I1425)&lt;&gt;SIGN(INDEX(Matches!$G$2:$G$201,MATCH($A1425&amp;"-3",Matches!$J$2:$J$201,0))-INDEX(Matches!$H$2:$H$201,MATCH($A1425&amp;"-3",Matches!$J$2:$J$201,0))),0,IF(H1425-I1425=INDEX(Matches!$G$2:$G$201,MATCH($A1425&amp;"-3",Matches!$J$2:$J$201,0))-INDEX(Matches!$H$2:$H$201,MATCH($A1425&amp;"-3",Matches!$J$2:$J$201,0)),3,2))))),""))</f>
        <v/>
      </c>
      <c r="AA1425" s="12" t="str">
        <f aca="false">IF(OR($B1425="",J1425="",K1425=""),"",IFERROR(IF(OR(INDEX(Matches!$I$2:$I$201,MATCH($A1425&amp;"-4",Matches!$J$2:$J$201,0))="Void",INDEX(Matches!$G$2:$G$201,MATCH($A1425&amp;"-4",Matches!$J$2:$J$201,0))="",INDEX(Matches!$H$2:$H$201,MATCH($A1425&amp;"-4",Matches!$J$2:$J$201,0))=""),"",IF(AND($C1425&lt;&gt;"",INDEX(Matches!$F$2:$F$201,MATCH($A1425&amp;"-4",Matches!$J$2:$J$201,0))&lt;&gt;"",$C1425&gt;=INDEX(Matches!$F$2:$F$201,MATCH($A1425&amp;"-4",Matches!$J$2:$J$201,0))),"",IF(AND(J1425=INDEX(Matches!$G$2:$G$201,MATCH($A1425&amp;"-4",Matches!$J$2:$J$201,0)),K1425=INDEX(Matches!$H$2:$H$201,MATCH($A1425&amp;"-4",Matches!$J$2:$J$201,0))),5,IF(SIGN(J1425-K1425)&lt;&gt;SIGN(INDEX(Matches!$G$2:$G$201,MATCH($A1425&amp;"-4",Matches!$J$2:$J$201,0))-INDEX(Matches!$H$2:$H$201,MATCH($A1425&amp;"-4",Matches!$J$2:$J$201,0))),0,IF(J1425-K1425=INDEX(Matches!$G$2:$G$201,MATCH($A1425&amp;"-4",Matches!$J$2:$J$201,0))-INDEX(Matches!$H$2:$H$201,MATCH($A1425&amp;"-4",Matches!$J$2:$J$201,0)),3,2))))),""))</f>
        <v/>
      </c>
      <c r="AB1425" s="12" t="str">
        <f aca="false">IF(OR($B1425="",L1425="",M1425=""),"",IFERROR(IF(OR(INDEX(Matches!$I$2:$I$201,MATCH($A1425&amp;"-5",Matches!$J$2:$J$201,0))="Void",INDEX(Matches!$G$2:$G$201,MATCH($A1425&amp;"-5",Matches!$J$2:$J$201,0))="",INDEX(Matches!$H$2:$H$201,MATCH($A1425&amp;"-5",Matches!$J$2:$J$201,0))=""),"",IF(AND($C1425&lt;&gt;"",INDEX(Matches!$F$2:$F$201,MATCH($A1425&amp;"-5",Matches!$J$2:$J$201,0))&lt;&gt;"",$C1425&gt;=INDEX(Matches!$F$2:$F$201,MATCH($A1425&amp;"-5",Matches!$J$2:$J$201,0))),"",IF(AND(L1425=INDEX(Matches!$G$2:$G$201,MATCH($A1425&amp;"-5",Matches!$J$2:$J$201,0)),M1425=INDEX(Matches!$H$2:$H$201,MATCH($A1425&amp;"-5",Matches!$J$2:$J$201,0))),5,IF(SIGN(L1425-M1425)&lt;&gt;SIGN(INDEX(Matches!$G$2:$G$201,MATCH($A1425&amp;"-5",Matches!$J$2:$J$201,0))-INDEX(Matches!$H$2:$H$201,MATCH($A1425&amp;"-5",Matches!$J$2:$J$201,0))),0,IF(L1425-M1425=INDEX(Matches!$G$2:$G$201,MATCH($A1425&amp;"-5",Matches!$J$2:$J$201,0))-INDEX(Matches!$H$2:$H$201,MATCH($A1425&amp;"-5",Matches!$J$2:$J$201,0)),3,2))))),""))</f>
        <v/>
      </c>
      <c r="AC1425" s="12" t="str">
        <f aca="false">IF(OR($B1425="",N1425="",O1425=""),"",IFERROR(IF(OR(INDEX(Matches!$I$2:$I$201,MATCH($A1425&amp;"-6",Matches!$J$2:$J$201,0))="Void",INDEX(Matches!$G$2:$G$201,MATCH($A1425&amp;"-6",Matches!$J$2:$J$201,0))="",INDEX(Matches!$H$2:$H$201,MATCH($A1425&amp;"-6",Matches!$J$2:$J$201,0))=""),"",IF(AND($C1425&lt;&gt;"",INDEX(Matches!$F$2:$F$201,MATCH($A1425&amp;"-6",Matches!$J$2:$J$201,0))&lt;&gt;"",$C1425&gt;=INDEX(Matches!$F$2:$F$201,MATCH($A1425&amp;"-6",Matches!$J$2:$J$201,0))),"",IF(AND(N1425=INDEX(Matches!$G$2:$G$201,MATCH($A1425&amp;"-6",Matches!$J$2:$J$201,0)),O1425=INDEX(Matches!$H$2:$H$201,MATCH($A1425&amp;"-6",Matches!$J$2:$J$201,0))),5,IF(SIGN(N1425-O1425)&lt;&gt;SIGN(INDEX(Matches!$G$2:$G$201,MATCH($A1425&amp;"-6",Matches!$J$2:$J$201,0))-INDEX(Matches!$H$2:$H$201,MATCH($A1425&amp;"-6",Matches!$J$2:$J$201,0))),0,IF(N1425-O1425=INDEX(Matches!$G$2:$G$201,MATCH($A1425&amp;"-6",Matches!$J$2:$J$201,0))-INDEX(Matches!$H$2:$H$201,MATCH($A1425&amp;"-6",Matches!$J$2:$J$201,0)),3,2))))),""))</f>
        <v/>
      </c>
      <c r="AD1425" s="12" t="str">
        <f aca="false">IF(OR($B1425="",P1425="",Q1425=""),"",IFERROR(IF(OR(INDEX(Matches!$I$2:$I$201,MATCH($A1425&amp;"-7",Matches!$J$2:$J$201,0))="Void",INDEX(Matches!$G$2:$G$201,MATCH($A1425&amp;"-7",Matches!$J$2:$J$201,0))="",INDEX(Matches!$H$2:$H$201,MATCH($A1425&amp;"-7",Matches!$J$2:$J$201,0))=""),"",IF(AND($C1425&lt;&gt;"",INDEX(Matches!$F$2:$F$201,MATCH($A1425&amp;"-7",Matches!$J$2:$J$201,0))&lt;&gt;"",$C1425&gt;=INDEX(Matches!$F$2:$F$201,MATCH($A1425&amp;"-7",Matches!$J$2:$J$201,0))),"",IF(AND(P1425=INDEX(Matches!$G$2:$G$201,MATCH($A1425&amp;"-7",Matches!$J$2:$J$201,0)),Q1425=INDEX(Matches!$H$2:$H$201,MATCH($A1425&amp;"-7",Matches!$J$2:$J$201,0))),5,IF(SIGN(P1425-Q1425)&lt;&gt;SIGN(INDEX(Matches!$G$2:$G$201,MATCH($A1425&amp;"-7",Matches!$J$2:$J$201,0))-INDEX(Matches!$H$2:$H$201,MATCH($A1425&amp;"-7",Matches!$J$2:$J$201,0))),0,IF(P1425-Q1425=INDEX(Matches!$G$2:$G$201,MATCH($A1425&amp;"-7",Matches!$J$2:$J$201,0))-INDEX(Matches!$H$2:$H$201,MATCH($A1425&amp;"-7",Matches!$J$2:$J$201,0)),3,2))))),""))</f>
        <v/>
      </c>
      <c r="AE1425" s="12" t="str">
        <f aca="false">IF(OR($B1425="",R1425="",S1425=""),"",IFERROR(IF(OR(INDEX(Matches!$I$2:$I$201,MATCH($A1425&amp;"-8",Matches!$J$2:$J$201,0))="Void",INDEX(Matches!$G$2:$G$201,MATCH($A1425&amp;"-8",Matches!$J$2:$J$201,0))="",INDEX(Matches!$H$2:$H$201,MATCH($A1425&amp;"-8",Matches!$J$2:$J$201,0))=""),"",IF(AND($C1425&lt;&gt;"",INDEX(Matches!$F$2:$F$201,MATCH($A1425&amp;"-8",Matches!$J$2:$J$201,0))&lt;&gt;"",$C1425&gt;=INDEX(Matches!$F$2:$F$201,MATCH($A1425&amp;"-8",Matches!$J$2:$J$201,0))),"",IF(AND(R1425=INDEX(Matches!$G$2:$G$201,MATCH($A1425&amp;"-8",Matches!$J$2:$J$201,0)),S1425=INDEX(Matches!$H$2:$H$201,MATCH($A1425&amp;"-8",Matches!$J$2:$J$201,0))),5,IF(SIGN(R1425-S1425)&lt;&gt;SIGN(INDEX(Matches!$G$2:$G$201,MATCH($A1425&amp;"-8",Matches!$J$2:$J$201,0))-INDEX(Matches!$H$2:$H$201,MATCH($A1425&amp;"-8",Matches!$J$2:$J$201,0))),0,IF(R1425-S1425=INDEX(Matches!$G$2:$G$201,MATCH($A1425&amp;"-8",Matches!$J$2:$J$201,0))-INDEX(Matches!$H$2:$H$201,MATCH($A1425&amp;"-8",Matches!$J$2:$J$201,0)),3,2))))),""))</f>
        <v/>
      </c>
      <c r="AF1425" s="12" t="str">
        <f aca="false">IF(OR($B1425="",T1425="",U1425=""),"",IFERROR(IF(OR(INDEX(Matches!$I$2:$I$201,MATCH($A1425&amp;"-9",Matches!$J$2:$J$201,0))="Void",INDEX(Matches!$G$2:$G$201,MATCH($A1425&amp;"-9",Matches!$J$2:$J$201,0))="",INDEX(Matches!$H$2:$H$201,MATCH($A1425&amp;"-9",Matches!$J$2:$J$201,0))=""),"",IF(AND($C1425&lt;&gt;"",INDEX(Matches!$F$2:$F$201,MATCH($A1425&amp;"-9",Matches!$J$2:$J$201,0))&lt;&gt;"",$C1425&gt;=INDEX(Matches!$F$2:$F$201,MATCH($A1425&amp;"-9",Matches!$J$2:$J$201,0))),"",IF(AND(T1425=INDEX(Matches!$G$2:$G$201,MATCH($A1425&amp;"-9",Matches!$J$2:$J$201,0)),U1425=INDEX(Matches!$H$2:$H$201,MATCH($A1425&amp;"-9",Matches!$J$2:$J$201,0))),5,IF(SIGN(T1425-U1425)&lt;&gt;SIGN(INDEX(Matches!$G$2:$G$201,MATCH($A1425&amp;"-9",Matches!$J$2:$J$201,0))-INDEX(Matches!$H$2:$H$201,MATCH($A1425&amp;"-9",Matches!$J$2:$J$201,0))),0,IF(T1425-U1425=INDEX(Matches!$G$2:$G$201,MATCH($A1425&amp;"-9",Matches!$J$2:$J$201,0))-INDEX(Matches!$H$2:$H$201,MATCH($A1425&amp;"-9",Matches!$J$2:$J$201,0)),3,2))))),""))</f>
        <v/>
      </c>
      <c r="AG1425" s="12" t="str">
        <f aca="false">IF(OR($B1425="",V1425="",W1425=""),"",IFERROR(IF(OR(INDEX(Matches!$I$2:$I$201,MATCH($A1425&amp;"-10",Matches!$J$2:$J$201,0))="Void",INDEX(Matches!$G$2:$G$201,MATCH($A1425&amp;"-10",Matches!$J$2:$J$201,0))="",INDEX(Matches!$H$2:$H$201,MATCH($A1425&amp;"-10",Matches!$J$2:$J$201,0))=""),"",IF(AND($C1425&lt;&gt;"",INDEX(Matches!$F$2:$F$201,MATCH($A1425&amp;"-10",Matches!$J$2:$J$201,0))&lt;&gt;"",$C1425&gt;=INDEX(Matches!$F$2:$F$201,MATCH($A1425&amp;"-10",Matches!$J$2:$J$201,0))),"",IF(AND(V1425=INDEX(Matches!$G$2:$G$201,MATCH($A1425&amp;"-10",Matches!$J$2:$J$201,0)),W1425=INDEX(Matches!$H$2:$H$201,MATCH($A1425&amp;"-10",Matches!$J$2:$J$201,0))),5,IF(SIGN(V1425-W1425)&lt;&gt;SIGN(INDEX(Matches!$G$2:$G$201,MATCH($A1425&amp;"-10",Matches!$J$2:$J$201,0))-INDEX(Matches!$H$2:$H$201,MATCH($A1425&amp;"-10",Matches!$J$2:$J$201,0))),0,IF(V1425-W1425=INDEX(Matches!$G$2:$G$201,MATCH($A1425&amp;"-10",Matches!$J$2:$J$201,0))-INDEX(Matches!$H$2:$H$201,MATCH($A1425&amp;"-10",Matches!$J$2:$J$201,0)),3,2))))),""))</f>
        <v/>
      </c>
      <c r="AH1425" s="13" t="str">
        <f aca="false">IF($B1425="","",SUM(X1425:AG1425))</f>
        <v/>
      </c>
      <c r="AI1425" s="12" t="str">
        <f aca="false">IF($B1425="","",COUNTIF(X1425:AG1425,5))</f>
        <v/>
      </c>
      <c r="AJ1425" s="12" t="str">
        <f aca="false">IF($B1425="","",COUNTIF(X1425:AG1425,"&gt;=2"))</f>
        <v/>
      </c>
      <c r="AK1425" s="12" t="str">
        <f aca="false">IF($B1425="","",COUNT(X1425:AG1425))</f>
        <v/>
      </c>
    </row>
    <row r="1426" customFormat="false" ht="15" hidden="false" customHeight="false" outlineLevel="0" collapsed="false">
      <c r="A1426" s="7"/>
      <c r="B1426" s="7"/>
      <c r="C1426" s="11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12" t="str">
        <f aca="false">IF(OR($B1426="",D1426="",E1426=""),"",IFERROR(IF(OR(INDEX(Matches!$I$2:$I$201,MATCH($A1426&amp;"-1",Matches!$J$2:$J$201,0))="Void",INDEX(Matches!$G$2:$G$201,MATCH($A1426&amp;"-1",Matches!$J$2:$J$201,0))="",INDEX(Matches!$H$2:$H$201,MATCH($A1426&amp;"-1",Matches!$J$2:$J$201,0))=""),"",IF(AND($C1426&lt;&gt;"",INDEX(Matches!$F$2:$F$201,MATCH($A1426&amp;"-1",Matches!$J$2:$J$201,0))&lt;&gt;"",$C1426&gt;=INDEX(Matches!$F$2:$F$201,MATCH($A1426&amp;"-1",Matches!$J$2:$J$201,0))),"",IF(AND(D1426=INDEX(Matches!$G$2:$G$201,MATCH($A1426&amp;"-1",Matches!$J$2:$J$201,0)),E1426=INDEX(Matches!$H$2:$H$201,MATCH($A1426&amp;"-1",Matches!$J$2:$J$201,0))),5,IF(SIGN(D1426-E1426)&lt;&gt;SIGN(INDEX(Matches!$G$2:$G$201,MATCH($A1426&amp;"-1",Matches!$J$2:$J$201,0))-INDEX(Matches!$H$2:$H$201,MATCH($A1426&amp;"-1",Matches!$J$2:$J$201,0))),0,IF(D1426-E1426=INDEX(Matches!$G$2:$G$201,MATCH($A1426&amp;"-1",Matches!$J$2:$J$201,0))-INDEX(Matches!$H$2:$H$201,MATCH($A1426&amp;"-1",Matches!$J$2:$J$201,0)),3,2))))),""))</f>
        <v/>
      </c>
      <c r="Y1426" s="12" t="str">
        <f aca="false">IF(OR($B1426="",F1426="",G1426=""),"",IFERROR(IF(OR(INDEX(Matches!$I$2:$I$201,MATCH($A1426&amp;"-2",Matches!$J$2:$J$201,0))="Void",INDEX(Matches!$G$2:$G$201,MATCH($A1426&amp;"-2",Matches!$J$2:$J$201,0))="",INDEX(Matches!$H$2:$H$201,MATCH($A1426&amp;"-2",Matches!$J$2:$J$201,0))=""),"",IF(AND($C1426&lt;&gt;"",INDEX(Matches!$F$2:$F$201,MATCH($A1426&amp;"-2",Matches!$J$2:$J$201,0))&lt;&gt;"",$C1426&gt;=INDEX(Matches!$F$2:$F$201,MATCH($A1426&amp;"-2",Matches!$J$2:$J$201,0))),"",IF(AND(F1426=INDEX(Matches!$G$2:$G$201,MATCH($A1426&amp;"-2",Matches!$J$2:$J$201,0)),G1426=INDEX(Matches!$H$2:$H$201,MATCH($A1426&amp;"-2",Matches!$J$2:$J$201,0))),5,IF(SIGN(F1426-G1426)&lt;&gt;SIGN(INDEX(Matches!$G$2:$G$201,MATCH($A1426&amp;"-2",Matches!$J$2:$J$201,0))-INDEX(Matches!$H$2:$H$201,MATCH($A1426&amp;"-2",Matches!$J$2:$J$201,0))),0,IF(F1426-G1426=INDEX(Matches!$G$2:$G$201,MATCH($A1426&amp;"-2",Matches!$J$2:$J$201,0))-INDEX(Matches!$H$2:$H$201,MATCH($A1426&amp;"-2",Matches!$J$2:$J$201,0)),3,2))))),""))</f>
        <v/>
      </c>
      <c r="Z1426" s="12" t="str">
        <f aca="false">IF(OR($B1426="",H1426="",I1426=""),"",IFERROR(IF(OR(INDEX(Matches!$I$2:$I$201,MATCH($A1426&amp;"-3",Matches!$J$2:$J$201,0))="Void",INDEX(Matches!$G$2:$G$201,MATCH($A1426&amp;"-3",Matches!$J$2:$J$201,0))="",INDEX(Matches!$H$2:$H$201,MATCH($A1426&amp;"-3",Matches!$J$2:$J$201,0))=""),"",IF(AND($C1426&lt;&gt;"",INDEX(Matches!$F$2:$F$201,MATCH($A1426&amp;"-3",Matches!$J$2:$J$201,0))&lt;&gt;"",$C1426&gt;=INDEX(Matches!$F$2:$F$201,MATCH($A1426&amp;"-3",Matches!$J$2:$J$201,0))),"",IF(AND(H1426=INDEX(Matches!$G$2:$G$201,MATCH($A1426&amp;"-3",Matches!$J$2:$J$201,0)),I1426=INDEX(Matches!$H$2:$H$201,MATCH($A1426&amp;"-3",Matches!$J$2:$J$201,0))),5,IF(SIGN(H1426-I1426)&lt;&gt;SIGN(INDEX(Matches!$G$2:$G$201,MATCH($A1426&amp;"-3",Matches!$J$2:$J$201,0))-INDEX(Matches!$H$2:$H$201,MATCH($A1426&amp;"-3",Matches!$J$2:$J$201,0))),0,IF(H1426-I1426=INDEX(Matches!$G$2:$G$201,MATCH($A1426&amp;"-3",Matches!$J$2:$J$201,0))-INDEX(Matches!$H$2:$H$201,MATCH($A1426&amp;"-3",Matches!$J$2:$J$201,0)),3,2))))),""))</f>
        <v/>
      </c>
      <c r="AA1426" s="12" t="str">
        <f aca="false">IF(OR($B1426="",J1426="",K1426=""),"",IFERROR(IF(OR(INDEX(Matches!$I$2:$I$201,MATCH($A1426&amp;"-4",Matches!$J$2:$J$201,0))="Void",INDEX(Matches!$G$2:$G$201,MATCH($A1426&amp;"-4",Matches!$J$2:$J$201,0))="",INDEX(Matches!$H$2:$H$201,MATCH($A1426&amp;"-4",Matches!$J$2:$J$201,0))=""),"",IF(AND($C1426&lt;&gt;"",INDEX(Matches!$F$2:$F$201,MATCH($A1426&amp;"-4",Matches!$J$2:$J$201,0))&lt;&gt;"",$C1426&gt;=INDEX(Matches!$F$2:$F$201,MATCH($A1426&amp;"-4",Matches!$J$2:$J$201,0))),"",IF(AND(J1426=INDEX(Matches!$G$2:$G$201,MATCH($A1426&amp;"-4",Matches!$J$2:$J$201,0)),K1426=INDEX(Matches!$H$2:$H$201,MATCH($A1426&amp;"-4",Matches!$J$2:$J$201,0))),5,IF(SIGN(J1426-K1426)&lt;&gt;SIGN(INDEX(Matches!$G$2:$G$201,MATCH($A1426&amp;"-4",Matches!$J$2:$J$201,0))-INDEX(Matches!$H$2:$H$201,MATCH($A1426&amp;"-4",Matches!$J$2:$J$201,0))),0,IF(J1426-K1426=INDEX(Matches!$G$2:$G$201,MATCH($A1426&amp;"-4",Matches!$J$2:$J$201,0))-INDEX(Matches!$H$2:$H$201,MATCH($A1426&amp;"-4",Matches!$J$2:$J$201,0)),3,2))))),""))</f>
        <v/>
      </c>
      <c r="AB1426" s="12" t="str">
        <f aca="false">IF(OR($B1426="",L1426="",M1426=""),"",IFERROR(IF(OR(INDEX(Matches!$I$2:$I$201,MATCH($A1426&amp;"-5",Matches!$J$2:$J$201,0))="Void",INDEX(Matches!$G$2:$G$201,MATCH($A1426&amp;"-5",Matches!$J$2:$J$201,0))="",INDEX(Matches!$H$2:$H$201,MATCH($A1426&amp;"-5",Matches!$J$2:$J$201,0))=""),"",IF(AND($C1426&lt;&gt;"",INDEX(Matches!$F$2:$F$201,MATCH($A1426&amp;"-5",Matches!$J$2:$J$201,0))&lt;&gt;"",$C1426&gt;=INDEX(Matches!$F$2:$F$201,MATCH($A1426&amp;"-5",Matches!$J$2:$J$201,0))),"",IF(AND(L1426=INDEX(Matches!$G$2:$G$201,MATCH($A1426&amp;"-5",Matches!$J$2:$J$201,0)),M1426=INDEX(Matches!$H$2:$H$201,MATCH($A1426&amp;"-5",Matches!$J$2:$J$201,0))),5,IF(SIGN(L1426-M1426)&lt;&gt;SIGN(INDEX(Matches!$G$2:$G$201,MATCH($A1426&amp;"-5",Matches!$J$2:$J$201,0))-INDEX(Matches!$H$2:$H$201,MATCH($A1426&amp;"-5",Matches!$J$2:$J$201,0))),0,IF(L1426-M1426=INDEX(Matches!$G$2:$G$201,MATCH($A1426&amp;"-5",Matches!$J$2:$J$201,0))-INDEX(Matches!$H$2:$H$201,MATCH($A1426&amp;"-5",Matches!$J$2:$J$201,0)),3,2))))),""))</f>
        <v/>
      </c>
      <c r="AC1426" s="12" t="str">
        <f aca="false">IF(OR($B1426="",N1426="",O1426=""),"",IFERROR(IF(OR(INDEX(Matches!$I$2:$I$201,MATCH($A1426&amp;"-6",Matches!$J$2:$J$201,0))="Void",INDEX(Matches!$G$2:$G$201,MATCH($A1426&amp;"-6",Matches!$J$2:$J$201,0))="",INDEX(Matches!$H$2:$H$201,MATCH($A1426&amp;"-6",Matches!$J$2:$J$201,0))=""),"",IF(AND($C1426&lt;&gt;"",INDEX(Matches!$F$2:$F$201,MATCH($A1426&amp;"-6",Matches!$J$2:$J$201,0))&lt;&gt;"",$C1426&gt;=INDEX(Matches!$F$2:$F$201,MATCH($A1426&amp;"-6",Matches!$J$2:$J$201,0))),"",IF(AND(N1426=INDEX(Matches!$G$2:$G$201,MATCH($A1426&amp;"-6",Matches!$J$2:$J$201,0)),O1426=INDEX(Matches!$H$2:$H$201,MATCH($A1426&amp;"-6",Matches!$J$2:$J$201,0))),5,IF(SIGN(N1426-O1426)&lt;&gt;SIGN(INDEX(Matches!$G$2:$G$201,MATCH($A1426&amp;"-6",Matches!$J$2:$J$201,0))-INDEX(Matches!$H$2:$H$201,MATCH($A1426&amp;"-6",Matches!$J$2:$J$201,0))),0,IF(N1426-O1426=INDEX(Matches!$G$2:$G$201,MATCH($A1426&amp;"-6",Matches!$J$2:$J$201,0))-INDEX(Matches!$H$2:$H$201,MATCH($A1426&amp;"-6",Matches!$J$2:$J$201,0)),3,2))))),""))</f>
        <v/>
      </c>
      <c r="AD1426" s="12" t="str">
        <f aca="false">IF(OR($B1426="",P1426="",Q1426=""),"",IFERROR(IF(OR(INDEX(Matches!$I$2:$I$201,MATCH($A1426&amp;"-7",Matches!$J$2:$J$201,0))="Void",INDEX(Matches!$G$2:$G$201,MATCH($A1426&amp;"-7",Matches!$J$2:$J$201,0))="",INDEX(Matches!$H$2:$H$201,MATCH($A1426&amp;"-7",Matches!$J$2:$J$201,0))=""),"",IF(AND($C1426&lt;&gt;"",INDEX(Matches!$F$2:$F$201,MATCH($A1426&amp;"-7",Matches!$J$2:$J$201,0))&lt;&gt;"",$C1426&gt;=INDEX(Matches!$F$2:$F$201,MATCH($A1426&amp;"-7",Matches!$J$2:$J$201,0))),"",IF(AND(P1426=INDEX(Matches!$G$2:$G$201,MATCH($A1426&amp;"-7",Matches!$J$2:$J$201,0)),Q1426=INDEX(Matches!$H$2:$H$201,MATCH($A1426&amp;"-7",Matches!$J$2:$J$201,0))),5,IF(SIGN(P1426-Q1426)&lt;&gt;SIGN(INDEX(Matches!$G$2:$G$201,MATCH($A1426&amp;"-7",Matches!$J$2:$J$201,0))-INDEX(Matches!$H$2:$H$201,MATCH($A1426&amp;"-7",Matches!$J$2:$J$201,0))),0,IF(P1426-Q1426=INDEX(Matches!$G$2:$G$201,MATCH($A1426&amp;"-7",Matches!$J$2:$J$201,0))-INDEX(Matches!$H$2:$H$201,MATCH($A1426&amp;"-7",Matches!$J$2:$J$201,0)),3,2))))),""))</f>
        <v/>
      </c>
      <c r="AE1426" s="12" t="str">
        <f aca="false">IF(OR($B1426="",R1426="",S1426=""),"",IFERROR(IF(OR(INDEX(Matches!$I$2:$I$201,MATCH($A1426&amp;"-8",Matches!$J$2:$J$201,0))="Void",INDEX(Matches!$G$2:$G$201,MATCH($A1426&amp;"-8",Matches!$J$2:$J$201,0))="",INDEX(Matches!$H$2:$H$201,MATCH($A1426&amp;"-8",Matches!$J$2:$J$201,0))=""),"",IF(AND($C1426&lt;&gt;"",INDEX(Matches!$F$2:$F$201,MATCH($A1426&amp;"-8",Matches!$J$2:$J$201,0))&lt;&gt;"",$C1426&gt;=INDEX(Matches!$F$2:$F$201,MATCH($A1426&amp;"-8",Matches!$J$2:$J$201,0))),"",IF(AND(R1426=INDEX(Matches!$G$2:$G$201,MATCH($A1426&amp;"-8",Matches!$J$2:$J$201,0)),S1426=INDEX(Matches!$H$2:$H$201,MATCH($A1426&amp;"-8",Matches!$J$2:$J$201,0))),5,IF(SIGN(R1426-S1426)&lt;&gt;SIGN(INDEX(Matches!$G$2:$G$201,MATCH($A1426&amp;"-8",Matches!$J$2:$J$201,0))-INDEX(Matches!$H$2:$H$201,MATCH($A1426&amp;"-8",Matches!$J$2:$J$201,0))),0,IF(R1426-S1426=INDEX(Matches!$G$2:$G$201,MATCH($A1426&amp;"-8",Matches!$J$2:$J$201,0))-INDEX(Matches!$H$2:$H$201,MATCH($A1426&amp;"-8",Matches!$J$2:$J$201,0)),3,2))))),""))</f>
        <v/>
      </c>
      <c r="AF1426" s="12" t="str">
        <f aca="false">IF(OR($B1426="",T1426="",U1426=""),"",IFERROR(IF(OR(INDEX(Matches!$I$2:$I$201,MATCH($A1426&amp;"-9",Matches!$J$2:$J$201,0))="Void",INDEX(Matches!$G$2:$G$201,MATCH($A1426&amp;"-9",Matches!$J$2:$J$201,0))="",INDEX(Matches!$H$2:$H$201,MATCH($A1426&amp;"-9",Matches!$J$2:$J$201,0))=""),"",IF(AND($C1426&lt;&gt;"",INDEX(Matches!$F$2:$F$201,MATCH($A1426&amp;"-9",Matches!$J$2:$J$201,0))&lt;&gt;"",$C1426&gt;=INDEX(Matches!$F$2:$F$201,MATCH($A1426&amp;"-9",Matches!$J$2:$J$201,0))),"",IF(AND(T1426=INDEX(Matches!$G$2:$G$201,MATCH($A1426&amp;"-9",Matches!$J$2:$J$201,0)),U1426=INDEX(Matches!$H$2:$H$201,MATCH($A1426&amp;"-9",Matches!$J$2:$J$201,0))),5,IF(SIGN(T1426-U1426)&lt;&gt;SIGN(INDEX(Matches!$G$2:$G$201,MATCH($A1426&amp;"-9",Matches!$J$2:$J$201,0))-INDEX(Matches!$H$2:$H$201,MATCH($A1426&amp;"-9",Matches!$J$2:$J$201,0))),0,IF(T1426-U1426=INDEX(Matches!$G$2:$G$201,MATCH($A1426&amp;"-9",Matches!$J$2:$J$201,0))-INDEX(Matches!$H$2:$H$201,MATCH($A1426&amp;"-9",Matches!$J$2:$J$201,0)),3,2))))),""))</f>
        <v/>
      </c>
      <c r="AG1426" s="12" t="str">
        <f aca="false">IF(OR($B1426="",V1426="",W1426=""),"",IFERROR(IF(OR(INDEX(Matches!$I$2:$I$201,MATCH($A1426&amp;"-10",Matches!$J$2:$J$201,0))="Void",INDEX(Matches!$G$2:$G$201,MATCH($A1426&amp;"-10",Matches!$J$2:$J$201,0))="",INDEX(Matches!$H$2:$H$201,MATCH($A1426&amp;"-10",Matches!$J$2:$J$201,0))=""),"",IF(AND($C1426&lt;&gt;"",INDEX(Matches!$F$2:$F$201,MATCH($A1426&amp;"-10",Matches!$J$2:$J$201,0))&lt;&gt;"",$C1426&gt;=INDEX(Matches!$F$2:$F$201,MATCH($A1426&amp;"-10",Matches!$J$2:$J$201,0))),"",IF(AND(V1426=INDEX(Matches!$G$2:$G$201,MATCH($A1426&amp;"-10",Matches!$J$2:$J$201,0)),W1426=INDEX(Matches!$H$2:$H$201,MATCH($A1426&amp;"-10",Matches!$J$2:$J$201,0))),5,IF(SIGN(V1426-W1426)&lt;&gt;SIGN(INDEX(Matches!$G$2:$G$201,MATCH($A1426&amp;"-10",Matches!$J$2:$J$201,0))-INDEX(Matches!$H$2:$H$201,MATCH($A1426&amp;"-10",Matches!$J$2:$J$201,0))),0,IF(V1426-W1426=INDEX(Matches!$G$2:$G$201,MATCH($A1426&amp;"-10",Matches!$J$2:$J$201,0))-INDEX(Matches!$H$2:$H$201,MATCH($A1426&amp;"-10",Matches!$J$2:$J$201,0)),3,2))))),""))</f>
        <v/>
      </c>
      <c r="AH1426" s="13" t="str">
        <f aca="false">IF($B1426="","",SUM(X1426:AG1426))</f>
        <v/>
      </c>
      <c r="AI1426" s="12" t="str">
        <f aca="false">IF($B1426="","",COUNTIF(X1426:AG1426,5))</f>
        <v/>
      </c>
      <c r="AJ1426" s="12" t="str">
        <f aca="false">IF($B1426="","",COUNTIF(X1426:AG1426,"&gt;=2"))</f>
        <v/>
      </c>
      <c r="AK1426" s="12" t="str">
        <f aca="false">IF($B1426="","",COUNT(X1426:AG1426))</f>
        <v/>
      </c>
    </row>
    <row r="1427" customFormat="false" ht="15" hidden="false" customHeight="false" outlineLevel="0" collapsed="false">
      <c r="A1427" s="7"/>
      <c r="B1427" s="7"/>
      <c r="C1427" s="11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12" t="str">
        <f aca="false">IF(OR($B1427="",D1427="",E1427=""),"",IFERROR(IF(OR(INDEX(Matches!$I$2:$I$201,MATCH($A1427&amp;"-1",Matches!$J$2:$J$201,0))="Void",INDEX(Matches!$G$2:$G$201,MATCH($A1427&amp;"-1",Matches!$J$2:$J$201,0))="",INDEX(Matches!$H$2:$H$201,MATCH($A1427&amp;"-1",Matches!$J$2:$J$201,0))=""),"",IF(AND($C1427&lt;&gt;"",INDEX(Matches!$F$2:$F$201,MATCH($A1427&amp;"-1",Matches!$J$2:$J$201,0))&lt;&gt;"",$C1427&gt;=INDEX(Matches!$F$2:$F$201,MATCH($A1427&amp;"-1",Matches!$J$2:$J$201,0))),"",IF(AND(D1427=INDEX(Matches!$G$2:$G$201,MATCH($A1427&amp;"-1",Matches!$J$2:$J$201,0)),E1427=INDEX(Matches!$H$2:$H$201,MATCH($A1427&amp;"-1",Matches!$J$2:$J$201,0))),5,IF(SIGN(D1427-E1427)&lt;&gt;SIGN(INDEX(Matches!$G$2:$G$201,MATCH($A1427&amp;"-1",Matches!$J$2:$J$201,0))-INDEX(Matches!$H$2:$H$201,MATCH($A1427&amp;"-1",Matches!$J$2:$J$201,0))),0,IF(D1427-E1427=INDEX(Matches!$G$2:$G$201,MATCH($A1427&amp;"-1",Matches!$J$2:$J$201,0))-INDEX(Matches!$H$2:$H$201,MATCH($A1427&amp;"-1",Matches!$J$2:$J$201,0)),3,2))))),""))</f>
        <v/>
      </c>
      <c r="Y1427" s="12" t="str">
        <f aca="false">IF(OR($B1427="",F1427="",G1427=""),"",IFERROR(IF(OR(INDEX(Matches!$I$2:$I$201,MATCH($A1427&amp;"-2",Matches!$J$2:$J$201,0))="Void",INDEX(Matches!$G$2:$G$201,MATCH($A1427&amp;"-2",Matches!$J$2:$J$201,0))="",INDEX(Matches!$H$2:$H$201,MATCH($A1427&amp;"-2",Matches!$J$2:$J$201,0))=""),"",IF(AND($C1427&lt;&gt;"",INDEX(Matches!$F$2:$F$201,MATCH($A1427&amp;"-2",Matches!$J$2:$J$201,0))&lt;&gt;"",$C1427&gt;=INDEX(Matches!$F$2:$F$201,MATCH($A1427&amp;"-2",Matches!$J$2:$J$201,0))),"",IF(AND(F1427=INDEX(Matches!$G$2:$G$201,MATCH($A1427&amp;"-2",Matches!$J$2:$J$201,0)),G1427=INDEX(Matches!$H$2:$H$201,MATCH($A1427&amp;"-2",Matches!$J$2:$J$201,0))),5,IF(SIGN(F1427-G1427)&lt;&gt;SIGN(INDEX(Matches!$G$2:$G$201,MATCH($A1427&amp;"-2",Matches!$J$2:$J$201,0))-INDEX(Matches!$H$2:$H$201,MATCH($A1427&amp;"-2",Matches!$J$2:$J$201,0))),0,IF(F1427-G1427=INDEX(Matches!$G$2:$G$201,MATCH($A1427&amp;"-2",Matches!$J$2:$J$201,0))-INDEX(Matches!$H$2:$H$201,MATCH($A1427&amp;"-2",Matches!$J$2:$J$201,0)),3,2))))),""))</f>
        <v/>
      </c>
      <c r="Z1427" s="12" t="str">
        <f aca="false">IF(OR($B1427="",H1427="",I1427=""),"",IFERROR(IF(OR(INDEX(Matches!$I$2:$I$201,MATCH($A1427&amp;"-3",Matches!$J$2:$J$201,0))="Void",INDEX(Matches!$G$2:$G$201,MATCH($A1427&amp;"-3",Matches!$J$2:$J$201,0))="",INDEX(Matches!$H$2:$H$201,MATCH($A1427&amp;"-3",Matches!$J$2:$J$201,0))=""),"",IF(AND($C1427&lt;&gt;"",INDEX(Matches!$F$2:$F$201,MATCH($A1427&amp;"-3",Matches!$J$2:$J$201,0))&lt;&gt;"",$C1427&gt;=INDEX(Matches!$F$2:$F$201,MATCH($A1427&amp;"-3",Matches!$J$2:$J$201,0))),"",IF(AND(H1427=INDEX(Matches!$G$2:$G$201,MATCH($A1427&amp;"-3",Matches!$J$2:$J$201,0)),I1427=INDEX(Matches!$H$2:$H$201,MATCH($A1427&amp;"-3",Matches!$J$2:$J$201,0))),5,IF(SIGN(H1427-I1427)&lt;&gt;SIGN(INDEX(Matches!$G$2:$G$201,MATCH($A1427&amp;"-3",Matches!$J$2:$J$201,0))-INDEX(Matches!$H$2:$H$201,MATCH($A1427&amp;"-3",Matches!$J$2:$J$201,0))),0,IF(H1427-I1427=INDEX(Matches!$G$2:$G$201,MATCH($A1427&amp;"-3",Matches!$J$2:$J$201,0))-INDEX(Matches!$H$2:$H$201,MATCH($A1427&amp;"-3",Matches!$J$2:$J$201,0)),3,2))))),""))</f>
        <v/>
      </c>
      <c r="AA1427" s="12" t="str">
        <f aca="false">IF(OR($B1427="",J1427="",K1427=""),"",IFERROR(IF(OR(INDEX(Matches!$I$2:$I$201,MATCH($A1427&amp;"-4",Matches!$J$2:$J$201,0))="Void",INDEX(Matches!$G$2:$G$201,MATCH($A1427&amp;"-4",Matches!$J$2:$J$201,0))="",INDEX(Matches!$H$2:$H$201,MATCH($A1427&amp;"-4",Matches!$J$2:$J$201,0))=""),"",IF(AND($C1427&lt;&gt;"",INDEX(Matches!$F$2:$F$201,MATCH($A1427&amp;"-4",Matches!$J$2:$J$201,0))&lt;&gt;"",$C1427&gt;=INDEX(Matches!$F$2:$F$201,MATCH($A1427&amp;"-4",Matches!$J$2:$J$201,0))),"",IF(AND(J1427=INDEX(Matches!$G$2:$G$201,MATCH($A1427&amp;"-4",Matches!$J$2:$J$201,0)),K1427=INDEX(Matches!$H$2:$H$201,MATCH($A1427&amp;"-4",Matches!$J$2:$J$201,0))),5,IF(SIGN(J1427-K1427)&lt;&gt;SIGN(INDEX(Matches!$G$2:$G$201,MATCH($A1427&amp;"-4",Matches!$J$2:$J$201,0))-INDEX(Matches!$H$2:$H$201,MATCH($A1427&amp;"-4",Matches!$J$2:$J$201,0))),0,IF(J1427-K1427=INDEX(Matches!$G$2:$G$201,MATCH($A1427&amp;"-4",Matches!$J$2:$J$201,0))-INDEX(Matches!$H$2:$H$201,MATCH($A1427&amp;"-4",Matches!$J$2:$J$201,0)),3,2))))),""))</f>
        <v/>
      </c>
      <c r="AB1427" s="12" t="str">
        <f aca="false">IF(OR($B1427="",L1427="",M1427=""),"",IFERROR(IF(OR(INDEX(Matches!$I$2:$I$201,MATCH($A1427&amp;"-5",Matches!$J$2:$J$201,0))="Void",INDEX(Matches!$G$2:$G$201,MATCH($A1427&amp;"-5",Matches!$J$2:$J$201,0))="",INDEX(Matches!$H$2:$H$201,MATCH($A1427&amp;"-5",Matches!$J$2:$J$201,0))=""),"",IF(AND($C1427&lt;&gt;"",INDEX(Matches!$F$2:$F$201,MATCH($A1427&amp;"-5",Matches!$J$2:$J$201,0))&lt;&gt;"",$C1427&gt;=INDEX(Matches!$F$2:$F$201,MATCH($A1427&amp;"-5",Matches!$J$2:$J$201,0))),"",IF(AND(L1427=INDEX(Matches!$G$2:$G$201,MATCH($A1427&amp;"-5",Matches!$J$2:$J$201,0)),M1427=INDEX(Matches!$H$2:$H$201,MATCH($A1427&amp;"-5",Matches!$J$2:$J$201,0))),5,IF(SIGN(L1427-M1427)&lt;&gt;SIGN(INDEX(Matches!$G$2:$G$201,MATCH($A1427&amp;"-5",Matches!$J$2:$J$201,0))-INDEX(Matches!$H$2:$H$201,MATCH($A1427&amp;"-5",Matches!$J$2:$J$201,0))),0,IF(L1427-M1427=INDEX(Matches!$G$2:$G$201,MATCH($A1427&amp;"-5",Matches!$J$2:$J$201,0))-INDEX(Matches!$H$2:$H$201,MATCH($A1427&amp;"-5",Matches!$J$2:$J$201,0)),3,2))))),""))</f>
        <v/>
      </c>
      <c r="AC1427" s="12" t="str">
        <f aca="false">IF(OR($B1427="",N1427="",O1427=""),"",IFERROR(IF(OR(INDEX(Matches!$I$2:$I$201,MATCH($A1427&amp;"-6",Matches!$J$2:$J$201,0))="Void",INDEX(Matches!$G$2:$G$201,MATCH($A1427&amp;"-6",Matches!$J$2:$J$201,0))="",INDEX(Matches!$H$2:$H$201,MATCH($A1427&amp;"-6",Matches!$J$2:$J$201,0))=""),"",IF(AND($C1427&lt;&gt;"",INDEX(Matches!$F$2:$F$201,MATCH($A1427&amp;"-6",Matches!$J$2:$J$201,0))&lt;&gt;"",$C1427&gt;=INDEX(Matches!$F$2:$F$201,MATCH($A1427&amp;"-6",Matches!$J$2:$J$201,0))),"",IF(AND(N1427=INDEX(Matches!$G$2:$G$201,MATCH($A1427&amp;"-6",Matches!$J$2:$J$201,0)),O1427=INDEX(Matches!$H$2:$H$201,MATCH($A1427&amp;"-6",Matches!$J$2:$J$201,0))),5,IF(SIGN(N1427-O1427)&lt;&gt;SIGN(INDEX(Matches!$G$2:$G$201,MATCH($A1427&amp;"-6",Matches!$J$2:$J$201,0))-INDEX(Matches!$H$2:$H$201,MATCH($A1427&amp;"-6",Matches!$J$2:$J$201,0))),0,IF(N1427-O1427=INDEX(Matches!$G$2:$G$201,MATCH($A1427&amp;"-6",Matches!$J$2:$J$201,0))-INDEX(Matches!$H$2:$H$201,MATCH($A1427&amp;"-6",Matches!$J$2:$J$201,0)),3,2))))),""))</f>
        <v/>
      </c>
      <c r="AD1427" s="12" t="str">
        <f aca="false">IF(OR($B1427="",P1427="",Q1427=""),"",IFERROR(IF(OR(INDEX(Matches!$I$2:$I$201,MATCH($A1427&amp;"-7",Matches!$J$2:$J$201,0))="Void",INDEX(Matches!$G$2:$G$201,MATCH($A1427&amp;"-7",Matches!$J$2:$J$201,0))="",INDEX(Matches!$H$2:$H$201,MATCH($A1427&amp;"-7",Matches!$J$2:$J$201,0))=""),"",IF(AND($C1427&lt;&gt;"",INDEX(Matches!$F$2:$F$201,MATCH($A1427&amp;"-7",Matches!$J$2:$J$201,0))&lt;&gt;"",$C1427&gt;=INDEX(Matches!$F$2:$F$201,MATCH($A1427&amp;"-7",Matches!$J$2:$J$201,0))),"",IF(AND(P1427=INDEX(Matches!$G$2:$G$201,MATCH($A1427&amp;"-7",Matches!$J$2:$J$201,0)),Q1427=INDEX(Matches!$H$2:$H$201,MATCH($A1427&amp;"-7",Matches!$J$2:$J$201,0))),5,IF(SIGN(P1427-Q1427)&lt;&gt;SIGN(INDEX(Matches!$G$2:$G$201,MATCH($A1427&amp;"-7",Matches!$J$2:$J$201,0))-INDEX(Matches!$H$2:$H$201,MATCH($A1427&amp;"-7",Matches!$J$2:$J$201,0))),0,IF(P1427-Q1427=INDEX(Matches!$G$2:$G$201,MATCH($A1427&amp;"-7",Matches!$J$2:$J$201,0))-INDEX(Matches!$H$2:$H$201,MATCH($A1427&amp;"-7",Matches!$J$2:$J$201,0)),3,2))))),""))</f>
        <v/>
      </c>
      <c r="AE1427" s="12" t="str">
        <f aca="false">IF(OR($B1427="",R1427="",S1427=""),"",IFERROR(IF(OR(INDEX(Matches!$I$2:$I$201,MATCH($A1427&amp;"-8",Matches!$J$2:$J$201,0))="Void",INDEX(Matches!$G$2:$G$201,MATCH($A1427&amp;"-8",Matches!$J$2:$J$201,0))="",INDEX(Matches!$H$2:$H$201,MATCH($A1427&amp;"-8",Matches!$J$2:$J$201,0))=""),"",IF(AND($C1427&lt;&gt;"",INDEX(Matches!$F$2:$F$201,MATCH($A1427&amp;"-8",Matches!$J$2:$J$201,0))&lt;&gt;"",$C1427&gt;=INDEX(Matches!$F$2:$F$201,MATCH($A1427&amp;"-8",Matches!$J$2:$J$201,0))),"",IF(AND(R1427=INDEX(Matches!$G$2:$G$201,MATCH($A1427&amp;"-8",Matches!$J$2:$J$201,0)),S1427=INDEX(Matches!$H$2:$H$201,MATCH($A1427&amp;"-8",Matches!$J$2:$J$201,0))),5,IF(SIGN(R1427-S1427)&lt;&gt;SIGN(INDEX(Matches!$G$2:$G$201,MATCH($A1427&amp;"-8",Matches!$J$2:$J$201,0))-INDEX(Matches!$H$2:$H$201,MATCH($A1427&amp;"-8",Matches!$J$2:$J$201,0))),0,IF(R1427-S1427=INDEX(Matches!$G$2:$G$201,MATCH($A1427&amp;"-8",Matches!$J$2:$J$201,0))-INDEX(Matches!$H$2:$H$201,MATCH($A1427&amp;"-8",Matches!$J$2:$J$201,0)),3,2))))),""))</f>
        <v/>
      </c>
      <c r="AF1427" s="12" t="str">
        <f aca="false">IF(OR($B1427="",T1427="",U1427=""),"",IFERROR(IF(OR(INDEX(Matches!$I$2:$I$201,MATCH($A1427&amp;"-9",Matches!$J$2:$J$201,0))="Void",INDEX(Matches!$G$2:$G$201,MATCH($A1427&amp;"-9",Matches!$J$2:$J$201,0))="",INDEX(Matches!$H$2:$H$201,MATCH($A1427&amp;"-9",Matches!$J$2:$J$201,0))=""),"",IF(AND($C1427&lt;&gt;"",INDEX(Matches!$F$2:$F$201,MATCH($A1427&amp;"-9",Matches!$J$2:$J$201,0))&lt;&gt;"",$C1427&gt;=INDEX(Matches!$F$2:$F$201,MATCH($A1427&amp;"-9",Matches!$J$2:$J$201,0))),"",IF(AND(T1427=INDEX(Matches!$G$2:$G$201,MATCH($A1427&amp;"-9",Matches!$J$2:$J$201,0)),U1427=INDEX(Matches!$H$2:$H$201,MATCH($A1427&amp;"-9",Matches!$J$2:$J$201,0))),5,IF(SIGN(T1427-U1427)&lt;&gt;SIGN(INDEX(Matches!$G$2:$G$201,MATCH($A1427&amp;"-9",Matches!$J$2:$J$201,0))-INDEX(Matches!$H$2:$H$201,MATCH($A1427&amp;"-9",Matches!$J$2:$J$201,0))),0,IF(T1427-U1427=INDEX(Matches!$G$2:$G$201,MATCH($A1427&amp;"-9",Matches!$J$2:$J$201,0))-INDEX(Matches!$H$2:$H$201,MATCH($A1427&amp;"-9",Matches!$J$2:$J$201,0)),3,2))))),""))</f>
        <v/>
      </c>
      <c r="AG1427" s="12" t="str">
        <f aca="false">IF(OR($B1427="",V1427="",W1427=""),"",IFERROR(IF(OR(INDEX(Matches!$I$2:$I$201,MATCH($A1427&amp;"-10",Matches!$J$2:$J$201,0))="Void",INDEX(Matches!$G$2:$G$201,MATCH($A1427&amp;"-10",Matches!$J$2:$J$201,0))="",INDEX(Matches!$H$2:$H$201,MATCH($A1427&amp;"-10",Matches!$J$2:$J$201,0))=""),"",IF(AND($C1427&lt;&gt;"",INDEX(Matches!$F$2:$F$201,MATCH($A1427&amp;"-10",Matches!$J$2:$J$201,0))&lt;&gt;"",$C1427&gt;=INDEX(Matches!$F$2:$F$201,MATCH($A1427&amp;"-10",Matches!$J$2:$J$201,0))),"",IF(AND(V1427=INDEX(Matches!$G$2:$G$201,MATCH($A1427&amp;"-10",Matches!$J$2:$J$201,0)),W1427=INDEX(Matches!$H$2:$H$201,MATCH($A1427&amp;"-10",Matches!$J$2:$J$201,0))),5,IF(SIGN(V1427-W1427)&lt;&gt;SIGN(INDEX(Matches!$G$2:$G$201,MATCH($A1427&amp;"-10",Matches!$J$2:$J$201,0))-INDEX(Matches!$H$2:$H$201,MATCH($A1427&amp;"-10",Matches!$J$2:$J$201,0))),0,IF(V1427-W1427=INDEX(Matches!$G$2:$G$201,MATCH($A1427&amp;"-10",Matches!$J$2:$J$201,0))-INDEX(Matches!$H$2:$H$201,MATCH($A1427&amp;"-10",Matches!$J$2:$J$201,0)),3,2))))),""))</f>
        <v/>
      </c>
      <c r="AH1427" s="13" t="str">
        <f aca="false">IF($B1427="","",SUM(X1427:AG1427))</f>
        <v/>
      </c>
      <c r="AI1427" s="12" t="str">
        <f aca="false">IF($B1427="","",COUNTIF(X1427:AG1427,5))</f>
        <v/>
      </c>
      <c r="AJ1427" s="12" t="str">
        <f aca="false">IF($B1427="","",COUNTIF(X1427:AG1427,"&gt;=2"))</f>
        <v/>
      </c>
      <c r="AK1427" s="12" t="str">
        <f aca="false">IF($B1427="","",COUNT(X1427:AG1427))</f>
        <v/>
      </c>
    </row>
    <row r="1428" customFormat="false" ht="15" hidden="false" customHeight="false" outlineLevel="0" collapsed="false">
      <c r="A1428" s="7"/>
      <c r="B1428" s="7"/>
      <c r="C1428" s="11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12" t="str">
        <f aca="false">IF(OR($B1428="",D1428="",E1428=""),"",IFERROR(IF(OR(INDEX(Matches!$I$2:$I$201,MATCH($A1428&amp;"-1",Matches!$J$2:$J$201,0))="Void",INDEX(Matches!$G$2:$G$201,MATCH($A1428&amp;"-1",Matches!$J$2:$J$201,0))="",INDEX(Matches!$H$2:$H$201,MATCH($A1428&amp;"-1",Matches!$J$2:$J$201,0))=""),"",IF(AND($C1428&lt;&gt;"",INDEX(Matches!$F$2:$F$201,MATCH($A1428&amp;"-1",Matches!$J$2:$J$201,0))&lt;&gt;"",$C1428&gt;=INDEX(Matches!$F$2:$F$201,MATCH($A1428&amp;"-1",Matches!$J$2:$J$201,0))),"",IF(AND(D1428=INDEX(Matches!$G$2:$G$201,MATCH($A1428&amp;"-1",Matches!$J$2:$J$201,0)),E1428=INDEX(Matches!$H$2:$H$201,MATCH($A1428&amp;"-1",Matches!$J$2:$J$201,0))),5,IF(SIGN(D1428-E1428)&lt;&gt;SIGN(INDEX(Matches!$G$2:$G$201,MATCH($A1428&amp;"-1",Matches!$J$2:$J$201,0))-INDEX(Matches!$H$2:$H$201,MATCH($A1428&amp;"-1",Matches!$J$2:$J$201,0))),0,IF(D1428-E1428=INDEX(Matches!$G$2:$G$201,MATCH($A1428&amp;"-1",Matches!$J$2:$J$201,0))-INDEX(Matches!$H$2:$H$201,MATCH($A1428&amp;"-1",Matches!$J$2:$J$201,0)),3,2))))),""))</f>
        <v/>
      </c>
      <c r="Y1428" s="12" t="str">
        <f aca="false">IF(OR($B1428="",F1428="",G1428=""),"",IFERROR(IF(OR(INDEX(Matches!$I$2:$I$201,MATCH($A1428&amp;"-2",Matches!$J$2:$J$201,0))="Void",INDEX(Matches!$G$2:$G$201,MATCH($A1428&amp;"-2",Matches!$J$2:$J$201,0))="",INDEX(Matches!$H$2:$H$201,MATCH($A1428&amp;"-2",Matches!$J$2:$J$201,0))=""),"",IF(AND($C1428&lt;&gt;"",INDEX(Matches!$F$2:$F$201,MATCH($A1428&amp;"-2",Matches!$J$2:$J$201,0))&lt;&gt;"",$C1428&gt;=INDEX(Matches!$F$2:$F$201,MATCH($A1428&amp;"-2",Matches!$J$2:$J$201,0))),"",IF(AND(F1428=INDEX(Matches!$G$2:$G$201,MATCH($A1428&amp;"-2",Matches!$J$2:$J$201,0)),G1428=INDEX(Matches!$H$2:$H$201,MATCH($A1428&amp;"-2",Matches!$J$2:$J$201,0))),5,IF(SIGN(F1428-G1428)&lt;&gt;SIGN(INDEX(Matches!$G$2:$G$201,MATCH($A1428&amp;"-2",Matches!$J$2:$J$201,0))-INDEX(Matches!$H$2:$H$201,MATCH($A1428&amp;"-2",Matches!$J$2:$J$201,0))),0,IF(F1428-G1428=INDEX(Matches!$G$2:$G$201,MATCH($A1428&amp;"-2",Matches!$J$2:$J$201,0))-INDEX(Matches!$H$2:$H$201,MATCH($A1428&amp;"-2",Matches!$J$2:$J$201,0)),3,2))))),""))</f>
        <v/>
      </c>
      <c r="Z1428" s="12" t="str">
        <f aca="false">IF(OR($B1428="",H1428="",I1428=""),"",IFERROR(IF(OR(INDEX(Matches!$I$2:$I$201,MATCH($A1428&amp;"-3",Matches!$J$2:$J$201,0))="Void",INDEX(Matches!$G$2:$G$201,MATCH($A1428&amp;"-3",Matches!$J$2:$J$201,0))="",INDEX(Matches!$H$2:$H$201,MATCH($A1428&amp;"-3",Matches!$J$2:$J$201,0))=""),"",IF(AND($C1428&lt;&gt;"",INDEX(Matches!$F$2:$F$201,MATCH($A1428&amp;"-3",Matches!$J$2:$J$201,0))&lt;&gt;"",$C1428&gt;=INDEX(Matches!$F$2:$F$201,MATCH($A1428&amp;"-3",Matches!$J$2:$J$201,0))),"",IF(AND(H1428=INDEX(Matches!$G$2:$G$201,MATCH($A1428&amp;"-3",Matches!$J$2:$J$201,0)),I1428=INDEX(Matches!$H$2:$H$201,MATCH($A1428&amp;"-3",Matches!$J$2:$J$201,0))),5,IF(SIGN(H1428-I1428)&lt;&gt;SIGN(INDEX(Matches!$G$2:$G$201,MATCH($A1428&amp;"-3",Matches!$J$2:$J$201,0))-INDEX(Matches!$H$2:$H$201,MATCH($A1428&amp;"-3",Matches!$J$2:$J$201,0))),0,IF(H1428-I1428=INDEX(Matches!$G$2:$G$201,MATCH($A1428&amp;"-3",Matches!$J$2:$J$201,0))-INDEX(Matches!$H$2:$H$201,MATCH($A1428&amp;"-3",Matches!$J$2:$J$201,0)),3,2))))),""))</f>
        <v/>
      </c>
      <c r="AA1428" s="12" t="str">
        <f aca="false">IF(OR($B1428="",J1428="",K1428=""),"",IFERROR(IF(OR(INDEX(Matches!$I$2:$I$201,MATCH($A1428&amp;"-4",Matches!$J$2:$J$201,0))="Void",INDEX(Matches!$G$2:$G$201,MATCH($A1428&amp;"-4",Matches!$J$2:$J$201,0))="",INDEX(Matches!$H$2:$H$201,MATCH($A1428&amp;"-4",Matches!$J$2:$J$201,0))=""),"",IF(AND($C1428&lt;&gt;"",INDEX(Matches!$F$2:$F$201,MATCH($A1428&amp;"-4",Matches!$J$2:$J$201,0))&lt;&gt;"",$C1428&gt;=INDEX(Matches!$F$2:$F$201,MATCH($A1428&amp;"-4",Matches!$J$2:$J$201,0))),"",IF(AND(J1428=INDEX(Matches!$G$2:$G$201,MATCH($A1428&amp;"-4",Matches!$J$2:$J$201,0)),K1428=INDEX(Matches!$H$2:$H$201,MATCH($A1428&amp;"-4",Matches!$J$2:$J$201,0))),5,IF(SIGN(J1428-K1428)&lt;&gt;SIGN(INDEX(Matches!$G$2:$G$201,MATCH($A1428&amp;"-4",Matches!$J$2:$J$201,0))-INDEX(Matches!$H$2:$H$201,MATCH($A1428&amp;"-4",Matches!$J$2:$J$201,0))),0,IF(J1428-K1428=INDEX(Matches!$G$2:$G$201,MATCH($A1428&amp;"-4",Matches!$J$2:$J$201,0))-INDEX(Matches!$H$2:$H$201,MATCH($A1428&amp;"-4",Matches!$J$2:$J$201,0)),3,2))))),""))</f>
        <v/>
      </c>
      <c r="AB1428" s="12" t="str">
        <f aca="false">IF(OR($B1428="",L1428="",M1428=""),"",IFERROR(IF(OR(INDEX(Matches!$I$2:$I$201,MATCH($A1428&amp;"-5",Matches!$J$2:$J$201,0))="Void",INDEX(Matches!$G$2:$G$201,MATCH($A1428&amp;"-5",Matches!$J$2:$J$201,0))="",INDEX(Matches!$H$2:$H$201,MATCH($A1428&amp;"-5",Matches!$J$2:$J$201,0))=""),"",IF(AND($C1428&lt;&gt;"",INDEX(Matches!$F$2:$F$201,MATCH($A1428&amp;"-5",Matches!$J$2:$J$201,0))&lt;&gt;"",$C1428&gt;=INDEX(Matches!$F$2:$F$201,MATCH($A1428&amp;"-5",Matches!$J$2:$J$201,0))),"",IF(AND(L1428=INDEX(Matches!$G$2:$G$201,MATCH($A1428&amp;"-5",Matches!$J$2:$J$201,0)),M1428=INDEX(Matches!$H$2:$H$201,MATCH($A1428&amp;"-5",Matches!$J$2:$J$201,0))),5,IF(SIGN(L1428-M1428)&lt;&gt;SIGN(INDEX(Matches!$G$2:$G$201,MATCH($A1428&amp;"-5",Matches!$J$2:$J$201,0))-INDEX(Matches!$H$2:$H$201,MATCH($A1428&amp;"-5",Matches!$J$2:$J$201,0))),0,IF(L1428-M1428=INDEX(Matches!$G$2:$G$201,MATCH($A1428&amp;"-5",Matches!$J$2:$J$201,0))-INDEX(Matches!$H$2:$H$201,MATCH($A1428&amp;"-5",Matches!$J$2:$J$201,0)),3,2))))),""))</f>
        <v/>
      </c>
      <c r="AC1428" s="12" t="str">
        <f aca="false">IF(OR($B1428="",N1428="",O1428=""),"",IFERROR(IF(OR(INDEX(Matches!$I$2:$I$201,MATCH($A1428&amp;"-6",Matches!$J$2:$J$201,0))="Void",INDEX(Matches!$G$2:$G$201,MATCH($A1428&amp;"-6",Matches!$J$2:$J$201,0))="",INDEX(Matches!$H$2:$H$201,MATCH($A1428&amp;"-6",Matches!$J$2:$J$201,0))=""),"",IF(AND($C1428&lt;&gt;"",INDEX(Matches!$F$2:$F$201,MATCH($A1428&amp;"-6",Matches!$J$2:$J$201,0))&lt;&gt;"",$C1428&gt;=INDEX(Matches!$F$2:$F$201,MATCH($A1428&amp;"-6",Matches!$J$2:$J$201,0))),"",IF(AND(N1428=INDEX(Matches!$G$2:$G$201,MATCH($A1428&amp;"-6",Matches!$J$2:$J$201,0)),O1428=INDEX(Matches!$H$2:$H$201,MATCH($A1428&amp;"-6",Matches!$J$2:$J$201,0))),5,IF(SIGN(N1428-O1428)&lt;&gt;SIGN(INDEX(Matches!$G$2:$G$201,MATCH($A1428&amp;"-6",Matches!$J$2:$J$201,0))-INDEX(Matches!$H$2:$H$201,MATCH($A1428&amp;"-6",Matches!$J$2:$J$201,0))),0,IF(N1428-O1428=INDEX(Matches!$G$2:$G$201,MATCH($A1428&amp;"-6",Matches!$J$2:$J$201,0))-INDEX(Matches!$H$2:$H$201,MATCH($A1428&amp;"-6",Matches!$J$2:$J$201,0)),3,2))))),""))</f>
        <v/>
      </c>
      <c r="AD1428" s="12" t="str">
        <f aca="false">IF(OR($B1428="",P1428="",Q1428=""),"",IFERROR(IF(OR(INDEX(Matches!$I$2:$I$201,MATCH($A1428&amp;"-7",Matches!$J$2:$J$201,0))="Void",INDEX(Matches!$G$2:$G$201,MATCH($A1428&amp;"-7",Matches!$J$2:$J$201,0))="",INDEX(Matches!$H$2:$H$201,MATCH($A1428&amp;"-7",Matches!$J$2:$J$201,0))=""),"",IF(AND($C1428&lt;&gt;"",INDEX(Matches!$F$2:$F$201,MATCH($A1428&amp;"-7",Matches!$J$2:$J$201,0))&lt;&gt;"",$C1428&gt;=INDEX(Matches!$F$2:$F$201,MATCH($A1428&amp;"-7",Matches!$J$2:$J$201,0))),"",IF(AND(P1428=INDEX(Matches!$G$2:$G$201,MATCH($A1428&amp;"-7",Matches!$J$2:$J$201,0)),Q1428=INDEX(Matches!$H$2:$H$201,MATCH($A1428&amp;"-7",Matches!$J$2:$J$201,0))),5,IF(SIGN(P1428-Q1428)&lt;&gt;SIGN(INDEX(Matches!$G$2:$G$201,MATCH($A1428&amp;"-7",Matches!$J$2:$J$201,0))-INDEX(Matches!$H$2:$H$201,MATCH($A1428&amp;"-7",Matches!$J$2:$J$201,0))),0,IF(P1428-Q1428=INDEX(Matches!$G$2:$G$201,MATCH($A1428&amp;"-7",Matches!$J$2:$J$201,0))-INDEX(Matches!$H$2:$H$201,MATCH($A1428&amp;"-7",Matches!$J$2:$J$201,0)),3,2))))),""))</f>
        <v/>
      </c>
      <c r="AE1428" s="12" t="str">
        <f aca="false">IF(OR($B1428="",R1428="",S1428=""),"",IFERROR(IF(OR(INDEX(Matches!$I$2:$I$201,MATCH($A1428&amp;"-8",Matches!$J$2:$J$201,0))="Void",INDEX(Matches!$G$2:$G$201,MATCH($A1428&amp;"-8",Matches!$J$2:$J$201,0))="",INDEX(Matches!$H$2:$H$201,MATCH($A1428&amp;"-8",Matches!$J$2:$J$201,0))=""),"",IF(AND($C1428&lt;&gt;"",INDEX(Matches!$F$2:$F$201,MATCH($A1428&amp;"-8",Matches!$J$2:$J$201,0))&lt;&gt;"",$C1428&gt;=INDEX(Matches!$F$2:$F$201,MATCH($A1428&amp;"-8",Matches!$J$2:$J$201,0))),"",IF(AND(R1428=INDEX(Matches!$G$2:$G$201,MATCH($A1428&amp;"-8",Matches!$J$2:$J$201,0)),S1428=INDEX(Matches!$H$2:$H$201,MATCH($A1428&amp;"-8",Matches!$J$2:$J$201,0))),5,IF(SIGN(R1428-S1428)&lt;&gt;SIGN(INDEX(Matches!$G$2:$G$201,MATCH($A1428&amp;"-8",Matches!$J$2:$J$201,0))-INDEX(Matches!$H$2:$H$201,MATCH($A1428&amp;"-8",Matches!$J$2:$J$201,0))),0,IF(R1428-S1428=INDEX(Matches!$G$2:$G$201,MATCH($A1428&amp;"-8",Matches!$J$2:$J$201,0))-INDEX(Matches!$H$2:$H$201,MATCH($A1428&amp;"-8",Matches!$J$2:$J$201,0)),3,2))))),""))</f>
        <v/>
      </c>
      <c r="AF1428" s="12" t="str">
        <f aca="false">IF(OR($B1428="",T1428="",U1428=""),"",IFERROR(IF(OR(INDEX(Matches!$I$2:$I$201,MATCH($A1428&amp;"-9",Matches!$J$2:$J$201,0))="Void",INDEX(Matches!$G$2:$G$201,MATCH($A1428&amp;"-9",Matches!$J$2:$J$201,0))="",INDEX(Matches!$H$2:$H$201,MATCH($A1428&amp;"-9",Matches!$J$2:$J$201,0))=""),"",IF(AND($C1428&lt;&gt;"",INDEX(Matches!$F$2:$F$201,MATCH($A1428&amp;"-9",Matches!$J$2:$J$201,0))&lt;&gt;"",$C1428&gt;=INDEX(Matches!$F$2:$F$201,MATCH($A1428&amp;"-9",Matches!$J$2:$J$201,0))),"",IF(AND(T1428=INDEX(Matches!$G$2:$G$201,MATCH($A1428&amp;"-9",Matches!$J$2:$J$201,0)),U1428=INDEX(Matches!$H$2:$H$201,MATCH($A1428&amp;"-9",Matches!$J$2:$J$201,0))),5,IF(SIGN(T1428-U1428)&lt;&gt;SIGN(INDEX(Matches!$G$2:$G$201,MATCH($A1428&amp;"-9",Matches!$J$2:$J$201,0))-INDEX(Matches!$H$2:$H$201,MATCH($A1428&amp;"-9",Matches!$J$2:$J$201,0))),0,IF(T1428-U1428=INDEX(Matches!$G$2:$G$201,MATCH($A1428&amp;"-9",Matches!$J$2:$J$201,0))-INDEX(Matches!$H$2:$H$201,MATCH($A1428&amp;"-9",Matches!$J$2:$J$201,0)),3,2))))),""))</f>
        <v/>
      </c>
      <c r="AG1428" s="12" t="str">
        <f aca="false">IF(OR($B1428="",V1428="",W1428=""),"",IFERROR(IF(OR(INDEX(Matches!$I$2:$I$201,MATCH($A1428&amp;"-10",Matches!$J$2:$J$201,0))="Void",INDEX(Matches!$G$2:$G$201,MATCH($A1428&amp;"-10",Matches!$J$2:$J$201,0))="",INDEX(Matches!$H$2:$H$201,MATCH($A1428&amp;"-10",Matches!$J$2:$J$201,0))=""),"",IF(AND($C1428&lt;&gt;"",INDEX(Matches!$F$2:$F$201,MATCH($A1428&amp;"-10",Matches!$J$2:$J$201,0))&lt;&gt;"",$C1428&gt;=INDEX(Matches!$F$2:$F$201,MATCH($A1428&amp;"-10",Matches!$J$2:$J$201,0))),"",IF(AND(V1428=INDEX(Matches!$G$2:$G$201,MATCH($A1428&amp;"-10",Matches!$J$2:$J$201,0)),W1428=INDEX(Matches!$H$2:$H$201,MATCH($A1428&amp;"-10",Matches!$J$2:$J$201,0))),5,IF(SIGN(V1428-W1428)&lt;&gt;SIGN(INDEX(Matches!$G$2:$G$201,MATCH($A1428&amp;"-10",Matches!$J$2:$J$201,0))-INDEX(Matches!$H$2:$H$201,MATCH($A1428&amp;"-10",Matches!$J$2:$J$201,0))),0,IF(V1428-W1428=INDEX(Matches!$G$2:$G$201,MATCH($A1428&amp;"-10",Matches!$J$2:$J$201,0))-INDEX(Matches!$H$2:$H$201,MATCH($A1428&amp;"-10",Matches!$J$2:$J$201,0)),3,2))))),""))</f>
        <v/>
      </c>
      <c r="AH1428" s="13" t="str">
        <f aca="false">IF($B1428="","",SUM(X1428:AG1428))</f>
        <v/>
      </c>
      <c r="AI1428" s="12" t="str">
        <f aca="false">IF($B1428="","",COUNTIF(X1428:AG1428,5))</f>
        <v/>
      </c>
      <c r="AJ1428" s="12" t="str">
        <f aca="false">IF($B1428="","",COUNTIF(X1428:AG1428,"&gt;=2"))</f>
        <v/>
      </c>
      <c r="AK1428" s="12" t="str">
        <f aca="false">IF($B1428="","",COUNT(X1428:AG1428))</f>
        <v/>
      </c>
    </row>
    <row r="1429" customFormat="false" ht="15" hidden="false" customHeight="false" outlineLevel="0" collapsed="false">
      <c r="A1429" s="7"/>
      <c r="B1429" s="7"/>
      <c r="C1429" s="11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12" t="str">
        <f aca="false">IF(OR($B1429="",D1429="",E1429=""),"",IFERROR(IF(OR(INDEX(Matches!$I$2:$I$201,MATCH($A1429&amp;"-1",Matches!$J$2:$J$201,0))="Void",INDEX(Matches!$G$2:$G$201,MATCH($A1429&amp;"-1",Matches!$J$2:$J$201,0))="",INDEX(Matches!$H$2:$H$201,MATCH($A1429&amp;"-1",Matches!$J$2:$J$201,0))=""),"",IF(AND($C1429&lt;&gt;"",INDEX(Matches!$F$2:$F$201,MATCH($A1429&amp;"-1",Matches!$J$2:$J$201,0))&lt;&gt;"",$C1429&gt;=INDEX(Matches!$F$2:$F$201,MATCH($A1429&amp;"-1",Matches!$J$2:$J$201,0))),"",IF(AND(D1429=INDEX(Matches!$G$2:$G$201,MATCH($A1429&amp;"-1",Matches!$J$2:$J$201,0)),E1429=INDEX(Matches!$H$2:$H$201,MATCH($A1429&amp;"-1",Matches!$J$2:$J$201,0))),5,IF(SIGN(D1429-E1429)&lt;&gt;SIGN(INDEX(Matches!$G$2:$G$201,MATCH($A1429&amp;"-1",Matches!$J$2:$J$201,0))-INDEX(Matches!$H$2:$H$201,MATCH($A1429&amp;"-1",Matches!$J$2:$J$201,0))),0,IF(D1429-E1429=INDEX(Matches!$G$2:$G$201,MATCH($A1429&amp;"-1",Matches!$J$2:$J$201,0))-INDEX(Matches!$H$2:$H$201,MATCH($A1429&amp;"-1",Matches!$J$2:$J$201,0)),3,2))))),""))</f>
        <v/>
      </c>
      <c r="Y1429" s="12" t="str">
        <f aca="false">IF(OR($B1429="",F1429="",G1429=""),"",IFERROR(IF(OR(INDEX(Matches!$I$2:$I$201,MATCH($A1429&amp;"-2",Matches!$J$2:$J$201,0))="Void",INDEX(Matches!$G$2:$G$201,MATCH($A1429&amp;"-2",Matches!$J$2:$J$201,0))="",INDEX(Matches!$H$2:$H$201,MATCH($A1429&amp;"-2",Matches!$J$2:$J$201,0))=""),"",IF(AND($C1429&lt;&gt;"",INDEX(Matches!$F$2:$F$201,MATCH($A1429&amp;"-2",Matches!$J$2:$J$201,0))&lt;&gt;"",$C1429&gt;=INDEX(Matches!$F$2:$F$201,MATCH($A1429&amp;"-2",Matches!$J$2:$J$201,0))),"",IF(AND(F1429=INDEX(Matches!$G$2:$G$201,MATCH($A1429&amp;"-2",Matches!$J$2:$J$201,0)),G1429=INDEX(Matches!$H$2:$H$201,MATCH($A1429&amp;"-2",Matches!$J$2:$J$201,0))),5,IF(SIGN(F1429-G1429)&lt;&gt;SIGN(INDEX(Matches!$G$2:$G$201,MATCH($A1429&amp;"-2",Matches!$J$2:$J$201,0))-INDEX(Matches!$H$2:$H$201,MATCH($A1429&amp;"-2",Matches!$J$2:$J$201,0))),0,IF(F1429-G1429=INDEX(Matches!$G$2:$G$201,MATCH($A1429&amp;"-2",Matches!$J$2:$J$201,0))-INDEX(Matches!$H$2:$H$201,MATCH($A1429&amp;"-2",Matches!$J$2:$J$201,0)),3,2))))),""))</f>
        <v/>
      </c>
      <c r="Z1429" s="12" t="str">
        <f aca="false">IF(OR($B1429="",H1429="",I1429=""),"",IFERROR(IF(OR(INDEX(Matches!$I$2:$I$201,MATCH($A1429&amp;"-3",Matches!$J$2:$J$201,0))="Void",INDEX(Matches!$G$2:$G$201,MATCH($A1429&amp;"-3",Matches!$J$2:$J$201,0))="",INDEX(Matches!$H$2:$H$201,MATCH($A1429&amp;"-3",Matches!$J$2:$J$201,0))=""),"",IF(AND($C1429&lt;&gt;"",INDEX(Matches!$F$2:$F$201,MATCH($A1429&amp;"-3",Matches!$J$2:$J$201,0))&lt;&gt;"",$C1429&gt;=INDEX(Matches!$F$2:$F$201,MATCH($A1429&amp;"-3",Matches!$J$2:$J$201,0))),"",IF(AND(H1429=INDEX(Matches!$G$2:$G$201,MATCH($A1429&amp;"-3",Matches!$J$2:$J$201,0)),I1429=INDEX(Matches!$H$2:$H$201,MATCH($A1429&amp;"-3",Matches!$J$2:$J$201,0))),5,IF(SIGN(H1429-I1429)&lt;&gt;SIGN(INDEX(Matches!$G$2:$G$201,MATCH($A1429&amp;"-3",Matches!$J$2:$J$201,0))-INDEX(Matches!$H$2:$H$201,MATCH($A1429&amp;"-3",Matches!$J$2:$J$201,0))),0,IF(H1429-I1429=INDEX(Matches!$G$2:$G$201,MATCH($A1429&amp;"-3",Matches!$J$2:$J$201,0))-INDEX(Matches!$H$2:$H$201,MATCH($A1429&amp;"-3",Matches!$J$2:$J$201,0)),3,2))))),""))</f>
        <v/>
      </c>
      <c r="AA1429" s="12" t="str">
        <f aca="false">IF(OR($B1429="",J1429="",K1429=""),"",IFERROR(IF(OR(INDEX(Matches!$I$2:$I$201,MATCH($A1429&amp;"-4",Matches!$J$2:$J$201,0))="Void",INDEX(Matches!$G$2:$G$201,MATCH($A1429&amp;"-4",Matches!$J$2:$J$201,0))="",INDEX(Matches!$H$2:$H$201,MATCH($A1429&amp;"-4",Matches!$J$2:$J$201,0))=""),"",IF(AND($C1429&lt;&gt;"",INDEX(Matches!$F$2:$F$201,MATCH($A1429&amp;"-4",Matches!$J$2:$J$201,0))&lt;&gt;"",$C1429&gt;=INDEX(Matches!$F$2:$F$201,MATCH($A1429&amp;"-4",Matches!$J$2:$J$201,0))),"",IF(AND(J1429=INDEX(Matches!$G$2:$G$201,MATCH($A1429&amp;"-4",Matches!$J$2:$J$201,0)),K1429=INDEX(Matches!$H$2:$H$201,MATCH($A1429&amp;"-4",Matches!$J$2:$J$201,0))),5,IF(SIGN(J1429-K1429)&lt;&gt;SIGN(INDEX(Matches!$G$2:$G$201,MATCH($A1429&amp;"-4",Matches!$J$2:$J$201,0))-INDEX(Matches!$H$2:$H$201,MATCH($A1429&amp;"-4",Matches!$J$2:$J$201,0))),0,IF(J1429-K1429=INDEX(Matches!$G$2:$G$201,MATCH($A1429&amp;"-4",Matches!$J$2:$J$201,0))-INDEX(Matches!$H$2:$H$201,MATCH($A1429&amp;"-4",Matches!$J$2:$J$201,0)),3,2))))),""))</f>
        <v/>
      </c>
      <c r="AB1429" s="12" t="str">
        <f aca="false">IF(OR($B1429="",L1429="",M1429=""),"",IFERROR(IF(OR(INDEX(Matches!$I$2:$I$201,MATCH($A1429&amp;"-5",Matches!$J$2:$J$201,0))="Void",INDEX(Matches!$G$2:$G$201,MATCH($A1429&amp;"-5",Matches!$J$2:$J$201,0))="",INDEX(Matches!$H$2:$H$201,MATCH($A1429&amp;"-5",Matches!$J$2:$J$201,0))=""),"",IF(AND($C1429&lt;&gt;"",INDEX(Matches!$F$2:$F$201,MATCH($A1429&amp;"-5",Matches!$J$2:$J$201,0))&lt;&gt;"",$C1429&gt;=INDEX(Matches!$F$2:$F$201,MATCH($A1429&amp;"-5",Matches!$J$2:$J$201,0))),"",IF(AND(L1429=INDEX(Matches!$G$2:$G$201,MATCH($A1429&amp;"-5",Matches!$J$2:$J$201,0)),M1429=INDEX(Matches!$H$2:$H$201,MATCH($A1429&amp;"-5",Matches!$J$2:$J$201,0))),5,IF(SIGN(L1429-M1429)&lt;&gt;SIGN(INDEX(Matches!$G$2:$G$201,MATCH($A1429&amp;"-5",Matches!$J$2:$J$201,0))-INDEX(Matches!$H$2:$H$201,MATCH($A1429&amp;"-5",Matches!$J$2:$J$201,0))),0,IF(L1429-M1429=INDEX(Matches!$G$2:$G$201,MATCH($A1429&amp;"-5",Matches!$J$2:$J$201,0))-INDEX(Matches!$H$2:$H$201,MATCH($A1429&amp;"-5",Matches!$J$2:$J$201,0)),3,2))))),""))</f>
        <v/>
      </c>
      <c r="AC1429" s="12" t="str">
        <f aca="false">IF(OR($B1429="",N1429="",O1429=""),"",IFERROR(IF(OR(INDEX(Matches!$I$2:$I$201,MATCH($A1429&amp;"-6",Matches!$J$2:$J$201,0))="Void",INDEX(Matches!$G$2:$G$201,MATCH($A1429&amp;"-6",Matches!$J$2:$J$201,0))="",INDEX(Matches!$H$2:$H$201,MATCH($A1429&amp;"-6",Matches!$J$2:$J$201,0))=""),"",IF(AND($C1429&lt;&gt;"",INDEX(Matches!$F$2:$F$201,MATCH($A1429&amp;"-6",Matches!$J$2:$J$201,0))&lt;&gt;"",$C1429&gt;=INDEX(Matches!$F$2:$F$201,MATCH($A1429&amp;"-6",Matches!$J$2:$J$201,0))),"",IF(AND(N1429=INDEX(Matches!$G$2:$G$201,MATCH($A1429&amp;"-6",Matches!$J$2:$J$201,0)),O1429=INDEX(Matches!$H$2:$H$201,MATCH($A1429&amp;"-6",Matches!$J$2:$J$201,0))),5,IF(SIGN(N1429-O1429)&lt;&gt;SIGN(INDEX(Matches!$G$2:$G$201,MATCH($A1429&amp;"-6",Matches!$J$2:$J$201,0))-INDEX(Matches!$H$2:$H$201,MATCH($A1429&amp;"-6",Matches!$J$2:$J$201,0))),0,IF(N1429-O1429=INDEX(Matches!$G$2:$G$201,MATCH($A1429&amp;"-6",Matches!$J$2:$J$201,0))-INDEX(Matches!$H$2:$H$201,MATCH($A1429&amp;"-6",Matches!$J$2:$J$201,0)),3,2))))),""))</f>
        <v/>
      </c>
      <c r="AD1429" s="12" t="str">
        <f aca="false">IF(OR($B1429="",P1429="",Q1429=""),"",IFERROR(IF(OR(INDEX(Matches!$I$2:$I$201,MATCH($A1429&amp;"-7",Matches!$J$2:$J$201,0))="Void",INDEX(Matches!$G$2:$G$201,MATCH($A1429&amp;"-7",Matches!$J$2:$J$201,0))="",INDEX(Matches!$H$2:$H$201,MATCH($A1429&amp;"-7",Matches!$J$2:$J$201,0))=""),"",IF(AND($C1429&lt;&gt;"",INDEX(Matches!$F$2:$F$201,MATCH($A1429&amp;"-7",Matches!$J$2:$J$201,0))&lt;&gt;"",$C1429&gt;=INDEX(Matches!$F$2:$F$201,MATCH($A1429&amp;"-7",Matches!$J$2:$J$201,0))),"",IF(AND(P1429=INDEX(Matches!$G$2:$G$201,MATCH($A1429&amp;"-7",Matches!$J$2:$J$201,0)),Q1429=INDEX(Matches!$H$2:$H$201,MATCH($A1429&amp;"-7",Matches!$J$2:$J$201,0))),5,IF(SIGN(P1429-Q1429)&lt;&gt;SIGN(INDEX(Matches!$G$2:$G$201,MATCH($A1429&amp;"-7",Matches!$J$2:$J$201,0))-INDEX(Matches!$H$2:$H$201,MATCH($A1429&amp;"-7",Matches!$J$2:$J$201,0))),0,IF(P1429-Q1429=INDEX(Matches!$G$2:$G$201,MATCH($A1429&amp;"-7",Matches!$J$2:$J$201,0))-INDEX(Matches!$H$2:$H$201,MATCH($A1429&amp;"-7",Matches!$J$2:$J$201,0)),3,2))))),""))</f>
        <v/>
      </c>
      <c r="AE1429" s="12" t="str">
        <f aca="false">IF(OR($B1429="",R1429="",S1429=""),"",IFERROR(IF(OR(INDEX(Matches!$I$2:$I$201,MATCH($A1429&amp;"-8",Matches!$J$2:$J$201,0))="Void",INDEX(Matches!$G$2:$G$201,MATCH($A1429&amp;"-8",Matches!$J$2:$J$201,0))="",INDEX(Matches!$H$2:$H$201,MATCH($A1429&amp;"-8",Matches!$J$2:$J$201,0))=""),"",IF(AND($C1429&lt;&gt;"",INDEX(Matches!$F$2:$F$201,MATCH($A1429&amp;"-8",Matches!$J$2:$J$201,0))&lt;&gt;"",$C1429&gt;=INDEX(Matches!$F$2:$F$201,MATCH($A1429&amp;"-8",Matches!$J$2:$J$201,0))),"",IF(AND(R1429=INDEX(Matches!$G$2:$G$201,MATCH($A1429&amp;"-8",Matches!$J$2:$J$201,0)),S1429=INDEX(Matches!$H$2:$H$201,MATCH($A1429&amp;"-8",Matches!$J$2:$J$201,0))),5,IF(SIGN(R1429-S1429)&lt;&gt;SIGN(INDEX(Matches!$G$2:$G$201,MATCH($A1429&amp;"-8",Matches!$J$2:$J$201,0))-INDEX(Matches!$H$2:$H$201,MATCH($A1429&amp;"-8",Matches!$J$2:$J$201,0))),0,IF(R1429-S1429=INDEX(Matches!$G$2:$G$201,MATCH($A1429&amp;"-8",Matches!$J$2:$J$201,0))-INDEX(Matches!$H$2:$H$201,MATCH($A1429&amp;"-8",Matches!$J$2:$J$201,0)),3,2))))),""))</f>
        <v/>
      </c>
      <c r="AF1429" s="12" t="str">
        <f aca="false">IF(OR($B1429="",T1429="",U1429=""),"",IFERROR(IF(OR(INDEX(Matches!$I$2:$I$201,MATCH($A1429&amp;"-9",Matches!$J$2:$J$201,0))="Void",INDEX(Matches!$G$2:$G$201,MATCH($A1429&amp;"-9",Matches!$J$2:$J$201,0))="",INDEX(Matches!$H$2:$H$201,MATCH($A1429&amp;"-9",Matches!$J$2:$J$201,0))=""),"",IF(AND($C1429&lt;&gt;"",INDEX(Matches!$F$2:$F$201,MATCH($A1429&amp;"-9",Matches!$J$2:$J$201,0))&lt;&gt;"",$C1429&gt;=INDEX(Matches!$F$2:$F$201,MATCH($A1429&amp;"-9",Matches!$J$2:$J$201,0))),"",IF(AND(T1429=INDEX(Matches!$G$2:$G$201,MATCH($A1429&amp;"-9",Matches!$J$2:$J$201,0)),U1429=INDEX(Matches!$H$2:$H$201,MATCH($A1429&amp;"-9",Matches!$J$2:$J$201,0))),5,IF(SIGN(T1429-U1429)&lt;&gt;SIGN(INDEX(Matches!$G$2:$G$201,MATCH($A1429&amp;"-9",Matches!$J$2:$J$201,0))-INDEX(Matches!$H$2:$H$201,MATCH($A1429&amp;"-9",Matches!$J$2:$J$201,0))),0,IF(T1429-U1429=INDEX(Matches!$G$2:$G$201,MATCH($A1429&amp;"-9",Matches!$J$2:$J$201,0))-INDEX(Matches!$H$2:$H$201,MATCH($A1429&amp;"-9",Matches!$J$2:$J$201,0)),3,2))))),""))</f>
        <v/>
      </c>
      <c r="AG1429" s="12" t="str">
        <f aca="false">IF(OR($B1429="",V1429="",W1429=""),"",IFERROR(IF(OR(INDEX(Matches!$I$2:$I$201,MATCH($A1429&amp;"-10",Matches!$J$2:$J$201,0))="Void",INDEX(Matches!$G$2:$G$201,MATCH($A1429&amp;"-10",Matches!$J$2:$J$201,0))="",INDEX(Matches!$H$2:$H$201,MATCH($A1429&amp;"-10",Matches!$J$2:$J$201,0))=""),"",IF(AND($C1429&lt;&gt;"",INDEX(Matches!$F$2:$F$201,MATCH($A1429&amp;"-10",Matches!$J$2:$J$201,0))&lt;&gt;"",$C1429&gt;=INDEX(Matches!$F$2:$F$201,MATCH($A1429&amp;"-10",Matches!$J$2:$J$201,0))),"",IF(AND(V1429=INDEX(Matches!$G$2:$G$201,MATCH($A1429&amp;"-10",Matches!$J$2:$J$201,0)),W1429=INDEX(Matches!$H$2:$H$201,MATCH($A1429&amp;"-10",Matches!$J$2:$J$201,0))),5,IF(SIGN(V1429-W1429)&lt;&gt;SIGN(INDEX(Matches!$G$2:$G$201,MATCH($A1429&amp;"-10",Matches!$J$2:$J$201,0))-INDEX(Matches!$H$2:$H$201,MATCH($A1429&amp;"-10",Matches!$J$2:$J$201,0))),0,IF(V1429-W1429=INDEX(Matches!$G$2:$G$201,MATCH($A1429&amp;"-10",Matches!$J$2:$J$201,0))-INDEX(Matches!$H$2:$H$201,MATCH($A1429&amp;"-10",Matches!$J$2:$J$201,0)),3,2))))),""))</f>
        <v/>
      </c>
      <c r="AH1429" s="13" t="str">
        <f aca="false">IF($B1429="","",SUM(X1429:AG1429))</f>
        <v/>
      </c>
      <c r="AI1429" s="12" t="str">
        <f aca="false">IF($B1429="","",COUNTIF(X1429:AG1429,5))</f>
        <v/>
      </c>
      <c r="AJ1429" s="12" t="str">
        <f aca="false">IF($B1429="","",COUNTIF(X1429:AG1429,"&gt;=2"))</f>
        <v/>
      </c>
      <c r="AK1429" s="12" t="str">
        <f aca="false">IF($B1429="","",COUNT(X1429:AG1429))</f>
        <v/>
      </c>
    </row>
    <row r="1430" customFormat="false" ht="15" hidden="false" customHeight="false" outlineLevel="0" collapsed="false">
      <c r="A1430" s="7"/>
      <c r="B1430" s="7"/>
      <c r="C1430" s="11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12" t="str">
        <f aca="false">IF(OR($B1430="",D1430="",E1430=""),"",IFERROR(IF(OR(INDEX(Matches!$I$2:$I$201,MATCH($A1430&amp;"-1",Matches!$J$2:$J$201,0))="Void",INDEX(Matches!$G$2:$G$201,MATCH($A1430&amp;"-1",Matches!$J$2:$J$201,0))="",INDEX(Matches!$H$2:$H$201,MATCH($A1430&amp;"-1",Matches!$J$2:$J$201,0))=""),"",IF(AND($C1430&lt;&gt;"",INDEX(Matches!$F$2:$F$201,MATCH($A1430&amp;"-1",Matches!$J$2:$J$201,0))&lt;&gt;"",$C1430&gt;=INDEX(Matches!$F$2:$F$201,MATCH($A1430&amp;"-1",Matches!$J$2:$J$201,0))),"",IF(AND(D1430=INDEX(Matches!$G$2:$G$201,MATCH($A1430&amp;"-1",Matches!$J$2:$J$201,0)),E1430=INDEX(Matches!$H$2:$H$201,MATCH($A1430&amp;"-1",Matches!$J$2:$J$201,0))),5,IF(SIGN(D1430-E1430)&lt;&gt;SIGN(INDEX(Matches!$G$2:$G$201,MATCH($A1430&amp;"-1",Matches!$J$2:$J$201,0))-INDEX(Matches!$H$2:$H$201,MATCH($A1430&amp;"-1",Matches!$J$2:$J$201,0))),0,IF(D1430-E1430=INDEX(Matches!$G$2:$G$201,MATCH($A1430&amp;"-1",Matches!$J$2:$J$201,0))-INDEX(Matches!$H$2:$H$201,MATCH($A1430&amp;"-1",Matches!$J$2:$J$201,0)),3,2))))),""))</f>
        <v/>
      </c>
      <c r="Y1430" s="12" t="str">
        <f aca="false">IF(OR($B1430="",F1430="",G1430=""),"",IFERROR(IF(OR(INDEX(Matches!$I$2:$I$201,MATCH($A1430&amp;"-2",Matches!$J$2:$J$201,0))="Void",INDEX(Matches!$G$2:$G$201,MATCH($A1430&amp;"-2",Matches!$J$2:$J$201,0))="",INDEX(Matches!$H$2:$H$201,MATCH($A1430&amp;"-2",Matches!$J$2:$J$201,0))=""),"",IF(AND($C1430&lt;&gt;"",INDEX(Matches!$F$2:$F$201,MATCH($A1430&amp;"-2",Matches!$J$2:$J$201,0))&lt;&gt;"",$C1430&gt;=INDEX(Matches!$F$2:$F$201,MATCH($A1430&amp;"-2",Matches!$J$2:$J$201,0))),"",IF(AND(F1430=INDEX(Matches!$G$2:$G$201,MATCH($A1430&amp;"-2",Matches!$J$2:$J$201,0)),G1430=INDEX(Matches!$H$2:$H$201,MATCH($A1430&amp;"-2",Matches!$J$2:$J$201,0))),5,IF(SIGN(F1430-G1430)&lt;&gt;SIGN(INDEX(Matches!$G$2:$G$201,MATCH($A1430&amp;"-2",Matches!$J$2:$J$201,0))-INDEX(Matches!$H$2:$H$201,MATCH($A1430&amp;"-2",Matches!$J$2:$J$201,0))),0,IF(F1430-G1430=INDEX(Matches!$G$2:$G$201,MATCH($A1430&amp;"-2",Matches!$J$2:$J$201,0))-INDEX(Matches!$H$2:$H$201,MATCH($A1430&amp;"-2",Matches!$J$2:$J$201,0)),3,2))))),""))</f>
        <v/>
      </c>
      <c r="Z1430" s="12" t="str">
        <f aca="false">IF(OR($B1430="",H1430="",I1430=""),"",IFERROR(IF(OR(INDEX(Matches!$I$2:$I$201,MATCH($A1430&amp;"-3",Matches!$J$2:$J$201,0))="Void",INDEX(Matches!$G$2:$G$201,MATCH($A1430&amp;"-3",Matches!$J$2:$J$201,0))="",INDEX(Matches!$H$2:$H$201,MATCH($A1430&amp;"-3",Matches!$J$2:$J$201,0))=""),"",IF(AND($C1430&lt;&gt;"",INDEX(Matches!$F$2:$F$201,MATCH($A1430&amp;"-3",Matches!$J$2:$J$201,0))&lt;&gt;"",$C1430&gt;=INDEX(Matches!$F$2:$F$201,MATCH($A1430&amp;"-3",Matches!$J$2:$J$201,0))),"",IF(AND(H1430=INDEX(Matches!$G$2:$G$201,MATCH($A1430&amp;"-3",Matches!$J$2:$J$201,0)),I1430=INDEX(Matches!$H$2:$H$201,MATCH($A1430&amp;"-3",Matches!$J$2:$J$201,0))),5,IF(SIGN(H1430-I1430)&lt;&gt;SIGN(INDEX(Matches!$G$2:$G$201,MATCH($A1430&amp;"-3",Matches!$J$2:$J$201,0))-INDEX(Matches!$H$2:$H$201,MATCH($A1430&amp;"-3",Matches!$J$2:$J$201,0))),0,IF(H1430-I1430=INDEX(Matches!$G$2:$G$201,MATCH($A1430&amp;"-3",Matches!$J$2:$J$201,0))-INDEX(Matches!$H$2:$H$201,MATCH($A1430&amp;"-3",Matches!$J$2:$J$201,0)),3,2))))),""))</f>
        <v/>
      </c>
      <c r="AA1430" s="12" t="str">
        <f aca="false">IF(OR($B1430="",J1430="",K1430=""),"",IFERROR(IF(OR(INDEX(Matches!$I$2:$I$201,MATCH($A1430&amp;"-4",Matches!$J$2:$J$201,0))="Void",INDEX(Matches!$G$2:$G$201,MATCH($A1430&amp;"-4",Matches!$J$2:$J$201,0))="",INDEX(Matches!$H$2:$H$201,MATCH($A1430&amp;"-4",Matches!$J$2:$J$201,0))=""),"",IF(AND($C1430&lt;&gt;"",INDEX(Matches!$F$2:$F$201,MATCH($A1430&amp;"-4",Matches!$J$2:$J$201,0))&lt;&gt;"",$C1430&gt;=INDEX(Matches!$F$2:$F$201,MATCH($A1430&amp;"-4",Matches!$J$2:$J$201,0))),"",IF(AND(J1430=INDEX(Matches!$G$2:$G$201,MATCH($A1430&amp;"-4",Matches!$J$2:$J$201,0)),K1430=INDEX(Matches!$H$2:$H$201,MATCH($A1430&amp;"-4",Matches!$J$2:$J$201,0))),5,IF(SIGN(J1430-K1430)&lt;&gt;SIGN(INDEX(Matches!$G$2:$G$201,MATCH($A1430&amp;"-4",Matches!$J$2:$J$201,0))-INDEX(Matches!$H$2:$H$201,MATCH($A1430&amp;"-4",Matches!$J$2:$J$201,0))),0,IF(J1430-K1430=INDEX(Matches!$G$2:$G$201,MATCH($A1430&amp;"-4",Matches!$J$2:$J$201,0))-INDEX(Matches!$H$2:$H$201,MATCH($A1430&amp;"-4",Matches!$J$2:$J$201,0)),3,2))))),""))</f>
        <v/>
      </c>
      <c r="AB1430" s="12" t="str">
        <f aca="false">IF(OR($B1430="",L1430="",M1430=""),"",IFERROR(IF(OR(INDEX(Matches!$I$2:$I$201,MATCH($A1430&amp;"-5",Matches!$J$2:$J$201,0))="Void",INDEX(Matches!$G$2:$G$201,MATCH($A1430&amp;"-5",Matches!$J$2:$J$201,0))="",INDEX(Matches!$H$2:$H$201,MATCH($A1430&amp;"-5",Matches!$J$2:$J$201,0))=""),"",IF(AND($C1430&lt;&gt;"",INDEX(Matches!$F$2:$F$201,MATCH($A1430&amp;"-5",Matches!$J$2:$J$201,0))&lt;&gt;"",$C1430&gt;=INDEX(Matches!$F$2:$F$201,MATCH($A1430&amp;"-5",Matches!$J$2:$J$201,0))),"",IF(AND(L1430=INDEX(Matches!$G$2:$G$201,MATCH($A1430&amp;"-5",Matches!$J$2:$J$201,0)),M1430=INDEX(Matches!$H$2:$H$201,MATCH($A1430&amp;"-5",Matches!$J$2:$J$201,0))),5,IF(SIGN(L1430-M1430)&lt;&gt;SIGN(INDEX(Matches!$G$2:$G$201,MATCH($A1430&amp;"-5",Matches!$J$2:$J$201,0))-INDEX(Matches!$H$2:$H$201,MATCH($A1430&amp;"-5",Matches!$J$2:$J$201,0))),0,IF(L1430-M1430=INDEX(Matches!$G$2:$G$201,MATCH($A1430&amp;"-5",Matches!$J$2:$J$201,0))-INDEX(Matches!$H$2:$H$201,MATCH($A1430&amp;"-5",Matches!$J$2:$J$201,0)),3,2))))),""))</f>
        <v/>
      </c>
      <c r="AC1430" s="12" t="str">
        <f aca="false">IF(OR($B1430="",N1430="",O1430=""),"",IFERROR(IF(OR(INDEX(Matches!$I$2:$I$201,MATCH($A1430&amp;"-6",Matches!$J$2:$J$201,0))="Void",INDEX(Matches!$G$2:$G$201,MATCH($A1430&amp;"-6",Matches!$J$2:$J$201,0))="",INDEX(Matches!$H$2:$H$201,MATCH($A1430&amp;"-6",Matches!$J$2:$J$201,0))=""),"",IF(AND($C1430&lt;&gt;"",INDEX(Matches!$F$2:$F$201,MATCH($A1430&amp;"-6",Matches!$J$2:$J$201,0))&lt;&gt;"",$C1430&gt;=INDEX(Matches!$F$2:$F$201,MATCH($A1430&amp;"-6",Matches!$J$2:$J$201,0))),"",IF(AND(N1430=INDEX(Matches!$G$2:$G$201,MATCH($A1430&amp;"-6",Matches!$J$2:$J$201,0)),O1430=INDEX(Matches!$H$2:$H$201,MATCH($A1430&amp;"-6",Matches!$J$2:$J$201,0))),5,IF(SIGN(N1430-O1430)&lt;&gt;SIGN(INDEX(Matches!$G$2:$G$201,MATCH($A1430&amp;"-6",Matches!$J$2:$J$201,0))-INDEX(Matches!$H$2:$H$201,MATCH($A1430&amp;"-6",Matches!$J$2:$J$201,0))),0,IF(N1430-O1430=INDEX(Matches!$G$2:$G$201,MATCH($A1430&amp;"-6",Matches!$J$2:$J$201,0))-INDEX(Matches!$H$2:$H$201,MATCH($A1430&amp;"-6",Matches!$J$2:$J$201,0)),3,2))))),""))</f>
        <v/>
      </c>
      <c r="AD1430" s="12" t="str">
        <f aca="false">IF(OR($B1430="",P1430="",Q1430=""),"",IFERROR(IF(OR(INDEX(Matches!$I$2:$I$201,MATCH($A1430&amp;"-7",Matches!$J$2:$J$201,0))="Void",INDEX(Matches!$G$2:$G$201,MATCH($A1430&amp;"-7",Matches!$J$2:$J$201,0))="",INDEX(Matches!$H$2:$H$201,MATCH($A1430&amp;"-7",Matches!$J$2:$J$201,0))=""),"",IF(AND($C1430&lt;&gt;"",INDEX(Matches!$F$2:$F$201,MATCH($A1430&amp;"-7",Matches!$J$2:$J$201,0))&lt;&gt;"",$C1430&gt;=INDEX(Matches!$F$2:$F$201,MATCH($A1430&amp;"-7",Matches!$J$2:$J$201,0))),"",IF(AND(P1430=INDEX(Matches!$G$2:$G$201,MATCH($A1430&amp;"-7",Matches!$J$2:$J$201,0)),Q1430=INDEX(Matches!$H$2:$H$201,MATCH($A1430&amp;"-7",Matches!$J$2:$J$201,0))),5,IF(SIGN(P1430-Q1430)&lt;&gt;SIGN(INDEX(Matches!$G$2:$G$201,MATCH($A1430&amp;"-7",Matches!$J$2:$J$201,0))-INDEX(Matches!$H$2:$H$201,MATCH($A1430&amp;"-7",Matches!$J$2:$J$201,0))),0,IF(P1430-Q1430=INDEX(Matches!$G$2:$G$201,MATCH($A1430&amp;"-7",Matches!$J$2:$J$201,0))-INDEX(Matches!$H$2:$H$201,MATCH($A1430&amp;"-7",Matches!$J$2:$J$201,0)),3,2))))),""))</f>
        <v/>
      </c>
      <c r="AE1430" s="12" t="str">
        <f aca="false">IF(OR($B1430="",R1430="",S1430=""),"",IFERROR(IF(OR(INDEX(Matches!$I$2:$I$201,MATCH($A1430&amp;"-8",Matches!$J$2:$J$201,0))="Void",INDEX(Matches!$G$2:$G$201,MATCH($A1430&amp;"-8",Matches!$J$2:$J$201,0))="",INDEX(Matches!$H$2:$H$201,MATCH($A1430&amp;"-8",Matches!$J$2:$J$201,0))=""),"",IF(AND($C1430&lt;&gt;"",INDEX(Matches!$F$2:$F$201,MATCH($A1430&amp;"-8",Matches!$J$2:$J$201,0))&lt;&gt;"",$C1430&gt;=INDEX(Matches!$F$2:$F$201,MATCH($A1430&amp;"-8",Matches!$J$2:$J$201,0))),"",IF(AND(R1430=INDEX(Matches!$G$2:$G$201,MATCH($A1430&amp;"-8",Matches!$J$2:$J$201,0)),S1430=INDEX(Matches!$H$2:$H$201,MATCH($A1430&amp;"-8",Matches!$J$2:$J$201,0))),5,IF(SIGN(R1430-S1430)&lt;&gt;SIGN(INDEX(Matches!$G$2:$G$201,MATCH($A1430&amp;"-8",Matches!$J$2:$J$201,0))-INDEX(Matches!$H$2:$H$201,MATCH($A1430&amp;"-8",Matches!$J$2:$J$201,0))),0,IF(R1430-S1430=INDEX(Matches!$G$2:$G$201,MATCH($A1430&amp;"-8",Matches!$J$2:$J$201,0))-INDEX(Matches!$H$2:$H$201,MATCH($A1430&amp;"-8",Matches!$J$2:$J$201,0)),3,2))))),""))</f>
        <v/>
      </c>
      <c r="AF1430" s="12" t="str">
        <f aca="false">IF(OR($B1430="",T1430="",U1430=""),"",IFERROR(IF(OR(INDEX(Matches!$I$2:$I$201,MATCH($A1430&amp;"-9",Matches!$J$2:$J$201,0))="Void",INDEX(Matches!$G$2:$G$201,MATCH($A1430&amp;"-9",Matches!$J$2:$J$201,0))="",INDEX(Matches!$H$2:$H$201,MATCH($A1430&amp;"-9",Matches!$J$2:$J$201,0))=""),"",IF(AND($C1430&lt;&gt;"",INDEX(Matches!$F$2:$F$201,MATCH($A1430&amp;"-9",Matches!$J$2:$J$201,0))&lt;&gt;"",$C1430&gt;=INDEX(Matches!$F$2:$F$201,MATCH($A1430&amp;"-9",Matches!$J$2:$J$201,0))),"",IF(AND(T1430=INDEX(Matches!$G$2:$G$201,MATCH($A1430&amp;"-9",Matches!$J$2:$J$201,0)),U1430=INDEX(Matches!$H$2:$H$201,MATCH($A1430&amp;"-9",Matches!$J$2:$J$201,0))),5,IF(SIGN(T1430-U1430)&lt;&gt;SIGN(INDEX(Matches!$G$2:$G$201,MATCH($A1430&amp;"-9",Matches!$J$2:$J$201,0))-INDEX(Matches!$H$2:$H$201,MATCH($A1430&amp;"-9",Matches!$J$2:$J$201,0))),0,IF(T1430-U1430=INDEX(Matches!$G$2:$G$201,MATCH($A1430&amp;"-9",Matches!$J$2:$J$201,0))-INDEX(Matches!$H$2:$H$201,MATCH($A1430&amp;"-9",Matches!$J$2:$J$201,0)),3,2))))),""))</f>
        <v/>
      </c>
      <c r="AG1430" s="12" t="str">
        <f aca="false">IF(OR($B1430="",V1430="",W1430=""),"",IFERROR(IF(OR(INDEX(Matches!$I$2:$I$201,MATCH($A1430&amp;"-10",Matches!$J$2:$J$201,0))="Void",INDEX(Matches!$G$2:$G$201,MATCH($A1430&amp;"-10",Matches!$J$2:$J$201,0))="",INDEX(Matches!$H$2:$H$201,MATCH($A1430&amp;"-10",Matches!$J$2:$J$201,0))=""),"",IF(AND($C1430&lt;&gt;"",INDEX(Matches!$F$2:$F$201,MATCH($A1430&amp;"-10",Matches!$J$2:$J$201,0))&lt;&gt;"",$C1430&gt;=INDEX(Matches!$F$2:$F$201,MATCH($A1430&amp;"-10",Matches!$J$2:$J$201,0))),"",IF(AND(V1430=INDEX(Matches!$G$2:$G$201,MATCH($A1430&amp;"-10",Matches!$J$2:$J$201,0)),W1430=INDEX(Matches!$H$2:$H$201,MATCH($A1430&amp;"-10",Matches!$J$2:$J$201,0))),5,IF(SIGN(V1430-W1430)&lt;&gt;SIGN(INDEX(Matches!$G$2:$G$201,MATCH($A1430&amp;"-10",Matches!$J$2:$J$201,0))-INDEX(Matches!$H$2:$H$201,MATCH($A1430&amp;"-10",Matches!$J$2:$J$201,0))),0,IF(V1430-W1430=INDEX(Matches!$G$2:$G$201,MATCH($A1430&amp;"-10",Matches!$J$2:$J$201,0))-INDEX(Matches!$H$2:$H$201,MATCH($A1430&amp;"-10",Matches!$J$2:$J$201,0)),3,2))))),""))</f>
        <v/>
      </c>
      <c r="AH1430" s="13" t="str">
        <f aca="false">IF($B1430="","",SUM(X1430:AG1430))</f>
        <v/>
      </c>
      <c r="AI1430" s="12" t="str">
        <f aca="false">IF($B1430="","",COUNTIF(X1430:AG1430,5))</f>
        <v/>
      </c>
      <c r="AJ1430" s="12" t="str">
        <f aca="false">IF($B1430="","",COUNTIF(X1430:AG1430,"&gt;=2"))</f>
        <v/>
      </c>
      <c r="AK1430" s="12" t="str">
        <f aca="false">IF($B1430="","",COUNT(X1430:AG1430))</f>
        <v/>
      </c>
    </row>
    <row r="1431" customFormat="false" ht="15" hidden="false" customHeight="false" outlineLevel="0" collapsed="false">
      <c r="A1431" s="7"/>
      <c r="B1431" s="7"/>
      <c r="C1431" s="11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12" t="str">
        <f aca="false">IF(OR($B1431="",D1431="",E1431=""),"",IFERROR(IF(OR(INDEX(Matches!$I$2:$I$201,MATCH($A1431&amp;"-1",Matches!$J$2:$J$201,0))="Void",INDEX(Matches!$G$2:$G$201,MATCH($A1431&amp;"-1",Matches!$J$2:$J$201,0))="",INDEX(Matches!$H$2:$H$201,MATCH($A1431&amp;"-1",Matches!$J$2:$J$201,0))=""),"",IF(AND($C1431&lt;&gt;"",INDEX(Matches!$F$2:$F$201,MATCH($A1431&amp;"-1",Matches!$J$2:$J$201,0))&lt;&gt;"",$C1431&gt;=INDEX(Matches!$F$2:$F$201,MATCH($A1431&amp;"-1",Matches!$J$2:$J$201,0))),"",IF(AND(D1431=INDEX(Matches!$G$2:$G$201,MATCH($A1431&amp;"-1",Matches!$J$2:$J$201,0)),E1431=INDEX(Matches!$H$2:$H$201,MATCH($A1431&amp;"-1",Matches!$J$2:$J$201,0))),5,IF(SIGN(D1431-E1431)&lt;&gt;SIGN(INDEX(Matches!$G$2:$G$201,MATCH($A1431&amp;"-1",Matches!$J$2:$J$201,0))-INDEX(Matches!$H$2:$H$201,MATCH($A1431&amp;"-1",Matches!$J$2:$J$201,0))),0,IF(D1431-E1431=INDEX(Matches!$G$2:$G$201,MATCH($A1431&amp;"-1",Matches!$J$2:$J$201,0))-INDEX(Matches!$H$2:$H$201,MATCH($A1431&amp;"-1",Matches!$J$2:$J$201,0)),3,2))))),""))</f>
        <v/>
      </c>
      <c r="Y1431" s="12" t="str">
        <f aca="false">IF(OR($B1431="",F1431="",G1431=""),"",IFERROR(IF(OR(INDEX(Matches!$I$2:$I$201,MATCH($A1431&amp;"-2",Matches!$J$2:$J$201,0))="Void",INDEX(Matches!$G$2:$G$201,MATCH($A1431&amp;"-2",Matches!$J$2:$J$201,0))="",INDEX(Matches!$H$2:$H$201,MATCH($A1431&amp;"-2",Matches!$J$2:$J$201,0))=""),"",IF(AND($C1431&lt;&gt;"",INDEX(Matches!$F$2:$F$201,MATCH($A1431&amp;"-2",Matches!$J$2:$J$201,0))&lt;&gt;"",$C1431&gt;=INDEX(Matches!$F$2:$F$201,MATCH($A1431&amp;"-2",Matches!$J$2:$J$201,0))),"",IF(AND(F1431=INDEX(Matches!$G$2:$G$201,MATCH($A1431&amp;"-2",Matches!$J$2:$J$201,0)),G1431=INDEX(Matches!$H$2:$H$201,MATCH($A1431&amp;"-2",Matches!$J$2:$J$201,0))),5,IF(SIGN(F1431-G1431)&lt;&gt;SIGN(INDEX(Matches!$G$2:$G$201,MATCH($A1431&amp;"-2",Matches!$J$2:$J$201,0))-INDEX(Matches!$H$2:$H$201,MATCH($A1431&amp;"-2",Matches!$J$2:$J$201,0))),0,IF(F1431-G1431=INDEX(Matches!$G$2:$G$201,MATCH($A1431&amp;"-2",Matches!$J$2:$J$201,0))-INDEX(Matches!$H$2:$H$201,MATCH($A1431&amp;"-2",Matches!$J$2:$J$201,0)),3,2))))),""))</f>
        <v/>
      </c>
      <c r="Z1431" s="12" t="str">
        <f aca="false">IF(OR($B1431="",H1431="",I1431=""),"",IFERROR(IF(OR(INDEX(Matches!$I$2:$I$201,MATCH($A1431&amp;"-3",Matches!$J$2:$J$201,0))="Void",INDEX(Matches!$G$2:$G$201,MATCH($A1431&amp;"-3",Matches!$J$2:$J$201,0))="",INDEX(Matches!$H$2:$H$201,MATCH($A1431&amp;"-3",Matches!$J$2:$J$201,0))=""),"",IF(AND($C1431&lt;&gt;"",INDEX(Matches!$F$2:$F$201,MATCH($A1431&amp;"-3",Matches!$J$2:$J$201,0))&lt;&gt;"",$C1431&gt;=INDEX(Matches!$F$2:$F$201,MATCH($A1431&amp;"-3",Matches!$J$2:$J$201,0))),"",IF(AND(H1431=INDEX(Matches!$G$2:$G$201,MATCH($A1431&amp;"-3",Matches!$J$2:$J$201,0)),I1431=INDEX(Matches!$H$2:$H$201,MATCH($A1431&amp;"-3",Matches!$J$2:$J$201,0))),5,IF(SIGN(H1431-I1431)&lt;&gt;SIGN(INDEX(Matches!$G$2:$G$201,MATCH($A1431&amp;"-3",Matches!$J$2:$J$201,0))-INDEX(Matches!$H$2:$H$201,MATCH($A1431&amp;"-3",Matches!$J$2:$J$201,0))),0,IF(H1431-I1431=INDEX(Matches!$G$2:$G$201,MATCH($A1431&amp;"-3",Matches!$J$2:$J$201,0))-INDEX(Matches!$H$2:$H$201,MATCH($A1431&amp;"-3",Matches!$J$2:$J$201,0)),3,2))))),""))</f>
        <v/>
      </c>
      <c r="AA1431" s="12" t="str">
        <f aca="false">IF(OR($B1431="",J1431="",K1431=""),"",IFERROR(IF(OR(INDEX(Matches!$I$2:$I$201,MATCH($A1431&amp;"-4",Matches!$J$2:$J$201,0))="Void",INDEX(Matches!$G$2:$G$201,MATCH($A1431&amp;"-4",Matches!$J$2:$J$201,0))="",INDEX(Matches!$H$2:$H$201,MATCH($A1431&amp;"-4",Matches!$J$2:$J$201,0))=""),"",IF(AND($C1431&lt;&gt;"",INDEX(Matches!$F$2:$F$201,MATCH($A1431&amp;"-4",Matches!$J$2:$J$201,0))&lt;&gt;"",$C1431&gt;=INDEX(Matches!$F$2:$F$201,MATCH($A1431&amp;"-4",Matches!$J$2:$J$201,0))),"",IF(AND(J1431=INDEX(Matches!$G$2:$G$201,MATCH($A1431&amp;"-4",Matches!$J$2:$J$201,0)),K1431=INDEX(Matches!$H$2:$H$201,MATCH($A1431&amp;"-4",Matches!$J$2:$J$201,0))),5,IF(SIGN(J1431-K1431)&lt;&gt;SIGN(INDEX(Matches!$G$2:$G$201,MATCH($A1431&amp;"-4",Matches!$J$2:$J$201,0))-INDEX(Matches!$H$2:$H$201,MATCH($A1431&amp;"-4",Matches!$J$2:$J$201,0))),0,IF(J1431-K1431=INDEX(Matches!$G$2:$G$201,MATCH($A1431&amp;"-4",Matches!$J$2:$J$201,0))-INDEX(Matches!$H$2:$H$201,MATCH($A1431&amp;"-4",Matches!$J$2:$J$201,0)),3,2))))),""))</f>
        <v/>
      </c>
      <c r="AB1431" s="12" t="str">
        <f aca="false">IF(OR($B1431="",L1431="",M1431=""),"",IFERROR(IF(OR(INDEX(Matches!$I$2:$I$201,MATCH($A1431&amp;"-5",Matches!$J$2:$J$201,0))="Void",INDEX(Matches!$G$2:$G$201,MATCH($A1431&amp;"-5",Matches!$J$2:$J$201,0))="",INDEX(Matches!$H$2:$H$201,MATCH($A1431&amp;"-5",Matches!$J$2:$J$201,0))=""),"",IF(AND($C1431&lt;&gt;"",INDEX(Matches!$F$2:$F$201,MATCH($A1431&amp;"-5",Matches!$J$2:$J$201,0))&lt;&gt;"",$C1431&gt;=INDEX(Matches!$F$2:$F$201,MATCH($A1431&amp;"-5",Matches!$J$2:$J$201,0))),"",IF(AND(L1431=INDEX(Matches!$G$2:$G$201,MATCH($A1431&amp;"-5",Matches!$J$2:$J$201,0)),M1431=INDEX(Matches!$H$2:$H$201,MATCH($A1431&amp;"-5",Matches!$J$2:$J$201,0))),5,IF(SIGN(L1431-M1431)&lt;&gt;SIGN(INDEX(Matches!$G$2:$G$201,MATCH($A1431&amp;"-5",Matches!$J$2:$J$201,0))-INDEX(Matches!$H$2:$H$201,MATCH($A1431&amp;"-5",Matches!$J$2:$J$201,0))),0,IF(L1431-M1431=INDEX(Matches!$G$2:$G$201,MATCH($A1431&amp;"-5",Matches!$J$2:$J$201,0))-INDEX(Matches!$H$2:$H$201,MATCH($A1431&amp;"-5",Matches!$J$2:$J$201,0)),3,2))))),""))</f>
        <v/>
      </c>
      <c r="AC1431" s="12" t="str">
        <f aca="false">IF(OR($B1431="",N1431="",O1431=""),"",IFERROR(IF(OR(INDEX(Matches!$I$2:$I$201,MATCH($A1431&amp;"-6",Matches!$J$2:$J$201,0))="Void",INDEX(Matches!$G$2:$G$201,MATCH($A1431&amp;"-6",Matches!$J$2:$J$201,0))="",INDEX(Matches!$H$2:$H$201,MATCH($A1431&amp;"-6",Matches!$J$2:$J$201,0))=""),"",IF(AND($C1431&lt;&gt;"",INDEX(Matches!$F$2:$F$201,MATCH($A1431&amp;"-6",Matches!$J$2:$J$201,0))&lt;&gt;"",$C1431&gt;=INDEX(Matches!$F$2:$F$201,MATCH($A1431&amp;"-6",Matches!$J$2:$J$201,0))),"",IF(AND(N1431=INDEX(Matches!$G$2:$G$201,MATCH($A1431&amp;"-6",Matches!$J$2:$J$201,0)),O1431=INDEX(Matches!$H$2:$H$201,MATCH($A1431&amp;"-6",Matches!$J$2:$J$201,0))),5,IF(SIGN(N1431-O1431)&lt;&gt;SIGN(INDEX(Matches!$G$2:$G$201,MATCH($A1431&amp;"-6",Matches!$J$2:$J$201,0))-INDEX(Matches!$H$2:$H$201,MATCH($A1431&amp;"-6",Matches!$J$2:$J$201,0))),0,IF(N1431-O1431=INDEX(Matches!$G$2:$G$201,MATCH($A1431&amp;"-6",Matches!$J$2:$J$201,0))-INDEX(Matches!$H$2:$H$201,MATCH($A1431&amp;"-6",Matches!$J$2:$J$201,0)),3,2))))),""))</f>
        <v/>
      </c>
      <c r="AD1431" s="12" t="str">
        <f aca="false">IF(OR($B1431="",P1431="",Q1431=""),"",IFERROR(IF(OR(INDEX(Matches!$I$2:$I$201,MATCH($A1431&amp;"-7",Matches!$J$2:$J$201,0))="Void",INDEX(Matches!$G$2:$G$201,MATCH($A1431&amp;"-7",Matches!$J$2:$J$201,0))="",INDEX(Matches!$H$2:$H$201,MATCH($A1431&amp;"-7",Matches!$J$2:$J$201,0))=""),"",IF(AND($C1431&lt;&gt;"",INDEX(Matches!$F$2:$F$201,MATCH($A1431&amp;"-7",Matches!$J$2:$J$201,0))&lt;&gt;"",$C1431&gt;=INDEX(Matches!$F$2:$F$201,MATCH($A1431&amp;"-7",Matches!$J$2:$J$201,0))),"",IF(AND(P1431=INDEX(Matches!$G$2:$G$201,MATCH($A1431&amp;"-7",Matches!$J$2:$J$201,0)),Q1431=INDEX(Matches!$H$2:$H$201,MATCH($A1431&amp;"-7",Matches!$J$2:$J$201,0))),5,IF(SIGN(P1431-Q1431)&lt;&gt;SIGN(INDEX(Matches!$G$2:$G$201,MATCH($A1431&amp;"-7",Matches!$J$2:$J$201,0))-INDEX(Matches!$H$2:$H$201,MATCH($A1431&amp;"-7",Matches!$J$2:$J$201,0))),0,IF(P1431-Q1431=INDEX(Matches!$G$2:$G$201,MATCH($A1431&amp;"-7",Matches!$J$2:$J$201,0))-INDEX(Matches!$H$2:$H$201,MATCH($A1431&amp;"-7",Matches!$J$2:$J$201,0)),3,2))))),""))</f>
        <v/>
      </c>
      <c r="AE1431" s="12" t="str">
        <f aca="false">IF(OR($B1431="",R1431="",S1431=""),"",IFERROR(IF(OR(INDEX(Matches!$I$2:$I$201,MATCH($A1431&amp;"-8",Matches!$J$2:$J$201,0))="Void",INDEX(Matches!$G$2:$G$201,MATCH($A1431&amp;"-8",Matches!$J$2:$J$201,0))="",INDEX(Matches!$H$2:$H$201,MATCH($A1431&amp;"-8",Matches!$J$2:$J$201,0))=""),"",IF(AND($C1431&lt;&gt;"",INDEX(Matches!$F$2:$F$201,MATCH($A1431&amp;"-8",Matches!$J$2:$J$201,0))&lt;&gt;"",$C1431&gt;=INDEX(Matches!$F$2:$F$201,MATCH($A1431&amp;"-8",Matches!$J$2:$J$201,0))),"",IF(AND(R1431=INDEX(Matches!$G$2:$G$201,MATCH($A1431&amp;"-8",Matches!$J$2:$J$201,0)),S1431=INDEX(Matches!$H$2:$H$201,MATCH($A1431&amp;"-8",Matches!$J$2:$J$201,0))),5,IF(SIGN(R1431-S1431)&lt;&gt;SIGN(INDEX(Matches!$G$2:$G$201,MATCH($A1431&amp;"-8",Matches!$J$2:$J$201,0))-INDEX(Matches!$H$2:$H$201,MATCH($A1431&amp;"-8",Matches!$J$2:$J$201,0))),0,IF(R1431-S1431=INDEX(Matches!$G$2:$G$201,MATCH($A1431&amp;"-8",Matches!$J$2:$J$201,0))-INDEX(Matches!$H$2:$H$201,MATCH($A1431&amp;"-8",Matches!$J$2:$J$201,0)),3,2))))),""))</f>
        <v/>
      </c>
      <c r="AF1431" s="12" t="str">
        <f aca="false">IF(OR($B1431="",T1431="",U1431=""),"",IFERROR(IF(OR(INDEX(Matches!$I$2:$I$201,MATCH($A1431&amp;"-9",Matches!$J$2:$J$201,0))="Void",INDEX(Matches!$G$2:$G$201,MATCH($A1431&amp;"-9",Matches!$J$2:$J$201,0))="",INDEX(Matches!$H$2:$H$201,MATCH($A1431&amp;"-9",Matches!$J$2:$J$201,0))=""),"",IF(AND($C1431&lt;&gt;"",INDEX(Matches!$F$2:$F$201,MATCH($A1431&amp;"-9",Matches!$J$2:$J$201,0))&lt;&gt;"",$C1431&gt;=INDEX(Matches!$F$2:$F$201,MATCH($A1431&amp;"-9",Matches!$J$2:$J$201,0))),"",IF(AND(T1431=INDEX(Matches!$G$2:$G$201,MATCH($A1431&amp;"-9",Matches!$J$2:$J$201,0)),U1431=INDEX(Matches!$H$2:$H$201,MATCH($A1431&amp;"-9",Matches!$J$2:$J$201,0))),5,IF(SIGN(T1431-U1431)&lt;&gt;SIGN(INDEX(Matches!$G$2:$G$201,MATCH($A1431&amp;"-9",Matches!$J$2:$J$201,0))-INDEX(Matches!$H$2:$H$201,MATCH($A1431&amp;"-9",Matches!$J$2:$J$201,0))),0,IF(T1431-U1431=INDEX(Matches!$G$2:$G$201,MATCH($A1431&amp;"-9",Matches!$J$2:$J$201,0))-INDEX(Matches!$H$2:$H$201,MATCH($A1431&amp;"-9",Matches!$J$2:$J$201,0)),3,2))))),""))</f>
        <v/>
      </c>
      <c r="AG1431" s="12" t="str">
        <f aca="false">IF(OR($B1431="",V1431="",W1431=""),"",IFERROR(IF(OR(INDEX(Matches!$I$2:$I$201,MATCH($A1431&amp;"-10",Matches!$J$2:$J$201,0))="Void",INDEX(Matches!$G$2:$G$201,MATCH($A1431&amp;"-10",Matches!$J$2:$J$201,0))="",INDEX(Matches!$H$2:$H$201,MATCH($A1431&amp;"-10",Matches!$J$2:$J$201,0))=""),"",IF(AND($C1431&lt;&gt;"",INDEX(Matches!$F$2:$F$201,MATCH($A1431&amp;"-10",Matches!$J$2:$J$201,0))&lt;&gt;"",$C1431&gt;=INDEX(Matches!$F$2:$F$201,MATCH($A1431&amp;"-10",Matches!$J$2:$J$201,0))),"",IF(AND(V1431=INDEX(Matches!$G$2:$G$201,MATCH($A1431&amp;"-10",Matches!$J$2:$J$201,0)),W1431=INDEX(Matches!$H$2:$H$201,MATCH($A1431&amp;"-10",Matches!$J$2:$J$201,0))),5,IF(SIGN(V1431-W1431)&lt;&gt;SIGN(INDEX(Matches!$G$2:$G$201,MATCH($A1431&amp;"-10",Matches!$J$2:$J$201,0))-INDEX(Matches!$H$2:$H$201,MATCH($A1431&amp;"-10",Matches!$J$2:$J$201,0))),0,IF(V1431-W1431=INDEX(Matches!$G$2:$G$201,MATCH($A1431&amp;"-10",Matches!$J$2:$J$201,0))-INDEX(Matches!$H$2:$H$201,MATCH($A1431&amp;"-10",Matches!$J$2:$J$201,0)),3,2))))),""))</f>
        <v/>
      </c>
      <c r="AH1431" s="13" t="str">
        <f aca="false">IF($B1431="","",SUM(X1431:AG1431))</f>
        <v/>
      </c>
      <c r="AI1431" s="12" t="str">
        <f aca="false">IF($B1431="","",COUNTIF(X1431:AG1431,5))</f>
        <v/>
      </c>
      <c r="AJ1431" s="12" t="str">
        <f aca="false">IF($B1431="","",COUNTIF(X1431:AG1431,"&gt;=2"))</f>
        <v/>
      </c>
      <c r="AK1431" s="12" t="str">
        <f aca="false">IF($B1431="","",COUNT(X1431:AG1431))</f>
        <v/>
      </c>
    </row>
    <row r="1432" customFormat="false" ht="15" hidden="false" customHeight="false" outlineLevel="0" collapsed="false">
      <c r="A1432" s="7"/>
      <c r="B1432" s="7"/>
      <c r="C1432" s="11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12" t="str">
        <f aca="false">IF(OR($B1432="",D1432="",E1432=""),"",IFERROR(IF(OR(INDEX(Matches!$I$2:$I$201,MATCH($A1432&amp;"-1",Matches!$J$2:$J$201,0))="Void",INDEX(Matches!$G$2:$G$201,MATCH($A1432&amp;"-1",Matches!$J$2:$J$201,0))="",INDEX(Matches!$H$2:$H$201,MATCH($A1432&amp;"-1",Matches!$J$2:$J$201,0))=""),"",IF(AND($C1432&lt;&gt;"",INDEX(Matches!$F$2:$F$201,MATCH($A1432&amp;"-1",Matches!$J$2:$J$201,0))&lt;&gt;"",$C1432&gt;=INDEX(Matches!$F$2:$F$201,MATCH($A1432&amp;"-1",Matches!$J$2:$J$201,0))),"",IF(AND(D1432=INDEX(Matches!$G$2:$G$201,MATCH($A1432&amp;"-1",Matches!$J$2:$J$201,0)),E1432=INDEX(Matches!$H$2:$H$201,MATCH($A1432&amp;"-1",Matches!$J$2:$J$201,0))),5,IF(SIGN(D1432-E1432)&lt;&gt;SIGN(INDEX(Matches!$G$2:$G$201,MATCH($A1432&amp;"-1",Matches!$J$2:$J$201,0))-INDEX(Matches!$H$2:$H$201,MATCH($A1432&amp;"-1",Matches!$J$2:$J$201,0))),0,IF(D1432-E1432=INDEX(Matches!$G$2:$G$201,MATCH($A1432&amp;"-1",Matches!$J$2:$J$201,0))-INDEX(Matches!$H$2:$H$201,MATCH($A1432&amp;"-1",Matches!$J$2:$J$201,0)),3,2))))),""))</f>
        <v/>
      </c>
      <c r="Y1432" s="12" t="str">
        <f aca="false">IF(OR($B1432="",F1432="",G1432=""),"",IFERROR(IF(OR(INDEX(Matches!$I$2:$I$201,MATCH($A1432&amp;"-2",Matches!$J$2:$J$201,0))="Void",INDEX(Matches!$G$2:$G$201,MATCH($A1432&amp;"-2",Matches!$J$2:$J$201,0))="",INDEX(Matches!$H$2:$H$201,MATCH($A1432&amp;"-2",Matches!$J$2:$J$201,0))=""),"",IF(AND($C1432&lt;&gt;"",INDEX(Matches!$F$2:$F$201,MATCH($A1432&amp;"-2",Matches!$J$2:$J$201,0))&lt;&gt;"",$C1432&gt;=INDEX(Matches!$F$2:$F$201,MATCH($A1432&amp;"-2",Matches!$J$2:$J$201,0))),"",IF(AND(F1432=INDEX(Matches!$G$2:$G$201,MATCH($A1432&amp;"-2",Matches!$J$2:$J$201,0)),G1432=INDEX(Matches!$H$2:$H$201,MATCH($A1432&amp;"-2",Matches!$J$2:$J$201,0))),5,IF(SIGN(F1432-G1432)&lt;&gt;SIGN(INDEX(Matches!$G$2:$G$201,MATCH($A1432&amp;"-2",Matches!$J$2:$J$201,0))-INDEX(Matches!$H$2:$H$201,MATCH($A1432&amp;"-2",Matches!$J$2:$J$201,0))),0,IF(F1432-G1432=INDEX(Matches!$G$2:$G$201,MATCH($A1432&amp;"-2",Matches!$J$2:$J$201,0))-INDEX(Matches!$H$2:$H$201,MATCH($A1432&amp;"-2",Matches!$J$2:$J$201,0)),3,2))))),""))</f>
        <v/>
      </c>
      <c r="Z1432" s="12" t="str">
        <f aca="false">IF(OR($B1432="",H1432="",I1432=""),"",IFERROR(IF(OR(INDEX(Matches!$I$2:$I$201,MATCH($A1432&amp;"-3",Matches!$J$2:$J$201,0))="Void",INDEX(Matches!$G$2:$G$201,MATCH($A1432&amp;"-3",Matches!$J$2:$J$201,0))="",INDEX(Matches!$H$2:$H$201,MATCH($A1432&amp;"-3",Matches!$J$2:$J$201,0))=""),"",IF(AND($C1432&lt;&gt;"",INDEX(Matches!$F$2:$F$201,MATCH($A1432&amp;"-3",Matches!$J$2:$J$201,0))&lt;&gt;"",$C1432&gt;=INDEX(Matches!$F$2:$F$201,MATCH($A1432&amp;"-3",Matches!$J$2:$J$201,0))),"",IF(AND(H1432=INDEX(Matches!$G$2:$G$201,MATCH($A1432&amp;"-3",Matches!$J$2:$J$201,0)),I1432=INDEX(Matches!$H$2:$H$201,MATCH($A1432&amp;"-3",Matches!$J$2:$J$201,0))),5,IF(SIGN(H1432-I1432)&lt;&gt;SIGN(INDEX(Matches!$G$2:$G$201,MATCH($A1432&amp;"-3",Matches!$J$2:$J$201,0))-INDEX(Matches!$H$2:$H$201,MATCH($A1432&amp;"-3",Matches!$J$2:$J$201,0))),0,IF(H1432-I1432=INDEX(Matches!$G$2:$G$201,MATCH($A1432&amp;"-3",Matches!$J$2:$J$201,0))-INDEX(Matches!$H$2:$H$201,MATCH($A1432&amp;"-3",Matches!$J$2:$J$201,0)),3,2))))),""))</f>
        <v/>
      </c>
      <c r="AA1432" s="12" t="str">
        <f aca="false">IF(OR($B1432="",J1432="",K1432=""),"",IFERROR(IF(OR(INDEX(Matches!$I$2:$I$201,MATCH($A1432&amp;"-4",Matches!$J$2:$J$201,0))="Void",INDEX(Matches!$G$2:$G$201,MATCH($A1432&amp;"-4",Matches!$J$2:$J$201,0))="",INDEX(Matches!$H$2:$H$201,MATCH($A1432&amp;"-4",Matches!$J$2:$J$201,0))=""),"",IF(AND($C1432&lt;&gt;"",INDEX(Matches!$F$2:$F$201,MATCH($A1432&amp;"-4",Matches!$J$2:$J$201,0))&lt;&gt;"",$C1432&gt;=INDEX(Matches!$F$2:$F$201,MATCH($A1432&amp;"-4",Matches!$J$2:$J$201,0))),"",IF(AND(J1432=INDEX(Matches!$G$2:$G$201,MATCH($A1432&amp;"-4",Matches!$J$2:$J$201,0)),K1432=INDEX(Matches!$H$2:$H$201,MATCH($A1432&amp;"-4",Matches!$J$2:$J$201,0))),5,IF(SIGN(J1432-K1432)&lt;&gt;SIGN(INDEX(Matches!$G$2:$G$201,MATCH($A1432&amp;"-4",Matches!$J$2:$J$201,0))-INDEX(Matches!$H$2:$H$201,MATCH($A1432&amp;"-4",Matches!$J$2:$J$201,0))),0,IF(J1432-K1432=INDEX(Matches!$G$2:$G$201,MATCH($A1432&amp;"-4",Matches!$J$2:$J$201,0))-INDEX(Matches!$H$2:$H$201,MATCH($A1432&amp;"-4",Matches!$J$2:$J$201,0)),3,2))))),""))</f>
        <v/>
      </c>
      <c r="AB1432" s="12" t="str">
        <f aca="false">IF(OR($B1432="",L1432="",M1432=""),"",IFERROR(IF(OR(INDEX(Matches!$I$2:$I$201,MATCH($A1432&amp;"-5",Matches!$J$2:$J$201,0))="Void",INDEX(Matches!$G$2:$G$201,MATCH($A1432&amp;"-5",Matches!$J$2:$J$201,0))="",INDEX(Matches!$H$2:$H$201,MATCH($A1432&amp;"-5",Matches!$J$2:$J$201,0))=""),"",IF(AND($C1432&lt;&gt;"",INDEX(Matches!$F$2:$F$201,MATCH($A1432&amp;"-5",Matches!$J$2:$J$201,0))&lt;&gt;"",$C1432&gt;=INDEX(Matches!$F$2:$F$201,MATCH($A1432&amp;"-5",Matches!$J$2:$J$201,0))),"",IF(AND(L1432=INDEX(Matches!$G$2:$G$201,MATCH($A1432&amp;"-5",Matches!$J$2:$J$201,0)),M1432=INDEX(Matches!$H$2:$H$201,MATCH($A1432&amp;"-5",Matches!$J$2:$J$201,0))),5,IF(SIGN(L1432-M1432)&lt;&gt;SIGN(INDEX(Matches!$G$2:$G$201,MATCH($A1432&amp;"-5",Matches!$J$2:$J$201,0))-INDEX(Matches!$H$2:$H$201,MATCH($A1432&amp;"-5",Matches!$J$2:$J$201,0))),0,IF(L1432-M1432=INDEX(Matches!$G$2:$G$201,MATCH($A1432&amp;"-5",Matches!$J$2:$J$201,0))-INDEX(Matches!$H$2:$H$201,MATCH($A1432&amp;"-5",Matches!$J$2:$J$201,0)),3,2))))),""))</f>
        <v/>
      </c>
      <c r="AC1432" s="12" t="str">
        <f aca="false">IF(OR($B1432="",N1432="",O1432=""),"",IFERROR(IF(OR(INDEX(Matches!$I$2:$I$201,MATCH($A1432&amp;"-6",Matches!$J$2:$J$201,0))="Void",INDEX(Matches!$G$2:$G$201,MATCH($A1432&amp;"-6",Matches!$J$2:$J$201,0))="",INDEX(Matches!$H$2:$H$201,MATCH($A1432&amp;"-6",Matches!$J$2:$J$201,0))=""),"",IF(AND($C1432&lt;&gt;"",INDEX(Matches!$F$2:$F$201,MATCH($A1432&amp;"-6",Matches!$J$2:$J$201,0))&lt;&gt;"",$C1432&gt;=INDEX(Matches!$F$2:$F$201,MATCH($A1432&amp;"-6",Matches!$J$2:$J$201,0))),"",IF(AND(N1432=INDEX(Matches!$G$2:$G$201,MATCH($A1432&amp;"-6",Matches!$J$2:$J$201,0)),O1432=INDEX(Matches!$H$2:$H$201,MATCH($A1432&amp;"-6",Matches!$J$2:$J$201,0))),5,IF(SIGN(N1432-O1432)&lt;&gt;SIGN(INDEX(Matches!$G$2:$G$201,MATCH($A1432&amp;"-6",Matches!$J$2:$J$201,0))-INDEX(Matches!$H$2:$H$201,MATCH($A1432&amp;"-6",Matches!$J$2:$J$201,0))),0,IF(N1432-O1432=INDEX(Matches!$G$2:$G$201,MATCH($A1432&amp;"-6",Matches!$J$2:$J$201,0))-INDEX(Matches!$H$2:$H$201,MATCH($A1432&amp;"-6",Matches!$J$2:$J$201,0)),3,2))))),""))</f>
        <v/>
      </c>
      <c r="AD1432" s="12" t="str">
        <f aca="false">IF(OR($B1432="",P1432="",Q1432=""),"",IFERROR(IF(OR(INDEX(Matches!$I$2:$I$201,MATCH($A1432&amp;"-7",Matches!$J$2:$J$201,0))="Void",INDEX(Matches!$G$2:$G$201,MATCH($A1432&amp;"-7",Matches!$J$2:$J$201,0))="",INDEX(Matches!$H$2:$H$201,MATCH($A1432&amp;"-7",Matches!$J$2:$J$201,0))=""),"",IF(AND($C1432&lt;&gt;"",INDEX(Matches!$F$2:$F$201,MATCH($A1432&amp;"-7",Matches!$J$2:$J$201,0))&lt;&gt;"",$C1432&gt;=INDEX(Matches!$F$2:$F$201,MATCH($A1432&amp;"-7",Matches!$J$2:$J$201,0))),"",IF(AND(P1432=INDEX(Matches!$G$2:$G$201,MATCH($A1432&amp;"-7",Matches!$J$2:$J$201,0)),Q1432=INDEX(Matches!$H$2:$H$201,MATCH($A1432&amp;"-7",Matches!$J$2:$J$201,0))),5,IF(SIGN(P1432-Q1432)&lt;&gt;SIGN(INDEX(Matches!$G$2:$G$201,MATCH($A1432&amp;"-7",Matches!$J$2:$J$201,0))-INDEX(Matches!$H$2:$H$201,MATCH($A1432&amp;"-7",Matches!$J$2:$J$201,0))),0,IF(P1432-Q1432=INDEX(Matches!$G$2:$G$201,MATCH($A1432&amp;"-7",Matches!$J$2:$J$201,0))-INDEX(Matches!$H$2:$H$201,MATCH($A1432&amp;"-7",Matches!$J$2:$J$201,0)),3,2))))),""))</f>
        <v/>
      </c>
      <c r="AE1432" s="12" t="str">
        <f aca="false">IF(OR($B1432="",R1432="",S1432=""),"",IFERROR(IF(OR(INDEX(Matches!$I$2:$I$201,MATCH($A1432&amp;"-8",Matches!$J$2:$J$201,0))="Void",INDEX(Matches!$G$2:$G$201,MATCH($A1432&amp;"-8",Matches!$J$2:$J$201,0))="",INDEX(Matches!$H$2:$H$201,MATCH($A1432&amp;"-8",Matches!$J$2:$J$201,0))=""),"",IF(AND($C1432&lt;&gt;"",INDEX(Matches!$F$2:$F$201,MATCH($A1432&amp;"-8",Matches!$J$2:$J$201,0))&lt;&gt;"",$C1432&gt;=INDEX(Matches!$F$2:$F$201,MATCH($A1432&amp;"-8",Matches!$J$2:$J$201,0))),"",IF(AND(R1432=INDEX(Matches!$G$2:$G$201,MATCH($A1432&amp;"-8",Matches!$J$2:$J$201,0)),S1432=INDEX(Matches!$H$2:$H$201,MATCH($A1432&amp;"-8",Matches!$J$2:$J$201,0))),5,IF(SIGN(R1432-S1432)&lt;&gt;SIGN(INDEX(Matches!$G$2:$G$201,MATCH($A1432&amp;"-8",Matches!$J$2:$J$201,0))-INDEX(Matches!$H$2:$H$201,MATCH($A1432&amp;"-8",Matches!$J$2:$J$201,0))),0,IF(R1432-S1432=INDEX(Matches!$G$2:$G$201,MATCH($A1432&amp;"-8",Matches!$J$2:$J$201,0))-INDEX(Matches!$H$2:$H$201,MATCH($A1432&amp;"-8",Matches!$J$2:$J$201,0)),3,2))))),""))</f>
        <v/>
      </c>
      <c r="AF1432" s="12" t="str">
        <f aca="false">IF(OR($B1432="",T1432="",U1432=""),"",IFERROR(IF(OR(INDEX(Matches!$I$2:$I$201,MATCH($A1432&amp;"-9",Matches!$J$2:$J$201,0))="Void",INDEX(Matches!$G$2:$G$201,MATCH($A1432&amp;"-9",Matches!$J$2:$J$201,0))="",INDEX(Matches!$H$2:$H$201,MATCH($A1432&amp;"-9",Matches!$J$2:$J$201,0))=""),"",IF(AND($C1432&lt;&gt;"",INDEX(Matches!$F$2:$F$201,MATCH($A1432&amp;"-9",Matches!$J$2:$J$201,0))&lt;&gt;"",$C1432&gt;=INDEX(Matches!$F$2:$F$201,MATCH($A1432&amp;"-9",Matches!$J$2:$J$201,0))),"",IF(AND(T1432=INDEX(Matches!$G$2:$G$201,MATCH($A1432&amp;"-9",Matches!$J$2:$J$201,0)),U1432=INDEX(Matches!$H$2:$H$201,MATCH($A1432&amp;"-9",Matches!$J$2:$J$201,0))),5,IF(SIGN(T1432-U1432)&lt;&gt;SIGN(INDEX(Matches!$G$2:$G$201,MATCH($A1432&amp;"-9",Matches!$J$2:$J$201,0))-INDEX(Matches!$H$2:$H$201,MATCH($A1432&amp;"-9",Matches!$J$2:$J$201,0))),0,IF(T1432-U1432=INDEX(Matches!$G$2:$G$201,MATCH($A1432&amp;"-9",Matches!$J$2:$J$201,0))-INDEX(Matches!$H$2:$H$201,MATCH($A1432&amp;"-9",Matches!$J$2:$J$201,0)),3,2))))),""))</f>
        <v/>
      </c>
      <c r="AG1432" s="12" t="str">
        <f aca="false">IF(OR($B1432="",V1432="",W1432=""),"",IFERROR(IF(OR(INDEX(Matches!$I$2:$I$201,MATCH($A1432&amp;"-10",Matches!$J$2:$J$201,0))="Void",INDEX(Matches!$G$2:$G$201,MATCH($A1432&amp;"-10",Matches!$J$2:$J$201,0))="",INDEX(Matches!$H$2:$H$201,MATCH($A1432&amp;"-10",Matches!$J$2:$J$201,0))=""),"",IF(AND($C1432&lt;&gt;"",INDEX(Matches!$F$2:$F$201,MATCH($A1432&amp;"-10",Matches!$J$2:$J$201,0))&lt;&gt;"",$C1432&gt;=INDEX(Matches!$F$2:$F$201,MATCH($A1432&amp;"-10",Matches!$J$2:$J$201,0))),"",IF(AND(V1432=INDEX(Matches!$G$2:$G$201,MATCH($A1432&amp;"-10",Matches!$J$2:$J$201,0)),W1432=INDEX(Matches!$H$2:$H$201,MATCH($A1432&amp;"-10",Matches!$J$2:$J$201,0))),5,IF(SIGN(V1432-W1432)&lt;&gt;SIGN(INDEX(Matches!$G$2:$G$201,MATCH($A1432&amp;"-10",Matches!$J$2:$J$201,0))-INDEX(Matches!$H$2:$H$201,MATCH($A1432&amp;"-10",Matches!$J$2:$J$201,0))),0,IF(V1432-W1432=INDEX(Matches!$G$2:$G$201,MATCH($A1432&amp;"-10",Matches!$J$2:$J$201,0))-INDEX(Matches!$H$2:$H$201,MATCH($A1432&amp;"-10",Matches!$J$2:$J$201,0)),3,2))))),""))</f>
        <v/>
      </c>
      <c r="AH1432" s="13" t="str">
        <f aca="false">IF($B1432="","",SUM(X1432:AG1432))</f>
        <v/>
      </c>
      <c r="AI1432" s="12" t="str">
        <f aca="false">IF($B1432="","",COUNTIF(X1432:AG1432,5))</f>
        <v/>
      </c>
      <c r="AJ1432" s="12" t="str">
        <f aca="false">IF($B1432="","",COUNTIF(X1432:AG1432,"&gt;=2"))</f>
        <v/>
      </c>
      <c r="AK1432" s="12" t="str">
        <f aca="false">IF($B1432="","",COUNT(X1432:AG1432))</f>
        <v/>
      </c>
    </row>
    <row r="1433" customFormat="false" ht="15" hidden="false" customHeight="false" outlineLevel="0" collapsed="false">
      <c r="A1433" s="7"/>
      <c r="B1433" s="7"/>
      <c r="C1433" s="11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12" t="str">
        <f aca="false">IF(OR($B1433="",D1433="",E1433=""),"",IFERROR(IF(OR(INDEX(Matches!$I$2:$I$201,MATCH($A1433&amp;"-1",Matches!$J$2:$J$201,0))="Void",INDEX(Matches!$G$2:$G$201,MATCH($A1433&amp;"-1",Matches!$J$2:$J$201,0))="",INDEX(Matches!$H$2:$H$201,MATCH($A1433&amp;"-1",Matches!$J$2:$J$201,0))=""),"",IF(AND($C1433&lt;&gt;"",INDEX(Matches!$F$2:$F$201,MATCH($A1433&amp;"-1",Matches!$J$2:$J$201,0))&lt;&gt;"",$C1433&gt;=INDEX(Matches!$F$2:$F$201,MATCH($A1433&amp;"-1",Matches!$J$2:$J$201,0))),"",IF(AND(D1433=INDEX(Matches!$G$2:$G$201,MATCH($A1433&amp;"-1",Matches!$J$2:$J$201,0)),E1433=INDEX(Matches!$H$2:$H$201,MATCH($A1433&amp;"-1",Matches!$J$2:$J$201,0))),5,IF(SIGN(D1433-E1433)&lt;&gt;SIGN(INDEX(Matches!$G$2:$G$201,MATCH($A1433&amp;"-1",Matches!$J$2:$J$201,0))-INDEX(Matches!$H$2:$H$201,MATCH($A1433&amp;"-1",Matches!$J$2:$J$201,0))),0,IF(D1433-E1433=INDEX(Matches!$G$2:$G$201,MATCH($A1433&amp;"-1",Matches!$J$2:$J$201,0))-INDEX(Matches!$H$2:$H$201,MATCH($A1433&amp;"-1",Matches!$J$2:$J$201,0)),3,2))))),""))</f>
        <v/>
      </c>
      <c r="Y1433" s="12" t="str">
        <f aca="false">IF(OR($B1433="",F1433="",G1433=""),"",IFERROR(IF(OR(INDEX(Matches!$I$2:$I$201,MATCH($A1433&amp;"-2",Matches!$J$2:$J$201,0))="Void",INDEX(Matches!$G$2:$G$201,MATCH($A1433&amp;"-2",Matches!$J$2:$J$201,0))="",INDEX(Matches!$H$2:$H$201,MATCH($A1433&amp;"-2",Matches!$J$2:$J$201,0))=""),"",IF(AND($C1433&lt;&gt;"",INDEX(Matches!$F$2:$F$201,MATCH($A1433&amp;"-2",Matches!$J$2:$J$201,0))&lt;&gt;"",$C1433&gt;=INDEX(Matches!$F$2:$F$201,MATCH($A1433&amp;"-2",Matches!$J$2:$J$201,0))),"",IF(AND(F1433=INDEX(Matches!$G$2:$G$201,MATCH($A1433&amp;"-2",Matches!$J$2:$J$201,0)),G1433=INDEX(Matches!$H$2:$H$201,MATCH($A1433&amp;"-2",Matches!$J$2:$J$201,0))),5,IF(SIGN(F1433-G1433)&lt;&gt;SIGN(INDEX(Matches!$G$2:$G$201,MATCH($A1433&amp;"-2",Matches!$J$2:$J$201,0))-INDEX(Matches!$H$2:$H$201,MATCH($A1433&amp;"-2",Matches!$J$2:$J$201,0))),0,IF(F1433-G1433=INDEX(Matches!$G$2:$G$201,MATCH($A1433&amp;"-2",Matches!$J$2:$J$201,0))-INDEX(Matches!$H$2:$H$201,MATCH($A1433&amp;"-2",Matches!$J$2:$J$201,0)),3,2))))),""))</f>
        <v/>
      </c>
      <c r="Z1433" s="12" t="str">
        <f aca="false">IF(OR($B1433="",H1433="",I1433=""),"",IFERROR(IF(OR(INDEX(Matches!$I$2:$I$201,MATCH($A1433&amp;"-3",Matches!$J$2:$J$201,0))="Void",INDEX(Matches!$G$2:$G$201,MATCH($A1433&amp;"-3",Matches!$J$2:$J$201,0))="",INDEX(Matches!$H$2:$H$201,MATCH($A1433&amp;"-3",Matches!$J$2:$J$201,0))=""),"",IF(AND($C1433&lt;&gt;"",INDEX(Matches!$F$2:$F$201,MATCH($A1433&amp;"-3",Matches!$J$2:$J$201,0))&lt;&gt;"",$C1433&gt;=INDEX(Matches!$F$2:$F$201,MATCH($A1433&amp;"-3",Matches!$J$2:$J$201,0))),"",IF(AND(H1433=INDEX(Matches!$G$2:$G$201,MATCH($A1433&amp;"-3",Matches!$J$2:$J$201,0)),I1433=INDEX(Matches!$H$2:$H$201,MATCH($A1433&amp;"-3",Matches!$J$2:$J$201,0))),5,IF(SIGN(H1433-I1433)&lt;&gt;SIGN(INDEX(Matches!$G$2:$G$201,MATCH($A1433&amp;"-3",Matches!$J$2:$J$201,0))-INDEX(Matches!$H$2:$H$201,MATCH($A1433&amp;"-3",Matches!$J$2:$J$201,0))),0,IF(H1433-I1433=INDEX(Matches!$G$2:$G$201,MATCH($A1433&amp;"-3",Matches!$J$2:$J$201,0))-INDEX(Matches!$H$2:$H$201,MATCH($A1433&amp;"-3",Matches!$J$2:$J$201,0)),3,2))))),""))</f>
        <v/>
      </c>
      <c r="AA1433" s="12" t="str">
        <f aca="false">IF(OR($B1433="",J1433="",K1433=""),"",IFERROR(IF(OR(INDEX(Matches!$I$2:$I$201,MATCH($A1433&amp;"-4",Matches!$J$2:$J$201,0))="Void",INDEX(Matches!$G$2:$G$201,MATCH($A1433&amp;"-4",Matches!$J$2:$J$201,0))="",INDEX(Matches!$H$2:$H$201,MATCH($A1433&amp;"-4",Matches!$J$2:$J$201,0))=""),"",IF(AND($C1433&lt;&gt;"",INDEX(Matches!$F$2:$F$201,MATCH($A1433&amp;"-4",Matches!$J$2:$J$201,0))&lt;&gt;"",$C1433&gt;=INDEX(Matches!$F$2:$F$201,MATCH($A1433&amp;"-4",Matches!$J$2:$J$201,0))),"",IF(AND(J1433=INDEX(Matches!$G$2:$G$201,MATCH($A1433&amp;"-4",Matches!$J$2:$J$201,0)),K1433=INDEX(Matches!$H$2:$H$201,MATCH($A1433&amp;"-4",Matches!$J$2:$J$201,0))),5,IF(SIGN(J1433-K1433)&lt;&gt;SIGN(INDEX(Matches!$G$2:$G$201,MATCH($A1433&amp;"-4",Matches!$J$2:$J$201,0))-INDEX(Matches!$H$2:$H$201,MATCH($A1433&amp;"-4",Matches!$J$2:$J$201,0))),0,IF(J1433-K1433=INDEX(Matches!$G$2:$G$201,MATCH($A1433&amp;"-4",Matches!$J$2:$J$201,0))-INDEX(Matches!$H$2:$H$201,MATCH($A1433&amp;"-4",Matches!$J$2:$J$201,0)),3,2))))),""))</f>
        <v/>
      </c>
      <c r="AB1433" s="12" t="str">
        <f aca="false">IF(OR($B1433="",L1433="",M1433=""),"",IFERROR(IF(OR(INDEX(Matches!$I$2:$I$201,MATCH($A1433&amp;"-5",Matches!$J$2:$J$201,0))="Void",INDEX(Matches!$G$2:$G$201,MATCH($A1433&amp;"-5",Matches!$J$2:$J$201,0))="",INDEX(Matches!$H$2:$H$201,MATCH($A1433&amp;"-5",Matches!$J$2:$J$201,0))=""),"",IF(AND($C1433&lt;&gt;"",INDEX(Matches!$F$2:$F$201,MATCH($A1433&amp;"-5",Matches!$J$2:$J$201,0))&lt;&gt;"",$C1433&gt;=INDEX(Matches!$F$2:$F$201,MATCH($A1433&amp;"-5",Matches!$J$2:$J$201,0))),"",IF(AND(L1433=INDEX(Matches!$G$2:$G$201,MATCH($A1433&amp;"-5",Matches!$J$2:$J$201,0)),M1433=INDEX(Matches!$H$2:$H$201,MATCH($A1433&amp;"-5",Matches!$J$2:$J$201,0))),5,IF(SIGN(L1433-M1433)&lt;&gt;SIGN(INDEX(Matches!$G$2:$G$201,MATCH($A1433&amp;"-5",Matches!$J$2:$J$201,0))-INDEX(Matches!$H$2:$H$201,MATCH($A1433&amp;"-5",Matches!$J$2:$J$201,0))),0,IF(L1433-M1433=INDEX(Matches!$G$2:$G$201,MATCH($A1433&amp;"-5",Matches!$J$2:$J$201,0))-INDEX(Matches!$H$2:$H$201,MATCH($A1433&amp;"-5",Matches!$J$2:$J$201,0)),3,2))))),""))</f>
        <v/>
      </c>
      <c r="AC1433" s="12" t="str">
        <f aca="false">IF(OR($B1433="",N1433="",O1433=""),"",IFERROR(IF(OR(INDEX(Matches!$I$2:$I$201,MATCH($A1433&amp;"-6",Matches!$J$2:$J$201,0))="Void",INDEX(Matches!$G$2:$G$201,MATCH($A1433&amp;"-6",Matches!$J$2:$J$201,0))="",INDEX(Matches!$H$2:$H$201,MATCH($A1433&amp;"-6",Matches!$J$2:$J$201,0))=""),"",IF(AND($C1433&lt;&gt;"",INDEX(Matches!$F$2:$F$201,MATCH($A1433&amp;"-6",Matches!$J$2:$J$201,0))&lt;&gt;"",$C1433&gt;=INDEX(Matches!$F$2:$F$201,MATCH($A1433&amp;"-6",Matches!$J$2:$J$201,0))),"",IF(AND(N1433=INDEX(Matches!$G$2:$G$201,MATCH($A1433&amp;"-6",Matches!$J$2:$J$201,0)),O1433=INDEX(Matches!$H$2:$H$201,MATCH($A1433&amp;"-6",Matches!$J$2:$J$201,0))),5,IF(SIGN(N1433-O1433)&lt;&gt;SIGN(INDEX(Matches!$G$2:$G$201,MATCH($A1433&amp;"-6",Matches!$J$2:$J$201,0))-INDEX(Matches!$H$2:$H$201,MATCH($A1433&amp;"-6",Matches!$J$2:$J$201,0))),0,IF(N1433-O1433=INDEX(Matches!$G$2:$G$201,MATCH($A1433&amp;"-6",Matches!$J$2:$J$201,0))-INDEX(Matches!$H$2:$H$201,MATCH($A1433&amp;"-6",Matches!$J$2:$J$201,0)),3,2))))),""))</f>
        <v/>
      </c>
      <c r="AD1433" s="12" t="str">
        <f aca="false">IF(OR($B1433="",P1433="",Q1433=""),"",IFERROR(IF(OR(INDEX(Matches!$I$2:$I$201,MATCH($A1433&amp;"-7",Matches!$J$2:$J$201,0))="Void",INDEX(Matches!$G$2:$G$201,MATCH($A1433&amp;"-7",Matches!$J$2:$J$201,0))="",INDEX(Matches!$H$2:$H$201,MATCH($A1433&amp;"-7",Matches!$J$2:$J$201,0))=""),"",IF(AND($C1433&lt;&gt;"",INDEX(Matches!$F$2:$F$201,MATCH($A1433&amp;"-7",Matches!$J$2:$J$201,0))&lt;&gt;"",$C1433&gt;=INDEX(Matches!$F$2:$F$201,MATCH($A1433&amp;"-7",Matches!$J$2:$J$201,0))),"",IF(AND(P1433=INDEX(Matches!$G$2:$G$201,MATCH($A1433&amp;"-7",Matches!$J$2:$J$201,0)),Q1433=INDEX(Matches!$H$2:$H$201,MATCH($A1433&amp;"-7",Matches!$J$2:$J$201,0))),5,IF(SIGN(P1433-Q1433)&lt;&gt;SIGN(INDEX(Matches!$G$2:$G$201,MATCH($A1433&amp;"-7",Matches!$J$2:$J$201,0))-INDEX(Matches!$H$2:$H$201,MATCH($A1433&amp;"-7",Matches!$J$2:$J$201,0))),0,IF(P1433-Q1433=INDEX(Matches!$G$2:$G$201,MATCH($A1433&amp;"-7",Matches!$J$2:$J$201,0))-INDEX(Matches!$H$2:$H$201,MATCH($A1433&amp;"-7",Matches!$J$2:$J$201,0)),3,2))))),""))</f>
        <v/>
      </c>
      <c r="AE1433" s="12" t="str">
        <f aca="false">IF(OR($B1433="",R1433="",S1433=""),"",IFERROR(IF(OR(INDEX(Matches!$I$2:$I$201,MATCH($A1433&amp;"-8",Matches!$J$2:$J$201,0))="Void",INDEX(Matches!$G$2:$G$201,MATCH($A1433&amp;"-8",Matches!$J$2:$J$201,0))="",INDEX(Matches!$H$2:$H$201,MATCH($A1433&amp;"-8",Matches!$J$2:$J$201,0))=""),"",IF(AND($C1433&lt;&gt;"",INDEX(Matches!$F$2:$F$201,MATCH($A1433&amp;"-8",Matches!$J$2:$J$201,0))&lt;&gt;"",$C1433&gt;=INDEX(Matches!$F$2:$F$201,MATCH($A1433&amp;"-8",Matches!$J$2:$J$201,0))),"",IF(AND(R1433=INDEX(Matches!$G$2:$G$201,MATCH($A1433&amp;"-8",Matches!$J$2:$J$201,0)),S1433=INDEX(Matches!$H$2:$H$201,MATCH($A1433&amp;"-8",Matches!$J$2:$J$201,0))),5,IF(SIGN(R1433-S1433)&lt;&gt;SIGN(INDEX(Matches!$G$2:$G$201,MATCH($A1433&amp;"-8",Matches!$J$2:$J$201,0))-INDEX(Matches!$H$2:$H$201,MATCH($A1433&amp;"-8",Matches!$J$2:$J$201,0))),0,IF(R1433-S1433=INDEX(Matches!$G$2:$G$201,MATCH($A1433&amp;"-8",Matches!$J$2:$J$201,0))-INDEX(Matches!$H$2:$H$201,MATCH($A1433&amp;"-8",Matches!$J$2:$J$201,0)),3,2))))),""))</f>
        <v/>
      </c>
      <c r="AF1433" s="12" t="str">
        <f aca="false">IF(OR($B1433="",T1433="",U1433=""),"",IFERROR(IF(OR(INDEX(Matches!$I$2:$I$201,MATCH($A1433&amp;"-9",Matches!$J$2:$J$201,0))="Void",INDEX(Matches!$G$2:$G$201,MATCH($A1433&amp;"-9",Matches!$J$2:$J$201,0))="",INDEX(Matches!$H$2:$H$201,MATCH($A1433&amp;"-9",Matches!$J$2:$J$201,0))=""),"",IF(AND($C1433&lt;&gt;"",INDEX(Matches!$F$2:$F$201,MATCH($A1433&amp;"-9",Matches!$J$2:$J$201,0))&lt;&gt;"",$C1433&gt;=INDEX(Matches!$F$2:$F$201,MATCH($A1433&amp;"-9",Matches!$J$2:$J$201,0))),"",IF(AND(T1433=INDEX(Matches!$G$2:$G$201,MATCH($A1433&amp;"-9",Matches!$J$2:$J$201,0)),U1433=INDEX(Matches!$H$2:$H$201,MATCH($A1433&amp;"-9",Matches!$J$2:$J$201,0))),5,IF(SIGN(T1433-U1433)&lt;&gt;SIGN(INDEX(Matches!$G$2:$G$201,MATCH($A1433&amp;"-9",Matches!$J$2:$J$201,0))-INDEX(Matches!$H$2:$H$201,MATCH($A1433&amp;"-9",Matches!$J$2:$J$201,0))),0,IF(T1433-U1433=INDEX(Matches!$G$2:$G$201,MATCH($A1433&amp;"-9",Matches!$J$2:$J$201,0))-INDEX(Matches!$H$2:$H$201,MATCH($A1433&amp;"-9",Matches!$J$2:$J$201,0)),3,2))))),""))</f>
        <v/>
      </c>
      <c r="AG1433" s="12" t="str">
        <f aca="false">IF(OR($B1433="",V1433="",W1433=""),"",IFERROR(IF(OR(INDEX(Matches!$I$2:$I$201,MATCH($A1433&amp;"-10",Matches!$J$2:$J$201,0))="Void",INDEX(Matches!$G$2:$G$201,MATCH($A1433&amp;"-10",Matches!$J$2:$J$201,0))="",INDEX(Matches!$H$2:$H$201,MATCH($A1433&amp;"-10",Matches!$J$2:$J$201,0))=""),"",IF(AND($C1433&lt;&gt;"",INDEX(Matches!$F$2:$F$201,MATCH($A1433&amp;"-10",Matches!$J$2:$J$201,0))&lt;&gt;"",$C1433&gt;=INDEX(Matches!$F$2:$F$201,MATCH($A1433&amp;"-10",Matches!$J$2:$J$201,0))),"",IF(AND(V1433=INDEX(Matches!$G$2:$G$201,MATCH($A1433&amp;"-10",Matches!$J$2:$J$201,0)),W1433=INDEX(Matches!$H$2:$H$201,MATCH($A1433&amp;"-10",Matches!$J$2:$J$201,0))),5,IF(SIGN(V1433-W1433)&lt;&gt;SIGN(INDEX(Matches!$G$2:$G$201,MATCH($A1433&amp;"-10",Matches!$J$2:$J$201,0))-INDEX(Matches!$H$2:$H$201,MATCH($A1433&amp;"-10",Matches!$J$2:$J$201,0))),0,IF(V1433-W1433=INDEX(Matches!$G$2:$G$201,MATCH($A1433&amp;"-10",Matches!$J$2:$J$201,0))-INDEX(Matches!$H$2:$H$201,MATCH($A1433&amp;"-10",Matches!$J$2:$J$201,0)),3,2))))),""))</f>
        <v/>
      </c>
      <c r="AH1433" s="13" t="str">
        <f aca="false">IF($B1433="","",SUM(X1433:AG1433))</f>
        <v/>
      </c>
      <c r="AI1433" s="12" t="str">
        <f aca="false">IF($B1433="","",COUNTIF(X1433:AG1433,5))</f>
        <v/>
      </c>
      <c r="AJ1433" s="12" t="str">
        <f aca="false">IF($B1433="","",COUNTIF(X1433:AG1433,"&gt;=2"))</f>
        <v/>
      </c>
      <c r="AK1433" s="12" t="str">
        <f aca="false">IF($B1433="","",COUNT(X1433:AG1433))</f>
        <v/>
      </c>
    </row>
    <row r="1434" customFormat="false" ht="15" hidden="false" customHeight="false" outlineLevel="0" collapsed="false">
      <c r="A1434" s="7"/>
      <c r="B1434" s="7"/>
      <c r="C1434" s="11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12" t="str">
        <f aca="false">IF(OR($B1434="",D1434="",E1434=""),"",IFERROR(IF(OR(INDEX(Matches!$I$2:$I$201,MATCH($A1434&amp;"-1",Matches!$J$2:$J$201,0))="Void",INDEX(Matches!$G$2:$G$201,MATCH($A1434&amp;"-1",Matches!$J$2:$J$201,0))="",INDEX(Matches!$H$2:$H$201,MATCH($A1434&amp;"-1",Matches!$J$2:$J$201,0))=""),"",IF(AND($C1434&lt;&gt;"",INDEX(Matches!$F$2:$F$201,MATCH($A1434&amp;"-1",Matches!$J$2:$J$201,0))&lt;&gt;"",$C1434&gt;=INDEX(Matches!$F$2:$F$201,MATCH($A1434&amp;"-1",Matches!$J$2:$J$201,0))),"",IF(AND(D1434=INDEX(Matches!$G$2:$G$201,MATCH($A1434&amp;"-1",Matches!$J$2:$J$201,0)),E1434=INDEX(Matches!$H$2:$H$201,MATCH($A1434&amp;"-1",Matches!$J$2:$J$201,0))),5,IF(SIGN(D1434-E1434)&lt;&gt;SIGN(INDEX(Matches!$G$2:$G$201,MATCH($A1434&amp;"-1",Matches!$J$2:$J$201,0))-INDEX(Matches!$H$2:$H$201,MATCH($A1434&amp;"-1",Matches!$J$2:$J$201,0))),0,IF(D1434-E1434=INDEX(Matches!$G$2:$G$201,MATCH($A1434&amp;"-1",Matches!$J$2:$J$201,0))-INDEX(Matches!$H$2:$H$201,MATCH($A1434&amp;"-1",Matches!$J$2:$J$201,0)),3,2))))),""))</f>
        <v/>
      </c>
      <c r="Y1434" s="12" t="str">
        <f aca="false">IF(OR($B1434="",F1434="",G1434=""),"",IFERROR(IF(OR(INDEX(Matches!$I$2:$I$201,MATCH($A1434&amp;"-2",Matches!$J$2:$J$201,0))="Void",INDEX(Matches!$G$2:$G$201,MATCH($A1434&amp;"-2",Matches!$J$2:$J$201,0))="",INDEX(Matches!$H$2:$H$201,MATCH($A1434&amp;"-2",Matches!$J$2:$J$201,0))=""),"",IF(AND($C1434&lt;&gt;"",INDEX(Matches!$F$2:$F$201,MATCH($A1434&amp;"-2",Matches!$J$2:$J$201,0))&lt;&gt;"",$C1434&gt;=INDEX(Matches!$F$2:$F$201,MATCH($A1434&amp;"-2",Matches!$J$2:$J$201,0))),"",IF(AND(F1434=INDEX(Matches!$G$2:$G$201,MATCH($A1434&amp;"-2",Matches!$J$2:$J$201,0)),G1434=INDEX(Matches!$H$2:$H$201,MATCH($A1434&amp;"-2",Matches!$J$2:$J$201,0))),5,IF(SIGN(F1434-G1434)&lt;&gt;SIGN(INDEX(Matches!$G$2:$G$201,MATCH($A1434&amp;"-2",Matches!$J$2:$J$201,0))-INDEX(Matches!$H$2:$H$201,MATCH($A1434&amp;"-2",Matches!$J$2:$J$201,0))),0,IF(F1434-G1434=INDEX(Matches!$G$2:$G$201,MATCH($A1434&amp;"-2",Matches!$J$2:$J$201,0))-INDEX(Matches!$H$2:$H$201,MATCH($A1434&amp;"-2",Matches!$J$2:$J$201,0)),3,2))))),""))</f>
        <v/>
      </c>
      <c r="Z1434" s="12" t="str">
        <f aca="false">IF(OR($B1434="",H1434="",I1434=""),"",IFERROR(IF(OR(INDEX(Matches!$I$2:$I$201,MATCH($A1434&amp;"-3",Matches!$J$2:$J$201,0))="Void",INDEX(Matches!$G$2:$G$201,MATCH($A1434&amp;"-3",Matches!$J$2:$J$201,0))="",INDEX(Matches!$H$2:$H$201,MATCH($A1434&amp;"-3",Matches!$J$2:$J$201,0))=""),"",IF(AND($C1434&lt;&gt;"",INDEX(Matches!$F$2:$F$201,MATCH($A1434&amp;"-3",Matches!$J$2:$J$201,0))&lt;&gt;"",$C1434&gt;=INDEX(Matches!$F$2:$F$201,MATCH($A1434&amp;"-3",Matches!$J$2:$J$201,0))),"",IF(AND(H1434=INDEX(Matches!$G$2:$G$201,MATCH($A1434&amp;"-3",Matches!$J$2:$J$201,0)),I1434=INDEX(Matches!$H$2:$H$201,MATCH($A1434&amp;"-3",Matches!$J$2:$J$201,0))),5,IF(SIGN(H1434-I1434)&lt;&gt;SIGN(INDEX(Matches!$G$2:$G$201,MATCH($A1434&amp;"-3",Matches!$J$2:$J$201,0))-INDEX(Matches!$H$2:$H$201,MATCH($A1434&amp;"-3",Matches!$J$2:$J$201,0))),0,IF(H1434-I1434=INDEX(Matches!$G$2:$G$201,MATCH($A1434&amp;"-3",Matches!$J$2:$J$201,0))-INDEX(Matches!$H$2:$H$201,MATCH($A1434&amp;"-3",Matches!$J$2:$J$201,0)),3,2))))),""))</f>
        <v/>
      </c>
      <c r="AA1434" s="12" t="str">
        <f aca="false">IF(OR($B1434="",J1434="",K1434=""),"",IFERROR(IF(OR(INDEX(Matches!$I$2:$I$201,MATCH($A1434&amp;"-4",Matches!$J$2:$J$201,0))="Void",INDEX(Matches!$G$2:$G$201,MATCH($A1434&amp;"-4",Matches!$J$2:$J$201,0))="",INDEX(Matches!$H$2:$H$201,MATCH($A1434&amp;"-4",Matches!$J$2:$J$201,0))=""),"",IF(AND($C1434&lt;&gt;"",INDEX(Matches!$F$2:$F$201,MATCH($A1434&amp;"-4",Matches!$J$2:$J$201,0))&lt;&gt;"",$C1434&gt;=INDEX(Matches!$F$2:$F$201,MATCH($A1434&amp;"-4",Matches!$J$2:$J$201,0))),"",IF(AND(J1434=INDEX(Matches!$G$2:$G$201,MATCH($A1434&amp;"-4",Matches!$J$2:$J$201,0)),K1434=INDEX(Matches!$H$2:$H$201,MATCH($A1434&amp;"-4",Matches!$J$2:$J$201,0))),5,IF(SIGN(J1434-K1434)&lt;&gt;SIGN(INDEX(Matches!$G$2:$G$201,MATCH($A1434&amp;"-4",Matches!$J$2:$J$201,0))-INDEX(Matches!$H$2:$H$201,MATCH($A1434&amp;"-4",Matches!$J$2:$J$201,0))),0,IF(J1434-K1434=INDEX(Matches!$G$2:$G$201,MATCH($A1434&amp;"-4",Matches!$J$2:$J$201,0))-INDEX(Matches!$H$2:$H$201,MATCH($A1434&amp;"-4",Matches!$J$2:$J$201,0)),3,2))))),""))</f>
        <v/>
      </c>
      <c r="AB1434" s="12" t="str">
        <f aca="false">IF(OR($B1434="",L1434="",M1434=""),"",IFERROR(IF(OR(INDEX(Matches!$I$2:$I$201,MATCH($A1434&amp;"-5",Matches!$J$2:$J$201,0))="Void",INDEX(Matches!$G$2:$G$201,MATCH($A1434&amp;"-5",Matches!$J$2:$J$201,0))="",INDEX(Matches!$H$2:$H$201,MATCH($A1434&amp;"-5",Matches!$J$2:$J$201,0))=""),"",IF(AND($C1434&lt;&gt;"",INDEX(Matches!$F$2:$F$201,MATCH($A1434&amp;"-5",Matches!$J$2:$J$201,0))&lt;&gt;"",$C1434&gt;=INDEX(Matches!$F$2:$F$201,MATCH($A1434&amp;"-5",Matches!$J$2:$J$201,0))),"",IF(AND(L1434=INDEX(Matches!$G$2:$G$201,MATCH($A1434&amp;"-5",Matches!$J$2:$J$201,0)),M1434=INDEX(Matches!$H$2:$H$201,MATCH($A1434&amp;"-5",Matches!$J$2:$J$201,0))),5,IF(SIGN(L1434-M1434)&lt;&gt;SIGN(INDEX(Matches!$G$2:$G$201,MATCH($A1434&amp;"-5",Matches!$J$2:$J$201,0))-INDEX(Matches!$H$2:$H$201,MATCH($A1434&amp;"-5",Matches!$J$2:$J$201,0))),0,IF(L1434-M1434=INDEX(Matches!$G$2:$G$201,MATCH($A1434&amp;"-5",Matches!$J$2:$J$201,0))-INDEX(Matches!$H$2:$H$201,MATCH($A1434&amp;"-5",Matches!$J$2:$J$201,0)),3,2))))),""))</f>
        <v/>
      </c>
      <c r="AC1434" s="12" t="str">
        <f aca="false">IF(OR($B1434="",N1434="",O1434=""),"",IFERROR(IF(OR(INDEX(Matches!$I$2:$I$201,MATCH($A1434&amp;"-6",Matches!$J$2:$J$201,0))="Void",INDEX(Matches!$G$2:$G$201,MATCH($A1434&amp;"-6",Matches!$J$2:$J$201,0))="",INDEX(Matches!$H$2:$H$201,MATCH($A1434&amp;"-6",Matches!$J$2:$J$201,0))=""),"",IF(AND($C1434&lt;&gt;"",INDEX(Matches!$F$2:$F$201,MATCH($A1434&amp;"-6",Matches!$J$2:$J$201,0))&lt;&gt;"",$C1434&gt;=INDEX(Matches!$F$2:$F$201,MATCH($A1434&amp;"-6",Matches!$J$2:$J$201,0))),"",IF(AND(N1434=INDEX(Matches!$G$2:$G$201,MATCH($A1434&amp;"-6",Matches!$J$2:$J$201,0)),O1434=INDEX(Matches!$H$2:$H$201,MATCH($A1434&amp;"-6",Matches!$J$2:$J$201,0))),5,IF(SIGN(N1434-O1434)&lt;&gt;SIGN(INDEX(Matches!$G$2:$G$201,MATCH($A1434&amp;"-6",Matches!$J$2:$J$201,0))-INDEX(Matches!$H$2:$H$201,MATCH($A1434&amp;"-6",Matches!$J$2:$J$201,0))),0,IF(N1434-O1434=INDEX(Matches!$G$2:$G$201,MATCH($A1434&amp;"-6",Matches!$J$2:$J$201,0))-INDEX(Matches!$H$2:$H$201,MATCH($A1434&amp;"-6",Matches!$J$2:$J$201,0)),3,2))))),""))</f>
        <v/>
      </c>
      <c r="AD1434" s="12" t="str">
        <f aca="false">IF(OR($B1434="",P1434="",Q1434=""),"",IFERROR(IF(OR(INDEX(Matches!$I$2:$I$201,MATCH($A1434&amp;"-7",Matches!$J$2:$J$201,0))="Void",INDEX(Matches!$G$2:$G$201,MATCH($A1434&amp;"-7",Matches!$J$2:$J$201,0))="",INDEX(Matches!$H$2:$H$201,MATCH($A1434&amp;"-7",Matches!$J$2:$J$201,0))=""),"",IF(AND($C1434&lt;&gt;"",INDEX(Matches!$F$2:$F$201,MATCH($A1434&amp;"-7",Matches!$J$2:$J$201,0))&lt;&gt;"",$C1434&gt;=INDEX(Matches!$F$2:$F$201,MATCH($A1434&amp;"-7",Matches!$J$2:$J$201,0))),"",IF(AND(P1434=INDEX(Matches!$G$2:$G$201,MATCH($A1434&amp;"-7",Matches!$J$2:$J$201,0)),Q1434=INDEX(Matches!$H$2:$H$201,MATCH($A1434&amp;"-7",Matches!$J$2:$J$201,0))),5,IF(SIGN(P1434-Q1434)&lt;&gt;SIGN(INDEX(Matches!$G$2:$G$201,MATCH($A1434&amp;"-7",Matches!$J$2:$J$201,0))-INDEX(Matches!$H$2:$H$201,MATCH($A1434&amp;"-7",Matches!$J$2:$J$201,0))),0,IF(P1434-Q1434=INDEX(Matches!$G$2:$G$201,MATCH($A1434&amp;"-7",Matches!$J$2:$J$201,0))-INDEX(Matches!$H$2:$H$201,MATCH($A1434&amp;"-7",Matches!$J$2:$J$201,0)),3,2))))),""))</f>
        <v/>
      </c>
      <c r="AE1434" s="12" t="str">
        <f aca="false">IF(OR($B1434="",R1434="",S1434=""),"",IFERROR(IF(OR(INDEX(Matches!$I$2:$I$201,MATCH($A1434&amp;"-8",Matches!$J$2:$J$201,0))="Void",INDEX(Matches!$G$2:$G$201,MATCH($A1434&amp;"-8",Matches!$J$2:$J$201,0))="",INDEX(Matches!$H$2:$H$201,MATCH($A1434&amp;"-8",Matches!$J$2:$J$201,0))=""),"",IF(AND($C1434&lt;&gt;"",INDEX(Matches!$F$2:$F$201,MATCH($A1434&amp;"-8",Matches!$J$2:$J$201,0))&lt;&gt;"",$C1434&gt;=INDEX(Matches!$F$2:$F$201,MATCH($A1434&amp;"-8",Matches!$J$2:$J$201,0))),"",IF(AND(R1434=INDEX(Matches!$G$2:$G$201,MATCH($A1434&amp;"-8",Matches!$J$2:$J$201,0)),S1434=INDEX(Matches!$H$2:$H$201,MATCH($A1434&amp;"-8",Matches!$J$2:$J$201,0))),5,IF(SIGN(R1434-S1434)&lt;&gt;SIGN(INDEX(Matches!$G$2:$G$201,MATCH($A1434&amp;"-8",Matches!$J$2:$J$201,0))-INDEX(Matches!$H$2:$H$201,MATCH($A1434&amp;"-8",Matches!$J$2:$J$201,0))),0,IF(R1434-S1434=INDEX(Matches!$G$2:$G$201,MATCH($A1434&amp;"-8",Matches!$J$2:$J$201,0))-INDEX(Matches!$H$2:$H$201,MATCH($A1434&amp;"-8",Matches!$J$2:$J$201,0)),3,2))))),""))</f>
        <v/>
      </c>
      <c r="AF1434" s="12" t="str">
        <f aca="false">IF(OR($B1434="",T1434="",U1434=""),"",IFERROR(IF(OR(INDEX(Matches!$I$2:$I$201,MATCH($A1434&amp;"-9",Matches!$J$2:$J$201,0))="Void",INDEX(Matches!$G$2:$G$201,MATCH($A1434&amp;"-9",Matches!$J$2:$J$201,0))="",INDEX(Matches!$H$2:$H$201,MATCH($A1434&amp;"-9",Matches!$J$2:$J$201,0))=""),"",IF(AND($C1434&lt;&gt;"",INDEX(Matches!$F$2:$F$201,MATCH($A1434&amp;"-9",Matches!$J$2:$J$201,0))&lt;&gt;"",$C1434&gt;=INDEX(Matches!$F$2:$F$201,MATCH($A1434&amp;"-9",Matches!$J$2:$J$201,0))),"",IF(AND(T1434=INDEX(Matches!$G$2:$G$201,MATCH($A1434&amp;"-9",Matches!$J$2:$J$201,0)),U1434=INDEX(Matches!$H$2:$H$201,MATCH($A1434&amp;"-9",Matches!$J$2:$J$201,0))),5,IF(SIGN(T1434-U1434)&lt;&gt;SIGN(INDEX(Matches!$G$2:$G$201,MATCH($A1434&amp;"-9",Matches!$J$2:$J$201,0))-INDEX(Matches!$H$2:$H$201,MATCH($A1434&amp;"-9",Matches!$J$2:$J$201,0))),0,IF(T1434-U1434=INDEX(Matches!$G$2:$G$201,MATCH($A1434&amp;"-9",Matches!$J$2:$J$201,0))-INDEX(Matches!$H$2:$H$201,MATCH($A1434&amp;"-9",Matches!$J$2:$J$201,0)),3,2))))),""))</f>
        <v/>
      </c>
      <c r="AG1434" s="12" t="str">
        <f aca="false">IF(OR($B1434="",V1434="",W1434=""),"",IFERROR(IF(OR(INDEX(Matches!$I$2:$I$201,MATCH($A1434&amp;"-10",Matches!$J$2:$J$201,0))="Void",INDEX(Matches!$G$2:$G$201,MATCH($A1434&amp;"-10",Matches!$J$2:$J$201,0))="",INDEX(Matches!$H$2:$H$201,MATCH($A1434&amp;"-10",Matches!$J$2:$J$201,0))=""),"",IF(AND($C1434&lt;&gt;"",INDEX(Matches!$F$2:$F$201,MATCH($A1434&amp;"-10",Matches!$J$2:$J$201,0))&lt;&gt;"",$C1434&gt;=INDEX(Matches!$F$2:$F$201,MATCH($A1434&amp;"-10",Matches!$J$2:$J$201,0))),"",IF(AND(V1434=INDEX(Matches!$G$2:$G$201,MATCH($A1434&amp;"-10",Matches!$J$2:$J$201,0)),W1434=INDEX(Matches!$H$2:$H$201,MATCH($A1434&amp;"-10",Matches!$J$2:$J$201,0))),5,IF(SIGN(V1434-W1434)&lt;&gt;SIGN(INDEX(Matches!$G$2:$G$201,MATCH($A1434&amp;"-10",Matches!$J$2:$J$201,0))-INDEX(Matches!$H$2:$H$201,MATCH($A1434&amp;"-10",Matches!$J$2:$J$201,0))),0,IF(V1434-W1434=INDEX(Matches!$G$2:$G$201,MATCH($A1434&amp;"-10",Matches!$J$2:$J$201,0))-INDEX(Matches!$H$2:$H$201,MATCH($A1434&amp;"-10",Matches!$J$2:$J$201,0)),3,2))))),""))</f>
        <v/>
      </c>
      <c r="AH1434" s="13" t="str">
        <f aca="false">IF($B1434="","",SUM(X1434:AG1434))</f>
        <v/>
      </c>
      <c r="AI1434" s="12" t="str">
        <f aca="false">IF($B1434="","",COUNTIF(X1434:AG1434,5))</f>
        <v/>
      </c>
      <c r="AJ1434" s="12" t="str">
        <f aca="false">IF($B1434="","",COUNTIF(X1434:AG1434,"&gt;=2"))</f>
        <v/>
      </c>
      <c r="AK1434" s="12" t="str">
        <f aca="false">IF($B1434="","",COUNT(X1434:AG1434))</f>
        <v/>
      </c>
    </row>
    <row r="1435" customFormat="false" ht="15" hidden="false" customHeight="false" outlineLevel="0" collapsed="false">
      <c r="A1435" s="7"/>
      <c r="B1435" s="7"/>
      <c r="C1435" s="11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12" t="str">
        <f aca="false">IF(OR($B1435="",D1435="",E1435=""),"",IFERROR(IF(OR(INDEX(Matches!$I$2:$I$201,MATCH($A1435&amp;"-1",Matches!$J$2:$J$201,0))="Void",INDEX(Matches!$G$2:$G$201,MATCH($A1435&amp;"-1",Matches!$J$2:$J$201,0))="",INDEX(Matches!$H$2:$H$201,MATCH($A1435&amp;"-1",Matches!$J$2:$J$201,0))=""),"",IF(AND($C1435&lt;&gt;"",INDEX(Matches!$F$2:$F$201,MATCH($A1435&amp;"-1",Matches!$J$2:$J$201,0))&lt;&gt;"",$C1435&gt;=INDEX(Matches!$F$2:$F$201,MATCH($A1435&amp;"-1",Matches!$J$2:$J$201,0))),"",IF(AND(D1435=INDEX(Matches!$G$2:$G$201,MATCH($A1435&amp;"-1",Matches!$J$2:$J$201,0)),E1435=INDEX(Matches!$H$2:$H$201,MATCH($A1435&amp;"-1",Matches!$J$2:$J$201,0))),5,IF(SIGN(D1435-E1435)&lt;&gt;SIGN(INDEX(Matches!$G$2:$G$201,MATCH($A1435&amp;"-1",Matches!$J$2:$J$201,0))-INDEX(Matches!$H$2:$H$201,MATCH($A1435&amp;"-1",Matches!$J$2:$J$201,0))),0,IF(D1435-E1435=INDEX(Matches!$G$2:$G$201,MATCH($A1435&amp;"-1",Matches!$J$2:$J$201,0))-INDEX(Matches!$H$2:$H$201,MATCH($A1435&amp;"-1",Matches!$J$2:$J$201,0)),3,2))))),""))</f>
        <v/>
      </c>
      <c r="Y1435" s="12" t="str">
        <f aca="false">IF(OR($B1435="",F1435="",G1435=""),"",IFERROR(IF(OR(INDEX(Matches!$I$2:$I$201,MATCH($A1435&amp;"-2",Matches!$J$2:$J$201,0))="Void",INDEX(Matches!$G$2:$G$201,MATCH($A1435&amp;"-2",Matches!$J$2:$J$201,0))="",INDEX(Matches!$H$2:$H$201,MATCH($A1435&amp;"-2",Matches!$J$2:$J$201,0))=""),"",IF(AND($C1435&lt;&gt;"",INDEX(Matches!$F$2:$F$201,MATCH($A1435&amp;"-2",Matches!$J$2:$J$201,0))&lt;&gt;"",$C1435&gt;=INDEX(Matches!$F$2:$F$201,MATCH($A1435&amp;"-2",Matches!$J$2:$J$201,0))),"",IF(AND(F1435=INDEX(Matches!$G$2:$G$201,MATCH($A1435&amp;"-2",Matches!$J$2:$J$201,0)),G1435=INDEX(Matches!$H$2:$H$201,MATCH($A1435&amp;"-2",Matches!$J$2:$J$201,0))),5,IF(SIGN(F1435-G1435)&lt;&gt;SIGN(INDEX(Matches!$G$2:$G$201,MATCH($A1435&amp;"-2",Matches!$J$2:$J$201,0))-INDEX(Matches!$H$2:$H$201,MATCH($A1435&amp;"-2",Matches!$J$2:$J$201,0))),0,IF(F1435-G1435=INDEX(Matches!$G$2:$G$201,MATCH($A1435&amp;"-2",Matches!$J$2:$J$201,0))-INDEX(Matches!$H$2:$H$201,MATCH($A1435&amp;"-2",Matches!$J$2:$J$201,0)),3,2))))),""))</f>
        <v/>
      </c>
      <c r="Z1435" s="12" t="str">
        <f aca="false">IF(OR($B1435="",H1435="",I1435=""),"",IFERROR(IF(OR(INDEX(Matches!$I$2:$I$201,MATCH($A1435&amp;"-3",Matches!$J$2:$J$201,0))="Void",INDEX(Matches!$G$2:$G$201,MATCH($A1435&amp;"-3",Matches!$J$2:$J$201,0))="",INDEX(Matches!$H$2:$H$201,MATCH($A1435&amp;"-3",Matches!$J$2:$J$201,0))=""),"",IF(AND($C1435&lt;&gt;"",INDEX(Matches!$F$2:$F$201,MATCH($A1435&amp;"-3",Matches!$J$2:$J$201,0))&lt;&gt;"",$C1435&gt;=INDEX(Matches!$F$2:$F$201,MATCH($A1435&amp;"-3",Matches!$J$2:$J$201,0))),"",IF(AND(H1435=INDEX(Matches!$G$2:$G$201,MATCH($A1435&amp;"-3",Matches!$J$2:$J$201,0)),I1435=INDEX(Matches!$H$2:$H$201,MATCH($A1435&amp;"-3",Matches!$J$2:$J$201,0))),5,IF(SIGN(H1435-I1435)&lt;&gt;SIGN(INDEX(Matches!$G$2:$G$201,MATCH($A1435&amp;"-3",Matches!$J$2:$J$201,0))-INDEX(Matches!$H$2:$H$201,MATCH($A1435&amp;"-3",Matches!$J$2:$J$201,0))),0,IF(H1435-I1435=INDEX(Matches!$G$2:$G$201,MATCH($A1435&amp;"-3",Matches!$J$2:$J$201,0))-INDEX(Matches!$H$2:$H$201,MATCH($A1435&amp;"-3",Matches!$J$2:$J$201,0)),3,2))))),""))</f>
        <v/>
      </c>
      <c r="AA1435" s="12" t="str">
        <f aca="false">IF(OR($B1435="",J1435="",K1435=""),"",IFERROR(IF(OR(INDEX(Matches!$I$2:$I$201,MATCH($A1435&amp;"-4",Matches!$J$2:$J$201,0))="Void",INDEX(Matches!$G$2:$G$201,MATCH($A1435&amp;"-4",Matches!$J$2:$J$201,0))="",INDEX(Matches!$H$2:$H$201,MATCH($A1435&amp;"-4",Matches!$J$2:$J$201,0))=""),"",IF(AND($C1435&lt;&gt;"",INDEX(Matches!$F$2:$F$201,MATCH($A1435&amp;"-4",Matches!$J$2:$J$201,0))&lt;&gt;"",$C1435&gt;=INDEX(Matches!$F$2:$F$201,MATCH($A1435&amp;"-4",Matches!$J$2:$J$201,0))),"",IF(AND(J1435=INDEX(Matches!$G$2:$G$201,MATCH($A1435&amp;"-4",Matches!$J$2:$J$201,0)),K1435=INDEX(Matches!$H$2:$H$201,MATCH($A1435&amp;"-4",Matches!$J$2:$J$201,0))),5,IF(SIGN(J1435-K1435)&lt;&gt;SIGN(INDEX(Matches!$G$2:$G$201,MATCH($A1435&amp;"-4",Matches!$J$2:$J$201,0))-INDEX(Matches!$H$2:$H$201,MATCH($A1435&amp;"-4",Matches!$J$2:$J$201,0))),0,IF(J1435-K1435=INDEX(Matches!$G$2:$G$201,MATCH($A1435&amp;"-4",Matches!$J$2:$J$201,0))-INDEX(Matches!$H$2:$H$201,MATCH($A1435&amp;"-4",Matches!$J$2:$J$201,0)),3,2))))),""))</f>
        <v/>
      </c>
      <c r="AB1435" s="12" t="str">
        <f aca="false">IF(OR($B1435="",L1435="",M1435=""),"",IFERROR(IF(OR(INDEX(Matches!$I$2:$I$201,MATCH($A1435&amp;"-5",Matches!$J$2:$J$201,0))="Void",INDEX(Matches!$G$2:$G$201,MATCH($A1435&amp;"-5",Matches!$J$2:$J$201,0))="",INDEX(Matches!$H$2:$H$201,MATCH($A1435&amp;"-5",Matches!$J$2:$J$201,0))=""),"",IF(AND($C1435&lt;&gt;"",INDEX(Matches!$F$2:$F$201,MATCH($A1435&amp;"-5",Matches!$J$2:$J$201,0))&lt;&gt;"",$C1435&gt;=INDEX(Matches!$F$2:$F$201,MATCH($A1435&amp;"-5",Matches!$J$2:$J$201,0))),"",IF(AND(L1435=INDEX(Matches!$G$2:$G$201,MATCH($A1435&amp;"-5",Matches!$J$2:$J$201,0)),M1435=INDEX(Matches!$H$2:$H$201,MATCH($A1435&amp;"-5",Matches!$J$2:$J$201,0))),5,IF(SIGN(L1435-M1435)&lt;&gt;SIGN(INDEX(Matches!$G$2:$G$201,MATCH($A1435&amp;"-5",Matches!$J$2:$J$201,0))-INDEX(Matches!$H$2:$H$201,MATCH($A1435&amp;"-5",Matches!$J$2:$J$201,0))),0,IF(L1435-M1435=INDEX(Matches!$G$2:$G$201,MATCH($A1435&amp;"-5",Matches!$J$2:$J$201,0))-INDEX(Matches!$H$2:$H$201,MATCH($A1435&amp;"-5",Matches!$J$2:$J$201,0)),3,2))))),""))</f>
        <v/>
      </c>
      <c r="AC1435" s="12" t="str">
        <f aca="false">IF(OR($B1435="",N1435="",O1435=""),"",IFERROR(IF(OR(INDEX(Matches!$I$2:$I$201,MATCH($A1435&amp;"-6",Matches!$J$2:$J$201,0))="Void",INDEX(Matches!$G$2:$G$201,MATCH($A1435&amp;"-6",Matches!$J$2:$J$201,0))="",INDEX(Matches!$H$2:$H$201,MATCH($A1435&amp;"-6",Matches!$J$2:$J$201,0))=""),"",IF(AND($C1435&lt;&gt;"",INDEX(Matches!$F$2:$F$201,MATCH($A1435&amp;"-6",Matches!$J$2:$J$201,0))&lt;&gt;"",$C1435&gt;=INDEX(Matches!$F$2:$F$201,MATCH($A1435&amp;"-6",Matches!$J$2:$J$201,0))),"",IF(AND(N1435=INDEX(Matches!$G$2:$G$201,MATCH($A1435&amp;"-6",Matches!$J$2:$J$201,0)),O1435=INDEX(Matches!$H$2:$H$201,MATCH($A1435&amp;"-6",Matches!$J$2:$J$201,0))),5,IF(SIGN(N1435-O1435)&lt;&gt;SIGN(INDEX(Matches!$G$2:$G$201,MATCH($A1435&amp;"-6",Matches!$J$2:$J$201,0))-INDEX(Matches!$H$2:$H$201,MATCH($A1435&amp;"-6",Matches!$J$2:$J$201,0))),0,IF(N1435-O1435=INDEX(Matches!$G$2:$G$201,MATCH($A1435&amp;"-6",Matches!$J$2:$J$201,0))-INDEX(Matches!$H$2:$H$201,MATCH($A1435&amp;"-6",Matches!$J$2:$J$201,0)),3,2))))),""))</f>
        <v/>
      </c>
      <c r="AD1435" s="12" t="str">
        <f aca="false">IF(OR($B1435="",P1435="",Q1435=""),"",IFERROR(IF(OR(INDEX(Matches!$I$2:$I$201,MATCH($A1435&amp;"-7",Matches!$J$2:$J$201,0))="Void",INDEX(Matches!$G$2:$G$201,MATCH($A1435&amp;"-7",Matches!$J$2:$J$201,0))="",INDEX(Matches!$H$2:$H$201,MATCH($A1435&amp;"-7",Matches!$J$2:$J$201,0))=""),"",IF(AND($C1435&lt;&gt;"",INDEX(Matches!$F$2:$F$201,MATCH($A1435&amp;"-7",Matches!$J$2:$J$201,0))&lt;&gt;"",$C1435&gt;=INDEX(Matches!$F$2:$F$201,MATCH($A1435&amp;"-7",Matches!$J$2:$J$201,0))),"",IF(AND(P1435=INDEX(Matches!$G$2:$G$201,MATCH($A1435&amp;"-7",Matches!$J$2:$J$201,0)),Q1435=INDEX(Matches!$H$2:$H$201,MATCH($A1435&amp;"-7",Matches!$J$2:$J$201,0))),5,IF(SIGN(P1435-Q1435)&lt;&gt;SIGN(INDEX(Matches!$G$2:$G$201,MATCH($A1435&amp;"-7",Matches!$J$2:$J$201,0))-INDEX(Matches!$H$2:$H$201,MATCH($A1435&amp;"-7",Matches!$J$2:$J$201,0))),0,IF(P1435-Q1435=INDEX(Matches!$G$2:$G$201,MATCH($A1435&amp;"-7",Matches!$J$2:$J$201,0))-INDEX(Matches!$H$2:$H$201,MATCH($A1435&amp;"-7",Matches!$J$2:$J$201,0)),3,2))))),""))</f>
        <v/>
      </c>
      <c r="AE1435" s="12" t="str">
        <f aca="false">IF(OR($B1435="",R1435="",S1435=""),"",IFERROR(IF(OR(INDEX(Matches!$I$2:$I$201,MATCH($A1435&amp;"-8",Matches!$J$2:$J$201,0))="Void",INDEX(Matches!$G$2:$G$201,MATCH($A1435&amp;"-8",Matches!$J$2:$J$201,0))="",INDEX(Matches!$H$2:$H$201,MATCH($A1435&amp;"-8",Matches!$J$2:$J$201,0))=""),"",IF(AND($C1435&lt;&gt;"",INDEX(Matches!$F$2:$F$201,MATCH($A1435&amp;"-8",Matches!$J$2:$J$201,0))&lt;&gt;"",$C1435&gt;=INDEX(Matches!$F$2:$F$201,MATCH($A1435&amp;"-8",Matches!$J$2:$J$201,0))),"",IF(AND(R1435=INDEX(Matches!$G$2:$G$201,MATCH($A1435&amp;"-8",Matches!$J$2:$J$201,0)),S1435=INDEX(Matches!$H$2:$H$201,MATCH($A1435&amp;"-8",Matches!$J$2:$J$201,0))),5,IF(SIGN(R1435-S1435)&lt;&gt;SIGN(INDEX(Matches!$G$2:$G$201,MATCH($A1435&amp;"-8",Matches!$J$2:$J$201,0))-INDEX(Matches!$H$2:$H$201,MATCH($A1435&amp;"-8",Matches!$J$2:$J$201,0))),0,IF(R1435-S1435=INDEX(Matches!$G$2:$G$201,MATCH($A1435&amp;"-8",Matches!$J$2:$J$201,0))-INDEX(Matches!$H$2:$H$201,MATCH($A1435&amp;"-8",Matches!$J$2:$J$201,0)),3,2))))),""))</f>
        <v/>
      </c>
      <c r="AF1435" s="12" t="str">
        <f aca="false">IF(OR($B1435="",T1435="",U1435=""),"",IFERROR(IF(OR(INDEX(Matches!$I$2:$I$201,MATCH($A1435&amp;"-9",Matches!$J$2:$J$201,0))="Void",INDEX(Matches!$G$2:$G$201,MATCH($A1435&amp;"-9",Matches!$J$2:$J$201,0))="",INDEX(Matches!$H$2:$H$201,MATCH($A1435&amp;"-9",Matches!$J$2:$J$201,0))=""),"",IF(AND($C1435&lt;&gt;"",INDEX(Matches!$F$2:$F$201,MATCH($A1435&amp;"-9",Matches!$J$2:$J$201,0))&lt;&gt;"",$C1435&gt;=INDEX(Matches!$F$2:$F$201,MATCH($A1435&amp;"-9",Matches!$J$2:$J$201,0))),"",IF(AND(T1435=INDEX(Matches!$G$2:$G$201,MATCH($A1435&amp;"-9",Matches!$J$2:$J$201,0)),U1435=INDEX(Matches!$H$2:$H$201,MATCH($A1435&amp;"-9",Matches!$J$2:$J$201,0))),5,IF(SIGN(T1435-U1435)&lt;&gt;SIGN(INDEX(Matches!$G$2:$G$201,MATCH($A1435&amp;"-9",Matches!$J$2:$J$201,0))-INDEX(Matches!$H$2:$H$201,MATCH($A1435&amp;"-9",Matches!$J$2:$J$201,0))),0,IF(T1435-U1435=INDEX(Matches!$G$2:$G$201,MATCH($A1435&amp;"-9",Matches!$J$2:$J$201,0))-INDEX(Matches!$H$2:$H$201,MATCH($A1435&amp;"-9",Matches!$J$2:$J$201,0)),3,2))))),""))</f>
        <v/>
      </c>
      <c r="AG1435" s="12" t="str">
        <f aca="false">IF(OR($B1435="",V1435="",W1435=""),"",IFERROR(IF(OR(INDEX(Matches!$I$2:$I$201,MATCH($A1435&amp;"-10",Matches!$J$2:$J$201,0))="Void",INDEX(Matches!$G$2:$G$201,MATCH($A1435&amp;"-10",Matches!$J$2:$J$201,0))="",INDEX(Matches!$H$2:$H$201,MATCH($A1435&amp;"-10",Matches!$J$2:$J$201,0))=""),"",IF(AND($C1435&lt;&gt;"",INDEX(Matches!$F$2:$F$201,MATCH($A1435&amp;"-10",Matches!$J$2:$J$201,0))&lt;&gt;"",$C1435&gt;=INDEX(Matches!$F$2:$F$201,MATCH($A1435&amp;"-10",Matches!$J$2:$J$201,0))),"",IF(AND(V1435=INDEX(Matches!$G$2:$G$201,MATCH($A1435&amp;"-10",Matches!$J$2:$J$201,0)),W1435=INDEX(Matches!$H$2:$H$201,MATCH($A1435&amp;"-10",Matches!$J$2:$J$201,0))),5,IF(SIGN(V1435-W1435)&lt;&gt;SIGN(INDEX(Matches!$G$2:$G$201,MATCH($A1435&amp;"-10",Matches!$J$2:$J$201,0))-INDEX(Matches!$H$2:$H$201,MATCH($A1435&amp;"-10",Matches!$J$2:$J$201,0))),0,IF(V1435-W1435=INDEX(Matches!$G$2:$G$201,MATCH($A1435&amp;"-10",Matches!$J$2:$J$201,0))-INDEX(Matches!$H$2:$H$201,MATCH($A1435&amp;"-10",Matches!$J$2:$J$201,0)),3,2))))),""))</f>
        <v/>
      </c>
      <c r="AH1435" s="13" t="str">
        <f aca="false">IF($B1435="","",SUM(X1435:AG1435))</f>
        <v/>
      </c>
      <c r="AI1435" s="12" t="str">
        <f aca="false">IF($B1435="","",COUNTIF(X1435:AG1435,5))</f>
        <v/>
      </c>
      <c r="AJ1435" s="12" t="str">
        <f aca="false">IF($B1435="","",COUNTIF(X1435:AG1435,"&gt;=2"))</f>
        <v/>
      </c>
      <c r="AK1435" s="12" t="str">
        <f aca="false">IF($B1435="","",COUNT(X1435:AG1435))</f>
        <v/>
      </c>
    </row>
    <row r="1436" customFormat="false" ht="15" hidden="false" customHeight="false" outlineLevel="0" collapsed="false">
      <c r="A1436" s="7"/>
      <c r="B1436" s="7"/>
      <c r="C1436" s="11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12" t="str">
        <f aca="false">IF(OR($B1436="",D1436="",E1436=""),"",IFERROR(IF(OR(INDEX(Matches!$I$2:$I$201,MATCH($A1436&amp;"-1",Matches!$J$2:$J$201,0))="Void",INDEX(Matches!$G$2:$G$201,MATCH($A1436&amp;"-1",Matches!$J$2:$J$201,0))="",INDEX(Matches!$H$2:$H$201,MATCH($A1436&amp;"-1",Matches!$J$2:$J$201,0))=""),"",IF(AND($C1436&lt;&gt;"",INDEX(Matches!$F$2:$F$201,MATCH($A1436&amp;"-1",Matches!$J$2:$J$201,0))&lt;&gt;"",$C1436&gt;=INDEX(Matches!$F$2:$F$201,MATCH($A1436&amp;"-1",Matches!$J$2:$J$201,0))),"",IF(AND(D1436=INDEX(Matches!$G$2:$G$201,MATCH($A1436&amp;"-1",Matches!$J$2:$J$201,0)),E1436=INDEX(Matches!$H$2:$H$201,MATCH($A1436&amp;"-1",Matches!$J$2:$J$201,0))),5,IF(SIGN(D1436-E1436)&lt;&gt;SIGN(INDEX(Matches!$G$2:$G$201,MATCH($A1436&amp;"-1",Matches!$J$2:$J$201,0))-INDEX(Matches!$H$2:$H$201,MATCH($A1436&amp;"-1",Matches!$J$2:$J$201,0))),0,IF(D1436-E1436=INDEX(Matches!$G$2:$G$201,MATCH($A1436&amp;"-1",Matches!$J$2:$J$201,0))-INDEX(Matches!$H$2:$H$201,MATCH($A1436&amp;"-1",Matches!$J$2:$J$201,0)),3,2))))),""))</f>
        <v/>
      </c>
      <c r="Y1436" s="12" t="str">
        <f aca="false">IF(OR($B1436="",F1436="",G1436=""),"",IFERROR(IF(OR(INDEX(Matches!$I$2:$I$201,MATCH($A1436&amp;"-2",Matches!$J$2:$J$201,0))="Void",INDEX(Matches!$G$2:$G$201,MATCH($A1436&amp;"-2",Matches!$J$2:$J$201,0))="",INDEX(Matches!$H$2:$H$201,MATCH($A1436&amp;"-2",Matches!$J$2:$J$201,0))=""),"",IF(AND($C1436&lt;&gt;"",INDEX(Matches!$F$2:$F$201,MATCH($A1436&amp;"-2",Matches!$J$2:$J$201,0))&lt;&gt;"",$C1436&gt;=INDEX(Matches!$F$2:$F$201,MATCH($A1436&amp;"-2",Matches!$J$2:$J$201,0))),"",IF(AND(F1436=INDEX(Matches!$G$2:$G$201,MATCH($A1436&amp;"-2",Matches!$J$2:$J$201,0)),G1436=INDEX(Matches!$H$2:$H$201,MATCH($A1436&amp;"-2",Matches!$J$2:$J$201,0))),5,IF(SIGN(F1436-G1436)&lt;&gt;SIGN(INDEX(Matches!$G$2:$G$201,MATCH($A1436&amp;"-2",Matches!$J$2:$J$201,0))-INDEX(Matches!$H$2:$H$201,MATCH($A1436&amp;"-2",Matches!$J$2:$J$201,0))),0,IF(F1436-G1436=INDEX(Matches!$G$2:$G$201,MATCH($A1436&amp;"-2",Matches!$J$2:$J$201,0))-INDEX(Matches!$H$2:$H$201,MATCH($A1436&amp;"-2",Matches!$J$2:$J$201,0)),3,2))))),""))</f>
        <v/>
      </c>
      <c r="Z1436" s="12" t="str">
        <f aca="false">IF(OR($B1436="",H1436="",I1436=""),"",IFERROR(IF(OR(INDEX(Matches!$I$2:$I$201,MATCH($A1436&amp;"-3",Matches!$J$2:$J$201,0))="Void",INDEX(Matches!$G$2:$G$201,MATCH($A1436&amp;"-3",Matches!$J$2:$J$201,0))="",INDEX(Matches!$H$2:$H$201,MATCH($A1436&amp;"-3",Matches!$J$2:$J$201,0))=""),"",IF(AND($C1436&lt;&gt;"",INDEX(Matches!$F$2:$F$201,MATCH($A1436&amp;"-3",Matches!$J$2:$J$201,0))&lt;&gt;"",$C1436&gt;=INDEX(Matches!$F$2:$F$201,MATCH($A1436&amp;"-3",Matches!$J$2:$J$201,0))),"",IF(AND(H1436=INDEX(Matches!$G$2:$G$201,MATCH($A1436&amp;"-3",Matches!$J$2:$J$201,0)),I1436=INDEX(Matches!$H$2:$H$201,MATCH($A1436&amp;"-3",Matches!$J$2:$J$201,0))),5,IF(SIGN(H1436-I1436)&lt;&gt;SIGN(INDEX(Matches!$G$2:$G$201,MATCH($A1436&amp;"-3",Matches!$J$2:$J$201,0))-INDEX(Matches!$H$2:$H$201,MATCH($A1436&amp;"-3",Matches!$J$2:$J$201,0))),0,IF(H1436-I1436=INDEX(Matches!$G$2:$G$201,MATCH($A1436&amp;"-3",Matches!$J$2:$J$201,0))-INDEX(Matches!$H$2:$H$201,MATCH($A1436&amp;"-3",Matches!$J$2:$J$201,0)),3,2))))),""))</f>
        <v/>
      </c>
      <c r="AA1436" s="12" t="str">
        <f aca="false">IF(OR($B1436="",J1436="",K1436=""),"",IFERROR(IF(OR(INDEX(Matches!$I$2:$I$201,MATCH($A1436&amp;"-4",Matches!$J$2:$J$201,0))="Void",INDEX(Matches!$G$2:$G$201,MATCH($A1436&amp;"-4",Matches!$J$2:$J$201,0))="",INDEX(Matches!$H$2:$H$201,MATCH($A1436&amp;"-4",Matches!$J$2:$J$201,0))=""),"",IF(AND($C1436&lt;&gt;"",INDEX(Matches!$F$2:$F$201,MATCH($A1436&amp;"-4",Matches!$J$2:$J$201,0))&lt;&gt;"",$C1436&gt;=INDEX(Matches!$F$2:$F$201,MATCH($A1436&amp;"-4",Matches!$J$2:$J$201,0))),"",IF(AND(J1436=INDEX(Matches!$G$2:$G$201,MATCH($A1436&amp;"-4",Matches!$J$2:$J$201,0)),K1436=INDEX(Matches!$H$2:$H$201,MATCH($A1436&amp;"-4",Matches!$J$2:$J$201,0))),5,IF(SIGN(J1436-K1436)&lt;&gt;SIGN(INDEX(Matches!$G$2:$G$201,MATCH($A1436&amp;"-4",Matches!$J$2:$J$201,0))-INDEX(Matches!$H$2:$H$201,MATCH($A1436&amp;"-4",Matches!$J$2:$J$201,0))),0,IF(J1436-K1436=INDEX(Matches!$G$2:$G$201,MATCH($A1436&amp;"-4",Matches!$J$2:$J$201,0))-INDEX(Matches!$H$2:$H$201,MATCH($A1436&amp;"-4",Matches!$J$2:$J$201,0)),3,2))))),""))</f>
        <v/>
      </c>
      <c r="AB1436" s="12" t="str">
        <f aca="false">IF(OR($B1436="",L1436="",M1436=""),"",IFERROR(IF(OR(INDEX(Matches!$I$2:$I$201,MATCH($A1436&amp;"-5",Matches!$J$2:$J$201,0))="Void",INDEX(Matches!$G$2:$G$201,MATCH($A1436&amp;"-5",Matches!$J$2:$J$201,0))="",INDEX(Matches!$H$2:$H$201,MATCH($A1436&amp;"-5",Matches!$J$2:$J$201,0))=""),"",IF(AND($C1436&lt;&gt;"",INDEX(Matches!$F$2:$F$201,MATCH($A1436&amp;"-5",Matches!$J$2:$J$201,0))&lt;&gt;"",$C1436&gt;=INDEX(Matches!$F$2:$F$201,MATCH($A1436&amp;"-5",Matches!$J$2:$J$201,0))),"",IF(AND(L1436=INDEX(Matches!$G$2:$G$201,MATCH($A1436&amp;"-5",Matches!$J$2:$J$201,0)),M1436=INDEX(Matches!$H$2:$H$201,MATCH($A1436&amp;"-5",Matches!$J$2:$J$201,0))),5,IF(SIGN(L1436-M1436)&lt;&gt;SIGN(INDEX(Matches!$G$2:$G$201,MATCH($A1436&amp;"-5",Matches!$J$2:$J$201,0))-INDEX(Matches!$H$2:$H$201,MATCH($A1436&amp;"-5",Matches!$J$2:$J$201,0))),0,IF(L1436-M1436=INDEX(Matches!$G$2:$G$201,MATCH($A1436&amp;"-5",Matches!$J$2:$J$201,0))-INDEX(Matches!$H$2:$H$201,MATCH($A1436&amp;"-5",Matches!$J$2:$J$201,0)),3,2))))),""))</f>
        <v/>
      </c>
      <c r="AC1436" s="12" t="str">
        <f aca="false">IF(OR($B1436="",N1436="",O1436=""),"",IFERROR(IF(OR(INDEX(Matches!$I$2:$I$201,MATCH($A1436&amp;"-6",Matches!$J$2:$J$201,0))="Void",INDEX(Matches!$G$2:$G$201,MATCH($A1436&amp;"-6",Matches!$J$2:$J$201,0))="",INDEX(Matches!$H$2:$H$201,MATCH($A1436&amp;"-6",Matches!$J$2:$J$201,0))=""),"",IF(AND($C1436&lt;&gt;"",INDEX(Matches!$F$2:$F$201,MATCH($A1436&amp;"-6",Matches!$J$2:$J$201,0))&lt;&gt;"",$C1436&gt;=INDEX(Matches!$F$2:$F$201,MATCH($A1436&amp;"-6",Matches!$J$2:$J$201,0))),"",IF(AND(N1436=INDEX(Matches!$G$2:$G$201,MATCH($A1436&amp;"-6",Matches!$J$2:$J$201,0)),O1436=INDEX(Matches!$H$2:$H$201,MATCH($A1436&amp;"-6",Matches!$J$2:$J$201,0))),5,IF(SIGN(N1436-O1436)&lt;&gt;SIGN(INDEX(Matches!$G$2:$G$201,MATCH($A1436&amp;"-6",Matches!$J$2:$J$201,0))-INDEX(Matches!$H$2:$H$201,MATCH($A1436&amp;"-6",Matches!$J$2:$J$201,0))),0,IF(N1436-O1436=INDEX(Matches!$G$2:$G$201,MATCH($A1436&amp;"-6",Matches!$J$2:$J$201,0))-INDEX(Matches!$H$2:$H$201,MATCH($A1436&amp;"-6",Matches!$J$2:$J$201,0)),3,2))))),""))</f>
        <v/>
      </c>
      <c r="AD1436" s="12" t="str">
        <f aca="false">IF(OR($B1436="",P1436="",Q1436=""),"",IFERROR(IF(OR(INDEX(Matches!$I$2:$I$201,MATCH($A1436&amp;"-7",Matches!$J$2:$J$201,0))="Void",INDEX(Matches!$G$2:$G$201,MATCH($A1436&amp;"-7",Matches!$J$2:$J$201,0))="",INDEX(Matches!$H$2:$H$201,MATCH($A1436&amp;"-7",Matches!$J$2:$J$201,0))=""),"",IF(AND($C1436&lt;&gt;"",INDEX(Matches!$F$2:$F$201,MATCH($A1436&amp;"-7",Matches!$J$2:$J$201,0))&lt;&gt;"",$C1436&gt;=INDEX(Matches!$F$2:$F$201,MATCH($A1436&amp;"-7",Matches!$J$2:$J$201,0))),"",IF(AND(P1436=INDEX(Matches!$G$2:$G$201,MATCH($A1436&amp;"-7",Matches!$J$2:$J$201,0)),Q1436=INDEX(Matches!$H$2:$H$201,MATCH($A1436&amp;"-7",Matches!$J$2:$J$201,0))),5,IF(SIGN(P1436-Q1436)&lt;&gt;SIGN(INDEX(Matches!$G$2:$G$201,MATCH($A1436&amp;"-7",Matches!$J$2:$J$201,0))-INDEX(Matches!$H$2:$H$201,MATCH($A1436&amp;"-7",Matches!$J$2:$J$201,0))),0,IF(P1436-Q1436=INDEX(Matches!$G$2:$G$201,MATCH($A1436&amp;"-7",Matches!$J$2:$J$201,0))-INDEX(Matches!$H$2:$H$201,MATCH($A1436&amp;"-7",Matches!$J$2:$J$201,0)),3,2))))),""))</f>
        <v/>
      </c>
      <c r="AE1436" s="12" t="str">
        <f aca="false">IF(OR($B1436="",R1436="",S1436=""),"",IFERROR(IF(OR(INDEX(Matches!$I$2:$I$201,MATCH($A1436&amp;"-8",Matches!$J$2:$J$201,0))="Void",INDEX(Matches!$G$2:$G$201,MATCH($A1436&amp;"-8",Matches!$J$2:$J$201,0))="",INDEX(Matches!$H$2:$H$201,MATCH($A1436&amp;"-8",Matches!$J$2:$J$201,0))=""),"",IF(AND($C1436&lt;&gt;"",INDEX(Matches!$F$2:$F$201,MATCH($A1436&amp;"-8",Matches!$J$2:$J$201,0))&lt;&gt;"",$C1436&gt;=INDEX(Matches!$F$2:$F$201,MATCH($A1436&amp;"-8",Matches!$J$2:$J$201,0))),"",IF(AND(R1436=INDEX(Matches!$G$2:$G$201,MATCH($A1436&amp;"-8",Matches!$J$2:$J$201,0)),S1436=INDEX(Matches!$H$2:$H$201,MATCH($A1436&amp;"-8",Matches!$J$2:$J$201,0))),5,IF(SIGN(R1436-S1436)&lt;&gt;SIGN(INDEX(Matches!$G$2:$G$201,MATCH($A1436&amp;"-8",Matches!$J$2:$J$201,0))-INDEX(Matches!$H$2:$H$201,MATCH($A1436&amp;"-8",Matches!$J$2:$J$201,0))),0,IF(R1436-S1436=INDEX(Matches!$G$2:$G$201,MATCH($A1436&amp;"-8",Matches!$J$2:$J$201,0))-INDEX(Matches!$H$2:$H$201,MATCH($A1436&amp;"-8",Matches!$J$2:$J$201,0)),3,2))))),""))</f>
        <v/>
      </c>
      <c r="AF1436" s="12" t="str">
        <f aca="false">IF(OR($B1436="",T1436="",U1436=""),"",IFERROR(IF(OR(INDEX(Matches!$I$2:$I$201,MATCH($A1436&amp;"-9",Matches!$J$2:$J$201,0))="Void",INDEX(Matches!$G$2:$G$201,MATCH($A1436&amp;"-9",Matches!$J$2:$J$201,0))="",INDEX(Matches!$H$2:$H$201,MATCH($A1436&amp;"-9",Matches!$J$2:$J$201,0))=""),"",IF(AND($C1436&lt;&gt;"",INDEX(Matches!$F$2:$F$201,MATCH($A1436&amp;"-9",Matches!$J$2:$J$201,0))&lt;&gt;"",$C1436&gt;=INDEX(Matches!$F$2:$F$201,MATCH($A1436&amp;"-9",Matches!$J$2:$J$201,0))),"",IF(AND(T1436=INDEX(Matches!$G$2:$G$201,MATCH($A1436&amp;"-9",Matches!$J$2:$J$201,0)),U1436=INDEX(Matches!$H$2:$H$201,MATCH($A1436&amp;"-9",Matches!$J$2:$J$201,0))),5,IF(SIGN(T1436-U1436)&lt;&gt;SIGN(INDEX(Matches!$G$2:$G$201,MATCH($A1436&amp;"-9",Matches!$J$2:$J$201,0))-INDEX(Matches!$H$2:$H$201,MATCH($A1436&amp;"-9",Matches!$J$2:$J$201,0))),0,IF(T1436-U1436=INDEX(Matches!$G$2:$G$201,MATCH($A1436&amp;"-9",Matches!$J$2:$J$201,0))-INDEX(Matches!$H$2:$H$201,MATCH($A1436&amp;"-9",Matches!$J$2:$J$201,0)),3,2))))),""))</f>
        <v/>
      </c>
      <c r="AG1436" s="12" t="str">
        <f aca="false">IF(OR($B1436="",V1436="",W1436=""),"",IFERROR(IF(OR(INDEX(Matches!$I$2:$I$201,MATCH($A1436&amp;"-10",Matches!$J$2:$J$201,0))="Void",INDEX(Matches!$G$2:$G$201,MATCH($A1436&amp;"-10",Matches!$J$2:$J$201,0))="",INDEX(Matches!$H$2:$H$201,MATCH($A1436&amp;"-10",Matches!$J$2:$J$201,0))=""),"",IF(AND($C1436&lt;&gt;"",INDEX(Matches!$F$2:$F$201,MATCH($A1436&amp;"-10",Matches!$J$2:$J$201,0))&lt;&gt;"",$C1436&gt;=INDEX(Matches!$F$2:$F$201,MATCH($A1436&amp;"-10",Matches!$J$2:$J$201,0))),"",IF(AND(V1436=INDEX(Matches!$G$2:$G$201,MATCH($A1436&amp;"-10",Matches!$J$2:$J$201,0)),W1436=INDEX(Matches!$H$2:$H$201,MATCH($A1436&amp;"-10",Matches!$J$2:$J$201,0))),5,IF(SIGN(V1436-W1436)&lt;&gt;SIGN(INDEX(Matches!$G$2:$G$201,MATCH($A1436&amp;"-10",Matches!$J$2:$J$201,0))-INDEX(Matches!$H$2:$H$201,MATCH($A1436&amp;"-10",Matches!$J$2:$J$201,0))),0,IF(V1436-W1436=INDEX(Matches!$G$2:$G$201,MATCH($A1436&amp;"-10",Matches!$J$2:$J$201,0))-INDEX(Matches!$H$2:$H$201,MATCH($A1436&amp;"-10",Matches!$J$2:$J$201,0)),3,2))))),""))</f>
        <v/>
      </c>
      <c r="AH1436" s="13" t="str">
        <f aca="false">IF($B1436="","",SUM(X1436:AG1436))</f>
        <v/>
      </c>
      <c r="AI1436" s="12" t="str">
        <f aca="false">IF($B1436="","",COUNTIF(X1436:AG1436,5))</f>
        <v/>
      </c>
      <c r="AJ1436" s="12" t="str">
        <f aca="false">IF($B1436="","",COUNTIF(X1436:AG1436,"&gt;=2"))</f>
        <v/>
      </c>
      <c r="AK1436" s="12" t="str">
        <f aca="false">IF($B1436="","",COUNT(X1436:AG1436))</f>
        <v/>
      </c>
    </row>
    <row r="1437" customFormat="false" ht="15" hidden="false" customHeight="false" outlineLevel="0" collapsed="false">
      <c r="A1437" s="7"/>
      <c r="B1437" s="7"/>
      <c r="C1437" s="11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12" t="str">
        <f aca="false">IF(OR($B1437="",D1437="",E1437=""),"",IFERROR(IF(OR(INDEX(Matches!$I$2:$I$201,MATCH($A1437&amp;"-1",Matches!$J$2:$J$201,0))="Void",INDEX(Matches!$G$2:$G$201,MATCH($A1437&amp;"-1",Matches!$J$2:$J$201,0))="",INDEX(Matches!$H$2:$H$201,MATCH($A1437&amp;"-1",Matches!$J$2:$J$201,0))=""),"",IF(AND($C1437&lt;&gt;"",INDEX(Matches!$F$2:$F$201,MATCH($A1437&amp;"-1",Matches!$J$2:$J$201,0))&lt;&gt;"",$C1437&gt;=INDEX(Matches!$F$2:$F$201,MATCH($A1437&amp;"-1",Matches!$J$2:$J$201,0))),"",IF(AND(D1437=INDEX(Matches!$G$2:$G$201,MATCH($A1437&amp;"-1",Matches!$J$2:$J$201,0)),E1437=INDEX(Matches!$H$2:$H$201,MATCH($A1437&amp;"-1",Matches!$J$2:$J$201,0))),5,IF(SIGN(D1437-E1437)&lt;&gt;SIGN(INDEX(Matches!$G$2:$G$201,MATCH($A1437&amp;"-1",Matches!$J$2:$J$201,0))-INDEX(Matches!$H$2:$H$201,MATCH($A1437&amp;"-1",Matches!$J$2:$J$201,0))),0,IF(D1437-E1437=INDEX(Matches!$G$2:$G$201,MATCH($A1437&amp;"-1",Matches!$J$2:$J$201,0))-INDEX(Matches!$H$2:$H$201,MATCH($A1437&amp;"-1",Matches!$J$2:$J$201,0)),3,2))))),""))</f>
        <v/>
      </c>
      <c r="Y1437" s="12" t="str">
        <f aca="false">IF(OR($B1437="",F1437="",G1437=""),"",IFERROR(IF(OR(INDEX(Matches!$I$2:$I$201,MATCH($A1437&amp;"-2",Matches!$J$2:$J$201,0))="Void",INDEX(Matches!$G$2:$G$201,MATCH($A1437&amp;"-2",Matches!$J$2:$J$201,0))="",INDEX(Matches!$H$2:$H$201,MATCH($A1437&amp;"-2",Matches!$J$2:$J$201,0))=""),"",IF(AND($C1437&lt;&gt;"",INDEX(Matches!$F$2:$F$201,MATCH($A1437&amp;"-2",Matches!$J$2:$J$201,0))&lt;&gt;"",$C1437&gt;=INDEX(Matches!$F$2:$F$201,MATCH($A1437&amp;"-2",Matches!$J$2:$J$201,0))),"",IF(AND(F1437=INDEX(Matches!$G$2:$G$201,MATCH($A1437&amp;"-2",Matches!$J$2:$J$201,0)),G1437=INDEX(Matches!$H$2:$H$201,MATCH($A1437&amp;"-2",Matches!$J$2:$J$201,0))),5,IF(SIGN(F1437-G1437)&lt;&gt;SIGN(INDEX(Matches!$G$2:$G$201,MATCH($A1437&amp;"-2",Matches!$J$2:$J$201,0))-INDEX(Matches!$H$2:$H$201,MATCH($A1437&amp;"-2",Matches!$J$2:$J$201,0))),0,IF(F1437-G1437=INDEX(Matches!$G$2:$G$201,MATCH($A1437&amp;"-2",Matches!$J$2:$J$201,0))-INDEX(Matches!$H$2:$H$201,MATCH($A1437&amp;"-2",Matches!$J$2:$J$201,0)),3,2))))),""))</f>
        <v/>
      </c>
      <c r="Z1437" s="12" t="str">
        <f aca="false">IF(OR($B1437="",H1437="",I1437=""),"",IFERROR(IF(OR(INDEX(Matches!$I$2:$I$201,MATCH($A1437&amp;"-3",Matches!$J$2:$J$201,0))="Void",INDEX(Matches!$G$2:$G$201,MATCH($A1437&amp;"-3",Matches!$J$2:$J$201,0))="",INDEX(Matches!$H$2:$H$201,MATCH($A1437&amp;"-3",Matches!$J$2:$J$201,0))=""),"",IF(AND($C1437&lt;&gt;"",INDEX(Matches!$F$2:$F$201,MATCH($A1437&amp;"-3",Matches!$J$2:$J$201,0))&lt;&gt;"",$C1437&gt;=INDEX(Matches!$F$2:$F$201,MATCH($A1437&amp;"-3",Matches!$J$2:$J$201,0))),"",IF(AND(H1437=INDEX(Matches!$G$2:$G$201,MATCH($A1437&amp;"-3",Matches!$J$2:$J$201,0)),I1437=INDEX(Matches!$H$2:$H$201,MATCH($A1437&amp;"-3",Matches!$J$2:$J$201,0))),5,IF(SIGN(H1437-I1437)&lt;&gt;SIGN(INDEX(Matches!$G$2:$G$201,MATCH($A1437&amp;"-3",Matches!$J$2:$J$201,0))-INDEX(Matches!$H$2:$H$201,MATCH($A1437&amp;"-3",Matches!$J$2:$J$201,0))),0,IF(H1437-I1437=INDEX(Matches!$G$2:$G$201,MATCH($A1437&amp;"-3",Matches!$J$2:$J$201,0))-INDEX(Matches!$H$2:$H$201,MATCH($A1437&amp;"-3",Matches!$J$2:$J$201,0)),3,2))))),""))</f>
        <v/>
      </c>
      <c r="AA1437" s="12" t="str">
        <f aca="false">IF(OR($B1437="",J1437="",K1437=""),"",IFERROR(IF(OR(INDEX(Matches!$I$2:$I$201,MATCH($A1437&amp;"-4",Matches!$J$2:$J$201,0))="Void",INDEX(Matches!$G$2:$G$201,MATCH($A1437&amp;"-4",Matches!$J$2:$J$201,0))="",INDEX(Matches!$H$2:$H$201,MATCH($A1437&amp;"-4",Matches!$J$2:$J$201,0))=""),"",IF(AND($C1437&lt;&gt;"",INDEX(Matches!$F$2:$F$201,MATCH($A1437&amp;"-4",Matches!$J$2:$J$201,0))&lt;&gt;"",$C1437&gt;=INDEX(Matches!$F$2:$F$201,MATCH($A1437&amp;"-4",Matches!$J$2:$J$201,0))),"",IF(AND(J1437=INDEX(Matches!$G$2:$G$201,MATCH($A1437&amp;"-4",Matches!$J$2:$J$201,0)),K1437=INDEX(Matches!$H$2:$H$201,MATCH($A1437&amp;"-4",Matches!$J$2:$J$201,0))),5,IF(SIGN(J1437-K1437)&lt;&gt;SIGN(INDEX(Matches!$G$2:$G$201,MATCH($A1437&amp;"-4",Matches!$J$2:$J$201,0))-INDEX(Matches!$H$2:$H$201,MATCH($A1437&amp;"-4",Matches!$J$2:$J$201,0))),0,IF(J1437-K1437=INDEX(Matches!$G$2:$G$201,MATCH($A1437&amp;"-4",Matches!$J$2:$J$201,0))-INDEX(Matches!$H$2:$H$201,MATCH($A1437&amp;"-4",Matches!$J$2:$J$201,0)),3,2))))),""))</f>
        <v/>
      </c>
      <c r="AB1437" s="12" t="str">
        <f aca="false">IF(OR($B1437="",L1437="",M1437=""),"",IFERROR(IF(OR(INDEX(Matches!$I$2:$I$201,MATCH($A1437&amp;"-5",Matches!$J$2:$J$201,0))="Void",INDEX(Matches!$G$2:$G$201,MATCH($A1437&amp;"-5",Matches!$J$2:$J$201,0))="",INDEX(Matches!$H$2:$H$201,MATCH($A1437&amp;"-5",Matches!$J$2:$J$201,0))=""),"",IF(AND($C1437&lt;&gt;"",INDEX(Matches!$F$2:$F$201,MATCH($A1437&amp;"-5",Matches!$J$2:$J$201,0))&lt;&gt;"",$C1437&gt;=INDEX(Matches!$F$2:$F$201,MATCH($A1437&amp;"-5",Matches!$J$2:$J$201,0))),"",IF(AND(L1437=INDEX(Matches!$G$2:$G$201,MATCH($A1437&amp;"-5",Matches!$J$2:$J$201,0)),M1437=INDEX(Matches!$H$2:$H$201,MATCH($A1437&amp;"-5",Matches!$J$2:$J$201,0))),5,IF(SIGN(L1437-M1437)&lt;&gt;SIGN(INDEX(Matches!$G$2:$G$201,MATCH($A1437&amp;"-5",Matches!$J$2:$J$201,0))-INDEX(Matches!$H$2:$H$201,MATCH($A1437&amp;"-5",Matches!$J$2:$J$201,0))),0,IF(L1437-M1437=INDEX(Matches!$G$2:$G$201,MATCH($A1437&amp;"-5",Matches!$J$2:$J$201,0))-INDEX(Matches!$H$2:$H$201,MATCH($A1437&amp;"-5",Matches!$J$2:$J$201,0)),3,2))))),""))</f>
        <v/>
      </c>
      <c r="AC1437" s="12" t="str">
        <f aca="false">IF(OR($B1437="",N1437="",O1437=""),"",IFERROR(IF(OR(INDEX(Matches!$I$2:$I$201,MATCH($A1437&amp;"-6",Matches!$J$2:$J$201,0))="Void",INDEX(Matches!$G$2:$G$201,MATCH($A1437&amp;"-6",Matches!$J$2:$J$201,0))="",INDEX(Matches!$H$2:$H$201,MATCH($A1437&amp;"-6",Matches!$J$2:$J$201,0))=""),"",IF(AND($C1437&lt;&gt;"",INDEX(Matches!$F$2:$F$201,MATCH($A1437&amp;"-6",Matches!$J$2:$J$201,0))&lt;&gt;"",$C1437&gt;=INDEX(Matches!$F$2:$F$201,MATCH($A1437&amp;"-6",Matches!$J$2:$J$201,0))),"",IF(AND(N1437=INDEX(Matches!$G$2:$G$201,MATCH($A1437&amp;"-6",Matches!$J$2:$J$201,0)),O1437=INDEX(Matches!$H$2:$H$201,MATCH($A1437&amp;"-6",Matches!$J$2:$J$201,0))),5,IF(SIGN(N1437-O1437)&lt;&gt;SIGN(INDEX(Matches!$G$2:$G$201,MATCH($A1437&amp;"-6",Matches!$J$2:$J$201,0))-INDEX(Matches!$H$2:$H$201,MATCH($A1437&amp;"-6",Matches!$J$2:$J$201,0))),0,IF(N1437-O1437=INDEX(Matches!$G$2:$G$201,MATCH($A1437&amp;"-6",Matches!$J$2:$J$201,0))-INDEX(Matches!$H$2:$H$201,MATCH($A1437&amp;"-6",Matches!$J$2:$J$201,0)),3,2))))),""))</f>
        <v/>
      </c>
      <c r="AD1437" s="12" t="str">
        <f aca="false">IF(OR($B1437="",P1437="",Q1437=""),"",IFERROR(IF(OR(INDEX(Matches!$I$2:$I$201,MATCH($A1437&amp;"-7",Matches!$J$2:$J$201,0))="Void",INDEX(Matches!$G$2:$G$201,MATCH($A1437&amp;"-7",Matches!$J$2:$J$201,0))="",INDEX(Matches!$H$2:$H$201,MATCH($A1437&amp;"-7",Matches!$J$2:$J$201,0))=""),"",IF(AND($C1437&lt;&gt;"",INDEX(Matches!$F$2:$F$201,MATCH($A1437&amp;"-7",Matches!$J$2:$J$201,0))&lt;&gt;"",$C1437&gt;=INDEX(Matches!$F$2:$F$201,MATCH($A1437&amp;"-7",Matches!$J$2:$J$201,0))),"",IF(AND(P1437=INDEX(Matches!$G$2:$G$201,MATCH($A1437&amp;"-7",Matches!$J$2:$J$201,0)),Q1437=INDEX(Matches!$H$2:$H$201,MATCH($A1437&amp;"-7",Matches!$J$2:$J$201,0))),5,IF(SIGN(P1437-Q1437)&lt;&gt;SIGN(INDEX(Matches!$G$2:$G$201,MATCH($A1437&amp;"-7",Matches!$J$2:$J$201,0))-INDEX(Matches!$H$2:$H$201,MATCH($A1437&amp;"-7",Matches!$J$2:$J$201,0))),0,IF(P1437-Q1437=INDEX(Matches!$G$2:$G$201,MATCH($A1437&amp;"-7",Matches!$J$2:$J$201,0))-INDEX(Matches!$H$2:$H$201,MATCH($A1437&amp;"-7",Matches!$J$2:$J$201,0)),3,2))))),""))</f>
        <v/>
      </c>
      <c r="AE1437" s="12" t="str">
        <f aca="false">IF(OR($B1437="",R1437="",S1437=""),"",IFERROR(IF(OR(INDEX(Matches!$I$2:$I$201,MATCH($A1437&amp;"-8",Matches!$J$2:$J$201,0))="Void",INDEX(Matches!$G$2:$G$201,MATCH($A1437&amp;"-8",Matches!$J$2:$J$201,0))="",INDEX(Matches!$H$2:$H$201,MATCH($A1437&amp;"-8",Matches!$J$2:$J$201,0))=""),"",IF(AND($C1437&lt;&gt;"",INDEX(Matches!$F$2:$F$201,MATCH($A1437&amp;"-8",Matches!$J$2:$J$201,0))&lt;&gt;"",$C1437&gt;=INDEX(Matches!$F$2:$F$201,MATCH($A1437&amp;"-8",Matches!$J$2:$J$201,0))),"",IF(AND(R1437=INDEX(Matches!$G$2:$G$201,MATCH($A1437&amp;"-8",Matches!$J$2:$J$201,0)),S1437=INDEX(Matches!$H$2:$H$201,MATCH($A1437&amp;"-8",Matches!$J$2:$J$201,0))),5,IF(SIGN(R1437-S1437)&lt;&gt;SIGN(INDEX(Matches!$G$2:$G$201,MATCH($A1437&amp;"-8",Matches!$J$2:$J$201,0))-INDEX(Matches!$H$2:$H$201,MATCH($A1437&amp;"-8",Matches!$J$2:$J$201,0))),0,IF(R1437-S1437=INDEX(Matches!$G$2:$G$201,MATCH($A1437&amp;"-8",Matches!$J$2:$J$201,0))-INDEX(Matches!$H$2:$H$201,MATCH($A1437&amp;"-8",Matches!$J$2:$J$201,0)),3,2))))),""))</f>
        <v/>
      </c>
      <c r="AF1437" s="12" t="str">
        <f aca="false">IF(OR($B1437="",T1437="",U1437=""),"",IFERROR(IF(OR(INDEX(Matches!$I$2:$I$201,MATCH($A1437&amp;"-9",Matches!$J$2:$J$201,0))="Void",INDEX(Matches!$G$2:$G$201,MATCH($A1437&amp;"-9",Matches!$J$2:$J$201,0))="",INDEX(Matches!$H$2:$H$201,MATCH($A1437&amp;"-9",Matches!$J$2:$J$201,0))=""),"",IF(AND($C1437&lt;&gt;"",INDEX(Matches!$F$2:$F$201,MATCH($A1437&amp;"-9",Matches!$J$2:$J$201,0))&lt;&gt;"",$C1437&gt;=INDEX(Matches!$F$2:$F$201,MATCH($A1437&amp;"-9",Matches!$J$2:$J$201,0))),"",IF(AND(T1437=INDEX(Matches!$G$2:$G$201,MATCH($A1437&amp;"-9",Matches!$J$2:$J$201,0)),U1437=INDEX(Matches!$H$2:$H$201,MATCH($A1437&amp;"-9",Matches!$J$2:$J$201,0))),5,IF(SIGN(T1437-U1437)&lt;&gt;SIGN(INDEX(Matches!$G$2:$G$201,MATCH($A1437&amp;"-9",Matches!$J$2:$J$201,0))-INDEX(Matches!$H$2:$H$201,MATCH($A1437&amp;"-9",Matches!$J$2:$J$201,0))),0,IF(T1437-U1437=INDEX(Matches!$G$2:$G$201,MATCH($A1437&amp;"-9",Matches!$J$2:$J$201,0))-INDEX(Matches!$H$2:$H$201,MATCH($A1437&amp;"-9",Matches!$J$2:$J$201,0)),3,2))))),""))</f>
        <v/>
      </c>
      <c r="AG1437" s="12" t="str">
        <f aca="false">IF(OR($B1437="",V1437="",W1437=""),"",IFERROR(IF(OR(INDEX(Matches!$I$2:$I$201,MATCH($A1437&amp;"-10",Matches!$J$2:$J$201,0))="Void",INDEX(Matches!$G$2:$G$201,MATCH($A1437&amp;"-10",Matches!$J$2:$J$201,0))="",INDEX(Matches!$H$2:$H$201,MATCH($A1437&amp;"-10",Matches!$J$2:$J$201,0))=""),"",IF(AND($C1437&lt;&gt;"",INDEX(Matches!$F$2:$F$201,MATCH($A1437&amp;"-10",Matches!$J$2:$J$201,0))&lt;&gt;"",$C1437&gt;=INDEX(Matches!$F$2:$F$201,MATCH($A1437&amp;"-10",Matches!$J$2:$J$201,0))),"",IF(AND(V1437=INDEX(Matches!$G$2:$G$201,MATCH($A1437&amp;"-10",Matches!$J$2:$J$201,0)),W1437=INDEX(Matches!$H$2:$H$201,MATCH($A1437&amp;"-10",Matches!$J$2:$J$201,0))),5,IF(SIGN(V1437-W1437)&lt;&gt;SIGN(INDEX(Matches!$G$2:$G$201,MATCH($A1437&amp;"-10",Matches!$J$2:$J$201,0))-INDEX(Matches!$H$2:$H$201,MATCH($A1437&amp;"-10",Matches!$J$2:$J$201,0))),0,IF(V1437-W1437=INDEX(Matches!$G$2:$G$201,MATCH($A1437&amp;"-10",Matches!$J$2:$J$201,0))-INDEX(Matches!$H$2:$H$201,MATCH($A1437&amp;"-10",Matches!$J$2:$J$201,0)),3,2))))),""))</f>
        <v/>
      </c>
      <c r="AH1437" s="13" t="str">
        <f aca="false">IF($B1437="","",SUM(X1437:AG1437))</f>
        <v/>
      </c>
      <c r="AI1437" s="12" t="str">
        <f aca="false">IF($B1437="","",COUNTIF(X1437:AG1437,5))</f>
        <v/>
      </c>
      <c r="AJ1437" s="12" t="str">
        <f aca="false">IF($B1437="","",COUNTIF(X1437:AG1437,"&gt;=2"))</f>
        <v/>
      </c>
      <c r="AK1437" s="12" t="str">
        <f aca="false">IF($B1437="","",COUNT(X1437:AG1437))</f>
        <v/>
      </c>
    </row>
    <row r="1438" customFormat="false" ht="15" hidden="false" customHeight="false" outlineLevel="0" collapsed="false">
      <c r="A1438" s="7"/>
      <c r="B1438" s="7"/>
      <c r="C1438" s="11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12" t="str">
        <f aca="false">IF(OR($B1438="",D1438="",E1438=""),"",IFERROR(IF(OR(INDEX(Matches!$I$2:$I$201,MATCH($A1438&amp;"-1",Matches!$J$2:$J$201,0))="Void",INDEX(Matches!$G$2:$G$201,MATCH($A1438&amp;"-1",Matches!$J$2:$J$201,0))="",INDEX(Matches!$H$2:$H$201,MATCH($A1438&amp;"-1",Matches!$J$2:$J$201,0))=""),"",IF(AND($C1438&lt;&gt;"",INDEX(Matches!$F$2:$F$201,MATCH($A1438&amp;"-1",Matches!$J$2:$J$201,0))&lt;&gt;"",$C1438&gt;=INDEX(Matches!$F$2:$F$201,MATCH($A1438&amp;"-1",Matches!$J$2:$J$201,0))),"",IF(AND(D1438=INDEX(Matches!$G$2:$G$201,MATCH($A1438&amp;"-1",Matches!$J$2:$J$201,0)),E1438=INDEX(Matches!$H$2:$H$201,MATCH($A1438&amp;"-1",Matches!$J$2:$J$201,0))),5,IF(SIGN(D1438-E1438)&lt;&gt;SIGN(INDEX(Matches!$G$2:$G$201,MATCH($A1438&amp;"-1",Matches!$J$2:$J$201,0))-INDEX(Matches!$H$2:$H$201,MATCH($A1438&amp;"-1",Matches!$J$2:$J$201,0))),0,IF(D1438-E1438=INDEX(Matches!$G$2:$G$201,MATCH($A1438&amp;"-1",Matches!$J$2:$J$201,0))-INDEX(Matches!$H$2:$H$201,MATCH($A1438&amp;"-1",Matches!$J$2:$J$201,0)),3,2))))),""))</f>
        <v/>
      </c>
      <c r="Y1438" s="12" t="str">
        <f aca="false">IF(OR($B1438="",F1438="",G1438=""),"",IFERROR(IF(OR(INDEX(Matches!$I$2:$I$201,MATCH($A1438&amp;"-2",Matches!$J$2:$J$201,0))="Void",INDEX(Matches!$G$2:$G$201,MATCH($A1438&amp;"-2",Matches!$J$2:$J$201,0))="",INDEX(Matches!$H$2:$H$201,MATCH($A1438&amp;"-2",Matches!$J$2:$J$201,0))=""),"",IF(AND($C1438&lt;&gt;"",INDEX(Matches!$F$2:$F$201,MATCH($A1438&amp;"-2",Matches!$J$2:$J$201,0))&lt;&gt;"",$C1438&gt;=INDEX(Matches!$F$2:$F$201,MATCH($A1438&amp;"-2",Matches!$J$2:$J$201,0))),"",IF(AND(F1438=INDEX(Matches!$G$2:$G$201,MATCH($A1438&amp;"-2",Matches!$J$2:$J$201,0)),G1438=INDEX(Matches!$H$2:$H$201,MATCH($A1438&amp;"-2",Matches!$J$2:$J$201,0))),5,IF(SIGN(F1438-G1438)&lt;&gt;SIGN(INDEX(Matches!$G$2:$G$201,MATCH($A1438&amp;"-2",Matches!$J$2:$J$201,0))-INDEX(Matches!$H$2:$H$201,MATCH($A1438&amp;"-2",Matches!$J$2:$J$201,0))),0,IF(F1438-G1438=INDEX(Matches!$G$2:$G$201,MATCH($A1438&amp;"-2",Matches!$J$2:$J$201,0))-INDEX(Matches!$H$2:$H$201,MATCH($A1438&amp;"-2",Matches!$J$2:$J$201,0)),3,2))))),""))</f>
        <v/>
      </c>
      <c r="Z1438" s="12" t="str">
        <f aca="false">IF(OR($B1438="",H1438="",I1438=""),"",IFERROR(IF(OR(INDEX(Matches!$I$2:$I$201,MATCH($A1438&amp;"-3",Matches!$J$2:$J$201,0))="Void",INDEX(Matches!$G$2:$G$201,MATCH($A1438&amp;"-3",Matches!$J$2:$J$201,0))="",INDEX(Matches!$H$2:$H$201,MATCH($A1438&amp;"-3",Matches!$J$2:$J$201,0))=""),"",IF(AND($C1438&lt;&gt;"",INDEX(Matches!$F$2:$F$201,MATCH($A1438&amp;"-3",Matches!$J$2:$J$201,0))&lt;&gt;"",$C1438&gt;=INDEX(Matches!$F$2:$F$201,MATCH($A1438&amp;"-3",Matches!$J$2:$J$201,0))),"",IF(AND(H1438=INDEX(Matches!$G$2:$G$201,MATCH($A1438&amp;"-3",Matches!$J$2:$J$201,0)),I1438=INDEX(Matches!$H$2:$H$201,MATCH($A1438&amp;"-3",Matches!$J$2:$J$201,0))),5,IF(SIGN(H1438-I1438)&lt;&gt;SIGN(INDEX(Matches!$G$2:$G$201,MATCH($A1438&amp;"-3",Matches!$J$2:$J$201,0))-INDEX(Matches!$H$2:$H$201,MATCH($A1438&amp;"-3",Matches!$J$2:$J$201,0))),0,IF(H1438-I1438=INDEX(Matches!$G$2:$G$201,MATCH($A1438&amp;"-3",Matches!$J$2:$J$201,0))-INDEX(Matches!$H$2:$H$201,MATCH($A1438&amp;"-3",Matches!$J$2:$J$201,0)),3,2))))),""))</f>
        <v/>
      </c>
      <c r="AA1438" s="12" t="str">
        <f aca="false">IF(OR($B1438="",J1438="",K1438=""),"",IFERROR(IF(OR(INDEX(Matches!$I$2:$I$201,MATCH($A1438&amp;"-4",Matches!$J$2:$J$201,0))="Void",INDEX(Matches!$G$2:$G$201,MATCH($A1438&amp;"-4",Matches!$J$2:$J$201,0))="",INDEX(Matches!$H$2:$H$201,MATCH($A1438&amp;"-4",Matches!$J$2:$J$201,0))=""),"",IF(AND($C1438&lt;&gt;"",INDEX(Matches!$F$2:$F$201,MATCH($A1438&amp;"-4",Matches!$J$2:$J$201,0))&lt;&gt;"",$C1438&gt;=INDEX(Matches!$F$2:$F$201,MATCH($A1438&amp;"-4",Matches!$J$2:$J$201,0))),"",IF(AND(J1438=INDEX(Matches!$G$2:$G$201,MATCH($A1438&amp;"-4",Matches!$J$2:$J$201,0)),K1438=INDEX(Matches!$H$2:$H$201,MATCH($A1438&amp;"-4",Matches!$J$2:$J$201,0))),5,IF(SIGN(J1438-K1438)&lt;&gt;SIGN(INDEX(Matches!$G$2:$G$201,MATCH($A1438&amp;"-4",Matches!$J$2:$J$201,0))-INDEX(Matches!$H$2:$H$201,MATCH($A1438&amp;"-4",Matches!$J$2:$J$201,0))),0,IF(J1438-K1438=INDEX(Matches!$G$2:$G$201,MATCH($A1438&amp;"-4",Matches!$J$2:$J$201,0))-INDEX(Matches!$H$2:$H$201,MATCH($A1438&amp;"-4",Matches!$J$2:$J$201,0)),3,2))))),""))</f>
        <v/>
      </c>
      <c r="AB1438" s="12" t="str">
        <f aca="false">IF(OR($B1438="",L1438="",M1438=""),"",IFERROR(IF(OR(INDEX(Matches!$I$2:$I$201,MATCH($A1438&amp;"-5",Matches!$J$2:$J$201,0))="Void",INDEX(Matches!$G$2:$G$201,MATCH($A1438&amp;"-5",Matches!$J$2:$J$201,0))="",INDEX(Matches!$H$2:$H$201,MATCH($A1438&amp;"-5",Matches!$J$2:$J$201,0))=""),"",IF(AND($C1438&lt;&gt;"",INDEX(Matches!$F$2:$F$201,MATCH($A1438&amp;"-5",Matches!$J$2:$J$201,0))&lt;&gt;"",$C1438&gt;=INDEX(Matches!$F$2:$F$201,MATCH($A1438&amp;"-5",Matches!$J$2:$J$201,0))),"",IF(AND(L1438=INDEX(Matches!$G$2:$G$201,MATCH($A1438&amp;"-5",Matches!$J$2:$J$201,0)),M1438=INDEX(Matches!$H$2:$H$201,MATCH($A1438&amp;"-5",Matches!$J$2:$J$201,0))),5,IF(SIGN(L1438-M1438)&lt;&gt;SIGN(INDEX(Matches!$G$2:$G$201,MATCH($A1438&amp;"-5",Matches!$J$2:$J$201,0))-INDEX(Matches!$H$2:$H$201,MATCH($A1438&amp;"-5",Matches!$J$2:$J$201,0))),0,IF(L1438-M1438=INDEX(Matches!$G$2:$G$201,MATCH($A1438&amp;"-5",Matches!$J$2:$J$201,0))-INDEX(Matches!$H$2:$H$201,MATCH($A1438&amp;"-5",Matches!$J$2:$J$201,0)),3,2))))),""))</f>
        <v/>
      </c>
      <c r="AC1438" s="12" t="str">
        <f aca="false">IF(OR($B1438="",N1438="",O1438=""),"",IFERROR(IF(OR(INDEX(Matches!$I$2:$I$201,MATCH($A1438&amp;"-6",Matches!$J$2:$J$201,0))="Void",INDEX(Matches!$G$2:$G$201,MATCH($A1438&amp;"-6",Matches!$J$2:$J$201,0))="",INDEX(Matches!$H$2:$H$201,MATCH($A1438&amp;"-6",Matches!$J$2:$J$201,0))=""),"",IF(AND($C1438&lt;&gt;"",INDEX(Matches!$F$2:$F$201,MATCH($A1438&amp;"-6",Matches!$J$2:$J$201,0))&lt;&gt;"",$C1438&gt;=INDEX(Matches!$F$2:$F$201,MATCH($A1438&amp;"-6",Matches!$J$2:$J$201,0))),"",IF(AND(N1438=INDEX(Matches!$G$2:$G$201,MATCH($A1438&amp;"-6",Matches!$J$2:$J$201,0)),O1438=INDEX(Matches!$H$2:$H$201,MATCH($A1438&amp;"-6",Matches!$J$2:$J$201,0))),5,IF(SIGN(N1438-O1438)&lt;&gt;SIGN(INDEX(Matches!$G$2:$G$201,MATCH($A1438&amp;"-6",Matches!$J$2:$J$201,0))-INDEX(Matches!$H$2:$H$201,MATCH($A1438&amp;"-6",Matches!$J$2:$J$201,0))),0,IF(N1438-O1438=INDEX(Matches!$G$2:$G$201,MATCH($A1438&amp;"-6",Matches!$J$2:$J$201,0))-INDEX(Matches!$H$2:$H$201,MATCH($A1438&amp;"-6",Matches!$J$2:$J$201,0)),3,2))))),""))</f>
        <v/>
      </c>
      <c r="AD1438" s="12" t="str">
        <f aca="false">IF(OR($B1438="",P1438="",Q1438=""),"",IFERROR(IF(OR(INDEX(Matches!$I$2:$I$201,MATCH($A1438&amp;"-7",Matches!$J$2:$J$201,0))="Void",INDEX(Matches!$G$2:$G$201,MATCH($A1438&amp;"-7",Matches!$J$2:$J$201,0))="",INDEX(Matches!$H$2:$H$201,MATCH($A1438&amp;"-7",Matches!$J$2:$J$201,0))=""),"",IF(AND($C1438&lt;&gt;"",INDEX(Matches!$F$2:$F$201,MATCH($A1438&amp;"-7",Matches!$J$2:$J$201,0))&lt;&gt;"",$C1438&gt;=INDEX(Matches!$F$2:$F$201,MATCH($A1438&amp;"-7",Matches!$J$2:$J$201,0))),"",IF(AND(P1438=INDEX(Matches!$G$2:$G$201,MATCH($A1438&amp;"-7",Matches!$J$2:$J$201,0)),Q1438=INDEX(Matches!$H$2:$H$201,MATCH($A1438&amp;"-7",Matches!$J$2:$J$201,0))),5,IF(SIGN(P1438-Q1438)&lt;&gt;SIGN(INDEX(Matches!$G$2:$G$201,MATCH($A1438&amp;"-7",Matches!$J$2:$J$201,0))-INDEX(Matches!$H$2:$H$201,MATCH($A1438&amp;"-7",Matches!$J$2:$J$201,0))),0,IF(P1438-Q1438=INDEX(Matches!$G$2:$G$201,MATCH($A1438&amp;"-7",Matches!$J$2:$J$201,0))-INDEX(Matches!$H$2:$H$201,MATCH($A1438&amp;"-7",Matches!$J$2:$J$201,0)),3,2))))),""))</f>
        <v/>
      </c>
      <c r="AE1438" s="12" t="str">
        <f aca="false">IF(OR($B1438="",R1438="",S1438=""),"",IFERROR(IF(OR(INDEX(Matches!$I$2:$I$201,MATCH($A1438&amp;"-8",Matches!$J$2:$J$201,0))="Void",INDEX(Matches!$G$2:$G$201,MATCH($A1438&amp;"-8",Matches!$J$2:$J$201,0))="",INDEX(Matches!$H$2:$H$201,MATCH($A1438&amp;"-8",Matches!$J$2:$J$201,0))=""),"",IF(AND($C1438&lt;&gt;"",INDEX(Matches!$F$2:$F$201,MATCH($A1438&amp;"-8",Matches!$J$2:$J$201,0))&lt;&gt;"",$C1438&gt;=INDEX(Matches!$F$2:$F$201,MATCH($A1438&amp;"-8",Matches!$J$2:$J$201,0))),"",IF(AND(R1438=INDEX(Matches!$G$2:$G$201,MATCH($A1438&amp;"-8",Matches!$J$2:$J$201,0)),S1438=INDEX(Matches!$H$2:$H$201,MATCH($A1438&amp;"-8",Matches!$J$2:$J$201,0))),5,IF(SIGN(R1438-S1438)&lt;&gt;SIGN(INDEX(Matches!$G$2:$G$201,MATCH($A1438&amp;"-8",Matches!$J$2:$J$201,0))-INDEX(Matches!$H$2:$H$201,MATCH($A1438&amp;"-8",Matches!$J$2:$J$201,0))),0,IF(R1438-S1438=INDEX(Matches!$G$2:$G$201,MATCH($A1438&amp;"-8",Matches!$J$2:$J$201,0))-INDEX(Matches!$H$2:$H$201,MATCH($A1438&amp;"-8",Matches!$J$2:$J$201,0)),3,2))))),""))</f>
        <v/>
      </c>
      <c r="AF1438" s="12" t="str">
        <f aca="false">IF(OR($B1438="",T1438="",U1438=""),"",IFERROR(IF(OR(INDEX(Matches!$I$2:$I$201,MATCH($A1438&amp;"-9",Matches!$J$2:$J$201,0))="Void",INDEX(Matches!$G$2:$G$201,MATCH($A1438&amp;"-9",Matches!$J$2:$J$201,0))="",INDEX(Matches!$H$2:$H$201,MATCH($A1438&amp;"-9",Matches!$J$2:$J$201,0))=""),"",IF(AND($C1438&lt;&gt;"",INDEX(Matches!$F$2:$F$201,MATCH($A1438&amp;"-9",Matches!$J$2:$J$201,0))&lt;&gt;"",$C1438&gt;=INDEX(Matches!$F$2:$F$201,MATCH($A1438&amp;"-9",Matches!$J$2:$J$201,0))),"",IF(AND(T1438=INDEX(Matches!$G$2:$G$201,MATCH($A1438&amp;"-9",Matches!$J$2:$J$201,0)),U1438=INDEX(Matches!$H$2:$H$201,MATCH($A1438&amp;"-9",Matches!$J$2:$J$201,0))),5,IF(SIGN(T1438-U1438)&lt;&gt;SIGN(INDEX(Matches!$G$2:$G$201,MATCH($A1438&amp;"-9",Matches!$J$2:$J$201,0))-INDEX(Matches!$H$2:$H$201,MATCH($A1438&amp;"-9",Matches!$J$2:$J$201,0))),0,IF(T1438-U1438=INDEX(Matches!$G$2:$G$201,MATCH($A1438&amp;"-9",Matches!$J$2:$J$201,0))-INDEX(Matches!$H$2:$H$201,MATCH($A1438&amp;"-9",Matches!$J$2:$J$201,0)),3,2))))),""))</f>
        <v/>
      </c>
      <c r="AG1438" s="12" t="str">
        <f aca="false">IF(OR($B1438="",V1438="",W1438=""),"",IFERROR(IF(OR(INDEX(Matches!$I$2:$I$201,MATCH($A1438&amp;"-10",Matches!$J$2:$J$201,0))="Void",INDEX(Matches!$G$2:$G$201,MATCH($A1438&amp;"-10",Matches!$J$2:$J$201,0))="",INDEX(Matches!$H$2:$H$201,MATCH($A1438&amp;"-10",Matches!$J$2:$J$201,0))=""),"",IF(AND($C1438&lt;&gt;"",INDEX(Matches!$F$2:$F$201,MATCH($A1438&amp;"-10",Matches!$J$2:$J$201,0))&lt;&gt;"",$C1438&gt;=INDEX(Matches!$F$2:$F$201,MATCH($A1438&amp;"-10",Matches!$J$2:$J$201,0))),"",IF(AND(V1438=INDEX(Matches!$G$2:$G$201,MATCH($A1438&amp;"-10",Matches!$J$2:$J$201,0)),W1438=INDEX(Matches!$H$2:$H$201,MATCH($A1438&amp;"-10",Matches!$J$2:$J$201,0))),5,IF(SIGN(V1438-W1438)&lt;&gt;SIGN(INDEX(Matches!$G$2:$G$201,MATCH($A1438&amp;"-10",Matches!$J$2:$J$201,0))-INDEX(Matches!$H$2:$H$201,MATCH($A1438&amp;"-10",Matches!$J$2:$J$201,0))),0,IF(V1438-W1438=INDEX(Matches!$G$2:$G$201,MATCH($A1438&amp;"-10",Matches!$J$2:$J$201,0))-INDEX(Matches!$H$2:$H$201,MATCH($A1438&amp;"-10",Matches!$J$2:$J$201,0)),3,2))))),""))</f>
        <v/>
      </c>
      <c r="AH1438" s="13" t="str">
        <f aca="false">IF($B1438="","",SUM(X1438:AG1438))</f>
        <v/>
      </c>
      <c r="AI1438" s="12" t="str">
        <f aca="false">IF($B1438="","",COUNTIF(X1438:AG1438,5))</f>
        <v/>
      </c>
      <c r="AJ1438" s="12" t="str">
        <f aca="false">IF($B1438="","",COUNTIF(X1438:AG1438,"&gt;=2"))</f>
        <v/>
      </c>
      <c r="AK1438" s="12" t="str">
        <f aca="false">IF($B1438="","",COUNT(X1438:AG1438))</f>
        <v/>
      </c>
    </row>
    <row r="1439" customFormat="false" ht="15" hidden="false" customHeight="false" outlineLevel="0" collapsed="false">
      <c r="A1439" s="7"/>
      <c r="B1439" s="7"/>
      <c r="C1439" s="11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12" t="str">
        <f aca="false">IF(OR($B1439="",D1439="",E1439=""),"",IFERROR(IF(OR(INDEX(Matches!$I$2:$I$201,MATCH($A1439&amp;"-1",Matches!$J$2:$J$201,0))="Void",INDEX(Matches!$G$2:$G$201,MATCH($A1439&amp;"-1",Matches!$J$2:$J$201,0))="",INDEX(Matches!$H$2:$H$201,MATCH($A1439&amp;"-1",Matches!$J$2:$J$201,0))=""),"",IF(AND($C1439&lt;&gt;"",INDEX(Matches!$F$2:$F$201,MATCH($A1439&amp;"-1",Matches!$J$2:$J$201,0))&lt;&gt;"",$C1439&gt;=INDEX(Matches!$F$2:$F$201,MATCH($A1439&amp;"-1",Matches!$J$2:$J$201,0))),"",IF(AND(D1439=INDEX(Matches!$G$2:$G$201,MATCH($A1439&amp;"-1",Matches!$J$2:$J$201,0)),E1439=INDEX(Matches!$H$2:$H$201,MATCH($A1439&amp;"-1",Matches!$J$2:$J$201,0))),5,IF(SIGN(D1439-E1439)&lt;&gt;SIGN(INDEX(Matches!$G$2:$G$201,MATCH($A1439&amp;"-1",Matches!$J$2:$J$201,0))-INDEX(Matches!$H$2:$H$201,MATCH($A1439&amp;"-1",Matches!$J$2:$J$201,0))),0,IF(D1439-E1439=INDEX(Matches!$G$2:$G$201,MATCH($A1439&amp;"-1",Matches!$J$2:$J$201,0))-INDEX(Matches!$H$2:$H$201,MATCH($A1439&amp;"-1",Matches!$J$2:$J$201,0)),3,2))))),""))</f>
        <v/>
      </c>
      <c r="Y1439" s="12" t="str">
        <f aca="false">IF(OR($B1439="",F1439="",G1439=""),"",IFERROR(IF(OR(INDEX(Matches!$I$2:$I$201,MATCH($A1439&amp;"-2",Matches!$J$2:$J$201,0))="Void",INDEX(Matches!$G$2:$G$201,MATCH($A1439&amp;"-2",Matches!$J$2:$J$201,0))="",INDEX(Matches!$H$2:$H$201,MATCH($A1439&amp;"-2",Matches!$J$2:$J$201,0))=""),"",IF(AND($C1439&lt;&gt;"",INDEX(Matches!$F$2:$F$201,MATCH($A1439&amp;"-2",Matches!$J$2:$J$201,0))&lt;&gt;"",$C1439&gt;=INDEX(Matches!$F$2:$F$201,MATCH($A1439&amp;"-2",Matches!$J$2:$J$201,0))),"",IF(AND(F1439=INDEX(Matches!$G$2:$G$201,MATCH($A1439&amp;"-2",Matches!$J$2:$J$201,0)),G1439=INDEX(Matches!$H$2:$H$201,MATCH($A1439&amp;"-2",Matches!$J$2:$J$201,0))),5,IF(SIGN(F1439-G1439)&lt;&gt;SIGN(INDEX(Matches!$G$2:$G$201,MATCH($A1439&amp;"-2",Matches!$J$2:$J$201,0))-INDEX(Matches!$H$2:$H$201,MATCH($A1439&amp;"-2",Matches!$J$2:$J$201,0))),0,IF(F1439-G1439=INDEX(Matches!$G$2:$G$201,MATCH($A1439&amp;"-2",Matches!$J$2:$J$201,0))-INDEX(Matches!$H$2:$H$201,MATCH($A1439&amp;"-2",Matches!$J$2:$J$201,0)),3,2))))),""))</f>
        <v/>
      </c>
      <c r="Z1439" s="12" t="str">
        <f aca="false">IF(OR($B1439="",H1439="",I1439=""),"",IFERROR(IF(OR(INDEX(Matches!$I$2:$I$201,MATCH($A1439&amp;"-3",Matches!$J$2:$J$201,0))="Void",INDEX(Matches!$G$2:$G$201,MATCH($A1439&amp;"-3",Matches!$J$2:$J$201,0))="",INDEX(Matches!$H$2:$H$201,MATCH($A1439&amp;"-3",Matches!$J$2:$J$201,0))=""),"",IF(AND($C1439&lt;&gt;"",INDEX(Matches!$F$2:$F$201,MATCH($A1439&amp;"-3",Matches!$J$2:$J$201,0))&lt;&gt;"",$C1439&gt;=INDEX(Matches!$F$2:$F$201,MATCH($A1439&amp;"-3",Matches!$J$2:$J$201,0))),"",IF(AND(H1439=INDEX(Matches!$G$2:$G$201,MATCH($A1439&amp;"-3",Matches!$J$2:$J$201,0)),I1439=INDEX(Matches!$H$2:$H$201,MATCH($A1439&amp;"-3",Matches!$J$2:$J$201,0))),5,IF(SIGN(H1439-I1439)&lt;&gt;SIGN(INDEX(Matches!$G$2:$G$201,MATCH($A1439&amp;"-3",Matches!$J$2:$J$201,0))-INDEX(Matches!$H$2:$H$201,MATCH($A1439&amp;"-3",Matches!$J$2:$J$201,0))),0,IF(H1439-I1439=INDEX(Matches!$G$2:$G$201,MATCH($A1439&amp;"-3",Matches!$J$2:$J$201,0))-INDEX(Matches!$H$2:$H$201,MATCH($A1439&amp;"-3",Matches!$J$2:$J$201,0)),3,2))))),""))</f>
        <v/>
      </c>
      <c r="AA1439" s="12" t="str">
        <f aca="false">IF(OR($B1439="",J1439="",K1439=""),"",IFERROR(IF(OR(INDEX(Matches!$I$2:$I$201,MATCH($A1439&amp;"-4",Matches!$J$2:$J$201,0))="Void",INDEX(Matches!$G$2:$G$201,MATCH($A1439&amp;"-4",Matches!$J$2:$J$201,0))="",INDEX(Matches!$H$2:$H$201,MATCH($A1439&amp;"-4",Matches!$J$2:$J$201,0))=""),"",IF(AND($C1439&lt;&gt;"",INDEX(Matches!$F$2:$F$201,MATCH($A1439&amp;"-4",Matches!$J$2:$J$201,0))&lt;&gt;"",$C1439&gt;=INDEX(Matches!$F$2:$F$201,MATCH($A1439&amp;"-4",Matches!$J$2:$J$201,0))),"",IF(AND(J1439=INDEX(Matches!$G$2:$G$201,MATCH($A1439&amp;"-4",Matches!$J$2:$J$201,0)),K1439=INDEX(Matches!$H$2:$H$201,MATCH($A1439&amp;"-4",Matches!$J$2:$J$201,0))),5,IF(SIGN(J1439-K1439)&lt;&gt;SIGN(INDEX(Matches!$G$2:$G$201,MATCH($A1439&amp;"-4",Matches!$J$2:$J$201,0))-INDEX(Matches!$H$2:$H$201,MATCH($A1439&amp;"-4",Matches!$J$2:$J$201,0))),0,IF(J1439-K1439=INDEX(Matches!$G$2:$G$201,MATCH($A1439&amp;"-4",Matches!$J$2:$J$201,0))-INDEX(Matches!$H$2:$H$201,MATCH($A1439&amp;"-4",Matches!$J$2:$J$201,0)),3,2))))),""))</f>
        <v/>
      </c>
      <c r="AB1439" s="12" t="str">
        <f aca="false">IF(OR($B1439="",L1439="",M1439=""),"",IFERROR(IF(OR(INDEX(Matches!$I$2:$I$201,MATCH($A1439&amp;"-5",Matches!$J$2:$J$201,0))="Void",INDEX(Matches!$G$2:$G$201,MATCH($A1439&amp;"-5",Matches!$J$2:$J$201,0))="",INDEX(Matches!$H$2:$H$201,MATCH($A1439&amp;"-5",Matches!$J$2:$J$201,0))=""),"",IF(AND($C1439&lt;&gt;"",INDEX(Matches!$F$2:$F$201,MATCH($A1439&amp;"-5",Matches!$J$2:$J$201,0))&lt;&gt;"",$C1439&gt;=INDEX(Matches!$F$2:$F$201,MATCH($A1439&amp;"-5",Matches!$J$2:$J$201,0))),"",IF(AND(L1439=INDEX(Matches!$G$2:$G$201,MATCH($A1439&amp;"-5",Matches!$J$2:$J$201,0)),M1439=INDEX(Matches!$H$2:$H$201,MATCH($A1439&amp;"-5",Matches!$J$2:$J$201,0))),5,IF(SIGN(L1439-M1439)&lt;&gt;SIGN(INDEX(Matches!$G$2:$G$201,MATCH($A1439&amp;"-5",Matches!$J$2:$J$201,0))-INDEX(Matches!$H$2:$H$201,MATCH($A1439&amp;"-5",Matches!$J$2:$J$201,0))),0,IF(L1439-M1439=INDEX(Matches!$G$2:$G$201,MATCH($A1439&amp;"-5",Matches!$J$2:$J$201,0))-INDEX(Matches!$H$2:$H$201,MATCH($A1439&amp;"-5",Matches!$J$2:$J$201,0)),3,2))))),""))</f>
        <v/>
      </c>
      <c r="AC1439" s="12" t="str">
        <f aca="false">IF(OR($B1439="",N1439="",O1439=""),"",IFERROR(IF(OR(INDEX(Matches!$I$2:$I$201,MATCH($A1439&amp;"-6",Matches!$J$2:$J$201,0))="Void",INDEX(Matches!$G$2:$G$201,MATCH($A1439&amp;"-6",Matches!$J$2:$J$201,0))="",INDEX(Matches!$H$2:$H$201,MATCH($A1439&amp;"-6",Matches!$J$2:$J$201,0))=""),"",IF(AND($C1439&lt;&gt;"",INDEX(Matches!$F$2:$F$201,MATCH($A1439&amp;"-6",Matches!$J$2:$J$201,0))&lt;&gt;"",$C1439&gt;=INDEX(Matches!$F$2:$F$201,MATCH($A1439&amp;"-6",Matches!$J$2:$J$201,0))),"",IF(AND(N1439=INDEX(Matches!$G$2:$G$201,MATCH($A1439&amp;"-6",Matches!$J$2:$J$201,0)),O1439=INDEX(Matches!$H$2:$H$201,MATCH($A1439&amp;"-6",Matches!$J$2:$J$201,0))),5,IF(SIGN(N1439-O1439)&lt;&gt;SIGN(INDEX(Matches!$G$2:$G$201,MATCH($A1439&amp;"-6",Matches!$J$2:$J$201,0))-INDEX(Matches!$H$2:$H$201,MATCH($A1439&amp;"-6",Matches!$J$2:$J$201,0))),0,IF(N1439-O1439=INDEX(Matches!$G$2:$G$201,MATCH($A1439&amp;"-6",Matches!$J$2:$J$201,0))-INDEX(Matches!$H$2:$H$201,MATCH($A1439&amp;"-6",Matches!$J$2:$J$201,0)),3,2))))),""))</f>
        <v/>
      </c>
      <c r="AD1439" s="12" t="str">
        <f aca="false">IF(OR($B1439="",P1439="",Q1439=""),"",IFERROR(IF(OR(INDEX(Matches!$I$2:$I$201,MATCH($A1439&amp;"-7",Matches!$J$2:$J$201,0))="Void",INDEX(Matches!$G$2:$G$201,MATCH($A1439&amp;"-7",Matches!$J$2:$J$201,0))="",INDEX(Matches!$H$2:$H$201,MATCH($A1439&amp;"-7",Matches!$J$2:$J$201,0))=""),"",IF(AND($C1439&lt;&gt;"",INDEX(Matches!$F$2:$F$201,MATCH($A1439&amp;"-7",Matches!$J$2:$J$201,0))&lt;&gt;"",$C1439&gt;=INDEX(Matches!$F$2:$F$201,MATCH($A1439&amp;"-7",Matches!$J$2:$J$201,0))),"",IF(AND(P1439=INDEX(Matches!$G$2:$G$201,MATCH($A1439&amp;"-7",Matches!$J$2:$J$201,0)),Q1439=INDEX(Matches!$H$2:$H$201,MATCH($A1439&amp;"-7",Matches!$J$2:$J$201,0))),5,IF(SIGN(P1439-Q1439)&lt;&gt;SIGN(INDEX(Matches!$G$2:$G$201,MATCH($A1439&amp;"-7",Matches!$J$2:$J$201,0))-INDEX(Matches!$H$2:$H$201,MATCH($A1439&amp;"-7",Matches!$J$2:$J$201,0))),0,IF(P1439-Q1439=INDEX(Matches!$G$2:$G$201,MATCH($A1439&amp;"-7",Matches!$J$2:$J$201,0))-INDEX(Matches!$H$2:$H$201,MATCH($A1439&amp;"-7",Matches!$J$2:$J$201,0)),3,2))))),""))</f>
        <v/>
      </c>
      <c r="AE1439" s="12" t="str">
        <f aca="false">IF(OR($B1439="",R1439="",S1439=""),"",IFERROR(IF(OR(INDEX(Matches!$I$2:$I$201,MATCH($A1439&amp;"-8",Matches!$J$2:$J$201,0))="Void",INDEX(Matches!$G$2:$G$201,MATCH($A1439&amp;"-8",Matches!$J$2:$J$201,0))="",INDEX(Matches!$H$2:$H$201,MATCH($A1439&amp;"-8",Matches!$J$2:$J$201,0))=""),"",IF(AND($C1439&lt;&gt;"",INDEX(Matches!$F$2:$F$201,MATCH($A1439&amp;"-8",Matches!$J$2:$J$201,0))&lt;&gt;"",$C1439&gt;=INDEX(Matches!$F$2:$F$201,MATCH($A1439&amp;"-8",Matches!$J$2:$J$201,0))),"",IF(AND(R1439=INDEX(Matches!$G$2:$G$201,MATCH($A1439&amp;"-8",Matches!$J$2:$J$201,0)),S1439=INDEX(Matches!$H$2:$H$201,MATCH($A1439&amp;"-8",Matches!$J$2:$J$201,0))),5,IF(SIGN(R1439-S1439)&lt;&gt;SIGN(INDEX(Matches!$G$2:$G$201,MATCH($A1439&amp;"-8",Matches!$J$2:$J$201,0))-INDEX(Matches!$H$2:$H$201,MATCH($A1439&amp;"-8",Matches!$J$2:$J$201,0))),0,IF(R1439-S1439=INDEX(Matches!$G$2:$G$201,MATCH($A1439&amp;"-8",Matches!$J$2:$J$201,0))-INDEX(Matches!$H$2:$H$201,MATCH($A1439&amp;"-8",Matches!$J$2:$J$201,0)),3,2))))),""))</f>
        <v/>
      </c>
      <c r="AF1439" s="12" t="str">
        <f aca="false">IF(OR($B1439="",T1439="",U1439=""),"",IFERROR(IF(OR(INDEX(Matches!$I$2:$I$201,MATCH($A1439&amp;"-9",Matches!$J$2:$J$201,0))="Void",INDEX(Matches!$G$2:$G$201,MATCH($A1439&amp;"-9",Matches!$J$2:$J$201,0))="",INDEX(Matches!$H$2:$H$201,MATCH($A1439&amp;"-9",Matches!$J$2:$J$201,0))=""),"",IF(AND($C1439&lt;&gt;"",INDEX(Matches!$F$2:$F$201,MATCH($A1439&amp;"-9",Matches!$J$2:$J$201,0))&lt;&gt;"",$C1439&gt;=INDEX(Matches!$F$2:$F$201,MATCH($A1439&amp;"-9",Matches!$J$2:$J$201,0))),"",IF(AND(T1439=INDEX(Matches!$G$2:$G$201,MATCH($A1439&amp;"-9",Matches!$J$2:$J$201,0)),U1439=INDEX(Matches!$H$2:$H$201,MATCH($A1439&amp;"-9",Matches!$J$2:$J$201,0))),5,IF(SIGN(T1439-U1439)&lt;&gt;SIGN(INDEX(Matches!$G$2:$G$201,MATCH($A1439&amp;"-9",Matches!$J$2:$J$201,0))-INDEX(Matches!$H$2:$H$201,MATCH($A1439&amp;"-9",Matches!$J$2:$J$201,0))),0,IF(T1439-U1439=INDEX(Matches!$G$2:$G$201,MATCH($A1439&amp;"-9",Matches!$J$2:$J$201,0))-INDEX(Matches!$H$2:$H$201,MATCH($A1439&amp;"-9",Matches!$J$2:$J$201,0)),3,2))))),""))</f>
        <v/>
      </c>
      <c r="AG1439" s="12" t="str">
        <f aca="false">IF(OR($B1439="",V1439="",W1439=""),"",IFERROR(IF(OR(INDEX(Matches!$I$2:$I$201,MATCH($A1439&amp;"-10",Matches!$J$2:$J$201,0))="Void",INDEX(Matches!$G$2:$G$201,MATCH($A1439&amp;"-10",Matches!$J$2:$J$201,0))="",INDEX(Matches!$H$2:$H$201,MATCH($A1439&amp;"-10",Matches!$J$2:$J$201,0))=""),"",IF(AND($C1439&lt;&gt;"",INDEX(Matches!$F$2:$F$201,MATCH($A1439&amp;"-10",Matches!$J$2:$J$201,0))&lt;&gt;"",$C1439&gt;=INDEX(Matches!$F$2:$F$201,MATCH($A1439&amp;"-10",Matches!$J$2:$J$201,0))),"",IF(AND(V1439=INDEX(Matches!$G$2:$G$201,MATCH($A1439&amp;"-10",Matches!$J$2:$J$201,0)),W1439=INDEX(Matches!$H$2:$H$201,MATCH($A1439&amp;"-10",Matches!$J$2:$J$201,0))),5,IF(SIGN(V1439-W1439)&lt;&gt;SIGN(INDEX(Matches!$G$2:$G$201,MATCH($A1439&amp;"-10",Matches!$J$2:$J$201,0))-INDEX(Matches!$H$2:$H$201,MATCH($A1439&amp;"-10",Matches!$J$2:$J$201,0))),0,IF(V1439-W1439=INDEX(Matches!$G$2:$G$201,MATCH($A1439&amp;"-10",Matches!$J$2:$J$201,0))-INDEX(Matches!$H$2:$H$201,MATCH($A1439&amp;"-10",Matches!$J$2:$J$201,0)),3,2))))),""))</f>
        <v/>
      </c>
      <c r="AH1439" s="13" t="str">
        <f aca="false">IF($B1439="","",SUM(X1439:AG1439))</f>
        <v/>
      </c>
      <c r="AI1439" s="12" t="str">
        <f aca="false">IF($B1439="","",COUNTIF(X1439:AG1439,5))</f>
        <v/>
      </c>
      <c r="AJ1439" s="12" t="str">
        <f aca="false">IF($B1439="","",COUNTIF(X1439:AG1439,"&gt;=2"))</f>
        <v/>
      </c>
      <c r="AK1439" s="12" t="str">
        <f aca="false">IF($B1439="","",COUNT(X1439:AG1439))</f>
        <v/>
      </c>
    </row>
    <row r="1440" customFormat="false" ht="15" hidden="false" customHeight="false" outlineLevel="0" collapsed="false">
      <c r="A1440" s="7"/>
      <c r="B1440" s="7"/>
      <c r="C1440" s="11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12" t="str">
        <f aca="false">IF(OR($B1440="",D1440="",E1440=""),"",IFERROR(IF(OR(INDEX(Matches!$I$2:$I$201,MATCH($A1440&amp;"-1",Matches!$J$2:$J$201,0))="Void",INDEX(Matches!$G$2:$G$201,MATCH($A1440&amp;"-1",Matches!$J$2:$J$201,0))="",INDEX(Matches!$H$2:$H$201,MATCH($A1440&amp;"-1",Matches!$J$2:$J$201,0))=""),"",IF(AND($C1440&lt;&gt;"",INDEX(Matches!$F$2:$F$201,MATCH($A1440&amp;"-1",Matches!$J$2:$J$201,0))&lt;&gt;"",$C1440&gt;=INDEX(Matches!$F$2:$F$201,MATCH($A1440&amp;"-1",Matches!$J$2:$J$201,0))),"",IF(AND(D1440=INDEX(Matches!$G$2:$G$201,MATCH($A1440&amp;"-1",Matches!$J$2:$J$201,0)),E1440=INDEX(Matches!$H$2:$H$201,MATCH($A1440&amp;"-1",Matches!$J$2:$J$201,0))),5,IF(SIGN(D1440-E1440)&lt;&gt;SIGN(INDEX(Matches!$G$2:$G$201,MATCH($A1440&amp;"-1",Matches!$J$2:$J$201,0))-INDEX(Matches!$H$2:$H$201,MATCH($A1440&amp;"-1",Matches!$J$2:$J$201,0))),0,IF(D1440-E1440=INDEX(Matches!$G$2:$G$201,MATCH($A1440&amp;"-1",Matches!$J$2:$J$201,0))-INDEX(Matches!$H$2:$H$201,MATCH($A1440&amp;"-1",Matches!$J$2:$J$201,0)),3,2))))),""))</f>
        <v/>
      </c>
      <c r="Y1440" s="12" t="str">
        <f aca="false">IF(OR($B1440="",F1440="",G1440=""),"",IFERROR(IF(OR(INDEX(Matches!$I$2:$I$201,MATCH($A1440&amp;"-2",Matches!$J$2:$J$201,0))="Void",INDEX(Matches!$G$2:$G$201,MATCH($A1440&amp;"-2",Matches!$J$2:$J$201,0))="",INDEX(Matches!$H$2:$H$201,MATCH($A1440&amp;"-2",Matches!$J$2:$J$201,0))=""),"",IF(AND($C1440&lt;&gt;"",INDEX(Matches!$F$2:$F$201,MATCH($A1440&amp;"-2",Matches!$J$2:$J$201,0))&lt;&gt;"",$C1440&gt;=INDEX(Matches!$F$2:$F$201,MATCH($A1440&amp;"-2",Matches!$J$2:$J$201,0))),"",IF(AND(F1440=INDEX(Matches!$G$2:$G$201,MATCH($A1440&amp;"-2",Matches!$J$2:$J$201,0)),G1440=INDEX(Matches!$H$2:$H$201,MATCH($A1440&amp;"-2",Matches!$J$2:$J$201,0))),5,IF(SIGN(F1440-G1440)&lt;&gt;SIGN(INDEX(Matches!$G$2:$G$201,MATCH($A1440&amp;"-2",Matches!$J$2:$J$201,0))-INDEX(Matches!$H$2:$H$201,MATCH($A1440&amp;"-2",Matches!$J$2:$J$201,0))),0,IF(F1440-G1440=INDEX(Matches!$G$2:$G$201,MATCH($A1440&amp;"-2",Matches!$J$2:$J$201,0))-INDEX(Matches!$H$2:$H$201,MATCH($A1440&amp;"-2",Matches!$J$2:$J$201,0)),3,2))))),""))</f>
        <v/>
      </c>
      <c r="Z1440" s="12" t="str">
        <f aca="false">IF(OR($B1440="",H1440="",I1440=""),"",IFERROR(IF(OR(INDEX(Matches!$I$2:$I$201,MATCH($A1440&amp;"-3",Matches!$J$2:$J$201,0))="Void",INDEX(Matches!$G$2:$G$201,MATCH($A1440&amp;"-3",Matches!$J$2:$J$201,0))="",INDEX(Matches!$H$2:$H$201,MATCH($A1440&amp;"-3",Matches!$J$2:$J$201,0))=""),"",IF(AND($C1440&lt;&gt;"",INDEX(Matches!$F$2:$F$201,MATCH($A1440&amp;"-3",Matches!$J$2:$J$201,0))&lt;&gt;"",$C1440&gt;=INDEX(Matches!$F$2:$F$201,MATCH($A1440&amp;"-3",Matches!$J$2:$J$201,0))),"",IF(AND(H1440=INDEX(Matches!$G$2:$G$201,MATCH($A1440&amp;"-3",Matches!$J$2:$J$201,0)),I1440=INDEX(Matches!$H$2:$H$201,MATCH($A1440&amp;"-3",Matches!$J$2:$J$201,0))),5,IF(SIGN(H1440-I1440)&lt;&gt;SIGN(INDEX(Matches!$G$2:$G$201,MATCH($A1440&amp;"-3",Matches!$J$2:$J$201,0))-INDEX(Matches!$H$2:$H$201,MATCH($A1440&amp;"-3",Matches!$J$2:$J$201,0))),0,IF(H1440-I1440=INDEX(Matches!$G$2:$G$201,MATCH($A1440&amp;"-3",Matches!$J$2:$J$201,0))-INDEX(Matches!$H$2:$H$201,MATCH($A1440&amp;"-3",Matches!$J$2:$J$201,0)),3,2))))),""))</f>
        <v/>
      </c>
      <c r="AA1440" s="12" t="str">
        <f aca="false">IF(OR($B1440="",J1440="",K1440=""),"",IFERROR(IF(OR(INDEX(Matches!$I$2:$I$201,MATCH($A1440&amp;"-4",Matches!$J$2:$J$201,0))="Void",INDEX(Matches!$G$2:$G$201,MATCH($A1440&amp;"-4",Matches!$J$2:$J$201,0))="",INDEX(Matches!$H$2:$H$201,MATCH($A1440&amp;"-4",Matches!$J$2:$J$201,0))=""),"",IF(AND($C1440&lt;&gt;"",INDEX(Matches!$F$2:$F$201,MATCH($A1440&amp;"-4",Matches!$J$2:$J$201,0))&lt;&gt;"",$C1440&gt;=INDEX(Matches!$F$2:$F$201,MATCH($A1440&amp;"-4",Matches!$J$2:$J$201,0))),"",IF(AND(J1440=INDEX(Matches!$G$2:$G$201,MATCH($A1440&amp;"-4",Matches!$J$2:$J$201,0)),K1440=INDEX(Matches!$H$2:$H$201,MATCH($A1440&amp;"-4",Matches!$J$2:$J$201,0))),5,IF(SIGN(J1440-K1440)&lt;&gt;SIGN(INDEX(Matches!$G$2:$G$201,MATCH($A1440&amp;"-4",Matches!$J$2:$J$201,0))-INDEX(Matches!$H$2:$H$201,MATCH($A1440&amp;"-4",Matches!$J$2:$J$201,0))),0,IF(J1440-K1440=INDEX(Matches!$G$2:$G$201,MATCH($A1440&amp;"-4",Matches!$J$2:$J$201,0))-INDEX(Matches!$H$2:$H$201,MATCH($A1440&amp;"-4",Matches!$J$2:$J$201,0)),3,2))))),""))</f>
        <v/>
      </c>
      <c r="AB1440" s="12" t="str">
        <f aca="false">IF(OR($B1440="",L1440="",M1440=""),"",IFERROR(IF(OR(INDEX(Matches!$I$2:$I$201,MATCH($A1440&amp;"-5",Matches!$J$2:$J$201,0))="Void",INDEX(Matches!$G$2:$G$201,MATCH($A1440&amp;"-5",Matches!$J$2:$J$201,0))="",INDEX(Matches!$H$2:$H$201,MATCH($A1440&amp;"-5",Matches!$J$2:$J$201,0))=""),"",IF(AND($C1440&lt;&gt;"",INDEX(Matches!$F$2:$F$201,MATCH($A1440&amp;"-5",Matches!$J$2:$J$201,0))&lt;&gt;"",$C1440&gt;=INDEX(Matches!$F$2:$F$201,MATCH($A1440&amp;"-5",Matches!$J$2:$J$201,0))),"",IF(AND(L1440=INDEX(Matches!$G$2:$G$201,MATCH($A1440&amp;"-5",Matches!$J$2:$J$201,0)),M1440=INDEX(Matches!$H$2:$H$201,MATCH($A1440&amp;"-5",Matches!$J$2:$J$201,0))),5,IF(SIGN(L1440-M1440)&lt;&gt;SIGN(INDEX(Matches!$G$2:$G$201,MATCH($A1440&amp;"-5",Matches!$J$2:$J$201,0))-INDEX(Matches!$H$2:$H$201,MATCH($A1440&amp;"-5",Matches!$J$2:$J$201,0))),0,IF(L1440-M1440=INDEX(Matches!$G$2:$G$201,MATCH($A1440&amp;"-5",Matches!$J$2:$J$201,0))-INDEX(Matches!$H$2:$H$201,MATCH($A1440&amp;"-5",Matches!$J$2:$J$201,0)),3,2))))),""))</f>
        <v/>
      </c>
      <c r="AC1440" s="12" t="str">
        <f aca="false">IF(OR($B1440="",N1440="",O1440=""),"",IFERROR(IF(OR(INDEX(Matches!$I$2:$I$201,MATCH($A1440&amp;"-6",Matches!$J$2:$J$201,0))="Void",INDEX(Matches!$G$2:$G$201,MATCH($A1440&amp;"-6",Matches!$J$2:$J$201,0))="",INDEX(Matches!$H$2:$H$201,MATCH($A1440&amp;"-6",Matches!$J$2:$J$201,0))=""),"",IF(AND($C1440&lt;&gt;"",INDEX(Matches!$F$2:$F$201,MATCH($A1440&amp;"-6",Matches!$J$2:$J$201,0))&lt;&gt;"",$C1440&gt;=INDEX(Matches!$F$2:$F$201,MATCH($A1440&amp;"-6",Matches!$J$2:$J$201,0))),"",IF(AND(N1440=INDEX(Matches!$G$2:$G$201,MATCH($A1440&amp;"-6",Matches!$J$2:$J$201,0)),O1440=INDEX(Matches!$H$2:$H$201,MATCH($A1440&amp;"-6",Matches!$J$2:$J$201,0))),5,IF(SIGN(N1440-O1440)&lt;&gt;SIGN(INDEX(Matches!$G$2:$G$201,MATCH($A1440&amp;"-6",Matches!$J$2:$J$201,0))-INDEX(Matches!$H$2:$H$201,MATCH($A1440&amp;"-6",Matches!$J$2:$J$201,0))),0,IF(N1440-O1440=INDEX(Matches!$G$2:$G$201,MATCH($A1440&amp;"-6",Matches!$J$2:$J$201,0))-INDEX(Matches!$H$2:$H$201,MATCH($A1440&amp;"-6",Matches!$J$2:$J$201,0)),3,2))))),""))</f>
        <v/>
      </c>
      <c r="AD1440" s="12" t="str">
        <f aca="false">IF(OR($B1440="",P1440="",Q1440=""),"",IFERROR(IF(OR(INDEX(Matches!$I$2:$I$201,MATCH($A1440&amp;"-7",Matches!$J$2:$J$201,0))="Void",INDEX(Matches!$G$2:$G$201,MATCH($A1440&amp;"-7",Matches!$J$2:$J$201,0))="",INDEX(Matches!$H$2:$H$201,MATCH($A1440&amp;"-7",Matches!$J$2:$J$201,0))=""),"",IF(AND($C1440&lt;&gt;"",INDEX(Matches!$F$2:$F$201,MATCH($A1440&amp;"-7",Matches!$J$2:$J$201,0))&lt;&gt;"",$C1440&gt;=INDEX(Matches!$F$2:$F$201,MATCH($A1440&amp;"-7",Matches!$J$2:$J$201,0))),"",IF(AND(P1440=INDEX(Matches!$G$2:$G$201,MATCH($A1440&amp;"-7",Matches!$J$2:$J$201,0)),Q1440=INDEX(Matches!$H$2:$H$201,MATCH($A1440&amp;"-7",Matches!$J$2:$J$201,0))),5,IF(SIGN(P1440-Q1440)&lt;&gt;SIGN(INDEX(Matches!$G$2:$G$201,MATCH($A1440&amp;"-7",Matches!$J$2:$J$201,0))-INDEX(Matches!$H$2:$H$201,MATCH($A1440&amp;"-7",Matches!$J$2:$J$201,0))),0,IF(P1440-Q1440=INDEX(Matches!$G$2:$G$201,MATCH($A1440&amp;"-7",Matches!$J$2:$J$201,0))-INDEX(Matches!$H$2:$H$201,MATCH($A1440&amp;"-7",Matches!$J$2:$J$201,0)),3,2))))),""))</f>
        <v/>
      </c>
      <c r="AE1440" s="12" t="str">
        <f aca="false">IF(OR($B1440="",R1440="",S1440=""),"",IFERROR(IF(OR(INDEX(Matches!$I$2:$I$201,MATCH($A1440&amp;"-8",Matches!$J$2:$J$201,0))="Void",INDEX(Matches!$G$2:$G$201,MATCH($A1440&amp;"-8",Matches!$J$2:$J$201,0))="",INDEX(Matches!$H$2:$H$201,MATCH($A1440&amp;"-8",Matches!$J$2:$J$201,0))=""),"",IF(AND($C1440&lt;&gt;"",INDEX(Matches!$F$2:$F$201,MATCH($A1440&amp;"-8",Matches!$J$2:$J$201,0))&lt;&gt;"",$C1440&gt;=INDEX(Matches!$F$2:$F$201,MATCH($A1440&amp;"-8",Matches!$J$2:$J$201,0))),"",IF(AND(R1440=INDEX(Matches!$G$2:$G$201,MATCH($A1440&amp;"-8",Matches!$J$2:$J$201,0)),S1440=INDEX(Matches!$H$2:$H$201,MATCH($A1440&amp;"-8",Matches!$J$2:$J$201,0))),5,IF(SIGN(R1440-S1440)&lt;&gt;SIGN(INDEX(Matches!$G$2:$G$201,MATCH($A1440&amp;"-8",Matches!$J$2:$J$201,0))-INDEX(Matches!$H$2:$H$201,MATCH($A1440&amp;"-8",Matches!$J$2:$J$201,0))),0,IF(R1440-S1440=INDEX(Matches!$G$2:$G$201,MATCH($A1440&amp;"-8",Matches!$J$2:$J$201,0))-INDEX(Matches!$H$2:$H$201,MATCH($A1440&amp;"-8",Matches!$J$2:$J$201,0)),3,2))))),""))</f>
        <v/>
      </c>
      <c r="AF1440" s="12" t="str">
        <f aca="false">IF(OR($B1440="",T1440="",U1440=""),"",IFERROR(IF(OR(INDEX(Matches!$I$2:$I$201,MATCH($A1440&amp;"-9",Matches!$J$2:$J$201,0))="Void",INDEX(Matches!$G$2:$G$201,MATCH($A1440&amp;"-9",Matches!$J$2:$J$201,0))="",INDEX(Matches!$H$2:$H$201,MATCH($A1440&amp;"-9",Matches!$J$2:$J$201,0))=""),"",IF(AND($C1440&lt;&gt;"",INDEX(Matches!$F$2:$F$201,MATCH($A1440&amp;"-9",Matches!$J$2:$J$201,0))&lt;&gt;"",$C1440&gt;=INDEX(Matches!$F$2:$F$201,MATCH($A1440&amp;"-9",Matches!$J$2:$J$201,0))),"",IF(AND(T1440=INDEX(Matches!$G$2:$G$201,MATCH($A1440&amp;"-9",Matches!$J$2:$J$201,0)),U1440=INDEX(Matches!$H$2:$H$201,MATCH($A1440&amp;"-9",Matches!$J$2:$J$201,0))),5,IF(SIGN(T1440-U1440)&lt;&gt;SIGN(INDEX(Matches!$G$2:$G$201,MATCH($A1440&amp;"-9",Matches!$J$2:$J$201,0))-INDEX(Matches!$H$2:$H$201,MATCH($A1440&amp;"-9",Matches!$J$2:$J$201,0))),0,IF(T1440-U1440=INDEX(Matches!$G$2:$G$201,MATCH($A1440&amp;"-9",Matches!$J$2:$J$201,0))-INDEX(Matches!$H$2:$H$201,MATCH($A1440&amp;"-9",Matches!$J$2:$J$201,0)),3,2))))),""))</f>
        <v/>
      </c>
      <c r="AG1440" s="12" t="str">
        <f aca="false">IF(OR($B1440="",V1440="",W1440=""),"",IFERROR(IF(OR(INDEX(Matches!$I$2:$I$201,MATCH($A1440&amp;"-10",Matches!$J$2:$J$201,0))="Void",INDEX(Matches!$G$2:$G$201,MATCH($A1440&amp;"-10",Matches!$J$2:$J$201,0))="",INDEX(Matches!$H$2:$H$201,MATCH($A1440&amp;"-10",Matches!$J$2:$J$201,0))=""),"",IF(AND($C1440&lt;&gt;"",INDEX(Matches!$F$2:$F$201,MATCH($A1440&amp;"-10",Matches!$J$2:$J$201,0))&lt;&gt;"",$C1440&gt;=INDEX(Matches!$F$2:$F$201,MATCH($A1440&amp;"-10",Matches!$J$2:$J$201,0))),"",IF(AND(V1440=INDEX(Matches!$G$2:$G$201,MATCH($A1440&amp;"-10",Matches!$J$2:$J$201,0)),W1440=INDEX(Matches!$H$2:$H$201,MATCH($A1440&amp;"-10",Matches!$J$2:$J$201,0))),5,IF(SIGN(V1440-W1440)&lt;&gt;SIGN(INDEX(Matches!$G$2:$G$201,MATCH($A1440&amp;"-10",Matches!$J$2:$J$201,0))-INDEX(Matches!$H$2:$H$201,MATCH($A1440&amp;"-10",Matches!$J$2:$J$201,0))),0,IF(V1440-W1440=INDEX(Matches!$G$2:$G$201,MATCH($A1440&amp;"-10",Matches!$J$2:$J$201,0))-INDEX(Matches!$H$2:$H$201,MATCH($A1440&amp;"-10",Matches!$J$2:$J$201,0)),3,2))))),""))</f>
        <v/>
      </c>
      <c r="AH1440" s="13" t="str">
        <f aca="false">IF($B1440="","",SUM(X1440:AG1440))</f>
        <v/>
      </c>
      <c r="AI1440" s="12" t="str">
        <f aca="false">IF($B1440="","",COUNTIF(X1440:AG1440,5))</f>
        <v/>
      </c>
      <c r="AJ1440" s="12" t="str">
        <f aca="false">IF($B1440="","",COUNTIF(X1440:AG1440,"&gt;=2"))</f>
        <v/>
      </c>
      <c r="AK1440" s="12" t="str">
        <f aca="false">IF($B1440="","",COUNT(X1440:AG1440))</f>
        <v/>
      </c>
    </row>
    <row r="1441" customFormat="false" ht="15" hidden="false" customHeight="false" outlineLevel="0" collapsed="false">
      <c r="A1441" s="7"/>
      <c r="B1441" s="7"/>
      <c r="C1441" s="11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12" t="str">
        <f aca="false">IF(OR($B1441="",D1441="",E1441=""),"",IFERROR(IF(OR(INDEX(Matches!$I$2:$I$201,MATCH($A1441&amp;"-1",Matches!$J$2:$J$201,0))="Void",INDEX(Matches!$G$2:$G$201,MATCH($A1441&amp;"-1",Matches!$J$2:$J$201,0))="",INDEX(Matches!$H$2:$H$201,MATCH($A1441&amp;"-1",Matches!$J$2:$J$201,0))=""),"",IF(AND($C1441&lt;&gt;"",INDEX(Matches!$F$2:$F$201,MATCH($A1441&amp;"-1",Matches!$J$2:$J$201,0))&lt;&gt;"",$C1441&gt;=INDEX(Matches!$F$2:$F$201,MATCH($A1441&amp;"-1",Matches!$J$2:$J$201,0))),"",IF(AND(D1441=INDEX(Matches!$G$2:$G$201,MATCH($A1441&amp;"-1",Matches!$J$2:$J$201,0)),E1441=INDEX(Matches!$H$2:$H$201,MATCH($A1441&amp;"-1",Matches!$J$2:$J$201,0))),5,IF(SIGN(D1441-E1441)&lt;&gt;SIGN(INDEX(Matches!$G$2:$G$201,MATCH($A1441&amp;"-1",Matches!$J$2:$J$201,0))-INDEX(Matches!$H$2:$H$201,MATCH($A1441&amp;"-1",Matches!$J$2:$J$201,0))),0,IF(D1441-E1441=INDEX(Matches!$G$2:$G$201,MATCH($A1441&amp;"-1",Matches!$J$2:$J$201,0))-INDEX(Matches!$H$2:$H$201,MATCH($A1441&amp;"-1",Matches!$J$2:$J$201,0)),3,2))))),""))</f>
        <v/>
      </c>
      <c r="Y1441" s="12" t="str">
        <f aca="false">IF(OR($B1441="",F1441="",G1441=""),"",IFERROR(IF(OR(INDEX(Matches!$I$2:$I$201,MATCH($A1441&amp;"-2",Matches!$J$2:$J$201,0))="Void",INDEX(Matches!$G$2:$G$201,MATCH($A1441&amp;"-2",Matches!$J$2:$J$201,0))="",INDEX(Matches!$H$2:$H$201,MATCH($A1441&amp;"-2",Matches!$J$2:$J$201,0))=""),"",IF(AND($C1441&lt;&gt;"",INDEX(Matches!$F$2:$F$201,MATCH($A1441&amp;"-2",Matches!$J$2:$J$201,0))&lt;&gt;"",$C1441&gt;=INDEX(Matches!$F$2:$F$201,MATCH($A1441&amp;"-2",Matches!$J$2:$J$201,0))),"",IF(AND(F1441=INDEX(Matches!$G$2:$G$201,MATCH($A1441&amp;"-2",Matches!$J$2:$J$201,0)),G1441=INDEX(Matches!$H$2:$H$201,MATCH($A1441&amp;"-2",Matches!$J$2:$J$201,0))),5,IF(SIGN(F1441-G1441)&lt;&gt;SIGN(INDEX(Matches!$G$2:$G$201,MATCH($A1441&amp;"-2",Matches!$J$2:$J$201,0))-INDEX(Matches!$H$2:$H$201,MATCH($A1441&amp;"-2",Matches!$J$2:$J$201,0))),0,IF(F1441-G1441=INDEX(Matches!$G$2:$G$201,MATCH($A1441&amp;"-2",Matches!$J$2:$J$201,0))-INDEX(Matches!$H$2:$H$201,MATCH($A1441&amp;"-2",Matches!$J$2:$J$201,0)),3,2))))),""))</f>
        <v/>
      </c>
      <c r="Z1441" s="12" t="str">
        <f aca="false">IF(OR($B1441="",H1441="",I1441=""),"",IFERROR(IF(OR(INDEX(Matches!$I$2:$I$201,MATCH($A1441&amp;"-3",Matches!$J$2:$J$201,0))="Void",INDEX(Matches!$G$2:$G$201,MATCH($A1441&amp;"-3",Matches!$J$2:$J$201,0))="",INDEX(Matches!$H$2:$H$201,MATCH($A1441&amp;"-3",Matches!$J$2:$J$201,0))=""),"",IF(AND($C1441&lt;&gt;"",INDEX(Matches!$F$2:$F$201,MATCH($A1441&amp;"-3",Matches!$J$2:$J$201,0))&lt;&gt;"",$C1441&gt;=INDEX(Matches!$F$2:$F$201,MATCH($A1441&amp;"-3",Matches!$J$2:$J$201,0))),"",IF(AND(H1441=INDEX(Matches!$G$2:$G$201,MATCH($A1441&amp;"-3",Matches!$J$2:$J$201,0)),I1441=INDEX(Matches!$H$2:$H$201,MATCH($A1441&amp;"-3",Matches!$J$2:$J$201,0))),5,IF(SIGN(H1441-I1441)&lt;&gt;SIGN(INDEX(Matches!$G$2:$G$201,MATCH($A1441&amp;"-3",Matches!$J$2:$J$201,0))-INDEX(Matches!$H$2:$H$201,MATCH($A1441&amp;"-3",Matches!$J$2:$J$201,0))),0,IF(H1441-I1441=INDEX(Matches!$G$2:$G$201,MATCH($A1441&amp;"-3",Matches!$J$2:$J$201,0))-INDEX(Matches!$H$2:$H$201,MATCH($A1441&amp;"-3",Matches!$J$2:$J$201,0)),3,2))))),""))</f>
        <v/>
      </c>
      <c r="AA1441" s="12" t="str">
        <f aca="false">IF(OR($B1441="",J1441="",K1441=""),"",IFERROR(IF(OR(INDEX(Matches!$I$2:$I$201,MATCH($A1441&amp;"-4",Matches!$J$2:$J$201,0))="Void",INDEX(Matches!$G$2:$G$201,MATCH($A1441&amp;"-4",Matches!$J$2:$J$201,0))="",INDEX(Matches!$H$2:$H$201,MATCH($A1441&amp;"-4",Matches!$J$2:$J$201,0))=""),"",IF(AND($C1441&lt;&gt;"",INDEX(Matches!$F$2:$F$201,MATCH($A1441&amp;"-4",Matches!$J$2:$J$201,0))&lt;&gt;"",$C1441&gt;=INDEX(Matches!$F$2:$F$201,MATCH($A1441&amp;"-4",Matches!$J$2:$J$201,0))),"",IF(AND(J1441=INDEX(Matches!$G$2:$G$201,MATCH($A1441&amp;"-4",Matches!$J$2:$J$201,0)),K1441=INDEX(Matches!$H$2:$H$201,MATCH($A1441&amp;"-4",Matches!$J$2:$J$201,0))),5,IF(SIGN(J1441-K1441)&lt;&gt;SIGN(INDEX(Matches!$G$2:$G$201,MATCH($A1441&amp;"-4",Matches!$J$2:$J$201,0))-INDEX(Matches!$H$2:$H$201,MATCH($A1441&amp;"-4",Matches!$J$2:$J$201,0))),0,IF(J1441-K1441=INDEX(Matches!$G$2:$G$201,MATCH($A1441&amp;"-4",Matches!$J$2:$J$201,0))-INDEX(Matches!$H$2:$H$201,MATCH($A1441&amp;"-4",Matches!$J$2:$J$201,0)),3,2))))),""))</f>
        <v/>
      </c>
      <c r="AB1441" s="12" t="str">
        <f aca="false">IF(OR($B1441="",L1441="",M1441=""),"",IFERROR(IF(OR(INDEX(Matches!$I$2:$I$201,MATCH($A1441&amp;"-5",Matches!$J$2:$J$201,0))="Void",INDEX(Matches!$G$2:$G$201,MATCH($A1441&amp;"-5",Matches!$J$2:$J$201,0))="",INDEX(Matches!$H$2:$H$201,MATCH($A1441&amp;"-5",Matches!$J$2:$J$201,0))=""),"",IF(AND($C1441&lt;&gt;"",INDEX(Matches!$F$2:$F$201,MATCH($A1441&amp;"-5",Matches!$J$2:$J$201,0))&lt;&gt;"",$C1441&gt;=INDEX(Matches!$F$2:$F$201,MATCH($A1441&amp;"-5",Matches!$J$2:$J$201,0))),"",IF(AND(L1441=INDEX(Matches!$G$2:$G$201,MATCH($A1441&amp;"-5",Matches!$J$2:$J$201,0)),M1441=INDEX(Matches!$H$2:$H$201,MATCH($A1441&amp;"-5",Matches!$J$2:$J$201,0))),5,IF(SIGN(L1441-M1441)&lt;&gt;SIGN(INDEX(Matches!$G$2:$G$201,MATCH($A1441&amp;"-5",Matches!$J$2:$J$201,0))-INDEX(Matches!$H$2:$H$201,MATCH($A1441&amp;"-5",Matches!$J$2:$J$201,0))),0,IF(L1441-M1441=INDEX(Matches!$G$2:$G$201,MATCH($A1441&amp;"-5",Matches!$J$2:$J$201,0))-INDEX(Matches!$H$2:$H$201,MATCH($A1441&amp;"-5",Matches!$J$2:$J$201,0)),3,2))))),""))</f>
        <v/>
      </c>
      <c r="AC1441" s="12" t="str">
        <f aca="false">IF(OR($B1441="",N1441="",O1441=""),"",IFERROR(IF(OR(INDEX(Matches!$I$2:$I$201,MATCH($A1441&amp;"-6",Matches!$J$2:$J$201,0))="Void",INDEX(Matches!$G$2:$G$201,MATCH($A1441&amp;"-6",Matches!$J$2:$J$201,0))="",INDEX(Matches!$H$2:$H$201,MATCH($A1441&amp;"-6",Matches!$J$2:$J$201,0))=""),"",IF(AND($C1441&lt;&gt;"",INDEX(Matches!$F$2:$F$201,MATCH($A1441&amp;"-6",Matches!$J$2:$J$201,0))&lt;&gt;"",$C1441&gt;=INDEX(Matches!$F$2:$F$201,MATCH($A1441&amp;"-6",Matches!$J$2:$J$201,0))),"",IF(AND(N1441=INDEX(Matches!$G$2:$G$201,MATCH($A1441&amp;"-6",Matches!$J$2:$J$201,0)),O1441=INDEX(Matches!$H$2:$H$201,MATCH($A1441&amp;"-6",Matches!$J$2:$J$201,0))),5,IF(SIGN(N1441-O1441)&lt;&gt;SIGN(INDEX(Matches!$G$2:$G$201,MATCH($A1441&amp;"-6",Matches!$J$2:$J$201,0))-INDEX(Matches!$H$2:$H$201,MATCH($A1441&amp;"-6",Matches!$J$2:$J$201,0))),0,IF(N1441-O1441=INDEX(Matches!$G$2:$G$201,MATCH($A1441&amp;"-6",Matches!$J$2:$J$201,0))-INDEX(Matches!$H$2:$H$201,MATCH($A1441&amp;"-6",Matches!$J$2:$J$201,0)),3,2))))),""))</f>
        <v/>
      </c>
      <c r="AD1441" s="12" t="str">
        <f aca="false">IF(OR($B1441="",P1441="",Q1441=""),"",IFERROR(IF(OR(INDEX(Matches!$I$2:$I$201,MATCH($A1441&amp;"-7",Matches!$J$2:$J$201,0))="Void",INDEX(Matches!$G$2:$G$201,MATCH($A1441&amp;"-7",Matches!$J$2:$J$201,0))="",INDEX(Matches!$H$2:$H$201,MATCH($A1441&amp;"-7",Matches!$J$2:$J$201,0))=""),"",IF(AND($C1441&lt;&gt;"",INDEX(Matches!$F$2:$F$201,MATCH($A1441&amp;"-7",Matches!$J$2:$J$201,0))&lt;&gt;"",$C1441&gt;=INDEX(Matches!$F$2:$F$201,MATCH($A1441&amp;"-7",Matches!$J$2:$J$201,0))),"",IF(AND(P1441=INDEX(Matches!$G$2:$G$201,MATCH($A1441&amp;"-7",Matches!$J$2:$J$201,0)),Q1441=INDEX(Matches!$H$2:$H$201,MATCH($A1441&amp;"-7",Matches!$J$2:$J$201,0))),5,IF(SIGN(P1441-Q1441)&lt;&gt;SIGN(INDEX(Matches!$G$2:$G$201,MATCH($A1441&amp;"-7",Matches!$J$2:$J$201,0))-INDEX(Matches!$H$2:$H$201,MATCH($A1441&amp;"-7",Matches!$J$2:$J$201,0))),0,IF(P1441-Q1441=INDEX(Matches!$G$2:$G$201,MATCH($A1441&amp;"-7",Matches!$J$2:$J$201,0))-INDEX(Matches!$H$2:$H$201,MATCH($A1441&amp;"-7",Matches!$J$2:$J$201,0)),3,2))))),""))</f>
        <v/>
      </c>
      <c r="AE1441" s="12" t="str">
        <f aca="false">IF(OR($B1441="",R1441="",S1441=""),"",IFERROR(IF(OR(INDEX(Matches!$I$2:$I$201,MATCH($A1441&amp;"-8",Matches!$J$2:$J$201,0))="Void",INDEX(Matches!$G$2:$G$201,MATCH($A1441&amp;"-8",Matches!$J$2:$J$201,0))="",INDEX(Matches!$H$2:$H$201,MATCH($A1441&amp;"-8",Matches!$J$2:$J$201,0))=""),"",IF(AND($C1441&lt;&gt;"",INDEX(Matches!$F$2:$F$201,MATCH($A1441&amp;"-8",Matches!$J$2:$J$201,0))&lt;&gt;"",$C1441&gt;=INDEX(Matches!$F$2:$F$201,MATCH($A1441&amp;"-8",Matches!$J$2:$J$201,0))),"",IF(AND(R1441=INDEX(Matches!$G$2:$G$201,MATCH($A1441&amp;"-8",Matches!$J$2:$J$201,0)),S1441=INDEX(Matches!$H$2:$H$201,MATCH($A1441&amp;"-8",Matches!$J$2:$J$201,0))),5,IF(SIGN(R1441-S1441)&lt;&gt;SIGN(INDEX(Matches!$G$2:$G$201,MATCH($A1441&amp;"-8",Matches!$J$2:$J$201,0))-INDEX(Matches!$H$2:$H$201,MATCH($A1441&amp;"-8",Matches!$J$2:$J$201,0))),0,IF(R1441-S1441=INDEX(Matches!$G$2:$G$201,MATCH($A1441&amp;"-8",Matches!$J$2:$J$201,0))-INDEX(Matches!$H$2:$H$201,MATCH($A1441&amp;"-8",Matches!$J$2:$J$201,0)),3,2))))),""))</f>
        <v/>
      </c>
      <c r="AF1441" s="12" t="str">
        <f aca="false">IF(OR($B1441="",T1441="",U1441=""),"",IFERROR(IF(OR(INDEX(Matches!$I$2:$I$201,MATCH($A1441&amp;"-9",Matches!$J$2:$J$201,0))="Void",INDEX(Matches!$G$2:$G$201,MATCH($A1441&amp;"-9",Matches!$J$2:$J$201,0))="",INDEX(Matches!$H$2:$H$201,MATCH($A1441&amp;"-9",Matches!$J$2:$J$201,0))=""),"",IF(AND($C1441&lt;&gt;"",INDEX(Matches!$F$2:$F$201,MATCH($A1441&amp;"-9",Matches!$J$2:$J$201,0))&lt;&gt;"",$C1441&gt;=INDEX(Matches!$F$2:$F$201,MATCH($A1441&amp;"-9",Matches!$J$2:$J$201,0))),"",IF(AND(T1441=INDEX(Matches!$G$2:$G$201,MATCH($A1441&amp;"-9",Matches!$J$2:$J$201,0)),U1441=INDEX(Matches!$H$2:$H$201,MATCH($A1441&amp;"-9",Matches!$J$2:$J$201,0))),5,IF(SIGN(T1441-U1441)&lt;&gt;SIGN(INDEX(Matches!$G$2:$G$201,MATCH($A1441&amp;"-9",Matches!$J$2:$J$201,0))-INDEX(Matches!$H$2:$H$201,MATCH($A1441&amp;"-9",Matches!$J$2:$J$201,0))),0,IF(T1441-U1441=INDEX(Matches!$G$2:$G$201,MATCH($A1441&amp;"-9",Matches!$J$2:$J$201,0))-INDEX(Matches!$H$2:$H$201,MATCH($A1441&amp;"-9",Matches!$J$2:$J$201,0)),3,2))))),""))</f>
        <v/>
      </c>
      <c r="AG1441" s="12" t="str">
        <f aca="false">IF(OR($B1441="",V1441="",W1441=""),"",IFERROR(IF(OR(INDEX(Matches!$I$2:$I$201,MATCH($A1441&amp;"-10",Matches!$J$2:$J$201,0))="Void",INDEX(Matches!$G$2:$G$201,MATCH($A1441&amp;"-10",Matches!$J$2:$J$201,0))="",INDEX(Matches!$H$2:$H$201,MATCH($A1441&amp;"-10",Matches!$J$2:$J$201,0))=""),"",IF(AND($C1441&lt;&gt;"",INDEX(Matches!$F$2:$F$201,MATCH($A1441&amp;"-10",Matches!$J$2:$J$201,0))&lt;&gt;"",$C1441&gt;=INDEX(Matches!$F$2:$F$201,MATCH($A1441&amp;"-10",Matches!$J$2:$J$201,0))),"",IF(AND(V1441=INDEX(Matches!$G$2:$G$201,MATCH($A1441&amp;"-10",Matches!$J$2:$J$201,0)),W1441=INDEX(Matches!$H$2:$H$201,MATCH($A1441&amp;"-10",Matches!$J$2:$J$201,0))),5,IF(SIGN(V1441-W1441)&lt;&gt;SIGN(INDEX(Matches!$G$2:$G$201,MATCH($A1441&amp;"-10",Matches!$J$2:$J$201,0))-INDEX(Matches!$H$2:$H$201,MATCH($A1441&amp;"-10",Matches!$J$2:$J$201,0))),0,IF(V1441-W1441=INDEX(Matches!$G$2:$G$201,MATCH($A1441&amp;"-10",Matches!$J$2:$J$201,0))-INDEX(Matches!$H$2:$H$201,MATCH($A1441&amp;"-10",Matches!$J$2:$J$201,0)),3,2))))),""))</f>
        <v/>
      </c>
      <c r="AH1441" s="13" t="str">
        <f aca="false">IF($B1441="","",SUM(X1441:AG1441))</f>
        <v/>
      </c>
      <c r="AI1441" s="12" t="str">
        <f aca="false">IF($B1441="","",COUNTIF(X1441:AG1441,5))</f>
        <v/>
      </c>
      <c r="AJ1441" s="12" t="str">
        <f aca="false">IF($B1441="","",COUNTIF(X1441:AG1441,"&gt;=2"))</f>
        <v/>
      </c>
      <c r="AK1441" s="12" t="str">
        <f aca="false">IF($B1441="","",COUNT(X1441:AG1441))</f>
        <v/>
      </c>
    </row>
    <row r="1442" customFormat="false" ht="15" hidden="false" customHeight="false" outlineLevel="0" collapsed="false">
      <c r="A1442" s="7"/>
      <c r="B1442" s="7"/>
      <c r="C1442" s="11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12" t="str">
        <f aca="false">IF(OR($B1442="",D1442="",E1442=""),"",IFERROR(IF(OR(INDEX(Matches!$I$2:$I$201,MATCH($A1442&amp;"-1",Matches!$J$2:$J$201,0))="Void",INDEX(Matches!$G$2:$G$201,MATCH($A1442&amp;"-1",Matches!$J$2:$J$201,0))="",INDEX(Matches!$H$2:$H$201,MATCH($A1442&amp;"-1",Matches!$J$2:$J$201,0))=""),"",IF(AND($C1442&lt;&gt;"",INDEX(Matches!$F$2:$F$201,MATCH($A1442&amp;"-1",Matches!$J$2:$J$201,0))&lt;&gt;"",$C1442&gt;=INDEX(Matches!$F$2:$F$201,MATCH($A1442&amp;"-1",Matches!$J$2:$J$201,0))),"",IF(AND(D1442=INDEX(Matches!$G$2:$G$201,MATCH($A1442&amp;"-1",Matches!$J$2:$J$201,0)),E1442=INDEX(Matches!$H$2:$H$201,MATCH($A1442&amp;"-1",Matches!$J$2:$J$201,0))),5,IF(SIGN(D1442-E1442)&lt;&gt;SIGN(INDEX(Matches!$G$2:$G$201,MATCH($A1442&amp;"-1",Matches!$J$2:$J$201,0))-INDEX(Matches!$H$2:$H$201,MATCH($A1442&amp;"-1",Matches!$J$2:$J$201,0))),0,IF(D1442-E1442=INDEX(Matches!$G$2:$G$201,MATCH($A1442&amp;"-1",Matches!$J$2:$J$201,0))-INDEX(Matches!$H$2:$H$201,MATCH($A1442&amp;"-1",Matches!$J$2:$J$201,0)),3,2))))),""))</f>
        <v/>
      </c>
      <c r="Y1442" s="12" t="str">
        <f aca="false">IF(OR($B1442="",F1442="",G1442=""),"",IFERROR(IF(OR(INDEX(Matches!$I$2:$I$201,MATCH($A1442&amp;"-2",Matches!$J$2:$J$201,0))="Void",INDEX(Matches!$G$2:$G$201,MATCH($A1442&amp;"-2",Matches!$J$2:$J$201,0))="",INDEX(Matches!$H$2:$H$201,MATCH($A1442&amp;"-2",Matches!$J$2:$J$201,0))=""),"",IF(AND($C1442&lt;&gt;"",INDEX(Matches!$F$2:$F$201,MATCH($A1442&amp;"-2",Matches!$J$2:$J$201,0))&lt;&gt;"",$C1442&gt;=INDEX(Matches!$F$2:$F$201,MATCH($A1442&amp;"-2",Matches!$J$2:$J$201,0))),"",IF(AND(F1442=INDEX(Matches!$G$2:$G$201,MATCH($A1442&amp;"-2",Matches!$J$2:$J$201,0)),G1442=INDEX(Matches!$H$2:$H$201,MATCH($A1442&amp;"-2",Matches!$J$2:$J$201,0))),5,IF(SIGN(F1442-G1442)&lt;&gt;SIGN(INDEX(Matches!$G$2:$G$201,MATCH($A1442&amp;"-2",Matches!$J$2:$J$201,0))-INDEX(Matches!$H$2:$H$201,MATCH($A1442&amp;"-2",Matches!$J$2:$J$201,0))),0,IF(F1442-G1442=INDEX(Matches!$G$2:$G$201,MATCH($A1442&amp;"-2",Matches!$J$2:$J$201,0))-INDEX(Matches!$H$2:$H$201,MATCH($A1442&amp;"-2",Matches!$J$2:$J$201,0)),3,2))))),""))</f>
        <v/>
      </c>
      <c r="Z1442" s="12" t="str">
        <f aca="false">IF(OR($B1442="",H1442="",I1442=""),"",IFERROR(IF(OR(INDEX(Matches!$I$2:$I$201,MATCH($A1442&amp;"-3",Matches!$J$2:$J$201,0))="Void",INDEX(Matches!$G$2:$G$201,MATCH($A1442&amp;"-3",Matches!$J$2:$J$201,0))="",INDEX(Matches!$H$2:$H$201,MATCH($A1442&amp;"-3",Matches!$J$2:$J$201,0))=""),"",IF(AND($C1442&lt;&gt;"",INDEX(Matches!$F$2:$F$201,MATCH($A1442&amp;"-3",Matches!$J$2:$J$201,0))&lt;&gt;"",$C1442&gt;=INDEX(Matches!$F$2:$F$201,MATCH($A1442&amp;"-3",Matches!$J$2:$J$201,0))),"",IF(AND(H1442=INDEX(Matches!$G$2:$G$201,MATCH($A1442&amp;"-3",Matches!$J$2:$J$201,0)),I1442=INDEX(Matches!$H$2:$H$201,MATCH($A1442&amp;"-3",Matches!$J$2:$J$201,0))),5,IF(SIGN(H1442-I1442)&lt;&gt;SIGN(INDEX(Matches!$G$2:$G$201,MATCH($A1442&amp;"-3",Matches!$J$2:$J$201,0))-INDEX(Matches!$H$2:$H$201,MATCH($A1442&amp;"-3",Matches!$J$2:$J$201,0))),0,IF(H1442-I1442=INDEX(Matches!$G$2:$G$201,MATCH($A1442&amp;"-3",Matches!$J$2:$J$201,0))-INDEX(Matches!$H$2:$H$201,MATCH($A1442&amp;"-3",Matches!$J$2:$J$201,0)),3,2))))),""))</f>
        <v/>
      </c>
      <c r="AA1442" s="12" t="str">
        <f aca="false">IF(OR($B1442="",J1442="",K1442=""),"",IFERROR(IF(OR(INDEX(Matches!$I$2:$I$201,MATCH($A1442&amp;"-4",Matches!$J$2:$J$201,0))="Void",INDEX(Matches!$G$2:$G$201,MATCH($A1442&amp;"-4",Matches!$J$2:$J$201,0))="",INDEX(Matches!$H$2:$H$201,MATCH($A1442&amp;"-4",Matches!$J$2:$J$201,0))=""),"",IF(AND($C1442&lt;&gt;"",INDEX(Matches!$F$2:$F$201,MATCH($A1442&amp;"-4",Matches!$J$2:$J$201,0))&lt;&gt;"",$C1442&gt;=INDEX(Matches!$F$2:$F$201,MATCH($A1442&amp;"-4",Matches!$J$2:$J$201,0))),"",IF(AND(J1442=INDEX(Matches!$G$2:$G$201,MATCH($A1442&amp;"-4",Matches!$J$2:$J$201,0)),K1442=INDEX(Matches!$H$2:$H$201,MATCH($A1442&amp;"-4",Matches!$J$2:$J$201,0))),5,IF(SIGN(J1442-K1442)&lt;&gt;SIGN(INDEX(Matches!$G$2:$G$201,MATCH($A1442&amp;"-4",Matches!$J$2:$J$201,0))-INDEX(Matches!$H$2:$H$201,MATCH($A1442&amp;"-4",Matches!$J$2:$J$201,0))),0,IF(J1442-K1442=INDEX(Matches!$G$2:$G$201,MATCH($A1442&amp;"-4",Matches!$J$2:$J$201,0))-INDEX(Matches!$H$2:$H$201,MATCH($A1442&amp;"-4",Matches!$J$2:$J$201,0)),3,2))))),""))</f>
        <v/>
      </c>
      <c r="AB1442" s="12" t="str">
        <f aca="false">IF(OR($B1442="",L1442="",M1442=""),"",IFERROR(IF(OR(INDEX(Matches!$I$2:$I$201,MATCH($A1442&amp;"-5",Matches!$J$2:$J$201,0))="Void",INDEX(Matches!$G$2:$G$201,MATCH($A1442&amp;"-5",Matches!$J$2:$J$201,0))="",INDEX(Matches!$H$2:$H$201,MATCH($A1442&amp;"-5",Matches!$J$2:$J$201,0))=""),"",IF(AND($C1442&lt;&gt;"",INDEX(Matches!$F$2:$F$201,MATCH($A1442&amp;"-5",Matches!$J$2:$J$201,0))&lt;&gt;"",$C1442&gt;=INDEX(Matches!$F$2:$F$201,MATCH($A1442&amp;"-5",Matches!$J$2:$J$201,0))),"",IF(AND(L1442=INDEX(Matches!$G$2:$G$201,MATCH($A1442&amp;"-5",Matches!$J$2:$J$201,0)),M1442=INDEX(Matches!$H$2:$H$201,MATCH($A1442&amp;"-5",Matches!$J$2:$J$201,0))),5,IF(SIGN(L1442-M1442)&lt;&gt;SIGN(INDEX(Matches!$G$2:$G$201,MATCH($A1442&amp;"-5",Matches!$J$2:$J$201,0))-INDEX(Matches!$H$2:$H$201,MATCH($A1442&amp;"-5",Matches!$J$2:$J$201,0))),0,IF(L1442-M1442=INDEX(Matches!$G$2:$G$201,MATCH($A1442&amp;"-5",Matches!$J$2:$J$201,0))-INDEX(Matches!$H$2:$H$201,MATCH($A1442&amp;"-5",Matches!$J$2:$J$201,0)),3,2))))),""))</f>
        <v/>
      </c>
      <c r="AC1442" s="12" t="str">
        <f aca="false">IF(OR($B1442="",N1442="",O1442=""),"",IFERROR(IF(OR(INDEX(Matches!$I$2:$I$201,MATCH($A1442&amp;"-6",Matches!$J$2:$J$201,0))="Void",INDEX(Matches!$G$2:$G$201,MATCH($A1442&amp;"-6",Matches!$J$2:$J$201,0))="",INDEX(Matches!$H$2:$H$201,MATCH($A1442&amp;"-6",Matches!$J$2:$J$201,0))=""),"",IF(AND($C1442&lt;&gt;"",INDEX(Matches!$F$2:$F$201,MATCH($A1442&amp;"-6",Matches!$J$2:$J$201,0))&lt;&gt;"",$C1442&gt;=INDEX(Matches!$F$2:$F$201,MATCH($A1442&amp;"-6",Matches!$J$2:$J$201,0))),"",IF(AND(N1442=INDEX(Matches!$G$2:$G$201,MATCH($A1442&amp;"-6",Matches!$J$2:$J$201,0)),O1442=INDEX(Matches!$H$2:$H$201,MATCH($A1442&amp;"-6",Matches!$J$2:$J$201,0))),5,IF(SIGN(N1442-O1442)&lt;&gt;SIGN(INDEX(Matches!$G$2:$G$201,MATCH($A1442&amp;"-6",Matches!$J$2:$J$201,0))-INDEX(Matches!$H$2:$H$201,MATCH($A1442&amp;"-6",Matches!$J$2:$J$201,0))),0,IF(N1442-O1442=INDEX(Matches!$G$2:$G$201,MATCH($A1442&amp;"-6",Matches!$J$2:$J$201,0))-INDEX(Matches!$H$2:$H$201,MATCH($A1442&amp;"-6",Matches!$J$2:$J$201,0)),3,2))))),""))</f>
        <v/>
      </c>
      <c r="AD1442" s="12" t="str">
        <f aca="false">IF(OR($B1442="",P1442="",Q1442=""),"",IFERROR(IF(OR(INDEX(Matches!$I$2:$I$201,MATCH($A1442&amp;"-7",Matches!$J$2:$J$201,0))="Void",INDEX(Matches!$G$2:$G$201,MATCH($A1442&amp;"-7",Matches!$J$2:$J$201,0))="",INDEX(Matches!$H$2:$H$201,MATCH($A1442&amp;"-7",Matches!$J$2:$J$201,0))=""),"",IF(AND($C1442&lt;&gt;"",INDEX(Matches!$F$2:$F$201,MATCH($A1442&amp;"-7",Matches!$J$2:$J$201,0))&lt;&gt;"",$C1442&gt;=INDEX(Matches!$F$2:$F$201,MATCH($A1442&amp;"-7",Matches!$J$2:$J$201,0))),"",IF(AND(P1442=INDEX(Matches!$G$2:$G$201,MATCH($A1442&amp;"-7",Matches!$J$2:$J$201,0)),Q1442=INDEX(Matches!$H$2:$H$201,MATCH($A1442&amp;"-7",Matches!$J$2:$J$201,0))),5,IF(SIGN(P1442-Q1442)&lt;&gt;SIGN(INDEX(Matches!$G$2:$G$201,MATCH($A1442&amp;"-7",Matches!$J$2:$J$201,0))-INDEX(Matches!$H$2:$H$201,MATCH($A1442&amp;"-7",Matches!$J$2:$J$201,0))),0,IF(P1442-Q1442=INDEX(Matches!$G$2:$G$201,MATCH($A1442&amp;"-7",Matches!$J$2:$J$201,0))-INDEX(Matches!$H$2:$H$201,MATCH($A1442&amp;"-7",Matches!$J$2:$J$201,0)),3,2))))),""))</f>
        <v/>
      </c>
      <c r="AE1442" s="12" t="str">
        <f aca="false">IF(OR($B1442="",R1442="",S1442=""),"",IFERROR(IF(OR(INDEX(Matches!$I$2:$I$201,MATCH($A1442&amp;"-8",Matches!$J$2:$J$201,0))="Void",INDEX(Matches!$G$2:$G$201,MATCH($A1442&amp;"-8",Matches!$J$2:$J$201,0))="",INDEX(Matches!$H$2:$H$201,MATCH($A1442&amp;"-8",Matches!$J$2:$J$201,0))=""),"",IF(AND($C1442&lt;&gt;"",INDEX(Matches!$F$2:$F$201,MATCH($A1442&amp;"-8",Matches!$J$2:$J$201,0))&lt;&gt;"",$C1442&gt;=INDEX(Matches!$F$2:$F$201,MATCH($A1442&amp;"-8",Matches!$J$2:$J$201,0))),"",IF(AND(R1442=INDEX(Matches!$G$2:$G$201,MATCH($A1442&amp;"-8",Matches!$J$2:$J$201,0)),S1442=INDEX(Matches!$H$2:$H$201,MATCH($A1442&amp;"-8",Matches!$J$2:$J$201,0))),5,IF(SIGN(R1442-S1442)&lt;&gt;SIGN(INDEX(Matches!$G$2:$G$201,MATCH($A1442&amp;"-8",Matches!$J$2:$J$201,0))-INDEX(Matches!$H$2:$H$201,MATCH($A1442&amp;"-8",Matches!$J$2:$J$201,0))),0,IF(R1442-S1442=INDEX(Matches!$G$2:$G$201,MATCH($A1442&amp;"-8",Matches!$J$2:$J$201,0))-INDEX(Matches!$H$2:$H$201,MATCH($A1442&amp;"-8",Matches!$J$2:$J$201,0)),3,2))))),""))</f>
        <v/>
      </c>
      <c r="AF1442" s="12" t="str">
        <f aca="false">IF(OR($B1442="",T1442="",U1442=""),"",IFERROR(IF(OR(INDEX(Matches!$I$2:$I$201,MATCH($A1442&amp;"-9",Matches!$J$2:$J$201,0))="Void",INDEX(Matches!$G$2:$G$201,MATCH($A1442&amp;"-9",Matches!$J$2:$J$201,0))="",INDEX(Matches!$H$2:$H$201,MATCH($A1442&amp;"-9",Matches!$J$2:$J$201,0))=""),"",IF(AND($C1442&lt;&gt;"",INDEX(Matches!$F$2:$F$201,MATCH($A1442&amp;"-9",Matches!$J$2:$J$201,0))&lt;&gt;"",$C1442&gt;=INDEX(Matches!$F$2:$F$201,MATCH($A1442&amp;"-9",Matches!$J$2:$J$201,0))),"",IF(AND(T1442=INDEX(Matches!$G$2:$G$201,MATCH($A1442&amp;"-9",Matches!$J$2:$J$201,0)),U1442=INDEX(Matches!$H$2:$H$201,MATCH($A1442&amp;"-9",Matches!$J$2:$J$201,0))),5,IF(SIGN(T1442-U1442)&lt;&gt;SIGN(INDEX(Matches!$G$2:$G$201,MATCH($A1442&amp;"-9",Matches!$J$2:$J$201,0))-INDEX(Matches!$H$2:$H$201,MATCH($A1442&amp;"-9",Matches!$J$2:$J$201,0))),0,IF(T1442-U1442=INDEX(Matches!$G$2:$G$201,MATCH($A1442&amp;"-9",Matches!$J$2:$J$201,0))-INDEX(Matches!$H$2:$H$201,MATCH($A1442&amp;"-9",Matches!$J$2:$J$201,0)),3,2))))),""))</f>
        <v/>
      </c>
      <c r="AG1442" s="12" t="str">
        <f aca="false">IF(OR($B1442="",V1442="",W1442=""),"",IFERROR(IF(OR(INDEX(Matches!$I$2:$I$201,MATCH($A1442&amp;"-10",Matches!$J$2:$J$201,0))="Void",INDEX(Matches!$G$2:$G$201,MATCH($A1442&amp;"-10",Matches!$J$2:$J$201,0))="",INDEX(Matches!$H$2:$H$201,MATCH($A1442&amp;"-10",Matches!$J$2:$J$201,0))=""),"",IF(AND($C1442&lt;&gt;"",INDEX(Matches!$F$2:$F$201,MATCH($A1442&amp;"-10",Matches!$J$2:$J$201,0))&lt;&gt;"",$C1442&gt;=INDEX(Matches!$F$2:$F$201,MATCH($A1442&amp;"-10",Matches!$J$2:$J$201,0))),"",IF(AND(V1442=INDEX(Matches!$G$2:$G$201,MATCH($A1442&amp;"-10",Matches!$J$2:$J$201,0)),W1442=INDEX(Matches!$H$2:$H$201,MATCH($A1442&amp;"-10",Matches!$J$2:$J$201,0))),5,IF(SIGN(V1442-W1442)&lt;&gt;SIGN(INDEX(Matches!$G$2:$G$201,MATCH($A1442&amp;"-10",Matches!$J$2:$J$201,0))-INDEX(Matches!$H$2:$H$201,MATCH($A1442&amp;"-10",Matches!$J$2:$J$201,0))),0,IF(V1442-W1442=INDEX(Matches!$G$2:$G$201,MATCH($A1442&amp;"-10",Matches!$J$2:$J$201,0))-INDEX(Matches!$H$2:$H$201,MATCH($A1442&amp;"-10",Matches!$J$2:$J$201,0)),3,2))))),""))</f>
        <v/>
      </c>
      <c r="AH1442" s="13" t="str">
        <f aca="false">IF($B1442="","",SUM(X1442:AG1442))</f>
        <v/>
      </c>
      <c r="AI1442" s="12" t="str">
        <f aca="false">IF($B1442="","",COUNTIF(X1442:AG1442,5))</f>
        <v/>
      </c>
      <c r="AJ1442" s="12" t="str">
        <f aca="false">IF($B1442="","",COUNTIF(X1442:AG1442,"&gt;=2"))</f>
        <v/>
      </c>
      <c r="AK1442" s="12" t="str">
        <f aca="false">IF($B1442="","",COUNT(X1442:AG1442))</f>
        <v/>
      </c>
    </row>
    <row r="1443" customFormat="false" ht="15" hidden="false" customHeight="false" outlineLevel="0" collapsed="false">
      <c r="A1443" s="7"/>
      <c r="B1443" s="7"/>
      <c r="C1443" s="11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12" t="str">
        <f aca="false">IF(OR($B1443="",D1443="",E1443=""),"",IFERROR(IF(OR(INDEX(Matches!$I$2:$I$201,MATCH($A1443&amp;"-1",Matches!$J$2:$J$201,0))="Void",INDEX(Matches!$G$2:$G$201,MATCH($A1443&amp;"-1",Matches!$J$2:$J$201,0))="",INDEX(Matches!$H$2:$H$201,MATCH($A1443&amp;"-1",Matches!$J$2:$J$201,0))=""),"",IF(AND($C1443&lt;&gt;"",INDEX(Matches!$F$2:$F$201,MATCH($A1443&amp;"-1",Matches!$J$2:$J$201,0))&lt;&gt;"",$C1443&gt;=INDEX(Matches!$F$2:$F$201,MATCH($A1443&amp;"-1",Matches!$J$2:$J$201,0))),"",IF(AND(D1443=INDEX(Matches!$G$2:$G$201,MATCH($A1443&amp;"-1",Matches!$J$2:$J$201,0)),E1443=INDEX(Matches!$H$2:$H$201,MATCH($A1443&amp;"-1",Matches!$J$2:$J$201,0))),5,IF(SIGN(D1443-E1443)&lt;&gt;SIGN(INDEX(Matches!$G$2:$G$201,MATCH($A1443&amp;"-1",Matches!$J$2:$J$201,0))-INDEX(Matches!$H$2:$H$201,MATCH($A1443&amp;"-1",Matches!$J$2:$J$201,0))),0,IF(D1443-E1443=INDEX(Matches!$G$2:$G$201,MATCH($A1443&amp;"-1",Matches!$J$2:$J$201,0))-INDEX(Matches!$H$2:$H$201,MATCH($A1443&amp;"-1",Matches!$J$2:$J$201,0)),3,2))))),""))</f>
        <v/>
      </c>
      <c r="Y1443" s="12" t="str">
        <f aca="false">IF(OR($B1443="",F1443="",G1443=""),"",IFERROR(IF(OR(INDEX(Matches!$I$2:$I$201,MATCH($A1443&amp;"-2",Matches!$J$2:$J$201,0))="Void",INDEX(Matches!$G$2:$G$201,MATCH($A1443&amp;"-2",Matches!$J$2:$J$201,0))="",INDEX(Matches!$H$2:$H$201,MATCH($A1443&amp;"-2",Matches!$J$2:$J$201,0))=""),"",IF(AND($C1443&lt;&gt;"",INDEX(Matches!$F$2:$F$201,MATCH($A1443&amp;"-2",Matches!$J$2:$J$201,0))&lt;&gt;"",$C1443&gt;=INDEX(Matches!$F$2:$F$201,MATCH($A1443&amp;"-2",Matches!$J$2:$J$201,0))),"",IF(AND(F1443=INDEX(Matches!$G$2:$G$201,MATCH($A1443&amp;"-2",Matches!$J$2:$J$201,0)),G1443=INDEX(Matches!$H$2:$H$201,MATCH($A1443&amp;"-2",Matches!$J$2:$J$201,0))),5,IF(SIGN(F1443-G1443)&lt;&gt;SIGN(INDEX(Matches!$G$2:$G$201,MATCH($A1443&amp;"-2",Matches!$J$2:$J$201,0))-INDEX(Matches!$H$2:$H$201,MATCH($A1443&amp;"-2",Matches!$J$2:$J$201,0))),0,IF(F1443-G1443=INDEX(Matches!$G$2:$G$201,MATCH($A1443&amp;"-2",Matches!$J$2:$J$201,0))-INDEX(Matches!$H$2:$H$201,MATCH($A1443&amp;"-2",Matches!$J$2:$J$201,0)),3,2))))),""))</f>
        <v/>
      </c>
      <c r="Z1443" s="12" t="str">
        <f aca="false">IF(OR($B1443="",H1443="",I1443=""),"",IFERROR(IF(OR(INDEX(Matches!$I$2:$I$201,MATCH($A1443&amp;"-3",Matches!$J$2:$J$201,0))="Void",INDEX(Matches!$G$2:$G$201,MATCH($A1443&amp;"-3",Matches!$J$2:$J$201,0))="",INDEX(Matches!$H$2:$H$201,MATCH($A1443&amp;"-3",Matches!$J$2:$J$201,0))=""),"",IF(AND($C1443&lt;&gt;"",INDEX(Matches!$F$2:$F$201,MATCH($A1443&amp;"-3",Matches!$J$2:$J$201,0))&lt;&gt;"",$C1443&gt;=INDEX(Matches!$F$2:$F$201,MATCH($A1443&amp;"-3",Matches!$J$2:$J$201,0))),"",IF(AND(H1443=INDEX(Matches!$G$2:$G$201,MATCH($A1443&amp;"-3",Matches!$J$2:$J$201,0)),I1443=INDEX(Matches!$H$2:$H$201,MATCH($A1443&amp;"-3",Matches!$J$2:$J$201,0))),5,IF(SIGN(H1443-I1443)&lt;&gt;SIGN(INDEX(Matches!$G$2:$G$201,MATCH($A1443&amp;"-3",Matches!$J$2:$J$201,0))-INDEX(Matches!$H$2:$H$201,MATCH($A1443&amp;"-3",Matches!$J$2:$J$201,0))),0,IF(H1443-I1443=INDEX(Matches!$G$2:$G$201,MATCH($A1443&amp;"-3",Matches!$J$2:$J$201,0))-INDEX(Matches!$H$2:$H$201,MATCH($A1443&amp;"-3",Matches!$J$2:$J$201,0)),3,2))))),""))</f>
        <v/>
      </c>
      <c r="AA1443" s="12" t="str">
        <f aca="false">IF(OR($B1443="",J1443="",K1443=""),"",IFERROR(IF(OR(INDEX(Matches!$I$2:$I$201,MATCH($A1443&amp;"-4",Matches!$J$2:$J$201,0))="Void",INDEX(Matches!$G$2:$G$201,MATCH($A1443&amp;"-4",Matches!$J$2:$J$201,0))="",INDEX(Matches!$H$2:$H$201,MATCH($A1443&amp;"-4",Matches!$J$2:$J$201,0))=""),"",IF(AND($C1443&lt;&gt;"",INDEX(Matches!$F$2:$F$201,MATCH($A1443&amp;"-4",Matches!$J$2:$J$201,0))&lt;&gt;"",$C1443&gt;=INDEX(Matches!$F$2:$F$201,MATCH($A1443&amp;"-4",Matches!$J$2:$J$201,0))),"",IF(AND(J1443=INDEX(Matches!$G$2:$G$201,MATCH($A1443&amp;"-4",Matches!$J$2:$J$201,0)),K1443=INDEX(Matches!$H$2:$H$201,MATCH($A1443&amp;"-4",Matches!$J$2:$J$201,0))),5,IF(SIGN(J1443-K1443)&lt;&gt;SIGN(INDEX(Matches!$G$2:$G$201,MATCH($A1443&amp;"-4",Matches!$J$2:$J$201,0))-INDEX(Matches!$H$2:$H$201,MATCH($A1443&amp;"-4",Matches!$J$2:$J$201,0))),0,IF(J1443-K1443=INDEX(Matches!$G$2:$G$201,MATCH($A1443&amp;"-4",Matches!$J$2:$J$201,0))-INDEX(Matches!$H$2:$H$201,MATCH($A1443&amp;"-4",Matches!$J$2:$J$201,0)),3,2))))),""))</f>
        <v/>
      </c>
      <c r="AB1443" s="12" t="str">
        <f aca="false">IF(OR($B1443="",L1443="",M1443=""),"",IFERROR(IF(OR(INDEX(Matches!$I$2:$I$201,MATCH($A1443&amp;"-5",Matches!$J$2:$J$201,0))="Void",INDEX(Matches!$G$2:$G$201,MATCH($A1443&amp;"-5",Matches!$J$2:$J$201,0))="",INDEX(Matches!$H$2:$H$201,MATCH($A1443&amp;"-5",Matches!$J$2:$J$201,0))=""),"",IF(AND($C1443&lt;&gt;"",INDEX(Matches!$F$2:$F$201,MATCH($A1443&amp;"-5",Matches!$J$2:$J$201,0))&lt;&gt;"",$C1443&gt;=INDEX(Matches!$F$2:$F$201,MATCH($A1443&amp;"-5",Matches!$J$2:$J$201,0))),"",IF(AND(L1443=INDEX(Matches!$G$2:$G$201,MATCH($A1443&amp;"-5",Matches!$J$2:$J$201,0)),M1443=INDEX(Matches!$H$2:$H$201,MATCH($A1443&amp;"-5",Matches!$J$2:$J$201,0))),5,IF(SIGN(L1443-M1443)&lt;&gt;SIGN(INDEX(Matches!$G$2:$G$201,MATCH($A1443&amp;"-5",Matches!$J$2:$J$201,0))-INDEX(Matches!$H$2:$H$201,MATCH($A1443&amp;"-5",Matches!$J$2:$J$201,0))),0,IF(L1443-M1443=INDEX(Matches!$G$2:$G$201,MATCH($A1443&amp;"-5",Matches!$J$2:$J$201,0))-INDEX(Matches!$H$2:$H$201,MATCH($A1443&amp;"-5",Matches!$J$2:$J$201,0)),3,2))))),""))</f>
        <v/>
      </c>
      <c r="AC1443" s="12" t="str">
        <f aca="false">IF(OR($B1443="",N1443="",O1443=""),"",IFERROR(IF(OR(INDEX(Matches!$I$2:$I$201,MATCH($A1443&amp;"-6",Matches!$J$2:$J$201,0))="Void",INDEX(Matches!$G$2:$G$201,MATCH($A1443&amp;"-6",Matches!$J$2:$J$201,0))="",INDEX(Matches!$H$2:$H$201,MATCH($A1443&amp;"-6",Matches!$J$2:$J$201,0))=""),"",IF(AND($C1443&lt;&gt;"",INDEX(Matches!$F$2:$F$201,MATCH($A1443&amp;"-6",Matches!$J$2:$J$201,0))&lt;&gt;"",$C1443&gt;=INDEX(Matches!$F$2:$F$201,MATCH($A1443&amp;"-6",Matches!$J$2:$J$201,0))),"",IF(AND(N1443=INDEX(Matches!$G$2:$G$201,MATCH($A1443&amp;"-6",Matches!$J$2:$J$201,0)),O1443=INDEX(Matches!$H$2:$H$201,MATCH($A1443&amp;"-6",Matches!$J$2:$J$201,0))),5,IF(SIGN(N1443-O1443)&lt;&gt;SIGN(INDEX(Matches!$G$2:$G$201,MATCH($A1443&amp;"-6",Matches!$J$2:$J$201,0))-INDEX(Matches!$H$2:$H$201,MATCH($A1443&amp;"-6",Matches!$J$2:$J$201,0))),0,IF(N1443-O1443=INDEX(Matches!$G$2:$G$201,MATCH($A1443&amp;"-6",Matches!$J$2:$J$201,0))-INDEX(Matches!$H$2:$H$201,MATCH($A1443&amp;"-6",Matches!$J$2:$J$201,0)),3,2))))),""))</f>
        <v/>
      </c>
      <c r="AD1443" s="12" t="str">
        <f aca="false">IF(OR($B1443="",P1443="",Q1443=""),"",IFERROR(IF(OR(INDEX(Matches!$I$2:$I$201,MATCH($A1443&amp;"-7",Matches!$J$2:$J$201,0))="Void",INDEX(Matches!$G$2:$G$201,MATCH($A1443&amp;"-7",Matches!$J$2:$J$201,0))="",INDEX(Matches!$H$2:$H$201,MATCH($A1443&amp;"-7",Matches!$J$2:$J$201,0))=""),"",IF(AND($C1443&lt;&gt;"",INDEX(Matches!$F$2:$F$201,MATCH($A1443&amp;"-7",Matches!$J$2:$J$201,0))&lt;&gt;"",$C1443&gt;=INDEX(Matches!$F$2:$F$201,MATCH($A1443&amp;"-7",Matches!$J$2:$J$201,0))),"",IF(AND(P1443=INDEX(Matches!$G$2:$G$201,MATCH($A1443&amp;"-7",Matches!$J$2:$J$201,0)),Q1443=INDEX(Matches!$H$2:$H$201,MATCH($A1443&amp;"-7",Matches!$J$2:$J$201,0))),5,IF(SIGN(P1443-Q1443)&lt;&gt;SIGN(INDEX(Matches!$G$2:$G$201,MATCH($A1443&amp;"-7",Matches!$J$2:$J$201,0))-INDEX(Matches!$H$2:$H$201,MATCH($A1443&amp;"-7",Matches!$J$2:$J$201,0))),0,IF(P1443-Q1443=INDEX(Matches!$G$2:$G$201,MATCH($A1443&amp;"-7",Matches!$J$2:$J$201,0))-INDEX(Matches!$H$2:$H$201,MATCH($A1443&amp;"-7",Matches!$J$2:$J$201,0)),3,2))))),""))</f>
        <v/>
      </c>
      <c r="AE1443" s="12" t="str">
        <f aca="false">IF(OR($B1443="",R1443="",S1443=""),"",IFERROR(IF(OR(INDEX(Matches!$I$2:$I$201,MATCH($A1443&amp;"-8",Matches!$J$2:$J$201,0))="Void",INDEX(Matches!$G$2:$G$201,MATCH($A1443&amp;"-8",Matches!$J$2:$J$201,0))="",INDEX(Matches!$H$2:$H$201,MATCH($A1443&amp;"-8",Matches!$J$2:$J$201,0))=""),"",IF(AND($C1443&lt;&gt;"",INDEX(Matches!$F$2:$F$201,MATCH($A1443&amp;"-8",Matches!$J$2:$J$201,0))&lt;&gt;"",$C1443&gt;=INDEX(Matches!$F$2:$F$201,MATCH($A1443&amp;"-8",Matches!$J$2:$J$201,0))),"",IF(AND(R1443=INDEX(Matches!$G$2:$G$201,MATCH($A1443&amp;"-8",Matches!$J$2:$J$201,0)),S1443=INDEX(Matches!$H$2:$H$201,MATCH($A1443&amp;"-8",Matches!$J$2:$J$201,0))),5,IF(SIGN(R1443-S1443)&lt;&gt;SIGN(INDEX(Matches!$G$2:$G$201,MATCH($A1443&amp;"-8",Matches!$J$2:$J$201,0))-INDEX(Matches!$H$2:$H$201,MATCH($A1443&amp;"-8",Matches!$J$2:$J$201,0))),0,IF(R1443-S1443=INDEX(Matches!$G$2:$G$201,MATCH($A1443&amp;"-8",Matches!$J$2:$J$201,0))-INDEX(Matches!$H$2:$H$201,MATCH($A1443&amp;"-8",Matches!$J$2:$J$201,0)),3,2))))),""))</f>
        <v/>
      </c>
      <c r="AF1443" s="12" t="str">
        <f aca="false">IF(OR($B1443="",T1443="",U1443=""),"",IFERROR(IF(OR(INDEX(Matches!$I$2:$I$201,MATCH($A1443&amp;"-9",Matches!$J$2:$J$201,0))="Void",INDEX(Matches!$G$2:$G$201,MATCH($A1443&amp;"-9",Matches!$J$2:$J$201,0))="",INDEX(Matches!$H$2:$H$201,MATCH($A1443&amp;"-9",Matches!$J$2:$J$201,0))=""),"",IF(AND($C1443&lt;&gt;"",INDEX(Matches!$F$2:$F$201,MATCH($A1443&amp;"-9",Matches!$J$2:$J$201,0))&lt;&gt;"",$C1443&gt;=INDEX(Matches!$F$2:$F$201,MATCH($A1443&amp;"-9",Matches!$J$2:$J$201,0))),"",IF(AND(T1443=INDEX(Matches!$G$2:$G$201,MATCH($A1443&amp;"-9",Matches!$J$2:$J$201,0)),U1443=INDEX(Matches!$H$2:$H$201,MATCH($A1443&amp;"-9",Matches!$J$2:$J$201,0))),5,IF(SIGN(T1443-U1443)&lt;&gt;SIGN(INDEX(Matches!$G$2:$G$201,MATCH($A1443&amp;"-9",Matches!$J$2:$J$201,0))-INDEX(Matches!$H$2:$H$201,MATCH($A1443&amp;"-9",Matches!$J$2:$J$201,0))),0,IF(T1443-U1443=INDEX(Matches!$G$2:$G$201,MATCH($A1443&amp;"-9",Matches!$J$2:$J$201,0))-INDEX(Matches!$H$2:$H$201,MATCH($A1443&amp;"-9",Matches!$J$2:$J$201,0)),3,2))))),""))</f>
        <v/>
      </c>
      <c r="AG1443" s="12" t="str">
        <f aca="false">IF(OR($B1443="",V1443="",W1443=""),"",IFERROR(IF(OR(INDEX(Matches!$I$2:$I$201,MATCH($A1443&amp;"-10",Matches!$J$2:$J$201,0))="Void",INDEX(Matches!$G$2:$G$201,MATCH($A1443&amp;"-10",Matches!$J$2:$J$201,0))="",INDEX(Matches!$H$2:$H$201,MATCH($A1443&amp;"-10",Matches!$J$2:$J$201,0))=""),"",IF(AND($C1443&lt;&gt;"",INDEX(Matches!$F$2:$F$201,MATCH($A1443&amp;"-10",Matches!$J$2:$J$201,0))&lt;&gt;"",$C1443&gt;=INDEX(Matches!$F$2:$F$201,MATCH($A1443&amp;"-10",Matches!$J$2:$J$201,0))),"",IF(AND(V1443=INDEX(Matches!$G$2:$G$201,MATCH($A1443&amp;"-10",Matches!$J$2:$J$201,0)),W1443=INDEX(Matches!$H$2:$H$201,MATCH($A1443&amp;"-10",Matches!$J$2:$J$201,0))),5,IF(SIGN(V1443-W1443)&lt;&gt;SIGN(INDEX(Matches!$G$2:$G$201,MATCH($A1443&amp;"-10",Matches!$J$2:$J$201,0))-INDEX(Matches!$H$2:$H$201,MATCH($A1443&amp;"-10",Matches!$J$2:$J$201,0))),0,IF(V1443-W1443=INDEX(Matches!$G$2:$G$201,MATCH($A1443&amp;"-10",Matches!$J$2:$J$201,0))-INDEX(Matches!$H$2:$H$201,MATCH($A1443&amp;"-10",Matches!$J$2:$J$201,0)),3,2))))),""))</f>
        <v/>
      </c>
      <c r="AH1443" s="13" t="str">
        <f aca="false">IF($B1443="","",SUM(X1443:AG1443))</f>
        <v/>
      </c>
      <c r="AI1443" s="12" t="str">
        <f aca="false">IF($B1443="","",COUNTIF(X1443:AG1443,5))</f>
        <v/>
      </c>
      <c r="AJ1443" s="12" t="str">
        <f aca="false">IF($B1443="","",COUNTIF(X1443:AG1443,"&gt;=2"))</f>
        <v/>
      </c>
      <c r="AK1443" s="12" t="str">
        <f aca="false">IF($B1443="","",COUNT(X1443:AG1443))</f>
        <v/>
      </c>
    </row>
    <row r="1444" customFormat="false" ht="15" hidden="false" customHeight="false" outlineLevel="0" collapsed="false">
      <c r="A1444" s="7"/>
      <c r="B1444" s="7"/>
      <c r="C1444" s="11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12" t="str">
        <f aca="false">IF(OR($B1444="",D1444="",E1444=""),"",IFERROR(IF(OR(INDEX(Matches!$I$2:$I$201,MATCH($A1444&amp;"-1",Matches!$J$2:$J$201,0))="Void",INDEX(Matches!$G$2:$G$201,MATCH($A1444&amp;"-1",Matches!$J$2:$J$201,0))="",INDEX(Matches!$H$2:$H$201,MATCH($A1444&amp;"-1",Matches!$J$2:$J$201,0))=""),"",IF(AND($C1444&lt;&gt;"",INDEX(Matches!$F$2:$F$201,MATCH($A1444&amp;"-1",Matches!$J$2:$J$201,0))&lt;&gt;"",$C1444&gt;=INDEX(Matches!$F$2:$F$201,MATCH($A1444&amp;"-1",Matches!$J$2:$J$201,0))),"",IF(AND(D1444=INDEX(Matches!$G$2:$G$201,MATCH($A1444&amp;"-1",Matches!$J$2:$J$201,0)),E1444=INDEX(Matches!$H$2:$H$201,MATCH($A1444&amp;"-1",Matches!$J$2:$J$201,0))),5,IF(SIGN(D1444-E1444)&lt;&gt;SIGN(INDEX(Matches!$G$2:$G$201,MATCH($A1444&amp;"-1",Matches!$J$2:$J$201,0))-INDEX(Matches!$H$2:$H$201,MATCH($A1444&amp;"-1",Matches!$J$2:$J$201,0))),0,IF(D1444-E1444=INDEX(Matches!$G$2:$G$201,MATCH($A1444&amp;"-1",Matches!$J$2:$J$201,0))-INDEX(Matches!$H$2:$H$201,MATCH($A1444&amp;"-1",Matches!$J$2:$J$201,0)),3,2))))),""))</f>
        <v/>
      </c>
      <c r="Y1444" s="12" t="str">
        <f aca="false">IF(OR($B1444="",F1444="",G1444=""),"",IFERROR(IF(OR(INDEX(Matches!$I$2:$I$201,MATCH($A1444&amp;"-2",Matches!$J$2:$J$201,0))="Void",INDEX(Matches!$G$2:$G$201,MATCH($A1444&amp;"-2",Matches!$J$2:$J$201,0))="",INDEX(Matches!$H$2:$H$201,MATCH($A1444&amp;"-2",Matches!$J$2:$J$201,0))=""),"",IF(AND($C1444&lt;&gt;"",INDEX(Matches!$F$2:$F$201,MATCH($A1444&amp;"-2",Matches!$J$2:$J$201,0))&lt;&gt;"",$C1444&gt;=INDEX(Matches!$F$2:$F$201,MATCH($A1444&amp;"-2",Matches!$J$2:$J$201,0))),"",IF(AND(F1444=INDEX(Matches!$G$2:$G$201,MATCH($A1444&amp;"-2",Matches!$J$2:$J$201,0)),G1444=INDEX(Matches!$H$2:$H$201,MATCH($A1444&amp;"-2",Matches!$J$2:$J$201,0))),5,IF(SIGN(F1444-G1444)&lt;&gt;SIGN(INDEX(Matches!$G$2:$G$201,MATCH($A1444&amp;"-2",Matches!$J$2:$J$201,0))-INDEX(Matches!$H$2:$H$201,MATCH($A1444&amp;"-2",Matches!$J$2:$J$201,0))),0,IF(F1444-G1444=INDEX(Matches!$G$2:$G$201,MATCH($A1444&amp;"-2",Matches!$J$2:$J$201,0))-INDEX(Matches!$H$2:$H$201,MATCH($A1444&amp;"-2",Matches!$J$2:$J$201,0)),3,2))))),""))</f>
        <v/>
      </c>
      <c r="Z1444" s="12" t="str">
        <f aca="false">IF(OR($B1444="",H1444="",I1444=""),"",IFERROR(IF(OR(INDEX(Matches!$I$2:$I$201,MATCH($A1444&amp;"-3",Matches!$J$2:$J$201,0))="Void",INDEX(Matches!$G$2:$G$201,MATCH($A1444&amp;"-3",Matches!$J$2:$J$201,0))="",INDEX(Matches!$H$2:$H$201,MATCH($A1444&amp;"-3",Matches!$J$2:$J$201,0))=""),"",IF(AND($C1444&lt;&gt;"",INDEX(Matches!$F$2:$F$201,MATCH($A1444&amp;"-3",Matches!$J$2:$J$201,0))&lt;&gt;"",$C1444&gt;=INDEX(Matches!$F$2:$F$201,MATCH($A1444&amp;"-3",Matches!$J$2:$J$201,0))),"",IF(AND(H1444=INDEX(Matches!$G$2:$G$201,MATCH($A1444&amp;"-3",Matches!$J$2:$J$201,0)),I1444=INDEX(Matches!$H$2:$H$201,MATCH($A1444&amp;"-3",Matches!$J$2:$J$201,0))),5,IF(SIGN(H1444-I1444)&lt;&gt;SIGN(INDEX(Matches!$G$2:$G$201,MATCH($A1444&amp;"-3",Matches!$J$2:$J$201,0))-INDEX(Matches!$H$2:$H$201,MATCH($A1444&amp;"-3",Matches!$J$2:$J$201,0))),0,IF(H1444-I1444=INDEX(Matches!$G$2:$G$201,MATCH($A1444&amp;"-3",Matches!$J$2:$J$201,0))-INDEX(Matches!$H$2:$H$201,MATCH($A1444&amp;"-3",Matches!$J$2:$J$201,0)),3,2))))),""))</f>
        <v/>
      </c>
      <c r="AA1444" s="12" t="str">
        <f aca="false">IF(OR($B1444="",J1444="",K1444=""),"",IFERROR(IF(OR(INDEX(Matches!$I$2:$I$201,MATCH($A1444&amp;"-4",Matches!$J$2:$J$201,0))="Void",INDEX(Matches!$G$2:$G$201,MATCH($A1444&amp;"-4",Matches!$J$2:$J$201,0))="",INDEX(Matches!$H$2:$H$201,MATCH($A1444&amp;"-4",Matches!$J$2:$J$201,0))=""),"",IF(AND($C1444&lt;&gt;"",INDEX(Matches!$F$2:$F$201,MATCH($A1444&amp;"-4",Matches!$J$2:$J$201,0))&lt;&gt;"",$C1444&gt;=INDEX(Matches!$F$2:$F$201,MATCH($A1444&amp;"-4",Matches!$J$2:$J$201,0))),"",IF(AND(J1444=INDEX(Matches!$G$2:$G$201,MATCH($A1444&amp;"-4",Matches!$J$2:$J$201,0)),K1444=INDEX(Matches!$H$2:$H$201,MATCH($A1444&amp;"-4",Matches!$J$2:$J$201,0))),5,IF(SIGN(J1444-K1444)&lt;&gt;SIGN(INDEX(Matches!$G$2:$G$201,MATCH($A1444&amp;"-4",Matches!$J$2:$J$201,0))-INDEX(Matches!$H$2:$H$201,MATCH($A1444&amp;"-4",Matches!$J$2:$J$201,0))),0,IF(J1444-K1444=INDEX(Matches!$G$2:$G$201,MATCH($A1444&amp;"-4",Matches!$J$2:$J$201,0))-INDEX(Matches!$H$2:$H$201,MATCH($A1444&amp;"-4",Matches!$J$2:$J$201,0)),3,2))))),""))</f>
        <v/>
      </c>
      <c r="AB1444" s="12" t="str">
        <f aca="false">IF(OR($B1444="",L1444="",M1444=""),"",IFERROR(IF(OR(INDEX(Matches!$I$2:$I$201,MATCH($A1444&amp;"-5",Matches!$J$2:$J$201,0))="Void",INDEX(Matches!$G$2:$G$201,MATCH($A1444&amp;"-5",Matches!$J$2:$J$201,0))="",INDEX(Matches!$H$2:$H$201,MATCH($A1444&amp;"-5",Matches!$J$2:$J$201,0))=""),"",IF(AND($C1444&lt;&gt;"",INDEX(Matches!$F$2:$F$201,MATCH($A1444&amp;"-5",Matches!$J$2:$J$201,0))&lt;&gt;"",$C1444&gt;=INDEX(Matches!$F$2:$F$201,MATCH($A1444&amp;"-5",Matches!$J$2:$J$201,0))),"",IF(AND(L1444=INDEX(Matches!$G$2:$G$201,MATCH($A1444&amp;"-5",Matches!$J$2:$J$201,0)),M1444=INDEX(Matches!$H$2:$H$201,MATCH($A1444&amp;"-5",Matches!$J$2:$J$201,0))),5,IF(SIGN(L1444-M1444)&lt;&gt;SIGN(INDEX(Matches!$G$2:$G$201,MATCH($A1444&amp;"-5",Matches!$J$2:$J$201,0))-INDEX(Matches!$H$2:$H$201,MATCH($A1444&amp;"-5",Matches!$J$2:$J$201,0))),0,IF(L1444-M1444=INDEX(Matches!$G$2:$G$201,MATCH($A1444&amp;"-5",Matches!$J$2:$J$201,0))-INDEX(Matches!$H$2:$H$201,MATCH($A1444&amp;"-5",Matches!$J$2:$J$201,0)),3,2))))),""))</f>
        <v/>
      </c>
      <c r="AC1444" s="12" t="str">
        <f aca="false">IF(OR($B1444="",N1444="",O1444=""),"",IFERROR(IF(OR(INDEX(Matches!$I$2:$I$201,MATCH($A1444&amp;"-6",Matches!$J$2:$J$201,0))="Void",INDEX(Matches!$G$2:$G$201,MATCH($A1444&amp;"-6",Matches!$J$2:$J$201,0))="",INDEX(Matches!$H$2:$H$201,MATCH($A1444&amp;"-6",Matches!$J$2:$J$201,0))=""),"",IF(AND($C1444&lt;&gt;"",INDEX(Matches!$F$2:$F$201,MATCH($A1444&amp;"-6",Matches!$J$2:$J$201,0))&lt;&gt;"",$C1444&gt;=INDEX(Matches!$F$2:$F$201,MATCH($A1444&amp;"-6",Matches!$J$2:$J$201,0))),"",IF(AND(N1444=INDEX(Matches!$G$2:$G$201,MATCH($A1444&amp;"-6",Matches!$J$2:$J$201,0)),O1444=INDEX(Matches!$H$2:$H$201,MATCH($A1444&amp;"-6",Matches!$J$2:$J$201,0))),5,IF(SIGN(N1444-O1444)&lt;&gt;SIGN(INDEX(Matches!$G$2:$G$201,MATCH($A1444&amp;"-6",Matches!$J$2:$J$201,0))-INDEX(Matches!$H$2:$H$201,MATCH($A1444&amp;"-6",Matches!$J$2:$J$201,0))),0,IF(N1444-O1444=INDEX(Matches!$G$2:$G$201,MATCH($A1444&amp;"-6",Matches!$J$2:$J$201,0))-INDEX(Matches!$H$2:$H$201,MATCH($A1444&amp;"-6",Matches!$J$2:$J$201,0)),3,2))))),""))</f>
        <v/>
      </c>
      <c r="AD1444" s="12" t="str">
        <f aca="false">IF(OR($B1444="",P1444="",Q1444=""),"",IFERROR(IF(OR(INDEX(Matches!$I$2:$I$201,MATCH($A1444&amp;"-7",Matches!$J$2:$J$201,0))="Void",INDEX(Matches!$G$2:$G$201,MATCH($A1444&amp;"-7",Matches!$J$2:$J$201,0))="",INDEX(Matches!$H$2:$H$201,MATCH($A1444&amp;"-7",Matches!$J$2:$J$201,0))=""),"",IF(AND($C1444&lt;&gt;"",INDEX(Matches!$F$2:$F$201,MATCH($A1444&amp;"-7",Matches!$J$2:$J$201,0))&lt;&gt;"",$C1444&gt;=INDEX(Matches!$F$2:$F$201,MATCH($A1444&amp;"-7",Matches!$J$2:$J$201,0))),"",IF(AND(P1444=INDEX(Matches!$G$2:$G$201,MATCH($A1444&amp;"-7",Matches!$J$2:$J$201,0)),Q1444=INDEX(Matches!$H$2:$H$201,MATCH($A1444&amp;"-7",Matches!$J$2:$J$201,0))),5,IF(SIGN(P1444-Q1444)&lt;&gt;SIGN(INDEX(Matches!$G$2:$G$201,MATCH($A1444&amp;"-7",Matches!$J$2:$J$201,0))-INDEX(Matches!$H$2:$H$201,MATCH($A1444&amp;"-7",Matches!$J$2:$J$201,0))),0,IF(P1444-Q1444=INDEX(Matches!$G$2:$G$201,MATCH($A1444&amp;"-7",Matches!$J$2:$J$201,0))-INDEX(Matches!$H$2:$H$201,MATCH($A1444&amp;"-7",Matches!$J$2:$J$201,0)),3,2))))),""))</f>
        <v/>
      </c>
      <c r="AE1444" s="12" t="str">
        <f aca="false">IF(OR($B1444="",R1444="",S1444=""),"",IFERROR(IF(OR(INDEX(Matches!$I$2:$I$201,MATCH($A1444&amp;"-8",Matches!$J$2:$J$201,0))="Void",INDEX(Matches!$G$2:$G$201,MATCH($A1444&amp;"-8",Matches!$J$2:$J$201,0))="",INDEX(Matches!$H$2:$H$201,MATCH($A1444&amp;"-8",Matches!$J$2:$J$201,0))=""),"",IF(AND($C1444&lt;&gt;"",INDEX(Matches!$F$2:$F$201,MATCH($A1444&amp;"-8",Matches!$J$2:$J$201,0))&lt;&gt;"",$C1444&gt;=INDEX(Matches!$F$2:$F$201,MATCH($A1444&amp;"-8",Matches!$J$2:$J$201,0))),"",IF(AND(R1444=INDEX(Matches!$G$2:$G$201,MATCH($A1444&amp;"-8",Matches!$J$2:$J$201,0)),S1444=INDEX(Matches!$H$2:$H$201,MATCH($A1444&amp;"-8",Matches!$J$2:$J$201,0))),5,IF(SIGN(R1444-S1444)&lt;&gt;SIGN(INDEX(Matches!$G$2:$G$201,MATCH($A1444&amp;"-8",Matches!$J$2:$J$201,0))-INDEX(Matches!$H$2:$H$201,MATCH($A1444&amp;"-8",Matches!$J$2:$J$201,0))),0,IF(R1444-S1444=INDEX(Matches!$G$2:$G$201,MATCH($A1444&amp;"-8",Matches!$J$2:$J$201,0))-INDEX(Matches!$H$2:$H$201,MATCH($A1444&amp;"-8",Matches!$J$2:$J$201,0)),3,2))))),""))</f>
        <v/>
      </c>
      <c r="AF1444" s="12" t="str">
        <f aca="false">IF(OR($B1444="",T1444="",U1444=""),"",IFERROR(IF(OR(INDEX(Matches!$I$2:$I$201,MATCH($A1444&amp;"-9",Matches!$J$2:$J$201,0))="Void",INDEX(Matches!$G$2:$G$201,MATCH($A1444&amp;"-9",Matches!$J$2:$J$201,0))="",INDEX(Matches!$H$2:$H$201,MATCH($A1444&amp;"-9",Matches!$J$2:$J$201,0))=""),"",IF(AND($C1444&lt;&gt;"",INDEX(Matches!$F$2:$F$201,MATCH($A1444&amp;"-9",Matches!$J$2:$J$201,0))&lt;&gt;"",$C1444&gt;=INDEX(Matches!$F$2:$F$201,MATCH($A1444&amp;"-9",Matches!$J$2:$J$201,0))),"",IF(AND(T1444=INDEX(Matches!$G$2:$G$201,MATCH($A1444&amp;"-9",Matches!$J$2:$J$201,0)),U1444=INDEX(Matches!$H$2:$H$201,MATCH($A1444&amp;"-9",Matches!$J$2:$J$201,0))),5,IF(SIGN(T1444-U1444)&lt;&gt;SIGN(INDEX(Matches!$G$2:$G$201,MATCH($A1444&amp;"-9",Matches!$J$2:$J$201,0))-INDEX(Matches!$H$2:$H$201,MATCH($A1444&amp;"-9",Matches!$J$2:$J$201,0))),0,IF(T1444-U1444=INDEX(Matches!$G$2:$G$201,MATCH($A1444&amp;"-9",Matches!$J$2:$J$201,0))-INDEX(Matches!$H$2:$H$201,MATCH($A1444&amp;"-9",Matches!$J$2:$J$201,0)),3,2))))),""))</f>
        <v/>
      </c>
      <c r="AG1444" s="12" t="str">
        <f aca="false">IF(OR($B1444="",V1444="",W1444=""),"",IFERROR(IF(OR(INDEX(Matches!$I$2:$I$201,MATCH($A1444&amp;"-10",Matches!$J$2:$J$201,0))="Void",INDEX(Matches!$G$2:$G$201,MATCH($A1444&amp;"-10",Matches!$J$2:$J$201,0))="",INDEX(Matches!$H$2:$H$201,MATCH($A1444&amp;"-10",Matches!$J$2:$J$201,0))=""),"",IF(AND($C1444&lt;&gt;"",INDEX(Matches!$F$2:$F$201,MATCH($A1444&amp;"-10",Matches!$J$2:$J$201,0))&lt;&gt;"",$C1444&gt;=INDEX(Matches!$F$2:$F$201,MATCH($A1444&amp;"-10",Matches!$J$2:$J$201,0))),"",IF(AND(V1444=INDEX(Matches!$G$2:$G$201,MATCH($A1444&amp;"-10",Matches!$J$2:$J$201,0)),W1444=INDEX(Matches!$H$2:$H$201,MATCH($A1444&amp;"-10",Matches!$J$2:$J$201,0))),5,IF(SIGN(V1444-W1444)&lt;&gt;SIGN(INDEX(Matches!$G$2:$G$201,MATCH($A1444&amp;"-10",Matches!$J$2:$J$201,0))-INDEX(Matches!$H$2:$H$201,MATCH($A1444&amp;"-10",Matches!$J$2:$J$201,0))),0,IF(V1444-W1444=INDEX(Matches!$G$2:$G$201,MATCH($A1444&amp;"-10",Matches!$J$2:$J$201,0))-INDEX(Matches!$H$2:$H$201,MATCH($A1444&amp;"-10",Matches!$J$2:$J$201,0)),3,2))))),""))</f>
        <v/>
      </c>
      <c r="AH1444" s="13" t="str">
        <f aca="false">IF($B1444="","",SUM(X1444:AG1444))</f>
        <v/>
      </c>
      <c r="AI1444" s="12" t="str">
        <f aca="false">IF($B1444="","",COUNTIF(X1444:AG1444,5))</f>
        <v/>
      </c>
      <c r="AJ1444" s="12" t="str">
        <f aca="false">IF($B1444="","",COUNTIF(X1444:AG1444,"&gt;=2"))</f>
        <v/>
      </c>
      <c r="AK1444" s="12" t="str">
        <f aca="false">IF($B1444="","",COUNT(X1444:AG1444))</f>
        <v/>
      </c>
    </row>
    <row r="1445" customFormat="false" ht="15" hidden="false" customHeight="false" outlineLevel="0" collapsed="false">
      <c r="A1445" s="7"/>
      <c r="B1445" s="7"/>
      <c r="C1445" s="11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12" t="str">
        <f aca="false">IF(OR($B1445="",D1445="",E1445=""),"",IFERROR(IF(OR(INDEX(Matches!$I$2:$I$201,MATCH($A1445&amp;"-1",Matches!$J$2:$J$201,0))="Void",INDEX(Matches!$G$2:$G$201,MATCH($A1445&amp;"-1",Matches!$J$2:$J$201,0))="",INDEX(Matches!$H$2:$H$201,MATCH($A1445&amp;"-1",Matches!$J$2:$J$201,0))=""),"",IF(AND($C1445&lt;&gt;"",INDEX(Matches!$F$2:$F$201,MATCH($A1445&amp;"-1",Matches!$J$2:$J$201,0))&lt;&gt;"",$C1445&gt;=INDEX(Matches!$F$2:$F$201,MATCH($A1445&amp;"-1",Matches!$J$2:$J$201,0))),"",IF(AND(D1445=INDEX(Matches!$G$2:$G$201,MATCH($A1445&amp;"-1",Matches!$J$2:$J$201,0)),E1445=INDEX(Matches!$H$2:$H$201,MATCH($A1445&amp;"-1",Matches!$J$2:$J$201,0))),5,IF(SIGN(D1445-E1445)&lt;&gt;SIGN(INDEX(Matches!$G$2:$G$201,MATCH($A1445&amp;"-1",Matches!$J$2:$J$201,0))-INDEX(Matches!$H$2:$H$201,MATCH($A1445&amp;"-1",Matches!$J$2:$J$201,0))),0,IF(D1445-E1445=INDEX(Matches!$G$2:$G$201,MATCH($A1445&amp;"-1",Matches!$J$2:$J$201,0))-INDEX(Matches!$H$2:$H$201,MATCH($A1445&amp;"-1",Matches!$J$2:$J$201,0)),3,2))))),""))</f>
        <v/>
      </c>
      <c r="Y1445" s="12" t="str">
        <f aca="false">IF(OR($B1445="",F1445="",G1445=""),"",IFERROR(IF(OR(INDEX(Matches!$I$2:$I$201,MATCH($A1445&amp;"-2",Matches!$J$2:$J$201,0))="Void",INDEX(Matches!$G$2:$G$201,MATCH($A1445&amp;"-2",Matches!$J$2:$J$201,0))="",INDEX(Matches!$H$2:$H$201,MATCH($A1445&amp;"-2",Matches!$J$2:$J$201,0))=""),"",IF(AND($C1445&lt;&gt;"",INDEX(Matches!$F$2:$F$201,MATCH($A1445&amp;"-2",Matches!$J$2:$J$201,0))&lt;&gt;"",$C1445&gt;=INDEX(Matches!$F$2:$F$201,MATCH($A1445&amp;"-2",Matches!$J$2:$J$201,0))),"",IF(AND(F1445=INDEX(Matches!$G$2:$G$201,MATCH($A1445&amp;"-2",Matches!$J$2:$J$201,0)),G1445=INDEX(Matches!$H$2:$H$201,MATCH($A1445&amp;"-2",Matches!$J$2:$J$201,0))),5,IF(SIGN(F1445-G1445)&lt;&gt;SIGN(INDEX(Matches!$G$2:$G$201,MATCH($A1445&amp;"-2",Matches!$J$2:$J$201,0))-INDEX(Matches!$H$2:$H$201,MATCH($A1445&amp;"-2",Matches!$J$2:$J$201,0))),0,IF(F1445-G1445=INDEX(Matches!$G$2:$G$201,MATCH($A1445&amp;"-2",Matches!$J$2:$J$201,0))-INDEX(Matches!$H$2:$H$201,MATCH($A1445&amp;"-2",Matches!$J$2:$J$201,0)),3,2))))),""))</f>
        <v/>
      </c>
      <c r="Z1445" s="12" t="str">
        <f aca="false">IF(OR($B1445="",H1445="",I1445=""),"",IFERROR(IF(OR(INDEX(Matches!$I$2:$I$201,MATCH($A1445&amp;"-3",Matches!$J$2:$J$201,0))="Void",INDEX(Matches!$G$2:$G$201,MATCH($A1445&amp;"-3",Matches!$J$2:$J$201,0))="",INDEX(Matches!$H$2:$H$201,MATCH($A1445&amp;"-3",Matches!$J$2:$J$201,0))=""),"",IF(AND($C1445&lt;&gt;"",INDEX(Matches!$F$2:$F$201,MATCH($A1445&amp;"-3",Matches!$J$2:$J$201,0))&lt;&gt;"",$C1445&gt;=INDEX(Matches!$F$2:$F$201,MATCH($A1445&amp;"-3",Matches!$J$2:$J$201,0))),"",IF(AND(H1445=INDEX(Matches!$G$2:$G$201,MATCH($A1445&amp;"-3",Matches!$J$2:$J$201,0)),I1445=INDEX(Matches!$H$2:$H$201,MATCH($A1445&amp;"-3",Matches!$J$2:$J$201,0))),5,IF(SIGN(H1445-I1445)&lt;&gt;SIGN(INDEX(Matches!$G$2:$G$201,MATCH($A1445&amp;"-3",Matches!$J$2:$J$201,0))-INDEX(Matches!$H$2:$H$201,MATCH($A1445&amp;"-3",Matches!$J$2:$J$201,0))),0,IF(H1445-I1445=INDEX(Matches!$G$2:$G$201,MATCH($A1445&amp;"-3",Matches!$J$2:$J$201,0))-INDEX(Matches!$H$2:$H$201,MATCH($A1445&amp;"-3",Matches!$J$2:$J$201,0)),3,2))))),""))</f>
        <v/>
      </c>
      <c r="AA1445" s="12" t="str">
        <f aca="false">IF(OR($B1445="",J1445="",K1445=""),"",IFERROR(IF(OR(INDEX(Matches!$I$2:$I$201,MATCH($A1445&amp;"-4",Matches!$J$2:$J$201,0))="Void",INDEX(Matches!$G$2:$G$201,MATCH($A1445&amp;"-4",Matches!$J$2:$J$201,0))="",INDEX(Matches!$H$2:$H$201,MATCH($A1445&amp;"-4",Matches!$J$2:$J$201,0))=""),"",IF(AND($C1445&lt;&gt;"",INDEX(Matches!$F$2:$F$201,MATCH($A1445&amp;"-4",Matches!$J$2:$J$201,0))&lt;&gt;"",$C1445&gt;=INDEX(Matches!$F$2:$F$201,MATCH($A1445&amp;"-4",Matches!$J$2:$J$201,0))),"",IF(AND(J1445=INDEX(Matches!$G$2:$G$201,MATCH($A1445&amp;"-4",Matches!$J$2:$J$201,0)),K1445=INDEX(Matches!$H$2:$H$201,MATCH($A1445&amp;"-4",Matches!$J$2:$J$201,0))),5,IF(SIGN(J1445-K1445)&lt;&gt;SIGN(INDEX(Matches!$G$2:$G$201,MATCH($A1445&amp;"-4",Matches!$J$2:$J$201,0))-INDEX(Matches!$H$2:$H$201,MATCH($A1445&amp;"-4",Matches!$J$2:$J$201,0))),0,IF(J1445-K1445=INDEX(Matches!$G$2:$G$201,MATCH($A1445&amp;"-4",Matches!$J$2:$J$201,0))-INDEX(Matches!$H$2:$H$201,MATCH($A1445&amp;"-4",Matches!$J$2:$J$201,0)),3,2))))),""))</f>
        <v/>
      </c>
      <c r="AB1445" s="12" t="str">
        <f aca="false">IF(OR($B1445="",L1445="",M1445=""),"",IFERROR(IF(OR(INDEX(Matches!$I$2:$I$201,MATCH($A1445&amp;"-5",Matches!$J$2:$J$201,0))="Void",INDEX(Matches!$G$2:$G$201,MATCH($A1445&amp;"-5",Matches!$J$2:$J$201,0))="",INDEX(Matches!$H$2:$H$201,MATCH($A1445&amp;"-5",Matches!$J$2:$J$201,0))=""),"",IF(AND($C1445&lt;&gt;"",INDEX(Matches!$F$2:$F$201,MATCH($A1445&amp;"-5",Matches!$J$2:$J$201,0))&lt;&gt;"",$C1445&gt;=INDEX(Matches!$F$2:$F$201,MATCH($A1445&amp;"-5",Matches!$J$2:$J$201,0))),"",IF(AND(L1445=INDEX(Matches!$G$2:$G$201,MATCH($A1445&amp;"-5",Matches!$J$2:$J$201,0)),M1445=INDEX(Matches!$H$2:$H$201,MATCH($A1445&amp;"-5",Matches!$J$2:$J$201,0))),5,IF(SIGN(L1445-M1445)&lt;&gt;SIGN(INDEX(Matches!$G$2:$G$201,MATCH($A1445&amp;"-5",Matches!$J$2:$J$201,0))-INDEX(Matches!$H$2:$H$201,MATCH($A1445&amp;"-5",Matches!$J$2:$J$201,0))),0,IF(L1445-M1445=INDEX(Matches!$G$2:$G$201,MATCH($A1445&amp;"-5",Matches!$J$2:$J$201,0))-INDEX(Matches!$H$2:$H$201,MATCH($A1445&amp;"-5",Matches!$J$2:$J$201,0)),3,2))))),""))</f>
        <v/>
      </c>
      <c r="AC1445" s="12" t="str">
        <f aca="false">IF(OR($B1445="",N1445="",O1445=""),"",IFERROR(IF(OR(INDEX(Matches!$I$2:$I$201,MATCH($A1445&amp;"-6",Matches!$J$2:$J$201,0))="Void",INDEX(Matches!$G$2:$G$201,MATCH($A1445&amp;"-6",Matches!$J$2:$J$201,0))="",INDEX(Matches!$H$2:$H$201,MATCH($A1445&amp;"-6",Matches!$J$2:$J$201,0))=""),"",IF(AND($C1445&lt;&gt;"",INDEX(Matches!$F$2:$F$201,MATCH($A1445&amp;"-6",Matches!$J$2:$J$201,0))&lt;&gt;"",$C1445&gt;=INDEX(Matches!$F$2:$F$201,MATCH($A1445&amp;"-6",Matches!$J$2:$J$201,0))),"",IF(AND(N1445=INDEX(Matches!$G$2:$G$201,MATCH($A1445&amp;"-6",Matches!$J$2:$J$201,0)),O1445=INDEX(Matches!$H$2:$H$201,MATCH($A1445&amp;"-6",Matches!$J$2:$J$201,0))),5,IF(SIGN(N1445-O1445)&lt;&gt;SIGN(INDEX(Matches!$G$2:$G$201,MATCH($A1445&amp;"-6",Matches!$J$2:$J$201,0))-INDEX(Matches!$H$2:$H$201,MATCH($A1445&amp;"-6",Matches!$J$2:$J$201,0))),0,IF(N1445-O1445=INDEX(Matches!$G$2:$G$201,MATCH($A1445&amp;"-6",Matches!$J$2:$J$201,0))-INDEX(Matches!$H$2:$H$201,MATCH($A1445&amp;"-6",Matches!$J$2:$J$201,0)),3,2))))),""))</f>
        <v/>
      </c>
      <c r="AD1445" s="12" t="str">
        <f aca="false">IF(OR($B1445="",P1445="",Q1445=""),"",IFERROR(IF(OR(INDEX(Matches!$I$2:$I$201,MATCH($A1445&amp;"-7",Matches!$J$2:$J$201,0))="Void",INDEX(Matches!$G$2:$G$201,MATCH($A1445&amp;"-7",Matches!$J$2:$J$201,0))="",INDEX(Matches!$H$2:$H$201,MATCH($A1445&amp;"-7",Matches!$J$2:$J$201,0))=""),"",IF(AND($C1445&lt;&gt;"",INDEX(Matches!$F$2:$F$201,MATCH($A1445&amp;"-7",Matches!$J$2:$J$201,0))&lt;&gt;"",$C1445&gt;=INDEX(Matches!$F$2:$F$201,MATCH($A1445&amp;"-7",Matches!$J$2:$J$201,0))),"",IF(AND(P1445=INDEX(Matches!$G$2:$G$201,MATCH($A1445&amp;"-7",Matches!$J$2:$J$201,0)),Q1445=INDEX(Matches!$H$2:$H$201,MATCH($A1445&amp;"-7",Matches!$J$2:$J$201,0))),5,IF(SIGN(P1445-Q1445)&lt;&gt;SIGN(INDEX(Matches!$G$2:$G$201,MATCH($A1445&amp;"-7",Matches!$J$2:$J$201,0))-INDEX(Matches!$H$2:$H$201,MATCH($A1445&amp;"-7",Matches!$J$2:$J$201,0))),0,IF(P1445-Q1445=INDEX(Matches!$G$2:$G$201,MATCH($A1445&amp;"-7",Matches!$J$2:$J$201,0))-INDEX(Matches!$H$2:$H$201,MATCH($A1445&amp;"-7",Matches!$J$2:$J$201,0)),3,2))))),""))</f>
        <v/>
      </c>
      <c r="AE1445" s="12" t="str">
        <f aca="false">IF(OR($B1445="",R1445="",S1445=""),"",IFERROR(IF(OR(INDEX(Matches!$I$2:$I$201,MATCH($A1445&amp;"-8",Matches!$J$2:$J$201,0))="Void",INDEX(Matches!$G$2:$G$201,MATCH($A1445&amp;"-8",Matches!$J$2:$J$201,0))="",INDEX(Matches!$H$2:$H$201,MATCH($A1445&amp;"-8",Matches!$J$2:$J$201,0))=""),"",IF(AND($C1445&lt;&gt;"",INDEX(Matches!$F$2:$F$201,MATCH($A1445&amp;"-8",Matches!$J$2:$J$201,0))&lt;&gt;"",$C1445&gt;=INDEX(Matches!$F$2:$F$201,MATCH($A1445&amp;"-8",Matches!$J$2:$J$201,0))),"",IF(AND(R1445=INDEX(Matches!$G$2:$G$201,MATCH($A1445&amp;"-8",Matches!$J$2:$J$201,0)),S1445=INDEX(Matches!$H$2:$H$201,MATCH($A1445&amp;"-8",Matches!$J$2:$J$201,0))),5,IF(SIGN(R1445-S1445)&lt;&gt;SIGN(INDEX(Matches!$G$2:$G$201,MATCH($A1445&amp;"-8",Matches!$J$2:$J$201,0))-INDEX(Matches!$H$2:$H$201,MATCH($A1445&amp;"-8",Matches!$J$2:$J$201,0))),0,IF(R1445-S1445=INDEX(Matches!$G$2:$G$201,MATCH($A1445&amp;"-8",Matches!$J$2:$J$201,0))-INDEX(Matches!$H$2:$H$201,MATCH($A1445&amp;"-8",Matches!$J$2:$J$201,0)),3,2))))),""))</f>
        <v/>
      </c>
      <c r="AF1445" s="12" t="str">
        <f aca="false">IF(OR($B1445="",T1445="",U1445=""),"",IFERROR(IF(OR(INDEX(Matches!$I$2:$I$201,MATCH($A1445&amp;"-9",Matches!$J$2:$J$201,0))="Void",INDEX(Matches!$G$2:$G$201,MATCH($A1445&amp;"-9",Matches!$J$2:$J$201,0))="",INDEX(Matches!$H$2:$H$201,MATCH($A1445&amp;"-9",Matches!$J$2:$J$201,0))=""),"",IF(AND($C1445&lt;&gt;"",INDEX(Matches!$F$2:$F$201,MATCH($A1445&amp;"-9",Matches!$J$2:$J$201,0))&lt;&gt;"",$C1445&gt;=INDEX(Matches!$F$2:$F$201,MATCH($A1445&amp;"-9",Matches!$J$2:$J$201,0))),"",IF(AND(T1445=INDEX(Matches!$G$2:$G$201,MATCH($A1445&amp;"-9",Matches!$J$2:$J$201,0)),U1445=INDEX(Matches!$H$2:$H$201,MATCH($A1445&amp;"-9",Matches!$J$2:$J$201,0))),5,IF(SIGN(T1445-U1445)&lt;&gt;SIGN(INDEX(Matches!$G$2:$G$201,MATCH($A1445&amp;"-9",Matches!$J$2:$J$201,0))-INDEX(Matches!$H$2:$H$201,MATCH($A1445&amp;"-9",Matches!$J$2:$J$201,0))),0,IF(T1445-U1445=INDEX(Matches!$G$2:$G$201,MATCH($A1445&amp;"-9",Matches!$J$2:$J$201,0))-INDEX(Matches!$H$2:$H$201,MATCH($A1445&amp;"-9",Matches!$J$2:$J$201,0)),3,2))))),""))</f>
        <v/>
      </c>
      <c r="AG1445" s="12" t="str">
        <f aca="false">IF(OR($B1445="",V1445="",W1445=""),"",IFERROR(IF(OR(INDEX(Matches!$I$2:$I$201,MATCH($A1445&amp;"-10",Matches!$J$2:$J$201,0))="Void",INDEX(Matches!$G$2:$G$201,MATCH($A1445&amp;"-10",Matches!$J$2:$J$201,0))="",INDEX(Matches!$H$2:$H$201,MATCH($A1445&amp;"-10",Matches!$J$2:$J$201,0))=""),"",IF(AND($C1445&lt;&gt;"",INDEX(Matches!$F$2:$F$201,MATCH($A1445&amp;"-10",Matches!$J$2:$J$201,0))&lt;&gt;"",$C1445&gt;=INDEX(Matches!$F$2:$F$201,MATCH($A1445&amp;"-10",Matches!$J$2:$J$201,0))),"",IF(AND(V1445=INDEX(Matches!$G$2:$G$201,MATCH($A1445&amp;"-10",Matches!$J$2:$J$201,0)),W1445=INDEX(Matches!$H$2:$H$201,MATCH($A1445&amp;"-10",Matches!$J$2:$J$201,0))),5,IF(SIGN(V1445-W1445)&lt;&gt;SIGN(INDEX(Matches!$G$2:$G$201,MATCH($A1445&amp;"-10",Matches!$J$2:$J$201,0))-INDEX(Matches!$H$2:$H$201,MATCH($A1445&amp;"-10",Matches!$J$2:$J$201,0))),0,IF(V1445-W1445=INDEX(Matches!$G$2:$G$201,MATCH($A1445&amp;"-10",Matches!$J$2:$J$201,0))-INDEX(Matches!$H$2:$H$201,MATCH($A1445&amp;"-10",Matches!$J$2:$J$201,0)),3,2))))),""))</f>
        <v/>
      </c>
      <c r="AH1445" s="13" t="str">
        <f aca="false">IF($B1445="","",SUM(X1445:AG1445))</f>
        <v/>
      </c>
      <c r="AI1445" s="12" t="str">
        <f aca="false">IF($B1445="","",COUNTIF(X1445:AG1445,5))</f>
        <v/>
      </c>
      <c r="AJ1445" s="12" t="str">
        <f aca="false">IF($B1445="","",COUNTIF(X1445:AG1445,"&gt;=2"))</f>
        <v/>
      </c>
      <c r="AK1445" s="12" t="str">
        <f aca="false">IF($B1445="","",COUNT(X1445:AG1445))</f>
        <v/>
      </c>
    </row>
    <row r="1446" customFormat="false" ht="15" hidden="false" customHeight="false" outlineLevel="0" collapsed="false">
      <c r="A1446" s="7"/>
      <c r="B1446" s="7"/>
      <c r="C1446" s="11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12" t="str">
        <f aca="false">IF(OR($B1446="",D1446="",E1446=""),"",IFERROR(IF(OR(INDEX(Matches!$I$2:$I$201,MATCH($A1446&amp;"-1",Matches!$J$2:$J$201,0))="Void",INDEX(Matches!$G$2:$G$201,MATCH($A1446&amp;"-1",Matches!$J$2:$J$201,0))="",INDEX(Matches!$H$2:$H$201,MATCH($A1446&amp;"-1",Matches!$J$2:$J$201,0))=""),"",IF(AND($C1446&lt;&gt;"",INDEX(Matches!$F$2:$F$201,MATCH($A1446&amp;"-1",Matches!$J$2:$J$201,0))&lt;&gt;"",$C1446&gt;=INDEX(Matches!$F$2:$F$201,MATCH($A1446&amp;"-1",Matches!$J$2:$J$201,0))),"",IF(AND(D1446=INDEX(Matches!$G$2:$G$201,MATCH($A1446&amp;"-1",Matches!$J$2:$J$201,0)),E1446=INDEX(Matches!$H$2:$H$201,MATCH($A1446&amp;"-1",Matches!$J$2:$J$201,0))),5,IF(SIGN(D1446-E1446)&lt;&gt;SIGN(INDEX(Matches!$G$2:$G$201,MATCH($A1446&amp;"-1",Matches!$J$2:$J$201,0))-INDEX(Matches!$H$2:$H$201,MATCH($A1446&amp;"-1",Matches!$J$2:$J$201,0))),0,IF(D1446-E1446=INDEX(Matches!$G$2:$G$201,MATCH($A1446&amp;"-1",Matches!$J$2:$J$201,0))-INDEX(Matches!$H$2:$H$201,MATCH($A1446&amp;"-1",Matches!$J$2:$J$201,0)),3,2))))),""))</f>
        <v/>
      </c>
      <c r="Y1446" s="12" t="str">
        <f aca="false">IF(OR($B1446="",F1446="",G1446=""),"",IFERROR(IF(OR(INDEX(Matches!$I$2:$I$201,MATCH($A1446&amp;"-2",Matches!$J$2:$J$201,0))="Void",INDEX(Matches!$G$2:$G$201,MATCH($A1446&amp;"-2",Matches!$J$2:$J$201,0))="",INDEX(Matches!$H$2:$H$201,MATCH($A1446&amp;"-2",Matches!$J$2:$J$201,0))=""),"",IF(AND($C1446&lt;&gt;"",INDEX(Matches!$F$2:$F$201,MATCH($A1446&amp;"-2",Matches!$J$2:$J$201,0))&lt;&gt;"",$C1446&gt;=INDEX(Matches!$F$2:$F$201,MATCH($A1446&amp;"-2",Matches!$J$2:$J$201,0))),"",IF(AND(F1446=INDEX(Matches!$G$2:$G$201,MATCH($A1446&amp;"-2",Matches!$J$2:$J$201,0)),G1446=INDEX(Matches!$H$2:$H$201,MATCH($A1446&amp;"-2",Matches!$J$2:$J$201,0))),5,IF(SIGN(F1446-G1446)&lt;&gt;SIGN(INDEX(Matches!$G$2:$G$201,MATCH($A1446&amp;"-2",Matches!$J$2:$J$201,0))-INDEX(Matches!$H$2:$H$201,MATCH($A1446&amp;"-2",Matches!$J$2:$J$201,0))),0,IF(F1446-G1446=INDEX(Matches!$G$2:$G$201,MATCH($A1446&amp;"-2",Matches!$J$2:$J$201,0))-INDEX(Matches!$H$2:$H$201,MATCH($A1446&amp;"-2",Matches!$J$2:$J$201,0)),3,2))))),""))</f>
        <v/>
      </c>
      <c r="Z1446" s="12" t="str">
        <f aca="false">IF(OR($B1446="",H1446="",I1446=""),"",IFERROR(IF(OR(INDEX(Matches!$I$2:$I$201,MATCH($A1446&amp;"-3",Matches!$J$2:$J$201,0))="Void",INDEX(Matches!$G$2:$G$201,MATCH($A1446&amp;"-3",Matches!$J$2:$J$201,0))="",INDEX(Matches!$H$2:$H$201,MATCH($A1446&amp;"-3",Matches!$J$2:$J$201,0))=""),"",IF(AND($C1446&lt;&gt;"",INDEX(Matches!$F$2:$F$201,MATCH($A1446&amp;"-3",Matches!$J$2:$J$201,0))&lt;&gt;"",$C1446&gt;=INDEX(Matches!$F$2:$F$201,MATCH($A1446&amp;"-3",Matches!$J$2:$J$201,0))),"",IF(AND(H1446=INDEX(Matches!$G$2:$G$201,MATCH($A1446&amp;"-3",Matches!$J$2:$J$201,0)),I1446=INDEX(Matches!$H$2:$H$201,MATCH($A1446&amp;"-3",Matches!$J$2:$J$201,0))),5,IF(SIGN(H1446-I1446)&lt;&gt;SIGN(INDEX(Matches!$G$2:$G$201,MATCH($A1446&amp;"-3",Matches!$J$2:$J$201,0))-INDEX(Matches!$H$2:$H$201,MATCH($A1446&amp;"-3",Matches!$J$2:$J$201,0))),0,IF(H1446-I1446=INDEX(Matches!$G$2:$G$201,MATCH($A1446&amp;"-3",Matches!$J$2:$J$201,0))-INDEX(Matches!$H$2:$H$201,MATCH($A1446&amp;"-3",Matches!$J$2:$J$201,0)),3,2))))),""))</f>
        <v/>
      </c>
      <c r="AA1446" s="12" t="str">
        <f aca="false">IF(OR($B1446="",J1446="",K1446=""),"",IFERROR(IF(OR(INDEX(Matches!$I$2:$I$201,MATCH($A1446&amp;"-4",Matches!$J$2:$J$201,0))="Void",INDEX(Matches!$G$2:$G$201,MATCH($A1446&amp;"-4",Matches!$J$2:$J$201,0))="",INDEX(Matches!$H$2:$H$201,MATCH($A1446&amp;"-4",Matches!$J$2:$J$201,0))=""),"",IF(AND($C1446&lt;&gt;"",INDEX(Matches!$F$2:$F$201,MATCH($A1446&amp;"-4",Matches!$J$2:$J$201,0))&lt;&gt;"",$C1446&gt;=INDEX(Matches!$F$2:$F$201,MATCH($A1446&amp;"-4",Matches!$J$2:$J$201,0))),"",IF(AND(J1446=INDEX(Matches!$G$2:$G$201,MATCH($A1446&amp;"-4",Matches!$J$2:$J$201,0)),K1446=INDEX(Matches!$H$2:$H$201,MATCH($A1446&amp;"-4",Matches!$J$2:$J$201,0))),5,IF(SIGN(J1446-K1446)&lt;&gt;SIGN(INDEX(Matches!$G$2:$G$201,MATCH($A1446&amp;"-4",Matches!$J$2:$J$201,0))-INDEX(Matches!$H$2:$H$201,MATCH($A1446&amp;"-4",Matches!$J$2:$J$201,0))),0,IF(J1446-K1446=INDEX(Matches!$G$2:$G$201,MATCH($A1446&amp;"-4",Matches!$J$2:$J$201,0))-INDEX(Matches!$H$2:$H$201,MATCH($A1446&amp;"-4",Matches!$J$2:$J$201,0)),3,2))))),""))</f>
        <v/>
      </c>
      <c r="AB1446" s="12" t="str">
        <f aca="false">IF(OR($B1446="",L1446="",M1446=""),"",IFERROR(IF(OR(INDEX(Matches!$I$2:$I$201,MATCH($A1446&amp;"-5",Matches!$J$2:$J$201,0))="Void",INDEX(Matches!$G$2:$G$201,MATCH($A1446&amp;"-5",Matches!$J$2:$J$201,0))="",INDEX(Matches!$H$2:$H$201,MATCH($A1446&amp;"-5",Matches!$J$2:$J$201,0))=""),"",IF(AND($C1446&lt;&gt;"",INDEX(Matches!$F$2:$F$201,MATCH($A1446&amp;"-5",Matches!$J$2:$J$201,0))&lt;&gt;"",$C1446&gt;=INDEX(Matches!$F$2:$F$201,MATCH($A1446&amp;"-5",Matches!$J$2:$J$201,0))),"",IF(AND(L1446=INDEX(Matches!$G$2:$G$201,MATCH($A1446&amp;"-5",Matches!$J$2:$J$201,0)),M1446=INDEX(Matches!$H$2:$H$201,MATCH($A1446&amp;"-5",Matches!$J$2:$J$201,0))),5,IF(SIGN(L1446-M1446)&lt;&gt;SIGN(INDEX(Matches!$G$2:$G$201,MATCH($A1446&amp;"-5",Matches!$J$2:$J$201,0))-INDEX(Matches!$H$2:$H$201,MATCH($A1446&amp;"-5",Matches!$J$2:$J$201,0))),0,IF(L1446-M1446=INDEX(Matches!$G$2:$G$201,MATCH($A1446&amp;"-5",Matches!$J$2:$J$201,0))-INDEX(Matches!$H$2:$H$201,MATCH($A1446&amp;"-5",Matches!$J$2:$J$201,0)),3,2))))),""))</f>
        <v/>
      </c>
      <c r="AC1446" s="12" t="str">
        <f aca="false">IF(OR($B1446="",N1446="",O1446=""),"",IFERROR(IF(OR(INDEX(Matches!$I$2:$I$201,MATCH($A1446&amp;"-6",Matches!$J$2:$J$201,0))="Void",INDEX(Matches!$G$2:$G$201,MATCH($A1446&amp;"-6",Matches!$J$2:$J$201,0))="",INDEX(Matches!$H$2:$H$201,MATCH($A1446&amp;"-6",Matches!$J$2:$J$201,0))=""),"",IF(AND($C1446&lt;&gt;"",INDEX(Matches!$F$2:$F$201,MATCH($A1446&amp;"-6",Matches!$J$2:$J$201,0))&lt;&gt;"",$C1446&gt;=INDEX(Matches!$F$2:$F$201,MATCH($A1446&amp;"-6",Matches!$J$2:$J$201,0))),"",IF(AND(N1446=INDEX(Matches!$G$2:$G$201,MATCH($A1446&amp;"-6",Matches!$J$2:$J$201,0)),O1446=INDEX(Matches!$H$2:$H$201,MATCH($A1446&amp;"-6",Matches!$J$2:$J$201,0))),5,IF(SIGN(N1446-O1446)&lt;&gt;SIGN(INDEX(Matches!$G$2:$G$201,MATCH($A1446&amp;"-6",Matches!$J$2:$J$201,0))-INDEX(Matches!$H$2:$H$201,MATCH($A1446&amp;"-6",Matches!$J$2:$J$201,0))),0,IF(N1446-O1446=INDEX(Matches!$G$2:$G$201,MATCH($A1446&amp;"-6",Matches!$J$2:$J$201,0))-INDEX(Matches!$H$2:$H$201,MATCH($A1446&amp;"-6",Matches!$J$2:$J$201,0)),3,2))))),""))</f>
        <v/>
      </c>
      <c r="AD1446" s="12" t="str">
        <f aca="false">IF(OR($B1446="",P1446="",Q1446=""),"",IFERROR(IF(OR(INDEX(Matches!$I$2:$I$201,MATCH($A1446&amp;"-7",Matches!$J$2:$J$201,0))="Void",INDEX(Matches!$G$2:$G$201,MATCH($A1446&amp;"-7",Matches!$J$2:$J$201,0))="",INDEX(Matches!$H$2:$H$201,MATCH($A1446&amp;"-7",Matches!$J$2:$J$201,0))=""),"",IF(AND($C1446&lt;&gt;"",INDEX(Matches!$F$2:$F$201,MATCH($A1446&amp;"-7",Matches!$J$2:$J$201,0))&lt;&gt;"",$C1446&gt;=INDEX(Matches!$F$2:$F$201,MATCH($A1446&amp;"-7",Matches!$J$2:$J$201,0))),"",IF(AND(P1446=INDEX(Matches!$G$2:$G$201,MATCH($A1446&amp;"-7",Matches!$J$2:$J$201,0)),Q1446=INDEX(Matches!$H$2:$H$201,MATCH($A1446&amp;"-7",Matches!$J$2:$J$201,0))),5,IF(SIGN(P1446-Q1446)&lt;&gt;SIGN(INDEX(Matches!$G$2:$G$201,MATCH($A1446&amp;"-7",Matches!$J$2:$J$201,0))-INDEX(Matches!$H$2:$H$201,MATCH($A1446&amp;"-7",Matches!$J$2:$J$201,0))),0,IF(P1446-Q1446=INDEX(Matches!$G$2:$G$201,MATCH($A1446&amp;"-7",Matches!$J$2:$J$201,0))-INDEX(Matches!$H$2:$H$201,MATCH($A1446&amp;"-7",Matches!$J$2:$J$201,0)),3,2))))),""))</f>
        <v/>
      </c>
      <c r="AE1446" s="12" t="str">
        <f aca="false">IF(OR($B1446="",R1446="",S1446=""),"",IFERROR(IF(OR(INDEX(Matches!$I$2:$I$201,MATCH($A1446&amp;"-8",Matches!$J$2:$J$201,0))="Void",INDEX(Matches!$G$2:$G$201,MATCH($A1446&amp;"-8",Matches!$J$2:$J$201,0))="",INDEX(Matches!$H$2:$H$201,MATCH($A1446&amp;"-8",Matches!$J$2:$J$201,0))=""),"",IF(AND($C1446&lt;&gt;"",INDEX(Matches!$F$2:$F$201,MATCH($A1446&amp;"-8",Matches!$J$2:$J$201,0))&lt;&gt;"",$C1446&gt;=INDEX(Matches!$F$2:$F$201,MATCH($A1446&amp;"-8",Matches!$J$2:$J$201,0))),"",IF(AND(R1446=INDEX(Matches!$G$2:$G$201,MATCH($A1446&amp;"-8",Matches!$J$2:$J$201,0)),S1446=INDEX(Matches!$H$2:$H$201,MATCH($A1446&amp;"-8",Matches!$J$2:$J$201,0))),5,IF(SIGN(R1446-S1446)&lt;&gt;SIGN(INDEX(Matches!$G$2:$G$201,MATCH($A1446&amp;"-8",Matches!$J$2:$J$201,0))-INDEX(Matches!$H$2:$H$201,MATCH($A1446&amp;"-8",Matches!$J$2:$J$201,0))),0,IF(R1446-S1446=INDEX(Matches!$G$2:$G$201,MATCH($A1446&amp;"-8",Matches!$J$2:$J$201,0))-INDEX(Matches!$H$2:$H$201,MATCH($A1446&amp;"-8",Matches!$J$2:$J$201,0)),3,2))))),""))</f>
        <v/>
      </c>
      <c r="AF1446" s="12" t="str">
        <f aca="false">IF(OR($B1446="",T1446="",U1446=""),"",IFERROR(IF(OR(INDEX(Matches!$I$2:$I$201,MATCH($A1446&amp;"-9",Matches!$J$2:$J$201,0))="Void",INDEX(Matches!$G$2:$G$201,MATCH($A1446&amp;"-9",Matches!$J$2:$J$201,0))="",INDEX(Matches!$H$2:$H$201,MATCH($A1446&amp;"-9",Matches!$J$2:$J$201,0))=""),"",IF(AND($C1446&lt;&gt;"",INDEX(Matches!$F$2:$F$201,MATCH($A1446&amp;"-9",Matches!$J$2:$J$201,0))&lt;&gt;"",$C1446&gt;=INDEX(Matches!$F$2:$F$201,MATCH($A1446&amp;"-9",Matches!$J$2:$J$201,0))),"",IF(AND(T1446=INDEX(Matches!$G$2:$G$201,MATCH($A1446&amp;"-9",Matches!$J$2:$J$201,0)),U1446=INDEX(Matches!$H$2:$H$201,MATCH($A1446&amp;"-9",Matches!$J$2:$J$201,0))),5,IF(SIGN(T1446-U1446)&lt;&gt;SIGN(INDEX(Matches!$G$2:$G$201,MATCH($A1446&amp;"-9",Matches!$J$2:$J$201,0))-INDEX(Matches!$H$2:$H$201,MATCH($A1446&amp;"-9",Matches!$J$2:$J$201,0))),0,IF(T1446-U1446=INDEX(Matches!$G$2:$G$201,MATCH($A1446&amp;"-9",Matches!$J$2:$J$201,0))-INDEX(Matches!$H$2:$H$201,MATCH($A1446&amp;"-9",Matches!$J$2:$J$201,0)),3,2))))),""))</f>
        <v/>
      </c>
      <c r="AG1446" s="12" t="str">
        <f aca="false">IF(OR($B1446="",V1446="",W1446=""),"",IFERROR(IF(OR(INDEX(Matches!$I$2:$I$201,MATCH($A1446&amp;"-10",Matches!$J$2:$J$201,0))="Void",INDEX(Matches!$G$2:$G$201,MATCH($A1446&amp;"-10",Matches!$J$2:$J$201,0))="",INDEX(Matches!$H$2:$H$201,MATCH($A1446&amp;"-10",Matches!$J$2:$J$201,0))=""),"",IF(AND($C1446&lt;&gt;"",INDEX(Matches!$F$2:$F$201,MATCH($A1446&amp;"-10",Matches!$J$2:$J$201,0))&lt;&gt;"",$C1446&gt;=INDEX(Matches!$F$2:$F$201,MATCH($A1446&amp;"-10",Matches!$J$2:$J$201,0))),"",IF(AND(V1446=INDEX(Matches!$G$2:$G$201,MATCH($A1446&amp;"-10",Matches!$J$2:$J$201,0)),W1446=INDEX(Matches!$H$2:$H$201,MATCH($A1446&amp;"-10",Matches!$J$2:$J$201,0))),5,IF(SIGN(V1446-W1446)&lt;&gt;SIGN(INDEX(Matches!$G$2:$G$201,MATCH($A1446&amp;"-10",Matches!$J$2:$J$201,0))-INDEX(Matches!$H$2:$H$201,MATCH($A1446&amp;"-10",Matches!$J$2:$J$201,0))),0,IF(V1446-W1446=INDEX(Matches!$G$2:$G$201,MATCH($A1446&amp;"-10",Matches!$J$2:$J$201,0))-INDEX(Matches!$H$2:$H$201,MATCH($A1446&amp;"-10",Matches!$J$2:$J$201,0)),3,2))))),""))</f>
        <v/>
      </c>
      <c r="AH1446" s="13" t="str">
        <f aca="false">IF($B1446="","",SUM(X1446:AG1446))</f>
        <v/>
      </c>
      <c r="AI1446" s="12" t="str">
        <f aca="false">IF($B1446="","",COUNTIF(X1446:AG1446,5))</f>
        <v/>
      </c>
      <c r="AJ1446" s="12" t="str">
        <f aca="false">IF($B1446="","",COUNTIF(X1446:AG1446,"&gt;=2"))</f>
        <v/>
      </c>
      <c r="AK1446" s="12" t="str">
        <f aca="false">IF($B1446="","",COUNT(X1446:AG1446))</f>
        <v/>
      </c>
    </row>
    <row r="1447" customFormat="false" ht="15" hidden="false" customHeight="false" outlineLevel="0" collapsed="false">
      <c r="A1447" s="7"/>
      <c r="B1447" s="7"/>
      <c r="C1447" s="11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12" t="str">
        <f aca="false">IF(OR($B1447="",D1447="",E1447=""),"",IFERROR(IF(OR(INDEX(Matches!$I$2:$I$201,MATCH($A1447&amp;"-1",Matches!$J$2:$J$201,0))="Void",INDEX(Matches!$G$2:$G$201,MATCH($A1447&amp;"-1",Matches!$J$2:$J$201,0))="",INDEX(Matches!$H$2:$H$201,MATCH($A1447&amp;"-1",Matches!$J$2:$J$201,0))=""),"",IF(AND($C1447&lt;&gt;"",INDEX(Matches!$F$2:$F$201,MATCH($A1447&amp;"-1",Matches!$J$2:$J$201,0))&lt;&gt;"",$C1447&gt;=INDEX(Matches!$F$2:$F$201,MATCH($A1447&amp;"-1",Matches!$J$2:$J$201,0))),"",IF(AND(D1447=INDEX(Matches!$G$2:$G$201,MATCH($A1447&amp;"-1",Matches!$J$2:$J$201,0)),E1447=INDEX(Matches!$H$2:$H$201,MATCH($A1447&amp;"-1",Matches!$J$2:$J$201,0))),5,IF(SIGN(D1447-E1447)&lt;&gt;SIGN(INDEX(Matches!$G$2:$G$201,MATCH($A1447&amp;"-1",Matches!$J$2:$J$201,0))-INDEX(Matches!$H$2:$H$201,MATCH($A1447&amp;"-1",Matches!$J$2:$J$201,0))),0,IF(D1447-E1447=INDEX(Matches!$G$2:$G$201,MATCH($A1447&amp;"-1",Matches!$J$2:$J$201,0))-INDEX(Matches!$H$2:$H$201,MATCH($A1447&amp;"-1",Matches!$J$2:$J$201,0)),3,2))))),""))</f>
        <v/>
      </c>
      <c r="Y1447" s="12" t="str">
        <f aca="false">IF(OR($B1447="",F1447="",G1447=""),"",IFERROR(IF(OR(INDEX(Matches!$I$2:$I$201,MATCH($A1447&amp;"-2",Matches!$J$2:$J$201,0))="Void",INDEX(Matches!$G$2:$G$201,MATCH($A1447&amp;"-2",Matches!$J$2:$J$201,0))="",INDEX(Matches!$H$2:$H$201,MATCH($A1447&amp;"-2",Matches!$J$2:$J$201,0))=""),"",IF(AND($C1447&lt;&gt;"",INDEX(Matches!$F$2:$F$201,MATCH($A1447&amp;"-2",Matches!$J$2:$J$201,0))&lt;&gt;"",$C1447&gt;=INDEX(Matches!$F$2:$F$201,MATCH($A1447&amp;"-2",Matches!$J$2:$J$201,0))),"",IF(AND(F1447=INDEX(Matches!$G$2:$G$201,MATCH($A1447&amp;"-2",Matches!$J$2:$J$201,0)),G1447=INDEX(Matches!$H$2:$H$201,MATCH($A1447&amp;"-2",Matches!$J$2:$J$201,0))),5,IF(SIGN(F1447-G1447)&lt;&gt;SIGN(INDEX(Matches!$G$2:$G$201,MATCH($A1447&amp;"-2",Matches!$J$2:$J$201,0))-INDEX(Matches!$H$2:$H$201,MATCH($A1447&amp;"-2",Matches!$J$2:$J$201,0))),0,IF(F1447-G1447=INDEX(Matches!$G$2:$G$201,MATCH($A1447&amp;"-2",Matches!$J$2:$J$201,0))-INDEX(Matches!$H$2:$H$201,MATCH($A1447&amp;"-2",Matches!$J$2:$J$201,0)),3,2))))),""))</f>
        <v/>
      </c>
      <c r="Z1447" s="12" t="str">
        <f aca="false">IF(OR($B1447="",H1447="",I1447=""),"",IFERROR(IF(OR(INDEX(Matches!$I$2:$I$201,MATCH($A1447&amp;"-3",Matches!$J$2:$J$201,0))="Void",INDEX(Matches!$G$2:$G$201,MATCH($A1447&amp;"-3",Matches!$J$2:$J$201,0))="",INDEX(Matches!$H$2:$H$201,MATCH($A1447&amp;"-3",Matches!$J$2:$J$201,0))=""),"",IF(AND($C1447&lt;&gt;"",INDEX(Matches!$F$2:$F$201,MATCH($A1447&amp;"-3",Matches!$J$2:$J$201,0))&lt;&gt;"",$C1447&gt;=INDEX(Matches!$F$2:$F$201,MATCH($A1447&amp;"-3",Matches!$J$2:$J$201,0))),"",IF(AND(H1447=INDEX(Matches!$G$2:$G$201,MATCH($A1447&amp;"-3",Matches!$J$2:$J$201,0)),I1447=INDEX(Matches!$H$2:$H$201,MATCH($A1447&amp;"-3",Matches!$J$2:$J$201,0))),5,IF(SIGN(H1447-I1447)&lt;&gt;SIGN(INDEX(Matches!$G$2:$G$201,MATCH($A1447&amp;"-3",Matches!$J$2:$J$201,0))-INDEX(Matches!$H$2:$H$201,MATCH($A1447&amp;"-3",Matches!$J$2:$J$201,0))),0,IF(H1447-I1447=INDEX(Matches!$G$2:$G$201,MATCH($A1447&amp;"-3",Matches!$J$2:$J$201,0))-INDEX(Matches!$H$2:$H$201,MATCH($A1447&amp;"-3",Matches!$J$2:$J$201,0)),3,2))))),""))</f>
        <v/>
      </c>
      <c r="AA1447" s="12" t="str">
        <f aca="false">IF(OR($B1447="",J1447="",K1447=""),"",IFERROR(IF(OR(INDEX(Matches!$I$2:$I$201,MATCH($A1447&amp;"-4",Matches!$J$2:$J$201,0))="Void",INDEX(Matches!$G$2:$G$201,MATCH($A1447&amp;"-4",Matches!$J$2:$J$201,0))="",INDEX(Matches!$H$2:$H$201,MATCH($A1447&amp;"-4",Matches!$J$2:$J$201,0))=""),"",IF(AND($C1447&lt;&gt;"",INDEX(Matches!$F$2:$F$201,MATCH($A1447&amp;"-4",Matches!$J$2:$J$201,0))&lt;&gt;"",$C1447&gt;=INDEX(Matches!$F$2:$F$201,MATCH($A1447&amp;"-4",Matches!$J$2:$J$201,0))),"",IF(AND(J1447=INDEX(Matches!$G$2:$G$201,MATCH($A1447&amp;"-4",Matches!$J$2:$J$201,0)),K1447=INDEX(Matches!$H$2:$H$201,MATCH($A1447&amp;"-4",Matches!$J$2:$J$201,0))),5,IF(SIGN(J1447-K1447)&lt;&gt;SIGN(INDEX(Matches!$G$2:$G$201,MATCH($A1447&amp;"-4",Matches!$J$2:$J$201,0))-INDEX(Matches!$H$2:$H$201,MATCH($A1447&amp;"-4",Matches!$J$2:$J$201,0))),0,IF(J1447-K1447=INDEX(Matches!$G$2:$G$201,MATCH($A1447&amp;"-4",Matches!$J$2:$J$201,0))-INDEX(Matches!$H$2:$H$201,MATCH($A1447&amp;"-4",Matches!$J$2:$J$201,0)),3,2))))),""))</f>
        <v/>
      </c>
      <c r="AB1447" s="12" t="str">
        <f aca="false">IF(OR($B1447="",L1447="",M1447=""),"",IFERROR(IF(OR(INDEX(Matches!$I$2:$I$201,MATCH($A1447&amp;"-5",Matches!$J$2:$J$201,0))="Void",INDEX(Matches!$G$2:$G$201,MATCH($A1447&amp;"-5",Matches!$J$2:$J$201,0))="",INDEX(Matches!$H$2:$H$201,MATCH($A1447&amp;"-5",Matches!$J$2:$J$201,0))=""),"",IF(AND($C1447&lt;&gt;"",INDEX(Matches!$F$2:$F$201,MATCH($A1447&amp;"-5",Matches!$J$2:$J$201,0))&lt;&gt;"",$C1447&gt;=INDEX(Matches!$F$2:$F$201,MATCH($A1447&amp;"-5",Matches!$J$2:$J$201,0))),"",IF(AND(L1447=INDEX(Matches!$G$2:$G$201,MATCH($A1447&amp;"-5",Matches!$J$2:$J$201,0)),M1447=INDEX(Matches!$H$2:$H$201,MATCH($A1447&amp;"-5",Matches!$J$2:$J$201,0))),5,IF(SIGN(L1447-M1447)&lt;&gt;SIGN(INDEX(Matches!$G$2:$G$201,MATCH($A1447&amp;"-5",Matches!$J$2:$J$201,0))-INDEX(Matches!$H$2:$H$201,MATCH($A1447&amp;"-5",Matches!$J$2:$J$201,0))),0,IF(L1447-M1447=INDEX(Matches!$G$2:$G$201,MATCH($A1447&amp;"-5",Matches!$J$2:$J$201,0))-INDEX(Matches!$H$2:$H$201,MATCH($A1447&amp;"-5",Matches!$J$2:$J$201,0)),3,2))))),""))</f>
        <v/>
      </c>
      <c r="AC1447" s="12" t="str">
        <f aca="false">IF(OR($B1447="",N1447="",O1447=""),"",IFERROR(IF(OR(INDEX(Matches!$I$2:$I$201,MATCH($A1447&amp;"-6",Matches!$J$2:$J$201,0))="Void",INDEX(Matches!$G$2:$G$201,MATCH($A1447&amp;"-6",Matches!$J$2:$J$201,0))="",INDEX(Matches!$H$2:$H$201,MATCH($A1447&amp;"-6",Matches!$J$2:$J$201,0))=""),"",IF(AND($C1447&lt;&gt;"",INDEX(Matches!$F$2:$F$201,MATCH($A1447&amp;"-6",Matches!$J$2:$J$201,0))&lt;&gt;"",$C1447&gt;=INDEX(Matches!$F$2:$F$201,MATCH($A1447&amp;"-6",Matches!$J$2:$J$201,0))),"",IF(AND(N1447=INDEX(Matches!$G$2:$G$201,MATCH($A1447&amp;"-6",Matches!$J$2:$J$201,0)),O1447=INDEX(Matches!$H$2:$H$201,MATCH($A1447&amp;"-6",Matches!$J$2:$J$201,0))),5,IF(SIGN(N1447-O1447)&lt;&gt;SIGN(INDEX(Matches!$G$2:$G$201,MATCH($A1447&amp;"-6",Matches!$J$2:$J$201,0))-INDEX(Matches!$H$2:$H$201,MATCH($A1447&amp;"-6",Matches!$J$2:$J$201,0))),0,IF(N1447-O1447=INDEX(Matches!$G$2:$G$201,MATCH($A1447&amp;"-6",Matches!$J$2:$J$201,0))-INDEX(Matches!$H$2:$H$201,MATCH($A1447&amp;"-6",Matches!$J$2:$J$201,0)),3,2))))),""))</f>
        <v/>
      </c>
      <c r="AD1447" s="12" t="str">
        <f aca="false">IF(OR($B1447="",P1447="",Q1447=""),"",IFERROR(IF(OR(INDEX(Matches!$I$2:$I$201,MATCH($A1447&amp;"-7",Matches!$J$2:$J$201,0))="Void",INDEX(Matches!$G$2:$G$201,MATCH($A1447&amp;"-7",Matches!$J$2:$J$201,0))="",INDEX(Matches!$H$2:$H$201,MATCH($A1447&amp;"-7",Matches!$J$2:$J$201,0))=""),"",IF(AND($C1447&lt;&gt;"",INDEX(Matches!$F$2:$F$201,MATCH($A1447&amp;"-7",Matches!$J$2:$J$201,0))&lt;&gt;"",$C1447&gt;=INDEX(Matches!$F$2:$F$201,MATCH($A1447&amp;"-7",Matches!$J$2:$J$201,0))),"",IF(AND(P1447=INDEX(Matches!$G$2:$G$201,MATCH($A1447&amp;"-7",Matches!$J$2:$J$201,0)),Q1447=INDEX(Matches!$H$2:$H$201,MATCH($A1447&amp;"-7",Matches!$J$2:$J$201,0))),5,IF(SIGN(P1447-Q1447)&lt;&gt;SIGN(INDEX(Matches!$G$2:$G$201,MATCH($A1447&amp;"-7",Matches!$J$2:$J$201,0))-INDEX(Matches!$H$2:$H$201,MATCH($A1447&amp;"-7",Matches!$J$2:$J$201,0))),0,IF(P1447-Q1447=INDEX(Matches!$G$2:$G$201,MATCH($A1447&amp;"-7",Matches!$J$2:$J$201,0))-INDEX(Matches!$H$2:$H$201,MATCH($A1447&amp;"-7",Matches!$J$2:$J$201,0)),3,2))))),""))</f>
        <v/>
      </c>
      <c r="AE1447" s="12" t="str">
        <f aca="false">IF(OR($B1447="",R1447="",S1447=""),"",IFERROR(IF(OR(INDEX(Matches!$I$2:$I$201,MATCH($A1447&amp;"-8",Matches!$J$2:$J$201,0))="Void",INDEX(Matches!$G$2:$G$201,MATCH($A1447&amp;"-8",Matches!$J$2:$J$201,0))="",INDEX(Matches!$H$2:$H$201,MATCH($A1447&amp;"-8",Matches!$J$2:$J$201,0))=""),"",IF(AND($C1447&lt;&gt;"",INDEX(Matches!$F$2:$F$201,MATCH($A1447&amp;"-8",Matches!$J$2:$J$201,0))&lt;&gt;"",$C1447&gt;=INDEX(Matches!$F$2:$F$201,MATCH($A1447&amp;"-8",Matches!$J$2:$J$201,0))),"",IF(AND(R1447=INDEX(Matches!$G$2:$G$201,MATCH($A1447&amp;"-8",Matches!$J$2:$J$201,0)),S1447=INDEX(Matches!$H$2:$H$201,MATCH($A1447&amp;"-8",Matches!$J$2:$J$201,0))),5,IF(SIGN(R1447-S1447)&lt;&gt;SIGN(INDEX(Matches!$G$2:$G$201,MATCH($A1447&amp;"-8",Matches!$J$2:$J$201,0))-INDEX(Matches!$H$2:$H$201,MATCH($A1447&amp;"-8",Matches!$J$2:$J$201,0))),0,IF(R1447-S1447=INDEX(Matches!$G$2:$G$201,MATCH($A1447&amp;"-8",Matches!$J$2:$J$201,0))-INDEX(Matches!$H$2:$H$201,MATCH($A1447&amp;"-8",Matches!$J$2:$J$201,0)),3,2))))),""))</f>
        <v/>
      </c>
      <c r="AF1447" s="12" t="str">
        <f aca="false">IF(OR($B1447="",T1447="",U1447=""),"",IFERROR(IF(OR(INDEX(Matches!$I$2:$I$201,MATCH($A1447&amp;"-9",Matches!$J$2:$J$201,0))="Void",INDEX(Matches!$G$2:$G$201,MATCH($A1447&amp;"-9",Matches!$J$2:$J$201,0))="",INDEX(Matches!$H$2:$H$201,MATCH($A1447&amp;"-9",Matches!$J$2:$J$201,0))=""),"",IF(AND($C1447&lt;&gt;"",INDEX(Matches!$F$2:$F$201,MATCH($A1447&amp;"-9",Matches!$J$2:$J$201,0))&lt;&gt;"",$C1447&gt;=INDEX(Matches!$F$2:$F$201,MATCH($A1447&amp;"-9",Matches!$J$2:$J$201,0))),"",IF(AND(T1447=INDEX(Matches!$G$2:$G$201,MATCH($A1447&amp;"-9",Matches!$J$2:$J$201,0)),U1447=INDEX(Matches!$H$2:$H$201,MATCH($A1447&amp;"-9",Matches!$J$2:$J$201,0))),5,IF(SIGN(T1447-U1447)&lt;&gt;SIGN(INDEX(Matches!$G$2:$G$201,MATCH($A1447&amp;"-9",Matches!$J$2:$J$201,0))-INDEX(Matches!$H$2:$H$201,MATCH($A1447&amp;"-9",Matches!$J$2:$J$201,0))),0,IF(T1447-U1447=INDEX(Matches!$G$2:$G$201,MATCH($A1447&amp;"-9",Matches!$J$2:$J$201,0))-INDEX(Matches!$H$2:$H$201,MATCH($A1447&amp;"-9",Matches!$J$2:$J$201,0)),3,2))))),""))</f>
        <v/>
      </c>
      <c r="AG1447" s="12" t="str">
        <f aca="false">IF(OR($B1447="",V1447="",W1447=""),"",IFERROR(IF(OR(INDEX(Matches!$I$2:$I$201,MATCH($A1447&amp;"-10",Matches!$J$2:$J$201,0))="Void",INDEX(Matches!$G$2:$G$201,MATCH($A1447&amp;"-10",Matches!$J$2:$J$201,0))="",INDEX(Matches!$H$2:$H$201,MATCH($A1447&amp;"-10",Matches!$J$2:$J$201,0))=""),"",IF(AND($C1447&lt;&gt;"",INDEX(Matches!$F$2:$F$201,MATCH($A1447&amp;"-10",Matches!$J$2:$J$201,0))&lt;&gt;"",$C1447&gt;=INDEX(Matches!$F$2:$F$201,MATCH($A1447&amp;"-10",Matches!$J$2:$J$201,0))),"",IF(AND(V1447=INDEX(Matches!$G$2:$G$201,MATCH($A1447&amp;"-10",Matches!$J$2:$J$201,0)),W1447=INDEX(Matches!$H$2:$H$201,MATCH($A1447&amp;"-10",Matches!$J$2:$J$201,0))),5,IF(SIGN(V1447-W1447)&lt;&gt;SIGN(INDEX(Matches!$G$2:$G$201,MATCH($A1447&amp;"-10",Matches!$J$2:$J$201,0))-INDEX(Matches!$H$2:$H$201,MATCH($A1447&amp;"-10",Matches!$J$2:$J$201,0))),0,IF(V1447-W1447=INDEX(Matches!$G$2:$G$201,MATCH($A1447&amp;"-10",Matches!$J$2:$J$201,0))-INDEX(Matches!$H$2:$H$201,MATCH($A1447&amp;"-10",Matches!$J$2:$J$201,0)),3,2))))),""))</f>
        <v/>
      </c>
      <c r="AH1447" s="13" t="str">
        <f aca="false">IF($B1447="","",SUM(X1447:AG1447))</f>
        <v/>
      </c>
      <c r="AI1447" s="12" t="str">
        <f aca="false">IF($B1447="","",COUNTIF(X1447:AG1447,5))</f>
        <v/>
      </c>
      <c r="AJ1447" s="12" t="str">
        <f aca="false">IF($B1447="","",COUNTIF(X1447:AG1447,"&gt;=2"))</f>
        <v/>
      </c>
      <c r="AK1447" s="12" t="str">
        <f aca="false">IF($B1447="","",COUNT(X1447:AG1447))</f>
        <v/>
      </c>
    </row>
    <row r="1448" customFormat="false" ht="15" hidden="false" customHeight="false" outlineLevel="0" collapsed="false">
      <c r="A1448" s="7"/>
      <c r="B1448" s="7"/>
      <c r="C1448" s="11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12" t="str">
        <f aca="false">IF(OR($B1448="",D1448="",E1448=""),"",IFERROR(IF(OR(INDEX(Matches!$I$2:$I$201,MATCH($A1448&amp;"-1",Matches!$J$2:$J$201,0))="Void",INDEX(Matches!$G$2:$G$201,MATCH($A1448&amp;"-1",Matches!$J$2:$J$201,0))="",INDEX(Matches!$H$2:$H$201,MATCH($A1448&amp;"-1",Matches!$J$2:$J$201,0))=""),"",IF(AND($C1448&lt;&gt;"",INDEX(Matches!$F$2:$F$201,MATCH($A1448&amp;"-1",Matches!$J$2:$J$201,0))&lt;&gt;"",$C1448&gt;=INDEX(Matches!$F$2:$F$201,MATCH($A1448&amp;"-1",Matches!$J$2:$J$201,0))),"",IF(AND(D1448=INDEX(Matches!$G$2:$G$201,MATCH($A1448&amp;"-1",Matches!$J$2:$J$201,0)),E1448=INDEX(Matches!$H$2:$H$201,MATCH($A1448&amp;"-1",Matches!$J$2:$J$201,0))),5,IF(SIGN(D1448-E1448)&lt;&gt;SIGN(INDEX(Matches!$G$2:$G$201,MATCH($A1448&amp;"-1",Matches!$J$2:$J$201,0))-INDEX(Matches!$H$2:$H$201,MATCH($A1448&amp;"-1",Matches!$J$2:$J$201,0))),0,IF(D1448-E1448=INDEX(Matches!$G$2:$G$201,MATCH($A1448&amp;"-1",Matches!$J$2:$J$201,0))-INDEX(Matches!$H$2:$H$201,MATCH($A1448&amp;"-1",Matches!$J$2:$J$201,0)),3,2))))),""))</f>
        <v/>
      </c>
      <c r="Y1448" s="12" t="str">
        <f aca="false">IF(OR($B1448="",F1448="",G1448=""),"",IFERROR(IF(OR(INDEX(Matches!$I$2:$I$201,MATCH($A1448&amp;"-2",Matches!$J$2:$J$201,0))="Void",INDEX(Matches!$G$2:$G$201,MATCH($A1448&amp;"-2",Matches!$J$2:$J$201,0))="",INDEX(Matches!$H$2:$H$201,MATCH($A1448&amp;"-2",Matches!$J$2:$J$201,0))=""),"",IF(AND($C1448&lt;&gt;"",INDEX(Matches!$F$2:$F$201,MATCH($A1448&amp;"-2",Matches!$J$2:$J$201,0))&lt;&gt;"",$C1448&gt;=INDEX(Matches!$F$2:$F$201,MATCH($A1448&amp;"-2",Matches!$J$2:$J$201,0))),"",IF(AND(F1448=INDEX(Matches!$G$2:$G$201,MATCH($A1448&amp;"-2",Matches!$J$2:$J$201,0)),G1448=INDEX(Matches!$H$2:$H$201,MATCH($A1448&amp;"-2",Matches!$J$2:$J$201,0))),5,IF(SIGN(F1448-G1448)&lt;&gt;SIGN(INDEX(Matches!$G$2:$G$201,MATCH($A1448&amp;"-2",Matches!$J$2:$J$201,0))-INDEX(Matches!$H$2:$H$201,MATCH($A1448&amp;"-2",Matches!$J$2:$J$201,0))),0,IF(F1448-G1448=INDEX(Matches!$G$2:$G$201,MATCH($A1448&amp;"-2",Matches!$J$2:$J$201,0))-INDEX(Matches!$H$2:$H$201,MATCH($A1448&amp;"-2",Matches!$J$2:$J$201,0)),3,2))))),""))</f>
        <v/>
      </c>
      <c r="Z1448" s="12" t="str">
        <f aca="false">IF(OR($B1448="",H1448="",I1448=""),"",IFERROR(IF(OR(INDEX(Matches!$I$2:$I$201,MATCH($A1448&amp;"-3",Matches!$J$2:$J$201,0))="Void",INDEX(Matches!$G$2:$G$201,MATCH($A1448&amp;"-3",Matches!$J$2:$J$201,0))="",INDEX(Matches!$H$2:$H$201,MATCH($A1448&amp;"-3",Matches!$J$2:$J$201,0))=""),"",IF(AND($C1448&lt;&gt;"",INDEX(Matches!$F$2:$F$201,MATCH($A1448&amp;"-3",Matches!$J$2:$J$201,0))&lt;&gt;"",$C1448&gt;=INDEX(Matches!$F$2:$F$201,MATCH($A1448&amp;"-3",Matches!$J$2:$J$201,0))),"",IF(AND(H1448=INDEX(Matches!$G$2:$G$201,MATCH($A1448&amp;"-3",Matches!$J$2:$J$201,0)),I1448=INDEX(Matches!$H$2:$H$201,MATCH($A1448&amp;"-3",Matches!$J$2:$J$201,0))),5,IF(SIGN(H1448-I1448)&lt;&gt;SIGN(INDEX(Matches!$G$2:$G$201,MATCH($A1448&amp;"-3",Matches!$J$2:$J$201,0))-INDEX(Matches!$H$2:$H$201,MATCH($A1448&amp;"-3",Matches!$J$2:$J$201,0))),0,IF(H1448-I1448=INDEX(Matches!$G$2:$G$201,MATCH($A1448&amp;"-3",Matches!$J$2:$J$201,0))-INDEX(Matches!$H$2:$H$201,MATCH($A1448&amp;"-3",Matches!$J$2:$J$201,0)),3,2))))),""))</f>
        <v/>
      </c>
      <c r="AA1448" s="12" t="str">
        <f aca="false">IF(OR($B1448="",J1448="",K1448=""),"",IFERROR(IF(OR(INDEX(Matches!$I$2:$I$201,MATCH($A1448&amp;"-4",Matches!$J$2:$J$201,0))="Void",INDEX(Matches!$G$2:$G$201,MATCH($A1448&amp;"-4",Matches!$J$2:$J$201,0))="",INDEX(Matches!$H$2:$H$201,MATCH($A1448&amp;"-4",Matches!$J$2:$J$201,0))=""),"",IF(AND($C1448&lt;&gt;"",INDEX(Matches!$F$2:$F$201,MATCH($A1448&amp;"-4",Matches!$J$2:$J$201,0))&lt;&gt;"",$C1448&gt;=INDEX(Matches!$F$2:$F$201,MATCH($A1448&amp;"-4",Matches!$J$2:$J$201,0))),"",IF(AND(J1448=INDEX(Matches!$G$2:$G$201,MATCH($A1448&amp;"-4",Matches!$J$2:$J$201,0)),K1448=INDEX(Matches!$H$2:$H$201,MATCH($A1448&amp;"-4",Matches!$J$2:$J$201,0))),5,IF(SIGN(J1448-K1448)&lt;&gt;SIGN(INDEX(Matches!$G$2:$G$201,MATCH($A1448&amp;"-4",Matches!$J$2:$J$201,0))-INDEX(Matches!$H$2:$H$201,MATCH($A1448&amp;"-4",Matches!$J$2:$J$201,0))),0,IF(J1448-K1448=INDEX(Matches!$G$2:$G$201,MATCH($A1448&amp;"-4",Matches!$J$2:$J$201,0))-INDEX(Matches!$H$2:$H$201,MATCH($A1448&amp;"-4",Matches!$J$2:$J$201,0)),3,2))))),""))</f>
        <v/>
      </c>
      <c r="AB1448" s="12" t="str">
        <f aca="false">IF(OR($B1448="",L1448="",M1448=""),"",IFERROR(IF(OR(INDEX(Matches!$I$2:$I$201,MATCH($A1448&amp;"-5",Matches!$J$2:$J$201,0))="Void",INDEX(Matches!$G$2:$G$201,MATCH($A1448&amp;"-5",Matches!$J$2:$J$201,0))="",INDEX(Matches!$H$2:$H$201,MATCH($A1448&amp;"-5",Matches!$J$2:$J$201,0))=""),"",IF(AND($C1448&lt;&gt;"",INDEX(Matches!$F$2:$F$201,MATCH($A1448&amp;"-5",Matches!$J$2:$J$201,0))&lt;&gt;"",$C1448&gt;=INDEX(Matches!$F$2:$F$201,MATCH($A1448&amp;"-5",Matches!$J$2:$J$201,0))),"",IF(AND(L1448=INDEX(Matches!$G$2:$G$201,MATCH($A1448&amp;"-5",Matches!$J$2:$J$201,0)),M1448=INDEX(Matches!$H$2:$H$201,MATCH($A1448&amp;"-5",Matches!$J$2:$J$201,0))),5,IF(SIGN(L1448-M1448)&lt;&gt;SIGN(INDEX(Matches!$G$2:$G$201,MATCH($A1448&amp;"-5",Matches!$J$2:$J$201,0))-INDEX(Matches!$H$2:$H$201,MATCH($A1448&amp;"-5",Matches!$J$2:$J$201,0))),0,IF(L1448-M1448=INDEX(Matches!$G$2:$G$201,MATCH($A1448&amp;"-5",Matches!$J$2:$J$201,0))-INDEX(Matches!$H$2:$H$201,MATCH($A1448&amp;"-5",Matches!$J$2:$J$201,0)),3,2))))),""))</f>
        <v/>
      </c>
      <c r="AC1448" s="12" t="str">
        <f aca="false">IF(OR($B1448="",N1448="",O1448=""),"",IFERROR(IF(OR(INDEX(Matches!$I$2:$I$201,MATCH($A1448&amp;"-6",Matches!$J$2:$J$201,0))="Void",INDEX(Matches!$G$2:$G$201,MATCH($A1448&amp;"-6",Matches!$J$2:$J$201,0))="",INDEX(Matches!$H$2:$H$201,MATCH($A1448&amp;"-6",Matches!$J$2:$J$201,0))=""),"",IF(AND($C1448&lt;&gt;"",INDEX(Matches!$F$2:$F$201,MATCH($A1448&amp;"-6",Matches!$J$2:$J$201,0))&lt;&gt;"",$C1448&gt;=INDEX(Matches!$F$2:$F$201,MATCH($A1448&amp;"-6",Matches!$J$2:$J$201,0))),"",IF(AND(N1448=INDEX(Matches!$G$2:$G$201,MATCH($A1448&amp;"-6",Matches!$J$2:$J$201,0)),O1448=INDEX(Matches!$H$2:$H$201,MATCH($A1448&amp;"-6",Matches!$J$2:$J$201,0))),5,IF(SIGN(N1448-O1448)&lt;&gt;SIGN(INDEX(Matches!$G$2:$G$201,MATCH($A1448&amp;"-6",Matches!$J$2:$J$201,0))-INDEX(Matches!$H$2:$H$201,MATCH($A1448&amp;"-6",Matches!$J$2:$J$201,0))),0,IF(N1448-O1448=INDEX(Matches!$G$2:$G$201,MATCH($A1448&amp;"-6",Matches!$J$2:$J$201,0))-INDEX(Matches!$H$2:$H$201,MATCH($A1448&amp;"-6",Matches!$J$2:$J$201,0)),3,2))))),""))</f>
        <v/>
      </c>
      <c r="AD1448" s="12" t="str">
        <f aca="false">IF(OR($B1448="",P1448="",Q1448=""),"",IFERROR(IF(OR(INDEX(Matches!$I$2:$I$201,MATCH($A1448&amp;"-7",Matches!$J$2:$J$201,0))="Void",INDEX(Matches!$G$2:$G$201,MATCH($A1448&amp;"-7",Matches!$J$2:$J$201,0))="",INDEX(Matches!$H$2:$H$201,MATCH($A1448&amp;"-7",Matches!$J$2:$J$201,0))=""),"",IF(AND($C1448&lt;&gt;"",INDEX(Matches!$F$2:$F$201,MATCH($A1448&amp;"-7",Matches!$J$2:$J$201,0))&lt;&gt;"",$C1448&gt;=INDEX(Matches!$F$2:$F$201,MATCH($A1448&amp;"-7",Matches!$J$2:$J$201,0))),"",IF(AND(P1448=INDEX(Matches!$G$2:$G$201,MATCH($A1448&amp;"-7",Matches!$J$2:$J$201,0)),Q1448=INDEX(Matches!$H$2:$H$201,MATCH($A1448&amp;"-7",Matches!$J$2:$J$201,0))),5,IF(SIGN(P1448-Q1448)&lt;&gt;SIGN(INDEX(Matches!$G$2:$G$201,MATCH($A1448&amp;"-7",Matches!$J$2:$J$201,0))-INDEX(Matches!$H$2:$H$201,MATCH($A1448&amp;"-7",Matches!$J$2:$J$201,0))),0,IF(P1448-Q1448=INDEX(Matches!$G$2:$G$201,MATCH($A1448&amp;"-7",Matches!$J$2:$J$201,0))-INDEX(Matches!$H$2:$H$201,MATCH($A1448&amp;"-7",Matches!$J$2:$J$201,0)),3,2))))),""))</f>
        <v/>
      </c>
      <c r="AE1448" s="12" t="str">
        <f aca="false">IF(OR($B1448="",R1448="",S1448=""),"",IFERROR(IF(OR(INDEX(Matches!$I$2:$I$201,MATCH($A1448&amp;"-8",Matches!$J$2:$J$201,0))="Void",INDEX(Matches!$G$2:$G$201,MATCH($A1448&amp;"-8",Matches!$J$2:$J$201,0))="",INDEX(Matches!$H$2:$H$201,MATCH($A1448&amp;"-8",Matches!$J$2:$J$201,0))=""),"",IF(AND($C1448&lt;&gt;"",INDEX(Matches!$F$2:$F$201,MATCH($A1448&amp;"-8",Matches!$J$2:$J$201,0))&lt;&gt;"",$C1448&gt;=INDEX(Matches!$F$2:$F$201,MATCH($A1448&amp;"-8",Matches!$J$2:$J$201,0))),"",IF(AND(R1448=INDEX(Matches!$G$2:$G$201,MATCH($A1448&amp;"-8",Matches!$J$2:$J$201,0)),S1448=INDEX(Matches!$H$2:$H$201,MATCH($A1448&amp;"-8",Matches!$J$2:$J$201,0))),5,IF(SIGN(R1448-S1448)&lt;&gt;SIGN(INDEX(Matches!$G$2:$G$201,MATCH($A1448&amp;"-8",Matches!$J$2:$J$201,0))-INDEX(Matches!$H$2:$H$201,MATCH($A1448&amp;"-8",Matches!$J$2:$J$201,0))),0,IF(R1448-S1448=INDEX(Matches!$G$2:$G$201,MATCH($A1448&amp;"-8",Matches!$J$2:$J$201,0))-INDEX(Matches!$H$2:$H$201,MATCH($A1448&amp;"-8",Matches!$J$2:$J$201,0)),3,2))))),""))</f>
        <v/>
      </c>
      <c r="AF1448" s="12" t="str">
        <f aca="false">IF(OR($B1448="",T1448="",U1448=""),"",IFERROR(IF(OR(INDEX(Matches!$I$2:$I$201,MATCH($A1448&amp;"-9",Matches!$J$2:$J$201,0))="Void",INDEX(Matches!$G$2:$G$201,MATCH($A1448&amp;"-9",Matches!$J$2:$J$201,0))="",INDEX(Matches!$H$2:$H$201,MATCH($A1448&amp;"-9",Matches!$J$2:$J$201,0))=""),"",IF(AND($C1448&lt;&gt;"",INDEX(Matches!$F$2:$F$201,MATCH($A1448&amp;"-9",Matches!$J$2:$J$201,0))&lt;&gt;"",$C1448&gt;=INDEX(Matches!$F$2:$F$201,MATCH($A1448&amp;"-9",Matches!$J$2:$J$201,0))),"",IF(AND(T1448=INDEX(Matches!$G$2:$G$201,MATCH($A1448&amp;"-9",Matches!$J$2:$J$201,0)),U1448=INDEX(Matches!$H$2:$H$201,MATCH($A1448&amp;"-9",Matches!$J$2:$J$201,0))),5,IF(SIGN(T1448-U1448)&lt;&gt;SIGN(INDEX(Matches!$G$2:$G$201,MATCH($A1448&amp;"-9",Matches!$J$2:$J$201,0))-INDEX(Matches!$H$2:$H$201,MATCH($A1448&amp;"-9",Matches!$J$2:$J$201,0))),0,IF(T1448-U1448=INDEX(Matches!$G$2:$G$201,MATCH($A1448&amp;"-9",Matches!$J$2:$J$201,0))-INDEX(Matches!$H$2:$H$201,MATCH($A1448&amp;"-9",Matches!$J$2:$J$201,0)),3,2))))),""))</f>
        <v/>
      </c>
      <c r="AG1448" s="12" t="str">
        <f aca="false">IF(OR($B1448="",V1448="",W1448=""),"",IFERROR(IF(OR(INDEX(Matches!$I$2:$I$201,MATCH($A1448&amp;"-10",Matches!$J$2:$J$201,0))="Void",INDEX(Matches!$G$2:$G$201,MATCH($A1448&amp;"-10",Matches!$J$2:$J$201,0))="",INDEX(Matches!$H$2:$H$201,MATCH($A1448&amp;"-10",Matches!$J$2:$J$201,0))=""),"",IF(AND($C1448&lt;&gt;"",INDEX(Matches!$F$2:$F$201,MATCH($A1448&amp;"-10",Matches!$J$2:$J$201,0))&lt;&gt;"",$C1448&gt;=INDEX(Matches!$F$2:$F$201,MATCH($A1448&amp;"-10",Matches!$J$2:$J$201,0))),"",IF(AND(V1448=INDEX(Matches!$G$2:$G$201,MATCH($A1448&amp;"-10",Matches!$J$2:$J$201,0)),W1448=INDEX(Matches!$H$2:$H$201,MATCH($A1448&amp;"-10",Matches!$J$2:$J$201,0))),5,IF(SIGN(V1448-W1448)&lt;&gt;SIGN(INDEX(Matches!$G$2:$G$201,MATCH($A1448&amp;"-10",Matches!$J$2:$J$201,0))-INDEX(Matches!$H$2:$H$201,MATCH($A1448&amp;"-10",Matches!$J$2:$J$201,0))),0,IF(V1448-W1448=INDEX(Matches!$G$2:$G$201,MATCH($A1448&amp;"-10",Matches!$J$2:$J$201,0))-INDEX(Matches!$H$2:$H$201,MATCH($A1448&amp;"-10",Matches!$J$2:$J$201,0)),3,2))))),""))</f>
        <v/>
      </c>
      <c r="AH1448" s="13" t="str">
        <f aca="false">IF($B1448="","",SUM(X1448:AG1448))</f>
        <v/>
      </c>
      <c r="AI1448" s="12" t="str">
        <f aca="false">IF($B1448="","",COUNTIF(X1448:AG1448,5))</f>
        <v/>
      </c>
      <c r="AJ1448" s="12" t="str">
        <f aca="false">IF($B1448="","",COUNTIF(X1448:AG1448,"&gt;=2"))</f>
        <v/>
      </c>
      <c r="AK1448" s="12" t="str">
        <f aca="false">IF($B1448="","",COUNT(X1448:AG1448))</f>
        <v/>
      </c>
    </row>
    <row r="1449" customFormat="false" ht="15" hidden="false" customHeight="false" outlineLevel="0" collapsed="false">
      <c r="A1449" s="7"/>
      <c r="B1449" s="7"/>
      <c r="C1449" s="11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12" t="str">
        <f aca="false">IF(OR($B1449="",D1449="",E1449=""),"",IFERROR(IF(OR(INDEX(Matches!$I$2:$I$201,MATCH($A1449&amp;"-1",Matches!$J$2:$J$201,0))="Void",INDEX(Matches!$G$2:$G$201,MATCH($A1449&amp;"-1",Matches!$J$2:$J$201,0))="",INDEX(Matches!$H$2:$H$201,MATCH($A1449&amp;"-1",Matches!$J$2:$J$201,0))=""),"",IF(AND($C1449&lt;&gt;"",INDEX(Matches!$F$2:$F$201,MATCH($A1449&amp;"-1",Matches!$J$2:$J$201,0))&lt;&gt;"",$C1449&gt;=INDEX(Matches!$F$2:$F$201,MATCH($A1449&amp;"-1",Matches!$J$2:$J$201,0))),"",IF(AND(D1449=INDEX(Matches!$G$2:$G$201,MATCH($A1449&amp;"-1",Matches!$J$2:$J$201,0)),E1449=INDEX(Matches!$H$2:$H$201,MATCH($A1449&amp;"-1",Matches!$J$2:$J$201,0))),5,IF(SIGN(D1449-E1449)&lt;&gt;SIGN(INDEX(Matches!$G$2:$G$201,MATCH($A1449&amp;"-1",Matches!$J$2:$J$201,0))-INDEX(Matches!$H$2:$H$201,MATCH($A1449&amp;"-1",Matches!$J$2:$J$201,0))),0,IF(D1449-E1449=INDEX(Matches!$G$2:$G$201,MATCH($A1449&amp;"-1",Matches!$J$2:$J$201,0))-INDEX(Matches!$H$2:$H$201,MATCH($A1449&amp;"-1",Matches!$J$2:$J$201,0)),3,2))))),""))</f>
        <v/>
      </c>
      <c r="Y1449" s="12" t="str">
        <f aca="false">IF(OR($B1449="",F1449="",G1449=""),"",IFERROR(IF(OR(INDEX(Matches!$I$2:$I$201,MATCH($A1449&amp;"-2",Matches!$J$2:$J$201,0))="Void",INDEX(Matches!$G$2:$G$201,MATCH($A1449&amp;"-2",Matches!$J$2:$J$201,0))="",INDEX(Matches!$H$2:$H$201,MATCH($A1449&amp;"-2",Matches!$J$2:$J$201,0))=""),"",IF(AND($C1449&lt;&gt;"",INDEX(Matches!$F$2:$F$201,MATCH($A1449&amp;"-2",Matches!$J$2:$J$201,0))&lt;&gt;"",$C1449&gt;=INDEX(Matches!$F$2:$F$201,MATCH($A1449&amp;"-2",Matches!$J$2:$J$201,0))),"",IF(AND(F1449=INDEX(Matches!$G$2:$G$201,MATCH($A1449&amp;"-2",Matches!$J$2:$J$201,0)),G1449=INDEX(Matches!$H$2:$H$201,MATCH($A1449&amp;"-2",Matches!$J$2:$J$201,0))),5,IF(SIGN(F1449-G1449)&lt;&gt;SIGN(INDEX(Matches!$G$2:$G$201,MATCH($A1449&amp;"-2",Matches!$J$2:$J$201,0))-INDEX(Matches!$H$2:$H$201,MATCH($A1449&amp;"-2",Matches!$J$2:$J$201,0))),0,IF(F1449-G1449=INDEX(Matches!$G$2:$G$201,MATCH($A1449&amp;"-2",Matches!$J$2:$J$201,0))-INDEX(Matches!$H$2:$H$201,MATCH($A1449&amp;"-2",Matches!$J$2:$J$201,0)),3,2))))),""))</f>
        <v/>
      </c>
      <c r="Z1449" s="12" t="str">
        <f aca="false">IF(OR($B1449="",H1449="",I1449=""),"",IFERROR(IF(OR(INDEX(Matches!$I$2:$I$201,MATCH($A1449&amp;"-3",Matches!$J$2:$J$201,0))="Void",INDEX(Matches!$G$2:$G$201,MATCH($A1449&amp;"-3",Matches!$J$2:$J$201,0))="",INDEX(Matches!$H$2:$H$201,MATCH($A1449&amp;"-3",Matches!$J$2:$J$201,0))=""),"",IF(AND($C1449&lt;&gt;"",INDEX(Matches!$F$2:$F$201,MATCH($A1449&amp;"-3",Matches!$J$2:$J$201,0))&lt;&gt;"",$C1449&gt;=INDEX(Matches!$F$2:$F$201,MATCH($A1449&amp;"-3",Matches!$J$2:$J$201,0))),"",IF(AND(H1449=INDEX(Matches!$G$2:$G$201,MATCH($A1449&amp;"-3",Matches!$J$2:$J$201,0)),I1449=INDEX(Matches!$H$2:$H$201,MATCH($A1449&amp;"-3",Matches!$J$2:$J$201,0))),5,IF(SIGN(H1449-I1449)&lt;&gt;SIGN(INDEX(Matches!$G$2:$G$201,MATCH($A1449&amp;"-3",Matches!$J$2:$J$201,0))-INDEX(Matches!$H$2:$H$201,MATCH($A1449&amp;"-3",Matches!$J$2:$J$201,0))),0,IF(H1449-I1449=INDEX(Matches!$G$2:$G$201,MATCH($A1449&amp;"-3",Matches!$J$2:$J$201,0))-INDEX(Matches!$H$2:$H$201,MATCH($A1449&amp;"-3",Matches!$J$2:$J$201,0)),3,2))))),""))</f>
        <v/>
      </c>
      <c r="AA1449" s="12" t="str">
        <f aca="false">IF(OR($B1449="",J1449="",K1449=""),"",IFERROR(IF(OR(INDEX(Matches!$I$2:$I$201,MATCH($A1449&amp;"-4",Matches!$J$2:$J$201,0))="Void",INDEX(Matches!$G$2:$G$201,MATCH($A1449&amp;"-4",Matches!$J$2:$J$201,0))="",INDEX(Matches!$H$2:$H$201,MATCH($A1449&amp;"-4",Matches!$J$2:$J$201,0))=""),"",IF(AND($C1449&lt;&gt;"",INDEX(Matches!$F$2:$F$201,MATCH($A1449&amp;"-4",Matches!$J$2:$J$201,0))&lt;&gt;"",$C1449&gt;=INDEX(Matches!$F$2:$F$201,MATCH($A1449&amp;"-4",Matches!$J$2:$J$201,0))),"",IF(AND(J1449=INDEX(Matches!$G$2:$G$201,MATCH($A1449&amp;"-4",Matches!$J$2:$J$201,0)),K1449=INDEX(Matches!$H$2:$H$201,MATCH($A1449&amp;"-4",Matches!$J$2:$J$201,0))),5,IF(SIGN(J1449-K1449)&lt;&gt;SIGN(INDEX(Matches!$G$2:$G$201,MATCH($A1449&amp;"-4",Matches!$J$2:$J$201,0))-INDEX(Matches!$H$2:$H$201,MATCH($A1449&amp;"-4",Matches!$J$2:$J$201,0))),0,IF(J1449-K1449=INDEX(Matches!$G$2:$G$201,MATCH($A1449&amp;"-4",Matches!$J$2:$J$201,0))-INDEX(Matches!$H$2:$H$201,MATCH($A1449&amp;"-4",Matches!$J$2:$J$201,0)),3,2))))),""))</f>
        <v/>
      </c>
      <c r="AB1449" s="12" t="str">
        <f aca="false">IF(OR($B1449="",L1449="",M1449=""),"",IFERROR(IF(OR(INDEX(Matches!$I$2:$I$201,MATCH($A1449&amp;"-5",Matches!$J$2:$J$201,0))="Void",INDEX(Matches!$G$2:$G$201,MATCH($A1449&amp;"-5",Matches!$J$2:$J$201,0))="",INDEX(Matches!$H$2:$H$201,MATCH($A1449&amp;"-5",Matches!$J$2:$J$201,0))=""),"",IF(AND($C1449&lt;&gt;"",INDEX(Matches!$F$2:$F$201,MATCH($A1449&amp;"-5",Matches!$J$2:$J$201,0))&lt;&gt;"",$C1449&gt;=INDEX(Matches!$F$2:$F$201,MATCH($A1449&amp;"-5",Matches!$J$2:$J$201,0))),"",IF(AND(L1449=INDEX(Matches!$G$2:$G$201,MATCH($A1449&amp;"-5",Matches!$J$2:$J$201,0)),M1449=INDEX(Matches!$H$2:$H$201,MATCH($A1449&amp;"-5",Matches!$J$2:$J$201,0))),5,IF(SIGN(L1449-M1449)&lt;&gt;SIGN(INDEX(Matches!$G$2:$G$201,MATCH($A1449&amp;"-5",Matches!$J$2:$J$201,0))-INDEX(Matches!$H$2:$H$201,MATCH($A1449&amp;"-5",Matches!$J$2:$J$201,0))),0,IF(L1449-M1449=INDEX(Matches!$G$2:$G$201,MATCH($A1449&amp;"-5",Matches!$J$2:$J$201,0))-INDEX(Matches!$H$2:$H$201,MATCH($A1449&amp;"-5",Matches!$J$2:$J$201,0)),3,2))))),""))</f>
        <v/>
      </c>
      <c r="AC1449" s="12" t="str">
        <f aca="false">IF(OR($B1449="",N1449="",O1449=""),"",IFERROR(IF(OR(INDEX(Matches!$I$2:$I$201,MATCH($A1449&amp;"-6",Matches!$J$2:$J$201,0))="Void",INDEX(Matches!$G$2:$G$201,MATCH($A1449&amp;"-6",Matches!$J$2:$J$201,0))="",INDEX(Matches!$H$2:$H$201,MATCH($A1449&amp;"-6",Matches!$J$2:$J$201,0))=""),"",IF(AND($C1449&lt;&gt;"",INDEX(Matches!$F$2:$F$201,MATCH($A1449&amp;"-6",Matches!$J$2:$J$201,0))&lt;&gt;"",$C1449&gt;=INDEX(Matches!$F$2:$F$201,MATCH($A1449&amp;"-6",Matches!$J$2:$J$201,0))),"",IF(AND(N1449=INDEX(Matches!$G$2:$G$201,MATCH($A1449&amp;"-6",Matches!$J$2:$J$201,0)),O1449=INDEX(Matches!$H$2:$H$201,MATCH($A1449&amp;"-6",Matches!$J$2:$J$201,0))),5,IF(SIGN(N1449-O1449)&lt;&gt;SIGN(INDEX(Matches!$G$2:$G$201,MATCH($A1449&amp;"-6",Matches!$J$2:$J$201,0))-INDEX(Matches!$H$2:$H$201,MATCH($A1449&amp;"-6",Matches!$J$2:$J$201,0))),0,IF(N1449-O1449=INDEX(Matches!$G$2:$G$201,MATCH($A1449&amp;"-6",Matches!$J$2:$J$201,0))-INDEX(Matches!$H$2:$H$201,MATCH($A1449&amp;"-6",Matches!$J$2:$J$201,0)),3,2))))),""))</f>
        <v/>
      </c>
      <c r="AD1449" s="12" t="str">
        <f aca="false">IF(OR($B1449="",P1449="",Q1449=""),"",IFERROR(IF(OR(INDEX(Matches!$I$2:$I$201,MATCH($A1449&amp;"-7",Matches!$J$2:$J$201,0))="Void",INDEX(Matches!$G$2:$G$201,MATCH($A1449&amp;"-7",Matches!$J$2:$J$201,0))="",INDEX(Matches!$H$2:$H$201,MATCH($A1449&amp;"-7",Matches!$J$2:$J$201,0))=""),"",IF(AND($C1449&lt;&gt;"",INDEX(Matches!$F$2:$F$201,MATCH($A1449&amp;"-7",Matches!$J$2:$J$201,0))&lt;&gt;"",$C1449&gt;=INDEX(Matches!$F$2:$F$201,MATCH($A1449&amp;"-7",Matches!$J$2:$J$201,0))),"",IF(AND(P1449=INDEX(Matches!$G$2:$G$201,MATCH($A1449&amp;"-7",Matches!$J$2:$J$201,0)),Q1449=INDEX(Matches!$H$2:$H$201,MATCH($A1449&amp;"-7",Matches!$J$2:$J$201,0))),5,IF(SIGN(P1449-Q1449)&lt;&gt;SIGN(INDEX(Matches!$G$2:$G$201,MATCH($A1449&amp;"-7",Matches!$J$2:$J$201,0))-INDEX(Matches!$H$2:$H$201,MATCH($A1449&amp;"-7",Matches!$J$2:$J$201,0))),0,IF(P1449-Q1449=INDEX(Matches!$G$2:$G$201,MATCH($A1449&amp;"-7",Matches!$J$2:$J$201,0))-INDEX(Matches!$H$2:$H$201,MATCH($A1449&amp;"-7",Matches!$J$2:$J$201,0)),3,2))))),""))</f>
        <v/>
      </c>
      <c r="AE1449" s="12" t="str">
        <f aca="false">IF(OR($B1449="",R1449="",S1449=""),"",IFERROR(IF(OR(INDEX(Matches!$I$2:$I$201,MATCH($A1449&amp;"-8",Matches!$J$2:$J$201,0))="Void",INDEX(Matches!$G$2:$G$201,MATCH($A1449&amp;"-8",Matches!$J$2:$J$201,0))="",INDEX(Matches!$H$2:$H$201,MATCH($A1449&amp;"-8",Matches!$J$2:$J$201,0))=""),"",IF(AND($C1449&lt;&gt;"",INDEX(Matches!$F$2:$F$201,MATCH($A1449&amp;"-8",Matches!$J$2:$J$201,0))&lt;&gt;"",$C1449&gt;=INDEX(Matches!$F$2:$F$201,MATCH($A1449&amp;"-8",Matches!$J$2:$J$201,0))),"",IF(AND(R1449=INDEX(Matches!$G$2:$G$201,MATCH($A1449&amp;"-8",Matches!$J$2:$J$201,0)),S1449=INDEX(Matches!$H$2:$H$201,MATCH($A1449&amp;"-8",Matches!$J$2:$J$201,0))),5,IF(SIGN(R1449-S1449)&lt;&gt;SIGN(INDEX(Matches!$G$2:$G$201,MATCH($A1449&amp;"-8",Matches!$J$2:$J$201,0))-INDEX(Matches!$H$2:$H$201,MATCH($A1449&amp;"-8",Matches!$J$2:$J$201,0))),0,IF(R1449-S1449=INDEX(Matches!$G$2:$G$201,MATCH($A1449&amp;"-8",Matches!$J$2:$J$201,0))-INDEX(Matches!$H$2:$H$201,MATCH($A1449&amp;"-8",Matches!$J$2:$J$201,0)),3,2))))),""))</f>
        <v/>
      </c>
      <c r="AF1449" s="12" t="str">
        <f aca="false">IF(OR($B1449="",T1449="",U1449=""),"",IFERROR(IF(OR(INDEX(Matches!$I$2:$I$201,MATCH($A1449&amp;"-9",Matches!$J$2:$J$201,0))="Void",INDEX(Matches!$G$2:$G$201,MATCH($A1449&amp;"-9",Matches!$J$2:$J$201,0))="",INDEX(Matches!$H$2:$H$201,MATCH($A1449&amp;"-9",Matches!$J$2:$J$201,0))=""),"",IF(AND($C1449&lt;&gt;"",INDEX(Matches!$F$2:$F$201,MATCH($A1449&amp;"-9",Matches!$J$2:$J$201,0))&lt;&gt;"",$C1449&gt;=INDEX(Matches!$F$2:$F$201,MATCH($A1449&amp;"-9",Matches!$J$2:$J$201,0))),"",IF(AND(T1449=INDEX(Matches!$G$2:$G$201,MATCH($A1449&amp;"-9",Matches!$J$2:$J$201,0)),U1449=INDEX(Matches!$H$2:$H$201,MATCH($A1449&amp;"-9",Matches!$J$2:$J$201,0))),5,IF(SIGN(T1449-U1449)&lt;&gt;SIGN(INDEX(Matches!$G$2:$G$201,MATCH($A1449&amp;"-9",Matches!$J$2:$J$201,0))-INDEX(Matches!$H$2:$H$201,MATCH($A1449&amp;"-9",Matches!$J$2:$J$201,0))),0,IF(T1449-U1449=INDEX(Matches!$G$2:$G$201,MATCH($A1449&amp;"-9",Matches!$J$2:$J$201,0))-INDEX(Matches!$H$2:$H$201,MATCH($A1449&amp;"-9",Matches!$J$2:$J$201,0)),3,2))))),""))</f>
        <v/>
      </c>
      <c r="AG1449" s="12" t="str">
        <f aca="false">IF(OR($B1449="",V1449="",W1449=""),"",IFERROR(IF(OR(INDEX(Matches!$I$2:$I$201,MATCH($A1449&amp;"-10",Matches!$J$2:$J$201,0))="Void",INDEX(Matches!$G$2:$G$201,MATCH($A1449&amp;"-10",Matches!$J$2:$J$201,0))="",INDEX(Matches!$H$2:$H$201,MATCH($A1449&amp;"-10",Matches!$J$2:$J$201,0))=""),"",IF(AND($C1449&lt;&gt;"",INDEX(Matches!$F$2:$F$201,MATCH($A1449&amp;"-10",Matches!$J$2:$J$201,0))&lt;&gt;"",$C1449&gt;=INDEX(Matches!$F$2:$F$201,MATCH($A1449&amp;"-10",Matches!$J$2:$J$201,0))),"",IF(AND(V1449=INDEX(Matches!$G$2:$G$201,MATCH($A1449&amp;"-10",Matches!$J$2:$J$201,0)),W1449=INDEX(Matches!$H$2:$H$201,MATCH($A1449&amp;"-10",Matches!$J$2:$J$201,0))),5,IF(SIGN(V1449-W1449)&lt;&gt;SIGN(INDEX(Matches!$G$2:$G$201,MATCH($A1449&amp;"-10",Matches!$J$2:$J$201,0))-INDEX(Matches!$H$2:$H$201,MATCH($A1449&amp;"-10",Matches!$J$2:$J$201,0))),0,IF(V1449-W1449=INDEX(Matches!$G$2:$G$201,MATCH($A1449&amp;"-10",Matches!$J$2:$J$201,0))-INDEX(Matches!$H$2:$H$201,MATCH($A1449&amp;"-10",Matches!$J$2:$J$201,0)),3,2))))),""))</f>
        <v/>
      </c>
      <c r="AH1449" s="13" t="str">
        <f aca="false">IF($B1449="","",SUM(X1449:AG1449))</f>
        <v/>
      </c>
      <c r="AI1449" s="12" t="str">
        <f aca="false">IF($B1449="","",COUNTIF(X1449:AG1449,5))</f>
        <v/>
      </c>
      <c r="AJ1449" s="12" t="str">
        <f aca="false">IF($B1449="","",COUNTIF(X1449:AG1449,"&gt;=2"))</f>
        <v/>
      </c>
      <c r="AK1449" s="12" t="str">
        <f aca="false">IF($B1449="","",COUNT(X1449:AG1449))</f>
        <v/>
      </c>
    </row>
    <row r="1450" customFormat="false" ht="15" hidden="false" customHeight="false" outlineLevel="0" collapsed="false">
      <c r="A1450" s="7"/>
      <c r="B1450" s="7"/>
      <c r="C1450" s="11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12" t="str">
        <f aca="false">IF(OR($B1450="",D1450="",E1450=""),"",IFERROR(IF(OR(INDEX(Matches!$I$2:$I$201,MATCH($A1450&amp;"-1",Matches!$J$2:$J$201,0))="Void",INDEX(Matches!$G$2:$G$201,MATCH($A1450&amp;"-1",Matches!$J$2:$J$201,0))="",INDEX(Matches!$H$2:$H$201,MATCH($A1450&amp;"-1",Matches!$J$2:$J$201,0))=""),"",IF(AND($C1450&lt;&gt;"",INDEX(Matches!$F$2:$F$201,MATCH($A1450&amp;"-1",Matches!$J$2:$J$201,0))&lt;&gt;"",$C1450&gt;=INDEX(Matches!$F$2:$F$201,MATCH($A1450&amp;"-1",Matches!$J$2:$J$201,0))),"",IF(AND(D1450=INDEX(Matches!$G$2:$G$201,MATCH($A1450&amp;"-1",Matches!$J$2:$J$201,0)),E1450=INDEX(Matches!$H$2:$H$201,MATCH($A1450&amp;"-1",Matches!$J$2:$J$201,0))),5,IF(SIGN(D1450-E1450)&lt;&gt;SIGN(INDEX(Matches!$G$2:$G$201,MATCH($A1450&amp;"-1",Matches!$J$2:$J$201,0))-INDEX(Matches!$H$2:$H$201,MATCH($A1450&amp;"-1",Matches!$J$2:$J$201,0))),0,IF(D1450-E1450=INDEX(Matches!$G$2:$G$201,MATCH($A1450&amp;"-1",Matches!$J$2:$J$201,0))-INDEX(Matches!$H$2:$H$201,MATCH($A1450&amp;"-1",Matches!$J$2:$J$201,0)),3,2))))),""))</f>
        <v/>
      </c>
      <c r="Y1450" s="12" t="str">
        <f aca="false">IF(OR($B1450="",F1450="",G1450=""),"",IFERROR(IF(OR(INDEX(Matches!$I$2:$I$201,MATCH($A1450&amp;"-2",Matches!$J$2:$J$201,0))="Void",INDEX(Matches!$G$2:$G$201,MATCH($A1450&amp;"-2",Matches!$J$2:$J$201,0))="",INDEX(Matches!$H$2:$H$201,MATCH($A1450&amp;"-2",Matches!$J$2:$J$201,0))=""),"",IF(AND($C1450&lt;&gt;"",INDEX(Matches!$F$2:$F$201,MATCH($A1450&amp;"-2",Matches!$J$2:$J$201,0))&lt;&gt;"",$C1450&gt;=INDEX(Matches!$F$2:$F$201,MATCH($A1450&amp;"-2",Matches!$J$2:$J$201,0))),"",IF(AND(F1450=INDEX(Matches!$G$2:$G$201,MATCH($A1450&amp;"-2",Matches!$J$2:$J$201,0)),G1450=INDEX(Matches!$H$2:$H$201,MATCH($A1450&amp;"-2",Matches!$J$2:$J$201,0))),5,IF(SIGN(F1450-G1450)&lt;&gt;SIGN(INDEX(Matches!$G$2:$G$201,MATCH($A1450&amp;"-2",Matches!$J$2:$J$201,0))-INDEX(Matches!$H$2:$H$201,MATCH($A1450&amp;"-2",Matches!$J$2:$J$201,0))),0,IF(F1450-G1450=INDEX(Matches!$G$2:$G$201,MATCH($A1450&amp;"-2",Matches!$J$2:$J$201,0))-INDEX(Matches!$H$2:$H$201,MATCH($A1450&amp;"-2",Matches!$J$2:$J$201,0)),3,2))))),""))</f>
        <v/>
      </c>
      <c r="Z1450" s="12" t="str">
        <f aca="false">IF(OR($B1450="",H1450="",I1450=""),"",IFERROR(IF(OR(INDEX(Matches!$I$2:$I$201,MATCH($A1450&amp;"-3",Matches!$J$2:$J$201,0))="Void",INDEX(Matches!$G$2:$G$201,MATCH($A1450&amp;"-3",Matches!$J$2:$J$201,0))="",INDEX(Matches!$H$2:$H$201,MATCH($A1450&amp;"-3",Matches!$J$2:$J$201,0))=""),"",IF(AND($C1450&lt;&gt;"",INDEX(Matches!$F$2:$F$201,MATCH($A1450&amp;"-3",Matches!$J$2:$J$201,0))&lt;&gt;"",$C1450&gt;=INDEX(Matches!$F$2:$F$201,MATCH($A1450&amp;"-3",Matches!$J$2:$J$201,0))),"",IF(AND(H1450=INDEX(Matches!$G$2:$G$201,MATCH($A1450&amp;"-3",Matches!$J$2:$J$201,0)),I1450=INDEX(Matches!$H$2:$H$201,MATCH($A1450&amp;"-3",Matches!$J$2:$J$201,0))),5,IF(SIGN(H1450-I1450)&lt;&gt;SIGN(INDEX(Matches!$G$2:$G$201,MATCH($A1450&amp;"-3",Matches!$J$2:$J$201,0))-INDEX(Matches!$H$2:$H$201,MATCH($A1450&amp;"-3",Matches!$J$2:$J$201,0))),0,IF(H1450-I1450=INDEX(Matches!$G$2:$G$201,MATCH($A1450&amp;"-3",Matches!$J$2:$J$201,0))-INDEX(Matches!$H$2:$H$201,MATCH($A1450&amp;"-3",Matches!$J$2:$J$201,0)),3,2))))),""))</f>
        <v/>
      </c>
      <c r="AA1450" s="12" t="str">
        <f aca="false">IF(OR($B1450="",J1450="",K1450=""),"",IFERROR(IF(OR(INDEX(Matches!$I$2:$I$201,MATCH($A1450&amp;"-4",Matches!$J$2:$J$201,0))="Void",INDEX(Matches!$G$2:$G$201,MATCH($A1450&amp;"-4",Matches!$J$2:$J$201,0))="",INDEX(Matches!$H$2:$H$201,MATCH($A1450&amp;"-4",Matches!$J$2:$J$201,0))=""),"",IF(AND($C1450&lt;&gt;"",INDEX(Matches!$F$2:$F$201,MATCH($A1450&amp;"-4",Matches!$J$2:$J$201,0))&lt;&gt;"",$C1450&gt;=INDEX(Matches!$F$2:$F$201,MATCH($A1450&amp;"-4",Matches!$J$2:$J$201,0))),"",IF(AND(J1450=INDEX(Matches!$G$2:$G$201,MATCH($A1450&amp;"-4",Matches!$J$2:$J$201,0)),K1450=INDEX(Matches!$H$2:$H$201,MATCH($A1450&amp;"-4",Matches!$J$2:$J$201,0))),5,IF(SIGN(J1450-K1450)&lt;&gt;SIGN(INDEX(Matches!$G$2:$G$201,MATCH($A1450&amp;"-4",Matches!$J$2:$J$201,0))-INDEX(Matches!$H$2:$H$201,MATCH($A1450&amp;"-4",Matches!$J$2:$J$201,0))),0,IF(J1450-K1450=INDEX(Matches!$G$2:$G$201,MATCH($A1450&amp;"-4",Matches!$J$2:$J$201,0))-INDEX(Matches!$H$2:$H$201,MATCH($A1450&amp;"-4",Matches!$J$2:$J$201,0)),3,2))))),""))</f>
        <v/>
      </c>
      <c r="AB1450" s="12" t="str">
        <f aca="false">IF(OR($B1450="",L1450="",M1450=""),"",IFERROR(IF(OR(INDEX(Matches!$I$2:$I$201,MATCH($A1450&amp;"-5",Matches!$J$2:$J$201,0))="Void",INDEX(Matches!$G$2:$G$201,MATCH($A1450&amp;"-5",Matches!$J$2:$J$201,0))="",INDEX(Matches!$H$2:$H$201,MATCH($A1450&amp;"-5",Matches!$J$2:$J$201,0))=""),"",IF(AND($C1450&lt;&gt;"",INDEX(Matches!$F$2:$F$201,MATCH($A1450&amp;"-5",Matches!$J$2:$J$201,0))&lt;&gt;"",$C1450&gt;=INDEX(Matches!$F$2:$F$201,MATCH($A1450&amp;"-5",Matches!$J$2:$J$201,0))),"",IF(AND(L1450=INDEX(Matches!$G$2:$G$201,MATCH($A1450&amp;"-5",Matches!$J$2:$J$201,0)),M1450=INDEX(Matches!$H$2:$H$201,MATCH($A1450&amp;"-5",Matches!$J$2:$J$201,0))),5,IF(SIGN(L1450-M1450)&lt;&gt;SIGN(INDEX(Matches!$G$2:$G$201,MATCH($A1450&amp;"-5",Matches!$J$2:$J$201,0))-INDEX(Matches!$H$2:$H$201,MATCH($A1450&amp;"-5",Matches!$J$2:$J$201,0))),0,IF(L1450-M1450=INDEX(Matches!$G$2:$G$201,MATCH($A1450&amp;"-5",Matches!$J$2:$J$201,0))-INDEX(Matches!$H$2:$H$201,MATCH($A1450&amp;"-5",Matches!$J$2:$J$201,0)),3,2))))),""))</f>
        <v/>
      </c>
      <c r="AC1450" s="12" t="str">
        <f aca="false">IF(OR($B1450="",N1450="",O1450=""),"",IFERROR(IF(OR(INDEX(Matches!$I$2:$I$201,MATCH($A1450&amp;"-6",Matches!$J$2:$J$201,0))="Void",INDEX(Matches!$G$2:$G$201,MATCH($A1450&amp;"-6",Matches!$J$2:$J$201,0))="",INDEX(Matches!$H$2:$H$201,MATCH($A1450&amp;"-6",Matches!$J$2:$J$201,0))=""),"",IF(AND($C1450&lt;&gt;"",INDEX(Matches!$F$2:$F$201,MATCH($A1450&amp;"-6",Matches!$J$2:$J$201,0))&lt;&gt;"",$C1450&gt;=INDEX(Matches!$F$2:$F$201,MATCH($A1450&amp;"-6",Matches!$J$2:$J$201,0))),"",IF(AND(N1450=INDEX(Matches!$G$2:$G$201,MATCH($A1450&amp;"-6",Matches!$J$2:$J$201,0)),O1450=INDEX(Matches!$H$2:$H$201,MATCH($A1450&amp;"-6",Matches!$J$2:$J$201,0))),5,IF(SIGN(N1450-O1450)&lt;&gt;SIGN(INDEX(Matches!$G$2:$G$201,MATCH($A1450&amp;"-6",Matches!$J$2:$J$201,0))-INDEX(Matches!$H$2:$H$201,MATCH($A1450&amp;"-6",Matches!$J$2:$J$201,0))),0,IF(N1450-O1450=INDEX(Matches!$G$2:$G$201,MATCH($A1450&amp;"-6",Matches!$J$2:$J$201,0))-INDEX(Matches!$H$2:$H$201,MATCH($A1450&amp;"-6",Matches!$J$2:$J$201,0)),3,2))))),""))</f>
        <v/>
      </c>
      <c r="AD1450" s="12" t="str">
        <f aca="false">IF(OR($B1450="",P1450="",Q1450=""),"",IFERROR(IF(OR(INDEX(Matches!$I$2:$I$201,MATCH($A1450&amp;"-7",Matches!$J$2:$J$201,0))="Void",INDEX(Matches!$G$2:$G$201,MATCH($A1450&amp;"-7",Matches!$J$2:$J$201,0))="",INDEX(Matches!$H$2:$H$201,MATCH($A1450&amp;"-7",Matches!$J$2:$J$201,0))=""),"",IF(AND($C1450&lt;&gt;"",INDEX(Matches!$F$2:$F$201,MATCH($A1450&amp;"-7",Matches!$J$2:$J$201,0))&lt;&gt;"",$C1450&gt;=INDEX(Matches!$F$2:$F$201,MATCH($A1450&amp;"-7",Matches!$J$2:$J$201,0))),"",IF(AND(P1450=INDEX(Matches!$G$2:$G$201,MATCH($A1450&amp;"-7",Matches!$J$2:$J$201,0)),Q1450=INDEX(Matches!$H$2:$H$201,MATCH($A1450&amp;"-7",Matches!$J$2:$J$201,0))),5,IF(SIGN(P1450-Q1450)&lt;&gt;SIGN(INDEX(Matches!$G$2:$G$201,MATCH($A1450&amp;"-7",Matches!$J$2:$J$201,0))-INDEX(Matches!$H$2:$H$201,MATCH($A1450&amp;"-7",Matches!$J$2:$J$201,0))),0,IF(P1450-Q1450=INDEX(Matches!$G$2:$G$201,MATCH($A1450&amp;"-7",Matches!$J$2:$J$201,0))-INDEX(Matches!$H$2:$H$201,MATCH($A1450&amp;"-7",Matches!$J$2:$J$201,0)),3,2))))),""))</f>
        <v/>
      </c>
      <c r="AE1450" s="12" t="str">
        <f aca="false">IF(OR($B1450="",R1450="",S1450=""),"",IFERROR(IF(OR(INDEX(Matches!$I$2:$I$201,MATCH($A1450&amp;"-8",Matches!$J$2:$J$201,0))="Void",INDEX(Matches!$G$2:$G$201,MATCH($A1450&amp;"-8",Matches!$J$2:$J$201,0))="",INDEX(Matches!$H$2:$H$201,MATCH($A1450&amp;"-8",Matches!$J$2:$J$201,0))=""),"",IF(AND($C1450&lt;&gt;"",INDEX(Matches!$F$2:$F$201,MATCH($A1450&amp;"-8",Matches!$J$2:$J$201,0))&lt;&gt;"",$C1450&gt;=INDEX(Matches!$F$2:$F$201,MATCH($A1450&amp;"-8",Matches!$J$2:$J$201,0))),"",IF(AND(R1450=INDEX(Matches!$G$2:$G$201,MATCH($A1450&amp;"-8",Matches!$J$2:$J$201,0)),S1450=INDEX(Matches!$H$2:$H$201,MATCH($A1450&amp;"-8",Matches!$J$2:$J$201,0))),5,IF(SIGN(R1450-S1450)&lt;&gt;SIGN(INDEX(Matches!$G$2:$G$201,MATCH($A1450&amp;"-8",Matches!$J$2:$J$201,0))-INDEX(Matches!$H$2:$H$201,MATCH($A1450&amp;"-8",Matches!$J$2:$J$201,0))),0,IF(R1450-S1450=INDEX(Matches!$G$2:$G$201,MATCH($A1450&amp;"-8",Matches!$J$2:$J$201,0))-INDEX(Matches!$H$2:$H$201,MATCH($A1450&amp;"-8",Matches!$J$2:$J$201,0)),3,2))))),""))</f>
        <v/>
      </c>
      <c r="AF1450" s="12" t="str">
        <f aca="false">IF(OR($B1450="",T1450="",U1450=""),"",IFERROR(IF(OR(INDEX(Matches!$I$2:$I$201,MATCH($A1450&amp;"-9",Matches!$J$2:$J$201,0))="Void",INDEX(Matches!$G$2:$G$201,MATCH($A1450&amp;"-9",Matches!$J$2:$J$201,0))="",INDEX(Matches!$H$2:$H$201,MATCH($A1450&amp;"-9",Matches!$J$2:$J$201,0))=""),"",IF(AND($C1450&lt;&gt;"",INDEX(Matches!$F$2:$F$201,MATCH($A1450&amp;"-9",Matches!$J$2:$J$201,0))&lt;&gt;"",$C1450&gt;=INDEX(Matches!$F$2:$F$201,MATCH($A1450&amp;"-9",Matches!$J$2:$J$201,0))),"",IF(AND(T1450=INDEX(Matches!$G$2:$G$201,MATCH($A1450&amp;"-9",Matches!$J$2:$J$201,0)),U1450=INDEX(Matches!$H$2:$H$201,MATCH($A1450&amp;"-9",Matches!$J$2:$J$201,0))),5,IF(SIGN(T1450-U1450)&lt;&gt;SIGN(INDEX(Matches!$G$2:$G$201,MATCH($A1450&amp;"-9",Matches!$J$2:$J$201,0))-INDEX(Matches!$H$2:$H$201,MATCH($A1450&amp;"-9",Matches!$J$2:$J$201,0))),0,IF(T1450-U1450=INDEX(Matches!$G$2:$G$201,MATCH($A1450&amp;"-9",Matches!$J$2:$J$201,0))-INDEX(Matches!$H$2:$H$201,MATCH($A1450&amp;"-9",Matches!$J$2:$J$201,0)),3,2))))),""))</f>
        <v/>
      </c>
      <c r="AG1450" s="12" t="str">
        <f aca="false">IF(OR($B1450="",V1450="",W1450=""),"",IFERROR(IF(OR(INDEX(Matches!$I$2:$I$201,MATCH($A1450&amp;"-10",Matches!$J$2:$J$201,0))="Void",INDEX(Matches!$G$2:$G$201,MATCH($A1450&amp;"-10",Matches!$J$2:$J$201,0))="",INDEX(Matches!$H$2:$H$201,MATCH($A1450&amp;"-10",Matches!$J$2:$J$201,0))=""),"",IF(AND($C1450&lt;&gt;"",INDEX(Matches!$F$2:$F$201,MATCH($A1450&amp;"-10",Matches!$J$2:$J$201,0))&lt;&gt;"",$C1450&gt;=INDEX(Matches!$F$2:$F$201,MATCH($A1450&amp;"-10",Matches!$J$2:$J$201,0))),"",IF(AND(V1450=INDEX(Matches!$G$2:$G$201,MATCH($A1450&amp;"-10",Matches!$J$2:$J$201,0)),W1450=INDEX(Matches!$H$2:$H$201,MATCH($A1450&amp;"-10",Matches!$J$2:$J$201,0))),5,IF(SIGN(V1450-W1450)&lt;&gt;SIGN(INDEX(Matches!$G$2:$G$201,MATCH($A1450&amp;"-10",Matches!$J$2:$J$201,0))-INDEX(Matches!$H$2:$H$201,MATCH($A1450&amp;"-10",Matches!$J$2:$J$201,0))),0,IF(V1450-W1450=INDEX(Matches!$G$2:$G$201,MATCH($A1450&amp;"-10",Matches!$J$2:$J$201,0))-INDEX(Matches!$H$2:$H$201,MATCH($A1450&amp;"-10",Matches!$J$2:$J$201,0)),3,2))))),""))</f>
        <v/>
      </c>
      <c r="AH1450" s="13" t="str">
        <f aca="false">IF($B1450="","",SUM(X1450:AG1450))</f>
        <v/>
      </c>
      <c r="AI1450" s="12" t="str">
        <f aca="false">IF($B1450="","",COUNTIF(X1450:AG1450,5))</f>
        <v/>
      </c>
      <c r="AJ1450" s="12" t="str">
        <f aca="false">IF($B1450="","",COUNTIF(X1450:AG1450,"&gt;=2"))</f>
        <v/>
      </c>
      <c r="AK1450" s="12" t="str">
        <f aca="false">IF($B1450="","",COUNT(X1450:AG1450))</f>
        <v/>
      </c>
    </row>
    <row r="1451" customFormat="false" ht="15" hidden="false" customHeight="false" outlineLevel="0" collapsed="false">
      <c r="A1451" s="7"/>
      <c r="B1451" s="7"/>
      <c r="C1451" s="11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12" t="str">
        <f aca="false">IF(OR($B1451="",D1451="",E1451=""),"",IFERROR(IF(OR(INDEX(Matches!$I$2:$I$201,MATCH($A1451&amp;"-1",Matches!$J$2:$J$201,0))="Void",INDEX(Matches!$G$2:$G$201,MATCH($A1451&amp;"-1",Matches!$J$2:$J$201,0))="",INDEX(Matches!$H$2:$H$201,MATCH($A1451&amp;"-1",Matches!$J$2:$J$201,0))=""),"",IF(AND($C1451&lt;&gt;"",INDEX(Matches!$F$2:$F$201,MATCH($A1451&amp;"-1",Matches!$J$2:$J$201,0))&lt;&gt;"",$C1451&gt;=INDEX(Matches!$F$2:$F$201,MATCH($A1451&amp;"-1",Matches!$J$2:$J$201,0))),"",IF(AND(D1451=INDEX(Matches!$G$2:$G$201,MATCH($A1451&amp;"-1",Matches!$J$2:$J$201,0)),E1451=INDEX(Matches!$H$2:$H$201,MATCH($A1451&amp;"-1",Matches!$J$2:$J$201,0))),5,IF(SIGN(D1451-E1451)&lt;&gt;SIGN(INDEX(Matches!$G$2:$G$201,MATCH($A1451&amp;"-1",Matches!$J$2:$J$201,0))-INDEX(Matches!$H$2:$H$201,MATCH($A1451&amp;"-1",Matches!$J$2:$J$201,0))),0,IF(D1451-E1451=INDEX(Matches!$G$2:$G$201,MATCH($A1451&amp;"-1",Matches!$J$2:$J$201,0))-INDEX(Matches!$H$2:$H$201,MATCH($A1451&amp;"-1",Matches!$J$2:$J$201,0)),3,2))))),""))</f>
        <v/>
      </c>
      <c r="Y1451" s="12" t="str">
        <f aca="false">IF(OR($B1451="",F1451="",G1451=""),"",IFERROR(IF(OR(INDEX(Matches!$I$2:$I$201,MATCH($A1451&amp;"-2",Matches!$J$2:$J$201,0))="Void",INDEX(Matches!$G$2:$G$201,MATCH($A1451&amp;"-2",Matches!$J$2:$J$201,0))="",INDEX(Matches!$H$2:$H$201,MATCH($A1451&amp;"-2",Matches!$J$2:$J$201,0))=""),"",IF(AND($C1451&lt;&gt;"",INDEX(Matches!$F$2:$F$201,MATCH($A1451&amp;"-2",Matches!$J$2:$J$201,0))&lt;&gt;"",$C1451&gt;=INDEX(Matches!$F$2:$F$201,MATCH($A1451&amp;"-2",Matches!$J$2:$J$201,0))),"",IF(AND(F1451=INDEX(Matches!$G$2:$G$201,MATCH($A1451&amp;"-2",Matches!$J$2:$J$201,0)),G1451=INDEX(Matches!$H$2:$H$201,MATCH($A1451&amp;"-2",Matches!$J$2:$J$201,0))),5,IF(SIGN(F1451-G1451)&lt;&gt;SIGN(INDEX(Matches!$G$2:$G$201,MATCH($A1451&amp;"-2",Matches!$J$2:$J$201,0))-INDEX(Matches!$H$2:$H$201,MATCH($A1451&amp;"-2",Matches!$J$2:$J$201,0))),0,IF(F1451-G1451=INDEX(Matches!$G$2:$G$201,MATCH($A1451&amp;"-2",Matches!$J$2:$J$201,0))-INDEX(Matches!$H$2:$H$201,MATCH($A1451&amp;"-2",Matches!$J$2:$J$201,0)),3,2))))),""))</f>
        <v/>
      </c>
      <c r="Z1451" s="12" t="str">
        <f aca="false">IF(OR($B1451="",H1451="",I1451=""),"",IFERROR(IF(OR(INDEX(Matches!$I$2:$I$201,MATCH($A1451&amp;"-3",Matches!$J$2:$J$201,0))="Void",INDEX(Matches!$G$2:$G$201,MATCH($A1451&amp;"-3",Matches!$J$2:$J$201,0))="",INDEX(Matches!$H$2:$H$201,MATCH($A1451&amp;"-3",Matches!$J$2:$J$201,0))=""),"",IF(AND($C1451&lt;&gt;"",INDEX(Matches!$F$2:$F$201,MATCH($A1451&amp;"-3",Matches!$J$2:$J$201,0))&lt;&gt;"",$C1451&gt;=INDEX(Matches!$F$2:$F$201,MATCH($A1451&amp;"-3",Matches!$J$2:$J$201,0))),"",IF(AND(H1451=INDEX(Matches!$G$2:$G$201,MATCH($A1451&amp;"-3",Matches!$J$2:$J$201,0)),I1451=INDEX(Matches!$H$2:$H$201,MATCH($A1451&amp;"-3",Matches!$J$2:$J$201,0))),5,IF(SIGN(H1451-I1451)&lt;&gt;SIGN(INDEX(Matches!$G$2:$G$201,MATCH($A1451&amp;"-3",Matches!$J$2:$J$201,0))-INDEX(Matches!$H$2:$H$201,MATCH($A1451&amp;"-3",Matches!$J$2:$J$201,0))),0,IF(H1451-I1451=INDEX(Matches!$G$2:$G$201,MATCH($A1451&amp;"-3",Matches!$J$2:$J$201,0))-INDEX(Matches!$H$2:$H$201,MATCH($A1451&amp;"-3",Matches!$J$2:$J$201,0)),3,2))))),""))</f>
        <v/>
      </c>
      <c r="AA1451" s="12" t="str">
        <f aca="false">IF(OR($B1451="",J1451="",K1451=""),"",IFERROR(IF(OR(INDEX(Matches!$I$2:$I$201,MATCH($A1451&amp;"-4",Matches!$J$2:$J$201,0))="Void",INDEX(Matches!$G$2:$G$201,MATCH($A1451&amp;"-4",Matches!$J$2:$J$201,0))="",INDEX(Matches!$H$2:$H$201,MATCH($A1451&amp;"-4",Matches!$J$2:$J$201,0))=""),"",IF(AND($C1451&lt;&gt;"",INDEX(Matches!$F$2:$F$201,MATCH($A1451&amp;"-4",Matches!$J$2:$J$201,0))&lt;&gt;"",$C1451&gt;=INDEX(Matches!$F$2:$F$201,MATCH($A1451&amp;"-4",Matches!$J$2:$J$201,0))),"",IF(AND(J1451=INDEX(Matches!$G$2:$G$201,MATCH($A1451&amp;"-4",Matches!$J$2:$J$201,0)),K1451=INDEX(Matches!$H$2:$H$201,MATCH($A1451&amp;"-4",Matches!$J$2:$J$201,0))),5,IF(SIGN(J1451-K1451)&lt;&gt;SIGN(INDEX(Matches!$G$2:$G$201,MATCH($A1451&amp;"-4",Matches!$J$2:$J$201,0))-INDEX(Matches!$H$2:$H$201,MATCH($A1451&amp;"-4",Matches!$J$2:$J$201,0))),0,IF(J1451-K1451=INDEX(Matches!$G$2:$G$201,MATCH($A1451&amp;"-4",Matches!$J$2:$J$201,0))-INDEX(Matches!$H$2:$H$201,MATCH($A1451&amp;"-4",Matches!$J$2:$J$201,0)),3,2))))),""))</f>
        <v/>
      </c>
      <c r="AB1451" s="12" t="str">
        <f aca="false">IF(OR($B1451="",L1451="",M1451=""),"",IFERROR(IF(OR(INDEX(Matches!$I$2:$I$201,MATCH($A1451&amp;"-5",Matches!$J$2:$J$201,0))="Void",INDEX(Matches!$G$2:$G$201,MATCH($A1451&amp;"-5",Matches!$J$2:$J$201,0))="",INDEX(Matches!$H$2:$H$201,MATCH($A1451&amp;"-5",Matches!$J$2:$J$201,0))=""),"",IF(AND($C1451&lt;&gt;"",INDEX(Matches!$F$2:$F$201,MATCH($A1451&amp;"-5",Matches!$J$2:$J$201,0))&lt;&gt;"",$C1451&gt;=INDEX(Matches!$F$2:$F$201,MATCH($A1451&amp;"-5",Matches!$J$2:$J$201,0))),"",IF(AND(L1451=INDEX(Matches!$G$2:$G$201,MATCH($A1451&amp;"-5",Matches!$J$2:$J$201,0)),M1451=INDEX(Matches!$H$2:$H$201,MATCH($A1451&amp;"-5",Matches!$J$2:$J$201,0))),5,IF(SIGN(L1451-M1451)&lt;&gt;SIGN(INDEX(Matches!$G$2:$G$201,MATCH($A1451&amp;"-5",Matches!$J$2:$J$201,0))-INDEX(Matches!$H$2:$H$201,MATCH($A1451&amp;"-5",Matches!$J$2:$J$201,0))),0,IF(L1451-M1451=INDEX(Matches!$G$2:$G$201,MATCH($A1451&amp;"-5",Matches!$J$2:$J$201,0))-INDEX(Matches!$H$2:$H$201,MATCH($A1451&amp;"-5",Matches!$J$2:$J$201,0)),3,2))))),""))</f>
        <v/>
      </c>
      <c r="AC1451" s="12" t="str">
        <f aca="false">IF(OR($B1451="",N1451="",O1451=""),"",IFERROR(IF(OR(INDEX(Matches!$I$2:$I$201,MATCH($A1451&amp;"-6",Matches!$J$2:$J$201,0))="Void",INDEX(Matches!$G$2:$G$201,MATCH($A1451&amp;"-6",Matches!$J$2:$J$201,0))="",INDEX(Matches!$H$2:$H$201,MATCH($A1451&amp;"-6",Matches!$J$2:$J$201,0))=""),"",IF(AND($C1451&lt;&gt;"",INDEX(Matches!$F$2:$F$201,MATCH($A1451&amp;"-6",Matches!$J$2:$J$201,0))&lt;&gt;"",$C1451&gt;=INDEX(Matches!$F$2:$F$201,MATCH($A1451&amp;"-6",Matches!$J$2:$J$201,0))),"",IF(AND(N1451=INDEX(Matches!$G$2:$G$201,MATCH($A1451&amp;"-6",Matches!$J$2:$J$201,0)),O1451=INDEX(Matches!$H$2:$H$201,MATCH($A1451&amp;"-6",Matches!$J$2:$J$201,0))),5,IF(SIGN(N1451-O1451)&lt;&gt;SIGN(INDEX(Matches!$G$2:$G$201,MATCH($A1451&amp;"-6",Matches!$J$2:$J$201,0))-INDEX(Matches!$H$2:$H$201,MATCH($A1451&amp;"-6",Matches!$J$2:$J$201,0))),0,IF(N1451-O1451=INDEX(Matches!$G$2:$G$201,MATCH($A1451&amp;"-6",Matches!$J$2:$J$201,0))-INDEX(Matches!$H$2:$H$201,MATCH($A1451&amp;"-6",Matches!$J$2:$J$201,0)),3,2))))),""))</f>
        <v/>
      </c>
      <c r="AD1451" s="12" t="str">
        <f aca="false">IF(OR($B1451="",P1451="",Q1451=""),"",IFERROR(IF(OR(INDEX(Matches!$I$2:$I$201,MATCH($A1451&amp;"-7",Matches!$J$2:$J$201,0))="Void",INDEX(Matches!$G$2:$G$201,MATCH($A1451&amp;"-7",Matches!$J$2:$J$201,0))="",INDEX(Matches!$H$2:$H$201,MATCH($A1451&amp;"-7",Matches!$J$2:$J$201,0))=""),"",IF(AND($C1451&lt;&gt;"",INDEX(Matches!$F$2:$F$201,MATCH($A1451&amp;"-7",Matches!$J$2:$J$201,0))&lt;&gt;"",$C1451&gt;=INDEX(Matches!$F$2:$F$201,MATCH($A1451&amp;"-7",Matches!$J$2:$J$201,0))),"",IF(AND(P1451=INDEX(Matches!$G$2:$G$201,MATCH($A1451&amp;"-7",Matches!$J$2:$J$201,0)),Q1451=INDEX(Matches!$H$2:$H$201,MATCH($A1451&amp;"-7",Matches!$J$2:$J$201,0))),5,IF(SIGN(P1451-Q1451)&lt;&gt;SIGN(INDEX(Matches!$G$2:$G$201,MATCH($A1451&amp;"-7",Matches!$J$2:$J$201,0))-INDEX(Matches!$H$2:$H$201,MATCH($A1451&amp;"-7",Matches!$J$2:$J$201,0))),0,IF(P1451-Q1451=INDEX(Matches!$G$2:$G$201,MATCH($A1451&amp;"-7",Matches!$J$2:$J$201,0))-INDEX(Matches!$H$2:$H$201,MATCH($A1451&amp;"-7",Matches!$J$2:$J$201,0)),3,2))))),""))</f>
        <v/>
      </c>
      <c r="AE1451" s="12" t="str">
        <f aca="false">IF(OR($B1451="",R1451="",S1451=""),"",IFERROR(IF(OR(INDEX(Matches!$I$2:$I$201,MATCH($A1451&amp;"-8",Matches!$J$2:$J$201,0))="Void",INDEX(Matches!$G$2:$G$201,MATCH($A1451&amp;"-8",Matches!$J$2:$J$201,0))="",INDEX(Matches!$H$2:$H$201,MATCH($A1451&amp;"-8",Matches!$J$2:$J$201,0))=""),"",IF(AND($C1451&lt;&gt;"",INDEX(Matches!$F$2:$F$201,MATCH($A1451&amp;"-8",Matches!$J$2:$J$201,0))&lt;&gt;"",$C1451&gt;=INDEX(Matches!$F$2:$F$201,MATCH($A1451&amp;"-8",Matches!$J$2:$J$201,0))),"",IF(AND(R1451=INDEX(Matches!$G$2:$G$201,MATCH($A1451&amp;"-8",Matches!$J$2:$J$201,0)),S1451=INDEX(Matches!$H$2:$H$201,MATCH($A1451&amp;"-8",Matches!$J$2:$J$201,0))),5,IF(SIGN(R1451-S1451)&lt;&gt;SIGN(INDEX(Matches!$G$2:$G$201,MATCH($A1451&amp;"-8",Matches!$J$2:$J$201,0))-INDEX(Matches!$H$2:$H$201,MATCH($A1451&amp;"-8",Matches!$J$2:$J$201,0))),0,IF(R1451-S1451=INDEX(Matches!$G$2:$G$201,MATCH($A1451&amp;"-8",Matches!$J$2:$J$201,0))-INDEX(Matches!$H$2:$H$201,MATCH($A1451&amp;"-8",Matches!$J$2:$J$201,0)),3,2))))),""))</f>
        <v/>
      </c>
      <c r="AF1451" s="12" t="str">
        <f aca="false">IF(OR($B1451="",T1451="",U1451=""),"",IFERROR(IF(OR(INDEX(Matches!$I$2:$I$201,MATCH($A1451&amp;"-9",Matches!$J$2:$J$201,0))="Void",INDEX(Matches!$G$2:$G$201,MATCH($A1451&amp;"-9",Matches!$J$2:$J$201,0))="",INDEX(Matches!$H$2:$H$201,MATCH($A1451&amp;"-9",Matches!$J$2:$J$201,0))=""),"",IF(AND($C1451&lt;&gt;"",INDEX(Matches!$F$2:$F$201,MATCH($A1451&amp;"-9",Matches!$J$2:$J$201,0))&lt;&gt;"",$C1451&gt;=INDEX(Matches!$F$2:$F$201,MATCH($A1451&amp;"-9",Matches!$J$2:$J$201,0))),"",IF(AND(T1451=INDEX(Matches!$G$2:$G$201,MATCH($A1451&amp;"-9",Matches!$J$2:$J$201,0)),U1451=INDEX(Matches!$H$2:$H$201,MATCH($A1451&amp;"-9",Matches!$J$2:$J$201,0))),5,IF(SIGN(T1451-U1451)&lt;&gt;SIGN(INDEX(Matches!$G$2:$G$201,MATCH($A1451&amp;"-9",Matches!$J$2:$J$201,0))-INDEX(Matches!$H$2:$H$201,MATCH($A1451&amp;"-9",Matches!$J$2:$J$201,0))),0,IF(T1451-U1451=INDEX(Matches!$G$2:$G$201,MATCH($A1451&amp;"-9",Matches!$J$2:$J$201,0))-INDEX(Matches!$H$2:$H$201,MATCH($A1451&amp;"-9",Matches!$J$2:$J$201,0)),3,2))))),""))</f>
        <v/>
      </c>
      <c r="AG1451" s="12" t="str">
        <f aca="false">IF(OR($B1451="",V1451="",W1451=""),"",IFERROR(IF(OR(INDEX(Matches!$I$2:$I$201,MATCH($A1451&amp;"-10",Matches!$J$2:$J$201,0))="Void",INDEX(Matches!$G$2:$G$201,MATCH($A1451&amp;"-10",Matches!$J$2:$J$201,0))="",INDEX(Matches!$H$2:$H$201,MATCH($A1451&amp;"-10",Matches!$J$2:$J$201,0))=""),"",IF(AND($C1451&lt;&gt;"",INDEX(Matches!$F$2:$F$201,MATCH($A1451&amp;"-10",Matches!$J$2:$J$201,0))&lt;&gt;"",$C1451&gt;=INDEX(Matches!$F$2:$F$201,MATCH($A1451&amp;"-10",Matches!$J$2:$J$201,0))),"",IF(AND(V1451=INDEX(Matches!$G$2:$G$201,MATCH($A1451&amp;"-10",Matches!$J$2:$J$201,0)),W1451=INDEX(Matches!$H$2:$H$201,MATCH($A1451&amp;"-10",Matches!$J$2:$J$201,0))),5,IF(SIGN(V1451-W1451)&lt;&gt;SIGN(INDEX(Matches!$G$2:$G$201,MATCH($A1451&amp;"-10",Matches!$J$2:$J$201,0))-INDEX(Matches!$H$2:$H$201,MATCH($A1451&amp;"-10",Matches!$J$2:$J$201,0))),0,IF(V1451-W1451=INDEX(Matches!$G$2:$G$201,MATCH($A1451&amp;"-10",Matches!$J$2:$J$201,0))-INDEX(Matches!$H$2:$H$201,MATCH($A1451&amp;"-10",Matches!$J$2:$J$201,0)),3,2))))),""))</f>
        <v/>
      </c>
      <c r="AH1451" s="13" t="str">
        <f aca="false">IF($B1451="","",SUM(X1451:AG1451))</f>
        <v/>
      </c>
      <c r="AI1451" s="12" t="str">
        <f aca="false">IF($B1451="","",COUNTIF(X1451:AG1451,5))</f>
        <v/>
      </c>
      <c r="AJ1451" s="12" t="str">
        <f aca="false">IF($B1451="","",COUNTIF(X1451:AG1451,"&gt;=2"))</f>
        <v/>
      </c>
      <c r="AK1451" s="12" t="str">
        <f aca="false">IF($B1451="","",COUNT(X1451:AG1451))</f>
        <v/>
      </c>
    </row>
    <row r="1452" customFormat="false" ht="15" hidden="false" customHeight="false" outlineLevel="0" collapsed="false">
      <c r="A1452" s="7"/>
      <c r="B1452" s="7"/>
      <c r="C1452" s="11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12" t="str">
        <f aca="false">IF(OR($B1452="",D1452="",E1452=""),"",IFERROR(IF(OR(INDEX(Matches!$I$2:$I$201,MATCH($A1452&amp;"-1",Matches!$J$2:$J$201,0))="Void",INDEX(Matches!$G$2:$G$201,MATCH($A1452&amp;"-1",Matches!$J$2:$J$201,0))="",INDEX(Matches!$H$2:$H$201,MATCH($A1452&amp;"-1",Matches!$J$2:$J$201,0))=""),"",IF(AND($C1452&lt;&gt;"",INDEX(Matches!$F$2:$F$201,MATCH($A1452&amp;"-1",Matches!$J$2:$J$201,0))&lt;&gt;"",$C1452&gt;=INDEX(Matches!$F$2:$F$201,MATCH($A1452&amp;"-1",Matches!$J$2:$J$201,0))),"",IF(AND(D1452=INDEX(Matches!$G$2:$G$201,MATCH($A1452&amp;"-1",Matches!$J$2:$J$201,0)),E1452=INDEX(Matches!$H$2:$H$201,MATCH($A1452&amp;"-1",Matches!$J$2:$J$201,0))),5,IF(SIGN(D1452-E1452)&lt;&gt;SIGN(INDEX(Matches!$G$2:$G$201,MATCH($A1452&amp;"-1",Matches!$J$2:$J$201,0))-INDEX(Matches!$H$2:$H$201,MATCH($A1452&amp;"-1",Matches!$J$2:$J$201,0))),0,IF(D1452-E1452=INDEX(Matches!$G$2:$G$201,MATCH($A1452&amp;"-1",Matches!$J$2:$J$201,0))-INDEX(Matches!$H$2:$H$201,MATCH($A1452&amp;"-1",Matches!$J$2:$J$201,0)),3,2))))),""))</f>
        <v/>
      </c>
      <c r="Y1452" s="12" t="str">
        <f aca="false">IF(OR($B1452="",F1452="",G1452=""),"",IFERROR(IF(OR(INDEX(Matches!$I$2:$I$201,MATCH($A1452&amp;"-2",Matches!$J$2:$J$201,0))="Void",INDEX(Matches!$G$2:$G$201,MATCH($A1452&amp;"-2",Matches!$J$2:$J$201,0))="",INDEX(Matches!$H$2:$H$201,MATCH($A1452&amp;"-2",Matches!$J$2:$J$201,0))=""),"",IF(AND($C1452&lt;&gt;"",INDEX(Matches!$F$2:$F$201,MATCH($A1452&amp;"-2",Matches!$J$2:$J$201,0))&lt;&gt;"",$C1452&gt;=INDEX(Matches!$F$2:$F$201,MATCH($A1452&amp;"-2",Matches!$J$2:$J$201,0))),"",IF(AND(F1452=INDEX(Matches!$G$2:$G$201,MATCH($A1452&amp;"-2",Matches!$J$2:$J$201,0)),G1452=INDEX(Matches!$H$2:$H$201,MATCH($A1452&amp;"-2",Matches!$J$2:$J$201,0))),5,IF(SIGN(F1452-G1452)&lt;&gt;SIGN(INDEX(Matches!$G$2:$G$201,MATCH($A1452&amp;"-2",Matches!$J$2:$J$201,0))-INDEX(Matches!$H$2:$H$201,MATCH($A1452&amp;"-2",Matches!$J$2:$J$201,0))),0,IF(F1452-G1452=INDEX(Matches!$G$2:$G$201,MATCH($A1452&amp;"-2",Matches!$J$2:$J$201,0))-INDEX(Matches!$H$2:$H$201,MATCH($A1452&amp;"-2",Matches!$J$2:$J$201,0)),3,2))))),""))</f>
        <v/>
      </c>
      <c r="Z1452" s="12" t="str">
        <f aca="false">IF(OR($B1452="",H1452="",I1452=""),"",IFERROR(IF(OR(INDEX(Matches!$I$2:$I$201,MATCH($A1452&amp;"-3",Matches!$J$2:$J$201,0))="Void",INDEX(Matches!$G$2:$G$201,MATCH($A1452&amp;"-3",Matches!$J$2:$J$201,0))="",INDEX(Matches!$H$2:$H$201,MATCH($A1452&amp;"-3",Matches!$J$2:$J$201,0))=""),"",IF(AND($C1452&lt;&gt;"",INDEX(Matches!$F$2:$F$201,MATCH($A1452&amp;"-3",Matches!$J$2:$J$201,0))&lt;&gt;"",$C1452&gt;=INDEX(Matches!$F$2:$F$201,MATCH($A1452&amp;"-3",Matches!$J$2:$J$201,0))),"",IF(AND(H1452=INDEX(Matches!$G$2:$G$201,MATCH($A1452&amp;"-3",Matches!$J$2:$J$201,0)),I1452=INDEX(Matches!$H$2:$H$201,MATCH($A1452&amp;"-3",Matches!$J$2:$J$201,0))),5,IF(SIGN(H1452-I1452)&lt;&gt;SIGN(INDEX(Matches!$G$2:$G$201,MATCH($A1452&amp;"-3",Matches!$J$2:$J$201,0))-INDEX(Matches!$H$2:$H$201,MATCH($A1452&amp;"-3",Matches!$J$2:$J$201,0))),0,IF(H1452-I1452=INDEX(Matches!$G$2:$G$201,MATCH($A1452&amp;"-3",Matches!$J$2:$J$201,0))-INDEX(Matches!$H$2:$H$201,MATCH($A1452&amp;"-3",Matches!$J$2:$J$201,0)),3,2))))),""))</f>
        <v/>
      </c>
      <c r="AA1452" s="12" t="str">
        <f aca="false">IF(OR($B1452="",J1452="",K1452=""),"",IFERROR(IF(OR(INDEX(Matches!$I$2:$I$201,MATCH($A1452&amp;"-4",Matches!$J$2:$J$201,0))="Void",INDEX(Matches!$G$2:$G$201,MATCH($A1452&amp;"-4",Matches!$J$2:$J$201,0))="",INDEX(Matches!$H$2:$H$201,MATCH($A1452&amp;"-4",Matches!$J$2:$J$201,0))=""),"",IF(AND($C1452&lt;&gt;"",INDEX(Matches!$F$2:$F$201,MATCH($A1452&amp;"-4",Matches!$J$2:$J$201,0))&lt;&gt;"",$C1452&gt;=INDEX(Matches!$F$2:$F$201,MATCH($A1452&amp;"-4",Matches!$J$2:$J$201,0))),"",IF(AND(J1452=INDEX(Matches!$G$2:$G$201,MATCH($A1452&amp;"-4",Matches!$J$2:$J$201,0)),K1452=INDEX(Matches!$H$2:$H$201,MATCH($A1452&amp;"-4",Matches!$J$2:$J$201,0))),5,IF(SIGN(J1452-K1452)&lt;&gt;SIGN(INDEX(Matches!$G$2:$G$201,MATCH($A1452&amp;"-4",Matches!$J$2:$J$201,0))-INDEX(Matches!$H$2:$H$201,MATCH($A1452&amp;"-4",Matches!$J$2:$J$201,0))),0,IF(J1452-K1452=INDEX(Matches!$G$2:$G$201,MATCH($A1452&amp;"-4",Matches!$J$2:$J$201,0))-INDEX(Matches!$H$2:$H$201,MATCH($A1452&amp;"-4",Matches!$J$2:$J$201,0)),3,2))))),""))</f>
        <v/>
      </c>
      <c r="AB1452" s="12" t="str">
        <f aca="false">IF(OR($B1452="",L1452="",M1452=""),"",IFERROR(IF(OR(INDEX(Matches!$I$2:$I$201,MATCH($A1452&amp;"-5",Matches!$J$2:$J$201,0))="Void",INDEX(Matches!$G$2:$G$201,MATCH($A1452&amp;"-5",Matches!$J$2:$J$201,0))="",INDEX(Matches!$H$2:$H$201,MATCH($A1452&amp;"-5",Matches!$J$2:$J$201,0))=""),"",IF(AND($C1452&lt;&gt;"",INDEX(Matches!$F$2:$F$201,MATCH($A1452&amp;"-5",Matches!$J$2:$J$201,0))&lt;&gt;"",$C1452&gt;=INDEX(Matches!$F$2:$F$201,MATCH($A1452&amp;"-5",Matches!$J$2:$J$201,0))),"",IF(AND(L1452=INDEX(Matches!$G$2:$G$201,MATCH($A1452&amp;"-5",Matches!$J$2:$J$201,0)),M1452=INDEX(Matches!$H$2:$H$201,MATCH($A1452&amp;"-5",Matches!$J$2:$J$201,0))),5,IF(SIGN(L1452-M1452)&lt;&gt;SIGN(INDEX(Matches!$G$2:$G$201,MATCH($A1452&amp;"-5",Matches!$J$2:$J$201,0))-INDEX(Matches!$H$2:$H$201,MATCH($A1452&amp;"-5",Matches!$J$2:$J$201,0))),0,IF(L1452-M1452=INDEX(Matches!$G$2:$G$201,MATCH($A1452&amp;"-5",Matches!$J$2:$J$201,0))-INDEX(Matches!$H$2:$H$201,MATCH($A1452&amp;"-5",Matches!$J$2:$J$201,0)),3,2))))),""))</f>
        <v/>
      </c>
      <c r="AC1452" s="12" t="str">
        <f aca="false">IF(OR($B1452="",N1452="",O1452=""),"",IFERROR(IF(OR(INDEX(Matches!$I$2:$I$201,MATCH($A1452&amp;"-6",Matches!$J$2:$J$201,0))="Void",INDEX(Matches!$G$2:$G$201,MATCH($A1452&amp;"-6",Matches!$J$2:$J$201,0))="",INDEX(Matches!$H$2:$H$201,MATCH($A1452&amp;"-6",Matches!$J$2:$J$201,0))=""),"",IF(AND($C1452&lt;&gt;"",INDEX(Matches!$F$2:$F$201,MATCH($A1452&amp;"-6",Matches!$J$2:$J$201,0))&lt;&gt;"",$C1452&gt;=INDEX(Matches!$F$2:$F$201,MATCH($A1452&amp;"-6",Matches!$J$2:$J$201,0))),"",IF(AND(N1452=INDEX(Matches!$G$2:$G$201,MATCH($A1452&amp;"-6",Matches!$J$2:$J$201,0)),O1452=INDEX(Matches!$H$2:$H$201,MATCH($A1452&amp;"-6",Matches!$J$2:$J$201,0))),5,IF(SIGN(N1452-O1452)&lt;&gt;SIGN(INDEX(Matches!$G$2:$G$201,MATCH($A1452&amp;"-6",Matches!$J$2:$J$201,0))-INDEX(Matches!$H$2:$H$201,MATCH($A1452&amp;"-6",Matches!$J$2:$J$201,0))),0,IF(N1452-O1452=INDEX(Matches!$G$2:$G$201,MATCH($A1452&amp;"-6",Matches!$J$2:$J$201,0))-INDEX(Matches!$H$2:$H$201,MATCH($A1452&amp;"-6",Matches!$J$2:$J$201,0)),3,2))))),""))</f>
        <v/>
      </c>
      <c r="AD1452" s="12" t="str">
        <f aca="false">IF(OR($B1452="",P1452="",Q1452=""),"",IFERROR(IF(OR(INDEX(Matches!$I$2:$I$201,MATCH($A1452&amp;"-7",Matches!$J$2:$J$201,0))="Void",INDEX(Matches!$G$2:$G$201,MATCH($A1452&amp;"-7",Matches!$J$2:$J$201,0))="",INDEX(Matches!$H$2:$H$201,MATCH($A1452&amp;"-7",Matches!$J$2:$J$201,0))=""),"",IF(AND($C1452&lt;&gt;"",INDEX(Matches!$F$2:$F$201,MATCH($A1452&amp;"-7",Matches!$J$2:$J$201,0))&lt;&gt;"",$C1452&gt;=INDEX(Matches!$F$2:$F$201,MATCH($A1452&amp;"-7",Matches!$J$2:$J$201,0))),"",IF(AND(P1452=INDEX(Matches!$G$2:$G$201,MATCH($A1452&amp;"-7",Matches!$J$2:$J$201,0)),Q1452=INDEX(Matches!$H$2:$H$201,MATCH($A1452&amp;"-7",Matches!$J$2:$J$201,0))),5,IF(SIGN(P1452-Q1452)&lt;&gt;SIGN(INDEX(Matches!$G$2:$G$201,MATCH($A1452&amp;"-7",Matches!$J$2:$J$201,0))-INDEX(Matches!$H$2:$H$201,MATCH($A1452&amp;"-7",Matches!$J$2:$J$201,0))),0,IF(P1452-Q1452=INDEX(Matches!$G$2:$G$201,MATCH($A1452&amp;"-7",Matches!$J$2:$J$201,0))-INDEX(Matches!$H$2:$H$201,MATCH($A1452&amp;"-7",Matches!$J$2:$J$201,0)),3,2))))),""))</f>
        <v/>
      </c>
      <c r="AE1452" s="12" t="str">
        <f aca="false">IF(OR($B1452="",R1452="",S1452=""),"",IFERROR(IF(OR(INDEX(Matches!$I$2:$I$201,MATCH($A1452&amp;"-8",Matches!$J$2:$J$201,0))="Void",INDEX(Matches!$G$2:$G$201,MATCH($A1452&amp;"-8",Matches!$J$2:$J$201,0))="",INDEX(Matches!$H$2:$H$201,MATCH($A1452&amp;"-8",Matches!$J$2:$J$201,0))=""),"",IF(AND($C1452&lt;&gt;"",INDEX(Matches!$F$2:$F$201,MATCH($A1452&amp;"-8",Matches!$J$2:$J$201,0))&lt;&gt;"",$C1452&gt;=INDEX(Matches!$F$2:$F$201,MATCH($A1452&amp;"-8",Matches!$J$2:$J$201,0))),"",IF(AND(R1452=INDEX(Matches!$G$2:$G$201,MATCH($A1452&amp;"-8",Matches!$J$2:$J$201,0)),S1452=INDEX(Matches!$H$2:$H$201,MATCH($A1452&amp;"-8",Matches!$J$2:$J$201,0))),5,IF(SIGN(R1452-S1452)&lt;&gt;SIGN(INDEX(Matches!$G$2:$G$201,MATCH($A1452&amp;"-8",Matches!$J$2:$J$201,0))-INDEX(Matches!$H$2:$H$201,MATCH($A1452&amp;"-8",Matches!$J$2:$J$201,0))),0,IF(R1452-S1452=INDEX(Matches!$G$2:$G$201,MATCH($A1452&amp;"-8",Matches!$J$2:$J$201,0))-INDEX(Matches!$H$2:$H$201,MATCH($A1452&amp;"-8",Matches!$J$2:$J$201,0)),3,2))))),""))</f>
        <v/>
      </c>
      <c r="AF1452" s="12" t="str">
        <f aca="false">IF(OR($B1452="",T1452="",U1452=""),"",IFERROR(IF(OR(INDEX(Matches!$I$2:$I$201,MATCH($A1452&amp;"-9",Matches!$J$2:$J$201,0))="Void",INDEX(Matches!$G$2:$G$201,MATCH($A1452&amp;"-9",Matches!$J$2:$J$201,0))="",INDEX(Matches!$H$2:$H$201,MATCH($A1452&amp;"-9",Matches!$J$2:$J$201,0))=""),"",IF(AND($C1452&lt;&gt;"",INDEX(Matches!$F$2:$F$201,MATCH($A1452&amp;"-9",Matches!$J$2:$J$201,0))&lt;&gt;"",$C1452&gt;=INDEX(Matches!$F$2:$F$201,MATCH($A1452&amp;"-9",Matches!$J$2:$J$201,0))),"",IF(AND(T1452=INDEX(Matches!$G$2:$G$201,MATCH($A1452&amp;"-9",Matches!$J$2:$J$201,0)),U1452=INDEX(Matches!$H$2:$H$201,MATCH($A1452&amp;"-9",Matches!$J$2:$J$201,0))),5,IF(SIGN(T1452-U1452)&lt;&gt;SIGN(INDEX(Matches!$G$2:$G$201,MATCH($A1452&amp;"-9",Matches!$J$2:$J$201,0))-INDEX(Matches!$H$2:$H$201,MATCH($A1452&amp;"-9",Matches!$J$2:$J$201,0))),0,IF(T1452-U1452=INDEX(Matches!$G$2:$G$201,MATCH($A1452&amp;"-9",Matches!$J$2:$J$201,0))-INDEX(Matches!$H$2:$H$201,MATCH($A1452&amp;"-9",Matches!$J$2:$J$201,0)),3,2))))),""))</f>
        <v/>
      </c>
      <c r="AG1452" s="12" t="str">
        <f aca="false">IF(OR($B1452="",V1452="",W1452=""),"",IFERROR(IF(OR(INDEX(Matches!$I$2:$I$201,MATCH($A1452&amp;"-10",Matches!$J$2:$J$201,0))="Void",INDEX(Matches!$G$2:$G$201,MATCH($A1452&amp;"-10",Matches!$J$2:$J$201,0))="",INDEX(Matches!$H$2:$H$201,MATCH($A1452&amp;"-10",Matches!$J$2:$J$201,0))=""),"",IF(AND($C1452&lt;&gt;"",INDEX(Matches!$F$2:$F$201,MATCH($A1452&amp;"-10",Matches!$J$2:$J$201,0))&lt;&gt;"",$C1452&gt;=INDEX(Matches!$F$2:$F$201,MATCH($A1452&amp;"-10",Matches!$J$2:$J$201,0))),"",IF(AND(V1452=INDEX(Matches!$G$2:$G$201,MATCH($A1452&amp;"-10",Matches!$J$2:$J$201,0)),W1452=INDEX(Matches!$H$2:$H$201,MATCH($A1452&amp;"-10",Matches!$J$2:$J$201,0))),5,IF(SIGN(V1452-W1452)&lt;&gt;SIGN(INDEX(Matches!$G$2:$G$201,MATCH($A1452&amp;"-10",Matches!$J$2:$J$201,0))-INDEX(Matches!$H$2:$H$201,MATCH($A1452&amp;"-10",Matches!$J$2:$J$201,0))),0,IF(V1452-W1452=INDEX(Matches!$G$2:$G$201,MATCH($A1452&amp;"-10",Matches!$J$2:$J$201,0))-INDEX(Matches!$H$2:$H$201,MATCH($A1452&amp;"-10",Matches!$J$2:$J$201,0)),3,2))))),""))</f>
        <v/>
      </c>
      <c r="AH1452" s="13" t="str">
        <f aca="false">IF($B1452="","",SUM(X1452:AG1452))</f>
        <v/>
      </c>
      <c r="AI1452" s="12" t="str">
        <f aca="false">IF($B1452="","",COUNTIF(X1452:AG1452,5))</f>
        <v/>
      </c>
      <c r="AJ1452" s="12" t="str">
        <f aca="false">IF($B1452="","",COUNTIF(X1452:AG1452,"&gt;=2"))</f>
        <v/>
      </c>
      <c r="AK1452" s="12" t="str">
        <f aca="false">IF($B1452="","",COUNT(X1452:AG1452))</f>
        <v/>
      </c>
    </row>
    <row r="1453" customFormat="false" ht="15" hidden="false" customHeight="false" outlineLevel="0" collapsed="false">
      <c r="A1453" s="7"/>
      <c r="B1453" s="7"/>
      <c r="C1453" s="11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12" t="str">
        <f aca="false">IF(OR($B1453="",D1453="",E1453=""),"",IFERROR(IF(OR(INDEX(Matches!$I$2:$I$201,MATCH($A1453&amp;"-1",Matches!$J$2:$J$201,0))="Void",INDEX(Matches!$G$2:$G$201,MATCH($A1453&amp;"-1",Matches!$J$2:$J$201,0))="",INDEX(Matches!$H$2:$H$201,MATCH($A1453&amp;"-1",Matches!$J$2:$J$201,0))=""),"",IF(AND($C1453&lt;&gt;"",INDEX(Matches!$F$2:$F$201,MATCH($A1453&amp;"-1",Matches!$J$2:$J$201,0))&lt;&gt;"",$C1453&gt;=INDEX(Matches!$F$2:$F$201,MATCH($A1453&amp;"-1",Matches!$J$2:$J$201,0))),"",IF(AND(D1453=INDEX(Matches!$G$2:$G$201,MATCH($A1453&amp;"-1",Matches!$J$2:$J$201,0)),E1453=INDEX(Matches!$H$2:$H$201,MATCH($A1453&amp;"-1",Matches!$J$2:$J$201,0))),5,IF(SIGN(D1453-E1453)&lt;&gt;SIGN(INDEX(Matches!$G$2:$G$201,MATCH($A1453&amp;"-1",Matches!$J$2:$J$201,0))-INDEX(Matches!$H$2:$H$201,MATCH($A1453&amp;"-1",Matches!$J$2:$J$201,0))),0,IF(D1453-E1453=INDEX(Matches!$G$2:$G$201,MATCH($A1453&amp;"-1",Matches!$J$2:$J$201,0))-INDEX(Matches!$H$2:$H$201,MATCH($A1453&amp;"-1",Matches!$J$2:$J$201,0)),3,2))))),""))</f>
        <v/>
      </c>
      <c r="Y1453" s="12" t="str">
        <f aca="false">IF(OR($B1453="",F1453="",G1453=""),"",IFERROR(IF(OR(INDEX(Matches!$I$2:$I$201,MATCH($A1453&amp;"-2",Matches!$J$2:$J$201,0))="Void",INDEX(Matches!$G$2:$G$201,MATCH($A1453&amp;"-2",Matches!$J$2:$J$201,0))="",INDEX(Matches!$H$2:$H$201,MATCH($A1453&amp;"-2",Matches!$J$2:$J$201,0))=""),"",IF(AND($C1453&lt;&gt;"",INDEX(Matches!$F$2:$F$201,MATCH($A1453&amp;"-2",Matches!$J$2:$J$201,0))&lt;&gt;"",$C1453&gt;=INDEX(Matches!$F$2:$F$201,MATCH($A1453&amp;"-2",Matches!$J$2:$J$201,0))),"",IF(AND(F1453=INDEX(Matches!$G$2:$G$201,MATCH($A1453&amp;"-2",Matches!$J$2:$J$201,0)),G1453=INDEX(Matches!$H$2:$H$201,MATCH($A1453&amp;"-2",Matches!$J$2:$J$201,0))),5,IF(SIGN(F1453-G1453)&lt;&gt;SIGN(INDEX(Matches!$G$2:$G$201,MATCH($A1453&amp;"-2",Matches!$J$2:$J$201,0))-INDEX(Matches!$H$2:$H$201,MATCH($A1453&amp;"-2",Matches!$J$2:$J$201,0))),0,IF(F1453-G1453=INDEX(Matches!$G$2:$G$201,MATCH($A1453&amp;"-2",Matches!$J$2:$J$201,0))-INDEX(Matches!$H$2:$H$201,MATCH($A1453&amp;"-2",Matches!$J$2:$J$201,0)),3,2))))),""))</f>
        <v/>
      </c>
      <c r="Z1453" s="12" t="str">
        <f aca="false">IF(OR($B1453="",H1453="",I1453=""),"",IFERROR(IF(OR(INDEX(Matches!$I$2:$I$201,MATCH($A1453&amp;"-3",Matches!$J$2:$J$201,0))="Void",INDEX(Matches!$G$2:$G$201,MATCH($A1453&amp;"-3",Matches!$J$2:$J$201,0))="",INDEX(Matches!$H$2:$H$201,MATCH($A1453&amp;"-3",Matches!$J$2:$J$201,0))=""),"",IF(AND($C1453&lt;&gt;"",INDEX(Matches!$F$2:$F$201,MATCH($A1453&amp;"-3",Matches!$J$2:$J$201,0))&lt;&gt;"",$C1453&gt;=INDEX(Matches!$F$2:$F$201,MATCH($A1453&amp;"-3",Matches!$J$2:$J$201,0))),"",IF(AND(H1453=INDEX(Matches!$G$2:$G$201,MATCH($A1453&amp;"-3",Matches!$J$2:$J$201,0)),I1453=INDEX(Matches!$H$2:$H$201,MATCH($A1453&amp;"-3",Matches!$J$2:$J$201,0))),5,IF(SIGN(H1453-I1453)&lt;&gt;SIGN(INDEX(Matches!$G$2:$G$201,MATCH($A1453&amp;"-3",Matches!$J$2:$J$201,0))-INDEX(Matches!$H$2:$H$201,MATCH($A1453&amp;"-3",Matches!$J$2:$J$201,0))),0,IF(H1453-I1453=INDEX(Matches!$G$2:$G$201,MATCH($A1453&amp;"-3",Matches!$J$2:$J$201,0))-INDEX(Matches!$H$2:$H$201,MATCH($A1453&amp;"-3",Matches!$J$2:$J$201,0)),3,2))))),""))</f>
        <v/>
      </c>
      <c r="AA1453" s="12" t="str">
        <f aca="false">IF(OR($B1453="",J1453="",K1453=""),"",IFERROR(IF(OR(INDEX(Matches!$I$2:$I$201,MATCH($A1453&amp;"-4",Matches!$J$2:$J$201,0))="Void",INDEX(Matches!$G$2:$G$201,MATCH($A1453&amp;"-4",Matches!$J$2:$J$201,0))="",INDEX(Matches!$H$2:$H$201,MATCH($A1453&amp;"-4",Matches!$J$2:$J$201,0))=""),"",IF(AND($C1453&lt;&gt;"",INDEX(Matches!$F$2:$F$201,MATCH($A1453&amp;"-4",Matches!$J$2:$J$201,0))&lt;&gt;"",$C1453&gt;=INDEX(Matches!$F$2:$F$201,MATCH($A1453&amp;"-4",Matches!$J$2:$J$201,0))),"",IF(AND(J1453=INDEX(Matches!$G$2:$G$201,MATCH($A1453&amp;"-4",Matches!$J$2:$J$201,0)),K1453=INDEX(Matches!$H$2:$H$201,MATCH($A1453&amp;"-4",Matches!$J$2:$J$201,0))),5,IF(SIGN(J1453-K1453)&lt;&gt;SIGN(INDEX(Matches!$G$2:$G$201,MATCH($A1453&amp;"-4",Matches!$J$2:$J$201,0))-INDEX(Matches!$H$2:$H$201,MATCH($A1453&amp;"-4",Matches!$J$2:$J$201,0))),0,IF(J1453-K1453=INDEX(Matches!$G$2:$G$201,MATCH($A1453&amp;"-4",Matches!$J$2:$J$201,0))-INDEX(Matches!$H$2:$H$201,MATCH($A1453&amp;"-4",Matches!$J$2:$J$201,0)),3,2))))),""))</f>
        <v/>
      </c>
      <c r="AB1453" s="12" t="str">
        <f aca="false">IF(OR($B1453="",L1453="",M1453=""),"",IFERROR(IF(OR(INDEX(Matches!$I$2:$I$201,MATCH($A1453&amp;"-5",Matches!$J$2:$J$201,0))="Void",INDEX(Matches!$G$2:$G$201,MATCH($A1453&amp;"-5",Matches!$J$2:$J$201,0))="",INDEX(Matches!$H$2:$H$201,MATCH($A1453&amp;"-5",Matches!$J$2:$J$201,0))=""),"",IF(AND($C1453&lt;&gt;"",INDEX(Matches!$F$2:$F$201,MATCH($A1453&amp;"-5",Matches!$J$2:$J$201,0))&lt;&gt;"",$C1453&gt;=INDEX(Matches!$F$2:$F$201,MATCH($A1453&amp;"-5",Matches!$J$2:$J$201,0))),"",IF(AND(L1453=INDEX(Matches!$G$2:$G$201,MATCH($A1453&amp;"-5",Matches!$J$2:$J$201,0)),M1453=INDEX(Matches!$H$2:$H$201,MATCH($A1453&amp;"-5",Matches!$J$2:$J$201,0))),5,IF(SIGN(L1453-M1453)&lt;&gt;SIGN(INDEX(Matches!$G$2:$G$201,MATCH($A1453&amp;"-5",Matches!$J$2:$J$201,0))-INDEX(Matches!$H$2:$H$201,MATCH($A1453&amp;"-5",Matches!$J$2:$J$201,0))),0,IF(L1453-M1453=INDEX(Matches!$G$2:$G$201,MATCH($A1453&amp;"-5",Matches!$J$2:$J$201,0))-INDEX(Matches!$H$2:$H$201,MATCH($A1453&amp;"-5",Matches!$J$2:$J$201,0)),3,2))))),""))</f>
        <v/>
      </c>
      <c r="AC1453" s="12" t="str">
        <f aca="false">IF(OR($B1453="",N1453="",O1453=""),"",IFERROR(IF(OR(INDEX(Matches!$I$2:$I$201,MATCH($A1453&amp;"-6",Matches!$J$2:$J$201,0))="Void",INDEX(Matches!$G$2:$G$201,MATCH($A1453&amp;"-6",Matches!$J$2:$J$201,0))="",INDEX(Matches!$H$2:$H$201,MATCH($A1453&amp;"-6",Matches!$J$2:$J$201,0))=""),"",IF(AND($C1453&lt;&gt;"",INDEX(Matches!$F$2:$F$201,MATCH($A1453&amp;"-6",Matches!$J$2:$J$201,0))&lt;&gt;"",$C1453&gt;=INDEX(Matches!$F$2:$F$201,MATCH($A1453&amp;"-6",Matches!$J$2:$J$201,0))),"",IF(AND(N1453=INDEX(Matches!$G$2:$G$201,MATCH($A1453&amp;"-6",Matches!$J$2:$J$201,0)),O1453=INDEX(Matches!$H$2:$H$201,MATCH($A1453&amp;"-6",Matches!$J$2:$J$201,0))),5,IF(SIGN(N1453-O1453)&lt;&gt;SIGN(INDEX(Matches!$G$2:$G$201,MATCH($A1453&amp;"-6",Matches!$J$2:$J$201,0))-INDEX(Matches!$H$2:$H$201,MATCH($A1453&amp;"-6",Matches!$J$2:$J$201,0))),0,IF(N1453-O1453=INDEX(Matches!$G$2:$G$201,MATCH($A1453&amp;"-6",Matches!$J$2:$J$201,0))-INDEX(Matches!$H$2:$H$201,MATCH($A1453&amp;"-6",Matches!$J$2:$J$201,0)),3,2))))),""))</f>
        <v/>
      </c>
      <c r="AD1453" s="12" t="str">
        <f aca="false">IF(OR($B1453="",P1453="",Q1453=""),"",IFERROR(IF(OR(INDEX(Matches!$I$2:$I$201,MATCH($A1453&amp;"-7",Matches!$J$2:$J$201,0))="Void",INDEX(Matches!$G$2:$G$201,MATCH($A1453&amp;"-7",Matches!$J$2:$J$201,0))="",INDEX(Matches!$H$2:$H$201,MATCH($A1453&amp;"-7",Matches!$J$2:$J$201,0))=""),"",IF(AND($C1453&lt;&gt;"",INDEX(Matches!$F$2:$F$201,MATCH($A1453&amp;"-7",Matches!$J$2:$J$201,0))&lt;&gt;"",$C1453&gt;=INDEX(Matches!$F$2:$F$201,MATCH($A1453&amp;"-7",Matches!$J$2:$J$201,0))),"",IF(AND(P1453=INDEX(Matches!$G$2:$G$201,MATCH($A1453&amp;"-7",Matches!$J$2:$J$201,0)),Q1453=INDEX(Matches!$H$2:$H$201,MATCH($A1453&amp;"-7",Matches!$J$2:$J$201,0))),5,IF(SIGN(P1453-Q1453)&lt;&gt;SIGN(INDEX(Matches!$G$2:$G$201,MATCH($A1453&amp;"-7",Matches!$J$2:$J$201,0))-INDEX(Matches!$H$2:$H$201,MATCH($A1453&amp;"-7",Matches!$J$2:$J$201,0))),0,IF(P1453-Q1453=INDEX(Matches!$G$2:$G$201,MATCH($A1453&amp;"-7",Matches!$J$2:$J$201,0))-INDEX(Matches!$H$2:$H$201,MATCH($A1453&amp;"-7",Matches!$J$2:$J$201,0)),3,2))))),""))</f>
        <v/>
      </c>
      <c r="AE1453" s="12" t="str">
        <f aca="false">IF(OR($B1453="",R1453="",S1453=""),"",IFERROR(IF(OR(INDEX(Matches!$I$2:$I$201,MATCH($A1453&amp;"-8",Matches!$J$2:$J$201,0))="Void",INDEX(Matches!$G$2:$G$201,MATCH($A1453&amp;"-8",Matches!$J$2:$J$201,0))="",INDEX(Matches!$H$2:$H$201,MATCH($A1453&amp;"-8",Matches!$J$2:$J$201,0))=""),"",IF(AND($C1453&lt;&gt;"",INDEX(Matches!$F$2:$F$201,MATCH($A1453&amp;"-8",Matches!$J$2:$J$201,0))&lt;&gt;"",$C1453&gt;=INDEX(Matches!$F$2:$F$201,MATCH($A1453&amp;"-8",Matches!$J$2:$J$201,0))),"",IF(AND(R1453=INDEX(Matches!$G$2:$G$201,MATCH($A1453&amp;"-8",Matches!$J$2:$J$201,0)),S1453=INDEX(Matches!$H$2:$H$201,MATCH($A1453&amp;"-8",Matches!$J$2:$J$201,0))),5,IF(SIGN(R1453-S1453)&lt;&gt;SIGN(INDEX(Matches!$G$2:$G$201,MATCH($A1453&amp;"-8",Matches!$J$2:$J$201,0))-INDEX(Matches!$H$2:$H$201,MATCH($A1453&amp;"-8",Matches!$J$2:$J$201,0))),0,IF(R1453-S1453=INDEX(Matches!$G$2:$G$201,MATCH($A1453&amp;"-8",Matches!$J$2:$J$201,0))-INDEX(Matches!$H$2:$H$201,MATCH($A1453&amp;"-8",Matches!$J$2:$J$201,0)),3,2))))),""))</f>
        <v/>
      </c>
      <c r="AF1453" s="12" t="str">
        <f aca="false">IF(OR($B1453="",T1453="",U1453=""),"",IFERROR(IF(OR(INDEX(Matches!$I$2:$I$201,MATCH($A1453&amp;"-9",Matches!$J$2:$J$201,0))="Void",INDEX(Matches!$G$2:$G$201,MATCH($A1453&amp;"-9",Matches!$J$2:$J$201,0))="",INDEX(Matches!$H$2:$H$201,MATCH($A1453&amp;"-9",Matches!$J$2:$J$201,0))=""),"",IF(AND($C1453&lt;&gt;"",INDEX(Matches!$F$2:$F$201,MATCH($A1453&amp;"-9",Matches!$J$2:$J$201,0))&lt;&gt;"",$C1453&gt;=INDEX(Matches!$F$2:$F$201,MATCH($A1453&amp;"-9",Matches!$J$2:$J$201,0))),"",IF(AND(T1453=INDEX(Matches!$G$2:$G$201,MATCH($A1453&amp;"-9",Matches!$J$2:$J$201,0)),U1453=INDEX(Matches!$H$2:$H$201,MATCH($A1453&amp;"-9",Matches!$J$2:$J$201,0))),5,IF(SIGN(T1453-U1453)&lt;&gt;SIGN(INDEX(Matches!$G$2:$G$201,MATCH($A1453&amp;"-9",Matches!$J$2:$J$201,0))-INDEX(Matches!$H$2:$H$201,MATCH($A1453&amp;"-9",Matches!$J$2:$J$201,0))),0,IF(T1453-U1453=INDEX(Matches!$G$2:$G$201,MATCH($A1453&amp;"-9",Matches!$J$2:$J$201,0))-INDEX(Matches!$H$2:$H$201,MATCH($A1453&amp;"-9",Matches!$J$2:$J$201,0)),3,2))))),""))</f>
        <v/>
      </c>
      <c r="AG1453" s="12" t="str">
        <f aca="false">IF(OR($B1453="",V1453="",W1453=""),"",IFERROR(IF(OR(INDEX(Matches!$I$2:$I$201,MATCH($A1453&amp;"-10",Matches!$J$2:$J$201,0))="Void",INDEX(Matches!$G$2:$G$201,MATCH($A1453&amp;"-10",Matches!$J$2:$J$201,0))="",INDEX(Matches!$H$2:$H$201,MATCH($A1453&amp;"-10",Matches!$J$2:$J$201,0))=""),"",IF(AND($C1453&lt;&gt;"",INDEX(Matches!$F$2:$F$201,MATCH($A1453&amp;"-10",Matches!$J$2:$J$201,0))&lt;&gt;"",$C1453&gt;=INDEX(Matches!$F$2:$F$201,MATCH($A1453&amp;"-10",Matches!$J$2:$J$201,0))),"",IF(AND(V1453=INDEX(Matches!$G$2:$G$201,MATCH($A1453&amp;"-10",Matches!$J$2:$J$201,0)),W1453=INDEX(Matches!$H$2:$H$201,MATCH($A1453&amp;"-10",Matches!$J$2:$J$201,0))),5,IF(SIGN(V1453-W1453)&lt;&gt;SIGN(INDEX(Matches!$G$2:$G$201,MATCH($A1453&amp;"-10",Matches!$J$2:$J$201,0))-INDEX(Matches!$H$2:$H$201,MATCH($A1453&amp;"-10",Matches!$J$2:$J$201,0))),0,IF(V1453-W1453=INDEX(Matches!$G$2:$G$201,MATCH($A1453&amp;"-10",Matches!$J$2:$J$201,0))-INDEX(Matches!$H$2:$H$201,MATCH($A1453&amp;"-10",Matches!$J$2:$J$201,0)),3,2))))),""))</f>
        <v/>
      </c>
      <c r="AH1453" s="13" t="str">
        <f aca="false">IF($B1453="","",SUM(X1453:AG1453))</f>
        <v/>
      </c>
      <c r="AI1453" s="12" t="str">
        <f aca="false">IF($B1453="","",COUNTIF(X1453:AG1453,5))</f>
        <v/>
      </c>
      <c r="AJ1453" s="12" t="str">
        <f aca="false">IF($B1453="","",COUNTIF(X1453:AG1453,"&gt;=2"))</f>
        <v/>
      </c>
      <c r="AK1453" s="12" t="str">
        <f aca="false">IF($B1453="","",COUNT(X1453:AG1453))</f>
        <v/>
      </c>
    </row>
    <row r="1454" customFormat="false" ht="15" hidden="false" customHeight="false" outlineLevel="0" collapsed="false">
      <c r="A1454" s="7"/>
      <c r="B1454" s="7"/>
      <c r="C1454" s="11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12" t="str">
        <f aca="false">IF(OR($B1454="",D1454="",E1454=""),"",IFERROR(IF(OR(INDEX(Matches!$I$2:$I$201,MATCH($A1454&amp;"-1",Matches!$J$2:$J$201,0))="Void",INDEX(Matches!$G$2:$G$201,MATCH($A1454&amp;"-1",Matches!$J$2:$J$201,0))="",INDEX(Matches!$H$2:$H$201,MATCH($A1454&amp;"-1",Matches!$J$2:$J$201,0))=""),"",IF(AND($C1454&lt;&gt;"",INDEX(Matches!$F$2:$F$201,MATCH($A1454&amp;"-1",Matches!$J$2:$J$201,0))&lt;&gt;"",$C1454&gt;=INDEX(Matches!$F$2:$F$201,MATCH($A1454&amp;"-1",Matches!$J$2:$J$201,0))),"",IF(AND(D1454=INDEX(Matches!$G$2:$G$201,MATCH($A1454&amp;"-1",Matches!$J$2:$J$201,0)),E1454=INDEX(Matches!$H$2:$H$201,MATCH($A1454&amp;"-1",Matches!$J$2:$J$201,0))),5,IF(SIGN(D1454-E1454)&lt;&gt;SIGN(INDEX(Matches!$G$2:$G$201,MATCH($A1454&amp;"-1",Matches!$J$2:$J$201,0))-INDEX(Matches!$H$2:$H$201,MATCH($A1454&amp;"-1",Matches!$J$2:$J$201,0))),0,IF(D1454-E1454=INDEX(Matches!$G$2:$G$201,MATCH($A1454&amp;"-1",Matches!$J$2:$J$201,0))-INDEX(Matches!$H$2:$H$201,MATCH($A1454&amp;"-1",Matches!$J$2:$J$201,0)),3,2))))),""))</f>
        <v/>
      </c>
      <c r="Y1454" s="12" t="str">
        <f aca="false">IF(OR($B1454="",F1454="",G1454=""),"",IFERROR(IF(OR(INDEX(Matches!$I$2:$I$201,MATCH($A1454&amp;"-2",Matches!$J$2:$J$201,0))="Void",INDEX(Matches!$G$2:$G$201,MATCH($A1454&amp;"-2",Matches!$J$2:$J$201,0))="",INDEX(Matches!$H$2:$H$201,MATCH($A1454&amp;"-2",Matches!$J$2:$J$201,0))=""),"",IF(AND($C1454&lt;&gt;"",INDEX(Matches!$F$2:$F$201,MATCH($A1454&amp;"-2",Matches!$J$2:$J$201,0))&lt;&gt;"",$C1454&gt;=INDEX(Matches!$F$2:$F$201,MATCH($A1454&amp;"-2",Matches!$J$2:$J$201,0))),"",IF(AND(F1454=INDEX(Matches!$G$2:$G$201,MATCH($A1454&amp;"-2",Matches!$J$2:$J$201,0)),G1454=INDEX(Matches!$H$2:$H$201,MATCH($A1454&amp;"-2",Matches!$J$2:$J$201,0))),5,IF(SIGN(F1454-G1454)&lt;&gt;SIGN(INDEX(Matches!$G$2:$G$201,MATCH($A1454&amp;"-2",Matches!$J$2:$J$201,0))-INDEX(Matches!$H$2:$H$201,MATCH($A1454&amp;"-2",Matches!$J$2:$J$201,0))),0,IF(F1454-G1454=INDEX(Matches!$G$2:$G$201,MATCH($A1454&amp;"-2",Matches!$J$2:$J$201,0))-INDEX(Matches!$H$2:$H$201,MATCH($A1454&amp;"-2",Matches!$J$2:$J$201,0)),3,2))))),""))</f>
        <v/>
      </c>
      <c r="Z1454" s="12" t="str">
        <f aca="false">IF(OR($B1454="",H1454="",I1454=""),"",IFERROR(IF(OR(INDEX(Matches!$I$2:$I$201,MATCH($A1454&amp;"-3",Matches!$J$2:$J$201,0))="Void",INDEX(Matches!$G$2:$G$201,MATCH($A1454&amp;"-3",Matches!$J$2:$J$201,0))="",INDEX(Matches!$H$2:$H$201,MATCH($A1454&amp;"-3",Matches!$J$2:$J$201,0))=""),"",IF(AND($C1454&lt;&gt;"",INDEX(Matches!$F$2:$F$201,MATCH($A1454&amp;"-3",Matches!$J$2:$J$201,0))&lt;&gt;"",$C1454&gt;=INDEX(Matches!$F$2:$F$201,MATCH($A1454&amp;"-3",Matches!$J$2:$J$201,0))),"",IF(AND(H1454=INDEX(Matches!$G$2:$G$201,MATCH($A1454&amp;"-3",Matches!$J$2:$J$201,0)),I1454=INDEX(Matches!$H$2:$H$201,MATCH($A1454&amp;"-3",Matches!$J$2:$J$201,0))),5,IF(SIGN(H1454-I1454)&lt;&gt;SIGN(INDEX(Matches!$G$2:$G$201,MATCH($A1454&amp;"-3",Matches!$J$2:$J$201,0))-INDEX(Matches!$H$2:$H$201,MATCH($A1454&amp;"-3",Matches!$J$2:$J$201,0))),0,IF(H1454-I1454=INDEX(Matches!$G$2:$G$201,MATCH($A1454&amp;"-3",Matches!$J$2:$J$201,0))-INDEX(Matches!$H$2:$H$201,MATCH($A1454&amp;"-3",Matches!$J$2:$J$201,0)),3,2))))),""))</f>
        <v/>
      </c>
      <c r="AA1454" s="12" t="str">
        <f aca="false">IF(OR($B1454="",J1454="",K1454=""),"",IFERROR(IF(OR(INDEX(Matches!$I$2:$I$201,MATCH($A1454&amp;"-4",Matches!$J$2:$J$201,0))="Void",INDEX(Matches!$G$2:$G$201,MATCH($A1454&amp;"-4",Matches!$J$2:$J$201,0))="",INDEX(Matches!$H$2:$H$201,MATCH($A1454&amp;"-4",Matches!$J$2:$J$201,0))=""),"",IF(AND($C1454&lt;&gt;"",INDEX(Matches!$F$2:$F$201,MATCH($A1454&amp;"-4",Matches!$J$2:$J$201,0))&lt;&gt;"",$C1454&gt;=INDEX(Matches!$F$2:$F$201,MATCH($A1454&amp;"-4",Matches!$J$2:$J$201,0))),"",IF(AND(J1454=INDEX(Matches!$G$2:$G$201,MATCH($A1454&amp;"-4",Matches!$J$2:$J$201,0)),K1454=INDEX(Matches!$H$2:$H$201,MATCH($A1454&amp;"-4",Matches!$J$2:$J$201,0))),5,IF(SIGN(J1454-K1454)&lt;&gt;SIGN(INDEX(Matches!$G$2:$G$201,MATCH($A1454&amp;"-4",Matches!$J$2:$J$201,0))-INDEX(Matches!$H$2:$H$201,MATCH($A1454&amp;"-4",Matches!$J$2:$J$201,0))),0,IF(J1454-K1454=INDEX(Matches!$G$2:$G$201,MATCH($A1454&amp;"-4",Matches!$J$2:$J$201,0))-INDEX(Matches!$H$2:$H$201,MATCH($A1454&amp;"-4",Matches!$J$2:$J$201,0)),3,2))))),""))</f>
        <v/>
      </c>
      <c r="AB1454" s="12" t="str">
        <f aca="false">IF(OR($B1454="",L1454="",M1454=""),"",IFERROR(IF(OR(INDEX(Matches!$I$2:$I$201,MATCH($A1454&amp;"-5",Matches!$J$2:$J$201,0))="Void",INDEX(Matches!$G$2:$G$201,MATCH($A1454&amp;"-5",Matches!$J$2:$J$201,0))="",INDEX(Matches!$H$2:$H$201,MATCH($A1454&amp;"-5",Matches!$J$2:$J$201,0))=""),"",IF(AND($C1454&lt;&gt;"",INDEX(Matches!$F$2:$F$201,MATCH($A1454&amp;"-5",Matches!$J$2:$J$201,0))&lt;&gt;"",$C1454&gt;=INDEX(Matches!$F$2:$F$201,MATCH($A1454&amp;"-5",Matches!$J$2:$J$201,0))),"",IF(AND(L1454=INDEX(Matches!$G$2:$G$201,MATCH($A1454&amp;"-5",Matches!$J$2:$J$201,0)),M1454=INDEX(Matches!$H$2:$H$201,MATCH($A1454&amp;"-5",Matches!$J$2:$J$201,0))),5,IF(SIGN(L1454-M1454)&lt;&gt;SIGN(INDEX(Matches!$G$2:$G$201,MATCH($A1454&amp;"-5",Matches!$J$2:$J$201,0))-INDEX(Matches!$H$2:$H$201,MATCH($A1454&amp;"-5",Matches!$J$2:$J$201,0))),0,IF(L1454-M1454=INDEX(Matches!$G$2:$G$201,MATCH($A1454&amp;"-5",Matches!$J$2:$J$201,0))-INDEX(Matches!$H$2:$H$201,MATCH($A1454&amp;"-5",Matches!$J$2:$J$201,0)),3,2))))),""))</f>
        <v/>
      </c>
      <c r="AC1454" s="12" t="str">
        <f aca="false">IF(OR($B1454="",N1454="",O1454=""),"",IFERROR(IF(OR(INDEX(Matches!$I$2:$I$201,MATCH($A1454&amp;"-6",Matches!$J$2:$J$201,0))="Void",INDEX(Matches!$G$2:$G$201,MATCH($A1454&amp;"-6",Matches!$J$2:$J$201,0))="",INDEX(Matches!$H$2:$H$201,MATCH($A1454&amp;"-6",Matches!$J$2:$J$201,0))=""),"",IF(AND($C1454&lt;&gt;"",INDEX(Matches!$F$2:$F$201,MATCH($A1454&amp;"-6",Matches!$J$2:$J$201,0))&lt;&gt;"",$C1454&gt;=INDEX(Matches!$F$2:$F$201,MATCH($A1454&amp;"-6",Matches!$J$2:$J$201,0))),"",IF(AND(N1454=INDEX(Matches!$G$2:$G$201,MATCH($A1454&amp;"-6",Matches!$J$2:$J$201,0)),O1454=INDEX(Matches!$H$2:$H$201,MATCH($A1454&amp;"-6",Matches!$J$2:$J$201,0))),5,IF(SIGN(N1454-O1454)&lt;&gt;SIGN(INDEX(Matches!$G$2:$G$201,MATCH($A1454&amp;"-6",Matches!$J$2:$J$201,0))-INDEX(Matches!$H$2:$H$201,MATCH($A1454&amp;"-6",Matches!$J$2:$J$201,0))),0,IF(N1454-O1454=INDEX(Matches!$G$2:$G$201,MATCH($A1454&amp;"-6",Matches!$J$2:$J$201,0))-INDEX(Matches!$H$2:$H$201,MATCH($A1454&amp;"-6",Matches!$J$2:$J$201,0)),3,2))))),""))</f>
        <v/>
      </c>
      <c r="AD1454" s="12" t="str">
        <f aca="false">IF(OR($B1454="",P1454="",Q1454=""),"",IFERROR(IF(OR(INDEX(Matches!$I$2:$I$201,MATCH($A1454&amp;"-7",Matches!$J$2:$J$201,0))="Void",INDEX(Matches!$G$2:$G$201,MATCH($A1454&amp;"-7",Matches!$J$2:$J$201,0))="",INDEX(Matches!$H$2:$H$201,MATCH($A1454&amp;"-7",Matches!$J$2:$J$201,0))=""),"",IF(AND($C1454&lt;&gt;"",INDEX(Matches!$F$2:$F$201,MATCH($A1454&amp;"-7",Matches!$J$2:$J$201,0))&lt;&gt;"",$C1454&gt;=INDEX(Matches!$F$2:$F$201,MATCH($A1454&amp;"-7",Matches!$J$2:$J$201,0))),"",IF(AND(P1454=INDEX(Matches!$G$2:$G$201,MATCH($A1454&amp;"-7",Matches!$J$2:$J$201,0)),Q1454=INDEX(Matches!$H$2:$H$201,MATCH($A1454&amp;"-7",Matches!$J$2:$J$201,0))),5,IF(SIGN(P1454-Q1454)&lt;&gt;SIGN(INDEX(Matches!$G$2:$G$201,MATCH($A1454&amp;"-7",Matches!$J$2:$J$201,0))-INDEX(Matches!$H$2:$H$201,MATCH($A1454&amp;"-7",Matches!$J$2:$J$201,0))),0,IF(P1454-Q1454=INDEX(Matches!$G$2:$G$201,MATCH($A1454&amp;"-7",Matches!$J$2:$J$201,0))-INDEX(Matches!$H$2:$H$201,MATCH($A1454&amp;"-7",Matches!$J$2:$J$201,0)),3,2))))),""))</f>
        <v/>
      </c>
      <c r="AE1454" s="12" t="str">
        <f aca="false">IF(OR($B1454="",R1454="",S1454=""),"",IFERROR(IF(OR(INDEX(Matches!$I$2:$I$201,MATCH($A1454&amp;"-8",Matches!$J$2:$J$201,0))="Void",INDEX(Matches!$G$2:$G$201,MATCH($A1454&amp;"-8",Matches!$J$2:$J$201,0))="",INDEX(Matches!$H$2:$H$201,MATCH($A1454&amp;"-8",Matches!$J$2:$J$201,0))=""),"",IF(AND($C1454&lt;&gt;"",INDEX(Matches!$F$2:$F$201,MATCH($A1454&amp;"-8",Matches!$J$2:$J$201,0))&lt;&gt;"",$C1454&gt;=INDEX(Matches!$F$2:$F$201,MATCH($A1454&amp;"-8",Matches!$J$2:$J$201,0))),"",IF(AND(R1454=INDEX(Matches!$G$2:$G$201,MATCH($A1454&amp;"-8",Matches!$J$2:$J$201,0)),S1454=INDEX(Matches!$H$2:$H$201,MATCH($A1454&amp;"-8",Matches!$J$2:$J$201,0))),5,IF(SIGN(R1454-S1454)&lt;&gt;SIGN(INDEX(Matches!$G$2:$G$201,MATCH($A1454&amp;"-8",Matches!$J$2:$J$201,0))-INDEX(Matches!$H$2:$H$201,MATCH($A1454&amp;"-8",Matches!$J$2:$J$201,0))),0,IF(R1454-S1454=INDEX(Matches!$G$2:$G$201,MATCH($A1454&amp;"-8",Matches!$J$2:$J$201,0))-INDEX(Matches!$H$2:$H$201,MATCH($A1454&amp;"-8",Matches!$J$2:$J$201,0)),3,2))))),""))</f>
        <v/>
      </c>
      <c r="AF1454" s="12" t="str">
        <f aca="false">IF(OR($B1454="",T1454="",U1454=""),"",IFERROR(IF(OR(INDEX(Matches!$I$2:$I$201,MATCH($A1454&amp;"-9",Matches!$J$2:$J$201,0))="Void",INDEX(Matches!$G$2:$G$201,MATCH($A1454&amp;"-9",Matches!$J$2:$J$201,0))="",INDEX(Matches!$H$2:$H$201,MATCH($A1454&amp;"-9",Matches!$J$2:$J$201,0))=""),"",IF(AND($C1454&lt;&gt;"",INDEX(Matches!$F$2:$F$201,MATCH($A1454&amp;"-9",Matches!$J$2:$J$201,0))&lt;&gt;"",$C1454&gt;=INDEX(Matches!$F$2:$F$201,MATCH($A1454&amp;"-9",Matches!$J$2:$J$201,0))),"",IF(AND(T1454=INDEX(Matches!$G$2:$G$201,MATCH($A1454&amp;"-9",Matches!$J$2:$J$201,0)),U1454=INDEX(Matches!$H$2:$H$201,MATCH($A1454&amp;"-9",Matches!$J$2:$J$201,0))),5,IF(SIGN(T1454-U1454)&lt;&gt;SIGN(INDEX(Matches!$G$2:$G$201,MATCH($A1454&amp;"-9",Matches!$J$2:$J$201,0))-INDEX(Matches!$H$2:$H$201,MATCH($A1454&amp;"-9",Matches!$J$2:$J$201,0))),0,IF(T1454-U1454=INDEX(Matches!$G$2:$G$201,MATCH($A1454&amp;"-9",Matches!$J$2:$J$201,0))-INDEX(Matches!$H$2:$H$201,MATCH($A1454&amp;"-9",Matches!$J$2:$J$201,0)),3,2))))),""))</f>
        <v/>
      </c>
      <c r="AG1454" s="12" t="str">
        <f aca="false">IF(OR($B1454="",V1454="",W1454=""),"",IFERROR(IF(OR(INDEX(Matches!$I$2:$I$201,MATCH($A1454&amp;"-10",Matches!$J$2:$J$201,0))="Void",INDEX(Matches!$G$2:$G$201,MATCH($A1454&amp;"-10",Matches!$J$2:$J$201,0))="",INDEX(Matches!$H$2:$H$201,MATCH($A1454&amp;"-10",Matches!$J$2:$J$201,0))=""),"",IF(AND($C1454&lt;&gt;"",INDEX(Matches!$F$2:$F$201,MATCH($A1454&amp;"-10",Matches!$J$2:$J$201,0))&lt;&gt;"",$C1454&gt;=INDEX(Matches!$F$2:$F$201,MATCH($A1454&amp;"-10",Matches!$J$2:$J$201,0))),"",IF(AND(V1454=INDEX(Matches!$G$2:$G$201,MATCH($A1454&amp;"-10",Matches!$J$2:$J$201,0)),W1454=INDEX(Matches!$H$2:$H$201,MATCH($A1454&amp;"-10",Matches!$J$2:$J$201,0))),5,IF(SIGN(V1454-W1454)&lt;&gt;SIGN(INDEX(Matches!$G$2:$G$201,MATCH($A1454&amp;"-10",Matches!$J$2:$J$201,0))-INDEX(Matches!$H$2:$H$201,MATCH($A1454&amp;"-10",Matches!$J$2:$J$201,0))),0,IF(V1454-W1454=INDEX(Matches!$G$2:$G$201,MATCH($A1454&amp;"-10",Matches!$J$2:$J$201,0))-INDEX(Matches!$H$2:$H$201,MATCH($A1454&amp;"-10",Matches!$J$2:$J$201,0)),3,2))))),""))</f>
        <v/>
      </c>
      <c r="AH1454" s="13" t="str">
        <f aca="false">IF($B1454="","",SUM(X1454:AG1454))</f>
        <v/>
      </c>
      <c r="AI1454" s="12" t="str">
        <f aca="false">IF($B1454="","",COUNTIF(X1454:AG1454,5))</f>
        <v/>
      </c>
      <c r="AJ1454" s="12" t="str">
        <f aca="false">IF($B1454="","",COUNTIF(X1454:AG1454,"&gt;=2"))</f>
        <v/>
      </c>
      <c r="AK1454" s="12" t="str">
        <f aca="false">IF($B1454="","",COUNT(X1454:AG1454))</f>
        <v/>
      </c>
    </row>
    <row r="1455" customFormat="false" ht="15" hidden="false" customHeight="false" outlineLevel="0" collapsed="false">
      <c r="A1455" s="7"/>
      <c r="B1455" s="7"/>
      <c r="C1455" s="11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12" t="str">
        <f aca="false">IF(OR($B1455="",D1455="",E1455=""),"",IFERROR(IF(OR(INDEX(Matches!$I$2:$I$201,MATCH($A1455&amp;"-1",Matches!$J$2:$J$201,0))="Void",INDEX(Matches!$G$2:$G$201,MATCH($A1455&amp;"-1",Matches!$J$2:$J$201,0))="",INDEX(Matches!$H$2:$H$201,MATCH($A1455&amp;"-1",Matches!$J$2:$J$201,0))=""),"",IF(AND($C1455&lt;&gt;"",INDEX(Matches!$F$2:$F$201,MATCH($A1455&amp;"-1",Matches!$J$2:$J$201,0))&lt;&gt;"",$C1455&gt;=INDEX(Matches!$F$2:$F$201,MATCH($A1455&amp;"-1",Matches!$J$2:$J$201,0))),"",IF(AND(D1455=INDEX(Matches!$G$2:$G$201,MATCH($A1455&amp;"-1",Matches!$J$2:$J$201,0)),E1455=INDEX(Matches!$H$2:$H$201,MATCH($A1455&amp;"-1",Matches!$J$2:$J$201,0))),5,IF(SIGN(D1455-E1455)&lt;&gt;SIGN(INDEX(Matches!$G$2:$G$201,MATCH($A1455&amp;"-1",Matches!$J$2:$J$201,0))-INDEX(Matches!$H$2:$H$201,MATCH($A1455&amp;"-1",Matches!$J$2:$J$201,0))),0,IF(D1455-E1455=INDEX(Matches!$G$2:$G$201,MATCH($A1455&amp;"-1",Matches!$J$2:$J$201,0))-INDEX(Matches!$H$2:$H$201,MATCH($A1455&amp;"-1",Matches!$J$2:$J$201,0)),3,2))))),""))</f>
        <v/>
      </c>
      <c r="Y1455" s="12" t="str">
        <f aca="false">IF(OR($B1455="",F1455="",G1455=""),"",IFERROR(IF(OR(INDEX(Matches!$I$2:$I$201,MATCH($A1455&amp;"-2",Matches!$J$2:$J$201,0))="Void",INDEX(Matches!$G$2:$G$201,MATCH($A1455&amp;"-2",Matches!$J$2:$J$201,0))="",INDEX(Matches!$H$2:$H$201,MATCH($A1455&amp;"-2",Matches!$J$2:$J$201,0))=""),"",IF(AND($C1455&lt;&gt;"",INDEX(Matches!$F$2:$F$201,MATCH($A1455&amp;"-2",Matches!$J$2:$J$201,0))&lt;&gt;"",$C1455&gt;=INDEX(Matches!$F$2:$F$201,MATCH($A1455&amp;"-2",Matches!$J$2:$J$201,0))),"",IF(AND(F1455=INDEX(Matches!$G$2:$G$201,MATCH($A1455&amp;"-2",Matches!$J$2:$J$201,0)),G1455=INDEX(Matches!$H$2:$H$201,MATCH($A1455&amp;"-2",Matches!$J$2:$J$201,0))),5,IF(SIGN(F1455-G1455)&lt;&gt;SIGN(INDEX(Matches!$G$2:$G$201,MATCH($A1455&amp;"-2",Matches!$J$2:$J$201,0))-INDEX(Matches!$H$2:$H$201,MATCH($A1455&amp;"-2",Matches!$J$2:$J$201,0))),0,IF(F1455-G1455=INDEX(Matches!$G$2:$G$201,MATCH($A1455&amp;"-2",Matches!$J$2:$J$201,0))-INDEX(Matches!$H$2:$H$201,MATCH($A1455&amp;"-2",Matches!$J$2:$J$201,0)),3,2))))),""))</f>
        <v/>
      </c>
      <c r="Z1455" s="12" t="str">
        <f aca="false">IF(OR($B1455="",H1455="",I1455=""),"",IFERROR(IF(OR(INDEX(Matches!$I$2:$I$201,MATCH($A1455&amp;"-3",Matches!$J$2:$J$201,0))="Void",INDEX(Matches!$G$2:$G$201,MATCH($A1455&amp;"-3",Matches!$J$2:$J$201,0))="",INDEX(Matches!$H$2:$H$201,MATCH($A1455&amp;"-3",Matches!$J$2:$J$201,0))=""),"",IF(AND($C1455&lt;&gt;"",INDEX(Matches!$F$2:$F$201,MATCH($A1455&amp;"-3",Matches!$J$2:$J$201,0))&lt;&gt;"",$C1455&gt;=INDEX(Matches!$F$2:$F$201,MATCH($A1455&amp;"-3",Matches!$J$2:$J$201,0))),"",IF(AND(H1455=INDEX(Matches!$G$2:$G$201,MATCH($A1455&amp;"-3",Matches!$J$2:$J$201,0)),I1455=INDEX(Matches!$H$2:$H$201,MATCH($A1455&amp;"-3",Matches!$J$2:$J$201,0))),5,IF(SIGN(H1455-I1455)&lt;&gt;SIGN(INDEX(Matches!$G$2:$G$201,MATCH($A1455&amp;"-3",Matches!$J$2:$J$201,0))-INDEX(Matches!$H$2:$H$201,MATCH($A1455&amp;"-3",Matches!$J$2:$J$201,0))),0,IF(H1455-I1455=INDEX(Matches!$G$2:$G$201,MATCH($A1455&amp;"-3",Matches!$J$2:$J$201,0))-INDEX(Matches!$H$2:$H$201,MATCH($A1455&amp;"-3",Matches!$J$2:$J$201,0)),3,2))))),""))</f>
        <v/>
      </c>
      <c r="AA1455" s="12" t="str">
        <f aca="false">IF(OR($B1455="",J1455="",K1455=""),"",IFERROR(IF(OR(INDEX(Matches!$I$2:$I$201,MATCH($A1455&amp;"-4",Matches!$J$2:$J$201,0))="Void",INDEX(Matches!$G$2:$G$201,MATCH($A1455&amp;"-4",Matches!$J$2:$J$201,0))="",INDEX(Matches!$H$2:$H$201,MATCH($A1455&amp;"-4",Matches!$J$2:$J$201,0))=""),"",IF(AND($C1455&lt;&gt;"",INDEX(Matches!$F$2:$F$201,MATCH($A1455&amp;"-4",Matches!$J$2:$J$201,0))&lt;&gt;"",$C1455&gt;=INDEX(Matches!$F$2:$F$201,MATCH($A1455&amp;"-4",Matches!$J$2:$J$201,0))),"",IF(AND(J1455=INDEX(Matches!$G$2:$G$201,MATCH($A1455&amp;"-4",Matches!$J$2:$J$201,0)),K1455=INDEX(Matches!$H$2:$H$201,MATCH($A1455&amp;"-4",Matches!$J$2:$J$201,0))),5,IF(SIGN(J1455-K1455)&lt;&gt;SIGN(INDEX(Matches!$G$2:$G$201,MATCH($A1455&amp;"-4",Matches!$J$2:$J$201,0))-INDEX(Matches!$H$2:$H$201,MATCH($A1455&amp;"-4",Matches!$J$2:$J$201,0))),0,IF(J1455-K1455=INDEX(Matches!$G$2:$G$201,MATCH($A1455&amp;"-4",Matches!$J$2:$J$201,0))-INDEX(Matches!$H$2:$H$201,MATCH($A1455&amp;"-4",Matches!$J$2:$J$201,0)),3,2))))),""))</f>
        <v/>
      </c>
      <c r="AB1455" s="12" t="str">
        <f aca="false">IF(OR($B1455="",L1455="",M1455=""),"",IFERROR(IF(OR(INDEX(Matches!$I$2:$I$201,MATCH($A1455&amp;"-5",Matches!$J$2:$J$201,0))="Void",INDEX(Matches!$G$2:$G$201,MATCH($A1455&amp;"-5",Matches!$J$2:$J$201,0))="",INDEX(Matches!$H$2:$H$201,MATCH($A1455&amp;"-5",Matches!$J$2:$J$201,0))=""),"",IF(AND($C1455&lt;&gt;"",INDEX(Matches!$F$2:$F$201,MATCH($A1455&amp;"-5",Matches!$J$2:$J$201,0))&lt;&gt;"",$C1455&gt;=INDEX(Matches!$F$2:$F$201,MATCH($A1455&amp;"-5",Matches!$J$2:$J$201,0))),"",IF(AND(L1455=INDEX(Matches!$G$2:$G$201,MATCH($A1455&amp;"-5",Matches!$J$2:$J$201,0)),M1455=INDEX(Matches!$H$2:$H$201,MATCH($A1455&amp;"-5",Matches!$J$2:$J$201,0))),5,IF(SIGN(L1455-M1455)&lt;&gt;SIGN(INDEX(Matches!$G$2:$G$201,MATCH($A1455&amp;"-5",Matches!$J$2:$J$201,0))-INDEX(Matches!$H$2:$H$201,MATCH($A1455&amp;"-5",Matches!$J$2:$J$201,0))),0,IF(L1455-M1455=INDEX(Matches!$G$2:$G$201,MATCH($A1455&amp;"-5",Matches!$J$2:$J$201,0))-INDEX(Matches!$H$2:$H$201,MATCH($A1455&amp;"-5",Matches!$J$2:$J$201,0)),3,2))))),""))</f>
        <v/>
      </c>
      <c r="AC1455" s="12" t="str">
        <f aca="false">IF(OR($B1455="",N1455="",O1455=""),"",IFERROR(IF(OR(INDEX(Matches!$I$2:$I$201,MATCH($A1455&amp;"-6",Matches!$J$2:$J$201,0))="Void",INDEX(Matches!$G$2:$G$201,MATCH($A1455&amp;"-6",Matches!$J$2:$J$201,0))="",INDEX(Matches!$H$2:$H$201,MATCH($A1455&amp;"-6",Matches!$J$2:$J$201,0))=""),"",IF(AND($C1455&lt;&gt;"",INDEX(Matches!$F$2:$F$201,MATCH($A1455&amp;"-6",Matches!$J$2:$J$201,0))&lt;&gt;"",$C1455&gt;=INDEX(Matches!$F$2:$F$201,MATCH($A1455&amp;"-6",Matches!$J$2:$J$201,0))),"",IF(AND(N1455=INDEX(Matches!$G$2:$G$201,MATCH($A1455&amp;"-6",Matches!$J$2:$J$201,0)),O1455=INDEX(Matches!$H$2:$H$201,MATCH($A1455&amp;"-6",Matches!$J$2:$J$201,0))),5,IF(SIGN(N1455-O1455)&lt;&gt;SIGN(INDEX(Matches!$G$2:$G$201,MATCH($A1455&amp;"-6",Matches!$J$2:$J$201,0))-INDEX(Matches!$H$2:$H$201,MATCH($A1455&amp;"-6",Matches!$J$2:$J$201,0))),0,IF(N1455-O1455=INDEX(Matches!$G$2:$G$201,MATCH($A1455&amp;"-6",Matches!$J$2:$J$201,0))-INDEX(Matches!$H$2:$H$201,MATCH($A1455&amp;"-6",Matches!$J$2:$J$201,0)),3,2))))),""))</f>
        <v/>
      </c>
      <c r="AD1455" s="12" t="str">
        <f aca="false">IF(OR($B1455="",P1455="",Q1455=""),"",IFERROR(IF(OR(INDEX(Matches!$I$2:$I$201,MATCH($A1455&amp;"-7",Matches!$J$2:$J$201,0))="Void",INDEX(Matches!$G$2:$G$201,MATCH($A1455&amp;"-7",Matches!$J$2:$J$201,0))="",INDEX(Matches!$H$2:$H$201,MATCH($A1455&amp;"-7",Matches!$J$2:$J$201,0))=""),"",IF(AND($C1455&lt;&gt;"",INDEX(Matches!$F$2:$F$201,MATCH($A1455&amp;"-7",Matches!$J$2:$J$201,0))&lt;&gt;"",$C1455&gt;=INDEX(Matches!$F$2:$F$201,MATCH($A1455&amp;"-7",Matches!$J$2:$J$201,0))),"",IF(AND(P1455=INDEX(Matches!$G$2:$G$201,MATCH($A1455&amp;"-7",Matches!$J$2:$J$201,0)),Q1455=INDEX(Matches!$H$2:$H$201,MATCH($A1455&amp;"-7",Matches!$J$2:$J$201,0))),5,IF(SIGN(P1455-Q1455)&lt;&gt;SIGN(INDEX(Matches!$G$2:$G$201,MATCH($A1455&amp;"-7",Matches!$J$2:$J$201,0))-INDEX(Matches!$H$2:$H$201,MATCH($A1455&amp;"-7",Matches!$J$2:$J$201,0))),0,IF(P1455-Q1455=INDEX(Matches!$G$2:$G$201,MATCH($A1455&amp;"-7",Matches!$J$2:$J$201,0))-INDEX(Matches!$H$2:$H$201,MATCH($A1455&amp;"-7",Matches!$J$2:$J$201,0)),3,2))))),""))</f>
        <v/>
      </c>
      <c r="AE1455" s="12" t="str">
        <f aca="false">IF(OR($B1455="",R1455="",S1455=""),"",IFERROR(IF(OR(INDEX(Matches!$I$2:$I$201,MATCH($A1455&amp;"-8",Matches!$J$2:$J$201,0))="Void",INDEX(Matches!$G$2:$G$201,MATCH($A1455&amp;"-8",Matches!$J$2:$J$201,0))="",INDEX(Matches!$H$2:$H$201,MATCH($A1455&amp;"-8",Matches!$J$2:$J$201,0))=""),"",IF(AND($C1455&lt;&gt;"",INDEX(Matches!$F$2:$F$201,MATCH($A1455&amp;"-8",Matches!$J$2:$J$201,0))&lt;&gt;"",$C1455&gt;=INDEX(Matches!$F$2:$F$201,MATCH($A1455&amp;"-8",Matches!$J$2:$J$201,0))),"",IF(AND(R1455=INDEX(Matches!$G$2:$G$201,MATCH($A1455&amp;"-8",Matches!$J$2:$J$201,0)),S1455=INDEX(Matches!$H$2:$H$201,MATCH($A1455&amp;"-8",Matches!$J$2:$J$201,0))),5,IF(SIGN(R1455-S1455)&lt;&gt;SIGN(INDEX(Matches!$G$2:$G$201,MATCH($A1455&amp;"-8",Matches!$J$2:$J$201,0))-INDEX(Matches!$H$2:$H$201,MATCH($A1455&amp;"-8",Matches!$J$2:$J$201,0))),0,IF(R1455-S1455=INDEX(Matches!$G$2:$G$201,MATCH($A1455&amp;"-8",Matches!$J$2:$J$201,0))-INDEX(Matches!$H$2:$H$201,MATCH($A1455&amp;"-8",Matches!$J$2:$J$201,0)),3,2))))),""))</f>
        <v/>
      </c>
      <c r="AF1455" s="12" t="str">
        <f aca="false">IF(OR($B1455="",T1455="",U1455=""),"",IFERROR(IF(OR(INDEX(Matches!$I$2:$I$201,MATCH($A1455&amp;"-9",Matches!$J$2:$J$201,0))="Void",INDEX(Matches!$G$2:$G$201,MATCH($A1455&amp;"-9",Matches!$J$2:$J$201,0))="",INDEX(Matches!$H$2:$H$201,MATCH($A1455&amp;"-9",Matches!$J$2:$J$201,0))=""),"",IF(AND($C1455&lt;&gt;"",INDEX(Matches!$F$2:$F$201,MATCH($A1455&amp;"-9",Matches!$J$2:$J$201,0))&lt;&gt;"",$C1455&gt;=INDEX(Matches!$F$2:$F$201,MATCH($A1455&amp;"-9",Matches!$J$2:$J$201,0))),"",IF(AND(T1455=INDEX(Matches!$G$2:$G$201,MATCH($A1455&amp;"-9",Matches!$J$2:$J$201,0)),U1455=INDEX(Matches!$H$2:$H$201,MATCH($A1455&amp;"-9",Matches!$J$2:$J$201,0))),5,IF(SIGN(T1455-U1455)&lt;&gt;SIGN(INDEX(Matches!$G$2:$G$201,MATCH($A1455&amp;"-9",Matches!$J$2:$J$201,0))-INDEX(Matches!$H$2:$H$201,MATCH($A1455&amp;"-9",Matches!$J$2:$J$201,0))),0,IF(T1455-U1455=INDEX(Matches!$G$2:$G$201,MATCH($A1455&amp;"-9",Matches!$J$2:$J$201,0))-INDEX(Matches!$H$2:$H$201,MATCH($A1455&amp;"-9",Matches!$J$2:$J$201,0)),3,2))))),""))</f>
        <v/>
      </c>
      <c r="AG1455" s="12" t="str">
        <f aca="false">IF(OR($B1455="",V1455="",W1455=""),"",IFERROR(IF(OR(INDEX(Matches!$I$2:$I$201,MATCH($A1455&amp;"-10",Matches!$J$2:$J$201,0))="Void",INDEX(Matches!$G$2:$G$201,MATCH($A1455&amp;"-10",Matches!$J$2:$J$201,0))="",INDEX(Matches!$H$2:$H$201,MATCH($A1455&amp;"-10",Matches!$J$2:$J$201,0))=""),"",IF(AND($C1455&lt;&gt;"",INDEX(Matches!$F$2:$F$201,MATCH($A1455&amp;"-10",Matches!$J$2:$J$201,0))&lt;&gt;"",$C1455&gt;=INDEX(Matches!$F$2:$F$201,MATCH($A1455&amp;"-10",Matches!$J$2:$J$201,0))),"",IF(AND(V1455=INDEX(Matches!$G$2:$G$201,MATCH($A1455&amp;"-10",Matches!$J$2:$J$201,0)),W1455=INDEX(Matches!$H$2:$H$201,MATCH($A1455&amp;"-10",Matches!$J$2:$J$201,0))),5,IF(SIGN(V1455-W1455)&lt;&gt;SIGN(INDEX(Matches!$G$2:$G$201,MATCH($A1455&amp;"-10",Matches!$J$2:$J$201,0))-INDEX(Matches!$H$2:$H$201,MATCH($A1455&amp;"-10",Matches!$J$2:$J$201,0))),0,IF(V1455-W1455=INDEX(Matches!$G$2:$G$201,MATCH($A1455&amp;"-10",Matches!$J$2:$J$201,0))-INDEX(Matches!$H$2:$H$201,MATCH($A1455&amp;"-10",Matches!$J$2:$J$201,0)),3,2))))),""))</f>
        <v/>
      </c>
      <c r="AH1455" s="13" t="str">
        <f aca="false">IF($B1455="","",SUM(X1455:AG1455))</f>
        <v/>
      </c>
      <c r="AI1455" s="12" t="str">
        <f aca="false">IF($B1455="","",COUNTIF(X1455:AG1455,5))</f>
        <v/>
      </c>
      <c r="AJ1455" s="12" t="str">
        <f aca="false">IF($B1455="","",COUNTIF(X1455:AG1455,"&gt;=2"))</f>
        <v/>
      </c>
      <c r="AK1455" s="12" t="str">
        <f aca="false">IF($B1455="","",COUNT(X1455:AG1455))</f>
        <v/>
      </c>
    </row>
    <row r="1456" customFormat="false" ht="15" hidden="false" customHeight="false" outlineLevel="0" collapsed="false">
      <c r="A1456" s="7"/>
      <c r="B1456" s="7"/>
      <c r="C1456" s="11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12" t="str">
        <f aca="false">IF(OR($B1456="",D1456="",E1456=""),"",IFERROR(IF(OR(INDEX(Matches!$I$2:$I$201,MATCH($A1456&amp;"-1",Matches!$J$2:$J$201,0))="Void",INDEX(Matches!$G$2:$G$201,MATCH($A1456&amp;"-1",Matches!$J$2:$J$201,0))="",INDEX(Matches!$H$2:$H$201,MATCH($A1456&amp;"-1",Matches!$J$2:$J$201,0))=""),"",IF(AND($C1456&lt;&gt;"",INDEX(Matches!$F$2:$F$201,MATCH($A1456&amp;"-1",Matches!$J$2:$J$201,0))&lt;&gt;"",$C1456&gt;=INDEX(Matches!$F$2:$F$201,MATCH($A1456&amp;"-1",Matches!$J$2:$J$201,0))),"",IF(AND(D1456=INDEX(Matches!$G$2:$G$201,MATCH($A1456&amp;"-1",Matches!$J$2:$J$201,0)),E1456=INDEX(Matches!$H$2:$H$201,MATCH($A1456&amp;"-1",Matches!$J$2:$J$201,0))),5,IF(SIGN(D1456-E1456)&lt;&gt;SIGN(INDEX(Matches!$G$2:$G$201,MATCH($A1456&amp;"-1",Matches!$J$2:$J$201,0))-INDEX(Matches!$H$2:$H$201,MATCH($A1456&amp;"-1",Matches!$J$2:$J$201,0))),0,IF(D1456-E1456=INDEX(Matches!$G$2:$G$201,MATCH($A1456&amp;"-1",Matches!$J$2:$J$201,0))-INDEX(Matches!$H$2:$H$201,MATCH($A1456&amp;"-1",Matches!$J$2:$J$201,0)),3,2))))),""))</f>
        <v/>
      </c>
      <c r="Y1456" s="12" t="str">
        <f aca="false">IF(OR($B1456="",F1456="",G1456=""),"",IFERROR(IF(OR(INDEX(Matches!$I$2:$I$201,MATCH($A1456&amp;"-2",Matches!$J$2:$J$201,0))="Void",INDEX(Matches!$G$2:$G$201,MATCH($A1456&amp;"-2",Matches!$J$2:$J$201,0))="",INDEX(Matches!$H$2:$H$201,MATCH($A1456&amp;"-2",Matches!$J$2:$J$201,0))=""),"",IF(AND($C1456&lt;&gt;"",INDEX(Matches!$F$2:$F$201,MATCH($A1456&amp;"-2",Matches!$J$2:$J$201,0))&lt;&gt;"",$C1456&gt;=INDEX(Matches!$F$2:$F$201,MATCH($A1456&amp;"-2",Matches!$J$2:$J$201,0))),"",IF(AND(F1456=INDEX(Matches!$G$2:$G$201,MATCH($A1456&amp;"-2",Matches!$J$2:$J$201,0)),G1456=INDEX(Matches!$H$2:$H$201,MATCH($A1456&amp;"-2",Matches!$J$2:$J$201,0))),5,IF(SIGN(F1456-G1456)&lt;&gt;SIGN(INDEX(Matches!$G$2:$G$201,MATCH($A1456&amp;"-2",Matches!$J$2:$J$201,0))-INDEX(Matches!$H$2:$H$201,MATCH($A1456&amp;"-2",Matches!$J$2:$J$201,0))),0,IF(F1456-G1456=INDEX(Matches!$G$2:$G$201,MATCH($A1456&amp;"-2",Matches!$J$2:$J$201,0))-INDEX(Matches!$H$2:$H$201,MATCH($A1456&amp;"-2",Matches!$J$2:$J$201,0)),3,2))))),""))</f>
        <v/>
      </c>
      <c r="Z1456" s="12" t="str">
        <f aca="false">IF(OR($B1456="",H1456="",I1456=""),"",IFERROR(IF(OR(INDEX(Matches!$I$2:$I$201,MATCH($A1456&amp;"-3",Matches!$J$2:$J$201,0))="Void",INDEX(Matches!$G$2:$G$201,MATCH($A1456&amp;"-3",Matches!$J$2:$J$201,0))="",INDEX(Matches!$H$2:$H$201,MATCH($A1456&amp;"-3",Matches!$J$2:$J$201,0))=""),"",IF(AND($C1456&lt;&gt;"",INDEX(Matches!$F$2:$F$201,MATCH($A1456&amp;"-3",Matches!$J$2:$J$201,0))&lt;&gt;"",$C1456&gt;=INDEX(Matches!$F$2:$F$201,MATCH($A1456&amp;"-3",Matches!$J$2:$J$201,0))),"",IF(AND(H1456=INDEX(Matches!$G$2:$G$201,MATCH($A1456&amp;"-3",Matches!$J$2:$J$201,0)),I1456=INDEX(Matches!$H$2:$H$201,MATCH($A1456&amp;"-3",Matches!$J$2:$J$201,0))),5,IF(SIGN(H1456-I1456)&lt;&gt;SIGN(INDEX(Matches!$G$2:$G$201,MATCH($A1456&amp;"-3",Matches!$J$2:$J$201,0))-INDEX(Matches!$H$2:$H$201,MATCH($A1456&amp;"-3",Matches!$J$2:$J$201,0))),0,IF(H1456-I1456=INDEX(Matches!$G$2:$G$201,MATCH($A1456&amp;"-3",Matches!$J$2:$J$201,0))-INDEX(Matches!$H$2:$H$201,MATCH($A1456&amp;"-3",Matches!$J$2:$J$201,0)),3,2))))),""))</f>
        <v/>
      </c>
      <c r="AA1456" s="12" t="str">
        <f aca="false">IF(OR($B1456="",J1456="",K1456=""),"",IFERROR(IF(OR(INDEX(Matches!$I$2:$I$201,MATCH($A1456&amp;"-4",Matches!$J$2:$J$201,0))="Void",INDEX(Matches!$G$2:$G$201,MATCH($A1456&amp;"-4",Matches!$J$2:$J$201,0))="",INDEX(Matches!$H$2:$H$201,MATCH($A1456&amp;"-4",Matches!$J$2:$J$201,0))=""),"",IF(AND($C1456&lt;&gt;"",INDEX(Matches!$F$2:$F$201,MATCH($A1456&amp;"-4",Matches!$J$2:$J$201,0))&lt;&gt;"",$C1456&gt;=INDEX(Matches!$F$2:$F$201,MATCH($A1456&amp;"-4",Matches!$J$2:$J$201,0))),"",IF(AND(J1456=INDEX(Matches!$G$2:$G$201,MATCH($A1456&amp;"-4",Matches!$J$2:$J$201,0)),K1456=INDEX(Matches!$H$2:$H$201,MATCH($A1456&amp;"-4",Matches!$J$2:$J$201,0))),5,IF(SIGN(J1456-K1456)&lt;&gt;SIGN(INDEX(Matches!$G$2:$G$201,MATCH($A1456&amp;"-4",Matches!$J$2:$J$201,0))-INDEX(Matches!$H$2:$H$201,MATCH($A1456&amp;"-4",Matches!$J$2:$J$201,0))),0,IF(J1456-K1456=INDEX(Matches!$G$2:$G$201,MATCH($A1456&amp;"-4",Matches!$J$2:$J$201,0))-INDEX(Matches!$H$2:$H$201,MATCH($A1456&amp;"-4",Matches!$J$2:$J$201,0)),3,2))))),""))</f>
        <v/>
      </c>
      <c r="AB1456" s="12" t="str">
        <f aca="false">IF(OR($B1456="",L1456="",M1456=""),"",IFERROR(IF(OR(INDEX(Matches!$I$2:$I$201,MATCH($A1456&amp;"-5",Matches!$J$2:$J$201,0))="Void",INDEX(Matches!$G$2:$G$201,MATCH($A1456&amp;"-5",Matches!$J$2:$J$201,0))="",INDEX(Matches!$H$2:$H$201,MATCH($A1456&amp;"-5",Matches!$J$2:$J$201,0))=""),"",IF(AND($C1456&lt;&gt;"",INDEX(Matches!$F$2:$F$201,MATCH($A1456&amp;"-5",Matches!$J$2:$J$201,0))&lt;&gt;"",$C1456&gt;=INDEX(Matches!$F$2:$F$201,MATCH($A1456&amp;"-5",Matches!$J$2:$J$201,0))),"",IF(AND(L1456=INDEX(Matches!$G$2:$G$201,MATCH($A1456&amp;"-5",Matches!$J$2:$J$201,0)),M1456=INDEX(Matches!$H$2:$H$201,MATCH($A1456&amp;"-5",Matches!$J$2:$J$201,0))),5,IF(SIGN(L1456-M1456)&lt;&gt;SIGN(INDEX(Matches!$G$2:$G$201,MATCH($A1456&amp;"-5",Matches!$J$2:$J$201,0))-INDEX(Matches!$H$2:$H$201,MATCH($A1456&amp;"-5",Matches!$J$2:$J$201,0))),0,IF(L1456-M1456=INDEX(Matches!$G$2:$G$201,MATCH($A1456&amp;"-5",Matches!$J$2:$J$201,0))-INDEX(Matches!$H$2:$H$201,MATCH($A1456&amp;"-5",Matches!$J$2:$J$201,0)),3,2))))),""))</f>
        <v/>
      </c>
      <c r="AC1456" s="12" t="str">
        <f aca="false">IF(OR($B1456="",N1456="",O1456=""),"",IFERROR(IF(OR(INDEX(Matches!$I$2:$I$201,MATCH($A1456&amp;"-6",Matches!$J$2:$J$201,0))="Void",INDEX(Matches!$G$2:$G$201,MATCH($A1456&amp;"-6",Matches!$J$2:$J$201,0))="",INDEX(Matches!$H$2:$H$201,MATCH($A1456&amp;"-6",Matches!$J$2:$J$201,0))=""),"",IF(AND($C1456&lt;&gt;"",INDEX(Matches!$F$2:$F$201,MATCH($A1456&amp;"-6",Matches!$J$2:$J$201,0))&lt;&gt;"",$C1456&gt;=INDEX(Matches!$F$2:$F$201,MATCH($A1456&amp;"-6",Matches!$J$2:$J$201,0))),"",IF(AND(N1456=INDEX(Matches!$G$2:$G$201,MATCH($A1456&amp;"-6",Matches!$J$2:$J$201,0)),O1456=INDEX(Matches!$H$2:$H$201,MATCH($A1456&amp;"-6",Matches!$J$2:$J$201,0))),5,IF(SIGN(N1456-O1456)&lt;&gt;SIGN(INDEX(Matches!$G$2:$G$201,MATCH($A1456&amp;"-6",Matches!$J$2:$J$201,0))-INDEX(Matches!$H$2:$H$201,MATCH($A1456&amp;"-6",Matches!$J$2:$J$201,0))),0,IF(N1456-O1456=INDEX(Matches!$G$2:$G$201,MATCH($A1456&amp;"-6",Matches!$J$2:$J$201,0))-INDEX(Matches!$H$2:$H$201,MATCH($A1456&amp;"-6",Matches!$J$2:$J$201,0)),3,2))))),""))</f>
        <v/>
      </c>
      <c r="AD1456" s="12" t="str">
        <f aca="false">IF(OR($B1456="",P1456="",Q1456=""),"",IFERROR(IF(OR(INDEX(Matches!$I$2:$I$201,MATCH($A1456&amp;"-7",Matches!$J$2:$J$201,0))="Void",INDEX(Matches!$G$2:$G$201,MATCH($A1456&amp;"-7",Matches!$J$2:$J$201,0))="",INDEX(Matches!$H$2:$H$201,MATCH($A1456&amp;"-7",Matches!$J$2:$J$201,0))=""),"",IF(AND($C1456&lt;&gt;"",INDEX(Matches!$F$2:$F$201,MATCH($A1456&amp;"-7",Matches!$J$2:$J$201,0))&lt;&gt;"",$C1456&gt;=INDEX(Matches!$F$2:$F$201,MATCH($A1456&amp;"-7",Matches!$J$2:$J$201,0))),"",IF(AND(P1456=INDEX(Matches!$G$2:$G$201,MATCH($A1456&amp;"-7",Matches!$J$2:$J$201,0)),Q1456=INDEX(Matches!$H$2:$H$201,MATCH($A1456&amp;"-7",Matches!$J$2:$J$201,0))),5,IF(SIGN(P1456-Q1456)&lt;&gt;SIGN(INDEX(Matches!$G$2:$G$201,MATCH($A1456&amp;"-7",Matches!$J$2:$J$201,0))-INDEX(Matches!$H$2:$H$201,MATCH($A1456&amp;"-7",Matches!$J$2:$J$201,0))),0,IF(P1456-Q1456=INDEX(Matches!$G$2:$G$201,MATCH($A1456&amp;"-7",Matches!$J$2:$J$201,0))-INDEX(Matches!$H$2:$H$201,MATCH($A1456&amp;"-7",Matches!$J$2:$J$201,0)),3,2))))),""))</f>
        <v/>
      </c>
      <c r="AE1456" s="12" t="str">
        <f aca="false">IF(OR($B1456="",R1456="",S1456=""),"",IFERROR(IF(OR(INDEX(Matches!$I$2:$I$201,MATCH($A1456&amp;"-8",Matches!$J$2:$J$201,0))="Void",INDEX(Matches!$G$2:$G$201,MATCH($A1456&amp;"-8",Matches!$J$2:$J$201,0))="",INDEX(Matches!$H$2:$H$201,MATCH($A1456&amp;"-8",Matches!$J$2:$J$201,0))=""),"",IF(AND($C1456&lt;&gt;"",INDEX(Matches!$F$2:$F$201,MATCH($A1456&amp;"-8",Matches!$J$2:$J$201,0))&lt;&gt;"",$C1456&gt;=INDEX(Matches!$F$2:$F$201,MATCH($A1456&amp;"-8",Matches!$J$2:$J$201,0))),"",IF(AND(R1456=INDEX(Matches!$G$2:$G$201,MATCH($A1456&amp;"-8",Matches!$J$2:$J$201,0)),S1456=INDEX(Matches!$H$2:$H$201,MATCH($A1456&amp;"-8",Matches!$J$2:$J$201,0))),5,IF(SIGN(R1456-S1456)&lt;&gt;SIGN(INDEX(Matches!$G$2:$G$201,MATCH($A1456&amp;"-8",Matches!$J$2:$J$201,0))-INDEX(Matches!$H$2:$H$201,MATCH($A1456&amp;"-8",Matches!$J$2:$J$201,0))),0,IF(R1456-S1456=INDEX(Matches!$G$2:$G$201,MATCH($A1456&amp;"-8",Matches!$J$2:$J$201,0))-INDEX(Matches!$H$2:$H$201,MATCH($A1456&amp;"-8",Matches!$J$2:$J$201,0)),3,2))))),""))</f>
        <v/>
      </c>
      <c r="AF1456" s="12" t="str">
        <f aca="false">IF(OR($B1456="",T1456="",U1456=""),"",IFERROR(IF(OR(INDEX(Matches!$I$2:$I$201,MATCH($A1456&amp;"-9",Matches!$J$2:$J$201,0))="Void",INDEX(Matches!$G$2:$G$201,MATCH($A1456&amp;"-9",Matches!$J$2:$J$201,0))="",INDEX(Matches!$H$2:$H$201,MATCH($A1456&amp;"-9",Matches!$J$2:$J$201,0))=""),"",IF(AND($C1456&lt;&gt;"",INDEX(Matches!$F$2:$F$201,MATCH($A1456&amp;"-9",Matches!$J$2:$J$201,0))&lt;&gt;"",$C1456&gt;=INDEX(Matches!$F$2:$F$201,MATCH($A1456&amp;"-9",Matches!$J$2:$J$201,0))),"",IF(AND(T1456=INDEX(Matches!$G$2:$G$201,MATCH($A1456&amp;"-9",Matches!$J$2:$J$201,0)),U1456=INDEX(Matches!$H$2:$H$201,MATCH($A1456&amp;"-9",Matches!$J$2:$J$201,0))),5,IF(SIGN(T1456-U1456)&lt;&gt;SIGN(INDEX(Matches!$G$2:$G$201,MATCH($A1456&amp;"-9",Matches!$J$2:$J$201,0))-INDEX(Matches!$H$2:$H$201,MATCH($A1456&amp;"-9",Matches!$J$2:$J$201,0))),0,IF(T1456-U1456=INDEX(Matches!$G$2:$G$201,MATCH($A1456&amp;"-9",Matches!$J$2:$J$201,0))-INDEX(Matches!$H$2:$H$201,MATCH($A1456&amp;"-9",Matches!$J$2:$J$201,0)),3,2))))),""))</f>
        <v/>
      </c>
      <c r="AG1456" s="12" t="str">
        <f aca="false">IF(OR($B1456="",V1456="",W1456=""),"",IFERROR(IF(OR(INDEX(Matches!$I$2:$I$201,MATCH($A1456&amp;"-10",Matches!$J$2:$J$201,0))="Void",INDEX(Matches!$G$2:$G$201,MATCH($A1456&amp;"-10",Matches!$J$2:$J$201,0))="",INDEX(Matches!$H$2:$H$201,MATCH($A1456&amp;"-10",Matches!$J$2:$J$201,0))=""),"",IF(AND($C1456&lt;&gt;"",INDEX(Matches!$F$2:$F$201,MATCH($A1456&amp;"-10",Matches!$J$2:$J$201,0))&lt;&gt;"",$C1456&gt;=INDEX(Matches!$F$2:$F$201,MATCH($A1456&amp;"-10",Matches!$J$2:$J$201,0))),"",IF(AND(V1456=INDEX(Matches!$G$2:$G$201,MATCH($A1456&amp;"-10",Matches!$J$2:$J$201,0)),W1456=INDEX(Matches!$H$2:$H$201,MATCH($A1456&amp;"-10",Matches!$J$2:$J$201,0))),5,IF(SIGN(V1456-W1456)&lt;&gt;SIGN(INDEX(Matches!$G$2:$G$201,MATCH($A1456&amp;"-10",Matches!$J$2:$J$201,0))-INDEX(Matches!$H$2:$H$201,MATCH($A1456&amp;"-10",Matches!$J$2:$J$201,0))),0,IF(V1456-W1456=INDEX(Matches!$G$2:$G$201,MATCH($A1456&amp;"-10",Matches!$J$2:$J$201,0))-INDEX(Matches!$H$2:$H$201,MATCH($A1456&amp;"-10",Matches!$J$2:$J$201,0)),3,2))))),""))</f>
        <v/>
      </c>
      <c r="AH1456" s="13" t="str">
        <f aca="false">IF($B1456="","",SUM(X1456:AG1456))</f>
        <v/>
      </c>
      <c r="AI1456" s="12" t="str">
        <f aca="false">IF($B1456="","",COUNTIF(X1456:AG1456,5))</f>
        <v/>
      </c>
      <c r="AJ1456" s="12" t="str">
        <f aca="false">IF($B1456="","",COUNTIF(X1456:AG1456,"&gt;=2"))</f>
        <v/>
      </c>
      <c r="AK1456" s="12" t="str">
        <f aca="false">IF($B1456="","",COUNT(X1456:AG1456))</f>
        <v/>
      </c>
    </row>
    <row r="1457" customFormat="false" ht="15" hidden="false" customHeight="false" outlineLevel="0" collapsed="false">
      <c r="A1457" s="7"/>
      <c r="B1457" s="7"/>
      <c r="C1457" s="11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12" t="str">
        <f aca="false">IF(OR($B1457="",D1457="",E1457=""),"",IFERROR(IF(OR(INDEX(Matches!$I$2:$I$201,MATCH($A1457&amp;"-1",Matches!$J$2:$J$201,0))="Void",INDEX(Matches!$G$2:$G$201,MATCH($A1457&amp;"-1",Matches!$J$2:$J$201,0))="",INDEX(Matches!$H$2:$H$201,MATCH($A1457&amp;"-1",Matches!$J$2:$J$201,0))=""),"",IF(AND($C1457&lt;&gt;"",INDEX(Matches!$F$2:$F$201,MATCH($A1457&amp;"-1",Matches!$J$2:$J$201,0))&lt;&gt;"",$C1457&gt;=INDEX(Matches!$F$2:$F$201,MATCH($A1457&amp;"-1",Matches!$J$2:$J$201,0))),"",IF(AND(D1457=INDEX(Matches!$G$2:$G$201,MATCH($A1457&amp;"-1",Matches!$J$2:$J$201,0)),E1457=INDEX(Matches!$H$2:$H$201,MATCH($A1457&amp;"-1",Matches!$J$2:$J$201,0))),5,IF(SIGN(D1457-E1457)&lt;&gt;SIGN(INDEX(Matches!$G$2:$G$201,MATCH($A1457&amp;"-1",Matches!$J$2:$J$201,0))-INDEX(Matches!$H$2:$H$201,MATCH($A1457&amp;"-1",Matches!$J$2:$J$201,0))),0,IF(D1457-E1457=INDEX(Matches!$G$2:$G$201,MATCH($A1457&amp;"-1",Matches!$J$2:$J$201,0))-INDEX(Matches!$H$2:$H$201,MATCH($A1457&amp;"-1",Matches!$J$2:$J$201,0)),3,2))))),""))</f>
        <v/>
      </c>
      <c r="Y1457" s="12" t="str">
        <f aca="false">IF(OR($B1457="",F1457="",G1457=""),"",IFERROR(IF(OR(INDEX(Matches!$I$2:$I$201,MATCH($A1457&amp;"-2",Matches!$J$2:$J$201,0))="Void",INDEX(Matches!$G$2:$G$201,MATCH($A1457&amp;"-2",Matches!$J$2:$J$201,0))="",INDEX(Matches!$H$2:$H$201,MATCH($A1457&amp;"-2",Matches!$J$2:$J$201,0))=""),"",IF(AND($C1457&lt;&gt;"",INDEX(Matches!$F$2:$F$201,MATCH($A1457&amp;"-2",Matches!$J$2:$J$201,0))&lt;&gt;"",$C1457&gt;=INDEX(Matches!$F$2:$F$201,MATCH($A1457&amp;"-2",Matches!$J$2:$J$201,0))),"",IF(AND(F1457=INDEX(Matches!$G$2:$G$201,MATCH($A1457&amp;"-2",Matches!$J$2:$J$201,0)),G1457=INDEX(Matches!$H$2:$H$201,MATCH($A1457&amp;"-2",Matches!$J$2:$J$201,0))),5,IF(SIGN(F1457-G1457)&lt;&gt;SIGN(INDEX(Matches!$G$2:$G$201,MATCH($A1457&amp;"-2",Matches!$J$2:$J$201,0))-INDEX(Matches!$H$2:$H$201,MATCH($A1457&amp;"-2",Matches!$J$2:$J$201,0))),0,IF(F1457-G1457=INDEX(Matches!$G$2:$G$201,MATCH($A1457&amp;"-2",Matches!$J$2:$J$201,0))-INDEX(Matches!$H$2:$H$201,MATCH($A1457&amp;"-2",Matches!$J$2:$J$201,0)),3,2))))),""))</f>
        <v/>
      </c>
      <c r="Z1457" s="12" t="str">
        <f aca="false">IF(OR($B1457="",H1457="",I1457=""),"",IFERROR(IF(OR(INDEX(Matches!$I$2:$I$201,MATCH($A1457&amp;"-3",Matches!$J$2:$J$201,0))="Void",INDEX(Matches!$G$2:$G$201,MATCH($A1457&amp;"-3",Matches!$J$2:$J$201,0))="",INDEX(Matches!$H$2:$H$201,MATCH($A1457&amp;"-3",Matches!$J$2:$J$201,0))=""),"",IF(AND($C1457&lt;&gt;"",INDEX(Matches!$F$2:$F$201,MATCH($A1457&amp;"-3",Matches!$J$2:$J$201,0))&lt;&gt;"",$C1457&gt;=INDEX(Matches!$F$2:$F$201,MATCH($A1457&amp;"-3",Matches!$J$2:$J$201,0))),"",IF(AND(H1457=INDEX(Matches!$G$2:$G$201,MATCH($A1457&amp;"-3",Matches!$J$2:$J$201,0)),I1457=INDEX(Matches!$H$2:$H$201,MATCH($A1457&amp;"-3",Matches!$J$2:$J$201,0))),5,IF(SIGN(H1457-I1457)&lt;&gt;SIGN(INDEX(Matches!$G$2:$G$201,MATCH($A1457&amp;"-3",Matches!$J$2:$J$201,0))-INDEX(Matches!$H$2:$H$201,MATCH($A1457&amp;"-3",Matches!$J$2:$J$201,0))),0,IF(H1457-I1457=INDEX(Matches!$G$2:$G$201,MATCH($A1457&amp;"-3",Matches!$J$2:$J$201,0))-INDEX(Matches!$H$2:$H$201,MATCH($A1457&amp;"-3",Matches!$J$2:$J$201,0)),3,2))))),""))</f>
        <v/>
      </c>
      <c r="AA1457" s="12" t="str">
        <f aca="false">IF(OR($B1457="",J1457="",K1457=""),"",IFERROR(IF(OR(INDEX(Matches!$I$2:$I$201,MATCH($A1457&amp;"-4",Matches!$J$2:$J$201,0))="Void",INDEX(Matches!$G$2:$G$201,MATCH($A1457&amp;"-4",Matches!$J$2:$J$201,0))="",INDEX(Matches!$H$2:$H$201,MATCH($A1457&amp;"-4",Matches!$J$2:$J$201,0))=""),"",IF(AND($C1457&lt;&gt;"",INDEX(Matches!$F$2:$F$201,MATCH($A1457&amp;"-4",Matches!$J$2:$J$201,0))&lt;&gt;"",$C1457&gt;=INDEX(Matches!$F$2:$F$201,MATCH($A1457&amp;"-4",Matches!$J$2:$J$201,0))),"",IF(AND(J1457=INDEX(Matches!$G$2:$G$201,MATCH($A1457&amp;"-4",Matches!$J$2:$J$201,0)),K1457=INDEX(Matches!$H$2:$H$201,MATCH($A1457&amp;"-4",Matches!$J$2:$J$201,0))),5,IF(SIGN(J1457-K1457)&lt;&gt;SIGN(INDEX(Matches!$G$2:$G$201,MATCH($A1457&amp;"-4",Matches!$J$2:$J$201,0))-INDEX(Matches!$H$2:$H$201,MATCH($A1457&amp;"-4",Matches!$J$2:$J$201,0))),0,IF(J1457-K1457=INDEX(Matches!$G$2:$G$201,MATCH($A1457&amp;"-4",Matches!$J$2:$J$201,0))-INDEX(Matches!$H$2:$H$201,MATCH($A1457&amp;"-4",Matches!$J$2:$J$201,0)),3,2))))),""))</f>
        <v/>
      </c>
      <c r="AB1457" s="12" t="str">
        <f aca="false">IF(OR($B1457="",L1457="",M1457=""),"",IFERROR(IF(OR(INDEX(Matches!$I$2:$I$201,MATCH($A1457&amp;"-5",Matches!$J$2:$J$201,0))="Void",INDEX(Matches!$G$2:$G$201,MATCH($A1457&amp;"-5",Matches!$J$2:$J$201,0))="",INDEX(Matches!$H$2:$H$201,MATCH($A1457&amp;"-5",Matches!$J$2:$J$201,0))=""),"",IF(AND($C1457&lt;&gt;"",INDEX(Matches!$F$2:$F$201,MATCH($A1457&amp;"-5",Matches!$J$2:$J$201,0))&lt;&gt;"",$C1457&gt;=INDEX(Matches!$F$2:$F$201,MATCH($A1457&amp;"-5",Matches!$J$2:$J$201,0))),"",IF(AND(L1457=INDEX(Matches!$G$2:$G$201,MATCH($A1457&amp;"-5",Matches!$J$2:$J$201,0)),M1457=INDEX(Matches!$H$2:$H$201,MATCH($A1457&amp;"-5",Matches!$J$2:$J$201,0))),5,IF(SIGN(L1457-M1457)&lt;&gt;SIGN(INDEX(Matches!$G$2:$G$201,MATCH($A1457&amp;"-5",Matches!$J$2:$J$201,0))-INDEX(Matches!$H$2:$H$201,MATCH($A1457&amp;"-5",Matches!$J$2:$J$201,0))),0,IF(L1457-M1457=INDEX(Matches!$G$2:$G$201,MATCH($A1457&amp;"-5",Matches!$J$2:$J$201,0))-INDEX(Matches!$H$2:$H$201,MATCH($A1457&amp;"-5",Matches!$J$2:$J$201,0)),3,2))))),""))</f>
        <v/>
      </c>
      <c r="AC1457" s="12" t="str">
        <f aca="false">IF(OR($B1457="",N1457="",O1457=""),"",IFERROR(IF(OR(INDEX(Matches!$I$2:$I$201,MATCH($A1457&amp;"-6",Matches!$J$2:$J$201,0))="Void",INDEX(Matches!$G$2:$G$201,MATCH($A1457&amp;"-6",Matches!$J$2:$J$201,0))="",INDEX(Matches!$H$2:$H$201,MATCH($A1457&amp;"-6",Matches!$J$2:$J$201,0))=""),"",IF(AND($C1457&lt;&gt;"",INDEX(Matches!$F$2:$F$201,MATCH($A1457&amp;"-6",Matches!$J$2:$J$201,0))&lt;&gt;"",$C1457&gt;=INDEX(Matches!$F$2:$F$201,MATCH($A1457&amp;"-6",Matches!$J$2:$J$201,0))),"",IF(AND(N1457=INDEX(Matches!$G$2:$G$201,MATCH($A1457&amp;"-6",Matches!$J$2:$J$201,0)),O1457=INDEX(Matches!$H$2:$H$201,MATCH($A1457&amp;"-6",Matches!$J$2:$J$201,0))),5,IF(SIGN(N1457-O1457)&lt;&gt;SIGN(INDEX(Matches!$G$2:$G$201,MATCH($A1457&amp;"-6",Matches!$J$2:$J$201,0))-INDEX(Matches!$H$2:$H$201,MATCH($A1457&amp;"-6",Matches!$J$2:$J$201,0))),0,IF(N1457-O1457=INDEX(Matches!$G$2:$G$201,MATCH($A1457&amp;"-6",Matches!$J$2:$J$201,0))-INDEX(Matches!$H$2:$H$201,MATCH($A1457&amp;"-6",Matches!$J$2:$J$201,0)),3,2))))),""))</f>
        <v/>
      </c>
      <c r="AD1457" s="12" t="str">
        <f aca="false">IF(OR($B1457="",P1457="",Q1457=""),"",IFERROR(IF(OR(INDEX(Matches!$I$2:$I$201,MATCH($A1457&amp;"-7",Matches!$J$2:$J$201,0))="Void",INDEX(Matches!$G$2:$G$201,MATCH($A1457&amp;"-7",Matches!$J$2:$J$201,0))="",INDEX(Matches!$H$2:$H$201,MATCH($A1457&amp;"-7",Matches!$J$2:$J$201,0))=""),"",IF(AND($C1457&lt;&gt;"",INDEX(Matches!$F$2:$F$201,MATCH($A1457&amp;"-7",Matches!$J$2:$J$201,0))&lt;&gt;"",$C1457&gt;=INDEX(Matches!$F$2:$F$201,MATCH($A1457&amp;"-7",Matches!$J$2:$J$201,0))),"",IF(AND(P1457=INDEX(Matches!$G$2:$G$201,MATCH($A1457&amp;"-7",Matches!$J$2:$J$201,0)),Q1457=INDEX(Matches!$H$2:$H$201,MATCH($A1457&amp;"-7",Matches!$J$2:$J$201,0))),5,IF(SIGN(P1457-Q1457)&lt;&gt;SIGN(INDEX(Matches!$G$2:$G$201,MATCH($A1457&amp;"-7",Matches!$J$2:$J$201,0))-INDEX(Matches!$H$2:$H$201,MATCH($A1457&amp;"-7",Matches!$J$2:$J$201,0))),0,IF(P1457-Q1457=INDEX(Matches!$G$2:$G$201,MATCH($A1457&amp;"-7",Matches!$J$2:$J$201,0))-INDEX(Matches!$H$2:$H$201,MATCH($A1457&amp;"-7",Matches!$J$2:$J$201,0)),3,2))))),""))</f>
        <v/>
      </c>
      <c r="AE1457" s="12" t="str">
        <f aca="false">IF(OR($B1457="",R1457="",S1457=""),"",IFERROR(IF(OR(INDEX(Matches!$I$2:$I$201,MATCH($A1457&amp;"-8",Matches!$J$2:$J$201,0))="Void",INDEX(Matches!$G$2:$G$201,MATCH($A1457&amp;"-8",Matches!$J$2:$J$201,0))="",INDEX(Matches!$H$2:$H$201,MATCH($A1457&amp;"-8",Matches!$J$2:$J$201,0))=""),"",IF(AND($C1457&lt;&gt;"",INDEX(Matches!$F$2:$F$201,MATCH($A1457&amp;"-8",Matches!$J$2:$J$201,0))&lt;&gt;"",$C1457&gt;=INDEX(Matches!$F$2:$F$201,MATCH($A1457&amp;"-8",Matches!$J$2:$J$201,0))),"",IF(AND(R1457=INDEX(Matches!$G$2:$G$201,MATCH($A1457&amp;"-8",Matches!$J$2:$J$201,0)),S1457=INDEX(Matches!$H$2:$H$201,MATCH($A1457&amp;"-8",Matches!$J$2:$J$201,0))),5,IF(SIGN(R1457-S1457)&lt;&gt;SIGN(INDEX(Matches!$G$2:$G$201,MATCH($A1457&amp;"-8",Matches!$J$2:$J$201,0))-INDEX(Matches!$H$2:$H$201,MATCH($A1457&amp;"-8",Matches!$J$2:$J$201,0))),0,IF(R1457-S1457=INDEX(Matches!$G$2:$G$201,MATCH($A1457&amp;"-8",Matches!$J$2:$J$201,0))-INDEX(Matches!$H$2:$H$201,MATCH($A1457&amp;"-8",Matches!$J$2:$J$201,0)),3,2))))),""))</f>
        <v/>
      </c>
      <c r="AF1457" s="12" t="str">
        <f aca="false">IF(OR($B1457="",T1457="",U1457=""),"",IFERROR(IF(OR(INDEX(Matches!$I$2:$I$201,MATCH($A1457&amp;"-9",Matches!$J$2:$J$201,0))="Void",INDEX(Matches!$G$2:$G$201,MATCH($A1457&amp;"-9",Matches!$J$2:$J$201,0))="",INDEX(Matches!$H$2:$H$201,MATCH($A1457&amp;"-9",Matches!$J$2:$J$201,0))=""),"",IF(AND($C1457&lt;&gt;"",INDEX(Matches!$F$2:$F$201,MATCH($A1457&amp;"-9",Matches!$J$2:$J$201,0))&lt;&gt;"",$C1457&gt;=INDEX(Matches!$F$2:$F$201,MATCH($A1457&amp;"-9",Matches!$J$2:$J$201,0))),"",IF(AND(T1457=INDEX(Matches!$G$2:$G$201,MATCH($A1457&amp;"-9",Matches!$J$2:$J$201,0)),U1457=INDEX(Matches!$H$2:$H$201,MATCH($A1457&amp;"-9",Matches!$J$2:$J$201,0))),5,IF(SIGN(T1457-U1457)&lt;&gt;SIGN(INDEX(Matches!$G$2:$G$201,MATCH($A1457&amp;"-9",Matches!$J$2:$J$201,0))-INDEX(Matches!$H$2:$H$201,MATCH($A1457&amp;"-9",Matches!$J$2:$J$201,0))),0,IF(T1457-U1457=INDEX(Matches!$G$2:$G$201,MATCH($A1457&amp;"-9",Matches!$J$2:$J$201,0))-INDEX(Matches!$H$2:$H$201,MATCH($A1457&amp;"-9",Matches!$J$2:$J$201,0)),3,2))))),""))</f>
        <v/>
      </c>
      <c r="AG1457" s="12" t="str">
        <f aca="false">IF(OR($B1457="",V1457="",W1457=""),"",IFERROR(IF(OR(INDEX(Matches!$I$2:$I$201,MATCH($A1457&amp;"-10",Matches!$J$2:$J$201,0))="Void",INDEX(Matches!$G$2:$G$201,MATCH($A1457&amp;"-10",Matches!$J$2:$J$201,0))="",INDEX(Matches!$H$2:$H$201,MATCH($A1457&amp;"-10",Matches!$J$2:$J$201,0))=""),"",IF(AND($C1457&lt;&gt;"",INDEX(Matches!$F$2:$F$201,MATCH($A1457&amp;"-10",Matches!$J$2:$J$201,0))&lt;&gt;"",$C1457&gt;=INDEX(Matches!$F$2:$F$201,MATCH($A1457&amp;"-10",Matches!$J$2:$J$201,0))),"",IF(AND(V1457=INDEX(Matches!$G$2:$G$201,MATCH($A1457&amp;"-10",Matches!$J$2:$J$201,0)),W1457=INDEX(Matches!$H$2:$H$201,MATCH($A1457&amp;"-10",Matches!$J$2:$J$201,0))),5,IF(SIGN(V1457-W1457)&lt;&gt;SIGN(INDEX(Matches!$G$2:$G$201,MATCH($A1457&amp;"-10",Matches!$J$2:$J$201,0))-INDEX(Matches!$H$2:$H$201,MATCH($A1457&amp;"-10",Matches!$J$2:$J$201,0))),0,IF(V1457-W1457=INDEX(Matches!$G$2:$G$201,MATCH($A1457&amp;"-10",Matches!$J$2:$J$201,0))-INDEX(Matches!$H$2:$H$201,MATCH($A1457&amp;"-10",Matches!$J$2:$J$201,0)),3,2))))),""))</f>
        <v/>
      </c>
      <c r="AH1457" s="13" t="str">
        <f aca="false">IF($B1457="","",SUM(X1457:AG1457))</f>
        <v/>
      </c>
      <c r="AI1457" s="12" t="str">
        <f aca="false">IF($B1457="","",COUNTIF(X1457:AG1457,5))</f>
        <v/>
      </c>
      <c r="AJ1457" s="12" t="str">
        <f aca="false">IF($B1457="","",COUNTIF(X1457:AG1457,"&gt;=2"))</f>
        <v/>
      </c>
      <c r="AK1457" s="12" t="str">
        <f aca="false">IF($B1457="","",COUNT(X1457:AG1457))</f>
        <v/>
      </c>
    </row>
    <row r="1458" customFormat="false" ht="15" hidden="false" customHeight="false" outlineLevel="0" collapsed="false">
      <c r="A1458" s="7"/>
      <c r="B1458" s="7"/>
      <c r="C1458" s="11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12" t="str">
        <f aca="false">IF(OR($B1458="",D1458="",E1458=""),"",IFERROR(IF(OR(INDEX(Matches!$I$2:$I$201,MATCH($A1458&amp;"-1",Matches!$J$2:$J$201,0))="Void",INDEX(Matches!$G$2:$G$201,MATCH($A1458&amp;"-1",Matches!$J$2:$J$201,0))="",INDEX(Matches!$H$2:$H$201,MATCH($A1458&amp;"-1",Matches!$J$2:$J$201,0))=""),"",IF(AND($C1458&lt;&gt;"",INDEX(Matches!$F$2:$F$201,MATCH($A1458&amp;"-1",Matches!$J$2:$J$201,0))&lt;&gt;"",$C1458&gt;=INDEX(Matches!$F$2:$F$201,MATCH($A1458&amp;"-1",Matches!$J$2:$J$201,0))),"",IF(AND(D1458=INDEX(Matches!$G$2:$G$201,MATCH($A1458&amp;"-1",Matches!$J$2:$J$201,0)),E1458=INDEX(Matches!$H$2:$H$201,MATCH($A1458&amp;"-1",Matches!$J$2:$J$201,0))),5,IF(SIGN(D1458-E1458)&lt;&gt;SIGN(INDEX(Matches!$G$2:$G$201,MATCH($A1458&amp;"-1",Matches!$J$2:$J$201,0))-INDEX(Matches!$H$2:$H$201,MATCH($A1458&amp;"-1",Matches!$J$2:$J$201,0))),0,IF(D1458-E1458=INDEX(Matches!$G$2:$G$201,MATCH($A1458&amp;"-1",Matches!$J$2:$J$201,0))-INDEX(Matches!$H$2:$H$201,MATCH($A1458&amp;"-1",Matches!$J$2:$J$201,0)),3,2))))),""))</f>
        <v/>
      </c>
      <c r="Y1458" s="12" t="str">
        <f aca="false">IF(OR($B1458="",F1458="",G1458=""),"",IFERROR(IF(OR(INDEX(Matches!$I$2:$I$201,MATCH($A1458&amp;"-2",Matches!$J$2:$J$201,0))="Void",INDEX(Matches!$G$2:$G$201,MATCH($A1458&amp;"-2",Matches!$J$2:$J$201,0))="",INDEX(Matches!$H$2:$H$201,MATCH($A1458&amp;"-2",Matches!$J$2:$J$201,0))=""),"",IF(AND($C1458&lt;&gt;"",INDEX(Matches!$F$2:$F$201,MATCH($A1458&amp;"-2",Matches!$J$2:$J$201,0))&lt;&gt;"",$C1458&gt;=INDEX(Matches!$F$2:$F$201,MATCH($A1458&amp;"-2",Matches!$J$2:$J$201,0))),"",IF(AND(F1458=INDEX(Matches!$G$2:$G$201,MATCH($A1458&amp;"-2",Matches!$J$2:$J$201,0)),G1458=INDEX(Matches!$H$2:$H$201,MATCH($A1458&amp;"-2",Matches!$J$2:$J$201,0))),5,IF(SIGN(F1458-G1458)&lt;&gt;SIGN(INDEX(Matches!$G$2:$G$201,MATCH($A1458&amp;"-2",Matches!$J$2:$J$201,0))-INDEX(Matches!$H$2:$H$201,MATCH($A1458&amp;"-2",Matches!$J$2:$J$201,0))),0,IF(F1458-G1458=INDEX(Matches!$G$2:$G$201,MATCH($A1458&amp;"-2",Matches!$J$2:$J$201,0))-INDEX(Matches!$H$2:$H$201,MATCH($A1458&amp;"-2",Matches!$J$2:$J$201,0)),3,2))))),""))</f>
        <v/>
      </c>
      <c r="Z1458" s="12" t="str">
        <f aca="false">IF(OR($B1458="",H1458="",I1458=""),"",IFERROR(IF(OR(INDEX(Matches!$I$2:$I$201,MATCH($A1458&amp;"-3",Matches!$J$2:$J$201,0))="Void",INDEX(Matches!$G$2:$G$201,MATCH($A1458&amp;"-3",Matches!$J$2:$J$201,0))="",INDEX(Matches!$H$2:$H$201,MATCH($A1458&amp;"-3",Matches!$J$2:$J$201,0))=""),"",IF(AND($C1458&lt;&gt;"",INDEX(Matches!$F$2:$F$201,MATCH($A1458&amp;"-3",Matches!$J$2:$J$201,0))&lt;&gt;"",$C1458&gt;=INDEX(Matches!$F$2:$F$201,MATCH($A1458&amp;"-3",Matches!$J$2:$J$201,0))),"",IF(AND(H1458=INDEX(Matches!$G$2:$G$201,MATCH($A1458&amp;"-3",Matches!$J$2:$J$201,0)),I1458=INDEX(Matches!$H$2:$H$201,MATCH($A1458&amp;"-3",Matches!$J$2:$J$201,0))),5,IF(SIGN(H1458-I1458)&lt;&gt;SIGN(INDEX(Matches!$G$2:$G$201,MATCH($A1458&amp;"-3",Matches!$J$2:$J$201,0))-INDEX(Matches!$H$2:$H$201,MATCH($A1458&amp;"-3",Matches!$J$2:$J$201,0))),0,IF(H1458-I1458=INDEX(Matches!$G$2:$G$201,MATCH($A1458&amp;"-3",Matches!$J$2:$J$201,0))-INDEX(Matches!$H$2:$H$201,MATCH($A1458&amp;"-3",Matches!$J$2:$J$201,0)),3,2))))),""))</f>
        <v/>
      </c>
      <c r="AA1458" s="12" t="str">
        <f aca="false">IF(OR($B1458="",J1458="",K1458=""),"",IFERROR(IF(OR(INDEX(Matches!$I$2:$I$201,MATCH($A1458&amp;"-4",Matches!$J$2:$J$201,0))="Void",INDEX(Matches!$G$2:$G$201,MATCH($A1458&amp;"-4",Matches!$J$2:$J$201,0))="",INDEX(Matches!$H$2:$H$201,MATCH($A1458&amp;"-4",Matches!$J$2:$J$201,0))=""),"",IF(AND($C1458&lt;&gt;"",INDEX(Matches!$F$2:$F$201,MATCH($A1458&amp;"-4",Matches!$J$2:$J$201,0))&lt;&gt;"",$C1458&gt;=INDEX(Matches!$F$2:$F$201,MATCH($A1458&amp;"-4",Matches!$J$2:$J$201,0))),"",IF(AND(J1458=INDEX(Matches!$G$2:$G$201,MATCH($A1458&amp;"-4",Matches!$J$2:$J$201,0)),K1458=INDEX(Matches!$H$2:$H$201,MATCH($A1458&amp;"-4",Matches!$J$2:$J$201,0))),5,IF(SIGN(J1458-K1458)&lt;&gt;SIGN(INDEX(Matches!$G$2:$G$201,MATCH($A1458&amp;"-4",Matches!$J$2:$J$201,0))-INDEX(Matches!$H$2:$H$201,MATCH($A1458&amp;"-4",Matches!$J$2:$J$201,0))),0,IF(J1458-K1458=INDEX(Matches!$G$2:$G$201,MATCH($A1458&amp;"-4",Matches!$J$2:$J$201,0))-INDEX(Matches!$H$2:$H$201,MATCH($A1458&amp;"-4",Matches!$J$2:$J$201,0)),3,2))))),""))</f>
        <v/>
      </c>
      <c r="AB1458" s="12" t="str">
        <f aca="false">IF(OR($B1458="",L1458="",M1458=""),"",IFERROR(IF(OR(INDEX(Matches!$I$2:$I$201,MATCH($A1458&amp;"-5",Matches!$J$2:$J$201,0))="Void",INDEX(Matches!$G$2:$G$201,MATCH($A1458&amp;"-5",Matches!$J$2:$J$201,0))="",INDEX(Matches!$H$2:$H$201,MATCH($A1458&amp;"-5",Matches!$J$2:$J$201,0))=""),"",IF(AND($C1458&lt;&gt;"",INDEX(Matches!$F$2:$F$201,MATCH($A1458&amp;"-5",Matches!$J$2:$J$201,0))&lt;&gt;"",$C1458&gt;=INDEX(Matches!$F$2:$F$201,MATCH($A1458&amp;"-5",Matches!$J$2:$J$201,0))),"",IF(AND(L1458=INDEX(Matches!$G$2:$G$201,MATCH($A1458&amp;"-5",Matches!$J$2:$J$201,0)),M1458=INDEX(Matches!$H$2:$H$201,MATCH($A1458&amp;"-5",Matches!$J$2:$J$201,0))),5,IF(SIGN(L1458-M1458)&lt;&gt;SIGN(INDEX(Matches!$G$2:$G$201,MATCH($A1458&amp;"-5",Matches!$J$2:$J$201,0))-INDEX(Matches!$H$2:$H$201,MATCH($A1458&amp;"-5",Matches!$J$2:$J$201,0))),0,IF(L1458-M1458=INDEX(Matches!$G$2:$G$201,MATCH($A1458&amp;"-5",Matches!$J$2:$J$201,0))-INDEX(Matches!$H$2:$H$201,MATCH($A1458&amp;"-5",Matches!$J$2:$J$201,0)),3,2))))),""))</f>
        <v/>
      </c>
      <c r="AC1458" s="12" t="str">
        <f aca="false">IF(OR($B1458="",N1458="",O1458=""),"",IFERROR(IF(OR(INDEX(Matches!$I$2:$I$201,MATCH($A1458&amp;"-6",Matches!$J$2:$J$201,0))="Void",INDEX(Matches!$G$2:$G$201,MATCH($A1458&amp;"-6",Matches!$J$2:$J$201,0))="",INDEX(Matches!$H$2:$H$201,MATCH($A1458&amp;"-6",Matches!$J$2:$J$201,0))=""),"",IF(AND($C1458&lt;&gt;"",INDEX(Matches!$F$2:$F$201,MATCH($A1458&amp;"-6",Matches!$J$2:$J$201,0))&lt;&gt;"",$C1458&gt;=INDEX(Matches!$F$2:$F$201,MATCH($A1458&amp;"-6",Matches!$J$2:$J$201,0))),"",IF(AND(N1458=INDEX(Matches!$G$2:$G$201,MATCH($A1458&amp;"-6",Matches!$J$2:$J$201,0)),O1458=INDEX(Matches!$H$2:$H$201,MATCH($A1458&amp;"-6",Matches!$J$2:$J$201,0))),5,IF(SIGN(N1458-O1458)&lt;&gt;SIGN(INDEX(Matches!$G$2:$G$201,MATCH($A1458&amp;"-6",Matches!$J$2:$J$201,0))-INDEX(Matches!$H$2:$H$201,MATCH($A1458&amp;"-6",Matches!$J$2:$J$201,0))),0,IF(N1458-O1458=INDEX(Matches!$G$2:$G$201,MATCH($A1458&amp;"-6",Matches!$J$2:$J$201,0))-INDEX(Matches!$H$2:$H$201,MATCH($A1458&amp;"-6",Matches!$J$2:$J$201,0)),3,2))))),""))</f>
        <v/>
      </c>
      <c r="AD1458" s="12" t="str">
        <f aca="false">IF(OR($B1458="",P1458="",Q1458=""),"",IFERROR(IF(OR(INDEX(Matches!$I$2:$I$201,MATCH($A1458&amp;"-7",Matches!$J$2:$J$201,0))="Void",INDEX(Matches!$G$2:$G$201,MATCH($A1458&amp;"-7",Matches!$J$2:$J$201,0))="",INDEX(Matches!$H$2:$H$201,MATCH($A1458&amp;"-7",Matches!$J$2:$J$201,0))=""),"",IF(AND($C1458&lt;&gt;"",INDEX(Matches!$F$2:$F$201,MATCH($A1458&amp;"-7",Matches!$J$2:$J$201,0))&lt;&gt;"",$C1458&gt;=INDEX(Matches!$F$2:$F$201,MATCH($A1458&amp;"-7",Matches!$J$2:$J$201,0))),"",IF(AND(P1458=INDEX(Matches!$G$2:$G$201,MATCH($A1458&amp;"-7",Matches!$J$2:$J$201,0)),Q1458=INDEX(Matches!$H$2:$H$201,MATCH($A1458&amp;"-7",Matches!$J$2:$J$201,0))),5,IF(SIGN(P1458-Q1458)&lt;&gt;SIGN(INDEX(Matches!$G$2:$G$201,MATCH($A1458&amp;"-7",Matches!$J$2:$J$201,0))-INDEX(Matches!$H$2:$H$201,MATCH($A1458&amp;"-7",Matches!$J$2:$J$201,0))),0,IF(P1458-Q1458=INDEX(Matches!$G$2:$G$201,MATCH($A1458&amp;"-7",Matches!$J$2:$J$201,0))-INDEX(Matches!$H$2:$H$201,MATCH($A1458&amp;"-7",Matches!$J$2:$J$201,0)),3,2))))),""))</f>
        <v/>
      </c>
      <c r="AE1458" s="12" t="str">
        <f aca="false">IF(OR($B1458="",R1458="",S1458=""),"",IFERROR(IF(OR(INDEX(Matches!$I$2:$I$201,MATCH($A1458&amp;"-8",Matches!$J$2:$J$201,0))="Void",INDEX(Matches!$G$2:$G$201,MATCH($A1458&amp;"-8",Matches!$J$2:$J$201,0))="",INDEX(Matches!$H$2:$H$201,MATCH($A1458&amp;"-8",Matches!$J$2:$J$201,0))=""),"",IF(AND($C1458&lt;&gt;"",INDEX(Matches!$F$2:$F$201,MATCH($A1458&amp;"-8",Matches!$J$2:$J$201,0))&lt;&gt;"",$C1458&gt;=INDEX(Matches!$F$2:$F$201,MATCH($A1458&amp;"-8",Matches!$J$2:$J$201,0))),"",IF(AND(R1458=INDEX(Matches!$G$2:$G$201,MATCH($A1458&amp;"-8",Matches!$J$2:$J$201,0)),S1458=INDEX(Matches!$H$2:$H$201,MATCH($A1458&amp;"-8",Matches!$J$2:$J$201,0))),5,IF(SIGN(R1458-S1458)&lt;&gt;SIGN(INDEX(Matches!$G$2:$G$201,MATCH($A1458&amp;"-8",Matches!$J$2:$J$201,0))-INDEX(Matches!$H$2:$H$201,MATCH($A1458&amp;"-8",Matches!$J$2:$J$201,0))),0,IF(R1458-S1458=INDEX(Matches!$G$2:$G$201,MATCH($A1458&amp;"-8",Matches!$J$2:$J$201,0))-INDEX(Matches!$H$2:$H$201,MATCH($A1458&amp;"-8",Matches!$J$2:$J$201,0)),3,2))))),""))</f>
        <v/>
      </c>
      <c r="AF1458" s="12" t="str">
        <f aca="false">IF(OR($B1458="",T1458="",U1458=""),"",IFERROR(IF(OR(INDEX(Matches!$I$2:$I$201,MATCH($A1458&amp;"-9",Matches!$J$2:$J$201,0))="Void",INDEX(Matches!$G$2:$G$201,MATCH($A1458&amp;"-9",Matches!$J$2:$J$201,0))="",INDEX(Matches!$H$2:$H$201,MATCH($A1458&amp;"-9",Matches!$J$2:$J$201,0))=""),"",IF(AND($C1458&lt;&gt;"",INDEX(Matches!$F$2:$F$201,MATCH($A1458&amp;"-9",Matches!$J$2:$J$201,0))&lt;&gt;"",$C1458&gt;=INDEX(Matches!$F$2:$F$201,MATCH($A1458&amp;"-9",Matches!$J$2:$J$201,0))),"",IF(AND(T1458=INDEX(Matches!$G$2:$G$201,MATCH($A1458&amp;"-9",Matches!$J$2:$J$201,0)),U1458=INDEX(Matches!$H$2:$H$201,MATCH($A1458&amp;"-9",Matches!$J$2:$J$201,0))),5,IF(SIGN(T1458-U1458)&lt;&gt;SIGN(INDEX(Matches!$G$2:$G$201,MATCH($A1458&amp;"-9",Matches!$J$2:$J$201,0))-INDEX(Matches!$H$2:$H$201,MATCH($A1458&amp;"-9",Matches!$J$2:$J$201,0))),0,IF(T1458-U1458=INDEX(Matches!$G$2:$G$201,MATCH($A1458&amp;"-9",Matches!$J$2:$J$201,0))-INDEX(Matches!$H$2:$H$201,MATCH($A1458&amp;"-9",Matches!$J$2:$J$201,0)),3,2))))),""))</f>
        <v/>
      </c>
      <c r="AG1458" s="12" t="str">
        <f aca="false">IF(OR($B1458="",V1458="",W1458=""),"",IFERROR(IF(OR(INDEX(Matches!$I$2:$I$201,MATCH($A1458&amp;"-10",Matches!$J$2:$J$201,0))="Void",INDEX(Matches!$G$2:$G$201,MATCH($A1458&amp;"-10",Matches!$J$2:$J$201,0))="",INDEX(Matches!$H$2:$H$201,MATCH($A1458&amp;"-10",Matches!$J$2:$J$201,0))=""),"",IF(AND($C1458&lt;&gt;"",INDEX(Matches!$F$2:$F$201,MATCH($A1458&amp;"-10",Matches!$J$2:$J$201,0))&lt;&gt;"",$C1458&gt;=INDEX(Matches!$F$2:$F$201,MATCH($A1458&amp;"-10",Matches!$J$2:$J$201,0))),"",IF(AND(V1458=INDEX(Matches!$G$2:$G$201,MATCH($A1458&amp;"-10",Matches!$J$2:$J$201,0)),W1458=INDEX(Matches!$H$2:$H$201,MATCH($A1458&amp;"-10",Matches!$J$2:$J$201,0))),5,IF(SIGN(V1458-W1458)&lt;&gt;SIGN(INDEX(Matches!$G$2:$G$201,MATCH($A1458&amp;"-10",Matches!$J$2:$J$201,0))-INDEX(Matches!$H$2:$H$201,MATCH($A1458&amp;"-10",Matches!$J$2:$J$201,0))),0,IF(V1458-W1458=INDEX(Matches!$G$2:$G$201,MATCH($A1458&amp;"-10",Matches!$J$2:$J$201,0))-INDEX(Matches!$H$2:$H$201,MATCH($A1458&amp;"-10",Matches!$J$2:$J$201,0)),3,2))))),""))</f>
        <v/>
      </c>
      <c r="AH1458" s="13" t="str">
        <f aca="false">IF($B1458="","",SUM(X1458:AG1458))</f>
        <v/>
      </c>
      <c r="AI1458" s="12" t="str">
        <f aca="false">IF($B1458="","",COUNTIF(X1458:AG1458,5))</f>
        <v/>
      </c>
      <c r="AJ1458" s="12" t="str">
        <f aca="false">IF($B1458="","",COUNTIF(X1458:AG1458,"&gt;=2"))</f>
        <v/>
      </c>
      <c r="AK1458" s="12" t="str">
        <f aca="false">IF($B1458="","",COUNT(X1458:AG1458))</f>
        <v/>
      </c>
    </row>
    <row r="1459" customFormat="false" ht="15" hidden="false" customHeight="false" outlineLevel="0" collapsed="false">
      <c r="A1459" s="7"/>
      <c r="B1459" s="7"/>
      <c r="C1459" s="11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12" t="str">
        <f aca="false">IF(OR($B1459="",D1459="",E1459=""),"",IFERROR(IF(OR(INDEX(Matches!$I$2:$I$201,MATCH($A1459&amp;"-1",Matches!$J$2:$J$201,0))="Void",INDEX(Matches!$G$2:$G$201,MATCH($A1459&amp;"-1",Matches!$J$2:$J$201,0))="",INDEX(Matches!$H$2:$H$201,MATCH($A1459&amp;"-1",Matches!$J$2:$J$201,0))=""),"",IF(AND($C1459&lt;&gt;"",INDEX(Matches!$F$2:$F$201,MATCH($A1459&amp;"-1",Matches!$J$2:$J$201,0))&lt;&gt;"",$C1459&gt;=INDEX(Matches!$F$2:$F$201,MATCH($A1459&amp;"-1",Matches!$J$2:$J$201,0))),"",IF(AND(D1459=INDEX(Matches!$G$2:$G$201,MATCH($A1459&amp;"-1",Matches!$J$2:$J$201,0)),E1459=INDEX(Matches!$H$2:$H$201,MATCH($A1459&amp;"-1",Matches!$J$2:$J$201,0))),5,IF(SIGN(D1459-E1459)&lt;&gt;SIGN(INDEX(Matches!$G$2:$G$201,MATCH($A1459&amp;"-1",Matches!$J$2:$J$201,0))-INDEX(Matches!$H$2:$H$201,MATCH($A1459&amp;"-1",Matches!$J$2:$J$201,0))),0,IF(D1459-E1459=INDEX(Matches!$G$2:$G$201,MATCH($A1459&amp;"-1",Matches!$J$2:$J$201,0))-INDEX(Matches!$H$2:$H$201,MATCH($A1459&amp;"-1",Matches!$J$2:$J$201,0)),3,2))))),""))</f>
        <v/>
      </c>
      <c r="Y1459" s="12" t="str">
        <f aca="false">IF(OR($B1459="",F1459="",G1459=""),"",IFERROR(IF(OR(INDEX(Matches!$I$2:$I$201,MATCH($A1459&amp;"-2",Matches!$J$2:$J$201,0))="Void",INDEX(Matches!$G$2:$G$201,MATCH($A1459&amp;"-2",Matches!$J$2:$J$201,0))="",INDEX(Matches!$H$2:$H$201,MATCH($A1459&amp;"-2",Matches!$J$2:$J$201,0))=""),"",IF(AND($C1459&lt;&gt;"",INDEX(Matches!$F$2:$F$201,MATCH($A1459&amp;"-2",Matches!$J$2:$J$201,0))&lt;&gt;"",$C1459&gt;=INDEX(Matches!$F$2:$F$201,MATCH($A1459&amp;"-2",Matches!$J$2:$J$201,0))),"",IF(AND(F1459=INDEX(Matches!$G$2:$G$201,MATCH($A1459&amp;"-2",Matches!$J$2:$J$201,0)),G1459=INDEX(Matches!$H$2:$H$201,MATCH($A1459&amp;"-2",Matches!$J$2:$J$201,0))),5,IF(SIGN(F1459-G1459)&lt;&gt;SIGN(INDEX(Matches!$G$2:$G$201,MATCH($A1459&amp;"-2",Matches!$J$2:$J$201,0))-INDEX(Matches!$H$2:$H$201,MATCH($A1459&amp;"-2",Matches!$J$2:$J$201,0))),0,IF(F1459-G1459=INDEX(Matches!$G$2:$G$201,MATCH($A1459&amp;"-2",Matches!$J$2:$J$201,0))-INDEX(Matches!$H$2:$H$201,MATCH($A1459&amp;"-2",Matches!$J$2:$J$201,0)),3,2))))),""))</f>
        <v/>
      </c>
      <c r="Z1459" s="12" t="str">
        <f aca="false">IF(OR($B1459="",H1459="",I1459=""),"",IFERROR(IF(OR(INDEX(Matches!$I$2:$I$201,MATCH($A1459&amp;"-3",Matches!$J$2:$J$201,0))="Void",INDEX(Matches!$G$2:$G$201,MATCH($A1459&amp;"-3",Matches!$J$2:$J$201,0))="",INDEX(Matches!$H$2:$H$201,MATCH($A1459&amp;"-3",Matches!$J$2:$J$201,0))=""),"",IF(AND($C1459&lt;&gt;"",INDEX(Matches!$F$2:$F$201,MATCH($A1459&amp;"-3",Matches!$J$2:$J$201,0))&lt;&gt;"",$C1459&gt;=INDEX(Matches!$F$2:$F$201,MATCH($A1459&amp;"-3",Matches!$J$2:$J$201,0))),"",IF(AND(H1459=INDEX(Matches!$G$2:$G$201,MATCH($A1459&amp;"-3",Matches!$J$2:$J$201,0)),I1459=INDEX(Matches!$H$2:$H$201,MATCH($A1459&amp;"-3",Matches!$J$2:$J$201,0))),5,IF(SIGN(H1459-I1459)&lt;&gt;SIGN(INDEX(Matches!$G$2:$G$201,MATCH($A1459&amp;"-3",Matches!$J$2:$J$201,0))-INDEX(Matches!$H$2:$H$201,MATCH($A1459&amp;"-3",Matches!$J$2:$J$201,0))),0,IF(H1459-I1459=INDEX(Matches!$G$2:$G$201,MATCH($A1459&amp;"-3",Matches!$J$2:$J$201,0))-INDEX(Matches!$H$2:$H$201,MATCH($A1459&amp;"-3",Matches!$J$2:$J$201,0)),3,2))))),""))</f>
        <v/>
      </c>
      <c r="AA1459" s="12" t="str">
        <f aca="false">IF(OR($B1459="",J1459="",K1459=""),"",IFERROR(IF(OR(INDEX(Matches!$I$2:$I$201,MATCH($A1459&amp;"-4",Matches!$J$2:$J$201,0))="Void",INDEX(Matches!$G$2:$G$201,MATCH($A1459&amp;"-4",Matches!$J$2:$J$201,0))="",INDEX(Matches!$H$2:$H$201,MATCH($A1459&amp;"-4",Matches!$J$2:$J$201,0))=""),"",IF(AND($C1459&lt;&gt;"",INDEX(Matches!$F$2:$F$201,MATCH($A1459&amp;"-4",Matches!$J$2:$J$201,0))&lt;&gt;"",$C1459&gt;=INDEX(Matches!$F$2:$F$201,MATCH($A1459&amp;"-4",Matches!$J$2:$J$201,0))),"",IF(AND(J1459=INDEX(Matches!$G$2:$G$201,MATCH($A1459&amp;"-4",Matches!$J$2:$J$201,0)),K1459=INDEX(Matches!$H$2:$H$201,MATCH($A1459&amp;"-4",Matches!$J$2:$J$201,0))),5,IF(SIGN(J1459-K1459)&lt;&gt;SIGN(INDEX(Matches!$G$2:$G$201,MATCH($A1459&amp;"-4",Matches!$J$2:$J$201,0))-INDEX(Matches!$H$2:$H$201,MATCH($A1459&amp;"-4",Matches!$J$2:$J$201,0))),0,IF(J1459-K1459=INDEX(Matches!$G$2:$G$201,MATCH($A1459&amp;"-4",Matches!$J$2:$J$201,0))-INDEX(Matches!$H$2:$H$201,MATCH($A1459&amp;"-4",Matches!$J$2:$J$201,0)),3,2))))),""))</f>
        <v/>
      </c>
      <c r="AB1459" s="12" t="str">
        <f aca="false">IF(OR($B1459="",L1459="",M1459=""),"",IFERROR(IF(OR(INDEX(Matches!$I$2:$I$201,MATCH($A1459&amp;"-5",Matches!$J$2:$J$201,0))="Void",INDEX(Matches!$G$2:$G$201,MATCH($A1459&amp;"-5",Matches!$J$2:$J$201,0))="",INDEX(Matches!$H$2:$H$201,MATCH($A1459&amp;"-5",Matches!$J$2:$J$201,0))=""),"",IF(AND($C1459&lt;&gt;"",INDEX(Matches!$F$2:$F$201,MATCH($A1459&amp;"-5",Matches!$J$2:$J$201,0))&lt;&gt;"",$C1459&gt;=INDEX(Matches!$F$2:$F$201,MATCH($A1459&amp;"-5",Matches!$J$2:$J$201,0))),"",IF(AND(L1459=INDEX(Matches!$G$2:$G$201,MATCH($A1459&amp;"-5",Matches!$J$2:$J$201,0)),M1459=INDEX(Matches!$H$2:$H$201,MATCH($A1459&amp;"-5",Matches!$J$2:$J$201,0))),5,IF(SIGN(L1459-M1459)&lt;&gt;SIGN(INDEX(Matches!$G$2:$G$201,MATCH($A1459&amp;"-5",Matches!$J$2:$J$201,0))-INDEX(Matches!$H$2:$H$201,MATCH($A1459&amp;"-5",Matches!$J$2:$J$201,0))),0,IF(L1459-M1459=INDEX(Matches!$G$2:$G$201,MATCH($A1459&amp;"-5",Matches!$J$2:$J$201,0))-INDEX(Matches!$H$2:$H$201,MATCH($A1459&amp;"-5",Matches!$J$2:$J$201,0)),3,2))))),""))</f>
        <v/>
      </c>
      <c r="AC1459" s="12" t="str">
        <f aca="false">IF(OR($B1459="",N1459="",O1459=""),"",IFERROR(IF(OR(INDEX(Matches!$I$2:$I$201,MATCH($A1459&amp;"-6",Matches!$J$2:$J$201,0))="Void",INDEX(Matches!$G$2:$G$201,MATCH($A1459&amp;"-6",Matches!$J$2:$J$201,0))="",INDEX(Matches!$H$2:$H$201,MATCH($A1459&amp;"-6",Matches!$J$2:$J$201,0))=""),"",IF(AND($C1459&lt;&gt;"",INDEX(Matches!$F$2:$F$201,MATCH($A1459&amp;"-6",Matches!$J$2:$J$201,0))&lt;&gt;"",$C1459&gt;=INDEX(Matches!$F$2:$F$201,MATCH($A1459&amp;"-6",Matches!$J$2:$J$201,0))),"",IF(AND(N1459=INDEX(Matches!$G$2:$G$201,MATCH($A1459&amp;"-6",Matches!$J$2:$J$201,0)),O1459=INDEX(Matches!$H$2:$H$201,MATCH($A1459&amp;"-6",Matches!$J$2:$J$201,0))),5,IF(SIGN(N1459-O1459)&lt;&gt;SIGN(INDEX(Matches!$G$2:$G$201,MATCH($A1459&amp;"-6",Matches!$J$2:$J$201,0))-INDEX(Matches!$H$2:$H$201,MATCH($A1459&amp;"-6",Matches!$J$2:$J$201,0))),0,IF(N1459-O1459=INDEX(Matches!$G$2:$G$201,MATCH($A1459&amp;"-6",Matches!$J$2:$J$201,0))-INDEX(Matches!$H$2:$H$201,MATCH($A1459&amp;"-6",Matches!$J$2:$J$201,0)),3,2))))),""))</f>
        <v/>
      </c>
      <c r="AD1459" s="12" t="str">
        <f aca="false">IF(OR($B1459="",P1459="",Q1459=""),"",IFERROR(IF(OR(INDEX(Matches!$I$2:$I$201,MATCH($A1459&amp;"-7",Matches!$J$2:$J$201,0))="Void",INDEX(Matches!$G$2:$G$201,MATCH($A1459&amp;"-7",Matches!$J$2:$J$201,0))="",INDEX(Matches!$H$2:$H$201,MATCH($A1459&amp;"-7",Matches!$J$2:$J$201,0))=""),"",IF(AND($C1459&lt;&gt;"",INDEX(Matches!$F$2:$F$201,MATCH($A1459&amp;"-7",Matches!$J$2:$J$201,0))&lt;&gt;"",$C1459&gt;=INDEX(Matches!$F$2:$F$201,MATCH($A1459&amp;"-7",Matches!$J$2:$J$201,0))),"",IF(AND(P1459=INDEX(Matches!$G$2:$G$201,MATCH($A1459&amp;"-7",Matches!$J$2:$J$201,0)),Q1459=INDEX(Matches!$H$2:$H$201,MATCH($A1459&amp;"-7",Matches!$J$2:$J$201,0))),5,IF(SIGN(P1459-Q1459)&lt;&gt;SIGN(INDEX(Matches!$G$2:$G$201,MATCH($A1459&amp;"-7",Matches!$J$2:$J$201,0))-INDEX(Matches!$H$2:$H$201,MATCH($A1459&amp;"-7",Matches!$J$2:$J$201,0))),0,IF(P1459-Q1459=INDEX(Matches!$G$2:$G$201,MATCH($A1459&amp;"-7",Matches!$J$2:$J$201,0))-INDEX(Matches!$H$2:$H$201,MATCH($A1459&amp;"-7",Matches!$J$2:$J$201,0)),3,2))))),""))</f>
        <v/>
      </c>
      <c r="AE1459" s="12" t="str">
        <f aca="false">IF(OR($B1459="",R1459="",S1459=""),"",IFERROR(IF(OR(INDEX(Matches!$I$2:$I$201,MATCH($A1459&amp;"-8",Matches!$J$2:$J$201,0))="Void",INDEX(Matches!$G$2:$G$201,MATCH($A1459&amp;"-8",Matches!$J$2:$J$201,0))="",INDEX(Matches!$H$2:$H$201,MATCH($A1459&amp;"-8",Matches!$J$2:$J$201,0))=""),"",IF(AND($C1459&lt;&gt;"",INDEX(Matches!$F$2:$F$201,MATCH($A1459&amp;"-8",Matches!$J$2:$J$201,0))&lt;&gt;"",$C1459&gt;=INDEX(Matches!$F$2:$F$201,MATCH($A1459&amp;"-8",Matches!$J$2:$J$201,0))),"",IF(AND(R1459=INDEX(Matches!$G$2:$G$201,MATCH($A1459&amp;"-8",Matches!$J$2:$J$201,0)),S1459=INDEX(Matches!$H$2:$H$201,MATCH($A1459&amp;"-8",Matches!$J$2:$J$201,0))),5,IF(SIGN(R1459-S1459)&lt;&gt;SIGN(INDEX(Matches!$G$2:$G$201,MATCH($A1459&amp;"-8",Matches!$J$2:$J$201,0))-INDEX(Matches!$H$2:$H$201,MATCH($A1459&amp;"-8",Matches!$J$2:$J$201,0))),0,IF(R1459-S1459=INDEX(Matches!$G$2:$G$201,MATCH($A1459&amp;"-8",Matches!$J$2:$J$201,0))-INDEX(Matches!$H$2:$H$201,MATCH($A1459&amp;"-8",Matches!$J$2:$J$201,0)),3,2))))),""))</f>
        <v/>
      </c>
      <c r="AF1459" s="12" t="str">
        <f aca="false">IF(OR($B1459="",T1459="",U1459=""),"",IFERROR(IF(OR(INDEX(Matches!$I$2:$I$201,MATCH($A1459&amp;"-9",Matches!$J$2:$J$201,0))="Void",INDEX(Matches!$G$2:$G$201,MATCH($A1459&amp;"-9",Matches!$J$2:$J$201,0))="",INDEX(Matches!$H$2:$H$201,MATCH($A1459&amp;"-9",Matches!$J$2:$J$201,0))=""),"",IF(AND($C1459&lt;&gt;"",INDEX(Matches!$F$2:$F$201,MATCH($A1459&amp;"-9",Matches!$J$2:$J$201,0))&lt;&gt;"",$C1459&gt;=INDEX(Matches!$F$2:$F$201,MATCH($A1459&amp;"-9",Matches!$J$2:$J$201,0))),"",IF(AND(T1459=INDEX(Matches!$G$2:$G$201,MATCH($A1459&amp;"-9",Matches!$J$2:$J$201,0)),U1459=INDEX(Matches!$H$2:$H$201,MATCH($A1459&amp;"-9",Matches!$J$2:$J$201,0))),5,IF(SIGN(T1459-U1459)&lt;&gt;SIGN(INDEX(Matches!$G$2:$G$201,MATCH($A1459&amp;"-9",Matches!$J$2:$J$201,0))-INDEX(Matches!$H$2:$H$201,MATCH($A1459&amp;"-9",Matches!$J$2:$J$201,0))),0,IF(T1459-U1459=INDEX(Matches!$G$2:$G$201,MATCH($A1459&amp;"-9",Matches!$J$2:$J$201,0))-INDEX(Matches!$H$2:$H$201,MATCH($A1459&amp;"-9",Matches!$J$2:$J$201,0)),3,2))))),""))</f>
        <v/>
      </c>
      <c r="AG1459" s="12" t="str">
        <f aca="false">IF(OR($B1459="",V1459="",W1459=""),"",IFERROR(IF(OR(INDEX(Matches!$I$2:$I$201,MATCH($A1459&amp;"-10",Matches!$J$2:$J$201,0))="Void",INDEX(Matches!$G$2:$G$201,MATCH($A1459&amp;"-10",Matches!$J$2:$J$201,0))="",INDEX(Matches!$H$2:$H$201,MATCH($A1459&amp;"-10",Matches!$J$2:$J$201,0))=""),"",IF(AND($C1459&lt;&gt;"",INDEX(Matches!$F$2:$F$201,MATCH($A1459&amp;"-10",Matches!$J$2:$J$201,0))&lt;&gt;"",$C1459&gt;=INDEX(Matches!$F$2:$F$201,MATCH($A1459&amp;"-10",Matches!$J$2:$J$201,0))),"",IF(AND(V1459=INDEX(Matches!$G$2:$G$201,MATCH($A1459&amp;"-10",Matches!$J$2:$J$201,0)),W1459=INDEX(Matches!$H$2:$H$201,MATCH($A1459&amp;"-10",Matches!$J$2:$J$201,0))),5,IF(SIGN(V1459-W1459)&lt;&gt;SIGN(INDEX(Matches!$G$2:$G$201,MATCH($A1459&amp;"-10",Matches!$J$2:$J$201,0))-INDEX(Matches!$H$2:$H$201,MATCH($A1459&amp;"-10",Matches!$J$2:$J$201,0))),0,IF(V1459-W1459=INDEX(Matches!$G$2:$G$201,MATCH($A1459&amp;"-10",Matches!$J$2:$J$201,0))-INDEX(Matches!$H$2:$H$201,MATCH($A1459&amp;"-10",Matches!$J$2:$J$201,0)),3,2))))),""))</f>
        <v/>
      </c>
      <c r="AH1459" s="13" t="str">
        <f aca="false">IF($B1459="","",SUM(X1459:AG1459))</f>
        <v/>
      </c>
      <c r="AI1459" s="12" t="str">
        <f aca="false">IF($B1459="","",COUNTIF(X1459:AG1459,5))</f>
        <v/>
      </c>
      <c r="AJ1459" s="12" t="str">
        <f aca="false">IF($B1459="","",COUNTIF(X1459:AG1459,"&gt;=2"))</f>
        <v/>
      </c>
      <c r="AK1459" s="12" t="str">
        <f aca="false">IF($B1459="","",COUNT(X1459:AG1459))</f>
        <v/>
      </c>
    </row>
    <row r="1460" customFormat="false" ht="15" hidden="false" customHeight="false" outlineLevel="0" collapsed="false">
      <c r="A1460" s="7"/>
      <c r="B1460" s="7"/>
      <c r="C1460" s="11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12" t="str">
        <f aca="false">IF(OR($B1460="",D1460="",E1460=""),"",IFERROR(IF(OR(INDEX(Matches!$I$2:$I$201,MATCH($A1460&amp;"-1",Matches!$J$2:$J$201,0))="Void",INDEX(Matches!$G$2:$G$201,MATCH($A1460&amp;"-1",Matches!$J$2:$J$201,0))="",INDEX(Matches!$H$2:$H$201,MATCH($A1460&amp;"-1",Matches!$J$2:$J$201,0))=""),"",IF(AND($C1460&lt;&gt;"",INDEX(Matches!$F$2:$F$201,MATCH($A1460&amp;"-1",Matches!$J$2:$J$201,0))&lt;&gt;"",$C1460&gt;=INDEX(Matches!$F$2:$F$201,MATCH($A1460&amp;"-1",Matches!$J$2:$J$201,0))),"",IF(AND(D1460=INDEX(Matches!$G$2:$G$201,MATCH($A1460&amp;"-1",Matches!$J$2:$J$201,0)),E1460=INDEX(Matches!$H$2:$H$201,MATCH($A1460&amp;"-1",Matches!$J$2:$J$201,0))),5,IF(SIGN(D1460-E1460)&lt;&gt;SIGN(INDEX(Matches!$G$2:$G$201,MATCH($A1460&amp;"-1",Matches!$J$2:$J$201,0))-INDEX(Matches!$H$2:$H$201,MATCH($A1460&amp;"-1",Matches!$J$2:$J$201,0))),0,IF(D1460-E1460=INDEX(Matches!$G$2:$G$201,MATCH($A1460&amp;"-1",Matches!$J$2:$J$201,0))-INDEX(Matches!$H$2:$H$201,MATCH($A1460&amp;"-1",Matches!$J$2:$J$201,0)),3,2))))),""))</f>
        <v/>
      </c>
      <c r="Y1460" s="12" t="str">
        <f aca="false">IF(OR($B1460="",F1460="",G1460=""),"",IFERROR(IF(OR(INDEX(Matches!$I$2:$I$201,MATCH($A1460&amp;"-2",Matches!$J$2:$J$201,0))="Void",INDEX(Matches!$G$2:$G$201,MATCH($A1460&amp;"-2",Matches!$J$2:$J$201,0))="",INDEX(Matches!$H$2:$H$201,MATCH($A1460&amp;"-2",Matches!$J$2:$J$201,0))=""),"",IF(AND($C1460&lt;&gt;"",INDEX(Matches!$F$2:$F$201,MATCH($A1460&amp;"-2",Matches!$J$2:$J$201,0))&lt;&gt;"",$C1460&gt;=INDEX(Matches!$F$2:$F$201,MATCH($A1460&amp;"-2",Matches!$J$2:$J$201,0))),"",IF(AND(F1460=INDEX(Matches!$G$2:$G$201,MATCH($A1460&amp;"-2",Matches!$J$2:$J$201,0)),G1460=INDEX(Matches!$H$2:$H$201,MATCH($A1460&amp;"-2",Matches!$J$2:$J$201,0))),5,IF(SIGN(F1460-G1460)&lt;&gt;SIGN(INDEX(Matches!$G$2:$G$201,MATCH($A1460&amp;"-2",Matches!$J$2:$J$201,0))-INDEX(Matches!$H$2:$H$201,MATCH($A1460&amp;"-2",Matches!$J$2:$J$201,0))),0,IF(F1460-G1460=INDEX(Matches!$G$2:$G$201,MATCH($A1460&amp;"-2",Matches!$J$2:$J$201,0))-INDEX(Matches!$H$2:$H$201,MATCH($A1460&amp;"-2",Matches!$J$2:$J$201,0)),3,2))))),""))</f>
        <v/>
      </c>
      <c r="Z1460" s="12" t="str">
        <f aca="false">IF(OR($B1460="",H1460="",I1460=""),"",IFERROR(IF(OR(INDEX(Matches!$I$2:$I$201,MATCH($A1460&amp;"-3",Matches!$J$2:$J$201,0))="Void",INDEX(Matches!$G$2:$G$201,MATCH($A1460&amp;"-3",Matches!$J$2:$J$201,0))="",INDEX(Matches!$H$2:$H$201,MATCH($A1460&amp;"-3",Matches!$J$2:$J$201,0))=""),"",IF(AND($C1460&lt;&gt;"",INDEX(Matches!$F$2:$F$201,MATCH($A1460&amp;"-3",Matches!$J$2:$J$201,0))&lt;&gt;"",$C1460&gt;=INDEX(Matches!$F$2:$F$201,MATCH($A1460&amp;"-3",Matches!$J$2:$J$201,0))),"",IF(AND(H1460=INDEX(Matches!$G$2:$G$201,MATCH($A1460&amp;"-3",Matches!$J$2:$J$201,0)),I1460=INDEX(Matches!$H$2:$H$201,MATCH($A1460&amp;"-3",Matches!$J$2:$J$201,0))),5,IF(SIGN(H1460-I1460)&lt;&gt;SIGN(INDEX(Matches!$G$2:$G$201,MATCH($A1460&amp;"-3",Matches!$J$2:$J$201,0))-INDEX(Matches!$H$2:$H$201,MATCH($A1460&amp;"-3",Matches!$J$2:$J$201,0))),0,IF(H1460-I1460=INDEX(Matches!$G$2:$G$201,MATCH($A1460&amp;"-3",Matches!$J$2:$J$201,0))-INDEX(Matches!$H$2:$H$201,MATCH($A1460&amp;"-3",Matches!$J$2:$J$201,0)),3,2))))),""))</f>
        <v/>
      </c>
      <c r="AA1460" s="12" t="str">
        <f aca="false">IF(OR($B1460="",J1460="",K1460=""),"",IFERROR(IF(OR(INDEX(Matches!$I$2:$I$201,MATCH($A1460&amp;"-4",Matches!$J$2:$J$201,0))="Void",INDEX(Matches!$G$2:$G$201,MATCH($A1460&amp;"-4",Matches!$J$2:$J$201,0))="",INDEX(Matches!$H$2:$H$201,MATCH($A1460&amp;"-4",Matches!$J$2:$J$201,0))=""),"",IF(AND($C1460&lt;&gt;"",INDEX(Matches!$F$2:$F$201,MATCH($A1460&amp;"-4",Matches!$J$2:$J$201,0))&lt;&gt;"",$C1460&gt;=INDEX(Matches!$F$2:$F$201,MATCH($A1460&amp;"-4",Matches!$J$2:$J$201,0))),"",IF(AND(J1460=INDEX(Matches!$G$2:$G$201,MATCH($A1460&amp;"-4",Matches!$J$2:$J$201,0)),K1460=INDEX(Matches!$H$2:$H$201,MATCH($A1460&amp;"-4",Matches!$J$2:$J$201,0))),5,IF(SIGN(J1460-K1460)&lt;&gt;SIGN(INDEX(Matches!$G$2:$G$201,MATCH($A1460&amp;"-4",Matches!$J$2:$J$201,0))-INDEX(Matches!$H$2:$H$201,MATCH($A1460&amp;"-4",Matches!$J$2:$J$201,0))),0,IF(J1460-K1460=INDEX(Matches!$G$2:$G$201,MATCH($A1460&amp;"-4",Matches!$J$2:$J$201,0))-INDEX(Matches!$H$2:$H$201,MATCH($A1460&amp;"-4",Matches!$J$2:$J$201,0)),3,2))))),""))</f>
        <v/>
      </c>
      <c r="AB1460" s="12" t="str">
        <f aca="false">IF(OR($B1460="",L1460="",M1460=""),"",IFERROR(IF(OR(INDEX(Matches!$I$2:$I$201,MATCH($A1460&amp;"-5",Matches!$J$2:$J$201,0))="Void",INDEX(Matches!$G$2:$G$201,MATCH($A1460&amp;"-5",Matches!$J$2:$J$201,0))="",INDEX(Matches!$H$2:$H$201,MATCH($A1460&amp;"-5",Matches!$J$2:$J$201,0))=""),"",IF(AND($C1460&lt;&gt;"",INDEX(Matches!$F$2:$F$201,MATCH($A1460&amp;"-5",Matches!$J$2:$J$201,0))&lt;&gt;"",$C1460&gt;=INDEX(Matches!$F$2:$F$201,MATCH($A1460&amp;"-5",Matches!$J$2:$J$201,0))),"",IF(AND(L1460=INDEX(Matches!$G$2:$G$201,MATCH($A1460&amp;"-5",Matches!$J$2:$J$201,0)),M1460=INDEX(Matches!$H$2:$H$201,MATCH($A1460&amp;"-5",Matches!$J$2:$J$201,0))),5,IF(SIGN(L1460-M1460)&lt;&gt;SIGN(INDEX(Matches!$G$2:$G$201,MATCH($A1460&amp;"-5",Matches!$J$2:$J$201,0))-INDEX(Matches!$H$2:$H$201,MATCH($A1460&amp;"-5",Matches!$J$2:$J$201,0))),0,IF(L1460-M1460=INDEX(Matches!$G$2:$G$201,MATCH($A1460&amp;"-5",Matches!$J$2:$J$201,0))-INDEX(Matches!$H$2:$H$201,MATCH($A1460&amp;"-5",Matches!$J$2:$J$201,0)),3,2))))),""))</f>
        <v/>
      </c>
      <c r="AC1460" s="12" t="str">
        <f aca="false">IF(OR($B1460="",N1460="",O1460=""),"",IFERROR(IF(OR(INDEX(Matches!$I$2:$I$201,MATCH($A1460&amp;"-6",Matches!$J$2:$J$201,0))="Void",INDEX(Matches!$G$2:$G$201,MATCH($A1460&amp;"-6",Matches!$J$2:$J$201,0))="",INDEX(Matches!$H$2:$H$201,MATCH($A1460&amp;"-6",Matches!$J$2:$J$201,0))=""),"",IF(AND($C1460&lt;&gt;"",INDEX(Matches!$F$2:$F$201,MATCH($A1460&amp;"-6",Matches!$J$2:$J$201,0))&lt;&gt;"",$C1460&gt;=INDEX(Matches!$F$2:$F$201,MATCH($A1460&amp;"-6",Matches!$J$2:$J$201,0))),"",IF(AND(N1460=INDEX(Matches!$G$2:$G$201,MATCH($A1460&amp;"-6",Matches!$J$2:$J$201,0)),O1460=INDEX(Matches!$H$2:$H$201,MATCH($A1460&amp;"-6",Matches!$J$2:$J$201,0))),5,IF(SIGN(N1460-O1460)&lt;&gt;SIGN(INDEX(Matches!$G$2:$G$201,MATCH($A1460&amp;"-6",Matches!$J$2:$J$201,0))-INDEX(Matches!$H$2:$H$201,MATCH($A1460&amp;"-6",Matches!$J$2:$J$201,0))),0,IF(N1460-O1460=INDEX(Matches!$G$2:$G$201,MATCH($A1460&amp;"-6",Matches!$J$2:$J$201,0))-INDEX(Matches!$H$2:$H$201,MATCH($A1460&amp;"-6",Matches!$J$2:$J$201,0)),3,2))))),""))</f>
        <v/>
      </c>
      <c r="AD1460" s="12" t="str">
        <f aca="false">IF(OR($B1460="",P1460="",Q1460=""),"",IFERROR(IF(OR(INDEX(Matches!$I$2:$I$201,MATCH($A1460&amp;"-7",Matches!$J$2:$J$201,0))="Void",INDEX(Matches!$G$2:$G$201,MATCH($A1460&amp;"-7",Matches!$J$2:$J$201,0))="",INDEX(Matches!$H$2:$H$201,MATCH($A1460&amp;"-7",Matches!$J$2:$J$201,0))=""),"",IF(AND($C1460&lt;&gt;"",INDEX(Matches!$F$2:$F$201,MATCH($A1460&amp;"-7",Matches!$J$2:$J$201,0))&lt;&gt;"",$C1460&gt;=INDEX(Matches!$F$2:$F$201,MATCH($A1460&amp;"-7",Matches!$J$2:$J$201,0))),"",IF(AND(P1460=INDEX(Matches!$G$2:$G$201,MATCH($A1460&amp;"-7",Matches!$J$2:$J$201,0)),Q1460=INDEX(Matches!$H$2:$H$201,MATCH($A1460&amp;"-7",Matches!$J$2:$J$201,0))),5,IF(SIGN(P1460-Q1460)&lt;&gt;SIGN(INDEX(Matches!$G$2:$G$201,MATCH($A1460&amp;"-7",Matches!$J$2:$J$201,0))-INDEX(Matches!$H$2:$H$201,MATCH($A1460&amp;"-7",Matches!$J$2:$J$201,0))),0,IF(P1460-Q1460=INDEX(Matches!$G$2:$G$201,MATCH($A1460&amp;"-7",Matches!$J$2:$J$201,0))-INDEX(Matches!$H$2:$H$201,MATCH($A1460&amp;"-7",Matches!$J$2:$J$201,0)),3,2))))),""))</f>
        <v/>
      </c>
      <c r="AE1460" s="12" t="str">
        <f aca="false">IF(OR($B1460="",R1460="",S1460=""),"",IFERROR(IF(OR(INDEX(Matches!$I$2:$I$201,MATCH($A1460&amp;"-8",Matches!$J$2:$J$201,0))="Void",INDEX(Matches!$G$2:$G$201,MATCH($A1460&amp;"-8",Matches!$J$2:$J$201,0))="",INDEX(Matches!$H$2:$H$201,MATCH($A1460&amp;"-8",Matches!$J$2:$J$201,0))=""),"",IF(AND($C1460&lt;&gt;"",INDEX(Matches!$F$2:$F$201,MATCH($A1460&amp;"-8",Matches!$J$2:$J$201,0))&lt;&gt;"",$C1460&gt;=INDEX(Matches!$F$2:$F$201,MATCH($A1460&amp;"-8",Matches!$J$2:$J$201,0))),"",IF(AND(R1460=INDEX(Matches!$G$2:$G$201,MATCH($A1460&amp;"-8",Matches!$J$2:$J$201,0)),S1460=INDEX(Matches!$H$2:$H$201,MATCH($A1460&amp;"-8",Matches!$J$2:$J$201,0))),5,IF(SIGN(R1460-S1460)&lt;&gt;SIGN(INDEX(Matches!$G$2:$G$201,MATCH($A1460&amp;"-8",Matches!$J$2:$J$201,0))-INDEX(Matches!$H$2:$H$201,MATCH($A1460&amp;"-8",Matches!$J$2:$J$201,0))),0,IF(R1460-S1460=INDEX(Matches!$G$2:$G$201,MATCH($A1460&amp;"-8",Matches!$J$2:$J$201,0))-INDEX(Matches!$H$2:$H$201,MATCH($A1460&amp;"-8",Matches!$J$2:$J$201,0)),3,2))))),""))</f>
        <v/>
      </c>
      <c r="AF1460" s="12" t="str">
        <f aca="false">IF(OR($B1460="",T1460="",U1460=""),"",IFERROR(IF(OR(INDEX(Matches!$I$2:$I$201,MATCH($A1460&amp;"-9",Matches!$J$2:$J$201,0))="Void",INDEX(Matches!$G$2:$G$201,MATCH($A1460&amp;"-9",Matches!$J$2:$J$201,0))="",INDEX(Matches!$H$2:$H$201,MATCH($A1460&amp;"-9",Matches!$J$2:$J$201,0))=""),"",IF(AND($C1460&lt;&gt;"",INDEX(Matches!$F$2:$F$201,MATCH($A1460&amp;"-9",Matches!$J$2:$J$201,0))&lt;&gt;"",$C1460&gt;=INDEX(Matches!$F$2:$F$201,MATCH($A1460&amp;"-9",Matches!$J$2:$J$201,0))),"",IF(AND(T1460=INDEX(Matches!$G$2:$G$201,MATCH($A1460&amp;"-9",Matches!$J$2:$J$201,0)),U1460=INDEX(Matches!$H$2:$H$201,MATCH($A1460&amp;"-9",Matches!$J$2:$J$201,0))),5,IF(SIGN(T1460-U1460)&lt;&gt;SIGN(INDEX(Matches!$G$2:$G$201,MATCH($A1460&amp;"-9",Matches!$J$2:$J$201,0))-INDEX(Matches!$H$2:$H$201,MATCH($A1460&amp;"-9",Matches!$J$2:$J$201,0))),0,IF(T1460-U1460=INDEX(Matches!$G$2:$G$201,MATCH($A1460&amp;"-9",Matches!$J$2:$J$201,0))-INDEX(Matches!$H$2:$H$201,MATCH($A1460&amp;"-9",Matches!$J$2:$J$201,0)),3,2))))),""))</f>
        <v/>
      </c>
      <c r="AG1460" s="12" t="str">
        <f aca="false">IF(OR($B1460="",V1460="",W1460=""),"",IFERROR(IF(OR(INDEX(Matches!$I$2:$I$201,MATCH($A1460&amp;"-10",Matches!$J$2:$J$201,0))="Void",INDEX(Matches!$G$2:$G$201,MATCH($A1460&amp;"-10",Matches!$J$2:$J$201,0))="",INDEX(Matches!$H$2:$H$201,MATCH($A1460&amp;"-10",Matches!$J$2:$J$201,0))=""),"",IF(AND($C1460&lt;&gt;"",INDEX(Matches!$F$2:$F$201,MATCH($A1460&amp;"-10",Matches!$J$2:$J$201,0))&lt;&gt;"",$C1460&gt;=INDEX(Matches!$F$2:$F$201,MATCH($A1460&amp;"-10",Matches!$J$2:$J$201,0))),"",IF(AND(V1460=INDEX(Matches!$G$2:$G$201,MATCH($A1460&amp;"-10",Matches!$J$2:$J$201,0)),W1460=INDEX(Matches!$H$2:$H$201,MATCH($A1460&amp;"-10",Matches!$J$2:$J$201,0))),5,IF(SIGN(V1460-W1460)&lt;&gt;SIGN(INDEX(Matches!$G$2:$G$201,MATCH($A1460&amp;"-10",Matches!$J$2:$J$201,0))-INDEX(Matches!$H$2:$H$201,MATCH($A1460&amp;"-10",Matches!$J$2:$J$201,0))),0,IF(V1460-W1460=INDEX(Matches!$G$2:$G$201,MATCH($A1460&amp;"-10",Matches!$J$2:$J$201,0))-INDEX(Matches!$H$2:$H$201,MATCH($A1460&amp;"-10",Matches!$J$2:$J$201,0)),3,2))))),""))</f>
        <v/>
      </c>
      <c r="AH1460" s="13" t="str">
        <f aca="false">IF($B1460="","",SUM(X1460:AG1460))</f>
        <v/>
      </c>
      <c r="AI1460" s="12" t="str">
        <f aca="false">IF($B1460="","",COUNTIF(X1460:AG1460,5))</f>
        <v/>
      </c>
      <c r="AJ1460" s="12" t="str">
        <f aca="false">IF($B1460="","",COUNTIF(X1460:AG1460,"&gt;=2"))</f>
        <v/>
      </c>
      <c r="AK1460" s="12" t="str">
        <f aca="false">IF($B1460="","",COUNT(X1460:AG1460))</f>
        <v/>
      </c>
    </row>
    <row r="1461" customFormat="false" ht="15" hidden="false" customHeight="false" outlineLevel="0" collapsed="false">
      <c r="A1461" s="7"/>
      <c r="B1461" s="7"/>
      <c r="C1461" s="11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12" t="str">
        <f aca="false">IF(OR($B1461="",D1461="",E1461=""),"",IFERROR(IF(OR(INDEX(Matches!$I$2:$I$201,MATCH($A1461&amp;"-1",Matches!$J$2:$J$201,0))="Void",INDEX(Matches!$G$2:$G$201,MATCH($A1461&amp;"-1",Matches!$J$2:$J$201,0))="",INDEX(Matches!$H$2:$H$201,MATCH($A1461&amp;"-1",Matches!$J$2:$J$201,0))=""),"",IF(AND($C1461&lt;&gt;"",INDEX(Matches!$F$2:$F$201,MATCH($A1461&amp;"-1",Matches!$J$2:$J$201,0))&lt;&gt;"",$C1461&gt;=INDEX(Matches!$F$2:$F$201,MATCH($A1461&amp;"-1",Matches!$J$2:$J$201,0))),"",IF(AND(D1461=INDEX(Matches!$G$2:$G$201,MATCH($A1461&amp;"-1",Matches!$J$2:$J$201,0)),E1461=INDEX(Matches!$H$2:$H$201,MATCH($A1461&amp;"-1",Matches!$J$2:$J$201,0))),5,IF(SIGN(D1461-E1461)&lt;&gt;SIGN(INDEX(Matches!$G$2:$G$201,MATCH($A1461&amp;"-1",Matches!$J$2:$J$201,0))-INDEX(Matches!$H$2:$H$201,MATCH($A1461&amp;"-1",Matches!$J$2:$J$201,0))),0,IF(D1461-E1461=INDEX(Matches!$G$2:$G$201,MATCH($A1461&amp;"-1",Matches!$J$2:$J$201,0))-INDEX(Matches!$H$2:$H$201,MATCH($A1461&amp;"-1",Matches!$J$2:$J$201,0)),3,2))))),""))</f>
        <v/>
      </c>
      <c r="Y1461" s="12" t="str">
        <f aca="false">IF(OR($B1461="",F1461="",G1461=""),"",IFERROR(IF(OR(INDEX(Matches!$I$2:$I$201,MATCH($A1461&amp;"-2",Matches!$J$2:$J$201,0))="Void",INDEX(Matches!$G$2:$G$201,MATCH($A1461&amp;"-2",Matches!$J$2:$J$201,0))="",INDEX(Matches!$H$2:$H$201,MATCH($A1461&amp;"-2",Matches!$J$2:$J$201,0))=""),"",IF(AND($C1461&lt;&gt;"",INDEX(Matches!$F$2:$F$201,MATCH($A1461&amp;"-2",Matches!$J$2:$J$201,0))&lt;&gt;"",$C1461&gt;=INDEX(Matches!$F$2:$F$201,MATCH($A1461&amp;"-2",Matches!$J$2:$J$201,0))),"",IF(AND(F1461=INDEX(Matches!$G$2:$G$201,MATCH($A1461&amp;"-2",Matches!$J$2:$J$201,0)),G1461=INDEX(Matches!$H$2:$H$201,MATCH($A1461&amp;"-2",Matches!$J$2:$J$201,0))),5,IF(SIGN(F1461-G1461)&lt;&gt;SIGN(INDEX(Matches!$G$2:$G$201,MATCH($A1461&amp;"-2",Matches!$J$2:$J$201,0))-INDEX(Matches!$H$2:$H$201,MATCH($A1461&amp;"-2",Matches!$J$2:$J$201,0))),0,IF(F1461-G1461=INDEX(Matches!$G$2:$G$201,MATCH($A1461&amp;"-2",Matches!$J$2:$J$201,0))-INDEX(Matches!$H$2:$H$201,MATCH($A1461&amp;"-2",Matches!$J$2:$J$201,0)),3,2))))),""))</f>
        <v/>
      </c>
      <c r="Z1461" s="12" t="str">
        <f aca="false">IF(OR($B1461="",H1461="",I1461=""),"",IFERROR(IF(OR(INDEX(Matches!$I$2:$I$201,MATCH($A1461&amp;"-3",Matches!$J$2:$J$201,0))="Void",INDEX(Matches!$G$2:$G$201,MATCH($A1461&amp;"-3",Matches!$J$2:$J$201,0))="",INDEX(Matches!$H$2:$H$201,MATCH($A1461&amp;"-3",Matches!$J$2:$J$201,0))=""),"",IF(AND($C1461&lt;&gt;"",INDEX(Matches!$F$2:$F$201,MATCH($A1461&amp;"-3",Matches!$J$2:$J$201,0))&lt;&gt;"",$C1461&gt;=INDEX(Matches!$F$2:$F$201,MATCH($A1461&amp;"-3",Matches!$J$2:$J$201,0))),"",IF(AND(H1461=INDEX(Matches!$G$2:$G$201,MATCH($A1461&amp;"-3",Matches!$J$2:$J$201,0)),I1461=INDEX(Matches!$H$2:$H$201,MATCH($A1461&amp;"-3",Matches!$J$2:$J$201,0))),5,IF(SIGN(H1461-I1461)&lt;&gt;SIGN(INDEX(Matches!$G$2:$G$201,MATCH($A1461&amp;"-3",Matches!$J$2:$J$201,0))-INDEX(Matches!$H$2:$H$201,MATCH($A1461&amp;"-3",Matches!$J$2:$J$201,0))),0,IF(H1461-I1461=INDEX(Matches!$G$2:$G$201,MATCH($A1461&amp;"-3",Matches!$J$2:$J$201,0))-INDEX(Matches!$H$2:$H$201,MATCH($A1461&amp;"-3",Matches!$J$2:$J$201,0)),3,2))))),""))</f>
        <v/>
      </c>
      <c r="AA1461" s="12" t="str">
        <f aca="false">IF(OR($B1461="",J1461="",K1461=""),"",IFERROR(IF(OR(INDEX(Matches!$I$2:$I$201,MATCH($A1461&amp;"-4",Matches!$J$2:$J$201,0))="Void",INDEX(Matches!$G$2:$G$201,MATCH($A1461&amp;"-4",Matches!$J$2:$J$201,0))="",INDEX(Matches!$H$2:$H$201,MATCH($A1461&amp;"-4",Matches!$J$2:$J$201,0))=""),"",IF(AND($C1461&lt;&gt;"",INDEX(Matches!$F$2:$F$201,MATCH($A1461&amp;"-4",Matches!$J$2:$J$201,0))&lt;&gt;"",$C1461&gt;=INDEX(Matches!$F$2:$F$201,MATCH($A1461&amp;"-4",Matches!$J$2:$J$201,0))),"",IF(AND(J1461=INDEX(Matches!$G$2:$G$201,MATCH($A1461&amp;"-4",Matches!$J$2:$J$201,0)),K1461=INDEX(Matches!$H$2:$H$201,MATCH($A1461&amp;"-4",Matches!$J$2:$J$201,0))),5,IF(SIGN(J1461-K1461)&lt;&gt;SIGN(INDEX(Matches!$G$2:$G$201,MATCH($A1461&amp;"-4",Matches!$J$2:$J$201,0))-INDEX(Matches!$H$2:$H$201,MATCH($A1461&amp;"-4",Matches!$J$2:$J$201,0))),0,IF(J1461-K1461=INDEX(Matches!$G$2:$G$201,MATCH($A1461&amp;"-4",Matches!$J$2:$J$201,0))-INDEX(Matches!$H$2:$H$201,MATCH($A1461&amp;"-4",Matches!$J$2:$J$201,0)),3,2))))),""))</f>
        <v/>
      </c>
      <c r="AB1461" s="12" t="str">
        <f aca="false">IF(OR($B1461="",L1461="",M1461=""),"",IFERROR(IF(OR(INDEX(Matches!$I$2:$I$201,MATCH($A1461&amp;"-5",Matches!$J$2:$J$201,0))="Void",INDEX(Matches!$G$2:$G$201,MATCH($A1461&amp;"-5",Matches!$J$2:$J$201,0))="",INDEX(Matches!$H$2:$H$201,MATCH($A1461&amp;"-5",Matches!$J$2:$J$201,0))=""),"",IF(AND($C1461&lt;&gt;"",INDEX(Matches!$F$2:$F$201,MATCH($A1461&amp;"-5",Matches!$J$2:$J$201,0))&lt;&gt;"",$C1461&gt;=INDEX(Matches!$F$2:$F$201,MATCH($A1461&amp;"-5",Matches!$J$2:$J$201,0))),"",IF(AND(L1461=INDEX(Matches!$G$2:$G$201,MATCH($A1461&amp;"-5",Matches!$J$2:$J$201,0)),M1461=INDEX(Matches!$H$2:$H$201,MATCH($A1461&amp;"-5",Matches!$J$2:$J$201,0))),5,IF(SIGN(L1461-M1461)&lt;&gt;SIGN(INDEX(Matches!$G$2:$G$201,MATCH($A1461&amp;"-5",Matches!$J$2:$J$201,0))-INDEX(Matches!$H$2:$H$201,MATCH($A1461&amp;"-5",Matches!$J$2:$J$201,0))),0,IF(L1461-M1461=INDEX(Matches!$G$2:$G$201,MATCH($A1461&amp;"-5",Matches!$J$2:$J$201,0))-INDEX(Matches!$H$2:$H$201,MATCH($A1461&amp;"-5",Matches!$J$2:$J$201,0)),3,2))))),""))</f>
        <v/>
      </c>
      <c r="AC1461" s="12" t="str">
        <f aca="false">IF(OR($B1461="",N1461="",O1461=""),"",IFERROR(IF(OR(INDEX(Matches!$I$2:$I$201,MATCH($A1461&amp;"-6",Matches!$J$2:$J$201,0))="Void",INDEX(Matches!$G$2:$G$201,MATCH($A1461&amp;"-6",Matches!$J$2:$J$201,0))="",INDEX(Matches!$H$2:$H$201,MATCH($A1461&amp;"-6",Matches!$J$2:$J$201,0))=""),"",IF(AND($C1461&lt;&gt;"",INDEX(Matches!$F$2:$F$201,MATCH($A1461&amp;"-6",Matches!$J$2:$J$201,0))&lt;&gt;"",$C1461&gt;=INDEX(Matches!$F$2:$F$201,MATCH($A1461&amp;"-6",Matches!$J$2:$J$201,0))),"",IF(AND(N1461=INDEX(Matches!$G$2:$G$201,MATCH($A1461&amp;"-6",Matches!$J$2:$J$201,0)),O1461=INDEX(Matches!$H$2:$H$201,MATCH($A1461&amp;"-6",Matches!$J$2:$J$201,0))),5,IF(SIGN(N1461-O1461)&lt;&gt;SIGN(INDEX(Matches!$G$2:$G$201,MATCH($A1461&amp;"-6",Matches!$J$2:$J$201,0))-INDEX(Matches!$H$2:$H$201,MATCH($A1461&amp;"-6",Matches!$J$2:$J$201,0))),0,IF(N1461-O1461=INDEX(Matches!$G$2:$G$201,MATCH($A1461&amp;"-6",Matches!$J$2:$J$201,0))-INDEX(Matches!$H$2:$H$201,MATCH($A1461&amp;"-6",Matches!$J$2:$J$201,0)),3,2))))),""))</f>
        <v/>
      </c>
      <c r="AD1461" s="12" t="str">
        <f aca="false">IF(OR($B1461="",P1461="",Q1461=""),"",IFERROR(IF(OR(INDEX(Matches!$I$2:$I$201,MATCH($A1461&amp;"-7",Matches!$J$2:$J$201,0))="Void",INDEX(Matches!$G$2:$G$201,MATCH($A1461&amp;"-7",Matches!$J$2:$J$201,0))="",INDEX(Matches!$H$2:$H$201,MATCH($A1461&amp;"-7",Matches!$J$2:$J$201,0))=""),"",IF(AND($C1461&lt;&gt;"",INDEX(Matches!$F$2:$F$201,MATCH($A1461&amp;"-7",Matches!$J$2:$J$201,0))&lt;&gt;"",$C1461&gt;=INDEX(Matches!$F$2:$F$201,MATCH($A1461&amp;"-7",Matches!$J$2:$J$201,0))),"",IF(AND(P1461=INDEX(Matches!$G$2:$G$201,MATCH($A1461&amp;"-7",Matches!$J$2:$J$201,0)),Q1461=INDEX(Matches!$H$2:$H$201,MATCH($A1461&amp;"-7",Matches!$J$2:$J$201,0))),5,IF(SIGN(P1461-Q1461)&lt;&gt;SIGN(INDEX(Matches!$G$2:$G$201,MATCH($A1461&amp;"-7",Matches!$J$2:$J$201,0))-INDEX(Matches!$H$2:$H$201,MATCH($A1461&amp;"-7",Matches!$J$2:$J$201,0))),0,IF(P1461-Q1461=INDEX(Matches!$G$2:$G$201,MATCH($A1461&amp;"-7",Matches!$J$2:$J$201,0))-INDEX(Matches!$H$2:$H$201,MATCH($A1461&amp;"-7",Matches!$J$2:$J$201,0)),3,2))))),""))</f>
        <v/>
      </c>
      <c r="AE1461" s="12" t="str">
        <f aca="false">IF(OR($B1461="",R1461="",S1461=""),"",IFERROR(IF(OR(INDEX(Matches!$I$2:$I$201,MATCH($A1461&amp;"-8",Matches!$J$2:$J$201,0))="Void",INDEX(Matches!$G$2:$G$201,MATCH($A1461&amp;"-8",Matches!$J$2:$J$201,0))="",INDEX(Matches!$H$2:$H$201,MATCH($A1461&amp;"-8",Matches!$J$2:$J$201,0))=""),"",IF(AND($C1461&lt;&gt;"",INDEX(Matches!$F$2:$F$201,MATCH($A1461&amp;"-8",Matches!$J$2:$J$201,0))&lt;&gt;"",$C1461&gt;=INDEX(Matches!$F$2:$F$201,MATCH($A1461&amp;"-8",Matches!$J$2:$J$201,0))),"",IF(AND(R1461=INDEX(Matches!$G$2:$G$201,MATCH($A1461&amp;"-8",Matches!$J$2:$J$201,0)),S1461=INDEX(Matches!$H$2:$H$201,MATCH($A1461&amp;"-8",Matches!$J$2:$J$201,0))),5,IF(SIGN(R1461-S1461)&lt;&gt;SIGN(INDEX(Matches!$G$2:$G$201,MATCH($A1461&amp;"-8",Matches!$J$2:$J$201,0))-INDEX(Matches!$H$2:$H$201,MATCH($A1461&amp;"-8",Matches!$J$2:$J$201,0))),0,IF(R1461-S1461=INDEX(Matches!$G$2:$G$201,MATCH($A1461&amp;"-8",Matches!$J$2:$J$201,0))-INDEX(Matches!$H$2:$H$201,MATCH($A1461&amp;"-8",Matches!$J$2:$J$201,0)),3,2))))),""))</f>
        <v/>
      </c>
      <c r="AF1461" s="12" t="str">
        <f aca="false">IF(OR($B1461="",T1461="",U1461=""),"",IFERROR(IF(OR(INDEX(Matches!$I$2:$I$201,MATCH($A1461&amp;"-9",Matches!$J$2:$J$201,0))="Void",INDEX(Matches!$G$2:$G$201,MATCH($A1461&amp;"-9",Matches!$J$2:$J$201,0))="",INDEX(Matches!$H$2:$H$201,MATCH($A1461&amp;"-9",Matches!$J$2:$J$201,0))=""),"",IF(AND($C1461&lt;&gt;"",INDEX(Matches!$F$2:$F$201,MATCH($A1461&amp;"-9",Matches!$J$2:$J$201,0))&lt;&gt;"",$C1461&gt;=INDEX(Matches!$F$2:$F$201,MATCH($A1461&amp;"-9",Matches!$J$2:$J$201,0))),"",IF(AND(T1461=INDEX(Matches!$G$2:$G$201,MATCH($A1461&amp;"-9",Matches!$J$2:$J$201,0)),U1461=INDEX(Matches!$H$2:$H$201,MATCH($A1461&amp;"-9",Matches!$J$2:$J$201,0))),5,IF(SIGN(T1461-U1461)&lt;&gt;SIGN(INDEX(Matches!$G$2:$G$201,MATCH($A1461&amp;"-9",Matches!$J$2:$J$201,0))-INDEX(Matches!$H$2:$H$201,MATCH($A1461&amp;"-9",Matches!$J$2:$J$201,0))),0,IF(T1461-U1461=INDEX(Matches!$G$2:$G$201,MATCH($A1461&amp;"-9",Matches!$J$2:$J$201,0))-INDEX(Matches!$H$2:$H$201,MATCH($A1461&amp;"-9",Matches!$J$2:$J$201,0)),3,2))))),""))</f>
        <v/>
      </c>
      <c r="AG1461" s="12" t="str">
        <f aca="false">IF(OR($B1461="",V1461="",W1461=""),"",IFERROR(IF(OR(INDEX(Matches!$I$2:$I$201,MATCH($A1461&amp;"-10",Matches!$J$2:$J$201,0))="Void",INDEX(Matches!$G$2:$G$201,MATCH($A1461&amp;"-10",Matches!$J$2:$J$201,0))="",INDEX(Matches!$H$2:$H$201,MATCH($A1461&amp;"-10",Matches!$J$2:$J$201,0))=""),"",IF(AND($C1461&lt;&gt;"",INDEX(Matches!$F$2:$F$201,MATCH($A1461&amp;"-10",Matches!$J$2:$J$201,0))&lt;&gt;"",$C1461&gt;=INDEX(Matches!$F$2:$F$201,MATCH($A1461&amp;"-10",Matches!$J$2:$J$201,0))),"",IF(AND(V1461=INDEX(Matches!$G$2:$G$201,MATCH($A1461&amp;"-10",Matches!$J$2:$J$201,0)),W1461=INDEX(Matches!$H$2:$H$201,MATCH($A1461&amp;"-10",Matches!$J$2:$J$201,0))),5,IF(SIGN(V1461-W1461)&lt;&gt;SIGN(INDEX(Matches!$G$2:$G$201,MATCH($A1461&amp;"-10",Matches!$J$2:$J$201,0))-INDEX(Matches!$H$2:$H$201,MATCH($A1461&amp;"-10",Matches!$J$2:$J$201,0))),0,IF(V1461-W1461=INDEX(Matches!$G$2:$G$201,MATCH($A1461&amp;"-10",Matches!$J$2:$J$201,0))-INDEX(Matches!$H$2:$H$201,MATCH($A1461&amp;"-10",Matches!$J$2:$J$201,0)),3,2))))),""))</f>
        <v/>
      </c>
      <c r="AH1461" s="13" t="str">
        <f aca="false">IF($B1461="","",SUM(X1461:AG1461))</f>
        <v/>
      </c>
      <c r="AI1461" s="12" t="str">
        <f aca="false">IF($B1461="","",COUNTIF(X1461:AG1461,5))</f>
        <v/>
      </c>
      <c r="AJ1461" s="12" t="str">
        <f aca="false">IF($B1461="","",COUNTIF(X1461:AG1461,"&gt;=2"))</f>
        <v/>
      </c>
      <c r="AK1461" s="12" t="str">
        <f aca="false">IF($B1461="","",COUNT(X1461:AG1461))</f>
        <v/>
      </c>
    </row>
    <row r="1462" customFormat="false" ht="15" hidden="false" customHeight="false" outlineLevel="0" collapsed="false">
      <c r="A1462" s="7"/>
      <c r="B1462" s="7"/>
      <c r="C1462" s="11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12" t="str">
        <f aca="false">IF(OR($B1462="",D1462="",E1462=""),"",IFERROR(IF(OR(INDEX(Matches!$I$2:$I$201,MATCH($A1462&amp;"-1",Matches!$J$2:$J$201,0))="Void",INDEX(Matches!$G$2:$G$201,MATCH($A1462&amp;"-1",Matches!$J$2:$J$201,0))="",INDEX(Matches!$H$2:$H$201,MATCH($A1462&amp;"-1",Matches!$J$2:$J$201,0))=""),"",IF(AND($C1462&lt;&gt;"",INDEX(Matches!$F$2:$F$201,MATCH($A1462&amp;"-1",Matches!$J$2:$J$201,0))&lt;&gt;"",$C1462&gt;=INDEX(Matches!$F$2:$F$201,MATCH($A1462&amp;"-1",Matches!$J$2:$J$201,0))),"",IF(AND(D1462=INDEX(Matches!$G$2:$G$201,MATCH($A1462&amp;"-1",Matches!$J$2:$J$201,0)),E1462=INDEX(Matches!$H$2:$H$201,MATCH($A1462&amp;"-1",Matches!$J$2:$J$201,0))),5,IF(SIGN(D1462-E1462)&lt;&gt;SIGN(INDEX(Matches!$G$2:$G$201,MATCH($A1462&amp;"-1",Matches!$J$2:$J$201,0))-INDEX(Matches!$H$2:$H$201,MATCH($A1462&amp;"-1",Matches!$J$2:$J$201,0))),0,IF(D1462-E1462=INDEX(Matches!$G$2:$G$201,MATCH($A1462&amp;"-1",Matches!$J$2:$J$201,0))-INDEX(Matches!$H$2:$H$201,MATCH($A1462&amp;"-1",Matches!$J$2:$J$201,0)),3,2))))),""))</f>
        <v/>
      </c>
      <c r="Y1462" s="12" t="str">
        <f aca="false">IF(OR($B1462="",F1462="",G1462=""),"",IFERROR(IF(OR(INDEX(Matches!$I$2:$I$201,MATCH($A1462&amp;"-2",Matches!$J$2:$J$201,0))="Void",INDEX(Matches!$G$2:$G$201,MATCH($A1462&amp;"-2",Matches!$J$2:$J$201,0))="",INDEX(Matches!$H$2:$H$201,MATCH($A1462&amp;"-2",Matches!$J$2:$J$201,0))=""),"",IF(AND($C1462&lt;&gt;"",INDEX(Matches!$F$2:$F$201,MATCH($A1462&amp;"-2",Matches!$J$2:$J$201,0))&lt;&gt;"",$C1462&gt;=INDEX(Matches!$F$2:$F$201,MATCH($A1462&amp;"-2",Matches!$J$2:$J$201,0))),"",IF(AND(F1462=INDEX(Matches!$G$2:$G$201,MATCH($A1462&amp;"-2",Matches!$J$2:$J$201,0)),G1462=INDEX(Matches!$H$2:$H$201,MATCH($A1462&amp;"-2",Matches!$J$2:$J$201,0))),5,IF(SIGN(F1462-G1462)&lt;&gt;SIGN(INDEX(Matches!$G$2:$G$201,MATCH($A1462&amp;"-2",Matches!$J$2:$J$201,0))-INDEX(Matches!$H$2:$H$201,MATCH($A1462&amp;"-2",Matches!$J$2:$J$201,0))),0,IF(F1462-G1462=INDEX(Matches!$G$2:$G$201,MATCH($A1462&amp;"-2",Matches!$J$2:$J$201,0))-INDEX(Matches!$H$2:$H$201,MATCH($A1462&amp;"-2",Matches!$J$2:$J$201,0)),3,2))))),""))</f>
        <v/>
      </c>
      <c r="Z1462" s="12" t="str">
        <f aca="false">IF(OR($B1462="",H1462="",I1462=""),"",IFERROR(IF(OR(INDEX(Matches!$I$2:$I$201,MATCH($A1462&amp;"-3",Matches!$J$2:$J$201,0))="Void",INDEX(Matches!$G$2:$G$201,MATCH($A1462&amp;"-3",Matches!$J$2:$J$201,0))="",INDEX(Matches!$H$2:$H$201,MATCH($A1462&amp;"-3",Matches!$J$2:$J$201,0))=""),"",IF(AND($C1462&lt;&gt;"",INDEX(Matches!$F$2:$F$201,MATCH($A1462&amp;"-3",Matches!$J$2:$J$201,0))&lt;&gt;"",$C1462&gt;=INDEX(Matches!$F$2:$F$201,MATCH($A1462&amp;"-3",Matches!$J$2:$J$201,0))),"",IF(AND(H1462=INDEX(Matches!$G$2:$G$201,MATCH($A1462&amp;"-3",Matches!$J$2:$J$201,0)),I1462=INDEX(Matches!$H$2:$H$201,MATCH($A1462&amp;"-3",Matches!$J$2:$J$201,0))),5,IF(SIGN(H1462-I1462)&lt;&gt;SIGN(INDEX(Matches!$G$2:$G$201,MATCH($A1462&amp;"-3",Matches!$J$2:$J$201,0))-INDEX(Matches!$H$2:$H$201,MATCH($A1462&amp;"-3",Matches!$J$2:$J$201,0))),0,IF(H1462-I1462=INDEX(Matches!$G$2:$G$201,MATCH($A1462&amp;"-3",Matches!$J$2:$J$201,0))-INDEX(Matches!$H$2:$H$201,MATCH($A1462&amp;"-3",Matches!$J$2:$J$201,0)),3,2))))),""))</f>
        <v/>
      </c>
      <c r="AA1462" s="12" t="str">
        <f aca="false">IF(OR($B1462="",J1462="",K1462=""),"",IFERROR(IF(OR(INDEX(Matches!$I$2:$I$201,MATCH($A1462&amp;"-4",Matches!$J$2:$J$201,0))="Void",INDEX(Matches!$G$2:$G$201,MATCH($A1462&amp;"-4",Matches!$J$2:$J$201,0))="",INDEX(Matches!$H$2:$H$201,MATCH($A1462&amp;"-4",Matches!$J$2:$J$201,0))=""),"",IF(AND($C1462&lt;&gt;"",INDEX(Matches!$F$2:$F$201,MATCH($A1462&amp;"-4",Matches!$J$2:$J$201,0))&lt;&gt;"",$C1462&gt;=INDEX(Matches!$F$2:$F$201,MATCH($A1462&amp;"-4",Matches!$J$2:$J$201,0))),"",IF(AND(J1462=INDEX(Matches!$G$2:$G$201,MATCH($A1462&amp;"-4",Matches!$J$2:$J$201,0)),K1462=INDEX(Matches!$H$2:$H$201,MATCH($A1462&amp;"-4",Matches!$J$2:$J$201,0))),5,IF(SIGN(J1462-K1462)&lt;&gt;SIGN(INDEX(Matches!$G$2:$G$201,MATCH($A1462&amp;"-4",Matches!$J$2:$J$201,0))-INDEX(Matches!$H$2:$H$201,MATCH($A1462&amp;"-4",Matches!$J$2:$J$201,0))),0,IF(J1462-K1462=INDEX(Matches!$G$2:$G$201,MATCH($A1462&amp;"-4",Matches!$J$2:$J$201,0))-INDEX(Matches!$H$2:$H$201,MATCH($A1462&amp;"-4",Matches!$J$2:$J$201,0)),3,2))))),""))</f>
        <v/>
      </c>
      <c r="AB1462" s="12" t="str">
        <f aca="false">IF(OR($B1462="",L1462="",M1462=""),"",IFERROR(IF(OR(INDEX(Matches!$I$2:$I$201,MATCH($A1462&amp;"-5",Matches!$J$2:$J$201,0))="Void",INDEX(Matches!$G$2:$G$201,MATCH($A1462&amp;"-5",Matches!$J$2:$J$201,0))="",INDEX(Matches!$H$2:$H$201,MATCH($A1462&amp;"-5",Matches!$J$2:$J$201,0))=""),"",IF(AND($C1462&lt;&gt;"",INDEX(Matches!$F$2:$F$201,MATCH($A1462&amp;"-5",Matches!$J$2:$J$201,0))&lt;&gt;"",$C1462&gt;=INDEX(Matches!$F$2:$F$201,MATCH($A1462&amp;"-5",Matches!$J$2:$J$201,0))),"",IF(AND(L1462=INDEX(Matches!$G$2:$G$201,MATCH($A1462&amp;"-5",Matches!$J$2:$J$201,0)),M1462=INDEX(Matches!$H$2:$H$201,MATCH($A1462&amp;"-5",Matches!$J$2:$J$201,0))),5,IF(SIGN(L1462-M1462)&lt;&gt;SIGN(INDEX(Matches!$G$2:$G$201,MATCH($A1462&amp;"-5",Matches!$J$2:$J$201,0))-INDEX(Matches!$H$2:$H$201,MATCH($A1462&amp;"-5",Matches!$J$2:$J$201,0))),0,IF(L1462-M1462=INDEX(Matches!$G$2:$G$201,MATCH($A1462&amp;"-5",Matches!$J$2:$J$201,0))-INDEX(Matches!$H$2:$H$201,MATCH($A1462&amp;"-5",Matches!$J$2:$J$201,0)),3,2))))),""))</f>
        <v/>
      </c>
      <c r="AC1462" s="12" t="str">
        <f aca="false">IF(OR($B1462="",N1462="",O1462=""),"",IFERROR(IF(OR(INDEX(Matches!$I$2:$I$201,MATCH($A1462&amp;"-6",Matches!$J$2:$J$201,0))="Void",INDEX(Matches!$G$2:$G$201,MATCH($A1462&amp;"-6",Matches!$J$2:$J$201,0))="",INDEX(Matches!$H$2:$H$201,MATCH($A1462&amp;"-6",Matches!$J$2:$J$201,0))=""),"",IF(AND($C1462&lt;&gt;"",INDEX(Matches!$F$2:$F$201,MATCH($A1462&amp;"-6",Matches!$J$2:$J$201,0))&lt;&gt;"",$C1462&gt;=INDEX(Matches!$F$2:$F$201,MATCH($A1462&amp;"-6",Matches!$J$2:$J$201,0))),"",IF(AND(N1462=INDEX(Matches!$G$2:$G$201,MATCH($A1462&amp;"-6",Matches!$J$2:$J$201,0)),O1462=INDEX(Matches!$H$2:$H$201,MATCH($A1462&amp;"-6",Matches!$J$2:$J$201,0))),5,IF(SIGN(N1462-O1462)&lt;&gt;SIGN(INDEX(Matches!$G$2:$G$201,MATCH($A1462&amp;"-6",Matches!$J$2:$J$201,0))-INDEX(Matches!$H$2:$H$201,MATCH($A1462&amp;"-6",Matches!$J$2:$J$201,0))),0,IF(N1462-O1462=INDEX(Matches!$G$2:$G$201,MATCH($A1462&amp;"-6",Matches!$J$2:$J$201,0))-INDEX(Matches!$H$2:$H$201,MATCH($A1462&amp;"-6",Matches!$J$2:$J$201,0)),3,2))))),""))</f>
        <v/>
      </c>
      <c r="AD1462" s="12" t="str">
        <f aca="false">IF(OR($B1462="",P1462="",Q1462=""),"",IFERROR(IF(OR(INDEX(Matches!$I$2:$I$201,MATCH($A1462&amp;"-7",Matches!$J$2:$J$201,0))="Void",INDEX(Matches!$G$2:$G$201,MATCH($A1462&amp;"-7",Matches!$J$2:$J$201,0))="",INDEX(Matches!$H$2:$H$201,MATCH($A1462&amp;"-7",Matches!$J$2:$J$201,0))=""),"",IF(AND($C1462&lt;&gt;"",INDEX(Matches!$F$2:$F$201,MATCH($A1462&amp;"-7",Matches!$J$2:$J$201,0))&lt;&gt;"",$C1462&gt;=INDEX(Matches!$F$2:$F$201,MATCH($A1462&amp;"-7",Matches!$J$2:$J$201,0))),"",IF(AND(P1462=INDEX(Matches!$G$2:$G$201,MATCH($A1462&amp;"-7",Matches!$J$2:$J$201,0)),Q1462=INDEX(Matches!$H$2:$H$201,MATCH($A1462&amp;"-7",Matches!$J$2:$J$201,0))),5,IF(SIGN(P1462-Q1462)&lt;&gt;SIGN(INDEX(Matches!$G$2:$G$201,MATCH($A1462&amp;"-7",Matches!$J$2:$J$201,0))-INDEX(Matches!$H$2:$H$201,MATCH($A1462&amp;"-7",Matches!$J$2:$J$201,0))),0,IF(P1462-Q1462=INDEX(Matches!$G$2:$G$201,MATCH($A1462&amp;"-7",Matches!$J$2:$J$201,0))-INDEX(Matches!$H$2:$H$201,MATCH($A1462&amp;"-7",Matches!$J$2:$J$201,0)),3,2))))),""))</f>
        <v/>
      </c>
      <c r="AE1462" s="12" t="str">
        <f aca="false">IF(OR($B1462="",R1462="",S1462=""),"",IFERROR(IF(OR(INDEX(Matches!$I$2:$I$201,MATCH($A1462&amp;"-8",Matches!$J$2:$J$201,0))="Void",INDEX(Matches!$G$2:$G$201,MATCH($A1462&amp;"-8",Matches!$J$2:$J$201,0))="",INDEX(Matches!$H$2:$H$201,MATCH($A1462&amp;"-8",Matches!$J$2:$J$201,0))=""),"",IF(AND($C1462&lt;&gt;"",INDEX(Matches!$F$2:$F$201,MATCH($A1462&amp;"-8",Matches!$J$2:$J$201,0))&lt;&gt;"",$C1462&gt;=INDEX(Matches!$F$2:$F$201,MATCH($A1462&amp;"-8",Matches!$J$2:$J$201,0))),"",IF(AND(R1462=INDEX(Matches!$G$2:$G$201,MATCH($A1462&amp;"-8",Matches!$J$2:$J$201,0)),S1462=INDEX(Matches!$H$2:$H$201,MATCH($A1462&amp;"-8",Matches!$J$2:$J$201,0))),5,IF(SIGN(R1462-S1462)&lt;&gt;SIGN(INDEX(Matches!$G$2:$G$201,MATCH($A1462&amp;"-8",Matches!$J$2:$J$201,0))-INDEX(Matches!$H$2:$H$201,MATCH($A1462&amp;"-8",Matches!$J$2:$J$201,0))),0,IF(R1462-S1462=INDEX(Matches!$G$2:$G$201,MATCH($A1462&amp;"-8",Matches!$J$2:$J$201,0))-INDEX(Matches!$H$2:$H$201,MATCH($A1462&amp;"-8",Matches!$J$2:$J$201,0)),3,2))))),""))</f>
        <v/>
      </c>
      <c r="AF1462" s="12" t="str">
        <f aca="false">IF(OR($B1462="",T1462="",U1462=""),"",IFERROR(IF(OR(INDEX(Matches!$I$2:$I$201,MATCH($A1462&amp;"-9",Matches!$J$2:$J$201,0))="Void",INDEX(Matches!$G$2:$G$201,MATCH($A1462&amp;"-9",Matches!$J$2:$J$201,0))="",INDEX(Matches!$H$2:$H$201,MATCH($A1462&amp;"-9",Matches!$J$2:$J$201,0))=""),"",IF(AND($C1462&lt;&gt;"",INDEX(Matches!$F$2:$F$201,MATCH($A1462&amp;"-9",Matches!$J$2:$J$201,0))&lt;&gt;"",$C1462&gt;=INDEX(Matches!$F$2:$F$201,MATCH($A1462&amp;"-9",Matches!$J$2:$J$201,0))),"",IF(AND(T1462=INDEX(Matches!$G$2:$G$201,MATCH($A1462&amp;"-9",Matches!$J$2:$J$201,0)),U1462=INDEX(Matches!$H$2:$H$201,MATCH($A1462&amp;"-9",Matches!$J$2:$J$201,0))),5,IF(SIGN(T1462-U1462)&lt;&gt;SIGN(INDEX(Matches!$G$2:$G$201,MATCH($A1462&amp;"-9",Matches!$J$2:$J$201,0))-INDEX(Matches!$H$2:$H$201,MATCH($A1462&amp;"-9",Matches!$J$2:$J$201,0))),0,IF(T1462-U1462=INDEX(Matches!$G$2:$G$201,MATCH($A1462&amp;"-9",Matches!$J$2:$J$201,0))-INDEX(Matches!$H$2:$H$201,MATCH($A1462&amp;"-9",Matches!$J$2:$J$201,0)),3,2))))),""))</f>
        <v/>
      </c>
      <c r="AG1462" s="12" t="str">
        <f aca="false">IF(OR($B1462="",V1462="",W1462=""),"",IFERROR(IF(OR(INDEX(Matches!$I$2:$I$201,MATCH($A1462&amp;"-10",Matches!$J$2:$J$201,0))="Void",INDEX(Matches!$G$2:$G$201,MATCH($A1462&amp;"-10",Matches!$J$2:$J$201,0))="",INDEX(Matches!$H$2:$H$201,MATCH($A1462&amp;"-10",Matches!$J$2:$J$201,0))=""),"",IF(AND($C1462&lt;&gt;"",INDEX(Matches!$F$2:$F$201,MATCH($A1462&amp;"-10",Matches!$J$2:$J$201,0))&lt;&gt;"",$C1462&gt;=INDEX(Matches!$F$2:$F$201,MATCH($A1462&amp;"-10",Matches!$J$2:$J$201,0))),"",IF(AND(V1462=INDEX(Matches!$G$2:$G$201,MATCH($A1462&amp;"-10",Matches!$J$2:$J$201,0)),W1462=INDEX(Matches!$H$2:$H$201,MATCH($A1462&amp;"-10",Matches!$J$2:$J$201,0))),5,IF(SIGN(V1462-W1462)&lt;&gt;SIGN(INDEX(Matches!$G$2:$G$201,MATCH($A1462&amp;"-10",Matches!$J$2:$J$201,0))-INDEX(Matches!$H$2:$H$201,MATCH($A1462&amp;"-10",Matches!$J$2:$J$201,0))),0,IF(V1462-W1462=INDEX(Matches!$G$2:$G$201,MATCH($A1462&amp;"-10",Matches!$J$2:$J$201,0))-INDEX(Matches!$H$2:$H$201,MATCH($A1462&amp;"-10",Matches!$J$2:$J$201,0)),3,2))))),""))</f>
        <v/>
      </c>
      <c r="AH1462" s="13" t="str">
        <f aca="false">IF($B1462="","",SUM(X1462:AG1462))</f>
        <v/>
      </c>
      <c r="AI1462" s="12" t="str">
        <f aca="false">IF($B1462="","",COUNTIF(X1462:AG1462,5))</f>
        <v/>
      </c>
      <c r="AJ1462" s="12" t="str">
        <f aca="false">IF($B1462="","",COUNTIF(X1462:AG1462,"&gt;=2"))</f>
        <v/>
      </c>
      <c r="AK1462" s="12" t="str">
        <f aca="false">IF($B1462="","",COUNT(X1462:AG1462))</f>
        <v/>
      </c>
    </row>
    <row r="1463" customFormat="false" ht="15" hidden="false" customHeight="false" outlineLevel="0" collapsed="false">
      <c r="A1463" s="7"/>
      <c r="B1463" s="7"/>
      <c r="C1463" s="11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12" t="str">
        <f aca="false">IF(OR($B1463="",D1463="",E1463=""),"",IFERROR(IF(OR(INDEX(Matches!$I$2:$I$201,MATCH($A1463&amp;"-1",Matches!$J$2:$J$201,0))="Void",INDEX(Matches!$G$2:$G$201,MATCH($A1463&amp;"-1",Matches!$J$2:$J$201,0))="",INDEX(Matches!$H$2:$H$201,MATCH($A1463&amp;"-1",Matches!$J$2:$J$201,0))=""),"",IF(AND($C1463&lt;&gt;"",INDEX(Matches!$F$2:$F$201,MATCH($A1463&amp;"-1",Matches!$J$2:$J$201,0))&lt;&gt;"",$C1463&gt;=INDEX(Matches!$F$2:$F$201,MATCH($A1463&amp;"-1",Matches!$J$2:$J$201,0))),"",IF(AND(D1463=INDEX(Matches!$G$2:$G$201,MATCH($A1463&amp;"-1",Matches!$J$2:$J$201,0)),E1463=INDEX(Matches!$H$2:$H$201,MATCH($A1463&amp;"-1",Matches!$J$2:$J$201,0))),5,IF(SIGN(D1463-E1463)&lt;&gt;SIGN(INDEX(Matches!$G$2:$G$201,MATCH($A1463&amp;"-1",Matches!$J$2:$J$201,0))-INDEX(Matches!$H$2:$H$201,MATCH($A1463&amp;"-1",Matches!$J$2:$J$201,0))),0,IF(D1463-E1463=INDEX(Matches!$G$2:$G$201,MATCH($A1463&amp;"-1",Matches!$J$2:$J$201,0))-INDEX(Matches!$H$2:$H$201,MATCH($A1463&amp;"-1",Matches!$J$2:$J$201,0)),3,2))))),""))</f>
        <v/>
      </c>
      <c r="Y1463" s="12" t="str">
        <f aca="false">IF(OR($B1463="",F1463="",G1463=""),"",IFERROR(IF(OR(INDEX(Matches!$I$2:$I$201,MATCH($A1463&amp;"-2",Matches!$J$2:$J$201,0))="Void",INDEX(Matches!$G$2:$G$201,MATCH($A1463&amp;"-2",Matches!$J$2:$J$201,0))="",INDEX(Matches!$H$2:$H$201,MATCH($A1463&amp;"-2",Matches!$J$2:$J$201,0))=""),"",IF(AND($C1463&lt;&gt;"",INDEX(Matches!$F$2:$F$201,MATCH($A1463&amp;"-2",Matches!$J$2:$J$201,0))&lt;&gt;"",$C1463&gt;=INDEX(Matches!$F$2:$F$201,MATCH($A1463&amp;"-2",Matches!$J$2:$J$201,0))),"",IF(AND(F1463=INDEX(Matches!$G$2:$G$201,MATCH($A1463&amp;"-2",Matches!$J$2:$J$201,0)),G1463=INDEX(Matches!$H$2:$H$201,MATCH($A1463&amp;"-2",Matches!$J$2:$J$201,0))),5,IF(SIGN(F1463-G1463)&lt;&gt;SIGN(INDEX(Matches!$G$2:$G$201,MATCH($A1463&amp;"-2",Matches!$J$2:$J$201,0))-INDEX(Matches!$H$2:$H$201,MATCH($A1463&amp;"-2",Matches!$J$2:$J$201,0))),0,IF(F1463-G1463=INDEX(Matches!$G$2:$G$201,MATCH($A1463&amp;"-2",Matches!$J$2:$J$201,0))-INDEX(Matches!$H$2:$H$201,MATCH($A1463&amp;"-2",Matches!$J$2:$J$201,0)),3,2))))),""))</f>
        <v/>
      </c>
      <c r="Z1463" s="12" t="str">
        <f aca="false">IF(OR($B1463="",H1463="",I1463=""),"",IFERROR(IF(OR(INDEX(Matches!$I$2:$I$201,MATCH($A1463&amp;"-3",Matches!$J$2:$J$201,0))="Void",INDEX(Matches!$G$2:$G$201,MATCH($A1463&amp;"-3",Matches!$J$2:$J$201,0))="",INDEX(Matches!$H$2:$H$201,MATCH($A1463&amp;"-3",Matches!$J$2:$J$201,0))=""),"",IF(AND($C1463&lt;&gt;"",INDEX(Matches!$F$2:$F$201,MATCH($A1463&amp;"-3",Matches!$J$2:$J$201,0))&lt;&gt;"",$C1463&gt;=INDEX(Matches!$F$2:$F$201,MATCH($A1463&amp;"-3",Matches!$J$2:$J$201,0))),"",IF(AND(H1463=INDEX(Matches!$G$2:$G$201,MATCH($A1463&amp;"-3",Matches!$J$2:$J$201,0)),I1463=INDEX(Matches!$H$2:$H$201,MATCH($A1463&amp;"-3",Matches!$J$2:$J$201,0))),5,IF(SIGN(H1463-I1463)&lt;&gt;SIGN(INDEX(Matches!$G$2:$G$201,MATCH($A1463&amp;"-3",Matches!$J$2:$J$201,0))-INDEX(Matches!$H$2:$H$201,MATCH($A1463&amp;"-3",Matches!$J$2:$J$201,0))),0,IF(H1463-I1463=INDEX(Matches!$G$2:$G$201,MATCH($A1463&amp;"-3",Matches!$J$2:$J$201,0))-INDEX(Matches!$H$2:$H$201,MATCH($A1463&amp;"-3",Matches!$J$2:$J$201,0)),3,2))))),""))</f>
        <v/>
      </c>
      <c r="AA1463" s="12" t="str">
        <f aca="false">IF(OR($B1463="",J1463="",K1463=""),"",IFERROR(IF(OR(INDEX(Matches!$I$2:$I$201,MATCH($A1463&amp;"-4",Matches!$J$2:$J$201,0))="Void",INDEX(Matches!$G$2:$G$201,MATCH($A1463&amp;"-4",Matches!$J$2:$J$201,0))="",INDEX(Matches!$H$2:$H$201,MATCH($A1463&amp;"-4",Matches!$J$2:$J$201,0))=""),"",IF(AND($C1463&lt;&gt;"",INDEX(Matches!$F$2:$F$201,MATCH($A1463&amp;"-4",Matches!$J$2:$J$201,0))&lt;&gt;"",$C1463&gt;=INDEX(Matches!$F$2:$F$201,MATCH($A1463&amp;"-4",Matches!$J$2:$J$201,0))),"",IF(AND(J1463=INDEX(Matches!$G$2:$G$201,MATCH($A1463&amp;"-4",Matches!$J$2:$J$201,0)),K1463=INDEX(Matches!$H$2:$H$201,MATCH($A1463&amp;"-4",Matches!$J$2:$J$201,0))),5,IF(SIGN(J1463-K1463)&lt;&gt;SIGN(INDEX(Matches!$G$2:$G$201,MATCH($A1463&amp;"-4",Matches!$J$2:$J$201,0))-INDEX(Matches!$H$2:$H$201,MATCH($A1463&amp;"-4",Matches!$J$2:$J$201,0))),0,IF(J1463-K1463=INDEX(Matches!$G$2:$G$201,MATCH($A1463&amp;"-4",Matches!$J$2:$J$201,0))-INDEX(Matches!$H$2:$H$201,MATCH($A1463&amp;"-4",Matches!$J$2:$J$201,0)),3,2))))),""))</f>
        <v/>
      </c>
      <c r="AB1463" s="12" t="str">
        <f aca="false">IF(OR($B1463="",L1463="",M1463=""),"",IFERROR(IF(OR(INDEX(Matches!$I$2:$I$201,MATCH($A1463&amp;"-5",Matches!$J$2:$J$201,0))="Void",INDEX(Matches!$G$2:$G$201,MATCH($A1463&amp;"-5",Matches!$J$2:$J$201,0))="",INDEX(Matches!$H$2:$H$201,MATCH($A1463&amp;"-5",Matches!$J$2:$J$201,0))=""),"",IF(AND($C1463&lt;&gt;"",INDEX(Matches!$F$2:$F$201,MATCH($A1463&amp;"-5",Matches!$J$2:$J$201,0))&lt;&gt;"",$C1463&gt;=INDEX(Matches!$F$2:$F$201,MATCH($A1463&amp;"-5",Matches!$J$2:$J$201,0))),"",IF(AND(L1463=INDEX(Matches!$G$2:$G$201,MATCH($A1463&amp;"-5",Matches!$J$2:$J$201,0)),M1463=INDEX(Matches!$H$2:$H$201,MATCH($A1463&amp;"-5",Matches!$J$2:$J$201,0))),5,IF(SIGN(L1463-M1463)&lt;&gt;SIGN(INDEX(Matches!$G$2:$G$201,MATCH($A1463&amp;"-5",Matches!$J$2:$J$201,0))-INDEX(Matches!$H$2:$H$201,MATCH($A1463&amp;"-5",Matches!$J$2:$J$201,0))),0,IF(L1463-M1463=INDEX(Matches!$G$2:$G$201,MATCH($A1463&amp;"-5",Matches!$J$2:$J$201,0))-INDEX(Matches!$H$2:$H$201,MATCH($A1463&amp;"-5",Matches!$J$2:$J$201,0)),3,2))))),""))</f>
        <v/>
      </c>
      <c r="AC1463" s="12" t="str">
        <f aca="false">IF(OR($B1463="",N1463="",O1463=""),"",IFERROR(IF(OR(INDEX(Matches!$I$2:$I$201,MATCH($A1463&amp;"-6",Matches!$J$2:$J$201,0))="Void",INDEX(Matches!$G$2:$G$201,MATCH($A1463&amp;"-6",Matches!$J$2:$J$201,0))="",INDEX(Matches!$H$2:$H$201,MATCH($A1463&amp;"-6",Matches!$J$2:$J$201,0))=""),"",IF(AND($C1463&lt;&gt;"",INDEX(Matches!$F$2:$F$201,MATCH($A1463&amp;"-6",Matches!$J$2:$J$201,0))&lt;&gt;"",$C1463&gt;=INDEX(Matches!$F$2:$F$201,MATCH($A1463&amp;"-6",Matches!$J$2:$J$201,0))),"",IF(AND(N1463=INDEX(Matches!$G$2:$G$201,MATCH($A1463&amp;"-6",Matches!$J$2:$J$201,0)),O1463=INDEX(Matches!$H$2:$H$201,MATCH($A1463&amp;"-6",Matches!$J$2:$J$201,0))),5,IF(SIGN(N1463-O1463)&lt;&gt;SIGN(INDEX(Matches!$G$2:$G$201,MATCH($A1463&amp;"-6",Matches!$J$2:$J$201,0))-INDEX(Matches!$H$2:$H$201,MATCH($A1463&amp;"-6",Matches!$J$2:$J$201,0))),0,IF(N1463-O1463=INDEX(Matches!$G$2:$G$201,MATCH($A1463&amp;"-6",Matches!$J$2:$J$201,0))-INDEX(Matches!$H$2:$H$201,MATCH($A1463&amp;"-6",Matches!$J$2:$J$201,0)),3,2))))),""))</f>
        <v/>
      </c>
      <c r="AD1463" s="12" t="str">
        <f aca="false">IF(OR($B1463="",P1463="",Q1463=""),"",IFERROR(IF(OR(INDEX(Matches!$I$2:$I$201,MATCH($A1463&amp;"-7",Matches!$J$2:$J$201,0))="Void",INDEX(Matches!$G$2:$G$201,MATCH($A1463&amp;"-7",Matches!$J$2:$J$201,0))="",INDEX(Matches!$H$2:$H$201,MATCH($A1463&amp;"-7",Matches!$J$2:$J$201,0))=""),"",IF(AND($C1463&lt;&gt;"",INDEX(Matches!$F$2:$F$201,MATCH($A1463&amp;"-7",Matches!$J$2:$J$201,0))&lt;&gt;"",$C1463&gt;=INDEX(Matches!$F$2:$F$201,MATCH($A1463&amp;"-7",Matches!$J$2:$J$201,0))),"",IF(AND(P1463=INDEX(Matches!$G$2:$G$201,MATCH($A1463&amp;"-7",Matches!$J$2:$J$201,0)),Q1463=INDEX(Matches!$H$2:$H$201,MATCH($A1463&amp;"-7",Matches!$J$2:$J$201,0))),5,IF(SIGN(P1463-Q1463)&lt;&gt;SIGN(INDEX(Matches!$G$2:$G$201,MATCH($A1463&amp;"-7",Matches!$J$2:$J$201,0))-INDEX(Matches!$H$2:$H$201,MATCH($A1463&amp;"-7",Matches!$J$2:$J$201,0))),0,IF(P1463-Q1463=INDEX(Matches!$G$2:$G$201,MATCH($A1463&amp;"-7",Matches!$J$2:$J$201,0))-INDEX(Matches!$H$2:$H$201,MATCH($A1463&amp;"-7",Matches!$J$2:$J$201,0)),3,2))))),""))</f>
        <v/>
      </c>
      <c r="AE1463" s="12" t="str">
        <f aca="false">IF(OR($B1463="",R1463="",S1463=""),"",IFERROR(IF(OR(INDEX(Matches!$I$2:$I$201,MATCH($A1463&amp;"-8",Matches!$J$2:$J$201,0))="Void",INDEX(Matches!$G$2:$G$201,MATCH($A1463&amp;"-8",Matches!$J$2:$J$201,0))="",INDEX(Matches!$H$2:$H$201,MATCH($A1463&amp;"-8",Matches!$J$2:$J$201,0))=""),"",IF(AND($C1463&lt;&gt;"",INDEX(Matches!$F$2:$F$201,MATCH($A1463&amp;"-8",Matches!$J$2:$J$201,0))&lt;&gt;"",$C1463&gt;=INDEX(Matches!$F$2:$F$201,MATCH($A1463&amp;"-8",Matches!$J$2:$J$201,0))),"",IF(AND(R1463=INDEX(Matches!$G$2:$G$201,MATCH($A1463&amp;"-8",Matches!$J$2:$J$201,0)),S1463=INDEX(Matches!$H$2:$H$201,MATCH($A1463&amp;"-8",Matches!$J$2:$J$201,0))),5,IF(SIGN(R1463-S1463)&lt;&gt;SIGN(INDEX(Matches!$G$2:$G$201,MATCH($A1463&amp;"-8",Matches!$J$2:$J$201,0))-INDEX(Matches!$H$2:$H$201,MATCH($A1463&amp;"-8",Matches!$J$2:$J$201,0))),0,IF(R1463-S1463=INDEX(Matches!$G$2:$G$201,MATCH($A1463&amp;"-8",Matches!$J$2:$J$201,0))-INDEX(Matches!$H$2:$H$201,MATCH($A1463&amp;"-8",Matches!$J$2:$J$201,0)),3,2))))),""))</f>
        <v/>
      </c>
      <c r="AF1463" s="12" t="str">
        <f aca="false">IF(OR($B1463="",T1463="",U1463=""),"",IFERROR(IF(OR(INDEX(Matches!$I$2:$I$201,MATCH($A1463&amp;"-9",Matches!$J$2:$J$201,0))="Void",INDEX(Matches!$G$2:$G$201,MATCH($A1463&amp;"-9",Matches!$J$2:$J$201,0))="",INDEX(Matches!$H$2:$H$201,MATCH($A1463&amp;"-9",Matches!$J$2:$J$201,0))=""),"",IF(AND($C1463&lt;&gt;"",INDEX(Matches!$F$2:$F$201,MATCH($A1463&amp;"-9",Matches!$J$2:$J$201,0))&lt;&gt;"",$C1463&gt;=INDEX(Matches!$F$2:$F$201,MATCH($A1463&amp;"-9",Matches!$J$2:$J$201,0))),"",IF(AND(T1463=INDEX(Matches!$G$2:$G$201,MATCH($A1463&amp;"-9",Matches!$J$2:$J$201,0)),U1463=INDEX(Matches!$H$2:$H$201,MATCH($A1463&amp;"-9",Matches!$J$2:$J$201,0))),5,IF(SIGN(T1463-U1463)&lt;&gt;SIGN(INDEX(Matches!$G$2:$G$201,MATCH($A1463&amp;"-9",Matches!$J$2:$J$201,0))-INDEX(Matches!$H$2:$H$201,MATCH($A1463&amp;"-9",Matches!$J$2:$J$201,0))),0,IF(T1463-U1463=INDEX(Matches!$G$2:$G$201,MATCH($A1463&amp;"-9",Matches!$J$2:$J$201,0))-INDEX(Matches!$H$2:$H$201,MATCH($A1463&amp;"-9",Matches!$J$2:$J$201,0)),3,2))))),""))</f>
        <v/>
      </c>
      <c r="AG1463" s="12" t="str">
        <f aca="false">IF(OR($B1463="",V1463="",W1463=""),"",IFERROR(IF(OR(INDEX(Matches!$I$2:$I$201,MATCH($A1463&amp;"-10",Matches!$J$2:$J$201,0))="Void",INDEX(Matches!$G$2:$G$201,MATCH($A1463&amp;"-10",Matches!$J$2:$J$201,0))="",INDEX(Matches!$H$2:$H$201,MATCH($A1463&amp;"-10",Matches!$J$2:$J$201,0))=""),"",IF(AND($C1463&lt;&gt;"",INDEX(Matches!$F$2:$F$201,MATCH($A1463&amp;"-10",Matches!$J$2:$J$201,0))&lt;&gt;"",$C1463&gt;=INDEX(Matches!$F$2:$F$201,MATCH($A1463&amp;"-10",Matches!$J$2:$J$201,0))),"",IF(AND(V1463=INDEX(Matches!$G$2:$G$201,MATCH($A1463&amp;"-10",Matches!$J$2:$J$201,0)),W1463=INDEX(Matches!$H$2:$H$201,MATCH($A1463&amp;"-10",Matches!$J$2:$J$201,0))),5,IF(SIGN(V1463-W1463)&lt;&gt;SIGN(INDEX(Matches!$G$2:$G$201,MATCH($A1463&amp;"-10",Matches!$J$2:$J$201,0))-INDEX(Matches!$H$2:$H$201,MATCH($A1463&amp;"-10",Matches!$J$2:$J$201,0))),0,IF(V1463-W1463=INDEX(Matches!$G$2:$G$201,MATCH($A1463&amp;"-10",Matches!$J$2:$J$201,0))-INDEX(Matches!$H$2:$H$201,MATCH($A1463&amp;"-10",Matches!$J$2:$J$201,0)),3,2))))),""))</f>
        <v/>
      </c>
      <c r="AH1463" s="13" t="str">
        <f aca="false">IF($B1463="","",SUM(X1463:AG1463))</f>
        <v/>
      </c>
      <c r="AI1463" s="12" t="str">
        <f aca="false">IF($B1463="","",COUNTIF(X1463:AG1463,5))</f>
        <v/>
      </c>
      <c r="AJ1463" s="12" t="str">
        <f aca="false">IF($B1463="","",COUNTIF(X1463:AG1463,"&gt;=2"))</f>
        <v/>
      </c>
      <c r="AK1463" s="12" t="str">
        <f aca="false">IF($B1463="","",COUNT(X1463:AG1463))</f>
        <v/>
      </c>
    </row>
    <row r="1464" customFormat="false" ht="15" hidden="false" customHeight="false" outlineLevel="0" collapsed="false">
      <c r="A1464" s="7"/>
      <c r="B1464" s="7"/>
      <c r="C1464" s="11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12" t="str">
        <f aca="false">IF(OR($B1464="",D1464="",E1464=""),"",IFERROR(IF(OR(INDEX(Matches!$I$2:$I$201,MATCH($A1464&amp;"-1",Matches!$J$2:$J$201,0))="Void",INDEX(Matches!$G$2:$G$201,MATCH($A1464&amp;"-1",Matches!$J$2:$J$201,0))="",INDEX(Matches!$H$2:$H$201,MATCH($A1464&amp;"-1",Matches!$J$2:$J$201,0))=""),"",IF(AND($C1464&lt;&gt;"",INDEX(Matches!$F$2:$F$201,MATCH($A1464&amp;"-1",Matches!$J$2:$J$201,0))&lt;&gt;"",$C1464&gt;=INDEX(Matches!$F$2:$F$201,MATCH($A1464&amp;"-1",Matches!$J$2:$J$201,0))),"",IF(AND(D1464=INDEX(Matches!$G$2:$G$201,MATCH($A1464&amp;"-1",Matches!$J$2:$J$201,0)),E1464=INDEX(Matches!$H$2:$H$201,MATCH($A1464&amp;"-1",Matches!$J$2:$J$201,0))),5,IF(SIGN(D1464-E1464)&lt;&gt;SIGN(INDEX(Matches!$G$2:$G$201,MATCH($A1464&amp;"-1",Matches!$J$2:$J$201,0))-INDEX(Matches!$H$2:$H$201,MATCH($A1464&amp;"-1",Matches!$J$2:$J$201,0))),0,IF(D1464-E1464=INDEX(Matches!$G$2:$G$201,MATCH($A1464&amp;"-1",Matches!$J$2:$J$201,0))-INDEX(Matches!$H$2:$H$201,MATCH($A1464&amp;"-1",Matches!$J$2:$J$201,0)),3,2))))),""))</f>
        <v/>
      </c>
      <c r="Y1464" s="12" t="str">
        <f aca="false">IF(OR($B1464="",F1464="",G1464=""),"",IFERROR(IF(OR(INDEX(Matches!$I$2:$I$201,MATCH($A1464&amp;"-2",Matches!$J$2:$J$201,0))="Void",INDEX(Matches!$G$2:$G$201,MATCH($A1464&amp;"-2",Matches!$J$2:$J$201,0))="",INDEX(Matches!$H$2:$H$201,MATCH($A1464&amp;"-2",Matches!$J$2:$J$201,0))=""),"",IF(AND($C1464&lt;&gt;"",INDEX(Matches!$F$2:$F$201,MATCH($A1464&amp;"-2",Matches!$J$2:$J$201,0))&lt;&gt;"",$C1464&gt;=INDEX(Matches!$F$2:$F$201,MATCH($A1464&amp;"-2",Matches!$J$2:$J$201,0))),"",IF(AND(F1464=INDEX(Matches!$G$2:$G$201,MATCH($A1464&amp;"-2",Matches!$J$2:$J$201,0)),G1464=INDEX(Matches!$H$2:$H$201,MATCH($A1464&amp;"-2",Matches!$J$2:$J$201,0))),5,IF(SIGN(F1464-G1464)&lt;&gt;SIGN(INDEX(Matches!$G$2:$G$201,MATCH($A1464&amp;"-2",Matches!$J$2:$J$201,0))-INDEX(Matches!$H$2:$H$201,MATCH($A1464&amp;"-2",Matches!$J$2:$J$201,0))),0,IF(F1464-G1464=INDEX(Matches!$G$2:$G$201,MATCH($A1464&amp;"-2",Matches!$J$2:$J$201,0))-INDEX(Matches!$H$2:$H$201,MATCH($A1464&amp;"-2",Matches!$J$2:$J$201,0)),3,2))))),""))</f>
        <v/>
      </c>
      <c r="Z1464" s="12" t="str">
        <f aca="false">IF(OR($B1464="",H1464="",I1464=""),"",IFERROR(IF(OR(INDEX(Matches!$I$2:$I$201,MATCH($A1464&amp;"-3",Matches!$J$2:$J$201,0))="Void",INDEX(Matches!$G$2:$G$201,MATCH($A1464&amp;"-3",Matches!$J$2:$J$201,0))="",INDEX(Matches!$H$2:$H$201,MATCH($A1464&amp;"-3",Matches!$J$2:$J$201,0))=""),"",IF(AND($C1464&lt;&gt;"",INDEX(Matches!$F$2:$F$201,MATCH($A1464&amp;"-3",Matches!$J$2:$J$201,0))&lt;&gt;"",$C1464&gt;=INDEX(Matches!$F$2:$F$201,MATCH($A1464&amp;"-3",Matches!$J$2:$J$201,0))),"",IF(AND(H1464=INDEX(Matches!$G$2:$G$201,MATCH($A1464&amp;"-3",Matches!$J$2:$J$201,0)),I1464=INDEX(Matches!$H$2:$H$201,MATCH($A1464&amp;"-3",Matches!$J$2:$J$201,0))),5,IF(SIGN(H1464-I1464)&lt;&gt;SIGN(INDEX(Matches!$G$2:$G$201,MATCH($A1464&amp;"-3",Matches!$J$2:$J$201,0))-INDEX(Matches!$H$2:$H$201,MATCH($A1464&amp;"-3",Matches!$J$2:$J$201,0))),0,IF(H1464-I1464=INDEX(Matches!$G$2:$G$201,MATCH($A1464&amp;"-3",Matches!$J$2:$J$201,0))-INDEX(Matches!$H$2:$H$201,MATCH($A1464&amp;"-3",Matches!$J$2:$J$201,0)),3,2))))),""))</f>
        <v/>
      </c>
      <c r="AA1464" s="12" t="str">
        <f aca="false">IF(OR($B1464="",J1464="",K1464=""),"",IFERROR(IF(OR(INDEX(Matches!$I$2:$I$201,MATCH($A1464&amp;"-4",Matches!$J$2:$J$201,0))="Void",INDEX(Matches!$G$2:$G$201,MATCH($A1464&amp;"-4",Matches!$J$2:$J$201,0))="",INDEX(Matches!$H$2:$H$201,MATCH($A1464&amp;"-4",Matches!$J$2:$J$201,0))=""),"",IF(AND($C1464&lt;&gt;"",INDEX(Matches!$F$2:$F$201,MATCH($A1464&amp;"-4",Matches!$J$2:$J$201,0))&lt;&gt;"",$C1464&gt;=INDEX(Matches!$F$2:$F$201,MATCH($A1464&amp;"-4",Matches!$J$2:$J$201,0))),"",IF(AND(J1464=INDEX(Matches!$G$2:$G$201,MATCH($A1464&amp;"-4",Matches!$J$2:$J$201,0)),K1464=INDEX(Matches!$H$2:$H$201,MATCH($A1464&amp;"-4",Matches!$J$2:$J$201,0))),5,IF(SIGN(J1464-K1464)&lt;&gt;SIGN(INDEX(Matches!$G$2:$G$201,MATCH($A1464&amp;"-4",Matches!$J$2:$J$201,0))-INDEX(Matches!$H$2:$H$201,MATCH($A1464&amp;"-4",Matches!$J$2:$J$201,0))),0,IF(J1464-K1464=INDEX(Matches!$G$2:$G$201,MATCH($A1464&amp;"-4",Matches!$J$2:$J$201,0))-INDEX(Matches!$H$2:$H$201,MATCH($A1464&amp;"-4",Matches!$J$2:$J$201,0)),3,2))))),""))</f>
        <v/>
      </c>
      <c r="AB1464" s="12" t="str">
        <f aca="false">IF(OR($B1464="",L1464="",M1464=""),"",IFERROR(IF(OR(INDEX(Matches!$I$2:$I$201,MATCH($A1464&amp;"-5",Matches!$J$2:$J$201,0))="Void",INDEX(Matches!$G$2:$G$201,MATCH($A1464&amp;"-5",Matches!$J$2:$J$201,0))="",INDEX(Matches!$H$2:$H$201,MATCH($A1464&amp;"-5",Matches!$J$2:$J$201,0))=""),"",IF(AND($C1464&lt;&gt;"",INDEX(Matches!$F$2:$F$201,MATCH($A1464&amp;"-5",Matches!$J$2:$J$201,0))&lt;&gt;"",$C1464&gt;=INDEX(Matches!$F$2:$F$201,MATCH($A1464&amp;"-5",Matches!$J$2:$J$201,0))),"",IF(AND(L1464=INDEX(Matches!$G$2:$G$201,MATCH($A1464&amp;"-5",Matches!$J$2:$J$201,0)),M1464=INDEX(Matches!$H$2:$H$201,MATCH($A1464&amp;"-5",Matches!$J$2:$J$201,0))),5,IF(SIGN(L1464-M1464)&lt;&gt;SIGN(INDEX(Matches!$G$2:$G$201,MATCH($A1464&amp;"-5",Matches!$J$2:$J$201,0))-INDEX(Matches!$H$2:$H$201,MATCH($A1464&amp;"-5",Matches!$J$2:$J$201,0))),0,IF(L1464-M1464=INDEX(Matches!$G$2:$G$201,MATCH($A1464&amp;"-5",Matches!$J$2:$J$201,0))-INDEX(Matches!$H$2:$H$201,MATCH($A1464&amp;"-5",Matches!$J$2:$J$201,0)),3,2))))),""))</f>
        <v/>
      </c>
      <c r="AC1464" s="12" t="str">
        <f aca="false">IF(OR($B1464="",N1464="",O1464=""),"",IFERROR(IF(OR(INDEX(Matches!$I$2:$I$201,MATCH($A1464&amp;"-6",Matches!$J$2:$J$201,0))="Void",INDEX(Matches!$G$2:$G$201,MATCH($A1464&amp;"-6",Matches!$J$2:$J$201,0))="",INDEX(Matches!$H$2:$H$201,MATCH($A1464&amp;"-6",Matches!$J$2:$J$201,0))=""),"",IF(AND($C1464&lt;&gt;"",INDEX(Matches!$F$2:$F$201,MATCH($A1464&amp;"-6",Matches!$J$2:$J$201,0))&lt;&gt;"",$C1464&gt;=INDEX(Matches!$F$2:$F$201,MATCH($A1464&amp;"-6",Matches!$J$2:$J$201,0))),"",IF(AND(N1464=INDEX(Matches!$G$2:$G$201,MATCH($A1464&amp;"-6",Matches!$J$2:$J$201,0)),O1464=INDEX(Matches!$H$2:$H$201,MATCH($A1464&amp;"-6",Matches!$J$2:$J$201,0))),5,IF(SIGN(N1464-O1464)&lt;&gt;SIGN(INDEX(Matches!$G$2:$G$201,MATCH($A1464&amp;"-6",Matches!$J$2:$J$201,0))-INDEX(Matches!$H$2:$H$201,MATCH($A1464&amp;"-6",Matches!$J$2:$J$201,0))),0,IF(N1464-O1464=INDEX(Matches!$G$2:$G$201,MATCH($A1464&amp;"-6",Matches!$J$2:$J$201,0))-INDEX(Matches!$H$2:$H$201,MATCH($A1464&amp;"-6",Matches!$J$2:$J$201,0)),3,2))))),""))</f>
        <v/>
      </c>
      <c r="AD1464" s="12" t="str">
        <f aca="false">IF(OR($B1464="",P1464="",Q1464=""),"",IFERROR(IF(OR(INDEX(Matches!$I$2:$I$201,MATCH($A1464&amp;"-7",Matches!$J$2:$J$201,0))="Void",INDEX(Matches!$G$2:$G$201,MATCH($A1464&amp;"-7",Matches!$J$2:$J$201,0))="",INDEX(Matches!$H$2:$H$201,MATCH($A1464&amp;"-7",Matches!$J$2:$J$201,0))=""),"",IF(AND($C1464&lt;&gt;"",INDEX(Matches!$F$2:$F$201,MATCH($A1464&amp;"-7",Matches!$J$2:$J$201,0))&lt;&gt;"",$C1464&gt;=INDEX(Matches!$F$2:$F$201,MATCH($A1464&amp;"-7",Matches!$J$2:$J$201,0))),"",IF(AND(P1464=INDEX(Matches!$G$2:$G$201,MATCH($A1464&amp;"-7",Matches!$J$2:$J$201,0)),Q1464=INDEX(Matches!$H$2:$H$201,MATCH($A1464&amp;"-7",Matches!$J$2:$J$201,0))),5,IF(SIGN(P1464-Q1464)&lt;&gt;SIGN(INDEX(Matches!$G$2:$G$201,MATCH($A1464&amp;"-7",Matches!$J$2:$J$201,0))-INDEX(Matches!$H$2:$H$201,MATCH($A1464&amp;"-7",Matches!$J$2:$J$201,0))),0,IF(P1464-Q1464=INDEX(Matches!$G$2:$G$201,MATCH($A1464&amp;"-7",Matches!$J$2:$J$201,0))-INDEX(Matches!$H$2:$H$201,MATCH($A1464&amp;"-7",Matches!$J$2:$J$201,0)),3,2))))),""))</f>
        <v/>
      </c>
      <c r="AE1464" s="12" t="str">
        <f aca="false">IF(OR($B1464="",R1464="",S1464=""),"",IFERROR(IF(OR(INDEX(Matches!$I$2:$I$201,MATCH($A1464&amp;"-8",Matches!$J$2:$J$201,0))="Void",INDEX(Matches!$G$2:$G$201,MATCH($A1464&amp;"-8",Matches!$J$2:$J$201,0))="",INDEX(Matches!$H$2:$H$201,MATCH($A1464&amp;"-8",Matches!$J$2:$J$201,0))=""),"",IF(AND($C1464&lt;&gt;"",INDEX(Matches!$F$2:$F$201,MATCH($A1464&amp;"-8",Matches!$J$2:$J$201,0))&lt;&gt;"",$C1464&gt;=INDEX(Matches!$F$2:$F$201,MATCH($A1464&amp;"-8",Matches!$J$2:$J$201,0))),"",IF(AND(R1464=INDEX(Matches!$G$2:$G$201,MATCH($A1464&amp;"-8",Matches!$J$2:$J$201,0)),S1464=INDEX(Matches!$H$2:$H$201,MATCH($A1464&amp;"-8",Matches!$J$2:$J$201,0))),5,IF(SIGN(R1464-S1464)&lt;&gt;SIGN(INDEX(Matches!$G$2:$G$201,MATCH($A1464&amp;"-8",Matches!$J$2:$J$201,0))-INDEX(Matches!$H$2:$H$201,MATCH($A1464&amp;"-8",Matches!$J$2:$J$201,0))),0,IF(R1464-S1464=INDEX(Matches!$G$2:$G$201,MATCH($A1464&amp;"-8",Matches!$J$2:$J$201,0))-INDEX(Matches!$H$2:$H$201,MATCH($A1464&amp;"-8",Matches!$J$2:$J$201,0)),3,2))))),""))</f>
        <v/>
      </c>
      <c r="AF1464" s="12" t="str">
        <f aca="false">IF(OR($B1464="",T1464="",U1464=""),"",IFERROR(IF(OR(INDEX(Matches!$I$2:$I$201,MATCH($A1464&amp;"-9",Matches!$J$2:$J$201,0))="Void",INDEX(Matches!$G$2:$G$201,MATCH($A1464&amp;"-9",Matches!$J$2:$J$201,0))="",INDEX(Matches!$H$2:$H$201,MATCH($A1464&amp;"-9",Matches!$J$2:$J$201,0))=""),"",IF(AND($C1464&lt;&gt;"",INDEX(Matches!$F$2:$F$201,MATCH($A1464&amp;"-9",Matches!$J$2:$J$201,0))&lt;&gt;"",$C1464&gt;=INDEX(Matches!$F$2:$F$201,MATCH($A1464&amp;"-9",Matches!$J$2:$J$201,0))),"",IF(AND(T1464=INDEX(Matches!$G$2:$G$201,MATCH($A1464&amp;"-9",Matches!$J$2:$J$201,0)),U1464=INDEX(Matches!$H$2:$H$201,MATCH($A1464&amp;"-9",Matches!$J$2:$J$201,0))),5,IF(SIGN(T1464-U1464)&lt;&gt;SIGN(INDEX(Matches!$G$2:$G$201,MATCH($A1464&amp;"-9",Matches!$J$2:$J$201,0))-INDEX(Matches!$H$2:$H$201,MATCH($A1464&amp;"-9",Matches!$J$2:$J$201,0))),0,IF(T1464-U1464=INDEX(Matches!$G$2:$G$201,MATCH($A1464&amp;"-9",Matches!$J$2:$J$201,0))-INDEX(Matches!$H$2:$H$201,MATCH($A1464&amp;"-9",Matches!$J$2:$J$201,0)),3,2))))),""))</f>
        <v/>
      </c>
      <c r="AG1464" s="12" t="str">
        <f aca="false">IF(OR($B1464="",V1464="",W1464=""),"",IFERROR(IF(OR(INDEX(Matches!$I$2:$I$201,MATCH($A1464&amp;"-10",Matches!$J$2:$J$201,0))="Void",INDEX(Matches!$G$2:$G$201,MATCH($A1464&amp;"-10",Matches!$J$2:$J$201,0))="",INDEX(Matches!$H$2:$H$201,MATCH($A1464&amp;"-10",Matches!$J$2:$J$201,0))=""),"",IF(AND($C1464&lt;&gt;"",INDEX(Matches!$F$2:$F$201,MATCH($A1464&amp;"-10",Matches!$J$2:$J$201,0))&lt;&gt;"",$C1464&gt;=INDEX(Matches!$F$2:$F$201,MATCH($A1464&amp;"-10",Matches!$J$2:$J$201,0))),"",IF(AND(V1464=INDEX(Matches!$G$2:$G$201,MATCH($A1464&amp;"-10",Matches!$J$2:$J$201,0)),W1464=INDEX(Matches!$H$2:$H$201,MATCH($A1464&amp;"-10",Matches!$J$2:$J$201,0))),5,IF(SIGN(V1464-W1464)&lt;&gt;SIGN(INDEX(Matches!$G$2:$G$201,MATCH($A1464&amp;"-10",Matches!$J$2:$J$201,0))-INDEX(Matches!$H$2:$H$201,MATCH($A1464&amp;"-10",Matches!$J$2:$J$201,0))),0,IF(V1464-W1464=INDEX(Matches!$G$2:$G$201,MATCH($A1464&amp;"-10",Matches!$J$2:$J$201,0))-INDEX(Matches!$H$2:$H$201,MATCH($A1464&amp;"-10",Matches!$J$2:$J$201,0)),3,2))))),""))</f>
        <v/>
      </c>
      <c r="AH1464" s="13" t="str">
        <f aca="false">IF($B1464="","",SUM(X1464:AG1464))</f>
        <v/>
      </c>
      <c r="AI1464" s="12" t="str">
        <f aca="false">IF($B1464="","",COUNTIF(X1464:AG1464,5))</f>
        <v/>
      </c>
      <c r="AJ1464" s="12" t="str">
        <f aca="false">IF($B1464="","",COUNTIF(X1464:AG1464,"&gt;=2"))</f>
        <v/>
      </c>
      <c r="AK1464" s="12" t="str">
        <f aca="false">IF($B1464="","",COUNT(X1464:AG1464))</f>
        <v/>
      </c>
    </row>
    <row r="1465" customFormat="false" ht="15" hidden="false" customHeight="false" outlineLevel="0" collapsed="false">
      <c r="A1465" s="7"/>
      <c r="B1465" s="7"/>
      <c r="C1465" s="11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12" t="str">
        <f aca="false">IF(OR($B1465="",D1465="",E1465=""),"",IFERROR(IF(OR(INDEX(Matches!$I$2:$I$201,MATCH($A1465&amp;"-1",Matches!$J$2:$J$201,0))="Void",INDEX(Matches!$G$2:$G$201,MATCH($A1465&amp;"-1",Matches!$J$2:$J$201,0))="",INDEX(Matches!$H$2:$H$201,MATCH($A1465&amp;"-1",Matches!$J$2:$J$201,0))=""),"",IF(AND($C1465&lt;&gt;"",INDEX(Matches!$F$2:$F$201,MATCH($A1465&amp;"-1",Matches!$J$2:$J$201,0))&lt;&gt;"",$C1465&gt;=INDEX(Matches!$F$2:$F$201,MATCH($A1465&amp;"-1",Matches!$J$2:$J$201,0))),"",IF(AND(D1465=INDEX(Matches!$G$2:$G$201,MATCH($A1465&amp;"-1",Matches!$J$2:$J$201,0)),E1465=INDEX(Matches!$H$2:$H$201,MATCH($A1465&amp;"-1",Matches!$J$2:$J$201,0))),5,IF(SIGN(D1465-E1465)&lt;&gt;SIGN(INDEX(Matches!$G$2:$G$201,MATCH($A1465&amp;"-1",Matches!$J$2:$J$201,0))-INDEX(Matches!$H$2:$H$201,MATCH($A1465&amp;"-1",Matches!$J$2:$J$201,0))),0,IF(D1465-E1465=INDEX(Matches!$G$2:$G$201,MATCH($A1465&amp;"-1",Matches!$J$2:$J$201,0))-INDEX(Matches!$H$2:$H$201,MATCH($A1465&amp;"-1",Matches!$J$2:$J$201,0)),3,2))))),""))</f>
        <v/>
      </c>
      <c r="Y1465" s="12" t="str">
        <f aca="false">IF(OR($B1465="",F1465="",G1465=""),"",IFERROR(IF(OR(INDEX(Matches!$I$2:$I$201,MATCH($A1465&amp;"-2",Matches!$J$2:$J$201,0))="Void",INDEX(Matches!$G$2:$G$201,MATCH($A1465&amp;"-2",Matches!$J$2:$J$201,0))="",INDEX(Matches!$H$2:$H$201,MATCH($A1465&amp;"-2",Matches!$J$2:$J$201,0))=""),"",IF(AND($C1465&lt;&gt;"",INDEX(Matches!$F$2:$F$201,MATCH($A1465&amp;"-2",Matches!$J$2:$J$201,0))&lt;&gt;"",$C1465&gt;=INDEX(Matches!$F$2:$F$201,MATCH($A1465&amp;"-2",Matches!$J$2:$J$201,0))),"",IF(AND(F1465=INDEX(Matches!$G$2:$G$201,MATCH($A1465&amp;"-2",Matches!$J$2:$J$201,0)),G1465=INDEX(Matches!$H$2:$H$201,MATCH($A1465&amp;"-2",Matches!$J$2:$J$201,0))),5,IF(SIGN(F1465-G1465)&lt;&gt;SIGN(INDEX(Matches!$G$2:$G$201,MATCH($A1465&amp;"-2",Matches!$J$2:$J$201,0))-INDEX(Matches!$H$2:$H$201,MATCH($A1465&amp;"-2",Matches!$J$2:$J$201,0))),0,IF(F1465-G1465=INDEX(Matches!$G$2:$G$201,MATCH($A1465&amp;"-2",Matches!$J$2:$J$201,0))-INDEX(Matches!$H$2:$H$201,MATCH($A1465&amp;"-2",Matches!$J$2:$J$201,0)),3,2))))),""))</f>
        <v/>
      </c>
      <c r="Z1465" s="12" t="str">
        <f aca="false">IF(OR($B1465="",H1465="",I1465=""),"",IFERROR(IF(OR(INDEX(Matches!$I$2:$I$201,MATCH($A1465&amp;"-3",Matches!$J$2:$J$201,0))="Void",INDEX(Matches!$G$2:$G$201,MATCH($A1465&amp;"-3",Matches!$J$2:$J$201,0))="",INDEX(Matches!$H$2:$H$201,MATCH($A1465&amp;"-3",Matches!$J$2:$J$201,0))=""),"",IF(AND($C1465&lt;&gt;"",INDEX(Matches!$F$2:$F$201,MATCH($A1465&amp;"-3",Matches!$J$2:$J$201,0))&lt;&gt;"",$C1465&gt;=INDEX(Matches!$F$2:$F$201,MATCH($A1465&amp;"-3",Matches!$J$2:$J$201,0))),"",IF(AND(H1465=INDEX(Matches!$G$2:$G$201,MATCH($A1465&amp;"-3",Matches!$J$2:$J$201,0)),I1465=INDEX(Matches!$H$2:$H$201,MATCH($A1465&amp;"-3",Matches!$J$2:$J$201,0))),5,IF(SIGN(H1465-I1465)&lt;&gt;SIGN(INDEX(Matches!$G$2:$G$201,MATCH($A1465&amp;"-3",Matches!$J$2:$J$201,0))-INDEX(Matches!$H$2:$H$201,MATCH($A1465&amp;"-3",Matches!$J$2:$J$201,0))),0,IF(H1465-I1465=INDEX(Matches!$G$2:$G$201,MATCH($A1465&amp;"-3",Matches!$J$2:$J$201,0))-INDEX(Matches!$H$2:$H$201,MATCH($A1465&amp;"-3",Matches!$J$2:$J$201,0)),3,2))))),""))</f>
        <v/>
      </c>
      <c r="AA1465" s="12" t="str">
        <f aca="false">IF(OR($B1465="",J1465="",K1465=""),"",IFERROR(IF(OR(INDEX(Matches!$I$2:$I$201,MATCH($A1465&amp;"-4",Matches!$J$2:$J$201,0))="Void",INDEX(Matches!$G$2:$G$201,MATCH($A1465&amp;"-4",Matches!$J$2:$J$201,0))="",INDEX(Matches!$H$2:$H$201,MATCH($A1465&amp;"-4",Matches!$J$2:$J$201,0))=""),"",IF(AND($C1465&lt;&gt;"",INDEX(Matches!$F$2:$F$201,MATCH($A1465&amp;"-4",Matches!$J$2:$J$201,0))&lt;&gt;"",$C1465&gt;=INDEX(Matches!$F$2:$F$201,MATCH($A1465&amp;"-4",Matches!$J$2:$J$201,0))),"",IF(AND(J1465=INDEX(Matches!$G$2:$G$201,MATCH($A1465&amp;"-4",Matches!$J$2:$J$201,0)),K1465=INDEX(Matches!$H$2:$H$201,MATCH($A1465&amp;"-4",Matches!$J$2:$J$201,0))),5,IF(SIGN(J1465-K1465)&lt;&gt;SIGN(INDEX(Matches!$G$2:$G$201,MATCH($A1465&amp;"-4",Matches!$J$2:$J$201,0))-INDEX(Matches!$H$2:$H$201,MATCH($A1465&amp;"-4",Matches!$J$2:$J$201,0))),0,IF(J1465-K1465=INDEX(Matches!$G$2:$G$201,MATCH($A1465&amp;"-4",Matches!$J$2:$J$201,0))-INDEX(Matches!$H$2:$H$201,MATCH($A1465&amp;"-4",Matches!$J$2:$J$201,0)),3,2))))),""))</f>
        <v/>
      </c>
      <c r="AB1465" s="12" t="str">
        <f aca="false">IF(OR($B1465="",L1465="",M1465=""),"",IFERROR(IF(OR(INDEX(Matches!$I$2:$I$201,MATCH($A1465&amp;"-5",Matches!$J$2:$J$201,0))="Void",INDEX(Matches!$G$2:$G$201,MATCH($A1465&amp;"-5",Matches!$J$2:$J$201,0))="",INDEX(Matches!$H$2:$H$201,MATCH($A1465&amp;"-5",Matches!$J$2:$J$201,0))=""),"",IF(AND($C1465&lt;&gt;"",INDEX(Matches!$F$2:$F$201,MATCH($A1465&amp;"-5",Matches!$J$2:$J$201,0))&lt;&gt;"",$C1465&gt;=INDEX(Matches!$F$2:$F$201,MATCH($A1465&amp;"-5",Matches!$J$2:$J$201,0))),"",IF(AND(L1465=INDEX(Matches!$G$2:$G$201,MATCH($A1465&amp;"-5",Matches!$J$2:$J$201,0)),M1465=INDEX(Matches!$H$2:$H$201,MATCH($A1465&amp;"-5",Matches!$J$2:$J$201,0))),5,IF(SIGN(L1465-M1465)&lt;&gt;SIGN(INDEX(Matches!$G$2:$G$201,MATCH($A1465&amp;"-5",Matches!$J$2:$J$201,0))-INDEX(Matches!$H$2:$H$201,MATCH($A1465&amp;"-5",Matches!$J$2:$J$201,0))),0,IF(L1465-M1465=INDEX(Matches!$G$2:$G$201,MATCH($A1465&amp;"-5",Matches!$J$2:$J$201,0))-INDEX(Matches!$H$2:$H$201,MATCH($A1465&amp;"-5",Matches!$J$2:$J$201,0)),3,2))))),""))</f>
        <v/>
      </c>
      <c r="AC1465" s="12" t="str">
        <f aca="false">IF(OR($B1465="",N1465="",O1465=""),"",IFERROR(IF(OR(INDEX(Matches!$I$2:$I$201,MATCH($A1465&amp;"-6",Matches!$J$2:$J$201,0))="Void",INDEX(Matches!$G$2:$G$201,MATCH($A1465&amp;"-6",Matches!$J$2:$J$201,0))="",INDEX(Matches!$H$2:$H$201,MATCH($A1465&amp;"-6",Matches!$J$2:$J$201,0))=""),"",IF(AND($C1465&lt;&gt;"",INDEX(Matches!$F$2:$F$201,MATCH($A1465&amp;"-6",Matches!$J$2:$J$201,0))&lt;&gt;"",$C1465&gt;=INDEX(Matches!$F$2:$F$201,MATCH($A1465&amp;"-6",Matches!$J$2:$J$201,0))),"",IF(AND(N1465=INDEX(Matches!$G$2:$G$201,MATCH($A1465&amp;"-6",Matches!$J$2:$J$201,0)),O1465=INDEX(Matches!$H$2:$H$201,MATCH($A1465&amp;"-6",Matches!$J$2:$J$201,0))),5,IF(SIGN(N1465-O1465)&lt;&gt;SIGN(INDEX(Matches!$G$2:$G$201,MATCH($A1465&amp;"-6",Matches!$J$2:$J$201,0))-INDEX(Matches!$H$2:$H$201,MATCH($A1465&amp;"-6",Matches!$J$2:$J$201,0))),0,IF(N1465-O1465=INDEX(Matches!$G$2:$G$201,MATCH($A1465&amp;"-6",Matches!$J$2:$J$201,0))-INDEX(Matches!$H$2:$H$201,MATCH($A1465&amp;"-6",Matches!$J$2:$J$201,0)),3,2))))),""))</f>
        <v/>
      </c>
      <c r="AD1465" s="12" t="str">
        <f aca="false">IF(OR($B1465="",P1465="",Q1465=""),"",IFERROR(IF(OR(INDEX(Matches!$I$2:$I$201,MATCH($A1465&amp;"-7",Matches!$J$2:$J$201,0))="Void",INDEX(Matches!$G$2:$G$201,MATCH($A1465&amp;"-7",Matches!$J$2:$J$201,0))="",INDEX(Matches!$H$2:$H$201,MATCH($A1465&amp;"-7",Matches!$J$2:$J$201,0))=""),"",IF(AND($C1465&lt;&gt;"",INDEX(Matches!$F$2:$F$201,MATCH($A1465&amp;"-7",Matches!$J$2:$J$201,0))&lt;&gt;"",$C1465&gt;=INDEX(Matches!$F$2:$F$201,MATCH($A1465&amp;"-7",Matches!$J$2:$J$201,0))),"",IF(AND(P1465=INDEX(Matches!$G$2:$G$201,MATCH($A1465&amp;"-7",Matches!$J$2:$J$201,0)),Q1465=INDEX(Matches!$H$2:$H$201,MATCH($A1465&amp;"-7",Matches!$J$2:$J$201,0))),5,IF(SIGN(P1465-Q1465)&lt;&gt;SIGN(INDEX(Matches!$G$2:$G$201,MATCH($A1465&amp;"-7",Matches!$J$2:$J$201,0))-INDEX(Matches!$H$2:$H$201,MATCH($A1465&amp;"-7",Matches!$J$2:$J$201,0))),0,IF(P1465-Q1465=INDEX(Matches!$G$2:$G$201,MATCH($A1465&amp;"-7",Matches!$J$2:$J$201,0))-INDEX(Matches!$H$2:$H$201,MATCH($A1465&amp;"-7",Matches!$J$2:$J$201,0)),3,2))))),""))</f>
        <v/>
      </c>
      <c r="AE1465" s="12" t="str">
        <f aca="false">IF(OR($B1465="",R1465="",S1465=""),"",IFERROR(IF(OR(INDEX(Matches!$I$2:$I$201,MATCH($A1465&amp;"-8",Matches!$J$2:$J$201,0))="Void",INDEX(Matches!$G$2:$G$201,MATCH($A1465&amp;"-8",Matches!$J$2:$J$201,0))="",INDEX(Matches!$H$2:$H$201,MATCH($A1465&amp;"-8",Matches!$J$2:$J$201,0))=""),"",IF(AND($C1465&lt;&gt;"",INDEX(Matches!$F$2:$F$201,MATCH($A1465&amp;"-8",Matches!$J$2:$J$201,0))&lt;&gt;"",$C1465&gt;=INDEX(Matches!$F$2:$F$201,MATCH($A1465&amp;"-8",Matches!$J$2:$J$201,0))),"",IF(AND(R1465=INDEX(Matches!$G$2:$G$201,MATCH($A1465&amp;"-8",Matches!$J$2:$J$201,0)),S1465=INDEX(Matches!$H$2:$H$201,MATCH($A1465&amp;"-8",Matches!$J$2:$J$201,0))),5,IF(SIGN(R1465-S1465)&lt;&gt;SIGN(INDEX(Matches!$G$2:$G$201,MATCH($A1465&amp;"-8",Matches!$J$2:$J$201,0))-INDEX(Matches!$H$2:$H$201,MATCH($A1465&amp;"-8",Matches!$J$2:$J$201,0))),0,IF(R1465-S1465=INDEX(Matches!$G$2:$G$201,MATCH($A1465&amp;"-8",Matches!$J$2:$J$201,0))-INDEX(Matches!$H$2:$H$201,MATCH($A1465&amp;"-8",Matches!$J$2:$J$201,0)),3,2))))),""))</f>
        <v/>
      </c>
      <c r="AF1465" s="12" t="str">
        <f aca="false">IF(OR($B1465="",T1465="",U1465=""),"",IFERROR(IF(OR(INDEX(Matches!$I$2:$I$201,MATCH($A1465&amp;"-9",Matches!$J$2:$J$201,0))="Void",INDEX(Matches!$G$2:$G$201,MATCH($A1465&amp;"-9",Matches!$J$2:$J$201,0))="",INDEX(Matches!$H$2:$H$201,MATCH($A1465&amp;"-9",Matches!$J$2:$J$201,0))=""),"",IF(AND($C1465&lt;&gt;"",INDEX(Matches!$F$2:$F$201,MATCH($A1465&amp;"-9",Matches!$J$2:$J$201,0))&lt;&gt;"",$C1465&gt;=INDEX(Matches!$F$2:$F$201,MATCH($A1465&amp;"-9",Matches!$J$2:$J$201,0))),"",IF(AND(T1465=INDEX(Matches!$G$2:$G$201,MATCH($A1465&amp;"-9",Matches!$J$2:$J$201,0)),U1465=INDEX(Matches!$H$2:$H$201,MATCH($A1465&amp;"-9",Matches!$J$2:$J$201,0))),5,IF(SIGN(T1465-U1465)&lt;&gt;SIGN(INDEX(Matches!$G$2:$G$201,MATCH($A1465&amp;"-9",Matches!$J$2:$J$201,0))-INDEX(Matches!$H$2:$H$201,MATCH($A1465&amp;"-9",Matches!$J$2:$J$201,0))),0,IF(T1465-U1465=INDEX(Matches!$G$2:$G$201,MATCH($A1465&amp;"-9",Matches!$J$2:$J$201,0))-INDEX(Matches!$H$2:$H$201,MATCH($A1465&amp;"-9",Matches!$J$2:$J$201,0)),3,2))))),""))</f>
        <v/>
      </c>
      <c r="AG1465" s="12" t="str">
        <f aca="false">IF(OR($B1465="",V1465="",W1465=""),"",IFERROR(IF(OR(INDEX(Matches!$I$2:$I$201,MATCH($A1465&amp;"-10",Matches!$J$2:$J$201,0))="Void",INDEX(Matches!$G$2:$G$201,MATCH($A1465&amp;"-10",Matches!$J$2:$J$201,0))="",INDEX(Matches!$H$2:$H$201,MATCH($A1465&amp;"-10",Matches!$J$2:$J$201,0))=""),"",IF(AND($C1465&lt;&gt;"",INDEX(Matches!$F$2:$F$201,MATCH($A1465&amp;"-10",Matches!$J$2:$J$201,0))&lt;&gt;"",$C1465&gt;=INDEX(Matches!$F$2:$F$201,MATCH($A1465&amp;"-10",Matches!$J$2:$J$201,0))),"",IF(AND(V1465=INDEX(Matches!$G$2:$G$201,MATCH($A1465&amp;"-10",Matches!$J$2:$J$201,0)),W1465=INDEX(Matches!$H$2:$H$201,MATCH($A1465&amp;"-10",Matches!$J$2:$J$201,0))),5,IF(SIGN(V1465-W1465)&lt;&gt;SIGN(INDEX(Matches!$G$2:$G$201,MATCH($A1465&amp;"-10",Matches!$J$2:$J$201,0))-INDEX(Matches!$H$2:$H$201,MATCH($A1465&amp;"-10",Matches!$J$2:$J$201,0))),0,IF(V1465-W1465=INDEX(Matches!$G$2:$G$201,MATCH($A1465&amp;"-10",Matches!$J$2:$J$201,0))-INDEX(Matches!$H$2:$H$201,MATCH($A1465&amp;"-10",Matches!$J$2:$J$201,0)),3,2))))),""))</f>
        <v/>
      </c>
      <c r="AH1465" s="13" t="str">
        <f aca="false">IF($B1465="","",SUM(X1465:AG1465))</f>
        <v/>
      </c>
      <c r="AI1465" s="12" t="str">
        <f aca="false">IF($B1465="","",COUNTIF(X1465:AG1465,5))</f>
        <v/>
      </c>
      <c r="AJ1465" s="12" t="str">
        <f aca="false">IF($B1465="","",COUNTIF(X1465:AG1465,"&gt;=2"))</f>
        <v/>
      </c>
      <c r="AK1465" s="12" t="str">
        <f aca="false">IF($B1465="","",COUNT(X1465:AG1465))</f>
        <v/>
      </c>
    </row>
    <row r="1466" customFormat="false" ht="15" hidden="false" customHeight="false" outlineLevel="0" collapsed="false">
      <c r="A1466" s="7"/>
      <c r="B1466" s="7"/>
      <c r="C1466" s="11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12" t="str">
        <f aca="false">IF(OR($B1466="",D1466="",E1466=""),"",IFERROR(IF(OR(INDEX(Matches!$I$2:$I$201,MATCH($A1466&amp;"-1",Matches!$J$2:$J$201,0))="Void",INDEX(Matches!$G$2:$G$201,MATCH($A1466&amp;"-1",Matches!$J$2:$J$201,0))="",INDEX(Matches!$H$2:$H$201,MATCH($A1466&amp;"-1",Matches!$J$2:$J$201,0))=""),"",IF(AND($C1466&lt;&gt;"",INDEX(Matches!$F$2:$F$201,MATCH($A1466&amp;"-1",Matches!$J$2:$J$201,0))&lt;&gt;"",$C1466&gt;=INDEX(Matches!$F$2:$F$201,MATCH($A1466&amp;"-1",Matches!$J$2:$J$201,0))),"",IF(AND(D1466=INDEX(Matches!$G$2:$G$201,MATCH($A1466&amp;"-1",Matches!$J$2:$J$201,0)),E1466=INDEX(Matches!$H$2:$H$201,MATCH($A1466&amp;"-1",Matches!$J$2:$J$201,0))),5,IF(SIGN(D1466-E1466)&lt;&gt;SIGN(INDEX(Matches!$G$2:$G$201,MATCH($A1466&amp;"-1",Matches!$J$2:$J$201,0))-INDEX(Matches!$H$2:$H$201,MATCH($A1466&amp;"-1",Matches!$J$2:$J$201,0))),0,IF(D1466-E1466=INDEX(Matches!$G$2:$G$201,MATCH($A1466&amp;"-1",Matches!$J$2:$J$201,0))-INDEX(Matches!$H$2:$H$201,MATCH($A1466&amp;"-1",Matches!$J$2:$J$201,0)),3,2))))),""))</f>
        <v/>
      </c>
      <c r="Y1466" s="12" t="str">
        <f aca="false">IF(OR($B1466="",F1466="",G1466=""),"",IFERROR(IF(OR(INDEX(Matches!$I$2:$I$201,MATCH($A1466&amp;"-2",Matches!$J$2:$J$201,0))="Void",INDEX(Matches!$G$2:$G$201,MATCH($A1466&amp;"-2",Matches!$J$2:$J$201,0))="",INDEX(Matches!$H$2:$H$201,MATCH($A1466&amp;"-2",Matches!$J$2:$J$201,0))=""),"",IF(AND($C1466&lt;&gt;"",INDEX(Matches!$F$2:$F$201,MATCH($A1466&amp;"-2",Matches!$J$2:$J$201,0))&lt;&gt;"",$C1466&gt;=INDEX(Matches!$F$2:$F$201,MATCH($A1466&amp;"-2",Matches!$J$2:$J$201,0))),"",IF(AND(F1466=INDEX(Matches!$G$2:$G$201,MATCH($A1466&amp;"-2",Matches!$J$2:$J$201,0)),G1466=INDEX(Matches!$H$2:$H$201,MATCH($A1466&amp;"-2",Matches!$J$2:$J$201,0))),5,IF(SIGN(F1466-G1466)&lt;&gt;SIGN(INDEX(Matches!$G$2:$G$201,MATCH($A1466&amp;"-2",Matches!$J$2:$J$201,0))-INDEX(Matches!$H$2:$H$201,MATCH($A1466&amp;"-2",Matches!$J$2:$J$201,0))),0,IF(F1466-G1466=INDEX(Matches!$G$2:$G$201,MATCH($A1466&amp;"-2",Matches!$J$2:$J$201,0))-INDEX(Matches!$H$2:$H$201,MATCH($A1466&amp;"-2",Matches!$J$2:$J$201,0)),3,2))))),""))</f>
        <v/>
      </c>
      <c r="Z1466" s="12" t="str">
        <f aca="false">IF(OR($B1466="",H1466="",I1466=""),"",IFERROR(IF(OR(INDEX(Matches!$I$2:$I$201,MATCH($A1466&amp;"-3",Matches!$J$2:$J$201,0))="Void",INDEX(Matches!$G$2:$G$201,MATCH($A1466&amp;"-3",Matches!$J$2:$J$201,0))="",INDEX(Matches!$H$2:$H$201,MATCH($A1466&amp;"-3",Matches!$J$2:$J$201,0))=""),"",IF(AND($C1466&lt;&gt;"",INDEX(Matches!$F$2:$F$201,MATCH($A1466&amp;"-3",Matches!$J$2:$J$201,0))&lt;&gt;"",$C1466&gt;=INDEX(Matches!$F$2:$F$201,MATCH($A1466&amp;"-3",Matches!$J$2:$J$201,0))),"",IF(AND(H1466=INDEX(Matches!$G$2:$G$201,MATCH($A1466&amp;"-3",Matches!$J$2:$J$201,0)),I1466=INDEX(Matches!$H$2:$H$201,MATCH($A1466&amp;"-3",Matches!$J$2:$J$201,0))),5,IF(SIGN(H1466-I1466)&lt;&gt;SIGN(INDEX(Matches!$G$2:$G$201,MATCH($A1466&amp;"-3",Matches!$J$2:$J$201,0))-INDEX(Matches!$H$2:$H$201,MATCH($A1466&amp;"-3",Matches!$J$2:$J$201,0))),0,IF(H1466-I1466=INDEX(Matches!$G$2:$G$201,MATCH($A1466&amp;"-3",Matches!$J$2:$J$201,0))-INDEX(Matches!$H$2:$H$201,MATCH($A1466&amp;"-3",Matches!$J$2:$J$201,0)),3,2))))),""))</f>
        <v/>
      </c>
      <c r="AA1466" s="12" t="str">
        <f aca="false">IF(OR($B1466="",J1466="",K1466=""),"",IFERROR(IF(OR(INDEX(Matches!$I$2:$I$201,MATCH($A1466&amp;"-4",Matches!$J$2:$J$201,0))="Void",INDEX(Matches!$G$2:$G$201,MATCH($A1466&amp;"-4",Matches!$J$2:$J$201,0))="",INDEX(Matches!$H$2:$H$201,MATCH($A1466&amp;"-4",Matches!$J$2:$J$201,0))=""),"",IF(AND($C1466&lt;&gt;"",INDEX(Matches!$F$2:$F$201,MATCH($A1466&amp;"-4",Matches!$J$2:$J$201,0))&lt;&gt;"",$C1466&gt;=INDEX(Matches!$F$2:$F$201,MATCH($A1466&amp;"-4",Matches!$J$2:$J$201,0))),"",IF(AND(J1466=INDEX(Matches!$G$2:$G$201,MATCH($A1466&amp;"-4",Matches!$J$2:$J$201,0)),K1466=INDEX(Matches!$H$2:$H$201,MATCH($A1466&amp;"-4",Matches!$J$2:$J$201,0))),5,IF(SIGN(J1466-K1466)&lt;&gt;SIGN(INDEX(Matches!$G$2:$G$201,MATCH($A1466&amp;"-4",Matches!$J$2:$J$201,0))-INDEX(Matches!$H$2:$H$201,MATCH($A1466&amp;"-4",Matches!$J$2:$J$201,0))),0,IF(J1466-K1466=INDEX(Matches!$G$2:$G$201,MATCH($A1466&amp;"-4",Matches!$J$2:$J$201,0))-INDEX(Matches!$H$2:$H$201,MATCH($A1466&amp;"-4",Matches!$J$2:$J$201,0)),3,2))))),""))</f>
        <v/>
      </c>
      <c r="AB1466" s="12" t="str">
        <f aca="false">IF(OR($B1466="",L1466="",M1466=""),"",IFERROR(IF(OR(INDEX(Matches!$I$2:$I$201,MATCH($A1466&amp;"-5",Matches!$J$2:$J$201,0))="Void",INDEX(Matches!$G$2:$G$201,MATCH($A1466&amp;"-5",Matches!$J$2:$J$201,0))="",INDEX(Matches!$H$2:$H$201,MATCH($A1466&amp;"-5",Matches!$J$2:$J$201,0))=""),"",IF(AND($C1466&lt;&gt;"",INDEX(Matches!$F$2:$F$201,MATCH($A1466&amp;"-5",Matches!$J$2:$J$201,0))&lt;&gt;"",$C1466&gt;=INDEX(Matches!$F$2:$F$201,MATCH($A1466&amp;"-5",Matches!$J$2:$J$201,0))),"",IF(AND(L1466=INDEX(Matches!$G$2:$G$201,MATCH($A1466&amp;"-5",Matches!$J$2:$J$201,0)),M1466=INDEX(Matches!$H$2:$H$201,MATCH($A1466&amp;"-5",Matches!$J$2:$J$201,0))),5,IF(SIGN(L1466-M1466)&lt;&gt;SIGN(INDEX(Matches!$G$2:$G$201,MATCH($A1466&amp;"-5",Matches!$J$2:$J$201,0))-INDEX(Matches!$H$2:$H$201,MATCH($A1466&amp;"-5",Matches!$J$2:$J$201,0))),0,IF(L1466-M1466=INDEX(Matches!$G$2:$G$201,MATCH($A1466&amp;"-5",Matches!$J$2:$J$201,0))-INDEX(Matches!$H$2:$H$201,MATCH($A1466&amp;"-5",Matches!$J$2:$J$201,0)),3,2))))),""))</f>
        <v/>
      </c>
      <c r="AC1466" s="12" t="str">
        <f aca="false">IF(OR($B1466="",N1466="",O1466=""),"",IFERROR(IF(OR(INDEX(Matches!$I$2:$I$201,MATCH($A1466&amp;"-6",Matches!$J$2:$J$201,0))="Void",INDEX(Matches!$G$2:$G$201,MATCH($A1466&amp;"-6",Matches!$J$2:$J$201,0))="",INDEX(Matches!$H$2:$H$201,MATCH($A1466&amp;"-6",Matches!$J$2:$J$201,0))=""),"",IF(AND($C1466&lt;&gt;"",INDEX(Matches!$F$2:$F$201,MATCH($A1466&amp;"-6",Matches!$J$2:$J$201,0))&lt;&gt;"",$C1466&gt;=INDEX(Matches!$F$2:$F$201,MATCH($A1466&amp;"-6",Matches!$J$2:$J$201,0))),"",IF(AND(N1466=INDEX(Matches!$G$2:$G$201,MATCH($A1466&amp;"-6",Matches!$J$2:$J$201,0)),O1466=INDEX(Matches!$H$2:$H$201,MATCH($A1466&amp;"-6",Matches!$J$2:$J$201,0))),5,IF(SIGN(N1466-O1466)&lt;&gt;SIGN(INDEX(Matches!$G$2:$G$201,MATCH($A1466&amp;"-6",Matches!$J$2:$J$201,0))-INDEX(Matches!$H$2:$H$201,MATCH($A1466&amp;"-6",Matches!$J$2:$J$201,0))),0,IF(N1466-O1466=INDEX(Matches!$G$2:$G$201,MATCH($A1466&amp;"-6",Matches!$J$2:$J$201,0))-INDEX(Matches!$H$2:$H$201,MATCH($A1466&amp;"-6",Matches!$J$2:$J$201,0)),3,2))))),""))</f>
        <v/>
      </c>
      <c r="AD1466" s="12" t="str">
        <f aca="false">IF(OR($B1466="",P1466="",Q1466=""),"",IFERROR(IF(OR(INDEX(Matches!$I$2:$I$201,MATCH($A1466&amp;"-7",Matches!$J$2:$J$201,0))="Void",INDEX(Matches!$G$2:$G$201,MATCH($A1466&amp;"-7",Matches!$J$2:$J$201,0))="",INDEX(Matches!$H$2:$H$201,MATCH($A1466&amp;"-7",Matches!$J$2:$J$201,0))=""),"",IF(AND($C1466&lt;&gt;"",INDEX(Matches!$F$2:$F$201,MATCH($A1466&amp;"-7",Matches!$J$2:$J$201,0))&lt;&gt;"",$C1466&gt;=INDEX(Matches!$F$2:$F$201,MATCH($A1466&amp;"-7",Matches!$J$2:$J$201,0))),"",IF(AND(P1466=INDEX(Matches!$G$2:$G$201,MATCH($A1466&amp;"-7",Matches!$J$2:$J$201,0)),Q1466=INDEX(Matches!$H$2:$H$201,MATCH($A1466&amp;"-7",Matches!$J$2:$J$201,0))),5,IF(SIGN(P1466-Q1466)&lt;&gt;SIGN(INDEX(Matches!$G$2:$G$201,MATCH($A1466&amp;"-7",Matches!$J$2:$J$201,0))-INDEX(Matches!$H$2:$H$201,MATCH($A1466&amp;"-7",Matches!$J$2:$J$201,0))),0,IF(P1466-Q1466=INDEX(Matches!$G$2:$G$201,MATCH($A1466&amp;"-7",Matches!$J$2:$J$201,0))-INDEX(Matches!$H$2:$H$201,MATCH($A1466&amp;"-7",Matches!$J$2:$J$201,0)),3,2))))),""))</f>
        <v/>
      </c>
      <c r="AE1466" s="12" t="str">
        <f aca="false">IF(OR($B1466="",R1466="",S1466=""),"",IFERROR(IF(OR(INDEX(Matches!$I$2:$I$201,MATCH($A1466&amp;"-8",Matches!$J$2:$J$201,0))="Void",INDEX(Matches!$G$2:$G$201,MATCH($A1466&amp;"-8",Matches!$J$2:$J$201,0))="",INDEX(Matches!$H$2:$H$201,MATCH($A1466&amp;"-8",Matches!$J$2:$J$201,0))=""),"",IF(AND($C1466&lt;&gt;"",INDEX(Matches!$F$2:$F$201,MATCH($A1466&amp;"-8",Matches!$J$2:$J$201,0))&lt;&gt;"",$C1466&gt;=INDEX(Matches!$F$2:$F$201,MATCH($A1466&amp;"-8",Matches!$J$2:$J$201,0))),"",IF(AND(R1466=INDEX(Matches!$G$2:$G$201,MATCH($A1466&amp;"-8",Matches!$J$2:$J$201,0)),S1466=INDEX(Matches!$H$2:$H$201,MATCH($A1466&amp;"-8",Matches!$J$2:$J$201,0))),5,IF(SIGN(R1466-S1466)&lt;&gt;SIGN(INDEX(Matches!$G$2:$G$201,MATCH($A1466&amp;"-8",Matches!$J$2:$J$201,0))-INDEX(Matches!$H$2:$H$201,MATCH($A1466&amp;"-8",Matches!$J$2:$J$201,0))),0,IF(R1466-S1466=INDEX(Matches!$G$2:$G$201,MATCH($A1466&amp;"-8",Matches!$J$2:$J$201,0))-INDEX(Matches!$H$2:$H$201,MATCH($A1466&amp;"-8",Matches!$J$2:$J$201,0)),3,2))))),""))</f>
        <v/>
      </c>
      <c r="AF1466" s="12" t="str">
        <f aca="false">IF(OR($B1466="",T1466="",U1466=""),"",IFERROR(IF(OR(INDEX(Matches!$I$2:$I$201,MATCH($A1466&amp;"-9",Matches!$J$2:$J$201,0))="Void",INDEX(Matches!$G$2:$G$201,MATCH($A1466&amp;"-9",Matches!$J$2:$J$201,0))="",INDEX(Matches!$H$2:$H$201,MATCH($A1466&amp;"-9",Matches!$J$2:$J$201,0))=""),"",IF(AND($C1466&lt;&gt;"",INDEX(Matches!$F$2:$F$201,MATCH($A1466&amp;"-9",Matches!$J$2:$J$201,0))&lt;&gt;"",$C1466&gt;=INDEX(Matches!$F$2:$F$201,MATCH($A1466&amp;"-9",Matches!$J$2:$J$201,0))),"",IF(AND(T1466=INDEX(Matches!$G$2:$G$201,MATCH($A1466&amp;"-9",Matches!$J$2:$J$201,0)),U1466=INDEX(Matches!$H$2:$H$201,MATCH($A1466&amp;"-9",Matches!$J$2:$J$201,0))),5,IF(SIGN(T1466-U1466)&lt;&gt;SIGN(INDEX(Matches!$G$2:$G$201,MATCH($A1466&amp;"-9",Matches!$J$2:$J$201,0))-INDEX(Matches!$H$2:$H$201,MATCH($A1466&amp;"-9",Matches!$J$2:$J$201,0))),0,IF(T1466-U1466=INDEX(Matches!$G$2:$G$201,MATCH($A1466&amp;"-9",Matches!$J$2:$J$201,0))-INDEX(Matches!$H$2:$H$201,MATCH($A1466&amp;"-9",Matches!$J$2:$J$201,0)),3,2))))),""))</f>
        <v/>
      </c>
      <c r="AG1466" s="12" t="str">
        <f aca="false">IF(OR($B1466="",V1466="",W1466=""),"",IFERROR(IF(OR(INDEX(Matches!$I$2:$I$201,MATCH($A1466&amp;"-10",Matches!$J$2:$J$201,0))="Void",INDEX(Matches!$G$2:$G$201,MATCH($A1466&amp;"-10",Matches!$J$2:$J$201,0))="",INDEX(Matches!$H$2:$H$201,MATCH($A1466&amp;"-10",Matches!$J$2:$J$201,0))=""),"",IF(AND($C1466&lt;&gt;"",INDEX(Matches!$F$2:$F$201,MATCH($A1466&amp;"-10",Matches!$J$2:$J$201,0))&lt;&gt;"",$C1466&gt;=INDEX(Matches!$F$2:$F$201,MATCH($A1466&amp;"-10",Matches!$J$2:$J$201,0))),"",IF(AND(V1466=INDEX(Matches!$G$2:$G$201,MATCH($A1466&amp;"-10",Matches!$J$2:$J$201,0)),W1466=INDEX(Matches!$H$2:$H$201,MATCH($A1466&amp;"-10",Matches!$J$2:$J$201,0))),5,IF(SIGN(V1466-W1466)&lt;&gt;SIGN(INDEX(Matches!$G$2:$G$201,MATCH($A1466&amp;"-10",Matches!$J$2:$J$201,0))-INDEX(Matches!$H$2:$H$201,MATCH($A1466&amp;"-10",Matches!$J$2:$J$201,0))),0,IF(V1466-W1466=INDEX(Matches!$G$2:$G$201,MATCH($A1466&amp;"-10",Matches!$J$2:$J$201,0))-INDEX(Matches!$H$2:$H$201,MATCH($A1466&amp;"-10",Matches!$J$2:$J$201,0)),3,2))))),""))</f>
        <v/>
      </c>
      <c r="AH1466" s="13" t="str">
        <f aca="false">IF($B1466="","",SUM(X1466:AG1466))</f>
        <v/>
      </c>
      <c r="AI1466" s="12" t="str">
        <f aca="false">IF($B1466="","",COUNTIF(X1466:AG1466,5))</f>
        <v/>
      </c>
      <c r="AJ1466" s="12" t="str">
        <f aca="false">IF($B1466="","",COUNTIF(X1466:AG1466,"&gt;=2"))</f>
        <v/>
      </c>
      <c r="AK1466" s="12" t="str">
        <f aca="false">IF($B1466="","",COUNT(X1466:AG1466))</f>
        <v/>
      </c>
    </row>
    <row r="1467" customFormat="false" ht="15" hidden="false" customHeight="false" outlineLevel="0" collapsed="false">
      <c r="A1467" s="7"/>
      <c r="B1467" s="7"/>
      <c r="C1467" s="11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12" t="str">
        <f aca="false">IF(OR($B1467="",D1467="",E1467=""),"",IFERROR(IF(OR(INDEX(Matches!$I$2:$I$201,MATCH($A1467&amp;"-1",Matches!$J$2:$J$201,0))="Void",INDEX(Matches!$G$2:$G$201,MATCH($A1467&amp;"-1",Matches!$J$2:$J$201,0))="",INDEX(Matches!$H$2:$H$201,MATCH($A1467&amp;"-1",Matches!$J$2:$J$201,0))=""),"",IF(AND($C1467&lt;&gt;"",INDEX(Matches!$F$2:$F$201,MATCH($A1467&amp;"-1",Matches!$J$2:$J$201,0))&lt;&gt;"",$C1467&gt;=INDEX(Matches!$F$2:$F$201,MATCH($A1467&amp;"-1",Matches!$J$2:$J$201,0))),"",IF(AND(D1467=INDEX(Matches!$G$2:$G$201,MATCH($A1467&amp;"-1",Matches!$J$2:$J$201,0)),E1467=INDEX(Matches!$H$2:$H$201,MATCH($A1467&amp;"-1",Matches!$J$2:$J$201,0))),5,IF(SIGN(D1467-E1467)&lt;&gt;SIGN(INDEX(Matches!$G$2:$G$201,MATCH($A1467&amp;"-1",Matches!$J$2:$J$201,0))-INDEX(Matches!$H$2:$H$201,MATCH($A1467&amp;"-1",Matches!$J$2:$J$201,0))),0,IF(D1467-E1467=INDEX(Matches!$G$2:$G$201,MATCH($A1467&amp;"-1",Matches!$J$2:$J$201,0))-INDEX(Matches!$H$2:$H$201,MATCH($A1467&amp;"-1",Matches!$J$2:$J$201,0)),3,2))))),""))</f>
        <v/>
      </c>
      <c r="Y1467" s="12" t="str">
        <f aca="false">IF(OR($B1467="",F1467="",G1467=""),"",IFERROR(IF(OR(INDEX(Matches!$I$2:$I$201,MATCH($A1467&amp;"-2",Matches!$J$2:$J$201,0))="Void",INDEX(Matches!$G$2:$G$201,MATCH($A1467&amp;"-2",Matches!$J$2:$J$201,0))="",INDEX(Matches!$H$2:$H$201,MATCH($A1467&amp;"-2",Matches!$J$2:$J$201,0))=""),"",IF(AND($C1467&lt;&gt;"",INDEX(Matches!$F$2:$F$201,MATCH($A1467&amp;"-2",Matches!$J$2:$J$201,0))&lt;&gt;"",$C1467&gt;=INDEX(Matches!$F$2:$F$201,MATCH($A1467&amp;"-2",Matches!$J$2:$J$201,0))),"",IF(AND(F1467=INDEX(Matches!$G$2:$G$201,MATCH($A1467&amp;"-2",Matches!$J$2:$J$201,0)),G1467=INDEX(Matches!$H$2:$H$201,MATCH($A1467&amp;"-2",Matches!$J$2:$J$201,0))),5,IF(SIGN(F1467-G1467)&lt;&gt;SIGN(INDEX(Matches!$G$2:$G$201,MATCH($A1467&amp;"-2",Matches!$J$2:$J$201,0))-INDEX(Matches!$H$2:$H$201,MATCH($A1467&amp;"-2",Matches!$J$2:$J$201,0))),0,IF(F1467-G1467=INDEX(Matches!$G$2:$G$201,MATCH($A1467&amp;"-2",Matches!$J$2:$J$201,0))-INDEX(Matches!$H$2:$H$201,MATCH($A1467&amp;"-2",Matches!$J$2:$J$201,0)),3,2))))),""))</f>
        <v/>
      </c>
      <c r="Z1467" s="12" t="str">
        <f aca="false">IF(OR($B1467="",H1467="",I1467=""),"",IFERROR(IF(OR(INDEX(Matches!$I$2:$I$201,MATCH($A1467&amp;"-3",Matches!$J$2:$J$201,0))="Void",INDEX(Matches!$G$2:$G$201,MATCH($A1467&amp;"-3",Matches!$J$2:$J$201,0))="",INDEX(Matches!$H$2:$H$201,MATCH($A1467&amp;"-3",Matches!$J$2:$J$201,0))=""),"",IF(AND($C1467&lt;&gt;"",INDEX(Matches!$F$2:$F$201,MATCH($A1467&amp;"-3",Matches!$J$2:$J$201,0))&lt;&gt;"",$C1467&gt;=INDEX(Matches!$F$2:$F$201,MATCH($A1467&amp;"-3",Matches!$J$2:$J$201,0))),"",IF(AND(H1467=INDEX(Matches!$G$2:$G$201,MATCH($A1467&amp;"-3",Matches!$J$2:$J$201,0)),I1467=INDEX(Matches!$H$2:$H$201,MATCH($A1467&amp;"-3",Matches!$J$2:$J$201,0))),5,IF(SIGN(H1467-I1467)&lt;&gt;SIGN(INDEX(Matches!$G$2:$G$201,MATCH($A1467&amp;"-3",Matches!$J$2:$J$201,0))-INDEX(Matches!$H$2:$H$201,MATCH($A1467&amp;"-3",Matches!$J$2:$J$201,0))),0,IF(H1467-I1467=INDEX(Matches!$G$2:$G$201,MATCH($A1467&amp;"-3",Matches!$J$2:$J$201,0))-INDEX(Matches!$H$2:$H$201,MATCH($A1467&amp;"-3",Matches!$J$2:$J$201,0)),3,2))))),""))</f>
        <v/>
      </c>
      <c r="AA1467" s="12" t="str">
        <f aca="false">IF(OR($B1467="",J1467="",K1467=""),"",IFERROR(IF(OR(INDEX(Matches!$I$2:$I$201,MATCH($A1467&amp;"-4",Matches!$J$2:$J$201,0))="Void",INDEX(Matches!$G$2:$G$201,MATCH($A1467&amp;"-4",Matches!$J$2:$J$201,0))="",INDEX(Matches!$H$2:$H$201,MATCH($A1467&amp;"-4",Matches!$J$2:$J$201,0))=""),"",IF(AND($C1467&lt;&gt;"",INDEX(Matches!$F$2:$F$201,MATCH($A1467&amp;"-4",Matches!$J$2:$J$201,0))&lt;&gt;"",$C1467&gt;=INDEX(Matches!$F$2:$F$201,MATCH($A1467&amp;"-4",Matches!$J$2:$J$201,0))),"",IF(AND(J1467=INDEX(Matches!$G$2:$G$201,MATCH($A1467&amp;"-4",Matches!$J$2:$J$201,0)),K1467=INDEX(Matches!$H$2:$H$201,MATCH($A1467&amp;"-4",Matches!$J$2:$J$201,0))),5,IF(SIGN(J1467-K1467)&lt;&gt;SIGN(INDEX(Matches!$G$2:$G$201,MATCH($A1467&amp;"-4",Matches!$J$2:$J$201,0))-INDEX(Matches!$H$2:$H$201,MATCH($A1467&amp;"-4",Matches!$J$2:$J$201,0))),0,IF(J1467-K1467=INDEX(Matches!$G$2:$G$201,MATCH($A1467&amp;"-4",Matches!$J$2:$J$201,0))-INDEX(Matches!$H$2:$H$201,MATCH($A1467&amp;"-4",Matches!$J$2:$J$201,0)),3,2))))),""))</f>
        <v/>
      </c>
      <c r="AB1467" s="12" t="str">
        <f aca="false">IF(OR($B1467="",L1467="",M1467=""),"",IFERROR(IF(OR(INDEX(Matches!$I$2:$I$201,MATCH($A1467&amp;"-5",Matches!$J$2:$J$201,0))="Void",INDEX(Matches!$G$2:$G$201,MATCH($A1467&amp;"-5",Matches!$J$2:$J$201,0))="",INDEX(Matches!$H$2:$H$201,MATCH($A1467&amp;"-5",Matches!$J$2:$J$201,0))=""),"",IF(AND($C1467&lt;&gt;"",INDEX(Matches!$F$2:$F$201,MATCH($A1467&amp;"-5",Matches!$J$2:$J$201,0))&lt;&gt;"",$C1467&gt;=INDEX(Matches!$F$2:$F$201,MATCH($A1467&amp;"-5",Matches!$J$2:$J$201,0))),"",IF(AND(L1467=INDEX(Matches!$G$2:$G$201,MATCH($A1467&amp;"-5",Matches!$J$2:$J$201,0)),M1467=INDEX(Matches!$H$2:$H$201,MATCH($A1467&amp;"-5",Matches!$J$2:$J$201,0))),5,IF(SIGN(L1467-M1467)&lt;&gt;SIGN(INDEX(Matches!$G$2:$G$201,MATCH($A1467&amp;"-5",Matches!$J$2:$J$201,0))-INDEX(Matches!$H$2:$H$201,MATCH($A1467&amp;"-5",Matches!$J$2:$J$201,0))),0,IF(L1467-M1467=INDEX(Matches!$G$2:$G$201,MATCH($A1467&amp;"-5",Matches!$J$2:$J$201,0))-INDEX(Matches!$H$2:$H$201,MATCH($A1467&amp;"-5",Matches!$J$2:$J$201,0)),3,2))))),""))</f>
        <v/>
      </c>
      <c r="AC1467" s="12" t="str">
        <f aca="false">IF(OR($B1467="",N1467="",O1467=""),"",IFERROR(IF(OR(INDEX(Matches!$I$2:$I$201,MATCH($A1467&amp;"-6",Matches!$J$2:$J$201,0))="Void",INDEX(Matches!$G$2:$G$201,MATCH($A1467&amp;"-6",Matches!$J$2:$J$201,0))="",INDEX(Matches!$H$2:$H$201,MATCH($A1467&amp;"-6",Matches!$J$2:$J$201,0))=""),"",IF(AND($C1467&lt;&gt;"",INDEX(Matches!$F$2:$F$201,MATCH($A1467&amp;"-6",Matches!$J$2:$J$201,0))&lt;&gt;"",$C1467&gt;=INDEX(Matches!$F$2:$F$201,MATCH($A1467&amp;"-6",Matches!$J$2:$J$201,0))),"",IF(AND(N1467=INDEX(Matches!$G$2:$G$201,MATCH($A1467&amp;"-6",Matches!$J$2:$J$201,0)),O1467=INDEX(Matches!$H$2:$H$201,MATCH($A1467&amp;"-6",Matches!$J$2:$J$201,0))),5,IF(SIGN(N1467-O1467)&lt;&gt;SIGN(INDEX(Matches!$G$2:$G$201,MATCH($A1467&amp;"-6",Matches!$J$2:$J$201,0))-INDEX(Matches!$H$2:$H$201,MATCH($A1467&amp;"-6",Matches!$J$2:$J$201,0))),0,IF(N1467-O1467=INDEX(Matches!$G$2:$G$201,MATCH($A1467&amp;"-6",Matches!$J$2:$J$201,0))-INDEX(Matches!$H$2:$H$201,MATCH($A1467&amp;"-6",Matches!$J$2:$J$201,0)),3,2))))),""))</f>
        <v/>
      </c>
      <c r="AD1467" s="12" t="str">
        <f aca="false">IF(OR($B1467="",P1467="",Q1467=""),"",IFERROR(IF(OR(INDEX(Matches!$I$2:$I$201,MATCH($A1467&amp;"-7",Matches!$J$2:$J$201,0))="Void",INDEX(Matches!$G$2:$G$201,MATCH($A1467&amp;"-7",Matches!$J$2:$J$201,0))="",INDEX(Matches!$H$2:$H$201,MATCH($A1467&amp;"-7",Matches!$J$2:$J$201,0))=""),"",IF(AND($C1467&lt;&gt;"",INDEX(Matches!$F$2:$F$201,MATCH($A1467&amp;"-7",Matches!$J$2:$J$201,0))&lt;&gt;"",$C1467&gt;=INDEX(Matches!$F$2:$F$201,MATCH($A1467&amp;"-7",Matches!$J$2:$J$201,0))),"",IF(AND(P1467=INDEX(Matches!$G$2:$G$201,MATCH($A1467&amp;"-7",Matches!$J$2:$J$201,0)),Q1467=INDEX(Matches!$H$2:$H$201,MATCH($A1467&amp;"-7",Matches!$J$2:$J$201,0))),5,IF(SIGN(P1467-Q1467)&lt;&gt;SIGN(INDEX(Matches!$G$2:$G$201,MATCH($A1467&amp;"-7",Matches!$J$2:$J$201,0))-INDEX(Matches!$H$2:$H$201,MATCH($A1467&amp;"-7",Matches!$J$2:$J$201,0))),0,IF(P1467-Q1467=INDEX(Matches!$G$2:$G$201,MATCH($A1467&amp;"-7",Matches!$J$2:$J$201,0))-INDEX(Matches!$H$2:$H$201,MATCH($A1467&amp;"-7",Matches!$J$2:$J$201,0)),3,2))))),""))</f>
        <v/>
      </c>
      <c r="AE1467" s="12" t="str">
        <f aca="false">IF(OR($B1467="",R1467="",S1467=""),"",IFERROR(IF(OR(INDEX(Matches!$I$2:$I$201,MATCH($A1467&amp;"-8",Matches!$J$2:$J$201,0))="Void",INDEX(Matches!$G$2:$G$201,MATCH($A1467&amp;"-8",Matches!$J$2:$J$201,0))="",INDEX(Matches!$H$2:$H$201,MATCH($A1467&amp;"-8",Matches!$J$2:$J$201,0))=""),"",IF(AND($C1467&lt;&gt;"",INDEX(Matches!$F$2:$F$201,MATCH($A1467&amp;"-8",Matches!$J$2:$J$201,0))&lt;&gt;"",$C1467&gt;=INDEX(Matches!$F$2:$F$201,MATCH($A1467&amp;"-8",Matches!$J$2:$J$201,0))),"",IF(AND(R1467=INDEX(Matches!$G$2:$G$201,MATCH($A1467&amp;"-8",Matches!$J$2:$J$201,0)),S1467=INDEX(Matches!$H$2:$H$201,MATCH($A1467&amp;"-8",Matches!$J$2:$J$201,0))),5,IF(SIGN(R1467-S1467)&lt;&gt;SIGN(INDEX(Matches!$G$2:$G$201,MATCH($A1467&amp;"-8",Matches!$J$2:$J$201,0))-INDEX(Matches!$H$2:$H$201,MATCH($A1467&amp;"-8",Matches!$J$2:$J$201,0))),0,IF(R1467-S1467=INDEX(Matches!$G$2:$G$201,MATCH($A1467&amp;"-8",Matches!$J$2:$J$201,0))-INDEX(Matches!$H$2:$H$201,MATCH($A1467&amp;"-8",Matches!$J$2:$J$201,0)),3,2))))),""))</f>
        <v/>
      </c>
      <c r="AF1467" s="12" t="str">
        <f aca="false">IF(OR($B1467="",T1467="",U1467=""),"",IFERROR(IF(OR(INDEX(Matches!$I$2:$I$201,MATCH($A1467&amp;"-9",Matches!$J$2:$J$201,0))="Void",INDEX(Matches!$G$2:$G$201,MATCH($A1467&amp;"-9",Matches!$J$2:$J$201,0))="",INDEX(Matches!$H$2:$H$201,MATCH($A1467&amp;"-9",Matches!$J$2:$J$201,0))=""),"",IF(AND($C1467&lt;&gt;"",INDEX(Matches!$F$2:$F$201,MATCH($A1467&amp;"-9",Matches!$J$2:$J$201,0))&lt;&gt;"",$C1467&gt;=INDEX(Matches!$F$2:$F$201,MATCH($A1467&amp;"-9",Matches!$J$2:$J$201,0))),"",IF(AND(T1467=INDEX(Matches!$G$2:$G$201,MATCH($A1467&amp;"-9",Matches!$J$2:$J$201,0)),U1467=INDEX(Matches!$H$2:$H$201,MATCH($A1467&amp;"-9",Matches!$J$2:$J$201,0))),5,IF(SIGN(T1467-U1467)&lt;&gt;SIGN(INDEX(Matches!$G$2:$G$201,MATCH($A1467&amp;"-9",Matches!$J$2:$J$201,0))-INDEX(Matches!$H$2:$H$201,MATCH($A1467&amp;"-9",Matches!$J$2:$J$201,0))),0,IF(T1467-U1467=INDEX(Matches!$G$2:$G$201,MATCH($A1467&amp;"-9",Matches!$J$2:$J$201,0))-INDEX(Matches!$H$2:$H$201,MATCH($A1467&amp;"-9",Matches!$J$2:$J$201,0)),3,2))))),""))</f>
        <v/>
      </c>
      <c r="AG1467" s="12" t="str">
        <f aca="false">IF(OR($B1467="",V1467="",W1467=""),"",IFERROR(IF(OR(INDEX(Matches!$I$2:$I$201,MATCH($A1467&amp;"-10",Matches!$J$2:$J$201,0))="Void",INDEX(Matches!$G$2:$G$201,MATCH($A1467&amp;"-10",Matches!$J$2:$J$201,0))="",INDEX(Matches!$H$2:$H$201,MATCH($A1467&amp;"-10",Matches!$J$2:$J$201,0))=""),"",IF(AND($C1467&lt;&gt;"",INDEX(Matches!$F$2:$F$201,MATCH($A1467&amp;"-10",Matches!$J$2:$J$201,0))&lt;&gt;"",$C1467&gt;=INDEX(Matches!$F$2:$F$201,MATCH($A1467&amp;"-10",Matches!$J$2:$J$201,0))),"",IF(AND(V1467=INDEX(Matches!$G$2:$G$201,MATCH($A1467&amp;"-10",Matches!$J$2:$J$201,0)),W1467=INDEX(Matches!$H$2:$H$201,MATCH($A1467&amp;"-10",Matches!$J$2:$J$201,0))),5,IF(SIGN(V1467-W1467)&lt;&gt;SIGN(INDEX(Matches!$G$2:$G$201,MATCH($A1467&amp;"-10",Matches!$J$2:$J$201,0))-INDEX(Matches!$H$2:$H$201,MATCH($A1467&amp;"-10",Matches!$J$2:$J$201,0))),0,IF(V1467-W1467=INDEX(Matches!$G$2:$G$201,MATCH($A1467&amp;"-10",Matches!$J$2:$J$201,0))-INDEX(Matches!$H$2:$H$201,MATCH($A1467&amp;"-10",Matches!$J$2:$J$201,0)),3,2))))),""))</f>
        <v/>
      </c>
      <c r="AH1467" s="13" t="str">
        <f aca="false">IF($B1467="","",SUM(X1467:AG1467))</f>
        <v/>
      </c>
      <c r="AI1467" s="12" t="str">
        <f aca="false">IF($B1467="","",COUNTIF(X1467:AG1467,5))</f>
        <v/>
      </c>
      <c r="AJ1467" s="12" t="str">
        <f aca="false">IF($B1467="","",COUNTIF(X1467:AG1467,"&gt;=2"))</f>
        <v/>
      </c>
      <c r="AK1467" s="12" t="str">
        <f aca="false">IF($B1467="","",COUNT(X1467:AG1467))</f>
        <v/>
      </c>
    </row>
    <row r="1468" customFormat="false" ht="15" hidden="false" customHeight="false" outlineLevel="0" collapsed="false">
      <c r="A1468" s="7"/>
      <c r="B1468" s="7"/>
      <c r="C1468" s="11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12" t="str">
        <f aca="false">IF(OR($B1468="",D1468="",E1468=""),"",IFERROR(IF(OR(INDEX(Matches!$I$2:$I$201,MATCH($A1468&amp;"-1",Matches!$J$2:$J$201,0))="Void",INDEX(Matches!$G$2:$G$201,MATCH($A1468&amp;"-1",Matches!$J$2:$J$201,0))="",INDEX(Matches!$H$2:$H$201,MATCH($A1468&amp;"-1",Matches!$J$2:$J$201,0))=""),"",IF(AND($C1468&lt;&gt;"",INDEX(Matches!$F$2:$F$201,MATCH($A1468&amp;"-1",Matches!$J$2:$J$201,0))&lt;&gt;"",$C1468&gt;=INDEX(Matches!$F$2:$F$201,MATCH($A1468&amp;"-1",Matches!$J$2:$J$201,0))),"",IF(AND(D1468=INDEX(Matches!$G$2:$G$201,MATCH($A1468&amp;"-1",Matches!$J$2:$J$201,0)),E1468=INDEX(Matches!$H$2:$H$201,MATCH($A1468&amp;"-1",Matches!$J$2:$J$201,0))),5,IF(SIGN(D1468-E1468)&lt;&gt;SIGN(INDEX(Matches!$G$2:$G$201,MATCH($A1468&amp;"-1",Matches!$J$2:$J$201,0))-INDEX(Matches!$H$2:$H$201,MATCH($A1468&amp;"-1",Matches!$J$2:$J$201,0))),0,IF(D1468-E1468=INDEX(Matches!$G$2:$G$201,MATCH($A1468&amp;"-1",Matches!$J$2:$J$201,0))-INDEX(Matches!$H$2:$H$201,MATCH($A1468&amp;"-1",Matches!$J$2:$J$201,0)),3,2))))),""))</f>
        <v/>
      </c>
      <c r="Y1468" s="12" t="str">
        <f aca="false">IF(OR($B1468="",F1468="",G1468=""),"",IFERROR(IF(OR(INDEX(Matches!$I$2:$I$201,MATCH($A1468&amp;"-2",Matches!$J$2:$J$201,0))="Void",INDEX(Matches!$G$2:$G$201,MATCH($A1468&amp;"-2",Matches!$J$2:$J$201,0))="",INDEX(Matches!$H$2:$H$201,MATCH($A1468&amp;"-2",Matches!$J$2:$J$201,0))=""),"",IF(AND($C1468&lt;&gt;"",INDEX(Matches!$F$2:$F$201,MATCH($A1468&amp;"-2",Matches!$J$2:$J$201,0))&lt;&gt;"",$C1468&gt;=INDEX(Matches!$F$2:$F$201,MATCH($A1468&amp;"-2",Matches!$J$2:$J$201,0))),"",IF(AND(F1468=INDEX(Matches!$G$2:$G$201,MATCH($A1468&amp;"-2",Matches!$J$2:$J$201,0)),G1468=INDEX(Matches!$H$2:$H$201,MATCH($A1468&amp;"-2",Matches!$J$2:$J$201,0))),5,IF(SIGN(F1468-G1468)&lt;&gt;SIGN(INDEX(Matches!$G$2:$G$201,MATCH($A1468&amp;"-2",Matches!$J$2:$J$201,0))-INDEX(Matches!$H$2:$H$201,MATCH($A1468&amp;"-2",Matches!$J$2:$J$201,0))),0,IF(F1468-G1468=INDEX(Matches!$G$2:$G$201,MATCH($A1468&amp;"-2",Matches!$J$2:$J$201,0))-INDEX(Matches!$H$2:$H$201,MATCH($A1468&amp;"-2",Matches!$J$2:$J$201,0)),3,2))))),""))</f>
        <v/>
      </c>
      <c r="Z1468" s="12" t="str">
        <f aca="false">IF(OR($B1468="",H1468="",I1468=""),"",IFERROR(IF(OR(INDEX(Matches!$I$2:$I$201,MATCH($A1468&amp;"-3",Matches!$J$2:$J$201,0))="Void",INDEX(Matches!$G$2:$G$201,MATCH($A1468&amp;"-3",Matches!$J$2:$J$201,0))="",INDEX(Matches!$H$2:$H$201,MATCH($A1468&amp;"-3",Matches!$J$2:$J$201,0))=""),"",IF(AND($C1468&lt;&gt;"",INDEX(Matches!$F$2:$F$201,MATCH($A1468&amp;"-3",Matches!$J$2:$J$201,0))&lt;&gt;"",$C1468&gt;=INDEX(Matches!$F$2:$F$201,MATCH($A1468&amp;"-3",Matches!$J$2:$J$201,0))),"",IF(AND(H1468=INDEX(Matches!$G$2:$G$201,MATCH($A1468&amp;"-3",Matches!$J$2:$J$201,0)),I1468=INDEX(Matches!$H$2:$H$201,MATCH($A1468&amp;"-3",Matches!$J$2:$J$201,0))),5,IF(SIGN(H1468-I1468)&lt;&gt;SIGN(INDEX(Matches!$G$2:$G$201,MATCH($A1468&amp;"-3",Matches!$J$2:$J$201,0))-INDEX(Matches!$H$2:$H$201,MATCH($A1468&amp;"-3",Matches!$J$2:$J$201,0))),0,IF(H1468-I1468=INDEX(Matches!$G$2:$G$201,MATCH($A1468&amp;"-3",Matches!$J$2:$J$201,0))-INDEX(Matches!$H$2:$H$201,MATCH($A1468&amp;"-3",Matches!$J$2:$J$201,0)),3,2))))),""))</f>
        <v/>
      </c>
      <c r="AA1468" s="12" t="str">
        <f aca="false">IF(OR($B1468="",J1468="",K1468=""),"",IFERROR(IF(OR(INDEX(Matches!$I$2:$I$201,MATCH($A1468&amp;"-4",Matches!$J$2:$J$201,0))="Void",INDEX(Matches!$G$2:$G$201,MATCH($A1468&amp;"-4",Matches!$J$2:$J$201,0))="",INDEX(Matches!$H$2:$H$201,MATCH($A1468&amp;"-4",Matches!$J$2:$J$201,0))=""),"",IF(AND($C1468&lt;&gt;"",INDEX(Matches!$F$2:$F$201,MATCH($A1468&amp;"-4",Matches!$J$2:$J$201,0))&lt;&gt;"",$C1468&gt;=INDEX(Matches!$F$2:$F$201,MATCH($A1468&amp;"-4",Matches!$J$2:$J$201,0))),"",IF(AND(J1468=INDEX(Matches!$G$2:$G$201,MATCH($A1468&amp;"-4",Matches!$J$2:$J$201,0)),K1468=INDEX(Matches!$H$2:$H$201,MATCH($A1468&amp;"-4",Matches!$J$2:$J$201,0))),5,IF(SIGN(J1468-K1468)&lt;&gt;SIGN(INDEX(Matches!$G$2:$G$201,MATCH($A1468&amp;"-4",Matches!$J$2:$J$201,0))-INDEX(Matches!$H$2:$H$201,MATCH($A1468&amp;"-4",Matches!$J$2:$J$201,0))),0,IF(J1468-K1468=INDEX(Matches!$G$2:$G$201,MATCH($A1468&amp;"-4",Matches!$J$2:$J$201,0))-INDEX(Matches!$H$2:$H$201,MATCH($A1468&amp;"-4",Matches!$J$2:$J$201,0)),3,2))))),""))</f>
        <v/>
      </c>
      <c r="AB1468" s="12" t="str">
        <f aca="false">IF(OR($B1468="",L1468="",M1468=""),"",IFERROR(IF(OR(INDEX(Matches!$I$2:$I$201,MATCH($A1468&amp;"-5",Matches!$J$2:$J$201,0))="Void",INDEX(Matches!$G$2:$G$201,MATCH($A1468&amp;"-5",Matches!$J$2:$J$201,0))="",INDEX(Matches!$H$2:$H$201,MATCH($A1468&amp;"-5",Matches!$J$2:$J$201,0))=""),"",IF(AND($C1468&lt;&gt;"",INDEX(Matches!$F$2:$F$201,MATCH($A1468&amp;"-5",Matches!$J$2:$J$201,0))&lt;&gt;"",$C1468&gt;=INDEX(Matches!$F$2:$F$201,MATCH($A1468&amp;"-5",Matches!$J$2:$J$201,0))),"",IF(AND(L1468=INDEX(Matches!$G$2:$G$201,MATCH($A1468&amp;"-5",Matches!$J$2:$J$201,0)),M1468=INDEX(Matches!$H$2:$H$201,MATCH($A1468&amp;"-5",Matches!$J$2:$J$201,0))),5,IF(SIGN(L1468-M1468)&lt;&gt;SIGN(INDEX(Matches!$G$2:$G$201,MATCH($A1468&amp;"-5",Matches!$J$2:$J$201,0))-INDEX(Matches!$H$2:$H$201,MATCH($A1468&amp;"-5",Matches!$J$2:$J$201,0))),0,IF(L1468-M1468=INDEX(Matches!$G$2:$G$201,MATCH($A1468&amp;"-5",Matches!$J$2:$J$201,0))-INDEX(Matches!$H$2:$H$201,MATCH($A1468&amp;"-5",Matches!$J$2:$J$201,0)),3,2))))),""))</f>
        <v/>
      </c>
      <c r="AC1468" s="12" t="str">
        <f aca="false">IF(OR($B1468="",N1468="",O1468=""),"",IFERROR(IF(OR(INDEX(Matches!$I$2:$I$201,MATCH($A1468&amp;"-6",Matches!$J$2:$J$201,0))="Void",INDEX(Matches!$G$2:$G$201,MATCH($A1468&amp;"-6",Matches!$J$2:$J$201,0))="",INDEX(Matches!$H$2:$H$201,MATCH($A1468&amp;"-6",Matches!$J$2:$J$201,0))=""),"",IF(AND($C1468&lt;&gt;"",INDEX(Matches!$F$2:$F$201,MATCH($A1468&amp;"-6",Matches!$J$2:$J$201,0))&lt;&gt;"",$C1468&gt;=INDEX(Matches!$F$2:$F$201,MATCH($A1468&amp;"-6",Matches!$J$2:$J$201,0))),"",IF(AND(N1468=INDEX(Matches!$G$2:$G$201,MATCH($A1468&amp;"-6",Matches!$J$2:$J$201,0)),O1468=INDEX(Matches!$H$2:$H$201,MATCH($A1468&amp;"-6",Matches!$J$2:$J$201,0))),5,IF(SIGN(N1468-O1468)&lt;&gt;SIGN(INDEX(Matches!$G$2:$G$201,MATCH($A1468&amp;"-6",Matches!$J$2:$J$201,0))-INDEX(Matches!$H$2:$H$201,MATCH($A1468&amp;"-6",Matches!$J$2:$J$201,0))),0,IF(N1468-O1468=INDEX(Matches!$G$2:$G$201,MATCH($A1468&amp;"-6",Matches!$J$2:$J$201,0))-INDEX(Matches!$H$2:$H$201,MATCH($A1468&amp;"-6",Matches!$J$2:$J$201,0)),3,2))))),""))</f>
        <v/>
      </c>
      <c r="AD1468" s="12" t="str">
        <f aca="false">IF(OR($B1468="",P1468="",Q1468=""),"",IFERROR(IF(OR(INDEX(Matches!$I$2:$I$201,MATCH($A1468&amp;"-7",Matches!$J$2:$J$201,0))="Void",INDEX(Matches!$G$2:$G$201,MATCH($A1468&amp;"-7",Matches!$J$2:$J$201,0))="",INDEX(Matches!$H$2:$H$201,MATCH($A1468&amp;"-7",Matches!$J$2:$J$201,0))=""),"",IF(AND($C1468&lt;&gt;"",INDEX(Matches!$F$2:$F$201,MATCH($A1468&amp;"-7",Matches!$J$2:$J$201,0))&lt;&gt;"",$C1468&gt;=INDEX(Matches!$F$2:$F$201,MATCH($A1468&amp;"-7",Matches!$J$2:$J$201,0))),"",IF(AND(P1468=INDEX(Matches!$G$2:$G$201,MATCH($A1468&amp;"-7",Matches!$J$2:$J$201,0)),Q1468=INDEX(Matches!$H$2:$H$201,MATCH($A1468&amp;"-7",Matches!$J$2:$J$201,0))),5,IF(SIGN(P1468-Q1468)&lt;&gt;SIGN(INDEX(Matches!$G$2:$G$201,MATCH($A1468&amp;"-7",Matches!$J$2:$J$201,0))-INDEX(Matches!$H$2:$H$201,MATCH($A1468&amp;"-7",Matches!$J$2:$J$201,0))),0,IF(P1468-Q1468=INDEX(Matches!$G$2:$G$201,MATCH($A1468&amp;"-7",Matches!$J$2:$J$201,0))-INDEX(Matches!$H$2:$H$201,MATCH($A1468&amp;"-7",Matches!$J$2:$J$201,0)),3,2))))),""))</f>
        <v/>
      </c>
      <c r="AE1468" s="12" t="str">
        <f aca="false">IF(OR($B1468="",R1468="",S1468=""),"",IFERROR(IF(OR(INDEX(Matches!$I$2:$I$201,MATCH($A1468&amp;"-8",Matches!$J$2:$J$201,0))="Void",INDEX(Matches!$G$2:$G$201,MATCH($A1468&amp;"-8",Matches!$J$2:$J$201,0))="",INDEX(Matches!$H$2:$H$201,MATCH($A1468&amp;"-8",Matches!$J$2:$J$201,0))=""),"",IF(AND($C1468&lt;&gt;"",INDEX(Matches!$F$2:$F$201,MATCH($A1468&amp;"-8",Matches!$J$2:$J$201,0))&lt;&gt;"",$C1468&gt;=INDEX(Matches!$F$2:$F$201,MATCH($A1468&amp;"-8",Matches!$J$2:$J$201,0))),"",IF(AND(R1468=INDEX(Matches!$G$2:$G$201,MATCH($A1468&amp;"-8",Matches!$J$2:$J$201,0)),S1468=INDEX(Matches!$H$2:$H$201,MATCH($A1468&amp;"-8",Matches!$J$2:$J$201,0))),5,IF(SIGN(R1468-S1468)&lt;&gt;SIGN(INDEX(Matches!$G$2:$G$201,MATCH($A1468&amp;"-8",Matches!$J$2:$J$201,0))-INDEX(Matches!$H$2:$H$201,MATCH($A1468&amp;"-8",Matches!$J$2:$J$201,0))),0,IF(R1468-S1468=INDEX(Matches!$G$2:$G$201,MATCH($A1468&amp;"-8",Matches!$J$2:$J$201,0))-INDEX(Matches!$H$2:$H$201,MATCH($A1468&amp;"-8",Matches!$J$2:$J$201,0)),3,2))))),""))</f>
        <v/>
      </c>
      <c r="AF1468" s="12" t="str">
        <f aca="false">IF(OR($B1468="",T1468="",U1468=""),"",IFERROR(IF(OR(INDEX(Matches!$I$2:$I$201,MATCH($A1468&amp;"-9",Matches!$J$2:$J$201,0))="Void",INDEX(Matches!$G$2:$G$201,MATCH($A1468&amp;"-9",Matches!$J$2:$J$201,0))="",INDEX(Matches!$H$2:$H$201,MATCH($A1468&amp;"-9",Matches!$J$2:$J$201,0))=""),"",IF(AND($C1468&lt;&gt;"",INDEX(Matches!$F$2:$F$201,MATCH($A1468&amp;"-9",Matches!$J$2:$J$201,0))&lt;&gt;"",$C1468&gt;=INDEX(Matches!$F$2:$F$201,MATCH($A1468&amp;"-9",Matches!$J$2:$J$201,0))),"",IF(AND(T1468=INDEX(Matches!$G$2:$G$201,MATCH($A1468&amp;"-9",Matches!$J$2:$J$201,0)),U1468=INDEX(Matches!$H$2:$H$201,MATCH($A1468&amp;"-9",Matches!$J$2:$J$201,0))),5,IF(SIGN(T1468-U1468)&lt;&gt;SIGN(INDEX(Matches!$G$2:$G$201,MATCH($A1468&amp;"-9",Matches!$J$2:$J$201,0))-INDEX(Matches!$H$2:$H$201,MATCH($A1468&amp;"-9",Matches!$J$2:$J$201,0))),0,IF(T1468-U1468=INDEX(Matches!$G$2:$G$201,MATCH($A1468&amp;"-9",Matches!$J$2:$J$201,0))-INDEX(Matches!$H$2:$H$201,MATCH($A1468&amp;"-9",Matches!$J$2:$J$201,0)),3,2))))),""))</f>
        <v/>
      </c>
      <c r="AG1468" s="12" t="str">
        <f aca="false">IF(OR($B1468="",V1468="",W1468=""),"",IFERROR(IF(OR(INDEX(Matches!$I$2:$I$201,MATCH($A1468&amp;"-10",Matches!$J$2:$J$201,0))="Void",INDEX(Matches!$G$2:$G$201,MATCH($A1468&amp;"-10",Matches!$J$2:$J$201,0))="",INDEX(Matches!$H$2:$H$201,MATCH($A1468&amp;"-10",Matches!$J$2:$J$201,0))=""),"",IF(AND($C1468&lt;&gt;"",INDEX(Matches!$F$2:$F$201,MATCH($A1468&amp;"-10",Matches!$J$2:$J$201,0))&lt;&gt;"",$C1468&gt;=INDEX(Matches!$F$2:$F$201,MATCH($A1468&amp;"-10",Matches!$J$2:$J$201,0))),"",IF(AND(V1468=INDEX(Matches!$G$2:$G$201,MATCH($A1468&amp;"-10",Matches!$J$2:$J$201,0)),W1468=INDEX(Matches!$H$2:$H$201,MATCH($A1468&amp;"-10",Matches!$J$2:$J$201,0))),5,IF(SIGN(V1468-W1468)&lt;&gt;SIGN(INDEX(Matches!$G$2:$G$201,MATCH($A1468&amp;"-10",Matches!$J$2:$J$201,0))-INDEX(Matches!$H$2:$H$201,MATCH($A1468&amp;"-10",Matches!$J$2:$J$201,0))),0,IF(V1468-W1468=INDEX(Matches!$G$2:$G$201,MATCH($A1468&amp;"-10",Matches!$J$2:$J$201,0))-INDEX(Matches!$H$2:$H$201,MATCH($A1468&amp;"-10",Matches!$J$2:$J$201,0)),3,2))))),""))</f>
        <v/>
      </c>
      <c r="AH1468" s="13" t="str">
        <f aca="false">IF($B1468="","",SUM(X1468:AG1468))</f>
        <v/>
      </c>
      <c r="AI1468" s="12" t="str">
        <f aca="false">IF($B1468="","",COUNTIF(X1468:AG1468,5))</f>
        <v/>
      </c>
      <c r="AJ1468" s="12" t="str">
        <f aca="false">IF($B1468="","",COUNTIF(X1468:AG1468,"&gt;=2"))</f>
        <v/>
      </c>
      <c r="AK1468" s="12" t="str">
        <f aca="false">IF($B1468="","",COUNT(X1468:AG1468))</f>
        <v/>
      </c>
    </row>
    <row r="1469" customFormat="false" ht="15" hidden="false" customHeight="false" outlineLevel="0" collapsed="false">
      <c r="A1469" s="7"/>
      <c r="B1469" s="7"/>
      <c r="C1469" s="11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12" t="str">
        <f aca="false">IF(OR($B1469="",D1469="",E1469=""),"",IFERROR(IF(OR(INDEX(Matches!$I$2:$I$201,MATCH($A1469&amp;"-1",Matches!$J$2:$J$201,0))="Void",INDEX(Matches!$G$2:$G$201,MATCH($A1469&amp;"-1",Matches!$J$2:$J$201,0))="",INDEX(Matches!$H$2:$H$201,MATCH($A1469&amp;"-1",Matches!$J$2:$J$201,0))=""),"",IF(AND($C1469&lt;&gt;"",INDEX(Matches!$F$2:$F$201,MATCH($A1469&amp;"-1",Matches!$J$2:$J$201,0))&lt;&gt;"",$C1469&gt;=INDEX(Matches!$F$2:$F$201,MATCH($A1469&amp;"-1",Matches!$J$2:$J$201,0))),"",IF(AND(D1469=INDEX(Matches!$G$2:$G$201,MATCH($A1469&amp;"-1",Matches!$J$2:$J$201,0)),E1469=INDEX(Matches!$H$2:$H$201,MATCH($A1469&amp;"-1",Matches!$J$2:$J$201,0))),5,IF(SIGN(D1469-E1469)&lt;&gt;SIGN(INDEX(Matches!$G$2:$G$201,MATCH($A1469&amp;"-1",Matches!$J$2:$J$201,0))-INDEX(Matches!$H$2:$H$201,MATCH($A1469&amp;"-1",Matches!$J$2:$J$201,0))),0,IF(D1469-E1469=INDEX(Matches!$G$2:$G$201,MATCH($A1469&amp;"-1",Matches!$J$2:$J$201,0))-INDEX(Matches!$H$2:$H$201,MATCH($A1469&amp;"-1",Matches!$J$2:$J$201,0)),3,2))))),""))</f>
        <v/>
      </c>
      <c r="Y1469" s="12" t="str">
        <f aca="false">IF(OR($B1469="",F1469="",G1469=""),"",IFERROR(IF(OR(INDEX(Matches!$I$2:$I$201,MATCH($A1469&amp;"-2",Matches!$J$2:$J$201,0))="Void",INDEX(Matches!$G$2:$G$201,MATCH($A1469&amp;"-2",Matches!$J$2:$J$201,0))="",INDEX(Matches!$H$2:$H$201,MATCH($A1469&amp;"-2",Matches!$J$2:$J$201,0))=""),"",IF(AND($C1469&lt;&gt;"",INDEX(Matches!$F$2:$F$201,MATCH($A1469&amp;"-2",Matches!$J$2:$J$201,0))&lt;&gt;"",$C1469&gt;=INDEX(Matches!$F$2:$F$201,MATCH($A1469&amp;"-2",Matches!$J$2:$J$201,0))),"",IF(AND(F1469=INDEX(Matches!$G$2:$G$201,MATCH($A1469&amp;"-2",Matches!$J$2:$J$201,0)),G1469=INDEX(Matches!$H$2:$H$201,MATCH($A1469&amp;"-2",Matches!$J$2:$J$201,0))),5,IF(SIGN(F1469-G1469)&lt;&gt;SIGN(INDEX(Matches!$G$2:$G$201,MATCH($A1469&amp;"-2",Matches!$J$2:$J$201,0))-INDEX(Matches!$H$2:$H$201,MATCH($A1469&amp;"-2",Matches!$J$2:$J$201,0))),0,IF(F1469-G1469=INDEX(Matches!$G$2:$G$201,MATCH($A1469&amp;"-2",Matches!$J$2:$J$201,0))-INDEX(Matches!$H$2:$H$201,MATCH($A1469&amp;"-2",Matches!$J$2:$J$201,0)),3,2))))),""))</f>
        <v/>
      </c>
      <c r="Z1469" s="12" t="str">
        <f aca="false">IF(OR($B1469="",H1469="",I1469=""),"",IFERROR(IF(OR(INDEX(Matches!$I$2:$I$201,MATCH($A1469&amp;"-3",Matches!$J$2:$J$201,0))="Void",INDEX(Matches!$G$2:$G$201,MATCH($A1469&amp;"-3",Matches!$J$2:$J$201,0))="",INDEX(Matches!$H$2:$H$201,MATCH($A1469&amp;"-3",Matches!$J$2:$J$201,0))=""),"",IF(AND($C1469&lt;&gt;"",INDEX(Matches!$F$2:$F$201,MATCH($A1469&amp;"-3",Matches!$J$2:$J$201,0))&lt;&gt;"",$C1469&gt;=INDEX(Matches!$F$2:$F$201,MATCH($A1469&amp;"-3",Matches!$J$2:$J$201,0))),"",IF(AND(H1469=INDEX(Matches!$G$2:$G$201,MATCH($A1469&amp;"-3",Matches!$J$2:$J$201,0)),I1469=INDEX(Matches!$H$2:$H$201,MATCH($A1469&amp;"-3",Matches!$J$2:$J$201,0))),5,IF(SIGN(H1469-I1469)&lt;&gt;SIGN(INDEX(Matches!$G$2:$G$201,MATCH($A1469&amp;"-3",Matches!$J$2:$J$201,0))-INDEX(Matches!$H$2:$H$201,MATCH($A1469&amp;"-3",Matches!$J$2:$J$201,0))),0,IF(H1469-I1469=INDEX(Matches!$G$2:$G$201,MATCH($A1469&amp;"-3",Matches!$J$2:$J$201,0))-INDEX(Matches!$H$2:$H$201,MATCH($A1469&amp;"-3",Matches!$J$2:$J$201,0)),3,2))))),""))</f>
        <v/>
      </c>
      <c r="AA1469" s="12" t="str">
        <f aca="false">IF(OR($B1469="",J1469="",K1469=""),"",IFERROR(IF(OR(INDEX(Matches!$I$2:$I$201,MATCH($A1469&amp;"-4",Matches!$J$2:$J$201,0))="Void",INDEX(Matches!$G$2:$G$201,MATCH($A1469&amp;"-4",Matches!$J$2:$J$201,0))="",INDEX(Matches!$H$2:$H$201,MATCH($A1469&amp;"-4",Matches!$J$2:$J$201,0))=""),"",IF(AND($C1469&lt;&gt;"",INDEX(Matches!$F$2:$F$201,MATCH($A1469&amp;"-4",Matches!$J$2:$J$201,0))&lt;&gt;"",$C1469&gt;=INDEX(Matches!$F$2:$F$201,MATCH($A1469&amp;"-4",Matches!$J$2:$J$201,0))),"",IF(AND(J1469=INDEX(Matches!$G$2:$G$201,MATCH($A1469&amp;"-4",Matches!$J$2:$J$201,0)),K1469=INDEX(Matches!$H$2:$H$201,MATCH($A1469&amp;"-4",Matches!$J$2:$J$201,0))),5,IF(SIGN(J1469-K1469)&lt;&gt;SIGN(INDEX(Matches!$G$2:$G$201,MATCH($A1469&amp;"-4",Matches!$J$2:$J$201,0))-INDEX(Matches!$H$2:$H$201,MATCH($A1469&amp;"-4",Matches!$J$2:$J$201,0))),0,IF(J1469-K1469=INDEX(Matches!$G$2:$G$201,MATCH($A1469&amp;"-4",Matches!$J$2:$J$201,0))-INDEX(Matches!$H$2:$H$201,MATCH($A1469&amp;"-4",Matches!$J$2:$J$201,0)),3,2))))),""))</f>
        <v/>
      </c>
      <c r="AB1469" s="12" t="str">
        <f aca="false">IF(OR($B1469="",L1469="",M1469=""),"",IFERROR(IF(OR(INDEX(Matches!$I$2:$I$201,MATCH($A1469&amp;"-5",Matches!$J$2:$J$201,0))="Void",INDEX(Matches!$G$2:$G$201,MATCH($A1469&amp;"-5",Matches!$J$2:$J$201,0))="",INDEX(Matches!$H$2:$H$201,MATCH($A1469&amp;"-5",Matches!$J$2:$J$201,0))=""),"",IF(AND($C1469&lt;&gt;"",INDEX(Matches!$F$2:$F$201,MATCH($A1469&amp;"-5",Matches!$J$2:$J$201,0))&lt;&gt;"",$C1469&gt;=INDEX(Matches!$F$2:$F$201,MATCH($A1469&amp;"-5",Matches!$J$2:$J$201,0))),"",IF(AND(L1469=INDEX(Matches!$G$2:$G$201,MATCH($A1469&amp;"-5",Matches!$J$2:$J$201,0)),M1469=INDEX(Matches!$H$2:$H$201,MATCH($A1469&amp;"-5",Matches!$J$2:$J$201,0))),5,IF(SIGN(L1469-M1469)&lt;&gt;SIGN(INDEX(Matches!$G$2:$G$201,MATCH($A1469&amp;"-5",Matches!$J$2:$J$201,0))-INDEX(Matches!$H$2:$H$201,MATCH($A1469&amp;"-5",Matches!$J$2:$J$201,0))),0,IF(L1469-M1469=INDEX(Matches!$G$2:$G$201,MATCH($A1469&amp;"-5",Matches!$J$2:$J$201,0))-INDEX(Matches!$H$2:$H$201,MATCH($A1469&amp;"-5",Matches!$J$2:$J$201,0)),3,2))))),""))</f>
        <v/>
      </c>
      <c r="AC1469" s="12" t="str">
        <f aca="false">IF(OR($B1469="",N1469="",O1469=""),"",IFERROR(IF(OR(INDEX(Matches!$I$2:$I$201,MATCH($A1469&amp;"-6",Matches!$J$2:$J$201,0))="Void",INDEX(Matches!$G$2:$G$201,MATCH($A1469&amp;"-6",Matches!$J$2:$J$201,0))="",INDEX(Matches!$H$2:$H$201,MATCH($A1469&amp;"-6",Matches!$J$2:$J$201,0))=""),"",IF(AND($C1469&lt;&gt;"",INDEX(Matches!$F$2:$F$201,MATCH($A1469&amp;"-6",Matches!$J$2:$J$201,0))&lt;&gt;"",$C1469&gt;=INDEX(Matches!$F$2:$F$201,MATCH($A1469&amp;"-6",Matches!$J$2:$J$201,0))),"",IF(AND(N1469=INDEX(Matches!$G$2:$G$201,MATCH($A1469&amp;"-6",Matches!$J$2:$J$201,0)),O1469=INDEX(Matches!$H$2:$H$201,MATCH($A1469&amp;"-6",Matches!$J$2:$J$201,0))),5,IF(SIGN(N1469-O1469)&lt;&gt;SIGN(INDEX(Matches!$G$2:$G$201,MATCH($A1469&amp;"-6",Matches!$J$2:$J$201,0))-INDEX(Matches!$H$2:$H$201,MATCH($A1469&amp;"-6",Matches!$J$2:$J$201,0))),0,IF(N1469-O1469=INDEX(Matches!$G$2:$G$201,MATCH($A1469&amp;"-6",Matches!$J$2:$J$201,0))-INDEX(Matches!$H$2:$H$201,MATCH($A1469&amp;"-6",Matches!$J$2:$J$201,0)),3,2))))),""))</f>
        <v/>
      </c>
      <c r="AD1469" s="12" t="str">
        <f aca="false">IF(OR($B1469="",P1469="",Q1469=""),"",IFERROR(IF(OR(INDEX(Matches!$I$2:$I$201,MATCH($A1469&amp;"-7",Matches!$J$2:$J$201,0))="Void",INDEX(Matches!$G$2:$G$201,MATCH($A1469&amp;"-7",Matches!$J$2:$J$201,0))="",INDEX(Matches!$H$2:$H$201,MATCH($A1469&amp;"-7",Matches!$J$2:$J$201,0))=""),"",IF(AND($C1469&lt;&gt;"",INDEX(Matches!$F$2:$F$201,MATCH($A1469&amp;"-7",Matches!$J$2:$J$201,0))&lt;&gt;"",$C1469&gt;=INDEX(Matches!$F$2:$F$201,MATCH($A1469&amp;"-7",Matches!$J$2:$J$201,0))),"",IF(AND(P1469=INDEX(Matches!$G$2:$G$201,MATCH($A1469&amp;"-7",Matches!$J$2:$J$201,0)),Q1469=INDEX(Matches!$H$2:$H$201,MATCH($A1469&amp;"-7",Matches!$J$2:$J$201,0))),5,IF(SIGN(P1469-Q1469)&lt;&gt;SIGN(INDEX(Matches!$G$2:$G$201,MATCH($A1469&amp;"-7",Matches!$J$2:$J$201,0))-INDEX(Matches!$H$2:$H$201,MATCH($A1469&amp;"-7",Matches!$J$2:$J$201,0))),0,IF(P1469-Q1469=INDEX(Matches!$G$2:$G$201,MATCH($A1469&amp;"-7",Matches!$J$2:$J$201,0))-INDEX(Matches!$H$2:$H$201,MATCH($A1469&amp;"-7",Matches!$J$2:$J$201,0)),3,2))))),""))</f>
        <v/>
      </c>
      <c r="AE1469" s="12" t="str">
        <f aca="false">IF(OR($B1469="",R1469="",S1469=""),"",IFERROR(IF(OR(INDEX(Matches!$I$2:$I$201,MATCH($A1469&amp;"-8",Matches!$J$2:$J$201,0))="Void",INDEX(Matches!$G$2:$G$201,MATCH($A1469&amp;"-8",Matches!$J$2:$J$201,0))="",INDEX(Matches!$H$2:$H$201,MATCH($A1469&amp;"-8",Matches!$J$2:$J$201,0))=""),"",IF(AND($C1469&lt;&gt;"",INDEX(Matches!$F$2:$F$201,MATCH($A1469&amp;"-8",Matches!$J$2:$J$201,0))&lt;&gt;"",$C1469&gt;=INDEX(Matches!$F$2:$F$201,MATCH($A1469&amp;"-8",Matches!$J$2:$J$201,0))),"",IF(AND(R1469=INDEX(Matches!$G$2:$G$201,MATCH($A1469&amp;"-8",Matches!$J$2:$J$201,0)),S1469=INDEX(Matches!$H$2:$H$201,MATCH($A1469&amp;"-8",Matches!$J$2:$J$201,0))),5,IF(SIGN(R1469-S1469)&lt;&gt;SIGN(INDEX(Matches!$G$2:$G$201,MATCH($A1469&amp;"-8",Matches!$J$2:$J$201,0))-INDEX(Matches!$H$2:$H$201,MATCH($A1469&amp;"-8",Matches!$J$2:$J$201,0))),0,IF(R1469-S1469=INDEX(Matches!$G$2:$G$201,MATCH($A1469&amp;"-8",Matches!$J$2:$J$201,0))-INDEX(Matches!$H$2:$H$201,MATCH($A1469&amp;"-8",Matches!$J$2:$J$201,0)),3,2))))),""))</f>
        <v/>
      </c>
      <c r="AF1469" s="12" t="str">
        <f aca="false">IF(OR($B1469="",T1469="",U1469=""),"",IFERROR(IF(OR(INDEX(Matches!$I$2:$I$201,MATCH($A1469&amp;"-9",Matches!$J$2:$J$201,0))="Void",INDEX(Matches!$G$2:$G$201,MATCH($A1469&amp;"-9",Matches!$J$2:$J$201,0))="",INDEX(Matches!$H$2:$H$201,MATCH($A1469&amp;"-9",Matches!$J$2:$J$201,0))=""),"",IF(AND($C1469&lt;&gt;"",INDEX(Matches!$F$2:$F$201,MATCH($A1469&amp;"-9",Matches!$J$2:$J$201,0))&lt;&gt;"",$C1469&gt;=INDEX(Matches!$F$2:$F$201,MATCH($A1469&amp;"-9",Matches!$J$2:$J$201,0))),"",IF(AND(T1469=INDEX(Matches!$G$2:$G$201,MATCH($A1469&amp;"-9",Matches!$J$2:$J$201,0)),U1469=INDEX(Matches!$H$2:$H$201,MATCH($A1469&amp;"-9",Matches!$J$2:$J$201,0))),5,IF(SIGN(T1469-U1469)&lt;&gt;SIGN(INDEX(Matches!$G$2:$G$201,MATCH($A1469&amp;"-9",Matches!$J$2:$J$201,0))-INDEX(Matches!$H$2:$H$201,MATCH($A1469&amp;"-9",Matches!$J$2:$J$201,0))),0,IF(T1469-U1469=INDEX(Matches!$G$2:$G$201,MATCH($A1469&amp;"-9",Matches!$J$2:$J$201,0))-INDEX(Matches!$H$2:$H$201,MATCH($A1469&amp;"-9",Matches!$J$2:$J$201,0)),3,2))))),""))</f>
        <v/>
      </c>
      <c r="AG1469" s="12" t="str">
        <f aca="false">IF(OR($B1469="",V1469="",W1469=""),"",IFERROR(IF(OR(INDEX(Matches!$I$2:$I$201,MATCH($A1469&amp;"-10",Matches!$J$2:$J$201,0))="Void",INDEX(Matches!$G$2:$G$201,MATCH($A1469&amp;"-10",Matches!$J$2:$J$201,0))="",INDEX(Matches!$H$2:$H$201,MATCH($A1469&amp;"-10",Matches!$J$2:$J$201,0))=""),"",IF(AND($C1469&lt;&gt;"",INDEX(Matches!$F$2:$F$201,MATCH($A1469&amp;"-10",Matches!$J$2:$J$201,0))&lt;&gt;"",$C1469&gt;=INDEX(Matches!$F$2:$F$201,MATCH($A1469&amp;"-10",Matches!$J$2:$J$201,0))),"",IF(AND(V1469=INDEX(Matches!$G$2:$G$201,MATCH($A1469&amp;"-10",Matches!$J$2:$J$201,0)),W1469=INDEX(Matches!$H$2:$H$201,MATCH($A1469&amp;"-10",Matches!$J$2:$J$201,0))),5,IF(SIGN(V1469-W1469)&lt;&gt;SIGN(INDEX(Matches!$G$2:$G$201,MATCH($A1469&amp;"-10",Matches!$J$2:$J$201,0))-INDEX(Matches!$H$2:$H$201,MATCH($A1469&amp;"-10",Matches!$J$2:$J$201,0))),0,IF(V1469-W1469=INDEX(Matches!$G$2:$G$201,MATCH($A1469&amp;"-10",Matches!$J$2:$J$201,0))-INDEX(Matches!$H$2:$H$201,MATCH($A1469&amp;"-10",Matches!$J$2:$J$201,0)),3,2))))),""))</f>
        <v/>
      </c>
      <c r="AH1469" s="13" t="str">
        <f aca="false">IF($B1469="","",SUM(X1469:AG1469))</f>
        <v/>
      </c>
      <c r="AI1469" s="12" t="str">
        <f aca="false">IF($B1469="","",COUNTIF(X1469:AG1469,5))</f>
        <v/>
      </c>
      <c r="AJ1469" s="12" t="str">
        <f aca="false">IF($B1469="","",COUNTIF(X1469:AG1469,"&gt;=2"))</f>
        <v/>
      </c>
      <c r="AK1469" s="12" t="str">
        <f aca="false">IF($B1469="","",COUNT(X1469:AG1469))</f>
        <v/>
      </c>
    </row>
    <row r="1470" customFormat="false" ht="15" hidden="false" customHeight="false" outlineLevel="0" collapsed="false">
      <c r="A1470" s="7"/>
      <c r="B1470" s="7"/>
      <c r="C1470" s="11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12" t="str">
        <f aca="false">IF(OR($B1470="",D1470="",E1470=""),"",IFERROR(IF(OR(INDEX(Matches!$I$2:$I$201,MATCH($A1470&amp;"-1",Matches!$J$2:$J$201,0))="Void",INDEX(Matches!$G$2:$G$201,MATCH($A1470&amp;"-1",Matches!$J$2:$J$201,0))="",INDEX(Matches!$H$2:$H$201,MATCH($A1470&amp;"-1",Matches!$J$2:$J$201,0))=""),"",IF(AND($C1470&lt;&gt;"",INDEX(Matches!$F$2:$F$201,MATCH($A1470&amp;"-1",Matches!$J$2:$J$201,0))&lt;&gt;"",$C1470&gt;=INDEX(Matches!$F$2:$F$201,MATCH($A1470&amp;"-1",Matches!$J$2:$J$201,0))),"",IF(AND(D1470=INDEX(Matches!$G$2:$G$201,MATCH($A1470&amp;"-1",Matches!$J$2:$J$201,0)),E1470=INDEX(Matches!$H$2:$H$201,MATCH($A1470&amp;"-1",Matches!$J$2:$J$201,0))),5,IF(SIGN(D1470-E1470)&lt;&gt;SIGN(INDEX(Matches!$G$2:$G$201,MATCH($A1470&amp;"-1",Matches!$J$2:$J$201,0))-INDEX(Matches!$H$2:$H$201,MATCH($A1470&amp;"-1",Matches!$J$2:$J$201,0))),0,IF(D1470-E1470=INDEX(Matches!$G$2:$G$201,MATCH($A1470&amp;"-1",Matches!$J$2:$J$201,0))-INDEX(Matches!$H$2:$H$201,MATCH($A1470&amp;"-1",Matches!$J$2:$J$201,0)),3,2))))),""))</f>
        <v/>
      </c>
      <c r="Y1470" s="12" t="str">
        <f aca="false">IF(OR($B1470="",F1470="",G1470=""),"",IFERROR(IF(OR(INDEX(Matches!$I$2:$I$201,MATCH($A1470&amp;"-2",Matches!$J$2:$J$201,0))="Void",INDEX(Matches!$G$2:$G$201,MATCH($A1470&amp;"-2",Matches!$J$2:$J$201,0))="",INDEX(Matches!$H$2:$H$201,MATCH($A1470&amp;"-2",Matches!$J$2:$J$201,0))=""),"",IF(AND($C1470&lt;&gt;"",INDEX(Matches!$F$2:$F$201,MATCH($A1470&amp;"-2",Matches!$J$2:$J$201,0))&lt;&gt;"",$C1470&gt;=INDEX(Matches!$F$2:$F$201,MATCH($A1470&amp;"-2",Matches!$J$2:$J$201,0))),"",IF(AND(F1470=INDEX(Matches!$G$2:$G$201,MATCH($A1470&amp;"-2",Matches!$J$2:$J$201,0)),G1470=INDEX(Matches!$H$2:$H$201,MATCH($A1470&amp;"-2",Matches!$J$2:$J$201,0))),5,IF(SIGN(F1470-G1470)&lt;&gt;SIGN(INDEX(Matches!$G$2:$G$201,MATCH($A1470&amp;"-2",Matches!$J$2:$J$201,0))-INDEX(Matches!$H$2:$H$201,MATCH($A1470&amp;"-2",Matches!$J$2:$J$201,0))),0,IF(F1470-G1470=INDEX(Matches!$G$2:$G$201,MATCH($A1470&amp;"-2",Matches!$J$2:$J$201,0))-INDEX(Matches!$H$2:$H$201,MATCH($A1470&amp;"-2",Matches!$J$2:$J$201,0)),3,2))))),""))</f>
        <v/>
      </c>
      <c r="Z1470" s="12" t="str">
        <f aca="false">IF(OR($B1470="",H1470="",I1470=""),"",IFERROR(IF(OR(INDEX(Matches!$I$2:$I$201,MATCH($A1470&amp;"-3",Matches!$J$2:$J$201,0))="Void",INDEX(Matches!$G$2:$G$201,MATCH($A1470&amp;"-3",Matches!$J$2:$J$201,0))="",INDEX(Matches!$H$2:$H$201,MATCH($A1470&amp;"-3",Matches!$J$2:$J$201,0))=""),"",IF(AND($C1470&lt;&gt;"",INDEX(Matches!$F$2:$F$201,MATCH($A1470&amp;"-3",Matches!$J$2:$J$201,0))&lt;&gt;"",$C1470&gt;=INDEX(Matches!$F$2:$F$201,MATCH($A1470&amp;"-3",Matches!$J$2:$J$201,0))),"",IF(AND(H1470=INDEX(Matches!$G$2:$G$201,MATCH($A1470&amp;"-3",Matches!$J$2:$J$201,0)),I1470=INDEX(Matches!$H$2:$H$201,MATCH($A1470&amp;"-3",Matches!$J$2:$J$201,0))),5,IF(SIGN(H1470-I1470)&lt;&gt;SIGN(INDEX(Matches!$G$2:$G$201,MATCH($A1470&amp;"-3",Matches!$J$2:$J$201,0))-INDEX(Matches!$H$2:$H$201,MATCH($A1470&amp;"-3",Matches!$J$2:$J$201,0))),0,IF(H1470-I1470=INDEX(Matches!$G$2:$G$201,MATCH($A1470&amp;"-3",Matches!$J$2:$J$201,0))-INDEX(Matches!$H$2:$H$201,MATCH($A1470&amp;"-3",Matches!$J$2:$J$201,0)),3,2))))),""))</f>
        <v/>
      </c>
      <c r="AA1470" s="12" t="str">
        <f aca="false">IF(OR($B1470="",J1470="",K1470=""),"",IFERROR(IF(OR(INDEX(Matches!$I$2:$I$201,MATCH($A1470&amp;"-4",Matches!$J$2:$J$201,0))="Void",INDEX(Matches!$G$2:$G$201,MATCH($A1470&amp;"-4",Matches!$J$2:$J$201,0))="",INDEX(Matches!$H$2:$H$201,MATCH($A1470&amp;"-4",Matches!$J$2:$J$201,0))=""),"",IF(AND($C1470&lt;&gt;"",INDEX(Matches!$F$2:$F$201,MATCH($A1470&amp;"-4",Matches!$J$2:$J$201,0))&lt;&gt;"",$C1470&gt;=INDEX(Matches!$F$2:$F$201,MATCH($A1470&amp;"-4",Matches!$J$2:$J$201,0))),"",IF(AND(J1470=INDEX(Matches!$G$2:$G$201,MATCH($A1470&amp;"-4",Matches!$J$2:$J$201,0)),K1470=INDEX(Matches!$H$2:$H$201,MATCH($A1470&amp;"-4",Matches!$J$2:$J$201,0))),5,IF(SIGN(J1470-K1470)&lt;&gt;SIGN(INDEX(Matches!$G$2:$G$201,MATCH($A1470&amp;"-4",Matches!$J$2:$J$201,0))-INDEX(Matches!$H$2:$H$201,MATCH($A1470&amp;"-4",Matches!$J$2:$J$201,0))),0,IF(J1470-K1470=INDEX(Matches!$G$2:$G$201,MATCH($A1470&amp;"-4",Matches!$J$2:$J$201,0))-INDEX(Matches!$H$2:$H$201,MATCH($A1470&amp;"-4",Matches!$J$2:$J$201,0)),3,2))))),""))</f>
        <v/>
      </c>
      <c r="AB1470" s="12" t="str">
        <f aca="false">IF(OR($B1470="",L1470="",M1470=""),"",IFERROR(IF(OR(INDEX(Matches!$I$2:$I$201,MATCH($A1470&amp;"-5",Matches!$J$2:$J$201,0))="Void",INDEX(Matches!$G$2:$G$201,MATCH($A1470&amp;"-5",Matches!$J$2:$J$201,0))="",INDEX(Matches!$H$2:$H$201,MATCH($A1470&amp;"-5",Matches!$J$2:$J$201,0))=""),"",IF(AND($C1470&lt;&gt;"",INDEX(Matches!$F$2:$F$201,MATCH($A1470&amp;"-5",Matches!$J$2:$J$201,0))&lt;&gt;"",$C1470&gt;=INDEX(Matches!$F$2:$F$201,MATCH($A1470&amp;"-5",Matches!$J$2:$J$201,0))),"",IF(AND(L1470=INDEX(Matches!$G$2:$G$201,MATCH($A1470&amp;"-5",Matches!$J$2:$J$201,0)),M1470=INDEX(Matches!$H$2:$H$201,MATCH($A1470&amp;"-5",Matches!$J$2:$J$201,0))),5,IF(SIGN(L1470-M1470)&lt;&gt;SIGN(INDEX(Matches!$G$2:$G$201,MATCH($A1470&amp;"-5",Matches!$J$2:$J$201,0))-INDEX(Matches!$H$2:$H$201,MATCH($A1470&amp;"-5",Matches!$J$2:$J$201,0))),0,IF(L1470-M1470=INDEX(Matches!$G$2:$G$201,MATCH($A1470&amp;"-5",Matches!$J$2:$J$201,0))-INDEX(Matches!$H$2:$H$201,MATCH($A1470&amp;"-5",Matches!$J$2:$J$201,0)),3,2))))),""))</f>
        <v/>
      </c>
      <c r="AC1470" s="12" t="str">
        <f aca="false">IF(OR($B1470="",N1470="",O1470=""),"",IFERROR(IF(OR(INDEX(Matches!$I$2:$I$201,MATCH($A1470&amp;"-6",Matches!$J$2:$J$201,0))="Void",INDEX(Matches!$G$2:$G$201,MATCH($A1470&amp;"-6",Matches!$J$2:$J$201,0))="",INDEX(Matches!$H$2:$H$201,MATCH($A1470&amp;"-6",Matches!$J$2:$J$201,0))=""),"",IF(AND($C1470&lt;&gt;"",INDEX(Matches!$F$2:$F$201,MATCH($A1470&amp;"-6",Matches!$J$2:$J$201,0))&lt;&gt;"",$C1470&gt;=INDEX(Matches!$F$2:$F$201,MATCH($A1470&amp;"-6",Matches!$J$2:$J$201,0))),"",IF(AND(N1470=INDEX(Matches!$G$2:$G$201,MATCH($A1470&amp;"-6",Matches!$J$2:$J$201,0)),O1470=INDEX(Matches!$H$2:$H$201,MATCH($A1470&amp;"-6",Matches!$J$2:$J$201,0))),5,IF(SIGN(N1470-O1470)&lt;&gt;SIGN(INDEX(Matches!$G$2:$G$201,MATCH($A1470&amp;"-6",Matches!$J$2:$J$201,0))-INDEX(Matches!$H$2:$H$201,MATCH($A1470&amp;"-6",Matches!$J$2:$J$201,0))),0,IF(N1470-O1470=INDEX(Matches!$G$2:$G$201,MATCH($A1470&amp;"-6",Matches!$J$2:$J$201,0))-INDEX(Matches!$H$2:$H$201,MATCH($A1470&amp;"-6",Matches!$J$2:$J$201,0)),3,2))))),""))</f>
        <v/>
      </c>
      <c r="AD1470" s="12" t="str">
        <f aca="false">IF(OR($B1470="",P1470="",Q1470=""),"",IFERROR(IF(OR(INDEX(Matches!$I$2:$I$201,MATCH($A1470&amp;"-7",Matches!$J$2:$J$201,0))="Void",INDEX(Matches!$G$2:$G$201,MATCH($A1470&amp;"-7",Matches!$J$2:$J$201,0))="",INDEX(Matches!$H$2:$H$201,MATCH($A1470&amp;"-7",Matches!$J$2:$J$201,0))=""),"",IF(AND($C1470&lt;&gt;"",INDEX(Matches!$F$2:$F$201,MATCH($A1470&amp;"-7",Matches!$J$2:$J$201,0))&lt;&gt;"",$C1470&gt;=INDEX(Matches!$F$2:$F$201,MATCH($A1470&amp;"-7",Matches!$J$2:$J$201,0))),"",IF(AND(P1470=INDEX(Matches!$G$2:$G$201,MATCH($A1470&amp;"-7",Matches!$J$2:$J$201,0)),Q1470=INDEX(Matches!$H$2:$H$201,MATCH($A1470&amp;"-7",Matches!$J$2:$J$201,0))),5,IF(SIGN(P1470-Q1470)&lt;&gt;SIGN(INDEX(Matches!$G$2:$G$201,MATCH($A1470&amp;"-7",Matches!$J$2:$J$201,0))-INDEX(Matches!$H$2:$H$201,MATCH($A1470&amp;"-7",Matches!$J$2:$J$201,0))),0,IF(P1470-Q1470=INDEX(Matches!$G$2:$G$201,MATCH($A1470&amp;"-7",Matches!$J$2:$J$201,0))-INDEX(Matches!$H$2:$H$201,MATCH($A1470&amp;"-7",Matches!$J$2:$J$201,0)),3,2))))),""))</f>
        <v/>
      </c>
      <c r="AE1470" s="12" t="str">
        <f aca="false">IF(OR($B1470="",R1470="",S1470=""),"",IFERROR(IF(OR(INDEX(Matches!$I$2:$I$201,MATCH($A1470&amp;"-8",Matches!$J$2:$J$201,0))="Void",INDEX(Matches!$G$2:$G$201,MATCH($A1470&amp;"-8",Matches!$J$2:$J$201,0))="",INDEX(Matches!$H$2:$H$201,MATCH($A1470&amp;"-8",Matches!$J$2:$J$201,0))=""),"",IF(AND($C1470&lt;&gt;"",INDEX(Matches!$F$2:$F$201,MATCH($A1470&amp;"-8",Matches!$J$2:$J$201,0))&lt;&gt;"",$C1470&gt;=INDEX(Matches!$F$2:$F$201,MATCH($A1470&amp;"-8",Matches!$J$2:$J$201,0))),"",IF(AND(R1470=INDEX(Matches!$G$2:$G$201,MATCH($A1470&amp;"-8",Matches!$J$2:$J$201,0)),S1470=INDEX(Matches!$H$2:$H$201,MATCH($A1470&amp;"-8",Matches!$J$2:$J$201,0))),5,IF(SIGN(R1470-S1470)&lt;&gt;SIGN(INDEX(Matches!$G$2:$G$201,MATCH($A1470&amp;"-8",Matches!$J$2:$J$201,0))-INDEX(Matches!$H$2:$H$201,MATCH($A1470&amp;"-8",Matches!$J$2:$J$201,0))),0,IF(R1470-S1470=INDEX(Matches!$G$2:$G$201,MATCH($A1470&amp;"-8",Matches!$J$2:$J$201,0))-INDEX(Matches!$H$2:$H$201,MATCH($A1470&amp;"-8",Matches!$J$2:$J$201,0)),3,2))))),""))</f>
        <v/>
      </c>
      <c r="AF1470" s="12" t="str">
        <f aca="false">IF(OR($B1470="",T1470="",U1470=""),"",IFERROR(IF(OR(INDEX(Matches!$I$2:$I$201,MATCH($A1470&amp;"-9",Matches!$J$2:$J$201,0))="Void",INDEX(Matches!$G$2:$G$201,MATCH($A1470&amp;"-9",Matches!$J$2:$J$201,0))="",INDEX(Matches!$H$2:$H$201,MATCH($A1470&amp;"-9",Matches!$J$2:$J$201,0))=""),"",IF(AND($C1470&lt;&gt;"",INDEX(Matches!$F$2:$F$201,MATCH($A1470&amp;"-9",Matches!$J$2:$J$201,0))&lt;&gt;"",$C1470&gt;=INDEX(Matches!$F$2:$F$201,MATCH($A1470&amp;"-9",Matches!$J$2:$J$201,0))),"",IF(AND(T1470=INDEX(Matches!$G$2:$G$201,MATCH($A1470&amp;"-9",Matches!$J$2:$J$201,0)),U1470=INDEX(Matches!$H$2:$H$201,MATCH($A1470&amp;"-9",Matches!$J$2:$J$201,0))),5,IF(SIGN(T1470-U1470)&lt;&gt;SIGN(INDEX(Matches!$G$2:$G$201,MATCH($A1470&amp;"-9",Matches!$J$2:$J$201,0))-INDEX(Matches!$H$2:$H$201,MATCH($A1470&amp;"-9",Matches!$J$2:$J$201,0))),0,IF(T1470-U1470=INDEX(Matches!$G$2:$G$201,MATCH($A1470&amp;"-9",Matches!$J$2:$J$201,0))-INDEX(Matches!$H$2:$H$201,MATCH($A1470&amp;"-9",Matches!$J$2:$J$201,0)),3,2))))),""))</f>
        <v/>
      </c>
      <c r="AG1470" s="12" t="str">
        <f aca="false">IF(OR($B1470="",V1470="",W1470=""),"",IFERROR(IF(OR(INDEX(Matches!$I$2:$I$201,MATCH($A1470&amp;"-10",Matches!$J$2:$J$201,0))="Void",INDEX(Matches!$G$2:$G$201,MATCH($A1470&amp;"-10",Matches!$J$2:$J$201,0))="",INDEX(Matches!$H$2:$H$201,MATCH($A1470&amp;"-10",Matches!$J$2:$J$201,0))=""),"",IF(AND($C1470&lt;&gt;"",INDEX(Matches!$F$2:$F$201,MATCH($A1470&amp;"-10",Matches!$J$2:$J$201,0))&lt;&gt;"",$C1470&gt;=INDEX(Matches!$F$2:$F$201,MATCH($A1470&amp;"-10",Matches!$J$2:$J$201,0))),"",IF(AND(V1470=INDEX(Matches!$G$2:$G$201,MATCH($A1470&amp;"-10",Matches!$J$2:$J$201,0)),W1470=INDEX(Matches!$H$2:$H$201,MATCH($A1470&amp;"-10",Matches!$J$2:$J$201,0))),5,IF(SIGN(V1470-W1470)&lt;&gt;SIGN(INDEX(Matches!$G$2:$G$201,MATCH($A1470&amp;"-10",Matches!$J$2:$J$201,0))-INDEX(Matches!$H$2:$H$201,MATCH($A1470&amp;"-10",Matches!$J$2:$J$201,0))),0,IF(V1470-W1470=INDEX(Matches!$G$2:$G$201,MATCH($A1470&amp;"-10",Matches!$J$2:$J$201,0))-INDEX(Matches!$H$2:$H$201,MATCH($A1470&amp;"-10",Matches!$J$2:$J$201,0)),3,2))))),""))</f>
        <v/>
      </c>
      <c r="AH1470" s="13" t="str">
        <f aca="false">IF($B1470="","",SUM(X1470:AG1470))</f>
        <v/>
      </c>
      <c r="AI1470" s="12" t="str">
        <f aca="false">IF($B1470="","",COUNTIF(X1470:AG1470,5))</f>
        <v/>
      </c>
      <c r="AJ1470" s="12" t="str">
        <f aca="false">IF($B1470="","",COUNTIF(X1470:AG1470,"&gt;=2"))</f>
        <v/>
      </c>
      <c r="AK1470" s="12" t="str">
        <f aca="false">IF($B1470="","",COUNT(X1470:AG1470))</f>
        <v/>
      </c>
    </row>
    <row r="1471" customFormat="false" ht="15" hidden="false" customHeight="false" outlineLevel="0" collapsed="false">
      <c r="A1471" s="7"/>
      <c r="B1471" s="7"/>
      <c r="C1471" s="11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12" t="str">
        <f aca="false">IF(OR($B1471="",D1471="",E1471=""),"",IFERROR(IF(OR(INDEX(Matches!$I$2:$I$201,MATCH($A1471&amp;"-1",Matches!$J$2:$J$201,0))="Void",INDEX(Matches!$G$2:$G$201,MATCH($A1471&amp;"-1",Matches!$J$2:$J$201,0))="",INDEX(Matches!$H$2:$H$201,MATCH($A1471&amp;"-1",Matches!$J$2:$J$201,0))=""),"",IF(AND($C1471&lt;&gt;"",INDEX(Matches!$F$2:$F$201,MATCH($A1471&amp;"-1",Matches!$J$2:$J$201,0))&lt;&gt;"",$C1471&gt;=INDEX(Matches!$F$2:$F$201,MATCH($A1471&amp;"-1",Matches!$J$2:$J$201,0))),"",IF(AND(D1471=INDEX(Matches!$G$2:$G$201,MATCH($A1471&amp;"-1",Matches!$J$2:$J$201,0)),E1471=INDEX(Matches!$H$2:$H$201,MATCH($A1471&amp;"-1",Matches!$J$2:$J$201,0))),5,IF(SIGN(D1471-E1471)&lt;&gt;SIGN(INDEX(Matches!$G$2:$G$201,MATCH($A1471&amp;"-1",Matches!$J$2:$J$201,0))-INDEX(Matches!$H$2:$H$201,MATCH($A1471&amp;"-1",Matches!$J$2:$J$201,0))),0,IF(D1471-E1471=INDEX(Matches!$G$2:$G$201,MATCH($A1471&amp;"-1",Matches!$J$2:$J$201,0))-INDEX(Matches!$H$2:$H$201,MATCH($A1471&amp;"-1",Matches!$J$2:$J$201,0)),3,2))))),""))</f>
        <v/>
      </c>
      <c r="Y1471" s="12" t="str">
        <f aca="false">IF(OR($B1471="",F1471="",G1471=""),"",IFERROR(IF(OR(INDEX(Matches!$I$2:$I$201,MATCH($A1471&amp;"-2",Matches!$J$2:$J$201,0))="Void",INDEX(Matches!$G$2:$G$201,MATCH($A1471&amp;"-2",Matches!$J$2:$J$201,0))="",INDEX(Matches!$H$2:$H$201,MATCH($A1471&amp;"-2",Matches!$J$2:$J$201,0))=""),"",IF(AND($C1471&lt;&gt;"",INDEX(Matches!$F$2:$F$201,MATCH($A1471&amp;"-2",Matches!$J$2:$J$201,0))&lt;&gt;"",$C1471&gt;=INDEX(Matches!$F$2:$F$201,MATCH($A1471&amp;"-2",Matches!$J$2:$J$201,0))),"",IF(AND(F1471=INDEX(Matches!$G$2:$G$201,MATCH($A1471&amp;"-2",Matches!$J$2:$J$201,0)),G1471=INDEX(Matches!$H$2:$H$201,MATCH($A1471&amp;"-2",Matches!$J$2:$J$201,0))),5,IF(SIGN(F1471-G1471)&lt;&gt;SIGN(INDEX(Matches!$G$2:$G$201,MATCH($A1471&amp;"-2",Matches!$J$2:$J$201,0))-INDEX(Matches!$H$2:$H$201,MATCH($A1471&amp;"-2",Matches!$J$2:$J$201,0))),0,IF(F1471-G1471=INDEX(Matches!$G$2:$G$201,MATCH($A1471&amp;"-2",Matches!$J$2:$J$201,0))-INDEX(Matches!$H$2:$H$201,MATCH($A1471&amp;"-2",Matches!$J$2:$J$201,0)),3,2))))),""))</f>
        <v/>
      </c>
      <c r="Z1471" s="12" t="str">
        <f aca="false">IF(OR($B1471="",H1471="",I1471=""),"",IFERROR(IF(OR(INDEX(Matches!$I$2:$I$201,MATCH($A1471&amp;"-3",Matches!$J$2:$J$201,0))="Void",INDEX(Matches!$G$2:$G$201,MATCH($A1471&amp;"-3",Matches!$J$2:$J$201,0))="",INDEX(Matches!$H$2:$H$201,MATCH($A1471&amp;"-3",Matches!$J$2:$J$201,0))=""),"",IF(AND($C1471&lt;&gt;"",INDEX(Matches!$F$2:$F$201,MATCH($A1471&amp;"-3",Matches!$J$2:$J$201,0))&lt;&gt;"",$C1471&gt;=INDEX(Matches!$F$2:$F$201,MATCH($A1471&amp;"-3",Matches!$J$2:$J$201,0))),"",IF(AND(H1471=INDEX(Matches!$G$2:$G$201,MATCH($A1471&amp;"-3",Matches!$J$2:$J$201,0)),I1471=INDEX(Matches!$H$2:$H$201,MATCH($A1471&amp;"-3",Matches!$J$2:$J$201,0))),5,IF(SIGN(H1471-I1471)&lt;&gt;SIGN(INDEX(Matches!$G$2:$G$201,MATCH($A1471&amp;"-3",Matches!$J$2:$J$201,0))-INDEX(Matches!$H$2:$H$201,MATCH($A1471&amp;"-3",Matches!$J$2:$J$201,0))),0,IF(H1471-I1471=INDEX(Matches!$G$2:$G$201,MATCH($A1471&amp;"-3",Matches!$J$2:$J$201,0))-INDEX(Matches!$H$2:$H$201,MATCH($A1471&amp;"-3",Matches!$J$2:$J$201,0)),3,2))))),""))</f>
        <v/>
      </c>
      <c r="AA1471" s="12" t="str">
        <f aca="false">IF(OR($B1471="",J1471="",K1471=""),"",IFERROR(IF(OR(INDEX(Matches!$I$2:$I$201,MATCH($A1471&amp;"-4",Matches!$J$2:$J$201,0))="Void",INDEX(Matches!$G$2:$G$201,MATCH($A1471&amp;"-4",Matches!$J$2:$J$201,0))="",INDEX(Matches!$H$2:$H$201,MATCH($A1471&amp;"-4",Matches!$J$2:$J$201,0))=""),"",IF(AND($C1471&lt;&gt;"",INDEX(Matches!$F$2:$F$201,MATCH($A1471&amp;"-4",Matches!$J$2:$J$201,0))&lt;&gt;"",$C1471&gt;=INDEX(Matches!$F$2:$F$201,MATCH($A1471&amp;"-4",Matches!$J$2:$J$201,0))),"",IF(AND(J1471=INDEX(Matches!$G$2:$G$201,MATCH($A1471&amp;"-4",Matches!$J$2:$J$201,0)),K1471=INDEX(Matches!$H$2:$H$201,MATCH($A1471&amp;"-4",Matches!$J$2:$J$201,0))),5,IF(SIGN(J1471-K1471)&lt;&gt;SIGN(INDEX(Matches!$G$2:$G$201,MATCH($A1471&amp;"-4",Matches!$J$2:$J$201,0))-INDEX(Matches!$H$2:$H$201,MATCH($A1471&amp;"-4",Matches!$J$2:$J$201,0))),0,IF(J1471-K1471=INDEX(Matches!$G$2:$G$201,MATCH($A1471&amp;"-4",Matches!$J$2:$J$201,0))-INDEX(Matches!$H$2:$H$201,MATCH($A1471&amp;"-4",Matches!$J$2:$J$201,0)),3,2))))),""))</f>
        <v/>
      </c>
      <c r="AB1471" s="12" t="str">
        <f aca="false">IF(OR($B1471="",L1471="",M1471=""),"",IFERROR(IF(OR(INDEX(Matches!$I$2:$I$201,MATCH($A1471&amp;"-5",Matches!$J$2:$J$201,0))="Void",INDEX(Matches!$G$2:$G$201,MATCH($A1471&amp;"-5",Matches!$J$2:$J$201,0))="",INDEX(Matches!$H$2:$H$201,MATCH($A1471&amp;"-5",Matches!$J$2:$J$201,0))=""),"",IF(AND($C1471&lt;&gt;"",INDEX(Matches!$F$2:$F$201,MATCH($A1471&amp;"-5",Matches!$J$2:$J$201,0))&lt;&gt;"",$C1471&gt;=INDEX(Matches!$F$2:$F$201,MATCH($A1471&amp;"-5",Matches!$J$2:$J$201,0))),"",IF(AND(L1471=INDEX(Matches!$G$2:$G$201,MATCH($A1471&amp;"-5",Matches!$J$2:$J$201,0)),M1471=INDEX(Matches!$H$2:$H$201,MATCH($A1471&amp;"-5",Matches!$J$2:$J$201,0))),5,IF(SIGN(L1471-M1471)&lt;&gt;SIGN(INDEX(Matches!$G$2:$G$201,MATCH($A1471&amp;"-5",Matches!$J$2:$J$201,0))-INDEX(Matches!$H$2:$H$201,MATCH($A1471&amp;"-5",Matches!$J$2:$J$201,0))),0,IF(L1471-M1471=INDEX(Matches!$G$2:$G$201,MATCH($A1471&amp;"-5",Matches!$J$2:$J$201,0))-INDEX(Matches!$H$2:$H$201,MATCH($A1471&amp;"-5",Matches!$J$2:$J$201,0)),3,2))))),""))</f>
        <v/>
      </c>
      <c r="AC1471" s="12" t="str">
        <f aca="false">IF(OR($B1471="",N1471="",O1471=""),"",IFERROR(IF(OR(INDEX(Matches!$I$2:$I$201,MATCH($A1471&amp;"-6",Matches!$J$2:$J$201,0))="Void",INDEX(Matches!$G$2:$G$201,MATCH($A1471&amp;"-6",Matches!$J$2:$J$201,0))="",INDEX(Matches!$H$2:$H$201,MATCH($A1471&amp;"-6",Matches!$J$2:$J$201,0))=""),"",IF(AND($C1471&lt;&gt;"",INDEX(Matches!$F$2:$F$201,MATCH($A1471&amp;"-6",Matches!$J$2:$J$201,0))&lt;&gt;"",$C1471&gt;=INDEX(Matches!$F$2:$F$201,MATCH($A1471&amp;"-6",Matches!$J$2:$J$201,0))),"",IF(AND(N1471=INDEX(Matches!$G$2:$G$201,MATCH($A1471&amp;"-6",Matches!$J$2:$J$201,0)),O1471=INDEX(Matches!$H$2:$H$201,MATCH($A1471&amp;"-6",Matches!$J$2:$J$201,0))),5,IF(SIGN(N1471-O1471)&lt;&gt;SIGN(INDEX(Matches!$G$2:$G$201,MATCH($A1471&amp;"-6",Matches!$J$2:$J$201,0))-INDEX(Matches!$H$2:$H$201,MATCH($A1471&amp;"-6",Matches!$J$2:$J$201,0))),0,IF(N1471-O1471=INDEX(Matches!$G$2:$G$201,MATCH($A1471&amp;"-6",Matches!$J$2:$J$201,0))-INDEX(Matches!$H$2:$H$201,MATCH($A1471&amp;"-6",Matches!$J$2:$J$201,0)),3,2))))),""))</f>
        <v/>
      </c>
      <c r="AD1471" s="12" t="str">
        <f aca="false">IF(OR($B1471="",P1471="",Q1471=""),"",IFERROR(IF(OR(INDEX(Matches!$I$2:$I$201,MATCH($A1471&amp;"-7",Matches!$J$2:$J$201,0))="Void",INDEX(Matches!$G$2:$G$201,MATCH($A1471&amp;"-7",Matches!$J$2:$J$201,0))="",INDEX(Matches!$H$2:$H$201,MATCH($A1471&amp;"-7",Matches!$J$2:$J$201,0))=""),"",IF(AND($C1471&lt;&gt;"",INDEX(Matches!$F$2:$F$201,MATCH($A1471&amp;"-7",Matches!$J$2:$J$201,0))&lt;&gt;"",$C1471&gt;=INDEX(Matches!$F$2:$F$201,MATCH($A1471&amp;"-7",Matches!$J$2:$J$201,0))),"",IF(AND(P1471=INDEX(Matches!$G$2:$G$201,MATCH($A1471&amp;"-7",Matches!$J$2:$J$201,0)),Q1471=INDEX(Matches!$H$2:$H$201,MATCH($A1471&amp;"-7",Matches!$J$2:$J$201,0))),5,IF(SIGN(P1471-Q1471)&lt;&gt;SIGN(INDEX(Matches!$G$2:$G$201,MATCH($A1471&amp;"-7",Matches!$J$2:$J$201,0))-INDEX(Matches!$H$2:$H$201,MATCH($A1471&amp;"-7",Matches!$J$2:$J$201,0))),0,IF(P1471-Q1471=INDEX(Matches!$G$2:$G$201,MATCH($A1471&amp;"-7",Matches!$J$2:$J$201,0))-INDEX(Matches!$H$2:$H$201,MATCH($A1471&amp;"-7",Matches!$J$2:$J$201,0)),3,2))))),""))</f>
        <v/>
      </c>
      <c r="AE1471" s="12" t="str">
        <f aca="false">IF(OR($B1471="",R1471="",S1471=""),"",IFERROR(IF(OR(INDEX(Matches!$I$2:$I$201,MATCH($A1471&amp;"-8",Matches!$J$2:$J$201,0))="Void",INDEX(Matches!$G$2:$G$201,MATCH($A1471&amp;"-8",Matches!$J$2:$J$201,0))="",INDEX(Matches!$H$2:$H$201,MATCH($A1471&amp;"-8",Matches!$J$2:$J$201,0))=""),"",IF(AND($C1471&lt;&gt;"",INDEX(Matches!$F$2:$F$201,MATCH($A1471&amp;"-8",Matches!$J$2:$J$201,0))&lt;&gt;"",$C1471&gt;=INDEX(Matches!$F$2:$F$201,MATCH($A1471&amp;"-8",Matches!$J$2:$J$201,0))),"",IF(AND(R1471=INDEX(Matches!$G$2:$G$201,MATCH($A1471&amp;"-8",Matches!$J$2:$J$201,0)),S1471=INDEX(Matches!$H$2:$H$201,MATCH($A1471&amp;"-8",Matches!$J$2:$J$201,0))),5,IF(SIGN(R1471-S1471)&lt;&gt;SIGN(INDEX(Matches!$G$2:$G$201,MATCH($A1471&amp;"-8",Matches!$J$2:$J$201,0))-INDEX(Matches!$H$2:$H$201,MATCH($A1471&amp;"-8",Matches!$J$2:$J$201,0))),0,IF(R1471-S1471=INDEX(Matches!$G$2:$G$201,MATCH($A1471&amp;"-8",Matches!$J$2:$J$201,0))-INDEX(Matches!$H$2:$H$201,MATCH($A1471&amp;"-8",Matches!$J$2:$J$201,0)),3,2))))),""))</f>
        <v/>
      </c>
      <c r="AF1471" s="12" t="str">
        <f aca="false">IF(OR($B1471="",T1471="",U1471=""),"",IFERROR(IF(OR(INDEX(Matches!$I$2:$I$201,MATCH($A1471&amp;"-9",Matches!$J$2:$J$201,0))="Void",INDEX(Matches!$G$2:$G$201,MATCH($A1471&amp;"-9",Matches!$J$2:$J$201,0))="",INDEX(Matches!$H$2:$H$201,MATCH($A1471&amp;"-9",Matches!$J$2:$J$201,0))=""),"",IF(AND($C1471&lt;&gt;"",INDEX(Matches!$F$2:$F$201,MATCH($A1471&amp;"-9",Matches!$J$2:$J$201,0))&lt;&gt;"",$C1471&gt;=INDEX(Matches!$F$2:$F$201,MATCH($A1471&amp;"-9",Matches!$J$2:$J$201,0))),"",IF(AND(T1471=INDEX(Matches!$G$2:$G$201,MATCH($A1471&amp;"-9",Matches!$J$2:$J$201,0)),U1471=INDEX(Matches!$H$2:$H$201,MATCH($A1471&amp;"-9",Matches!$J$2:$J$201,0))),5,IF(SIGN(T1471-U1471)&lt;&gt;SIGN(INDEX(Matches!$G$2:$G$201,MATCH($A1471&amp;"-9",Matches!$J$2:$J$201,0))-INDEX(Matches!$H$2:$H$201,MATCH($A1471&amp;"-9",Matches!$J$2:$J$201,0))),0,IF(T1471-U1471=INDEX(Matches!$G$2:$G$201,MATCH($A1471&amp;"-9",Matches!$J$2:$J$201,0))-INDEX(Matches!$H$2:$H$201,MATCH($A1471&amp;"-9",Matches!$J$2:$J$201,0)),3,2))))),""))</f>
        <v/>
      </c>
      <c r="AG1471" s="12" t="str">
        <f aca="false">IF(OR($B1471="",V1471="",W1471=""),"",IFERROR(IF(OR(INDEX(Matches!$I$2:$I$201,MATCH($A1471&amp;"-10",Matches!$J$2:$J$201,0))="Void",INDEX(Matches!$G$2:$G$201,MATCH($A1471&amp;"-10",Matches!$J$2:$J$201,0))="",INDEX(Matches!$H$2:$H$201,MATCH($A1471&amp;"-10",Matches!$J$2:$J$201,0))=""),"",IF(AND($C1471&lt;&gt;"",INDEX(Matches!$F$2:$F$201,MATCH($A1471&amp;"-10",Matches!$J$2:$J$201,0))&lt;&gt;"",$C1471&gt;=INDEX(Matches!$F$2:$F$201,MATCH($A1471&amp;"-10",Matches!$J$2:$J$201,0))),"",IF(AND(V1471=INDEX(Matches!$G$2:$G$201,MATCH($A1471&amp;"-10",Matches!$J$2:$J$201,0)),W1471=INDEX(Matches!$H$2:$H$201,MATCH($A1471&amp;"-10",Matches!$J$2:$J$201,0))),5,IF(SIGN(V1471-W1471)&lt;&gt;SIGN(INDEX(Matches!$G$2:$G$201,MATCH($A1471&amp;"-10",Matches!$J$2:$J$201,0))-INDEX(Matches!$H$2:$H$201,MATCH($A1471&amp;"-10",Matches!$J$2:$J$201,0))),0,IF(V1471-W1471=INDEX(Matches!$G$2:$G$201,MATCH($A1471&amp;"-10",Matches!$J$2:$J$201,0))-INDEX(Matches!$H$2:$H$201,MATCH($A1471&amp;"-10",Matches!$J$2:$J$201,0)),3,2))))),""))</f>
        <v/>
      </c>
      <c r="AH1471" s="13" t="str">
        <f aca="false">IF($B1471="","",SUM(X1471:AG1471))</f>
        <v/>
      </c>
      <c r="AI1471" s="12" t="str">
        <f aca="false">IF($B1471="","",COUNTIF(X1471:AG1471,5))</f>
        <v/>
      </c>
      <c r="AJ1471" s="12" t="str">
        <f aca="false">IF($B1471="","",COUNTIF(X1471:AG1471,"&gt;=2"))</f>
        <v/>
      </c>
      <c r="AK1471" s="12" t="str">
        <f aca="false">IF($B1471="","",COUNT(X1471:AG1471))</f>
        <v/>
      </c>
    </row>
    <row r="1472" customFormat="false" ht="15" hidden="false" customHeight="false" outlineLevel="0" collapsed="false">
      <c r="A1472" s="7"/>
      <c r="B1472" s="7"/>
      <c r="C1472" s="11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12" t="str">
        <f aca="false">IF(OR($B1472="",D1472="",E1472=""),"",IFERROR(IF(OR(INDEX(Matches!$I$2:$I$201,MATCH($A1472&amp;"-1",Matches!$J$2:$J$201,0))="Void",INDEX(Matches!$G$2:$G$201,MATCH($A1472&amp;"-1",Matches!$J$2:$J$201,0))="",INDEX(Matches!$H$2:$H$201,MATCH($A1472&amp;"-1",Matches!$J$2:$J$201,0))=""),"",IF(AND($C1472&lt;&gt;"",INDEX(Matches!$F$2:$F$201,MATCH($A1472&amp;"-1",Matches!$J$2:$J$201,0))&lt;&gt;"",$C1472&gt;=INDEX(Matches!$F$2:$F$201,MATCH($A1472&amp;"-1",Matches!$J$2:$J$201,0))),"",IF(AND(D1472=INDEX(Matches!$G$2:$G$201,MATCH($A1472&amp;"-1",Matches!$J$2:$J$201,0)),E1472=INDEX(Matches!$H$2:$H$201,MATCH($A1472&amp;"-1",Matches!$J$2:$J$201,0))),5,IF(SIGN(D1472-E1472)&lt;&gt;SIGN(INDEX(Matches!$G$2:$G$201,MATCH($A1472&amp;"-1",Matches!$J$2:$J$201,0))-INDEX(Matches!$H$2:$H$201,MATCH($A1472&amp;"-1",Matches!$J$2:$J$201,0))),0,IF(D1472-E1472=INDEX(Matches!$G$2:$G$201,MATCH($A1472&amp;"-1",Matches!$J$2:$J$201,0))-INDEX(Matches!$H$2:$H$201,MATCH($A1472&amp;"-1",Matches!$J$2:$J$201,0)),3,2))))),""))</f>
        <v/>
      </c>
      <c r="Y1472" s="12" t="str">
        <f aca="false">IF(OR($B1472="",F1472="",G1472=""),"",IFERROR(IF(OR(INDEX(Matches!$I$2:$I$201,MATCH($A1472&amp;"-2",Matches!$J$2:$J$201,0))="Void",INDEX(Matches!$G$2:$G$201,MATCH($A1472&amp;"-2",Matches!$J$2:$J$201,0))="",INDEX(Matches!$H$2:$H$201,MATCH($A1472&amp;"-2",Matches!$J$2:$J$201,0))=""),"",IF(AND($C1472&lt;&gt;"",INDEX(Matches!$F$2:$F$201,MATCH($A1472&amp;"-2",Matches!$J$2:$J$201,0))&lt;&gt;"",$C1472&gt;=INDEX(Matches!$F$2:$F$201,MATCH($A1472&amp;"-2",Matches!$J$2:$J$201,0))),"",IF(AND(F1472=INDEX(Matches!$G$2:$G$201,MATCH($A1472&amp;"-2",Matches!$J$2:$J$201,0)),G1472=INDEX(Matches!$H$2:$H$201,MATCH($A1472&amp;"-2",Matches!$J$2:$J$201,0))),5,IF(SIGN(F1472-G1472)&lt;&gt;SIGN(INDEX(Matches!$G$2:$G$201,MATCH($A1472&amp;"-2",Matches!$J$2:$J$201,0))-INDEX(Matches!$H$2:$H$201,MATCH($A1472&amp;"-2",Matches!$J$2:$J$201,0))),0,IF(F1472-G1472=INDEX(Matches!$G$2:$G$201,MATCH($A1472&amp;"-2",Matches!$J$2:$J$201,0))-INDEX(Matches!$H$2:$H$201,MATCH($A1472&amp;"-2",Matches!$J$2:$J$201,0)),3,2))))),""))</f>
        <v/>
      </c>
      <c r="Z1472" s="12" t="str">
        <f aca="false">IF(OR($B1472="",H1472="",I1472=""),"",IFERROR(IF(OR(INDEX(Matches!$I$2:$I$201,MATCH($A1472&amp;"-3",Matches!$J$2:$J$201,0))="Void",INDEX(Matches!$G$2:$G$201,MATCH($A1472&amp;"-3",Matches!$J$2:$J$201,0))="",INDEX(Matches!$H$2:$H$201,MATCH($A1472&amp;"-3",Matches!$J$2:$J$201,0))=""),"",IF(AND($C1472&lt;&gt;"",INDEX(Matches!$F$2:$F$201,MATCH($A1472&amp;"-3",Matches!$J$2:$J$201,0))&lt;&gt;"",$C1472&gt;=INDEX(Matches!$F$2:$F$201,MATCH($A1472&amp;"-3",Matches!$J$2:$J$201,0))),"",IF(AND(H1472=INDEX(Matches!$G$2:$G$201,MATCH($A1472&amp;"-3",Matches!$J$2:$J$201,0)),I1472=INDEX(Matches!$H$2:$H$201,MATCH($A1472&amp;"-3",Matches!$J$2:$J$201,0))),5,IF(SIGN(H1472-I1472)&lt;&gt;SIGN(INDEX(Matches!$G$2:$G$201,MATCH($A1472&amp;"-3",Matches!$J$2:$J$201,0))-INDEX(Matches!$H$2:$H$201,MATCH($A1472&amp;"-3",Matches!$J$2:$J$201,0))),0,IF(H1472-I1472=INDEX(Matches!$G$2:$G$201,MATCH($A1472&amp;"-3",Matches!$J$2:$J$201,0))-INDEX(Matches!$H$2:$H$201,MATCH($A1472&amp;"-3",Matches!$J$2:$J$201,0)),3,2))))),""))</f>
        <v/>
      </c>
      <c r="AA1472" s="12" t="str">
        <f aca="false">IF(OR($B1472="",J1472="",K1472=""),"",IFERROR(IF(OR(INDEX(Matches!$I$2:$I$201,MATCH($A1472&amp;"-4",Matches!$J$2:$J$201,0))="Void",INDEX(Matches!$G$2:$G$201,MATCH($A1472&amp;"-4",Matches!$J$2:$J$201,0))="",INDEX(Matches!$H$2:$H$201,MATCH($A1472&amp;"-4",Matches!$J$2:$J$201,0))=""),"",IF(AND($C1472&lt;&gt;"",INDEX(Matches!$F$2:$F$201,MATCH($A1472&amp;"-4",Matches!$J$2:$J$201,0))&lt;&gt;"",$C1472&gt;=INDEX(Matches!$F$2:$F$201,MATCH($A1472&amp;"-4",Matches!$J$2:$J$201,0))),"",IF(AND(J1472=INDEX(Matches!$G$2:$G$201,MATCH($A1472&amp;"-4",Matches!$J$2:$J$201,0)),K1472=INDEX(Matches!$H$2:$H$201,MATCH($A1472&amp;"-4",Matches!$J$2:$J$201,0))),5,IF(SIGN(J1472-K1472)&lt;&gt;SIGN(INDEX(Matches!$G$2:$G$201,MATCH($A1472&amp;"-4",Matches!$J$2:$J$201,0))-INDEX(Matches!$H$2:$H$201,MATCH($A1472&amp;"-4",Matches!$J$2:$J$201,0))),0,IF(J1472-K1472=INDEX(Matches!$G$2:$G$201,MATCH($A1472&amp;"-4",Matches!$J$2:$J$201,0))-INDEX(Matches!$H$2:$H$201,MATCH($A1472&amp;"-4",Matches!$J$2:$J$201,0)),3,2))))),""))</f>
        <v/>
      </c>
      <c r="AB1472" s="12" t="str">
        <f aca="false">IF(OR($B1472="",L1472="",M1472=""),"",IFERROR(IF(OR(INDEX(Matches!$I$2:$I$201,MATCH($A1472&amp;"-5",Matches!$J$2:$J$201,0))="Void",INDEX(Matches!$G$2:$G$201,MATCH($A1472&amp;"-5",Matches!$J$2:$J$201,0))="",INDEX(Matches!$H$2:$H$201,MATCH($A1472&amp;"-5",Matches!$J$2:$J$201,0))=""),"",IF(AND($C1472&lt;&gt;"",INDEX(Matches!$F$2:$F$201,MATCH($A1472&amp;"-5",Matches!$J$2:$J$201,0))&lt;&gt;"",$C1472&gt;=INDEX(Matches!$F$2:$F$201,MATCH($A1472&amp;"-5",Matches!$J$2:$J$201,0))),"",IF(AND(L1472=INDEX(Matches!$G$2:$G$201,MATCH($A1472&amp;"-5",Matches!$J$2:$J$201,0)),M1472=INDEX(Matches!$H$2:$H$201,MATCH($A1472&amp;"-5",Matches!$J$2:$J$201,0))),5,IF(SIGN(L1472-M1472)&lt;&gt;SIGN(INDEX(Matches!$G$2:$G$201,MATCH($A1472&amp;"-5",Matches!$J$2:$J$201,0))-INDEX(Matches!$H$2:$H$201,MATCH($A1472&amp;"-5",Matches!$J$2:$J$201,0))),0,IF(L1472-M1472=INDEX(Matches!$G$2:$G$201,MATCH($A1472&amp;"-5",Matches!$J$2:$J$201,0))-INDEX(Matches!$H$2:$H$201,MATCH($A1472&amp;"-5",Matches!$J$2:$J$201,0)),3,2))))),""))</f>
        <v/>
      </c>
      <c r="AC1472" s="12" t="str">
        <f aca="false">IF(OR($B1472="",N1472="",O1472=""),"",IFERROR(IF(OR(INDEX(Matches!$I$2:$I$201,MATCH($A1472&amp;"-6",Matches!$J$2:$J$201,0))="Void",INDEX(Matches!$G$2:$G$201,MATCH($A1472&amp;"-6",Matches!$J$2:$J$201,0))="",INDEX(Matches!$H$2:$H$201,MATCH($A1472&amp;"-6",Matches!$J$2:$J$201,0))=""),"",IF(AND($C1472&lt;&gt;"",INDEX(Matches!$F$2:$F$201,MATCH($A1472&amp;"-6",Matches!$J$2:$J$201,0))&lt;&gt;"",$C1472&gt;=INDEX(Matches!$F$2:$F$201,MATCH($A1472&amp;"-6",Matches!$J$2:$J$201,0))),"",IF(AND(N1472=INDEX(Matches!$G$2:$G$201,MATCH($A1472&amp;"-6",Matches!$J$2:$J$201,0)),O1472=INDEX(Matches!$H$2:$H$201,MATCH($A1472&amp;"-6",Matches!$J$2:$J$201,0))),5,IF(SIGN(N1472-O1472)&lt;&gt;SIGN(INDEX(Matches!$G$2:$G$201,MATCH($A1472&amp;"-6",Matches!$J$2:$J$201,0))-INDEX(Matches!$H$2:$H$201,MATCH($A1472&amp;"-6",Matches!$J$2:$J$201,0))),0,IF(N1472-O1472=INDEX(Matches!$G$2:$G$201,MATCH($A1472&amp;"-6",Matches!$J$2:$J$201,0))-INDEX(Matches!$H$2:$H$201,MATCH($A1472&amp;"-6",Matches!$J$2:$J$201,0)),3,2))))),""))</f>
        <v/>
      </c>
      <c r="AD1472" s="12" t="str">
        <f aca="false">IF(OR($B1472="",P1472="",Q1472=""),"",IFERROR(IF(OR(INDEX(Matches!$I$2:$I$201,MATCH($A1472&amp;"-7",Matches!$J$2:$J$201,0))="Void",INDEX(Matches!$G$2:$G$201,MATCH($A1472&amp;"-7",Matches!$J$2:$J$201,0))="",INDEX(Matches!$H$2:$H$201,MATCH($A1472&amp;"-7",Matches!$J$2:$J$201,0))=""),"",IF(AND($C1472&lt;&gt;"",INDEX(Matches!$F$2:$F$201,MATCH($A1472&amp;"-7",Matches!$J$2:$J$201,0))&lt;&gt;"",$C1472&gt;=INDEX(Matches!$F$2:$F$201,MATCH($A1472&amp;"-7",Matches!$J$2:$J$201,0))),"",IF(AND(P1472=INDEX(Matches!$G$2:$G$201,MATCH($A1472&amp;"-7",Matches!$J$2:$J$201,0)),Q1472=INDEX(Matches!$H$2:$H$201,MATCH($A1472&amp;"-7",Matches!$J$2:$J$201,0))),5,IF(SIGN(P1472-Q1472)&lt;&gt;SIGN(INDEX(Matches!$G$2:$G$201,MATCH($A1472&amp;"-7",Matches!$J$2:$J$201,0))-INDEX(Matches!$H$2:$H$201,MATCH($A1472&amp;"-7",Matches!$J$2:$J$201,0))),0,IF(P1472-Q1472=INDEX(Matches!$G$2:$G$201,MATCH($A1472&amp;"-7",Matches!$J$2:$J$201,0))-INDEX(Matches!$H$2:$H$201,MATCH($A1472&amp;"-7",Matches!$J$2:$J$201,0)),3,2))))),""))</f>
        <v/>
      </c>
      <c r="AE1472" s="12" t="str">
        <f aca="false">IF(OR($B1472="",R1472="",S1472=""),"",IFERROR(IF(OR(INDEX(Matches!$I$2:$I$201,MATCH($A1472&amp;"-8",Matches!$J$2:$J$201,0))="Void",INDEX(Matches!$G$2:$G$201,MATCH($A1472&amp;"-8",Matches!$J$2:$J$201,0))="",INDEX(Matches!$H$2:$H$201,MATCH($A1472&amp;"-8",Matches!$J$2:$J$201,0))=""),"",IF(AND($C1472&lt;&gt;"",INDEX(Matches!$F$2:$F$201,MATCH($A1472&amp;"-8",Matches!$J$2:$J$201,0))&lt;&gt;"",$C1472&gt;=INDEX(Matches!$F$2:$F$201,MATCH($A1472&amp;"-8",Matches!$J$2:$J$201,0))),"",IF(AND(R1472=INDEX(Matches!$G$2:$G$201,MATCH($A1472&amp;"-8",Matches!$J$2:$J$201,0)),S1472=INDEX(Matches!$H$2:$H$201,MATCH($A1472&amp;"-8",Matches!$J$2:$J$201,0))),5,IF(SIGN(R1472-S1472)&lt;&gt;SIGN(INDEX(Matches!$G$2:$G$201,MATCH($A1472&amp;"-8",Matches!$J$2:$J$201,0))-INDEX(Matches!$H$2:$H$201,MATCH($A1472&amp;"-8",Matches!$J$2:$J$201,0))),0,IF(R1472-S1472=INDEX(Matches!$G$2:$G$201,MATCH($A1472&amp;"-8",Matches!$J$2:$J$201,0))-INDEX(Matches!$H$2:$H$201,MATCH($A1472&amp;"-8",Matches!$J$2:$J$201,0)),3,2))))),""))</f>
        <v/>
      </c>
      <c r="AF1472" s="12" t="str">
        <f aca="false">IF(OR($B1472="",T1472="",U1472=""),"",IFERROR(IF(OR(INDEX(Matches!$I$2:$I$201,MATCH($A1472&amp;"-9",Matches!$J$2:$J$201,0))="Void",INDEX(Matches!$G$2:$G$201,MATCH($A1472&amp;"-9",Matches!$J$2:$J$201,0))="",INDEX(Matches!$H$2:$H$201,MATCH($A1472&amp;"-9",Matches!$J$2:$J$201,0))=""),"",IF(AND($C1472&lt;&gt;"",INDEX(Matches!$F$2:$F$201,MATCH($A1472&amp;"-9",Matches!$J$2:$J$201,0))&lt;&gt;"",$C1472&gt;=INDEX(Matches!$F$2:$F$201,MATCH($A1472&amp;"-9",Matches!$J$2:$J$201,0))),"",IF(AND(T1472=INDEX(Matches!$G$2:$G$201,MATCH($A1472&amp;"-9",Matches!$J$2:$J$201,0)),U1472=INDEX(Matches!$H$2:$H$201,MATCH($A1472&amp;"-9",Matches!$J$2:$J$201,0))),5,IF(SIGN(T1472-U1472)&lt;&gt;SIGN(INDEX(Matches!$G$2:$G$201,MATCH($A1472&amp;"-9",Matches!$J$2:$J$201,0))-INDEX(Matches!$H$2:$H$201,MATCH($A1472&amp;"-9",Matches!$J$2:$J$201,0))),0,IF(T1472-U1472=INDEX(Matches!$G$2:$G$201,MATCH($A1472&amp;"-9",Matches!$J$2:$J$201,0))-INDEX(Matches!$H$2:$H$201,MATCH($A1472&amp;"-9",Matches!$J$2:$J$201,0)),3,2))))),""))</f>
        <v/>
      </c>
      <c r="AG1472" s="12" t="str">
        <f aca="false">IF(OR($B1472="",V1472="",W1472=""),"",IFERROR(IF(OR(INDEX(Matches!$I$2:$I$201,MATCH($A1472&amp;"-10",Matches!$J$2:$J$201,0))="Void",INDEX(Matches!$G$2:$G$201,MATCH($A1472&amp;"-10",Matches!$J$2:$J$201,0))="",INDEX(Matches!$H$2:$H$201,MATCH($A1472&amp;"-10",Matches!$J$2:$J$201,0))=""),"",IF(AND($C1472&lt;&gt;"",INDEX(Matches!$F$2:$F$201,MATCH($A1472&amp;"-10",Matches!$J$2:$J$201,0))&lt;&gt;"",$C1472&gt;=INDEX(Matches!$F$2:$F$201,MATCH($A1472&amp;"-10",Matches!$J$2:$J$201,0))),"",IF(AND(V1472=INDEX(Matches!$G$2:$G$201,MATCH($A1472&amp;"-10",Matches!$J$2:$J$201,0)),W1472=INDEX(Matches!$H$2:$H$201,MATCH($A1472&amp;"-10",Matches!$J$2:$J$201,0))),5,IF(SIGN(V1472-W1472)&lt;&gt;SIGN(INDEX(Matches!$G$2:$G$201,MATCH($A1472&amp;"-10",Matches!$J$2:$J$201,0))-INDEX(Matches!$H$2:$H$201,MATCH($A1472&amp;"-10",Matches!$J$2:$J$201,0))),0,IF(V1472-W1472=INDEX(Matches!$G$2:$G$201,MATCH($A1472&amp;"-10",Matches!$J$2:$J$201,0))-INDEX(Matches!$H$2:$H$201,MATCH($A1472&amp;"-10",Matches!$J$2:$J$201,0)),3,2))))),""))</f>
        <v/>
      </c>
      <c r="AH1472" s="13" t="str">
        <f aca="false">IF($B1472="","",SUM(X1472:AG1472))</f>
        <v/>
      </c>
      <c r="AI1472" s="12" t="str">
        <f aca="false">IF($B1472="","",COUNTIF(X1472:AG1472,5))</f>
        <v/>
      </c>
      <c r="AJ1472" s="12" t="str">
        <f aca="false">IF($B1472="","",COUNTIF(X1472:AG1472,"&gt;=2"))</f>
        <v/>
      </c>
      <c r="AK1472" s="12" t="str">
        <f aca="false">IF($B1472="","",COUNT(X1472:AG1472))</f>
        <v/>
      </c>
    </row>
    <row r="1473" customFormat="false" ht="15" hidden="false" customHeight="false" outlineLevel="0" collapsed="false">
      <c r="A1473" s="7"/>
      <c r="B1473" s="7"/>
      <c r="C1473" s="11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12" t="str">
        <f aca="false">IF(OR($B1473="",D1473="",E1473=""),"",IFERROR(IF(OR(INDEX(Matches!$I$2:$I$201,MATCH($A1473&amp;"-1",Matches!$J$2:$J$201,0))="Void",INDEX(Matches!$G$2:$G$201,MATCH($A1473&amp;"-1",Matches!$J$2:$J$201,0))="",INDEX(Matches!$H$2:$H$201,MATCH($A1473&amp;"-1",Matches!$J$2:$J$201,0))=""),"",IF(AND($C1473&lt;&gt;"",INDEX(Matches!$F$2:$F$201,MATCH($A1473&amp;"-1",Matches!$J$2:$J$201,0))&lt;&gt;"",$C1473&gt;=INDEX(Matches!$F$2:$F$201,MATCH($A1473&amp;"-1",Matches!$J$2:$J$201,0))),"",IF(AND(D1473=INDEX(Matches!$G$2:$G$201,MATCH($A1473&amp;"-1",Matches!$J$2:$J$201,0)),E1473=INDEX(Matches!$H$2:$H$201,MATCH($A1473&amp;"-1",Matches!$J$2:$J$201,0))),5,IF(SIGN(D1473-E1473)&lt;&gt;SIGN(INDEX(Matches!$G$2:$G$201,MATCH($A1473&amp;"-1",Matches!$J$2:$J$201,0))-INDEX(Matches!$H$2:$H$201,MATCH($A1473&amp;"-1",Matches!$J$2:$J$201,0))),0,IF(D1473-E1473=INDEX(Matches!$G$2:$G$201,MATCH($A1473&amp;"-1",Matches!$J$2:$J$201,0))-INDEX(Matches!$H$2:$H$201,MATCH($A1473&amp;"-1",Matches!$J$2:$J$201,0)),3,2))))),""))</f>
        <v/>
      </c>
      <c r="Y1473" s="12" t="str">
        <f aca="false">IF(OR($B1473="",F1473="",G1473=""),"",IFERROR(IF(OR(INDEX(Matches!$I$2:$I$201,MATCH($A1473&amp;"-2",Matches!$J$2:$J$201,0))="Void",INDEX(Matches!$G$2:$G$201,MATCH($A1473&amp;"-2",Matches!$J$2:$J$201,0))="",INDEX(Matches!$H$2:$H$201,MATCH($A1473&amp;"-2",Matches!$J$2:$J$201,0))=""),"",IF(AND($C1473&lt;&gt;"",INDEX(Matches!$F$2:$F$201,MATCH($A1473&amp;"-2",Matches!$J$2:$J$201,0))&lt;&gt;"",$C1473&gt;=INDEX(Matches!$F$2:$F$201,MATCH($A1473&amp;"-2",Matches!$J$2:$J$201,0))),"",IF(AND(F1473=INDEX(Matches!$G$2:$G$201,MATCH($A1473&amp;"-2",Matches!$J$2:$J$201,0)),G1473=INDEX(Matches!$H$2:$H$201,MATCH($A1473&amp;"-2",Matches!$J$2:$J$201,0))),5,IF(SIGN(F1473-G1473)&lt;&gt;SIGN(INDEX(Matches!$G$2:$G$201,MATCH($A1473&amp;"-2",Matches!$J$2:$J$201,0))-INDEX(Matches!$H$2:$H$201,MATCH($A1473&amp;"-2",Matches!$J$2:$J$201,0))),0,IF(F1473-G1473=INDEX(Matches!$G$2:$G$201,MATCH($A1473&amp;"-2",Matches!$J$2:$J$201,0))-INDEX(Matches!$H$2:$H$201,MATCH($A1473&amp;"-2",Matches!$J$2:$J$201,0)),3,2))))),""))</f>
        <v/>
      </c>
      <c r="Z1473" s="12" t="str">
        <f aca="false">IF(OR($B1473="",H1473="",I1473=""),"",IFERROR(IF(OR(INDEX(Matches!$I$2:$I$201,MATCH($A1473&amp;"-3",Matches!$J$2:$J$201,0))="Void",INDEX(Matches!$G$2:$G$201,MATCH($A1473&amp;"-3",Matches!$J$2:$J$201,0))="",INDEX(Matches!$H$2:$H$201,MATCH($A1473&amp;"-3",Matches!$J$2:$J$201,0))=""),"",IF(AND($C1473&lt;&gt;"",INDEX(Matches!$F$2:$F$201,MATCH($A1473&amp;"-3",Matches!$J$2:$J$201,0))&lt;&gt;"",$C1473&gt;=INDEX(Matches!$F$2:$F$201,MATCH($A1473&amp;"-3",Matches!$J$2:$J$201,0))),"",IF(AND(H1473=INDEX(Matches!$G$2:$G$201,MATCH($A1473&amp;"-3",Matches!$J$2:$J$201,0)),I1473=INDEX(Matches!$H$2:$H$201,MATCH($A1473&amp;"-3",Matches!$J$2:$J$201,0))),5,IF(SIGN(H1473-I1473)&lt;&gt;SIGN(INDEX(Matches!$G$2:$G$201,MATCH($A1473&amp;"-3",Matches!$J$2:$J$201,0))-INDEX(Matches!$H$2:$H$201,MATCH($A1473&amp;"-3",Matches!$J$2:$J$201,0))),0,IF(H1473-I1473=INDEX(Matches!$G$2:$G$201,MATCH($A1473&amp;"-3",Matches!$J$2:$J$201,0))-INDEX(Matches!$H$2:$H$201,MATCH($A1473&amp;"-3",Matches!$J$2:$J$201,0)),3,2))))),""))</f>
        <v/>
      </c>
      <c r="AA1473" s="12" t="str">
        <f aca="false">IF(OR($B1473="",J1473="",K1473=""),"",IFERROR(IF(OR(INDEX(Matches!$I$2:$I$201,MATCH($A1473&amp;"-4",Matches!$J$2:$J$201,0))="Void",INDEX(Matches!$G$2:$G$201,MATCH($A1473&amp;"-4",Matches!$J$2:$J$201,0))="",INDEX(Matches!$H$2:$H$201,MATCH($A1473&amp;"-4",Matches!$J$2:$J$201,0))=""),"",IF(AND($C1473&lt;&gt;"",INDEX(Matches!$F$2:$F$201,MATCH($A1473&amp;"-4",Matches!$J$2:$J$201,0))&lt;&gt;"",$C1473&gt;=INDEX(Matches!$F$2:$F$201,MATCH($A1473&amp;"-4",Matches!$J$2:$J$201,0))),"",IF(AND(J1473=INDEX(Matches!$G$2:$G$201,MATCH($A1473&amp;"-4",Matches!$J$2:$J$201,0)),K1473=INDEX(Matches!$H$2:$H$201,MATCH($A1473&amp;"-4",Matches!$J$2:$J$201,0))),5,IF(SIGN(J1473-K1473)&lt;&gt;SIGN(INDEX(Matches!$G$2:$G$201,MATCH($A1473&amp;"-4",Matches!$J$2:$J$201,0))-INDEX(Matches!$H$2:$H$201,MATCH($A1473&amp;"-4",Matches!$J$2:$J$201,0))),0,IF(J1473-K1473=INDEX(Matches!$G$2:$G$201,MATCH($A1473&amp;"-4",Matches!$J$2:$J$201,0))-INDEX(Matches!$H$2:$H$201,MATCH($A1473&amp;"-4",Matches!$J$2:$J$201,0)),3,2))))),""))</f>
        <v/>
      </c>
      <c r="AB1473" s="12" t="str">
        <f aca="false">IF(OR($B1473="",L1473="",M1473=""),"",IFERROR(IF(OR(INDEX(Matches!$I$2:$I$201,MATCH($A1473&amp;"-5",Matches!$J$2:$J$201,0))="Void",INDEX(Matches!$G$2:$G$201,MATCH($A1473&amp;"-5",Matches!$J$2:$J$201,0))="",INDEX(Matches!$H$2:$H$201,MATCH($A1473&amp;"-5",Matches!$J$2:$J$201,0))=""),"",IF(AND($C1473&lt;&gt;"",INDEX(Matches!$F$2:$F$201,MATCH($A1473&amp;"-5",Matches!$J$2:$J$201,0))&lt;&gt;"",$C1473&gt;=INDEX(Matches!$F$2:$F$201,MATCH($A1473&amp;"-5",Matches!$J$2:$J$201,0))),"",IF(AND(L1473=INDEX(Matches!$G$2:$G$201,MATCH($A1473&amp;"-5",Matches!$J$2:$J$201,0)),M1473=INDEX(Matches!$H$2:$H$201,MATCH($A1473&amp;"-5",Matches!$J$2:$J$201,0))),5,IF(SIGN(L1473-M1473)&lt;&gt;SIGN(INDEX(Matches!$G$2:$G$201,MATCH($A1473&amp;"-5",Matches!$J$2:$J$201,0))-INDEX(Matches!$H$2:$H$201,MATCH($A1473&amp;"-5",Matches!$J$2:$J$201,0))),0,IF(L1473-M1473=INDEX(Matches!$G$2:$G$201,MATCH($A1473&amp;"-5",Matches!$J$2:$J$201,0))-INDEX(Matches!$H$2:$H$201,MATCH($A1473&amp;"-5",Matches!$J$2:$J$201,0)),3,2))))),""))</f>
        <v/>
      </c>
      <c r="AC1473" s="12" t="str">
        <f aca="false">IF(OR($B1473="",N1473="",O1473=""),"",IFERROR(IF(OR(INDEX(Matches!$I$2:$I$201,MATCH($A1473&amp;"-6",Matches!$J$2:$J$201,0))="Void",INDEX(Matches!$G$2:$G$201,MATCH($A1473&amp;"-6",Matches!$J$2:$J$201,0))="",INDEX(Matches!$H$2:$H$201,MATCH($A1473&amp;"-6",Matches!$J$2:$J$201,0))=""),"",IF(AND($C1473&lt;&gt;"",INDEX(Matches!$F$2:$F$201,MATCH($A1473&amp;"-6",Matches!$J$2:$J$201,0))&lt;&gt;"",$C1473&gt;=INDEX(Matches!$F$2:$F$201,MATCH($A1473&amp;"-6",Matches!$J$2:$J$201,0))),"",IF(AND(N1473=INDEX(Matches!$G$2:$G$201,MATCH($A1473&amp;"-6",Matches!$J$2:$J$201,0)),O1473=INDEX(Matches!$H$2:$H$201,MATCH($A1473&amp;"-6",Matches!$J$2:$J$201,0))),5,IF(SIGN(N1473-O1473)&lt;&gt;SIGN(INDEX(Matches!$G$2:$G$201,MATCH($A1473&amp;"-6",Matches!$J$2:$J$201,0))-INDEX(Matches!$H$2:$H$201,MATCH($A1473&amp;"-6",Matches!$J$2:$J$201,0))),0,IF(N1473-O1473=INDEX(Matches!$G$2:$G$201,MATCH($A1473&amp;"-6",Matches!$J$2:$J$201,0))-INDEX(Matches!$H$2:$H$201,MATCH($A1473&amp;"-6",Matches!$J$2:$J$201,0)),3,2))))),""))</f>
        <v/>
      </c>
      <c r="AD1473" s="12" t="str">
        <f aca="false">IF(OR($B1473="",P1473="",Q1473=""),"",IFERROR(IF(OR(INDEX(Matches!$I$2:$I$201,MATCH($A1473&amp;"-7",Matches!$J$2:$J$201,0))="Void",INDEX(Matches!$G$2:$G$201,MATCH($A1473&amp;"-7",Matches!$J$2:$J$201,0))="",INDEX(Matches!$H$2:$H$201,MATCH($A1473&amp;"-7",Matches!$J$2:$J$201,0))=""),"",IF(AND($C1473&lt;&gt;"",INDEX(Matches!$F$2:$F$201,MATCH($A1473&amp;"-7",Matches!$J$2:$J$201,0))&lt;&gt;"",$C1473&gt;=INDEX(Matches!$F$2:$F$201,MATCH($A1473&amp;"-7",Matches!$J$2:$J$201,0))),"",IF(AND(P1473=INDEX(Matches!$G$2:$G$201,MATCH($A1473&amp;"-7",Matches!$J$2:$J$201,0)),Q1473=INDEX(Matches!$H$2:$H$201,MATCH($A1473&amp;"-7",Matches!$J$2:$J$201,0))),5,IF(SIGN(P1473-Q1473)&lt;&gt;SIGN(INDEX(Matches!$G$2:$G$201,MATCH($A1473&amp;"-7",Matches!$J$2:$J$201,0))-INDEX(Matches!$H$2:$H$201,MATCH($A1473&amp;"-7",Matches!$J$2:$J$201,0))),0,IF(P1473-Q1473=INDEX(Matches!$G$2:$G$201,MATCH($A1473&amp;"-7",Matches!$J$2:$J$201,0))-INDEX(Matches!$H$2:$H$201,MATCH($A1473&amp;"-7",Matches!$J$2:$J$201,0)),3,2))))),""))</f>
        <v/>
      </c>
      <c r="AE1473" s="12" t="str">
        <f aca="false">IF(OR($B1473="",R1473="",S1473=""),"",IFERROR(IF(OR(INDEX(Matches!$I$2:$I$201,MATCH($A1473&amp;"-8",Matches!$J$2:$J$201,0))="Void",INDEX(Matches!$G$2:$G$201,MATCH($A1473&amp;"-8",Matches!$J$2:$J$201,0))="",INDEX(Matches!$H$2:$H$201,MATCH($A1473&amp;"-8",Matches!$J$2:$J$201,0))=""),"",IF(AND($C1473&lt;&gt;"",INDEX(Matches!$F$2:$F$201,MATCH($A1473&amp;"-8",Matches!$J$2:$J$201,0))&lt;&gt;"",$C1473&gt;=INDEX(Matches!$F$2:$F$201,MATCH($A1473&amp;"-8",Matches!$J$2:$J$201,0))),"",IF(AND(R1473=INDEX(Matches!$G$2:$G$201,MATCH($A1473&amp;"-8",Matches!$J$2:$J$201,0)),S1473=INDEX(Matches!$H$2:$H$201,MATCH($A1473&amp;"-8",Matches!$J$2:$J$201,0))),5,IF(SIGN(R1473-S1473)&lt;&gt;SIGN(INDEX(Matches!$G$2:$G$201,MATCH($A1473&amp;"-8",Matches!$J$2:$J$201,0))-INDEX(Matches!$H$2:$H$201,MATCH($A1473&amp;"-8",Matches!$J$2:$J$201,0))),0,IF(R1473-S1473=INDEX(Matches!$G$2:$G$201,MATCH($A1473&amp;"-8",Matches!$J$2:$J$201,0))-INDEX(Matches!$H$2:$H$201,MATCH($A1473&amp;"-8",Matches!$J$2:$J$201,0)),3,2))))),""))</f>
        <v/>
      </c>
      <c r="AF1473" s="12" t="str">
        <f aca="false">IF(OR($B1473="",T1473="",U1473=""),"",IFERROR(IF(OR(INDEX(Matches!$I$2:$I$201,MATCH($A1473&amp;"-9",Matches!$J$2:$J$201,0))="Void",INDEX(Matches!$G$2:$G$201,MATCH($A1473&amp;"-9",Matches!$J$2:$J$201,0))="",INDEX(Matches!$H$2:$H$201,MATCH($A1473&amp;"-9",Matches!$J$2:$J$201,0))=""),"",IF(AND($C1473&lt;&gt;"",INDEX(Matches!$F$2:$F$201,MATCH($A1473&amp;"-9",Matches!$J$2:$J$201,0))&lt;&gt;"",$C1473&gt;=INDEX(Matches!$F$2:$F$201,MATCH($A1473&amp;"-9",Matches!$J$2:$J$201,0))),"",IF(AND(T1473=INDEX(Matches!$G$2:$G$201,MATCH($A1473&amp;"-9",Matches!$J$2:$J$201,0)),U1473=INDEX(Matches!$H$2:$H$201,MATCH($A1473&amp;"-9",Matches!$J$2:$J$201,0))),5,IF(SIGN(T1473-U1473)&lt;&gt;SIGN(INDEX(Matches!$G$2:$G$201,MATCH($A1473&amp;"-9",Matches!$J$2:$J$201,0))-INDEX(Matches!$H$2:$H$201,MATCH($A1473&amp;"-9",Matches!$J$2:$J$201,0))),0,IF(T1473-U1473=INDEX(Matches!$G$2:$G$201,MATCH($A1473&amp;"-9",Matches!$J$2:$J$201,0))-INDEX(Matches!$H$2:$H$201,MATCH($A1473&amp;"-9",Matches!$J$2:$J$201,0)),3,2))))),""))</f>
        <v/>
      </c>
      <c r="AG1473" s="12" t="str">
        <f aca="false">IF(OR($B1473="",V1473="",W1473=""),"",IFERROR(IF(OR(INDEX(Matches!$I$2:$I$201,MATCH($A1473&amp;"-10",Matches!$J$2:$J$201,0))="Void",INDEX(Matches!$G$2:$G$201,MATCH($A1473&amp;"-10",Matches!$J$2:$J$201,0))="",INDEX(Matches!$H$2:$H$201,MATCH($A1473&amp;"-10",Matches!$J$2:$J$201,0))=""),"",IF(AND($C1473&lt;&gt;"",INDEX(Matches!$F$2:$F$201,MATCH($A1473&amp;"-10",Matches!$J$2:$J$201,0))&lt;&gt;"",$C1473&gt;=INDEX(Matches!$F$2:$F$201,MATCH($A1473&amp;"-10",Matches!$J$2:$J$201,0))),"",IF(AND(V1473=INDEX(Matches!$G$2:$G$201,MATCH($A1473&amp;"-10",Matches!$J$2:$J$201,0)),W1473=INDEX(Matches!$H$2:$H$201,MATCH($A1473&amp;"-10",Matches!$J$2:$J$201,0))),5,IF(SIGN(V1473-W1473)&lt;&gt;SIGN(INDEX(Matches!$G$2:$G$201,MATCH($A1473&amp;"-10",Matches!$J$2:$J$201,0))-INDEX(Matches!$H$2:$H$201,MATCH($A1473&amp;"-10",Matches!$J$2:$J$201,0))),0,IF(V1473-W1473=INDEX(Matches!$G$2:$G$201,MATCH($A1473&amp;"-10",Matches!$J$2:$J$201,0))-INDEX(Matches!$H$2:$H$201,MATCH($A1473&amp;"-10",Matches!$J$2:$J$201,0)),3,2))))),""))</f>
        <v/>
      </c>
      <c r="AH1473" s="13" t="str">
        <f aca="false">IF($B1473="","",SUM(X1473:AG1473))</f>
        <v/>
      </c>
      <c r="AI1473" s="12" t="str">
        <f aca="false">IF($B1473="","",COUNTIF(X1473:AG1473,5))</f>
        <v/>
      </c>
      <c r="AJ1473" s="12" t="str">
        <f aca="false">IF($B1473="","",COUNTIF(X1473:AG1473,"&gt;=2"))</f>
        <v/>
      </c>
      <c r="AK1473" s="12" t="str">
        <f aca="false">IF($B1473="","",COUNT(X1473:AG1473))</f>
        <v/>
      </c>
    </row>
    <row r="1474" customFormat="false" ht="15" hidden="false" customHeight="false" outlineLevel="0" collapsed="false">
      <c r="A1474" s="7"/>
      <c r="B1474" s="7"/>
      <c r="C1474" s="11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12" t="str">
        <f aca="false">IF(OR($B1474="",D1474="",E1474=""),"",IFERROR(IF(OR(INDEX(Matches!$I$2:$I$201,MATCH($A1474&amp;"-1",Matches!$J$2:$J$201,0))="Void",INDEX(Matches!$G$2:$G$201,MATCH($A1474&amp;"-1",Matches!$J$2:$J$201,0))="",INDEX(Matches!$H$2:$H$201,MATCH($A1474&amp;"-1",Matches!$J$2:$J$201,0))=""),"",IF(AND($C1474&lt;&gt;"",INDEX(Matches!$F$2:$F$201,MATCH($A1474&amp;"-1",Matches!$J$2:$J$201,0))&lt;&gt;"",$C1474&gt;=INDEX(Matches!$F$2:$F$201,MATCH($A1474&amp;"-1",Matches!$J$2:$J$201,0))),"",IF(AND(D1474=INDEX(Matches!$G$2:$G$201,MATCH($A1474&amp;"-1",Matches!$J$2:$J$201,0)),E1474=INDEX(Matches!$H$2:$H$201,MATCH($A1474&amp;"-1",Matches!$J$2:$J$201,0))),5,IF(SIGN(D1474-E1474)&lt;&gt;SIGN(INDEX(Matches!$G$2:$G$201,MATCH($A1474&amp;"-1",Matches!$J$2:$J$201,0))-INDEX(Matches!$H$2:$H$201,MATCH($A1474&amp;"-1",Matches!$J$2:$J$201,0))),0,IF(D1474-E1474=INDEX(Matches!$G$2:$G$201,MATCH($A1474&amp;"-1",Matches!$J$2:$J$201,0))-INDEX(Matches!$H$2:$H$201,MATCH($A1474&amp;"-1",Matches!$J$2:$J$201,0)),3,2))))),""))</f>
        <v/>
      </c>
      <c r="Y1474" s="12" t="str">
        <f aca="false">IF(OR($B1474="",F1474="",G1474=""),"",IFERROR(IF(OR(INDEX(Matches!$I$2:$I$201,MATCH($A1474&amp;"-2",Matches!$J$2:$J$201,0))="Void",INDEX(Matches!$G$2:$G$201,MATCH($A1474&amp;"-2",Matches!$J$2:$J$201,0))="",INDEX(Matches!$H$2:$H$201,MATCH($A1474&amp;"-2",Matches!$J$2:$J$201,0))=""),"",IF(AND($C1474&lt;&gt;"",INDEX(Matches!$F$2:$F$201,MATCH($A1474&amp;"-2",Matches!$J$2:$J$201,0))&lt;&gt;"",$C1474&gt;=INDEX(Matches!$F$2:$F$201,MATCH($A1474&amp;"-2",Matches!$J$2:$J$201,0))),"",IF(AND(F1474=INDEX(Matches!$G$2:$G$201,MATCH($A1474&amp;"-2",Matches!$J$2:$J$201,0)),G1474=INDEX(Matches!$H$2:$H$201,MATCH($A1474&amp;"-2",Matches!$J$2:$J$201,0))),5,IF(SIGN(F1474-G1474)&lt;&gt;SIGN(INDEX(Matches!$G$2:$G$201,MATCH($A1474&amp;"-2",Matches!$J$2:$J$201,0))-INDEX(Matches!$H$2:$H$201,MATCH($A1474&amp;"-2",Matches!$J$2:$J$201,0))),0,IF(F1474-G1474=INDEX(Matches!$G$2:$G$201,MATCH($A1474&amp;"-2",Matches!$J$2:$J$201,0))-INDEX(Matches!$H$2:$H$201,MATCH($A1474&amp;"-2",Matches!$J$2:$J$201,0)),3,2))))),""))</f>
        <v/>
      </c>
      <c r="Z1474" s="12" t="str">
        <f aca="false">IF(OR($B1474="",H1474="",I1474=""),"",IFERROR(IF(OR(INDEX(Matches!$I$2:$I$201,MATCH($A1474&amp;"-3",Matches!$J$2:$J$201,0))="Void",INDEX(Matches!$G$2:$G$201,MATCH($A1474&amp;"-3",Matches!$J$2:$J$201,0))="",INDEX(Matches!$H$2:$H$201,MATCH($A1474&amp;"-3",Matches!$J$2:$J$201,0))=""),"",IF(AND($C1474&lt;&gt;"",INDEX(Matches!$F$2:$F$201,MATCH($A1474&amp;"-3",Matches!$J$2:$J$201,0))&lt;&gt;"",$C1474&gt;=INDEX(Matches!$F$2:$F$201,MATCH($A1474&amp;"-3",Matches!$J$2:$J$201,0))),"",IF(AND(H1474=INDEX(Matches!$G$2:$G$201,MATCH($A1474&amp;"-3",Matches!$J$2:$J$201,0)),I1474=INDEX(Matches!$H$2:$H$201,MATCH($A1474&amp;"-3",Matches!$J$2:$J$201,0))),5,IF(SIGN(H1474-I1474)&lt;&gt;SIGN(INDEX(Matches!$G$2:$G$201,MATCH($A1474&amp;"-3",Matches!$J$2:$J$201,0))-INDEX(Matches!$H$2:$H$201,MATCH($A1474&amp;"-3",Matches!$J$2:$J$201,0))),0,IF(H1474-I1474=INDEX(Matches!$G$2:$G$201,MATCH($A1474&amp;"-3",Matches!$J$2:$J$201,0))-INDEX(Matches!$H$2:$H$201,MATCH($A1474&amp;"-3",Matches!$J$2:$J$201,0)),3,2))))),""))</f>
        <v/>
      </c>
      <c r="AA1474" s="12" t="str">
        <f aca="false">IF(OR($B1474="",J1474="",K1474=""),"",IFERROR(IF(OR(INDEX(Matches!$I$2:$I$201,MATCH($A1474&amp;"-4",Matches!$J$2:$J$201,0))="Void",INDEX(Matches!$G$2:$G$201,MATCH($A1474&amp;"-4",Matches!$J$2:$J$201,0))="",INDEX(Matches!$H$2:$H$201,MATCH($A1474&amp;"-4",Matches!$J$2:$J$201,0))=""),"",IF(AND($C1474&lt;&gt;"",INDEX(Matches!$F$2:$F$201,MATCH($A1474&amp;"-4",Matches!$J$2:$J$201,0))&lt;&gt;"",$C1474&gt;=INDEX(Matches!$F$2:$F$201,MATCH($A1474&amp;"-4",Matches!$J$2:$J$201,0))),"",IF(AND(J1474=INDEX(Matches!$G$2:$G$201,MATCH($A1474&amp;"-4",Matches!$J$2:$J$201,0)),K1474=INDEX(Matches!$H$2:$H$201,MATCH($A1474&amp;"-4",Matches!$J$2:$J$201,0))),5,IF(SIGN(J1474-K1474)&lt;&gt;SIGN(INDEX(Matches!$G$2:$G$201,MATCH($A1474&amp;"-4",Matches!$J$2:$J$201,0))-INDEX(Matches!$H$2:$H$201,MATCH($A1474&amp;"-4",Matches!$J$2:$J$201,0))),0,IF(J1474-K1474=INDEX(Matches!$G$2:$G$201,MATCH($A1474&amp;"-4",Matches!$J$2:$J$201,0))-INDEX(Matches!$H$2:$H$201,MATCH($A1474&amp;"-4",Matches!$J$2:$J$201,0)),3,2))))),""))</f>
        <v/>
      </c>
      <c r="AB1474" s="12" t="str">
        <f aca="false">IF(OR($B1474="",L1474="",M1474=""),"",IFERROR(IF(OR(INDEX(Matches!$I$2:$I$201,MATCH($A1474&amp;"-5",Matches!$J$2:$J$201,0))="Void",INDEX(Matches!$G$2:$G$201,MATCH($A1474&amp;"-5",Matches!$J$2:$J$201,0))="",INDEX(Matches!$H$2:$H$201,MATCH($A1474&amp;"-5",Matches!$J$2:$J$201,0))=""),"",IF(AND($C1474&lt;&gt;"",INDEX(Matches!$F$2:$F$201,MATCH($A1474&amp;"-5",Matches!$J$2:$J$201,0))&lt;&gt;"",$C1474&gt;=INDEX(Matches!$F$2:$F$201,MATCH($A1474&amp;"-5",Matches!$J$2:$J$201,0))),"",IF(AND(L1474=INDEX(Matches!$G$2:$G$201,MATCH($A1474&amp;"-5",Matches!$J$2:$J$201,0)),M1474=INDEX(Matches!$H$2:$H$201,MATCH($A1474&amp;"-5",Matches!$J$2:$J$201,0))),5,IF(SIGN(L1474-M1474)&lt;&gt;SIGN(INDEX(Matches!$G$2:$G$201,MATCH($A1474&amp;"-5",Matches!$J$2:$J$201,0))-INDEX(Matches!$H$2:$H$201,MATCH($A1474&amp;"-5",Matches!$J$2:$J$201,0))),0,IF(L1474-M1474=INDEX(Matches!$G$2:$G$201,MATCH($A1474&amp;"-5",Matches!$J$2:$J$201,0))-INDEX(Matches!$H$2:$H$201,MATCH($A1474&amp;"-5",Matches!$J$2:$J$201,0)),3,2))))),""))</f>
        <v/>
      </c>
      <c r="AC1474" s="12" t="str">
        <f aca="false">IF(OR($B1474="",N1474="",O1474=""),"",IFERROR(IF(OR(INDEX(Matches!$I$2:$I$201,MATCH($A1474&amp;"-6",Matches!$J$2:$J$201,0))="Void",INDEX(Matches!$G$2:$G$201,MATCH($A1474&amp;"-6",Matches!$J$2:$J$201,0))="",INDEX(Matches!$H$2:$H$201,MATCH($A1474&amp;"-6",Matches!$J$2:$J$201,0))=""),"",IF(AND($C1474&lt;&gt;"",INDEX(Matches!$F$2:$F$201,MATCH($A1474&amp;"-6",Matches!$J$2:$J$201,0))&lt;&gt;"",$C1474&gt;=INDEX(Matches!$F$2:$F$201,MATCH($A1474&amp;"-6",Matches!$J$2:$J$201,0))),"",IF(AND(N1474=INDEX(Matches!$G$2:$G$201,MATCH($A1474&amp;"-6",Matches!$J$2:$J$201,0)),O1474=INDEX(Matches!$H$2:$H$201,MATCH($A1474&amp;"-6",Matches!$J$2:$J$201,0))),5,IF(SIGN(N1474-O1474)&lt;&gt;SIGN(INDEX(Matches!$G$2:$G$201,MATCH($A1474&amp;"-6",Matches!$J$2:$J$201,0))-INDEX(Matches!$H$2:$H$201,MATCH($A1474&amp;"-6",Matches!$J$2:$J$201,0))),0,IF(N1474-O1474=INDEX(Matches!$G$2:$G$201,MATCH($A1474&amp;"-6",Matches!$J$2:$J$201,0))-INDEX(Matches!$H$2:$H$201,MATCH($A1474&amp;"-6",Matches!$J$2:$J$201,0)),3,2))))),""))</f>
        <v/>
      </c>
      <c r="AD1474" s="12" t="str">
        <f aca="false">IF(OR($B1474="",P1474="",Q1474=""),"",IFERROR(IF(OR(INDEX(Matches!$I$2:$I$201,MATCH($A1474&amp;"-7",Matches!$J$2:$J$201,0))="Void",INDEX(Matches!$G$2:$G$201,MATCH($A1474&amp;"-7",Matches!$J$2:$J$201,0))="",INDEX(Matches!$H$2:$H$201,MATCH($A1474&amp;"-7",Matches!$J$2:$J$201,0))=""),"",IF(AND($C1474&lt;&gt;"",INDEX(Matches!$F$2:$F$201,MATCH($A1474&amp;"-7",Matches!$J$2:$J$201,0))&lt;&gt;"",$C1474&gt;=INDEX(Matches!$F$2:$F$201,MATCH($A1474&amp;"-7",Matches!$J$2:$J$201,0))),"",IF(AND(P1474=INDEX(Matches!$G$2:$G$201,MATCH($A1474&amp;"-7",Matches!$J$2:$J$201,0)),Q1474=INDEX(Matches!$H$2:$H$201,MATCH($A1474&amp;"-7",Matches!$J$2:$J$201,0))),5,IF(SIGN(P1474-Q1474)&lt;&gt;SIGN(INDEX(Matches!$G$2:$G$201,MATCH($A1474&amp;"-7",Matches!$J$2:$J$201,0))-INDEX(Matches!$H$2:$H$201,MATCH($A1474&amp;"-7",Matches!$J$2:$J$201,0))),0,IF(P1474-Q1474=INDEX(Matches!$G$2:$G$201,MATCH($A1474&amp;"-7",Matches!$J$2:$J$201,0))-INDEX(Matches!$H$2:$H$201,MATCH($A1474&amp;"-7",Matches!$J$2:$J$201,0)),3,2))))),""))</f>
        <v/>
      </c>
      <c r="AE1474" s="12" t="str">
        <f aca="false">IF(OR($B1474="",R1474="",S1474=""),"",IFERROR(IF(OR(INDEX(Matches!$I$2:$I$201,MATCH($A1474&amp;"-8",Matches!$J$2:$J$201,0))="Void",INDEX(Matches!$G$2:$G$201,MATCH($A1474&amp;"-8",Matches!$J$2:$J$201,0))="",INDEX(Matches!$H$2:$H$201,MATCH($A1474&amp;"-8",Matches!$J$2:$J$201,0))=""),"",IF(AND($C1474&lt;&gt;"",INDEX(Matches!$F$2:$F$201,MATCH($A1474&amp;"-8",Matches!$J$2:$J$201,0))&lt;&gt;"",$C1474&gt;=INDEX(Matches!$F$2:$F$201,MATCH($A1474&amp;"-8",Matches!$J$2:$J$201,0))),"",IF(AND(R1474=INDEX(Matches!$G$2:$G$201,MATCH($A1474&amp;"-8",Matches!$J$2:$J$201,0)),S1474=INDEX(Matches!$H$2:$H$201,MATCH($A1474&amp;"-8",Matches!$J$2:$J$201,0))),5,IF(SIGN(R1474-S1474)&lt;&gt;SIGN(INDEX(Matches!$G$2:$G$201,MATCH($A1474&amp;"-8",Matches!$J$2:$J$201,0))-INDEX(Matches!$H$2:$H$201,MATCH($A1474&amp;"-8",Matches!$J$2:$J$201,0))),0,IF(R1474-S1474=INDEX(Matches!$G$2:$G$201,MATCH($A1474&amp;"-8",Matches!$J$2:$J$201,0))-INDEX(Matches!$H$2:$H$201,MATCH($A1474&amp;"-8",Matches!$J$2:$J$201,0)),3,2))))),""))</f>
        <v/>
      </c>
      <c r="AF1474" s="12" t="str">
        <f aca="false">IF(OR($B1474="",T1474="",U1474=""),"",IFERROR(IF(OR(INDEX(Matches!$I$2:$I$201,MATCH($A1474&amp;"-9",Matches!$J$2:$J$201,0))="Void",INDEX(Matches!$G$2:$G$201,MATCH($A1474&amp;"-9",Matches!$J$2:$J$201,0))="",INDEX(Matches!$H$2:$H$201,MATCH($A1474&amp;"-9",Matches!$J$2:$J$201,0))=""),"",IF(AND($C1474&lt;&gt;"",INDEX(Matches!$F$2:$F$201,MATCH($A1474&amp;"-9",Matches!$J$2:$J$201,0))&lt;&gt;"",$C1474&gt;=INDEX(Matches!$F$2:$F$201,MATCH($A1474&amp;"-9",Matches!$J$2:$J$201,0))),"",IF(AND(T1474=INDEX(Matches!$G$2:$G$201,MATCH($A1474&amp;"-9",Matches!$J$2:$J$201,0)),U1474=INDEX(Matches!$H$2:$H$201,MATCH($A1474&amp;"-9",Matches!$J$2:$J$201,0))),5,IF(SIGN(T1474-U1474)&lt;&gt;SIGN(INDEX(Matches!$G$2:$G$201,MATCH($A1474&amp;"-9",Matches!$J$2:$J$201,0))-INDEX(Matches!$H$2:$H$201,MATCH($A1474&amp;"-9",Matches!$J$2:$J$201,0))),0,IF(T1474-U1474=INDEX(Matches!$G$2:$G$201,MATCH($A1474&amp;"-9",Matches!$J$2:$J$201,0))-INDEX(Matches!$H$2:$H$201,MATCH($A1474&amp;"-9",Matches!$J$2:$J$201,0)),3,2))))),""))</f>
        <v/>
      </c>
      <c r="AG1474" s="12" t="str">
        <f aca="false">IF(OR($B1474="",V1474="",W1474=""),"",IFERROR(IF(OR(INDEX(Matches!$I$2:$I$201,MATCH($A1474&amp;"-10",Matches!$J$2:$J$201,0))="Void",INDEX(Matches!$G$2:$G$201,MATCH($A1474&amp;"-10",Matches!$J$2:$J$201,0))="",INDEX(Matches!$H$2:$H$201,MATCH($A1474&amp;"-10",Matches!$J$2:$J$201,0))=""),"",IF(AND($C1474&lt;&gt;"",INDEX(Matches!$F$2:$F$201,MATCH($A1474&amp;"-10",Matches!$J$2:$J$201,0))&lt;&gt;"",$C1474&gt;=INDEX(Matches!$F$2:$F$201,MATCH($A1474&amp;"-10",Matches!$J$2:$J$201,0))),"",IF(AND(V1474=INDEX(Matches!$G$2:$G$201,MATCH($A1474&amp;"-10",Matches!$J$2:$J$201,0)),W1474=INDEX(Matches!$H$2:$H$201,MATCH($A1474&amp;"-10",Matches!$J$2:$J$201,0))),5,IF(SIGN(V1474-W1474)&lt;&gt;SIGN(INDEX(Matches!$G$2:$G$201,MATCH($A1474&amp;"-10",Matches!$J$2:$J$201,0))-INDEX(Matches!$H$2:$H$201,MATCH($A1474&amp;"-10",Matches!$J$2:$J$201,0))),0,IF(V1474-W1474=INDEX(Matches!$G$2:$G$201,MATCH($A1474&amp;"-10",Matches!$J$2:$J$201,0))-INDEX(Matches!$H$2:$H$201,MATCH($A1474&amp;"-10",Matches!$J$2:$J$201,0)),3,2))))),""))</f>
        <v/>
      </c>
      <c r="AH1474" s="13" t="str">
        <f aca="false">IF($B1474="","",SUM(X1474:AG1474))</f>
        <v/>
      </c>
      <c r="AI1474" s="12" t="str">
        <f aca="false">IF($B1474="","",COUNTIF(X1474:AG1474,5))</f>
        <v/>
      </c>
      <c r="AJ1474" s="12" t="str">
        <f aca="false">IF($B1474="","",COUNTIF(X1474:AG1474,"&gt;=2"))</f>
        <v/>
      </c>
      <c r="AK1474" s="12" t="str">
        <f aca="false">IF($B1474="","",COUNT(X1474:AG1474))</f>
        <v/>
      </c>
    </row>
    <row r="1475" customFormat="false" ht="15" hidden="false" customHeight="false" outlineLevel="0" collapsed="false">
      <c r="A1475" s="7"/>
      <c r="B1475" s="7"/>
      <c r="C1475" s="11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12" t="str">
        <f aca="false">IF(OR($B1475="",D1475="",E1475=""),"",IFERROR(IF(OR(INDEX(Matches!$I$2:$I$201,MATCH($A1475&amp;"-1",Matches!$J$2:$J$201,0))="Void",INDEX(Matches!$G$2:$G$201,MATCH($A1475&amp;"-1",Matches!$J$2:$J$201,0))="",INDEX(Matches!$H$2:$H$201,MATCH($A1475&amp;"-1",Matches!$J$2:$J$201,0))=""),"",IF(AND($C1475&lt;&gt;"",INDEX(Matches!$F$2:$F$201,MATCH($A1475&amp;"-1",Matches!$J$2:$J$201,0))&lt;&gt;"",$C1475&gt;=INDEX(Matches!$F$2:$F$201,MATCH($A1475&amp;"-1",Matches!$J$2:$J$201,0))),"",IF(AND(D1475=INDEX(Matches!$G$2:$G$201,MATCH($A1475&amp;"-1",Matches!$J$2:$J$201,0)),E1475=INDEX(Matches!$H$2:$H$201,MATCH($A1475&amp;"-1",Matches!$J$2:$J$201,0))),5,IF(SIGN(D1475-E1475)&lt;&gt;SIGN(INDEX(Matches!$G$2:$G$201,MATCH($A1475&amp;"-1",Matches!$J$2:$J$201,0))-INDEX(Matches!$H$2:$H$201,MATCH($A1475&amp;"-1",Matches!$J$2:$J$201,0))),0,IF(D1475-E1475=INDEX(Matches!$G$2:$G$201,MATCH($A1475&amp;"-1",Matches!$J$2:$J$201,0))-INDEX(Matches!$H$2:$H$201,MATCH($A1475&amp;"-1",Matches!$J$2:$J$201,0)),3,2))))),""))</f>
        <v/>
      </c>
      <c r="Y1475" s="12" t="str">
        <f aca="false">IF(OR($B1475="",F1475="",G1475=""),"",IFERROR(IF(OR(INDEX(Matches!$I$2:$I$201,MATCH($A1475&amp;"-2",Matches!$J$2:$J$201,0))="Void",INDEX(Matches!$G$2:$G$201,MATCH($A1475&amp;"-2",Matches!$J$2:$J$201,0))="",INDEX(Matches!$H$2:$H$201,MATCH($A1475&amp;"-2",Matches!$J$2:$J$201,0))=""),"",IF(AND($C1475&lt;&gt;"",INDEX(Matches!$F$2:$F$201,MATCH($A1475&amp;"-2",Matches!$J$2:$J$201,0))&lt;&gt;"",$C1475&gt;=INDEX(Matches!$F$2:$F$201,MATCH($A1475&amp;"-2",Matches!$J$2:$J$201,0))),"",IF(AND(F1475=INDEX(Matches!$G$2:$G$201,MATCH($A1475&amp;"-2",Matches!$J$2:$J$201,0)),G1475=INDEX(Matches!$H$2:$H$201,MATCH($A1475&amp;"-2",Matches!$J$2:$J$201,0))),5,IF(SIGN(F1475-G1475)&lt;&gt;SIGN(INDEX(Matches!$G$2:$G$201,MATCH($A1475&amp;"-2",Matches!$J$2:$J$201,0))-INDEX(Matches!$H$2:$H$201,MATCH($A1475&amp;"-2",Matches!$J$2:$J$201,0))),0,IF(F1475-G1475=INDEX(Matches!$G$2:$G$201,MATCH($A1475&amp;"-2",Matches!$J$2:$J$201,0))-INDEX(Matches!$H$2:$H$201,MATCH($A1475&amp;"-2",Matches!$J$2:$J$201,0)),3,2))))),""))</f>
        <v/>
      </c>
      <c r="Z1475" s="12" t="str">
        <f aca="false">IF(OR($B1475="",H1475="",I1475=""),"",IFERROR(IF(OR(INDEX(Matches!$I$2:$I$201,MATCH($A1475&amp;"-3",Matches!$J$2:$J$201,0))="Void",INDEX(Matches!$G$2:$G$201,MATCH($A1475&amp;"-3",Matches!$J$2:$J$201,0))="",INDEX(Matches!$H$2:$H$201,MATCH($A1475&amp;"-3",Matches!$J$2:$J$201,0))=""),"",IF(AND($C1475&lt;&gt;"",INDEX(Matches!$F$2:$F$201,MATCH($A1475&amp;"-3",Matches!$J$2:$J$201,0))&lt;&gt;"",$C1475&gt;=INDEX(Matches!$F$2:$F$201,MATCH($A1475&amp;"-3",Matches!$J$2:$J$201,0))),"",IF(AND(H1475=INDEX(Matches!$G$2:$G$201,MATCH($A1475&amp;"-3",Matches!$J$2:$J$201,0)),I1475=INDEX(Matches!$H$2:$H$201,MATCH($A1475&amp;"-3",Matches!$J$2:$J$201,0))),5,IF(SIGN(H1475-I1475)&lt;&gt;SIGN(INDEX(Matches!$G$2:$G$201,MATCH($A1475&amp;"-3",Matches!$J$2:$J$201,0))-INDEX(Matches!$H$2:$H$201,MATCH($A1475&amp;"-3",Matches!$J$2:$J$201,0))),0,IF(H1475-I1475=INDEX(Matches!$G$2:$G$201,MATCH($A1475&amp;"-3",Matches!$J$2:$J$201,0))-INDEX(Matches!$H$2:$H$201,MATCH($A1475&amp;"-3",Matches!$J$2:$J$201,0)),3,2))))),""))</f>
        <v/>
      </c>
      <c r="AA1475" s="12" t="str">
        <f aca="false">IF(OR($B1475="",J1475="",K1475=""),"",IFERROR(IF(OR(INDEX(Matches!$I$2:$I$201,MATCH($A1475&amp;"-4",Matches!$J$2:$J$201,0))="Void",INDEX(Matches!$G$2:$G$201,MATCH($A1475&amp;"-4",Matches!$J$2:$J$201,0))="",INDEX(Matches!$H$2:$H$201,MATCH($A1475&amp;"-4",Matches!$J$2:$J$201,0))=""),"",IF(AND($C1475&lt;&gt;"",INDEX(Matches!$F$2:$F$201,MATCH($A1475&amp;"-4",Matches!$J$2:$J$201,0))&lt;&gt;"",$C1475&gt;=INDEX(Matches!$F$2:$F$201,MATCH($A1475&amp;"-4",Matches!$J$2:$J$201,0))),"",IF(AND(J1475=INDEX(Matches!$G$2:$G$201,MATCH($A1475&amp;"-4",Matches!$J$2:$J$201,0)),K1475=INDEX(Matches!$H$2:$H$201,MATCH($A1475&amp;"-4",Matches!$J$2:$J$201,0))),5,IF(SIGN(J1475-K1475)&lt;&gt;SIGN(INDEX(Matches!$G$2:$G$201,MATCH($A1475&amp;"-4",Matches!$J$2:$J$201,0))-INDEX(Matches!$H$2:$H$201,MATCH($A1475&amp;"-4",Matches!$J$2:$J$201,0))),0,IF(J1475-K1475=INDEX(Matches!$G$2:$G$201,MATCH($A1475&amp;"-4",Matches!$J$2:$J$201,0))-INDEX(Matches!$H$2:$H$201,MATCH($A1475&amp;"-4",Matches!$J$2:$J$201,0)),3,2))))),""))</f>
        <v/>
      </c>
      <c r="AB1475" s="12" t="str">
        <f aca="false">IF(OR($B1475="",L1475="",M1475=""),"",IFERROR(IF(OR(INDEX(Matches!$I$2:$I$201,MATCH($A1475&amp;"-5",Matches!$J$2:$J$201,0))="Void",INDEX(Matches!$G$2:$G$201,MATCH($A1475&amp;"-5",Matches!$J$2:$J$201,0))="",INDEX(Matches!$H$2:$H$201,MATCH($A1475&amp;"-5",Matches!$J$2:$J$201,0))=""),"",IF(AND($C1475&lt;&gt;"",INDEX(Matches!$F$2:$F$201,MATCH($A1475&amp;"-5",Matches!$J$2:$J$201,0))&lt;&gt;"",$C1475&gt;=INDEX(Matches!$F$2:$F$201,MATCH($A1475&amp;"-5",Matches!$J$2:$J$201,0))),"",IF(AND(L1475=INDEX(Matches!$G$2:$G$201,MATCH($A1475&amp;"-5",Matches!$J$2:$J$201,0)),M1475=INDEX(Matches!$H$2:$H$201,MATCH($A1475&amp;"-5",Matches!$J$2:$J$201,0))),5,IF(SIGN(L1475-M1475)&lt;&gt;SIGN(INDEX(Matches!$G$2:$G$201,MATCH($A1475&amp;"-5",Matches!$J$2:$J$201,0))-INDEX(Matches!$H$2:$H$201,MATCH($A1475&amp;"-5",Matches!$J$2:$J$201,0))),0,IF(L1475-M1475=INDEX(Matches!$G$2:$G$201,MATCH($A1475&amp;"-5",Matches!$J$2:$J$201,0))-INDEX(Matches!$H$2:$H$201,MATCH($A1475&amp;"-5",Matches!$J$2:$J$201,0)),3,2))))),""))</f>
        <v/>
      </c>
      <c r="AC1475" s="12" t="str">
        <f aca="false">IF(OR($B1475="",N1475="",O1475=""),"",IFERROR(IF(OR(INDEX(Matches!$I$2:$I$201,MATCH($A1475&amp;"-6",Matches!$J$2:$J$201,0))="Void",INDEX(Matches!$G$2:$G$201,MATCH($A1475&amp;"-6",Matches!$J$2:$J$201,0))="",INDEX(Matches!$H$2:$H$201,MATCH($A1475&amp;"-6",Matches!$J$2:$J$201,0))=""),"",IF(AND($C1475&lt;&gt;"",INDEX(Matches!$F$2:$F$201,MATCH($A1475&amp;"-6",Matches!$J$2:$J$201,0))&lt;&gt;"",$C1475&gt;=INDEX(Matches!$F$2:$F$201,MATCH($A1475&amp;"-6",Matches!$J$2:$J$201,0))),"",IF(AND(N1475=INDEX(Matches!$G$2:$G$201,MATCH($A1475&amp;"-6",Matches!$J$2:$J$201,0)),O1475=INDEX(Matches!$H$2:$H$201,MATCH($A1475&amp;"-6",Matches!$J$2:$J$201,0))),5,IF(SIGN(N1475-O1475)&lt;&gt;SIGN(INDEX(Matches!$G$2:$G$201,MATCH($A1475&amp;"-6",Matches!$J$2:$J$201,0))-INDEX(Matches!$H$2:$H$201,MATCH($A1475&amp;"-6",Matches!$J$2:$J$201,0))),0,IF(N1475-O1475=INDEX(Matches!$G$2:$G$201,MATCH($A1475&amp;"-6",Matches!$J$2:$J$201,0))-INDEX(Matches!$H$2:$H$201,MATCH($A1475&amp;"-6",Matches!$J$2:$J$201,0)),3,2))))),""))</f>
        <v/>
      </c>
      <c r="AD1475" s="12" t="str">
        <f aca="false">IF(OR($B1475="",P1475="",Q1475=""),"",IFERROR(IF(OR(INDEX(Matches!$I$2:$I$201,MATCH($A1475&amp;"-7",Matches!$J$2:$J$201,0))="Void",INDEX(Matches!$G$2:$G$201,MATCH($A1475&amp;"-7",Matches!$J$2:$J$201,0))="",INDEX(Matches!$H$2:$H$201,MATCH($A1475&amp;"-7",Matches!$J$2:$J$201,0))=""),"",IF(AND($C1475&lt;&gt;"",INDEX(Matches!$F$2:$F$201,MATCH($A1475&amp;"-7",Matches!$J$2:$J$201,0))&lt;&gt;"",$C1475&gt;=INDEX(Matches!$F$2:$F$201,MATCH($A1475&amp;"-7",Matches!$J$2:$J$201,0))),"",IF(AND(P1475=INDEX(Matches!$G$2:$G$201,MATCH($A1475&amp;"-7",Matches!$J$2:$J$201,0)),Q1475=INDEX(Matches!$H$2:$H$201,MATCH($A1475&amp;"-7",Matches!$J$2:$J$201,0))),5,IF(SIGN(P1475-Q1475)&lt;&gt;SIGN(INDEX(Matches!$G$2:$G$201,MATCH($A1475&amp;"-7",Matches!$J$2:$J$201,0))-INDEX(Matches!$H$2:$H$201,MATCH($A1475&amp;"-7",Matches!$J$2:$J$201,0))),0,IF(P1475-Q1475=INDEX(Matches!$G$2:$G$201,MATCH($A1475&amp;"-7",Matches!$J$2:$J$201,0))-INDEX(Matches!$H$2:$H$201,MATCH($A1475&amp;"-7",Matches!$J$2:$J$201,0)),3,2))))),""))</f>
        <v/>
      </c>
      <c r="AE1475" s="12" t="str">
        <f aca="false">IF(OR($B1475="",R1475="",S1475=""),"",IFERROR(IF(OR(INDEX(Matches!$I$2:$I$201,MATCH($A1475&amp;"-8",Matches!$J$2:$J$201,0))="Void",INDEX(Matches!$G$2:$G$201,MATCH($A1475&amp;"-8",Matches!$J$2:$J$201,0))="",INDEX(Matches!$H$2:$H$201,MATCH($A1475&amp;"-8",Matches!$J$2:$J$201,0))=""),"",IF(AND($C1475&lt;&gt;"",INDEX(Matches!$F$2:$F$201,MATCH($A1475&amp;"-8",Matches!$J$2:$J$201,0))&lt;&gt;"",$C1475&gt;=INDEX(Matches!$F$2:$F$201,MATCH($A1475&amp;"-8",Matches!$J$2:$J$201,0))),"",IF(AND(R1475=INDEX(Matches!$G$2:$G$201,MATCH($A1475&amp;"-8",Matches!$J$2:$J$201,0)),S1475=INDEX(Matches!$H$2:$H$201,MATCH($A1475&amp;"-8",Matches!$J$2:$J$201,0))),5,IF(SIGN(R1475-S1475)&lt;&gt;SIGN(INDEX(Matches!$G$2:$G$201,MATCH($A1475&amp;"-8",Matches!$J$2:$J$201,0))-INDEX(Matches!$H$2:$H$201,MATCH($A1475&amp;"-8",Matches!$J$2:$J$201,0))),0,IF(R1475-S1475=INDEX(Matches!$G$2:$G$201,MATCH($A1475&amp;"-8",Matches!$J$2:$J$201,0))-INDEX(Matches!$H$2:$H$201,MATCH($A1475&amp;"-8",Matches!$J$2:$J$201,0)),3,2))))),""))</f>
        <v/>
      </c>
      <c r="AF1475" s="12" t="str">
        <f aca="false">IF(OR($B1475="",T1475="",U1475=""),"",IFERROR(IF(OR(INDEX(Matches!$I$2:$I$201,MATCH($A1475&amp;"-9",Matches!$J$2:$J$201,0))="Void",INDEX(Matches!$G$2:$G$201,MATCH($A1475&amp;"-9",Matches!$J$2:$J$201,0))="",INDEX(Matches!$H$2:$H$201,MATCH($A1475&amp;"-9",Matches!$J$2:$J$201,0))=""),"",IF(AND($C1475&lt;&gt;"",INDEX(Matches!$F$2:$F$201,MATCH($A1475&amp;"-9",Matches!$J$2:$J$201,0))&lt;&gt;"",$C1475&gt;=INDEX(Matches!$F$2:$F$201,MATCH($A1475&amp;"-9",Matches!$J$2:$J$201,0))),"",IF(AND(T1475=INDEX(Matches!$G$2:$G$201,MATCH($A1475&amp;"-9",Matches!$J$2:$J$201,0)),U1475=INDEX(Matches!$H$2:$H$201,MATCH($A1475&amp;"-9",Matches!$J$2:$J$201,0))),5,IF(SIGN(T1475-U1475)&lt;&gt;SIGN(INDEX(Matches!$G$2:$G$201,MATCH($A1475&amp;"-9",Matches!$J$2:$J$201,0))-INDEX(Matches!$H$2:$H$201,MATCH($A1475&amp;"-9",Matches!$J$2:$J$201,0))),0,IF(T1475-U1475=INDEX(Matches!$G$2:$G$201,MATCH($A1475&amp;"-9",Matches!$J$2:$J$201,0))-INDEX(Matches!$H$2:$H$201,MATCH($A1475&amp;"-9",Matches!$J$2:$J$201,0)),3,2))))),""))</f>
        <v/>
      </c>
      <c r="AG1475" s="12" t="str">
        <f aca="false">IF(OR($B1475="",V1475="",W1475=""),"",IFERROR(IF(OR(INDEX(Matches!$I$2:$I$201,MATCH($A1475&amp;"-10",Matches!$J$2:$J$201,0))="Void",INDEX(Matches!$G$2:$G$201,MATCH($A1475&amp;"-10",Matches!$J$2:$J$201,0))="",INDEX(Matches!$H$2:$H$201,MATCH($A1475&amp;"-10",Matches!$J$2:$J$201,0))=""),"",IF(AND($C1475&lt;&gt;"",INDEX(Matches!$F$2:$F$201,MATCH($A1475&amp;"-10",Matches!$J$2:$J$201,0))&lt;&gt;"",$C1475&gt;=INDEX(Matches!$F$2:$F$201,MATCH($A1475&amp;"-10",Matches!$J$2:$J$201,0))),"",IF(AND(V1475=INDEX(Matches!$G$2:$G$201,MATCH($A1475&amp;"-10",Matches!$J$2:$J$201,0)),W1475=INDEX(Matches!$H$2:$H$201,MATCH($A1475&amp;"-10",Matches!$J$2:$J$201,0))),5,IF(SIGN(V1475-W1475)&lt;&gt;SIGN(INDEX(Matches!$G$2:$G$201,MATCH($A1475&amp;"-10",Matches!$J$2:$J$201,0))-INDEX(Matches!$H$2:$H$201,MATCH($A1475&amp;"-10",Matches!$J$2:$J$201,0))),0,IF(V1475-W1475=INDEX(Matches!$G$2:$G$201,MATCH($A1475&amp;"-10",Matches!$J$2:$J$201,0))-INDEX(Matches!$H$2:$H$201,MATCH($A1475&amp;"-10",Matches!$J$2:$J$201,0)),3,2))))),""))</f>
        <v/>
      </c>
      <c r="AH1475" s="13" t="str">
        <f aca="false">IF($B1475="","",SUM(X1475:AG1475))</f>
        <v/>
      </c>
      <c r="AI1475" s="12" t="str">
        <f aca="false">IF($B1475="","",COUNTIF(X1475:AG1475,5))</f>
        <v/>
      </c>
      <c r="AJ1475" s="12" t="str">
        <f aca="false">IF($B1475="","",COUNTIF(X1475:AG1475,"&gt;=2"))</f>
        <v/>
      </c>
      <c r="AK1475" s="12" t="str">
        <f aca="false">IF($B1475="","",COUNT(X1475:AG1475))</f>
        <v/>
      </c>
    </row>
    <row r="1476" customFormat="false" ht="15" hidden="false" customHeight="false" outlineLevel="0" collapsed="false">
      <c r="A1476" s="7"/>
      <c r="B1476" s="7"/>
      <c r="C1476" s="11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12" t="str">
        <f aca="false">IF(OR($B1476="",D1476="",E1476=""),"",IFERROR(IF(OR(INDEX(Matches!$I$2:$I$201,MATCH($A1476&amp;"-1",Matches!$J$2:$J$201,0))="Void",INDEX(Matches!$G$2:$G$201,MATCH($A1476&amp;"-1",Matches!$J$2:$J$201,0))="",INDEX(Matches!$H$2:$H$201,MATCH($A1476&amp;"-1",Matches!$J$2:$J$201,0))=""),"",IF(AND($C1476&lt;&gt;"",INDEX(Matches!$F$2:$F$201,MATCH($A1476&amp;"-1",Matches!$J$2:$J$201,0))&lt;&gt;"",$C1476&gt;=INDEX(Matches!$F$2:$F$201,MATCH($A1476&amp;"-1",Matches!$J$2:$J$201,0))),"",IF(AND(D1476=INDEX(Matches!$G$2:$G$201,MATCH($A1476&amp;"-1",Matches!$J$2:$J$201,0)),E1476=INDEX(Matches!$H$2:$H$201,MATCH($A1476&amp;"-1",Matches!$J$2:$J$201,0))),5,IF(SIGN(D1476-E1476)&lt;&gt;SIGN(INDEX(Matches!$G$2:$G$201,MATCH($A1476&amp;"-1",Matches!$J$2:$J$201,0))-INDEX(Matches!$H$2:$H$201,MATCH($A1476&amp;"-1",Matches!$J$2:$J$201,0))),0,IF(D1476-E1476=INDEX(Matches!$G$2:$G$201,MATCH($A1476&amp;"-1",Matches!$J$2:$J$201,0))-INDEX(Matches!$H$2:$H$201,MATCH($A1476&amp;"-1",Matches!$J$2:$J$201,0)),3,2))))),""))</f>
        <v/>
      </c>
      <c r="Y1476" s="12" t="str">
        <f aca="false">IF(OR($B1476="",F1476="",G1476=""),"",IFERROR(IF(OR(INDEX(Matches!$I$2:$I$201,MATCH($A1476&amp;"-2",Matches!$J$2:$J$201,0))="Void",INDEX(Matches!$G$2:$G$201,MATCH($A1476&amp;"-2",Matches!$J$2:$J$201,0))="",INDEX(Matches!$H$2:$H$201,MATCH($A1476&amp;"-2",Matches!$J$2:$J$201,0))=""),"",IF(AND($C1476&lt;&gt;"",INDEX(Matches!$F$2:$F$201,MATCH($A1476&amp;"-2",Matches!$J$2:$J$201,0))&lt;&gt;"",$C1476&gt;=INDEX(Matches!$F$2:$F$201,MATCH($A1476&amp;"-2",Matches!$J$2:$J$201,0))),"",IF(AND(F1476=INDEX(Matches!$G$2:$G$201,MATCH($A1476&amp;"-2",Matches!$J$2:$J$201,0)),G1476=INDEX(Matches!$H$2:$H$201,MATCH($A1476&amp;"-2",Matches!$J$2:$J$201,0))),5,IF(SIGN(F1476-G1476)&lt;&gt;SIGN(INDEX(Matches!$G$2:$G$201,MATCH($A1476&amp;"-2",Matches!$J$2:$J$201,0))-INDEX(Matches!$H$2:$H$201,MATCH($A1476&amp;"-2",Matches!$J$2:$J$201,0))),0,IF(F1476-G1476=INDEX(Matches!$G$2:$G$201,MATCH($A1476&amp;"-2",Matches!$J$2:$J$201,0))-INDEX(Matches!$H$2:$H$201,MATCH($A1476&amp;"-2",Matches!$J$2:$J$201,0)),3,2))))),""))</f>
        <v/>
      </c>
      <c r="Z1476" s="12" t="str">
        <f aca="false">IF(OR($B1476="",H1476="",I1476=""),"",IFERROR(IF(OR(INDEX(Matches!$I$2:$I$201,MATCH($A1476&amp;"-3",Matches!$J$2:$J$201,0))="Void",INDEX(Matches!$G$2:$G$201,MATCH($A1476&amp;"-3",Matches!$J$2:$J$201,0))="",INDEX(Matches!$H$2:$H$201,MATCH($A1476&amp;"-3",Matches!$J$2:$J$201,0))=""),"",IF(AND($C1476&lt;&gt;"",INDEX(Matches!$F$2:$F$201,MATCH($A1476&amp;"-3",Matches!$J$2:$J$201,0))&lt;&gt;"",$C1476&gt;=INDEX(Matches!$F$2:$F$201,MATCH($A1476&amp;"-3",Matches!$J$2:$J$201,0))),"",IF(AND(H1476=INDEX(Matches!$G$2:$G$201,MATCH($A1476&amp;"-3",Matches!$J$2:$J$201,0)),I1476=INDEX(Matches!$H$2:$H$201,MATCH($A1476&amp;"-3",Matches!$J$2:$J$201,0))),5,IF(SIGN(H1476-I1476)&lt;&gt;SIGN(INDEX(Matches!$G$2:$G$201,MATCH($A1476&amp;"-3",Matches!$J$2:$J$201,0))-INDEX(Matches!$H$2:$H$201,MATCH($A1476&amp;"-3",Matches!$J$2:$J$201,0))),0,IF(H1476-I1476=INDEX(Matches!$G$2:$G$201,MATCH($A1476&amp;"-3",Matches!$J$2:$J$201,0))-INDEX(Matches!$H$2:$H$201,MATCH($A1476&amp;"-3",Matches!$J$2:$J$201,0)),3,2))))),""))</f>
        <v/>
      </c>
      <c r="AA1476" s="12" t="str">
        <f aca="false">IF(OR($B1476="",J1476="",K1476=""),"",IFERROR(IF(OR(INDEX(Matches!$I$2:$I$201,MATCH($A1476&amp;"-4",Matches!$J$2:$J$201,0))="Void",INDEX(Matches!$G$2:$G$201,MATCH($A1476&amp;"-4",Matches!$J$2:$J$201,0))="",INDEX(Matches!$H$2:$H$201,MATCH($A1476&amp;"-4",Matches!$J$2:$J$201,0))=""),"",IF(AND($C1476&lt;&gt;"",INDEX(Matches!$F$2:$F$201,MATCH($A1476&amp;"-4",Matches!$J$2:$J$201,0))&lt;&gt;"",$C1476&gt;=INDEX(Matches!$F$2:$F$201,MATCH($A1476&amp;"-4",Matches!$J$2:$J$201,0))),"",IF(AND(J1476=INDEX(Matches!$G$2:$G$201,MATCH($A1476&amp;"-4",Matches!$J$2:$J$201,0)),K1476=INDEX(Matches!$H$2:$H$201,MATCH($A1476&amp;"-4",Matches!$J$2:$J$201,0))),5,IF(SIGN(J1476-K1476)&lt;&gt;SIGN(INDEX(Matches!$G$2:$G$201,MATCH($A1476&amp;"-4",Matches!$J$2:$J$201,0))-INDEX(Matches!$H$2:$H$201,MATCH($A1476&amp;"-4",Matches!$J$2:$J$201,0))),0,IF(J1476-K1476=INDEX(Matches!$G$2:$G$201,MATCH($A1476&amp;"-4",Matches!$J$2:$J$201,0))-INDEX(Matches!$H$2:$H$201,MATCH($A1476&amp;"-4",Matches!$J$2:$J$201,0)),3,2))))),""))</f>
        <v/>
      </c>
      <c r="AB1476" s="12" t="str">
        <f aca="false">IF(OR($B1476="",L1476="",M1476=""),"",IFERROR(IF(OR(INDEX(Matches!$I$2:$I$201,MATCH($A1476&amp;"-5",Matches!$J$2:$J$201,0))="Void",INDEX(Matches!$G$2:$G$201,MATCH($A1476&amp;"-5",Matches!$J$2:$J$201,0))="",INDEX(Matches!$H$2:$H$201,MATCH($A1476&amp;"-5",Matches!$J$2:$J$201,0))=""),"",IF(AND($C1476&lt;&gt;"",INDEX(Matches!$F$2:$F$201,MATCH($A1476&amp;"-5",Matches!$J$2:$J$201,0))&lt;&gt;"",$C1476&gt;=INDEX(Matches!$F$2:$F$201,MATCH($A1476&amp;"-5",Matches!$J$2:$J$201,0))),"",IF(AND(L1476=INDEX(Matches!$G$2:$G$201,MATCH($A1476&amp;"-5",Matches!$J$2:$J$201,0)),M1476=INDEX(Matches!$H$2:$H$201,MATCH($A1476&amp;"-5",Matches!$J$2:$J$201,0))),5,IF(SIGN(L1476-M1476)&lt;&gt;SIGN(INDEX(Matches!$G$2:$G$201,MATCH($A1476&amp;"-5",Matches!$J$2:$J$201,0))-INDEX(Matches!$H$2:$H$201,MATCH($A1476&amp;"-5",Matches!$J$2:$J$201,0))),0,IF(L1476-M1476=INDEX(Matches!$G$2:$G$201,MATCH($A1476&amp;"-5",Matches!$J$2:$J$201,0))-INDEX(Matches!$H$2:$H$201,MATCH($A1476&amp;"-5",Matches!$J$2:$J$201,0)),3,2))))),""))</f>
        <v/>
      </c>
      <c r="AC1476" s="12" t="str">
        <f aca="false">IF(OR($B1476="",N1476="",O1476=""),"",IFERROR(IF(OR(INDEX(Matches!$I$2:$I$201,MATCH($A1476&amp;"-6",Matches!$J$2:$J$201,0))="Void",INDEX(Matches!$G$2:$G$201,MATCH($A1476&amp;"-6",Matches!$J$2:$J$201,0))="",INDEX(Matches!$H$2:$H$201,MATCH($A1476&amp;"-6",Matches!$J$2:$J$201,0))=""),"",IF(AND($C1476&lt;&gt;"",INDEX(Matches!$F$2:$F$201,MATCH($A1476&amp;"-6",Matches!$J$2:$J$201,0))&lt;&gt;"",$C1476&gt;=INDEX(Matches!$F$2:$F$201,MATCH($A1476&amp;"-6",Matches!$J$2:$J$201,0))),"",IF(AND(N1476=INDEX(Matches!$G$2:$G$201,MATCH($A1476&amp;"-6",Matches!$J$2:$J$201,0)),O1476=INDEX(Matches!$H$2:$H$201,MATCH($A1476&amp;"-6",Matches!$J$2:$J$201,0))),5,IF(SIGN(N1476-O1476)&lt;&gt;SIGN(INDEX(Matches!$G$2:$G$201,MATCH($A1476&amp;"-6",Matches!$J$2:$J$201,0))-INDEX(Matches!$H$2:$H$201,MATCH($A1476&amp;"-6",Matches!$J$2:$J$201,0))),0,IF(N1476-O1476=INDEX(Matches!$G$2:$G$201,MATCH($A1476&amp;"-6",Matches!$J$2:$J$201,0))-INDEX(Matches!$H$2:$H$201,MATCH($A1476&amp;"-6",Matches!$J$2:$J$201,0)),3,2))))),""))</f>
        <v/>
      </c>
      <c r="AD1476" s="12" t="str">
        <f aca="false">IF(OR($B1476="",P1476="",Q1476=""),"",IFERROR(IF(OR(INDEX(Matches!$I$2:$I$201,MATCH($A1476&amp;"-7",Matches!$J$2:$J$201,0))="Void",INDEX(Matches!$G$2:$G$201,MATCH($A1476&amp;"-7",Matches!$J$2:$J$201,0))="",INDEX(Matches!$H$2:$H$201,MATCH($A1476&amp;"-7",Matches!$J$2:$J$201,0))=""),"",IF(AND($C1476&lt;&gt;"",INDEX(Matches!$F$2:$F$201,MATCH($A1476&amp;"-7",Matches!$J$2:$J$201,0))&lt;&gt;"",$C1476&gt;=INDEX(Matches!$F$2:$F$201,MATCH($A1476&amp;"-7",Matches!$J$2:$J$201,0))),"",IF(AND(P1476=INDEX(Matches!$G$2:$G$201,MATCH($A1476&amp;"-7",Matches!$J$2:$J$201,0)),Q1476=INDEX(Matches!$H$2:$H$201,MATCH($A1476&amp;"-7",Matches!$J$2:$J$201,0))),5,IF(SIGN(P1476-Q1476)&lt;&gt;SIGN(INDEX(Matches!$G$2:$G$201,MATCH($A1476&amp;"-7",Matches!$J$2:$J$201,0))-INDEX(Matches!$H$2:$H$201,MATCH($A1476&amp;"-7",Matches!$J$2:$J$201,0))),0,IF(P1476-Q1476=INDEX(Matches!$G$2:$G$201,MATCH($A1476&amp;"-7",Matches!$J$2:$J$201,0))-INDEX(Matches!$H$2:$H$201,MATCH($A1476&amp;"-7",Matches!$J$2:$J$201,0)),3,2))))),""))</f>
        <v/>
      </c>
      <c r="AE1476" s="12" t="str">
        <f aca="false">IF(OR($B1476="",R1476="",S1476=""),"",IFERROR(IF(OR(INDEX(Matches!$I$2:$I$201,MATCH($A1476&amp;"-8",Matches!$J$2:$J$201,0))="Void",INDEX(Matches!$G$2:$G$201,MATCH($A1476&amp;"-8",Matches!$J$2:$J$201,0))="",INDEX(Matches!$H$2:$H$201,MATCH($A1476&amp;"-8",Matches!$J$2:$J$201,0))=""),"",IF(AND($C1476&lt;&gt;"",INDEX(Matches!$F$2:$F$201,MATCH($A1476&amp;"-8",Matches!$J$2:$J$201,0))&lt;&gt;"",$C1476&gt;=INDEX(Matches!$F$2:$F$201,MATCH($A1476&amp;"-8",Matches!$J$2:$J$201,0))),"",IF(AND(R1476=INDEX(Matches!$G$2:$G$201,MATCH($A1476&amp;"-8",Matches!$J$2:$J$201,0)),S1476=INDEX(Matches!$H$2:$H$201,MATCH($A1476&amp;"-8",Matches!$J$2:$J$201,0))),5,IF(SIGN(R1476-S1476)&lt;&gt;SIGN(INDEX(Matches!$G$2:$G$201,MATCH($A1476&amp;"-8",Matches!$J$2:$J$201,0))-INDEX(Matches!$H$2:$H$201,MATCH($A1476&amp;"-8",Matches!$J$2:$J$201,0))),0,IF(R1476-S1476=INDEX(Matches!$G$2:$G$201,MATCH($A1476&amp;"-8",Matches!$J$2:$J$201,0))-INDEX(Matches!$H$2:$H$201,MATCH($A1476&amp;"-8",Matches!$J$2:$J$201,0)),3,2))))),""))</f>
        <v/>
      </c>
      <c r="AF1476" s="12" t="str">
        <f aca="false">IF(OR($B1476="",T1476="",U1476=""),"",IFERROR(IF(OR(INDEX(Matches!$I$2:$I$201,MATCH($A1476&amp;"-9",Matches!$J$2:$J$201,0))="Void",INDEX(Matches!$G$2:$G$201,MATCH($A1476&amp;"-9",Matches!$J$2:$J$201,0))="",INDEX(Matches!$H$2:$H$201,MATCH($A1476&amp;"-9",Matches!$J$2:$J$201,0))=""),"",IF(AND($C1476&lt;&gt;"",INDEX(Matches!$F$2:$F$201,MATCH($A1476&amp;"-9",Matches!$J$2:$J$201,0))&lt;&gt;"",$C1476&gt;=INDEX(Matches!$F$2:$F$201,MATCH($A1476&amp;"-9",Matches!$J$2:$J$201,0))),"",IF(AND(T1476=INDEX(Matches!$G$2:$G$201,MATCH($A1476&amp;"-9",Matches!$J$2:$J$201,0)),U1476=INDEX(Matches!$H$2:$H$201,MATCH($A1476&amp;"-9",Matches!$J$2:$J$201,0))),5,IF(SIGN(T1476-U1476)&lt;&gt;SIGN(INDEX(Matches!$G$2:$G$201,MATCH($A1476&amp;"-9",Matches!$J$2:$J$201,0))-INDEX(Matches!$H$2:$H$201,MATCH($A1476&amp;"-9",Matches!$J$2:$J$201,0))),0,IF(T1476-U1476=INDEX(Matches!$G$2:$G$201,MATCH($A1476&amp;"-9",Matches!$J$2:$J$201,0))-INDEX(Matches!$H$2:$H$201,MATCH($A1476&amp;"-9",Matches!$J$2:$J$201,0)),3,2))))),""))</f>
        <v/>
      </c>
      <c r="AG1476" s="12" t="str">
        <f aca="false">IF(OR($B1476="",V1476="",W1476=""),"",IFERROR(IF(OR(INDEX(Matches!$I$2:$I$201,MATCH($A1476&amp;"-10",Matches!$J$2:$J$201,0))="Void",INDEX(Matches!$G$2:$G$201,MATCH($A1476&amp;"-10",Matches!$J$2:$J$201,0))="",INDEX(Matches!$H$2:$H$201,MATCH($A1476&amp;"-10",Matches!$J$2:$J$201,0))=""),"",IF(AND($C1476&lt;&gt;"",INDEX(Matches!$F$2:$F$201,MATCH($A1476&amp;"-10",Matches!$J$2:$J$201,0))&lt;&gt;"",$C1476&gt;=INDEX(Matches!$F$2:$F$201,MATCH($A1476&amp;"-10",Matches!$J$2:$J$201,0))),"",IF(AND(V1476=INDEX(Matches!$G$2:$G$201,MATCH($A1476&amp;"-10",Matches!$J$2:$J$201,0)),W1476=INDEX(Matches!$H$2:$H$201,MATCH($A1476&amp;"-10",Matches!$J$2:$J$201,0))),5,IF(SIGN(V1476-W1476)&lt;&gt;SIGN(INDEX(Matches!$G$2:$G$201,MATCH($A1476&amp;"-10",Matches!$J$2:$J$201,0))-INDEX(Matches!$H$2:$H$201,MATCH($A1476&amp;"-10",Matches!$J$2:$J$201,0))),0,IF(V1476-W1476=INDEX(Matches!$G$2:$G$201,MATCH($A1476&amp;"-10",Matches!$J$2:$J$201,0))-INDEX(Matches!$H$2:$H$201,MATCH($A1476&amp;"-10",Matches!$J$2:$J$201,0)),3,2))))),""))</f>
        <v/>
      </c>
      <c r="AH1476" s="13" t="str">
        <f aca="false">IF($B1476="","",SUM(X1476:AG1476))</f>
        <v/>
      </c>
      <c r="AI1476" s="12" t="str">
        <f aca="false">IF($B1476="","",COUNTIF(X1476:AG1476,5))</f>
        <v/>
      </c>
      <c r="AJ1476" s="12" t="str">
        <f aca="false">IF($B1476="","",COUNTIF(X1476:AG1476,"&gt;=2"))</f>
        <v/>
      </c>
      <c r="AK1476" s="12" t="str">
        <f aca="false">IF($B1476="","",COUNT(X1476:AG1476))</f>
        <v/>
      </c>
    </row>
    <row r="1477" customFormat="false" ht="15" hidden="false" customHeight="false" outlineLevel="0" collapsed="false">
      <c r="A1477" s="7"/>
      <c r="B1477" s="7"/>
      <c r="C1477" s="11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12" t="str">
        <f aca="false">IF(OR($B1477="",D1477="",E1477=""),"",IFERROR(IF(OR(INDEX(Matches!$I$2:$I$201,MATCH($A1477&amp;"-1",Matches!$J$2:$J$201,0))="Void",INDEX(Matches!$G$2:$G$201,MATCH($A1477&amp;"-1",Matches!$J$2:$J$201,0))="",INDEX(Matches!$H$2:$H$201,MATCH($A1477&amp;"-1",Matches!$J$2:$J$201,0))=""),"",IF(AND($C1477&lt;&gt;"",INDEX(Matches!$F$2:$F$201,MATCH($A1477&amp;"-1",Matches!$J$2:$J$201,0))&lt;&gt;"",$C1477&gt;=INDEX(Matches!$F$2:$F$201,MATCH($A1477&amp;"-1",Matches!$J$2:$J$201,0))),"",IF(AND(D1477=INDEX(Matches!$G$2:$G$201,MATCH($A1477&amp;"-1",Matches!$J$2:$J$201,0)),E1477=INDEX(Matches!$H$2:$H$201,MATCH($A1477&amp;"-1",Matches!$J$2:$J$201,0))),5,IF(SIGN(D1477-E1477)&lt;&gt;SIGN(INDEX(Matches!$G$2:$G$201,MATCH($A1477&amp;"-1",Matches!$J$2:$J$201,0))-INDEX(Matches!$H$2:$H$201,MATCH($A1477&amp;"-1",Matches!$J$2:$J$201,0))),0,IF(D1477-E1477=INDEX(Matches!$G$2:$G$201,MATCH($A1477&amp;"-1",Matches!$J$2:$J$201,0))-INDEX(Matches!$H$2:$H$201,MATCH($A1477&amp;"-1",Matches!$J$2:$J$201,0)),3,2))))),""))</f>
        <v/>
      </c>
      <c r="Y1477" s="12" t="str">
        <f aca="false">IF(OR($B1477="",F1477="",G1477=""),"",IFERROR(IF(OR(INDEX(Matches!$I$2:$I$201,MATCH($A1477&amp;"-2",Matches!$J$2:$J$201,0))="Void",INDEX(Matches!$G$2:$G$201,MATCH($A1477&amp;"-2",Matches!$J$2:$J$201,0))="",INDEX(Matches!$H$2:$H$201,MATCH($A1477&amp;"-2",Matches!$J$2:$J$201,0))=""),"",IF(AND($C1477&lt;&gt;"",INDEX(Matches!$F$2:$F$201,MATCH($A1477&amp;"-2",Matches!$J$2:$J$201,0))&lt;&gt;"",$C1477&gt;=INDEX(Matches!$F$2:$F$201,MATCH($A1477&amp;"-2",Matches!$J$2:$J$201,0))),"",IF(AND(F1477=INDEX(Matches!$G$2:$G$201,MATCH($A1477&amp;"-2",Matches!$J$2:$J$201,0)),G1477=INDEX(Matches!$H$2:$H$201,MATCH($A1477&amp;"-2",Matches!$J$2:$J$201,0))),5,IF(SIGN(F1477-G1477)&lt;&gt;SIGN(INDEX(Matches!$G$2:$G$201,MATCH($A1477&amp;"-2",Matches!$J$2:$J$201,0))-INDEX(Matches!$H$2:$H$201,MATCH($A1477&amp;"-2",Matches!$J$2:$J$201,0))),0,IF(F1477-G1477=INDEX(Matches!$G$2:$G$201,MATCH($A1477&amp;"-2",Matches!$J$2:$J$201,0))-INDEX(Matches!$H$2:$H$201,MATCH($A1477&amp;"-2",Matches!$J$2:$J$201,0)),3,2))))),""))</f>
        <v/>
      </c>
      <c r="Z1477" s="12" t="str">
        <f aca="false">IF(OR($B1477="",H1477="",I1477=""),"",IFERROR(IF(OR(INDEX(Matches!$I$2:$I$201,MATCH($A1477&amp;"-3",Matches!$J$2:$J$201,0))="Void",INDEX(Matches!$G$2:$G$201,MATCH($A1477&amp;"-3",Matches!$J$2:$J$201,0))="",INDEX(Matches!$H$2:$H$201,MATCH($A1477&amp;"-3",Matches!$J$2:$J$201,0))=""),"",IF(AND($C1477&lt;&gt;"",INDEX(Matches!$F$2:$F$201,MATCH($A1477&amp;"-3",Matches!$J$2:$J$201,0))&lt;&gt;"",$C1477&gt;=INDEX(Matches!$F$2:$F$201,MATCH($A1477&amp;"-3",Matches!$J$2:$J$201,0))),"",IF(AND(H1477=INDEX(Matches!$G$2:$G$201,MATCH($A1477&amp;"-3",Matches!$J$2:$J$201,0)),I1477=INDEX(Matches!$H$2:$H$201,MATCH($A1477&amp;"-3",Matches!$J$2:$J$201,0))),5,IF(SIGN(H1477-I1477)&lt;&gt;SIGN(INDEX(Matches!$G$2:$G$201,MATCH($A1477&amp;"-3",Matches!$J$2:$J$201,0))-INDEX(Matches!$H$2:$H$201,MATCH($A1477&amp;"-3",Matches!$J$2:$J$201,0))),0,IF(H1477-I1477=INDEX(Matches!$G$2:$G$201,MATCH($A1477&amp;"-3",Matches!$J$2:$J$201,0))-INDEX(Matches!$H$2:$H$201,MATCH($A1477&amp;"-3",Matches!$J$2:$J$201,0)),3,2))))),""))</f>
        <v/>
      </c>
      <c r="AA1477" s="12" t="str">
        <f aca="false">IF(OR($B1477="",J1477="",K1477=""),"",IFERROR(IF(OR(INDEX(Matches!$I$2:$I$201,MATCH($A1477&amp;"-4",Matches!$J$2:$J$201,0))="Void",INDEX(Matches!$G$2:$G$201,MATCH($A1477&amp;"-4",Matches!$J$2:$J$201,0))="",INDEX(Matches!$H$2:$H$201,MATCH($A1477&amp;"-4",Matches!$J$2:$J$201,0))=""),"",IF(AND($C1477&lt;&gt;"",INDEX(Matches!$F$2:$F$201,MATCH($A1477&amp;"-4",Matches!$J$2:$J$201,0))&lt;&gt;"",$C1477&gt;=INDEX(Matches!$F$2:$F$201,MATCH($A1477&amp;"-4",Matches!$J$2:$J$201,0))),"",IF(AND(J1477=INDEX(Matches!$G$2:$G$201,MATCH($A1477&amp;"-4",Matches!$J$2:$J$201,0)),K1477=INDEX(Matches!$H$2:$H$201,MATCH($A1477&amp;"-4",Matches!$J$2:$J$201,0))),5,IF(SIGN(J1477-K1477)&lt;&gt;SIGN(INDEX(Matches!$G$2:$G$201,MATCH($A1477&amp;"-4",Matches!$J$2:$J$201,0))-INDEX(Matches!$H$2:$H$201,MATCH($A1477&amp;"-4",Matches!$J$2:$J$201,0))),0,IF(J1477-K1477=INDEX(Matches!$G$2:$G$201,MATCH($A1477&amp;"-4",Matches!$J$2:$J$201,0))-INDEX(Matches!$H$2:$H$201,MATCH($A1477&amp;"-4",Matches!$J$2:$J$201,0)),3,2))))),""))</f>
        <v/>
      </c>
      <c r="AB1477" s="12" t="str">
        <f aca="false">IF(OR($B1477="",L1477="",M1477=""),"",IFERROR(IF(OR(INDEX(Matches!$I$2:$I$201,MATCH($A1477&amp;"-5",Matches!$J$2:$J$201,0))="Void",INDEX(Matches!$G$2:$G$201,MATCH($A1477&amp;"-5",Matches!$J$2:$J$201,0))="",INDEX(Matches!$H$2:$H$201,MATCH($A1477&amp;"-5",Matches!$J$2:$J$201,0))=""),"",IF(AND($C1477&lt;&gt;"",INDEX(Matches!$F$2:$F$201,MATCH($A1477&amp;"-5",Matches!$J$2:$J$201,0))&lt;&gt;"",$C1477&gt;=INDEX(Matches!$F$2:$F$201,MATCH($A1477&amp;"-5",Matches!$J$2:$J$201,0))),"",IF(AND(L1477=INDEX(Matches!$G$2:$G$201,MATCH($A1477&amp;"-5",Matches!$J$2:$J$201,0)),M1477=INDEX(Matches!$H$2:$H$201,MATCH($A1477&amp;"-5",Matches!$J$2:$J$201,0))),5,IF(SIGN(L1477-M1477)&lt;&gt;SIGN(INDEX(Matches!$G$2:$G$201,MATCH($A1477&amp;"-5",Matches!$J$2:$J$201,0))-INDEX(Matches!$H$2:$H$201,MATCH($A1477&amp;"-5",Matches!$J$2:$J$201,0))),0,IF(L1477-M1477=INDEX(Matches!$G$2:$G$201,MATCH($A1477&amp;"-5",Matches!$J$2:$J$201,0))-INDEX(Matches!$H$2:$H$201,MATCH($A1477&amp;"-5",Matches!$J$2:$J$201,0)),3,2))))),""))</f>
        <v/>
      </c>
      <c r="AC1477" s="12" t="str">
        <f aca="false">IF(OR($B1477="",N1477="",O1477=""),"",IFERROR(IF(OR(INDEX(Matches!$I$2:$I$201,MATCH($A1477&amp;"-6",Matches!$J$2:$J$201,0))="Void",INDEX(Matches!$G$2:$G$201,MATCH($A1477&amp;"-6",Matches!$J$2:$J$201,0))="",INDEX(Matches!$H$2:$H$201,MATCH($A1477&amp;"-6",Matches!$J$2:$J$201,0))=""),"",IF(AND($C1477&lt;&gt;"",INDEX(Matches!$F$2:$F$201,MATCH($A1477&amp;"-6",Matches!$J$2:$J$201,0))&lt;&gt;"",$C1477&gt;=INDEX(Matches!$F$2:$F$201,MATCH($A1477&amp;"-6",Matches!$J$2:$J$201,0))),"",IF(AND(N1477=INDEX(Matches!$G$2:$G$201,MATCH($A1477&amp;"-6",Matches!$J$2:$J$201,0)),O1477=INDEX(Matches!$H$2:$H$201,MATCH($A1477&amp;"-6",Matches!$J$2:$J$201,0))),5,IF(SIGN(N1477-O1477)&lt;&gt;SIGN(INDEX(Matches!$G$2:$G$201,MATCH($A1477&amp;"-6",Matches!$J$2:$J$201,0))-INDEX(Matches!$H$2:$H$201,MATCH($A1477&amp;"-6",Matches!$J$2:$J$201,0))),0,IF(N1477-O1477=INDEX(Matches!$G$2:$G$201,MATCH($A1477&amp;"-6",Matches!$J$2:$J$201,0))-INDEX(Matches!$H$2:$H$201,MATCH($A1477&amp;"-6",Matches!$J$2:$J$201,0)),3,2))))),""))</f>
        <v/>
      </c>
      <c r="AD1477" s="12" t="str">
        <f aca="false">IF(OR($B1477="",P1477="",Q1477=""),"",IFERROR(IF(OR(INDEX(Matches!$I$2:$I$201,MATCH($A1477&amp;"-7",Matches!$J$2:$J$201,0))="Void",INDEX(Matches!$G$2:$G$201,MATCH($A1477&amp;"-7",Matches!$J$2:$J$201,0))="",INDEX(Matches!$H$2:$H$201,MATCH($A1477&amp;"-7",Matches!$J$2:$J$201,0))=""),"",IF(AND($C1477&lt;&gt;"",INDEX(Matches!$F$2:$F$201,MATCH($A1477&amp;"-7",Matches!$J$2:$J$201,0))&lt;&gt;"",$C1477&gt;=INDEX(Matches!$F$2:$F$201,MATCH($A1477&amp;"-7",Matches!$J$2:$J$201,0))),"",IF(AND(P1477=INDEX(Matches!$G$2:$G$201,MATCH($A1477&amp;"-7",Matches!$J$2:$J$201,0)),Q1477=INDEX(Matches!$H$2:$H$201,MATCH($A1477&amp;"-7",Matches!$J$2:$J$201,0))),5,IF(SIGN(P1477-Q1477)&lt;&gt;SIGN(INDEX(Matches!$G$2:$G$201,MATCH($A1477&amp;"-7",Matches!$J$2:$J$201,0))-INDEX(Matches!$H$2:$H$201,MATCH($A1477&amp;"-7",Matches!$J$2:$J$201,0))),0,IF(P1477-Q1477=INDEX(Matches!$G$2:$G$201,MATCH($A1477&amp;"-7",Matches!$J$2:$J$201,0))-INDEX(Matches!$H$2:$H$201,MATCH($A1477&amp;"-7",Matches!$J$2:$J$201,0)),3,2))))),""))</f>
        <v/>
      </c>
      <c r="AE1477" s="12" t="str">
        <f aca="false">IF(OR($B1477="",R1477="",S1477=""),"",IFERROR(IF(OR(INDEX(Matches!$I$2:$I$201,MATCH($A1477&amp;"-8",Matches!$J$2:$J$201,0))="Void",INDEX(Matches!$G$2:$G$201,MATCH($A1477&amp;"-8",Matches!$J$2:$J$201,0))="",INDEX(Matches!$H$2:$H$201,MATCH($A1477&amp;"-8",Matches!$J$2:$J$201,0))=""),"",IF(AND($C1477&lt;&gt;"",INDEX(Matches!$F$2:$F$201,MATCH($A1477&amp;"-8",Matches!$J$2:$J$201,0))&lt;&gt;"",$C1477&gt;=INDEX(Matches!$F$2:$F$201,MATCH($A1477&amp;"-8",Matches!$J$2:$J$201,0))),"",IF(AND(R1477=INDEX(Matches!$G$2:$G$201,MATCH($A1477&amp;"-8",Matches!$J$2:$J$201,0)),S1477=INDEX(Matches!$H$2:$H$201,MATCH($A1477&amp;"-8",Matches!$J$2:$J$201,0))),5,IF(SIGN(R1477-S1477)&lt;&gt;SIGN(INDEX(Matches!$G$2:$G$201,MATCH($A1477&amp;"-8",Matches!$J$2:$J$201,0))-INDEX(Matches!$H$2:$H$201,MATCH($A1477&amp;"-8",Matches!$J$2:$J$201,0))),0,IF(R1477-S1477=INDEX(Matches!$G$2:$G$201,MATCH($A1477&amp;"-8",Matches!$J$2:$J$201,0))-INDEX(Matches!$H$2:$H$201,MATCH($A1477&amp;"-8",Matches!$J$2:$J$201,0)),3,2))))),""))</f>
        <v/>
      </c>
      <c r="AF1477" s="12" t="str">
        <f aca="false">IF(OR($B1477="",T1477="",U1477=""),"",IFERROR(IF(OR(INDEX(Matches!$I$2:$I$201,MATCH($A1477&amp;"-9",Matches!$J$2:$J$201,0))="Void",INDEX(Matches!$G$2:$G$201,MATCH($A1477&amp;"-9",Matches!$J$2:$J$201,0))="",INDEX(Matches!$H$2:$H$201,MATCH($A1477&amp;"-9",Matches!$J$2:$J$201,0))=""),"",IF(AND($C1477&lt;&gt;"",INDEX(Matches!$F$2:$F$201,MATCH($A1477&amp;"-9",Matches!$J$2:$J$201,0))&lt;&gt;"",$C1477&gt;=INDEX(Matches!$F$2:$F$201,MATCH($A1477&amp;"-9",Matches!$J$2:$J$201,0))),"",IF(AND(T1477=INDEX(Matches!$G$2:$G$201,MATCH($A1477&amp;"-9",Matches!$J$2:$J$201,0)),U1477=INDEX(Matches!$H$2:$H$201,MATCH($A1477&amp;"-9",Matches!$J$2:$J$201,0))),5,IF(SIGN(T1477-U1477)&lt;&gt;SIGN(INDEX(Matches!$G$2:$G$201,MATCH($A1477&amp;"-9",Matches!$J$2:$J$201,0))-INDEX(Matches!$H$2:$H$201,MATCH($A1477&amp;"-9",Matches!$J$2:$J$201,0))),0,IF(T1477-U1477=INDEX(Matches!$G$2:$G$201,MATCH($A1477&amp;"-9",Matches!$J$2:$J$201,0))-INDEX(Matches!$H$2:$H$201,MATCH($A1477&amp;"-9",Matches!$J$2:$J$201,0)),3,2))))),""))</f>
        <v/>
      </c>
      <c r="AG1477" s="12" t="str">
        <f aca="false">IF(OR($B1477="",V1477="",W1477=""),"",IFERROR(IF(OR(INDEX(Matches!$I$2:$I$201,MATCH($A1477&amp;"-10",Matches!$J$2:$J$201,0))="Void",INDEX(Matches!$G$2:$G$201,MATCH($A1477&amp;"-10",Matches!$J$2:$J$201,0))="",INDEX(Matches!$H$2:$H$201,MATCH($A1477&amp;"-10",Matches!$J$2:$J$201,0))=""),"",IF(AND($C1477&lt;&gt;"",INDEX(Matches!$F$2:$F$201,MATCH($A1477&amp;"-10",Matches!$J$2:$J$201,0))&lt;&gt;"",$C1477&gt;=INDEX(Matches!$F$2:$F$201,MATCH($A1477&amp;"-10",Matches!$J$2:$J$201,0))),"",IF(AND(V1477=INDEX(Matches!$G$2:$G$201,MATCH($A1477&amp;"-10",Matches!$J$2:$J$201,0)),W1477=INDEX(Matches!$H$2:$H$201,MATCH($A1477&amp;"-10",Matches!$J$2:$J$201,0))),5,IF(SIGN(V1477-W1477)&lt;&gt;SIGN(INDEX(Matches!$G$2:$G$201,MATCH($A1477&amp;"-10",Matches!$J$2:$J$201,0))-INDEX(Matches!$H$2:$H$201,MATCH($A1477&amp;"-10",Matches!$J$2:$J$201,0))),0,IF(V1477-W1477=INDEX(Matches!$G$2:$G$201,MATCH($A1477&amp;"-10",Matches!$J$2:$J$201,0))-INDEX(Matches!$H$2:$H$201,MATCH($A1477&amp;"-10",Matches!$J$2:$J$201,0)),3,2))))),""))</f>
        <v/>
      </c>
      <c r="AH1477" s="13" t="str">
        <f aca="false">IF($B1477="","",SUM(X1477:AG1477))</f>
        <v/>
      </c>
      <c r="AI1477" s="12" t="str">
        <f aca="false">IF($B1477="","",COUNTIF(X1477:AG1477,5))</f>
        <v/>
      </c>
      <c r="AJ1477" s="12" t="str">
        <f aca="false">IF($B1477="","",COUNTIF(X1477:AG1477,"&gt;=2"))</f>
        <v/>
      </c>
      <c r="AK1477" s="12" t="str">
        <f aca="false">IF($B1477="","",COUNT(X1477:AG1477))</f>
        <v/>
      </c>
    </row>
    <row r="1478" customFormat="false" ht="15" hidden="false" customHeight="false" outlineLevel="0" collapsed="false">
      <c r="A1478" s="7"/>
      <c r="B1478" s="7"/>
      <c r="C1478" s="11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12" t="str">
        <f aca="false">IF(OR($B1478="",D1478="",E1478=""),"",IFERROR(IF(OR(INDEX(Matches!$I$2:$I$201,MATCH($A1478&amp;"-1",Matches!$J$2:$J$201,0))="Void",INDEX(Matches!$G$2:$G$201,MATCH($A1478&amp;"-1",Matches!$J$2:$J$201,0))="",INDEX(Matches!$H$2:$H$201,MATCH($A1478&amp;"-1",Matches!$J$2:$J$201,0))=""),"",IF(AND($C1478&lt;&gt;"",INDEX(Matches!$F$2:$F$201,MATCH($A1478&amp;"-1",Matches!$J$2:$J$201,0))&lt;&gt;"",$C1478&gt;=INDEX(Matches!$F$2:$F$201,MATCH($A1478&amp;"-1",Matches!$J$2:$J$201,0))),"",IF(AND(D1478=INDEX(Matches!$G$2:$G$201,MATCH($A1478&amp;"-1",Matches!$J$2:$J$201,0)),E1478=INDEX(Matches!$H$2:$H$201,MATCH($A1478&amp;"-1",Matches!$J$2:$J$201,0))),5,IF(SIGN(D1478-E1478)&lt;&gt;SIGN(INDEX(Matches!$G$2:$G$201,MATCH($A1478&amp;"-1",Matches!$J$2:$J$201,0))-INDEX(Matches!$H$2:$H$201,MATCH($A1478&amp;"-1",Matches!$J$2:$J$201,0))),0,IF(D1478-E1478=INDEX(Matches!$G$2:$G$201,MATCH($A1478&amp;"-1",Matches!$J$2:$J$201,0))-INDEX(Matches!$H$2:$H$201,MATCH($A1478&amp;"-1",Matches!$J$2:$J$201,0)),3,2))))),""))</f>
        <v/>
      </c>
      <c r="Y1478" s="12" t="str">
        <f aca="false">IF(OR($B1478="",F1478="",G1478=""),"",IFERROR(IF(OR(INDEX(Matches!$I$2:$I$201,MATCH($A1478&amp;"-2",Matches!$J$2:$J$201,0))="Void",INDEX(Matches!$G$2:$G$201,MATCH($A1478&amp;"-2",Matches!$J$2:$J$201,0))="",INDEX(Matches!$H$2:$H$201,MATCH($A1478&amp;"-2",Matches!$J$2:$J$201,0))=""),"",IF(AND($C1478&lt;&gt;"",INDEX(Matches!$F$2:$F$201,MATCH($A1478&amp;"-2",Matches!$J$2:$J$201,0))&lt;&gt;"",$C1478&gt;=INDEX(Matches!$F$2:$F$201,MATCH($A1478&amp;"-2",Matches!$J$2:$J$201,0))),"",IF(AND(F1478=INDEX(Matches!$G$2:$G$201,MATCH($A1478&amp;"-2",Matches!$J$2:$J$201,0)),G1478=INDEX(Matches!$H$2:$H$201,MATCH($A1478&amp;"-2",Matches!$J$2:$J$201,0))),5,IF(SIGN(F1478-G1478)&lt;&gt;SIGN(INDEX(Matches!$G$2:$G$201,MATCH($A1478&amp;"-2",Matches!$J$2:$J$201,0))-INDEX(Matches!$H$2:$H$201,MATCH($A1478&amp;"-2",Matches!$J$2:$J$201,0))),0,IF(F1478-G1478=INDEX(Matches!$G$2:$G$201,MATCH($A1478&amp;"-2",Matches!$J$2:$J$201,0))-INDEX(Matches!$H$2:$H$201,MATCH($A1478&amp;"-2",Matches!$J$2:$J$201,0)),3,2))))),""))</f>
        <v/>
      </c>
      <c r="Z1478" s="12" t="str">
        <f aca="false">IF(OR($B1478="",H1478="",I1478=""),"",IFERROR(IF(OR(INDEX(Matches!$I$2:$I$201,MATCH($A1478&amp;"-3",Matches!$J$2:$J$201,0))="Void",INDEX(Matches!$G$2:$G$201,MATCH($A1478&amp;"-3",Matches!$J$2:$J$201,0))="",INDEX(Matches!$H$2:$H$201,MATCH($A1478&amp;"-3",Matches!$J$2:$J$201,0))=""),"",IF(AND($C1478&lt;&gt;"",INDEX(Matches!$F$2:$F$201,MATCH($A1478&amp;"-3",Matches!$J$2:$J$201,0))&lt;&gt;"",$C1478&gt;=INDEX(Matches!$F$2:$F$201,MATCH($A1478&amp;"-3",Matches!$J$2:$J$201,0))),"",IF(AND(H1478=INDEX(Matches!$G$2:$G$201,MATCH($A1478&amp;"-3",Matches!$J$2:$J$201,0)),I1478=INDEX(Matches!$H$2:$H$201,MATCH($A1478&amp;"-3",Matches!$J$2:$J$201,0))),5,IF(SIGN(H1478-I1478)&lt;&gt;SIGN(INDEX(Matches!$G$2:$G$201,MATCH($A1478&amp;"-3",Matches!$J$2:$J$201,0))-INDEX(Matches!$H$2:$H$201,MATCH($A1478&amp;"-3",Matches!$J$2:$J$201,0))),0,IF(H1478-I1478=INDEX(Matches!$G$2:$G$201,MATCH($A1478&amp;"-3",Matches!$J$2:$J$201,0))-INDEX(Matches!$H$2:$H$201,MATCH($A1478&amp;"-3",Matches!$J$2:$J$201,0)),3,2))))),""))</f>
        <v/>
      </c>
      <c r="AA1478" s="12" t="str">
        <f aca="false">IF(OR($B1478="",J1478="",K1478=""),"",IFERROR(IF(OR(INDEX(Matches!$I$2:$I$201,MATCH($A1478&amp;"-4",Matches!$J$2:$J$201,0))="Void",INDEX(Matches!$G$2:$G$201,MATCH($A1478&amp;"-4",Matches!$J$2:$J$201,0))="",INDEX(Matches!$H$2:$H$201,MATCH($A1478&amp;"-4",Matches!$J$2:$J$201,0))=""),"",IF(AND($C1478&lt;&gt;"",INDEX(Matches!$F$2:$F$201,MATCH($A1478&amp;"-4",Matches!$J$2:$J$201,0))&lt;&gt;"",$C1478&gt;=INDEX(Matches!$F$2:$F$201,MATCH($A1478&amp;"-4",Matches!$J$2:$J$201,0))),"",IF(AND(J1478=INDEX(Matches!$G$2:$G$201,MATCH($A1478&amp;"-4",Matches!$J$2:$J$201,0)),K1478=INDEX(Matches!$H$2:$H$201,MATCH($A1478&amp;"-4",Matches!$J$2:$J$201,0))),5,IF(SIGN(J1478-K1478)&lt;&gt;SIGN(INDEX(Matches!$G$2:$G$201,MATCH($A1478&amp;"-4",Matches!$J$2:$J$201,0))-INDEX(Matches!$H$2:$H$201,MATCH($A1478&amp;"-4",Matches!$J$2:$J$201,0))),0,IF(J1478-K1478=INDEX(Matches!$G$2:$G$201,MATCH($A1478&amp;"-4",Matches!$J$2:$J$201,0))-INDEX(Matches!$H$2:$H$201,MATCH($A1478&amp;"-4",Matches!$J$2:$J$201,0)),3,2))))),""))</f>
        <v/>
      </c>
      <c r="AB1478" s="12" t="str">
        <f aca="false">IF(OR($B1478="",L1478="",M1478=""),"",IFERROR(IF(OR(INDEX(Matches!$I$2:$I$201,MATCH($A1478&amp;"-5",Matches!$J$2:$J$201,0))="Void",INDEX(Matches!$G$2:$G$201,MATCH($A1478&amp;"-5",Matches!$J$2:$J$201,0))="",INDEX(Matches!$H$2:$H$201,MATCH($A1478&amp;"-5",Matches!$J$2:$J$201,0))=""),"",IF(AND($C1478&lt;&gt;"",INDEX(Matches!$F$2:$F$201,MATCH($A1478&amp;"-5",Matches!$J$2:$J$201,0))&lt;&gt;"",$C1478&gt;=INDEX(Matches!$F$2:$F$201,MATCH($A1478&amp;"-5",Matches!$J$2:$J$201,0))),"",IF(AND(L1478=INDEX(Matches!$G$2:$G$201,MATCH($A1478&amp;"-5",Matches!$J$2:$J$201,0)),M1478=INDEX(Matches!$H$2:$H$201,MATCH($A1478&amp;"-5",Matches!$J$2:$J$201,0))),5,IF(SIGN(L1478-M1478)&lt;&gt;SIGN(INDEX(Matches!$G$2:$G$201,MATCH($A1478&amp;"-5",Matches!$J$2:$J$201,0))-INDEX(Matches!$H$2:$H$201,MATCH($A1478&amp;"-5",Matches!$J$2:$J$201,0))),0,IF(L1478-M1478=INDEX(Matches!$G$2:$G$201,MATCH($A1478&amp;"-5",Matches!$J$2:$J$201,0))-INDEX(Matches!$H$2:$H$201,MATCH($A1478&amp;"-5",Matches!$J$2:$J$201,0)),3,2))))),""))</f>
        <v/>
      </c>
      <c r="AC1478" s="12" t="str">
        <f aca="false">IF(OR($B1478="",N1478="",O1478=""),"",IFERROR(IF(OR(INDEX(Matches!$I$2:$I$201,MATCH($A1478&amp;"-6",Matches!$J$2:$J$201,0))="Void",INDEX(Matches!$G$2:$G$201,MATCH($A1478&amp;"-6",Matches!$J$2:$J$201,0))="",INDEX(Matches!$H$2:$H$201,MATCH($A1478&amp;"-6",Matches!$J$2:$J$201,0))=""),"",IF(AND($C1478&lt;&gt;"",INDEX(Matches!$F$2:$F$201,MATCH($A1478&amp;"-6",Matches!$J$2:$J$201,0))&lt;&gt;"",$C1478&gt;=INDEX(Matches!$F$2:$F$201,MATCH($A1478&amp;"-6",Matches!$J$2:$J$201,0))),"",IF(AND(N1478=INDEX(Matches!$G$2:$G$201,MATCH($A1478&amp;"-6",Matches!$J$2:$J$201,0)),O1478=INDEX(Matches!$H$2:$H$201,MATCH($A1478&amp;"-6",Matches!$J$2:$J$201,0))),5,IF(SIGN(N1478-O1478)&lt;&gt;SIGN(INDEX(Matches!$G$2:$G$201,MATCH($A1478&amp;"-6",Matches!$J$2:$J$201,0))-INDEX(Matches!$H$2:$H$201,MATCH($A1478&amp;"-6",Matches!$J$2:$J$201,0))),0,IF(N1478-O1478=INDEX(Matches!$G$2:$G$201,MATCH($A1478&amp;"-6",Matches!$J$2:$J$201,0))-INDEX(Matches!$H$2:$H$201,MATCH($A1478&amp;"-6",Matches!$J$2:$J$201,0)),3,2))))),""))</f>
        <v/>
      </c>
      <c r="AD1478" s="12" t="str">
        <f aca="false">IF(OR($B1478="",P1478="",Q1478=""),"",IFERROR(IF(OR(INDEX(Matches!$I$2:$I$201,MATCH($A1478&amp;"-7",Matches!$J$2:$J$201,0))="Void",INDEX(Matches!$G$2:$G$201,MATCH($A1478&amp;"-7",Matches!$J$2:$J$201,0))="",INDEX(Matches!$H$2:$H$201,MATCH($A1478&amp;"-7",Matches!$J$2:$J$201,0))=""),"",IF(AND($C1478&lt;&gt;"",INDEX(Matches!$F$2:$F$201,MATCH($A1478&amp;"-7",Matches!$J$2:$J$201,0))&lt;&gt;"",$C1478&gt;=INDEX(Matches!$F$2:$F$201,MATCH($A1478&amp;"-7",Matches!$J$2:$J$201,0))),"",IF(AND(P1478=INDEX(Matches!$G$2:$G$201,MATCH($A1478&amp;"-7",Matches!$J$2:$J$201,0)),Q1478=INDEX(Matches!$H$2:$H$201,MATCH($A1478&amp;"-7",Matches!$J$2:$J$201,0))),5,IF(SIGN(P1478-Q1478)&lt;&gt;SIGN(INDEX(Matches!$G$2:$G$201,MATCH($A1478&amp;"-7",Matches!$J$2:$J$201,0))-INDEX(Matches!$H$2:$H$201,MATCH($A1478&amp;"-7",Matches!$J$2:$J$201,0))),0,IF(P1478-Q1478=INDEX(Matches!$G$2:$G$201,MATCH($A1478&amp;"-7",Matches!$J$2:$J$201,0))-INDEX(Matches!$H$2:$H$201,MATCH($A1478&amp;"-7",Matches!$J$2:$J$201,0)),3,2))))),""))</f>
        <v/>
      </c>
      <c r="AE1478" s="12" t="str">
        <f aca="false">IF(OR($B1478="",R1478="",S1478=""),"",IFERROR(IF(OR(INDEX(Matches!$I$2:$I$201,MATCH($A1478&amp;"-8",Matches!$J$2:$J$201,0))="Void",INDEX(Matches!$G$2:$G$201,MATCH($A1478&amp;"-8",Matches!$J$2:$J$201,0))="",INDEX(Matches!$H$2:$H$201,MATCH($A1478&amp;"-8",Matches!$J$2:$J$201,0))=""),"",IF(AND($C1478&lt;&gt;"",INDEX(Matches!$F$2:$F$201,MATCH($A1478&amp;"-8",Matches!$J$2:$J$201,0))&lt;&gt;"",$C1478&gt;=INDEX(Matches!$F$2:$F$201,MATCH($A1478&amp;"-8",Matches!$J$2:$J$201,0))),"",IF(AND(R1478=INDEX(Matches!$G$2:$G$201,MATCH($A1478&amp;"-8",Matches!$J$2:$J$201,0)),S1478=INDEX(Matches!$H$2:$H$201,MATCH($A1478&amp;"-8",Matches!$J$2:$J$201,0))),5,IF(SIGN(R1478-S1478)&lt;&gt;SIGN(INDEX(Matches!$G$2:$G$201,MATCH($A1478&amp;"-8",Matches!$J$2:$J$201,0))-INDEX(Matches!$H$2:$H$201,MATCH($A1478&amp;"-8",Matches!$J$2:$J$201,0))),0,IF(R1478-S1478=INDEX(Matches!$G$2:$G$201,MATCH($A1478&amp;"-8",Matches!$J$2:$J$201,0))-INDEX(Matches!$H$2:$H$201,MATCH($A1478&amp;"-8",Matches!$J$2:$J$201,0)),3,2))))),""))</f>
        <v/>
      </c>
      <c r="AF1478" s="12" t="str">
        <f aca="false">IF(OR($B1478="",T1478="",U1478=""),"",IFERROR(IF(OR(INDEX(Matches!$I$2:$I$201,MATCH($A1478&amp;"-9",Matches!$J$2:$J$201,0))="Void",INDEX(Matches!$G$2:$G$201,MATCH($A1478&amp;"-9",Matches!$J$2:$J$201,0))="",INDEX(Matches!$H$2:$H$201,MATCH($A1478&amp;"-9",Matches!$J$2:$J$201,0))=""),"",IF(AND($C1478&lt;&gt;"",INDEX(Matches!$F$2:$F$201,MATCH($A1478&amp;"-9",Matches!$J$2:$J$201,0))&lt;&gt;"",$C1478&gt;=INDEX(Matches!$F$2:$F$201,MATCH($A1478&amp;"-9",Matches!$J$2:$J$201,0))),"",IF(AND(T1478=INDEX(Matches!$G$2:$G$201,MATCH($A1478&amp;"-9",Matches!$J$2:$J$201,0)),U1478=INDEX(Matches!$H$2:$H$201,MATCH($A1478&amp;"-9",Matches!$J$2:$J$201,0))),5,IF(SIGN(T1478-U1478)&lt;&gt;SIGN(INDEX(Matches!$G$2:$G$201,MATCH($A1478&amp;"-9",Matches!$J$2:$J$201,0))-INDEX(Matches!$H$2:$H$201,MATCH($A1478&amp;"-9",Matches!$J$2:$J$201,0))),0,IF(T1478-U1478=INDEX(Matches!$G$2:$G$201,MATCH($A1478&amp;"-9",Matches!$J$2:$J$201,0))-INDEX(Matches!$H$2:$H$201,MATCH($A1478&amp;"-9",Matches!$J$2:$J$201,0)),3,2))))),""))</f>
        <v/>
      </c>
      <c r="AG1478" s="12" t="str">
        <f aca="false">IF(OR($B1478="",V1478="",W1478=""),"",IFERROR(IF(OR(INDEX(Matches!$I$2:$I$201,MATCH($A1478&amp;"-10",Matches!$J$2:$J$201,0))="Void",INDEX(Matches!$G$2:$G$201,MATCH($A1478&amp;"-10",Matches!$J$2:$J$201,0))="",INDEX(Matches!$H$2:$H$201,MATCH($A1478&amp;"-10",Matches!$J$2:$J$201,0))=""),"",IF(AND($C1478&lt;&gt;"",INDEX(Matches!$F$2:$F$201,MATCH($A1478&amp;"-10",Matches!$J$2:$J$201,0))&lt;&gt;"",$C1478&gt;=INDEX(Matches!$F$2:$F$201,MATCH($A1478&amp;"-10",Matches!$J$2:$J$201,0))),"",IF(AND(V1478=INDEX(Matches!$G$2:$G$201,MATCH($A1478&amp;"-10",Matches!$J$2:$J$201,0)),W1478=INDEX(Matches!$H$2:$H$201,MATCH($A1478&amp;"-10",Matches!$J$2:$J$201,0))),5,IF(SIGN(V1478-W1478)&lt;&gt;SIGN(INDEX(Matches!$G$2:$G$201,MATCH($A1478&amp;"-10",Matches!$J$2:$J$201,0))-INDEX(Matches!$H$2:$H$201,MATCH($A1478&amp;"-10",Matches!$J$2:$J$201,0))),0,IF(V1478-W1478=INDEX(Matches!$G$2:$G$201,MATCH($A1478&amp;"-10",Matches!$J$2:$J$201,0))-INDEX(Matches!$H$2:$H$201,MATCH($A1478&amp;"-10",Matches!$J$2:$J$201,0)),3,2))))),""))</f>
        <v/>
      </c>
      <c r="AH1478" s="13" t="str">
        <f aca="false">IF($B1478="","",SUM(X1478:AG1478))</f>
        <v/>
      </c>
      <c r="AI1478" s="12" t="str">
        <f aca="false">IF($B1478="","",COUNTIF(X1478:AG1478,5))</f>
        <v/>
      </c>
      <c r="AJ1478" s="12" t="str">
        <f aca="false">IF($B1478="","",COUNTIF(X1478:AG1478,"&gt;=2"))</f>
        <v/>
      </c>
      <c r="AK1478" s="12" t="str">
        <f aca="false">IF($B1478="","",COUNT(X1478:AG1478))</f>
        <v/>
      </c>
    </row>
    <row r="1479" customFormat="false" ht="15" hidden="false" customHeight="false" outlineLevel="0" collapsed="false">
      <c r="A1479" s="7"/>
      <c r="B1479" s="7"/>
      <c r="C1479" s="11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12" t="str">
        <f aca="false">IF(OR($B1479="",D1479="",E1479=""),"",IFERROR(IF(OR(INDEX(Matches!$I$2:$I$201,MATCH($A1479&amp;"-1",Matches!$J$2:$J$201,0))="Void",INDEX(Matches!$G$2:$G$201,MATCH($A1479&amp;"-1",Matches!$J$2:$J$201,0))="",INDEX(Matches!$H$2:$H$201,MATCH($A1479&amp;"-1",Matches!$J$2:$J$201,0))=""),"",IF(AND($C1479&lt;&gt;"",INDEX(Matches!$F$2:$F$201,MATCH($A1479&amp;"-1",Matches!$J$2:$J$201,0))&lt;&gt;"",$C1479&gt;=INDEX(Matches!$F$2:$F$201,MATCH($A1479&amp;"-1",Matches!$J$2:$J$201,0))),"",IF(AND(D1479=INDEX(Matches!$G$2:$G$201,MATCH($A1479&amp;"-1",Matches!$J$2:$J$201,0)),E1479=INDEX(Matches!$H$2:$H$201,MATCH($A1479&amp;"-1",Matches!$J$2:$J$201,0))),5,IF(SIGN(D1479-E1479)&lt;&gt;SIGN(INDEX(Matches!$G$2:$G$201,MATCH($A1479&amp;"-1",Matches!$J$2:$J$201,0))-INDEX(Matches!$H$2:$H$201,MATCH($A1479&amp;"-1",Matches!$J$2:$J$201,0))),0,IF(D1479-E1479=INDEX(Matches!$G$2:$G$201,MATCH($A1479&amp;"-1",Matches!$J$2:$J$201,0))-INDEX(Matches!$H$2:$H$201,MATCH($A1479&amp;"-1",Matches!$J$2:$J$201,0)),3,2))))),""))</f>
        <v/>
      </c>
      <c r="Y1479" s="12" t="str">
        <f aca="false">IF(OR($B1479="",F1479="",G1479=""),"",IFERROR(IF(OR(INDEX(Matches!$I$2:$I$201,MATCH($A1479&amp;"-2",Matches!$J$2:$J$201,0))="Void",INDEX(Matches!$G$2:$G$201,MATCH($A1479&amp;"-2",Matches!$J$2:$J$201,0))="",INDEX(Matches!$H$2:$H$201,MATCH($A1479&amp;"-2",Matches!$J$2:$J$201,0))=""),"",IF(AND($C1479&lt;&gt;"",INDEX(Matches!$F$2:$F$201,MATCH($A1479&amp;"-2",Matches!$J$2:$J$201,0))&lt;&gt;"",$C1479&gt;=INDEX(Matches!$F$2:$F$201,MATCH($A1479&amp;"-2",Matches!$J$2:$J$201,0))),"",IF(AND(F1479=INDEX(Matches!$G$2:$G$201,MATCH($A1479&amp;"-2",Matches!$J$2:$J$201,0)),G1479=INDEX(Matches!$H$2:$H$201,MATCH($A1479&amp;"-2",Matches!$J$2:$J$201,0))),5,IF(SIGN(F1479-G1479)&lt;&gt;SIGN(INDEX(Matches!$G$2:$G$201,MATCH($A1479&amp;"-2",Matches!$J$2:$J$201,0))-INDEX(Matches!$H$2:$H$201,MATCH($A1479&amp;"-2",Matches!$J$2:$J$201,0))),0,IF(F1479-G1479=INDEX(Matches!$G$2:$G$201,MATCH($A1479&amp;"-2",Matches!$J$2:$J$201,0))-INDEX(Matches!$H$2:$H$201,MATCH($A1479&amp;"-2",Matches!$J$2:$J$201,0)),3,2))))),""))</f>
        <v/>
      </c>
      <c r="Z1479" s="12" t="str">
        <f aca="false">IF(OR($B1479="",H1479="",I1479=""),"",IFERROR(IF(OR(INDEX(Matches!$I$2:$I$201,MATCH($A1479&amp;"-3",Matches!$J$2:$J$201,0))="Void",INDEX(Matches!$G$2:$G$201,MATCH($A1479&amp;"-3",Matches!$J$2:$J$201,0))="",INDEX(Matches!$H$2:$H$201,MATCH($A1479&amp;"-3",Matches!$J$2:$J$201,0))=""),"",IF(AND($C1479&lt;&gt;"",INDEX(Matches!$F$2:$F$201,MATCH($A1479&amp;"-3",Matches!$J$2:$J$201,0))&lt;&gt;"",$C1479&gt;=INDEX(Matches!$F$2:$F$201,MATCH($A1479&amp;"-3",Matches!$J$2:$J$201,0))),"",IF(AND(H1479=INDEX(Matches!$G$2:$G$201,MATCH($A1479&amp;"-3",Matches!$J$2:$J$201,0)),I1479=INDEX(Matches!$H$2:$H$201,MATCH($A1479&amp;"-3",Matches!$J$2:$J$201,0))),5,IF(SIGN(H1479-I1479)&lt;&gt;SIGN(INDEX(Matches!$G$2:$G$201,MATCH($A1479&amp;"-3",Matches!$J$2:$J$201,0))-INDEX(Matches!$H$2:$H$201,MATCH($A1479&amp;"-3",Matches!$J$2:$J$201,0))),0,IF(H1479-I1479=INDEX(Matches!$G$2:$G$201,MATCH($A1479&amp;"-3",Matches!$J$2:$J$201,0))-INDEX(Matches!$H$2:$H$201,MATCH($A1479&amp;"-3",Matches!$J$2:$J$201,0)),3,2))))),""))</f>
        <v/>
      </c>
      <c r="AA1479" s="12" t="str">
        <f aca="false">IF(OR($B1479="",J1479="",K1479=""),"",IFERROR(IF(OR(INDEX(Matches!$I$2:$I$201,MATCH($A1479&amp;"-4",Matches!$J$2:$J$201,0))="Void",INDEX(Matches!$G$2:$G$201,MATCH($A1479&amp;"-4",Matches!$J$2:$J$201,0))="",INDEX(Matches!$H$2:$H$201,MATCH($A1479&amp;"-4",Matches!$J$2:$J$201,0))=""),"",IF(AND($C1479&lt;&gt;"",INDEX(Matches!$F$2:$F$201,MATCH($A1479&amp;"-4",Matches!$J$2:$J$201,0))&lt;&gt;"",$C1479&gt;=INDEX(Matches!$F$2:$F$201,MATCH($A1479&amp;"-4",Matches!$J$2:$J$201,0))),"",IF(AND(J1479=INDEX(Matches!$G$2:$G$201,MATCH($A1479&amp;"-4",Matches!$J$2:$J$201,0)),K1479=INDEX(Matches!$H$2:$H$201,MATCH($A1479&amp;"-4",Matches!$J$2:$J$201,0))),5,IF(SIGN(J1479-K1479)&lt;&gt;SIGN(INDEX(Matches!$G$2:$G$201,MATCH($A1479&amp;"-4",Matches!$J$2:$J$201,0))-INDEX(Matches!$H$2:$H$201,MATCH($A1479&amp;"-4",Matches!$J$2:$J$201,0))),0,IF(J1479-K1479=INDEX(Matches!$G$2:$G$201,MATCH($A1479&amp;"-4",Matches!$J$2:$J$201,0))-INDEX(Matches!$H$2:$H$201,MATCH($A1479&amp;"-4",Matches!$J$2:$J$201,0)),3,2))))),""))</f>
        <v/>
      </c>
      <c r="AB1479" s="12" t="str">
        <f aca="false">IF(OR($B1479="",L1479="",M1479=""),"",IFERROR(IF(OR(INDEX(Matches!$I$2:$I$201,MATCH($A1479&amp;"-5",Matches!$J$2:$J$201,0))="Void",INDEX(Matches!$G$2:$G$201,MATCH($A1479&amp;"-5",Matches!$J$2:$J$201,0))="",INDEX(Matches!$H$2:$H$201,MATCH($A1479&amp;"-5",Matches!$J$2:$J$201,0))=""),"",IF(AND($C1479&lt;&gt;"",INDEX(Matches!$F$2:$F$201,MATCH($A1479&amp;"-5",Matches!$J$2:$J$201,0))&lt;&gt;"",$C1479&gt;=INDEX(Matches!$F$2:$F$201,MATCH($A1479&amp;"-5",Matches!$J$2:$J$201,0))),"",IF(AND(L1479=INDEX(Matches!$G$2:$G$201,MATCH($A1479&amp;"-5",Matches!$J$2:$J$201,0)),M1479=INDEX(Matches!$H$2:$H$201,MATCH($A1479&amp;"-5",Matches!$J$2:$J$201,0))),5,IF(SIGN(L1479-M1479)&lt;&gt;SIGN(INDEX(Matches!$G$2:$G$201,MATCH($A1479&amp;"-5",Matches!$J$2:$J$201,0))-INDEX(Matches!$H$2:$H$201,MATCH($A1479&amp;"-5",Matches!$J$2:$J$201,0))),0,IF(L1479-M1479=INDEX(Matches!$G$2:$G$201,MATCH($A1479&amp;"-5",Matches!$J$2:$J$201,0))-INDEX(Matches!$H$2:$H$201,MATCH($A1479&amp;"-5",Matches!$J$2:$J$201,0)),3,2))))),""))</f>
        <v/>
      </c>
      <c r="AC1479" s="12" t="str">
        <f aca="false">IF(OR($B1479="",N1479="",O1479=""),"",IFERROR(IF(OR(INDEX(Matches!$I$2:$I$201,MATCH($A1479&amp;"-6",Matches!$J$2:$J$201,0))="Void",INDEX(Matches!$G$2:$G$201,MATCH($A1479&amp;"-6",Matches!$J$2:$J$201,0))="",INDEX(Matches!$H$2:$H$201,MATCH($A1479&amp;"-6",Matches!$J$2:$J$201,0))=""),"",IF(AND($C1479&lt;&gt;"",INDEX(Matches!$F$2:$F$201,MATCH($A1479&amp;"-6",Matches!$J$2:$J$201,0))&lt;&gt;"",$C1479&gt;=INDEX(Matches!$F$2:$F$201,MATCH($A1479&amp;"-6",Matches!$J$2:$J$201,0))),"",IF(AND(N1479=INDEX(Matches!$G$2:$G$201,MATCH($A1479&amp;"-6",Matches!$J$2:$J$201,0)),O1479=INDEX(Matches!$H$2:$H$201,MATCH($A1479&amp;"-6",Matches!$J$2:$J$201,0))),5,IF(SIGN(N1479-O1479)&lt;&gt;SIGN(INDEX(Matches!$G$2:$G$201,MATCH($A1479&amp;"-6",Matches!$J$2:$J$201,0))-INDEX(Matches!$H$2:$H$201,MATCH($A1479&amp;"-6",Matches!$J$2:$J$201,0))),0,IF(N1479-O1479=INDEX(Matches!$G$2:$G$201,MATCH($A1479&amp;"-6",Matches!$J$2:$J$201,0))-INDEX(Matches!$H$2:$H$201,MATCH($A1479&amp;"-6",Matches!$J$2:$J$201,0)),3,2))))),""))</f>
        <v/>
      </c>
      <c r="AD1479" s="12" t="str">
        <f aca="false">IF(OR($B1479="",P1479="",Q1479=""),"",IFERROR(IF(OR(INDEX(Matches!$I$2:$I$201,MATCH($A1479&amp;"-7",Matches!$J$2:$J$201,0))="Void",INDEX(Matches!$G$2:$G$201,MATCH($A1479&amp;"-7",Matches!$J$2:$J$201,0))="",INDEX(Matches!$H$2:$H$201,MATCH($A1479&amp;"-7",Matches!$J$2:$J$201,0))=""),"",IF(AND($C1479&lt;&gt;"",INDEX(Matches!$F$2:$F$201,MATCH($A1479&amp;"-7",Matches!$J$2:$J$201,0))&lt;&gt;"",$C1479&gt;=INDEX(Matches!$F$2:$F$201,MATCH($A1479&amp;"-7",Matches!$J$2:$J$201,0))),"",IF(AND(P1479=INDEX(Matches!$G$2:$G$201,MATCH($A1479&amp;"-7",Matches!$J$2:$J$201,0)),Q1479=INDEX(Matches!$H$2:$H$201,MATCH($A1479&amp;"-7",Matches!$J$2:$J$201,0))),5,IF(SIGN(P1479-Q1479)&lt;&gt;SIGN(INDEX(Matches!$G$2:$G$201,MATCH($A1479&amp;"-7",Matches!$J$2:$J$201,0))-INDEX(Matches!$H$2:$H$201,MATCH($A1479&amp;"-7",Matches!$J$2:$J$201,0))),0,IF(P1479-Q1479=INDEX(Matches!$G$2:$G$201,MATCH($A1479&amp;"-7",Matches!$J$2:$J$201,0))-INDEX(Matches!$H$2:$H$201,MATCH($A1479&amp;"-7",Matches!$J$2:$J$201,0)),3,2))))),""))</f>
        <v/>
      </c>
      <c r="AE1479" s="12" t="str">
        <f aca="false">IF(OR($B1479="",R1479="",S1479=""),"",IFERROR(IF(OR(INDEX(Matches!$I$2:$I$201,MATCH($A1479&amp;"-8",Matches!$J$2:$J$201,0))="Void",INDEX(Matches!$G$2:$G$201,MATCH($A1479&amp;"-8",Matches!$J$2:$J$201,0))="",INDEX(Matches!$H$2:$H$201,MATCH($A1479&amp;"-8",Matches!$J$2:$J$201,0))=""),"",IF(AND($C1479&lt;&gt;"",INDEX(Matches!$F$2:$F$201,MATCH($A1479&amp;"-8",Matches!$J$2:$J$201,0))&lt;&gt;"",$C1479&gt;=INDEX(Matches!$F$2:$F$201,MATCH($A1479&amp;"-8",Matches!$J$2:$J$201,0))),"",IF(AND(R1479=INDEX(Matches!$G$2:$G$201,MATCH($A1479&amp;"-8",Matches!$J$2:$J$201,0)),S1479=INDEX(Matches!$H$2:$H$201,MATCH($A1479&amp;"-8",Matches!$J$2:$J$201,0))),5,IF(SIGN(R1479-S1479)&lt;&gt;SIGN(INDEX(Matches!$G$2:$G$201,MATCH($A1479&amp;"-8",Matches!$J$2:$J$201,0))-INDEX(Matches!$H$2:$H$201,MATCH($A1479&amp;"-8",Matches!$J$2:$J$201,0))),0,IF(R1479-S1479=INDEX(Matches!$G$2:$G$201,MATCH($A1479&amp;"-8",Matches!$J$2:$J$201,0))-INDEX(Matches!$H$2:$H$201,MATCH($A1479&amp;"-8",Matches!$J$2:$J$201,0)),3,2))))),""))</f>
        <v/>
      </c>
      <c r="AF1479" s="12" t="str">
        <f aca="false">IF(OR($B1479="",T1479="",U1479=""),"",IFERROR(IF(OR(INDEX(Matches!$I$2:$I$201,MATCH($A1479&amp;"-9",Matches!$J$2:$J$201,0))="Void",INDEX(Matches!$G$2:$G$201,MATCH($A1479&amp;"-9",Matches!$J$2:$J$201,0))="",INDEX(Matches!$H$2:$H$201,MATCH($A1479&amp;"-9",Matches!$J$2:$J$201,0))=""),"",IF(AND($C1479&lt;&gt;"",INDEX(Matches!$F$2:$F$201,MATCH($A1479&amp;"-9",Matches!$J$2:$J$201,0))&lt;&gt;"",$C1479&gt;=INDEX(Matches!$F$2:$F$201,MATCH($A1479&amp;"-9",Matches!$J$2:$J$201,0))),"",IF(AND(T1479=INDEX(Matches!$G$2:$G$201,MATCH($A1479&amp;"-9",Matches!$J$2:$J$201,0)),U1479=INDEX(Matches!$H$2:$H$201,MATCH($A1479&amp;"-9",Matches!$J$2:$J$201,0))),5,IF(SIGN(T1479-U1479)&lt;&gt;SIGN(INDEX(Matches!$G$2:$G$201,MATCH($A1479&amp;"-9",Matches!$J$2:$J$201,0))-INDEX(Matches!$H$2:$H$201,MATCH($A1479&amp;"-9",Matches!$J$2:$J$201,0))),0,IF(T1479-U1479=INDEX(Matches!$G$2:$G$201,MATCH($A1479&amp;"-9",Matches!$J$2:$J$201,0))-INDEX(Matches!$H$2:$H$201,MATCH($A1479&amp;"-9",Matches!$J$2:$J$201,0)),3,2))))),""))</f>
        <v/>
      </c>
      <c r="AG1479" s="12" t="str">
        <f aca="false">IF(OR($B1479="",V1479="",W1479=""),"",IFERROR(IF(OR(INDEX(Matches!$I$2:$I$201,MATCH($A1479&amp;"-10",Matches!$J$2:$J$201,0))="Void",INDEX(Matches!$G$2:$G$201,MATCH($A1479&amp;"-10",Matches!$J$2:$J$201,0))="",INDEX(Matches!$H$2:$H$201,MATCH($A1479&amp;"-10",Matches!$J$2:$J$201,0))=""),"",IF(AND($C1479&lt;&gt;"",INDEX(Matches!$F$2:$F$201,MATCH($A1479&amp;"-10",Matches!$J$2:$J$201,0))&lt;&gt;"",$C1479&gt;=INDEX(Matches!$F$2:$F$201,MATCH($A1479&amp;"-10",Matches!$J$2:$J$201,0))),"",IF(AND(V1479=INDEX(Matches!$G$2:$G$201,MATCH($A1479&amp;"-10",Matches!$J$2:$J$201,0)),W1479=INDEX(Matches!$H$2:$H$201,MATCH($A1479&amp;"-10",Matches!$J$2:$J$201,0))),5,IF(SIGN(V1479-W1479)&lt;&gt;SIGN(INDEX(Matches!$G$2:$G$201,MATCH($A1479&amp;"-10",Matches!$J$2:$J$201,0))-INDEX(Matches!$H$2:$H$201,MATCH($A1479&amp;"-10",Matches!$J$2:$J$201,0))),0,IF(V1479-W1479=INDEX(Matches!$G$2:$G$201,MATCH($A1479&amp;"-10",Matches!$J$2:$J$201,0))-INDEX(Matches!$H$2:$H$201,MATCH($A1479&amp;"-10",Matches!$J$2:$J$201,0)),3,2))))),""))</f>
        <v/>
      </c>
      <c r="AH1479" s="13" t="str">
        <f aca="false">IF($B1479="","",SUM(X1479:AG1479))</f>
        <v/>
      </c>
      <c r="AI1479" s="12" t="str">
        <f aca="false">IF($B1479="","",COUNTIF(X1479:AG1479,5))</f>
        <v/>
      </c>
      <c r="AJ1479" s="12" t="str">
        <f aca="false">IF($B1479="","",COUNTIF(X1479:AG1479,"&gt;=2"))</f>
        <v/>
      </c>
      <c r="AK1479" s="12" t="str">
        <f aca="false">IF($B1479="","",COUNT(X1479:AG1479))</f>
        <v/>
      </c>
    </row>
    <row r="1480" customFormat="false" ht="15" hidden="false" customHeight="false" outlineLevel="0" collapsed="false">
      <c r="A1480" s="7"/>
      <c r="B1480" s="7"/>
      <c r="C1480" s="11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12" t="str">
        <f aca="false">IF(OR($B1480="",D1480="",E1480=""),"",IFERROR(IF(OR(INDEX(Matches!$I$2:$I$201,MATCH($A1480&amp;"-1",Matches!$J$2:$J$201,0))="Void",INDEX(Matches!$G$2:$G$201,MATCH($A1480&amp;"-1",Matches!$J$2:$J$201,0))="",INDEX(Matches!$H$2:$H$201,MATCH($A1480&amp;"-1",Matches!$J$2:$J$201,0))=""),"",IF(AND($C1480&lt;&gt;"",INDEX(Matches!$F$2:$F$201,MATCH($A1480&amp;"-1",Matches!$J$2:$J$201,0))&lt;&gt;"",$C1480&gt;=INDEX(Matches!$F$2:$F$201,MATCH($A1480&amp;"-1",Matches!$J$2:$J$201,0))),"",IF(AND(D1480=INDEX(Matches!$G$2:$G$201,MATCH($A1480&amp;"-1",Matches!$J$2:$J$201,0)),E1480=INDEX(Matches!$H$2:$H$201,MATCH($A1480&amp;"-1",Matches!$J$2:$J$201,0))),5,IF(SIGN(D1480-E1480)&lt;&gt;SIGN(INDEX(Matches!$G$2:$G$201,MATCH($A1480&amp;"-1",Matches!$J$2:$J$201,0))-INDEX(Matches!$H$2:$H$201,MATCH($A1480&amp;"-1",Matches!$J$2:$J$201,0))),0,IF(D1480-E1480=INDEX(Matches!$G$2:$G$201,MATCH($A1480&amp;"-1",Matches!$J$2:$J$201,0))-INDEX(Matches!$H$2:$H$201,MATCH($A1480&amp;"-1",Matches!$J$2:$J$201,0)),3,2))))),""))</f>
        <v/>
      </c>
      <c r="Y1480" s="12" t="str">
        <f aca="false">IF(OR($B1480="",F1480="",G1480=""),"",IFERROR(IF(OR(INDEX(Matches!$I$2:$I$201,MATCH($A1480&amp;"-2",Matches!$J$2:$J$201,0))="Void",INDEX(Matches!$G$2:$G$201,MATCH($A1480&amp;"-2",Matches!$J$2:$J$201,0))="",INDEX(Matches!$H$2:$H$201,MATCH($A1480&amp;"-2",Matches!$J$2:$J$201,0))=""),"",IF(AND($C1480&lt;&gt;"",INDEX(Matches!$F$2:$F$201,MATCH($A1480&amp;"-2",Matches!$J$2:$J$201,0))&lt;&gt;"",$C1480&gt;=INDEX(Matches!$F$2:$F$201,MATCH($A1480&amp;"-2",Matches!$J$2:$J$201,0))),"",IF(AND(F1480=INDEX(Matches!$G$2:$G$201,MATCH($A1480&amp;"-2",Matches!$J$2:$J$201,0)),G1480=INDEX(Matches!$H$2:$H$201,MATCH($A1480&amp;"-2",Matches!$J$2:$J$201,0))),5,IF(SIGN(F1480-G1480)&lt;&gt;SIGN(INDEX(Matches!$G$2:$G$201,MATCH($A1480&amp;"-2",Matches!$J$2:$J$201,0))-INDEX(Matches!$H$2:$H$201,MATCH($A1480&amp;"-2",Matches!$J$2:$J$201,0))),0,IF(F1480-G1480=INDEX(Matches!$G$2:$G$201,MATCH($A1480&amp;"-2",Matches!$J$2:$J$201,0))-INDEX(Matches!$H$2:$H$201,MATCH($A1480&amp;"-2",Matches!$J$2:$J$201,0)),3,2))))),""))</f>
        <v/>
      </c>
      <c r="Z1480" s="12" t="str">
        <f aca="false">IF(OR($B1480="",H1480="",I1480=""),"",IFERROR(IF(OR(INDEX(Matches!$I$2:$I$201,MATCH($A1480&amp;"-3",Matches!$J$2:$J$201,0))="Void",INDEX(Matches!$G$2:$G$201,MATCH($A1480&amp;"-3",Matches!$J$2:$J$201,0))="",INDEX(Matches!$H$2:$H$201,MATCH($A1480&amp;"-3",Matches!$J$2:$J$201,0))=""),"",IF(AND($C1480&lt;&gt;"",INDEX(Matches!$F$2:$F$201,MATCH($A1480&amp;"-3",Matches!$J$2:$J$201,0))&lt;&gt;"",$C1480&gt;=INDEX(Matches!$F$2:$F$201,MATCH($A1480&amp;"-3",Matches!$J$2:$J$201,0))),"",IF(AND(H1480=INDEX(Matches!$G$2:$G$201,MATCH($A1480&amp;"-3",Matches!$J$2:$J$201,0)),I1480=INDEX(Matches!$H$2:$H$201,MATCH($A1480&amp;"-3",Matches!$J$2:$J$201,0))),5,IF(SIGN(H1480-I1480)&lt;&gt;SIGN(INDEX(Matches!$G$2:$G$201,MATCH($A1480&amp;"-3",Matches!$J$2:$J$201,0))-INDEX(Matches!$H$2:$H$201,MATCH($A1480&amp;"-3",Matches!$J$2:$J$201,0))),0,IF(H1480-I1480=INDEX(Matches!$G$2:$G$201,MATCH($A1480&amp;"-3",Matches!$J$2:$J$201,0))-INDEX(Matches!$H$2:$H$201,MATCH($A1480&amp;"-3",Matches!$J$2:$J$201,0)),3,2))))),""))</f>
        <v/>
      </c>
      <c r="AA1480" s="12" t="str">
        <f aca="false">IF(OR($B1480="",J1480="",K1480=""),"",IFERROR(IF(OR(INDEX(Matches!$I$2:$I$201,MATCH($A1480&amp;"-4",Matches!$J$2:$J$201,0))="Void",INDEX(Matches!$G$2:$G$201,MATCH($A1480&amp;"-4",Matches!$J$2:$J$201,0))="",INDEX(Matches!$H$2:$H$201,MATCH($A1480&amp;"-4",Matches!$J$2:$J$201,0))=""),"",IF(AND($C1480&lt;&gt;"",INDEX(Matches!$F$2:$F$201,MATCH($A1480&amp;"-4",Matches!$J$2:$J$201,0))&lt;&gt;"",$C1480&gt;=INDEX(Matches!$F$2:$F$201,MATCH($A1480&amp;"-4",Matches!$J$2:$J$201,0))),"",IF(AND(J1480=INDEX(Matches!$G$2:$G$201,MATCH($A1480&amp;"-4",Matches!$J$2:$J$201,0)),K1480=INDEX(Matches!$H$2:$H$201,MATCH($A1480&amp;"-4",Matches!$J$2:$J$201,0))),5,IF(SIGN(J1480-K1480)&lt;&gt;SIGN(INDEX(Matches!$G$2:$G$201,MATCH($A1480&amp;"-4",Matches!$J$2:$J$201,0))-INDEX(Matches!$H$2:$H$201,MATCH($A1480&amp;"-4",Matches!$J$2:$J$201,0))),0,IF(J1480-K1480=INDEX(Matches!$G$2:$G$201,MATCH($A1480&amp;"-4",Matches!$J$2:$J$201,0))-INDEX(Matches!$H$2:$H$201,MATCH($A1480&amp;"-4",Matches!$J$2:$J$201,0)),3,2))))),""))</f>
        <v/>
      </c>
      <c r="AB1480" s="12" t="str">
        <f aca="false">IF(OR($B1480="",L1480="",M1480=""),"",IFERROR(IF(OR(INDEX(Matches!$I$2:$I$201,MATCH($A1480&amp;"-5",Matches!$J$2:$J$201,0))="Void",INDEX(Matches!$G$2:$G$201,MATCH($A1480&amp;"-5",Matches!$J$2:$J$201,0))="",INDEX(Matches!$H$2:$H$201,MATCH($A1480&amp;"-5",Matches!$J$2:$J$201,0))=""),"",IF(AND($C1480&lt;&gt;"",INDEX(Matches!$F$2:$F$201,MATCH($A1480&amp;"-5",Matches!$J$2:$J$201,0))&lt;&gt;"",$C1480&gt;=INDEX(Matches!$F$2:$F$201,MATCH($A1480&amp;"-5",Matches!$J$2:$J$201,0))),"",IF(AND(L1480=INDEX(Matches!$G$2:$G$201,MATCH($A1480&amp;"-5",Matches!$J$2:$J$201,0)),M1480=INDEX(Matches!$H$2:$H$201,MATCH($A1480&amp;"-5",Matches!$J$2:$J$201,0))),5,IF(SIGN(L1480-M1480)&lt;&gt;SIGN(INDEX(Matches!$G$2:$G$201,MATCH($A1480&amp;"-5",Matches!$J$2:$J$201,0))-INDEX(Matches!$H$2:$H$201,MATCH($A1480&amp;"-5",Matches!$J$2:$J$201,0))),0,IF(L1480-M1480=INDEX(Matches!$G$2:$G$201,MATCH($A1480&amp;"-5",Matches!$J$2:$J$201,0))-INDEX(Matches!$H$2:$H$201,MATCH($A1480&amp;"-5",Matches!$J$2:$J$201,0)),3,2))))),""))</f>
        <v/>
      </c>
      <c r="AC1480" s="12" t="str">
        <f aca="false">IF(OR($B1480="",N1480="",O1480=""),"",IFERROR(IF(OR(INDEX(Matches!$I$2:$I$201,MATCH($A1480&amp;"-6",Matches!$J$2:$J$201,0))="Void",INDEX(Matches!$G$2:$G$201,MATCH($A1480&amp;"-6",Matches!$J$2:$J$201,0))="",INDEX(Matches!$H$2:$H$201,MATCH($A1480&amp;"-6",Matches!$J$2:$J$201,0))=""),"",IF(AND($C1480&lt;&gt;"",INDEX(Matches!$F$2:$F$201,MATCH($A1480&amp;"-6",Matches!$J$2:$J$201,0))&lt;&gt;"",$C1480&gt;=INDEX(Matches!$F$2:$F$201,MATCH($A1480&amp;"-6",Matches!$J$2:$J$201,0))),"",IF(AND(N1480=INDEX(Matches!$G$2:$G$201,MATCH($A1480&amp;"-6",Matches!$J$2:$J$201,0)),O1480=INDEX(Matches!$H$2:$H$201,MATCH($A1480&amp;"-6",Matches!$J$2:$J$201,0))),5,IF(SIGN(N1480-O1480)&lt;&gt;SIGN(INDEX(Matches!$G$2:$G$201,MATCH($A1480&amp;"-6",Matches!$J$2:$J$201,0))-INDEX(Matches!$H$2:$H$201,MATCH($A1480&amp;"-6",Matches!$J$2:$J$201,0))),0,IF(N1480-O1480=INDEX(Matches!$G$2:$G$201,MATCH($A1480&amp;"-6",Matches!$J$2:$J$201,0))-INDEX(Matches!$H$2:$H$201,MATCH($A1480&amp;"-6",Matches!$J$2:$J$201,0)),3,2))))),""))</f>
        <v/>
      </c>
      <c r="AD1480" s="12" t="str">
        <f aca="false">IF(OR($B1480="",P1480="",Q1480=""),"",IFERROR(IF(OR(INDEX(Matches!$I$2:$I$201,MATCH($A1480&amp;"-7",Matches!$J$2:$J$201,0))="Void",INDEX(Matches!$G$2:$G$201,MATCH($A1480&amp;"-7",Matches!$J$2:$J$201,0))="",INDEX(Matches!$H$2:$H$201,MATCH($A1480&amp;"-7",Matches!$J$2:$J$201,0))=""),"",IF(AND($C1480&lt;&gt;"",INDEX(Matches!$F$2:$F$201,MATCH($A1480&amp;"-7",Matches!$J$2:$J$201,0))&lt;&gt;"",$C1480&gt;=INDEX(Matches!$F$2:$F$201,MATCH($A1480&amp;"-7",Matches!$J$2:$J$201,0))),"",IF(AND(P1480=INDEX(Matches!$G$2:$G$201,MATCH($A1480&amp;"-7",Matches!$J$2:$J$201,0)),Q1480=INDEX(Matches!$H$2:$H$201,MATCH($A1480&amp;"-7",Matches!$J$2:$J$201,0))),5,IF(SIGN(P1480-Q1480)&lt;&gt;SIGN(INDEX(Matches!$G$2:$G$201,MATCH($A1480&amp;"-7",Matches!$J$2:$J$201,0))-INDEX(Matches!$H$2:$H$201,MATCH($A1480&amp;"-7",Matches!$J$2:$J$201,0))),0,IF(P1480-Q1480=INDEX(Matches!$G$2:$G$201,MATCH($A1480&amp;"-7",Matches!$J$2:$J$201,0))-INDEX(Matches!$H$2:$H$201,MATCH($A1480&amp;"-7",Matches!$J$2:$J$201,0)),3,2))))),""))</f>
        <v/>
      </c>
      <c r="AE1480" s="12" t="str">
        <f aca="false">IF(OR($B1480="",R1480="",S1480=""),"",IFERROR(IF(OR(INDEX(Matches!$I$2:$I$201,MATCH($A1480&amp;"-8",Matches!$J$2:$J$201,0))="Void",INDEX(Matches!$G$2:$G$201,MATCH($A1480&amp;"-8",Matches!$J$2:$J$201,0))="",INDEX(Matches!$H$2:$H$201,MATCH($A1480&amp;"-8",Matches!$J$2:$J$201,0))=""),"",IF(AND($C1480&lt;&gt;"",INDEX(Matches!$F$2:$F$201,MATCH($A1480&amp;"-8",Matches!$J$2:$J$201,0))&lt;&gt;"",$C1480&gt;=INDEX(Matches!$F$2:$F$201,MATCH($A1480&amp;"-8",Matches!$J$2:$J$201,0))),"",IF(AND(R1480=INDEX(Matches!$G$2:$G$201,MATCH($A1480&amp;"-8",Matches!$J$2:$J$201,0)),S1480=INDEX(Matches!$H$2:$H$201,MATCH($A1480&amp;"-8",Matches!$J$2:$J$201,0))),5,IF(SIGN(R1480-S1480)&lt;&gt;SIGN(INDEX(Matches!$G$2:$G$201,MATCH($A1480&amp;"-8",Matches!$J$2:$J$201,0))-INDEX(Matches!$H$2:$H$201,MATCH($A1480&amp;"-8",Matches!$J$2:$J$201,0))),0,IF(R1480-S1480=INDEX(Matches!$G$2:$G$201,MATCH($A1480&amp;"-8",Matches!$J$2:$J$201,0))-INDEX(Matches!$H$2:$H$201,MATCH($A1480&amp;"-8",Matches!$J$2:$J$201,0)),3,2))))),""))</f>
        <v/>
      </c>
      <c r="AF1480" s="12" t="str">
        <f aca="false">IF(OR($B1480="",T1480="",U1480=""),"",IFERROR(IF(OR(INDEX(Matches!$I$2:$I$201,MATCH($A1480&amp;"-9",Matches!$J$2:$J$201,0))="Void",INDEX(Matches!$G$2:$G$201,MATCH($A1480&amp;"-9",Matches!$J$2:$J$201,0))="",INDEX(Matches!$H$2:$H$201,MATCH($A1480&amp;"-9",Matches!$J$2:$J$201,0))=""),"",IF(AND($C1480&lt;&gt;"",INDEX(Matches!$F$2:$F$201,MATCH($A1480&amp;"-9",Matches!$J$2:$J$201,0))&lt;&gt;"",$C1480&gt;=INDEX(Matches!$F$2:$F$201,MATCH($A1480&amp;"-9",Matches!$J$2:$J$201,0))),"",IF(AND(T1480=INDEX(Matches!$G$2:$G$201,MATCH($A1480&amp;"-9",Matches!$J$2:$J$201,0)),U1480=INDEX(Matches!$H$2:$H$201,MATCH($A1480&amp;"-9",Matches!$J$2:$J$201,0))),5,IF(SIGN(T1480-U1480)&lt;&gt;SIGN(INDEX(Matches!$G$2:$G$201,MATCH($A1480&amp;"-9",Matches!$J$2:$J$201,0))-INDEX(Matches!$H$2:$H$201,MATCH($A1480&amp;"-9",Matches!$J$2:$J$201,0))),0,IF(T1480-U1480=INDEX(Matches!$G$2:$G$201,MATCH($A1480&amp;"-9",Matches!$J$2:$J$201,0))-INDEX(Matches!$H$2:$H$201,MATCH($A1480&amp;"-9",Matches!$J$2:$J$201,0)),3,2))))),""))</f>
        <v/>
      </c>
      <c r="AG1480" s="12" t="str">
        <f aca="false">IF(OR($B1480="",V1480="",W1480=""),"",IFERROR(IF(OR(INDEX(Matches!$I$2:$I$201,MATCH($A1480&amp;"-10",Matches!$J$2:$J$201,0))="Void",INDEX(Matches!$G$2:$G$201,MATCH($A1480&amp;"-10",Matches!$J$2:$J$201,0))="",INDEX(Matches!$H$2:$H$201,MATCH($A1480&amp;"-10",Matches!$J$2:$J$201,0))=""),"",IF(AND($C1480&lt;&gt;"",INDEX(Matches!$F$2:$F$201,MATCH($A1480&amp;"-10",Matches!$J$2:$J$201,0))&lt;&gt;"",$C1480&gt;=INDEX(Matches!$F$2:$F$201,MATCH($A1480&amp;"-10",Matches!$J$2:$J$201,0))),"",IF(AND(V1480=INDEX(Matches!$G$2:$G$201,MATCH($A1480&amp;"-10",Matches!$J$2:$J$201,0)),W1480=INDEX(Matches!$H$2:$H$201,MATCH($A1480&amp;"-10",Matches!$J$2:$J$201,0))),5,IF(SIGN(V1480-W1480)&lt;&gt;SIGN(INDEX(Matches!$G$2:$G$201,MATCH($A1480&amp;"-10",Matches!$J$2:$J$201,0))-INDEX(Matches!$H$2:$H$201,MATCH($A1480&amp;"-10",Matches!$J$2:$J$201,0))),0,IF(V1480-W1480=INDEX(Matches!$G$2:$G$201,MATCH($A1480&amp;"-10",Matches!$J$2:$J$201,0))-INDEX(Matches!$H$2:$H$201,MATCH($A1480&amp;"-10",Matches!$J$2:$J$201,0)),3,2))))),""))</f>
        <v/>
      </c>
      <c r="AH1480" s="13" t="str">
        <f aca="false">IF($B1480="","",SUM(X1480:AG1480))</f>
        <v/>
      </c>
      <c r="AI1480" s="12" t="str">
        <f aca="false">IF($B1480="","",COUNTIF(X1480:AG1480,5))</f>
        <v/>
      </c>
      <c r="AJ1480" s="12" t="str">
        <f aca="false">IF($B1480="","",COUNTIF(X1480:AG1480,"&gt;=2"))</f>
        <v/>
      </c>
      <c r="AK1480" s="12" t="str">
        <f aca="false">IF($B1480="","",COUNT(X1480:AG1480))</f>
        <v/>
      </c>
    </row>
    <row r="1481" customFormat="false" ht="15" hidden="false" customHeight="false" outlineLevel="0" collapsed="false">
      <c r="A1481" s="7"/>
      <c r="B1481" s="7"/>
      <c r="C1481" s="11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12" t="str">
        <f aca="false">IF(OR($B1481="",D1481="",E1481=""),"",IFERROR(IF(OR(INDEX(Matches!$I$2:$I$201,MATCH($A1481&amp;"-1",Matches!$J$2:$J$201,0))="Void",INDEX(Matches!$G$2:$G$201,MATCH($A1481&amp;"-1",Matches!$J$2:$J$201,0))="",INDEX(Matches!$H$2:$H$201,MATCH($A1481&amp;"-1",Matches!$J$2:$J$201,0))=""),"",IF(AND($C1481&lt;&gt;"",INDEX(Matches!$F$2:$F$201,MATCH($A1481&amp;"-1",Matches!$J$2:$J$201,0))&lt;&gt;"",$C1481&gt;=INDEX(Matches!$F$2:$F$201,MATCH($A1481&amp;"-1",Matches!$J$2:$J$201,0))),"",IF(AND(D1481=INDEX(Matches!$G$2:$G$201,MATCH($A1481&amp;"-1",Matches!$J$2:$J$201,0)),E1481=INDEX(Matches!$H$2:$H$201,MATCH($A1481&amp;"-1",Matches!$J$2:$J$201,0))),5,IF(SIGN(D1481-E1481)&lt;&gt;SIGN(INDEX(Matches!$G$2:$G$201,MATCH($A1481&amp;"-1",Matches!$J$2:$J$201,0))-INDEX(Matches!$H$2:$H$201,MATCH($A1481&amp;"-1",Matches!$J$2:$J$201,0))),0,IF(D1481-E1481=INDEX(Matches!$G$2:$G$201,MATCH($A1481&amp;"-1",Matches!$J$2:$J$201,0))-INDEX(Matches!$H$2:$H$201,MATCH($A1481&amp;"-1",Matches!$J$2:$J$201,0)),3,2))))),""))</f>
        <v/>
      </c>
      <c r="Y1481" s="12" t="str">
        <f aca="false">IF(OR($B1481="",F1481="",G1481=""),"",IFERROR(IF(OR(INDEX(Matches!$I$2:$I$201,MATCH($A1481&amp;"-2",Matches!$J$2:$J$201,0))="Void",INDEX(Matches!$G$2:$G$201,MATCH($A1481&amp;"-2",Matches!$J$2:$J$201,0))="",INDEX(Matches!$H$2:$H$201,MATCH($A1481&amp;"-2",Matches!$J$2:$J$201,0))=""),"",IF(AND($C1481&lt;&gt;"",INDEX(Matches!$F$2:$F$201,MATCH($A1481&amp;"-2",Matches!$J$2:$J$201,0))&lt;&gt;"",$C1481&gt;=INDEX(Matches!$F$2:$F$201,MATCH($A1481&amp;"-2",Matches!$J$2:$J$201,0))),"",IF(AND(F1481=INDEX(Matches!$G$2:$G$201,MATCH($A1481&amp;"-2",Matches!$J$2:$J$201,0)),G1481=INDEX(Matches!$H$2:$H$201,MATCH($A1481&amp;"-2",Matches!$J$2:$J$201,0))),5,IF(SIGN(F1481-G1481)&lt;&gt;SIGN(INDEX(Matches!$G$2:$G$201,MATCH($A1481&amp;"-2",Matches!$J$2:$J$201,0))-INDEX(Matches!$H$2:$H$201,MATCH($A1481&amp;"-2",Matches!$J$2:$J$201,0))),0,IF(F1481-G1481=INDEX(Matches!$G$2:$G$201,MATCH($A1481&amp;"-2",Matches!$J$2:$J$201,0))-INDEX(Matches!$H$2:$H$201,MATCH($A1481&amp;"-2",Matches!$J$2:$J$201,0)),3,2))))),""))</f>
        <v/>
      </c>
      <c r="Z1481" s="12" t="str">
        <f aca="false">IF(OR($B1481="",H1481="",I1481=""),"",IFERROR(IF(OR(INDEX(Matches!$I$2:$I$201,MATCH($A1481&amp;"-3",Matches!$J$2:$J$201,0))="Void",INDEX(Matches!$G$2:$G$201,MATCH($A1481&amp;"-3",Matches!$J$2:$J$201,0))="",INDEX(Matches!$H$2:$H$201,MATCH($A1481&amp;"-3",Matches!$J$2:$J$201,0))=""),"",IF(AND($C1481&lt;&gt;"",INDEX(Matches!$F$2:$F$201,MATCH($A1481&amp;"-3",Matches!$J$2:$J$201,0))&lt;&gt;"",$C1481&gt;=INDEX(Matches!$F$2:$F$201,MATCH($A1481&amp;"-3",Matches!$J$2:$J$201,0))),"",IF(AND(H1481=INDEX(Matches!$G$2:$G$201,MATCH($A1481&amp;"-3",Matches!$J$2:$J$201,0)),I1481=INDEX(Matches!$H$2:$H$201,MATCH($A1481&amp;"-3",Matches!$J$2:$J$201,0))),5,IF(SIGN(H1481-I1481)&lt;&gt;SIGN(INDEX(Matches!$G$2:$G$201,MATCH($A1481&amp;"-3",Matches!$J$2:$J$201,0))-INDEX(Matches!$H$2:$H$201,MATCH($A1481&amp;"-3",Matches!$J$2:$J$201,0))),0,IF(H1481-I1481=INDEX(Matches!$G$2:$G$201,MATCH($A1481&amp;"-3",Matches!$J$2:$J$201,0))-INDEX(Matches!$H$2:$H$201,MATCH($A1481&amp;"-3",Matches!$J$2:$J$201,0)),3,2))))),""))</f>
        <v/>
      </c>
      <c r="AA1481" s="12" t="str">
        <f aca="false">IF(OR($B1481="",J1481="",K1481=""),"",IFERROR(IF(OR(INDEX(Matches!$I$2:$I$201,MATCH($A1481&amp;"-4",Matches!$J$2:$J$201,0))="Void",INDEX(Matches!$G$2:$G$201,MATCH($A1481&amp;"-4",Matches!$J$2:$J$201,0))="",INDEX(Matches!$H$2:$H$201,MATCH($A1481&amp;"-4",Matches!$J$2:$J$201,0))=""),"",IF(AND($C1481&lt;&gt;"",INDEX(Matches!$F$2:$F$201,MATCH($A1481&amp;"-4",Matches!$J$2:$J$201,0))&lt;&gt;"",$C1481&gt;=INDEX(Matches!$F$2:$F$201,MATCH($A1481&amp;"-4",Matches!$J$2:$J$201,0))),"",IF(AND(J1481=INDEX(Matches!$G$2:$G$201,MATCH($A1481&amp;"-4",Matches!$J$2:$J$201,0)),K1481=INDEX(Matches!$H$2:$H$201,MATCH($A1481&amp;"-4",Matches!$J$2:$J$201,0))),5,IF(SIGN(J1481-K1481)&lt;&gt;SIGN(INDEX(Matches!$G$2:$G$201,MATCH($A1481&amp;"-4",Matches!$J$2:$J$201,0))-INDEX(Matches!$H$2:$H$201,MATCH($A1481&amp;"-4",Matches!$J$2:$J$201,0))),0,IF(J1481-K1481=INDEX(Matches!$G$2:$G$201,MATCH($A1481&amp;"-4",Matches!$J$2:$J$201,0))-INDEX(Matches!$H$2:$H$201,MATCH($A1481&amp;"-4",Matches!$J$2:$J$201,0)),3,2))))),""))</f>
        <v/>
      </c>
      <c r="AB1481" s="12" t="str">
        <f aca="false">IF(OR($B1481="",L1481="",M1481=""),"",IFERROR(IF(OR(INDEX(Matches!$I$2:$I$201,MATCH($A1481&amp;"-5",Matches!$J$2:$J$201,0))="Void",INDEX(Matches!$G$2:$G$201,MATCH($A1481&amp;"-5",Matches!$J$2:$J$201,0))="",INDEX(Matches!$H$2:$H$201,MATCH($A1481&amp;"-5",Matches!$J$2:$J$201,0))=""),"",IF(AND($C1481&lt;&gt;"",INDEX(Matches!$F$2:$F$201,MATCH($A1481&amp;"-5",Matches!$J$2:$J$201,0))&lt;&gt;"",$C1481&gt;=INDEX(Matches!$F$2:$F$201,MATCH($A1481&amp;"-5",Matches!$J$2:$J$201,0))),"",IF(AND(L1481=INDEX(Matches!$G$2:$G$201,MATCH($A1481&amp;"-5",Matches!$J$2:$J$201,0)),M1481=INDEX(Matches!$H$2:$H$201,MATCH($A1481&amp;"-5",Matches!$J$2:$J$201,0))),5,IF(SIGN(L1481-M1481)&lt;&gt;SIGN(INDEX(Matches!$G$2:$G$201,MATCH($A1481&amp;"-5",Matches!$J$2:$J$201,0))-INDEX(Matches!$H$2:$H$201,MATCH($A1481&amp;"-5",Matches!$J$2:$J$201,0))),0,IF(L1481-M1481=INDEX(Matches!$G$2:$G$201,MATCH($A1481&amp;"-5",Matches!$J$2:$J$201,0))-INDEX(Matches!$H$2:$H$201,MATCH($A1481&amp;"-5",Matches!$J$2:$J$201,0)),3,2))))),""))</f>
        <v/>
      </c>
      <c r="AC1481" s="12" t="str">
        <f aca="false">IF(OR($B1481="",N1481="",O1481=""),"",IFERROR(IF(OR(INDEX(Matches!$I$2:$I$201,MATCH($A1481&amp;"-6",Matches!$J$2:$J$201,0))="Void",INDEX(Matches!$G$2:$G$201,MATCH($A1481&amp;"-6",Matches!$J$2:$J$201,0))="",INDEX(Matches!$H$2:$H$201,MATCH($A1481&amp;"-6",Matches!$J$2:$J$201,0))=""),"",IF(AND($C1481&lt;&gt;"",INDEX(Matches!$F$2:$F$201,MATCH($A1481&amp;"-6",Matches!$J$2:$J$201,0))&lt;&gt;"",$C1481&gt;=INDEX(Matches!$F$2:$F$201,MATCH($A1481&amp;"-6",Matches!$J$2:$J$201,0))),"",IF(AND(N1481=INDEX(Matches!$G$2:$G$201,MATCH($A1481&amp;"-6",Matches!$J$2:$J$201,0)),O1481=INDEX(Matches!$H$2:$H$201,MATCH($A1481&amp;"-6",Matches!$J$2:$J$201,0))),5,IF(SIGN(N1481-O1481)&lt;&gt;SIGN(INDEX(Matches!$G$2:$G$201,MATCH($A1481&amp;"-6",Matches!$J$2:$J$201,0))-INDEX(Matches!$H$2:$H$201,MATCH($A1481&amp;"-6",Matches!$J$2:$J$201,0))),0,IF(N1481-O1481=INDEX(Matches!$G$2:$G$201,MATCH($A1481&amp;"-6",Matches!$J$2:$J$201,0))-INDEX(Matches!$H$2:$H$201,MATCH($A1481&amp;"-6",Matches!$J$2:$J$201,0)),3,2))))),""))</f>
        <v/>
      </c>
      <c r="AD1481" s="12" t="str">
        <f aca="false">IF(OR($B1481="",P1481="",Q1481=""),"",IFERROR(IF(OR(INDEX(Matches!$I$2:$I$201,MATCH($A1481&amp;"-7",Matches!$J$2:$J$201,0))="Void",INDEX(Matches!$G$2:$G$201,MATCH($A1481&amp;"-7",Matches!$J$2:$J$201,0))="",INDEX(Matches!$H$2:$H$201,MATCH($A1481&amp;"-7",Matches!$J$2:$J$201,0))=""),"",IF(AND($C1481&lt;&gt;"",INDEX(Matches!$F$2:$F$201,MATCH($A1481&amp;"-7",Matches!$J$2:$J$201,0))&lt;&gt;"",$C1481&gt;=INDEX(Matches!$F$2:$F$201,MATCH($A1481&amp;"-7",Matches!$J$2:$J$201,0))),"",IF(AND(P1481=INDEX(Matches!$G$2:$G$201,MATCH($A1481&amp;"-7",Matches!$J$2:$J$201,0)),Q1481=INDEX(Matches!$H$2:$H$201,MATCH($A1481&amp;"-7",Matches!$J$2:$J$201,0))),5,IF(SIGN(P1481-Q1481)&lt;&gt;SIGN(INDEX(Matches!$G$2:$G$201,MATCH($A1481&amp;"-7",Matches!$J$2:$J$201,0))-INDEX(Matches!$H$2:$H$201,MATCH($A1481&amp;"-7",Matches!$J$2:$J$201,0))),0,IF(P1481-Q1481=INDEX(Matches!$G$2:$G$201,MATCH($A1481&amp;"-7",Matches!$J$2:$J$201,0))-INDEX(Matches!$H$2:$H$201,MATCH($A1481&amp;"-7",Matches!$J$2:$J$201,0)),3,2))))),""))</f>
        <v/>
      </c>
      <c r="AE1481" s="12" t="str">
        <f aca="false">IF(OR($B1481="",R1481="",S1481=""),"",IFERROR(IF(OR(INDEX(Matches!$I$2:$I$201,MATCH($A1481&amp;"-8",Matches!$J$2:$J$201,0))="Void",INDEX(Matches!$G$2:$G$201,MATCH($A1481&amp;"-8",Matches!$J$2:$J$201,0))="",INDEX(Matches!$H$2:$H$201,MATCH($A1481&amp;"-8",Matches!$J$2:$J$201,0))=""),"",IF(AND($C1481&lt;&gt;"",INDEX(Matches!$F$2:$F$201,MATCH($A1481&amp;"-8",Matches!$J$2:$J$201,0))&lt;&gt;"",$C1481&gt;=INDEX(Matches!$F$2:$F$201,MATCH($A1481&amp;"-8",Matches!$J$2:$J$201,0))),"",IF(AND(R1481=INDEX(Matches!$G$2:$G$201,MATCH($A1481&amp;"-8",Matches!$J$2:$J$201,0)),S1481=INDEX(Matches!$H$2:$H$201,MATCH($A1481&amp;"-8",Matches!$J$2:$J$201,0))),5,IF(SIGN(R1481-S1481)&lt;&gt;SIGN(INDEX(Matches!$G$2:$G$201,MATCH($A1481&amp;"-8",Matches!$J$2:$J$201,0))-INDEX(Matches!$H$2:$H$201,MATCH($A1481&amp;"-8",Matches!$J$2:$J$201,0))),0,IF(R1481-S1481=INDEX(Matches!$G$2:$G$201,MATCH($A1481&amp;"-8",Matches!$J$2:$J$201,0))-INDEX(Matches!$H$2:$H$201,MATCH($A1481&amp;"-8",Matches!$J$2:$J$201,0)),3,2))))),""))</f>
        <v/>
      </c>
      <c r="AF1481" s="12" t="str">
        <f aca="false">IF(OR($B1481="",T1481="",U1481=""),"",IFERROR(IF(OR(INDEX(Matches!$I$2:$I$201,MATCH($A1481&amp;"-9",Matches!$J$2:$J$201,0))="Void",INDEX(Matches!$G$2:$G$201,MATCH($A1481&amp;"-9",Matches!$J$2:$J$201,0))="",INDEX(Matches!$H$2:$H$201,MATCH($A1481&amp;"-9",Matches!$J$2:$J$201,0))=""),"",IF(AND($C1481&lt;&gt;"",INDEX(Matches!$F$2:$F$201,MATCH($A1481&amp;"-9",Matches!$J$2:$J$201,0))&lt;&gt;"",$C1481&gt;=INDEX(Matches!$F$2:$F$201,MATCH($A1481&amp;"-9",Matches!$J$2:$J$201,0))),"",IF(AND(T1481=INDEX(Matches!$G$2:$G$201,MATCH($A1481&amp;"-9",Matches!$J$2:$J$201,0)),U1481=INDEX(Matches!$H$2:$H$201,MATCH($A1481&amp;"-9",Matches!$J$2:$J$201,0))),5,IF(SIGN(T1481-U1481)&lt;&gt;SIGN(INDEX(Matches!$G$2:$G$201,MATCH($A1481&amp;"-9",Matches!$J$2:$J$201,0))-INDEX(Matches!$H$2:$H$201,MATCH($A1481&amp;"-9",Matches!$J$2:$J$201,0))),0,IF(T1481-U1481=INDEX(Matches!$G$2:$G$201,MATCH($A1481&amp;"-9",Matches!$J$2:$J$201,0))-INDEX(Matches!$H$2:$H$201,MATCH($A1481&amp;"-9",Matches!$J$2:$J$201,0)),3,2))))),""))</f>
        <v/>
      </c>
      <c r="AG1481" s="12" t="str">
        <f aca="false">IF(OR($B1481="",V1481="",W1481=""),"",IFERROR(IF(OR(INDEX(Matches!$I$2:$I$201,MATCH($A1481&amp;"-10",Matches!$J$2:$J$201,0))="Void",INDEX(Matches!$G$2:$G$201,MATCH($A1481&amp;"-10",Matches!$J$2:$J$201,0))="",INDEX(Matches!$H$2:$H$201,MATCH($A1481&amp;"-10",Matches!$J$2:$J$201,0))=""),"",IF(AND($C1481&lt;&gt;"",INDEX(Matches!$F$2:$F$201,MATCH($A1481&amp;"-10",Matches!$J$2:$J$201,0))&lt;&gt;"",$C1481&gt;=INDEX(Matches!$F$2:$F$201,MATCH($A1481&amp;"-10",Matches!$J$2:$J$201,0))),"",IF(AND(V1481=INDEX(Matches!$G$2:$G$201,MATCH($A1481&amp;"-10",Matches!$J$2:$J$201,0)),W1481=INDEX(Matches!$H$2:$H$201,MATCH($A1481&amp;"-10",Matches!$J$2:$J$201,0))),5,IF(SIGN(V1481-W1481)&lt;&gt;SIGN(INDEX(Matches!$G$2:$G$201,MATCH($A1481&amp;"-10",Matches!$J$2:$J$201,0))-INDEX(Matches!$H$2:$H$201,MATCH($A1481&amp;"-10",Matches!$J$2:$J$201,0))),0,IF(V1481-W1481=INDEX(Matches!$G$2:$G$201,MATCH($A1481&amp;"-10",Matches!$J$2:$J$201,0))-INDEX(Matches!$H$2:$H$201,MATCH($A1481&amp;"-10",Matches!$J$2:$J$201,0)),3,2))))),""))</f>
        <v/>
      </c>
      <c r="AH1481" s="13" t="str">
        <f aca="false">IF($B1481="","",SUM(X1481:AG1481))</f>
        <v/>
      </c>
      <c r="AI1481" s="12" t="str">
        <f aca="false">IF($B1481="","",COUNTIF(X1481:AG1481,5))</f>
        <v/>
      </c>
      <c r="AJ1481" s="12" t="str">
        <f aca="false">IF($B1481="","",COUNTIF(X1481:AG1481,"&gt;=2"))</f>
        <v/>
      </c>
      <c r="AK1481" s="12" t="str">
        <f aca="false">IF($B1481="","",COUNT(X1481:AG1481))</f>
        <v/>
      </c>
    </row>
    <row r="1482" customFormat="false" ht="15" hidden="false" customHeight="false" outlineLevel="0" collapsed="false">
      <c r="A1482" s="7"/>
      <c r="B1482" s="7"/>
      <c r="C1482" s="11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12" t="str">
        <f aca="false">IF(OR($B1482="",D1482="",E1482=""),"",IFERROR(IF(OR(INDEX(Matches!$I$2:$I$201,MATCH($A1482&amp;"-1",Matches!$J$2:$J$201,0))="Void",INDEX(Matches!$G$2:$G$201,MATCH($A1482&amp;"-1",Matches!$J$2:$J$201,0))="",INDEX(Matches!$H$2:$H$201,MATCH($A1482&amp;"-1",Matches!$J$2:$J$201,0))=""),"",IF(AND($C1482&lt;&gt;"",INDEX(Matches!$F$2:$F$201,MATCH($A1482&amp;"-1",Matches!$J$2:$J$201,0))&lt;&gt;"",$C1482&gt;=INDEX(Matches!$F$2:$F$201,MATCH($A1482&amp;"-1",Matches!$J$2:$J$201,0))),"",IF(AND(D1482=INDEX(Matches!$G$2:$G$201,MATCH($A1482&amp;"-1",Matches!$J$2:$J$201,0)),E1482=INDEX(Matches!$H$2:$H$201,MATCH($A1482&amp;"-1",Matches!$J$2:$J$201,0))),5,IF(SIGN(D1482-E1482)&lt;&gt;SIGN(INDEX(Matches!$G$2:$G$201,MATCH($A1482&amp;"-1",Matches!$J$2:$J$201,0))-INDEX(Matches!$H$2:$H$201,MATCH($A1482&amp;"-1",Matches!$J$2:$J$201,0))),0,IF(D1482-E1482=INDEX(Matches!$G$2:$G$201,MATCH($A1482&amp;"-1",Matches!$J$2:$J$201,0))-INDEX(Matches!$H$2:$H$201,MATCH($A1482&amp;"-1",Matches!$J$2:$J$201,0)),3,2))))),""))</f>
        <v/>
      </c>
      <c r="Y1482" s="12" t="str">
        <f aca="false">IF(OR($B1482="",F1482="",G1482=""),"",IFERROR(IF(OR(INDEX(Matches!$I$2:$I$201,MATCH($A1482&amp;"-2",Matches!$J$2:$J$201,0))="Void",INDEX(Matches!$G$2:$G$201,MATCH($A1482&amp;"-2",Matches!$J$2:$J$201,0))="",INDEX(Matches!$H$2:$H$201,MATCH($A1482&amp;"-2",Matches!$J$2:$J$201,0))=""),"",IF(AND($C1482&lt;&gt;"",INDEX(Matches!$F$2:$F$201,MATCH($A1482&amp;"-2",Matches!$J$2:$J$201,0))&lt;&gt;"",$C1482&gt;=INDEX(Matches!$F$2:$F$201,MATCH($A1482&amp;"-2",Matches!$J$2:$J$201,0))),"",IF(AND(F1482=INDEX(Matches!$G$2:$G$201,MATCH($A1482&amp;"-2",Matches!$J$2:$J$201,0)),G1482=INDEX(Matches!$H$2:$H$201,MATCH($A1482&amp;"-2",Matches!$J$2:$J$201,0))),5,IF(SIGN(F1482-G1482)&lt;&gt;SIGN(INDEX(Matches!$G$2:$G$201,MATCH($A1482&amp;"-2",Matches!$J$2:$J$201,0))-INDEX(Matches!$H$2:$H$201,MATCH($A1482&amp;"-2",Matches!$J$2:$J$201,0))),0,IF(F1482-G1482=INDEX(Matches!$G$2:$G$201,MATCH($A1482&amp;"-2",Matches!$J$2:$J$201,0))-INDEX(Matches!$H$2:$H$201,MATCH($A1482&amp;"-2",Matches!$J$2:$J$201,0)),3,2))))),""))</f>
        <v/>
      </c>
      <c r="Z1482" s="12" t="str">
        <f aca="false">IF(OR($B1482="",H1482="",I1482=""),"",IFERROR(IF(OR(INDEX(Matches!$I$2:$I$201,MATCH($A1482&amp;"-3",Matches!$J$2:$J$201,0))="Void",INDEX(Matches!$G$2:$G$201,MATCH($A1482&amp;"-3",Matches!$J$2:$J$201,0))="",INDEX(Matches!$H$2:$H$201,MATCH($A1482&amp;"-3",Matches!$J$2:$J$201,0))=""),"",IF(AND($C1482&lt;&gt;"",INDEX(Matches!$F$2:$F$201,MATCH($A1482&amp;"-3",Matches!$J$2:$J$201,0))&lt;&gt;"",$C1482&gt;=INDEX(Matches!$F$2:$F$201,MATCH($A1482&amp;"-3",Matches!$J$2:$J$201,0))),"",IF(AND(H1482=INDEX(Matches!$G$2:$G$201,MATCH($A1482&amp;"-3",Matches!$J$2:$J$201,0)),I1482=INDEX(Matches!$H$2:$H$201,MATCH($A1482&amp;"-3",Matches!$J$2:$J$201,0))),5,IF(SIGN(H1482-I1482)&lt;&gt;SIGN(INDEX(Matches!$G$2:$G$201,MATCH($A1482&amp;"-3",Matches!$J$2:$J$201,0))-INDEX(Matches!$H$2:$H$201,MATCH($A1482&amp;"-3",Matches!$J$2:$J$201,0))),0,IF(H1482-I1482=INDEX(Matches!$G$2:$G$201,MATCH($A1482&amp;"-3",Matches!$J$2:$J$201,0))-INDEX(Matches!$H$2:$H$201,MATCH($A1482&amp;"-3",Matches!$J$2:$J$201,0)),3,2))))),""))</f>
        <v/>
      </c>
      <c r="AA1482" s="12" t="str">
        <f aca="false">IF(OR($B1482="",J1482="",K1482=""),"",IFERROR(IF(OR(INDEX(Matches!$I$2:$I$201,MATCH($A1482&amp;"-4",Matches!$J$2:$J$201,0))="Void",INDEX(Matches!$G$2:$G$201,MATCH($A1482&amp;"-4",Matches!$J$2:$J$201,0))="",INDEX(Matches!$H$2:$H$201,MATCH($A1482&amp;"-4",Matches!$J$2:$J$201,0))=""),"",IF(AND($C1482&lt;&gt;"",INDEX(Matches!$F$2:$F$201,MATCH($A1482&amp;"-4",Matches!$J$2:$J$201,0))&lt;&gt;"",$C1482&gt;=INDEX(Matches!$F$2:$F$201,MATCH($A1482&amp;"-4",Matches!$J$2:$J$201,0))),"",IF(AND(J1482=INDEX(Matches!$G$2:$G$201,MATCH($A1482&amp;"-4",Matches!$J$2:$J$201,0)),K1482=INDEX(Matches!$H$2:$H$201,MATCH($A1482&amp;"-4",Matches!$J$2:$J$201,0))),5,IF(SIGN(J1482-K1482)&lt;&gt;SIGN(INDEX(Matches!$G$2:$G$201,MATCH($A1482&amp;"-4",Matches!$J$2:$J$201,0))-INDEX(Matches!$H$2:$H$201,MATCH($A1482&amp;"-4",Matches!$J$2:$J$201,0))),0,IF(J1482-K1482=INDEX(Matches!$G$2:$G$201,MATCH($A1482&amp;"-4",Matches!$J$2:$J$201,0))-INDEX(Matches!$H$2:$H$201,MATCH($A1482&amp;"-4",Matches!$J$2:$J$201,0)),3,2))))),""))</f>
        <v/>
      </c>
      <c r="AB1482" s="12" t="str">
        <f aca="false">IF(OR($B1482="",L1482="",M1482=""),"",IFERROR(IF(OR(INDEX(Matches!$I$2:$I$201,MATCH($A1482&amp;"-5",Matches!$J$2:$J$201,0))="Void",INDEX(Matches!$G$2:$G$201,MATCH($A1482&amp;"-5",Matches!$J$2:$J$201,0))="",INDEX(Matches!$H$2:$H$201,MATCH($A1482&amp;"-5",Matches!$J$2:$J$201,0))=""),"",IF(AND($C1482&lt;&gt;"",INDEX(Matches!$F$2:$F$201,MATCH($A1482&amp;"-5",Matches!$J$2:$J$201,0))&lt;&gt;"",$C1482&gt;=INDEX(Matches!$F$2:$F$201,MATCH($A1482&amp;"-5",Matches!$J$2:$J$201,0))),"",IF(AND(L1482=INDEX(Matches!$G$2:$G$201,MATCH($A1482&amp;"-5",Matches!$J$2:$J$201,0)),M1482=INDEX(Matches!$H$2:$H$201,MATCH($A1482&amp;"-5",Matches!$J$2:$J$201,0))),5,IF(SIGN(L1482-M1482)&lt;&gt;SIGN(INDEX(Matches!$G$2:$G$201,MATCH($A1482&amp;"-5",Matches!$J$2:$J$201,0))-INDEX(Matches!$H$2:$H$201,MATCH($A1482&amp;"-5",Matches!$J$2:$J$201,0))),0,IF(L1482-M1482=INDEX(Matches!$G$2:$G$201,MATCH($A1482&amp;"-5",Matches!$J$2:$J$201,0))-INDEX(Matches!$H$2:$H$201,MATCH($A1482&amp;"-5",Matches!$J$2:$J$201,0)),3,2))))),""))</f>
        <v/>
      </c>
      <c r="AC1482" s="12" t="str">
        <f aca="false">IF(OR($B1482="",N1482="",O1482=""),"",IFERROR(IF(OR(INDEX(Matches!$I$2:$I$201,MATCH($A1482&amp;"-6",Matches!$J$2:$J$201,0))="Void",INDEX(Matches!$G$2:$G$201,MATCH($A1482&amp;"-6",Matches!$J$2:$J$201,0))="",INDEX(Matches!$H$2:$H$201,MATCH($A1482&amp;"-6",Matches!$J$2:$J$201,0))=""),"",IF(AND($C1482&lt;&gt;"",INDEX(Matches!$F$2:$F$201,MATCH($A1482&amp;"-6",Matches!$J$2:$J$201,0))&lt;&gt;"",$C1482&gt;=INDEX(Matches!$F$2:$F$201,MATCH($A1482&amp;"-6",Matches!$J$2:$J$201,0))),"",IF(AND(N1482=INDEX(Matches!$G$2:$G$201,MATCH($A1482&amp;"-6",Matches!$J$2:$J$201,0)),O1482=INDEX(Matches!$H$2:$H$201,MATCH($A1482&amp;"-6",Matches!$J$2:$J$201,0))),5,IF(SIGN(N1482-O1482)&lt;&gt;SIGN(INDEX(Matches!$G$2:$G$201,MATCH($A1482&amp;"-6",Matches!$J$2:$J$201,0))-INDEX(Matches!$H$2:$H$201,MATCH($A1482&amp;"-6",Matches!$J$2:$J$201,0))),0,IF(N1482-O1482=INDEX(Matches!$G$2:$G$201,MATCH($A1482&amp;"-6",Matches!$J$2:$J$201,0))-INDEX(Matches!$H$2:$H$201,MATCH($A1482&amp;"-6",Matches!$J$2:$J$201,0)),3,2))))),""))</f>
        <v/>
      </c>
      <c r="AD1482" s="12" t="str">
        <f aca="false">IF(OR($B1482="",P1482="",Q1482=""),"",IFERROR(IF(OR(INDEX(Matches!$I$2:$I$201,MATCH($A1482&amp;"-7",Matches!$J$2:$J$201,0))="Void",INDEX(Matches!$G$2:$G$201,MATCH($A1482&amp;"-7",Matches!$J$2:$J$201,0))="",INDEX(Matches!$H$2:$H$201,MATCH($A1482&amp;"-7",Matches!$J$2:$J$201,0))=""),"",IF(AND($C1482&lt;&gt;"",INDEX(Matches!$F$2:$F$201,MATCH($A1482&amp;"-7",Matches!$J$2:$J$201,0))&lt;&gt;"",$C1482&gt;=INDEX(Matches!$F$2:$F$201,MATCH($A1482&amp;"-7",Matches!$J$2:$J$201,0))),"",IF(AND(P1482=INDEX(Matches!$G$2:$G$201,MATCH($A1482&amp;"-7",Matches!$J$2:$J$201,0)),Q1482=INDEX(Matches!$H$2:$H$201,MATCH($A1482&amp;"-7",Matches!$J$2:$J$201,0))),5,IF(SIGN(P1482-Q1482)&lt;&gt;SIGN(INDEX(Matches!$G$2:$G$201,MATCH($A1482&amp;"-7",Matches!$J$2:$J$201,0))-INDEX(Matches!$H$2:$H$201,MATCH($A1482&amp;"-7",Matches!$J$2:$J$201,0))),0,IF(P1482-Q1482=INDEX(Matches!$G$2:$G$201,MATCH($A1482&amp;"-7",Matches!$J$2:$J$201,0))-INDEX(Matches!$H$2:$H$201,MATCH($A1482&amp;"-7",Matches!$J$2:$J$201,0)),3,2))))),""))</f>
        <v/>
      </c>
      <c r="AE1482" s="12" t="str">
        <f aca="false">IF(OR($B1482="",R1482="",S1482=""),"",IFERROR(IF(OR(INDEX(Matches!$I$2:$I$201,MATCH($A1482&amp;"-8",Matches!$J$2:$J$201,0))="Void",INDEX(Matches!$G$2:$G$201,MATCH($A1482&amp;"-8",Matches!$J$2:$J$201,0))="",INDEX(Matches!$H$2:$H$201,MATCH($A1482&amp;"-8",Matches!$J$2:$J$201,0))=""),"",IF(AND($C1482&lt;&gt;"",INDEX(Matches!$F$2:$F$201,MATCH($A1482&amp;"-8",Matches!$J$2:$J$201,0))&lt;&gt;"",$C1482&gt;=INDEX(Matches!$F$2:$F$201,MATCH($A1482&amp;"-8",Matches!$J$2:$J$201,0))),"",IF(AND(R1482=INDEX(Matches!$G$2:$G$201,MATCH($A1482&amp;"-8",Matches!$J$2:$J$201,0)),S1482=INDEX(Matches!$H$2:$H$201,MATCH($A1482&amp;"-8",Matches!$J$2:$J$201,0))),5,IF(SIGN(R1482-S1482)&lt;&gt;SIGN(INDEX(Matches!$G$2:$G$201,MATCH($A1482&amp;"-8",Matches!$J$2:$J$201,0))-INDEX(Matches!$H$2:$H$201,MATCH($A1482&amp;"-8",Matches!$J$2:$J$201,0))),0,IF(R1482-S1482=INDEX(Matches!$G$2:$G$201,MATCH($A1482&amp;"-8",Matches!$J$2:$J$201,0))-INDEX(Matches!$H$2:$H$201,MATCH($A1482&amp;"-8",Matches!$J$2:$J$201,0)),3,2))))),""))</f>
        <v/>
      </c>
      <c r="AF1482" s="12" t="str">
        <f aca="false">IF(OR($B1482="",T1482="",U1482=""),"",IFERROR(IF(OR(INDEX(Matches!$I$2:$I$201,MATCH($A1482&amp;"-9",Matches!$J$2:$J$201,0))="Void",INDEX(Matches!$G$2:$G$201,MATCH($A1482&amp;"-9",Matches!$J$2:$J$201,0))="",INDEX(Matches!$H$2:$H$201,MATCH($A1482&amp;"-9",Matches!$J$2:$J$201,0))=""),"",IF(AND($C1482&lt;&gt;"",INDEX(Matches!$F$2:$F$201,MATCH($A1482&amp;"-9",Matches!$J$2:$J$201,0))&lt;&gt;"",$C1482&gt;=INDEX(Matches!$F$2:$F$201,MATCH($A1482&amp;"-9",Matches!$J$2:$J$201,0))),"",IF(AND(T1482=INDEX(Matches!$G$2:$G$201,MATCH($A1482&amp;"-9",Matches!$J$2:$J$201,0)),U1482=INDEX(Matches!$H$2:$H$201,MATCH($A1482&amp;"-9",Matches!$J$2:$J$201,0))),5,IF(SIGN(T1482-U1482)&lt;&gt;SIGN(INDEX(Matches!$G$2:$G$201,MATCH($A1482&amp;"-9",Matches!$J$2:$J$201,0))-INDEX(Matches!$H$2:$H$201,MATCH($A1482&amp;"-9",Matches!$J$2:$J$201,0))),0,IF(T1482-U1482=INDEX(Matches!$G$2:$G$201,MATCH($A1482&amp;"-9",Matches!$J$2:$J$201,0))-INDEX(Matches!$H$2:$H$201,MATCH($A1482&amp;"-9",Matches!$J$2:$J$201,0)),3,2))))),""))</f>
        <v/>
      </c>
      <c r="AG1482" s="12" t="str">
        <f aca="false">IF(OR($B1482="",V1482="",W1482=""),"",IFERROR(IF(OR(INDEX(Matches!$I$2:$I$201,MATCH($A1482&amp;"-10",Matches!$J$2:$J$201,0))="Void",INDEX(Matches!$G$2:$G$201,MATCH($A1482&amp;"-10",Matches!$J$2:$J$201,0))="",INDEX(Matches!$H$2:$H$201,MATCH($A1482&amp;"-10",Matches!$J$2:$J$201,0))=""),"",IF(AND($C1482&lt;&gt;"",INDEX(Matches!$F$2:$F$201,MATCH($A1482&amp;"-10",Matches!$J$2:$J$201,0))&lt;&gt;"",$C1482&gt;=INDEX(Matches!$F$2:$F$201,MATCH($A1482&amp;"-10",Matches!$J$2:$J$201,0))),"",IF(AND(V1482=INDEX(Matches!$G$2:$G$201,MATCH($A1482&amp;"-10",Matches!$J$2:$J$201,0)),W1482=INDEX(Matches!$H$2:$H$201,MATCH($A1482&amp;"-10",Matches!$J$2:$J$201,0))),5,IF(SIGN(V1482-W1482)&lt;&gt;SIGN(INDEX(Matches!$G$2:$G$201,MATCH($A1482&amp;"-10",Matches!$J$2:$J$201,0))-INDEX(Matches!$H$2:$H$201,MATCH($A1482&amp;"-10",Matches!$J$2:$J$201,0))),0,IF(V1482-W1482=INDEX(Matches!$G$2:$G$201,MATCH($A1482&amp;"-10",Matches!$J$2:$J$201,0))-INDEX(Matches!$H$2:$H$201,MATCH($A1482&amp;"-10",Matches!$J$2:$J$201,0)),3,2))))),""))</f>
        <v/>
      </c>
      <c r="AH1482" s="13" t="str">
        <f aca="false">IF($B1482="","",SUM(X1482:AG1482))</f>
        <v/>
      </c>
      <c r="AI1482" s="12" t="str">
        <f aca="false">IF($B1482="","",COUNTIF(X1482:AG1482,5))</f>
        <v/>
      </c>
      <c r="AJ1482" s="12" t="str">
        <f aca="false">IF($B1482="","",COUNTIF(X1482:AG1482,"&gt;=2"))</f>
        <v/>
      </c>
      <c r="AK1482" s="12" t="str">
        <f aca="false">IF($B1482="","",COUNT(X1482:AG1482))</f>
        <v/>
      </c>
    </row>
    <row r="1483" customFormat="false" ht="15" hidden="false" customHeight="false" outlineLevel="0" collapsed="false">
      <c r="A1483" s="7"/>
      <c r="B1483" s="7"/>
      <c r="C1483" s="11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12" t="str">
        <f aca="false">IF(OR($B1483="",D1483="",E1483=""),"",IFERROR(IF(OR(INDEX(Matches!$I$2:$I$201,MATCH($A1483&amp;"-1",Matches!$J$2:$J$201,0))="Void",INDEX(Matches!$G$2:$G$201,MATCH($A1483&amp;"-1",Matches!$J$2:$J$201,0))="",INDEX(Matches!$H$2:$H$201,MATCH($A1483&amp;"-1",Matches!$J$2:$J$201,0))=""),"",IF(AND($C1483&lt;&gt;"",INDEX(Matches!$F$2:$F$201,MATCH($A1483&amp;"-1",Matches!$J$2:$J$201,0))&lt;&gt;"",$C1483&gt;=INDEX(Matches!$F$2:$F$201,MATCH($A1483&amp;"-1",Matches!$J$2:$J$201,0))),"",IF(AND(D1483=INDEX(Matches!$G$2:$G$201,MATCH($A1483&amp;"-1",Matches!$J$2:$J$201,0)),E1483=INDEX(Matches!$H$2:$H$201,MATCH($A1483&amp;"-1",Matches!$J$2:$J$201,0))),5,IF(SIGN(D1483-E1483)&lt;&gt;SIGN(INDEX(Matches!$G$2:$G$201,MATCH($A1483&amp;"-1",Matches!$J$2:$J$201,0))-INDEX(Matches!$H$2:$H$201,MATCH($A1483&amp;"-1",Matches!$J$2:$J$201,0))),0,IF(D1483-E1483=INDEX(Matches!$G$2:$G$201,MATCH($A1483&amp;"-1",Matches!$J$2:$J$201,0))-INDEX(Matches!$H$2:$H$201,MATCH($A1483&amp;"-1",Matches!$J$2:$J$201,0)),3,2))))),""))</f>
        <v/>
      </c>
      <c r="Y1483" s="12" t="str">
        <f aca="false">IF(OR($B1483="",F1483="",G1483=""),"",IFERROR(IF(OR(INDEX(Matches!$I$2:$I$201,MATCH($A1483&amp;"-2",Matches!$J$2:$J$201,0))="Void",INDEX(Matches!$G$2:$G$201,MATCH($A1483&amp;"-2",Matches!$J$2:$J$201,0))="",INDEX(Matches!$H$2:$H$201,MATCH($A1483&amp;"-2",Matches!$J$2:$J$201,0))=""),"",IF(AND($C1483&lt;&gt;"",INDEX(Matches!$F$2:$F$201,MATCH($A1483&amp;"-2",Matches!$J$2:$J$201,0))&lt;&gt;"",$C1483&gt;=INDEX(Matches!$F$2:$F$201,MATCH($A1483&amp;"-2",Matches!$J$2:$J$201,0))),"",IF(AND(F1483=INDEX(Matches!$G$2:$G$201,MATCH($A1483&amp;"-2",Matches!$J$2:$J$201,0)),G1483=INDEX(Matches!$H$2:$H$201,MATCH($A1483&amp;"-2",Matches!$J$2:$J$201,0))),5,IF(SIGN(F1483-G1483)&lt;&gt;SIGN(INDEX(Matches!$G$2:$G$201,MATCH($A1483&amp;"-2",Matches!$J$2:$J$201,0))-INDEX(Matches!$H$2:$H$201,MATCH($A1483&amp;"-2",Matches!$J$2:$J$201,0))),0,IF(F1483-G1483=INDEX(Matches!$G$2:$G$201,MATCH($A1483&amp;"-2",Matches!$J$2:$J$201,0))-INDEX(Matches!$H$2:$H$201,MATCH($A1483&amp;"-2",Matches!$J$2:$J$201,0)),3,2))))),""))</f>
        <v/>
      </c>
      <c r="Z1483" s="12" t="str">
        <f aca="false">IF(OR($B1483="",H1483="",I1483=""),"",IFERROR(IF(OR(INDEX(Matches!$I$2:$I$201,MATCH($A1483&amp;"-3",Matches!$J$2:$J$201,0))="Void",INDEX(Matches!$G$2:$G$201,MATCH($A1483&amp;"-3",Matches!$J$2:$J$201,0))="",INDEX(Matches!$H$2:$H$201,MATCH($A1483&amp;"-3",Matches!$J$2:$J$201,0))=""),"",IF(AND($C1483&lt;&gt;"",INDEX(Matches!$F$2:$F$201,MATCH($A1483&amp;"-3",Matches!$J$2:$J$201,0))&lt;&gt;"",$C1483&gt;=INDEX(Matches!$F$2:$F$201,MATCH($A1483&amp;"-3",Matches!$J$2:$J$201,0))),"",IF(AND(H1483=INDEX(Matches!$G$2:$G$201,MATCH($A1483&amp;"-3",Matches!$J$2:$J$201,0)),I1483=INDEX(Matches!$H$2:$H$201,MATCH($A1483&amp;"-3",Matches!$J$2:$J$201,0))),5,IF(SIGN(H1483-I1483)&lt;&gt;SIGN(INDEX(Matches!$G$2:$G$201,MATCH($A1483&amp;"-3",Matches!$J$2:$J$201,0))-INDEX(Matches!$H$2:$H$201,MATCH($A1483&amp;"-3",Matches!$J$2:$J$201,0))),0,IF(H1483-I1483=INDEX(Matches!$G$2:$G$201,MATCH($A1483&amp;"-3",Matches!$J$2:$J$201,0))-INDEX(Matches!$H$2:$H$201,MATCH($A1483&amp;"-3",Matches!$J$2:$J$201,0)),3,2))))),""))</f>
        <v/>
      </c>
      <c r="AA1483" s="12" t="str">
        <f aca="false">IF(OR($B1483="",J1483="",K1483=""),"",IFERROR(IF(OR(INDEX(Matches!$I$2:$I$201,MATCH($A1483&amp;"-4",Matches!$J$2:$J$201,0))="Void",INDEX(Matches!$G$2:$G$201,MATCH($A1483&amp;"-4",Matches!$J$2:$J$201,0))="",INDEX(Matches!$H$2:$H$201,MATCH($A1483&amp;"-4",Matches!$J$2:$J$201,0))=""),"",IF(AND($C1483&lt;&gt;"",INDEX(Matches!$F$2:$F$201,MATCH($A1483&amp;"-4",Matches!$J$2:$J$201,0))&lt;&gt;"",$C1483&gt;=INDEX(Matches!$F$2:$F$201,MATCH($A1483&amp;"-4",Matches!$J$2:$J$201,0))),"",IF(AND(J1483=INDEX(Matches!$G$2:$G$201,MATCH($A1483&amp;"-4",Matches!$J$2:$J$201,0)),K1483=INDEX(Matches!$H$2:$H$201,MATCH($A1483&amp;"-4",Matches!$J$2:$J$201,0))),5,IF(SIGN(J1483-K1483)&lt;&gt;SIGN(INDEX(Matches!$G$2:$G$201,MATCH($A1483&amp;"-4",Matches!$J$2:$J$201,0))-INDEX(Matches!$H$2:$H$201,MATCH($A1483&amp;"-4",Matches!$J$2:$J$201,0))),0,IF(J1483-K1483=INDEX(Matches!$G$2:$G$201,MATCH($A1483&amp;"-4",Matches!$J$2:$J$201,0))-INDEX(Matches!$H$2:$H$201,MATCH($A1483&amp;"-4",Matches!$J$2:$J$201,0)),3,2))))),""))</f>
        <v/>
      </c>
      <c r="AB1483" s="12" t="str">
        <f aca="false">IF(OR($B1483="",L1483="",M1483=""),"",IFERROR(IF(OR(INDEX(Matches!$I$2:$I$201,MATCH($A1483&amp;"-5",Matches!$J$2:$J$201,0))="Void",INDEX(Matches!$G$2:$G$201,MATCH($A1483&amp;"-5",Matches!$J$2:$J$201,0))="",INDEX(Matches!$H$2:$H$201,MATCH($A1483&amp;"-5",Matches!$J$2:$J$201,0))=""),"",IF(AND($C1483&lt;&gt;"",INDEX(Matches!$F$2:$F$201,MATCH($A1483&amp;"-5",Matches!$J$2:$J$201,0))&lt;&gt;"",$C1483&gt;=INDEX(Matches!$F$2:$F$201,MATCH($A1483&amp;"-5",Matches!$J$2:$J$201,0))),"",IF(AND(L1483=INDEX(Matches!$G$2:$G$201,MATCH($A1483&amp;"-5",Matches!$J$2:$J$201,0)),M1483=INDEX(Matches!$H$2:$H$201,MATCH($A1483&amp;"-5",Matches!$J$2:$J$201,0))),5,IF(SIGN(L1483-M1483)&lt;&gt;SIGN(INDEX(Matches!$G$2:$G$201,MATCH($A1483&amp;"-5",Matches!$J$2:$J$201,0))-INDEX(Matches!$H$2:$H$201,MATCH($A1483&amp;"-5",Matches!$J$2:$J$201,0))),0,IF(L1483-M1483=INDEX(Matches!$G$2:$G$201,MATCH($A1483&amp;"-5",Matches!$J$2:$J$201,0))-INDEX(Matches!$H$2:$H$201,MATCH($A1483&amp;"-5",Matches!$J$2:$J$201,0)),3,2))))),""))</f>
        <v/>
      </c>
      <c r="AC1483" s="12" t="str">
        <f aca="false">IF(OR($B1483="",N1483="",O1483=""),"",IFERROR(IF(OR(INDEX(Matches!$I$2:$I$201,MATCH($A1483&amp;"-6",Matches!$J$2:$J$201,0))="Void",INDEX(Matches!$G$2:$G$201,MATCH($A1483&amp;"-6",Matches!$J$2:$J$201,0))="",INDEX(Matches!$H$2:$H$201,MATCH($A1483&amp;"-6",Matches!$J$2:$J$201,0))=""),"",IF(AND($C1483&lt;&gt;"",INDEX(Matches!$F$2:$F$201,MATCH($A1483&amp;"-6",Matches!$J$2:$J$201,0))&lt;&gt;"",$C1483&gt;=INDEX(Matches!$F$2:$F$201,MATCH($A1483&amp;"-6",Matches!$J$2:$J$201,0))),"",IF(AND(N1483=INDEX(Matches!$G$2:$G$201,MATCH($A1483&amp;"-6",Matches!$J$2:$J$201,0)),O1483=INDEX(Matches!$H$2:$H$201,MATCH($A1483&amp;"-6",Matches!$J$2:$J$201,0))),5,IF(SIGN(N1483-O1483)&lt;&gt;SIGN(INDEX(Matches!$G$2:$G$201,MATCH($A1483&amp;"-6",Matches!$J$2:$J$201,0))-INDEX(Matches!$H$2:$H$201,MATCH($A1483&amp;"-6",Matches!$J$2:$J$201,0))),0,IF(N1483-O1483=INDEX(Matches!$G$2:$G$201,MATCH($A1483&amp;"-6",Matches!$J$2:$J$201,0))-INDEX(Matches!$H$2:$H$201,MATCH($A1483&amp;"-6",Matches!$J$2:$J$201,0)),3,2))))),""))</f>
        <v/>
      </c>
      <c r="AD1483" s="12" t="str">
        <f aca="false">IF(OR($B1483="",P1483="",Q1483=""),"",IFERROR(IF(OR(INDEX(Matches!$I$2:$I$201,MATCH($A1483&amp;"-7",Matches!$J$2:$J$201,0))="Void",INDEX(Matches!$G$2:$G$201,MATCH($A1483&amp;"-7",Matches!$J$2:$J$201,0))="",INDEX(Matches!$H$2:$H$201,MATCH($A1483&amp;"-7",Matches!$J$2:$J$201,0))=""),"",IF(AND($C1483&lt;&gt;"",INDEX(Matches!$F$2:$F$201,MATCH($A1483&amp;"-7",Matches!$J$2:$J$201,0))&lt;&gt;"",$C1483&gt;=INDEX(Matches!$F$2:$F$201,MATCH($A1483&amp;"-7",Matches!$J$2:$J$201,0))),"",IF(AND(P1483=INDEX(Matches!$G$2:$G$201,MATCH($A1483&amp;"-7",Matches!$J$2:$J$201,0)),Q1483=INDEX(Matches!$H$2:$H$201,MATCH($A1483&amp;"-7",Matches!$J$2:$J$201,0))),5,IF(SIGN(P1483-Q1483)&lt;&gt;SIGN(INDEX(Matches!$G$2:$G$201,MATCH($A1483&amp;"-7",Matches!$J$2:$J$201,0))-INDEX(Matches!$H$2:$H$201,MATCH($A1483&amp;"-7",Matches!$J$2:$J$201,0))),0,IF(P1483-Q1483=INDEX(Matches!$G$2:$G$201,MATCH($A1483&amp;"-7",Matches!$J$2:$J$201,0))-INDEX(Matches!$H$2:$H$201,MATCH($A1483&amp;"-7",Matches!$J$2:$J$201,0)),3,2))))),""))</f>
        <v/>
      </c>
      <c r="AE1483" s="12" t="str">
        <f aca="false">IF(OR($B1483="",R1483="",S1483=""),"",IFERROR(IF(OR(INDEX(Matches!$I$2:$I$201,MATCH($A1483&amp;"-8",Matches!$J$2:$J$201,0))="Void",INDEX(Matches!$G$2:$G$201,MATCH($A1483&amp;"-8",Matches!$J$2:$J$201,0))="",INDEX(Matches!$H$2:$H$201,MATCH($A1483&amp;"-8",Matches!$J$2:$J$201,0))=""),"",IF(AND($C1483&lt;&gt;"",INDEX(Matches!$F$2:$F$201,MATCH($A1483&amp;"-8",Matches!$J$2:$J$201,0))&lt;&gt;"",$C1483&gt;=INDEX(Matches!$F$2:$F$201,MATCH($A1483&amp;"-8",Matches!$J$2:$J$201,0))),"",IF(AND(R1483=INDEX(Matches!$G$2:$G$201,MATCH($A1483&amp;"-8",Matches!$J$2:$J$201,0)),S1483=INDEX(Matches!$H$2:$H$201,MATCH($A1483&amp;"-8",Matches!$J$2:$J$201,0))),5,IF(SIGN(R1483-S1483)&lt;&gt;SIGN(INDEX(Matches!$G$2:$G$201,MATCH($A1483&amp;"-8",Matches!$J$2:$J$201,0))-INDEX(Matches!$H$2:$H$201,MATCH($A1483&amp;"-8",Matches!$J$2:$J$201,0))),0,IF(R1483-S1483=INDEX(Matches!$G$2:$G$201,MATCH($A1483&amp;"-8",Matches!$J$2:$J$201,0))-INDEX(Matches!$H$2:$H$201,MATCH($A1483&amp;"-8",Matches!$J$2:$J$201,0)),3,2))))),""))</f>
        <v/>
      </c>
      <c r="AF1483" s="12" t="str">
        <f aca="false">IF(OR($B1483="",T1483="",U1483=""),"",IFERROR(IF(OR(INDEX(Matches!$I$2:$I$201,MATCH($A1483&amp;"-9",Matches!$J$2:$J$201,0))="Void",INDEX(Matches!$G$2:$G$201,MATCH($A1483&amp;"-9",Matches!$J$2:$J$201,0))="",INDEX(Matches!$H$2:$H$201,MATCH($A1483&amp;"-9",Matches!$J$2:$J$201,0))=""),"",IF(AND($C1483&lt;&gt;"",INDEX(Matches!$F$2:$F$201,MATCH($A1483&amp;"-9",Matches!$J$2:$J$201,0))&lt;&gt;"",$C1483&gt;=INDEX(Matches!$F$2:$F$201,MATCH($A1483&amp;"-9",Matches!$J$2:$J$201,0))),"",IF(AND(T1483=INDEX(Matches!$G$2:$G$201,MATCH($A1483&amp;"-9",Matches!$J$2:$J$201,0)),U1483=INDEX(Matches!$H$2:$H$201,MATCH($A1483&amp;"-9",Matches!$J$2:$J$201,0))),5,IF(SIGN(T1483-U1483)&lt;&gt;SIGN(INDEX(Matches!$G$2:$G$201,MATCH($A1483&amp;"-9",Matches!$J$2:$J$201,0))-INDEX(Matches!$H$2:$H$201,MATCH($A1483&amp;"-9",Matches!$J$2:$J$201,0))),0,IF(T1483-U1483=INDEX(Matches!$G$2:$G$201,MATCH($A1483&amp;"-9",Matches!$J$2:$J$201,0))-INDEX(Matches!$H$2:$H$201,MATCH($A1483&amp;"-9",Matches!$J$2:$J$201,0)),3,2))))),""))</f>
        <v/>
      </c>
      <c r="AG1483" s="12" t="str">
        <f aca="false">IF(OR($B1483="",V1483="",W1483=""),"",IFERROR(IF(OR(INDEX(Matches!$I$2:$I$201,MATCH($A1483&amp;"-10",Matches!$J$2:$J$201,0))="Void",INDEX(Matches!$G$2:$G$201,MATCH($A1483&amp;"-10",Matches!$J$2:$J$201,0))="",INDEX(Matches!$H$2:$H$201,MATCH($A1483&amp;"-10",Matches!$J$2:$J$201,0))=""),"",IF(AND($C1483&lt;&gt;"",INDEX(Matches!$F$2:$F$201,MATCH($A1483&amp;"-10",Matches!$J$2:$J$201,0))&lt;&gt;"",$C1483&gt;=INDEX(Matches!$F$2:$F$201,MATCH($A1483&amp;"-10",Matches!$J$2:$J$201,0))),"",IF(AND(V1483=INDEX(Matches!$G$2:$G$201,MATCH($A1483&amp;"-10",Matches!$J$2:$J$201,0)),W1483=INDEX(Matches!$H$2:$H$201,MATCH($A1483&amp;"-10",Matches!$J$2:$J$201,0))),5,IF(SIGN(V1483-W1483)&lt;&gt;SIGN(INDEX(Matches!$G$2:$G$201,MATCH($A1483&amp;"-10",Matches!$J$2:$J$201,0))-INDEX(Matches!$H$2:$H$201,MATCH($A1483&amp;"-10",Matches!$J$2:$J$201,0))),0,IF(V1483-W1483=INDEX(Matches!$G$2:$G$201,MATCH($A1483&amp;"-10",Matches!$J$2:$J$201,0))-INDEX(Matches!$H$2:$H$201,MATCH($A1483&amp;"-10",Matches!$J$2:$J$201,0)),3,2))))),""))</f>
        <v/>
      </c>
      <c r="AH1483" s="13" t="str">
        <f aca="false">IF($B1483="","",SUM(X1483:AG1483))</f>
        <v/>
      </c>
      <c r="AI1483" s="12" t="str">
        <f aca="false">IF($B1483="","",COUNTIF(X1483:AG1483,5))</f>
        <v/>
      </c>
      <c r="AJ1483" s="12" t="str">
        <f aca="false">IF($B1483="","",COUNTIF(X1483:AG1483,"&gt;=2"))</f>
        <v/>
      </c>
      <c r="AK1483" s="12" t="str">
        <f aca="false">IF($B1483="","",COUNT(X1483:AG1483))</f>
        <v/>
      </c>
    </row>
    <row r="1484" customFormat="false" ht="15" hidden="false" customHeight="false" outlineLevel="0" collapsed="false">
      <c r="A1484" s="7"/>
      <c r="B1484" s="7"/>
      <c r="C1484" s="11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12" t="str">
        <f aca="false">IF(OR($B1484="",D1484="",E1484=""),"",IFERROR(IF(OR(INDEX(Matches!$I$2:$I$201,MATCH($A1484&amp;"-1",Matches!$J$2:$J$201,0))="Void",INDEX(Matches!$G$2:$G$201,MATCH($A1484&amp;"-1",Matches!$J$2:$J$201,0))="",INDEX(Matches!$H$2:$H$201,MATCH($A1484&amp;"-1",Matches!$J$2:$J$201,0))=""),"",IF(AND($C1484&lt;&gt;"",INDEX(Matches!$F$2:$F$201,MATCH($A1484&amp;"-1",Matches!$J$2:$J$201,0))&lt;&gt;"",$C1484&gt;=INDEX(Matches!$F$2:$F$201,MATCH($A1484&amp;"-1",Matches!$J$2:$J$201,0))),"",IF(AND(D1484=INDEX(Matches!$G$2:$G$201,MATCH($A1484&amp;"-1",Matches!$J$2:$J$201,0)),E1484=INDEX(Matches!$H$2:$H$201,MATCH($A1484&amp;"-1",Matches!$J$2:$J$201,0))),5,IF(SIGN(D1484-E1484)&lt;&gt;SIGN(INDEX(Matches!$G$2:$G$201,MATCH($A1484&amp;"-1",Matches!$J$2:$J$201,0))-INDEX(Matches!$H$2:$H$201,MATCH($A1484&amp;"-1",Matches!$J$2:$J$201,0))),0,IF(D1484-E1484=INDEX(Matches!$G$2:$G$201,MATCH($A1484&amp;"-1",Matches!$J$2:$J$201,0))-INDEX(Matches!$H$2:$H$201,MATCH($A1484&amp;"-1",Matches!$J$2:$J$201,0)),3,2))))),""))</f>
        <v/>
      </c>
      <c r="Y1484" s="12" t="str">
        <f aca="false">IF(OR($B1484="",F1484="",G1484=""),"",IFERROR(IF(OR(INDEX(Matches!$I$2:$I$201,MATCH($A1484&amp;"-2",Matches!$J$2:$J$201,0))="Void",INDEX(Matches!$G$2:$G$201,MATCH($A1484&amp;"-2",Matches!$J$2:$J$201,0))="",INDEX(Matches!$H$2:$H$201,MATCH($A1484&amp;"-2",Matches!$J$2:$J$201,0))=""),"",IF(AND($C1484&lt;&gt;"",INDEX(Matches!$F$2:$F$201,MATCH($A1484&amp;"-2",Matches!$J$2:$J$201,0))&lt;&gt;"",$C1484&gt;=INDEX(Matches!$F$2:$F$201,MATCH($A1484&amp;"-2",Matches!$J$2:$J$201,0))),"",IF(AND(F1484=INDEX(Matches!$G$2:$G$201,MATCH($A1484&amp;"-2",Matches!$J$2:$J$201,0)),G1484=INDEX(Matches!$H$2:$H$201,MATCH($A1484&amp;"-2",Matches!$J$2:$J$201,0))),5,IF(SIGN(F1484-G1484)&lt;&gt;SIGN(INDEX(Matches!$G$2:$G$201,MATCH($A1484&amp;"-2",Matches!$J$2:$J$201,0))-INDEX(Matches!$H$2:$H$201,MATCH($A1484&amp;"-2",Matches!$J$2:$J$201,0))),0,IF(F1484-G1484=INDEX(Matches!$G$2:$G$201,MATCH($A1484&amp;"-2",Matches!$J$2:$J$201,0))-INDEX(Matches!$H$2:$H$201,MATCH($A1484&amp;"-2",Matches!$J$2:$J$201,0)),3,2))))),""))</f>
        <v/>
      </c>
      <c r="Z1484" s="12" t="str">
        <f aca="false">IF(OR($B1484="",H1484="",I1484=""),"",IFERROR(IF(OR(INDEX(Matches!$I$2:$I$201,MATCH($A1484&amp;"-3",Matches!$J$2:$J$201,0))="Void",INDEX(Matches!$G$2:$G$201,MATCH($A1484&amp;"-3",Matches!$J$2:$J$201,0))="",INDEX(Matches!$H$2:$H$201,MATCH($A1484&amp;"-3",Matches!$J$2:$J$201,0))=""),"",IF(AND($C1484&lt;&gt;"",INDEX(Matches!$F$2:$F$201,MATCH($A1484&amp;"-3",Matches!$J$2:$J$201,0))&lt;&gt;"",$C1484&gt;=INDEX(Matches!$F$2:$F$201,MATCH($A1484&amp;"-3",Matches!$J$2:$J$201,0))),"",IF(AND(H1484=INDEX(Matches!$G$2:$G$201,MATCH($A1484&amp;"-3",Matches!$J$2:$J$201,0)),I1484=INDEX(Matches!$H$2:$H$201,MATCH($A1484&amp;"-3",Matches!$J$2:$J$201,0))),5,IF(SIGN(H1484-I1484)&lt;&gt;SIGN(INDEX(Matches!$G$2:$G$201,MATCH($A1484&amp;"-3",Matches!$J$2:$J$201,0))-INDEX(Matches!$H$2:$H$201,MATCH($A1484&amp;"-3",Matches!$J$2:$J$201,0))),0,IF(H1484-I1484=INDEX(Matches!$G$2:$G$201,MATCH($A1484&amp;"-3",Matches!$J$2:$J$201,0))-INDEX(Matches!$H$2:$H$201,MATCH($A1484&amp;"-3",Matches!$J$2:$J$201,0)),3,2))))),""))</f>
        <v/>
      </c>
      <c r="AA1484" s="12" t="str">
        <f aca="false">IF(OR($B1484="",J1484="",K1484=""),"",IFERROR(IF(OR(INDEX(Matches!$I$2:$I$201,MATCH($A1484&amp;"-4",Matches!$J$2:$J$201,0))="Void",INDEX(Matches!$G$2:$G$201,MATCH($A1484&amp;"-4",Matches!$J$2:$J$201,0))="",INDEX(Matches!$H$2:$H$201,MATCH($A1484&amp;"-4",Matches!$J$2:$J$201,0))=""),"",IF(AND($C1484&lt;&gt;"",INDEX(Matches!$F$2:$F$201,MATCH($A1484&amp;"-4",Matches!$J$2:$J$201,0))&lt;&gt;"",$C1484&gt;=INDEX(Matches!$F$2:$F$201,MATCH($A1484&amp;"-4",Matches!$J$2:$J$201,0))),"",IF(AND(J1484=INDEX(Matches!$G$2:$G$201,MATCH($A1484&amp;"-4",Matches!$J$2:$J$201,0)),K1484=INDEX(Matches!$H$2:$H$201,MATCH($A1484&amp;"-4",Matches!$J$2:$J$201,0))),5,IF(SIGN(J1484-K1484)&lt;&gt;SIGN(INDEX(Matches!$G$2:$G$201,MATCH($A1484&amp;"-4",Matches!$J$2:$J$201,0))-INDEX(Matches!$H$2:$H$201,MATCH($A1484&amp;"-4",Matches!$J$2:$J$201,0))),0,IF(J1484-K1484=INDEX(Matches!$G$2:$G$201,MATCH($A1484&amp;"-4",Matches!$J$2:$J$201,0))-INDEX(Matches!$H$2:$H$201,MATCH($A1484&amp;"-4",Matches!$J$2:$J$201,0)),3,2))))),""))</f>
        <v/>
      </c>
      <c r="AB1484" s="12" t="str">
        <f aca="false">IF(OR($B1484="",L1484="",M1484=""),"",IFERROR(IF(OR(INDEX(Matches!$I$2:$I$201,MATCH($A1484&amp;"-5",Matches!$J$2:$J$201,0))="Void",INDEX(Matches!$G$2:$G$201,MATCH($A1484&amp;"-5",Matches!$J$2:$J$201,0))="",INDEX(Matches!$H$2:$H$201,MATCH($A1484&amp;"-5",Matches!$J$2:$J$201,0))=""),"",IF(AND($C1484&lt;&gt;"",INDEX(Matches!$F$2:$F$201,MATCH($A1484&amp;"-5",Matches!$J$2:$J$201,0))&lt;&gt;"",$C1484&gt;=INDEX(Matches!$F$2:$F$201,MATCH($A1484&amp;"-5",Matches!$J$2:$J$201,0))),"",IF(AND(L1484=INDEX(Matches!$G$2:$G$201,MATCH($A1484&amp;"-5",Matches!$J$2:$J$201,0)),M1484=INDEX(Matches!$H$2:$H$201,MATCH($A1484&amp;"-5",Matches!$J$2:$J$201,0))),5,IF(SIGN(L1484-M1484)&lt;&gt;SIGN(INDEX(Matches!$G$2:$G$201,MATCH($A1484&amp;"-5",Matches!$J$2:$J$201,0))-INDEX(Matches!$H$2:$H$201,MATCH($A1484&amp;"-5",Matches!$J$2:$J$201,0))),0,IF(L1484-M1484=INDEX(Matches!$G$2:$G$201,MATCH($A1484&amp;"-5",Matches!$J$2:$J$201,0))-INDEX(Matches!$H$2:$H$201,MATCH($A1484&amp;"-5",Matches!$J$2:$J$201,0)),3,2))))),""))</f>
        <v/>
      </c>
      <c r="AC1484" s="12" t="str">
        <f aca="false">IF(OR($B1484="",N1484="",O1484=""),"",IFERROR(IF(OR(INDEX(Matches!$I$2:$I$201,MATCH($A1484&amp;"-6",Matches!$J$2:$J$201,0))="Void",INDEX(Matches!$G$2:$G$201,MATCH($A1484&amp;"-6",Matches!$J$2:$J$201,0))="",INDEX(Matches!$H$2:$H$201,MATCH($A1484&amp;"-6",Matches!$J$2:$J$201,0))=""),"",IF(AND($C1484&lt;&gt;"",INDEX(Matches!$F$2:$F$201,MATCH($A1484&amp;"-6",Matches!$J$2:$J$201,0))&lt;&gt;"",$C1484&gt;=INDEX(Matches!$F$2:$F$201,MATCH($A1484&amp;"-6",Matches!$J$2:$J$201,0))),"",IF(AND(N1484=INDEX(Matches!$G$2:$G$201,MATCH($A1484&amp;"-6",Matches!$J$2:$J$201,0)),O1484=INDEX(Matches!$H$2:$H$201,MATCH($A1484&amp;"-6",Matches!$J$2:$J$201,0))),5,IF(SIGN(N1484-O1484)&lt;&gt;SIGN(INDEX(Matches!$G$2:$G$201,MATCH($A1484&amp;"-6",Matches!$J$2:$J$201,0))-INDEX(Matches!$H$2:$H$201,MATCH($A1484&amp;"-6",Matches!$J$2:$J$201,0))),0,IF(N1484-O1484=INDEX(Matches!$G$2:$G$201,MATCH($A1484&amp;"-6",Matches!$J$2:$J$201,0))-INDEX(Matches!$H$2:$H$201,MATCH($A1484&amp;"-6",Matches!$J$2:$J$201,0)),3,2))))),""))</f>
        <v/>
      </c>
      <c r="AD1484" s="12" t="str">
        <f aca="false">IF(OR($B1484="",P1484="",Q1484=""),"",IFERROR(IF(OR(INDEX(Matches!$I$2:$I$201,MATCH($A1484&amp;"-7",Matches!$J$2:$J$201,0))="Void",INDEX(Matches!$G$2:$G$201,MATCH($A1484&amp;"-7",Matches!$J$2:$J$201,0))="",INDEX(Matches!$H$2:$H$201,MATCH($A1484&amp;"-7",Matches!$J$2:$J$201,0))=""),"",IF(AND($C1484&lt;&gt;"",INDEX(Matches!$F$2:$F$201,MATCH($A1484&amp;"-7",Matches!$J$2:$J$201,0))&lt;&gt;"",$C1484&gt;=INDEX(Matches!$F$2:$F$201,MATCH($A1484&amp;"-7",Matches!$J$2:$J$201,0))),"",IF(AND(P1484=INDEX(Matches!$G$2:$G$201,MATCH($A1484&amp;"-7",Matches!$J$2:$J$201,0)),Q1484=INDEX(Matches!$H$2:$H$201,MATCH($A1484&amp;"-7",Matches!$J$2:$J$201,0))),5,IF(SIGN(P1484-Q1484)&lt;&gt;SIGN(INDEX(Matches!$G$2:$G$201,MATCH($A1484&amp;"-7",Matches!$J$2:$J$201,0))-INDEX(Matches!$H$2:$H$201,MATCH($A1484&amp;"-7",Matches!$J$2:$J$201,0))),0,IF(P1484-Q1484=INDEX(Matches!$G$2:$G$201,MATCH($A1484&amp;"-7",Matches!$J$2:$J$201,0))-INDEX(Matches!$H$2:$H$201,MATCH($A1484&amp;"-7",Matches!$J$2:$J$201,0)),3,2))))),""))</f>
        <v/>
      </c>
      <c r="AE1484" s="12" t="str">
        <f aca="false">IF(OR($B1484="",R1484="",S1484=""),"",IFERROR(IF(OR(INDEX(Matches!$I$2:$I$201,MATCH($A1484&amp;"-8",Matches!$J$2:$J$201,0))="Void",INDEX(Matches!$G$2:$G$201,MATCH($A1484&amp;"-8",Matches!$J$2:$J$201,0))="",INDEX(Matches!$H$2:$H$201,MATCH($A1484&amp;"-8",Matches!$J$2:$J$201,0))=""),"",IF(AND($C1484&lt;&gt;"",INDEX(Matches!$F$2:$F$201,MATCH($A1484&amp;"-8",Matches!$J$2:$J$201,0))&lt;&gt;"",$C1484&gt;=INDEX(Matches!$F$2:$F$201,MATCH($A1484&amp;"-8",Matches!$J$2:$J$201,0))),"",IF(AND(R1484=INDEX(Matches!$G$2:$G$201,MATCH($A1484&amp;"-8",Matches!$J$2:$J$201,0)),S1484=INDEX(Matches!$H$2:$H$201,MATCH($A1484&amp;"-8",Matches!$J$2:$J$201,0))),5,IF(SIGN(R1484-S1484)&lt;&gt;SIGN(INDEX(Matches!$G$2:$G$201,MATCH($A1484&amp;"-8",Matches!$J$2:$J$201,0))-INDEX(Matches!$H$2:$H$201,MATCH($A1484&amp;"-8",Matches!$J$2:$J$201,0))),0,IF(R1484-S1484=INDEX(Matches!$G$2:$G$201,MATCH($A1484&amp;"-8",Matches!$J$2:$J$201,0))-INDEX(Matches!$H$2:$H$201,MATCH($A1484&amp;"-8",Matches!$J$2:$J$201,0)),3,2))))),""))</f>
        <v/>
      </c>
      <c r="AF1484" s="12" t="str">
        <f aca="false">IF(OR($B1484="",T1484="",U1484=""),"",IFERROR(IF(OR(INDEX(Matches!$I$2:$I$201,MATCH($A1484&amp;"-9",Matches!$J$2:$J$201,0))="Void",INDEX(Matches!$G$2:$G$201,MATCH($A1484&amp;"-9",Matches!$J$2:$J$201,0))="",INDEX(Matches!$H$2:$H$201,MATCH($A1484&amp;"-9",Matches!$J$2:$J$201,0))=""),"",IF(AND($C1484&lt;&gt;"",INDEX(Matches!$F$2:$F$201,MATCH($A1484&amp;"-9",Matches!$J$2:$J$201,0))&lt;&gt;"",$C1484&gt;=INDEX(Matches!$F$2:$F$201,MATCH($A1484&amp;"-9",Matches!$J$2:$J$201,0))),"",IF(AND(T1484=INDEX(Matches!$G$2:$G$201,MATCH($A1484&amp;"-9",Matches!$J$2:$J$201,0)),U1484=INDEX(Matches!$H$2:$H$201,MATCH($A1484&amp;"-9",Matches!$J$2:$J$201,0))),5,IF(SIGN(T1484-U1484)&lt;&gt;SIGN(INDEX(Matches!$G$2:$G$201,MATCH($A1484&amp;"-9",Matches!$J$2:$J$201,0))-INDEX(Matches!$H$2:$H$201,MATCH($A1484&amp;"-9",Matches!$J$2:$J$201,0))),0,IF(T1484-U1484=INDEX(Matches!$G$2:$G$201,MATCH($A1484&amp;"-9",Matches!$J$2:$J$201,0))-INDEX(Matches!$H$2:$H$201,MATCH($A1484&amp;"-9",Matches!$J$2:$J$201,0)),3,2))))),""))</f>
        <v/>
      </c>
      <c r="AG1484" s="12" t="str">
        <f aca="false">IF(OR($B1484="",V1484="",W1484=""),"",IFERROR(IF(OR(INDEX(Matches!$I$2:$I$201,MATCH($A1484&amp;"-10",Matches!$J$2:$J$201,0))="Void",INDEX(Matches!$G$2:$G$201,MATCH($A1484&amp;"-10",Matches!$J$2:$J$201,0))="",INDEX(Matches!$H$2:$H$201,MATCH($A1484&amp;"-10",Matches!$J$2:$J$201,0))=""),"",IF(AND($C1484&lt;&gt;"",INDEX(Matches!$F$2:$F$201,MATCH($A1484&amp;"-10",Matches!$J$2:$J$201,0))&lt;&gt;"",$C1484&gt;=INDEX(Matches!$F$2:$F$201,MATCH($A1484&amp;"-10",Matches!$J$2:$J$201,0))),"",IF(AND(V1484=INDEX(Matches!$G$2:$G$201,MATCH($A1484&amp;"-10",Matches!$J$2:$J$201,0)),W1484=INDEX(Matches!$H$2:$H$201,MATCH($A1484&amp;"-10",Matches!$J$2:$J$201,0))),5,IF(SIGN(V1484-W1484)&lt;&gt;SIGN(INDEX(Matches!$G$2:$G$201,MATCH($A1484&amp;"-10",Matches!$J$2:$J$201,0))-INDEX(Matches!$H$2:$H$201,MATCH($A1484&amp;"-10",Matches!$J$2:$J$201,0))),0,IF(V1484-W1484=INDEX(Matches!$G$2:$G$201,MATCH($A1484&amp;"-10",Matches!$J$2:$J$201,0))-INDEX(Matches!$H$2:$H$201,MATCH($A1484&amp;"-10",Matches!$J$2:$J$201,0)),3,2))))),""))</f>
        <v/>
      </c>
      <c r="AH1484" s="13" t="str">
        <f aca="false">IF($B1484="","",SUM(X1484:AG1484))</f>
        <v/>
      </c>
      <c r="AI1484" s="12" t="str">
        <f aca="false">IF($B1484="","",COUNTIF(X1484:AG1484,5))</f>
        <v/>
      </c>
      <c r="AJ1484" s="12" t="str">
        <f aca="false">IF($B1484="","",COUNTIF(X1484:AG1484,"&gt;=2"))</f>
        <v/>
      </c>
      <c r="AK1484" s="12" t="str">
        <f aca="false">IF($B1484="","",COUNT(X1484:AG1484))</f>
        <v/>
      </c>
    </row>
    <row r="1485" customFormat="false" ht="15" hidden="false" customHeight="false" outlineLevel="0" collapsed="false">
      <c r="A1485" s="7"/>
      <c r="B1485" s="7"/>
      <c r="C1485" s="11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12" t="str">
        <f aca="false">IF(OR($B1485="",D1485="",E1485=""),"",IFERROR(IF(OR(INDEX(Matches!$I$2:$I$201,MATCH($A1485&amp;"-1",Matches!$J$2:$J$201,0))="Void",INDEX(Matches!$G$2:$G$201,MATCH($A1485&amp;"-1",Matches!$J$2:$J$201,0))="",INDEX(Matches!$H$2:$H$201,MATCH($A1485&amp;"-1",Matches!$J$2:$J$201,0))=""),"",IF(AND($C1485&lt;&gt;"",INDEX(Matches!$F$2:$F$201,MATCH($A1485&amp;"-1",Matches!$J$2:$J$201,0))&lt;&gt;"",$C1485&gt;=INDEX(Matches!$F$2:$F$201,MATCH($A1485&amp;"-1",Matches!$J$2:$J$201,0))),"",IF(AND(D1485=INDEX(Matches!$G$2:$G$201,MATCH($A1485&amp;"-1",Matches!$J$2:$J$201,0)),E1485=INDEX(Matches!$H$2:$H$201,MATCH($A1485&amp;"-1",Matches!$J$2:$J$201,0))),5,IF(SIGN(D1485-E1485)&lt;&gt;SIGN(INDEX(Matches!$G$2:$G$201,MATCH($A1485&amp;"-1",Matches!$J$2:$J$201,0))-INDEX(Matches!$H$2:$H$201,MATCH($A1485&amp;"-1",Matches!$J$2:$J$201,0))),0,IF(D1485-E1485=INDEX(Matches!$G$2:$G$201,MATCH($A1485&amp;"-1",Matches!$J$2:$J$201,0))-INDEX(Matches!$H$2:$H$201,MATCH($A1485&amp;"-1",Matches!$J$2:$J$201,0)),3,2))))),""))</f>
        <v/>
      </c>
      <c r="Y1485" s="12" t="str">
        <f aca="false">IF(OR($B1485="",F1485="",G1485=""),"",IFERROR(IF(OR(INDEX(Matches!$I$2:$I$201,MATCH($A1485&amp;"-2",Matches!$J$2:$J$201,0))="Void",INDEX(Matches!$G$2:$G$201,MATCH($A1485&amp;"-2",Matches!$J$2:$J$201,0))="",INDEX(Matches!$H$2:$H$201,MATCH($A1485&amp;"-2",Matches!$J$2:$J$201,0))=""),"",IF(AND($C1485&lt;&gt;"",INDEX(Matches!$F$2:$F$201,MATCH($A1485&amp;"-2",Matches!$J$2:$J$201,0))&lt;&gt;"",$C1485&gt;=INDEX(Matches!$F$2:$F$201,MATCH($A1485&amp;"-2",Matches!$J$2:$J$201,0))),"",IF(AND(F1485=INDEX(Matches!$G$2:$G$201,MATCH($A1485&amp;"-2",Matches!$J$2:$J$201,0)),G1485=INDEX(Matches!$H$2:$H$201,MATCH($A1485&amp;"-2",Matches!$J$2:$J$201,0))),5,IF(SIGN(F1485-G1485)&lt;&gt;SIGN(INDEX(Matches!$G$2:$G$201,MATCH($A1485&amp;"-2",Matches!$J$2:$J$201,0))-INDEX(Matches!$H$2:$H$201,MATCH($A1485&amp;"-2",Matches!$J$2:$J$201,0))),0,IF(F1485-G1485=INDEX(Matches!$G$2:$G$201,MATCH($A1485&amp;"-2",Matches!$J$2:$J$201,0))-INDEX(Matches!$H$2:$H$201,MATCH($A1485&amp;"-2",Matches!$J$2:$J$201,0)),3,2))))),""))</f>
        <v/>
      </c>
      <c r="Z1485" s="12" t="str">
        <f aca="false">IF(OR($B1485="",H1485="",I1485=""),"",IFERROR(IF(OR(INDEX(Matches!$I$2:$I$201,MATCH($A1485&amp;"-3",Matches!$J$2:$J$201,0))="Void",INDEX(Matches!$G$2:$G$201,MATCH($A1485&amp;"-3",Matches!$J$2:$J$201,0))="",INDEX(Matches!$H$2:$H$201,MATCH($A1485&amp;"-3",Matches!$J$2:$J$201,0))=""),"",IF(AND($C1485&lt;&gt;"",INDEX(Matches!$F$2:$F$201,MATCH($A1485&amp;"-3",Matches!$J$2:$J$201,0))&lt;&gt;"",$C1485&gt;=INDEX(Matches!$F$2:$F$201,MATCH($A1485&amp;"-3",Matches!$J$2:$J$201,0))),"",IF(AND(H1485=INDEX(Matches!$G$2:$G$201,MATCH($A1485&amp;"-3",Matches!$J$2:$J$201,0)),I1485=INDEX(Matches!$H$2:$H$201,MATCH($A1485&amp;"-3",Matches!$J$2:$J$201,0))),5,IF(SIGN(H1485-I1485)&lt;&gt;SIGN(INDEX(Matches!$G$2:$G$201,MATCH($A1485&amp;"-3",Matches!$J$2:$J$201,0))-INDEX(Matches!$H$2:$H$201,MATCH($A1485&amp;"-3",Matches!$J$2:$J$201,0))),0,IF(H1485-I1485=INDEX(Matches!$G$2:$G$201,MATCH($A1485&amp;"-3",Matches!$J$2:$J$201,0))-INDEX(Matches!$H$2:$H$201,MATCH($A1485&amp;"-3",Matches!$J$2:$J$201,0)),3,2))))),""))</f>
        <v/>
      </c>
      <c r="AA1485" s="12" t="str">
        <f aca="false">IF(OR($B1485="",J1485="",K1485=""),"",IFERROR(IF(OR(INDEX(Matches!$I$2:$I$201,MATCH($A1485&amp;"-4",Matches!$J$2:$J$201,0))="Void",INDEX(Matches!$G$2:$G$201,MATCH($A1485&amp;"-4",Matches!$J$2:$J$201,0))="",INDEX(Matches!$H$2:$H$201,MATCH($A1485&amp;"-4",Matches!$J$2:$J$201,0))=""),"",IF(AND($C1485&lt;&gt;"",INDEX(Matches!$F$2:$F$201,MATCH($A1485&amp;"-4",Matches!$J$2:$J$201,0))&lt;&gt;"",$C1485&gt;=INDEX(Matches!$F$2:$F$201,MATCH($A1485&amp;"-4",Matches!$J$2:$J$201,0))),"",IF(AND(J1485=INDEX(Matches!$G$2:$G$201,MATCH($A1485&amp;"-4",Matches!$J$2:$J$201,0)),K1485=INDEX(Matches!$H$2:$H$201,MATCH($A1485&amp;"-4",Matches!$J$2:$J$201,0))),5,IF(SIGN(J1485-K1485)&lt;&gt;SIGN(INDEX(Matches!$G$2:$G$201,MATCH($A1485&amp;"-4",Matches!$J$2:$J$201,0))-INDEX(Matches!$H$2:$H$201,MATCH($A1485&amp;"-4",Matches!$J$2:$J$201,0))),0,IF(J1485-K1485=INDEX(Matches!$G$2:$G$201,MATCH($A1485&amp;"-4",Matches!$J$2:$J$201,0))-INDEX(Matches!$H$2:$H$201,MATCH($A1485&amp;"-4",Matches!$J$2:$J$201,0)),3,2))))),""))</f>
        <v/>
      </c>
      <c r="AB1485" s="12" t="str">
        <f aca="false">IF(OR($B1485="",L1485="",M1485=""),"",IFERROR(IF(OR(INDEX(Matches!$I$2:$I$201,MATCH($A1485&amp;"-5",Matches!$J$2:$J$201,0))="Void",INDEX(Matches!$G$2:$G$201,MATCH($A1485&amp;"-5",Matches!$J$2:$J$201,0))="",INDEX(Matches!$H$2:$H$201,MATCH($A1485&amp;"-5",Matches!$J$2:$J$201,0))=""),"",IF(AND($C1485&lt;&gt;"",INDEX(Matches!$F$2:$F$201,MATCH($A1485&amp;"-5",Matches!$J$2:$J$201,0))&lt;&gt;"",$C1485&gt;=INDEX(Matches!$F$2:$F$201,MATCH($A1485&amp;"-5",Matches!$J$2:$J$201,0))),"",IF(AND(L1485=INDEX(Matches!$G$2:$G$201,MATCH($A1485&amp;"-5",Matches!$J$2:$J$201,0)),M1485=INDEX(Matches!$H$2:$H$201,MATCH($A1485&amp;"-5",Matches!$J$2:$J$201,0))),5,IF(SIGN(L1485-M1485)&lt;&gt;SIGN(INDEX(Matches!$G$2:$G$201,MATCH($A1485&amp;"-5",Matches!$J$2:$J$201,0))-INDEX(Matches!$H$2:$H$201,MATCH($A1485&amp;"-5",Matches!$J$2:$J$201,0))),0,IF(L1485-M1485=INDEX(Matches!$G$2:$G$201,MATCH($A1485&amp;"-5",Matches!$J$2:$J$201,0))-INDEX(Matches!$H$2:$H$201,MATCH($A1485&amp;"-5",Matches!$J$2:$J$201,0)),3,2))))),""))</f>
        <v/>
      </c>
      <c r="AC1485" s="12" t="str">
        <f aca="false">IF(OR($B1485="",N1485="",O1485=""),"",IFERROR(IF(OR(INDEX(Matches!$I$2:$I$201,MATCH($A1485&amp;"-6",Matches!$J$2:$J$201,0))="Void",INDEX(Matches!$G$2:$G$201,MATCH($A1485&amp;"-6",Matches!$J$2:$J$201,0))="",INDEX(Matches!$H$2:$H$201,MATCH($A1485&amp;"-6",Matches!$J$2:$J$201,0))=""),"",IF(AND($C1485&lt;&gt;"",INDEX(Matches!$F$2:$F$201,MATCH($A1485&amp;"-6",Matches!$J$2:$J$201,0))&lt;&gt;"",$C1485&gt;=INDEX(Matches!$F$2:$F$201,MATCH($A1485&amp;"-6",Matches!$J$2:$J$201,0))),"",IF(AND(N1485=INDEX(Matches!$G$2:$G$201,MATCH($A1485&amp;"-6",Matches!$J$2:$J$201,0)),O1485=INDEX(Matches!$H$2:$H$201,MATCH($A1485&amp;"-6",Matches!$J$2:$J$201,0))),5,IF(SIGN(N1485-O1485)&lt;&gt;SIGN(INDEX(Matches!$G$2:$G$201,MATCH($A1485&amp;"-6",Matches!$J$2:$J$201,0))-INDEX(Matches!$H$2:$H$201,MATCH($A1485&amp;"-6",Matches!$J$2:$J$201,0))),0,IF(N1485-O1485=INDEX(Matches!$G$2:$G$201,MATCH($A1485&amp;"-6",Matches!$J$2:$J$201,0))-INDEX(Matches!$H$2:$H$201,MATCH($A1485&amp;"-6",Matches!$J$2:$J$201,0)),3,2))))),""))</f>
        <v/>
      </c>
      <c r="AD1485" s="12" t="str">
        <f aca="false">IF(OR($B1485="",P1485="",Q1485=""),"",IFERROR(IF(OR(INDEX(Matches!$I$2:$I$201,MATCH($A1485&amp;"-7",Matches!$J$2:$J$201,0))="Void",INDEX(Matches!$G$2:$G$201,MATCH($A1485&amp;"-7",Matches!$J$2:$J$201,0))="",INDEX(Matches!$H$2:$H$201,MATCH($A1485&amp;"-7",Matches!$J$2:$J$201,0))=""),"",IF(AND($C1485&lt;&gt;"",INDEX(Matches!$F$2:$F$201,MATCH($A1485&amp;"-7",Matches!$J$2:$J$201,0))&lt;&gt;"",$C1485&gt;=INDEX(Matches!$F$2:$F$201,MATCH($A1485&amp;"-7",Matches!$J$2:$J$201,0))),"",IF(AND(P1485=INDEX(Matches!$G$2:$G$201,MATCH($A1485&amp;"-7",Matches!$J$2:$J$201,0)),Q1485=INDEX(Matches!$H$2:$H$201,MATCH($A1485&amp;"-7",Matches!$J$2:$J$201,0))),5,IF(SIGN(P1485-Q1485)&lt;&gt;SIGN(INDEX(Matches!$G$2:$G$201,MATCH($A1485&amp;"-7",Matches!$J$2:$J$201,0))-INDEX(Matches!$H$2:$H$201,MATCH($A1485&amp;"-7",Matches!$J$2:$J$201,0))),0,IF(P1485-Q1485=INDEX(Matches!$G$2:$G$201,MATCH($A1485&amp;"-7",Matches!$J$2:$J$201,0))-INDEX(Matches!$H$2:$H$201,MATCH($A1485&amp;"-7",Matches!$J$2:$J$201,0)),3,2))))),""))</f>
        <v/>
      </c>
      <c r="AE1485" s="12" t="str">
        <f aca="false">IF(OR($B1485="",R1485="",S1485=""),"",IFERROR(IF(OR(INDEX(Matches!$I$2:$I$201,MATCH($A1485&amp;"-8",Matches!$J$2:$J$201,0))="Void",INDEX(Matches!$G$2:$G$201,MATCH($A1485&amp;"-8",Matches!$J$2:$J$201,0))="",INDEX(Matches!$H$2:$H$201,MATCH($A1485&amp;"-8",Matches!$J$2:$J$201,0))=""),"",IF(AND($C1485&lt;&gt;"",INDEX(Matches!$F$2:$F$201,MATCH($A1485&amp;"-8",Matches!$J$2:$J$201,0))&lt;&gt;"",$C1485&gt;=INDEX(Matches!$F$2:$F$201,MATCH($A1485&amp;"-8",Matches!$J$2:$J$201,0))),"",IF(AND(R1485=INDEX(Matches!$G$2:$G$201,MATCH($A1485&amp;"-8",Matches!$J$2:$J$201,0)),S1485=INDEX(Matches!$H$2:$H$201,MATCH($A1485&amp;"-8",Matches!$J$2:$J$201,0))),5,IF(SIGN(R1485-S1485)&lt;&gt;SIGN(INDEX(Matches!$G$2:$G$201,MATCH($A1485&amp;"-8",Matches!$J$2:$J$201,0))-INDEX(Matches!$H$2:$H$201,MATCH($A1485&amp;"-8",Matches!$J$2:$J$201,0))),0,IF(R1485-S1485=INDEX(Matches!$G$2:$G$201,MATCH($A1485&amp;"-8",Matches!$J$2:$J$201,0))-INDEX(Matches!$H$2:$H$201,MATCH($A1485&amp;"-8",Matches!$J$2:$J$201,0)),3,2))))),""))</f>
        <v/>
      </c>
      <c r="AF1485" s="12" t="str">
        <f aca="false">IF(OR($B1485="",T1485="",U1485=""),"",IFERROR(IF(OR(INDEX(Matches!$I$2:$I$201,MATCH($A1485&amp;"-9",Matches!$J$2:$J$201,0))="Void",INDEX(Matches!$G$2:$G$201,MATCH($A1485&amp;"-9",Matches!$J$2:$J$201,0))="",INDEX(Matches!$H$2:$H$201,MATCH($A1485&amp;"-9",Matches!$J$2:$J$201,0))=""),"",IF(AND($C1485&lt;&gt;"",INDEX(Matches!$F$2:$F$201,MATCH($A1485&amp;"-9",Matches!$J$2:$J$201,0))&lt;&gt;"",$C1485&gt;=INDEX(Matches!$F$2:$F$201,MATCH($A1485&amp;"-9",Matches!$J$2:$J$201,0))),"",IF(AND(T1485=INDEX(Matches!$G$2:$G$201,MATCH($A1485&amp;"-9",Matches!$J$2:$J$201,0)),U1485=INDEX(Matches!$H$2:$H$201,MATCH($A1485&amp;"-9",Matches!$J$2:$J$201,0))),5,IF(SIGN(T1485-U1485)&lt;&gt;SIGN(INDEX(Matches!$G$2:$G$201,MATCH($A1485&amp;"-9",Matches!$J$2:$J$201,0))-INDEX(Matches!$H$2:$H$201,MATCH($A1485&amp;"-9",Matches!$J$2:$J$201,0))),0,IF(T1485-U1485=INDEX(Matches!$G$2:$G$201,MATCH($A1485&amp;"-9",Matches!$J$2:$J$201,0))-INDEX(Matches!$H$2:$H$201,MATCH($A1485&amp;"-9",Matches!$J$2:$J$201,0)),3,2))))),""))</f>
        <v/>
      </c>
      <c r="AG1485" s="12" t="str">
        <f aca="false">IF(OR($B1485="",V1485="",W1485=""),"",IFERROR(IF(OR(INDEX(Matches!$I$2:$I$201,MATCH($A1485&amp;"-10",Matches!$J$2:$J$201,0))="Void",INDEX(Matches!$G$2:$G$201,MATCH($A1485&amp;"-10",Matches!$J$2:$J$201,0))="",INDEX(Matches!$H$2:$H$201,MATCH($A1485&amp;"-10",Matches!$J$2:$J$201,0))=""),"",IF(AND($C1485&lt;&gt;"",INDEX(Matches!$F$2:$F$201,MATCH($A1485&amp;"-10",Matches!$J$2:$J$201,0))&lt;&gt;"",$C1485&gt;=INDEX(Matches!$F$2:$F$201,MATCH($A1485&amp;"-10",Matches!$J$2:$J$201,0))),"",IF(AND(V1485=INDEX(Matches!$G$2:$G$201,MATCH($A1485&amp;"-10",Matches!$J$2:$J$201,0)),W1485=INDEX(Matches!$H$2:$H$201,MATCH($A1485&amp;"-10",Matches!$J$2:$J$201,0))),5,IF(SIGN(V1485-W1485)&lt;&gt;SIGN(INDEX(Matches!$G$2:$G$201,MATCH($A1485&amp;"-10",Matches!$J$2:$J$201,0))-INDEX(Matches!$H$2:$H$201,MATCH($A1485&amp;"-10",Matches!$J$2:$J$201,0))),0,IF(V1485-W1485=INDEX(Matches!$G$2:$G$201,MATCH($A1485&amp;"-10",Matches!$J$2:$J$201,0))-INDEX(Matches!$H$2:$H$201,MATCH($A1485&amp;"-10",Matches!$J$2:$J$201,0)),3,2))))),""))</f>
        <v/>
      </c>
      <c r="AH1485" s="13" t="str">
        <f aca="false">IF($B1485="","",SUM(X1485:AG1485))</f>
        <v/>
      </c>
      <c r="AI1485" s="12" t="str">
        <f aca="false">IF($B1485="","",COUNTIF(X1485:AG1485,5))</f>
        <v/>
      </c>
      <c r="AJ1485" s="12" t="str">
        <f aca="false">IF($B1485="","",COUNTIF(X1485:AG1485,"&gt;=2"))</f>
        <v/>
      </c>
      <c r="AK1485" s="12" t="str">
        <f aca="false">IF($B1485="","",COUNT(X1485:AG1485))</f>
        <v/>
      </c>
    </row>
    <row r="1486" customFormat="false" ht="15" hidden="false" customHeight="false" outlineLevel="0" collapsed="false">
      <c r="A1486" s="7"/>
      <c r="B1486" s="7"/>
      <c r="C1486" s="11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12" t="str">
        <f aca="false">IF(OR($B1486="",D1486="",E1486=""),"",IFERROR(IF(OR(INDEX(Matches!$I$2:$I$201,MATCH($A1486&amp;"-1",Matches!$J$2:$J$201,0))="Void",INDEX(Matches!$G$2:$G$201,MATCH($A1486&amp;"-1",Matches!$J$2:$J$201,0))="",INDEX(Matches!$H$2:$H$201,MATCH($A1486&amp;"-1",Matches!$J$2:$J$201,0))=""),"",IF(AND($C1486&lt;&gt;"",INDEX(Matches!$F$2:$F$201,MATCH($A1486&amp;"-1",Matches!$J$2:$J$201,0))&lt;&gt;"",$C1486&gt;=INDEX(Matches!$F$2:$F$201,MATCH($A1486&amp;"-1",Matches!$J$2:$J$201,0))),"",IF(AND(D1486=INDEX(Matches!$G$2:$G$201,MATCH($A1486&amp;"-1",Matches!$J$2:$J$201,0)),E1486=INDEX(Matches!$H$2:$H$201,MATCH($A1486&amp;"-1",Matches!$J$2:$J$201,0))),5,IF(SIGN(D1486-E1486)&lt;&gt;SIGN(INDEX(Matches!$G$2:$G$201,MATCH($A1486&amp;"-1",Matches!$J$2:$J$201,0))-INDEX(Matches!$H$2:$H$201,MATCH($A1486&amp;"-1",Matches!$J$2:$J$201,0))),0,IF(D1486-E1486=INDEX(Matches!$G$2:$G$201,MATCH($A1486&amp;"-1",Matches!$J$2:$J$201,0))-INDEX(Matches!$H$2:$H$201,MATCH($A1486&amp;"-1",Matches!$J$2:$J$201,0)),3,2))))),""))</f>
        <v/>
      </c>
      <c r="Y1486" s="12" t="str">
        <f aca="false">IF(OR($B1486="",F1486="",G1486=""),"",IFERROR(IF(OR(INDEX(Matches!$I$2:$I$201,MATCH($A1486&amp;"-2",Matches!$J$2:$J$201,0))="Void",INDEX(Matches!$G$2:$G$201,MATCH($A1486&amp;"-2",Matches!$J$2:$J$201,0))="",INDEX(Matches!$H$2:$H$201,MATCH($A1486&amp;"-2",Matches!$J$2:$J$201,0))=""),"",IF(AND($C1486&lt;&gt;"",INDEX(Matches!$F$2:$F$201,MATCH($A1486&amp;"-2",Matches!$J$2:$J$201,0))&lt;&gt;"",$C1486&gt;=INDEX(Matches!$F$2:$F$201,MATCH($A1486&amp;"-2",Matches!$J$2:$J$201,0))),"",IF(AND(F1486=INDEX(Matches!$G$2:$G$201,MATCH($A1486&amp;"-2",Matches!$J$2:$J$201,0)),G1486=INDEX(Matches!$H$2:$H$201,MATCH($A1486&amp;"-2",Matches!$J$2:$J$201,0))),5,IF(SIGN(F1486-G1486)&lt;&gt;SIGN(INDEX(Matches!$G$2:$G$201,MATCH($A1486&amp;"-2",Matches!$J$2:$J$201,0))-INDEX(Matches!$H$2:$H$201,MATCH($A1486&amp;"-2",Matches!$J$2:$J$201,0))),0,IF(F1486-G1486=INDEX(Matches!$G$2:$G$201,MATCH($A1486&amp;"-2",Matches!$J$2:$J$201,0))-INDEX(Matches!$H$2:$H$201,MATCH($A1486&amp;"-2",Matches!$J$2:$J$201,0)),3,2))))),""))</f>
        <v/>
      </c>
      <c r="Z1486" s="12" t="str">
        <f aca="false">IF(OR($B1486="",H1486="",I1486=""),"",IFERROR(IF(OR(INDEX(Matches!$I$2:$I$201,MATCH($A1486&amp;"-3",Matches!$J$2:$J$201,0))="Void",INDEX(Matches!$G$2:$G$201,MATCH($A1486&amp;"-3",Matches!$J$2:$J$201,0))="",INDEX(Matches!$H$2:$H$201,MATCH($A1486&amp;"-3",Matches!$J$2:$J$201,0))=""),"",IF(AND($C1486&lt;&gt;"",INDEX(Matches!$F$2:$F$201,MATCH($A1486&amp;"-3",Matches!$J$2:$J$201,0))&lt;&gt;"",$C1486&gt;=INDEX(Matches!$F$2:$F$201,MATCH($A1486&amp;"-3",Matches!$J$2:$J$201,0))),"",IF(AND(H1486=INDEX(Matches!$G$2:$G$201,MATCH($A1486&amp;"-3",Matches!$J$2:$J$201,0)),I1486=INDEX(Matches!$H$2:$H$201,MATCH($A1486&amp;"-3",Matches!$J$2:$J$201,0))),5,IF(SIGN(H1486-I1486)&lt;&gt;SIGN(INDEX(Matches!$G$2:$G$201,MATCH($A1486&amp;"-3",Matches!$J$2:$J$201,0))-INDEX(Matches!$H$2:$H$201,MATCH($A1486&amp;"-3",Matches!$J$2:$J$201,0))),0,IF(H1486-I1486=INDEX(Matches!$G$2:$G$201,MATCH($A1486&amp;"-3",Matches!$J$2:$J$201,0))-INDEX(Matches!$H$2:$H$201,MATCH($A1486&amp;"-3",Matches!$J$2:$J$201,0)),3,2))))),""))</f>
        <v/>
      </c>
      <c r="AA1486" s="12" t="str">
        <f aca="false">IF(OR($B1486="",J1486="",K1486=""),"",IFERROR(IF(OR(INDEX(Matches!$I$2:$I$201,MATCH($A1486&amp;"-4",Matches!$J$2:$J$201,0))="Void",INDEX(Matches!$G$2:$G$201,MATCH($A1486&amp;"-4",Matches!$J$2:$J$201,0))="",INDEX(Matches!$H$2:$H$201,MATCH($A1486&amp;"-4",Matches!$J$2:$J$201,0))=""),"",IF(AND($C1486&lt;&gt;"",INDEX(Matches!$F$2:$F$201,MATCH($A1486&amp;"-4",Matches!$J$2:$J$201,0))&lt;&gt;"",$C1486&gt;=INDEX(Matches!$F$2:$F$201,MATCH($A1486&amp;"-4",Matches!$J$2:$J$201,0))),"",IF(AND(J1486=INDEX(Matches!$G$2:$G$201,MATCH($A1486&amp;"-4",Matches!$J$2:$J$201,0)),K1486=INDEX(Matches!$H$2:$H$201,MATCH($A1486&amp;"-4",Matches!$J$2:$J$201,0))),5,IF(SIGN(J1486-K1486)&lt;&gt;SIGN(INDEX(Matches!$G$2:$G$201,MATCH($A1486&amp;"-4",Matches!$J$2:$J$201,0))-INDEX(Matches!$H$2:$H$201,MATCH($A1486&amp;"-4",Matches!$J$2:$J$201,0))),0,IF(J1486-K1486=INDEX(Matches!$G$2:$G$201,MATCH($A1486&amp;"-4",Matches!$J$2:$J$201,0))-INDEX(Matches!$H$2:$H$201,MATCH($A1486&amp;"-4",Matches!$J$2:$J$201,0)),3,2))))),""))</f>
        <v/>
      </c>
      <c r="AB1486" s="12" t="str">
        <f aca="false">IF(OR($B1486="",L1486="",M1486=""),"",IFERROR(IF(OR(INDEX(Matches!$I$2:$I$201,MATCH($A1486&amp;"-5",Matches!$J$2:$J$201,0))="Void",INDEX(Matches!$G$2:$G$201,MATCH($A1486&amp;"-5",Matches!$J$2:$J$201,0))="",INDEX(Matches!$H$2:$H$201,MATCH($A1486&amp;"-5",Matches!$J$2:$J$201,0))=""),"",IF(AND($C1486&lt;&gt;"",INDEX(Matches!$F$2:$F$201,MATCH($A1486&amp;"-5",Matches!$J$2:$J$201,0))&lt;&gt;"",$C1486&gt;=INDEX(Matches!$F$2:$F$201,MATCH($A1486&amp;"-5",Matches!$J$2:$J$201,0))),"",IF(AND(L1486=INDEX(Matches!$G$2:$G$201,MATCH($A1486&amp;"-5",Matches!$J$2:$J$201,0)),M1486=INDEX(Matches!$H$2:$H$201,MATCH($A1486&amp;"-5",Matches!$J$2:$J$201,0))),5,IF(SIGN(L1486-M1486)&lt;&gt;SIGN(INDEX(Matches!$G$2:$G$201,MATCH($A1486&amp;"-5",Matches!$J$2:$J$201,0))-INDEX(Matches!$H$2:$H$201,MATCH($A1486&amp;"-5",Matches!$J$2:$J$201,0))),0,IF(L1486-M1486=INDEX(Matches!$G$2:$G$201,MATCH($A1486&amp;"-5",Matches!$J$2:$J$201,0))-INDEX(Matches!$H$2:$H$201,MATCH($A1486&amp;"-5",Matches!$J$2:$J$201,0)),3,2))))),""))</f>
        <v/>
      </c>
      <c r="AC1486" s="12" t="str">
        <f aca="false">IF(OR($B1486="",N1486="",O1486=""),"",IFERROR(IF(OR(INDEX(Matches!$I$2:$I$201,MATCH($A1486&amp;"-6",Matches!$J$2:$J$201,0))="Void",INDEX(Matches!$G$2:$G$201,MATCH($A1486&amp;"-6",Matches!$J$2:$J$201,0))="",INDEX(Matches!$H$2:$H$201,MATCH($A1486&amp;"-6",Matches!$J$2:$J$201,0))=""),"",IF(AND($C1486&lt;&gt;"",INDEX(Matches!$F$2:$F$201,MATCH($A1486&amp;"-6",Matches!$J$2:$J$201,0))&lt;&gt;"",$C1486&gt;=INDEX(Matches!$F$2:$F$201,MATCH($A1486&amp;"-6",Matches!$J$2:$J$201,0))),"",IF(AND(N1486=INDEX(Matches!$G$2:$G$201,MATCH($A1486&amp;"-6",Matches!$J$2:$J$201,0)),O1486=INDEX(Matches!$H$2:$H$201,MATCH($A1486&amp;"-6",Matches!$J$2:$J$201,0))),5,IF(SIGN(N1486-O1486)&lt;&gt;SIGN(INDEX(Matches!$G$2:$G$201,MATCH($A1486&amp;"-6",Matches!$J$2:$J$201,0))-INDEX(Matches!$H$2:$H$201,MATCH($A1486&amp;"-6",Matches!$J$2:$J$201,0))),0,IF(N1486-O1486=INDEX(Matches!$G$2:$G$201,MATCH($A1486&amp;"-6",Matches!$J$2:$J$201,0))-INDEX(Matches!$H$2:$H$201,MATCH($A1486&amp;"-6",Matches!$J$2:$J$201,0)),3,2))))),""))</f>
        <v/>
      </c>
      <c r="AD1486" s="12" t="str">
        <f aca="false">IF(OR($B1486="",P1486="",Q1486=""),"",IFERROR(IF(OR(INDEX(Matches!$I$2:$I$201,MATCH($A1486&amp;"-7",Matches!$J$2:$J$201,0))="Void",INDEX(Matches!$G$2:$G$201,MATCH($A1486&amp;"-7",Matches!$J$2:$J$201,0))="",INDEX(Matches!$H$2:$H$201,MATCH($A1486&amp;"-7",Matches!$J$2:$J$201,0))=""),"",IF(AND($C1486&lt;&gt;"",INDEX(Matches!$F$2:$F$201,MATCH($A1486&amp;"-7",Matches!$J$2:$J$201,0))&lt;&gt;"",$C1486&gt;=INDEX(Matches!$F$2:$F$201,MATCH($A1486&amp;"-7",Matches!$J$2:$J$201,0))),"",IF(AND(P1486=INDEX(Matches!$G$2:$G$201,MATCH($A1486&amp;"-7",Matches!$J$2:$J$201,0)),Q1486=INDEX(Matches!$H$2:$H$201,MATCH($A1486&amp;"-7",Matches!$J$2:$J$201,0))),5,IF(SIGN(P1486-Q1486)&lt;&gt;SIGN(INDEX(Matches!$G$2:$G$201,MATCH($A1486&amp;"-7",Matches!$J$2:$J$201,0))-INDEX(Matches!$H$2:$H$201,MATCH($A1486&amp;"-7",Matches!$J$2:$J$201,0))),0,IF(P1486-Q1486=INDEX(Matches!$G$2:$G$201,MATCH($A1486&amp;"-7",Matches!$J$2:$J$201,0))-INDEX(Matches!$H$2:$H$201,MATCH($A1486&amp;"-7",Matches!$J$2:$J$201,0)),3,2))))),""))</f>
        <v/>
      </c>
      <c r="AE1486" s="12" t="str">
        <f aca="false">IF(OR($B1486="",R1486="",S1486=""),"",IFERROR(IF(OR(INDEX(Matches!$I$2:$I$201,MATCH($A1486&amp;"-8",Matches!$J$2:$J$201,0))="Void",INDEX(Matches!$G$2:$G$201,MATCH($A1486&amp;"-8",Matches!$J$2:$J$201,0))="",INDEX(Matches!$H$2:$H$201,MATCH($A1486&amp;"-8",Matches!$J$2:$J$201,0))=""),"",IF(AND($C1486&lt;&gt;"",INDEX(Matches!$F$2:$F$201,MATCH($A1486&amp;"-8",Matches!$J$2:$J$201,0))&lt;&gt;"",$C1486&gt;=INDEX(Matches!$F$2:$F$201,MATCH($A1486&amp;"-8",Matches!$J$2:$J$201,0))),"",IF(AND(R1486=INDEX(Matches!$G$2:$G$201,MATCH($A1486&amp;"-8",Matches!$J$2:$J$201,0)),S1486=INDEX(Matches!$H$2:$H$201,MATCH($A1486&amp;"-8",Matches!$J$2:$J$201,0))),5,IF(SIGN(R1486-S1486)&lt;&gt;SIGN(INDEX(Matches!$G$2:$G$201,MATCH($A1486&amp;"-8",Matches!$J$2:$J$201,0))-INDEX(Matches!$H$2:$H$201,MATCH($A1486&amp;"-8",Matches!$J$2:$J$201,0))),0,IF(R1486-S1486=INDEX(Matches!$G$2:$G$201,MATCH($A1486&amp;"-8",Matches!$J$2:$J$201,0))-INDEX(Matches!$H$2:$H$201,MATCH($A1486&amp;"-8",Matches!$J$2:$J$201,0)),3,2))))),""))</f>
        <v/>
      </c>
      <c r="AF1486" s="12" t="str">
        <f aca="false">IF(OR($B1486="",T1486="",U1486=""),"",IFERROR(IF(OR(INDEX(Matches!$I$2:$I$201,MATCH($A1486&amp;"-9",Matches!$J$2:$J$201,0))="Void",INDEX(Matches!$G$2:$G$201,MATCH($A1486&amp;"-9",Matches!$J$2:$J$201,0))="",INDEX(Matches!$H$2:$H$201,MATCH($A1486&amp;"-9",Matches!$J$2:$J$201,0))=""),"",IF(AND($C1486&lt;&gt;"",INDEX(Matches!$F$2:$F$201,MATCH($A1486&amp;"-9",Matches!$J$2:$J$201,0))&lt;&gt;"",$C1486&gt;=INDEX(Matches!$F$2:$F$201,MATCH($A1486&amp;"-9",Matches!$J$2:$J$201,0))),"",IF(AND(T1486=INDEX(Matches!$G$2:$G$201,MATCH($A1486&amp;"-9",Matches!$J$2:$J$201,0)),U1486=INDEX(Matches!$H$2:$H$201,MATCH($A1486&amp;"-9",Matches!$J$2:$J$201,0))),5,IF(SIGN(T1486-U1486)&lt;&gt;SIGN(INDEX(Matches!$G$2:$G$201,MATCH($A1486&amp;"-9",Matches!$J$2:$J$201,0))-INDEX(Matches!$H$2:$H$201,MATCH($A1486&amp;"-9",Matches!$J$2:$J$201,0))),0,IF(T1486-U1486=INDEX(Matches!$G$2:$G$201,MATCH($A1486&amp;"-9",Matches!$J$2:$J$201,0))-INDEX(Matches!$H$2:$H$201,MATCH($A1486&amp;"-9",Matches!$J$2:$J$201,0)),3,2))))),""))</f>
        <v/>
      </c>
      <c r="AG1486" s="12" t="str">
        <f aca="false">IF(OR($B1486="",V1486="",W1486=""),"",IFERROR(IF(OR(INDEX(Matches!$I$2:$I$201,MATCH($A1486&amp;"-10",Matches!$J$2:$J$201,0))="Void",INDEX(Matches!$G$2:$G$201,MATCH($A1486&amp;"-10",Matches!$J$2:$J$201,0))="",INDEX(Matches!$H$2:$H$201,MATCH($A1486&amp;"-10",Matches!$J$2:$J$201,0))=""),"",IF(AND($C1486&lt;&gt;"",INDEX(Matches!$F$2:$F$201,MATCH($A1486&amp;"-10",Matches!$J$2:$J$201,0))&lt;&gt;"",$C1486&gt;=INDEX(Matches!$F$2:$F$201,MATCH($A1486&amp;"-10",Matches!$J$2:$J$201,0))),"",IF(AND(V1486=INDEX(Matches!$G$2:$G$201,MATCH($A1486&amp;"-10",Matches!$J$2:$J$201,0)),W1486=INDEX(Matches!$H$2:$H$201,MATCH($A1486&amp;"-10",Matches!$J$2:$J$201,0))),5,IF(SIGN(V1486-W1486)&lt;&gt;SIGN(INDEX(Matches!$G$2:$G$201,MATCH($A1486&amp;"-10",Matches!$J$2:$J$201,0))-INDEX(Matches!$H$2:$H$201,MATCH($A1486&amp;"-10",Matches!$J$2:$J$201,0))),0,IF(V1486-W1486=INDEX(Matches!$G$2:$G$201,MATCH($A1486&amp;"-10",Matches!$J$2:$J$201,0))-INDEX(Matches!$H$2:$H$201,MATCH($A1486&amp;"-10",Matches!$J$2:$J$201,0)),3,2))))),""))</f>
        <v/>
      </c>
      <c r="AH1486" s="13" t="str">
        <f aca="false">IF($B1486="","",SUM(X1486:AG1486))</f>
        <v/>
      </c>
      <c r="AI1486" s="12" t="str">
        <f aca="false">IF($B1486="","",COUNTIF(X1486:AG1486,5))</f>
        <v/>
      </c>
      <c r="AJ1486" s="12" t="str">
        <f aca="false">IF($B1486="","",COUNTIF(X1486:AG1486,"&gt;=2"))</f>
        <v/>
      </c>
      <c r="AK1486" s="12" t="str">
        <f aca="false">IF($B1486="","",COUNT(X1486:AG1486))</f>
        <v/>
      </c>
    </row>
    <row r="1487" customFormat="false" ht="15" hidden="false" customHeight="false" outlineLevel="0" collapsed="false">
      <c r="A1487" s="7"/>
      <c r="B1487" s="7"/>
      <c r="C1487" s="11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12" t="str">
        <f aca="false">IF(OR($B1487="",D1487="",E1487=""),"",IFERROR(IF(OR(INDEX(Matches!$I$2:$I$201,MATCH($A1487&amp;"-1",Matches!$J$2:$J$201,0))="Void",INDEX(Matches!$G$2:$G$201,MATCH($A1487&amp;"-1",Matches!$J$2:$J$201,0))="",INDEX(Matches!$H$2:$H$201,MATCH($A1487&amp;"-1",Matches!$J$2:$J$201,0))=""),"",IF(AND($C1487&lt;&gt;"",INDEX(Matches!$F$2:$F$201,MATCH($A1487&amp;"-1",Matches!$J$2:$J$201,0))&lt;&gt;"",$C1487&gt;=INDEX(Matches!$F$2:$F$201,MATCH($A1487&amp;"-1",Matches!$J$2:$J$201,0))),"",IF(AND(D1487=INDEX(Matches!$G$2:$G$201,MATCH($A1487&amp;"-1",Matches!$J$2:$J$201,0)),E1487=INDEX(Matches!$H$2:$H$201,MATCH($A1487&amp;"-1",Matches!$J$2:$J$201,0))),5,IF(SIGN(D1487-E1487)&lt;&gt;SIGN(INDEX(Matches!$G$2:$G$201,MATCH($A1487&amp;"-1",Matches!$J$2:$J$201,0))-INDEX(Matches!$H$2:$H$201,MATCH($A1487&amp;"-1",Matches!$J$2:$J$201,0))),0,IF(D1487-E1487=INDEX(Matches!$G$2:$G$201,MATCH($A1487&amp;"-1",Matches!$J$2:$J$201,0))-INDEX(Matches!$H$2:$H$201,MATCH($A1487&amp;"-1",Matches!$J$2:$J$201,0)),3,2))))),""))</f>
        <v/>
      </c>
      <c r="Y1487" s="12" t="str">
        <f aca="false">IF(OR($B1487="",F1487="",G1487=""),"",IFERROR(IF(OR(INDEX(Matches!$I$2:$I$201,MATCH($A1487&amp;"-2",Matches!$J$2:$J$201,0))="Void",INDEX(Matches!$G$2:$G$201,MATCH($A1487&amp;"-2",Matches!$J$2:$J$201,0))="",INDEX(Matches!$H$2:$H$201,MATCH($A1487&amp;"-2",Matches!$J$2:$J$201,0))=""),"",IF(AND($C1487&lt;&gt;"",INDEX(Matches!$F$2:$F$201,MATCH($A1487&amp;"-2",Matches!$J$2:$J$201,0))&lt;&gt;"",$C1487&gt;=INDEX(Matches!$F$2:$F$201,MATCH($A1487&amp;"-2",Matches!$J$2:$J$201,0))),"",IF(AND(F1487=INDEX(Matches!$G$2:$G$201,MATCH($A1487&amp;"-2",Matches!$J$2:$J$201,0)),G1487=INDEX(Matches!$H$2:$H$201,MATCH($A1487&amp;"-2",Matches!$J$2:$J$201,0))),5,IF(SIGN(F1487-G1487)&lt;&gt;SIGN(INDEX(Matches!$G$2:$G$201,MATCH($A1487&amp;"-2",Matches!$J$2:$J$201,0))-INDEX(Matches!$H$2:$H$201,MATCH($A1487&amp;"-2",Matches!$J$2:$J$201,0))),0,IF(F1487-G1487=INDEX(Matches!$G$2:$G$201,MATCH($A1487&amp;"-2",Matches!$J$2:$J$201,0))-INDEX(Matches!$H$2:$H$201,MATCH($A1487&amp;"-2",Matches!$J$2:$J$201,0)),3,2))))),""))</f>
        <v/>
      </c>
      <c r="Z1487" s="12" t="str">
        <f aca="false">IF(OR($B1487="",H1487="",I1487=""),"",IFERROR(IF(OR(INDEX(Matches!$I$2:$I$201,MATCH($A1487&amp;"-3",Matches!$J$2:$J$201,0))="Void",INDEX(Matches!$G$2:$G$201,MATCH($A1487&amp;"-3",Matches!$J$2:$J$201,0))="",INDEX(Matches!$H$2:$H$201,MATCH($A1487&amp;"-3",Matches!$J$2:$J$201,0))=""),"",IF(AND($C1487&lt;&gt;"",INDEX(Matches!$F$2:$F$201,MATCH($A1487&amp;"-3",Matches!$J$2:$J$201,0))&lt;&gt;"",$C1487&gt;=INDEX(Matches!$F$2:$F$201,MATCH($A1487&amp;"-3",Matches!$J$2:$J$201,0))),"",IF(AND(H1487=INDEX(Matches!$G$2:$G$201,MATCH($A1487&amp;"-3",Matches!$J$2:$J$201,0)),I1487=INDEX(Matches!$H$2:$H$201,MATCH($A1487&amp;"-3",Matches!$J$2:$J$201,0))),5,IF(SIGN(H1487-I1487)&lt;&gt;SIGN(INDEX(Matches!$G$2:$G$201,MATCH($A1487&amp;"-3",Matches!$J$2:$J$201,0))-INDEX(Matches!$H$2:$H$201,MATCH($A1487&amp;"-3",Matches!$J$2:$J$201,0))),0,IF(H1487-I1487=INDEX(Matches!$G$2:$G$201,MATCH($A1487&amp;"-3",Matches!$J$2:$J$201,0))-INDEX(Matches!$H$2:$H$201,MATCH($A1487&amp;"-3",Matches!$J$2:$J$201,0)),3,2))))),""))</f>
        <v/>
      </c>
      <c r="AA1487" s="12" t="str">
        <f aca="false">IF(OR($B1487="",J1487="",K1487=""),"",IFERROR(IF(OR(INDEX(Matches!$I$2:$I$201,MATCH($A1487&amp;"-4",Matches!$J$2:$J$201,0))="Void",INDEX(Matches!$G$2:$G$201,MATCH($A1487&amp;"-4",Matches!$J$2:$J$201,0))="",INDEX(Matches!$H$2:$H$201,MATCH($A1487&amp;"-4",Matches!$J$2:$J$201,0))=""),"",IF(AND($C1487&lt;&gt;"",INDEX(Matches!$F$2:$F$201,MATCH($A1487&amp;"-4",Matches!$J$2:$J$201,0))&lt;&gt;"",$C1487&gt;=INDEX(Matches!$F$2:$F$201,MATCH($A1487&amp;"-4",Matches!$J$2:$J$201,0))),"",IF(AND(J1487=INDEX(Matches!$G$2:$G$201,MATCH($A1487&amp;"-4",Matches!$J$2:$J$201,0)),K1487=INDEX(Matches!$H$2:$H$201,MATCH($A1487&amp;"-4",Matches!$J$2:$J$201,0))),5,IF(SIGN(J1487-K1487)&lt;&gt;SIGN(INDEX(Matches!$G$2:$G$201,MATCH($A1487&amp;"-4",Matches!$J$2:$J$201,0))-INDEX(Matches!$H$2:$H$201,MATCH($A1487&amp;"-4",Matches!$J$2:$J$201,0))),0,IF(J1487-K1487=INDEX(Matches!$G$2:$G$201,MATCH($A1487&amp;"-4",Matches!$J$2:$J$201,0))-INDEX(Matches!$H$2:$H$201,MATCH($A1487&amp;"-4",Matches!$J$2:$J$201,0)),3,2))))),""))</f>
        <v/>
      </c>
      <c r="AB1487" s="12" t="str">
        <f aca="false">IF(OR($B1487="",L1487="",M1487=""),"",IFERROR(IF(OR(INDEX(Matches!$I$2:$I$201,MATCH($A1487&amp;"-5",Matches!$J$2:$J$201,0))="Void",INDEX(Matches!$G$2:$G$201,MATCH($A1487&amp;"-5",Matches!$J$2:$J$201,0))="",INDEX(Matches!$H$2:$H$201,MATCH($A1487&amp;"-5",Matches!$J$2:$J$201,0))=""),"",IF(AND($C1487&lt;&gt;"",INDEX(Matches!$F$2:$F$201,MATCH($A1487&amp;"-5",Matches!$J$2:$J$201,0))&lt;&gt;"",$C1487&gt;=INDEX(Matches!$F$2:$F$201,MATCH($A1487&amp;"-5",Matches!$J$2:$J$201,0))),"",IF(AND(L1487=INDEX(Matches!$G$2:$G$201,MATCH($A1487&amp;"-5",Matches!$J$2:$J$201,0)),M1487=INDEX(Matches!$H$2:$H$201,MATCH($A1487&amp;"-5",Matches!$J$2:$J$201,0))),5,IF(SIGN(L1487-M1487)&lt;&gt;SIGN(INDEX(Matches!$G$2:$G$201,MATCH($A1487&amp;"-5",Matches!$J$2:$J$201,0))-INDEX(Matches!$H$2:$H$201,MATCH($A1487&amp;"-5",Matches!$J$2:$J$201,0))),0,IF(L1487-M1487=INDEX(Matches!$G$2:$G$201,MATCH($A1487&amp;"-5",Matches!$J$2:$J$201,0))-INDEX(Matches!$H$2:$H$201,MATCH($A1487&amp;"-5",Matches!$J$2:$J$201,0)),3,2))))),""))</f>
        <v/>
      </c>
      <c r="AC1487" s="12" t="str">
        <f aca="false">IF(OR($B1487="",N1487="",O1487=""),"",IFERROR(IF(OR(INDEX(Matches!$I$2:$I$201,MATCH($A1487&amp;"-6",Matches!$J$2:$J$201,0))="Void",INDEX(Matches!$G$2:$G$201,MATCH($A1487&amp;"-6",Matches!$J$2:$J$201,0))="",INDEX(Matches!$H$2:$H$201,MATCH($A1487&amp;"-6",Matches!$J$2:$J$201,0))=""),"",IF(AND($C1487&lt;&gt;"",INDEX(Matches!$F$2:$F$201,MATCH($A1487&amp;"-6",Matches!$J$2:$J$201,0))&lt;&gt;"",$C1487&gt;=INDEX(Matches!$F$2:$F$201,MATCH($A1487&amp;"-6",Matches!$J$2:$J$201,0))),"",IF(AND(N1487=INDEX(Matches!$G$2:$G$201,MATCH($A1487&amp;"-6",Matches!$J$2:$J$201,0)),O1487=INDEX(Matches!$H$2:$H$201,MATCH($A1487&amp;"-6",Matches!$J$2:$J$201,0))),5,IF(SIGN(N1487-O1487)&lt;&gt;SIGN(INDEX(Matches!$G$2:$G$201,MATCH($A1487&amp;"-6",Matches!$J$2:$J$201,0))-INDEX(Matches!$H$2:$H$201,MATCH($A1487&amp;"-6",Matches!$J$2:$J$201,0))),0,IF(N1487-O1487=INDEX(Matches!$G$2:$G$201,MATCH($A1487&amp;"-6",Matches!$J$2:$J$201,0))-INDEX(Matches!$H$2:$H$201,MATCH($A1487&amp;"-6",Matches!$J$2:$J$201,0)),3,2))))),""))</f>
        <v/>
      </c>
      <c r="AD1487" s="12" t="str">
        <f aca="false">IF(OR($B1487="",P1487="",Q1487=""),"",IFERROR(IF(OR(INDEX(Matches!$I$2:$I$201,MATCH($A1487&amp;"-7",Matches!$J$2:$J$201,0))="Void",INDEX(Matches!$G$2:$G$201,MATCH($A1487&amp;"-7",Matches!$J$2:$J$201,0))="",INDEX(Matches!$H$2:$H$201,MATCH($A1487&amp;"-7",Matches!$J$2:$J$201,0))=""),"",IF(AND($C1487&lt;&gt;"",INDEX(Matches!$F$2:$F$201,MATCH($A1487&amp;"-7",Matches!$J$2:$J$201,0))&lt;&gt;"",$C1487&gt;=INDEX(Matches!$F$2:$F$201,MATCH($A1487&amp;"-7",Matches!$J$2:$J$201,0))),"",IF(AND(P1487=INDEX(Matches!$G$2:$G$201,MATCH($A1487&amp;"-7",Matches!$J$2:$J$201,0)),Q1487=INDEX(Matches!$H$2:$H$201,MATCH($A1487&amp;"-7",Matches!$J$2:$J$201,0))),5,IF(SIGN(P1487-Q1487)&lt;&gt;SIGN(INDEX(Matches!$G$2:$G$201,MATCH($A1487&amp;"-7",Matches!$J$2:$J$201,0))-INDEX(Matches!$H$2:$H$201,MATCH($A1487&amp;"-7",Matches!$J$2:$J$201,0))),0,IF(P1487-Q1487=INDEX(Matches!$G$2:$G$201,MATCH($A1487&amp;"-7",Matches!$J$2:$J$201,0))-INDEX(Matches!$H$2:$H$201,MATCH($A1487&amp;"-7",Matches!$J$2:$J$201,0)),3,2))))),""))</f>
        <v/>
      </c>
      <c r="AE1487" s="12" t="str">
        <f aca="false">IF(OR($B1487="",R1487="",S1487=""),"",IFERROR(IF(OR(INDEX(Matches!$I$2:$I$201,MATCH($A1487&amp;"-8",Matches!$J$2:$J$201,0))="Void",INDEX(Matches!$G$2:$G$201,MATCH($A1487&amp;"-8",Matches!$J$2:$J$201,0))="",INDEX(Matches!$H$2:$H$201,MATCH($A1487&amp;"-8",Matches!$J$2:$J$201,0))=""),"",IF(AND($C1487&lt;&gt;"",INDEX(Matches!$F$2:$F$201,MATCH($A1487&amp;"-8",Matches!$J$2:$J$201,0))&lt;&gt;"",$C1487&gt;=INDEX(Matches!$F$2:$F$201,MATCH($A1487&amp;"-8",Matches!$J$2:$J$201,0))),"",IF(AND(R1487=INDEX(Matches!$G$2:$G$201,MATCH($A1487&amp;"-8",Matches!$J$2:$J$201,0)),S1487=INDEX(Matches!$H$2:$H$201,MATCH($A1487&amp;"-8",Matches!$J$2:$J$201,0))),5,IF(SIGN(R1487-S1487)&lt;&gt;SIGN(INDEX(Matches!$G$2:$G$201,MATCH($A1487&amp;"-8",Matches!$J$2:$J$201,0))-INDEX(Matches!$H$2:$H$201,MATCH($A1487&amp;"-8",Matches!$J$2:$J$201,0))),0,IF(R1487-S1487=INDEX(Matches!$G$2:$G$201,MATCH($A1487&amp;"-8",Matches!$J$2:$J$201,0))-INDEX(Matches!$H$2:$H$201,MATCH($A1487&amp;"-8",Matches!$J$2:$J$201,0)),3,2))))),""))</f>
        <v/>
      </c>
      <c r="AF1487" s="12" t="str">
        <f aca="false">IF(OR($B1487="",T1487="",U1487=""),"",IFERROR(IF(OR(INDEX(Matches!$I$2:$I$201,MATCH($A1487&amp;"-9",Matches!$J$2:$J$201,0))="Void",INDEX(Matches!$G$2:$G$201,MATCH($A1487&amp;"-9",Matches!$J$2:$J$201,0))="",INDEX(Matches!$H$2:$H$201,MATCH($A1487&amp;"-9",Matches!$J$2:$J$201,0))=""),"",IF(AND($C1487&lt;&gt;"",INDEX(Matches!$F$2:$F$201,MATCH($A1487&amp;"-9",Matches!$J$2:$J$201,0))&lt;&gt;"",$C1487&gt;=INDEX(Matches!$F$2:$F$201,MATCH($A1487&amp;"-9",Matches!$J$2:$J$201,0))),"",IF(AND(T1487=INDEX(Matches!$G$2:$G$201,MATCH($A1487&amp;"-9",Matches!$J$2:$J$201,0)),U1487=INDEX(Matches!$H$2:$H$201,MATCH($A1487&amp;"-9",Matches!$J$2:$J$201,0))),5,IF(SIGN(T1487-U1487)&lt;&gt;SIGN(INDEX(Matches!$G$2:$G$201,MATCH($A1487&amp;"-9",Matches!$J$2:$J$201,0))-INDEX(Matches!$H$2:$H$201,MATCH($A1487&amp;"-9",Matches!$J$2:$J$201,0))),0,IF(T1487-U1487=INDEX(Matches!$G$2:$G$201,MATCH($A1487&amp;"-9",Matches!$J$2:$J$201,0))-INDEX(Matches!$H$2:$H$201,MATCH($A1487&amp;"-9",Matches!$J$2:$J$201,0)),3,2))))),""))</f>
        <v/>
      </c>
      <c r="AG1487" s="12" t="str">
        <f aca="false">IF(OR($B1487="",V1487="",W1487=""),"",IFERROR(IF(OR(INDEX(Matches!$I$2:$I$201,MATCH($A1487&amp;"-10",Matches!$J$2:$J$201,0))="Void",INDEX(Matches!$G$2:$G$201,MATCH($A1487&amp;"-10",Matches!$J$2:$J$201,0))="",INDEX(Matches!$H$2:$H$201,MATCH($A1487&amp;"-10",Matches!$J$2:$J$201,0))=""),"",IF(AND($C1487&lt;&gt;"",INDEX(Matches!$F$2:$F$201,MATCH($A1487&amp;"-10",Matches!$J$2:$J$201,0))&lt;&gt;"",$C1487&gt;=INDEX(Matches!$F$2:$F$201,MATCH($A1487&amp;"-10",Matches!$J$2:$J$201,0))),"",IF(AND(V1487=INDEX(Matches!$G$2:$G$201,MATCH($A1487&amp;"-10",Matches!$J$2:$J$201,0)),W1487=INDEX(Matches!$H$2:$H$201,MATCH($A1487&amp;"-10",Matches!$J$2:$J$201,0))),5,IF(SIGN(V1487-W1487)&lt;&gt;SIGN(INDEX(Matches!$G$2:$G$201,MATCH($A1487&amp;"-10",Matches!$J$2:$J$201,0))-INDEX(Matches!$H$2:$H$201,MATCH($A1487&amp;"-10",Matches!$J$2:$J$201,0))),0,IF(V1487-W1487=INDEX(Matches!$G$2:$G$201,MATCH($A1487&amp;"-10",Matches!$J$2:$J$201,0))-INDEX(Matches!$H$2:$H$201,MATCH($A1487&amp;"-10",Matches!$J$2:$J$201,0)),3,2))))),""))</f>
        <v/>
      </c>
      <c r="AH1487" s="13" t="str">
        <f aca="false">IF($B1487="","",SUM(X1487:AG1487))</f>
        <v/>
      </c>
      <c r="AI1487" s="12" t="str">
        <f aca="false">IF($B1487="","",COUNTIF(X1487:AG1487,5))</f>
        <v/>
      </c>
      <c r="AJ1487" s="12" t="str">
        <f aca="false">IF($B1487="","",COUNTIF(X1487:AG1487,"&gt;=2"))</f>
        <v/>
      </c>
      <c r="AK1487" s="12" t="str">
        <f aca="false">IF($B1487="","",COUNT(X1487:AG1487))</f>
        <v/>
      </c>
    </row>
    <row r="1488" customFormat="false" ht="15" hidden="false" customHeight="false" outlineLevel="0" collapsed="false">
      <c r="A1488" s="7"/>
      <c r="B1488" s="7"/>
      <c r="C1488" s="11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12" t="str">
        <f aca="false">IF(OR($B1488="",D1488="",E1488=""),"",IFERROR(IF(OR(INDEX(Matches!$I$2:$I$201,MATCH($A1488&amp;"-1",Matches!$J$2:$J$201,0))="Void",INDEX(Matches!$G$2:$G$201,MATCH($A1488&amp;"-1",Matches!$J$2:$J$201,0))="",INDEX(Matches!$H$2:$H$201,MATCH($A1488&amp;"-1",Matches!$J$2:$J$201,0))=""),"",IF(AND($C1488&lt;&gt;"",INDEX(Matches!$F$2:$F$201,MATCH($A1488&amp;"-1",Matches!$J$2:$J$201,0))&lt;&gt;"",$C1488&gt;=INDEX(Matches!$F$2:$F$201,MATCH($A1488&amp;"-1",Matches!$J$2:$J$201,0))),"",IF(AND(D1488=INDEX(Matches!$G$2:$G$201,MATCH($A1488&amp;"-1",Matches!$J$2:$J$201,0)),E1488=INDEX(Matches!$H$2:$H$201,MATCH($A1488&amp;"-1",Matches!$J$2:$J$201,0))),5,IF(SIGN(D1488-E1488)&lt;&gt;SIGN(INDEX(Matches!$G$2:$G$201,MATCH($A1488&amp;"-1",Matches!$J$2:$J$201,0))-INDEX(Matches!$H$2:$H$201,MATCH($A1488&amp;"-1",Matches!$J$2:$J$201,0))),0,IF(D1488-E1488=INDEX(Matches!$G$2:$G$201,MATCH($A1488&amp;"-1",Matches!$J$2:$J$201,0))-INDEX(Matches!$H$2:$H$201,MATCH($A1488&amp;"-1",Matches!$J$2:$J$201,0)),3,2))))),""))</f>
        <v/>
      </c>
      <c r="Y1488" s="12" t="str">
        <f aca="false">IF(OR($B1488="",F1488="",G1488=""),"",IFERROR(IF(OR(INDEX(Matches!$I$2:$I$201,MATCH($A1488&amp;"-2",Matches!$J$2:$J$201,0))="Void",INDEX(Matches!$G$2:$G$201,MATCH($A1488&amp;"-2",Matches!$J$2:$J$201,0))="",INDEX(Matches!$H$2:$H$201,MATCH($A1488&amp;"-2",Matches!$J$2:$J$201,0))=""),"",IF(AND($C1488&lt;&gt;"",INDEX(Matches!$F$2:$F$201,MATCH($A1488&amp;"-2",Matches!$J$2:$J$201,0))&lt;&gt;"",$C1488&gt;=INDEX(Matches!$F$2:$F$201,MATCH($A1488&amp;"-2",Matches!$J$2:$J$201,0))),"",IF(AND(F1488=INDEX(Matches!$G$2:$G$201,MATCH($A1488&amp;"-2",Matches!$J$2:$J$201,0)),G1488=INDEX(Matches!$H$2:$H$201,MATCH($A1488&amp;"-2",Matches!$J$2:$J$201,0))),5,IF(SIGN(F1488-G1488)&lt;&gt;SIGN(INDEX(Matches!$G$2:$G$201,MATCH($A1488&amp;"-2",Matches!$J$2:$J$201,0))-INDEX(Matches!$H$2:$H$201,MATCH($A1488&amp;"-2",Matches!$J$2:$J$201,0))),0,IF(F1488-G1488=INDEX(Matches!$G$2:$G$201,MATCH($A1488&amp;"-2",Matches!$J$2:$J$201,0))-INDEX(Matches!$H$2:$H$201,MATCH($A1488&amp;"-2",Matches!$J$2:$J$201,0)),3,2))))),""))</f>
        <v/>
      </c>
      <c r="Z1488" s="12" t="str">
        <f aca="false">IF(OR($B1488="",H1488="",I1488=""),"",IFERROR(IF(OR(INDEX(Matches!$I$2:$I$201,MATCH($A1488&amp;"-3",Matches!$J$2:$J$201,0))="Void",INDEX(Matches!$G$2:$G$201,MATCH($A1488&amp;"-3",Matches!$J$2:$J$201,0))="",INDEX(Matches!$H$2:$H$201,MATCH($A1488&amp;"-3",Matches!$J$2:$J$201,0))=""),"",IF(AND($C1488&lt;&gt;"",INDEX(Matches!$F$2:$F$201,MATCH($A1488&amp;"-3",Matches!$J$2:$J$201,0))&lt;&gt;"",$C1488&gt;=INDEX(Matches!$F$2:$F$201,MATCH($A1488&amp;"-3",Matches!$J$2:$J$201,0))),"",IF(AND(H1488=INDEX(Matches!$G$2:$G$201,MATCH($A1488&amp;"-3",Matches!$J$2:$J$201,0)),I1488=INDEX(Matches!$H$2:$H$201,MATCH($A1488&amp;"-3",Matches!$J$2:$J$201,0))),5,IF(SIGN(H1488-I1488)&lt;&gt;SIGN(INDEX(Matches!$G$2:$G$201,MATCH($A1488&amp;"-3",Matches!$J$2:$J$201,0))-INDEX(Matches!$H$2:$H$201,MATCH($A1488&amp;"-3",Matches!$J$2:$J$201,0))),0,IF(H1488-I1488=INDEX(Matches!$G$2:$G$201,MATCH($A1488&amp;"-3",Matches!$J$2:$J$201,0))-INDEX(Matches!$H$2:$H$201,MATCH($A1488&amp;"-3",Matches!$J$2:$J$201,0)),3,2))))),""))</f>
        <v/>
      </c>
      <c r="AA1488" s="12" t="str">
        <f aca="false">IF(OR($B1488="",J1488="",K1488=""),"",IFERROR(IF(OR(INDEX(Matches!$I$2:$I$201,MATCH($A1488&amp;"-4",Matches!$J$2:$J$201,0))="Void",INDEX(Matches!$G$2:$G$201,MATCH($A1488&amp;"-4",Matches!$J$2:$J$201,0))="",INDEX(Matches!$H$2:$H$201,MATCH($A1488&amp;"-4",Matches!$J$2:$J$201,0))=""),"",IF(AND($C1488&lt;&gt;"",INDEX(Matches!$F$2:$F$201,MATCH($A1488&amp;"-4",Matches!$J$2:$J$201,0))&lt;&gt;"",$C1488&gt;=INDEX(Matches!$F$2:$F$201,MATCH($A1488&amp;"-4",Matches!$J$2:$J$201,0))),"",IF(AND(J1488=INDEX(Matches!$G$2:$G$201,MATCH($A1488&amp;"-4",Matches!$J$2:$J$201,0)),K1488=INDEX(Matches!$H$2:$H$201,MATCH($A1488&amp;"-4",Matches!$J$2:$J$201,0))),5,IF(SIGN(J1488-K1488)&lt;&gt;SIGN(INDEX(Matches!$G$2:$G$201,MATCH($A1488&amp;"-4",Matches!$J$2:$J$201,0))-INDEX(Matches!$H$2:$H$201,MATCH($A1488&amp;"-4",Matches!$J$2:$J$201,0))),0,IF(J1488-K1488=INDEX(Matches!$G$2:$G$201,MATCH($A1488&amp;"-4",Matches!$J$2:$J$201,0))-INDEX(Matches!$H$2:$H$201,MATCH($A1488&amp;"-4",Matches!$J$2:$J$201,0)),3,2))))),""))</f>
        <v/>
      </c>
      <c r="AB1488" s="12" t="str">
        <f aca="false">IF(OR($B1488="",L1488="",M1488=""),"",IFERROR(IF(OR(INDEX(Matches!$I$2:$I$201,MATCH($A1488&amp;"-5",Matches!$J$2:$J$201,0))="Void",INDEX(Matches!$G$2:$G$201,MATCH($A1488&amp;"-5",Matches!$J$2:$J$201,0))="",INDEX(Matches!$H$2:$H$201,MATCH($A1488&amp;"-5",Matches!$J$2:$J$201,0))=""),"",IF(AND($C1488&lt;&gt;"",INDEX(Matches!$F$2:$F$201,MATCH($A1488&amp;"-5",Matches!$J$2:$J$201,0))&lt;&gt;"",$C1488&gt;=INDEX(Matches!$F$2:$F$201,MATCH($A1488&amp;"-5",Matches!$J$2:$J$201,0))),"",IF(AND(L1488=INDEX(Matches!$G$2:$G$201,MATCH($A1488&amp;"-5",Matches!$J$2:$J$201,0)),M1488=INDEX(Matches!$H$2:$H$201,MATCH($A1488&amp;"-5",Matches!$J$2:$J$201,0))),5,IF(SIGN(L1488-M1488)&lt;&gt;SIGN(INDEX(Matches!$G$2:$G$201,MATCH($A1488&amp;"-5",Matches!$J$2:$J$201,0))-INDEX(Matches!$H$2:$H$201,MATCH($A1488&amp;"-5",Matches!$J$2:$J$201,0))),0,IF(L1488-M1488=INDEX(Matches!$G$2:$G$201,MATCH($A1488&amp;"-5",Matches!$J$2:$J$201,0))-INDEX(Matches!$H$2:$H$201,MATCH($A1488&amp;"-5",Matches!$J$2:$J$201,0)),3,2))))),""))</f>
        <v/>
      </c>
      <c r="AC1488" s="12" t="str">
        <f aca="false">IF(OR($B1488="",N1488="",O1488=""),"",IFERROR(IF(OR(INDEX(Matches!$I$2:$I$201,MATCH($A1488&amp;"-6",Matches!$J$2:$J$201,0))="Void",INDEX(Matches!$G$2:$G$201,MATCH($A1488&amp;"-6",Matches!$J$2:$J$201,0))="",INDEX(Matches!$H$2:$H$201,MATCH($A1488&amp;"-6",Matches!$J$2:$J$201,0))=""),"",IF(AND($C1488&lt;&gt;"",INDEX(Matches!$F$2:$F$201,MATCH($A1488&amp;"-6",Matches!$J$2:$J$201,0))&lt;&gt;"",$C1488&gt;=INDEX(Matches!$F$2:$F$201,MATCH($A1488&amp;"-6",Matches!$J$2:$J$201,0))),"",IF(AND(N1488=INDEX(Matches!$G$2:$G$201,MATCH($A1488&amp;"-6",Matches!$J$2:$J$201,0)),O1488=INDEX(Matches!$H$2:$H$201,MATCH($A1488&amp;"-6",Matches!$J$2:$J$201,0))),5,IF(SIGN(N1488-O1488)&lt;&gt;SIGN(INDEX(Matches!$G$2:$G$201,MATCH($A1488&amp;"-6",Matches!$J$2:$J$201,0))-INDEX(Matches!$H$2:$H$201,MATCH($A1488&amp;"-6",Matches!$J$2:$J$201,0))),0,IF(N1488-O1488=INDEX(Matches!$G$2:$G$201,MATCH($A1488&amp;"-6",Matches!$J$2:$J$201,0))-INDEX(Matches!$H$2:$H$201,MATCH($A1488&amp;"-6",Matches!$J$2:$J$201,0)),3,2))))),""))</f>
        <v/>
      </c>
      <c r="AD1488" s="12" t="str">
        <f aca="false">IF(OR($B1488="",P1488="",Q1488=""),"",IFERROR(IF(OR(INDEX(Matches!$I$2:$I$201,MATCH($A1488&amp;"-7",Matches!$J$2:$J$201,0))="Void",INDEX(Matches!$G$2:$G$201,MATCH($A1488&amp;"-7",Matches!$J$2:$J$201,0))="",INDEX(Matches!$H$2:$H$201,MATCH($A1488&amp;"-7",Matches!$J$2:$J$201,0))=""),"",IF(AND($C1488&lt;&gt;"",INDEX(Matches!$F$2:$F$201,MATCH($A1488&amp;"-7",Matches!$J$2:$J$201,0))&lt;&gt;"",$C1488&gt;=INDEX(Matches!$F$2:$F$201,MATCH($A1488&amp;"-7",Matches!$J$2:$J$201,0))),"",IF(AND(P1488=INDEX(Matches!$G$2:$G$201,MATCH($A1488&amp;"-7",Matches!$J$2:$J$201,0)),Q1488=INDEX(Matches!$H$2:$H$201,MATCH($A1488&amp;"-7",Matches!$J$2:$J$201,0))),5,IF(SIGN(P1488-Q1488)&lt;&gt;SIGN(INDEX(Matches!$G$2:$G$201,MATCH($A1488&amp;"-7",Matches!$J$2:$J$201,0))-INDEX(Matches!$H$2:$H$201,MATCH($A1488&amp;"-7",Matches!$J$2:$J$201,0))),0,IF(P1488-Q1488=INDEX(Matches!$G$2:$G$201,MATCH($A1488&amp;"-7",Matches!$J$2:$J$201,0))-INDEX(Matches!$H$2:$H$201,MATCH($A1488&amp;"-7",Matches!$J$2:$J$201,0)),3,2))))),""))</f>
        <v/>
      </c>
      <c r="AE1488" s="12" t="str">
        <f aca="false">IF(OR($B1488="",R1488="",S1488=""),"",IFERROR(IF(OR(INDEX(Matches!$I$2:$I$201,MATCH($A1488&amp;"-8",Matches!$J$2:$J$201,0))="Void",INDEX(Matches!$G$2:$G$201,MATCH($A1488&amp;"-8",Matches!$J$2:$J$201,0))="",INDEX(Matches!$H$2:$H$201,MATCH($A1488&amp;"-8",Matches!$J$2:$J$201,0))=""),"",IF(AND($C1488&lt;&gt;"",INDEX(Matches!$F$2:$F$201,MATCH($A1488&amp;"-8",Matches!$J$2:$J$201,0))&lt;&gt;"",$C1488&gt;=INDEX(Matches!$F$2:$F$201,MATCH($A1488&amp;"-8",Matches!$J$2:$J$201,0))),"",IF(AND(R1488=INDEX(Matches!$G$2:$G$201,MATCH($A1488&amp;"-8",Matches!$J$2:$J$201,0)),S1488=INDEX(Matches!$H$2:$H$201,MATCH($A1488&amp;"-8",Matches!$J$2:$J$201,0))),5,IF(SIGN(R1488-S1488)&lt;&gt;SIGN(INDEX(Matches!$G$2:$G$201,MATCH($A1488&amp;"-8",Matches!$J$2:$J$201,0))-INDEX(Matches!$H$2:$H$201,MATCH($A1488&amp;"-8",Matches!$J$2:$J$201,0))),0,IF(R1488-S1488=INDEX(Matches!$G$2:$G$201,MATCH($A1488&amp;"-8",Matches!$J$2:$J$201,0))-INDEX(Matches!$H$2:$H$201,MATCH($A1488&amp;"-8",Matches!$J$2:$J$201,0)),3,2))))),""))</f>
        <v/>
      </c>
      <c r="AF1488" s="12" t="str">
        <f aca="false">IF(OR($B1488="",T1488="",U1488=""),"",IFERROR(IF(OR(INDEX(Matches!$I$2:$I$201,MATCH($A1488&amp;"-9",Matches!$J$2:$J$201,0))="Void",INDEX(Matches!$G$2:$G$201,MATCH($A1488&amp;"-9",Matches!$J$2:$J$201,0))="",INDEX(Matches!$H$2:$H$201,MATCH($A1488&amp;"-9",Matches!$J$2:$J$201,0))=""),"",IF(AND($C1488&lt;&gt;"",INDEX(Matches!$F$2:$F$201,MATCH($A1488&amp;"-9",Matches!$J$2:$J$201,0))&lt;&gt;"",$C1488&gt;=INDEX(Matches!$F$2:$F$201,MATCH($A1488&amp;"-9",Matches!$J$2:$J$201,0))),"",IF(AND(T1488=INDEX(Matches!$G$2:$G$201,MATCH($A1488&amp;"-9",Matches!$J$2:$J$201,0)),U1488=INDEX(Matches!$H$2:$H$201,MATCH($A1488&amp;"-9",Matches!$J$2:$J$201,0))),5,IF(SIGN(T1488-U1488)&lt;&gt;SIGN(INDEX(Matches!$G$2:$G$201,MATCH($A1488&amp;"-9",Matches!$J$2:$J$201,0))-INDEX(Matches!$H$2:$H$201,MATCH($A1488&amp;"-9",Matches!$J$2:$J$201,0))),0,IF(T1488-U1488=INDEX(Matches!$G$2:$G$201,MATCH($A1488&amp;"-9",Matches!$J$2:$J$201,0))-INDEX(Matches!$H$2:$H$201,MATCH($A1488&amp;"-9",Matches!$J$2:$J$201,0)),3,2))))),""))</f>
        <v/>
      </c>
      <c r="AG1488" s="12" t="str">
        <f aca="false">IF(OR($B1488="",V1488="",W1488=""),"",IFERROR(IF(OR(INDEX(Matches!$I$2:$I$201,MATCH($A1488&amp;"-10",Matches!$J$2:$J$201,0))="Void",INDEX(Matches!$G$2:$G$201,MATCH($A1488&amp;"-10",Matches!$J$2:$J$201,0))="",INDEX(Matches!$H$2:$H$201,MATCH($A1488&amp;"-10",Matches!$J$2:$J$201,0))=""),"",IF(AND($C1488&lt;&gt;"",INDEX(Matches!$F$2:$F$201,MATCH($A1488&amp;"-10",Matches!$J$2:$J$201,0))&lt;&gt;"",$C1488&gt;=INDEX(Matches!$F$2:$F$201,MATCH($A1488&amp;"-10",Matches!$J$2:$J$201,0))),"",IF(AND(V1488=INDEX(Matches!$G$2:$G$201,MATCH($A1488&amp;"-10",Matches!$J$2:$J$201,0)),W1488=INDEX(Matches!$H$2:$H$201,MATCH($A1488&amp;"-10",Matches!$J$2:$J$201,0))),5,IF(SIGN(V1488-W1488)&lt;&gt;SIGN(INDEX(Matches!$G$2:$G$201,MATCH($A1488&amp;"-10",Matches!$J$2:$J$201,0))-INDEX(Matches!$H$2:$H$201,MATCH($A1488&amp;"-10",Matches!$J$2:$J$201,0))),0,IF(V1488-W1488=INDEX(Matches!$G$2:$G$201,MATCH($A1488&amp;"-10",Matches!$J$2:$J$201,0))-INDEX(Matches!$H$2:$H$201,MATCH($A1488&amp;"-10",Matches!$J$2:$J$201,0)),3,2))))),""))</f>
        <v/>
      </c>
      <c r="AH1488" s="13" t="str">
        <f aca="false">IF($B1488="","",SUM(X1488:AG1488))</f>
        <v/>
      </c>
      <c r="AI1488" s="12" t="str">
        <f aca="false">IF($B1488="","",COUNTIF(X1488:AG1488,5))</f>
        <v/>
      </c>
      <c r="AJ1488" s="12" t="str">
        <f aca="false">IF($B1488="","",COUNTIF(X1488:AG1488,"&gt;=2"))</f>
        <v/>
      </c>
      <c r="AK1488" s="12" t="str">
        <f aca="false">IF($B1488="","",COUNT(X1488:AG1488))</f>
        <v/>
      </c>
    </row>
    <row r="1489" customFormat="false" ht="15" hidden="false" customHeight="false" outlineLevel="0" collapsed="false">
      <c r="A1489" s="7"/>
      <c r="B1489" s="7"/>
      <c r="C1489" s="11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12" t="str">
        <f aca="false">IF(OR($B1489="",D1489="",E1489=""),"",IFERROR(IF(OR(INDEX(Matches!$I$2:$I$201,MATCH($A1489&amp;"-1",Matches!$J$2:$J$201,0))="Void",INDEX(Matches!$G$2:$G$201,MATCH($A1489&amp;"-1",Matches!$J$2:$J$201,0))="",INDEX(Matches!$H$2:$H$201,MATCH($A1489&amp;"-1",Matches!$J$2:$J$201,0))=""),"",IF(AND($C1489&lt;&gt;"",INDEX(Matches!$F$2:$F$201,MATCH($A1489&amp;"-1",Matches!$J$2:$J$201,0))&lt;&gt;"",$C1489&gt;=INDEX(Matches!$F$2:$F$201,MATCH($A1489&amp;"-1",Matches!$J$2:$J$201,0))),"",IF(AND(D1489=INDEX(Matches!$G$2:$G$201,MATCH($A1489&amp;"-1",Matches!$J$2:$J$201,0)),E1489=INDEX(Matches!$H$2:$H$201,MATCH($A1489&amp;"-1",Matches!$J$2:$J$201,0))),5,IF(SIGN(D1489-E1489)&lt;&gt;SIGN(INDEX(Matches!$G$2:$G$201,MATCH($A1489&amp;"-1",Matches!$J$2:$J$201,0))-INDEX(Matches!$H$2:$H$201,MATCH($A1489&amp;"-1",Matches!$J$2:$J$201,0))),0,IF(D1489-E1489=INDEX(Matches!$G$2:$G$201,MATCH($A1489&amp;"-1",Matches!$J$2:$J$201,0))-INDEX(Matches!$H$2:$H$201,MATCH($A1489&amp;"-1",Matches!$J$2:$J$201,0)),3,2))))),""))</f>
        <v/>
      </c>
      <c r="Y1489" s="12" t="str">
        <f aca="false">IF(OR($B1489="",F1489="",G1489=""),"",IFERROR(IF(OR(INDEX(Matches!$I$2:$I$201,MATCH($A1489&amp;"-2",Matches!$J$2:$J$201,0))="Void",INDEX(Matches!$G$2:$G$201,MATCH($A1489&amp;"-2",Matches!$J$2:$J$201,0))="",INDEX(Matches!$H$2:$H$201,MATCH($A1489&amp;"-2",Matches!$J$2:$J$201,0))=""),"",IF(AND($C1489&lt;&gt;"",INDEX(Matches!$F$2:$F$201,MATCH($A1489&amp;"-2",Matches!$J$2:$J$201,0))&lt;&gt;"",$C1489&gt;=INDEX(Matches!$F$2:$F$201,MATCH($A1489&amp;"-2",Matches!$J$2:$J$201,0))),"",IF(AND(F1489=INDEX(Matches!$G$2:$G$201,MATCH($A1489&amp;"-2",Matches!$J$2:$J$201,0)),G1489=INDEX(Matches!$H$2:$H$201,MATCH($A1489&amp;"-2",Matches!$J$2:$J$201,0))),5,IF(SIGN(F1489-G1489)&lt;&gt;SIGN(INDEX(Matches!$G$2:$G$201,MATCH($A1489&amp;"-2",Matches!$J$2:$J$201,0))-INDEX(Matches!$H$2:$H$201,MATCH($A1489&amp;"-2",Matches!$J$2:$J$201,0))),0,IF(F1489-G1489=INDEX(Matches!$G$2:$G$201,MATCH($A1489&amp;"-2",Matches!$J$2:$J$201,0))-INDEX(Matches!$H$2:$H$201,MATCH($A1489&amp;"-2",Matches!$J$2:$J$201,0)),3,2))))),""))</f>
        <v/>
      </c>
      <c r="Z1489" s="12" t="str">
        <f aca="false">IF(OR($B1489="",H1489="",I1489=""),"",IFERROR(IF(OR(INDEX(Matches!$I$2:$I$201,MATCH($A1489&amp;"-3",Matches!$J$2:$J$201,0))="Void",INDEX(Matches!$G$2:$G$201,MATCH($A1489&amp;"-3",Matches!$J$2:$J$201,0))="",INDEX(Matches!$H$2:$H$201,MATCH($A1489&amp;"-3",Matches!$J$2:$J$201,0))=""),"",IF(AND($C1489&lt;&gt;"",INDEX(Matches!$F$2:$F$201,MATCH($A1489&amp;"-3",Matches!$J$2:$J$201,0))&lt;&gt;"",$C1489&gt;=INDEX(Matches!$F$2:$F$201,MATCH($A1489&amp;"-3",Matches!$J$2:$J$201,0))),"",IF(AND(H1489=INDEX(Matches!$G$2:$G$201,MATCH($A1489&amp;"-3",Matches!$J$2:$J$201,0)),I1489=INDEX(Matches!$H$2:$H$201,MATCH($A1489&amp;"-3",Matches!$J$2:$J$201,0))),5,IF(SIGN(H1489-I1489)&lt;&gt;SIGN(INDEX(Matches!$G$2:$G$201,MATCH($A1489&amp;"-3",Matches!$J$2:$J$201,0))-INDEX(Matches!$H$2:$H$201,MATCH($A1489&amp;"-3",Matches!$J$2:$J$201,0))),0,IF(H1489-I1489=INDEX(Matches!$G$2:$G$201,MATCH($A1489&amp;"-3",Matches!$J$2:$J$201,0))-INDEX(Matches!$H$2:$H$201,MATCH($A1489&amp;"-3",Matches!$J$2:$J$201,0)),3,2))))),""))</f>
        <v/>
      </c>
      <c r="AA1489" s="12" t="str">
        <f aca="false">IF(OR($B1489="",J1489="",K1489=""),"",IFERROR(IF(OR(INDEX(Matches!$I$2:$I$201,MATCH($A1489&amp;"-4",Matches!$J$2:$J$201,0))="Void",INDEX(Matches!$G$2:$G$201,MATCH($A1489&amp;"-4",Matches!$J$2:$J$201,0))="",INDEX(Matches!$H$2:$H$201,MATCH($A1489&amp;"-4",Matches!$J$2:$J$201,0))=""),"",IF(AND($C1489&lt;&gt;"",INDEX(Matches!$F$2:$F$201,MATCH($A1489&amp;"-4",Matches!$J$2:$J$201,0))&lt;&gt;"",$C1489&gt;=INDEX(Matches!$F$2:$F$201,MATCH($A1489&amp;"-4",Matches!$J$2:$J$201,0))),"",IF(AND(J1489=INDEX(Matches!$G$2:$G$201,MATCH($A1489&amp;"-4",Matches!$J$2:$J$201,0)),K1489=INDEX(Matches!$H$2:$H$201,MATCH($A1489&amp;"-4",Matches!$J$2:$J$201,0))),5,IF(SIGN(J1489-K1489)&lt;&gt;SIGN(INDEX(Matches!$G$2:$G$201,MATCH($A1489&amp;"-4",Matches!$J$2:$J$201,0))-INDEX(Matches!$H$2:$H$201,MATCH($A1489&amp;"-4",Matches!$J$2:$J$201,0))),0,IF(J1489-K1489=INDEX(Matches!$G$2:$G$201,MATCH($A1489&amp;"-4",Matches!$J$2:$J$201,0))-INDEX(Matches!$H$2:$H$201,MATCH($A1489&amp;"-4",Matches!$J$2:$J$201,0)),3,2))))),""))</f>
        <v/>
      </c>
      <c r="AB1489" s="12" t="str">
        <f aca="false">IF(OR($B1489="",L1489="",M1489=""),"",IFERROR(IF(OR(INDEX(Matches!$I$2:$I$201,MATCH($A1489&amp;"-5",Matches!$J$2:$J$201,0))="Void",INDEX(Matches!$G$2:$G$201,MATCH($A1489&amp;"-5",Matches!$J$2:$J$201,0))="",INDEX(Matches!$H$2:$H$201,MATCH($A1489&amp;"-5",Matches!$J$2:$J$201,0))=""),"",IF(AND($C1489&lt;&gt;"",INDEX(Matches!$F$2:$F$201,MATCH($A1489&amp;"-5",Matches!$J$2:$J$201,0))&lt;&gt;"",$C1489&gt;=INDEX(Matches!$F$2:$F$201,MATCH($A1489&amp;"-5",Matches!$J$2:$J$201,0))),"",IF(AND(L1489=INDEX(Matches!$G$2:$G$201,MATCH($A1489&amp;"-5",Matches!$J$2:$J$201,0)),M1489=INDEX(Matches!$H$2:$H$201,MATCH($A1489&amp;"-5",Matches!$J$2:$J$201,0))),5,IF(SIGN(L1489-M1489)&lt;&gt;SIGN(INDEX(Matches!$G$2:$G$201,MATCH($A1489&amp;"-5",Matches!$J$2:$J$201,0))-INDEX(Matches!$H$2:$H$201,MATCH($A1489&amp;"-5",Matches!$J$2:$J$201,0))),0,IF(L1489-M1489=INDEX(Matches!$G$2:$G$201,MATCH($A1489&amp;"-5",Matches!$J$2:$J$201,0))-INDEX(Matches!$H$2:$H$201,MATCH($A1489&amp;"-5",Matches!$J$2:$J$201,0)),3,2))))),""))</f>
        <v/>
      </c>
      <c r="AC1489" s="12" t="str">
        <f aca="false">IF(OR($B1489="",N1489="",O1489=""),"",IFERROR(IF(OR(INDEX(Matches!$I$2:$I$201,MATCH($A1489&amp;"-6",Matches!$J$2:$J$201,0))="Void",INDEX(Matches!$G$2:$G$201,MATCH($A1489&amp;"-6",Matches!$J$2:$J$201,0))="",INDEX(Matches!$H$2:$H$201,MATCH($A1489&amp;"-6",Matches!$J$2:$J$201,0))=""),"",IF(AND($C1489&lt;&gt;"",INDEX(Matches!$F$2:$F$201,MATCH($A1489&amp;"-6",Matches!$J$2:$J$201,0))&lt;&gt;"",$C1489&gt;=INDEX(Matches!$F$2:$F$201,MATCH($A1489&amp;"-6",Matches!$J$2:$J$201,0))),"",IF(AND(N1489=INDEX(Matches!$G$2:$G$201,MATCH($A1489&amp;"-6",Matches!$J$2:$J$201,0)),O1489=INDEX(Matches!$H$2:$H$201,MATCH($A1489&amp;"-6",Matches!$J$2:$J$201,0))),5,IF(SIGN(N1489-O1489)&lt;&gt;SIGN(INDEX(Matches!$G$2:$G$201,MATCH($A1489&amp;"-6",Matches!$J$2:$J$201,0))-INDEX(Matches!$H$2:$H$201,MATCH($A1489&amp;"-6",Matches!$J$2:$J$201,0))),0,IF(N1489-O1489=INDEX(Matches!$G$2:$G$201,MATCH($A1489&amp;"-6",Matches!$J$2:$J$201,0))-INDEX(Matches!$H$2:$H$201,MATCH($A1489&amp;"-6",Matches!$J$2:$J$201,0)),3,2))))),""))</f>
        <v/>
      </c>
      <c r="AD1489" s="12" t="str">
        <f aca="false">IF(OR($B1489="",P1489="",Q1489=""),"",IFERROR(IF(OR(INDEX(Matches!$I$2:$I$201,MATCH($A1489&amp;"-7",Matches!$J$2:$J$201,0))="Void",INDEX(Matches!$G$2:$G$201,MATCH($A1489&amp;"-7",Matches!$J$2:$J$201,0))="",INDEX(Matches!$H$2:$H$201,MATCH($A1489&amp;"-7",Matches!$J$2:$J$201,0))=""),"",IF(AND($C1489&lt;&gt;"",INDEX(Matches!$F$2:$F$201,MATCH($A1489&amp;"-7",Matches!$J$2:$J$201,0))&lt;&gt;"",$C1489&gt;=INDEX(Matches!$F$2:$F$201,MATCH($A1489&amp;"-7",Matches!$J$2:$J$201,0))),"",IF(AND(P1489=INDEX(Matches!$G$2:$G$201,MATCH($A1489&amp;"-7",Matches!$J$2:$J$201,0)),Q1489=INDEX(Matches!$H$2:$H$201,MATCH($A1489&amp;"-7",Matches!$J$2:$J$201,0))),5,IF(SIGN(P1489-Q1489)&lt;&gt;SIGN(INDEX(Matches!$G$2:$G$201,MATCH($A1489&amp;"-7",Matches!$J$2:$J$201,0))-INDEX(Matches!$H$2:$H$201,MATCH($A1489&amp;"-7",Matches!$J$2:$J$201,0))),0,IF(P1489-Q1489=INDEX(Matches!$G$2:$G$201,MATCH($A1489&amp;"-7",Matches!$J$2:$J$201,0))-INDEX(Matches!$H$2:$H$201,MATCH($A1489&amp;"-7",Matches!$J$2:$J$201,0)),3,2))))),""))</f>
        <v/>
      </c>
      <c r="AE1489" s="12" t="str">
        <f aca="false">IF(OR($B1489="",R1489="",S1489=""),"",IFERROR(IF(OR(INDEX(Matches!$I$2:$I$201,MATCH($A1489&amp;"-8",Matches!$J$2:$J$201,0))="Void",INDEX(Matches!$G$2:$G$201,MATCH($A1489&amp;"-8",Matches!$J$2:$J$201,0))="",INDEX(Matches!$H$2:$H$201,MATCH($A1489&amp;"-8",Matches!$J$2:$J$201,0))=""),"",IF(AND($C1489&lt;&gt;"",INDEX(Matches!$F$2:$F$201,MATCH($A1489&amp;"-8",Matches!$J$2:$J$201,0))&lt;&gt;"",$C1489&gt;=INDEX(Matches!$F$2:$F$201,MATCH($A1489&amp;"-8",Matches!$J$2:$J$201,0))),"",IF(AND(R1489=INDEX(Matches!$G$2:$G$201,MATCH($A1489&amp;"-8",Matches!$J$2:$J$201,0)),S1489=INDEX(Matches!$H$2:$H$201,MATCH($A1489&amp;"-8",Matches!$J$2:$J$201,0))),5,IF(SIGN(R1489-S1489)&lt;&gt;SIGN(INDEX(Matches!$G$2:$G$201,MATCH($A1489&amp;"-8",Matches!$J$2:$J$201,0))-INDEX(Matches!$H$2:$H$201,MATCH($A1489&amp;"-8",Matches!$J$2:$J$201,0))),0,IF(R1489-S1489=INDEX(Matches!$G$2:$G$201,MATCH($A1489&amp;"-8",Matches!$J$2:$J$201,0))-INDEX(Matches!$H$2:$H$201,MATCH($A1489&amp;"-8",Matches!$J$2:$J$201,0)),3,2))))),""))</f>
        <v/>
      </c>
      <c r="AF1489" s="12" t="str">
        <f aca="false">IF(OR($B1489="",T1489="",U1489=""),"",IFERROR(IF(OR(INDEX(Matches!$I$2:$I$201,MATCH($A1489&amp;"-9",Matches!$J$2:$J$201,0))="Void",INDEX(Matches!$G$2:$G$201,MATCH($A1489&amp;"-9",Matches!$J$2:$J$201,0))="",INDEX(Matches!$H$2:$H$201,MATCH($A1489&amp;"-9",Matches!$J$2:$J$201,0))=""),"",IF(AND($C1489&lt;&gt;"",INDEX(Matches!$F$2:$F$201,MATCH($A1489&amp;"-9",Matches!$J$2:$J$201,0))&lt;&gt;"",$C1489&gt;=INDEX(Matches!$F$2:$F$201,MATCH($A1489&amp;"-9",Matches!$J$2:$J$201,0))),"",IF(AND(T1489=INDEX(Matches!$G$2:$G$201,MATCH($A1489&amp;"-9",Matches!$J$2:$J$201,0)),U1489=INDEX(Matches!$H$2:$H$201,MATCH($A1489&amp;"-9",Matches!$J$2:$J$201,0))),5,IF(SIGN(T1489-U1489)&lt;&gt;SIGN(INDEX(Matches!$G$2:$G$201,MATCH($A1489&amp;"-9",Matches!$J$2:$J$201,0))-INDEX(Matches!$H$2:$H$201,MATCH($A1489&amp;"-9",Matches!$J$2:$J$201,0))),0,IF(T1489-U1489=INDEX(Matches!$G$2:$G$201,MATCH($A1489&amp;"-9",Matches!$J$2:$J$201,0))-INDEX(Matches!$H$2:$H$201,MATCH($A1489&amp;"-9",Matches!$J$2:$J$201,0)),3,2))))),""))</f>
        <v/>
      </c>
      <c r="AG1489" s="12" t="str">
        <f aca="false">IF(OR($B1489="",V1489="",W1489=""),"",IFERROR(IF(OR(INDEX(Matches!$I$2:$I$201,MATCH($A1489&amp;"-10",Matches!$J$2:$J$201,0))="Void",INDEX(Matches!$G$2:$G$201,MATCH($A1489&amp;"-10",Matches!$J$2:$J$201,0))="",INDEX(Matches!$H$2:$H$201,MATCH($A1489&amp;"-10",Matches!$J$2:$J$201,0))=""),"",IF(AND($C1489&lt;&gt;"",INDEX(Matches!$F$2:$F$201,MATCH($A1489&amp;"-10",Matches!$J$2:$J$201,0))&lt;&gt;"",$C1489&gt;=INDEX(Matches!$F$2:$F$201,MATCH($A1489&amp;"-10",Matches!$J$2:$J$201,0))),"",IF(AND(V1489=INDEX(Matches!$G$2:$G$201,MATCH($A1489&amp;"-10",Matches!$J$2:$J$201,0)),W1489=INDEX(Matches!$H$2:$H$201,MATCH($A1489&amp;"-10",Matches!$J$2:$J$201,0))),5,IF(SIGN(V1489-W1489)&lt;&gt;SIGN(INDEX(Matches!$G$2:$G$201,MATCH($A1489&amp;"-10",Matches!$J$2:$J$201,0))-INDEX(Matches!$H$2:$H$201,MATCH($A1489&amp;"-10",Matches!$J$2:$J$201,0))),0,IF(V1489-W1489=INDEX(Matches!$G$2:$G$201,MATCH($A1489&amp;"-10",Matches!$J$2:$J$201,0))-INDEX(Matches!$H$2:$H$201,MATCH($A1489&amp;"-10",Matches!$J$2:$J$201,0)),3,2))))),""))</f>
        <v/>
      </c>
      <c r="AH1489" s="13" t="str">
        <f aca="false">IF($B1489="","",SUM(X1489:AG1489))</f>
        <v/>
      </c>
      <c r="AI1489" s="12" t="str">
        <f aca="false">IF($B1489="","",COUNTIF(X1489:AG1489,5))</f>
        <v/>
      </c>
      <c r="AJ1489" s="12" t="str">
        <f aca="false">IF($B1489="","",COUNTIF(X1489:AG1489,"&gt;=2"))</f>
        <v/>
      </c>
      <c r="AK1489" s="12" t="str">
        <f aca="false">IF($B1489="","",COUNT(X1489:AG1489))</f>
        <v/>
      </c>
    </row>
    <row r="1490" customFormat="false" ht="15" hidden="false" customHeight="false" outlineLevel="0" collapsed="false">
      <c r="A1490" s="7"/>
      <c r="B1490" s="7"/>
      <c r="C1490" s="11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12" t="str">
        <f aca="false">IF(OR($B1490="",D1490="",E1490=""),"",IFERROR(IF(OR(INDEX(Matches!$I$2:$I$201,MATCH($A1490&amp;"-1",Matches!$J$2:$J$201,0))="Void",INDEX(Matches!$G$2:$G$201,MATCH($A1490&amp;"-1",Matches!$J$2:$J$201,0))="",INDEX(Matches!$H$2:$H$201,MATCH($A1490&amp;"-1",Matches!$J$2:$J$201,0))=""),"",IF(AND($C1490&lt;&gt;"",INDEX(Matches!$F$2:$F$201,MATCH($A1490&amp;"-1",Matches!$J$2:$J$201,0))&lt;&gt;"",$C1490&gt;=INDEX(Matches!$F$2:$F$201,MATCH($A1490&amp;"-1",Matches!$J$2:$J$201,0))),"",IF(AND(D1490=INDEX(Matches!$G$2:$G$201,MATCH($A1490&amp;"-1",Matches!$J$2:$J$201,0)),E1490=INDEX(Matches!$H$2:$H$201,MATCH($A1490&amp;"-1",Matches!$J$2:$J$201,0))),5,IF(SIGN(D1490-E1490)&lt;&gt;SIGN(INDEX(Matches!$G$2:$G$201,MATCH($A1490&amp;"-1",Matches!$J$2:$J$201,0))-INDEX(Matches!$H$2:$H$201,MATCH($A1490&amp;"-1",Matches!$J$2:$J$201,0))),0,IF(D1490-E1490=INDEX(Matches!$G$2:$G$201,MATCH($A1490&amp;"-1",Matches!$J$2:$J$201,0))-INDEX(Matches!$H$2:$H$201,MATCH($A1490&amp;"-1",Matches!$J$2:$J$201,0)),3,2))))),""))</f>
        <v/>
      </c>
      <c r="Y1490" s="12" t="str">
        <f aca="false">IF(OR($B1490="",F1490="",G1490=""),"",IFERROR(IF(OR(INDEX(Matches!$I$2:$I$201,MATCH($A1490&amp;"-2",Matches!$J$2:$J$201,0))="Void",INDEX(Matches!$G$2:$G$201,MATCH($A1490&amp;"-2",Matches!$J$2:$J$201,0))="",INDEX(Matches!$H$2:$H$201,MATCH($A1490&amp;"-2",Matches!$J$2:$J$201,0))=""),"",IF(AND($C1490&lt;&gt;"",INDEX(Matches!$F$2:$F$201,MATCH($A1490&amp;"-2",Matches!$J$2:$J$201,0))&lt;&gt;"",$C1490&gt;=INDEX(Matches!$F$2:$F$201,MATCH($A1490&amp;"-2",Matches!$J$2:$J$201,0))),"",IF(AND(F1490=INDEX(Matches!$G$2:$G$201,MATCH($A1490&amp;"-2",Matches!$J$2:$J$201,0)),G1490=INDEX(Matches!$H$2:$H$201,MATCH($A1490&amp;"-2",Matches!$J$2:$J$201,0))),5,IF(SIGN(F1490-G1490)&lt;&gt;SIGN(INDEX(Matches!$G$2:$G$201,MATCH($A1490&amp;"-2",Matches!$J$2:$J$201,0))-INDEX(Matches!$H$2:$H$201,MATCH($A1490&amp;"-2",Matches!$J$2:$J$201,0))),0,IF(F1490-G1490=INDEX(Matches!$G$2:$G$201,MATCH($A1490&amp;"-2",Matches!$J$2:$J$201,0))-INDEX(Matches!$H$2:$H$201,MATCH($A1490&amp;"-2",Matches!$J$2:$J$201,0)),3,2))))),""))</f>
        <v/>
      </c>
      <c r="Z1490" s="12" t="str">
        <f aca="false">IF(OR($B1490="",H1490="",I1490=""),"",IFERROR(IF(OR(INDEX(Matches!$I$2:$I$201,MATCH($A1490&amp;"-3",Matches!$J$2:$J$201,0))="Void",INDEX(Matches!$G$2:$G$201,MATCH($A1490&amp;"-3",Matches!$J$2:$J$201,0))="",INDEX(Matches!$H$2:$H$201,MATCH($A1490&amp;"-3",Matches!$J$2:$J$201,0))=""),"",IF(AND($C1490&lt;&gt;"",INDEX(Matches!$F$2:$F$201,MATCH($A1490&amp;"-3",Matches!$J$2:$J$201,0))&lt;&gt;"",$C1490&gt;=INDEX(Matches!$F$2:$F$201,MATCH($A1490&amp;"-3",Matches!$J$2:$J$201,0))),"",IF(AND(H1490=INDEX(Matches!$G$2:$G$201,MATCH($A1490&amp;"-3",Matches!$J$2:$J$201,0)),I1490=INDEX(Matches!$H$2:$H$201,MATCH($A1490&amp;"-3",Matches!$J$2:$J$201,0))),5,IF(SIGN(H1490-I1490)&lt;&gt;SIGN(INDEX(Matches!$G$2:$G$201,MATCH($A1490&amp;"-3",Matches!$J$2:$J$201,0))-INDEX(Matches!$H$2:$H$201,MATCH($A1490&amp;"-3",Matches!$J$2:$J$201,0))),0,IF(H1490-I1490=INDEX(Matches!$G$2:$G$201,MATCH($A1490&amp;"-3",Matches!$J$2:$J$201,0))-INDEX(Matches!$H$2:$H$201,MATCH($A1490&amp;"-3",Matches!$J$2:$J$201,0)),3,2))))),""))</f>
        <v/>
      </c>
      <c r="AA1490" s="12" t="str">
        <f aca="false">IF(OR($B1490="",J1490="",K1490=""),"",IFERROR(IF(OR(INDEX(Matches!$I$2:$I$201,MATCH($A1490&amp;"-4",Matches!$J$2:$J$201,0))="Void",INDEX(Matches!$G$2:$G$201,MATCH($A1490&amp;"-4",Matches!$J$2:$J$201,0))="",INDEX(Matches!$H$2:$H$201,MATCH($A1490&amp;"-4",Matches!$J$2:$J$201,0))=""),"",IF(AND($C1490&lt;&gt;"",INDEX(Matches!$F$2:$F$201,MATCH($A1490&amp;"-4",Matches!$J$2:$J$201,0))&lt;&gt;"",$C1490&gt;=INDEX(Matches!$F$2:$F$201,MATCH($A1490&amp;"-4",Matches!$J$2:$J$201,0))),"",IF(AND(J1490=INDEX(Matches!$G$2:$G$201,MATCH($A1490&amp;"-4",Matches!$J$2:$J$201,0)),K1490=INDEX(Matches!$H$2:$H$201,MATCH($A1490&amp;"-4",Matches!$J$2:$J$201,0))),5,IF(SIGN(J1490-K1490)&lt;&gt;SIGN(INDEX(Matches!$G$2:$G$201,MATCH($A1490&amp;"-4",Matches!$J$2:$J$201,0))-INDEX(Matches!$H$2:$H$201,MATCH($A1490&amp;"-4",Matches!$J$2:$J$201,0))),0,IF(J1490-K1490=INDEX(Matches!$G$2:$G$201,MATCH($A1490&amp;"-4",Matches!$J$2:$J$201,0))-INDEX(Matches!$H$2:$H$201,MATCH($A1490&amp;"-4",Matches!$J$2:$J$201,0)),3,2))))),""))</f>
        <v/>
      </c>
      <c r="AB1490" s="12" t="str">
        <f aca="false">IF(OR($B1490="",L1490="",M1490=""),"",IFERROR(IF(OR(INDEX(Matches!$I$2:$I$201,MATCH($A1490&amp;"-5",Matches!$J$2:$J$201,0))="Void",INDEX(Matches!$G$2:$G$201,MATCH($A1490&amp;"-5",Matches!$J$2:$J$201,0))="",INDEX(Matches!$H$2:$H$201,MATCH($A1490&amp;"-5",Matches!$J$2:$J$201,0))=""),"",IF(AND($C1490&lt;&gt;"",INDEX(Matches!$F$2:$F$201,MATCH($A1490&amp;"-5",Matches!$J$2:$J$201,0))&lt;&gt;"",$C1490&gt;=INDEX(Matches!$F$2:$F$201,MATCH($A1490&amp;"-5",Matches!$J$2:$J$201,0))),"",IF(AND(L1490=INDEX(Matches!$G$2:$G$201,MATCH($A1490&amp;"-5",Matches!$J$2:$J$201,0)),M1490=INDEX(Matches!$H$2:$H$201,MATCH($A1490&amp;"-5",Matches!$J$2:$J$201,0))),5,IF(SIGN(L1490-M1490)&lt;&gt;SIGN(INDEX(Matches!$G$2:$G$201,MATCH($A1490&amp;"-5",Matches!$J$2:$J$201,0))-INDEX(Matches!$H$2:$H$201,MATCH($A1490&amp;"-5",Matches!$J$2:$J$201,0))),0,IF(L1490-M1490=INDEX(Matches!$G$2:$G$201,MATCH($A1490&amp;"-5",Matches!$J$2:$J$201,0))-INDEX(Matches!$H$2:$H$201,MATCH($A1490&amp;"-5",Matches!$J$2:$J$201,0)),3,2))))),""))</f>
        <v/>
      </c>
      <c r="AC1490" s="12" t="str">
        <f aca="false">IF(OR($B1490="",N1490="",O1490=""),"",IFERROR(IF(OR(INDEX(Matches!$I$2:$I$201,MATCH($A1490&amp;"-6",Matches!$J$2:$J$201,0))="Void",INDEX(Matches!$G$2:$G$201,MATCH($A1490&amp;"-6",Matches!$J$2:$J$201,0))="",INDEX(Matches!$H$2:$H$201,MATCH($A1490&amp;"-6",Matches!$J$2:$J$201,0))=""),"",IF(AND($C1490&lt;&gt;"",INDEX(Matches!$F$2:$F$201,MATCH($A1490&amp;"-6",Matches!$J$2:$J$201,0))&lt;&gt;"",$C1490&gt;=INDEX(Matches!$F$2:$F$201,MATCH($A1490&amp;"-6",Matches!$J$2:$J$201,0))),"",IF(AND(N1490=INDEX(Matches!$G$2:$G$201,MATCH($A1490&amp;"-6",Matches!$J$2:$J$201,0)),O1490=INDEX(Matches!$H$2:$H$201,MATCH($A1490&amp;"-6",Matches!$J$2:$J$201,0))),5,IF(SIGN(N1490-O1490)&lt;&gt;SIGN(INDEX(Matches!$G$2:$G$201,MATCH($A1490&amp;"-6",Matches!$J$2:$J$201,0))-INDEX(Matches!$H$2:$H$201,MATCH($A1490&amp;"-6",Matches!$J$2:$J$201,0))),0,IF(N1490-O1490=INDEX(Matches!$G$2:$G$201,MATCH($A1490&amp;"-6",Matches!$J$2:$J$201,0))-INDEX(Matches!$H$2:$H$201,MATCH($A1490&amp;"-6",Matches!$J$2:$J$201,0)),3,2))))),""))</f>
        <v/>
      </c>
      <c r="AD1490" s="12" t="str">
        <f aca="false">IF(OR($B1490="",P1490="",Q1490=""),"",IFERROR(IF(OR(INDEX(Matches!$I$2:$I$201,MATCH($A1490&amp;"-7",Matches!$J$2:$J$201,0))="Void",INDEX(Matches!$G$2:$G$201,MATCH($A1490&amp;"-7",Matches!$J$2:$J$201,0))="",INDEX(Matches!$H$2:$H$201,MATCH($A1490&amp;"-7",Matches!$J$2:$J$201,0))=""),"",IF(AND($C1490&lt;&gt;"",INDEX(Matches!$F$2:$F$201,MATCH($A1490&amp;"-7",Matches!$J$2:$J$201,0))&lt;&gt;"",$C1490&gt;=INDEX(Matches!$F$2:$F$201,MATCH($A1490&amp;"-7",Matches!$J$2:$J$201,0))),"",IF(AND(P1490=INDEX(Matches!$G$2:$G$201,MATCH($A1490&amp;"-7",Matches!$J$2:$J$201,0)),Q1490=INDEX(Matches!$H$2:$H$201,MATCH($A1490&amp;"-7",Matches!$J$2:$J$201,0))),5,IF(SIGN(P1490-Q1490)&lt;&gt;SIGN(INDEX(Matches!$G$2:$G$201,MATCH($A1490&amp;"-7",Matches!$J$2:$J$201,0))-INDEX(Matches!$H$2:$H$201,MATCH($A1490&amp;"-7",Matches!$J$2:$J$201,0))),0,IF(P1490-Q1490=INDEX(Matches!$G$2:$G$201,MATCH($A1490&amp;"-7",Matches!$J$2:$J$201,0))-INDEX(Matches!$H$2:$H$201,MATCH($A1490&amp;"-7",Matches!$J$2:$J$201,0)),3,2))))),""))</f>
        <v/>
      </c>
      <c r="AE1490" s="12" t="str">
        <f aca="false">IF(OR($B1490="",R1490="",S1490=""),"",IFERROR(IF(OR(INDEX(Matches!$I$2:$I$201,MATCH($A1490&amp;"-8",Matches!$J$2:$J$201,0))="Void",INDEX(Matches!$G$2:$G$201,MATCH($A1490&amp;"-8",Matches!$J$2:$J$201,0))="",INDEX(Matches!$H$2:$H$201,MATCH($A1490&amp;"-8",Matches!$J$2:$J$201,0))=""),"",IF(AND($C1490&lt;&gt;"",INDEX(Matches!$F$2:$F$201,MATCH($A1490&amp;"-8",Matches!$J$2:$J$201,0))&lt;&gt;"",$C1490&gt;=INDEX(Matches!$F$2:$F$201,MATCH($A1490&amp;"-8",Matches!$J$2:$J$201,0))),"",IF(AND(R1490=INDEX(Matches!$G$2:$G$201,MATCH($A1490&amp;"-8",Matches!$J$2:$J$201,0)),S1490=INDEX(Matches!$H$2:$H$201,MATCH($A1490&amp;"-8",Matches!$J$2:$J$201,0))),5,IF(SIGN(R1490-S1490)&lt;&gt;SIGN(INDEX(Matches!$G$2:$G$201,MATCH($A1490&amp;"-8",Matches!$J$2:$J$201,0))-INDEX(Matches!$H$2:$H$201,MATCH($A1490&amp;"-8",Matches!$J$2:$J$201,0))),0,IF(R1490-S1490=INDEX(Matches!$G$2:$G$201,MATCH($A1490&amp;"-8",Matches!$J$2:$J$201,0))-INDEX(Matches!$H$2:$H$201,MATCH($A1490&amp;"-8",Matches!$J$2:$J$201,0)),3,2))))),""))</f>
        <v/>
      </c>
      <c r="AF1490" s="12" t="str">
        <f aca="false">IF(OR($B1490="",T1490="",U1490=""),"",IFERROR(IF(OR(INDEX(Matches!$I$2:$I$201,MATCH($A1490&amp;"-9",Matches!$J$2:$J$201,0))="Void",INDEX(Matches!$G$2:$G$201,MATCH($A1490&amp;"-9",Matches!$J$2:$J$201,0))="",INDEX(Matches!$H$2:$H$201,MATCH($A1490&amp;"-9",Matches!$J$2:$J$201,0))=""),"",IF(AND($C1490&lt;&gt;"",INDEX(Matches!$F$2:$F$201,MATCH($A1490&amp;"-9",Matches!$J$2:$J$201,0))&lt;&gt;"",$C1490&gt;=INDEX(Matches!$F$2:$F$201,MATCH($A1490&amp;"-9",Matches!$J$2:$J$201,0))),"",IF(AND(T1490=INDEX(Matches!$G$2:$G$201,MATCH($A1490&amp;"-9",Matches!$J$2:$J$201,0)),U1490=INDEX(Matches!$H$2:$H$201,MATCH($A1490&amp;"-9",Matches!$J$2:$J$201,0))),5,IF(SIGN(T1490-U1490)&lt;&gt;SIGN(INDEX(Matches!$G$2:$G$201,MATCH($A1490&amp;"-9",Matches!$J$2:$J$201,0))-INDEX(Matches!$H$2:$H$201,MATCH($A1490&amp;"-9",Matches!$J$2:$J$201,0))),0,IF(T1490-U1490=INDEX(Matches!$G$2:$G$201,MATCH($A1490&amp;"-9",Matches!$J$2:$J$201,0))-INDEX(Matches!$H$2:$H$201,MATCH($A1490&amp;"-9",Matches!$J$2:$J$201,0)),3,2))))),""))</f>
        <v/>
      </c>
      <c r="AG1490" s="12" t="str">
        <f aca="false">IF(OR($B1490="",V1490="",W1490=""),"",IFERROR(IF(OR(INDEX(Matches!$I$2:$I$201,MATCH($A1490&amp;"-10",Matches!$J$2:$J$201,0))="Void",INDEX(Matches!$G$2:$G$201,MATCH($A1490&amp;"-10",Matches!$J$2:$J$201,0))="",INDEX(Matches!$H$2:$H$201,MATCH($A1490&amp;"-10",Matches!$J$2:$J$201,0))=""),"",IF(AND($C1490&lt;&gt;"",INDEX(Matches!$F$2:$F$201,MATCH($A1490&amp;"-10",Matches!$J$2:$J$201,0))&lt;&gt;"",$C1490&gt;=INDEX(Matches!$F$2:$F$201,MATCH($A1490&amp;"-10",Matches!$J$2:$J$201,0))),"",IF(AND(V1490=INDEX(Matches!$G$2:$G$201,MATCH($A1490&amp;"-10",Matches!$J$2:$J$201,0)),W1490=INDEX(Matches!$H$2:$H$201,MATCH($A1490&amp;"-10",Matches!$J$2:$J$201,0))),5,IF(SIGN(V1490-W1490)&lt;&gt;SIGN(INDEX(Matches!$G$2:$G$201,MATCH($A1490&amp;"-10",Matches!$J$2:$J$201,0))-INDEX(Matches!$H$2:$H$201,MATCH($A1490&amp;"-10",Matches!$J$2:$J$201,0))),0,IF(V1490-W1490=INDEX(Matches!$G$2:$G$201,MATCH($A1490&amp;"-10",Matches!$J$2:$J$201,0))-INDEX(Matches!$H$2:$H$201,MATCH($A1490&amp;"-10",Matches!$J$2:$J$201,0)),3,2))))),""))</f>
        <v/>
      </c>
      <c r="AH1490" s="13" t="str">
        <f aca="false">IF($B1490="","",SUM(X1490:AG1490))</f>
        <v/>
      </c>
      <c r="AI1490" s="12" t="str">
        <f aca="false">IF($B1490="","",COUNTIF(X1490:AG1490,5))</f>
        <v/>
      </c>
      <c r="AJ1490" s="12" t="str">
        <f aca="false">IF($B1490="","",COUNTIF(X1490:AG1490,"&gt;=2"))</f>
        <v/>
      </c>
      <c r="AK1490" s="12" t="str">
        <f aca="false">IF($B1490="","",COUNT(X1490:AG1490))</f>
        <v/>
      </c>
    </row>
    <row r="1491" customFormat="false" ht="15" hidden="false" customHeight="false" outlineLevel="0" collapsed="false">
      <c r="A1491" s="7"/>
      <c r="B1491" s="7"/>
      <c r="C1491" s="11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12" t="str">
        <f aca="false">IF(OR($B1491="",D1491="",E1491=""),"",IFERROR(IF(OR(INDEX(Matches!$I$2:$I$201,MATCH($A1491&amp;"-1",Matches!$J$2:$J$201,0))="Void",INDEX(Matches!$G$2:$G$201,MATCH($A1491&amp;"-1",Matches!$J$2:$J$201,0))="",INDEX(Matches!$H$2:$H$201,MATCH($A1491&amp;"-1",Matches!$J$2:$J$201,0))=""),"",IF(AND($C1491&lt;&gt;"",INDEX(Matches!$F$2:$F$201,MATCH($A1491&amp;"-1",Matches!$J$2:$J$201,0))&lt;&gt;"",$C1491&gt;=INDEX(Matches!$F$2:$F$201,MATCH($A1491&amp;"-1",Matches!$J$2:$J$201,0))),"",IF(AND(D1491=INDEX(Matches!$G$2:$G$201,MATCH($A1491&amp;"-1",Matches!$J$2:$J$201,0)),E1491=INDEX(Matches!$H$2:$H$201,MATCH($A1491&amp;"-1",Matches!$J$2:$J$201,0))),5,IF(SIGN(D1491-E1491)&lt;&gt;SIGN(INDEX(Matches!$G$2:$G$201,MATCH($A1491&amp;"-1",Matches!$J$2:$J$201,0))-INDEX(Matches!$H$2:$H$201,MATCH($A1491&amp;"-1",Matches!$J$2:$J$201,0))),0,IF(D1491-E1491=INDEX(Matches!$G$2:$G$201,MATCH($A1491&amp;"-1",Matches!$J$2:$J$201,0))-INDEX(Matches!$H$2:$H$201,MATCH($A1491&amp;"-1",Matches!$J$2:$J$201,0)),3,2))))),""))</f>
        <v/>
      </c>
      <c r="Y1491" s="12" t="str">
        <f aca="false">IF(OR($B1491="",F1491="",G1491=""),"",IFERROR(IF(OR(INDEX(Matches!$I$2:$I$201,MATCH($A1491&amp;"-2",Matches!$J$2:$J$201,0))="Void",INDEX(Matches!$G$2:$G$201,MATCH($A1491&amp;"-2",Matches!$J$2:$J$201,0))="",INDEX(Matches!$H$2:$H$201,MATCH($A1491&amp;"-2",Matches!$J$2:$J$201,0))=""),"",IF(AND($C1491&lt;&gt;"",INDEX(Matches!$F$2:$F$201,MATCH($A1491&amp;"-2",Matches!$J$2:$J$201,0))&lt;&gt;"",$C1491&gt;=INDEX(Matches!$F$2:$F$201,MATCH($A1491&amp;"-2",Matches!$J$2:$J$201,0))),"",IF(AND(F1491=INDEX(Matches!$G$2:$G$201,MATCH($A1491&amp;"-2",Matches!$J$2:$J$201,0)),G1491=INDEX(Matches!$H$2:$H$201,MATCH($A1491&amp;"-2",Matches!$J$2:$J$201,0))),5,IF(SIGN(F1491-G1491)&lt;&gt;SIGN(INDEX(Matches!$G$2:$G$201,MATCH($A1491&amp;"-2",Matches!$J$2:$J$201,0))-INDEX(Matches!$H$2:$H$201,MATCH($A1491&amp;"-2",Matches!$J$2:$J$201,0))),0,IF(F1491-G1491=INDEX(Matches!$G$2:$G$201,MATCH($A1491&amp;"-2",Matches!$J$2:$J$201,0))-INDEX(Matches!$H$2:$H$201,MATCH($A1491&amp;"-2",Matches!$J$2:$J$201,0)),3,2))))),""))</f>
        <v/>
      </c>
      <c r="Z1491" s="12" t="str">
        <f aca="false">IF(OR($B1491="",H1491="",I1491=""),"",IFERROR(IF(OR(INDEX(Matches!$I$2:$I$201,MATCH($A1491&amp;"-3",Matches!$J$2:$J$201,0))="Void",INDEX(Matches!$G$2:$G$201,MATCH($A1491&amp;"-3",Matches!$J$2:$J$201,0))="",INDEX(Matches!$H$2:$H$201,MATCH($A1491&amp;"-3",Matches!$J$2:$J$201,0))=""),"",IF(AND($C1491&lt;&gt;"",INDEX(Matches!$F$2:$F$201,MATCH($A1491&amp;"-3",Matches!$J$2:$J$201,0))&lt;&gt;"",$C1491&gt;=INDEX(Matches!$F$2:$F$201,MATCH($A1491&amp;"-3",Matches!$J$2:$J$201,0))),"",IF(AND(H1491=INDEX(Matches!$G$2:$G$201,MATCH($A1491&amp;"-3",Matches!$J$2:$J$201,0)),I1491=INDEX(Matches!$H$2:$H$201,MATCH($A1491&amp;"-3",Matches!$J$2:$J$201,0))),5,IF(SIGN(H1491-I1491)&lt;&gt;SIGN(INDEX(Matches!$G$2:$G$201,MATCH($A1491&amp;"-3",Matches!$J$2:$J$201,0))-INDEX(Matches!$H$2:$H$201,MATCH($A1491&amp;"-3",Matches!$J$2:$J$201,0))),0,IF(H1491-I1491=INDEX(Matches!$G$2:$G$201,MATCH($A1491&amp;"-3",Matches!$J$2:$J$201,0))-INDEX(Matches!$H$2:$H$201,MATCH($A1491&amp;"-3",Matches!$J$2:$J$201,0)),3,2))))),""))</f>
        <v/>
      </c>
      <c r="AA1491" s="12" t="str">
        <f aca="false">IF(OR($B1491="",J1491="",K1491=""),"",IFERROR(IF(OR(INDEX(Matches!$I$2:$I$201,MATCH($A1491&amp;"-4",Matches!$J$2:$J$201,0))="Void",INDEX(Matches!$G$2:$G$201,MATCH($A1491&amp;"-4",Matches!$J$2:$J$201,0))="",INDEX(Matches!$H$2:$H$201,MATCH($A1491&amp;"-4",Matches!$J$2:$J$201,0))=""),"",IF(AND($C1491&lt;&gt;"",INDEX(Matches!$F$2:$F$201,MATCH($A1491&amp;"-4",Matches!$J$2:$J$201,0))&lt;&gt;"",$C1491&gt;=INDEX(Matches!$F$2:$F$201,MATCH($A1491&amp;"-4",Matches!$J$2:$J$201,0))),"",IF(AND(J1491=INDEX(Matches!$G$2:$G$201,MATCH($A1491&amp;"-4",Matches!$J$2:$J$201,0)),K1491=INDEX(Matches!$H$2:$H$201,MATCH($A1491&amp;"-4",Matches!$J$2:$J$201,0))),5,IF(SIGN(J1491-K1491)&lt;&gt;SIGN(INDEX(Matches!$G$2:$G$201,MATCH($A1491&amp;"-4",Matches!$J$2:$J$201,0))-INDEX(Matches!$H$2:$H$201,MATCH($A1491&amp;"-4",Matches!$J$2:$J$201,0))),0,IF(J1491-K1491=INDEX(Matches!$G$2:$G$201,MATCH($A1491&amp;"-4",Matches!$J$2:$J$201,0))-INDEX(Matches!$H$2:$H$201,MATCH($A1491&amp;"-4",Matches!$J$2:$J$201,0)),3,2))))),""))</f>
        <v/>
      </c>
      <c r="AB1491" s="12" t="str">
        <f aca="false">IF(OR($B1491="",L1491="",M1491=""),"",IFERROR(IF(OR(INDEX(Matches!$I$2:$I$201,MATCH($A1491&amp;"-5",Matches!$J$2:$J$201,0))="Void",INDEX(Matches!$G$2:$G$201,MATCH($A1491&amp;"-5",Matches!$J$2:$J$201,0))="",INDEX(Matches!$H$2:$H$201,MATCH($A1491&amp;"-5",Matches!$J$2:$J$201,0))=""),"",IF(AND($C1491&lt;&gt;"",INDEX(Matches!$F$2:$F$201,MATCH($A1491&amp;"-5",Matches!$J$2:$J$201,0))&lt;&gt;"",$C1491&gt;=INDEX(Matches!$F$2:$F$201,MATCH($A1491&amp;"-5",Matches!$J$2:$J$201,0))),"",IF(AND(L1491=INDEX(Matches!$G$2:$G$201,MATCH($A1491&amp;"-5",Matches!$J$2:$J$201,0)),M1491=INDEX(Matches!$H$2:$H$201,MATCH($A1491&amp;"-5",Matches!$J$2:$J$201,0))),5,IF(SIGN(L1491-M1491)&lt;&gt;SIGN(INDEX(Matches!$G$2:$G$201,MATCH($A1491&amp;"-5",Matches!$J$2:$J$201,0))-INDEX(Matches!$H$2:$H$201,MATCH($A1491&amp;"-5",Matches!$J$2:$J$201,0))),0,IF(L1491-M1491=INDEX(Matches!$G$2:$G$201,MATCH($A1491&amp;"-5",Matches!$J$2:$J$201,0))-INDEX(Matches!$H$2:$H$201,MATCH($A1491&amp;"-5",Matches!$J$2:$J$201,0)),3,2))))),""))</f>
        <v/>
      </c>
      <c r="AC1491" s="12" t="str">
        <f aca="false">IF(OR($B1491="",N1491="",O1491=""),"",IFERROR(IF(OR(INDEX(Matches!$I$2:$I$201,MATCH($A1491&amp;"-6",Matches!$J$2:$J$201,0))="Void",INDEX(Matches!$G$2:$G$201,MATCH($A1491&amp;"-6",Matches!$J$2:$J$201,0))="",INDEX(Matches!$H$2:$H$201,MATCH($A1491&amp;"-6",Matches!$J$2:$J$201,0))=""),"",IF(AND($C1491&lt;&gt;"",INDEX(Matches!$F$2:$F$201,MATCH($A1491&amp;"-6",Matches!$J$2:$J$201,0))&lt;&gt;"",$C1491&gt;=INDEX(Matches!$F$2:$F$201,MATCH($A1491&amp;"-6",Matches!$J$2:$J$201,0))),"",IF(AND(N1491=INDEX(Matches!$G$2:$G$201,MATCH($A1491&amp;"-6",Matches!$J$2:$J$201,0)),O1491=INDEX(Matches!$H$2:$H$201,MATCH($A1491&amp;"-6",Matches!$J$2:$J$201,0))),5,IF(SIGN(N1491-O1491)&lt;&gt;SIGN(INDEX(Matches!$G$2:$G$201,MATCH($A1491&amp;"-6",Matches!$J$2:$J$201,0))-INDEX(Matches!$H$2:$H$201,MATCH($A1491&amp;"-6",Matches!$J$2:$J$201,0))),0,IF(N1491-O1491=INDEX(Matches!$G$2:$G$201,MATCH($A1491&amp;"-6",Matches!$J$2:$J$201,0))-INDEX(Matches!$H$2:$H$201,MATCH($A1491&amp;"-6",Matches!$J$2:$J$201,0)),3,2))))),""))</f>
        <v/>
      </c>
      <c r="AD1491" s="12" t="str">
        <f aca="false">IF(OR($B1491="",P1491="",Q1491=""),"",IFERROR(IF(OR(INDEX(Matches!$I$2:$I$201,MATCH($A1491&amp;"-7",Matches!$J$2:$J$201,0))="Void",INDEX(Matches!$G$2:$G$201,MATCH($A1491&amp;"-7",Matches!$J$2:$J$201,0))="",INDEX(Matches!$H$2:$H$201,MATCH($A1491&amp;"-7",Matches!$J$2:$J$201,0))=""),"",IF(AND($C1491&lt;&gt;"",INDEX(Matches!$F$2:$F$201,MATCH($A1491&amp;"-7",Matches!$J$2:$J$201,0))&lt;&gt;"",$C1491&gt;=INDEX(Matches!$F$2:$F$201,MATCH($A1491&amp;"-7",Matches!$J$2:$J$201,0))),"",IF(AND(P1491=INDEX(Matches!$G$2:$G$201,MATCH($A1491&amp;"-7",Matches!$J$2:$J$201,0)),Q1491=INDEX(Matches!$H$2:$H$201,MATCH($A1491&amp;"-7",Matches!$J$2:$J$201,0))),5,IF(SIGN(P1491-Q1491)&lt;&gt;SIGN(INDEX(Matches!$G$2:$G$201,MATCH($A1491&amp;"-7",Matches!$J$2:$J$201,0))-INDEX(Matches!$H$2:$H$201,MATCH($A1491&amp;"-7",Matches!$J$2:$J$201,0))),0,IF(P1491-Q1491=INDEX(Matches!$G$2:$G$201,MATCH($A1491&amp;"-7",Matches!$J$2:$J$201,0))-INDEX(Matches!$H$2:$H$201,MATCH($A1491&amp;"-7",Matches!$J$2:$J$201,0)),3,2))))),""))</f>
        <v/>
      </c>
      <c r="AE1491" s="12" t="str">
        <f aca="false">IF(OR($B1491="",R1491="",S1491=""),"",IFERROR(IF(OR(INDEX(Matches!$I$2:$I$201,MATCH($A1491&amp;"-8",Matches!$J$2:$J$201,0))="Void",INDEX(Matches!$G$2:$G$201,MATCH($A1491&amp;"-8",Matches!$J$2:$J$201,0))="",INDEX(Matches!$H$2:$H$201,MATCH($A1491&amp;"-8",Matches!$J$2:$J$201,0))=""),"",IF(AND($C1491&lt;&gt;"",INDEX(Matches!$F$2:$F$201,MATCH($A1491&amp;"-8",Matches!$J$2:$J$201,0))&lt;&gt;"",$C1491&gt;=INDEX(Matches!$F$2:$F$201,MATCH($A1491&amp;"-8",Matches!$J$2:$J$201,0))),"",IF(AND(R1491=INDEX(Matches!$G$2:$G$201,MATCH($A1491&amp;"-8",Matches!$J$2:$J$201,0)),S1491=INDEX(Matches!$H$2:$H$201,MATCH($A1491&amp;"-8",Matches!$J$2:$J$201,0))),5,IF(SIGN(R1491-S1491)&lt;&gt;SIGN(INDEX(Matches!$G$2:$G$201,MATCH($A1491&amp;"-8",Matches!$J$2:$J$201,0))-INDEX(Matches!$H$2:$H$201,MATCH($A1491&amp;"-8",Matches!$J$2:$J$201,0))),0,IF(R1491-S1491=INDEX(Matches!$G$2:$G$201,MATCH($A1491&amp;"-8",Matches!$J$2:$J$201,0))-INDEX(Matches!$H$2:$H$201,MATCH($A1491&amp;"-8",Matches!$J$2:$J$201,0)),3,2))))),""))</f>
        <v/>
      </c>
      <c r="AF1491" s="12" t="str">
        <f aca="false">IF(OR($B1491="",T1491="",U1491=""),"",IFERROR(IF(OR(INDEX(Matches!$I$2:$I$201,MATCH($A1491&amp;"-9",Matches!$J$2:$J$201,0))="Void",INDEX(Matches!$G$2:$G$201,MATCH($A1491&amp;"-9",Matches!$J$2:$J$201,0))="",INDEX(Matches!$H$2:$H$201,MATCH($A1491&amp;"-9",Matches!$J$2:$J$201,0))=""),"",IF(AND($C1491&lt;&gt;"",INDEX(Matches!$F$2:$F$201,MATCH($A1491&amp;"-9",Matches!$J$2:$J$201,0))&lt;&gt;"",$C1491&gt;=INDEX(Matches!$F$2:$F$201,MATCH($A1491&amp;"-9",Matches!$J$2:$J$201,0))),"",IF(AND(T1491=INDEX(Matches!$G$2:$G$201,MATCH($A1491&amp;"-9",Matches!$J$2:$J$201,0)),U1491=INDEX(Matches!$H$2:$H$201,MATCH($A1491&amp;"-9",Matches!$J$2:$J$201,0))),5,IF(SIGN(T1491-U1491)&lt;&gt;SIGN(INDEX(Matches!$G$2:$G$201,MATCH($A1491&amp;"-9",Matches!$J$2:$J$201,0))-INDEX(Matches!$H$2:$H$201,MATCH($A1491&amp;"-9",Matches!$J$2:$J$201,0))),0,IF(T1491-U1491=INDEX(Matches!$G$2:$G$201,MATCH($A1491&amp;"-9",Matches!$J$2:$J$201,0))-INDEX(Matches!$H$2:$H$201,MATCH($A1491&amp;"-9",Matches!$J$2:$J$201,0)),3,2))))),""))</f>
        <v/>
      </c>
      <c r="AG1491" s="12" t="str">
        <f aca="false">IF(OR($B1491="",V1491="",W1491=""),"",IFERROR(IF(OR(INDEX(Matches!$I$2:$I$201,MATCH($A1491&amp;"-10",Matches!$J$2:$J$201,0))="Void",INDEX(Matches!$G$2:$G$201,MATCH($A1491&amp;"-10",Matches!$J$2:$J$201,0))="",INDEX(Matches!$H$2:$H$201,MATCH($A1491&amp;"-10",Matches!$J$2:$J$201,0))=""),"",IF(AND($C1491&lt;&gt;"",INDEX(Matches!$F$2:$F$201,MATCH($A1491&amp;"-10",Matches!$J$2:$J$201,0))&lt;&gt;"",$C1491&gt;=INDEX(Matches!$F$2:$F$201,MATCH($A1491&amp;"-10",Matches!$J$2:$J$201,0))),"",IF(AND(V1491=INDEX(Matches!$G$2:$G$201,MATCH($A1491&amp;"-10",Matches!$J$2:$J$201,0)),W1491=INDEX(Matches!$H$2:$H$201,MATCH($A1491&amp;"-10",Matches!$J$2:$J$201,0))),5,IF(SIGN(V1491-W1491)&lt;&gt;SIGN(INDEX(Matches!$G$2:$G$201,MATCH($A1491&amp;"-10",Matches!$J$2:$J$201,0))-INDEX(Matches!$H$2:$H$201,MATCH($A1491&amp;"-10",Matches!$J$2:$J$201,0))),0,IF(V1491-W1491=INDEX(Matches!$G$2:$G$201,MATCH($A1491&amp;"-10",Matches!$J$2:$J$201,0))-INDEX(Matches!$H$2:$H$201,MATCH($A1491&amp;"-10",Matches!$J$2:$J$201,0)),3,2))))),""))</f>
        <v/>
      </c>
      <c r="AH1491" s="13" t="str">
        <f aca="false">IF($B1491="","",SUM(X1491:AG1491))</f>
        <v/>
      </c>
      <c r="AI1491" s="12" t="str">
        <f aca="false">IF($B1491="","",COUNTIF(X1491:AG1491,5))</f>
        <v/>
      </c>
      <c r="AJ1491" s="12" t="str">
        <f aca="false">IF($B1491="","",COUNTIF(X1491:AG1491,"&gt;=2"))</f>
        <v/>
      </c>
      <c r="AK1491" s="12" t="str">
        <f aca="false">IF($B1491="","",COUNT(X1491:AG1491))</f>
        <v/>
      </c>
    </row>
    <row r="1492" customFormat="false" ht="15" hidden="false" customHeight="false" outlineLevel="0" collapsed="false">
      <c r="A1492" s="7"/>
      <c r="B1492" s="7"/>
      <c r="C1492" s="11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12" t="str">
        <f aca="false">IF(OR($B1492="",D1492="",E1492=""),"",IFERROR(IF(OR(INDEX(Matches!$I$2:$I$201,MATCH($A1492&amp;"-1",Matches!$J$2:$J$201,0))="Void",INDEX(Matches!$G$2:$G$201,MATCH($A1492&amp;"-1",Matches!$J$2:$J$201,0))="",INDEX(Matches!$H$2:$H$201,MATCH($A1492&amp;"-1",Matches!$J$2:$J$201,0))=""),"",IF(AND($C1492&lt;&gt;"",INDEX(Matches!$F$2:$F$201,MATCH($A1492&amp;"-1",Matches!$J$2:$J$201,0))&lt;&gt;"",$C1492&gt;=INDEX(Matches!$F$2:$F$201,MATCH($A1492&amp;"-1",Matches!$J$2:$J$201,0))),"",IF(AND(D1492=INDEX(Matches!$G$2:$G$201,MATCH($A1492&amp;"-1",Matches!$J$2:$J$201,0)),E1492=INDEX(Matches!$H$2:$H$201,MATCH($A1492&amp;"-1",Matches!$J$2:$J$201,0))),5,IF(SIGN(D1492-E1492)&lt;&gt;SIGN(INDEX(Matches!$G$2:$G$201,MATCH($A1492&amp;"-1",Matches!$J$2:$J$201,0))-INDEX(Matches!$H$2:$H$201,MATCH($A1492&amp;"-1",Matches!$J$2:$J$201,0))),0,IF(D1492-E1492=INDEX(Matches!$G$2:$G$201,MATCH($A1492&amp;"-1",Matches!$J$2:$J$201,0))-INDEX(Matches!$H$2:$H$201,MATCH($A1492&amp;"-1",Matches!$J$2:$J$201,0)),3,2))))),""))</f>
        <v/>
      </c>
      <c r="Y1492" s="12" t="str">
        <f aca="false">IF(OR($B1492="",F1492="",G1492=""),"",IFERROR(IF(OR(INDEX(Matches!$I$2:$I$201,MATCH($A1492&amp;"-2",Matches!$J$2:$J$201,0))="Void",INDEX(Matches!$G$2:$G$201,MATCH($A1492&amp;"-2",Matches!$J$2:$J$201,0))="",INDEX(Matches!$H$2:$H$201,MATCH($A1492&amp;"-2",Matches!$J$2:$J$201,0))=""),"",IF(AND($C1492&lt;&gt;"",INDEX(Matches!$F$2:$F$201,MATCH($A1492&amp;"-2",Matches!$J$2:$J$201,0))&lt;&gt;"",$C1492&gt;=INDEX(Matches!$F$2:$F$201,MATCH($A1492&amp;"-2",Matches!$J$2:$J$201,0))),"",IF(AND(F1492=INDEX(Matches!$G$2:$G$201,MATCH($A1492&amp;"-2",Matches!$J$2:$J$201,0)),G1492=INDEX(Matches!$H$2:$H$201,MATCH($A1492&amp;"-2",Matches!$J$2:$J$201,0))),5,IF(SIGN(F1492-G1492)&lt;&gt;SIGN(INDEX(Matches!$G$2:$G$201,MATCH($A1492&amp;"-2",Matches!$J$2:$J$201,0))-INDEX(Matches!$H$2:$H$201,MATCH($A1492&amp;"-2",Matches!$J$2:$J$201,0))),0,IF(F1492-G1492=INDEX(Matches!$G$2:$G$201,MATCH($A1492&amp;"-2",Matches!$J$2:$J$201,0))-INDEX(Matches!$H$2:$H$201,MATCH($A1492&amp;"-2",Matches!$J$2:$J$201,0)),3,2))))),""))</f>
        <v/>
      </c>
      <c r="Z1492" s="12" t="str">
        <f aca="false">IF(OR($B1492="",H1492="",I1492=""),"",IFERROR(IF(OR(INDEX(Matches!$I$2:$I$201,MATCH($A1492&amp;"-3",Matches!$J$2:$J$201,0))="Void",INDEX(Matches!$G$2:$G$201,MATCH($A1492&amp;"-3",Matches!$J$2:$J$201,0))="",INDEX(Matches!$H$2:$H$201,MATCH($A1492&amp;"-3",Matches!$J$2:$J$201,0))=""),"",IF(AND($C1492&lt;&gt;"",INDEX(Matches!$F$2:$F$201,MATCH($A1492&amp;"-3",Matches!$J$2:$J$201,0))&lt;&gt;"",$C1492&gt;=INDEX(Matches!$F$2:$F$201,MATCH($A1492&amp;"-3",Matches!$J$2:$J$201,0))),"",IF(AND(H1492=INDEX(Matches!$G$2:$G$201,MATCH($A1492&amp;"-3",Matches!$J$2:$J$201,0)),I1492=INDEX(Matches!$H$2:$H$201,MATCH($A1492&amp;"-3",Matches!$J$2:$J$201,0))),5,IF(SIGN(H1492-I1492)&lt;&gt;SIGN(INDEX(Matches!$G$2:$G$201,MATCH($A1492&amp;"-3",Matches!$J$2:$J$201,0))-INDEX(Matches!$H$2:$H$201,MATCH($A1492&amp;"-3",Matches!$J$2:$J$201,0))),0,IF(H1492-I1492=INDEX(Matches!$G$2:$G$201,MATCH($A1492&amp;"-3",Matches!$J$2:$J$201,0))-INDEX(Matches!$H$2:$H$201,MATCH($A1492&amp;"-3",Matches!$J$2:$J$201,0)),3,2))))),""))</f>
        <v/>
      </c>
      <c r="AA1492" s="12" t="str">
        <f aca="false">IF(OR($B1492="",J1492="",K1492=""),"",IFERROR(IF(OR(INDEX(Matches!$I$2:$I$201,MATCH($A1492&amp;"-4",Matches!$J$2:$J$201,0))="Void",INDEX(Matches!$G$2:$G$201,MATCH($A1492&amp;"-4",Matches!$J$2:$J$201,0))="",INDEX(Matches!$H$2:$H$201,MATCH($A1492&amp;"-4",Matches!$J$2:$J$201,0))=""),"",IF(AND($C1492&lt;&gt;"",INDEX(Matches!$F$2:$F$201,MATCH($A1492&amp;"-4",Matches!$J$2:$J$201,0))&lt;&gt;"",$C1492&gt;=INDEX(Matches!$F$2:$F$201,MATCH($A1492&amp;"-4",Matches!$J$2:$J$201,0))),"",IF(AND(J1492=INDEX(Matches!$G$2:$G$201,MATCH($A1492&amp;"-4",Matches!$J$2:$J$201,0)),K1492=INDEX(Matches!$H$2:$H$201,MATCH($A1492&amp;"-4",Matches!$J$2:$J$201,0))),5,IF(SIGN(J1492-K1492)&lt;&gt;SIGN(INDEX(Matches!$G$2:$G$201,MATCH($A1492&amp;"-4",Matches!$J$2:$J$201,0))-INDEX(Matches!$H$2:$H$201,MATCH($A1492&amp;"-4",Matches!$J$2:$J$201,0))),0,IF(J1492-K1492=INDEX(Matches!$G$2:$G$201,MATCH($A1492&amp;"-4",Matches!$J$2:$J$201,0))-INDEX(Matches!$H$2:$H$201,MATCH($A1492&amp;"-4",Matches!$J$2:$J$201,0)),3,2))))),""))</f>
        <v/>
      </c>
      <c r="AB1492" s="12" t="str">
        <f aca="false">IF(OR($B1492="",L1492="",M1492=""),"",IFERROR(IF(OR(INDEX(Matches!$I$2:$I$201,MATCH($A1492&amp;"-5",Matches!$J$2:$J$201,0))="Void",INDEX(Matches!$G$2:$G$201,MATCH($A1492&amp;"-5",Matches!$J$2:$J$201,0))="",INDEX(Matches!$H$2:$H$201,MATCH($A1492&amp;"-5",Matches!$J$2:$J$201,0))=""),"",IF(AND($C1492&lt;&gt;"",INDEX(Matches!$F$2:$F$201,MATCH($A1492&amp;"-5",Matches!$J$2:$J$201,0))&lt;&gt;"",$C1492&gt;=INDEX(Matches!$F$2:$F$201,MATCH($A1492&amp;"-5",Matches!$J$2:$J$201,0))),"",IF(AND(L1492=INDEX(Matches!$G$2:$G$201,MATCH($A1492&amp;"-5",Matches!$J$2:$J$201,0)),M1492=INDEX(Matches!$H$2:$H$201,MATCH($A1492&amp;"-5",Matches!$J$2:$J$201,0))),5,IF(SIGN(L1492-M1492)&lt;&gt;SIGN(INDEX(Matches!$G$2:$G$201,MATCH($A1492&amp;"-5",Matches!$J$2:$J$201,0))-INDEX(Matches!$H$2:$H$201,MATCH($A1492&amp;"-5",Matches!$J$2:$J$201,0))),0,IF(L1492-M1492=INDEX(Matches!$G$2:$G$201,MATCH($A1492&amp;"-5",Matches!$J$2:$J$201,0))-INDEX(Matches!$H$2:$H$201,MATCH($A1492&amp;"-5",Matches!$J$2:$J$201,0)),3,2))))),""))</f>
        <v/>
      </c>
      <c r="AC1492" s="12" t="str">
        <f aca="false">IF(OR($B1492="",N1492="",O1492=""),"",IFERROR(IF(OR(INDEX(Matches!$I$2:$I$201,MATCH($A1492&amp;"-6",Matches!$J$2:$J$201,0))="Void",INDEX(Matches!$G$2:$G$201,MATCH($A1492&amp;"-6",Matches!$J$2:$J$201,0))="",INDEX(Matches!$H$2:$H$201,MATCH($A1492&amp;"-6",Matches!$J$2:$J$201,0))=""),"",IF(AND($C1492&lt;&gt;"",INDEX(Matches!$F$2:$F$201,MATCH($A1492&amp;"-6",Matches!$J$2:$J$201,0))&lt;&gt;"",$C1492&gt;=INDEX(Matches!$F$2:$F$201,MATCH($A1492&amp;"-6",Matches!$J$2:$J$201,0))),"",IF(AND(N1492=INDEX(Matches!$G$2:$G$201,MATCH($A1492&amp;"-6",Matches!$J$2:$J$201,0)),O1492=INDEX(Matches!$H$2:$H$201,MATCH($A1492&amp;"-6",Matches!$J$2:$J$201,0))),5,IF(SIGN(N1492-O1492)&lt;&gt;SIGN(INDEX(Matches!$G$2:$G$201,MATCH($A1492&amp;"-6",Matches!$J$2:$J$201,0))-INDEX(Matches!$H$2:$H$201,MATCH($A1492&amp;"-6",Matches!$J$2:$J$201,0))),0,IF(N1492-O1492=INDEX(Matches!$G$2:$G$201,MATCH($A1492&amp;"-6",Matches!$J$2:$J$201,0))-INDEX(Matches!$H$2:$H$201,MATCH($A1492&amp;"-6",Matches!$J$2:$J$201,0)),3,2))))),""))</f>
        <v/>
      </c>
      <c r="AD1492" s="12" t="str">
        <f aca="false">IF(OR($B1492="",P1492="",Q1492=""),"",IFERROR(IF(OR(INDEX(Matches!$I$2:$I$201,MATCH($A1492&amp;"-7",Matches!$J$2:$J$201,0))="Void",INDEX(Matches!$G$2:$G$201,MATCH($A1492&amp;"-7",Matches!$J$2:$J$201,0))="",INDEX(Matches!$H$2:$H$201,MATCH($A1492&amp;"-7",Matches!$J$2:$J$201,0))=""),"",IF(AND($C1492&lt;&gt;"",INDEX(Matches!$F$2:$F$201,MATCH($A1492&amp;"-7",Matches!$J$2:$J$201,0))&lt;&gt;"",$C1492&gt;=INDEX(Matches!$F$2:$F$201,MATCH($A1492&amp;"-7",Matches!$J$2:$J$201,0))),"",IF(AND(P1492=INDEX(Matches!$G$2:$G$201,MATCH($A1492&amp;"-7",Matches!$J$2:$J$201,0)),Q1492=INDEX(Matches!$H$2:$H$201,MATCH($A1492&amp;"-7",Matches!$J$2:$J$201,0))),5,IF(SIGN(P1492-Q1492)&lt;&gt;SIGN(INDEX(Matches!$G$2:$G$201,MATCH($A1492&amp;"-7",Matches!$J$2:$J$201,0))-INDEX(Matches!$H$2:$H$201,MATCH($A1492&amp;"-7",Matches!$J$2:$J$201,0))),0,IF(P1492-Q1492=INDEX(Matches!$G$2:$G$201,MATCH($A1492&amp;"-7",Matches!$J$2:$J$201,0))-INDEX(Matches!$H$2:$H$201,MATCH($A1492&amp;"-7",Matches!$J$2:$J$201,0)),3,2))))),""))</f>
        <v/>
      </c>
      <c r="AE1492" s="12" t="str">
        <f aca="false">IF(OR($B1492="",R1492="",S1492=""),"",IFERROR(IF(OR(INDEX(Matches!$I$2:$I$201,MATCH($A1492&amp;"-8",Matches!$J$2:$J$201,0))="Void",INDEX(Matches!$G$2:$G$201,MATCH($A1492&amp;"-8",Matches!$J$2:$J$201,0))="",INDEX(Matches!$H$2:$H$201,MATCH($A1492&amp;"-8",Matches!$J$2:$J$201,0))=""),"",IF(AND($C1492&lt;&gt;"",INDEX(Matches!$F$2:$F$201,MATCH($A1492&amp;"-8",Matches!$J$2:$J$201,0))&lt;&gt;"",$C1492&gt;=INDEX(Matches!$F$2:$F$201,MATCH($A1492&amp;"-8",Matches!$J$2:$J$201,0))),"",IF(AND(R1492=INDEX(Matches!$G$2:$G$201,MATCH($A1492&amp;"-8",Matches!$J$2:$J$201,0)),S1492=INDEX(Matches!$H$2:$H$201,MATCH($A1492&amp;"-8",Matches!$J$2:$J$201,0))),5,IF(SIGN(R1492-S1492)&lt;&gt;SIGN(INDEX(Matches!$G$2:$G$201,MATCH($A1492&amp;"-8",Matches!$J$2:$J$201,0))-INDEX(Matches!$H$2:$H$201,MATCH($A1492&amp;"-8",Matches!$J$2:$J$201,0))),0,IF(R1492-S1492=INDEX(Matches!$G$2:$G$201,MATCH($A1492&amp;"-8",Matches!$J$2:$J$201,0))-INDEX(Matches!$H$2:$H$201,MATCH($A1492&amp;"-8",Matches!$J$2:$J$201,0)),3,2))))),""))</f>
        <v/>
      </c>
      <c r="AF1492" s="12" t="str">
        <f aca="false">IF(OR($B1492="",T1492="",U1492=""),"",IFERROR(IF(OR(INDEX(Matches!$I$2:$I$201,MATCH($A1492&amp;"-9",Matches!$J$2:$J$201,0))="Void",INDEX(Matches!$G$2:$G$201,MATCH($A1492&amp;"-9",Matches!$J$2:$J$201,0))="",INDEX(Matches!$H$2:$H$201,MATCH($A1492&amp;"-9",Matches!$J$2:$J$201,0))=""),"",IF(AND($C1492&lt;&gt;"",INDEX(Matches!$F$2:$F$201,MATCH($A1492&amp;"-9",Matches!$J$2:$J$201,0))&lt;&gt;"",$C1492&gt;=INDEX(Matches!$F$2:$F$201,MATCH($A1492&amp;"-9",Matches!$J$2:$J$201,0))),"",IF(AND(T1492=INDEX(Matches!$G$2:$G$201,MATCH($A1492&amp;"-9",Matches!$J$2:$J$201,0)),U1492=INDEX(Matches!$H$2:$H$201,MATCH($A1492&amp;"-9",Matches!$J$2:$J$201,0))),5,IF(SIGN(T1492-U1492)&lt;&gt;SIGN(INDEX(Matches!$G$2:$G$201,MATCH($A1492&amp;"-9",Matches!$J$2:$J$201,0))-INDEX(Matches!$H$2:$H$201,MATCH($A1492&amp;"-9",Matches!$J$2:$J$201,0))),0,IF(T1492-U1492=INDEX(Matches!$G$2:$G$201,MATCH($A1492&amp;"-9",Matches!$J$2:$J$201,0))-INDEX(Matches!$H$2:$H$201,MATCH($A1492&amp;"-9",Matches!$J$2:$J$201,0)),3,2))))),""))</f>
        <v/>
      </c>
      <c r="AG1492" s="12" t="str">
        <f aca="false">IF(OR($B1492="",V1492="",W1492=""),"",IFERROR(IF(OR(INDEX(Matches!$I$2:$I$201,MATCH($A1492&amp;"-10",Matches!$J$2:$J$201,0))="Void",INDEX(Matches!$G$2:$G$201,MATCH($A1492&amp;"-10",Matches!$J$2:$J$201,0))="",INDEX(Matches!$H$2:$H$201,MATCH($A1492&amp;"-10",Matches!$J$2:$J$201,0))=""),"",IF(AND($C1492&lt;&gt;"",INDEX(Matches!$F$2:$F$201,MATCH($A1492&amp;"-10",Matches!$J$2:$J$201,0))&lt;&gt;"",$C1492&gt;=INDEX(Matches!$F$2:$F$201,MATCH($A1492&amp;"-10",Matches!$J$2:$J$201,0))),"",IF(AND(V1492=INDEX(Matches!$G$2:$G$201,MATCH($A1492&amp;"-10",Matches!$J$2:$J$201,0)),W1492=INDEX(Matches!$H$2:$H$201,MATCH($A1492&amp;"-10",Matches!$J$2:$J$201,0))),5,IF(SIGN(V1492-W1492)&lt;&gt;SIGN(INDEX(Matches!$G$2:$G$201,MATCH($A1492&amp;"-10",Matches!$J$2:$J$201,0))-INDEX(Matches!$H$2:$H$201,MATCH($A1492&amp;"-10",Matches!$J$2:$J$201,0))),0,IF(V1492-W1492=INDEX(Matches!$G$2:$G$201,MATCH($A1492&amp;"-10",Matches!$J$2:$J$201,0))-INDEX(Matches!$H$2:$H$201,MATCH($A1492&amp;"-10",Matches!$J$2:$J$201,0)),3,2))))),""))</f>
        <v/>
      </c>
      <c r="AH1492" s="13" t="str">
        <f aca="false">IF($B1492="","",SUM(X1492:AG1492))</f>
        <v/>
      </c>
      <c r="AI1492" s="12" t="str">
        <f aca="false">IF($B1492="","",COUNTIF(X1492:AG1492,5))</f>
        <v/>
      </c>
      <c r="AJ1492" s="12" t="str">
        <f aca="false">IF($B1492="","",COUNTIF(X1492:AG1492,"&gt;=2"))</f>
        <v/>
      </c>
      <c r="AK1492" s="12" t="str">
        <f aca="false">IF($B1492="","",COUNT(X1492:AG1492))</f>
        <v/>
      </c>
    </row>
    <row r="1493" customFormat="false" ht="15" hidden="false" customHeight="false" outlineLevel="0" collapsed="false">
      <c r="A1493" s="7"/>
      <c r="B1493" s="7"/>
      <c r="C1493" s="11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12" t="str">
        <f aca="false">IF(OR($B1493="",D1493="",E1493=""),"",IFERROR(IF(OR(INDEX(Matches!$I$2:$I$201,MATCH($A1493&amp;"-1",Matches!$J$2:$J$201,0))="Void",INDEX(Matches!$G$2:$G$201,MATCH($A1493&amp;"-1",Matches!$J$2:$J$201,0))="",INDEX(Matches!$H$2:$H$201,MATCH($A1493&amp;"-1",Matches!$J$2:$J$201,0))=""),"",IF(AND($C1493&lt;&gt;"",INDEX(Matches!$F$2:$F$201,MATCH($A1493&amp;"-1",Matches!$J$2:$J$201,0))&lt;&gt;"",$C1493&gt;=INDEX(Matches!$F$2:$F$201,MATCH($A1493&amp;"-1",Matches!$J$2:$J$201,0))),"",IF(AND(D1493=INDEX(Matches!$G$2:$G$201,MATCH($A1493&amp;"-1",Matches!$J$2:$J$201,0)),E1493=INDEX(Matches!$H$2:$H$201,MATCH($A1493&amp;"-1",Matches!$J$2:$J$201,0))),5,IF(SIGN(D1493-E1493)&lt;&gt;SIGN(INDEX(Matches!$G$2:$G$201,MATCH($A1493&amp;"-1",Matches!$J$2:$J$201,0))-INDEX(Matches!$H$2:$H$201,MATCH($A1493&amp;"-1",Matches!$J$2:$J$201,0))),0,IF(D1493-E1493=INDEX(Matches!$G$2:$G$201,MATCH($A1493&amp;"-1",Matches!$J$2:$J$201,0))-INDEX(Matches!$H$2:$H$201,MATCH($A1493&amp;"-1",Matches!$J$2:$J$201,0)),3,2))))),""))</f>
        <v/>
      </c>
      <c r="Y1493" s="12" t="str">
        <f aca="false">IF(OR($B1493="",F1493="",G1493=""),"",IFERROR(IF(OR(INDEX(Matches!$I$2:$I$201,MATCH($A1493&amp;"-2",Matches!$J$2:$J$201,0))="Void",INDEX(Matches!$G$2:$G$201,MATCH($A1493&amp;"-2",Matches!$J$2:$J$201,0))="",INDEX(Matches!$H$2:$H$201,MATCH($A1493&amp;"-2",Matches!$J$2:$J$201,0))=""),"",IF(AND($C1493&lt;&gt;"",INDEX(Matches!$F$2:$F$201,MATCH($A1493&amp;"-2",Matches!$J$2:$J$201,0))&lt;&gt;"",$C1493&gt;=INDEX(Matches!$F$2:$F$201,MATCH($A1493&amp;"-2",Matches!$J$2:$J$201,0))),"",IF(AND(F1493=INDEX(Matches!$G$2:$G$201,MATCH($A1493&amp;"-2",Matches!$J$2:$J$201,0)),G1493=INDEX(Matches!$H$2:$H$201,MATCH($A1493&amp;"-2",Matches!$J$2:$J$201,0))),5,IF(SIGN(F1493-G1493)&lt;&gt;SIGN(INDEX(Matches!$G$2:$G$201,MATCH($A1493&amp;"-2",Matches!$J$2:$J$201,0))-INDEX(Matches!$H$2:$H$201,MATCH($A1493&amp;"-2",Matches!$J$2:$J$201,0))),0,IF(F1493-G1493=INDEX(Matches!$G$2:$G$201,MATCH($A1493&amp;"-2",Matches!$J$2:$J$201,0))-INDEX(Matches!$H$2:$H$201,MATCH($A1493&amp;"-2",Matches!$J$2:$J$201,0)),3,2))))),""))</f>
        <v/>
      </c>
      <c r="Z1493" s="12" t="str">
        <f aca="false">IF(OR($B1493="",H1493="",I1493=""),"",IFERROR(IF(OR(INDEX(Matches!$I$2:$I$201,MATCH($A1493&amp;"-3",Matches!$J$2:$J$201,0))="Void",INDEX(Matches!$G$2:$G$201,MATCH($A1493&amp;"-3",Matches!$J$2:$J$201,0))="",INDEX(Matches!$H$2:$H$201,MATCH($A1493&amp;"-3",Matches!$J$2:$J$201,0))=""),"",IF(AND($C1493&lt;&gt;"",INDEX(Matches!$F$2:$F$201,MATCH($A1493&amp;"-3",Matches!$J$2:$J$201,0))&lt;&gt;"",$C1493&gt;=INDEX(Matches!$F$2:$F$201,MATCH($A1493&amp;"-3",Matches!$J$2:$J$201,0))),"",IF(AND(H1493=INDEX(Matches!$G$2:$G$201,MATCH($A1493&amp;"-3",Matches!$J$2:$J$201,0)),I1493=INDEX(Matches!$H$2:$H$201,MATCH($A1493&amp;"-3",Matches!$J$2:$J$201,0))),5,IF(SIGN(H1493-I1493)&lt;&gt;SIGN(INDEX(Matches!$G$2:$G$201,MATCH($A1493&amp;"-3",Matches!$J$2:$J$201,0))-INDEX(Matches!$H$2:$H$201,MATCH($A1493&amp;"-3",Matches!$J$2:$J$201,0))),0,IF(H1493-I1493=INDEX(Matches!$G$2:$G$201,MATCH($A1493&amp;"-3",Matches!$J$2:$J$201,0))-INDEX(Matches!$H$2:$H$201,MATCH($A1493&amp;"-3",Matches!$J$2:$J$201,0)),3,2))))),""))</f>
        <v/>
      </c>
      <c r="AA1493" s="12" t="str">
        <f aca="false">IF(OR($B1493="",J1493="",K1493=""),"",IFERROR(IF(OR(INDEX(Matches!$I$2:$I$201,MATCH($A1493&amp;"-4",Matches!$J$2:$J$201,0))="Void",INDEX(Matches!$G$2:$G$201,MATCH($A1493&amp;"-4",Matches!$J$2:$J$201,0))="",INDEX(Matches!$H$2:$H$201,MATCH($A1493&amp;"-4",Matches!$J$2:$J$201,0))=""),"",IF(AND($C1493&lt;&gt;"",INDEX(Matches!$F$2:$F$201,MATCH($A1493&amp;"-4",Matches!$J$2:$J$201,0))&lt;&gt;"",$C1493&gt;=INDEX(Matches!$F$2:$F$201,MATCH($A1493&amp;"-4",Matches!$J$2:$J$201,0))),"",IF(AND(J1493=INDEX(Matches!$G$2:$G$201,MATCH($A1493&amp;"-4",Matches!$J$2:$J$201,0)),K1493=INDEX(Matches!$H$2:$H$201,MATCH($A1493&amp;"-4",Matches!$J$2:$J$201,0))),5,IF(SIGN(J1493-K1493)&lt;&gt;SIGN(INDEX(Matches!$G$2:$G$201,MATCH($A1493&amp;"-4",Matches!$J$2:$J$201,0))-INDEX(Matches!$H$2:$H$201,MATCH($A1493&amp;"-4",Matches!$J$2:$J$201,0))),0,IF(J1493-K1493=INDEX(Matches!$G$2:$G$201,MATCH($A1493&amp;"-4",Matches!$J$2:$J$201,0))-INDEX(Matches!$H$2:$H$201,MATCH($A1493&amp;"-4",Matches!$J$2:$J$201,0)),3,2))))),""))</f>
        <v/>
      </c>
      <c r="AB1493" s="12" t="str">
        <f aca="false">IF(OR($B1493="",L1493="",M1493=""),"",IFERROR(IF(OR(INDEX(Matches!$I$2:$I$201,MATCH($A1493&amp;"-5",Matches!$J$2:$J$201,0))="Void",INDEX(Matches!$G$2:$G$201,MATCH($A1493&amp;"-5",Matches!$J$2:$J$201,0))="",INDEX(Matches!$H$2:$H$201,MATCH($A1493&amp;"-5",Matches!$J$2:$J$201,0))=""),"",IF(AND($C1493&lt;&gt;"",INDEX(Matches!$F$2:$F$201,MATCH($A1493&amp;"-5",Matches!$J$2:$J$201,0))&lt;&gt;"",$C1493&gt;=INDEX(Matches!$F$2:$F$201,MATCH($A1493&amp;"-5",Matches!$J$2:$J$201,0))),"",IF(AND(L1493=INDEX(Matches!$G$2:$G$201,MATCH($A1493&amp;"-5",Matches!$J$2:$J$201,0)),M1493=INDEX(Matches!$H$2:$H$201,MATCH($A1493&amp;"-5",Matches!$J$2:$J$201,0))),5,IF(SIGN(L1493-M1493)&lt;&gt;SIGN(INDEX(Matches!$G$2:$G$201,MATCH($A1493&amp;"-5",Matches!$J$2:$J$201,0))-INDEX(Matches!$H$2:$H$201,MATCH($A1493&amp;"-5",Matches!$J$2:$J$201,0))),0,IF(L1493-M1493=INDEX(Matches!$G$2:$G$201,MATCH($A1493&amp;"-5",Matches!$J$2:$J$201,0))-INDEX(Matches!$H$2:$H$201,MATCH($A1493&amp;"-5",Matches!$J$2:$J$201,0)),3,2))))),""))</f>
        <v/>
      </c>
      <c r="AC1493" s="12" t="str">
        <f aca="false">IF(OR($B1493="",N1493="",O1493=""),"",IFERROR(IF(OR(INDEX(Matches!$I$2:$I$201,MATCH($A1493&amp;"-6",Matches!$J$2:$J$201,0))="Void",INDEX(Matches!$G$2:$G$201,MATCH($A1493&amp;"-6",Matches!$J$2:$J$201,0))="",INDEX(Matches!$H$2:$H$201,MATCH($A1493&amp;"-6",Matches!$J$2:$J$201,0))=""),"",IF(AND($C1493&lt;&gt;"",INDEX(Matches!$F$2:$F$201,MATCH($A1493&amp;"-6",Matches!$J$2:$J$201,0))&lt;&gt;"",$C1493&gt;=INDEX(Matches!$F$2:$F$201,MATCH($A1493&amp;"-6",Matches!$J$2:$J$201,0))),"",IF(AND(N1493=INDEX(Matches!$G$2:$G$201,MATCH($A1493&amp;"-6",Matches!$J$2:$J$201,0)),O1493=INDEX(Matches!$H$2:$H$201,MATCH($A1493&amp;"-6",Matches!$J$2:$J$201,0))),5,IF(SIGN(N1493-O1493)&lt;&gt;SIGN(INDEX(Matches!$G$2:$G$201,MATCH($A1493&amp;"-6",Matches!$J$2:$J$201,0))-INDEX(Matches!$H$2:$H$201,MATCH($A1493&amp;"-6",Matches!$J$2:$J$201,0))),0,IF(N1493-O1493=INDEX(Matches!$G$2:$G$201,MATCH($A1493&amp;"-6",Matches!$J$2:$J$201,0))-INDEX(Matches!$H$2:$H$201,MATCH($A1493&amp;"-6",Matches!$J$2:$J$201,0)),3,2))))),""))</f>
        <v/>
      </c>
      <c r="AD1493" s="12" t="str">
        <f aca="false">IF(OR($B1493="",P1493="",Q1493=""),"",IFERROR(IF(OR(INDEX(Matches!$I$2:$I$201,MATCH($A1493&amp;"-7",Matches!$J$2:$J$201,0))="Void",INDEX(Matches!$G$2:$G$201,MATCH($A1493&amp;"-7",Matches!$J$2:$J$201,0))="",INDEX(Matches!$H$2:$H$201,MATCH($A1493&amp;"-7",Matches!$J$2:$J$201,0))=""),"",IF(AND($C1493&lt;&gt;"",INDEX(Matches!$F$2:$F$201,MATCH($A1493&amp;"-7",Matches!$J$2:$J$201,0))&lt;&gt;"",$C1493&gt;=INDEX(Matches!$F$2:$F$201,MATCH($A1493&amp;"-7",Matches!$J$2:$J$201,0))),"",IF(AND(P1493=INDEX(Matches!$G$2:$G$201,MATCH($A1493&amp;"-7",Matches!$J$2:$J$201,0)),Q1493=INDEX(Matches!$H$2:$H$201,MATCH($A1493&amp;"-7",Matches!$J$2:$J$201,0))),5,IF(SIGN(P1493-Q1493)&lt;&gt;SIGN(INDEX(Matches!$G$2:$G$201,MATCH($A1493&amp;"-7",Matches!$J$2:$J$201,0))-INDEX(Matches!$H$2:$H$201,MATCH($A1493&amp;"-7",Matches!$J$2:$J$201,0))),0,IF(P1493-Q1493=INDEX(Matches!$G$2:$G$201,MATCH($A1493&amp;"-7",Matches!$J$2:$J$201,0))-INDEX(Matches!$H$2:$H$201,MATCH($A1493&amp;"-7",Matches!$J$2:$J$201,0)),3,2))))),""))</f>
        <v/>
      </c>
      <c r="AE1493" s="12" t="str">
        <f aca="false">IF(OR($B1493="",R1493="",S1493=""),"",IFERROR(IF(OR(INDEX(Matches!$I$2:$I$201,MATCH($A1493&amp;"-8",Matches!$J$2:$J$201,0))="Void",INDEX(Matches!$G$2:$G$201,MATCH($A1493&amp;"-8",Matches!$J$2:$J$201,0))="",INDEX(Matches!$H$2:$H$201,MATCH($A1493&amp;"-8",Matches!$J$2:$J$201,0))=""),"",IF(AND($C1493&lt;&gt;"",INDEX(Matches!$F$2:$F$201,MATCH($A1493&amp;"-8",Matches!$J$2:$J$201,0))&lt;&gt;"",$C1493&gt;=INDEX(Matches!$F$2:$F$201,MATCH($A1493&amp;"-8",Matches!$J$2:$J$201,0))),"",IF(AND(R1493=INDEX(Matches!$G$2:$G$201,MATCH($A1493&amp;"-8",Matches!$J$2:$J$201,0)),S1493=INDEX(Matches!$H$2:$H$201,MATCH($A1493&amp;"-8",Matches!$J$2:$J$201,0))),5,IF(SIGN(R1493-S1493)&lt;&gt;SIGN(INDEX(Matches!$G$2:$G$201,MATCH($A1493&amp;"-8",Matches!$J$2:$J$201,0))-INDEX(Matches!$H$2:$H$201,MATCH($A1493&amp;"-8",Matches!$J$2:$J$201,0))),0,IF(R1493-S1493=INDEX(Matches!$G$2:$G$201,MATCH($A1493&amp;"-8",Matches!$J$2:$J$201,0))-INDEX(Matches!$H$2:$H$201,MATCH($A1493&amp;"-8",Matches!$J$2:$J$201,0)),3,2))))),""))</f>
        <v/>
      </c>
      <c r="AF1493" s="12" t="str">
        <f aca="false">IF(OR($B1493="",T1493="",U1493=""),"",IFERROR(IF(OR(INDEX(Matches!$I$2:$I$201,MATCH($A1493&amp;"-9",Matches!$J$2:$J$201,0))="Void",INDEX(Matches!$G$2:$G$201,MATCH($A1493&amp;"-9",Matches!$J$2:$J$201,0))="",INDEX(Matches!$H$2:$H$201,MATCH($A1493&amp;"-9",Matches!$J$2:$J$201,0))=""),"",IF(AND($C1493&lt;&gt;"",INDEX(Matches!$F$2:$F$201,MATCH($A1493&amp;"-9",Matches!$J$2:$J$201,0))&lt;&gt;"",$C1493&gt;=INDEX(Matches!$F$2:$F$201,MATCH($A1493&amp;"-9",Matches!$J$2:$J$201,0))),"",IF(AND(T1493=INDEX(Matches!$G$2:$G$201,MATCH($A1493&amp;"-9",Matches!$J$2:$J$201,0)),U1493=INDEX(Matches!$H$2:$H$201,MATCH($A1493&amp;"-9",Matches!$J$2:$J$201,0))),5,IF(SIGN(T1493-U1493)&lt;&gt;SIGN(INDEX(Matches!$G$2:$G$201,MATCH($A1493&amp;"-9",Matches!$J$2:$J$201,0))-INDEX(Matches!$H$2:$H$201,MATCH($A1493&amp;"-9",Matches!$J$2:$J$201,0))),0,IF(T1493-U1493=INDEX(Matches!$G$2:$G$201,MATCH($A1493&amp;"-9",Matches!$J$2:$J$201,0))-INDEX(Matches!$H$2:$H$201,MATCH($A1493&amp;"-9",Matches!$J$2:$J$201,0)),3,2))))),""))</f>
        <v/>
      </c>
      <c r="AG1493" s="12" t="str">
        <f aca="false">IF(OR($B1493="",V1493="",W1493=""),"",IFERROR(IF(OR(INDEX(Matches!$I$2:$I$201,MATCH($A1493&amp;"-10",Matches!$J$2:$J$201,0))="Void",INDEX(Matches!$G$2:$G$201,MATCH($A1493&amp;"-10",Matches!$J$2:$J$201,0))="",INDEX(Matches!$H$2:$H$201,MATCH($A1493&amp;"-10",Matches!$J$2:$J$201,0))=""),"",IF(AND($C1493&lt;&gt;"",INDEX(Matches!$F$2:$F$201,MATCH($A1493&amp;"-10",Matches!$J$2:$J$201,0))&lt;&gt;"",$C1493&gt;=INDEX(Matches!$F$2:$F$201,MATCH($A1493&amp;"-10",Matches!$J$2:$J$201,0))),"",IF(AND(V1493=INDEX(Matches!$G$2:$G$201,MATCH($A1493&amp;"-10",Matches!$J$2:$J$201,0)),W1493=INDEX(Matches!$H$2:$H$201,MATCH($A1493&amp;"-10",Matches!$J$2:$J$201,0))),5,IF(SIGN(V1493-W1493)&lt;&gt;SIGN(INDEX(Matches!$G$2:$G$201,MATCH($A1493&amp;"-10",Matches!$J$2:$J$201,0))-INDEX(Matches!$H$2:$H$201,MATCH($A1493&amp;"-10",Matches!$J$2:$J$201,0))),0,IF(V1493-W1493=INDEX(Matches!$G$2:$G$201,MATCH($A1493&amp;"-10",Matches!$J$2:$J$201,0))-INDEX(Matches!$H$2:$H$201,MATCH($A1493&amp;"-10",Matches!$J$2:$J$201,0)),3,2))))),""))</f>
        <v/>
      </c>
      <c r="AH1493" s="13" t="str">
        <f aca="false">IF($B1493="","",SUM(X1493:AG1493))</f>
        <v/>
      </c>
      <c r="AI1493" s="12" t="str">
        <f aca="false">IF($B1493="","",COUNTIF(X1493:AG1493,5))</f>
        <v/>
      </c>
      <c r="AJ1493" s="12" t="str">
        <f aca="false">IF($B1493="","",COUNTIF(X1493:AG1493,"&gt;=2"))</f>
        <v/>
      </c>
      <c r="AK1493" s="12" t="str">
        <f aca="false">IF($B1493="","",COUNT(X1493:AG1493))</f>
        <v/>
      </c>
    </row>
    <row r="1494" customFormat="false" ht="15" hidden="false" customHeight="false" outlineLevel="0" collapsed="false">
      <c r="A1494" s="7"/>
      <c r="B1494" s="7"/>
      <c r="C1494" s="11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12" t="str">
        <f aca="false">IF(OR($B1494="",D1494="",E1494=""),"",IFERROR(IF(OR(INDEX(Matches!$I$2:$I$201,MATCH($A1494&amp;"-1",Matches!$J$2:$J$201,0))="Void",INDEX(Matches!$G$2:$G$201,MATCH($A1494&amp;"-1",Matches!$J$2:$J$201,0))="",INDEX(Matches!$H$2:$H$201,MATCH($A1494&amp;"-1",Matches!$J$2:$J$201,0))=""),"",IF(AND($C1494&lt;&gt;"",INDEX(Matches!$F$2:$F$201,MATCH($A1494&amp;"-1",Matches!$J$2:$J$201,0))&lt;&gt;"",$C1494&gt;=INDEX(Matches!$F$2:$F$201,MATCH($A1494&amp;"-1",Matches!$J$2:$J$201,0))),"",IF(AND(D1494=INDEX(Matches!$G$2:$G$201,MATCH($A1494&amp;"-1",Matches!$J$2:$J$201,0)),E1494=INDEX(Matches!$H$2:$H$201,MATCH($A1494&amp;"-1",Matches!$J$2:$J$201,0))),5,IF(SIGN(D1494-E1494)&lt;&gt;SIGN(INDEX(Matches!$G$2:$G$201,MATCH($A1494&amp;"-1",Matches!$J$2:$J$201,0))-INDEX(Matches!$H$2:$H$201,MATCH($A1494&amp;"-1",Matches!$J$2:$J$201,0))),0,IF(D1494-E1494=INDEX(Matches!$G$2:$G$201,MATCH($A1494&amp;"-1",Matches!$J$2:$J$201,0))-INDEX(Matches!$H$2:$H$201,MATCH($A1494&amp;"-1",Matches!$J$2:$J$201,0)),3,2))))),""))</f>
        <v/>
      </c>
      <c r="Y1494" s="12" t="str">
        <f aca="false">IF(OR($B1494="",F1494="",G1494=""),"",IFERROR(IF(OR(INDEX(Matches!$I$2:$I$201,MATCH($A1494&amp;"-2",Matches!$J$2:$J$201,0))="Void",INDEX(Matches!$G$2:$G$201,MATCH($A1494&amp;"-2",Matches!$J$2:$J$201,0))="",INDEX(Matches!$H$2:$H$201,MATCH($A1494&amp;"-2",Matches!$J$2:$J$201,0))=""),"",IF(AND($C1494&lt;&gt;"",INDEX(Matches!$F$2:$F$201,MATCH($A1494&amp;"-2",Matches!$J$2:$J$201,0))&lt;&gt;"",$C1494&gt;=INDEX(Matches!$F$2:$F$201,MATCH($A1494&amp;"-2",Matches!$J$2:$J$201,0))),"",IF(AND(F1494=INDEX(Matches!$G$2:$G$201,MATCH($A1494&amp;"-2",Matches!$J$2:$J$201,0)),G1494=INDEX(Matches!$H$2:$H$201,MATCH($A1494&amp;"-2",Matches!$J$2:$J$201,0))),5,IF(SIGN(F1494-G1494)&lt;&gt;SIGN(INDEX(Matches!$G$2:$G$201,MATCH($A1494&amp;"-2",Matches!$J$2:$J$201,0))-INDEX(Matches!$H$2:$H$201,MATCH($A1494&amp;"-2",Matches!$J$2:$J$201,0))),0,IF(F1494-G1494=INDEX(Matches!$G$2:$G$201,MATCH($A1494&amp;"-2",Matches!$J$2:$J$201,0))-INDEX(Matches!$H$2:$H$201,MATCH($A1494&amp;"-2",Matches!$J$2:$J$201,0)),3,2))))),""))</f>
        <v/>
      </c>
      <c r="Z1494" s="12" t="str">
        <f aca="false">IF(OR($B1494="",H1494="",I1494=""),"",IFERROR(IF(OR(INDEX(Matches!$I$2:$I$201,MATCH($A1494&amp;"-3",Matches!$J$2:$J$201,0))="Void",INDEX(Matches!$G$2:$G$201,MATCH($A1494&amp;"-3",Matches!$J$2:$J$201,0))="",INDEX(Matches!$H$2:$H$201,MATCH($A1494&amp;"-3",Matches!$J$2:$J$201,0))=""),"",IF(AND($C1494&lt;&gt;"",INDEX(Matches!$F$2:$F$201,MATCH($A1494&amp;"-3",Matches!$J$2:$J$201,0))&lt;&gt;"",$C1494&gt;=INDEX(Matches!$F$2:$F$201,MATCH($A1494&amp;"-3",Matches!$J$2:$J$201,0))),"",IF(AND(H1494=INDEX(Matches!$G$2:$G$201,MATCH($A1494&amp;"-3",Matches!$J$2:$J$201,0)),I1494=INDEX(Matches!$H$2:$H$201,MATCH($A1494&amp;"-3",Matches!$J$2:$J$201,0))),5,IF(SIGN(H1494-I1494)&lt;&gt;SIGN(INDEX(Matches!$G$2:$G$201,MATCH($A1494&amp;"-3",Matches!$J$2:$J$201,0))-INDEX(Matches!$H$2:$H$201,MATCH($A1494&amp;"-3",Matches!$J$2:$J$201,0))),0,IF(H1494-I1494=INDEX(Matches!$G$2:$G$201,MATCH($A1494&amp;"-3",Matches!$J$2:$J$201,0))-INDEX(Matches!$H$2:$H$201,MATCH($A1494&amp;"-3",Matches!$J$2:$J$201,0)),3,2))))),""))</f>
        <v/>
      </c>
      <c r="AA1494" s="12" t="str">
        <f aca="false">IF(OR($B1494="",J1494="",K1494=""),"",IFERROR(IF(OR(INDEX(Matches!$I$2:$I$201,MATCH($A1494&amp;"-4",Matches!$J$2:$J$201,0))="Void",INDEX(Matches!$G$2:$G$201,MATCH($A1494&amp;"-4",Matches!$J$2:$J$201,0))="",INDEX(Matches!$H$2:$H$201,MATCH($A1494&amp;"-4",Matches!$J$2:$J$201,0))=""),"",IF(AND($C1494&lt;&gt;"",INDEX(Matches!$F$2:$F$201,MATCH($A1494&amp;"-4",Matches!$J$2:$J$201,0))&lt;&gt;"",$C1494&gt;=INDEX(Matches!$F$2:$F$201,MATCH($A1494&amp;"-4",Matches!$J$2:$J$201,0))),"",IF(AND(J1494=INDEX(Matches!$G$2:$G$201,MATCH($A1494&amp;"-4",Matches!$J$2:$J$201,0)),K1494=INDEX(Matches!$H$2:$H$201,MATCH($A1494&amp;"-4",Matches!$J$2:$J$201,0))),5,IF(SIGN(J1494-K1494)&lt;&gt;SIGN(INDEX(Matches!$G$2:$G$201,MATCH($A1494&amp;"-4",Matches!$J$2:$J$201,0))-INDEX(Matches!$H$2:$H$201,MATCH($A1494&amp;"-4",Matches!$J$2:$J$201,0))),0,IF(J1494-K1494=INDEX(Matches!$G$2:$G$201,MATCH($A1494&amp;"-4",Matches!$J$2:$J$201,0))-INDEX(Matches!$H$2:$H$201,MATCH($A1494&amp;"-4",Matches!$J$2:$J$201,0)),3,2))))),""))</f>
        <v/>
      </c>
      <c r="AB1494" s="12" t="str">
        <f aca="false">IF(OR($B1494="",L1494="",M1494=""),"",IFERROR(IF(OR(INDEX(Matches!$I$2:$I$201,MATCH($A1494&amp;"-5",Matches!$J$2:$J$201,0))="Void",INDEX(Matches!$G$2:$G$201,MATCH($A1494&amp;"-5",Matches!$J$2:$J$201,0))="",INDEX(Matches!$H$2:$H$201,MATCH($A1494&amp;"-5",Matches!$J$2:$J$201,0))=""),"",IF(AND($C1494&lt;&gt;"",INDEX(Matches!$F$2:$F$201,MATCH($A1494&amp;"-5",Matches!$J$2:$J$201,0))&lt;&gt;"",$C1494&gt;=INDEX(Matches!$F$2:$F$201,MATCH($A1494&amp;"-5",Matches!$J$2:$J$201,0))),"",IF(AND(L1494=INDEX(Matches!$G$2:$G$201,MATCH($A1494&amp;"-5",Matches!$J$2:$J$201,0)),M1494=INDEX(Matches!$H$2:$H$201,MATCH($A1494&amp;"-5",Matches!$J$2:$J$201,0))),5,IF(SIGN(L1494-M1494)&lt;&gt;SIGN(INDEX(Matches!$G$2:$G$201,MATCH($A1494&amp;"-5",Matches!$J$2:$J$201,0))-INDEX(Matches!$H$2:$H$201,MATCH($A1494&amp;"-5",Matches!$J$2:$J$201,0))),0,IF(L1494-M1494=INDEX(Matches!$G$2:$G$201,MATCH($A1494&amp;"-5",Matches!$J$2:$J$201,0))-INDEX(Matches!$H$2:$H$201,MATCH($A1494&amp;"-5",Matches!$J$2:$J$201,0)),3,2))))),""))</f>
        <v/>
      </c>
      <c r="AC1494" s="12" t="str">
        <f aca="false">IF(OR($B1494="",N1494="",O1494=""),"",IFERROR(IF(OR(INDEX(Matches!$I$2:$I$201,MATCH($A1494&amp;"-6",Matches!$J$2:$J$201,0))="Void",INDEX(Matches!$G$2:$G$201,MATCH($A1494&amp;"-6",Matches!$J$2:$J$201,0))="",INDEX(Matches!$H$2:$H$201,MATCH($A1494&amp;"-6",Matches!$J$2:$J$201,0))=""),"",IF(AND($C1494&lt;&gt;"",INDEX(Matches!$F$2:$F$201,MATCH($A1494&amp;"-6",Matches!$J$2:$J$201,0))&lt;&gt;"",$C1494&gt;=INDEX(Matches!$F$2:$F$201,MATCH($A1494&amp;"-6",Matches!$J$2:$J$201,0))),"",IF(AND(N1494=INDEX(Matches!$G$2:$G$201,MATCH($A1494&amp;"-6",Matches!$J$2:$J$201,0)),O1494=INDEX(Matches!$H$2:$H$201,MATCH($A1494&amp;"-6",Matches!$J$2:$J$201,0))),5,IF(SIGN(N1494-O1494)&lt;&gt;SIGN(INDEX(Matches!$G$2:$G$201,MATCH($A1494&amp;"-6",Matches!$J$2:$J$201,0))-INDEX(Matches!$H$2:$H$201,MATCH($A1494&amp;"-6",Matches!$J$2:$J$201,0))),0,IF(N1494-O1494=INDEX(Matches!$G$2:$G$201,MATCH($A1494&amp;"-6",Matches!$J$2:$J$201,0))-INDEX(Matches!$H$2:$H$201,MATCH($A1494&amp;"-6",Matches!$J$2:$J$201,0)),3,2))))),""))</f>
        <v/>
      </c>
      <c r="AD1494" s="12" t="str">
        <f aca="false">IF(OR($B1494="",P1494="",Q1494=""),"",IFERROR(IF(OR(INDEX(Matches!$I$2:$I$201,MATCH($A1494&amp;"-7",Matches!$J$2:$J$201,0))="Void",INDEX(Matches!$G$2:$G$201,MATCH($A1494&amp;"-7",Matches!$J$2:$J$201,0))="",INDEX(Matches!$H$2:$H$201,MATCH($A1494&amp;"-7",Matches!$J$2:$J$201,0))=""),"",IF(AND($C1494&lt;&gt;"",INDEX(Matches!$F$2:$F$201,MATCH($A1494&amp;"-7",Matches!$J$2:$J$201,0))&lt;&gt;"",$C1494&gt;=INDEX(Matches!$F$2:$F$201,MATCH($A1494&amp;"-7",Matches!$J$2:$J$201,0))),"",IF(AND(P1494=INDEX(Matches!$G$2:$G$201,MATCH($A1494&amp;"-7",Matches!$J$2:$J$201,0)),Q1494=INDEX(Matches!$H$2:$H$201,MATCH($A1494&amp;"-7",Matches!$J$2:$J$201,0))),5,IF(SIGN(P1494-Q1494)&lt;&gt;SIGN(INDEX(Matches!$G$2:$G$201,MATCH($A1494&amp;"-7",Matches!$J$2:$J$201,0))-INDEX(Matches!$H$2:$H$201,MATCH($A1494&amp;"-7",Matches!$J$2:$J$201,0))),0,IF(P1494-Q1494=INDEX(Matches!$G$2:$G$201,MATCH($A1494&amp;"-7",Matches!$J$2:$J$201,0))-INDEX(Matches!$H$2:$H$201,MATCH($A1494&amp;"-7",Matches!$J$2:$J$201,0)),3,2))))),""))</f>
        <v/>
      </c>
      <c r="AE1494" s="12" t="str">
        <f aca="false">IF(OR($B1494="",R1494="",S1494=""),"",IFERROR(IF(OR(INDEX(Matches!$I$2:$I$201,MATCH($A1494&amp;"-8",Matches!$J$2:$J$201,0))="Void",INDEX(Matches!$G$2:$G$201,MATCH($A1494&amp;"-8",Matches!$J$2:$J$201,0))="",INDEX(Matches!$H$2:$H$201,MATCH($A1494&amp;"-8",Matches!$J$2:$J$201,0))=""),"",IF(AND($C1494&lt;&gt;"",INDEX(Matches!$F$2:$F$201,MATCH($A1494&amp;"-8",Matches!$J$2:$J$201,0))&lt;&gt;"",$C1494&gt;=INDEX(Matches!$F$2:$F$201,MATCH($A1494&amp;"-8",Matches!$J$2:$J$201,0))),"",IF(AND(R1494=INDEX(Matches!$G$2:$G$201,MATCH($A1494&amp;"-8",Matches!$J$2:$J$201,0)),S1494=INDEX(Matches!$H$2:$H$201,MATCH($A1494&amp;"-8",Matches!$J$2:$J$201,0))),5,IF(SIGN(R1494-S1494)&lt;&gt;SIGN(INDEX(Matches!$G$2:$G$201,MATCH($A1494&amp;"-8",Matches!$J$2:$J$201,0))-INDEX(Matches!$H$2:$H$201,MATCH($A1494&amp;"-8",Matches!$J$2:$J$201,0))),0,IF(R1494-S1494=INDEX(Matches!$G$2:$G$201,MATCH($A1494&amp;"-8",Matches!$J$2:$J$201,0))-INDEX(Matches!$H$2:$H$201,MATCH($A1494&amp;"-8",Matches!$J$2:$J$201,0)),3,2))))),""))</f>
        <v/>
      </c>
      <c r="AF1494" s="12" t="str">
        <f aca="false">IF(OR($B1494="",T1494="",U1494=""),"",IFERROR(IF(OR(INDEX(Matches!$I$2:$I$201,MATCH($A1494&amp;"-9",Matches!$J$2:$J$201,0))="Void",INDEX(Matches!$G$2:$G$201,MATCH($A1494&amp;"-9",Matches!$J$2:$J$201,0))="",INDEX(Matches!$H$2:$H$201,MATCH($A1494&amp;"-9",Matches!$J$2:$J$201,0))=""),"",IF(AND($C1494&lt;&gt;"",INDEX(Matches!$F$2:$F$201,MATCH($A1494&amp;"-9",Matches!$J$2:$J$201,0))&lt;&gt;"",$C1494&gt;=INDEX(Matches!$F$2:$F$201,MATCH($A1494&amp;"-9",Matches!$J$2:$J$201,0))),"",IF(AND(T1494=INDEX(Matches!$G$2:$G$201,MATCH($A1494&amp;"-9",Matches!$J$2:$J$201,0)),U1494=INDEX(Matches!$H$2:$H$201,MATCH($A1494&amp;"-9",Matches!$J$2:$J$201,0))),5,IF(SIGN(T1494-U1494)&lt;&gt;SIGN(INDEX(Matches!$G$2:$G$201,MATCH($A1494&amp;"-9",Matches!$J$2:$J$201,0))-INDEX(Matches!$H$2:$H$201,MATCH($A1494&amp;"-9",Matches!$J$2:$J$201,0))),0,IF(T1494-U1494=INDEX(Matches!$G$2:$G$201,MATCH($A1494&amp;"-9",Matches!$J$2:$J$201,0))-INDEX(Matches!$H$2:$H$201,MATCH($A1494&amp;"-9",Matches!$J$2:$J$201,0)),3,2))))),""))</f>
        <v/>
      </c>
      <c r="AG1494" s="12" t="str">
        <f aca="false">IF(OR($B1494="",V1494="",W1494=""),"",IFERROR(IF(OR(INDEX(Matches!$I$2:$I$201,MATCH($A1494&amp;"-10",Matches!$J$2:$J$201,0))="Void",INDEX(Matches!$G$2:$G$201,MATCH($A1494&amp;"-10",Matches!$J$2:$J$201,0))="",INDEX(Matches!$H$2:$H$201,MATCH($A1494&amp;"-10",Matches!$J$2:$J$201,0))=""),"",IF(AND($C1494&lt;&gt;"",INDEX(Matches!$F$2:$F$201,MATCH($A1494&amp;"-10",Matches!$J$2:$J$201,0))&lt;&gt;"",$C1494&gt;=INDEX(Matches!$F$2:$F$201,MATCH($A1494&amp;"-10",Matches!$J$2:$J$201,0))),"",IF(AND(V1494=INDEX(Matches!$G$2:$G$201,MATCH($A1494&amp;"-10",Matches!$J$2:$J$201,0)),W1494=INDEX(Matches!$H$2:$H$201,MATCH($A1494&amp;"-10",Matches!$J$2:$J$201,0))),5,IF(SIGN(V1494-W1494)&lt;&gt;SIGN(INDEX(Matches!$G$2:$G$201,MATCH($A1494&amp;"-10",Matches!$J$2:$J$201,0))-INDEX(Matches!$H$2:$H$201,MATCH($A1494&amp;"-10",Matches!$J$2:$J$201,0))),0,IF(V1494-W1494=INDEX(Matches!$G$2:$G$201,MATCH($A1494&amp;"-10",Matches!$J$2:$J$201,0))-INDEX(Matches!$H$2:$H$201,MATCH($A1494&amp;"-10",Matches!$J$2:$J$201,0)),3,2))))),""))</f>
        <v/>
      </c>
      <c r="AH1494" s="13" t="str">
        <f aca="false">IF($B1494="","",SUM(X1494:AG1494))</f>
        <v/>
      </c>
      <c r="AI1494" s="12" t="str">
        <f aca="false">IF($B1494="","",COUNTIF(X1494:AG1494,5))</f>
        <v/>
      </c>
      <c r="AJ1494" s="12" t="str">
        <f aca="false">IF($B1494="","",COUNTIF(X1494:AG1494,"&gt;=2"))</f>
        <v/>
      </c>
      <c r="AK1494" s="12" t="str">
        <f aca="false">IF($B1494="","",COUNT(X1494:AG1494))</f>
        <v/>
      </c>
    </row>
    <row r="1495" customFormat="false" ht="15" hidden="false" customHeight="false" outlineLevel="0" collapsed="false">
      <c r="A1495" s="7"/>
      <c r="B1495" s="7"/>
      <c r="C1495" s="11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12" t="str">
        <f aca="false">IF(OR($B1495="",D1495="",E1495=""),"",IFERROR(IF(OR(INDEX(Matches!$I$2:$I$201,MATCH($A1495&amp;"-1",Matches!$J$2:$J$201,0))="Void",INDEX(Matches!$G$2:$G$201,MATCH($A1495&amp;"-1",Matches!$J$2:$J$201,0))="",INDEX(Matches!$H$2:$H$201,MATCH($A1495&amp;"-1",Matches!$J$2:$J$201,0))=""),"",IF(AND($C1495&lt;&gt;"",INDEX(Matches!$F$2:$F$201,MATCH($A1495&amp;"-1",Matches!$J$2:$J$201,0))&lt;&gt;"",$C1495&gt;=INDEX(Matches!$F$2:$F$201,MATCH($A1495&amp;"-1",Matches!$J$2:$J$201,0))),"",IF(AND(D1495=INDEX(Matches!$G$2:$G$201,MATCH($A1495&amp;"-1",Matches!$J$2:$J$201,0)),E1495=INDEX(Matches!$H$2:$H$201,MATCH($A1495&amp;"-1",Matches!$J$2:$J$201,0))),5,IF(SIGN(D1495-E1495)&lt;&gt;SIGN(INDEX(Matches!$G$2:$G$201,MATCH($A1495&amp;"-1",Matches!$J$2:$J$201,0))-INDEX(Matches!$H$2:$H$201,MATCH($A1495&amp;"-1",Matches!$J$2:$J$201,0))),0,IF(D1495-E1495=INDEX(Matches!$G$2:$G$201,MATCH($A1495&amp;"-1",Matches!$J$2:$J$201,0))-INDEX(Matches!$H$2:$H$201,MATCH($A1495&amp;"-1",Matches!$J$2:$J$201,0)),3,2))))),""))</f>
        <v/>
      </c>
      <c r="Y1495" s="12" t="str">
        <f aca="false">IF(OR($B1495="",F1495="",G1495=""),"",IFERROR(IF(OR(INDEX(Matches!$I$2:$I$201,MATCH($A1495&amp;"-2",Matches!$J$2:$J$201,0))="Void",INDEX(Matches!$G$2:$G$201,MATCH($A1495&amp;"-2",Matches!$J$2:$J$201,0))="",INDEX(Matches!$H$2:$H$201,MATCH($A1495&amp;"-2",Matches!$J$2:$J$201,0))=""),"",IF(AND($C1495&lt;&gt;"",INDEX(Matches!$F$2:$F$201,MATCH($A1495&amp;"-2",Matches!$J$2:$J$201,0))&lt;&gt;"",$C1495&gt;=INDEX(Matches!$F$2:$F$201,MATCH($A1495&amp;"-2",Matches!$J$2:$J$201,0))),"",IF(AND(F1495=INDEX(Matches!$G$2:$G$201,MATCH($A1495&amp;"-2",Matches!$J$2:$J$201,0)),G1495=INDEX(Matches!$H$2:$H$201,MATCH($A1495&amp;"-2",Matches!$J$2:$J$201,0))),5,IF(SIGN(F1495-G1495)&lt;&gt;SIGN(INDEX(Matches!$G$2:$G$201,MATCH($A1495&amp;"-2",Matches!$J$2:$J$201,0))-INDEX(Matches!$H$2:$H$201,MATCH($A1495&amp;"-2",Matches!$J$2:$J$201,0))),0,IF(F1495-G1495=INDEX(Matches!$G$2:$G$201,MATCH($A1495&amp;"-2",Matches!$J$2:$J$201,0))-INDEX(Matches!$H$2:$H$201,MATCH($A1495&amp;"-2",Matches!$J$2:$J$201,0)),3,2))))),""))</f>
        <v/>
      </c>
      <c r="Z1495" s="12" t="str">
        <f aca="false">IF(OR($B1495="",H1495="",I1495=""),"",IFERROR(IF(OR(INDEX(Matches!$I$2:$I$201,MATCH($A1495&amp;"-3",Matches!$J$2:$J$201,0))="Void",INDEX(Matches!$G$2:$G$201,MATCH($A1495&amp;"-3",Matches!$J$2:$J$201,0))="",INDEX(Matches!$H$2:$H$201,MATCH($A1495&amp;"-3",Matches!$J$2:$J$201,0))=""),"",IF(AND($C1495&lt;&gt;"",INDEX(Matches!$F$2:$F$201,MATCH($A1495&amp;"-3",Matches!$J$2:$J$201,0))&lt;&gt;"",$C1495&gt;=INDEX(Matches!$F$2:$F$201,MATCH($A1495&amp;"-3",Matches!$J$2:$J$201,0))),"",IF(AND(H1495=INDEX(Matches!$G$2:$G$201,MATCH($A1495&amp;"-3",Matches!$J$2:$J$201,0)),I1495=INDEX(Matches!$H$2:$H$201,MATCH($A1495&amp;"-3",Matches!$J$2:$J$201,0))),5,IF(SIGN(H1495-I1495)&lt;&gt;SIGN(INDEX(Matches!$G$2:$G$201,MATCH($A1495&amp;"-3",Matches!$J$2:$J$201,0))-INDEX(Matches!$H$2:$H$201,MATCH($A1495&amp;"-3",Matches!$J$2:$J$201,0))),0,IF(H1495-I1495=INDEX(Matches!$G$2:$G$201,MATCH($A1495&amp;"-3",Matches!$J$2:$J$201,0))-INDEX(Matches!$H$2:$H$201,MATCH($A1495&amp;"-3",Matches!$J$2:$J$201,0)),3,2))))),""))</f>
        <v/>
      </c>
      <c r="AA1495" s="12" t="str">
        <f aca="false">IF(OR($B1495="",J1495="",K1495=""),"",IFERROR(IF(OR(INDEX(Matches!$I$2:$I$201,MATCH($A1495&amp;"-4",Matches!$J$2:$J$201,0))="Void",INDEX(Matches!$G$2:$G$201,MATCH($A1495&amp;"-4",Matches!$J$2:$J$201,0))="",INDEX(Matches!$H$2:$H$201,MATCH($A1495&amp;"-4",Matches!$J$2:$J$201,0))=""),"",IF(AND($C1495&lt;&gt;"",INDEX(Matches!$F$2:$F$201,MATCH($A1495&amp;"-4",Matches!$J$2:$J$201,0))&lt;&gt;"",$C1495&gt;=INDEX(Matches!$F$2:$F$201,MATCH($A1495&amp;"-4",Matches!$J$2:$J$201,0))),"",IF(AND(J1495=INDEX(Matches!$G$2:$G$201,MATCH($A1495&amp;"-4",Matches!$J$2:$J$201,0)),K1495=INDEX(Matches!$H$2:$H$201,MATCH($A1495&amp;"-4",Matches!$J$2:$J$201,0))),5,IF(SIGN(J1495-K1495)&lt;&gt;SIGN(INDEX(Matches!$G$2:$G$201,MATCH($A1495&amp;"-4",Matches!$J$2:$J$201,0))-INDEX(Matches!$H$2:$H$201,MATCH($A1495&amp;"-4",Matches!$J$2:$J$201,0))),0,IF(J1495-K1495=INDEX(Matches!$G$2:$G$201,MATCH($A1495&amp;"-4",Matches!$J$2:$J$201,0))-INDEX(Matches!$H$2:$H$201,MATCH($A1495&amp;"-4",Matches!$J$2:$J$201,0)),3,2))))),""))</f>
        <v/>
      </c>
      <c r="AB1495" s="12" t="str">
        <f aca="false">IF(OR($B1495="",L1495="",M1495=""),"",IFERROR(IF(OR(INDEX(Matches!$I$2:$I$201,MATCH($A1495&amp;"-5",Matches!$J$2:$J$201,0))="Void",INDEX(Matches!$G$2:$G$201,MATCH($A1495&amp;"-5",Matches!$J$2:$J$201,0))="",INDEX(Matches!$H$2:$H$201,MATCH($A1495&amp;"-5",Matches!$J$2:$J$201,0))=""),"",IF(AND($C1495&lt;&gt;"",INDEX(Matches!$F$2:$F$201,MATCH($A1495&amp;"-5",Matches!$J$2:$J$201,0))&lt;&gt;"",$C1495&gt;=INDEX(Matches!$F$2:$F$201,MATCH($A1495&amp;"-5",Matches!$J$2:$J$201,0))),"",IF(AND(L1495=INDEX(Matches!$G$2:$G$201,MATCH($A1495&amp;"-5",Matches!$J$2:$J$201,0)),M1495=INDEX(Matches!$H$2:$H$201,MATCH($A1495&amp;"-5",Matches!$J$2:$J$201,0))),5,IF(SIGN(L1495-M1495)&lt;&gt;SIGN(INDEX(Matches!$G$2:$G$201,MATCH($A1495&amp;"-5",Matches!$J$2:$J$201,0))-INDEX(Matches!$H$2:$H$201,MATCH($A1495&amp;"-5",Matches!$J$2:$J$201,0))),0,IF(L1495-M1495=INDEX(Matches!$G$2:$G$201,MATCH($A1495&amp;"-5",Matches!$J$2:$J$201,0))-INDEX(Matches!$H$2:$H$201,MATCH($A1495&amp;"-5",Matches!$J$2:$J$201,0)),3,2))))),""))</f>
        <v/>
      </c>
      <c r="AC1495" s="12" t="str">
        <f aca="false">IF(OR($B1495="",N1495="",O1495=""),"",IFERROR(IF(OR(INDEX(Matches!$I$2:$I$201,MATCH($A1495&amp;"-6",Matches!$J$2:$J$201,0))="Void",INDEX(Matches!$G$2:$G$201,MATCH($A1495&amp;"-6",Matches!$J$2:$J$201,0))="",INDEX(Matches!$H$2:$H$201,MATCH($A1495&amp;"-6",Matches!$J$2:$J$201,0))=""),"",IF(AND($C1495&lt;&gt;"",INDEX(Matches!$F$2:$F$201,MATCH($A1495&amp;"-6",Matches!$J$2:$J$201,0))&lt;&gt;"",$C1495&gt;=INDEX(Matches!$F$2:$F$201,MATCH($A1495&amp;"-6",Matches!$J$2:$J$201,0))),"",IF(AND(N1495=INDEX(Matches!$G$2:$G$201,MATCH($A1495&amp;"-6",Matches!$J$2:$J$201,0)),O1495=INDEX(Matches!$H$2:$H$201,MATCH($A1495&amp;"-6",Matches!$J$2:$J$201,0))),5,IF(SIGN(N1495-O1495)&lt;&gt;SIGN(INDEX(Matches!$G$2:$G$201,MATCH($A1495&amp;"-6",Matches!$J$2:$J$201,0))-INDEX(Matches!$H$2:$H$201,MATCH($A1495&amp;"-6",Matches!$J$2:$J$201,0))),0,IF(N1495-O1495=INDEX(Matches!$G$2:$G$201,MATCH($A1495&amp;"-6",Matches!$J$2:$J$201,0))-INDEX(Matches!$H$2:$H$201,MATCH($A1495&amp;"-6",Matches!$J$2:$J$201,0)),3,2))))),""))</f>
        <v/>
      </c>
      <c r="AD1495" s="12" t="str">
        <f aca="false">IF(OR($B1495="",P1495="",Q1495=""),"",IFERROR(IF(OR(INDEX(Matches!$I$2:$I$201,MATCH($A1495&amp;"-7",Matches!$J$2:$J$201,0))="Void",INDEX(Matches!$G$2:$G$201,MATCH($A1495&amp;"-7",Matches!$J$2:$J$201,0))="",INDEX(Matches!$H$2:$H$201,MATCH($A1495&amp;"-7",Matches!$J$2:$J$201,0))=""),"",IF(AND($C1495&lt;&gt;"",INDEX(Matches!$F$2:$F$201,MATCH($A1495&amp;"-7",Matches!$J$2:$J$201,0))&lt;&gt;"",$C1495&gt;=INDEX(Matches!$F$2:$F$201,MATCH($A1495&amp;"-7",Matches!$J$2:$J$201,0))),"",IF(AND(P1495=INDEX(Matches!$G$2:$G$201,MATCH($A1495&amp;"-7",Matches!$J$2:$J$201,0)),Q1495=INDEX(Matches!$H$2:$H$201,MATCH($A1495&amp;"-7",Matches!$J$2:$J$201,0))),5,IF(SIGN(P1495-Q1495)&lt;&gt;SIGN(INDEX(Matches!$G$2:$G$201,MATCH($A1495&amp;"-7",Matches!$J$2:$J$201,0))-INDEX(Matches!$H$2:$H$201,MATCH($A1495&amp;"-7",Matches!$J$2:$J$201,0))),0,IF(P1495-Q1495=INDEX(Matches!$G$2:$G$201,MATCH($A1495&amp;"-7",Matches!$J$2:$J$201,0))-INDEX(Matches!$H$2:$H$201,MATCH($A1495&amp;"-7",Matches!$J$2:$J$201,0)),3,2))))),""))</f>
        <v/>
      </c>
      <c r="AE1495" s="12" t="str">
        <f aca="false">IF(OR($B1495="",R1495="",S1495=""),"",IFERROR(IF(OR(INDEX(Matches!$I$2:$I$201,MATCH($A1495&amp;"-8",Matches!$J$2:$J$201,0))="Void",INDEX(Matches!$G$2:$G$201,MATCH($A1495&amp;"-8",Matches!$J$2:$J$201,0))="",INDEX(Matches!$H$2:$H$201,MATCH($A1495&amp;"-8",Matches!$J$2:$J$201,0))=""),"",IF(AND($C1495&lt;&gt;"",INDEX(Matches!$F$2:$F$201,MATCH($A1495&amp;"-8",Matches!$J$2:$J$201,0))&lt;&gt;"",$C1495&gt;=INDEX(Matches!$F$2:$F$201,MATCH($A1495&amp;"-8",Matches!$J$2:$J$201,0))),"",IF(AND(R1495=INDEX(Matches!$G$2:$G$201,MATCH($A1495&amp;"-8",Matches!$J$2:$J$201,0)),S1495=INDEX(Matches!$H$2:$H$201,MATCH($A1495&amp;"-8",Matches!$J$2:$J$201,0))),5,IF(SIGN(R1495-S1495)&lt;&gt;SIGN(INDEX(Matches!$G$2:$G$201,MATCH($A1495&amp;"-8",Matches!$J$2:$J$201,0))-INDEX(Matches!$H$2:$H$201,MATCH($A1495&amp;"-8",Matches!$J$2:$J$201,0))),0,IF(R1495-S1495=INDEX(Matches!$G$2:$G$201,MATCH($A1495&amp;"-8",Matches!$J$2:$J$201,0))-INDEX(Matches!$H$2:$H$201,MATCH($A1495&amp;"-8",Matches!$J$2:$J$201,0)),3,2))))),""))</f>
        <v/>
      </c>
      <c r="AF1495" s="12" t="str">
        <f aca="false">IF(OR($B1495="",T1495="",U1495=""),"",IFERROR(IF(OR(INDEX(Matches!$I$2:$I$201,MATCH($A1495&amp;"-9",Matches!$J$2:$J$201,0))="Void",INDEX(Matches!$G$2:$G$201,MATCH($A1495&amp;"-9",Matches!$J$2:$J$201,0))="",INDEX(Matches!$H$2:$H$201,MATCH($A1495&amp;"-9",Matches!$J$2:$J$201,0))=""),"",IF(AND($C1495&lt;&gt;"",INDEX(Matches!$F$2:$F$201,MATCH($A1495&amp;"-9",Matches!$J$2:$J$201,0))&lt;&gt;"",$C1495&gt;=INDEX(Matches!$F$2:$F$201,MATCH($A1495&amp;"-9",Matches!$J$2:$J$201,0))),"",IF(AND(T1495=INDEX(Matches!$G$2:$G$201,MATCH($A1495&amp;"-9",Matches!$J$2:$J$201,0)),U1495=INDEX(Matches!$H$2:$H$201,MATCH($A1495&amp;"-9",Matches!$J$2:$J$201,0))),5,IF(SIGN(T1495-U1495)&lt;&gt;SIGN(INDEX(Matches!$G$2:$G$201,MATCH($A1495&amp;"-9",Matches!$J$2:$J$201,0))-INDEX(Matches!$H$2:$H$201,MATCH($A1495&amp;"-9",Matches!$J$2:$J$201,0))),0,IF(T1495-U1495=INDEX(Matches!$G$2:$G$201,MATCH($A1495&amp;"-9",Matches!$J$2:$J$201,0))-INDEX(Matches!$H$2:$H$201,MATCH($A1495&amp;"-9",Matches!$J$2:$J$201,0)),3,2))))),""))</f>
        <v/>
      </c>
      <c r="AG1495" s="12" t="str">
        <f aca="false">IF(OR($B1495="",V1495="",W1495=""),"",IFERROR(IF(OR(INDEX(Matches!$I$2:$I$201,MATCH($A1495&amp;"-10",Matches!$J$2:$J$201,0))="Void",INDEX(Matches!$G$2:$G$201,MATCH($A1495&amp;"-10",Matches!$J$2:$J$201,0))="",INDEX(Matches!$H$2:$H$201,MATCH($A1495&amp;"-10",Matches!$J$2:$J$201,0))=""),"",IF(AND($C1495&lt;&gt;"",INDEX(Matches!$F$2:$F$201,MATCH($A1495&amp;"-10",Matches!$J$2:$J$201,0))&lt;&gt;"",$C1495&gt;=INDEX(Matches!$F$2:$F$201,MATCH($A1495&amp;"-10",Matches!$J$2:$J$201,0))),"",IF(AND(V1495=INDEX(Matches!$G$2:$G$201,MATCH($A1495&amp;"-10",Matches!$J$2:$J$201,0)),W1495=INDEX(Matches!$H$2:$H$201,MATCH($A1495&amp;"-10",Matches!$J$2:$J$201,0))),5,IF(SIGN(V1495-W1495)&lt;&gt;SIGN(INDEX(Matches!$G$2:$G$201,MATCH($A1495&amp;"-10",Matches!$J$2:$J$201,0))-INDEX(Matches!$H$2:$H$201,MATCH($A1495&amp;"-10",Matches!$J$2:$J$201,0))),0,IF(V1495-W1495=INDEX(Matches!$G$2:$G$201,MATCH($A1495&amp;"-10",Matches!$J$2:$J$201,0))-INDEX(Matches!$H$2:$H$201,MATCH($A1495&amp;"-10",Matches!$J$2:$J$201,0)),3,2))))),""))</f>
        <v/>
      </c>
      <c r="AH1495" s="13" t="str">
        <f aca="false">IF($B1495="","",SUM(X1495:AG1495))</f>
        <v/>
      </c>
      <c r="AI1495" s="12" t="str">
        <f aca="false">IF($B1495="","",COUNTIF(X1495:AG1495,5))</f>
        <v/>
      </c>
      <c r="AJ1495" s="12" t="str">
        <f aca="false">IF($B1495="","",COUNTIF(X1495:AG1495,"&gt;=2"))</f>
        <v/>
      </c>
      <c r="AK1495" s="12" t="str">
        <f aca="false">IF($B1495="","",COUNT(X1495:AG1495))</f>
        <v/>
      </c>
    </row>
    <row r="1496" customFormat="false" ht="15" hidden="false" customHeight="false" outlineLevel="0" collapsed="false">
      <c r="A1496" s="7"/>
      <c r="B1496" s="7"/>
      <c r="C1496" s="11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12" t="str">
        <f aca="false">IF(OR($B1496="",D1496="",E1496=""),"",IFERROR(IF(OR(INDEX(Matches!$I$2:$I$201,MATCH($A1496&amp;"-1",Matches!$J$2:$J$201,0))="Void",INDEX(Matches!$G$2:$G$201,MATCH($A1496&amp;"-1",Matches!$J$2:$J$201,0))="",INDEX(Matches!$H$2:$H$201,MATCH($A1496&amp;"-1",Matches!$J$2:$J$201,0))=""),"",IF(AND($C1496&lt;&gt;"",INDEX(Matches!$F$2:$F$201,MATCH($A1496&amp;"-1",Matches!$J$2:$J$201,0))&lt;&gt;"",$C1496&gt;=INDEX(Matches!$F$2:$F$201,MATCH($A1496&amp;"-1",Matches!$J$2:$J$201,0))),"",IF(AND(D1496=INDEX(Matches!$G$2:$G$201,MATCH($A1496&amp;"-1",Matches!$J$2:$J$201,0)),E1496=INDEX(Matches!$H$2:$H$201,MATCH($A1496&amp;"-1",Matches!$J$2:$J$201,0))),5,IF(SIGN(D1496-E1496)&lt;&gt;SIGN(INDEX(Matches!$G$2:$G$201,MATCH($A1496&amp;"-1",Matches!$J$2:$J$201,0))-INDEX(Matches!$H$2:$H$201,MATCH($A1496&amp;"-1",Matches!$J$2:$J$201,0))),0,IF(D1496-E1496=INDEX(Matches!$G$2:$G$201,MATCH($A1496&amp;"-1",Matches!$J$2:$J$201,0))-INDEX(Matches!$H$2:$H$201,MATCH($A1496&amp;"-1",Matches!$J$2:$J$201,0)),3,2))))),""))</f>
        <v/>
      </c>
      <c r="Y1496" s="12" t="str">
        <f aca="false">IF(OR($B1496="",F1496="",G1496=""),"",IFERROR(IF(OR(INDEX(Matches!$I$2:$I$201,MATCH($A1496&amp;"-2",Matches!$J$2:$J$201,0))="Void",INDEX(Matches!$G$2:$G$201,MATCH($A1496&amp;"-2",Matches!$J$2:$J$201,0))="",INDEX(Matches!$H$2:$H$201,MATCH($A1496&amp;"-2",Matches!$J$2:$J$201,0))=""),"",IF(AND($C1496&lt;&gt;"",INDEX(Matches!$F$2:$F$201,MATCH($A1496&amp;"-2",Matches!$J$2:$J$201,0))&lt;&gt;"",$C1496&gt;=INDEX(Matches!$F$2:$F$201,MATCH($A1496&amp;"-2",Matches!$J$2:$J$201,0))),"",IF(AND(F1496=INDEX(Matches!$G$2:$G$201,MATCH($A1496&amp;"-2",Matches!$J$2:$J$201,0)),G1496=INDEX(Matches!$H$2:$H$201,MATCH($A1496&amp;"-2",Matches!$J$2:$J$201,0))),5,IF(SIGN(F1496-G1496)&lt;&gt;SIGN(INDEX(Matches!$G$2:$G$201,MATCH($A1496&amp;"-2",Matches!$J$2:$J$201,0))-INDEX(Matches!$H$2:$H$201,MATCH($A1496&amp;"-2",Matches!$J$2:$J$201,0))),0,IF(F1496-G1496=INDEX(Matches!$G$2:$G$201,MATCH($A1496&amp;"-2",Matches!$J$2:$J$201,0))-INDEX(Matches!$H$2:$H$201,MATCH($A1496&amp;"-2",Matches!$J$2:$J$201,0)),3,2))))),""))</f>
        <v/>
      </c>
      <c r="Z1496" s="12" t="str">
        <f aca="false">IF(OR($B1496="",H1496="",I1496=""),"",IFERROR(IF(OR(INDEX(Matches!$I$2:$I$201,MATCH($A1496&amp;"-3",Matches!$J$2:$J$201,0))="Void",INDEX(Matches!$G$2:$G$201,MATCH($A1496&amp;"-3",Matches!$J$2:$J$201,0))="",INDEX(Matches!$H$2:$H$201,MATCH($A1496&amp;"-3",Matches!$J$2:$J$201,0))=""),"",IF(AND($C1496&lt;&gt;"",INDEX(Matches!$F$2:$F$201,MATCH($A1496&amp;"-3",Matches!$J$2:$J$201,0))&lt;&gt;"",$C1496&gt;=INDEX(Matches!$F$2:$F$201,MATCH($A1496&amp;"-3",Matches!$J$2:$J$201,0))),"",IF(AND(H1496=INDEX(Matches!$G$2:$G$201,MATCH($A1496&amp;"-3",Matches!$J$2:$J$201,0)),I1496=INDEX(Matches!$H$2:$H$201,MATCH($A1496&amp;"-3",Matches!$J$2:$J$201,0))),5,IF(SIGN(H1496-I1496)&lt;&gt;SIGN(INDEX(Matches!$G$2:$G$201,MATCH($A1496&amp;"-3",Matches!$J$2:$J$201,0))-INDEX(Matches!$H$2:$H$201,MATCH($A1496&amp;"-3",Matches!$J$2:$J$201,0))),0,IF(H1496-I1496=INDEX(Matches!$G$2:$G$201,MATCH($A1496&amp;"-3",Matches!$J$2:$J$201,0))-INDEX(Matches!$H$2:$H$201,MATCH($A1496&amp;"-3",Matches!$J$2:$J$201,0)),3,2))))),""))</f>
        <v/>
      </c>
      <c r="AA1496" s="12" t="str">
        <f aca="false">IF(OR($B1496="",J1496="",K1496=""),"",IFERROR(IF(OR(INDEX(Matches!$I$2:$I$201,MATCH($A1496&amp;"-4",Matches!$J$2:$J$201,0))="Void",INDEX(Matches!$G$2:$G$201,MATCH($A1496&amp;"-4",Matches!$J$2:$J$201,0))="",INDEX(Matches!$H$2:$H$201,MATCH($A1496&amp;"-4",Matches!$J$2:$J$201,0))=""),"",IF(AND($C1496&lt;&gt;"",INDEX(Matches!$F$2:$F$201,MATCH($A1496&amp;"-4",Matches!$J$2:$J$201,0))&lt;&gt;"",$C1496&gt;=INDEX(Matches!$F$2:$F$201,MATCH($A1496&amp;"-4",Matches!$J$2:$J$201,0))),"",IF(AND(J1496=INDEX(Matches!$G$2:$G$201,MATCH($A1496&amp;"-4",Matches!$J$2:$J$201,0)),K1496=INDEX(Matches!$H$2:$H$201,MATCH($A1496&amp;"-4",Matches!$J$2:$J$201,0))),5,IF(SIGN(J1496-K1496)&lt;&gt;SIGN(INDEX(Matches!$G$2:$G$201,MATCH($A1496&amp;"-4",Matches!$J$2:$J$201,0))-INDEX(Matches!$H$2:$H$201,MATCH($A1496&amp;"-4",Matches!$J$2:$J$201,0))),0,IF(J1496-K1496=INDEX(Matches!$G$2:$G$201,MATCH($A1496&amp;"-4",Matches!$J$2:$J$201,0))-INDEX(Matches!$H$2:$H$201,MATCH($A1496&amp;"-4",Matches!$J$2:$J$201,0)),3,2))))),""))</f>
        <v/>
      </c>
      <c r="AB1496" s="12" t="str">
        <f aca="false">IF(OR($B1496="",L1496="",M1496=""),"",IFERROR(IF(OR(INDEX(Matches!$I$2:$I$201,MATCH($A1496&amp;"-5",Matches!$J$2:$J$201,0))="Void",INDEX(Matches!$G$2:$G$201,MATCH($A1496&amp;"-5",Matches!$J$2:$J$201,0))="",INDEX(Matches!$H$2:$H$201,MATCH($A1496&amp;"-5",Matches!$J$2:$J$201,0))=""),"",IF(AND($C1496&lt;&gt;"",INDEX(Matches!$F$2:$F$201,MATCH($A1496&amp;"-5",Matches!$J$2:$J$201,0))&lt;&gt;"",$C1496&gt;=INDEX(Matches!$F$2:$F$201,MATCH($A1496&amp;"-5",Matches!$J$2:$J$201,0))),"",IF(AND(L1496=INDEX(Matches!$G$2:$G$201,MATCH($A1496&amp;"-5",Matches!$J$2:$J$201,0)),M1496=INDEX(Matches!$H$2:$H$201,MATCH($A1496&amp;"-5",Matches!$J$2:$J$201,0))),5,IF(SIGN(L1496-M1496)&lt;&gt;SIGN(INDEX(Matches!$G$2:$G$201,MATCH($A1496&amp;"-5",Matches!$J$2:$J$201,0))-INDEX(Matches!$H$2:$H$201,MATCH($A1496&amp;"-5",Matches!$J$2:$J$201,0))),0,IF(L1496-M1496=INDEX(Matches!$G$2:$G$201,MATCH($A1496&amp;"-5",Matches!$J$2:$J$201,0))-INDEX(Matches!$H$2:$H$201,MATCH($A1496&amp;"-5",Matches!$J$2:$J$201,0)),3,2))))),""))</f>
        <v/>
      </c>
      <c r="AC1496" s="12" t="str">
        <f aca="false">IF(OR($B1496="",N1496="",O1496=""),"",IFERROR(IF(OR(INDEX(Matches!$I$2:$I$201,MATCH($A1496&amp;"-6",Matches!$J$2:$J$201,0))="Void",INDEX(Matches!$G$2:$G$201,MATCH($A1496&amp;"-6",Matches!$J$2:$J$201,0))="",INDEX(Matches!$H$2:$H$201,MATCH($A1496&amp;"-6",Matches!$J$2:$J$201,0))=""),"",IF(AND($C1496&lt;&gt;"",INDEX(Matches!$F$2:$F$201,MATCH($A1496&amp;"-6",Matches!$J$2:$J$201,0))&lt;&gt;"",$C1496&gt;=INDEX(Matches!$F$2:$F$201,MATCH($A1496&amp;"-6",Matches!$J$2:$J$201,0))),"",IF(AND(N1496=INDEX(Matches!$G$2:$G$201,MATCH($A1496&amp;"-6",Matches!$J$2:$J$201,0)),O1496=INDEX(Matches!$H$2:$H$201,MATCH($A1496&amp;"-6",Matches!$J$2:$J$201,0))),5,IF(SIGN(N1496-O1496)&lt;&gt;SIGN(INDEX(Matches!$G$2:$G$201,MATCH($A1496&amp;"-6",Matches!$J$2:$J$201,0))-INDEX(Matches!$H$2:$H$201,MATCH($A1496&amp;"-6",Matches!$J$2:$J$201,0))),0,IF(N1496-O1496=INDEX(Matches!$G$2:$G$201,MATCH($A1496&amp;"-6",Matches!$J$2:$J$201,0))-INDEX(Matches!$H$2:$H$201,MATCH($A1496&amp;"-6",Matches!$J$2:$J$201,0)),3,2))))),""))</f>
        <v/>
      </c>
      <c r="AD1496" s="12" t="str">
        <f aca="false">IF(OR($B1496="",P1496="",Q1496=""),"",IFERROR(IF(OR(INDEX(Matches!$I$2:$I$201,MATCH($A1496&amp;"-7",Matches!$J$2:$J$201,0))="Void",INDEX(Matches!$G$2:$G$201,MATCH($A1496&amp;"-7",Matches!$J$2:$J$201,0))="",INDEX(Matches!$H$2:$H$201,MATCH($A1496&amp;"-7",Matches!$J$2:$J$201,0))=""),"",IF(AND($C1496&lt;&gt;"",INDEX(Matches!$F$2:$F$201,MATCH($A1496&amp;"-7",Matches!$J$2:$J$201,0))&lt;&gt;"",$C1496&gt;=INDEX(Matches!$F$2:$F$201,MATCH($A1496&amp;"-7",Matches!$J$2:$J$201,0))),"",IF(AND(P1496=INDEX(Matches!$G$2:$G$201,MATCH($A1496&amp;"-7",Matches!$J$2:$J$201,0)),Q1496=INDEX(Matches!$H$2:$H$201,MATCH($A1496&amp;"-7",Matches!$J$2:$J$201,0))),5,IF(SIGN(P1496-Q1496)&lt;&gt;SIGN(INDEX(Matches!$G$2:$G$201,MATCH($A1496&amp;"-7",Matches!$J$2:$J$201,0))-INDEX(Matches!$H$2:$H$201,MATCH($A1496&amp;"-7",Matches!$J$2:$J$201,0))),0,IF(P1496-Q1496=INDEX(Matches!$G$2:$G$201,MATCH($A1496&amp;"-7",Matches!$J$2:$J$201,0))-INDEX(Matches!$H$2:$H$201,MATCH($A1496&amp;"-7",Matches!$J$2:$J$201,0)),3,2))))),""))</f>
        <v/>
      </c>
      <c r="AE1496" s="12" t="str">
        <f aca="false">IF(OR($B1496="",R1496="",S1496=""),"",IFERROR(IF(OR(INDEX(Matches!$I$2:$I$201,MATCH($A1496&amp;"-8",Matches!$J$2:$J$201,0))="Void",INDEX(Matches!$G$2:$G$201,MATCH($A1496&amp;"-8",Matches!$J$2:$J$201,0))="",INDEX(Matches!$H$2:$H$201,MATCH($A1496&amp;"-8",Matches!$J$2:$J$201,0))=""),"",IF(AND($C1496&lt;&gt;"",INDEX(Matches!$F$2:$F$201,MATCH($A1496&amp;"-8",Matches!$J$2:$J$201,0))&lt;&gt;"",$C1496&gt;=INDEX(Matches!$F$2:$F$201,MATCH($A1496&amp;"-8",Matches!$J$2:$J$201,0))),"",IF(AND(R1496=INDEX(Matches!$G$2:$G$201,MATCH($A1496&amp;"-8",Matches!$J$2:$J$201,0)),S1496=INDEX(Matches!$H$2:$H$201,MATCH($A1496&amp;"-8",Matches!$J$2:$J$201,0))),5,IF(SIGN(R1496-S1496)&lt;&gt;SIGN(INDEX(Matches!$G$2:$G$201,MATCH($A1496&amp;"-8",Matches!$J$2:$J$201,0))-INDEX(Matches!$H$2:$H$201,MATCH($A1496&amp;"-8",Matches!$J$2:$J$201,0))),0,IF(R1496-S1496=INDEX(Matches!$G$2:$G$201,MATCH($A1496&amp;"-8",Matches!$J$2:$J$201,0))-INDEX(Matches!$H$2:$H$201,MATCH($A1496&amp;"-8",Matches!$J$2:$J$201,0)),3,2))))),""))</f>
        <v/>
      </c>
      <c r="AF1496" s="12" t="str">
        <f aca="false">IF(OR($B1496="",T1496="",U1496=""),"",IFERROR(IF(OR(INDEX(Matches!$I$2:$I$201,MATCH($A1496&amp;"-9",Matches!$J$2:$J$201,0))="Void",INDEX(Matches!$G$2:$G$201,MATCH($A1496&amp;"-9",Matches!$J$2:$J$201,0))="",INDEX(Matches!$H$2:$H$201,MATCH($A1496&amp;"-9",Matches!$J$2:$J$201,0))=""),"",IF(AND($C1496&lt;&gt;"",INDEX(Matches!$F$2:$F$201,MATCH($A1496&amp;"-9",Matches!$J$2:$J$201,0))&lt;&gt;"",$C1496&gt;=INDEX(Matches!$F$2:$F$201,MATCH($A1496&amp;"-9",Matches!$J$2:$J$201,0))),"",IF(AND(T1496=INDEX(Matches!$G$2:$G$201,MATCH($A1496&amp;"-9",Matches!$J$2:$J$201,0)),U1496=INDEX(Matches!$H$2:$H$201,MATCH($A1496&amp;"-9",Matches!$J$2:$J$201,0))),5,IF(SIGN(T1496-U1496)&lt;&gt;SIGN(INDEX(Matches!$G$2:$G$201,MATCH($A1496&amp;"-9",Matches!$J$2:$J$201,0))-INDEX(Matches!$H$2:$H$201,MATCH($A1496&amp;"-9",Matches!$J$2:$J$201,0))),0,IF(T1496-U1496=INDEX(Matches!$G$2:$G$201,MATCH($A1496&amp;"-9",Matches!$J$2:$J$201,0))-INDEX(Matches!$H$2:$H$201,MATCH($A1496&amp;"-9",Matches!$J$2:$J$201,0)),3,2))))),""))</f>
        <v/>
      </c>
      <c r="AG1496" s="12" t="str">
        <f aca="false">IF(OR($B1496="",V1496="",W1496=""),"",IFERROR(IF(OR(INDEX(Matches!$I$2:$I$201,MATCH($A1496&amp;"-10",Matches!$J$2:$J$201,0))="Void",INDEX(Matches!$G$2:$G$201,MATCH($A1496&amp;"-10",Matches!$J$2:$J$201,0))="",INDEX(Matches!$H$2:$H$201,MATCH($A1496&amp;"-10",Matches!$J$2:$J$201,0))=""),"",IF(AND($C1496&lt;&gt;"",INDEX(Matches!$F$2:$F$201,MATCH($A1496&amp;"-10",Matches!$J$2:$J$201,0))&lt;&gt;"",$C1496&gt;=INDEX(Matches!$F$2:$F$201,MATCH($A1496&amp;"-10",Matches!$J$2:$J$201,0))),"",IF(AND(V1496=INDEX(Matches!$G$2:$G$201,MATCH($A1496&amp;"-10",Matches!$J$2:$J$201,0)),W1496=INDEX(Matches!$H$2:$H$201,MATCH($A1496&amp;"-10",Matches!$J$2:$J$201,0))),5,IF(SIGN(V1496-W1496)&lt;&gt;SIGN(INDEX(Matches!$G$2:$G$201,MATCH($A1496&amp;"-10",Matches!$J$2:$J$201,0))-INDEX(Matches!$H$2:$H$201,MATCH($A1496&amp;"-10",Matches!$J$2:$J$201,0))),0,IF(V1496-W1496=INDEX(Matches!$G$2:$G$201,MATCH($A1496&amp;"-10",Matches!$J$2:$J$201,0))-INDEX(Matches!$H$2:$H$201,MATCH($A1496&amp;"-10",Matches!$J$2:$J$201,0)),3,2))))),""))</f>
        <v/>
      </c>
      <c r="AH1496" s="13" t="str">
        <f aca="false">IF($B1496="","",SUM(X1496:AG1496))</f>
        <v/>
      </c>
      <c r="AI1496" s="12" t="str">
        <f aca="false">IF($B1496="","",COUNTIF(X1496:AG1496,5))</f>
        <v/>
      </c>
      <c r="AJ1496" s="12" t="str">
        <f aca="false">IF($B1496="","",COUNTIF(X1496:AG1496,"&gt;=2"))</f>
        <v/>
      </c>
      <c r="AK1496" s="12" t="str">
        <f aca="false">IF($B1496="","",COUNT(X1496:AG1496))</f>
        <v/>
      </c>
    </row>
    <row r="1497" customFormat="false" ht="15" hidden="false" customHeight="false" outlineLevel="0" collapsed="false">
      <c r="A1497" s="7"/>
      <c r="B1497" s="7"/>
      <c r="C1497" s="11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12" t="str">
        <f aca="false">IF(OR($B1497="",D1497="",E1497=""),"",IFERROR(IF(OR(INDEX(Matches!$I$2:$I$201,MATCH($A1497&amp;"-1",Matches!$J$2:$J$201,0))="Void",INDEX(Matches!$G$2:$G$201,MATCH($A1497&amp;"-1",Matches!$J$2:$J$201,0))="",INDEX(Matches!$H$2:$H$201,MATCH($A1497&amp;"-1",Matches!$J$2:$J$201,0))=""),"",IF(AND($C1497&lt;&gt;"",INDEX(Matches!$F$2:$F$201,MATCH($A1497&amp;"-1",Matches!$J$2:$J$201,0))&lt;&gt;"",$C1497&gt;=INDEX(Matches!$F$2:$F$201,MATCH($A1497&amp;"-1",Matches!$J$2:$J$201,0))),"",IF(AND(D1497=INDEX(Matches!$G$2:$G$201,MATCH($A1497&amp;"-1",Matches!$J$2:$J$201,0)),E1497=INDEX(Matches!$H$2:$H$201,MATCH($A1497&amp;"-1",Matches!$J$2:$J$201,0))),5,IF(SIGN(D1497-E1497)&lt;&gt;SIGN(INDEX(Matches!$G$2:$G$201,MATCH($A1497&amp;"-1",Matches!$J$2:$J$201,0))-INDEX(Matches!$H$2:$H$201,MATCH($A1497&amp;"-1",Matches!$J$2:$J$201,0))),0,IF(D1497-E1497=INDEX(Matches!$G$2:$G$201,MATCH($A1497&amp;"-1",Matches!$J$2:$J$201,0))-INDEX(Matches!$H$2:$H$201,MATCH($A1497&amp;"-1",Matches!$J$2:$J$201,0)),3,2))))),""))</f>
        <v/>
      </c>
      <c r="Y1497" s="12" t="str">
        <f aca="false">IF(OR($B1497="",F1497="",G1497=""),"",IFERROR(IF(OR(INDEX(Matches!$I$2:$I$201,MATCH($A1497&amp;"-2",Matches!$J$2:$J$201,0))="Void",INDEX(Matches!$G$2:$G$201,MATCH($A1497&amp;"-2",Matches!$J$2:$J$201,0))="",INDEX(Matches!$H$2:$H$201,MATCH($A1497&amp;"-2",Matches!$J$2:$J$201,0))=""),"",IF(AND($C1497&lt;&gt;"",INDEX(Matches!$F$2:$F$201,MATCH($A1497&amp;"-2",Matches!$J$2:$J$201,0))&lt;&gt;"",$C1497&gt;=INDEX(Matches!$F$2:$F$201,MATCH($A1497&amp;"-2",Matches!$J$2:$J$201,0))),"",IF(AND(F1497=INDEX(Matches!$G$2:$G$201,MATCH($A1497&amp;"-2",Matches!$J$2:$J$201,0)),G1497=INDEX(Matches!$H$2:$H$201,MATCH($A1497&amp;"-2",Matches!$J$2:$J$201,0))),5,IF(SIGN(F1497-G1497)&lt;&gt;SIGN(INDEX(Matches!$G$2:$G$201,MATCH($A1497&amp;"-2",Matches!$J$2:$J$201,0))-INDEX(Matches!$H$2:$H$201,MATCH($A1497&amp;"-2",Matches!$J$2:$J$201,0))),0,IF(F1497-G1497=INDEX(Matches!$G$2:$G$201,MATCH($A1497&amp;"-2",Matches!$J$2:$J$201,0))-INDEX(Matches!$H$2:$H$201,MATCH($A1497&amp;"-2",Matches!$J$2:$J$201,0)),3,2))))),""))</f>
        <v/>
      </c>
      <c r="Z1497" s="12" t="str">
        <f aca="false">IF(OR($B1497="",H1497="",I1497=""),"",IFERROR(IF(OR(INDEX(Matches!$I$2:$I$201,MATCH($A1497&amp;"-3",Matches!$J$2:$J$201,0))="Void",INDEX(Matches!$G$2:$G$201,MATCH($A1497&amp;"-3",Matches!$J$2:$J$201,0))="",INDEX(Matches!$H$2:$H$201,MATCH($A1497&amp;"-3",Matches!$J$2:$J$201,0))=""),"",IF(AND($C1497&lt;&gt;"",INDEX(Matches!$F$2:$F$201,MATCH($A1497&amp;"-3",Matches!$J$2:$J$201,0))&lt;&gt;"",$C1497&gt;=INDEX(Matches!$F$2:$F$201,MATCH($A1497&amp;"-3",Matches!$J$2:$J$201,0))),"",IF(AND(H1497=INDEX(Matches!$G$2:$G$201,MATCH($A1497&amp;"-3",Matches!$J$2:$J$201,0)),I1497=INDEX(Matches!$H$2:$H$201,MATCH($A1497&amp;"-3",Matches!$J$2:$J$201,0))),5,IF(SIGN(H1497-I1497)&lt;&gt;SIGN(INDEX(Matches!$G$2:$G$201,MATCH($A1497&amp;"-3",Matches!$J$2:$J$201,0))-INDEX(Matches!$H$2:$H$201,MATCH($A1497&amp;"-3",Matches!$J$2:$J$201,0))),0,IF(H1497-I1497=INDEX(Matches!$G$2:$G$201,MATCH($A1497&amp;"-3",Matches!$J$2:$J$201,0))-INDEX(Matches!$H$2:$H$201,MATCH($A1497&amp;"-3",Matches!$J$2:$J$201,0)),3,2))))),""))</f>
        <v/>
      </c>
      <c r="AA1497" s="12" t="str">
        <f aca="false">IF(OR($B1497="",J1497="",K1497=""),"",IFERROR(IF(OR(INDEX(Matches!$I$2:$I$201,MATCH($A1497&amp;"-4",Matches!$J$2:$J$201,0))="Void",INDEX(Matches!$G$2:$G$201,MATCH($A1497&amp;"-4",Matches!$J$2:$J$201,0))="",INDEX(Matches!$H$2:$H$201,MATCH($A1497&amp;"-4",Matches!$J$2:$J$201,0))=""),"",IF(AND($C1497&lt;&gt;"",INDEX(Matches!$F$2:$F$201,MATCH($A1497&amp;"-4",Matches!$J$2:$J$201,0))&lt;&gt;"",$C1497&gt;=INDEX(Matches!$F$2:$F$201,MATCH($A1497&amp;"-4",Matches!$J$2:$J$201,0))),"",IF(AND(J1497=INDEX(Matches!$G$2:$G$201,MATCH($A1497&amp;"-4",Matches!$J$2:$J$201,0)),K1497=INDEX(Matches!$H$2:$H$201,MATCH($A1497&amp;"-4",Matches!$J$2:$J$201,0))),5,IF(SIGN(J1497-K1497)&lt;&gt;SIGN(INDEX(Matches!$G$2:$G$201,MATCH($A1497&amp;"-4",Matches!$J$2:$J$201,0))-INDEX(Matches!$H$2:$H$201,MATCH($A1497&amp;"-4",Matches!$J$2:$J$201,0))),0,IF(J1497-K1497=INDEX(Matches!$G$2:$G$201,MATCH($A1497&amp;"-4",Matches!$J$2:$J$201,0))-INDEX(Matches!$H$2:$H$201,MATCH($A1497&amp;"-4",Matches!$J$2:$J$201,0)),3,2))))),""))</f>
        <v/>
      </c>
      <c r="AB1497" s="12" t="str">
        <f aca="false">IF(OR($B1497="",L1497="",M1497=""),"",IFERROR(IF(OR(INDEX(Matches!$I$2:$I$201,MATCH($A1497&amp;"-5",Matches!$J$2:$J$201,0))="Void",INDEX(Matches!$G$2:$G$201,MATCH($A1497&amp;"-5",Matches!$J$2:$J$201,0))="",INDEX(Matches!$H$2:$H$201,MATCH($A1497&amp;"-5",Matches!$J$2:$J$201,0))=""),"",IF(AND($C1497&lt;&gt;"",INDEX(Matches!$F$2:$F$201,MATCH($A1497&amp;"-5",Matches!$J$2:$J$201,0))&lt;&gt;"",$C1497&gt;=INDEX(Matches!$F$2:$F$201,MATCH($A1497&amp;"-5",Matches!$J$2:$J$201,0))),"",IF(AND(L1497=INDEX(Matches!$G$2:$G$201,MATCH($A1497&amp;"-5",Matches!$J$2:$J$201,0)),M1497=INDEX(Matches!$H$2:$H$201,MATCH($A1497&amp;"-5",Matches!$J$2:$J$201,0))),5,IF(SIGN(L1497-M1497)&lt;&gt;SIGN(INDEX(Matches!$G$2:$G$201,MATCH($A1497&amp;"-5",Matches!$J$2:$J$201,0))-INDEX(Matches!$H$2:$H$201,MATCH($A1497&amp;"-5",Matches!$J$2:$J$201,0))),0,IF(L1497-M1497=INDEX(Matches!$G$2:$G$201,MATCH($A1497&amp;"-5",Matches!$J$2:$J$201,0))-INDEX(Matches!$H$2:$H$201,MATCH($A1497&amp;"-5",Matches!$J$2:$J$201,0)),3,2))))),""))</f>
        <v/>
      </c>
      <c r="AC1497" s="12" t="str">
        <f aca="false">IF(OR($B1497="",N1497="",O1497=""),"",IFERROR(IF(OR(INDEX(Matches!$I$2:$I$201,MATCH($A1497&amp;"-6",Matches!$J$2:$J$201,0))="Void",INDEX(Matches!$G$2:$G$201,MATCH($A1497&amp;"-6",Matches!$J$2:$J$201,0))="",INDEX(Matches!$H$2:$H$201,MATCH($A1497&amp;"-6",Matches!$J$2:$J$201,0))=""),"",IF(AND($C1497&lt;&gt;"",INDEX(Matches!$F$2:$F$201,MATCH($A1497&amp;"-6",Matches!$J$2:$J$201,0))&lt;&gt;"",$C1497&gt;=INDEX(Matches!$F$2:$F$201,MATCH($A1497&amp;"-6",Matches!$J$2:$J$201,0))),"",IF(AND(N1497=INDEX(Matches!$G$2:$G$201,MATCH($A1497&amp;"-6",Matches!$J$2:$J$201,0)),O1497=INDEX(Matches!$H$2:$H$201,MATCH($A1497&amp;"-6",Matches!$J$2:$J$201,0))),5,IF(SIGN(N1497-O1497)&lt;&gt;SIGN(INDEX(Matches!$G$2:$G$201,MATCH($A1497&amp;"-6",Matches!$J$2:$J$201,0))-INDEX(Matches!$H$2:$H$201,MATCH($A1497&amp;"-6",Matches!$J$2:$J$201,0))),0,IF(N1497-O1497=INDEX(Matches!$G$2:$G$201,MATCH($A1497&amp;"-6",Matches!$J$2:$J$201,0))-INDEX(Matches!$H$2:$H$201,MATCH($A1497&amp;"-6",Matches!$J$2:$J$201,0)),3,2))))),""))</f>
        <v/>
      </c>
      <c r="AD1497" s="12" t="str">
        <f aca="false">IF(OR($B1497="",P1497="",Q1497=""),"",IFERROR(IF(OR(INDEX(Matches!$I$2:$I$201,MATCH($A1497&amp;"-7",Matches!$J$2:$J$201,0))="Void",INDEX(Matches!$G$2:$G$201,MATCH($A1497&amp;"-7",Matches!$J$2:$J$201,0))="",INDEX(Matches!$H$2:$H$201,MATCH($A1497&amp;"-7",Matches!$J$2:$J$201,0))=""),"",IF(AND($C1497&lt;&gt;"",INDEX(Matches!$F$2:$F$201,MATCH($A1497&amp;"-7",Matches!$J$2:$J$201,0))&lt;&gt;"",$C1497&gt;=INDEX(Matches!$F$2:$F$201,MATCH($A1497&amp;"-7",Matches!$J$2:$J$201,0))),"",IF(AND(P1497=INDEX(Matches!$G$2:$G$201,MATCH($A1497&amp;"-7",Matches!$J$2:$J$201,0)),Q1497=INDEX(Matches!$H$2:$H$201,MATCH($A1497&amp;"-7",Matches!$J$2:$J$201,0))),5,IF(SIGN(P1497-Q1497)&lt;&gt;SIGN(INDEX(Matches!$G$2:$G$201,MATCH($A1497&amp;"-7",Matches!$J$2:$J$201,0))-INDEX(Matches!$H$2:$H$201,MATCH($A1497&amp;"-7",Matches!$J$2:$J$201,0))),0,IF(P1497-Q1497=INDEX(Matches!$G$2:$G$201,MATCH($A1497&amp;"-7",Matches!$J$2:$J$201,0))-INDEX(Matches!$H$2:$H$201,MATCH($A1497&amp;"-7",Matches!$J$2:$J$201,0)),3,2))))),""))</f>
        <v/>
      </c>
      <c r="AE1497" s="12" t="str">
        <f aca="false">IF(OR($B1497="",R1497="",S1497=""),"",IFERROR(IF(OR(INDEX(Matches!$I$2:$I$201,MATCH($A1497&amp;"-8",Matches!$J$2:$J$201,0))="Void",INDEX(Matches!$G$2:$G$201,MATCH($A1497&amp;"-8",Matches!$J$2:$J$201,0))="",INDEX(Matches!$H$2:$H$201,MATCH($A1497&amp;"-8",Matches!$J$2:$J$201,0))=""),"",IF(AND($C1497&lt;&gt;"",INDEX(Matches!$F$2:$F$201,MATCH($A1497&amp;"-8",Matches!$J$2:$J$201,0))&lt;&gt;"",$C1497&gt;=INDEX(Matches!$F$2:$F$201,MATCH($A1497&amp;"-8",Matches!$J$2:$J$201,0))),"",IF(AND(R1497=INDEX(Matches!$G$2:$G$201,MATCH($A1497&amp;"-8",Matches!$J$2:$J$201,0)),S1497=INDEX(Matches!$H$2:$H$201,MATCH($A1497&amp;"-8",Matches!$J$2:$J$201,0))),5,IF(SIGN(R1497-S1497)&lt;&gt;SIGN(INDEX(Matches!$G$2:$G$201,MATCH($A1497&amp;"-8",Matches!$J$2:$J$201,0))-INDEX(Matches!$H$2:$H$201,MATCH($A1497&amp;"-8",Matches!$J$2:$J$201,0))),0,IF(R1497-S1497=INDEX(Matches!$G$2:$G$201,MATCH($A1497&amp;"-8",Matches!$J$2:$J$201,0))-INDEX(Matches!$H$2:$H$201,MATCH($A1497&amp;"-8",Matches!$J$2:$J$201,0)),3,2))))),""))</f>
        <v/>
      </c>
      <c r="AF1497" s="12" t="str">
        <f aca="false">IF(OR($B1497="",T1497="",U1497=""),"",IFERROR(IF(OR(INDEX(Matches!$I$2:$I$201,MATCH($A1497&amp;"-9",Matches!$J$2:$J$201,0))="Void",INDEX(Matches!$G$2:$G$201,MATCH($A1497&amp;"-9",Matches!$J$2:$J$201,0))="",INDEX(Matches!$H$2:$H$201,MATCH($A1497&amp;"-9",Matches!$J$2:$J$201,0))=""),"",IF(AND($C1497&lt;&gt;"",INDEX(Matches!$F$2:$F$201,MATCH($A1497&amp;"-9",Matches!$J$2:$J$201,0))&lt;&gt;"",$C1497&gt;=INDEX(Matches!$F$2:$F$201,MATCH($A1497&amp;"-9",Matches!$J$2:$J$201,0))),"",IF(AND(T1497=INDEX(Matches!$G$2:$G$201,MATCH($A1497&amp;"-9",Matches!$J$2:$J$201,0)),U1497=INDEX(Matches!$H$2:$H$201,MATCH($A1497&amp;"-9",Matches!$J$2:$J$201,0))),5,IF(SIGN(T1497-U1497)&lt;&gt;SIGN(INDEX(Matches!$G$2:$G$201,MATCH($A1497&amp;"-9",Matches!$J$2:$J$201,0))-INDEX(Matches!$H$2:$H$201,MATCH($A1497&amp;"-9",Matches!$J$2:$J$201,0))),0,IF(T1497-U1497=INDEX(Matches!$G$2:$G$201,MATCH($A1497&amp;"-9",Matches!$J$2:$J$201,0))-INDEX(Matches!$H$2:$H$201,MATCH($A1497&amp;"-9",Matches!$J$2:$J$201,0)),3,2))))),""))</f>
        <v/>
      </c>
      <c r="AG1497" s="12" t="str">
        <f aca="false">IF(OR($B1497="",V1497="",W1497=""),"",IFERROR(IF(OR(INDEX(Matches!$I$2:$I$201,MATCH($A1497&amp;"-10",Matches!$J$2:$J$201,0))="Void",INDEX(Matches!$G$2:$G$201,MATCH($A1497&amp;"-10",Matches!$J$2:$J$201,0))="",INDEX(Matches!$H$2:$H$201,MATCH($A1497&amp;"-10",Matches!$J$2:$J$201,0))=""),"",IF(AND($C1497&lt;&gt;"",INDEX(Matches!$F$2:$F$201,MATCH($A1497&amp;"-10",Matches!$J$2:$J$201,0))&lt;&gt;"",$C1497&gt;=INDEX(Matches!$F$2:$F$201,MATCH($A1497&amp;"-10",Matches!$J$2:$J$201,0))),"",IF(AND(V1497=INDEX(Matches!$G$2:$G$201,MATCH($A1497&amp;"-10",Matches!$J$2:$J$201,0)),W1497=INDEX(Matches!$H$2:$H$201,MATCH($A1497&amp;"-10",Matches!$J$2:$J$201,0))),5,IF(SIGN(V1497-W1497)&lt;&gt;SIGN(INDEX(Matches!$G$2:$G$201,MATCH($A1497&amp;"-10",Matches!$J$2:$J$201,0))-INDEX(Matches!$H$2:$H$201,MATCH($A1497&amp;"-10",Matches!$J$2:$J$201,0))),0,IF(V1497-W1497=INDEX(Matches!$G$2:$G$201,MATCH($A1497&amp;"-10",Matches!$J$2:$J$201,0))-INDEX(Matches!$H$2:$H$201,MATCH($A1497&amp;"-10",Matches!$J$2:$J$201,0)),3,2))))),""))</f>
        <v/>
      </c>
      <c r="AH1497" s="13" t="str">
        <f aca="false">IF($B1497="","",SUM(X1497:AG1497))</f>
        <v/>
      </c>
      <c r="AI1497" s="12" t="str">
        <f aca="false">IF($B1497="","",COUNTIF(X1497:AG1497,5))</f>
        <v/>
      </c>
      <c r="AJ1497" s="12" t="str">
        <f aca="false">IF($B1497="","",COUNTIF(X1497:AG1497,"&gt;=2"))</f>
        <v/>
      </c>
      <c r="AK1497" s="12" t="str">
        <f aca="false">IF($B1497="","",COUNT(X1497:AG1497))</f>
        <v/>
      </c>
    </row>
    <row r="1498" customFormat="false" ht="15" hidden="false" customHeight="false" outlineLevel="0" collapsed="false">
      <c r="A1498" s="7"/>
      <c r="B1498" s="7"/>
      <c r="C1498" s="11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12" t="str">
        <f aca="false">IF(OR($B1498="",D1498="",E1498=""),"",IFERROR(IF(OR(INDEX(Matches!$I$2:$I$201,MATCH($A1498&amp;"-1",Matches!$J$2:$J$201,0))="Void",INDEX(Matches!$G$2:$G$201,MATCH($A1498&amp;"-1",Matches!$J$2:$J$201,0))="",INDEX(Matches!$H$2:$H$201,MATCH($A1498&amp;"-1",Matches!$J$2:$J$201,0))=""),"",IF(AND($C1498&lt;&gt;"",INDEX(Matches!$F$2:$F$201,MATCH($A1498&amp;"-1",Matches!$J$2:$J$201,0))&lt;&gt;"",$C1498&gt;=INDEX(Matches!$F$2:$F$201,MATCH($A1498&amp;"-1",Matches!$J$2:$J$201,0))),"",IF(AND(D1498=INDEX(Matches!$G$2:$G$201,MATCH($A1498&amp;"-1",Matches!$J$2:$J$201,0)),E1498=INDEX(Matches!$H$2:$H$201,MATCH($A1498&amp;"-1",Matches!$J$2:$J$201,0))),5,IF(SIGN(D1498-E1498)&lt;&gt;SIGN(INDEX(Matches!$G$2:$G$201,MATCH($A1498&amp;"-1",Matches!$J$2:$J$201,0))-INDEX(Matches!$H$2:$H$201,MATCH($A1498&amp;"-1",Matches!$J$2:$J$201,0))),0,IF(D1498-E1498=INDEX(Matches!$G$2:$G$201,MATCH($A1498&amp;"-1",Matches!$J$2:$J$201,0))-INDEX(Matches!$H$2:$H$201,MATCH($A1498&amp;"-1",Matches!$J$2:$J$201,0)),3,2))))),""))</f>
        <v/>
      </c>
      <c r="Y1498" s="12" t="str">
        <f aca="false">IF(OR($B1498="",F1498="",G1498=""),"",IFERROR(IF(OR(INDEX(Matches!$I$2:$I$201,MATCH($A1498&amp;"-2",Matches!$J$2:$J$201,0))="Void",INDEX(Matches!$G$2:$G$201,MATCH($A1498&amp;"-2",Matches!$J$2:$J$201,0))="",INDEX(Matches!$H$2:$H$201,MATCH($A1498&amp;"-2",Matches!$J$2:$J$201,0))=""),"",IF(AND($C1498&lt;&gt;"",INDEX(Matches!$F$2:$F$201,MATCH($A1498&amp;"-2",Matches!$J$2:$J$201,0))&lt;&gt;"",$C1498&gt;=INDEX(Matches!$F$2:$F$201,MATCH($A1498&amp;"-2",Matches!$J$2:$J$201,0))),"",IF(AND(F1498=INDEX(Matches!$G$2:$G$201,MATCH($A1498&amp;"-2",Matches!$J$2:$J$201,0)),G1498=INDEX(Matches!$H$2:$H$201,MATCH($A1498&amp;"-2",Matches!$J$2:$J$201,0))),5,IF(SIGN(F1498-G1498)&lt;&gt;SIGN(INDEX(Matches!$G$2:$G$201,MATCH($A1498&amp;"-2",Matches!$J$2:$J$201,0))-INDEX(Matches!$H$2:$H$201,MATCH($A1498&amp;"-2",Matches!$J$2:$J$201,0))),0,IF(F1498-G1498=INDEX(Matches!$G$2:$G$201,MATCH($A1498&amp;"-2",Matches!$J$2:$J$201,0))-INDEX(Matches!$H$2:$H$201,MATCH($A1498&amp;"-2",Matches!$J$2:$J$201,0)),3,2))))),""))</f>
        <v/>
      </c>
      <c r="Z1498" s="12" t="str">
        <f aca="false">IF(OR($B1498="",H1498="",I1498=""),"",IFERROR(IF(OR(INDEX(Matches!$I$2:$I$201,MATCH($A1498&amp;"-3",Matches!$J$2:$J$201,0))="Void",INDEX(Matches!$G$2:$G$201,MATCH($A1498&amp;"-3",Matches!$J$2:$J$201,0))="",INDEX(Matches!$H$2:$H$201,MATCH($A1498&amp;"-3",Matches!$J$2:$J$201,0))=""),"",IF(AND($C1498&lt;&gt;"",INDEX(Matches!$F$2:$F$201,MATCH($A1498&amp;"-3",Matches!$J$2:$J$201,0))&lt;&gt;"",$C1498&gt;=INDEX(Matches!$F$2:$F$201,MATCH($A1498&amp;"-3",Matches!$J$2:$J$201,0))),"",IF(AND(H1498=INDEX(Matches!$G$2:$G$201,MATCH($A1498&amp;"-3",Matches!$J$2:$J$201,0)),I1498=INDEX(Matches!$H$2:$H$201,MATCH($A1498&amp;"-3",Matches!$J$2:$J$201,0))),5,IF(SIGN(H1498-I1498)&lt;&gt;SIGN(INDEX(Matches!$G$2:$G$201,MATCH($A1498&amp;"-3",Matches!$J$2:$J$201,0))-INDEX(Matches!$H$2:$H$201,MATCH($A1498&amp;"-3",Matches!$J$2:$J$201,0))),0,IF(H1498-I1498=INDEX(Matches!$G$2:$G$201,MATCH($A1498&amp;"-3",Matches!$J$2:$J$201,0))-INDEX(Matches!$H$2:$H$201,MATCH($A1498&amp;"-3",Matches!$J$2:$J$201,0)),3,2))))),""))</f>
        <v/>
      </c>
      <c r="AA1498" s="12" t="str">
        <f aca="false">IF(OR($B1498="",J1498="",K1498=""),"",IFERROR(IF(OR(INDEX(Matches!$I$2:$I$201,MATCH($A1498&amp;"-4",Matches!$J$2:$J$201,0))="Void",INDEX(Matches!$G$2:$G$201,MATCH($A1498&amp;"-4",Matches!$J$2:$J$201,0))="",INDEX(Matches!$H$2:$H$201,MATCH($A1498&amp;"-4",Matches!$J$2:$J$201,0))=""),"",IF(AND($C1498&lt;&gt;"",INDEX(Matches!$F$2:$F$201,MATCH($A1498&amp;"-4",Matches!$J$2:$J$201,0))&lt;&gt;"",$C1498&gt;=INDEX(Matches!$F$2:$F$201,MATCH($A1498&amp;"-4",Matches!$J$2:$J$201,0))),"",IF(AND(J1498=INDEX(Matches!$G$2:$G$201,MATCH($A1498&amp;"-4",Matches!$J$2:$J$201,0)),K1498=INDEX(Matches!$H$2:$H$201,MATCH($A1498&amp;"-4",Matches!$J$2:$J$201,0))),5,IF(SIGN(J1498-K1498)&lt;&gt;SIGN(INDEX(Matches!$G$2:$G$201,MATCH($A1498&amp;"-4",Matches!$J$2:$J$201,0))-INDEX(Matches!$H$2:$H$201,MATCH($A1498&amp;"-4",Matches!$J$2:$J$201,0))),0,IF(J1498-K1498=INDEX(Matches!$G$2:$G$201,MATCH($A1498&amp;"-4",Matches!$J$2:$J$201,0))-INDEX(Matches!$H$2:$H$201,MATCH($A1498&amp;"-4",Matches!$J$2:$J$201,0)),3,2))))),""))</f>
        <v/>
      </c>
      <c r="AB1498" s="12" t="str">
        <f aca="false">IF(OR($B1498="",L1498="",M1498=""),"",IFERROR(IF(OR(INDEX(Matches!$I$2:$I$201,MATCH($A1498&amp;"-5",Matches!$J$2:$J$201,0))="Void",INDEX(Matches!$G$2:$G$201,MATCH($A1498&amp;"-5",Matches!$J$2:$J$201,0))="",INDEX(Matches!$H$2:$H$201,MATCH($A1498&amp;"-5",Matches!$J$2:$J$201,0))=""),"",IF(AND($C1498&lt;&gt;"",INDEX(Matches!$F$2:$F$201,MATCH($A1498&amp;"-5",Matches!$J$2:$J$201,0))&lt;&gt;"",$C1498&gt;=INDEX(Matches!$F$2:$F$201,MATCH($A1498&amp;"-5",Matches!$J$2:$J$201,0))),"",IF(AND(L1498=INDEX(Matches!$G$2:$G$201,MATCH($A1498&amp;"-5",Matches!$J$2:$J$201,0)),M1498=INDEX(Matches!$H$2:$H$201,MATCH($A1498&amp;"-5",Matches!$J$2:$J$201,0))),5,IF(SIGN(L1498-M1498)&lt;&gt;SIGN(INDEX(Matches!$G$2:$G$201,MATCH($A1498&amp;"-5",Matches!$J$2:$J$201,0))-INDEX(Matches!$H$2:$H$201,MATCH($A1498&amp;"-5",Matches!$J$2:$J$201,0))),0,IF(L1498-M1498=INDEX(Matches!$G$2:$G$201,MATCH($A1498&amp;"-5",Matches!$J$2:$J$201,0))-INDEX(Matches!$H$2:$H$201,MATCH($A1498&amp;"-5",Matches!$J$2:$J$201,0)),3,2))))),""))</f>
        <v/>
      </c>
      <c r="AC1498" s="12" t="str">
        <f aca="false">IF(OR($B1498="",N1498="",O1498=""),"",IFERROR(IF(OR(INDEX(Matches!$I$2:$I$201,MATCH($A1498&amp;"-6",Matches!$J$2:$J$201,0))="Void",INDEX(Matches!$G$2:$G$201,MATCH($A1498&amp;"-6",Matches!$J$2:$J$201,0))="",INDEX(Matches!$H$2:$H$201,MATCH($A1498&amp;"-6",Matches!$J$2:$J$201,0))=""),"",IF(AND($C1498&lt;&gt;"",INDEX(Matches!$F$2:$F$201,MATCH($A1498&amp;"-6",Matches!$J$2:$J$201,0))&lt;&gt;"",$C1498&gt;=INDEX(Matches!$F$2:$F$201,MATCH($A1498&amp;"-6",Matches!$J$2:$J$201,0))),"",IF(AND(N1498=INDEX(Matches!$G$2:$G$201,MATCH($A1498&amp;"-6",Matches!$J$2:$J$201,0)),O1498=INDEX(Matches!$H$2:$H$201,MATCH($A1498&amp;"-6",Matches!$J$2:$J$201,0))),5,IF(SIGN(N1498-O1498)&lt;&gt;SIGN(INDEX(Matches!$G$2:$G$201,MATCH($A1498&amp;"-6",Matches!$J$2:$J$201,0))-INDEX(Matches!$H$2:$H$201,MATCH($A1498&amp;"-6",Matches!$J$2:$J$201,0))),0,IF(N1498-O1498=INDEX(Matches!$G$2:$G$201,MATCH($A1498&amp;"-6",Matches!$J$2:$J$201,0))-INDEX(Matches!$H$2:$H$201,MATCH($A1498&amp;"-6",Matches!$J$2:$J$201,0)),3,2))))),""))</f>
        <v/>
      </c>
      <c r="AD1498" s="12" t="str">
        <f aca="false">IF(OR($B1498="",P1498="",Q1498=""),"",IFERROR(IF(OR(INDEX(Matches!$I$2:$I$201,MATCH($A1498&amp;"-7",Matches!$J$2:$J$201,0))="Void",INDEX(Matches!$G$2:$G$201,MATCH($A1498&amp;"-7",Matches!$J$2:$J$201,0))="",INDEX(Matches!$H$2:$H$201,MATCH($A1498&amp;"-7",Matches!$J$2:$J$201,0))=""),"",IF(AND($C1498&lt;&gt;"",INDEX(Matches!$F$2:$F$201,MATCH($A1498&amp;"-7",Matches!$J$2:$J$201,0))&lt;&gt;"",$C1498&gt;=INDEX(Matches!$F$2:$F$201,MATCH($A1498&amp;"-7",Matches!$J$2:$J$201,0))),"",IF(AND(P1498=INDEX(Matches!$G$2:$G$201,MATCH($A1498&amp;"-7",Matches!$J$2:$J$201,0)),Q1498=INDEX(Matches!$H$2:$H$201,MATCH($A1498&amp;"-7",Matches!$J$2:$J$201,0))),5,IF(SIGN(P1498-Q1498)&lt;&gt;SIGN(INDEX(Matches!$G$2:$G$201,MATCH($A1498&amp;"-7",Matches!$J$2:$J$201,0))-INDEX(Matches!$H$2:$H$201,MATCH($A1498&amp;"-7",Matches!$J$2:$J$201,0))),0,IF(P1498-Q1498=INDEX(Matches!$G$2:$G$201,MATCH($A1498&amp;"-7",Matches!$J$2:$J$201,0))-INDEX(Matches!$H$2:$H$201,MATCH($A1498&amp;"-7",Matches!$J$2:$J$201,0)),3,2))))),""))</f>
        <v/>
      </c>
      <c r="AE1498" s="12" t="str">
        <f aca="false">IF(OR($B1498="",R1498="",S1498=""),"",IFERROR(IF(OR(INDEX(Matches!$I$2:$I$201,MATCH($A1498&amp;"-8",Matches!$J$2:$J$201,0))="Void",INDEX(Matches!$G$2:$G$201,MATCH($A1498&amp;"-8",Matches!$J$2:$J$201,0))="",INDEX(Matches!$H$2:$H$201,MATCH($A1498&amp;"-8",Matches!$J$2:$J$201,0))=""),"",IF(AND($C1498&lt;&gt;"",INDEX(Matches!$F$2:$F$201,MATCH($A1498&amp;"-8",Matches!$J$2:$J$201,0))&lt;&gt;"",$C1498&gt;=INDEX(Matches!$F$2:$F$201,MATCH($A1498&amp;"-8",Matches!$J$2:$J$201,0))),"",IF(AND(R1498=INDEX(Matches!$G$2:$G$201,MATCH($A1498&amp;"-8",Matches!$J$2:$J$201,0)),S1498=INDEX(Matches!$H$2:$H$201,MATCH($A1498&amp;"-8",Matches!$J$2:$J$201,0))),5,IF(SIGN(R1498-S1498)&lt;&gt;SIGN(INDEX(Matches!$G$2:$G$201,MATCH($A1498&amp;"-8",Matches!$J$2:$J$201,0))-INDEX(Matches!$H$2:$H$201,MATCH($A1498&amp;"-8",Matches!$J$2:$J$201,0))),0,IF(R1498-S1498=INDEX(Matches!$G$2:$G$201,MATCH($A1498&amp;"-8",Matches!$J$2:$J$201,0))-INDEX(Matches!$H$2:$H$201,MATCH($A1498&amp;"-8",Matches!$J$2:$J$201,0)),3,2))))),""))</f>
        <v/>
      </c>
      <c r="AF1498" s="12" t="str">
        <f aca="false">IF(OR($B1498="",T1498="",U1498=""),"",IFERROR(IF(OR(INDEX(Matches!$I$2:$I$201,MATCH($A1498&amp;"-9",Matches!$J$2:$J$201,0))="Void",INDEX(Matches!$G$2:$G$201,MATCH($A1498&amp;"-9",Matches!$J$2:$J$201,0))="",INDEX(Matches!$H$2:$H$201,MATCH($A1498&amp;"-9",Matches!$J$2:$J$201,0))=""),"",IF(AND($C1498&lt;&gt;"",INDEX(Matches!$F$2:$F$201,MATCH($A1498&amp;"-9",Matches!$J$2:$J$201,0))&lt;&gt;"",$C1498&gt;=INDEX(Matches!$F$2:$F$201,MATCH($A1498&amp;"-9",Matches!$J$2:$J$201,0))),"",IF(AND(T1498=INDEX(Matches!$G$2:$G$201,MATCH($A1498&amp;"-9",Matches!$J$2:$J$201,0)),U1498=INDEX(Matches!$H$2:$H$201,MATCH($A1498&amp;"-9",Matches!$J$2:$J$201,0))),5,IF(SIGN(T1498-U1498)&lt;&gt;SIGN(INDEX(Matches!$G$2:$G$201,MATCH($A1498&amp;"-9",Matches!$J$2:$J$201,0))-INDEX(Matches!$H$2:$H$201,MATCH($A1498&amp;"-9",Matches!$J$2:$J$201,0))),0,IF(T1498-U1498=INDEX(Matches!$G$2:$G$201,MATCH($A1498&amp;"-9",Matches!$J$2:$J$201,0))-INDEX(Matches!$H$2:$H$201,MATCH($A1498&amp;"-9",Matches!$J$2:$J$201,0)),3,2))))),""))</f>
        <v/>
      </c>
      <c r="AG1498" s="12" t="str">
        <f aca="false">IF(OR($B1498="",V1498="",W1498=""),"",IFERROR(IF(OR(INDEX(Matches!$I$2:$I$201,MATCH($A1498&amp;"-10",Matches!$J$2:$J$201,0))="Void",INDEX(Matches!$G$2:$G$201,MATCH($A1498&amp;"-10",Matches!$J$2:$J$201,0))="",INDEX(Matches!$H$2:$H$201,MATCH($A1498&amp;"-10",Matches!$J$2:$J$201,0))=""),"",IF(AND($C1498&lt;&gt;"",INDEX(Matches!$F$2:$F$201,MATCH($A1498&amp;"-10",Matches!$J$2:$J$201,0))&lt;&gt;"",$C1498&gt;=INDEX(Matches!$F$2:$F$201,MATCH($A1498&amp;"-10",Matches!$J$2:$J$201,0))),"",IF(AND(V1498=INDEX(Matches!$G$2:$G$201,MATCH($A1498&amp;"-10",Matches!$J$2:$J$201,0)),W1498=INDEX(Matches!$H$2:$H$201,MATCH($A1498&amp;"-10",Matches!$J$2:$J$201,0))),5,IF(SIGN(V1498-W1498)&lt;&gt;SIGN(INDEX(Matches!$G$2:$G$201,MATCH($A1498&amp;"-10",Matches!$J$2:$J$201,0))-INDEX(Matches!$H$2:$H$201,MATCH($A1498&amp;"-10",Matches!$J$2:$J$201,0))),0,IF(V1498-W1498=INDEX(Matches!$G$2:$G$201,MATCH($A1498&amp;"-10",Matches!$J$2:$J$201,0))-INDEX(Matches!$H$2:$H$201,MATCH($A1498&amp;"-10",Matches!$J$2:$J$201,0)),3,2))))),""))</f>
        <v/>
      </c>
      <c r="AH1498" s="13" t="str">
        <f aca="false">IF($B1498="","",SUM(X1498:AG1498))</f>
        <v/>
      </c>
      <c r="AI1498" s="12" t="str">
        <f aca="false">IF($B1498="","",COUNTIF(X1498:AG1498,5))</f>
        <v/>
      </c>
      <c r="AJ1498" s="12" t="str">
        <f aca="false">IF($B1498="","",COUNTIF(X1498:AG1498,"&gt;=2"))</f>
        <v/>
      </c>
      <c r="AK1498" s="12" t="str">
        <f aca="false">IF($B1498="","",COUNT(X1498:AG1498))</f>
        <v/>
      </c>
    </row>
    <row r="1499" customFormat="false" ht="15" hidden="false" customHeight="false" outlineLevel="0" collapsed="false">
      <c r="A1499" s="7"/>
      <c r="B1499" s="7"/>
      <c r="C1499" s="11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12" t="str">
        <f aca="false">IF(OR($B1499="",D1499="",E1499=""),"",IFERROR(IF(OR(INDEX(Matches!$I$2:$I$201,MATCH($A1499&amp;"-1",Matches!$J$2:$J$201,0))="Void",INDEX(Matches!$G$2:$G$201,MATCH($A1499&amp;"-1",Matches!$J$2:$J$201,0))="",INDEX(Matches!$H$2:$H$201,MATCH($A1499&amp;"-1",Matches!$J$2:$J$201,0))=""),"",IF(AND($C1499&lt;&gt;"",INDEX(Matches!$F$2:$F$201,MATCH($A1499&amp;"-1",Matches!$J$2:$J$201,0))&lt;&gt;"",$C1499&gt;=INDEX(Matches!$F$2:$F$201,MATCH($A1499&amp;"-1",Matches!$J$2:$J$201,0))),"",IF(AND(D1499=INDEX(Matches!$G$2:$G$201,MATCH($A1499&amp;"-1",Matches!$J$2:$J$201,0)),E1499=INDEX(Matches!$H$2:$H$201,MATCH($A1499&amp;"-1",Matches!$J$2:$J$201,0))),5,IF(SIGN(D1499-E1499)&lt;&gt;SIGN(INDEX(Matches!$G$2:$G$201,MATCH($A1499&amp;"-1",Matches!$J$2:$J$201,0))-INDEX(Matches!$H$2:$H$201,MATCH($A1499&amp;"-1",Matches!$J$2:$J$201,0))),0,IF(D1499-E1499=INDEX(Matches!$G$2:$G$201,MATCH($A1499&amp;"-1",Matches!$J$2:$J$201,0))-INDEX(Matches!$H$2:$H$201,MATCH($A1499&amp;"-1",Matches!$J$2:$J$201,0)),3,2))))),""))</f>
        <v/>
      </c>
      <c r="Y1499" s="12" t="str">
        <f aca="false">IF(OR($B1499="",F1499="",G1499=""),"",IFERROR(IF(OR(INDEX(Matches!$I$2:$I$201,MATCH($A1499&amp;"-2",Matches!$J$2:$J$201,0))="Void",INDEX(Matches!$G$2:$G$201,MATCH($A1499&amp;"-2",Matches!$J$2:$J$201,0))="",INDEX(Matches!$H$2:$H$201,MATCH($A1499&amp;"-2",Matches!$J$2:$J$201,0))=""),"",IF(AND($C1499&lt;&gt;"",INDEX(Matches!$F$2:$F$201,MATCH($A1499&amp;"-2",Matches!$J$2:$J$201,0))&lt;&gt;"",$C1499&gt;=INDEX(Matches!$F$2:$F$201,MATCH($A1499&amp;"-2",Matches!$J$2:$J$201,0))),"",IF(AND(F1499=INDEX(Matches!$G$2:$G$201,MATCH($A1499&amp;"-2",Matches!$J$2:$J$201,0)),G1499=INDEX(Matches!$H$2:$H$201,MATCH($A1499&amp;"-2",Matches!$J$2:$J$201,0))),5,IF(SIGN(F1499-G1499)&lt;&gt;SIGN(INDEX(Matches!$G$2:$G$201,MATCH($A1499&amp;"-2",Matches!$J$2:$J$201,0))-INDEX(Matches!$H$2:$H$201,MATCH($A1499&amp;"-2",Matches!$J$2:$J$201,0))),0,IF(F1499-G1499=INDEX(Matches!$G$2:$G$201,MATCH($A1499&amp;"-2",Matches!$J$2:$J$201,0))-INDEX(Matches!$H$2:$H$201,MATCH($A1499&amp;"-2",Matches!$J$2:$J$201,0)),3,2))))),""))</f>
        <v/>
      </c>
      <c r="Z1499" s="12" t="str">
        <f aca="false">IF(OR($B1499="",H1499="",I1499=""),"",IFERROR(IF(OR(INDEX(Matches!$I$2:$I$201,MATCH($A1499&amp;"-3",Matches!$J$2:$J$201,0))="Void",INDEX(Matches!$G$2:$G$201,MATCH($A1499&amp;"-3",Matches!$J$2:$J$201,0))="",INDEX(Matches!$H$2:$H$201,MATCH($A1499&amp;"-3",Matches!$J$2:$J$201,0))=""),"",IF(AND($C1499&lt;&gt;"",INDEX(Matches!$F$2:$F$201,MATCH($A1499&amp;"-3",Matches!$J$2:$J$201,0))&lt;&gt;"",$C1499&gt;=INDEX(Matches!$F$2:$F$201,MATCH($A1499&amp;"-3",Matches!$J$2:$J$201,0))),"",IF(AND(H1499=INDEX(Matches!$G$2:$G$201,MATCH($A1499&amp;"-3",Matches!$J$2:$J$201,0)),I1499=INDEX(Matches!$H$2:$H$201,MATCH($A1499&amp;"-3",Matches!$J$2:$J$201,0))),5,IF(SIGN(H1499-I1499)&lt;&gt;SIGN(INDEX(Matches!$G$2:$G$201,MATCH($A1499&amp;"-3",Matches!$J$2:$J$201,0))-INDEX(Matches!$H$2:$H$201,MATCH($A1499&amp;"-3",Matches!$J$2:$J$201,0))),0,IF(H1499-I1499=INDEX(Matches!$G$2:$G$201,MATCH($A1499&amp;"-3",Matches!$J$2:$J$201,0))-INDEX(Matches!$H$2:$H$201,MATCH($A1499&amp;"-3",Matches!$J$2:$J$201,0)),3,2))))),""))</f>
        <v/>
      </c>
      <c r="AA1499" s="12" t="str">
        <f aca="false">IF(OR($B1499="",J1499="",K1499=""),"",IFERROR(IF(OR(INDEX(Matches!$I$2:$I$201,MATCH($A1499&amp;"-4",Matches!$J$2:$J$201,0))="Void",INDEX(Matches!$G$2:$G$201,MATCH($A1499&amp;"-4",Matches!$J$2:$J$201,0))="",INDEX(Matches!$H$2:$H$201,MATCH($A1499&amp;"-4",Matches!$J$2:$J$201,0))=""),"",IF(AND($C1499&lt;&gt;"",INDEX(Matches!$F$2:$F$201,MATCH($A1499&amp;"-4",Matches!$J$2:$J$201,0))&lt;&gt;"",$C1499&gt;=INDEX(Matches!$F$2:$F$201,MATCH($A1499&amp;"-4",Matches!$J$2:$J$201,0))),"",IF(AND(J1499=INDEX(Matches!$G$2:$G$201,MATCH($A1499&amp;"-4",Matches!$J$2:$J$201,0)),K1499=INDEX(Matches!$H$2:$H$201,MATCH($A1499&amp;"-4",Matches!$J$2:$J$201,0))),5,IF(SIGN(J1499-K1499)&lt;&gt;SIGN(INDEX(Matches!$G$2:$G$201,MATCH($A1499&amp;"-4",Matches!$J$2:$J$201,0))-INDEX(Matches!$H$2:$H$201,MATCH($A1499&amp;"-4",Matches!$J$2:$J$201,0))),0,IF(J1499-K1499=INDEX(Matches!$G$2:$G$201,MATCH($A1499&amp;"-4",Matches!$J$2:$J$201,0))-INDEX(Matches!$H$2:$H$201,MATCH($A1499&amp;"-4",Matches!$J$2:$J$201,0)),3,2))))),""))</f>
        <v/>
      </c>
      <c r="AB1499" s="12" t="str">
        <f aca="false">IF(OR($B1499="",L1499="",M1499=""),"",IFERROR(IF(OR(INDEX(Matches!$I$2:$I$201,MATCH($A1499&amp;"-5",Matches!$J$2:$J$201,0))="Void",INDEX(Matches!$G$2:$G$201,MATCH($A1499&amp;"-5",Matches!$J$2:$J$201,0))="",INDEX(Matches!$H$2:$H$201,MATCH($A1499&amp;"-5",Matches!$J$2:$J$201,0))=""),"",IF(AND($C1499&lt;&gt;"",INDEX(Matches!$F$2:$F$201,MATCH($A1499&amp;"-5",Matches!$J$2:$J$201,0))&lt;&gt;"",$C1499&gt;=INDEX(Matches!$F$2:$F$201,MATCH($A1499&amp;"-5",Matches!$J$2:$J$201,0))),"",IF(AND(L1499=INDEX(Matches!$G$2:$G$201,MATCH($A1499&amp;"-5",Matches!$J$2:$J$201,0)),M1499=INDEX(Matches!$H$2:$H$201,MATCH($A1499&amp;"-5",Matches!$J$2:$J$201,0))),5,IF(SIGN(L1499-M1499)&lt;&gt;SIGN(INDEX(Matches!$G$2:$G$201,MATCH($A1499&amp;"-5",Matches!$J$2:$J$201,0))-INDEX(Matches!$H$2:$H$201,MATCH($A1499&amp;"-5",Matches!$J$2:$J$201,0))),0,IF(L1499-M1499=INDEX(Matches!$G$2:$G$201,MATCH($A1499&amp;"-5",Matches!$J$2:$J$201,0))-INDEX(Matches!$H$2:$H$201,MATCH($A1499&amp;"-5",Matches!$J$2:$J$201,0)),3,2))))),""))</f>
        <v/>
      </c>
      <c r="AC1499" s="12" t="str">
        <f aca="false">IF(OR($B1499="",N1499="",O1499=""),"",IFERROR(IF(OR(INDEX(Matches!$I$2:$I$201,MATCH($A1499&amp;"-6",Matches!$J$2:$J$201,0))="Void",INDEX(Matches!$G$2:$G$201,MATCH($A1499&amp;"-6",Matches!$J$2:$J$201,0))="",INDEX(Matches!$H$2:$H$201,MATCH($A1499&amp;"-6",Matches!$J$2:$J$201,0))=""),"",IF(AND($C1499&lt;&gt;"",INDEX(Matches!$F$2:$F$201,MATCH($A1499&amp;"-6",Matches!$J$2:$J$201,0))&lt;&gt;"",$C1499&gt;=INDEX(Matches!$F$2:$F$201,MATCH($A1499&amp;"-6",Matches!$J$2:$J$201,0))),"",IF(AND(N1499=INDEX(Matches!$G$2:$G$201,MATCH($A1499&amp;"-6",Matches!$J$2:$J$201,0)),O1499=INDEX(Matches!$H$2:$H$201,MATCH($A1499&amp;"-6",Matches!$J$2:$J$201,0))),5,IF(SIGN(N1499-O1499)&lt;&gt;SIGN(INDEX(Matches!$G$2:$G$201,MATCH($A1499&amp;"-6",Matches!$J$2:$J$201,0))-INDEX(Matches!$H$2:$H$201,MATCH($A1499&amp;"-6",Matches!$J$2:$J$201,0))),0,IF(N1499-O1499=INDEX(Matches!$G$2:$G$201,MATCH($A1499&amp;"-6",Matches!$J$2:$J$201,0))-INDEX(Matches!$H$2:$H$201,MATCH($A1499&amp;"-6",Matches!$J$2:$J$201,0)),3,2))))),""))</f>
        <v/>
      </c>
      <c r="AD1499" s="12" t="str">
        <f aca="false">IF(OR($B1499="",P1499="",Q1499=""),"",IFERROR(IF(OR(INDEX(Matches!$I$2:$I$201,MATCH($A1499&amp;"-7",Matches!$J$2:$J$201,0))="Void",INDEX(Matches!$G$2:$G$201,MATCH($A1499&amp;"-7",Matches!$J$2:$J$201,0))="",INDEX(Matches!$H$2:$H$201,MATCH($A1499&amp;"-7",Matches!$J$2:$J$201,0))=""),"",IF(AND($C1499&lt;&gt;"",INDEX(Matches!$F$2:$F$201,MATCH($A1499&amp;"-7",Matches!$J$2:$J$201,0))&lt;&gt;"",$C1499&gt;=INDEX(Matches!$F$2:$F$201,MATCH($A1499&amp;"-7",Matches!$J$2:$J$201,0))),"",IF(AND(P1499=INDEX(Matches!$G$2:$G$201,MATCH($A1499&amp;"-7",Matches!$J$2:$J$201,0)),Q1499=INDEX(Matches!$H$2:$H$201,MATCH($A1499&amp;"-7",Matches!$J$2:$J$201,0))),5,IF(SIGN(P1499-Q1499)&lt;&gt;SIGN(INDEX(Matches!$G$2:$G$201,MATCH($A1499&amp;"-7",Matches!$J$2:$J$201,0))-INDEX(Matches!$H$2:$H$201,MATCH($A1499&amp;"-7",Matches!$J$2:$J$201,0))),0,IF(P1499-Q1499=INDEX(Matches!$G$2:$G$201,MATCH($A1499&amp;"-7",Matches!$J$2:$J$201,0))-INDEX(Matches!$H$2:$H$201,MATCH($A1499&amp;"-7",Matches!$J$2:$J$201,0)),3,2))))),""))</f>
        <v/>
      </c>
      <c r="AE1499" s="12" t="str">
        <f aca="false">IF(OR($B1499="",R1499="",S1499=""),"",IFERROR(IF(OR(INDEX(Matches!$I$2:$I$201,MATCH($A1499&amp;"-8",Matches!$J$2:$J$201,0))="Void",INDEX(Matches!$G$2:$G$201,MATCH($A1499&amp;"-8",Matches!$J$2:$J$201,0))="",INDEX(Matches!$H$2:$H$201,MATCH($A1499&amp;"-8",Matches!$J$2:$J$201,0))=""),"",IF(AND($C1499&lt;&gt;"",INDEX(Matches!$F$2:$F$201,MATCH($A1499&amp;"-8",Matches!$J$2:$J$201,0))&lt;&gt;"",$C1499&gt;=INDEX(Matches!$F$2:$F$201,MATCH($A1499&amp;"-8",Matches!$J$2:$J$201,0))),"",IF(AND(R1499=INDEX(Matches!$G$2:$G$201,MATCH($A1499&amp;"-8",Matches!$J$2:$J$201,0)),S1499=INDEX(Matches!$H$2:$H$201,MATCH($A1499&amp;"-8",Matches!$J$2:$J$201,0))),5,IF(SIGN(R1499-S1499)&lt;&gt;SIGN(INDEX(Matches!$G$2:$G$201,MATCH($A1499&amp;"-8",Matches!$J$2:$J$201,0))-INDEX(Matches!$H$2:$H$201,MATCH($A1499&amp;"-8",Matches!$J$2:$J$201,0))),0,IF(R1499-S1499=INDEX(Matches!$G$2:$G$201,MATCH($A1499&amp;"-8",Matches!$J$2:$J$201,0))-INDEX(Matches!$H$2:$H$201,MATCH($A1499&amp;"-8",Matches!$J$2:$J$201,0)),3,2))))),""))</f>
        <v/>
      </c>
      <c r="AF1499" s="12" t="str">
        <f aca="false">IF(OR($B1499="",T1499="",U1499=""),"",IFERROR(IF(OR(INDEX(Matches!$I$2:$I$201,MATCH($A1499&amp;"-9",Matches!$J$2:$J$201,0))="Void",INDEX(Matches!$G$2:$G$201,MATCH($A1499&amp;"-9",Matches!$J$2:$J$201,0))="",INDEX(Matches!$H$2:$H$201,MATCH($A1499&amp;"-9",Matches!$J$2:$J$201,0))=""),"",IF(AND($C1499&lt;&gt;"",INDEX(Matches!$F$2:$F$201,MATCH($A1499&amp;"-9",Matches!$J$2:$J$201,0))&lt;&gt;"",$C1499&gt;=INDEX(Matches!$F$2:$F$201,MATCH($A1499&amp;"-9",Matches!$J$2:$J$201,0))),"",IF(AND(T1499=INDEX(Matches!$G$2:$G$201,MATCH($A1499&amp;"-9",Matches!$J$2:$J$201,0)),U1499=INDEX(Matches!$H$2:$H$201,MATCH($A1499&amp;"-9",Matches!$J$2:$J$201,0))),5,IF(SIGN(T1499-U1499)&lt;&gt;SIGN(INDEX(Matches!$G$2:$G$201,MATCH($A1499&amp;"-9",Matches!$J$2:$J$201,0))-INDEX(Matches!$H$2:$H$201,MATCH($A1499&amp;"-9",Matches!$J$2:$J$201,0))),0,IF(T1499-U1499=INDEX(Matches!$G$2:$G$201,MATCH($A1499&amp;"-9",Matches!$J$2:$J$201,0))-INDEX(Matches!$H$2:$H$201,MATCH($A1499&amp;"-9",Matches!$J$2:$J$201,0)),3,2))))),""))</f>
        <v/>
      </c>
      <c r="AG1499" s="12" t="str">
        <f aca="false">IF(OR($B1499="",V1499="",W1499=""),"",IFERROR(IF(OR(INDEX(Matches!$I$2:$I$201,MATCH($A1499&amp;"-10",Matches!$J$2:$J$201,0))="Void",INDEX(Matches!$G$2:$G$201,MATCH($A1499&amp;"-10",Matches!$J$2:$J$201,0))="",INDEX(Matches!$H$2:$H$201,MATCH($A1499&amp;"-10",Matches!$J$2:$J$201,0))=""),"",IF(AND($C1499&lt;&gt;"",INDEX(Matches!$F$2:$F$201,MATCH($A1499&amp;"-10",Matches!$J$2:$J$201,0))&lt;&gt;"",$C1499&gt;=INDEX(Matches!$F$2:$F$201,MATCH($A1499&amp;"-10",Matches!$J$2:$J$201,0))),"",IF(AND(V1499=INDEX(Matches!$G$2:$G$201,MATCH($A1499&amp;"-10",Matches!$J$2:$J$201,0)),W1499=INDEX(Matches!$H$2:$H$201,MATCH($A1499&amp;"-10",Matches!$J$2:$J$201,0))),5,IF(SIGN(V1499-W1499)&lt;&gt;SIGN(INDEX(Matches!$G$2:$G$201,MATCH($A1499&amp;"-10",Matches!$J$2:$J$201,0))-INDEX(Matches!$H$2:$H$201,MATCH($A1499&amp;"-10",Matches!$J$2:$J$201,0))),0,IF(V1499-W1499=INDEX(Matches!$G$2:$G$201,MATCH($A1499&amp;"-10",Matches!$J$2:$J$201,0))-INDEX(Matches!$H$2:$H$201,MATCH($A1499&amp;"-10",Matches!$J$2:$J$201,0)),3,2))))),""))</f>
        <v/>
      </c>
      <c r="AH1499" s="13" t="str">
        <f aca="false">IF($B1499="","",SUM(X1499:AG1499))</f>
        <v/>
      </c>
      <c r="AI1499" s="12" t="str">
        <f aca="false">IF($B1499="","",COUNTIF(X1499:AG1499,5))</f>
        <v/>
      </c>
      <c r="AJ1499" s="12" t="str">
        <f aca="false">IF($B1499="","",COUNTIF(X1499:AG1499,"&gt;=2"))</f>
        <v/>
      </c>
      <c r="AK1499" s="12" t="str">
        <f aca="false">IF($B1499="","",COUNT(X1499:AG1499))</f>
        <v/>
      </c>
    </row>
    <row r="1500" customFormat="false" ht="15" hidden="false" customHeight="false" outlineLevel="0" collapsed="false">
      <c r="A1500" s="7"/>
      <c r="B1500" s="7"/>
      <c r="C1500" s="11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12" t="str">
        <f aca="false">IF(OR($B1500="",D1500="",E1500=""),"",IFERROR(IF(OR(INDEX(Matches!$I$2:$I$201,MATCH($A1500&amp;"-1",Matches!$J$2:$J$201,0))="Void",INDEX(Matches!$G$2:$G$201,MATCH($A1500&amp;"-1",Matches!$J$2:$J$201,0))="",INDEX(Matches!$H$2:$H$201,MATCH($A1500&amp;"-1",Matches!$J$2:$J$201,0))=""),"",IF(AND($C1500&lt;&gt;"",INDEX(Matches!$F$2:$F$201,MATCH($A1500&amp;"-1",Matches!$J$2:$J$201,0))&lt;&gt;"",$C1500&gt;=INDEX(Matches!$F$2:$F$201,MATCH($A1500&amp;"-1",Matches!$J$2:$J$201,0))),"",IF(AND(D1500=INDEX(Matches!$G$2:$G$201,MATCH($A1500&amp;"-1",Matches!$J$2:$J$201,0)),E1500=INDEX(Matches!$H$2:$H$201,MATCH($A1500&amp;"-1",Matches!$J$2:$J$201,0))),5,IF(SIGN(D1500-E1500)&lt;&gt;SIGN(INDEX(Matches!$G$2:$G$201,MATCH($A1500&amp;"-1",Matches!$J$2:$J$201,0))-INDEX(Matches!$H$2:$H$201,MATCH($A1500&amp;"-1",Matches!$J$2:$J$201,0))),0,IF(D1500-E1500=INDEX(Matches!$G$2:$G$201,MATCH($A1500&amp;"-1",Matches!$J$2:$J$201,0))-INDEX(Matches!$H$2:$H$201,MATCH($A1500&amp;"-1",Matches!$J$2:$J$201,0)),3,2))))),""))</f>
        <v/>
      </c>
      <c r="Y1500" s="12" t="str">
        <f aca="false">IF(OR($B1500="",F1500="",G1500=""),"",IFERROR(IF(OR(INDEX(Matches!$I$2:$I$201,MATCH($A1500&amp;"-2",Matches!$J$2:$J$201,0))="Void",INDEX(Matches!$G$2:$G$201,MATCH($A1500&amp;"-2",Matches!$J$2:$J$201,0))="",INDEX(Matches!$H$2:$H$201,MATCH($A1500&amp;"-2",Matches!$J$2:$J$201,0))=""),"",IF(AND($C1500&lt;&gt;"",INDEX(Matches!$F$2:$F$201,MATCH($A1500&amp;"-2",Matches!$J$2:$J$201,0))&lt;&gt;"",$C1500&gt;=INDEX(Matches!$F$2:$F$201,MATCH($A1500&amp;"-2",Matches!$J$2:$J$201,0))),"",IF(AND(F1500=INDEX(Matches!$G$2:$G$201,MATCH($A1500&amp;"-2",Matches!$J$2:$J$201,0)),G1500=INDEX(Matches!$H$2:$H$201,MATCH($A1500&amp;"-2",Matches!$J$2:$J$201,0))),5,IF(SIGN(F1500-G1500)&lt;&gt;SIGN(INDEX(Matches!$G$2:$G$201,MATCH($A1500&amp;"-2",Matches!$J$2:$J$201,0))-INDEX(Matches!$H$2:$H$201,MATCH($A1500&amp;"-2",Matches!$J$2:$J$201,0))),0,IF(F1500-G1500=INDEX(Matches!$G$2:$G$201,MATCH($A1500&amp;"-2",Matches!$J$2:$J$201,0))-INDEX(Matches!$H$2:$H$201,MATCH($A1500&amp;"-2",Matches!$J$2:$J$201,0)),3,2))))),""))</f>
        <v/>
      </c>
      <c r="Z1500" s="12" t="str">
        <f aca="false">IF(OR($B1500="",H1500="",I1500=""),"",IFERROR(IF(OR(INDEX(Matches!$I$2:$I$201,MATCH($A1500&amp;"-3",Matches!$J$2:$J$201,0))="Void",INDEX(Matches!$G$2:$G$201,MATCH($A1500&amp;"-3",Matches!$J$2:$J$201,0))="",INDEX(Matches!$H$2:$H$201,MATCH($A1500&amp;"-3",Matches!$J$2:$J$201,0))=""),"",IF(AND($C1500&lt;&gt;"",INDEX(Matches!$F$2:$F$201,MATCH($A1500&amp;"-3",Matches!$J$2:$J$201,0))&lt;&gt;"",$C1500&gt;=INDEX(Matches!$F$2:$F$201,MATCH($A1500&amp;"-3",Matches!$J$2:$J$201,0))),"",IF(AND(H1500=INDEX(Matches!$G$2:$G$201,MATCH($A1500&amp;"-3",Matches!$J$2:$J$201,0)),I1500=INDEX(Matches!$H$2:$H$201,MATCH($A1500&amp;"-3",Matches!$J$2:$J$201,0))),5,IF(SIGN(H1500-I1500)&lt;&gt;SIGN(INDEX(Matches!$G$2:$G$201,MATCH($A1500&amp;"-3",Matches!$J$2:$J$201,0))-INDEX(Matches!$H$2:$H$201,MATCH($A1500&amp;"-3",Matches!$J$2:$J$201,0))),0,IF(H1500-I1500=INDEX(Matches!$G$2:$G$201,MATCH($A1500&amp;"-3",Matches!$J$2:$J$201,0))-INDEX(Matches!$H$2:$H$201,MATCH($A1500&amp;"-3",Matches!$J$2:$J$201,0)),3,2))))),""))</f>
        <v/>
      </c>
      <c r="AA1500" s="12" t="str">
        <f aca="false">IF(OR($B1500="",J1500="",K1500=""),"",IFERROR(IF(OR(INDEX(Matches!$I$2:$I$201,MATCH($A1500&amp;"-4",Matches!$J$2:$J$201,0))="Void",INDEX(Matches!$G$2:$G$201,MATCH($A1500&amp;"-4",Matches!$J$2:$J$201,0))="",INDEX(Matches!$H$2:$H$201,MATCH($A1500&amp;"-4",Matches!$J$2:$J$201,0))=""),"",IF(AND($C1500&lt;&gt;"",INDEX(Matches!$F$2:$F$201,MATCH($A1500&amp;"-4",Matches!$J$2:$J$201,0))&lt;&gt;"",$C1500&gt;=INDEX(Matches!$F$2:$F$201,MATCH($A1500&amp;"-4",Matches!$J$2:$J$201,0))),"",IF(AND(J1500=INDEX(Matches!$G$2:$G$201,MATCH($A1500&amp;"-4",Matches!$J$2:$J$201,0)),K1500=INDEX(Matches!$H$2:$H$201,MATCH($A1500&amp;"-4",Matches!$J$2:$J$201,0))),5,IF(SIGN(J1500-K1500)&lt;&gt;SIGN(INDEX(Matches!$G$2:$G$201,MATCH($A1500&amp;"-4",Matches!$J$2:$J$201,0))-INDEX(Matches!$H$2:$H$201,MATCH($A1500&amp;"-4",Matches!$J$2:$J$201,0))),0,IF(J1500-K1500=INDEX(Matches!$G$2:$G$201,MATCH($A1500&amp;"-4",Matches!$J$2:$J$201,0))-INDEX(Matches!$H$2:$H$201,MATCH($A1500&amp;"-4",Matches!$J$2:$J$201,0)),3,2))))),""))</f>
        <v/>
      </c>
      <c r="AB1500" s="12" t="str">
        <f aca="false">IF(OR($B1500="",L1500="",M1500=""),"",IFERROR(IF(OR(INDEX(Matches!$I$2:$I$201,MATCH($A1500&amp;"-5",Matches!$J$2:$J$201,0))="Void",INDEX(Matches!$G$2:$G$201,MATCH($A1500&amp;"-5",Matches!$J$2:$J$201,0))="",INDEX(Matches!$H$2:$H$201,MATCH($A1500&amp;"-5",Matches!$J$2:$J$201,0))=""),"",IF(AND($C1500&lt;&gt;"",INDEX(Matches!$F$2:$F$201,MATCH($A1500&amp;"-5",Matches!$J$2:$J$201,0))&lt;&gt;"",$C1500&gt;=INDEX(Matches!$F$2:$F$201,MATCH($A1500&amp;"-5",Matches!$J$2:$J$201,0))),"",IF(AND(L1500=INDEX(Matches!$G$2:$G$201,MATCH($A1500&amp;"-5",Matches!$J$2:$J$201,0)),M1500=INDEX(Matches!$H$2:$H$201,MATCH($A1500&amp;"-5",Matches!$J$2:$J$201,0))),5,IF(SIGN(L1500-M1500)&lt;&gt;SIGN(INDEX(Matches!$G$2:$G$201,MATCH($A1500&amp;"-5",Matches!$J$2:$J$201,0))-INDEX(Matches!$H$2:$H$201,MATCH($A1500&amp;"-5",Matches!$J$2:$J$201,0))),0,IF(L1500-M1500=INDEX(Matches!$G$2:$G$201,MATCH($A1500&amp;"-5",Matches!$J$2:$J$201,0))-INDEX(Matches!$H$2:$H$201,MATCH($A1500&amp;"-5",Matches!$J$2:$J$201,0)),3,2))))),""))</f>
        <v/>
      </c>
      <c r="AC1500" s="12" t="str">
        <f aca="false">IF(OR($B1500="",N1500="",O1500=""),"",IFERROR(IF(OR(INDEX(Matches!$I$2:$I$201,MATCH($A1500&amp;"-6",Matches!$J$2:$J$201,0))="Void",INDEX(Matches!$G$2:$G$201,MATCH($A1500&amp;"-6",Matches!$J$2:$J$201,0))="",INDEX(Matches!$H$2:$H$201,MATCH($A1500&amp;"-6",Matches!$J$2:$J$201,0))=""),"",IF(AND($C1500&lt;&gt;"",INDEX(Matches!$F$2:$F$201,MATCH($A1500&amp;"-6",Matches!$J$2:$J$201,0))&lt;&gt;"",$C1500&gt;=INDEX(Matches!$F$2:$F$201,MATCH($A1500&amp;"-6",Matches!$J$2:$J$201,0))),"",IF(AND(N1500=INDEX(Matches!$G$2:$G$201,MATCH($A1500&amp;"-6",Matches!$J$2:$J$201,0)),O1500=INDEX(Matches!$H$2:$H$201,MATCH($A1500&amp;"-6",Matches!$J$2:$J$201,0))),5,IF(SIGN(N1500-O1500)&lt;&gt;SIGN(INDEX(Matches!$G$2:$G$201,MATCH($A1500&amp;"-6",Matches!$J$2:$J$201,0))-INDEX(Matches!$H$2:$H$201,MATCH($A1500&amp;"-6",Matches!$J$2:$J$201,0))),0,IF(N1500-O1500=INDEX(Matches!$G$2:$G$201,MATCH($A1500&amp;"-6",Matches!$J$2:$J$201,0))-INDEX(Matches!$H$2:$H$201,MATCH($A1500&amp;"-6",Matches!$J$2:$J$201,0)),3,2))))),""))</f>
        <v/>
      </c>
      <c r="AD1500" s="12" t="str">
        <f aca="false">IF(OR($B1500="",P1500="",Q1500=""),"",IFERROR(IF(OR(INDEX(Matches!$I$2:$I$201,MATCH($A1500&amp;"-7",Matches!$J$2:$J$201,0))="Void",INDEX(Matches!$G$2:$G$201,MATCH($A1500&amp;"-7",Matches!$J$2:$J$201,0))="",INDEX(Matches!$H$2:$H$201,MATCH($A1500&amp;"-7",Matches!$J$2:$J$201,0))=""),"",IF(AND($C1500&lt;&gt;"",INDEX(Matches!$F$2:$F$201,MATCH($A1500&amp;"-7",Matches!$J$2:$J$201,0))&lt;&gt;"",$C1500&gt;=INDEX(Matches!$F$2:$F$201,MATCH($A1500&amp;"-7",Matches!$J$2:$J$201,0))),"",IF(AND(P1500=INDEX(Matches!$G$2:$G$201,MATCH($A1500&amp;"-7",Matches!$J$2:$J$201,0)),Q1500=INDEX(Matches!$H$2:$H$201,MATCH($A1500&amp;"-7",Matches!$J$2:$J$201,0))),5,IF(SIGN(P1500-Q1500)&lt;&gt;SIGN(INDEX(Matches!$G$2:$G$201,MATCH($A1500&amp;"-7",Matches!$J$2:$J$201,0))-INDEX(Matches!$H$2:$H$201,MATCH($A1500&amp;"-7",Matches!$J$2:$J$201,0))),0,IF(P1500-Q1500=INDEX(Matches!$G$2:$G$201,MATCH($A1500&amp;"-7",Matches!$J$2:$J$201,0))-INDEX(Matches!$H$2:$H$201,MATCH($A1500&amp;"-7",Matches!$J$2:$J$201,0)),3,2))))),""))</f>
        <v/>
      </c>
      <c r="AE1500" s="12" t="str">
        <f aca="false">IF(OR($B1500="",R1500="",S1500=""),"",IFERROR(IF(OR(INDEX(Matches!$I$2:$I$201,MATCH($A1500&amp;"-8",Matches!$J$2:$J$201,0))="Void",INDEX(Matches!$G$2:$G$201,MATCH($A1500&amp;"-8",Matches!$J$2:$J$201,0))="",INDEX(Matches!$H$2:$H$201,MATCH($A1500&amp;"-8",Matches!$J$2:$J$201,0))=""),"",IF(AND($C1500&lt;&gt;"",INDEX(Matches!$F$2:$F$201,MATCH($A1500&amp;"-8",Matches!$J$2:$J$201,0))&lt;&gt;"",$C1500&gt;=INDEX(Matches!$F$2:$F$201,MATCH($A1500&amp;"-8",Matches!$J$2:$J$201,0))),"",IF(AND(R1500=INDEX(Matches!$G$2:$G$201,MATCH($A1500&amp;"-8",Matches!$J$2:$J$201,0)),S1500=INDEX(Matches!$H$2:$H$201,MATCH($A1500&amp;"-8",Matches!$J$2:$J$201,0))),5,IF(SIGN(R1500-S1500)&lt;&gt;SIGN(INDEX(Matches!$G$2:$G$201,MATCH($A1500&amp;"-8",Matches!$J$2:$J$201,0))-INDEX(Matches!$H$2:$H$201,MATCH($A1500&amp;"-8",Matches!$J$2:$J$201,0))),0,IF(R1500-S1500=INDEX(Matches!$G$2:$G$201,MATCH($A1500&amp;"-8",Matches!$J$2:$J$201,0))-INDEX(Matches!$H$2:$H$201,MATCH($A1500&amp;"-8",Matches!$J$2:$J$201,0)),3,2))))),""))</f>
        <v/>
      </c>
      <c r="AF1500" s="12" t="str">
        <f aca="false">IF(OR($B1500="",T1500="",U1500=""),"",IFERROR(IF(OR(INDEX(Matches!$I$2:$I$201,MATCH($A1500&amp;"-9",Matches!$J$2:$J$201,0))="Void",INDEX(Matches!$G$2:$G$201,MATCH($A1500&amp;"-9",Matches!$J$2:$J$201,0))="",INDEX(Matches!$H$2:$H$201,MATCH($A1500&amp;"-9",Matches!$J$2:$J$201,0))=""),"",IF(AND($C1500&lt;&gt;"",INDEX(Matches!$F$2:$F$201,MATCH($A1500&amp;"-9",Matches!$J$2:$J$201,0))&lt;&gt;"",$C1500&gt;=INDEX(Matches!$F$2:$F$201,MATCH($A1500&amp;"-9",Matches!$J$2:$J$201,0))),"",IF(AND(T1500=INDEX(Matches!$G$2:$G$201,MATCH($A1500&amp;"-9",Matches!$J$2:$J$201,0)),U1500=INDEX(Matches!$H$2:$H$201,MATCH($A1500&amp;"-9",Matches!$J$2:$J$201,0))),5,IF(SIGN(T1500-U1500)&lt;&gt;SIGN(INDEX(Matches!$G$2:$G$201,MATCH($A1500&amp;"-9",Matches!$J$2:$J$201,0))-INDEX(Matches!$H$2:$H$201,MATCH($A1500&amp;"-9",Matches!$J$2:$J$201,0))),0,IF(T1500-U1500=INDEX(Matches!$G$2:$G$201,MATCH($A1500&amp;"-9",Matches!$J$2:$J$201,0))-INDEX(Matches!$H$2:$H$201,MATCH($A1500&amp;"-9",Matches!$J$2:$J$201,0)),3,2))))),""))</f>
        <v/>
      </c>
      <c r="AG1500" s="12" t="str">
        <f aca="false">IF(OR($B1500="",V1500="",W1500=""),"",IFERROR(IF(OR(INDEX(Matches!$I$2:$I$201,MATCH($A1500&amp;"-10",Matches!$J$2:$J$201,0))="Void",INDEX(Matches!$G$2:$G$201,MATCH($A1500&amp;"-10",Matches!$J$2:$J$201,0))="",INDEX(Matches!$H$2:$H$201,MATCH($A1500&amp;"-10",Matches!$J$2:$J$201,0))=""),"",IF(AND($C1500&lt;&gt;"",INDEX(Matches!$F$2:$F$201,MATCH($A1500&amp;"-10",Matches!$J$2:$J$201,0))&lt;&gt;"",$C1500&gt;=INDEX(Matches!$F$2:$F$201,MATCH($A1500&amp;"-10",Matches!$J$2:$J$201,0))),"",IF(AND(V1500=INDEX(Matches!$G$2:$G$201,MATCH($A1500&amp;"-10",Matches!$J$2:$J$201,0)),W1500=INDEX(Matches!$H$2:$H$201,MATCH($A1500&amp;"-10",Matches!$J$2:$J$201,0))),5,IF(SIGN(V1500-W1500)&lt;&gt;SIGN(INDEX(Matches!$G$2:$G$201,MATCH($A1500&amp;"-10",Matches!$J$2:$J$201,0))-INDEX(Matches!$H$2:$H$201,MATCH($A1500&amp;"-10",Matches!$J$2:$J$201,0))),0,IF(V1500-W1500=INDEX(Matches!$G$2:$G$201,MATCH($A1500&amp;"-10",Matches!$J$2:$J$201,0))-INDEX(Matches!$H$2:$H$201,MATCH($A1500&amp;"-10",Matches!$J$2:$J$201,0)),3,2))))),""))</f>
        <v/>
      </c>
      <c r="AH1500" s="13" t="str">
        <f aca="false">IF($B1500="","",SUM(X1500:AG1500))</f>
        <v/>
      </c>
      <c r="AI1500" s="12" t="str">
        <f aca="false">IF($B1500="","",COUNTIF(X1500:AG1500,5))</f>
        <v/>
      </c>
      <c r="AJ1500" s="12" t="str">
        <f aca="false">IF($B1500="","",COUNTIF(X1500:AG1500,"&gt;=2"))</f>
        <v/>
      </c>
      <c r="AK1500" s="12" t="str">
        <f aca="false">IF($B1500="","",COUNT(X1500:AG1500))</f>
        <v/>
      </c>
    </row>
    <row r="1501" customFormat="false" ht="15" hidden="false" customHeight="false" outlineLevel="0" collapsed="false">
      <c r="A1501" s="7"/>
      <c r="B1501" s="7"/>
      <c r="C1501" s="11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12" t="str">
        <f aca="false">IF(OR($B1501="",D1501="",E1501=""),"",IFERROR(IF(OR(INDEX(Matches!$I$2:$I$201,MATCH($A1501&amp;"-1",Matches!$J$2:$J$201,0))="Void",INDEX(Matches!$G$2:$G$201,MATCH($A1501&amp;"-1",Matches!$J$2:$J$201,0))="",INDEX(Matches!$H$2:$H$201,MATCH($A1501&amp;"-1",Matches!$J$2:$J$201,0))=""),"",IF(AND($C1501&lt;&gt;"",INDEX(Matches!$F$2:$F$201,MATCH($A1501&amp;"-1",Matches!$J$2:$J$201,0))&lt;&gt;"",$C1501&gt;=INDEX(Matches!$F$2:$F$201,MATCH($A1501&amp;"-1",Matches!$J$2:$J$201,0))),"",IF(AND(D1501=INDEX(Matches!$G$2:$G$201,MATCH($A1501&amp;"-1",Matches!$J$2:$J$201,0)),E1501=INDEX(Matches!$H$2:$H$201,MATCH($A1501&amp;"-1",Matches!$J$2:$J$201,0))),5,IF(SIGN(D1501-E1501)&lt;&gt;SIGN(INDEX(Matches!$G$2:$G$201,MATCH($A1501&amp;"-1",Matches!$J$2:$J$201,0))-INDEX(Matches!$H$2:$H$201,MATCH($A1501&amp;"-1",Matches!$J$2:$J$201,0))),0,IF(D1501-E1501=INDEX(Matches!$G$2:$G$201,MATCH($A1501&amp;"-1",Matches!$J$2:$J$201,0))-INDEX(Matches!$H$2:$H$201,MATCH($A1501&amp;"-1",Matches!$J$2:$J$201,0)),3,2))))),""))</f>
        <v/>
      </c>
      <c r="Y1501" s="12" t="str">
        <f aca="false">IF(OR($B1501="",F1501="",G1501=""),"",IFERROR(IF(OR(INDEX(Matches!$I$2:$I$201,MATCH($A1501&amp;"-2",Matches!$J$2:$J$201,0))="Void",INDEX(Matches!$G$2:$G$201,MATCH($A1501&amp;"-2",Matches!$J$2:$J$201,0))="",INDEX(Matches!$H$2:$H$201,MATCH($A1501&amp;"-2",Matches!$J$2:$J$201,0))=""),"",IF(AND($C1501&lt;&gt;"",INDEX(Matches!$F$2:$F$201,MATCH($A1501&amp;"-2",Matches!$J$2:$J$201,0))&lt;&gt;"",$C1501&gt;=INDEX(Matches!$F$2:$F$201,MATCH($A1501&amp;"-2",Matches!$J$2:$J$201,0))),"",IF(AND(F1501=INDEX(Matches!$G$2:$G$201,MATCH($A1501&amp;"-2",Matches!$J$2:$J$201,0)),G1501=INDEX(Matches!$H$2:$H$201,MATCH($A1501&amp;"-2",Matches!$J$2:$J$201,0))),5,IF(SIGN(F1501-G1501)&lt;&gt;SIGN(INDEX(Matches!$G$2:$G$201,MATCH($A1501&amp;"-2",Matches!$J$2:$J$201,0))-INDEX(Matches!$H$2:$H$201,MATCH($A1501&amp;"-2",Matches!$J$2:$J$201,0))),0,IF(F1501-G1501=INDEX(Matches!$G$2:$G$201,MATCH($A1501&amp;"-2",Matches!$J$2:$J$201,0))-INDEX(Matches!$H$2:$H$201,MATCH($A1501&amp;"-2",Matches!$J$2:$J$201,0)),3,2))))),""))</f>
        <v/>
      </c>
      <c r="Z1501" s="12" t="str">
        <f aca="false">IF(OR($B1501="",H1501="",I1501=""),"",IFERROR(IF(OR(INDEX(Matches!$I$2:$I$201,MATCH($A1501&amp;"-3",Matches!$J$2:$J$201,0))="Void",INDEX(Matches!$G$2:$G$201,MATCH($A1501&amp;"-3",Matches!$J$2:$J$201,0))="",INDEX(Matches!$H$2:$H$201,MATCH($A1501&amp;"-3",Matches!$J$2:$J$201,0))=""),"",IF(AND($C1501&lt;&gt;"",INDEX(Matches!$F$2:$F$201,MATCH($A1501&amp;"-3",Matches!$J$2:$J$201,0))&lt;&gt;"",$C1501&gt;=INDEX(Matches!$F$2:$F$201,MATCH($A1501&amp;"-3",Matches!$J$2:$J$201,0))),"",IF(AND(H1501=INDEX(Matches!$G$2:$G$201,MATCH($A1501&amp;"-3",Matches!$J$2:$J$201,0)),I1501=INDEX(Matches!$H$2:$H$201,MATCH($A1501&amp;"-3",Matches!$J$2:$J$201,0))),5,IF(SIGN(H1501-I1501)&lt;&gt;SIGN(INDEX(Matches!$G$2:$G$201,MATCH($A1501&amp;"-3",Matches!$J$2:$J$201,0))-INDEX(Matches!$H$2:$H$201,MATCH($A1501&amp;"-3",Matches!$J$2:$J$201,0))),0,IF(H1501-I1501=INDEX(Matches!$G$2:$G$201,MATCH($A1501&amp;"-3",Matches!$J$2:$J$201,0))-INDEX(Matches!$H$2:$H$201,MATCH($A1501&amp;"-3",Matches!$J$2:$J$201,0)),3,2))))),""))</f>
        <v/>
      </c>
      <c r="AA1501" s="12" t="str">
        <f aca="false">IF(OR($B1501="",J1501="",K1501=""),"",IFERROR(IF(OR(INDEX(Matches!$I$2:$I$201,MATCH($A1501&amp;"-4",Matches!$J$2:$J$201,0))="Void",INDEX(Matches!$G$2:$G$201,MATCH($A1501&amp;"-4",Matches!$J$2:$J$201,0))="",INDEX(Matches!$H$2:$H$201,MATCH($A1501&amp;"-4",Matches!$J$2:$J$201,0))=""),"",IF(AND($C1501&lt;&gt;"",INDEX(Matches!$F$2:$F$201,MATCH($A1501&amp;"-4",Matches!$J$2:$J$201,0))&lt;&gt;"",$C1501&gt;=INDEX(Matches!$F$2:$F$201,MATCH($A1501&amp;"-4",Matches!$J$2:$J$201,0))),"",IF(AND(J1501=INDEX(Matches!$G$2:$G$201,MATCH($A1501&amp;"-4",Matches!$J$2:$J$201,0)),K1501=INDEX(Matches!$H$2:$H$201,MATCH($A1501&amp;"-4",Matches!$J$2:$J$201,0))),5,IF(SIGN(J1501-K1501)&lt;&gt;SIGN(INDEX(Matches!$G$2:$G$201,MATCH($A1501&amp;"-4",Matches!$J$2:$J$201,0))-INDEX(Matches!$H$2:$H$201,MATCH($A1501&amp;"-4",Matches!$J$2:$J$201,0))),0,IF(J1501-K1501=INDEX(Matches!$G$2:$G$201,MATCH($A1501&amp;"-4",Matches!$J$2:$J$201,0))-INDEX(Matches!$H$2:$H$201,MATCH($A1501&amp;"-4",Matches!$J$2:$J$201,0)),3,2))))),""))</f>
        <v/>
      </c>
      <c r="AB1501" s="12" t="str">
        <f aca="false">IF(OR($B1501="",L1501="",M1501=""),"",IFERROR(IF(OR(INDEX(Matches!$I$2:$I$201,MATCH($A1501&amp;"-5",Matches!$J$2:$J$201,0))="Void",INDEX(Matches!$G$2:$G$201,MATCH($A1501&amp;"-5",Matches!$J$2:$J$201,0))="",INDEX(Matches!$H$2:$H$201,MATCH($A1501&amp;"-5",Matches!$J$2:$J$201,0))=""),"",IF(AND($C1501&lt;&gt;"",INDEX(Matches!$F$2:$F$201,MATCH($A1501&amp;"-5",Matches!$J$2:$J$201,0))&lt;&gt;"",$C1501&gt;=INDEX(Matches!$F$2:$F$201,MATCH($A1501&amp;"-5",Matches!$J$2:$J$201,0))),"",IF(AND(L1501=INDEX(Matches!$G$2:$G$201,MATCH($A1501&amp;"-5",Matches!$J$2:$J$201,0)),M1501=INDEX(Matches!$H$2:$H$201,MATCH($A1501&amp;"-5",Matches!$J$2:$J$201,0))),5,IF(SIGN(L1501-M1501)&lt;&gt;SIGN(INDEX(Matches!$G$2:$G$201,MATCH($A1501&amp;"-5",Matches!$J$2:$J$201,0))-INDEX(Matches!$H$2:$H$201,MATCH($A1501&amp;"-5",Matches!$J$2:$J$201,0))),0,IF(L1501-M1501=INDEX(Matches!$G$2:$G$201,MATCH($A1501&amp;"-5",Matches!$J$2:$J$201,0))-INDEX(Matches!$H$2:$H$201,MATCH($A1501&amp;"-5",Matches!$J$2:$J$201,0)),3,2))))),""))</f>
        <v/>
      </c>
      <c r="AC1501" s="12" t="str">
        <f aca="false">IF(OR($B1501="",N1501="",O1501=""),"",IFERROR(IF(OR(INDEX(Matches!$I$2:$I$201,MATCH($A1501&amp;"-6",Matches!$J$2:$J$201,0))="Void",INDEX(Matches!$G$2:$G$201,MATCH($A1501&amp;"-6",Matches!$J$2:$J$201,0))="",INDEX(Matches!$H$2:$H$201,MATCH($A1501&amp;"-6",Matches!$J$2:$J$201,0))=""),"",IF(AND($C1501&lt;&gt;"",INDEX(Matches!$F$2:$F$201,MATCH($A1501&amp;"-6",Matches!$J$2:$J$201,0))&lt;&gt;"",$C1501&gt;=INDEX(Matches!$F$2:$F$201,MATCH($A1501&amp;"-6",Matches!$J$2:$J$201,0))),"",IF(AND(N1501=INDEX(Matches!$G$2:$G$201,MATCH($A1501&amp;"-6",Matches!$J$2:$J$201,0)),O1501=INDEX(Matches!$H$2:$H$201,MATCH($A1501&amp;"-6",Matches!$J$2:$J$201,0))),5,IF(SIGN(N1501-O1501)&lt;&gt;SIGN(INDEX(Matches!$G$2:$G$201,MATCH($A1501&amp;"-6",Matches!$J$2:$J$201,0))-INDEX(Matches!$H$2:$H$201,MATCH($A1501&amp;"-6",Matches!$J$2:$J$201,0))),0,IF(N1501-O1501=INDEX(Matches!$G$2:$G$201,MATCH($A1501&amp;"-6",Matches!$J$2:$J$201,0))-INDEX(Matches!$H$2:$H$201,MATCH($A1501&amp;"-6",Matches!$J$2:$J$201,0)),3,2))))),""))</f>
        <v/>
      </c>
      <c r="AD1501" s="12" t="str">
        <f aca="false">IF(OR($B1501="",P1501="",Q1501=""),"",IFERROR(IF(OR(INDEX(Matches!$I$2:$I$201,MATCH($A1501&amp;"-7",Matches!$J$2:$J$201,0))="Void",INDEX(Matches!$G$2:$G$201,MATCH($A1501&amp;"-7",Matches!$J$2:$J$201,0))="",INDEX(Matches!$H$2:$H$201,MATCH($A1501&amp;"-7",Matches!$J$2:$J$201,0))=""),"",IF(AND($C1501&lt;&gt;"",INDEX(Matches!$F$2:$F$201,MATCH($A1501&amp;"-7",Matches!$J$2:$J$201,0))&lt;&gt;"",$C1501&gt;=INDEX(Matches!$F$2:$F$201,MATCH($A1501&amp;"-7",Matches!$J$2:$J$201,0))),"",IF(AND(P1501=INDEX(Matches!$G$2:$G$201,MATCH($A1501&amp;"-7",Matches!$J$2:$J$201,0)),Q1501=INDEX(Matches!$H$2:$H$201,MATCH($A1501&amp;"-7",Matches!$J$2:$J$201,0))),5,IF(SIGN(P1501-Q1501)&lt;&gt;SIGN(INDEX(Matches!$G$2:$G$201,MATCH($A1501&amp;"-7",Matches!$J$2:$J$201,0))-INDEX(Matches!$H$2:$H$201,MATCH($A1501&amp;"-7",Matches!$J$2:$J$201,0))),0,IF(P1501-Q1501=INDEX(Matches!$G$2:$G$201,MATCH($A1501&amp;"-7",Matches!$J$2:$J$201,0))-INDEX(Matches!$H$2:$H$201,MATCH($A1501&amp;"-7",Matches!$J$2:$J$201,0)),3,2))))),""))</f>
        <v/>
      </c>
      <c r="AE1501" s="12" t="str">
        <f aca="false">IF(OR($B1501="",R1501="",S1501=""),"",IFERROR(IF(OR(INDEX(Matches!$I$2:$I$201,MATCH($A1501&amp;"-8",Matches!$J$2:$J$201,0))="Void",INDEX(Matches!$G$2:$G$201,MATCH($A1501&amp;"-8",Matches!$J$2:$J$201,0))="",INDEX(Matches!$H$2:$H$201,MATCH($A1501&amp;"-8",Matches!$J$2:$J$201,0))=""),"",IF(AND($C1501&lt;&gt;"",INDEX(Matches!$F$2:$F$201,MATCH($A1501&amp;"-8",Matches!$J$2:$J$201,0))&lt;&gt;"",$C1501&gt;=INDEX(Matches!$F$2:$F$201,MATCH($A1501&amp;"-8",Matches!$J$2:$J$201,0))),"",IF(AND(R1501=INDEX(Matches!$G$2:$G$201,MATCH($A1501&amp;"-8",Matches!$J$2:$J$201,0)),S1501=INDEX(Matches!$H$2:$H$201,MATCH($A1501&amp;"-8",Matches!$J$2:$J$201,0))),5,IF(SIGN(R1501-S1501)&lt;&gt;SIGN(INDEX(Matches!$G$2:$G$201,MATCH($A1501&amp;"-8",Matches!$J$2:$J$201,0))-INDEX(Matches!$H$2:$H$201,MATCH($A1501&amp;"-8",Matches!$J$2:$J$201,0))),0,IF(R1501-S1501=INDEX(Matches!$G$2:$G$201,MATCH($A1501&amp;"-8",Matches!$J$2:$J$201,0))-INDEX(Matches!$H$2:$H$201,MATCH($A1501&amp;"-8",Matches!$J$2:$J$201,0)),3,2))))),""))</f>
        <v/>
      </c>
      <c r="AF1501" s="12" t="str">
        <f aca="false">IF(OR($B1501="",T1501="",U1501=""),"",IFERROR(IF(OR(INDEX(Matches!$I$2:$I$201,MATCH($A1501&amp;"-9",Matches!$J$2:$J$201,0))="Void",INDEX(Matches!$G$2:$G$201,MATCH($A1501&amp;"-9",Matches!$J$2:$J$201,0))="",INDEX(Matches!$H$2:$H$201,MATCH($A1501&amp;"-9",Matches!$J$2:$J$201,0))=""),"",IF(AND($C1501&lt;&gt;"",INDEX(Matches!$F$2:$F$201,MATCH($A1501&amp;"-9",Matches!$J$2:$J$201,0))&lt;&gt;"",$C1501&gt;=INDEX(Matches!$F$2:$F$201,MATCH($A1501&amp;"-9",Matches!$J$2:$J$201,0))),"",IF(AND(T1501=INDEX(Matches!$G$2:$G$201,MATCH($A1501&amp;"-9",Matches!$J$2:$J$201,0)),U1501=INDEX(Matches!$H$2:$H$201,MATCH($A1501&amp;"-9",Matches!$J$2:$J$201,0))),5,IF(SIGN(T1501-U1501)&lt;&gt;SIGN(INDEX(Matches!$G$2:$G$201,MATCH($A1501&amp;"-9",Matches!$J$2:$J$201,0))-INDEX(Matches!$H$2:$H$201,MATCH($A1501&amp;"-9",Matches!$J$2:$J$201,0))),0,IF(T1501-U1501=INDEX(Matches!$G$2:$G$201,MATCH($A1501&amp;"-9",Matches!$J$2:$J$201,0))-INDEX(Matches!$H$2:$H$201,MATCH($A1501&amp;"-9",Matches!$J$2:$J$201,0)),3,2))))),""))</f>
        <v/>
      </c>
      <c r="AG1501" s="12" t="str">
        <f aca="false">IF(OR($B1501="",V1501="",W1501=""),"",IFERROR(IF(OR(INDEX(Matches!$I$2:$I$201,MATCH($A1501&amp;"-10",Matches!$J$2:$J$201,0))="Void",INDEX(Matches!$G$2:$G$201,MATCH($A1501&amp;"-10",Matches!$J$2:$J$201,0))="",INDEX(Matches!$H$2:$H$201,MATCH($A1501&amp;"-10",Matches!$J$2:$J$201,0))=""),"",IF(AND($C1501&lt;&gt;"",INDEX(Matches!$F$2:$F$201,MATCH($A1501&amp;"-10",Matches!$J$2:$J$201,0))&lt;&gt;"",$C1501&gt;=INDEX(Matches!$F$2:$F$201,MATCH($A1501&amp;"-10",Matches!$J$2:$J$201,0))),"",IF(AND(V1501=INDEX(Matches!$G$2:$G$201,MATCH($A1501&amp;"-10",Matches!$J$2:$J$201,0)),W1501=INDEX(Matches!$H$2:$H$201,MATCH($A1501&amp;"-10",Matches!$J$2:$J$201,0))),5,IF(SIGN(V1501-W1501)&lt;&gt;SIGN(INDEX(Matches!$G$2:$G$201,MATCH($A1501&amp;"-10",Matches!$J$2:$J$201,0))-INDEX(Matches!$H$2:$H$201,MATCH($A1501&amp;"-10",Matches!$J$2:$J$201,0))),0,IF(V1501-W1501=INDEX(Matches!$G$2:$G$201,MATCH($A1501&amp;"-10",Matches!$J$2:$J$201,0))-INDEX(Matches!$H$2:$H$201,MATCH($A1501&amp;"-10",Matches!$J$2:$J$201,0)),3,2))))),""))</f>
        <v/>
      </c>
      <c r="AH1501" s="13" t="str">
        <f aca="false">IF($B1501="","",SUM(X1501:AG1501))</f>
        <v/>
      </c>
      <c r="AI1501" s="12" t="str">
        <f aca="false">IF($B1501="","",COUNTIF(X1501:AG1501,5))</f>
        <v/>
      </c>
      <c r="AJ1501" s="12" t="str">
        <f aca="false">IF($B1501="","",COUNTIF(X1501:AG1501,"&gt;=2"))</f>
        <v/>
      </c>
      <c r="AK1501" s="12" t="str">
        <f aca="false">IF($B1501="","",COUNT(X1501:AG1501))</f>
        <v/>
      </c>
    </row>
    <row r="1502" customFormat="false" ht="15" hidden="false" customHeight="false" outlineLevel="0" collapsed="false">
      <c r="A1502" s="7"/>
      <c r="B1502" s="7"/>
      <c r="C1502" s="11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12" t="str">
        <f aca="false">IF(OR($B1502="",D1502="",E1502=""),"",IFERROR(IF(OR(INDEX(Matches!$I$2:$I$201,MATCH($A1502&amp;"-1",Matches!$J$2:$J$201,0))="Void",INDEX(Matches!$G$2:$G$201,MATCH($A1502&amp;"-1",Matches!$J$2:$J$201,0))="",INDEX(Matches!$H$2:$H$201,MATCH($A1502&amp;"-1",Matches!$J$2:$J$201,0))=""),"",IF(AND($C1502&lt;&gt;"",INDEX(Matches!$F$2:$F$201,MATCH($A1502&amp;"-1",Matches!$J$2:$J$201,0))&lt;&gt;"",$C1502&gt;=INDEX(Matches!$F$2:$F$201,MATCH($A1502&amp;"-1",Matches!$J$2:$J$201,0))),"",IF(AND(D1502=INDEX(Matches!$G$2:$G$201,MATCH($A1502&amp;"-1",Matches!$J$2:$J$201,0)),E1502=INDEX(Matches!$H$2:$H$201,MATCH($A1502&amp;"-1",Matches!$J$2:$J$201,0))),5,IF(SIGN(D1502-E1502)&lt;&gt;SIGN(INDEX(Matches!$G$2:$G$201,MATCH($A1502&amp;"-1",Matches!$J$2:$J$201,0))-INDEX(Matches!$H$2:$H$201,MATCH($A1502&amp;"-1",Matches!$J$2:$J$201,0))),0,IF(D1502-E1502=INDEX(Matches!$G$2:$G$201,MATCH($A1502&amp;"-1",Matches!$J$2:$J$201,0))-INDEX(Matches!$H$2:$H$201,MATCH($A1502&amp;"-1",Matches!$J$2:$J$201,0)),3,2))))),""))</f>
        <v/>
      </c>
      <c r="Y1502" s="12" t="str">
        <f aca="false">IF(OR($B1502="",F1502="",G1502=""),"",IFERROR(IF(OR(INDEX(Matches!$I$2:$I$201,MATCH($A1502&amp;"-2",Matches!$J$2:$J$201,0))="Void",INDEX(Matches!$G$2:$G$201,MATCH($A1502&amp;"-2",Matches!$J$2:$J$201,0))="",INDEX(Matches!$H$2:$H$201,MATCH($A1502&amp;"-2",Matches!$J$2:$J$201,0))=""),"",IF(AND($C1502&lt;&gt;"",INDEX(Matches!$F$2:$F$201,MATCH($A1502&amp;"-2",Matches!$J$2:$J$201,0))&lt;&gt;"",$C1502&gt;=INDEX(Matches!$F$2:$F$201,MATCH($A1502&amp;"-2",Matches!$J$2:$J$201,0))),"",IF(AND(F1502=INDEX(Matches!$G$2:$G$201,MATCH($A1502&amp;"-2",Matches!$J$2:$J$201,0)),G1502=INDEX(Matches!$H$2:$H$201,MATCH($A1502&amp;"-2",Matches!$J$2:$J$201,0))),5,IF(SIGN(F1502-G1502)&lt;&gt;SIGN(INDEX(Matches!$G$2:$G$201,MATCH($A1502&amp;"-2",Matches!$J$2:$J$201,0))-INDEX(Matches!$H$2:$H$201,MATCH($A1502&amp;"-2",Matches!$J$2:$J$201,0))),0,IF(F1502-G1502=INDEX(Matches!$G$2:$G$201,MATCH($A1502&amp;"-2",Matches!$J$2:$J$201,0))-INDEX(Matches!$H$2:$H$201,MATCH($A1502&amp;"-2",Matches!$J$2:$J$201,0)),3,2))))),""))</f>
        <v/>
      </c>
      <c r="Z1502" s="12" t="str">
        <f aca="false">IF(OR($B1502="",H1502="",I1502=""),"",IFERROR(IF(OR(INDEX(Matches!$I$2:$I$201,MATCH($A1502&amp;"-3",Matches!$J$2:$J$201,0))="Void",INDEX(Matches!$G$2:$G$201,MATCH($A1502&amp;"-3",Matches!$J$2:$J$201,0))="",INDEX(Matches!$H$2:$H$201,MATCH($A1502&amp;"-3",Matches!$J$2:$J$201,0))=""),"",IF(AND($C1502&lt;&gt;"",INDEX(Matches!$F$2:$F$201,MATCH($A1502&amp;"-3",Matches!$J$2:$J$201,0))&lt;&gt;"",$C1502&gt;=INDEX(Matches!$F$2:$F$201,MATCH($A1502&amp;"-3",Matches!$J$2:$J$201,0))),"",IF(AND(H1502=INDEX(Matches!$G$2:$G$201,MATCH($A1502&amp;"-3",Matches!$J$2:$J$201,0)),I1502=INDEX(Matches!$H$2:$H$201,MATCH($A1502&amp;"-3",Matches!$J$2:$J$201,0))),5,IF(SIGN(H1502-I1502)&lt;&gt;SIGN(INDEX(Matches!$G$2:$G$201,MATCH($A1502&amp;"-3",Matches!$J$2:$J$201,0))-INDEX(Matches!$H$2:$H$201,MATCH($A1502&amp;"-3",Matches!$J$2:$J$201,0))),0,IF(H1502-I1502=INDEX(Matches!$G$2:$G$201,MATCH($A1502&amp;"-3",Matches!$J$2:$J$201,0))-INDEX(Matches!$H$2:$H$201,MATCH($A1502&amp;"-3",Matches!$J$2:$J$201,0)),3,2))))),""))</f>
        <v/>
      </c>
      <c r="AA1502" s="12" t="str">
        <f aca="false">IF(OR($B1502="",J1502="",K1502=""),"",IFERROR(IF(OR(INDEX(Matches!$I$2:$I$201,MATCH($A1502&amp;"-4",Matches!$J$2:$J$201,0))="Void",INDEX(Matches!$G$2:$G$201,MATCH($A1502&amp;"-4",Matches!$J$2:$J$201,0))="",INDEX(Matches!$H$2:$H$201,MATCH($A1502&amp;"-4",Matches!$J$2:$J$201,0))=""),"",IF(AND($C1502&lt;&gt;"",INDEX(Matches!$F$2:$F$201,MATCH($A1502&amp;"-4",Matches!$J$2:$J$201,0))&lt;&gt;"",$C1502&gt;=INDEX(Matches!$F$2:$F$201,MATCH($A1502&amp;"-4",Matches!$J$2:$J$201,0))),"",IF(AND(J1502=INDEX(Matches!$G$2:$G$201,MATCH($A1502&amp;"-4",Matches!$J$2:$J$201,0)),K1502=INDEX(Matches!$H$2:$H$201,MATCH($A1502&amp;"-4",Matches!$J$2:$J$201,0))),5,IF(SIGN(J1502-K1502)&lt;&gt;SIGN(INDEX(Matches!$G$2:$G$201,MATCH($A1502&amp;"-4",Matches!$J$2:$J$201,0))-INDEX(Matches!$H$2:$H$201,MATCH($A1502&amp;"-4",Matches!$J$2:$J$201,0))),0,IF(J1502-K1502=INDEX(Matches!$G$2:$G$201,MATCH($A1502&amp;"-4",Matches!$J$2:$J$201,0))-INDEX(Matches!$H$2:$H$201,MATCH($A1502&amp;"-4",Matches!$J$2:$J$201,0)),3,2))))),""))</f>
        <v/>
      </c>
      <c r="AB1502" s="12" t="str">
        <f aca="false">IF(OR($B1502="",L1502="",M1502=""),"",IFERROR(IF(OR(INDEX(Matches!$I$2:$I$201,MATCH($A1502&amp;"-5",Matches!$J$2:$J$201,0))="Void",INDEX(Matches!$G$2:$G$201,MATCH($A1502&amp;"-5",Matches!$J$2:$J$201,0))="",INDEX(Matches!$H$2:$H$201,MATCH($A1502&amp;"-5",Matches!$J$2:$J$201,0))=""),"",IF(AND($C1502&lt;&gt;"",INDEX(Matches!$F$2:$F$201,MATCH($A1502&amp;"-5",Matches!$J$2:$J$201,0))&lt;&gt;"",$C1502&gt;=INDEX(Matches!$F$2:$F$201,MATCH($A1502&amp;"-5",Matches!$J$2:$J$201,0))),"",IF(AND(L1502=INDEX(Matches!$G$2:$G$201,MATCH($A1502&amp;"-5",Matches!$J$2:$J$201,0)),M1502=INDEX(Matches!$H$2:$H$201,MATCH($A1502&amp;"-5",Matches!$J$2:$J$201,0))),5,IF(SIGN(L1502-M1502)&lt;&gt;SIGN(INDEX(Matches!$G$2:$G$201,MATCH($A1502&amp;"-5",Matches!$J$2:$J$201,0))-INDEX(Matches!$H$2:$H$201,MATCH($A1502&amp;"-5",Matches!$J$2:$J$201,0))),0,IF(L1502-M1502=INDEX(Matches!$G$2:$G$201,MATCH($A1502&amp;"-5",Matches!$J$2:$J$201,0))-INDEX(Matches!$H$2:$H$201,MATCH($A1502&amp;"-5",Matches!$J$2:$J$201,0)),3,2))))),""))</f>
        <v/>
      </c>
      <c r="AC1502" s="12" t="str">
        <f aca="false">IF(OR($B1502="",N1502="",O1502=""),"",IFERROR(IF(OR(INDEX(Matches!$I$2:$I$201,MATCH($A1502&amp;"-6",Matches!$J$2:$J$201,0))="Void",INDEX(Matches!$G$2:$G$201,MATCH($A1502&amp;"-6",Matches!$J$2:$J$201,0))="",INDEX(Matches!$H$2:$H$201,MATCH($A1502&amp;"-6",Matches!$J$2:$J$201,0))=""),"",IF(AND($C1502&lt;&gt;"",INDEX(Matches!$F$2:$F$201,MATCH($A1502&amp;"-6",Matches!$J$2:$J$201,0))&lt;&gt;"",$C1502&gt;=INDEX(Matches!$F$2:$F$201,MATCH($A1502&amp;"-6",Matches!$J$2:$J$201,0))),"",IF(AND(N1502=INDEX(Matches!$G$2:$G$201,MATCH($A1502&amp;"-6",Matches!$J$2:$J$201,0)),O1502=INDEX(Matches!$H$2:$H$201,MATCH($A1502&amp;"-6",Matches!$J$2:$J$201,0))),5,IF(SIGN(N1502-O1502)&lt;&gt;SIGN(INDEX(Matches!$G$2:$G$201,MATCH($A1502&amp;"-6",Matches!$J$2:$J$201,0))-INDEX(Matches!$H$2:$H$201,MATCH($A1502&amp;"-6",Matches!$J$2:$J$201,0))),0,IF(N1502-O1502=INDEX(Matches!$G$2:$G$201,MATCH($A1502&amp;"-6",Matches!$J$2:$J$201,0))-INDEX(Matches!$H$2:$H$201,MATCH($A1502&amp;"-6",Matches!$J$2:$J$201,0)),3,2))))),""))</f>
        <v/>
      </c>
      <c r="AD1502" s="12" t="str">
        <f aca="false">IF(OR($B1502="",P1502="",Q1502=""),"",IFERROR(IF(OR(INDEX(Matches!$I$2:$I$201,MATCH($A1502&amp;"-7",Matches!$J$2:$J$201,0))="Void",INDEX(Matches!$G$2:$G$201,MATCH($A1502&amp;"-7",Matches!$J$2:$J$201,0))="",INDEX(Matches!$H$2:$H$201,MATCH($A1502&amp;"-7",Matches!$J$2:$J$201,0))=""),"",IF(AND($C1502&lt;&gt;"",INDEX(Matches!$F$2:$F$201,MATCH($A1502&amp;"-7",Matches!$J$2:$J$201,0))&lt;&gt;"",$C1502&gt;=INDEX(Matches!$F$2:$F$201,MATCH($A1502&amp;"-7",Matches!$J$2:$J$201,0))),"",IF(AND(P1502=INDEX(Matches!$G$2:$G$201,MATCH($A1502&amp;"-7",Matches!$J$2:$J$201,0)),Q1502=INDEX(Matches!$H$2:$H$201,MATCH($A1502&amp;"-7",Matches!$J$2:$J$201,0))),5,IF(SIGN(P1502-Q1502)&lt;&gt;SIGN(INDEX(Matches!$G$2:$G$201,MATCH($A1502&amp;"-7",Matches!$J$2:$J$201,0))-INDEX(Matches!$H$2:$H$201,MATCH($A1502&amp;"-7",Matches!$J$2:$J$201,0))),0,IF(P1502-Q1502=INDEX(Matches!$G$2:$G$201,MATCH($A1502&amp;"-7",Matches!$J$2:$J$201,0))-INDEX(Matches!$H$2:$H$201,MATCH($A1502&amp;"-7",Matches!$J$2:$J$201,0)),3,2))))),""))</f>
        <v/>
      </c>
      <c r="AE1502" s="12" t="str">
        <f aca="false">IF(OR($B1502="",R1502="",S1502=""),"",IFERROR(IF(OR(INDEX(Matches!$I$2:$I$201,MATCH($A1502&amp;"-8",Matches!$J$2:$J$201,0))="Void",INDEX(Matches!$G$2:$G$201,MATCH($A1502&amp;"-8",Matches!$J$2:$J$201,0))="",INDEX(Matches!$H$2:$H$201,MATCH($A1502&amp;"-8",Matches!$J$2:$J$201,0))=""),"",IF(AND($C1502&lt;&gt;"",INDEX(Matches!$F$2:$F$201,MATCH($A1502&amp;"-8",Matches!$J$2:$J$201,0))&lt;&gt;"",$C1502&gt;=INDEX(Matches!$F$2:$F$201,MATCH($A1502&amp;"-8",Matches!$J$2:$J$201,0))),"",IF(AND(R1502=INDEX(Matches!$G$2:$G$201,MATCH($A1502&amp;"-8",Matches!$J$2:$J$201,0)),S1502=INDEX(Matches!$H$2:$H$201,MATCH($A1502&amp;"-8",Matches!$J$2:$J$201,0))),5,IF(SIGN(R1502-S1502)&lt;&gt;SIGN(INDEX(Matches!$G$2:$G$201,MATCH($A1502&amp;"-8",Matches!$J$2:$J$201,0))-INDEX(Matches!$H$2:$H$201,MATCH($A1502&amp;"-8",Matches!$J$2:$J$201,0))),0,IF(R1502-S1502=INDEX(Matches!$G$2:$G$201,MATCH($A1502&amp;"-8",Matches!$J$2:$J$201,0))-INDEX(Matches!$H$2:$H$201,MATCH($A1502&amp;"-8",Matches!$J$2:$J$201,0)),3,2))))),""))</f>
        <v/>
      </c>
      <c r="AF1502" s="12" t="str">
        <f aca="false">IF(OR($B1502="",T1502="",U1502=""),"",IFERROR(IF(OR(INDEX(Matches!$I$2:$I$201,MATCH($A1502&amp;"-9",Matches!$J$2:$J$201,0))="Void",INDEX(Matches!$G$2:$G$201,MATCH($A1502&amp;"-9",Matches!$J$2:$J$201,0))="",INDEX(Matches!$H$2:$H$201,MATCH($A1502&amp;"-9",Matches!$J$2:$J$201,0))=""),"",IF(AND($C1502&lt;&gt;"",INDEX(Matches!$F$2:$F$201,MATCH($A1502&amp;"-9",Matches!$J$2:$J$201,0))&lt;&gt;"",$C1502&gt;=INDEX(Matches!$F$2:$F$201,MATCH($A1502&amp;"-9",Matches!$J$2:$J$201,0))),"",IF(AND(T1502=INDEX(Matches!$G$2:$G$201,MATCH($A1502&amp;"-9",Matches!$J$2:$J$201,0)),U1502=INDEX(Matches!$H$2:$H$201,MATCH($A1502&amp;"-9",Matches!$J$2:$J$201,0))),5,IF(SIGN(T1502-U1502)&lt;&gt;SIGN(INDEX(Matches!$G$2:$G$201,MATCH($A1502&amp;"-9",Matches!$J$2:$J$201,0))-INDEX(Matches!$H$2:$H$201,MATCH($A1502&amp;"-9",Matches!$J$2:$J$201,0))),0,IF(T1502-U1502=INDEX(Matches!$G$2:$G$201,MATCH($A1502&amp;"-9",Matches!$J$2:$J$201,0))-INDEX(Matches!$H$2:$H$201,MATCH($A1502&amp;"-9",Matches!$J$2:$J$201,0)),3,2))))),""))</f>
        <v/>
      </c>
      <c r="AG1502" s="12" t="str">
        <f aca="false">IF(OR($B1502="",V1502="",W1502=""),"",IFERROR(IF(OR(INDEX(Matches!$I$2:$I$201,MATCH($A1502&amp;"-10",Matches!$J$2:$J$201,0))="Void",INDEX(Matches!$G$2:$G$201,MATCH($A1502&amp;"-10",Matches!$J$2:$J$201,0))="",INDEX(Matches!$H$2:$H$201,MATCH($A1502&amp;"-10",Matches!$J$2:$J$201,0))=""),"",IF(AND($C1502&lt;&gt;"",INDEX(Matches!$F$2:$F$201,MATCH($A1502&amp;"-10",Matches!$J$2:$J$201,0))&lt;&gt;"",$C1502&gt;=INDEX(Matches!$F$2:$F$201,MATCH($A1502&amp;"-10",Matches!$J$2:$J$201,0))),"",IF(AND(V1502=INDEX(Matches!$G$2:$G$201,MATCH($A1502&amp;"-10",Matches!$J$2:$J$201,0)),W1502=INDEX(Matches!$H$2:$H$201,MATCH($A1502&amp;"-10",Matches!$J$2:$J$201,0))),5,IF(SIGN(V1502-W1502)&lt;&gt;SIGN(INDEX(Matches!$G$2:$G$201,MATCH($A1502&amp;"-10",Matches!$J$2:$J$201,0))-INDEX(Matches!$H$2:$H$201,MATCH($A1502&amp;"-10",Matches!$J$2:$J$201,0))),0,IF(V1502-W1502=INDEX(Matches!$G$2:$G$201,MATCH($A1502&amp;"-10",Matches!$J$2:$J$201,0))-INDEX(Matches!$H$2:$H$201,MATCH($A1502&amp;"-10",Matches!$J$2:$J$201,0)),3,2))))),""))</f>
        <v/>
      </c>
      <c r="AH1502" s="13" t="str">
        <f aca="false">IF($B1502="","",SUM(X1502:AG1502))</f>
        <v/>
      </c>
      <c r="AI1502" s="12" t="str">
        <f aca="false">IF($B1502="","",COUNTIF(X1502:AG1502,5))</f>
        <v/>
      </c>
      <c r="AJ1502" s="12" t="str">
        <f aca="false">IF($B1502="","",COUNTIF(X1502:AG1502,"&gt;=2"))</f>
        <v/>
      </c>
      <c r="AK1502" s="12" t="str">
        <f aca="false">IF($B1502="","",COUNT(X1502:AG1502))</f>
        <v/>
      </c>
    </row>
    <row r="1503" customFormat="false" ht="15" hidden="false" customHeight="false" outlineLevel="0" collapsed="false">
      <c r="A1503" s="7"/>
      <c r="B1503" s="7"/>
      <c r="C1503" s="11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12" t="str">
        <f aca="false">IF(OR($B1503="",D1503="",E1503=""),"",IFERROR(IF(OR(INDEX(Matches!$I$2:$I$201,MATCH($A1503&amp;"-1",Matches!$J$2:$J$201,0))="Void",INDEX(Matches!$G$2:$G$201,MATCH($A1503&amp;"-1",Matches!$J$2:$J$201,0))="",INDEX(Matches!$H$2:$H$201,MATCH($A1503&amp;"-1",Matches!$J$2:$J$201,0))=""),"",IF(AND($C1503&lt;&gt;"",INDEX(Matches!$F$2:$F$201,MATCH($A1503&amp;"-1",Matches!$J$2:$J$201,0))&lt;&gt;"",$C1503&gt;=INDEX(Matches!$F$2:$F$201,MATCH($A1503&amp;"-1",Matches!$J$2:$J$201,0))),"",IF(AND(D1503=INDEX(Matches!$G$2:$G$201,MATCH($A1503&amp;"-1",Matches!$J$2:$J$201,0)),E1503=INDEX(Matches!$H$2:$H$201,MATCH($A1503&amp;"-1",Matches!$J$2:$J$201,0))),5,IF(SIGN(D1503-E1503)&lt;&gt;SIGN(INDEX(Matches!$G$2:$G$201,MATCH($A1503&amp;"-1",Matches!$J$2:$J$201,0))-INDEX(Matches!$H$2:$H$201,MATCH($A1503&amp;"-1",Matches!$J$2:$J$201,0))),0,IF(D1503-E1503=INDEX(Matches!$G$2:$G$201,MATCH($A1503&amp;"-1",Matches!$J$2:$J$201,0))-INDEX(Matches!$H$2:$H$201,MATCH($A1503&amp;"-1",Matches!$J$2:$J$201,0)),3,2))))),""))</f>
        <v/>
      </c>
      <c r="Y1503" s="12" t="str">
        <f aca="false">IF(OR($B1503="",F1503="",G1503=""),"",IFERROR(IF(OR(INDEX(Matches!$I$2:$I$201,MATCH($A1503&amp;"-2",Matches!$J$2:$J$201,0))="Void",INDEX(Matches!$G$2:$G$201,MATCH($A1503&amp;"-2",Matches!$J$2:$J$201,0))="",INDEX(Matches!$H$2:$H$201,MATCH($A1503&amp;"-2",Matches!$J$2:$J$201,0))=""),"",IF(AND($C1503&lt;&gt;"",INDEX(Matches!$F$2:$F$201,MATCH($A1503&amp;"-2",Matches!$J$2:$J$201,0))&lt;&gt;"",$C1503&gt;=INDEX(Matches!$F$2:$F$201,MATCH($A1503&amp;"-2",Matches!$J$2:$J$201,0))),"",IF(AND(F1503=INDEX(Matches!$G$2:$G$201,MATCH($A1503&amp;"-2",Matches!$J$2:$J$201,0)),G1503=INDEX(Matches!$H$2:$H$201,MATCH($A1503&amp;"-2",Matches!$J$2:$J$201,0))),5,IF(SIGN(F1503-G1503)&lt;&gt;SIGN(INDEX(Matches!$G$2:$G$201,MATCH($A1503&amp;"-2",Matches!$J$2:$J$201,0))-INDEX(Matches!$H$2:$H$201,MATCH($A1503&amp;"-2",Matches!$J$2:$J$201,0))),0,IF(F1503-G1503=INDEX(Matches!$G$2:$G$201,MATCH($A1503&amp;"-2",Matches!$J$2:$J$201,0))-INDEX(Matches!$H$2:$H$201,MATCH($A1503&amp;"-2",Matches!$J$2:$J$201,0)),3,2))))),""))</f>
        <v/>
      </c>
      <c r="Z1503" s="12" t="str">
        <f aca="false">IF(OR($B1503="",H1503="",I1503=""),"",IFERROR(IF(OR(INDEX(Matches!$I$2:$I$201,MATCH($A1503&amp;"-3",Matches!$J$2:$J$201,0))="Void",INDEX(Matches!$G$2:$G$201,MATCH($A1503&amp;"-3",Matches!$J$2:$J$201,0))="",INDEX(Matches!$H$2:$H$201,MATCH($A1503&amp;"-3",Matches!$J$2:$J$201,0))=""),"",IF(AND($C1503&lt;&gt;"",INDEX(Matches!$F$2:$F$201,MATCH($A1503&amp;"-3",Matches!$J$2:$J$201,0))&lt;&gt;"",$C1503&gt;=INDEX(Matches!$F$2:$F$201,MATCH($A1503&amp;"-3",Matches!$J$2:$J$201,0))),"",IF(AND(H1503=INDEX(Matches!$G$2:$G$201,MATCH($A1503&amp;"-3",Matches!$J$2:$J$201,0)),I1503=INDEX(Matches!$H$2:$H$201,MATCH($A1503&amp;"-3",Matches!$J$2:$J$201,0))),5,IF(SIGN(H1503-I1503)&lt;&gt;SIGN(INDEX(Matches!$G$2:$G$201,MATCH($A1503&amp;"-3",Matches!$J$2:$J$201,0))-INDEX(Matches!$H$2:$H$201,MATCH($A1503&amp;"-3",Matches!$J$2:$J$201,0))),0,IF(H1503-I1503=INDEX(Matches!$G$2:$G$201,MATCH($A1503&amp;"-3",Matches!$J$2:$J$201,0))-INDEX(Matches!$H$2:$H$201,MATCH($A1503&amp;"-3",Matches!$J$2:$J$201,0)),3,2))))),""))</f>
        <v/>
      </c>
      <c r="AA1503" s="12" t="str">
        <f aca="false">IF(OR($B1503="",J1503="",K1503=""),"",IFERROR(IF(OR(INDEX(Matches!$I$2:$I$201,MATCH($A1503&amp;"-4",Matches!$J$2:$J$201,0))="Void",INDEX(Matches!$G$2:$G$201,MATCH($A1503&amp;"-4",Matches!$J$2:$J$201,0))="",INDEX(Matches!$H$2:$H$201,MATCH($A1503&amp;"-4",Matches!$J$2:$J$201,0))=""),"",IF(AND($C1503&lt;&gt;"",INDEX(Matches!$F$2:$F$201,MATCH($A1503&amp;"-4",Matches!$J$2:$J$201,0))&lt;&gt;"",$C1503&gt;=INDEX(Matches!$F$2:$F$201,MATCH($A1503&amp;"-4",Matches!$J$2:$J$201,0))),"",IF(AND(J1503=INDEX(Matches!$G$2:$G$201,MATCH($A1503&amp;"-4",Matches!$J$2:$J$201,0)),K1503=INDEX(Matches!$H$2:$H$201,MATCH($A1503&amp;"-4",Matches!$J$2:$J$201,0))),5,IF(SIGN(J1503-K1503)&lt;&gt;SIGN(INDEX(Matches!$G$2:$G$201,MATCH($A1503&amp;"-4",Matches!$J$2:$J$201,0))-INDEX(Matches!$H$2:$H$201,MATCH($A1503&amp;"-4",Matches!$J$2:$J$201,0))),0,IF(J1503-K1503=INDEX(Matches!$G$2:$G$201,MATCH($A1503&amp;"-4",Matches!$J$2:$J$201,0))-INDEX(Matches!$H$2:$H$201,MATCH($A1503&amp;"-4",Matches!$J$2:$J$201,0)),3,2))))),""))</f>
        <v/>
      </c>
      <c r="AB1503" s="12" t="str">
        <f aca="false">IF(OR($B1503="",L1503="",M1503=""),"",IFERROR(IF(OR(INDEX(Matches!$I$2:$I$201,MATCH($A1503&amp;"-5",Matches!$J$2:$J$201,0))="Void",INDEX(Matches!$G$2:$G$201,MATCH($A1503&amp;"-5",Matches!$J$2:$J$201,0))="",INDEX(Matches!$H$2:$H$201,MATCH($A1503&amp;"-5",Matches!$J$2:$J$201,0))=""),"",IF(AND($C1503&lt;&gt;"",INDEX(Matches!$F$2:$F$201,MATCH($A1503&amp;"-5",Matches!$J$2:$J$201,0))&lt;&gt;"",$C1503&gt;=INDEX(Matches!$F$2:$F$201,MATCH($A1503&amp;"-5",Matches!$J$2:$J$201,0))),"",IF(AND(L1503=INDEX(Matches!$G$2:$G$201,MATCH($A1503&amp;"-5",Matches!$J$2:$J$201,0)),M1503=INDEX(Matches!$H$2:$H$201,MATCH($A1503&amp;"-5",Matches!$J$2:$J$201,0))),5,IF(SIGN(L1503-M1503)&lt;&gt;SIGN(INDEX(Matches!$G$2:$G$201,MATCH($A1503&amp;"-5",Matches!$J$2:$J$201,0))-INDEX(Matches!$H$2:$H$201,MATCH($A1503&amp;"-5",Matches!$J$2:$J$201,0))),0,IF(L1503-M1503=INDEX(Matches!$G$2:$G$201,MATCH($A1503&amp;"-5",Matches!$J$2:$J$201,0))-INDEX(Matches!$H$2:$H$201,MATCH($A1503&amp;"-5",Matches!$J$2:$J$201,0)),3,2))))),""))</f>
        <v/>
      </c>
      <c r="AC1503" s="12" t="str">
        <f aca="false">IF(OR($B1503="",N1503="",O1503=""),"",IFERROR(IF(OR(INDEX(Matches!$I$2:$I$201,MATCH($A1503&amp;"-6",Matches!$J$2:$J$201,0))="Void",INDEX(Matches!$G$2:$G$201,MATCH($A1503&amp;"-6",Matches!$J$2:$J$201,0))="",INDEX(Matches!$H$2:$H$201,MATCH($A1503&amp;"-6",Matches!$J$2:$J$201,0))=""),"",IF(AND($C1503&lt;&gt;"",INDEX(Matches!$F$2:$F$201,MATCH($A1503&amp;"-6",Matches!$J$2:$J$201,0))&lt;&gt;"",$C1503&gt;=INDEX(Matches!$F$2:$F$201,MATCH($A1503&amp;"-6",Matches!$J$2:$J$201,0))),"",IF(AND(N1503=INDEX(Matches!$G$2:$G$201,MATCH($A1503&amp;"-6",Matches!$J$2:$J$201,0)),O1503=INDEX(Matches!$H$2:$H$201,MATCH($A1503&amp;"-6",Matches!$J$2:$J$201,0))),5,IF(SIGN(N1503-O1503)&lt;&gt;SIGN(INDEX(Matches!$G$2:$G$201,MATCH($A1503&amp;"-6",Matches!$J$2:$J$201,0))-INDEX(Matches!$H$2:$H$201,MATCH($A1503&amp;"-6",Matches!$J$2:$J$201,0))),0,IF(N1503-O1503=INDEX(Matches!$G$2:$G$201,MATCH($A1503&amp;"-6",Matches!$J$2:$J$201,0))-INDEX(Matches!$H$2:$H$201,MATCH($A1503&amp;"-6",Matches!$J$2:$J$201,0)),3,2))))),""))</f>
        <v/>
      </c>
      <c r="AD1503" s="12" t="str">
        <f aca="false">IF(OR($B1503="",P1503="",Q1503=""),"",IFERROR(IF(OR(INDEX(Matches!$I$2:$I$201,MATCH($A1503&amp;"-7",Matches!$J$2:$J$201,0))="Void",INDEX(Matches!$G$2:$G$201,MATCH($A1503&amp;"-7",Matches!$J$2:$J$201,0))="",INDEX(Matches!$H$2:$H$201,MATCH($A1503&amp;"-7",Matches!$J$2:$J$201,0))=""),"",IF(AND($C1503&lt;&gt;"",INDEX(Matches!$F$2:$F$201,MATCH($A1503&amp;"-7",Matches!$J$2:$J$201,0))&lt;&gt;"",$C1503&gt;=INDEX(Matches!$F$2:$F$201,MATCH($A1503&amp;"-7",Matches!$J$2:$J$201,0))),"",IF(AND(P1503=INDEX(Matches!$G$2:$G$201,MATCH($A1503&amp;"-7",Matches!$J$2:$J$201,0)),Q1503=INDEX(Matches!$H$2:$H$201,MATCH($A1503&amp;"-7",Matches!$J$2:$J$201,0))),5,IF(SIGN(P1503-Q1503)&lt;&gt;SIGN(INDEX(Matches!$G$2:$G$201,MATCH($A1503&amp;"-7",Matches!$J$2:$J$201,0))-INDEX(Matches!$H$2:$H$201,MATCH($A1503&amp;"-7",Matches!$J$2:$J$201,0))),0,IF(P1503-Q1503=INDEX(Matches!$G$2:$G$201,MATCH($A1503&amp;"-7",Matches!$J$2:$J$201,0))-INDEX(Matches!$H$2:$H$201,MATCH($A1503&amp;"-7",Matches!$J$2:$J$201,0)),3,2))))),""))</f>
        <v/>
      </c>
      <c r="AE1503" s="12" t="str">
        <f aca="false">IF(OR($B1503="",R1503="",S1503=""),"",IFERROR(IF(OR(INDEX(Matches!$I$2:$I$201,MATCH($A1503&amp;"-8",Matches!$J$2:$J$201,0))="Void",INDEX(Matches!$G$2:$G$201,MATCH($A1503&amp;"-8",Matches!$J$2:$J$201,0))="",INDEX(Matches!$H$2:$H$201,MATCH($A1503&amp;"-8",Matches!$J$2:$J$201,0))=""),"",IF(AND($C1503&lt;&gt;"",INDEX(Matches!$F$2:$F$201,MATCH($A1503&amp;"-8",Matches!$J$2:$J$201,0))&lt;&gt;"",$C1503&gt;=INDEX(Matches!$F$2:$F$201,MATCH($A1503&amp;"-8",Matches!$J$2:$J$201,0))),"",IF(AND(R1503=INDEX(Matches!$G$2:$G$201,MATCH($A1503&amp;"-8",Matches!$J$2:$J$201,0)),S1503=INDEX(Matches!$H$2:$H$201,MATCH($A1503&amp;"-8",Matches!$J$2:$J$201,0))),5,IF(SIGN(R1503-S1503)&lt;&gt;SIGN(INDEX(Matches!$G$2:$G$201,MATCH($A1503&amp;"-8",Matches!$J$2:$J$201,0))-INDEX(Matches!$H$2:$H$201,MATCH($A1503&amp;"-8",Matches!$J$2:$J$201,0))),0,IF(R1503-S1503=INDEX(Matches!$G$2:$G$201,MATCH($A1503&amp;"-8",Matches!$J$2:$J$201,0))-INDEX(Matches!$H$2:$H$201,MATCH($A1503&amp;"-8",Matches!$J$2:$J$201,0)),3,2))))),""))</f>
        <v/>
      </c>
      <c r="AF1503" s="12" t="str">
        <f aca="false">IF(OR($B1503="",T1503="",U1503=""),"",IFERROR(IF(OR(INDEX(Matches!$I$2:$I$201,MATCH($A1503&amp;"-9",Matches!$J$2:$J$201,0))="Void",INDEX(Matches!$G$2:$G$201,MATCH($A1503&amp;"-9",Matches!$J$2:$J$201,0))="",INDEX(Matches!$H$2:$H$201,MATCH($A1503&amp;"-9",Matches!$J$2:$J$201,0))=""),"",IF(AND($C1503&lt;&gt;"",INDEX(Matches!$F$2:$F$201,MATCH($A1503&amp;"-9",Matches!$J$2:$J$201,0))&lt;&gt;"",$C1503&gt;=INDEX(Matches!$F$2:$F$201,MATCH($A1503&amp;"-9",Matches!$J$2:$J$201,0))),"",IF(AND(T1503=INDEX(Matches!$G$2:$G$201,MATCH($A1503&amp;"-9",Matches!$J$2:$J$201,0)),U1503=INDEX(Matches!$H$2:$H$201,MATCH($A1503&amp;"-9",Matches!$J$2:$J$201,0))),5,IF(SIGN(T1503-U1503)&lt;&gt;SIGN(INDEX(Matches!$G$2:$G$201,MATCH($A1503&amp;"-9",Matches!$J$2:$J$201,0))-INDEX(Matches!$H$2:$H$201,MATCH($A1503&amp;"-9",Matches!$J$2:$J$201,0))),0,IF(T1503-U1503=INDEX(Matches!$G$2:$G$201,MATCH($A1503&amp;"-9",Matches!$J$2:$J$201,0))-INDEX(Matches!$H$2:$H$201,MATCH($A1503&amp;"-9",Matches!$J$2:$J$201,0)),3,2))))),""))</f>
        <v/>
      </c>
      <c r="AG1503" s="12" t="str">
        <f aca="false">IF(OR($B1503="",V1503="",W1503=""),"",IFERROR(IF(OR(INDEX(Matches!$I$2:$I$201,MATCH($A1503&amp;"-10",Matches!$J$2:$J$201,0))="Void",INDEX(Matches!$G$2:$G$201,MATCH($A1503&amp;"-10",Matches!$J$2:$J$201,0))="",INDEX(Matches!$H$2:$H$201,MATCH($A1503&amp;"-10",Matches!$J$2:$J$201,0))=""),"",IF(AND($C1503&lt;&gt;"",INDEX(Matches!$F$2:$F$201,MATCH($A1503&amp;"-10",Matches!$J$2:$J$201,0))&lt;&gt;"",$C1503&gt;=INDEX(Matches!$F$2:$F$201,MATCH($A1503&amp;"-10",Matches!$J$2:$J$201,0))),"",IF(AND(V1503=INDEX(Matches!$G$2:$G$201,MATCH($A1503&amp;"-10",Matches!$J$2:$J$201,0)),W1503=INDEX(Matches!$H$2:$H$201,MATCH($A1503&amp;"-10",Matches!$J$2:$J$201,0))),5,IF(SIGN(V1503-W1503)&lt;&gt;SIGN(INDEX(Matches!$G$2:$G$201,MATCH($A1503&amp;"-10",Matches!$J$2:$J$201,0))-INDEX(Matches!$H$2:$H$201,MATCH($A1503&amp;"-10",Matches!$J$2:$J$201,0))),0,IF(V1503-W1503=INDEX(Matches!$G$2:$G$201,MATCH($A1503&amp;"-10",Matches!$J$2:$J$201,0))-INDEX(Matches!$H$2:$H$201,MATCH($A1503&amp;"-10",Matches!$J$2:$J$201,0)),3,2))))),""))</f>
        <v/>
      </c>
      <c r="AH1503" s="13" t="str">
        <f aca="false">IF($B1503="","",SUM(X1503:AG1503))</f>
        <v/>
      </c>
      <c r="AI1503" s="12" t="str">
        <f aca="false">IF($B1503="","",COUNTIF(X1503:AG1503,5))</f>
        <v/>
      </c>
      <c r="AJ1503" s="12" t="str">
        <f aca="false">IF($B1503="","",COUNTIF(X1503:AG1503,"&gt;=2"))</f>
        <v/>
      </c>
      <c r="AK1503" s="12" t="str">
        <f aca="false">IF($B1503="","",COUNT(X1503:AG1503))</f>
        <v/>
      </c>
    </row>
    <row r="1504" customFormat="false" ht="15" hidden="false" customHeight="false" outlineLevel="0" collapsed="false">
      <c r="A1504" s="7"/>
      <c r="B1504" s="7"/>
      <c r="C1504" s="11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12" t="str">
        <f aca="false">IF(OR($B1504="",D1504="",E1504=""),"",IFERROR(IF(OR(INDEX(Matches!$I$2:$I$201,MATCH($A1504&amp;"-1",Matches!$J$2:$J$201,0))="Void",INDEX(Matches!$G$2:$G$201,MATCH($A1504&amp;"-1",Matches!$J$2:$J$201,0))="",INDEX(Matches!$H$2:$H$201,MATCH($A1504&amp;"-1",Matches!$J$2:$J$201,0))=""),"",IF(AND($C1504&lt;&gt;"",INDEX(Matches!$F$2:$F$201,MATCH($A1504&amp;"-1",Matches!$J$2:$J$201,0))&lt;&gt;"",$C1504&gt;=INDEX(Matches!$F$2:$F$201,MATCH($A1504&amp;"-1",Matches!$J$2:$J$201,0))),"",IF(AND(D1504=INDEX(Matches!$G$2:$G$201,MATCH($A1504&amp;"-1",Matches!$J$2:$J$201,0)),E1504=INDEX(Matches!$H$2:$H$201,MATCH($A1504&amp;"-1",Matches!$J$2:$J$201,0))),5,IF(SIGN(D1504-E1504)&lt;&gt;SIGN(INDEX(Matches!$G$2:$G$201,MATCH($A1504&amp;"-1",Matches!$J$2:$J$201,0))-INDEX(Matches!$H$2:$H$201,MATCH($A1504&amp;"-1",Matches!$J$2:$J$201,0))),0,IF(D1504-E1504=INDEX(Matches!$G$2:$G$201,MATCH($A1504&amp;"-1",Matches!$J$2:$J$201,0))-INDEX(Matches!$H$2:$H$201,MATCH($A1504&amp;"-1",Matches!$J$2:$J$201,0)),3,2))))),""))</f>
        <v/>
      </c>
      <c r="Y1504" s="12" t="str">
        <f aca="false">IF(OR($B1504="",F1504="",G1504=""),"",IFERROR(IF(OR(INDEX(Matches!$I$2:$I$201,MATCH($A1504&amp;"-2",Matches!$J$2:$J$201,0))="Void",INDEX(Matches!$G$2:$G$201,MATCH($A1504&amp;"-2",Matches!$J$2:$J$201,0))="",INDEX(Matches!$H$2:$H$201,MATCH($A1504&amp;"-2",Matches!$J$2:$J$201,0))=""),"",IF(AND($C1504&lt;&gt;"",INDEX(Matches!$F$2:$F$201,MATCH($A1504&amp;"-2",Matches!$J$2:$J$201,0))&lt;&gt;"",$C1504&gt;=INDEX(Matches!$F$2:$F$201,MATCH($A1504&amp;"-2",Matches!$J$2:$J$201,0))),"",IF(AND(F1504=INDEX(Matches!$G$2:$G$201,MATCH($A1504&amp;"-2",Matches!$J$2:$J$201,0)),G1504=INDEX(Matches!$H$2:$H$201,MATCH($A1504&amp;"-2",Matches!$J$2:$J$201,0))),5,IF(SIGN(F1504-G1504)&lt;&gt;SIGN(INDEX(Matches!$G$2:$G$201,MATCH($A1504&amp;"-2",Matches!$J$2:$J$201,0))-INDEX(Matches!$H$2:$H$201,MATCH($A1504&amp;"-2",Matches!$J$2:$J$201,0))),0,IF(F1504-G1504=INDEX(Matches!$G$2:$G$201,MATCH($A1504&amp;"-2",Matches!$J$2:$J$201,0))-INDEX(Matches!$H$2:$H$201,MATCH($A1504&amp;"-2",Matches!$J$2:$J$201,0)),3,2))))),""))</f>
        <v/>
      </c>
      <c r="Z1504" s="12" t="str">
        <f aca="false">IF(OR($B1504="",H1504="",I1504=""),"",IFERROR(IF(OR(INDEX(Matches!$I$2:$I$201,MATCH($A1504&amp;"-3",Matches!$J$2:$J$201,0))="Void",INDEX(Matches!$G$2:$G$201,MATCH($A1504&amp;"-3",Matches!$J$2:$J$201,0))="",INDEX(Matches!$H$2:$H$201,MATCH($A1504&amp;"-3",Matches!$J$2:$J$201,0))=""),"",IF(AND($C1504&lt;&gt;"",INDEX(Matches!$F$2:$F$201,MATCH($A1504&amp;"-3",Matches!$J$2:$J$201,0))&lt;&gt;"",$C1504&gt;=INDEX(Matches!$F$2:$F$201,MATCH($A1504&amp;"-3",Matches!$J$2:$J$201,0))),"",IF(AND(H1504=INDEX(Matches!$G$2:$G$201,MATCH($A1504&amp;"-3",Matches!$J$2:$J$201,0)),I1504=INDEX(Matches!$H$2:$H$201,MATCH($A1504&amp;"-3",Matches!$J$2:$J$201,0))),5,IF(SIGN(H1504-I1504)&lt;&gt;SIGN(INDEX(Matches!$G$2:$G$201,MATCH($A1504&amp;"-3",Matches!$J$2:$J$201,0))-INDEX(Matches!$H$2:$H$201,MATCH($A1504&amp;"-3",Matches!$J$2:$J$201,0))),0,IF(H1504-I1504=INDEX(Matches!$G$2:$G$201,MATCH($A1504&amp;"-3",Matches!$J$2:$J$201,0))-INDEX(Matches!$H$2:$H$201,MATCH($A1504&amp;"-3",Matches!$J$2:$J$201,0)),3,2))))),""))</f>
        <v/>
      </c>
      <c r="AA1504" s="12" t="str">
        <f aca="false">IF(OR($B1504="",J1504="",K1504=""),"",IFERROR(IF(OR(INDEX(Matches!$I$2:$I$201,MATCH($A1504&amp;"-4",Matches!$J$2:$J$201,0))="Void",INDEX(Matches!$G$2:$G$201,MATCH($A1504&amp;"-4",Matches!$J$2:$J$201,0))="",INDEX(Matches!$H$2:$H$201,MATCH($A1504&amp;"-4",Matches!$J$2:$J$201,0))=""),"",IF(AND($C1504&lt;&gt;"",INDEX(Matches!$F$2:$F$201,MATCH($A1504&amp;"-4",Matches!$J$2:$J$201,0))&lt;&gt;"",$C1504&gt;=INDEX(Matches!$F$2:$F$201,MATCH($A1504&amp;"-4",Matches!$J$2:$J$201,0))),"",IF(AND(J1504=INDEX(Matches!$G$2:$G$201,MATCH($A1504&amp;"-4",Matches!$J$2:$J$201,0)),K1504=INDEX(Matches!$H$2:$H$201,MATCH($A1504&amp;"-4",Matches!$J$2:$J$201,0))),5,IF(SIGN(J1504-K1504)&lt;&gt;SIGN(INDEX(Matches!$G$2:$G$201,MATCH($A1504&amp;"-4",Matches!$J$2:$J$201,0))-INDEX(Matches!$H$2:$H$201,MATCH($A1504&amp;"-4",Matches!$J$2:$J$201,0))),0,IF(J1504-K1504=INDEX(Matches!$G$2:$G$201,MATCH($A1504&amp;"-4",Matches!$J$2:$J$201,0))-INDEX(Matches!$H$2:$H$201,MATCH($A1504&amp;"-4",Matches!$J$2:$J$201,0)),3,2))))),""))</f>
        <v/>
      </c>
      <c r="AB1504" s="12" t="str">
        <f aca="false">IF(OR($B1504="",L1504="",M1504=""),"",IFERROR(IF(OR(INDEX(Matches!$I$2:$I$201,MATCH($A1504&amp;"-5",Matches!$J$2:$J$201,0))="Void",INDEX(Matches!$G$2:$G$201,MATCH($A1504&amp;"-5",Matches!$J$2:$J$201,0))="",INDEX(Matches!$H$2:$H$201,MATCH($A1504&amp;"-5",Matches!$J$2:$J$201,0))=""),"",IF(AND($C1504&lt;&gt;"",INDEX(Matches!$F$2:$F$201,MATCH($A1504&amp;"-5",Matches!$J$2:$J$201,0))&lt;&gt;"",$C1504&gt;=INDEX(Matches!$F$2:$F$201,MATCH($A1504&amp;"-5",Matches!$J$2:$J$201,0))),"",IF(AND(L1504=INDEX(Matches!$G$2:$G$201,MATCH($A1504&amp;"-5",Matches!$J$2:$J$201,0)),M1504=INDEX(Matches!$H$2:$H$201,MATCH($A1504&amp;"-5",Matches!$J$2:$J$201,0))),5,IF(SIGN(L1504-M1504)&lt;&gt;SIGN(INDEX(Matches!$G$2:$G$201,MATCH($A1504&amp;"-5",Matches!$J$2:$J$201,0))-INDEX(Matches!$H$2:$H$201,MATCH($A1504&amp;"-5",Matches!$J$2:$J$201,0))),0,IF(L1504-M1504=INDEX(Matches!$G$2:$G$201,MATCH($A1504&amp;"-5",Matches!$J$2:$J$201,0))-INDEX(Matches!$H$2:$H$201,MATCH($A1504&amp;"-5",Matches!$J$2:$J$201,0)),3,2))))),""))</f>
        <v/>
      </c>
      <c r="AC1504" s="12" t="str">
        <f aca="false">IF(OR($B1504="",N1504="",O1504=""),"",IFERROR(IF(OR(INDEX(Matches!$I$2:$I$201,MATCH($A1504&amp;"-6",Matches!$J$2:$J$201,0))="Void",INDEX(Matches!$G$2:$G$201,MATCH($A1504&amp;"-6",Matches!$J$2:$J$201,0))="",INDEX(Matches!$H$2:$H$201,MATCH($A1504&amp;"-6",Matches!$J$2:$J$201,0))=""),"",IF(AND($C1504&lt;&gt;"",INDEX(Matches!$F$2:$F$201,MATCH($A1504&amp;"-6",Matches!$J$2:$J$201,0))&lt;&gt;"",$C1504&gt;=INDEX(Matches!$F$2:$F$201,MATCH($A1504&amp;"-6",Matches!$J$2:$J$201,0))),"",IF(AND(N1504=INDEX(Matches!$G$2:$G$201,MATCH($A1504&amp;"-6",Matches!$J$2:$J$201,0)),O1504=INDEX(Matches!$H$2:$H$201,MATCH($A1504&amp;"-6",Matches!$J$2:$J$201,0))),5,IF(SIGN(N1504-O1504)&lt;&gt;SIGN(INDEX(Matches!$G$2:$G$201,MATCH($A1504&amp;"-6",Matches!$J$2:$J$201,0))-INDEX(Matches!$H$2:$H$201,MATCH($A1504&amp;"-6",Matches!$J$2:$J$201,0))),0,IF(N1504-O1504=INDEX(Matches!$G$2:$G$201,MATCH($A1504&amp;"-6",Matches!$J$2:$J$201,0))-INDEX(Matches!$H$2:$H$201,MATCH($A1504&amp;"-6",Matches!$J$2:$J$201,0)),3,2))))),""))</f>
        <v/>
      </c>
      <c r="AD1504" s="12" t="str">
        <f aca="false">IF(OR($B1504="",P1504="",Q1504=""),"",IFERROR(IF(OR(INDEX(Matches!$I$2:$I$201,MATCH($A1504&amp;"-7",Matches!$J$2:$J$201,0))="Void",INDEX(Matches!$G$2:$G$201,MATCH($A1504&amp;"-7",Matches!$J$2:$J$201,0))="",INDEX(Matches!$H$2:$H$201,MATCH($A1504&amp;"-7",Matches!$J$2:$J$201,0))=""),"",IF(AND($C1504&lt;&gt;"",INDEX(Matches!$F$2:$F$201,MATCH($A1504&amp;"-7",Matches!$J$2:$J$201,0))&lt;&gt;"",$C1504&gt;=INDEX(Matches!$F$2:$F$201,MATCH($A1504&amp;"-7",Matches!$J$2:$J$201,0))),"",IF(AND(P1504=INDEX(Matches!$G$2:$G$201,MATCH($A1504&amp;"-7",Matches!$J$2:$J$201,0)),Q1504=INDEX(Matches!$H$2:$H$201,MATCH($A1504&amp;"-7",Matches!$J$2:$J$201,0))),5,IF(SIGN(P1504-Q1504)&lt;&gt;SIGN(INDEX(Matches!$G$2:$G$201,MATCH($A1504&amp;"-7",Matches!$J$2:$J$201,0))-INDEX(Matches!$H$2:$H$201,MATCH($A1504&amp;"-7",Matches!$J$2:$J$201,0))),0,IF(P1504-Q1504=INDEX(Matches!$G$2:$G$201,MATCH($A1504&amp;"-7",Matches!$J$2:$J$201,0))-INDEX(Matches!$H$2:$H$201,MATCH($A1504&amp;"-7",Matches!$J$2:$J$201,0)),3,2))))),""))</f>
        <v/>
      </c>
      <c r="AE1504" s="12" t="str">
        <f aca="false">IF(OR($B1504="",R1504="",S1504=""),"",IFERROR(IF(OR(INDEX(Matches!$I$2:$I$201,MATCH($A1504&amp;"-8",Matches!$J$2:$J$201,0))="Void",INDEX(Matches!$G$2:$G$201,MATCH($A1504&amp;"-8",Matches!$J$2:$J$201,0))="",INDEX(Matches!$H$2:$H$201,MATCH($A1504&amp;"-8",Matches!$J$2:$J$201,0))=""),"",IF(AND($C1504&lt;&gt;"",INDEX(Matches!$F$2:$F$201,MATCH($A1504&amp;"-8",Matches!$J$2:$J$201,0))&lt;&gt;"",$C1504&gt;=INDEX(Matches!$F$2:$F$201,MATCH($A1504&amp;"-8",Matches!$J$2:$J$201,0))),"",IF(AND(R1504=INDEX(Matches!$G$2:$G$201,MATCH($A1504&amp;"-8",Matches!$J$2:$J$201,0)),S1504=INDEX(Matches!$H$2:$H$201,MATCH($A1504&amp;"-8",Matches!$J$2:$J$201,0))),5,IF(SIGN(R1504-S1504)&lt;&gt;SIGN(INDEX(Matches!$G$2:$G$201,MATCH($A1504&amp;"-8",Matches!$J$2:$J$201,0))-INDEX(Matches!$H$2:$H$201,MATCH($A1504&amp;"-8",Matches!$J$2:$J$201,0))),0,IF(R1504-S1504=INDEX(Matches!$G$2:$G$201,MATCH($A1504&amp;"-8",Matches!$J$2:$J$201,0))-INDEX(Matches!$H$2:$H$201,MATCH($A1504&amp;"-8",Matches!$J$2:$J$201,0)),3,2))))),""))</f>
        <v/>
      </c>
      <c r="AF1504" s="12" t="str">
        <f aca="false">IF(OR($B1504="",T1504="",U1504=""),"",IFERROR(IF(OR(INDEX(Matches!$I$2:$I$201,MATCH($A1504&amp;"-9",Matches!$J$2:$J$201,0))="Void",INDEX(Matches!$G$2:$G$201,MATCH($A1504&amp;"-9",Matches!$J$2:$J$201,0))="",INDEX(Matches!$H$2:$H$201,MATCH($A1504&amp;"-9",Matches!$J$2:$J$201,0))=""),"",IF(AND($C1504&lt;&gt;"",INDEX(Matches!$F$2:$F$201,MATCH($A1504&amp;"-9",Matches!$J$2:$J$201,0))&lt;&gt;"",$C1504&gt;=INDEX(Matches!$F$2:$F$201,MATCH($A1504&amp;"-9",Matches!$J$2:$J$201,0))),"",IF(AND(T1504=INDEX(Matches!$G$2:$G$201,MATCH($A1504&amp;"-9",Matches!$J$2:$J$201,0)),U1504=INDEX(Matches!$H$2:$H$201,MATCH($A1504&amp;"-9",Matches!$J$2:$J$201,0))),5,IF(SIGN(T1504-U1504)&lt;&gt;SIGN(INDEX(Matches!$G$2:$G$201,MATCH($A1504&amp;"-9",Matches!$J$2:$J$201,0))-INDEX(Matches!$H$2:$H$201,MATCH($A1504&amp;"-9",Matches!$J$2:$J$201,0))),0,IF(T1504-U1504=INDEX(Matches!$G$2:$G$201,MATCH($A1504&amp;"-9",Matches!$J$2:$J$201,0))-INDEX(Matches!$H$2:$H$201,MATCH($A1504&amp;"-9",Matches!$J$2:$J$201,0)),3,2))))),""))</f>
        <v/>
      </c>
      <c r="AG1504" s="12" t="str">
        <f aca="false">IF(OR($B1504="",V1504="",W1504=""),"",IFERROR(IF(OR(INDEX(Matches!$I$2:$I$201,MATCH($A1504&amp;"-10",Matches!$J$2:$J$201,0))="Void",INDEX(Matches!$G$2:$G$201,MATCH($A1504&amp;"-10",Matches!$J$2:$J$201,0))="",INDEX(Matches!$H$2:$H$201,MATCH($A1504&amp;"-10",Matches!$J$2:$J$201,0))=""),"",IF(AND($C1504&lt;&gt;"",INDEX(Matches!$F$2:$F$201,MATCH($A1504&amp;"-10",Matches!$J$2:$J$201,0))&lt;&gt;"",$C1504&gt;=INDEX(Matches!$F$2:$F$201,MATCH($A1504&amp;"-10",Matches!$J$2:$J$201,0))),"",IF(AND(V1504=INDEX(Matches!$G$2:$G$201,MATCH($A1504&amp;"-10",Matches!$J$2:$J$201,0)),W1504=INDEX(Matches!$H$2:$H$201,MATCH($A1504&amp;"-10",Matches!$J$2:$J$201,0))),5,IF(SIGN(V1504-W1504)&lt;&gt;SIGN(INDEX(Matches!$G$2:$G$201,MATCH($A1504&amp;"-10",Matches!$J$2:$J$201,0))-INDEX(Matches!$H$2:$H$201,MATCH($A1504&amp;"-10",Matches!$J$2:$J$201,0))),0,IF(V1504-W1504=INDEX(Matches!$G$2:$G$201,MATCH($A1504&amp;"-10",Matches!$J$2:$J$201,0))-INDEX(Matches!$H$2:$H$201,MATCH($A1504&amp;"-10",Matches!$J$2:$J$201,0)),3,2))))),""))</f>
        <v/>
      </c>
      <c r="AH1504" s="13" t="str">
        <f aca="false">IF($B1504="","",SUM(X1504:AG1504))</f>
        <v/>
      </c>
      <c r="AI1504" s="12" t="str">
        <f aca="false">IF($B1504="","",COUNTIF(X1504:AG1504,5))</f>
        <v/>
      </c>
      <c r="AJ1504" s="12" t="str">
        <f aca="false">IF($B1504="","",COUNTIF(X1504:AG1504,"&gt;=2"))</f>
        <v/>
      </c>
      <c r="AK1504" s="12" t="str">
        <f aca="false">IF($B1504="","",COUNT(X1504:AG1504))</f>
        <v/>
      </c>
    </row>
    <row r="1505" customFormat="false" ht="15" hidden="false" customHeight="false" outlineLevel="0" collapsed="false">
      <c r="A1505" s="7"/>
      <c r="B1505" s="7"/>
      <c r="C1505" s="11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12" t="str">
        <f aca="false">IF(OR($B1505="",D1505="",E1505=""),"",IFERROR(IF(OR(INDEX(Matches!$I$2:$I$201,MATCH($A1505&amp;"-1",Matches!$J$2:$J$201,0))="Void",INDEX(Matches!$G$2:$G$201,MATCH($A1505&amp;"-1",Matches!$J$2:$J$201,0))="",INDEX(Matches!$H$2:$H$201,MATCH($A1505&amp;"-1",Matches!$J$2:$J$201,0))=""),"",IF(AND($C1505&lt;&gt;"",INDEX(Matches!$F$2:$F$201,MATCH($A1505&amp;"-1",Matches!$J$2:$J$201,0))&lt;&gt;"",$C1505&gt;=INDEX(Matches!$F$2:$F$201,MATCH($A1505&amp;"-1",Matches!$J$2:$J$201,0))),"",IF(AND(D1505=INDEX(Matches!$G$2:$G$201,MATCH($A1505&amp;"-1",Matches!$J$2:$J$201,0)),E1505=INDEX(Matches!$H$2:$H$201,MATCH($A1505&amp;"-1",Matches!$J$2:$J$201,0))),5,IF(SIGN(D1505-E1505)&lt;&gt;SIGN(INDEX(Matches!$G$2:$G$201,MATCH($A1505&amp;"-1",Matches!$J$2:$J$201,0))-INDEX(Matches!$H$2:$H$201,MATCH($A1505&amp;"-1",Matches!$J$2:$J$201,0))),0,IF(D1505-E1505=INDEX(Matches!$G$2:$G$201,MATCH($A1505&amp;"-1",Matches!$J$2:$J$201,0))-INDEX(Matches!$H$2:$H$201,MATCH($A1505&amp;"-1",Matches!$J$2:$J$201,0)),3,2))))),""))</f>
        <v/>
      </c>
      <c r="Y1505" s="12" t="str">
        <f aca="false">IF(OR($B1505="",F1505="",G1505=""),"",IFERROR(IF(OR(INDEX(Matches!$I$2:$I$201,MATCH($A1505&amp;"-2",Matches!$J$2:$J$201,0))="Void",INDEX(Matches!$G$2:$G$201,MATCH($A1505&amp;"-2",Matches!$J$2:$J$201,0))="",INDEX(Matches!$H$2:$H$201,MATCH($A1505&amp;"-2",Matches!$J$2:$J$201,0))=""),"",IF(AND($C1505&lt;&gt;"",INDEX(Matches!$F$2:$F$201,MATCH($A1505&amp;"-2",Matches!$J$2:$J$201,0))&lt;&gt;"",$C1505&gt;=INDEX(Matches!$F$2:$F$201,MATCH($A1505&amp;"-2",Matches!$J$2:$J$201,0))),"",IF(AND(F1505=INDEX(Matches!$G$2:$G$201,MATCH($A1505&amp;"-2",Matches!$J$2:$J$201,0)),G1505=INDEX(Matches!$H$2:$H$201,MATCH($A1505&amp;"-2",Matches!$J$2:$J$201,0))),5,IF(SIGN(F1505-G1505)&lt;&gt;SIGN(INDEX(Matches!$G$2:$G$201,MATCH($A1505&amp;"-2",Matches!$J$2:$J$201,0))-INDEX(Matches!$H$2:$H$201,MATCH($A1505&amp;"-2",Matches!$J$2:$J$201,0))),0,IF(F1505-G1505=INDEX(Matches!$G$2:$G$201,MATCH($A1505&amp;"-2",Matches!$J$2:$J$201,0))-INDEX(Matches!$H$2:$H$201,MATCH($A1505&amp;"-2",Matches!$J$2:$J$201,0)),3,2))))),""))</f>
        <v/>
      </c>
      <c r="Z1505" s="12" t="str">
        <f aca="false">IF(OR($B1505="",H1505="",I1505=""),"",IFERROR(IF(OR(INDEX(Matches!$I$2:$I$201,MATCH($A1505&amp;"-3",Matches!$J$2:$J$201,0))="Void",INDEX(Matches!$G$2:$G$201,MATCH($A1505&amp;"-3",Matches!$J$2:$J$201,0))="",INDEX(Matches!$H$2:$H$201,MATCH($A1505&amp;"-3",Matches!$J$2:$J$201,0))=""),"",IF(AND($C1505&lt;&gt;"",INDEX(Matches!$F$2:$F$201,MATCH($A1505&amp;"-3",Matches!$J$2:$J$201,0))&lt;&gt;"",$C1505&gt;=INDEX(Matches!$F$2:$F$201,MATCH($A1505&amp;"-3",Matches!$J$2:$J$201,0))),"",IF(AND(H1505=INDEX(Matches!$G$2:$G$201,MATCH($A1505&amp;"-3",Matches!$J$2:$J$201,0)),I1505=INDEX(Matches!$H$2:$H$201,MATCH($A1505&amp;"-3",Matches!$J$2:$J$201,0))),5,IF(SIGN(H1505-I1505)&lt;&gt;SIGN(INDEX(Matches!$G$2:$G$201,MATCH($A1505&amp;"-3",Matches!$J$2:$J$201,0))-INDEX(Matches!$H$2:$H$201,MATCH($A1505&amp;"-3",Matches!$J$2:$J$201,0))),0,IF(H1505-I1505=INDEX(Matches!$G$2:$G$201,MATCH($A1505&amp;"-3",Matches!$J$2:$J$201,0))-INDEX(Matches!$H$2:$H$201,MATCH($A1505&amp;"-3",Matches!$J$2:$J$201,0)),3,2))))),""))</f>
        <v/>
      </c>
      <c r="AA1505" s="12" t="str">
        <f aca="false">IF(OR($B1505="",J1505="",K1505=""),"",IFERROR(IF(OR(INDEX(Matches!$I$2:$I$201,MATCH($A1505&amp;"-4",Matches!$J$2:$J$201,0))="Void",INDEX(Matches!$G$2:$G$201,MATCH($A1505&amp;"-4",Matches!$J$2:$J$201,0))="",INDEX(Matches!$H$2:$H$201,MATCH($A1505&amp;"-4",Matches!$J$2:$J$201,0))=""),"",IF(AND($C1505&lt;&gt;"",INDEX(Matches!$F$2:$F$201,MATCH($A1505&amp;"-4",Matches!$J$2:$J$201,0))&lt;&gt;"",$C1505&gt;=INDEX(Matches!$F$2:$F$201,MATCH($A1505&amp;"-4",Matches!$J$2:$J$201,0))),"",IF(AND(J1505=INDEX(Matches!$G$2:$G$201,MATCH($A1505&amp;"-4",Matches!$J$2:$J$201,0)),K1505=INDEX(Matches!$H$2:$H$201,MATCH($A1505&amp;"-4",Matches!$J$2:$J$201,0))),5,IF(SIGN(J1505-K1505)&lt;&gt;SIGN(INDEX(Matches!$G$2:$G$201,MATCH($A1505&amp;"-4",Matches!$J$2:$J$201,0))-INDEX(Matches!$H$2:$H$201,MATCH($A1505&amp;"-4",Matches!$J$2:$J$201,0))),0,IF(J1505-K1505=INDEX(Matches!$G$2:$G$201,MATCH($A1505&amp;"-4",Matches!$J$2:$J$201,0))-INDEX(Matches!$H$2:$H$201,MATCH($A1505&amp;"-4",Matches!$J$2:$J$201,0)),3,2))))),""))</f>
        <v/>
      </c>
      <c r="AB1505" s="12" t="str">
        <f aca="false">IF(OR($B1505="",L1505="",M1505=""),"",IFERROR(IF(OR(INDEX(Matches!$I$2:$I$201,MATCH($A1505&amp;"-5",Matches!$J$2:$J$201,0))="Void",INDEX(Matches!$G$2:$G$201,MATCH($A1505&amp;"-5",Matches!$J$2:$J$201,0))="",INDEX(Matches!$H$2:$H$201,MATCH($A1505&amp;"-5",Matches!$J$2:$J$201,0))=""),"",IF(AND($C1505&lt;&gt;"",INDEX(Matches!$F$2:$F$201,MATCH($A1505&amp;"-5",Matches!$J$2:$J$201,0))&lt;&gt;"",$C1505&gt;=INDEX(Matches!$F$2:$F$201,MATCH($A1505&amp;"-5",Matches!$J$2:$J$201,0))),"",IF(AND(L1505=INDEX(Matches!$G$2:$G$201,MATCH($A1505&amp;"-5",Matches!$J$2:$J$201,0)),M1505=INDEX(Matches!$H$2:$H$201,MATCH($A1505&amp;"-5",Matches!$J$2:$J$201,0))),5,IF(SIGN(L1505-M1505)&lt;&gt;SIGN(INDEX(Matches!$G$2:$G$201,MATCH($A1505&amp;"-5",Matches!$J$2:$J$201,0))-INDEX(Matches!$H$2:$H$201,MATCH($A1505&amp;"-5",Matches!$J$2:$J$201,0))),0,IF(L1505-M1505=INDEX(Matches!$G$2:$G$201,MATCH($A1505&amp;"-5",Matches!$J$2:$J$201,0))-INDEX(Matches!$H$2:$H$201,MATCH($A1505&amp;"-5",Matches!$J$2:$J$201,0)),3,2))))),""))</f>
        <v/>
      </c>
      <c r="AC1505" s="12" t="str">
        <f aca="false">IF(OR($B1505="",N1505="",O1505=""),"",IFERROR(IF(OR(INDEX(Matches!$I$2:$I$201,MATCH($A1505&amp;"-6",Matches!$J$2:$J$201,0))="Void",INDEX(Matches!$G$2:$G$201,MATCH($A1505&amp;"-6",Matches!$J$2:$J$201,0))="",INDEX(Matches!$H$2:$H$201,MATCH($A1505&amp;"-6",Matches!$J$2:$J$201,0))=""),"",IF(AND($C1505&lt;&gt;"",INDEX(Matches!$F$2:$F$201,MATCH($A1505&amp;"-6",Matches!$J$2:$J$201,0))&lt;&gt;"",$C1505&gt;=INDEX(Matches!$F$2:$F$201,MATCH($A1505&amp;"-6",Matches!$J$2:$J$201,0))),"",IF(AND(N1505=INDEX(Matches!$G$2:$G$201,MATCH($A1505&amp;"-6",Matches!$J$2:$J$201,0)),O1505=INDEX(Matches!$H$2:$H$201,MATCH($A1505&amp;"-6",Matches!$J$2:$J$201,0))),5,IF(SIGN(N1505-O1505)&lt;&gt;SIGN(INDEX(Matches!$G$2:$G$201,MATCH($A1505&amp;"-6",Matches!$J$2:$J$201,0))-INDEX(Matches!$H$2:$H$201,MATCH($A1505&amp;"-6",Matches!$J$2:$J$201,0))),0,IF(N1505-O1505=INDEX(Matches!$G$2:$G$201,MATCH($A1505&amp;"-6",Matches!$J$2:$J$201,0))-INDEX(Matches!$H$2:$H$201,MATCH($A1505&amp;"-6",Matches!$J$2:$J$201,0)),3,2))))),""))</f>
        <v/>
      </c>
      <c r="AD1505" s="12" t="str">
        <f aca="false">IF(OR($B1505="",P1505="",Q1505=""),"",IFERROR(IF(OR(INDEX(Matches!$I$2:$I$201,MATCH($A1505&amp;"-7",Matches!$J$2:$J$201,0))="Void",INDEX(Matches!$G$2:$G$201,MATCH($A1505&amp;"-7",Matches!$J$2:$J$201,0))="",INDEX(Matches!$H$2:$H$201,MATCH($A1505&amp;"-7",Matches!$J$2:$J$201,0))=""),"",IF(AND($C1505&lt;&gt;"",INDEX(Matches!$F$2:$F$201,MATCH($A1505&amp;"-7",Matches!$J$2:$J$201,0))&lt;&gt;"",$C1505&gt;=INDEX(Matches!$F$2:$F$201,MATCH($A1505&amp;"-7",Matches!$J$2:$J$201,0))),"",IF(AND(P1505=INDEX(Matches!$G$2:$G$201,MATCH($A1505&amp;"-7",Matches!$J$2:$J$201,0)),Q1505=INDEX(Matches!$H$2:$H$201,MATCH($A1505&amp;"-7",Matches!$J$2:$J$201,0))),5,IF(SIGN(P1505-Q1505)&lt;&gt;SIGN(INDEX(Matches!$G$2:$G$201,MATCH($A1505&amp;"-7",Matches!$J$2:$J$201,0))-INDEX(Matches!$H$2:$H$201,MATCH($A1505&amp;"-7",Matches!$J$2:$J$201,0))),0,IF(P1505-Q1505=INDEX(Matches!$G$2:$G$201,MATCH($A1505&amp;"-7",Matches!$J$2:$J$201,0))-INDEX(Matches!$H$2:$H$201,MATCH($A1505&amp;"-7",Matches!$J$2:$J$201,0)),3,2))))),""))</f>
        <v/>
      </c>
      <c r="AE1505" s="12" t="str">
        <f aca="false">IF(OR($B1505="",R1505="",S1505=""),"",IFERROR(IF(OR(INDEX(Matches!$I$2:$I$201,MATCH($A1505&amp;"-8",Matches!$J$2:$J$201,0))="Void",INDEX(Matches!$G$2:$G$201,MATCH($A1505&amp;"-8",Matches!$J$2:$J$201,0))="",INDEX(Matches!$H$2:$H$201,MATCH($A1505&amp;"-8",Matches!$J$2:$J$201,0))=""),"",IF(AND($C1505&lt;&gt;"",INDEX(Matches!$F$2:$F$201,MATCH($A1505&amp;"-8",Matches!$J$2:$J$201,0))&lt;&gt;"",$C1505&gt;=INDEX(Matches!$F$2:$F$201,MATCH($A1505&amp;"-8",Matches!$J$2:$J$201,0))),"",IF(AND(R1505=INDEX(Matches!$G$2:$G$201,MATCH($A1505&amp;"-8",Matches!$J$2:$J$201,0)),S1505=INDEX(Matches!$H$2:$H$201,MATCH($A1505&amp;"-8",Matches!$J$2:$J$201,0))),5,IF(SIGN(R1505-S1505)&lt;&gt;SIGN(INDEX(Matches!$G$2:$G$201,MATCH($A1505&amp;"-8",Matches!$J$2:$J$201,0))-INDEX(Matches!$H$2:$H$201,MATCH($A1505&amp;"-8",Matches!$J$2:$J$201,0))),0,IF(R1505-S1505=INDEX(Matches!$G$2:$G$201,MATCH($A1505&amp;"-8",Matches!$J$2:$J$201,0))-INDEX(Matches!$H$2:$H$201,MATCH($A1505&amp;"-8",Matches!$J$2:$J$201,0)),3,2))))),""))</f>
        <v/>
      </c>
      <c r="AF1505" s="12" t="str">
        <f aca="false">IF(OR($B1505="",T1505="",U1505=""),"",IFERROR(IF(OR(INDEX(Matches!$I$2:$I$201,MATCH($A1505&amp;"-9",Matches!$J$2:$J$201,0))="Void",INDEX(Matches!$G$2:$G$201,MATCH($A1505&amp;"-9",Matches!$J$2:$J$201,0))="",INDEX(Matches!$H$2:$H$201,MATCH($A1505&amp;"-9",Matches!$J$2:$J$201,0))=""),"",IF(AND($C1505&lt;&gt;"",INDEX(Matches!$F$2:$F$201,MATCH($A1505&amp;"-9",Matches!$J$2:$J$201,0))&lt;&gt;"",$C1505&gt;=INDEX(Matches!$F$2:$F$201,MATCH($A1505&amp;"-9",Matches!$J$2:$J$201,0))),"",IF(AND(T1505=INDEX(Matches!$G$2:$G$201,MATCH($A1505&amp;"-9",Matches!$J$2:$J$201,0)),U1505=INDEX(Matches!$H$2:$H$201,MATCH($A1505&amp;"-9",Matches!$J$2:$J$201,0))),5,IF(SIGN(T1505-U1505)&lt;&gt;SIGN(INDEX(Matches!$G$2:$G$201,MATCH($A1505&amp;"-9",Matches!$J$2:$J$201,0))-INDEX(Matches!$H$2:$H$201,MATCH($A1505&amp;"-9",Matches!$J$2:$J$201,0))),0,IF(T1505-U1505=INDEX(Matches!$G$2:$G$201,MATCH($A1505&amp;"-9",Matches!$J$2:$J$201,0))-INDEX(Matches!$H$2:$H$201,MATCH($A1505&amp;"-9",Matches!$J$2:$J$201,0)),3,2))))),""))</f>
        <v/>
      </c>
      <c r="AG1505" s="12" t="str">
        <f aca="false">IF(OR($B1505="",V1505="",W1505=""),"",IFERROR(IF(OR(INDEX(Matches!$I$2:$I$201,MATCH($A1505&amp;"-10",Matches!$J$2:$J$201,0))="Void",INDEX(Matches!$G$2:$G$201,MATCH($A1505&amp;"-10",Matches!$J$2:$J$201,0))="",INDEX(Matches!$H$2:$H$201,MATCH($A1505&amp;"-10",Matches!$J$2:$J$201,0))=""),"",IF(AND($C1505&lt;&gt;"",INDEX(Matches!$F$2:$F$201,MATCH($A1505&amp;"-10",Matches!$J$2:$J$201,0))&lt;&gt;"",$C1505&gt;=INDEX(Matches!$F$2:$F$201,MATCH($A1505&amp;"-10",Matches!$J$2:$J$201,0))),"",IF(AND(V1505=INDEX(Matches!$G$2:$G$201,MATCH($A1505&amp;"-10",Matches!$J$2:$J$201,0)),W1505=INDEX(Matches!$H$2:$H$201,MATCH($A1505&amp;"-10",Matches!$J$2:$J$201,0))),5,IF(SIGN(V1505-W1505)&lt;&gt;SIGN(INDEX(Matches!$G$2:$G$201,MATCH($A1505&amp;"-10",Matches!$J$2:$J$201,0))-INDEX(Matches!$H$2:$H$201,MATCH($A1505&amp;"-10",Matches!$J$2:$J$201,0))),0,IF(V1505-W1505=INDEX(Matches!$G$2:$G$201,MATCH($A1505&amp;"-10",Matches!$J$2:$J$201,0))-INDEX(Matches!$H$2:$H$201,MATCH($A1505&amp;"-10",Matches!$J$2:$J$201,0)),3,2))))),""))</f>
        <v/>
      </c>
      <c r="AH1505" s="13" t="str">
        <f aca="false">IF($B1505="","",SUM(X1505:AG1505))</f>
        <v/>
      </c>
      <c r="AI1505" s="12" t="str">
        <f aca="false">IF($B1505="","",COUNTIF(X1505:AG1505,5))</f>
        <v/>
      </c>
      <c r="AJ1505" s="12" t="str">
        <f aca="false">IF($B1505="","",COUNTIF(X1505:AG1505,"&gt;=2"))</f>
        <v/>
      </c>
      <c r="AK1505" s="12" t="str">
        <f aca="false">IF($B1505="","",COUNT(X1505:AG1505))</f>
        <v/>
      </c>
    </row>
    <row r="1506" customFormat="false" ht="15" hidden="false" customHeight="false" outlineLevel="0" collapsed="false">
      <c r="A1506" s="7"/>
      <c r="B1506" s="7"/>
      <c r="C1506" s="11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12" t="str">
        <f aca="false">IF(OR($B1506="",D1506="",E1506=""),"",IFERROR(IF(OR(INDEX(Matches!$I$2:$I$201,MATCH($A1506&amp;"-1",Matches!$J$2:$J$201,0))="Void",INDEX(Matches!$G$2:$G$201,MATCH($A1506&amp;"-1",Matches!$J$2:$J$201,0))="",INDEX(Matches!$H$2:$H$201,MATCH($A1506&amp;"-1",Matches!$J$2:$J$201,0))=""),"",IF(AND($C1506&lt;&gt;"",INDEX(Matches!$F$2:$F$201,MATCH($A1506&amp;"-1",Matches!$J$2:$J$201,0))&lt;&gt;"",$C1506&gt;=INDEX(Matches!$F$2:$F$201,MATCH($A1506&amp;"-1",Matches!$J$2:$J$201,0))),"",IF(AND(D1506=INDEX(Matches!$G$2:$G$201,MATCH($A1506&amp;"-1",Matches!$J$2:$J$201,0)),E1506=INDEX(Matches!$H$2:$H$201,MATCH($A1506&amp;"-1",Matches!$J$2:$J$201,0))),5,IF(SIGN(D1506-E1506)&lt;&gt;SIGN(INDEX(Matches!$G$2:$G$201,MATCH($A1506&amp;"-1",Matches!$J$2:$J$201,0))-INDEX(Matches!$H$2:$H$201,MATCH($A1506&amp;"-1",Matches!$J$2:$J$201,0))),0,IF(D1506-E1506=INDEX(Matches!$G$2:$G$201,MATCH($A1506&amp;"-1",Matches!$J$2:$J$201,0))-INDEX(Matches!$H$2:$H$201,MATCH($A1506&amp;"-1",Matches!$J$2:$J$201,0)),3,2))))),""))</f>
        <v/>
      </c>
      <c r="Y1506" s="12" t="str">
        <f aca="false">IF(OR($B1506="",F1506="",G1506=""),"",IFERROR(IF(OR(INDEX(Matches!$I$2:$I$201,MATCH($A1506&amp;"-2",Matches!$J$2:$J$201,0))="Void",INDEX(Matches!$G$2:$G$201,MATCH($A1506&amp;"-2",Matches!$J$2:$J$201,0))="",INDEX(Matches!$H$2:$H$201,MATCH($A1506&amp;"-2",Matches!$J$2:$J$201,0))=""),"",IF(AND($C1506&lt;&gt;"",INDEX(Matches!$F$2:$F$201,MATCH($A1506&amp;"-2",Matches!$J$2:$J$201,0))&lt;&gt;"",$C1506&gt;=INDEX(Matches!$F$2:$F$201,MATCH($A1506&amp;"-2",Matches!$J$2:$J$201,0))),"",IF(AND(F1506=INDEX(Matches!$G$2:$G$201,MATCH($A1506&amp;"-2",Matches!$J$2:$J$201,0)),G1506=INDEX(Matches!$H$2:$H$201,MATCH($A1506&amp;"-2",Matches!$J$2:$J$201,0))),5,IF(SIGN(F1506-G1506)&lt;&gt;SIGN(INDEX(Matches!$G$2:$G$201,MATCH($A1506&amp;"-2",Matches!$J$2:$J$201,0))-INDEX(Matches!$H$2:$H$201,MATCH($A1506&amp;"-2",Matches!$J$2:$J$201,0))),0,IF(F1506-G1506=INDEX(Matches!$G$2:$G$201,MATCH($A1506&amp;"-2",Matches!$J$2:$J$201,0))-INDEX(Matches!$H$2:$H$201,MATCH($A1506&amp;"-2",Matches!$J$2:$J$201,0)),3,2))))),""))</f>
        <v/>
      </c>
      <c r="Z1506" s="12" t="str">
        <f aca="false">IF(OR($B1506="",H1506="",I1506=""),"",IFERROR(IF(OR(INDEX(Matches!$I$2:$I$201,MATCH($A1506&amp;"-3",Matches!$J$2:$J$201,0))="Void",INDEX(Matches!$G$2:$G$201,MATCH($A1506&amp;"-3",Matches!$J$2:$J$201,0))="",INDEX(Matches!$H$2:$H$201,MATCH($A1506&amp;"-3",Matches!$J$2:$J$201,0))=""),"",IF(AND($C1506&lt;&gt;"",INDEX(Matches!$F$2:$F$201,MATCH($A1506&amp;"-3",Matches!$J$2:$J$201,0))&lt;&gt;"",$C1506&gt;=INDEX(Matches!$F$2:$F$201,MATCH($A1506&amp;"-3",Matches!$J$2:$J$201,0))),"",IF(AND(H1506=INDEX(Matches!$G$2:$G$201,MATCH($A1506&amp;"-3",Matches!$J$2:$J$201,0)),I1506=INDEX(Matches!$H$2:$H$201,MATCH($A1506&amp;"-3",Matches!$J$2:$J$201,0))),5,IF(SIGN(H1506-I1506)&lt;&gt;SIGN(INDEX(Matches!$G$2:$G$201,MATCH($A1506&amp;"-3",Matches!$J$2:$J$201,0))-INDEX(Matches!$H$2:$H$201,MATCH($A1506&amp;"-3",Matches!$J$2:$J$201,0))),0,IF(H1506-I1506=INDEX(Matches!$G$2:$G$201,MATCH($A1506&amp;"-3",Matches!$J$2:$J$201,0))-INDEX(Matches!$H$2:$H$201,MATCH($A1506&amp;"-3",Matches!$J$2:$J$201,0)),3,2))))),""))</f>
        <v/>
      </c>
      <c r="AA1506" s="12" t="str">
        <f aca="false">IF(OR($B1506="",J1506="",K1506=""),"",IFERROR(IF(OR(INDEX(Matches!$I$2:$I$201,MATCH($A1506&amp;"-4",Matches!$J$2:$J$201,0))="Void",INDEX(Matches!$G$2:$G$201,MATCH($A1506&amp;"-4",Matches!$J$2:$J$201,0))="",INDEX(Matches!$H$2:$H$201,MATCH($A1506&amp;"-4",Matches!$J$2:$J$201,0))=""),"",IF(AND($C1506&lt;&gt;"",INDEX(Matches!$F$2:$F$201,MATCH($A1506&amp;"-4",Matches!$J$2:$J$201,0))&lt;&gt;"",$C1506&gt;=INDEX(Matches!$F$2:$F$201,MATCH($A1506&amp;"-4",Matches!$J$2:$J$201,0))),"",IF(AND(J1506=INDEX(Matches!$G$2:$G$201,MATCH($A1506&amp;"-4",Matches!$J$2:$J$201,0)),K1506=INDEX(Matches!$H$2:$H$201,MATCH($A1506&amp;"-4",Matches!$J$2:$J$201,0))),5,IF(SIGN(J1506-K1506)&lt;&gt;SIGN(INDEX(Matches!$G$2:$G$201,MATCH($A1506&amp;"-4",Matches!$J$2:$J$201,0))-INDEX(Matches!$H$2:$H$201,MATCH($A1506&amp;"-4",Matches!$J$2:$J$201,0))),0,IF(J1506-K1506=INDEX(Matches!$G$2:$G$201,MATCH($A1506&amp;"-4",Matches!$J$2:$J$201,0))-INDEX(Matches!$H$2:$H$201,MATCH($A1506&amp;"-4",Matches!$J$2:$J$201,0)),3,2))))),""))</f>
        <v/>
      </c>
      <c r="AB1506" s="12" t="str">
        <f aca="false">IF(OR($B1506="",L1506="",M1506=""),"",IFERROR(IF(OR(INDEX(Matches!$I$2:$I$201,MATCH($A1506&amp;"-5",Matches!$J$2:$J$201,0))="Void",INDEX(Matches!$G$2:$G$201,MATCH($A1506&amp;"-5",Matches!$J$2:$J$201,0))="",INDEX(Matches!$H$2:$H$201,MATCH($A1506&amp;"-5",Matches!$J$2:$J$201,0))=""),"",IF(AND($C1506&lt;&gt;"",INDEX(Matches!$F$2:$F$201,MATCH($A1506&amp;"-5",Matches!$J$2:$J$201,0))&lt;&gt;"",$C1506&gt;=INDEX(Matches!$F$2:$F$201,MATCH($A1506&amp;"-5",Matches!$J$2:$J$201,0))),"",IF(AND(L1506=INDEX(Matches!$G$2:$G$201,MATCH($A1506&amp;"-5",Matches!$J$2:$J$201,0)),M1506=INDEX(Matches!$H$2:$H$201,MATCH($A1506&amp;"-5",Matches!$J$2:$J$201,0))),5,IF(SIGN(L1506-M1506)&lt;&gt;SIGN(INDEX(Matches!$G$2:$G$201,MATCH($A1506&amp;"-5",Matches!$J$2:$J$201,0))-INDEX(Matches!$H$2:$H$201,MATCH($A1506&amp;"-5",Matches!$J$2:$J$201,0))),0,IF(L1506-M1506=INDEX(Matches!$G$2:$G$201,MATCH($A1506&amp;"-5",Matches!$J$2:$J$201,0))-INDEX(Matches!$H$2:$H$201,MATCH($A1506&amp;"-5",Matches!$J$2:$J$201,0)),3,2))))),""))</f>
        <v/>
      </c>
      <c r="AC1506" s="12" t="str">
        <f aca="false">IF(OR($B1506="",N1506="",O1506=""),"",IFERROR(IF(OR(INDEX(Matches!$I$2:$I$201,MATCH($A1506&amp;"-6",Matches!$J$2:$J$201,0))="Void",INDEX(Matches!$G$2:$G$201,MATCH($A1506&amp;"-6",Matches!$J$2:$J$201,0))="",INDEX(Matches!$H$2:$H$201,MATCH($A1506&amp;"-6",Matches!$J$2:$J$201,0))=""),"",IF(AND($C1506&lt;&gt;"",INDEX(Matches!$F$2:$F$201,MATCH($A1506&amp;"-6",Matches!$J$2:$J$201,0))&lt;&gt;"",$C1506&gt;=INDEX(Matches!$F$2:$F$201,MATCH($A1506&amp;"-6",Matches!$J$2:$J$201,0))),"",IF(AND(N1506=INDEX(Matches!$G$2:$G$201,MATCH($A1506&amp;"-6",Matches!$J$2:$J$201,0)),O1506=INDEX(Matches!$H$2:$H$201,MATCH($A1506&amp;"-6",Matches!$J$2:$J$201,0))),5,IF(SIGN(N1506-O1506)&lt;&gt;SIGN(INDEX(Matches!$G$2:$G$201,MATCH($A1506&amp;"-6",Matches!$J$2:$J$201,0))-INDEX(Matches!$H$2:$H$201,MATCH($A1506&amp;"-6",Matches!$J$2:$J$201,0))),0,IF(N1506-O1506=INDEX(Matches!$G$2:$G$201,MATCH($A1506&amp;"-6",Matches!$J$2:$J$201,0))-INDEX(Matches!$H$2:$H$201,MATCH($A1506&amp;"-6",Matches!$J$2:$J$201,0)),3,2))))),""))</f>
        <v/>
      </c>
      <c r="AD1506" s="12" t="str">
        <f aca="false">IF(OR($B1506="",P1506="",Q1506=""),"",IFERROR(IF(OR(INDEX(Matches!$I$2:$I$201,MATCH($A1506&amp;"-7",Matches!$J$2:$J$201,0))="Void",INDEX(Matches!$G$2:$G$201,MATCH($A1506&amp;"-7",Matches!$J$2:$J$201,0))="",INDEX(Matches!$H$2:$H$201,MATCH($A1506&amp;"-7",Matches!$J$2:$J$201,0))=""),"",IF(AND($C1506&lt;&gt;"",INDEX(Matches!$F$2:$F$201,MATCH($A1506&amp;"-7",Matches!$J$2:$J$201,0))&lt;&gt;"",$C1506&gt;=INDEX(Matches!$F$2:$F$201,MATCH($A1506&amp;"-7",Matches!$J$2:$J$201,0))),"",IF(AND(P1506=INDEX(Matches!$G$2:$G$201,MATCH($A1506&amp;"-7",Matches!$J$2:$J$201,0)),Q1506=INDEX(Matches!$H$2:$H$201,MATCH($A1506&amp;"-7",Matches!$J$2:$J$201,0))),5,IF(SIGN(P1506-Q1506)&lt;&gt;SIGN(INDEX(Matches!$G$2:$G$201,MATCH($A1506&amp;"-7",Matches!$J$2:$J$201,0))-INDEX(Matches!$H$2:$H$201,MATCH($A1506&amp;"-7",Matches!$J$2:$J$201,0))),0,IF(P1506-Q1506=INDEX(Matches!$G$2:$G$201,MATCH($A1506&amp;"-7",Matches!$J$2:$J$201,0))-INDEX(Matches!$H$2:$H$201,MATCH($A1506&amp;"-7",Matches!$J$2:$J$201,0)),3,2))))),""))</f>
        <v/>
      </c>
      <c r="AE1506" s="12" t="str">
        <f aca="false">IF(OR($B1506="",R1506="",S1506=""),"",IFERROR(IF(OR(INDEX(Matches!$I$2:$I$201,MATCH($A1506&amp;"-8",Matches!$J$2:$J$201,0))="Void",INDEX(Matches!$G$2:$G$201,MATCH($A1506&amp;"-8",Matches!$J$2:$J$201,0))="",INDEX(Matches!$H$2:$H$201,MATCH($A1506&amp;"-8",Matches!$J$2:$J$201,0))=""),"",IF(AND($C1506&lt;&gt;"",INDEX(Matches!$F$2:$F$201,MATCH($A1506&amp;"-8",Matches!$J$2:$J$201,0))&lt;&gt;"",$C1506&gt;=INDEX(Matches!$F$2:$F$201,MATCH($A1506&amp;"-8",Matches!$J$2:$J$201,0))),"",IF(AND(R1506=INDEX(Matches!$G$2:$G$201,MATCH($A1506&amp;"-8",Matches!$J$2:$J$201,0)),S1506=INDEX(Matches!$H$2:$H$201,MATCH($A1506&amp;"-8",Matches!$J$2:$J$201,0))),5,IF(SIGN(R1506-S1506)&lt;&gt;SIGN(INDEX(Matches!$G$2:$G$201,MATCH($A1506&amp;"-8",Matches!$J$2:$J$201,0))-INDEX(Matches!$H$2:$H$201,MATCH($A1506&amp;"-8",Matches!$J$2:$J$201,0))),0,IF(R1506-S1506=INDEX(Matches!$G$2:$G$201,MATCH($A1506&amp;"-8",Matches!$J$2:$J$201,0))-INDEX(Matches!$H$2:$H$201,MATCH($A1506&amp;"-8",Matches!$J$2:$J$201,0)),3,2))))),""))</f>
        <v/>
      </c>
      <c r="AF1506" s="12" t="str">
        <f aca="false">IF(OR($B1506="",T1506="",U1506=""),"",IFERROR(IF(OR(INDEX(Matches!$I$2:$I$201,MATCH($A1506&amp;"-9",Matches!$J$2:$J$201,0))="Void",INDEX(Matches!$G$2:$G$201,MATCH($A1506&amp;"-9",Matches!$J$2:$J$201,0))="",INDEX(Matches!$H$2:$H$201,MATCH($A1506&amp;"-9",Matches!$J$2:$J$201,0))=""),"",IF(AND($C1506&lt;&gt;"",INDEX(Matches!$F$2:$F$201,MATCH($A1506&amp;"-9",Matches!$J$2:$J$201,0))&lt;&gt;"",$C1506&gt;=INDEX(Matches!$F$2:$F$201,MATCH($A1506&amp;"-9",Matches!$J$2:$J$201,0))),"",IF(AND(T1506=INDEX(Matches!$G$2:$G$201,MATCH($A1506&amp;"-9",Matches!$J$2:$J$201,0)),U1506=INDEX(Matches!$H$2:$H$201,MATCH($A1506&amp;"-9",Matches!$J$2:$J$201,0))),5,IF(SIGN(T1506-U1506)&lt;&gt;SIGN(INDEX(Matches!$G$2:$G$201,MATCH($A1506&amp;"-9",Matches!$J$2:$J$201,0))-INDEX(Matches!$H$2:$H$201,MATCH($A1506&amp;"-9",Matches!$J$2:$J$201,0))),0,IF(T1506-U1506=INDEX(Matches!$G$2:$G$201,MATCH($A1506&amp;"-9",Matches!$J$2:$J$201,0))-INDEX(Matches!$H$2:$H$201,MATCH($A1506&amp;"-9",Matches!$J$2:$J$201,0)),3,2))))),""))</f>
        <v/>
      </c>
      <c r="AG1506" s="12" t="str">
        <f aca="false">IF(OR($B1506="",V1506="",W1506=""),"",IFERROR(IF(OR(INDEX(Matches!$I$2:$I$201,MATCH($A1506&amp;"-10",Matches!$J$2:$J$201,0))="Void",INDEX(Matches!$G$2:$G$201,MATCH($A1506&amp;"-10",Matches!$J$2:$J$201,0))="",INDEX(Matches!$H$2:$H$201,MATCH($A1506&amp;"-10",Matches!$J$2:$J$201,0))=""),"",IF(AND($C1506&lt;&gt;"",INDEX(Matches!$F$2:$F$201,MATCH($A1506&amp;"-10",Matches!$J$2:$J$201,0))&lt;&gt;"",$C1506&gt;=INDEX(Matches!$F$2:$F$201,MATCH($A1506&amp;"-10",Matches!$J$2:$J$201,0))),"",IF(AND(V1506=INDEX(Matches!$G$2:$G$201,MATCH($A1506&amp;"-10",Matches!$J$2:$J$201,0)),W1506=INDEX(Matches!$H$2:$H$201,MATCH($A1506&amp;"-10",Matches!$J$2:$J$201,0))),5,IF(SIGN(V1506-W1506)&lt;&gt;SIGN(INDEX(Matches!$G$2:$G$201,MATCH($A1506&amp;"-10",Matches!$J$2:$J$201,0))-INDEX(Matches!$H$2:$H$201,MATCH($A1506&amp;"-10",Matches!$J$2:$J$201,0))),0,IF(V1506-W1506=INDEX(Matches!$G$2:$G$201,MATCH($A1506&amp;"-10",Matches!$J$2:$J$201,0))-INDEX(Matches!$H$2:$H$201,MATCH($A1506&amp;"-10",Matches!$J$2:$J$201,0)),3,2))))),""))</f>
        <v/>
      </c>
      <c r="AH1506" s="13" t="str">
        <f aca="false">IF($B1506="","",SUM(X1506:AG1506))</f>
        <v/>
      </c>
      <c r="AI1506" s="12" t="str">
        <f aca="false">IF($B1506="","",COUNTIF(X1506:AG1506,5))</f>
        <v/>
      </c>
      <c r="AJ1506" s="12" t="str">
        <f aca="false">IF($B1506="","",COUNTIF(X1506:AG1506,"&gt;=2"))</f>
        <v/>
      </c>
      <c r="AK1506" s="12" t="str">
        <f aca="false">IF($B1506="","",COUNT(X1506:AG1506))</f>
        <v/>
      </c>
    </row>
    <row r="1507" customFormat="false" ht="15" hidden="false" customHeight="false" outlineLevel="0" collapsed="false">
      <c r="A1507" s="7"/>
      <c r="B1507" s="7"/>
      <c r="C1507" s="11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12" t="str">
        <f aca="false">IF(OR($B1507="",D1507="",E1507=""),"",IFERROR(IF(OR(INDEX(Matches!$I$2:$I$201,MATCH($A1507&amp;"-1",Matches!$J$2:$J$201,0))="Void",INDEX(Matches!$G$2:$G$201,MATCH($A1507&amp;"-1",Matches!$J$2:$J$201,0))="",INDEX(Matches!$H$2:$H$201,MATCH($A1507&amp;"-1",Matches!$J$2:$J$201,0))=""),"",IF(AND($C1507&lt;&gt;"",INDEX(Matches!$F$2:$F$201,MATCH($A1507&amp;"-1",Matches!$J$2:$J$201,0))&lt;&gt;"",$C1507&gt;=INDEX(Matches!$F$2:$F$201,MATCH($A1507&amp;"-1",Matches!$J$2:$J$201,0))),"",IF(AND(D1507=INDEX(Matches!$G$2:$G$201,MATCH($A1507&amp;"-1",Matches!$J$2:$J$201,0)),E1507=INDEX(Matches!$H$2:$H$201,MATCH($A1507&amp;"-1",Matches!$J$2:$J$201,0))),5,IF(SIGN(D1507-E1507)&lt;&gt;SIGN(INDEX(Matches!$G$2:$G$201,MATCH($A1507&amp;"-1",Matches!$J$2:$J$201,0))-INDEX(Matches!$H$2:$H$201,MATCH($A1507&amp;"-1",Matches!$J$2:$J$201,0))),0,IF(D1507-E1507=INDEX(Matches!$G$2:$G$201,MATCH($A1507&amp;"-1",Matches!$J$2:$J$201,0))-INDEX(Matches!$H$2:$H$201,MATCH($A1507&amp;"-1",Matches!$J$2:$J$201,0)),3,2))))),""))</f>
        <v/>
      </c>
      <c r="Y1507" s="12" t="str">
        <f aca="false">IF(OR($B1507="",F1507="",G1507=""),"",IFERROR(IF(OR(INDEX(Matches!$I$2:$I$201,MATCH($A1507&amp;"-2",Matches!$J$2:$J$201,0))="Void",INDEX(Matches!$G$2:$G$201,MATCH($A1507&amp;"-2",Matches!$J$2:$J$201,0))="",INDEX(Matches!$H$2:$H$201,MATCH($A1507&amp;"-2",Matches!$J$2:$J$201,0))=""),"",IF(AND($C1507&lt;&gt;"",INDEX(Matches!$F$2:$F$201,MATCH($A1507&amp;"-2",Matches!$J$2:$J$201,0))&lt;&gt;"",$C1507&gt;=INDEX(Matches!$F$2:$F$201,MATCH($A1507&amp;"-2",Matches!$J$2:$J$201,0))),"",IF(AND(F1507=INDEX(Matches!$G$2:$G$201,MATCH($A1507&amp;"-2",Matches!$J$2:$J$201,0)),G1507=INDEX(Matches!$H$2:$H$201,MATCH($A1507&amp;"-2",Matches!$J$2:$J$201,0))),5,IF(SIGN(F1507-G1507)&lt;&gt;SIGN(INDEX(Matches!$G$2:$G$201,MATCH($A1507&amp;"-2",Matches!$J$2:$J$201,0))-INDEX(Matches!$H$2:$H$201,MATCH($A1507&amp;"-2",Matches!$J$2:$J$201,0))),0,IF(F1507-G1507=INDEX(Matches!$G$2:$G$201,MATCH($A1507&amp;"-2",Matches!$J$2:$J$201,0))-INDEX(Matches!$H$2:$H$201,MATCH($A1507&amp;"-2",Matches!$J$2:$J$201,0)),3,2))))),""))</f>
        <v/>
      </c>
      <c r="Z1507" s="12" t="str">
        <f aca="false">IF(OR($B1507="",H1507="",I1507=""),"",IFERROR(IF(OR(INDEX(Matches!$I$2:$I$201,MATCH($A1507&amp;"-3",Matches!$J$2:$J$201,0))="Void",INDEX(Matches!$G$2:$G$201,MATCH($A1507&amp;"-3",Matches!$J$2:$J$201,0))="",INDEX(Matches!$H$2:$H$201,MATCH($A1507&amp;"-3",Matches!$J$2:$J$201,0))=""),"",IF(AND($C1507&lt;&gt;"",INDEX(Matches!$F$2:$F$201,MATCH($A1507&amp;"-3",Matches!$J$2:$J$201,0))&lt;&gt;"",$C1507&gt;=INDEX(Matches!$F$2:$F$201,MATCH($A1507&amp;"-3",Matches!$J$2:$J$201,0))),"",IF(AND(H1507=INDEX(Matches!$G$2:$G$201,MATCH($A1507&amp;"-3",Matches!$J$2:$J$201,0)),I1507=INDEX(Matches!$H$2:$H$201,MATCH($A1507&amp;"-3",Matches!$J$2:$J$201,0))),5,IF(SIGN(H1507-I1507)&lt;&gt;SIGN(INDEX(Matches!$G$2:$G$201,MATCH($A1507&amp;"-3",Matches!$J$2:$J$201,0))-INDEX(Matches!$H$2:$H$201,MATCH($A1507&amp;"-3",Matches!$J$2:$J$201,0))),0,IF(H1507-I1507=INDEX(Matches!$G$2:$G$201,MATCH($A1507&amp;"-3",Matches!$J$2:$J$201,0))-INDEX(Matches!$H$2:$H$201,MATCH($A1507&amp;"-3",Matches!$J$2:$J$201,0)),3,2))))),""))</f>
        <v/>
      </c>
      <c r="AA1507" s="12" t="str">
        <f aca="false">IF(OR($B1507="",J1507="",K1507=""),"",IFERROR(IF(OR(INDEX(Matches!$I$2:$I$201,MATCH($A1507&amp;"-4",Matches!$J$2:$J$201,0))="Void",INDEX(Matches!$G$2:$G$201,MATCH($A1507&amp;"-4",Matches!$J$2:$J$201,0))="",INDEX(Matches!$H$2:$H$201,MATCH($A1507&amp;"-4",Matches!$J$2:$J$201,0))=""),"",IF(AND($C1507&lt;&gt;"",INDEX(Matches!$F$2:$F$201,MATCH($A1507&amp;"-4",Matches!$J$2:$J$201,0))&lt;&gt;"",$C1507&gt;=INDEX(Matches!$F$2:$F$201,MATCH($A1507&amp;"-4",Matches!$J$2:$J$201,0))),"",IF(AND(J1507=INDEX(Matches!$G$2:$G$201,MATCH($A1507&amp;"-4",Matches!$J$2:$J$201,0)),K1507=INDEX(Matches!$H$2:$H$201,MATCH($A1507&amp;"-4",Matches!$J$2:$J$201,0))),5,IF(SIGN(J1507-K1507)&lt;&gt;SIGN(INDEX(Matches!$G$2:$G$201,MATCH($A1507&amp;"-4",Matches!$J$2:$J$201,0))-INDEX(Matches!$H$2:$H$201,MATCH($A1507&amp;"-4",Matches!$J$2:$J$201,0))),0,IF(J1507-K1507=INDEX(Matches!$G$2:$G$201,MATCH($A1507&amp;"-4",Matches!$J$2:$J$201,0))-INDEX(Matches!$H$2:$H$201,MATCH($A1507&amp;"-4",Matches!$J$2:$J$201,0)),3,2))))),""))</f>
        <v/>
      </c>
      <c r="AB1507" s="12" t="str">
        <f aca="false">IF(OR($B1507="",L1507="",M1507=""),"",IFERROR(IF(OR(INDEX(Matches!$I$2:$I$201,MATCH($A1507&amp;"-5",Matches!$J$2:$J$201,0))="Void",INDEX(Matches!$G$2:$G$201,MATCH($A1507&amp;"-5",Matches!$J$2:$J$201,0))="",INDEX(Matches!$H$2:$H$201,MATCH($A1507&amp;"-5",Matches!$J$2:$J$201,0))=""),"",IF(AND($C1507&lt;&gt;"",INDEX(Matches!$F$2:$F$201,MATCH($A1507&amp;"-5",Matches!$J$2:$J$201,0))&lt;&gt;"",$C1507&gt;=INDEX(Matches!$F$2:$F$201,MATCH($A1507&amp;"-5",Matches!$J$2:$J$201,0))),"",IF(AND(L1507=INDEX(Matches!$G$2:$G$201,MATCH($A1507&amp;"-5",Matches!$J$2:$J$201,0)),M1507=INDEX(Matches!$H$2:$H$201,MATCH($A1507&amp;"-5",Matches!$J$2:$J$201,0))),5,IF(SIGN(L1507-M1507)&lt;&gt;SIGN(INDEX(Matches!$G$2:$G$201,MATCH($A1507&amp;"-5",Matches!$J$2:$J$201,0))-INDEX(Matches!$H$2:$H$201,MATCH($A1507&amp;"-5",Matches!$J$2:$J$201,0))),0,IF(L1507-M1507=INDEX(Matches!$G$2:$G$201,MATCH($A1507&amp;"-5",Matches!$J$2:$J$201,0))-INDEX(Matches!$H$2:$H$201,MATCH($A1507&amp;"-5",Matches!$J$2:$J$201,0)),3,2))))),""))</f>
        <v/>
      </c>
      <c r="AC1507" s="12" t="str">
        <f aca="false">IF(OR($B1507="",N1507="",O1507=""),"",IFERROR(IF(OR(INDEX(Matches!$I$2:$I$201,MATCH($A1507&amp;"-6",Matches!$J$2:$J$201,0))="Void",INDEX(Matches!$G$2:$G$201,MATCH($A1507&amp;"-6",Matches!$J$2:$J$201,0))="",INDEX(Matches!$H$2:$H$201,MATCH($A1507&amp;"-6",Matches!$J$2:$J$201,0))=""),"",IF(AND($C1507&lt;&gt;"",INDEX(Matches!$F$2:$F$201,MATCH($A1507&amp;"-6",Matches!$J$2:$J$201,0))&lt;&gt;"",$C1507&gt;=INDEX(Matches!$F$2:$F$201,MATCH($A1507&amp;"-6",Matches!$J$2:$J$201,0))),"",IF(AND(N1507=INDEX(Matches!$G$2:$G$201,MATCH($A1507&amp;"-6",Matches!$J$2:$J$201,0)),O1507=INDEX(Matches!$H$2:$H$201,MATCH($A1507&amp;"-6",Matches!$J$2:$J$201,0))),5,IF(SIGN(N1507-O1507)&lt;&gt;SIGN(INDEX(Matches!$G$2:$G$201,MATCH($A1507&amp;"-6",Matches!$J$2:$J$201,0))-INDEX(Matches!$H$2:$H$201,MATCH($A1507&amp;"-6",Matches!$J$2:$J$201,0))),0,IF(N1507-O1507=INDEX(Matches!$G$2:$G$201,MATCH($A1507&amp;"-6",Matches!$J$2:$J$201,0))-INDEX(Matches!$H$2:$H$201,MATCH($A1507&amp;"-6",Matches!$J$2:$J$201,0)),3,2))))),""))</f>
        <v/>
      </c>
      <c r="AD1507" s="12" t="str">
        <f aca="false">IF(OR($B1507="",P1507="",Q1507=""),"",IFERROR(IF(OR(INDEX(Matches!$I$2:$I$201,MATCH($A1507&amp;"-7",Matches!$J$2:$J$201,0))="Void",INDEX(Matches!$G$2:$G$201,MATCH($A1507&amp;"-7",Matches!$J$2:$J$201,0))="",INDEX(Matches!$H$2:$H$201,MATCH($A1507&amp;"-7",Matches!$J$2:$J$201,0))=""),"",IF(AND($C1507&lt;&gt;"",INDEX(Matches!$F$2:$F$201,MATCH($A1507&amp;"-7",Matches!$J$2:$J$201,0))&lt;&gt;"",$C1507&gt;=INDEX(Matches!$F$2:$F$201,MATCH($A1507&amp;"-7",Matches!$J$2:$J$201,0))),"",IF(AND(P1507=INDEX(Matches!$G$2:$G$201,MATCH($A1507&amp;"-7",Matches!$J$2:$J$201,0)),Q1507=INDEX(Matches!$H$2:$H$201,MATCH($A1507&amp;"-7",Matches!$J$2:$J$201,0))),5,IF(SIGN(P1507-Q1507)&lt;&gt;SIGN(INDEX(Matches!$G$2:$G$201,MATCH($A1507&amp;"-7",Matches!$J$2:$J$201,0))-INDEX(Matches!$H$2:$H$201,MATCH($A1507&amp;"-7",Matches!$J$2:$J$201,0))),0,IF(P1507-Q1507=INDEX(Matches!$G$2:$G$201,MATCH($A1507&amp;"-7",Matches!$J$2:$J$201,0))-INDEX(Matches!$H$2:$H$201,MATCH($A1507&amp;"-7",Matches!$J$2:$J$201,0)),3,2))))),""))</f>
        <v/>
      </c>
      <c r="AE1507" s="12" t="str">
        <f aca="false">IF(OR($B1507="",R1507="",S1507=""),"",IFERROR(IF(OR(INDEX(Matches!$I$2:$I$201,MATCH($A1507&amp;"-8",Matches!$J$2:$J$201,0))="Void",INDEX(Matches!$G$2:$G$201,MATCH($A1507&amp;"-8",Matches!$J$2:$J$201,0))="",INDEX(Matches!$H$2:$H$201,MATCH($A1507&amp;"-8",Matches!$J$2:$J$201,0))=""),"",IF(AND($C1507&lt;&gt;"",INDEX(Matches!$F$2:$F$201,MATCH($A1507&amp;"-8",Matches!$J$2:$J$201,0))&lt;&gt;"",$C1507&gt;=INDEX(Matches!$F$2:$F$201,MATCH($A1507&amp;"-8",Matches!$J$2:$J$201,0))),"",IF(AND(R1507=INDEX(Matches!$G$2:$G$201,MATCH($A1507&amp;"-8",Matches!$J$2:$J$201,0)),S1507=INDEX(Matches!$H$2:$H$201,MATCH($A1507&amp;"-8",Matches!$J$2:$J$201,0))),5,IF(SIGN(R1507-S1507)&lt;&gt;SIGN(INDEX(Matches!$G$2:$G$201,MATCH($A1507&amp;"-8",Matches!$J$2:$J$201,0))-INDEX(Matches!$H$2:$H$201,MATCH($A1507&amp;"-8",Matches!$J$2:$J$201,0))),0,IF(R1507-S1507=INDEX(Matches!$G$2:$G$201,MATCH($A1507&amp;"-8",Matches!$J$2:$J$201,0))-INDEX(Matches!$H$2:$H$201,MATCH($A1507&amp;"-8",Matches!$J$2:$J$201,0)),3,2))))),""))</f>
        <v/>
      </c>
      <c r="AF1507" s="12" t="str">
        <f aca="false">IF(OR($B1507="",T1507="",U1507=""),"",IFERROR(IF(OR(INDEX(Matches!$I$2:$I$201,MATCH($A1507&amp;"-9",Matches!$J$2:$J$201,0))="Void",INDEX(Matches!$G$2:$G$201,MATCH($A1507&amp;"-9",Matches!$J$2:$J$201,0))="",INDEX(Matches!$H$2:$H$201,MATCH($A1507&amp;"-9",Matches!$J$2:$J$201,0))=""),"",IF(AND($C1507&lt;&gt;"",INDEX(Matches!$F$2:$F$201,MATCH($A1507&amp;"-9",Matches!$J$2:$J$201,0))&lt;&gt;"",$C1507&gt;=INDEX(Matches!$F$2:$F$201,MATCH($A1507&amp;"-9",Matches!$J$2:$J$201,0))),"",IF(AND(T1507=INDEX(Matches!$G$2:$G$201,MATCH($A1507&amp;"-9",Matches!$J$2:$J$201,0)),U1507=INDEX(Matches!$H$2:$H$201,MATCH($A1507&amp;"-9",Matches!$J$2:$J$201,0))),5,IF(SIGN(T1507-U1507)&lt;&gt;SIGN(INDEX(Matches!$G$2:$G$201,MATCH($A1507&amp;"-9",Matches!$J$2:$J$201,0))-INDEX(Matches!$H$2:$H$201,MATCH($A1507&amp;"-9",Matches!$J$2:$J$201,0))),0,IF(T1507-U1507=INDEX(Matches!$G$2:$G$201,MATCH($A1507&amp;"-9",Matches!$J$2:$J$201,0))-INDEX(Matches!$H$2:$H$201,MATCH($A1507&amp;"-9",Matches!$J$2:$J$201,0)),3,2))))),""))</f>
        <v/>
      </c>
      <c r="AG1507" s="12" t="str">
        <f aca="false">IF(OR($B1507="",V1507="",W1507=""),"",IFERROR(IF(OR(INDEX(Matches!$I$2:$I$201,MATCH($A1507&amp;"-10",Matches!$J$2:$J$201,0))="Void",INDEX(Matches!$G$2:$G$201,MATCH($A1507&amp;"-10",Matches!$J$2:$J$201,0))="",INDEX(Matches!$H$2:$H$201,MATCH($A1507&amp;"-10",Matches!$J$2:$J$201,0))=""),"",IF(AND($C1507&lt;&gt;"",INDEX(Matches!$F$2:$F$201,MATCH($A1507&amp;"-10",Matches!$J$2:$J$201,0))&lt;&gt;"",$C1507&gt;=INDEX(Matches!$F$2:$F$201,MATCH($A1507&amp;"-10",Matches!$J$2:$J$201,0))),"",IF(AND(V1507=INDEX(Matches!$G$2:$G$201,MATCH($A1507&amp;"-10",Matches!$J$2:$J$201,0)),W1507=INDEX(Matches!$H$2:$H$201,MATCH($A1507&amp;"-10",Matches!$J$2:$J$201,0))),5,IF(SIGN(V1507-W1507)&lt;&gt;SIGN(INDEX(Matches!$G$2:$G$201,MATCH($A1507&amp;"-10",Matches!$J$2:$J$201,0))-INDEX(Matches!$H$2:$H$201,MATCH($A1507&amp;"-10",Matches!$J$2:$J$201,0))),0,IF(V1507-W1507=INDEX(Matches!$G$2:$G$201,MATCH($A1507&amp;"-10",Matches!$J$2:$J$201,0))-INDEX(Matches!$H$2:$H$201,MATCH($A1507&amp;"-10",Matches!$J$2:$J$201,0)),3,2))))),""))</f>
        <v/>
      </c>
      <c r="AH1507" s="13" t="str">
        <f aca="false">IF($B1507="","",SUM(X1507:AG1507))</f>
        <v/>
      </c>
      <c r="AI1507" s="12" t="str">
        <f aca="false">IF($B1507="","",COUNTIF(X1507:AG1507,5))</f>
        <v/>
      </c>
      <c r="AJ1507" s="12" t="str">
        <f aca="false">IF($B1507="","",COUNTIF(X1507:AG1507,"&gt;=2"))</f>
        <v/>
      </c>
      <c r="AK1507" s="12" t="str">
        <f aca="false">IF($B1507="","",COUNT(X1507:AG1507))</f>
        <v/>
      </c>
    </row>
    <row r="1508" customFormat="false" ht="15" hidden="false" customHeight="false" outlineLevel="0" collapsed="false">
      <c r="A1508" s="7"/>
      <c r="B1508" s="7"/>
      <c r="C1508" s="11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12" t="str">
        <f aca="false">IF(OR($B1508="",D1508="",E1508=""),"",IFERROR(IF(OR(INDEX(Matches!$I$2:$I$201,MATCH($A1508&amp;"-1",Matches!$J$2:$J$201,0))="Void",INDEX(Matches!$G$2:$G$201,MATCH($A1508&amp;"-1",Matches!$J$2:$J$201,0))="",INDEX(Matches!$H$2:$H$201,MATCH($A1508&amp;"-1",Matches!$J$2:$J$201,0))=""),"",IF(AND($C1508&lt;&gt;"",INDEX(Matches!$F$2:$F$201,MATCH($A1508&amp;"-1",Matches!$J$2:$J$201,0))&lt;&gt;"",$C1508&gt;=INDEX(Matches!$F$2:$F$201,MATCH($A1508&amp;"-1",Matches!$J$2:$J$201,0))),"",IF(AND(D1508=INDEX(Matches!$G$2:$G$201,MATCH($A1508&amp;"-1",Matches!$J$2:$J$201,0)),E1508=INDEX(Matches!$H$2:$H$201,MATCH($A1508&amp;"-1",Matches!$J$2:$J$201,0))),5,IF(SIGN(D1508-E1508)&lt;&gt;SIGN(INDEX(Matches!$G$2:$G$201,MATCH($A1508&amp;"-1",Matches!$J$2:$J$201,0))-INDEX(Matches!$H$2:$H$201,MATCH($A1508&amp;"-1",Matches!$J$2:$J$201,0))),0,IF(D1508-E1508=INDEX(Matches!$G$2:$G$201,MATCH($A1508&amp;"-1",Matches!$J$2:$J$201,0))-INDEX(Matches!$H$2:$H$201,MATCH($A1508&amp;"-1",Matches!$J$2:$J$201,0)),3,2))))),""))</f>
        <v/>
      </c>
      <c r="Y1508" s="12" t="str">
        <f aca="false">IF(OR($B1508="",F1508="",G1508=""),"",IFERROR(IF(OR(INDEX(Matches!$I$2:$I$201,MATCH($A1508&amp;"-2",Matches!$J$2:$J$201,0))="Void",INDEX(Matches!$G$2:$G$201,MATCH($A1508&amp;"-2",Matches!$J$2:$J$201,0))="",INDEX(Matches!$H$2:$H$201,MATCH($A1508&amp;"-2",Matches!$J$2:$J$201,0))=""),"",IF(AND($C1508&lt;&gt;"",INDEX(Matches!$F$2:$F$201,MATCH($A1508&amp;"-2",Matches!$J$2:$J$201,0))&lt;&gt;"",$C1508&gt;=INDEX(Matches!$F$2:$F$201,MATCH($A1508&amp;"-2",Matches!$J$2:$J$201,0))),"",IF(AND(F1508=INDEX(Matches!$G$2:$G$201,MATCH($A1508&amp;"-2",Matches!$J$2:$J$201,0)),G1508=INDEX(Matches!$H$2:$H$201,MATCH($A1508&amp;"-2",Matches!$J$2:$J$201,0))),5,IF(SIGN(F1508-G1508)&lt;&gt;SIGN(INDEX(Matches!$G$2:$G$201,MATCH($A1508&amp;"-2",Matches!$J$2:$J$201,0))-INDEX(Matches!$H$2:$H$201,MATCH($A1508&amp;"-2",Matches!$J$2:$J$201,0))),0,IF(F1508-G1508=INDEX(Matches!$G$2:$G$201,MATCH($A1508&amp;"-2",Matches!$J$2:$J$201,0))-INDEX(Matches!$H$2:$H$201,MATCH($A1508&amp;"-2",Matches!$J$2:$J$201,0)),3,2))))),""))</f>
        <v/>
      </c>
      <c r="Z1508" s="12" t="str">
        <f aca="false">IF(OR($B1508="",H1508="",I1508=""),"",IFERROR(IF(OR(INDEX(Matches!$I$2:$I$201,MATCH($A1508&amp;"-3",Matches!$J$2:$J$201,0))="Void",INDEX(Matches!$G$2:$G$201,MATCH($A1508&amp;"-3",Matches!$J$2:$J$201,0))="",INDEX(Matches!$H$2:$H$201,MATCH($A1508&amp;"-3",Matches!$J$2:$J$201,0))=""),"",IF(AND($C1508&lt;&gt;"",INDEX(Matches!$F$2:$F$201,MATCH($A1508&amp;"-3",Matches!$J$2:$J$201,0))&lt;&gt;"",$C1508&gt;=INDEX(Matches!$F$2:$F$201,MATCH($A1508&amp;"-3",Matches!$J$2:$J$201,0))),"",IF(AND(H1508=INDEX(Matches!$G$2:$G$201,MATCH($A1508&amp;"-3",Matches!$J$2:$J$201,0)),I1508=INDEX(Matches!$H$2:$H$201,MATCH($A1508&amp;"-3",Matches!$J$2:$J$201,0))),5,IF(SIGN(H1508-I1508)&lt;&gt;SIGN(INDEX(Matches!$G$2:$G$201,MATCH($A1508&amp;"-3",Matches!$J$2:$J$201,0))-INDEX(Matches!$H$2:$H$201,MATCH($A1508&amp;"-3",Matches!$J$2:$J$201,0))),0,IF(H1508-I1508=INDEX(Matches!$G$2:$G$201,MATCH($A1508&amp;"-3",Matches!$J$2:$J$201,0))-INDEX(Matches!$H$2:$H$201,MATCH($A1508&amp;"-3",Matches!$J$2:$J$201,0)),3,2))))),""))</f>
        <v/>
      </c>
      <c r="AA1508" s="12" t="str">
        <f aca="false">IF(OR($B1508="",J1508="",K1508=""),"",IFERROR(IF(OR(INDEX(Matches!$I$2:$I$201,MATCH($A1508&amp;"-4",Matches!$J$2:$J$201,0))="Void",INDEX(Matches!$G$2:$G$201,MATCH($A1508&amp;"-4",Matches!$J$2:$J$201,0))="",INDEX(Matches!$H$2:$H$201,MATCH($A1508&amp;"-4",Matches!$J$2:$J$201,0))=""),"",IF(AND($C1508&lt;&gt;"",INDEX(Matches!$F$2:$F$201,MATCH($A1508&amp;"-4",Matches!$J$2:$J$201,0))&lt;&gt;"",$C1508&gt;=INDEX(Matches!$F$2:$F$201,MATCH($A1508&amp;"-4",Matches!$J$2:$J$201,0))),"",IF(AND(J1508=INDEX(Matches!$G$2:$G$201,MATCH($A1508&amp;"-4",Matches!$J$2:$J$201,0)),K1508=INDEX(Matches!$H$2:$H$201,MATCH($A1508&amp;"-4",Matches!$J$2:$J$201,0))),5,IF(SIGN(J1508-K1508)&lt;&gt;SIGN(INDEX(Matches!$G$2:$G$201,MATCH($A1508&amp;"-4",Matches!$J$2:$J$201,0))-INDEX(Matches!$H$2:$H$201,MATCH($A1508&amp;"-4",Matches!$J$2:$J$201,0))),0,IF(J1508-K1508=INDEX(Matches!$G$2:$G$201,MATCH($A1508&amp;"-4",Matches!$J$2:$J$201,0))-INDEX(Matches!$H$2:$H$201,MATCH($A1508&amp;"-4",Matches!$J$2:$J$201,0)),3,2))))),""))</f>
        <v/>
      </c>
      <c r="AB1508" s="12" t="str">
        <f aca="false">IF(OR($B1508="",L1508="",M1508=""),"",IFERROR(IF(OR(INDEX(Matches!$I$2:$I$201,MATCH($A1508&amp;"-5",Matches!$J$2:$J$201,0))="Void",INDEX(Matches!$G$2:$G$201,MATCH($A1508&amp;"-5",Matches!$J$2:$J$201,0))="",INDEX(Matches!$H$2:$H$201,MATCH($A1508&amp;"-5",Matches!$J$2:$J$201,0))=""),"",IF(AND($C1508&lt;&gt;"",INDEX(Matches!$F$2:$F$201,MATCH($A1508&amp;"-5",Matches!$J$2:$J$201,0))&lt;&gt;"",$C1508&gt;=INDEX(Matches!$F$2:$F$201,MATCH($A1508&amp;"-5",Matches!$J$2:$J$201,0))),"",IF(AND(L1508=INDEX(Matches!$G$2:$G$201,MATCH($A1508&amp;"-5",Matches!$J$2:$J$201,0)),M1508=INDEX(Matches!$H$2:$H$201,MATCH($A1508&amp;"-5",Matches!$J$2:$J$201,0))),5,IF(SIGN(L1508-M1508)&lt;&gt;SIGN(INDEX(Matches!$G$2:$G$201,MATCH($A1508&amp;"-5",Matches!$J$2:$J$201,0))-INDEX(Matches!$H$2:$H$201,MATCH($A1508&amp;"-5",Matches!$J$2:$J$201,0))),0,IF(L1508-M1508=INDEX(Matches!$G$2:$G$201,MATCH($A1508&amp;"-5",Matches!$J$2:$J$201,0))-INDEX(Matches!$H$2:$H$201,MATCH($A1508&amp;"-5",Matches!$J$2:$J$201,0)),3,2))))),""))</f>
        <v/>
      </c>
      <c r="AC1508" s="12" t="str">
        <f aca="false">IF(OR($B1508="",N1508="",O1508=""),"",IFERROR(IF(OR(INDEX(Matches!$I$2:$I$201,MATCH($A1508&amp;"-6",Matches!$J$2:$J$201,0))="Void",INDEX(Matches!$G$2:$G$201,MATCH($A1508&amp;"-6",Matches!$J$2:$J$201,0))="",INDEX(Matches!$H$2:$H$201,MATCH($A1508&amp;"-6",Matches!$J$2:$J$201,0))=""),"",IF(AND($C1508&lt;&gt;"",INDEX(Matches!$F$2:$F$201,MATCH($A1508&amp;"-6",Matches!$J$2:$J$201,0))&lt;&gt;"",$C1508&gt;=INDEX(Matches!$F$2:$F$201,MATCH($A1508&amp;"-6",Matches!$J$2:$J$201,0))),"",IF(AND(N1508=INDEX(Matches!$G$2:$G$201,MATCH($A1508&amp;"-6",Matches!$J$2:$J$201,0)),O1508=INDEX(Matches!$H$2:$H$201,MATCH($A1508&amp;"-6",Matches!$J$2:$J$201,0))),5,IF(SIGN(N1508-O1508)&lt;&gt;SIGN(INDEX(Matches!$G$2:$G$201,MATCH($A1508&amp;"-6",Matches!$J$2:$J$201,0))-INDEX(Matches!$H$2:$H$201,MATCH($A1508&amp;"-6",Matches!$J$2:$J$201,0))),0,IF(N1508-O1508=INDEX(Matches!$G$2:$G$201,MATCH($A1508&amp;"-6",Matches!$J$2:$J$201,0))-INDEX(Matches!$H$2:$H$201,MATCH($A1508&amp;"-6",Matches!$J$2:$J$201,0)),3,2))))),""))</f>
        <v/>
      </c>
      <c r="AD1508" s="12" t="str">
        <f aca="false">IF(OR($B1508="",P1508="",Q1508=""),"",IFERROR(IF(OR(INDEX(Matches!$I$2:$I$201,MATCH($A1508&amp;"-7",Matches!$J$2:$J$201,0))="Void",INDEX(Matches!$G$2:$G$201,MATCH($A1508&amp;"-7",Matches!$J$2:$J$201,0))="",INDEX(Matches!$H$2:$H$201,MATCH($A1508&amp;"-7",Matches!$J$2:$J$201,0))=""),"",IF(AND($C1508&lt;&gt;"",INDEX(Matches!$F$2:$F$201,MATCH($A1508&amp;"-7",Matches!$J$2:$J$201,0))&lt;&gt;"",$C1508&gt;=INDEX(Matches!$F$2:$F$201,MATCH($A1508&amp;"-7",Matches!$J$2:$J$201,0))),"",IF(AND(P1508=INDEX(Matches!$G$2:$G$201,MATCH($A1508&amp;"-7",Matches!$J$2:$J$201,0)),Q1508=INDEX(Matches!$H$2:$H$201,MATCH($A1508&amp;"-7",Matches!$J$2:$J$201,0))),5,IF(SIGN(P1508-Q1508)&lt;&gt;SIGN(INDEX(Matches!$G$2:$G$201,MATCH($A1508&amp;"-7",Matches!$J$2:$J$201,0))-INDEX(Matches!$H$2:$H$201,MATCH($A1508&amp;"-7",Matches!$J$2:$J$201,0))),0,IF(P1508-Q1508=INDEX(Matches!$G$2:$G$201,MATCH($A1508&amp;"-7",Matches!$J$2:$J$201,0))-INDEX(Matches!$H$2:$H$201,MATCH($A1508&amp;"-7",Matches!$J$2:$J$201,0)),3,2))))),""))</f>
        <v/>
      </c>
      <c r="AE1508" s="12" t="str">
        <f aca="false">IF(OR($B1508="",R1508="",S1508=""),"",IFERROR(IF(OR(INDEX(Matches!$I$2:$I$201,MATCH($A1508&amp;"-8",Matches!$J$2:$J$201,0))="Void",INDEX(Matches!$G$2:$G$201,MATCH($A1508&amp;"-8",Matches!$J$2:$J$201,0))="",INDEX(Matches!$H$2:$H$201,MATCH($A1508&amp;"-8",Matches!$J$2:$J$201,0))=""),"",IF(AND($C1508&lt;&gt;"",INDEX(Matches!$F$2:$F$201,MATCH($A1508&amp;"-8",Matches!$J$2:$J$201,0))&lt;&gt;"",$C1508&gt;=INDEX(Matches!$F$2:$F$201,MATCH($A1508&amp;"-8",Matches!$J$2:$J$201,0))),"",IF(AND(R1508=INDEX(Matches!$G$2:$G$201,MATCH($A1508&amp;"-8",Matches!$J$2:$J$201,0)),S1508=INDEX(Matches!$H$2:$H$201,MATCH($A1508&amp;"-8",Matches!$J$2:$J$201,0))),5,IF(SIGN(R1508-S1508)&lt;&gt;SIGN(INDEX(Matches!$G$2:$G$201,MATCH($A1508&amp;"-8",Matches!$J$2:$J$201,0))-INDEX(Matches!$H$2:$H$201,MATCH($A1508&amp;"-8",Matches!$J$2:$J$201,0))),0,IF(R1508-S1508=INDEX(Matches!$G$2:$G$201,MATCH($A1508&amp;"-8",Matches!$J$2:$J$201,0))-INDEX(Matches!$H$2:$H$201,MATCH($A1508&amp;"-8",Matches!$J$2:$J$201,0)),3,2))))),""))</f>
        <v/>
      </c>
      <c r="AF1508" s="12" t="str">
        <f aca="false">IF(OR($B1508="",T1508="",U1508=""),"",IFERROR(IF(OR(INDEX(Matches!$I$2:$I$201,MATCH($A1508&amp;"-9",Matches!$J$2:$J$201,0))="Void",INDEX(Matches!$G$2:$G$201,MATCH($A1508&amp;"-9",Matches!$J$2:$J$201,0))="",INDEX(Matches!$H$2:$H$201,MATCH($A1508&amp;"-9",Matches!$J$2:$J$201,0))=""),"",IF(AND($C1508&lt;&gt;"",INDEX(Matches!$F$2:$F$201,MATCH($A1508&amp;"-9",Matches!$J$2:$J$201,0))&lt;&gt;"",$C1508&gt;=INDEX(Matches!$F$2:$F$201,MATCH($A1508&amp;"-9",Matches!$J$2:$J$201,0))),"",IF(AND(T1508=INDEX(Matches!$G$2:$G$201,MATCH($A1508&amp;"-9",Matches!$J$2:$J$201,0)),U1508=INDEX(Matches!$H$2:$H$201,MATCH($A1508&amp;"-9",Matches!$J$2:$J$201,0))),5,IF(SIGN(T1508-U1508)&lt;&gt;SIGN(INDEX(Matches!$G$2:$G$201,MATCH($A1508&amp;"-9",Matches!$J$2:$J$201,0))-INDEX(Matches!$H$2:$H$201,MATCH($A1508&amp;"-9",Matches!$J$2:$J$201,0))),0,IF(T1508-U1508=INDEX(Matches!$G$2:$G$201,MATCH($A1508&amp;"-9",Matches!$J$2:$J$201,0))-INDEX(Matches!$H$2:$H$201,MATCH($A1508&amp;"-9",Matches!$J$2:$J$201,0)),3,2))))),""))</f>
        <v/>
      </c>
      <c r="AG1508" s="12" t="str">
        <f aca="false">IF(OR($B1508="",V1508="",W1508=""),"",IFERROR(IF(OR(INDEX(Matches!$I$2:$I$201,MATCH($A1508&amp;"-10",Matches!$J$2:$J$201,0))="Void",INDEX(Matches!$G$2:$G$201,MATCH($A1508&amp;"-10",Matches!$J$2:$J$201,0))="",INDEX(Matches!$H$2:$H$201,MATCH($A1508&amp;"-10",Matches!$J$2:$J$201,0))=""),"",IF(AND($C1508&lt;&gt;"",INDEX(Matches!$F$2:$F$201,MATCH($A1508&amp;"-10",Matches!$J$2:$J$201,0))&lt;&gt;"",$C1508&gt;=INDEX(Matches!$F$2:$F$201,MATCH($A1508&amp;"-10",Matches!$J$2:$J$201,0))),"",IF(AND(V1508=INDEX(Matches!$G$2:$G$201,MATCH($A1508&amp;"-10",Matches!$J$2:$J$201,0)),W1508=INDEX(Matches!$H$2:$H$201,MATCH($A1508&amp;"-10",Matches!$J$2:$J$201,0))),5,IF(SIGN(V1508-W1508)&lt;&gt;SIGN(INDEX(Matches!$G$2:$G$201,MATCH($A1508&amp;"-10",Matches!$J$2:$J$201,0))-INDEX(Matches!$H$2:$H$201,MATCH($A1508&amp;"-10",Matches!$J$2:$J$201,0))),0,IF(V1508-W1508=INDEX(Matches!$G$2:$G$201,MATCH($A1508&amp;"-10",Matches!$J$2:$J$201,0))-INDEX(Matches!$H$2:$H$201,MATCH($A1508&amp;"-10",Matches!$J$2:$J$201,0)),3,2))))),""))</f>
        <v/>
      </c>
      <c r="AH1508" s="13" t="str">
        <f aca="false">IF($B1508="","",SUM(X1508:AG1508))</f>
        <v/>
      </c>
      <c r="AI1508" s="12" t="str">
        <f aca="false">IF($B1508="","",COUNTIF(X1508:AG1508,5))</f>
        <v/>
      </c>
      <c r="AJ1508" s="12" t="str">
        <f aca="false">IF($B1508="","",COUNTIF(X1508:AG1508,"&gt;=2"))</f>
        <v/>
      </c>
      <c r="AK1508" s="12" t="str">
        <f aca="false">IF($B1508="","",COUNT(X1508:AG1508))</f>
        <v/>
      </c>
    </row>
    <row r="1509" customFormat="false" ht="15" hidden="false" customHeight="false" outlineLevel="0" collapsed="false">
      <c r="A1509" s="7"/>
      <c r="B1509" s="7"/>
      <c r="C1509" s="11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12" t="str">
        <f aca="false">IF(OR($B1509="",D1509="",E1509=""),"",IFERROR(IF(OR(INDEX(Matches!$I$2:$I$201,MATCH($A1509&amp;"-1",Matches!$J$2:$J$201,0))="Void",INDEX(Matches!$G$2:$G$201,MATCH($A1509&amp;"-1",Matches!$J$2:$J$201,0))="",INDEX(Matches!$H$2:$H$201,MATCH($A1509&amp;"-1",Matches!$J$2:$J$201,0))=""),"",IF(AND($C1509&lt;&gt;"",INDEX(Matches!$F$2:$F$201,MATCH($A1509&amp;"-1",Matches!$J$2:$J$201,0))&lt;&gt;"",$C1509&gt;=INDEX(Matches!$F$2:$F$201,MATCH($A1509&amp;"-1",Matches!$J$2:$J$201,0))),"",IF(AND(D1509=INDEX(Matches!$G$2:$G$201,MATCH($A1509&amp;"-1",Matches!$J$2:$J$201,0)),E1509=INDEX(Matches!$H$2:$H$201,MATCH($A1509&amp;"-1",Matches!$J$2:$J$201,0))),5,IF(SIGN(D1509-E1509)&lt;&gt;SIGN(INDEX(Matches!$G$2:$G$201,MATCH($A1509&amp;"-1",Matches!$J$2:$J$201,0))-INDEX(Matches!$H$2:$H$201,MATCH($A1509&amp;"-1",Matches!$J$2:$J$201,0))),0,IF(D1509-E1509=INDEX(Matches!$G$2:$G$201,MATCH($A1509&amp;"-1",Matches!$J$2:$J$201,0))-INDEX(Matches!$H$2:$H$201,MATCH($A1509&amp;"-1",Matches!$J$2:$J$201,0)),3,2))))),""))</f>
        <v/>
      </c>
      <c r="Y1509" s="12" t="str">
        <f aca="false">IF(OR($B1509="",F1509="",G1509=""),"",IFERROR(IF(OR(INDEX(Matches!$I$2:$I$201,MATCH($A1509&amp;"-2",Matches!$J$2:$J$201,0))="Void",INDEX(Matches!$G$2:$G$201,MATCH($A1509&amp;"-2",Matches!$J$2:$J$201,0))="",INDEX(Matches!$H$2:$H$201,MATCH($A1509&amp;"-2",Matches!$J$2:$J$201,0))=""),"",IF(AND($C1509&lt;&gt;"",INDEX(Matches!$F$2:$F$201,MATCH($A1509&amp;"-2",Matches!$J$2:$J$201,0))&lt;&gt;"",$C1509&gt;=INDEX(Matches!$F$2:$F$201,MATCH($A1509&amp;"-2",Matches!$J$2:$J$201,0))),"",IF(AND(F1509=INDEX(Matches!$G$2:$G$201,MATCH($A1509&amp;"-2",Matches!$J$2:$J$201,0)),G1509=INDEX(Matches!$H$2:$H$201,MATCH($A1509&amp;"-2",Matches!$J$2:$J$201,0))),5,IF(SIGN(F1509-G1509)&lt;&gt;SIGN(INDEX(Matches!$G$2:$G$201,MATCH($A1509&amp;"-2",Matches!$J$2:$J$201,0))-INDEX(Matches!$H$2:$H$201,MATCH($A1509&amp;"-2",Matches!$J$2:$J$201,0))),0,IF(F1509-G1509=INDEX(Matches!$G$2:$G$201,MATCH($A1509&amp;"-2",Matches!$J$2:$J$201,0))-INDEX(Matches!$H$2:$H$201,MATCH($A1509&amp;"-2",Matches!$J$2:$J$201,0)),3,2))))),""))</f>
        <v/>
      </c>
      <c r="Z1509" s="12" t="str">
        <f aca="false">IF(OR($B1509="",H1509="",I1509=""),"",IFERROR(IF(OR(INDEX(Matches!$I$2:$I$201,MATCH($A1509&amp;"-3",Matches!$J$2:$J$201,0))="Void",INDEX(Matches!$G$2:$G$201,MATCH($A1509&amp;"-3",Matches!$J$2:$J$201,0))="",INDEX(Matches!$H$2:$H$201,MATCH($A1509&amp;"-3",Matches!$J$2:$J$201,0))=""),"",IF(AND($C1509&lt;&gt;"",INDEX(Matches!$F$2:$F$201,MATCH($A1509&amp;"-3",Matches!$J$2:$J$201,0))&lt;&gt;"",$C1509&gt;=INDEX(Matches!$F$2:$F$201,MATCH($A1509&amp;"-3",Matches!$J$2:$J$201,0))),"",IF(AND(H1509=INDEX(Matches!$G$2:$G$201,MATCH($A1509&amp;"-3",Matches!$J$2:$J$201,0)),I1509=INDEX(Matches!$H$2:$H$201,MATCH($A1509&amp;"-3",Matches!$J$2:$J$201,0))),5,IF(SIGN(H1509-I1509)&lt;&gt;SIGN(INDEX(Matches!$G$2:$G$201,MATCH($A1509&amp;"-3",Matches!$J$2:$J$201,0))-INDEX(Matches!$H$2:$H$201,MATCH($A1509&amp;"-3",Matches!$J$2:$J$201,0))),0,IF(H1509-I1509=INDEX(Matches!$G$2:$G$201,MATCH($A1509&amp;"-3",Matches!$J$2:$J$201,0))-INDEX(Matches!$H$2:$H$201,MATCH($A1509&amp;"-3",Matches!$J$2:$J$201,0)),3,2))))),""))</f>
        <v/>
      </c>
      <c r="AA1509" s="12" t="str">
        <f aca="false">IF(OR($B1509="",J1509="",K1509=""),"",IFERROR(IF(OR(INDEX(Matches!$I$2:$I$201,MATCH($A1509&amp;"-4",Matches!$J$2:$J$201,0))="Void",INDEX(Matches!$G$2:$G$201,MATCH($A1509&amp;"-4",Matches!$J$2:$J$201,0))="",INDEX(Matches!$H$2:$H$201,MATCH($A1509&amp;"-4",Matches!$J$2:$J$201,0))=""),"",IF(AND($C1509&lt;&gt;"",INDEX(Matches!$F$2:$F$201,MATCH($A1509&amp;"-4",Matches!$J$2:$J$201,0))&lt;&gt;"",$C1509&gt;=INDEX(Matches!$F$2:$F$201,MATCH($A1509&amp;"-4",Matches!$J$2:$J$201,0))),"",IF(AND(J1509=INDEX(Matches!$G$2:$G$201,MATCH($A1509&amp;"-4",Matches!$J$2:$J$201,0)),K1509=INDEX(Matches!$H$2:$H$201,MATCH($A1509&amp;"-4",Matches!$J$2:$J$201,0))),5,IF(SIGN(J1509-K1509)&lt;&gt;SIGN(INDEX(Matches!$G$2:$G$201,MATCH($A1509&amp;"-4",Matches!$J$2:$J$201,0))-INDEX(Matches!$H$2:$H$201,MATCH($A1509&amp;"-4",Matches!$J$2:$J$201,0))),0,IF(J1509-K1509=INDEX(Matches!$G$2:$G$201,MATCH($A1509&amp;"-4",Matches!$J$2:$J$201,0))-INDEX(Matches!$H$2:$H$201,MATCH($A1509&amp;"-4",Matches!$J$2:$J$201,0)),3,2))))),""))</f>
        <v/>
      </c>
      <c r="AB1509" s="12" t="str">
        <f aca="false">IF(OR($B1509="",L1509="",M1509=""),"",IFERROR(IF(OR(INDEX(Matches!$I$2:$I$201,MATCH($A1509&amp;"-5",Matches!$J$2:$J$201,0))="Void",INDEX(Matches!$G$2:$G$201,MATCH($A1509&amp;"-5",Matches!$J$2:$J$201,0))="",INDEX(Matches!$H$2:$H$201,MATCH($A1509&amp;"-5",Matches!$J$2:$J$201,0))=""),"",IF(AND($C1509&lt;&gt;"",INDEX(Matches!$F$2:$F$201,MATCH($A1509&amp;"-5",Matches!$J$2:$J$201,0))&lt;&gt;"",$C1509&gt;=INDEX(Matches!$F$2:$F$201,MATCH($A1509&amp;"-5",Matches!$J$2:$J$201,0))),"",IF(AND(L1509=INDEX(Matches!$G$2:$G$201,MATCH($A1509&amp;"-5",Matches!$J$2:$J$201,0)),M1509=INDEX(Matches!$H$2:$H$201,MATCH($A1509&amp;"-5",Matches!$J$2:$J$201,0))),5,IF(SIGN(L1509-M1509)&lt;&gt;SIGN(INDEX(Matches!$G$2:$G$201,MATCH($A1509&amp;"-5",Matches!$J$2:$J$201,0))-INDEX(Matches!$H$2:$H$201,MATCH($A1509&amp;"-5",Matches!$J$2:$J$201,0))),0,IF(L1509-M1509=INDEX(Matches!$G$2:$G$201,MATCH($A1509&amp;"-5",Matches!$J$2:$J$201,0))-INDEX(Matches!$H$2:$H$201,MATCH($A1509&amp;"-5",Matches!$J$2:$J$201,0)),3,2))))),""))</f>
        <v/>
      </c>
      <c r="AC1509" s="12" t="str">
        <f aca="false">IF(OR($B1509="",N1509="",O1509=""),"",IFERROR(IF(OR(INDEX(Matches!$I$2:$I$201,MATCH($A1509&amp;"-6",Matches!$J$2:$J$201,0))="Void",INDEX(Matches!$G$2:$G$201,MATCH($A1509&amp;"-6",Matches!$J$2:$J$201,0))="",INDEX(Matches!$H$2:$H$201,MATCH($A1509&amp;"-6",Matches!$J$2:$J$201,0))=""),"",IF(AND($C1509&lt;&gt;"",INDEX(Matches!$F$2:$F$201,MATCH($A1509&amp;"-6",Matches!$J$2:$J$201,0))&lt;&gt;"",$C1509&gt;=INDEX(Matches!$F$2:$F$201,MATCH($A1509&amp;"-6",Matches!$J$2:$J$201,0))),"",IF(AND(N1509=INDEX(Matches!$G$2:$G$201,MATCH($A1509&amp;"-6",Matches!$J$2:$J$201,0)),O1509=INDEX(Matches!$H$2:$H$201,MATCH($A1509&amp;"-6",Matches!$J$2:$J$201,0))),5,IF(SIGN(N1509-O1509)&lt;&gt;SIGN(INDEX(Matches!$G$2:$G$201,MATCH($A1509&amp;"-6",Matches!$J$2:$J$201,0))-INDEX(Matches!$H$2:$H$201,MATCH($A1509&amp;"-6",Matches!$J$2:$J$201,0))),0,IF(N1509-O1509=INDEX(Matches!$G$2:$G$201,MATCH($A1509&amp;"-6",Matches!$J$2:$J$201,0))-INDEX(Matches!$H$2:$H$201,MATCH($A1509&amp;"-6",Matches!$J$2:$J$201,0)),3,2))))),""))</f>
        <v/>
      </c>
      <c r="AD1509" s="12" t="str">
        <f aca="false">IF(OR($B1509="",P1509="",Q1509=""),"",IFERROR(IF(OR(INDEX(Matches!$I$2:$I$201,MATCH($A1509&amp;"-7",Matches!$J$2:$J$201,0))="Void",INDEX(Matches!$G$2:$G$201,MATCH($A1509&amp;"-7",Matches!$J$2:$J$201,0))="",INDEX(Matches!$H$2:$H$201,MATCH($A1509&amp;"-7",Matches!$J$2:$J$201,0))=""),"",IF(AND($C1509&lt;&gt;"",INDEX(Matches!$F$2:$F$201,MATCH($A1509&amp;"-7",Matches!$J$2:$J$201,0))&lt;&gt;"",$C1509&gt;=INDEX(Matches!$F$2:$F$201,MATCH($A1509&amp;"-7",Matches!$J$2:$J$201,0))),"",IF(AND(P1509=INDEX(Matches!$G$2:$G$201,MATCH($A1509&amp;"-7",Matches!$J$2:$J$201,0)),Q1509=INDEX(Matches!$H$2:$H$201,MATCH($A1509&amp;"-7",Matches!$J$2:$J$201,0))),5,IF(SIGN(P1509-Q1509)&lt;&gt;SIGN(INDEX(Matches!$G$2:$G$201,MATCH($A1509&amp;"-7",Matches!$J$2:$J$201,0))-INDEX(Matches!$H$2:$H$201,MATCH($A1509&amp;"-7",Matches!$J$2:$J$201,0))),0,IF(P1509-Q1509=INDEX(Matches!$G$2:$G$201,MATCH($A1509&amp;"-7",Matches!$J$2:$J$201,0))-INDEX(Matches!$H$2:$H$201,MATCH($A1509&amp;"-7",Matches!$J$2:$J$201,0)),3,2))))),""))</f>
        <v/>
      </c>
      <c r="AE1509" s="12" t="str">
        <f aca="false">IF(OR($B1509="",R1509="",S1509=""),"",IFERROR(IF(OR(INDEX(Matches!$I$2:$I$201,MATCH($A1509&amp;"-8",Matches!$J$2:$J$201,0))="Void",INDEX(Matches!$G$2:$G$201,MATCH($A1509&amp;"-8",Matches!$J$2:$J$201,0))="",INDEX(Matches!$H$2:$H$201,MATCH($A1509&amp;"-8",Matches!$J$2:$J$201,0))=""),"",IF(AND($C1509&lt;&gt;"",INDEX(Matches!$F$2:$F$201,MATCH($A1509&amp;"-8",Matches!$J$2:$J$201,0))&lt;&gt;"",$C1509&gt;=INDEX(Matches!$F$2:$F$201,MATCH($A1509&amp;"-8",Matches!$J$2:$J$201,0))),"",IF(AND(R1509=INDEX(Matches!$G$2:$G$201,MATCH($A1509&amp;"-8",Matches!$J$2:$J$201,0)),S1509=INDEX(Matches!$H$2:$H$201,MATCH($A1509&amp;"-8",Matches!$J$2:$J$201,0))),5,IF(SIGN(R1509-S1509)&lt;&gt;SIGN(INDEX(Matches!$G$2:$G$201,MATCH($A1509&amp;"-8",Matches!$J$2:$J$201,0))-INDEX(Matches!$H$2:$H$201,MATCH($A1509&amp;"-8",Matches!$J$2:$J$201,0))),0,IF(R1509-S1509=INDEX(Matches!$G$2:$G$201,MATCH($A1509&amp;"-8",Matches!$J$2:$J$201,0))-INDEX(Matches!$H$2:$H$201,MATCH($A1509&amp;"-8",Matches!$J$2:$J$201,0)),3,2))))),""))</f>
        <v/>
      </c>
      <c r="AF1509" s="12" t="str">
        <f aca="false">IF(OR($B1509="",T1509="",U1509=""),"",IFERROR(IF(OR(INDEX(Matches!$I$2:$I$201,MATCH($A1509&amp;"-9",Matches!$J$2:$J$201,0))="Void",INDEX(Matches!$G$2:$G$201,MATCH($A1509&amp;"-9",Matches!$J$2:$J$201,0))="",INDEX(Matches!$H$2:$H$201,MATCH($A1509&amp;"-9",Matches!$J$2:$J$201,0))=""),"",IF(AND($C1509&lt;&gt;"",INDEX(Matches!$F$2:$F$201,MATCH($A1509&amp;"-9",Matches!$J$2:$J$201,0))&lt;&gt;"",$C1509&gt;=INDEX(Matches!$F$2:$F$201,MATCH($A1509&amp;"-9",Matches!$J$2:$J$201,0))),"",IF(AND(T1509=INDEX(Matches!$G$2:$G$201,MATCH($A1509&amp;"-9",Matches!$J$2:$J$201,0)),U1509=INDEX(Matches!$H$2:$H$201,MATCH($A1509&amp;"-9",Matches!$J$2:$J$201,0))),5,IF(SIGN(T1509-U1509)&lt;&gt;SIGN(INDEX(Matches!$G$2:$G$201,MATCH($A1509&amp;"-9",Matches!$J$2:$J$201,0))-INDEX(Matches!$H$2:$H$201,MATCH($A1509&amp;"-9",Matches!$J$2:$J$201,0))),0,IF(T1509-U1509=INDEX(Matches!$G$2:$G$201,MATCH($A1509&amp;"-9",Matches!$J$2:$J$201,0))-INDEX(Matches!$H$2:$H$201,MATCH($A1509&amp;"-9",Matches!$J$2:$J$201,0)),3,2))))),""))</f>
        <v/>
      </c>
      <c r="AG1509" s="12" t="str">
        <f aca="false">IF(OR($B1509="",V1509="",W1509=""),"",IFERROR(IF(OR(INDEX(Matches!$I$2:$I$201,MATCH($A1509&amp;"-10",Matches!$J$2:$J$201,0))="Void",INDEX(Matches!$G$2:$G$201,MATCH($A1509&amp;"-10",Matches!$J$2:$J$201,0))="",INDEX(Matches!$H$2:$H$201,MATCH($A1509&amp;"-10",Matches!$J$2:$J$201,0))=""),"",IF(AND($C1509&lt;&gt;"",INDEX(Matches!$F$2:$F$201,MATCH($A1509&amp;"-10",Matches!$J$2:$J$201,0))&lt;&gt;"",$C1509&gt;=INDEX(Matches!$F$2:$F$201,MATCH($A1509&amp;"-10",Matches!$J$2:$J$201,0))),"",IF(AND(V1509=INDEX(Matches!$G$2:$G$201,MATCH($A1509&amp;"-10",Matches!$J$2:$J$201,0)),W1509=INDEX(Matches!$H$2:$H$201,MATCH($A1509&amp;"-10",Matches!$J$2:$J$201,0))),5,IF(SIGN(V1509-W1509)&lt;&gt;SIGN(INDEX(Matches!$G$2:$G$201,MATCH($A1509&amp;"-10",Matches!$J$2:$J$201,0))-INDEX(Matches!$H$2:$H$201,MATCH($A1509&amp;"-10",Matches!$J$2:$J$201,0))),0,IF(V1509-W1509=INDEX(Matches!$G$2:$G$201,MATCH($A1509&amp;"-10",Matches!$J$2:$J$201,0))-INDEX(Matches!$H$2:$H$201,MATCH($A1509&amp;"-10",Matches!$J$2:$J$201,0)),3,2))))),""))</f>
        <v/>
      </c>
      <c r="AH1509" s="13" t="str">
        <f aca="false">IF($B1509="","",SUM(X1509:AG1509))</f>
        <v/>
      </c>
      <c r="AI1509" s="12" t="str">
        <f aca="false">IF($B1509="","",COUNTIF(X1509:AG1509,5))</f>
        <v/>
      </c>
      <c r="AJ1509" s="12" t="str">
        <f aca="false">IF($B1509="","",COUNTIF(X1509:AG1509,"&gt;=2"))</f>
        <v/>
      </c>
      <c r="AK1509" s="12" t="str">
        <f aca="false">IF($B1509="","",COUNT(X1509:AG1509))</f>
        <v/>
      </c>
    </row>
    <row r="1510" customFormat="false" ht="15" hidden="false" customHeight="false" outlineLevel="0" collapsed="false">
      <c r="A1510" s="7"/>
      <c r="B1510" s="7"/>
      <c r="C1510" s="11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12" t="str">
        <f aca="false">IF(OR($B1510="",D1510="",E1510=""),"",IFERROR(IF(OR(INDEX(Matches!$I$2:$I$201,MATCH($A1510&amp;"-1",Matches!$J$2:$J$201,0))="Void",INDEX(Matches!$G$2:$G$201,MATCH($A1510&amp;"-1",Matches!$J$2:$J$201,0))="",INDEX(Matches!$H$2:$H$201,MATCH($A1510&amp;"-1",Matches!$J$2:$J$201,0))=""),"",IF(AND($C1510&lt;&gt;"",INDEX(Matches!$F$2:$F$201,MATCH($A1510&amp;"-1",Matches!$J$2:$J$201,0))&lt;&gt;"",$C1510&gt;=INDEX(Matches!$F$2:$F$201,MATCH($A1510&amp;"-1",Matches!$J$2:$J$201,0))),"",IF(AND(D1510=INDEX(Matches!$G$2:$G$201,MATCH($A1510&amp;"-1",Matches!$J$2:$J$201,0)),E1510=INDEX(Matches!$H$2:$H$201,MATCH($A1510&amp;"-1",Matches!$J$2:$J$201,0))),5,IF(SIGN(D1510-E1510)&lt;&gt;SIGN(INDEX(Matches!$G$2:$G$201,MATCH($A1510&amp;"-1",Matches!$J$2:$J$201,0))-INDEX(Matches!$H$2:$H$201,MATCH($A1510&amp;"-1",Matches!$J$2:$J$201,0))),0,IF(D1510-E1510=INDEX(Matches!$G$2:$G$201,MATCH($A1510&amp;"-1",Matches!$J$2:$J$201,0))-INDEX(Matches!$H$2:$H$201,MATCH($A1510&amp;"-1",Matches!$J$2:$J$201,0)),3,2))))),""))</f>
        <v/>
      </c>
      <c r="Y1510" s="12" t="str">
        <f aca="false">IF(OR($B1510="",F1510="",G1510=""),"",IFERROR(IF(OR(INDEX(Matches!$I$2:$I$201,MATCH($A1510&amp;"-2",Matches!$J$2:$J$201,0))="Void",INDEX(Matches!$G$2:$G$201,MATCH($A1510&amp;"-2",Matches!$J$2:$J$201,0))="",INDEX(Matches!$H$2:$H$201,MATCH($A1510&amp;"-2",Matches!$J$2:$J$201,0))=""),"",IF(AND($C1510&lt;&gt;"",INDEX(Matches!$F$2:$F$201,MATCH($A1510&amp;"-2",Matches!$J$2:$J$201,0))&lt;&gt;"",$C1510&gt;=INDEX(Matches!$F$2:$F$201,MATCH($A1510&amp;"-2",Matches!$J$2:$J$201,0))),"",IF(AND(F1510=INDEX(Matches!$G$2:$G$201,MATCH($A1510&amp;"-2",Matches!$J$2:$J$201,0)),G1510=INDEX(Matches!$H$2:$H$201,MATCH($A1510&amp;"-2",Matches!$J$2:$J$201,0))),5,IF(SIGN(F1510-G1510)&lt;&gt;SIGN(INDEX(Matches!$G$2:$G$201,MATCH($A1510&amp;"-2",Matches!$J$2:$J$201,0))-INDEX(Matches!$H$2:$H$201,MATCH($A1510&amp;"-2",Matches!$J$2:$J$201,0))),0,IF(F1510-G1510=INDEX(Matches!$G$2:$G$201,MATCH($A1510&amp;"-2",Matches!$J$2:$J$201,0))-INDEX(Matches!$H$2:$H$201,MATCH($A1510&amp;"-2",Matches!$J$2:$J$201,0)),3,2))))),""))</f>
        <v/>
      </c>
      <c r="Z1510" s="12" t="str">
        <f aca="false">IF(OR($B1510="",H1510="",I1510=""),"",IFERROR(IF(OR(INDEX(Matches!$I$2:$I$201,MATCH($A1510&amp;"-3",Matches!$J$2:$J$201,0))="Void",INDEX(Matches!$G$2:$G$201,MATCH($A1510&amp;"-3",Matches!$J$2:$J$201,0))="",INDEX(Matches!$H$2:$H$201,MATCH($A1510&amp;"-3",Matches!$J$2:$J$201,0))=""),"",IF(AND($C1510&lt;&gt;"",INDEX(Matches!$F$2:$F$201,MATCH($A1510&amp;"-3",Matches!$J$2:$J$201,0))&lt;&gt;"",$C1510&gt;=INDEX(Matches!$F$2:$F$201,MATCH($A1510&amp;"-3",Matches!$J$2:$J$201,0))),"",IF(AND(H1510=INDEX(Matches!$G$2:$G$201,MATCH($A1510&amp;"-3",Matches!$J$2:$J$201,0)),I1510=INDEX(Matches!$H$2:$H$201,MATCH($A1510&amp;"-3",Matches!$J$2:$J$201,0))),5,IF(SIGN(H1510-I1510)&lt;&gt;SIGN(INDEX(Matches!$G$2:$G$201,MATCH($A1510&amp;"-3",Matches!$J$2:$J$201,0))-INDEX(Matches!$H$2:$H$201,MATCH($A1510&amp;"-3",Matches!$J$2:$J$201,0))),0,IF(H1510-I1510=INDEX(Matches!$G$2:$G$201,MATCH($A1510&amp;"-3",Matches!$J$2:$J$201,0))-INDEX(Matches!$H$2:$H$201,MATCH($A1510&amp;"-3",Matches!$J$2:$J$201,0)),3,2))))),""))</f>
        <v/>
      </c>
      <c r="AA1510" s="12" t="str">
        <f aca="false">IF(OR($B1510="",J1510="",K1510=""),"",IFERROR(IF(OR(INDEX(Matches!$I$2:$I$201,MATCH($A1510&amp;"-4",Matches!$J$2:$J$201,0))="Void",INDEX(Matches!$G$2:$G$201,MATCH($A1510&amp;"-4",Matches!$J$2:$J$201,0))="",INDEX(Matches!$H$2:$H$201,MATCH($A1510&amp;"-4",Matches!$J$2:$J$201,0))=""),"",IF(AND($C1510&lt;&gt;"",INDEX(Matches!$F$2:$F$201,MATCH($A1510&amp;"-4",Matches!$J$2:$J$201,0))&lt;&gt;"",$C1510&gt;=INDEX(Matches!$F$2:$F$201,MATCH($A1510&amp;"-4",Matches!$J$2:$J$201,0))),"",IF(AND(J1510=INDEX(Matches!$G$2:$G$201,MATCH($A1510&amp;"-4",Matches!$J$2:$J$201,0)),K1510=INDEX(Matches!$H$2:$H$201,MATCH($A1510&amp;"-4",Matches!$J$2:$J$201,0))),5,IF(SIGN(J1510-K1510)&lt;&gt;SIGN(INDEX(Matches!$G$2:$G$201,MATCH($A1510&amp;"-4",Matches!$J$2:$J$201,0))-INDEX(Matches!$H$2:$H$201,MATCH($A1510&amp;"-4",Matches!$J$2:$J$201,0))),0,IF(J1510-K1510=INDEX(Matches!$G$2:$G$201,MATCH($A1510&amp;"-4",Matches!$J$2:$J$201,0))-INDEX(Matches!$H$2:$H$201,MATCH($A1510&amp;"-4",Matches!$J$2:$J$201,0)),3,2))))),""))</f>
        <v/>
      </c>
      <c r="AB1510" s="12" t="str">
        <f aca="false">IF(OR($B1510="",L1510="",M1510=""),"",IFERROR(IF(OR(INDEX(Matches!$I$2:$I$201,MATCH($A1510&amp;"-5",Matches!$J$2:$J$201,0))="Void",INDEX(Matches!$G$2:$G$201,MATCH($A1510&amp;"-5",Matches!$J$2:$J$201,0))="",INDEX(Matches!$H$2:$H$201,MATCH($A1510&amp;"-5",Matches!$J$2:$J$201,0))=""),"",IF(AND($C1510&lt;&gt;"",INDEX(Matches!$F$2:$F$201,MATCH($A1510&amp;"-5",Matches!$J$2:$J$201,0))&lt;&gt;"",$C1510&gt;=INDEX(Matches!$F$2:$F$201,MATCH($A1510&amp;"-5",Matches!$J$2:$J$201,0))),"",IF(AND(L1510=INDEX(Matches!$G$2:$G$201,MATCH($A1510&amp;"-5",Matches!$J$2:$J$201,0)),M1510=INDEX(Matches!$H$2:$H$201,MATCH($A1510&amp;"-5",Matches!$J$2:$J$201,0))),5,IF(SIGN(L1510-M1510)&lt;&gt;SIGN(INDEX(Matches!$G$2:$G$201,MATCH($A1510&amp;"-5",Matches!$J$2:$J$201,0))-INDEX(Matches!$H$2:$H$201,MATCH($A1510&amp;"-5",Matches!$J$2:$J$201,0))),0,IF(L1510-M1510=INDEX(Matches!$G$2:$G$201,MATCH($A1510&amp;"-5",Matches!$J$2:$J$201,0))-INDEX(Matches!$H$2:$H$201,MATCH($A1510&amp;"-5",Matches!$J$2:$J$201,0)),3,2))))),""))</f>
        <v/>
      </c>
      <c r="AC1510" s="12" t="str">
        <f aca="false">IF(OR($B1510="",N1510="",O1510=""),"",IFERROR(IF(OR(INDEX(Matches!$I$2:$I$201,MATCH($A1510&amp;"-6",Matches!$J$2:$J$201,0))="Void",INDEX(Matches!$G$2:$G$201,MATCH($A1510&amp;"-6",Matches!$J$2:$J$201,0))="",INDEX(Matches!$H$2:$H$201,MATCH($A1510&amp;"-6",Matches!$J$2:$J$201,0))=""),"",IF(AND($C1510&lt;&gt;"",INDEX(Matches!$F$2:$F$201,MATCH($A1510&amp;"-6",Matches!$J$2:$J$201,0))&lt;&gt;"",$C1510&gt;=INDEX(Matches!$F$2:$F$201,MATCH($A1510&amp;"-6",Matches!$J$2:$J$201,0))),"",IF(AND(N1510=INDEX(Matches!$G$2:$G$201,MATCH($A1510&amp;"-6",Matches!$J$2:$J$201,0)),O1510=INDEX(Matches!$H$2:$H$201,MATCH($A1510&amp;"-6",Matches!$J$2:$J$201,0))),5,IF(SIGN(N1510-O1510)&lt;&gt;SIGN(INDEX(Matches!$G$2:$G$201,MATCH($A1510&amp;"-6",Matches!$J$2:$J$201,0))-INDEX(Matches!$H$2:$H$201,MATCH($A1510&amp;"-6",Matches!$J$2:$J$201,0))),0,IF(N1510-O1510=INDEX(Matches!$G$2:$G$201,MATCH($A1510&amp;"-6",Matches!$J$2:$J$201,0))-INDEX(Matches!$H$2:$H$201,MATCH($A1510&amp;"-6",Matches!$J$2:$J$201,0)),3,2))))),""))</f>
        <v/>
      </c>
      <c r="AD1510" s="12" t="str">
        <f aca="false">IF(OR($B1510="",P1510="",Q1510=""),"",IFERROR(IF(OR(INDEX(Matches!$I$2:$I$201,MATCH($A1510&amp;"-7",Matches!$J$2:$J$201,0))="Void",INDEX(Matches!$G$2:$G$201,MATCH($A1510&amp;"-7",Matches!$J$2:$J$201,0))="",INDEX(Matches!$H$2:$H$201,MATCH($A1510&amp;"-7",Matches!$J$2:$J$201,0))=""),"",IF(AND($C1510&lt;&gt;"",INDEX(Matches!$F$2:$F$201,MATCH($A1510&amp;"-7",Matches!$J$2:$J$201,0))&lt;&gt;"",$C1510&gt;=INDEX(Matches!$F$2:$F$201,MATCH($A1510&amp;"-7",Matches!$J$2:$J$201,0))),"",IF(AND(P1510=INDEX(Matches!$G$2:$G$201,MATCH($A1510&amp;"-7",Matches!$J$2:$J$201,0)),Q1510=INDEX(Matches!$H$2:$H$201,MATCH($A1510&amp;"-7",Matches!$J$2:$J$201,0))),5,IF(SIGN(P1510-Q1510)&lt;&gt;SIGN(INDEX(Matches!$G$2:$G$201,MATCH($A1510&amp;"-7",Matches!$J$2:$J$201,0))-INDEX(Matches!$H$2:$H$201,MATCH($A1510&amp;"-7",Matches!$J$2:$J$201,0))),0,IF(P1510-Q1510=INDEX(Matches!$G$2:$G$201,MATCH($A1510&amp;"-7",Matches!$J$2:$J$201,0))-INDEX(Matches!$H$2:$H$201,MATCH($A1510&amp;"-7",Matches!$J$2:$J$201,0)),3,2))))),""))</f>
        <v/>
      </c>
      <c r="AE1510" s="12" t="str">
        <f aca="false">IF(OR($B1510="",R1510="",S1510=""),"",IFERROR(IF(OR(INDEX(Matches!$I$2:$I$201,MATCH($A1510&amp;"-8",Matches!$J$2:$J$201,0))="Void",INDEX(Matches!$G$2:$G$201,MATCH($A1510&amp;"-8",Matches!$J$2:$J$201,0))="",INDEX(Matches!$H$2:$H$201,MATCH($A1510&amp;"-8",Matches!$J$2:$J$201,0))=""),"",IF(AND($C1510&lt;&gt;"",INDEX(Matches!$F$2:$F$201,MATCH($A1510&amp;"-8",Matches!$J$2:$J$201,0))&lt;&gt;"",$C1510&gt;=INDEX(Matches!$F$2:$F$201,MATCH($A1510&amp;"-8",Matches!$J$2:$J$201,0))),"",IF(AND(R1510=INDEX(Matches!$G$2:$G$201,MATCH($A1510&amp;"-8",Matches!$J$2:$J$201,0)),S1510=INDEX(Matches!$H$2:$H$201,MATCH($A1510&amp;"-8",Matches!$J$2:$J$201,0))),5,IF(SIGN(R1510-S1510)&lt;&gt;SIGN(INDEX(Matches!$G$2:$G$201,MATCH($A1510&amp;"-8",Matches!$J$2:$J$201,0))-INDEX(Matches!$H$2:$H$201,MATCH($A1510&amp;"-8",Matches!$J$2:$J$201,0))),0,IF(R1510-S1510=INDEX(Matches!$G$2:$G$201,MATCH($A1510&amp;"-8",Matches!$J$2:$J$201,0))-INDEX(Matches!$H$2:$H$201,MATCH($A1510&amp;"-8",Matches!$J$2:$J$201,0)),3,2))))),""))</f>
        <v/>
      </c>
      <c r="AF1510" s="12" t="str">
        <f aca="false">IF(OR($B1510="",T1510="",U1510=""),"",IFERROR(IF(OR(INDEX(Matches!$I$2:$I$201,MATCH($A1510&amp;"-9",Matches!$J$2:$J$201,0))="Void",INDEX(Matches!$G$2:$G$201,MATCH($A1510&amp;"-9",Matches!$J$2:$J$201,0))="",INDEX(Matches!$H$2:$H$201,MATCH($A1510&amp;"-9",Matches!$J$2:$J$201,0))=""),"",IF(AND($C1510&lt;&gt;"",INDEX(Matches!$F$2:$F$201,MATCH($A1510&amp;"-9",Matches!$J$2:$J$201,0))&lt;&gt;"",$C1510&gt;=INDEX(Matches!$F$2:$F$201,MATCH($A1510&amp;"-9",Matches!$J$2:$J$201,0))),"",IF(AND(T1510=INDEX(Matches!$G$2:$G$201,MATCH($A1510&amp;"-9",Matches!$J$2:$J$201,0)),U1510=INDEX(Matches!$H$2:$H$201,MATCH($A1510&amp;"-9",Matches!$J$2:$J$201,0))),5,IF(SIGN(T1510-U1510)&lt;&gt;SIGN(INDEX(Matches!$G$2:$G$201,MATCH($A1510&amp;"-9",Matches!$J$2:$J$201,0))-INDEX(Matches!$H$2:$H$201,MATCH($A1510&amp;"-9",Matches!$J$2:$J$201,0))),0,IF(T1510-U1510=INDEX(Matches!$G$2:$G$201,MATCH($A1510&amp;"-9",Matches!$J$2:$J$201,0))-INDEX(Matches!$H$2:$H$201,MATCH($A1510&amp;"-9",Matches!$J$2:$J$201,0)),3,2))))),""))</f>
        <v/>
      </c>
      <c r="AG1510" s="12" t="str">
        <f aca="false">IF(OR($B1510="",V1510="",W1510=""),"",IFERROR(IF(OR(INDEX(Matches!$I$2:$I$201,MATCH($A1510&amp;"-10",Matches!$J$2:$J$201,0))="Void",INDEX(Matches!$G$2:$G$201,MATCH($A1510&amp;"-10",Matches!$J$2:$J$201,0))="",INDEX(Matches!$H$2:$H$201,MATCH($A1510&amp;"-10",Matches!$J$2:$J$201,0))=""),"",IF(AND($C1510&lt;&gt;"",INDEX(Matches!$F$2:$F$201,MATCH($A1510&amp;"-10",Matches!$J$2:$J$201,0))&lt;&gt;"",$C1510&gt;=INDEX(Matches!$F$2:$F$201,MATCH($A1510&amp;"-10",Matches!$J$2:$J$201,0))),"",IF(AND(V1510=INDEX(Matches!$G$2:$G$201,MATCH($A1510&amp;"-10",Matches!$J$2:$J$201,0)),W1510=INDEX(Matches!$H$2:$H$201,MATCH($A1510&amp;"-10",Matches!$J$2:$J$201,0))),5,IF(SIGN(V1510-W1510)&lt;&gt;SIGN(INDEX(Matches!$G$2:$G$201,MATCH($A1510&amp;"-10",Matches!$J$2:$J$201,0))-INDEX(Matches!$H$2:$H$201,MATCH($A1510&amp;"-10",Matches!$J$2:$J$201,0))),0,IF(V1510-W1510=INDEX(Matches!$G$2:$G$201,MATCH($A1510&amp;"-10",Matches!$J$2:$J$201,0))-INDEX(Matches!$H$2:$H$201,MATCH($A1510&amp;"-10",Matches!$J$2:$J$201,0)),3,2))))),""))</f>
        <v/>
      </c>
      <c r="AH1510" s="13" t="str">
        <f aca="false">IF($B1510="","",SUM(X1510:AG1510))</f>
        <v/>
      </c>
      <c r="AI1510" s="12" t="str">
        <f aca="false">IF($B1510="","",COUNTIF(X1510:AG1510,5))</f>
        <v/>
      </c>
      <c r="AJ1510" s="12" t="str">
        <f aca="false">IF($B1510="","",COUNTIF(X1510:AG1510,"&gt;=2"))</f>
        <v/>
      </c>
      <c r="AK1510" s="12" t="str">
        <f aca="false">IF($B1510="","",COUNT(X1510:AG1510))</f>
        <v/>
      </c>
    </row>
    <row r="1511" customFormat="false" ht="15" hidden="false" customHeight="false" outlineLevel="0" collapsed="false">
      <c r="A1511" s="7"/>
      <c r="B1511" s="7"/>
      <c r="C1511" s="11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12" t="str">
        <f aca="false">IF(OR($B1511="",D1511="",E1511=""),"",IFERROR(IF(OR(INDEX(Matches!$I$2:$I$201,MATCH($A1511&amp;"-1",Matches!$J$2:$J$201,0))="Void",INDEX(Matches!$G$2:$G$201,MATCH($A1511&amp;"-1",Matches!$J$2:$J$201,0))="",INDEX(Matches!$H$2:$H$201,MATCH($A1511&amp;"-1",Matches!$J$2:$J$201,0))=""),"",IF(AND($C1511&lt;&gt;"",INDEX(Matches!$F$2:$F$201,MATCH($A1511&amp;"-1",Matches!$J$2:$J$201,0))&lt;&gt;"",$C1511&gt;=INDEX(Matches!$F$2:$F$201,MATCH($A1511&amp;"-1",Matches!$J$2:$J$201,0))),"",IF(AND(D1511=INDEX(Matches!$G$2:$G$201,MATCH($A1511&amp;"-1",Matches!$J$2:$J$201,0)),E1511=INDEX(Matches!$H$2:$H$201,MATCH($A1511&amp;"-1",Matches!$J$2:$J$201,0))),5,IF(SIGN(D1511-E1511)&lt;&gt;SIGN(INDEX(Matches!$G$2:$G$201,MATCH($A1511&amp;"-1",Matches!$J$2:$J$201,0))-INDEX(Matches!$H$2:$H$201,MATCH($A1511&amp;"-1",Matches!$J$2:$J$201,0))),0,IF(D1511-E1511=INDEX(Matches!$G$2:$G$201,MATCH($A1511&amp;"-1",Matches!$J$2:$J$201,0))-INDEX(Matches!$H$2:$H$201,MATCH($A1511&amp;"-1",Matches!$J$2:$J$201,0)),3,2))))),""))</f>
        <v/>
      </c>
      <c r="Y1511" s="12" t="str">
        <f aca="false">IF(OR($B1511="",F1511="",G1511=""),"",IFERROR(IF(OR(INDEX(Matches!$I$2:$I$201,MATCH($A1511&amp;"-2",Matches!$J$2:$J$201,0))="Void",INDEX(Matches!$G$2:$G$201,MATCH($A1511&amp;"-2",Matches!$J$2:$J$201,0))="",INDEX(Matches!$H$2:$H$201,MATCH($A1511&amp;"-2",Matches!$J$2:$J$201,0))=""),"",IF(AND($C1511&lt;&gt;"",INDEX(Matches!$F$2:$F$201,MATCH($A1511&amp;"-2",Matches!$J$2:$J$201,0))&lt;&gt;"",$C1511&gt;=INDEX(Matches!$F$2:$F$201,MATCH($A1511&amp;"-2",Matches!$J$2:$J$201,0))),"",IF(AND(F1511=INDEX(Matches!$G$2:$G$201,MATCH($A1511&amp;"-2",Matches!$J$2:$J$201,0)),G1511=INDEX(Matches!$H$2:$H$201,MATCH($A1511&amp;"-2",Matches!$J$2:$J$201,0))),5,IF(SIGN(F1511-G1511)&lt;&gt;SIGN(INDEX(Matches!$G$2:$G$201,MATCH($A1511&amp;"-2",Matches!$J$2:$J$201,0))-INDEX(Matches!$H$2:$H$201,MATCH($A1511&amp;"-2",Matches!$J$2:$J$201,0))),0,IF(F1511-G1511=INDEX(Matches!$G$2:$G$201,MATCH($A1511&amp;"-2",Matches!$J$2:$J$201,0))-INDEX(Matches!$H$2:$H$201,MATCH($A1511&amp;"-2",Matches!$J$2:$J$201,0)),3,2))))),""))</f>
        <v/>
      </c>
      <c r="Z1511" s="12" t="str">
        <f aca="false">IF(OR($B1511="",H1511="",I1511=""),"",IFERROR(IF(OR(INDEX(Matches!$I$2:$I$201,MATCH($A1511&amp;"-3",Matches!$J$2:$J$201,0))="Void",INDEX(Matches!$G$2:$G$201,MATCH($A1511&amp;"-3",Matches!$J$2:$J$201,0))="",INDEX(Matches!$H$2:$H$201,MATCH($A1511&amp;"-3",Matches!$J$2:$J$201,0))=""),"",IF(AND($C1511&lt;&gt;"",INDEX(Matches!$F$2:$F$201,MATCH($A1511&amp;"-3",Matches!$J$2:$J$201,0))&lt;&gt;"",$C1511&gt;=INDEX(Matches!$F$2:$F$201,MATCH($A1511&amp;"-3",Matches!$J$2:$J$201,0))),"",IF(AND(H1511=INDEX(Matches!$G$2:$G$201,MATCH($A1511&amp;"-3",Matches!$J$2:$J$201,0)),I1511=INDEX(Matches!$H$2:$H$201,MATCH($A1511&amp;"-3",Matches!$J$2:$J$201,0))),5,IF(SIGN(H1511-I1511)&lt;&gt;SIGN(INDEX(Matches!$G$2:$G$201,MATCH($A1511&amp;"-3",Matches!$J$2:$J$201,0))-INDEX(Matches!$H$2:$H$201,MATCH($A1511&amp;"-3",Matches!$J$2:$J$201,0))),0,IF(H1511-I1511=INDEX(Matches!$G$2:$G$201,MATCH($A1511&amp;"-3",Matches!$J$2:$J$201,0))-INDEX(Matches!$H$2:$H$201,MATCH($A1511&amp;"-3",Matches!$J$2:$J$201,0)),3,2))))),""))</f>
        <v/>
      </c>
      <c r="AA1511" s="12" t="str">
        <f aca="false">IF(OR($B1511="",J1511="",K1511=""),"",IFERROR(IF(OR(INDEX(Matches!$I$2:$I$201,MATCH($A1511&amp;"-4",Matches!$J$2:$J$201,0))="Void",INDEX(Matches!$G$2:$G$201,MATCH($A1511&amp;"-4",Matches!$J$2:$J$201,0))="",INDEX(Matches!$H$2:$H$201,MATCH($A1511&amp;"-4",Matches!$J$2:$J$201,0))=""),"",IF(AND($C1511&lt;&gt;"",INDEX(Matches!$F$2:$F$201,MATCH($A1511&amp;"-4",Matches!$J$2:$J$201,0))&lt;&gt;"",$C1511&gt;=INDEX(Matches!$F$2:$F$201,MATCH($A1511&amp;"-4",Matches!$J$2:$J$201,0))),"",IF(AND(J1511=INDEX(Matches!$G$2:$G$201,MATCH($A1511&amp;"-4",Matches!$J$2:$J$201,0)),K1511=INDEX(Matches!$H$2:$H$201,MATCH($A1511&amp;"-4",Matches!$J$2:$J$201,0))),5,IF(SIGN(J1511-K1511)&lt;&gt;SIGN(INDEX(Matches!$G$2:$G$201,MATCH($A1511&amp;"-4",Matches!$J$2:$J$201,0))-INDEX(Matches!$H$2:$H$201,MATCH($A1511&amp;"-4",Matches!$J$2:$J$201,0))),0,IF(J1511-K1511=INDEX(Matches!$G$2:$G$201,MATCH($A1511&amp;"-4",Matches!$J$2:$J$201,0))-INDEX(Matches!$H$2:$H$201,MATCH($A1511&amp;"-4",Matches!$J$2:$J$201,0)),3,2))))),""))</f>
        <v/>
      </c>
      <c r="AB1511" s="12" t="str">
        <f aca="false">IF(OR($B1511="",L1511="",M1511=""),"",IFERROR(IF(OR(INDEX(Matches!$I$2:$I$201,MATCH($A1511&amp;"-5",Matches!$J$2:$J$201,0))="Void",INDEX(Matches!$G$2:$G$201,MATCH($A1511&amp;"-5",Matches!$J$2:$J$201,0))="",INDEX(Matches!$H$2:$H$201,MATCH($A1511&amp;"-5",Matches!$J$2:$J$201,0))=""),"",IF(AND($C1511&lt;&gt;"",INDEX(Matches!$F$2:$F$201,MATCH($A1511&amp;"-5",Matches!$J$2:$J$201,0))&lt;&gt;"",$C1511&gt;=INDEX(Matches!$F$2:$F$201,MATCH($A1511&amp;"-5",Matches!$J$2:$J$201,0))),"",IF(AND(L1511=INDEX(Matches!$G$2:$G$201,MATCH($A1511&amp;"-5",Matches!$J$2:$J$201,0)),M1511=INDEX(Matches!$H$2:$H$201,MATCH($A1511&amp;"-5",Matches!$J$2:$J$201,0))),5,IF(SIGN(L1511-M1511)&lt;&gt;SIGN(INDEX(Matches!$G$2:$G$201,MATCH($A1511&amp;"-5",Matches!$J$2:$J$201,0))-INDEX(Matches!$H$2:$H$201,MATCH($A1511&amp;"-5",Matches!$J$2:$J$201,0))),0,IF(L1511-M1511=INDEX(Matches!$G$2:$G$201,MATCH($A1511&amp;"-5",Matches!$J$2:$J$201,0))-INDEX(Matches!$H$2:$H$201,MATCH($A1511&amp;"-5",Matches!$J$2:$J$201,0)),3,2))))),""))</f>
        <v/>
      </c>
      <c r="AC1511" s="12" t="str">
        <f aca="false">IF(OR($B1511="",N1511="",O1511=""),"",IFERROR(IF(OR(INDEX(Matches!$I$2:$I$201,MATCH($A1511&amp;"-6",Matches!$J$2:$J$201,0))="Void",INDEX(Matches!$G$2:$G$201,MATCH($A1511&amp;"-6",Matches!$J$2:$J$201,0))="",INDEX(Matches!$H$2:$H$201,MATCH($A1511&amp;"-6",Matches!$J$2:$J$201,0))=""),"",IF(AND($C1511&lt;&gt;"",INDEX(Matches!$F$2:$F$201,MATCH($A1511&amp;"-6",Matches!$J$2:$J$201,0))&lt;&gt;"",$C1511&gt;=INDEX(Matches!$F$2:$F$201,MATCH($A1511&amp;"-6",Matches!$J$2:$J$201,0))),"",IF(AND(N1511=INDEX(Matches!$G$2:$G$201,MATCH($A1511&amp;"-6",Matches!$J$2:$J$201,0)),O1511=INDEX(Matches!$H$2:$H$201,MATCH($A1511&amp;"-6",Matches!$J$2:$J$201,0))),5,IF(SIGN(N1511-O1511)&lt;&gt;SIGN(INDEX(Matches!$G$2:$G$201,MATCH($A1511&amp;"-6",Matches!$J$2:$J$201,0))-INDEX(Matches!$H$2:$H$201,MATCH($A1511&amp;"-6",Matches!$J$2:$J$201,0))),0,IF(N1511-O1511=INDEX(Matches!$G$2:$G$201,MATCH($A1511&amp;"-6",Matches!$J$2:$J$201,0))-INDEX(Matches!$H$2:$H$201,MATCH($A1511&amp;"-6",Matches!$J$2:$J$201,0)),3,2))))),""))</f>
        <v/>
      </c>
      <c r="AD1511" s="12" t="str">
        <f aca="false">IF(OR($B1511="",P1511="",Q1511=""),"",IFERROR(IF(OR(INDEX(Matches!$I$2:$I$201,MATCH($A1511&amp;"-7",Matches!$J$2:$J$201,0))="Void",INDEX(Matches!$G$2:$G$201,MATCH($A1511&amp;"-7",Matches!$J$2:$J$201,0))="",INDEX(Matches!$H$2:$H$201,MATCH($A1511&amp;"-7",Matches!$J$2:$J$201,0))=""),"",IF(AND($C1511&lt;&gt;"",INDEX(Matches!$F$2:$F$201,MATCH($A1511&amp;"-7",Matches!$J$2:$J$201,0))&lt;&gt;"",$C1511&gt;=INDEX(Matches!$F$2:$F$201,MATCH($A1511&amp;"-7",Matches!$J$2:$J$201,0))),"",IF(AND(P1511=INDEX(Matches!$G$2:$G$201,MATCH($A1511&amp;"-7",Matches!$J$2:$J$201,0)),Q1511=INDEX(Matches!$H$2:$H$201,MATCH($A1511&amp;"-7",Matches!$J$2:$J$201,0))),5,IF(SIGN(P1511-Q1511)&lt;&gt;SIGN(INDEX(Matches!$G$2:$G$201,MATCH($A1511&amp;"-7",Matches!$J$2:$J$201,0))-INDEX(Matches!$H$2:$H$201,MATCH($A1511&amp;"-7",Matches!$J$2:$J$201,0))),0,IF(P1511-Q1511=INDEX(Matches!$G$2:$G$201,MATCH($A1511&amp;"-7",Matches!$J$2:$J$201,0))-INDEX(Matches!$H$2:$H$201,MATCH($A1511&amp;"-7",Matches!$J$2:$J$201,0)),3,2))))),""))</f>
        <v/>
      </c>
      <c r="AE1511" s="12" t="str">
        <f aca="false">IF(OR($B1511="",R1511="",S1511=""),"",IFERROR(IF(OR(INDEX(Matches!$I$2:$I$201,MATCH($A1511&amp;"-8",Matches!$J$2:$J$201,0))="Void",INDEX(Matches!$G$2:$G$201,MATCH($A1511&amp;"-8",Matches!$J$2:$J$201,0))="",INDEX(Matches!$H$2:$H$201,MATCH($A1511&amp;"-8",Matches!$J$2:$J$201,0))=""),"",IF(AND($C1511&lt;&gt;"",INDEX(Matches!$F$2:$F$201,MATCH($A1511&amp;"-8",Matches!$J$2:$J$201,0))&lt;&gt;"",$C1511&gt;=INDEX(Matches!$F$2:$F$201,MATCH($A1511&amp;"-8",Matches!$J$2:$J$201,0))),"",IF(AND(R1511=INDEX(Matches!$G$2:$G$201,MATCH($A1511&amp;"-8",Matches!$J$2:$J$201,0)),S1511=INDEX(Matches!$H$2:$H$201,MATCH($A1511&amp;"-8",Matches!$J$2:$J$201,0))),5,IF(SIGN(R1511-S1511)&lt;&gt;SIGN(INDEX(Matches!$G$2:$G$201,MATCH($A1511&amp;"-8",Matches!$J$2:$J$201,0))-INDEX(Matches!$H$2:$H$201,MATCH($A1511&amp;"-8",Matches!$J$2:$J$201,0))),0,IF(R1511-S1511=INDEX(Matches!$G$2:$G$201,MATCH($A1511&amp;"-8",Matches!$J$2:$J$201,0))-INDEX(Matches!$H$2:$H$201,MATCH($A1511&amp;"-8",Matches!$J$2:$J$201,0)),3,2))))),""))</f>
        <v/>
      </c>
      <c r="AF1511" s="12" t="str">
        <f aca="false">IF(OR($B1511="",T1511="",U1511=""),"",IFERROR(IF(OR(INDEX(Matches!$I$2:$I$201,MATCH($A1511&amp;"-9",Matches!$J$2:$J$201,0))="Void",INDEX(Matches!$G$2:$G$201,MATCH($A1511&amp;"-9",Matches!$J$2:$J$201,0))="",INDEX(Matches!$H$2:$H$201,MATCH($A1511&amp;"-9",Matches!$J$2:$J$201,0))=""),"",IF(AND($C1511&lt;&gt;"",INDEX(Matches!$F$2:$F$201,MATCH($A1511&amp;"-9",Matches!$J$2:$J$201,0))&lt;&gt;"",$C1511&gt;=INDEX(Matches!$F$2:$F$201,MATCH($A1511&amp;"-9",Matches!$J$2:$J$201,0))),"",IF(AND(T1511=INDEX(Matches!$G$2:$G$201,MATCH($A1511&amp;"-9",Matches!$J$2:$J$201,0)),U1511=INDEX(Matches!$H$2:$H$201,MATCH($A1511&amp;"-9",Matches!$J$2:$J$201,0))),5,IF(SIGN(T1511-U1511)&lt;&gt;SIGN(INDEX(Matches!$G$2:$G$201,MATCH($A1511&amp;"-9",Matches!$J$2:$J$201,0))-INDEX(Matches!$H$2:$H$201,MATCH($A1511&amp;"-9",Matches!$J$2:$J$201,0))),0,IF(T1511-U1511=INDEX(Matches!$G$2:$G$201,MATCH($A1511&amp;"-9",Matches!$J$2:$J$201,0))-INDEX(Matches!$H$2:$H$201,MATCH($A1511&amp;"-9",Matches!$J$2:$J$201,0)),3,2))))),""))</f>
        <v/>
      </c>
      <c r="AG1511" s="12" t="str">
        <f aca="false">IF(OR($B1511="",V1511="",W1511=""),"",IFERROR(IF(OR(INDEX(Matches!$I$2:$I$201,MATCH($A1511&amp;"-10",Matches!$J$2:$J$201,0))="Void",INDEX(Matches!$G$2:$G$201,MATCH($A1511&amp;"-10",Matches!$J$2:$J$201,0))="",INDEX(Matches!$H$2:$H$201,MATCH($A1511&amp;"-10",Matches!$J$2:$J$201,0))=""),"",IF(AND($C1511&lt;&gt;"",INDEX(Matches!$F$2:$F$201,MATCH($A1511&amp;"-10",Matches!$J$2:$J$201,0))&lt;&gt;"",$C1511&gt;=INDEX(Matches!$F$2:$F$201,MATCH($A1511&amp;"-10",Matches!$J$2:$J$201,0))),"",IF(AND(V1511=INDEX(Matches!$G$2:$G$201,MATCH($A1511&amp;"-10",Matches!$J$2:$J$201,0)),W1511=INDEX(Matches!$H$2:$H$201,MATCH($A1511&amp;"-10",Matches!$J$2:$J$201,0))),5,IF(SIGN(V1511-W1511)&lt;&gt;SIGN(INDEX(Matches!$G$2:$G$201,MATCH($A1511&amp;"-10",Matches!$J$2:$J$201,0))-INDEX(Matches!$H$2:$H$201,MATCH($A1511&amp;"-10",Matches!$J$2:$J$201,0))),0,IF(V1511-W1511=INDEX(Matches!$G$2:$G$201,MATCH($A1511&amp;"-10",Matches!$J$2:$J$201,0))-INDEX(Matches!$H$2:$H$201,MATCH($A1511&amp;"-10",Matches!$J$2:$J$201,0)),3,2))))),""))</f>
        <v/>
      </c>
      <c r="AH1511" s="13" t="str">
        <f aca="false">IF($B1511="","",SUM(X1511:AG1511))</f>
        <v/>
      </c>
      <c r="AI1511" s="12" t="str">
        <f aca="false">IF($B1511="","",COUNTIF(X1511:AG1511,5))</f>
        <v/>
      </c>
      <c r="AJ1511" s="12" t="str">
        <f aca="false">IF($B1511="","",COUNTIF(X1511:AG1511,"&gt;=2"))</f>
        <v/>
      </c>
      <c r="AK1511" s="12" t="str">
        <f aca="false">IF($B1511="","",COUNT(X1511:AG1511))</f>
        <v/>
      </c>
    </row>
    <row r="1512" customFormat="false" ht="15" hidden="false" customHeight="false" outlineLevel="0" collapsed="false">
      <c r="A1512" s="7"/>
      <c r="B1512" s="7"/>
      <c r="C1512" s="11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12" t="str">
        <f aca="false">IF(OR($B1512="",D1512="",E1512=""),"",IFERROR(IF(OR(INDEX(Matches!$I$2:$I$201,MATCH($A1512&amp;"-1",Matches!$J$2:$J$201,0))="Void",INDEX(Matches!$G$2:$G$201,MATCH($A1512&amp;"-1",Matches!$J$2:$J$201,0))="",INDEX(Matches!$H$2:$H$201,MATCH($A1512&amp;"-1",Matches!$J$2:$J$201,0))=""),"",IF(AND($C1512&lt;&gt;"",INDEX(Matches!$F$2:$F$201,MATCH($A1512&amp;"-1",Matches!$J$2:$J$201,0))&lt;&gt;"",$C1512&gt;=INDEX(Matches!$F$2:$F$201,MATCH($A1512&amp;"-1",Matches!$J$2:$J$201,0))),"",IF(AND(D1512=INDEX(Matches!$G$2:$G$201,MATCH($A1512&amp;"-1",Matches!$J$2:$J$201,0)),E1512=INDEX(Matches!$H$2:$H$201,MATCH($A1512&amp;"-1",Matches!$J$2:$J$201,0))),5,IF(SIGN(D1512-E1512)&lt;&gt;SIGN(INDEX(Matches!$G$2:$G$201,MATCH($A1512&amp;"-1",Matches!$J$2:$J$201,0))-INDEX(Matches!$H$2:$H$201,MATCH($A1512&amp;"-1",Matches!$J$2:$J$201,0))),0,IF(D1512-E1512=INDEX(Matches!$G$2:$G$201,MATCH($A1512&amp;"-1",Matches!$J$2:$J$201,0))-INDEX(Matches!$H$2:$H$201,MATCH($A1512&amp;"-1",Matches!$J$2:$J$201,0)),3,2))))),""))</f>
        <v/>
      </c>
      <c r="Y1512" s="12" t="str">
        <f aca="false">IF(OR($B1512="",F1512="",G1512=""),"",IFERROR(IF(OR(INDEX(Matches!$I$2:$I$201,MATCH($A1512&amp;"-2",Matches!$J$2:$J$201,0))="Void",INDEX(Matches!$G$2:$G$201,MATCH($A1512&amp;"-2",Matches!$J$2:$J$201,0))="",INDEX(Matches!$H$2:$H$201,MATCH($A1512&amp;"-2",Matches!$J$2:$J$201,0))=""),"",IF(AND($C1512&lt;&gt;"",INDEX(Matches!$F$2:$F$201,MATCH($A1512&amp;"-2",Matches!$J$2:$J$201,0))&lt;&gt;"",$C1512&gt;=INDEX(Matches!$F$2:$F$201,MATCH($A1512&amp;"-2",Matches!$J$2:$J$201,0))),"",IF(AND(F1512=INDEX(Matches!$G$2:$G$201,MATCH($A1512&amp;"-2",Matches!$J$2:$J$201,0)),G1512=INDEX(Matches!$H$2:$H$201,MATCH($A1512&amp;"-2",Matches!$J$2:$J$201,0))),5,IF(SIGN(F1512-G1512)&lt;&gt;SIGN(INDEX(Matches!$G$2:$G$201,MATCH($A1512&amp;"-2",Matches!$J$2:$J$201,0))-INDEX(Matches!$H$2:$H$201,MATCH($A1512&amp;"-2",Matches!$J$2:$J$201,0))),0,IF(F1512-G1512=INDEX(Matches!$G$2:$G$201,MATCH($A1512&amp;"-2",Matches!$J$2:$J$201,0))-INDEX(Matches!$H$2:$H$201,MATCH($A1512&amp;"-2",Matches!$J$2:$J$201,0)),3,2))))),""))</f>
        <v/>
      </c>
      <c r="Z1512" s="12" t="str">
        <f aca="false">IF(OR($B1512="",H1512="",I1512=""),"",IFERROR(IF(OR(INDEX(Matches!$I$2:$I$201,MATCH($A1512&amp;"-3",Matches!$J$2:$J$201,0))="Void",INDEX(Matches!$G$2:$G$201,MATCH($A1512&amp;"-3",Matches!$J$2:$J$201,0))="",INDEX(Matches!$H$2:$H$201,MATCH($A1512&amp;"-3",Matches!$J$2:$J$201,0))=""),"",IF(AND($C1512&lt;&gt;"",INDEX(Matches!$F$2:$F$201,MATCH($A1512&amp;"-3",Matches!$J$2:$J$201,0))&lt;&gt;"",$C1512&gt;=INDEX(Matches!$F$2:$F$201,MATCH($A1512&amp;"-3",Matches!$J$2:$J$201,0))),"",IF(AND(H1512=INDEX(Matches!$G$2:$G$201,MATCH($A1512&amp;"-3",Matches!$J$2:$J$201,0)),I1512=INDEX(Matches!$H$2:$H$201,MATCH($A1512&amp;"-3",Matches!$J$2:$J$201,0))),5,IF(SIGN(H1512-I1512)&lt;&gt;SIGN(INDEX(Matches!$G$2:$G$201,MATCH($A1512&amp;"-3",Matches!$J$2:$J$201,0))-INDEX(Matches!$H$2:$H$201,MATCH($A1512&amp;"-3",Matches!$J$2:$J$201,0))),0,IF(H1512-I1512=INDEX(Matches!$G$2:$G$201,MATCH($A1512&amp;"-3",Matches!$J$2:$J$201,0))-INDEX(Matches!$H$2:$H$201,MATCH($A1512&amp;"-3",Matches!$J$2:$J$201,0)),3,2))))),""))</f>
        <v/>
      </c>
      <c r="AA1512" s="12" t="str">
        <f aca="false">IF(OR($B1512="",J1512="",K1512=""),"",IFERROR(IF(OR(INDEX(Matches!$I$2:$I$201,MATCH($A1512&amp;"-4",Matches!$J$2:$J$201,0))="Void",INDEX(Matches!$G$2:$G$201,MATCH($A1512&amp;"-4",Matches!$J$2:$J$201,0))="",INDEX(Matches!$H$2:$H$201,MATCH($A1512&amp;"-4",Matches!$J$2:$J$201,0))=""),"",IF(AND($C1512&lt;&gt;"",INDEX(Matches!$F$2:$F$201,MATCH($A1512&amp;"-4",Matches!$J$2:$J$201,0))&lt;&gt;"",$C1512&gt;=INDEX(Matches!$F$2:$F$201,MATCH($A1512&amp;"-4",Matches!$J$2:$J$201,0))),"",IF(AND(J1512=INDEX(Matches!$G$2:$G$201,MATCH($A1512&amp;"-4",Matches!$J$2:$J$201,0)),K1512=INDEX(Matches!$H$2:$H$201,MATCH($A1512&amp;"-4",Matches!$J$2:$J$201,0))),5,IF(SIGN(J1512-K1512)&lt;&gt;SIGN(INDEX(Matches!$G$2:$G$201,MATCH($A1512&amp;"-4",Matches!$J$2:$J$201,0))-INDEX(Matches!$H$2:$H$201,MATCH($A1512&amp;"-4",Matches!$J$2:$J$201,0))),0,IF(J1512-K1512=INDEX(Matches!$G$2:$G$201,MATCH($A1512&amp;"-4",Matches!$J$2:$J$201,0))-INDEX(Matches!$H$2:$H$201,MATCH($A1512&amp;"-4",Matches!$J$2:$J$201,0)),3,2))))),""))</f>
        <v/>
      </c>
      <c r="AB1512" s="12" t="str">
        <f aca="false">IF(OR($B1512="",L1512="",M1512=""),"",IFERROR(IF(OR(INDEX(Matches!$I$2:$I$201,MATCH($A1512&amp;"-5",Matches!$J$2:$J$201,0))="Void",INDEX(Matches!$G$2:$G$201,MATCH($A1512&amp;"-5",Matches!$J$2:$J$201,0))="",INDEX(Matches!$H$2:$H$201,MATCH($A1512&amp;"-5",Matches!$J$2:$J$201,0))=""),"",IF(AND($C1512&lt;&gt;"",INDEX(Matches!$F$2:$F$201,MATCH($A1512&amp;"-5",Matches!$J$2:$J$201,0))&lt;&gt;"",$C1512&gt;=INDEX(Matches!$F$2:$F$201,MATCH($A1512&amp;"-5",Matches!$J$2:$J$201,0))),"",IF(AND(L1512=INDEX(Matches!$G$2:$G$201,MATCH($A1512&amp;"-5",Matches!$J$2:$J$201,0)),M1512=INDEX(Matches!$H$2:$H$201,MATCH($A1512&amp;"-5",Matches!$J$2:$J$201,0))),5,IF(SIGN(L1512-M1512)&lt;&gt;SIGN(INDEX(Matches!$G$2:$G$201,MATCH($A1512&amp;"-5",Matches!$J$2:$J$201,0))-INDEX(Matches!$H$2:$H$201,MATCH($A1512&amp;"-5",Matches!$J$2:$J$201,0))),0,IF(L1512-M1512=INDEX(Matches!$G$2:$G$201,MATCH($A1512&amp;"-5",Matches!$J$2:$J$201,0))-INDEX(Matches!$H$2:$H$201,MATCH($A1512&amp;"-5",Matches!$J$2:$J$201,0)),3,2))))),""))</f>
        <v/>
      </c>
      <c r="AC1512" s="12" t="str">
        <f aca="false">IF(OR($B1512="",N1512="",O1512=""),"",IFERROR(IF(OR(INDEX(Matches!$I$2:$I$201,MATCH($A1512&amp;"-6",Matches!$J$2:$J$201,0))="Void",INDEX(Matches!$G$2:$G$201,MATCH($A1512&amp;"-6",Matches!$J$2:$J$201,0))="",INDEX(Matches!$H$2:$H$201,MATCH($A1512&amp;"-6",Matches!$J$2:$J$201,0))=""),"",IF(AND($C1512&lt;&gt;"",INDEX(Matches!$F$2:$F$201,MATCH($A1512&amp;"-6",Matches!$J$2:$J$201,0))&lt;&gt;"",$C1512&gt;=INDEX(Matches!$F$2:$F$201,MATCH($A1512&amp;"-6",Matches!$J$2:$J$201,0))),"",IF(AND(N1512=INDEX(Matches!$G$2:$G$201,MATCH($A1512&amp;"-6",Matches!$J$2:$J$201,0)),O1512=INDEX(Matches!$H$2:$H$201,MATCH($A1512&amp;"-6",Matches!$J$2:$J$201,0))),5,IF(SIGN(N1512-O1512)&lt;&gt;SIGN(INDEX(Matches!$G$2:$G$201,MATCH($A1512&amp;"-6",Matches!$J$2:$J$201,0))-INDEX(Matches!$H$2:$H$201,MATCH($A1512&amp;"-6",Matches!$J$2:$J$201,0))),0,IF(N1512-O1512=INDEX(Matches!$G$2:$G$201,MATCH($A1512&amp;"-6",Matches!$J$2:$J$201,0))-INDEX(Matches!$H$2:$H$201,MATCH($A1512&amp;"-6",Matches!$J$2:$J$201,0)),3,2))))),""))</f>
        <v/>
      </c>
      <c r="AD1512" s="12" t="str">
        <f aca="false">IF(OR($B1512="",P1512="",Q1512=""),"",IFERROR(IF(OR(INDEX(Matches!$I$2:$I$201,MATCH($A1512&amp;"-7",Matches!$J$2:$J$201,0))="Void",INDEX(Matches!$G$2:$G$201,MATCH($A1512&amp;"-7",Matches!$J$2:$J$201,0))="",INDEX(Matches!$H$2:$H$201,MATCH($A1512&amp;"-7",Matches!$J$2:$J$201,0))=""),"",IF(AND($C1512&lt;&gt;"",INDEX(Matches!$F$2:$F$201,MATCH($A1512&amp;"-7",Matches!$J$2:$J$201,0))&lt;&gt;"",$C1512&gt;=INDEX(Matches!$F$2:$F$201,MATCH($A1512&amp;"-7",Matches!$J$2:$J$201,0))),"",IF(AND(P1512=INDEX(Matches!$G$2:$G$201,MATCH($A1512&amp;"-7",Matches!$J$2:$J$201,0)),Q1512=INDEX(Matches!$H$2:$H$201,MATCH($A1512&amp;"-7",Matches!$J$2:$J$201,0))),5,IF(SIGN(P1512-Q1512)&lt;&gt;SIGN(INDEX(Matches!$G$2:$G$201,MATCH($A1512&amp;"-7",Matches!$J$2:$J$201,0))-INDEX(Matches!$H$2:$H$201,MATCH($A1512&amp;"-7",Matches!$J$2:$J$201,0))),0,IF(P1512-Q1512=INDEX(Matches!$G$2:$G$201,MATCH($A1512&amp;"-7",Matches!$J$2:$J$201,0))-INDEX(Matches!$H$2:$H$201,MATCH($A1512&amp;"-7",Matches!$J$2:$J$201,0)),3,2))))),""))</f>
        <v/>
      </c>
      <c r="AE1512" s="12" t="str">
        <f aca="false">IF(OR($B1512="",R1512="",S1512=""),"",IFERROR(IF(OR(INDEX(Matches!$I$2:$I$201,MATCH($A1512&amp;"-8",Matches!$J$2:$J$201,0))="Void",INDEX(Matches!$G$2:$G$201,MATCH($A1512&amp;"-8",Matches!$J$2:$J$201,0))="",INDEX(Matches!$H$2:$H$201,MATCH($A1512&amp;"-8",Matches!$J$2:$J$201,0))=""),"",IF(AND($C1512&lt;&gt;"",INDEX(Matches!$F$2:$F$201,MATCH($A1512&amp;"-8",Matches!$J$2:$J$201,0))&lt;&gt;"",$C1512&gt;=INDEX(Matches!$F$2:$F$201,MATCH($A1512&amp;"-8",Matches!$J$2:$J$201,0))),"",IF(AND(R1512=INDEX(Matches!$G$2:$G$201,MATCH($A1512&amp;"-8",Matches!$J$2:$J$201,0)),S1512=INDEX(Matches!$H$2:$H$201,MATCH($A1512&amp;"-8",Matches!$J$2:$J$201,0))),5,IF(SIGN(R1512-S1512)&lt;&gt;SIGN(INDEX(Matches!$G$2:$G$201,MATCH($A1512&amp;"-8",Matches!$J$2:$J$201,0))-INDEX(Matches!$H$2:$H$201,MATCH($A1512&amp;"-8",Matches!$J$2:$J$201,0))),0,IF(R1512-S1512=INDEX(Matches!$G$2:$G$201,MATCH($A1512&amp;"-8",Matches!$J$2:$J$201,0))-INDEX(Matches!$H$2:$H$201,MATCH($A1512&amp;"-8",Matches!$J$2:$J$201,0)),3,2))))),""))</f>
        <v/>
      </c>
      <c r="AF1512" s="12" t="str">
        <f aca="false">IF(OR($B1512="",T1512="",U1512=""),"",IFERROR(IF(OR(INDEX(Matches!$I$2:$I$201,MATCH($A1512&amp;"-9",Matches!$J$2:$J$201,0))="Void",INDEX(Matches!$G$2:$G$201,MATCH($A1512&amp;"-9",Matches!$J$2:$J$201,0))="",INDEX(Matches!$H$2:$H$201,MATCH($A1512&amp;"-9",Matches!$J$2:$J$201,0))=""),"",IF(AND($C1512&lt;&gt;"",INDEX(Matches!$F$2:$F$201,MATCH($A1512&amp;"-9",Matches!$J$2:$J$201,0))&lt;&gt;"",$C1512&gt;=INDEX(Matches!$F$2:$F$201,MATCH($A1512&amp;"-9",Matches!$J$2:$J$201,0))),"",IF(AND(T1512=INDEX(Matches!$G$2:$G$201,MATCH($A1512&amp;"-9",Matches!$J$2:$J$201,0)),U1512=INDEX(Matches!$H$2:$H$201,MATCH($A1512&amp;"-9",Matches!$J$2:$J$201,0))),5,IF(SIGN(T1512-U1512)&lt;&gt;SIGN(INDEX(Matches!$G$2:$G$201,MATCH($A1512&amp;"-9",Matches!$J$2:$J$201,0))-INDEX(Matches!$H$2:$H$201,MATCH($A1512&amp;"-9",Matches!$J$2:$J$201,0))),0,IF(T1512-U1512=INDEX(Matches!$G$2:$G$201,MATCH($A1512&amp;"-9",Matches!$J$2:$J$201,0))-INDEX(Matches!$H$2:$H$201,MATCH($A1512&amp;"-9",Matches!$J$2:$J$201,0)),3,2))))),""))</f>
        <v/>
      </c>
      <c r="AG1512" s="12" t="str">
        <f aca="false">IF(OR($B1512="",V1512="",W1512=""),"",IFERROR(IF(OR(INDEX(Matches!$I$2:$I$201,MATCH($A1512&amp;"-10",Matches!$J$2:$J$201,0))="Void",INDEX(Matches!$G$2:$G$201,MATCH($A1512&amp;"-10",Matches!$J$2:$J$201,0))="",INDEX(Matches!$H$2:$H$201,MATCH($A1512&amp;"-10",Matches!$J$2:$J$201,0))=""),"",IF(AND($C1512&lt;&gt;"",INDEX(Matches!$F$2:$F$201,MATCH($A1512&amp;"-10",Matches!$J$2:$J$201,0))&lt;&gt;"",$C1512&gt;=INDEX(Matches!$F$2:$F$201,MATCH($A1512&amp;"-10",Matches!$J$2:$J$201,0))),"",IF(AND(V1512=INDEX(Matches!$G$2:$G$201,MATCH($A1512&amp;"-10",Matches!$J$2:$J$201,0)),W1512=INDEX(Matches!$H$2:$H$201,MATCH($A1512&amp;"-10",Matches!$J$2:$J$201,0))),5,IF(SIGN(V1512-W1512)&lt;&gt;SIGN(INDEX(Matches!$G$2:$G$201,MATCH($A1512&amp;"-10",Matches!$J$2:$J$201,0))-INDEX(Matches!$H$2:$H$201,MATCH($A1512&amp;"-10",Matches!$J$2:$J$201,0))),0,IF(V1512-W1512=INDEX(Matches!$G$2:$G$201,MATCH($A1512&amp;"-10",Matches!$J$2:$J$201,0))-INDEX(Matches!$H$2:$H$201,MATCH($A1512&amp;"-10",Matches!$J$2:$J$201,0)),3,2))))),""))</f>
        <v/>
      </c>
      <c r="AH1512" s="13" t="str">
        <f aca="false">IF($B1512="","",SUM(X1512:AG1512))</f>
        <v/>
      </c>
      <c r="AI1512" s="12" t="str">
        <f aca="false">IF($B1512="","",COUNTIF(X1512:AG1512,5))</f>
        <v/>
      </c>
      <c r="AJ1512" s="12" t="str">
        <f aca="false">IF($B1512="","",COUNTIF(X1512:AG1512,"&gt;=2"))</f>
        <v/>
      </c>
      <c r="AK1512" s="12" t="str">
        <f aca="false">IF($B1512="","",COUNT(X1512:AG1512))</f>
        <v/>
      </c>
    </row>
    <row r="1513" customFormat="false" ht="15" hidden="false" customHeight="false" outlineLevel="0" collapsed="false">
      <c r="A1513" s="7"/>
      <c r="B1513" s="7"/>
      <c r="C1513" s="11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12" t="str">
        <f aca="false">IF(OR($B1513="",D1513="",E1513=""),"",IFERROR(IF(OR(INDEX(Matches!$I$2:$I$201,MATCH($A1513&amp;"-1",Matches!$J$2:$J$201,0))="Void",INDEX(Matches!$G$2:$G$201,MATCH($A1513&amp;"-1",Matches!$J$2:$J$201,0))="",INDEX(Matches!$H$2:$H$201,MATCH($A1513&amp;"-1",Matches!$J$2:$J$201,0))=""),"",IF(AND($C1513&lt;&gt;"",INDEX(Matches!$F$2:$F$201,MATCH($A1513&amp;"-1",Matches!$J$2:$J$201,0))&lt;&gt;"",$C1513&gt;=INDEX(Matches!$F$2:$F$201,MATCH($A1513&amp;"-1",Matches!$J$2:$J$201,0))),"",IF(AND(D1513=INDEX(Matches!$G$2:$G$201,MATCH($A1513&amp;"-1",Matches!$J$2:$J$201,0)),E1513=INDEX(Matches!$H$2:$H$201,MATCH($A1513&amp;"-1",Matches!$J$2:$J$201,0))),5,IF(SIGN(D1513-E1513)&lt;&gt;SIGN(INDEX(Matches!$G$2:$G$201,MATCH($A1513&amp;"-1",Matches!$J$2:$J$201,0))-INDEX(Matches!$H$2:$H$201,MATCH($A1513&amp;"-1",Matches!$J$2:$J$201,0))),0,IF(D1513-E1513=INDEX(Matches!$G$2:$G$201,MATCH($A1513&amp;"-1",Matches!$J$2:$J$201,0))-INDEX(Matches!$H$2:$H$201,MATCH($A1513&amp;"-1",Matches!$J$2:$J$201,0)),3,2))))),""))</f>
        <v/>
      </c>
      <c r="Y1513" s="12" t="str">
        <f aca="false">IF(OR($B1513="",F1513="",G1513=""),"",IFERROR(IF(OR(INDEX(Matches!$I$2:$I$201,MATCH($A1513&amp;"-2",Matches!$J$2:$J$201,0))="Void",INDEX(Matches!$G$2:$G$201,MATCH($A1513&amp;"-2",Matches!$J$2:$J$201,0))="",INDEX(Matches!$H$2:$H$201,MATCH($A1513&amp;"-2",Matches!$J$2:$J$201,0))=""),"",IF(AND($C1513&lt;&gt;"",INDEX(Matches!$F$2:$F$201,MATCH($A1513&amp;"-2",Matches!$J$2:$J$201,0))&lt;&gt;"",$C1513&gt;=INDEX(Matches!$F$2:$F$201,MATCH($A1513&amp;"-2",Matches!$J$2:$J$201,0))),"",IF(AND(F1513=INDEX(Matches!$G$2:$G$201,MATCH($A1513&amp;"-2",Matches!$J$2:$J$201,0)),G1513=INDEX(Matches!$H$2:$H$201,MATCH($A1513&amp;"-2",Matches!$J$2:$J$201,0))),5,IF(SIGN(F1513-G1513)&lt;&gt;SIGN(INDEX(Matches!$G$2:$G$201,MATCH($A1513&amp;"-2",Matches!$J$2:$J$201,0))-INDEX(Matches!$H$2:$H$201,MATCH($A1513&amp;"-2",Matches!$J$2:$J$201,0))),0,IF(F1513-G1513=INDEX(Matches!$G$2:$G$201,MATCH($A1513&amp;"-2",Matches!$J$2:$J$201,0))-INDEX(Matches!$H$2:$H$201,MATCH($A1513&amp;"-2",Matches!$J$2:$J$201,0)),3,2))))),""))</f>
        <v/>
      </c>
      <c r="Z1513" s="12" t="str">
        <f aca="false">IF(OR($B1513="",H1513="",I1513=""),"",IFERROR(IF(OR(INDEX(Matches!$I$2:$I$201,MATCH($A1513&amp;"-3",Matches!$J$2:$J$201,0))="Void",INDEX(Matches!$G$2:$G$201,MATCH($A1513&amp;"-3",Matches!$J$2:$J$201,0))="",INDEX(Matches!$H$2:$H$201,MATCH($A1513&amp;"-3",Matches!$J$2:$J$201,0))=""),"",IF(AND($C1513&lt;&gt;"",INDEX(Matches!$F$2:$F$201,MATCH($A1513&amp;"-3",Matches!$J$2:$J$201,0))&lt;&gt;"",$C1513&gt;=INDEX(Matches!$F$2:$F$201,MATCH($A1513&amp;"-3",Matches!$J$2:$J$201,0))),"",IF(AND(H1513=INDEX(Matches!$G$2:$G$201,MATCH($A1513&amp;"-3",Matches!$J$2:$J$201,0)),I1513=INDEX(Matches!$H$2:$H$201,MATCH($A1513&amp;"-3",Matches!$J$2:$J$201,0))),5,IF(SIGN(H1513-I1513)&lt;&gt;SIGN(INDEX(Matches!$G$2:$G$201,MATCH($A1513&amp;"-3",Matches!$J$2:$J$201,0))-INDEX(Matches!$H$2:$H$201,MATCH($A1513&amp;"-3",Matches!$J$2:$J$201,0))),0,IF(H1513-I1513=INDEX(Matches!$G$2:$G$201,MATCH($A1513&amp;"-3",Matches!$J$2:$J$201,0))-INDEX(Matches!$H$2:$H$201,MATCH($A1513&amp;"-3",Matches!$J$2:$J$201,0)),3,2))))),""))</f>
        <v/>
      </c>
      <c r="AA1513" s="12" t="str">
        <f aca="false">IF(OR($B1513="",J1513="",K1513=""),"",IFERROR(IF(OR(INDEX(Matches!$I$2:$I$201,MATCH($A1513&amp;"-4",Matches!$J$2:$J$201,0))="Void",INDEX(Matches!$G$2:$G$201,MATCH($A1513&amp;"-4",Matches!$J$2:$J$201,0))="",INDEX(Matches!$H$2:$H$201,MATCH($A1513&amp;"-4",Matches!$J$2:$J$201,0))=""),"",IF(AND($C1513&lt;&gt;"",INDEX(Matches!$F$2:$F$201,MATCH($A1513&amp;"-4",Matches!$J$2:$J$201,0))&lt;&gt;"",$C1513&gt;=INDEX(Matches!$F$2:$F$201,MATCH($A1513&amp;"-4",Matches!$J$2:$J$201,0))),"",IF(AND(J1513=INDEX(Matches!$G$2:$G$201,MATCH($A1513&amp;"-4",Matches!$J$2:$J$201,0)),K1513=INDEX(Matches!$H$2:$H$201,MATCH($A1513&amp;"-4",Matches!$J$2:$J$201,0))),5,IF(SIGN(J1513-K1513)&lt;&gt;SIGN(INDEX(Matches!$G$2:$G$201,MATCH($A1513&amp;"-4",Matches!$J$2:$J$201,0))-INDEX(Matches!$H$2:$H$201,MATCH($A1513&amp;"-4",Matches!$J$2:$J$201,0))),0,IF(J1513-K1513=INDEX(Matches!$G$2:$G$201,MATCH($A1513&amp;"-4",Matches!$J$2:$J$201,0))-INDEX(Matches!$H$2:$H$201,MATCH($A1513&amp;"-4",Matches!$J$2:$J$201,0)),3,2))))),""))</f>
        <v/>
      </c>
      <c r="AB1513" s="12" t="str">
        <f aca="false">IF(OR($B1513="",L1513="",M1513=""),"",IFERROR(IF(OR(INDEX(Matches!$I$2:$I$201,MATCH($A1513&amp;"-5",Matches!$J$2:$J$201,0))="Void",INDEX(Matches!$G$2:$G$201,MATCH($A1513&amp;"-5",Matches!$J$2:$J$201,0))="",INDEX(Matches!$H$2:$H$201,MATCH($A1513&amp;"-5",Matches!$J$2:$J$201,0))=""),"",IF(AND($C1513&lt;&gt;"",INDEX(Matches!$F$2:$F$201,MATCH($A1513&amp;"-5",Matches!$J$2:$J$201,0))&lt;&gt;"",$C1513&gt;=INDEX(Matches!$F$2:$F$201,MATCH($A1513&amp;"-5",Matches!$J$2:$J$201,0))),"",IF(AND(L1513=INDEX(Matches!$G$2:$G$201,MATCH($A1513&amp;"-5",Matches!$J$2:$J$201,0)),M1513=INDEX(Matches!$H$2:$H$201,MATCH($A1513&amp;"-5",Matches!$J$2:$J$201,0))),5,IF(SIGN(L1513-M1513)&lt;&gt;SIGN(INDEX(Matches!$G$2:$G$201,MATCH($A1513&amp;"-5",Matches!$J$2:$J$201,0))-INDEX(Matches!$H$2:$H$201,MATCH($A1513&amp;"-5",Matches!$J$2:$J$201,0))),0,IF(L1513-M1513=INDEX(Matches!$G$2:$G$201,MATCH($A1513&amp;"-5",Matches!$J$2:$J$201,0))-INDEX(Matches!$H$2:$H$201,MATCH($A1513&amp;"-5",Matches!$J$2:$J$201,0)),3,2))))),""))</f>
        <v/>
      </c>
      <c r="AC1513" s="12" t="str">
        <f aca="false">IF(OR($B1513="",N1513="",O1513=""),"",IFERROR(IF(OR(INDEX(Matches!$I$2:$I$201,MATCH($A1513&amp;"-6",Matches!$J$2:$J$201,0))="Void",INDEX(Matches!$G$2:$G$201,MATCH($A1513&amp;"-6",Matches!$J$2:$J$201,0))="",INDEX(Matches!$H$2:$H$201,MATCH($A1513&amp;"-6",Matches!$J$2:$J$201,0))=""),"",IF(AND($C1513&lt;&gt;"",INDEX(Matches!$F$2:$F$201,MATCH($A1513&amp;"-6",Matches!$J$2:$J$201,0))&lt;&gt;"",$C1513&gt;=INDEX(Matches!$F$2:$F$201,MATCH($A1513&amp;"-6",Matches!$J$2:$J$201,0))),"",IF(AND(N1513=INDEX(Matches!$G$2:$G$201,MATCH($A1513&amp;"-6",Matches!$J$2:$J$201,0)),O1513=INDEX(Matches!$H$2:$H$201,MATCH($A1513&amp;"-6",Matches!$J$2:$J$201,0))),5,IF(SIGN(N1513-O1513)&lt;&gt;SIGN(INDEX(Matches!$G$2:$G$201,MATCH($A1513&amp;"-6",Matches!$J$2:$J$201,0))-INDEX(Matches!$H$2:$H$201,MATCH($A1513&amp;"-6",Matches!$J$2:$J$201,0))),0,IF(N1513-O1513=INDEX(Matches!$G$2:$G$201,MATCH($A1513&amp;"-6",Matches!$J$2:$J$201,0))-INDEX(Matches!$H$2:$H$201,MATCH($A1513&amp;"-6",Matches!$J$2:$J$201,0)),3,2))))),""))</f>
        <v/>
      </c>
      <c r="AD1513" s="12" t="str">
        <f aca="false">IF(OR($B1513="",P1513="",Q1513=""),"",IFERROR(IF(OR(INDEX(Matches!$I$2:$I$201,MATCH($A1513&amp;"-7",Matches!$J$2:$J$201,0))="Void",INDEX(Matches!$G$2:$G$201,MATCH($A1513&amp;"-7",Matches!$J$2:$J$201,0))="",INDEX(Matches!$H$2:$H$201,MATCH($A1513&amp;"-7",Matches!$J$2:$J$201,0))=""),"",IF(AND($C1513&lt;&gt;"",INDEX(Matches!$F$2:$F$201,MATCH($A1513&amp;"-7",Matches!$J$2:$J$201,0))&lt;&gt;"",$C1513&gt;=INDEX(Matches!$F$2:$F$201,MATCH($A1513&amp;"-7",Matches!$J$2:$J$201,0))),"",IF(AND(P1513=INDEX(Matches!$G$2:$G$201,MATCH($A1513&amp;"-7",Matches!$J$2:$J$201,0)),Q1513=INDEX(Matches!$H$2:$H$201,MATCH($A1513&amp;"-7",Matches!$J$2:$J$201,0))),5,IF(SIGN(P1513-Q1513)&lt;&gt;SIGN(INDEX(Matches!$G$2:$G$201,MATCH($A1513&amp;"-7",Matches!$J$2:$J$201,0))-INDEX(Matches!$H$2:$H$201,MATCH($A1513&amp;"-7",Matches!$J$2:$J$201,0))),0,IF(P1513-Q1513=INDEX(Matches!$G$2:$G$201,MATCH($A1513&amp;"-7",Matches!$J$2:$J$201,0))-INDEX(Matches!$H$2:$H$201,MATCH($A1513&amp;"-7",Matches!$J$2:$J$201,0)),3,2))))),""))</f>
        <v/>
      </c>
      <c r="AE1513" s="12" t="str">
        <f aca="false">IF(OR($B1513="",R1513="",S1513=""),"",IFERROR(IF(OR(INDEX(Matches!$I$2:$I$201,MATCH($A1513&amp;"-8",Matches!$J$2:$J$201,0))="Void",INDEX(Matches!$G$2:$G$201,MATCH($A1513&amp;"-8",Matches!$J$2:$J$201,0))="",INDEX(Matches!$H$2:$H$201,MATCH($A1513&amp;"-8",Matches!$J$2:$J$201,0))=""),"",IF(AND($C1513&lt;&gt;"",INDEX(Matches!$F$2:$F$201,MATCH($A1513&amp;"-8",Matches!$J$2:$J$201,0))&lt;&gt;"",$C1513&gt;=INDEX(Matches!$F$2:$F$201,MATCH($A1513&amp;"-8",Matches!$J$2:$J$201,0))),"",IF(AND(R1513=INDEX(Matches!$G$2:$G$201,MATCH($A1513&amp;"-8",Matches!$J$2:$J$201,0)),S1513=INDEX(Matches!$H$2:$H$201,MATCH($A1513&amp;"-8",Matches!$J$2:$J$201,0))),5,IF(SIGN(R1513-S1513)&lt;&gt;SIGN(INDEX(Matches!$G$2:$G$201,MATCH($A1513&amp;"-8",Matches!$J$2:$J$201,0))-INDEX(Matches!$H$2:$H$201,MATCH($A1513&amp;"-8",Matches!$J$2:$J$201,0))),0,IF(R1513-S1513=INDEX(Matches!$G$2:$G$201,MATCH($A1513&amp;"-8",Matches!$J$2:$J$201,0))-INDEX(Matches!$H$2:$H$201,MATCH($A1513&amp;"-8",Matches!$J$2:$J$201,0)),3,2))))),""))</f>
        <v/>
      </c>
      <c r="AF1513" s="12" t="str">
        <f aca="false">IF(OR($B1513="",T1513="",U1513=""),"",IFERROR(IF(OR(INDEX(Matches!$I$2:$I$201,MATCH($A1513&amp;"-9",Matches!$J$2:$J$201,0))="Void",INDEX(Matches!$G$2:$G$201,MATCH($A1513&amp;"-9",Matches!$J$2:$J$201,0))="",INDEX(Matches!$H$2:$H$201,MATCH($A1513&amp;"-9",Matches!$J$2:$J$201,0))=""),"",IF(AND($C1513&lt;&gt;"",INDEX(Matches!$F$2:$F$201,MATCH($A1513&amp;"-9",Matches!$J$2:$J$201,0))&lt;&gt;"",$C1513&gt;=INDEX(Matches!$F$2:$F$201,MATCH($A1513&amp;"-9",Matches!$J$2:$J$201,0))),"",IF(AND(T1513=INDEX(Matches!$G$2:$G$201,MATCH($A1513&amp;"-9",Matches!$J$2:$J$201,0)),U1513=INDEX(Matches!$H$2:$H$201,MATCH($A1513&amp;"-9",Matches!$J$2:$J$201,0))),5,IF(SIGN(T1513-U1513)&lt;&gt;SIGN(INDEX(Matches!$G$2:$G$201,MATCH($A1513&amp;"-9",Matches!$J$2:$J$201,0))-INDEX(Matches!$H$2:$H$201,MATCH($A1513&amp;"-9",Matches!$J$2:$J$201,0))),0,IF(T1513-U1513=INDEX(Matches!$G$2:$G$201,MATCH($A1513&amp;"-9",Matches!$J$2:$J$201,0))-INDEX(Matches!$H$2:$H$201,MATCH($A1513&amp;"-9",Matches!$J$2:$J$201,0)),3,2))))),""))</f>
        <v/>
      </c>
      <c r="AG1513" s="12" t="str">
        <f aca="false">IF(OR($B1513="",V1513="",W1513=""),"",IFERROR(IF(OR(INDEX(Matches!$I$2:$I$201,MATCH($A1513&amp;"-10",Matches!$J$2:$J$201,0))="Void",INDEX(Matches!$G$2:$G$201,MATCH($A1513&amp;"-10",Matches!$J$2:$J$201,0))="",INDEX(Matches!$H$2:$H$201,MATCH($A1513&amp;"-10",Matches!$J$2:$J$201,0))=""),"",IF(AND($C1513&lt;&gt;"",INDEX(Matches!$F$2:$F$201,MATCH($A1513&amp;"-10",Matches!$J$2:$J$201,0))&lt;&gt;"",$C1513&gt;=INDEX(Matches!$F$2:$F$201,MATCH($A1513&amp;"-10",Matches!$J$2:$J$201,0))),"",IF(AND(V1513=INDEX(Matches!$G$2:$G$201,MATCH($A1513&amp;"-10",Matches!$J$2:$J$201,0)),W1513=INDEX(Matches!$H$2:$H$201,MATCH($A1513&amp;"-10",Matches!$J$2:$J$201,0))),5,IF(SIGN(V1513-W1513)&lt;&gt;SIGN(INDEX(Matches!$G$2:$G$201,MATCH($A1513&amp;"-10",Matches!$J$2:$J$201,0))-INDEX(Matches!$H$2:$H$201,MATCH($A1513&amp;"-10",Matches!$J$2:$J$201,0))),0,IF(V1513-W1513=INDEX(Matches!$G$2:$G$201,MATCH($A1513&amp;"-10",Matches!$J$2:$J$201,0))-INDEX(Matches!$H$2:$H$201,MATCH($A1513&amp;"-10",Matches!$J$2:$J$201,0)),3,2))))),""))</f>
        <v/>
      </c>
      <c r="AH1513" s="13" t="str">
        <f aca="false">IF($B1513="","",SUM(X1513:AG1513))</f>
        <v/>
      </c>
      <c r="AI1513" s="12" t="str">
        <f aca="false">IF($B1513="","",COUNTIF(X1513:AG1513,5))</f>
        <v/>
      </c>
      <c r="AJ1513" s="12" t="str">
        <f aca="false">IF($B1513="","",COUNTIF(X1513:AG1513,"&gt;=2"))</f>
        <v/>
      </c>
      <c r="AK1513" s="12" t="str">
        <f aca="false">IF($B1513="","",COUNT(X1513:AG1513))</f>
        <v/>
      </c>
    </row>
    <row r="1514" customFormat="false" ht="15" hidden="false" customHeight="false" outlineLevel="0" collapsed="false">
      <c r="A1514" s="7"/>
      <c r="B1514" s="7"/>
      <c r="C1514" s="11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12" t="str">
        <f aca="false">IF(OR($B1514="",D1514="",E1514=""),"",IFERROR(IF(OR(INDEX(Matches!$I$2:$I$201,MATCH($A1514&amp;"-1",Matches!$J$2:$J$201,0))="Void",INDEX(Matches!$G$2:$G$201,MATCH($A1514&amp;"-1",Matches!$J$2:$J$201,0))="",INDEX(Matches!$H$2:$H$201,MATCH($A1514&amp;"-1",Matches!$J$2:$J$201,0))=""),"",IF(AND($C1514&lt;&gt;"",INDEX(Matches!$F$2:$F$201,MATCH($A1514&amp;"-1",Matches!$J$2:$J$201,0))&lt;&gt;"",$C1514&gt;=INDEX(Matches!$F$2:$F$201,MATCH($A1514&amp;"-1",Matches!$J$2:$J$201,0))),"",IF(AND(D1514=INDEX(Matches!$G$2:$G$201,MATCH($A1514&amp;"-1",Matches!$J$2:$J$201,0)),E1514=INDEX(Matches!$H$2:$H$201,MATCH($A1514&amp;"-1",Matches!$J$2:$J$201,0))),5,IF(SIGN(D1514-E1514)&lt;&gt;SIGN(INDEX(Matches!$G$2:$G$201,MATCH($A1514&amp;"-1",Matches!$J$2:$J$201,0))-INDEX(Matches!$H$2:$H$201,MATCH($A1514&amp;"-1",Matches!$J$2:$J$201,0))),0,IF(D1514-E1514=INDEX(Matches!$G$2:$G$201,MATCH($A1514&amp;"-1",Matches!$J$2:$J$201,0))-INDEX(Matches!$H$2:$H$201,MATCH($A1514&amp;"-1",Matches!$J$2:$J$201,0)),3,2))))),""))</f>
        <v/>
      </c>
      <c r="Y1514" s="12" t="str">
        <f aca="false">IF(OR($B1514="",F1514="",G1514=""),"",IFERROR(IF(OR(INDEX(Matches!$I$2:$I$201,MATCH($A1514&amp;"-2",Matches!$J$2:$J$201,0))="Void",INDEX(Matches!$G$2:$G$201,MATCH($A1514&amp;"-2",Matches!$J$2:$J$201,0))="",INDEX(Matches!$H$2:$H$201,MATCH($A1514&amp;"-2",Matches!$J$2:$J$201,0))=""),"",IF(AND($C1514&lt;&gt;"",INDEX(Matches!$F$2:$F$201,MATCH($A1514&amp;"-2",Matches!$J$2:$J$201,0))&lt;&gt;"",$C1514&gt;=INDEX(Matches!$F$2:$F$201,MATCH($A1514&amp;"-2",Matches!$J$2:$J$201,0))),"",IF(AND(F1514=INDEX(Matches!$G$2:$G$201,MATCH($A1514&amp;"-2",Matches!$J$2:$J$201,0)),G1514=INDEX(Matches!$H$2:$H$201,MATCH($A1514&amp;"-2",Matches!$J$2:$J$201,0))),5,IF(SIGN(F1514-G1514)&lt;&gt;SIGN(INDEX(Matches!$G$2:$G$201,MATCH($A1514&amp;"-2",Matches!$J$2:$J$201,0))-INDEX(Matches!$H$2:$H$201,MATCH($A1514&amp;"-2",Matches!$J$2:$J$201,0))),0,IF(F1514-G1514=INDEX(Matches!$G$2:$G$201,MATCH($A1514&amp;"-2",Matches!$J$2:$J$201,0))-INDEX(Matches!$H$2:$H$201,MATCH($A1514&amp;"-2",Matches!$J$2:$J$201,0)),3,2))))),""))</f>
        <v/>
      </c>
      <c r="Z1514" s="12" t="str">
        <f aca="false">IF(OR($B1514="",H1514="",I1514=""),"",IFERROR(IF(OR(INDEX(Matches!$I$2:$I$201,MATCH($A1514&amp;"-3",Matches!$J$2:$J$201,0))="Void",INDEX(Matches!$G$2:$G$201,MATCH($A1514&amp;"-3",Matches!$J$2:$J$201,0))="",INDEX(Matches!$H$2:$H$201,MATCH($A1514&amp;"-3",Matches!$J$2:$J$201,0))=""),"",IF(AND($C1514&lt;&gt;"",INDEX(Matches!$F$2:$F$201,MATCH($A1514&amp;"-3",Matches!$J$2:$J$201,0))&lt;&gt;"",$C1514&gt;=INDEX(Matches!$F$2:$F$201,MATCH($A1514&amp;"-3",Matches!$J$2:$J$201,0))),"",IF(AND(H1514=INDEX(Matches!$G$2:$G$201,MATCH($A1514&amp;"-3",Matches!$J$2:$J$201,0)),I1514=INDEX(Matches!$H$2:$H$201,MATCH($A1514&amp;"-3",Matches!$J$2:$J$201,0))),5,IF(SIGN(H1514-I1514)&lt;&gt;SIGN(INDEX(Matches!$G$2:$G$201,MATCH($A1514&amp;"-3",Matches!$J$2:$J$201,0))-INDEX(Matches!$H$2:$H$201,MATCH($A1514&amp;"-3",Matches!$J$2:$J$201,0))),0,IF(H1514-I1514=INDEX(Matches!$G$2:$G$201,MATCH($A1514&amp;"-3",Matches!$J$2:$J$201,0))-INDEX(Matches!$H$2:$H$201,MATCH($A1514&amp;"-3",Matches!$J$2:$J$201,0)),3,2))))),""))</f>
        <v/>
      </c>
      <c r="AA1514" s="12" t="str">
        <f aca="false">IF(OR($B1514="",J1514="",K1514=""),"",IFERROR(IF(OR(INDEX(Matches!$I$2:$I$201,MATCH($A1514&amp;"-4",Matches!$J$2:$J$201,0))="Void",INDEX(Matches!$G$2:$G$201,MATCH($A1514&amp;"-4",Matches!$J$2:$J$201,0))="",INDEX(Matches!$H$2:$H$201,MATCH($A1514&amp;"-4",Matches!$J$2:$J$201,0))=""),"",IF(AND($C1514&lt;&gt;"",INDEX(Matches!$F$2:$F$201,MATCH($A1514&amp;"-4",Matches!$J$2:$J$201,0))&lt;&gt;"",$C1514&gt;=INDEX(Matches!$F$2:$F$201,MATCH($A1514&amp;"-4",Matches!$J$2:$J$201,0))),"",IF(AND(J1514=INDEX(Matches!$G$2:$G$201,MATCH($A1514&amp;"-4",Matches!$J$2:$J$201,0)),K1514=INDEX(Matches!$H$2:$H$201,MATCH($A1514&amp;"-4",Matches!$J$2:$J$201,0))),5,IF(SIGN(J1514-K1514)&lt;&gt;SIGN(INDEX(Matches!$G$2:$G$201,MATCH($A1514&amp;"-4",Matches!$J$2:$J$201,0))-INDEX(Matches!$H$2:$H$201,MATCH($A1514&amp;"-4",Matches!$J$2:$J$201,0))),0,IF(J1514-K1514=INDEX(Matches!$G$2:$G$201,MATCH($A1514&amp;"-4",Matches!$J$2:$J$201,0))-INDEX(Matches!$H$2:$H$201,MATCH($A1514&amp;"-4",Matches!$J$2:$J$201,0)),3,2))))),""))</f>
        <v/>
      </c>
      <c r="AB1514" s="12" t="str">
        <f aca="false">IF(OR($B1514="",L1514="",M1514=""),"",IFERROR(IF(OR(INDEX(Matches!$I$2:$I$201,MATCH($A1514&amp;"-5",Matches!$J$2:$J$201,0))="Void",INDEX(Matches!$G$2:$G$201,MATCH($A1514&amp;"-5",Matches!$J$2:$J$201,0))="",INDEX(Matches!$H$2:$H$201,MATCH($A1514&amp;"-5",Matches!$J$2:$J$201,0))=""),"",IF(AND($C1514&lt;&gt;"",INDEX(Matches!$F$2:$F$201,MATCH($A1514&amp;"-5",Matches!$J$2:$J$201,0))&lt;&gt;"",$C1514&gt;=INDEX(Matches!$F$2:$F$201,MATCH($A1514&amp;"-5",Matches!$J$2:$J$201,0))),"",IF(AND(L1514=INDEX(Matches!$G$2:$G$201,MATCH($A1514&amp;"-5",Matches!$J$2:$J$201,0)),M1514=INDEX(Matches!$H$2:$H$201,MATCH($A1514&amp;"-5",Matches!$J$2:$J$201,0))),5,IF(SIGN(L1514-M1514)&lt;&gt;SIGN(INDEX(Matches!$G$2:$G$201,MATCH($A1514&amp;"-5",Matches!$J$2:$J$201,0))-INDEX(Matches!$H$2:$H$201,MATCH($A1514&amp;"-5",Matches!$J$2:$J$201,0))),0,IF(L1514-M1514=INDEX(Matches!$G$2:$G$201,MATCH($A1514&amp;"-5",Matches!$J$2:$J$201,0))-INDEX(Matches!$H$2:$H$201,MATCH($A1514&amp;"-5",Matches!$J$2:$J$201,0)),3,2))))),""))</f>
        <v/>
      </c>
      <c r="AC1514" s="12" t="str">
        <f aca="false">IF(OR($B1514="",N1514="",O1514=""),"",IFERROR(IF(OR(INDEX(Matches!$I$2:$I$201,MATCH($A1514&amp;"-6",Matches!$J$2:$J$201,0))="Void",INDEX(Matches!$G$2:$G$201,MATCH($A1514&amp;"-6",Matches!$J$2:$J$201,0))="",INDEX(Matches!$H$2:$H$201,MATCH($A1514&amp;"-6",Matches!$J$2:$J$201,0))=""),"",IF(AND($C1514&lt;&gt;"",INDEX(Matches!$F$2:$F$201,MATCH($A1514&amp;"-6",Matches!$J$2:$J$201,0))&lt;&gt;"",$C1514&gt;=INDEX(Matches!$F$2:$F$201,MATCH($A1514&amp;"-6",Matches!$J$2:$J$201,0))),"",IF(AND(N1514=INDEX(Matches!$G$2:$G$201,MATCH($A1514&amp;"-6",Matches!$J$2:$J$201,0)),O1514=INDEX(Matches!$H$2:$H$201,MATCH($A1514&amp;"-6",Matches!$J$2:$J$201,0))),5,IF(SIGN(N1514-O1514)&lt;&gt;SIGN(INDEX(Matches!$G$2:$G$201,MATCH($A1514&amp;"-6",Matches!$J$2:$J$201,0))-INDEX(Matches!$H$2:$H$201,MATCH($A1514&amp;"-6",Matches!$J$2:$J$201,0))),0,IF(N1514-O1514=INDEX(Matches!$G$2:$G$201,MATCH($A1514&amp;"-6",Matches!$J$2:$J$201,0))-INDEX(Matches!$H$2:$H$201,MATCH($A1514&amp;"-6",Matches!$J$2:$J$201,0)),3,2))))),""))</f>
        <v/>
      </c>
      <c r="AD1514" s="12" t="str">
        <f aca="false">IF(OR($B1514="",P1514="",Q1514=""),"",IFERROR(IF(OR(INDEX(Matches!$I$2:$I$201,MATCH($A1514&amp;"-7",Matches!$J$2:$J$201,0))="Void",INDEX(Matches!$G$2:$G$201,MATCH($A1514&amp;"-7",Matches!$J$2:$J$201,0))="",INDEX(Matches!$H$2:$H$201,MATCH($A1514&amp;"-7",Matches!$J$2:$J$201,0))=""),"",IF(AND($C1514&lt;&gt;"",INDEX(Matches!$F$2:$F$201,MATCH($A1514&amp;"-7",Matches!$J$2:$J$201,0))&lt;&gt;"",$C1514&gt;=INDEX(Matches!$F$2:$F$201,MATCH($A1514&amp;"-7",Matches!$J$2:$J$201,0))),"",IF(AND(P1514=INDEX(Matches!$G$2:$G$201,MATCH($A1514&amp;"-7",Matches!$J$2:$J$201,0)),Q1514=INDEX(Matches!$H$2:$H$201,MATCH($A1514&amp;"-7",Matches!$J$2:$J$201,0))),5,IF(SIGN(P1514-Q1514)&lt;&gt;SIGN(INDEX(Matches!$G$2:$G$201,MATCH($A1514&amp;"-7",Matches!$J$2:$J$201,0))-INDEX(Matches!$H$2:$H$201,MATCH($A1514&amp;"-7",Matches!$J$2:$J$201,0))),0,IF(P1514-Q1514=INDEX(Matches!$G$2:$G$201,MATCH($A1514&amp;"-7",Matches!$J$2:$J$201,0))-INDEX(Matches!$H$2:$H$201,MATCH($A1514&amp;"-7",Matches!$J$2:$J$201,0)),3,2))))),""))</f>
        <v/>
      </c>
      <c r="AE1514" s="12" t="str">
        <f aca="false">IF(OR($B1514="",R1514="",S1514=""),"",IFERROR(IF(OR(INDEX(Matches!$I$2:$I$201,MATCH($A1514&amp;"-8",Matches!$J$2:$J$201,0))="Void",INDEX(Matches!$G$2:$G$201,MATCH($A1514&amp;"-8",Matches!$J$2:$J$201,0))="",INDEX(Matches!$H$2:$H$201,MATCH($A1514&amp;"-8",Matches!$J$2:$J$201,0))=""),"",IF(AND($C1514&lt;&gt;"",INDEX(Matches!$F$2:$F$201,MATCH($A1514&amp;"-8",Matches!$J$2:$J$201,0))&lt;&gt;"",$C1514&gt;=INDEX(Matches!$F$2:$F$201,MATCH($A1514&amp;"-8",Matches!$J$2:$J$201,0))),"",IF(AND(R1514=INDEX(Matches!$G$2:$G$201,MATCH($A1514&amp;"-8",Matches!$J$2:$J$201,0)),S1514=INDEX(Matches!$H$2:$H$201,MATCH($A1514&amp;"-8",Matches!$J$2:$J$201,0))),5,IF(SIGN(R1514-S1514)&lt;&gt;SIGN(INDEX(Matches!$G$2:$G$201,MATCH($A1514&amp;"-8",Matches!$J$2:$J$201,0))-INDEX(Matches!$H$2:$H$201,MATCH($A1514&amp;"-8",Matches!$J$2:$J$201,0))),0,IF(R1514-S1514=INDEX(Matches!$G$2:$G$201,MATCH($A1514&amp;"-8",Matches!$J$2:$J$201,0))-INDEX(Matches!$H$2:$H$201,MATCH($A1514&amp;"-8",Matches!$J$2:$J$201,0)),3,2))))),""))</f>
        <v/>
      </c>
      <c r="AF1514" s="12" t="str">
        <f aca="false">IF(OR($B1514="",T1514="",U1514=""),"",IFERROR(IF(OR(INDEX(Matches!$I$2:$I$201,MATCH($A1514&amp;"-9",Matches!$J$2:$J$201,0))="Void",INDEX(Matches!$G$2:$G$201,MATCH($A1514&amp;"-9",Matches!$J$2:$J$201,0))="",INDEX(Matches!$H$2:$H$201,MATCH($A1514&amp;"-9",Matches!$J$2:$J$201,0))=""),"",IF(AND($C1514&lt;&gt;"",INDEX(Matches!$F$2:$F$201,MATCH($A1514&amp;"-9",Matches!$J$2:$J$201,0))&lt;&gt;"",$C1514&gt;=INDEX(Matches!$F$2:$F$201,MATCH($A1514&amp;"-9",Matches!$J$2:$J$201,0))),"",IF(AND(T1514=INDEX(Matches!$G$2:$G$201,MATCH($A1514&amp;"-9",Matches!$J$2:$J$201,0)),U1514=INDEX(Matches!$H$2:$H$201,MATCH($A1514&amp;"-9",Matches!$J$2:$J$201,0))),5,IF(SIGN(T1514-U1514)&lt;&gt;SIGN(INDEX(Matches!$G$2:$G$201,MATCH($A1514&amp;"-9",Matches!$J$2:$J$201,0))-INDEX(Matches!$H$2:$H$201,MATCH($A1514&amp;"-9",Matches!$J$2:$J$201,0))),0,IF(T1514-U1514=INDEX(Matches!$G$2:$G$201,MATCH($A1514&amp;"-9",Matches!$J$2:$J$201,0))-INDEX(Matches!$H$2:$H$201,MATCH($A1514&amp;"-9",Matches!$J$2:$J$201,0)),3,2))))),""))</f>
        <v/>
      </c>
      <c r="AG1514" s="12" t="str">
        <f aca="false">IF(OR($B1514="",V1514="",W1514=""),"",IFERROR(IF(OR(INDEX(Matches!$I$2:$I$201,MATCH($A1514&amp;"-10",Matches!$J$2:$J$201,0))="Void",INDEX(Matches!$G$2:$G$201,MATCH($A1514&amp;"-10",Matches!$J$2:$J$201,0))="",INDEX(Matches!$H$2:$H$201,MATCH($A1514&amp;"-10",Matches!$J$2:$J$201,0))=""),"",IF(AND($C1514&lt;&gt;"",INDEX(Matches!$F$2:$F$201,MATCH($A1514&amp;"-10",Matches!$J$2:$J$201,0))&lt;&gt;"",$C1514&gt;=INDEX(Matches!$F$2:$F$201,MATCH($A1514&amp;"-10",Matches!$J$2:$J$201,0))),"",IF(AND(V1514=INDEX(Matches!$G$2:$G$201,MATCH($A1514&amp;"-10",Matches!$J$2:$J$201,0)),W1514=INDEX(Matches!$H$2:$H$201,MATCH($A1514&amp;"-10",Matches!$J$2:$J$201,0))),5,IF(SIGN(V1514-W1514)&lt;&gt;SIGN(INDEX(Matches!$G$2:$G$201,MATCH($A1514&amp;"-10",Matches!$J$2:$J$201,0))-INDEX(Matches!$H$2:$H$201,MATCH($A1514&amp;"-10",Matches!$J$2:$J$201,0))),0,IF(V1514-W1514=INDEX(Matches!$G$2:$G$201,MATCH($A1514&amp;"-10",Matches!$J$2:$J$201,0))-INDEX(Matches!$H$2:$H$201,MATCH($A1514&amp;"-10",Matches!$J$2:$J$201,0)),3,2))))),""))</f>
        <v/>
      </c>
      <c r="AH1514" s="13" t="str">
        <f aca="false">IF($B1514="","",SUM(X1514:AG1514))</f>
        <v/>
      </c>
      <c r="AI1514" s="12" t="str">
        <f aca="false">IF($B1514="","",COUNTIF(X1514:AG1514,5))</f>
        <v/>
      </c>
      <c r="AJ1514" s="12" t="str">
        <f aca="false">IF($B1514="","",COUNTIF(X1514:AG1514,"&gt;=2"))</f>
        <v/>
      </c>
      <c r="AK1514" s="12" t="str">
        <f aca="false">IF($B1514="","",COUNT(X1514:AG1514))</f>
        <v/>
      </c>
    </row>
    <row r="1515" customFormat="false" ht="15" hidden="false" customHeight="false" outlineLevel="0" collapsed="false">
      <c r="A1515" s="7"/>
      <c r="B1515" s="7"/>
      <c r="C1515" s="11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12" t="str">
        <f aca="false">IF(OR($B1515="",D1515="",E1515=""),"",IFERROR(IF(OR(INDEX(Matches!$I$2:$I$201,MATCH($A1515&amp;"-1",Matches!$J$2:$J$201,0))="Void",INDEX(Matches!$G$2:$G$201,MATCH($A1515&amp;"-1",Matches!$J$2:$J$201,0))="",INDEX(Matches!$H$2:$H$201,MATCH($A1515&amp;"-1",Matches!$J$2:$J$201,0))=""),"",IF(AND($C1515&lt;&gt;"",INDEX(Matches!$F$2:$F$201,MATCH($A1515&amp;"-1",Matches!$J$2:$J$201,0))&lt;&gt;"",$C1515&gt;=INDEX(Matches!$F$2:$F$201,MATCH($A1515&amp;"-1",Matches!$J$2:$J$201,0))),"",IF(AND(D1515=INDEX(Matches!$G$2:$G$201,MATCH($A1515&amp;"-1",Matches!$J$2:$J$201,0)),E1515=INDEX(Matches!$H$2:$H$201,MATCH($A1515&amp;"-1",Matches!$J$2:$J$201,0))),5,IF(SIGN(D1515-E1515)&lt;&gt;SIGN(INDEX(Matches!$G$2:$G$201,MATCH($A1515&amp;"-1",Matches!$J$2:$J$201,0))-INDEX(Matches!$H$2:$H$201,MATCH($A1515&amp;"-1",Matches!$J$2:$J$201,0))),0,IF(D1515-E1515=INDEX(Matches!$G$2:$G$201,MATCH($A1515&amp;"-1",Matches!$J$2:$J$201,0))-INDEX(Matches!$H$2:$H$201,MATCH($A1515&amp;"-1",Matches!$J$2:$J$201,0)),3,2))))),""))</f>
        <v/>
      </c>
      <c r="Y1515" s="12" t="str">
        <f aca="false">IF(OR($B1515="",F1515="",G1515=""),"",IFERROR(IF(OR(INDEX(Matches!$I$2:$I$201,MATCH($A1515&amp;"-2",Matches!$J$2:$J$201,0))="Void",INDEX(Matches!$G$2:$G$201,MATCH($A1515&amp;"-2",Matches!$J$2:$J$201,0))="",INDEX(Matches!$H$2:$H$201,MATCH($A1515&amp;"-2",Matches!$J$2:$J$201,0))=""),"",IF(AND($C1515&lt;&gt;"",INDEX(Matches!$F$2:$F$201,MATCH($A1515&amp;"-2",Matches!$J$2:$J$201,0))&lt;&gt;"",$C1515&gt;=INDEX(Matches!$F$2:$F$201,MATCH($A1515&amp;"-2",Matches!$J$2:$J$201,0))),"",IF(AND(F1515=INDEX(Matches!$G$2:$G$201,MATCH($A1515&amp;"-2",Matches!$J$2:$J$201,0)),G1515=INDEX(Matches!$H$2:$H$201,MATCH($A1515&amp;"-2",Matches!$J$2:$J$201,0))),5,IF(SIGN(F1515-G1515)&lt;&gt;SIGN(INDEX(Matches!$G$2:$G$201,MATCH($A1515&amp;"-2",Matches!$J$2:$J$201,0))-INDEX(Matches!$H$2:$H$201,MATCH($A1515&amp;"-2",Matches!$J$2:$J$201,0))),0,IF(F1515-G1515=INDEX(Matches!$G$2:$G$201,MATCH($A1515&amp;"-2",Matches!$J$2:$J$201,0))-INDEX(Matches!$H$2:$H$201,MATCH($A1515&amp;"-2",Matches!$J$2:$J$201,0)),3,2))))),""))</f>
        <v/>
      </c>
      <c r="Z1515" s="12" t="str">
        <f aca="false">IF(OR($B1515="",H1515="",I1515=""),"",IFERROR(IF(OR(INDEX(Matches!$I$2:$I$201,MATCH($A1515&amp;"-3",Matches!$J$2:$J$201,0))="Void",INDEX(Matches!$G$2:$G$201,MATCH($A1515&amp;"-3",Matches!$J$2:$J$201,0))="",INDEX(Matches!$H$2:$H$201,MATCH($A1515&amp;"-3",Matches!$J$2:$J$201,0))=""),"",IF(AND($C1515&lt;&gt;"",INDEX(Matches!$F$2:$F$201,MATCH($A1515&amp;"-3",Matches!$J$2:$J$201,0))&lt;&gt;"",$C1515&gt;=INDEX(Matches!$F$2:$F$201,MATCH($A1515&amp;"-3",Matches!$J$2:$J$201,0))),"",IF(AND(H1515=INDEX(Matches!$G$2:$G$201,MATCH($A1515&amp;"-3",Matches!$J$2:$J$201,0)),I1515=INDEX(Matches!$H$2:$H$201,MATCH($A1515&amp;"-3",Matches!$J$2:$J$201,0))),5,IF(SIGN(H1515-I1515)&lt;&gt;SIGN(INDEX(Matches!$G$2:$G$201,MATCH($A1515&amp;"-3",Matches!$J$2:$J$201,0))-INDEX(Matches!$H$2:$H$201,MATCH($A1515&amp;"-3",Matches!$J$2:$J$201,0))),0,IF(H1515-I1515=INDEX(Matches!$G$2:$G$201,MATCH($A1515&amp;"-3",Matches!$J$2:$J$201,0))-INDEX(Matches!$H$2:$H$201,MATCH($A1515&amp;"-3",Matches!$J$2:$J$201,0)),3,2))))),""))</f>
        <v/>
      </c>
      <c r="AA1515" s="12" t="str">
        <f aca="false">IF(OR($B1515="",J1515="",K1515=""),"",IFERROR(IF(OR(INDEX(Matches!$I$2:$I$201,MATCH($A1515&amp;"-4",Matches!$J$2:$J$201,0))="Void",INDEX(Matches!$G$2:$G$201,MATCH($A1515&amp;"-4",Matches!$J$2:$J$201,0))="",INDEX(Matches!$H$2:$H$201,MATCH($A1515&amp;"-4",Matches!$J$2:$J$201,0))=""),"",IF(AND($C1515&lt;&gt;"",INDEX(Matches!$F$2:$F$201,MATCH($A1515&amp;"-4",Matches!$J$2:$J$201,0))&lt;&gt;"",$C1515&gt;=INDEX(Matches!$F$2:$F$201,MATCH($A1515&amp;"-4",Matches!$J$2:$J$201,0))),"",IF(AND(J1515=INDEX(Matches!$G$2:$G$201,MATCH($A1515&amp;"-4",Matches!$J$2:$J$201,0)),K1515=INDEX(Matches!$H$2:$H$201,MATCH($A1515&amp;"-4",Matches!$J$2:$J$201,0))),5,IF(SIGN(J1515-K1515)&lt;&gt;SIGN(INDEX(Matches!$G$2:$G$201,MATCH($A1515&amp;"-4",Matches!$J$2:$J$201,0))-INDEX(Matches!$H$2:$H$201,MATCH($A1515&amp;"-4",Matches!$J$2:$J$201,0))),0,IF(J1515-K1515=INDEX(Matches!$G$2:$G$201,MATCH($A1515&amp;"-4",Matches!$J$2:$J$201,0))-INDEX(Matches!$H$2:$H$201,MATCH($A1515&amp;"-4",Matches!$J$2:$J$201,0)),3,2))))),""))</f>
        <v/>
      </c>
      <c r="AB1515" s="12" t="str">
        <f aca="false">IF(OR($B1515="",L1515="",M1515=""),"",IFERROR(IF(OR(INDEX(Matches!$I$2:$I$201,MATCH($A1515&amp;"-5",Matches!$J$2:$J$201,0))="Void",INDEX(Matches!$G$2:$G$201,MATCH($A1515&amp;"-5",Matches!$J$2:$J$201,0))="",INDEX(Matches!$H$2:$H$201,MATCH($A1515&amp;"-5",Matches!$J$2:$J$201,0))=""),"",IF(AND($C1515&lt;&gt;"",INDEX(Matches!$F$2:$F$201,MATCH($A1515&amp;"-5",Matches!$J$2:$J$201,0))&lt;&gt;"",$C1515&gt;=INDEX(Matches!$F$2:$F$201,MATCH($A1515&amp;"-5",Matches!$J$2:$J$201,0))),"",IF(AND(L1515=INDEX(Matches!$G$2:$G$201,MATCH($A1515&amp;"-5",Matches!$J$2:$J$201,0)),M1515=INDEX(Matches!$H$2:$H$201,MATCH($A1515&amp;"-5",Matches!$J$2:$J$201,0))),5,IF(SIGN(L1515-M1515)&lt;&gt;SIGN(INDEX(Matches!$G$2:$G$201,MATCH($A1515&amp;"-5",Matches!$J$2:$J$201,0))-INDEX(Matches!$H$2:$H$201,MATCH($A1515&amp;"-5",Matches!$J$2:$J$201,0))),0,IF(L1515-M1515=INDEX(Matches!$G$2:$G$201,MATCH($A1515&amp;"-5",Matches!$J$2:$J$201,0))-INDEX(Matches!$H$2:$H$201,MATCH($A1515&amp;"-5",Matches!$J$2:$J$201,0)),3,2))))),""))</f>
        <v/>
      </c>
      <c r="AC1515" s="12" t="str">
        <f aca="false">IF(OR($B1515="",N1515="",O1515=""),"",IFERROR(IF(OR(INDEX(Matches!$I$2:$I$201,MATCH($A1515&amp;"-6",Matches!$J$2:$J$201,0))="Void",INDEX(Matches!$G$2:$G$201,MATCH($A1515&amp;"-6",Matches!$J$2:$J$201,0))="",INDEX(Matches!$H$2:$H$201,MATCH($A1515&amp;"-6",Matches!$J$2:$J$201,0))=""),"",IF(AND($C1515&lt;&gt;"",INDEX(Matches!$F$2:$F$201,MATCH($A1515&amp;"-6",Matches!$J$2:$J$201,0))&lt;&gt;"",$C1515&gt;=INDEX(Matches!$F$2:$F$201,MATCH($A1515&amp;"-6",Matches!$J$2:$J$201,0))),"",IF(AND(N1515=INDEX(Matches!$G$2:$G$201,MATCH($A1515&amp;"-6",Matches!$J$2:$J$201,0)),O1515=INDEX(Matches!$H$2:$H$201,MATCH($A1515&amp;"-6",Matches!$J$2:$J$201,0))),5,IF(SIGN(N1515-O1515)&lt;&gt;SIGN(INDEX(Matches!$G$2:$G$201,MATCH($A1515&amp;"-6",Matches!$J$2:$J$201,0))-INDEX(Matches!$H$2:$H$201,MATCH($A1515&amp;"-6",Matches!$J$2:$J$201,0))),0,IF(N1515-O1515=INDEX(Matches!$G$2:$G$201,MATCH($A1515&amp;"-6",Matches!$J$2:$J$201,0))-INDEX(Matches!$H$2:$H$201,MATCH($A1515&amp;"-6",Matches!$J$2:$J$201,0)),3,2))))),""))</f>
        <v/>
      </c>
      <c r="AD1515" s="12" t="str">
        <f aca="false">IF(OR($B1515="",P1515="",Q1515=""),"",IFERROR(IF(OR(INDEX(Matches!$I$2:$I$201,MATCH($A1515&amp;"-7",Matches!$J$2:$J$201,0))="Void",INDEX(Matches!$G$2:$G$201,MATCH($A1515&amp;"-7",Matches!$J$2:$J$201,0))="",INDEX(Matches!$H$2:$H$201,MATCH($A1515&amp;"-7",Matches!$J$2:$J$201,0))=""),"",IF(AND($C1515&lt;&gt;"",INDEX(Matches!$F$2:$F$201,MATCH($A1515&amp;"-7",Matches!$J$2:$J$201,0))&lt;&gt;"",$C1515&gt;=INDEX(Matches!$F$2:$F$201,MATCH($A1515&amp;"-7",Matches!$J$2:$J$201,0))),"",IF(AND(P1515=INDEX(Matches!$G$2:$G$201,MATCH($A1515&amp;"-7",Matches!$J$2:$J$201,0)),Q1515=INDEX(Matches!$H$2:$H$201,MATCH($A1515&amp;"-7",Matches!$J$2:$J$201,0))),5,IF(SIGN(P1515-Q1515)&lt;&gt;SIGN(INDEX(Matches!$G$2:$G$201,MATCH($A1515&amp;"-7",Matches!$J$2:$J$201,0))-INDEX(Matches!$H$2:$H$201,MATCH($A1515&amp;"-7",Matches!$J$2:$J$201,0))),0,IF(P1515-Q1515=INDEX(Matches!$G$2:$G$201,MATCH($A1515&amp;"-7",Matches!$J$2:$J$201,0))-INDEX(Matches!$H$2:$H$201,MATCH($A1515&amp;"-7",Matches!$J$2:$J$201,0)),3,2))))),""))</f>
        <v/>
      </c>
      <c r="AE1515" s="12" t="str">
        <f aca="false">IF(OR($B1515="",R1515="",S1515=""),"",IFERROR(IF(OR(INDEX(Matches!$I$2:$I$201,MATCH($A1515&amp;"-8",Matches!$J$2:$J$201,0))="Void",INDEX(Matches!$G$2:$G$201,MATCH($A1515&amp;"-8",Matches!$J$2:$J$201,0))="",INDEX(Matches!$H$2:$H$201,MATCH($A1515&amp;"-8",Matches!$J$2:$J$201,0))=""),"",IF(AND($C1515&lt;&gt;"",INDEX(Matches!$F$2:$F$201,MATCH($A1515&amp;"-8",Matches!$J$2:$J$201,0))&lt;&gt;"",$C1515&gt;=INDEX(Matches!$F$2:$F$201,MATCH($A1515&amp;"-8",Matches!$J$2:$J$201,0))),"",IF(AND(R1515=INDEX(Matches!$G$2:$G$201,MATCH($A1515&amp;"-8",Matches!$J$2:$J$201,0)),S1515=INDEX(Matches!$H$2:$H$201,MATCH($A1515&amp;"-8",Matches!$J$2:$J$201,0))),5,IF(SIGN(R1515-S1515)&lt;&gt;SIGN(INDEX(Matches!$G$2:$G$201,MATCH($A1515&amp;"-8",Matches!$J$2:$J$201,0))-INDEX(Matches!$H$2:$H$201,MATCH($A1515&amp;"-8",Matches!$J$2:$J$201,0))),0,IF(R1515-S1515=INDEX(Matches!$G$2:$G$201,MATCH($A1515&amp;"-8",Matches!$J$2:$J$201,0))-INDEX(Matches!$H$2:$H$201,MATCH($A1515&amp;"-8",Matches!$J$2:$J$201,0)),3,2))))),""))</f>
        <v/>
      </c>
      <c r="AF1515" s="12" t="str">
        <f aca="false">IF(OR($B1515="",T1515="",U1515=""),"",IFERROR(IF(OR(INDEX(Matches!$I$2:$I$201,MATCH($A1515&amp;"-9",Matches!$J$2:$J$201,0))="Void",INDEX(Matches!$G$2:$G$201,MATCH($A1515&amp;"-9",Matches!$J$2:$J$201,0))="",INDEX(Matches!$H$2:$H$201,MATCH($A1515&amp;"-9",Matches!$J$2:$J$201,0))=""),"",IF(AND($C1515&lt;&gt;"",INDEX(Matches!$F$2:$F$201,MATCH($A1515&amp;"-9",Matches!$J$2:$J$201,0))&lt;&gt;"",$C1515&gt;=INDEX(Matches!$F$2:$F$201,MATCH($A1515&amp;"-9",Matches!$J$2:$J$201,0))),"",IF(AND(T1515=INDEX(Matches!$G$2:$G$201,MATCH($A1515&amp;"-9",Matches!$J$2:$J$201,0)),U1515=INDEX(Matches!$H$2:$H$201,MATCH($A1515&amp;"-9",Matches!$J$2:$J$201,0))),5,IF(SIGN(T1515-U1515)&lt;&gt;SIGN(INDEX(Matches!$G$2:$G$201,MATCH($A1515&amp;"-9",Matches!$J$2:$J$201,0))-INDEX(Matches!$H$2:$H$201,MATCH($A1515&amp;"-9",Matches!$J$2:$J$201,0))),0,IF(T1515-U1515=INDEX(Matches!$G$2:$G$201,MATCH($A1515&amp;"-9",Matches!$J$2:$J$201,0))-INDEX(Matches!$H$2:$H$201,MATCH($A1515&amp;"-9",Matches!$J$2:$J$201,0)),3,2))))),""))</f>
        <v/>
      </c>
      <c r="AG1515" s="12" t="str">
        <f aca="false">IF(OR($B1515="",V1515="",W1515=""),"",IFERROR(IF(OR(INDEX(Matches!$I$2:$I$201,MATCH($A1515&amp;"-10",Matches!$J$2:$J$201,0))="Void",INDEX(Matches!$G$2:$G$201,MATCH($A1515&amp;"-10",Matches!$J$2:$J$201,0))="",INDEX(Matches!$H$2:$H$201,MATCH($A1515&amp;"-10",Matches!$J$2:$J$201,0))=""),"",IF(AND($C1515&lt;&gt;"",INDEX(Matches!$F$2:$F$201,MATCH($A1515&amp;"-10",Matches!$J$2:$J$201,0))&lt;&gt;"",$C1515&gt;=INDEX(Matches!$F$2:$F$201,MATCH($A1515&amp;"-10",Matches!$J$2:$J$201,0))),"",IF(AND(V1515=INDEX(Matches!$G$2:$G$201,MATCH($A1515&amp;"-10",Matches!$J$2:$J$201,0)),W1515=INDEX(Matches!$H$2:$H$201,MATCH($A1515&amp;"-10",Matches!$J$2:$J$201,0))),5,IF(SIGN(V1515-W1515)&lt;&gt;SIGN(INDEX(Matches!$G$2:$G$201,MATCH($A1515&amp;"-10",Matches!$J$2:$J$201,0))-INDEX(Matches!$H$2:$H$201,MATCH($A1515&amp;"-10",Matches!$J$2:$J$201,0))),0,IF(V1515-W1515=INDEX(Matches!$G$2:$G$201,MATCH($A1515&amp;"-10",Matches!$J$2:$J$201,0))-INDEX(Matches!$H$2:$H$201,MATCH($A1515&amp;"-10",Matches!$J$2:$J$201,0)),3,2))))),""))</f>
        <v/>
      </c>
      <c r="AH1515" s="13" t="str">
        <f aca="false">IF($B1515="","",SUM(X1515:AG1515))</f>
        <v/>
      </c>
      <c r="AI1515" s="12" t="str">
        <f aca="false">IF($B1515="","",COUNTIF(X1515:AG1515,5))</f>
        <v/>
      </c>
      <c r="AJ1515" s="12" t="str">
        <f aca="false">IF($B1515="","",COUNTIF(X1515:AG1515,"&gt;=2"))</f>
        <v/>
      </c>
      <c r="AK1515" s="12" t="str">
        <f aca="false">IF($B1515="","",COUNT(X1515:AG1515))</f>
        <v/>
      </c>
    </row>
    <row r="1516" customFormat="false" ht="15" hidden="false" customHeight="false" outlineLevel="0" collapsed="false">
      <c r="A1516" s="7"/>
      <c r="B1516" s="7"/>
      <c r="C1516" s="11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12" t="str">
        <f aca="false">IF(OR($B1516="",D1516="",E1516=""),"",IFERROR(IF(OR(INDEX(Matches!$I$2:$I$201,MATCH($A1516&amp;"-1",Matches!$J$2:$J$201,0))="Void",INDEX(Matches!$G$2:$G$201,MATCH($A1516&amp;"-1",Matches!$J$2:$J$201,0))="",INDEX(Matches!$H$2:$H$201,MATCH($A1516&amp;"-1",Matches!$J$2:$J$201,0))=""),"",IF(AND($C1516&lt;&gt;"",INDEX(Matches!$F$2:$F$201,MATCH($A1516&amp;"-1",Matches!$J$2:$J$201,0))&lt;&gt;"",$C1516&gt;=INDEX(Matches!$F$2:$F$201,MATCH($A1516&amp;"-1",Matches!$J$2:$J$201,0))),"",IF(AND(D1516=INDEX(Matches!$G$2:$G$201,MATCH($A1516&amp;"-1",Matches!$J$2:$J$201,0)),E1516=INDEX(Matches!$H$2:$H$201,MATCH($A1516&amp;"-1",Matches!$J$2:$J$201,0))),5,IF(SIGN(D1516-E1516)&lt;&gt;SIGN(INDEX(Matches!$G$2:$G$201,MATCH($A1516&amp;"-1",Matches!$J$2:$J$201,0))-INDEX(Matches!$H$2:$H$201,MATCH($A1516&amp;"-1",Matches!$J$2:$J$201,0))),0,IF(D1516-E1516=INDEX(Matches!$G$2:$G$201,MATCH($A1516&amp;"-1",Matches!$J$2:$J$201,0))-INDEX(Matches!$H$2:$H$201,MATCH($A1516&amp;"-1",Matches!$J$2:$J$201,0)),3,2))))),""))</f>
        <v/>
      </c>
      <c r="Y1516" s="12" t="str">
        <f aca="false">IF(OR($B1516="",F1516="",G1516=""),"",IFERROR(IF(OR(INDEX(Matches!$I$2:$I$201,MATCH($A1516&amp;"-2",Matches!$J$2:$J$201,0))="Void",INDEX(Matches!$G$2:$G$201,MATCH($A1516&amp;"-2",Matches!$J$2:$J$201,0))="",INDEX(Matches!$H$2:$H$201,MATCH($A1516&amp;"-2",Matches!$J$2:$J$201,0))=""),"",IF(AND($C1516&lt;&gt;"",INDEX(Matches!$F$2:$F$201,MATCH($A1516&amp;"-2",Matches!$J$2:$J$201,0))&lt;&gt;"",$C1516&gt;=INDEX(Matches!$F$2:$F$201,MATCH($A1516&amp;"-2",Matches!$J$2:$J$201,0))),"",IF(AND(F1516=INDEX(Matches!$G$2:$G$201,MATCH($A1516&amp;"-2",Matches!$J$2:$J$201,0)),G1516=INDEX(Matches!$H$2:$H$201,MATCH($A1516&amp;"-2",Matches!$J$2:$J$201,0))),5,IF(SIGN(F1516-G1516)&lt;&gt;SIGN(INDEX(Matches!$G$2:$G$201,MATCH($A1516&amp;"-2",Matches!$J$2:$J$201,0))-INDEX(Matches!$H$2:$H$201,MATCH($A1516&amp;"-2",Matches!$J$2:$J$201,0))),0,IF(F1516-G1516=INDEX(Matches!$G$2:$G$201,MATCH($A1516&amp;"-2",Matches!$J$2:$J$201,0))-INDEX(Matches!$H$2:$H$201,MATCH($A1516&amp;"-2",Matches!$J$2:$J$201,0)),3,2))))),""))</f>
        <v/>
      </c>
      <c r="Z1516" s="12" t="str">
        <f aca="false">IF(OR($B1516="",H1516="",I1516=""),"",IFERROR(IF(OR(INDEX(Matches!$I$2:$I$201,MATCH($A1516&amp;"-3",Matches!$J$2:$J$201,0))="Void",INDEX(Matches!$G$2:$G$201,MATCH($A1516&amp;"-3",Matches!$J$2:$J$201,0))="",INDEX(Matches!$H$2:$H$201,MATCH($A1516&amp;"-3",Matches!$J$2:$J$201,0))=""),"",IF(AND($C1516&lt;&gt;"",INDEX(Matches!$F$2:$F$201,MATCH($A1516&amp;"-3",Matches!$J$2:$J$201,0))&lt;&gt;"",$C1516&gt;=INDEX(Matches!$F$2:$F$201,MATCH($A1516&amp;"-3",Matches!$J$2:$J$201,0))),"",IF(AND(H1516=INDEX(Matches!$G$2:$G$201,MATCH($A1516&amp;"-3",Matches!$J$2:$J$201,0)),I1516=INDEX(Matches!$H$2:$H$201,MATCH($A1516&amp;"-3",Matches!$J$2:$J$201,0))),5,IF(SIGN(H1516-I1516)&lt;&gt;SIGN(INDEX(Matches!$G$2:$G$201,MATCH($A1516&amp;"-3",Matches!$J$2:$J$201,0))-INDEX(Matches!$H$2:$H$201,MATCH($A1516&amp;"-3",Matches!$J$2:$J$201,0))),0,IF(H1516-I1516=INDEX(Matches!$G$2:$G$201,MATCH($A1516&amp;"-3",Matches!$J$2:$J$201,0))-INDEX(Matches!$H$2:$H$201,MATCH($A1516&amp;"-3",Matches!$J$2:$J$201,0)),3,2))))),""))</f>
        <v/>
      </c>
      <c r="AA1516" s="12" t="str">
        <f aca="false">IF(OR($B1516="",J1516="",K1516=""),"",IFERROR(IF(OR(INDEX(Matches!$I$2:$I$201,MATCH($A1516&amp;"-4",Matches!$J$2:$J$201,0))="Void",INDEX(Matches!$G$2:$G$201,MATCH($A1516&amp;"-4",Matches!$J$2:$J$201,0))="",INDEX(Matches!$H$2:$H$201,MATCH($A1516&amp;"-4",Matches!$J$2:$J$201,0))=""),"",IF(AND($C1516&lt;&gt;"",INDEX(Matches!$F$2:$F$201,MATCH($A1516&amp;"-4",Matches!$J$2:$J$201,0))&lt;&gt;"",$C1516&gt;=INDEX(Matches!$F$2:$F$201,MATCH($A1516&amp;"-4",Matches!$J$2:$J$201,0))),"",IF(AND(J1516=INDEX(Matches!$G$2:$G$201,MATCH($A1516&amp;"-4",Matches!$J$2:$J$201,0)),K1516=INDEX(Matches!$H$2:$H$201,MATCH($A1516&amp;"-4",Matches!$J$2:$J$201,0))),5,IF(SIGN(J1516-K1516)&lt;&gt;SIGN(INDEX(Matches!$G$2:$G$201,MATCH($A1516&amp;"-4",Matches!$J$2:$J$201,0))-INDEX(Matches!$H$2:$H$201,MATCH($A1516&amp;"-4",Matches!$J$2:$J$201,0))),0,IF(J1516-K1516=INDEX(Matches!$G$2:$G$201,MATCH($A1516&amp;"-4",Matches!$J$2:$J$201,0))-INDEX(Matches!$H$2:$H$201,MATCH($A1516&amp;"-4",Matches!$J$2:$J$201,0)),3,2))))),""))</f>
        <v/>
      </c>
      <c r="AB1516" s="12" t="str">
        <f aca="false">IF(OR($B1516="",L1516="",M1516=""),"",IFERROR(IF(OR(INDEX(Matches!$I$2:$I$201,MATCH($A1516&amp;"-5",Matches!$J$2:$J$201,0))="Void",INDEX(Matches!$G$2:$G$201,MATCH($A1516&amp;"-5",Matches!$J$2:$J$201,0))="",INDEX(Matches!$H$2:$H$201,MATCH($A1516&amp;"-5",Matches!$J$2:$J$201,0))=""),"",IF(AND($C1516&lt;&gt;"",INDEX(Matches!$F$2:$F$201,MATCH($A1516&amp;"-5",Matches!$J$2:$J$201,0))&lt;&gt;"",$C1516&gt;=INDEX(Matches!$F$2:$F$201,MATCH($A1516&amp;"-5",Matches!$J$2:$J$201,0))),"",IF(AND(L1516=INDEX(Matches!$G$2:$G$201,MATCH($A1516&amp;"-5",Matches!$J$2:$J$201,0)),M1516=INDEX(Matches!$H$2:$H$201,MATCH($A1516&amp;"-5",Matches!$J$2:$J$201,0))),5,IF(SIGN(L1516-M1516)&lt;&gt;SIGN(INDEX(Matches!$G$2:$G$201,MATCH($A1516&amp;"-5",Matches!$J$2:$J$201,0))-INDEX(Matches!$H$2:$H$201,MATCH($A1516&amp;"-5",Matches!$J$2:$J$201,0))),0,IF(L1516-M1516=INDEX(Matches!$G$2:$G$201,MATCH($A1516&amp;"-5",Matches!$J$2:$J$201,0))-INDEX(Matches!$H$2:$H$201,MATCH($A1516&amp;"-5",Matches!$J$2:$J$201,0)),3,2))))),""))</f>
        <v/>
      </c>
      <c r="AC1516" s="12" t="str">
        <f aca="false">IF(OR($B1516="",N1516="",O1516=""),"",IFERROR(IF(OR(INDEX(Matches!$I$2:$I$201,MATCH($A1516&amp;"-6",Matches!$J$2:$J$201,0))="Void",INDEX(Matches!$G$2:$G$201,MATCH($A1516&amp;"-6",Matches!$J$2:$J$201,0))="",INDEX(Matches!$H$2:$H$201,MATCH($A1516&amp;"-6",Matches!$J$2:$J$201,0))=""),"",IF(AND($C1516&lt;&gt;"",INDEX(Matches!$F$2:$F$201,MATCH($A1516&amp;"-6",Matches!$J$2:$J$201,0))&lt;&gt;"",$C1516&gt;=INDEX(Matches!$F$2:$F$201,MATCH($A1516&amp;"-6",Matches!$J$2:$J$201,0))),"",IF(AND(N1516=INDEX(Matches!$G$2:$G$201,MATCH($A1516&amp;"-6",Matches!$J$2:$J$201,0)),O1516=INDEX(Matches!$H$2:$H$201,MATCH($A1516&amp;"-6",Matches!$J$2:$J$201,0))),5,IF(SIGN(N1516-O1516)&lt;&gt;SIGN(INDEX(Matches!$G$2:$G$201,MATCH($A1516&amp;"-6",Matches!$J$2:$J$201,0))-INDEX(Matches!$H$2:$H$201,MATCH($A1516&amp;"-6",Matches!$J$2:$J$201,0))),0,IF(N1516-O1516=INDEX(Matches!$G$2:$G$201,MATCH($A1516&amp;"-6",Matches!$J$2:$J$201,0))-INDEX(Matches!$H$2:$H$201,MATCH($A1516&amp;"-6",Matches!$J$2:$J$201,0)),3,2))))),""))</f>
        <v/>
      </c>
      <c r="AD1516" s="12" t="str">
        <f aca="false">IF(OR($B1516="",P1516="",Q1516=""),"",IFERROR(IF(OR(INDEX(Matches!$I$2:$I$201,MATCH($A1516&amp;"-7",Matches!$J$2:$J$201,0))="Void",INDEX(Matches!$G$2:$G$201,MATCH($A1516&amp;"-7",Matches!$J$2:$J$201,0))="",INDEX(Matches!$H$2:$H$201,MATCH($A1516&amp;"-7",Matches!$J$2:$J$201,0))=""),"",IF(AND($C1516&lt;&gt;"",INDEX(Matches!$F$2:$F$201,MATCH($A1516&amp;"-7",Matches!$J$2:$J$201,0))&lt;&gt;"",$C1516&gt;=INDEX(Matches!$F$2:$F$201,MATCH($A1516&amp;"-7",Matches!$J$2:$J$201,0))),"",IF(AND(P1516=INDEX(Matches!$G$2:$G$201,MATCH($A1516&amp;"-7",Matches!$J$2:$J$201,0)),Q1516=INDEX(Matches!$H$2:$H$201,MATCH($A1516&amp;"-7",Matches!$J$2:$J$201,0))),5,IF(SIGN(P1516-Q1516)&lt;&gt;SIGN(INDEX(Matches!$G$2:$G$201,MATCH($A1516&amp;"-7",Matches!$J$2:$J$201,0))-INDEX(Matches!$H$2:$H$201,MATCH($A1516&amp;"-7",Matches!$J$2:$J$201,0))),0,IF(P1516-Q1516=INDEX(Matches!$G$2:$G$201,MATCH($A1516&amp;"-7",Matches!$J$2:$J$201,0))-INDEX(Matches!$H$2:$H$201,MATCH($A1516&amp;"-7",Matches!$J$2:$J$201,0)),3,2))))),""))</f>
        <v/>
      </c>
      <c r="AE1516" s="12" t="str">
        <f aca="false">IF(OR($B1516="",R1516="",S1516=""),"",IFERROR(IF(OR(INDEX(Matches!$I$2:$I$201,MATCH($A1516&amp;"-8",Matches!$J$2:$J$201,0))="Void",INDEX(Matches!$G$2:$G$201,MATCH($A1516&amp;"-8",Matches!$J$2:$J$201,0))="",INDEX(Matches!$H$2:$H$201,MATCH($A1516&amp;"-8",Matches!$J$2:$J$201,0))=""),"",IF(AND($C1516&lt;&gt;"",INDEX(Matches!$F$2:$F$201,MATCH($A1516&amp;"-8",Matches!$J$2:$J$201,0))&lt;&gt;"",$C1516&gt;=INDEX(Matches!$F$2:$F$201,MATCH($A1516&amp;"-8",Matches!$J$2:$J$201,0))),"",IF(AND(R1516=INDEX(Matches!$G$2:$G$201,MATCH($A1516&amp;"-8",Matches!$J$2:$J$201,0)),S1516=INDEX(Matches!$H$2:$H$201,MATCH($A1516&amp;"-8",Matches!$J$2:$J$201,0))),5,IF(SIGN(R1516-S1516)&lt;&gt;SIGN(INDEX(Matches!$G$2:$G$201,MATCH($A1516&amp;"-8",Matches!$J$2:$J$201,0))-INDEX(Matches!$H$2:$H$201,MATCH($A1516&amp;"-8",Matches!$J$2:$J$201,0))),0,IF(R1516-S1516=INDEX(Matches!$G$2:$G$201,MATCH($A1516&amp;"-8",Matches!$J$2:$J$201,0))-INDEX(Matches!$H$2:$H$201,MATCH($A1516&amp;"-8",Matches!$J$2:$J$201,0)),3,2))))),""))</f>
        <v/>
      </c>
      <c r="AF1516" s="12" t="str">
        <f aca="false">IF(OR($B1516="",T1516="",U1516=""),"",IFERROR(IF(OR(INDEX(Matches!$I$2:$I$201,MATCH($A1516&amp;"-9",Matches!$J$2:$J$201,0))="Void",INDEX(Matches!$G$2:$G$201,MATCH($A1516&amp;"-9",Matches!$J$2:$J$201,0))="",INDEX(Matches!$H$2:$H$201,MATCH($A1516&amp;"-9",Matches!$J$2:$J$201,0))=""),"",IF(AND($C1516&lt;&gt;"",INDEX(Matches!$F$2:$F$201,MATCH($A1516&amp;"-9",Matches!$J$2:$J$201,0))&lt;&gt;"",$C1516&gt;=INDEX(Matches!$F$2:$F$201,MATCH($A1516&amp;"-9",Matches!$J$2:$J$201,0))),"",IF(AND(T1516=INDEX(Matches!$G$2:$G$201,MATCH($A1516&amp;"-9",Matches!$J$2:$J$201,0)),U1516=INDEX(Matches!$H$2:$H$201,MATCH($A1516&amp;"-9",Matches!$J$2:$J$201,0))),5,IF(SIGN(T1516-U1516)&lt;&gt;SIGN(INDEX(Matches!$G$2:$G$201,MATCH($A1516&amp;"-9",Matches!$J$2:$J$201,0))-INDEX(Matches!$H$2:$H$201,MATCH($A1516&amp;"-9",Matches!$J$2:$J$201,0))),0,IF(T1516-U1516=INDEX(Matches!$G$2:$G$201,MATCH($A1516&amp;"-9",Matches!$J$2:$J$201,0))-INDEX(Matches!$H$2:$H$201,MATCH($A1516&amp;"-9",Matches!$J$2:$J$201,0)),3,2))))),""))</f>
        <v/>
      </c>
      <c r="AG1516" s="12" t="str">
        <f aca="false">IF(OR($B1516="",V1516="",W1516=""),"",IFERROR(IF(OR(INDEX(Matches!$I$2:$I$201,MATCH($A1516&amp;"-10",Matches!$J$2:$J$201,0))="Void",INDEX(Matches!$G$2:$G$201,MATCH($A1516&amp;"-10",Matches!$J$2:$J$201,0))="",INDEX(Matches!$H$2:$H$201,MATCH($A1516&amp;"-10",Matches!$J$2:$J$201,0))=""),"",IF(AND($C1516&lt;&gt;"",INDEX(Matches!$F$2:$F$201,MATCH($A1516&amp;"-10",Matches!$J$2:$J$201,0))&lt;&gt;"",$C1516&gt;=INDEX(Matches!$F$2:$F$201,MATCH($A1516&amp;"-10",Matches!$J$2:$J$201,0))),"",IF(AND(V1516=INDEX(Matches!$G$2:$G$201,MATCH($A1516&amp;"-10",Matches!$J$2:$J$201,0)),W1516=INDEX(Matches!$H$2:$H$201,MATCH($A1516&amp;"-10",Matches!$J$2:$J$201,0))),5,IF(SIGN(V1516-W1516)&lt;&gt;SIGN(INDEX(Matches!$G$2:$G$201,MATCH($A1516&amp;"-10",Matches!$J$2:$J$201,0))-INDEX(Matches!$H$2:$H$201,MATCH($A1516&amp;"-10",Matches!$J$2:$J$201,0))),0,IF(V1516-W1516=INDEX(Matches!$G$2:$G$201,MATCH($A1516&amp;"-10",Matches!$J$2:$J$201,0))-INDEX(Matches!$H$2:$H$201,MATCH($A1516&amp;"-10",Matches!$J$2:$J$201,0)),3,2))))),""))</f>
        <v/>
      </c>
      <c r="AH1516" s="13" t="str">
        <f aca="false">IF($B1516="","",SUM(X1516:AG1516))</f>
        <v/>
      </c>
      <c r="AI1516" s="12" t="str">
        <f aca="false">IF($B1516="","",COUNTIF(X1516:AG1516,5))</f>
        <v/>
      </c>
      <c r="AJ1516" s="12" t="str">
        <f aca="false">IF($B1516="","",COUNTIF(X1516:AG1516,"&gt;=2"))</f>
        <v/>
      </c>
      <c r="AK1516" s="12" t="str">
        <f aca="false">IF($B1516="","",COUNT(X1516:AG1516))</f>
        <v/>
      </c>
    </row>
    <row r="1517" customFormat="false" ht="15" hidden="false" customHeight="false" outlineLevel="0" collapsed="false">
      <c r="A1517" s="7"/>
      <c r="B1517" s="7"/>
      <c r="C1517" s="11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12" t="str">
        <f aca="false">IF(OR($B1517="",D1517="",E1517=""),"",IFERROR(IF(OR(INDEX(Matches!$I$2:$I$201,MATCH($A1517&amp;"-1",Matches!$J$2:$J$201,0))="Void",INDEX(Matches!$G$2:$G$201,MATCH($A1517&amp;"-1",Matches!$J$2:$J$201,0))="",INDEX(Matches!$H$2:$H$201,MATCH($A1517&amp;"-1",Matches!$J$2:$J$201,0))=""),"",IF(AND($C1517&lt;&gt;"",INDEX(Matches!$F$2:$F$201,MATCH($A1517&amp;"-1",Matches!$J$2:$J$201,0))&lt;&gt;"",$C1517&gt;=INDEX(Matches!$F$2:$F$201,MATCH($A1517&amp;"-1",Matches!$J$2:$J$201,0))),"",IF(AND(D1517=INDEX(Matches!$G$2:$G$201,MATCH($A1517&amp;"-1",Matches!$J$2:$J$201,0)),E1517=INDEX(Matches!$H$2:$H$201,MATCH($A1517&amp;"-1",Matches!$J$2:$J$201,0))),5,IF(SIGN(D1517-E1517)&lt;&gt;SIGN(INDEX(Matches!$G$2:$G$201,MATCH($A1517&amp;"-1",Matches!$J$2:$J$201,0))-INDEX(Matches!$H$2:$H$201,MATCH($A1517&amp;"-1",Matches!$J$2:$J$201,0))),0,IF(D1517-E1517=INDEX(Matches!$G$2:$G$201,MATCH($A1517&amp;"-1",Matches!$J$2:$J$201,0))-INDEX(Matches!$H$2:$H$201,MATCH($A1517&amp;"-1",Matches!$J$2:$J$201,0)),3,2))))),""))</f>
        <v/>
      </c>
      <c r="Y1517" s="12" t="str">
        <f aca="false">IF(OR($B1517="",F1517="",G1517=""),"",IFERROR(IF(OR(INDEX(Matches!$I$2:$I$201,MATCH($A1517&amp;"-2",Matches!$J$2:$J$201,0))="Void",INDEX(Matches!$G$2:$G$201,MATCH($A1517&amp;"-2",Matches!$J$2:$J$201,0))="",INDEX(Matches!$H$2:$H$201,MATCH($A1517&amp;"-2",Matches!$J$2:$J$201,0))=""),"",IF(AND($C1517&lt;&gt;"",INDEX(Matches!$F$2:$F$201,MATCH($A1517&amp;"-2",Matches!$J$2:$J$201,0))&lt;&gt;"",$C1517&gt;=INDEX(Matches!$F$2:$F$201,MATCH($A1517&amp;"-2",Matches!$J$2:$J$201,0))),"",IF(AND(F1517=INDEX(Matches!$G$2:$G$201,MATCH($A1517&amp;"-2",Matches!$J$2:$J$201,0)),G1517=INDEX(Matches!$H$2:$H$201,MATCH($A1517&amp;"-2",Matches!$J$2:$J$201,0))),5,IF(SIGN(F1517-G1517)&lt;&gt;SIGN(INDEX(Matches!$G$2:$G$201,MATCH($A1517&amp;"-2",Matches!$J$2:$J$201,0))-INDEX(Matches!$H$2:$H$201,MATCH($A1517&amp;"-2",Matches!$J$2:$J$201,0))),0,IF(F1517-G1517=INDEX(Matches!$G$2:$G$201,MATCH($A1517&amp;"-2",Matches!$J$2:$J$201,0))-INDEX(Matches!$H$2:$H$201,MATCH($A1517&amp;"-2",Matches!$J$2:$J$201,0)),3,2))))),""))</f>
        <v/>
      </c>
      <c r="Z1517" s="12" t="str">
        <f aca="false">IF(OR($B1517="",H1517="",I1517=""),"",IFERROR(IF(OR(INDEX(Matches!$I$2:$I$201,MATCH($A1517&amp;"-3",Matches!$J$2:$J$201,0))="Void",INDEX(Matches!$G$2:$G$201,MATCH($A1517&amp;"-3",Matches!$J$2:$J$201,0))="",INDEX(Matches!$H$2:$H$201,MATCH($A1517&amp;"-3",Matches!$J$2:$J$201,0))=""),"",IF(AND($C1517&lt;&gt;"",INDEX(Matches!$F$2:$F$201,MATCH($A1517&amp;"-3",Matches!$J$2:$J$201,0))&lt;&gt;"",$C1517&gt;=INDEX(Matches!$F$2:$F$201,MATCH($A1517&amp;"-3",Matches!$J$2:$J$201,0))),"",IF(AND(H1517=INDEX(Matches!$G$2:$G$201,MATCH($A1517&amp;"-3",Matches!$J$2:$J$201,0)),I1517=INDEX(Matches!$H$2:$H$201,MATCH($A1517&amp;"-3",Matches!$J$2:$J$201,0))),5,IF(SIGN(H1517-I1517)&lt;&gt;SIGN(INDEX(Matches!$G$2:$G$201,MATCH($A1517&amp;"-3",Matches!$J$2:$J$201,0))-INDEX(Matches!$H$2:$H$201,MATCH($A1517&amp;"-3",Matches!$J$2:$J$201,0))),0,IF(H1517-I1517=INDEX(Matches!$G$2:$G$201,MATCH($A1517&amp;"-3",Matches!$J$2:$J$201,0))-INDEX(Matches!$H$2:$H$201,MATCH($A1517&amp;"-3",Matches!$J$2:$J$201,0)),3,2))))),""))</f>
        <v/>
      </c>
      <c r="AA1517" s="12" t="str">
        <f aca="false">IF(OR($B1517="",J1517="",K1517=""),"",IFERROR(IF(OR(INDEX(Matches!$I$2:$I$201,MATCH($A1517&amp;"-4",Matches!$J$2:$J$201,0))="Void",INDEX(Matches!$G$2:$G$201,MATCH($A1517&amp;"-4",Matches!$J$2:$J$201,0))="",INDEX(Matches!$H$2:$H$201,MATCH($A1517&amp;"-4",Matches!$J$2:$J$201,0))=""),"",IF(AND($C1517&lt;&gt;"",INDEX(Matches!$F$2:$F$201,MATCH($A1517&amp;"-4",Matches!$J$2:$J$201,0))&lt;&gt;"",$C1517&gt;=INDEX(Matches!$F$2:$F$201,MATCH($A1517&amp;"-4",Matches!$J$2:$J$201,0))),"",IF(AND(J1517=INDEX(Matches!$G$2:$G$201,MATCH($A1517&amp;"-4",Matches!$J$2:$J$201,0)),K1517=INDEX(Matches!$H$2:$H$201,MATCH($A1517&amp;"-4",Matches!$J$2:$J$201,0))),5,IF(SIGN(J1517-K1517)&lt;&gt;SIGN(INDEX(Matches!$G$2:$G$201,MATCH($A1517&amp;"-4",Matches!$J$2:$J$201,0))-INDEX(Matches!$H$2:$H$201,MATCH($A1517&amp;"-4",Matches!$J$2:$J$201,0))),0,IF(J1517-K1517=INDEX(Matches!$G$2:$G$201,MATCH($A1517&amp;"-4",Matches!$J$2:$J$201,0))-INDEX(Matches!$H$2:$H$201,MATCH($A1517&amp;"-4",Matches!$J$2:$J$201,0)),3,2))))),""))</f>
        <v/>
      </c>
      <c r="AB1517" s="12" t="str">
        <f aca="false">IF(OR($B1517="",L1517="",M1517=""),"",IFERROR(IF(OR(INDEX(Matches!$I$2:$I$201,MATCH($A1517&amp;"-5",Matches!$J$2:$J$201,0))="Void",INDEX(Matches!$G$2:$G$201,MATCH($A1517&amp;"-5",Matches!$J$2:$J$201,0))="",INDEX(Matches!$H$2:$H$201,MATCH($A1517&amp;"-5",Matches!$J$2:$J$201,0))=""),"",IF(AND($C1517&lt;&gt;"",INDEX(Matches!$F$2:$F$201,MATCH($A1517&amp;"-5",Matches!$J$2:$J$201,0))&lt;&gt;"",$C1517&gt;=INDEX(Matches!$F$2:$F$201,MATCH($A1517&amp;"-5",Matches!$J$2:$J$201,0))),"",IF(AND(L1517=INDEX(Matches!$G$2:$G$201,MATCH($A1517&amp;"-5",Matches!$J$2:$J$201,0)),M1517=INDEX(Matches!$H$2:$H$201,MATCH($A1517&amp;"-5",Matches!$J$2:$J$201,0))),5,IF(SIGN(L1517-M1517)&lt;&gt;SIGN(INDEX(Matches!$G$2:$G$201,MATCH($A1517&amp;"-5",Matches!$J$2:$J$201,0))-INDEX(Matches!$H$2:$H$201,MATCH($A1517&amp;"-5",Matches!$J$2:$J$201,0))),0,IF(L1517-M1517=INDEX(Matches!$G$2:$G$201,MATCH($A1517&amp;"-5",Matches!$J$2:$J$201,0))-INDEX(Matches!$H$2:$H$201,MATCH($A1517&amp;"-5",Matches!$J$2:$J$201,0)),3,2))))),""))</f>
        <v/>
      </c>
      <c r="AC1517" s="12" t="str">
        <f aca="false">IF(OR($B1517="",N1517="",O1517=""),"",IFERROR(IF(OR(INDEX(Matches!$I$2:$I$201,MATCH($A1517&amp;"-6",Matches!$J$2:$J$201,0))="Void",INDEX(Matches!$G$2:$G$201,MATCH($A1517&amp;"-6",Matches!$J$2:$J$201,0))="",INDEX(Matches!$H$2:$H$201,MATCH($A1517&amp;"-6",Matches!$J$2:$J$201,0))=""),"",IF(AND($C1517&lt;&gt;"",INDEX(Matches!$F$2:$F$201,MATCH($A1517&amp;"-6",Matches!$J$2:$J$201,0))&lt;&gt;"",$C1517&gt;=INDEX(Matches!$F$2:$F$201,MATCH($A1517&amp;"-6",Matches!$J$2:$J$201,0))),"",IF(AND(N1517=INDEX(Matches!$G$2:$G$201,MATCH($A1517&amp;"-6",Matches!$J$2:$J$201,0)),O1517=INDEX(Matches!$H$2:$H$201,MATCH($A1517&amp;"-6",Matches!$J$2:$J$201,0))),5,IF(SIGN(N1517-O1517)&lt;&gt;SIGN(INDEX(Matches!$G$2:$G$201,MATCH($A1517&amp;"-6",Matches!$J$2:$J$201,0))-INDEX(Matches!$H$2:$H$201,MATCH($A1517&amp;"-6",Matches!$J$2:$J$201,0))),0,IF(N1517-O1517=INDEX(Matches!$G$2:$G$201,MATCH($A1517&amp;"-6",Matches!$J$2:$J$201,0))-INDEX(Matches!$H$2:$H$201,MATCH($A1517&amp;"-6",Matches!$J$2:$J$201,0)),3,2))))),""))</f>
        <v/>
      </c>
      <c r="AD1517" s="12" t="str">
        <f aca="false">IF(OR($B1517="",P1517="",Q1517=""),"",IFERROR(IF(OR(INDEX(Matches!$I$2:$I$201,MATCH($A1517&amp;"-7",Matches!$J$2:$J$201,0))="Void",INDEX(Matches!$G$2:$G$201,MATCH($A1517&amp;"-7",Matches!$J$2:$J$201,0))="",INDEX(Matches!$H$2:$H$201,MATCH($A1517&amp;"-7",Matches!$J$2:$J$201,0))=""),"",IF(AND($C1517&lt;&gt;"",INDEX(Matches!$F$2:$F$201,MATCH($A1517&amp;"-7",Matches!$J$2:$J$201,0))&lt;&gt;"",$C1517&gt;=INDEX(Matches!$F$2:$F$201,MATCH($A1517&amp;"-7",Matches!$J$2:$J$201,0))),"",IF(AND(P1517=INDEX(Matches!$G$2:$G$201,MATCH($A1517&amp;"-7",Matches!$J$2:$J$201,0)),Q1517=INDEX(Matches!$H$2:$H$201,MATCH($A1517&amp;"-7",Matches!$J$2:$J$201,0))),5,IF(SIGN(P1517-Q1517)&lt;&gt;SIGN(INDEX(Matches!$G$2:$G$201,MATCH($A1517&amp;"-7",Matches!$J$2:$J$201,0))-INDEX(Matches!$H$2:$H$201,MATCH($A1517&amp;"-7",Matches!$J$2:$J$201,0))),0,IF(P1517-Q1517=INDEX(Matches!$G$2:$G$201,MATCH($A1517&amp;"-7",Matches!$J$2:$J$201,0))-INDEX(Matches!$H$2:$H$201,MATCH($A1517&amp;"-7",Matches!$J$2:$J$201,0)),3,2))))),""))</f>
        <v/>
      </c>
      <c r="AE1517" s="12" t="str">
        <f aca="false">IF(OR($B1517="",R1517="",S1517=""),"",IFERROR(IF(OR(INDEX(Matches!$I$2:$I$201,MATCH($A1517&amp;"-8",Matches!$J$2:$J$201,0))="Void",INDEX(Matches!$G$2:$G$201,MATCH($A1517&amp;"-8",Matches!$J$2:$J$201,0))="",INDEX(Matches!$H$2:$H$201,MATCH($A1517&amp;"-8",Matches!$J$2:$J$201,0))=""),"",IF(AND($C1517&lt;&gt;"",INDEX(Matches!$F$2:$F$201,MATCH($A1517&amp;"-8",Matches!$J$2:$J$201,0))&lt;&gt;"",$C1517&gt;=INDEX(Matches!$F$2:$F$201,MATCH($A1517&amp;"-8",Matches!$J$2:$J$201,0))),"",IF(AND(R1517=INDEX(Matches!$G$2:$G$201,MATCH($A1517&amp;"-8",Matches!$J$2:$J$201,0)),S1517=INDEX(Matches!$H$2:$H$201,MATCH($A1517&amp;"-8",Matches!$J$2:$J$201,0))),5,IF(SIGN(R1517-S1517)&lt;&gt;SIGN(INDEX(Matches!$G$2:$G$201,MATCH($A1517&amp;"-8",Matches!$J$2:$J$201,0))-INDEX(Matches!$H$2:$H$201,MATCH($A1517&amp;"-8",Matches!$J$2:$J$201,0))),0,IF(R1517-S1517=INDEX(Matches!$G$2:$G$201,MATCH($A1517&amp;"-8",Matches!$J$2:$J$201,0))-INDEX(Matches!$H$2:$H$201,MATCH($A1517&amp;"-8",Matches!$J$2:$J$201,0)),3,2))))),""))</f>
        <v/>
      </c>
      <c r="AF1517" s="12" t="str">
        <f aca="false">IF(OR($B1517="",T1517="",U1517=""),"",IFERROR(IF(OR(INDEX(Matches!$I$2:$I$201,MATCH($A1517&amp;"-9",Matches!$J$2:$J$201,0))="Void",INDEX(Matches!$G$2:$G$201,MATCH($A1517&amp;"-9",Matches!$J$2:$J$201,0))="",INDEX(Matches!$H$2:$H$201,MATCH($A1517&amp;"-9",Matches!$J$2:$J$201,0))=""),"",IF(AND($C1517&lt;&gt;"",INDEX(Matches!$F$2:$F$201,MATCH($A1517&amp;"-9",Matches!$J$2:$J$201,0))&lt;&gt;"",$C1517&gt;=INDEX(Matches!$F$2:$F$201,MATCH($A1517&amp;"-9",Matches!$J$2:$J$201,0))),"",IF(AND(T1517=INDEX(Matches!$G$2:$G$201,MATCH($A1517&amp;"-9",Matches!$J$2:$J$201,0)),U1517=INDEX(Matches!$H$2:$H$201,MATCH($A1517&amp;"-9",Matches!$J$2:$J$201,0))),5,IF(SIGN(T1517-U1517)&lt;&gt;SIGN(INDEX(Matches!$G$2:$G$201,MATCH($A1517&amp;"-9",Matches!$J$2:$J$201,0))-INDEX(Matches!$H$2:$H$201,MATCH($A1517&amp;"-9",Matches!$J$2:$J$201,0))),0,IF(T1517-U1517=INDEX(Matches!$G$2:$G$201,MATCH($A1517&amp;"-9",Matches!$J$2:$J$201,0))-INDEX(Matches!$H$2:$H$201,MATCH($A1517&amp;"-9",Matches!$J$2:$J$201,0)),3,2))))),""))</f>
        <v/>
      </c>
      <c r="AG1517" s="12" t="str">
        <f aca="false">IF(OR($B1517="",V1517="",W1517=""),"",IFERROR(IF(OR(INDEX(Matches!$I$2:$I$201,MATCH($A1517&amp;"-10",Matches!$J$2:$J$201,0))="Void",INDEX(Matches!$G$2:$G$201,MATCH($A1517&amp;"-10",Matches!$J$2:$J$201,0))="",INDEX(Matches!$H$2:$H$201,MATCH($A1517&amp;"-10",Matches!$J$2:$J$201,0))=""),"",IF(AND($C1517&lt;&gt;"",INDEX(Matches!$F$2:$F$201,MATCH($A1517&amp;"-10",Matches!$J$2:$J$201,0))&lt;&gt;"",$C1517&gt;=INDEX(Matches!$F$2:$F$201,MATCH($A1517&amp;"-10",Matches!$J$2:$J$201,0))),"",IF(AND(V1517=INDEX(Matches!$G$2:$G$201,MATCH($A1517&amp;"-10",Matches!$J$2:$J$201,0)),W1517=INDEX(Matches!$H$2:$H$201,MATCH($A1517&amp;"-10",Matches!$J$2:$J$201,0))),5,IF(SIGN(V1517-W1517)&lt;&gt;SIGN(INDEX(Matches!$G$2:$G$201,MATCH($A1517&amp;"-10",Matches!$J$2:$J$201,0))-INDEX(Matches!$H$2:$H$201,MATCH($A1517&amp;"-10",Matches!$J$2:$J$201,0))),0,IF(V1517-W1517=INDEX(Matches!$G$2:$G$201,MATCH($A1517&amp;"-10",Matches!$J$2:$J$201,0))-INDEX(Matches!$H$2:$H$201,MATCH($A1517&amp;"-10",Matches!$J$2:$J$201,0)),3,2))))),""))</f>
        <v/>
      </c>
      <c r="AH1517" s="13" t="str">
        <f aca="false">IF($B1517="","",SUM(X1517:AG1517))</f>
        <v/>
      </c>
      <c r="AI1517" s="12" t="str">
        <f aca="false">IF($B1517="","",COUNTIF(X1517:AG1517,5))</f>
        <v/>
      </c>
      <c r="AJ1517" s="12" t="str">
        <f aca="false">IF($B1517="","",COUNTIF(X1517:AG1517,"&gt;=2"))</f>
        <v/>
      </c>
      <c r="AK1517" s="12" t="str">
        <f aca="false">IF($B1517="","",COUNT(X1517:AG1517))</f>
        <v/>
      </c>
    </row>
    <row r="1518" customFormat="false" ht="15" hidden="false" customHeight="false" outlineLevel="0" collapsed="false">
      <c r="A1518" s="7"/>
      <c r="B1518" s="7"/>
      <c r="C1518" s="11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12" t="str">
        <f aca="false">IF(OR($B1518="",D1518="",E1518=""),"",IFERROR(IF(OR(INDEX(Matches!$I$2:$I$201,MATCH($A1518&amp;"-1",Matches!$J$2:$J$201,0))="Void",INDEX(Matches!$G$2:$G$201,MATCH($A1518&amp;"-1",Matches!$J$2:$J$201,0))="",INDEX(Matches!$H$2:$H$201,MATCH($A1518&amp;"-1",Matches!$J$2:$J$201,0))=""),"",IF(AND($C1518&lt;&gt;"",INDEX(Matches!$F$2:$F$201,MATCH($A1518&amp;"-1",Matches!$J$2:$J$201,0))&lt;&gt;"",$C1518&gt;=INDEX(Matches!$F$2:$F$201,MATCH($A1518&amp;"-1",Matches!$J$2:$J$201,0))),"",IF(AND(D1518=INDEX(Matches!$G$2:$G$201,MATCH($A1518&amp;"-1",Matches!$J$2:$J$201,0)),E1518=INDEX(Matches!$H$2:$H$201,MATCH($A1518&amp;"-1",Matches!$J$2:$J$201,0))),5,IF(SIGN(D1518-E1518)&lt;&gt;SIGN(INDEX(Matches!$G$2:$G$201,MATCH($A1518&amp;"-1",Matches!$J$2:$J$201,0))-INDEX(Matches!$H$2:$H$201,MATCH($A1518&amp;"-1",Matches!$J$2:$J$201,0))),0,IF(D1518-E1518=INDEX(Matches!$G$2:$G$201,MATCH($A1518&amp;"-1",Matches!$J$2:$J$201,0))-INDEX(Matches!$H$2:$H$201,MATCH($A1518&amp;"-1",Matches!$J$2:$J$201,0)),3,2))))),""))</f>
        <v/>
      </c>
      <c r="Y1518" s="12" t="str">
        <f aca="false">IF(OR($B1518="",F1518="",G1518=""),"",IFERROR(IF(OR(INDEX(Matches!$I$2:$I$201,MATCH($A1518&amp;"-2",Matches!$J$2:$J$201,0))="Void",INDEX(Matches!$G$2:$G$201,MATCH($A1518&amp;"-2",Matches!$J$2:$J$201,0))="",INDEX(Matches!$H$2:$H$201,MATCH($A1518&amp;"-2",Matches!$J$2:$J$201,0))=""),"",IF(AND($C1518&lt;&gt;"",INDEX(Matches!$F$2:$F$201,MATCH($A1518&amp;"-2",Matches!$J$2:$J$201,0))&lt;&gt;"",$C1518&gt;=INDEX(Matches!$F$2:$F$201,MATCH($A1518&amp;"-2",Matches!$J$2:$J$201,0))),"",IF(AND(F1518=INDEX(Matches!$G$2:$G$201,MATCH($A1518&amp;"-2",Matches!$J$2:$J$201,0)),G1518=INDEX(Matches!$H$2:$H$201,MATCH($A1518&amp;"-2",Matches!$J$2:$J$201,0))),5,IF(SIGN(F1518-G1518)&lt;&gt;SIGN(INDEX(Matches!$G$2:$G$201,MATCH($A1518&amp;"-2",Matches!$J$2:$J$201,0))-INDEX(Matches!$H$2:$H$201,MATCH($A1518&amp;"-2",Matches!$J$2:$J$201,0))),0,IF(F1518-G1518=INDEX(Matches!$G$2:$G$201,MATCH($A1518&amp;"-2",Matches!$J$2:$J$201,0))-INDEX(Matches!$H$2:$H$201,MATCH($A1518&amp;"-2",Matches!$J$2:$J$201,0)),3,2))))),""))</f>
        <v/>
      </c>
      <c r="Z1518" s="12" t="str">
        <f aca="false">IF(OR($B1518="",H1518="",I1518=""),"",IFERROR(IF(OR(INDEX(Matches!$I$2:$I$201,MATCH($A1518&amp;"-3",Matches!$J$2:$J$201,0))="Void",INDEX(Matches!$G$2:$G$201,MATCH($A1518&amp;"-3",Matches!$J$2:$J$201,0))="",INDEX(Matches!$H$2:$H$201,MATCH($A1518&amp;"-3",Matches!$J$2:$J$201,0))=""),"",IF(AND($C1518&lt;&gt;"",INDEX(Matches!$F$2:$F$201,MATCH($A1518&amp;"-3",Matches!$J$2:$J$201,0))&lt;&gt;"",$C1518&gt;=INDEX(Matches!$F$2:$F$201,MATCH($A1518&amp;"-3",Matches!$J$2:$J$201,0))),"",IF(AND(H1518=INDEX(Matches!$G$2:$G$201,MATCH($A1518&amp;"-3",Matches!$J$2:$J$201,0)),I1518=INDEX(Matches!$H$2:$H$201,MATCH($A1518&amp;"-3",Matches!$J$2:$J$201,0))),5,IF(SIGN(H1518-I1518)&lt;&gt;SIGN(INDEX(Matches!$G$2:$G$201,MATCH($A1518&amp;"-3",Matches!$J$2:$J$201,0))-INDEX(Matches!$H$2:$H$201,MATCH($A1518&amp;"-3",Matches!$J$2:$J$201,0))),0,IF(H1518-I1518=INDEX(Matches!$G$2:$G$201,MATCH($A1518&amp;"-3",Matches!$J$2:$J$201,0))-INDEX(Matches!$H$2:$H$201,MATCH($A1518&amp;"-3",Matches!$J$2:$J$201,0)),3,2))))),""))</f>
        <v/>
      </c>
      <c r="AA1518" s="12" t="str">
        <f aca="false">IF(OR($B1518="",J1518="",K1518=""),"",IFERROR(IF(OR(INDEX(Matches!$I$2:$I$201,MATCH($A1518&amp;"-4",Matches!$J$2:$J$201,0))="Void",INDEX(Matches!$G$2:$G$201,MATCH($A1518&amp;"-4",Matches!$J$2:$J$201,0))="",INDEX(Matches!$H$2:$H$201,MATCH($A1518&amp;"-4",Matches!$J$2:$J$201,0))=""),"",IF(AND($C1518&lt;&gt;"",INDEX(Matches!$F$2:$F$201,MATCH($A1518&amp;"-4",Matches!$J$2:$J$201,0))&lt;&gt;"",$C1518&gt;=INDEX(Matches!$F$2:$F$201,MATCH($A1518&amp;"-4",Matches!$J$2:$J$201,0))),"",IF(AND(J1518=INDEX(Matches!$G$2:$G$201,MATCH($A1518&amp;"-4",Matches!$J$2:$J$201,0)),K1518=INDEX(Matches!$H$2:$H$201,MATCH($A1518&amp;"-4",Matches!$J$2:$J$201,0))),5,IF(SIGN(J1518-K1518)&lt;&gt;SIGN(INDEX(Matches!$G$2:$G$201,MATCH($A1518&amp;"-4",Matches!$J$2:$J$201,0))-INDEX(Matches!$H$2:$H$201,MATCH($A1518&amp;"-4",Matches!$J$2:$J$201,0))),0,IF(J1518-K1518=INDEX(Matches!$G$2:$G$201,MATCH($A1518&amp;"-4",Matches!$J$2:$J$201,0))-INDEX(Matches!$H$2:$H$201,MATCH($A1518&amp;"-4",Matches!$J$2:$J$201,0)),3,2))))),""))</f>
        <v/>
      </c>
      <c r="AB1518" s="12" t="str">
        <f aca="false">IF(OR($B1518="",L1518="",M1518=""),"",IFERROR(IF(OR(INDEX(Matches!$I$2:$I$201,MATCH($A1518&amp;"-5",Matches!$J$2:$J$201,0))="Void",INDEX(Matches!$G$2:$G$201,MATCH($A1518&amp;"-5",Matches!$J$2:$J$201,0))="",INDEX(Matches!$H$2:$H$201,MATCH($A1518&amp;"-5",Matches!$J$2:$J$201,0))=""),"",IF(AND($C1518&lt;&gt;"",INDEX(Matches!$F$2:$F$201,MATCH($A1518&amp;"-5",Matches!$J$2:$J$201,0))&lt;&gt;"",$C1518&gt;=INDEX(Matches!$F$2:$F$201,MATCH($A1518&amp;"-5",Matches!$J$2:$J$201,0))),"",IF(AND(L1518=INDEX(Matches!$G$2:$G$201,MATCH($A1518&amp;"-5",Matches!$J$2:$J$201,0)),M1518=INDEX(Matches!$H$2:$H$201,MATCH($A1518&amp;"-5",Matches!$J$2:$J$201,0))),5,IF(SIGN(L1518-M1518)&lt;&gt;SIGN(INDEX(Matches!$G$2:$G$201,MATCH($A1518&amp;"-5",Matches!$J$2:$J$201,0))-INDEX(Matches!$H$2:$H$201,MATCH($A1518&amp;"-5",Matches!$J$2:$J$201,0))),0,IF(L1518-M1518=INDEX(Matches!$G$2:$G$201,MATCH($A1518&amp;"-5",Matches!$J$2:$J$201,0))-INDEX(Matches!$H$2:$H$201,MATCH($A1518&amp;"-5",Matches!$J$2:$J$201,0)),3,2))))),""))</f>
        <v/>
      </c>
      <c r="AC1518" s="12" t="str">
        <f aca="false">IF(OR($B1518="",N1518="",O1518=""),"",IFERROR(IF(OR(INDEX(Matches!$I$2:$I$201,MATCH($A1518&amp;"-6",Matches!$J$2:$J$201,0))="Void",INDEX(Matches!$G$2:$G$201,MATCH($A1518&amp;"-6",Matches!$J$2:$J$201,0))="",INDEX(Matches!$H$2:$H$201,MATCH($A1518&amp;"-6",Matches!$J$2:$J$201,0))=""),"",IF(AND($C1518&lt;&gt;"",INDEX(Matches!$F$2:$F$201,MATCH($A1518&amp;"-6",Matches!$J$2:$J$201,0))&lt;&gt;"",$C1518&gt;=INDEX(Matches!$F$2:$F$201,MATCH($A1518&amp;"-6",Matches!$J$2:$J$201,0))),"",IF(AND(N1518=INDEX(Matches!$G$2:$G$201,MATCH($A1518&amp;"-6",Matches!$J$2:$J$201,0)),O1518=INDEX(Matches!$H$2:$H$201,MATCH($A1518&amp;"-6",Matches!$J$2:$J$201,0))),5,IF(SIGN(N1518-O1518)&lt;&gt;SIGN(INDEX(Matches!$G$2:$G$201,MATCH($A1518&amp;"-6",Matches!$J$2:$J$201,0))-INDEX(Matches!$H$2:$H$201,MATCH($A1518&amp;"-6",Matches!$J$2:$J$201,0))),0,IF(N1518-O1518=INDEX(Matches!$G$2:$G$201,MATCH($A1518&amp;"-6",Matches!$J$2:$J$201,0))-INDEX(Matches!$H$2:$H$201,MATCH($A1518&amp;"-6",Matches!$J$2:$J$201,0)),3,2))))),""))</f>
        <v/>
      </c>
      <c r="AD1518" s="12" t="str">
        <f aca="false">IF(OR($B1518="",P1518="",Q1518=""),"",IFERROR(IF(OR(INDEX(Matches!$I$2:$I$201,MATCH($A1518&amp;"-7",Matches!$J$2:$J$201,0))="Void",INDEX(Matches!$G$2:$G$201,MATCH($A1518&amp;"-7",Matches!$J$2:$J$201,0))="",INDEX(Matches!$H$2:$H$201,MATCH($A1518&amp;"-7",Matches!$J$2:$J$201,0))=""),"",IF(AND($C1518&lt;&gt;"",INDEX(Matches!$F$2:$F$201,MATCH($A1518&amp;"-7",Matches!$J$2:$J$201,0))&lt;&gt;"",$C1518&gt;=INDEX(Matches!$F$2:$F$201,MATCH($A1518&amp;"-7",Matches!$J$2:$J$201,0))),"",IF(AND(P1518=INDEX(Matches!$G$2:$G$201,MATCH($A1518&amp;"-7",Matches!$J$2:$J$201,0)),Q1518=INDEX(Matches!$H$2:$H$201,MATCH($A1518&amp;"-7",Matches!$J$2:$J$201,0))),5,IF(SIGN(P1518-Q1518)&lt;&gt;SIGN(INDEX(Matches!$G$2:$G$201,MATCH($A1518&amp;"-7",Matches!$J$2:$J$201,0))-INDEX(Matches!$H$2:$H$201,MATCH($A1518&amp;"-7",Matches!$J$2:$J$201,0))),0,IF(P1518-Q1518=INDEX(Matches!$G$2:$G$201,MATCH($A1518&amp;"-7",Matches!$J$2:$J$201,0))-INDEX(Matches!$H$2:$H$201,MATCH($A1518&amp;"-7",Matches!$J$2:$J$201,0)),3,2))))),""))</f>
        <v/>
      </c>
      <c r="AE1518" s="12" t="str">
        <f aca="false">IF(OR($B1518="",R1518="",S1518=""),"",IFERROR(IF(OR(INDEX(Matches!$I$2:$I$201,MATCH($A1518&amp;"-8",Matches!$J$2:$J$201,0))="Void",INDEX(Matches!$G$2:$G$201,MATCH($A1518&amp;"-8",Matches!$J$2:$J$201,0))="",INDEX(Matches!$H$2:$H$201,MATCH($A1518&amp;"-8",Matches!$J$2:$J$201,0))=""),"",IF(AND($C1518&lt;&gt;"",INDEX(Matches!$F$2:$F$201,MATCH($A1518&amp;"-8",Matches!$J$2:$J$201,0))&lt;&gt;"",$C1518&gt;=INDEX(Matches!$F$2:$F$201,MATCH($A1518&amp;"-8",Matches!$J$2:$J$201,0))),"",IF(AND(R1518=INDEX(Matches!$G$2:$G$201,MATCH($A1518&amp;"-8",Matches!$J$2:$J$201,0)),S1518=INDEX(Matches!$H$2:$H$201,MATCH($A1518&amp;"-8",Matches!$J$2:$J$201,0))),5,IF(SIGN(R1518-S1518)&lt;&gt;SIGN(INDEX(Matches!$G$2:$G$201,MATCH($A1518&amp;"-8",Matches!$J$2:$J$201,0))-INDEX(Matches!$H$2:$H$201,MATCH($A1518&amp;"-8",Matches!$J$2:$J$201,0))),0,IF(R1518-S1518=INDEX(Matches!$G$2:$G$201,MATCH($A1518&amp;"-8",Matches!$J$2:$J$201,0))-INDEX(Matches!$H$2:$H$201,MATCH($A1518&amp;"-8",Matches!$J$2:$J$201,0)),3,2))))),""))</f>
        <v/>
      </c>
      <c r="AF1518" s="12" t="str">
        <f aca="false">IF(OR($B1518="",T1518="",U1518=""),"",IFERROR(IF(OR(INDEX(Matches!$I$2:$I$201,MATCH($A1518&amp;"-9",Matches!$J$2:$J$201,0))="Void",INDEX(Matches!$G$2:$G$201,MATCH($A1518&amp;"-9",Matches!$J$2:$J$201,0))="",INDEX(Matches!$H$2:$H$201,MATCH($A1518&amp;"-9",Matches!$J$2:$J$201,0))=""),"",IF(AND($C1518&lt;&gt;"",INDEX(Matches!$F$2:$F$201,MATCH($A1518&amp;"-9",Matches!$J$2:$J$201,0))&lt;&gt;"",$C1518&gt;=INDEX(Matches!$F$2:$F$201,MATCH($A1518&amp;"-9",Matches!$J$2:$J$201,0))),"",IF(AND(T1518=INDEX(Matches!$G$2:$G$201,MATCH($A1518&amp;"-9",Matches!$J$2:$J$201,0)),U1518=INDEX(Matches!$H$2:$H$201,MATCH($A1518&amp;"-9",Matches!$J$2:$J$201,0))),5,IF(SIGN(T1518-U1518)&lt;&gt;SIGN(INDEX(Matches!$G$2:$G$201,MATCH($A1518&amp;"-9",Matches!$J$2:$J$201,0))-INDEX(Matches!$H$2:$H$201,MATCH($A1518&amp;"-9",Matches!$J$2:$J$201,0))),0,IF(T1518-U1518=INDEX(Matches!$G$2:$G$201,MATCH($A1518&amp;"-9",Matches!$J$2:$J$201,0))-INDEX(Matches!$H$2:$H$201,MATCH($A1518&amp;"-9",Matches!$J$2:$J$201,0)),3,2))))),""))</f>
        <v/>
      </c>
      <c r="AG1518" s="12" t="str">
        <f aca="false">IF(OR($B1518="",V1518="",W1518=""),"",IFERROR(IF(OR(INDEX(Matches!$I$2:$I$201,MATCH($A1518&amp;"-10",Matches!$J$2:$J$201,0))="Void",INDEX(Matches!$G$2:$G$201,MATCH($A1518&amp;"-10",Matches!$J$2:$J$201,0))="",INDEX(Matches!$H$2:$H$201,MATCH($A1518&amp;"-10",Matches!$J$2:$J$201,0))=""),"",IF(AND($C1518&lt;&gt;"",INDEX(Matches!$F$2:$F$201,MATCH($A1518&amp;"-10",Matches!$J$2:$J$201,0))&lt;&gt;"",$C1518&gt;=INDEX(Matches!$F$2:$F$201,MATCH($A1518&amp;"-10",Matches!$J$2:$J$201,0))),"",IF(AND(V1518=INDEX(Matches!$G$2:$G$201,MATCH($A1518&amp;"-10",Matches!$J$2:$J$201,0)),W1518=INDEX(Matches!$H$2:$H$201,MATCH($A1518&amp;"-10",Matches!$J$2:$J$201,0))),5,IF(SIGN(V1518-W1518)&lt;&gt;SIGN(INDEX(Matches!$G$2:$G$201,MATCH($A1518&amp;"-10",Matches!$J$2:$J$201,0))-INDEX(Matches!$H$2:$H$201,MATCH($A1518&amp;"-10",Matches!$J$2:$J$201,0))),0,IF(V1518-W1518=INDEX(Matches!$G$2:$G$201,MATCH($A1518&amp;"-10",Matches!$J$2:$J$201,0))-INDEX(Matches!$H$2:$H$201,MATCH($A1518&amp;"-10",Matches!$J$2:$J$201,0)),3,2))))),""))</f>
        <v/>
      </c>
      <c r="AH1518" s="13" t="str">
        <f aca="false">IF($B1518="","",SUM(X1518:AG1518))</f>
        <v/>
      </c>
      <c r="AI1518" s="12" t="str">
        <f aca="false">IF($B1518="","",COUNTIF(X1518:AG1518,5))</f>
        <v/>
      </c>
      <c r="AJ1518" s="12" t="str">
        <f aca="false">IF($B1518="","",COUNTIF(X1518:AG1518,"&gt;=2"))</f>
        <v/>
      </c>
      <c r="AK1518" s="12" t="str">
        <f aca="false">IF($B1518="","",COUNT(X1518:AG1518))</f>
        <v/>
      </c>
    </row>
    <row r="1519" customFormat="false" ht="15" hidden="false" customHeight="false" outlineLevel="0" collapsed="false">
      <c r="A1519" s="7"/>
      <c r="B1519" s="7"/>
      <c r="C1519" s="11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12" t="str">
        <f aca="false">IF(OR($B1519="",D1519="",E1519=""),"",IFERROR(IF(OR(INDEX(Matches!$I$2:$I$201,MATCH($A1519&amp;"-1",Matches!$J$2:$J$201,0))="Void",INDEX(Matches!$G$2:$G$201,MATCH($A1519&amp;"-1",Matches!$J$2:$J$201,0))="",INDEX(Matches!$H$2:$H$201,MATCH($A1519&amp;"-1",Matches!$J$2:$J$201,0))=""),"",IF(AND($C1519&lt;&gt;"",INDEX(Matches!$F$2:$F$201,MATCH($A1519&amp;"-1",Matches!$J$2:$J$201,0))&lt;&gt;"",$C1519&gt;=INDEX(Matches!$F$2:$F$201,MATCH($A1519&amp;"-1",Matches!$J$2:$J$201,0))),"",IF(AND(D1519=INDEX(Matches!$G$2:$G$201,MATCH($A1519&amp;"-1",Matches!$J$2:$J$201,0)),E1519=INDEX(Matches!$H$2:$H$201,MATCH($A1519&amp;"-1",Matches!$J$2:$J$201,0))),5,IF(SIGN(D1519-E1519)&lt;&gt;SIGN(INDEX(Matches!$G$2:$G$201,MATCH($A1519&amp;"-1",Matches!$J$2:$J$201,0))-INDEX(Matches!$H$2:$H$201,MATCH($A1519&amp;"-1",Matches!$J$2:$J$201,0))),0,IF(D1519-E1519=INDEX(Matches!$G$2:$G$201,MATCH($A1519&amp;"-1",Matches!$J$2:$J$201,0))-INDEX(Matches!$H$2:$H$201,MATCH($A1519&amp;"-1",Matches!$J$2:$J$201,0)),3,2))))),""))</f>
        <v/>
      </c>
      <c r="Y1519" s="12" t="str">
        <f aca="false">IF(OR($B1519="",F1519="",G1519=""),"",IFERROR(IF(OR(INDEX(Matches!$I$2:$I$201,MATCH($A1519&amp;"-2",Matches!$J$2:$J$201,0))="Void",INDEX(Matches!$G$2:$G$201,MATCH($A1519&amp;"-2",Matches!$J$2:$J$201,0))="",INDEX(Matches!$H$2:$H$201,MATCH($A1519&amp;"-2",Matches!$J$2:$J$201,0))=""),"",IF(AND($C1519&lt;&gt;"",INDEX(Matches!$F$2:$F$201,MATCH($A1519&amp;"-2",Matches!$J$2:$J$201,0))&lt;&gt;"",$C1519&gt;=INDEX(Matches!$F$2:$F$201,MATCH($A1519&amp;"-2",Matches!$J$2:$J$201,0))),"",IF(AND(F1519=INDEX(Matches!$G$2:$G$201,MATCH($A1519&amp;"-2",Matches!$J$2:$J$201,0)),G1519=INDEX(Matches!$H$2:$H$201,MATCH($A1519&amp;"-2",Matches!$J$2:$J$201,0))),5,IF(SIGN(F1519-G1519)&lt;&gt;SIGN(INDEX(Matches!$G$2:$G$201,MATCH($A1519&amp;"-2",Matches!$J$2:$J$201,0))-INDEX(Matches!$H$2:$H$201,MATCH($A1519&amp;"-2",Matches!$J$2:$J$201,0))),0,IF(F1519-G1519=INDEX(Matches!$G$2:$G$201,MATCH($A1519&amp;"-2",Matches!$J$2:$J$201,0))-INDEX(Matches!$H$2:$H$201,MATCH($A1519&amp;"-2",Matches!$J$2:$J$201,0)),3,2))))),""))</f>
        <v/>
      </c>
      <c r="Z1519" s="12" t="str">
        <f aca="false">IF(OR($B1519="",H1519="",I1519=""),"",IFERROR(IF(OR(INDEX(Matches!$I$2:$I$201,MATCH($A1519&amp;"-3",Matches!$J$2:$J$201,0))="Void",INDEX(Matches!$G$2:$G$201,MATCH($A1519&amp;"-3",Matches!$J$2:$J$201,0))="",INDEX(Matches!$H$2:$H$201,MATCH($A1519&amp;"-3",Matches!$J$2:$J$201,0))=""),"",IF(AND($C1519&lt;&gt;"",INDEX(Matches!$F$2:$F$201,MATCH($A1519&amp;"-3",Matches!$J$2:$J$201,0))&lt;&gt;"",$C1519&gt;=INDEX(Matches!$F$2:$F$201,MATCH($A1519&amp;"-3",Matches!$J$2:$J$201,0))),"",IF(AND(H1519=INDEX(Matches!$G$2:$G$201,MATCH($A1519&amp;"-3",Matches!$J$2:$J$201,0)),I1519=INDEX(Matches!$H$2:$H$201,MATCH($A1519&amp;"-3",Matches!$J$2:$J$201,0))),5,IF(SIGN(H1519-I1519)&lt;&gt;SIGN(INDEX(Matches!$G$2:$G$201,MATCH($A1519&amp;"-3",Matches!$J$2:$J$201,0))-INDEX(Matches!$H$2:$H$201,MATCH($A1519&amp;"-3",Matches!$J$2:$J$201,0))),0,IF(H1519-I1519=INDEX(Matches!$G$2:$G$201,MATCH($A1519&amp;"-3",Matches!$J$2:$J$201,0))-INDEX(Matches!$H$2:$H$201,MATCH($A1519&amp;"-3",Matches!$J$2:$J$201,0)),3,2))))),""))</f>
        <v/>
      </c>
      <c r="AA1519" s="12" t="str">
        <f aca="false">IF(OR($B1519="",J1519="",K1519=""),"",IFERROR(IF(OR(INDEX(Matches!$I$2:$I$201,MATCH($A1519&amp;"-4",Matches!$J$2:$J$201,0))="Void",INDEX(Matches!$G$2:$G$201,MATCH($A1519&amp;"-4",Matches!$J$2:$J$201,0))="",INDEX(Matches!$H$2:$H$201,MATCH($A1519&amp;"-4",Matches!$J$2:$J$201,0))=""),"",IF(AND($C1519&lt;&gt;"",INDEX(Matches!$F$2:$F$201,MATCH($A1519&amp;"-4",Matches!$J$2:$J$201,0))&lt;&gt;"",$C1519&gt;=INDEX(Matches!$F$2:$F$201,MATCH($A1519&amp;"-4",Matches!$J$2:$J$201,0))),"",IF(AND(J1519=INDEX(Matches!$G$2:$G$201,MATCH($A1519&amp;"-4",Matches!$J$2:$J$201,0)),K1519=INDEX(Matches!$H$2:$H$201,MATCH($A1519&amp;"-4",Matches!$J$2:$J$201,0))),5,IF(SIGN(J1519-K1519)&lt;&gt;SIGN(INDEX(Matches!$G$2:$G$201,MATCH($A1519&amp;"-4",Matches!$J$2:$J$201,0))-INDEX(Matches!$H$2:$H$201,MATCH($A1519&amp;"-4",Matches!$J$2:$J$201,0))),0,IF(J1519-K1519=INDEX(Matches!$G$2:$G$201,MATCH($A1519&amp;"-4",Matches!$J$2:$J$201,0))-INDEX(Matches!$H$2:$H$201,MATCH($A1519&amp;"-4",Matches!$J$2:$J$201,0)),3,2))))),""))</f>
        <v/>
      </c>
      <c r="AB1519" s="12" t="str">
        <f aca="false">IF(OR($B1519="",L1519="",M1519=""),"",IFERROR(IF(OR(INDEX(Matches!$I$2:$I$201,MATCH($A1519&amp;"-5",Matches!$J$2:$J$201,0))="Void",INDEX(Matches!$G$2:$G$201,MATCH($A1519&amp;"-5",Matches!$J$2:$J$201,0))="",INDEX(Matches!$H$2:$H$201,MATCH($A1519&amp;"-5",Matches!$J$2:$J$201,0))=""),"",IF(AND($C1519&lt;&gt;"",INDEX(Matches!$F$2:$F$201,MATCH($A1519&amp;"-5",Matches!$J$2:$J$201,0))&lt;&gt;"",$C1519&gt;=INDEX(Matches!$F$2:$F$201,MATCH($A1519&amp;"-5",Matches!$J$2:$J$201,0))),"",IF(AND(L1519=INDEX(Matches!$G$2:$G$201,MATCH($A1519&amp;"-5",Matches!$J$2:$J$201,0)),M1519=INDEX(Matches!$H$2:$H$201,MATCH($A1519&amp;"-5",Matches!$J$2:$J$201,0))),5,IF(SIGN(L1519-M1519)&lt;&gt;SIGN(INDEX(Matches!$G$2:$G$201,MATCH($A1519&amp;"-5",Matches!$J$2:$J$201,0))-INDEX(Matches!$H$2:$H$201,MATCH($A1519&amp;"-5",Matches!$J$2:$J$201,0))),0,IF(L1519-M1519=INDEX(Matches!$G$2:$G$201,MATCH($A1519&amp;"-5",Matches!$J$2:$J$201,0))-INDEX(Matches!$H$2:$H$201,MATCH($A1519&amp;"-5",Matches!$J$2:$J$201,0)),3,2))))),""))</f>
        <v/>
      </c>
      <c r="AC1519" s="12" t="str">
        <f aca="false">IF(OR($B1519="",N1519="",O1519=""),"",IFERROR(IF(OR(INDEX(Matches!$I$2:$I$201,MATCH($A1519&amp;"-6",Matches!$J$2:$J$201,0))="Void",INDEX(Matches!$G$2:$G$201,MATCH($A1519&amp;"-6",Matches!$J$2:$J$201,0))="",INDEX(Matches!$H$2:$H$201,MATCH($A1519&amp;"-6",Matches!$J$2:$J$201,0))=""),"",IF(AND($C1519&lt;&gt;"",INDEX(Matches!$F$2:$F$201,MATCH($A1519&amp;"-6",Matches!$J$2:$J$201,0))&lt;&gt;"",$C1519&gt;=INDEX(Matches!$F$2:$F$201,MATCH($A1519&amp;"-6",Matches!$J$2:$J$201,0))),"",IF(AND(N1519=INDEX(Matches!$G$2:$G$201,MATCH($A1519&amp;"-6",Matches!$J$2:$J$201,0)),O1519=INDEX(Matches!$H$2:$H$201,MATCH($A1519&amp;"-6",Matches!$J$2:$J$201,0))),5,IF(SIGN(N1519-O1519)&lt;&gt;SIGN(INDEX(Matches!$G$2:$G$201,MATCH($A1519&amp;"-6",Matches!$J$2:$J$201,0))-INDEX(Matches!$H$2:$H$201,MATCH($A1519&amp;"-6",Matches!$J$2:$J$201,0))),0,IF(N1519-O1519=INDEX(Matches!$G$2:$G$201,MATCH($A1519&amp;"-6",Matches!$J$2:$J$201,0))-INDEX(Matches!$H$2:$H$201,MATCH($A1519&amp;"-6",Matches!$J$2:$J$201,0)),3,2))))),""))</f>
        <v/>
      </c>
      <c r="AD1519" s="12" t="str">
        <f aca="false">IF(OR($B1519="",P1519="",Q1519=""),"",IFERROR(IF(OR(INDEX(Matches!$I$2:$I$201,MATCH($A1519&amp;"-7",Matches!$J$2:$J$201,0))="Void",INDEX(Matches!$G$2:$G$201,MATCH($A1519&amp;"-7",Matches!$J$2:$J$201,0))="",INDEX(Matches!$H$2:$H$201,MATCH($A1519&amp;"-7",Matches!$J$2:$J$201,0))=""),"",IF(AND($C1519&lt;&gt;"",INDEX(Matches!$F$2:$F$201,MATCH($A1519&amp;"-7",Matches!$J$2:$J$201,0))&lt;&gt;"",$C1519&gt;=INDEX(Matches!$F$2:$F$201,MATCH($A1519&amp;"-7",Matches!$J$2:$J$201,0))),"",IF(AND(P1519=INDEX(Matches!$G$2:$G$201,MATCH($A1519&amp;"-7",Matches!$J$2:$J$201,0)),Q1519=INDEX(Matches!$H$2:$H$201,MATCH($A1519&amp;"-7",Matches!$J$2:$J$201,0))),5,IF(SIGN(P1519-Q1519)&lt;&gt;SIGN(INDEX(Matches!$G$2:$G$201,MATCH($A1519&amp;"-7",Matches!$J$2:$J$201,0))-INDEX(Matches!$H$2:$H$201,MATCH($A1519&amp;"-7",Matches!$J$2:$J$201,0))),0,IF(P1519-Q1519=INDEX(Matches!$G$2:$G$201,MATCH($A1519&amp;"-7",Matches!$J$2:$J$201,0))-INDEX(Matches!$H$2:$H$201,MATCH($A1519&amp;"-7",Matches!$J$2:$J$201,0)),3,2))))),""))</f>
        <v/>
      </c>
      <c r="AE1519" s="12" t="str">
        <f aca="false">IF(OR($B1519="",R1519="",S1519=""),"",IFERROR(IF(OR(INDEX(Matches!$I$2:$I$201,MATCH($A1519&amp;"-8",Matches!$J$2:$J$201,0))="Void",INDEX(Matches!$G$2:$G$201,MATCH($A1519&amp;"-8",Matches!$J$2:$J$201,0))="",INDEX(Matches!$H$2:$H$201,MATCH($A1519&amp;"-8",Matches!$J$2:$J$201,0))=""),"",IF(AND($C1519&lt;&gt;"",INDEX(Matches!$F$2:$F$201,MATCH($A1519&amp;"-8",Matches!$J$2:$J$201,0))&lt;&gt;"",$C1519&gt;=INDEX(Matches!$F$2:$F$201,MATCH($A1519&amp;"-8",Matches!$J$2:$J$201,0))),"",IF(AND(R1519=INDEX(Matches!$G$2:$G$201,MATCH($A1519&amp;"-8",Matches!$J$2:$J$201,0)),S1519=INDEX(Matches!$H$2:$H$201,MATCH($A1519&amp;"-8",Matches!$J$2:$J$201,0))),5,IF(SIGN(R1519-S1519)&lt;&gt;SIGN(INDEX(Matches!$G$2:$G$201,MATCH($A1519&amp;"-8",Matches!$J$2:$J$201,0))-INDEX(Matches!$H$2:$H$201,MATCH($A1519&amp;"-8",Matches!$J$2:$J$201,0))),0,IF(R1519-S1519=INDEX(Matches!$G$2:$G$201,MATCH($A1519&amp;"-8",Matches!$J$2:$J$201,0))-INDEX(Matches!$H$2:$H$201,MATCH($A1519&amp;"-8",Matches!$J$2:$J$201,0)),3,2))))),""))</f>
        <v/>
      </c>
      <c r="AF1519" s="12" t="str">
        <f aca="false">IF(OR($B1519="",T1519="",U1519=""),"",IFERROR(IF(OR(INDEX(Matches!$I$2:$I$201,MATCH($A1519&amp;"-9",Matches!$J$2:$J$201,0))="Void",INDEX(Matches!$G$2:$G$201,MATCH($A1519&amp;"-9",Matches!$J$2:$J$201,0))="",INDEX(Matches!$H$2:$H$201,MATCH($A1519&amp;"-9",Matches!$J$2:$J$201,0))=""),"",IF(AND($C1519&lt;&gt;"",INDEX(Matches!$F$2:$F$201,MATCH($A1519&amp;"-9",Matches!$J$2:$J$201,0))&lt;&gt;"",$C1519&gt;=INDEX(Matches!$F$2:$F$201,MATCH($A1519&amp;"-9",Matches!$J$2:$J$201,0))),"",IF(AND(T1519=INDEX(Matches!$G$2:$G$201,MATCH($A1519&amp;"-9",Matches!$J$2:$J$201,0)),U1519=INDEX(Matches!$H$2:$H$201,MATCH($A1519&amp;"-9",Matches!$J$2:$J$201,0))),5,IF(SIGN(T1519-U1519)&lt;&gt;SIGN(INDEX(Matches!$G$2:$G$201,MATCH($A1519&amp;"-9",Matches!$J$2:$J$201,0))-INDEX(Matches!$H$2:$H$201,MATCH($A1519&amp;"-9",Matches!$J$2:$J$201,0))),0,IF(T1519-U1519=INDEX(Matches!$G$2:$G$201,MATCH($A1519&amp;"-9",Matches!$J$2:$J$201,0))-INDEX(Matches!$H$2:$H$201,MATCH($A1519&amp;"-9",Matches!$J$2:$J$201,0)),3,2))))),""))</f>
        <v/>
      </c>
      <c r="AG1519" s="12" t="str">
        <f aca="false">IF(OR($B1519="",V1519="",W1519=""),"",IFERROR(IF(OR(INDEX(Matches!$I$2:$I$201,MATCH($A1519&amp;"-10",Matches!$J$2:$J$201,0))="Void",INDEX(Matches!$G$2:$G$201,MATCH($A1519&amp;"-10",Matches!$J$2:$J$201,0))="",INDEX(Matches!$H$2:$H$201,MATCH($A1519&amp;"-10",Matches!$J$2:$J$201,0))=""),"",IF(AND($C1519&lt;&gt;"",INDEX(Matches!$F$2:$F$201,MATCH($A1519&amp;"-10",Matches!$J$2:$J$201,0))&lt;&gt;"",$C1519&gt;=INDEX(Matches!$F$2:$F$201,MATCH($A1519&amp;"-10",Matches!$J$2:$J$201,0))),"",IF(AND(V1519=INDEX(Matches!$G$2:$G$201,MATCH($A1519&amp;"-10",Matches!$J$2:$J$201,0)),W1519=INDEX(Matches!$H$2:$H$201,MATCH($A1519&amp;"-10",Matches!$J$2:$J$201,0))),5,IF(SIGN(V1519-W1519)&lt;&gt;SIGN(INDEX(Matches!$G$2:$G$201,MATCH($A1519&amp;"-10",Matches!$J$2:$J$201,0))-INDEX(Matches!$H$2:$H$201,MATCH($A1519&amp;"-10",Matches!$J$2:$J$201,0))),0,IF(V1519-W1519=INDEX(Matches!$G$2:$G$201,MATCH($A1519&amp;"-10",Matches!$J$2:$J$201,0))-INDEX(Matches!$H$2:$H$201,MATCH($A1519&amp;"-10",Matches!$J$2:$J$201,0)),3,2))))),""))</f>
        <v/>
      </c>
      <c r="AH1519" s="13" t="str">
        <f aca="false">IF($B1519="","",SUM(X1519:AG1519))</f>
        <v/>
      </c>
      <c r="AI1519" s="12" t="str">
        <f aca="false">IF($B1519="","",COUNTIF(X1519:AG1519,5))</f>
        <v/>
      </c>
      <c r="AJ1519" s="12" t="str">
        <f aca="false">IF($B1519="","",COUNTIF(X1519:AG1519,"&gt;=2"))</f>
        <v/>
      </c>
      <c r="AK1519" s="12" t="str">
        <f aca="false">IF($B1519="","",COUNT(X1519:AG1519))</f>
        <v/>
      </c>
    </row>
    <row r="1520" customFormat="false" ht="15" hidden="false" customHeight="false" outlineLevel="0" collapsed="false">
      <c r="A1520" s="7"/>
      <c r="B1520" s="7"/>
      <c r="C1520" s="11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12" t="str">
        <f aca="false">IF(OR($B1520="",D1520="",E1520=""),"",IFERROR(IF(OR(INDEX(Matches!$I$2:$I$201,MATCH($A1520&amp;"-1",Matches!$J$2:$J$201,0))="Void",INDEX(Matches!$G$2:$G$201,MATCH($A1520&amp;"-1",Matches!$J$2:$J$201,0))="",INDEX(Matches!$H$2:$H$201,MATCH($A1520&amp;"-1",Matches!$J$2:$J$201,0))=""),"",IF(AND($C1520&lt;&gt;"",INDEX(Matches!$F$2:$F$201,MATCH($A1520&amp;"-1",Matches!$J$2:$J$201,0))&lt;&gt;"",$C1520&gt;=INDEX(Matches!$F$2:$F$201,MATCH($A1520&amp;"-1",Matches!$J$2:$J$201,0))),"",IF(AND(D1520=INDEX(Matches!$G$2:$G$201,MATCH($A1520&amp;"-1",Matches!$J$2:$J$201,0)),E1520=INDEX(Matches!$H$2:$H$201,MATCH($A1520&amp;"-1",Matches!$J$2:$J$201,0))),5,IF(SIGN(D1520-E1520)&lt;&gt;SIGN(INDEX(Matches!$G$2:$G$201,MATCH($A1520&amp;"-1",Matches!$J$2:$J$201,0))-INDEX(Matches!$H$2:$H$201,MATCH($A1520&amp;"-1",Matches!$J$2:$J$201,0))),0,IF(D1520-E1520=INDEX(Matches!$G$2:$G$201,MATCH($A1520&amp;"-1",Matches!$J$2:$J$201,0))-INDEX(Matches!$H$2:$H$201,MATCH($A1520&amp;"-1",Matches!$J$2:$J$201,0)),3,2))))),""))</f>
        <v/>
      </c>
      <c r="Y1520" s="12" t="str">
        <f aca="false">IF(OR($B1520="",F1520="",G1520=""),"",IFERROR(IF(OR(INDEX(Matches!$I$2:$I$201,MATCH($A1520&amp;"-2",Matches!$J$2:$J$201,0))="Void",INDEX(Matches!$G$2:$G$201,MATCH($A1520&amp;"-2",Matches!$J$2:$J$201,0))="",INDEX(Matches!$H$2:$H$201,MATCH($A1520&amp;"-2",Matches!$J$2:$J$201,0))=""),"",IF(AND($C1520&lt;&gt;"",INDEX(Matches!$F$2:$F$201,MATCH($A1520&amp;"-2",Matches!$J$2:$J$201,0))&lt;&gt;"",$C1520&gt;=INDEX(Matches!$F$2:$F$201,MATCH($A1520&amp;"-2",Matches!$J$2:$J$201,0))),"",IF(AND(F1520=INDEX(Matches!$G$2:$G$201,MATCH($A1520&amp;"-2",Matches!$J$2:$J$201,0)),G1520=INDEX(Matches!$H$2:$H$201,MATCH($A1520&amp;"-2",Matches!$J$2:$J$201,0))),5,IF(SIGN(F1520-G1520)&lt;&gt;SIGN(INDEX(Matches!$G$2:$G$201,MATCH($A1520&amp;"-2",Matches!$J$2:$J$201,0))-INDEX(Matches!$H$2:$H$201,MATCH($A1520&amp;"-2",Matches!$J$2:$J$201,0))),0,IF(F1520-G1520=INDEX(Matches!$G$2:$G$201,MATCH($A1520&amp;"-2",Matches!$J$2:$J$201,0))-INDEX(Matches!$H$2:$H$201,MATCH($A1520&amp;"-2",Matches!$J$2:$J$201,0)),3,2))))),""))</f>
        <v/>
      </c>
      <c r="Z1520" s="12" t="str">
        <f aca="false">IF(OR($B1520="",H1520="",I1520=""),"",IFERROR(IF(OR(INDEX(Matches!$I$2:$I$201,MATCH($A1520&amp;"-3",Matches!$J$2:$J$201,0))="Void",INDEX(Matches!$G$2:$G$201,MATCH($A1520&amp;"-3",Matches!$J$2:$J$201,0))="",INDEX(Matches!$H$2:$H$201,MATCH($A1520&amp;"-3",Matches!$J$2:$J$201,0))=""),"",IF(AND($C1520&lt;&gt;"",INDEX(Matches!$F$2:$F$201,MATCH($A1520&amp;"-3",Matches!$J$2:$J$201,0))&lt;&gt;"",$C1520&gt;=INDEX(Matches!$F$2:$F$201,MATCH($A1520&amp;"-3",Matches!$J$2:$J$201,0))),"",IF(AND(H1520=INDEX(Matches!$G$2:$G$201,MATCH($A1520&amp;"-3",Matches!$J$2:$J$201,0)),I1520=INDEX(Matches!$H$2:$H$201,MATCH($A1520&amp;"-3",Matches!$J$2:$J$201,0))),5,IF(SIGN(H1520-I1520)&lt;&gt;SIGN(INDEX(Matches!$G$2:$G$201,MATCH($A1520&amp;"-3",Matches!$J$2:$J$201,0))-INDEX(Matches!$H$2:$H$201,MATCH($A1520&amp;"-3",Matches!$J$2:$J$201,0))),0,IF(H1520-I1520=INDEX(Matches!$G$2:$G$201,MATCH($A1520&amp;"-3",Matches!$J$2:$J$201,0))-INDEX(Matches!$H$2:$H$201,MATCH($A1520&amp;"-3",Matches!$J$2:$J$201,0)),3,2))))),""))</f>
        <v/>
      </c>
      <c r="AA1520" s="12" t="str">
        <f aca="false">IF(OR($B1520="",J1520="",K1520=""),"",IFERROR(IF(OR(INDEX(Matches!$I$2:$I$201,MATCH($A1520&amp;"-4",Matches!$J$2:$J$201,0))="Void",INDEX(Matches!$G$2:$G$201,MATCH($A1520&amp;"-4",Matches!$J$2:$J$201,0))="",INDEX(Matches!$H$2:$H$201,MATCH($A1520&amp;"-4",Matches!$J$2:$J$201,0))=""),"",IF(AND($C1520&lt;&gt;"",INDEX(Matches!$F$2:$F$201,MATCH($A1520&amp;"-4",Matches!$J$2:$J$201,0))&lt;&gt;"",$C1520&gt;=INDEX(Matches!$F$2:$F$201,MATCH($A1520&amp;"-4",Matches!$J$2:$J$201,0))),"",IF(AND(J1520=INDEX(Matches!$G$2:$G$201,MATCH($A1520&amp;"-4",Matches!$J$2:$J$201,0)),K1520=INDEX(Matches!$H$2:$H$201,MATCH($A1520&amp;"-4",Matches!$J$2:$J$201,0))),5,IF(SIGN(J1520-K1520)&lt;&gt;SIGN(INDEX(Matches!$G$2:$G$201,MATCH($A1520&amp;"-4",Matches!$J$2:$J$201,0))-INDEX(Matches!$H$2:$H$201,MATCH($A1520&amp;"-4",Matches!$J$2:$J$201,0))),0,IF(J1520-K1520=INDEX(Matches!$G$2:$G$201,MATCH($A1520&amp;"-4",Matches!$J$2:$J$201,0))-INDEX(Matches!$H$2:$H$201,MATCH($A1520&amp;"-4",Matches!$J$2:$J$201,0)),3,2))))),""))</f>
        <v/>
      </c>
      <c r="AB1520" s="12" t="str">
        <f aca="false">IF(OR($B1520="",L1520="",M1520=""),"",IFERROR(IF(OR(INDEX(Matches!$I$2:$I$201,MATCH($A1520&amp;"-5",Matches!$J$2:$J$201,0))="Void",INDEX(Matches!$G$2:$G$201,MATCH($A1520&amp;"-5",Matches!$J$2:$J$201,0))="",INDEX(Matches!$H$2:$H$201,MATCH($A1520&amp;"-5",Matches!$J$2:$J$201,0))=""),"",IF(AND($C1520&lt;&gt;"",INDEX(Matches!$F$2:$F$201,MATCH($A1520&amp;"-5",Matches!$J$2:$J$201,0))&lt;&gt;"",$C1520&gt;=INDEX(Matches!$F$2:$F$201,MATCH($A1520&amp;"-5",Matches!$J$2:$J$201,0))),"",IF(AND(L1520=INDEX(Matches!$G$2:$G$201,MATCH($A1520&amp;"-5",Matches!$J$2:$J$201,0)),M1520=INDEX(Matches!$H$2:$H$201,MATCH($A1520&amp;"-5",Matches!$J$2:$J$201,0))),5,IF(SIGN(L1520-M1520)&lt;&gt;SIGN(INDEX(Matches!$G$2:$G$201,MATCH($A1520&amp;"-5",Matches!$J$2:$J$201,0))-INDEX(Matches!$H$2:$H$201,MATCH($A1520&amp;"-5",Matches!$J$2:$J$201,0))),0,IF(L1520-M1520=INDEX(Matches!$G$2:$G$201,MATCH($A1520&amp;"-5",Matches!$J$2:$J$201,0))-INDEX(Matches!$H$2:$H$201,MATCH($A1520&amp;"-5",Matches!$J$2:$J$201,0)),3,2))))),""))</f>
        <v/>
      </c>
      <c r="AC1520" s="12" t="str">
        <f aca="false">IF(OR($B1520="",N1520="",O1520=""),"",IFERROR(IF(OR(INDEX(Matches!$I$2:$I$201,MATCH($A1520&amp;"-6",Matches!$J$2:$J$201,0))="Void",INDEX(Matches!$G$2:$G$201,MATCH($A1520&amp;"-6",Matches!$J$2:$J$201,0))="",INDEX(Matches!$H$2:$H$201,MATCH($A1520&amp;"-6",Matches!$J$2:$J$201,0))=""),"",IF(AND($C1520&lt;&gt;"",INDEX(Matches!$F$2:$F$201,MATCH($A1520&amp;"-6",Matches!$J$2:$J$201,0))&lt;&gt;"",$C1520&gt;=INDEX(Matches!$F$2:$F$201,MATCH($A1520&amp;"-6",Matches!$J$2:$J$201,0))),"",IF(AND(N1520=INDEX(Matches!$G$2:$G$201,MATCH($A1520&amp;"-6",Matches!$J$2:$J$201,0)),O1520=INDEX(Matches!$H$2:$H$201,MATCH($A1520&amp;"-6",Matches!$J$2:$J$201,0))),5,IF(SIGN(N1520-O1520)&lt;&gt;SIGN(INDEX(Matches!$G$2:$G$201,MATCH($A1520&amp;"-6",Matches!$J$2:$J$201,0))-INDEX(Matches!$H$2:$H$201,MATCH($A1520&amp;"-6",Matches!$J$2:$J$201,0))),0,IF(N1520-O1520=INDEX(Matches!$G$2:$G$201,MATCH($A1520&amp;"-6",Matches!$J$2:$J$201,0))-INDEX(Matches!$H$2:$H$201,MATCH($A1520&amp;"-6",Matches!$J$2:$J$201,0)),3,2))))),""))</f>
        <v/>
      </c>
      <c r="AD1520" s="12" t="str">
        <f aca="false">IF(OR($B1520="",P1520="",Q1520=""),"",IFERROR(IF(OR(INDEX(Matches!$I$2:$I$201,MATCH($A1520&amp;"-7",Matches!$J$2:$J$201,0))="Void",INDEX(Matches!$G$2:$G$201,MATCH($A1520&amp;"-7",Matches!$J$2:$J$201,0))="",INDEX(Matches!$H$2:$H$201,MATCH($A1520&amp;"-7",Matches!$J$2:$J$201,0))=""),"",IF(AND($C1520&lt;&gt;"",INDEX(Matches!$F$2:$F$201,MATCH($A1520&amp;"-7",Matches!$J$2:$J$201,0))&lt;&gt;"",$C1520&gt;=INDEX(Matches!$F$2:$F$201,MATCH($A1520&amp;"-7",Matches!$J$2:$J$201,0))),"",IF(AND(P1520=INDEX(Matches!$G$2:$G$201,MATCH($A1520&amp;"-7",Matches!$J$2:$J$201,0)),Q1520=INDEX(Matches!$H$2:$H$201,MATCH($A1520&amp;"-7",Matches!$J$2:$J$201,0))),5,IF(SIGN(P1520-Q1520)&lt;&gt;SIGN(INDEX(Matches!$G$2:$G$201,MATCH($A1520&amp;"-7",Matches!$J$2:$J$201,0))-INDEX(Matches!$H$2:$H$201,MATCH($A1520&amp;"-7",Matches!$J$2:$J$201,0))),0,IF(P1520-Q1520=INDEX(Matches!$G$2:$G$201,MATCH($A1520&amp;"-7",Matches!$J$2:$J$201,0))-INDEX(Matches!$H$2:$H$201,MATCH($A1520&amp;"-7",Matches!$J$2:$J$201,0)),3,2))))),""))</f>
        <v/>
      </c>
      <c r="AE1520" s="12" t="str">
        <f aca="false">IF(OR($B1520="",R1520="",S1520=""),"",IFERROR(IF(OR(INDEX(Matches!$I$2:$I$201,MATCH($A1520&amp;"-8",Matches!$J$2:$J$201,0))="Void",INDEX(Matches!$G$2:$G$201,MATCH($A1520&amp;"-8",Matches!$J$2:$J$201,0))="",INDEX(Matches!$H$2:$H$201,MATCH($A1520&amp;"-8",Matches!$J$2:$J$201,0))=""),"",IF(AND($C1520&lt;&gt;"",INDEX(Matches!$F$2:$F$201,MATCH($A1520&amp;"-8",Matches!$J$2:$J$201,0))&lt;&gt;"",$C1520&gt;=INDEX(Matches!$F$2:$F$201,MATCH($A1520&amp;"-8",Matches!$J$2:$J$201,0))),"",IF(AND(R1520=INDEX(Matches!$G$2:$G$201,MATCH($A1520&amp;"-8",Matches!$J$2:$J$201,0)),S1520=INDEX(Matches!$H$2:$H$201,MATCH($A1520&amp;"-8",Matches!$J$2:$J$201,0))),5,IF(SIGN(R1520-S1520)&lt;&gt;SIGN(INDEX(Matches!$G$2:$G$201,MATCH($A1520&amp;"-8",Matches!$J$2:$J$201,0))-INDEX(Matches!$H$2:$H$201,MATCH($A1520&amp;"-8",Matches!$J$2:$J$201,0))),0,IF(R1520-S1520=INDEX(Matches!$G$2:$G$201,MATCH($A1520&amp;"-8",Matches!$J$2:$J$201,0))-INDEX(Matches!$H$2:$H$201,MATCH($A1520&amp;"-8",Matches!$J$2:$J$201,0)),3,2))))),""))</f>
        <v/>
      </c>
      <c r="AF1520" s="12" t="str">
        <f aca="false">IF(OR($B1520="",T1520="",U1520=""),"",IFERROR(IF(OR(INDEX(Matches!$I$2:$I$201,MATCH($A1520&amp;"-9",Matches!$J$2:$J$201,0))="Void",INDEX(Matches!$G$2:$G$201,MATCH($A1520&amp;"-9",Matches!$J$2:$J$201,0))="",INDEX(Matches!$H$2:$H$201,MATCH($A1520&amp;"-9",Matches!$J$2:$J$201,0))=""),"",IF(AND($C1520&lt;&gt;"",INDEX(Matches!$F$2:$F$201,MATCH($A1520&amp;"-9",Matches!$J$2:$J$201,0))&lt;&gt;"",$C1520&gt;=INDEX(Matches!$F$2:$F$201,MATCH($A1520&amp;"-9",Matches!$J$2:$J$201,0))),"",IF(AND(T1520=INDEX(Matches!$G$2:$G$201,MATCH($A1520&amp;"-9",Matches!$J$2:$J$201,0)),U1520=INDEX(Matches!$H$2:$H$201,MATCH($A1520&amp;"-9",Matches!$J$2:$J$201,0))),5,IF(SIGN(T1520-U1520)&lt;&gt;SIGN(INDEX(Matches!$G$2:$G$201,MATCH($A1520&amp;"-9",Matches!$J$2:$J$201,0))-INDEX(Matches!$H$2:$H$201,MATCH($A1520&amp;"-9",Matches!$J$2:$J$201,0))),0,IF(T1520-U1520=INDEX(Matches!$G$2:$G$201,MATCH($A1520&amp;"-9",Matches!$J$2:$J$201,0))-INDEX(Matches!$H$2:$H$201,MATCH($A1520&amp;"-9",Matches!$J$2:$J$201,0)),3,2))))),""))</f>
        <v/>
      </c>
      <c r="AG1520" s="12" t="str">
        <f aca="false">IF(OR($B1520="",V1520="",W1520=""),"",IFERROR(IF(OR(INDEX(Matches!$I$2:$I$201,MATCH($A1520&amp;"-10",Matches!$J$2:$J$201,0))="Void",INDEX(Matches!$G$2:$G$201,MATCH($A1520&amp;"-10",Matches!$J$2:$J$201,0))="",INDEX(Matches!$H$2:$H$201,MATCH($A1520&amp;"-10",Matches!$J$2:$J$201,0))=""),"",IF(AND($C1520&lt;&gt;"",INDEX(Matches!$F$2:$F$201,MATCH($A1520&amp;"-10",Matches!$J$2:$J$201,0))&lt;&gt;"",$C1520&gt;=INDEX(Matches!$F$2:$F$201,MATCH($A1520&amp;"-10",Matches!$J$2:$J$201,0))),"",IF(AND(V1520=INDEX(Matches!$G$2:$G$201,MATCH($A1520&amp;"-10",Matches!$J$2:$J$201,0)),W1520=INDEX(Matches!$H$2:$H$201,MATCH($A1520&amp;"-10",Matches!$J$2:$J$201,0))),5,IF(SIGN(V1520-W1520)&lt;&gt;SIGN(INDEX(Matches!$G$2:$G$201,MATCH($A1520&amp;"-10",Matches!$J$2:$J$201,0))-INDEX(Matches!$H$2:$H$201,MATCH($A1520&amp;"-10",Matches!$J$2:$J$201,0))),0,IF(V1520-W1520=INDEX(Matches!$G$2:$G$201,MATCH($A1520&amp;"-10",Matches!$J$2:$J$201,0))-INDEX(Matches!$H$2:$H$201,MATCH($A1520&amp;"-10",Matches!$J$2:$J$201,0)),3,2))))),""))</f>
        <v/>
      </c>
      <c r="AH1520" s="13" t="str">
        <f aca="false">IF($B1520="","",SUM(X1520:AG1520))</f>
        <v/>
      </c>
      <c r="AI1520" s="12" t="str">
        <f aca="false">IF($B1520="","",COUNTIF(X1520:AG1520,5))</f>
        <v/>
      </c>
      <c r="AJ1520" s="12" t="str">
        <f aca="false">IF($B1520="","",COUNTIF(X1520:AG1520,"&gt;=2"))</f>
        <v/>
      </c>
      <c r="AK1520" s="12" t="str">
        <f aca="false">IF($B1520="","",COUNT(X1520:AG1520))</f>
        <v/>
      </c>
    </row>
    <row r="1521" customFormat="false" ht="15" hidden="false" customHeight="false" outlineLevel="0" collapsed="false">
      <c r="A1521" s="7"/>
      <c r="B1521" s="7"/>
      <c r="C1521" s="11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12" t="str">
        <f aca="false">IF(OR($B1521="",D1521="",E1521=""),"",IFERROR(IF(OR(INDEX(Matches!$I$2:$I$201,MATCH($A1521&amp;"-1",Matches!$J$2:$J$201,0))="Void",INDEX(Matches!$G$2:$G$201,MATCH($A1521&amp;"-1",Matches!$J$2:$J$201,0))="",INDEX(Matches!$H$2:$H$201,MATCH($A1521&amp;"-1",Matches!$J$2:$J$201,0))=""),"",IF(AND($C1521&lt;&gt;"",INDEX(Matches!$F$2:$F$201,MATCH($A1521&amp;"-1",Matches!$J$2:$J$201,0))&lt;&gt;"",$C1521&gt;=INDEX(Matches!$F$2:$F$201,MATCH($A1521&amp;"-1",Matches!$J$2:$J$201,0))),"",IF(AND(D1521=INDEX(Matches!$G$2:$G$201,MATCH($A1521&amp;"-1",Matches!$J$2:$J$201,0)),E1521=INDEX(Matches!$H$2:$H$201,MATCH($A1521&amp;"-1",Matches!$J$2:$J$201,0))),5,IF(SIGN(D1521-E1521)&lt;&gt;SIGN(INDEX(Matches!$G$2:$G$201,MATCH($A1521&amp;"-1",Matches!$J$2:$J$201,0))-INDEX(Matches!$H$2:$H$201,MATCH($A1521&amp;"-1",Matches!$J$2:$J$201,0))),0,IF(D1521-E1521=INDEX(Matches!$G$2:$G$201,MATCH($A1521&amp;"-1",Matches!$J$2:$J$201,0))-INDEX(Matches!$H$2:$H$201,MATCH($A1521&amp;"-1",Matches!$J$2:$J$201,0)),3,2))))),""))</f>
        <v/>
      </c>
      <c r="Y1521" s="12" t="str">
        <f aca="false">IF(OR($B1521="",F1521="",G1521=""),"",IFERROR(IF(OR(INDEX(Matches!$I$2:$I$201,MATCH($A1521&amp;"-2",Matches!$J$2:$J$201,0))="Void",INDEX(Matches!$G$2:$G$201,MATCH($A1521&amp;"-2",Matches!$J$2:$J$201,0))="",INDEX(Matches!$H$2:$H$201,MATCH($A1521&amp;"-2",Matches!$J$2:$J$201,0))=""),"",IF(AND($C1521&lt;&gt;"",INDEX(Matches!$F$2:$F$201,MATCH($A1521&amp;"-2",Matches!$J$2:$J$201,0))&lt;&gt;"",$C1521&gt;=INDEX(Matches!$F$2:$F$201,MATCH($A1521&amp;"-2",Matches!$J$2:$J$201,0))),"",IF(AND(F1521=INDEX(Matches!$G$2:$G$201,MATCH($A1521&amp;"-2",Matches!$J$2:$J$201,0)),G1521=INDEX(Matches!$H$2:$H$201,MATCH($A1521&amp;"-2",Matches!$J$2:$J$201,0))),5,IF(SIGN(F1521-G1521)&lt;&gt;SIGN(INDEX(Matches!$G$2:$G$201,MATCH($A1521&amp;"-2",Matches!$J$2:$J$201,0))-INDEX(Matches!$H$2:$H$201,MATCH($A1521&amp;"-2",Matches!$J$2:$J$201,0))),0,IF(F1521-G1521=INDEX(Matches!$G$2:$G$201,MATCH($A1521&amp;"-2",Matches!$J$2:$J$201,0))-INDEX(Matches!$H$2:$H$201,MATCH($A1521&amp;"-2",Matches!$J$2:$J$201,0)),3,2))))),""))</f>
        <v/>
      </c>
      <c r="Z1521" s="12" t="str">
        <f aca="false">IF(OR($B1521="",H1521="",I1521=""),"",IFERROR(IF(OR(INDEX(Matches!$I$2:$I$201,MATCH($A1521&amp;"-3",Matches!$J$2:$J$201,0))="Void",INDEX(Matches!$G$2:$G$201,MATCH($A1521&amp;"-3",Matches!$J$2:$J$201,0))="",INDEX(Matches!$H$2:$H$201,MATCH($A1521&amp;"-3",Matches!$J$2:$J$201,0))=""),"",IF(AND($C1521&lt;&gt;"",INDEX(Matches!$F$2:$F$201,MATCH($A1521&amp;"-3",Matches!$J$2:$J$201,0))&lt;&gt;"",$C1521&gt;=INDEX(Matches!$F$2:$F$201,MATCH($A1521&amp;"-3",Matches!$J$2:$J$201,0))),"",IF(AND(H1521=INDEX(Matches!$G$2:$G$201,MATCH($A1521&amp;"-3",Matches!$J$2:$J$201,0)),I1521=INDEX(Matches!$H$2:$H$201,MATCH($A1521&amp;"-3",Matches!$J$2:$J$201,0))),5,IF(SIGN(H1521-I1521)&lt;&gt;SIGN(INDEX(Matches!$G$2:$G$201,MATCH($A1521&amp;"-3",Matches!$J$2:$J$201,0))-INDEX(Matches!$H$2:$H$201,MATCH($A1521&amp;"-3",Matches!$J$2:$J$201,0))),0,IF(H1521-I1521=INDEX(Matches!$G$2:$G$201,MATCH($A1521&amp;"-3",Matches!$J$2:$J$201,0))-INDEX(Matches!$H$2:$H$201,MATCH($A1521&amp;"-3",Matches!$J$2:$J$201,0)),3,2))))),""))</f>
        <v/>
      </c>
      <c r="AA1521" s="12" t="str">
        <f aca="false">IF(OR($B1521="",J1521="",K1521=""),"",IFERROR(IF(OR(INDEX(Matches!$I$2:$I$201,MATCH($A1521&amp;"-4",Matches!$J$2:$J$201,0))="Void",INDEX(Matches!$G$2:$G$201,MATCH($A1521&amp;"-4",Matches!$J$2:$J$201,0))="",INDEX(Matches!$H$2:$H$201,MATCH($A1521&amp;"-4",Matches!$J$2:$J$201,0))=""),"",IF(AND($C1521&lt;&gt;"",INDEX(Matches!$F$2:$F$201,MATCH($A1521&amp;"-4",Matches!$J$2:$J$201,0))&lt;&gt;"",$C1521&gt;=INDEX(Matches!$F$2:$F$201,MATCH($A1521&amp;"-4",Matches!$J$2:$J$201,0))),"",IF(AND(J1521=INDEX(Matches!$G$2:$G$201,MATCH($A1521&amp;"-4",Matches!$J$2:$J$201,0)),K1521=INDEX(Matches!$H$2:$H$201,MATCH($A1521&amp;"-4",Matches!$J$2:$J$201,0))),5,IF(SIGN(J1521-K1521)&lt;&gt;SIGN(INDEX(Matches!$G$2:$G$201,MATCH($A1521&amp;"-4",Matches!$J$2:$J$201,0))-INDEX(Matches!$H$2:$H$201,MATCH($A1521&amp;"-4",Matches!$J$2:$J$201,0))),0,IF(J1521-K1521=INDEX(Matches!$G$2:$G$201,MATCH($A1521&amp;"-4",Matches!$J$2:$J$201,0))-INDEX(Matches!$H$2:$H$201,MATCH($A1521&amp;"-4",Matches!$J$2:$J$201,0)),3,2))))),""))</f>
        <v/>
      </c>
      <c r="AB1521" s="12" t="str">
        <f aca="false">IF(OR($B1521="",L1521="",M1521=""),"",IFERROR(IF(OR(INDEX(Matches!$I$2:$I$201,MATCH($A1521&amp;"-5",Matches!$J$2:$J$201,0))="Void",INDEX(Matches!$G$2:$G$201,MATCH($A1521&amp;"-5",Matches!$J$2:$J$201,0))="",INDEX(Matches!$H$2:$H$201,MATCH($A1521&amp;"-5",Matches!$J$2:$J$201,0))=""),"",IF(AND($C1521&lt;&gt;"",INDEX(Matches!$F$2:$F$201,MATCH($A1521&amp;"-5",Matches!$J$2:$J$201,0))&lt;&gt;"",$C1521&gt;=INDEX(Matches!$F$2:$F$201,MATCH($A1521&amp;"-5",Matches!$J$2:$J$201,0))),"",IF(AND(L1521=INDEX(Matches!$G$2:$G$201,MATCH($A1521&amp;"-5",Matches!$J$2:$J$201,0)),M1521=INDEX(Matches!$H$2:$H$201,MATCH($A1521&amp;"-5",Matches!$J$2:$J$201,0))),5,IF(SIGN(L1521-M1521)&lt;&gt;SIGN(INDEX(Matches!$G$2:$G$201,MATCH($A1521&amp;"-5",Matches!$J$2:$J$201,0))-INDEX(Matches!$H$2:$H$201,MATCH($A1521&amp;"-5",Matches!$J$2:$J$201,0))),0,IF(L1521-M1521=INDEX(Matches!$G$2:$G$201,MATCH($A1521&amp;"-5",Matches!$J$2:$J$201,0))-INDEX(Matches!$H$2:$H$201,MATCH($A1521&amp;"-5",Matches!$J$2:$J$201,0)),3,2))))),""))</f>
        <v/>
      </c>
      <c r="AC1521" s="12" t="str">
        <f aca="false">IF(OR($B1521="",N1521="",O1521=""),"",IFERROR(IF(OR(INDEX(Matches!$I$2:$I$201,MATCH($A1521&amp;"-6",Matches!$J$2:$J$201,0))="Void",INDEX(Matches!$G$2:$G$201,MATCH($A1521&amp;"-6",Matches!$J$2:$J$201,0))="",INDEX(Matches!$H$2:$H$201,MATCH($A1521&amp;"-6",Matches!$J$2:$J$201,0))=""),"",IF(AND($C1521&lt;&gt;"",INDEX(Matches!$F$2:$F$201,MATCH($A1521&amp;"-6",Matches!$J$2:$J$201,0))&lt;&gt;"",$C1521&gt;=INDEX(Matches!$F$2:$F$201,MATCH($A1521&amp;"-6",Matches!$J$2:$J$201,0))),"",IF(AND(N1521=INDEX(Matches!$G$2:$G$201,MATCH($A1521&amp;"-6",Matches!$J$2:$J$201,0)),O1521=INDEX(Matches!$H$2:$H$201,MATCH($A1521&amp;"-6",Matches!$J$2:$J$201,0))),5,IF(SIGN(N1521-O1521)&lt;&gt;SIGN(INDEX(Matches!$G$2:$G$201,MATCH($A1521&amp;"-6",Matches!$J$2:$J$201,0))-INDEX(Matches!$H$2:$H$201,MATCH($A1521&amp;"-6",Matches!$J$2:$J$201,0))),0,IF(N1521-O1521=INDEX(Matches!$G$2:$G$201,MATCH($A1521&amp;"-6",Matches!$J$2:$J$201,0))-INDEX(Matches!$H$2:$H$201,MATCH($A1521&amp;"-6",Matches!$J$2:$J$201,0)),3,2))))),""))</f>
        <v/>
      </c>
      <c r="AD1521" s="12" t="str">
        <f aca="false">IF(OR($B1521="",P1521="",Q1521=""),"",IFERROR(IF(OR(INDEX(Matches!$I$2:$I$201,MATCH($A1521&amp;"-7",Matches!$J$2:$J$201,0))="Void",INDEX(Matches!$G$2:$G$201,MATCH($A1521&amp;"-7",Matches!$J$2:$J$201,0))="",INDEX(Matches!$H$2:$H$201,MATCH($A1521&amp;"-7",Matches!$J$2:$J$201,0))=""),"",IF(AND($C1521&lt;&gt;"",INDEX(Matches!$F$2:$F$201,MATCH($A1521&amp;"-7",Matches!$J$2:$J$201,0))&lt;&gt;"",$C1521&gt;=INDEX(Matches!$F$2:$F$201,MATCH($A1521&amp;"-7",Matches!$J$2:$J$201,0))),"",IF(AND(P1521=INDEX(Matches!$G$2:$G$201,MATCH($A1521&amp;"-7",Matches!$J$2:$J$201,0)),Q1521=INDEX(Matches!$H$2:$H$201,MATCH($A1521&amp;"-7",Matches!$J$2:$J$201,0))),5,IF(SIGN(P1521-Q1521)&lt;&gt;SIGN(INDEX(Matches!$G$2:$G$201,MATCH($A1521&amp;"-7",Matches!$J$2:$J$201,0))-INDEX(Matches!$H$2:$H$201,MATCH($A1521&amp;"-7",Matches!$J$2:$J$201,0))),0,IF(P1521-Q1521=INDEX(Matches!$G$2:$G$201,MATCH($A1521&amp;"-7",Matches!$J$2:$J$201,0))-INDEX(Matches!$H$2:$H$201,MATCH($A1521&amp;"-7",Matches!$J$2:$J$201,0)),3,2))))),""))</f>
        <v/>
      </c>
      <c r="AE1521" s="12" t="str">
        <f aca="false">IF(OR($B1521="",R1521="",S1521=""),"",IFERROR(IF(OR(INDEX(Matches!$I$2:$I$201,MATCH($A1521&amp;"-8",Matches!$J$2:$J$201,0))="Void",INDEX(Matches!$G$2:$G$201,MATCH($A1521&amp;"-8",Matches!$J$2:$J$201,0))="",INDEX(Matches!$H$2:$H$201,MATCH($A1521&amp;"-8",Matches!$J$2:$J$201,0))=""),"",IF(AND($C1521&lt;&gt;"",INDEX(Matches!$F$2:$F$201,MATCH($A1521&amp;"-8",Matches!$J$2:$J$201,0))&lt;&gt;"",$C1521&gt;=INDEX(Matches!$F$2:$F$201,MATCH($A1521&amp;"-8",Matches!$J$2:$J$201,0))),"",IF(AND(R1521=INDEX(Matches!$G$2:$G$201,MATCH($A1521&amp;"-8",Matches!$J$2:$J$201,0)),S1521=INDEX(Matches!$H$2:$H$201,MATCH($A1521&amp;"-8",Matches!$J$2:$J$201,0))),5,IF(SIGN(R1521-S1521)&lt;&gt;SIGN(INDEX(Matches!$G$2:$G$201,MATCH($A1521&amp;"-8",Matches!$J$2:$J$201,0))-INDEX(Matches!$H$2:$H$201,MATCH($A1521&amp;"-8",Matches!$J$2:$J$201,0))),0,IF(R1521-S1521=INDEX(Matches!$G$2:$G$201,MATCH($A1521&amp;"-8",Matches!$J$2:$J$201,0))-INDEX(Matches!$H$2:$H$201,MATCH($A1521&amp;"-8",Matches!$J$2:$J$201,0)),3,2))))),""))</f>
        <v/>
      </c>
      <c r="AF1521" s="12" t="str">
        <f aca="false">IF(OR($B1521="",T1521="",U1521=""),"",IFERROR(IF(OR(INDEX(Matches!$I$2:$I$201,MATCH($A1521&amp;"-9",Matches!$J$2:$J$201,0))="Void",INDEX(Matches!$G$2:$G$201,MATCH($A1521&amp;"-9",Matches!$J$2:$J$201,0))="",INDEX(Matches!$H$2:$H$201,MATCH($A1521&amp;"-9",Matches!$J$2:$J$201,0))=""),"",IF(AND($C1521&lt;&gt;"",INDEX(Matches!$F$2:$F$201,MATCH($A1521&amp;"-9",Matches!$J$2:$J$201,0))&lt;&gt;"",$C1521&gt;=INDEX(Matches!$F$2:$F$201,MATCH($A1521&amp;"-9",Matches!$J$2:$J$201,0))),"",IF(AND(T1521=INDEX(Matches!$G$2:$G$201,MATCH($A1521&amp;"-9",Matches!$J$2:$J$201,0)),U1521=INDEX(Matches!$H$2:$H$201,MATCH($A1521&amp;"-9",Matches!$J$2:$J$201,0))),5,IF(SIGN(T1521-U1521)&lt;&gt;SIGN(INDEX(Matches!$G$2:$G$201,MATCH($A1521&amp;"-9",Matches!$J$2:$J$201,0))-INDEX(Matches!$H$2:$H$201,MATCH($A1521&amp;"-9",Matches!$J$2:$J$201,0))),0,IF(T1521-U1521=INDEX(Matches!$G$2:$G$201,MATCH($A1521&amp;"-9",Matches!$J$2:$J$201,0))-INDEX(Matches!$H$2:$H$201,MATCH($A1521&amp;"-9",Matches!$J$2:$J$201,0)),3,2))))),""))</f>
        <v/>
      </c>
      <c r="AG1521" s="12" t="str">
        <f aca="false">IF(OR($B1521="",V1521="",W1521=""),"",IFERROR(IF(OR(INDEX(Matches!$I$2:$I$201,MATCH($A1521&amp;"-10",Matches!$J$2:$J$201,0))="Void",INDEX(Matches!$G$2:$G$201,MATCH($A1521&amp;"-10",Matches!$J$2:$J$201,0))="",INDEX(Matches!$H$2:$H$201,MATCH($A1521&amp;"-10",Matches!$J$2:$J$201,0))=""),"",IF(AND($C1521&lt;&gt;"",INDEX(Matches!$F$2:$F$201,MATCH($A1521&amp;"-10",Matches!$J$2:$J$201,0))&lt;&gt;"",$C1521&gt;=INDEX(Matches!$F$2:$F$201,MATCH($A1521&amp;"-10",Matches!$J$2:$J$201,0))),"",IF(AND(V1521=INDEX(Matches!$G$2:$G$201,MATCH($A1521&amp;"-10",Matches!$J$2:$J$201,0)),W1521=INDEX(Matches!$H$2:$H$201,MATCH($A1521&amp;"-10",Matches!$J$2:$J$201,0))),5,IF(SIGN(V1521-W1521)&lt;&gt;SIGN(INDEX(Matches!$G$2:$G$201,MATCH($A1521&amp;"-10",Matches!$J$2:$J$201,0))-INDEX(Matches!$H$2:$H$201,MATCH($A1521&amp;"-10",Matches!$J$2:$J$201,0))),0,IF(V1521-W1521=INDEX(Matches!$G$2:$G$201,MATCH($A1521&amp;"-10",Matches!$J$2:$J$201,0))-INDEX(Matches!$H$2:$H$201,MATCH($A1521&amp;"-10",Matches!$J$2:$J$201,0)),3,2))))),""))</f>
        <v/>
      </c>
      <c r="AH1521" s="13" t="str">
        <f aca="false">IF($B1521="","",SUM(X1521:AG1521))</f>
        <v/>
      </c>
      <c r="AI1521" s="12" t="str">
        <f aca="false">IF($B1521="","",COUNTIF(X1521:AG1521,5))</f>
        <v/>
      </c>
      <c r="AJ1521" s="12" t="str">
        <f aca="false">IF($B1521="","",COUNTIF(X1521:AG1521,"&gt;=2"))</f>
        <v/>
      </c>
      <c r="AK1521" s="12" t="str">
        <f aca="false">IF($B1521="","",COUNT(X1521:AG1521))</f>
        <v/>
      </c>
    </row>
    <row r="1522" customFormat="false" ht="15" hidden="false" customHeight="false" outlineLevel="0" collapsed="false">
      <c r="A1522" s="7"/>
      <c r="B1522" s="7"/>
      <c r="C1522" s="11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12" t="str">
        <f aca="false">IF(OR($B1522="",D1522="",E1522=""),"",IFERROR(IF(OR(INDEX(Matches!$I$2:$I$201,MATCH($A1522&amp;"-1",Matches!$J$2:$J$201,0))="Void",INDEX(Matches!$G$2:$G$201,MATCH($A1522&amp;"-1",Matches!$J$2:$J$201,0))="",INDEX(Matches!$H$2:$H$201,MATCH($A1522&amp;"-1",Matches!$J$2:$J$201,0))=""),"",IF(AND($C1522&lt;&gt;"",INDEX(Matches!$F$2:$F$201,MATCH($A1522&amp;"-1",Matches!$J$2:$J$201,0))&lt;&gt;"",$C1522&gt;=INDEX(Matches!$F$2:$F$201,MATCH($A1522&amp;"-1",Matches!$J$2:$J$201,0))),"",IF(AND(D1522=INDEX(Matches!$G$2:$G$201,MATCH($A1522&amp;"-1",Matches!$J$2:$J$201,0)),E1522=INDEX(Matches!$H$2:$H$201,MATCH($A1522&amp;"-1",Matches!$J$2:$J$201,0))),5,IF(SIGN(D1522-E1522)&lt;&gt;SIGN(INDEX(Matches!$G$2:$G$201,MATCH($A1522&amp;"-1",Matches!$J$2:$J$201,0))-INDEX(Matches!$H$2:$H$201,MATCH($A1522&amp;"-1",Matches!$J$2:$J$201,0))),0,IF(D1522-E1522=INDEX(Matches!$G$2:$G$201,MATCH($A1522&amp;"-1",Matches!$J$2:$J$201,0))-INDEX(Matches!$H$2:$H$201,MATCH($A1522&amp;"-1",Matches!$J$2:$J$201,0)),3,2))))),""))</f>
        <v/>
      </c>
      <c r="Y1522" s="12" t="str">
        <f aca="false">IF(OR($B1522="",F1522="",G1522=""),"",IFERROR(IF(OR(INDEX(Matches!$I$2:$I$201,MATCH($A1522&amp;"-2",Matches!$J$2:$J$201,0))="Void",INDEX(Matches!$G$2:$G$201,MATCH($A1522&amp;"-2",Matches!$J$2:$J$201,0))="",INDEX(Matches!$H$2:$H$201,MATCH($A1522&amp;"-2",Matches!$J$2:$J$201,0))=""),"",IF(AND($C1522&lt;&gt;"",INDEX(Matches!$F$2:$F$201,MATCH($A1522&amp;"-2",Matches!$J$2:$J$201,0))&lt;&gt;"",$C1522&gt;=INDEX(Matches!$F$2:$F$201,MATCH($A1522&amp;"-2",Matches!$J$2:$J$201,0))),"",IF(AND(F1522=INDEX(Matches!$G$2:$G$201,MATCH($A1522&amp;"-2",Matches!$J$2:$J$201,0)),G1522=INDEX(Matches!$H$2:$H$201,MATCH($A1522&amp;"-2",Matches!$J$2:$J$201,0))),5,IF(SIGN(F1522-G1522)&lt;&gt;SIGN(INDEX(Matches!$G$2:$G$201,MATCH($A1522&amp;"-2",Matches!$J$2:$J$201,0))-INDEX(Matches!$H$2:$H$201,MATCH($A1522&amp;"-2",Matches!$J$2:$J$201,0))),0,IF(F1522-G1522=INDEX(Matches!$G$2:$G$201,MATCH($A1522&amp;"-2",Matches!$J$2:$J$201,0))-INDEX(Matches!$H$2:$H$201,MATCH($A1522&amp;"-2",Matches!$J$2:$J$201,0)),3,2))))),""))</f>
        <v/>
      </c>
      <c r="Z1522" s="12" t="str">
        <f aca="false">IF(OR($B1522="",H1522="",I1522=""),"",IFERROR(IF(OR(INDEX(Matches!$I$2:$I$201,MATCH($A1522&amp;"-3",Matches!$J$2:$J$201,0))="Void",INDEX(Matches!$G$2:$G$201,MATCH($A1522&amp;"-3",Matches!$J$2:$J$201,0))="",INDEX(Matches!$H$2:$H$201,MATCH($A1522&amp;"-3",Matches!$J$2:$J$201,0))=""),"",IF(AND($C1522&lt;&gt;"",INDEX(Matches!$F$2:$F$201,MATCH($A1522&amp;"-3",Matches!$J$2:$J$201,0))&lt;&gt;"",$C1522&gt;=INDEX(Matches!$F$2:$F$201,MATCH($A1522&amp;"-3",Matches!$J$2:$J$201,0))),"",IF(AND(H1522=INDEX(Matches!$G$2:$G$201,MATCH($A1522&amp;"-3",Matches!$J$2:$J$201,0)),I1522=INDEX(Matches!$H$2:$H$201,MATCH($A1522&amp;"-3",Matches!$J$2:$J$201,0))),5,IF(SIGN(H1522-I1522)&lt;&gt;SIGN(INDEX(Matches!$G$2:$G$201,MATCH($A1522&amp;"-3",Matches!$J$2:$J$201,0))-INDEX(Matches!$H$2:$H$201,MATCH($A1522&amp;"-3",Matches!$J$2:$J$201,0))),0,IF(H1522-I1522=INDEX(Matches!$G$2:$G$201,MATCH($A1522&amp;"-3",Matches!$J$2:$J$201,0))-INDEX(Matches!$H$2:$H$201,MATCH($A1522&amp;"-3",Matches!$J$2:$J$201,0)),3,2))))),""))</f>
        <v/>
      </c>
      <c r="AA1522" s="12" t="str">
        <f aca="false">IF(OR($B1522="",J1522="",K1522=""),"",IFERROR(IF(OR(INDEX(Matches!$I$2:$I$201,MATCH($A1522&amp;"-4",Matches!$J$2:$J$201,0))="Void",INDEX(Matches!$G$2:$G$201,MATCH($A1522&amp;"-4",Matches!$J$2:$J$201,0))="",INDEX(Matches!$H$2:$H$201,MATCH($A1522&amp;"-4",Matches!$J$2:$J$201,0))=""),"",IF(AND($C1522&lt;&gt;"",INDEX(Matches!$F$2:$F$201,MATCH($A1522&amp;"-4",Matches!$J$2:$J$201,0))&lt;&gt;"",$C1522&gt;=INDEX(Matches!$F$2:$F$201,MATCH($A1522&amp;"-4",Matches!$J$2:$J$201,0))),"",IF(AND(J1522=INDEX(Matches!$G$2:$G$201,MATCH($A1522&amp;"-4",Matches!$J$2:$J$201,0)),K1522=INDEX(Matches!$H$2:$H$201,MATCH($A1522&amp;"-4",Matches!$J$2:$J$201,0))),5,IF(SIGN(J1522-K1522)&lt;&gt;SIGN(INDEX(Matches!$G$2:$G$201,MATCH($A1522&amp;"-4",Matches!$J$2:$J$201,0))-INDEX(Matches!$H$2:$H$201,MATCH($A1522&amp;"-4",Matches!$J$2:$J$201,0))),0,IF(J1522-K1522=INDEX(Matches!$G$2:$G$201,MATCH($A1522&amp;"-4",Matches!$J$2:$J$201,0))-INDEX(Matches!$H$2:$H$201,MATCH($A1522&amp;"-4",Matches!$J$2:$J$201,0)),3,2))))),""))</f>
        <v/>
      </c>
      <c r="AB1522" s="12" t="str">
        <f aca="false">IF(OR($B1522="",L1522="",M1522=""),"",IFERROR(IF(OR(INDEX(Matches!$I$2:$I$201,MATCH($A1522&amp;"-5",Matches!$J$2:$J$201,0))="Void",INDEX(Matches!$G$2:$G$201,MATCH($A1522&amp;"-5",Matches!$J$2:$J$201,0))="",INDEX(Matches!$H$2:$H$201,MATCH($A1522&amp;"-5",Matches!$J$2:$J$201,0))=""),"",IF(AND($C1522&lt;&gt;"",INDEX(Matches!$F$2:$F$201,MATCH($A1522&amp;"-5",Matches!$J$2:$J$201,0))&lt;&gt;"",$C1522&gt;=INDEX(Matches!$F$2:$F$201,MATCH($A1522&amp;"-5",Matches!$J$2:$J$201,0))),"",IF(AND(L1522=INDEX(Matches!$G$2:$G$201,MATCH($A1522&amp;"-5",Matches!$J$2:$J$201,0)),M1522=INDEX(Matches!$H$2:$H$201,MATCH($A1522&amp;"-5",Matches!$J$2:$J$201,0))),5,IF(SIGN(L1522-M1522)&lt;&gt;SIGN(INDEX(Matches!$G$2:$G$201,MATCH($A1522&amp;"-5",Matches!$J$2:$J$201,0))-INDEX(Matches!$H$2:$H$201,MATCH($A1522&amp;"-5",Matches!$J$2:$J$201,0))),0,IF(L1522-M1522=INDEX(Matches!$G$2:$G$201,MATCH($A1522&amp;"-5",Matches!$J$2:$J$201,0))-INDEX(Matches!$H$2:$H$201,MATCH($A1522&amp;"-5",Matches!$J$2:$J$201,0)),3,2))))),""))</f>
        <v/>
      </c>
      <c r="AC1522" s="12" t="str">
        <f aca="false">IF(OR($B1522="",N1522="",O1522=""),"",IFERROR(IF(OR(INDEX(Matches!$I$2:$I$201,MATCH($A1522&amp;"-6",Matches!$J$2:$J$201,0))="Void",INDEX(Matches!$G$2:$G$201,MATCH($A1522&amp;"-6",Matches!$J$2:$J$201,0))="",INDEX(Matches!$H$2:$H$201,MATCH($A1522&amp;"-6",Matches!$J$2:$J$201,0))=""),"",IF(AND($C1522&lt;&gt;"",INDEX(Matches!$F$2:$F$201,MATCH($A1522&amp;"-6",Matches!$J$2:$J$201,0))&lt;&gt;"",$C1522&gt;=INDEX(Matches!$F$2:$F$201,MATCH($A1522&amp;"-6",Matches!$J$2:$J$201,0))),"",IF(AND(N1522=INDEX(Matches!$G$2:$G$201,MATCH($A1522&amp;"-6",Matches!$J$2:$J$201,0)),O1522=INDEX(Matches!$H$2:$H$201,MATCH($A1522&amp;"-6",Matches!$J$2:$J$201,0))),5,IF(SIGN(N1522-O1522)&lt;&gt;SIGN(INDEX(Matches!$G$2:$G$201,MATCH($A1522&amp;"-6",Matches!$J$2:$J$201,0))-INDEX(Matches!$H$2:$H$201,MATCH($A1522&amp;"-6",Matches!$J$2:$J$201,0))),0,IF(N1522-O1522=INDEX(Matches!$G$2:$G$201,MATCH($A1522&amp;"-6",Matches!$J$2:$J$201,0))-INDEX(Matches!$H$2:$H$201,MATCH($A1522&amp;"-6",Matches!$J$2:$J$201,0)),3,2))))),""))</f>
        <v/>
      </c>
      <c r="AD1522" s="12" t="str">
        <f aca="false">IF(OR($B1522="",P1522="",Q1522=""),"",IFERROR(IF(OR(INDEX(Matches!$I$2:$I$201,MATCH($A1522&amp;"-7",Matches!$J$2:$J$201,0))="Void",INDEX(Matches!$G$2:$G$201,MATCH($A1522&amp;"-7",Matches!$J$2:$J$201,0))="",INDEX(Matches!$H$2:$H$201,MATCH($A1522&amp;"-7",Matches!$J$2:$J$201,0))=""),"",IF(AND($C1522&lt;&gt;"",INDEX(Matches!$F$2:$F$201,MATCH($A1522&amp;"-7",Matches!$J$2:$J$201,0))&lt;&gt;"",$C1522&gt;=INDEX(Matches!$F$2:$F$201,MATCH($A1522&amp;"-7",Matches!$J$2:$J$201,0))),"",IF(AND(P1522=INDEX(Matches!$G$2:$G$201,MATCH($A1522&amp;"-7",Matches!$J$2:$J$201,0)),Q1522=INDEX(Matches!$H$2:$H$201,MATCH($A1522&amp;"-7",Matches!$J$2:$J$201,0))),5,IF(SIGN(P1522-Q1522)&lt;&gt;SIGN(INDEX(Matches!$G$2:$G$201,MATCH($A1522&amp;"-7",Matches!$J$2:$J$201,0))-INDEX(Matches!$H$2:$H$201,MATCH($A1522&amp;"-7",Matches!$J$2:$J$201,0))),0,IF(P1522-Q1522=INDEX(Matches!$G$2:$G$201,MATCH($A1522&amp;"-7",Matches!$J$2:$J$201,0))-INDEX(Matches!$H$2:$H$201,MATCH($A1522&amp;"-7",Matches!$J$2:$J$201,0)),3,2))))),""))</f>
        <v/>
      </c>
      <c r="AE1522" s="12" t="str">
        <f aca="false">IF(OR($B1522="",R1522="",S1522=""),"",IFERROR(IF(OR(INDEX(Matches!$I$2:$I$201,MATCH($A1522&amp;"-8",Matches!$J$2:$J$201,0))="Void",INDEX(Matches!$G$2:$G$201,MATCH($A1522&amp;"-8",Matches!$J$2:$J$201,0))="",INDEX(Matches!$H$2:$H$201,MATCH($A1522&amp;"-8",Matches!$J$2:$J$201,0))=""),"",IF(AND($C1522&lt;&gt;"",INDEX(Matches!$F$2:$F$201,MATCH($A1522&amp;"-8",Matches!$J$2:$J$201,0))&lt;&gt;"",$C1522&gt;=INDEX(Matches!$F$2:$F$201,MATCH($A1522&amp;"-8",Matches!$J$2:$J$201,0))),"",IF(AND(R1522=INDEX(Matches!$G$2:$G$201,MATCH($A1522&amp;"-8",Matches!$J$2:$J$201,0)),S1522=INDEX(Matches!$H$2:$H$201,MATCH($A1522&amp;"-8",Matches!$J$2:$J$201,0))),5,IF(SIGN(R1522-S1522)&lt;&gt;SIGN(INDEX(Matches!$G$2:$G$201,MATCH($A1522&amp;"-8",Matches!$J$2:$J$201,0))-INDEX(Matches!$H$2:$H$201,MATCH($A1522&amp;"-8",Matches!$J$2:$J$201,0))),0,IF(R1522-S1522=INDEX(Matches!$G$2:$G$201,MATCH($A1522&amp;"-8",Matches!$J$2:$J$201,0))-INDEX(Matches!$H$2:$H$201,MATCH($A1522&amp;"-8",Matches!$J$2:$J$201,0)),3,2))))),""))</f>
        <v/>
      </c>
      <c r="AF1522" s="12" t="str">
        <f aca="false">IF(OR($B1522="",T1522="",U1522=""),"",IFERROR(IF(OR(INDEX(Matches!$I$2:$I$201,MATCH($A1522&amp;"-9",Matches!$J$2:$J$201,0))="Void",INDEX(Matches!$G$2:$G$201,MATCH($A1522&amp;"-9",Matches!$J$2:$J$201,0))="",INDEX(Matches!$H$2:$H$201,MATCH($A1522&amp;"-9",Matches!$J$2:$J$201,0))=""),"",IF(AND($C1522&lt;&gt;"",INDEX(Matches!$F$2:$F$201,MATCH($A1522&amp;"-9",Matches!$J$2:$J$201,0))&lt;&gt;"",$C1522&gt;=INDEX(Matches!$F$2:$F$201,MATCH($A1522&amp;"-9",Matches!$J$2:$J$201,0))),"",IF(AND(T1522=INDEX(Matches!$G$2:$G$201,MATCH($A1522&amp;"-9",Matches!$J$2:$J$201,0)),U1522=INDEX(Matches!$H$2:$H$201,MATCH($A1522&amp;"-9",Matches!$J$2:$J$201,0))),5,IF(SIGN(T1522-U1522)&lt;&gt;SIGN(INDEX(Matches!$G$2:$G$201,MATCH($A1522&amp;"-9",Matches!$J$2:$J$201,0))-INDEX(Matches!$H$2:$H$201,MATCH($A1522&amp;"-9",Matches!$J$2:$J$201,0))),0,IF(T1522-U1522=INDEX(Matches!$G$2:$G$201,MATCH($A1522&amp;"-9",Matches!$J$2:$J$201,0))-INDEX(Matches!$H$2:$H$201,MATCH($A1522&amp;"-9",Matches!$J$2:$J$201,0)),3,2))))),""))</f>
        <v/>
      </c>
      <c r="AG1522" s="12" t="str">
        <f aca="false">IF(OR($B1522="",V1522="",W1522=""),"",IFERROR(IF(OR(INDEX(Matches!$I$2:$I$201,MATCH($A1522&amp;"-10",Matches!$J$2:$J$201,0))="Void",INDEX(Matches!$G$2:$G$201,MATCH($A1522&amp;"-10",Matches!$J$2:$J$201,0))="",INDEX(Matches!$H$2:$H$201,MATCH($A1522&amp;"-10",Matches!$J$2:$J$201,0))=""),"",IF(AND($C1522&lt;&gt;"",INDEX(Matches!$F$2:$F$201,MATCH($A1522&amp;"-10",Matches!$J$2:$J$201,0))&lt;&gt;"",$C1522&gt;=INDEX(Matches!$F$2:$F$201,MATCH($A1522&amp;"-10",Matches!$J$2:$J$201,0))),"",IF(AND(V1522=INDEX(Matches!$G$2:$G$201,MATCH($A1522&amp;"-10",Matches!$J$2:$J$201,0)),W1522=INDEX(Matches!$H$2:$H$201,MATCH($A1522&amp;"-10",Matches!$J$2:$J$201,0))),5,IF(SIGN(V1522-W1522)&lt;&gt;SIGN(INDEX(Matches!$G$2:$G$201,MATCH($A1522&amp;"-10",Matches!$J$2:$J$201,0))-INDEX(Matches!$H$2:$H$201,MATCH($A1522&amp;"-10",Matches!$J$2:$J$201,0))),0,IF(V1522-W1522=INDEX(Matches!$G$2:$G$201,MATCH($A1522&amp;"-10",Matches!$J$2:$J$201,0))-INDEX(Matches!$H$2:$H$201,MATCH($A1522&amp;"-10",Matches!$J$2:$J$201,0)),3,2))))),""))</f>
        <v/>
      </c>
      <c r="AH1522" s="13" t="str">
        <f aca="false">IF($B1522="","",SUM(X1522:AG1522))</f>
        <v/>
      </c>
      <c r="AI1522" s="12" t="str">
        <f aca="false">IF($B1522="","",COUNTIF(X1522:AG1522,5))</f>
        <v/>
      </c>
      <c r="AJ1522" s="12" t="str">
        <f aca="false">IF($B1522="","",COUNTIF(X1522:AG1522,"&gt;=2"))</f>
        <v/>
      </c>
      <c r="AK1522" s="12" t="str">
        <f aca="false">IF($B1522="","",COUNT(X1522:AG1522))</f>
        <v/>
      </c>
    </row>
    <row r="1523" customFormat="false" ht="15" hidden="false" customHeight="false" outlineLevel="0" collapsed="false">
      <c r="A1523" s="7"/>
      <c r="B1523" s="7"/>
      <c r="C1523" s="11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12" t="str">
        <f aca="false">IF(OR($B1523="",D1523="",E1523=""),"",IFERROR(IF(OR(INDEX(Matches!$I$2:$I$201,MATCH($A1523&amp;"-1",Matches!$J$2:$J$201,0))="Void",INDEX(Matches!$G$2:$G$201,MATCH($A1523&amp;"-1",Matches!$J$2:$J$201,0))="",INDEX(Matches!$H$2:$H$201,MATCH($A1523&amp;"-1",Matches!$J$2:$J$201,0))=""),"",IF(AND($C1523&lt;&gt;"",INDEX(Matches!$F$2:$F$201,MATCH($A1523&amp;"-1",Matches!$J$2:$J$201,0))&lt;&gt;"",$C1523&gt;=INDEX(Matches!$F$2:$F$201,MATCH($A1523&amp;"-1",Matches!$J$2:$J$201,0))),"",IF(AND(D1523=INDEX(Matches!$G$2:$G$201,MATCH($A1523&amp;"-1",Matches!$J$2:$J$201,0)),E1523=INDEX(Matches!$H$2:$H$201,MATCH($A1523&amp;"-1",Matches!$J$2:$J$201,0))),5,IF(SIGN(D1523-E1523)&lt;&gt;SIGN(INDEX(Matches!$G$2:$G$201,MATCH($A1523&amp;"-1",Matches!$J$2:$J$201,0))-INDEX(Matches!$H$2:$H$201,MATCH($A1523&amp;"-1",Matches!$J$2:$J$201,0))),0,IF(D1523-E1523=INDEX(Matches!$G$2:$G$201,MATCH($A1523&amp;"-1",Matches!$J$2:$J$201,0))-INDEX(Matches!$H$2:$H$201,MATCH($A1523&amp;"-1",Matches!$J$2:$J$201,0)),3,2))))),""))</f>
        <v/>
      </c>
      <c r="Y1523" s="12" t="str">
        <f aca="false">IF(OR($B1523="",F1523="",G1523=""),"",IFERROR(IF(OR(INDEX(Matches!$I$2:$I$201,MATCH($A1523&amp;"-2",Matches!$J$2:$J$201,0))="Void",INDEX(Matches!$G$2:$G$201,MATCH($A1523&amp;"-2",Matches!$J$2:$J$201,0))="",INDEX(Matches!$H$2:$H$201,MATCH($A1523&amp;"-2",Matches!$J$2:$J$201,0))=""),"",IF(AND($C1523&lt;&gt;"",INDEX(Matches!$F$2:$F$201,MATCH($A1523&amp;"-2",Matches!$J$2:$J$201,0))&lt;&gt;"",$C1523&gt;=INDEX(Matches!$F$2:$F$201,MATCH($A1523&amp;"-2",Matches!$J$2:$J$201,0))),"",IF(AND(F1523=INDEX(Matches!$G$2:$G$201,MATCH($A1523&amp;"-2",Matches!$J$2:$J$201,0)),G1523=INDEX(Matches!$H$2:$H$201,MATCH($A1523&amp;"-2",Matches!$J$2:$J$201,0))),5,IF(SIGN(F1523-G1523)&lt;&gt;SIGN(INDEX(Matches!$G$2:$G$201,MATCH($A1523&amp;"-2",Matches!$J$2:$J$201,0))-INDEX(Matches!$H$2:$H$201,MATCH($A1523&amp;"-2",Matches!$J$2:$J$201,0))),0,IF(F1523-G1523=INDEX(Matches!$G$2:$G$201,MATCH($A1523&amp;"-2",Matches!$J$2:$J$201,0))-INDEX(Matches!$H$2:$H$201,MATCH($A1523&amp;"-2",Matches!$J$2:$J$201,0)),3,2))))),""))</f>
        <v/>
      </c>
      <c r="Z1523" s="12" t="str">
        <f aca="false">IF(OR($B1523="",H1523="",I1523=""),"",IFERROR(IF(OR(INDEX(Matches!$I$2:$I$201,MATCH($A1523&amp;"-3",Matches!$J$2:$J$201,0))="Void",INDEX(Matches!$G$2:$G$201,MATCH($A1523&amp;"-3",Matches!$J$2:$J$201,0))="",INDEX(Matches!$H$2:$H$201,MATCH($A1523&amp;"-3",Matches!$J$2:$J$201,0))=""),"",IF(AND($C1523&lt;&gt;"",INDEX(Matches!$F$2:$F$201,MATCH($A1523&amp;"-3",Matches!$J$2:$J$201,0))&lt;&gt;"",$C1523&gt;=INDEX(Matches!$F$2:$F$201,MATCH($A1523&amp;"-3",Matches!$J$2:$J$201,0))),"",IF(AND(H1523=INDEX(Matches!$G$2:$G$201,MATCH($A1523&amp;"-3",Matches!$J$2:$J$201,0)),I1523=INDEX(Matches!$H$2:$H$201,MATCH($A1523&amp;"-3",Matches!$J$2:$J$201,0))),5,IF(SIGN(H1523-I1523)&lt;&gt;SIGN(INDEX(Matches!$G$2:$G$201,MATCH($A1523&amp;"-3",Matches!$J$2:$J$201,0))-INDEX(Matches!$H$2:$H$201,MATCH($A1523&amp;"-3",Matches!$J$2:$J$201,0))),0,IF(H1523-I1523=INDEX(Matches!$G$2:$G$201,MATCH($A1523&amp;"-3",Matches!$J$2:$J$201,0))-INDEX(Matches!$H$2:$H$201,MATCH($A1523&amp;"-3",Matches!$J$2:$J$201,0)),3,2))))),""))</f>
        <v/>
      </c>
      <c r="AA1523" s="12" t="str">
        <f aca="false">IF(OR($B1523="",J1523="",K1523=""),"",IFERROR(IF(OR(INDEX(Matches!$I$2:$I$201,MATCH($A1523&amp;"-4",Matches!$J$2:$J$201,0))="Void",INDEX(Matches!$G$2:$G$201,MATCH($A1523&amp;"-4",Matches!$J$2:$J$201,0))="",INDEX(Matches!$H$2:$H$201,MATCH($A1523&amp;"-4",Matches!$J$2:$J$201,0))=""),"",IF(AND($C1523&lt;&gt;"",INDEX(Matches!$F$2:$F$201,MATCH($A1523&amp;"-4",Matches!$J$2:$J$201,0))&lt;&gt;"",$C1523&gt;=INDEX(Matches!$F$2:$F$201,MATCH($A1523&amp;"-4",Matches!$J$2:$J$201,0))),"",IF(AND(J1523=INDEX(Matches!$G$2:$G$201,MATCH($A1523&amp;"-4",Matches!$J$2:$J$201,0)),K1523=INDEX(Matches!$H$2:$H$201,MATCH($A1523&amp;"-4",Matches!$J$2:$J$201,0))),5,IF(SIGN(J1523-K1523)&lt;&gt;SIGN(INDEX(Matches!$G$2:$G$201,MATCH($A1523&amp;"-4",Matches!$J$2:$J$201,0))-INDEX(Matches!$H$2:$H$201,MATCH($A1523&amp;"-4",Matches!$J$2:$J$201,0))),0,IF(J1523-K1523=INDEX(Matches!$G$2:$G$201,MATCH($A1523&amp;"-4",Matches!$J$2:$J$201,0))-INDEX(Matches!$H$2:$H$201,MATCH($A1523&amp;"-4",Matches!$J$2:$J$201,0)),3,2))))),""))</f>
        <v/>
      </c>
      <c r="AB1523" s="12" t="str">
        <f aca="false">IF(OR($B1523="",L1523="",M1523=""),"",IFERROR(IF(OR(INDEX(Matches!$I$2:$I$201,MATCH($A1523&amp;"-5",Matches!$J$2:$J$201,0))="Void",INDEX(Matches!$G$2:$G$201,MATCH($A1523&amp;"-5",Matches!$J$2:$J$201,0))="",INDEX(Matches!$H$2:$H$201,MATCH($A1523&amp;"-5",Matches!$J$2:$J$201,0))=""),"",IF(AND($C1523&lt;&gt;"",INDEX(Matches!$F$2:$F$201,MATCH($A1523&amp;"-5",Matches!$J$2:$J$201,0))&lt;&gt;"",$C1523&gt;=INDEX(Matches!$F$2:$F$201,MATCH($A1523&amp;"-5",Matches!$J$2:$J$201,0))),"",IF(AND(L1523=INDEX(Matches!$G$2:$G$201,MATCH($A1523&amp;"-5",Matches!$J$2:$J$201,0)),M1523=INDEX(Matches!$H$2:$H$201,MATCH($A1523&amp;"-5",Matches!$J$2:$J$201,0))),5,IF(SIGN(L1523-M1523)&lt;&gt;SIGN(INDEX(Matches!$G$2:$G$201,MATCH($A1523&amp;"-5",Matches!$J$2:$J$201,0))-INDEX(Matches!$H$2:$H$201,MATCH($A1523&amp;"-5",Matches!$J$2:$J$201,0))),0,IF(L1523-M1523=INDEX(Matches!$G$2:$G$201,MATCH($A1523&amp;"-5",Matches!$J$2:$J$201,0))-INDEX(Matches!$H$2:$H$201,MATCH($A1523&amp;"-5",Matches!$J$2:$J$201,0)),3,2))))),""))</f>
        <v/>
      </c>
      <c r="AC1523" s="12" t="str">
        <f aca="false">IF(OR($B1523="",N1523="",O1523=""),"",IFERROR(IF(OR(INDEX(Matches!$I$2:$I$201,MATCH($A1523&amp;"-6",Matches!$J$2:$J$201,0))="Void",INDEX(Matches!$G$2:$G$201,MATCH($A1523&amp;"-6",Matches!$J$2:$J$201,0))="",INDEX(Matches!$H$2:$H$201,MATCH($A1523&amp;"-6",Matches!$J$2:$J$201,0))=""),"",IF(AND($C1523&lt;&gt;"",INDEX(Matches!$F$2:$F$201,MATCH($A1523&amp;"-6",Matches!$J$2:$J$201,0))&lt;&gt;"",$C1523&gt;=INDEX(Matches!$F$2:$F$201,MATCH($A1523&amp;"-6",Matches!$J$2:$J$201,0))),"",IF(AND(N1523=INDEX(Matches!$G$2:$G$201,MATCH($A1523&amp;"-6",Matches!$J$2:$J$201,0)),O1523=INDEX(Matches!$H$2:$H$201,MATCH($A1523&amp;"-6",Matches!$J$2:$J$201,0))),5,IF(SIGN(N1523-O1523)&lt;&gt;SIGN(INDEX(Matches!$G$2:$G$201,MATCH($A1523&amp;"-6",Matches!$J$2:$J$201,0))-INDEX(Matches!$H$2:$H$201,MATCH($A1523&amp;"-6",Matches!$J$2:$J$201,0))),0,IF(N1523-O1523=INDEX(Matches!$G$2:$G$201,MATCH($A1523&amp;"-6",Matches!$J$2:$J$201,0))-INDEX(Matches!$H$2:$H$201,MATCH($A1523&amp;"-6",Matches!$J$2:$J$201,0)),3,2))))),""))</f>
        <v/>
      </c>
      <c r="AD1523" s="12" t="str">
        <f aca="false">IF(OR($B1523="",P1523="",Q1523=""),"",IFERROR(IF(OR(INDEX(Matches!$I$2:$I$201,MATCH($A1523&amp;"-7",Matches!$J$2:$J$201,0))="Void",INDEX(Matches!$G$2:$G$201,MATCH($A1523&amp;"-7",Matches!$J$2:$J$201,0))="",INDEX(Matches!$H$2:$H$201,MATCH($A1523&amp;"-7",Matches!$J$2:$J$201,0))=""),"",IF(AND($C1523&lt;&gt;"",INDEX(Matches!$F$2:$F$201,MATCH($A1523&amp;"-7",Matches!$J$2:$J$201,0))&lt;&gt;"",$C1523&gt;=INDEX(Matches!$F$2:$F$201,MATCH($A1523&amp;"-7",Matches!$J$2:$J$201,0))),"",IF(AND(P1523=INDEX(Matches!$G$2:$G$201,MATCH($A1523&amp;"-7",Matches!$J$2:$J$201,0)),Q1523=INDEX(Matches!$H$2:$H$201,MATCH($A1523&amp;"-7",Matches!$J$2:$J$201,0))),5,IF(SIGN(P1523-Q1523)&lt;&gt;SIGN(INDEX(Matches!$G$2:$G$201,MATCH($A1523&amp;"-7",Matches!$J$2:$J$201,0))-INDEX(Matches!$H$2:$H$201,MATCH($A1523&amp;"-7",Matches!$J$2:$J$201,0))),0,IF(P1523-Q1523=INDEX(Matches!$G$2:$G$201,MATCH($A1523&amp;"-7",Matches!$J$2:$J$201,0))-INDEX(Matches!$H$2:$H$201,MATCH($A1523&amp;"-7",Matches!$J$2:$J$201,0)),3,2))))),""))</f>
        <v/>
      </c>
      <c r="AE1523" s="12" t="str">
        <f aca="false">IF(OR($B1523="",R1523="",S1523=""),"",IFERROR(IF(OR(INDEX(Matches!$I$2:$I$201,MATCH($A1523&amp;"-8",Matches!$J$2:$J$201,0))="Void",INDEX(Matches!$G$2:$G$201,MATCH($A1523&amp;"-8",Matches!$J$2:$J$201,0))="",INDEX(Matches!$H$2:$H$201,MATCH($A1523&amp;"-8",Matches!$J$2:$J$201,0))=""),"",IF(AND($C1523&lt;&gt;"",INDEX(Matches!$F$2:$F$201,MATCH($A1523&amp;"-8",Matches!$J$2:$J$201,0))&lt;&gt;"",$C1523&gt;=INDEX(Matches!$F$2:$F$201,MATCH($A1523&amp;"-8",Matches!$J$2:$J$201,0))),"",IF(AND(R1523=INDEX(Matches!$G$2:$G$201,MATCH($A1523&amp;"-8",Matches!$J$2:$J$201,0)),S1523=INDEX(Matches!$H$2:$H$201,MATCH($A1523&amp;"-8",Matches!$J$2:$J$201,0))),5,IF(SIGN(R1523-S1523)&lt;&gt;SIGN(INDEX(Matches!$G$2:$G$201,MATCH($A1523&amp;"-8",Matches!$J$2:$J$201,0))-INDEX(Matches!$H$2:$H$201,MATCH($A1523&amp;"-8",Matches!$J$2:$J$201,0))),0,IF(R1523-S1523=INDEX(Matches!$G$2:$G$201,MATCH($A1523&amp;"-8",Matches!$J$2:$J$201,0))-INDEX(Matches!$H$2:$H$201,MATCH($A1523&amp;"-8",Matches!$J$2:$J$201,0)),3,2))))),""))</f>
        <v/>
      </c>
      <c r="AF1523" s="12" t="str">
        <f aca="false">IF(OR($B1523="",T1523="",U1523=""),"",IFERROR(IF(OR(INDEX(Matches!$I$2:$I$201,MATCH($A1523&amp;"-9",Matches!$J$2:$J$201,0))="Void",INDEX(Matches!$G$2:$G$201,MATCH($A1523&amp;"-9",Matches!$J$2:$J$201,0))="",INDEX(Matches!$H$2:$H$201,MATCH($A1523&amp;"-9",Matches!$J$2:$J$201,0))=""),"",IF(AND($C1523&lt;&gt;"",INDEX(Matches!$F$2:$F$201,MATCH($A1523&amp;"-9",Matches!$J$2:$J$201,0))&lt;&gt;"",$C1523&gt;=INDEX(Matches!$F$2:$F$201,MATCH($A1523&amp;"-9",Matches!$J$2:$J$201,0))),"",IF(AND(T1523=INDEX(Matches!$G$2:$G$201,MATCH($A1523&amp;"-9",Matches!$J$2:$J$201,0)),U1523=INDEX(Matches!$H$2:$H$201,MATCH($A1523&amp;"-9",Matches!$J$2:$J$201,0))),5,IF(SIGN(T1523-U1523)&lt;&gt;SIGN(INDEX(Matches!$G$2:$G$201,MATCH($A1523&amp;"-9",Matches!$J$2:$J$201,0))-INDEX(Matches!$H$2:$H$201,MATCH($A1523&amp;"-9",Matches!$J$2:$J$201,0))),0,IF(T1523-U1523=INDEX(Matches!$G$2:$G$201,MATCH($A1523&amp;"-9",Matches!$J$2:$J$201,0))-INDEX(Matches!$H$2:$H$201,MATCH($A1523&amp;"-9",Matches!$J$2:$J$201,0)),3,2))))),""))</f>
        <v/>
      </c>
      <c r="AG1523" s="12" t="str">
        <f aca="false">IF(OR($B1523="",V1523="",W1523=""),"",IFERROR(IF(OR(INDEX(Matches!$I$2:$I$201,MATCH($A1523&amp;"-10",Matches!$J$2:$J$201,0))="Void",INDEX(Matches!$G$2:$G$201,MATCH($A1523&amp;"-10",Matches!$J$2:$J$201,0))="",INDEX(Matches!$H$2:$H$201,MATCH($A1523&amp;"-10",Matches!$J$2:$J$201,0))=""),"",IF(AND($C1523&lt;&gt;"",INDEX(Matches!$F$2:$F$201,MATCH($A1523&amp;"-10",Matches!$J$2:$J$201,0))&lt;&gt;"",$C1523&gt;=INDEX(Matches!$F$2:$F$201,MATCH($A1523&amp;"-10",Matches!$J$2:$J$201,0))),"",IF(AND(V1523=INDEX(Matches!$G$2:$G$201,MATCH($A1523&amp;"-10",Matches!$J$2:$J$201,0)),W1523=INDEX(Matches!$H$2:$H$201,MATCH($A1523&amp;"-10",Matches!$J$2:$J$201,0))),5,IF(SIGN(V1523-W1523)&lt;&gt;SIGN(INDEX(Matches!$G$2:$G$201,MATCH($A1523&amp;"-10",Matches!$J$2:$J$201,0))-INDEX(Matches!$H$2:$H$201,MATCH($A1523&amp;"-10",Matches!$J$2:$J$201,0))),0,IF(V1523-W1523=INDEX(Matches!$G$2:$G$201,MATCH($A1523&amp;"-10",Matches!$J$2:$J$201,0))-INDEX(Matches!$H$2:$H$201,MATCH($A1523&amp;"-10",Matches!$J$2:$J$201,0)),3,2))))),""))</f>
        <v/>
      </c>
      <c r="AH1523" s="13" t="str">
        <f aca="false">IF($B1523="","",SUM(X1523:AG1523))</f>
        <v/>
      </c>
      <c r="AI1523" s="12" t="str">
        <f aca="false">IF($B1523="","",COUNTIF(X1523:AG1523,5))</f>
        <v/>
      </c>
      <c r="AJ1523" s="12" t="str">
        <f aca="false">IF($B1523="","",COUNTIF(X1523:AG1523,"&gt;=2"))</f>
        <v/>
      </c>
      <c r="AK1523" s="12" t="str">
        <f aca="false">IF($B1523="","",COUNT(X1523:AG1523))</f>
        <v/>
      </c>
    </row>
    <row r="1524" customFormat="false" ht="15" hidden="false" customHeight="false" outlineLevel="0" collapsed="false">
      <c r="A1524" s="7"/>
      <c r="B1524" s="7"/>
      <c r="C1524" s="11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12" t="str">
        <f aca="false">IF(OR($B1524="",D1524="",E1524=""),"",IFERROR(IF(OR(INDEX(Matches!$I$2:$I$201,MATCH($A1524&amp;"-1",Matches!$J$2:$J$201,0))="Void",INDEX(Matches!$G$2:$G$201,MATCH($A1524&amp;"-1",Matches!$J$2:$J$201,0))="",INDEX(Matches!$H$2:$H$201,MATCH($A1524&amp;"-1",Matches!$J$2:$J$201,0))=""),"",IF(AND($C1524&lt;&gt;"",INDEX(Matches!$F$2:$F$201,MATCH($A1524&amp;"-1",Matches!$J$2:$J$201,0))&lt;&gt;"",$C1524&gt;=INDEX(Matches!$F$2:$F$201,MATCH($A1524&amp;"-1",Matches!$J$2:$J$201,0))),"",IF(AND(D1524=INDEX(Matches!$G$2:$G$201,MATCH($A1524&amp;"-1",Matches!$J$2:$J$201,0)),E1524=INDEX(Matches!$H$2:$H$201,MATCH($A1524&amp;"-1",Matches!$J$2:$J$201,0))),5,IF(SIGN(D1524-E1524)&lt;&gt;SIGN(INDEX(Matches!$G$2:$G$201,MATCH($A1524&amp;"-1",Matches!$J$2:$J$201,0))-INDEX(Matches!$H$2:$H$201,MATCH($A1524&amp;"-1",Matches!$J$2:$J$201,0))),0,IF(D1524-E1524=INDEX(Matches!$G$2:$G$201,MATCH($A1524&amp;"-1",Matches!$J$2:$J$201,0))-INDEX(Matches!$H$2:$H$201,MATCH($A1524&amp;"-1",Matches!$J$2:$J$201,0)),3,2))))),""))</f>
        <v/>
      </c>
      <c r="Y1524" s="12" t="str">
        <f aca="false">IF(OR($B1524="",F1524="",G1524=""),"",IFERROR(IF(OR(INDEX(Matches!$I$2:$I$201,MATCH($A1524&amp;"-2",Matches!$J$2:$J$201,0))="Void",INDEX(Matches!$G$2:$G$201,MATCH($A1524&amp;"-2",Matches!$J$2:$J$201,0))="",INDEX(Matches!$H$2:$H$201,MATCH($A1524&amp;"-2",Matches!$J$2:$J$201,0))=""),"",IF(AND($C1524&lt;&gt;"",INDEX(Matches!$F$2:$F$201,MATCH($A1524&amp;"-2",Matches!$J$2:$J$201,0))&lt;&gt;"",$C1524&gt;=INDEX(Matches!$F$2:$F$201,MATCH($A1524&amp;"-2",Matches!$J$2:$J$201,0))),"",IF(AND(F1524=INDEX(Matches!$G$2:$G$201,MATCH($A1524&amp;"-2",Matches!$J$2:$J$201,0)),G1524=INDEX(Matches!$H$2:$H$201,MATCH($A1524&amp;"-2",Matches!$J$2:$J$201,0))),5,IF(SIGN(F1524-G1524)&lt;&gt;SIGN(INDEX(Matches!$G$2:$G$201,MATCH($A1524&amp;"-2",Matches!$J$2:$J$201,0))-INDEX(Matches!$H$2:$H$201,MATCH($A1524&amp;"-2",Matches!$J$2:$J$201,0))),0,IF(F1524-G1524=INDEX(Matches!$G$2:$G$201,MATCH($A1524&amp;"-2",Matches!$J$2:$J$201,0))-INDEX(Matches!$H$2:$H$201,MATCH($A1524&amp;"-2",Matches!$J$2:$J$201,0)),3,2))))),""))</f>
        <v/>
      </c>
      <c r="Z1524" s="12" t="str">
        <f aca="false">IF(OR($B1524="",H1524="",I1524=""),"",IFERROR(IF(OR(INDEX(Matches!$I$2:$I$201,MATCH($A1524&amp;"-3",Matches!$J$2:$J$201,0))="Void",INDEX(Matches!$G$2:$G$201,MATCH($A1524&amp;"-3",Matches!$J$2:$J$201,0))="",INDEX(Matches!$H$2:$H$201,MATCH($A1524&amp;"-3",Matches!$J$2:$J$201,0))=""),"",IF(AND($C1524&lt;&gt;"",INDEX(Matches!$F$2:$F$201,MATCH($A1524&amp;"-3",Matches!$J$2:$J$201,0))&lt;&gt;"",$C1524&gt;=INDEX(Matches!$F$2:$F$201,MATCH($A1524&amp;"-3",Matches!$J$2:$J$201,0))),"",IF(AND(H1524=INDEX(Matches!$G$2:$G$201,MATCH($A1524&amp;"-3",Matches!$J$2:$J$201,0)),I1524=INDEX(Matches!$H$2:$H$201,MATCH($A1524&amp;"-3",Matches!$J$2:$J$201,0))),5,IF(SIGN(H1524-I1524)&lt;&gt;SIGN(INDEX(Matches!$G$2:$G$201,MATCH($A1524&amp;"-3",Matches!$J$2:$J$201,0))-INDEX(Matches!$H$2:$H$201,MATCH($A1524&amp;"-3",Matches!$J$2:$J$201,0))),0,IF(H1524-I1524=INDEX(Matches!$G$2:$G$201,MATCH($A1524&amp;"-3",Matches!$J$2:$J$201,0))-INDEX(Matches!$H$2:$H$201,MATCH($A1524&amp;"-3",Matches!$J$2:$J$201,0)),3,2))))),""))</f>
        <v/>
      </c>
      <c r="AA1524" s="12" t="str">
        <f aca="false">IF(OR($B1524="",J1524="",K1524=""),"",IFERROR(IF(OR(INDEX(Matches!$I$2:$I$201,MATCH($A1524&amp;"-4",Matches!$J$2:$J$201,0))="Void",INDEX(Matches!$G$2:$G$201,MATCH($A1524&amp;"-4",Matches!$J$2:$J$201,0))="",INDEX(Matches!$H$2:$H$201,MATCH($A1524&amp;"-4",Matches!$J$2:$J$201,0))=""),"",IF(AND($C1524&lt;&gt;"",INDEX(Matches!$F$2:$F$201,MATCH($A1524&amp;"-4",Matches!$J$2:$J$201,0))&lt;&gt;"",$C1524&gt;=INDEX(Matches!$F$2:$F$201,MATCH($A1524&amp;"-4",Matches!$J$2:$J$201,0))),"",IF(AND(J1524=INDEX(Matches!$G$2:$G$201,MATCH($A1524&amp;"-4",Matches!$J$2:$J$201,0)),K1524=INDEX(Matches!$H$2:$H$201,MATCH($A1524&amp;"-4",Matches!$J$2:$J$201,0))),5,IF(SIGN(J1524-K1524)&lt;&gt;SIGN(INDEX(Matches!$G$2:$G$201,MATCH($A1524&amp;"-4",Matches!$J$2:$J$201,0))-INDEX(Matches!$H$2:$H$201,MATCH($A1524&amp;"-4",Matches!$J$2:$J$201,0))),0,IF(J1524-K1524=INDEX(Matches!$G$2:$G$201,MATCH($A1524&amp;"-4",Matches!$J$2:$J$201,0))-INDEX(Matches!$H$2:$H$201,MATCH($A1524&amp;"-4",Matches!$J$2:$J$201,0)),3,2))))),""))</f>
        <v/>
      </c>
      <c r="AB1524" s="12" t="str">
        <f aca="false">IF(OR($B1524="",L1524="",M1524=""),"",IFERROR(IF(OR(INDEX(Matches!$I$2:$I$201,MATCH($A1524&amp;"-5",Matches!$J$2:$J$201,0))="Void",INDEX(Matches!$G$2:$G$201,MATCH($A1524&amp;"-5",Matches!$J$2:$J$201,0))="",INDEX(Matches!$H$2:$H$201,MATCH($A1524&amp;"-5",Matches!$J$2:$J$201,0))=""),"",IF(AND($C1524&lt;&gt;"",INDEX(Matches!$F$2:$F$201,MATCH($A1524&amp;"-5",Matches!$J$2:$J$201,0))&lt;&gt;"",$C1524&gt;=INDEX(Matches!$F$2:$F$201,MATCH($A1524&amp;"-5",Matches!$J$2:$J$201,0))),"",IF(AND(L1524=INDEX(Matches!$G$2:$G$201,MATCH($A1524&amp;"-5",Matches!$J$2:$J$201,0)),M1524=INDEX(Matches!$H$2:$H$201,MATCH($A1524&amp;"-5",Matches!$J$2:$J$201,0))),5,IF(SIGN(L1524-M1524)&lt;&gt;SIGN(INDEX(Matches!$G$2:$G$201,MATCH($A1524&amp;"-5",Matches!$J$2:$J$201,0))-INDEX(Matches!$H$2:$H$201,MATCH($A1524&amp;"-5",Matches!$J$2:$J$201,0))),0,IF(L1524-M1524=INDEX(Matches!$G$2:$G$201,MATCH($A1524&amp;"-5",Matches!$J$2:$J$201,0))-INDEX(Matches!$H$2:$H$201,MATCH($A1524&amp;"-5",Matches!$J$2:$J$201,0)),3,2))))),""))</f>
        <v/>
      </c>
      <c r="AC1524" s="12" t="str">
        <f aca="false">IF(OR($B1524="",N1524="",O1524=""),"",IFERROR(IF(OR(INDEX(Matches!$I$2:$I$201,MATCH($A1524&amp;"-6",Matches!$J$2:$J$201,0))="Void",INDEX(Matches!$G$2:$G$201,MATCH($A1524&amp;"-6",Matches!$J$2:$J$201,0))="",INDEX(Matches!$H$2:$H$201,MATCH($A1524&amp;"-6",Matches!$J$2:$J$201,0))=""),"",IF(AND($C1524&lt;&gt;"",INDEX(Matches!$F$2:$F$201,MATCH($A1524&amp;"-6",Matches!$J$2:$J$201,0))&lt;&gt;"",$C1524&gt;=INDEX(Matches!$F$2:$F$201,MATCH($A1524&amp;"-6",Matches!$J$2:$J$201,0))),"",IF(AND(N1524=INDEX(Matches!$G$2:$G$201,MATCH($A1524&amp;"-6",Matches!$J$2:$J$201,0)),O1524=INDEX(Matches!$H$2:$H$201,MATCH($A1524&amp;"-6",Matches!$J$2:$J$201,0))),5,IF(SIGN(N1524-O1524)&lt;&gt;SIGN(INDEX(Matches!$G$2:$G$201,MATCH($A1524&amp;"-6",Matches!$J$2:$J$201,0))-INDEX(Matches!$H$2:$H$201,MATCH($A1524&amp;"-6",Matches!$J$2:$J$201,0))),0,IF(N1524-O1524=INDEX(Matches!$G$2:$G$201,MATCH($A1524&amp;"-6",Matches!$J$2:$J$201,0))-INDEX(Matches!$H$2:$H$201,MATCH($A1524&amp;"-6",Matches!$J$2:$J$201,0)),3,2))))),""))</f>
        <v/>
      </c>
      <c r="AD1524" s="12" t="str">
        <f aca="false">IF(OR($B1524="",P1524="",Q1524=""),"",IFERROR(IF(OR(INDEX(Matches!$I$2:$I$201,MATCH($A1524&amp;"-7",Matches!$J$2:$J$201,0))="Void",INDEX(Matches!$G$2:$G$201,MATCH($A1524&amp;"-7",Matches!$J$2:$J$201,0))="",INDEX(Matches!$H$2:$H$201,MATCH($A1524&amp;"-7",Matches!$J$2:$J$201,0))=""),"",IF(AND($C1524&lt;&gt;"",INDEX(Matches!$F$2:$F$201,MATCH($A1524&amp;"-7",Matches!$J$2:$J$201,0))&lt;&gt;"",$C1524&gt;=INDEX(Matches!$F$2:$F$201,MATCH($A1524&amp;"-7",Matches!$J$2:$J$201,0))),"",IF(AND(P1524=INDEX(Matches!$G$2:$G$201,MATCH($A1524&amp;"-7",Matches!$J$2:$J$201,0)),Q1524=INDEX(Matches!$H$2:$H$201,MATCH($A1524&amp;"-7",Matches!$J$2:$J$201,0))),5,IF(SIGN(P1524-Q1524)&lt;&gt;SIGN(INDEX(Matches!$G$2:$G$201,MATCH($A1524&amp;"-7",Matches!$J$2:$J$201,0))-INDEX(Matches!$H$2:$H$201,MATCH($A1524&amp;"-7",Matches!$J$2:$J$201,0))),0,IF(P1524-Q1524=INDEX(Matches!$G$2:$G$201,MATCH($A1524&amp;"-7",Matches!$J$2:$J$201,0))-INDEX(Matches!$H$2:$H$201,MATCH($A1524&amp;"-7",Matches!$J$2:$J$201,0)),3,2))))),""))</f>
        <v/>
      </c>
      <c r="AE1524" s="12" t="str">
        <f aca="false">IF(OR($B1524="",R1524="",S1524=""),"",IFERROR(IF(OR(INDEX(Matches!$I$2:$I$201,MATCH($A1524&amp;"-8",Matches!$J$2:$J$201,0))="Void",INDEX(Matches!$G$2:$G$201,MATCH($A1524&amp;"-8",Matches!$J$2:$J$201,0))="",INDEX(Matches!$H$2:$H$201,MATCH($A1524&amp;"-8",Matches!$J$2:$J$201,0))=""),"",IF(AND($C1524&lt;&gt;"",INDEX(Matches!$F$2:$F$201,MATCH($A1524&amp;"-8",Matches!$J$2:$J$201,0))&lt;&gt;"",$C1524&gt;=INDEX(Matches!$F$2:$F$201,MATCH($A1524&amp;"-8",Matches!$J$2:$J$201,0))),"",IF(AND(R1524=INDEX(Matches!$G$2:$G$201,MATCH($A1524&amp;"-8",Matches!$J$2:$J$201,0)),S1524=INDEX(Matches!$H$2:$H$201,MATCH($A1524&amp;"-8",Matches!$J$2:$J$201,0))),5,IF(SIGN(R1524-S1524)&lt;&gt;SIGN(INDEX(Matches!$G$2:$G$201,MATCH($A1524&amp;"-8",Matches!$J$2:$J$201,0))-INDEX(Matches!$H$2:$H$201,MATCH($A1524&amp;"-8",Matches!$J$2:$J$201,0))),0,IF(R1524-S1524=INDEX(Matches!$G$2:$G$201,MATCH($A1524&amp;"-8",Matches!$J$2:$J$201,0))-INDEX(Matches!$H$2:$H$201,MATCH($A1524&amp;"-8",Matches!$J$2:$J$201,0)),3,2))))),""))</f>
        <v/>
      </c>
      <c r="AF1524" s="12" t="str">
        <f aca="false">IF(OR($B1524="",T1524="",U1524=""),"",IFERROR(IF(OR(INDEX(Matches!$I$2:$I$201,MATCH($A1524&amp;"-9",Matches!$J$2:$J$201,0))="Void",INDEX(Matches!$G$2:$G$201,MATCH($A1524&amp;"-9",Matches!$J$2:$J$201,0))="",INDEX(Matches!$H$2:$H$201,MATCH($A1524&amp;"-9",Matches!$J$2:$J$201,0))=""),"",IF(AND($C1524&lt;&gt;"",INDEX(Matches!$F$2:$F$201,MATCH($A1524&amp;"-9",Matches!$J$2:$J$201,0))&lt;&gt;"",$C1524&gt;=INDEX(Matches!$F$2:$F$201,MATCH($A1524&amp;"-9",Matches!$J$2:$J$201,0))),"",IF(AND(T1524=INDEX(Matches!$G$2:$G$201,MATCH($A1524&amp;"-9",Matches!$J$2:$J$201,0)),U1524=INDEX(Matches!$H$2:$H$201,MATCH($A1524&amp;"-9",Matches!$J$2:$J$201,0))),5,IF(SIGN(T1524-U1524)&lt;&gt;SIGN(INDEX(Matches!$G$2:$G$201,MATCH($A1524&amp;"-9",Matches!$J$2:$J$201,0))-INDEX(Matches!$H$2:$H$201,MATCH($A1524&amp;"-9",Matches!$J$2:$J$201,0))),0,IF(T1524-U1524=INDEX(Matches!$G$2:$G$201,MATCH($A1524&amp;"-9",Matches!$J$2:$J$201,0))-INDEX(Matches!$H$2:$H$201,MATCH($A1524&amp;"-9",Matches!$J$2:$J$201,0)),3,2))))),""))</f>
        <v/>
      </c>
      <c r="AG1524" s="12" t="str">
        <f aca="false">IF(OR($B1524="",V1524="",W1524=""),"",IFERROR(IF(OR(INDEX(Matches!$I$2:$I$201,MATCH($A1524&amp;"-10",Matches!$J$2:$J$201,0))="Void",INDEX(Matches!$G$2:$G$201,MATCH($A1524&amp;"-10",Matches!$J$2:$J$201,0))="",INDEX(Matches!$H$2:$H$201,MATCH($A1524&amp;"-10",Matches!$J$2:$J$201,0))=""),"",IF(AND($C1524&lt;&gt;"",INDEX(Matches!$F$2:$F$201,MATCH($A1524&amp;"-10",Matches!$J$2:$J$201,0))&lt;&gt;"",$C1524&gt;=INDEX(Matches!$F$2:$F$201,MATCH($A1524&amp;"-10",Matches!$J$2:$J$201,0))),"",IF(AND(V1524=INDEX(Matches!$G$2:$G$201,MATCH($A1524&amp;"-10",Matches!$J$2:$J$201,0)),W1524=INDEX(Matches!$H$2:$H$201,MATCH($A1524&amp;"-10",Matches!$J$2:$J$201,0))),5,IF(SIGN(V1524-W1524)&lt;&gt;SIGN(INDEX(Matches!$G$2:$G$201,MATCH($A1524&amp;"-10",Matches!$J$2:$J$201,0))-INDEX(Matches!$H$2:$H$201,MATCH($A1524&amp;"-10",Matches!$J$2:$J$201,0))),0,IF(V1524-W1524=INDEX(Matches!$G$2:$G$201,MATCH($A1524&amp;"-10",Matches!$J$2:$J$201,0))-INDEX(Matches!$H$2:$H$201,MATCH($A1524&amp;"-10",Matches!$J$2:$J$201,0)),3,2))))),""))</f>
        <v/>
      </c>
      <c r="AH1524" s="13" t="str">
        <f aca="false">IF($B1524="","",SUM(X1524:AG1524))</f>
        <v/>
      </c>
      <c r="AI1524" s="12" t="str">
        <f aca="false">IF($B1524="","",COUNTIF(X1524:AG1524,5))</f>
        <v/>
      </c>
      <c r="AJ1524" s="12" t="str">
        <f aca="false">IF($B1524="","",COUNTIF(X1524:AG1524,"&gt;=2"))</f>
        <v/>
      </c>
      <c r="AK1524" s="12" t="str">
        <f aca="false">IF($B1524="","",COUNT(X1524:AG1524))</f>
        <v/>
      </c>
    </row>
    <row r="1525" customFormat="false" ht="15" hidden="false" customHeight="false" outlineLevel="0" collapsed="false">
      <c r="A1525" s="7"/>
      <c r="B1525" s="7"/>
      <c r="C1525" s="11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12" t="str">
        <f aca="false">IF(OR($B1525="",D1525="",E1525=""),"",IFERROR(IF(OR(INDEX(Matches!$I$2:$I$201,MATCH($A1525&amp;"-1",Matches!$J$2:$J$201,0))="Void",INDEX(Matches!$G$2:$G$201,MATCH($A1525&amp;"-1",Matches!$J$2:$J$201,0))="",INDEX(Matches!$H$2:$H$201,MATCH($A1525&amp;"-1",Matches!$J$2:$J$201,0))=""),"",IF(AND($C1525&lt;&gt;"",INDEX(Matches!$F$2:$F$201,MATCH($A1525&amp;"-1",Matches!$J$2:$J$201,0))&lt;&gt;"",$C1525&gt;=INDEX(Matches!$F$2:$F$201,MATCH($A1525&amp;"-1",Matches!$J$2:$J$201,0))),"",IF(AND(D1525=INDEX(Matches!$G$2:$G$201,MATCH($A1525&amp;"-1",Matches!$J$2:$J$201,0)),E1525=INDEX(Matches!$H$2:$H$201,MATCH($A1525&amp;"-1",Matches!$J$2:$J$201,0))),5,IF(SIGN(D1525-E1525)&lt;&gt;SIGN(INDEX(Matches!$G$2:$G$201,MATCH($A1525&amp;"-1",Matches!$J$2:$J$201,0))-INDEX(Matches!$H$2:$H$201,MATCH($A1525&amp;"-1",Matches!$J$2:$J$201,0))),0,IF(D1525-E1525=INDEX(Matches!$G$2:$G$201,MATCH($A1525&amp;"-1",Matches!$J$2:$J$201,0))-INDEX(Matches!$H$2:$H$201,MATCH($A1525&amp;"-1",Matches!$J$2:$J$201,0)),3,2))))),""))</f>
        <v/>
      </c>
      <c r="Y1525" s="12" t="str">
        <f aca="false">IF(OR($B1525="",F1525="",G1525=""),"",IFERROR(IF(OR(INDEX(Matches!$I$2:$I$201,MATCH($A1525&amp;"-2",Matches!$J$2:$J$201,0))="Void",INDEX(Matches!$G$2:$G$201,MATCH($A1525&amp;"-2",Matches!$J$2:$J$201,0))="",INDEX(Matches!$H$2:$H$201,MATCH($A1525&amp;"-2",Matches!$J$2:$J$201,0))=""),"",IF(AND($C1525&lt;&gt;"",INDEX(Matches!$F$2:$F$201,MATCH($A1525&amp;"-2",Matches!$J$2:$J$201,0))&lt;&gt;"",$C1525&gt;=INDEX(Matches!$F$2:$F$201,MATCH($A1525&amp;"-2",Matches!$J$2:$J$201,0))),"",IF(AND(F1525=INDEX(Matches!$G$2:$G$201,MATCH($A1525&amp;"-2",Matches!$J$2:$J$201,0)),G1525=INDEX(Matches!$H$2:$H$201,MATCH($A1525&amp;"-2",Matches!$J$2:$J$201,0))),5,IF(SIGN(F1525-G1525)&lt;&gt;SIGN(INDEX(Matches!$G$2:$G$201,MATCH($A1525&amp;"-2",Matches!$J$2:$J$201,0))-INDEX(Matches!$H$2:$H$201,MATCH($A1525&amp;"-2",Matches!$J$2:$J$201,0))),0,IF(F1525-G1525=INDEX(Matches!$G$2:$G$201,MATCH($A1525&amp;"-2",Matches!$J$2:$J$201,0))-INDEX(Matches!$H$2:$H$201,MATCH($A1525&amp;"-2",Matches!$J$2:$J$201,0)),3,2))))),""))</f>
        <v/>
      </c>
      <c r="Z1525" s="12" t="str">
        <f aca="false">IF(OR($B1525="",H1525="",I1525=""),"",IFERROR(IF(OR(INDEX(Matches!$I$2:$I$201,MATCH($A1525&amp;"-3",Matches!$J$2:$J$201,0))="Void",INDEX(Matches!$G$2:$G$201,MATCH($A1525&amp;"-3",Matches!$J$2:$J$201,0))="",INDEX(Matches!$H$2:$H$201,MATCH($A1525&amp;"-3",Matches!$J$2:$J$201,0))=""),"",IF(AND($C1525&lt;&gt;"",INDEX(Matches!$F$2:$F$201,MATCH($A1525&amp;"-3",Matches!$J$2:$J$201,0))&lt;&gt;"",$C1525&gt;=INDEX(Matches!$F$2:$F$201,MATCH($A1525&amp;"-3",Matches!$J$2:$J$201,0))),"",IF(AND(H1525=INDEX(Matches!$G$2:$G$201,MATCH($A1525&amp;"-3",Matches!$J$2:$J$201,0)),I1525=INDEX(Matches!$H$2:$H$201,MATCH($A1525&amp;"-3",Matches!$J$2:$J$201,0))),5,IF(SIGN(H1525-I1525)&lt;&gt;SIGN(INDEX(Matches!$G$2:$G$201,MATCH($A1525&amp;"-3",Matches!$J$2:$J$201,0))-INDEX(Matches!$H$2:$H$201,MATCH($A1525&amp;"-3",Matches!$J$2:$J$201,0))),0,IF(H1525-I1525=INDEX(Matches!$G$2:$G$201,MATCH($A1525&amp;"-3",Matches!$J$2:$J$201,0))-INDEX(Matches!$H$2:$H$201,MATCH($A1525&amp;"-3",Matches!$J$2:$J$201,0)),3,2))))),""))</f>
        <v/>
      </c>
      <c r="AA1525" s="12" t="str">
        <f aca="false">IF(OR($B1525="",J1525="",K1525=""),"",IFERROR(IF(OR(INDEX(Matches!$I$2:$I$201,MATCH($A1525&amp;"-4",Matches!$J$2:$J$201,0))="Void",INDEX(Matches!$G$2:$G$201,MATCH($A1525&amp;"-4",Matches!$J$2:$J$201,0))="",INDEX(Matches!$H$2:$H$201,MATCH($A1525&amp;"-4",Matches!$J$2:$J$201,0))=""),"",IF(AND($C1525&lt;&gt;"",INDEX(Matches!$F$2:$F$201,MATCH($A1525&amp;"-4",Matches!$J$2:$J$201,0))&lt;&gt;"",$C1525&gt;=INDEX(Matches!$F$2:$F$201,MATCH($A1525&amp;"-4",Matches!$J$2:$J$201,0))),"",IF(AND(J1525=INDEX(Matches!$G$2:$G$201,MATCH($A1525&amp;"-4",Matches!$J$2:$J$201,0)),K1525=INDEX(Matches!$H$2:$H$201,MATCH($A1525&amp;"-4",Matches!$J$2:$J$201,0))),5,IF(SIGN(J1525-K1525)&lt;&gt;SIGN(INDEX(Matches!$G$2:$G$201,MATCH($A1525&amp;"-4",Matches!$J$2:$J$201,0))-INDEX(Matches!$H$2:$H$201,MATCH($A1525&amp;"-4",Matches!$J$2:$J$201,0))),0,IF(J1525-K1525=INDEX(Matches!$G$2:$G$201,MATCH($A1525&amp;"-4",Matches!$J$2:$J$201,0))-INDEX(Matches!$H$2:$H$201,MATCH($A1525&amp;"-4",Matches!$J$2:$J$201,0)),3,2))))),""))</f>
        <v/>
      </c>
      <c r="AB1525" s="12" t="str">
        <f aca="false">IF(OR($B1525="",L1525="",M1525=""),"",IFERROR(IF(OR(INDEX(Matches!$I$2:$I$201,MATCH($A1525&amp;"-5",Matches!$J$2:$J$201,0))="Void",INDEX(Matches!$G$2:$G$201,MATCH($A1525&amp;"-5",Matches!$J$2:$J$201,0))="",INDEX(Matches!$H$2:$H$201,MATCH($A1525&amp;"-5",Matches!$J$2:$J$201,0))=""),"",IF(AND($C1525&lt;&gt;"",INDEX(Matches!$F$2:$F$201,MATCH($A1525&amp;"-5",Matches!$J$2:$J$201,0))&lt;&gt;"",$C1525&gt;=INDEX(Matches!$F$2:$F$201,MATCH($A1525&amp;"-5",Matches!$J$2:$J$201,0))),"",IF(AND(L1525=INDEX(Matches!$G$2:$G$201,MATCH($A1525&amp;"-5",Matches!$J$2:$J$201,0)),M1525=INDEX(Matches!$H$2:$H$201,MATCH($A1525&amp;"-5",Matches!$J$2:$J$201,0))),5,IF(SIGN(L1525-M1525)&lt;&gt;SIGN(INDEX(Matches!$G$2:$G$201,MATCH($A1525&amp;"-5",Matches!$J$2:$J$201,0))-INDEX(Matches!$H$2:$H$201,MATCH($A1525&amp;"-5",Matches!$J$2:$J$201,0))),0,IF(L1525-M1525=INDEX(Matches!$G$2:$G$201,MATCH($A1525&amp;"-5",Matches!$J$2:$J$201,0))-INDEX(Matches!$H$2:$H$201,MATCH($A1525&amp;"-5",Matches!$J$2:$J$201,0)),3,2))))),""))</f>
        <v/>
      </c>
      <c r="AC1525" s="12" t="str">
        <f aca="false">IF(OR($B1525="",N1525="",O1525=""),"",IFERROR(IF(OR(INDEX(Matches!$I$2:$I$201,MATCH($A1525&amp;"-6",Matches!$J$2:$J$201,0))="Void",INDEX(Matches!$G$2:$G$201,MATCH($A1525&amp;"-6",Matches!$J$2:$J$201,0))="",INDEX(Matches!$H$2:$H$201,MATCH($A1525&amp;"-6",Matches!$J$2:$J$201,0))=""),"",IF(AND($C1525&lt;&gt;"",INDEX(Matches!$F$2:$F$201,MATCH($A1525&amp;"-6",Matches!$J$2:$J$201,0))&lt;&gt;"",$C1525&gt;=INDEX(Matches!$F$2:$F$201,MATCH($A1525&amp;"-6",Matches!$J$2:$J$201,0))),"",IF(AND(N1525=INDEX(Matches!$G$2:$G$201,MATCH($A1525&amp;"-6",Matches!$J$2:$J$201,0)),O1525=INDEX(Matches!$H$2:$H$201,MATCH($A1525&amp;"-6",Matches!$J$2:$J$201,0))),5,IF(SIGN(N1525-O1525)&lt;&gt;SIGN(INDEX(Matches!$G$2:$G$201,MATCH($A1525&amp;"-6",Matches!$J$2:$J$201,0))-INDEX(Matches!$H$2:$H$201,MATCH($A1525&amp;"-6",Matches!$J$2:$J$201,0))),0,IF(N1525-O1525=INDEX(Matches!$G$2:$G$201,MATCH($A1525&amp;"-6",Matches!$J$2:$J$201,0))-INDEX(Matches!$H$2:$H$201,MATCH($A1525&amp;"-6",Matches!$J$2:$J$201,0)),3,2))))),""))</f>
        <v/>
      </c>
      <c r="AD1525" s="12" t="str">
        <f aca="false">IF(OR($B1525="",P1525="",Q1525=""),"",IFERROR(IF(OR(INDEX(Matches!$I$2:$I$201,MATCH($A1525&amp;"-7",Matches!$J$2:$J$201,0))="Void",INDEX(Matches!$G$2:$G$201,MATCH($A1525&amp;"-7",Matches!$J$2:$J$201,0))="",INDEX(Matches!$H$2:$H$201,MATCH($A1525&amp;"-7",Matches!$J$2:$J$201,0))=""),"",IF(AND($C1525&lt;&gt;"",INDEX(Matches!$F$2:$F$201,MATCH($A1525&amp;"-7",Matches!$J$2:$J$201,0))&lt;&gt;"",$C1525&gt;=INDEX(Matches!$F$2:$F$201,MATCH($A1525&amp;"-7",Matches!$J$2:$J$201,0))),"",IF(AND(P1525=INDEX(Matches!$G$2:$G$201,MATCH($A1525&amp;"-7",Matches!$J$2:$J$201,0)),Q1525=INDEX(Matches!$H$2:$H$201,MATCH($A1525&amp;"-7",Matches!$J$2:$J$201,0))),5,IF(SIGN(P1525-Q1525)&lt;&gt;SIGN(INDEX(Matches!$G$2:$G$201,MATCH($A1525&amp;"-7",Matches!$J$2:$J$201,0))-INDEX(Matches!$H$2:$H$201,MATCH($A1525&amp;"-7",Matches!$J$2:$J$201,0))),0,IF(P1525-Q1525=INDEX(Matches!$G$2:$G$201,MATCH($A1525&amp;"-7",Matches!$J$2:$J$201,0))-INDEX(Matches!$H$2:$H$201,MATCH($A1525&amp;"-7",Matches!$J$2:$J$201,0)),3,2))))),""))</f>
        <v/>
      </c>
      <c r="AE1525" s="12" t="str">
        <f aca="false">IF(OR($B1525="",R1525="",S1525=""),"",IFERROR(IF(OR(INDEX(Matches!$I$2:$I$201,MATCH($A1525&amp;"-8",Matches!$J$2:$J$201,0))="Void",INDEX(Matches!$G$2:$G$201,MATCH($A1525&amp;"-8",Matches!$J$2:$J$201,0))="",INDEX(Matches!$H$2:$H$201,MATCH($A1525&amp;"-8",Matches!$J$2:$J$201,0))=""),"",IF(AND($C1525&lt;&gt;"",INDEX(Matches!$F$2:$F$201,MATCH($A1525&amp;"-8",Matches!$J$2:$J$201,0))&lt;&gt;"",$C1525&gt;=INDEX(Matches!$F$2:$F$201,MATCH($A1525&amp;"-8",Matches!$J$2:$J$201,0))),"",IF(AND(R1525=INDEX(Matches!$G$2:$G$201,MATCH($A1525&amp;"-8",Matches!$J$2:$J$201,0)),S1525=INDEX(Matches!$H$2:$H$201,MATCH($A1525&amp;"-8",Matches!$J$2:$J$201,0))),5,IF(SIGN(R1525-S1525)&lt;&gt;SIGN(INDEX(Matches!$G$2:$G$201,MATCH($A1525&amp;"-8",Matches!$J$2:$J$201,0))-INDEX(Matches!$H$2:$H$201,MATCH($A1525&amp;"-8",Matches!$J$2:$J$201,0))),0,IF(R1525-S1525=INDEX(Matches!$G$2:$G$201,MATCH($A1525&amp;"-8",Matches!$J$2:$J$201,0))-INDEX(Matches!$H$2:$H$201,MATCH($A1525&amp;"-8",Matches!$J$2:$J$201,0)),3,2))))),""))</f>
        <v/>
      </c>
      <c r="AF1525" s="12" t="str">
        <f aca="false">IF(OR($B1525="",T1525="",U1525=""),"",IFERROR(IF(OR(INDEX(Matches!$I$2:$I$201,MATCH($A1525&amp;"-9",Matches!$J$2:$J$201,0))="Void",INDEX(Matches!$G$2:$G$201,MATCH($A1525&amp;"-9",Matches!$J$2:$J$201,0))="",INDEX(Matches!$H$2:$H$201,MATCH($A1525&amp;"-9",Matches!$J$2:$J$201,0))=""),"",IF(AND($C1525&lt;&gt;"",INDEX(Matches!$F$2:$F$201,MATCH($A1525&amp;"-9",Matches!$J$2:$J$201,0))&lt;&gt;"",$C1525&gt;=INDEX(Matches!$F$2:$F$201,MATCH($A1525&amp;"-9",Matches!$J$2:$J$201,0))),"",IF(AND(T1525=INDEX(Matches!$G$2:$G$201,MATCH($A1525&amp;"-9",Matches!$J$2:$J$201,0)),U1525=INDEX(Matches!$H$2:$H$201,MATCH($A1525&amp;"-9",Matches!$J$2:$J$201,0))),5,IF(SIGN(T1525-U1525)&lt;&gt;SIGN(INDEX(Matches!$G$2:$G$201,MATCH($A1525&amp;"-9",Matches!$J$2:$J$201,0))-INDEX(Matches!$H$2:$H$201,MATCH($A1525&amp;"-9",Matches!$J$2:$J$201,0))),0,IF(T1525-U1525=INDEX(Matches!$G$2:$G$201,MATCH($A1525&amp;"-9",Matches!$J$2:$J$201,0))-INDEX(Matches!$H$2:$H$201,MATCH($A1525&amp;"-9",Matches!$J$2:$J$201,0)),3,2))))),""))</f>
        <v/>
      </c>
      <c r="AG1525" s="12" t="str">
        <f aca="false">IF(OR($B1525="",V1525="",W1525=""),"",IFERROR(IF(OR(INDEX(Matches!$I$2:$I$201,MATCH($A1525&amp;"-10",Matches!$J$2:$J$201,0))="Void",INDEX(Matches!$G$2:$G$201,MATCH($A1525&amp;"-10",Matches!$J$2:$J$201,0))="",INDEX(Matches!$H$2:$H$201,MATCH($A1525&amp;"-10",Matches!$J$2:$J$201,0))=""),"",IF(AND($C1525&lt;&gt;"",INDEX(Matches!$F$2:$F$201,MATCH($A1525&amp;"-10",Matches!$J$2:$J$201,0))&lt;&gt;"",$C1525&gt;=INDEX(Matches!$F$2:$F$201,MATCH($A1525&amp;"-10",Matches!$J$2:$J$201,0))),"",IF(AND(V1525=INDEX(Matches!$G$2:$G$201,MATCH($A1525&amp;"-10",Matches!$J$2:$J$201,0)),W1525=INDEX(Matches!$H$2:$H$201,MATCH($A1525&amp;"-10",Matches!$J$2:$J$201,0))),5,IF(SIGN(V1525-W1525)&lt;&gt;SIGN(INDEX(Matches!$G$2:$G$201,MATCH($A1525&amp;"-10",Matches!$J$2:$J$201,0))-INDEX(Matches!$H$2:$H$201,MATCH($A1525&amp;"-10",Matches!$J$2:$J$201,0))),0,IF(V1525-W1525=INDEX(Matches!$G$2:$G$201,MATCH($A1525&amp;"-10",Matches!$J$2:$J$201,0))-INDEX(Matches!$H$2:$H$201,MATCH($A1525&amp;"-10",Matches!$J$2:$J$201,0)),3,2))))),""))</f>
        <v/>
      </c>
      <c r="AH1525" s="13" t="str">
        <f aca="false">IF($B1525="","",SUM(X1525:AG1525))</f>
        <v/>
      </c>
      <c r="AI1525" s="12" t="str">
        <f aca="false">IF($B1525="","",COUNTIF(X1525:AG1525,5))</f>
        <v/>
      </c>
      <c r="AJ1525" s="12" t="str">
        <f aca="false">IF($B1525="","",COUNTIF(X1525:AG1525,"&gt;=2"))</f>
        <v/>
      </c>
      <c r="AK1525" s="12" t="str">
        <f aca="false">IF($B1525="","",COUNT(X1525:AG1525))</f>
        <v/>
      </c>
    </row>
    <row r="1526" customFormat="false" ht="15" hidden="false" customHeight="false" outlineLevel="0" collapsed="false">
      <c r="A1526" s="7"/>
      <c r="B1526" s="7"/>
      <c r="C1526" s="11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12" t="str">
        <f aca="false">IF(OR($B1526="",D1526="",E1526=""),"",IFERROR(IF(OR(INDEX(Matches!$I$2:$I$201,MATCH($A1526&amp;"-1",Matches!$J$2:$J$201,0))="Void",INDEX(Matches!$G$2:$G$201,MATCH($A1526&amp;"-1",Matches!$J$2:$J$201,0))="",INDEX(Matches!$H$2:$H$201,MATCH($A1526&amp;"-1",Matches!$J$2:$J$201,0))=""),"",IF(AND($C1526&lt;&gt;"",INDEX(Matches!$F$2:$F$201,MATCH($A1526&amp;"-1",Matches!$J$2:$J$201,0))&lt;&gt;"",$C1526&gt;=INDEX(Matches!$F$2:$F$201,MATCH($A1526&amp;"-1",Matches!$J$2:$J$201,0))),"",IF(AND(D1526=INDEX(Matches!$G$2:$G$201,MATCH($A1526&amp;"-1",Matches!$J$2:$J$201,0)),E1526=INDEX(Matches!$H$2:$H$201,MATCH($A1526&amp;"-1",Matches!$J$2:$J$201,0))),5,IF(SIGN(D1526-E1526)&lt;&gt;SIGN(INDEX(Matches!$G$2:$G$201,MATCH($A1526&amp;"-1",Matches!$J$2:$J$201,0))-INDEX(Matches!$H$2:$H$201,MATCH($A1526&amp;"-1",Matches!$J$2:$J$201,0))),0,IF(D1526-E1526=INDEX(Matches!$G$2:$G$201,MATCH($A1526&amp;"-1",Matches!$J$2:$J$201,0))-INDEX(Matches!$H$2:$H$201,MATCH($A1526&amp;"-1",Matches!$J$2:$J$201,0)),3,2))))),""))</f>
        <v/>
      </c>
      <c r="Y1526" s="12" t="str">
        <f aca="false">IF(OR($B1526="",F1526="",G1526=""),"",IFERROR(IF(OR(INDEX(Matches!$I$2:$I$201,MATCH($A1526&amp;"-2",Matches!$J$2:$J$201,0))="Void",INDEX(Matches!$G$2:$G$201,MATCH($A1526&amp;"-2",Matches!$J$2:$J$201,0))="",INDEX(Matches!$H$2:$H$201,MATCH($A1526&amp;"-2",Matches!$J$2:$J$201,0))=""),"",IF(AND($C1526&lt;&gt;"",INDEX(Matches!$F$2:$F$201,MATCH($A1526&amp;"-2",Matches!$J$2:$J$201,0))&lt;&gt;"",$C1526&gt;=INDEX(Matches!$F$2:$F$201,MATCH($A1526&amp;"-2",Matches!$J$2:$J$201,0))),"",IF(AND(F1526=INDEX(Matches!$G$2:$G$201,MATCH($A1526&amp;"-2",Matches!$J$2:$J$201,0)),G1526=INDEX(Matches!$H$2:$H$201,MATCH($A1526&amp;"-2",Matches!$J$2:$J$201,0))),5,IF(SIGN(F1526-G1526)&lt;&gt;SIGN(INDEX(Matches!$G$2:$G$201,MATCH($A1526&amp;"-2",Matches!$J$2:$J$201,0))-INDEX(Matches!$H$2:$H$201,MATCH($A1526&amp;"-2",Matches!$J$2:$J$201,0))),0,IF(F1526-G1526=INDEX(Matches!$G$2:$G$201,MATCH($A1526&amp;"-2",Matches!$J$2:$J$201,0))-INDEX(Matches!$H$2:$H$201,MATCH($A1526&amp;"-2",Matches!$J$2:$J$201,0)),3,2))))),""))</f>
        <v/>
      </c>
      <c r="Z1526" s="12" t="str">
        <f aca="false">IF(OR($B1526="",H1526="",I1526=""),"",IFERROR(IF(OR(INDEX(Matches!$I$2:$I$201,MATCH($A1526&amp;"-3",Matches!$J$2:$J$201,0))="Void",INDEX(Matches!$G$2:$G$201,MATCH($A1526&amp;"-3",Matches!$J$2:$J$201,0))="",INDEX(Matches!$H$2:$H$201,MATCH($A1526&amp;"-3",Matches!$J$2:$J$201,0))=""),"",IF(AND($C1526&lt;&gt;"",INDEX(Matches!$F$2:$F$201,MATCH($A1526&amp;"-3",Matches!$J$2:$J$201,0))&lt;&gt;"",$C1526&gt;=INDEX(Matches!$F$2:$F$201,MATCH($A1526&amp;"-3",Matches!$J$2:$J$201,0))),"",IF(AND(H1526=INDEX(Matches!$G$2:$G$201,MATCH($A1526&amp;"-3",Matches!$J$2:$J$201,0)),I1526=INDEX(Matches!$H$2:$H$201,MATCH($A1526&amp;"-3",Matches!$J$2:$J$201,0))),5,IF(SIGN(H1526-I1526)&lt;&gt;SIGN(INDEX(Matches!$G$2:$G$201,MATCH($A1526&amp;"-3",Matches!$J$2:$J$201,0))-INDEX(Matches!$H$2:$H$201,MATCH($A1526&amp;"-3",Matches!$J$2:$J$201,0))),0,IF(H1526-I1526=INDEX(Matches!$G$2:$G$201,MATCH($A1526&amp;"-3",Matches!$J$2:$J$201,0))-INDEX(Matches!$H$2:$H$201,MATCH($A1526&amp;"-3",Matches!$J$2:$J$201,0)),3,2))))),""))</f>
        <v/>
      </c>
      <c r="AA1526" s="12" t="str">
        <f aca="false">IF(OR($B1526="",J1526="",K1526=""),"",IFERROR(IF(OR(INDEX(Matches!$I$2:$I$201,MATCH($A1526&amp;"-4",Matches!$J$2:$J$201,0))="Void",INDEX(Matches!$G$2:$G$201,MATCH($A1526&amp;"-4",Matches!$J$2:$J$201,0))="",INDEX(Matches!$H$2:$H$201,MATCH($A1526&amp;"-4",Matches!$J$2:$J$201,0))=""),"",IF(AND($C1526&lt;&gt;"",INDEX(Matches!$F$2:$F$201,MATCH($A1526&amp;"-4",Matches!$J$2:$J$201,0))&lt;&gt;"",$C1526&gt;=INDEX(Matches!$F$2:$F$201,MATCH($A1526&amp;"-4",Matches!$J$2:$J$201,0))),"",IF(AND(J1526=INDEX(Matches!$G$2:$G$201,MATCH($A1526&amp;"-4",Matches!$J$2:$J$201,0)),K1526=INDEX(Matches!$H$2:$H$201,MATCH($A1526&amp;"-4",Matches!$J$2:$J$201,0))),5,IF(SIGN(J1526-K1526)&lt;&gt;SIGN(INDEX(Matches!$G$2:$G$201,MATCH($A1526&amp;"-4",Matches!$J$2:$J$201,0))-INDEX(Matches!$H$2:$H$201,MATCH($A1526&amp;"-4",Matches!$J$2:$J$201,0))),0,IF(J1526-K1526=INDEX(Matches!$G$2:$G$201,MATCH($A1526&amp;"-4",Matches!$J$2:$J$201,0))-INDEX(Matches!$H$2:$H$201,MATCH($A1526&amp;"-4",Matches!$J$2:$J$201,0)),3,2))))),""))</f>
        <v/>
      </c>
      <c r="AB1526" s="12" t="str">
        <f aca="false">IF(OR($B1526="",L1526="",M1526=""),"",IFERROR(IF(OR(INDEX(Matches!$I$2:$I$201,MATCH($A1526&amp;"-5",Matches!$J$2:$J$201,0))="Void",INDEX(Matches!$G$2:$G$201,MATCH($A1526&amp;"-5",Matches!$J$2:$J$201,0))="",INDEX(Matches!$H$2:$H$201,MATCH($A1526&amp;"-5",Matches!$J$2:$J$201,0))=""),"",IF(AND($C1526&lt;&gt;"",INDEX(Matches!$F$2:$F$201,MATCH($A1526&amp;"-5",Matches!$J$2:$J$201,0))&lt;&gt;"",$C1526&gt;=INDEX(Matches!$F$2:$F$201,MATCH($A1526&amp;"-5",Matches!$J$2:$J$201,0))),"",IF(AND(L1526=INDEX(Matches!$G$2:$G$201,MATCH($A1526&amp;"-5",Matches!$J$2:$J$201,0)),M1526=INDEX(Matches!$H$2:$H$201,MATCH($A1526&amp;"-5",Matches!$J$2:$J$201,0))),5,IF(SIGN(L1526-M1526)&lt;&gt;SIGN(INDEX(Matches!$G$2:$G$201,MATCH($A1526&amp;"-5",Matches!$J$2:$J$201,0))-INDEX(Matches!$H$2:$H$201,MATCH($A1526&amp;"-5",Matches!$J$2:$J$201,0))),0,IF(L1526-M1526=INDEX(Matches!$G$2:$G$201,MATCH($A1526&amp;"-5",Matches!$J$2:$J$201,0))-INDEX(Matches!$H$2:$H$201,MATCH($A1526&amp;"-5",Matches!$J$2:$J$201,0)),3,2))))),""))</f>
        <v/>
      </c>
      <c r="AC1526" s="12" t="str">
        <f aca="false">IF(OR($B1526="",N1526="",O1526=""),"",IFERROR(IF(OR(INDEX(Matches!$I$2:$I$201,MATCH($A1526&amp;"-6",Matches!$J$2:$J$201,0))="Void",INDEX(Matches!$G$2:$G$201,MATCH($A1526&amp;"-6",Matches!$J$2:$J$201,0))="",INDEX(Matches!$H$2:$H$201,MATCH($A1526&amp;"-6",Matches!$J$2:$J$201,0))=""),"",IF(AND($C1526&lt;&gt;"",INDEX(Matches!$F$2:$F$201,MATCH($A1526&amp;"-6",Matches!$J$2:$J$201,0))&lt;&gt;"",$C1526&gt;=INDEX(Matches!$F$2:$F$201,MATCH($A1526&amp;"-6",Matches!$J$2:$J$201,0))),"",IF(AND(N1526=INDEX(Matches!$G$2:$G$201,MATCH($A1526&amp;"-6",Matches!$J$2:$J$201,0)),O1526=INDEX(Matches!$H$2:$H$201,MATCH($A1526&amp;"-6",Matches!$J$2:$J$201,0))),5,IF(SIGN(N1526-O1526)&lt;&gt;SIGN(INDEX(Matches!$G$2:$G$201,MATCH($A1526&amp;"-6",Matches!$J$2:$J$201,0))-INDEX(Matches!$H$2:$H$201,MATCH($A1526&amp;"-6",Matches!$J$2:$J$201,0))),0,IF(N1526-O1526=INDEX(Matches!$G$2:$G$201,MATCH($A1526&amp;"-6",Matches!$J$2:$J$201,0))-INDEX(Matches!$H$2:$H$201,MATCH($A1526&amp;"-6",Matches!$J$2:$J$201,0)),3,2))))),""))</f>
        <v/>
      </c>
      <c r="AD1526" s="12" t="str">
        <f aca="false">IF(OR($B1526="",P1526="",Q1526=""),"",IFERROR(IF(OR(INDEX(Matches!$I$2:$I$201,MATCH($A1526&amp;"-7",Matches!$J$2:$J$201,0))="Void",INDEX(Matches!$G$2:$G$201,MATCH($A1526&amp;"-7",Matches!$J$2:$J$201,0))="",INDEX(Matches!$H$2:$H$201,MATCH($A1526&amp;"-7",Matches!$J$2:$J$201,0))=""),"",IF(AND($C1526&lt;&gt;"",INDEX(Matches!$F$2:$F$201,MATCH($A1526&amp;"-7",Matches!$J$2:$J$201,0))&lt;&gt;"",$C1526&gt;=INDEX(Matches!$F$2:$F$201,MATCH($A1526&amp;"-7",Matches!$J$2:$J$201,0))),"",IF(AND(P1526=INDEX(Matches!$G$2:$G$201,MATCH($A1526&amp;"-7",Matches!$J$2:$J$201,0)),Q1526=INDEX(Matches!$H$2:$H$201,MATCH($A1526&amp;"-7",Matches!$J$2:$J$201,0))),5,IF(SIGN(P1526-Q1526)&lt;&gt;SIGN(INDEX(Matches!$G$2:$G$201,MATCH($A1526&amp;"-7",Matches!$J$2:$J$201,0))-INDEX(Matches!$H$2:$H$201,MATCH($A1526&amp;"-7",Matches!$J$2:$J$201,0))),0,IF(P1526-Q1526=INDEX(Matches!$G$2:$G$201,MATCH($A1526&amp;"-7",Matches!$J$2:$J$201,0))-INDEX(Matches!$H$2:$H$201,MATCH($A1526&amp;"-7",Matches!$J$2:$J$201,0)),3,2))))),""))</f>
        <v/>
      </c>
      <c r="AE1526" s="12" t="str">
        <f aca="false">IF(OR($B1526="",R1526="",S1526=""),"",IFERROR(IF(OR(INDEX(Matches!$I$2:$I$201,MATCH($A1526&amp;"-8",Matches!$J$2:$J$201,0))="Void",INDEX(Matches!$G$2:$G$201,MATCH($A1526&amp;"-8",Matches!$J$2:$J$201,0))="",INDEX(Matches!$H$2:$H$201,MATCH($A1526&amp;"-8",Matches!$J$2:$J$201,0))=""),"",IF(AND($C1526&lt;&gt;"",INDEX(Matches!$F$2:$F$201,MATCH($A1526&amp;"-8",Matches!$J$2:$J$201,0))&lt;&gt;"",$C1526&gt;=INDEX(Matches!$F$2:$F$201,MATCH($A1526&amp;"-8",Matches!$J$2:$J$201,0))),"",IF(AND(R1526=INDEX(Matches!$G$2:$G$201,MATCH($A1526&amp;"-8",Matches!$J$2:$J$201,0)),S1526=INDEX(Matches!$H$2:$H$201,MATCH($A1526&amp;"-8",Matches!$J$2:$J$201,0))),5,IF(SIGN(R1526-S1526)&lt;&gt;SIGN(INDEX(Matches!$G$2:$G$201,MATCH($A1526&amp;"-8",Matches!$J$2:$J$201,0))-INDEX(Matches!$H$2:$H$201,MATCH($A1526&amp;"-8",Matches!$J$2:$J$201,0))),0,IF(R1526-S1526=INDEX(Matches!$G$2:$G$201,MATCH($A1526&amp;"-8",Matches!$J$2:$J$201,0))-INDEX(Matches!$H$2:$H$201,MATCH($A1526&amp;"-8",Matches!$J$2:$J$201,0)),3,2))))),""))</f>
        <v/>
      </c>
      <c r="AF1526" s="12" t="str">
        <f aca="false">IF(OR($B1526="",T1526="",U1526=""),"",IFERROR(IF(OR(INDEX(Matches!$I$2:$I$201,MATCH($A1526&amp;"-9",Matches!$J$2:$J$201,0))="Void",INDEX(Matches!$G$2:$G$201,MATCH($A1526&amp;"-9",Matches!$J$2:$J$201,0))="",INDEX(Matches!$H$2:$H$201,MATCH($A1526&amp;"-9",Matches!$J$2:$J$201,0))=""),"",IF(AND($C1526&lt;&gt;"",INDEX(Matches!$F$2:$F$201,MATCH($A1526&amp;"-9",Matches!$J$2:$J$201,0))&lt;&gt;"",$C1526&gt;=INDEX(Matches!$F$2:$F$201,MATCH($A1526&amp;"-9",Matches!$J$2:$J$201,0))),"",IF(AND(T1526=INDEX(Matches!$G$2:$G$201,MATCH($A1526&amp;"-9",Matches!$J$2:$J$201,0)),U1526=INDEX(Matches!$H$2:$H$201,MATCH($A1526&amp;"-9",Matches!$J$2:$J$201,0))),5,IF(SIGN(T1526-U1526)&lt;&gt;SIGN(INDEX(Matches!$G$2:$G$201,MATCH($A1526&amp;"-9",Matches!$J$2:$J$201,0))-INDEX(Matches!$H$2:$H$201,MATCH($A1526&amp;"-9",Matches!$J$2:$J$201,0))),0,IF(T1526-U1526=INDEX(Matches!$G$2:$G$201,MATCH($A1526&amp;"-9",Matches!$J$2:$J$201,0))-INDEX(Matches!$H$2:$H$201,MATCH($A1526&amp;"-9",Matches!$J$2:$J$201,0)),3,2))))),""))</f>
        <v/>
      </c>
      <c r="AG1526" s="12" t="str">
        <f aca="false">IF(OR($B1526="",V1526="",W1526=""),"",IFERROR(IF(OR(INDEX(Matches!$I$2:$I$201,MATCH($A1526&amp;"-10",Matches!$J$2:$J$201,0))="Void",INDEX(Matches!$G$2:$G$201,MATCH($A1526&amp;"-10",Matches!$J$2:$J$201,0))="",INDEX(Matches!$H$2:$H$201,MATCH($A1526&amp;"-10",Matches!$J$2:$J$201,0))=""),"",IF(AND($C1526&lt;&gt;"",INDEX(Matches!$F$2:$F$201,MATCH($A1526&amp;"-10",Matches!$J$2:$J$201,0))&lt;&gt;"",$C1526&gt;=INDEX(Matches!$F$2:$F$201,MATCH($A1526&amp;"-10",Matches!$J$2:$J$201,0))),"",IF(AND(V1526=INDEX(Matches!$G$2:$G$201,MATCH($A1526&amp;"-10",Matches!$J$2:$J$201,0)),W1526=INDEX(Matches!$H$2:$H$201,MATCH($A1526&amp;"-10",Matches!$J$2:$J$201,0))),5,IF(SIGN(V1526-W1526)&lt;&gt;SIGN(INDEX(Matches!$G$2:$G$201,MATCH($A1526&amp;"-10",Matches!$J$2:$J$201,0))-INDEX(Matches!$H$2:$H$201,MATCH($A1526&amp;"-10",Matches!$J$2:$J$201,0))),0,IF(V1526-W1526=INDEX(Matches!$G$2:$G$201,MATCH($A1526&amp;"-10",Matches!$J$2:$J$201,0))-INDEX(Matches!$H$2:$H$201,MATCH($A1526&amp;"-10",Matches!$J$2:$J$201,0)),3,2))))),""))</f>
        <v/>
      </c>
      <c r="AH1526" s="13" t="str">
        <f aca="false">IF($B1526="","",SUM(X1526:AG1526))</f>
        <v/>
      </c>
      <c r="AI1526" s="12" t="str">
        <f aca="false">IF($B1526="","",COUNTIF(X1526:AG1526,5))</f>
        <v/>
      </c>
      <c r="AJ1526" s="12" t="str">
        <f aca="false">IF($B1526="","",COUNTIF(X1526:AG1526,"&gt;=2"))</f>
        <v/>
      </c>
      <c r="AK1526" s="12" t="str">
        <f aca="false">IF($B1526="","",COUNT(X1526:AG1526))</f>
        <v/>
      </c>
    </row>
    <row r="1527" customFormat="false" ht="15" hidden="false" customHeight="false" outlineLevel="0" collapsed="false">
      <c r="A1527" s="7"/>
      <c r="B1527" s="7"/>
      <c r="C1527" s="11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12" t="str">
        <f aca="false">IF(OR($B1527="",D1527="",E1527=""),"",IFERROR(IF(OR(INDEX(Matches!$I$2:$I$201,MATCH($A1527&amp;"-1",Matches!$J$2:$J$201,0))="Void",INDEX(Matches!$G$2:$G$201,MATCH($A1527&amp;"-1",Matches!$J$2:$J$201,0))="",INDEX(Matches!$H$2:$H$201,MATCH($A1527&amp;"-1",Matches!$J$2:$J$201,0))=""),"",IF(AND($C1527&lt;&gt;"",INDEX(Matches!$F$2:$F$201,MATCH($A1527&amp;"-1",Matches!$J$2:$J$201,0))&lt;&gt;"",$C1527&gt;=INDEX(Matches!$F$2:$F$201,MATCH($A1527&amp;"-1",Matches!$J$2:$J$201,0))),"",IF(AND(D1527=INDEX(Matches!$G$2:$G$201,MATCH($A1527&amp;"-1",Matches!$J$2:$J$201,0)),E1527=INDEX(Matches!$H$2:$H$201,MATCH($A1527&amp;"-1",Matches!$J$2:$J$201,0))),5,IF(SIGN(D1527-E1527)&lt;&gt;SIGN(INDEX(Matches!$G$2:$G$201,MATCH($A1527&amp;"-1",Matches!$J$2:$J$201,0))-INDEX(Matches!$H$2:$H$201,MATCH($A1527&amp;"-1",Matches!$J$2:$J$201,0))),0,IF(D1527-E1527=INDEX(Matches!$G$2:$G$201,MATCH($A1527&amp;"-1",Matches!$J$2:$J$201,0))-INDEX(Matches!$H$2:$H$201,MATCH($A1527&amp;"-1",Matches!$J$2:$J$201,0)),3,2))))),""))</f>
        <v/>
      </c>
      <c r="Y1527" s="12" t="str">
        <f aca="false">IF(OR($B1527="",F1527="",G1527=""),"",IFERROR(IF(OR(INDEX(Matches!$I$2:$I$201,MATCH($A1527&amp;"-2",Matches!$J$2:$J$201,0))="Void",INDEX(Matches!$G$2:$G$201,MATCH($A1527&amp;"-2",Matches!$J$2:$J$201,0))="",INDEX(Matches!$H$2:$H$201,MATCH($A1527&amp;"-2",Matches!$J$2:$J$201,0))=""),"",IF(AND($C1527&lt;&gt;"",INDEX(Matches!$F$2:$F$201,MATCH($A1527&amp;"-2",Matches!$J$2:$J$201,0))&lt;&gt;"",$C1527&gt;=INDEX(Matches!$F$2:$F$201,MATCH($A1527&amp;"-2",Matches!$J$2:$J$201,0))),"",IF(AND(F1527=INDEX(Matches!$G$2:$G$201,MATCH($A1527&amp;"-2",Matches!$J$2:$J$201,0)),G1527=INDEX(Matches!$H$2:$H$201,MATCH($A1527&amp;"-2",Matches!$J$2:$J$201,0))),5,IF(SIGN(F1527-G1527)&lt;&gt;SIGN(INDEX(Matches!$G$2:$G$201,MATCH($A1527&amp;"-2",Matches!$J$2:$J$201,0))-INDEX(Matches!$H$2:$H$201,MATCH($A1527&amp;"-2",Matches!$J$2:$J$201,0))),0,IF(F1527-G1527=INDEX(Matches!$G$2:$G$201,MATCH($A1527&amp;"-2",Matches!$J$2:$J$201,0))-INDEX(Matches!$H$2:$H$201,MATCH($A1527&amp;"-2",Matches!$J$2:$J$201,0)),3,2))))),""))</f>
        <v/>
      </c>
      <c r="Z1527" s="12" t="str">
        <f aca="false">IF(OR($B1527="",H1527="",I1527=""),"",IFERROR(IF(OR(INDEX(Matches!$I$2:$I$201,MATCH($A1527&amp;"-3",Matches!$J$2:$J$201,0))="Void",INDEX(Matches!$G$2:$G$201,MATCH($A1527&amp;"-3",Matches!$J$2:$J$201,0))="",INDEX(Matches!$H$2:$H$201,MATCH($A1527&amp;"-3",Matches!$J$2:$J$201,0))=""),"",IF(AND($C1527&lt;&gt;"",INDEX(Matches!$F$2:$F$201,MATCH($A1527&amp;"-3",Matches!$J$2:$J$201,0))&lt;&gt;"",$C1527&gt;=INDEX(Matches!$F$2:$F$201,MATCH($A1527&amp;"-3",Matches!$J$2:$J$201,0))),"",IF(AND(H1527=INDEX(Matches!$G$2:$G$201,MATCH($A1527&amp;"-3",Matches!$J$2:$J$201,0)),I1527=INDEX(Matches!$H$2:$H$201,MATCH($A1527&amp;"-3",Matches!$J$2:$J$201,0))),5,IF(SIGN(H1527-I1527)&lt;&gt;SIGN(INDEX(Matches!$G$2:$G$201,MATCH($A1527&amp;"-3",Matches!$J$2:$J$201,0))-INDEX(Matches!$H$2:$H$201,MATCH($A1527&amp;"-3",Matches!$J$2:$J$201,0))),0,IF(H1527-I1527=INDEX(Matches!$G$2:$G$201,MATCH($A1527&amp;"-3",Matches!$J$2:$J$201,0))-INDEX(Matches!$H$2:$H$201,MATCH($A1527&amp;"-3",Matches!$J$2:$J$201,0)),3,2))))),""))</f>
        <v/>
      </c>
      <c r="AA1527" s="12" t="str">
        <f aca="false">IF(OR($B1527="",J1527="",K1527=""),"",IFERROR(IF(OR(INDEX(Matches!$I$2:$I$201,MATCH($A1527&amp;"-4",Matches!$J$2:$J$201,0))="Void",INDEX(Matches!$G$2:$G$201,MATCH($A1527&amp;"-4",Matches!$J$2:$J$201,0))="",INDEX(Matches!$H$2:$H$201,MATCH($A1527&amp;"-4",Matches!$J$2:$J$201,0))=""),"",IF(AND($C1527&lt;&gt;"",INDEX(Matches!$F$2:$F$201,MATCH($A1527&amp;"-4",Matches!$J$2:$J$201,0))&lt;&gt;"",$C1527&gt;=INDEX(Matches!$F$2:$F$201,MATCH($A1527&amp;"-4",Matches!$J$2:$J$201,0))),"",IF(AND(J1527=INDEX(Matches!$G$2:$G$201,MATCH($A1527&amp;"-4",Matches!$J$2:$J$201,0)),K1527=INDEX(Matches!$H$2:$H$201,MATCH($A1527&amp;"-4",Matches!$J$2:$J$201,0))),5,IF(SIGN(J1527-K1527)&lt;&gt;SIGN(INDEX(Matches!$G$2:$G$201,MATCH($A1527&amp;"-4",Matches!$J$2:$J$201,0))-INDEX(Matches!$H$2:$H$201,MATCH($A1527&amp;"-4",Matches!$J$2:$J$201,0))),0,IF(J1527-K1527=INDEX(Matches!$G$2:$G$201,MATCH($A1527&amp;"-4",Matches!$J$2:$J$201,0))-INDEX(Matches!$H$2:$H$201,MATCH($A1527&amp;"-4",Matches!$J$2:$J$201,0)),3,2))))),""))</f>
        <v/>
      </c>
      <c r="AB1527" s="12" t="str">
        <f aca="false">IF(OR($B1527="",L1527="",M1527=""),"",IFERROR(IF(OR(INDEX(Matches!$I$2:$I$201,MATCH($A1527&amp;"-5",Matches!$J$2:$J$201,0))="Void",INDEX(Matches!$G$2:$G$201,MATCH($A1527&amp;"-5",Matches!$J$2:$J$201,0))="",INDEX(Matches!$H$2:$H$201,MATCH($A1527&amp;"-5",Matches!$J$2:$J$201,0))=""),"",IF(AND($C1527&lt;&gt;"",INDEX(Matches!$F$2:$F$201,MATCH($A1527&amp;"-5",Matches!$J$2:$J$201,0))&lt;&gt;"",$C1527&gt;=INDEX(Matches!$F$2:$F$201,MATCH($A1527&amp;"-5",Matches!$J$2:$J$201,0))),"",IF(AND(L1527=INDEX(Matches!$G$2:$G$201,MATCH($A1527&amp;"-5",Matches!$J$2:$J$201,0)),M1527=INDEX(Matches!$H$2:$H$201,MATCH($A1527&amp;"-5",Matches!$J$2:$J$201,0))),5,IF(SIGN(L1527-M1527)&lt;&gt;SIGN(INDEX(Matches!$G$2:$G$201,MATCH($A1527&amp;"-5",Matches!$J$2:$J$201,0))-INDEX(Matches!$H$2:$H$201,MATCH($A1527&amp;"-5",Matches!$J$2:$J$201,0))),0,IF(L1527-M1527=INDEX(Matches!$G$2:$G$201,MATCH($A1527&amp;"-5",Matches!$J$2:$J$201,0))-INDEX(Matches!$H$2:$H$201,MATCH($A1527&amp;"-5",Matches!$J$2:$J$201,0)),3,2))))),""))</f>
        <v/>
      </c>
      <c r="AC1527" s="12" t="str">
        <f aca="false">IF(OR($B1527="",N1527="",O1527=""),"",IFERROR(IF(OR(INDEX(Matches!$I$2:$I$201,MATCH($A1527&amp;"-6",Matches!$J$2:$J$201,0))="Void",INDEX(Matches!$G$2:$G$201,MATCH($A1527&amp;"-6",Matches!$J$2:$J$201,0))="",INDEX(Matches!$H$2:$H$201,MATCH($A1527&amp;"-6",Matches!$J$2:$J$201,0))=""),"",IF(AND($C1527&lt;&gt;"",INDEX(Matches!$F$2:$F$201,MATCH($A1527&amp;"-6",Matches!$J$2:$J$201,0))&lt;&gt;"",$C1527&gt;=INDEX(Matches!$F$2:$F$201,MATCH($A1527&amp;"-6",Matches!$J$2:$J$201,0))),"",IF(AND(N1527=INDEX(Matches!$G$2:$G$201,MATCH($A1527&amp;"-6",Matches!$J$2:$J$201,0)),O1527=INDEX(Matches!$H$2:$H$201,MATCH($A1527&amp;"-6",Matches!$J$2:$J$201,0))),5,IF(SIGN(N1527-O1527)&lt;&gt;SIGN(INDEX(Matches!$G$2:$G$201,MATCH($A1527&amp;"-6",Matches!$J$2:$J$201,0))-INDEX(Matches!$H$2:$H$201,MATCH($A1527&amp;"-6",Matches!$J$2:$J$201,0))),0,IF(N1527-O1527=INDEX(Matches!$G$2:$G$201,MATCH($A1527&amp;"-6",Matches!$J$2:$J$201,0))-INDEX(Matches!$H$2:$H$201,MATCH($A1527&amp;"-6",Matches!$J$2:$J$201,0)),3,2))))),""))</f>
        <v/>
      </c>
      <c r="AD1527" s="12" t="str">
        <f aca="false">IF(OR($B1527="",P1527="",Q1527=""),"",IFERROR(IF(OR(INDEX(Matches!$I$2:$I$201,MATCH($A1527&amp;"-7",Matches!$J$2:$J$201,0))="Void",INDEX(Matches!$G$2:$G$201,MATCH($A1527&amp;"-7",Matches!$J$2:$J$201,0))="",INDEX(Matches!$H$2:$H$201,MATCH($A1527&amp;"-7",Matches!$J$2:$J$201,0))=""),"",IF(AND($C1527&lt;&gt;"",INDEX(Matches!$F$2:$F$201,MATCH($A1527&amp;"-7",Matches!$J$2:$J$201,0))&lt;&gt;"",$C1527&gt;=INDEX(Matches!$F$2:$F$201,MATCH($A1527&amp;"-7",Matches!$J$2:$J$201,0))),"",IF(AND(P1527=INDEX(Matches!$G$2:$G$201,MATCH($A1527&amp;"-7",Matches!$J$2:$J$201,0)),Q1527=INDEX(Matches!$H$2:$H$201,MATCH($A1527&amp;"-7",Matches!$J$2:$J$201,0))),5,IF(SIGN(P1527-Q1527)&lt;&gt;SIGN(INDEX(Matches!$G$2:$G$201,MATCH($A1527&amp;"-7",Matches!$J$2:$J$201,0))-INDEX(Matches!$H$2:$H$201,MATCH($A1527&amp;"-7",Matches!$J$2:$J$201,0))),0,IF(P1527-Q1527=INDEX(Matches!$G$2:$G$201,MATCH($A1527&amp;"-7",Matches!$J$2:$J$201,0))-INDEX(Matches!$H$2:$H$201,MATCH($A1527&amp;"-7",Matches!$J$2:$J$201,0)),3,2))))),""))</f>
        <v/>
      </c>
      <c r="AE1527" s="12" t="str">
        <f aca="false">IF(OR($B1527="",R1527="",S1527=""),"",IFERROR(IF(OR(INDEX(Matches!$I$2:$I$201,MATCH($A1527&amp;"-8",Matches!$J$2:$J$201,0))="Void",INDEX(Matches!$G$2:$G$201,MATCH($A1527&amp;"-8",Matches!$J$2:$J$201,0))="",INDEX(Matches!$H$2:$H$201,MATCH($A1527&amp;"-8",Matches!$J$2:$J$201,0))=""),"",IF(AND($C1527&lt;&gt;"",INDEX(Matches!$F$2:$F$201,MATCH($A1527&amp;"-8",Matches!$J$2:$J$201,0))&lt;&gt;"",$C1527&gt;=INDEX(Matches!$F$2:$F$201,MATCH($A1527&amp;"-8",Matches!$J$2:$J$201,0))),"",IF(AND(R1527=INDEX(Matches!$G$2:$G$201,MATCH($A1527&amp;"-8",Matches!$J$2:$J$201,0)),S1527=INDEX(Matches!$H$2:$H$201,MATCH($A1527&amp;"-8",Matches!$J$2:$J$201,0))),5,IF(SIGN(R1527-S1527)&lt;&gt;SIGN(INDEX(Matches!$G$2:$G$201,MATCH($A1527&amp;"-8",Matches!$J$2:$J$201,0))-INDEX(Matches!$H$2:$H$201,MATCH($A1527&amp;"-8",Matches!$J$2:$J$201,0))),0,IF(R1527-S1527=INDEX(Matches!$G$2:$G$201,MATCH($A1527&amp;"-8",Matches!$J$2:$J$201,0))-INDEX(Matches!$H$2:$H$201,MATCH($A1527&amp;"-8",Matches!$J$2:$J$201,0)),3,2))))),""))</f>
        <v/>
      </c>
      <c r="AF1527" s="12" t="str">
        <f aca="false">IF(OR($B1527="",T1527="",U1527=""),"",IFERROR(IF(OR(INDEX(Matches!$I$2:$I$201,MATCH($A1527&amp;"-9",Matches!$J$2:$J$201,0))="Void",INDEX(Matches!$G$2:$G$201,MATCH($A1527&amp;"-9",Matches!$J$2:$J$201,0))="",INDEX(Matches!$H$2:$H$201,MATCH($A1527&amp;"-9",Matches!$J$2:$J$201,0))=""),"",IF(AND($C1527&lt;&gt;"",INDEX(Matches!$F$2:$F$201,MATCH($A1527&amp;"-9",Matches!$J$2:$J$201,0))&lt;&gt;"",$C1527&gt;=INDEX(Matches!$F$2:$F$201,MATCH($A1527&amp;"-9",Matches!$J$2:$J$201,0))),"",IF(AND(T1527=INDEX(Matches!$G$2:$G$201,MATCH($A1527&amp;"-9",Matches!$J$2:$J$201,0)),U1527=INDEX(Matches!$H$2:$H$201,MATCH($A1527&amp;"-9",Matches!$J$2:$J$201,0))),5,IF(SIGN(T1527-U1527)&lt;&gt;SIGN(INDEX(Matches!$G$2:$G$201,MATCH($A1527&amp;"-9",Matches!$J$2:$J$201,0))-INDEX(Matches!$H$2:$H$201,MATCH($A1527&amp;"-9",Matches!$J$2:$J$201,0))),0,IF(T1527-U1527=INDEX(Matches!$G$2:$G$201,MATCH($A1527&amp;"-9",Matches!$J$2:$J$201,0))-INDEX(Matches!$H$2:$H$201,MATCH($A1527&amp;"-9",Matches!$J$2:$J$201,0)),3,2))))),""))</f>
        <v/>
      </c>
      <c r="AG1527" s="12" t="str">
        <f aca="false">IF(OR($B1527="",V1527="",W1527=""),"",IFERROR(IF(OR(INDEX(Matches!$I$2:$I$201,MATCH($A1527&amp;"-10",Matches!$J$2:$J$201,0))="Void",INDEX(Matches!$G$2:$G$201,MATCH($A1527&amp;"-10",Matches!$J$2:$J$201,0))="",INDEX(Matches!$H$2:$H$201,MATCH($A1527&amp;"-10",Matches!$J$2:$J$201,0))=""),"",IF(AND($C1527&lt;&gt;"",INDEX(Matches!$F$2:$F$201,MATCH($A1527&amp;"-10",Matches!$J$2:$J$201,0))&lt;&gt;"",$C1527&gt;=INDEX(Matches!$F$2:$F$201,MATCH($A1527&amp;"-10",Matches!$J$2:$J$201,0))),"",IF(AND(V1527=INDEX(Matches!$G$2:$G$201,MATCH($A1527&amp;"-10",Matches!$J$2:$J$201,0)),W1527=INDEX(Matches!$H$2:$H$201,MATCH($A1527&amp;"-10",Matches!$J$2:$J$201,0))),5,IF(SIGN(V1527-W1527)&lt;&gt;SIGN(INDEX(Matches!$G$2:$G$201,MATCH($A1527&amp;"-10",Matches!$J$2:$J$201,0))-INDEX(Matches!$H$2:$H$201,MATCH($A1527&amp;"-10",Matches!$J$2:$J$201,0))),0,IF(V1527-W1527=INDEX(Matches!$G$2:$G$201,MATCH($A1527&amp;"-10",Matches!$J$2:$J$201,0))-INDEX(Matches!$H$2:$H$201,MATCH($A1527&amp;"-10",Matches!$J$2:$J$201,0)),3,2))))),""))</f>
        <v/>
      </c>
      <c r="AH1527" s="13" t="str">
        <f aca="false">IF($B1527="","",SUM(X1527:AG1527))</f>
        <v/>
      </c>
      <c r="AI1527" s="12" t="str">
        <f aca="false">IF($B1527="","",COUNTIF(X1527:AG1527,5))</f>
        <v/>
      </c>
      <c r="AJ1527" s="12" t="str">
        <f aca="false">IF($B1527="","",COUNTIF(X1527:AG1527,"&gt;=2"))</f>
        <v/>
      </c>
      <c r="AK1527" s="12" t="str">
        <f aca="false">IF($B1527="","",COUNT(X1527:AG1527))</f>
        <v/>
      </c>
    </row>
    <row r="1528" customFormat="false" ht="15" hidden="false" customHeight="false" outlineLevel="0" collapsed="false">
      <c r="A1528" s="7"/>
      <c r="B1528" s="7"/>
      <c r="C1528" s="11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12" t="str">
        <f aca="false">IF(OR($B1528="",D1528="",E1528=""),"",IFERROR(IF(OR(INDEX(Matches!$I$2:$I$201,MATCH($A1528&amp;"-1",Matches!$J$2:$J$201,0))="Void",INDEX(Matches!$G$2:$G$201,MATCH($A1528&amp;"-1",Matches!$J$2:$J$201,0))="",INDEX(Matches!$H$2:$H$201,MATCH($A1528&amp;"-1",Matches!$J$2:$J$201,0))=""),"",IF(AND($C1528&lt;&gt;"",INDEX(Matches!$F$2:$F$201,MATCH($A1528&amp;"-1",Matches!$J$2:$J$201,0))&lt;&gt;"",$C1528&gt;=INDEX(Matches!$F$2:$F$201,MATCH($A1528&amp;"-1",Matches!$J$2:$J$201,0))),"",IF(AND(D1528=INDEX(Matches!$G$2:$G$201,MATCH($A1528&amp;"-1",Matches!$J$2:$J$201,0)),E1528=INDEX(Matches!$H$2:$H$201,MATCH($A1528&amp;"-1",Matches!$J$2:$J$201,0))),5,IF(SIGN(D1528-E1528)&lt;&gt;SIGN(INDEX(Matches!$G$2:$G$201,MATCH($A1528&amp;"-1",Matches!$J$2:$J$201,0))-INDEX(Matches!$H$2:$H$201,MATCH($A1528&amp;"-1",Matches!$J$2:$J$201,0))),0,IF(D1528-E1528=INDEX(Matches!$G$2:$G$201,MATCH($A1528&amp;"-1",Matches!$J$2:$J$201,0))-INDEX(Matches!$H$2:$H$201,MATCH($A1528&amp;"-1",Matches!$J$2:$J$201,0)),3,2))))),""))</f>
        <v/>
      </c>
      <c r="Y1528" s="12" t="str">
        <f aca="false">IF(OR($B1528="",F1528="",G1528=""),"",IFERROR(IF(OR(INDEX(Matches!$I$2:$I$201,MATCH($A1528&amp;"-2",Matches!$J$2:$J$201,0))="Void",INDEX(Matches!$G$2:$G$201,MATCH($A1528&amp;"-2",Matches!$J$2:$J$201,0))="",INDEX(Matches!$H$2:$H$201,MATCH($A1528&amp;"-2",Matches!$J$2:$J$201,0))=""),"",IF(AND($C1528&lt;&gt;"",INDEX(Matches!$F$2:$F$201,MATCH($A1528&amp;"-2",Matches!$J$2:$J$201,0))&lt;&gt;"",$C1528&gt;=INDEX(Matches!$F$2:$F$201,MATCH($A1528&amp;"-2",Matches!$J$2:$J$201,0))),"",IF(AND(F1528=INDEX(Matches!$G$2:$G$201,MATCH($A1528&amp;"-2",Matches!$J$2:$J$201,0)),G1528=INDEX(Matches!$H$2:$H$201,MATCH($A1528&amp;"-2",Matches!$J$2:$J$201,0))),5,IF(SIGN(F1528-G1528)&lt;&gt;SIGN(INDEX(Matches!$G$2:$G$201,MATCH($A1528&amp;"-2",Matches!$J$2:$J$201,0))-INDEX(Matches!$H$2:$H$201,MATCH($A1528&amp;"-2",Matches!$J$2:$J$201,0))),0,IF(F1528-G1528=INDEX(Matches!$G$2:$G$201,MATCH($A1528&amp;"-2",Matches!$J$2:$J$201,0))-INDEX(Matches!$H$2:$H$201,MATCH($A1528&amp;"-2",Matches!$J$2:$J$201,0)),3,2))))),""))</f>
        <v/>
      </c>
      <c r="Z1528" s="12" t="str">
        <f aca="false">IF(OR($B1528="",H1528="",I1528=""),"",IFERROR(IF(OR(INDEX(Matches!$I$2:$I$201,MATCH($A1528&amp;"-3",Matches!$J$2:$J$201,0))="Void",INDEX(Matches!$G$2:$G$201,MATCH($A1528&amp;"-3",Matches!$J$2:$J$201,0))="",INDEX(Matches!$H$2:$H$201,MATCH($A1528&amp;"-3",Matches!$J$2:$J$201,0))=""),"",IF(AND($C1528&lt;&gt;"",INDEX(Matches!$F$2:$F$201,MATCH($A1528&amp;"-3",Matches!$J$2:$J$201,0))&lt;&gt;"",$C1528&gt;=INDEX(Matches!$F$2:$F$201,MATCH($A1528&amp;"-3",Matches!$J$2:$J$201,0))),"",IF(AND(H1528=INDEX(Matches!$G$2:$G$201,MATCH($A1528&amp;"-3",Matches!$J$2:$J$201,0)),I1528=INDEX(Matches!$H$2:$H$201,MATCH($A1528&amp;"-3",Matches!$J$2:$J$201,0))),5,IF(SIGN(H1528-I1528)&lt;&gt;SIGN(INDEX(Matches!$G$2:$G$201,MATCH($A1528&amp;"-3",Matches!$J$2:$J$201,0))-INDEX(Matches!$H$2:$H$201,MATCH($A1528&amp;"-3",Matches!$J$2:$J$201,0))),0,IF(H1528-I1528=INDEX(Matches!$G$2:$G$201,MATCH($A1528&amp;"-3",Matches!$J$2:$J$201,0))-INDEX(Matches!$H$2:$H$201,MATCH($A1528&amp;"-3",Matches!$J$2:$J$201,0)),3,2))))),""))</f>
        <v/>
      </c>
      <c r="AA1528" s="12" t="str">
        <f aca="false">IF(OR($B1528="",J1528="",K1528=""),"",IFERROR(IF(OR(INDEX(Matches!$I$2:$I$201,MATCH($A1528&amp;"-4",Matches!$J$2:$J$201,0))="Void",INDEX(Matches!$G$2:$G$201,MATCH($A1528&amp;"-4",Matches!$J$2:$J$201,0))="",INDEX(Matches!$H$2:$H$201,MATCH($A1528&amp;"-4",Matches!$J$2:$J$201,0))=""),"",IF(AND($C1528&lt;&gt;"",INDEX(Matches!$F$2:$F$201,MATCH($A1528&amp;"-4",Matches!$J$2:$J$201,0))&lt;&gt;"",$C1528&gt;=INDEX(Matches!$F$2:$F$201,MATCH($A1528&amp;"-4",Matches!$J$2:$J$201,0))),"",IF(AND(J1528=INDEX(Matches!$G$2:$G$201,MATCH($A1528&amp;"-4",Matches!$J$2:$J$201,0)),K1528=INDEX(Matches!$H$2:$H$201,MATCH($A1528&amp;"-4",Matches!$J$2:$J$201,0))),5,IF(SIGN(J1528-K1528)&lt;&gt;SIGN(INDEX(Matches!$G$2:$G$201,MATCH($A1528&amp;"-4",Matches!$J$2:$J$201,0))-INDEX(Matches!$H$2:$H$201,MATCH($A1528&amp;"-4",Matches!$J$2:$J$201,0))),0,IF(J1528-K1528=INDEX(Matches!$G$2:$G$201,MATCH($A1528&amp;"-4",Matches!$J$2:$J$201,0))-INDEX(Matches!$H$2:$H$201,MATCH($A1528&amp;"-4",Matches!$J$2:$J$201,0)),3,2))))),""))</f>
        <v/>
      </c>
      <c r="AB1528" s="12" t="str">
        <f aca="false">IF(OR($B1528="",L1528="",M1528=""),"",IFERROR(IF(OR(INDEX(Matches!$I$2:$I$201,MATCH($A1528&amp;"-5",Matches!$J$2:$J$201,0))="Void",INDEX(Matches!$G$2:$G$201,MATCH($A1528&amp;"-5",Matches!$J$2:$J$201,0))="",INDEX(Matches!$H$2:$H$201,MATCH($A1528&amp;"-5",Matches!$J$2:$J$201,0))=""),"",IF(AND($C1528&lt;&gt;"",INDEX(Matches!$F$2:$F$201,MATCH($A1528&amp;"-5",Matches!$J$2:$J$201,0))&lt;&gt;"",$C1528&gt;=INDEX(Matches!$F$2:$F$201,MATCH($A1528&amp;"-5",Matches!$J$2:$J$201,0))),"",IF(AND(L1528=INDEX(Matches!$G$2:$G$201,MATCH($A1528&amp;"-5",Matches!$J$2:$J$201,0)),M1528=INDEX(Matches!$H$2:$H$201,MATCH($A1528&amp;"-5",Matches!$J$2:$J$201,0))),5,IF(SIGN(L1528-M1528)&lt;&gt;SIGN(INDEX(Matches!$G$2:$G$201,MATCH($A1528&amp;"-5",Matches!$J$2:$J$201,0))-INDEX(Matches!$H$2:$H$201,MATCH($A1528&amp;"-5",Matches!$J$2:$J$201,0))),0,IF(L1528-M1528=INDEX(Matches!$G$2:$G$201,MATCH($A1528&amp;"-5",Matches!$J$2:$J$201,0))-INDEX(Matches!$H$2:$H$201,MATCH($A1528&amp;"-5",Matches!$J$2:$J$201,0)),3,2))))),""))</f>
        <v/>
      </c>
      <c r="AC1528" s="12" t="str">
        <f aca="false">IF(OR($B1528="",N1528="",O1528=""),"",IFERROR(IF(OR(INDEX(Matches!$I$2:$I$201,MATCH($A1528&amp;"-6",Matches!$J$2:$J$201,0))="Void",INDEX(Matches!$G$2:$G$201,MATCH($A1528&amp;"-6",Matches!$J$2:$J$201,0))="",INDEX(Matches!$H$2:$H$201,MATCH($A1528&amp;"-6",Matches!$J$2:$J$201,0))=""),"",IF(AND($C1528&lt;&gt;"",INDEX(Matches!$F$2:$F$201,MATCH($A1528&amp;"-6",Matches!$J$2:$J$201,0))&lt;&gt;"",$C1528&gt;=INDEX(Matches!$F$2:$F$201,MATCH($A1528&amp;"-6",Matches!$J$2:$J$201,0))),"",IF(AND(N1528=INDEX(Matches!$G$2:$G$201,MATCH($A1528&amp;"-6",Matches!$J$2:$J$201,0)),O1528=INDEX(Matches!$H$2:$H$201,MATCH($A1528&amp;"-6",Matches!$J$2:$J$201,0))),5,IF(SIGN(N1528-O1528)&lt;&gt;SIGN(INDEX(Matches!$G$2:$G$201,MATCH($A1528&amp;"-6",Matches!$J$2:$J$201,0))-INDEX(Matches!$H$2:$H$201,MATCH($A1528&amp;"-6",Matches!$J$2:$J$201,0))),0,IF(N1528-O1528=INDEX(Matches!$G$2:$G$201,MATCH($A1528&amp;"-6",Matches!$J$2:$J$201,0))-INDEX(Matches!$H$2:$H$201,MATCH($A1528&amp;"-6",Matches!$J$2:$J$201,0)),3,2))))),""))</f>
        <v/>
      </c>
      <c r="AD1528" s="12" t="str">
        <f aca="false">IF(OR($B1528="",P1528="",Q1528=""),"",IFERROR(IF(OR(INDEX(Matches!$I$2:$I$201,MATCH($A1528&amp;"-7",Matches!$J$2:$J$201,0))="Void",INDEX(Matches!$G$2:$G$201,MATCH($A1528&amp;"-7",Matches!$J$2:$J$201,0))="",INDEX(Matches!$H$2:$H$201,MATCH($A1528&amp;"-7",Matches!$J$2:$J$201,0))=""),"",IF(AND($C1528&lt;&gt;"",INDEX(Matches!$F$2:$F$201,MATCH($A1528&amp;"-7",Matches!$J$2:$J$201,0))&lt;&gt;"",$C1528&gt;=INDEX(Matches!$F$2:$F$201,MATCH($A1528&amp;"-7",Matches!$J$2:$J$201,0))),"",IF(AND(P1528=INDEX(Matches!$G$2:$G$201,MATCH($A1528&amp;"-7",Matches!$J$2:$J$201,0)),Q1528=INDEX(Matches!$H$2:$H$201,MATCH($A1528&amp;"-7",Matches!$J$2:$J$201,0))),5,IF(SIGN(P1528-Q1528)&lt;&gt;SIGN(INDEX(Matches!$G$2:$G$201,MATCH($A1528&amp;"-7",Matches!$J$2:$J$201,0))-INDEX(Matches!$H$2:$H$201,MATCH($A1528&amp;"-7",Matches!$J$2:$J$201,0))),0,IF(P1528-Q1528=INDEX(Matches!$G$2:$G$201,MATCH($A1528&amp;"-7",Matches!$J$2:$J$201,0))-INDEX(Matches!$H$2:$H$201,MATCH($A1528&amp;"-7",Matches!$J$2:$J$201,0)),3,2))))),""))</f>
        <v/>
      </c>
      <c r="AE1528" s="12" t="str">
        <f aca="false">IF(OR($B1528="",R1528="",S1528=""),"",IFERROR(IF(OR(INDEX(Matches!$I$2:$I$201,MATCH($A1528&amp;"-8",Matches!$J$2:$J$201,0))="Void",INDEX(Matches!$G$2:$G$201,MATCH($A1528&amp;"-8",Matches!$J$2:$J$201,0))="",INDEX(Matches!$H$2:$H$201,MATCH($A1528&amp;"-8",Matches!$J$2:$J$201,0))=""),"",IF(AND($C1528&lt;&gt;"",INDEX(Matches!$F$2:$F$201,MATCH($A1528&amp;"-8",Matches!$J$2:$J$201,0))&lt;&gt;"",$C1528&gt;=INDEX(Matches!$F$2:$F$201,MATCH($A1528&amp;"-8",Matches!$J$2:$J$201,0))),"",IF(AND(R1528=INDEX(Matches!$G$2:$G$201,MATCH($A1528&amp;"-8",Matches!$J$2:$J$201,0)),S1528=INDEX(Matches!$H$2:$H$201,MATCH($A1528&amp;"-8",Matches!$J$2:$J$201,0))),5,IF(SIGN(R1528-S1528)&lt;&gt;SIGN(INDEX(Matches!$G$2:$G$201,MATCH($A1528&amp;"-8",Matches!$J$2:$J$201,0))-INDEX(Matches!$H$2:$H$201,MATCH($A1528&amp;"-8",Matches!$J$2:$J$201,0))),0,IF(R1528-S1528=INDEX(Matches!$G$2:$G$201,MATCH($A1528&amp;"-8",Matches!$J$2:$J$201,0))-INDEX(Matches!$H$2:$H$201,MATCH($A1528&amp;"-8",Matches!$J$2:$J$201,0)),3,2))))),""))</f>
        <v/>
      </c>
      <c r="AF1528" s="12" t="str">
        <f aca="false">IF(OR($B1528="",T1528="",U1528=""),"",IFERROR(IF(OR(INDEX(Matches!$I$2:$I$201,MATCH($A1528&amp;"-9",Matches!$J$2:$J$201,0))="Void",INDEX(Matches!$G$2:$G$201,MATCH($A1528&amp;"-9",Matches!$J$2:$J$201,0))="",INDEX(Matches!$H$2:$H$201,MATCH($A1528&amp;"-9",Matches!$J$2:$J$201,0))=""),"",IF(AND($C1528&lt;&gt;"",INDEX(Matches!$F$2:$F$201,MATCH($A1528&amp;"-9",Matches!$J$2:$J$201,0))&lt;&gt;"",$C1528&gt;=INDEX(Matches!$F$2:$F$201,MATCH($A1528&amp;"-9",Matches!$J$2:$J$201,0))),"",IF(AND(T1528=INDEX(Matches!$G$2:$G$201,MATCH($A1528&amp;"-9",Matches!$J$2:$J$201,0)),U1528=INDEX(Matches!$H$2:$H$201,MATCH($A1528&amp;"-9",Matches!$J$2:$J$201,0))),5,IF(SIGN(T1528-U1528)&lt;&gt;SIGN(INDEX(Matches!$G$2:$G$201,MATCH($A1528&amp;"-9",Matches!$J$2:$J$201,0))-INDEX(Matches!$H$2:$H$201,MATCH($A1528&amp;"-9",Matches!$J$2:$J$201,0))),0,IF(T1528-U1528=INDEX(Matches!$G$2:$G$201,MATCH($A1528&amp;"-9",Matches!$J$2:$J$201,0))-INDEX(Matches!$H$2:$H$201,MATCH($A1528&amp;"-9",Matches!$J$2:$J$201,0)),3,2))))),""))</f>
        <v/>
      </c>
      <c r="AG1528" s="12" t="str">
        <f aca="false">IF(OR($B1528="",V1528="",W1528=""),"",IFERROR(IF(OR(INDEX(Matches!$I$2:$I$201,MATCH($A1528&amp;"-10",Matches!$J$2:$J$201,0))="Void",INDEX(Matches!$G$2:$G$201,MATCH($A1528&amp;"-10",Matches!$J$2:$J$201,0))="",INDEX(Matches!$H$2:$H$201,MATCH($A1528&amp;"-10",Matches!$J$2:$J$201,0))=""),"",IF(AND($C1528&lt;&gt;"",INDEX(Matches!$F$2:$F$201,MATCH($A1528&amp;"-10",Matches!$J$2:$J$201,0))&lt;&gt;"",$C1528&gt;=INDEX(Matches!$F$2:$F$201,MATCH($A1528&amp;"-10",Matches!$J$2:$J$201,0))),"",IF(AND(V1528=INDEX(Matches!$G$2:$G$201,MATCH($A1528&amp;"-10",Matches!$J$2:$J$201,0)),W1528=INDEX(Matches!$H$2:$H$201,MATCH($A1528&amp;"-10",Matches!$J$2:$J$201,0))),5,IF(SIGN(V1528-W1528)&lt;&gt;SIGN(INDEX(Matches!$G$2:$G$201,MATCH($A1528&amp;"-10",Matches!$J$2:$J$201,0))-INDEX(Matches!$H$2:$H$201,MATCH($A1528&amp;"-10",Matches!$J$2:$J$201,0))),0,IF(V1528-W1528=INDEX(Matches!$G$2:$G$201,MATCH($A1528&amp;"-10",Matches!$J$2:$J$201,0))-INDEX(Matches!$H$2:$H$201,MATCH($A1528&amp;"-10",Matches!$J$2:$J$201,0)),3,2))))),""))</f>
        <v/>
      </c>
      <c r="AH1528" s="13" t="str">
        <f aca="false">IF($B1528="","",SUM(X1528:AG1528))</f>
        <v/>
      </c>
      <c r="AI1528" s="12" t="str">
        <f aca="false">IF($B1528="","",COUNTIF(X1528:AG1528,5))</f>
        <v/>
      </c>
      <c r="AJ1528" s="12" t="str">
        <f aca="false">IF($B1528="","",COUNTIF(X1528:AG1528,"&gt;=2"))</f>
        <v/>
      </c>
      <c r="AK1528" s="12" t="str">
        <f aca="false">IF($B1528="","",COUNT(X1528:AG1528))</f>
        <v/>
      </c>
    </row>
    <row r="1529" customFormat="false" ht="15" hidden="false" customHeight="false" outlineLevel="0" collapsed="false">
      <c r="A1529" s="7"/>
      <c r="B1529" s="7"/>
      <c r="C1529" s="11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12" t="str">
        <f aca="false">IF(OR($B1529="",D1529="",E1529=""),"",IFERROR(IF(OR(INDEX(Matches!$I$2:$I$201,MATCH($A1529&amp;"-1",Matches!$J$2:$J$201,0))="Void",INDEX(Matches!$G$2:$G$201,MATCH($A1529&amp;"-1",Matches!$J$2:$J$201,0))="",INDEX(Matches!$H$2:$H$201,MATCH($A1529&amp;"-1",Matches!$J$2:$J$201,0))=""),"",IF(AND($C1529&lt;&gt;"",INDEX(Matches!$F$2:$F$201,MATCH($A1529&amp;"-1",Matches!$J$2:$J$201,0))&lt;&gt;"",$C1529&gt;=INDEX(Matches!$F$2:$F$201,MATCH($A1529&amp;"-1",Matches!$J$2:$J$201,0))),"",IF(AND(D1529=INDEX(Matches!$G$2:$G$201,MATCH($A1529&amp;"-1",Matches!$J$2:$J$201,0)),E1529=INDEX(Matches!$H$2:$H$201,MATCH($A1529&amp;"-1",Matches!$J$2:$J$201,0))),5,IF(SIGN(D1529-E1529)&lt;&gt;SIGN(INDEX(Matches!$G$2:$G$201,MATCH($A1529&amp;"-1",Matches!$J$2:$J$201,0))-INDEX(Matches!$H$2:$H$201,MATCH($A1529&amp;"-1",Matches!$J$2:$J$201,0))),0,IF(D1529-E1529=INDEX(Matches!$G$2:$G$201,MATCH($A1529&amp;"-1",Matches!$J$2:$J$201,0))-INDEX(Matches!$H$2:$H$201,MATCH($A1529&amp;"-1",Matches!$J$2:$J$201,0)),3,2))))),""))</f>
        <v/>
      </c>
      <c r="Y1529" s="12" t="str">
        <f aca="false">IF(OR($B1529="",F1529="",G1529=""),"",IFERROR(IF(OR(INDEX(Matches!$I$2:$I$201,MATCH($A1529&amp;"-2",Matches!$J$2:$J$201,0))="Void",INDEX(Matches!$G$2:$G$201,MATCH($A1529&amp;"-2",Matches!$J$2:$J$201,0))="",INDEX(Matches!$H$2:$H$201,MATCH($A1529&amp;"-2",Matches!$J$2:$J$201,0))=""),"",IF(AND($C1529&lt;&gt;"",INDEX(Matches!$F$2:$F$201,MATCH($A1529&amp;"-2",Matches!$J$2:$J$201,0))&lt;&gt;"",$C1529&gt;=INDEX(Matches!$F$2:$F$201,MATCH($A1529&amp;"-2",Matches!$J$2:$J$201,0))),"",IF(AND(F1529=INDEX(Matches!$G$2:$G$201,MATCH($A1529&amp;"-2",Matches!$J$2:$J$201,0)),G1529=INDEX(Matches!$H$2:$H$201,MATCH($A1529&amp;"-2",Matches!$J$2:$J$201,0))),5,IF(SIGN(F1529-G1529)&lt;&gt;SIGN(INDEX(Matches!$G$2:$G$201,MATCH($A1529&amp;"-2",Matches!$J$2:$J$201,0))-INDEX(Matches!$H$2:$H$201,MATCH($A1529&amp;"-2",Matches!$J$2:$J$201,0))),0,IF(F1529-G1529=INDEX(Matches!$G$2:$G$201,MATCH($A1529&amp;"-2",Matches!$J$2:$J$201,0))-INDEX(Matches!$H$2:$H$201,MATCH($A1529&amp;"-2",Matches!$J$2:$J$201,0)),3,2))))),""))</f>
        <v/>
      </c>
      <c r="Z1529" s="12" t="str">
        <f aca="false">IF(OR($B1529="",H1529="",I1529=""),"",IFERROR(IF(OR(INDEX(Matches!$I$2:$I$201,MATCH($A1529&amp;"-3",Matches!$J$2:$J$201,0))="Void",INDEX(Matches!$G$2:$G$201,MATCH($A1529&amp;"-3",Matches!$J$2:$J$201,0))="",INDEX(Matches!$H$2:$H$201,MATCH($A1529&amp;"-3",Matches!$J$2:$J$201,0))=""),"",IF(AND($C1529&lt;&gt;"",INDEX(Matches!$F$2:$F$201,MATCH($A1529&amp;"-3",Matches!$J$2:$J$201,0))&lt;&gt;"",$C1529&gt;=INDEX(Matches!$F$2:$F$201,MATCH($A1529&amp;"-3",Matches!$J$2:$J$201,0))),"",IF(AND(H1529=INDEX(Matches!$G$2:$G$201,MATCH($A1529&amp;"-3",Matches!$J$2:$J$201,0)),I1529=INDEX(Matches!$H$2:$H$201,MATCH($A1529&amp;"-3",Matches!$J$2:$J$201,0))),5,IF(SIGN(H1529-I1529)&lt;&gt;SIGN(INDEX(Matches!$G$2:$G$201,MATCH($A1529&amp;"-3",Matches!$J$2:$J$201,0))-INDEX(Matches!$H$2:$H$201,MATCH($A1529&amp;"-3",Matches!$J$2:$J$201,0))),0,IF(H1529-I1529=INDEX(Matches!$G$2:$G$201,MATCH($A1529&amp;"-3",Matches!$J$2:$J$201,0))-INDEX(Matches!$H$2:$H$201,MATCH($A1529&amp;"-3",Matches!$J$2:$J$201,0)),3,2))))),""))</f>
        <v/>
      </c>
      <c r="AA1529" s="12" t="str">
        <f aca="false">IF(OR($B1529="",J1529="",K1529=""),"",IFERROR(IF(OR(INDEX(Matches!$I$2:$I$201,MATCH($A1529&amp;"-4",Matches!$J$2:$J$201,0))="Void",INDEX(Matches!$G$2:$G$201,MATCH($A1529&amp;"-4",Matches!$J$2:$J$201,0))="",INDEX(Matches!$H$2:$H$201,MATCH($A1529&amp;"-4",Matches!$J$2:$J$201,0))=""),"",IF(AND($C1529&lt;&gt;"",INDEX(Matches!$F$2:$F$201,MATCH($A1529&amp;"-4",Matches!$J$2:$J$201,0))&lt;&gt;"",$C1529&gt;=INDEX(Matches!$F$2:$F$201,MATCH($A1529&amp;"-4",Matches!$J$2:$J$201,0))),"",IF(AND(J1529=INDEX(Matches!$G$2:$G$201,MATCH($A1529&amp;"-4",Matches!$J$2:$J$201,0)),K1529=INDEX(Matches!$H$2:$H$201,MATCH($A1529&amp;"-4",Matches!$J$2:$J$201,0))),5,IF(SIGN(J1529-K1529)&lt;&gt;SIGN(INDEX(Matches!$G$2:$G$201,MATCH($A1529&amp;"-4",Matches!$J$2:$J$201,0))-INDEX(Matches!$H$2:$H$201,MATCH($A1529&amp;"-4",Matches!$J$2:$J$201,0))),0,IF(J1529-K1529=INDEX(Matches!$G$2:$G$201,MATCH($A1529&amp;"-4",Matches!$J$2:$J$201,0))-INDEX(Matches!$H$2:$H$201,MATCH($A1529&amp;"-4",Matches!$J$2:$J$201,0)),3,2))))),""))</f>
        <v/>
      </c>
      <c r="AB1529" s="12" t="str">
        <f aca="false">IF(OR($B1529="",L1529="",M1529=""),"",IFERROR(IF(OR(INDEX(Matches!$I$2:$I$201,MATCH($A1529&amp;"-5",Matches!$J$2:$J$201,0))="Void",INDEX(Matches!$G$2:$G$201,MATCH($A1529&amp;"-5",Matches!$J$2:$J$201,0))="",INDEX(Matches!$H$2:$H$201,MATCH($A1529&amp;"-5",Matches!$J$2:$J$201,0))=""),"",IF(AND($C1529&lt;&gt;"",INDEX(Matches!$F$2:$F$201,MATCH($A1529&amp;"-5",Matches!$J$2:$J$201,0))&lt;&gt;"",$C1529&gt;=INDEX(Matches!$F$2:$F$201,MATCH($A1529&amp;"-5",Matches!$J$2:$J$201,0))),"",IF(AND(L1529=INDEX(Matches!$G$2:$G$201,MATCH($A1529&amp;"-5",Matches!$J$2:$J$201,0)),M1529=INDEX(Matches!$H$2:$H$201,MATCH($A1529&amp;"-5",Matches!$J$2:$J$201,0))),5,IF(SIGN(L1529-M1529)&lt;&gt;SIGN(INDEX(Matches!$G$2:$G$201,MATCH($A1529&amp;"-5",Matches!$J$2:$J$201,0))-INDEX(Matches!$H$2:$H$201,MATCH($A1529&amp;"-5",Matches!$J$2:$J$201,0))),0,IF(L1529-M1529=INDEX(Matches!$G$2:$G$201,MATCH($A1529&amp;"-5",Matches!$J$2:$J$201,0))-INDEX(Matches!$H$2:$H$201,MATCH($A1529&amp;"-5",Matches!$J$2:$J$201,0)),3,2))))),""))</f>
        <v/>
      </c>
      <c r="AC1529" s="12" t="str">
        <f aca="false">IF(OR($B1529="",N1529="",O1529=""),"",IFERROR(IF(OR(INDEX(Matches!$I$2:$I$201,MATCH($A1529&amp;"-6",Matches!$J$2:$J$201,0))="Void",INDEX(Matches!$G$2:$G$201,MATCH($A1529&amp;"-6",Matches!$J$2:$J$201,0))="",INDEX(Matches!$H$2:$H$201,MATCH($A1529&amp;"-6",Matches!$J$2:$J$201,0))=""),"",IF(AND($C1529&lt;&gt;"",INDEX(Matches!$F$2:$F$201,MATCH($A1529&amp;"-6",Matches!$J$2:$J$201,0))&lt;&gt;"",$C1529&gt;=INDEX(Matches!$F$2:$F$201,MATCH($A1529&amp;"-6",Matches!$J$2:$J$201,0))),"",IF(AND(N1529=INDEX(Matches!$G$2:$G$201,MATCH($A1529&amp;"-6",Matches!$J$2:$J$201,0)),O1529=INDEX(Matches!$H$2:$H$201,MATCH($A1529&amp;"-6",Matches!$J$2:$J$201,0))),5,IF(SIGN(N1529-O1529)&lt;&gt;SIGN(INDEX(Matches!$G$2:$G$201,MATCH($A1529&amp;"-6",Matches!$J$2:$J$201,0))-INDEX(Matches!$H$2:$H$201,MATCH($A1529&amp;"-6",Matches!$J$2:$J$201,0))),0,IF(N1529-O1529=INDEX(Matches!$G$2:$G$201,MATCH($A1529&amp;"-6",Matches!$J$2:$J$201,0))-INDEX(Matches!$H$2:$H$201,MATCH($A1529&amp;"-6",Matches!$J$2:$J$201,0)),3,2))))),""))</f>
        <v/>
      </c>
      <c r="AD1529" s="12" t="str">
        <f aca="false">IF(OR($B1529="",P1529="",Q1529=""),"",IFERROR(IF(OR(INDEX(Matches!$I$2:$I$201,MATCH($A1529&amp;"-7",Matches!$J$2:$J$201,0))="Void",INDEX(Matches!$G$2:$G$201,MATCH($A1529&amp;"-7",Matches!$J$2:$J$201,0))="",INDEX(Matches!$H$2:$H$201,MATCH($A1529&amp;"-7",Matches!$J$2:$J$201,0))=""),"",IF(AND($C1529&lt;&gt;"",INDEX(Matches!$F$2:$F$201,MATCH($A1529&amp;"-7",Matches!$J$2:$J$201,0))&lt;&gt;"",$C1529&gt;=INDEX(Matches!$F$2:$F$201,MATCH($A1529&amp;"-7",Matches!$J$2:$J$201,0))),"",IF(AND(P1529=INDEX(Matches!$G$2:$G$201,MATCH($A1529&amp;"-7",Matches!$J$2:$J$201,0)),Q1529=INDEX(Matches!$H$2:$H$201,MATCH($A1529&amp;"-7",Matches!$J$2:$J$201,0))),5,IF(SIGN(P1529-Q1529)&lt;&gt;SIGN(INDEX(Matches!$G$2:$G$201,MATCH($A1529&amp;"-7",Matches!$J$2:$J$201,0))-INDEX(Matches!$H$2:$H$201,MATCH($A1529&amp;"-7",Matches!$J$2:$J$201,0))),0,IF(P1529-Q1529=INDEX(Matches!$G$2:$G$201,MATCH($A1529&amp;"-7",Matches!$J$2:$J$201,0))-INDEX(Matches!$H$2:$H$201,MATCH($A1529&amp;"-7",Matches!$J$2:$J$201,0)),3,2))))),""))</f>
        <v/>
      </c>
      <c r="AE1529" s="12" t="str">
        <f aca="false">IF(OR($B1529="",R1529="",S1529=""),"",IFERROR(IF(OR(INDEX(Matches!$I$2:$I$201,MATCH($A1529&amp;"-8",Matches!$J$2:$J$201,0))="Void",INDEX(Matches!$G$2:$G$201,MATCH($A1529&amp;"-8",Matches!$J$2:$J$201,0))="",INDEX(Matches!$H$2:$H$201,MATCH($A1529&amp;"-8",Matches!$J$2:$J$201,0))=""),"",IF(AND($C1529&lt;&gt;"",INDEX(Matches!$F$2:$F$201,MATCH($A1529&amp;"-8",Matches!$J$2:$J$201,0))&lt;&gt;"",$C1529&gt;=INDEX(Matches!$F$2:$F$201,MATCH($A1529&amp;"-8",Matches!$J$2:$J$201,0))),"",IF(AND(R1529=INDEX(Matches!$G$2:$G$201,MATCH($A1529&amp;"-8",Matches!$J$2:$J$201,0)),S1529=INDEX(Matches!$H$2:$H$201,MATCH($A1529&amp;"-8",Matches!$J$2:$J$201,0))),5,IF(SIGN(R1529-S1529)&lt;&gt;SIGN(INDEX(Matches!$G$2:$G$201,MATCH($A1529&amp;"-8",Matches!$J$2:$J$201,0))-INDEX(Matches!$H$2:$H$201,MATCH($A1529&amp;"-8",Matches!$J$2:$J$201,0))),0,IF(R1529-S1529=INDEX(Matches!$G$2:$G$201,MATCH($A1529&amp;"-8",Matches!$J$2:$J$201,0))-INDEX(Matches!$H$2:$H$201,MATCH($A1529&amp;"-8",Matches!$J$2:$J$201,0)),3,2))))),""))</f>
        <v/>
      </c>
      <c r="AF1529" s="12" t="str">
        <f aca="false">IF(OR($B1529="",T1529="",U1529=""),"",IFERROR(IF(OR(INDEX(Matches!$I$2:$I$201,MATCH($A1529&amp;"-9",Matches!$J$2:$J$201,0))="Void",INDEX(Matches!$G$2:$G$201,MATCH($A1529&amp;"-9",Matches!$J$2:$J$201,0))="",INDEX(Matches!$H$2:$H$201,MATCH($A1529&amp;"-9",Matches!$J$2:$J$201,0))=""),"",IF(AND($C1529&lt;&gt;"",INDEX(Matches!$F$2:$F$201,MATCH($A1529&amp;"-9",Matches!$J$2:$J$201,0))&lt;&gt;"",$C1529&gt;=INDEX(Matches!$F$2:$F$201,MATCH($A1529&amp;"-9",Matches!$J$2:$J$201,0))),"",IF(AND(T1529=INDEX(Matches!$G$2:$G$201,MATCH($A1529&amp;"-9",Matches!$J$2:$J$201,0)),U1529=INDEX(Matches!$H$2:$H$201,MATCH($A1529&amp;"-9",Matches!$J$2:$J$201,0))),5,IF(SIGN(T1529-U1529)&lt;&gt;SIGN(INDEX(Matches!$G$2:$G$201,MATCH($A1529&amp;"-9",Matches!$J$2:$J$201,0))-INDEX(Matches!$H$2:$H$201,MATCH($A1529&amp;"-9",Matches!$J$2:$J$201,0))),0,IF(T1529-U1529=INDEX(Matches!$G$2:$G$201,MATCH($A1529&amp;"-9",Matches!$J$2:$J$201,0))-INDEX(Matches!$H$2:$H$201,MATCH($A1529&amp;"-9",Matches!$J$2:$J$201,0)),3,2))))),""))</f>
        <v/>
      </c>
      <c r="AG1529" s="12" t="str">
        <f aca="false">IF(OR($B1529="",V1529="",W1529=""),"",IFERROR(IF(OR(INDEX(Matches!$I$2:$I$201,MATCH($A1529&amp;"-10",Matches!$J$2:$J$201,0))="Void",INDEX(Matches!$G$2:$G$201,MATCH($A1529&amp;"-10",Matches!$J$2:$J$201,0))="",INDEX(Matches!$H$2:$H$201,MATCH($A1529&amp;"-10",Matches!$J$2:$J$201,0))=""),"",IF(AND($C1529&lt;&gt;"",INDEX(Matches!$F$2:$F$201,MATCH($A1529&amp;"-10",Matches!$J$2:$J$201,0))&lt;&gt;"",$C1529&gt;=INDEX(Matches!$F$2:$F$201,MATCH($A1529&amp;"-10",Matches!$J$2:$J$201,0))),"",IF(AND(V1529=INDEX(Matches!$G$2:$G$201,MATCH($A1529&amp;"-10",Matches!$J$2:$J$201,0)),W1529=INDEX(Matches!$H$2:$H$201,MATCH($A1529&amp;"-10",Matches!$J$2:$J$201,0))),5,IF(SIGN(V1529-W1529)&lt;&gt;SIGN(INDEX(Matches!$G$2:$G$201,MATCH($A1529&amp;"-10",Matches!$J$2:$J$201,0))-INDEX(Matches!$H$2:$H$201,MATCH($A1529&amp;"-10",Matches!$J$2:$J$201,0))),0,IF(V1529-W1529=INDEX(Matches!$G$2:$G$201,MATCH($A1529&amp;"-10",Matches!$J$2:$J$201,0))-INDEX(Matches!$H$2:$H$201,MATCH($A1529&amp;"-10",Matches!$J$2:$J$201,0)),3,2))))),""))</f>
        <v/>
      </c>
      <c r="AH1529" s="13" t="str">
        <f aca="false">IF($B1529="","",SUM(X1529:AG1529))</f>
        <v/>
      </c>
      <c r="AI1529" s="12" t="str">
        <f aca="false">IF($B1529="","",COUNTIF(X1529:AG1529,5))</f>
        <v/>
      </c>
      <c r="AJ1529" s="12" t="str">
        <f aca="false">IF($B1529="","",COUNTIF(X1529:AG1529,"&gt;=2"))</f>
        <v/>
      </c>
      <c r="AK1529" s="12" t="str">
        <f aca="false">IF($B1529="","",COUNT(X1529:AG1529))</f>
        <v/>
      </c>
    </row>
    <row r="1530" customFormat="false" ht="15" hidden="false" customHeight="false" outlineLevel="0" collapsed="false">
      <c r="A1530" s="7"/>
      <c r="B1530" s="7"/>
      <c r="C1530" s="11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12" t="str">
        <f aca="false">IF(OR($B1530="",D1530="",E1530=""),"",IFERROR(IF(OR(INDEX(Matches!$I$2:$I$201,MATCH($A1530&amp;"-1",Matches!$J$2:$J$201,0))="Void",INDEX(Matches!$G$2:$G$201,MATCH($A1530&amp;"-1",Matches!$J$2:$J$201,0))="",INDEX(Matches!$H$2:$H$201,MATCH($A1530&amp;"-1",Matches!$J$2:$J$201,0))=""),"",IF(AND($C1530&lt;&gt;"",INDEX(Matches!$F$2:$F$201,MATCH($A1530&amp;"-1",Matches!$J$2:$J$201,0))&lt;&gt;"",$C1530&gt;=INDEX(Matches!$F$2:$F$201,MATCH($A1530&amp;"-1",Matches!$J$2:$J$201,0))),"",IF(AND(D1530=INDEX(Matches!$G$2:$G$201,MATCH($A1530&amp;"-1",Matches!$J$2:$J$201,0)),E1530=INDEX(Matches!$H$2:$H$201,MATCH($A1530&amp;"-1",Matches!$J$2:$J$201,0))),5,IF(SIGN(D1530-E1530)&lt;&gt;SIGN(INDEX(Matches!$G$2:$G$201,MATCH($A1530&amp;"-1",Matches!$J$2:$J$201,0))-INDEX(Matches!$H$2:$H$201,MATCH($A1530&amp;"-1",Matches!$J$2:$J$201,0))),0,IF(D1530-E1530=INDEX(Matches!$G$2:$G$201,MATCH($A1530&amp;"-1",Matches!$J$2:$J$201,0))-INDEX(Matches!$H$2:$H$201,MATCH($A1530&amp;"-1",Matches!$J$2:$J$201,0)),3,2))))),""))</f>
        <v/>
      </c>
      <c r="Y1530" s="12" t="str">
        <f aca="false">IF(OR($B1530="",F1530="",G1530=""),"",IFERROR(IF(OR(INDEX(Matches!$I$2:$I$201,MATCH($A1530&amp;"-2",Matches!$J$2:$J$201,0))="Void",INDEX(Matches!$G$2:$G$201,MATCH($A1530&amp;"-2",Matches!$J$2:$J$201,0))="",INDEX(Matches!$H$2:$H$201,MATCH($A1530&amp;"-2",Matches!$J$2:$J$201,0))=""),"",IF(AND($C1530&lt;&gt;"",INDEX(Matches!$F$2:$F$201,MATCH($A1530&amp;"-2",Matches!$J$2:$J$201,0))&lt;&gt;"",$C1530&gt;=INDEX(Matches!$F$2:$F$201,MATCH($A1530&amp;"-2",Matches!$J$2:$J$201,0))),"",IF(AND(F1530=INDEX(Matches!$G$2:$G$201,MATCH($A1530&amp;"-2",Matches!$J$2:$J$201,0)),G1530=INDEX(Matches!$H$2:$H$201,MATCH($A1530&amp;"-2",Matches!$J$2:$J$201,0))),5,IF(SIGN(F1530-G1530)&lt;&gt;SIGN(INDEX(Matches!$G$2:$G$201,MATCH($A1530&amp;"-2",Matches!$J$2:$J$201,0))-INDEX(Matches!$H$2:$H$201,MATCH($A1530&amp;"-2",Matches!$J$2:$J$201,0))),0,IF(F1530-G1530=INDEX(Matches!$G$2:$G$201,MATCH($A1530&amp;"-2",Matches!$J$2:$J$201,0))-INDEX(Matches!$H$2:$H$201,MATCH($A1530&amp;"-2",Matches!$J$2:$J$201,0)),3,2))))),""))</f>
        <v/>
      </c>
      <c r="Z1530" s="12" t="str">
        <f aca="false">IF(OR($B1530="",H1530="",I1530=""),"",IFERROR(IF(OR(INDEX(Matches!$I$2:$I$201,MATCH($A1530&amp;"-3",Matches!$J$2:$J$201,0))="Void",INDEX(Matches!$G$2:$G$201,MATCH($A1530&amp;"-3",Matches!$J$2:$J$201,0))="",INDEX(Matches!$H$2:$H$201,MATCH($A1530&amp;"-3",Matches!$J$2:$J$201,0))=""),"",IF(AND($C1530&lt;&gt;"",INDEX(Matches!$F$2:$F$201,MATCH($A1530&amp;"-3",Matches!$J$2:$J$201,0))&lt;&gt;"",$C1530&gt;=INDEX(Matches!$F$2:$F$201,MATCH($A1530&amp;"-3",Matches!$J$2:$J$201,0))),"",IF(AND(H1530=INDEX(Matches!$G$2:$G$201,MATCH($A1530&amp;"-3",Matches!$J$2:$J$201,0)),I1530=INDEX(Matches!$H$2:$H$201,MATCH($A1530&amp;"-3",Matches!$J$2:$J$201,0))),5,IF(SIGN(H1530-I1530)&lt;&gt;SIGN(INDEX(Matches!$G$2:$G$201,MATCH($A1530&amp;"-3",Matches!$J$2:$J$201,0))-INDEX(Matches!$H$2:$H$201,MATCH($A1530&amp;"-3",Matches!$J$2:$J$201,0))),0,IF(H1530-I1530=INDEX(Matches!$G$2:$G$201,MATCH($A1530&amp;"-3",Matches!$J$2:$J$201,0))-INDEX(Matches!$H$2:$H$201,MATCH($A1530&amp;"-3",Matches!$J$2:$J$201,0)),3,2))))),""))</f>
        <v/>
      </c>
      <c r="AA1530" s="12" t="str">
        <f aca="false">IF(OR($B1530="",J1530="",K1530=""),"",IFERROR(IF(OR(INDEX(Matches!$I$2:$I$201,MATCH($A1530&amp;"-4",Matches!$J$2:$J$201,0))="Void",INDEX(Matches!$G$2:$G$201,MATCH($A1530&amp;"-4",Matches!$J$2:$J$201,0))="",INDEX(Matches!$H$2:$H$201,MATCH($A1530&amp;"-4",Matches!$J$2:$J$201,0))=""),"",IF(AND($C1530&lt;&gt;"",INDEX(Matches!$F$2:$F$201,MATCH($A1530&amp;"-4",Matches!$J$2:$J$201,0))&lt;&gt;"",$C1530&gt;=INDEX(Matches!$F$2:$F$201,MATCH($A1530&amp;"-4",Matches!$J$2:$J$201,0))),"",IF(AND(J1530=INDEX(Matches!$G$2:$G$201,MATCH($A1530&amp;"-4",Matches!$J$2:$J$201,0)),K1530=INDEX(Matches!$H$2:$H$201,MATCH($A1530&amp;"-4",Matches!$J$2:$J$201,0))),5,IF(SIGN(J1530-K1530)&lt;&gt;SIGN(INDEX(Matches!$G$2:$G$201,MATCH($A1530&amp;"-4",Matches!$J$2:$J$201,0))-INDEX(Matches!$H$2:$H$201,MATCH($A1530&amp;"-4",Matches!$J$2:$J$201,0))),0,IF(J1530-K1530=INDEX(Matches!$G$2:$G$201,MATCH($A1530&amp;"-4",Matches!$J$2:$J$201,0))-INDEX(Matches!$H$2:$H$201,MATCH($A1530&amp;"-4",Matches!$J$2:$J$201,0)),3,2))))),""))</f>
        <v/>
      </c>
      <c r="AB1530" s="12" t="str">
        <f aca="false">IF(OR($B1530="",L1530="",M1530=""),"",IFERROR(IF(OR(INDEX(Matches!$I$2:$I$201,MATCH($A1530&amp;"-5",Matches!$J$2:$J$201,0))="Void",INDEX(Matches!$G$2:$G$201,MATCH($A1530&amp;"-5",Matches!$J$2:$J$201,0))="",INDEX(Matches!$H$2:$H$201,MATCH($A1530&amp;"-5",Matches!$J$2:$J$201,0))=""),"",IF(AND($C1530&lt;&gt;"",INDEX(Matches!$F$2:$F$201,MATCH($A1530&amp;"-5",Matches!$J$2:$J$201,0))&lt;&gt;"",$C1530&gt;=INDEX(Matches!$F$2:$F$201,MATCH($A1530&amp;"-5",Matches!$J$2:$J$201,0))),"",IF(AND(L1530=INDEX(Matches!$G$2:$G$201,MATCH($A1530&amp;"-5",Matches!$J$2:$J$201,0)),M1530=INDEX(Matches!$H$2:$H$201,MATCH($A1530&amp;"-5",Matches!$J$2:$J$201,0))),5,IF(SIGN(L1530-M1530)&lt;&gt;SIGN(INDEX(Matches!$G$2:$G$201,MATCH($A1530&amp;"-5",Matches!$J$2:$J$201,0))-INDEX(Matches!$H$2:$H$201,MATCH($A1530&amp;"-5",Matches!$J$2:$J$201,0))),0,IF(L1530-M1530=INDEX(Matches!$G$2:$G$201,MATCH($A1530&amp;"-5",Matches!$J$2:$J$201,0))-INDEX(Matches!$H$2:$H$201,MATCH($A1530&amp;"-5",Matches!$J$2:$J$201,0)),3,2))))),""))</f>
        <v/>
      </c>
      <c r="AC1530" s="12" t="str">
        <f aca="false">IF(OR($B1530="",N1530="",O1530=""),"",IFERROR(IF(OR(INDEX(Matches!$I$2:$I$201,MATCH($A1530&amp;"-6",Matches!$J$2:$J$201,0))="Void",INDEX(Matches!$G$2:$G$201,MATCH($A1530&amp;"-6",Matches!$J$2:$J$201,0))="",INDEX(Matches!$H$2:$H$201,MATCH($A1530&amp;"-6",Matches!$J$2:$J$201,0))=""),"",IF(AND($C1530&lt;&gt;"",INDEX(Matches!$F$2:$F$201,MATCH($A1530&amp;"-6",Matches!$J$2:$J$201,0))&lt;&gt;"",$C1530&gt;=INDEX(Matches!$F$2:$F$201,MATCH($A1530&amp;"-6",Matches!$J$2:$J$201,0))),"",IF(AND(N1530=INDEX(Matches!$G$2:$G$201,MATCH($A1530&amp;"-6",Matches!$J$2:$J$201,0)),O1530=INDEX(Matches!$H$2:$H$201,MATCH($A1530&amp;"-6",Matches!$J$2:$J$201,0))),5,IF(SIGN(N1530-O1530)&lt;&gt;SIGN(INDEX(Matches!$G$2:$G$201,MATCH($A1530&amp;"-6",Matches!$J$2:$J$201,0))-INDEX(Matches!$H$2:$H$201,MATCH($A1530&amp;"-6",Matches!$J$2:$J$201,0))),0,IF(N1530-O1530=INDEX(Matches!$G$2:$G$201,MATCH($A1530&amp;"-6",Matches!$J$2:$J$201,0))-INDEX(Matches!$H$2:$H$201,MATCH($A1530&amp;"-6",Matches!$J$2:$J$201,0)),3,2))))),""))</f>
        <v/>
      </c>
      <c r="AD1530" s="12" t="str">
        <f aca="false">IF(OR($B1530="",P1530="",Q1530=""),"",IFERROR(IF(OR(INDEX(Matches!$I$2:$I$201,MATCH($A1530&amp;"-7",Matches!$J$2:$J$201,0))="Void",INDEX(Matches!$G$2:$G$201,MATCH($A1530&amp;"-7",Matches!$J$2:$J$201,0))="",INDEX(Matches!$H$2:$H$201,MATCH($A1530&amp;"-7",Matches!$J$2:$J$201,0))=""),"",IF(AND($C1530&lt;&gt;"",INDEX(Matches!$F$2:$F$201,MATCH($A1530&amp;"-7",Matches!$J$2:$J$201,0))&lt;&gt;"",$C1530&gt;=INDEX(Matches!$F$2:$F$201,MATCH($A1530&amp;"-7",Matches!$J$2:$J$201,0))),"",IF(AND(P1530=INDEX(Matches!$G$2:$G$201,MATCH($A1530&amp;"-7",Matches!$J$2:$J$201,0)),Q1530=INDEX(Matches!$H$2:$H$201,MATCH($A1530&amp;"-7",Matches!$J$2:$J$201,0))),5,IF(SIGN(P1530-Q1530)&lt;&gt;SIGN(INDEX(Matches!$G$2:$G$201,MATCH($A1530&amp;"-7",Matches!$J$2:$J$201,0))-INDEX(Matches!$H$2:$H$201,MATCH($A1530&amp;"-7",Matches!$J$2:$J$201,0))),0,IF(P1530-Q1530=INDEX(Matches!$G$2:$G$201,MATCH($A1530&amp;"-7",Matches!$J$2:$J$201,0))-INDEX(Matches!$H$2:$H$201,MATCH($A1530&amp;"-7",Matches!$J$2:$J$201,0)),3,2))))),""))</f>
        <v/>
      </c>
      <c r="AE1530" s="12" t="str">
        <f aca="false">IF(OR($B1530="",R1530="",S1530=""),"",IFERROR(IF(OR(INDEX(Matches!$I$2:$I$201,MATCH($A1530&amp;"-8",Matches!$J$2:$J$201,0))="Void",INDEX(Matches!$G$2:$G$201,MATCH($A1530&amp;"-8",Matches!$J$2:$J$201,0))="",INDEX(Matches!$H$2:$H$201,MATCH($A1530&amp;"-8",Matches!$J$2:$J$201,0))=""),"",IF(AND($C1530&lt;&gt;"",INDEX(Matches!$F$2:$F$201,MATCH($A1530&amp;"-8",Matches!$J$2:$J$201,0))&lt;&gt;"",$C1530&gt;=INDEX(Matches!$F$2:$F$201,MATCH($A1530&amp;"-8",Matches!$J$2:$J$201,0))),"",IF(AND(R1530=INDEX(Matches!$G$2:$G$201,MATCH($A1530&amp;"-8",Matches!$J$2:$J$201,0)),S1530=INDEX(Matches!$H$2:$H$201,MATCH($A1530&amp;"-8",Matches!$J$2:$J$201,0))),5,IF(SIGN(R1530-S1530)&lt;&gt;SIGN(INDEX(Matches!$G$2:$G$201,MATCH($A1530&amp;"-8",Matches!$J$2:$J$201,0))-INDEX(Matches!$H$2:$H$201,MATCH($A1530&amp;"-8",Matches!$J$2:$J$201,0))),0,IF(R1530-S1530=INDEX(Matches!$G$2:$G$201,MATCH($A1530&amp;"-8",Matches!$J$2:$J$201,0))-INDEX(Matches!$H$2:$H$201,MATCH($A1530&amp;"-8",Matches!$J$2:$J$201,0)),3,2))))),""))</f>
        <v/>
      </c>
      <c r="AF1530" s="12" t="str">
        <f aca="false">IF(OR($B1530="",T1530="",U1530=""),"",IFERROR(IF(OR(INDEX(Matches!$I$2:$I$201,MATCH($A1530&amp;"-9",Matches!$J$2:$J$201,0))="Void",INDEX(Matches!$G$2:$G$201,MATCH($A1530&amp;"-9",Matches!$J$2:$J$201,0))="",INDEX(Matches!$H$2:$H$201,MATCH($A1530&amp;"-9",Matches!$J$2:$J$201,0))=""),"",IF(AND($C1530&lt;&gt;"",INDEX(Matches!$F$2:$F$201,MATCH($A1530&amp;"-9",Matches!$J$2:$J$201,0))&lt;&gt;"",$C1530&gt;=INDEX(Matches!$F$2:$F$201,MATCH($A1530&amp;"-9",Matches!$J$2:$J$201,0))),"",IF(AND(T1530=INDEX(Matches!$G$2:$G$201,MATCH($A1530&amp;"-9",Matches!$J$2:$J$201,0)),U1530=INDEX(Matches!$H$2:$H$201,MATCH($A1530&amp;"-9",Matches!$J$2:$J$201,0))),5,IF(SIGN(T1530-U1530)&lt;&gt;SIGN(INDEX(Matches!$G$2:$G$201,MATCH($A1530&amp;"-9",Matches!$J$2:$J$201,0))-INDEX(Matches!$H$2:$H$201,MATCH($A1530&amp;"-9",Matches!$J$2:$J$201,0))),0,IF(T1530-U1530=INDEX(Matches!$G$2:$G$201,MATCH($A1530&amp;"-9",Matches!$J$2:$J$201,0))-INDEX(Matches!$H$2:$H$201,MATCH($A1530&amp;"-9",Matches!$J$2:$J$201,0)),3,2))))),""))</f>
        <v/>
      </c>
      <c r="AG1530" s="12" t="str">
        <f aca="false">IF(OR($B1530="",V1530="",W1530=""),"",IFERROR(IF(OR(INDEX(Matches!$I$2:$I$201,MATCH($A1530&amp;"-10",Matches!$J$2:$J$201,0))="Void",INDEX(Matches!$G$2:$G$201,MATCH($A1530&amp;"-10",Matches!$J$2:$J$201,0))="",INDEX(Matches!$H$2:$H$201,MATCH($A1530&amp;"-10",Matches!$J$2:$J$201,0))=""),"",IF(AND($C1530&lt;&gt;"",INDEX(Matches!$F$2:$F$201,MATCH($A1530&amp;"-10",Matches!$J$2:$J$201,0))&lt;&gt;"",$C1530&gt;=INDEX(Matches!$F$2:$F$201,MATCH($A1530&amp;"-10",Matches!$J$2:$J$201,0))),"",IF(AND(V1530=INDEX(Matches!$G$2:$G$201,MATCH($A1530&amp;"-10",Matches!$J$2:$J$201,0)),W1530=INDEX(Matches!$H$2:$H$201,MATCH($A1530&amp;"-10",Matches!$J$2:$J$201,0))),5,IF(SIGN(V1530-W1530)&lt;&gt;SIGN(INDEX(Matches!$G$2:$G$201,MATCH($A1530&amp;"-10",Matches!$J$2:$J$201,0))-INDEX(Matches!$H$2:$H$201,MATCH($A1530&amp;"-10",Matches!$J$2:$J$201,0))),0,IF(V1530-W1530=INDEX(Matches!$G$2:$G$201,MATCH($A1530&amp;"-10",Matches!$J$2:$J$201,0))-INDEX(Matches!$H$2:$H$201,MATCH($A1530&amp;"-10",Matches!$J$2:$J$201,0)),3,2))))),""))</f>
        <v/>
      </c>
      <c r="AH1530" s="13" t="str">
        <f aca="false">IF($B1530="","",SUM(X1530:AG1530))</f>
        <v/>
      </c>
      <c r="AI1530" s="12" t="str">
        <f aca="false">IF($B1530="","",COUNTIF(X1530:AG1530,5))</f>
        <v/>
      </c>
      <c r="AJ1530" s="12" t="str">
        <f aca="false">IF($B1530="","",COUNTIF(X1530:AG1530,"&gt;=2"))</f>
        <v/>
      </c>
      <c r="AK1530" s="12" t="str">
        <f aca="false">IF($B1530="","",COUNT(X1530:AG1530))</f>
        <v/>
      </c>
    </row>
    <row r="1531" customFormat="false" ht="15" hidden="false" customHeight="false" outlineLevel="0" collapsed="false">
      <c r="A1531" s="7"/>
      <c r="B1531" s="7"/>
      <c r="C1531" s="11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12" t="str">
        <f aca="false">IF(OR($B1531="",D1531="",E1531=""),"",IFERROR(IF(OR(INDEX(Matches!$I$2:$I$201,MATCH($A1531&amp;"-1",Matches!$J$2:$J$201,0))="Void",INDEX(Matches!$G$2:$G$201,MATCH($A1531&amp;"-1",Matches!$J$2:$J$201,0))="",INDEX(Matches!$H$2:$H$201,MATCH($A1531&amp;"-1",Matches!$J$2:$J$201,0))=""),"",IF(AND($C1531&lt;&gt;"",INDEX(Matches!$F$2:$F$201,MATCH($A1531&amp;"-1",Matches!$J$2:$J$201,0))&lt;&gt;"",$C1531&gt;=INDEX(Matches!$F$2:$F$201,MATCH($A1531&amp;"-1",Matches!$J$2:$J$201,0))),"",IF(AND(D1531=INDEX(Matches!$G$2:$G$201,MATCH($A1531&amp;"-1",Matches!$J$2:$J$201,0)),E1531=INDEX(Matches!$H$2:$H$201,MATCH($A1531&amp;"-1",Matches!$J$2:$J$201,0))),5,IF(SIGN(D1531-E1531)&lt;&gt;SIGN(INDEX(Matches!$G$2:$G$201,MATCH($A1531&amp;"-1",Matches!$J$2:$J$201,0))-INDEX(Matches!$H$2:$H$201,MATCH($A1531&amp;"-1",Matches!$J$2:$J$201,0))),0,IF(D1531-E1531=INDEX(Matches!$G$2:$G$201,MATCH($A1531&amp;"-1",Matches!$J$2:$J$201,0))-INDEX(Matches!$H$2:$H$201,MATCH($A1531&amp;"-1",Matches!$J$2:$J$201,0)),3,2))))),""))</f>
        <v/>
      </c>
      <c r="Y1531" s="12" t="str">
        <f aca="false">IF(OR($B1531="",F1531="",G1531=""),"",IFERROR(IF(OR(INDEX(Matches!$I$2:$I$201,MATCH($A1531&amp;"-2",Matches!$J$2:$J$201,0))="Void",INDEX(Matches!$G$2:$G$201,MATCH($A1531&amp;"-2",Matches!$J$2:$J$201,0))="",INDEX(Matches!$H$2:$H$201,MATCH($A1531&amp;"-2",Matches!$J$2:$J$201,0))=""),"",IF(AND($C1531&lt;&gt;"",INDEX(Matches!$F$2:$F$201,MATCH($A1531&amp;"-2",Matches!$J$2:$J$201,0))&lt;&gt;"",$C1531&gt;=INDEX(Matches!$F$2:$F$201,MATCH($A1531&amp;"-2",Matches!$J$2:$J$201,0))),"",IF(AND(F1531=INDEX(Matches!$G$2:$G$201,MATCH($A1531&amp;"-2",Matches!$J$2:$J$201,0)),G1531=INDEX(Matches!$H$2:$H$201,MATCH($A1531&amp;"-2",Matches!$J$2:$J$201,0))),5,IF(SIGN(F1531-G1531)&lt;&gt;SIGN(INDEX(Matches!$G$2:$G$201,MATCH($A1531&amp;"-2",Matches!$J$2:$J$201,0))-INDEX(Matches!$H$2:$H$201,MATCH($A1531&amp;"-2",Matches!$J$2:$J$201,0))),0,IF(F1531-G1531=INDEX(Matches!$G$2:$G$201,MATCH($A1531&amp;"-2",Matches!$J$2:$J$201,0))-INDEX(Matches!$H$2:$H$201,MATCH($A1531&amp;"-2",Matches!$J$2:$J$201,0)),3,2))))),""))</f>
        <v/>
      </c>
      <c r="Z1531" s="12" t="str">
        <f aca="false">IF(OR($B1531="",H1531="",I1531=""),"",IFERROR(IF(OR(INDEX(Matches!$I$2:$I$201,MATCH($A1531&amp;"-3",Matches!$J$2:$J$201,0))="Void",INDEX(Matches!$G$2:$G$201,MATCH($A1531&amp;"-3",Matches!$J$2:$J$201,0))="",INDEX(Matches!$H$2:$H$201,MATCH($A1531&amp;"-3",Matches!$J$2:$J$201,0))=""),"",IF(AND($C1531&lt;&gt;"",INDEX(Matches!$F$2:$F$201,MATCH($A1531&amp;"-3",Matches!$J$2:$J$201,0))&lt;&gt;"",$C1531&gt;=INDEX(Matches!$F$2:$F$201,MATCH($A1531&amp;"-3",Matches!$J$2:$J$201,0))),"",IF(AND(H1531=INDEX(Matches!$G$2:$G$201,MATCH($A1531&amp;"-3",Matches!$J$2:$J$201,0)),I1531=INDEX(Matches!$H$2:$H$201,MATCH($A1531&amp;"-3",Matches!$J$2:$J$201,0))),5,IF(SIGN(H1531-I1531)&lt;&gt;SIGN(INDEX(Matches!$G$2:$G$201,MATCH($A1531&amp;"-3",Matches!$J$2:$J$201,0))-INDEX(Matches!$H$2:$H$201,MATCH($A1531&amp;"-3",Matches!$J$2:$J$201,0))),0,IF(H1531-I1531=INDEX(Matches!$G$2:$G$201,MATCH($A1531&amp;"-3",Matches!$J$2:$J$201,0))-INDEX(Matches!$H$2:$H$201,MATCH($A1531&amp;"-3",Matches!$J$2:$J$201,0)),3,2))))),""))</f>
        <v/>
      </c>
      <c r="AA1531" s="12" t="str">
        <f aca="false">IF(OR($B1531="",J1531="",K1531=""),"",IFERROR(IF(OR(INDEX(Matches!$I$2:$I$201,MATCH($A1531&amp;"-4",Matches!$J$2:$J$201,0))="Void",INDEX(Matches!$G$2:$G$201,MATCH($A1531&amp;"-4",Matches!$J$2:$J$201,0))="",INDEX(Matches!$H$2:$H$201,MATCH($A1531&amp;"-4",Matches!$J$2:$J$201,0))=""),"",IF(AND($C1531&lt;&gt;"",INDEX(Matches!$F$2:$F$201,MATCH($A1531&amp;"-4",Matches!$J$2:$J$201,0))&lt;&gt;"",$C1531&gt;=INDEX(Matches!$F$2:$F$201,MATCH($A1531&amp;"-4",Matches!$J$2:$J$201,0))),"",IF(AND(J1531=INDEX(Matches!$G$2:$G$201,MATCH($A1531&amp;"-4",Matches!$J$2:$J$201,0)),K1531=INDEX(Matches!$H$2:$H$201,MATCH($A1531&amp;"-4",Matches!$J$2:$J$201,0))),5,IF(SIGN(J1531-K1531)&lt;&gt;SIGN(INDEX(Matches!$G$2:$G$201,MATCH($A1531&amp;"-4",Matches!$J$2:$J$201,0))-INDEX(Matches!$H$2:$H$201,MATCH($A1531&amp;"-4",Matches!$J$2:$J$201,0))),0,IF(J1531-K1531=INDEX(Matches!$G$2:$G$201,MATCH($A1531&amp;"-4",Matches!$J$2:$J$201,0))-INDEX(Matches!$H$2:$H$201,MATCH($A1531&amp;"-4",Matches!$J$2:$J$201,0)),3,2))))),""))</f>
        <v/>
      </c>
      <c r="AB1531" s="12" t="str">
        <f aca="false">IF(OR($B1531="",L1531="",M1531=""),"",IFERROR(IF(OR(INDEX(Matches!$I$2:$I$201,MATCH($A1531&amp;"-5",Matches!$J$2:$J$201,0))="Void",INDEX(Matches!$G$2:$G$201,MATCH($A1531&amp;"-5",Matches!$J$2:$J$201,0))="",INDEX(Matches!$H$2:$H$201,MATCH($A1531&amp;"-5",Matches!$J$2:$J$201,0))=""),"",IF(AND($C1531&lt;&gt;"",INDEX(Matches!$F$2:$F$201,MATCH($A1531&amp;"-5",Matches!$J$2:$J$201,0))&lt;&gt;"",$C1531&gt;=INDEX(Matches!$F$2:$F$201,MATCH($A1531&amp;"-5",Matches!$J$2:$J$201,0))),"",IF(AND(L1531=INDEX(Matches!$G$2:$G$201,MATCH($A1531&amp;"-5",Matches!$J$2:$J$201,0)),M1531=INDEX(Matches!$H$2:$H$201,MATCH($A1531&amp;"-5",Matches!$J$2:$J$201,0))),5,IF(SIGN(L1531-M1531)&lt;&gt;SIGN(INDEX(Matches!$G$2:$G$201,MATCH($A1531&amp;"-5",Matches!$J$2:$J$201,0))-INDEX(Matches!$H$2:$H$201,MATCH($A1531&amp;"-5",Matches!$J$2:$J$201,0))),0,IF(L1531-M1531=INDEX(Matches!$G$2:$G$201,MATCH($A1531&amp;"-5",Matches!$J$2:$J$201,0))-INDEX(Matches!$H$2:$H$201,MATCH($A1531&amp;"-5",Matches!$J$2:$J$201,0)),3,2))))),""))</f>
        <v/>
      </c>
      <c r="AC1531" s="12" t="str">
        <f aca="false">IF(OR($B1531="",N1531="",O1531=""),"",IFERROR(IF(OR(INDEX(Matches!$I$2:$I$201,MATCH($A1531&amp;"-6",Matches!$J$2:$J$201,0))="Void",INDEX(Matches!$G$2:$G$201,MATCH($A1531&amp;"-6",Matches!$J$2:$J$201,0))="",INDEX(Matches!$H$2:$H$201,MATCH($A1531&amp;"-6",Matches!$J$2:$J$201,0))=""),"",IF(AND($C1531&lt;&gt;"",INDEX(Matches!$F$2:$F$201,MATCH($A1531&amp;"-6",Matches!$J$2:$J$201,0))&lt;&gt;"",$C1531&gt;=INDEX(Matches!$F$2:$F$201,MATCH($A1531&amp;"-6",Matches!$J$2:$J$201,0))),"",IF(AND(N1531=INDEX(Matches!$G$2:$G$201,MATCH($A1531&amp;"-6",Matches!$J$2:$J$201,0)),O1531=INDEX(Matches!$H$2:$H$201,MATCH($A1531&amp;"-6",Matches!$J$2:$J$201,0))),5,IF(SIGN(N1531-O1531)&lt;&gt;SIGN(INDEX(Matches!$G$2:$G$201,MATCH($A1531&amp;"-6",Matches!$J$2:$J$201,0))-INDEX(Matches!$H$2:$H$201,MATCH($A1531&amp;"-6",Matches!$J$2:$J$201,0))),0,IF(N1531-O1531=INDEX(Matches!$G$2:$G$201,MATCH($A1531&amp;"-6",Matches!$J$2:$J$201,0))-INDEX(Matches!$H$2:$H$201,MATCH($A1531&amp;"-6",Matches!$J$2:$J$201,0)),3,2))))),""))</f>
        <v/>
      </c>
      <c r="AD1531" s="12" t="str">
        <f aca="false">IF(OR($B1531="",P1531="",Q1531=""),"",IFERROR(IF(OR(INDEX(Matches!$I$2:$I$201,MATCH($A1531&amp;"-7",Matches!$J$2:$J$201,0))="Void",INDEX(Matches!$G$2:$G$201,MATCH($A1531&amp;"-7",Matches!$J$2:$J$201,0))="",INDEX(Matches!$H$2:$H$201,MATCH($A1531&amp;"-7",Matches!$J$2:$J$201,0))=""),"",IF(AND($C1531&lt;&gt;"",INDEX(Matches!$F$2:$F$201,MATCH($A1531&amp;"-7",Matches!$J$2:$J$201,0))&lt;&gt;"",$C1531&gt;=INDEX(Matches!$F$2:$F$201,MATCH($A1531&amp;"-7",Matches!$J$2:$J$201,0))),"",IF(AND(P1531=INDEX(Matches!$G$2:$G$201,MATCH($A1531&amp;"-7",Matches!$J$2:$J$201,0)),Q1531=INDEX(Matches!$H$2:$H$201,MATCH($A1531&amp;"-7",Matches!$J$2:$J$201,0))),5,IF(SIGN(P1531-Q1531)&lt;&gt;SIGN(INDEX(Matches!$G$2:$G$201,MATCH($A1531&amp;"-7",Matches!$J$2:$J$201,0))-INDEX(Matches!$H$2:$H$201,MATCH($A1531&amp;"-7",Matches!$J$2:$J$201,0))),0,IF(P1531-Q1531=INDEX(Matches!$G$2:$G$201,MATCH($A1531&amp;"-7",Matches!$J$2:$J$201,0))-INDEX(Matches!$H$2:$H$201,MATCH($A1531&amp;"-7",Matches!$J$2:$J$201,0)),3,2))))),""))</f>
        <v/>
      </c>
      <c r="AE1531" s="12" t="str">
        <f aca="false">IF(OR($B1531="",R1531="",S1531=""),"",IFERROR(IF(OR(INDEX(Matches!$I$2:$I$201,MATCH($A1531&amp;"-8",Matches!$J$2:$J$201,0))="Void",INDEX(Matches!$G$2:$G$201,MATCH($A1531&amp;"-8",Matches!$J$2:$J$201,0))="",INDEX(Matches!$H$2:$H$201,MATCH($A1531&amp;"-8",Matches!$J$2:$J$201,0))=""),"",IF(AND($C1531&lt;&gt;"",INDEX(Matches!$F$2:$F$201,MATCH($A1531&amp;"-8",Matches!$J$2:$J$201,0))&lt;&gt;"",$C1531&gt;=INDEX(Matches!$F$2:$F$201,MATCH($A1531&amp;"-8",Matches!$J$2:$J$201,0))),"",IF(AND(R1531=INDEX(Matches!$G$2:$G$201,MATCH($A1531&amp;"-8",Matches!$J$2:$J$201,0)),S1531=INDEX(Matches!$H$2:$H$201,MATCH($A1531&amp;"-8",Matches!$J$2:$J$201,0))),5,IF(SIGN(R1531-S1531)&lt;&gt;SIGN(INDEX(Matches!$G$2:$G$201,MATCH($A1531&amp;"-8",Matches!$J$2:$J$201,0))-INDEX(Matches!$H$2:$H$201,MATCH($A1531&amp;"-8",Matches!$J$2:$J$201,0))),0,IF(R1531-S1531=INDEX(Matches!$G$2:$G$201,MATCH($A1531&amp;"-8",Matches!$J$2:$J$201,0))-INDEX(Matches!$H$2:$H$201,MATCH($A1531&amp;"-8",Matches!$J$2:$J$201,0)),3,2))))),""))</f>
        <v/>
      </c>
      <c r="AF1531" s="12" t="str">
        <f aca="false">IF(OR($B1531="",T1531="",U1531=""),"",IFERROR(IF(OR(INDEX(Matches!$I$2:$I$201,MATCH($A1531&amp;"-9",Matches!$J$2:$J$201,0))="Void",INDEX(Matches!$G$2:$G$201,MATCH($A1531&amp;"-9",Matches!$J$2:$J$201,0))="",INDEX(Matches!$H$2:$H$201,MATCH($A1531&amp;"-9",Matches!$J$2:$J$201,0))=""),"",IF(AND($C1531&lt;&gt;"",INDEX(Matches!$F$2:$F$201,MATCH($A1531&amp;"-9",Matches!$J$2:$J$201,0))&lt;&gt;"",$C1531&gt;=INDEX(Matches!$F$2:$F$201,MATCH($A1531&amp;"-9",Matches!$J$2:$J$201,0))),"",IF(AND(T1531=INDEX(Matches!$G$2:$G$201,MATCH($A1531&amp;"-9",Matches!$J$2:$J$201,0)),U1531=INDEX(Matches!$H$2:$H$201,MATCH($A1531&amp;"-9",Matches!$J$2:$J$201,0))),5,IF(SIGN(T1531-U1531)&lt;&gt;SIGN(INDEX(Matches!$G$2:$G$201,MATCH($A1531&amp;"-9",Matches!$J$2:$J$201,0))-INDEX(Matches!$H$2:$H$201,MATCH($A1531&amp;"-9",Matches!$J$2:$J$201,0))),0,IF(T1531-U1531=INDEX(Matches!$G$2:$G$201,MATCH($A1531&amp;"-9",Matches!$J$2:$J$201,0))-INDEX(Matches!$H$2:$H$201,MATCH($A1531&amp;"-9",Matches!$J$2:$J$201,0)),3,2))))),""))</f>
        <v/>
      </c>
      <c r="AG1531" s="12" t="str">
        <f aca="false">IF(OR($B1531="",V1531="",W1531=""),"",IFERROR(IF(OR(INDEX(Matches!$I$2:$I$201,MATCH($A1531&amp;"-10",Matches!$J$2:$J$201,0))="Void",INDEX(Matches!$G$2:$G$201,MATCH($A1531&amp;"-10",Matches!$J$2:$J$201,0))="",INDEX(Matches!$H$2:$H$201,MATCH($A1531&amp;"-10",Matches!$J$2:$J$201,0))=""),"",IF(AND($C1531&lt;&gt;"",INDEX(Matches!$F$2:$F$201,MATCH($A1531&amp;"-10",Matches!$J$2:$J$201,0))&lt;&gt;"",$C1531&gt;=INDEX(Matches!$F$2:$F$201,MATCH($A1531&amp;"-10",Matches!$J$2:$J$201,0))),"",IF(AND(V1531=INDEX(Matches!$G$2:$G$201,MATCH($A1531&amp;"-10",Matches!$J$2:$J$201,0)),W1531=INDEX(Matches!$H$2:$H$201,MATCH($A1531&amp;"-10",Matches!$J$2:$J$201,0))),5,IF(SIGN(V1531-W1531)&lt;&gt;SIGN(INDEX(Matches!$G$2:$G$201,MATCH($A1531&amp;"-10",Matches!$J$2:$J$201,0))-INDEX(Matches!$H$2:$H$201,MATCH($A1531&amp;"-10",Matches!$J$2:$J$201,0))),0,IF(V1531-W1531=INDEX(Matches!$G$2:$G$201,MATCH($A1531&amp;"-10",Matches!$J$2:$J$201,0))-INDEX(Matches!$H$2:$H$201,MATCH($A1531&amp;"-10",Matches!$J$2:$J$201,0)),3,2))))),""))</f>
        <v/>
      </c>
      <c r="AH1531" s="13" t="str">
        <f aca="false">IF($B1531="","",SUM(X1531:AG1531))</f>
        <v/>
      </c>
      <c r="AI1531" s="12" t="str">
        <f aca="false">IF($B1531="","",COUNTIF(X1531:AG1531,5))</f>
        <v/>
      </c>
      <c r="AJ1531" s="12" t="str">
        <f aca="false">IF($B1531="","",COUNTIF(X1531:AG1531,"&gt;=2"))</f>
        <v/>
      </c>
      <c r="AK1531" s="12" t="str">
        <f aca="false">IF($B1531="","",COUNT(X1531:AG1531))</f>
        <v/>
      </c>
    </row>
    <row r="1532" customFormat="false" ht="15" hidden="false" customHeight="false" outlineLevel="0" collapsed="false">
      <c r="A1532" s="7"/>
      <c r="B1532" s="7"/>
      <c r="C1532" s="11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12" t="str">
        <f aca="false">IF(OR($B1532="",D1532="",E1532=""),"",IFERROR(IF(OR(INDEX(Matches!$I$2:$I$201,MATCH($A1532&amp;"-1",Matches!$J$2:$J$201,0))="Void",INDEX(Matches!$G$2:$G$201,MATCH($A1532&amp;"-1",Matches!$J$2:$J$201,0))="",INDEX(Matches!$H$2:$H$201,MATCH($A1532&amp;"-1",Matches!$J$2:$J$201,0))=""),"",IF(AND($C1532&lt;&gt;"",INDEX(Matches!$F$2:$F$201,MATCH($A1532&amp;"-1",Matches!$J$2:$J$201,0))&lt;&gt;"",$C1532&gt;=INDEX(Matches!$F$2:$F$201,MATCH($A1532&amp;"-1",Matches!$J$2:$J$201,0))),"",IF(AND(D1532=INDEX(Matches!$G$2:$G$201,MATCH($A1532&amp;"-1",Matches!$J$2:$J$201,0)),E1532=INDEX(Matches!$H$2:$H$201,MATCH($A1532&amp;"-1",Matches!$J$2:$J$201,0))),5,IF(SIGN(D1532-E1532)&lt;&gt;SIGN(INDEX(Matches!$G$2:$G$201,MATCH($A1532&amp;"-1",Matches!$J$2:$J$201,0))-INDEX(Matches!$H$2:$H$201,MATCH($A1532&amp;"-1",Matches!$J$2:$J$201,0))),0,IF(D1532-E1532=INDEX(Matches!$G$2:$G$201,MATCH($A1532&amp;"-1",Matches!$J$2:$J$201,0))-INDEX(Matches!$H$2:$H$201,MATCH($A1532&amp;"-1",Matches!$J$2:$J$201,0)),3,2))))),""))</f>
        <v/>
      </c>
      <c r="Y1532" s="12" t="str">
        <f aca="false">IF(OR($B1532="",F1532="",G1532=""),"",IFERROR(IF(OR(INDEX(Matches!$I$2:$I$201,MATCH($A1532&amp;"-2",Matches!$J$2:$J$201,0))="Void",INDEX(Matches!$G$2:$G$201,MATCH($A1532&amp;"-2",Matches!$J$2:$J$201,0))="",INDEX(Matches!$H$2:$H$201,MATCH($A1532&amp;"-2",Matches!$J$2:$J$201,0))=""),"",IF(AND($C1532&lt;&gt;"",INDEX(Matches!$F$2:$F$201,MATCH($A1532&amp;"-2",Matches!$J$2:$J$201,0))&lt;&gt;"",$C1532&gt;=INDEX(Matches!$F$2:$F$201,MATCH($A1532&amp;"-2",Matches!$J$2:$J$201,0))),"",IF(AND(F1532=INDEX(Matches!$G$2:$G$201,MATCH($A1532&amp;"-2",Matches!$J$2:$J$201,0)),G1532=INDEX(Matches!$H$2:$H$201,MATCH($A1532&amp;"-2",Matches!$J$2:$J$201,0))),5,IF(SIGN(F1532-G1532)&lt;&gt;SIGN(INDEX(Matches!$G$2:$G$201,MATCH($A1532&amp;"-2",Matches!$J$2:$J$201,0))-INDEX(Matches!$H$2:$H$201,MATCH($A1532&amp;"-2",Matches!$J$2:$J$201,0))),0,IF(F1532-G1532=INDEX(Matches!$G$2:$G$201,MATCH($A1532&amp;"-2",Matches!$J$2:$J$201,0))-INDEX(Matches!$H$2:$H$201,MATCH($A1532&amp;"-2",Matches!$J$2:$J$201,0)),3,2))))),""))</f>
        <v/>
      </c>
      <c r="Z1532" s="12" t="str">
        <f aca="false">IF(OR($B1532="",H1532="",I1532=""),"",IFERROR(IF(OR(INDEX(Matches!$I$2:$I$201,MATCH($A1532&amp;"-3",Matches!$J$2:$J$201,0))="Void",INDEX(Matches!$G$2:$G$201,MATCH($A1532&amp;"-3",Matches!$J$2:$J$201,0))="",INDEX(Matches!$H$2:$H$201,MATCH($A1532&amp;"-3",Matches!$J$2:$J$201,0))=""),"",IF(AND($C1532&lt;&gt;"",INDEX(Matches!$F$2:$F$201,MATCH($A1532&amp;"-3",Matches!$J$2:$J$201,0))&lt;&gt;"",$C1532&gt;=INDEX(Matches!$F$2:$F$201,MATCH($A1532&amp;"-3",Matches!$J$2:$J$201,0))),"",IF(AND(H1532=INDEX(Matches!$G$2:$G$201,MATCH($A1532&amp;"-3",Matches!$J$2:$J$201,0)),I1532=INDEX(Matches!$H$2:$H$201,MATCH($A1532&amp;"-3",Matches!$J$2:$J$201,0))),5,IF(SIGN(H1532-I1532)&lt;&gt;SIGN(INDEX(Matches!$G$2:$G$201,MATCH($A1532&amp;"-3",Matches!$J$2:$J$201,0))-INDEX(Matches!$H$2:$H$201,MATCH($A1532&amp;"-3",Matches!$J$2:$J$201,0))),0,IF(H1532-I1532=INDEX(Matches!$G$2:$G$201,MATCH($A1532&amp;"-3",Matches!$J$2:$J$201,0))-INDEX(Matches!$H$2:$H$201,MATCH($A1532&amp;"-3",Matches!$J$2:$J$201,0)),3,2))))),""))</f>
        <v/>
      </c>
      <c r="AA1532" s="12" t="str">
        <f aca="false">IF(OR($B1532="",J1532="",K1532=""),"",IFERROR(IF(OR(INDEX(Matches!$I$2:$I$201,MATCH($A1532&amp;"-4",Matches!$J$2:$J$201,0))="Void",INDEX(Matches!$G$2:$G$201,MATCH($A1532&amp;"-4",Matches!$J$2:$J$201,0))="",INDEX(Matches!$H$2:$H$201,MATCH($A1532&amp;"-4",Matches!$J$2:$J$201,0))=""),"",IF(AND($C1532&lt;&gt;"",INDEX(Matches!$F$2:$F$201,MATCH($A1532&amp;"-4",Matches!$J$2:$J$201,0))&lt;&gt;"",$C1532&gt;=INDEX(Matches!$F$2:$F$201,MATCH($A1532&amp;"-4",Matches!$J$2:$J$201,0))),"",IF(AND(J1532=INDEX(Matches!$G$2:$G$201,MATCH($A1532&amp;"-4",Matches!$J$2:$J$201,0)),K1532=INDEX(Matches!$H$2:$H$201,MATCH($A1532&amp;"-4",Matches!$J$2:$J$201,0))),5,IF(SIGN(J1532-K1532)&lt;&gt;SIGN(INDEX(Matches!$G$2:$G$201,MATCH($A1532&amp;"-4",Matches!$J$2:$J$201,0))-INDEX(Matches!$H$2:$H$201,MATCH($A1532&amp;"-4",Matches!$J$2:$J$201,0))),0,IF(J1532-K1532=INDEX(Matches!$G$2:$G$201,MATCH($A1532&amp;"-4",Matches!$J$2:$J$201,0))-INDEX(Matches!$H$2:$H$201,MATCH($A1532&amp;"-4",Matches!$J$2:$J$201,0)),3,2))))),""))</f>
        <v/>
      </c>
      <c r="AB1532" s="12" t="str">
        <f aca="false">IF(OR($B1532="",L1532="",M1532=""),"",IFERROR(IF(OR(INDEX(Matches!$I$2:$I$201,MATCH($A1532&amp;"-5",Matches!$J$2:$J$201,0))="Void",INDEX(Matches!$G$2:$G$201,MATCH($A1532&amp;"-5",Matches!$J$2:$J$201,0))="",INDEX(Matches!$H$2:$H$201,MATCH($A1532&amp;"-5",Matches!$J$2:$J$201,0))=""),"",IF(AND($C1532&lt;&gt;"",INDEX(Matches!$F$2:$F$201,MATCH($A1532&amp;"-5",Matches!$J$2:$J$201,0))&lt;&gt;"",$C1532&gt;=INDEX(Matches!$F$2:$F$201,MATCH($A1532&amp;"-5",Matches!$J$2:$J$201,0))),"",IF(AND(L1532=INDEX(Matches!$G$2:$G$201,MATCH($A1532&amp;"-5",Matches!$J$2:$J$201,0)),M1532=INDEX(Matches!$H$2:$H$201,MATCH($A1532&amp;"-5",Matches!$J$2:$J$201,0))),5,IF(SIGN(L1532-M1532)&lt;&gt;SIGN(INDEX(Matches!$G$2:$G$201,MATCH($A1532&amp;"-5",Matches!$J$2:$J$201,0))-INDEX(Matches!$H$2:$H$201,MATCH($A1532&amp;"-5",Matches!$J$2:$J$201,0))),0,IF(L1532-M1532=INDEX(Matches!$G$2:$G$201,MATCH($A1532&amp;"-5",Matches!$J$2:$J$201,0))-INDEX(Matches!$H$2:$H$201,MATCH($A1532&amp;"-5",Matches!$J$2:$J$201,0)),3,2))))),""))</f>
        <v/>
      </c>
      <c r="AC1532" s="12" t="str">
        <f aca="false">IF(OR($B1532="",N1532="",O1532=""),"",IFERROR(IF(OR(INDEX(Matches!$I$2:$I$201,MATCH($A1532&amp;"-6",Matches!$J$2:$J$201,0))="Void",INDEX(Matches!$G$2:$G$201,MATCH($A1532&amp;"-6",Matches!$J$2:$J$201,0))="",INDEX(Matches!$H$2:$H$201,MATCH($A1532&amp;"-6",Matches!$J$2:$J$201,0))=""),"",IF(AND($C1532&lt;&gt;"",INDEX(Matches!$F$2:$F$201,MATCH($A1532&amp;"-6",Matches!$J$2:$J$201,0))&lt;&gt;"",$C1532&gt;=INDEX(Matches!$F$2:$F$201,MATCH($A1532&amp;"-6",Matches!$J$2:$J$201,0))),"",IF(AND(N1532=INDEX(Matches!$G$2:$G$201,MATCH($A1532&amp;"-6",Matches!$J$2:$J$201,0)),O1532=INDEX(Matches!$H$2:$H$201,MATCH($A1532&amp;"-6",Matches!$J$2:$J$201,0))),5,IF(SIGN(N1532-O1532)&lt;&gt;SIGN(INDEX(Matches!$G$2:$G$201,MATCH($A1532&amp;"-6",Matches!$J$2:$J$201,0))-INDEX(Matches!$H$2:$H$201,MATCH($A1532&amp;"-6",Matches!$J$2:$J$201,0))),0,IF(N1532-O1532=INDEX(Matches!$G$2:$G$201,MATCH($A1532&amp;"-6",Matches!$J$2:$J$201,0))-INDEX(Matches!$H$2:$H$201,MATCH($A1532&amp;"-6",Matches!$J$2:$J$201,0)),3,2))))),""))</f>
        <v/>
      </c>
      <c r="AD1532" s="12" t="str">
        <f aca="false">IF(OR($B1532="",P1532="",Q1532=""),"",IFERROR(IF(OR(INDEX(Matches!$I$2:$I$201,MATCH($A1532&amp;"-7",Matches!$J$2:$J$201,0))="Void",INDEX(Matches!$G$2:$G$201,MATCH($A1532&amp;"-7",Matches!$J$2:$J$201,0))="",INDEX(Matches!$H$2:$H$201,MATCH($A1532&amp;"-7",Matches!$J$2:$J$201,0))=""),"",IF(AND($C1532&lt;&gt;"",INDEX(Matches!$F$2:$F$201,MATCH($A1532&amp;"-7",Matches!$J$2:$J$201,0))&lt;&gt;"",$C1532&gt;=INDEX(Matches!$F$2:$F$201,MATCH($A1532&amp;"-7",Matches!$J$2:$J$201,0))),"",IF(AND(P1532=INDEX(Matches!$G$2:$G$201,MATCH($A1532&amp;"-7",Matches!$J$2:$J$201,0)),Q1532=INDEX(Matches!$H$2:$H$201,MATCH($A1532&amp;"-7",Matches!$J$2:$J$201,0))),5,IF(SIGN(P1532-Q1532)&lt;&gt;SIGN(INDEX(Matches!$G$2:$G$201,MATCH($A1532&amp;"-7",Matches!$J$2:$J$201,0))-INDEX(Matches!$H$2:$H$201,MATCH($A1532&amp;"-7",Matches!$J$2:$J$201,0))),0,IF(P1532-Q1532=INDEX(Matches!$G$2:$G$201,MATCH($A1532&amp;"-7",Matches!$J$2:$J$201,0))-INDEX(Matches!$H$2:$H$201,MATCH($A1532&amp;"-7",Matches!$J$2:$J$201,0)),3,2))))),""))</f>
        <v/>
      </c>
      <c r="AE1532" s="12" t="str">
        <f aca="false">IF(OR($B1532="",R1532="",S1532=""),"",IFERROR(IF(OR(INDEX(Matches!$I$2:$I$201,MATCH($A1532&amp;"-8",Matches!$J$2:$J$201,0))="Void",INDEX(Matches!$G$2:$G$201,MATCH($A1532&amp;"-8",Matches!$J$2:$J$201,0))="",INDEX(Matches!$H$2:$H$201,MATCH($A1532&amp;"-8",Matches!$J$2:$J$201,0))=""),"",IF(AND($C1532&lt;&gt;"",INDEX(Matches!$F$2:$F$201,MATCH($A1532&amp;"-8",Matches!$J$2:$J$201,0))&lt;&gt;"",$C1532&gt;=INDEX(Matches!$F$2:$F$201,MATCH($A1532&amp;"-8",Matches!$J$2:$J$201,0))),"",IF(AND(R1532=INDEX(Matches!$G$2:$G$201,MATCH($A1532&amp;"-8",Matches!$J$2:$J$201,0)),S1532=INDEX(Matches!$H$2:$H$201,MATCH($A1532&amp;"-8",Matches!$J$2:$J$201,0))),5,IF(SIGN(R1532-S1532)&lt;&gt;SIGN(INDEX(Matches!$G$2:$G$201,MATCH($A1532&amp;"-8",Matches!$J$2:$J$201,0))-INDEX(Matches!$H$2:$H$201,MATCH($A1532&amp;"-8",Matches!$J$2:$J$201,0))),0,IF(R1532-S1532=INDEX(Matches!$G$2:$G$201,MATCH($A1532&amp;"-8",Matches!$J$2:$J$201,0))-INDEX(Matches!$H$2:$H$201,MATCH($A1532&amp;"-8",Matches!$J$2:$J$201,0)),3,2))))),""))</f>
        <v/>
      </c>
      <c r="AF1532" s="12" t="str">
        <f aca="false">IF(OR($B1532="",T1532="",U1532=""),"",IFERROR(IF(OR(INDEX(Matches!$I$2:$I$201,MATCH($A1532&amp;"-9",Matches!$J$2:$J$201,0))="Void",INDEX(Matches!$G$2:$G$201,MATCH($A1532&amp;"-9",Matches!$J$2:$J$201,0))="",INDEX(Matches!$H$2:$H$201,MATCH($A1532&amp;"-9",Matches!$J$2:$J$201,0))=""),"",IF(AND($C1532&lt;&gt;"",INDEX(Matches!$F$2:$F$201,MATCH($A1532&amp;"-9",Matches!$J$2:$J$201,0))&lt;&gt;"",$C1532&gt;=INDEX(Matches!$F$2:$F$201,MATCH($A1532&amp;"-9",Matches!$J$2:$J$201,0))),"",IF(AND(T1532=INDEX(Matches!$G$2:$G$201,MATCH($A1532&amp;"-9",Matches!$J$2:$J$201,0)),U1532=INDEX(Matches!$H$2:$H$201,MATCH($A1532&amp;"-9",Matches!$J$2:$J$201,0))),5,IF(SIGN(T1532-U1532)&lt;&gt;SIGN(INDEX(Matches!$G$2:$G$201,MATCH($A1532&amp;"-9",Matches!$J$2:$J$201,0))-INDEX(Matches!$H$2:$H$201,MATCH($A1532&amp;"-9",Matches!$J$2:$J$201,0))),0,IF(T1532-U1532=INDEX(Matches!$G$2:$G$201,MATCH($A1532&amp;"-9",Matches!$J$2:$J$201,0))-INDEX(Matches!$H$2:$H$201,MATCH($A1532&amp;"-9",Matches!$J$2:$J$201,0)),3,2))))),""))</f>
        <v/>
      </c>
      <c r="AG1532" s="12" t="str">
        <f aca="false">IF(OR($B1532="",V1532="",W1532=""),"",IFERROR(IF(OR(INDEX(Matches!$I$2:$I$201,MATCH($A1532&amp;"-10",Matches!$J$2:$J$201,0))="Void",INDEX(Matches!$G$2:$G$201,MATCH($A1532&amp;"-10",Matches!$J$2:$J$201,0))="",INDEX(Matches!$H$2:$H$201,MATCH($A1532&amp;"-10",Matches!$J$2:$J$201,0))=""),"",IF(AND($C1532&lt;&gt;"",INDEX(Matches!$F$2:$F$201,MATCH($A1532&amp;"-10",Matches!$J$2:$J$201,0))&lt;&gt;"",$C1532&gt;=INDEX(Matches!$F$2:$F$201,MATCH($A1532&amp;"-10",Matches!$J$2:$J$201,0))),"",IF(AND(V1532=INDEX(Matches!$G$2:$G$201,MATCH($A1532&amp;"-10",Matches!$J$2:$J$201,0)),W1532=INDEX(Matches!$H$2:$H$201,MATCH($A1532&amp;"-10",Matches!$J$2:$J$201,0))),5,IF(SIGN(V1532-W1532)&lt;&gt;SIGN(INDEX(Matches!$G$2:$G$201,MATCH($A1532&amp;"-10",Matches!$J$2:$J$201,0))-INDEX(Matches!$H$2:$H$201,MATCH($A1532&amp;"-10",Matches!$J$2:$J$201,0))),0,IF(V1532-W1532=INDEX(Matches!$G$2:$G$201,MATCH($A1532&amp;"-10",Matches!$J$2:$J$201,0))-INDEX(Matches!$H$2:$H$201,MATCH($A1532&amp;"-10",Matches!$J$2:$J$201,0)),3,2))))),""))</f>
        <v/>
      </c>
      <c r="AH1532" s="13" t="str">
        <f aca="false">IF($B1532="","",SUM(X1532:AG1532))</f>
        <v/>
      </c>
      <c r="AI1532" s="12" t="str">
        <f aca="false">IF($B1532="","",COUNTIF(X1532:AG1532,5))</f>
        <v/>
      </c>
      <c r="AJ1532" s="12" t="str">
        <f aca="false">IF($B1532="","",COUNTIF(X1532:AG1532,"&gt;=2"))</f>
        <v/>
      </c>
      <c r="AK1532" s="12" t="str">
        <f aca="false">IF($B1532="","",COUNT(X1532:AG1532))</f>
        <v/>
      </c>
    </row>
    <row r="1533" customFormat="false" ht="15" hidden="false" customHeight="false" outlineLevel="0" collapsed="false">
      <c r="A1533" s="7"/>
      <c r="B1533" s="7"/>
      <c r="C1533" s="11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12" t="str">
        <f aca="false">IF(OR($B1533="",D1533="",E1533=""),"",IFERROR(IF(OR(INDEX(Matches!$I$2:$I$201,MATCH($A1533&amp;"-1",Matches!$J$2:$J$201,0))="Void",INDEX(Matches!$G$2:$G$201,MATCH($A1533&amp;"-1",Matches!$J$2:$J$201,0))="",INDEX(Matches!$H$2:$H$201,MATCH($A1533&amp;"-1",Matches!$J$2:$J$201,0))=""),"",IF(AND($C1533&lt;&gt;"",INDEX(Matches!$F$2:$F$201,MATCH($A1533&amp;"-1",Matches!$J$2:$J$201,0))&lt;&gt;"",$C1533&gt;=INDEX(Matches!$F$2:$F$201,MATCH($A1533&amp;"-1",Matches!$J$2:$J$201,0))),"",IF(AND(D1533=INDEX(Matches!$G$2:$G$201,MATCH($A1533&amp;"-1",Matches!$J$2:$J$201,0)),E1533=INDEX(Matches!$H$2:$H$201,MATCH($A1533&amp;"-1",Matches!$J$2:$J$201,0))),5,IF(SIGN(D1533-E1533)&lt;&gt;SIGN(INDEX(Matches!$G$2:$G$201,MATCH($A1533&amp;"-1",Matches!$J$2:$J$201,0))-INDEX(Matches!$H$2:$H$201,MATCH($A1533&amp;"-1",Matches!$J$2:$J$201,0))),0,IF(D1533-E1533=INDEX(Matches!$G$2:$G$201,MATCH($A1533&amp;"-1",Matches!$J$2:$J$201,0))-INDEX(Matches!$H$2:$H$201,MATCH($A1533&amp;"-1",Matches!$J$2:$J$201,0)),3,2))))),""))</f>
        <v/>
      </c>
      <c r="Y1533" s="12" t="str">
        <f aca="false">IF(OR($B1533="",F1533="",G1533=""),"",IFERROR(IF(OR(INDEX(Matches!$I$2:$I$201,MATCH($A1533&amp;"-2",Matches!$J$2:$J$201,0))="Void",INDEX(Matches!$G$2:$G$201,MATCH($A1533&amp;"-2",Matches!$J$2:$J$201,0))="",INDEX(Matches!$H$2:$H$201,MATCH($A1533&amp;"-2",Matches!$J$2:$J$201,0))=""),"",IF(AND($C1533&lt;&gt;"",INDEX(Matches!$F$2:$F$201,MATCH($A1533&amp;"-2",Matches!$J$2:$J$201,0))&lt;&gt;"",$C1533&gt;=INDEX(Matches!$F$2:$F$201,MATCH($A1533&amp;"-2",Matches!$J$2:$J$201,0))),"",IF(AND(F1533=INDEX(Matches!$G$2:$G$201,MATCH($A1533&amp;"-2",Matches!$J$2:$J$201,0)),G1533=INDEX(Matches!$H$2:$H$201,MATCH($A1533&amp;"-2",Matches!$J$2:$J$201,0))),5,IF(SIGN(F1533-G1533)&lt;&gt;SIGN(INDEX(Matches!$G$2:$G$201,MATCH($A1533&amp;"-2",Matches!$J$2:$J$201,0))-INDEX(Matches!$H$2:$H$201,MATCH($A1533&amp;"-2",Matches!$J$2:$J$201,0))),0,IF(F1533-G1533=INDEX(Matches!$G$2:$G$201,MATCH($A1533&amp;"-2",Matches!$J$2:$J$201,0))-INDEX(Matches!$H$2:$H$201,MATCH($A1533&amp;"-2",Matches!$J$2:$J$201,0)),3,2))))),""))</f>
        <v/>
      </c>
      <c r="Z1533" s="12" t="str">
        <f aca="false">IF(OR($B1533="",H1533="",I1533=""),"",IFERROR(IF(OR(INDEX(Matches!$I$2:$I$201,MATCH($A1533&amp;"-3",Matches!$J$2:$J$201,0))="Void",INDEX(Matches!$G$2:$G$201,MATCH($A1533&amp;"-3",Matches!$J$2:$J$201,0))="",INDEX(Matches!$H$2:$H$201,MATCH($A1533&amp;"-3",Matches!$J$2:$J$201,0))=""),"",IF(AND($C1533&lt;&gt;"",INDEX(Matches!$F$2:$F$201,MATCH($A1533&amp;"-3",Matches!$J$2:$J$201,0))&lt;&gt;"",$C1533&gt;=INDEX(Matches!$F$2:$F$201,MATCH($A1533&amp;"-3",Matches!$J$2:$J$201,0))),"",IF(AND(H1533=INDEX(Matches!$G$2:$G$201,MATCH($A1533&amp;"-3",Matches!$J$2:$J$201,0)),I1533=INDEX(Matches!$H$2:$H$201,MATCH($A1533&amp;"-3",Matches!$J$2:$J$201,0))),5,IF(SIGN(H1533-I1533)&lt;&gt;SIGN(INDEX(Matches!$G$2:$G$201,MATCH($A1533&amp;"-3",Matches!$J$2:$J$201,0))-INDEX(Matches!$H$2:$H$201,MATCH($A1533&amp;"-3",Matches!$J$2:$J$201,0))),0,IF(H1533-I1533=INDEX(Matches!$G$2:$G$201,MATCH($A1533&amp;"-3",Matches!$J$2:$J$201,0))-INDEX(Matches!$H$2:$H$201,MATCH($A1533&amp;"-3",Matches!$J$2:$J$201,0)),3,2))))),""))</f>
        <v/>
      </c>
      <c r="AA1533" s="12" t="str">
        <f aca="false">IF(OR($B1533="",J1533="",K1533=""),"",IFERROR(IF(OR(INDEX(Matches!$I$2:$I$201,MATCH($A1533&amp;"-4",Matches!$J$2:$J$201,0))="Void",INDEX(Matches!$G$2:$G$201,MATCH($A1533&amp;"-4",Matches!$J$2:$J$201,0))="",INDEX(Matches!$H$2:$H$201,MATCH($A1533&amp;"-4",Matches!$J$2:$J$201,0))=""),"",IF(AND($C1533&lt;&gt;"",INDEX(Matches!$F$2:$F$201,MATCH($A1533&amp;"-4",Matches!$J$2:$J$201,0))&lt;&gt;"",$C1533&gt;=INDEX(Matches!$F$2:$F$201,MATCH($A1533&amp;"-4",Matches!$J$2:$J$201,0))),"",IF(AND(J1533=INDEX(Matches!$G$2:$G$201,MATCH($A1533&amp;"-4",Matches!$J$2:$J$201,0)),K1533=INDEX(Matches!$H$2:$H$201,MATCH($A1533&amp;"-4",Matches!$J$2:$J$201,0))),5,IF(SIGN(J1533-K1533)&lt;&gt;SIGN(INDEX(Matches!$G$2:$G$201,MATCH($A1533&amp;"-4",Matches!$J$2:$J$201,0))-INDEX(Matches!$H$2:$H$201,MATCH($A1533&amp;"-4",Matches!$J$2:$J$201,0))),0,IF(J1533-K1533=INDEX(Matches!$G$2:$G$201,MATCH($A1533&amp;"-4",Matches!$J$2:$J$201,0))-INDEX(Matches!$H$2:$H$201,MATCH($A1533&amp;"-4",Matches!$J$2:$J$201,0)),3,2))))),""))</f>
        <v/>
      </c>
      <c r="AB1533" s="12" t="str">
        <f aca="false">IF(OR($B1533="",L1533="",M1533=""),"",IFERROR(IF(OR(INDEX(Matches!$I$2:$I$201,MATCH($A1533&amp;"-5",Matches!$J$2:$J$201,0))="Void",INDEX(Matches!$G$2:$G$201,MATCH($A1533&amp;"-5",Matches!$J$2:$J$201,0))="",INDEX(Matches!$H$2:$H$201,MATCH($A1533&amp;"-5",Matches!$J$2:$J$201,0))=""),"",IF(AND($C1533&lt;&gt;"",INDEX(Matches!$F$2:$F$201,MATCH($A1533&amp;"-5",Matches!$J$2:$J$201,0))&lt;&gt;"",$C1533&gt;=INDEX(Matches!$F$2:$F$201,MATCH($A1533&amp;"-5",Matches!$J$2:$J$201,0))),"",IF(AND(L1533=INDEX(Matches!$G$2:$G$201,MATCH($A1533&amp;"-5",Matches!$J$2:$J$201,0)),M1533=INDEX(Matches!$H$2:$H$201,MATCH($A1533&amp;"-5",Matches!$J$2:$J$201,0))),5,IF(SIGN(L1533-M1533)&lt;&gt;SIGN(INDEX(Matches!$G$2:$G$201,MATCH($A1533&amp;"-5",Matches!$J$2:$J$201,0))-INDEX(Matches!$H$2:$H$201,MATCH($A1533&amp;"-5",Matches!$J$2:$J$201,0))),0,IF(L1533-M1533=INDEX(Matches!$G$2:$G$201,MATCH($A1533&amp;"-5",Matches!$J$2:$J$201,0))-INDEX(Matches!$H$2:$H$201,MATCH($A1533&amp;"-5",Matches!$J$2:$J$201,0)),3,2))))),""))</f>
        <v/>
      </c>
      <c r="AC1533" s="12" t="str">
        <f aca="false">IF(OR($B1533="",N1533="",O1533=""),"",IFERROR(IF(OR(INDEX(Matches!$I$2:$I$201,MATCH($A1533&amp;"-6",Matches!$J$2:$J$201,0))="Void",INDEX(Matches!$G$2:$G$201,MATCH($A1533&amp;"-6",Matches!$J$2:$J$201,0))="",INDEX(Matches!$H$2:$H$201,MATCH($A1533&amp;"-6",Matches!$J$2:$J$201,0))=""),"",IF(AND($C1533&lt;&gt;"",INDEX(Matches!$F$2:$F$201,MATCH($A1533&amp;"-6",Matches!$J$2:$J$201,0))&lt;&gt;"",$C1533&gt;=INDEX(Matches!$F$2:$F$201,MATCH($A1533&amp;"-6",Matches!$J$2:$J$201,0))),"",IF(AND(N1533=INDEX(Matches!$G$2:$G$201,MATCH($A1533&amp;"-6",Matches!$J$2:$J$201,0)),O1533=INDEX(Matches!$H$2:$H$201,MATCH($A1533&amp;"-6",Matches!$J$2:$J$201,0))),5,IF(SIGN(N1533-O1533)&lt;&gt;SIGN(INDEX(Matches!$G$2:$G$201,MATCH($A1533&amp;"-6",Matches!$J$2:$J$201,0))-INDEX(Matches!$H$2:$H$201,MATCH($A1533&amp;"-6",Matches!$J$2:$J$201,0))),0,IF(N1533-O1533=INDEX(Matches!$G$2:$G$201,MATCH($A1533&amp;"-6",Matches!$J$2:$J$201,0))-INDEX(Matches!$H$2:$H$201,MATCH($A1533&amp;"-6",Matches!$J$2:$J$201,0)),3,2))))),""))</f>
        <v/>
      </c>
      <c r="AD1533" s="12" t="str">
        <f aca="false">IF(OR($B1533="",P1533="",Q1533=""),"",IFERROR(IF(OR(INDEX(Matches!$I$2:$I$201,MATCH($A1533&amp;"-7",Matches!$J$2:$J$201,0))="Void",INDEX(Matches!$G$2:$G$201,MATCH($A1533&amp;"-7",Matches!$J$2:$J$201,0))="",INDEX(Matches!$H$2:$H$201,MATCH($A1533&amp;"-7",Matches!$J$2:$J$201,0))=""),"",IF(AND($C1533&lt;&gt;"",INDEX(Matches!$F$2:$F$201,MATCH($A1533&amp;"-7",Matches!$J$2:$J$201,0))&lt;&gt;"",$C1533&gt;=INDEX(Matches!$F$2:$F$201,MATCH($A1533&amp;"-7",Matches!$J$2:$J$201,0))),"",IF(AND(P1533=INDEX(Matches!$G$2:$G$201,MATCH($A1533&amp;"-7",Matches!$J$2:$J$201,0)),Q1533=INDEX(Matches!$H$2:$H$201,MATCH($A1533&amp;"-7",Matches!$J$2:$J$201,0))),5,IF(SIGN(P1533-Q1533)&lt;&gt;SIGN(INDEX(Matches!$G$2:$G$201,MATCH($A1533&amp;"-7",Matches!$J$2:$J$201,0))-INDEX(Matches!$H$2:$H$201,MATCH($A1533&amp;"-7",Matches!$J$2:$J$201,0))),0,IF(P1533-Q1533=INDEX(Matches!$G$2:$G$201,MATCH($A1533&amp;"-7",Matches!$J$2:$J$201,0))-INDEX(Matches!$H$2:$H$201,MATCH($A1533&amp;"-7",Matches!$J$2:$J$201,0)),3,2))))),""))</f>
        <v/>
      </c>
      <c r="AE1533" s="12" t="str">
        <f aca="false">IF(OR($B1533="",R1533="",S1533=""),"",IFERROR(IF(OR(INDEX(Matches!$I$2:$I$201,MATCH($A1533&amp;"-8",Matches!$J$2:$J$201,0))="Void",INDEX(Matches!$G$2:$G$201,MATCH($A1533&amp;"-8",Matches!$J$2:$J$201,0))="",INDEX(Matches!$H$2:$H$201,MATCH($A1533&amp;"-8",Matches!$J$2:$J$201,0))=""),"",IF(AND($C1533&lt;&gt;"",INDEX(Matches!$F$2:$F$201,MATCH($A1533&amp;"-8",Matches!$J$2:$J$201,0))&lt;&gt;"",$C1533&gt;=INDEX(Matches!$F$2:$F$201,MATCH($A1533&amp;"-8",Matches!$J$2:$J$201,0))),"",IF(AND(R1533=INDEX(Matches!$G$2:$G$201,MATCH($A1533&amp;"-8",Matches!$J$2:$J$201,0)),S1533=INDEX(Matches!$H$2:$H$201,MATCH($A1533&amp;"-8",Matches!$J$2:$J$201,0))),5,IF(SIGN(R1533-S1533)&lt;&gt;SIGN(INDEX(Matches!$G$2:$G$201,MATCH($A1533&amp;"-8",Matches!$J$2:$J$201,0))-INDEX(Matches!$H$2:$H$201,MATCH($A1533&amp;"-8",Matches!$J$2:$J$201,0))),0,IF(R1533-S1533=INDEX(Matches!$G$2:$G$201,MATCH($A1533&amp;"-8",Matches!$J$2:$J$201,0))-INDEX(Matches!$H$2:$H$201,MATCH($A1533&amp;"-8",Matches!$J$2:$J$201,0)),3,2))))),""))</f>
        <v/>
      </c>
      <c r="AF1533" s="12" t="str">
        <f aca="false">IF(OR($B1533="",T1533="",U1533=""),"",IFERROR(IF(OR(INDEX(Matches!$I$2:$I$201,MATCH($A1533&amp;"-9",Matches!$J$2:$J$201,0))="Void",INDEX(Matches!$G$2:$G$201,MATCH($A1533&amp;"-9",Matches!$J$2:$J$201,0))="",INDEX(Matches!$H$2:$H$201,MATCH($A1533&amp;"-9",Matches!$J$2:$J$201,0))=""),"",IF(AND($C1533&lt;&gt;"",INDEX(Matches!$F$2:$F$201,MATCH($A1533&amp;"-9",Matches!$J$2:$J$201,0))&lt;&gt;"",$C1533&gt;=INDEX(Matches!$F$2:$F$201,MATCH($A1533&amp;"-9",Matches!$J$2:$J$201,0))),"",IF(AND(T1533=INDEX(Matches!$G$2:$G$201,MATCH($A1533&amp;"-9",Matches!$J$2:$J$201,0)),U1533=INDEX(Matches!$H$2:$H$201,MATCH($A1533&amp;"-9",Matches!$J$2:$J$201,0))),5,IF(SIGN(T1533-U1533)&lt;&gt;SIGN(INDEX(Matches!$G$2:$G$201,MATCH($A1533&amp;"-9",Matches!$J$2:$J$201,0))-INDEX(Matches!$H$2:$H$201,MATCH($A1533&amp;"-9",Matches!$J$2:$J$201,0))),0,IF(T1533-U1533=INDEX(Matches!$G$2:$G$201,MATCH($A1533&amp;"-9",Matches!$J$2:$J$201,0))-INDEX(Matches!$H$2:$H$201,MATCH($A1533&amp;"-9",Matches!$J$2:$J$201,0)),3,2))))),""))</f>
        <v/>
      </c>
      <c r="AG1533" s="12" t="str">
        <f aca="false">IF(OR($B1533="",V1533="",W1533=""),"",IFERROR(IF(OR(INDEX(Matches!$I$2:$I$201,MATCH($A1533&amp;"-10",Matches!$J$2:$J$201,0))="Void",INDEX(Matches!$G$2:$G$201,MATCH($A1533&amp;"-10",Matches!$J$2:$J$201,0))="",INDEX(Matches!$H$2:$H$201,MATCH($A1533&amp;"-10",Matches!$J$2:$J$201,0))=""),"",IF(AND($C1533&lt;&gt;"",INDEX(Matches!$F$2:$F$201,MATCH($A1533&amp;"-10",Matches!$J$2:$J$201,0))&lt;&gt;"",$C1533&gt;=INDEX(Matches!$F$2:$F$201,MATCH($A1533&amp;"-10",Matches!$J$2:$J$201,0))),"",IF(AND(V1533=INDEX(Matches!$G$2:$G$201,MATCH($A1533&amp;"-10",Matches!$J$2:$J$201,0)),W1533=INDEX(Matches!$H$2:$H$201,MATCH($A1533&amp;"-10",Matches!$J$2:$J$201,0))),5,IF(SIGN(V1533-W1533)&lt;&gt;SIGN(INDEX(Matches!$G$2:$G$201,MATCH($A1533&amp;"-10",Matches!$J$2:$J$201,0))-INDEX(Matches!$H$2:$H$201,MATCH($A1533&amp;"-10",Matches!$J$2:$J$201,0))),0,IF(V1533-W1533=INDEX(Matches!$G$2:$G$201,MATCH($A1533&amp;"-10",Matches!$J$2:$J$201,0))-INDEX(Matches!$H$2:$H$201,MATCH($A1533&amp;"-10",Matches!$J$2:$J$201,0)),3,2))))),""))</f>
        <v/>
      </c>
      <c r="AH1533" s="13" t="str">
        <f aca="false">IF($B1533="","",SUM(X1533:AG1533))</f>
        <v/>
      </c>
      <c r="AI1533" s="12" t="str">
        <f aca="false">IF($B1533="","",COUNTIF(X1533:AG1533,5))</f>
        <v/>
      </c>
      <c r="AJ1533" s="12" t="str">
        <f aca="false">IF($B1533="","",COUNTIF(X1533:AG1533,"&gt;=2"))</f>
        <v/>
      </c>
      <c r="AK1533" s="12" t="str">
        <f aca="false">IF($B1533="","",COUNT(X1533:AG1533))</f>
        <v/>
      </c>
    </row>
    <row r="1534" customFormat="false" ht="15" hidden="false" customHeight="false" outlineLevel="0" collapsed="false">
      <c r="A1534" s="7"/>
      <c r="B1534" s="7"/>
      <c r="C1534" s="11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12" t="str">
        <f aca="false">IF(OR($B1534="",D1534="",E1534=""),"",IFERROR(IF(OR(INDEX(Matches!$I$2:$I$201,MATCH($A1534&amp;"-1",Matches!$J$2:$J$201,0))="Void",INDEX(Matches!$G$2:$G$201,MATCH($A1534&amp;"-1",Matches!$J$2:$J$201,0))="",INDEX(Matches!$H$2:$H$201,MATCH($A1534&amp;"-1",Matches!$J$2:$J$201,0))=""),"",IF(AND($C1534&lt;&gt;"",INDEX(Matches!$F$2:$F$201,MATCH($A1534&amp;"-1",Matches!$J$2:$J$201,0))&lt;&gt;"",$C1534&gt;=INDEX(Matches!$F$2:$F$201,MATCH($A1534&amp;"-1",Matches!$J$2:$J$201,0))),"",IF(AND(D1534=INDEX(Matches!$G$2:$G$201,MATCH($A1534&amp;"-1",Matches!$J$2:$J$201,0)),E1534=INDEX(Matches!$H$2:$H$201,MATCH($A1534&amp;"-1",Matches!$J$2:$J$201,0))),5,IF(SIGN(D1534-E1534)&lt;&gt;SIGN(INDEX(Matches!$G$2:$G$201,MATCH($A1534&amp;"-1",Matches!$J$2:$J$201,0))-INDEX(Matches!$H$2:$H$201,MATCH($A1534&amp;"-1",Matches!$J$2:$J$201,0))),0,IF(D1534-E1534=INDEX(Matches!$G$2:$G$201,MATCH($A1534&amp;"-1",Matches!$J$2:$J$201,0))-INDEX(Matches!$H$2:$H$201,MATCH($A1534&amp;"-1",Matches!$J$2:$J$201,0)),3,2))))),""))</f>
        <v/>
      </c>
      <c r="Y1534" s="12" t="str">
        <f aca="false">IF(OR($B1534="",F1534="",G1534=""),"",IFERROR(IF(OR(INDEX(Matches!$I$2:$I$201,MATCH($A1534&amp;"-2",Matches!$J$2:$J$201,0))="Void",INDEX(Matches!$G$2:$G$201,MATCH($A1534&amp;"-2",Matches!$J$2:$J$201,0))="",INDEX(Matches!$H$2:$H$201,MATCH($A1534&amp;"-2",Matches!$J$2:$J$201,0))=""),"",IF(AND($C1534&lt;&gt;"",INDEX(Matches!$F$2:$F$201,MATCH($A1534&amp;"-2",Matches!$J$2:$J$201,0))&lt;&gt;"",$C1534&gt;=INDEX(Matches!$F$2:$F$201,MATCH($A1534&amp;"-2",Matches!$J$2:$J$201,0))),"",IF(AND(F1534=INDEX(Matches!$G$2:$G$201,MATCH($A1534&amp;"-2",Matches!$J$2:$J$201,0)),G1534=INDEX(Matches!$H$2:$H$201,MATCH($A1534&amp;"-2",Matches!$J$2:$J$201,0))),5,IF(SIGN(F1534-G1534)&lt;&gt;SIGN(INDEX(Matches!$G$2:$G$201,MATCH($A1534&amp;"-2",Matches!$J$2:$J$201,0))-INDEX(Matches!$H$2:$H$201,MATCH($A1534&amp;"-2",Matches!$J$2:$J$201,0))),0,IF(F1534-G1534=INDEX(Matches!$G$2:$G$201,MATCH($A1534&amp;"-2",Matches!$J$2:$J$201,0))-INDEX(Matches!$H$2:$H$201,MATCH($A1534&amp;"-2",Matches!$J$2:$J$201,0)),3,2))))),""))</f>
        <v/>
      </c>
      <c r="Z1534" s="12" t="str">
        <f aca="false">IF(OR($B1534="",H1534="",I1534=""),"",IFERROR(IF(OR(INDEX(Matches!$I$2:$I$201,MATCH($A1534&amp;"-3",Matches!$J$2:$J$201,0))="Void",INDEX(Matches!$G$2:$G$201,MATCH($A1534&amp;"-3",Matches!$J$2:$J$201,0))="",INDEX(Matches!$H$2:$H$201,MATCH($A1534&amp;"-3",Matches!$J$2:$J$201,0))=""),"",IF(AND($C1534&lt;&gt;"",INDEX(Matches!$F$2:$F$201,MATCH($A1534&amp;"-3",Matches!$J$2:$J$201,0))&lt;&gt;"",$C1534&gt;=INDEX(Matches!$F$2:$F$201,MATCH($A1534&amp;"-3",Matches!$J$2:$J$201,0))),"",IF(AND(H1534=INDEX(Matches!$G$2:$G$201,MATCH($A1534&amp;"-3",Matches!$J$2:$J$201,0)),I1534=INDEX(Matches!$H$2:$H$201,MATCH($A1534&amp;"-3",Matches!$J$2:$J$201,0))),5,IF(SIGN(H1534-I1534)&lt;&gt;SIGN(INDEX(Matches!$G$2:$G$201,MATCH($A1534&amp;"-3",Matches!$J$2:$J$201,0))-INDEX(Matches!$H$2:$H$201,MATCH($A1534&amp;"-3",Matches!$J$2:$J$201,0))),0,IF(H1534-I1534=INDEX(Matches!$G$2:$G$201,MATCH($A1534&amp;"-3",Matches!$J$2:$J$201,0))-INDEX(Matches!$H$2:$H$201,MATCH($A1534&amp;"-3",Matches!$J$2:$J$201,0)),3,2))))),""))</f>
        <v/>
      </c>
      <c r="AA1534" s="12" t="str">
        <f aca="false">IF(OR($B1534="",J1534="",K1534=""),"",IFERROR(IF(OR(INDEX(Matches!$I$2:$I$201,MATCH($A1534&amp;"-4",Matches!$J$2:$J$201,0))="Void",INDEX(Matches!$G$2:$G$201,MATCH($A1534&amp;"-4",Matches!$J$2:$J$201,0))="",INDEX(Matches!$H$2:$H$201,MATCH($A1534&amp;"-4",Matches!$J$2:$J$201,0))=""),"",IF(AND($C1534&lt;&gt;"",INDEX(Matches!$F$2:$F$201,MATCH($A1534&amp;"-4",Matches!$J$2:$J$201,0))&lt;&gt;"",$C1534&gt;=INDEX(Matches!$F$2:$F$201,MATCH($A1534&amp;"-4",Matches!$J$2:$J$201,0))),"",IF(AND(J1534=INDEX(Matches!$G$2:$G$201,MATCH($A1534&amp;"-4",Matches!$J$2:$J$201,0)),K1534=INDEX(Matches!$H$2:$H$201,MATCH($A1534&amp;"-4",Matches!$J$2:$J$201,0))),5,IF(SIGN(J1534-K1534)&lt;&gt;SIGN(INDEX(Matches!$G$2:$G$201,MATCH($A1534&amp;"-4",Matches!$J$2:$J$201,0))-INDEX(Matches!$H$2:$H$201,MATCH($A1534&amp;"-4",Matches!$J$2:$J$201,0))),0,IF(J1534-K1534=INDEX(Matches!$G$2:$G$201,MATCH($A1534&amp;"-4",Matches!$J$2:$J$201,0))-INDEX(Matches!$H$2:$H$201,MATCH($A1534&amp;"-4",Matches!$J$2:$J$201,0)),3,2))))),""))</f>
        <v/>
      </c>
      <c r="AB1534" s="12" t="str">
        <f aca="false">IF(OR($B1534="",L1534="",M1534=""),"",IFERROR(IF(OR(INDEX(Matches!$I$2:$I$201,MATCH($A1534&amp;"-5",Matches!$J$2:$J$201,0))="Void",INDEX(Matches!$G$2:$G$201,MATCH($A1534&amp;"-5",Matches!$J$2:$J$201,0))="",INDEX(Matches!$H$2:$H$201,MATCH($A1534&amp;"-5",Matches!$J$2:$J$201,0))=""),"",IF(AND($C1534&lt;&gt;"",INDEX(Matches!$F$2:$F$201,MATCH($A1534&amp;"-5",Matches!$J$2:$J$201,0))&lt;&gt;"",$C1534&gt;=INDEX(Matches!$F$2:$F$201,MATCH($A1534&amp;"-5",Matches!$J$2:$J$201,0))),"",IF(AND(L1534=INDEX(Matches!$G$2:$G$201,MATCH($A1534&amp;"-5",Matches!$J$2:$J$201,0)),M1534=INDEX(Matches!$H$2:$H$201,MATCH($A1534&amp;"-5",Matches!$J$2:$J$201,0))),5,IF(SIGN(L1534-M1534)&lt;&gt;SIGN(INDEX(Matches!$G$2:$G$201,MATCH($A1534&amp;"-5",Matches!$J$2:$J$201,0))-INDEX(Matches!$H$2:$H$201,MATCH($A1534&amp;"-5",Matches!$J$2:$J$201,0))),0,IF(L1534-M1534=INDEX(Matches!$G$2:$G$201,MATCH($A1534&amp;"-5",Matches!$J$2:$J$201,0))-INDEX(Matches!$H$2:$H$201,MATCH($A1534&amp;"-5",Matches!$J$2:$J$201,0)),3,2))))),""))</f>
        <v/>
      </c>
      <c r="AC1534" s="12" t="str">
        <f aca="false">IF(OR($B1534="",N1534="",O1534=""),"",IFERROR(IF(OR(INDEX(Matches!$I$2:$I$201,MATCH($A1534&amp;"-6",Matches!$J$2:$J$201,0))="Void",INDEX(Matches!$G$2:$G$201,MATCH($A1534&amp;"-6",Matches!$J$2:$J$201,0))="",INDEX(Matches!$H$2:$H$201,MATCH($A1534&amp;"-6",Matches!$J$2:$J$201,0))=""),"",IF(AND($C1534&lt;&gt;"",INDEX(Matches!$F$2:$F$201,MATCH($A1534&amp;"-6",Matches!$J$2:$J$201,0))&lt;&gt;"",$C1534&gt;=INDEX(Matches!$F$2:$F$201,MATCH($A1534&amp;"-6",Matches!$J$2:$J$201,0))),"",IF(AND(N1534=INDEX(Matches!$G$2:$G$201,MATCH($A1534&amp;"-6",Matches!$J$2:$J$201,0)),O1534=INDEX(Matches!$H$2:$H$201,MATCH($A1534&amp;"-6",Matches!$J$2:$J$201,0))),5,IF(SIGN(N1534-O1534)&lt;&gt;SIGN(INDEX(Matches!$G$2:$G$201,MATCH($A1534&amp;"-6",Matches!$J$2:$J$201,0))-INDEX(Matches!$H$2:$H$201,MATCH($A1534&amp;"-6",Matches!$J$2:$J$201,0))),0,IF(N1534-O1534=INDEX(Matches!$G$2:$G$201,MATCH($A1534&amp;"-6",Matches!$J$2:$J$201,0))-INDEX(Matches!$H$2:$H$201,MATCH($A1534&amp;"-6",Matches!$J$2:$J$201,0)),3,2))))),""))</f>
        <v/>
      </c>
      <c r="AD1534" s="12" t="str">
        <f aca="false">IF(OR($B1534="",P1534="",Q1534=""),"",IFERROR(IF(OR(INDEX(Matches!$I$2:$I$201,MATCH($A1534&amp;"-7",Matches!$J$2:$J$201,0))="Void",INDEX(Matches!$G$2:$G$201,MATCH($A1534&amp;"-7",Matches!$J$2:$J$201,0))="",INDEX(Matches!$H$2:$H$201,MATCH($A1534&amp;"-7",Matches!$J$2:$J$201,0))=""),"",IF(AND($C1534&lt;&gt;"",INDEX(Matches!$F$2:$F$201,MATCH($A1534&amp;"-7",Matches!$J$2:$J$201,0))&lt;&gt;"",$C1534&gt;=INDEX(Matches!$F$2:$F$201,MATCH($A1534&amp;"-7",Matches!$J$2:$J$201,0))),"",IF(AND(P1534=INDEX(Matches!$G$2:$G$201,MATCH($A1534&amp;"-7",Matches!$J$2:$J$201,0)),Q1534=INDEX(Matches!$H$2:$H$201,MATCH($A1534&amp;"-7",Matches!$J$2:$J$201,0))),5,IF(SIGN(P1534-Q1534)&lt;&gt;SIGN(INDEX(Matches!$G$2:$G$201,MATCH($A1534&amp;"-7",Matches!$J$2:$J$201,0))-INDEX(Matches!$H$2:$H$201,MATCH($A1534&amp;"-7",Matches!$J$2:$J$201,0))),0,IF(P1534-Q1534=INDEX(Matches!$G$2:$G$201,MATCH($A1534&amp;"-7",Matches!$J$2:$J$201,0))-INDEX(Matches!$H$2:$H$201,MATCH($A1534&amp;"-7",Matches!$J$2:$J$201,0)),3,2))))),""))</f>
        <v/>
      </c>
      <c r="AE1534" s="12" t="str">
        <f aca="false">IF(OR($B1534="",R1534="",S1534=""),"",IFERROR(IF(OR(INDEX(Matches!$I$2:$I$201,MATCH($A1534&amp;"-8",Matches!$J$2:$J$201,0))="Void",INDEX(Matches!$G$2:$G$201,MATCH($A1534&amp;"-8",Matches!$J$2:$J$201,0))="",INDEX(Matches!$H$2:$H$201,MATCH($A1534&amp;"-8",Matches!$J$2:$J$201,0))=""),"",IF(AND($C1534&lt;&gt;"",INDEX(Matches!$F$2:$F$201,MATCH($A1534&amp;"-8",Matches!$J$2:$J$201,0))&lt;&gt;"",$C1534&gt;=INDEX(Matches!$F$2:$F$201,MATCH($A1534&amp;"-8",Matches!$J$2:$J$201,0))),"",IF(AND(R1534=INDEX(Matches!$G$2:$G$201,MATCH($A1534&amp;"-8",Matches!$J$2:$J$201,0)),S1534=INDEX(Matches!$H$2:$H$201,MATCH($A1534&amp;"-8",Matches!$J$2:$J$201,0))),5,IF(SIGN(R1534-S1534)&lt;&gt;SIGN(INDEX(Matches!$G$2:$G$201,MATCH($A1534&amp;"-8",Matches!$J$2:$J$201,0))-INDEX(Matches!$H$2:$H$201,MATCH($A1534&amp;"-8",Matches!$J$2:$J$201,0))),0,IF(R1534-S1534=INDEX(Matches!$G$2:$G$201,MATCH($A1534&amp;"-8",Matches!$J$2:$J$201,0))-INDEX(Matches!$H$2:$H$201,MATCH($A1534&amp;"-8",Matches!$J$2:$J$201,0)),3,2))))),""))</f>
        <v/>
      </c>
      <c r="AF1534" s="12" t="str">
        <f aca="false">IF(OR($B1534="",T1534="",U1534=""),"",IFERROR(IF(OR(INDEX(Matches!$I$2:$I$201,MATCH($A1534&amp;"-9",Matches!$J$2:$J$201,0))="Void",INDEX(Matches!$G$2:$G$201,MATCH($A1534&amp;"-9",Matches!$J$2:$J$201,0))="",INDEX(Matches!$H$2:$H$201,MATCH($A1534&amp;"-9",Matches!$J$2:$J$201,0))=""),"",IF(AND($C1534&lt;&gt;"",INDEX(Matches!$F$2:$F$201,MATCH($A1534&amp;"-9",Matches!$J$2:$J$201,0))&lt;&gt;"",$C1534&gt;=INDEX(Matches!$F$2:$F$201,MATCH($A1534&amp;"-9",Matches!$J$2:$J$201,0))),"",IF(AND(T1534=INDEX(Matches!$G$2:$G$201,MATCH($A1534&amp;"-9",Matches!$J$2:$J$201,0)),U1534=INDEX(Matches!$H$2:$H$201,MATCH($A1534&amp;"-9",Matches!$J$2:$J$201,0))),5,IF(SIGN(T1534-U1534)&lt;&gt;SIGN(INDEX(Matches!$G$2:$G$201,MATCH($A1534&amp;"-9",Matches!$J$2:$J$201,0))-INDEX(Matches!$H$2:$H$201,MATCH($A1534&amp;"-9",Matches!$J$2:$J$201,0))),0,IF(T1534-U1534=INDEX(Matches!$G$2:$G$201,MATCH($A1534&amp;"-9",Matches!$J$2:$J$201,0))-INDEX(Matches!$H$2:$H$201,MATCH($A1534&amp;"-9",Matches!$J$2:$J$201,0)),3,2))))),""))</f>
        <v/>
      </c>
      <c r="AG1534" s="12" t="str">
        <f aca="false">IF(OR($B1534="",V1534="",W1534=""),"",IFERROR(IF(OR(INDEX(Matches!$I$2:$I$201,MATCH($A1534&amp;"-10",Matches!$J$2:$J$201,0))="Void",INDEX(Matches!$G$2:$G$201,MATCH($A1534&amp;"-10",Matches!$J$2:$J$201,0))="",INDEX(Matches!$H$2:$H$201,MATCH($A1534&amp;"-10",Matches!$J$2:$J$201,0))=""),"",IF(AND($C1534&lt;&gt;"",INDEX(Matches!$F$2:$F$201,MATCH($A1534&amp;"-10",Matches!$J$2:$J$201,0))&lt;&gt;"",$C1534&gt;=INDEX(Matches!$F$2:$F$201,MATCH($A1534&amp;"-10",Matches!$J$2:$J$201,0))),"",IF(AND(V1534=INDEX(Matches!$G$2:$G$201,MATCH($A1534&amp;"-10",Matches!$J$2:$J$201,0)),W1534=INDEX(Matches!$H$2:$H$201,MATCH($A1534&amp;"-10",Matches!$J$2:$J$201,0))),5,IF(SIGN(V1534-W1534)&lt;&gt;SIGN(INDEX(Matches!$G$2:$G$201,MATCH($A1534&amp;"-10",Matches!$J$2:$J$201,0))-INDEX(Matches!$H$2:$H$201,MATCH($A1534&amp;"-10",Matches!$J$2:$J$201,0))),0,IF(V1534-W1534=INDEX(Matches!$G$2:$G$201,MATCH($A1534&amp;"-10",Matches!$J$2:$J$201,0))-INDEX(Matches!$H$2:$H$201,MATCH($A1534&amp;"-10",Matches!$J$2:$J$201,0)),3,2))))),""))</f>
        <v/>
      </c>
      <c r="AH1534" s="13" t="str">
        <f aca="false">IF($B1534="","",SUM(X1534:AG1534))</f>
        <v/>
      </c>
      <c r="AI1534" s="12" t="str">
        <f aca="false">IF($B1534="","",COUNTIF(X1534:AG1534,5))</f>
        <v/>
      </c>
      <c r="AJ1534" s="12" t="str">
        <f aca="false">IF($B1534="","",COUNTIF(X1534:AG1534,"&gt;=2"))</f>
        <v/>
      </c>
      <c r="AK1534" s="12" t="str">
        <f aca="false">IF($B1534="","",COUNT(X1534:AG1534))</f>
        <v/>
      </c>
    </row>
    <row r="1535" customFormat="false" ht="15" hidden="false" customHeight="false" outlineLevel="0" collapsed="false">
      <c r="A1535" s="7"/>
      <c r="B1535" s="7"/>
      <c r="C1535" s="11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12" t="str">
        <f aca="false">IF(OR($B1535="",D1535="",E1535=""),"",IFERROR(IF(OR(INDEX(Matches!$I$2:$I$201,MATCH($A1535&amp;"-1",Matches!$J$2:$J$201,0))="Void",INDEX(Matches!$G$2:$G$201,MATCH($A1535&amp;"-1",Matches!$J$2:$J$201,0))="",INDEX(Matches!$H$2:$H$201,MATCH($A1535&amp;"-1",Matches!$J$2:$J$201,0))=""),"",IF(AND($C1535&lt;&gt;"",INDEX(Matches!$F$2:$F$201,MATCH($A1535&amp;"-1",Matches!$J$2:$J$201,0))&lt;&gt;"",$C1535&gt;=INDEX(Matches!$F$2:$F$201,MATCH($A1535&amp;"-1",Matches!$J$2:$J$201,0))),"",IF(AND(D1535=INDEX(Matches!$G$2:$G$201,MATCH($A1535&amp;"-1",Matches!$J$2:$J$201,0)),E1535=INDEX(Matches!$H$2:$H$201,MATCH($A1535&amp;"-1",Matches!$J$2:$J$201,0))),5,IF(SIGN(D1535-E1535)&lt;&gt;SIGN(INDEX(Matches!$G$2:$G$201,MATCH($A1535&amp;"-1",Matches!$J$2:$J$201,0))-INDEX(Matches!$H$2:$H$201,MATCH($A1535&amp;"-1",Matches!$J$2:$J$201,0))),0,IF(D1535-E1535=INDEX(Matches!$G$2:$G$201,MATCH($A1535&amp;"-1",Matches!$J$2:$J$201,0))-INDEX(Matches!$H$2:$H$201,MATCH($A1535&amp;"-1",Matches!$J$2:$J$201,0)),3,2))))),""))</f>
        <v/>
      </c>
      <c r="Y1535" s="12" t="str">
        <f aca="false">IF(OR($B1535="",F1535="",G1535=""),"",IFERROR(IF(OR(INDEX(Matches!$I$2:$I$201,MATCH($A1535&amp;"-2",Matches!$J$2:$J$201,0))="Void",INDEX(Matches!$G$2:$G$201,MATCH($A1535&amp;"-2",Matches!$J$2:$J$201,0))="",INDEX(Matches!$H$2:$H$201,MATCH($A1535&amp;"-2",Matches!$J$2:$J$201,0))=""),"",IF(AND($C1535&lt;&gt;"",INDEX(Matches!$F$2:$F$201,MATCH($A1535&amp;"-2",Matches!$J$2:$J$201,0))&lt;&gt;"",$C1535&gt;=INDEX(Matches!$F$2:$F$201,MATCH($A1535&amp;"-2",Matches!$J$2:$J$201,0))),"",IF(AND(F1535=INDEX(Matches!$G$2:$G$201,MATCH($A1535&amp;"-2",Matches!$J$2:$J$201,0)),G1535=INDEX(Matches!$H$2:$H$201,MATCH($A1535&amp;"-2",Matches!$J$2:$J$201,0))),5,IF(SIGN(F1535-G1535)&lt;&gt;SIGN(INDEX(Matches!$G$2:$G$201,MATCH($A1535&amp;"-2",Matches!$J$2:$J$201,0))-INDEX(Matches!$H$2:$H$201,MATCH($A1535&amp;"-2",Matches!$J$2:$J$201,0))),0,IF(F1535-G1535=INDEX(Matches!$G$2:$G$201,MATCH($A1535&amp;"-2",Matches!$J$2:$J$201,0))-INDEX(Matches!$H$2:$H$201,MATCH($A1535&amp;"-2",Matches!$J$2:$J$201,0)),3,2))))),""))</f>
        <v/>
      </c>
      <c r="Z1535" s="12" t="str">
        <f aca="false">IF(OR($B1535="",H1535="",I1535=""),"",IFERROR(IF(OR(INDEX(Matches!$I$2:$I$201,MATCH($A1535&amp;"-3",Matches!$J$2:$J$201,0))="Void",INDEX(Matches!$G$2:$G$201,MATCH($A1535&amp;"-3",Matches!$J$2:$J$201,0))="",INDEX(Matches!$H$2:$H$201,MATCH($A1535&amp;"-3",Matches!$J$2:$J$201,0))=""),"",IF(AND($C1535&lt;&gt;"",INDEX(Matches!$F$2:$F$201,MATCH($A1535&amp;"-3",Matches!$J$2:$J$201,0))&lt;&gt;"",$C1535&gt;=INDEX(Matches!$F$2:$F$201,MATCH($A1535&amp;"-3",Matches!$J$2:$J$201,0))),"",IF(AND(H1535=INDEX(Matches!$G$2:$G$201,MATCH($A1535&amp;"-3",Matches!$J$2:$J$201,0)),I1535=INDEX(Matches!$H$2:$H$201,MATCH($A1535&amp;"-3",Matches!$J$2:$J$201,0))),5,IF(SIGN(H1535-I1535)&lt;&gt;SIGN(INDEX(Matches!$G$2:$G$201,MATCH($A1535&amp;"-3",Matches!$J$2:$J$201,0))-INDEX(Matches!$H$2:$H$201,MATCH($A1535&amp;"-3",Matches!$J$2:$J$201,0))),0,IF(H1535-I1535=INDEX(Matches!$G$2:$G$201,MATCH($A1535&amp;"-3",Matches!$J$2:$J$201,0))-INDEX(Matches!$H$2:$H$201,MATCH($A1535&amp;"-3",Matches!$J$2:$J$201,0)),3,2))))),""))</f>
        <v/>
      </c>
      <c r="AA1535" s="12" t="str">
        <f aca="false">IF(OR($B1535="",J1535="",K1535=""),"",IFERROR(IF(OR(INDEX(Matches!$I$2:$I$201,MATCH($A1535&amp;"-4",Matches!$J$2:$J$201,0))="Void",INDEX(Matches!$G$2:$G$201,MATCH($A1535&amp;"-4",Matches!$J$2:$J$201,0))="",INDEX(Matches!$H$2:$H$201,MATCH($A1535&amp;"-4",Matches!$J$2:$J$201,0))=""),"",IF(AND($C1535&lt;&gt;"",INDEX(Matches!$F$2:$F$201,MATCH($A1535&amp;"-4",Matches!$J$2:$J$201,0))&lt;&gt;"",$C1535&gt;=INDEX(Matches!$F$2:$F$201,MATCH($A1535&amp;"-4",Matches!$J$2:$J$201,0))),"",IF(AND(J1535=INDEX(Matches!$G$2:$G$201,MATCH($A1535&amp;"-4",Matches!$J$2:$J$201,0)),K1535=INDEX(Matches!$H$2:$H$201,MATCH($A1535&amp;"-4",Matches!$J$2:$J$201,0))),5,IF(SIGN(J1535-K1535)&lt;&gt;SIGN(INDEX(Matches!$G$2:$G$201,MATCH($A1535&amp;"-4",Matches!$J$2:$J$201,0))-INDEX(Matches!$H$2:$H$201,MATCH($A1535&amp;"-4",Matches!$J$2:$J$201,0))),0,IF(J1535-K1535=INDEX(Matches!$G$2:$G$201,MATCH($A1535&amp;"-4",Matches!$J$2:$J$201,0))-INDEX(Matches!$H$2:$H$201,MATCH($A1535&amp;"-4",Matches!$J$2:$J$201,0)),3,2))))),""))</f>
        <v/>
      </c>
      <c r="AB1535" s="12" t="str">
        <f aca="false">IF(OR($B1535="",L1535="",M1535=""),"",IFERROR(IF(OR(INDEX(Matches!$I$2:$I$201,MATCH($A1535&amp;"-5",Matches!$J$2:$J$201,0))="Void",INDEX(Matches!$G$2:$G$201,MATCH($A1535&amp;"-5",Matches!$J$2:$J$201,0))="",INDEX(Matches!$H$2:$H$201,MATCH($A1535&amp;"-5",Matches!$J$2:$J$201,0))=""),"",IF(AND($C1535&lt;&gt;"",INDEX(Matches!$F$2:$F$201,MATCH($A1535&amp;"-5",Matches!$J$2:$J$201,0))&lt;&gt;"",$C1535&gt;=INDEX(Matches!$F$2:$F$201,MATCH($A1535&amp;"-5",Matches!$J$2:$J$201,0))),"",IF(AND(L1535=INDEX(Matches!$G$2:$G$201,MATCH($A1535&amp;"-5",Matches!$J$2:$J$201,0)),M1535=INDEX(Matches!$H$2:$H$201,MATCH($A1535&amp;"-5",Matches!$J$2:$J$201,0))),5,IF(SIGN(L1535-M1535)&lt;&gt;SIGN(INDEX(Matches!$G$2:$G$201,MATCH($A1535&amp;"-5",Matches!$J$2:$J$201,0))-INDEX(Matches!$H$2:$H$201,MATCH($A1535&amp;"-5",Matches!$J$2:$J$201,0))),0,IF(L1535-M1535=INDEX(Matches!$G$2:$G$201,MATCH($A1535&amp;"-5",Matches!$J$2:$J$201,0))-INDEX(Matches!$H$2:$H$201,MATCH($A1535&amp;"-5",Matches!$J$2:$J$201,0)),3,2))))),""))</f>
        <v/>
      </c>
      <c r="AC1535" s="12" t="str">
        <f aca="false">IF(OR($B1535="",N1535="",O1535=""),"",IFERROR(IF(OR(INDEX(Matches!$I$2:$I$201,MATCH($A1535&amp;"-6",Matches!$J$2:$J$201,0))="Void",INDEX(Matches!$G$2:$G$201,MATCH($A1535&amp;"-6",Matches!$J$2:$J$201,0))="",INDEX(Matches!$H$2:$H$201,MATCH($A1535&amp;"-6",Matches!$J$2:$J$201,0))=""),"",IF(AND($C1535&lt;&gt;"",INDEX(Matches!$F$2:$F$201,MATCH($A1535&amp;"-6",Matches!$J$2:$J$201,0))&lt;&gt;"",$C1535&gt;=INDEX(Matches!$F$2:$F$201,MATCH($A1535&amp;"-6",Matches!$J$2:$J$201,0))),"",IF(AND(N1535=INDEX(Matches!$G$2:$G$201,MATCH($A1535&amp;"-6",Matches!$J$2:$J$201,0)),O1535=INDEX(Matches!$H$2:$H$201,MATCH($A1535&amp;"-6",Matches!$J$2:$J$201,0))),5,IF(SIGN(N1535-O1535)&lt;&gt;SIGN(INDEX(Matches!$G$2:$G$201,MATCH($A1535&amp;"-6",Matches!$J$2:$J$201,0))-INDEX(Matches!$H$2:$H$201,MATCH($A1535&amp;"-6",Matches!$J$2:$J$201,0))),0,IF(N1535-O1535=INDEX(Matches!$G$2:$G$201,MATCH($A1535&amp;"-6",Matches!$J$2:$J$201,0))-INDEX(Matches!$H$2:$H$201,MATCH($A1535&amp;"-6",Matches!$J$2:$J$201,0)),3,2))))),""))</f>
        <v/>
      </c>
      <c r="AD1535" s="12" t="str">
        <f aca="false">IF(OR($B1535="",P1535="",Q1535=""),"",IFERROR(IF(OR(INDEX(Matches!$I$2:$I$201,MATCH($A1535&amp;"-7",Matches!$J$2:$J$201,0))="Void",INDEX(Matches!$G$2:$G$201,MATCH($A1535&amp;"-7",Matches!$J$2:$J$201,0))="",INDEX(Matches!$H$2:$H$201,MATCH($A1535&amp;"-7",Matches!$J$2:$J$201,0))=""),"",IF(AND($C1535&lt;&gt;"",INDEX(Matches!$F$2:$F$201,MATCH($A1535&amp;"-7",Matches!$J$2:$J$201,0))&lt;&gt;"",$C1535&gt;=INDEX(Matches!$F$2:$F$201,MATCH($A1535&amp;"-7",Matches!$J$2:$J$201,0))),"",IF(AND(P1535=INDEX(Matches!$G$2:$G$201,MATCH($A1535&amp;"-7",Matches!$J$2:$J$201,0)),Q1535=INDEX(Matches!$H$2:$H$201,MATCH($A1535&amp;"-7",Matches!$J$2:$J$201,0))),5,IF(SIGN(P1535-Q1535)&lt;&gt;SIGN(INDEX(Matches!$G$2:$G$201,MATCH($A1535&amp;"-7",Matches!$J$2:$J$201,0))-INDEX(Matches!$H$2:$H$201,MATCH($A1535&amp;"-7",Matches!$J$2:$J$201,0))),0,IF(P1535-Q1535=INDEX(Matches!$G$2:$G$201,MATCH($A1535&amp;"-7",Matches!$J$2:$J$201,0))-INDEX(Matches!$H$2:$H$201,MATCH($A1535&amp;"-7",Matches!$J$2:$J$201,0)),3,2))))),""))</f>
        <v/>
      </c>
      <c r="AE1535" s="12" t="str">
        <f aca="false">IF(OR($B1535="",R1535="",S1535=""),"",IFERROR(IF(OR(INDEX(Matches!$I$2:$I$201,MATCH($A1535&amp;"-8",Matches!$J$2:$J$201,0))="Void",INDEX(Matches!$G$2:$G$201,MATCH($A1535&amp;"-8",Matches!$J$2:$J$201,0))="",INDEX(Matches!$H$2:$H$201,MATCH($A1535&amp;"-8",Matches!$J$2:$J$201,0))=""),"",IF(AND($C1535&lt;&gt;"",INDEX(Matches!$F$2:$F$201,MATCH($A1535&amp;"-8",Matches!$J$2:$J$201,0))&lt;&gt;"",$C1535&gt;=INDEX(Matches!$F$2:$F$201,MATCH($A1535&amp;"-8",Matches!$J$2:$J$201,0))),"",IF(AND(R1535=INDEX(Matches!$G$2:$G$201,MATCH($A1535&amp;"-8",Matches!$J$2:$J$201,0)),S1535=INDEX(Matches!$H$2:$H$201,MATCH($A1535&amp;"-8",Matches!$J$2:$J$201,0))),5,IF(SIGN(R1535-S1535)&lt;&gt;SIGN(INDEX(Matches!$G$2:$G$201,MATCH($A1535&amp;"-8",Matches!$J$2:$J$201,0))-INDEX(Matches!$H$2:$H$201,MATCH($A1535&amp;"-8",Matches!$J$2:$J$201,0))),0,IF(R1535-S1535=INDEX(Matches!$G$2:$G$201,MATCH($A1535&amp;"-8",Matches!$J$2:$J$201,0))-INDEX(Matches!$H$2:$H$201,MATCH($A1535&amp;"-8",Matches!$J$2:$J$201,0)),3,2))))),""))</f>
        <v/>
      </c>
      <c r="AF1535" s="12" t="str">
        <f aca="false">IF(OR($B1535="",T1535="",U1535=""),"",IFERROR(IF(OR(INDEX(Matches!$I$2:$I$201,MATCH($A1535&amp;"-9",Matches!$J$2:$J$201,0))="Void",INDEX(Matches!$G$2:$G$201,MATCH($A1535&amp;"-9",Matches!$J$2:$J$201,0))="",INDEX(Matches!$H$2:$H$201,MATCH($A1535&amp;"-9",Matches!$J$2:$J$201,0))=""),"",IF(AND($C1535&lt;&gt;"",INDEX(Matches!$F$2:$F$201,MATCH($A1535&amp;"-9",Matches!$J$2:$J$201,0))&lt;&gt;"",$C1535&gt;=INDEX(Matches!$F$2:$F$201,MATCH($A1535&amp;"-9",Matches!$J$2:$J$201,0))),"",IF(AND(T1535=INDEX(Matches!$G$2:$G$201,MATCH($A1535&amp;"-9",Matches!$J$2:$J$201,0)),U1535=INDEX(Matches!$H$2:$H$201,MATCH($A1535&amp;"-9",Matches!$J$2:$J$201,0))),5,IF(SIGN(T1535-U1535)&lt;&gt;SIGN(INDEX(Matches!$G$2:$G$201,MATCH($A1535&amp;"-9",Matches!$J$2:$J$201,0))-INDEX(Matches!$H$2:$H$201,MATCH($A1535&amp;"-9",Matches!$J$2:$J$201,0))),0,IF(T1535-U1535=INDEX(Matches!$G$2:$G$201,MATCH($A1535&amp;"-9",Matches!$J$2:$J$201,0))-INDEX(Matches!$H$2:$H$201,MATCH($A1535&amp;"-9",Matches!$J$2:$J$201,0)),3,2))))),""))</f>
        <v/>
      </c>
      <c r="AG1535" s="12" t="str">
        <f aca="false">IF(OR($B1535="",V1535="",W1535=""),"",IFERROR(IF(OR(INDEX(Matches!$I$2:$I$201,MATCH($A1535&amp;"-10",Matches!$J$2:$J$201,0))="Void",INDEX(Matches!$G$2:$G$201,MATCH($A1535&amp;"-10",Matches!$J$2:$J$201,0))="",INDEX(Matches!$H$2:$H$201,MATCH($A1535&amp;"-10",Matches!$J$2:$J$201,0))=""),"",IF(AND($C1535&lt;&gt;"",INDEX(Matches!$F$2:$F$201,MATCH($A1535&amp;"-10",Matches!$J$2:$J$201,0))&lt;&gt;"",$C1535&gt;=INDEX(Matches!$F$2:$F$201,MATCH($A1535&amp;"-10",Matches!$J$2:$J$201,0))),"",IF(AND(V1535=INDEX(Matches!$G$2:$G$201,MATCH($A1535&amp;"-10",Matches!$J$2:$J$201,0)),W1535=INDEX(Matches!$H$2:$H$201,MATCH($A1535&amp;"-10",Matches!$J$2:$J$201,0))),5,IF(SIGN(V1535-W1535)&lt;&gt;SIGN(INDEX(Matches!$G$2:$G$201,MATCH($A1535&amp;"-10",Matches!$J$2:$J$201,0))-INDEX(Matches!$H$2:$H$201,MATCH($A1535&amp;"-10",Matches!$J$2:$J$201,0))),0,IF(V1535-W1535=INDEX(Matches!$G$2:$G$201,MATCH($A1535&amp;"-10",Matches!$J$2:$J$201,0))-INDEX(Matches!$H$2:$H$201,MATCH($A1535&amp;"-10",Matches!$J$2:$J$201,0)),3,2))))),""))</f>
        <v/>
      </c>
      <c r="AH1535" s="13" t="str">
        <f aca="false">IF($B1535="","",SUM(X1535:AG1535))</f>
        <v/>
      </c>
      <c r="AI1535" s="12" t="str">
        <f aca="false">IF($B1535="","",COUNTIF(X1535:AG1535,5))</f>
        <v/>
      </c>
      <c r="AJ1535" s="12" t="str">
        <f aca="false">IF($B1535="","",COUNTIF(X1535:AG1535,"&gt;=2"))</f>
        <v/>
      </c>
      <c r="AK1535" s="12" t="str">
        <f aca="false">IF($B1535="","",COUNT(X1535:AG1535))</f>
        <v/>
      </c>
    </row>
    <row r="1536" customFormat="false" ht="15" hidden="false" customHeight="false" outlineLevel="0" collapsed="false">
      <c r="A1536" s="7"/>
      <c r="B1536" s="7"/>
      <c r="C1536" s="11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12" t="str">
        <f aca="false">IF(OR($B1536="",D1536="",E1536=""),"",IFERROR(IF(OR(INDEX(Matches!$I$2:$I$201,MATCH($A1536&amp;"-1",Matches!$J$2:$J$201,0))="Void",INDEX(Matches!$G$2:$G$201,MATCH($A1536&amp;"-1",Matches!$J$2:$J$201,0))="",INDEX(Matches!$H$2:$H$201,MATCH($A1536&amp;"-1",Matches!$J$2:$J$201,0))=""),"",IF(AND($C1536&lt;&gt;"",INDEX(Matches!$F$2:$F$201,MATCH($A1536&amp;"-1",Matches!$J$2:$J$201,0))&lt;&gt;"",$C1536&gt;=INDEX(Matches!$F$2:$F$201,MATCH($A1536&amp;"-1",Matches!$J$2:$J$201,0))),"",IF(AND(D1536=INDEX(Matches!$G$2:$G$201,MATCH($A1536&amp;"-1",Matches!$J$2:$J$201,0)),E1536=INDEX(Matches!$H$2:$H$201,MATCH($A1536&amp;"-1",Matches!$J$2:$J$201,0))),5,IF(SIGN(D1536-E1536)&lt;&gt;SIGN(INDEX(Matches!$G$2:$G$201,MATCH($A1536&amp;"-1",Matches!$J$2:$J$201,0))-INDEX(Matches!$H$2:$H$201,MATCH($A1536&amp;"-1",Matches!$J$2:$J$201,0))),0,IF(D1536-E1536=INDEX(Matches!$G$2:$G$201,MATCH($A1536&amp;"-1",Matches!$J$2:$J$201,0))-INDEX(Matches!$H$2:$H$201,MATCH($A1536&amp;"-1",Matches!$J$2:$J$201,0)),3,2))))),""))</f>
        <v/>
      </c>
      <c r="Y1536" s="12" t="str">
        <f aca="false">IF(OR($B1536="",F1536="",G1536=""),"",IFERROR(IF(OR(INDEX(Matches!$I$2:$I$201,MATCH($A1536&amp;"-2",Matches!$J$2:$J$201,0))="Void",INDEX(Matches!$G$2:$G$201,MATCH($A1536&amp;"-2",Matches!$J$2:$J$201,0))="",INDEX(Matches!$H$2:$H$201,MATCH($A1536&amp;"-2",Matches!$J$2:$J$201,0))=""),"",IF(AND($C1536&lt;&gt;"",INDEX(Matches!$F$2:$F$201,MATCH($A1536&amp;"-2",Matches!$J$2:$J$201,0))&lt;&gt;"",$C1536&gt;=INDEX(Matches!$F$2:$F$201,MATCH($A1536&amp;"-2",Matches!$J$2:$J$201,0))),"",IF(AND(F1536=INDEX(Matches!$G$2:$G$201,MATCH($A1536&amp;"-2",Matches!$J$2:$J$201,0)),G1536=INDEX(Matches!$H$2:$H$201,MATCH($A1536&amp;"-2",Matches!$J$2:$J$201,0))),5,IF(SIGN(F1536-G1536)&lt;&gt;SIGN(INDEX(Matches!$G$2:$G$201,MATCH($A1536&amp;"-2",Matches!$J$2:$J$201,0))-INDEX(Matches!$H$2:$H$201,MATCH($A1536&amp;"-2",Matches!$J$2:$J$201,0))),0,IF(F1536-G1536=INDEX(Matches!$G$2:$G$201,MATCH($A1536&amp;"-2",Matches!$J$2:$J$201,0))-INDEX(Matches!$H$2:$H$201,MATCH($A1536&amp;"-2",Matches!$J$2:$J$201,0)),3,2))))),""))</f>
        <v/>
      </c>
      <c r="Z1536" s="12" t="str">
        <f aca="false">IF(OR($B1536="",H1536="",I1536=""),"",IFERROR(IF(OR(INDEX(Matches!$I$2:$I$201,MATCH($A1536&amp;"-3",Matches!$J$2:$J$201,0))="Void",INDEX(Matches!$G$2:$G$201,MATCH($A1536&amp;"-3",Matches!$J$2:$J$201,0))="",INDEX(Matches!$H$2:$H$201,MATCH($A1536&amp;"-3",Matches!$J$2:$J$201,0))=""),"",IF(AND($C1536&lt;&gt;"",INDEX(Matches!$F$2:$F$201,MATCH($A1536&amp;"-3",Matches!$J$2:$J$201,0))&lt;&gt;"",$C1536&gt;=INDEX(Matches!$F$2:$F$201,MATCH($A1536&amp;"-3",Matches!$J$2:$J$201,0))),"",IF(AND(H1536=INDEX(Matches!$G$2:$G$201,MATCH($A1536&amp;"-3",Matches!$J$2:$J$201,0)),I1536=INDEX(Matches!$H$2:$H$201,MATCH($A1536&amp;"-3",Matches!$J$2:$J$201,0))),5,IF(SIGN(H1536-I1536)&lt;&gt;SIGN(INDEX(Matches!$G$2:$G$201,MATCH($A1536&amp;"-3",Matches!$J$2:$J$201,0))-INDEX(Matches!$H$2:$H$201,MATCH($A1536&amp;"-3",Matches!$J$2:$J$201,0))),0,IF(H1536-I1536=INDEX(Matches!$G$2:$G$201,MATCH($A1536&amp;"-3",Matches!$J$2:$J$201,0))-INDEX(Matches!$H$2:$H$201,MATCH($A1536&amp;"-3",Matches!$J$2:$J$201,0)),3,2))))),""))</f>
        <v/>
      </c>
      <c r="AA1536" s="12" t="str">
        <f aca="false">IF(OR($B1536="",J1536="",K1536=""),"",IFERROR(IF(OR(INDEX(Matches!$I$2:$I$201,MATCH($A1536&amp;"-4",Matches!$J$2:$J$201,0))="Void",INDEX(Matches!$G$2:$G$201,MATCH($A1536&amp;"-4",Matches!$J$2:$J$201,0))="",INDEX(Matches!$H$2:$H$201,MATCH($A1536&amp;"-4",Matches!$J$2:$J$201,0))=""),"",IF(AND($C1536&lt;&gt;"",INDEX(Matches!$F$2:$F$201,MATCH($A1536&amp;"-4",Matches!$J$2:$J$201,0))&lt;&gt;"",$C1536&gt;=INDEX(Matches!$F$2:$F$201,MATCH($A1536&amp;"-4",Matches!$J$2:$J$201,0))),"",IF(AND(J1536=INDEX(Matches!$G$2:$G$201,MATCH($A1536&amp;"-4",Matches!$J$2:$J$201,0)),K1536=INDEX(Matches!$H$2:$H$201,MATCH($A1536&amp;"-4",Matches!$J$2:$J$201,0))),5,IF(SIGN(J1536-K1536)&lt;&gt;SIGN(INDEX(Matches!$G$2:$G$201,MATCH($A1536&amp;"-4",Matches!$J$2:$J$201,0))-INDEX(Matches!$H$2:$H$201,MATCH($A1536&amp;"-4",Matches!$J$2:$J$201,0))),0,IF(J1536-K1536=INDEX(Matches!$G$2:$G$201,MATCH($A1536&amp;"-4",Matches!$J$2:$J$201,0))-INDEX(Matches!$H$2:$H$201,MATCH($A1536&amp;"-4",Matches!$J$2:$J$201,0)),3,2))))),""))</f>
        <v/>
      </c>
      <c r="AB1536" s="12" t="str">
        <f aca="false">IF(OR($B1536="",L1536="",M1536=""),"",IFERROR(IF(OR(INDEX(Matches!$I$2:$I$201,MATCH($A1536&amp;"-5",Matches!$J$2:$J$201,0))="Void",INDEX(Matches!$G$2:$G$201,MATCH($A1536&amp;"-5",Matches!$J$2:$J$201,0))="",INDEX(Matches!$H$2:$H$201,MATCH($A1536&amp;"-5",Matches!$J$2:$J$201,0))=""),"",IF(AND($C1536&lt;&gt;"",INDEX(Matches!$F$2:$F$201,MATCH($A1536&amp;"-5",Matches!$J$2:$J$201,0))&lt;&gt;"",$C1536&gt;=INDEX(Matches!$F$2:$F$201,MATCH($A1536&amp;"-5",Matches!$J$2:$J$201,0))),"",IF(AND(L1536=INDEX(Matches!$G$2:$G$201,MATCH($A1536&amp;"-5",Matches!$J$2:$J$201,0)),M1536=INDEX(Matches!$H$2:$H$201,MATCH($A1536&amp;"-5",Matches!$J$2:$J$201,0))),5,IF(SIGN(L1536-M1536)&lt;&gt;SIGN(INDEX(Matches!$G$2:$G$201,MATCH($A1536&amp;"-5",Matches!$J$2:$J$201,0))-INDEX(Matches!$H$2:$H$201,MATCH($A1536&amp;"-5",Matches!$J$2:$J$201,0))),0,IF(L1536-M1536=INDEX(Matches!$G$2:$G$201,MATCH($A1536&amp;"-5",Matches!$J$2:$J$201,0))-INDEX(Matches!$H$2:$H$201,MATCH($A1536&amp;"-5",Matches!$J$2:$J$201,0)),3,2))))),""))</f>
        <v/>
      </c>
      <c r="AC1536" s="12" t="str">
        <f aca="false">IF(OR($B1536="",N1536="",O1536=""),"",IFERROR(IF(OR(INDEX(Matches!$I$2:$I$201,MATCH($A1536&amp;"-6",Matches!$J$2:$J$201,0))="Void",INDEX(Matches!$G$2:$G$201,MATCH($A1536&amp;"-6",Matches!$J$2:$J$201,0))="",INDEX(Matches!$H$2:$H$201,MATCH($A1536&amp;"-6",Matches!$J$2:$J$201,0))=""),"",IF(AND($C1536&lt;&gt;"",INDEX(Matches!$F$2:$F$201,MATCH($A1536&amp;"-6",Matches!$J$2:$J$201,0))&lt;&gt;"",$C1536&gt;=INDEX(Matches!$F$2:$F$201,MATCH($A1536&amp;"-6",Matches!$J$2:$J$201,0))),"",IF(AND(N1536=INDEX(Matches!$G$2:$G$201,MATCH($A1536&amp;"-6",Matches!$J$2:$J$201,0)),O1536=INDEX(Matches!$H$2:$H$201,MATCH($A1536&amp;"-6",Matches!$J$2:$J$201,0))),5,IF(SIGN(N1536-O1536)&lt;&gt;SIGN(INDEX(Matches!$G$2:$G$201,MATCH($A1536&amp;"-6",Matches!$J$2:$J$201,0))-INDEX(Matches!$H$2:$H$201,MATCH($A1536&amp;"-6",Matches!$J$2:$J$201,0))),0,IF(N1536-O1536=INDEX(Matches!$G$2:$G$201,MATCH($A1536&amp;"-6",Matches!$J$2:$J$201,0))-INDEX(Matches!$H$2:$H$201,MATCH($A1536&amp;"-6",Matches!$J$2:$J$201,0)),3,2))))),""))</f>
        <v/>
      </c>
      <c r="AD1536" s="12" t="str">
        <f aca="false">IF(OR($B1536="",P1536="",Q1536=""),"",IFERROR(IF(OR(INDEX(Matches!$I$2:$I$201,MATCH($A1536&amp;"-7",Matches!$J$2:$J$201,0))="Void",INDEX(Matches!$G$2:$G$201,MATCH($A1536&amp;"-7",Matches!$J$2:$J$201,0))="",INDEX(Matches!$H$2:$H$201,MATCH($A1536&amp;"-7",Matches!$J$2:$J$201,0))=""),"",IF(AND($C1536&lt;&gt;"",INDEX(Matches!$F$2:$F$201,MATCH($A1536&amp;"-7",Matches!$J$2:$J$201,0))&lt;&gt;"",$C1536&gt;=INDEX(Matches!$F$2:$F$201,MATCH($A1536&amp;"-7",Matches!$J$2:$J$201,0))),"",IF(AND(P1536=INDEX(Matches!$G$2:$G$201,MATCH($A1536&amp;"-7",Matches!$J$2:$J$201,0)),Q1536=INDEX(Matches!$H$2:$H$201,MATCH($A1536&amp;"-7",Matches!$J$2:$J$201,0))),5,IF(SIGN(P1536-Q1536)&lt;&gt;SIGN(INDEX(Matches!$G$2:$G$201,MATCH($A1536&amp;"-7",Matches!$J$2:$J$201,0))-INDEX(Matches!$H$2:$H$201,MATCH($A1536&amp;"-7",Matches!$J$2:$J$201,0))),0,IF(P1536-Q1536=INDEX(Matches!$G$2:$G$201,MATCH($A1536&amp;"-7",Matches!$J$2:$J$201,0))-INDEX(Matches!$H$2:$H$201,MATCH($A1536&amp;"-7",Matches!$J$2:$J$201,0)),3,2))))),""))</f>
        <v/>
      </c>
      <c r="AE1536" s="12" t="str">
        <f aca="false">IF(OR($B1536="",R1536="",S1536=""),"",IFERROR(IF(OR(INDEX(Matches!$I$2:$I$201,MATCH($A1536&amp;"-8",Matches!$J$2:$J$201,0))="Void",INDEX(Matches!$G$2:$G$201,MATCH($A1536&amp;"-8",Matches!$J$2:$J$201,0))="",INDEX(Matches!$H$2:$H$201,MATCH($A1536&amp;"-8",Matches!$J$2:$J$201,0))=""),"",IF(AND($C1536&lt;&gt;"",INDEX(Matches!$F$2:$F$201,MATCH($A1536&amp;"-8",Matches!$J$2:$J$201,0))&lt;&gt;"",$C1536&gt;=INDEX(Matches!$F$2:$F$201,MATCH($A1536&amp;"-8",Matches!$J$2:$J$201,0))),"",IF(AND(R1536=INDEX(Matches!$G$2:$G$201,MATCH($A1536&amp;"-8",Matches!$J$2:$J$201,0)),S1536=INDEX(Matches!$H$2:$H$201,MATCH($A1536&amp;"-8",Matches!$J$2:$J$201,0))),5,IF(SIGN(R1536-S1536)&lt;&gt;SIGN(INDEX(Matches!$G$2:$G$201,MATCH($A1536&amp;"-8",Matches!$J$2:$J$201,0))-INDEX(Matches!$H$2:$H$201,MATCH($A1536&amp;"-8",Matches!$J$2:$J$201,0))),0,IF(R1536-S1536=INDEX(Matches!$G$2:$G$201,MATCH($A1536&amp;"-8",Matches!$J$2:$J$201,0))-INDEX(Matches!$H$2:$H$201,MATCH($A1536&amp;"-8",Matches!$J$2:$J$201,0)),3,2))))),""))</f>
        <v/>
      </c>
      <c r="AF1536" s="12" t="str">
        <f aca="false">IF(OR($B1536="",T1536="",U1536=""),"",IFERROR(IF(OR(INDEX(Matches!$I$2:$I$201,MATCH($A1536&amp;"-9",Matches!$J$2:$J$201,0))="Void",INDEX(Matches!$G$2:$G$201,MATCH($A1536&amp;"-9",Matches!$J$2:$J$201,0))="",INDEX(Matches!$H$2:$H$201,MATCH($A1536&amp;"-9",Matches!$J$2:$J$201,0))=""),"",IF(AND($C1536&lt;&gt;"",INDEX(Matches!$F$2:$F$201,MATCH($A1536&amp;"-9",Matches!$J$2:$J$201,0))&lt;&gt;"",$C1536&gt;=INDEX(Matches!$F$2:$F$201,MATCH($A1536&amp;"-9",Matches!$J$2:$J$201,0))),"",IF(AND(T1536=INDEX(Matches!$G$2:$G$201,MATCH($A1536&amp;"-9",Matches!$J$2:$J$201,0)),U1536=INDEX(Matches!$H$2:$H$201,MATCH($A1536&amp;"-9",Matches!$J$2:$J$201,0))),5,IF(SIGN(T1536-U1536)&lt;&gt;SIGN(INDEX(Matches!$G$2:$G$201,MATCH($A1536&amp;"-9",Matches!$J$2:$J$201,0))-INDEX(Matches!$H$2:$H$201,MATCH($A1536&amp;"-9",Matches!$J$2:$J$201,0))),0,IF(T1536-U1536=INDEX(Matches!$G$2:$G$201,MATCH($A1536&amp;"-9",Matches!$J$2:$J$201,0))-INDEX(Matches!$H$2:$H$201,MATCH($A1536&amp;"-9",Matches!$J$2:$J$201,0)),3,2))))),""))</f>
        <v/>
      </c>
      <c r="AG1536" s="12" t="str">
        <f aca="false">IF(OR($B1536="",V1536="",W1536=""),"",IFERROR(IF(OR(INDEX(Matches!$I$2:$I$201,MATCH($A1536&amp;"-10",Matches!$J$2:$J$201,0))="Void",INDEX(Matches!$G$2:$G$201,MATCH($A1536&amp;"-10",Matches!$J$2:$J$201,0))="",INDEX(Matches!$H$2:$H$201,MATCH($A1536&amp;"-10",Matches!$J$2:$J$201,0))=""),"",IF(AND($C1536&lt;&gt;"",INDEX(Matches!$F$2:$F$201,MATCH($A1536&amp;"-10",Matches!$J$2:$J$201,0))&lt;&gt;"",$C1536&gt;=INDEX(Matches!$F$2:$F$201,MATCH($A1536&amp;"-10",Matches!$J$2:$J$201,0))),"",IF(AND(V1536=INDEX(Matches!$G$2:$G$201,MATCH($A1536&amp;"-10",Matches!$J$2:$J$201,0)),W1536=INDEX(Matches!$H$2:$H$201,MATCH($A1536&amp;"-10",Matches!$J$2:$J$201,0))),5,IF(SIGN(V1536-W1536)&lt;&gt;SIGN(INDEX(Matches!$G$2:$G$201,MATCH($A1536&amp;"-10",Matches!$J$2:$J$201,0))-INDEX(Matches!$H$2:$H$201,MATCH($A1536&amp;"-10",Matches!$J$2:$J$201,0))),0,IF(V1536-W1536=INDEX(Matches!$G$2:$G$201,MATCH($A1536&amp;"-10",Matches!$J$2:$J$201,0))-INDEX(Matches!$H$2:$H$201,MATCH($A1536&amp;"-10",Matches!$J$2:$J$201,0)),3,2))))),""))</f>
        <v/>
      </c>
      <c r="AH1536" s="13" t="str">
        <f aca="false">IF($B1536="","",SUM(X1536:AG1536))</f>
        <v/>
      </c>
      <c r="AI1536" s="12" t="str">
        <f aca="false">IF($B1536="","",COUNTIF(X1536:AG1536,5))</f>
        <v/>
      </c>
      <c r="AJ1536" s="12" t="str">
        <f aca="false">IF($B1536="","",COUNTIF(X1536:AG1536,"&gt;=2"))</f>
        <v/>
      </c>
      <c r="AK1536" s="12" t="str">
        <f aca="false">IF($B1536="","",COUNT(X1536:AG1536))</f>
        <v/>
      </c>
    </row>
    <row r="1537" customFormat="false" ht="15" hidden="false" customHeight="false" outlineLevel="0" collapsed="false">
      <c r="A1537" s="7"/>
      <c r="B1537" s="7"/>
      <c r="C1537" s="11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12" t="str">
        <f aca="false">IF(OR($B1537="",D1537="",E1537=""),"",IFERROR(IF(OR(INDEX(Matches!$I$2:$I$201,MATCH($A1537&amp;"-1",Matches!$J$2:$J$201,0))="Void",INDEX(Matches!$G$2:$G$201,MATCH($A1537&amp;"-1",Matches!$J$2:$J$201,0))="",INDEX(Matches!$H$2:$H$201,MATCH($A1537&amp;"-1",Matches!$J$2:$J$201,0))=""),"",IF(AND($C1537&lt;&gt;"",INDEX(Matches!$F$2:$F$201,MATCH($A1537&amp;"-1",Matches!$J$2:$J$201,0))&lt;&gt;"",$C1537&gt;=INDEX(Matches!$F$2:$F$201,MATCH($A1537&amp;"-1",Matches!$J$2:$J$201,0))),"",IF(AND(D1537=INDEX(Matches!$G$2:$G$201,MATCH($A1537&amp;"-1",Matches!$J$2:$J$201,0)),E1537=INDEX(Matches!$H$2:$H$201,MATCH($A1537&amp;"-1",Matches!$J$2:$J$201,0))),5,IF(SIGN(D1537-E1537)&lt;&gt;SIGN(INDEX(Matches!$G$2:$G$201,MATCH($A1537&amp;"-1",Matches!$J$2:$J$201,0))-INDEX(Matches!$H$2:$H$201,MATCH($A1537&amp;"-1",Matches!$J$2:$J$201,0))),0,IF(D1537-E1537=INDEX(Matches!$G$2:$G$201,MATCH($A1537&amp;"-1",Matches!$J$2:$J$201,0))-INDEX(Matches!$H$2:$H$201,MATCH($A1537&amp;"-1",Matches!$J$2:$J$201,0)),3,2))))),""))</f>
        <v/>
      </c>
      <c r="Y1537" s="12" t="str">
        <f aca="false">IF(OR($B1537="",F1537="",G1537=""),"",IFERROR(IF(OR(INDEX(Matches!$I$2:$I$201,MATCH($A1537&amp;"-2",Matches!$J$2:$J$201,0))="Void",INDEX(Matches!$G$2:$G$201,MATCH($A1537&amp;"-2",Matches!$J$2:$J$201,0))="",INDEX(Matches!$H$2:$H$201,MATCH($A1537&amp;"-2",Matches!$J$2:$J$201,0))=""),"",IF(AND($C1537&lt;&gt;"",INDEX(Matches!$F$2:$F$201,MATCH($A1537&amp;"-2",Matches!$J$2:$J$201,0))&lt;&gt;"",$C1537&gt;=INDEX(Matches!$F$2:$F$201,MATCH($A1537&amp;"-2",Matches!$J$2:$J$201,0))),"",IF(AND(F1537=INDEX(Matches!$G$2:$G$201,MATCH($A1537&amp;"-2",Matches!$J$2:$J$201,0)),G1537=INDEX(Matches!$H$2:$H$201,MATCH($A1537&amp;"-2",Matches!$J$2:$J$201,0))),5,IF(SIGN(F1537-G1537)&lt;&gt;SIGN(INDEX(Matches!$G$2:$G$201,MATCH($A1537&amp;"-2",Matches!$J$2:$J$201,0))-INDEX(Matches!$H$2:$H$201,MATCH($A1537&amp;"-2",Matches!$J$2:$J$201,0))),0,IF(F1537-G1537=INDEX(Matches!$G$2:$G$201,MATCH($A1537&amp;"-2",Matches!$J$2:$J$201,0))-INDEX(Matches!$H$2:$H$201,MATCH($A1537&amp;"-2",Matches!$J$2:$J$201,0)),3,2))))),""))</f>
        <v/>
      </c>
      <c r="Z1537" s="12" t="str">
        <f aca="false">IF(OR($B1537="",H1537="",I1537=""),"",IFERROR(IF(OR(INDEX(Matches!$I$2:$I$201,MATCH($A1537&amp;"-3",Matches!$J$2:$J$201,0))="Void",INDEX(Matches!$G$2:$G$201,MATCH($A1537&amp;"-3",Matches!$J$2:$J$201,0))="",INDEX(Matches!$H$2:$H$201,MATCH($A1537&amp;"-3",Matches!$J$2:$J$201,0))=""),"",IF(AND($C1537&lt;&gt;"",INDEX(Matches!$F$2:$F$201,MATCH($A1537&amp;"-3",Matches!$J$2:$J$201,0))&lt;&gt;"",$C1537&gt;=INDEX(Matches!$F$2:$F$201,MATCH($A1537&amp;"-3",Matches!$J$2:$J$201,0))),"",IF(AND(H1537=INDEX(Matches!$G$2:$G$201,MATCH($A1537&amp;"-3",Matches!$J$2:$J$201,0)),I1537=INDEX(Matches!$H$2:$H$201,MATCH($A1537&amp;"-3",Matches!$J$2:$J$201,0))),5,IF(SIGN(H1537-I1537)&lt;&gt;SIGN(INDEX(Matches!$G$2:$G$201,MATCH($A1537&amp;"-3",Matches!$J$2:$J$201,0))-INDEX(Matches!$H$2:$H$201,MATCH($A1537&amp;"-3",Matches!$J$2:$J$201,0))),0,IF(H1537-I1537=INDEX(Matches!$G$2:$G$201,MATCH($A1537&amp;"-3",Matches!$J$2:$J$201,0))-INDEX(Matches!$H$2:$H$201,MATCH($A1537&amp;"-3",Matches!$J$2:$J$201,0)),3,2))))),""))</f>
        <v/>
      </c>
      <c r="AA1537" s="12" t="str">
        <f aca="false">IF(OR($B1537="",J1537="",K1537=""),"",IFERROR(IF(OR(INDEX(Matches!$I$2:$I$201,MATCH($A1537&amp;"-4",Matches!$J$2:$J$201,0))="Void",INDEX(Matches!$G$2:$G$201,MATCH($A1537&amp;"-4",Matches!$J$2:$J$201,0))="",INDEX(Matches!$H$2:$H$201,MATCH($A1537&amp;"-4",Matches!$J$2:$J$201,0))=""),"",IF(AND($C1537&lt;&gt;"",INDEX(Matches!$F$2:$F$201,MATCH($A1537&amp;"-4",Matches!$J$2:$J$201,0))&lt;&gt;"",$C1537&gt;=INDEX(Matches!$F$2:$F$201,MATCH($A1537&amp;"-4",Matches!$J$2:$J$201,0))),"",IF(AND(J1537=INDEX(Matches!$G$2:$G$201,MATCH($A1537&amp;"-4",Matches!$J$2:$J$201,0)),K1537=INDEX(Matches!$H$2:$H$201,MATCH($A1537&amp;"-4",Matches!$J$2:$J$201,0))),5,IF(SIGN(J1537-K1537)&lt;&gt;SIGN(INDEX(Matches!$G$2:$G$201,MATCH($A1537&amp;"-4",Matches!$J$2:$J$201,0))-INDEX(Matches!$H$2:$H$201,MATCH($A1537&amp;"-4",Matches!$J$2:$J$201,0))),0,IF(J1537-K1537=INDEX(Matches!$G$2:$G$201,MATCH($A1537&amp;"-4",Matches!$J$2:$J$201,0))-INDEX(Matches!$H$2:$H$201,MATCH($A1537&amp;"-4",Matches!$J$2:$J$201,0)),3,2))))),""))</f>
        <v/>
      </c>
      <c r="AB1537" s="12" t="str">
        <f aca="false">IF(OR($B1537="",L1537="",M1537=""),"",IFERROR(IF(OR(INDEX(Matches!$I$2:$I$201,MATCH($A1537&amp;"-5",Matches!$J$2:$J$201,0))="Void",INDEX(Matches!$G$2:$G$201,MATCH($A1537&amp;"-5",Matches!$J$2:$J$201,0))="",INDEX(Matches!$H$2:$H$201,MATCH($A1537&amp;"-5",Matches!$J$2:$J$201,0))=""),"",IF(AND($C1537&lt;&gt;"",INDEX(Matches!$F$2:$F$201,MATCH($A1537&amp;"-5",Matches!$J$2:$J$201,0))&lt;&gt;"",$C1537&gt;=INDEX(Matches!$F$2:$F$201,MATCH($A1537&amp;"-5",Matches!$J$2:$J$201,0))),"",IF(AND(L1537=INDEX(Matches!$G$2:$G$201,MATCH($A1537&amp;"-5",Matches!$J$2:$J$201,0)),M1537=INDEX(Matches!$H$2:$H$201,MATCH($A1537&amp;"-5",Matches!$J$2:$J$201,0))),5,IF(SIGN(L1537-M1537)&lt;&gt;SIGN(INDEX(Matches!$G$2:$G$201,MATCH($A1537&amp;"-5",Matches!$J$2:$J$201,0))-INDEX(Matches!$H$2:$H$201,MATCH($A1537&amp;"-5",Matches!$J$2:$J$201,0))),0,IF(L1537-M1537=INDEX(Matches!$G$2:$G$201,MATCH($A1537&amp;"-5",Matches!$J$2:$J$201,0))-INDEX(Matches!$H$2:$H$201,MATCH($A1537&amp;"-5",Matches!$J$2:$J$201,0)),3,2))))),""))</f>
        <v/>
      </c>
      <c r="AC1537" s="12" t="str">
        <f aca="false">IF(OR($B1537="",N1537="",O1537=""),"",IFERROR(IF(OR(INDEX(Matches!$I$2:$I$201,MATCH($A1537&amp;"-6",Matches!$J$2:$J$201,0))="Void",INDEX(Matches!$G$2:$G$201,MATCH($A1537&amp;"-6",Matches!$J$2:$J$201,0))="",INDEX(Matches!$H$2:$H$201,MATCH($A1537&amp;"-6",Matches!$J$2:$J$201,0))=""),"",IF(AND($C1537&lt;&gt;"",INDEX(Matches!$F$2:$F$201,MATCH($A1537&amp;"-6",Matches!$J$2:$J$201,0))&lt;&gt;"",$C1537&gt;=INDEX(Matches!$F$2:$F$201,MATCH($A1537&amp;"-6",Matches!$J$2:$J$201,0))),"",IF(AND(N1537=INDEX(Matches!$G$2:$G$201,MATCH($A1537&amp;"-6",Matches!$J$2:$J$201,0)),O1537=INDEX(Matches!$H$2:$H$201,MATCH($A1537&amp;"-6",Matches!$J$2:$J$201,0))),5,IF(SIGN(N1537-O1537)&lt;&gt;SIGN(INDEX(Matches!$G$2:$G$201,MATCH($A1537&amp;"-6",Matches!$J$2:$J$201,0))-INDEX(Matches!$H$2:$H$201,MATCH($A1537&amp;"-6",Matches!$J$2:$J$201,0))),0,IF(N1537-O1537=INDEX(Matches!$G$2:$G$201,MATCH($A1537&amp;"-6",Matches!$J$2:$J$201,0))-INDEX(Matches!$H$2:$H$201,MATCH($A1537&amp;"-6",Matches!$J$2:$J$201,0)),3,2))))),""))</f>
        <v/>
      </c>
      <c r="AD1537" s="12" t="str">
        <f aca="false">IF(OR($B1537="",P1537="",Q1537=""),"",IFERROR(IF(OR(INDEX(Matches!$I$2:$I$201,MATCH($A1537&amp;"-7",Matches!$J$2:$J$201,0))="Void",INDEX(Matches!$G$2:$G$201,MATCH($A1537&amp;"-7",Matches!$J$2:$J$201,0))="",INDEX(Matches!$H$2:$H$201,MATCH($A1537&amp;"-7",Matches!$J$2:$J$201,0))=""),"",IF(AND($C1537&lt;&gt;"",INDEX(Matches!$F$2:$F$201,MATCH($A1537&amp;"-7",Matches!$J$2:$J$201,0))&lt;&gt;"",$C1537&gt;=INDEX(Matches!$F$2:$F$201,MATCH($A1537&amp;"-7",Matches!$J$2:$J$201,0))),"",IF(AND(P1537=INDEX(Matches!$G$2:$G$201,MATCH($A1537&amp;"-7",Matches!$J$2:$J$201,0)),Q1537=INDEX(Matches!$H$2:$H$201,MATCH($A1537&amp;"-7",Matches!$J$2:$J$201,0))),5,IF(SIGN(P1537-Q1537)&lt;&gt;SIGN(INDEX(Matches!$G$2:$G$201,MATCH($A1537&amp;"-7",Matches!$J$2:$J$201,0))-INDEX(Matches!$H$2:$H$201,MATCH($A1537&amp;"-7",Matches!$J$2:$J$201,0))),0,IF(P1537-Q1537=INDEX(Matches!$G$2:$G$201,MATCH($A1537&amp;"-7",Matches!$J$2:$J$201,0))-INDEX(Matches!$H$2:$H$201,MATCH($A1537&amp;"-7",Matches!$J$2:$J$201,0)),3,2))))),""))</f>
        <v/>
      </c>
      <c r="AE1537" s="12" t="str">
        <f aca="false">IF(OR($B1537="",R1537="",S1537=""),"",IFERROR(IF(OR(INDEX(Matches!$I$2:$I$201,MATCH($A1537&amp;"-8",Matches!$J$2:$J$201,0))="Void",INDEX(Matches!$G$2:$G$201,MATCH($A1537&amp;"-8",Matches!$J$2:$J$201,0))="",INDEX(Matches!$H$2:$H$201,MATCH($A1537&amp;"-8",Matches!$J$2:$J$201,0))=""),"",IF(AND($C1537&lt;&gt;"",INDEX(Matches!$F$2:$F$201,MATCH($A1537&amp;"-8",Matches!$J$2:$J$201,0))&lt;&gt;"",$C1537&gt;=INDEX(Matches!$F$2:$F$201,MATCH($A1537&amp;"-8",Matches!$J$2:$J$201,0))),"",IF(AND(R1537=INDEX(Matches!$G$2:$G$201,MATCH($A1537&amp;"-8",Matches!$J$2:$J$201,0)),S1537=INDEX(Matches!$H$2:$H$201,MATCH($A1537&amp;"-8",Matches!$J$2:$J$201,0))),5,IF(SIGN(R1537-S1537)&lt;&gt;SIGN(INDEX(Matches!$G$2:$G$201,MATCH($A1537&amp;"-8",Matches!$J$2:$J$201,0))-INDEX(Matches!$H$2:$H$201,MATCH($A1537&amp;"-8",Matches!$J$2:$J$201,0))),0,IF(R1537-S1537=INDEX(Matches!$G$2:$G$201,MATCH($A1537&amp;"-8",Matches!$J$2:$J$201,0))-INDEX(Matches!$H$2:$H$201,MATCH($A1537&amp;"-8",Matches!$J$2:$J$201,0)),3,2))))),""))</f>
        <v/>
      </c>
      <c r="AF1537" s="12" t="str">
        <f aca="false">IF(OR($B1537="",T1537="",U1537=""),"",IFERROR(IF(OR(INDEX(Matches!$I$2:$I$201,MATCH($A1537&amp;"-9",Matches!$J$2:$J$201,0))="Void",INDEX(Matches!$G$2:$G$201,MATCH($A1537&amp;"-9",Matches!$J$2:$J$201,0))="",INDEX(Matches!$H$2:$H$201,MATCH($A1537&amp;"-9",Matches!$J$2:$J$201,0))=""),"",IF(AND($C1537&lt;&gt;"",INDEX(Matches!$F$2:$F$201,MATCH($A1537&amp;"-9",Matches!$J$2:$J$201,0))&lt;&gt;"",$C1537&gt;=INDEX(Matches!$F$2:$F$201,MATCH($A1537&amp;"-9",Matches!$J$2:$J$201,0))),"",IF(AND(T1537=INDEX(Matches!$G$2:$G$201,MATCH($A1537&amp;"-9",Matches!$J$2:$J$201,0)),U1537=INDEX(Matches!$H$2:$H$201,MATCH($A1537&amp;"-9",Matches!$J$2:$J$201,0))),5,IF(SIGN(T1537-U1537)&lt;&gt;SIGN(INDEX(Matches!$G$2:$G$201,MATCH($A1537&amp;"-9",Matches!$J$2:$J$201,0))-INDEX(Matches!$H$2:$H$201,MATCH($A1537&amp;"-9",Matches!$J$2:$J$201,0))),0,IF(T1537-U1537=INDEX(Matches!$G$2:$G$201,MATCH($A1537&amp;"-9",Matches!$J$2:$J$201,0))-INDEX(Matches!$H$2:$H$201,MATCH($A1537&amp;"-9",Matches!$J$2:$J$201,0)),3,2))))),""))</f>
        <v/>
      </c>
      <c r="AG1537" s="12" t="str">
        <f aca="false">IF(OR($B1537="",V1537="",W1537=""),"",IFERROR(IF(OR(INDEX(Matches!$I$2:$I$201,MATCH($A1537&amp;"-10",Matches!$J$2:$J$201,0))="Void",INDEX(Matches!$G$2:$G$201,MATCH($A1537&amp;"-10",Matches!$J$2:$J$201,0))="",INDEX(Matches!$H$2:$H$201,MATCH($A1537&amp;"-10",Matches!$J$2:$J$201,0))=""),"",IF(AND($C1537&lt;&gt;"",INDEX(Matches!$F$2:$F$201,MATCH($A1537&amp;"-10",Matches!$J$2:$J$201,0))&lt;&gt;"",$C1537&gt;=INDEX(Matches!$F$2:$F$201,MATCH($A1537&amp;"-10",Matches!$J$2:$J$201,0))),"",IF(AND(V1537=INDEX(Matches!$G$2:$G$201,MATCH($A1537&amp;"-10",Matches!$J$2:$J$201,0)),W1537=INDEX(Matches!$H$2:$H$201,MATCH($A1537&amp;"-10",Matches!$J$2:$J$201,0))),5,IF(SIGN(V1537-W1537)&lt;&gt;SIGN(INDEX(Matches!$G$2:$G$201,MATCH($A1537&amp;"-10",Matches!$J$2:$J$201,0))-INDEX(Matches!$H$2:$H$201,MATCH($A1537&amp;"-10",Matches!$J$2:$J$201,0))),0,IF(V1537-W1537=INDEX(Matches!$G$2:$G$201,MATCH($A1537&amp;"-10",Matches!$J$2:$J$201,0))-INDEX(Matches!$H$2:$H$201,MATCH($A1537&amp;"-10",Matches!$J$2:$J$201,0)),3,2))))),""))</f>
        <v/>
      </c>
      <c r="AH1537" s="13" t="str">
        <f aca="false">IF($B1537="","",SUM(X1537:AG1537))</f>
        <v/>
      </c>
      <c r="AI1537" s="12" t="str">
        <f aca="false">IF($B1537="","",COUNTIF(X1537:AG1537,5))</f>
        <v/>
      </c>
      <c r="AJ1537" s="12" t="str">
        <f aca="false">IF($B1537="","",COUNTIF(X1537:AG1537,"&gt;=2"))</f>
        <v/>
      </c>
      <c r="AK1537" s="12" t="str">
        <f aca="false">IF($B1537="","",COUNT(X1537:AG1537))</f>
        <v/>
      </c>
    </row>
    <row r="1538" customFormat="false" ht="15" hidden="false" customHeight="false" outlineLevel="0" collapsed="false">
      <c r="A1538" s="7"/>
      <c r="B1538" s="7"/>
      <c r="C1538" s="11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12" t="str">
        <f aca="false">IF(OR($B1538="",D1538="",E1538=""),"",IFERROR(IF(OR(INDEX(Matches!$I$2:$I$201,MATCH($A1538&amp;"-1",Matches!$J$2:$J$201,0))="Void",INDEX(Matches!$G$2:$G$201,MATCH($A1538&amp;"-1",Matches!$J$2:$J$201,0))="",INDEX(Matches!$H$2:$H$201,MATCH($A1538&amp;"-1",Matches!$J$2:$J$201,0))=""),"",IF(AND($C1538&lt;&gt;"",INDEX(Matches!$F$2:$F$201,MATCH($A1538&amp;"-1",Matches!$J$2:$J$201,0))&lt;&gt;"",$C1538&gt;=INDEX(Matches!$F$2:$F$201,MATCH($A1538&amp;"-1",Matches!$J$2:$J$201,0))),"",IF(AND(D1538=INDEX(Matches!$G$2:$G$201,MATCH($A1538&amp;"-1",Matches!$J$2:$J$201,0)),E1538=INDEX(Matches!$H$2:$H$201,MATCH($A1538&amp;"-1",Matches!$J$2:$J$201,0))),5,IF(SIGN(D1538-E1538)&lt;&gt;SIGN(INDEX(Matches!$G$2:$G$201,MATCH($A1538&amp;"-1",Matches!$J$2:$J$201,0))-INDEX(Matches!$H$2:$H$201,MATCH($A1538&amp;"-1",Matches!$J$2:$J$201,0))),0,IF(D1538-E1538=INDEX(Matches!$G$2:$G$201,MATCH($A1538&amp;"-1",Matches!$J$2:$J$201,0))-INDEX(Matches!$H$2:$H$201,MATCH($A1538&amp;"-1",Matches!$J$2:$J$201,0)),3,2))))),""))</f>
        <v/>
      </c>
      <c r="Y1538" s="12" t="str">
        <f aca="false">IF(OR($B1538="",F1538="",G1538=""),"",IFERROR(IF(OR(INDEX(Matches!$I$2:$I$201,MATCH($A1538&amp;"-2",Matches!$J$2:$J$201,0))="Void",INDEX(Matches!$G$2:$G$201,MATCH($A1538&amp;"-2",Matches!$J$2:$J$201,0))="",INDEX(Matches!$H$2:$H$201,MATCH($A1538&amp;"-2",Matches!$J$2:$J$201,0))=""),"",IF(AND($C1538&lt;&gt;"",INDEX(Matches!$F$2:$F$201,MATCH($A1538&amp;"-2",Matches!$J$2:$J$201,0))&lt;&gt;"",$C1538&gt;=INDEX(Matches!$F$2:$F$201,MATCH($A1538&amp;"-2",Matches!$J$2:$J$201,0))),"",IF(AND(F1538=INDEX(Matches!$G$2:$G$201,MATCH($A1538&amp;"-2",Matches!$J$2:$J$201,0)),G1538=INDEX(Matches!$H$2:$H$201,MATCH($A1538&amp;"-2",Matches!$J$2:$J$201,0))),5,IF(SIGN(F1538-G1538)&lt;&gt;SIGN(INDEX(Matches!$G$2:$G$201,MATCH($A1538&amp;"-2",Matches!$J$2:$J$201,0))-INDEX(Matches!$H$2:$H$201,MATCH($A1538&amp;"-2",Matches!$J$2:$J$201,0))),0,IF(F1538-G1538=INDEX(Matches!$G$2:$G$201,MATCH($A1538&amp;"-2",Matches!$J$2:$J$201,0))-INDEX(Matches!$H$2:$H$201,MATCH($A1538&amp;"-2",Matches!$J$2:$J$201,0)),3,2))))),""))</f>
        <v/>
      </c>
      <c r="Z1538" s="12" t="str">
        <f aca="false">IF(OR($B1538="",H1538="",I1538=""),"",IFERROR(IF(OR(INDEX(Matches!$I$2:$I$201,MATCH($A1538&amp;"-3",Matches!$J$2:$J$201,0))="Void",INDEX(Matches!$G$2:$G$201,MATCH($A1538&amp;"-3",Matches!$J$2:$J$201,0))="",INDEX(Matches!$H$2:$H$201,MATCH($A1538&amp;"-3",Matches!$J$2:$J$201,0))=""),"",IF(AND($C1538&lt;&gt;"",INDEX(Matches!$F$2:$F$201,MATCH($A1538&amp;"-3",Matches!$J$2:$J$201,0))&lt;&gt;"",$C1538&gt;=INDEX(Matches!$F$2:$F$201,MATCH($A1538&amp;"-3",Matches!$J$2:$J$201,0))),"",IF(AND(H1538=INDEX(Matches!$G$2:$G$201,MATCH($A1538&amp;"-3",Matches!$J$2:$J$201,0)),I1538=INDEX(Matches!$H$2:$H$201,MATCH($A1538&amp;"-3",Matches!$J$2:$J$201,0))),5,IF(SIGN(H1538-I1538)&lt;&gt;SIGN(INDEX(Matches!$G$2:$G$201,MATCH($A1538&amp;"-3",Matches!$J$2:$J$201,0))-INDEX(Matches!$H$2:$H$201,MATCH($A1538&amp;"-3",Matches!$J$2:$J$201,0))),0,IF(H1538-I1538=INDEX(Matches!$G$2:$G$201,MATCH($A1538&amp;"-3",Matches!$J$2:$J$201,0))-INDEX(Matches!$H$2:$H$201,MATCH($A1538&amp;"-3",Matches!$J$2:$J$201,0)),3,2))))),""))</f>
        <v/>
      </c>
      <c r="AA1538" s="12" t="str">
        <f aca="false">IF(OR($B1538="",J1538="",K1538=""),"",IFERROR(IF(OR(INDEX(Matches!$I$2:$I$201,MATCH($A1538&amp;"-4",Matches!$J$2:$J$201,0))="Void",INDEX(Matches!$G$2:$G$201,MATCH($A1538&amp;"-4",Matches!$J$2:$J$201,0))="",INDEX(Matches!$H$2:$H$201,MATCH($A1538&amp;"-4",Matches!$J$2:$J$201,0))=""),"",IF(AND($C1538&lt;&gt;"",INDEX(Matches!$F$2:$F$201,MATCH($A1538&amp;"-4",Matches!$J$2:$J$201,0))&lt;&gt;"",$C1538&gt;=INDEX(Matches!$F$2:$F$201,MATCH($A1538&amp;"-4",Matches!$J$2:$J$201,0))),"",IF(AND(J1538=INDEX(Matches!$G$2:$G$201,MATCH($A1538&amp;"-4",Matches!$J$2:$J$201,0)),K1538=INDEX(Matches!$H$2:$H$201,MATCH($A1538&amp;"-4",Matches!$J$2:$J$201,0))),5,IF(SIGN(J1538-K1538)&lt;&gt;SIGN(INDEX(Matches!$G$2:$G$201,MATCH($A1538&amp;"-4",Matches!$J$2:$J$201,0))-INDEX(Matches!$H$2:$H$201,MATCH($A1538&amp;"-4",Matches!$J$2:$J$201,0))),0,IF(J1538-K1538=INDEX(Matches!$G$2:$G$201,MATCH($A1538&amp;"-4",Matches!$J$2:$J$201,0))-INDEX(Matches!$H$2:$H$201,MATCH($A1538&amp;"-4",Matches!$J$2:$J$201,0)),3,2))))),""))</f>
        <v/>
      </c>
      <c r="AB1538" s="12" t="str">
        <f aca="false">IF(OR($B1538="",L1538="",M1538=""),"",IFERROR(IF(OR(INDEX(Matches!$I$2:$I$201,MATCH($A1538&amp;"-5",Matches!$J$2:$J$201,0))="Void",INDEX(Matches!$G$2:$G$201,MATCH($A1538&amp;"-5",Matches!$J$2:$J$201,0))="",INDEX(Matches!$H$2:$H$201,MATCH($A1538&amp;"-5",Matches!$J$2:$J$201,0))=""),"",IF(AND($C1538&lt;&gt;"",INDEX(Matches!$F$2:$F$201,MATCH($A1538&amp;"-5",Matches!$J$2:$J$201,0))&lt;&gt;"",$C1538&gt;=INDEX(Matches!$F$2:$F$201,MATCH($A1538&amp;"-5",Matches!$J$2:$J$201,0))),"",IF(AND(L1538=INDEX(Matches!$G$2:$G$201,MATCH($A1538&amp;"-5",Matches!$J$2:$J$201,0)),M1538=INDEX(Matches!$H$2:$H$201,MATCH($A1538&amp;"-5",Matches!$J$2:$J$201,0))),5,IF(SIGN(L1538-M1538)&lt;&gt;SIGN(INDEX(Matches!$G$2:$G$201,MATCH($A1538&amp;"-5",Matches!$J$2:$J$201,0))-INDEX(Matches!$H$2:$H$201,MATCH($A1538&amp;"-5",Matches!$J$2:$J$201,0))),0,IF(L1538-M1538=INDEX(Matches!$G$2:$G$201,MATCH($A1538&amp;"-5",Matches!$J$2:$J$201,0))-INDEX(Matches!$H$2:$H$201,MATCH($A1538&amp;"-5",Matches!$J$2:$J$201,0)),3,2))))),""))</f>
        <v/>
      </c>
      <c r="AC1538" s="12" t="str">
        <f aca="false">IF(OR($B1538="",N1538="",O1538=""),"",IFERROR(IF(OR(INDEX(Matches!$I$2:$I$201,MATCH($A1538&amp;"-6",Matches!$J$2:$J$201,0))="Void",INDEX(Matches!$G$2:$G$201,MATCH($A1538&amp;"-6",Matches!$J$2:$J$201,0))="",INDEX(Matches!$H$2:$H$201,MATCH($A1538&amp;"-6",Matches!$J$2:$J$201,0))=""),"",IF(AND($C1538&lt;&gt;"",INDEX(Matches!$F$2:$F$201,MATCH($A1538&amp;"-6",Matches!$J$2:$J$201,0))&lt;&gt;"",$C1538&gt;=INDEX(Matches!$F$2:$F$201,MATCH($A1538&amp;"-6",Matches!$J$2:$J$201,0))),"",IF(AND(N1538=INDEX(Matches!$G$2:$G$201,MATCH($A1538&amp;"-6",Matches!$J$2:$J$201,0)),O1538=INDEX(Matches!$H$2:$H$201,MATCH($A1538&amp;"-6",Matches!$J$2:$J$201,0))),5,IF(SIGN(N1538-O1538)&lt;&gt;SIGN(INDEX(Matches!$G$2:$G$201,MATCH($A1538&amp;"-6",Matches!$J$2:$J$201,0))-INDEX(Matches!$H$2:$H$201,MATCH($A1538&amp;"-6",Matches!$J$2:$J$201,0))),0,IF(N1538-O1538=INDEX(Matches!$G$2:$G$201,MATCH($A1538&amp;"-6",Matches!$J$2:$J$201,0))-INDEX(Matches!$H$2:$H$201,MATCH($A1538&amp;"-6",Matches!$J$2:$J$201,0)),3,2))))),""))</f>
        <v/>
      </c>
      <c r="AD1538" s="12" t="str">
        <f aca="false">IF(OR($B1538="",P1538="",Q1538=""),"",IFERROR(IF(OR(INDEX(Matches!$I$2:$I$201,MATCH($A1538&amp;"-7",Matches!$J$2:$J$201,0))="Void",INDEX(Matches!$G$2:$G$201,MATCH($A1538&amp;"-7",Matches!$J$2:$J$201,0))="",INDEX(Matches!$H$2:$H$201,MATCH($A1538&amp;"-7",Matches!$J$2:$J$201,0))=""),"",IF(AND($C1538&lt;&gt;"",INDEX(Matches!$F$2:$F$201,MATCH($A1538&amp;"-7",Matches!$J$2:$J$201,0))&lt;&gt;"",$C1538&gt;=INDEX(Matches!$F$2:$F$201,MATCH($A1538&amp;"-7",Matches!$J$2:$J$201,0))),"",IF(AND(P1538=INDEX(Matches!$G$2:$G$201,MATCH($A1538&amp;"-7",Matches!$J$2:$J$201,0)),Q1538=INDEX(Matches!$H$2:$H$201,MATCH($A1538&amp;"-7",Matches!$J$2:$J$201,0))),5,IF(SIGN(P1538-Q1538)&lt;&gt;SIGN(INDEX(Matches!$G$2:$G$201,MATCH($A1538&amp;"-7",Matches!$J$2:$J$201,0))-INDEX(Matches!$H$2:$H$201,MATCH($A1538&amp;"-7",Matches!$J$2:$J$201,0))),0,IF(P1538-Q1538=INDEX(Matches!$G$2:$G$201,MATCH($A1538&amp;"-7",Matches!$J$2:$J$201,0))-INDEX(Matches!$H$2:$H$201,MATCH($A1538&amp;"-7",Matches!$J$2:$J$201,0)),3,2))))),""))</f>
        <v/>
      </c>
      <c r="AE1538" s="12" t="str">
        <f aca="false">IF(OR($B1538="",R1538="",S1538=""),"",IFERROR(IF(OR(INDEX(Matches!$I$2:$I$201,MATCH($A1538&amp;"-8",Matches!$J$2:$J$201,0))="Void",INDEX(Matches!$G$2:$G$201,MATCH($A1538&amp;"-8",Matches!$J$2:$J$201,0))="",INDEX(Matches!$H$2:$H$201,MATCH($A1538&amp;"-8",Matches!$J$2:$J$201,0))=""),"",IF(AND($C1538&lt;&gt;"",INDEX(Matches!$F$2:$F$201,MATCH($A1538&amp;"-8",Matches!$J$2:$J$201,0))&lt;&gt;"",$C1538&gt;=INDEX(Matches!$F$2:$F$201,MATCH($A1538&amp;"-8",Matches!$J$2:$J$201,0))),"",IF(AND(R1538=INDEX(Matches!$G$2:$G$201,MATCH($A1538&amp;"-8",Matches!$J$2:$J$201,0)),S1538=INDEX(Matches!$H$2:$H$201,MATCH($A1538&amp;"-8",Matches!$J$2:$J$201,0))),5,IF(SIGN(R1538-S1538)&lt;&gt;SIGN(INDEX(Matches!$G$2:$G$201,MATCH($A1538&amp;"-8",Matches!$J$2:$J$201,0))-INDEX(Matches!$H$2:$H$201,MATCH($A1538&amp;"-8",Matches!$J$2:$J$201,0))),0,IF(R1538-S1538=INDEX(Matches!$G$2:$G$201,MATCH($A1538&amp;"-8",Matches!$J$2:$J$201,0))-INDEX(Matches!$H$2:$H$201,MATCH($A1538&amp;"-8",Matches!$J$2:$J$201,0)),3,2))))),""))</f>
        <v/>
      </c>
      <c r="AF1538" s="12" t="str">
        <f aca="false">IF(OR($B1538="",T1538="",U1538=""),"",IFERROR(IF(OR(INDEX(Matches!$I$2:$I$201,MATCH($A1538&amp;"-9",Matches!$J$2:$J$201,0))="Void",INDEX(Matches!$G$2:$G$201,MATCH($A1538&amp;"-9",Matches!$J$2:$J$201,0))="",INDEX(Matches!$H$2:$H$201,MATCH($A1538&amp;"-9",Matches!$J$2:$J$201,0))=""),"",IF(AND($C1538&lt;&gt;"",INDEX(Matches!$F$2:$F$201,MATCH($A1538&amp;"-9",Matches!$J$2:$J$201,0))&lt;&gt;"",$C1538&gt;=INDEX(Matches!$F$2:$F$201,MATCH($A1538&amp;"-9",Matches!$J$2:$J$201,0))),"",IF(AND(T1538=INDEX(Matches!$G$2:$G$201,MATCH($A1538&amp;"-9",Matches!$J$2:$J$201,0)),U1538=INDEX(Matches!$H$2:$H$201,MATCH($A1538&amp;"-9",Matches!$J$2:$J$201,0))),5,IF(SIGN(T1538-U1538)&lt;&gt;SIGN(INDEX(Matches!$G$2:$G$201,MATCH($A1538&amp;"-9",Matches!$J$2:$J$201,0))-INDEX(Matches!$H$2:$H$201,MATCH($A1538&amp;"-9",Matches!$J$2:$J$201,0))),0,IF(T1538-U1538=INDEX(Matches!$G$2:$G$201,MATCH($A1538&amp;"-9",Matches!$J$2:$J$201,0))-INDEX(Matches!$H$2:$H$201,MATCH($A1538&amp;"-9",Matches!$J$2:$J$201,0)),3,2))))),""))</f>
        <v/>
      </c>
      <c r="AG1538" s="12" t="str">
        <f aca="false">IF(OR($B1538="",V1538="",W1538=""),"",IFERROR(IF(OR(INDEX(Matches!$I$2:$I$201,MATCH($A1538&amp;"-10",Matches!$J$2:$J$201,0))="Void",INDEX(Matches!$G$2:$G$201,MATCH($A1538&amp;"-10",Matches!$J$2:$J$201,0))="",INDEX(Matches!$H$2:$H$201,MATCH($A1538&amp;"-10",Matches!$J$2:$J$201,0))=""),"",IF(AND($C1538&lt;&gt;"",INDEX(Matches!$F$2:$F$201,MATCH($A1538&amp;"-10",Matches!$J$2:$J$201,0))&lt;&gt;"",$C1538&gt;=INDEX(Matches!$F$2:$F$201,MATCH($A1538&amp;"-10",Matches!$J$2:$J$201,0))),"",IF(AND(V1538=INDEX(Matches!$G$2:$G$201,MATCH($A1538&amp;"-10",Matches!$J$2:$J$201,0)),W1538=INDEX(Matches!$H$2:$H$201,MATCH($A1538&amp;"-10",Matches!$J$2:$J$201,0))),5,IF(SIGN(V1538-W1538)&lt;&gt;SIGN(INDEX(Matches!$G$2:$G$201,MATCH($A1538&amp;"-10",Matches!$J$2:$J$201,0))-INDEX(Matches!$H$2:$H$201,MATCH($A1538&amp;"-10",Matches!$J$2:$J$201,0))),0,IF(V1538-W1538=INDEX(Matches!$G$2:$G$201,MATCH($A1538&amp;"-10",Matches!$J$2:$J$201,0))-INDEX(Matches!$H$2:$H$201,MATCH($A1538&amp;"-10",Matches!$J$2:$J$201,0)),3,2))))),""))</f>
        <v/>
      </c>
      <c r="AH1538" s="13" t="str">
        <f aca="false">IF($B1538="","",SUM(X1538:AG1538))</f>
        <v/>
      </c>
      <c r="AI1538" s="12" t="str">
        <f aca="false">IF($B1538="","",COUNTIF(X1538:AG1538,5))</f>
        <v/>
      </c>
      <c r="AJ1538" s="12" t="str">
        <f aca="false">IF($B1538="","",COUNTIF(X1538:AG1538,"&gt;=2"))</f>
        <v/>
      </c>
      <c r="AK1538" s="12" t="str">
        <f aca="false">IF($B1538="","",COUNT(X1538:AG1538))</f>
        <v/>
      </c>
    </row>
    <row r="1539" customFormat="false" ht="15" hidden="false" customHeight="false" outlineLevel="0" collapsed="false">
      <c r="A1539" s="7"/>
      <c r="B1539" s="7"/>
      <c r="C1539" s="11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12" t="str">
        <f aca="false">IF(OR($B1539="",D1539="",E1539=""),"",IFERROR(IF(OR(INDEX(Matches!$I$2:$I$201,MATCH($A1539&amp;"-1",Matches!$J$2:$J$201,0))="Void",INDEX(Matches!$G$2:$G$201,MATCH($A1539&amp;"-1",Matches!$J$2:$J$201,0))="",INDEX(Matches!$H$2:$H$201,MATCH($A1539&amp;"-1",Matches!$J$2:$J$201,0))=""),"",IF(AND($C1539&lt;&gt;"",INDEX(Matches!$F$2:$F$201,MATCH($A1539&amp;"-1",Matches!$J$2:$J$201,0))&lt;&gt;"",$C1539&gt;=INDEX(Matches!$F$2:$F$201,MATCH($A1539&amp;"-1",Matches!$J$2:$J$201,0))),"",IF(AND(D1539=INDEX(Matches!$G$2:$G$201,MATCH($A1539&amp;"-1",Matches!$J$2:$J$201,0)),E1539=INDEX(Matches!$H$2:$H$201,MATCH($A1539&amp;"-1",Matches!$J$2:$J$201,0))),5,IF(SIGN(D1539-E1539)&lt;&gt;SIGN(INDEX(Matches!$G$2:$G$201,MATCH($A1539&amp;"-1",Matches!$J$2:$J$201,0))-INDEX(Matches!$H$2:$H$201,MATCH($A1539&amp;"-1",Matches!$J$2:$J$201,0))),0,IF(D1539-E1539=INDEX(Matches!$G$2:$G$201,MATCH($A1539&amp;"-1",Matches!$J$2:$J$201,0))-INDEX(Matches!$H$2:$H$201,MATCH($A1539&amp;"-1",Matches!$J$2:$J$201,0)),3,2))))),""))</f>
        <v/>
      </c>
      <c r="Y1539" s="12" t="str">
        <f aca="false">IF(OR($B1539="",F1539="",G1539=""),"",IFERROR(IF(OR(INDEX(Matches!$I$2:$I$201,MATCH($A1539&amp;"-2",Matches!$J$2:$J$201,0))="Void",INDEX(Matches!$G$2:$G$201,MATCH($A1539&amp;"-2",Matches!$J$2:$J$201,0))="",INDEX(Matches!$H$2:$H$201,MATCH($A1539&amp;"-2",Matches!$J$2:$J$201,0))=""),"",IF(AND($C1539&lt;&gt;"",INDEX(Matches!$F$2:$F$201,MATCH($A1539&amp;"-2",Matches!$J$2:$J$201,0))&lt;&gt;"",$C1539&gt;=INDEX(Matches!$F$2:$F$201,MATCH($A1539&amp;"-2",Matches!$J$2:$J$201,0))),"",IF(AND(F1539=INDEX(Matches!$G$2:$G$201,MATCH($A1539&amp;"-2",Matches!$J$2:$J$201,0)),G1539=INDEX(Matches!$H$2:$H$201,MATCH($A1539&amp;"-2",Matches!$J$2:$J$201,0))),5,IF(SIGN(F1539-G1539)&lt;&gt;SIGN(INDEX(Matches!$G$2:$G$201,MATCH($A1539&amp;"-2",Matches!$J$2:$J$201,0))-INDEX(Matches!$H$2:$H$201,MATCH($A1539&amp;"-2",Matches!$J$2:$J$201,0))),0,IF(F1539-G1539=INDEX(Matches!$G$2:$G$201,MATCH($A1539&amp;"-2",Matches!$J$2:$J$201,0))-INDEX(Matches!$H$2:$H$201,MATCH($A1539&amp;"-2",Matches!$J$2:$J$201,0)),3,2))))),""))</f>
        <v/>
      </c>
      <c r="Z1539" s="12" t="str">
        <f aca="false">IF(OR($B1539="",H1539="",I1539=""),"",IFERROR(IF(OR(INDEX(Matches!$I$2:$I$201,MATCH($A1539&amp;"-3",Matches!$J$2:$J$201,0))="Void",INDEX(Matches!$G$2:$G$201,MATCH($A1539&amp;"-3",Matches!$J$2:$J$201,0))="",INDEX(Matches!$H$2:$H$201,MATCH($A1539&amp;"-3",Matches!$J$2:$J$201,0))=""),"",IF(AND($C1539&lt;&gt;"",INDEX(Matches!$F$2:$F$201,MATCH($A1539&amp;"-3",Matches!$J$2:$J$201,0))&lt;&gt;"",$C1539&gt;=INDEX(Matches!$F$2:$F$201,MATCH($A1539&amp;"-3",Matches!$J$2:$J$201,0))),"",IF(AND(H1539=INDEX(Matches!$G$2:$G$201,MATCH($A1539&amp;"-3",Matches!$J$2:$J$201,0)),I1539=INDEX(Matches!$H$2:$H$201,MATCH($A1539&amp;"-3",Matches!$J$2:$J$201,0))),5,IF(SIGN(H1539-I1539)&lt;&gt;SIGN(INDEX(Matches!$G$2:$G$201,MATCH($A1539&amp;"-3",Matches!$J$2:$J$201,0))-INDEX(Matches!$H$2:$H$201,MATCH($A1539&amp;"-3",Matches!$J$2:$J$201,0))),0,IF(H1539-I1539=INDEX(Matches!$G$2:$G$201,MATCH($A1539&amp;"-3",Matches!$J$2:$J$201,0))-INDEX(Matches!$H$2:$H$201,MATCH($A1539&amp;"-3",Matches!$J$2:$J$201,0)),3,2))))),""))</f>
        <v/>
      </c>
      <c r="AA1539" s="12" t="str">
        <f aca="false">IF(OR($B1539="",J1539="",K1539=""),"",IFERROR(IF(OR(INDEX(Matches!$I$2:$I$201,MATCH($A1539&amp;"-4",Matches!$J$2:$J$201,0))="Void",INDEX(Matches!$G$2:$G$201,MATCH($A1539&amp;"-4",Matches!$J$2:$J$201,0))="",INDEX(Matches!$H$2:$H$201,MATCH($A1539&amp;"-4",Matches!$J$2:$J$201,0))=""),"",IF(AND($C1539&lt;&gt;"",INDEX(Matches!$F$2:$F$201,MATCH($A1539&amp;"-4",Matches!$J$2:$J$201,0))&lt;&gt;"",$C1539&gt;=INDEX(Matches!$F$2:$F$201,MATCH($A1539&amp;"-4",Matches!$J$2:$J$201,0))),"",IF(AND(J1539=INDEX(Matches!$G$2:$G$201,MATCH($A1539&amp;"-4",Matches!$J$2:$J$201,0)),K1539=INDEX(Matches!$H$2:$H$201,MATCH($A1539&amp;"-4",Matches!$J$2:$J$201,0))),5,IF(SIGN(J1539-K1539)&lt;&gt;SIGN(INDEX(Matches!$G$2:$G$201,MATCH($A1539&amp;"-4",Matches!$J$2:$J$201,0))-INDEX(Matches!$H$2:$H$201,MATCH($A1539&amp;"-4",Matches!$J$2:$J$201,0))),0,IF(J1539-K1539=INDEX(Matches!$G$2:$G$201,MATCH($A1539&amp;"-4",Matches!$J$2:$J$201,0))-INDEX(Matches!$H$2:$H$201,MATCH($A1539&amp;"-4",Matches!$J$2:$J$201,0)),3,2))))),""))</f>
        <v/>
      </c>
      <c r="AB1539" s="12" t="str">
        <f aca="false">IF(OR($B1539="",L1539="",M1539=""),"",IFERROR(IF(OR(INDEX(Matches!$I$2:$I$201,MATCH($A1539&amp;"-5",Matches!$J$2:$J$201,0))="Void",INDEX(Matches!$G$2:$G$201,MATCH($A1539&amp;"-5",Matches!$J$2:$J$201,0))="",INDEX(Matches!$H$2:$H$201,MATCH($A1539&amp;"-5",Matches!$J$2:$J$201,0))=""),"",IF(AND($C1539&lt;&gt;"",INDEX(Matches!$F$2:$F$201,MATCH($A1539&amp;"-5",Matches!$J$2:$J$201,0))&lt;&gt;"",$C1539&gt;=INDEX(Matches!$F$2:$F$201,MATCH($A1539&amp;"-5",Matches!$J$2:$J$201,0))),"",IF(AND(L1539=INDEX(Matches!$G$2:$G$201,MATCH($A1539&amp;"-5",Matches!$J$2:$J$201,0)),M1539=INDEX(Matches!$H$2:$H$201,MATCH($A1539&amp;"-5",Matches!$J$2:$J$201,0))),5,IF(SIGN(L1539-M1539)&lt;&gt;SIGN(INDEX(Matches!$G$2:$G$201,MATCH($A1539&amp;"-5",Matches!$J$2:$J$201,0))-INDEX(Matches!$H$2:$H$201,MATCH($A1539&amp;"-5",Matches!$J$2:$J$201,0))),0,IF(L1539-M1539=INDEX(Matches!$G$2:$G$201,MATCH($A1539&amp;"-5",Matches!$J$2:$J$201,0))-INDEX(Matches!$H$2:$H$201,MATCH($A1539&amp;"-5",Matches!$J$2:$J$201,0)),3,2))))),""))</f>
        <v/>
      </c>
      <c r="AC1539" s="12" t="str">
        <f aca="false">IF(OR($B1539="",N1539="",O1539=""),"",IFERROR(IF(OR(INDEX(Matches!$I$2:$I$201,MATCH($A1539&amp;"-6",Matches!$J$2:$J$201,0))="Void",INDEX(Matches!$G$2:$G$201,MATCH($A1539&amp;"-6",Matches!$J$2:$J$201,0))="",INDEX(Matches!$H$2:$H$201,MATCH($A1539&amp;"-6",Matches!$J$2:$J$201,0))=""),"",IF(AND($C1539&lt;&gt;"",INDEX(Matches!$F$2:$F$201,MATCH($A1539&amp;"-6",Matches!$J$2:$J$201,0))&lt;&gt;"",$C1539&gt;=INDEX(Matches!$F$2:$F$201,MATCH($A1539&amp;"-6",Matches!$J$2:$J$201,0))),"",IF(AND(N1539=INDEX(Matches!$G$2:$G$201,MATCH($A1539&amp;"-6",Matches!$J$2:$J$201,0)),O1539=INDEX(Matches!$H$2:$H$201,MATCH($A1539&amp;"-6",Matches!$J$2:$J$201,0))),5,IF(SIGN(N1539-O1539)&lt;&gt;SIGN(INDEX(Matches!$G$2:$G$201,MATCH($A1539&amp;"-6",Matches!$J$2:$J$201,0))-INDEX(Matches!$H$2:$H$201,MATCH($A1539&amp;"-6",Matches!$J$2:$J$201,0))),0,IF(N1539-O1539=INDEX(Matches!$G$2:$G$201,MATCH($A1539&amp;"-6",Matches!$J$2:$J$201,0))-INDEX(Matches!$H$2:$H$201,MATCH($A1539&amp;"-6",Matches!$J$2:$J$201,0)),3,2))))),""))</f>
        <v/>
      </c>
      <c r="AD1539" s="12" t="str">
        <f aca="false">IF(OR($B1539="",P1539="",Q1539=""),"",IFERROR(IF(OR(INDEX(Matches!$I$2:$I$201,MATCH($A1539&amp;"-7",Matches!$J$2:$J$201,0))="Void",INDEX(Matches!$G$2:$G$201,MATCH($A1539&amp;"-7",Matches!$J$2:$J$201,0))="",INDEX(Matches!$H$2:$H$201,MATCH($A1539&amp;"-7",Matches!$J$2:$J$201,0))=""),"",IF(AND($C1539&lt;&gt;"",INDEX(Matches!$F$2:$F$201,MATCH($A1539&amp;"-7",Matches!$J$2:$J$201,0))&lt;&gt;"",$C1539&gt;=INDEX(Matches!$F$2:$F$201,MATCH($A1539&amp;"-7",Matches!$J$2:$J$201,0))),"",IF(AND(P1539=INDEX(Matches!$G$2:$G$201,MATCH($A1539&amp;"-7",Matches!$J$2:$J$201,0)),Q1539=INDEX(Matches!$H$2:$H$201,MATCH($A1539&amp;"-7",Matches!$J$2:$J$201,0))),5,IF(SIGN(P1539-Q1539)&lt;&gt;SIGN(INDEX(Matches!$G$2:$G$201,MATCH($A1539&amp;"-7",Matches!$J$2:$J$201,0))-INDEX(Matches!$H$2:$H$201,MATCH($A1539&amp;"-7",Matches!$J$2:$J$201,0))),0,IF(P1539-Q1539=INDEX(Matches!$G$2:$G$201,MATCH($A1539&amp;"-7",Matches!$J$2:$J$201,0))-INDEX(Matches!$H$2:$H$201,MATCH($A1539&amp;"-7",Matches!$J$2:$J$201,0)),3,2))))),""))</f>
        <v/>
      </c>
      <c r="AE1539" s="12" t="str">
        <f aca="false">IF(OR($B1539="",R1539="",S1539=""),"",IFERROR(IF(OR(INDEX(Matches!$I$2:$I$201,MATCH($A1539&amp;"-8",Matches!$J$2:$J$201,0))="Void",INDEX(Matches!$G$2:$G$201,MATCH($A1539&amp;"-8",Matches!$J$2:$J$201,0))="",INDEX(Matches!$H$2:$H$201,MATCH($A1539&amp;"-8",Matches!$J$2:$J$201,0))=""),"",IF(AND($C1539&lt;&gt;"",INDEX(Matches!$F$2:$F$201,MATCH($A1539&amp;"-8",Matches!$J$2:$J$201,0))&lt;&gt;"",$C1539&gt;=INDEX(Matches!$F$2:$F$201,MATCH($A1539&amp;"-8",Matches!$J$2:$J$201,0))),"",IF(AND(R1539=INDEX(Matches!$G$2:$G$201,MATCH($A1539&amp;"-8",Matches!$J$2:$J$201,0)),S1539=INDEX(Matches!$H$2:$H$201,MATCH($A1539&amp;"-8",Matches!$J$2:$J$201,0))),5,IF(SIGN(R1539-S1539)&lt;&gt;SIGN(INDEX(Matches!$G$2:$G$201,MATCH($A1539&amp;"-8",Matches!$J$2:$J$201,0))-INDEX(Matches!$H$2:$H$201,MATCH($A1539&amp;"-8",Matches!$J$2:$J$201,0))),0,IF(R1539-S1539=INDEX(Matches!$G$2:$G$201,MATCH($A1539&amp;"-8",Matches!$J$2:$J$201,0))-INDEX(Matches!$H$2:$H$201,MATCH($A1539&amp;"-8",Matches!$J$2:$J$201,0)),3,2))))),""))</f>
        <v/>
      </c>
      <c r="AF1539" s="12" t="str">
        <f aca="false">IF(OR($B1539="",T1539="",U1539=""),"",IFERROR(IF(OR(INDEX(Matches!$I$2:$I$201,MATCH($A1539&amp;"-9",Matches!$J$2:$J$201,0))="Void",INDEX(Matches!$G$2:$G$201,MATCH($A1539&amp;"-9",Matches!$J$2:$J$201,0))="",INDEX(Matches!$H$2:$H$201,MATCH($A1539&amp;"-9",Matches!$J$2:$J$201,0))=""),"",IF(AND($C1539&lt;&gt;"",INDEX(Matches!$F$2:$F$201,MATCH($A1539&amp;"-9",Matches!$J$2:$J$201,0))&lt;&gt;"",$C1539&gt;=INDEX(Matches!$F$2:$F$201,MATCH($A1539&amp;"-9",Matches!$J$2:$J$201,0))),"",IF(AND(T1539=INDEX(Matches!$G$2:$G$201,MATCH($A1539&amp;"-9",Matches!$J$2:$J$201,0)),U1539=INDEX(Matches!$H$2:$H$201,MATCH($A1539&amp;"-9",Matches!$J$2:$J$201,0))),5,IF(SIGN(T1539-U1539)&lt;&gt;SIGN(INDEX(Matches!$G$2:$G$201,MATCH($A1539&amp;"-9",Matches!$J$2:$J$201,0))-INDEX(Matches!$H$2:$H$201,MATCH($A1539&amp;"-9",Matches!$J$2:$J$201,0))),0,IF(T1539-U1539=INDEX(Matches!$G$2:$G$201,MATCH($A1539&amp;"-9",Matches!$J$2:$J$201,0))-INDEX(Matches!$H$2:$H$201,MATCH($A1539&amp;"-9",Matches!$J$2:$J$201,0)),3,2))))),""))</f>
        <v/>
      </c>
      <c r="AG1539" s="12" t="str">
        <f aca="false">IF(OR($B1539="",V1539="",W1539=""),"",IFERROR(IF(OR(INDEX(Matches!$I$2:$I$201,MATCH($A1539&amp;"-10",Matches!$J$2:$J$201,0))="Void",INDEX(Matches!$G$2:$G$201,MATCH($A1539&amp;"-10",Matches!$J$2:$J$201,0))="",INDEX(Matches!$H$2:$H$201,MATCH($A1539&amp;"-10",Matches!$J$2:$J$201,0))=""),"",IF(AND($C1539&lt;&gt;"",INDEX(Matches!$F$2:$F$201,MATCH($A1539&amp;"-10",Matches!$J$2:$J$201,0))&lt;&gt;"",$C1539&gt;=INDEX(Matches!$F$2:$F$201,MATCH($A1539&amp;"-10",Matches!$J$2:$J$201,0))),"",IF(AND(V1539=INDEX(Matches!$G$2:$G$201,MATCH($A1539&amp;"-10",Matches!$J$2:$J$201,0)),W1539=INDEX(Matches!$H$2:$H$201,MATCH($A1539&amp;"-10",Matches!$J$2:$J$201,0))),5,IF(SIGN(V1539-W1539)&lt;&gt;SIGN(INDEX(Matches!$G$2:$G$201,MATCH($A1539&amp;"-10",Matches!$J$2:$J$201,0))-INDEX(Matches!$H$2:$H$201,MATCH($A1539&amp;"-10",Matches!$J$2:$J$201,0))),0,IF(V1539-W1539=INDEX(Matches!$G$2:$G$201,MATCH($A1539&amp;"-10",Matches!$J$2:$J$201,0))-INDEX(Matches!$H$2:$H$201,MATCH($A1539&amp;"-10",Matches!$J$2:$J$201,0)),3,2))))),""))</f>
        <v/>
      </c>
      <c r="AH1539" s="13" t="str">
        <f aca="false">IF($B1539="","",SUM(X1539:AG1539))</f>
        <v/>
      </c>
      <c r="AI1539" s="12" t="str">
        <f aca="false">IF($B1539="","",COUNTIF(X1539:AG1539,5))</f>
        <v/>
      </c>
      <c r="AJ1539" s="12" t="str">
        <f aca="false">IF($B1539="","",COUNTIF(X1539:AG1539,"&gt;=2"))</f>
        <v/>
      </c>
      <c r="AK1539" s="12" t="str">
        <f aca="false">IF($B1539="","",COUNT(X1539:AG1539))</f>
        <v/>
      </c>
    </row>
    <row r="1540" customFormat="false" ht="15" hidden="false" customHeight="false" outlineLevel="0" collapsed="false">
      <c r="A1540" s="7"/>
      <c r="B1540" s="7"/>
      <c r="C1540" s="11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12" t="str">
        <f aca="false">IF(OR($B1540="",D1540="",E1540=""),"",IFERROR(IF(OR(INDEX(Matches!$I$2:$I$201,MATCH($A1540&amp;"-1",Matches!$J$2:$J$201,0))="Void",INDEX(Matches!$G$2:$G$201,MATCH($A1540&amp;"-1",Matches!$J$2:$J$201,0))="",INDEX(Matches!$H$2:$H$201,MATCH($A1540&amp;"-1",Matches!$J$2:$J$201,0))=""),"",IF(AND($C1540&lt;&gt;"",INDEX(Matches!$F$2:$F$201,MATCH($A1540&amp;"-1",Matches!$J$2:$J$201,0))&lt;&gt;"",$C1540&gt;=INDEX(Matches!$F$2:$F$201,MATCH($A1540&amp;"-1",Matches!$J$2:$J$201,0))),"",IF(AND(D1540=INDEX(Matches!$G$2:$G$201,MATCH($A1540&amp;"-1",Matches!$J$2:$J$201,0)),E1540=INDEX(Matches!$H$2:$H$201,MATCH($A1540&amp;"-1",Matches!$J$2:$J$201,0))),5,IF(SIGN(D1540-E1540)&lt;&gt;SIGN(INDEX(Matches!$G$2:$G$201,MATCH($A1540&amp;"-1",Matches!$J$2:$J$201,0))-INDEX(Matches!$H$2:$H$201,MATCH($A1540&amp;"-1",Matches!$J$2:$J$201,0))),0,IF(D1540-E1540=INDEX(Matches!$G$2:$G$201,MATCH($A1540&amp;"-1",Matches!$J$2:$J$201,0))-INDEX(Matches!$H$2:$H$201,MATCH($A1540&amp;"-1",Matches!$J$2:$J$201,0)),3,2))))),""))</f>
        <v/>
      </c>
      <c r="Y1540" s="12" t="str">
        <f aca="false">IF(OR($B1540="",F1540="",G1540=""),"",IFERROR(IF(OR(INDEX(Matches!$I$2:$I$201,MATCH($A1540&amp;"-2",Matches!$J$2:$J$201,0))="Void",INDEX(Matches!$G$2:$G$201,MATCH($A1540&amp;"-2",Matches!$J$2:$J$201,0))="",INDEX(Matches!$H$2:$H$201,MATCH($A1540&amp;"-2",Matches!$J$2:$J$201,0))=""),"",IF(AND($C1540&lt;&gt;"",INDEX(Matches!$F$2:$F$201,MATCH($A1540&amp;"-2",Matches!$J$2:$J$201,0))&lt;&gt;"",$C1540&gt;=INDEX(Matches!$F$2:$F$201,MATCH($A1540&amp;"-2",Matches!$J$2:$J$201,0))),"",IF(AND(F1540=INDEX(Matches!$G$2:$G$201,MATCH($A1540&amp;"-2",Matches!$J$2:$J$201,0)),G1540=INDEX(Matches!$H$2:$H$201,MATCH($A1540&amp;"-2",Matches!$J$2:$J$201,0))),5,IF(SIGN(F1540-G1540)&lt;&gt;SIGN(INDEX(Matches!$G$2:$G$201,MATCH($A1540&amp;"-2",Matches!$J$2:$J$201,0))-INDEX(Matches!$H$2:$H$201,MATCH($A1540&amp;"-2",Matches!$J$2:$J$201,0))),0,IF(F1540-G1540=INDEX(Matches!$G$2:$G$201,MATCH($A1540&amp;"-2",Matches!$J$2:$J$201,0))-INDEX(Matches!$H$2:$H$201,MATCH($A1540&amp;"-2",Matches!$J$2:$J$201,0)),3,2))))),""))</f>
        <v/>
      </c>
      <c r="Z1540" s="12" t="str">
        <f aca="false">IF(OR($B1540="",H1540="",I1540=""),"",IFERROR(IF(OR(INDEX(Matches!$I$2:$I$201,MATCH($A1540&amp;"-3",Matches!$J$2:$J$201,0))="Void",INDEX(Matches!$G$2:$G$201,MATCH($A1540&amp;"-3",Matches!$J$2:$J$201,0))="",INDEX(Matches!$H$2:$H$201,MATCH($A1540&amp;"-3",Matches!$J$2:$J$201,0))=""),"",IF(AND($C1540&lt;&gt;"",INDEX(Matches!$F$2:$F$201,MATCH($A1540&amp;"-3",Matches!$J$2:$J$201,0))&lt;&gt;"",$C1540&gt;=INDEX(Matches!$F$2:$F$201,MATCH($A1540&amp;"-3",Matches!$J$2:$J$201,0))),"",IF(AND(H1540=INDEX(Matches!$G$2:$G$201,MATCH($A1540&amp;"-3",Matches!$J$2:$J$201,0)),I1540=INDEX(Matches!$H$2:$H$201,MATCH($A1540&amp;"-3",Matches!$J$2:$J$201,0))),5,IF(SIGN(H1540-I1540)&lt;&gt;SIGN(INDEX(Matches!$G$2:$G$201,MATCH($A1540&amp;"-3",Matches!$J$2:$J$201,0))-INDEX(Matches!$H$2:$H$201,MATCH($A1540&amp;"-3",Matches!$J$2:$J$201,0))),0,IF(H1540-I1540=INDEX(Matches!$G$2:$G$201,MATCH($A1540&amp;"-3",Matches!$J$2:$J$201,0))-INDEX(Matches!$H$2:$H$201,MATCH($A1540&amp;"-3",Matches!$J$2:$J$201,0)),3,2))))),""))</f>
        <v/>
      </c>
      <c r="AA1540" s="12" t="str">
        <f aca="false">IF(OR($B1540="",J1540="",K1540=""),"",IFERROR(IF(OR(INDEX(Matches!$I$2:$I$201,MATCH($A1540&amp;"-4",Matches!$J$2:$J$201,0))="Void",INDEX(Matches!$G$2:$G$201,MATCH($A1540&amp;"-4",Matches!$J$2:$J$201,0))="",INDEX(Matches!$H$2:$H$201,MATCH($A1540&amp;"-4",Matches!$J$2:$J$201,0))=""),"",IF(AND($C1540&lt;&gt;"",INDEX(Matches!$F$2:$F$201,MATCH($A1540&amp;"-4",Matches!$J$2:$J$201,0))&lt;&gt;"",$C1540&gt;=INDEX(Matches!$F$2:$F$201,MATCH($A1540&amp;"-4",Matches!$J$2:$J$201,0))),"",IF(AND(J1540=INDEX(Matches!$G$2:$G$201,MATCH($A1540&amp;"-4",Matches!$J$2:$J$201,0)),K1540=INDEX(Matches!$H$2:$H$201,MATCH($A1540&amp;"-4",Matches!$J$2:$J$201,0))),5,IF(SIGN(J1540-K1540)&lt;&gt;SIGN(INDEX(Matches!$G$2:$G$201,MATCH($A1540&amp;"-4",Matches!$J$2:$J$201,0))-INDEX(Matches!$H$2:$H$201,MATCH($A1540&amp;"-4",Matches!$J$2:$J$201,0))),0,IF(J1540-K1540=INDEX(Matches!$G$2:$G$201,MATCH($A1540&amp;"-4",Matches!$J$2:$J$201,0))-INDEX(Matches!$H$2:$H$201,MATCH($A1540&amp;"-4",Matches!$J$2:$J$201,0)),3,2))))),""))</f>
        <v/>
      </c>
      <c r="AB1540" s="12" t="str">
        <f aca="false">IF(OR($B1540="",L1540="",M1540=""),"",IFERROR(IF(OR(INDEX(Matches!$I$2:$I$201,MATCH($A1540&amp;"-5",Matches!$J$2:$J$201,0))="Void",INDEX(Matches!$G$2:$G$201,MATCH($A1540&amp;"-5",Matches!$J$2:$J$201,0))="",INDEX(Matches!$H$2:$H$201,MATCH($A1540&amp;"-5",Matches!$J$2:$J$201,0))=""),"",IF(AND($C1540&lt;&gt;"",INDEX(Matches!$F$2:$F$201,MATCH($A1540&amp;"-5",Matches!$J$2:$J$201,0))&lt;&gt;"",$C1540&gt;=INDEX(Matches!$F$2:$F$201,MATCH($A1540&amp;"-5",Matches!$J$2:$J$201,0))),"",IF(AND(L1540=INDEX(Matches!$G$2:$G$201,MATCH($A1540&amp;"-5",Matches!$J$2:$J$201,0)),M1540=INDEX(Matches!$H$2:$H$201,MATCH($A1540&amp;"-5",Matches!$J$2:$J$201,0))),5,IF(SIGN(L1540-M1540)&lt;&gt;SIGN(INDEX(Matches!$G$2:$G$201,MATCH($A1540&amp;"-5",Matches!$J$2:$J$201,0))-INDEX(Matches!$H$2:$H$201,MATCH($A1540&amp;"-5",Matches!$J$2:$J$201,0))),0,IF(L1540-M1540=INDEX(Matches!$G$2:$G$201,MATCH($A1540&amp;"-5",Matches!$J$2:$J$201,0))-INDEX(Matches!$H$2:$H$201,MATCH($A1540&amp;"-5",Matches!$J$2:$J$201,0)),3,2))))),""))</f>
        <v/>
      </c>
      <c r="AC1540" s="12" t="str">
        <f aca="false">IF(OR($B1540="",N1540="",O1540=""),"",IFERROR(IF(OR(INDEX(Matches!$I$2:$I$201,MATCH($A1540&amp;"-6",Matches!$J$2:$J$201,0))="Void",INDEX(Matches!$G$2:$G$201,MATCH($A1540&amp;"-6",Matches!$J$2:$J$201,0))="",INDEX(Matches!$H$2:$H$201,MATCH($A1540&amp;"-6",Matches!$J$2:$J$201,0))=""),"",IF(AND($C1540&lt;&gt;"",INDEX(Matches!$F$2:$F$201,MATCH($A1540&amp;"-6",Matches!$J$2:$J$201,0))&lt;&gt;"",$C1540&gt;=INDEX(Matches!$F$2:$F$201,MATCH($A1540&amp;"-6",Matches!$J$2:$J$201,0))),"",IF(AND(N1540=INDEX(Matches!$G$2:$G$201,MATCH($A1540&amp;"-6",Matches!$J$2:$J$201,0)),O1540=INDEX(Matches!$H$2:$H$201,MATCH($A1540&amp;"-6",Matches!$J$2:$J$201,0))),5,IF(SIGN(N1540-O1540)&lt;&gt;SIGN(INDEX(Matches!$G$2:$G$201,MATCH($A1540&amp;"-6",Matches!$J$2:$J$201,0))-INDEX(Matches!$H$2:$H$201,MATCH($A1540&amp;"-6",Matches!$J$2:$J$201,0))),0,IF(N1540-O1540=INDEX(Matches!$G$2:$G$201,MATCH($A1540&amp;"-6",Matches!$J$2:$J$201,0))-INDEX(Matches!$H$2:$H$201,MATCH($A1540&amp;"-6",Matches!$J$2:$J$201,0)),3,2))))),""))</f>
        <v/>
      </c>
      <c r="AD1540" s="12" t="str">
        <f aca="false">IF(OR($B1540="",P1540="",Q1540=""),"",IFERROR(IF(OR(INDEX(Matches!$I$2:$I$201,MATCH($A1540&amp;"-7",Matches!$J$2:$J$201,0))="Void",INDEX(Matches!$G$2:$G$201,MATCH($A1540&amp;"-7",Matches!$J$2:$J$201,0))="",INDEX(Matches!$H$2:$H$201,MATCH($A1540&amp;"-7",Matches!$J$2:$J$201,0))=""),"",IF(AND($C1540&lt;&gt;"",INDEX(Matches!$F$2:$F$201,MATCH($A1540&amp;"-7",Matches!$J$2:$J$201,0))&lt;&gt;"",$C1540&gt;=INDEX(Matches!$F$2:$F$201,MATCH($A1540&amp;"-7",Matches!$J$2:$J$201,0))),"",IF(AND(P1540=INDEX(Matches!$G$2:$G$201,MATCH($A1540&amp;"-7",Matches!$J$2:$J$201,0)),Q1540=INDEX(Matches!$H$2:$H$201,MATCH($A1540&amp;"-7",Matches!$J$2:$J$201,0))),5,IF(SIGN(P1540-Q1540)&lt;&gt;SIGN(INDEX(Matches!$G$2:$G$201,MATCH($A1540&amp;"-7",Matches!$J$2:$J$201,0))-INDEX(Matches!$H$2:$H$201,MATCH($A1540&amp;"-7",Matches!$J$2:$J$201,0))),0,IF(P1540-Q1540=INDEX(Matches!$G$2:$G$201,MATCH($A1540&amp;"-7",Matches!$J$2:$J$201,0))-INDEX(Matches!$H$2:$H$201,MATCH($A1540&amp;"-7",Matches!$J$2:$J$201,0)),3,2))))),""))</f>
        <v/>
      </c>
      <c r="AE1540" s="12" t="str">
        <f aca="false">IF(OR($B1540="",R1540="",S1540=""),"",IFERROR(IF(OR(INDEX(Matches!$I$2:$I$201,MATCH($A1540&amp;"-8",Matches!$J$2:$J$201,0))="Void",INDEX(Matches!$G$2:$G$201,MATCH($A1540&amp;"-8",Matches!$J$2:$J$201,0))="",INDEX(Matches!$H$2:$H$201,MATCH($A1540&amp;"-8",Matches!$J$2:$J$201,0))=""),"",IF(AND($C1540&lt;&gt;"",INDEX(Matches!$F$2:$F$201,MATCH($A1540&amp;"-8",Matches!$J$2:$J$201,0))&lt;&gt;"",$C1540&gt;=INDEX(Matches!$F$2:$F$201,MATCH($A1540&amp;"-8",Matches!$J$2:$J$201,0))),"",IF(AND(R1540=INDEX(Matches!$G$2:$G$201,MATCH($A1540&amp;"-8",Matches!$J$2:$J$201,0)),S1540=INDEX(Matches!$H$2:$H$201,MATCH($A1540&amp;"-8",Matches!$J$2:$J$201,0))),5,IF(SIGN(R1540-S1540)&lt;&gt;SIGN(INDEX(Matches!$G$2:$G$201,MATCH($A1540&amp;"-8",Matches!$J$2:$J$201,0))-INDEX(Matches!$H$2:$H$201,MATCH($A1540&amp;"-8",Matches!$J$2:$J$201,0))),0,IF(R1540-S1540=INDEX(Matches!$G$2:$G$201,MATCH($A1540&amp;"-8",Matches!$J$2:$J$201,0))-INDEX(Matches!$H$2:$H$201,MATCH($A1540&amp;"-8",Matches!$J$2:$J$201,0)),3,2))))),""))</f>
        <v/>
      </c>
      <c r="AF1540" s="12" t="str">
        <f aca="false">IF(OR($B1540="",T1540="",U1540=""),"",IFERROR(IF(OR(INDEX(Matches!$I$2:$I$201,MATCH($A1540&amp;"-9",Matches!$J$2:$J$201,0))="Void",INDEX(Matches!$G$2:$G$201,MATCH($A1540&amp;"-9",Matches!$J$2:$J$201,0))="",INDEX(Matches!$H$2:$H$201,MATCH($A1540&amp;"-9",Matches!$J$2:$J$201,0))=""),"",IF(AND($C1540&lt;&gt;"",INDEX(Matches!$F$2:$F$201,MATCH($A1540&amp;"-9",Matches!$J$2:$J$201,0))&lt;&gt;"",$C1540&gt;=INDEX(Matches!$F$2:$F$201,MATCH($A1540&amp;"-9",Matches!$J$2:$J$201,0))),"",IF(AND(T1540=INDEX(Matches!$G$2:$G$201,MATCH($A1540&amp;"-9",Matches!$J$2:$J$201,0)),U1540=INDEX(Matches!$H$2:$H$201,MATCH($A1540&amp;"-9",Matches!$J$2:$J$201,0))),5,IF(SIGN(T1540-U1540)&lt;&gt;SIGN(INDEX(Matches!$G$2:$G$201,MATCH($A1540&amp;"-9",Matches!$J$2:$J$201,0))-INDEX(Matches!$H$2:$H$201,MATCH($A1540&amp;"-9",Matches!$J$2:$J$201,0))),0,IF(T1540-U1540=INDEX(Matches!$G$2:$G$201,MATCH($A1540&amp;"-9",Matches!$J$2:$J$201,0))-INDEX(Matches!$H$2:$H$201,MATCH($A1540&amp;"-9",Matches!$J$2:$J$201,0)),3,2))))),""))</f>
        <v/>
      </c>
      <c r="AG1540" s="12" t="str">
        <f aca="false">IF(OR($B1540="",V1540="",W1540=""),"",IFERROR(IF(OR(INDEX(Matches!$I$2:$I$201,MATCH($A1540&amp;"-10",Matches!$J$2:$J$201,0))="Void",INDEX(Matches!$G$2:$G$201,MATCH($A1540&amp;"-10",Matches!$J$2:$J$201,0))="",INDEX(Matches!$H$2:$H$201,MATCH($A1540&amp;"-10",Matches!$J$2:$J$201,0))=""),"",IF(AND($C1540&lt;&gt;"",INDEX(Matches!$F$2:$F$201,MATCH($A1540&amp;"-10",Matches!$J$2:$J$201,0))&lt;&gt;"",$C1540&gt;=INDEX(Matches!$F$2:$F$201,MATCH($A1540&amp;"-10",Matches!$J$2:$J$201,0))),"",IF(AND(V1540=INDEX(Matches!$G$2:$G$201,MATCH($A1540&amp;"-10",Matches!$J$2:$J$201,0)),W1540=INDEX(Matches!$H$2:$H$201,MATCH($A1540&amp;"-10",Matches!$J$2:$J$201,0))),5,IF(SIGN(V1540-W1540)&lt;&gt;SIGN(INDEX(Matches!$G$2:$G$201,MATCH($A1540&amp;"-10",Matches!$J$2:$J$201,0))-INDEX(Matches!$H$2:$H$201,MATCH($A1540&amp;"-10",Matches!$J$2:$J$201,0))),0,IF(V1540-W1540=INDEX(Matches!$G$2:$G$201,MATCH($A1540&amp;"-10",Matches!$J$2:$J$201,0))-INDEX(Matches!$H$2:$H$201,MATCH($A1540&amp;"-10",Matches!$J$2:$J$201,0)),3,2))))),""))</f>
        <v/>
      </c>
      <c r="AH1540" s="13" t="str">
        <f aca="false">IF($B1540="","",SUM(X1540:AG1540))</f>
        <v/>
      </c>
      <c r="AI1540" s="12" t="str">
        <f aca="false">IF($B1540="","",COUNTIF(X1540:AG1540,5))</f>
        <v/>
      </c>
      <c r="AJ1540" s="12" t="str">
        <f aca="false">IF($B1540="","",COUNTIF(X1540:AG1540,"&gt;=2"))</f>
        <v/>
      </c>
      <c r="AK1540" s="12" t="str">
        <f aca="false">IF($B1540="","",COUNT(X1540:AG1540))</f>
        <v/>
      </c>
    </row>
    <row r="1541" customFormat="false" ht="15" hidden="false" customHeight="false" outlineLevel="0" collapsed="false">
      <c r="A1541" s="7"/>
      <c r="B1541" s="7"/>
      <c r="C1541" s="11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12" t="str">
        <f aca="false">IF(OR($B1541="",D1541="",E1541=""),"",IFERROR(IF(OR(INDEX(Matches!$I$2:$I$201,MATCH($A1541&amp;"-1",Matches!$J$2:$J$201,0))="Void",INDEX(Matches!$G$2:$G$201,MATCH($A1541&amp;"-1",Matches!$J$2:$J$201,0))="",INDEX(Matches!$H$2:$H$201,MATCH($A1541&amp;"-1",Matches!$J$2:$J$201,0))=""),"",IF(AND($C1541&lt;&gt;"",INDEX(Matches!$F$2:$F$201,MATCH($A1541&amp;"-1",Matches!$J$2:$J$201,0))&lt;&gt;"",$C1541&gt;=INDEX(Matches!$F$2:$F$201,MATCH($A1541&amp;"-1",Matches!$J$2:$J$201,0))),"",IF(AND(D1541=INDEX(Matches!$G$2:$G$201,MATCH($A1541&amp;"-1",Matches!$J$2:$J$201,0)),E1541=INDEX(Matches!$H$2:$H$201,MATCH($A1541&amp;"-1",Matches!$J$2:$J$201,0))),5,IF(SIGN(D1541-E1541)&lt;&gt;SIGN(INDEX(Matches!$G$2:$G$201,MATCH($A1541&amp;"-1",Matches!$J$2:$J$201,0))-INDEX(Matches!$H$2:$H$201,MATCH($A1541&amp;"-1",Matches!$J$2:$J$201,0))),0,IF(D1541-E1541=INDEX(Matches!$G$2:$G$201,MATCH($A1541&amp;"-1",Matches!$J$2:$J$201,0))-INDEX(Matches!$H$2:$H$201,MATCH($A1541&amp;"-1",Matches!$J$2:$J$201,0)),3,2))))),""))</f>
        <v/>
      </c>
      <c r="Y1541" s="12" t="str">
        <f aca="false">IF(OR($B1541="",F1541="",G1541=""),"",IFERROR(IF(OR(INDEX(Matches!$I$2:$I$201,MATCH($A1541&amp;"-2",Matches!$J$2:$J$201,0))="Void",INDEX(Matches!$G$2:$G$201,MATCH($A1541&amp;"-2",Matches!$J$2:$J$201,0))="",INDEX(Matches!$H$2:$H$201,MATCH($A1541&amp;"-2",Matches!$J$2:$J$201,0))=""),"",IF(AND($C1541&lt;&gt;"",INDEX(Matches!$F$2:$F$201,MATCH($A1541&amp;"-2",Matches!$J$2:$J$201,0))&lt;&gt;"",$C1541&gt;=INDEX(Matches!$F$2:$F$201,MATCH($A1541&amp;"-2",Matches!$J$2:$J$201,0))),"",IF(AND(F1541=INDEX(Matches!$G$2:$G$201,MATCH($A1541&amp;"-2",Matches!$J$2:$J$201,0)),G1541=INDEX(Matches!$H$2:$H$201,MATCH($A1541&amp;"-2",Matches!$J$2:$J$201,0))),5,IF(SIGN(F1541-G1541)&lt;&gt;SIGN(INDEX(Matches!$G$2:$G$201,MATCH($A1541&amp;"-2",Matches!$J$2:$J$201,0))-INDEX(Matches!$H$2:$H$201,MATCH($A1541&amp;"-2",Matches!$J$2:$J$201,0))),0,IF(F1541-G1541=INDEX(Matches!$G$2:$G$201,MATCH($A1541&amp;"-2",Matches!$J$2:$J$201,0))-INDEX(Matches!$H$2:$H$201,MATCH($A1541&amp;"-2",Matches!$J$2:$J$201,0)),3,2))))),""))</f>
        <v/>
      </c>
      <c r="Z1541" s="12" t="str">
        <f aca="false">IF(OR($B1541="",H1541="",I1541=""),"",IFERROR(IF(OR(INDEX(Matches!$I$2:$I$201,MATCH($A1541&amp;"-3",Matches!$J$2:$J$201,0))="Void",INDEX(Matches!$G$2:$G$201,MATCH($A1541&amp;"-3",Matches!$J$2:$J$201,0))="",INDEX(Matches!$H$2:$H$201,MATCH($A1541&amp;"-3",Matches!$J$2:$J$201,0))=""),"",IF(AND($C1541&lt;&gt;"",INDEX(Matches!$F$2:$F$201,MATCH($A1541&amp;"-3",Matches!$J$2:$J$201,0))&lt;&gt;"",$C1541&gt;=INDEX(Matches!$F$2:$F$201,MATCH($A1541&amp;"-3",Matches!$J$2:$J$201,0))),"",IF(AND(H1541=INDEX(Matches!$G$2:$G$201,MATCH($A1541&amp;"-3",Matches!$J$2:$J$201,0)),I1541=INDEX(Matches!$H$2:$H$201,MATCH($A1541&amp;"-3",Matches!$J$2:$J$201,0))),5,IF(SIGN(H1541-I1541)&lt;&gt;SIGN(INDEX(Matches!$G$2:$G$201,MATCH($A1541&amp;"-3",Matches!$J$2:$J$201,0))-INDEX(Matches!$H$2:$H$201,MATCH($A1541&amp;"-3",Matches!$J$2:$J$201,0))),0,IF(H1541-I1541=INDEX(Matches!$G$2:$G$201,MATCH($A1541&amp;"-3",Matches!$J$2:$J$201,0))-INDEX(Matches!$H$2:$H$201,MATCH($A1541&amp;"-3",Matches!$J$2:$J$201,0)),3,2))))),""))</f>
        <v/>
      </c>
      <c r="AA1541" s="12" t="str">
        <f aca="false">IF(OR($B1541="",J1541="",K1541=""),"",IFERROR(IF(OR(INDEX(Matches!$I$2:$I$201,MATCH($A1541&amp;"-4",Matches!$J$2:$J$201,0))="Void",INDEX(Matches!$G$2:$G$201,MATCH($A1541&amp;"-4",Matches!$J$2:$J$201,0))="",INDEX(Matches!$H$2:$H$201,MATCH($A1541&amp;"-4",Matches!$J$2:$J$201,0))=""),"",IF(AND($C1541&lt;&gt;"",INDEX(Matches!$F$2:$F$201,MATCH($A1541&amp;"-4",Matches!$J$2:$J$201,0))&lt;&gt;"",$C1541&gt;=INDEX(Matches!$F$2:$F$201,MATCH($A1541&amp;"-4",Matches!$J$2:$J$201,0))),"",IF(AND(J1541=INDEX(Matches!$G$2:$G$201,MATCH($A1541&amp;"-4",Matches!$J$2:$J$201,0)),K1541=INDEX(Matches!$H$2:$H$201,MATCH($A1541&amp;"-4",Matches!$J$2:$J$201,0))),5,IF(SIGN(J1541-K1541)&lt;&gt;SIGN(INDEX(Matches!$G$2:$G$201,MATCH($A1541&amp;"-4",Matches!$J$2:$J$201,0))-INDEX(Matches!$H$2:$H$201,MATCH($A1541&amp;"-4",Matches!$J$2:$J$201,0))),0,IF(J1541-K1541=INDEX(Matches!$G$2:$G$201,MATCH($A1541&amp;"-4",Matches!$J$2:$J$201,0))-INDEX(Matches!$H$2:$H$201,MATCH($A1541&amp;"-4",Matches!$J$2:$J$201,0)),3,2))))),""))</f>
        <v/>
      </c>
      <c r="AB1541" s="12" t="str">
        <f aca="false">IF(OR($B1541="",L1541="",M1541=""),"",IFERROR(IF(OR(INDEX(Matches!$I$2:$I$201,MATCH($A1541&amp;"-5",Matches!$J$2:$J$201,0))="Void",INDEX(Matches!$G$2:$G$201,MATCH($A1541&amp;"-5",Matches!$J$2:$J$201,0))="",INDEX(Matches!$H$2:$H$201,MATCH($A1541&amp;"-5",Matches!$J$2:$J$201,0))=""),"",IF(AND($C1541&lt;&gt;"",INDEX(Matches!$F$2:$F$201,MATCH($A1541&amp;"-5",Matches!$J$2:$J$201,0))&lt;&gt;"",$C1541&gt;=INDEX(Matches!$F$2:$F$201,MATCH($A1541&amp;"-5",Matches!$J$2:$J$201,0))),"",IF(AND(L1541=INDEX(Matches!$G$2:$G$201,MATCH($A1541&amp;"-5",Matches!$J$2:$J$201,0)),M1541=INDEX(Matches!$H$2:$H$201,MATCH($A1541&amp;"-5",Matches!$J$2:$J$201,0))),5,IF(SIGN(L1541-M1541)&lt;&gt;SIGN(INDEX(Matches!$G$2:$G$201,MATCH($A1541&amp;"-5",Matches!$J$2:$J$201,0))-INDEX(Matches!$H$2:$H$201,MATCH($A1541&amp;"-5",Matches!$J$2:$J$201,0))),0,IF(L1541-M1541=INDEX(Matches!$G$2:$G$201,MATCH($A1541&amp;"-5",Matches!$J$2:$J$201,0))-INDEX(Matches!$H$2:$H$201,MATCH($A1541&amp;"-5",Matches!$J$2:$J$201,0)),3,2))))),""))</f>
        <v/>
      </c>
      <c r="AC1541" s="12" t="str">
        <f aca="false">IF(OR($B1541="",N1541="",O1541=""),"",IFERROR(IF(OR(INDEX(Matches!$I$2:$I$201,MATCH($A1541&amp;"-6",Matches!$J$2:$J$201,0))="Void",INDEX(Matches!$G$2:$G$201,MATCH($A1541&amp;"-6",Matches!$J$2:$J$201,0))="",INDEX(Matches!$H$2:$H$201,MATCH($A1541&amp;"-6",Matches!$J$2:$J$201,0))=""),"",IF(AND($C1541&lt;&gt;"",INDEX(Matches!$F$2:$F$201,MATCH($A1541&amp;"-6",Matches!$J$2:$J$201,0))&lt;&gt;"",$C1541&gt;=INDEX(Matches!$F$2:$F$201,MATCH($A1541&amp;"-6",Matches!$J$2:$J$201,0))),"",IF(AND(N1541=INDEX(Matches!$G$2:$G$201,MATCH($A1541&amp;"-6",Matches!$J$2:$J$201,0)),O1541=INDEX(Matches!$H$2:$H$201,MATCH($A1541&amp;"-6",Matches!$J$2:$J$201,0))),5,IF(SIGN(N1541-O1541)&lt;&gt;SIGN(INDEX(Matches!$G$2:$G$201,MATCH($A1541&amp;"-6",Matches!$J$2:$J$201,0))-INDEX(Matches!$H$2:$H$201,MATCH($A1541&amp;"-6",Matches!$J$2:$J$201,0))),0,IF(N1541-O1541=INDEX(Matches!$G$2:$G$201,MATCH($A1541&amp;"-6",Matches!$J$2:$J$201,0))-INDEX(Matches!$H$2:$H$201,MATCH($A1541&amp;"-6",Matches!$J$2:$J$201,0)),3,2))))),""))</f>
        <v/>
      </c>
      <c r="AD1541" s="12" t="str">
        <f aca="false">IF(OR($B1541="",P1541="",Q1541=""),"",IFERROR(IF(OR(INDEX(Matches!$I$2:$I$201,MATCH($A1541&amp;"-7",Matches!$J$2:$J$201,0))="Void",INDEX(Matches!$G$2:$G$201,MATCH($A1541&amp;"-7",Matches!$J$2:$J$201,0))="",INDEX(Matches!$H$2:$H$201,MATCH($A1541&amp;"-7",Matches!$J$2:$J$201,0))=""),"",IF(AND($C1541&lt;&gt;"",INDEX(Matches!$F$2:$F$201,MATCH($A1541&amp;"-7",Matches!$J$2:$J$201,0))&lt;&gt;"",$C1541&gt;=INDEX(Matches!$F$2:$F$201,MATCH($A1541&amp;"-7",Matches!$J$2:$J$201,0))),"",IF(AND(P1541=INDEX(Matches!$G$2:$G$201,MATCH($A1541&amp;"-7",Matches!$J$2:$J$201,0)),Q1541=INDEX(Matches!$H$2:$H$201,MATCH($A1541&amp;"-7",Matches!$J$2:$J$201,0))),5,IF(SIGN(P1541-Q1541)&lt;&gt;SIGN(INDEX(Matches!$G$2:$G$201,MATCH($A1541&amp;"-7",Matches!$J$2:$J$201,0))-INDEX(Matches!$H$2:$H$201,MATCH($A1541&amp;"-7",Matches!$J$2:$J$201,0))),0,IF(P1541-Q1541=INDEX(Matches!$G$2:$G$201,MATCH($A1541&amp;"-7",Matches!$J$2:$J$201,0))-INDEX(Matches!$H$2:$H$201,MATCH($A1541&amp;"-7",Matches!$J$2:$J$201,0)),3,2))))),""))</f>
        <v/>
      </c>
      <c r="AE1541" s="12" t="str">
        <f aca="false">IF(OR($B1541="",R1541="",S1541=""),"",IFERROR(IF(OR(INDEX(Matches!$I$2:$I$201,MATCH($A1541&amp;"-8",Matches!$J$2:$J$201,0))="Void",INDEX(Matches!$G$2:$G$201,MATCH($A1541&amp;"-8",Matches!$J$2:$J$201,0))="",INDEX(Matches!$H$2:$H$201,MATCH($A1541&amp;"-8",Matches!$J$2:$J$201,0))=""),"",IF(AND($C1541&lt;&gt;"",INDEX(Matches!$F$2:$F$201,MATCH($A1541&amp;"-8",Matches!$J$2:$J$201,0))&lt;&gt;"",$C1541&gt;=INDEX(Matches!$F$2:$F$201,MATCH($A1541&amp;"-8",Matches!$J$2:$J$201,0))),"",IF(AND(R1541=INDEX(Matches!$G$2:$G$201,MATCH($A1541&amp;"-8",Matches!$J$2:$J$201,0)),S1541=INDEX(Matches!$H$2:$H$201,MATCH($A1541&amp;"-8",Matches!$J$2:$J$201,0))),5,IF(SIGN(R1541-S1541)&lt;&gt;SIGN(INDEX(Matches!$G$2:$G$201,MATCH($A1541&amp;"-8",Matches!$J$2:$J$201,0))-INDEX(Matches!$H$2:$H$201,MATCH($A1541&amp;"-8",Matches!$J$2:$J$201,0))),0,IF(R1541-S1541=INDEX(Matches!$G$2:$G$201,MATCH($A1541&amp;"-8",Matches!$J$2:$J$201,0))-INDEX(Matches!$H$2:$H$201,MATCH($A1541&amp;"-8",Matches!$J$2:$J$201,0)),3,2))))),""))</f>
        <v/>
      </c>
      <c r="AF1541" s="12" t="str">
        <f aca="false">IF(OR($B1541="",T1541="",U1541=""),"",IFERROR(IF(OR(INDEX(Matches!$I$2:$I$201,MATCH($A1541&amp;"-9",Matches!$J$2:$J$201,0))="Void",INDEX(Matches!$G$2:$G$201,MATCH($A1541&amp;"-9",Matches!$J$2:$J$201,0))="",INDEX(Matches!$H$2:$H$201,MATCH($A1541&amp;"-9",Matches!$J$2:$J$201,0))=""),"",IF(AND($C1541&lt;&gt;"",INDEX(Matches!$F$2:$F$201,MATCH($A1541&amp;"-9",Matches!$J$2:$J$201,0))&lt;&gt;"",$C1541&gt;=INDEX(Matches!$F$2:$F$201,MATCH($A1541&amp;"-9",Matches!$J$2:$J$201,0))),"",IF(AND(T1541=INDEX(Matches!$G$2:$G$201,MATCH($A1541&amp;"-9",Matches!$J$2:$J$201,0)),U1541=INDEX(Matches!$H$2:$H$201,MATCH($A1541&amp;"-9",Matches!$J$2:$J$201,0))),5,IF(SIGN(T1541-U1541)&lt;&gt;SIGN(INDEX(Matches!$G$2:$G$201,MATCH($A1541&amp;"-9",Matches!$J$2:$J$201,0))-INDEX(Matches!$H$2:$H$201,MATCH($A1541&amp;"-9",Matches!$J$2:$J$201,0))),0,IF(T1541-U1541=INDEX(Matches!$G$2:$G$201,MATCH($A1541&amp;"-9",Matches!$J$2:$J$201,0))-INDEX(Matches!$H$2:$H$201,MATCH($A1541&amp;"-9",Matches!$J$2:$J$201,0)),3,2))))),""))</f>
        <v/>
      </c>
      <c r="AG1541" s="12" t="str">
        <f aca="false">IF(OR($B1541="",V1541="",W1541=""),"",IFERROR(IF(OR(INDEX(Matches!$I$2:$I$201,MATCH($A1541&amp;"-10",Matches!$J$2:$J$201,0))="Void",INDEX(Matches!$G$2:$G$201,MATCH($A1541&amp;"-10",Matches!$J$2:$J$201,0))="",INDEX(Matches!$H$2:$H$201,MATCH($A1541&amp;"-10",Matches!$J$2:$J$201,0))=""),"",IF(AND($C1541&lt;&gt;"",INDEX(Matches!$F$2:$F$201,MATCH($A1541&amp;"-10",Matches!$J$2:$J$201,0))&lt;&gt;"",$C1541&gt;=INDEX(Matches!$F$2:$F$201,MATCH($A1541&amp;"-10",Matches!$J$2:$J$201,0))),"",IF(AND(V1541=INDEX(Matches!$G$2:$G$201,MATCH($A1541&amp;"-10",Matches!$J$2:$J$201,0)),W1541=INDEX(Matches!$H$2:$H$201,MATCH($A1541&amp;"-10",Matches!$J$2:$J$201,0))),5,IF(SIGN(V1541-W1541)&lt;&gt;SIGN(INDEX(Matches!$G$2:$G$201,MATCH($A1541&amp;"-10",Matches!$J$2:$J$201,0))-INDEX(Matches!$H$2:$H$201,MATCH($A1541&amp;"-10",Matches!$J$2:$J$201,0))),0,IF(V1541-W1541=INDEX(Matches!$G$2:$G$201,MATCH($A1541&amp;"-10",Matches!$J$2:$J$201,0))-INDEX(Matches!$H$2:$H$201,MATCH($A1541&amp;"-10",Matches!$J$2:$J$201,0)),3,2))))),""))</f>
        <v/>
      </c>
      <c r="AH1541" s="13" t="str">
        <f aca="false">IF($B1541="","",SUM(X1541:AG1541))</f>
        <v/>
      </c>
      <c r="AI1541" s="12" t="str">
        <f aca="false">IF($B1541="","",COUNTIF(X1541:AG1541,5))</f>
        <v/>
      </c>
      <c r="AJ1541" s="12" t="str">
        <f aca="false">IF($B1541="","",COUNTIF(X1541:AG1541,"&gt;=2"))</f>
        <v/>
      </c>
      <c r="AK1541" s="12" t="str">
        <f aca="false">IF($B1541="","",COUNT(X1541:AG1541))</f>
        <v/>
      </c>
    </row>
    <row r="1542" customFormat="false" ht="15" hidden="false" customHeight="false" outlineLevel="0" collapsed="false">
      <c r="A1542" s="7"/>
      <c r="B1542" s="7"/>
      <c r="C1542" s="11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12" t="str">
        <f aca="false">IF(OR($B1542="",D1542="",E1542=""),"",IFERROR(IF(OR(INDEX(Matches!$I$2:$I$201,MATCH($A1542&amp;"-1",Matches!$J$2:$J$201,0))="Void",INDEX(Matches!$G$2:$G$201,MATCH($A1542&amp;"-1",Matches!$J$2:$J$201,0))="",INDEX(Matches!$H$2:$H$201,MATCH($A1542&amp;"-1",Matches!$J$2:$J$201,0))=""),"",IF(AND($C1542&lt;&gt;"",INDEX(Matches!$F$2:$F$201,MATCH($A1542&amp;"-1",Matches!$J$2:$J$201,0))&lt;&gt;"",$C1542&gt;=INDEX(Matches!$F$2:$F$201,MATCH($A1542&amp;"-1",Matches!$J$2:$J$201,0))),"",IF(AND(D1542=INDEX(Matches!$G$2:$G$201,MATCH($A1542&amp;"-1",Matches!$J$2:$J$201,0)),E1542=INDEX(Matches!$H$2:$H$201,MATCH($A1542&amp;"-1",Matches!$J$2:$J$201,0))),5,IF(SIGN(D1542-E1542)&lt;&gt;SIGN(INDEX(Matches!$G$2:$G$201,MATCH($A1542&amp;"-1",Matches!$J$2:$J$201,0))-INDEX(Matches!$H$2:$H$201,MATCH($A1542&amp;"-1",Matches!$J$2:$J$201,0))),0,IF(D1542-E1542=INDEX(Matches!$G$2:$G$201,MATCH($A1542&amp;"-1",Matches!$J$2:$J$201,0))-INDEX(Matches!$H$2:$H$201,MATCH($A1542&amp;"-1",Matches!$J$2:$J$201,0)),3,2))))),""))</f>
        <v/>
      </c>
      <c r="Y1542" s="12" t="str">
        <f aca="false">IF(OR($B1542="",F1542="",G1542=""),"",IFERROR(IF(OR(INDEX(Matches!$I$2:$I$201,MATCH($A1542&amp;"-2",Matches!$J$2:$J$201,0))="Void",INDEX(Matches!$G$2:$G$201,MATCH($A1542&amp;"-2",Matches!$J$2:$J$201,0))="",INDEX(Matches!$H$2:$H$201,MATCH($A1542&amp;"-2",Matches!$J$2:$J$201,0))=""),"",IF(AND($C1542&lt;&gt;"",INDEX(Matches!$F$2:$F$201,MATCH($A1542&amp;"-2",Matches!$J$2:$J$201,0))&lt;&gt;"",$C1542&gt;=INDEX(Matches!$F$2:$F$201,MATCH($A1542&amp;"-2",Matches!$J$2:$J$201,0))),"",IF(AND(F1542=INDEX(Matches!$G$2:$G$201,MATCH($A1542&amp;"-2",Matches!$J$2:$J$201,0)),G1542=INDEX(Matches!$H$2:$H$201,MATCH($A1542&amp;"-2",Matches!$J$2:$J$201,0))),5,IF(SIGN(F1542-G1542)&lt;&gt;SIGN(INDEX(Matches!$G$2:$G$201,MATCH($A1542&amp;"-2",Matches!$J$2:$J$201,0))-INDEX(Matches!$H$2:$H$201,MATCH($A1542&amp;"-2",Matches!$J$2:$J$201,0))),0,IF(F1542-G1542=INDEX(Matches!$G$2:$G$201,MATCH($A1542&amp;"-2",Matches!$J$2:$J$201,0))-INDEX(Matches!$H$2:$H$201,MATCH($A1542&amp;"-2",Matches!$J$2:$J$201,0)),3,2))))),""))</f>
        <v/>
      </c>
      <c r="Z1542" s="12" t="str">
        <f aca="false">IF(OR($B1542="",H1542="",I1542=""),"",IFERROR(IF(OR(INDEX(Matches!$I$2:$I$201,MATCH($A1542&amp;"-3",Matches!$J$2:$J$201,0))="Void",INDEX(Matches!$G$2:$G$201,MATCH($A1542&amp;"-3",Matches!$J$2:$J$201,0))="",INDEX(Matches!$H$2:$H$201,MATCH($A1542&amp;"-3",Matches!$J$2:$J$201,0))=""),"",IF(AND($C1542&lt;&gt;"",INDEX(Matches!$F$2:$F$201,MATCH($A1542&amp;"-3",Matches!$J$2:$J$201,0))&lt;&gt;"",$C1542&gt;=INDEX(Matches!$F$2:$F$201,MATCH($A1542&amp;"-3",Matches!$J$2:$J$201,0))),"",IF(AND(H1542=INDEX(Matches!$G$2:$G$201,MATCH($A1542&amp;"-3",Matches!$J$2:$J$201,0)),I1542=INDEX(Matches!$H$2:$H$201,MATCH($A1542&amp;"-3",Matches!$J$2:$J$201,0))),5,IF(SIGN(H1542-I1542)&lt;&gt;SIGN(INDEX(Matches!$G$2:$G$201,MATCH($A1542&amp;"-3",Matches!$J$2:$J$201,0))-INDEX(Matches!$H$2:$H$201,MATCH($A1542&amp;"-3",Matches!$J$2:$J$201,0))),0,IF(H1542-I1542=INDEX(Matches!$G$2:$G$201,MATCH($A1542&amp;"-3",Matches!$J$2:$J$201,0))-INDEX(Matches!$H$2:$H$201,MATCH($A1542&amp;"-3",Matches!$J$2:$J$201,0)),3,2))))),""))</f>
        <v/>
      </c>
      <c r="AA1542" s="12" t="str">
        <f aca="false">IF(OR($B1542="",J1542="",K1542=""),"",IFERROR(IF(OR(INDEX(Matches!$I$2:$I$201,MATCH($A1542&amp;"-4",Matches!$J$2:$J$201,0))="Void",INDEX(Matches!$G$2:$G$201,MATCH($A1542&amp;"-4",Matches!$J$2:$J$201,0))="",INDEX(Matches!$H$2:$H$201,MATCH($A1542&amp;"-4",Matches!$J$2:$J$201,0))=""),"",IF(AND($C1542&lt;&gt;"",INDEX(Matches!$F$2:$F$201,MATCH($A1542&amp;"-4",Matches!$J$2:$J$201,0))&lt;&gt;"",$C1542&gt;=INDEX(Matches!$F$2:$F$201,MATCH($A1542&amp;"-4",Matches!$J$2:$J$201,0))),"",IF(AND(J1542=INDEX(Matches!$G$2:$G$201,MATCH($A1542&amp;"-4",Matches!$J$2:$J$201,0)),K1542=INDEX(Matches!$H$2:$H$201,MATCH($A1542&amp;"-4",Matches!$J$2:$J$201,0))),5,IF(SIGN(J1542-K1542)&lt;&gt;SIGN(INDEX(Matches!$G$2:$G$201,MATCH($A1542&amp;"-4",Matches!$J$2:$J$201,0))-INDEX(Matches!$H$2:$H$201,MATCH($A1542&amp;"-4",Matches!$J$2:$J$201,0))),0,IF(J1542-K1542=INDEX(Matches!$G$2:$G$201,MATCH($A1542&amp;"-4",Matches!$J$2:$J$201,0))-INDEX(Matches!$H$2:$H$201,MATCH($A1542&amp;"-4",Matches!$J$2:$J$201,0)),3,2))))),""))</f>
        <v/>
      </c>
      <c r="AB1542" s="12" t="str">
        <f aca="false">IF(OR($B1542="",L1542="",M1542=""),"",IFERROR(IF(OR(INDEX(Matches!$I$2:$I$201,MATCH($A1542&amp;"-5",Matches!$J$2:$J$201,0))="Void",INDEX(Matches!$G$2:$G$201,MATCH($A1542&amp;"-5",Matches!$J$2:$J$201,0))="",INDEX(Matches!$H$2:$H$201,MATCH($A1542&amp;"-5",Matches!$J$2:$J$201,0))=""),"",IF(AND($C1542&lt;&gt;"",INDEX(Matches!$F$2:$F$201,MATCH($A1542&amp;"-5",Matches!$J$2:$J$201,0))&lt;&gt;"",$C1542&gt;=INDEX(Matches!$F$2:$F$201,MATCH($A1542&amp;"-5",Matches!$J$2:$J$201,0))),"",IF(AND(L1542=INDEX(Matches!$G$2:$G$201,MATCH($A1542&amp;"-5",Matches!$J$2:$J$201,0)),M1542=INDEX(Matches!$H$2:$H$201,MATCH($A1542&amp;"-5",Matches!$J$2:$J$201,0))),5,IF(SIGN(L1542-M1542)&lt;&gt;SIGN(INDEX(Matches!$G$2:$G$201,MATCH($A1542&amp;"-5",Matches!$J$2:$J$201,0))-INDEX(Matches!$H$2:$H$201,MATCH($A1542&amp;"-5",Matches!$J$2:$J$201,0))),0,IF(L1542-M1542=INDEX(Matches!$G$2:$G$201,MATCH($A1542&amp;"-5",Matches!$J$2:$J$201,0))-INDEX(Matches!$H$2:$H$201,MATCH($A1542&amp;"-5",Matches!$J$2:$J$201,0)),3,2))))),""))</f>
        <v/>
      </c>
      <c r="AC1542" s="12" t="str">
        <f aca="false">IF(OR($B1542="",N1542="",O1542=""),"",IFERROR(IF(OR(INDEX(Matches!$I$2:$I$201,MATCH($A1542&amp;"-6",Matches!$J$2:$J$201,0))="Void",INDEX(Matches!$G$2:$G$201,MATCH($A1542&amp;"-6",Matches!$J$2:$J$201,0))="",INDEX(Matches!$H$2:$H$201,MATCH($A1542&amp;"-6",Matches!$J$2:$J$201,0))=""),"",IF(AND($C1542&lt;&gt;"",INDEX(Matches!$F$2:$F$201,MATCH($A1542&amp;"-6",Matches!$J$2:$J$201,0))&lt;&gt;"",$C1542&gt;=INDEX(Matches!$F$2:$F$201,MATCH($A1542&amp;"-6",Matches!$J$2:$J$201,0))),"",IF(AND(N1542=INDEX(Matches!$G$2:$G$201,MATCH($A1542&amp;"-6",Matches!$J$2:$J$201,0)),O1542=INDEX(Matches!$H$2:$H$201,MATCH($A1542&amp;"-6",Matches!$J$2:$J$201,0))),5,IF(SIGN(N1542-O1542)&lt;&gt;SIGN(INDEX(Matches!$G$2:$G$201,MATCH($A1542&amp;"-6",Matches!$J$2:$J$201,0))-INDEX(Matches!$H$2:$H$201,MATCH($A1542&amp;"-6",Matches!$J$2:$J$201,0))),0,IF(N1542-O1542=INDEX(Matches!$G$2:$G$201,MATCH($A1542&amp;"-6",Matches!$J$2:$J$201,0))-INDEX(Matches!$H$2:$H$201,MATCH($A1542&amp;"-6",Matches!$J$2:$J$201,0)),3,2))))),""))</f>
        <v/>
      </c>
      <c r="AD1542" s="12" t="str">
        <f aca="false">IF(OR($B1542="",P1542="",Q1542=""),"",IFERROR(IF(OR(INDEX(Matches!$I$2:$I$201,MATCH($A1542&amp;"-7",Matches!$J$2:$J$201,0))="Void",INDEX(Matches!$G$2:$G$201,MATCH($A1542&amp;"-7",Matches!$J$2:$J$201,0))="",INDEX(Matches!$H$2:$H$201,MATCH($A1542&amp;"-7",Matches!$J$2:$J$201,0))=""),"",IF(AND($C1542&lt;&gt;"",INDEX(Matches!$F$2:$F$201,MATCH($A1542&amp;"-7",Matches!$J$2:$J$201,0))&lt;&gt;"",$C1542&gt;=INDEX(Matches!$F$2:$F$201,MATCH($A1542&amp;"-7",Matches!$J$2:$J$201,0))),"",IF(AND(P1542=INDEX(Matches!$G$2:$G$201,MATCH($A1542&amp;"-7",Matches!$J$2:$J$201,0)),Q1542=INDEX(Matches!$H$2:$H$201,MATCH($A1542&amp;"-7",Matches!$J$2:$J$201,0))),5,IF(SIGN(P1542-Q1542)&lt;&gt;SIGN(INDEX(Matches!$G$2:$G$201,MATCH($A1542&amp;"-7",Matches!$J$2:$J$201,0))-INDEX(Matches!$H$2:$H$201,MATCH($A1542&amp;"-7",Matches!$J$2:$J$201,0))),0,IF(P1542-Q1542=INDEX(Matches!$G$2:$G$201,MATCH($A1542&amp;"-7",Matches!$J$2:$J$201,0))-INDEX(Matches!$H$2:$H$201,MATCH($A1542&amp;"-7",Matches!$J$2:$J$201,0)),3,2))))),""))</f>
        <v/>
      </c>
      <c r="AE1542" s="12" t="str">
        <f aca="false">IF(OR($B1542="",R1542="",S1542=""),"",IFERROR(IF(OR(INDEX(Matches!$I$2:$I$201,MATCH($A1542&amp;"-8",Matches!$J$2:$J$201,0))="Void",INDEX(Matches!$G$2:$G$201,MATCH($A1542&amp;"-8",Matches!$J$2:$J$201,0))="",INDEX(Matches!$H$2:$H$201,MATCH($A1542&amp;"-8",Matches!$J$2:$J$201,0))=""),"",IF(AND($C1542&lt;&gt;"",INDEX(Matches!$F$2:$F$201,MATCH($A1542&amp;"-8",Matches!$J$2:$J$201,0))&lt;&gt;"",$C1542&gt;=INDEX(Matches!$F$2:$F$201,MATCH($A1542&amp;"-8",Matches!$J$2:$J$201,0))),"",IF(AND(R1542=INDEX(Matches!$G$2:$G$201,MATCH($A1542&amp;"-8",Matches!$J$2:$J$201,0)),S1542=INDEX(Matches!$H$2:$H$201,MATCH($A1542&amp;"-8",Matches!$J$2:$J$201,0))),5,IF(SIGN(R1542-S1542)&lt;&gt;SIGN(INDEX(Matches!$G$2:$G$201,MATCH($A1542&amp;"-8",Matches!$J$2:$J$201,0))-INDEX(Matches!$H$2:$H$201,MATCH($A1542&amp;"-8",Matches!$J$2:$J$201,0))),0,IF(R1542-S1542=INDEX(Matches!$G$2:$G$201,MATCH($A1542&amp;"-8",Matches!$J$2:$J$201,0))-INDEX(Matches!$H$2:$H$201,MATCH($A1542&amp;"-8",Matches!$J$2:$J$201,0)),3,2))))),""))</f>
        <v/>
      </c>
      <c r="AF1542" s="12" t="str">
        <f aca="false">IF(OR($B1542="",T1542="",U1542=""),"",IFERROR(IF(OR(INDEX(Matches!$I$2:$I$201,MATCH($A1542&amp;"-9",Matches!$J$2:$J$201,0))="Void",INDEX(Matches!$G$2:$G$201,MATCH($A1542&amp;"-9",Matches!$J$2:$J$201,0))="",INDEX(Matches!$H$2:$H$201,MATCH($A1542&amp;"-9",Matches!$J$2:$J$201,0))=""),"",IF(AND($C1542&lt;&gt;"",INDEX(Matches!$F$2:$F$201,MATCH($A1542&amp;"-9",Matches!$J$2:$J$201,0))&lt;&gt;"",$C1542&gt;=INDEX(Matches!$F$2:$F$201,MATCH($A1542&amp;"-9",Matches!$J$2:$J$201,0))),"",IF(AND(T1542=INDEX(Matches!$G$2:$G$201,MATCH($A1542&amp;"-9",Matches!$J$2:$J$201,0)),U1542=INDEX(Matches!$H$2:$H$201,MATCH($A1542&amp;"-9",Matches!$J$2:$J$201,0))),5,IF(SIGN(T1542-U1542)&lt;&gt;SIGN(INDEX(Matches!$G$2:$G$201,MATCH($A1542&amp;"-9",Matches!$J$2:$J$201,0))-INDEX(Matches!$H$2:$H$201,MATCH($A1542&amp;"-9",Matches!$J$2:$J$201,0))),0,IF(T1542-U1542=INDEX(Matches!$G$2:$G$201,MATCH($A1542&amp;"-9",Matches!$J$2:$J$201,0))-INDEX(Matches!$H$2:$H$201,MATCH($A1542&amp;"-9",Matches!$J$2:$J$201,0)),3,2))))),""))</f>
        <v/>
      </c>
      <c r="AG1542" s="12" t="str">
        <f aca="false">IF(OR($B1542="",V1542="",W1542=""),"",IFERROR(IF(OR(INDEX(Matches!$I$2:$I$201,MATCH($A1542&amp;"-10",Matches!$J$2:$J$201,0))="Void",INDEX(Matches!$G$2:$G$201,MATCH($A1542&amp;"-10",Matches!$J$2:$J$201,0))="",INDEX(Matches!$H$2:$H$201,MATCH($A1542&amp;"-10",Matches!$J$2:$J$201,0))=""),"",IF(AND($C1542&lt;&gt;"",INDEX(Matches!$F$2:$F$201,MATCH($A1542&amp;"-10",Matches!$J$2:$J$201,0))&lt;&gt;"",$C1542&gt;=INDEX(Matches!$F$2:$F$201,MATCH($A1542&amp;"-10",Matches!$J$2:$J$201,0))),"",IF(AND(V1542=INDEX(Matches!$G$2:$G$201,MATCH($A1542&amp;"-10",Matches!$J$2:$J$201,0)),W1542=INDEX(Matches!$H$2:$H$201,MATCH($A1542&amp;"-10",Matches!$J$2:$J$201,0))),5,IF(SIGN(V1542-W1542)&lt;&gt;SIGN(INDEX(Matches!$G$2:$G$201,MATCH($A1542&amp;"-10",Matches!$J$2:$J$201,0))-INDEX(Matches!$H$2:$H$201,MATCH($A1542&amp;"-10",Matches!$J$2:$J$201,0))),0,IF(V1542-W1542=INDEX(Matches!$G$2:$G$201,MATCH($A1542&amp;"-10",Matches!$J$2:$J$201,0))-INDEX(Matches!$H$2:$H$201,MATCH($A1542&amp;"-10",Matches!$J$2:$J$201,0)),3,2))))),""))</f>
        <v/>
      </c>
      <c r="AH1542" s="13" t="str">
        <f aca="false">IF($B1542="","",SUM(X1542:AG1542))</f>
        <v/>
      </c>
      <c r="AI1542" s="12" t="str">
        <f aca="false">IF($B1542="","",COUNTIF(X1542:AG1542,5))</f>
        <v/>
      </c>
      <c r="AJ1542" s="12" t="str">
        <f aca="false">IF($B1542="","",COUNTIF(X1542:AG1542,"&gt;=2"))</f>
        <v/>
      </c>
      <c r="AK1542" s="12" t="str">
        <f aca="false">IF($B1542="","",COUNT(X1542:AG1542))</f>
        <v/>
      </c>
    </row>
    <row r="1543" customFormat="false" ht="15" hidden="false" customHeight="false" outlineLevel="0" collapsed="false">
      <c r="A1543" s="7"/>
      <c r="B1543" s="7"/>
      <c r="C1543" s="11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12" t="str">
        <f aca="false">IF(OR($B1543="",D1543="",E1543=""),"",IFERROR(IF(OR(INDEX(Matches!$I$2:$I$201,MATCH($A1543&amp;"-1",Matches!$J$2:$J$201,0))="Void",INDEX(Matches!$G$2:$G$201,MATCH($A1543&amp;"-1",Matches!$J$2:$J$201,0))="",INDEX(Matches!$H$2:$H$201,MATCH($A1543&amp;"-1",Matches!$J$2:$J$201,0))=""),"",IF(AND($C1543&lt;&gt;"",INDEX(Matches!$F$2:$F$201,MATCH($A1543&amp;"-1",Matches!$J$2:$J$201,0))&lt;&gt;"",$C1543&gt;=INDEX(Matches!$F$2:$F$201,MATCH($A1543&amp;"-1",Matches!$J$2:$J$201,0))),"",IF(AND(D1543=INDEX(Matches!$G$2:$G$201,MATCH($A1543&amp;"-1",Matches!$J$2:$J$201,0)),E1543=INDEX(Matches!$H$2:$H$201,MATCH($A1543&amp;"-1",Matches!$J$2:$J$201,0))),5,IF(SIGN(D1543-E1543)&lt;&gt;SIGN(INDEX(Matches!$G$2:$G$201,MATCH($A1543&amp;"-1",Matches!$J$2:$J$201,0))-INDEX(Matches!$H$2:$H$201,MATCH($A1543&amp;"-1",Matches!$J$2:$J$201,0))),0,IF(D1543-E1543=INDEX(Matches!$G$2:$G$201,MATCH($A1543&amp;"-1",Matches!$J$2:$J$201,0))-INDEX(Matches!$H$2:$H$201,MATCH($A1543&amp;"-1",Matches!$J$2:$J$201,0)),3,2))))),""))</f>
        <v/>
      </c>
      <c r="Y1543" s="12" t="str">
        <f aca="false">IF(OR($B1543="",F1543="",G1543=""),"",IFERROR(IF(OR(INDEX(Matches!$I$2:$I$201,MATCH($A1543&amp;"-2",Matches!$J$2:$J$201,0))="Void",INDEX(Matches!$G$2:$G$201,MATCH($A1543&amp;"-2",Matches!$J$2:$J$201,0))="",INDEX(Matches!$H$2:$H$201,MATCH($A1543&amp;"-2",Matches!$J$2:$J$201,0))=""),"",IF(AND($C1543&lt;&gt;"",INDEX(Matches!$F$2:$F$201,MATCH($A1543&amp;"-2",Matches!$J$2:$J$201,0))&lt;&gt;"",$C1543&gt;=INDEX(Matches!$F$2:$F$201,MATCH($A1543&amp;"-2",Matches!$J$2:$J$201,0))),"",IF(AND(F1543=INDEX(Matches!$G$2:$G$201,MATCH($A1543&amp;"-2",Matches!$J$2:$J$201,0)),G1543=INDEX(Matches!$H$2:$H$201,MATCH($A1543&amp;"-2",Matches!$J$2:$J$201,0))),5,IF(SIGN(F1543-G1543)&lt;&gt;SIGN(INDEX(Matches!$G$2:$G$201,MATCH($A1543&amp;"-2",Matches!$J$2:$J$201,0))-INDEX(Matches!$H$2:$H$201,MATCH($A1543&amp;"-2",Matches!$J$2:$J$201,0))),0,IF(F1543-G1543=INDEX(Matches!$G$2:$G$201,MATCH($A1543&amp;"-2",Matches!$J$2:$J$201,0))-INDEX(Matches!$H$2:$H$201,MATCH($A1543&amp;"-2",Matches!$J$2:$J$201,0)),3,2))))),""))</f>
        <v/>
      </c>
      <c r="Z1543" s="12" t="str">
        <f aca="false">IF(OR($B1543="",H1543="",I1543=""),"",IFERROR(IF(OR(INDEX(Matches!$I$2:$I$201,MATCH($A1543&amp;"-3",Matches!$J$2:$J$201,0))="Void",INDEX(Matches!$G$2:$G$201,MATCH($A1543&amp;"-3",Matches!$J$2:$J$201,0))="",INDEX(Matches!$H$2:$H$201,MATCH($A1543&amp;"-3",Matches!$J$2:$J$201,0))=""),"",IF(AND($C1543&lt;&gt;"",INDEX(Matches!$F$2:$F$201,MATCH($A1543&amp;"-3",Matches!$J$2:$J$201,0))&lt;&gt;"",$C1543&gt;=INDEX(Matches!$F$2:$F$201,MATCH($A1543&amp;"-3",Matches!$J$2:$J$201,0))),"",IF(AND(H1543=INDEX(Matches!$G$2:$G$201,MATCH($A1543&amp;"-3",Matches!$J$2:$J$201,0)),I1543=INDEX(Matches!$H$2:$H$201,MATCH($A1543&amp;"-3",Matches!$J$2:$J$201,0))),5,IF(SIGN(H1543-I1543)&lt;&gt;SIGN(INDEX(Matches!$G$2:$G$201,MATCH($A1543&amp;"-3",Matches!$J$2:$J$201,0))-INDEX(Matches!$H$2:$H$201,MATCH($A1543&amp;"-3",Matches!$J$2:$J$201,0))),0,IF(H1543-I1543=INDEX(Matches!$G$2:$G$201,MATCH($A1543&amp;"-3",Matches!$J$2:$J$201,0))-INDEX(Matches!$H$2:$H$201,MATCH($A1543&amp;"-3",Matches!$J$2:$J$201,0)),3,2))))),""))</f>
        <v/>
      </c>
      <c r="AA1543" s="12" t="str">
        <f aca="false">IF(OR($B1543="",J1543="",K1543=""),"",IFERROR(IF(OR(INDEX(Matches!$I$2:$I$201,MATCH($A1543&amp;"-4",Matches!$J$2:$J$201,0))="Void",INDEX(Matches!$G$2:$G$201,MATCH($A1543&amp;"-4",Matches!$J$2:$J$201,0))="",INDEX(Matches!$H$2:$H$201,MATCH($A1543&amp;"-4",Matches!$J$2:$J$201,0))=""),"",IF(AND($C1543&lt;&gt;"",INDEX(Matches!$F$2:$F$201,MATCH($A1543&amp;"-4",Matches!$J$2:$J$201,0))&lt;&gt;"",$C1543&gt;=INDEX(Matches!$F$2:$F$201,MATCH($A1543&amp;"-4",Matches!$J$2:$J$201,0))),"",IF(AND(J1543=INDEX(Matches!$G$2:$G$201,MATCH($A1543&amp;"-4",Matches!$J$2:$J$201,0)),K1543=INDEX(Matches!$H$2:$H$201,MATCH($A1543&amp;"-4",Matches!$J$2:$J$201,0))),5,IF(SIGN(J1543-K1543)&lt;&gt;SIGN(INDEX(Matches!$G$2:$G$201,MATCH($A1543&amp;"-4",Matches!$J$2:$J$201,0))-INDEX(Matches!$H$2:$H$201,MATCH($A1543&amp;"-4",Matches!$J$2:$J$201,0))),0,IF(J1543-K1543=INDEX(Matches!$G$2:$G$201,MATCH($A1543&amp;"-4",Matches!$J$2:$J$201,0))-INDEX(Matches!$H$2:$H$201,MATCH($A1543&amp;"-4",Matches!$J$2:$J$201,0)),3,2))))),""))</f>
        <v/>
      </c>
      <c r="AB1543" s="12" t="str">
        <f aca="false">IF(OR($B1543="",L1543="",M1543=""),"",IFERROR(IF(OR(INDEX(Matches!$I$2:$I$201,MATCH($A1543&amp;"-5",Matches!$J$2:$J$201,0))="Void",INDEX(Matches!$G$2:$G$201,MATCH($A1543&amp;"-5",Matches!$J$2:$J$201,0))="",INDEX(Matches!$H$2:$H$201,MATCH($A1543&amp;"-5",Matches!$J$2:$J$201,0))=""),"",IF(AND($C1543&lt;&gt;"",INDEX(Matches!$F$2:$F$201,MATCH($A1543&amp;"-5",Matches!$J$2:$J$201,0))&lt;&gt;"",$C1543&gt;=INDEX(Matches!$F$2:$F$201,MATCH($A1543&amp;"-5",Matches!$J$2:$J$201,0))),"",IF(AND(L1543=INDEX(Matches!$G$2:$G$201,MATCH($A1543&amp;"-5",Matches!$J$2:$J$201,0)),M1543=INDEX(Matches!$H$2:$H$201,MATCH($A1543&amp;"-5",Matches!$J$2:$J$201,0))),5,IF(SIGN(L1543-M1543)&lt;&gt;SIGN(INDEX(Matches!$G$2:$G$201,MATCH($A1543&amp;"-5",Matches!$J$2:$J$201,0))-INDEX(Matches!$H$2:$H$201,MATCH($A1543&amp;"-5",Matches!$J$2:$J$201,0))),0,IF(L1543-M1543=INDEX(Matches!$G$2:$G$201,MATCH($A1543&amp;"-5",Matches!$J$2:$J$201,0))-INDEX(Matches!$H$2:$H$201,MATCH($A1543&amp;"-5",Matches!$J$2:$J$201,0)),3,2))))),""))</f>
        <v/>
      </c>
      <c r="AC1543" s="12" t="str">
        <f aca="false">IF(OR($B1543="",N1543="",O1543=""),"",IFERROR(IF(OR(INDEX(Matches!$I$2:$I$201,MATCH($A1543&amp;"-6",Matches!$J$2:$J$201,0))="Void",INDEX(Matches!$G$2:$G$201,MATCH($A1543&amp;"-6",Matches!$J$2:$J$201,0))="",INDEX(Matches!$H$2:$H$201,MATCH($A1543&amp;"-6",Matches!$J$2:$J$201,0))=""),"",IF(AND($C1543&lt;&gt;"",INDEX(Matches!$F$2:$F$201,MATCH($A1543&amp;"-6",Matches!$J$2:$J$201,0))&lt;&gt;"",$C1543&gt;=INDEX(Matches!$F$2:$F$201,MATCH($A1543&amp;"-6",Matches!$J$2:$J$201,0))),"",IF(AND(N1543=INDEX(Matches!$G$2:$G$201,MATCH($A1543&amp;"-6",Matches!$J$2:$J$201,0)),O1543=INDEX(Matches!$H$2:$H$201,MATCH($A1543&amp;"-6",Matches!$J$2:$J$201,0))),5,IF(SIGN(N1543-O1543)&lt;&gt;SIGN(INDEX(Matches!$G$2:$G$201,MATCH($A1543&amp;"-6",Matches!$J$2:$J$201,0))-INDEX(Matches!$H$2:$H$201,MATCH($A1543&amp;"-6",Matches!$J$2:$J$201,0))),0,IF(N1543-O1543=INDEX(Matches!$G$2:$G$201,MATCH($A1543&amp;"-6",Matches!$J$2:$J$201,0))-INDEX(Matches!$H$2:$H$201,MATCH($A1543&amp;"-6",Matches!$J$2:$J$201,0)),3,2))))),""))</f>
        <v/>
      </c>
      <c r="AD1543" s="12" t="str">
        <f aca="false">IF(OR($B1543="",P1543="",Q1543=""),"",IFERROR(IF(OR(INDEX(Matches!$I$2:$I$201,MATCH($A1543&amp;"-7",Matches!$J$2:$J$201,0))="Void",INDEX(Matches!$G$2:$G$201,MATCH($A1543&amp;"-7",Matches!$J$2:$J$201,0))="",INDEX(Matches!$H$2:$H$201,MATCH($A1543&amp;"-7",Matches!$J$2:$J$201,0))=""),"",IF(AND($C1543&lt;&gt;"",INDEX(Matches!$F$2:$F$201,MATCH($A1543&amp;"-7",Matches!$J$2:$J$201,0))&lt;&gt;"",$C1543&gt;=INDEX(Matches!$F$2:$F$201,MATCH($A1543&amp;"-7",Matches!$J$2:$J$201,0))),"",IF(AND(P1543=INDEX(Matches!$G$2:$G$201,MATCH($A1543&amp;"-7",Matches!$J$2:$J$201,0)),Q1543=INDEX(Matches!$H$2:$H$201,MATCH($A1543&amp;"-7",Matches!$J$2:$J$201,0))),5,IF(SIGN(P1543-Q1543)&lt;&gt;SIGN(INDEX(Matches!$G$2:$G$201,MATCH($A1543&amp;"-7",Matches!$J$2:$J$201,0))-INDEX(Matches!$H$2:$H$201,MATCH($A1543&amp;"-7",Matches!$J$2:$J$201,0))),0,IF(P1543-Q1543=INDEX(Matches!$G$2:$G$201,MATCH($A1543&amp;"-7",Matches!$J$2:$J$201,0))-INDEX(Matches!$H$2:$H$201,MATCH($A1543&amp;"-7",Matches!$J$2:$J$201,0)),3,2))))),""))</f>
        <v/>
      </c>
      <c r="AE1543" s="12" t="str">
        <f aca="false">IF(OR($B1543="",R1543="",S1543=""),"",IFERROR(IF(OR(INDEX(Matches!$I$2:$I$201,MATCH($A1543&amp;"-8",Matches!$J$2:$J$201,0))="Void",INDEX(Matches!$G$2:$G$201,MATCH($A1543&amp;"-8",Matches!$J$2:$J$201,0))="",INDEX(Matches!$H$2:$H$201,MATCH($A1543&amp;"-8",Matches!$J$2:$J$201,0))=""),"",IF(AND($C1543&lt;&gt;"",INDEX(Matches!$F$2:$F$201,MATCH($A1543&amp;"-8",Matches!$J$2:$J$201,0))&lt;&gt;"",$C1543&gt;=INDEX(Matches!$F$2:$F$201,MATCH($A1543&amp;"-8",Matches!$J$2:$J$201,0))),"",IF(AND(R1543=INDEX(Matches!$G$2:$G$201,MATCH($A1543&amp;"-8",Matches!$J$2:$J$201,0)),S1543=INDEX(Matches!$H$2:$H$201,MATCH($A1543&amp;"-8",Matches!$J$2:$J$201,0))),5,IF(SIGN(R1543-S1543)&lt;&gt;SIGN(INDEX(Matches!$G$2:$G$201,MATCH($A1543&amp;"-8",Matches!$J$2:$J$201,0))-INDEX(Matches!$H$2:$H$201,MATCH($A1543&amp;"-8",Matches!$J$2:$J$201,0))),0,IF(R1543-S1543=INDEX(Matches!$G$2:$G$201,MATCH($A1543&amp;"-8",Matches!$J$2:$J$201,0))-INDEX(Matches!$H$2:$H$201,MATCH($A1543&amp;"-8",Matches!$J$2:$J$201,0)),3,2))))),""))</f>
        <v/>
      </c>
      <c r="AF1543" s="12" t="str">
        <f aca="false">IF(OR($B1543="",T1543="",U1543=""),"",IFERROR(IF(OR(INDEX(Matches!$I$2:$I$201,MATCH($A1543&amp;"-9",Matches!$J$2:$J$201,0))="Void",INDEX(Matches!$G$2:$G$201,MATCH($A1543&amp;"-9",Matches!$J$2:$J$201,0))="",INDEX(Matches!$H$2:$H$201,MATCH($A1543&amp;"-9",Matches!$J$2:$J$201,0))=""),"",IF(AND($C1543&lt;&gt;"",INDEX(Matches!$F$2:$F$201,MATCH($A1543&amp;"-9",Matches!$J$2:$J$201,0))&lt;&gt;"",$C1543&gt;=INDEX(Matches!$F$2:$F$201,MATCH($A1543&amp;"-9",Matches!$J$2:$J$201,0))),"",IF(AND(T1543=INDEX(Matches!$G$2:$G$201,MATCH($A1543&amp;"-9",Matches!$J$2:$J$201,0)),U1543=INDEX(Matches!$H$2:$H$201,MATCH($A1543&amp;"-9",Matches!$J$2:$J$201,0))),5,IF(SIGN(T1543-U1543)&lt;&gt;SIGN(INDEX(Matches!$G$2:$G$201,MATCH($A1543&amp;"-9",Matches!$J$2:$J$201,0))-INDEX(Matches!$H$2:$H$201,MATCH($A1543&amp;"-9",Matches!$J$2:$J$201,0))),0,IF(T1543-U1543=INDEX(Matches!$G$2:$G$201,MATCH($A1543&amp;"-9",Matches!$J$2:$J$201,0))-INDEX(Matches!$H$2:$H$201,MATCH($A1543&amp;"-9",Matches!$J$2:$J$201,0)),3,2))))),""))</f>
        <v/>
      </c>
      <c r="AG1543" s="12" t="str">
        <f aca="false">IF(OR($B1543="",V1543="",W1543=""),"",IFERROR(IF(OR(INDEX(Matches!$I$2:$I$201,MATCH($A1543&amp;"-10",Matches!$J$2:$J$201,0))="Void",INDEX(Matches!$G$2:$G$201,MATCH($A1543&amp;"-10",Matches!$J$2:$J$201,0))="",INDEX(Matches!$H$2:$H$201,MATCH($A1543&amp;"-10",Matches!$J$2:$J$201,0))=""),"",IF(AND($C1543&lt;&gt;"",INDEX(Matches!$F$2:$F$201,MATCH($A1543&amp;"-10",Matches!$J$2:$J$201,0))&lt;&gt;"",$C1543&gt;=INDEX(Matches!$F$2:$F$201,MATCH($A1543&amp;"-10",Matches!$J$2:$J$201,0))),"",IF(AND(V1543=INDEX(Matches!$G$2:$G$201,MATCH($A1543&amp;"-10",Matches!$J$2:$J$201,0)),W1543=INDEX(Matches!$H$2:$H$201,MATCH($A1543&amp;"-10",Matches!$J$2:$J$201,0))),5,IF(SIGN(V1543-W1543)&lt;&gt;SIGN(INDEX(Matches!$G$2:$G$201,MATCH($A1543&amp;"-10",Matches!$J$2:$J$201,0))-INDEX(Matches!$H$2:$H$201,MATCH($A1543&amp;"-10",Matches!$J$2:$J$201,0))),0,IF(V1543-W1543=INDEX(Matches!$G$2:$G$201,MATCH($A1543&amp;"-10",Matches!$J$2:$J$201,0))-INDEX(Matches!$H$2:$H$201,MATCH($A1543&amp;"-10",Matches!$J$2:$J$201,0)),3,2))))),""))</f>
        <v/>
      </c>
      <c r="AH1543" s="13" t="str">
        <f aca="false">IF($B1543="","",SUM(X1543:AG1543))</f>
        <v/>
      </c>
      <c r="AI1543" s="12" t="str">
        <f aca="false">IF($B1543="","",COUNTIF(X1543:AG1543,5))</f>
        <v/>
      </c>
      <c r="AJ1543" s="12" t="str">
        <f aca="false">IF($B1543="","",COUNTIF(X1543:AG1543,"&gt;=2"))</f>
        <v/>
      </c>
      <c r="AK1543" s="12" t="str">
        <f aca="false">IF($B1543="","",COUNT(X1543:AG1543))</f>
        <v/>
      </c>
    </row>
    <row r="1544" customFormat="false" ht="15" hidden="false" customHeight="false" outlineLevel="0" collapsed="false">
      <c r="A1544" s="7"/>
      <c r="B1544" s="7"/>
      <c r="C1544" s="11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12" t="str">
        <f aca="false">IF(OR($B1544="",D1544="",E1544=""),"",IFERROR(IF(OR(INDEX(Matches!$I$2:$I$201,MATCH($A1544&amp;"-1",Matches!$J$2:$J$201,0))="Void",INDEX(Matches!$G$2:$G$201,MATCH($A1544&amp;"-1",Matches!$J$2:$J$201,0))="",INDEX(Matches!$H$2:$H$201,MATCH($A1544&amp;"-1",Matches!$J$2:$J$201,0))=""),"",IF(AND($C1544&lt;&gt;"",INDEX(Matches!$F$2:$F$201,MATCH($A1544&amp;"-1",Matches!$J$2:$J$201,0))&lt;&gt;"",$C1544&gt;=INDEX(Matches!$F$2:$F$201,MATCH($A1544&amp;"-1",Matches!$J$2:$J$201,0))),"",IF(AND(D1544=INDEX(Matches!$G$2:$G$201,MATCH($A1544&amp;"-1",Matches!$J$2:$J$201,0)),E1544=INDEX(Matches!$H$2:$H$201,MATCH($A1544&amp;"-1",Matches!$J$2:$J$201,0))),5,IF(SIGN(D1544-E1544)&lt;&gt;SIGN(INDEX(Matches!$G$2:$G$201,MATCH($A1544&amp;"-1",Matches!$J$2:$J$201,0))-INDEX(Matches!$H$2:$H$201,MATCH($A1544&amp;"-1",Matches!$J$2:$J$201,0))),0,IF(D1544-E1544=INDEX(Matches!$G$2:$G$201,MATCH($A1544&amp;"-1",Matches!$J$2:$J$201,0))-INDEX(Matches!$H$2:$H$201,MATCH($A1544&amp;"-1",Matches!$J$2:$J$201,0)),3,2))))),""))</f>
        <v/>
      </c>
      <c r="Y1544" s="12" t="str">
        <f aca="false">IF(OR($B1544="",F1544="",G1544=""),"",IFERROR(IF(OR(INDEX(Matches!$I$2:$I$201,MATCH($A1544&amp;"-2",Matches!$J$2:$J$201,0))="Void",INDEX(Matches!$G$2:$G$201,MATCH($A1544&amp;"-2",Matches!$J$2:$J$201,0))="",INDEX(Matches!$H$2:$H$201,MATCH($A1544&amp;"-2",Matches!$J$2:$J$201,0))=""),"",IF(AND($C1544&lt;&gt;"",INDEX(Matches!$F$2:$F$201,MATCH($A1544&amp;"-2",Matches!$J$2:$J$201,0))&lt;&gt;"",$C1544&gt;=INDEX(Matches!$F$2:$F$201,MATCH($A1544&amp;"-2",Matches!$J$2:$J$201,0))),"",IF(AND(F1544=INDEX(Matches!$G$2:$G$201,MATCH($A1544&amp;"-2",Matches!$J$2:$J$201,0)),G1544=INDEX(Matches!$H$2:$H$201,MATCH($A1544&amp;"-2",Matches!$J$2:$J$201,0))),5,IF(SIGN(F1544-G1544)&lt;&gt;SIGN(INDEX(Matches!$G$2:$G$201,MATCH($A1544&amp;"-2",Matches!$J$2:$J$201,0))-INDEX(Matches!$H$2:$H$201,MATCH($A1544&amp;"-2",Matches!$J$2:$J$201,0))),0,IF(F1544-G1544=INDEX(Matches!$G$2:$G$201,MATCH($A1544&amp;"-2",Matches!$J$2:$J$201,0))-INDEX(Matches!$H$2:$H$201,MATCH($A1544&amp;"-2",Matches!$J$2:$J$201,0)),3,2))))),""))</f>
        <v/>
      </c>
      <c r="Z1544" s="12" t="str">
        <f aca="false">IF(OR($B1544="",H1544="",I1544=""),"",IFERROR(IF(OR(INDEX(Matches!$I$2:$I$201,MATCH($A1544&amp;"-3",Matches!$J$2:$J$201,0))="Void",INDEX(Matches!$G$2:$G$201,MATCH($A1544&amp;"-3",Matches!$J$2:$J$201,0))="",INDEX(Matches!$H$2:$H$201,MATCH($A1544&amp;"-3",Matches!$J$2:$J$201,0))=""),"",IF(AND($C1544&lt;&gt;"",INDEX(Matches!$F$2:$F$201,MATCH($A1544&amp;"-3",Matches!$J$2:$J$201,0))&lt;&gt;"",$C1544&gt;=INDEX(Matches!$F$2:$F$201,MATCH($A1544&amp;"-3",Matches!$J$2:$J$201,0))),"",IF(AND(H1544=INDEX(Matches!$G$2:$G$201,MATCH($A1544&amp;"-3",Matches!$J$2:$J$201,0)),I1544=INDEX(Matches!$H$2:$H$201,MATCH($A1544&amp;"-3",Matches!$J$2:$J$201,0))),5,IF(SIGN(H1544-I1544)&lt;&gt;SIGN(INDEX(Matches!$G$2:$G$201,MATCH($A1544&amp;"-3",Matches!$J$2:$J$201,0))-INDEX(Matches!$H$2:$H$201,MATCH($A1544&amp;"-3",Matches!$J$2:$J$201,0))),0,IF(H1544-I1544=INDEX(Matches!$G$2:$G$201,MATCH($A1544&amp;"-3",Matches!$J$2:$J$201,0))-INDEX(Matches!$H$2:$H$201,MATCH($A1544&amp;"-3",Matches!$J$2:$J$201,0)),3,2))))),""))</f>
        <v/>
      </c>
      <c r="AA1544" s="12" t="str">
        <f aca="false">IF(OR($B1544="",J1544="",K1544=""),"",IFERROR(IF(OR(INDEX(Matches!$I$2:$I$201,MATCH($A1544&amp;"-4",Matches!$J$2:$J$201,0))="Void",INDEX(Matches!$G$2:$G$201,MATCH($A1544&amp;"-4",Matches!$J$2:$J$201,0))="",INDEX(Matches!$H$2:$H$201,MATCH($A1544&amp;"-4",Matches!$J$2:$J$201,0))=""),"",IF(AND($C1544&lt;&gt;"",INDEX(Matches!$F$2:$F$201,MATCH($A1544&amp;"-4",Matches!$J$2:$J$201,0))&lt;&gt;"",$C1544&gt;=INDEX(Matches!$F$2:$F$201,MATCH($A1544&amp;"-4",Matches!$J$2:$J$201,0))),"",IF(AND(J1544=INDEX(Matches!$G$2:$G$201,MATCH($A1544&amp;"-4",Matches!$J$2:$J$201,0)),K1544=INDEX(Matches!$H$2:$H$201,MATCH($A1544&amp;"-4",Matches!$J$2:$J$201,0))),5,IF(SIGN(J1544-K1544)&lt;&gt;SIGN(INDEX(Matches!$G$2:$G$201,MATCH($A1544&amp;"-4",Matches!$J$2:$J$201,0))-INDEX(Matches!$H$2:$H$201,MATCH($A1544&amp;"-4",Matches!$J$2:$J$201,0))),0,IF(J1544-K1544=INDEX(Matches!$G$2:$G$201,MATCH($A1544&amp;"-4",Matches!$J$2:$J$201,0))-INDEX(Matches!$H$2:$H$201,MATCH($A1544&amp;"-4",Matches!$J$2:$J$201,0)),3,2))))),""))</f>
        <v/>
      </c>
      <c r="AB1544" s="12" t="str">
        <f aca="false">IF(OR($B1544="",L1544="",M1544=""),"",IFERROR(IF(OR(INDEX(Matches!$I$2:$I$201,MATCH($A1544&amp;"-5",Matches!$J$2:$J$201,0))="Void",INDEX(Matches!$G$2:$G$201,MATCH($A1544&amp;"-5",Matches!$J$2:$J$201,0))="",INDEX(Matches!$H$2:$H$201,MATCH($A1544&amp;"-5",Matches!$J$2:$J$201,0))=""),"",IF(AND($C1544&lt;&gt;"",INDEX(Matches!$F$2:$F$201,MATCH($A1544&amp;"-5",Matches!$J$2:$J$201,0))&lt;&gt;"",$C1544&gt;=INDEX(Matches!$F$2:$F$201,MATCH($A1544&amp;"-5",Matches!$J$2:$J$201,0))),"",IF(AND(L1544=INDEX(Matches!$G$2:$G$201,MATCH($A1544&amp;"-5",Matches!$J$2:$J$201,0)),M1544=INDEX(Matches!$H$2:$H$201,MATCH($A1544&amp;"-5",Matches!$J$2:$J$201,0))),5,IF(SIGN(L1544-M1544)&lt;&gt;SIGN(INDEX(Matches!$G$2:$G$201,MATCH($A1544&amp;"-5",Matches!$J$2:$J$201,0))-INDEX(Matches!$H$2:$H$201,MATCH($A1544&amp;"-5",Matches!$J$2:$J$201,0))),0,IF(L1544-M1544=INDEX(Matches!$G$2:$G$201,MATCH($A1544&amp;"-5",Matches!$J$2:$J$201,0))-INDEX(Matches!$H$2:$H$201,MATCH($A1544&amp;"-5",Matches!$J$2:$J$201,0)),3,2))))),""))</f>
        <v/>
      </c>
      <c r="AC1544" s="12" t="str">
        <f aca="false">IF(OR($B1544="",N1544="",O1544=""),"",IFERROR(IF(OR(INDEX(Matches!$I$2:$I$201,MATCH($A1544&amp;"-6",Matches!$J$2:$J$201,0))="Void",INDEX(Matches!$G$2:$G$201,MATCH($A1544&amp;"-6",Matches!$J$2:$J$201,0))="",INDEX(Matches!$H$2:$H$201,MATCH($A1544&amp;"-6",Matches!$J$2:$J$201,0))=""),"",IF(AND($C1544&lt;&gt;"",INDEX(Matches!$F$2:$F$201,MATCH($A1544&amp;"-6",Matches!$J$2:$J$201,0))&lt;&gt;"",$C1544&gt;=INDEX(Matches!$F$2:$F$201,MATCH($A1544&amp;"-6",Matches!$J$2:$J$201,0))),"",IF(AND(N1544=INDEX(Matches!$G$2:$G$201,MATCH($A1544&amp;"-6",Matches!$J$2:$J$201,0)),O1544=INDEX(Matches!$H$2:$H$201,MATCH($A1544&amp;"-6",Matches!$J$2:$J$201,0))),5,IF(SIGN(N1544-O1544)&lt;&gt;SIGN(INDEX(Matches!$G$2:$G$201,MATCH($A1544&amp;"-6",Matches!$J$2:$J$201,0))-INDEX(Matches!$H$2:$H$201,MATCH($A1544&amp;"-6",Matches!$J$2:$J$201,0))),0,IF(N1544-O1544=INDEX(Matches!$G$2:$G$201,MATCH($A1544&amp;"-6",Matches!$J$2:$J$201,0))-INDEX(Matches!$H$2:$H$201,MATCH($A1544&amp;"-6",Matches!$J$2:$J$201,0)),3,2))))),""))</f>
        <v/>
      </c>
      <c r="AD1544" s="12" t="str">
        <f aca="false">IF(OR($B1544="",P1544="",Q1544=""),"",IFERROR(IF(OR(INDEX(Matches!$I$2:$I$201,MATCH($A1544&amp;"-7",Matches!$J$2:$J$201,0))="Void",INDEX(Matches!$G$2:$G$201,MATCH($A1544&amp;"-7",Matches!$J$2:$J$201,0))="",INDEX(Matches!$H$2:$H$201,MATCH($A1544&amp;"-7",Matches!$J$2:$J$201,0))=""),"",IF(AND($C1544&lt;&gt;"",INDEX(Matches!$F$2:$F$201,MATCH($A1544&amp;"-7",Matches!$J$2:$J$201,0))&lt;&gt;"",$C1544&gt;=INDEX(Matches!$F$2:$F$201,MATCH($A1544&amp;"-7",Matches!$J$2:$J$201,0))),"",IF(AND(P1544=INDEX(Matches!$G$2:$G$201,MATCH($A1544&amp;"-7",Matches!$J$2:$J$201,0)),Q1544=INDEX(Matches!$H$2:$H$201,MATCH($A1544&amp;"-7",Matches!$J$2:$J$201,0))),5,IF(SIGN(P1544-Q1544)&lt;&gt;SIGN(INDEX(Matches!$G$2:$G$201,MATCH($A1544&amp;"-7",Matches!$J$2:$J$201,0))-INDEX(Matches!$H$2:$H$201,MATCH($A1544&amp;"-7",Matches!$J$2:$J$201,0))),0,IF(P1544-Q1544=INDEX(Matches!$G$2:$G$201,MATCH($A1544&amp;"-7",Matches!$J$2:$J$201,0))-INDEX(Matches!$H$2:$H$201,MATCH($A1544&amp;"-7",Matches!$J$2:$J$201,0)),3,2))))),""))</f>
        <v/>
      </c>
      <c r="AE1544" s="12" t="str">
        <f aca="false">IF(OR($B1544="",R1544="",S1544=""),"",IFERROR(IF(OR(INDEX(Matches!$I$2:$I$201,MATCH($A1544&amp;"-8",Matches!$J$2:$J$201,0))="Void",INDEX(Matches!$G$2:$G$201,MATCH($A1544&amp;"-8",Matches!$J$2:$J$201,0))="",INDEX(Matches!$H$2:$H$201,MATCH($A1544&amp;"-8",Matches!$J$2:$J$201,0))=""),"",IF(AND($C1544&lt;&gt;"",INDEX(Matches!$F$2:$F$201,MATCH($A1544&amp;"-8",Matches!$J$2:$J$201,0))&lt;&gt;"",$C1544&gt;=INDEX(Matches!$F$2:$F$201,MATCH($A1544&amp;"-8",Matches!$J$2:$J$201,0))),"",IF(AND(R1544=INDEX(Matches!$G$2:$G$201,MATCH($A1544&amp;"-8",Matches!$J$2:$J$201,0)),S1544=INDEX(Matches!$H$2:$H$201,MATCH($A1544&amp;"-8",Matches!$J$2:$J$201,0))),5,IF(SIGN(R1544-S1544)&lt;&gt;SIGN(INDEX(Matches!$G$2:$G$201,MATCH($A1544&amp;"-8",Matches!$J$2:$J$201,0))-INDEX(Matches!$H$2:$H$201,MATCH($A1544&amp;"-8",Matches!$J$2:$J$201,0))),0,IF(R1544-S1544=INDEX(Matches!$G$2:$G$201,MATCH($A1544&amp;"-8",Matches!$J$2:$J$201,0))-INDEX(Matches!$H$2:$H$201,MATCH($A1544&amp;"-8",Matches!$J$2:$J$201,0)),3,2))))),""))</f>
        <v/>
      </c>
      <c r="AF1544" s="12" t="str">
        <f aca="false">IF(OR($B1544="",T1544="",U1544=""),"",IFERROR(IF(OR(INDEX(Matches!$I$2:$I$201,MATCH($A1544&amp;"-9",Matches!$J$2:$J$201,0))="Void",INDEX(Matches!$G$2:$G$201,MATCH($A1544&amp;"-9",Matches!$J$2:$J$201,0))="",INDEX(Matches!$H$2:$H$201,MATCH($A1544&amp;"-9",Matches!$J$2:$J$201,0))=""),"",IF(AND($C1544&lt;&gt;"",INDEX(Matches!$F$2:$F$201,MATCH($A1544&amp;"-9",Matches!$J$2:$J$201,0))&lt;&gt;"",$C1544&gt;=INDEX(Matches!$F$2:$F$201,MATCH($A1544&amp;"-9",Matches!$J$2:$J$201,0))),"",IF(AND(T1544=INDEX(Matches!$G$2:$G$201,MATCH($A1544&amp;"-9",Matches!$J$2:$J$201,0)),U1544=INDEX(Matches!$H$2:$H$201,MATCH($A1544&amp;"-9",Matches!$J$2:$J$201,0))),5,IF(SIGN(T1544-U1544)&lt;&gt;SIGN(INDEX(Matches!$G$2:$G$201,MATCH($A1544&amp;"-9",Matches!$J$2:$J$201,0))-INDEX(Matches!$H$2:$H$201,MATCH($A1544&amp;"-9",Matches!$J$2:$J$201,0))),0,IF(T1544-U1544=INDEX(Matches!$G$2:$G$201,MATCH($A1544&amp;"-9",Matches!$J$2:$J$201,0))-INDEX(Matches!$H$2:$H$201,MATCH($A1544&amp;"-9",Matches!$J$2:$J$201,0)),3,2))))),""))</f>
        <v/>
      </c>
      <c r="AG1544" s="12" t="str">
        <f aca="false">IF(OR($B1544="",V1544="",W1544=""),"",IFERROR(IF(OR(INDEX(Matches!$I$2:$I$201,MATCH($A1544&amp;"-10",Matches!$J$2:$J$201,0))="Void",INDEX(Matches!$G$2:$G$201,MATCH($A1544&amp;"-10",Matches!$J$2:$J$201,0))="",INDEX(Matches!$H$2:$H$201,MATCH($A1544&amp;"-10",Matches!$J$2:$J$201,0))=""),"",IF(AND($C1544&lt;&gt;"",INDEX(Matches!$F$2:$F$201,MATCH($A1544&amp;"-10",Matches!$J$2:$J$201,0))&lt;&gt;"",$C1544&gt;=INDEX(Matches!$F$2:$F$201,MATCH($A1544&amp;"-10",Matches!$J$2:$J$201,0))),"",IF(AND(V1544=INDEX(Matches!$G$2:$G$201,MATCH($A1544&amp;"-10",Matches!$J$2:$J$201,0)),W1544=INDEX(Matches!$H$2:$H$201,MATCH($A1544&amp;"-10",Matches!$J$2:$J$201,0))),5,IF(SIGN(V1544-W1544)&lt;&gt;SIGN(INDEX(Matches!$G$2:$G$201,MATCH($A1544&amp;"-10",Matches!$J$2:$J$201,0))-INDEX(Matches!$H$2:$H$201,MATCH($A1544&amp;"-10",Matches!$J$2:$J$201,0))),0,IF(V1544-W1544=INDEX(Matches!$G$2:$G$201,MATCH($A1544&amp;"-10",Matches!$J$2:$J$201,0))-INDEX(Matches!$H$2:$H$201,MATCH($A1544&amp;"-10",Matches!$J$2:$J$201,0)),3,2))))),""))</f>
        <v/>
      </c>
      <c r="AH1544" s="13" t="str">
        <f aca="false">IF($B1544="","",SUM(X1544:AG1544))</f>
        <v/>
      </c>
      <c r="AI1544" s="12" t="str">
        <f aca="false">IF($B1544="","",COUNTIF(X1544:AG1544,5))</f>
        <v/>
      </c>
      <c r="AJ1544" s="12" t="str">
        <f aca="false">IF($B1544="","",COUNTIF(X1544:AG1544,"&gt;=2"))</f>
        <v/>
      </c>
      <c r="AK1544" s="12" t="str">
        <f aca="false">IF($B1544="","",COUNT(X1544:AG1544))</f>
        <v/>
      </c>
    </row>
    <row r="1545" customFormat="false" ht="15" hidden="false" customHeight="false" outlineLevel="0" collapsed="false">
      <c r="A1545" s="7"/>
      <c r="B1545" s="7"/>
      <c r="C1545" s="11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12" t="str">
        <f aca="false">IF(OR($B1545="",D1545="",E1545=""),"",IFERROR(IF(OR(INDEX(Matches!$I$2:$I$201,MATCH($A1545&amp;"-1",Matches!$J$2:$J$201,0))="Void",INDEX(Matches!$G$2:$G$201,MATCH($A1545&amp;"-1",Matches!$J$2:$J$201,0))="",INDEX(Matches!$H$2:$H$201,MATCH($A1545&amp;"-1",Matches!$J$2:$J$201,0))=""),"",IF(AND($C1545&lt;&gt;"",INDEX(Matches!$F$2:$F$201,MATCH($A1545&amp;"-1",Matches!$J$2:$J$201,0))&lt;&gt;"",$C1545&gt;=INDEX(Matches!$F$2:$F$201,MATCH($A1545&amp;"-1",Matches!$J$2:$J$201,0))),"",IF(AND(D1545=INDEX(Matches!$G$2:$G$201,MATCH($A1545&amp;"-1",Matches!$J$2:$J$201,0)),E1545=INDEX(Matches!$H$2:$H$201,MATCH($A1545&amp;"-1",Matches!$J$2:$J$201,0))),5,IF(SIGN(D1545-E1545)&lt;&gt;SIGN(INDEX(Matches!$G$2:$G$201,MATCH($A1545&amp;"-1",Matches!$J$2:$J$201,0))-INDEX(Matches!$H$2:$H$201,MATCH($A1545&amp;"-1",Matches!$J$2:$J$201,0))),0,IF(D1545-E1545=INDEX(Matches!$G$2:$G$201,MATCH($A1545&amp;"-1",Matches!$J$2:$J$201,0))-INDEX(Matches!$H$2:$H$201,MATCH($A1545&amp;"-1",Matches!$J$2:$J$201,0)),3,2))))),""))</f>
        <v/>
      </c>
      <c r="Y1545" s="12" t="str">
        <f aca="false">IF(OR($B1545="",F1545="",G1545=""),"",IFERROR(IF(OR(INDEX(Matches!$I$2:$I$201,MATCH($A1545&amp;"-2",Matches!$J$2:$J$201,0))="Void",INDEX(Matches!$G$2:$G$201,MATCH($A1545&amp;"-2",Matches!$J$2:$J$201,0))="",INDEX(Matches!$H$2:$H$201,MATCH($A1545&amp;"-2",Matches!$J$2:$J$201,0))=""),"",IF(AND($C1545&lt;&gt;"",INDEX(Matches!$F$2:$F$201,MATCH($A1545&amp;"-2",Matches!$J$2:$J$201,0))&lt;&gt;"",$C1545&gt;=INDEX(Matches!$F$2:$F$201,MATCH($A1545&amp;"-2",Matches!$J$2:$J$201,0))),"",IF(AND(F1545=INDEX(Matches!$G$2:$G$201,MATCH($A1545&amp;"-2",Matches!$J$2:$J$201,0)),G1545=INDEX(Matches!$H$2:$H$201,MATCH($A1545&amp;"-2",Matches!$J$2:$J$201,0))),5,IF(SIGN(F1545-G1545)&lt;&gt;SIGN(INDEX(Matches!$G$2:$G$201,MATCH($A1545&amp;"-2",Matches!$J$2:$J$201,0))-INDEX(Matches!$H$2:$H$201,MATCH($A1545&amp;"-2",Matches!$J$2:$J$201,0))),0,IF(F1545-G1545=INDEX(Matches!$G$2:$G$201,MATCH($A1545&amp;"-2",Matches!$J$2:$J$201,0))-INDEX(Matches!$H$2:$H$201,MATCH($A1545&amp;"-2",Matches!$J$2:$J$201,0)),3,2))))),""))</f>
        <v/>
      </c>
      <c r="Z1545" s="12" t="str">
        <f aca="false">IF(OR($B1545="",H1545="",I1545=""),"",IFERROR(IF(OR(INDEX(Matches!$I$2:$I$201,MATCH($A1545&amp;"-3",Matches!$J$2:$J$201,0))="Void",INDEX(Matches!$G$2:$G$201,MATCH($A1545&amp;"-3",Matches!$J$2:$J$201,0))="",INDEX(Matches!$H$2:$H$201,MATCH($A1545&amp;"-3",Matches!$J$2:$J$201,0))=""),"",IF(AND($C1545&lt;&gt;"",INDEX(Matches!$F$2:$F$201,MATCH($A1545&amp;"-3",Matches!$J$2:$J$201,0))&lt;&gt;"",$C1545&gt;=INDEX(Matches!$F$2:$F$201,MATCH($A1545&amp;"-3",Matches!$J$2:$J$201,0))),"",IF(AND(H1545=INDEX(Matches!$G$2:$G$201,MATCH($A1545&amp;"-3",Matches!$J$2:$J$201,0)),I1545=INDEX(Matches!$H$2:$H$201,MATCH($A1545&amp;"-3",Matches!$J$2:$J$201,0))),5,IF(SIGN(H1545-I1545)&lt;&gt;SIGN(INDEX(Matches!$G$2:$G$201,MATCH($A1545&amp;"-3",Matches!$J$2:$J$201,0))-INDEX(Matches!$H$2:$H$201,MATCH($A1545&amp;"-3",Matches!$J$2:$J$201,0))),0,IF(H1545-I1545=INDEX(Matches!$G$2:$G$201,MATCH($A1545&amp;"-3",Matches!$J$2:$J$201,0))-INDEX(Matches!$H$2:$H$201,MATCH($A1545&amp;"-3",Matches!$J$2:$J$201,0)),3,2))))),""))</f>
        <v/>
      </c>
      <c r="AA1545" s="12" t="str">
        <f aca="false">IF(OR($B1545="",J1545="",K1545=""),"",IFERROR(IF(OR(INDEX(Matches!$I$2:$I$201,MATCH($A1545&amp;"-4",Matches!$J$2:$J$201,0))="Void",INDEX(Matches!$G$2:$G$201,MATCH($A1545&amp;"-4",Matches!$J$2:$J$201,0))="",INDEX(Matches!$H$2:$H$201,MATCH($A1545&amp;"-4",Matches!$J$2:$J$201,0))=""),"",IF(AND($C1545&lt;&gt;"",INDEX(Matches!$F$2:$F$201,MATCH($A1545&amp;"-4",Matches!$J$2:$J$201,0))&lt;&gt;"",$C1545&gt;=INDEX(Matches!$F$2:$F$201,MATCH($A1545&amp;"-4",Matches!$J$2:$J$201,0))),"",IF(AND(J1545=INDEX(Matches!$G$2:$G$201,MATCH($A1545&amp;"-4",Matches!$J$2:$J$201,0)),K1545=INDEX(Matches!$H$2:$H$201,MATCH($A1545&amp;"-4",Matches!$J$2:$J$201,0))),5,IF(SIGN(J1545-K1545)&lt;&gt;SIGN(INDEX(Matches!$G$2:$G$201,MATCH($A1545&amp;"-4",Matches!$J$2:$J$201,0))-INDEX(Matches!$H$2:$H$201,MATCH($A1545&amp;"-4",Matches!$J$2:$J$201,0))),0,IF(J1545-K1545=INDEX(Matches!$G$2:$G$201,MATCH($A1545&amp;"-4",Matches!$J$2:$J$201,0))-INDEX(Matches!$H$2:$H$201,MATCH($A1545&amp;"-4",Matches!$J$2:$J$201,0)),3,2))))),""))</f>
        <v/>
      </c>
      <c r="AB1545" s="12" t="str">
        <f aca="false">IF(OR($B1545="",L1545="",M1545=""),"",IFERROR(IF(OR(INDEX(Matches!$I$2:$I$201,MATCH($A1545&amp;"-5",Matches!$J$2:$J$201,0))="Void",INDEX(Matches!$G$2:$G$201,MATCH($A1545&amp;"-5",Matches!$J$2:$J$201,0))="",INDEX(Matches!$H$2:$H$201,MATCH($A1545&amp;"-5",Matches!$J$2:$J$201,0))=""),"",IF(AND($C1545&lt;&gt;"",INDEX(Matches!$F$2:$F$201,MATCH($A1545&amp;"-5",Matches!$J$2:$J$201,0))&lt;&gt;"",$C1545&gt;=INDEX(Matches!$F$2:$F$201,MATCH($A1545&amp;"-5",Matches!$J$2:$J$201,0))),"",IF(AND(L1545=INDEX(Matches!$G$2:$G$201,MATCH($A1545&amp;"-5",Matches!$J$2:$J$201,0)),M1545=INDEX(Matches!$H$2:$H$201,MATCH($A1545&amp;"-5",Matches!$J$2:$J$201,0))),5,IF(SIGN(L1545-M1545)&lt;&gt;SIGN(INDEX(Matches!$G$2:$G$201,MATCH($A1545&amp;"-5",Matches!$J$2:$J$201,0))-INDEX(Matches!$H$2:$H$201,MATCH($A1545&amp;"-5",Matches!$J$2:$J$201,0))),0,IF(L1545-M1545=INDEX(Matches!$G$2:$G$201,MATCH($A1545&amp;"-5",Matches!$J$2:$J$201,0))-INDEX(Matches!$H$2:$H$201,MATCH($A1545&amp;"-5",Matches!$J$2:$J$201,0)),3,2))))),""))</f>
        <v/>
      </c>
      <c r="AC1545" s="12" t="str">
        <f aca="false">IF(OR($B1545="",N1545="",O1545=""),"",IFERROR(IF(OR(INDEX(Matches!$I$2:$I$201,MATCH($A1545&amp;"-6",Matches!$J$2:$J$201,0))="Void",INDEX(Matches!$G$2:$G$201,MATCH($A1545&amp;"-6",Matches!$J$2:$J$201,0))="",INDEX(Matches!$H$2:$H$201,MATCH($A1545&amp;"-6",Matches!$J$2:$J$201,0))=""),"",IF(AND($C1545&lt;&gt;"",INDEX(Matches!$F$2:$F$201,MATCH($A1545&amp;"-6",Matches!$J$2:$J$201,0))&lt;&gt;"",$C1545&gt;=INDEX(Matches!$F$2:$F$201,MATCH($A1545&amp;"-6",Matches!$J$2:$J$201,0))),"",IF(AND(N1545=INDEX(Matches!$G$2:$G$201,MATCH($A1545&amp;"-6",Matches!$J$2:$J$201,0)),O1545=INDEX(Matches!$H$2:$H$201,MATCH($A1545&amp;"-6",Matches!$J$2:$J$201,0))),5,IF(SIGN(N1545-O1545)&lt;&gt;SIGN(INDEX(Matches!$G$2:$G$201,MATCH($A1545&amp;"-6",Matches!$J$2:$J$201,0))-INDEX(Matches!$H$2:$H$201,MATCH($A1545&amp;"-6",Matches!$J$2:$J$201,0))),0,IF(N1545-O1545=INDEX(Matches!$G$2:$G$201,MATCH($A1545&amp;"-6",Matches!$J$2:$J$201,0))-INDEX(Matches!$H$2:$H$201,MATCH($A1545&amp;"-6",Matches!$J$2:$J$201,0)),3,2))))),""))</f>
        <v/>
      </c>
      <c r="AD1545" s="12" t="str">
        <f aca="false">IF(OR($B1545="",P1545="",Q1545=""),"",IFERROR(IF(OR(INDEX(Matches!$I$2:$I$201,MATCH($A1545&amp;"-7",Matches!$J$2:$J$201,0))="Void",INDEX(Matches!$G$2:$G$201,MATCH($A1545&amp;"-7",Matches!$J$2:$J$201,0))="",INDEX(Matches!$H$2:$H$201,MATCH($A1545&amp;"-7",Matches!$J$2:$J$201,0))=""),"",IF(AND($C1545&lt;&gt;"",INDEX(Matches!$F$2:$F$201,MATCH($A1545&amp;"-7",Matches!$J$2:$J$201,0))&lt;&gt;"",$C1545&gt;=INDEX(Matches!$F$2:$F$201,MATCH($A1545&amp;"-7",Matches!$J$2:$J$201,0))),"",IF(AND(P1545=INDEX(Matches!$G$2:$G$201,MATCH($A1545&amp;"-7",Matches!$J$2:$J$201,0)),Q1545=INDEX(Matches!$H$2:$H$201,MATCH($A1545&amp;"-7",Matches!$J$2:$J$201,0))),5,IF(SIGN(P1545-Q1545)&lt;&gt;SIGN(INDEX(Matches!$G$2:$G$201,MATCH($A1545&amp;"-7",Matches!$J$2:$J$201,0))-INDEX(Matches!$H$2:$H$201,MATCH($A1545&amp;"-7",Matches!$J$2:$J$201,0))),0,IF(P1545-Q1545=INDEX(Matches!$G$2:$G$201,MATCH($A1545&amp;"-7",Matches!$J$2:$J$201,0))-INDEX(Matches!$H$2:$H$201,MATCH($A1545&amp;"-7",Matches!$J$2:$J$201,0)),3,2))))),""))</f>
        <v/>
      </c>
      <c r="AE1545" s="12" t="str">
        <f aca="false">IF(OR($B1545="",R1545="",S1545=""),"",IFERROR(IF(OR(INDEX(Matches!$I$2:$I$201,MATCH($A1545&amp;"-8",Matches!$J$2:$J$201,0))="Void",INDEX(Matches!$G$2:$G$201,MATCH($A1545&amp;"-8",Matches!$J$2:$J$201,0))="",INDEX(Matches!$H$2:$H$201,MATCH($A1545&amp;"-8",Matches!$J$2:$J$201,0))=""),"",IF(AND($C1545&lt;&gt;"",INDEX(Matches!$F$2:$F$201,MATCH($A1545&amp;"-8",Matches!$J$2:$J$201,0))&lt;&gt;"",$C1545&gt;=INDEX(Matches!$F$2:$F$201,MATCH($A1545&amp;"-8",Matches!$J$2:$J$201,0))),"",IF(AND(R1545=INDEX(Matches!$G$2:$G$201,MATCH($A1545&amp;"-8",Matches!$J$2:$J$201,0)),S1545=INDEX(Matches!$H$2:$H$201,MATCH($A1545&amp;"-8",Matches!$J$2:$J$201,0))),5,IF(SIGN(R1545-S1545)&lt;&gt;SIGN(INDEX(Matches!$G$2:$G$201,MATCH($A1545&amp;"-8",Matches!$J$2:$J$201,0))-INDEX(Matches!$H$2:$H$201,MATCH($A1545&amp;"-8",Matches!$J$2:$J$201,0))),0,IF(R1545-S1545=INDEX(Matches!$G$2:$G$201,MATCH($A1545&amp;"-8",Matches!$J$2:$J$201,0))-INDEX(Matches!$H$2:$H$201,MATCH($A1545&amp;"-8",Matches!$J$2:$J$201,0)),3,2))))),""))</f>
        <v/>
      </c>
      <c r="AF1545" s="12" t="str">
        <f aca="false">IF(OR($B1545="",T1545="",U1545=""),"",IFERROR(IF(OR(INDEX(Matches!$I$2:$I$201,MATCH($A1545&amp;"-9",Matches!$J$2:$J$201,0))="Void",INDEX(Matches!$G$2:$G$201,MATCH($A1545&amp;"-9",Matches!$J$2:$J$201,0))="",INDEX(Matches!$H$2:$H$201,MATCH($A1545&amp;"-9",Matches!$J$2:$J$201,0))=""),"",IF(AND($C1545&lt;&gt;"",INDEX(Matches!$F$2:$F$201,MATCH($A1545&amp;"-9",Matches!$J$2:$J$201,0))&lt;&gt;"",$C1545&gt;=INDEX(Matches!$F$2:$F$201,MATCH($A1545&amp;"-9",Matches!$J$2:$J$201,0))),"",IF(AND(T1545=INDEX(Matches!$G$2:$G$201,MATCH($A1545&amp;"-9",Matches!$J$2:$J$201,0)),U1545=INDEX(Matches!$H$2:$H$201,MATCH($A1545&amp;"-9",Matches!$J$2:$J$201,0))),5,IF(SIGN(T1545-U1545)&lt;&gt;SIGN(INDEX(Matches!$G$2:$G$201,MATCH($A1545&amp;"-9",Matches!$J$2:$J$201,0))-INDEX(Matches!$H$2:$H$201,MATCH($A1545&amp;"-9",Matches!$J$2:$J$201,0))),0,IF(T1545-U1545=INDEX(Matches!$G$2:$G$201,MATCH($A1545&amp;"-9",Matches!$J$2:$J$201,0))-INDEX(Matches!$H$2:$H$201,MATCH($A1545&amp;"-9",Matches!$J$2:$J$201,0)),3,2))))),""))</f>
        <v/>
      </c>
      <c r="AG1545" s="12" t="str">
        <f aca="false">IF(OR($B1545="",V1545="",W1545=""),"",IFERROR(IF(OR(INDEX(Matches!$I$2:$I$201,MATCH($A1545&amp;"-10",Matches!$J$2:$J$201,0))="Void",INDEX(Matches!$G$2:$G$201,MATCH($A1545&amp;"-10",Matches!$J$2:$J$201,0))="",INDEX(Matches!$H$2:$H$201,MATCH($A1545&amp;"-10",Matches!$J$2:$J$201,0))=""),"",IF(AND($C1545&lt;&gt;"",INDEX(Matches!$F$2:$F$201,MATCH($A1545&amp;"-10",Matches!$J$2:$J$201,0))&lt;&gt;"",$C1545&gt;=INDEX(Matches!$F$2:$F$201,MATCH($A1545&amp;"-10",Matches!$J$2:$J$201,0))),"",IF(AND(V1545=INDEX(Matches!$G$2:$G$201,MATCH($A1545&amp;"-10",Matches!$J$2:$J$201,0)),W1545=INDEX(Matches!$H$2:$H$201,MATCH($A1545&amp;"-10",Matches!$J$2:$J$201,0))),5,IF(SIGN(V1545-W1545)&lt;&gt;SIGN(INDEX(Matches!$G$2:$G$201,MATCH($A1545&amp;"-10",Matches!$J$2:$J$201,0))-INDEX(Matches!$H$2:$H$201,MATCH($A1545&amp;"-10",Matches!$J$2:$J$201,0))),0,IF(V1545-W1545=INDEX(Matches!$G$2:$G$201,MATCH($A1545&amp;"-10",Matches!$J$2:$J$201,0))-INDEX(Matches!$H$2:$H$201,MATCH($A1545&amp;"-10",Matches!$J$2:$J$201,0)),3,2))))),""))</f>
        <v/>
      </c>
      <c r="AH1545" s="13" t="str">
        <f aca="false">IF($B1545="","",SUM(X1545:AG1545))</f>
        <v/>
      </c>
      <c r="AI1545" s="12" t="str">
        <f aca="false">IF($B1545="","",COUNTIF(X1545:AG1545,5))</f>
        <v/>
      </c>
      <c r="AJ1545" s="12" t="str">
        <f aca="false">IF($B1545="","",COUNTIF(X1545:AG1545,"&gt;=2"))</f>
        <v/>
      </c>
      <c r="AK1545" s="12" t="str">
        <f aca="false">IF($B1545="","",COUNT(X1545:AG1545))</f>
        <v/>
      </c>
    </row>
    <row r="1546" customFormat="false" ht="15" hidden="false" customHeight="false" outlineLevel="0" collapsed="false">
      <c r="A1546" s="7"/>
      <c r="B1546" s="7"/>
      <c r="C1546" s="11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12" t="str">
        <f aca="false">IF(OR($B1546="",D1546="",E1546=""),"",IFERROR(IF(OR(INDEX(Matches!$I$2:$I$201,MATCH($A1546&amp;"-1",Matches!$J$2:$J$201,0))="Void",INDEX(Matches!$G$2:$G$201,MATCH($A1546&amp;"-1",Matches!$J$2:$J$201,0))="",INDEX(Matches!$H$2:$H$201,MATCH($A1546&amp;"-1",Matches!$J$2:$J$201,0))=""),"",IF(AND($C1546&lt;&gt;"",INDEX(Matches!$F$2:$F$201,MATCH($A1546&amp;"-1",Matches!$J$2:$J$201,0))&lt;&gt;"",$C1546&gt;=INDEX(Matches!$F$2:$F$201,MATCH($A1546&amp;"-1",Matches!$J$2:$J$201,0))),"",IF(AND(D1546=INDEX(Matches!$G$2:$G$201,MATCH($A1546&amp;"-1",Matches!$J$2:$J$201,0)),E1546=INDEX(Matches!$H$2:$H$201,MATCH($A1546&amp;"-1",Matches!$J$2:$J$201,0))),5,IF(SIGN(D1546-E1546)&lt;&gt;SIGN(INDEX(Matches!$G$2:$G$201,MATCH($A1546&amp;"-1",Matches!$J$2:$J$201,0))-INDEX(Matches!$H$2:$H$201,MATCH($A1546&amp;"-1",Matches!$J$2:$J$201,0))),0,IF(D1546-E1546=INDEX(Matches!$G$2:$G$201,MATCH($A1546&amp;"-1",Matches!$J$2:$J$201,0))-INDEX(Matches!$H$2:$H$201,MATCH($A1546&amp;"-1",Matches!$J$2:$J$201,0)),3,2))))),""))</f>
        <v/>
      </c>
      <c r="Y1546" s="12" t="str">
        <f aca="false">IF(OR($B1546="",F1546="",G1546=""),"",IFERROR(IF(OR(INDEX(Matches!$I$2:$I$201,MATCH($A1546&amp;"-2",Matches!$J$2:$J$201,0))="Void",INDEX(Matches!$G$2:$G$201,MATCH($A1546&amp;"-2",Matches!$J$2:$J$201,0))="",INDEX(Matches!$H$2:$H$201,MATCH($A1546&amp;"-2",Matches!$J$2:$J$201,0))=""),"",IF(AND($C1546&lt;&gt;"",INDEX(Matches!$F$2:$F$201,MATCH($A1546&amp;"-2",Matches!$J$2:$J$201,0))&lt;&gt;"",$C1546&gt;=INDEX(Matches!$F$2:$F$201,MATCH($A1546&amp;"-2",Matches!$J$2:$J$201,0))),"",IF(AND(F1546=INDEX(Matches!$G$2:$G$201,MATCH($A1546&amp;"-2",Matches!$J$2:$J$201,0)),G1546=INDEX(Matches!$H$2:$H$201,MATCH($A1546&amp;"-2",Matches!$J$2:$J$201,0))),5,IF(SIGN(F1546-G1546)&lt;&gt;SIGN(INDEX(Matches!$G$2:$G$201,MATCH($A1546&amp;"-2",Matches!$J$2:$J$201,0))-INDEX(Matches!$H$2:$H$201,MATCH($A1546&amp;"-2",Matches!$J$2:$J$201,0))),0,IF(F1546-G1546=INDEX(Matches!$G$2:$G$201,MATCH($A1546&amp;"-2",Matches!$J$2:$J$201,0))-INDEX(Matches!$H$2:$H$201,MATCH($A1546&amp;"-2",Matches!$J$2:$J$201,0)),3,2))))),""))</f>
        <v/>
      </c>
      <c r="Z1546" s="12" t="str">
        <f aca="false">IF(OR($B1546="",H1546="",I1546=""),"",IFERROR(IF(OR(INDEX(Matches!$I$2:$I$201,MATCH($A1546&amp;"-3",Matches!$J$2:$J$201,0))="Void",INDEX(Matches!$G$2:$G$201,MATCH($A1546&amp;"-3",Matches!$J$2:$J$201,0))="",INDEX(Matches!$H$2:$H$201,MATCH($A1546&amp;"-3",Matches!$J$2:$J$201,0))=""),"",IF(AND($C1546&lt;&gt;"",INDEX(Matches!$F$2:$F$201,MATCH($A1546&amp;"-3",Matches!$J$2:$J$201,0))&lt;&gt;"",$C1546&gt;=INDEX(Matches!$F$2:$F$201,MATCH($A1546&amp;"-3",Matches!$J$2:$J$201,0))),"",IF(AND(H1546=INDEX(Matches!$G$2:$G$201,MATCH($A1546&amp;"-3",Matches!$J$2:$J$201,0)),I1546=INDEX(Matches!$H$2:$H$201,MATCH($A1546&amp;"-3",Matches!$J$2:$J$201,0))),5,IF(SIGN(H1546-I1546)&lt;&gt;SIGN(INDEX(Matches!$G$2:$G$201,MATCH($A1546&amp;"-3",Matches!$J$2:$J$201,0))-INDEX(Matches!$H$2:$H$201,MATCH($A1546&amp;"-3",Matches!$J$2:$J$201,0))),0,IF(H1546-I1546=INDEX(Matches!$G$2:$G$201,MATCH($A1546&amp;"-3",Matches!$J$2:$J$201,0))-INDEX(Matches!$H$2:$H$201,MATCH($A1546&amp;"-3",Matches!$J$2:$J$201,0)),3,2))))),""))</f>
        <v/>
      </c>
      <c r="AA1546" s="12" t="str">
        <f aca="false">IF(OR($B1546="",J1546="",K1546=""),"",IFERROR(IF(OR(INDEX(Matches!$I$2:$I$201,MATCH($A1546&amp;"-4",Matches!$J$2:$J$201,0))="Void",INDEX(Matches!$G$2:$G$201,MATCH($A1546&amp;"-4",Matches!$J$2:$J$201,0))="",INDEX(Matches!$H$2:$H$201,MATCH($A1546&amp;"-4",Matches!$J$2:$J$201,0))=""),"",IF(AND($C1546&lt;&gt;"",INDEX(Matches!$F$2:$F$201,MATCH($A1546&amp;"-4",Matches!$J$2:$J$201,0))&lt;&gt;"",$C1546&gt;=INDEX(Matches!$F$2:$F$201,MATCH($A1546&amp;"-4",Matches!$J$2:$J$201,0))),"",IF(AND(J1546=INDEX(Matches!$G$2:$G$201,MATCH($A1546&amp;"-4",Matches!$J$2:$J$201,0)),K1546=INDEX(Matches!$H$2:$H$201,MATCH($A1546&amp;"-4",Matches!$J$2:$J$201,0))),5,IF(SIGN(J1546-K1546)&lt;&gt;SIGN(INDEX(Matches!$G$2:$G$201,MATCH($A1546&amp;"-4",Matches!$J$2:$J$201,0))-INDEX(Matches!$H$2:$H$201,MATCH($A1546&amp;"-4",Matches!$J$2:$J$201,0))),0,IF(J1546-K1546=INDEX(Matches!$G$2:$G$201,MATCH($A1546&amp;"-4",Matches!$J$2:$J$201,0))-INDEX(Matches!$H$2:$H$201,MATCH($A1546&amp;"-4",Matches!$J$2:$J$201,0)),3,2))))),""))</f>
        <v/>
      </c>
      <c r="AB1546" s="12" t="str">
        <f aca="false">IF(OR($B1546="",L1546="",M1546=""),"",IFERROR(IF(OR(INDEX(Matches!$I$2:$I$201,MATCH($A1546&amp;"-5",Matches!$J$2:$J$201,0))="Void",INDEX(Matches!$G$2:$G$201,MATCH($A1546&amp;"-5",Matches!$J$2:$J$201,0))="",INDEX(Matches!$H$2:$H$201,MATCH($A1546&amp;"-5",Matches!$J$2:$J$201,0))=""),"",IF(AND($C1546&lt;&gt;"",INDEX(Matches!$F$2:$F$201,MATCH($A1546&amp;"-5",Matches!$J$2:$J$201,0))&lt;&gt;"",$C1546&gt;=INDEX(Matches!$F$2:$F$201,MATCH($A1546&amp;"-5",Matches!$J$2:$J$201,0))),"",IF(AND(L1546=INDEX(Matches!$G$2:$G$201,MATCH($A1546&amp;"-5",Matches!$J$2:$J$201,0)),M1546=INDEX(Matches!$H$2:$H$201,MATCH($A1546&amp;"-5",Matches!$J$2:$J$201,0))),5,IF(SIGN(L1546-M1546)&lt;&gt;SIGN(INDEX(Matches!$G$2:$G$201,MATCH($A1546&amp;"-5",Matches!$J$2:$J$201,0))-INDEX(Matches!$H$2:$H$201,MATCH($A1546&amp;"-5",Matches!$J$2:$J$201,0))),0,IF(L1546-M1546=INDEX(Matches!$G$2:$G$201,MATCH($A1546&amp;"-5",Matches!$J$2:$J$201,0))-INDEX(Matches!$H$2:$H$201,MATCH($A1546&amp;"-5",Matches!$J$2:$J$201,0)),3,2))))),""))</f>
        <v/>
      </c>
      <c r="AC1546" s="12" t="str">
        <f aca="false">IF(OR($B1546="",N1546="",O1546=""),"",IFERROR(IF(OR(INDEX(Matches!$I$2:$I$201,MATCH($A1546&amp;"-6",Matches!$J$2:$J$201,0))="Void",INDEX(Matches!$G$2:$G$201,MATCH($A1546&amp;"-6",Matches!$J$2:$J$201,0))="",INDEX(Matches!$H$2:$H$201,MATCH($A1546&amp;"-6",Matches!$J$2:$J$201,0))=""),"",IF(AND($C1546&lt;&gt;"",INDEX(Matches!$F$2:$F$201,MATCH($A1546&amp;"-6",Matches!$J$2:$J$201,0))&lt;&gt;"",$C1546&gt;=INDEX(Matches!$F$2:$F$201,MATCH($A1546&amp;"-6",Matches!$J$2:$J$201,0))),"",IF(AND(N1546=INDEX(Matches!$G$2:$G$201,MATCH($A1546&amp;"-6",Matches!$J$2:$J$201,0)),O1546=INDEX(Matches!$H$2:$H$201,MATCH($A1546&amp;"-6",Matches!$J$2:$J$201,0))),5,IF(SIGN(N1546-O1546)&lt;&gt;SIGN(INDEX(Matches!$G$2:$G$201,MATCH($A1546&amp;"-6",Matches!$J$2:$J$201,0))-INDEX(Matches!$H$2:$H$201,MATCH($A1546&amp;"-6",Matches!$J$2:$J$201,0))),0,IF(N1546-O1546=INDEX(Matches!$G$2:$G$201,MATCH($A1546&amp;"-6",Matches!$J$2:$J$201,0))-INDEX(Matches!$H$2:$H$201,MATCH($A1546&amp;"-6",Matches!$J$2:$J$201,0)),3,2))))),""))</f>
        <v/>
      </c>
      <c r="AD1546" s="12" t="str">
        <f aca="false">IF(OR($B1546="",P1546="",Q1546=""),"",IFERROR(IF(OR(INDEX(Matches!$I$2:$I$201,MATCH($A1546&amp;"-7",Matches!$J$2:$J$201,0))="Void",INDEX(Matches!$G$2:$G$201,MATCH($A1546&amp;"-7",Matches!$J$2:$J$201,0))="",INDEX(Matches!$H$2:$H$201,MATCH($A1546&amp;"-7",Matches!$J$2:$J$201,0))=""),"",IF(AND($C1546&lt;&gt;"",INDEX(Matches!$F$2:$F$201,MATCH($A1546&amp;"-7",Matches!$J$2:$J$201,0))&lt;&gt;"",$C1546&gt;=INDEX(Matches!$F$2:$F$201,MATCH($A1546&amp;"-7",Matches!$J$2:$J$201,0))),"",IF(AND(P1546=INDEX(Matches!$G$2:$G$201,MATCH($A1546&amp;"-7",Matches!$J$2:$J$201,0)),Q1546=INDEX(Matches!$H$2:$H$201,MATCH($A1546&amp;"-7",Matches!$J$2:$J$201,0))),5,IF(SIGN(P1546-Q1546)&lt;&gt;SIGN(INDEX(Matches!$G$2:$G$201,MATCH($A1546&amp;"-7",Matches!$J$2:$J$201,0))-INDEX(Matches!$H$2:$H$201,MATCH($A1546&amp;"-7",Matches!$J$2:$J$201,0))),0,IF(P1546-Q1546=INDEX(Matches!$G$2:$G$201,MATCH($A1546&amp;"-7",Matches!$J$2:$J$201,0))-INDEX(Matches!$H$2:$H$201,MATCH($A1546&amp;"-7",Matches!$J$2:$J$201,0)),3,2))))),""))</f>
        <v/>
      </c>
      <c r="AE1546" s="12" t="str">
        <f aca="false">IF(OR($B1546="",R1546="",S1546=""),"",IFERROR(IF(OR(INDEX(Matches!$I$2:$I$201,MATCH($A1546&amp;"-8",Matches!$J$2:$J$201,0))="Void",INDEX(Matches!$G$2:$G$201,MATCH($A1546&amp;"-8",Matches!$J$2:$J$201,0))="",INDEX(Matches!$H$2:$H$201,MATCH($A1546&amp;"-8",Matches!$J$2:$J$201,0))=""),"",IF(AND($C1546&lt;&gt;"",INDEX(Matches!$F$2:$F$201,MATCH($A1546&amp;"-8",Matches!$J$2:$J$201,0))&lt;&gt;"",$C1546&gt;=INDEX(Matches!$F$2:$F$201,MATCH($A1546&amp;"-8",Matches!$J$2:$J$201,0))),"",IF(AND(R1546=INDEX(Matches!$G$2:$G$201,MATCH($A1546&amp;"-8",Matches!$J$2:$J$201,0)),S1546=INDEX(Matches!$H$2:$H$201,MATCH($A1546&amp;"-8",Matches!$J$2:$J$201,0))),5,IF(SIGN(R1546-S1546)&lt;&gt;SIGN(INDEX(Matches!$G$2:$G$201,MATCH($A1546&amp;"-8",Matches!$J$2:$J$201,0))-INDEX(Matches!$H$2:$H$201,MATCH($A1546&amp;"-8",Matches!$J$2:$J$201,0))),0,IF(R1546-S1546=INDEX(Matches!$G$2:$G$201,MATCH($A1546&amp;"-8",Matches!$J$2:$J$201,0))-INDEX(Matches!$H$2:$H$201,MATCH($A1546&amp;"-8",Matches!$J$2:$J$201,0)),3,2))))),""))</f>
        <v/>
      </c>
      <c r="AF1546" s="12" t="str">
        <f aca="false">IF(OR($B1546="",T1546="",U1546=""),"",IFERROR(IF(OR(INDEX(Matches!$I$2:$I$201,MATCH($A1546&amp;"-9",Matches!$J$2:$J$201,0))="Void",INDEX(Matches!$G$2:$G$201,MATCH($A1546&amp;"-9",Matches!$J$2:$J$201,0))="",INDEX(Matches!$H$2:$H$201,MATCH($A1546&amp;"-9",Matches!$J$2:$J$201,0))=""),"",IF(AND($C1546&lt;&gt;"",INDEX(Matches!$F$2:$F$201,MATCH($A1546&amp;"-9",Matches!$J$2:$J$201,0))&lt;&gt;"",$C1546&gt;=INDEX(Matches!$F$2:$F$201,MATCH($A1546&amp;"-9",Matches!$J$2:$J$201,0))),"",IF(AND(T1546=INDEX(Matches!$G$2:$G$201,MATCH($A1546&amp;"-9",Matches!$J$2:$J$201,0)),U1546=INDEX(Matches!$H$2:$H$201,MATCH($A1546&amp;"-9",Matches!$J$2:$J$201,0))),5,IF(SIGN(T1546-U1546)&lt;&gt;SIGN(INDEX(Matches!$G$2:$G$201,MATCH($A1546&amp;"-9",Matches!$J$2:$J$201,0))-INDEX(Matches!$H$2:$H$201,MATCH($A1546&amp;"-9",Matches!$J$2:$J$201,0))),0,IF(T1546-U1546=INDEX(Matches!$G$2:$G$201,MATCH($A1546&amp;"-9",Matches!$J$2:$J$201,0))-INDEX(Matches!$H$2:$H$201,MATCH($A1546&amp;"-9",Matches!$J$2:$J$201,0)),3,2))))),""))</f>
        <v/>
      </c>
      <c r="AG1546" s="12" t="str">
        <f aca="false">IF(OR($B1546="",V1546="",W1546=""),"",IFERROR(IF(OR(INDEX(Matches!$I$2:$I$201,MATCH($A1546&amp;"-10",Matches!$J$2:$J$201,0))="Void",INDEX(Matches!$G$2:$G$201,MATCH($A1546&amp;"-10",Matches!$J$2:$J$201,0))="",INDEX(Matches!$H$2:$H$201,MATCH($A1546&amp;"-10",Matches!$J$2:$J$201,0))=""),"",IF(AND($C1546&lt;&gt;"",INDEX(Matches!$F$2:$F$201,MATCH($A1546&amp;"-10",Matches!$J$2:$J$201,0))&lt;&gt;"",$C1546&gt;=INDEX(Matches!$F$2:$F$201,MATCH($A1546&amp;"-10",Matches!$J$2:$J$201,0))),"",IF(AND(V1546=INDEX(Matches!$G$2:$G$201,MATCH($A1546&amp;"-10",Matches!$J$2:$J$201,0)),W1546=INDEX(Matches!$H$2:$H$201,MATCH($A1546&amp;"-10",Matches!$J$2:$J$201,0))),5,IF(SIGN(V1546-W1546)&lt;&gt;SIGN(INDEX(Matches!$G$2:$G$201,MATCH($A1546&amp;"-10",Matches!$J$2:$J$201,0))-INDEX(Matches!$H$2:$H$201,MATCH($A1546&amp;"-10",Matches!$J$2:$J$201,0))),0,IF(V1546-W1546=INDEX(Matches!$G$2:$G$201,MATCH($A1546&amp;"-10",Matches!$J$2:$J$201,0))-INDEX(Matches!$H$2:$H$201,MATCH($A1546&amp;"-10",Matches!$J$2:$J$201,0)),3,2))))),""))</f>
        <v/>
      </c>
      <c r="AH1546" s="13" t="str">
        <f aca="false">IF($B1546="","",SUM(X1546:AG1546))</f>
        <v/>
      </c>
      <c r="AI1546" s="12" t="str">
        <f aca="false">IF($B1546="","",COUNTIF(X1546:AG1546,5))</f>
        <v/>
      </c>
      <c r="AJ1546" s="12" t="str">
        <f aca="false">IF($B1546="","",COUNTIF(X1546:AG1546,"&gt;=2"))</f>
        <v/>
      </c>
      <c r="AK1546" s="12" t="str">
        <f aca="false">IF($B1546="","",COUNT(X1546:AG1546))</f>
        <v/>
      </c>
    </row>
    <row r="1547" customFormat="false" ht="15" hidden="false" customHeight="false" outlineLevel="0" collapsed="false">
      <c r="A1547" s="7"/>
      <c r="B1547" s="7"/>
      <c r="C1547" s="11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12" t="str">
        <f aca="false">IF(OR($B1547="",D1547="",E1547=""),"",IFERROR(IF(OR(INDEX(Matches!$I$2:$I$201,MATCH($A1547&amp;"-1",Matches!$J$2:$J$201,0))="Void",INDEX(Matches!$G$2:$G$201,MATCH($A1547&amp;"-1",Matches!$J$2:$J$201,0))="",INDEX(Matches!$H$2:$H$201,MATCH($A1547&amp;"-1",Matches!$J$2:$J$201,0))=""),"",IF(AND($C1547&lt;&gt;"",INDEX(Matches!$F$2:$F$201,MATCH($A1547&amp;"-1",Matches!$J$2:$J$201,0))&lt;&gt;"",$C1547&gt;=INDEX(Matches!$F$2:$F$201,MATCH($A1547&amp;"-1",Matches!$J$2:$J$201,0))),"",IF(AND(D1547=INDEX(Matches!$G$2:$G$201,MATCH($A1547&amp;"-1",Matches!$J$2:$J$201,0)),E1547=INDEX(Matches!$H$2:$H$201,MATCH($A1547&amp;"-1",Matches!$J$2:$J$201,0))),5,IF(SIGN(D1547-E1547)&lt;&gt;SIGN(INDEX(Matches!$G$2:$G$201,MATCH($A1547&amp;"-1",Matches!$J$2:$J$201,0))-INDEX(Matches!$H$2:$H$201,MATCH($A1547&amp;"-1",Matches!$J$2:$J$201,0))),0,IF(D1547-E1547=INDEX(Matches!$G$2:$G$201,MATCH($A1547&amp;"-1",Matches!$J$2:$J$201,0))-INDEX(Matches!$H$2:$H$201,MATCH($A1547&amp;"-1",Matches!$J$2:$J$201,0)),3,2))))),""))</f>
        <v/>
      </c>
      <c r="Y1547" s="12" t="str">
        <f aca="false">IF(OR($B1547="",F1547="",G1547=""),"",IFERROR(IF(OR(INDEX(Matches!$I$2:$I$201,MATCH($A1547&amp;"-2",Matches!$J$2:$J$201,0))="Void",INDEX(Matches!$G$2:$G$201,MATCH($A1547&amp;"-2",Matches!$J$2:$J$201,0))="",INDEX(Matches!$H$2:$H$201,MATCH($A1547&amp;"-2",Matches!$J$2:$J$201,0))=""),"",IF(AND($C1547&lt;&gt;"",INDEX(Matches!$F$2:$F$201,MATCH($A1547&amp;"-2",Matches!$J$2:$J$201,0))&lt;&gt;"",$C1547&gt;=INDEX(Matches!$F$2:$F$201,MATCH($A1547&amp;"-2",Matches!$J$2:$J$201,0))),"",IF(AND(F1547=INDEX(Matches!$G$2:$G$201,MATCH($A1547&amp;"-2",Matches!$J$2:$J$201,0)),G1547=INDEX(Matches!$H$2:$H$201,MATCH($A1547&amp;"-2",Matches!$J$2:$J$201,0))),5,IF(SIGN(F1547-G1547)&lt;&gt;SIGN(INDEX(Matches!$G$2:$G$201,MATCH($A1547&amp;"-2",Matches!$J$2:$J$201,0))-INDEX(Matches!$H$2:$H$201,MATCH($A1547&amp;"-2",Matches!$J$2:$J$201,0))),0,IF(F1547-G1547=INDEX(Matches!$G$2:$G$201,MATCH($A1547&amp;"-2",Matches!$J$2:$J$201,0))-INDEX(Matches!$H$2:$H$201,MATCH($A1547&amp;"-2",Matches!$J$2:$J$201,0)),3,2))))),""))</f>
        <v/>
      </c>
      <c r="Z1547" s="12" t="str">
        <f aca="false">IF(OR($B1547="",H1547="",I1547=""),"",IFERROR(IF(OR(INDEX(Matches!$I$2:$I$201,MATCH($A1547&amp;"-3",Matches!$J$2:$J$201,0))="Void",INDEX(Matches!$G$2:$G$201,MATCH($A1547&amp;"-3",Matches!$J$2:$J$201,0))="",INDEX(Matches!$H$2:$H$201,MATCH($A1547&amp;"-3",Matches!$J$2:$J$201,0))=""),"",IF(AND($C1547&lt;&gt;"",INDEX(Matches!$F$2:$F$201,MATCH($A1547&amp;"-3",Matches!$J$2:$J$201,0))&lt;&gt;"",$C1547&gt;=INDEX(Matches!$F$2:$F$201,MATCH($A1547&amp;"-3",Matches!$J$2:$J$201,0))),"",IF(AND(H1547=INDEX(Matches!$G$2:$G$201,MATCH($A1547&amp;"-3",Matches!$J$2:$J$201,0)),I1547=INDEX(Matches!$H$2:$H$201,MATCH($A1547&amp;"-3",Matches!$J$2:$J$201,0))),5,IF(SIGN(H1547-I1547)&lt;&gt;SIGN(INDEX(Matches!$G$2:$G$201,MATCH($A1547&amp;"-3",Matches!$J$2:$J$201,0))-INDEX(Matches!$H$2:$H$201,MATCH($A1547&amp;"-3",Matches!$J$2:$J$201,0))),0,IF(H1547-I1547=INDEX(Matches!$G$2:$G$201,MATCH($A1547&amp;"-3",Matches!$J$2:$J$201,0))-INDEX(Matches!$H$2:$H$201,MATCH($A1547&amp;"-3",Matches!$J$2:$J$201,0)),3,2))))),""))</f>
        <v/>
      </c>
      <c r="AA1547" s="12" t="str">
        <f aca="false">IF(OR($B1547="",J1547="",K1547=""),"",IFERROR(IF(OR(INDEX(Matches!$I$2:$I$201,MATCH($A1547&amp;"-4",Matches!$J$2:$J$201,0))="Void",INDEX(Matches!$G$2:$G$201,MATCH($A1547&amp;"-4",Matches!$J$2:$J$201,0))="",INDEX(Matches!$H$2:$H$201,MATCH($A1547&amp;"-4",Matches!$J$2:$J$201,0))=""),"",IF(AND($C1547&lt;&gt;"",INDEX(Matches!$F$2:$F$201,MATCH($A1547&amp;"-4",Matches!$J$2:$J$201,0))&lt;&gt;"",$C1547&gt;=INDEX(Matches!$F$2:$F$201,MATCH($A1547&amp;"-4",Matches!$J$2:$J$201,0))),"",IF(AND(J1547=INDEX(Matches!$G$2:$G$201,MATCH($A1547&amp;"-4",Matches!$J$2:$J$201,0)),K1547=INDEX(Matches!$H$2:$H$201,MATCH($A1547&amp;"-4",Matches!$J$2:$J$201,0))),5,IF(SIGN(J1547-K1547)&lt;&gt;SIGN(INDEX(Matches!$G$2:$G$201,MATCH($A1547&amp;"-4",Matches!$J$2:$J$201,0))-INDEX(Matches!$H$2:$H$201,MATCH($A1547&amp;"-4",Matches!$J$2:$J$201,0))),0,IF(J1547-K1547=INDEX(Matches!$G$2:$G$201,MATCH($A1547&amp;"-4",Matches!$J$2:$J$201,0))-INDEX(Matches!$H$2:$H$201,MATCH($A1547&amp;"-4",Matches!$J$2:$J$201,0)),3,2))))),""))</f>
        <v/>
      </c>
      <c r="AB1547" s="12" t="str">
        <f aca="false">IF(OR($B1547="",L1547="",M1547=""),"",IFERROR(IF(OR(INDEX(Matches!$I$2:$I$201,MATCH($A1547&amp;"-5",Matches!$J$2:$J$201,0))="Void",INDEX(Matches!$G$2:$G$201,MATCH($A1547&amp;"-5",Matches!$J$2:$J$201,0))="",INDEX(Matches!$H$2:$H$201,MATCH($A1547&amp;"-5",Matches!$J$2:$J$201,0))=""),"",IF(AND($C1547&lt;&gt;"",INDEX(Matches!$F$2:$F$201,MATCH($A1547&amp;"-5",Matches!$J$2:$J$201,0))&lt;&gt;"",$C1547&gt;=INDEX(Matches!$F$2:$F$201,MATCH($A1547&amp;"-5",Matches!$J$2:$J$201,0))),"",IF(AND(L1547=INDEX(Matches!$G$2:$G$201,MATCH($A1547&amp;"-5",Matches!$J$2:$J$201,0)),M1547=INDEX(Matches!$H$2:$H$201,MATCH($A1547&amp;"-5",Matches!$J$2:$J$201,0))),5,IF(SIGN(L1547-M1547)&lt;&gt;SIGN(INDEX(Matches!$G$2:$G$201,MATCH($A1547&amp;"-5",Matches!$J$2:$J$201,0))-INDEX(Matches!$H$2:$H$201,MATCH($A1547&amp;"-5",Matches!$J$2:$J$201,0))),0,IF(L1547-M1547=INDEX(Matches!$G$2:$G$201,MATCH($A1547&amp;"-5",Matches!$J$2:$J$201,0))-INDEX(Matches!$H$2:$H$201,MATCH($A1547&amp;"-5",Matches!$J$2:$J$201,0)),3,2))))),""))</f>
        <v/>
      </c>
      <c r="AC1547" s="12" t="str">
        <f aca="false">IF(OR($B1547="",N1547="",O1547=""),"",IFERROR(IF(OR(INDEX(Matches!$I$2:$I$201,MATCH($A1547&amp;"-6",Matches!$J$2:$J$201,0))="Void",INDEX(Matches!$G$2:$G$201,MATCH($A1547&amp;"-6",Matches!$J$2:$J$201,0))="",INDEX(Matches!$H$2:$H$201,MATCH($A1547&amp;"-6",Matches!$J$2:$J$201,0))=""),"",IF(AND($C1547&lt;&gt;"",INDEX(Matches!$F$2:$F$201,MATCH($A1547&amp;"-6",Matches!$J$2:$J$201,0))&lt;&gt;"",$C1547&gt;=INDEX(Matches!$F$2:$F$201,MATCH($A1547&amp;"-6",Matches!$J$2:$J$201,0))),"",IF(AND(N1547=INDEX(Matches!$G$2:$G$201,MATCH($A1547&amp;"-6",Matches!$J$2:$J$201,0)),O1547=INDEX(Matches!$H$2:$H$201,MATCH($A1547&amp;"-6",Matches!$J$2:$J$201,0))),5,IF(SIGN(N1547-O1547)&lt;&gt;SIGN(INDEX(Matches!$G$2:$G$201,MATCH($A1547&amp;"-6",Matches!$J$2:$J$201,0))-INDEX(Matches!$H$2:$H$201,MATCH($A1547&amp;"-6",Matches!$J$2:$J$201,0))),0,IF(N1547-O1547=INDEX(Matches!$G$2:$G$201,MATCH($A1547&amp;"-6",Matches!$J$2:$J$201,0))-INDEX(Matches!$H$2:$H$201,MATCH($A1547&amp;"-6",Matches!$J$2:$J$201,0)),3,2))))),""))</f>
        <v/>
      </c>
      <c r="AD1547" s="12" t="str">
        <f aca="false">IF(OR($B1547="",P1547="",Q1547=""),"",IFERROR(IF(OR(INDEX(Matches!$I$2:$I$201,MATCH($A1547&amp;"-7",Matches!$J$2:$J$201,0))="Void",INDEX(Matches!$G$2:$G$201,MATCH($A1547&amp;"-7",Matches!$J$2:$J$201,0))="",INDEX(Matches!$H$2:$H$201,MATCH($A1547&amp;"-7",Matches!$J$2:$J$201,0))=""),"",IF(AND($C1547&lt;&gt;"",INDEX(Matches!$F$2:$F$201,MATCH($A1547&amp;"-7",Matches!$J$2:$J$201,0))&lt;&gt;"",$C1547&gt;=INDEX(Matches!$F$2:$F$201,MATCH($A1547&amp;"-7",Matches!$J$2:$J$201,0))),"",IF(AND(P1547=INDEX(Matches!$G$2:$G$201,MATCH($A1547&amp;"-7",Matches!$J$2:$J$201,0)),Q1547=INDEX(Matches!$H$2:$H$201,MATCH($A1547&amp;"-7",Matches!$J$2:$J$201,0))),5,IF(SIGN(P1547-Q1547)&lt;&gt;SIGN(INDEX(Matches!$G$2:$G$201,MATCH($A1547&amp;"-7",Matches!$J$2:$J$201,0))-INDEX(Matches!$H$2:$H$201,MATCH($A1547&amp;"-7",Matches!$J$2:$J$201,0))),0,IF(P1547-Q1547=INDEX(Matches!$G$2:$G$201,MATCH($A1547&amp;"-7",Matches!$J$2:$J$201,0))-INDEX(Matches!$H$2:$H$201,MATCH($A1547&amp;"-7",Matches!$J$2:$J$201,0)),3,2))))),""))</f>
        <v/>
      </c>
      <c r="AE1547" s="12" t="str">
        <f aca="false">IF(OR($B1547="",R1547="",S1547=""),"",IFERROR(IF(OR(INDEX(Matches!$I$2:$I$201,MATCH($A1547&amp;"-8",Matches!$J$2:$J$201,0))="Void",INDEX(Matches!$G$2:$G$201,MATCH($A1547&amp;"-8",Matches!$J$2:$J$201,0))="",INDEX(Matches!$H$2:$H$201,MATCH($A1547&amp;"-8",Matches!$J$2:$J$201,0))=""),"",IF(AND($C1547&lt;&gt;"",INDEX(Matches!$F$2:$F$201,MATCH($A1547&amp;"-8",Matches!$J$2:$J$201,0))&lt;&gt;"",$C1547&gt;=INDEX(Matches!$F$2:$F$201,MATCH($A1547&amp;"-8",Matches!$J$2:$J$201,0))),"",IF(AND(R1547=INDEX(Matches!$G$2:$G$201,MATCH($A1547&amp;"-8",Matches!$J$2:$J$201,0)),S1547=INDEX(Matches!$H$2:$H$201,MATCH($A1547&amp;"-8",Matches!$J$2:$J$201,0))),5,IF(SIGN(R1547-S1547)&lt;&gt;SIGN(INDEX(Matches!$G$2:$G$201,MATCH($A1547&amp;"-8",Matches!$J$2:$J$201,0))-INDEX(Matches!$H$2:$H$201,MATCH($A1547&amp;"-8",Matches!$J$2:$J$201,0))),0,IF(R1547-S1547=INDEX(Matches!$G$2:$G$201,MATCH($A1547&amp;"-8",Matches!$J$2:$J$201,0))-INDEX(Matches!$H$2:$H$201,MATCH($A1547&amp;"-8",Matches!$J$2:$J$201,0)),3,2))))),""))</f>
        <v/>
      </c>
      <c r="AF1547" s="12" t="str">
        <f aca="false">IF(OR($B1547="",T1547="",U1547=""),"",IFERROR(IF(OR(INDEX(Matches!$I$2:$I$201,MATCH($A1547&amp;"-9",Matches!$J$2:$J$201,0))="Void",INDEX(Matches!$G$2:$G$201,MATCH($A1547&amp;"-9",Matches!$J$2:$J$201,0))="",INDEX(Matches!$H$2:$H$201,MATCH($A1547&amp;"-9",Matches!$J$2:$J$201,0))=""),"",IF(AND($C1547&lt;&gt;"",INDEX(Matches!$F$2:$F$201,MATCH($A1547&amp;"-9",Matches!$J$2:$J$201,0))&lt;&gt;"",$C1547&gt;=INDEX(Matches!$F$2:$F$201,MATCH($A1547&amp;"-9",Matches!$J$2:$J$201,0))),"",IF(AND(T1547=INDEX(Matches!$G$2:$G$201,MATCH($A1547&amp;"-9",Matches!$J$2:$J$201,0)),U1547=INDEX(Matches!$H$2:$H$201,MATCH($A1547&amp;"-9",Matches!$J$2:$J$201,0))),5,IF(SIGN(T1547-U1547)&lt;&gt;SIGN(INDEX(Matches!$G$2:$G$201,MATCH($A1547&amp;"-9",Matches!$J$2:$J$201,0))-INDEX(Matches!$H$2:$H$201,MATCH($A1547&amp;"-9",Matches!$J$2:$J$201,0))),0,IF(T1547-U1547=INDEX(Matches!$G$2:$G$201,MATCH($A1547&amp;"-9",Matches!$J$2:$J$201,0))-INDEX(Matches!$H$2:$H$201,MATCH($A1547&amp;"-9",Matches!$J$2:$J$201,0)),3,2))))),""))</f>
        <v/>
      </c>
      <c r="AG1547" s="12" t="str">
        <f aca="false">IF(OR($B1547="",V1547="",W1547=""),"",IFERROR(IF(OR(INDEX(Matches!$I$2:$I$201,MATCH($A1547&amp;"-10",Matches!$J$2:$J$201,0))="Void",INDEX(Matches!$G$2:$G$201,MATCH($A1547&amp;"-10",Matches!$J$2:$J$201,0))="",INDEX(Matches!$H$2:$H$201,MATCH($A1547&amp;"-10",Matches!$J$2:$J$201,0))=""),"",IF(AND($C1547&lt;&gt;"",INDEX(Matches!$F$2:$F$201,MATCH($A1547&amp;"-10",Matches!$J$2:$J$201,0))&lt;&gt;"",$C1547&gt;=INDEX(Matches!$F$2:$F$201,MATCH($A1547&amp;"-10",Matches!$J$2:$J$201,0))),"",IF(AND(V1547=INDEX(Matches!$G$2:$G$201,MATCH($A1547&amp;"-10",Matches!$J$2:$J$201,0)),W1547=INDEX(Matches!$H$2:$H$201,MATCH($A1547&amp;"-10",Matches!$J$2:$J$201,0))),5,IF(SIGN(V1547-W1547)&lt;&gt;SIGN(INDEX(Matches!$G$2:$G$201,MATCH($A1547&amp;"-10",Matches!$J$2:$J$201,0))-INDEX(Matches!$H$2:$H$201,MATCH($A1547&amp;"-10",Matches!$J$2:$J$201,0))),0,IF(V1547-W1547=INDEX(Matches!$G$2:$G$201,MATCH($A1547&amp;"-10",Matches!$J$2:$J$201,0))-INDEX(Matches!$H$2:$H$201,MATCH($A1547&amp;"-10",Matches!$J$2:$J$201,0)),3,2))))),""))</f>
        <v/>
      </c>
      <c r="AH1547" s="13" t="str">
        <f aca="false">IF($B1547="","",SUM(X1547:AG1547))</f>
        <v/>
      </c>
      <c r="AI1547" s="12" t="str">
        <f aca="false">IF($B1547="","",COUNTIF(X1547:AG1547,5))</f>
        <v/>
      </c>
      <c r="AJ1547" s="12" t="str">
        <f aca="false">IF($B1547="","",COUNTIF(X1547:AG1547,"&gt;=2"))</f>
        <v/>
      </c>
      <c r="AK1547" s="12" t="str">
        <f aca="false">IF($B1547="","",COUNT(X1547:AG1547))</f>
        <v/>
      </c>
    </row>
    <row r="1548" customFormat="false" ht="15" hidden="false" customHeight="false" outlineLevel="0" collapsed="false">
      <c r="A1548" s="7"/>
      <c r="B1548" s="7"/>
      <c r="C1548" s="11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12" t="str">
        <f aca="false">IF(OR($B1548="",D1548="",E1548=""),"",IFERROR(IF(OR(INDEX(Matches!$I$2:$I$201,MATCH($A1548&amp;"-1",Matches!$J$2:$J$201,0))="Void",INDEX(Matches!$G$2:$G$201,MATCH($A1548&amp;"-1",Matches!$J$2:$J$201,0))="",INDEX(Matches!$H$2:$H$201,MATCH($A1548&amp;"-1",Matches!$J$2:$J$201,0))=""),"",IF(AND($C1548&lt;&gt;"",INDEX(Matches!$F$2:$F$201,MATCH($A1548&amp;"-1",Matches!$J$2:$J$201,0))&lt;&gt;"",$C1548&gt;=INDEX(Matches!$F$2:$F$201,MATCH($A1548&amp;"-1",Matches!$J$2:$J$201,0))),"",IF(AND(D1548=INDEX(Matches!$G$2:$G$201,MATCH($A1548&amp;"-1",Matches!$J$2:$J$201,0)),E1548=INDEX(Matches!$H$2:$H$201,MATCH($A1548&amp;"-1",Matches!$J$2:$J$201,0))),5,IF(SIGN(D1548-E1548)&lt;&gt;SIGN(INDEX(Matches!$G$2:$G$201,MATCH($A1548&amp;"-1",Matches!$J$2:$J$201,0))-INDEX(Matches!$H$2:$H$201,MATCH($A1548&amp;"-1",Matches!$J$2:$J$201,0))),0,IF(D1548-E1548=INDEX(Matches!$G$2:$G$201,MATCH($A1548&amp;"-1",Matches!$J$2:$J$201,0))-INDEX(Matches!$H$2:$H$201,MATCH($A1548&amp;"-1",Matches!$J$2:$J$201,0)),3,2))))),""))</f>
        <v/>
      </c>
      <c r="Y1548" s="12" t="str">
        <f aca="false">IF(OR($B1548="",F1548="",G1548=""),"",IFERROR(IF(OR(INDEX(Matches!$I$2:$I$201,MATCH($A1548&amp;"-2",Matches!$J$2:$J$201,0))="Void",INDEX(Matches!$G$2:$G$201,MATCH($A1548&amp;"-2",Matches!$J$2:$J$201,0))="",INDEX(Matches!$H$2:$H$201,MATCH($A1548&amp;"-2",Matches!$J$2:$J$201,0))=""),"",IF(AND($C1548&lt;&gt;"",INDEX(Matches!$F$2:$F$201,MATCH($A1548&amp;"-2",Matches!$J$2:$J$201,0))&lt;&gt;"",$C1548&gt;=INDEX(Matches!$F$2:$F$201,MATCH($A1548&amp;"-2",Matches!$J$2:$J$201,0))),"",IF(AND(F1548=INDEX(Matches!$G$2:$G$201,MATCH($A1548&amp;"-2",Matches!$J$2:$J$201,0)),G1548=INDEX(Matches!$H$2:$H$201,MATCH($A1548&amp;"-2",Matches!$J$2:$J$201,0))),5,IF(SIGN(F1548-G1548)&lt;&gt;SIGN(INDEX(Matches!$G$2:$G$201,MATCH($A1548&amp;"-2",Matches!$J$2:$J$201,0))-INDEX(Matches!$H$2:$H$201,MATCH($A1548&amp;"-2",Matches!$J$2:$J$201,0))),0,IF(F1548-G1548=INDEX(Matches!$G$2:$G$201,MATCH($A1548&amp;"-2",Matches!$J$2:$J$201,0))-INDEX(Matches!$H$2:$H$201,MATCH($A1548&amp;"-2",Matches!$J$2:$J$201,0)),3,2))))),""))</f>
        <v/>
      </c>
      <c r="Z1548" s="12" t="str">
        <f aca="false">IF(OR($B1548="",H1548="",I1548=""),"",IFERROR(IF(OR(INDEX(Matches!$I$2:$I$201,MATCH($A1548&amp;"-3",Matches!$J$2:$J$201,0))="Void",INDEX(Matches!$G$2:$G$201,MATCH($A1548&amp;"-3",Matches!$J$2:$J$201,0))="",INDEX(Matches!$H$2:$H$201,MATCH($A1548&amp;"-3",Matches!$J$2:$J$201,0))=""),"",IF(AND($C1548&lt;&gt;"",INDEX(Matches!$F$2:$F$201,MATCH($A1548&amp;"-3",Matches!$J$2:$J$201,0))&lt;&gt;"",$C1548&gt;=INDEX(Matches!$F$2:$F$201,MATCH($A1548&amp;"-3",Matches!$J$2:$J$201,0))),"",IF(AND(H1548=INDEX(Matches!$G$2:$G$201,MATCH($A1548&amp;"-3",Matches!$J$2:$J$201,0)),I1548=INDEX(Matches!$H$2:$H$201,MATCH($A1548&amp;"-3",Matches!$J$2:$J$201,0))),5,IF(SIGN(H1548-I1548)&lt;&gt;SIGN(INDEX(Matches!$G$2:$G$201,MATCH($A1548&amp;"-3",Matches!$J$2:$J$201,0))-INDEX(Matches!$H$2:$H$201,MATCH($A1548&amp;"-3",Matches!$J$2:$J$201,0))),0,IF(H1548-I1548=INDEX(Matches!$G$2:$G$201,MATCH($A1548&amp;"-3",Matches!$J$2:$J$201,0))-INDEX(Matches!$H$2:$H$201,MATCH($A1548&amp;"-3",Matches!$J$2:$J$201,0)),3,2))))),""))</f>
        <v/>
      </c>
      <c r="AA1548" s="12" t="str">
        <f aca="false">IF(OR($B1548="",J1548="",K1548=""),"",IFERROR(IF(OR(INDEX(Matches!$I$2:$I$201,MATCH($A1548&amp;"-4",Matches!$J$2:$J$201,0))="Void",INDEX(Matches!$G$2:$G$201,MATCH($A1548&amp;"-4",Matches!$J$2:$J$201,0))="",INDEX(Matches!$H$2:$H$201,MATCH($A1548&amp;"-4",Matches!$J$2:$J$201,0))=""),"",IF(AND($C1548&lt;&gt;"",INDEX(Matches!$F$2:$F$201,MATCH($A1548&amp;"-4",Matches!$J$2:$J$201,0))&lt;&gt;"",$C1548&gt;=INDEX(Matches!$F$2:$F$201,MATCH($A1548&amp;"-4",Matches!$J$2:$J$201,0))),"",IF(AND(J1548=INDEX(Matches!$G$2:$G$201,MATCH($A1548&amp;"-4",Matches!$J$2:$J$201,0)),K1548=INDEX(Matches!$H$2:$H$201,MATCH($A1548&amp;"-4",Matches!$J$2:$J$201,0))),5,IF(SIGN(J1548-K1548)&lt;&gt;SIGN(INDEX(Matches!$G$2:$G$201,MATCH($A1548&amp;"-4",Matches!$J$2:$J$201,0))-INDEX(Matches!$H$2:$H$201,MATCH($A1548&amp;"-4",Matches!$J$2:$J$201,0))),0,IF(J1548-K1548=INDEX(Matches!$G$2:$G$201,MATCH($A1548&amp;"-4",Matches!$J$2:$J$201,0))-INDEX(Matches!$H$2:$H$201,MATCH($A1548&amp;"-4",Matches!$J$2:$J$201,0)),3,2))))),""))</f>
        <v/>
      </c>
      <c r="AB1548" s="12" t="str">
        <f aca="false">IF(OR($B1548="",L1548="",M1548=""),"",IFERROR(IF(OR(INDEX(Matches!$I$2:$I$201,MATCH($A1548&amp;"-5",Matches!$J$2:$J$201,0))="Void",INDEX(Matches!$G$2:$G$201,MATCH($A1548&amp;"-5",Matches!$J$2:$J$201,0))="",INDEX(Matches!$H$2:$H$201,MATCH($A1548&amp;"-5",Matches!$J$2:$J$201,0))=""),"",IF(AND($C1548&lt;&gt;"",INDEX(Matches!$F$2:$F$201,MATCH($A1548&amp;"-5",Matches!$J$2:$J$201,0))&lt;&gt;"",$C1548&gt;=INDEX(Matches!$F$2:$F$201,MATCH($A1548&amp;"-5",Matches!$J$2:$J$201,0))),"",IF(AND(L1548=INDEX(Matches!$G$2:$G$201,MATCH($A1548&amp;"-5",Matches!$J$2:$J$201,0)),M1548=INDEX(Matches!$H$2:$H$201,MATCH($A1548&amp;"-5",Matches!$J$2:$J$201,0))),5,IF(SIGN(L1548-M1548)&lt;&gt;SIGN(INDEX(Matches!$G$2:$G$201,MATCH($A1548&amp;"-5",Matches!$J$2:$J$201,0))-INDEX(Matches!$H$2:$H$201,MATCH($A1548&amp;"-5",Matches!$J$2:$J$201,0))),0,IF(L1548-M1548=INDEX(Matches!$G$2:$G$201,MATCH($A1548&amp;"-5",Matches!$J$2:$J$201,0))-INDEX(Matches!$H$2:$H$201,MATCH($A1548&amp;"-5",Matches!$J$2:$J$201,0)),3,2))))),""))</f>
        <v/>
      </c>
      <c r="AC1548" s="12" t="str">
        <f aca="false">IF(OR($B1548="",N1548="",O1548=""),"",IFERROR(IF(OR(INDEX(Matches!$I$2:$I$201,MATCH($A1548&amp;"-6",Matches!$J$2:$J$201,0))="Void",INDEX(Matches!$G$2:$G$201,MATCH($A1548&amp;"-6",Matches!$J$2:$J$201,0))="",INDEX(Matches!$H$2:$H$201,MATCH($A1548&amp;"-6",Matches!$J$2:$J$201,0))=""),"",IF(AND($C1548&lt;&gt;"",INDEX(Matches!$F$2:$F$201,MATCH($A1548&amp;"-6",Matches!$J$2:$J$201,0))&lt;&gt;"",$C1548&gt;=INDEX(Matches!$F$2:$F$201,MATCH($A1548&amp;"-6",Matches!$J$2:$J$201,0))),"",IF(AND(N1548=INDEX(Matches!$G$2:$G$201,MATCH($A1548&amp;"-6",Matches!$J$2:$J$201,0)),O1548=INDEX(Matches!$H$2:$H$201,MATCH($A1548&amp;"-6",Matches!$J$2:$J$201,0))),5,IF(SIGN(N1548-O1548)&lt;&gt;SIGN(INDEX(Matches!$G$2:$G$201,MATCH($A1548&amp;"-6",Matches!$J$2:$J$201,0))-INDEX(Matches!$H$2:$H$201,MATCH($A1548&amp;"-6",Matches!$J$2:$J$201,0))),0,IF(N1548-O1548=INDEX(Matches!$G$2:$G$201,MATCH($A1548&amp;"-6",Matches!$J$2:$J$201,0))-INDEX(Matches!$H$2:$H$201,MATCH($A1548&amp;"-6",Matches!$J$2:$J$201,0)),3,2))))),""))</f>
        <v/>
      </c>
      <c r="AD1548" s="12" t="str">
        <f aca="false">IF(OR($B1548="",P1548="",Q1548=""),"",IFERROR(IF(OR(INDEX(Matches!$I$2:$I$201,MATCH($A1548&amp;"-7",Matches!$J$2:$J$201,0))="Void",INDEX(Matches!$G$2:$G$201,MATCH($A1548&amp;"-7",Matches!$J$2:$J$201,0))="",INDEX(Matches!$H$2:$H$201,MATCH($A1548&amp;"-7",Matches!$J$2:$J$201,0))=""),"",IF(AND($C1548&lt;&gt;"",INDEX(Matches!$F$2:$F$201,MATCH($A1548&amp;"-7",Matches!$J$2:$J$201,0))&lt;&gt;"",$C1548&gt;=INDEX(Matches!$F$2:$F$201,MATCH($A1548&amp;"-7",Matches!$J$2:$J$201,0))),"",IF(AND(P1548=INDEX(Matches!$G$2:$G$201,MATCH($A1548&amp;"-7",Matches!$J$2:$J$201,0)),Q1548=INDEX(Matches!$H$2:$H$201,MATCH($A1548&amp;"-7",Matches!$J$2:$J$201,0))),5,IF(SIGN(P1548-Q1548)&lt;&gt;SIGN(INDEX(Matches!$G$2:$G$201,MATCH($A1548&amp;"-7",Matches!$J$2:$J$201,0))-INDEX(Matches!$H$2:$H$201,MATCH($A1548&amp;"-7",Matches!$J$2:$J$201,0))),0,IF(P1548-Q1548=INDEX(Matches!$G$2:$G$201,MATCH($A1548&amp;"-7",Matches!$J$2:$J$201,0))-INDEX(Matches!$H$2:$H$201,MATCH($A1548&amp;"-7",Matches!$J$2:$J$201,0)),3,2))))),""))</f>
        <v/>
      </c>
      <c r="AE1548" s="12" t="str">
        <f aca="false">IF(OR($B1548="",R1548="",S1548=""),"",IFERROR(IF(OR(INDEX(Matches!$I$2:$I$201,MATCH($A1548&amp;"-8",Matches!$J$2:$J$201,0))="Void",INDEX(Matches!$G$2:$G$201,MATCH($A1548&amp;"-8",Matches!$J$2:$J$201,0))="",INDEX(Matches!$H$2:$H$201,MATCH($A1548&amp;"-8",Matches!$J$2:$J$201,0))=""),"",IF(AND($C1548&lt;&gt;"",INDEX(Matches!$F$2:$F$201,MATCH($A1548&amp;"-8",Matches!$J$2:$J$201,0))&lt;&gt;"",$C1548&gt;=INDEX(Matches!$F$2:$F$201,MATCH($A1548&amp;"-8",Matches!$J$2:$J$201,0))),"",IF(AND(R1548=INDEX(Matches!$G$2:$G$201,MATCH($A1548&amp;"-8",Matches!$J$2:$J$201,0)),S1548=INDEX(Matches!$H$2:$H$201,MATCH($A1548&amp;"-8",Matches!$J$2:$J$201,0))),5,IF(SIGN(R1548-S1548)&lt;&gt;SIGN(INDEX(Matches!$G$2:$G$201,MATCH($A1548&amp;"-8",Matches!$J$2:$J$201,0))-INDEX(Matches!$H$2:$H$201,MATCH($A1548&amp;"-8",Matches!$J$2:$J$201,0))),0,IF(R1548-S1548=INDEX(Matches!$G$2:$G$201,MATCH($A1548&amp;"-8",Matches!$J$2:$J$201,0))-INDEX(Matches!$H$2:$H$201,MATCH($A1548&amp;"-8",Matches!$J$2:$J$201,0)),3,2))))),""))</f>
        <v/>
      </c>
      <c r="AF1548" s="12" t="str">
        <f aca="false">IF(OR($B1548="",T1548="",U1548=""),"",IFERROR(IF(OR(INDEX(Matches!$I$2:$I$201,MATCH($A1548&amp;"-9",Matches!$J$2:$J$201,0))="Void",INDEX(Matches!$G$2:$G$201,MATCH($A1548&amp;"-9",Matches!$J$2:$J$201,0))="",INDEX(Matches!$H$2:$H$201,MATCH($A1548&amp;"-9",Matches!$J$2:$J$201,0))=""),"",IF(AND($C1548&lt;&gt;"",INDEX(Matches!$F$2:$F$201,MATCH($A1548&amp;"-9",Matches!$J$2:$J$201,0))&lt;&gt;"",$C1548&gt;=INDEX(Matches!$F$2:$F$201,MATCH($A1548&amp;"-9",Matches!$J$2:$J$201,0))),"",IF(AND(T1548=INDEX(Matches!$G$2:$G$201,MATCH($A1548&amp;"-9",Matches!$J$2:$J$201,0)),U1548=INDEX(Matches!$H$2:$H$201,MATCH($A1548&amp;"-9",Matches!$J$2:$J$201,0))),5,IF(SIGN(T1548-U1548)&lt;&gt;SIGN(INDEX(Matches!$G$2:$G$201,MATCH($A1548&amp;"-9",Matches!$J$2:$J$201,0))-INDEX(Matches!$H$2:$H$201,MATCH($A1548&amp;"-9",Matches!$J$2:$J$201,0))),0,IF(T1548-U1548=INDEX(Matches!$G$2:$G$201,MATCH($A1548&amp;"-9",Matches!$J$2:$J$201,0))-INDEX(Matches!$H$2:$H$201,MATCH($A1548&amp;"-9",Matches!$J$2:$J$201,0)),3,2))))),""))</f>
        <v/>
      </c>
      <c r="AG1548" s="12" t="str">
        <f aca="false">IF(OR($B1548="",V1548="",W1548=""),"",IFERROR(IF(OR(INDEX(Matches!$I$2:$I$201,MATCH($A1548&amp;"-10",Matches!$J$2:$J$201,0))="Void",INDEX(Matches!$G$2:$G$201,MATCH($A1548&amp;"-10",Matches!$J$2:$J$201,0))="",INDEX(Matches!$H$2:$H$201,MATCH($A1548&amp;"-10",Matches!$J$2:$J$201,0))=""),"",IF(AND($C1548&lt;&gt;"",INDEX(Matches!$F$2:$F$201,MATCH($A1548&amp;"-10",Matches!$J$2:$J$201,0))&lt;&gt;"",$C1548&gt;=INDEX(Matches!$F$2:$F$201,MATCH($A1548&amp;"-10",Matches!$J$2:$J$201,0))),"",IF(AND(V1548=INDEX(Matches!$G$2:$G$201,MATCH($A1548&amp;"-10",Matches!$J$2:$J$201,0)),W1548=INDEX(Matches!$H$2:$H$201,MATCH($A1548&amp;"-10",Matches!$J$2:$J$201,0))),5,IF(SIGN(V1548-W1548)&lt;&gt;SIGN(INDEX(Matches!$G$2:$G$201,MATCH($A1548&amp;"-10",Matches!$J$2:$J$201,0))-INDEX(Matches!$H$2:$H$201,MATCH($A1548&amp;"-10",Matches!$J$2:$J$201,0))),0,IF(V1548-W1548=INDEX(Matches!$G$2:$G$201,MATCH($A1548&amp;"-10",Matches!$J$2:$J$201,0))-INDEX(Matches!$H$2:$H$201,MATCH($A1548&amp;"-10",Matches!$J$2:$J$201,0)),3,2))))),""))</f>
        <v/>
      </c>
      <c r="AH1548" s="13" t="str">
        <f aca="false">IF($B1548="","",SUM(X1548:AG1548))</f>
        <v/>
      </c>
      <c r="AI1548" s="12" t="str">
        <f aca="false">IF($B1548="","",COUNTIF(X1548:AG1548,5))</f>
        <v/>
      </c>
      <c r="AJ1548" s="12" t="str">
        <f aca="false">IF($B1548="","",COUNTIF(X1548:AG1548,"&gt;=2"))</f>
        <v/>
      </c>
      <c r="AK1548" s="12" t="str">
        <f aca="false">IF($B1548="","",COUNT(X1548:AG1548))</f>
        <v/>
      </c>
    </row>
    <row r="1549" customFormat="false" ht="15" hidden="false" customHeight="false" outlineLevel="0" collapsed="false">
      <c r="A1549" s="7"/>
      <c r="B1549" s="7"/>
      <c r="C1549" s="11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12" t="str">
        <f aca="false">IF(OR($B1549="",D1549="",E1549=""),"",IFERROR(IF(OR(INDEX(Matches!$I$2:$I$201,MATCH($A1549&amp;"-1",Matches!$J$2:$J$201,0))="Void",INDEX(Matches!$G$2:$G$201,MATCH($A1549&amp;"-1",Matches!$J$2:$J$201,0))="",INDEX(Matches!$H$2:$H$201,MATCH($A1549&amp;"-1",Matches!$J$2:$J$201,0))=""),"",IF(AND($C1549&lt;&gt;"",INDEX(Matches!$F$2:$F$201,MATCH($A1549&amp;"-1",Matches!$J$2:$J$201,0))&lt;&gt;"",$C1549&gt;=INDEX(Matches!$F$2:$F$201,MATCH($A1549&amp;"-1",Matches!$J$2:$J$201,0))),"",IF(AND(D1549=INDEX(Matches!$G$2:$G$201,MATCH($A1549&amp;"-1",Matches!$J$2:$J$201,0)),E1549=INDEX(Matches!$H$2:$H$201,MATCH($A1549&amp;"-1",Matches!$J$2:$J$201,0))),5,IF(SIGN(D1549-E1549)&lt;&gt;SIGN(INDEX(Matches!$G$2:$G$201,MATCH($A1549&amp;"-1",Matches!$J$2:$J$201,0))-INDEX(Matches!$H$2:$H$201,MATCH($A1549&amp;"-1",Matches!$J$2:$J$201,0))),0,IF(D1549-E1549=INDEX(Matches!$G$2:$G$201,MATCH($A1549&amp;"-1",Matches!$J$2:$J$201,0))-INDEX(Matches!$H$2:$H$201,MATCH($A1549&amp;"-1",Matches!$J$2:$J$201,0)),3,2))))),""))</f>
        <v/>
      </c>
      <c r="Y1549" s="12" t="str">
        <f aca="false">IF(OR($B1549="",F1549="",G1549=""),"",IFERROR(IF(OR(INDEX(Matches!$I$2:$I$201,MATCH($A1549&amp;"-2",Matches!$J$2:$J$201,0))="Void",INDEX(Matches!$G$2:$G$201,MATCH($A1549&amp;"-2",Matches!$J$2:$J$201,0))="",INDEX(Matches!$H$2:$H$201,MATCH($A1549&amp;"-2",Matches!$J$2:$J$201,0))=""),"",IF(AND($C1549&lt;&gt;"",INDEX(Matches!$F$2:$F$201,MATCH($A1549&amp;"-2",Matches!$J$2:$J$201,0))&lt;&gt;"",$C1549&gt;=INDEX(Matches!$F$2:$F$201,MATCH($A1549&amp;"-2",Matches!$J$2:$J$201,0))),"",IF(AND(F1549=INDEX(Matches!$G$2:$G$201,MATCH($A1549&amp;"-2",Matches!$J$2:$J$201,0)),G1549=INDEX(Matches!$H$2:$H$201,MATCH($A1549&amp;"-2",Matches!$J$2:$J$201,0))),5,IF(SIGN(F1549-G1549)&lt;&gt;SIGN(INDEX(Matches!$G$2:$G$201,MATCH($A1549&amp;"-2",Matches!$J$2:$J$201,0))-INDEX(Matches!$H$2:$H$201,MATCH($A1549&amp;"-2",Matches!$J$2:$J$201,0))),0,IF(F1549-G1549=INDEX(Matches!$G$2:$G$201,MATCH($A1549&amp;"-2",Matches!$J$2:$J$201,0))-INDEX(Matches!$H$2:$H$201,MATCH($A1549&amp;"-2",Matches!$J$2:$J$201,0)),3,2))))),""))</f>
        <v/>
      </c>
      <c r="Z1549" s="12" t="str">
        <f aca="false">IF(OR($B1549="",H1549="",I1549=""),"",IFERROR(IF(OR(INDEX(Matches!$I$2:$I$201,MATCH($A1549&amp;"-3",Matches!$J$2:$J$201,0))="Void",INDEX(Matches!$G$2:$G$201,MATCH($A1549&amp;"-3",Matches!$J$2:$J$201,0))="",INDEX(Matches!$H$2:$H$201,MATCH($A1549&amp;"-3",Matches!$J$2:$J$201,0))=""),"",IF(AND($C1549&lt;&gt;"",INDEX(Matches!$F$2:$F$201,MATCH($A1549&amp;"-3",Matches!$J$2:$J$201,0))&lt;&gt;"",$C1549&gt;=INDEX(Matches!$F$2:$F$201,MATCH($A1549&amp;"-3",Matches!$J$2:$J$201,0))),"",IF(AND(H1549=INDEX(Matches!$G$2:$G$201,MATCH($A1549&amp;"-3",Matches!$J$2:$J$201,0)),I1549=INDEX(Matches!$H$2:$H$201,MATCH($A1549&amp;"-3",Matches!$J$2:$J$201,0))),5,IF(SIGN(H1549-I1549)&lt;&gt;SIGN(INDEX(Matches!$G$2:$G$201,MATCH($A1549&amp;"-3",Matches!$J$2:$J$201,0))-INDEX(Matches!$H$2:$H$201,MATCH($A1549&amp;"-3",Matches!$J$2:$J$201,0))),0,IF(H1549-I1549=INDEX(Matches!$G$2:$G$201,MATCH($A1549&amp;"-3",Matches!$J$2:$J$201,0))-INDEX(Matches!$H$2:$H$201,MATCH($A1549&amp;"-3",Matches!$J$2:$J$201,0)),3,2))))),""))</f>
        <v/>
      </c>
      <c r="AA1549" s="12" t="str">
        <f aca="false">IF(OR($B1549="",J1549="",K1549=""),"",IFERROR(IF(OR(INDEX(Matches!$I$2:$I$201,MATCH($A1549&amp;"-4",Matches!$J$2:$J$201,0))="Void",INDEX(Matches!$G$2:$G$201,MATCH($A1549&amp;"-4",Matches!$J$2:$J$201,0))="",INDEX(Matches!$H$2:$H$201,MATCH($A1549&amp;"-4",Matches!$J$2:$J$201,0))=""),"",IF(AND($C1549&lt;&gt;"",INDEX(Matches!$F$2:$F$201,MATCH($A1549&amp;"-4",Matches!$J$2:$J$201,0))&lt;&gt;"",$C1549&gt;=INDEX(Matches!$F$2:$F$201,MATCH($A1549&amp;"-4",Matches!$J$2:$J$201,0))),"",IF(AND(J1549=INDEX(Matches!$G$2:$G$201,MATCH($A1549&amp;"-4",Matches!$J$2:$J$201,0)),K1549=INDEX(Matches!$H$2:$H$201,MATCH($A1549&amp;"-4",Matches!$J$2:$J$201,0))),5,IF(SIGN(J1549-K1549)&lt;&gt;SIGN(INDEX(Matches!$G$2:$G$201,MATCH($A1549&amp;"-4",Matches!$J$2:$J$201,0))-INDEX(Matches!$H$2:$H$201,MATCH($A1549&amp;"-4",Matches!$J$2:$J$201,0))),0,IF(J1549-K1549=INDEX(Matches!$G$2:$G$201,MATCH($A1549&amp;"-4",Matches!$J$2:$J$201,0))-INDEX(Matches!$H$2:$H$201,MATCH($A1549&amp;"-4",Matches!$J$2:$J$201,0)),3,2))))),""))</f>
        <v/>
      </c>
      <c r="AB1549" s="12" t="str">
        <f aca="false">IF(OR($B1549="",L1549="",M1549=""),"",IFERROR(IF(OR(INDEX(Matches!$I$2:$I$201,MATCH($A1549&amp;"-5",Matches!$J$2:$J$201,0))="Void",INDEX(Matches!$G$2:$G$201,MATCH($A1549&amp;"-5",Matches!$J$2:$J$201,0))="",INDEX(Matches!$H$2:$H$201,MATCH($A1549&amp;"-5",Matches!$J$2:$J$201,0))=""),"",IF(AND($C1549&lt;&gt;"",INDEX(Matches!$F$2:$F$201,MATCH($A1549&amp;"-5",Matches!$J$2:$J$201,0))&lt;&gt;"",$C1549&gt;=INDEX(Matches!$F$2:$F$201,MATCH($A1549&amp;"-5",Matches!$J$2:$J$201,0))),"",IF(AND(L1549=INDEX(Matches!$G$2:$G$201,MATCH($A1549&amp;"-5",Matches!$J$2:$J$201,0)),M1549=INDEX(Matches!$H$2:$H$201,MATCH($A1549&amp;"-5",Matches!$J$2:$J$201,0))),5,IF(SIGN(L1549-M1549)&lt;&gt;SIGN(INDEX(Matches!$G$2:$G$201,MATCH($A1549&amp;"-5",Matches!$J$2:$J$201,0))-INDEX(Matches!$H$2:$H$201,MATCH($A1549&amp;"-5",Matches!$J$2:$J$201,0))),0,IF(L1549-M1549=INDEX(Matches!$G$2:$G$201,MATCH($A1549&amp;"-5",Matches!$J$2:$J$201,0))-INDEX(Matches!$H$2:$H$201,MATCH($A1549&amp;"-5",Matches!$J$2:$J$201,0)),3,2))))),""))</f>
        <v/>
      </c>
      <c r="AC1549" s="12" t="str">
        <f aca="false">IF(OR($B1549="",N1549="",O1549=""),"",IFERROR(IF(OR(INDEX(Matches!$I$2:$I$201,MATCH($A1549&amp;"-6",Matches!$J$2:$J$201,0))="Void",INDEX(Matches!$G$2:$G$201,MATCH($A1549&amp;"-6",Matches!$J$2:$J$201,0))="",INDEX(Matches!$H$2:$H$201,MATCH($A1549&amp;"-6",Matches!$J$2:$J$201,0))=""),"",IF(AND($C1549&lt;&gt;"",INDEX(Matches!$F$2:$F$201,MATCH($A1549&amp;"-6",Matches!$J$2:$J$201,0))&lt;&gt;"",$C1549&gt;=INDEX(Matches!$F$2:$F$201,MATCH($A1549&amp;"-6",Matches!$J$2:$J$201,0))),"",IF(AND(N1549=INDEX(Matches!$G$2:$G$201,MATCH($A1549&amp;"-6",Matches!$J$2:$J$201,0)),O1549=INDEX(Matches!$H$2:$H$201,MATCH($A1549&amp;"-6",Matches!$J$2:$J$201,0))),5,IF(SIGN(N1549-O1549)&lt;&gt;SIGN(INDEX(Matches!$G$2:$G$201,MATCH($A1549&amp;"-6",Matches!$J$2:$J$201,0))-INDEX(Matches!$H$2:$H$201,MATCH($A1549&amp;"-6",Matches!$J$2:$J$201,0))),0,IF(N1549-O1549=INDEX(Matches!$G$2:$G$201,MATCH($A1549&amp;"-6",Matches!$J$2:$J$201,0))-INDEX(Matches!$H$2:$H$201,MATCH($A1549&amp;"-6",Matches!$J$2:$J$201,0)),3,2))))),""))</f>
        <v/>
      </c>
      <c r="AD1549" s="12" t="str">
        <f aca="false">IF(OR($B1549="",P1549="",Q1549=""),"",IFERROR(IF(OR(INDEX(Matches!$I$2:$I$201,MATCH($A1549&amp;"-7",Matches!$J$2:$J$201,0))="Void",INDEX(Matches!$G$2:$G$201,MATCH($A1549&amp;"-7",Matches!$J$2:$J$201,0))="",INDEX(Matches!$H$2:$H$201,MATCH($A1549&amp;"-7",Matches!$J$2:$J$201,0))=""),"",IF(AND($C1549&lt;&gt;"",INDEX(Matches!$F$2:$F$201,MATCH($A1549&amp;"-7",Matches!$J$2:$J$201,0))&lt;&gt;"",$C1549&gt;=INDEX(Matches!$F$2:$F$201,MATCH($A1549&amp;"-7",Matches!$J$2:$J$201,0))),"",IF(AND(P1549=INDEX(Matches!$G$2:$G$201,MATCH($A1549&amp;"-7",Matches!$J$2:$J$201,0)),Q1549=INDEX(Matches!$H$2:$H$201,MATCH($A1549&amp;"-7",Matches!$J$2:$J$201,0))),5,IF(SIGN(P1549-Q1549)&lt;&gt;SIGN(INDEX(Matches!$G$2:$G$201,MATCH($A1549&amp;"-7",Matches!$J$2:$J$201,0))-INDEX(Matches!$H$2:$H$201,MATCH($A1549&amp;"-7",Matches!$J$2:$J$201,0))),0,IF(P1549-Q1549=INDEX(Matches!$G$2:$G$201,MATCH($A1549&amp;"-7",Matches!$J$2:$J$201,0))-INDEX(Matches!$H$2:$H$201,MATCH($A1549&amp;"-7",Matches!$J$2:$J$201,0)),3,2))))),""))</f>
        <v/>
      </c>
      <c r="AE1549" s="12" t="str">
        <f aca="false">IF(OR($B1549="",R1549="",S1549=""),"",IFERROR(IF(OR(INDEX(Matches!$I$2:$I$201,MATCH($A1549&amp;"-8",Matches!$J$2:$J$201,0))="Void",INDEX(Matches!$G$2:$G$201,MATCH($A1549&amp;"-8",Matches!$J$2:$J$201,0))="",INDEX(Matches!$H$2:$H$201,MATCH($A1549&amp;"-8",Matches!$J$2:$J$201,0))=""),"",IF(AND($C1549&lt;&gt;"",INDEX(Matches!$F$2:$F$201,MATCH($A1549&amp;"-8",Matches!$J$2:$J$201,0))&lt;&gt;"",$C1549&gt;=INDEX(Matches!$F$2:$F$201,MATCH($A1549&amp;"-8",Matches!$J$2:$J$201,0))),"",IF(AND(R1549=INDEX(Matches!$G$2:$G$201,MATCH($A1549&amp;"-8",Matches!$J$2:$J$201,0)),S1549=INDEX(Matches!$H$2:$H$201,MATCH($A1549&amp;"-8",Matches!$J$2:$J$201,0))),5,IF(SIGN(R1549-S1549)&lt;&gt;SIGN(INDEX(Matches!$G$2:$G$201,MATCH($A1549&amp;"-8",Matches!$J$2:$J$201,0))-INDEX(Matches!$H$2:$H$201,MATCH($A1549&amp;"-8",Matches!$J$2:$J$201,0))),0,IF(R1549-S1549=INDEX(Matches!$G$2:$G$201,MATCH($A1549&amp;"-8",Matches!$J$2:$J$201,0))-INDEX(Matches!$H$2:$H$201,MATCH($A1549&amp;"-8",Matches!$J$2:$J$201,0)),3,2))))),""))</f>
        <v/>
      </c>
      <c r="AF1549" s="12" t="str">
        <f aca="false">IF(OR($B1549="",T1549="",U1549=""),"",IFERROR(IF(OR(INDEX(Matches!$I$2:$I$201,MATCH($A1549&amp;"-9",Matches!$J$2:$J$201,0))="Void",INDEX(Matches!$G$2:$G$201,MATCH($A1549&amp;"-9",Matches!$J$2:$J$201,0))="",INDEX(Matches!$H$2:$H$201,MATCH($A1549&amp;"-9",Matches!$J$2:$J$201,0))=""),"",IF(AND($C1549&lt;&gt;"",INDEX(Matches!$F$2:$F$201,MATCH($A1549&amp;"-9",Matches!$J$2:$J$201,0))&lt;&gt;"",$C1549&gt;=INDEX(Matches!$F$2:$F$201,MATCH($A1549&amp;"-9",Matches!$J$2:$J$201,0))),"",IF(AND(T1549=INDEX(Matches!$G$2:$G$201,MATCH($A1549&amp;"-9",Matches!$J$2:$J$201,0)),U1549=INDEX(Matches!$H$2:$H$201,MATCH($A1549&amp;"-9",Matches!$J$2:$J$201,0))),5,IF(SIGN(T1549-U1549)&lt;&gt;SIGN(INDEX(Matches!$G$2:$G$201,MATCH($A1549&amp;"-9",Matches!$J$2:$J$201,0))-INDEX(Matches!$H$2:$H$201,MATCH($A1549&amp;"-9",Matches!$J$2:$J$201,0))),0,IF(T1549-U1549=INDEX(Matches!$G$2:$G$201,MATCH($A1549&amp;"-9",Matches!$J$2:$J$201,0))-INDEX(Matches!$H$2:$H$201,MATCH($A1549&amp;"-9",Matches!$J$2:$J$201,0)),3,2))))),""))</f>
        <v/>
      </c>
      <c r="AG1549" s="12" t="str">
        <f aca="false">IF(OR($B1549="",V1549="",W1549=""),"",IFERROR(IF(OR(INDEX(Matches!$I$2:$I$201,MATCH($A1549&amp;"-10",Matches!$J$2:$J$201,0))="Void",INDEX(Matches!$G$2:$G$201,MATCH($A1549&amp;"-10",Matches!$J$2:$J$201,0))="",INDEX(Matches!$H$2:$H$201,MATCH($A1549&amp;"-10",Matches!$J$2:$J$201,0))=""),"",IF(AND($C1549&lt;&gt;"",INDEX(Matches!$F$2:$F$201,MATCH($A1549&amp;"-10",Matches!$J$2:$J$201,0))&lt;&gt;"",$C1549&gt;=INDEX(Matches!$F$2:$F$201,MATCH($A1549&amp;"-10",Matches!$J$2:$J$201,0))),"",IF(AND(V1549=INDEX(Matches!$G$2:$G$201,MATCH($A1549&amp;"-10",Matches!$J$2:$J$201,0)),W1549=INDEX(Matches!$H$2:$H$201,MATCH($A1549&amp;"-10",Matches!$J$2:$J$201,0))),5,IF(SIGN(V1549-W1549)&lt;&gt;SIGN(INDEX(Matches!$G$2:$G$201,MATCH($A1549&amp;"-10",Matches!$J$2:$J$201,0))-INDEX(Matches!$H$2:$H$201,MATCH($A1549&amp;"-10",Matches!$J$2:$J$201,0))),0,IF(V1549-W1549=INDEX(Matches!$G$2:$G$201,MATCH($A1549&amp;"-10",Matches!$J$2:$J$201,0))-INDEX(Matches!$H$2:$H$201,MATCH($A1549&amp;"-10",Matches!$J$2:$J$201,0)),3,2))))),""))</f>
        <v/>
      </c>
      <c r="AH1549" s="13" t="str">
        <f aca="false">IF($B1549="","",SUM(X1549:AG1549))</f>
        <v/>
      </c>
      <c r="AI1549" s="12" t="str">
        <f aca="false">IF($B1549="","",COUNTIF(X1549:AG1549,5))</f>
        <v/>
      </c>
      <c r="AJ1549" s="12" t="str">
        <f aca="false">IF($B1549="","",COUNTIF(X1549:AG1549,"&gt;=2"))</f>
        <v/>
      </c>
      <c r="AK1549" s="12" t="str">
        <f aca="false">IF($B1549="","",COUNT(X1549:AG1549))</f>
        <v/>
      </c>
    </row>
    <row r="1550" customFormat="false" ht="15" hidden="false" customHeight="false" outlineLevel="0" collapsed="false">
      <c r="A1550" s="7"/>
      <c r="B1550" s="7"/>
      <c r="C1550" s="11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12" t="str">
        <f aca="false">IF(OR($B1550="",D1550="",E1550=""),"",IFERROR(IF(OR(INDEX(Matches!$I$2:$I$201,MATCH($A1550&amp;"-1",Matches!$J$2:$J$201,0))="Void",INDEX(Matches!$G$2:$G$201,MATCH($A1550&amp;"-1",Matches!$J$2:$J$201,0))="",INDEX(Matches!$H$2:$H$201,MATCH($A1550&amp;"-1",Matches!$J$2:$J$201,0))=""),"",IF(AND($C1550&lt;&gt;"",INDEX(Matches!$F$2:$F$201,MATCH($A1550&amp;"-1",Matches!$J$2:$J$201,0))&lt;&gt;"",$C1550&gt;=INDEX(Matches!$F$2:$F$201,MATCH($A1550&amp;"-1",Matches!$J$2:$J$201,0))),"",IF(AND(D1550=INDEX(Matches!$G$2:$G$201,MATCH($A1550&amp;"-1",Matches!$J$2:$J$201,0)),E1550=INDEX(Matches!$H$2:$H$201,MATCH($A1550&amp;"-1",Matches!$J$2:$J$201,0))),5,IF(SIGN(D1550-E1550)&lt;&gt;SIGN(INDEX(Matches!$G$2:$G$201,MATCH($A1550&amp;"-1",Matches!$J$2:$J$201,0))-INDEX(Matches!$H$2:$H$201,MATCH($A1550&amp;"-1",Matches!$J$2:$J$201,0))),0,IF(D1550-E1550=INDEX(Matches!$G$2:$G$201,MATCH($A1550&amp;"-1",Matches!$J$2:$J$201,0))-INDEX(Matches!$H$2:$H$201,MATCH($A1550&amp;"-1",Matches!$J$2:$J$201,0)),3,2))))),""))</f>
        <v/>
      </c>
      <c r="Y1550" s="12" t="str">
        <f aca="false">IF(OR($B1550="",F1550="",G1550=""),"",IFERROR(IF(OR(INDEX(Matches!$I$2:$I$201,MATCH($A1550&amp;"-2",Matches!$J$2:$J$201,0))="Void",INDEX(Matches!$G$2:$G$201,MATCH($A1550&amp;"-2",Matches!$J$2:$J$201,0))="",INDEX(Matches!$H$2:$H$201,MATCH($A1550&amp;"-2",Matches!$J$2:$J$201,0))=""),"",IF(AND($C1550&lt;&gt;"",INDEX(Matches!$F$2:$F$201,MATCH($A1550&amp;"-2",Matches!$J$2:$J$201,0))&lt;&gt;"",$C1550&gt;=INDEX(Matches!$F$2:$F$201,MATCH($A1550&amp;"-2",Matches!$J$2:$J$201,0))),"",IF(AND(F1550=INDEX(Matches!$G$2:$G$201,MATCH($A1550&amp;"-2",Matches!$J$2:$J$201,0)),G1550=INDEX(Matches!$H$2:$H$201,MATCH($A1550&amp;"-2",Matches!$J$2:$J$201,0))),5,IF(SIGN(F1550-G1550)&lt;&gt;SIGN(INDEX(Matches!$G$2:$G$201,MATCH($A1550&amp;"-2",Matches!$J$2:$J$201,0))-INDEX(Matches!$H$2:$H$201,MATCH($A1550&amp;"-2",Matches!$J$2:$J$201,0))),0,IF(F1550-G1550=INDEX(Matches!$G$2:$G$201,MATCH($A1550&amp;"-2",Matches!$J$2:$J$201,0))-INDEX(Matches!$H$2:$H$201,MATCH($A1550&amp;"-2",Matches!$J$2:$J$201,0)),3,2))))),""))</f>
        <v/>
      </c>
      <c r="Z1550" s="12" t="str">
        <f aca="false">IF(OR($B1550="",H1550="",I1550=""),"",IFERROR(IF(OR(INDEX(Matches!$I$2:$I$201,MATCH($A1550&amp;"-3",Matches!$J$2:$J$201,0))="Void",INDEX(Matches!$G$2:$G$201,MATCH($A1550&amp;"-3",Matches!$J$2:$J$201,0))="",INDEX(Matches!$H$2:$H$201,MATCH($A1550&amp;"-3",Matches!$J$2:$J$201,0))=""),"",IF(AND($C1550&lt;&gt;"",INDEX(Matches!$F$2:$F$201,MATCH($A1550&amp;"-3",Matches!$J$2:$J$201,0))&lt;&gt;"",$C1550&gt;=INDEX(Matches!$F$2:$F$201,MATCH($A1550&amp;"-3",Matches!$J$2:$J$201,0))),"",IF(AND(H1550=INDEX(Matches!$G$2:$G$201,MATCH($A1550&amp;"-3",Matches!$J$2:$J$201,0)),I1550=INDEX(Matches!$H$2:$H$201,MATCH($A1550&amp;"-3",Matches!$J$2:$J$201,0))),5,IF(SIGN(H1550-I1550)&lt;&gt;SIGN(INDEX(Matches!$G$2:$G$201,MATCH($A1550&amp;"-3",Matches!$J$2:$J$201,0))-INDEX(Matches!$H$2:$H$201,MATCH($A1550&amp;"-3",Matches!$J$2:$J$201,0))),0,IF(H1550-I1550=INDEX(Matches!$G$2:$G$201,MATCH($A1550&amp;"-3",Matches!$J$2:$J$201,0))-INDEX(Matches!$H$2:$H$201,MATCH($A1550&amp;"-3",Matches!$J$2:$J$201,0)),3,2))))),""))</f>
        <v/>
      </c>
      <c r="AA1550" s="12" t="str">
        <f aca="false">IF(OR($B1550="",J1550="",K1550=""),"",IFERROR(IF(OR(INDEX(Matches!$I$2:$I$201,MATCH($A1550&amp;"-4",Matches!$J$2:$J$201,0))="Void",INDEX(Matches!$G$2:$G$201,MATCH($A1550&amp;"-4",Matches!$J$2:$J$201,0))="",INDEX(Matches!$H$2:$H$201,MATCH($A1550&amp;"-4",Matches!$J$2:$J$201,0))=""),"",IF(AND($C1550&lt;&gt;"",INDEX(Matches!$F$2:$F$201,MATCH($A1550&amp;"-4",Matches!$J$2:$J$201,0))&lt;&gt;"",$C1550&gt;=INDEX(Matches!$F$2:$F$201,MATCH($A1550&amp;"-4",Matches!$J$2:$J$201,0))),"",IF(AND(J1550=INDEX(Matches!$G$2:$G$201,MATCH($A1550&amp;"-4",Matches!$J$2:$J$201,0)),K1550=INDEX(Matches!$H$2:$H$201,MATCH($A1550&amp;"-4",Matches!$J$2:$J$201,0))),5,IF(SIGN(J1550-K1550)&lt;&gt;SIGN(INDEX(Matches!$G$2:$G$201,MATCH($A1550&amp;"-4",Matches!$J$2:$J$201,0))-INDEX(Matches!$H$2:$H$201,MATCH($A1550&amp;"-4",Matches!$J$2:$J$201,0))),0,IF(J1550-K1550=INDEX(Matches!$G$2:$G$201,MATCH($A1550&amp;"-4",Matches!$J$2:$J$201,0))-INDEX(Matches!$H$2:$H$201,MATCH($A1550&amp;"-4",Matches!$J$2:$J$201,0)),3,2))))),""))</f>
        <v/>
      </c>
      <c r="AB1550" s="12" t="str">
        <f aca="false">IF(OR($B1550="",L1550="",M1550=""),"",IFERROR(IF(OR(INDEX(Matches!$I$2:$I$201,MATCH($A1550&amp;"-5",Matches!$J$2:$J$201,0))="Void",INDEX(Matches!$G$2:$G$201,MATCH($A1550&amp;"-5",Matches!$J$2:$J$201,0))="",INDEX(Matches!$H$2:$H$201,MATCH($A1550&amp;"-5",Matches!$J$2:$J$201,0))=""),"",IF(AND($C1550&lt;&gt;"",INDEX(Matches!$F$2:$F$201,MATCH($A1550&amp;"-5",Matches!$J$2:$J$201,0))&lt;&gt;"",$C1550&gt;=INDEX(Matches!$F$2:$F$201,MATCH($A1550&amp;"-5",Matches!$J$2:$J$201,0))),"",IF(AND(L1550=INDEX(Matches!$G$2:$G$201,MATCH($A1550&amp;"-5",Matches!$J$2:$J$201,0)),M1550=INDEX(Matches!$H$2:$H$201,MATCH($A1550&amp;"-5",Matches!$J$2:$J$201,0))),5,IF(SIGN(L1550-M1550)&lt;&gt;SIGN(INDEX(Matches!$G$2:$G$201,MATCH($A1550&amp;"-5",Matches!$J$2:$J$201,0))-INDEX(Matches!$H$2:$H$201,MATCH($A1550&amp;"-5",Matches!$J$2:$J$201,0))),0,IF(L1550-M1550=INDEX(Matches!$G$2:$G$201,MATCH($A1550&amp;"-5",Matches!$J$2:$J$201,0))-INDEX(Matches!$H$2:$H$201,MATCH($A1550&amp;"-5",Matches!$J$2:$J$201,0)),3,2))))),""))</f>
        <v/>
      </c>
      <c r="AC1550" s="12" t="str">
        <f aca="false">IF(OR($B1550="",N1550="",O1550=""),"",IFERROR(IF(OR(INDEX(Matches!$I$2:$I$201,MATCH($A1550&amp;"-6",Matches!$J$2:$J$201,0))="Void",INDEX(Matches!$G$2:$G$201,MATCH($A1550&amp;"-6",Matches!$J$2:$J$201,0))="",INDEX(Matches!$H$2:$H$201,MATCH($A1550&amp;"-6",Matches!$J$2:$J$201,0))=""),"",IF(AND($C1550&lt;&gt;"",INDEX(Matches!$F$2:$F$201,MATCH($A1550&amp;"-6",Matches!$J$2:$J$201,0))&lt;&gt;"",$C1550&gt;=INDEX(Matches!$F$2:$F$201,MATCH($A1550&amp;"-6",Matches!$J$2:$J$201,0))),"",IF(AND(N1550=INDEX(Matches!$G$2:$G$201,MATCH($A1550&amp;"-6",Matches!$J$2:$J$201,0)),O1550=INDEX(Matches!$H$2:$H$201,MATCH($A1550&amp;"-6",Matches!$J$2:$J$201,0))),5,IF(SIGN(N1550-O1550)&lt;&gt;SIGN(INDEX(Matches!$G$2:$G$201,MATCH($A1550&amp;"-6",Matches!$J$2:$J$201,0))-INDEX(Matches!$H$2:$H$201,MATCH($A1550&amp;"-6",Matches!$J$2:$J$201,0))),0,IF(N1550-O1550=INDEX(Matches!$G$2:$G$201,MATCH($A1550&amp;"-6",Matches!$J$2:$J$201,0))-INDEX(Matches!$H$2:$H$201,MATCH($A1550&amp;"-6",Matches!$J$2:$J$201,0)),3,2))))),""))</f>
        <v/>
      </c>
      <c r="AD1550" s="12" t="str">
        <f aca="false">IF(OR($B1550="",P1550="",Q1550=""),"",IFERROR(IF(OR(INDEX(Matches!$I$2:$I$201,MATCH($A1550&amp;"-7",Matches!$J$2:$J$201,0))="Void",INDEX(Matches!$G$2:$G$201,MATCH($A1550&amp;"-7",Matches!$J$2:$J$201,0))="",INDEX(Matches!$H$2:$H$201,MATCH($A1550&amp;"-7",Matches!$J$2:$J$201,0))=""),"",IF(AND($C1550&lt;&gt;"",INDEX(Matches!$F$2:$F$201,MATCH($A1550&amp;"-7",Matches!$J$2:$J$201,0))&lt;&gt;"",$C1550&gt;=INDEX(Matches!$F$2:$F$201,MATCH($A1550&amp;"-7",Matches!$J$2:$J$201,0))),"",IF(AND(P1550=INDEX(Matches!$G$2:$G$201,MATCH($A1550&amp;"-7",Matches!$J$2:$J$201,0)),Q1550=INDEX(Matches!$H$2:$H$201,MATCH($A1550&amp;"-7",Matches!$J$2:$J$201,0))),5,IF(SIGN(P1550-Q1550)&lt;&gt;SIGN(INDEX(Matches!$G$2:$G$201,MATCH($A1550&amp;"-7",Matches!$J$2:$J$201,0))-INDEX(Matches!$H$2:$H$201,MATCH($A1550&amp;"-7",Matches!$J$2:$J$201,0))),0,IF(P1550-Q1550=INDEX(Matches!$G$2:$G$201,MATCH($A1550&amp;"-7",Matches!$J$2:$J$201,0))-INDEX(Matches!$H$2:$H$201,MATCH($A1550&amp;"-7",Matches!$J$2:$J$201,0)),3,2))))),""))</f>
        <v/>
      </c>
      <c r="AE1550" s="12" t="str">
        <f aca="false">IF(OR($B1550="",R1550="",S1550=""),"",IFERROR(IF(OR(INDEX(Matches!$I$2:$I$201,MATCH($A1550&amp;"-8",Matches!$J$2:$J$201,0))="Void",INDEX(Matches!$G$2:$G$201,MATCH($A1550&amp;"-8",Matches!$J$2:$J$201,0))="",INDEX(Matches!$H$2:$H$201,MATCH($A1550&amp;"-8",Matches!$J$2:$J$201,0))=""),"",IF(AND($C1550&lt;&gt;"",INDEX(Matches!$F$2:$F$201,MATCH($A1550&amp;"-8",Matches!$J$2:$J$201,0))&lt;&gt;"",$C1550&gt;=INDEX(Matches!$F$2:$F$201,MATCH($A1550&amp;"-8",Matches!$J$2:$J$201,0))),"",IF(AND(R1550=INDEX(Matches!$G$2:$G$201,MATCH($A1550&amp;"-8",Matches!$J$2:$J$201,0)),S1550=INDEX(Matches!$H$2:$H$201,MATCH($A1550&amp;"-8",Matches!$J$2:$J$201,0))),5,IF(SIGN(R1550-S1550)&lt;&gt;SIGN(INDEX(Matches!$G$2:$G$201,MATCH($A1550&amp;"-8",Matches!$J$2:$J$201,0))-INDEX(Matches!$H$2:$H$201,MATCH($A1550&amp;"-8",Matches!$J$2:$J$201,0))),0,IF(R1550-S1550=INDEX(Matches!$G$2:$G$201,MATCH($A1550&amp;"-8",Matches!$J$2:$J$201,0))-INDEX(Matches!$H$2:$H$201,MATCH($A1550&amp;"-8",Matches!$J$2:$J$201,0)),3,2))))),""))</f>
        <v/>
      </c>
      <c r="AF1550" s="12" t="str">
        <f aca="false">IF(OR($B1550="",T1550="",U1550=""),"",IFERROR(IF(OR(INDEX(Matches!$I$2:$I$201,MATCH($A1550&amp;"-9",Matches!$J$2:$J$201,0))="Void",INDEX(Matches!$G$2:$G$201,MATCH($A1550&amp;"-9",Matches!$J$2:$J$201,0))="",INDEX(Matches!$H$2:$H$201,MATCH($A1550&amp;"-9",Matches!$J$2:$J$201,0))=""),"",IF(AND($C1550&lt;&gt;"",INDEX(Matches!$F$2:$F$201,MATCH($A1550&amp;"-9",Matches!$J$2:$J$201,0))&lt;&gt;"",$C1550&gt;=INDEX(Matches!$F$2:$F$201,MATCH($A1550&amp;"-9",Matches!$J$2:$J$201,0))),"",IF(AND(T1550=INDEX(Matches!$G$2:$G$201,MATCH($A1550&amp;"-9",Matches!$J$2:$J$201,0)),U1550=INDEX(Matches!$H$2:$H$201,MATCH($A1550&amp;"-9",Matches!$J$2:$J$201,0))),5,IF(SIGN(T1550-U1550)&lt;&gt;SIGN(INDEX(Matches!$G$2:$G$201,MATCH($A1550&amp;"-9",Matches!$J$2:$J$201,0))-INDEX(Matches!$H$2:$H$201,MATCH($A1550&amp;"-9",Matches!$J$2:$J$201,0))),0,IF(T1550-U1550=INDEX(Matches!$G$2:$G$201,MATCH($A1550&amp;"-9",Matches!$J$2:$J$201,0))-INDEX(Matches!$H$2:$H$201,MATCH($A1550&amp;"-9",Matches!$J$2:$J$201,0)),3,2))))),""))</f>
        <v/>
      </c>
      <c r="AG1550" s="12" t="str">
        <f aca="false">IF(OR($B1550="",V1550="",W1550=""),"",IFERROR(IF(OR(INDEX(Matches!$I$2:$I$201,MATCH($A1550&amp;"-10",Matches!$J$2:$J$201,0))="Void",INDEX(Matches!$G$2:$G$201,MATCH($A1550&amp;"-10",Matches!$J$2:$J$201,0))="",INDEX(Matches!$H$2:$H$201,MATCH($A1550&amp;"-10",Matches!$J$2:$J$201,0))=""),"",IF(AND($C1550&lt;&gt;"",INDEX(Matches!$F$2:$F$201,MATCH($A1550&amp;"-10",Matches!$J$2:$J$201,0))&lt;&gt;"",$C1550&gt;=INDEX(Matches!$F$2:$F$201,MATCH($A1550&amp;"-10",Matches!$J$2:$J$201,0))),"",IF(AND(V1550=INDEX(Matches!$G$2:$G$201,MATCH($A1550&amp;"-10",Matches!$J$2:$J$201,0)),W1550=INDEX(Matches!$H$2:$H$201,MATCH($A1550&amp;"-10",Matches!$J$2:$J$201,0))),5,IF(SIGN(V1550-W1550)&lt;&gt;SIGN(INDEX(Matches!$G$2:$G$201,MATCH($A1550&amp;"-10",Matches!$J$2:$J$201,0))-INDEX(Matches!$H$2:$H$201,MATCH($A1550&amp;"-10",Matches!$J$2:$J$201,0))),0,IF(V1550-W1550=INDEX(Matches!$G$2:$G$201,MATCH($A1550&amp;"-10",Matches!$J$2:$J$201,0))-INDEX(Matches!$H$2:$H$201,MATCH($A1550&amp;"-10",Matches!$J$2:$J$201,0)),3,2))))),""))</f>
        <v/>
      </c>
      <c r="AH1550" s="13" t="str">
        <f aca="false">IF($B1550="","",SUM(X1550:AG1550))</f>
        <v/>
      </c>
      <c r="AI1550" s="12" t="str">
        <f aca="false">IF($B1550="","",COUNTIF(X1550:AG1550,5))</f>
        <v/>
      </c>
      <c r="AJ1550" s="12" t="str">
        <f aca="false">IF($B1550="","",COUNTIF(X1550:AG1550,"&gt;=2"))</f>
        <v/>
      </c>
      <c r="AK1550" s="12" t="str">
        <f aca="false">IF($B1550="","",COUNT(X1550:AG1550))</f>
        <v/>
      </c>
    </row>
    <row r="1551" customFormat="false" ht="15" hidden="false" customHeight="false" outlineLevel="0" collapsed="false">
      <c r="A1551" s="7"/>
      <c r="B1551" s="7"/>
      <c r="C1551" s="11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12" t="str">
        <f aca="false">IF(OR($B1551="",D1551="",E1551=""),"",IFERROR(IF(OR(INDEX(Matches!$I$2:$I$201,MATCH($A1551&amp;"-1",Matches!$J$2:$J$201,0))="Void",INDEX(Matches!$G$2:$G$201,MATCH($A1551&amp;"-1",Matches!$J$2:$J$201,0))="",INDEX(Matches!$H$2:$H$201,MATCH($A1551&amp;"-1",Matches!$J$2:$J$201,0))=""),"",IF(AND($C1551&lt;&gt;"",INDEX(Matches!$F$2:$F$201,MATCH($A1551&amp;"-1",Matches!$J$2:$J$201,0))&lt;&gt;"",$C1551&gt;=INDEX(Matches!$F$2:$F$201,MATCH($A1551&amp;"-1",Matches!$J$2:$J$201,0))),"",IF(AND(D1551=INDEX(Matches!$G$2:$G$201,MATCH($A1551&amp;"-1",Matches!$J$2:$J$201,0)),E1551=INDEX(Matches!$H$2:$H$201,MATCH($A1551&amp;"-1",Matches!$J$2:$J$201,0))),5,IF(SIGN(D1551-E1551)&lt;&gt;SIGN(INDEX(Matches!$G$2:$G$201,MATCH($A1551&amp;"-1",Matches!$J$2:$J$201,0))-INDEX(Matches!$H$2:$H$201,MATCH($A1551&amp;"-1",Matches!$J$2:$J$201,0))),0,IF(D1551-E1551=INDEX(Matches!$G$2:$G$201,MATCH($A1551&amp;"-1",Matches!$J$2:$J$201,0))-INDEX(Matches!$H$2:$H$201,MATCH($A1551&amp;"-1",Matches!$J$2:$J$201,0)),3,2))))),""))</f>
        <v/>
      </c>
      <c r="Y1551" s="12" t="str">
        <f aca="false">IF(OR($B1551="",F1551="",G1551=""),"",IFERROR(IF(OR(INDEX(Matches!$I$2:$I$201,MATCH($A1551&amp;"-2",Matches!$J$2:$J$201,0))="Void",INDEX(Matches!$G$2:$G$201,MATCH($A1551&amp;"-2",Matches!$J$2:$J$201,0))="",INDEX(Matches!$H$2:$H$201,MATCH($A1551&amp;"-2",Matches!$J$2:$J$201,0))=""),"",IF(AND($C1551&lt;&gt;"",INDEX(Matches!$F$2:$F$201,MATCH($A1551&amp;"-2",Matches!$J$2:$J$201,0))&lt;&gt;"",$C1551&gt;=INDEX(Matches!$F$2:$F$201,MATCH($A1551&amp;"-2",Matches!$J$2:$J$201,0))),"",IF(AND(F1551=INDEX(Matches!$G$2:$G$201,MATCH($A1551&amp;"-2",Matches!$J$2:$J$201,0)),G1551=INDEX(Matches!$H$2:$H$201,MATCH($A1551&amp;"-2",Matches!$J$2:$J$201,0))),5,IF(SIGN(F1551-G1551)&lt;&gt;SIGN(INDEX(Matches!$G$2:$G$201,MATCH($A1551&amp;"-2",Matches!$J$2:$J$201,0))-INDEX(Matches!$H$2:$H$201,MATCH($A1551&amp;"-2",Matches!$J$2:$J$201,0))),0,IF(F1551-G1551=INDEX(Matches!$G$2:$G$201,MATCH($A1551&amp;"-2",Matches!$J$2:$J$201,0))-INDEX(Matches!$H$2:$H$201,MATCH($A1551&amp;"-2",Matches!$J$2:$J$201,0)),3,2))))),""))</f>
        <v/>
      </c>
      <c r="Z1551" s="12" t="str">
        <f aca="false">IF(OR($B1551="",H1551="",I1551=""),"",IFERROR(IF(OR(INDEX(Matches!$I$2:$I$201,MATCH($A1551&amp;"-3",Matches!$J$2:$J$201,0))="Void",INDEX(Matches!$G$2:$G$201,MATCH($A1551&amp;"-3",Matches!$J$2:$J$201,0))="",INDEX(Matches!$H$2:$H$201,MATCH($A1551&amp;"-3",Matches!$J$2:$J$201,0))=""),"",IF(AND($C1551&lt;&gt;"",INDEX(Matches!$F$2:$F$201,MATCH($A1551&amp;"-3",Matches!$J$2:$J$201,0))&lt;&gt;"",$C1551&gt;=INDEX(Matches!$F$2:$F$201,MATCH($A1551&amp;"-3",Matches!$J$2:$J$201,0))),"",IF(AND(H1551=INDEX(Matches!$G$2:$G$201,MATCH($A1551&amp;"-3",Matches!$J$2:$J$201,0)),I1551=INDEX(Matches!$H$2:$H$201,MATCH($A1551&amp;"-3",Matches!$J$2:$J$201,0))),5,IF(SIGN(H1551-I1551)&lt;&gt;SIGN(INDEX(Matches!$G$2:$G$201,MATCH($A1551&amp;"-3",Matches!$J$2:$J$201,0))-INDEX(Matches!$H$2:$H$201,MATCH($A1551&amp;"-3",Matches!$J$2:$J$201,0))),0,IF(H1551-I1551=INDEX(Matches!$G$2:$G$201,MATCH($A1551&amp;"-3",Matches!$J$2:$J$201,0))-INDEX(Matches!$H$2:$H$201,MATCH($A1551&amp;"-3",Matches!$J$2:$J$201,0)),3,2))))),""))</f>
        <v/>
      </c>
      <c r="AA1551" s="12" t="str">
        <f aca="false">IF(OR($B1551="",J1551="",K1551=""),"",IFERROR(IF(OR(INDEX(Matches!$I$2:$I$201,MATCH($A1551&amp;"-4",Matches!$J$2:$J$201,0))="Void",INDEX(Matches!$G$2:$G$201,MATCH($A1551&amp;"-4",Matches!$J$2:$J$201,0))="",INDEX(Matches!$H$2:$H$201,MATCH($A1551&amp;"-4",Matches!$J$2:$J$201,0))=""),"",IF(AND($C1551&lt;&gt;"",INDEX(Matches!$F$2:$F$201,MATCH($A1551&amp;"-4",Matches!$J$2:$J$201,0))&lt;&gt;"",$C1551&gt;=INDEX(Matches!$F$2:$F$201,MATCH($A1551&amp;"-4",Matches!$J$2:$J$201,0))),"",IF(AND(J1551=INDEX(Matches!$G$2:$G$201,MATCH($A1551&amp;"-4",Matches!$J$2:$J$201,0)),K1551=INDEX(Matches!$H$2:$H$201,MATCH($A1551&amp;"-4",Matches!$J$2:$J$201,0))),5,IF(SIGN(J1551-K1551)&lt;&gt;SIGN(INDEX(Matches!$G$2:$G$201,MATCH($A1551&amp;"-4",Matches!$J$2:$J$201,0))-INDEX(Matches!$H$2:$H$201,MATCH($A1551&amp;"-4",Matches!$J$2:$J$201,0))),0,IF(J1551-K1551=INDEX(Matches!$G$2:$G$201,MATCH($A1551&amp;"-4",Matches!$J$2:$J$201,0))-INDEX(Matches!$H$2:$H$201,MATCH($A1551&amp;"-4",Matches!$J$2:$J$201,0)),3,2))))),""))</f>
        <v/>
      </c>
      <c r="AB1551" s="12" t="str">
        <f aca="false">IF(OR($B1551="",L1551="",M1551=""),"",IFERROR(IF(OR(INDEX(Matches!$I$2:$I$201,MATCH($A1551&amp;"-5",Matches!$J$2:$J$201,0))="Void",INDEX(Matches!$G$2:$G$201,MATCH($A1551&amp;"-5",Matches!$J$2:$J$201,0))="",INDEX(Matches!$H$2:$H$201,MATCH($A1551&amp;"-5",Matches!$J$2:$J$201,0))=""),"",IF(AND($C1551&lt;&gt;"",INDEX(Matches!$F$2:$F$201,MATCH($A1551&amp;"-5",Matches!$J$2:$J$201,0))&lt;&gt;"",$C1551&gt;=INDEX(Matches!$F$2:$F$201,MATCH($A1551&amp;"-5",Matches!$J$2:$J$201,0))),"",IF(AND(L1551=INDEX(Matches!$G$2:$G$201,MATCH($A1551&amp;"-5",Matches!$J$2:$J$201,0)),M1551=INDEX(Matches!$H$2:$H$201,MATCH($A1551&amp;"-5",Matches!$J$2:$J$201,0))),5,IF(SIGN(L1551-M1551)&lt;&gt;SIGN(INDEX(Matches!$G$2:$G$201,MATCH($A1551&amp;"-5",Matches!$J$2:$J$201,0))-INDEX(Matches!$H$2:$H$201,MATCH($A1551&amp;"-5",Matches!$J$2:$J$201,0))),0,IF(L1551-M1551=INDEX(Matches!$G$2:$G$201,MATCH($A1551&amp;"-5",Matches!$J$2:$J$201,0))-INDEX(Matches!$H$2:$H$201,MATCH($A1551&amp;"-5",Matches!$J$2:$J$201,0)),3,2))))),""))</f>
        <v/>
      </c>
      <c r="AC1551" s="12" t="str">
        <f aca="false">IF(OR($B1551="",N1551="",O1551=""),"",IFERROR(IF(OR(INDEX(Matches!$I$2:$I$201,MATCH($A1551&amp;"-6",Matches!$J$2:$J$201,0))="Void",INDEX(Matches!$G$2:$G$201,MATCH($A1551&amp;"-6",Matches!$J$2:$J$201,0))="",INDEX(Matches!$H$2:$H$201,MATCH($A1551&amp;"-6",Matches!$J$2:$J$201,0))=""),"",IF(AND($C1551&lt;&gt;"",INDEX(Matches!$F$2:$F$201,MATCH($A1551&amp;"-6",Matches!$J$2:$J$201,0))&lt;&gt;"",$C1551&gt;=INDEX(Matches!$F$2:$F$201,MATCH($A1551&amp;"-6",Matches!$J$2:$J$201,0))),"",IF(AND(N1551=INDEX(Matches!$G$2:$G$201,MATCH($A1551&amp;"-6",Matches!$J$2:$J$201,0)),O1551=INDEX(Matches!$H$2:$H$201,MATCH($A1551&amp;"-6",Matches!$J$2:$J$201,0))),5,IF(SIGN(N1551-O1551)&lt;&gt;SIGN(INDEX(Matches!$G$2:$G$201,MATCH($A1551&amp;"-6",Matches!$J$2:$J$201,0))-INDEX(Matches!$H$2:$H$201,MATCH($A1551&amp;"-6",Matches!$J$2:$J$201,0))),0,IF(N1551-O1551=INDEX(Matches!$G$2:$G$201,MATCH($A1551&amp;"-6",Matches!$J$2:$J$201,0))-INDEX(Matches!$H$2:$H$201,MATCH($A1551&amp;"-6",Matches!$J$2:$J$201,0)),3,2))))),""))</f>
        <v/>
      </c>
      <c r="AD1551" s="12" t="str">
        <f aca="false">IF(OR($B1551="",P1551="",Q1551=""),"",IFERROR(IF(OR(INDEX(Matches!$I$2:$I$201,MATCH($A1551&amp;"-7",Matches!$J$2:$J$201,0))="Void",INDEX(Matches!$G$2:$G$201,MATCH($A1551&amp;"-7",Matches!$J$2:$J$201,0))="",INDEX(Matches!$H$2:$H$201,MATCH($A1551&amp;"-7",Matches!$J$2:$J$201,0))=""),"",IF(AND($C1551&lt;&gt;"",INDEX(Matches!$F$2:$F$201,MATCH($A1551&amp;"-7",Matches!$J$2:$J$201,0))&lt;&gt;"",$C1551&gt;=INDEX(Matches!$F$2:$F$201,MATCH($A1551&amp;"-7",Matches!$J$2:$J$201,0))),"",IF(AND(P1551=INDEX(Matches!$G$2:$G$201,MATCH($A1551&amp;"-7",Matches!$J$2:$J$201,0)),Q1551=INDEX(Matches!$H$2:$H$201,MATCH($A1551&amp;"-7",Matches!$J$2:$J$201,0))),5,IF(SIGN(P1551-Q1551)&lt;&gt;SIGN(INDEX(Matches!$G$2:$G$201,MATCH($A1551&amp;"-7",Matches!$J$2:$J$201,0))-INDEX(Matches!$H$2:$H$201,MATCH($A1551&amp;"-7",Matches!$J$2:$J$201,0))),0,IF(P1551-Q1551=INDEX(Matches!$G$2:$G$201,MATCH($A1551&amp;"-7",Matches!$J$2:$J$201,0))-INDEX(Matches!$H$2:$H$201,MATCH($A1551&amp;"-7",Matches!$J$2:$J$201,0)),3,2))))),""))</f>
        <v/>
      </c>
      <c r="AE1551" s="12" t="str">
        <f aca="false">IF(OR($B1551="",R1551="",S1551=""),"",IFERROR(IF(OR(INDEX(Matches!$I$2:$I$201,MATCH($A1551&amp;"-8",Matches!$J$2:$J$201,0))="Void",INDEX(Matches!$G$2:$G$201,MATCH($A1551&amp;"-8",Matches!$J$2:$J$201,0))="",INDEX(Matches!$H$2:$H$201,MATCH($A1551&amp;"-8",Matches!$J$2:$J$201,0))=""),"",IF(AND($C1551&lt;&gt;"",INDEX(Matches!$F$2:$F$201,MATCH($A1551&amp;"-8",Matches!$J$2:$J$201,0))&lt;&gt;"",$C1551&gt;=INDEX(Matches!$F$2:$F$201,MATCH($A1551&amp;"-8",Matches!$J$2:$J$201,0))),"",IF(AND(R1551=INDEX(Matches!$G$2:$G$201,MATCH($A1551&amp;"-8",Matches!$J$2:$J$201,0)),S1551=INDEX(Matches!$H$2:$H$201,MATCH($A1551&amp;"-8",Matches!$J$2:$J$201,0))),5,IF(SIGN(R1551-S1551)&lt;&gt;SIGN(INDEX(Matches!$G$2:$G$201,MATCH($A1551&amp;"-8",Matches!$J$2:$J$201,0))-INDEX(Matches!$H$2:$H$201,MATCH($A1551&amp;"-8",Matches!$J$2:$J$201,0))),0,IF(R1551-S1551=INDEX(Matches!$G$2:$G$201,MATCH($A1551&amp;"-8",Matches!$J$2:$J$201,0))-INDEX(Matches!$H$2:$H$201,MATCH($A1551&amp;"-8",Matches!$J$2:$J$201,0)),3,2))))),""))</f>
        <v/>
      </c>
      <c r="AF1551" s="12" t="str">
        <f aca="false">IF(OR($B1551="",T1551="",U1551=""),"",IFERROR(IF(OR(INDEX(Matches!$I$2:$I$201,MATCH($A1551&amp;"-9",Matches!$J$2:$J$201,0))="Void",INDEX(Matches!$G$2:$G$201,MATCH($A1551&amp;"-9",Matches!$J$2:$J$201,0))="",INDEX(Matches!$H$2:$H$201,MATCH($A1551&amp;"-9",Matches!$J$2:$J$201,0))=""),"",IF(AND($C1551&lt;&gt;"",INDEX(Matches!$F$2:$F$201,MATCH($A1551&amp;"-9",Matches!$J$2:$J$201,0))&lt;&gt;"",$C1551&gt;=INDEX(Matches!$F$2:$F$201,MATCH($A1551&amp;"-9",Matches!$J$2:$J$201,0))),"",IF(AND(T1551=INDEX(Matches!$G$2:$G$201,MATCH($A1551&amp;"-9",Matches!$J$2:$J$201,0)),U1551=INDEX(Matches!$H$2:$H$201,MATCH($A1551&amp;"-9",Matches!$J$2:$J$201,0))),5,IF(SIGN(T1551-U1551)&lt;&gt;SIGN(INDEX(Matches!$G$2:$G$201,MATCH($A1551&amp;"-9",Matches!$J$2:$J$201,0))-INDEX(Matches!$H$2:$H$201,MATCH($A1551&amp;"-9",Matches!$J$2:$J$201,0))),0,IF(T1551-U1551=INDEX(Matches!$G$2:$G$201,MATCH($A1551&amp;"-9",Matches!$J$2:$J$201,0))-INDEX(Matches!$H$2:$H$201,MATCH($A1551&amp;"-9",Matches!$J$2:$J$201,0)),3,2))))),""))</f>
        <v/>
      </c>
      <c r="AG1551" s="12" t="str">
        <f aca="false">IF(OR($B1551="",V1551="",W1551=""),"",IFERROR(IF(OR(INDEX(Matches!$I$2:$I$201,MATCH($A1551&amp;"-10",Matches!$J$2:$J$201,0))="Void",INDEX(Matches!$G$2:$G$201,MATCH($A1551&amp;"-10",Matches!$J$2:$J$201,0))="",INDEX(Matches!$H$2:$H$201,MATCH($A1551&amp;"-10",Matches!$J$2:$J$201,0))=""),"",IF(AND($C1551&lt;&gt;"",INDEX(Matches!$F$2:$F$201,MATCH($A1551&amp;"-10",Matches!$J$2:$J$201,0))&lt;&gt;"",$C1551&gt;=INDEX(Matches!$F$2:$F$201,MATCH($A1551&amp;"-10",Matches!$J$2:$J$201,0))),"",IF(AND(V1551=INDEX(Matches!$G$2:$G$201,MATCH($A1551&amp;"-10",Matches!$J$2:$J$201,0)),W1551=INDEX(Matches!$H$2:$H$201,MATCH($A1551&amp;"-10",Matches!$J$2:$J$201,0))),5,IF(SIGN(V1551-W1551)&lt;&gt;SIGN(INDEX(Matches!$G$2:$G$201,MATCH($A1551&amp;"-10",Matches!$J$2:$J$201,0))-INDEX(Matches!$H$2:$H$201,MATCH($A1551&amp;"-10",Matches!$J$2:$J$201,0))),0,IF(V1551-W1551=INDEX(Matches!$G$2:$G$201,MATCH($A1551&amp;"-10",Matches!$J$2:$J$201,0))-INDEX(Matches!$H$2:$H$201,MATCH($A1551&amp;"-10",Matches!$J$2:$J$201,0)),3,2))))),""))</f>
        <v/>
      </c>
      <c r="AH1551" s="13" t="str">
        <f aca="false">IF($B1551="","",SUM(X1551:AG1551))</f>
        <v/>
      </c>
      <c r="AI1551" s="12" t="str">
        <f aca="false">IF($B1551="","",COUNTIF(X1551:AG1551,5))</f>
        <v/>
      </c>
      <c r="AJ1551" s="12" t="str">
        <f aca="false">IF($B1551="","",COUNTIF(X1551:AG1551,"&gt;=2"))</f>
        <v/>
      </c>
      <c r="AK1551" s="12" t="str">
        <f aca="false">IF($B1551="","",COUNT(X1551:AG1551))</f>
        <v/>
      </c>
    </row>
    <row r="1552" customFormat="false" ht="15" hidden="false" customHeight="false" outlineLevel="0" collapsed="false">
      <c r="A1552" s="7"/>
      <c r="B1552" s="7"/>
      <c r="C1552" s="11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12" t="str">
        <f aca="false">IF(OR($B1552="",D1552="",E1552=""),"",IFERROR(IF(OR(INDEX(Matches!$I$2:$I$201,MATCH($A1552&amp;"-1",Matches!$J$2:$J$201,0))="Void",INDEX(Matches!$G$2:$G$201,MATCH($A1552&amp;"-1",Matches!$J$2:$J$201,0))="",INDEX(Matches!$H$2:$H$201,MATCH($A1552&amp;"-1",Matches!$J$2:$J$201,0))=""),"",IF(AND($C1552&lt;&gt;"",INDEX(Matches!$F$2:$F$201,MATCH($A1552&amp;"-1",Matches!$J$2:$J$201,0))&lt;&gt;"",$C1552&gt;=INDEX(Matches!$F$2:$F$201,MATCH($A1552&amp;"-1",Matches!$J$2:$J$201,0))),"",IF(AND(D1552=INDEX(Matches!$G$2:$G$201,MATCH($A1552&amp;"-1",Matches!$J$2:$J$201,0)),E1552=INDEX(Matches!$H$2:$H$201,MATCH($A1552&amp;"-1",Matches!$J$2:$J$201,0))),5,IF(SIGN(D1552-E1552)&lt;&gt;SIGN(INDEX(Matches!$G$2:$G$201,MATCH($A1552&amp;"-1",Matches!$J$2:$J$201,0))-INDEX(Matches!$H$2:$H$201,MATCH($A1552&amp;"-1",Matches!$J$2:$J$201,0))),0,IF(D1552-E1552=INDEX(Matches!$G$2:$G$201,MATCH($A1552&amp;"-1",Matches!$J$2:$J$201,0))-INDEX(Matches!$H$2:$H$201,MATCH($A1552&amp;"-1",Matches!$J$2:$J$201,0)),3,2))))),""))</f>
        <v/>
      </c>
      <c r="Y1552" s="12" t="str">
        <f aca="false">IF(OR($B1552="",F1552="",G1552=""),"",IFERROR(IF(OR(INDEX(Matches!$I$2:$I$201,MATCH($A1552&amp;"-2",Matches!$J$2:$J$201,0))="Void",INDEX(Matches!$G$2:$G$201,MATCH($A1552&amp;"-2",Matches!$J$2:$J$201,0))="",INDEX(Matches!$H$2:$H$201,MATCH($A1552&amp;"-2",Matches!$J$2:$J$201,0))=""),"",IF(AND($C1552&lt;&gt;"",INDEX(Matches!$F$2:$F$201,MATCH($A1552&amp;"-2",Matches!$J$2:$J$201,0))&lt;&gt;"",$C1552&gt;=INDEX(Matches!$F$2:$F$201,MATCH($A1552&amp;"-2",Matches!$J$2:$J$201,0))),"",IF(AND(F1552=INDEX(Matches!$G$2:$G$201,MATCH($A1552&amp;"-2",Matches!$J$2:$J$201,0)),G1552=INDEX(Matches!$H$2:$H$201,MATCH($A1552&amp;"-2",Matches!$J$2:$J$201,0))),5,IF(SIGN(F1552-G1552)&lt;&gt;SIGN(INDEX(Matches!$G$2:$G$201,MATCH($A1552&amp;"-2",Matches!$J$2:$J$201,0))-INDEX(Matches!$H$2:$H$201,MATCH($A1552&amp;"-2",Matches!$J$2:$J$201,0))),0,IF(F1552-G1552=INDEX(Matches!$G$2:$G$201,MATCH($A1552&amp;"-2",Matches!$J$2:$J$201,0))-INDEX(Matches!$H$2:$H$201,MATCH($A1552&amp;"-2",Matches!$J$2:$J$201,0)),3,2))))),""))</f>
        <v/>
      </c>
      <c r="Z1552" s="12" t="str">
        <f aca="false">IF(OR($B1552="",H1552="",I1552=""),"",IFERROR(IF(OR(INDEX(Matches!$I$2:$I$201,MATCH($A1552&amp;"-3",Matches!$J$2:$J$201,0))="Void",INDEX(Matches!$G$2:$G$201,MATCH($A1552&amp;"-3",Matches!$J$2:$J$201,0))="",INDEX(Matches!$H$2:$H$201,MATCH($A1552&amp;"-3",Matches!$J$2:$J$201,0))=""),"",IF(AND($C1552&lt;&gt;"",INDEX(Matches!$F$2:$F$201,MATCH($A1552&amp;"-3",Matches!$J$2:$J$201,0))&lt;&gt;"",$C1552&gt;=INDEX(Matches!$F$2:$F$201,MATCH($A1552&amp;"-3",Matches!$J$2:$J$201,0))),"",IF(AND(H1552=INDEX(Matches!$G$2:$G$201,MATCH($A1552&amp;"-3",Matches!$J$2:$J$201,0)),I1552=INDEX(Matches!$H$2:$H$201,MATCH($A1552&amp;"-3",Matches!$J$2:$J$201,0))),5,IF(SIGN(H1552-I1552)&lt;&gt;SIGN(INDEX(Matches!$G$2:$G$201,MATCH($A1552&amp;"-3",Matches!$J$2:$J$201,0))-INDEX(Matches!$H$2:$H$201,MATCH($A1552&amp;"-3",Matches!$J$2:$J$201,0))),0,IF(H1552-I1552=INDEX(Matches!$G$2:$G$201,MATCH($A1552&amp;"-3",Matches!$J$2:$J$201,0))-INDEX(Matches!$H$2:$H$201,MATCH($A1552&amp;"-3",Matches!$J$2:$J$201,0)),3,2))))),""))</f>
        <v/>
      </c>
      <c r="AA1552" s="12" t="str">
        <f aca="false">IF(OR($B1552="",J1552="",K1552=""),"",IFERROR(IF(OR(INDEX(Matches!$I$2:$I$201,MATCH($A1552&amp;"-4",Matches!$J$2:$J$201,0))="Void",INDEX(Matches!$G$2:$G$201,MATCH($A1552&amp;"-4",Matches!$J$2:$J$201,0))="",INDEX(Matches!$H$2:$H$201,MATCH($A1552&amp;"-4",Matches!$J$2:$J$201,0))=""),"",IF(AND($C1552&lt;&gt;"",INDEX(Matches!$F$2:$F$201,MATCH($A1552&amp;"-4",Matches!$J$2:$J$201,0))&lt;&gt;"",$C1552&gt;=INDEX(Matches!$F$2:$F$201,MATCH($A1552&amp;"-4",Matches!$J$2:$J$201,0))),"",IF(AND(J1552=INDEX(Matches!$G$2:$G$201,MATCH($A1552&amp;"-4",Matches!$J$2:$J$201,0)),K1552=INDEX(Matches!$H$2:$H$201,MATCH($A1552&amp;"-4",Matches!$J$2:$J$201,0))),5,IF(SIGN(J1552-K1552)&lt;&gt;SIGN(INDEX(Matches!$G$2:$G$201,MATCH($A1552&amp;"-4",Matches!$J$2:$J$201,0))-INDEX(Matches!$H$2:$H$201,MATCH($A1552&amp;"-4",Matches!$J$2:$J$201,0))),0,IF(J1552-K1552=INDEX(Matches!$G$2:$G$201,MATCH($A1552&amp;"-4",Matches!$J$2:$J$201,0))-INDEX(Matches!$H$2:$H$201,MATCH($A1552&amp;"-4",Matches!$J$2:$J$201,0)),3,2))))),""))</f>
        <v/>
      </c>
      <c r="AB1552" s="12" t="str">
        <f aca="false">IF(OR($B1552="",L1552="",M1552=""),"",IFERROR(IF(OR(INDEX(Matches!$I$2:$I$201,MATCH($A1552&amp;"-5",Matches!$J$2:$J$201,0))="Void",INDEX(Matches!$G$2:$G$201,MATCH($A1552&amp;"-5",Matches!$J$2:$J$201,0))="",INDEX(Matches!$H$2:$H$201,MATCH($A1552&amp;"-5",Matches!$J$2:$J$201,0))=""),"",IF(AND($C1552&lt;&gt;"",INDEX(Matches!$F$2:$F$201,MATCH($A1552&amp;"-5",Matches!$J$2:$J$201,0))&lt;&gt;"",$C1552&gt;=INDEX(Matches!$F$2:$F$201,MATCH($A1552&amp;"-5",Matches!$J$2:$J$201,0))),"",IF(AND(L1552=INDEX(Matches!$G$2:$G$201,MATCH($A1552&amp;"-5",Matches!$J$2:$J$201,0)),M1552=INDEX(Matches!$H$2:$H$201,MATCH($A1552&amp;"-5",Matches!$J$2:$J$201,0))),5,IF(SIGN(L1552-M1552)&lt;&gt;SIGN(INDEX(Matches!$G$2:$G$201,MATCH($A1552&amp;"-5",Matches!$J$2:$J$201,0))-INDEX(Matches!$H$2:$H$201,MATCH($A1552&amp;"-5",Matches!$J$2:$J$201,0))),0,IF(L1552-M1552=INDEX(Matches!$G$2:$G$201,MATCH($A1552&amp;"-5",Matches!$J$2:$J$201,0))-INDEX(Matches!$H$2:$H$201,MATCH($A1552&amp;"-5",Matches!$J$2:$J$201,0)),3,2))))),""))</f>
        <v/>
      </c>
      <c r="AC1552" s="12" t="str">
        <f aca="false">IF(OR($B1552="",N1552="",O1552=""),"",IFERROR(IF(OR(INDEX(Matches!$I$2:$I$201,MATCH($A1552&amp;"-6",Matches!$J$2:$J$201,0))="Void",INDEX(Matches!$G$2:$G$201,MATCH($A1552&amp;"-6",Matches!$J$2:$J$201,0))="",INDEX(Matches!$H$2:$H$201,MATCH($A1552&amp;"-6",Matches!$J$2:$J$201,0))=""),"",IF(AND($C1552&lt;&gt;"",INDEX(Matches!$F$2:$F$201,MATCH($A1552&amp;"-6",Matches!$J$2:$J$201,0))&lt;&gt;"",$C1552&gt;=INDEX(Matches!$F$2:$F$201,MATCH($A1552&amp;"-6",Matches!$J$2:$J$201,0))),"",IF(AND(N1552=INDEX(Matches!$G$2:$G$201,MATCH($A1552&amp;"-6",Matches!$J$2:$J$201,0)),O1552=INDEX(Matches!$H$2:$H$201,MATCH($A1552&amp;"-6",Matches!$J$2:$J$201,0))),5,IF(SIGN(N1552-O1552)&lt;&gt;SIGN(INDEX(Matches!$G$2:$G$201,MATCH($A1552&amp;"-6",Matches!$J$2:$J$201,0))-INDEX(Matches!$H$2:$H$201,MATCH($A1552&amp;"-6",Matches!$J$2:$J$201,0))),0,IF(N1552-O1552=INDEX(Matches!$G$2:$G$201,MATCH($A1552&amp;"-6",Matches!$J$2:$J$201,0))-INDEX(Matches!$H$2:$H$201,MATCH($A1552&amp;"-6",Matches!$J$2:$J$201,0)),3,2))))),""))</f>
        <v/>
      </c>
      <c r="AD1552" s="12" t="str">
        <f aca="false">IF(OR($B1552="",P1552="",Q1552=""),"",IFERROR(IF(OR(INDEX(Matches!$I$2:$I$201,MATCH($A1552&amp;"-7",Matches!$J$2:$J$201,0))="Void",INDEX(Matches!$G$2:$G$201,MATCH($A1552&amp;"-7",Matches!$J$2:$J$201,0))="",INDEX(Matches!$H$2:$H$201,MATCH($A1552&amp;"-7",Matches!$J$2:$J$201,0))=""),"",IF(AND($C1552&lt;&gt;"",INDEX(Matches!$F$2:$F$201,MATCH($A1552&amp;"-7",Matches!$J$2:$J$201,0))&lt;&gt;"",$C1552&gt;=INDEX(Matches!$F$2:$F$201,MATCH($A1552&amp;"-7",Matches!$J$2:$J$201,0))),"",IF(AND(P1552=INDEX(Matches!$G$2:$G$201,MATCH($A1552&amp;"-7",Matches!$J$2:$J$201,0)),Q1552=INDEX(Matches!$H$2:$H$201,MATCH($A1552&amp;"-7",Matches!$J$2:$J$201,0))),5,IF(SIGN(P1552-Q1552)&lt;&gt;SIGN(INDEX(Matches!$G$2:$G$201,MATCH($A1552&amp;"-7",Matches!$J$2:$J$201,0))-INDEX(Matches!$H$2:$H$201,MATCH($A1552&amp;"-7",Matches!$J$2:$J$201,0))),0,IF(P1552-Q1552=INDEX(Matches!$G$2:$G$201,MATCH($A1552&amp;"-7",Matches!$J$2:$J$201,0))-INDEX(Matches!$H$2:$H$201,MATCH($A1552&amp;"-7",Matches!$J$2:$J$201,0)),3,2))))),""))</f>
        <v/>
      </c>
      <c r="AE1552" s="12" t="str">
        <f aca="false">IF(OR($B1552="",R1552="",S1552=""),"",IFERROR(IF(OR(INDEX(Matches!$I$2:$I$201,MATCH($A1552&amp;"-8",Matches!$J$2:$J$201,0))="Void",INDEX(Matches!$G$2:$G$201,MATCH($A1552&amp;"-8",Matches!$J$2:$J$201,0))="",INDEX(Matches!$H$2:$H$201,MATCH($A1552&amp;"-8",Matches!$J$2:$J$201,0))=""),"",IF(AND($C1552&lt;&gt;"",INDEX(Matches!$F$2:$F$201,MATCH($A1552&amp;"-8",Matches!$J$2:$J$201,0))&lt;&gt;"",$C1552&gt;=INDEX(Matches!$F$2:$F$201,MATCH($A1552&amp;"-8",Matches!$J$2:$J$201,0))),"",IF(AND(R1552=INDEX(Matches!$G$2:$G$201,MATCH($A1552&amp;"-8",Matches!$J$2:$J$201,0)),S1552=INDEX(Matches!$H$2:$H$201,MATCH($A1552&amp;"-8",Matches!$J$2:$J$201,0))),5,IF(SIGN(R1552-S1552)&lt;&gt;SIGN(INDEX(Matches!$G$2:$G$201,MATCH($A1552&amp;"-8",Matches!$J$2:$J$201,0))-INDEX(Matches!$H$2:$H$201,MATCH($A1552&amp;"-8",Matches!$J$2:$J$201,0))),0,IF(R1552-S1552=INDEX(Matches!$G$2:$G$201,MATCH($A1552&amp;"-8",Matches!$J$2:$J$201,0))-INDEX(Matches!$H$2:$H$201,MATCH($A1552&amp;"-8",Matches!$J$2:$J$201,0)),3,2))))),""))</f>
        <v/>
      </c>
      <c r="AF1552" s="12" t="str">
        <f aca="false">IF(OR($B1552="",T1552="",U1552=""),"",IFERROR(IF(OR(INDEX(Matches!$I$2:$I$201,MATCH($A1552&amp;"-9",Matches!$J$2:$J$201,0))="Void",INDEX(Matches!$G$2:$G$201,MATCH($A1552&amp;"-9",Matches!$J$2:$J$201,0))="",INDEX(Matches!$H$2:$H$201,MATCH($A1552&amp;"-9",Matches!$J$2:$J$201,0))=""),"",IF(AND($C1552&lt;&gt;"",INDEX(Matches!$F$2:$F$201,MATCH($A1552&amp;"-9",Matches!$J$2:$J$201,0))&lt;&gt;"",$C1552&gt;=INDEX(Matches!$F$2:$F$201,MATCH($A1552&amp;"-9",Matches!$J$2:$J$201,0))),"",IF(AND(T1552=INDEX(Matches!$G$2:$G$201,MATCH($A1552&amp;"-9",Matches!$J$2:$J$201,0)),U1552=INDEX(Matches!$H$2:$H$201,MATCH($A1552&amp;"-9",Matches!$J$2:$J$201,0))),5,IF(SIGN(T1552-U1552)&lt;&gt;SIGN(INDEX(Matches!$G$2:$G$201,MATCH($A1552&amp;"-9",Matches!$J$2:$J$201,0))-INDEX(Matches!$H$2:$H$201,MATCH($A1552&amp;"-9",Matches!$J$2:$J$201,0))),0,IF(T1552-U1552=INDEX(Matches!$G$2:$G$201,MATCH($A1552&amp;"-9",Matches!$J$2:$J$201,0))-INDEX(Matches!$H$2:$H$201,MATCH($A1552&amp;"-9",Matches!$J$2:$J$201,0)),3,2))))),""))</f>
        <v/>
      </c>
      <c r="AG1552" s="12" t="str">
        <f aca="false">IF(OR($B1552="",V1552="",W1552=""),"",IFERROR(IF(OR(INDEX(Matches!$I$2:$I$201,MATCH($A1552&amp;"-10",Matches!$J$2:$J$201,0))="Void",INDEX(Matches!$G$2:$G$201,MATCH($A1552&amp;"-10",Matches!$J$2:$J$201,0))="",INDEX(Matches!$H$2:$H$201,MATCH($A1552&amp;"-10",Matches!$J$2:$J$201,0))=""),"",IF(AND($C1552&lt;&gt;"",INDEX(Matches!$F$2:$F$201,MATCH($A1552&amp;"-10",Matches!$J$2:$J$201,0))&lt;&gt;"",$C1552&gt;=INDEX(Matches!$F$2:$F$201,MATCH($A1552&amp;"-10",Matches!$J$2:$J$201,0))),"",IF(AND(V1552=INDEX(Matches!$G$2:$G$201,MATCH($A1552&amp;"-10",Matches!$J$2:$J$201,0)),W1552=INDEX(Matches!$H$2:$H$201,MATCH($A1552&amp;"-10",Matches!$J$2:$J$201,0))),5,IF(SIGN(V1552-W1552)&lt;&gt;SIGN(INDEX(Matches!$G$2:$G$201,MATCH($A1552&amp;"-10",Matches!$J$2:$J$201,0))-INDEX(Matches!$H$2:$H$201,MATCH($A1552&amp;"-10",Matches!$J$2:$J$201,0))),0,IF(V1552-W1552=INDEX(Matches!$G$2:$G$201,MATCH($A1552&amp;"-10",Matches!$J$2:$J$201,0))-INDEX(Matches!$H$2:$H$201,MATCH($A1552&amp;"-10",Matches!$J$2:$J$201,0)),3,2))))),""))</f>
        <v/>
      </c>
      <c r="AH1552" s="13" t="str">
        <f aca="false">IF($B1552="","",SUM(X1552:AG1552))</f>
        <v/>
      </c>
      <c r="AI1552" s="12" t="str">
        <f aca="false">IF($B1552="","",COUNTIF(X1552:AG1552,5))</f>
        <v/>
      </c>
      <c r="AJ1552" s="12" t="str">
        <f aca="false">IF($B1552="","",COUNTIF(X1552:AG1552,"&gt;=2"))</f>
        <v/>
      </c>
      <c r="AK1552" s="12" t="str">
        <f aca="false">IF($B1552="","",COUNT(X1552:AG1552))</f>
        <v/>
      </c>
    </row>
    <row r="1553" customFormat="false" ht="15" hidden="false" customHeight="false" outlineLevel="0" collapsed="false">
      <c r="A1553" s="7"/>
      <c r="B1553" s="7"/>
      <c r="C1553" s="11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12" t="str">
        <f aca="false">IF(OR($B1553="",D1553="",E1553=""),"",IFERROR(IF(OR(INDEX(Matches!$I$2:$I$201,MATCH($A1553&amp;"-1",Matches!$J$2:$J$201,0))="Void",INDEX(Matches!$G$2:$G$201,MATCH($A1553&amp;"-1",Matches!$J$2:$J$201,0))="",INDEX(Matches!$H$2:$H$201,MATCH($A1553&amp;"-1",Matches!$J$2:$J$201,0))=""),"",IF(AND($C1553&lt;&gt;"",INDEX(Matches!$F$2:$F$201,MATCH($A1553&amp;"-1",Matches!$J$2:$J$201,0))&lt;&gt;"",$C1553&gt;=INDEX(Matches!$F$2:$F$201,MATCH($A1553&amp;"-1",Matches!$J$2:$J$201,0))),"",IF(AND(D1553=INDEX(Matches!$G$2:$G$201,MATCH($A1553&amp;"-1",Matches!$J$2:$J$201,0)),E1553=INDEX(Matches!$H$2:$H$201,MATCH($A1553&amp;"-1",Matches!$J$2:$J$201,0))),5,IF(SIGN(D1553-E1553)&lt;&gt;SIGN(INDEX(Matches!$G$2:$G$201,MATCH($A1553&amp;"-1",Matches!$J$2:$J$201,0))-INDEX(Matches!$H$2:$H$201,MATCH($A1553&amp;"-1",Matches!$J$2:$J$201,0))),0,IF(D1553-E1553=INDEX(Matches!$G$2:$G$201,MATCH($A1553&amp;"-1",Matches!$J$2:$J$201,0))-INDEX(Matches!$H$2:$H$201,MATCH($A1553&amp;"-1",Matches!$J$2:$J$201,0)),3,2))))),""))</f>
        <v/>
      </c>
      <c r="Y1553" s="12" t="str">
        <f aca="false">IF(OR($B1553="",F1553="",G1553=""),"",IFERROR(IF(OR(INDEX(Matches!$I$2:$I$201,MATCH($A1553&amp;"-2",Matches!$J$2:$J$201,0))="Void",INDEX(Matches!$G$2:$G$201,MATCH($A1553&amp;"-2",Matches!$J$2:$J$201,0))="",INDEX(Matches!$H$2:$H$201,MATCH($A1553&amp;"-2",Matches!$J$2:$J$201,0))=""),"",IF(AND($C1553&lt;&gt;"",INDEX(Matches!$F$2:$F$201,MATCH($A1553&amp;"-2",Matches!$J$2:$J$201,0))&lt;&gt;"",$C1553&gt;=INDEX(Matches!$F$2:$F$201,MATCH($A1553&amp;"-2",Matches!$J$2:$J$201,0))),"",IF(AND(F1553=INDEX(Matches!$G$2:$G$201,MATCH($A1553&amp;"-2",Matches!$J$2:$J$201,0)),G1553=INDEX(Matches!$H$2:$H$201,MATCH($A1553&amp;"-2",Matches!$J$2:$J$201,0))),5,IF(SIGN(F1553-G1553)&lt;&gt;SIGN(INDEX(Matches!$G$2:$G$201,MATCH($A1553&amp;"-2",Matches!$J$2:$J$201,0))-INDEX(Matches!$H$2:$H$201,MATCH($A1553&amp;"-2",Matches!$J$2:$J$201,0))),0,IF(F1553-G1553=INDEX(Matches!$G$2:$G$201,MATCH($A1553&amp;"-2",Matches!$J$2:$J$201,0))-INDEX(Matches!$H$2:$H$201,MATCH($A1553&amp;"-2",Matches!$J$2:$J$201,0)),3,2))))),""))</f>
        <v/>
      </c>
      <c r="Z1553" s="12" t="str">
        <f aca="false">IF(OR($B1553="",H1553="",I1553=""),"",IFERROR(IF(OR(INDEX(Matches!$I$2:$I$201,MATCH($A1553&amp;"-3",Matches!$J$2:$J$201,0))="Void",INDEX(Matches!$G$2:$G$201,MATCH($A1553&amp;"-3",Matches!$J$2:$J$201,0))="",INDEX(Matches!$H$2:$H$201,MATCH($A1553&amp;"-3",Matches!$J$2:$J$201,0))=""),"",IF(AND($C1553&lt;&gt;"",INDEX(Matches!$F$2:$F$201,MATCH($A1553&amp;"-3",Matches!$J$2:$J$201,0))&lt;&gt;"",$C1553&gt;=INDEX(Matches!$F$2:$F$201,MATCH($A1553&amp;"-3",Matches!$J$2:$J$201,0))),"",IF(AND(H1553=INDEX(Matches!$G$2:$G$201,MATCH($A1553&amp;"-3",Matches!$J$2:$J$201,0)),I1553=INDEX(Matches!$H$2:$H$201,MATCH($A1553&amp;"-3",Matches!$J$2:$J$201,0))),5,IF(SIGN(H1553-I1553)&lt;&gt;SIGN(INDEX(Matches!$G$2:$G$201,MATCH($A1553&amp;"-3",Matches!$J$2:$J$201,0))-INDEX(Matches!$H$2:$H$201,MATCH($A1553&amp;"-3",Matches!$J$2:$J$201,0))),0,IF(H1553-I1553=INDEX(Matches!$G$2:$G$201,MATCH($A1553&amp;"-3",Matches!$J$2:$J$201,0))-INDEX(Matches!$H$2:$H$201,MATCH($A1553&amp;"-3",Matches!$J$2:$J$201,0)),3,2))))),""))</f>
        <v/>
      </c>
      <c r="AA1553" s="12" t="str">
        <f aca="false">IF(OR($B1553="",J1553="",K1553=""),"",IFERROR(IF(OR(INDEX(Matches!$I$2:$I$201,MATCH($A1553&amp;"-4",Matches!$J$2:$J$201,0))="Void",INDEX(Matches!$G$2:$G$201,MATCH($A1553&amp;"-4",Matches!$J$2:$J$201,0))="",INDEX(Matches!$H$2:$H$201,MATCH($A1553&amp;"-4",Matches!$J$2:$J$201,0))=""),"",IF(AND($C1553&lt;&gt;"",INDEX(Matches!$F$2:$F$201,MATCH($A1553&amp;"-4",Matches!$J$2:$J$201,0))&lt;&gt;"",$C1553&gt;=INDEX(Matches!$F$2:$F$201,MATCH($A1553&amp;"-4",Matches!$J$2:$J$201,0))),"",IF(AND(J1553=INDEX(Matches!$G$2:$G$201,MATCH($A1553&amp;"-4",Matches!$J$2:$J$201,0)),K1553=INDEX(Matches!$H$2:$H$201,MATCH($A1553&amp;"-4",Matches!$J$2:$J$201,0))),5,IF(SIGN(J1553-K1553)&lt;&gt;SIGN(INDEX(Matches!$G$2:$G$201,MATCH($A1553&amp;"-4",Matches!$J$2:$J$201,0))-INDEX(Matches!$H$2:$H$201,MATCH($A1553&amp;"-4",Matches!$J$2:$J$201,0))),0,IF(J1553-K1553=INDEX(Matches!$G$2:$G$201,MATCH($A1553&amp;"-4",Matches!$J$2:$J$201,0))-INDEX(Matches!$H$2:$H$201,MATCH($A1553&amp;"-4",Matches!$J$2:$J$201,0)),3,2))))),""))</f>
        <v/>
      </c>
      <c r="AB1553" s="12" t="str">
        <f aca="false">IF(OR($B1553="",L1553="",M1553=""),"",IFERROR(IF(OR(INDEX(Matches!$I$2:$I$201,MATCH($A1553&amp;"-5",Matches!$J$2:$J$201,0))="Void",INDEX(Matches!$G$2:$G$201,MATCH($A1553&amp;"-5",Matches!$J$2:$J$201,0))="",INDEX(Matches!$H$2:$H$201,MATCH($A1553&amp;"-5",Matches!$J$2:$J$201,0))=""),"",IF(AND($C1553&lt;&gt;"",INDEX(Matches!$F$2:$F$201,MATCH($A1553&amp;"-5",Matches!$J$2:$J$201,0))&lt;&gt;"",$C1553&gt;=INDEX(Matches!$F$2:$F$201,MATCH($A1553&amp;"-5",Matches!$J$2:$J$201,0))),"",IF(AND(L1553=INDEX(Matches!$G$2:$G$201,MATCH($A1553&amp;"-5",Matches!$J$2:$J$201,0)),M1553=INDEX(Matches!$H$2:$H$201,MATCH($A1553&amp;"-5",Matches!$J$2:$J$201,0))),5,IF(SIGN(L1553-M1553)&lt;&gt;SIGN(INDEX(Matches!$G$2:$G$201,MATCH($A1553&amp;"-5",Matches!$J$2:$J$201,0))-INDEX(Matches!$H$2:$H$201,MATCH($A1553&amp;"-5",Matches!$J$2:$J$201,0))),0,IF(L1553-M1553=INDEX(Matches!$G$2:$G$201,MATCH($A1553&amp;"-5",Matches!$J$2:$J$201,0))-INDEX(Matches!$H$2:$H$201,MATCH($A1553&amp;"-5",Matches!$J$2:$J$201,0)),3,2))))),""))</f>
        <v/>
      </c>
      <c r="AC1553" s="12" t="str">
        <f aca="false">IF(OR($B1553="",N1553="",O1553=""),"",IFERROR(IF(OR(INDEX(Matches!$I$2:$I$201,MATCH($A1553&amp;"-6",Matches!$J$2:$J$201,0))="Void",INDEX(Matches!$G$2:$G$201,MATCH($A1553&amp;"-6",Matches!$J$2:$J$201,0))="",INDEX(Matches!$H$2:$H$201,MATCH($A1553&amp;"-6",Matches!$J$2:$J$201,0))=""),"",IF(AND($C1553&lt;&gt;"",INDEX(Matches!$F$2:$F$201,MATCH($A1553&amp;"-6",Matches!$J$2:$J$201,0))&lt;&gt;"",$C1553&gt;=INDEX(Matches!$F$2:$F$201,MATCH($A1553&amp;"-6",Matches!$J$2:$J$201,0))),"",IF(AND(N1553=INDEX(Matches!$G$2:$G$201,MATCH($A1553&amp;"-6",Matches!$J$2:$J$201,0)),O1553=INDEX(Matches!$H$2:$H$201,MATCH($A1553&amp;"-6",Matches!$J$2:$J$201,0))),5,IF(SIGN(N1553-O1553)&lt;&gt;SIGN(INDEX(Matches!$G$2:$G$201,MATCH($A1553&amp;"-6",Matches!$J$2:$J$201,0))-INDEX(Matches!$H$2:$H$201,MATCH($A1553&amp;"-6",Matches!$J$2:$J$201,0))),0,IF(N1553-O1553=INDEX(Matches!$G$2:$G$201,MATCH($A1553&amp;"-6",Matches!$J$2:$J$201,0))-INDEX(Matches!$H$2:$H$201,MATCH($A1553&amp;"-6",Matches!$J$2:$J$201,0)),3,2))))),""))</f>
        <v/>
      </c>
      <c r="AD1553" s="12" t="str">
        <f aca="false">IF(OR($B1553="",P1553="",Q1553=""),"",IFERROR(IF(OR(INDEX(Matches!$I$2:$I$201,MATCH($A1553&amp;"-7",Matches!$J$2:$J$201,0))="Void",INDEX(Matches!$G$2:$G$201,MATCH($A1553&amp;"-7",Matches!$J$2:$J$201,0))="",INDEX(Matches!$H$2:$H$201,MATCH($A1553&amp;"-7",Matches!$J$2:$J$201,0))=""),"",IF(AND($C1553&lt;&gt;"",INDEX(Matches!$F$2:$F$201,MATCH($A1553&amp;"-7",Matches!$J$2:$J$201,0))&lt;&gt;"",$C1553&gt;=INDEX(Matches!$F$2:$F$201,MATCH($A1553&amp;"-7",Matches!$J$2:$J$201,0))),"",IF(AND(P1553=INDEX(Matches!$G$2:$G$201,MATCH($A1553&amp;"-7",Matches!$J$2:$J$201,0)),Q1553=INDEX(Matches!$H$2:$H$201,MATCH($A1553&amp;"-7",Matches!$J$2:$J$201,0))),5,IF(SIGN(P1553-Q1553)&lt;&gt;SIGN(INDEX(Matches!$G$2:$G$201,MATCH($A1553&amp;"-7",Matches!$J$2:$J$201,0))-INDEX(Matches!$H$2:$H$201,MATCH($A1553&amp;"-7",Matches!$J$2:$J$201,0))),0,IF(P1553-Q1553=INDEX(Matches!$G$2:$G$201,MATCH($A1553&amp;"-7",Matches!$J$2:$J$201,0))-INDEX(Matches!$H$2:$H$201,MATCH($A1553&amp;"-7",Matches!$J$2:$J$201,0)),3,2))))),""))</f>
        <v/>
      </c>
      <c r="AE1553" s="12" t="str">
        <f aca="false">IF(OR($B1553="",R1553="",S1553=""),"",IFERROR(IF(OR(INDEX(Matches!$I$2:$I$201,MATCH($A1553&amp;"-8",Matches!$J$2:$J$201,0))="Void",INDEX(Matches!$G$2:$G$201,MATCH($A1553&amp;"-8",Matches!$J$2:$J$201,0))="",INDEX(Matches!$H$2:$H$201,MATCH($A1553&amp;"-8",Matches!$J$2:$J$201,0))=""),"",IF(AND($C1553&lt;&gt;"",INDEX(Matches!$F$2:$F$201,MATCH($A1553&amp;"-8",Matches!$J$2:$J$201,0))&lt;&gt;"",$C1553&gt;=INDEX(Matches!$F$2:$F$201,MATCH($A1553&amp;"-8",Matches!$J$2:$J$201,0))),"",IF(AND(R1553=INDEX(Matches!$G$2:$G$201,MATCH($A1553&amp;"-8",Matches!$J$2:$J$201,0)),S1553=INDEX(Matches!$H$2:$H$201,MATCH($A1553&amp;"-8",Matches!$J$2:$J$201,0))),5,IF(SIGN(R1553-S1553)&lt;&gt;SIGN(INDEX(Matches!$G$2:$G$201,MATCH($A1553&amp;"-8",Matches!$J$2:$J$201,0))-INDEX(Matches!$H$2:$H$201,MATCH($A1553&amp;"-8",Matches!$J$2:$J$201,0))),0,IF(R1553-S1553=INDEX(Matches!$G$2:$G$201,MATCH($A1553&amp;"-8",Matches!$J$2:$J$201,0))-INDEX(Matches!$H$2:$H$201,MATCH($A1553&amp;"-8",Matches!$J$2:$J$201,0)),3,2))))),""))</f>
        <v/>
      </c>
      <c r="AF1553" s="12" t="str">
        <f aca="false">IF(OR($B1553="",T1553="",U1553=""),"",IFERROR(IF(OR(INDEX(Matches!$I$2:$I$201,MATCH($A1553&amp;"-9",Matches!$J$2:$J$201,0))="Void",INDEX(Matches!$G$2:$G$201,MATCH($A1553&amp;"-9",Matches!$J$2:$J$201,0))="",INDEX(Matches!$H$2:$H$201,MATCH($A1553&amp;"-9",Matches!$J$2:$J$201,0))=""),"",IF(AND($C1553&lt;&gt;"",INDEX(Matches!$F$2:$F$201,MATCH($A1553&amp;"-9",Matches!$J$2:$J$201,0))&lt;&gt;"",$C1553&gt;=INDEX(Matches!$F$2:$F$201,MATCH($A1553&amp;"-9",Matches!$J$2:$J$201,0))),"",IF(AND(T1553=INDEX(Matches!$G$2:$G$201,MATCH($A1553&amp;"-9",Matches!$J$2:$J$201,0)),U1553=INDEX(Matches!$H$2:$H$201,MATCH($A1553&amp;"-9",Matches!$J$2:$J$201,0))),5,IF(SIGN(T1553-U1553)&lt;&gt;SIGN(INDEX(Matches!$G$2:$G$201,MATCH($A1553&amp;"-9",Matches!$J$2:$J$201,0))-INDEX(Matches!$H$2:$H$201,MATCH($A1553&amp;"-9",Matches!$J$2:$J$201,0))),0,IF(T1553-U1553=INDEX(Matches!$G$2:$G$201,MATCH($A1553&amp;"-9",Matches!$J$2:$J$201,0))-INDEX(Matches!$H$2:$H$201,MATCH($A1553&amp;"-9",Matches!$J$2:$J$201,0)),3,2))))),""))</f>
        <v/>
      </c>
      <c r="AG1553" s="12" t="str">
        <f aca="false">IF(OR($B1553="",V1553="",W1553=""),"",IFERROR(IF(OR(INDEX(Matches!$I$2:$I$201,MATCH($A1553&amp;"-10",Matches!$J$2:$J$201,0))="Void",INDEX(Matches!$G$2:$G$201,MATCH($A1553&amp;"-10",Matches!$J$2:$J$201,0))="",INDEX(Matches!$H$2:$H$201,MATCH($A1553&amp;"-10",Matches!$J$2:$J$201,0))=""),"",IF(AND($C1553&lt;&gt;"",INDEX(Matches!$F$2:$F$201,MATCH($A1553&amp;"-10",Matches!$J$2:$J$201,0))&lt;&gt;"",$C1553&gt;=INDEX(Matches!$F$2:$F$201,MATCH($A1553&amp;"-10",Matches!$J$2:$J$201,0))),"",IF(AND(V1553=INDEX(Matches!$G$2:$G$201,MATCH($A1553&amp;"-10",Matches!$J$2:$J$201,0)),W1553=INDEX(Matches!$H$2:$H$201,MATCH($A1553&amp;"-10",Matches!$J$2:$J$201,0))),5,IF(SIGN(V1553-W1553)&lt;&gt;SIGN(INDEX(Matches!$G$2:$G$201,MATCH($A1553&amp;"-10",Matches!$J$2:$J$201,0))-INDEX(Matches!$H$2:$H$201,MATCH($A1553&amp;"-10",Matches!$J$2:$J$201,0))),0,IF(V1553-W1553=INDEX(Matches!$G$2:$G$201,MATCH($A1553&amp;"-10",Matches!$J$2:$J$201,0))-INDEX(Matches!$H$2:$H$201,MATCH($A1553&amp;"-10",Matches!$J$2:$J$201,0)),3,2))))),""))</f>
        <v/>
      </c>
      <c r="AH1553" s="13" t="str">
        <f aca="false">IF($B1553="","",SUM(X1553:AG1553))</f>
        <v/>
      </c>
      <c r="AI1553" s="12" t="str">
        <f aca="false">IF($B1553="","",COUNTIF(X1553:AG1553,5))</f>
        <v/>
      </c>
      <c r="AJ1553" s="12" t="str">
        <f aca="false">IF($B1553="","",COUNTIF(X1553:AG1553,"&gt;=2"))</f>
        <v/>
      </c>
      <c r="AK1553" s="12" t="str">
        <f aca="false">IF($B1553="","",COUNT(X1553:AG1553))</f>
        <v/>
      </c>
    </row>
    <row r="1554" customFormat="false" ht="15" hidden="false" customHeight="false" outlineLevel="0" collapsed="false">
      <c r="A1554" s="7"/>
      <c r="B1554" s="7"/>
      <c r="C1554" s="11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12" t="str">
        <f aca="false">IF(OR($B1554="",D1554="",E1554=""),"",IFERROR(IF(OR(INDEX(Matches!$I$2:$I$201,MATCH($A1554&amp;"-1",Matches!$J$2:$J$201,0))="Void",INDEX(Matches!$G$2:$G$201,MATCH($A1554&amp;"-1",Matches!$J$2:$J$201,0))="",INDEX(Matches!$H$2:$H$201,MATCH($A1554&amp;"-1",Matches!$J$2:$J$201,0))=""),"",IF(AND($C1554&lt;&gt;"",INDEX(Matches!$F$2:$F$201,MATCH($A1554&amp;"-1",Matches!$J$2:$J$201,0))&lt;&gt;"",$C1554&gt;=INDEX(Matches!$F$2:$F$201,MATCH($A1554&amp;"-1",Matches!$J$2:$J$201,0))),"",IF(AND(D1554=INDEX(Matches!$G$2:$G$201,MATCH($A1554&amp;"-1",Matches!$J$2:$J$201,0)),E1554=INDEX(Matches!$H$2:$H$201,MATCH($A1554&amp;"-1",Matches!$J$2:$J$201,0))),5,IF(SIGN(D1554-E1554)&lt;&gt;SIGN(INDEX(Matches!$G$2:$G$201,MATCH($A1554&amp;"-1",Matches!$J$2:$J$201,0))-INDEX(Matches!$H$2:$H$201,MATCH($A1554&amp;"-1",Matches!$J$2:$J$201,0))),0,IF(D1554-E1554=INDEX(Matches!$G$2:$G$201,MATCH($A1554&amp;"-1",Matches!$J$2:$J$201,0))-INDEX(Matches!$H$2:$H$201,MATCH($A1554&amp;"-1",Matches!$J$2:$J$201,0)),3,2))))),""))</f>
        <v/>
      </c>
      <c r="Y1554" s="12" t="str">
        <f aca="false">IF(OR($B1554="",F1554="",G1554=""),"",IFERROR(IF(OR(INDEX(Matches!$I$2:$I$201,MATCH($A1554&amp;"-2",Matches!$J$2:$J$201,0))="Void",INDEX(Matches!$G$2:$G$201,MATCH($A1554&amp;"-2",Matches!$J$2:$J$201,0))="",INDEX(Matches!$H$2:$H$201,MATCH($A1554&amp;"-2",Matches!$J$2:$J$201,0))=""),"",IF(AND($C1554&lt;&gt;"",INDEX(Matches!$F$2:$F$201,MATCH($A1554&amp;"-2",Matches!$J$2:$J$201,0))&lt;&gt;"",$C1554&gt;=INDEX(Matches!$F$2:$F$201,MATCH($A1554&amp;"-2",Matches!$J$2:$J$201,0))),"",IF(AND(F1554=INDEX(Matches!$G$2:$G$201,MATCH($A1554&amp;"-2",Matches!$J$2:$J$201,0)),G1554=INDEX(Matches!$H$2:$H$201,MATCH($A1554&amp;"-2",Matches!$J$2:$J$201,0))),5,IF(SIGN(F1554-G1554)&lt;&gt;SIGN(INDEX(Matches!$G$2:$G$201,MATCH($A1554&amp;"-2",Matches!$J$2:$J$201,0))-INDEX(Matches!$H$2:$H$201,MATCH($A1554&amp;"-2",Matches!$J$2:$J$201,0))),0,IF(F1554-G1554=INDEX(Matches!$G$2:$G$201,MATCH($A1554&amp;"-2",Matches!$J$2:$J$201,0))-INDEX(Matches!$H$2:$H$201,MATCH($A1554&amp;"-2",Matches!$J$2:$J$201,0)),3,2))))),""))</f>
        <v/>
      </c>
      <c r="Z1554" s="12" t="str">
        <f aca="false">IF(OR($B1554="",H1554="",I1554=""),"",IFERROR(IF(OR(INDEX(Matches!$I$2:$I$201,MATCH($A1554&amp;"-3",Matches!$J$2:$J$201,0))="Void",INDEX(Matches!$G$2:$G$201,MATCH($A1554&amp;"-3",Matches!$J$2:$J$201,0))="",INDEX(Matches!$H$2:$H$201,MATCH($A1554&amp;"-3",Matches!$J$2:$J$201,0))=""),"",IF(AND($C1554&lt;&gt;"",INDEX(Matches!$F$2:$F$201,MATCH($A1554&amp;"-3",Matches!$J$2:$J$201,0))&lt;&gt;"",$C1554&gt;=INDEX(Matches!$F$2:$F$201,MATCH($A1554&amp;"-3",Matches!$J$2:$J$201,0))),"",IF(AND(H1554=INDEX(Matches!$G$2:$G$201,MATCH($A1554&amp;"-3",Matches!$J$2:$J$201,0)),I1554=INDEX(Matches!$H$2:$H$201,MATCH($A1554&amp;"-3",Matches!$J$2:$J$201,0))),5,IF(SIGN(H1554-I1554)&lt;&gt;SIGN(INDEX(Matches!$G$2:$G$201,MATCH($A1554&amp;"-3",Matches!$J$2:$J$201,0))-INDEX(Matches!$H$2:$H$201,MATCH($A1554&amp;"-3",Matches!$J$2:$J$201,0))),0,IF(H1554-I1554=INDEX(Matches!$G$2:$G$201,MATCH($A1554&amp;"-3",Matches!$J$2:$J$201,0))-INDEX(Matches!$H$2:$H$201,MATCH($A1554&amp;"-3",Matches!$J$2:$J$201,0)),3,2))))),""))</f>
        <v/>
      </c>
      <c r="AA1554" s="12" t="str">
        <f aca="false">IF(OR($B1554="",J1554="",K1554=""),"",IFERROR(IF(OR(INDEX(Matches!$I$2:$I$201,MATCH($A1554&amp;"-4",Matches!$J$2:$J$201,0))="Void",INDEX(Matches!$G$2:$G$201,MATCH($A1554&amp;"-4",Matches!$J$2:$J$201,0))="",INDEX(Matches!$H$2:$H$201,MATCH($A1554&amp;"-4",Matches!$J$2:$J$201,0))=""),"",IF(AND($C1554&lt;&gt;"",INDEX(Matches!$F$2:$F$201,MATCH($A1554&amp;"-4",Matches!$J$2:$J$201,0))&lt;&gt;"",$C1554&gt;=INDEX(Matches!$F$2:$F$201,MATCH($A1554&amp;"-4",Matches!$J$2:$J$201,0))),"",IF(AND(J1554=INDEX(Matches!$G$2:$G$201,MATCH($A1554&amp;"-4",Matches!$J$2:$J$201,0)),K1554=INDEX(Matches!$H$2:$H$201,MATCH($A1554&amp;"-4",Matches!$J$2:$J$201,0))),5,IF(SIGN(J1554-K1554)&lt;&gt;SIGN(INDEX(Matches!$G$2:$G$201,MATCH($A1554&amp;"-4",Matches!$J$2:$J$201,0))-INDEX(Matches!$H$2:$H$201,MATCH($A1554&amp;"-4",Matches!$J$2:$J$201,0))),0,IF(J1554-K1554=INDEX(Matches!$G$2:$G$201,MATCH($A1554&amp;"-4",Matches!$J$2:$J$201,0))-INDEX(Matches!$H$2:$H$201,MATCH($A1554&amp;"-4",Matches!$J$2:$J$201,0)),3,2))))),""))</f>
        <v/>
      </c>
      <c r="AB1554" s="12" t="str">
        <f aca="false">IF(OR($B1554="",L1554="",M1554=""),"",IFERROR(IF(OR(INDEX(Matches!$I$2:$I$201,MATCH($A1554&amp;"-5",Matches!$J$2:$J$201,0))="Void",INDEX(Matches!$G$2:$G$201,MATCH($A1554&amp;"-5",Matches!$J$2:$J$201,0))="",INDEX(Matches!$H$2:$H$201,MATCH($A1554&amp;"-5",Matches!$J$2:$J$201,0))=""),"",IF(AND($C1554&lt;&gt;"",INDEX(Matches!$F$2:$F$201,MATCH($A1554&amp;"-5",Matches!$J$2:$J$201,0))&lt;&gt;"",$C1554&gt;=INDEX(Matches!$F$2:$F$201,MATCH($A1554&amp;"-5",Matches!$J$2:$J$201,0))),"",IF(AND(L1554=INDEX(Matches!$G$2:$G$201,MATCH($A1554&amp;"-5",Matches!$J$2:$J$201,0)),M1554=INDEX(Matches!$H$2:$H$201,MATCH($A1554&amp;"-5",Matches!$J$2:$J$201,0))),5,IF(SIGN(L1554-M1554)&lt;&gt;SIGN(INDEX(Matches!$G$2:$G$201,MATCH($A1554&amp;"-5",Matches!$J$2:$J$201,0))-INDEX(Matches!$H$2:$H$201,MATCH($A1554&amp;"-5",Matches!$J$2:$J$201,0))),0,IF(L1554-M1554=INDEX(Matches!$G$2:$G$201,MATCH($A1554&amp;"-5",Matches!$J$2:$J$201,0))-INDEX(Matches!$H$2:$H$201,MATCH($A1554&amp;"-5",Matches!$J$2:$J$201,0)),3,2))))),""))</f>
        <v/>
      </c>
      <c r="AC1554" s="12" t="str">
        <f aca="false">IF(OR($B1554="",N1554="",O1554=""),"",IFERROR(IF(OR(INDEX(Matches!$I$2:$I$201,MATCH($A1554&amp;"-6",Matches!$J$2:$J$201,0))="Void",INDEX(Matches!$G$2:$G$201,MATCH($A1554&amp;"-6",Matches!$J$2:$J$201,0))="",INDEX(Matches!$H$2:$H$201,MATCH($A1554&amp;"-6",Matches!$J$2:$J$201,0))=""),"",IF(AND($C1554&lt;&gt;"",INDEX(Matches!$F$2:$F$201,MATCH($A1554&amp;"-6",Matches!$J$2:$J$201,0))&lt;&gt;"",$C1554&gt;=INDEX(Matches!$F$2:$F$201,MATCH($A1554&amp;"-6",Matches!$J$2:$J$201,0))),"",IF(AND(N1554=INDEX(Matches!$G$2:$G$201,MATCH($A1554&amp;"-6",Matches!$J$2:$J$201,0)),O1554=INDEX(Matches!$H$2:$H$201,MATCH($A1554&amp;"-6",Matches!$J$2:$J$201,0))),5,IF(SIGN(N1554-O1554)&lt;&gt;SIGN(INDEX(Matches!$G$2:$G$201,MATCH($A1554&amp;"-6",Matches!$J$2:$J$201,0))-INDEX(Matches!$H$2:$H$201,MATCH($A1554&amp;"-6",Matches!$J$2:$J$201,0))),0,IF(N1554-O1554=INDEX(Matches!$G$2:$G$201,MATCH($A1554&amp;"-6",Matches!$J$2:$J$201,0))-INDEX(Matches!$H$2:$H$201,MATCH($A1554&amp;"-6",Matches!$J$2:$J$201,0)),3,2))))),""))</f>
        <v/>
      </c>
      <c r="AD1554" s="12" t="str">
        <f aca="false">IF(OR($B1554="",P1554="",Q1554=""),"",IFERROR(IF(OR(INDEX(Matches!$I$2:$I$201,MATCH($A1554&amp;"-7",Matches!$J$2:$J$201,0))="Void",INDEX(Matches!$G$2:$G$201,MATCH($A1554&amp;"-7",Matches!$J$2:$J$201,0))="",INDEX(Matches!$H$2:$H$201,MATCH($A1554&amp;"-7",Matches!$J$2:$J$201,0))=""),"",IF(AND($C1554&lt;&gt;"",INDEX(Matches!$F$2:$F$201,MATCH($A1554&amp;"-7",Matches!$J$2:$J$201,0))&lt;&gt;"",$C1554&gt;=INDEX(Matches!$F$2:$F$201,MATCH($A1554&amp;"-7",Matches!$J$2:$J$201,0))),"",IF(AND(P1554=INDEX(Matches!$G$2:$G$201,MATCH($A1554&amp;"-7",Matches!$J$2:$J$201,0)),Q1554=INDEX(Matches!$H$2:$H$201,MATCH($A1554&amp;"-7",Matches!$J$2:$J$201,0))),5,IF(SIGN(P1554-Q1554)&lt;&gt;SIGN(INDEX(Matches!$G$2:$G$201,MATCH($A1554&amp;"-7",Matches!$J$2:$J$201,0))-INDEX(Matches!$H$2:$H$201,MATCH($A1554&amp;"-7",Matches!$J$2:$J$201,0))),0,IF(P1554-Q1554=INDEX(Matches!$G$2:$G$201,MATCH($A1554&amp;"-7",Matches!$J$2:$J$201,0))-INDEX(Matches!$H$2:$H$201,MATCH($A1554&amp;"-7",Matches!$J$2:$J$201,0)),3,2))))),""))</f>
        <v/>
      </c>
      <c r="AE1554" s="12" t="str">
        <f aca="false">IF(OR($B1554="",R1554="",S1554=""),"",IFERROR(IF(OR(INDEX(Matches!$I$2:$I$201,MATCH($A1554&amp;"-8",Matches!$J$2:$J$201,0))="Void",INDEX(Matches!$G$2:$G$201,MATCH($A1554&amp;"-8",Matches!$J$2:$J$201,0))="",INDEX(Matches!$H$2:$H$201,MATCH($A1554&amp;"-8",Matches!$J$2:$J$201,0))=""),"",IF(AND($C1554&lt;&gt;"",INDEX(Matches!$F$2:$F$201,MATCH($A1554&amp;"-8",Matches!$J$2:$J$201,0))&lt;&gt;"",$C1554&gt;=INDEX(Matches!$F$2:$F$201,MATCH($A1554&amp;"-8",Matches!$J$2:$J$201,0))),"",IF(AND(R1554=INDEX(Matches!$G$2:$G$201,MATCH($A1554&amp;"-8",Matches!$J$2:$J$201,0)),S1554=INDEX(Matches!$H$2:$H$201,MATCH($A1554&amp;"-8",Matches!$J$2:$J$201,0))),5,IF(SIGN(R1554-S1554)&lt;&gt;SIGN(INDEX(Matches!$G$2:$G$201,MATCH($A1554&amp;"-8",Matches!$J$2:$J$201,0))-INDEX(Matches!$H$2:$H$201,MATCH($A1554&amp;"-8",Matches!$J$2:$J$201,0))),0,IF(R1554-S1554=INDEX(Matches!$G$2:$G$201,MATCH($A1554&amp;"-8",Matches!$J$2:$J$201,0))-INDEX(Matches!$H$2:$H$201,MATCH($A1554&amp;"-8",Matches!$J$2:$J$201,0)),3,2))))),""))</f>
        <v/>
      </c>
      <c r="AF1554" s="12" t="str">
        <f aca="false">IF(OR($B1554="",T1554="",U1554=""),"",IFERROR(IF(OR(INDEX(Matches!$I$2:$I$201,MATCH($A1554&amp;"-9",Matches!$J$2:$J$201,0))="Void",INDEX(Matches!$G$2:$G$201,MATCH($A1554&amp;"-9",Matches!$J$2:$J$201,0))="",INDEX(Matches!$H$2:$H$201,MATCH($A1554&amp;"-9",Matches!$J$2:$J$201,0))=""),"",IF(AND($C1554&lt;&gt;"",INDEX(Matches!$F$2:$F$201,MATCH($A1554&amp;"-9",Matches!$J$2:$J$201,0))&lt;&gt;"",$C1554&gt;=INDEX(Matches!$F$2:$F$201,MATCH($A1554&amp;"-9",Matches!$J$2:$J$201,0))),"",IF(AND(T1554=INDEX(Matches!$G$2:$G$201,MATCH($A1554&amp;"-9",Matches!$J$2:$J$201,0)),U1554=INDEX(Matches!$H$2:$H$201,MATCH($A1554&amp;"-9",Matches!$J$2:$J$201,0))),5,IF(SIGN(T1554-U1554)&lt;&gt;SIGN(INDEX(Matches!$G$2:$G$201,MATCH($A1554&amp;"-9",Matches!$J$2:$J$201,0))-INDEX(Matches!$H$2:$H$201,MATCH($A1554&amp;"-9",Matches!$J$2:$J$201,0))),0,IF(T1554-U1554=INDEX(Matches!$G$2:$G$201,MATCH($A1554&amp;"-9",Matches!$J$2:$J$201,0))-INDEX(Matches!$H$2:$H$201,MATCH($A1554&amp;"-9",Matches!$J$2:$J$201,0)),3,2))))),""))</f>
        <v/>
      </c>
      <c r="AG1554" s="12" t="str">
        <f aca="false">IF(OR($B1554="",V1554="",W1554=""),"",IFERROR(IF(OR(INDEX(Matches!$I$2:$I$201,MATCH($A1554&amp;"-10",Matches!$J$2:$J$201,0))="Void",INDEX(Matches!$G$2:$G$201,MATCH($A1554&amp;"-10",Matches!$J$2:$J$201,0))="",INDEX(Matches!$H$2:$H$201,MATCH($A1554&amp;"-10",Matches!$J$2:$J$201,0))=""),"",IF(AND($C1554&lt;&gt;"",INDEX(Matches!$F$2:$F$201,MATCH($A1554&amp;"-10",Matches!$J$2:$J$201,0))&lt;&gt;"",$C1554&gt;=INDEX(Matches!$F$2:$F$201,MATCH($A1554&amp;"-10",Matches!$J$2:$J$201,0))),"",IF(AND(V1554=INDEX(Matches!$G$2:$G$201,MATCH($A1554&amp;"-10",Matches!$J$2:$J$201,0)),W1554=INDEX(Matches!$H$2:$H$201,MATCH($A1554&amp;"-10",Matches!$J$2:$J$201,0))),5,IF(SIGN(V1554-W1554)&lt;&gt;SIGN(INDEX(Matches!$G$2:$G$201,MATCH($A1554&amp;"-10",Matches!$J$2:$J$201,0))-INDEX(Matches!$H$2:$H$201,MATCH($A1554&amp;"-10",Matches!$J$2:$J$201,0))),0,IF(V1554-W1554=INDEX(Matches!$G$2:$G$201,MATCH($A1554&amp;"-10",Matches!$J$2:$J$201,0))-INDEX(Matches!$H$2:$H$201,MATCH($A1554&amp;"-10",Matches!$J$2:$J$201,0)),3,2))))),""))</f>
        <v/>
      </c>
      <c r="AH1554" s="13" t="str">
        <f aca="false">IF($B1554="","",SUM(X1554:AG1554))</f>
        <v/>
      </c>
      <c r="AI1554" s="12" t="str">
        <f aca="false">IF($B1554="","",COUNTIF(X1554:AG1554,5))</f>
        <v/>
      </c>
      <c r="AJ1554" s="12" t="str">
        <f aca="false">IF($B1554="","",COUNTIF(X1554:AG1554,"&gt;=2"))</f>
        <v/>
      </c>
      <c r="AK1554" s="12" t="str">
        <f aca="false">IF($B1554="","",COUNT(X1554:AG1554))</f>
        <v/>
      </c>
    </row>
    <row r="1555" customFormat="false" ht="15" hidden="false" customHeight="false" outlineLevel="0" collapsed="false">
      <c r="A1555" s="7"/>
      <c r="B1555" s="7"/>
      <c r="C1555" s="11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12" t="str">
        <f aca="false">IF(OR($B1555="",D1555="",E1555=""),"",IFERROR(IF(OR(INDEX(Matches!$I$2:$I$201,MATCH($A1555&amp;"-1",Matches!$J$2:$J$201,0))="Void",INDEX(Matches!$G$2:$G$201,MATCH($A1555&amp;"-1",Matches!$J$2:$J$201,0))="",INDEX(Matches!$H$2:$H$201,MATCH($A1555&amp;"-1",Matches!$J$2:$J$201,0))=""),"",IF(AND($C1555&lt;&gt;"",INDEX(Matches!$F$2:$F$201,MATCH($A1555&amp;"-1",Matches!$J$2:$J$201,0))&lt;&gt;"",$C1555&gt;=INDEX(Matches!$F$2:$F$201,MATCH($A1555&amp;"-1",Matches!$J$2:$J$201,0))),"",IF(AND(D1555=INDEX(Matches!$G$2:$G$201,MATCH($A1555&amp;"-1",Matches!$J$2:$J$201,0)),E1555=INDEX(Matches!$H$2:$H$201,MATCH($A1555&amp;"-1",Matches!$J$2:$J$201,0))),5,IF(SIGN(D1555-E1555)&lt;&gt;SIGN(INDEX(Matches!$G$2:$G$201,MATCH($A1555&amp;"-1",Matches!$J$2:$J$201,0))-INDEX(Matches!$H$2:$H$201,MATCH($A1555&amp;"-1",Matches!$J$2:$J$201,0))),0,IF(D1555-E1555=INDEX(Matches!$G$2:$G$201,MATCH($A1555&amp;"-1",Matches!$J$2:$J$201,0))-INDEX(Matches!$H$2:$H$201,MATCH($A1555&amp;"-1",Matches!$J$2:$J$201,0)),3,2))))),""))</f>
        <v/>
      </c>
      <c r="Y1555" s="12" t="str">
        <f aca="false">IF(OR($B1555="",F1555="",G1555=""),"",IFERROR(IF(OR(INDEX(Matches!$I$2:$I$201,MATCH($A1555&amp;"-2",Matches!$J$2:$J$201,0))="Void",INDEX(Matches!$G$2:$G$201,MATCH($A1555&amp;"-2",Matches!$J$2:$J$201,0))="",INDEX(Matches!$H$2:$H$201,MATCH($A1555&amp;"-2",Matches!$J$2:$J$201,0))=""),"",IF(AND($C1555&lt;&gt;"",INDEX(Matches!$F$2:$F$201,MATCH($A1555&amp;"-2",Matches!$J$2:$J$201,0))&lt;&gt;"",$C1555&gt;=INDEX(Matches!$F$2:$F$201,MATCH($A1555&amp;"-2",Matches!$J$2:$J$201,0))),"",IF(AND(F1555=INDEX(Matches!$G$2:$G$201,MATCH($A1555&amp;"-2",Matches!$J$2:$J$201,0)),G1555=INDEX(Matches!$H$2:$H$201,MATCH($A1555&amp;"-2",Matches!$J$2:$J$201,0))),5,IF(SIGN(F1555-G1555)&lt;&gt;SIGN(INDEX(Matches!$G$2:$G$201,MATCH($A1555&amp;"-2",Matches!$J$2:$J$201,0))-INDEX(Matches!$H$2:$H$201,MATCH($A1555&amp;"-2",Matches!$J$2:$J$201,0))),0,IF(F1555-G1555=INDEX(Matches!$G$2:$G$201,MATCH($A1555&amp;"-2",Matches!$J$2:$J$201,0))-INDEX(Matches!$H$2:$H$201,MATCH($A1555&amp;"-2",Matches!$J$2:$J$201,0)),3,2))))),""))</f>
        <v/>
      </c>
      <c r="Z1555" s="12" t="str">
        <f aca="false">IF(OR($B1555="",H1555="",I1555=""),"",IFERROR(IF(OR(INDEX(Matches!$I$2:$I$201,MATCH($A1555&amp;"-3",Matches!$J$2:$J$201,0))="Void",INDEX(Matches!$G$2:$G$201,MATCH($A1555&amp;"-3",Matches!$J$2:$J$201,0))="",INDEX(Matches!$H$2:$H$201,MATCH($A1555&amp;"-3",Matches!$J$2:$J$201,0))=""),"",IF(AND($C1555&lt;&gt;"",INDEX(Matches!$F$2:$F$201,MATCH($A1555&amp;"-3",Matches!$J$2:$J$201,0))&lt;&gt;"",$C1555&gt;=INDEX(Matches!$F$2:$F$201,MATCH($A1555&amp;"-3",Matches!$J$2:$J$201,0))),"",IF(AND(H1555=INDEX(Matches!$G$2:$G$201,MATCH($A1555&amp;"-3",Matches!$J$2:$J$201,0)),I1555=INDEX(Matches!$H$2:$H$201,MATCH($A1555&amp;"-3",Matches!$J$2:$J$201,0))),5,IF(SIGN(H1555-I1555)&lt;&gt;SIGN(INDEX(Matches!$G$2:$G$201,MATCH($A1555&amp;"-3",Matches!$J$2:$J$201,0))-INDEX(Matches!$H$2:$H$201,MATCH($A1555&amp;"-3",Matches!$J$2:$J$201,0))),0,IF(H1555-I1555=INDEX(Matches!$G$2:$G$201,MATCH($A1555&amp;"-3",Matches!$J$2:$J$201,0))-INDEX(Matches!$H$2:$H$201,MATCH($A1555&amp;"-3",Matches!$J$2:$J$201,0)),3,2))))),""))</f>
        <v/>
      </c>
      <c r="AA1555" s="12" t="str">
        <f aca="false">IF(OR($B1555="",J1555="",K1555=""),"",IFERROR(IF(OR(INDEX(Matches!$I$2:$I$201,MATCH($A1555&amp;"-4",Matches!$J$2:$J$201,0))="Void",INDEX(Matches!$G$2:$G$201,MATCH($A1555&amp;"-4",Matches!$J$2:$J$201,0))="",INDEX(Matches!$H$2:$H$201,MATCH($A1555&amp;"-4",Matches!$J$2:$J$201,0))=""),"",IF(AND($C1555&lt;&gt;"",INDEX(Matches!$F$2:$F$201,MATCH($A1555&amp;"-4",Matches!$J$2:$J$201,0))&lt;&gt;"",$C1555&gt;=INDEX(Matches!$F$2:$F$201,MATCH($A1555&amp;"-4",Matches!$J$2:$J$201,0))),"",IF(AND(J1555=INDEX(Matches!$G$2:$G$201,MATCH($A1555&amp;"-4",Matches!$J$2:$J$201,0)),K1555=INDEX(Matches!$H$2:$H$201,MATCH($A1555&amp;"-4",Matches!$J$2:$J$201,0))),5,IF(SIGN(J1555-K1555)&lt;&gt;SIGN(INDEX(Matches!$G$2:$G$201,MATCH($A1555&amp;"-4",Matches!$J$2:$J$201,0))-INDEX(Matches!$H$2:$H$201,MATCH($A1555&amp;"-4",Matches!$J$2:$J$201,0))),0,IF(J1555-K1555=INDEX(Matches!$G$2:$G$201,MATCH($A1555&amp;"-4",Matches!$J$2:$J$201,0))-INDEX(Matches!$H$2:$H$201,MATCH($A1555&amp;"-4",Matches!$J$2:$J$201,0)),3,2))))),""))</f>
        <v/>
      </c>
      <c r="AB1555" s="12" t="str">
        <f aca="false">IF(OR($B1555="",L1555="",M1555=""),"",IFERROR(IF(OR(INDEX(Matches!$I$2:$I$201,MATCH($A1555&amp;"-5",Matches!$J$2:$J$201,0))="Void",INDEX(Matches!$G$2:$G$201,MATCH($A1555&amp;"-5",Matches!$J$2:$J$201,0))="",INDEX(Matches!$H$2:$H$201,MATCH($A1555&amp;"-5",Matches!$J$2:$J$201,0))=""),"",IF(AND($C1555&lt;&gt;"",INDEX(Matches!$F$2:$F$201,MATCH($A1555&amp;"-5",Matches!$J$2:$J$201,0))&lt;&gt;"",$C1555&gt;=INDEX(Matches!$F$2:$F$201,MATCH($A1555&amp;"-5",Matches!$J$2:$J$201,0))),"",IF(AND(L1555=INDEX(Matches!$G$2:$G$201,MATCH($A1555&amp;"-5",Matches!$J$2:$J$201,0)),M1555=INDEX(Matches!$H$2:$H$201,MATCH($A1555&amp;"-5",Matches!$J$2:$J$201,0))),5,IF(SIGN(L1555-M1555)&lt;&gt;SIGN(INDEX(Matches!$G$2:$G$201,MATCH($A1555&amp;"-5",Matches!$J$2:$J$201,0))-INDEX(Matches!$H$2:$H$201,MATCH($A1555&amp;"-5",Matches!$J$2:$J$201,0))),0,IF(L1555-M1555=INDEX(Matches!$G$2:$G$201,MATCH($A1555&amp;"-5",Matches!$J$2:$J$201,0))-INDEX(Matches!$H$2:$H$201,MATCH($A1555&amp;"-5",Matches!$J$2:$J$201,0)),3,2))))),""))</f>
        <v/>
      </c>
      <c r="AC1555" s="12" t="str">
        <f aca="false">IF(OR($B1555="",N1555="",O1555=""),"",IFERROR(IF(OR(INDEX(Matches!$I$2:$I$201,MATCH($A1555&amp;"-6",Matches!$J$2:$J$201,0))="Void",INDEX(Matches!$G$2:$G$201,MATCH($A1555&amp;"-6",Matches!$J$2:$J$201,0))="",INDEX(Matches!$H$2:$H$201,MATCH($A1555&amp;"-6",Matches!$J$2:$J$201,0))=""),"",IF(AND($C1555&lt;&gt;"",INDEX(Matches!$F$2:$F$201,MATCH($A1555&amp;"-6",Matches!$J$2:$J$201,0))&lt;&gt;"",$C1555&gt;=INDEX(Matches!$F$2:$F$201,MATCH($A1555&amp;"-6",Matches!$J$2:$J$201,0))),"",IF(AND(N1555=INDEX(Matches!$G$2:$G$201,MATCH($A1555&amp;"-6",Matches!$J$2:$J$201,0)),O1555=INDEX(Matches!$H$2:$H$201,MATCH($A1555&amp;"-6",Matches!$J$2:$J$201,0))),5,IF(SIGN(N1555-O1555)&lt;&gt;SIGN(INDEX(Matches!$G$2:$G$201,MATCH($A1555&amp;"-6",Matches!$J$2:$J$201,0))-INDEX(Matches!$H$2:$H$201,MATCH($A1555&amp;"-6",Matches!$J$2:$J$201,0))),0,IF(N1555-O1555=INDEX(Matches!$G$2:$G$201,MATCH($A1555&amp;"-6",Matches!$J$2:$J$201,0))-INDEX(Matches!$H$2:$H$201,MATCH($A1555&amp;"-6",Matches!$J$2:$J$201,0)),3,2))))),""))</f>
        <v/>
      </c>
      <c r="AD1555" s="12" t="str">
        <f aca="false">IF(OR($B1555="",P1555="",Q1555=""),"",IFERROR(IF(OR(INDEX(Matches!$I$2:$I$201,MATCH($A1555&amp;"-7",Matches!$J$2:$J$201,0))="Void",INDEX(Matches!$G$2:$G$201,MATCH($A1555&amp;"-7",Matches!$J$2:$J$201,0))="",INDEX(Matches!$H$2:$H$201,MATCH($A1555&amp;"-7",Matches!$J$2:$J$201,0))=""),"",IF(AND($C1555&lt;&gt;"",INDEX(Matches!$F$2:$F$201,MATCH($A1555&amp;"-7",Matches!$J$2:$J$201,0))&lt;&gt;"",$C1555&gt;=INDEX(Matches!$F$2:$F$201,MATCH($A1555&amp;"-7",Matches!$J$2:$J$201,0))),"",IF(AND(P1555=INDEX(Matches!$G$2:$G$201,MATCH($A1555&amp;"-7",Matches!$J$2:$J$201,0)),Q1555=INDEX(Matches!$H$2:$H$201,MATCH($A1555&amp;"-7",Matches!$J$2:$J$201,0))),5,IF(SIGN(P1555-Q1555)&lt;&gt;SIGN(INDEX(Matches!$G$2:$G$201,MATCH($A1555&amp;"-7",Matches!$J$2:$J$201,0))-INDEX(Matches!$H$2:$H$201,MATCH($A1555&amp;"-7",Matches!$J$2:$J$201,0))),0,IF(P1555-Q1555=INDEX(Matches!$G$2:$G$201,MATCH($A1555&amp;"-7",Matches!$J$2:$J$201,0))-INDEX(Matches!$H$2:$H$201,MATCH($A1555&amp;"-7",Matches!$J$2:$J$201,0)),3,2))))),""))</f>
        <v/>
      </c>
      <c r="AE1555" s="12" t="str">
        <f aca="false">IF(OR($B1555="",R1555="",S1555=""),"",IFERROR(IF(OR(INDEX(Matches!$I$2:$I$201,MATCH($A1555&amp;"-8",Matches!$J$2:$J$201,0))="Void",INDEX(Matches!$G$2:$G$201,MATCH($A1555&amp;"-8",Matches!$J$2:$J$201,0))="",INDEX(Matches!$H$2:$H$201,MATCH($A1555&amp;"-8",Matches!$J$2:$J$201,0))=""),"",IF(AND($C1555&lt;&gt;"",INDEX(Matches!$F$2:$F$201,MATCH($A1555&amp;"-8",Matches!$J$2:$J$201,0))&lt;&gt;"",$C1555&gt;=INDEX(Matches!$F$2:$F$201,MATCH($A1555&amp;"-8",Matches!$J$2:$J$201,0))),"",IF(AND(R1555=INDEX(Matches!$G$2:$G$201,MATCH($A1555&amp;"-8",Matches!$J$2:$J$201,0)),S1555=INDEX(Matches!$H$2:$H$201,MATCH($A1555&amp;"-8",Matches!$J$2:$J$201,0))),5,IF(SIGN(R1555-S1555)&lt;&gt;SIGN(INDEX(Matches!$G$2:$G$201,MATCH($A1555&amp;"-8",Matches!$J$2:$J$201,0))-INDEX(Matches!$H$2:$H$201,MATCH($A1555&amp;"-8",Matches!$J$2:$J$201,0))),0,IF(R1555-S1555=INDEX(Matches!$G$2:$G$201,MATCH($A1555&amp;"-8",Matches!$J$2:$J$201,0))-INDEX(Matches!$H$2:$H$201,MATCH($A1555&amp;"-8",Matches!$J$2:$J$201,0)),3,2))))),""))</f>
        <v/>
      </c>
      <c r="AF1555" s="12" t="str">
        <f aca="false">IF(OR($B1555="",T1555="",U1555=""),"",IFERROR(IF(OR(INDEX(Matches!$I$2:$I$201,MATCH($A1555&amp;"-9",Matches!$J$2:$J$201,0))="Void",INDEX(Matches!$G$2:$G$201,MATCH($A1555&amp;"-9",Matches!$J$2:$J$201,0))="",INDEX(Matches!$H$2:$H$201,MATCH($A1555&amp;"-9",Matches!$J$2:$J$201,0))=""),"",IF(AND($C1555&lt;&gt;"",INDEX(Matches!$F$2:$F$201,MATCH($A1555&amp;"-9",Matches!$J$2:$J$201,0))&lt;&gt;"",$C1555&gt;=INDEX(Matches!$F$2:$F$201,MATCH($A1555&amp;"-9",Matches!$J$2:$J$201,0))),"",IF(AND(T1555=INDEX(Matches!$G$2:$G$201,MATCH($A1555&amp;"-9",Matches!$J$2:$J$201,0)),U1555=INDEX(Matches!$H$2:$H$201,MATCH($A1555&amp;"-9",Matches!$J$2:$J$201,0))),5,IF(SIGN(T1555-U1555)&lt;&gt;SIGN(INDEX(Matches!$G$2:$G$201,MATCH($A1555&amp;"-9",Matches!$J$2:$J$201,0))-INDEX(Matches!$H$2:$H$201,MATCH($A1555&amp;"-9",Matches!$J$2:$J$201,0))),0,IF(T1555-U1555=INDEX(Matches!$G$2:$G$201,MATCH($A1555&amp;"-9",Matches!$J$2:$J$201,0))-INDEX(Matches!$H$2:$H$201,MATCH($A1555&amp;"-9",Matches!$J$2:$J$201,0)),3,2))))),""))</f>
        <v/>
      </c>
      <c r="AG1555" s="12" t="str">
        <f aca="false">IF(OR($B1555="",V1555="",W1555=""),"",IFERROR(IF(OR(INDEX(Matches!$I$2:$I$201,MATCH($A1555&amp;"-10",Matches!$J$2:$J$201,0))="Void",INDEX(Matches!$G$2:$G$201,MATCH($A1555&amp;"-10",Matches!$J$2:$J$201,0))="",INDEX(Matches!$H$2:$H$201,MATCH($A1555&amp;"-10",Matches!$J$2:$J$201,0))=""),"",IF(AND($C1555&lt;&gt;"",INDEX(Matches!$F$2:$F$201,MATCH($A1555&amp;"-10",Matches!$J$2:$J$201,0))&lt;&gt;"",$C1555&gt;=INDEX(Matches!$F$2:$F$201,MATCH($A1555&amp;"-10",Matches!$J$2:$J$201,0))),"",IF(AND(V1555=INDEX(Matches!$G$2:$G$201,MATCH($A1555&amp;"-10",Matches!$J$2:$J$201,0)),W1555=INDEX(Matches!$H$2:$H$201,MATCH($A1555&amp;"-10",Matches!$J$2:$J$201,0))),5,IF(SIGN(V1555-W1555)&lt;&gt;SIGN(INDEX(Matches!$G$2:$G$201,MATCH($A1555&amp;"-10",Matches!$J$2:$J$201,0))-INDEX(Matches!$H$2:$H$201,MATCH($A1555&amp;"-10",Matches!$J$2:$J$201,0))),0,IF(V1555-W1555=INDEX(Matches!$G$2:$G$201,MATCH($A1555&amp;"-10",Matches!$J$2:$J$201,0))-INDEX(Matches!$H$2:$H$201,MATCH($A1555&amp;"-10",Matches!$J$2:$J$201,0)),3,2))))),""))</f>
        <v/>
      </c>
      <c r="AH1555" s="13" t="str">
        <f aca="false">IF($B1555="","",SUM(X1555:AG1555))</f>
        <v/>
      </c>
      <c r="AI1555" s="12" t="str">
        <f aca="false">IF($B1555="","",COUNTIF(X1555:AG1555,5))</f>
        <v/>
      </c>
      <c r="AJ1555" s="12" t="str">
        <f aca="false">IF($B1555="","",COUNTIF(X1555:AG1555,"&gt;=2"))</f>
        <v/>
      </c>
      <c r="AK1555" s="12" t="str">
        <f aca="false">IF($B1555="","",COUNT(X1555:AG1555))</f>
        <v/>
      </c>
    </row>
    <row r="1556" customFormat="false" ht="15" hidden="false" customHeight="false" outlineLevel="0" collapsed="false">
      <c r="A1556" s="7"/>
      <c r="B1556" s="7"/>
      <c r="C1556" s="11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12" t="str">
        <f aca="false">IF(OR($B1556="",D1556="",E1556=""),"",IFERROR(IF(OR(INDEX(Matches!$I$2:$I$201,MATCH($A1556&amp;"-1",Matches!$J$2:$J$201,0))="Void",INDEX(Matches!$G$2:$G$201,MATCH($A1556&amp;"-1",Matches!$J$2:$J$201,0))="",INDEX(Matches!$H$2:$H$201,MATCH($A1556&amp;"-1",Matches!$J$2:$J$201,0))=""),"",IF(AND($C1556&lt;&gt;"",INDEX(Matches!$F$2:$F$201,MATCH($A1556&amp;"-1",Matches!$J$2:$J$201,0))&lt;&gt;"",$C1556&gt;=INDEX(Matches!$F$2:$F$201,MATCH($A1556&amp;"-1",Matches!$J$2:$J$201,0))),"",IF(AND(D1556=INDEX(Matches!$G$2:$G$201,MATCH($A1556&amp;"-1",Matches!$J$2:$J$201,0)),E1556=INDEX(Matches!$H$2:$H$201,MATCH($A1556&amp;"-1",Matches!$J$2:$J$201,0))),5,IF(SIGN(D1556-E1556)&lt;&gt;SIGN(INDEX(Matches!$G$2:$G$201,MATCH($A1556&amp;"-1",Matches!$J$2:$J$201,0))-INDEX(Matches!$H$2:$H$201,MATCH($A1556&amp;"-1",Matches!$J$2:$J$201,0))),0,IF(D1556-E1556=INDEX(Matches!$G$2:$G$201,MATCH($A1556&amp;"-1",Matches!$J$2:$J$201,0))-INDEX(Matches!$H$2:$H$201,MATCH($A1556&amp;"-1",Matches!$J$2:$J$201,0)),3,2))))),""))</f>
        <v/>
      </c>
      <c r="Y1556" s="12" t="str">
        <f aca="false">IF(OR($B1556="",F1556="",G1556=""),"",IFERROR(IF(OR(INDEX(Matches!$I$2:$I$201,MATCH($A1556&amp;"-2",Matches!$J$2:$J$201,0))="Void",INDEX(Matches!$G$2:$G$201,MATCH($A1556&amp;"-2",Matches!$J$2:$J$201,0))="",INDEX(Matches!$H$2:$H$201,MATCH($A1556&amp;"-2",Matches!$J$2:$J$201,0))=""),"",IF(AND($C1556&lt;&gt;"",INDEX(Matches!$F$2:$F$201,MATCH($A1556&amp;"-2",Matches!$J$2:$J$201,0))&lt;&gt;"",$C1556&gt;=INDEX(Matches!$F$2:$F$201,MATCH($A1556&amp;"-2",Matches!$J$2:$J$201,0))),"",IF(AND(F1556=INDEX(Matches!$G$2:$G$201,MATCH($A1556&amp;"-2",Matches!$J$2:$J$201,0)),G1556=INDEX(Matches!$H$2:$H$201,MATCH($A1556&amp;"-2",Matches!$J$2:$J$201,0))),5,IF(SIGN(F1556-G1556)&lt;&gt;SIGN(INDEX(Matches!$G$2:$G$201,MATCH($A1556&amp;"-2",Matches!$J$2:$J$201,0))-INDEX(Matches!$H$2:$H$201,MATCH($A1556&amp;"-2",Matches!$J$2:$J$201,0))),0,IF(F1556-G1556=INDEX(Matches!$G$2:$G$201,MATCH($A1556&amp;"-2",Matches!$J$2:$J$201,0))-INDEX(Matches!$H$2:$H$201,MATCH($A1556&amp;"-2",Matches!$J$2:$J$201,0)),3,2))))),""))</f>
        <v/>
      </c>
      <c r="Z1556" s="12" t="str">
        <f aca="false">IF(OR($B1556="",H1556="",I1556=""),"",IFERROR(IF(OR(INDEX(Matches!$I$2:$I$201,MATCH($A1556&amp;"-3",Matches!$J$2:$J$201,0))="Void",INDEX(Matches!$G$2:$G$201,MATCH($A1556&amp;"-3",Matches!$J$2:$J$201,0))="",INDEX(Matches!$H$2:$H$201,MATCH($A1556&amp;"-3",Matches!$J$2:$J$201,0))=""),"",IF(AND($C1556&lt;&gt;"",INDEX(Matches!$F$2:$F$201,MATCH($A1556&amp;"-3",Matches!$J$2:$J$201,0))&lt;&gt;"",$C1556&gt;=INDEX(Matches!$F$2:$F$201,MATCH($A1556&amp;"-3",Matches!$J$2:$J$201,0))),"",IF(AND(H1556=INDEX(Matches!$G$2:$G$201,MATCH($A1556&amp;"-3",Matches!$J$2:$J$201,0)),I1556=INDEX(Matches!$H$2:$H$201,MATCH($A1556&amp;"-3",Matches!$J$2:$J$201,0))),5,IF(SIGN(H1556-I1556)&lt;&gt;SIGN(INDEX(Matches!$G$2:$G$201,MATCH($A1556&amp;"-3",Matches!$J$2:$J$201,0))-INDEX(Matches!$H$2:$H$201,MATCH($A1556&amp;"-3",Matches!$J$2:$J$201,0))),0,IF(H1556-I1556=INDEX(Matches!$G$2:$G$201,MATCH($A1556&amp;"-3",Matches!$J$2:$J$201,0))-INDEX(Matches!$H$2:$H$201,MATCH($A1556&amp;"-3",Matches!$J$2:$J$201,0)),3,2))))),""))</f>
        <v/>
      </c>
      <c r="AA1556" s="12" t="str">
        <f aca="false">IF(OR($B1556="",J1556="",K1556=""),"",IFERROR(IF(OR(INDEX(Matches!$I$2:$I$201,MATCH($A1556&amp;"-4",Matches!$J$2:$J$201,0))="Void",INDEX(Matches!$G$2:$G$201,MATCH($A1556&amp;"-4",Matches!$J$2:$J$201,0))="",INDEX(Matches!$H$2:$H$201,MATCH($A1556&amp;"-4",Matches!$J$2:$J$201,0))=""),"",IF(AND($C1556&lt;&gt;"",INDEX(Matches!$F$2:$F$201,MATCH($A1556&amp;"-4",Matches!$J$2:$J$201,0))&lt;&gt;"",$C1556&gt;=INDEX(Matches!$F$2:$F$201,MATCH($A1556&amp;"-4",Matches!$J$2:$J$201,0))),"",IF(AND(J1556=INDEX(Matches!$G$2:$G$201,MATCH($A1556&amp;"-4",Matches!$J$2:$J$201,0)),K1556=INDEX(Matches!$H$2:$H$201,MATCH($A1556&amp;"-4",Matches!$J$2:$J$201,0))),5,IF(SIGN(J1556-K1556)&lt;&gt;SIGN(INDEX(Matches!$G$2:$G$201,MATCH($A1556&amp;"-4",Matches!$J$2:$J$201,0))-INDEX(Matches!$H$2:$H$201,MATCH($A1556&amp;"-4",Matches!$J$2:$J$201,0))),0,IF(J1556-K1556=INDEX(Matches!$G$2:$G$201,MATCH($A1556&amp;"-4",Matches!$J$2:$J$201,0))-INDEX(Matches!$H$2:$H$201,MATCH($A1556&amp;"-4",Matches!$J$2:$J$201,0)),3,2))))),""))</f>
        <v/>
      </c>
      <c r="AB1556" s="12" t="str">
        <f aca="false">IF(OR($B1556="",L1556="",M1556=""),"",IFERROR(IF(OR(INDEX(Matches!$I$2:$I$201,MATCH($A1556&amp;"-5",Matches!$J$2:$J$201,0))="Void",INDEX(Matches!$G$2:$G$201,MATCH($A1556&amp;"-5",Matches!$J$2:$J$201,0))="",INDEX(Matches!$H$2:$H$201,MATCH($A1556&amp;"-5",Matches!$J$2:$J$201,0))=""),"",IF(AND($C1556&lt;&gt;"",INDEX(Matches!$F$2:$F$201,MATCH($A1556&amp;"-5",Matches!$J$2:$J$201,0))&lt;&gt;"",$C1556&gt;=INDEX(Matches!$F$2:$F$201,MATCH($A1556&amp;"-5",Matches!$J$2:$J$201,0))),"",IF(AND(L1556=INDEX(Matches!$G$2:$G$201,MATCH($A1556&amp;"-5",Matches!$J$2:$J$201,0)),M1556=INDEX(Matches!$H$2:$H$201,MATCH($A1556&amp;"-5",Matches!$J$2:$J$201,0))),5,IF(SIGN(L1556-M1556)&lt;&gt;SIGN(INDEX(Matches!$G$2:$G$201,MATCH($A1556&amp;"-5",Matches!$J$2:$J$201,0))-INDEX(Matches!$H$2:$H$201,MATCH($A1556&amp;"-5",Matches!$J$2:$J$201,0))),0,IF(L1556-M1556=INDEX(Matches!$G$2:$G$201,MATCH($A1556&amp;"-5",Matches!$J$2:$J$201,0))-INDEX(Matches!$H$2:$H$201,MATCH($A1556&amp;"-5",Matches!$J$2:$J$201,0)),3,2))))),""))</f>
        <v/>
      </c>
      <c r="AC1556" s="12" t="str">
        <f aca="false">IF(OR($B1556="",N1556="",O1556=""),"",IFERROR(IF(OR(INDEX(Matches!$I$2:$I$201,MATCH($A1556&amp;"-6",Matches!$J$2:$J$201,0))="Void",INDEX(Matches!$G$2:$G$201,MATCH($A1556&amp;"-6",Matches!$J$2:$J$201,0))="",INDEX(Matches!$H$2:$H$201,MATCH($A1556&amp;"-6",Matches!$J$2:$J$201,0))=""),"",IF(AND($C1556&lt;&gt;"",INDEX(Matches!$F$2:$F$201,MATCH($A1556&amp;"-6",Matches!$J$2:$J$201,0))&lt;&gt;"",$C1556&gt;=INDEX(Matches!$F$2:$F$201,MATCH($A1556&amp;"-6",Matches!$J$2:$J$201,0))),"",IF(AND(N1556=INDEX(Matches!$G$2:$G$201,MATCH($A1556&amp;"-6",Matches!$J$2:$J$201,0)),O1556=INDEX(Matches!$H$2:$H$201,MATCH($A1556&amp;"-6",Matches!$J$2:$J$201,0))),5,IF(SIGN(N1556-O1556)&lt;&gt;SIGN(INDEX(Matches!$G$2:$G$201,MATCH($A1556&amp;"-6",Matches!$J$2:$J$201,0))-INDEX(Matches!$H$2:$H$201,MATCH($A1556&amp;"-6",Matches!$J$2:$J$201,0))),0,IF(N1556-O1556=INDEX(Matches!$G$2:$G$201,MATCH($A1556&amp;"-6",Matches!$J$2:$J$201,0))-INDEX(Matches!$H$2:$H$201,MATCH($A1556&amp;"-6",Matches!$J$2:$J$201,0)),3,2))))),""))</f>
        <v/>
      </c>
      <c r="AD1556" s="12" t="str">
        <f aca="false">IF(OR($B1556="",P1556="",Q1556=""),"",IFERROR(IF(OR(INDEX(Matches!$I$2:$I$201,MATCH($A1556&amp;"-7",Matches!$J$2:$J$201,0))="Void",INDEX(Matches!$G$2:$G$201,MATCH($A1556&amp;"-7",Matches!$J$2:$J$201,0))="",INDEX(Matches!$H$2:$H$201,MATCH($A1556&amp;"-7",Matches!$J$2:$J$201,0))=""),"",IF(AND($C1556&lt;&gt;"",INDEX(Matches!$F$2:$F$201,MATCH($A1556&amp;"-7",Matches!$J$2:$J$201,0))&lt;&gt;"",$C1556&gt;=INDEX(Matches!$F$2:$F$201,MATCH($A1556&amp;"-7",Matches!$J$2:$J$201,0))),"",IF(AND(P1556=INDEX(Matches!$G$2:$G$201,MATCH($A1556&amp;"-7",Matches!$J$2:$J$201,0)),Q1556=INDEX(Matches!$H$2:$H$201,MATCH($A1556&amp;"-7",Matches!$J$2:$J$201,0))),5,IF(SIGN(P1556-Q1556)&lt;&gt;SIGN(INDEX(Matches!$G$2:$G$201,MATCH($A1556&amp;"-7",Matches!$J$2:$J$201,0))-INDEX(Matches!$H$2:$H$201,MATCH($A1556&amp;"-7",Matches!$J$2:$J$201,0))),0,IF(P1556-Q1556=INDEX(Matches!$G$2:$G$201,MATCH($A1556&amp;"-7",Matches!$J$2:$J$201,0))-INDEX(Matches!$H$2:$H$201,MATCH($A1556&amp;"-7",Matches!$J$2:$J$201,0)),3,2))))),""))</f>
        <v/>
      </c>
      <c r="AE1556" s="12" t="str">
        <f aca="false">IF(OR($B1556="",R1556="",S1556=""),"",IFERROR(IF(OR(INDEX(Matches!$I$2:$I$201,MATCH($A1556&amp;"-8",Matches!$J$2:$J$201,0))="Void",INDEX(Matches!$G$2:$G$201,MATCH($A1556&amp;"-8",Matches!$J$2:$J$201,0))="",INDEX(Matches!$H$2:$H$201,MATCH($A1556&amp;"-8",Matches!$J$2:$J$201,0))=""),"",IF(AND($C1556&lt;&gt;"",INDEX(Matches!$F$2:$F$201,MATCH($A1556&amp;"-8",Matches!$J$2:$J$201,0))&lt;&gt;"",$C1556&gt;=INDEX(Matches!$F$2:$F$201,MATCH($A1556&amp;"-8",Matches!$J$2:$J$201,0))),"",IF(AND(R1556=INDEX(Matches!$G$2:$G$201,MATCH($A1556&amp;"-8",Matches!$J$2:$J$201,0)),S1556=INDEX(Matches!$H$2:$H$201,MATCH($A1556&amp;"-8",Matches!$J$2:$J$201,0))),5,IF(SIGN(R1556-S1556)&lt;&gt;SIGN(INDEX(Matches!$G$2:$G$201,MATCH($A1556&amp;"-8",Matches!$J$2:$J$201,0))-INDEX(Matches!$H$2:$H$201,MATCH($A1556&amp;"-8",Matches!$J$2:$J$201,0))),0,IF(R1556-S1556=INDEX(Matches!$G$2:$G$201,MATCH($A1556&amp;"-8",Matches!$J$2:$J$201,0))-INDEX(Matches!$H$2:$H$201,MATCH($A1556&amp;"-8",Matches!$J$2:$J$201,0)),3,2))))),""))</f>
        <v/>
      </c>
      <c r="AF1556" s="12" t="str">
        <f aca="false">IF(OR($B1556="",T1556="",U1556=""),"",IFERROR(IF(OR(INDEX(Matches!$I$2:$I$201,MATCH($A1556&amp;"-9",Matches!$J$2:$J$201,0))="Void",INDEX(Matches!$G$2:$G$201,MATCH($A1556&amp;"-9",Matches!$J$2:$J$201,0))="",INDEX(Matches!$H$2:$H$201,MATCH($A1556&amp;"-9",Matches!$J$2:$J$201,0))=""),"",IF(AND($C1556&lt;&gt;"",INDEX(Matches!$F$2:$F$201,MATCH($A1556&amp;"-9",Matches!$J$2:$J$201,0))&lt;&gt;"",$C1556&gt;=INDEX(Matches!$F$2:$F$201,MATCH($A1556&amp;"-9",Matches!$J$2:$J$201,0))),"",IF(AND(T1556=INDEX(Matches!$G$2:$G$201,MATCH($A1556&amp;"-9",Matches!$J$2:$J$201,0)),U1556=INDEX(Matches!$H$2:$H$201,MATCH($A1556&amp;"-9",Matches!$J$2:$J$201,0))),5,IF(SIGN(T1556-U1556)&lt;&gt;SIGN(INDEX(Matches!$G$2:$G$201,MATCH($A1556&amp;"-9",Matches!$J$2:$J$201,0))-INDEX(Matches!$H$2:$H$201,MATCH($A1556&amp;"-9",Matches!$J$2:$J$201,0))),0,IF(T1556-U1556=INDEX(Matches!$G$2:$G$201,MATCH($A1556&amp;"-9",Matches!$J$2:$J$201,0))-INDEX(Matches!$H$2:$H$201,MATCH($A1556&amp;"-9",Matches!$J$2:$J$201,0)),3,2))))),""))</f>
        <v/>
      </c>
      <c r="AG1556" s="12" t="str">
        <f aca="false">IF(OR($B1556="",V1556="",W1556=""),"",IFERROR(IF(OR(INDEX(Matches!$I$2:$I$201,MATCH($A1556&amp;"-10",Matches!$J$2:$J$201,0))="Void",INDEX(Matches!$G$2:$G$201,MATCH($A1556&amp;"-10",Matches!$J$2:$J$201,0))="",INDEX(Matches!$H$2:$H$201,MATCH($A1556&amp;"-10",Matches!$J$2:$J$201,0))=""),"",IF(AND($C1556&lt;&gt;"",INDEX(Matches!$F$2:$F$201,MATCH($A1556&amp;"-10",Matches!$J$2:$J$201,0))&lt;&gt;"",$C1556&gt;=INDEX(Matches!$F$2:$F$201,MATCH($A1556&amp;"-10",Matches!$J$2:$J$201,0))),"",IF(AND(V1556=INDEX(Matches!$G$2:$G$201,MATCH($A1556&amp;"-10",Matches!$J$2:$J$201,0)),W1556=INDEX(Matches!$H$2:$H$201,MATCH($A1556&amp;"-10",Matches!$J$2:$J$201,0))),5,IF(SIGN(V1556-W1556)&lt;&gt;SIGN(INDEX(Matches!$G$2:$G$201,MATCH($A1556&amp;"-10",Matches!$J$2:$J$201,0))-INDEX(Matches!$H$2:$H$201,MATCH($A1556&amp;"-10",Matches!$J$2:$J$201,0))),0,IF(V1556-W1556=INDEX(Matches!$G$2:$G$201,MATCH($A1556&amp;"-10",Matches!$J$2:$J$201,0))-INDEX(Matches!$H$2:$H$201,MATCH($A1556&amp;"-10",Matches!$J$2:$J$201,0)),3,2))))),""))</f>
        <v/>
      </c>
      <c r="AH1556" s="13" t="str">
        <f aca="false">IF($B1556="","",SUM(X1556:AG1556))</f>
        <v/>
      </c>
      <c r="AI1556" s="12" t="str">
        <f aca="false">IF($B1556="","",COUNTIF(X1556:AG1556,5))</f>
        <v/>
      </c>
      <c r="AJ1556" s="12" t="str">
        <f aca="false">IF($B1556="","",COUNTIF(X1556:AG1556,"&gt;=2"))</f>
        <v/>
      </c>
      <c r="AK1556" s="12" t="str">
        <f aca="false">IF($B1556="","",COUNT(X1556:AG1556))</f>
        <v/>
      </c>
    </row>
    <row r="1557" customFormat="false" ht="15" hidden="false" customHeight="false" outlineLevel="0" collapsed="false">
      <c r="A1557" s="7"/>
      <c r="B1557" s="7"/>
      <c r="C1557" s="11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12" t="str">
        <f aca="false">IF(OR($B1557="",D1557="",E1557=""),"",IFERROR(IF(OR(INDEX(Matches!$I$2:$I$201,MATCH($A1557&amp;"-1",Matches!$J$2:$J$201,0))="Void",INDEX(Matches!$G$2:$G$201,MATCH($A1557&amp;"-1",Matches!$J$2:$J$201,0))="",INDEX(Matches!$H$2:$H$201,MATCH($A1557&amp;"-1",Matches!$J$2:$J$201,0))=""),"",IF(AND($C1557&lt;&gt;"",INDEX(Matches!$F$2:$F$201,MATCH($A1557&amp;"-1",Matches!$J$2:$J$201,0))&lt;&gt;"",$C1557&gt;=INDEX(Matches!$F$2:$F$201,MATCH($A1557&amp;"-1",Matches!$J$2:$J$201,0))),"",IF(AND(D1557=INDEX(Matches!$G$2:$G$201,MATCH($A1557&amp;"-1",Matches!$J$2:$J$201,0)),E1557=INDEX(Matches!$H$2:$H$201,MATCH($A1557&amp;"-1",Matches!$J$2:$J$201,0))),5,IF(SIGN(D1557-E1557)&lt;&gt;SIGN(INDEX(Matches!$G$2:$G$201,MATCH($A1557&amp;"-1",Matches!$J$2:$J$201,0))-INDEX(Matches!$H$2:$H$201,MATCH($A1557&amp;"-1",Matches!$J$2:$J$201,0))),0,IF(D1557-E1557=INDEX(Matches!$G$2:$G$201,MATCH($A1557&amp;"-1",Matches!$J$2:$J$201,0))-INDEX(Matches!$H$2:$H$201,MATCH($A1557&amp;"-1",Matches!$J$2:$J$201,0)),3,2))))),""))</f>
        <v/>
      </c>
      <c r="Y1557" s="12" t="str">
        <f aca="false">IF(OR($B1557="",F1557="",G1557=""),"",IFERROR(IF(OR(INDEX(Matches!$I$2:$I$201,MATCH($A1557&amp;"-2",Matches!$J$2:$J$201,0))="Void",INDEX(Matches!$G$2:$G$201,MATCH($A1557&amp;"-2",Matches!$J$2:$J$201,0))="",INDEX(Matches!$H$2:$H$201,MATCH($A1557&amp;"-2",Matches!$J$2:$J$201,0))=""),"",IF(AND($C1557&lt;&gt;"",INDEX(Matches!$F$2:$F$201,MATCH($A1557&amp;"-2",Matches!$J$2:$J$201,0))&lt;&gt;"",$C1557&gt;=INDEX(Matches!$F$2:$F$201,MATCH($A1557&amp;"-2",Matches!$J$2:$J$201,0))),"",IF(AND(F1557=INDEX(Matches!$G$2:$G$201,MATCH($A1557&amp;"-2",Matches!$J$2:$J$201,0)),G1557=INDEX(Matches!$H$2:$H$201,MATCH($A1557&amp;"-2",Matches!$J$2:$J$201,0))),5,IF(SIGN(F1557-G1557)&lt;&gt;SIGN(INDEX(Matches!$G$2:$G$201,MATCH($A1557&amp;"-2",Matches!$J$2:$J$201,0))-INDEX(Matches!$H$2:$H$201,MATCH($A1557&amp;"-2",Matches!$J$2:$J$201,0))),0,IF(F1557-G1557=INDEX(Matches!$G$2:$G$201,MATCH($A1557&amp;"-2",Matches!$J$2:$J$201,0))-INDEX(Matches!$H$2:$H$201,MATCH($A1557&amp;"-2",Matches!$J$2:$J$201,0)),3,2))))),""))</f>
        <v/>
      </c>
      <c r="Z1557" s="12" t="str">
        <f aca="false">IF(OR($B1557="",H1557="",I1557=""),"",IFERROR(IF(OR(INDEX(Matches!$I$2:$I$201,MATCH($A1557&amp;"-3",Matches!$J$2:$J$201,0))="Void",INDEX(Matches!$G$2:$G$201,MATCH($A1557&amp;"-3",Matches!$J$2:$J$201,0))="",INDEX(Matches!$H$2:$H$201,MATCH($A1557&amp;"-3",Matches!$J$2:$J$201,0))=""),"",IF(AND($C1557&lt;&gt;"",INDEX(Matches!$F$2:$F$201,MATCH($A1557&amp;"-3",Matches!$J$2:$J$201,0))&lt;&gt;"",$C1557&gt;=INDEX(Matches!$F$2:$F$201,MATCH($A1557&amp;"-3",Matches!$J$2:$J$201,0))),"",IF(AND(H1557=INDEX(Matches!$G$2:$G$201,MATCH($A1557&amp;"-3",Matches!$J$2:$J$201,0)),I1557=INDEX(Matches!$H$2:$H$201,MATCH($A1557&amp;"-3",Matches!$J$2:$J$201,0))),5,IF(SIGN(H1557-I1557)&lt;&gt;SIGN(INDEX(Matches!$G$2:$G$201,MATCH($A1557&amp;"-3",Matches!$J$2:$J$201,0))-INDEX(Matches!$H$2:$H$201,MATCH($A1557&amp;"-3",Matches!$J$2:$J$201,0))),0,IF(H1557-I1557=INDEX(Matches!$G$2:$G$201,MATCH($A1557&amp;"-3",Matches!$J$2:$J$201,0))-INDEX(Matches!$H$2:$H$201,MATCH($A1557&amp;"-3",Matches!$J$2:$J$201,0)),3,2))))),""))</f>
        <v/>
      </c>
      <c r="AA1557" s="12" t="str">
        <f aca="false">IF(OR($B1557="",J1557="",K1557=""),"",IFERROR(IF(OR(INDEX(Matches!$I$2:$I$201,MATCH($A1557&amp;"-4",Matches!$J$2:$J$201,0))="Void",INDEX(Matches!$G$2:$G$201,MATCH($A1557&amp;"-4",Matches!$J$2:$J$201,0))="",INDEX(Matches!$H$2:$H$201,MATCH($A1557&amp;"-4",Matches!$J$2:$J$201,0))=""),"",IF(AND($C1557&lt;&gt;"",INDEX(Matches!$F$2:$F$201,MATCH($A1557&amp;"-4",Matches!$J$2:$J$201,0))&lt;&gt;"",$C1557&gt;=INDEX(Matches!$F$2:$F$201,MATCH($A1557&amp;"-4",Matches!$J$2:$J$201,0))),"",IF(AND(J1557=INDEX(Matches!$G$2:$G$201,MATCH($A1557&amp;"-4",Matches!$J$2:$J$201,0)),K1557=INDEX(Matches!$H$2:$H$201,MATCH($A1557&amp;"-4",Matches!$J$2:$J$201,0))),5,IF(SIGN(J1557-K1557)&lt;&gt;SIGN(INDEX(Matches!$G$2:$G$201,MATCH($A1557&amp;"-4",Matches!$J$2:$J$201,0))-INDEX(Matches!$H$2:$H$201,MATCH($A1557&amp;"-4",Matches!$J$2:$J$201,0))),0,IF(J1557-K1557=INDEX(Matches!$G$2:$G$201,MATCH($A1557&amp;"-4",Matches!$J$2:$J$201,0))-INDEX(Matches!$H$2:$H$201,MATCH($A1557&amp;"-4",Matches!$J$2:$J$201,0)),3,2))))),""))</f>
        <v/>
      </c>
      <c r="AB1557" s="12" t="str">
        <f aca="false">IF(OR($B1557="",L1557="",M1557=""),"",IFERROR(IF(OR(INDEX(Matches!$I$2:$I$201,MATCH($A1557&amp;"-5",Matches!$J$2:$J$201,0))="Void",INDEX(Matches!$G$2:$G$201,MATCH($A1557&amp;"-5",Matches!$J$2:$J$201,0))="",INDEX(Matches!$H$2:$H$201,MATCH($A1557&amp;"-5",Matches!$J$2:$J$201,0))=""),"",IF(AND($C1557&lt;&gt;"",INDEX(Matches!$F$2:$F$201,MATCH($A1557&amp;"-5",Matches!$J$2:$J$201,0))&lt;&gt;"",$C1557&gt;=INDEX(Matches!$F$2:$F$201,MATCH($A1557&amp;"-5",Matches!$J$2:$J$201,0))),"",IF(AND(L1557=INDEX(Matches!$G$2:$G$201,MATCH($A1557&amp;"-5",Matches!$J$2:$J$201,0)),M1557=INDEX(Matches!$H$2:$H$201,MATCH($A1557&amp;"-5",Matches!$J$2:$J$201,0))),5,IF(SIGN(L1557-M1557)&lt;&gt;SIGN(INDEX(Matches!$G$2:$G$201,MATCH($A1557&amp;"-5",Matches!$J$2:$J$201,0))-INDEX(Matches!$H$2:$H$201,MATCH($A1557&amp;"-5",Matches!$J$2:$J$201,0))),0,IF(L1557-M1557=INDEX(Matches!$G$2:$G$201,MATCH($A1557&amp;"-5",Matches!$J$2:$J$201,0))-INDEX(Matches!$H$2:$H$201,MATCH($A1557&amp;"-5",Matches!$J$2:$J$201,0)),3,2))))),""))</f>
        <v/>
      </c>
      <c r="AC1557" s="12" t="str">
        <f aca="false">IF(OR($B1557="",N1557="",O1557=""),"",IFERROR(IF(OR(INDEX(Matches!$I$2:$I$201,MATCH($A1557&amp;"-6",Matches!$J$2:$J$201,0))="Void",INDEX(Matches!$G$2:$G$201,MATCH($A1557&amp;"-6",Matches!$J$2:$J$201,0))="",INDEX(Matches!$H$2:$H$201,MATCH($A1557&amp;"-6",Matches!$J$2:$J$201,0))=""),"",IF(AND($C1557&lt;&gt;"",INDEX(Matches!$F$2:$F$201,MATCH($A1557&amp;"-6",Matches!$J$2:$J$201,0))&lt;&gt;"",$C1557&gt;=INDEX(Matches!$F$2:$F$201,MATCH($A1557&amp;"-6",Matches!$J$2:$J$201,0))),"",IF(AND(N1557=INDEX(Matches!$G$2:$G$201,MATCH($A1557&amp;"-6",Matches!$J$2:$J$201,0)),O1557=INDEX(Matches!$H$2:$H$201,MATCH($A1557&amp;"-6",Matches!$J$2:$J$201,0))),5,IF(SIGN(N1557-O1557)&lt;&gt;SIGN(INDEX(Matches!$G$2:$G$201,MATCH($A1557&amp;"-6",Matches!$J$2:$J$201,0))-INDEX(Matches!$H$2:$H$201,MATCH($A1557&amp;"-6",Matches!$J$2:$J$201,0))),0,IF(N1557-O1557=INDEX(Matches!$G$2:$G$201,MATCH($A1557&amp;"-6",Matches!$J$2:$J$201,0))-INDEX(Matches!$H$2:$H$201,MATCH($A1557&amp;"-6",Matches!$J$2:$J$201,0)),3,2))))),""))</f>
        <v/>
      </c>
      <c r="AD1557" s="12" t="str">
        <f aca="false">IF(OR($B1557="",P1557="",Q1557=""),"",IFERROR(IF(OR(INDEX(Matches!$I$2:$I$201,MATCH($A1557&amp;"-7",Matches!$J$2:$J$201,0))="Void",INDEX(Matches!$G$2:$G$201,MATCH($A1557&amp;"-7",Matches!$J$2:$J$201,0))="",INDEX(Matches!$H$2:$H$201,MATCH($A1557&amp;"-7",Matches!$J$2:$J$201,0))=""),"",IF(AND($C1557&lt;&gt;"",INDEX(Matches!$F$2:$F$201,MATCH($A1557&amp;"-7",Matches!$J$2:$J$201,0))&lt;&gt;"",$C1557&gt;=INDEX(Matches!$F$2:$F$201,MATCH($A1557&amp;"-7",Matches!$J$2:$J$201,0))),"",IF(AND(P1557=INDEX(Matches!$G$2:$G$201,MATCH($A1557&amp;"-7",Matches!$J$2:$J$201,0)),Q1557=INDEX(Matches!$H$2:$H$201,MATCH($A1557&amp;"-7",Matches!$J$2:$J$201,0))),5,IF(SIGN(P1557-Q1557)&lt;&gt;SIGN(INDEX(Matches!$G$2:$G$201,MATCH($A1557&amp;"-7",Matches!$J$2:$J$201,0))-INDEX(Matches!$H$2:$H$201,MATCH($A1557&amp;"-7",Matches!$J$2:$J$201,0))),0,IF(P1557-Q1557=INDEX(Matches!$G$2:$G$201,MATCH($A1557&amp;"-7",Matches!$J$2:$J$201,0))-INDEX(Matches!$H$2:$H$201,MATCH($A1557&amp;"-7",Matches!$J$2:$J$201,0)),3,2))))),""))</f>
        <v/>
      </c>
      <c r="AE1557" s="12" t="str">
        <f aca="false">IF(OR($B1557="",R1557="",S1557=""),"",IFERROR(IF(OR(INDEX(Matches!$I$2:$I$201,MATCH($A1557&amp;"-8",Matches!$J$2:$J$201,0))="Void",INDEX(Matches!$G$2:$G$201,MATCH($A1557&amp;"-8",Matches!$J$2:$J$201,0))="",INDEX(Matches!$H$2:$H$201,MATCH($A1557&amp;"-8",Matches!$J$2:$J$201,0))=""),"",IF(AND($C1557&lt;&gt;"",INDEX(Matches!$F$2:$F$201,MATCH($A1557&amp;"-8",Matches!$J$2:$J$201,0))&lt;&gt;"",$C1557&gt;=INDEX(Matches!$F$2:$F$201,MATCH($A1557&amp;"-8",Matches!$J$2:$J$201,0))),"",IF(AND(R1557=INDEX(Matches!$G$2:$G$201,MATCH($A1557&amp;"-8",Matches!$J$2:$J$201,0)),S1557=INDEX(Matches!$H$2:$H$201,MATCH($A1557&amp;"-8",Matches!$J$2:$J$201,0))),5,IF(SIGN(R1557-S1557)&lt;&gt;SIGN(INDEX(Matches!$G$2:$G$201,MATCH($A1557&amp;"-8",Matches!$J$2:$J$201,0))-INDEX(Matches!$H$2:$H$201,MATCH($A1557&amp;"-8",Matches!$J$2:$J$201,0))),0,IF(R1557-S1557=INDEX(Matches!$G$2:$G$201,MATCH($A1557&amp;"-8",Matches!$J$2:$J$201,0))-INDEX(Matches!$H$2:$H$201,MATCH($A1557&amp;"-8",Matches!$J$2:$J$201,0)),3,2))))),""))</f>
        <v/>
      </c>
      <c r="AF1557" s="12" t="str">
        <f aca="false">IF(OR($B1557="",T1557="",U1557=""),"",IFERROR(IF(OR(INDEX(Matches!$I$2:$I$201,MATCH($A1557&amp;"-9",Matches!$J$2:$J$201,0))="Void",INDEX(Matches!$G$2:$G$201,MATCH($A1557&amp;"-9",Matches!$J$2:$J$201,0))="",INDEX(Matches!$H$2:$H$201,MATCH($A1557&amp;"-9",Matches!$J$2:$J$201,0))=""),"",IF(AND($C1557&lt;&gt;"",INDEX(Matches!$F$2:$F$201,MATCH($A1557&amp;"-9",Matches!$J$2:$J$201,0))&lt;&gt;"",$C1557&gt;=INDEX(Matches!$F$2:$F$201,MATCH($A1557&amp;"-9",Matches!$J$2:$J$201,0))),"",IF(AND(T1557=INDEX(Matches!$G$2:$G$201,MATCH($A1557&amp;"-9",Matches!$J$2:$J$201,0)),U1557=INDEX(Matches!$H$2:$H$201,MATCH($A1557&amp;"-9",Matches!$J$2:$J$201,0))),5,IF(SIGN(T1557-U1557)&lt;&gt;SIGN(INDEX(Matches!$G$2:$G$201,MATCH($A1557&amp;"-9",Matches!$J$2:$J$201,0))-INDEX(Matches!$H$2:$H$201,MATCH($A1557&amp;"-9",Matches!$J$2:$J$201,0))),0,IF(T1557-U1557=INDEX(Matches!$G$2:$G$201,MATCH($A1557&amp;"-9",Matches!$J$2:$J$201,0))-INDEX(Matches!$H$2:$H$201,MATCH($A1557&amp;"-9",Matches!$J$2:$J$201,0)),3,2))))),""))</f>
        <v/>
      </c>
      <c r="AG1557" s="12" t="str">
        <f aca="false">IF(OR($B1557="",V1557="",W1557=""),"",IFERROR(IF(OR(INDEX(Matches!$I$2:$I$201,MATCH($A1557&amp;"-10",Matches!$J$2:$J$201,0))="Void",INDEX(Matches!$G$2:$G$201,MATCH($A1557&amp;"-10",Matches!$J$2:$J$201,0))="",INDEX(Matches!$H$2:$H$201,MATCH($A1557&amp;"-10",Matches!$J$2:$J$201,0))=""),"",IF(AND($C1557&lt;&gt;"",INDEX(Matches!$F$2:$F$201,MATCH($A1557&amp;"-10",Matches!$J$2:$J$201,0))&lt;&gt;"",$C1557&gt;=INDEX(Matches!$F$2:$F$201,MATCH($A1557&amp;"-10",Matches!$J$2:$J$201,0))),"",IF(AND(V1557=INDEX(Matches!$G$2:$G$201,MATCH($A1557&amp;"-10",Matches!$J$2:$J$201,0)),W1557=INDEX(Matches!$H$2:$H$201,MATCH($A1557&amp;"-10",Matches!$J$2:$J$201,0))),5,IF(SIGN(V1557-W1557)&lt;&gt;SIGN(INDEX(Matches!$G$2:$G$201,MATCH($A1557&amp;"-10",Matches!$J$2:$J$201,0))-INDEX(Matches!$H$2:$H$201,MATCH($A1557&amp;"-10",Matches!$J$2:$J$201,0))),0,IF(V1557-W1557=INDEX(Matches!$G$2:$G$201,MATCH($A1557&amp;"-10",Matches!$J$2:$J$201,0))-INDEX(Matches!$H$2:$H$201,MATCH($A1557&amp;"-10",Matches!$J$2:$J$201,0)),3,2))))),""))</f>
        <v/>
      </c>
      <c r="AH1557" s="13" t="str">
        <f aca="false">IF($B1557="","",SUM(X1557:AG1557))</f>
        <v/>
      </c>
      <c r="AI1557" s="12" t="str">
        <f aca="false">IF($B1557="","",COUNTIF(X1557:AG1557,5))</f>
        <v/>
      </c>
      <c r="AJ1557" s="12" t="str">
        <f aca="false">IF($B1557="","",COUNTIF(X1557:AG1557,"&gt;=2"))</f>
        <v/>
      </c>
      <c r="AK1557" s="12" t="str">
        <f aca="false">IF($B1557="","",COUNT(X1557:AG1557))</f>
        <v/>
      </c>
    </row>
    <row r="1558" customFormat="false" ht="15" hidden="false" customHeight="false" outlineLevel="0" collapsed="false">
      <c r="A1558" s="7"/>
      <c r="B1558" s="7"/>
      <c r="C1558" s="11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12" t="str">
        <f aca="false">IF(OR($B1558="",D1558="",E1558=""),"",IFERROR(IF(OR(INDEX(Matches!$I$2:$I$201,MATCH($A1558&amp;"-1",Matches!$J$2:$J$201,0))="Void",INDEX(Matches!$G$2:$G$201,MATCH($A1558&amp;"-1",Matches!$J$2:$J$201,0))="",INDEX(Matches!$H$2:$H$201,MATCH($A1558&amp;"-1",Matches!$J$2:$J$201,0))=""),"",IF(AND($C1558&lt;&gt;"",INDEX(Matches!$F$2:$F$201,MATCH($A1558&amp;"-1",Matches!$J$2:$J$201,0))&lt;&gt;"",$C1558&gt;=INDEX(Matches!$F$2:$F$201,MATCH($A1558&amp;"-1",Matches!$J$2:$J$201,0))),"",IF(AND(D1558=INDEX(Matches!$G$2:$G$201,MATCH($A1558&amp;"-1",Matches!$J$2:$J$201,0)),E1558=INDEX(Matches!$H$2:$H$201,MATCH($A1558&amp;"-1",Matches!$J$2:$J$201,0))),5,IF(SIGN(D1558-E1558)&lt;&gt;SIGN(INDEX(Matches!$G$2:$G$201,MATCH($A1558&amp;"-1",Matches!$J$2:$J$201,0))-INDEX(Matches!$H$2:$H$201,MATCH($A1558&amp;"-1",Matches!$J$2:$J$201,0))),0,IF(D1558-E1558=INDEX(Matches!$G$2:$G$201,MATCH($A1558&amp;"-1",Matches!$J$2:$J$201,0))-INDEX(Matches!$H$2:$H$201,MATCH($A1558&amp;"-1",Matches!$J$2:$J$201,0)),3,2))))),""))</f>
        <v/>
      </c>
      <c r="Y1558" s="12" t="str">
        <f aca="false">IF(OR($B1558="",F1558="",G1558=""),"",IFERROR(IF(OR(INDEX(Matches!$I$2:$I$201,MATCH($A1558&amp;"-2",Matches!$J$2:$J$201,0))="Void",INDEX(Matches!$G$2:$G$201,MATCH($A1558&amp;"-2",Matches!$J$2:$J$201,0))="",INDEX(Matches!$H$2:$H$201,MATCH($A1558&amp;"-2",Matches!$J$2:$J$201,0))=""),"",IF(AND($C1558&lt;&gt;"",INDEX(Matches!$F$2:$F$201,MATCH($A1558&amp;"-2",Matches!$J$2:$J$201,0))&lt;&gt;"",$C1558&gt;=INDEX(Matches!$F$2:$F$201,MATCH($A1558&amp;"-2",Matches!$J$2:$J$201,0))),"",IF(AND(F1558=INDEX(Matches!$G$2:$G$201,MATCH($A1558&amp;"-2",Matches!$J$2:$J$201,0)),G1558=INDEX(Matches!$H$2:$H$201,MATCH($A1558&amp;"-2",Matches!$J$2:$J$201,0))),5,IF(SIGN(F1558-G1558)&lt;&gt;SIGN(INDEX(Matches!$G$2:$G$201,MATCH($A1558&amp;"-2",Matches!$J$2:$J$201,0))-INDEX(Matches!$H$2:$H$201,MATCH($A1558&amp;"-2",Matches!$J$2:$J$201,0))),0,IF(F1558-G1558=INDEX(Matches!$G$2:$G$201,MATCH($A1558&amp;"-2",Matches!$J$2:$J$201,0))-INDEX(Matches!$H$2:$H$201,MATCH($A1558&amp;"-2",Matches!$J$2:$J$201,0)),3,2))))),""))</f>
        <v/>
      </c>
      <c r="Z1558" s="12" t="str">
        <f aca="false">IF(OR($B1558="",H1558="",I1558=""),"",IFERROR(IF(OR(INDEX(Matches!$I$2:$I$201,MATCH($A1558&amp;"-3",Matches!$J$2:$J$201,0))="Void",INDEX(Matches!$G$2:$G$201,MATCH($A1558&amp;"-3",Matches!$J$2:$J$201,0))="",INDEX(Matches!$H$2:$H$201,MATCH($A1558&amp;"-3",Matches!$J$2:$J$201,0))=""),"",IF(AND($C1558&lt;&gt;"",INDEX(Matches!$F$2:$F$201,MATCH($A1558&amp;"-3",Matches!$J$2:$J$201,0))&lt;&gt;"",$C1558&gt;=INDEX(Matches!$F$2:$F$201,MATCH($A1558&amp;"-3",Matches!$J$2:$J$201,0))),"",IF(AND(H1558=INDEX(Matches!$G$2:$G$201,MATCH($A1558&amp;"-3",Matches!$J$2:$J$201,0)),I1558=INDEX(Matches!$H$2:$H$201,MATCH($A1558&amp;"-3",Matches!$J$2:$J$201,0))),5,IF(SIGN(H1558-I1558)&lt;&gt;SIGN(INDEX(Matches!$G$2:$G$201,MATCH($A1558&amp;"-3",Matches!$J$2:$J$201,0))-INDEX(Matches!$H$2:$H$201,MATCH($A1558&amp;"-3",Matches!$J$2:$J$201,0))),0,IF(H1558-I1558=INDEX(Matches!$G$2:$G$201,MATCH($A1558&amp;"-3",Matches!$J$2:$J$201,0))-INDEX(Matches!$H$2:$H$201,MATCH($A1558&amp;"-3",Matches!$J$2:$J$201,0)),3,2))))),""))</f>
        <v/>
      </c>
      <c r="AA1558" s="12" t="str">
        <f aca="false">IF(OR($B1558="",J1558="",K1558=""),"",IFERROR(IF(OR(INDEX(Matches!$I$2:$I$201,MATCH($A1558&amp;"-4",Matches!$J$2:$J$201,0))="Void",INDEX(Matches!$G$2:$G$201,MATCH($A1558&amp;"-4",Matches!$J$2:$J$201,0))="",INDEX(Matches!$H$2:$H$201,MATCH($A1558&amp;"-4",Matches!$J$2:$J$201,0))=""),"",IF(AND($C1558&lt;&gt;"",INDEX(Matches!$F$2:$F$201,MATCH($A1558&amp;"-4",Matches!$J$2:$J$201,0))&lt;&gt;"",$C1558&gt;=INDEX(Matches!$F$2:$F$201,MATCH($A1558&amp;"-4",Matches!$J$2:$J$201,0))),"",IF(AND(J1558=INDEX(Matches!$G$2:$G$201,MATCH($A1558&amp;"-4",Matches!$J$2:$J$201,0)),K1558=INDEX(Matches!$H$2:$H$201,MATCH($A1558&amp;"-4",Matches!$J$2:$J$201,0))),5,IF(SIGN(J1558-K1558)&lt;&gt;SIGN(INDEX(Matches!$G$2:$G$201,MATCH($A1558&amp;"-4",Matches!$J$2:$J$201,0))-INDEX(Matches!$H$2:$H$201,MATCH($A1558&amp;"-4",Matches!$J$2:$J$201,0))),0,IF(J1558-K1558=INDEX(Matches!$G$2:$G$201,MATCH($A1558&amp;"-4",Matches!$J$2:$J$201,0))-INDEX(Matches!$H$2:$H$201,MATCH($A1558&amp;"-4",Matches!$J$2:$J$201,0)),3,2))))),""))</f>
        <v/>
      </c>
      <c r="AB1558" s="12" t="str">
        <f aca="false">IF(OR($B1558="",L1558="",M1558=""),"",IFERROR(IF(OR(INDEX(Matches!$I$2:$I$201,MATCH($A1558&amp;"-5",Matches!$J$2:$J$201,0))="Void",INDEX(Matches!$G$2:$G$201,MATCH($A1558&amp;"-5",Matches!$J$2:$J$201,0))="",INDEX(Matches!$H$2:$H$201,MATCH($A1558&amp;"-5",Matches!$J$2:$J$201,0))=""),"",IF(AND($C1558&lt;&gt;"",INDEX(Matches!$F$2:$F$201,MATCH($A1558&amp;"-5",Matches!$J$2:$J$201,0))&lt;&gt;"",$C1558&gt;=INDEX(Matches!$F$2:$F$201,MATCH($A1558&amp;"-5",Matches!$J$2:$J$201,0))),"",IF(AND(L1558=INDEX(Matches!$G$2:$G$201,MATCH($A1558&amp;"-5",Matches!$J$2:$J$201,0)),M1558=INDEX(Matches!$H$2:$H$201,MATCH($A1558&amp;"-5",Matches!$J$2:$J$201,0))),5,IF(SIGN(L1558-M1558)&lt;&gt;SIGN(INDEX(Matches!$G$2:$G$201,MATCH($A1558&amp;"-5",Matches!$J$2:$J$201,0))-INDEX(Matches!$H$2:$H$201,MATCH($A1558&amp;"-5",Matches!$J$2:$J$201,0))),0,IF(L1558-M1558=INDEX(Matches!$G$2:$G$201,MATCH($A1558&amp;"-5",Matches!$J$2:$J$201,0))-INDEX(Matches!$H$2:$H$201,MATCH($A1558&amp;"-5",Matches!$J$2:$J$201,0)),3,2))))),""))</f>
        <v/>
      </c>
      <c r="AC1558" s="12" t="str">
        <f aca="false">IF(OR($B1558="",N1558="",O1558=""),"",IFERROR(IF(OR(INDEX(Matches!$I$2:$I$201,MATCH($A1558&amp;"-6",Matches!$J$2:$J$201,0))="Void",INDEX(Matches!$G$2:$G$201,MATCH($A1558&amp;"-6",Matches!$J$2:$J$201,0))="",INDEX(Matches!$H$2:$H$201,MATCH($A1558&amp;"-6",Matches!$J$2:$J$201,0))=""),"",IF(AND($C1558&lt;&gt;"",INDEX(Matches!$F$2:$F$201,MATCH($A1558&amp;"-6",Matches!$J$2:$J$201,0))&lt;&gt;"",$C1558&gt;=INDEX(Matches!$F$2:$F$201,MATCH($A1558&amp;"-6",Matches!$J$2:$J$201,0))),"",IF(AND(N1558=INDEX(Matches!$G$2:$G$201,MATCH($A1558&amp;"-6",Matches!$J$2:$J$201,0)),O1558=INDEX(Matches!$H$2:$H$201,MATCH($A1558&amp;"-6",Matches!$J$2:$J$201,0))),5,IF(SIGN(N1558-O1558)&lt;&gt;SIGN(INDEX(Matches!$G$2:$G$201,MATCH($A1558&amp;"-6",Matches!$J$2:$J$201,0))-INDEX(Matches!$H$2:$H$201,MATCH($A1558&amp;"-6",Matches!$J$2:$J$201,0))),0,IF(N1558-O1558=INDEX(Matches!$G$2:$G$201,MATCH($A1558&amp;"-6",Matches!$J$2:$J$201,0))-INDEX(Matches!$H$2:$H$201,MATCH($A1558&amp;"-6",Matches!$J$2:$J$201,0)),3,2))))),""))</f>
        <v/>
      </c>
      <c r="AD1558" s="12" t="str">
        <f aca="false">IF(OR($B1558="",P1558="",Q1558=""),"",IFERROR(IF(OR(INDEX(Matches!$I$2:$I$201,MATCH($A1558&amp;"-7",Matches!$J$2:$J$201,0))="Void",INDEX(Matches!$G$2:$G$201,MATCH($A1558&amp;"-7",Matches!$J$2:$J$201,0))="",INDEX(Matches!$H$2:$H$201,MATCH($A1558&amp;"-7",Matches!$J$2:$J$201,0))=""),"",IF(AND($C1558&lt;&gt;"",INDEX(Matches!$F$2:$F$201,MATCH($A1558&amp;"-7",Matches!$J$2:$J$201,0))&lt;&gt;"",$C1558&gt;=INDEX(Matches!$F$2:$F$201,MATCH($A1558&amp;"-7",Matches!$J$2:$J$201,0))),"",IF(AND(P1558=INDEX(Matches!$G$2:$G$201,MATCH($A1558&amp;"-7",Matches!$J$2:$J$201,0)),Q1558=INDEX(Matches!$H$2:$H$201,MATCH($A1558&amp;"-7",Matches!$J$2:$J$201,0))),5,IF(SIGN(P1558-Q1558)&lt;&gt;SIGN(INDEX(Matches!$G$2:$G$201,MATCH($A1558&amp;"-7",Matches!$J$2:$J$201,0))-INDEX(Matches!$H$2:$H$201,MATCH($A1558&amp;"-7",Matches!$J$2:$J$201,0))),0,IF(P1558-Q1558=INDEX(Matches!$G$2:$G$201,MATCH($A1558&amp;"-7",Matches!$J$2:$J$201,0))-INDEX(Matches!$H$2:$H$201,MATCH($A1558&amp;"-7",Matches!$J$2:$J$201,0)),3,2))))),""))</f>
        <v/>
      </c>
      <c r="AE1558" s="12" t="str">
        <f aca="false">IF(OR($B1558="",R1558="",S1558=""),"",IFERROR(IF(OR(INDEX(Matches!$I$2:$I$201,MATCH($A1558&amp;"-8",Matches!$J$2:$J$201,0))="Void",INDEX(Matches!$G$2:$G$201,MATCH($A1558&amp;"-8",Matches!$J$2:$J$201,0))="",INDEX(Matches!$H$2:$H$201,MATCH($A1558&amp;"-8",Matches!$J$2:$J$201,0))=""),"",IF(AND($C1558&lt;&gt;"",INDEX(Matches!$F$2:$F$201,MATCH($A1558&amp;"-8",Matches!$J$2:$J$201,0))&lt;&gt;"",$C1558&gt;=INDEX(Matches!$F$2:$F$201,MATCH($A1558&amp;"-8",Matches!$J$2:$J$201,0))),"",IF(AND(R1558=INDEX(Matches!$G$2:$G$201,MATCH($A1558&amp;"-8",Matches!$J$2:$J$201,0)),S1558=INDEX(Matches!$H$2:$H$201,MATCH($A1558&amp;"-8",Matches!$J$2:$J$201,0))),5,IF(SIGN(R1558-S1558)&lt;&gt;SIGN(INDEX(Matches!$G$2:$G$201,MATCH($A1558&amp;"-8",Matches!$J$2:$J$201,0))-INDEX(Matches!$H$2:$H$201,MATCH($A1558&amp;"-8",Matches!$J$2:$J$201,0))),0,IF(R1558-S1558=INDEX(Matches!$G$2:$G$201,MATCH($A1558&amp;"-8",Matches!$J$2:$J$201,0))-INDEX(Matches!$H$2:$H$201,MATCH($A1558&amp;"-8",Matches!$J$2:$J$201,0)),3,2))))),""))</f>
        <v/>
      </c>
      <c r="AF1558" s="12" t="str">
        <f aca="false">IF(OR($B1558="",T1558="",U1558=""),"",IFERROR(IF(OR(INDEX(Matches!$I$2:$I$201,MATCH($A1558&amp;"-9",Matches!$J$2:$J$201,0))="Void",INDEX(Matches!$G$2:$G$201,MATCH($A1558&amp;"-9",Matches!$J$2:$J$201,0))="",INDEX(Matches!$H$2:$H$201,MATCH($A1558&amp;"-9",Matches!$J$2:$J$201,0))=""),"",IF(AND($C1558&lt;&gt;"",INDEX(Matches!$F$2:$F$201,MATCH($A1558&amp;"-9",Matches!$J$2:$J$201,0))&lt;&gt;"",$C1558&gt;=INDEX(Matches!$F$2:$F$201,MATCH($A1558&amp;"-9",Matches!$J$2:$J$201,0))),"",IF(AND(T1558=INDEX(Matches!$G$2:$G$201,MATCH($A1558&amp;"-9",Matches!$J$2:$J$201,0)),U1558=INDEX(Matches!$H$2:$H$201,MATCH($A1558&amp;"-9",Matches!$J$2:$J$201,0))),5,IF(SIGN(T1558-U1558)&lt;&gt;SIGN(INDEX(Matches!$G$2:$G$201,MATCH($A1558&amp;"-9",Matches!$J$2:$J$201,0))-INDEX(Matches!$H$2:$H$201,MATCH($A1558&amp;"-9",Matches!$J$2:$J$201,0))),0,IF(T1558-U1558=INDEX(Matches!$G$2:$G$201,MATCH($A1558&amp;"-9",Matches!$J$2:$J$201,0))-INDEX(Matches!$H$2:$H$201,MATCH($A1558&amp;"-9",Matches!$J$2:$J$201,0)),3,2))))),""))</f>
        <v/>
      </c>
      <c r="AG1558" s="12" t="str">
        <f aca="false">IF(OR($B1558="",V1558="",W1558=""),"",IFERROR(IF(OR(INDEX(Matches!$I$2:$I$201,MATCH($A1558&amp;"-10",Matches!$J$2:$J$201,0))="Void",INDEX(Matches!$G$2:$G$201,MATCH($A1558&amp;"-10",Matches!$J$2:$J$201,0))="",INDEX(Matches!$H$2:$H$201,MATCH($A1558&amp;"-10",Matches!$J$2:$J$201,0))=""),"",IF(AND($C1558&lt;&gt;"",INDEX(Matches!$F$2:$F$201,MATCH($A1558&amp;"-10",Matches!$J$2:$J$201,0))&lt;&gt;"",$C1558&gt;=INDEX(Matches!$F$2:$F$201,MATCH($A1558&amp;"-10",Matches!$J$2:$J$201,0))),"",IF(AND(V1558=INDEX(Matches!$G$2:$G$201,MATCH($A1558&amp;"-10",Matches!$J$2:$J$201,0)),W1558=INDEX(Matches!$H$2:$H$201,MATCH($A1558&amp;"-10",Matches!$J$2:$J$201,0))),5,IF(SIGN(V1558-W1558)&lt;&gt;SIGN(INDEX(Matches!$G$2:$G$201,MATCH($A1558&amp;"-10",Matches!$J$2:$J$201,0))-INDEX(Matches!$H$2:$H$201,MATCH($A1558&amp;"-10",Matches!$J$2:$J$201,0))),0,IF(V1558-W1558=INDEX(Matches!$G$2:$G$201,MATCH($A1558&amp;"-10",Matches!$J$2:$J$201,0))-INDEX(Matches!$H$2:$H$201,MATCH($A1558&amp;"-10",Matches!$J$2:$J$201,0)),3,2))))),""))</f>
        <v/>
      </c>
      <c r="AH1558" s="13" t="str">
        <f aca="false">IF($B1558="","",SUM(X1558:AG1558))</f>
        <v/>
      </c>
      <c r="AI1558" s="12" t="str">
        <f aca="false">IF($B1558="","",COUNTIF(X1558:AG1558,5))</f>
        <v/>
      </c>
      <c r="AJ1558" s="12" t="str">
        <f aca="false">IF($B1558="","",COUNTIF(X1558:AG1558,"&gt;=2"))</f>
        <v/>
      </c>
      <c r="AK1558" s="12" t="str">
        <f aca="false">IF($B1558="","",COUNT(X1558:AG1558))</f>
        <v/>
      </c>
    </row>
    <row r="1559" customFormat="false" ht="15" hidden="false" customHeight="false" outlineLevel="0" collapsed="false">
      <c r="A1559" s="7"/>
      <c r="B1559" s="7"/>
      <c r="C1559" s="11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12" t="str">
        <f aca="false">IF(OR($B1559="",D1559="",E1559=""),"",IFERROR(IF(OR(INDEX(Matches!$I$2:$I$201,MATCH($A1559&amp;"-1",Matches!$J$2:$J$201,0))="Void",INDEX(Matches!$G$2:$G$201,MATCH($A1559&amp;"-1",Matches!$J$2:$J$201,0))="",INDEX(Matches!$H$2:$H$201,MATCH($A1559&amp;"-1",Matches!$J$2:$J$201,0))=""),"",IF(AND($C1559&lt;&gt;"",INDEX(Matches!$F$2:$F$201,MATCH($A1559&amp;"-1",Matches!$J$2:$J$201,0))&lt;&gt;"",$C1559&gt;=INDEX(Matches!$F$2:$F$201,MATCH($A1559&amp;"-1",Matches!$J$2:$J$201,0))),"",IF(AND(D1559=INDEX(Matches!$G$2:$G$201,MATCH($A1559&amp;"-1",Matches!$J$2:$J$201,0)),E1559=INDEX(Matches!$H$2:$H$201,MATCH($A1559&amp;"-1",Matches!$J$2:$J$201,0))),5,IF(SIGN(D1559-E1559)&lt;&gt;SIGN(INDEX(Matches!$G$2:$G$201,MATCH($A1559&amp;"-1",Matches!$J$2:$J$201,0))-INDEX(Matches!$H$2:$H$201,MATCH($A1559&amp;"-1",Matches!$J$2:$J$201,0))),0,IF(D1559-E1559=INDEX(Matches!$G$2:$G$201,MATCH($A1559&amp;"-1",Matches!$J$2:$J$201,0))-INDEX(Matches!$H$2:$H$201,MATCH($A1559&amp;"-1",Matches!$J$2:$J$201,0)),3,2))))),""))</f>
        <v/>
      </c>
      <c r="Y1559" s="12" t="str">
        <f aca="false">IF(OR($B1559="",F1559="",G1559=""),"",IFERROR(IF(OR(INDEX(Matches!$I$2:$I$201,MATCH($A1559&amp;"-2",Matches!$J$2:$J$201,0))="Void",INDEX(Matches!$G$2:$G$201,MATCH($A1559&amp;"-2",Matches!$J$2:$J$201,0))="",INDEX(Matches!$H$2:$H$201,MATCH($A1559&amp;"-2",Matches!$J$2:$J$201,0))=""),"",IF(AND($C1559&lt;&gt;"",INDEX(Matches!$F$2:$F$201,MATCH($A1559&amp;"-2",Matches!$J$2:$J$201,0))&lt;&gt;"",$C1559&gt;=INDEX(Matches!$F$2:$F$201,MATCH($A1559&amp;"-2",Matches!$J$2:$J$201,0))),"",IF(AND(F1559=INDEX(Matches!$G$2:$G$201,MATCH($A1559&amp;"-2",Matches!$J$2:$J$201,0)),G1559=INDEX(Matches!$H$2:$H$201,MATCH($A1559&amp;"-2",Matches!$J$2:$J$201,0))),5,IF(SIGN(F1559-G1559)&lt;&gt;SIGN(INDEX(Matches!$G$2:$G$201,MATCH($A1559&amp;"-2",Matches!$J$2:$J$201,0))-INDEX(Matches!$H$2:$H$201,MATCH($A1559&amp;"-2",Matches!$J$2:$J$201,0))),0,IF(F1559-G1559=INDEX(Matches!$G$2:$G$201,MATCH($A1559&amp;"-2",Matches!$J$2:$J$201,0))-INDEX(Matches!$H$2:$H$201,MATCH($A1559&amp;"-2",Matches!$J$2:$J$201,0)),3,2))))),""))</f>
        <v/>
      </c>
      <c r="Z1559" s="12" t="str">
        <f aca="false">IF(OR($B1559="",H1559="",I1559=""),"",IFERROR(IF(OR(INDEX(Matches!$I$2:$I$201,MATCH($A1559&amp;"-3",Matches!$J$2:$J$201,0))="Void",INDEX(Matches!$G$2:$G$201,MATCH($A1559&amp;"-3",Matches!$J$2:$J$201,0))="",INDEX(Matches!$H$2:$H$201,MATCH($A1559&amp;"-3",Matches!$J$2:$J$201,0))=""),"",IF(AND($C1559&lt;&gt;"",INDEX(Matches!$F$2:$F$201,MATCH($A1559&amp;"-3",Matches!$J$2:$J$201,0))&lt;&gt;"",$C1559&gt;=INDEX(Matches!$F$2:$F$201,MATCH($A1559&amp;"-3",Matches!$J$2:$J$201,0))),"",IF(AND(H1559=INDEX(Matches!$G$2:$G$201,MATCH($A1559&amp;"-3",Matches!$J$2:$J$201,0)),I1559=INDEX(Matches!$H$2:$H$201,MATCH($A1559&amp;"-3",Matches!$J$2:$J$201,0))),5,IF(SIGN(H1559-I1559)&lt;&gt;SIGN(INDEX(Matches!$G$2:$G$201,MATCH($A1559&amp;"-3",Matches!$J$2:$J$201,0))-INDEX(Matches!$H$2:$H$201,MATCH($A1559&amp;"-3",Matches!$J$2:$J$201,0))),0,IF(H1559-I1559=INDEX(Matches!$G$2:$G$201,MATCH($A1559&amp;"-3",Matches!$J$2:$J$201,0))-INDEX(Matches!$H$2:$H$201,MATCH($A1559&amp;"-3",Matches!$J$2:$J$201,0)),3,2))))),""))</f>
        <v/>
      </c>
      <c r="AA1559" s="12" t="str">
        <f aca="false">IF(OR($B1559="",J1559="",K1559=""),"",IFERROR(IF(OR(INDEX(Matches!$I$2:$I$201,MATCH($A1559&amp;"-4",Matches!$J$2:$J$201,0))="Void",INDEX(Matches!$G$2:$G$201,MATCH($A1559&amp;"-4",Matches!$J$2:$J$201,0))="",INDEX(Matches!$H$2:$H$201,MATCH($A1559&amp;"-4",Matches!$J$2:$J$201,0))=""),"",IF(AND($C1559&lt;&gt;"",INDEX(Matches!$F$2:$F$201,MATCH($A1559&amp;"-4",Matches!$J$2:$J$201,0))&lt;&gt;"",$C1559&gt;=INDEX(Matches!$F$2:$F$201,MATCH($A1559&amp;"-4",Matches!$J$2:$J$201,0))),"",IF(AND(J1559=INDEX(Matches!$G$2:$G$201,MATCH($A1559&amp;"-4",Matches!$J$2:$J$201,0)),K1559=INDEX(Matches!$H$2:$H$201,MATCH($A1559&amp;"-4",Matches!$J$2:$J$201,0))),5,IF(SIGN(J1559-K1559)&lt;&gt;SIGN(INDEX(Matches!$G$2:$G$201,MATCH($A1559&amp;"-4",Matches!$J$2:$J$201,0))-INDEX(Matches!$H$2:$H$201,MATCH($A1559&amp;"-4",Matches!$J$2:$J$201,0))),0,IF(J1559-K1559=INDEX(Matches!$G$2:$G$201,MATCH($A1559&amp;"-4",Matches!$J$2:$J$201,0))-INDEX(Matches!$H$2:$H$201,MATCH($A1559&amp;"-4",Matches!$J$2:$J$201,0)),3,2))))),""))</f>
        <v/>
      </c>
      <c r="AB1559" s="12" t="str">
        <f aca="false">IF(OR($B1559="",L1559="",M1559=""),"",IFERROR(IF(OR(INDEX(Matches!$I$2:$I$201,MATCH($A1559&amp;"-5",Matches!$J$2:$J$201,0))="Void",INDEX(Matches!$G$2:$G$201,MATCH($A1559&amp;"-5",Matches!$J$2:$J$201,0))="",INDEX(Matches!$H$2:$H$201,MATCH($A1559&amp;"-5",Matches!$J$2:$J$201,0))=""),"",IF(AND($C1559&lt;&gt;"",INDEX(Matches!$F$2:$F$201,MATCH($A1559&amp;"-5",Matches!$J$2:$J$201,0))&lt;&gt;"",$C1559&gt;=INDEX(Matches!$F$2:$F$201,MATCH($A1559&amp;"-5",Matches!$J$2:$J$201,0))),"",IF(AND(L1559=INDEX(Matches!$G$2:$G$201,MATCH($A1559&amp;"-5",Matches!$J$2:$J$201,0)),M1559=INDEX(Matches!$H$2:$H$201,MATCH($A1559&amp;"-5",Matches!$J$2:$J$201,0))),5,IF(SIGN(L1559-M1559)&lt;&gt;SIGN(INDEX(Matches!$G$2:$G$201,MATCH($A1559&amp;"-5",Matches!$J$2:$J$201,0))-INDEX(Matches!$H$2:$H$201,MATCH($A1559&amp;"-5",Matches!$J$2:$J$201,0))),0,IF(L1559-M1559=INDEX(Matches!$G$2:$G$201,MATCH($A1559&amp;"-5",Matches!$J$2:$J$201,0))-INDEX(Matches!$H$2:$H$201,MATCH($A1559&amp;"-5",Matches!$J$2:$J$201,0)),3,2))))),""))</f>
        <v/>
      </c>
      <c r="AC1559" s="12" t="str">
        <f aca="false">IF(OR($B1559="",N1559="",O1559=""),"",IFERROR(IF(OR(INDEX(Matches!$I$2:$I$201,MATCH($A1559&amp;"-6",Matches!$J$2:$J$201,0))="Void",INDEX(Matches!$G$2:$G$201,MATCH($A1559&amp;"-6",Matches!$J$2:$J$201,0))="",INDEX(Matches!$H$2:$H$201,MATCH($A1559&amp;"-6",Matches!$J$2:$J$201,0))=""),"",IF(AND($C1559&lt;&gt;"",INDEX(Matches!$F$2:$F$201,MATCH($A1559&amp;"-6",Matches!$J$2:$J$201,0))&lt;&gt;"",$C1559&gt;=INDEX(Matches!$F$2:$F$201,MATCH($A1559&amp;"-6",Matches!$J$2:$J$201,0))),"",IF(AND(N1559=INDEX(Matches!$G$2:$G$201,MATCH($A1559&amp;"-6",Matches!$J$2:$J$201,0)),O1559=INDEX(Matches!$H$2:$H$201,MATCH($A1559&amp;"-6",Matches!$J$2:$J$201,0))),5,IF(SIGN(N1559-O1559)&lt;&gt;SIGN(INDEX(Matches!$G$2:$G$201,MATCH($A1559&amp;"-6",Matches!$J$2:$J$201,0))-INDEX(Matches!$H$2:$H$201,MATCH($A1559&amp;"-6",Matches!$J$2:$J$201,0))),0,IF(N1559-O1559=INDEX(Matches!$G$2:$G$201,MATCH($A1559&amp;"-6",Matches!$J$2:$J$201,0))-INDEX(Matches!$H$2:$H$201,MATCH($A1559&amp;"-6",Matches!$J$2:$J$201,0)),3,2))))),""))</f>
        <v/>
      </c>
      <c r="AD1559" s="12" t="str">
        <f aca="false">IF(OR($B1559="",P1559="",Q1559=""),"",IFERROR(IF(OR(INDEX(Matches!$I$2:$I$201,MATCH($A1559&amp;"-7",Matches!$J$2:$J$201,0))="Void",INDEX(Matches!$G$2:$G$201,MATCH($A1559&amp;"-7",Matches!$J$2:$J$201,0))="",INDEX(Matches!$H$2:$H$201,MATCH($A1559&amp;"-7",Matches!$J$2:$J$201,0))=""),"",IF(AND($C1559&lt;&gt;"",INDEX(Matches!$F$2:$F$201,MATCH($A1559&amp;"-7",Matches!$J$2:$J$201,0))&lt;&gt;"",$C1559&gt;=INDEX(Matches!$F$2:$F$201,MATCH($A1559&amp;"-7",Matches!$J$2:$J$201,0))),"",IF(AND(P1559=INDEX(Matches!$G$2:$G$201,MATCH($A1559&amp;"-7",Matches!$J$2:$J$201,0)),Q1559=INDEX(Matches!$H$2:$H$201,MATCH($A1559&amp;"-7",Matches!$J$2:$J$201,0))),5,IF(SIGN(P1559-Q1559)&lt;&gt;SIGN(INDEX(Matches!$G$2:$G$201,MATCH($A1559&amp;"-7",Matches!$J$2:$J$201,0))-INDEX(Matches!$H$2:$H$201,MATCH($A1559&amp;"-7",Matches!$J$2:$J$201,0))),0,IF(P1559-Q1559=INDEX(Matches!$G$2:$G$201,MATCH($A1559&amp;"-7",Matches!$J$2:$J$201,0))-INDEX(Matches!$H$2:$H$201,MATCH($A1559&amp;"-7",Matches!$J$2:$J$201,0)),3,2))))),""))</f>
        <v/>
      </c>
      <c r="AE1559" s="12" t="str">
        <f aca="false">IF(OR($B1559="",R1559="",S1559=""),"",IFERROR(IF(OR(INDEX(Matches!$I$2:$I$201,MATCH($A1559&amp;"-8",Matches!$J$2:$J$201,0))="Void",INDEX(Matches!$G$2:$G$201,MATCH($A1559&amp;"-8",Matches!$J$2:$J$201,0))="",INDEX(Matches!$H$2:$H$201,MATCH($A1559&amp;"-8",Matches!$J$2:$J$201,0))=""),"",IF(AND($C1559&lt;&gt;"",INDEX(Matches!$F$2:$F$201,MATCH($A1559&amp;"-8",Matches!$J$2:$J$201,0))&lt;&gt;"",$C1559&gt;=INDEX(Matches!$F$2:$F$201,MATCH($A1559&amp;"-8",Matches!$J$2:$J$201,0))),"",IF(AND(R1559=INDEX(Matches!$G$2:$G$201,MATCH($A1559&amp;"-8",Matches!$J$2:$J$201,0)),S1559=INDEX(Matches!$H$2:$H$201,MATCH($A1559&amp;"-8",Matches!$J$2:$J$201,0))),5,IF(SIGN(R1559-S1559)&lt;&gt;SIGN(INDEX(Matches!$G$2:$G$201,MATCH($A1559&amp;"-8",Matches!$J$2:$J$201,0))-INDEX(Matches!$H$2:$H$201,MATCH($A1559&amp;"-8",Matches!$J$2:$J$201,0))),0,IF(R1559-S1559=INDEX(Matches!$G$2:$G$201,MATCH($A1559&amp;"-8",Matches!$J$2:$J$201,0))-INDEX(Matches!$H$2:$H$201,MATCH($A1559&amp;"-8",Matches!$J$2:$J$201,0)),3,2))))),""))</f>
        <v/>
      </c>
      <c r="AF1559" s="12" t="str">
        <f aca="false">IF(OR($B1559="",T1559="",U1559=""),"",IFERROR(IF(OR(INDEX(Matches!$I$2:$I$201,MATCH($A1559&amp;"-9",Matches!$J$2:$J$201,0))="Void",INDEX(Matches!$G$2:$G$201,MATCH($A1559&amp;"-9",Matches!$J$2:$J$201,0))="",INDEX(Matches!$H$2:$H$201,MATCH($A1559&amp;"-9",Matches!$J$2:$J$201,0))=""),"",IF(AND($C1559&lt;&gt;"",INDEX(Matches!$F$2:$F$201,MATCH($A1559&amp;"-9",Matches!$J$2:$J$201,0))&lt;&gt;"",$C1559&gt;=INDEX(Matches!$F$2:$F$201,MATCH($A1559&amp;"-9",Matches!$J$2:$J$201,0))),"",IF(AND(T1559=INDEX(Matches!$G$2:$G$201,MATCH($A1559&amp;"-9",Matches!$J$2:$J$201,0)),U1559=INDEX(Matches!$H$2:$H$201,MATCH($A1559&amp;"-9",Matches!$J$2:$J$201,0))),5,IF(SIGN(T1559-U1559)&lt;&gt;SIGN(INDEX(Matches!$G$2:$G$201,MATCH($A1559&amp;"-9",Matches!$J$2:$J$201,0))-INDEX(Matches!$H$2:$H$201,MATCH($A1559&amp;"-9",Matches!$J$2:$J$201,0))),0,IF(T1559-U1559=INDEX(Matches!$G$2:$G$201,MATCH($A1559&amp;"-9",Matches!$J$2:$J$201,0))-INDEX(Matches!$H$2:$H$201,MATCH($A1559&amp;"-9",Matches!$J$2:$J$201,0)),3,2))))),""))</f>
        <v/>
      </c>
      <c r="AG1559" s="12" t="str">
        <f aca="false">IF(OR($B1559="",V1559="",W1559=""),"",IFERROR(IF(OR(INDEX(Matches!$I$2:$I$201,MATCH($A1559&amp;"-10",Matches!$J$2:$J$201,0))="Void",INDEX(Matches!$G$2:$G$201,MATCH($A1559&amp;"-10",Matches!$J$2:$J$201,0))="",INDEX(Matches!$H$2:$H$201,MATCH($A1559&amp;"-10",Matches!$J$2:$J$201,0))=""),"",IF(AND($C1559&lt;&gt;"",INDEX(Matches!$F$2:$F$201,MATCH($A1559&amp;"-10",Matches!$J$2:$J$201,0))&lt;&gt;"",$C1559&gt;=INDEX(Matches!$F$2:$F$201,MATCH($A1559&amp;"-10",Matches!$J$2:$J$201,0))),"",IF(AND(V1559=INDEX(Matches!$G$2:$G$201,MATCH($A1559&amp;"-10",Matches!$J$2:$J$201,0)),W1559=INDEX(Matches!$H$2:$H$201,MATCH($A1559&amp;"-10",Matches!$J$2:$J$201,0))),5,IF(SIGN(V1559-W1559)&lt;&gt;SIGN(INDEX(Matches!$G$2:$G$201,MATCH($A1559&amp;"-10",Matches!$J$2:$J$201,0))-INDEX(Matches!$H$2:$H$201,MATCH($A1559&amp;"-10",Matches!$J$2:$J$201,0))),0,IF(V1559-W1559=INDEX(Matches!$G$2:$G$201,MATCH($A1559&amp;"-10",Matches!$J$2:$J$201,0))-INDEX(Matches!$H$2:$H$201,MATCH($A1559&amp;"-10",Matches!$J$2:$J$201,0)),3,2))))),""))</f>
        <v/>
      </c>
      <c r="AH1559" s="13" t="str">
        <f aca="false">IF($B1559="","",SUM(X1559:AG1559))</f>
        <v/>
      </c>
      <c r="AI1559" s="12" t="str">
        <f aca="false">IF($B1559="","",COUNTIF(X1559:AG1559,5))</f>
        <v/>
      </c>
      <c r="AJ1559" s="12" t="str">
        <f aca="false">IF($B1559="","",COUNTIF(X1559:AG1559,"&gt;=2"))</f>
        <v/>
      </c>
      <c r="AK1559" s="12" t="str">
        <f aca="false">IF($B1559="","",COUNT(X1559:AG1559))</f>
        <v/>
      </c>
    </row>
    <row r="1560" customFormat="false" ht="15" hidden="false" customHeight="false" outlineLevel="0" collapsed="false">
      <c r="A1560" s="7"/>
      <c r="B1560" s="7"/>
      <c r="C1560" s="11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12" t="str">
        <f aca="false">IF(OR($B1560="",D1560="",E1560=""),"",IFERROR(IF(OR(INDEX(Matches!$I$2:$I$201,MATCH($A1560&amp;"-1",Matches!$J$2:$J$201,0))="Void",INDEX(Matches!$G$2:$G$201,MATCH($A1560&amp;"-1",Matches!$J$2:$J$201,0))="",INDEX(Matches!$H$2:$H$201,MATCH($A1560&amp;"-1",Matches!$J$2:$J$201,0))=""),"",IF(AND($C1560&lt;&gt;"",INDEX(Matches!$F$2:$F$201,MATCH($A1560&amp;"-1",Matches!$J$2:$J$201,0))&lt;&gt;"",$C1560&gt;=INDEX(Matches!$F$2:$F$201,MATCH($A1560&amp;"-1",Matches!$J$2:$J$201,0))),"",IF(AND(D1560=INDEX(Matches!$G$2:$G$201,MATCH($A1560&amp;"-1",Matches!$J$2:$J$201,0)),E1560=INDEX(Matches!$H$2:$H$201,MATCH($A1560&amp;"-1",Matches!$J$2:$J$201,0))),5,IF(SIGN(D1560-E1560)&lt;&gt;SIGN(INDEX(Matches!$G$2:$G$201,MATCH($A1560&amp;"-1",Matches!$J$2:$J$201,0))-INDEX(Matches!$H$2:$H$201,MATCH($A1560&amp;"-1",Matches!$J$2:$J$201,0))),0,IF(D1560-E1560=INDEX(Matches!$G$2:$G$201,MATCH($A1560&amp;"-1",Matches!$J$2:$J$201,0))-INDEX(Matches!$H$2:$H$201,MATCH($A1560&amp;"-1",Matches!$J$2:$J$201,0)),3,2))))),""))</f>
        <v/>
      </c>
      <c r="Y1560" s="12" t="str">
        <f aca="false">IF(OR($B1560="",F1560="",G1560=""),"",IFERROR(IF(OR(INDEX(Matches!$I$2:$I$201,MATCH($A1560&amp;"-2",Matches!$J$2:$J$201,0))="Void",INDEX(Matches!$G$2:$G$201,MATCH($A1560&amp;"-2",Matches!$J$2:$J$201,0))="",INDEX(Matches!$H$2:$H$201,MATCH($A1560&amp;"-2",Matches!$J$2:$J$201,0))=""),"",IF(AND($C1560&lt;&gt;"",INDEX(Matches!$F$2:$F$201,MATCH($A1560&amp;"-2",Matches!$J$2:$J$201,0))&lt;&gt;"",$C1560&gt;=INDEX(Matches!$F$2:$F$201,MATCH($A1560&amp;"-2",Matches!$J$2:$J$201,0))),"",IF(AND(F1560=INDEX(Matches!$G$2:$G$201,MATCH($A1560&amp;"-2",Matches!$J$2:$J$201,0)),G1560=INDEX(Matches!$H$2:$H$201,MATCH($A1560&amp;"-2",Matches!$J$2:$J$201,0))),5,IF(SIGN(F1560-G1560)&lt;&gt;SIGN(INDEX(Matches!$G$2:$G$201,MATCH($A1560&amp;"-2",Matches!$J$2:$J$201,0))-INDEX(Matches!$H$2:$H$201,MATCH($A1560&amp;"-2",Matches!$J$2:$J$201,0))),0,IF(F1560-G1560=INDEX(Matches!$G$2:$G$201,MATCH($A1560&amp;"-2",Matches!$J$2:$J$201,0))-INDEX(Matches!$H$2:$H$201,MATCH($A1560&amp;"-2",Matches!$J$2:$J$201,0)),3,2))))),""))</f>
        <v/>
      </c>
      <c r="Z1560" s="12" t="str">
        <f aca="false">IF(OR($B1560="",H1560="",I1560=""),"",IFERROR(IF(OR(INDEX(Matches!$I$2:$I$201,MATCH($A1560&amp;"-3",Matches!$J$2:$J$201,0))="Void",INDEX(Matches!$G$2:$G$201,MATCH($A1560&amp;"-3",Matches!$J$2:$J$201,0))="",INDEX(Matches!$H$2:$H$201,MATCH($A1560&amp;"-3",Matches!$J$2:$J$201,0))=""),"",IF(AND($C1560&lt;&gt;"",INDEX(Matches!$F$2:$F$201,MATCH($A1560&amp;"-3",Matches!$J$2:$J$201,0))&lt;&gt;"",$C1560&gt;=INDEX(Matches!$F$2:$F$201,MATCH($A1560&amp;"-3",Matches!$J$2:$J$201,0))),"",IF(AND(H1560=INDEX(Matches!$G$2:$G$201,MATCH($A1560&amp;"-3",Matches!$J$2:$J$201,0)),I1560=INDEX(Matches!$H$2:$H$201,MATCH($A1560&amp;"-3",Matches!$J$2:$J$201,0))),5,IF(SIGN(H1560-I1560)&lt;&gt;SIGN(INDEX(Matches!$G$2:$G$201,MATCH($A1560&amp;"-3",Matches!$J$2:$J$201,0))-INDEX(Matches!$H$2:$H$201,MATCH($A1560&amp;"-3",Matches!$J$2:$J$201,0))),0,IF(H1560-I1560=INDEX(Matches!$G$2:$G$201,MATCH($A1560&amp;"-3",Matches!$J$2:$J$201,0))-INDEX(Matches!$H$2:$H$201,MATCH($A1560&amp;"-3",Matches!$J$2:$J$201,0)),3,2))))),""))</f>
        <v/>
      </c>
      <c r="AA1560" s="12" t="str">
        <f aca="false">IF(OR($B1560="",J1560="",K1560=""),"",IFERROR(IF(OR(INDEX(Matches!$I$2:$I$201,MATCH($A1560&amp;"-4",Matches!$J$2:$J$201,0))="Void",INDEX(Matches!$G$2:$G$201,MATCH($A1560&amp;"-4",Matches!$J$2:$J$201,0))="",INDEX(Matches!$H$2:$H$201,MATCH($A1560&amp;"-4",Matches!$J$2:$J$201,0))=""),"",IF(AND($C1560&lt;&gt;"",INDEX(Matches!$F$2:$F$201,MATCH($A1560&amp;"-4",Matches!$J$2:$J$201,0))&lt;&gt;"",$C1560&gt;=INDEX(Matches!$F$2:$F$201,MATCH($A1560&amp;"-4",Matches!$J$2:$J$201,0))),"",IF(AND(J1560=INDEX(Matches!$G$2:$G$201,MATCH($A1560&amp;"-4",Matches!$J$2:$J$201,0)),K1560=INDEX(Matches!$H$2:$H$201,MATCH($A1560&amp;"-4",Matches!$J$2:$J$201,0))),5,IF(SIGN(J1560-K1560)&lt;&gt;SIGN(INDEX(Matches!$G$2:$G$201,MATCH($A1560&amp;"-4",Matches!$J$2:$J$201,0))-INDEX(Matches!$H$2:$H$201,MATCH($A1560&amp;"-4",Matches!$J$2:$J$201,0))),0,IF(J1560-K1560=INDEX(Matches!$G$2:$G$201,MATCH($A1560&amp;"-4",Matches!$J$2:$J$201,0))-INDEX(Matches!$H$2:$H$201,MATCH($A1560&amp;"-4",Matches!$J$2:$J$201,0)),3,2))))),""))</f>
        <v/>
      </c>
      <c r="AB1560" s="12" t="str">
        <f aca="false">IF(OR($B1560="",L1560="",M1560=""),"",IFERROR(IF(OR(INDEX(Matches!$I$2:$I$201,MATCH($A1560&amp;"-5",Matches!$J$2:$J$201,0))="Void",INDEX(Matches!$G$2:$G$201,MATCH($A1560&amp;"-5",Matches!$J$2:$J$201,0))="",INDEX(Matches!$H$2:$H$201,MATCH($A1560&amp;"-5",Matches!$J$2:$J$201,0))=""),"",IF(AND($C1560&lt;&gt;"",INDEX(Matches!$F$2:$F$201,MATCH($A1560&amp;"-5",Matches!$J$2:$J$201,0))&lt;&gt;"",$C1560&gt;=INDEX(Matches!$F$2:$F$201,MATCH($A1560&amp;"-5",Matches!$J$2:$J$201,0))),"",IF(AND(L1560=INDEX(Matches!$G$2:$G$201,MATCH($A1560&amp;"-5",Matches!$J$2:$J$201,0)),M1560=INDEX(Matches!$H$2:$H$201,MATCH($A1560&amp;"-5",Matches!$J$2:$J$201,0))),5,IF(SIGN(L1560-M1560)&lt;&gt;SIGN(INDEX(Matches!$G$2:$G$201,MATCH($A1560&amp;"-5",Matches!$J$2:$J$201,0))-INDEX(Matches!$H$2:$H$201,MATCH($A1560&amp;"-5",Matches!$J$2:$J$201,0))),0,IF(L1560-M1560=INDEX(Matches!$G$2:$G$201,MATCH($A1560&amp;"-5",Matches!$J$2:$J$201,0))-INDEX(Matches!$H$2:$H$201,MATCH($A1560&amp;"-5",Matches!$J$2:$J$201,0)),3,2))))),""))</f>
        <v/>
      </c>
      <c r="AC1560" s="12" t="str">
        <f aca="false">IF(OR($B1560="",N1560="",O1560=""),"",IFERROR(IF(OR(INDEX(Matches!$I$2:$I$201,MATCH($A1560&amp;"-6",Matches!$J$2:$J$201,0))="Void",INDEX(Matches!$G$2:$G$201,MATCH($A1560&amp;"-6",Matches!$J$2:$J$201,0))="",INDEX(Matches!$H$2:$H$201,MATCH($A1560&amp;"-6",Matches!$J$2:$J$201,0))=""),"",IF(AND($C1560&lt;&gt;"",INDEX(Matches!$F$2:$F$201,MATCH($A1560&amp;"-6",Matches!$J$2:$J$201,0))&lt;&gt;"",$C1560&gt;=INDEX(Matches!$F$2:$F$201,MATCH($A1560&amp;"-6",Matches!$J$2:$J$201,0))),"",IF(AND(N1560=INDEX(Matches!$G$2:$G$201,MATCH($A1560&amp;"-6",Matches!$J$2:$J$201,0)),O1560=INDEX(Matches!$H$2:$H$201,MATCH($A1560&amp;"-6",Matches!$J$2:$J$201,0))),5,IF(SIGN(N1560-O1560)&lt;&gt;SIGN(INDEX(Matches!$G$2:$G$201,MATCH($A1560&amp;"-6",Matches!$J$2:$J$201,0))-INDEX(Matches!$H$2:$H$201,MATCH($A1560&amp;"-6",Matches!$J$2:$J$201,0))),0,IF(N1560-O1560=INDEX(Matches!$G$2:$G$201,MATCH($A1560&amp;"-6",Matches!$J$2:$J$201,0))-INDEX(Matches!$H$2:$H$201,MATCH($A1560&amp;"-6",Matches!$J$2:$J$201,0)),3,2))))),""))</f>
        <v/>
      </c>
      <c r="AD1560" s="12" t="str">
        <f aca="false">IF(OR($B1560="",P1560="",Q1560=""),"",IFERROR(IF(OR(INDEX(Matches!$I$2:$I$201,MATCH($A1560&amp;"-7",Matches!$J$2:$J$201,0))="Void",INDEX(Matches!$G$2:$G$201,MATCH($A1560&amp;"-7",Matches!$J$2:$J$201,0))="",INDEX(Matches!$H$2:$H$201,MATCH($A1560&amp;"-7",Matches!$J$2:$J$201,0))=""),"",IF(AND($C1560&lt;&gt;"",INDEX(Matches!$F$2:$F$201,MATCH($A1560&amp;"-7",Matches!$J$2:$J$201,0))&lt;&gt;"",$C1560&gt;=INDEX(Matches!$F$2:$F$201,MATCH($A1560&amp;"-7",Matches!$J$2:$J$201,0))),"",IF(AND(P1560=INDEX(Matches!$G$2:$G$201,MATCH($A1560&amp;"-7",Matches!$J$2:$J$201,0)),Q1560=INDEX(Matches!$H$2:$H$201,MATCH($A1560&amp;"-7",Matches!$J$2:$J$201,0))),5,IF(SIGN(P1560-Q1560)&lt;&gt;SIGN(INDEX(Matches!$G$2:$G$201,MATCH($A1560&amp;"-7",Matches!$J$2:$J$201,0))-INDEX(Matches!$H$2:$H$201,MATCH($A1560&amp;"-7",Matches!$J$2:$J$201,0))),0,IF(P1560-Q1560=INDEX(Matches!$G$2:$G$201,MATCH($A1560&amp;"-7",Matches!$J$2:$J$201,0))-INDEX(Matches!$H$2:$H$201,MATCH($A1560&amp;"-7",Matches!$J$2:$J$201,0)),3,2))))),""))</f>
        <v/>
      </c>
      <c r="AE1560" s="12" t="str">
        <f aca="false">IF(OR($B1560="",R1560="",S1560=""),"",IFERROR(IF(OR(INDEX(Matches!$I$2:$I$201,MATCH($A1560&amp;"-8",Matches!$J$2:$J$201,0))="Void",INDEX(Matches!$G$2:$G$201,MATCH($A1560&amp;"-8",Matches!$J$2:$J$201,0))="",INDEX(Matches!$H$2:$H$201,MATCH($A1560&amp;"-8",Matches!$J$2:$J$201,0))=""),"",IF(AND($C1560&lt;&gt;"",INDEX(Matches!$F$2:$F$201,MATCH($A1560&amp;"-8",Matches!$J$2:$J$201,0))&lt;&gt;"",$C1560&gt;=INDEX(Matches!$F$2:$F$201,MATCH($A1560&amp;"-8",Matches!$J$2:$J$201,0))),"",IF(AND(R1560=INDEX(Matches!$G$2:$G$201,MATCH($A1560&amp;"-8",Matches!$J$2:$J$201,0)),S1560=INDEX(Matches!$H$2:$H$201,MATCH($A1560&amp;"-8",Matches!$J$2:$J$201,0))),5,IF(SIGN(R1560-S1560)&lt;&gt;SIGN(INDEX(Matches!$G$2:$G$201,MATCH($A1560&amp;"-8",Matches!$J$2:$J$201,0))-INDEX(Matches!$H$2:$H$201,MATCH($A1560&amp;"-8",Matches!$J$2:$J$201,0))),0,IF(R1560-S1560=INDEX(Matches!$G$2:$G$201,MATCH($A1560&amp;"-8",Matches!$J$2:$J$201,0))-INDEX(Matches!$H$2:$H$201,MATCH($A1560&amp;"-8",Matches!$J$2:$J$201,0)),3,2))))),""))</f>
        <v/>
      </c>
      <c r="AF1560" s="12" t="str">
        <f aca="false">IF(OR($B1560="",T1560="",U1560=""),"",IFERROR(IF(OR(INDEX(Matches!$I$2:$I$201,MATCH($A1560&amp;"-9",Matches!$J$2:$J$201,0))="Void",INDEX(Matches!$G$2:$G$201,MATCH($A1560&amp;"-9",Matches!$J$2:$J$201,0))="",INDEX(Matches!$H$2:$H$201,MATCH($A1560&amp;"-9",Matches!$J$2:$J$201,0))=""),"",IF(AND($C1560&lt;&gt;"",INDEX(Matches!$F$2:$F$201,MATCH($A1560&amp;"-9",Matches!$J$2:$J$201,0))&lt;&gt;"",$C1560&gt;=INDEX(Matches!$F$2:$F$201,MATCH($A1560&amp;"-9",Matches!$J$2:$J$201,0))),"",IF(AND(T1560=INDEX(Matches!$G$2:$G$201,MATCH($A1560&amp;"-9",Matches!$J$2:$J$201,0)),U1560=INDEX(Matches!$H$2:$H$201,MATCH($A1560&amp;"-9",Matches!$J$2:$J$201,0))),5,IF(SIGN(T1560-U1560)&lt;&gt;SIGN(INDEX(Matches!$G$2:$G$201,MATCH($A1560&amp;"-9",Matches!$J$2:$J$201,0))-INDEX(Matches!$H$2:$H$201,MATCH($A1560&amp;"-9",Matches!$J$2:$J$201,0))),0,IF(T1560-U1560=INDEX(Matches!$G$2:$G$201,MATCH($A1560&amp;"-9",Matches!$J$2:$J$201,0))-INDEX(Matches!$H$2:$H$201,MATCH($A1560&amp;"-9",Matches!$J$2:$J$201,0)),3,2))))),""))</f>
        <v/>
      </c>
      <c r="AG1560" s="12" t="str">
        <f aca="false">IF(OR($B1560="",V1560="",W1560=""),"",IFERROR(IF(OR(INDEX(Matches!$I$2:$I$201,MATCH($A1560&amp;"-10",Matches!$J$2:$J$201,0))="Void",INDEX(Matches!$G$2:$G$201,MATCH($A1560&amp;"-10",Matches!$J$2:$J$201,0))="",INDEX(Matches!$H$2:$H$201,MATCH($A1560&amp;"-10",Matches!$J$2:$J$201,0))=""),"",IF(AND($C1560&lt;&gt;"",INDEX(Matches!$F$2:$F$201,MATCH($A1560&amp;"-10",Matches!$J$2:$J$201,0))&lt;&gt;"",$C1560&gt;=INDEX(Matches!$F$2:$F$201,MATCH($A1560&amp;"-10",Matches!$J$2:$J$201,0))),"",IF(AND(V1560=INDEX(Matches!$G$2:$G$201,MATCH($A1560&amp;"-10",Matches!$J$2:$J$201,0)),W1560=INDEX(Matches!$H$2:$H$201,MATCH($A1560&amp;"-10",Matches!$J$2:$J$201,0))),5,IF(SIGN(V1560-W1560)&lt;&gt;SIGN(INDEX(Matches!$G$2:$G$201,MATCH($A1560&amp;"-10",Matches!$J$2:$J$201,0))-INDEX(Matches!$H$2:$H$201,MATCH($A1560&amp;"-10",Matches!$J$2:$J$201,0))),0,IF(V1560-W1560=INDEX(Matches!$G$2:$G$201,MATCH($A1560&amp;"-10",Matches!$J$2:$J$201,0))-INDEX(Matches!$H$2:$H$201,MATCH($A1560&amp;"-10",Matches!$J$2:$J$201,0)),3,2))))),""))</f>
        <v/>
      </c>
      <c r="AH1560" s="13" t="str">
        <f aca="false">IF($B1560="","",SUM(X1560:AG1560))</f>
        <v/>
      </c>
      <c r="AI1560" s="12" t="str">
        <f aca="false">IF($B1560="","",COUNTIF(X1560:AG1560,5))</f>
        <v/>
      </c>
      <c r="AJ1560" s="12" t="str">
        <f aca="false">IF($B1560="","",COUNTIF(X1560:AG1560,"&gt;=2"))</f>
        <v/>
      </c>
      <c r="AK1560" s="12" t="str">
        <f aca="false">IF($B1560="","",COUNT(X1560:AG1560))</f>
        <v/>
      </c>
    </row>
    <row r="1561" customFormat="false" ht="15" hidden="false" customHeight="false" outlineLevel="0" collapsed="false">
      <c r="A1561" s="7"/>
      <c r="B1561" s="7"/>
      <c r="C1561" s="11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12" t="str">
        <f aca="false">IF(OR($B1561="",D1561="",E1561=""),"",IFERROR(IF(OR(INDEX(Matches!$I$2:$I$201,MATCH($A1561&amp;"-1",Matches!$J$2:$J$201,0))="Void",INDEX(Matches!$G$2:$G$201,MATCH($A1561&amp;"-1",Matches!$J$2:$J$201,0))="",INDEX(Matches!$H$2:$H$201,MATCH($A1561&amp;"-1",Matches!$J$2:$J$201,0))=""),"",IF(AND($C1561&lt;&gt;"",INDEX(Matches!$F$2:$F$201,MATCH($A1561&amp;"-1",Matches!$J$2:$J$201,0))&lt;&gt;"",$C1561&gt;=INDEX(Matches!$F$2:$F$201,MATCH($A1561&amp;"-1",Matches!$J$2:$J$201,0))),"",IF(AND(D1561=INDEX(Matches!$G$2:$G$201,MATCH($A1561&amp;"-1",Matches!$J$2:$J$201,0)),E1561=INDEX(Matches!$H$2:$H$201,MATCH($A1561&amp;"-1",Matches!$J$2:$J$201,0))),5,IF(SIGN(D1561-E1561)&lt;&gt;SIGN(INDEX(Matches!$G$2:$G$201,MATCH($A1561&amp;"-1",Matches!$J$2:$J$201,0))-INDEX(Matches!$H$2:$H$201,MATCH($A1561&amp;"-1",Matches!$J$2:$J$201,0))),0,IF(D1561-E1561=INDEX(Matches!$G$2:$G$201,MATCH($A1561&amp;"-1",Matches!$J$2:$J$201,0))-INDEX(Matches!$H$2:$H$201,MATCH($A1561&amp;"-1",Matches!$J$2:$J$201,0)),3,2))))),""))</f>
        <v/>
      </c>
      <c r="Y1561" s="12" t="str">
        <f aca="false">IF(OR($B1561="",F1561="",G1561=""),"",IFERROR(IF(OR(INDEX(Matches!$I$2:$I$201,MATCH($A1561&amp;"-2",Matches!$J$2:$J$201,0))="Void",INDEX(Matches!$G$2:$G$201,MATCH($A1561&amp;"-2",Matches!$J$2:$J$201,0))="",INDEX(Matches!$H$2:$H$201,MATCH($A1561&amp;"-2",Matches!$J$2:$J$201,0))=""),"",IF(AND($C1561&lt;&gt;"",INDEX(Matches!$F$2:$F$201,MATCH($A1561&amp;"-2",Matches!$J$2:$J$201,0))&lt;&gt;"",$C1561&gt;=INDEX(Matches!$F$2:$F$201,MATCH($A1561&amp;"-2",Matches!$J$2:$J$201,0))),"",IF(AND(F1561=INDEX(Matches!$G$2:$G$201,MATCH($A1561&amp;"-2",Matches!$J$2:$J$201,0)),G1561=INDEX(Matches!$H$2:$H$201,MATCH($A1561&amp;"-2",Matches!$J$2:$J$201,0))),5,IF(SIGN(F1561-G1561)&lt;&gt;SIGN(INDEX(Matches!$G$2:$G$201,MATCH($A1561&amp;"-2",Matches!$J$2:$J$201,0))-INDEX(Matches!$H$2:$H$201,MATCH($A1561&amp;"-2",Matches!$J$2:$J$201,0))),0,IF(F1561-G1561=INDEX(Matches!$G$2:$G$201,MATCH($A1561&amp;"-2",Matches!$J$2:$J$201,0))-INDEX(Matches!$H$2:$H$201,MATCH($A1561&amp;"-2",Matches!$J$2:$J$201,0)),3,2))))),""))</f>
        <v/>
      </c>
      <c r="Z1561" s="12" t="str">
        <f aca="false">IF(OR($B1561="",H1561="",I1561=""),"",IFERROR(IF(OR(INDEX(Matches!$I$2:$I$201,MATCH($A1561&amp;"-3",Matches!$J$2:$J$201,0))="Void",INDEX(Matches!$G$2:$G$201,MATCH($A1561&amp;"-3",Matches!$J$2:$J$201,0))="",INDEX(Matches!$H$2:$H$201,MATCH($A1561&amp;"-3",Matches!$J$2:$J$201,0))=""),"",IF(AND($C1561&lt;&gt;"",INDEX(Matches!$F$2:$F$201,MATCH($A1561&amp;"-3",Matches!$J$2:$J$201,0))&lt;&gt;"",$C1561&gt;=INDEX(Matches!$F$2:$F$201,MATCH($A1561&amp;"-3",Matches!$J$2:$J$201,0))),"",IF(AND(H1561=INDEX(Matches!$G$2:$G$201,MATCH($A1561&amp;"-3",Matches!$J$2:$J$201,0)),I1561=INDEX(Matches!$H$2:$H$201,MATCH($A1561&amp;"-3",Matches!$J$2:$J$201,0))),5,IF(SIGN(H1561-I1561)&lt;&gt;SIGN(INDEX(Matches!$G$2:$G$201,MATCH($A1561&amp;"-3",Matches!$J$2:$J$201,0))-INDEX(Matches!$H$2:$H$201,MATCH($A1561&amp;"-3",Matches!$J$2:$J$201,0))),0,IF(H1561-I1561=INDEX(Matches!$G$2:$G$201,MATCH($A1561&amp;"-3",Matches!$J$2:$J$201,0))-INDEX(Matches!$H$2:$H$201,MATCH($A1561&amp;"-3",Matches!$J$2:$J$201,0)),3,2))))),""))</f>
        <v/>
      </c>
      <c r="AA1561" s="12" t="str">
        <f aca="false">IF(OR($B1561="",J1561="",K1561=""),"",IFERROR(IF(OR(INDEX(Matches!$I$2:$I$201,MATCH($A1561&amp;"-4",Matches!$J$2:$J$201,0))="Void",INDEX(Matches!$G$2:$G$201,MATCH($A1561&amp;"-4",Matches!$J$2:$J$201,0))="",INDEX(Matches!$H$2:$H$201,MATCH($A1561&amp;"-4",Matches!$J$2:$J$201,0))=""),"",IF(AND($C1561&lt;&gt;"",INDEX(Matches!$F$2:$F$201,MATCH($A1561&amp;"-4",Matches!$J$2:$J$201,0))&lt;&gt;"",$C1561&gt;=INDEX(Matches!$F$2:$F$201,MATCH($A1561&amp;"-4",Matches!$J$2:$J$201,0))),"",IF(AND(J1561=INDEX(Matches!$G$2:$G$201,MATCH($A1561&amp;"-4",Matches!$J$2:$J$201,0)),K1561=INDEX(Matches!$H$2:$H$201,MATCH($A1561&amp;"-4",Matches!$J$2:$J$201,0))),5,IF(SIGN(J1561-K1561)&lt;&gt;SIGN(INDEX(Matches!$G$2:$G$201,MATCH($A1561&amp;"-4",Matches!$J$2:$J$201,0))-INDEX(Matches!$H$2:$H$201,MATCH($A1561&amp;"-4",Matches!$J$2:$J$201,0))),0,IF(J1561-K1561=INDEX(Matches!$G$2:$G$201,MATCH($A1561&amp;"-4",Matches!$J$2:$J$201,0))-INDEX(Matches!$H$2:$H$201,MATCH($A1561&amp;"-4",Matches!$J$2:$J$201,0)),3,2))))),""))</f>
        <v/>
      </c>
      <c r="AB1561" s="12" t="str">
        <f aca="false">IF(OR($B1561="",L1561="",M1561=""),"",IFERROR(IF(OR(INDEX(Matches!$I$2:$I$201,MATCH($A1561&amp;"-5",Matches!$J$2:$J$201,0))="Void",INDEX(Matches!$G$2:$G$201,MATCH($A1561&amp;"-5",Matches!$J$2:$J$201,0))="",INDEX(Matches!$H$2:$H$201,MATCH($A1561&amp;"-5",Matches!$J$2:$J$201,0))=""),"",IF(AND($C1561&lt;&gt;"",INDEX(Matches!$F$2:$F$201,MATCH($A1561&amp;"-5",Matches!$J$2:$J$201,0))&lt;&gt;"",$C1561&gt;=INDEX(Matches!$F$2:$F$201,MATCH($A1561&amp;"-5",Matches!$J$2:$J$201,0))),"",IF(AND(L1561=INDEX(Matches!$G$2:$G$201,MATCH($A1561&amp;"-5",Matches!$J$2:$J$201,0)),M1561=INDEX(Matches!$H$2:$H$201,MATCH($A1561&amp;"-5",Matches!$J$2:$J$201,0))),5,IF(SIGN(L1561-M1561)&lt;&gt;SIGN(INDEX(Matches!$G$2:$G$201,MATCH($A1561&amp;"-5",Matches!$J$2:$J$201,0))-INDEX(Matches!$H$2:$H$201,MATCH($A1561&amp;"-5",Matches!$J$2:$J$201,0))),0,IF(L1561-M1561=INDEX(Matches!$G$2:$G$201,MATCH($A1561&amp;"-5",Matches!$J$2:$J$201,0))-INDEX(Matches!$H$2:$H$201,MATCH($A1561&amp;"-5",Matches!$J$2:$J$201,0)),3,2))))),""))</f>
        <v/>
      </c>
      <c r="AC1561" s="12" t="str">
        <f aca="false">IF(OR($B1561="",N1561="",O1561=""),"",IFERROR(IF(OR(INDEX(Matches!$I$2:$I$201,MATCH($A1561&amp;"-6",Matches!$J$2:$J$201,0))="Void",INDEX(Matches!$G$2:$G$201,MATCH($A1561&amp;"-6",Matches!$J$2:$J$201,0))="",INDEX(Matches!$H$2:$H$201,MATCH($A1561&amp;"-6",Matches!$J$2:$J$201,0))=""),"",IF(AND($C1561&lt;&gt;"",INDEX(Matches!$F$2:$F$201,MATCH($A1561&amp;"-6",Matches!$J$2:$J$201,0))&lt;&gt;"",$C1561&gt;=INDEX(Matches!$F$2:$F$201,MATCH($A1561&amp;"-6",Matches!$J$2:$J$201,0))),"",IF(AND(N1561=INDEX(Matches!$G$2:$G$201,MATCH($A1561&amp;"-6",Matches!$J$2:$J$201,0)),O1561=INDEX(Matches!$H$2:$H$201,MATCH($A1561&amp;"-6",Matches!$J$2:$J$201,0))),5,IF(SIGN(N1561-O1561)&lt;&gt;SIGN(INDEX(Matches!$G$2:$G$201,MATCH($A1561&amp;"-6",Matches!$J$2:$J$201,0))-INDEX(Matches!$H$2:$H$201,MATCH($A1561&amp;"-6",Matches!$J$2:$J$201,0))),0,IF(N1561-O1561=INDEX(Matches!$G$2:$G$201,MATCH($A1561&amp;"-6",Matches!$J$2:$J$201,0))-INDEX(Matches!$H$2:$H$201,MATCH($A1561&amp;"-6",Matches!$J$2:$J$201,0)),3,2))))),""))</f>
        <v/>
      </c>
      <c r="AD1561" s="12" t="str">
        <f aca="false">IF(OR($B1561="",P1561="",Q1561=""),"",IFERROR(IF(OR(INDEX(Matches!$I$2:$I$201,MATCH($A1561&amp;"-7",Matches!$J$2:$J$201,0))="Void",INDEX(Matches!$G$2:$G$201,MATCH($A1561&amp;"-7",Matches!$J$2:$J$201,0))="",INDEX(Matches!$H$2:$H$201,MATCH($A1561&amp;"-7",Matches!$J$2:$J$201,0))=""),"",IF(AND($C1561&lt;&gt;"",INDEX(Matches!$F$2:$F$201,MATCH($A1561&amp;"-7",Matches!$J$2:$J$201,0))&lt;&gt;"",$C1561&gt;=INDEX(Matches!$F$2:$F$201,MATCH($A1561&amp;"-7",Matches!$J$2:$J$201,0))),"",IF(AND(P1561=INDEX(Matches!$G$2:$G$201,MATCH($A1561&amp;"-7",Matches!$J$2:$J$201,0)),Q1561=INDEX(Matches!$H$2:$H$201,MATCH($A1561&amp;"-7",Matches!$J$2:$J$201,0))),5,IF(SIGN(P1561-Q1561)&lt;&gt;SIGN(INDEX(Matches!$G$2:$G$201,MATCH($A1561&amp;"-7",Matches!$J$2:$J$201,0))-INDEX(Matches!$H$2:$H$201,MATCH($A1561&amp;"-7",Matches!$J$2:$J$201,0))),0,IF(P1561-Q1561=INDEX(Matches!$G$2:$G$201,MATCH($A1561&amp;"-7",Matches!$J$2:$J$201,0))-INDEX(Matches!$H$2:$H$201,MATCH($A1561&amp;"-7",Matches!$J$2:$J$201,0)),3,2))))),""))</f>
        <v/>
      </c>
      <c r="AE1561" s="12" t="str">
        <f aca="false">IF(OR($B1561="",R1561="",S1561=""),"",IFERROR(IF(OR(INDEX(Matches!$I$2:$I$201,MATCH($A1561&amp;"-8",Matches!$J$2:$J$201,0))="Void",INDEX(Matches!$G$2:$G$201,MATCH($A1561&amp;"-8",Matches!$J$2:$J$201,0))="",INDEX(Matches!$H$2:$H$201,MATCH($A1561&amp;"-8",Matches!$J$2:$J$201,0))=""),"",IF(AND($C1561&lt;&gt;"",INDEX(Matches!$F$2:$F$201,MATCH($A1561&amp;"-8",Matches!$J$2:$J$201,0))&lt;&gt;"",$C1561&gt;=INDEX(Matches!$F$2:$F$201,MATCH($A1561&amp;"-8",Matches!$J$2:$J$201,0))),"",IF(AND(R1561=INDEX(Matches!$G$2:$G$201,MATCH($A1561&amp;"-8",Matches!$J$2:$J$201,0)),S1561=INDEX(Matches!$H$2:$H$201,MATCH($A1561&amp;"-8",Matches!$J$2:$J$201,0))),5,IF(SIGN(R1561-S1561)&lt;&gt;SIGN(INDEX(Matches!$G$2:$G$201,MATCH($A1561&amp;"-8",Matches!$J$2:$J$201,0))-INDEX(Matches!$H$2:$H$201,MATCH($A1561&amp;"-8",Matches!$J$2:$J$201,0))),0,IF(R1561-S1561=INDEX(Matches!$G$2:$G$201,MATCH($A1561&amp;"-8",Matches!$J$2:$J$201,0))-INDEX(Matches!$H$2:$H$201,MATCH($A1561&amp;"-8",Matches!$J$2:$J$201,0)),3,2))))),""))</f>
        <v/>
      </c>
      <c r="AF1561" s="12" t="str">
        <f aca="false">IF(OR($B1561="",T1561="",U1561=""),"",IFERROR(IF(OR(INDEX(Matches!$I$2:$I$201,MATCH($A1561&amp;"-9",Matches!$J$2:$J$201,0))="Void",INDEX(Matches!$G$2:$G$201,MATCH($A1561&amp;"-9",Matches!$J$2:$J$201,0))="",INDEX(Matches!$H$2:$H$201,MATCH($A1561&amp;"-9",Matches!$J$2:$J$201,0))=""),"",IF(AND($C1561&lt;&gt;"",INDEX(Matches!$F$2:$F$201,MATCH($A1561&amp;"-9",Matches!$J$2:$J$201,0))&lt;&gt;"",$C1561&gt;=INDEX(Matches!$F$2:$F$201,MATCH($A1561&amp;"-9",Matches!$J$2:$J$201,0))),"",IF(AND(T1561=INDEX(Matches!$G$2:$G$201,MATCH($A1561&amp;"-9",Matches!$J$2:$J$201,0)),U1561=INDEX(Matches!$H$2:$H$201,MATCH($A1561&amp;"-9",Matches!$J$2:$J$201,0))),5,IF(SIGN(T1561-U1561)&lt;&gt;SIGN(INDEX(Matches!$G$2:$G$201,MATCH($A1561&amp;"-9",Matches!$J$2:$J$201,0))-INDEX(Matches!$H$2:$H$201,MATCH($A1561&amp;"-9",Matches!$J$2:$J$201,0))),0,IF(T1561-U1561=INDEX(Matches!$G$2:$G$201,MATCH($A1561&amp;"-9",Matches!$J$2:$J$201,0))-INDEX(Matches!$H$2:$H$201,MATCH($A1561&amp;"-9",Matches!$J$2:$J$201,0)),3,2))))),""))</f>
        <v/>
      </c>
      <c r="AG1561" s="12" t="str">
        <f aca="false">IF(OR($B1561="",V1561="",W1561=""),"",IFERROR(IF(OR(INDEX(Matches!$I$2:$I$201,MATCH($A1561&amp;"-10",Matches!$J$2:$J$201,0))="Void",INDEX(Matches!$G$2:$G$201,MATCH($A1561&amp;"-10",Matches!$J$2:$J$201,0))="",INDEX(Matches!$H$2:$H$201,MATCH($A1561&amp;"-10",Matches!$J$2:$J$201,0))=""),"",IF(AND($C1561&lt;&gt;"",INDEX(Matches!$F$2:$F$201,MATCH($A1561&amp;"-10",Matches!$J$2:$J$201,0))&lt;&gt;"",$C1561&gt;=INDEX(Matches!$F$2:$F$201,MATCH($A1561&amp;"-10",Matches!$J$2:$J$201,0))),"",IF(AND(V1561=INDEX(Matches!$G$2:$G$201,MATCH($A1561&amp;"-10",Matches!$J$2:$J$201,0)),W1561=INDEX(Matches!$H$2:$H$201,MATCH($A1561&amp;"-10",Matches!$J$2:$J$201,0))),5,IF(SIGN(V1561-W1561)&lt;&gt;SIGN(INDEX(Matches!$G$2:$G$201,MATCH($A1561&amp;"-10",Matches!$J$2:$J$201,0))-INDEX(Matches!$H$2:$H$201,MATCH($A1561&amp;"-10",Matches!$J$2:$J$201,0))),0,IF(V1561-W1561=INDEX(Matches!$G$2:$G$201,MATCH($A1561&amp;"-10",Matches!$J$2:$J$201,0))-INDEX(Matches!$H$2:$H$201,MATCH($A1561&amp;"-10",Matches!$J$2:$J$201,0)),3,2))))),""))</f>
        <v/>
      </c>
      <c r="AH1561" s="13" t="str">
        <f aca="false">IF($B1561="","",SUM(X1561:AG1561))</f>
        <v/>
      </c>
      <c r="AI1561" s="12" t="str">
        <f aca="false">IF($B1561="","",COUNTIF(X1561:AG1561,5))</f>
        <v/>
      </c>
      <c r="AJ1561" s="12" t="str">
        <f aca="false">IF($B1561="","",COUNTIF(X1561:AG1561,"&gt;=2"))</f>
        <v/>
      </c>
      <c r="AK1561" s="12" t="str">
        <f aca="false">IF($B1561="","",COUNT(X1561:AG1561))</f>
        <v/>
      </c>
    </row>
    <row r="1562" customFormat="false" ht="15" hidden="false" customHeight="false" outlineLevel="0" collapsed="false">
      <c r="A1562" s="7"/>
      <c r="B1562" s="7"/>
      <c r="C1562" s="11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12" t="str">
        <f aca="false">IF(OR($B1562="",D1562="",E1562=""),"",IFERROR(IF(OR(INDEX(Matches!$I$2:$I$201,MATCH($A1562&amp;"-1",Matches!$J$2:$J$201,0))="Void",INDEX(Matches!$G$2:$G$201,MATCH($A1562&amp;"-1",Matches!$J$2:$J$201,0))="",INDEX(Matches!$H$2:$H$201,MATCH($A1562&amp;"-1",Matches!$J$2:$J$201,0))=""),"",IF(AND($C1562&lt;&gt;"",INDEX(Matches!$F$2:$F$201,MATCH($A1562&amp;"-1",Matches!$J$2:$J$201,0))&lt;&gt;"",$C1562&gt;=INDEX(Matches!$F$2:$F$201,MATCH($A1562&amp;"-1",Matches!$J$2:$J$201,0))),"",IF(AND(D1562=INDEX(Matches!$G$2:$G$201,MATCH($A1562&amp;"-1",Matches!$J$2:$J$201,0)),E1562=INDEX(Matches!$H$2:$H$201,MATCH($A1562&amp;"-1",Matches!$J$2:$J$201,0))),5,IF(SIGN(D1562-E1562)&lt;&gt;SIGN(INDEX(Matches!$G$2:$G$201,MATCH($A1562&amp;"-1",Matches!$J$2:$J$201,0))-INDEX(Matches!$H$2:$H$201,MATCH($A1562&amp;"-1",Matches!$J$2:$J$201,0))),0,IF(D1562-E1562=INDEX(Matches!$G$2:$G$201,MATCH($A1562&amp;"-1",Matches!$J$2:$J$201,0))-INDEX(Matches!$H$2:$H$201,MATCH($A1562&amp;"-1",Matches!$J$2:$J$201,0)),3,2))))),""))</f>
        <v/>
      </c>
      <c r="Y1562" s="12" t="str">
        <f aca="false">IF(OR($B1562="",F1562="",G1562=""),"",IFERROR(IF(OR(INDEX(Matches!$I$2:$I$201,MATCH($A1562&amp;"-2",Matches!$J$2:$J$201,0))="Void",INDEX(Matches!$G$2:$G$201,MATCH($A1562&amp;"-2",Matches!$J$2:$J$201,0))="",INDEX(Matches!$H$2:$H$201,MATCH($A1562&amp;"-2",Matches!$J$2:$J$201,0))=""),"",IF(AND($C1562&lt;&gt;"",INDEX(Matches!$F$2:$F$201,MATCH($A1562&amp;"-2",Matches!$J$2:$J$201,0))&lt;&gt;"",$C1562&gt;=INDEX(Matches!$F$2:$F$201,MATCH($A1562&amp;"-2",Matches!$J$2:$J$201,0))),"",IF(AND(F1562=INDEX(Matches!$G$2:$G$201,MATCH($A1562&amp;"-2",Matches!$J$2:$J$201,0)),G1562=INDEX(Matches!$H$2:$H$201,MATCH($A1562&amp;"-2",Matches!$J$2:$J$201,0))),5,IF(SIGN(F1562-G1562)&lt;&gt;SIGN(INDEX(Matches!$G$2:$G$201,MATCH($A1562&amp;"-2",Matches!$J$2:$J$201,0))-INDEX(Matches!$H$2:$H$201,MATCH($A1562&amp;"-2",Matches!$J$2:$J$201,0))),0,IF(F1562-G1562=INDEX(Matches!$G$2:$G$201,MATCH($A1562&amp;"-2",Matches!$J$2:$J$201,0))-INDEX(Matches!$H$2:$H$201,MATCH($A1562&amp;"-2",Matches!$J$2:$J$201,0)),3,2))))),""))</f>
        <v/>
      </c>
      <c r="Z1562" s="12" t="str">
        <f aca="false">IF(OR($B1562="",H1562="",I1562=""),"",IFERROR(IF(OR(INDEX(Matches!$I$2:$I$201,MATCH($A1562&amp;"-3",Matches!$J$2:$J$201,0))="Void",INDEX(Matches!$G$2:$G$201,MATCH($A1562&amp;"-3",Matches!$J$2:$J$201,0))="",INDEX(Matches!$H$2:$H$201,MATCH($A1562&amp;"-3",Matches!$J$2:$J$201,0))=""),"",IF(AND($C1562&lt;&gt;"",INDEX(Matches!$F$2:$F$201,MATCH($A1562&amp;"-3",Matches!$J$2:$J$201,0))&lt;&gt;"",$C1562&gt;=INDEX(Matches!$F$2:$F$201,MATCH($A1562&amp;"-3",Matches!$J$2:$J$201,0))),"",IF(AND(H1562=INDEX(Matches!$G$2:$G$201,MATCH($A1562&amp;"-3",Matches!$J$2:$J$201,0)),I1562=INDEX(Matches!$H$2:$H$201,MATCH($A1562&amp;"-3",Matches!$J$2:$J$201,0))),5,IF(SIGN(H1562-I1562)&lt;&gt;SIGN(INDEX(Matches!$G$2:$G$201,MATCH($A1562&amp;"-3",Matches!$J$2:$J$201,0))-INDEX(Matches!$H$2:$H$201,MATCH($A1562&amp;"-3",Matches!$J$2:$J$201,0))),0,IF(H1562-I1562=INDEX(Matches!$G$2:$G$201,MATCH($A1562&amp;"-3",Matches!$J$2:$J$201,0))-INDEX(Matches!$H$2:$H$201,MATCH($A1562&amp;"-3",Matches!$J$2:$J$201,0)),3,2))))),""))</f>
        <v/>
      </c>
      <c r="AA1562" s="12" t="str">
        <f aca="false">IF(OR($B1562="",J1562="",K1562=""),"",IFERROR(IF(OR(INDEX(Matches!$I$2:$I$201,MATCH($A1562&amp;"-4",Matches!$J$2:$J$201,0))="Void",INDEX(Matches!$G$2:$G$201,MATCH($A1562&amp;"-4",Matches!$J$2:$J$201,0))="",INDEX(Matches!$H$2:$H$201,MATCH($A1562&amp;"-4",Matches!$J$2:$J$201,0))=""),"",IF(AND($C1562&lt;&gt;"",INDEX(Matches!$F$2:$F$201,MATCH($A1562&amp;"-4",Matches!$J$2:$J$201,0))&lt;&gt;"",$C1562&gt;=INDEX(Matches!$F$2:$F$201,MATCH($A1562&amp;"-4",Matches!$J$2:$J$201,0))),"",IF(AND(J1562=INDEX(Matches!$G$2:$G$201,MATCH($A1562&amp;"-4",Matches!$J$2:$J$201,0)),K1562=INDEX(Matches!$H$2:$H$201,MATCH($A1562&amp;"-4",Matches!$J$2:$J$201,0))),5,IF(SIGN(J1562-K1562)&lt;&gt;SIGN(INDEX(Matches!$G$2:$G$201,MATCH($A1562&amp;"-4",Matches!$J$2:$J$201,0))-INDEX(Matches!$H$2:$H$201,MATCH($A1562&amp;"-4",Matches!$J$2:$J$201,0))),0,IF(J1562-K1562=INDEX(Matches!$G$2:$G$201,MATCH($A1562&amp;"-4",Matches!$J$2:$J$201,0))-INDEX(Matches!$H$2:$H$201,MATCH($A1562&amp;"-4",Matches!$J$2:$J$201,0)),3,2))))),""))</f>
        <v/>
      </c>
      <c r="AB1562" s="12" t="str">
        <f aca="false">IF(OR($B1562="",L1562="",M1562=""),"",IFERROR(IF(OR(INDEX(Matches!$I$2:$I$201,MATCH($A1562&amp;"-5",Matches!$J$2:$J$201,0))="Void",INDEX(Matches!$G$2:$G$201,MATCH($A1562&amp;"-5",Matches!$J$2:$J$201,0))="",INDEX(Matches!$H$2:$H$201,MATCH($A1562&amp;"-5",Matches!$J$2:$J$201,0))=""),"",IF(AND($C1562&lt;&gt;"",INDEX(Matches!$F$2:$F$201,MATCH($A1562&amp;"-5",Matches!$J$2:$J$201,0))&lt;&gt;"",$C1562&gt;=INDEX(Matches!$F$2:$F$201,MATCH($A1562&amp;"-5",Matches!$J$2:$J$201,0))),"",IF(AND(L1562=INDEX(Matches!$G$2:$G$201,MATCH($A1562&amp;"-5",Matches!$J$2:$J$201,0)),M1562=INDEX(Matches!$H$2:$H$201,MATCH($A1562&amp;"-5",Matches!$J$2:$J$201,0))),5,IF(SIGN(L1562-M1562)&lt;&gt;SIGN(INDEX(Matches!$G$2:$G$201,MATCH($A1562&amp;"-5",Matches!$J$2:$J$201,0))-INDEX(Matches!$H$2:$H$201,MATCH($A1562&amp;"-5",Matches!$J$2:$J$201,0))),0,IF(L1562-M1562=INDEX(Matches!$G$2:$G$201,MATCH($A1562&amp;"-5",Matches!$J$2:$J$201,0))-INDEX(Matches!$H$2:$H$201,MATCH($A1562&amp;"-5",Matches!$J$2:$J$201,0)),3,2))))),""))</f>
        <v/>
      </c>
      <c r="AC1562" s="12" t="str">
        <f aca="false">IF(OR($B1562="",N1562="",O1562=""),"",IFERROR(IF(OR(INDEX(Matches!$I$2:$I$201,MATCH($A1562&amp;"-6",Matches!$J$2:$J$201,0))="Void",INDEX(Matches!$G$2:$G$201,MATCH($A1562&amp;"-6",Matches!$J$2:$J$201,0))="",INDEX(Matches!$H$2:$H$201,MATCH($A1562&amp;"-6",Matches!$J$2:$J$201,0))=""),"",IF(AND($C1562&lt;&gt;"",INDEX(Matches!$F$2:$F$201,MATCH($A1562&amp;"-6",Matches!$J$2:$J$201,0))&lt;&gt;"",$C1562&gt;=INDEX(Matches!$F$2:$F$201,MATCH($A1562&amp;"-6",Matches!$J$2:$J$201,0))),"",IF(AND(N1562=INDEX(Matches!$G$2:$G$201,MATCH($A1562&amp;"-6",Matches!$J$2:$J$201,0)),O1562=INDEX(Matches!$H$2:$H$201,MATCH($A1562&amp;"-6",Matches!$J$2:$J$201,0))),5,IF(SIGN(N1562-O1562)&lt;&gt;SIGN(INDEX(Matches!$G$2:$G$201,MATCH($A1562&amp;"-6",Matches!$J$2:$J$201,0))-INDEX(Matches!$H$2:$H$201,MATCH($A1562&amp;"-6",Matches!$J$2:$J$201,0))),0,IF(N1562-O1562=INDEX(Matches!$G$2:$G$201,MATCH($A1562&amp;"-6",Matches!$J$2:$J$201,0))-INDEX(Matches!$H$2:$H$201,MATCH($A1562&amp;"-6",Matches!$J$2:$J$201,0)),3,2))))),""))</f>
        <v/>
      </c>
      <c r="AD1562" s="12" t="str">
        <f aca="false">IF(OR($B1562="",P1562="",Q1562=""),"",IFERROR(IF(OR(INDEX(Matches!$I$2:$I$201,MATCH($A1562&amp;"-7",Matches!$J$2:$J$201,0))="Void",INDEX(Matches!$G$2:$G$201,MATCH($A1562&amp;"-7",Matches!$J$2:$J$201,0))="",INDEX(Matches!$H$2:$H$201,MATCH($A1562&amp;"-7",Matches!$J$2:$J$201,0))=""),"",IF(AND($C1562&lt;&gt;"",INDEX(Matches!$F$2:$F$201,MATCH($A1562&amp;"-7",Matches!$J$2:$J$201,0))&lt;&gt;"",$C1562&gt;=INDEX(Matches!$F$2:$F$201,MATCH($A1562&amp;"-7",Matches!$J$2:$J$201,0))),"",IF(AND(P1562=INDEX(Matches!$G$2:$G$201,MATCH($A1562&amp;"-7",Matches!$J$2:$J$201,0)),Q1562=INDEX(Matches!$H$2:$H$201,MATCH($A1562&amp;"-7",Matches!$J$2:$J$201,0))),5,IF(SIGN(P1562-Q1562)&lt;&gt;SIGN(INDEX(Matches!$G$2:$G$201,MATCH($A1562&amp;"-7",Matches!$J$2:$J$201,0))-INDEX(Matches!$H$2:$H$201,MATCH($A1562&amp;"-7",Matches!$J$2:$J$201,0))),0,IF(P1562-Q1562=INDEX(Matches!$G$2:$G$201,MATCH($A1562&amp;"-7",Matches!$J$2:$J$201,0))-INDEX(Matches!$H$2:$H$201,MATCH($A1562&amp;"-7",Matches!$J$2:$J$201,0)),3,2))))),""))</f>
        <v/>
      </c>
      <c r="AE1562" s="12" t="str">
        <f aca="false">IF(OR($B1562="",R1562="",S1562=""),"",IFERROR(IF(OR(INDEX(Matches!$I$2:$I$201,MATCH($A1562&amp;"-8",Matches!$J$2:$J$201,0))="Void",INDEX(Matches!$G$2:$G$201,MATCH($A1562&amp;"-8",Matches!$J$2:$J$201,0))="",INDEX(Matches!$H$2:$H$201,MATCH($A1562&amp;"-8",Matches!$J$2:$J$201,0))=""),"",IF(AND($C1562&lt;&gt;"",INDEX(Matches!$F$2:$F$201,MATCH($A1562&amp;"-8",Matches!$J$2:$J$201,0))&lt;&gt;"",$C1562&gt;=INDEX(Matches!$F$2:$F$201,MATCH($A1562&amp;"-8",Matches!$J$2:$J$201,0))),"",IF(AND(R1562=INDEX(Matches!$G$2:$G$201,MATCH($A1562&amp;"-8",Matches!$J$2:$J$201,0)),S1562=INDEX(Matches!$H$2:$H$201,MATCH($A1562&amp;"-8",Matches!$J$2:$J$201,0))),5,IF(SIGN(R1562-S1562)&lt;&gt;SIGN(INDEX(Matches!$G$2:$G$201,MATCH($A1562&amp;"-8",Matches!$J$2:$J$201,0))-INDEX(Matches!$H$2:$H$201,MATCH($A1562&amp;"-8",Matches!$J$2:$J$201,0))),0,IF(R1562-S1562=INDEX(Matches!$G$2:$G$201,MATCH($A1562&amp;"-8",Matches!$J$2:$J$201,0))-INDEX(Matches!$H$2:$H$201,MATCH($A1562&amp;"-8",Matches!$J$2:$J$201,0)),3,2))))),""))</f>
        <v/>
      </c>
      <c r="AF1562" s="12" t="str">
        <f aca="false">IF(OR($B1562="",T1562="",U1562=""),"",IFERROR(IF(OR(INDEX(Matches!$I$2:$I$201,MATCH($A1562&amp;"-9",Matches!$J$2:$J$201,0))="Void",INDEX(Matches!$G$2:$G$201,MATCH($A1562&amp;"-9",Matches!$J$2:$J$201,0))="",INDEX(Matches!$H$2:$H$201,MATCH($A1562&amp;"-9",Matches!$J$2:$J$201,0))=""),"",IF(AND($C1562&lt;&gt;"",INDEX(Matches!$F$2:$F$201,MATCH($A1562&amp;"-9",Matches!$J$2:$J$201,0))&lt;&gt;"",$C1562&gt;=INDEX(Matches!$F$2:$F$201,MATCH($A1562&amp;"-9",Matches!$J$2:$J$201,0))),"",IF(AND(T1562=INDEX(Matches!$G$2:$G$201,MATCH($A1562&amp;"-9",Matches!$J$2:$J$201,0)),U1562=INDEX(Matches!$H$2:$H$201,MATCH($A1562&amp;"-9",Matches!$J$2:$J$201,0))),5,IF(SIGN(T1562-U1562)&lt;&gt;SIGN(INDEX(Matches!$G$2:$G$201,MATCH($A1562&amp;"-9",Matches!$J$2:$J$201,0))-INDEX(Matches!$H$2:$H$201,MATCH($A1562&amp;"-9",Matches!$J$2:$J$201,0))),0,IF(T1562-U1562=INDEX(Matches!$G$2:$G$201,MATCH($A1562&amp;"-9",Matches!$J$2:$J$201,0))-INDEX(Matches!$H$2:$H$201,MATCH($A1562&amp;"-9",Matches!$J$2:$J$201,0)),3,2))))),""))</f>
        <v/>
      </c>
      <c r="AG1562" s="12" t="str">
        <f aca="false">IF(OR($B1562="",V1562="",W1562=""),"",IFERROR(IF(OR(INDEX(Matches!$I$2:$I$201,MATCH($A1562&amp;"-10",Matches!$J$2:$J$201,0))="Void",INDEX(Matches!$G$2:$G$201,MATCH($A1562&amp;"-10",Matches!$J$2:$J$201,0))="",INDEX(Matches!$H$2:$H$201,MATCH($A1562&amp;"-10",Matches!$J$2:$J$201,0))=""),"",IF(AND($C1562&lt;&gt;"",INDEX(Matches!$F$2:$F$201,MATCH($A1562&amp;"-10",Matches!$J$2:$J$201,0))&lt;&gt;"",$C1562&gt;=INDEX(Matches!$F$2:$F$201,MATCH($A1562&amp;"-10",Matches!$J$2:$J$201,0))),"",IF(AND(V1562=INDEX(Matches!$G$2:$G$201,MATCH($A1562&amp;"-10",Matches!$J$2:$J$201,0)),W1562=INDEX(Matches!$H$2:$H$201,MATCH($A1562&amp;"-10",Matches!$J$2:$J$201,0))),5,IF(SIGN(V1562-W1562)&lt;&gt;SIGN(INDEX(Matches!$G$2:$G$201,MATCH($A1562&amp;"-10",Matches!$J$2:$J$201,0))-INDEX(Matches!$H$2:$H$201,MATCH($A1562&amp;"-10",Matches!$J$2:$J$201,0))),0,IF(V1562-W1562=INDEX(Matches!$G$2:$G$201,MATCH($A1562&amp;"-10",Matches!$J$2:$J$201,0))-INDEX(Matches!$H$2:$H$201,MATCH($A1562&amp;"-10",Matches!$J$2:$J$201,0)),3,2))))),""))</f>
        <v/>
      </c>
      <c r="AH1562" s="13" t="str">
        <f aca="false">IF($B1562="","",SUM(X1562:AG1562))</f>
        <v/>
      </c>
      <c r="AI1562" s="12" t="str">
        <f aca="false">IF($B1562="","",COUNTIF(X1562:AG1562,5))</f>
        <v/>
      </c>
      <c r="AJ1562" s="12" t="str">
        <f aca="false">IF($B1562="","",COUNTIF(X1562:AG1562,"&gt;=2"))</f>
        <v/>
      </c>
      <c r="AK1562" s="12" t="str">
        <f aca="false">IF($B1562="","",COUNT(X1562:AG1562))</f>
        <v/>
      </c>
    </row>
    <row r="1563" customFormat="false" ht="15" hidden="false" customHeight="false" outlineLevel="0" collapsed="false">
      <c r="A1563" s="7"/>
      <c r="B1563" s="7"/>
      <c r="C1563" s="11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12" t="str">
        <f aca="false">IF(OR($B1563="",D1563="",E1563=""),"",IFERROR(IF(OR(INDEX(Matches!$I$2:$I$201,MATCH($A1563&amp;"-1",Matches!$J$2:$J$201,0))="Void",INDEX(Matches!$G$2:$G$201,MATCH($A1563&amp;"-1",Matches!$J$2:$J$201,0))="",INDEX(Matches!$H$2:$H$201,MATCH($A1563&amp;"-1",Matches!$J$2:$J$201,0))=""),"",IF(AND($C1563&lt;&gt;"",INDEX(Matches!$F$2:$F$201,MATCH($A1563&amp;"-1",Matches!$J$2:$J$201,0))&lt;&gt;"",$C1563&gt;=INDEX(Matches!$F$2:$F$201,MATCH($A1563&amp;"-1",Matches!$J$2:$J$201,0))),"",IF(AND(D1563=INDEX(Matches!$G$2:$G$201,MATCH($A1563&amp;"-1",Matches!$J$2:$J$201,0)),E1563=INDEX(Matches!$H$2:$H$201,MATCH($A1563&amp;"-1",Matches!$J$2:$J$201,0))),5,IF(SIGN(D1563-E1563)&lt;&gt;SIGN(INDEX(Matches!$G$2:$G$201,MATCH($A1563&amp;"-1",Matches!$J$2:$J$201,0))-INDEX(Matches!$H$2:$H$201,MATCH($A1563&amp;"-1",Matches!$J$2:$J$201,0))),0,IF(D1563-E1563=INDEX(Matches!$G$2:$G$201,MATCH($A1563&amp;"-1",Matches!$J$2:$J$201,0))-INDEX(Matches!$H$2:$H$201,MATCH($A1563&amp;"-1",Matches!$J$2:$J$201,0)),3,2))))),""))</f>
        <v/>
      </c>
      <c r="Y1563" s="12" t="str">
        <f aca="false">IF(OR($B1563="",F1563="",G1563=""),"",IFERROR(IF(OR(INDEX(Matches!$I$2:$I$201,MATCH($A1563&amp;"-2",Matches!$J$2:$J$201,0))="Void",INDEX(Matches!$G$2:$G$201,MATCH($A1563&amp;"-2",Matches!$J$2:$J$201,0))="",INDEX(Matches!$H$2:$H$201,MATCH($A1563&amp;"-2",Matches!$J$2:$J$201,0))=""),"",IF(AND($C1563&lt;&gt;"",INDEX(Matches!$F$2:$F$201,MATCH($A1563&amp;"-2",Matches!$J$2:$J$201,0))&lt;&gt;"",$C1563&gt;=INDEX(Matches!$F$2:$F$201,MATCH($A1563&amp;"-2",Matches!$J$2:$J$201,0))),"",IF(AND(F1563=INDEX(Matches!$G$2:$G$201,MATCH($A1563&amp;"-2",Matches!$J$2:$J$201,0)),G1563=INDEX(Matches!$H$2:$H$201,MATCH($A1563&amp;"-2",Matches!$J$2:$J$201,0))),5,IF(SIGN(F1563-G1563)&lt;&gt;SIGN(INDEX(Matches!$G$2:$G$201,MATCH($A1563&amp;"-2",Matches!$J$2:$J$201,0))-INDEX(Matches!$H$2:$H$201,MATCH($A1563&amp;"-2",Matches!$J$2:$J$201,0))),0,IF(F1563-G1563=INDEX(Matches!$G$2:$G$201,MATCH($A1563&amp;"-2",Matches!$J$2:$J$201,0))-INDEX(Matches!$H$2:$H$201,MATCH($A1563&amp;"-2",Matches!$J$2:$J$201,0)),3,2))))),""))</f>
        <v/>
      </c>
      <c r="Z1563" s="12" t="str">
        <f aca="false">IF(OR($B1563="",H1563="",I1563=""),"",IFERROR(IF(OR(INDEX(Matches!$I$2:$I$201,MATCH($A1563&amp;"-3",Matches!$J$2:$J$201,0))="Void",INDEX(Matches!$G$2:$G$201,MATCH($A1563&amp;"-3",Matches!$J$2:$J$201,0))="",INDEX(Matches!$H$2:$H$201,MATCH($A1563&amp;"-3",Matches!$J$2:$J$201,0))=""),"",IF(AND($C1563&lt;&gt;"",INDEX(Matches!$F$2:$F$201,MATCH($A1563&amp;"-3",Matches!$J$2:$J$201,0))&lt;&gt;"",$C1563&gt;=INDEX(Matches!$F$2:$F$201,MATCH($A1563&amp;"-3",Matches!$J$2:$J$201,0))),"",IF(AND(H1563=INDEX(Matches!$G$2:$G$201,MATCH($A1563&amp;"-3",Matches!$J$2:$J$201,0)),I1563=INDEX(Matches!$H$2:$H$201,MATCH($A1563&amp;"-3",Matches!$J$2:$J$201,0))),5,IF(SIGN(H1563-I1563)&lt;&gt;SIGN(INDEX(Matches!$G$2:$G$201,MATCH($A1563&amp;"-3",Matches!$J$2:$J$201,0))-INDEX(Matches!$H$2:$H$201,MATCH($A1563&amp;"-3",Matches!$J$2:$J$201,0))),0,IF(H1563-I1563=INDEX(Matches!$G$2:$G$201,MATCH($A1563&amp;"-3",Matches!$J$2:$J$201,0))-INDEX(Matches!$H$2:$H$201,MATCH($A1563&amp;"-3",Matches!$J$2:$J$201,0)),3,2))))),""))</f>
        <v/>
      </c>
      <c r="AA1563" s="12" t="str">
        <f aca="false">IF(OR($B1563="",J1563="",K1563=""),"",IFERROR(IF(OR(INDEX(Matches!$I$2:$I$201,MATCH($A1563&amp;"-4",Matches!$J$2:$J$201,0))="Void",INDEX(Matches!$G$2:$G$201,MATCH($A1563&amp;"-4",Matches!$J$2:$J$201,0))="",INDEX(Matches!$H$2:$H$201,MATCH($A1563&amp;"-4",Matches!$J$2:$J$201,0))=""),"",IF(AND($C1563&lt;&gt;"",INDEX(Matches!$F$2:$F$201,MATCH($A1563&amp;"-4",Matches!$J$2:$J$201,0))&lt;&gt;"",$C1563&gt;=INDEX(Matches!$F$2:$F$201,MATCH($A1563&amp;"-4",Matches!$J$2:$J$201,0))),"",IF(AND(J1563=INDEX(Matches!$G$2:$G$201,MATCH($A1563&amp;"-4",Matches!$J$2:$J$201,0)),K1563=INDEX(Matches!$H$2:$H$201,MATCH($A1563&amp;"-4",Matches!$J$2:$J$201,0))),5,IF(SIGN(J1563-K1563)&lt;&gt;SIGN(INDEX(Matches!$G$2:$G$201,MATCH($A1563&amp;"-4",Matches!$J$2:$J$201,0))-INDEX(Matches!$H$2:$H$201,MATCH($A1563&amp;"-4",Matches!$J$2:$J$201,0))),0,IF(J1563-K1563=INDEX(Matches!$G$2:$G$201,MATCH($A1563&amp;"-4",Matches!$J$2:$J$201,0))-INDEX(Matches!$H$2:$H$201,MATCH($A1563&amp;"-4",Matches!$J$2:$J$201,0)),3,2))))),""))</f>
        <v/>
      </c>
      <c r="AB1563" s="12" t="str">
        <f aca="false">IF(OR($B1563="",L1563="",M1563=""),"",IFERROR(IF(OR(INDEX(Matches!$I$2:$I$201,MATCH($A1563&amp;"-5",Matches!$J$2:$J$201,0))="Void",INDEX(Matches!$G$2:$G$201,MATCH($A1563&amp;"-5",Matches!$J$2:$J$201,0))="",INDEX(Matches!$H$2:$H$201,MATCH($A1563&amp;"-5",Matches!$J$2:$J$201,0))=""),"",IF(AND($C1563&lt;&gt;"",INDEX(Matches!$F$2:$F$201,MATCH($A1563&amp;"-5",Matches!$J$2:$J$201,0))&lt;&gt;"",$C1563&gt;=INDEX(Matches!$F$2:$F$201,MATCH($A1563&amp;"-5",Matches!$J$2:$J$201,0))),"",IF(AND(L1563=INDEX(Matches!$G$2:$G$201,MATCH($A1563&amp;"-5",Matches!$J$2:$J$201,0)),M1563=INDEX(Matches!$H$2:$H$201,MATCH($A1563&amp;"-5",Matches!$J$2:$J$201,0))),5,IF(SIGN(L1563-M1563)&lt;&gt;SIGN(INDEX(Matches!$G$2:$G$201,MATCH($A1563&amp;"-5",Matches!$J$2:$J$201,0))-INDEX(Matches!$H$2:$H$201,MATCH($A1563&amp;"-5",Matches!$J$2:$J$201,0))),0,IF(L1563-M1563=INDEX(Matches!$G$2:$G$201,MATCH($A1563&amp;"-5",Matches!$J$2:$J$201,0))-INDEX(Matches!$H$2:$H$201,MATCH($A1563&amp;"-5",Matches!$J$2:$J$201,0)),3,2))))),""))</f>
        <v/>
      </c>
      <c r="AC1563" s="12" t="str">
        <f aca="false">IF(OR($B1563="",N1563="",O1563=""),"",IFERROR(IF(OR(INDEX(Matches!$I$2:$I$201,MATCH($A1563&amp;"-6",Matches!$J$2:$J$201,0))="Void",INDEX(Matches!$G$2:$G$201,MATCH($A1563&amp;"-6",Matches!$J$2:$J$201,0))="",INDEX(Matches!$H$2:$H$201,MATCH($A1563&amp;"-6",Matches!$J$2:$J$201,0))=""),"",IF(AND($C1563&lt;&gt;"",INDEX(Matches!$F$2:$F$201,MATCH($A1563&amp;"-6",Matches!$J$2:$J$201,0))&lt;&gt;"",$C1563&gt;=INDEX(Matches!$F$2:$F$201,MATCH($A1563&amp;"-6",Matches!$J$2:$J$201,0))),"",IF(AND(N1563=INDEX(Matches!$G$2:$G$201,MATCH($A1563&amp;"-6",Matches!$J$2:$J$201,0)),O1563=INDEX(Matches!$H$2:$H$201,MATCH($A1563&amp;"-6",Matches!$J$2:$J$201,0))),5,IF(SIGN(N1563-O1563)&lt;&gt;SIGN(INDEX(Matches!$G$2:$G$201,MATCH($A1563&amp;"-6",Matches!$J$2:$J$201,0))-INDEX(Matches!$H$2:$H$201,MATCH($A1563&amp;"-6",Matches!$J$2:$J$201,0))),0,IF(N1563-O1563=INDEX(Matches!$G$2:$G$201,MATCH($A1563&amp;"-6",Matches!$J$2:$J$201,0))-INDEX(Matches!$H$2:$H$201,MATCH($A1563&amp;"-6",Matches!$J$2:$J$201,0)),3,2))))),""))</f>
        <v/>
      </c>
      <c r="AD1563" s="12" t="str">
        <f aca="false">IF(OR($B1563="",P1563="",Q1563=""),"",IFERROR(IF(OR(INDEX(Matches!$I$2:$I$201,MATCH($A1563&amp;"-7",Matches!$J$2:$J$201,0))="Void",INDEX(Matches!$G$2:$G$201,MATCH($A1563&amp;"-7",Matches!$J$2:$J$201,0))="",INDEX(Matches!$H$2:$H$201,MATCH($A1563&amp;"-7",Matches!$J$2:$J$201,0))=""),"",IF(AND($C1563&lt;&gt;"",INDEX(Matches!$F$2:$F$201,MATCH($A1563&amp;"-7",Matches!$J$2:$J$201,0))&lt;&gt;"",$C1563&gt;=INDEX(Matches!$F$2:$F$201,MATCH($A1563&amp;"-7",Matches!$J$2:$J$201,0))),"",IF(AND(P1563=INDEX(Matches!$G$2:$G$201,MATCH($A1563&amp;"-7",Matches!$J$2:$J$201,0)),Q1563=INDEX(Matches!$H$2:$H$201,MATCH($A1563&amp;"-7",Matches!$J$2:$J$201,0))),5,IF(SIGN(P1563-Q1563)&lt;&gt;SIGN(INDEX(Matches!$G$2:$G$201,MATCH($A1563&amp;"-7",Matches!$J$2:$J$201,0))-INDEX(Matches!$H$2:$H$201,MATCH($A1563&amp;"-7",Matches!$J$2:$J$201,0))),0,IF(P1563-Q1563=INDEX(Matches!$G$2:$G$201,MATCH($A1563&amp;"-7",Matches!$J$2:$J$201,0))-INDEX(Matches!$H$2:$H$201,MATCH($A1563&amp;"-7",Matches!$J$2:$J$201,0)),3,2))))),""))</f>
        <v/>
      </c>
      <c r="AE1563" s="12" t="str">
        <f aca="false">IF(OR($B1563="",R1563="",S1563=""),"",IFERROR(IF(OR(INDEX(Matches!$I$2:$I$201,MATCH($A1563&amp;"-8",Matches!$J$2:$J$201,0))="Void",INDEX(Matches!$G$2:$G$201,MATCH($A1563&amp;"-8",Matches!$J$2:$J$201,0))="",INDEX(Matches!$H$2:$H$201,MATCH($A1563&amp;"-8",Matches!$J$2:$J$201,0))=""),"",IF(AND($C1563&lt;&gt;"",INDEX(Matches!$F$2:$F$201,MATCH($A1563&amp;"-8",Matches!$J$2:$J$201,0))&lt;&gt;"",$C1563&gt;=INDEX(Matches!$F$2:$F$201,MATCH($A1563&amp;"-8",Matches!$J$2:$J$201,0))),"",IF(AND(R1563=INDEX(Matches!$G$2:$G$201,MATCH($A1563&amp;"-8",Matches!$J$2:$J$201,0)),S1563=INDEX(Matches!$H$2:$H$201,MATCH($A1563&amp;"-8",Matches!$J$2:$J$201,0))),5,IF(SIGN(R1563-S1563)&lt;&gt;SIGN(INDEX(Matches!$G$2:$G$201,MATCH($A1563&amp;"-8",Matches!$J$2:$J$201,0))-INDEX(Matches!$H$2:$H$201,MATCH($A1563&amp;"-8",Matches!$J$2:$J$201,0))),0,IF(R1563-S1563=INDEX(Matches!$G$2:$G$201,MATCH($A1563&amp;"-8",Matches!$J$2:$J$201,0))-INDEX(Matches!$H$2:$H$201,MATCH($A1563&amp;"-8",Matches!$J$2:$J$201,0)),3,2))))),""))</f>
        <v/>
      </c>
      <c r="AF1563" s="12" t="str">
        <f aca="false">IF(OR($B1563="",T1563="",U1563=""),"",IFERROR(IF(OR(INDEX(Matches!$I$2:$I$201,MATCH($A1563&amp;"-9",Matches!$J$2:$J$201,0))="Void",INDEX(Matches!$G$2:$G$201,MATCH($A1563&amp;"-9",Matches!$J$2:$J$201,0))="",INDEX(Matches!$H$2:$H$201,MATCH($A1563&amp;"-9",Matches!$J$2:$J$201,0))=""),"",IF(AND($C1563&lt;&gt;"",INDEX(Matches!$F$2:$F$201,MATCH($A1563&amp;"-9",Matches!$J$2:$J$201,0))&lt;&gt;"",$C1563&gt;=INDEX(Matches!$F$2:$F$201,MATCH($A1563&amp;"-9",Matches!$J$2:$J$201,0))),"",IF(AND(T1563=INDEX(Matches!$G$2:$G$201,MATCH($A1563&amp;"-9",Matches!$J$2:$J$201,0)),U1563=INDEX(Matches!$H$2:$H$201,MATCH($A1563&amp;"-9",Matches!$J$2:$J$201,0))),5,IF(SIGN(T1563-U1563)&lt;&gt;SIGN(INDEX(Matches!$G$2:$G$201,MATCH($A1563&amp;"-9",Matches!$J$2:$J$201,0))-INDEX(Matches!$H$2:$H$201,MATCH($A1563&amp;"-9",Matches!$J$2:$J$201,0))),0,IF(T1563-U1563=INDEX(Matches!$G$2:$G$201,MATCH($A1563&amp;"-9",Matches!$J$2:$J$201,0))-INDEX(Matches!$H$2:$H$201,MATCH($A1563&amp;"-9",Matches!$J$2:$J$201,0)),3,2))))),""))</f>
        <v/>
      </c>
      <c r="AG1563" s="12" t="str">
        <f aca="false">IF(OR($B1563="",V1563="",W1563=""),"",IFERROR(IF(OR(INDEX(Matches!$I$2:$I$201,MATCH($A1563&amp;"-10",Matches!$J$2:$J$201,0))="Void",INDEX(Matches!$G$2:$G$201,MATCH($A1563&amp;"-10",Matches!$J$2:$J$201,0))="",INDEX(Matches!$H$2:$H$201,MATCH($A1563&amp;"-10",Matches!$J$2:$J$201,0))=""),"",IF(AND($C1563&lt;&gt;"",INDEX(Matches!$F$2:$F$201,MATCH($A1563&amp;"-10",Matches!$J$2:$J$201,0))&lt;&gt;"",$C1563&gt;=INDEX(Matches!$F$2:$F$201,MATCH($A1563&amp;"-10",Matches!$J$2:$J$201,0))),"",IF(AND(V1563=INDEX(Matches!$G$2:$G$201,MATCH($A1563&amp;"-10",Matches!$J$2:$J$201,0)),W1563=INDEX(Matches!$H$2:$H$201,MATCH($A1563&amp;"-10",Matches!$J$2:$J$201,0))),5,IF(SIGN(V1563-W1563)&lt;&gt;SIGN(INDEX(Matches!$G$2:$G$201,MATCH($A1563&amp;"-10",Matches!$J$2:$J$201,0))-INDEX(Matches!$H$2:$H$201,MATCH($A1563&amp;"-10",Matches!$J$2:$J$201,0))),0,IF(V1563-W1563=INDEX(Matches!$G$2:$G$201,MATCH($A1563&amp;"-10",Matches!$J$2:$J$201,0))-INDEX(Matches!$H$2:$H$201,MATCH($A1563&amp;"-10",Matches!$J$2:$J$201,0)),3,2))))),""))</f>
        <v/>
      </c>
      <c r="AH1563" s="13" t="str">
        <f aca="false">IF($B1563="","",SUM(X1563:AG1563))</f>
        <v/>
      </c>
      <c r="AI1563" s="12" t="str">
        <f aca="false">IF($B1563="","",COUNTIF(X1563:AG1563,5))</f>
        <v/>
      </c>
      <c r="AJ1563" s="12" t="str">
        <f aca="false">IF($B1563="","",COUNTIF(X1563:AG1563,"&gt;=2"))</f>
        <v/>
      </c>
      <c r="AK1563" s="12" t="str">
        <f aca="false">IF($B1563="","",COUNT(X1563:AG1563))</f>
        <v/>
      </c>
    </row>
    <row r="1564" customFormat="false" ht="15" hidden="false" customHeight="false" outlineLevel="0" collapsed="false">
      <c r="A1564" s="7"/>
      <c r="B1564" s="7"/>
      <c r="C1564" s="11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12" t="str">
        <f aca="false">IF(OR($B1564="",D1564="",E1564=""),"",IFERROR(IF(OR(INDEX(Matches!$I$2:$I$201,MATCH($A1564&amp;"-1",Matches!$J$2:$J$201,0))="Void",INDEX(Matches!$G$2:$G$201,MATCH($A1564&amp;"-1",Matches!$J$2:$J$201,0))="",INDEX(Matches!$H$2:$H$201,MATCH($A1564&amp;"-1",Matches!$J$2:$J$201,0))=""),"",IF(AND($C1564&lt;&gt;"",INDEX(Matches!$F$2:$F$201,MATCH($A1564&amp;"-1",Matches!$J$2:$J$201,0))&lt;&gt;"",$C1564&gt;=INDEX(Matches!$F$2:$F$201,MATCH($A1564&amp;"-1",Matches!$J$2:$J$201,0))),"",IF(AND(D1564=INDEX(Matches!$G$2:$G$201,MATCH($A1564&amp;"-1",Matches!$J$2:$J$201,0)),E1564=INDEX(Matches!$H$2:$H$201,MATCH($A1564&amp;"-1",Matches!$J$2:$J$201,0))),5,IF(SIGN(D1564-E1564)&lt;&gt;SIGN(INDEX(Matches!$G$2:$G$201,MATCH($A1564&amp;"-1",Matches!$J$2:$J$201,0))-INDEX(Matches!$H$2:$H$201,MATCH($A1564&amp;"-1",Matches!$J$2:$J$201,0))),0,IF(D1564-E1564=INDEX(Matches!$G$2:$G$201,MATCH($A1564&amp;"-1",Matches!$J$2:$J$201,0))-INDEX(Matches!$H$2:$H$201,MATCH($A1564&amp;"-1",Matches!$J$2:$J$201,0)),3,2))))),""))</f>
        <v/>
      </c>
      <c r="Y1564" s="12" t="str">
        <f aca="false">IF(OR($B1564="",F1564="",G1564=""),"",IFERROR(IF(OR(INDEX(Matches!$I$2:$I$201,MATCH($A1564&amp;"-2",Matches!$J$2:$J$201,0))="Void",INDEX(Matches!$G$2:$G$201,MATCH($A1564&amp;"-2",Matches!$J$2:$J$201,0))="",INDEX(Matches!$H$2:$H$201,MATCH($A1564&amp;"-2",Matches!$J$2:$J$201,0))=""),"",IF(AND($C1564&lt;&gt;"",INDEX(Matches!$F$2:$F$201,MATCH($A1564&amp;"-2",Matches!$J$2:$J$201,0))&lt;&gt;"",$C1564&gt;=INDEX(Matches!$F$2:$F$201,MATCH($A1564&amp;"-2",Matches!$J$2:$J$201,0))),"",IF(AND(F1564=INDEX(Matches!$G$2:$G$201,MATCH($A1564&amp;"-2",Matches!$J$2:$J$201,0)),G1564=INDEX(Matches!$H$2:$H$201,MATCH($A1564&amp;"-2",Matches!$J$2:$J$201,0))),5,IF(SIGN(F1564-G1564)&lt;&gt;SIGN(INDEX(Matches!$G$2:$G$201,MATCH($A1564&amp;"-2",Matches!$J$2:$J$201,0))-INDEX(Matches!$H$2:$H$201,MATCH($A1564&amp;"-2",Matches!$J$2:$J$201,0))),0,IF(F1564-G1564=INDEX(Matches!$G$2:$G$201,MATCH($A1564&amp;"-2",Matches!$J$2:$J$201,0))-INDEX(Matches!$H$2:$H$201,MATCH($A1564&amp;"-2",Matches!$J$2:$J$201,0)),3,2))))),""))</f>
        <v/>
      </c>
      <c r="Z1564" s="12" t="str">
        <f aca="false">IF(OR($B1564="",H1564="",I1564=""),"",IFERROR(IF(OR(INDEX(Matches!$I$2:$I$201,MATCH($A1564&amp;"-3",Matches!$J$2:$J$201,0))="Void",INDEX(Matches!$G$2:$G$201,MATCH($A1564&amp;"-3",Matches!$J$2:$J$201,0))="",INDEX(Matches!$H$2:$H$201,MATCH($A1564&amp;"-3",Matches!$J$2:$J$201,0))=""),"",IF(AND($C1564&lt;&gt;"",INDEX(Matches!$F$2:$F$201,MATCH($A1564&amp;"-3",Matches!$J$2:$J$201,0))&lt;&gt;"",$C1564&gt;=INDEX(Matches!$F$2:$F$201,MATCH($A1564&amp;"-3",Matches!$J$2:$J$201,0))),"",IF(AND(H1564=INDEX(Matches!$G$2:$G$201,MATCH($A1564&amp;"-3",Matches!$J$2:$J$201,0)),I1564=INDEX(Matches!$H$2:$H$201,MATCH($A1564&amp;"-3",Matches!$J$2:$J$201,0))),5,IF(SIGN(H1564-I1564)&lt;&gt;SIGN(INDEX(Matches!$G$2:$G$201,MATCH($A1564&amp;"-3",Matches!$J$2:$J$201,0))-INDEX(Matches!$H$2:$H$201,MATCH($A1564&amp;"-3",Matches!$J$2:$J$201,0))),0,IF(H1564-I1564=INDEX(Matches!$G$2:$G$201,MATCH($A1564&amp;"-3",Matches!$J$2:$J$201,0))-INDEX(Matches!$H$2:$H$201,MATCH($A1564&amp;"-3",Matches!$J$2:$J$201,0)),3,2))))),""))</f>
        <v/>
      </c>
      <c r="AA1564" s="12" t="str">
        <f aca="false">IF(OR($B1564="",J1564="",K1564=""),"",IFERROR(IF(OR(INDEX(Matches!$I$2:$I$201,MATCH($A1564&amp;"-4",Matches!$J$2:$J$201,0))="Void",INDEX(Matches!$G$2:$G$201,MATCH($A1564&amp;"-4",Matches!$J$2:$J$201,0))="",INDEX(Matches!$H$2:$H$201,MATCH($A1564&amp;"-4",Matches!$J$2:$J$201,0))=""),"",IF(AND($C1564&lt;&gt;"",INDEX(Matches!$F$2:$F$201,MATCH($A1564&amp;"-4",Matches!$J$2:$J$201,0))&lt;&gt;"",$C1564&gt;=INDEX(Matches!$F$2:$F$201,MATCH($A1564&amp;"-4",Matches!$J$2:$J$201,0))),"",IF(AND(J1564=INDEX(Matches!$G$2:$G$201,MATCH($A1564&amp;"-4",Matches!$J$2:$J$201,0)),K1564=INDEX(Matches!$H$2:$H$201,MATCH($A1564&amp;"-4",Matches!$J$2:$J$201,0))),5,IF(SIGN(J1564-K1564)&lt;&gt;SIGN(INDEX(Matches!$G$2:$G$201,MATCH($A1564&amp;"-4",Matches!$J$2:$J$201,0))-INDEX(Matches!$H$2:$H$201,MATCH($A1564&amp;"-4",Matches!$J$2:$J$201,0))),0,IF(J1564-K1564=INDEX(Matches!$G$2:$G$201,MATCH($A1564&amp;"-4",Matches!$J$2:$J$201,0))-INDEX(Matches!$H$2:$H$201,MATCH($A1564&amp;"-4",Matches!$J$2:$J$201,0)),3,2))))),""))</f>
        <v/>
      </c>
      <c r="AB1564" s="12" t="str">
        <f aca="false">IF(OR($B1564="",L1564="",M1564=""),"",IFERROR(IF(OR(INDEX(Matches!$I$2:$I$201,MATCH($A1564&amp;"-5",Matches!$J$2:$J$201,0))="Void",INDEX(Matches!$G$2:$G$201,MATCH($A1564&amp;"-5",Matches!$J$2:$J$201,0))="",INDEX(Matches!$H$2:$H$201,MATCH($A1564&amp;"-5",Matches!$J$2:$J$201,0))=""),"",IF(AND($C1564&lt;&gt;"",INDEX(Matches!$F$2:$F$201,MATCH($A1564&amp;"-5",Matches!$J$2:$J$201,0))&lt;&gt;"",$C1564&gt;=INDEX(Matches!$F$2:$F$201,MATCH($A1564&amp;"-5",Matches!$J$2:$J$201,0))),"",IF(AND(L1564=INDEX(Matches!$G$2:$G$201,MATCH($A1564&amp;"-5",Matches!$J$2:$J$201,0)),M1564=INDEX(Matches!$H$2:$H$201,MATCH($A1564&amp;"-5",Matches!$J$2:$J$201,0))),5,IF(SIGN(L1564-M1564)&lt;&gt;SIGN(INDEX(Matches!$G$2:$G$201,MATCH($A1564&amp;"-5",Matches!$J$2:$J$201,0))-INDEX(Matches!$H$2:$H$201,MATCH($A1564&amp;"-5",Matches!$J$2:$J$201,0))),0,IF(L1564-M1564=INDEX(Matches!$G$2:$G$201,MATCH($A1564&amp;"-5",Matches!$J$2:$J$201,0))-INDEX(Matches!$H$2:$H$201,MATCH($A1564&amp;"-5",Matches!$J$2:$J$201,0)),3,2))))),""))</f>
        <v/>
      </c>
      <c r="AC1564" s="12" t="str">
        <f aca="false">IF(OR($B1564="",N1564="",O1564=""),"",IFERROR(IF(OR(INDEX(Matches!$I$2:$I$201,MATCH($A1564&amp;"-6",Matches!$J$2:$J$201,0))="Void",INDEX(Matches!$G$2:$G$201,MATCH($A1564&amp;"-6",Matches!$J$2:$J$201,0))="",INDEX(Matches!$H$2:$H$201,MATCH($A1564&amp;"-6",Matches!$J$2:$J$201,0))=""),"",IF(AND($C1564&lt;&gt;"",INDEX(Matches!$F$2:$F$201,MATCH($A1564&amp;"-6",Matches!$J$2:$J$201,0))&lt;&gt;"",$C1564&gt;=INDEX(Matches!$F$2:$F$201,MATCH($A1564&amp;"-6",Matches!$J$2:$J$201,0))),"",IF(AND(N1564=INDEX(Matches!$G$2:$G$201,MATCH($A1564&amp;"-6",Matches!$J$2:$J$201,0)),O1564=INDEX(Matches!$H$2:$H$201,MATCH($A1564&amp;"-6",Matches!$J$2:$J$201,0))),5,IF(SIGN(N1564-O1564)&lt;&gt;SIGN(INDEX(Matches!$G$2:$G$201,MATCH($A1564&amp;"-6",Matches!$J$2:$J$201,0))-INDEX(Matches!$H$2:$H$201,MATCH($A1564&amp;"-6",Matches!$J$2:$J$201,0))),0,IF(N1564-O1564=INDEX(Matches!$G$2:$G$201,MATCH($A1564&amp;"-6",Matches!$J$2:$J$201,0))-INDEX(Matches!$H$2:$H$201,MATCH($A1564&amp;"-6",Matches!$J$2:$J$201,0)),3,2))))),""))</f>
        <v/>
      </c>
      <c r="AD1564" s="12" t="str">
        <f aca="false">IF(OR($B1564="",P1564="",Q1564=""),"",IFERROR(IF(OR(INDEX(Matches!$I$2:$I$201,MATCH($A1564&amp;"-7",Matches!$J$2:$J$201,0))="Void",INDEX(Matches!$G$2:$G$201,MATCH($A1564&amp;"-7",Matches!$J$2:$J$201,0))="",INDEX(Matches!$H$2:$H$201,MATCH($A1564&amp;"-7",Matches!$J$2:$J$201,0))=""),"",IF(AND($C1564&lt;&gt;"",INDEX(Matches!$F$2:$F$201,MATCH($A1564&amp;"-7",Matches!$J$2:$J$201,0))&lt;&gt;"",$C1564&gt;=INDEX(Matches!$F$2:$F$201,MATCH($A1564&amp;"-7",Matches!$J$2:$J$201,0))),"",IF(AND(P1564=INDEX(Matches!$G$2:$G$201,MATCH($A1564&amp;"-7",Matches!$J$2:$J$201,0)),Q1564=INDEX(Matches!$H$2:$H$201,MATCH($A1564&amp;"-7",Matches!$J$2:$J$201,0))),5,IF(SIGN(P1564-Q1564)&lt;&gt;SIGN(INDEX(Matches!$G$2:$G$201,MATCH($A1564&amp;"-7",Matches!$J$2:$J$201,0))-INDEX(Matches!$H$2:$H$201,MATCH($A1564&amp;"-7",Matches!$J$2:$J$201,0))),0,IF(P1564-Q1564=INDEX(Matches!$G$2:$G$201,MATCH($A1564&amp;"-7",Matches!$J$2:$J$201,0))-INDEX(Matches!$H$2:$H$201,MATCH($A1564&amp;"-7",Matches!$J$2:$J$201,0)),3,2))))),""))</f>
        <v/>
      </c>
      <c r="AE1564" s="12" t="str">
        <f aca="false">IF(OR($B1564="",R1564="",S1564=""),"",IFERROR(IF(OR(INDEX(Matches!$I$2:$I$201,MATCH($A1564&amp;"-8",Matches!$J$2:$J$201,0))="Void",INDEX(Matches!$G$2:$G$201,MATCH($A1564&amp;"-8",Matches!$J$2:$J$201,0))="",INDEX(Matches!$H$2:$H$201,MATCH($A1564&amp;"-8",Matches!$J$2:$J$201,0))=""),"",IF(AND($C1564&lt;&gt;"",INDEX(Matches!$F$2:$F$201,MATCH($A1564&amp;"-8",Matches!$J$2:$J$201,0))&lt;&gt;"",$C1564&gt;=INDEX(Matches!$F$2:$F$201,MATCH($A1564&amp;"-8",Matches!$J$2:$J$201,0))),"",IF(AND(R1564=INDEX(Matches!$G$2:$G$201,MATCH($A1564&amp;"-8",Matches!$J$2:$J$201,0)),S1564=INDEX(Matches!$H$2:$H$201,MATCH($A1564&amp;"-8",Matches!$J$2:$J$201,0))),5,IF(SIGN(R1564-S1564)&lt;&gt;SIGN(INDEX(Matches!$G$2:$G$201,MATCH($A1564&amp;"-8",Matches!$J$2:$J$201,0))-INDEX(Matches!$H$2:$H$201,MATCH($A1564&amp;"-8",Matches!$J$2:$J$201,0))),0,IF(R1564-S1564=INDEX(Matches!$G$2:$G$201,MATCH($A1564&amp;"-8",Matches!$J$2:$J$201,0))-INDEX(Matches!$H$2:$H$201,MATCH($A1564&amp;"-8",Matches!$J$2:$J$201,0)),3,2))))),""))</f>
        <v/>
      </c>
      <c r="AF1564" s="12" t="str">
        <f aca="false">IF(OR($B1564="",T1564="",U1564=""),"",IFERROR(IF(OR(INDEX(Matches!$I$2:$I$201,MATCH($A1564&amp;"-9",Matches!$J$2:$J$201,0))="Void",INDEX(Matches!$G$2:$G$201,MATCH($A1564&amp;"-9",Matches!$J$2:$J$201,0))="",INDEX(Matches!$H$2:$H$201,MATCH($A1564&amp;"-9",Matches!$J$2:$J$201,0))=""),"",IF(AND($C1564&lt;&gt;"",INDEX(Matches!$F$2:$F$201,MATCH($A1564&amp;"-9",Matches!$J$2:$J$201,0))&lt;&gt;"",$C1564&gt;=INDEX(Matches!$F$2:$F$201,MATCH($A1564&amp;"-9",Matches!$J$2:$J$201,0))),"",IF(AND(T1564=INDEX(Matches!$G$2:$G$201,MATCH($A1564&amp;"-9",Matches!$J$2:$J$201,0)),U1564=INDEX(Matches!$H$2:$H$201,MATCH($A1564&amp;"-9",Matches!$J$2:$J$201,0))),5,IF(SIGN(T1564-U1564)&lt;&gt;SIGN(INDEX(Matches!$G$2:$G$201,MATCH($A1564&amp;"-9",Matches!$J$2:$J$201,0))-INDEX(Matches!$H$2:$H$201,MATCH($A1564&amp;"-9",Matches!$J$2:$J$201,0))),0,IF(T1564-U1564=INDEX(Matches!$G$2:$G$201,MATCH($A1564&amp;"-9",Matches!$J$2:$J$201,0))-INDEX(Matches!$H$2:$H$201,MATCH($A1564&amp;"-9",Matches!$J$2:$J$201,0)),3,2))))),""))</f>
        <v/>
      </c>
      <c r="AG1564" s="12" t="str">
        <f aca="false">IF(OR($B1564="",V1564="",W1564=""),"",IFERROR(IF(OR(INDEX(Matches!$I$2:$I$201,MATCH($A1564&amp;"-10",Matches!$J$2:$J$201,0))="Void",INDEX(Matches!$G$2:$G$201,MATCH($A1564&amp;"-10",Matches!$J$2:$J$201,0))="",INDEX(Matches!$H$2:$H$201,MATCH($A1564&amp;"-10",Matches!$J$2:$J$201,0))=""),"",IF(AND($C1564&lt;&gt;"",INDEX(Matches!$F$2:$F$201,MATCH($A1564&amp;"-10",Matches!$J$2:$J$201,0))&lt;&gt;"",$C1564&gt;=INDEX(Matches!$F$2:$F$201,MATCH($A1564&amp;"-10",Matches!$J$2:$J$201,0))),"",IF(AND(V1564=INDEX(Matches!$G$2:$G$201,MATCH($A1564&amp;"-10",Matches!$J$2:$J$201,0)),W1564=INDEX(Matches!$H$2:$H$201,MATCH($A1564&amp;"-10",Matches!$J$2:$J$201,0))),5,IF(SIGN(V1564-W1564)&lt;&gt;SIGN(INDEX(Matches!$G$2:$G$201,MATCH($A1564&amp;"-10",Matches!$J$2:$J$201,0))-INDEX(Matches!$H$2:$H$201,MATCH($A1564&amp;"-10",Matches!$J$2:$J$201,0))),0,IF(V1564-W1564=INDEX(Matches!$G$2:$G$201,MATCH($A1564&amp;"-10",Matches!$J$2:$J$201,0))-INDEX(Matches!$H$2:$H$201,MATCH($A1564&amp;"-10",Matches!$J$2:$J$201,0)),3,2))))),""))</f>
        <v/>
      </c>
      <c r="AH1564" s="13" t="str">
        <f aca="false">IF($B1564="","",SUM(X1564:AG1564))</f>
        <v/>
      </c>
      <c r="AI1564" s="12" t="str">
        <f aca="false">IF($B1564="","",COUNTIF(X1564:AG1564,5))</f>
        <v/>
      </c>
      <c r="AJ1564" s="12" t="str">
        <f aca="false">IF($B1564="","",COUNTIF(X1564:AG1564,"&gt;=2"))</f>
        <v/>
      </c>
      <c r="AK1564" s="12" t="str">
        <f aca="false">IF($B1564="","",COUNT(X1564:AG1564))</f>
        <v/>
      </c>
    </row>
    <row r="1565" customFormat="false" ht="15" hidden="false" customHeight="false" outlineLevel="0" collapsed="false">
      <c r="A1565" s="7"/>
      <c r="B1565" s="7"/>
      <c r="C1565" s="11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12" t="str">
        <f aca="false">IF(OR($B1565="",D1565="",E1565=""),"",IFERROR(IF(OR(INDEX(Matches!$I$2:$I$201,MATCH($A1565&amp;"-1",Matches!$J$2:$J$201,0))="Void",INDEX(Matches!$G$2:$G$201,MATCH($A1565&amp;"-1",Matches!$J$2:$J$201,0))="",INDEX(Matches!$H$2:$H$201,MATCH($A1565&amp;"-1",Matches!$J$2:$J$201,0))=""),"",IF(AND($C1565&lt;&gt;"",INDEX(Matches!$F$2:$F$201,MATCH($A1565&amp;"-1",Matches!$J$2:$J$201,0))&lt;&gt;"",$C1565&gt;=INDEX(Matches!$F$2:$F$201,MATCH($A1565&amp;"-1",Matches!$J$2:$J$201,0))),"",IF(AND(D1565=INDEX(Matches!$G$2:$G$201,MATCH($A1565&amp;"-1",Matches!$J$2:$J$201,0)),E1565=INDEX(Matches!$H$2:$H$201,MATCH($A1565&amp;"-1",Matches!$J$2:$J$201,0))),5,IF(SIGN(D1565-E1565)&lt;&gt;SIGN(INDEX(Matches!$G$2:$G$201,MATCH($A1565&amp;"-1",Matches!$J$2:$J$201,0))-INDEX(Matches!$H$2:$H$201,MATCH($A1565&amp;"-1",Matches!$J$2:$J$201,0))),0,IF(D1565-E1565=INDEX(Matches!$G$2:$G$201,MATCH($A1565&amp;"-1",Matches!$J$2:$J$201,0))-INDEX(Matches!$H$2:$H$201,MATCH($A1565&amp;"-1",Matches!$J$2:$J$201,0)),3,2))))),""))</f>
        <v/>
      </c>
      <c r="Y1565" s="12" t="str">
        <f aca="false">IF(OR($B1565="",F1565="",G1565=""),"",IFERROR(IF(OR(INDEX(Matches!$I$2:$I$201,MATCH($A1565&amp;"-2",Matches!$J$2:$J$201,0))="Void",INDEX(Matches!$G$2:$G$201,MATCH($A1565&amp;"-2",Matches!$J$2:$J$201,0))="",INDEX(Matches!$H$2:$H$201,MATCH($A1565&amp;"-2",Matches!$J$2:$J$201,0))=""),"",IF(AND($C1565&lt;&gt;"",INDEX(Matches!$F$2:$F$201,MATCH($A1565&amp;"-2",Matches!$J$2:$J$201,0))&lt;&gt;"",$C1565&gt;=INDEX(Matches!$F$2:$F$201,MATCH($A1565&amp;"-2",Matches!$J$2:$J$201,0))),"",IF(AND(F1565=INDEX(Matches!$G$2:$G$201,MATCH($A1565&amp;"-2",Matches!$J$2:$J$201,0)),G1565=INDEX(Matches!$H$2:$H$201,MATCH($A1565&amp;"-2",Matches!$J$2:$J$201,0))),5,IF(SIGN(F1565-G1565)&lt;&gt;SIGN(INDEX(Matches!$G$2:$G$201,MATCH($A1565&amp;"-2",Matches!$J$2:$J$201,0))-INDEX(Matches!$H$2:$H$201,MATCH($A1565&amp;"-2",Matches!$J$2:$J$201,0))),0,IF(F1565-G1565=INDEX(Matches!$G$2:$G$201,MATCH($A1565&amp;"-2",Matches!$J$2:$J$201,0))-INDEX(Matches!$H$2:$H$201,MATCH($A1565&amp;"-2",Matches!$J$2:$J$201,0)),3,2))))),""))</f>
        <v/>
      </c>
      <c r="Z1565" s="12" t="str">
        <f aca="false">IF(OR($B1565="",H1565="",I1565=""),"",IFERROR(IF(OR(INDEX(Matches!$I$2:$I$201,MATCH($A1565&amp;"-3",Matches!$J$2:$J$201,0))="Void",INDEX(Matches!$G$2:$G$201,MATCH($A1565&amp;"-3",Matches!$J$2:$J$201,0))="",INDEX(Matches!$H$2:$H$201,MATCH($A1565&amp;"-3",Matches!$J$2:$J$201,0))=""),"",IF(AND($C1565&lt;&gt;"",INDEX(Matches!$F$2:$F$201,MATCH($A1565&amp;"-3",Matches!$J$2:$J$201,0))&lt;&gt;"",$C1565&gt;=INDEX(Matches!$F$2:$F$201,MATCH($A1565&amp;"-3",Matches!$J$2:$J$201,0))),"",IF(AND(H1565=INDEX(Matches!$G$2:$G$201,MATCH($A1565&amp;"-3",Matches!$J$2:$J$201,0)),I1565=INDEX(Matches!$H$2:$H$201,MATCH($A1565&amp;"-3",Matches!$J$2:$J$201,0))),5,IF(SIGN(H1565-I1565)&lt;&gt;SIGN(INDEX(Matches!$G$2:$G$201,MATCH($A1565&amp;"-3",Matches!$J$2:$J$201,0))-INDEX(Matches!$H$2:$H$201,MATCH($A1565&amp;"-3",Matches!$J$2:$J$201,0))),0,IF(H1565-I1565=INDEX(Matches!$G$2:$G$201,MATCH($A1565&amp;"-3",Matches!$J$2:$J$201,0))-INDEX(Matches!$H$2:$H$201,MATCH($A1565&amp;"-3",Matches!$J$2:$J$201,0)),3,2))))),""))</f>
        <v/>
      </c>
      <c r="AA1565" s="12" t="str">
        <f aca="false">IF(OR($B1565="",J1565="",K1565=""),"",IFERROR(IF(OR(INDEX(Matches!$I$2:$I$201,MATCH($A1565&amp;"-4",Matches!$J$2:$J$201,0))="Void",INDEX(Matches!$G$2:$G$201,MATCH($A1565&amp;"-4",Matches!$J$2:$J$201,0))="",INDEX(Matches!$H$2:$H$201,MATCH($A1565&amp;"-4",Matches!$J$2:$J$201,0))=""),"",IF(AND($C1565&lt;&gt;"",INDEX(Matches!$F$2:$F$201,MATCH($A1565&amp;"-4",Matches!$J$2:$J$201,0))&lt;&gt;"",$C1565&gt;=INDEX(Matches!$F$2:$F$201,MATCH($A1565&amp;"-4",Matches!$J$2:$J$201,0))),"",IF(AND(J1565=INDEX(Matches!$G$2:$G$201,MATCH($A1565&amp;"-4",Matches!$J$2:$J$201,0)),K1565=INDEX(Matches!$H$2:$H$201,MATCH($A1565&amp;"-4",Matches!$J$2:$J$201,0))),5,IF(SIGN(J1565-K1565)&lt;&gt;SIGN(INDEX(Matches!$G$2:$G$201,MATCH($A1565&amp;"-4",Matches!$J$2:$J$201,0))-INDEX(Matches!$H$2:$H$201,MATCH($A1565&amp;"-4",Matches!$J$2:$J$201,0))),0,IF(J1565-K1565=INDEX(Matches!$G$2:$G$201,MATCH($A1565&amp;"-4",Matches!$J$2:$J$201,0))-INDEX(Matches!$H$2:$H$201,MATCH($A1565&amp;"-4",Matches!$J$2:$J$201,0)),3,2))))),""))</f>
        <v/>
      </c>
      <c r="AB1565" s="12" t="str">
        <f aca="false">IF(OR($B1565="",L1565="",M1565=""),"",IFERROR(IF(OR(INDEX(Matches!$I$2:$I$201,MATCH($A1565&amp;"-5",Matches!$J$2:$J$201,0))="Void",INDEX(Matches!$G$2:$G$201,MATCH($A1565&amp;"-5",Matches!$J$2:$J$201,0))="",INDEX(Matches!$H$2:$H$201,MATCH($A1565&amp;"-5",Matches!$J$2:$J$201,0))=""),"",IF(AND($C1565&lt;&gt;"",INDEX(Matches!$F$2:$F$201,MATCH($A1565&amp;"-5",Matches!$J$2:$J$201,0))&lt;&gt;"",$C1565&gt;=INDEX(Matches!$F$2:$F$201,MATCH($A1565&amp;"-5",Matches!$J$2:$J$201,0))),"",IF(AND(L1565=INDEX(Matches!$G$2:$G$201,MATCH($A1565&amp;"-5",Matches!$J$2:$J$201,0)),M1565=INDEX(Matches!$H$2:$H$201,MATCH($A1565&amp;"-5",Matches!$J$2:$J$201,0))),5,IF(SIGN(L1565-M1565)&lt;&gt;SIGN(INDEX(Matches!$G$2:$G$201,MATCH($A1565&amp;"-5",Matches!$J$2:$J$201,0))-INDEX(Matches!$H$2:$H$201,MATCH($A1565&amp;"-5",Matches!$J$2:$J$201,0))),0,IF(L1565-M1565=INDEX(Matches!$G$2:$G$201,MATCH($A1565&amp;"-5",Matches!$J$2:$J$201,0))-INDEX(Matches!$H$2:$H$201,MATCH($A1565&amp;"-5",Matches!$J$2:$J$201,0)),3,2))))),""))</f>
        <v/>
      </c>
      <c r="AC1565" s="12" t="str">
        <f aca="false">IF(OR($B1565="",N1565="",O1565=""),"",IFERROR(IF(OR(INDEX(Matches!$I$2:$I$201,MATCH($A1565&amp;"-6",Matches!$J$2:$J$201,0))="Void",INDEX(Matches!$G$2:$G$201,MATCH($A1565&amp;"-6",Matches!$J$2:$J$201,0))="",INDEX(Matches!$H$2:$H$201,MATCH($A1565&amp;"-6",Matches!$J$2:$J$201,0))=""),"",IF(AND($C1565&lt;&gt;"",INDEX(Matches!$F$2:$F$201,MATCH($A1565&amp;"-6",Matches!$J$2:$J$201,0))&lt;&gt;"",$C1565&gt;=INDEX(Matches!$F$2:$F$201,MATCH($A1565&amp;"-6",Matches!$J$2:$J$201,0))),"",IF(AND(N1565=INDEX(Matches!$G$2:$G$201,MATCH($A1565&amp;"-6",Matches!$J$2:$J$201,0)),O1565=INDEX(Matches!$H$2:$H$201,MATCH($A1565&amp;"-6",Matches!$J$2:$J$201,0))),5,IF(SIGN(N1565-O1565)&lt;&gt;SIGN(INDEX(Matches!$G$2:$G$201,MATCH($A1565&amp;"-6",Matches!$J$2:$J$201,0))-INDEX(Matches!$H$2:$H$201,MATCH($A1565&amp;"-6",Matches!$J$2:$J$201,0))),0,IF(N1565-O1565=INDEX(Matches!$G$2:$G$201,MATCH($A1565&amp;"-6",Matches!$J$2:$J$201,0))-INDEX(Matches!$H$2:$H$201,MATCH($A1565&amp;"-6",Matches!$J$2:$J$201,0)),3,2))))),""))</f>
        <v/>
      </c>
      <c r="AD1565" s="12" t="str">
        <f aca="false">IF(OR($B1565="",P1565="",Q1565=""),"",IFERROR(IF(OR(INDEX(Matches!$I$2:$I$201,MATCH($A1565&amp;"-7",Matches!$J$2:$J$201,0))="Void",INDEX(Matches!$G$2:$G$201,MATCH($A1565&amp;"-7",Matches!$J$2:$J$201,0))="",INDEX(Matches!$H$2:$H$201,MATCH($A1565&amp;"-7",Matches!$J$2:$J$201,0))=""),"",IF(AND($C1565&lt;&gt;"",INDEX(Matches!$F$2:$F$201,MATCH($A1565&amp;"-7",Matches!$J$2:$J$201,0))&lt;&gt;"",$C1565&gt;=INDEX(Matches!$F$2:$F$201,MATCH($A1565&amp;"-7",Matches!$J$2:$J$201,0))),"",IF(AND(P1565=INDEX(Matches!$G$2:$G$201,MATCH($A1565&amp;"-7",Matches!$J$2:$J$201,0)),Q1565=INDEX(Matches!$H$2:$H$201,MATCH($A1565&amp;"-7",Matches!$J$2:$J$201,0))),5,IF(SIGN(P1565-Q1565)&lt;&gt;SIGN(INDEX(Matches!$G$2:$G$201,MATCH($A1565&amp;"-7",Matches!$J$2:$J$201,0))-INDEX(Matches!$H$2:$H$201,MATCH($A1565&amp;"-7",Matches!$J$2:$J$201,0))),0,IF(P1565-Q1565=INDEX(Matches!$G$2:$G$201,MATCH($A1565&amp;"-7",Matches!$J$2:$J$201,0))-INDEX(Matches!$H$2:$H$201,MATCH($A1565&amp;"-7",Matches!$J$2:$J$201,0)),3,2))))),""))</f>
        <v/>
      </c>
      <c r="AE1565" s="12" t="str">
        <f aca="false">IF(OR($B1565="",R1565="",S1565=""),"",IFERROR(IF(OR(INDEX(Matches!$I$2:$I$201,MATCH($A1565&amp;"-8",Matches!$J$2:$J$201,0))="Void",INDEX(Matches!$G$2:$G$201,MATCH($A1565&amp;"-8",Matches!$J$2:$J$201,0))="",INDEX(Matches!$H$2:$H$201,MATCH($A1565&amp;"-8",Matches!$J$2:$J$201,0))=""),"",IF(AND($C1565&lt;&gt;"",INDEX(Matches!$F$2:$F$201,MATCH($A1565&amp;"-8",Matches!$J$2:$J$201,0))&lt;&gt;"",$C1565&gt;=INDEX(Matches!$F$2:$F$201,MATCH($A1565&amp;"-8",Matches!$J$2:$J$201,0))),"",IF(AND(R1565=INDEX(Matches!$G$2:$G$201,MATCH($A1565&amp;"-8",Matches!$J$2:$J$201,0)),S1565=INDEX(Matches!$H$2:$H$201,MATCH($A1565&amp;"-8",Matches!$J$2:$J$201,0))),5,IF(SIGN(R1565-S1565)&lt;&gt;SIGN(INDEX(Matches!$G$2:$G$201,MATCH($A1565&amp;"-8",Matches!$J$2:$J$201,0))-INDEX(Matches!$H$2:$H$201,MATCH($A1565&amp;"-8",Matches!$J$2:$J$201,0))),0,IF(R1565-S1565=INDEX(Matches!$G$2:$G$201,MATCH($A1565&amp;"-8",Matches!$J$2:$J$201,0))-INDEX(Matches!$H$2:$H$201,MATCH($A1565&amp;"-8",Matches!$J$2:$J$201,0)),3,2))))),""))</f>
        <v/>
      </c>
      <c r="AF1565" s="12" t="str">
        <f aca="false">IF(OR($B1565="",T1565="",U1565=""),"",IFERROR(IF(OR(INDEX(Matches!$I$2:$I$201,MATCH($A1565&amp;"-9",Matches!$J$2:$J$201,0))="Void",INDEX(Matches!$G$2:$G$201,MATCH($A1565&amp;"-9",Matches!$J$2:$J$201,0))="",INDEX(Matches!$H$2:$H$201,MATCH($A1565&amp;"-9",Matches!$J$2:$J$201,0))=""),"",IF(AND($C1565&lt;&gt;"",INDEX(Matches!$F$2:$F$201,MATCH($A1565&amp;"-9",Matches!$J$2:$J$201,0))&lt;&gt;"",$C1565&gt;=INDEX(Matches!$F$2:$F$201,MATCH($A1565&amp;"-9",Matches!$J$2:$J$201,0))),"",IF(AND(T1565=INDEX(Matches!$G$2:$G$201,MATCH($A1565&amp;"-9",Matches!$J$2:$J$201,0)),U1565=INDEX(Matches!$H$2:$H$201,MATCH($A1565&amp;"-9",Matches!$J$2:$J$201,0))),5,IF(SIGN(T1565-U1565)&lt;&gt;SIGN(INDEX(Matches!$G$2:$G$201,MATCH($A1565&amp;"-9",Matches!$J$2:$J$201,0))-INDEX(Matches!$H$2:$H$201,MATCH($A1565&amp;"-9",Matches!$J$2:$J$201,0))),0,IF(T1565-U1565=INDEX(Matches!$G$2:$G$201,MATCH($A1565&amp;"-9",Matches!$J$2:$J$201,0))-INDEX(Matches!$H$2:$H$201,MATCH($A1565&amp;"-9",Matches!$J$2:$J$201,0)),3,2))))),""))</f>
        <v/>
      </c>
      <c r="AG1565" s="12" t="str">
        <f aca="false">IF(OR($B1565="",V1565="",W1565=""),"",IFERROR(IF(OR(INDEX(Matches!$I$2:$I$201,MATCH($A1565&amp;"-10",Matches!$J$2:$J$201,0))="Void",INDEX(Matches!$G$2:$G$201,MATCH($A1565&amp;"-10",Matches!$J$2:$J$201,0))="",INDEX(Matches!$H$2:$H$201,MATCH($A1565&amp;"-10",Matches!$J$2:$J$201,0))=""),"",IF(AND($C1565&lt;&gt;"",INDEX(Matches!$F$2:$F$201,MATCH($A1565&amp;"-10",Matches!$J$2:$J$201,0))&lt;&gt;"",$C1565&gt;=INDEX(Matches!$F$2:$F$201,MATCH($A1565&amp;"-10",Matches!$J$2:$J$201,0))),"",IF(AND(V1565=INDEX(Matches!$G$2:$G$201,MATCH($A1565&amp;"-10",Matches!$J$2:$J$201,0)),W1565=INDEX(Matches!$H$2:$H$201,MATCH($A1565&amp;"-10",Matches!$J$2:$J$201,0))),5,IF(SIGN(V1565-W1565)&lt;&gt;SIGN(INDEX(Matches!$G$2:$G$201,MATCH($A1565&amp;"-10",Matches!$J$2:$J$201,0))-INDEX(Matches!$H$2:$H$201,MATCH($A1565&amp;"-10",Matches!$J$2:$J$201,0))),0,IF(V1565-W1565=INDEX(Matches!$G$2:$G$201,MATCH($A1565&amp;"-10",Matches!$J$2:$J$201,0))-INDEX(Matches!$H$2:$H$201,MATCH($A1565&amp;"-10",Matches!$J$2:$J$201,0)),3,2))))),""))</f>
        <v/>
      </c>
      <c r="AH1565" s="13" t="str">
        <f aca="false">IF($B1565="","",SUM(X1565:AG1565))</f>
        <v/>
      </c>
      <c r="AI1565" s="12" t="str">
        <f aca="false">IF($B1565="","",COUNTIF(X1565:AG1565,5))</f>
        <v/>
      </c>
      <c r="AJ1565" s="12" t="str">
        <f aca="false">IF($B1565="","",COUNTIF(X1565:AG1565,"&gt;=2"))</f>
        <v/>
      </c>
      <c r="AK1565" s="12" t="str">
        <f aca="false">IF($B1565="","",COUNT(X1565:AG1565))</f>
        <v/>
      </c>
    </row>
    <row r="1566" customFormat="false" ht="15" hidden="false" customHeight="false" outlineLevel="0" collapsed="false">
      <c r="A1566" s="7"/>
      <c r="B1566" s="7"/>
      <c r="C1566" s="11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12" t="str">
        <f aca="false">IF(OR($B1566="",D1566="",E1566=""),"",IFERROR(IF(OR(INDEX(Matches!$I$2:$I$201,MATCH($A1566&amp;"-1",Matches!$J$2:$J$201,0))="Void",INDEX(Matches!$G$2:$G$201,MATCH($A1566&amp;"-1",Matches!$J$2:$J$201,0))="",INDEX(Matches!$H$2:$H$201,MATCH($A1566&amp;"-1",Matches!$J$2:$J$201,0))=""),"",IF(AND($C1566&lt;&gt;"",INDEX(Matches!$F$2:$F$201,MATCH($A1566&amp;"-1",Matches!$J$2:$J$201,0))&lt;&gt;"",$C1566&gt;=INDEX(Matches!$F$2:$F$201,MATCH($A1566&amp;"-1",Matches!$J$2:$J$201,0))),"",IF(AND(D1566=INDEX(Matches!$G$2:$G$201,MATCH($A1566&amp;"-1",Matches!$J$2:$J$201,0)),E1566=INDEX(Matches!$H$2:$H$201,MATCH($A1566&amp;"-1",Matches!$J$2:$J$201,0))),5,IF(SIGN(D1566-E1566)&lt;&gt;SIGN(INDEX(Matches!$G$2:$G$201,MATCH($A1566&amp;"-1",Matches!$J$2:$J$201,0))-INDEX(Matches!$H$2:$H$201,MATCH($A1566&amp;"-1",Matches!$J$2:$J$201,0))),0,IF(D1566-E1566=INDEX(Matches!$G$2:$G$201,MATCH($A1566&amp;"-1",Matches!$J$2:$J$201,0))-INDEX(Matches!$H$2:$H$201,MATCH($A1566&amp;"-1",Matches!$J$2:$J$201,0)),3,2))))),""))</f>
        <v/>
      </c>
      <c r="Y1566" s="12" t="str">
        <f aca="false">IF(OR($B1566="",F1566="",G1566=""),"",IFERROR(IF(OR(INDEX(Matches!$I$2:$I$201,MATCH($A1566&amp;"-2",Matches!$J$2:$J$201,0))="Void",INDEX(Matches!$G$2:$G$201,MATCH($A1566&amp;"-2",Matches!$J$2:$J$201,0))="",INDEX(Matches!$H$2:$H$201,MATCH($A1566&amp;"-2",Matches!$J$2:$J$201,0))=""),"",IF(AND($C1566&lt;&gt;"",INDEX(Matches!$F$2:$F$201,MATCH($A1566&amp;"-2",Matches!$J$2:$J$201,0))&lt;&gt;"",$C1566&gt;=INDEX(Matches!$F$2:$F$201,MATCH($A1566&amp;"-2",Matches!$J$2:$J$201,0))),"",IF(AND(F1566=INDEX(Matches!$G$2:$G$201,MATCH($A1566&amp;"-2",Matches!$J$2:$J$201,0)),G1566=INDEX(Matches!$H$2:$H$201,MATCH($A1566&amp;"-2",Matches!$J$2:$J$201,0))),5,IF(SIGN(F1566-G1566)&lt;&gt;SIGN(INDEX(Matches!$G$2:$G$201,MATCH($A1566&amp;"-2",Matches!$J$2:$J$201,0))-INDEX(Matches!$H$2:$H$201,MATCH($A1566&amp;"-2",Matches!$J$2:$J$201,0))),0,IF(F1566-G1566=INDEX(Matches!$G$2:$G$201,MATCH($A1566&amp;"-2",Matches!$J$2:$J$201,0))-INDEX(Matches!$H$2:$H$201,MATCH($A1566&amp;"-2",Matches!$J$2:$J$201,0)),3,2))))),""))</f>
        <v/>
      </c>
      <c r="Z1566" s="12" t="str">
        <f aca="false">IF(OR($B1566="",H1566="",I1566=""),"",IFERROR(IF(OR(INDEX(Matches!$I$2:$I$201,MATCH($A1566&amp;"-3",Matches!$J$2:$J$201,0))="Void",INDEX(Matches!$G$2:$G$201,MATCH($A1566&amp;"-3",Matches!$J$2:$J$201,0))="",INDEX(Matches!$H$2:$H$201,MATCH($A1566&amp;"-3",Matches!$J$2:$J$201,0))=""),"",IF(AND($C1566&lt;&gt;"",INDEX(Matches!$F$2:$F$201,MATCH($A1566&amp;"-3",Matches!$J$2:$J$201,0))&lt;&gt;"",$C1566&gt;=INDEX(Matches!$F$2:$F$201,MATCH($A1566&amp;"-3",Matches!$J$2:$J$201,0))),"",IF(AND(H1566=INDEX(Matches!$G$2:$G$201,MATCH($A1566&amp;"-3",Matches!$J$2:$J$201,0)),I1566=INDEX(Matches!$H$2:$H$201,MATCH($A1566&amp;"-3",Matches!$J$2:$J$201,0))),5,IF(SIGN(H1566-I1566)&lt;&gt;SIGN(INDEX(Matches!$G$2:$G$201,MATCH($A1566&amp;"-3",Matches!$J$2:$J$201,0))-INDEX(Matches!$H$2:$H$201,MATCH($A1566&amp;"-3",Matches!$J$2:$J$201,0))),0,IF(H1566-I1566=INDEX(Matches!$G$2:$G$201,MATCH($A1566&amp;"-3",Matches!$J$2:$J$201,0))-INDEX(Matches!$H$2:$H$201,MATCH($A1566&amp;"-3",Matches!$J$2:$J$201,0)),3,2))))),""))</f>
        <v/>
      </c>
      <c r="AA1566" s="12" t="str">
        <f aca="false">IF(OR($B1566="",J1566="",K1566=""),"",IFERROR(IF(OR(INDEX(Matches!$I$2:$I$201,MATCH($A1566&amp;"-4",Matches!$J$2:$J$201,0))="Void",INDEX(Matches!$G$2:$G$201,MATCH($A1566&amp;"-4",Matches!$J$2:$J$201,0))="",INDEX(Matches!$H$2:$H$201,MATCH($A1566&amp;"-4",Matches!$J$2:$J$201,0))=""),"",IF(AND($C1566&lt;&gt;"",INDEX(Matches!$F$2:$F$201,MATCH($A1566&amp;"-4",Matches!$J$2:$J$201,0))&lt;&gt;"",$C1566&gt;=INDEX(Matches!$F$2:$F$201,MATCH($A1566&amp;"-4",Matches!$J$2:$J$201,0))),"",IF(AND(J1566=INDEX(Matches!$G$2:$G$201,MATCH($A1566&amp;"-4",Matches!$J$2:$J$201,0)),K1566=INDEX(Matches!$H$2:$H$201,MATCH($A1566&amp;"-4",Matches!$J$2:$J$201,0))),5,IF(SIGN(J1566-K1566)&lt;&gt;SIGN(INDEX(Matches!$G$2:$G$201,MATCH($A1566&amp;"-4",Matches!$J$2:$J$201,0))-INDEX(Matches!$H$2:$H$201,MATCH($A1566&amp;"-4",Matches!$J$2:$J$201,0))),0,IF(J1566-K1566=INDEX(Matches!$G$2:$G$201,MATCH($A1566&amp;"-4",Matches!$J$2:$J$201,0))-INDEX(Matches!$H$2:$H$201,MATCH($A1566&amp;"-4",Matches!$J$2:$J$201,0)),3,2))))),""))</f>
        <v/>
      </c>
      <c r="AB1566" s="12" t="str">
        <f aca="false">IF(OR($B1566="",L1566="",M1566=""),"",IFERROR(IF(OR(INDEX(Matches!$I$2:$I$201,MATCH($A1566&amp;"-5",Matches!$J$2:$J$201,0))="Void",INDEX(Matches!$G$2:$G$201,MATCH($A1566&amp;"-5",Matches!$J$2:$J$201,0))="",INDEX(Matches!$H$2:$H$201,MATCH($A1566&amp;"-5",Matches!$J$2:$J$201,0))=""),"",IF(AND($C1566&lt;&gt;"",INDEX(Matches!$F$2:$F$201,MATCH($A1566&amp;"-5",Matches!$J$2:$J$201,0))&lt;&gt;"",$C1566&gt;=INDEX(Matches!$F$2:$F$201,MATCH($A1566&amp;"-5",Matches!$J$2:$J$201,0))),"",IF(AND(L1566=INDEX(Matches!$G$2:$G$201,MATCH($A1566&amp;"-5",Matches!$J$2:$J$201,0)),M1566=INDEX(Matches!$H$2:$H$201,MATCH($A1566&amp;"-5",Matches!$J$2:$J$201,0))),5,IF(SIGN(L1566-M1566)&lt;&gt;SIGN(INDEX(Matches!$G$2:$G$201,MATCH($A1566&amp;"-5",Matches!$J$2:$J$201,0))-INDEX(Matches!$H$2:$H$201,MATCH($A1566&amp;"-5",Matches!$J$2:$J$201,0))),0,IF(L1566-M1566=INDEX(Matches!$G$2:$G$201,MATCH($A1566&amp;"-5",Matches!$J$2:$J$201,0))-INDEX(Matches!$H$2:$H$201,MATCH($A1566&amp;"-5",Matches!$J$2:$J$201,0)),3,2))))),""))</f>
        <v/>
      </c>
      <c r="AC1566" s="12" t="str">
        <f aca="false">IF(OR($B1566="",N1566="",O1566=""),"",IFERROR(IF(OR(INDEX(Matches!$I$2:$I$201,MATCH($A1566&amp;"-6",Matches!$J$2:$J$201,0))="Void",INDEX(Matches!$G$2:$G$201,MATCH($A1566&amp;"-6",Matches!$J$2:$J$201,0))="",INDEX(Matches!$H$2:$H$201,MATCH($A1566&amp;"-6",Matches!$J$2:$J$201,0))=""),"",IF(AND($C1566&lt;&gt;"",INDEX(Matches!$F$2:$F$201,MATCH($A1566&amp;"-6",Matches!$J$2:$J$201,0))&lt;&gt;"",$C1566&gt;=INDEX(Matches!$F$2:$F$201,MATCH($A1566&amp;"-6",Matches!$J$2:$J$201,0))),"",IF(AND(N1566=INDEX(Matches!$G$2:$G$201,MATCH($A1566&amp;"-6",Matches!$J$2:$J$201,0)),O1566=INDEX(Matches!$H$2:$H$201,MATCH($A1566&amp;"-6",Matches!$J$2:$J$201,0))),5,IF(SIGN(N1566-O1566)&lt;&gt;SIGN(INDEX(Matches!$G$2:$G$201,MATCH($A1566&amp;"-6",Matches!$J$2:$J$201,0))-INDEX(Matches!$H$2:$H$201,MATCH($A1566&amp;"-6",Matches!$J$2:$J$201,0))),0,IF(N1566-O1566=INDEX(Matches!$G$2:$G$201,MATCH($A1566&amp;"-6",Matches!$J$2:$J$201,0))-INDEX(Matches!$H$2:$H$201,MATCH($A1566&amp;"-6",Matches!$J$2:$J$201,0)),3,2))))),""))</f>
        <v/>
      </c>
      <c r="AD1566" s="12" t="str">
        <f aca="false">IF(OR($B1566="",P1566="",Q1566=""),"",IFERROR(IF(OR(INDEX(Matches!$I$2:$I$201,MATCH($A1566&amp;"-7",Matches!$J$2:$J$201,0))="Void",INDEX(Matches!$G$2:$G$201,MATCH($A1566&amp;"-7",Matches!$J$2:$J$201,0))="",INDEX(Matches!$H$2:$H$201,MATCH($A1566&amp;"-7",Matches!$J$2:$J$201,0))=""),"",IF(AND($C1566&lt;&gt;"",INDEX(Matches!$F$2:$F$201,MATCH($A1566&amp;"-7",Matches!$J$2:$J$201,0))&lt;&gt;"",$C1566&gt;=INDEX(Matches!$F$2:$F$201,MATCH($A1566&amp;"-7",Matches!$J$2:$J$201,0))),"",IF(AND(P1566=INDEX(Matches!$G$2:$G$201,MATCH($A1566&amp;"-7",Matches!$J$2:$J$201,0)),Q1566=INDEX(Matches!$H$2:$H$201,MATCH($A1566&amp;"-7",Matches!$J$2:$J$201,0))),5,IF(SIGN(P1566-Q1566)&lt;&gt;SIGN(INDEX(Matches!$G$2:$G$201,MATCH($A1566&amp;"-7",Matches!$J$2:$J$201,0))-INDEX(Matches!$H$2:$H$201,MATCH($A1566&amp;"-7",Matches!$J$2:$J$201,0))),0,IF(P1566-Q1566=INDEX(Matches!$G$2:$G$201,MATCH($A1566&amp;"-7",Matches!$J$2:$J$201,0))-INDEX(Matches!$H$2:$H$201,MATCH($A1566&amp;"-7",Matches!$J$2:$J$201,0)),3,2))))),""))</f>
        <v/>
      </c>
      <c r="AE1566" s="12" t="str">
        <f aca="false">IF(OR($B1566="",R1566="",S1566=""),"",IFERROR(IF(OR(INDEX(Matches!$I$2:$I$201,MATCH($A1566&amp;"-8",Matches!$J$2:$J$201,0))="Void",INDEX(Matches!$G$2:$G$201,MATCH($A1566&amp;"-8",Matches!$J$2:$J$201,0))="",INDEX(Matches!$H$2:$H$201,MATCH($A1566&amp;"-8",Matches!$J$2:$J$201,0))=""),"",IF(AND($C1566&lt;&gt;"",INDEX(Matches!$F$2:$F$201,MATCH($A1566&amp;"-8",Matches!$J$2:$J$201,0))&lt;&gt;"",$C1566&gt;=INDEX(Matches!$F$2:$F$201,MATCH($A1566&amp;"-8",Matches!$J$2:$J$201,0))),"",IF(AND(R1566=INDEX(Matches!$G$2:$G$201,MATCH($A1566&amp;"-8",Matches!$J$2:$J$201,0)),S1566=INDEX(Matches!$H$2:$H$201,MATCH($A1566&amp;"-8",Matches!$J$2:$J$201,0))),5,IF(SIGN(R1566-S1566)&lt;&gt;SIGN(INDEX(Matches!$G$2:$G$201,MATCH($A1566&amp;"-8",Matches!$J$2:$J$201,0))-INDEX(Matches!$H$2:$H$201,MATCH($A1566&amp;"-8",Matches!$J$2:$J$201,0))),0,IF(R1566-S1566=INDEX(Matches!$G$2:$G$201,MATCH($A1566&amp;"-8",Matches!$J$2:$J$201,0))-INDEX(Matches!$H$2:$H$201,MATCH($A1566&amp;"-8",Matches!$J$2:$J$201,0)),3,2))))),""))</f>
        <v/>
      </c>
      <c r="AF1566" s="12" t="str">
        <f aca="false">IF(OR($B1566="",T1566="",U1566=""),"",IFERROR(IF(OR(INDEX(Matches!$I$2:$I$201,MATCH($A1566&amp;"-9",Matches!$J$2:$J$201,0))="Void",INDEX(Matches!$G$2:$G$201,MATCH($A1566&amp;"-9",Matches!$J$2:$J$201,0))="",INDEX(Matches!$H$2:$H$201,MATCH($A1566&amp;"-9",Matches!$J$2:$J$201,0))=""),"",IF(AND($C1566&lt;&gt;"",INDEX(Matches!$F$2:$F$201,MATCH($A1566&amp;"-9",Matches!$J$2:$J$201,0))&lt;&gt;"",$C1566&gt;=INDEX(Matches!$F$2:$F$201,MATCH($A1566&amp;"-9",Matches!$J$2:$J$201,0))),"",IF(AND(T1566=INDEX(Matches!$G$2:$G$201,MATCH($A1566&amp;"-9",Matches!$J$2:$J$201,0)),U1566=INDEX(Matches!$H$2:$H$201,MATCH($A1566&amp;"-9",Matches!$J$2:$J$201,0))),5,IF(SIGN(T1566-U1566)&lt;&gt;SIGN(INDEX(Matches!$G$2:$G$201,MATCH($A1566&amp;"-9",Matches!$J$2:$J$201,0))-INDEX(Matches!$H$2:$H$201,MATCH($A1566&amp;"-9",Matches!$J$2:$J$201,0))),0,IF(T1566-U1566=INDEX(Matches!$G$2:$G$201,MATCH($A1566&amp;"-9",Matches!$J$2:$J$201,0))-INDEX(Matches!$H$2:$H$201,MATCH($A1566&amp;"-9",Matches!$J$2:$J$201,0)),3,2))))),""))</f>
        <v/>
      </c>
      <c r="AG1566" s="12" t="str">
        <f aca="false">IF(OR($B1566="",V1566="",W1566=""),"",IFERROR(IF(OR(INDEX(Matches!$I$2:$I$201,MATCH($A1566&amp;"-10",Matches!$J$2:$J$201,0))="Void",INDEX(Matches!$G$2:$G$201,MATCH($A1566&amp;"-10",Matches!$J$2:$J$201,0))="",INDEX(Matches!$H$2:$H$201,MATCH($A1566&amp;"-10",Matches!$J$2:$J$201,0))=""),"",IF(AND($C1566&lt;&gt;"",INDEX(Matches!$F$2:$F$201,MATCH($A1566&amp;"-10",Matches!$J$2:$J$201,0))&lt;&gt;"",$C1566&gt;=INDEX(Matches!$F$2:$F$201,MATCH($A1566&amp;"-10",Matches!$J$2:$J$201,0))),"",IF(AND(V1566=INDEX(Matches!$G$2:$G$201,MATCH($A1566&amp;"-10",Matches!$J$2:$J$201,0)),W1566=INDEX(Matches!$H$2:$H$201,MATCH($A1566&amp;"-10",Matches!$J$2:$J$201,0))),5,IF(SIGN(V1566-W1566)&lt;&gt;SIGN(INDEX(Matches!$G$2:$G$201,MATCH($A1566&amp;"-10",Matches!$J$2:$J$201,0))-INDEX(Matches!$H$2:$H$201,MATCH($A1566&amp;"-10",Matches!$J$2:$J$201,0))),0,IF(V1566-W1566=INDEX(Matches!$G$2:$G$201,MATCH($A1566&amp;"-10",Matches!$J$2:$J$201,0))-INDEX(Matches!$H$2:$H$201,MATCH($A1566&amp;"-10",Matches!$J$2:$J$201,0)),3,2))))),""))</f>
        <v/>
      </c>
      <c r="AH1566" s="13" t="str">
        <f aca="false">IF($B1566="","",SUM(X1566:AG1566))</f>
        <v/>
      </c>
      <c r="AI1566" s="12" t="str">
        <f aca="false">IF($B1566="","",COUNTIF(X1566:AG1566,5))</f>
        <v/>
      </c>
      <c r="AJ1566" s="12" t="str">
        <f aca="false">IF($B1566="","",COUNTIF(X1566:AG1566,"&gt;=2"))</f>
        <v/>
      </c>
      <c r="AK1566" s="12" t="str">
        <f aca="false">IF($B1566="","",COUNT(X1566:AG1566))</f>
        <v/>
      </c>
    </row>
    <row r="1567" customFormat="false" ht="15" hidden="false" customHeight="false" outlineLevel="0" collapsed="false">
      <c r="A1567" s="7"/>
      <c r="B1567" s="7"/>
      <c r="C1567" s="11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12" t="str">
        <f aca="false">IF(OR($B1567="",D1567="",E1567=""),"",IFERROR(IF(OR(INDEX(Matches!$I$2:$I$201,MATCH($A1567&amp;"-1",Matches!$J$2:$J$201,0))="Void",INDEX(Matches!$G$2:$G$201,MATCH($A1567&amp;"-1",Matches!$J$2:$J$201,0))="",INDEX(Matches!$H$2:$H$201,MATCH($A1567&amp;"-1",Matches!$J$2:$J$201,0))=""),"",IF(AND($C1567&lt;&gt;"",INDEX(Matches!$F$2:$F$201,MATCH($A1567&amp;"-1",Matches!$J$2:$J$201,0))&lt;&gt;"",$C1567&gt;=INDEX(Matches!$F$2:$F$201,MATCH($A1567&amp;"-1",Matches!$J$2:$J$201,0))),"",IF(AND(D1567=INDEX(Matches!$G$2:$G$201,MATCH($A1567&amp;"-1",Matches!$J$2:$J$201,0)),E1567=INDEX(Matches!$H$2:$H$201,MATCH($A1567&amp;"-1",Matches!$J$2:$J$201,0))),5,IF(SIGN(D1567-E1567)&lt;&gt;SIGN(INDEX(Matches!$G$2:$G$201,MATCH($A1567&amp;"-1",Matches!$J$2:$J$201,0))-INDEX(Matches!$H$2:$H$201,MATCH($A1567&amp;"-1",Matches!$J$2:$J$201,0))),0,IF(D1567-E1567=INDEX(Matches!$G$2:$G$201,MATCH($A1567&amp;"-1",Matches!$J$2:$J$201,0))-INDEX(Matches!$H$2:$H$201,MATCH($A1567&amp;"-1",Matches!$J$2:$J$201,0)),3,2))))),""))</f>
        <v/>
      </c>
      <c r="Y1567" s="12" t="str">
        <f aca="false">IF(OR($B1567="",F1567="",G1567=""),"",IFERROR(IF(OR(INDEX(Matches!$I$2:$I$201,MATCH($A1567&amp;"-2",Matches!$J$2:$J$201,0))="Void",INDEX(Matches!$G$2:$G$201,MATCH($A1567&amp;"-2",Matches!$J$2:$J$201,0))="",INDEX(Matches!$H$2:$H$201,MATCH($A1567&amp;"-2",Matches!$J$2:$J$201,0))=""),"",IF(AND($C1567&lt;&gt;"",INDEX(Matches!$F$2:$F$201,MATCH($A1567&amp;"-2",Matches!$J$2:$J$201,0))&lt;&gt;"",$C1567&gt;=INDEX(Matches!$F$2:$F$201,MATCH($A1567&amp;"-2",Matches!$J$2:$J$201,0))),"",IF(AND(F1567=INDEX(Matches!$G$2:$G$201,MATCH($A1567&amp;"-2",Matches!$J$2:$J$201,0)),G1567=INDEX(Matches!$H$2:$H$201,MATCH($A1567&amp;"-2",Matches!$J$2:$J$201,0))),5,IF(SIGN(F1567-G1567)&lt;&gt;SIGN(INDEX(Matches!$G$2:$G$201,MATCH($A1567&amp;"-2",Matches!$J$2:$J$201,0))-INDEX(Matches!$H$2:$H$201,MATCH($A1567&amp;"-2",Matches!$J$2:$J$201,0))),0,IF(F1567-G1567=INDEX(Matches!$G$2:$G$201,MATCH($A1567&amp;"-2",Matches!$J$2:$J$201,0))-INDEX(Matches!$H$2:$H$201,MATCH($A1567&amp;"-2",Matches!$J$2:$J$201,0)),3,2))))),""))</f>
        <v/>
      </c>
      <c r="Z1567" s="12" t="str">
        <f aca="false">IF(OR($B1567="",H1567="",I1567=""),"",IFERROR(IF(OR(INDEX(Matches!$I$2:$I$201,MATCH($A1567&amp;"-3",Matches!$J$2:$J$201,0))="Void",INDEX(Matches!$G$2:$G$201,MATCH($A1567&amp;"-3",Matches!$J$2:$J$201,0))="",INDEX(Matches!$H$2:$H$201,MATCH($A1567&amp;"-3",Matches!$J$2:$J$201,0))=""),"",IF(AND($C1567&lt;&gt;"",INDEX(Matches!$F$2:$F$201,MATCH($A1567&amp;"-3",Matches!$J$2:$J$201,0))&lt;&gt;"",$C1567&gt;=INDEX(Matches!$F$2:$F$201,MATCH($A1567&amp;"-3",Matches!$J$2:$J$201,0))),"",IF(AND(H1567=INDEX(Matches!$G$2:$G$201,MATCH($A1567&amp;"-3",Matches!$J$2:$J$201,0)),I1567=INDEX(Matches!$H$2:$H$201,MATCH($A1567&amp;"-3",Matches!$J$2:$J$201,0))),5,IF(SIGN(H1567-I1567)&lt;&gt;SIGN(INDEX(Matches!$G$2:$G$201,MATCH($A1567&amp;"-3",Matches!$J$2:$J$201,0))-INDEX(Matches!$H$2:$H$201,MATCH($A1567&amp;"-3",Matches!$J$2:$J$201,0))),0,IF(H1567-I1567=INDEX(Matches!$G$2:$G$201,MATCH($A1567&amp;"-3",Matches!$J$2:$J$201,0))-INDEX(Matches!$H$2:$H$201,MATCH($A1567&amp;"-3",Matches!$J$2:$J$201,0)),3,2))))),""))</f>
        <v/>
      </c>
      <c r="AA1567" s="12" t="str">
        <f aca="false">IF(OR($B1567="",J1567="",K1567=""),"",IFERROR(IF(OR(INDEX(Matches!$I$2:$I$201,MATCH($A1567&amp;"-4",Matches!$J$2:$J$201,0))="Void",INDEX(Matches!$G$2:$G$201,MATCH($A1567&amp;"-4",Matches!$J$2:$J$201,0))="",INDEX(Matches!$H$2:$H$201,MATCH($A1567&amp;"-4",Matches!$J$2:$J$201,0))=""),"",IF(AND($C1567&lt;&gt;"",INDEX(Matches!$F$2:$F$201,MATCH($A1567&amp;"-4",Matches!$J$2:$J$201,0))&lt;&gt;"",$C1567&gt;=INDEX(Matches!$F$2:$F$201,MATCH($A1567&amp;"-4",Matches!$J$2:$J$201,0))),"",IF(AND(J1567=INDEX(Matches!$G$2:$G$201,MATCH($A1567&amp;"-4",Matches!$J$2:$J$201,0)),K1567=INDEX(Matches!$H$2:$H$201,MATCH($A1567&amp;"-4",Matches!$J$2:$J$201,0))),5,IF(SIGN(J1567-K1567)&lt;&gt;SIGN(INDEX(Matches!$G$2:$G$201,MATCH($A1567&amp;"-4",Matches!$J$2:$J$201,0))-INDEX(Matches!$H$2:$H$201,MATCH($A1567&amp;"-4",Matches!$J$2:$J$201,0))),0,IF(J1567-K1567=INDEX(Matches!$G$2:$G$201,MATCH($A1567&amp;"-4",Matches!$J$2:$J$201,0))-INDEX(Matches!$H$2:$H$201,MATCH($A1567&amp;"-4",Matches!$J$2:$J$201,0)),3,2))))),""))</f>
        <v/>
      </c>
      <c r="AB1567" s="12" t="str">
        <f aca="false">IF(OR($B1567="",L1567="",M1567=""),"",IFERROR(IF(OR(INDEX(Matches!$I$2:$I$201,MATCH($A1567&amp;"-5",Matches!$J$2:$J$201,0))="Void",INDEX(Matches!$G$2:$G$201,MATCH($A1567&amp;"-5",Matches!$J$2:$J$201,0))="",INDEX(Matches!$H$2:$H$201,MATCH($A1567&amp;"-5",Matches!$J$2:$J$201,0))=""),"",IF(AND($C1567&lt;&gt;"",INDEX(Matches!$F$2:$F$201,MATCH($A1567&amp;"-5",Matches!$J$2:$J$201,0))&lt;&gt;"",$C1567&gt;=INDEX(Matches!$F$2:$F$201,MATCH($A1567&amp;"-5",Matches!$J$2:$J$201,0))),"",IF(AND(L1567=INDEX(Matches!$G$2:$G$201,MATCH($A1567&amp;"-5",Matches!$J$2:$J$201,0)),M1567=INDEX(Matches!$H$2:$H$201,MATCH($A1567&amp;"-5",Matches!$J$2:$J$201,0))),5,IF(SIGN(L1567-M1567)&lt;&gt;SIGN(INDEX(Matches!$G$2:$G$201,MATCH($A1567&amp;"-5",Matches!$J$2:$J$201,0))-INDEX(Matches!$H$2:$H$201,MATCH($A1567&amp;"-5",Matches!$J$2:$J$201,0))),0,IF(L1567-M1567=INDEX(Matches!$G$2:$G$201,MATCH($A1567&amp;"-5",Matches!$J$2:$J$201,0))-INDEX(Matches!$H$2:$H$201,MATCH($A1567&amp;"-5",Matches!$J$2:$J$201,0)),3,2))))),""))</f>
        <v/>
      </c>
      <c r="AC1567" s="12" t="str">
        <f aca="false">IF(OR($B1567="",N1567="",O1567=""),"",IFERROR(IF(OR(INDEX(Matches!$I$2:$I$201,MATCH($A1567&amp;"-6",Matches!$J$2:$J$201,0))="Void",INDEX(Matches!$G$2:$G$201,MATCH($A1567&amp;"-6",Matches!$J$2:$J$201,0))="",INDEX(Matches!$H$2:$H$201,MATCH($A1567&amp;"-6",Matches!$J$2:$J$201,0))=""),"",IF(AND($C1567&lt;&gt;"",INDEX(Matches!$F$2:$F$201,MATCH($A1567&amp;"-6",Matches!$J$2:$J$201,0))&lt;&gt;"",$C1567&gt;=INDEX(Matches!$F$2:$F$201,MATCH($A1567&amp;"-6",Matches!$J$2:$J$201,0))),"",IF(AND(N1567=INDEX(Matches!$G$2:$G$201,MATCH($A1567&amp;"-6",Matches!$J$2:$J$201,0)),O1567=INDEX(Matches!$H$2:$H$201,MATCH($A1567&amp;"-6",Matches!$J$2:$J$201,0))),5,IF(SIGN(N1567-O1567)&lt;&gt;SIGN(INDEX(Matches!$G$2:$G$201,MATCH($A1567&amp;"-6",Matches!$J$2:$J$201,0))-INDEX(Matches!$H$2:$H$201,MATCH($A1567&amp;"-6",Matches!$J$2:$J$201,0))),0,IF(N1567-O1567=INDEX(Matches!$G$2:$G$201,MATCH($A1567&amp;"-6",Matches!$J$2:$J$201,0))-INDEX(Matches!$H$2:$H$201,MATCH($A1567&amp;"-6",Matches!$J$2:$J$201,0)),3,2))))),""))</f>
        <v/>
      </c>
      <c r="AD1567" s="12" t="str">
        <f aca="false">IF(OR($B1567="",P1567="",Q1567=""),"",IFERROR(IF(OR(INDEX(Matches!$I$2:$I$201,MATCH($A1567&amp;"-7",Matches!$J$2:$J$201,0))="Void",INDEX(Matches!$G$2:$G$201,MATCH($A1567&amp;"-7",Matches!$J$2:$J$201,0))="",INDEX(Matches!$H$2:$H$201,MATCH($A1567&amp;"-7",Matches!$J$2:$J$201,0))=""),"",IF(AND($C1567&lt;&gt;"",INDEX(Matches!$F$2:$F$201,MATCH($A1567&amp;"-7",Matches!$J$2:$J$201,0))&lt;&gt;"",$C1567&gt;=INDEX(Matches!$F$2:$F$201,MATCH($A1567&amp;"-7",Matches!$J$2:$J$201,0))),"",IF(AND(P1567=INDEX(Matches!$G$2:$G$201,MATCH($A1567&amp;"-7",Matches!$J$2:$J$201,0)),Q1567=INDEX(Matches!$H$2:$H$201,MATCH($A1567&amp;"-7",Matches!$J$2:$J$201,0))),5,IF(SIGN(P1567-Q1567)&lt;&gt;SIGN(INDEX(Matches!$G$2:$G$201,MATCH($A1567&amp;"-7",Matches!$J$2:$J$201,0))-INDEX(Matches!$H$2:$H$201,MATCH($A1567&amp;"-7",Matches!$J$2:$J$201,0))),0,IF(P1567-Q1567=INDEX(Matches!$G$2:$G$201,MATCH($A1567&amp;"-7",Matches!$J$2:$J$201,0))-INDEX(Matches!$H$2:$H$201,MATCH($A1567&amp;"-7",Matches!$J$2:$J$201,0)),3,2))))),""))</f>
        <v/>
      </c>
      <c r="AE1567" s="12" t="str">
        <f aca="false">IF(OR($B1567="",R1567="",S1567=""),"",IFERROR(IF(OR(INDEX(Matches!$I$2:$I$201,MATCH($A1567&amp;"-8",Matches!$J$2:$J$201,0))="Void",INDEX(Matches!$G$2:$G$201,MATCH($A1567&amp;"-8",Matches!$J$2:$J$201,0))="",INDEX(Matches!$H$2:$H$201,MATCH($A1567&amp;"-8",Matches!$J$2:$J$201,0))=""),"",IF(AND($C1567&lt;&gt;"",INDEX(Matches!$F$2:$F$201,MATCH($A1567&amp;"-8",Matches!$J$2:$J$201,0))&lt;&gt;"",$C1567&gt;=INDEX(Matches!$F$2:$F$201,MATCH($A1567&amp;"-8",Matches!$J$2:$J$201,0))),"",IF(AND(R1567=INDEX(Matches!$G$2:$G$201,MATCH($A1567&amp;"-8",Matches!$J$2:$J$201,0)),S1567=INDEX(Matches!$H$2:$H$201,MATCH($A1567&amp;"-8",Matches!$J$2:$J$201,0))),5,IF(SIGN(R1567-S1567)&lt;&gt;SIGN(INDEX(Matches!$G$2:$G$201,MATCH($A1567&amp;"-8",Matches!$J$2:$J$201,0))-INDEX(Matches!$H$2:$H$201,MATCH($A1567&amp;"-8",Matches!$J$2:$J$201,0))),0,IF(R1567-S1567=INDEX(Matches!$G$2:$G$201,MATCH($A1567&amp;"-8",Matches!$J$2:$J$201,0))-INDEX(Matches!$H$2:$H$201,MATCH($A1567&amp;"-8",Matches!$J$2:$J$201,0)),3,2))))),""))</f>
        <v/>
      </c>
      <c r="AF1567" s="12" t="str">
        <f aca="false">IF(OR($B1567="",T1567="",U1567=""),"",IFERROR(IF(OR(INDEX(Matches!$I$2:$I$201,MATCH($A1567&amp;"-9",Matches!$J$2:$J$201,0))="Void",INDEX(Matches!$G$2:$G$201,MATCH($A1567&amp;"-9",Matches!$J$2:$J$201,0))="",INDEX(Matches!$H$2:$H$201,MATCH($A1567&amp;"-9",Matches!$J$2:$J$201,0))=""),"",IF(AND($C1567&lt;&gt;"",INDEX(Matches!$F$2:$F$201,MATCH($A1567&amp;"-9",Matches!$J$2:$J$201,0))&lt;&gt;"",$C1567&gt;=INDEX(Matches!$F$2:$F$201,MATCH($A1567&amp;"-9",Matches!$J$2:$J$201,0))),"",IF(AND(T1567=INDEX(Matches!$G$2:$G$201,MATCH($A1567&amp;"-9",Matches!$J$2:$J$201,0)),U1567=INDEX(Matches!$H$2:$H$201,MATCH($A1567&amp;"-9",Matches!$J$2:$J$201,0))),5,IF(SIGN(T1567-U1567)&lt;&gt;SIGN(INDEX(Matches!$G$2:$G$201,MATCH($A1567&amp;"-9",Matches!$J$2:$J$201,0))-INDEX(Matches!$H$2:$H$201,MATCH($A1567&amp;"-9",Matches!$J$2:$J$201,0))),0,IF(T1567-U1567=INDEX(Matches!$G$2:$G$201,MATCH($A1567&amp;"-9",Matches!$J$2:$J$201,0))-INDEX(Matches!$H$2:$H$201,MATCH($A1567&amp;"-9",Matches!$J$2:$J$201,0)),3,2))))),""))</f>
        <v/>
      </c>
      <c r="AG1567" s="12" t="str">
        <f aca="false">IF(OR($B1567="",V1567="",W1567=""),"",IFERROR(IF(OR(INDEX(Matches!$I$2:$I$201,MATCH($A1567&amp;"-10",Matches!$J$2:$J$201,0))="Void",INDEX(Matches!$G$2:$G$201,MATCH($A1567&amp;"-10",Matches!$J$2:$J$201,0))="",INDEX(Matches!$H$2:$H$201,MATCH($A1567&amp;"-10",Matches!$J$2:$J$201,0))=""),"",IF(AND($C1567&lt;&gt;"",INDEX(Matches!$F$2:$F$201,MATCH($A1567&amp;"-10",Matches!$J$2:$J$201,0))&lt;&gt;"",$C1567&gt;=INDEX(Matches!$F$2:$F$201,MATCH($A1567&amp;"-10",Matches!$J$2:$J$201,0))),"",IF(AND(V1567=INDEX(Matches!$G$2:$G$201,MATCH($A1567&amp;"-10",Matches!$J$2:$J$201,0)),W1567=INDEX(Matches!$H$2:$H$201,MATCH($A1567&amp;"-10",Matches!$J$2:$J$201,0))),5,IF(SIGN(V1567-W1567)&lt;&gt;SIGN(INDEX(Matches!$G$2:$G$201,MATCH($A1567&amp;"-10",Matches!$J$2:$J$201,0))-INDEX(Matches!$H$2:$H$201,MATCH($A1567&amp;"-10",Matches!$J$2:$J$201,0))),0,IF(V1567-W1567=INDEX(Matches!$G$2:$G$201,MATCH($A1567&amp;"-10",Matches!$J$2:$J$201,0))-INDEX(Matches!$H$2:$H$201,MATCH($A1567&amp;"-10",Matches!$J$2:$J$201,0)),3,2))))),""))</f>
        <v/>
      </c>
      <c r="AH1567" s="13" t="str">
        <f aca="false">IF($B1567="","",SUM(X1567:AG1567))</f>
        <v/>
      </c>
      <c r="AI1567" s="12" t="str">
        <f aca="false">IF($B1567="","",COUNTIF(X1567:AG1567,5))</f>
        <v/>
      </c>
      <c r="AJ1567" s="12" t="str">
        <f aca="false">IF($B1567="","",COUNTIF(X1567:AG1567,"&gt;=2"))</f>
        <v/>
      </c>
      <c r="AK1567" s="12" t="str">
        <f aca="false">IF($B1567="","",COUNT(X1567:AG1567))</f>
        <v/>
      </c>
    </row>
    <row r="1568" customFormat="false" ht="15" hidden="false" customHeight="false" outlineLevel="0" collapsed="false">
      <c r="A1568" s="7"/>
      <c r="B1568" s="7"/>
      <c r="C1568" s="11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12" t="str">
        <f aca="false">IF(OR($B1568="",D1568="",E1568=""),"",IFERROR(IF(OR(INDEX(Matches!$I$2:$I$201,MATCH($A1568&amp;"-1",Matches!$J$2:$J$201,0))="Void",INDEX(Matches!$G$2:$G$201,MATCH($A1568&amp;"-1",Matches!$J$2:$J$201,0))="",INDEX(Matches!$H$2:$H$201,MATCH($A1568&amp;"-1",Matches!$J$2:$J$201,0))=""),"",IF(AND($C1568&lt;&gt;"",INDEX(Matches!$F$2:$F$201,MATCH($A1568&amp;"-1",Matches!$J$2:$J$201,0))&lt;&gt;"",$C1568&gt;=INDEX(Matches!$F$2:$F$201,MATCH($A1568&amp;"-1",Matches!$J$2:$J$201,0))),"",IF(AND(D1568=INDEX(Matches!$G$2:$G$201,MATCH($A1568&amp;"-1",Matches!$J$2:$J$201,0)),E1568=INDEX(Matches!$H$2:$H$201,MATCH($A1568&amp;"-1",Matches!$J$2:$J$201,0))),5,IF(SIGN(D1568-E1568)&lt;&gt;SIGN(INDEX(Matches!$G$2:$G$201,MATCH($A1568&amp;"-1",Matches!$J$2:$J$201,0))-INDEX(Matches!$H$2:$H$201,MATCH($A1568&amp;"-1",Matches!$J$2:$J$201,0))),0,IF(D1568-E1568=INDEX(Matches!$G$2:$G$201,MATCH($A1568&amp;"-1",Matches!$J$2:$J$201,0))-INDEX(Matches!$H$2:$H$201,MATCH($A1568&amp;"-1",Matches!$J$2:$J$201,0)),3,2))))),""))</f>
        <v/>
      </c>
      <c r="Y1568" s="12" t="str">
        <f aca="false">IF(OR($B1568="",F1568="",G1568=""),"",IFERROR(IF(OR(INDEX(Matches!$I$2:$I$201,MATCH($A1568&amp;"-2",Matches!$J$2:$J$201,0))="Void",INDEX(Matches!$G$2:$G$201,MATCH($A1568&amp;"-2",Matches!$J$2:$J$201,0))="",INDEX(Matches!$H$2:$H$201,MATCH($A1568&amp;"-2",Matches!$J$2:$J$201,0))=""),"",IF(AND($C1568&lt;&gt;"",INDEX(Matches!$F$2:$F$201,MATCH($A1568&amp;"-2",Matches!$J$2:$J$201,0))&lt;&gt;"",$C1568&gt;=INDEX(Matches!$F$2:$F$201,MATCH($A1568&amp;"-2",Matches!$J$2:$J$201,0))),"",IF(AND(F1568=INDEX(Matches!$G$2:$G$201,MATCH($A1568&amp;"-2",Matches!$J$2:$J$201,0)),G1568=INDEX(Matches!$H$2:$H$201,MATCH($A1568&amp;"-2",Matches!$J$2:$J$201,0))),5,IF(SIGN(F1568-G1568)&lt;&gt;SIGN(INDEX(Matches!$G$2:$G$201,MATCH($A1568&amp;"-2",Matches!$J$2:$J$201,0))-INDEX(Matches!$H$2:$H$201,MATCH($A1568&amp;"-2",Matches!$J$2:$J$201,0))),0,IF(F1568-G1568=INDEX(Matches!$G$2:$G$201,MATCH($A1568&amp;"-2",Matches!$J$2:$J$201,0))-INDEX(Matches!$H$2:$H$201,MATCH($A1568&amp;"-2",Matches!$J$2:$J$201,0)),3,2))))),""))</f>
        <v/>
      </c>
      <c r="Z1568" s="12" t="str">
        <f aca="false">IF(OR($B1568="",H1568="",I1568=""),"",IFERROR(IF(OR(INDEX(Matches!$I$2:$I$201,MATCH($A1568&amp;"-3",Matches!$J$2:$J$201,0))="Void",INDEX(Matches!$G$2:$G$201,MATCH($A1568&amp;"-3",Matches!$J$2:$J$201,0))="",INDEX(Matches!$H$2:$H$201,MATCH($A1568&amp;"-3",Matches!$J$2:$J$201,0))=""),"",IF(AND($C1568&lt;&gt;"",INDEX(Matches!$F$2:$F$201,MATCH($A1568&amp;"-3",Matches!$J$2:$J$201,0))&lt;&gt;"",$C1568&gt;=INDEX(Matches!$F$2:$F$201,MATCH($A1568&amp;"-3",Matches!$J$2:$J$201,0))),"",IF(AND(H1568=INDEX(Matches!$G$2:$G$201,MATCH($A1568&amp;"-3",Matches!$J$2:$J$201,0)),I1568=INDEX(Matches!$H$2:$H$201,MATCH($A1568&amp;"-3",Matches!$J$2:$J$201,0))),5,IF(SIGN(H1568-I1568)&lt;&gt;SIGN(INDEX(Matches!$G$2:$G$201,MATCH($A1568&amp;"-3",Matches!$J$2:$J$201,0))-INDEX(Matches!$H$2:$H$201,MATCH($A1568&amp;"-3",Matches!$J$2:$J$201,0))),0,IF(H1568-I1568=INDEX(Matches!$G$2:$G$201,MATCH($A1568&amp;"-3",Matches!$J$2:$J$201,0))-INDEX(Matches!$H$2:$H$201,MATCH($A1568&amp;"-3",Matches!$J$2:$J$201,0)),3,2))))),""))</f>
        <v/>
      </c>
      <c r="AA1568" s="12" t="str">
        <f aca="false">IF(OR($B1568="",J1568="",K1568=""),"",IFERROR(IF(OR(INDEX(Matches!$I$2:$I$201,MATCH($A1568&amp;"-4",Matches!$J$2:$J$201,0))="Void",INDEX(Matches!$G$2:$G$201,MATCH($A1568&amp;"-4",Matches!$J$2:$J$201,0))="",INDEX(Matches!$H$2:$H$201,MATCH($A1568&amp;"-4",Matches!$J$2:$J$201,0))=""),"",IF(AND($C1568&lt;&gt;"",INDEX(Matches!$F$2:$F$201,MATCH($A1568&amp;"-4",Matches!$J$2:$J$201,0))&lt;&gt;"",$C1568&gt;=INDEX(Matches!$F$2:$F$201,MATCH($A1568&amp;"-4",Matches!$J$2:$J$201,0))),"",IF(AND(J1568=INDEX(Matches!$G$2:$G$201,MATCH($A1568&amp;"-4",Matches!$J$2:$J$201,0)),K1568=INDEX(Matches!$H$2:$H$201,MATCH($A1568&amp;"-4",Matches!$J$2:$J$201,0))),5,IF(SIGN(J1568-K1568)&lt;&gt;SIGN(INDEX(Matches!$G$2:$G$201,MATCH($A1568&amp;"-4",Matches!$J$2:$J$201,0))-INDEX(Matches!$H$2:$H$201,MATCH($A1568&amp;"-4",Matches!$J$2:$J$201,0))),0,IF(J1568-K1568=INDEX(Matches!$G$2:$G$201,MATCH($A1568&amp;"-4",Matches!$J$2:$J$201,0))-INDEX(Matches!$H$2:$H$201,MATCH($A1568&amp;"-4",Matches!$J$2:$J$201,0)),3,2))))),""))</f>
        <v/>
      </c>
      <c r="AB1568" s="12" t="str">
        <f aca="false">IF(OR($B1568="",L1568="",M1568=""),"",IFERROR(IF(OR(INDEX(Matches!$I$2:$I$201,MATCH($A1568&amp;"-5",Matches!$J$2:$J$201,0))="Void",INDEX(Matches!$G$2:$G$201,MATCH($A1568&amp;"-5",Matches!$J$2:$J$201,0))="",INDEX(Matches!$H$2:$H$201,MATCH($A1568&amp;"-5",Matches!$J$2:$J$201,0))=""),"",IF(AND($C1568&lt;&gt;"",INDEX(Matches!$F$2:$F$201,MATCH($A1568&amp;"-5",Matches!$J$2:$J$201,0))&lt;&gt;"",$C1568&gt;=INDEX(Matches!$F$2:$F$201,MATCH($A1568&amp;"-5",Matches!$J$2:$J$201,0))),"",IF(AND(L1568=INDEX(Matches!$G$2:$G$201,MATCH($A1568&amp;"-5",Matches!$J$2:$J$201,0)),M1568=INDEX(Matches!$H$2:$H$201,MATCH($A1568&amp;"-5",Matches!$J$2:$J$201,0))),5,IF(SIGN(L1568-M1568)&lt;&gt;SIGN(INDEX(Matches!$G$2:$G$201,MATCH($A1568&amp;"-5",Matches!$J$2:$J$201,0))-INDEX(Matches!$H$2:$H$201,MATCH($A1568&amp;"-5",Matches!$J$2:$J$201,0))),0,IF(L1568-M1568=INDEX(Matches!$G$2:$G$201,MATCH($A1568&amp;"-5",Matches!$J$2:$J$201,0))-INDEX(Matches!$H$2:$H$201,MATCH($A1568&amp;"-5",Matches!$J$2:$J$201,0)),3,2))))),""))</f>
        <v/>
      </c>
      <c r="AC1568" s="12" t="str">
        <f aca="false">IF(OR($B1568="",N1568="",O1568=""),"",IFERROR(IF(OR(INDEX(Matches!$I$2:$I$201,MATCH($A1568&amp;"-6",Matches!$J$2:$J$201,0))="Void",INDEX(Matches!$G$2:$G$201,MATCH($A1568&amp;"-6",Matches!$J$2:$J$201,0))="",INDEX(Matches!$H$2:$H$201,MATCH($A1568&amp;"-6",Matches!$J$2:$J$201,0))=""),"",IF(AND($C1568&lt;&gt;"",INDEX(Matches!$F$2:$F$201,MATCH($A1568&amp;"-6",Matches!$J$2:$J$201,0))&lt;&gt;"",$C1568&gt;=INDEX(Matches!$F$2:$F$201,MATCH($A1568&amp;"-6",Matches!$J$2:$J$201,0))),"",IF(AND(N1568=INDEX(Matches!$G$2:$G$201,MATCH($A1568&amp;"-6",Matches!$J$2:$J$201,0)),O1568=INDEX(Matches!$H$2:$H$201,MATCH($A1568&amp;"-6",Matches!$J$2:$J$201,0))),5,IF(SIGN(N1568-O1568)&lt;&gt;SIGN(INDEX(Matches!$G$2:$G$201,MATCH($A1568&amp;"-6",Matches!$J$2:$J$201,0))-INDEX(Matches!$H$2:$H$201,MATCH($A1568&amp;"-6",Matches!$J$2:$J$201,0))),0,IF(N1568-O1568=INDEX(Matches!$G$2:$G$201,MATCH($A1568&amp;"-6",Matches!$J$2:$J$201,0))-INDEX(Matches!$H$2:$H$201,MATCH($A1568&amp;"-6",Matches!$J$2:$J$201,0)),3,2))))),""))</f>
        <v/>
      </c>
      <c r="AD1568" s="12" t="str">
        <f aca="false">IF(OR($B1568="",P1568="",Q1568=""),"",IFERROR(IF(OR(INDEX(Matches!$I$2:$I$201,MATCH($A1568&amp;"-7",Matches!$J$2:$J$201,0))="Void",INDEX(Matches!$G$2:$G$201,MATCH($A1568&amp;"-7",Matches!$J$2:$J$201,0))="",INDEX(Matches!$H$2:$H$201,MATCH($A1568&amp;"-7",Matches!$J$2:$J$201,0))=""),"",IF(AND($C1568&lt;&gt;"",INDEX(Matches!$F$2:$F$201,MATCH($A1568&amp;"-7",Matches!$J$2:$J$201,0))&lt;&gt;"",$C1568&gt;=INDEX(Matches!$F$2:$F$201,MATCH($A1568&amp;"-7",Matches!$J$2:$J$201,0))),"",IF(AND(P1568=INDEX(Matches!$G$2:$G$201,MATCH($A1568&amp;"-7",Matches!$J$2:$J$201,0)),Q1568=INDEX(Matches!$H$2:$H$201,MATCH($A1568&amp;"-7",Matches!$J$2:$J$201,0))),5,IF(SIGN(P1568-Q1568)&lt;&gt;SIGN(INDEX(Matches!$G$2:$G$201,MATCH($A1568&amp;"-7",Matches!$J$2:$J$201,0))-INDEX(Matches!$H$2:$H$201,MATCH($A1568&amp;"-7",Matches!$J$2:$J$201,0))),0,IF(P1568-Q1568=INDEX(Matches!$G$2:$G$201,MATCH($A1568&amp;"-7",Matches!$J$2:$J$201,0))-INDEX(Matches!$H$2:$H$201,MATCH($A1568&amp;"-7",Matches!$J$2:$J$201,0)),3,2))))),""))</f>
        <v/>
      </c>
      <c r="AE1568" s="12" t="str">
        <f aca="false">IF(OR($B1568="",R1568="",S1568=""),"",IFERROR(IF(OR(INDEX(Matches!$I$2:$I$201,MATCH($A1568&amp;"-8",Matches!$J$2:$J$201,0))="Void",INDEX(Matches!$G$2:$G$201,MATCH($A1568&amp;"-8",Matches!$J$2:$J$201,0))="",INDEX(Matches!$H$2:$H$201,MATCH($A1568&amp;"-8",Matches!$J$2:$J$201,0))=""),"",IF(AND($C1568&lt;&gt;"",INDEX(Matches!$F$2:$F$201,MATCH($A1568&amp;"-8",Matches!$J$2:$J$201,0))&lt;&gt;"",$C1568&gt;=INDEX(Matches!$F$2:$F$201,MATCH($A1568&amp;"-8",Matches!$J$2:$J$201,0))),"",IF(AND(R1568=INDEX(Matches!$G$2:$G$201,MATCH($A1568&amp;"-8",Matches!$J$2:$J$201,0)),S1568=INDEX(Matches!$H$2:$H$201,MATCH($A1568&amp;"-8",Matches!$J$2:$J$201,0))),5,IF(SIGN(R1568-S1568)&lt;&gt;SIGN(INDEX(Matches!$G$2:$G$201,MATCH($A1568&amp;"-8",Matches!$J$2:$J$201,0))-INDEX(Matches!$H$2:$H$201,MATCH($A1568&amp;"-8",Matches!$J$2:$J$201,0))),0,IF(R1568-S1568=INDEX(Matches!$G$2:$G$201,MATCH($A1568&amp;"-8",Matches!$J$2:$J$201,0))-INDEX(Matches!$H$2:$H$201,MATCH($A1568&amp;"-8",Matches!$J$2:$J$201,0)),3,2))))),""))</f>
        <v/>
      </c>
      <c r="AF1568" s="12" t="str">
        <f aca="false">IF(OR($B1568="",T1568="",U1568=""),"",IFERROR(IF(OR(INDEX(Matches!$I$2:$I$201,MATCH($A1568&amp;"-9",Matches!$J$2:$J$201,0))="Void",INDEX(Matches!$G$2:$G$201,MATCH($A1568&amp;"-9",Matches!$J$2:$J$201,0))="",INDEX(Matches!$H$2:$H$201,MATCH($A1568&amp;"-9",Matches!$J$2:$J$201,0))=""),"",IF(AND($C1568&lt;&gt;"",INDEX(Matches!$F$2:$F$201,MATCH($A1568&amp;"-9",Matches!$J$2:$J$201,0))&lt;&gt;"",$C1568&gt;=INDEX(Matches!$F$2:$F$201,MATCH($A1568&amp;"-9",Matches!$J$2:$J$201,0))),"",IF(AND(T1568=INDEX(Matches!$G$2:$G$201,MATCH($A1568&amp;"-9",Matches!$J$2:$J$201,0)),U1568=INDEX(Matches!$H$2:$H$201,MATCH($A1568&amp;"-9",Matches!$J$2:$J$201,0))),5,IF(SIGN(T1568-U1568)&lt;&gt;SIGN(INDEX(Matches!$G$2:$G$201,MATCH($A1568&amp;"-9",Matches!$J$2:$J$201,0))-INDEX(Matches!$H$2:$H$201,MATCH($A1568&amp;"-9",Matches!$J$2:$J$201,0))),0,IF(T1568-U1568=INDEX(Matches!$G$2:$G$201,MATCH($A1568&amp;"-9",Matches!$J$2:$J$201,0))-INDEX(Matches!$H$2:$H$201,MATCH($A1568&amp;"-9",Matches!$J$2:$J$201,0)),3,2))))),""))</f>
        <v/>
      </c>
      <c r="AG1568" s="12" t="str">
        <f aca="false">IF(OR($B1568="",V1568="",W1568=""),"",IFERROR(IF(OR(INDEX(Matches!$I$2:$I$201,MATCH($A1568&amp;"-10",Matches!$J$2:$J$201,0))="Void",INDEX(Matches!$G$2:$G$201,MATCH($A1568&amp;"-10",Matches!$J$2:$J$201,0))="",INDEX(Matches!$H$2:$H$201,MATCH($A1568&amp;"-10",Matches!$J$2:$J$201,0))=""),"",IF(AND($C1568&lt;&gt;"",INDEX(Matches!$F$2:$F$201,MATCH($A1568&amp;"-10",Matches!$J$2:$J$201,0))&lt;&gt;"",$C1568&gt;=INDEX(Matches!$F$2:$F$201,MATCH($A1568&amp;"-10",Matches!$J$2:$J$201,0))),"",IF(AND(V1568=INDEX(Matches!$G$2:$G$201,MATCH($A1568&amp;"-10",Matches!$J$2:$J$201,0)),W1568=INDEX(Matches!$H$2:$H$201,MATCH($A1568&amp;"-10",Matches!$J$2:$J$201,0))),5,IF(SIGN(V1568-W1568)&lt;&gt;SIGN(INDEX(Matches!$G$2:$G$201,MATCH($A1568&amp;"-10",Matches!$J$2:$J$201,0))-INDEX(Matches!$H$2:$H$201,MATCH($A1568&amp;"-10",Matches!$J$2:$J$201,0))),0,IF(V1568-W1568=INDEX(Matches!$G$2:$G$201,MATCH($A1568&amp;"-10",Matches!$J$2:$J$201,0))-INDEX(Matches!$H$2:$H$201,MATCH($A1568&amp;"-10",Matches!$J$2:$J$201,0)),3,2))))),""))</f>
        <v/>
      </c>
      <c r="AH1568" s="13" t="str">
        <f aca="false">IF($B1568="","",SUM(X1568:AG1568))</f>
        <v/>
      </c>
      <c r="AI1568" s="12" t="str">
        <f aca="false">IF($B1568="","",COUNTIF(X1568:AG1568,5))</f>
        <v/>
      </c>
      <c r="AJ1568" s="12" t="str">
        <f aca="false">IF($B1568="","",COUNTIF(X1568:AG1568,"&gt;=2"))</f>
        <v/>
      </c>
      <c r="AK1568" s="12" t="str">
        <f aca="false">IF($B1568="","",COUNT(X1568:AG1568))</f>
        <v/>
      </c>
    </row>
    <row r="1569" customFormat="false" ht="15" hidden="false" customHeight="false" outlineLevel="0" collapsed="false">
      <c r="A1569" s="7"/>
      <c r="B1569" s="7"/>
      <c r="C1569" s="11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12" t="str">
        <f aca="false">IF(OR($B1569="",D1569="",E1569=""),"",IFERROR(IF(OR(INDEX(Matches!$I$2:$I$201,MATCH($A1569&amp;"-1",Matches!$J$2:$J$201,0))="Void",INDEX(Matches!$G$2:$G$201,MATCH($A1569&amp;"-1",Matches!$J$2:$J$201,0))="",INDEX(Matches!$H$2:$H$201,MATCH($A1569&amp;"-1",Matches!$J$2:$J$201,0))=""),"",IF(AND($C1569&lt;&gt;"",INDEX(Matches!$F$2:$F$201,MATCH($A1569&amp;"-1",Matches!$J$2:$J$201,0))&lt;&gt;"",$C1569&gt;=INDEX(Matches!$F$2:$F$201,MATCH($A1569&amp;"-1",Matches!$J$2:$J$201,0))),"",IF(AND(D1569=INDEX(Matches!$G$2:$G$201,MATCH($A1569&amp;"-1",Matches!$J$2:$J$201,0)),E1569=INDEX(Matches!$H$2:$H$201,MATCH($A1569&amp;"-1",Matches!$J$2:$J$201,0))),5,IF(SIGN(D1569-E1569)&lt;&gt;SIGN(INDEX(Matches!$G$2:$G$201,MATCH($A1569&amp;"-1",Matches!$J$2:$J$201,0))-INDEX(Matches!$H$2:$H$201,MATCH($A1569&amp;"-1",Matches!$J$2:$J$201,0))),0,IF(D1569-E1569=INDEX(Matches!$G$2:$G$201,MATCH($A1569&amp;"-1",Matches!$J$2:$J$201,0))-INDEX(Matches!$H$2:$H$201,MATCH($A1569&amp;"-1",Matches!$J$2:$J$201,0)),3,2))))),""))</f>
        <v/>
      </c>
      <c r="Y1569" s="12" t="str">
        <f aca="false">IF(OR($B1569="",F1569="",G1569=""),"",IFERROR(IF(OR(INDEX(Matches!$I$2:$I$201,MATCH($A1569&amp;"-2",Matches!$J$2:$J$201,0))="Void",INDEX(Matches!$G$2:$G$201,MATCH($A1569&amp;"-2",Matches!$J$2:$J$201,0))="",INDEX(Matches!$H$2:$H$201,MATCH($A1569&amp;"-2",Matches!$J$2:$J$201,0))=""),"",IF(AND($C1569&lt;&gt;"",INDEX(Matches!$F$2:$F$201,MATCH($A1569&amp;"-2",Matches!$J$2:$J$201,0))&lt;&gt;"",$C1569&gt;=INDEX(Matches!$F$2:$F$201,MATCH($A1569&amp;"-2",Matches!$J$2:$J$201,0))),"",IF(AND(F1569=INDEX(Matches!$G$2:$G$201,MATCH($A1569&amp;"-2",Matches!$J$2:$J$201,0)),G1569=INDEX(Matches!$H$2:$H$201,MATCH($A1569&amp;"-2",Matches!$J$2:$J$201,0))),5,IF(SIGN(F1569-G1569)&lt;&gt;SIGN(INDEX(Matches!$G$2:$G$201,MATCH($A1569&amp;"-2",Matches!$J$2:$J$201,0))-INDEX(Matches!$H$2:$H$201,MATCH($A1569&amp;"-2",Matches!$J$2:$J$201,0))),0,IF(F1569-G1569=INDEX(Matches!$G$2:$G$201,MATCH($A1569&amp;"-2",Matches!$J$2:$J$201,0))-INDEX(Matches!$H$2:$H$201,MATCH($A1569&amp;"-2",Matches!$J$2:$J$201,0)),3,2))))),""))</f>
        <v/>
      </c>
      <c r="Z1569" s="12" t="str">
        <f aca="false">IF(OR($B1569="",H1569="",I1569=""),"",IFERROR(IF(OR(INDEX(Matches!$I$2:$I$201,MATCH($A1569&amp;"-3",Matches!$J$2:$J$201,0))="Void",INDEX(Matches!$G$2:$G$201,MATCH($A1569&amp;"-3",Matches!$J$2:$J$201,0))="",INDEX(Matches!$H$2:$H$201,MATCH($A1569&amp;"-3",Matches!$J$2:$J$201,0))=""),"",IF(AND($C1569&lt;&gt;"",INDEX(Matches!$F$2:$F$201,MATCH($A1569&amp;"-3",Matches!$J$2:$J$201,0))&lt;&gt;"",$C1569&gt;=INDEX(Matches!$F$2:$F$201,MATCH($A1569&amp;"-3",Matches!$J$2:$J$201,0))),"",IF(AND(H1569=INDEX(Matches!$G$2:$G$201,MATCH($A1569&amp;"-3",Matches!$J$2:$J$201,0)),I1569=INDEX(Matches!$H$2:$H$201,MATCH($A1569&amp;"-3",Matches!$J$2:$J$201,0))),5,IF(SIGN(H1569-I1569)&lt;&gt;SIGN(INDEX(Matches!$G$2:$G$201,MATCH($A1569&amp;"-3",Matches!$J$2:$J$201,0))-INDEX(Matches!$H$2:$H$201,MATCH($A1569&amp;"-3",Matches!$J$2:$J$201,0))),0,IF(H1569-I1569=INDEX(Matches!$G$2:$G$201,MATCH($A1569&amp;"-3",Matches!$J$2:$J$201,0))-INDEX(Matches!$H$2:$H$201,MATCH($A1569&amp;"-3",Matches!$J$2:$J$201,0)),3,2))))),""))</f>
        <v/>
      </c>
      <c r="AA1569" s="12" t="str">
        <f aca="false">IF(OR($B1569="",J1569="",K1569=""),"",IFERROR(IF(OR(INDEX(Matches!$I$2:$I$201,MATCH($A1569&amp;"-4",Matches!$J$2:$J$201,0))="Void",INDEX(Matches!$G$2:$G$201,MATCH($A1569&amp;"-4",Matches!$J$2:$J$201,0))="",INDEX(Matches!$H$2:$H$201,MATCH($A1569&amp;"-4",Matches!$J$2:$J$201,0))=""),"",IF(AND($C1569&lt;&gt;"",INDEX(Matches!$F$2:$F$201,MATCH($A1569&amp;"-4",Matches!$J$2:$J$201,0))&lt;&gt;"",$C1569&gt;=INDEX(Matches!$F$2:$F$201,MATCH($A1569&amp;"-4",Matches!$J$2:$J$201,0))),"",IF(AND(J1569=INDEX(Matches!$G$2:$G$201,MATCH($A1569&amp;"-4",Matches!$J$2:$J$201,0)),K1569=INDEX(Matches!$H$2:$H$201,MATCH($A1569&amp;"-4",Matches!$J$2:$J$201,0))),5,IF(SIGN(J1569-K1569)&lt;&gt;SIGN(INDEX(Matches!$G$2:$G$201,MATCH($A1569&amp;"-4",Matches!$J$2:$J$201,0))-INDEX(Matches!$H$2:$H$201,MATCH($A1569&amp;"-4",Matches!$J$2:$J$201,0))),0,IF(J1569-K1569=INDEX(Matches!$G$2:$G$201,MATCH($A1569&amp;"-4",Matches!$J$2:$J$201,0))-INDEX(Matches!$H$2:$H$201,MATCH($A1569&amp;"-4",Matches!$J$2:$J$201,0)),3,2))))),""))</f>
        <v/>
      </c>
      <c r="AB1569" s="12" t="str">
        <f aca="false">IF(OR($B1569="",L1569="",M1569=""),"",IFERROR(IF(OR(INDEX(Matches!$I$2:$I$201,MATCH($A1569&amp;"-5",Matches!$J$2:$J$201,0))="Void",INDEX(Matches!$G$2:$G$201,MATCH($A1569&amp;"-5",Matches!$J$2:$J$201,0))="",INDEX(Matches!$H$2:$H$201,MATCH($A1569&amp;"-5",Matches!$J$2:$J$201,0))=""),"",IF(AND($C1569&lt;&gt;"",INDEX(Matches!$F$2:$F$201,MATCH($A1569&amp;"-5",Matches!$J$2:$J$201,0))&lt;&gt;"",$C1569&gt;=INDEX(Matches!$F$2:$F$201,MATCH($A1569&amp;"-5",Matches!$J$2:$J$201,0))),"",IF(AND(L1569=INDEX(Matches!$G$2:$G$201,MATCH($A1569&amp;"-5",Matches!$J$2:$J$201,0)),M1569=INDEX(Matches!$H$2:$H$201,MATCH($A1569&amp;"-5",Matches!$J$2:$J$201,0))),5,IF(SIGN(L1569-M1569)&lt;&gt;SIGN(INDEX(Matches!$G$2:$G$201,MATCH($A1569&amp;"-5",Matches!$J$2:$J$201,0))-INDEX(Matches!$H$2:$H$201,MATCH($A1569&amp;"-5",Matches!$J$2:$J$201,0))),0,IF(L1569-M1569=INDEX(Matches!$G$2:$G$201,MATCH($A1569&amp;"-5",Matches!$J$2:$J$201,0))-INDEX(Matches!$H$2:$H$201,MATCH($A1569&amp;"-5",Matches!$J$2:$J$201,0)),3,2))))),""))</f>
        <v/>
      </c>
      <c r="AC1569" s="12" t="str">
        <f aca="false">IF(OR($B1569="",N1569="",O1569=""),"",IFERROR(IF(OR(INDEX(Matches!$I$2:$I$201,MATCH($A1569&amp;"-6",Matches!$J$2:$J$201,0))="Void",INDEX(Matches!$G$2:$G$201,MATCH($A1569&amp;"-6",Matches!$J$2:$J$201,0))="",INDEX(Matches!$H$2:$H$201,MATCH($A1569&amp;"-6",Matches!$J$2:$J$201,0))=""),"",IF(AND($C1569&lt;&gt;"",INDEX(Matches!$F$2:$F$201,MATCH($A1569&amp;"-6",Matches!$J$2:$J$201,0))&lt;&gt;"",$C1569&gt;=INDEX(Matches!$F$2:$F$201,MATCH($A1569&amp;"-6",Matches!$J$2:$J$201,0))),"",IF(AND(N1569=INDEX(Matches!$G$2:$G$201,MATCH($A1569&amp;"-6",Matches!$J$2:$J$201,0)),O1569=INDEX(Matches!$H$2:$H$201,MATCH($A1569&amp;"-6",Matches!$J$2:$J$201,0))),5,IF(SIGN(N1569-O1569)&lt;&gt;SIGN(INDEX(Matches!$G$2:$G$201,MATCH($A1569&amp;"-6",Matches!$J$2:$J$201,0))-INDEX(Matches!$H$2:$H$201,MATCH($A1569&amp;"-6",Matches!$J$2:$J$201,0))),0,IF(N1569-O1569=INDEX(Matches!$G$2:$G$201,MATCH($A1569&amp;"-6",Matches!$J$2:$J$201,0))-INDEX(Matches!$H$2:$H$201,MATCH($A1569&amp;"-6",Matches!$J$2:$J$201,0)),3,2))))),""))</f>
        <v/>
      </c>
      <c r="AD1569" s="12" t="str">
        <f aca="false">IF(OR($B1569="",P1569="",Q1569=""),"",IFERROR(IF(OR(INDEX(Matches!$I$2:$I$201,MATCH($A1569&amp;"-7",Matches!$J$2:$J$201,0))="Void",INDEX(Matches!$G$2:$G$201,MATCH($A1569&amp;"-7",Matches!$J$2:$J$201,0))="",INDEX(Matches!$H$2:$H$201,MATCH($A1569&amp;"-7",Matches!$J$2:$J$201,0))=""),"",IF(AND($C1569&lt;&gt;"",INDEX(Matches!$F$2:$F$201,MATCH($A1569&amp;"-7",Matches!$J$2:$J$201,0))&lt;&gt;"",$C1569&gt;=INDEX(Matches!$F$2:$F$201,MATCH($A1569&amp;"-7",Matches!$J$2:$J$201,0))),"",IF(AND(P1569=INDEX(Matches!$G$2:$G$201,MATCH($A1569&amp;"-7",Matches!$J$2:$J$201,0)),Q1569=INDEX(Matches!$H$2:$H$201,MATCH($A1569&amp;"-7",Matches!$J$2:$J$201,0))),5,IF(SIGN(P1569-Q1569)&lt;&gt;SIGN(INDEX(Matches!$G$2:$G$201,MATCH($A1569&amp;"-7",Matches!$J$2:$J$201,0))-INDEX(Matches!$H$2:$H$201,MATCH($A1569&amp;"-7",Matches!$J$2:$J$201,0))),0,IF(P1569-Q1569=INDEX(Matches!$G$2:$G$201,MATCH($A1569&amp;"-7",Matches!$J$2:$J$201,0))-INDEX(Matches!$H$2:$H$201,MATCH($A1569&amp;"-7",Matches!$J$2:$J$201,0)),3,2))))),""))</f>
        <v/>
      </c>
      <c r="AE1569" s="12" t="str">
        <f aca="false">IF(OR($B1569="",R1569="",S1569=""),"",IFERROR(IF(OR(INDEX(Matches!$I$2:$I$201,MATCH($A1569&amp;"-8",Matches!$J$2:$J$201,0))="Void",INDEX(Matches!$G$2:$G$201,MATCH($A1569&amp;"-8",Matches!$J$2:$J$201,0))="",INDEX(Matches!$H$2:$H$201,MATCH($A1569&amp;"-8",Matches!$J$2:$J$201,0))=""),"",IF(AND($C1569&lt;&gt;"",INDEX(Matches!$F$2:$F$201,MATCH($A1569&amp;"-8",Matches!$J$2:$J$201,0))&lt;&gt;"",$C1569&gt;=INDEX(Matches!$F$2:$F$201,MATCH($A1569&amp;"-8",Matches!$J$2:$J$201,0))),"",IF(AND(R1569=INDEX(Matches!$G$2:$G$201,MATCH($A1569&amp;"-8",Matches!$J$2:$J$201,0)),S1569=INDEX(Matches!$H$2:$H$201,MATCH($A1569&amp;"-8",Matches!$J$2:$J$201,0))),5,IF(SIGN(R1569-S1569)&lt;&gt;SIGN(INDEX(Matches!$G$2:$G$201,MATCH($A1569&amp;"-8",Matches!$J$2:$J$201,0))-INDEX(Matches!$H$2:$H$201,MATCH($A1569&amp;"-8",Matches!$J$2:$J$201,0))),0,IF(R1569-S1569=INDEX(Matches!$G$2:$G$201,MATCH($A1569&amp;"-8",Matches!$J$2:$J$201,0))-INDEX(Matches!$H$2:$H$201,MATCH($A1569&amp;"-8",Matches!$J$2:$J$201,0)),3,2))))),""))</f>
        <v/>
      </c>
      <c r="AF1569" s="12" t="str">
        <f aca="false">IF(OR($B1569="",T1569="",U1569=""),"",IFERROR(IF(OR(INDEX(Matches!$I$2:$I$201,MATCH($A1569&amp;"-9",Matches!$J$2:$J$201,0))="Void",INDEX(Matches!$G$2:$G$201,MATCH($A1569&amp;"-9",Matches!$J$2:$J$201,0))="",INDEX(Matches!$H$2:$H$201,MATCH($A1569&amp;"-9",Matches!$J$2:$J$201,0))=""),"",IF(AND($C1569&lt;&gt;"",INDEX(Matches!$F$2:$F$201,MATCH($A1569&amp;"-9",Matches!$J$2:$J$201,0))&lt;&gt;"",$C1569&gt;=INDEX(Matches!$F$2:$F$201,MATCH($A1569&amp;"-9",Matches!$J$2:$J$201,0))),"",IF(AND(T1569=INDEX(Matches!$G$2:$G$201,MATCH($A1569&amp;"-9",Matches!$J$2:$J$201,0)),U1569=INDEX(Matches!$H$2:$H$201,MATCH($A1569&amp;"-9",Matches!$J$2:$J$201,0))),5,IF(SIGN(T1569-U1569)&lt;&gt;SIGN(INDEX(Matches!$G$2:$G$201,MATCH($A1569&amp;"-9",Matches!$J$2:$J$201,0))-INDEX(Matches!$H$2:$H$201,MATCH($A1569&amp;"-9",Matches!$J$2:$J$201,0))),0,IF(T1569-U1569=INDEX(Matches!$G$2:$G$201,MATCH($A1569&amp;"-9",Matches!$J$2:$J$201,0))-INDEX(Matches!$H$2:$H$201,MATCH($A1569&amp;"-9",Matches!$J$2:$J$201,0)),3,2))))),""))</f>
        <v/>
      </c>
      <c r="AG1569" s="12" t="str">
        <f aca="false">IF(OR($B1569="",V1569="",W1569=""),"",IFERROR(IF(OR(INDEX(Matches!$I$2:$I$201,MATCH($A1569&amp;"-10",Matches!$J$2:$J$201,0))="Void",INDEX(Matches!$G$2:$G$201,MATCH($A1569&amp;"-10",Matches!$J$2:$J$201,0))="",INDEX(Matches!$H$2:$H$201,MATCH($A1569&amp;"-10",Matches!$J$2:$J$201,0))=""),"",IF(AND($C1569&lt;&gt;"",INDEX(Matches!$F$2:$F$201,MATCH($A1569&amp;"-10",Matches!$J$2:$J$201,0))&lt;&gt;"",$C1569&gt;=INDEX(Matches!$F$2:$F$201,MATCH($A1569&amp;"-10",Matches!$J$2:$J$201,0))),"",IF(AND(V1569=INDEX(Matches!$G$2:$G$201,MATCH($A1569&amp;"-10",Matches!$J$2:$J$201,0)),W1569=INDEX(Matches!$H$2:$H$201,MATCH($A1569&amp;"-10",Matches!$J$2:$J$201,0))),5,IF(SIGN(V1569-W1569)&lt;&gt;SIGN(INDEX(Matches!$G$2:$G$201,MATCH($A1569&amp;"-10",Matches!$J$2:$J$201,0))-INDEX(Matches!$H$2:$H$201,MATCH($A1569&amp;"-10",Matches!$J$2:$J$201,0))),0,IF(V1569-W1569=INDEX(Matches!$G$2:$G$201,MATCH($A1569&amp;"-10",Matches!$J$2:$J$201,0))-INDEX(Matches!$H$2:$H$201,MATCH($A1569&amp;"-10",Matches!$J$2:$J$201,0)),3,2))))),""))</f>
        <v/>
      </c>
      <c r="AH1569" s="13" t="str">
        <f aca="false">IF($B1569="","",SUM(X1569:AG1569))</f>
        <v/>
      </c>
      <c r="AI1569" s="12" t="str">
        <f aca="false">IF($B1569="","",COUNTIF(X1569:AG1569,5))</f>
        <v/>
      </c>
      <c r="AJ1569" s="12" t="str">
        <f aca="false">IF($B1569="","",COUNTIF(X1569:AG1569,"&gt;=2"))</f>
        <v/>
      </c>
      <c r="AK1569" s="12" t="str">
        <f aca="false">IF($B1569="","",COUNT(X1569:AG1569))</f>
        <v/>
      </c>
    </row>
    <row r="1570" customFormat="false" ht="15" hidden="false" customHeight="false" outlineLevel="0" collapsed="false">
      <c r="A1570" s="7"/>
      <c r="B1570" s="7"/>
      <c r="C1570" s="11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12" t="str">
        <f aca="false">IF(OR($B1570="",D1570="",E1570=""),"",IFERROR(IF(OR(INDEX(Matches!$I$2:$I$201,MATCH($A1570&amp;"-1",Matches!$J$2:$J$201,0))="Void",INDEX(Matches!$G$2:$G$201,MATCH($A1570&amp;"-1",Matches!$J$2:$J$201,0))="",INDEX(Matches!$H$2:$H$201,MATCH($A1570&amp;"-1",Matches!$J$2:$J$201,0))=""),"",IF(AND($C1570&lt;&gt;"",INDEX(Matches!$F$2:$F$201,MATCH($A1570&amp;"-1",Matches!$J$2:$J$201,0))&lt;&gt;"",$C1570&gt;=INDEX(Matches!$F$2:$F$201,MATCH($A1570&amp;"-1",Matches!$J$2:$J$201,0))),"",IF(AND(D1570=INDEX(Matches!$G$2:$G$201,MATCH($A1570&amp;"-1",Matches!$J$2:$J$201,0)),E1570=INDEX(Matches!$H$2:$H$201,MATCH($A1570&amp;"-1",Matches!$J$2:$J$201,0))),5,IF(SIGN(D1570-E1570)&lt;&gt;SIGN(INDEX(Matches!$G$2:$G$201,MATCH($A1570&amp;"-1",Matches!$J$2:$J$201,0))-INDEX(Matches!$H$2:$H$201,MATCH($A1570&amp;"-1",Matches!$J$2:$J$201,0))),0,IF(D1570-E1570=INDEX(Matches!$G$2:$G$201,MATCH($A1570&amp;"-1",Matches!$J$2:$J$201,0))-INDEX(Matches!$H$2:$H$201,MATCH($A1570&amp;"-1",Matches!$J$2:$J$201,0)),3,2))))),""))</f>
        <v/>
      </c>
      <c r="Y1570" s="12" t="str">
        <f aca="false">IF(OR($B1570="",F1570="",G1570=""),"",IFERROR(IF(OR(INDEX(Matches!$I$2:$I$201,MATCH($A1570&amp;"-2",Matches!$J$2:$J$201,0))="Void",INDEX(Matches!$G$2:$G$201,MATCH($A1570&amp;"-2",Matches!$J$2:$J$201,0))="",INDEX(Matches!$H$2:$H$201,MATCH($A1570&amp;"-2",Matches!$J$2:$J$201,0))=""),"",IF(AND($C1570&lt;&gt;"",INDEX(Matches!$F$2:$F$201,MATCH($A1570&amp;"-2",Matches!$J$2:$J$201,0))&lt;&gt;"",$C1570&gt;=INDEX(Matches!$F$2:$F$201,MATCH($A1570&amp;"-2",Matches!$J$2:$J$201,0))),"",IF(AND(F1570=INDEX(Matches!$G$2:$G$201,MATCH($A1570&amp;"-2",Matches!$J$2:$J$201,0)),G1570=INDEX(Matches!$H$2:$H$201,MATCH($A1570&amp;"-2",Matches!$J$2:$J$201,0))),5,IF(SIGN(F1570-G1570)&lt;&gt;SIGN(INDEX(Matches!$G$2:$G$201,MATCH($A1570&amp;"-2",Matches!$J$2:$J$201,0))-INDEX(Matches!$H$2:$H$201,MATCH($A1570&amp;"-2",Matches!$J$2:$J$201,0))),0,IF(F1570-G1570=INDEX(Matches!$G$2:$G$201,MATCH($A1570&amp;"-2",Matches!$J$2:$J$201,0))-INDEX(Matches!$H$2:$H$201,MATCH($A1570&amp;"-2",Matches!$J$2:$J$201,0)),3,2))))),""))</f>
        <v/>
      </c>
      <c r="Z1570" s="12" t="str">
        <f aca="false">IF(OR($B1570="",H1570="",I1570=""),"",IFERROR(IF(OR(INDEX(Matches!$I$2:$I$201,MATCH($A1570&amp;"-3",Matches!$J$2:$J$201,0))="Void",INDEX(Matches!$G$2:$G$201,MATCH($A1570&amp;"-3",Matches!$J$2:$J$201,0))="",INDEX(Matches!$H$2:$H$201,MATCH($A1570&amp;"-3",Matches!$J$2:$J$201,0))=""),"",IF(AND($C1570&lt;&gt;"",INDEX(Matches!$F$2:$F$201,MATCH($A1570&amp;"-3",Matches!$J$2:$J$201,0))&lt;&gt;"",$C1570&gt;=INDEX(Matches!$F$2:$F$201,MATCH($A1570&amp;"-3",Matches!$J$2:$J$201,0))),"",IF(AND(H1570=INDEX(Matches!$G$2:$G$201,MATCH($A1570&amp;"-3",Matches!$J$2:$J$201,0)),I1570=INDEX(Matches!$H$2:$H$201,MATCH($A1570&amp;"-3",Matches!$J$2:$J$201,0))),5,IF(SIGN(H1570-I1570)&lt;&gt;SIGN(INDEX(Matches!$G$2:$G$201,MATCH($A1570&amp;"-3",Matches!$J$2:$J$201,0))-INDEX(Matches!$H$2:$H$201,MATCH($A1570&amp;"-3",Matches!$J$2:$J$201,0))),0,IF(H1570-I1570=INDEX(Matches!$G$2:$G$201,MATCH($A1570&amp;"-3",Matches!$J$2:$J$201,0))-INDEX(Matches!$H$2:$H$201,MATCH($A1570&amp;"-3",Matches!$J$2:$J$201,0)),3,2))))),""))</f>
        <v/>
      </c>
      <c r="AA1570" s="12" t="str">
        <f aca="false">IF(OR($B1570="",J1570="",K1570=""),"",IFERROR(IF(OR(INDEX(Matches!$I$2:$I$201,MATCH($A1570&amp;"-4",Matches!$J$2:$J$201,0))="Void",INDEX(Matches!$G$2:$G$201,MATCH($A1570&amp;"-4",Matches!$J$2:$J$201,0))="",INDEX(Matches!$H$2:$H$201,MATCH($A1570&amp;"-4",Matches!$J$2:$J$201,0))=""),"",IF(AND($C1570&lt;&gt;"",INDEX(Matches!$F$2:$F$201,MATCH($A1570&amp;"-4",Matches!$J$2:$J$201,0))&lt;&gt;"",$C1570&gt;=INDEX(Matches!$F$2:$F$201,MATCH($A1570&amp;"-4",Matches!$J$2:$J$201,0))),"",IF(AND(J1570=INDEX(Matches!$G$2:$G$201,MATCH($A1570&amp;"-4",Matches!$J$2:$J$201,0)),K1570=INDEX(Matches!$H$2:$H$201,MATCH($A1570&amp;"-4",Matches!$J$2:$J$201,0))),5,IF(SIGN(J1570-K1570)&lt;&gt;SIGN(INDEX(Matches!$G$2:$G$201,MATCH($A1570&amp;"-4",Matches!$J$2:$J$201,0))-INDEX(Matches!$H$2:$H$201,MATCH($A1570&amp;"-4",Matches!$J$2:$J$201,0))),0,IF(J1570-K1570=INDEX(Matches!$G$2:$G$201,MATCH($A1570&amp;"-4",Matches!$J$2:$J$201,0))-INDEX(Matches!$H$2:$H$201,MATCH($A1570&amp;"-4",Matches!$J$2:$J$201,0)),3,2))))),""))</f>
        <v/>
      </c>
      <c r="AB1570" s="12" t="str">
        <f aca="false">IF(OR($B1570="",L1570="",M1570=""),"",IFERROR(IF(OR(INDEX(Matches!$I$2:$I$201,MATCH($A1570&amp;"-5",Matches!$J$2:$J$201,0))="Void",INDEX(Matches!$G$2:$G$201,MATCH($A1570&amp;"-5",Matches!$J$2:$J$201,0))="",INDEX(Matches!$H$2:$H$201,MATCH($A1570&amp;"-5",Matches!$J$2:$J$201,0))=""),"",IF(AND($C1570&lt;&gt;"",INDEX(Matches!$F$2:$F$201,MATCH($A1570&amp;"-5",Matches!$J$2:$J$201,0))&lt;&gt;"",$C1570&gt;=INDEX(Matches!$F$2:$F$201,MATCH($A1570&amp;"-5",Matches!$J$2:$J$201,0))),"",IF(AND(L1570=INDEX(Matches!$G$2:$G$201,MATCH($A1570&amp;"-5",Matches!$J$2:$J$201,0)),M1570=INDEX(Matches!$H$2:$H$201,MATCH($A1570&amp;"-5",Matches!$J$2:$J$201,0))),5,IF(SIGN(L1570-M1570)&lt;&gt;SIGN(INDEX(Matches!$G$2:$G$201,MATCH($A1570&amp;"-5",Matches!$J$2:$J$201,0))-INDEX(Matches!$H$2:$H$201,MATCH($A1570&amp;"-5",Matches!$J$2:$J$201,0))),0,IF(L1570-M1570=INDEX(Matches!$G$2:$G$201,MATCH($A1570&amp;"-5",Matches!$J$2:$J$201,0))-INDEX(Matches!$H$2:$H$201,MATCH($A1570&amp;"-5",Matches!$J$2:$J$201,0)),3,2))))),""))</f>
        <v/>
      </c>
      <c r="AC1570" s="12" t="str">
        <f aca="false">IF(OR($B1570="",N1570="",O1570=""),"",IFERROR(IF(OR(INDEX(Matches!$I$2:$I$201,MATCH($A1570&amp;"-6",Matches!$J$2:$J$201,0))="Void",INDEX(Matches!$G$2:$G$201,MATCH($A1570&amp;"-6",Matches!$J$2:$J$201,0))="",INDEX(Matches!$H$2:$H$201,MATCH($A1570&amp;"-6",Matches!$J$2:$J$201,0))=""),"",IF(AND($C1570&lt;&gt;"",INDEX(Matches!$F$2:$F$201,MATCH($A1570&amp;"-6",Matches!$J$2:$J$201,0))&lt;&gt;"",$C1570&gt;=INDEX(Matches!$F$2:$F$201,MATCH($A1570&amp;"-6",Matches!$J$2:$J$201,0))),"",IF(AND(N1570=INDEX(Matches!$G$2:$G$201,MATCH($A1570&amp;"-6",Matches!$J$2:$J$201,0)),O1570=INDEX(Matches!$H$2:$H$201,MATCH($A1570&amp;"-6",Matches!$J$2:$J$201,0))),5,IF(SIGN(N1570-O1570)&lt;&gt;SIGN(INDEX(Matches!$G$2:$G$201,MATCH($A1570&amp;"-6",Matches!$J$2:$J$201,0))-INDEX(Matches!$H$2:$H$201,MATCH($A1570&amp;"-6",Matches!$J$2:$J$201,0))),0,IF(N1570-O1570=INDEX(Matches!$G$2:$G$201,MATCH($A1570&amp;"-6",Matches!$J$2:$J$201,0))-INDEX(Matches!$H$2:$H$201,MATCH($A1570&amp;"-6",Matches!$J$2:$J$201,0)),3,2))))),""))</f>
        <v/>
      </c>
      <c r="AD1570" s="12" t="str">
        <f aca="false">IF(OR($B1570="",P1570="",Q1570=""),"",IFERROR(IF(OR(INDEX(Matches!$I$2:$I$201,MATCH($A1570&amp;"-7",Matches!$J$2:$J$201,0))="Void",INDEX(Matches!$G$2:$G$201,MATCH($A1570&amp;"-7",Matches!$J$2:$J$201,0))="",INDEX(Matches!$H$2:$H$201,MATCH($A1570&amp;"-7",Matches!$J$2:$J$201,0))=""),"",IF(AND($C1570&lt;&gt;"",INDEX(Matches!$F$2:$F$201,MATCH($A1570&amp;"-7",Matches!$J$2:$J$201,0))&lt;&gt;"",$C1570&gt;=INDEX(Matches!$F$2:$F$201,MATCH($A1570&amp;"-7",Matches!$J$2:$J$201,0))),"",IF(AND(P1570=INDEX(Matches!$G$2:$G$201,MATCH($A1570&amp;"-7",Matches!$J$2:$J$201,0)),Q1570=INDEX(Matches!$H$2:$H$201,MATCH($A1570&amp;"-7",Matches!$J$2:$J$201,0))),5,IF(SIGN(P1570-Q1570)&lt;&gt;SIGN(INDEX(Matches!$G$2:$G$201,MATCH($A1570&amp;"-7",Matches!$J$2:$J$201,0))-INDEX(Matches!$H$2:$H$201,MATCH($A1570&amp;"-7",Matches!$J$2:$J$201,0))),0,IF(P1570-Q1570=INDEX(Matches!$G$2:$G$201,MATCH($A1570&amp;"-7",Matches!$J$2:$J$201,0))-INDEX(Matches!$H$2:$H$201,MATCH($A1570&amp;"-7",Matches!$J$2:$J$201,0)),3,2))))),""))</f>
        <v/>
      </c>
      <c r="AE1570" s="12" t="str">
        <f aca="false">IF(OR($B1570="",R1570="",S1570=""),"",IFERROR(IF(OR(INDEX(Matches!$I$2:$I$201,MATCH($A1570&amp;"-8",Matches!$J$2:$J$201,0))="Void",INDEX(Matches!$G$2:$G$201,MATCH($A1570&amp;"-8",Matches!$J$2:$J$201,0))="",INDEX(Matches!$H$2:$H$201,MATCH($A1570&amp;"-8",Matches!$J$2:$J$201,0))=""),"",IF(AND($C1570&lt;&gt;"",INDEX(Matches!$F$2:$F$201,MATCH($A1570&amp;"-8",Matches!$J$2:$J$201,0))&lt;&gt;"",$C1570&gt;=INDEX(Matches!$F$2:$F$201,MATCH($A1570&amp;"-8",Matches!$J$2:$J$201,0))),"",IF(AND(R1570=INDEX(Matches!$G$2:$G$201,MATCH($A1570&amp;"-8",Matches!$J$2:$J$201,0)),S1570=INDEX(Matches!$H$2:$H$201,MATCH($A1570&amp;"-8",Matches!$J$2:$J$201,0))),5,IF(SIGN(R1570-S1570)&lt;&gt;SIGN(INDEX(Matches!$G$2:$G$201,MATCH($A1570&amp;"-8",Matches!$J$2:$J$201,0))-INDEX(Matches!$H$2:$H$201,MATCH($A1570&amp;"-8",Matches!$J$2:$J$201,0))),0,IF(R1570-S1570=INDEX(Matches!$G$2:$G$201,MATCH($A1570&amp;"-8",Matches!$J$2:$J$201,0))-INDEX(Matches!$H$2:$H$201,MATCH($A1570&amp;"-8",Matches!$J$2:$J$201,0)),3,2))))),""))</f>
        <v/>
      </c>
      <c r="AF1570" s="12" t="str">
        <f aca="false">IF(OR($B1570="",T1570="",U1570=""),"",IFERROR(IF(OR(INDEX(Matches!$I$2:$I$201,MATCH($A1570&amp;"-9",Matches!$J$2:$J$201,0))="Void",INDEX(Matches!$G$2:$G$201,MATCH($A1570&amp;"-9",Matches!$J$2:$J$201,0))="",INDEX(Matches!$H$2:$H$201,MATCH($A1570&amp;"-9",Matches!$J$2:$J$201,0))=""),"",IF(AND($C1570&lt;&gt;"",INDEX(Matches!$F$2:$F$201,MATCH($A1570&amp;"-9",Matches!$J$2:$J$201,0))&lt;&gt;"",$C1570&gt;=INDEX(Matches!$F$2:$F$201,MATCH($A1570&amp;"-9",Matches!$J$2:$J$201,0))),"",IF(AND(T1570=INDEX(Matches!$G$2:$G$201,MATCH($A1570&amp;"-9",Matches!$J$2:$J$201,0)),U1570=INDEX(Matches!$H$2:$H$201,MATCH($A1570&amp;"-9",Matches!$J$2:$J$201,0))),5,IF(SIGN(T1570-U1570)&lt;&gt;SIGN(INDEX(Matches!$G$2:$G$201,MATCH($A1570&amp;"-9",Matches!$J$2:$J$201,0))-INDEX(Matches!$H$2:$H$201,MATCH($A1570&amp;"-9",Matches!$J$2:$J$201,0))),0,IF(T1570-U1570=INDEX(Matches!$G$2:$G$201,MATCH($A1570&amp;"-9",Matches!$J$2:$J$201,0))-INDEX(Matches!$H$2:$H$201,MATCH($A1570&amp;"-9",Matches!$J$2:$J$201,0)),3,2))))),""))</f>
        <v/>
      </c>
      <c r="AG1570" s="12" t="str">
        <f aca="false">IF(OR($B1570="",V1570="",W1570=""),"",IFERROR(IF(OR(INDEX(Matches!$I$2:$I$201,MATCH($A1570&amp;"-10",Matches!$J$2:$J$201,0))="Void",INDEX(Matches!$G$2:$G$201,MATCH($A1570&amp;"-10",Matches!$J$2:$J$201,0))="",INDEX(Matches!$H$2:$H$201,MATCH($A1570&amp;"-10",Matches!$J$2:$J$201,0))=""),"",IF(AND($C1570&lt;&gt;"",INDEX(Matches!$F$2:$F$201,MATCH($A1570&amp;"-10",Matches!$J$2:$J$201,0))&lt;&gt;"",$C1570&gt;=INDEX(Matches!$F$2:$F$201,MATCH($A1570&amp;"-10",Matches!$J$2:$J$201,0))),"",IF(AND(V1570=INDEX(Matches!$G$2:$G$201,MATCH($A1570&amp;"-10",Matches!$J$2:$J$201,0)),W1570=INDEX(Matches!$H$2:$H$201,MATCH($A1570&amp;"-10",Matches!$J$2:$J$201,0))),5,IF(SIGN(V1570-W1570)&lt;&gt;SIGN(INDEX(Matches!$G$2:$G$201,MATCH($A1570&amp;"-10",Matches!$J$2:$J$201,0))-INDEX(Matches!$H$2:$H$201,MATCH($A1570&amp;"-10",Matches!$J$2:$J$201,0))),0,IF(V1570-W1570=INDEX(Matches!$G$2:$G$201,MATCH($A1570&amp;"-10",Matches!$J$2:$J$201,0))-INDEX(Matches!$H$2:$H$201,MATCH($A1570&amp;"-10",Matches!$J$2:$J$201,0)),3,2))))),""))</f>
        <v/>
      </c>
      <c r="AH1570" s="13" t="str">
        <f aca="false">IF($B1570="","",SUM(X1570:AG1570))</f>
        <v/>
      </c>
      <c r="AI1570" s="12" t="str">
        <f aca="false">IF($B1570="","",COUNTIF(X1570:AG1570,5))</f>
        <v/>
      </c>
      <c r="AJ1570" s="12" t="str">
        <f aca="false">IF($B1570="","",COUNTIF(X1570:AG1570,"&gt;=2"))</f>
        <v/>
      </c>
      <c r="AK1570" s="12" t="str">
        <f aca="false">IF($B1570="","",COUNT(X1570:AG1570))</f>
        <v/>
      </c>
    </row>
    <row r="1571" customFormat="false" ht="15" hidden="false" customHeight="false" outlineLevel="0" collapsed="false">
      <c r="A1571" s="7"/>
      <c r="B1571" s="7"/>
      <c r="C1571" s="11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12" t="str">
        <f aca="false">IF(OR($B1571="",D1571="",E1571=""),"",IFERROR(IF(OR(INDEX(Matches!$I$2:$I$201,MATCH($A1571&amp;"-1",Matches!$J$2:$J$201,0))="Void",INDEX(Matches!$G$2:$G$201,MATCH($A1571&amp;"-1",Matches!$J$2:$J$201,0))="",INDEX(Matches!$H$2:$H$201,MATCH($A1571&amp;"-1",Matches!$J$2:$J$201,0))=""),"",IF(AND($C1571&lt;&gt;"",INDEX(Matches!$F$2:$F$201,MATCH($A1571&amp;"-1",Matches!$J$2:$J$201,0))&lt;&gt;"",$C1571&gt;=INDEX(Matches!$F$2:$F$201,MATCH($A1571&amp;"-1",Matches!$J$2:$J$201,0))),"",IF(AND(D1571=INDEX(Matches!$G$2:$G$201,MATCH($A1571&amp;"-1",Matches!$J$2:$J$201,0)),E1571=INDEX(Matches!$H$2:$H$201,MATCH($A1571&amp;"-1",Matches!$J$2:$J$201,0))),5,IF(SIGN(D1571-E1571)&lt;&gt;SIGN(INDEX(Matches!$G$2:$G$201,MATCH($A1571&amp;"-1",Matches!$J$2:$J$201,0))-INDEX(Matches!$H$2:$H$201,MATCH($A1571&amp;"-1",Matches!$J$2:$J$201,0))),0,IF(D1571-E1571=INDEX(Matches!$G$2:$G$201,MATCH($A1571&amp;"-1",Matches!$J$2:$J$201,0))-INDEX(Matches!$H$2:$H$201,MATCH($A1571&amp;"-1",Matches!$J$2:$J$201,0)),3,2))))),""))</f>
        <v/>
      </c>
      <c r="Y1571" s="12" t="str">
        <f aca="false">IF(OR($B1571="",F1571="",G1571=""),"",IFERROR(IF(OR(INDEX(Matches!$I$2:$I$201,MATCH($A1571&amp;"-2",Matches!$J$2:$J$201,0))="Void",INDEX(Matches!$G$2:$G$201,MATCH($A1571&amp;"-2",Matches!$J$2:$J$201,0))="",INDEX(Matches!$H$2:$H$201,MATCH($A1571&amp;"-2",Matches!$J$2:$J$201,0))=""),"",IF(AND($C1571&lt;&gt;"",INDEX(Matches!$F$2:$F$201,MATCH($A1571&amp;"-2",Matches!$J$2:$J$201,0))&lt;&gt;"",$C1571&gt;=INDEX(Matches!$F$2:$F$201,MATCH($A1571&amp;"-2",Matches!$J$2:$J$201,0))),"",IF(AND(F1571=INDEX(Matches!$G$2:$G$201,MATCH($A1571&amp;"-2",Matches!$J$2:$J$201,0)),G1571=INDEX(Matches!$H$2:$H$201,MATCH($A1571&amp;"-2",Matches!$J$2:$J$201,0))),5,IF(SIGN(F1571-G1571)&lt;&gt;SIGN(INDEX(Matches!$G$2:$G$201,MATCH($A1571&amp;"-2",Matches!$J$2:$J$201,0))-INDEX(Matches!$H$2:$H$201,MATCH($A1571&amp;"-2",Matches!$J$2:$J$201,0))),0,IF(F1571-G1571=INDEX(Matches!$G$2:$G$201,MATCH($A1571&amp;"-2",Matches!$J$2:$J$201,0))-INDEX(Matches!$H$2:$H$201,MATCH($A1571&amp;"-2",Matches!$J$2:$J$201,0)),3,2))))),""))</f>
        <v/>
      </c>
      <c r="Z1571" s="12" t="str">
        <f aca="false">IF(OR($B1571="",H1571="",I1571=""),"",IFERROR(IF(OR(INDEX(Matches!$I$2:$I$201,MATCH($A1571&amp;"-3",Matches!$J$2:$J$201,0))="Void",INDEX(Matches!$G$2:$G$201,MATCH($A1571&amp;"-3",Matches!$J$2:$J$201,0))="",INDEX(Matches!$H$2:$H$201,MATCH($A1571&amp;"-3",Matches!$J$2:$J$201,0))=""),"",IF(AND($C1571&lt;&gt;"",INDEX(Matches!$F$2:$F$201,MATCH($A1571&amp;"-3",Matches!$J$2:$J$201,0))&lt;&gt;"",$C1571&gt;=INDEX(Matches!$F$2:$F$201,MATCH($A1571&amp;"-3",Matches!$J$2:$J$201,0))),"",IF(AND(H1571=INDEX(Matches!$G$2:$G$201,MATCH($A1571&amp;"-3",Matches!$J$2:$J$201,0)),I1571=INDEX(Matches!$H$2:$H$201,MATCH($A1571&amp;"-3",Matches!$J$2:$J$201,0))),5,IF(SIGN(H1571-I1571)&lt;&gt;SIGN(INDEX(Matches!$G$2:$G$201,MATCH($A1571&amp;"-3",Matches!$J$2:$J$201,0))-INDEX(Matches!$H$2:$H$201,MATCH($A1571&amp;"-3",Matches!$J$2:$J$201,0))),0,IF(H1571-I1571=INDEX(Matches!$G$2:$G$201,MATCH($A1571&amp;"-3",Matches!$J$2:$J$201,0))-INDEX(Matches!$H$2:$H$201,MATCH($A1571&amp;"-3",Matches!$J$2:$J$201,0)),3,2))))),""))</f>
        <v/>
      </c>
      <c r="AA1571" s="12" t="str">
        <f aca="false">IF(OR($B1571="",J1571="",K1571=""),"",IFERROR(IF(OR(INDEX(Matches!$I$2:$I$201,MATCH($A1571&amp;"-4",Matches!$J$2:$J$201,0))="Void",INDEX(Matches!$G$2:$G$201,MATCH($A1571&amp;"-4",Matches!$J$2:$J$201,0))="",INDEX(Matches!$H$2:$H$201,MATCH($A1571&amp;"-4",Matches!$J$2:$J$201,0))=""),"",IF(AND($C1571&lt;&gt;"",INDEX(Matches!$F$2:$F$201,MATCH($A1571&amp;"-4",Matches!$J$2:$J$201,0))&lt;&gt;"",$C1571&gt;=INDEX(Matches!$F$2:$F$201,MATCH($A1571&amp;"-4",Matches!$J$2:$J$201,0))),"",IF(AND(J1571=INDEX(Matches!$G$2:$G$201,MATCH($A1571&amp;"-4",Matches!$J$2:$J$201,0)),K1571=INDEX(Matches!$H$2:$H$201,MATCH($A1571&amp;"-4",Matches!$J$2:$J$201,0))),5,IF(SIGN(J1571-K1571)&lt;&gt;SIGN(INDEX(Matches!$G$2:$G$201,MATCH($A1571&amp;"-4",Matches!$J$2:$J$201,0))-INDEX(Matches!$H$2:$H$201,MATCH($A1571&amp;"-4",Matches!$J$2:$J$201,0))),0,IF(J1571-K1571=INDEX(Matches!$G$2:$G$201,MATCH($A1571&amp;"-4",Matches!$J$2:$J$201,0))-INDEX(Matches!$H$2:$H$201,MATCH($A1571&amp;"-4",Matches!$J$2:$J$201,0)),3,2))))),""))</f>
        <v/>
      </c>
      <c r="AB1571" s="12" t="str">
        <f aca="false">IF(OR($B1571="",L1571="",M1571=""),"",IFERROR(IF(OR(INDEX(Matches!$I$2:$I$201,MATCH($A1571&amp;"-5",Matches!$J$2:$J$201,0))="Void",INDEX(Matches!$G$2:$G$201,MATCH($A1571&amp;"-5",Matches!$J$2:$J$201,0))="",INDEX(Matches!$H$2:$H$201,MATCH($A1571&amp;"-5",Matches!$J$2:$J$201,0))=""),"",IF(AND($C1571&lt;&gt;"",INDEX(Matches!$F$2:$F$201,MATCH($A1571&amp;"-5",Matches!$J$2:$J$201,0))&lt;&gt;"",$C1571&gt;=INDEX(Matches!$F$2:$F$201,MATCH($A1571&amp;"-5",Matches!$J$2:$J$201,0))),"",IF(AND(L1571=INDEX(Matches!$G$2:$G$201,MATCH($A1571&amp;"-5",Matches!$J$2:$J$201,0)),M1571=INDEX(Matches!$H$2:$H$201,MATCH($A1571&amp;"-5",Matches!$J$2:$J$201,0))),5,IF(SIGN(L1571-M1571)&lt;&gt;SIGN(INDEX(Matches!$G$2:$G$201,MATCH($A1571&amp;"-5",Matches!$J$2:$J$201,0))-INDEX(Matches!$H$2:$H$201,MATCH($A1571&amp;"-5",Matches!$J$2:$J$201,0))),0,IF(L1571-M1571=INDEX(Matches!$G$2:$G$201,MATCH($A1571&amp;"-5",Matches!$J$2:$J$201,0))-INDEX(Matches!$H$2:$H$201,MATCH($A1571&amp;"-5",Matches!$J$2:$J$201,0)),3,2))))),""))</f>
        <v/>
      </c>
      <c r="AC1571" s="12" t="str">
        <f aca="false">IF(OR($B1571="",N1571="",O1571=""),"",IFERROR(IF(OR(INDEX(Matches!$I$2:$I$201,MATCH($A1571&amp;"-6",Matches!$J$2:$J$201,0))="Void",INDEX(Matches!$G$2:$G$201,MATCH($A1571&amp;"-6",Matches!$J$2:$J$201,0))="",INDEX(Matches!$H$2:$H$201,MATCH($A1571&amp;"-6",Matches!$J$2:$J$201,0))=""),"",IF(AND($C1571&lt;&gt;"",INDEX(Matches!$F$2:$F$201,MATCH($A1571&amp;"-6",Matches!$J$2:$J$201,0))&lt;&gt;"",$C1571&gt;=INDEX(Matches!$F$2:$F$201,MATCH($A1571&amp;"-6",Matches!$J$2:$J$201,0))),"",IF(AND(N1571=INDEX(Matches!$G$2:$G$201,MATCH($A1571&amp;"-6",Matches!$J$2:$J$201,0)),O1571=INDEX(Matches!$H$2:$H$201,MATCH($A1571&amp;"-6",Matches!$J$2:$J$201,0))),5,IF(SIGN(N1571-O1571)&lt;&gt;SIGN(INDEX(Matches!$G$2:$G$201,MATCH($A1571&amp;"-6",Matches!$J$2:$J$201,0))-INDEX(Matches!$H$2:$H$201,MATCH($A1571&amp;"-6",Matches!$J$2:$J$201,0))),0,IF(N1571-O1571=INDEX(Matches!$G$2:$G$201,MATCH($A1571&amp;"-6",Matches!$J$2:$J$201,0))-INDEX(Matches!$H$2:$H$201,MATCH($A1571&amp;"-6",Matches!$J$2:$J$201,0)),3,2))))),""))</f>
        <v/>
      </c>
      <c r="AD1571" s="12" t="str">
        <f aca="false">IF(OR($B1571="",P1571="",Q1571=""),"",IFERROR(IF(OR(INDEX(Matches!$I$2:$I$201,MATCH($A1571&amp;"-7",Matches!$J$2:$J$201,0))="Void",INDEX(Matches!$G$2:$G$201,MATCH($A1571&amp;"-7",Matches!$J$2:$J$201,0))="",INDEX(Matches!$H$2:$H$201,MATCH($A1571&amp;"-7",Matches!$J$2:$J$201,0))=""),"",IF(AND($C1571&lt;&gt;"",INDEX(Matches!$F$2:$F$201,MATCH($A1571&amp;"-7",Matches!$J$2:$J$201,0))&lt;&gt;"",$C1571&gt;=INDEX(Matches!$F$2:$F$201,MATCH($A1571&amp;"-7",Matches!$J$2:$J$201,0))),"",IF(AND(P1571=INDEX(Matches!$G$2:$G$201,MATCH($A1571&amp;"-7",Matches!$J$2:$J$201,0)),Q1571=INDEX(Matches!$H$2:$H$201,MATCH($A1571&amp;"-7",Matches!$J$2:$J$201,0))),5,IF(SIGN(P1571-Q1571)&lt;&gt;SIGN(INDEX(Matches!$G$2:$G$201,MATCH($A1571&amp;"-7",Matches!$J$2:$J$201,0))-INDEX(Matches!$H$2:$H$201,MATCH($A1571&amp;"-7",Matches!$J$2:$J$201,0))),0,IF(P1571-Q1571=INDEX(Matches!$G$2:$G$201,MATCH($A1571&amp;"-7",Matches!$J$2:$J$201,0))-INDEX(Matches!$H$2:$H$201,MATCH($A1571&amp;"-7",Matches!$J$2:$J$201,0)),3,2))))),""))</f>
        <v/>
      </c>
      <c r="AE1571" s="12" t="str">
        <f aca="false">IF(OR($B1571="",R1571="",S1571=""),"",IFERROR(IF(OR(INDEX(Matches!$I$2:$I$201,MATCH($A1571&amp;"-8",Matches!$J$2:$J$201,0))="Void",INDEX(Matches!$G$2:$G$201,MATCH($A1571&amp;"-8",Matches!$J$2:$J$201,0))="",INDEX(Matches!$H$2:$H$201,MATCH($A1571&amp;"-8",Matches!$J$2:$J$201,0))=""),"",IF(AND($C1571&lt;&gt;"",INDEX(Matches!$F$2:$F$201,MATCH($A1571&amp;"-8",Matches!$J$2:$J$201,0))&lt;&gt;"",$C1571&gt;=INDEX(Matches!$F$2:$F$201,MATCH($A1571&amp;"-8",Matches!$J$2:$J$201,0))),"",IF(AND(R1571=INDEX(Matches!$G$2:$G$201,MATCH($A1571&amp;"-8",Matches!$J$2:$J$201,0)),S1571=INDEX(Matches!$H$2:$H$201,MATCH($A1571&amp;"-8",Matches!$J$2:$J$201,0))),5,IF(SIGN(R1571-S1571)&lt;&gt;SIGN(INDEX(Matches!$G$2:$G$201,MATCH($A1571&amp;"-8",Matches!$J$2:$J$201,0))-INDEX(Matches!$H$2:$H$201,MATCH($A1571&amp;"-8",Matches!$J$2:$J$201,0))),0,IF(R1571-S1571=INDEX(Matches!$G$2:$G$201,MATCH($A1571&amp;"-8",Matches!$J$2:$J$201,0))-INDEX(Matches!$H$2:$H$201,MATCH($A1571&amp;"-8",Matches!$J$2:$J$201,0)),3,2))))),""))</f>
        <v/>
      </c>
      <c r="AF1571" s="12" t="str">
        <f aca="false">IF(OR($B1571="",T1571="",U1571=""),"",IFERROR(IF(OR(INDEX(Matches!$I$2:$I$201,MATCH($A1571&amp;"-9",Matches!$J$2:$J$201,0))="Void",INDEX(Matches!$G$2:$G$201,MATCH($A1571&amp;"-9",Matches!$J$2:$J$201,0))="",INDEX(Matches!$H$2:$H$201,MATCH($A1571&amp;"-9",Matches!$J$2:$J$201,0))=""),"",IF(AND($C1571&lt;&gt;"",INDEX(Matches!$F$2:$F$201,MATCH($A1571&amp;"-9",Matches!$J$2:$J$201,0))&lt;&gt;"",$C1571&gt;=INDEX(Matches!$F$2:$F$201,MATCH($A1571&amp;"-9",Matches!$J$2:$J$201,0))),"",IF(AND(T1571=INDEX(Matches!$G$2:$G$201,MATCH($A1571&amp;"-9",Matches!$J$2:$J$201,0)),U1571=INDEX(Matches!$H$2:$H$201,MATCH($A1571&amp;"-9",Matches!$J$2:$J$201,0))),5,IF(SIGN(T1571-U1571)&lt;&gt;SIGN(INDEX(Matches!$G$2:$G$201,MATCH($A1571&amp;"-9",Matches!$J$2:$J$201,0))-INDEX(Matches!$H$2:$H$201,MATCH($A1571&amp;"-9",Matches!$J$2:$J$201,0))),0,IF(T1571-U1571=INDEX(Matches!$G$2:$G$201,MATCH($A1571&amp;"-9",Matches!$J$2:$J$201,0))-INDEX(Matches!$H$2:$H$201,MATCH($A1571&amp;"-9",Matches!$J$2:$J$201,0)),3,2))))),""))</f>
        <v/>
      </c>
      <c r="AG1571" s="12" t="str">
        <f aca="false">IF(OR($B1571="",V1571="",W1571=""),"",IFERROR(IF(OR(INDEX(Matches!$I$2:$I$201,MATCH($A1571&amp;"-10",Matches!$J$2:$J$201,0))="Void",INDEX(Matches!$G$2:$G$201,MATCH($A1571&amp;"-10",Matches!$J$2:$J$201,0))="",INDEX(Matches!$H$2:$H$201,MATCH($A1571&amp;"-10",Matches!$J$2:$J$201,0))=""),"",IF(AND($C1571&lt;&gt;"",INDEX(Matches!$F$2:$F$201,MATCH($A1571&amp;"-10",Matches!$J$2:$J$201,0))&lt;&gt;"",$C1571&gt;=INDEX(Matches!$F$2:$F$201,MATCH($A1571&amp;"-10",Matches!$J$2:$J$201,0))),"",IF(AND(V1571=INDEX(Matches!$G$2:$G$201,MATCH($A1571&amp;"-10",Matches!$J$2:$J$201,0)),W1571=INDEX(Matches!$H$2:$H$201,MATCH($A1571&amp;"-10",Matches!$J$2:$J$201,0))),5,IF(SIGN(V1571-W1571)&lt;&gt;SIGN(INDEX(Matches!$G$2:$G$201,MATCH($A1571&amp;"-10",Matches!$J$2:$J$201,0))-INDEX(Matches!$H$2:$H$201,MATCH($A1571&amp;"-10",Matches!$J$2:$J$201,0))),0,IF(V1571-W1571=INDEX(Matches!$G$2:$G$201,MATCH($A1571&amp;"-10",Matches!$J$2:$J$201,0))-INDEX(Matches!$H$2:$H$201,MATCH($A1571&amp;"-10",Matches!$J$2:$J$201,0)),3,2))))),""))</f>
        <v/>
      </c>
      <c r="AH1571" s="13" t="str">
        <f aca="false">IF($B1571="","",SUM(X1571:AG1571))</f>
        <v/>
      </c>
      <c r="AI1571" s="12" t="str">
        <f aca="false">IF($B1571="","",COUNTIF(X1571:AG1571,5))</f>
        <v/>
      </c>
      <c r="AJ1571" s="12" t="str">
        <f aca="false">IF($B1571="","",COUNTIF(X1571:AG1571,"&gt;=2"))</f>
        <v/>
      </c>
      <c r="AK1571" s="12" t="str">
        <f aca="false">IF($B1571="","",COUNT(X1571:AG1571))</f>
        <v/>
      </c>
    </row>
    <row r="1572" customFormat="false" ht="15" hidden="false" customHeight="false" outlineLevel="0" collapsed="false">
      <c r="A1572" s="7"/>
      <c r="B1572" s="7"/>
      <c r="C1572" s="11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12" t="str">
        <f aca="false">IF(OR($B1572="",D1572="",E1572=""),"",IFERROR(IF(OR(INDEX(Matches!$I$2:$I$201,MATCH($A1572&amp;"-1",Matches!$J$2:$J$201,0))="Void",INDEX(Matches!$G$2:$G$201,MATCH($A1572&amp;"-1",Matches!$J$2:$J$201,0))="",INDEX(Matches!$H$2:$H$201,MATCH($A1572&amp;"-1",Matches!$J$2:$J$201,0))=""),"",IF(AND($C1572&lt;&gt;"",INDEX(Matches!$F$2:$F$201,MATCH($A1572&amp;"-1",Matches!$J$2:$J$201,0))&lt;&gt;"",$C1572&gt;=INDEX(Matches!$F$2:$F$201,MATCH($A1572&amp;"-1",Matches!$J$2:$J$201,0))),"",IF(AND(D1572=INDEX(Matches!$G$2:$G$201,MATCH($A1572&amp;"-1",Matches!$J$2:$J$201,0)),E1572=INDEX(Matches!$H$2:$H$201,MATCH($A1572&amp;"-1",Matches!$J$2:$J$201,0))),5,IF(SIGN(D1572-E1572)&lt;&gt;SIGN(INDEX(Matches!$G$2:$G$201,MATCH($A1572&amp;"-1",Matches!$J$2:$J$201,0))-INDEX(Matches!$H$2:$H$201,MATCH($A1572&amp;"-1",Matches!$J$2:$J$201,0))),0,IF(D1572-E1572=INDEX(Matches!$G$2:$G$201,MATCH($A1572&amp;"-1",Matches!$J$2:$J$201,0))-INDEX(Matches!$H$2:$H$201,MATCH($A1572&amp;"-1",Matches!$J$2:$J$201,0)),3,2))))),""))</f>
        <v/>
      </c>
      <c r="Y1572" s="12" t="str">
        <f aca="false">IF(OR($B1572="",F1572="",G1572=""),"",IFERROR(IF(OR(INDEX(Matches!$I$2:$I$201,MATCH($A1572&amp;"-2",Matches!$J$2:$J$201,0))="Void",INDEX(Matches!$G$2:$G$201,MATCH($A1572&amp;"-2",Matches!$J$2:$J$201,0))="",INDEX(Matches!$H$2:$H$201,MATCH($A1572&amp;"-2",Matches!$J$2:$J$201,0))=""),"",IF(AND($C1572&lt;&gt;"",INDEX(Matches!$F$2:$F$201,MATCH($A1572&amp;"-2",Matches!$J$2:$J$201,0))&lt;&gt;"",$C1572&gt;=INDEX(Matches!$F$2:$F$201,MATCH($A1572&amp;"-2",Matches!$J$2:$J$201,0))),"",IF(AND(F1572=INDEX(Matches!$G$2:$G$201,MATCH($A1572&amp;"-2",Matches!$J$2:$J$201,0)),G1572=INDEX(Matches!$H$2:$H$201,MATCH($A1572&amp;"-2",Matches!$J$2:$J$201,0))),5,IF(SIGN(F1572-G1572)&lt;&gt;SIGN(INDEX(Matches!$G$2:$G$201,MATCH($A1572&amp;"-2",Matches!$J$2:$J$201,0))-INDEX(Matches!$H$2:$H$201,MATCH($A1572&amp;"-2",Matches!$J$2:$J$201,0))),0,IF(F1572-G1572=INDEX(Matches!$G$2:$G$201,MATCH($A1572&amp;"-2",Matches!$J$2:$J$201,0))-INDEX(Matches!$H$2:$H$201,MATCH($A1572&amp;"-2",Matches!$J$2:$J$201,0)),3,2))))),""))</f>
        <v/>
      </c>
      <c r="Z1572" s="12" t="str">
        <f aca="false">IF(OR($B1572="",H1572="",I1572=""),"",IFERROR(IF(OR(INDEX(Matches!$I$2:$I$201,MATCH($A1572&amp;"-3",Matches!$J$2:$J$201,0))="Void",INDEX(Matches!$G$2:$G$201,MATCH($A1572&amp;"-3",Matches!$J$2:$J$201,0))="",INDEX(Matches!$H$2:$H$201,MATCH($A1572&amp;"-3",Matches!$J$2:$J$201,0))=""),"",IF(AND($C1572&lt;&gt;"",INDEX(Matches!$F$2:$F$201,MATCH($A1572&amp;"-3",Matches!$J$2:$J$201,0))&lt;&gt;"",$C1572&gt;=INDEX(Matches!$F$2:$F$201,MATCH($A1572&amp;"-3",Matches!$J$2:$J$201,0))),"",IF(AND(H1572=INDEX(Matches!$G$2:$G$201,MATCH($A1572&amp;"-3",Matches!$J$2:$J$201,0)),I1572=INDEX(Matches!$H$2:$H$201,MATCH($A1572&amp;"-3",Matches!$J$2:$J$201,0))),5,IF(SIGN(H1572-I1572)&lt;&gt;SIGN(INDEX(Matches!$G$2:$G$201,MATCH($A1572&amp;"-3",Matches!$J$2:$J$201,0))-INDEX(Matches!$H$2:$H$201,MATCH($A1572&amp;"-3",Matches!$J$2:$J$201,0))),0,IF(H1572-I1572=INDEX(Matches!$G$2:$G$201,MATCH($A1572&amp;"-3",Matches!$J$2:$J$201,0))-INDEX(Matches!$H$2:$H$201,MATCH($A1572&amp;"-3",Matches!$J$2:$J$201,0)),3,2))))),""))</f>
        <v/>
      </c>
      <c r="AA1572" s="12" t="str">
        <f aca="false">IF(OR($B1572="",J1572="",K1572=""),"",IFERROR(IF(OR(INDEX(Matches!$I$2:$I$201,MATCH($A1572&amp;"-4",Matches!$J$2:$J$201,0))="Void",INDEX(Matches!$G$2:$G$201,MATCH($A1572&amp;"-4",Matches!$J$2:$J$201,0))="",INDEX(Matches!$H$2:$H$201,MATCH($A1572&amp;"-4",Matches!$J$2:$J$201,0))=""),"",IF(AND($C1572&lt;&gt;"",INDEX(Matches!$F$2:$F$201,MATCH($A1572&amp;"-4",Matches!$J$2:$J$201,0))&lt;&gt;"",$C1572&gt;=INDEX(Matches!$F$2:$F$201,MATCH($A1572&amp;"-4",Matches!$J$2:$J$201,0))),"",IF(AND(J1572=INDEX(Matches!$G$2:$G$201,MATCH($A1572&amp;"-4",Matches!$J$2:$J$201,0)),K1572=INDEX(Matches!$H$2:$H$201,MATCH($A1572&amp;"-4",Matches!$J$2:$J$201,0))),5,IF(SIGN(J1572-K1572)&lt;&gt;SIGN(INDEX(Matches!$G$2:$G$201,MATCH($A1572&amp;"-4",Matches!$J$2:$J$201,0))-INDEX(Matches!$H$2:$H$201,MATCH($A1572&amp;"-4",Matches!$J$2:$J$201,0))),0,IF(J1572-K1572=INDEX(Matches!$G$2:$G$201,MATCH($A1572&amp;"-4",Matches!$J$2:$J$201,0))-INDEX(Matches!$H$2:$H$201,MATCH($A1572&amp;"-4",Matches!$J$2:$J$201,0)),3,2))))),""))</f>
        <v/>
      </c>
      <c r="AB1572" s="12" t="str">
        <f aca="false">IF(OR($B1572="",L1572="",M1572=""),"",IFERROR(IF(OR(INDEX(Matches!$I$2:$I$201,MATCH($A1572&amp;"-5",Matches!$J$2:$J$201,0))="Void",INDEX(Matches!$G$2:$G$201,MATCH($A1572&amp;"-5",Matches!$J$2:$J$201,0))="",INDEX(Matches!$H$2:$H$201,MATCH($A1572&amp;"-5",Matches!$J$2:$J$201,0))=""),"",IF(AND($C1572&lt;&gt;"",INDEX(Matches!$F$2:$F$201,MATCH($A1572&amp;"-5",Matches!$J$2:$J$201,0))&lt;&gt;"",$C1572&gt;=INDEX(Matches!$F$2:$F$201,MATCH($A1572&amp;"-5",Matches!$J$2:$J$201,0))),"",IF(AND(L1572=INDEX(Matches!$G$2:$G$201,MATCH($A1572&amp;"-5",Matches!$J$2:$J$201,0)),M1572=INDEX(Matches!$H$2:$H$201,MATCH($A1572&amp;"-5",Matches!$J$2:$J$201,0))),5,IF(SIGN(L1572-M1572)&lt;&gt;SIGN(INDEX(Matches!$G$2:$G$201,MATCH($A1572&amp;"-5",Matches!$J$2:$J$201,0))-INDEX(Matches!$H$2:$H$201,MATCH($A1572&amp;"-5",Matches!$J$2:$J$201,0))),0,IF(L1572-M1572=INDEX(Matches!$G$2:$G$201,MATCH($A1572&amp;"-5",Matches!$J$2:$J$201,0))-INDEX(Matches!$H$2:$H$201,MATCH($A1572&amp;"-5",Matches!$J$2:$J$201,0)),3,2))))),""))</f>
        <v/>
      </c>
      <c r="AC1572" s="12" t="str">
        <f aca="false">IF(OR($B1572="",N1572="",O1572=""),"",IFERROR(IF(OR(INDEX(Matches!$I$2:$I$201,MATCH($A1572&amp;"-6",Matches!$J$2:$J$201,0))="Void",INDEX(Matches!$G$2:$G$201,MATCH($A1572&amp;"-6",Matches!$J$2:$J$201,0))="",INDEX(Matches!$H$2:$H$201,MATCH($A1572&amp;"-6",Matches!$J$2:$J$201,0))=""),"",IF(AND($C1572&lt;&gt;"",INDEX(Matches!$F$2:$F$201,MATCH($A1572&amp;"-6",Matches!$J$2:$J$201,0))&lt;&gt;"",$C1572&gt;=INDEX(Matches!$F$2:$F$201,MATCH($A1572&amp;"-6",Matches!$J$2:$J$201,0))),"",IF(AND(N1572=INDEX(Matches!$G$2:$G$201,MATCH($A1572&amp;"-6",Matches!$J$2:$J$201,0)),O1572=INDEX(Matches!$H$2:$H$201,MATCH($A1572&amp;"-6",Matches!$J$2:$J$201,0))),5,IF(SIGN(N1572-O1572)&lt;&gt;SIGN(INDEX(Matches!$G$2:$G$201,MATCH($A1572&amp;"-6",Matches!$J$2:$J$201,0))-INDEX(Matches!$H$2:$H$201,MATCH($A1572&amp;"-6",Matches!$J$2:$J$201,0))),0,IF(N1572-O1572=INDEX(Matches!$G$2:$G$201,MATCH($A1572&amp;"-6",Matches!$J$2:$J$201,0))-INDEX(Matches!$H$2:$H$201,MATCH($A1572&amp;"-6",Matches!$J$2:$J$201,0)),3,2))))),""))</f>
        <v/>
      </c>
      <c r="AD1572" s="12" t="str">
        <f aca="false">IF(OR($B1572="",P1572="",Q1572=""),"",IFERROR(IF(OR(INDEX(Matches!$I$2:$I$201,MATCH($A1572&amp;"-7",Matches!$J$2:$J$201,0))="Void",INDEX(Matches!$G$2:$G$201,MATCH($A1572&amp;"-7",Matches!$J$2:$J$201,0))="",INDEX(Matches!$H$2:$H$201,MATCH($A1572&amp;"-7",Matches!$J$2:$J$201,0))=""),"",IF(AND($C1572&lt;&gt;"",INDEX(Matches!$F$2:$F$201,MATCH($A1572&amp;"-7",Matches!$J$2:$J$201,0))&lt;&gt;"",$C1572&gt;=INDEX(Matches!$F$2:$F$201,MATCH($A1572&amp;"-7",Matches!$J$2:$J$201,0))),"",IF(AND(P1572=INDEX(Matches!$G$2:$G$201,MATCH($A1572&amp;"-7",Matches!$J$2:$J$201,0)),Q1572=INDEX(Matches!$H$2:$H$201,MATCH($A1572&amp;"-7",Matches!$J$2:$J$201,0))),5,IF(SIGN(P1572-Q1572)&lt;&gt;SIGN(INDEX(Matches!$G$2:$G$201,MATCH($A1572&amp;"-7",Matches!$J$2:$J$201,0))-INDEX(Matches!$H$2:$H$201,MATCH($A1572&amp;"-7",Matches!$J$2:$J$201,0))),0,IF(P1572-Q1572=INDEX(Matches!$G$2:$G$201,MATCH($A1572&amp;"-7",Matches!$J$2:$J$201,0))-INDEX(Matches!$H$2:$H$201,MATCH($A1572&amp;"-7",Matches!$J$2:$J$201,0)),3,2))))),""))</f>
        <v/>
      </c>
      <c r="AE1572" s="12" t="str">
        <f aca="false">IF(OR($B1572="",R1572="",S1572=""),"",IFERROR(IF(OR(INDEX(Matches!$I$2:$I$201,MATCH($A1572&amp;"-8",Matches!$J$2:$J$201,0))="Void",INDEX(Matches!$G$2:$G$201,MATCH($A1572&amp;"-8",Matches!$J$2:$J$201,0))="",INDEX(Matches!$H$2:$H$201,MATCH($A1572&amp;"-8",Matches!$J$2:$J$201,0))=""),"",IF(AND($C1572&lt;&gt;"",INDEX(Matches!$F$2:$F$201,MATCH($A1572&amp;"-8",Matches!$J$2:$J$201,0))&lt;&gt;"",$C1572&gt;=INDEX(Matches!$F$2:$F$201,MATCH($A1572&amp;"-8",Matches!$J$2:$J$201,0))),"",IF(AND(R1572=INDEX(Matches!$G$2:$G$201,MATCH($A1572&amp;"-8",Matches!$J$2:$J$201,0)),S1572=INDEX(Matches!$H$2:$H$201,MATCH($A1572&amp;"-8",Matches!$J$2:$J$201,0))),5,IF(SIGN(R1572-S1572)&lt;&gt;SIGN(INDEX(Matches!$G$2:$G$201,MATCH($A1572&amp;"-8",Matches!$J$2:$J$201,0))-INDEX(Matches!$H$2:$H$201,MATCH($A1572&amp;"-8",Matches!$J$2:$J$201,0))),0,IF(R1572-S1572=INDEX(Matches!$G$2:$G$201,MATCH($A1572&amp;"-8",Matches!$J$2:$J$201,0))-INDEX(Matches!$H$2:$H$201,MATCH($A1572&amp;"-8",Matches!$J$2:$J$201,0)),3,2))))),""))</f>
        <v/>
      </c>
      <c r="AF1572" s="12" t="str">
        <f aca="false">IF(OR($B1572="",T1572="",U1572=""),"",IFERROR(IF(OR(INDEX(Matches!$I$2:$I$201,MATCH($A1572&amp;"-9",Matches!$J$2:$J$201,0))="Void",INDEX(Matches!$G$2:$G$201,MATCH($A1572&amp;"-9",Matches!$J$2:$J$201,0))="",INDEX(Matches!$H$2:$H$201,MATCH($A1572&amp;"-9",Matches!$J$2:$J$201,0))=""),"",IF(AND($C1572&lt;&gt;"",INDEX(Matches!$F$2:$F$201,MATCH($A1572&amp;"-9",Matches!$J$2:$J$201,0))&lt;&gt;"",$C1572&gt;=INDEX(Matches!$F$2:$F$201,MATCH($A1572&amp;"-9",Matches!$J$2:$J$201,0))),"",IF(AND(T1572=INDEX(Matches!$G$2:$G$201,MATCH($A1572&amp;"-9",Matches!$J$2:$J$201,0)),U1572=INDEX(Matches!$H$2:$H$201,MATCH($A1572&amp;"-9",Matches!$J$2:$J$201,0))),5,IF(SIGN(T1572-U1572)&lt;&gt;SIGN(INDEX(Matches!$G$2:$G$201,MATCH($A1572&amp;"-9",Matches!$J$2:$J$201,0))-INDEX(Matches!$H$2:$H$201,MATCH($A1572&amp;"-9",Matches!$J$2:$J$201,0))),0,IF(T1572-U1572=INDEX(Matches!$G$2:$G$201,MATCH($A1572&amp;"-9",Matches!$J$2:$J$201,0))-INDEX(Matches!$H$2:$H$201,MATCH($A1572&amp;"-9",Matches!$J$2:$J$201,0)),3,2))))),""))</f>
        <v/>
      </c>
      <c r="AG1572" s="12" t="str">
        <f aca="false">IF(OR($B1572="",V1572="",W1572=""),"",IFERROR(IF(OR(INDEX(Matches!$I$2:$I$201,MATCH($A1572&amp;"-10",Matches!$J$2:$J$201,0))="Void",INDEX(Matches!$G$2:$G$201,MATCH($A1572&amp;"-10",Matches!$J$2:$J$201,0))="",INDEX(Matches!$H$2:$H$201,MATCH($A1572&amp;"-10",Matches!$J$2:$J$201,0))=""),"",IF(AND($C1572&lt;&gt;"",INDEX(Matches!$F$2:$F$201,MATCH($A1572&amp;"-10",Matches!$J$2:$J$201,0))&lt;&gt;"",$C1572&gt;=INDEX(Matches!$F$2:$F$201,MATCH($A1572&amp;"-10",Matches!$J$2:$J$201,0))),"",IF(AND(V1572=INDEX(Matches!$G$2:$G$201,MATCH($A1572&amp;"-10",Matches!$J$2:$J$201,0)),W1572=INDEX(Matches!$H$2:$H$201,MATCH($A1572&amp;"-10",Matches!$J$2:$J$201,0))),5,IF(SIGN(V1572-W1572)&lt;&gt;SIGN(INDEX(Matches!$G$2:$G$201,MATCH($A1572&amp;"-10",Matches!$J$2:$J$201,0))-INDEX(Matches!$H$2:$H$201,MATCH($A1572&amp;"-10",Matches!$J$2:$J$201,0))),0,IF(V1572-W1572=INDEX(Matches!$G$2:$G$201,MATCH($A1572&amp;"-10",Matches!$J$2:$J$201,0))-INDEX(Matches!$H$2:$H$201,MATCH($A1572&amp;"-10",Matches!$J$2:$J$201,0)),3,2))))),""))</f>
        <v/>
      </c>
      <c r="AH1572" s="13" t="str">
        <f aca="false">IF($B1572="","",SUM(X1572:AG1572))</f>
        <v/>
      </c>
      <c r="AI1572" s="12" t="str">
        <f aca="false">IF($B1572="","",COUNTIF(X1572:AG1572,5))</f>
        <v/>
      </c>
      <c r="AJ1572" s="12" t="str">
        <f aca="false">IF($B1572="","",COUNTIF(X1572:AG1572,"&gt;=2"))</f>
        <v/>
      </c>
      <c r="AK1572" s="12" t="str">
        <f aca="false">IF($B1572="","",COUNT(X1572:AG1572))</f>
        <v/>
      </c>
    </row>
    <row r="1573" customFormat="false" ht="15" hidden="false" customHeight="false" outlineLevel="0" collapsed="false">
      <c r="A1573" s="7"/>
      <c r="B1573" s="7"/>
      <c r="C1573" s="11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12" t="str">
        <f aca="false">IF(OR($B1573="",D1573="",E1573=""),"",IFERROR(IF(OR(INDEX(Matches!$I$2:$I$201,MATCH($A1573&amp;"-1",Matches!$J$2:$J$201,0))="Void",INDEX(Matches!$G$2:$G$201,MATCH($A1573&amp;"-1",Matches!$J$2:$J$201,0))="",INDEX(Matches!$H$2:$H$201,MATCH($A1573&amp;"-1",Matches!$J$2:$J$201,0))=""),"",IF(AND($C1573&lt;&gt;"",INDEX(Matches!$F$2:$F$201,MATCH($A1573&amp;"-1",Matches!$J$2:$J$201,0))&lt;&gt;"",$C1573&gt;=INDEX(Matches!$F$2:$F$201,MATCH($A1573&amp;"-1",Matches!$J$2:$J$201,0))),"",IF(AND(D1573=INDEX(Matches!$G$2:$G$201,MATCH($A1573&amp;"-1",Matches!$J$2:$J$201,0)),E1573=INDEX(Matches!$H$2:$H$201,MATCH($A1573&amp;"-1",Matches!$J$2:$J$201,0))),5,IF(SIGN(D1573-E1573)&lt;&gt;SIGN(INDEX(Matches!$G$2:$G$201,MATCH($A1573&amp;"-1",Matches!$J$2:$J$201,0))-INDEX(Matches!$H$2:$H$201,MATCH($A1573&amp;"-1",Matches!$J$2:$J$201,0))),0,IF(D1573-E1573=INDEX(Matches!$G$2:$G$201,MATCH($A1573&amp;"-1",Matches!$J$2:$J$201,0))-INDEX(Matches!$H$2:$H$201,MATCH($A1573&amp;"-1",Matches!$J$2:$J$201,0)),3,2))))),""))</f>
        <v/>
      </c>
      <c r="Y1573" s="12" t="str">
        <f aca="false">IF(OR($B1573="",F1573="",G1573=""),"",IFERROR(IF(OR(INDEX(Matches!$I$2:$I$201,MATCH($A1573&amp;"-2",Matches!$J$2:$J$201,0))="Void",INDEX(Matches!$G$2:$G$201,MATCH($A1573&amp;"-2",Matches!$J$2:$J$201,0))="",INDEX(Matches!$H$2:$H$201,MATCH($A1573&amp;"-2",Matches!$J$2:$J$201,0))=""),"",IF(AND($C1573&lt;&gt;"",INDEX(Matches!$F$2:$F$201,MATCH($A1573&amp;"-2",Matches!$J$2:$J$201,0))&lt;&gt;"",$C1573&gt;=INDEX(Matches!$F$2:$F$201,MATCH($A1573&amp;"-2",Matches!$J$2:$J$201,0))),"",IF(AND(F1573=INDEX(Matches!$G$2:$G$201,MATCH($A1573&amp;"-2",Matches!$J$2:$J$201,0)),G1573=INDEX(Matches!$H$2:$H$201,MATCH($A1573&amp;"-2",Matches!$J$2:$J$201,0))),5,IF(SIGN(F1573-G1573)&lt;&gt;SIGN(INDEX(Matches!$G$2:$G$201,MATCH($A1573&amp;"-2",Matches!$J$2:$J$201,0))-INDEX(Matches!$H$2:$H$201,MATCH($A1573&amp;"-2",Matches!$J$2:$J$201,0))),0,IF(F1573-G1573=INDEX(Matches!$G$2:$G$201,MATCH($A1573&amp;"-2",Matches!$J$2:$J$201,0))-INDEX(Matches!$H$2:$H$201,MATCH($A1573&amp;"-2",Matches!$J$2:$J$201,0)),3,2))))),""))</f>
        <v/>
      </c>
      <c r="Z1573" s="12" t="str">
        <f aca="false">IF(OR($B1573="",H1573="",I1573=""),"",IFERROR(IF(OR(INDEX(Matches!$I$2:$I$201,MATCH($A1573&amp;"-3",Matches!$J$2:$J$201,0))="Void",INDEX(Matches!$G$2:$G$201,MATCH($A1573&amp;"-3",Matches!$J$2:$J$201,0))="",INDEX(Matches!$H$2:$H$201,MATCH($A1573&amp;"-3",Matches!$J$2:$J$201,0))=""),"",IF(AND($C1573&lt;&gt;"",INDEX(Matches!$F$2:$F$201,MATCH($A1573&amp;"-3",Matches!$J$2:$J$201,0))&lt;&gt;"",$C1573&gt;=INDEX(Matches!$F$2:$F$201,MATCH($A1573&amp;"-3",Matches!$J$2:$J$201,0))),"",IF(AND(H1573=INDEX(Matches!$G$2:$G$201,MATCH($A1573&amp;"-3",Matches!$J$2:$J$201,0)),I1573=INDEX(Matches!$H$2:$H$201,MATCH($A1573&amp;"-3",Matches!$J$2:$J$201,0))),5,IF(SIGN(H1573-I1573)&lt;&gt;SIGN(INDEX(Matches!$G$2:$G$201,MATCH($A1573&amp;"-3",Matches!$J$2:$J$201,0))-INDEX(Matches!$H$2:$H$201,MATCH($A1573&amp;"-3",Matches!$J$2:$J$201,0))),0,IF(H1573-I1573=INDEX(Matches!$G$2:$G$201,MATCH($A1573&amp;"-3",Matches!$J$2:$J$201,0))-INDEX(Matches!$H$2:$H$201,MATCH($A1573&amp;"-3",Matches!$J$2:$J$201,0)),3,2))))),""))</f>
        <v/>
      </c>
      <c r="AA1573" s="12" t="str">
        <f aca="false">IF(OR($B1573="",J1573="",K1573=""),"",IFERROR(IF(OR(INDEX(Matches!$I$2:$I$201,MATCH($A1573&amp;"-4",Matches!$J$2:$J$201,0))="Void",INDEX(Matches!$G$2:$G$201,MATCH($A1573&amp;"-4",Matches!$J$2:$J$201,0))="",INDEX(Matches!$H$2:$H$201,MATCH($A1573&amp;"-4",Matches!$J$2:$J$201,0))=""),"",IF(AND($C1573&lt;&gt;"",INDEX(Matches!$F$2:$F$201,MATCH($A1573&amp;"-4",Matches!$J$2:$J$201,0))&lt;&gt;"",$C1573&gt;=INDEX(Matches!$F$2:$F$201,MATCH($A1573&amp;"-4",Matches!$J$2:$J$201,0))),"",IF(AND(J1573=INDEX(Matches!$G$2:$G$201,MATCH($A1573&amp;"-4",Matches!$J$2:$J$201,0)),K1573=INDEX(Matches!$H$2:$H$201,MATCH($A1573&amp;"-4",Matches!$J$2:$J$201,0))),5,IF(SIGN(J1573-K1573)&lt;&gt;SIGN(INDEX(Matches!$G$2:$G$201,MATCH($A1573&amp;"-4",Matches!$J$2:$J$201,0))-INDEX(Matches!$H$2:$H$201,MATCH($A1573&amp;"-4",Matches!$J$2:$J$201,0))),0,IF(J1573-K1573=INDEX(Matches!$G$2:$G$201,MATCH($A1573&amp;"-4",Matches!$J$2:$J$201,0))-INDEX(Matches!$H$2:$H$201,MATCH($A1573&amp;"-4",Matches!$J$2:$J$201,0)),3,2))))),""))</f>
        <v/>
      </c>
      <c r="AB1573" s="12" t="str">
        <f aca="false">IF(OR($B1573="",L1573="",M1573=""),"",IFERROR(IF(OR(INDEX(Matches!$I$2:$I$201,MATCH($A1573&amp;"-5",Matches!$J$2:$J$201,0))="Void",INDEX(Matches!$G$2:$G$201,MATCH($A1573&amp;"-5",Matches!$J$2:$J$201,0))="",INDEX(Matches!$H$2:$H$201,MATCH($A1573&amp;"-5",Matches!$J$2:$J$201,0))=""),"",IF(AND($C1573&lt;&gt;"",INDEX(Matches!$F$2:$F$201,MATCH($A1573&amp;"-5",Matches!$J$2:$J$201,0))&lt;&gt;"",$C1573&gt;=INDEX(Matches!$F$2:$F$201,MATCH($A1573&amp;"-5",Matches!$J$2:$J$201,0))),"",IF(AND(L1573=INDEX(Matches!$G$2:$G$201,MATCH($A1573&amp;"-5",Matches!$J$2:$J$201,0)),M1573=INDEX(Matches!$H$2:$H$201,MATCH($A1573&amp;"-5",Matches!$J$2:$J$201,0))),5,IF(SIGN(L1573-M1573)&lt;&gt;SIGN(INDEX(Matches!$G$2:$G$201,MATCH($A1573&amp;"-5",Matches!$J$2:$J$201,0))-INDEX(Matches!$H$2:$H$201,MATCH($A1573&amp;"-5",Matches!$J$2:$J$201,0))),0,IF(L1573-M1573=INDEX(Matches!$G$2:$G$201,MATCH($A1573&amp;"-5",Matches!$J$2:$J$201,0))-INDEX(Matches!$H$2:$H$201,MATCH($A1573&amp;"-5",Matches!$J$2:$J$201,0)),3,2))))),""))</f>
        <v/>
      </c>
      <c r="AC1573" s="12" t="str">
        <f aca="false">IF(OR($B1573="",N1573="",O1573=""),"",IFERROR(IF(OR(INDEX(Matches!$I$2:$I$201,MATCH($A1573&amp;"-6",Matches!$J$2:$J$201,0))="Void",INDEX(Matches!$G$2:$G$201,MATCH($A1573&amp;"-6",Matches!$J$2:$J$201,0))="",INDEX(Matches!$H$2:$H$201,MATCH($A1573&amp;"-6",Matches!$J$2:$J$201,0))=""),"",IF(AND($C1573&lt;&gt;"",INDEX(Matches!$F$2:$F$201,MATCH($A1573&amp;"-6",Matches!$J$2:$J$201,0))&lt;&gt;"",$C1573&gt;=INDEX(Matches!$F$2:$F$201,MATCH($A1573&amp;"-6",Matches!$J$2:$J$201,0))),"",IF(AND(N1573=INDEX(Matches!$G$2:$G$201,MATCH($A1573&amp;"-6",Matches!$J$2:$J$201,0)),O1573=INDEX(Matches!$H$2:$H$201,MATCH($A1573&amp;"-6",Matches!$J$2:$J$201,0))),5,IF(SIGN(N1573-O1573)&lt;&gt;SIGN(INDEX(Matches!$G$2:$G$201,MATCH($A1573&amp;"-6",Matches!$J$2:$J$201,0))-INDEX(Matches!$H$2:$H$201,MATCH($A1573&amp;"-6",Matches!$J$2:$J$201,0))),0,IF(N1573-O1573=INDEX(Matches!$G$2:$G$201,MATCH($A1573&amp;"-6",Matches!$J$2:$J$201,0))-INDEX(Matches!$H$2:$H$201,MATCH($A1573&amp;"-6",Matches!$J$2:$J$201,0)),3,2))))),""))</f>
        <v/>
      </c>
      <c r="AD1573" s="12" t="str">
        <f aca="false">IF(OR($B1573="",P1573="",Q1573=""),"",IFERROR(IF(OR(INDEX(Matches!$I$2:$I$201,MATCH($A1573&amp;"-7",Matches!$J$2:$J$201,0))="Void",INDEX(Matches!$G$2:$G$201,MATCH($A1573&amp;"-7",Matches!$J$2:$J$201,0))="",INDEX(Matches!$H$2:$H$201,MATCH($A1573&amp;"-7",Matches!$J$2:$J$201,0))=""),"",IF(AND($C1573&lt;&gt;"",INDEX(Matches!$F$2:$F$201,MATCH($A1573&amp;"-7",Matches!$J$2:$J$201,0))&lt;&gt;"",$C1573&gt;=INDEX(Matches!$F$2:$F$201,MATCH($A1573&amp;"-7",Matches!$J$2:$J$201,0))),"",IF(AND(P1573=INDEX(Matches!$G$2:$G$201,MATCH($A1573&amp;"-7",Matches!$J$2:$J$201,0)),Q1573=INDEX(Matches!$H$2:$H$201,MATCH($A1573&amp;"-7",Matches!$J$2:$J$201,0))),5,IF(SIGN(P1573-Q1573)&lt;&gt;SIGN(INDEX(Matches!$G$2:$G$201,MATCH($A1573&amp;"-7",Matches!$J$2:$J$201,0))-INDEX(Matches!$H$2:$H$201,MATCH($A1573&amp;"-7",Matches!$J$2:$J$201,0))),0,IF(P1573-Q1573=INDEX(Matches!$G$2:$G$201,MATCH($A1573&amp;"-7",Matches!$J$2:$J$201,0))-INDEX(Matches!$H$2:$H$201,MATCH($A1573&amp;"-7",Matches!$J$2:$J$201,0)),3,2))))),""))</f>
        <v/>
      </c>
      <c r="AE1573" s="12" t="str">
        <f aca="false">IF(OR($B1573="",R1573="",S1573=""),"",IFERROR(IF(OR(INDEX(Matches!$I$2:$I$201,MATCH($A1573&amp;"-8",Matches!$J$2:$J$201,0))="Void",INDEX(Matches!$G$2:$G$201,MATCH($A1573&amp;"-8",Matches!$J$2:$J$201,0))="",INDEX(Matches!$H$2:$H$201,MATCH($A1573&amp;"-8",Matches!$J$2:$J$201,0))=""),"",IF(AND($C1573&lt;&gt;"",INDEX(Matches!$F$2:$F$201,MATCH($A1573&amp;"-8",Matches!$J$2:$J$201,0))&lt;&gt;"",$C1573&gt;=INDEX(Matches!$F$2:$F$201,MATCH($A1573&amp;"-8",Matches!$J$2:$J$201,0))),"",IF(AND(R1573=INDEX(Matches!$G$2:$G$201,MATCH($A1573&amp;"-8",Matches!$J$2:$J$201,0)),S1573=INDEX(Matches!$H$2:$H$201,MATCH($A1573&amp;"-8",Matches!$J$2:$J$201,0))),5,IF(SIGN(R1573-S1573)&lt;&gt;SIGN(INDEX(Matches!$G$2:$G$201,MATCH($A1573&amp;"-8",Matches!$J$2:$J$201,0))-INDEX(Matches!$H$2:$H$201,MATCH($A1573&amp;"-8",Matches!$J$2:$J$201,0))),0,IF(R1573-S1573=INDEX(Matches!$G$2:$G$201,MATCH($A1573&amp;"-8",Matches!$J$2:$J$201,0))-INDEX(Matches!$H$2:$H$201,MATCH($A1573&amp;"-8",Matches!$J$2:$J$201,0)),3,2))))),""))</f>
        <v/>
      </c>
      <c r="AF1573" s="12" t="str">
        <f aca="false">IF(OR($B1573="",T1573="",U1573=""),"",IFERROR(IF(OR(INDEX(Matches!$I$2:$I$201,MATCH($A1573&amp;"-9",Matches!$J$2:$J$201,0))="Void",INDEX(Matches!$G$2:$G$201,MATCH($A1573&amp;"-9",Matches!$J$2:$J$201,0))="",INDEX(Matches!$H$2:$H$201,MATCH($A1573&amp;"-9",Matches!$J$2:$J$201,0))=""),"",IF(AND($C1573&lt;&gt;"",INDEX(Matches!$F$2:$F$201,MATCH($A1573&amp;"-9",Matches!$J$2:$J$201,0))&lt;&gt;"",$C1573&gt;=INDEX(Matches!$F$2:$F$201,MATCH($A1573&amp;"-9",Matches!$J$2:$J$201,0))),"",IF(AND(T1573=INDEX(Matches!$G$2:$G$201,MATCH($A1573&amp;"-9",Matches!$J$2:$J$201,0)),U1573=INDEX(Matches!$H$2:$H$201,MATCH($A1573&amp;"-9",Matches!$J$2:$J$201,0))),5,IF(SIGN(T1573-U1573)&lt;&gt;SIGN(INDEX(Matches!$G$2:$G$201,MATCH($A1573&amp;"-9",Matches!$J$2:$J$201,0))-INDEX(Matches!$H$2:$H$201,MATCH($A1573&amp;"-9",Matches!$J$2:$J$201,0))),0,IF(T1573-U1573=INDEX(Matches!$G$2:$G$201,MATCH($A1573&amp;"-9",Matches!$J$2:$J$201,0))-INDEX(Matches!$H$2:$H$201,MATCH($A1573&amp;"-9",Matches!$J$2:$J$201,0)),3,2))))),""))</f>
        <v/>
      </c>
      <c r="AG1573" s="12" t="str">
        <f aca="false">IF(OR($B1573="",V1573="",W1573=""),"",IFERROR(IF(OR(INDEX(Matches!$I$2:$I$201,MATCH($A1573&amp;"-10",Matches!$J$2:$J$201,0))="Void",INDEX(Matches!$G$2:$G$201,MATCH($A1573&amp;"-10",Matches!$J$2:$J$201,0))="",INDEX(Matches!$H$2:$H$201,MATCH($A1573&amp;"-10",Matches!$J$2:$J$201,0))=""),"",IF(AND($C1573&lt;&gt;"",INDEX(Matches!$F$2:$F$201,MATCH($A1573&amp;"-10",Matches!$J$2:$J$201,0))&lt;&gt;"",$C1573&gt;=INDEX(Matches!$F$2:$F$201,MATCH($A1573&amp;"-10",Matches!$J$2:$J$201,0))),"",IF(AND(V1573=INDEX(Matches!$G$2:$G$201,MATCH($A1573&amp;"-10",Matches!$J$2:$J$201,0)),W1573=INDEX(Matches!$H$2:$H$201,MATCH($A1573&amp;"-10",Matches!$J$2:$J$201,0))),5,IF(SIGN(V1573-W1573)&lt;&gt;SIGN(INDEX(Matches!$G$2:$G$201,MATCH($A1573&amp;"-10",Matches!$J$2:$J$201,0))-INDEX(Matches!$H$2:$H$201,MATCH($A1573&amp;"-10",Matches!$J$2:$J$201,0))),0,IF(V1573-W1573=INDEX(Matches!$G$2:$G$201,MATCH($A1573&amp;"-10",Matches!$J$2:$J$201,0))-INDEX(Matches!$H$2:$H$201,MATCH($A1573&amp;"-10",Matches!$J$2:$J$201,0)),3,2))))),""))</f>
        <v/>
      </c>
      <c r="AH1573" s="13" t="str">
        <f aca="false">IF($B1573="","",SUM(X1573:AG1573))</f>
        <v/>
      </c>
      <c r="AI1573" s="12" t="str">
        <f aca="false">IF($B1573="","",COUNTIF(X1573:AG1573,5))</f>
        <v/>
      </c>
      <c r="AJ1573" s="12" t="str">
        <f aca="false">IF($B1573="","",COUNTIF(X1573:AG1573,"&gt;=2"))</f>
        <v/>
      </c>
      <c r="AK1573" s="12" t="str">
        <f aca="false">IF($B1573="","",COUNT(X1573:AG1573))</f>
        <v/>
      </c>
    </row>
    <row r="1574" customFormat="false" ht="15" hidden="false" customHeight="false" outlineLevel="0" collapsed="false">
      <c r="A1574" s="7"/>
      <c r="B1574" s="7"/>
      <c r="C1574" s="11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12" t="str">
        <f aca="false">IF(OR($B1574="",D1574="",E1574=""),"",IFERROR(IF(OR(INDEX(Matches!$I$2:$I$201,MATCH($A1574&amp;"-1",Matches!$J$2:$J$201,0))="Void",INDEX(Matches!$G$2:$G$201,MATCH($A1574&amp;"-1",Matches!$J$2:$J$201,0))="",INDEX(Matches!$H$2:$H$201,MATCH($A1574&amp;"-1",Matches!$J$2:$J$201,0))=""),"",IF(AND($C1574&lt;&gt;"",INDEX(Matches!$F$2:$F$201,MATCH($A1574&amp;"-1",Matches!$J$2:$J$201,0))&lt;&gt;"",$C1574&gt;=INDEX(Matches!$F$2:$F$201,MATCH($A1574&amp;"-1",Matches!$J$2:$J$201,0))),"",IF(AND(D1574=INDEX(Matches!$G$2:$G$201,MATCH($A1574&amp;"-1",Matches!$J$2:$J$201,0)),E1574=INDEX(Matches!$H$2:$H$201,MATCH($A1574&amp;"-1",Matches!$J$2:$J$201,0))),5,IF(SIGN(D1574-E1574)&lt;&gt;SIGN(INDEX(Matches!$G$2:$G$201,MATCH($A1574&amp;"-1",Matches!$J$2:$J$201,0))-INDEX(Matches!$H$2:$H$201,MATCH($A1574&amp;"-1",Matches!$J$2:$J$201,0))),0,IF(D1574-E1574=INDEX(Matches!$G$2:$G$201,MATCH($A1574&amp;"-1",Matches!$J$2:$J$201,0))-INDEX(Matches!$H$2:$H$201,MATCH($A1574&amp;"-1",Matches!$J$2:$J$201,0)),3,2))))),""))</f>
        <v/>
      </c>
      <c r="Y1574" s="12" t="str">
        <f aca="false">IF(OR($B1574="",F1574="",G1574=""),"",IFERROR(IF(OR(INDEX(Matches!$I$2:$I$201,MATCH($A1574&amp;"-2",Matches!$J$2:$J$201,0))="Void",INDEX(Matches!$G$2:$G$201,MATCH($A1574&amp;"-2",Matches!$J$2:$J$201,0))="",INDEX(Matches!$H$2:$H$201,MATCH($A1574&amp;"-2",Matches!$J$2:$J$201,0))=""),"",IF(AND($C1574&lt;&gt;"",INDEX(Matches!$F$2:$F$201,MATCH($A1574&amp;"-2",Matches!$J$2:$J$201,0))&lt;&gt;"",$C1574&gt;=INDEX(Matches!$F$2:$F$201,MATCH($A1574&amp;"-2",Matches!$J$2:$J$201,0))),"",IF(AND(F1574=INDEX(Matches!$G$2:$G$201,MATCH($A1574&amp;"-2",Matches!$J$2:$J$201,0)),G1574=INDEX(Matches!$H$2:$H$201,MATCH($A1574&amp;"-2",Matches!$J$2:$J$201,0))),5,IF(SIGN(F1574-G1574)&lt;&gt;SIGN(INDEX(Matches!$G$2:$G$201,MATCH($A1574&amp;"-2",Matches!$J$2:$J$201,0))-INDEX(Matches!$H$2:$H$201,MATCH($A1574&amp;"-2",Matches!$J$2:$J$201,0))),0,IF(F1574-G1574=INDEX(Matches!$G$2:$G$201,MATCH($A1574&amp;"-2",Matches!$J$2:$J$201,0))-INDEX(Matches!$H$2:$H$201,MATCH($A1574&amp;"-2",Matches!$J$2:$J$201,0)),3,2))))),""))</f>
        <v/>
      </c>
      <c r="Z1574" s="12" t="str">
        <f aca="false">IF(OR($B1574="",H1574="",I1574=""),"",IFERROR(IF(OR(INDEX(Matches!$I$2:$I$201,MATCH($A1574&amp;"-3",Matches!$J$2:$J$201,0))="Void",INDEX(Matches!$G$2:$G$201,MATCH($A1574&amp;"-3",Matches!$J$2:$J$201,0))="",INDEX(Matches!$H$2:$H$201,MATCH($A1574&amp;"-3",Matches!$J$2:$J$201,0))=""),"",IF(AND($C1574&lt;&gt;"",INDEX(Matches!$F$2:$F$201,MATCH($A1574&amp;"-3",Matches!$J$2:$J$201,0))&lt;&gt;"",$C1574&gt;=INDEX(Matches!$F$2:$F$201,MATCH($A1574&amp;"-3",Matches!$J$2:$J$201,0))),"",IF(AND(H1574=INDEX(Matches!$G$2:$G$201,MATCH($A1574&amp;"-3",Matches!$J$2:$J$201,0)),I1574=INDEX(Matches!$H$2:$H$201,MATCH($A1574&amp;"-3",Matches!$J$2:$J$201,0))),5,IF(SIGN(H1574-I1574)&lt;&gt;SIGN(INDEX(Matches!$G$2:$G$201,MATCH($A1574&amp;"-3",Matches!$J$2:$J$201,0))-INDEX(Matches!$H$2:$H$201,MATCH($A1574&amp;"-3",Matches!$J$2:$J$201,0))),0,IF(H1574-I1574=INDEX(Matches!$G$2:$G$201,MATCH($A1574&amp;"-3",Matches!$J$2:$J$201,0))-INDEX(Matches!$H$2:$H$201,MATCH($A1574&amp;"-3",Matches!$J$2:$J$201,0)),3,2))))),""))</f>
        <v/>
      </c>
      <c r="AA1574" s="12" t="str">
        <f aca="false">IF(OR($B1574="",J1574="",K1574=""),"",IFERROR(IF(OR(INDEX(Matches!$I$2:$I$201,MATCH($A1574&amp;"-4",Matches!$J$2:$J$201,0))="Void",INDEX(Matches!$G$2:$G$201,MATCH($A1574&amp;"-4",Matches!$J$2:$J$201,0))="",INDEX(Matches!$H$2:$H$201,MATCH($A1574&amp;"-4",Matches!$J$2:$J$201,0))=""),"",IF(AND($C1574&lt;&gt;"",INDEX(Matches!$F$2:$F$201,MATCH($A1574&amp;"-4",Matches!$J$2:$J$201,0))&lt;&gt;"",$C1574&gt;=INDEX(Matches!$F$2:$F$201,MATCH($A1574&amp;"-4",Matches!$J$2:$J$201,0))),"",IF(AND(J1574=INDEX(Matches!$G$2:$G$201,MATCH($A1574&amp;"-4",Matches!$J$2:$J$201,0)),K1574=INDEX(Matches!$H$2:$H$201,MATCH($A1574&amp;"-4",Matches!$J$2:$J$201,0))),5,IF(SIGN(J1574-K1574)&lt;&gt;SIGN(INDEX(Matches!$G$2:$G$201,MATCH($A1574&amp;"-4",Matches!$J$2:$J$201,0))-INDEX(Matches!$H$2:$H$201,MATCH($A1574&amp;"-4",Matches!$J$2:$J$201,0))),0,IF(J1574-K1574=INDEX(Matches!$G$2:$G$201,MATCH($A1574&amp;"-4",Matches!$J$2:$J$201,0))-INDEX(Matches!$H$2:$H$201,MATCH($A1574&amp;"-4",Matches!$J$2:$J$201,0)),3,2))))),""))</f>
        <v/>
      </c>
      <c r="AB1574" s="12" t="str">
        <f aca="false">IF(OR($B1574="",L1574="",M1574=""),"",IFERROR(IF(OR(INDEX(Matches!$I$2:$I$201,MATCH($A1574&amp;"-5",Matches!$J$2:$J$201,0))="Void",INDEX(Matches!$G$2:$G$201,MATCH($A1574&amp;"-5",Matches!$J$2:$J$201,0))="",INDEX(Matches!$H$2:$H$201,MATCH($A1574&amp;"-5",Matches!$J$2:$J$201,0))=""),"",IF(AND($C1574&lt;&gt;"",INDEX(Matches!$F$2:$F$201,MATCH($A1574&amp;"-5",Matches!$J$2:$J$201,0))&lt;&gt;"",$C1574&gt;=INDEX(Matches!$F$2:$F$201,MATCH($A1574&amp;"-5",Matches!$J$2:$J$201,0))),"",IF(AND(L1574=INDEX(Matches!$G$2:$G$201,MATCH($A1574&amp;"-5",Matches!$J$2:$J$201,0)),M1574=INDEX(Matches!$H$2:$H$201,MATCH($A1574&amp;"-5",Matches!$J$2:$J$201,0))),5,IF(SIGN(L1574-M1574)&lt;&gt;SIGN(INDEX(Matches!$G$2:$G$201,MATCH($A1574&amp;"-5",Matches!$J$2:$J$201,0))-INDEX(Matches!$H$2:$H$201,MATCH($A1574&amp;"-5",Matches!$J$2:$J$201,0))),0,IF(L1574-M1574=INDEX(Matches!$G$2:$G$201,MATCH($A1574&amp;"-5",Matches!$J$2:$J$201,0))-INDEX(Matches!$H$2:$H$201,MATCH($A1574&amp;"-5",Matches!$J$2:$J$201,0)),3,2))))),""))</f>
        <v/>
      </c>
      <c r="AC1574" s="12" t="str">
        <f aca="false">IF(OR($B1574="",N1574="",O1574=""),"",IFERROR(IF(OR(INDEX(Matches!$I$2:$I$201,MATCH($A1574&amp;"-6",Matches!$J$2:$J$201,0))="Void",INDEX(Matches!$G$2:$G$201,MATCH($A1574&amp;"-6",Matches!$J$2:$J$201,0))="",INDEX(Matches!$H$2:$H$201,MATCH($A1574&amp;"-6",Matches!$J$2:$J$201,0))=""),"",IF(AND($C1574&lt;&gt;"",INDEX(Matches!$F$2:$F$201,MATCH($A1574&amp;"-6",Matches!$J$2:$J$201,0))&lt;&gt;"",$C1574&gt;=INDEX(Matches!$F$2:$F$201,MATCH($A1574&amp;"-6",Matches!$J$2:$J$201,0))),"",IF(AND(N1574=INDEX(Matches!$G$2:$G$201,MATCH($A1574&amp;"-6",Matches!$J$2:$J$201,0)),O1574=INDEX(Matches!$H$2:$H$201,MATCH($A1574&amp;"-6",Matches!$J$2:$J$201,0))),5,IF(SIGN(N1574-O1574)&lt;&gt;SIGN(INDEX(Matches!$G$2:$G$201,MATCH($A1574&amp;"-6",Matches!$J$2:$J$201,0))-INDEX(Matches!$H$2:$H$201,MATCH($A1574&amp;"-6",Matches!$J$2:$J$201,0))),0,IF(N1574-O1574=INDEX(Matches!$G$2:$G$201,MATCH($A1574&amp;"-6",Matches!$J$2:$J$201,0))-INDEX(Matches!$H$2:$H$201,MATCH($A1574&amp;"-6",Matches!$J$2:$J$201,0)),3,2))))),""))</f>
        <v/>
      </c>
      <c r="AD1574" s="12" t="str">
        <f aca="false">IF(OR($B1574="",P1574="",Q1574=""),"",IFERROR(IF(OR(INDEX(Matches!$I$2:$I$201,MATCH($A1574&amp;"-7",Matches!$J$2:$J$201,0))="Void",INDEX(Matches!$G$2:$G$201,MATCH($A1574&amp;"-7",Matches!$J$2:$J$201,0))="",INDEX(Matches!$H$2:$H$201,MATCH($A1574&amp;"-7",Matches!$J$2:$J$201,0))=""),"",IF(AND($C1574&lt;&gt;"",INDEX(Matches!$F$2:$F$201,MATCH($A1574&amp;"-7",Matches!$J$2:$J$201,0))&lt;&gt;"",$C1574&gt;=INDEX(Matches!$F$2:$F$201,MATCH($A1574&amp;"-7",Matches!$J$2:$J$201,0))),"",IF(AND(P1574=INDEX(Matches!$G$2:$G$201,MATCH($A1574&amp;"-7",Matches!$J$2:$J$201,0)),Q1574=INDEX(Matches!$H$2:$H$201,MATCH($A1574&amp;"-7",Matches!$J$2:$J$201,0))),5,IF(SIGN(P1574-Q1574)&lt;&gt;SIGN(INDEX(Matches!$G$2:$G$201,MATCH($A1574&amp;"-7",Matches!$J$2:$J$201,0))-INDEX(Matches!$H$2:$H$201,MATCH($A1574&amp;"-7",Matches!$J$2:$J$201,0))),0,IF(P1574-Q1574=INDEX(Matches!$G$2:$G$201,MATCH($A1574&amp;"-7",Matches!$J$2:$J$201,0))-INDEX(Matches!$H$2:$H$201,MATCH($A1574&amp;"-7",Matches!$J$2:$J$201,0)),3,2))))),""))</f>
        <v/>
      </c>
      <c r="AE1574" s="12" t="str">
        <f aca="false">IF(OR($B1574="",R1574="",S1574=""),"",IFERROR(IF(OR(INDEX(Matches!$I$2:$I$201,MATCH($A1574&amp;"-8",Matches!$J$2:$J$201,0))="Void",INDEX(Matches!$G$2:$G$201,MATCH($A1574&amp;"-8",Matches!$J$2:$J$201,0))="",INDEX(Matches!$H$2:$H$201,MATCH($A1574&amp;"-8",Matches!$J$2:$J$201,0))=""),"",IF(AND($C1574&lt;&gt;"",INDEX(Matches!$F$2:$F$201,MATCH($A1574&amp;"-8",Matches!$J$2:$J$201,0))&lt;&gt;"",$C1574&gt;=INDEX(Matches!$F$2:$F$201,MATCH($A1574&amp;"-8",Matches!$J$2:$J$201,0))),"",IF(AND(R1574=INDEX(Matches!$G$2:$G$201,MATCH($A1574&amp;"-8",Matches!$J$2:$J$201,0)),S1574=INDEX(Matches!$H$2:$H$201,MATCH($A1574&amp;"-8",Matches!$J$2:$J$201,0))),5,IF(SIGN(R1574-S1574)&lt;&gt;SIGN(INDEX(Matches!$G$2:$G$201,MATCH($A1574&amp;"-8",Matches!$J$2:$J$201,0))-INDEX(Matches!$H$2:$H$201,MATCH($A1574&amp;"-8",Matches!$J$2:$J$201,0))),0,IF(R1574-S1574=INDEX(Matches!$G$2:$G$201,MATCH($A1574&amp;"-8",Matches!$J$2:$J$201,0))-INDEX(Matches!$H$2:$H$201,MATCH($A1574&amp;"-8",Matches!$J$2:$J$201,0)),3,2))))),""))</f>
        <v/>
      </c>
      <c r="AF1574" s="12" t="str">
        <f aca="false">IF(OR($B1574="",T1574="",U1574=""),"",IFERROR(IF(OR(INDEX(Matches!$I$2:$I$201,MATCH($A1574&amp;"-9",Matches!$J$2:$J$201,0))="Void",INDEX(Matches!$G$2:$G$201,MATCH($A1574&amp;"-9",Matches!$J$2:$J$201,0))="",INDEX(Matches!$H$2:$H$201,MATCH($A1574&amp;"-9",Matches!$J$2:$J$201,0))=""),"",IF(AND($C1574&lt;&gt;"",INDEX(Matches!$F$2:$F$201,MATCH($A1574&amp;"-9",Matches!$J$2:$J$201,0))&lt;&gt;"",$C1574&gt;=INDEX(Matches!$F$2:$F$201,MATCH($A1574&amp;"-9",Matches!$J$2:$J$201,0))),"",IF(AND(T1574=INDEX(Matches!$G$2:$G$201,MATCH($A1574&amp;"-9",Matches!$J$2:$J$201,0)),U1574=INDEX(Matches!$H$2:$H$201,MATCH($A1574&amp;"-9",Matches!$J$2:$J$201,0))),5,IF(SIGN(T1574-U1574)&lt;&gt;SIGN(INDEX(Matches!$G$2:$G$201,MATCH($A1574&amp;"-9",Matches!$J$2:$J$201,0))-INDEX(Matches!$H$2:$H$201,MATCH($A1574&amp;"-9",Matches!$J$2:$J$201,0))),0,IF(T1574-U1574=INDEX(Matches!$G$2:$G$201,MATCH($A1574&amp;"-9",Matches!$J$2:$J$201,0))-INDEX(Matches!$H$2:$H$201,MATCH($A1574&amp;"-9",Matches!$J$2:$J$201,0)),3,2))))),""))</f>
        <v/>
      </c>
      <c r="AG1574" s="12" t="str">
        <f aca="false">IF(OR($B1574="",V1574="",W1574=""),"",IFERROR(IF(OR(INDEX(Matches!$I$2:$I$201,MATCH($A1574&amp;"-10",Matches!$J$2:$J$201,0))="Void",INDEX(Matches!$G$2:$G$201,MATCH($A1574&amp;"-10",Matches!$J$2:$J$201,0))="",INDEX(Matches!$H$2:$H$201,MATCH($A1574&amp;"-10",Matches!$J$2:$J$201,0))=""),"",IF(AND($C1574&lt;&gt;"",INDEX(Matches!$F$2:$F$201,MATCH($A1574&amp;"-10",Matches!$J$2:$J$201,0))&lt;&gt;"",$C1574&gt;=INDEX(Matches!$F$2:$F$201,MATCH($A1574&amp;"-10",Matches!$J$2:$J$201,0))),"",IF(AND(V1574=INDEX(Matches!$G$2:$G$201,MATCH($A1574&amp;"-10",Matches!$J$2:$J$201,0)),W1574=INDEX(Matches!$H$2:$H$201,MATCH($A1574&amp;"-10",Matches!$J$2:$J$201,0))),5,IF(SIGN(V1574-W1574)&lt;&gt;SIGN(INDEX(Matches!$G$2:$G$201,MATCH($A1574&amp;"-10",Matches!$J$2:$J$201,0))-INDEX(Matches!$H$2:$H$201,MATCH($A1574&amp;"-10",Matches!$J$2:$J$201,0))),0,IF(V1574-W1574=INDEX(Matches!$G$2:$G$201,MATCH($A1574&amp;"-10",Matches!$J$2:$J$201,0))-INDEX(Matches!$H$2:$H$201,MATCH($A1574&amp;"-10",Matches!$J$2:$J$201,0)),3,2))))),""))</f>
        <v/>
      </c>
      <c r="AH1574" s="13" t="str">
        <f aca="false">IF($B1574="","",SUM(X1574:AG1574))</f>
        <v/>
      </c>
      <c r="AI1574" s="12" t="str">
        <f aca="false">IF($B1574="","",COUNTIF(X1574:AG1574,5))</f>
        <v/>
      </c>
      <c r="AJ1574" s="12" t="str">
        <f aca="false">IF($B1574="","",COUNTIF(X1574:AG1574,"&gt;=2"))</f>
        <v/>
      </c>
      <c r="AK1574" s="12" t="str">
        <f aca="false">IF($B1574="","",COUNT(X1574:AG1574))</f>
        <v/>
      </c>
    </row>
    <row r="1575" customFormat="false" ht="15" hidden="false" customHeight="false" outlineLevel="0" collapsed="false">
      <c r="A1575" s="7"/>
      <c r="B1575" s="7"/>
      <c r="C1575" s="11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12" t="str">
        <f aca="false">IF(OR($B1575="",D1575="",E1575=""),"",IFERROR(IF(OR(INDEX(Matches!$I$2:$I$201,MATCH($A1575&amp;"-1",Matches!$J$2:$J$201,0))="Void",INDEX(Matches!$G$2:$G$201,MATCH($A1575&amp;"-1",Matches!$J$2:$J$201,0))="",INDEX(Matches!$H$2:$H$201,MATCH($A1575&amp;"-1",Matches!$J$2:$J$201,0))=""),"",IF(AND($C1575&lt;&gt;"",INDEX(Matches!$F$2:$F$201,MATCH($A1575&amp;"-1",Matches!$J$2:$J$201,0))&lt;&gt;"",$C1575&gt;=INDEX(Matches!$F$2:$F$201,MATCH($A1575&amp;"-1",Matches!$J$2:$J$201,0))),"",IF(AND(D1575=INDEX(Matches!$G$2:$G$201,MATCH($A1575&amp;"-1",Matches!$J$2:$J$201,0)),E1575=INDEX(Matches!$H$2:$H$201,MATCH($A1575&amp;"-1",Matches!$J$2:$J$201,0))),5,IF(SIGN(D1575-E1575)&lt;&gt;SIGN(INDEX(Matches!$G$2:$G$201,MATCH($A1575&amp;"-1",Matches!$J$2:$J$201,0))-INDEX(Matches!$H$2:$H$201,MATCH($A1575&amp;"-1",Matches!$J$2:$J$201,0))),0,IF(D1575-E1575=INDEX(Matches!$G$2:$G$201,MATCH($A1575&amp;"-1",Matches!$J$2:$J$201,0))-INDEX(Matches!$H$2:$H$201,MATCH($A1575&amp;"-1",Matches!$J$2:$J$201,0)),3,2))))),""))</f>
        <v/>
      </c>
      <c r="Y1575" s="12" t="str">
        <f aca="false">IF(OR($B1575="",F1575="",G1575=""),"",IFERROR(IF(OR(INDEX(Matches!$I$2:$I$201,MATCH($A1575&amp;"-2",Matches!$J$2:$J$201,0))="Void",INDEX(Matches!$G$2:$G$201,MATCH($A1575&amp;"-2",Matches!$J$2:$J$201,0))="",INDEX(Matches!$H$2:$H$201,MATCH($A1575&amp;"-2",Matches!$J$2:$J$201,0))=""),"",IF(AND($C1575&lt;&gt;"",INDEX(Matches!$F$2:$F$201,MATCH($A1575&amp;"-2",Matches!$J$2:$J$201,0))&lt;&gt;"",$C1575&gt;=INDEX(Matches!$F$2:$F$201,MATCH($A1575&amp;"-2",Matches!$J$2:$J$201,0))),"",IF(AND(F1575=INDEX(Matches!$G$2:$G$201,MATCH($A1575&amp;"-2",Matches!$J$2:$J$201,0)),G1575=INDEX(Matches!$H$2:$H$201,MATCH($A1575&amp;"-2",Matches!$J$2:$J$201,0))),5,IF(SIGN(F1575-G1575)&lt;&gt;SIGN(INDEX(Matches!$G$2:$G$201,MATCH($A1575&amp;"-2",Matches!$J$2:$J$201,0))-INDEX(Matches!$H$2:$H$201,MATCH($A1575&amp;"-2",Matches!$J$2:$J$201,0))),0,IF(F1575-G1575=INDEX(Matches!$G$2:$G$201,MATCH($A1575&amp;"-2",Matches!$J$2:$J$201,0))-INDEX(Matches!$H$2:$H$201,MATCH($A1575&amp;"-2",Matches!$J$2:$J$201,0)),3,2))))),""))</f>
        <v/>
      </c>
      <c r="Z1575" s="12" t="str">
        <f aca="false">IF(OR($B1575="",H1575="",I1575=""),"",IFERROR(IF(OR(INDEX(Matches!$I$2:$I$201,MATCH($A1575&amp;"-3",Matches!$J$2:$J$201,0))="Void",INDEX(Matches!$G$2:$G$201,MATCH($A1575&amp;"-3",Matches!$J$2:$J$201,0))="",INDEX(Matches!$H$2:$H$201,MATCH($A1575&amp;"-3",Matches!$J$2:$J$201,0))=""),"",IF(AND($C1575&lt;&gt;"",INDEX(Matches!$F$2:$F$201,MATCH($A1575&amp;"-3",Matches!$J$2:$J$201,0))&lt;&gt;"",$C1575&gt;=INDEX(Matches!$F$2:$F$201,MATCH($A1575&amp;"-3",Matches!$J$2:$J$201,0))),"",IF(AND(H1575=INDEX(Matches!$G$2:$G$201,MATCH($A1575&amp;"-3",Matches!$J$2:$J$201,0)),I1575=INDEX(Matches!$H$2:$H$201,MATCH($A1575&amp;"-3",Matches!$J$2:$J$201,0))),5,IF(SIGN(H1575-I1575)&lt;&gt;SIGN(INDEX(Matches!$G$2:$G$201,MATCH($A1575&amp;"-3",Matches!$J$2:$J$201,0))-INDEX(Matches!$H$2:$H$201,MATCH($A1575&amp;"-3",Matches!$J$2:$J$201,0))),0,IF(H1575-I1575=INDEX(Matches!$G$2:$G$201,MATCH($A1575&amp;"-3",Matches!$J$2:$J$201,0))-INDEX(Matches!$H$2:$H$201,MATCH($A1575&amp;"-3",Matches!$J$2:$J$201,0)),3,2))))),""))</f>
        <v/>
      </c>
      <c r="AA1575" s="12" t="str">
        <f aca="false">IF(OR($B1575="",J1575="",K1575=""),"",IFERROR(IF(OR(INDEX(Matches!$I$2:$I$201,MATCH($A1575&amp;"-4",Matches!$J$2:$J$201,0))="Void",INDEX(Matches!$G$2:$G$201,MATCH($A1575&amp;"-4",Matches!$J$2:$J$201,0))="",INDEX(Matches!$H$2:$H$201,MATCH($A1575&amp;"-4",Matches!$J$2:$J$201,0))=""),"",IF(AND($C1575&lt;&gt;"",INDEX(Matches!$F$2:$F$201,MATCH($A1575&amp;"-4",Matches!$J$2:$J$201,0))&lt;&gt;"",$C1575&gt;=INDEX(Matches!$F$2:$F$201,MATCH($A1575&amp;"-4",Matches!$J$2:$J$201,0))),"",IF(AND(J1575=INDEX(Matches!$G$2:$G$201,MATCH($A1575&amp;"-4",Matches!$J$2:$J$201,0)),K1575=INDEX(Matches!$H$2:$H$201,MATCH($A1575&amp;"-4",Matches!$J$2:$J$201,0))),5,IF(SIGN(J1575-K1575)&lt;&gt;SIGN(INDEX(Matches!$G$2:$G$201,MATCH($A1575&amp;"-4",Matches!$J$2:$J$201,0))-INDEX(Matches!$H$2:$H$201,MATCH($A1575&amp;"-4",Matches!$J$2:$J$201,0))),0,IF(J1575-K1575=INDEX(Matches!$G$2:$G$201,MATCH($A1575&amp;"-4",Matches!$J$2:$J$201,0))-INDEX(Matches!$H$2:$H$201,MATCH($A1575&amp;"-4",Matches!$J$2:$J$201,0)),3,2))))),""))</f>
        <v/>
      </c>
      <c r="AB1575" s="12" t="str">
        <f aca="false">IF(OR($B1575="",L1575="",M1575=""),"",IFERROR(IF(OR(INDEX(Matches!$I$2:$I$201,MATCH($A1575&amp;"-5",Matches!$J$2:$J$201,0))="Void",INDEX(Matches!$G$2:$G$201,MATCH($A1575&amp;"-5",Matches!$J$2:$J$201,0))="",INDEX(Matches!$H$2:$H$201,MATCH($A1575&amp;"-5",Matches!$J$2:$J$201,0))=""),"",IF(AND($C1575&lt;&gt;"",INDEX(Matches!$F$2:$F$201,MATCH($A1575&amp;"-5",Matches!$J$2:$J$201,0))&lt;&gt;"",$C1575&gt;=INDEX(Matches!$F$2:$F$201,MATCH($A1575&amp;"-5",Matches!$J$2:$J$201,0))),"",IF(AND(L1575=INDEX(Matches!$G$2:$G$201,MATCH($A1575&amp;"-5",Matches!$J$2:$J$201,0)),M1575=INDEX(Matches!$H$2:$H$201,MATCH($A1575&amp;"-5",Matches!$J$2:$J$201,0))),5,IF(SIGN(L1575-M1575)&lt;&gt;SIGN(INDEX(Matches!$G$2:$G$201,MATCH($A1575&amp;"-5",Matches!$J$2:$J$201,0))-INDEX(Matches!$H$2:$H$201,MATCH($A1575&amp;"-5",Matches!$J$2:$J$201,0))),0,IF(L1575-M1575=INDEX(Matches!$G$2:$G$201,MATCH($A1575&amp;"-5",Matches!$J$2:$J$201,0))-INDEX(Matches!$H$2:$H$201,MATCH($A1575&amp;"-5",Matches!$J$2:$J$201,0)),3,2))))),""))</f>
        <v/>
      </c>
      <c r="AC1575" s="12" t="str">
        <f aca="false">IF(OR($B1575="",N1575="",O1575=""),"",IFERROR(IF(OR(INDEX(Matches!$I$2:$I$201,MATCH($A1575&amp;"-6",Matches!$J$2:$J$201,0))="Void",INDEX(Matches!$G$2:$G$201,MATCH($A1575&amp;"-6",Matches!$J$2:$J$201,0))="",INDEX(Matches!$H$2:$H$201,MATCH($A1575&amp;"-6",Matches!$J$2:$J$201,0))=""),"",IF(AND($C1575&lt;&gt;"",INDEX(Matches!$F$2:$F$201,MATCH($A1575&amp;"-6",Matches!$J$2:$J$201,0))&lt;&gt;"",$C1575&gt;=INDEX(Matches!$F$2:$F$201,MATCH($A1575&amp;"-6",Matches!$J$2:$J$201,0))),"",IF(AND(N1575=INDEX(Matches!$G$2:$G$201,MATCH($A1575&amp;"-6",Matches!$J$2:$J$201,0)),O1575=INDEX(Matches!$H$2:$H$201,MATCH($A1575&amp;"-6",Matches!$J$2:$J$201,0))),5,IF(SIGN(N1575-O1575)&lt;&gt;SIGN(INDEX(Matches!$G$2:$G$201,MATCH($A1575&amp;"-6",Matches!$J$2:$J$201,0))-INDEX(Matches!$H$2:$H$201,MATCH($A1575&amp;"-6",Matches!$J$2:$J$201,0))),0,IF(N1575-O1575=INDEX(Matches!$G$2:$G$201,MATCH($A1575&amp;"-6",Matches!$J$2:$J$201,0))-INDEX(Matches!$H$2:$H$201,MATCH($A1575&amp;"-6",Matches!$J$2:$J$201,0)),3,2))))),""))</f>
        <v/>
      </c>
      <c r="AD1575" s="12" t="str">
        <f aca="false">IF(OR($B1575="",P1575="",Q1575=""),"",IFERROR(IF(OR(INDEX(Matches!$I$2:$I$201,MATCH($A1575&amp;"-7",Matches!$J$2:$J$201,0))="Void",INDEX(Matches!$G$2:$G$201,MATCH($A1575&amp;"-7",Matches!$J$2:$J$201,0))="",INDEX(Matches!$H$2:$H$201,MATCH($A1575&amp;"-7",Matches!$J$2:$J$201,0))=""),"",IF(AND($C1575&lt;&gt;"",INDEX(Matches!$F$2:$F$201,MATCH($A1575&amp;"-7",Matches!$J$2:$J$201,0))&lt;&gt;"",$C1575&gt;=INDEX(Matches!$F$2:$F$201,MATCH($A1575&amp;"-7",Matches!$J$2:$J$201,0))),"",IF(AND(P1575=INDEX(Matches!$G$2:$G$201,MATCH($A1575&amp;"-7",Matches!$J$2:$J$201,0)),Q1575=INDEX(Matches!$H$2:$H$201,MATCH($A1575&amp;"-7",Matches!$J$2:$J$201,0))),5,IF(SIGN(P1575-Q1575)&lt;&gt;SIGN(INDEX(Matches!$G$2:$G$201,MATCH($A1575&amp;"-7",Matches!$J$2:$J$201,0))-INDEX(Matches!$H$2:$H$201,MATCH($A1575&amp;"-7",Matches!$J$2:$J$201,0))),0,IF(P1575-Q1575=INDEX(Matches!$G$2:$G$201,MATCH($A1575&amp;"-7",Matches!$J$2:$J$201,0))-INDEX(Matches!$H$2:$H$201,MATCH($A1575&amp;"-7",Matches!$J$2:$J$201,0)),3,2))))),""))</f>
        <v/>
      </c>
      <c r="AE1575" s="12" t="str">
        <f aca="false">IF(OR($B1575="",R1575="",S1575=""),"",IFERROR(IF(OR(INDEX(Matches!$I$2:$I$201,MATCH($A1575&amp;"-8",Matches!$J$2:$J$201,0))="Void",INDEX(Matches!$G$2:$G$201,MATCH($A1575&amp;"-8",Matches!$J$2:$J$201,0))="",INDEX(Matches!$H$2:$H$201,MATCH($A1575&amp;"-8",Matches!$J$2:$J$201,0))=""),"",IF(AND($C1575&lt;&gt;"",INDEX(Matches!$F$2:$F$201,MATCH($A1575&amp;"-8",Matches!$J$2:$J$201,0))&lt;&gt;"",$C1575&gt;=INDEX(Matches!$F$2:$F$201,MATCH($A1575&amp;"-8",Matches!$J$2:$J$201,0))),"",IF(AND(R1575=INDEX(Matches!$G$2:$G$201,MATCH($A1575&amp;"-8",Matches!$J$2:$J$201,0)),S1575=INDEX(Matches!$H$2:$H$201,MATCH($A1575&amp;"-8",Matches!$J$2:$J$201,0))),5,IF(SIGN(R1575-S1575)&lt;&gt;SIGN(INDEX(Matches!$G$2:$G$201,MATCH($A1575&amp;"-8",Matches!$J$2:$J$201,0))-INDEX(Matches!$H$2:$H$201,MATCH($A1575&amp;"-8",Matches!$J$2:$J$201,0))),0,IF(R1575-S1575=INDEX(Matches!$G$2:$G$201,MATCH($A1575&amp;"-8",Matches!$J$2:$J$201,0))-INDEX(Matches!$H$2:$H$201,MATCH($A1575&amp;"-8",Matches!$J$2:$J$201,0)),3,2))))),""))</f>
        <v/>
      </c>
      <c r="AF1575" s="12" t="str">
        <f aca="false">IF(OR($B1575="",T1575="",U1575=""),"",IFERROR(IF(OR(INDEX(Matches!$I$2:$I$201,MATCH($A1575&amp;"-9",Matches!$J$2:$J$201,0))="Void",INDEX(Matches!$G$2:$G$201,MATCH($A1575&amp;"-9",Matches!$J$2:$J$201,0))="",INDEX(Matches!$H$2:$H$201,MATCH($A1575&amp;"-9",Matches!$J$2:$J$201,0))=""),"",IF(AND($C1575&lt;&gt;"",INDEX(Matches!$F$2:$F$201,MATCH($A1575&amp;"-9",Matches!$J$2:$J$201,0))&lt;&gt;"",$C1575&gt;=INDEX(Matches!$F$2:$F$201,MATCH($A1575&amp;"-9",Matches!$J$2:$J$201,0))),"",IF(AND(T1575=INDEX(Matches!$G$2:$G$201,MATCH($A1575&amp;"-9",Matches!$J$2:$J$201,0)),U1575=INDEX(Matches!$H$2:$H$201,MATCH($A1575&amp;"-9",Matches!$J$2:$J$201,0))),5,IF(SIGN(T1575-U1575)&lt;&gt;SIGN(INDEX(Matches!$G$2:$G$201,MATCH($A1575&amp;"-9",Matches!$J$2:$J$201,0))-INDEX(Matches!$H$2:$H$201,MATCH($A1575&amp;"-9",Matches!$J$2:$J$201,0))),0,IF(T1575-U1575=INDEX(Matches!$G$2:$G$201,MATCH($A1575&amp;"-9",Matches!$J$2:$J$201,0))-INDEX(Matches!$H$2:$H$201,MATCH($A1575&amp;"-9",Matches!$J$2:$J$201,0)),3,2))))),""))</f>
        <v/>
      </c>
      <c r="AG1575" s="12" t="str">
        <f aca="false">IF(OR($B1575="",V1575="",W1575=""),"",IFERROR(IF(OR(INDEX(Matches!$I$2:$I$201,MATCH($A1575&amp;"-10",Matches!$J$2:$J$201,0))="Void",INDEX(Matches!$G$2:$G$201,MATCH($A1575&amp;"-10",Matches!$J$2:$J$201,0))="",INDEX(Matches!$H$2:$H$201,MATCH($A1575&amp;"-10",Matches!$J$2:$J$201,0))=""),"",IF(AND($C1575&lt;&gt;"",INDEX(Matches!$F$2:$F$201,MATCH($A1575&amp;"-10",Matches!$J$2:$J$201,0))&lt;&gt;"",$C1575&gt;=INDEX(Matches!$F$2:$F$201,MATCH($A1575&amp;"-10",Matches!$J$2:$J$201,0))),"",IF(AND(V1575=INDEX(Matches!$G$2:$G$201,MATCH($A1575&amp;"-10",Matches!$J$2:$J$201,0)),W1575=INDEX(Matches!$H$2:$H$201,MATCH($A1575&amp;"-10",Matches!$J$2:$J$201,0))),5,IF(SIGN(V1575-W1575)&lt;&gt;SIGN(INDEX(Matches!$G$2:$G$201,MATCH($A1575&amp;"-10",Matches!$J$2:$J$201,0))-INDEX(Matches!$H$2:$H$201,MATCH($A1575&amp;"-10",Matches!$J$2:$J$201,0))),0,IF(V1575-W1575=INDEX(Matches!$G$2:$G$201,MATCH($A1575&amp;"-10",Matches!$J$2:$J$201,0))-INDEX(Matches!$H$2:$H$201,MATCH($A1575&amp;"-10",Matches!$J$2:$J$201,0)),3,2))))),""))</f>
        <v/>
      </c>
      <c r="AH1575" s="13" t="str">
        <f aca="false">IF($B1575="","",SUM(X1575:AG1575))</f>
        <v/>
      </c>
      <c r="AI1575" s="12" t="str">
        <f aca="false">IF($B1575="","",COUNTIF(X1575:AG1575,5))</f>
        <v/>
      </c>
      <c r="AJ1575" s="12" t="str">
        <f aca="false">IF($B1575="","",COUNTIF(X1575:AG1575,"&gt;=2"))</f>
        <v/>
      </c>
      <c r="AK1575" s="12" t="str">
        <f aca="false">IF($B1575="","",COUNT(X1575:AG1575))</f>
        <v/>
      </c>
    </row>
    <row r="1576" customFormat="false" ht="15" hidden="false" customHeight="false" outlineLevel="0" collapsed="false">
      <c r="A1576" s="7"/>
      <c r="B1576" s="7"/>
      <c r="C1576" s="11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12" t="str">
        <f aca="false">IF(OR($B1576="",D1576="",E1576=""),"",IFERROR(IF(OR(INDEX(Matches!$I$2:$I$201,MATCH($A1576&amp;"-1",Matches!$J$2:$J$201,0))="Void",INDEX(Matches!$G$2:$G$201,MATCH($A1576&amp;"-1",Matches!$J$2:$J$201,0))="",INDEX(Matches!$H$2:$H$201,MATCH($A1576&amp;"-1",Matches!$J$2:$J$201,0))=""),"",IF(AND($C1576&lt;&gt;"",INDEX(Matches!$F$2:$F$201,MATCH($A1576&amp;"-1",Matches!$J$2:$J$201,0))&lt;&gt;"",$C1576&gt;=INDEX(Matches!$F$2:$F$201,MATCH($A1576&amp;"-1",Matches!$J$2:$J$201,0))),"",IF(AND(D1576=INDEX(Matches!$G$2:$G$201,MATCH($A1576&amp;"-1",Matches!$J$2:$J$201,0)),E1576=INDEX(Matches!$H$2:$H$201,MATCH($A1576&amp;"-1",Matches!$J$2:$J$201,0))),5,IF(SIGN(D1576-E1576)&lt;&gt;SIGN(INDEX(Matches!$G$2:$G$201,MATCH($A1576&amp;"-1",Matches!$J$2:$J$201,0))-INDEX(Matches!$H$2:$H$201,MATCH($A1576&amp;"-1",Matches!$J$2:$J$201,0))),0,IF(D1576-E1576=INDEX(Matches!$G$2:$G$201,MATCH($A1576&amp;"-1",Matches!$J$2:$J$201,0))-INDEX(Matches!$H$2:$H$201,MATCH($A1576&amp;"-1",Matches!$J$2:$J$201,0)),3,2))))),""))</f>
        <v/>
      </c>
      <c r="Y1576" s="12" t="str">
        <f aca="false">IF(OR($B1576="",F1576="",G1576=""),"",IFERROR(IF(OR(INDEX(Matches!$I$2:$I$201,MATCH($A1576&amp;"-2",Matches!$J$2:$J$201,0))="Void",INDEX(Matches!$G$2:$G$201,MATCH($A1576&amp;"-2",Matches!$J$2:$J$201,0))="",INDEX(Matches!$H$2:$H$201,MATCH($A1576&amp;"-2",Matches!$J$2:$J$201,0))=""),"",IF(AND($C1576&lt;&gt;"",INDEX(Matches!$F$2:$F$201,MATCH($A1576&amp;"-2",Matches!$J$2:$J$201,0))&lt;&gt;"",$C1576&gt;=INDEX(Matches!$F$2:$F$201,MATCH($A1576&amp;"-2",Matches!$J$2:$J$201,0))),"",IF(AND(F1576=INDEX(Matches!$G$2:$G$201,MATCH($A1576&amp;"-2",Matches!$J$2:$J$201,0)),G1576=INDEX(Matches!$H$2:$H$201,MATCH($A1576&amp;"-2",Matches!$J$2:$J$201,0))),5,IF(SIGN(F1576-G1576)&lt;&gt;SIGN(INDEX(Matches!$G$2:$G$201,MATCH($A1576&amp;"-2",Matches!$J$2:$J$201,0))-INDEX(Matches!$H$2:$H$201,MATCH($A1576&amp;"-2",Matches!$J$2:$J$201,0))),0,IF(F1576-G1576=INDEX(Matches!$G$2:$G$201,MATCH($A1576&amp;"-2",Matches!$J$2:$J$201,0))-INDEX(Matches!$H$2:$H$201,MATCH($A1576&amp;"-2",Matches!$J$2:$J$201,0)),3,2))))),""))</f>
        <v/>
      </c>
      <c r="Z1576" s="12" t="str">
        <f aca="false">IF(OR($B1576="",H1576="",I1576=""),"",IFERROR(IF(OR(INDEX(Matches!$I$2:$I$201,MATCH($A1576&amp;"-3",Matches!$J$2:$J$201,0))="Void",INDEX(Matches!$G$2:$G$201,MATCH($A1576&amp;"-3",Matches!$J$2:$J$201,0))="",INDEX(Matches!$H$2:$H$201,MATCH($A1576&amp;"-3",Matches!$J$2:$J$201,0))=""),"",IF(AND($C1576&lt;&gt;"",INDEX(Matches!$F$2:$F$201,MATCH($A1576&amp;"-3",Matches!$J$2:$J$201,0))&lt;&gt;"",$C1576&gt;=INDEX(Matches!$F$2:$F$201,MATCH($A1576&amp;"-3",Matches!$J$2:$J$201,0))),"",IF(AND(H1576=INDEX(Matches!$G$2:$G$201,MATCH($A1576&amp;"-3",Matches!$J$2:$J$201,0)),I1576=INDEX(Matches!$H$2:$H$201,MATCH($A1576&amp;"-3",Matches!$J$2:$J$201,0))),5,IF(SIGN(H1576-I1576)&lt;&gt;SIGN(INDEX(Matches!$G$2:$G$201,MATCH($A1576&amp;"-3",Matches!$J$2:$J$201,0))-INDEX(Matches!$H$2:$H$201,MATCH($A1576&amp;"-3",Matches!$J$2:$J$201,0))),0,IF(H1576-I1576=INDEX(Matches!$G$2:$G$201,MATCH($A1576&amp;"-3",Matches!$J$2:$J$201,0))-INDEX(Matches!$H$2:$H$201,MATCH($A1576&amp;"-3",Matches!$J$2:$J$201,0)),3,2))))),""))</f>
        <v/>
      </c>
      <c r="AA1576" s="12" t="str">
        <f aca="false">IF(OR($B1576="",J1576="",K1576=""),"",IFERROR(IF(OR(INDEX(Matches!$I$2:$I$201,MATCH($A1576&amp;"-4",Matches!$J$2:$J$201,0))="Void",INDEX(Matches!$G$2:$G$201,MATCH($A1576&amp;"-4",Matches!$J$2:$J$201,0))="",INDEX(Matches!$H$2:$H$201,MATCH($A1576&amp;"-4",Matches!$J$2:$J$201,0))=""),"",IF(AND($C1576&lt;&gt;"",INDEX(Matches!$F$2:$F$201,MATCH($A1576&amp;"-4",Matches!$J$2:$J$201,0))&lt;&gt;"",$C1576&gt;=INDEX(Matches!$F$2:$F$201,MATCH($A1576&amp;"-4",Matches!$J$2:$J$201,0))),"",IF(AND(J1576=INDEX(Matches!$G$2:$G$201,MATCH($A1576&amp;"-4",Matches!$J$2:$J$201,0)),K1576=INDEX(Matches!$H$2:$H$201,MATCH($A1576&amp;"-4",Matches!$J$2:$J$201,0))),5,IF(SIGN(J1576-K1576)&lt;&gt;SIGN(INDEX(Matches!$G$2:$G$201,MATCH($A1576&amp;"-4",Matches!$J$2:$J$201,0))-INDEX(Matches!$H$2:$H$201,MATCH($A1576&amp;"-4",Matches!$J$2:$J$201,0))),0,IF(J1576-K1576=INDEX(Matches!$G$2:$G$201,MATCH($A1576&amp;"-4",Matches!$J$2:$J$201,0))-INDEX(Matches!$H$2:$H$201,MATCH($A1576&amp;"-4",Matches!$J$2:$J$201,0)),3,2))))),""))</f>
        <v/>
      </c>
      <c r="AB1576" s="12" t="str">
        <f aca="false">IF(OR($B1576="",L1576="",M1576=""),"",IFERROR(IF(OR(INDEX(Matches!$I$2:$I$201,MATCH($A1576&amp;"-5",Matches!$J$2:$J$201,0))="Void",INDEX(Matches!$G$2:$G$201,MATCH($A1576&amp;"-5",Matches!$J$2:$J$201,0))="",INDEX(Matches!$H$2:$H$201,MATCH($A1576&amp;"-5",Matches!$J$2:$J$201,0))=""),"",IF(AND($C1576&lt;&gt;"",INDEX(Matches!$F$2:$F$201,MATCH($A1576&amp;"-5",Matches!$J$2:$J$201,0))&lt;&gt;"",$C1576&gt;=INDEX(Matches!$F$2:$F$201,MATCH($A1576&amp;"-5",Matches!$J$2:$J$201,0))),"",IF(AND(L1576=INDEX(Matches!$G$2:$G$201,MATCH($A1576&amp;"-5",Matches!$J$2:$J$201,0)),M1576=INDEX(Matches!$H$2:$H$201,MATCH($A1576&amp;"-5",Matches!$J$2:$J$201,0))),5,IF(SIGN(L1576-M1576)&lt;&gt;SIGN(INDEX(Matches!$G$2:$G$201,MATCH($A1576&amp;"-5",Matches!$J$2:$J$201,0))-INDEX(Matches!$H$2:$H$201,MATCH($A1576&amp;"-5",Matches!$J$2:$J$201,0))),0,IF(L1576-M1576=INDEX(Matches!$G$2:$G$201,MATCH($A1576&amp;"-5",Matches!$J$2:$J$201,0))-INDEX(Matches!$H$2:$H$201,MATCH($A1576&amp;"-5",Matches!$J$2:$J$201,0)),3,2))))),""))</f>
        <v/>
      </c>
      <c r="AC1576" s="12" t="str">
        <f aca="false">IF(OR($B1576="",N1576="",O1576=""),"",IFERROR(IF(OR(INDEX(Matches!$I$2:$I$201,MATCH($A1576&amp;"-6",Matches!$J$2:$J$201,0))="Void",INDEX(Matches!$G$2:$G$201,MATCH($A1576&amp;"-6",Matches!$J$2:$J$201,0))="",INDEX(Matches!$H$2:$H$201,MATCH($A1576&amp;"-6",Matches!$J$2:$J$201,0))=""),"",IF(AND($C1576&lt;&gt;"",INDEX(Matches!$F$2:$F$201,MATCH($A1576&amp;"-6",Matches!$J$2:$J$201,0))&lt;&gt;"",$C1576&gt;=INDEX(Matches!$F$2:$F$201,MATCH($A1576&amp;"-6",Matches!$J$2:$J$201,0))),"",IF(AND(N1576=INDEX(Matches!$G$2:$G$201,MATCH($A1576&amp;"-6",Matches!$J$2:$J$201,0)),O1576=INDEX(Matches!$H$2:$H$201,MATCH($A1576&amp;"-6",Matches!$J$2:$J$201,0))),5,IF(SIGN(N1576-O1576)&lt;&gt;SIGN(INDEX(Matches!$G$2:$G$201,MATCH($A1576&amp;"-6",Matches!$J$2:$J$201,0))-INDEX(Matches!$H$2:$H$201,MATCH($A1576&amp;"-6",Matches!$J$2:$J$201,0))),0,IF(N1576-O1576=INDEX(Matches!$G$2:$G$201,MATCH($A1576&amp;"-6",Matches!$J$2:$J$201,0))-INDEX(Matches!$H$2:$H$201,MATCH($A1576&amp;"-6",Matches!$J$2:$J$201,0)),3,2))))),""))</f>
        <v/>
      </c>
      <c r="AD1576" s="12" t="str">
        <f aca="false">IF(OR($B1576="",P1576="",Q1576=""),"",IFERROR(IF(OR(INDEX(Matches!$I$2:$I$201,MATCH($A1576&amp;"-7",Matches!$J$2:$J$201,0))="Void",INDEX(Matches!$G$2:$G$201,MATCH($A1576&amp;"-7",Matches!$J$2:$J$201,0))="",INDEX(Matches!$H$2:$H$201,MATCH($A1576&amp;"-7",Matches!$J$2:$J$201,0))=""),"",IF(AND($C1576&lt;&gt;"",INDEX(Matches!$F$2:$F$201,MATCH($A1576&amp;"-7",Matches!$J$2:$J$201,0))&lt;&gt;"",$C1576&gt;=INDEX(Matches!$F$2:$F$201,MATCH($A1576&amp;"-7",Matches!$J$2:$J$201,0))),"",IF(AND(P1576=INDEX(Matches!$G$2:$G$201,MATCH($A1576&amp;"-7",Matches!$J$2:$J$201,0)),Q1576=INDEX(Matches!$H$2:$H$201,MATCH($A1576&amp;"-7",Matches!$J$2:$J$201,0))),5,IF(SIGN(P1576-Q1576)&lt;&gt;SIGN(INDEX(Matches!$G$2:$G$201,MATCH($A1576&amp;"-7",Matches!$J$2:$J$201,0))-INDEX(Matches!$H$2:$H$201,MATCH($A1576&amp;"-7",Matches!$J$2:$J$201,0))),0,IF(P1576-Q1576=INDEX(Matches!$G$2:$G$201,MATCH($A1576&amp;"-7",Matches!$J$2:$J$201,0))-INDEX(Matches!$H$2:$H$201,MATCH($A1576&amp;"-7",Matches!$J$2:$J$201,0)),3,2))))),""))</f>
        <v/>
      </c>
      <c r="AE1576" s="12" t="str">
        <f aca="false">IF(OR($B1576="",R1576="",S1576=""),"",IFERROR(IF(OR(INDEX(Matches!$I$2:$I$201,MATCH($A1576&amp;"-8",Matches!$J$2:$J$201,0))="Void",INDEX(Matches!$G$2:$G$201,MATCH($A1576&amp;"-8",Matches!$J$2:$J$201,0))="",INDEX(Matches!$H$2:$H$201,MATCH($A1576&amp;"-8",Matches!$J$2:$J$201,0))=""),"",IF(AND($C1576&lt;&gt;"",INDEX(Matches!$F$2:$F$201,MATCH($A1576&amp;"-8",Matches!$J$2:$J$201,0))&lt;&gt;"",$C1576&gt;=INDEX(Matches!$F$2:$F$201,MATCH($A1576&amp;"-8",Matches!$J$2:$J$201,0))),"",IF(AND(R1576=INDEX(Matches!$G$2:$G$201,MATCH($A1576&amp;"-8",Matches!$J$2:$J$201,0)),S1576=INDEX(Matches!$H$2:$H$201,MATCH($A1576&amp;"-8",Matches!$J$2:$J$201,0))),5,IF(SIGN(R1576-S1576)&lt;&gt;SIGN(INDEX(Matches!$G$2:$G$201,MATCH($A1576&amp;"-8",Matches!$J$2:$J$201,0))-INDEX(Matches!$H$2:$H$201,MATCH($A1576&amp;"-8",Matches!$J$2:$J$201,0))),0,IF(R1576-S1576=INDEX(Matches!$G$2:$G$201,MATCH($A1576&amp;"-8",Matches!$J$2:$J$201,0))-INDEX(Matches!$H$2:$H$201,MATCH($A1576&amp;"-8",Matches!$J$2:$J$201,0)),3,2))))),""))</f>
        <v/>
      </c>
      <c r="AF1576" s="12" t="str">
        <f aca="false">IF(OR($B1576="",T1576="",U1576=""),"",IFERROR(IF(OR(INDEX(Matches!$I$2:$I$201,MATCH($A1576&amp;"-9",Matches!$J$2:$J$201,0))="Void",INDEX(Matches!$G$2:$G$201,MATCH($A1576&amp;"-9",Matches!$J$2:$J$201,0))="",INDEX(Matches!$H$2:$H$201,MATCH($A1576&amp;"-9",Matches!$J$2:$J$201,0))=""),"",IF(AND($C1576&lt;&gt;"",INDEX(Matches!$F$2:$F$201,MATCH($A1576&amp;"-9",Matches!$J$2:$J$201,0))&lt;&gt;"",$C1576&gt;=INDEX(Matches!$F$2:$F$201,MATCH($A1576&amp;"-9",Matches!$J$2:$J$201,0))),"",IF(AND(T1576=INDEX(Matches!$G$2:$G$201,MATCH($A1576&amp;"-9",Matches!$J$2:$J$201,0)),U1576=INDEX(Matches!$H$2:$H$201,MATCH($A1576&amp;"-9",Matches!$J$2:$J$201,0))),5,IF(SIGN(T1576-U1576)&lt;&gt;SIGN(INDEX(Matches!$G$2:$G$201,MATCH($A1576&amp;"-9",Matches!$J$2:$J$201,0))-INDEX(Matches!$H$2:$H$201,MATCH($A1576&amp;"-9",Matches!$J$2:$J$201,0))),0,IF(T1576-U1576=INDEX(Matches!$G$2:$G$201,MATCH($A1576&amp;"-9",Matches!$J$2:$J$201,0))-INDEX(Matches!$H$2:$H$201,MATCH($A1576&amp;"-9",Matches!$J$2:$J$201,0)),3,2))))),""))</f>
        <v/>
      </c>
      <c r="AG1576" s="12" t="str">
        <f aca="false">IF(OR($B1576="",V1576="",W1576=""),"",IFERROR(IF(OR(INDEX(Matches!$I$2:$I$201,MATCH($A1576&amp;"-10",Matches!$J$2:$J$201,0))="Void",INDEX(Matches!$G$2:$G$201,MATCH($A1576&amp;"-10",Matches!$J$2:$J$201,0))="",INDEX(Matches!$H$2:$H$201,MATCH($A1576&amp;"-10",Matches!$J$2:$J$201,0))=""),"",IF(AND($C1576&lt;&gt;"",INDEX(Matches!$F$2:$F$201,MATCH($A1576&amp;"-10",Matches!$J$2:$J$201,0))&lt;&gt;"",$C1576&gt;=INDEX(Matches!$F$2:$F$201,MATCH($A1576&amp;"-10",Matches!$J$2:$J$201,0))),"",IF(AND(V1576=INDEX(Matches!$G$2:$G$201,MATCH($A1576&amp;"-10",Matches!$J$2:$J$201,0)),W1576=INDEX(Matches!$H$2:$H$201,MATCH($A1576&amp;"-10",Matches!$J$2:$J$201,0))),5,IF(SIGN(V1576-W1576)&lt;&gt;SIGN(INDEX(Matches!$G$2:$G$201,MATCH($A1576&amp;"-10",Matches!$J$2:$J$201,0))-INDEX(Matches!$H$2:$H$201,MATCH($A1576&amp;"-10",Matches!$J$2:$J$201,0))),0,IF(V1576-W1576=INDEX(Matches!$G$2:$G$201,MATCH($A1576&amp;"-10",Matches!$J$2:$J$201,0))-INDEX(Matches!$H$2:$H$201,MATCH($A1576&amp;"-10",Matches!$J$2:$J$201,0)),3,2))))),""))</f>
        <v/>
      </c>
      <c r="AH1576" s="13" t="str">
        <f aca="false">IF($B1576="","",SUM(X1576:AG1576))</f>
        <v/>
      </c>
      <c r="AI1576" s="12" t="str">
        <f aca="false">IF($B1576="","",COUNTIF(X1576:AG1576,5))</f>
        <v/>
      </c>
      <c r="AJ1576" s="12" t="str">
        <f aca="false">IF($B1576="","",COUNTIF(X1576:AG1576,"&gt;=2"))</f>
        <v/>
      </c>
      <c r="AK1576" s="12" t="str">
        <f aca="false">IF($B1576="","",COUNT(X1576:AG1576))</f>
        <v/>
      </c>
    </row>
    <row r="1577" customFormat="false" ht="15" hidden="false" customHeight="false" outlineLevel="0" collapsed="false">
      <c r="A1577" s="7"/>
      <c r="B1577" s="7"/>
      <c r="C1577" s="11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12" t="str">
        <f aca="false">IF(OR($B1577="",D1577="",E1577=""),"",IFERROR(IF(OR(INDEX(Matches!$I$2:$I$201,MATCH($A1577&amp;"-1",Matches!$J$2:$J$201,0))="Void",INDEX(Matches!$G$2:$G$201,MATCH($A1577&amp;"-1",Matches!$J$2:$J$201,0))="",INDEX(Matches!$H$2:$H$201,MATCH($A1577&amp;"-1",Matches!$J$2:$J$201,0))=""),"",IF(AND($C1577&lt;&gt;"",INDEX(Matches!$F$2:$F$201,MATCH($A1577&amp;"-1",Matches!$J$2:$J$201,0))&lt;&gt;"",$C1577&gt;=INDEX(Matches!$F$2:$F$201,MATCH($A1577&amp;"-1",Matches!$J$2:$J$201,0))),"",IF(AND(D1577=INDEX(Matches!$G$2:$G$201,MATCH($A1577&amp;"-1",Matches!$J$2:$J$201,0)),E1577=INDEX(Matches!$H$2:$H$201,MATCH($A1577&amp;"-1",Matches!$J$2:$J$201,0))),5,IF(SIGN(D1577-E1577)&lt;&gt;SIGN(INDEX(Matches!$G$2:$G$201,MATCH($A1577&amp;"-1",Matches!$J$2:$J$201,0))-INDEX(Matches!$H$2:$H$201,MATCH($A1577&amp;"-1",Matches!$J$2:$J$201,0))),0,IF(D1577-E1577=INDEX(Matches!$G$2:$G$201,MATCH($A1577&amp;"-1",Matches!$J$2:$J$201,0))-INDEX(Matches!$H$2:$H$201,MATCH($A1577&amp;"-1",Matches!$J$2:$J$201,0)),3,2))))),""))</f>
        <v/>
      </c>
      <c r="Y1577" s="12" t="str">
        <f aca="false">IF(OR($B1577="",F1577="",G1577=""),"",IFERROR(IF(OR(INDEX(Matches!$I$2:$I$201,MATCH($A1577&amp;"-2",Matches!$J$2:$J$201,0))="Void",INDEX(Matches!$G$2:$G$201,MATCH($A1577&amp;"-2",Matches!$J$2:$J$201,0))="",INDEX(Matches!$H$2:$H$201,MATCH($A1577&amp;"-2",Matches!$J$2:$J$201,0))=""),"",IF(AND($C1577&lt;&gt;"",INDEX(Matches!$F$2:$F$201,MATCH($A1577&amp;"-2",Matches!$J$2:$J$201,0))&lt;&gt;"",$C1577&gt;=INDEX(Matches!$F$2:$F$201,MATCH($A1577&amp;"-2",Matches!$J$2:$J$201,0))),"",IF(AND(F1577=INDEX(Matches!$G$2:$G$201,MATCH($A1577&amp;"-2",Matches!$J$2:$J$201,0)),G1577=INDEX(Matches!$H$2:$H$201,MATCH($A1577&amp;"-2",Matches!$J$2:$J$201,0))),5,IF(SIGN(F1577-G1577)&lt;&gt;SIGN(INDEX(Matches!$G$2:$G$201,MATCH($A1577&amp;"-2",Matches!$J$2:$J$201,0))-INDEX(Matches!$H$2:$H$201,MATCH($A1577&amp;"-2",Matches!$J$2:$J$201,0))),0,IF(F1577-G1577=INDEX(Matches!$G$2:$G$201,MATCH($A1577&amp;"-2",Matches!$J$2:$J$201,0))-INDEX(Matches!$H$2:$H$201,MATCH($A1577&amp;"-2",Matches!$J$2:$J$201,0)),3,2))))),""))</f>
        <v/>
      </c>
      <c r="Z1577" s="12" t="str">
        <f aca="false">IF(OR($B1577="",H1577="",I1577=""),"",IFERROR(IF(OR(INDEX(Matches!$I$2:$I$201,MATCH($A1577&amp;"-3",Matches!$J$2:$J$201,0))="Void",INDEX(Matches!$G$2:$G$201,MATCH($A1577&amp;"-3",Matches!$J$2:$J$201,0))="",INDEX(Matches!$H$2:$H$201,MATCH($A1577&amp;"-3",Matches!$J$2:$J$201,0))=""),"",IF(AND($C1577&lt;&gt;"",INDEX(Matches!$F$2:$F$201,MATCH($A1577&amp;"-3",Matches!$J$2:$J$201,0))&lt;&gt;"",$C1577&gt;=INDEX(Matches!$F$2:$F$201,MATCH($A1577&amp;"-3",Matches!$J$2:$J$201,0))),"",IF(AND(H1577=INDEX(Matches!$G$2:$G$201,MATCH($A1577&amp;"-3",Matches!$J$2:$J$201,0)),I1577=INDEX(Matches!$H$2:$H$201,MATCH($A1577&amp;"-3",Matches!$J$2:$J$201,0))),5,IF(SIGN(H1577-I1577)&lt;&gt;SIGN(INDEX(Matches!$G$2:$G$201,MATCH($A1577&amp;"-3",Matches!$J$2:$J$201,0))-INDEX(Matches!$H$2:$H$201,MATCH($A1577&amp;"-3",Matches!$J$2:$J$201,0))),0,IF(H1577-I1577=INDEX(Matches!$G$2:$G$201,MATCH($A1577&amp;"-3",Matches!$J$2:$J$201,0))-INDEX(Matches!$H$2:$H$201,MATCH($A1577&amp;"-3",Matches!$J$2:$J$201,0)),3,2))))),""))</f>
        <v/>
      </c>
      <c r="AA1577" s="12" t="str">
        <f aca="false">IF(OR($B1577="",J1577="",K1577=""),"",IFERROR(IF(OR(INDEX(Matches!$I$2:$I$201,MATCH($A1577&amp;"-4",Matches!$J$2:$J$201,0))="Void",INDEX(Matches!$G$2:$G$201,MATCH($A1577&amp;"-4",Matches!$J$2:$J$201,0))="",INDEX(Matches!$H$2:$H$201,MATCH($A1577&amp;"-4",Matches!$J$2:$J$201,0))=""),"",IF(AND($C1577&lt;&gt;"",INDEX(Matches!$F$2:$F$201,MATCH($A1577&amp;"-4",Matches!$J$2:$J$201,0))&lt;&gt;"",$C1577&gt;=INDEX(Matches!$F$2:$F$201,MATCH($A1577&amp;"-4",Matches!$J$2:$J$201,0))),"",IF(AND(J1577=INDEX(Matches!$G$2:$G$201,MATCH($A1577&amp;"-4",Matches!$J$2:$J$201,0)),K1577=INDEX(Matches!$H$2:$H$201,MATCH($A1577&amp;"-4",Matches!$J$2:$J$201,0))),5,IF(SIGN(J1577-K1577)&lt;&gt;SIGN(INDEX(Matches!$G$2:$G$201,MATCH($A1577&amp;"-4",Matches!$J$2:$J$201,0))-INDEX(Matches!$H$2:$H$201,MATCH($A1577&amp;"-4",Matches!$J$2:$J$201,0))),0,IF(J1577-K1577=INDEX(Matches!$G$2:$G$201,MATCH($A1577&amp;"-4",Matches!$J$2:$J$201,0))-INDEX(Matches!$H$2:$H$201,MATCH($A1577&amp;"-4",Matches!$J$2:$J$201,0)),3,2))))),""))</f>
        <v/>
      </c>
      <c r="AB1577" s="12" t="str">
        <f aca="false">IF(OR($B1577="",L1577="",M1577=""),"",IFERROR(IF(OR(INDEX(Matches!$I$2:$I$201,MATCH($A1577&amp;"-5",Matches!$J$2:$J$201,0))="Void",INDEX(Matches!$G$2:$G$201,MATCH($A1577&amp;"-5",Matches!$J$2:$J$201,0))="",INDEX(Matches!$H$2:$H$201,MATCH($A1577&amp;"-5",Matches!$J$2:$J$201,0))=""),"",IF(AND($C1577&lt;&gt;"",INDEX(Matches!$F$2:$F$201,MATCH($A1577&amp;"-5",Matches!$J$2:$J$201,0))&lt;&gt;"",$C1577&gt;=INDEX(Matches!$F$2:$F$201,MATCH($A1577&amp;"-5",Matches!$J$2:$J$201,0))),"",IF(AND(L1577=INDEX(Matches!$G$2:$G$201,MATCH($A1577&amp;"-5",Matches!$J$2:$J$201,0)),M1577=INDEX(Matches!$H$2:$H$201,MATCH($A1577&amp;"-5",Matches!$J$2:$J$201,0))),5,IF(SIGN(L1577-M1577)&lt;&gt;SIGN(INDEX(Matches!$G$2:$G$201,MATCH($A1577&amp;"-5",Matches!$J$2:$J$201,0))-INDEX(Matches!$H$2:$H$201,MATCH($A1577&amp;"-5",Matches!$J$2:$J$201,0))),0,IF(L1577-M1577=INDEX(Matches!$G$2:$G$201,MATCH($A1577&amp;"-5",Matches!$J$2:$J$201,0))-INDEX(Matches!$H$2:$H$201,MATCH($A1577&amp;"-5",Matches!$J$2:$J$201,0)),3,2))))),""))</f>
        <v/>
      </c>
      <c r="AC1577" s="12" t="str">
        <f aca="false">IF(OR($B1577="",N1577="",O1577=""),"",IFERROR(IF(OR(INDEX(Matches!$I$2:$I$201,MATCH($A1577&amp;"-6",Matches!$J$2:$J$201,0))="Void",INDEX(Matches!$G$2:$G$201,MATCH($A1577&amp;"-6",Matches!$J$2:$J$201,0))="",INDEX(Matches!$H$2:$H$201,MATCH($A1577&amp;"-6",Matches!$J$2:$J$201,0))=""),"",IF(AND($C1577&lt;&gt;"",INDEX(Matches!$F$2:$F$201,MATCH($A1577&amp;"-6",Matches!$J$2:$J$201,0))&lt;&gt;"",$C1577&gt;=INDEX(Matches!$F$2:$F$201,MATCH($A1577&amp;"-6",Matches!$J$2:$J$201,0))),"",IF(AND(N1577=INDEX(Matches!$G$2:$G$201,MATCH($A1577&amp;"-6",Matches!$J$2:$J$201,0)),O1577=INDEX(Matches!$H$2:$H$201,MATCH($A1577&amp;"-6",Matches!$J$2:$J$201,0))),5,IF(SIGN(N1577-O1577)&lt;&gt;SIGN(INDEX(Matches!$G$2:$G$201,MATCH($A1577&amp;"-6",Matches!$J$2:$J$201,0))-INDEX(Matches!$H$2:$H$201,MATCH($A1577&amp;"-6",Matches!$J$2:$J$201,0))),0,IF(N1577-O1577=INDEX(Matches!$G$2:$G$201,MATCH($A1577&amp;"-6",Matches!$J$2:$J$201,0))-INDEX(Matches!$H$2:$H$201,MATCH($A1577&amp;"-6",Matches!$J$2:$J$201,0)),3,2))))),""))</f>
        <v/>
      </c>
      <c r="AD1577" s="12" t="str">
        <f aca="false">IF(OR($B1577="",P1577="",Q1577=""),"",IFERROR(IF(OR(INDEX(Matches!$I$2:$I$201,MATCH($A1577&amp;"-7",Matches!$J$2:$J$201,0))="Void",INDEX(Matches!$G$2:$G$201,MATCH($A1577&amp;"-7",Matches!$J$2:$J$201,0))="",INDEX(Matches!$H$2:$H$201,MATCH($A1577&amp;"-7",Matches!$J$2:$J$201,0))=""),"",IF(AND($C1577&lt;&gt;"",INDEX(Matches!$F$2:$F$201,MATCH($A1577&amp;"-7",Matches!$J$2:$J$201,0))&lt;&gt;"",$C1577&gt;=INDEX(Matches!$F$2:$F$201,MATCH($A1577&amp;"-7",Matches!$J$2:$J$201,0))),"",IF(AND(P1577=INDEX(Matches!$G$2:$G$201,MATCH($A1577&amp;"-7",Matches!$J$2:$J$201,0)),Q1577=INDEX(Matches!$H$2:$H$201,MATCH($A1577&amp;"-7",Matches!$J$2:$J$201,0))),5,IF(SIGN(P1577-Q1577)&lt;&gt;SIGN(INDEX(Matches!$G$2:$G$201,MATCH($A1577&amp;"-7",Matches!$J$2:$J$201,0))-INDEX(Matches!$H$2:$H$201,MATCH($A1577&amp;"-7",Matches!$J$2:$J$201,0))),0,IF(P1577-Q1577=INDEX(Matches!$G$2:$G$201,MATCH($A1577&amp;"-7",Matches!$J$2:$J$201,0))-INDEX(Matches!$H$2:$H$201,MATCH($A1577&amp;"-7",Matches!$J$2:$J$201,0)),3,2))))),""))</f>
        <v/>
      </c>
      <c r="AE1577" s="12" t="str">
        <f aca="false">IF(OR($B1577="",R1577="",S1577=""),"",IFERROR(IF(OR(INDEX(Matches!$I$2:$I$201,MATCH($A1577&amp;"-8",Matches!$J$2:$J$201,0))="Void",INDEX(Matches!$G$2:$G$201,MATCH($A1577&amp;"-8",Matches!$J$2:$J$201,0))="",INDEX(Matches!$H$2:$H$201,MATCH($A1577&amp;"-8",Matches!$J$2:$J$201,0))=""),"",IF(AND($C1577&lt;&gt;"",INDEX(Matches!$F$2:$F$201,MATCH($A1577&amp;"-8",Matches!$J$2:$J$201,0))&lt;&gt;"",$C1577&gt;=INDEX(Matches!$F$2:$F$201,MATCH($A1577&amp;"-8",Matches!$J$2:$J$201,0))),"",IF(AND(R1577=INDEX(Matches!$G$2:$G$201,MATCH($A1577&amp;"-8",Matches!$J$2:$J$201,0)),S1577=INDEX(Matches!$H$2:$H$201,MATCH($A1577&amp;"-8",Matches!$J$2:$J$201,0))),5,IF(SIGN(R1577-S1577)&lt;&gt;SIGN(INDEX(Matches!$G$2:$G$201,MATCH($A1577&amp;"-8",Matches!$J$2:$J$201,0))-INDEX(Matches!$H$2:$H$201,MATCH($A1577&amp;"-8",Matches!$J$2:$J$201,0))),0,IF(R1577-S1577=INDEX(Matches!$G$2:$G$201,MATCH($A1577&amp;"-8",Matches!$J$2:$J$201,0))-INDEX(Matches!$H$2:$H$201,MATCH($A1577&amp;"-8",Matches!$J$2:$J$201,0)),3,2))))),""))</f>
        <v/>
      </c>
      <c r="AF1577" s="12" t="str">
        <f aca="false">IF(OR($B1577="",T1577="",U1577=""),"",IFERROR(IF(OR(INDEX(Matches!$I$2:$I$201,MATCH($A1577&amp;"-9",Matches!$J$2:$J$201,0))="Void",INDEX(Matches!$G$2:$G$201,MATCH($A1577&amp;"-9",Matches!$J$2:$J$201,0))="",INDEX(Matches!$H$2:$H$201,MATCH($A1577&amp;"-9",Matches!$J$2:$J$201,0))=""),"",IF(AND($C1577&lt;&gt;"",INDEX(Matches!$F$2:$F$201,MATCH($A1577&amp;"-9",Matches!$J$2:$J$201,0))&lt;&gt;"",$C1577&gt;=INDEX(Matches!$F$2:$F$201,MATCH($A1577&amp;"-9",Matches!$J$2:$J$201,0))),"",IF(AND(T1577=INDEX(Matches!$G$2:$G$201,MATCH($A1577&amp;"-9",Matches!$J$2:$J$201,0)),U1577=INDEX(Matches!$H$2:$H$201,MATCH($A1577&amp;"-9",Matches!$J$2:$J$201,0))),5,IF(SIGN(T1577-U1577)&lt;&gt;SIGN(INDEX(Matches!$G$2:$G$201,MATCH($A1577&amp;"-9",Matches!$J$2:$J$201,0))-INDEX(Matches!$H$2:$H$201,MATCH($A1577&amp;"-9",Matches!$J$2:$J$201,0))),0,IF(T1577-U1577=INDEX(Matches!$G$2:$G$201,MATCH($A1577&amp;"-9",Matches!$J$2:$J$201,0))-INDEX(Matches!$H$2:$H$201,MATCH($A1577&amp;"-9",Matches!$J$2:$J$201,0)),3,2))))),""))</f>
        <v/>
      </c>
      <c r="AG1577" s="12" t="str">
        <f aca="false">IF(OR($B1577="",V1577="",W1577=""),"",IFERROR(IF(OR(INDEX(Matches!$I$2:$I$201,MATCH($A1577&amp;"-10",Matches!$J$2:$J$201,0))="Void",INDEX(Matches!$G$2:$G$201,MATCH($A1577&amp;"-10",Matches!$J$2:$J$201,0))="",INDEX(Matches!$H$2:$H$201,MATCH($A1577&amp;"-10",Matches!$J$2:$J$201,0))=""),"",IF(AND($C1577&lt;&gt;"",INDEX(Matches!$F$2:$F$201,MATCH($A1577&amp;"-10",Matches!$J$2:$J$201,0))&lt;&gt;"",$C1577&gt;=INDEX(Matches!$F$2:$F$201,MATCH($A1577&amp;"-10",Matches!$J$2:$J$201,0))),"",IF(AND(V1577=INDEX(Matches!$G$2:$G$201,MATCH($A1577&amp;"-10",Matches!$J$2:$J$201,0)),W1577=INDEX(Matches!$H$2:$H$201,MATCH($A1577&amp;"-10",Matches!$J$2:$J$201,0))),5,IF(SIGN(V1577-W1577)&lt;&gt;SIGN(INDEX(Matches!$G$2:$G$201,MATCH($A1577&amp;"-10",Matches!$J$2:$J$201,0))-INDEX(Matches!$H$2:$H$201,MATCH($A1577&amp;"-10",Matches!$J$2:$J$201,0))),0,IF(V1577-W1577=INDEX(Matches!$G$2:$G$201,MATCH($A1577&amp;"-10",Matches!$J$2:$J$201,0))-INDEX(Matches!$H$2:$H$201,MATCH($A1577&amp;"-10",Matches!$J$2:$J$201,0)),3,2))))),""))</f>
        <v/>
      </c>
      <c r="AH1577" s="13" t="str">
        <f aca="false">IF($B1577="","",SUM(X1577:AG1577))</f>
        <v/>
      </c>
      <c r="AI1577" s="12" t="str">
        <f aca="false">IF($B1577="","",COUNTIF(X1577:AG1577,5))</f>
        <v/>
      </c>
      <c r="AJ1577" s="12" t="str">
        <f aca="false">IF($B1577="","",COUNTIF(X1577:AG1577,"&gt;=2"))</f>
        <v/>
      </c>
      <c r="AK1577" s="12" t="str">
        <f aca="false">IF($B1577="","",COUNT(X1577:AG1577))</f>
        <v/>
      </c>
    </row>
    <row r="1578" customFormat="false" ht="15" hidden="false" customHeight="false" outlineLevel="0" collapsed="false">
      <c r="A1578" s="7"/>
      <c r="B1578" s="7"/>
      <c r="C1578" s="11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12" t="str">
        <f aca="false">IF(OR($B1578="",D1578="",E1578=""),"",IFERROR(IF(OR(INDEX(Matches!$I$2:$I$201,MATCH($A1578&amp;"-1",Matches!$J$2:$J$201,0))="Void",INDEX(Matches!$G$2:$G$201,MATCH($A1578&amp;"-1",Matches!$J$2:$J$201,0))="",INDEX(Matches!$H$2:$H$201,MATCH($A1578&amp;"-1",Matches!$J$2:$J$201,0))=""),"",IF(AND($C1578&lt;&gt;"",INDEX(Matches!$F$2:$F$201,MATCH($A1578&amp;"-1",Matches!$J$2:$J$201,0))&lt;&gt;"",$C1578&gt;=INDEX(Matches!$F$2:$F$201,MATCH($A1578&amp;"-1",Matches!$J$2:$J$201,0))),"",IF(AND(D1578=INDEX(Matches!$G$2:$G$201,MATCH($A1578&amp;"-1",Matches!$J$2:$J$201,0)),E1578=INDEX(Matches!$H$2:$H$201,MATCH($A1578&amp;"-1",Matches!$J$2:$J$201,0))),5,IF(SIGN(D1578-E1578)&lt;&gt;SIGN(INDEX(Matches!$G$2:$G$201,MATCH($A1578&amp;"-1",Matches!$J$2:$J$201,0))-INDEX(Matches!$H$2:$H$201,MATCH($A1578&amp;"-1",Matches!$J$2:$J$201,0))),0,IF(D1578-E1578=INDEX(Matches!$G$2:$G$201,MATCH($A1578&amp;"-1",Matches!$J$2:$J$201,0))-INDEX(Matches!$H$2:$H$201,MATCH($A1578&amp;"-1",Matches!$J$2:$J$201,0)),3,2))))),""))</f>
        <v/>
      </c>
      <c r="Y1578" s="12" t="str">
        <f aca="false">IF(OR($B1578="",F1578="",G1578=""),"",IFERROR(IF(OR(INDEX(Matches!$I$2:$I$201,MATCH($A1578&amp;"-2",Matches!$J$2:$J$201,0))="Void",INDEX(Matches!$G$2:$G$201,MATCH($A1578&amp;"-2",Matches!$J$2:$J$201,0))="",INDEX(Matches!$H$2:$H$201,MATCH($A1578&amp;"-2",Matches!$J$2:$J$201,0))=""),"",IF(AND($C1578&lt;&gt;"",INDEX(Matches!$F$2:$F$201,MATCH($A1578&amp;"-2",Matches!$J$2:$J$201,0))&lt;&gt;"",$C1578&gt;=INDEX(Matches!$F$2:$F$201,MATCH($A1578&amp;"-2",Matches!$J$2:$J$201,0))),"",IF(AND(F1578=INDEX(Matches!$G$2:$G$201,MATCH($A1578&amp;"-2",Matches!$J$2:$J$201,0)),G1578=INDEX(Matches!$H$2:$H$201,MATCH($A1578&amp;"-2",Matches!$J$2:$J$201,0))),5,IF(SIGN(F1578-G1578)&lt;&gt;SIGN(INDEX(Matches!$G$2:$G$201,MATCH($A1578&amp;"-2",Matches!$J$2:$J$201,0))-INDEX(Matches!$H$2:$H$201,MATCH($A1578&amp;"-2",Matches!$J$2:$J$201,0))),0,IF(F1578-G1578=INDEX(Matches!$G$2:$G$201,MATCH($A1578&amp;"-2",Matches!$J$2:$J$201,0))-INDEX(Matches!$H$2:$H$201,MATCH($A1578&amp;"-2",Matches!$J$2:$J$201,0)),3,2))))),""))</f>
        <v/>
      </c>
      <c r="Z1578" s="12" t="str">
        <f aca="false">IF(OR($B1578="",H1578="",I1578=""),"",IFERROR(IF(OR(INDEX(Matches!$I$2:$I$201,MATCH($A1578&amp;"-3",Matches!$J$2:$J$201,0))="Void",INDEX(Matches!$G$2:$G$201,MATCH($A1578&amp;"-3",Matches!$J$2:$J$201,0))="",INDEX(Matches!$H$2:$H$201,MATCH($A1578&amp;"-3",Matches!$J$2:$J$201,0))=""),"",IF(AND($C1578&lt;&gt;"",INDEX(Matches!$F$2:$F$201,MATCH($A1578&amp;"-3",Matches!$J$2:$J$201,0))&lt;&gt;"",$C1578&gt;=INDEX(Matches!$F$2:$F$201,MATCH($A1578&amp;"-3",Matches!$J$2:$J$201,0))),"",IF(AND(H1578=INDEX(Matches!$G$2:$G$201,MATCH($A1578&amp;"-3",Matches!$J$2:$J$201,0)),I1578=INDEX(Matches!$H$2:$H$201,MATCH($A1578&amp;"-3",Matches!$J$2:$J$201,0))),5,IF(SIGN(H1578-I1578)&lt;&gt;SIGN(INDEX(Matches!$G$2:$G$201,MATCH($A1578&amp;"-3",Matches!$J$2:$J$201,0))-INDEX(Matches!$H$2:$H$201,MATCH($A1578&amp;"-3",Matches!$J$2:$J$201,0))),0,IF(H1578-I1578=INDEX(Matches!$G$2:$G$201,MATCH($A1578&amp;"-3",Matches!$J$2:$J$201,0))-INDEX(Matches!$H$2:$H$201,MATCH($A1578&amp;"-3",Matches!$J$2:$J$201,0)),3,2))))),""))</f>
        <v/>
      </c>
      <c r="AA1578" s="12" t="str">
        <f aca="false">IF(OR($B1578="",J1578="",K1578=""),"",IFERROR(IF(OR(INDEX(Matches!$I$2:$I$201,MATCH($A1578&amp;"-4",Matches!$J$2:$J$201,0))="Void",INDEX(Matches!$G$2:$G$201,MATCH($A1578&amp;"-4",Matches!$J$2:$J$201,0))="",INDEX(Matches!$H$2:$H$201,MATCH($A1578&amp;"-4",Matches!$J$2:$J$201,0))=""),"",IF(AND($C1578&lt;&gt;"",INDEX(Matches!$F$2:$F$201,MATCH($A1578&amp;"-4",Matches!$J$2:$J$201,0))&lt;&gt;"",$C1578&gt;=INDEX(Matches!$F$2:$F$201,MATCH($A1578&amp;"-4",Matches!$J$2:$J$201,0))),"",IF(AND(J1578=INDEX(Matches!$G$2:$G$201,MATCH($A1578&amp;"-4",Matches!$J$2:$J$201,0)),K1578=INDEX(Matches!$H$2:$H$201,MATCH($A1578&amp;"-4",Matches!$J$2:$J$201,0))),5,IF(SIGN(J1578-K1578)&lt;&gt;SIGN(INDEX(Matches!$G$2:$G$201,MATCH($A1578&amp;"-4",Matches!$J$2:$J$201,0))-INDEX(Matches!$H$2:$H$201,MATCH($A1578&amp;"-4",Matches!$J$2:$J$201,0))),0,IF(J1578-K1578=INDEX(Matches!$G$2:$G$201,MATCH($A1578&amp;"-4",Matches!$J$2:$J$201,0))-INDEX(Matches!$H$2:$H$201,MATCH($A1578&amp;"-4",Matches!$J$2:$J$201,0)),3,2))))),""))</f>
        <v/>
      </c>
      <c r="AB1578" s="12" t="str">
        <f aca="false">IF(OR($B1578="",L1578="",M1578=""),"",IFERROR(IF(OR(INDEX(Matches!$I$2:$I$201,MATCH($A1578&amp;"-5",Matches!$J$2:$J$201,0))="Void",INDEX(Matches!$G$2:$G$201,MATCH($A1578&amp;"-5",Matches!$J$2:$J$201,0))="",INDEX(Matches!$H$2:$H$201,MATCH($A1578&amp;"-5",Matches!$J$2:$J$201,0))=""),"",IF(AND($C1578&lt;&gt;"",INDEX(Matches!$F$2:$F$201,MATCH($A1578&amp;"-5",Matches!$J$2:$J$201,0))&lt;&gt;"",$C1578&gt;=INDEX(Matches!$F$2:$F$201,MATCH($A1578&amp;"-5",Matches!$J$2:$J$201,0))),"",IF(AND(L1578=INDEX(Matches!$G$2:$G$201,MATCH($A1578&amp;"-5",Matches!$J$2:$J$201,0)),M1578=INDEX(Matches!$H$2:$H$201,MATCH($A1578&amp;"-5",Matches!$J$2:$J$201,0))),5,IF(SIGN(L1578-M1578)&lt;&gt;SIGN(INDEX(Matches!$G$2:$G$201,MATCH($A1578&amp;"-5",Matches!$J$2:$J$201,0))-INDEX(Matches!$H$2:$H$201,MATCH($A1578&amp;"-5",Matches!$J$2:$J$201,0))),0,IF(L1578-M1578=INDEX(Matches!$G$2:$G$201,MATCH($A1578&amp;"-5",Matches!$J$2:$J$201,0))-INDEX(Matches!$H$2:$H$201,MATCH($A1578&amp;"-5",Matches!$J$2:$J$201,0)),3,2))))),""))</f>
        <v/>
      </c>
      <c r="AC1578" s="12" t="str">
        <f aca="false">IF(OR($B1578="",N1578="",O1578=""),"",IFERROR(IF(OR(INDEX(Matches!$I$2:$I$201,MATCH($A1578&amp;"-6",Matches!$J$2:$J$201,0))="Void",INDEX(Matches!$G$2:$G$201,MATCH($A1578&amp;"-6",Matches!$J$2:$J$201,0))="",INDEX(Matches!$H$2:$H$201,MATCH($A1578&amp;"-6",Matches!$J$2:$J$201,0))=""),"",IF(AND($C1578&lt;&gt;"",INDEX(Matches!$F$2:$F$201,MATCH($A1578&amp;"-6",Matches!$J$2:$J$201,0))&lt;&gt;"",$C1578&gt;=INDEX(Matches!$F$2:$F$201,MATCH($A1578&amp;"-6",Matches!$J$2:$J$201,0))),"",IF(AND(N1578=INDEX(Matches!$G$2:$G$201,MATCH($A1578&amp;"-6",Matches!$J$2:$J$201,0)),O1578=INDEX(Matches!$H$2:$H$201,MATCH($A1578&amp;"-6",Matches!$J$2:$J$201,0))),5,IF(SIGN(N1578-O1578)&lt;&gt;SIGN(INDEX(Matches!$G$2:$G$201,MATCH($A1578&amp;"-6",Matches!$J$2:$J$201,0))-INDEX(Matches!$H$2:$H$201,MATCH($A1578&amp;"-6",Matches!$J$2:$J$201,0))),0,IF(N1578-O1578=INDEX(Matches!$G$2:$G$201,MATCH($A1578&amp;"-6",Matches!$J$2:$J$201,0))-INDEX(Matches!$H$2:$H$201,MATCH($A1578&amp;"-6",Matches!$J$2:$J$201,0)),3,2))))),""))</f>
        <v/>
      </c>
      <c r="AD1578" s="12" t="str">
        <f aca="false">IF(OR($B1578="",P1578="",Q1578=""),"",IFERROR(IF(OR(INDEX(Matches!$I$2:$I$201,MATCH($A1578&amp;"-7",Matches!$J$2:$J$201,0))="Void",INDEX(Matches!$G$2:$G$201,MATCH($A1578&amp;"-7",Matches!$J$2:$J$201,0))="",INDEX(Matches!$H$2:$H$201,MATCH($A1578&amp;"-7",Matches!$J$2:$J$201,0))=""),"",IF(AND($C1578&lt;&gt;"",INDEX(Matches!$F$2:$F$201,MATCH($A1578&amp;"-7",Matches!$J$2:$J$201,0))&lt;&gt;"",$C1578&gt;=INDEX(Matches!$F$2:$F$201,MATCH($A1578&amp;"-7",Matches!$J$2:$J$201,0))),"",IF(AND(P1578=INDEX(Matches!$G$2:$G$201,MATCH($A1578&amp;"-7",Matches!$J$2:$J$201,0)),Q1578=INDEX(Matches!$H$2:$H$201,MATCH($A1578&amp;"-7",Matches!$J$2:$J$201,0))),5,IF(SIGN(P1578-Q1578)&lt;&gt;SIGN(INDEX(Matches!$G$2:$G$201,MATCH($A1578&amp;"-7",Matches!$J$2:$J$201,0))-INDEX(Matches!$H$2:$H$201,MATCH($A1578&amp;"-7",Matches!$J$2:$J$201,0))),0,IF(P1578-Q1578=INDEX(Matches!$G$2:$G$201,MATCH($A1578&amp;"-7",Matches!$J$2:$J$201,0))-INDEX(Matches!$H$2:$H$201,MATCH($A1578&amp;"-7",Matches!$J$2:$J$201,0)),3,2))))),""))</f>
        <v/>
      </c>
      <c r="AE1578" s="12" t="str">
        <f aca="false">IF(OR($B1578="",R1578="",S1578=""),"",IFERROR(IF(OR(INDEX(Matches!$I$2:$I$201,MATCH($A1578&amp;"-8",Matches!$J$2:$J$201,0))="Void",INDEX(Matches!$G$2:$G$201,MATCH($A1578&amp;"-8",Matches!$J$2:$J$201,0))="",INDEX(Matches!$H$2:$H$201,MATCH($A1578&amp;"-8",Matches!$J$2:$J$201,0))=""),"",IF(AND($C1578&lt;&gt;"",INDEX(Matches!$F$2:$F$201,MATCH($A1578&amp;"-8",Matches!$J$2:$J$201,0))&lt;&gt;"",$C1578&gt;=INDEX(Matches!$F$2:$F$201,MATCH($A1578&amp;"-8",Matches!$J$2:$J$201,0))),"",IF(AND(R1578=INDEX(Matches!$G$2:$G$201,MATCH($A1578&amp;"-8",Matches!$J$2:$J$201,0)),S1578=INDEX(Matches!$H$2:$H$201,MATCH($A1578&amp;"-8",Matches!$J$2:$J$201,0))),5,IF(SIGN(R1578-S1578)&lt;&gt;SIGN(INDEX(Matches!$G$2:$G$201,MATCH($A1578&amp;"-8",Matches!$J$2:$J$201,0))-INDEX(Matches!$H$2:$H$201,MATCH($A1578&amp;"-8",Matches!$J$2:$J$201,0))),0,IF(R1578-S1578=INDEX(Matches!$G$2:$G$201,MATCH($A1578&amp;"-8",Matches!$J$2:$J$201,0))-INDEX(Matches!$H$2:$H$201,MATCH($A1578&amp;"-8",Matches!$J$2:$J$201,0)),3,2))))),""))</f>
        <v/>
      </c>
      <c r="AF1578" s="12" t="str">
        <f aca="false">IF(OR($B1578="",T1578="",U1578=""),"",IFERROR(IF(OR(INDEX(Matches!$I$2:$I$201,MATCH($A1578&amp;"-9",Matches!$J$2:$J$201,0))="Void",INDEX(Matches!$G$2:$G$201,MATCH($A1578&amp;"-9",Matches!$J$2:$J$201,0))="",INDEX(Matches!$H$2:$H$201,MATCH($A1578&amp;"-9",Matches!$J$2:$J$201,0))=""),"",IF(AND($C1578&lt;&gt;"",INDEX(Matches!$F$2:$F$201,MATCH($A1578&amp;"-9",Matches!$J$2:$J$201,0))&lt;&gt;"",$C1578&gt;=INDEX(Matches!$F$2:$F$201,MATCH($A1578&amp;"-9",Matches!$J$2:$J$201,0))),"",IF(AND(T1578=INDEX(Matches!$G$2:$G$201,MATCH($A1578&amp;"-9",Matches!$J$2:$J$201,0)),U1578=INDEX(Matches!$H$2:$H$201,MATCH($A1578&amp;"-9",Matches!$J$2:$J$201,0))),5,IF(SIGN(T1578-U1578)&lt;&gt;SIGN(INDEX(Matches!$G$2:$G$201,MATCH($A1578&amp;"-9",Matches!$J$2:$J$201,0))-INDEX(Matches!$H$2:$H$201,MATCH($A1578&amp;"-9",Matches!$J$2:$J$201,0))),0,IF(T1578-U1578=INDEX(Matches!$G$2:$G$201,MATCH($A1578&amp;"-9",Matches!$J$2:$J$201,0))-INDEX(Matches!$H$2:$H$201,MATCH($A1578&amp;"-9",Matches!$J$2:$J$201,0)),3,2))))),""))</f>
        <v/>
      </c>
      <c r="AG1578" s="12" t="str">
        <f aca="false">IF(OR($B1578="",V1578="",W1578=""),"",IFERROR(IF(OR(INDEX(Matches!$I$2:$I$201,MATCH($A1578&amp;"-10",Matches!$J$2:$J$201,0))="Void",INDEX(Matches!$G$2:$G$201,MATCH($A1578&amp;"-10",Matches!$J$2:$J$201,0))="",INDEX(Matches!$H$2:$H$201,MATCH($A1578&amp;"-10",Matches!$J$2:$J$201,0))=""),"",IF(AND($C1578&lt;&gt;"",INDEX(Matches!$F$2:$F$201,MATCH($A1578&amp;"-10",Matches!$J$2:$J$201,0))&lt;&gt;"",$C1578&gt;=INDEX(Matches!$F$2:$F$201,MATCH($A1578&amp;"-10",Matches!$J$2:$J$201,0))),"",IF(AND(V1578=INDEX(Matches!$G$2:$G$201,MATCH($A1578&amp;"-10",Matches!$J$2:$J$201,0)),W1578=INDEX(Matches!$H$2:$H$201,MATCH($A1578&amp;"-10",Matches!$J$2:$J$201,0))),5,IF(SIGN(V1578-W1578)&lt;&gt;SIGN(INDEX(Matches!$G$2:$G$201,MATCH($A1578&amp;"-10",Matches!$J$2:$J$201,0))-INDEX(Matches!$H$2:$H$201,MATCH($A1578&amp;"-10",Matches!$J$2:$J$201,0))),0,IF(V1578-W1578=INDEX(Matches!$G$2:$G$201,MATCH($A1578&amp;"-10",Matches!$J$2:$J$201,0))-INDEX(Matches!$H$2:$H$201,MATCH($A1578&amp;"-10",Matches!$J$2:$J$201,0)),3,2))))),""))</f>
        <v/>
      </c>
      <c r="AH1578" s="13" t="str">
        <f aca="false">IF($B1578="","",SUM(X1578:AG1578))</f>
        <v/>
      </c>
      <c r="AI1578" s="12" t="str">
        <f aca="false">IF($B1578="","",COUNTIF(X1578:AG1578,5))</f>
        <v/>
      </c>
      <c r="AJ1578" s="12" t="str">
        <f aca="false">IF($B1578="","",COUNTIF(X1578:AG1578,"&gt;=2"))</f>
        <v/>
      </c>
      <c r="AK1578" s="12" t="str">
        <f aca="false">IF($B1578="","",COUNT(X1578:AG1578))</f>
        <v/>
      </c>
    </row>
    <row r="1579" customFormat="false" ht="15" hidden="false" customHeight="false" outlineLevel="0" collapsed="false">
      <c r="A1579" s="7"/>
      <c r="B1579" s="7"/>
      <c r="C1579" s="11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12" t="str">
        <f aca="false">IF(OR($B1579="",D1579="",E1579=""),"",IFERROR(IF(OR(INDEX(Matches!$I$2:$I$201,MATCH($A1579&amp;"-1",Matches!$J$2:$J$201,0))="Void",INDEX(Matches!$G$2:$G$201,MATCH($A1579&amp;"-1",Matches!$J$2:$J$201,0))="",INDEX(Matches!$H$2:$H$201,MATCH($A1579&amp;"-1",Matches!$J$2:$J$201,0))=""),"",IF(AND($C1579&lt;&gt;"",INDEX(Matches!$F$2:$F$201,MATCH($A1579&amp;"-1",Matches!$J$2:$J$201,0))&lt;&gt;"",$C1579&gt;=INDEX(Matches!$F$2:$F$201,MATCH($A1579&amp;"-1",Matches!$J$2:$J$201,0))),"",IF(AND(D1579=INDEX(Matches!$G$2:$G$201,MATCH($A1579&amp;"-1",Matches!$J$2:$J$201,0)),E1579=INDEX(Matches!$H$2:$H$201,MATCH($A1579&amp;"-1",Matches!$J$2:$J$201,0))),5,IF(SIGN(D1579-E1579)&lt;&gt;SIGN(INDEX(Matches!$G$2:$G$201,MATCH($A1579&amp;"-1",Matches!$J$2:$J$201,0))-INDEX(Matches!$H$2:$H$201,MATCH($A1579&amp;"-1",Matches!$J$2:$J$201,0))),0,IF(D1579-E1579=INDEX(Matches!$G$2:$G$201,MATCH($A1579&amp;"-1",Matches!$J$2:$J$201,0))-INDEX(Matches!$H$2:$H$201,MATCH($A1579&amp;"-1",Matches!$J$2:$J$201,0)),3,2))))),""))</f>
        <v/>
      </c>
      <c r="Y1579" s="12" t="str">
        <f aca="false">IF(OR($B1579="",F1579="",G1579=""),"",IFERROR(IF(OR(INDEX(Matches!$I$2:$I$201,MATCH($A1579&amp;"-2",Matches!$J$2:$J$201,0))="Void",INDEX(Matches!$G$2:$G$201,MATCH($A1579&amp;"-2",Matches!$J$2:$J$201,0))="",INDEX(Matches!$H$2:$H$201,MATCH($A1579&amp;"-2",Matches!$J$2:$J$201,0))=""),"",IF(AND($C1579&lt;&gt;"",INDEX(Matches!$F$2:$F$201,MATCH($A1579&amp;"-2",Matches!$J$2:$J$201,0))&lt;&gt;"",$C1579&gt;=INDEX(Matches!$F$2:$F$201,MATCH($A1579&amp;"-2",Matches!$J$2:$J$201,0))),"",IF(AND(F1579=INDEX(Matches!$G$2:$G$201,MATCH($A1579&amp;"-2",Matches!$J$2:$J$201,0)),G1579=INDEX(Matches!$H$2:$H$201,MATCH($A1579&amp;"-2",Matches!$J$2:$J$201,0))),5,IF(SIGN(F1579-G1579)&lt;&gt;SIGN(INDEX(Matches!$G$2:$G$201,MATCH($A1579&amp;"-2",Matches!$J$2:$J$201,0))-INDEX(Matches!$H$2:$H$201,MATCH($A1579&amp;"-2",Matches!$J$2:$J$201,0))),0,IF(F1579-G1579=INDEX(Matches!$G$2:$G$201,MATCH($A1579&amp;"-2",Matches!$J$2:$J$201,0))-INDEX(Matches!$H$2:$H$201,MATCH($A1579&amp;"-2",Matches!$J$2:$J$201,0)),3,2))))),""))</f>
        <v/>
      </c>
      <c r="Z1579" s="12" t="str">
        <f aca="false">IF(OR($B1579="",H1579="",I1579=""),"",IFERROR(IF(OR(INDEX(Matches!$I$2:$I$201,MATCH($A1579&amp;"-3",Matches!$J$2:$J$201,0))="Void",INDEX(Matches!$G$2:$G$201,MATCH($A1579&amp;"-3",Matches!$J$2:$J$201,0))="",INDEX(Matches!$H$2:$H$201,MATCH($A1579&amp;"-3",Matches!$J$2:$J$201,0))=""),"",IF(AND($C1579&lt;&gt;"",INDEX(Matches!$F$2:$F$201,MATCH($A1579&amp;"-3",Matches!$J$2:$J$201,0))&lt;&gt;"",$C1579&gt;=INDEX(Matches!$F$2:$F$201,MATCH($A1579&amp;"-3",Matches!$J$2:$J$201,0))),"",IF(AND(H1579=INDEX(Matches!$G$2:$G$201,MATCH($A1579&amp;"-3",Matches!$J$2:$J$201,0)),I1579=INDEX(Matches!$H$2:$H$201,MATCH($A1579&amp;"-3",Matches!$J$2:$J$201,0))),5,IF(SIGN(H1579-I1579)&lt;&gt;SIGN(INDEX(Matches!$G$2:$G$201,MATCH($A1579&amp;"-3",Matches!$J$2:$J$201,0))-INDEX(Matches!$H$2:$H$201,MATCH($A1579&amp;"-3",Matches!$J$2:$J$201,0))),0,IF(H1579-I1579=INDEX(Matches!$G$2:$G$201,MATCH($A1579&amp;"-3",Matches!$J$2:$J$201,0))-INDEX(Matches!$H$2:$H$201,MATCH($A1579&amp;"-3",Matches!$J$2:$J$201,0)),3,2))))),""))</f>
        <v/>
      </c>
      <c r="AA1579" s="12" t="str">
        <f aca="false">IF(OR($B1579="",J1579="",K1579=""),"",IFERROR(IF(OR(INDEX(Matches!$I$2:$I$201,MATCH($A1579&amp;"-4",Matches!$J$2:$J$201,0))="Void",INDEX(Matches!$G$2:$G$201,MATCH($A1579&amp;"-4",Matches!$J$2:$J$201,0))="",INDEX(Matches!$H$2:$H$201,MATCH($A1579&amp;"-4",Matches!$J$2:$J$201,0))=""),"",IF(AND($C1579&lt;&gt;"",INDEX(Matches!$F$2:$F$201,MATCH($A1579&amp;"-4",Matches!$J$2:$J$201,0))&lt;&gt;"",$C1579&gt;=INDEX(Matches!$F$2:$F$201,MATCH($A1579&amp;"-4",Matches!$J$2:$J$201,0))),"",IF(AND(J1579=INDEX(Matches!$G$2:$G$201,MATCH($A1579&amp;"-4",Matches!$J$2:$J$201,0)),K1579=INDEX(Matches!$H$2:$H$201,MATCH($A1579&amp;"-4",Matches!$J$2:$J$201,0))),5,IF(SIGN(J1579-K1579)&lt;&gt;SIGN(INDEX(Matches!$G$2:$G$201,MATCH($A1579&amp;"-4",Matches!$J$2:$J$201,0))-INDEX(Matches!$H$2:$H$201,MATCH($A1579&amp;"-4",Matches!$J$2:$J$201,0))),0,IF(J1579-K1579=INDEX(Matches!$G$2:$G$201,MATCH($A1579&amp;"-4",Matches!$J$2:$J$201,0))-INDEX(Matches!$H$2:$H$201,MATCH($A1579&amp;"-4",Matches!$J$2:$J$201,0)),3,2))))),""))</f>
        <v/>
      </c>
      <c r="AB1579" s="12" t="str">
        <f aca="false">IF(OR($B1579="",L1579="",M1579=""),"",IFERROR(IF(OR(INDEX(Matches!$I$2:$I$201,MATCH($A1579&amp;"-5",Matches!$J$2:$J$201,0))="Void",INDEX(Matches!$G$2:$G$201,MATCH($A1579&amp;"-5",Matches!$J$2:$J$201,0))="",INDEX(Matches!$H$2:$H$201,MATCH($A1579&amp;"-5",Matches!$J$2:$J$201,0))=""),"",IF(AND($C1579&lt;&gt;"",INDEX(Matches!$F$2:$F$201,MATCH($A1579&amp;"-5",Matches!$J$2:$J$201,0))&lt;&gt;"",$C1579&gt;=INDEX(Matches!$F$2:$F$201,MATCH($A1579&amp;"-5",Matches!$J$2:$J$201,0))),"",IF(AND(L1579=INDEX(Matches!$G$2:$G$201,MATCH($A1579&amp;"-5",Matches!$J$2:$J$201,0)),M1579=INDEX(Matches!$H$2:$H$201,MATCH($A1579&amp;"-5",Matches!$J$2:$J$201,0))),5,IF(SIGN(L1579-M1579)&lt;&gt;SIGN(INDEX(Matches!$G$2:$G$201,MATCH($A1579&amp;"-5",Matches!$J$2:$J$201,0))-INDEX(Matches!$H$2:$H$201,MATCH($A1579&amp;"-5",Matches!$J$2:$J$201,0))),0,IF(L1579-M1579=INDEX(Matches!$G$2:$G$201,MATCH($A1579&amp;"-5",Matches!$J$2:$J$201,0))-INDEX(Matches!$H$2:$H$201,MATCH($A1579&amp;"-5",Matches!$J$2:$J$201,0)),3,2))))),""))</f>
        <v/>
      </c>
      <c r="AC1579" s="12" t="str">
        <f aca="false">IF(OR($B1579="",N1579="",O1579=""),"",IFERROR(IF(OR(INDEX(Matches!$I$2:$I$201,MATCH($A1579&amp;"-6",Matches!$J$2:$J$201,0))="Void",INDEX(Matches!$G$2:$G$201,MATCH($A1579&amp;"-6",Matches!$J$2:$J$201,0))="",INDEX(Matches!$H$2:$H$201,MATCH($A1579&amp;"-6",Matches!$J$2:$J$201,0))=""),"",IF(AND($C1579&lt;&gt;"",INDEX(Matches!$F$2:$F$201,MATCH($A1579&amp;"-6",Matches!$J$2:$J$201,0))&lt;&gt;"",$C1579&gt;=INDEX(Matches!$F$2:$F$201,MATCH($A1579&amp;"-6",Matches!$J$2:$J$201,0))),"",IF(AND(N1579=INDEX(Matches!$G$2:$G$201,MATCH($A1579&amp;"-6",Matches!$J$2:$J$201,0)),O1579=INDEX(Matches!$H$2:$H$201,MATCH($A1579&amp;"-6",Matches!$J$2:$J$201,0))),5,IF(SIGN(N1579-O1579)&lt;&gt;SIGN(INDEX(Matches!$G$2:$G$201,MATCH($A1579&amp;"-6",Matches!$J$2:$J$201,0))-INDEX(Matches!$H$2:$H$201,MATCH($A1579&amp;"-6",Matches!$J$2:$J$201,0))),0,IF(N1579-O1579=INDEX(Matches!$G$2:$G$201,MATCH($A1579&amp;"-6",Matches!$J$2:$J$201,0))-INDEX(Matches!$H$2:$H$201,MATCH($A1579&amp;"-6",Matches!$J$2:$J$201,0)),3,2))))),""))</f>
        <v/>
      </c>
      <c r="AD1579" s="12" t="str">
        <f aca="false">IF(OR($B1579="",P1579="",Q1579=""),"",IFERROR(IF(OR(INDEX(Matches!$I$2:$I$201,MATCH($A1579&amp;"-7",Matches!$J$2:$J$201,0))="Void",INDEX(Matches!$G$2:$G$201,MATCH($A1579&amp;"-7",Matches!$J$2:$J$201,0))="",INDEX(Matches!$H$2:$H$201,MATCH($A1579&amp;"-7",Matches!$J$2:$J$201,0))=""),"",IF(AND($C1579&lt;&gt;"",INDEX(Matches!$F$2:$F$201,MATCH($A1579&amp;"-7",Matches!$J$2:$J$201,0))&lt;&gt;"",$C1579&gt;=INDEX(Matches!$F$2:$F$201,MATCH($A1579&amp;"-7",Matches!$J$2:$J$201,0))),"",IF(AND(P1579=INDEX(Matches!$G$2:$G$201,MATCH($A1579&amp;"-7",Matches!$J$2:$J$201,0)),Q1579=INDEX(Matches!$H$2:$H$201,MATCH($A1579&amp;"-7",Matches!$J$2:$J$201,0))),5,IF(SIGN(P1579-Q1579)&lt;&gt;SIGN(INDEX(Matches!$G$2:$G$201,MATCH($A1579&amp;"-7",Matches!$J$2:$J$201,0))-INDEX(Matches!$H$2:$H$201,MATCH($A1579&amp;"-7",Matches!$J$2:$J$201,0))),0,IF(P1579-Q1579=INDEX(Matches!$G$2:$G$201,MATCH($A1579&amp;"-7",Matches!$J$2:$J$201,0))-INDEX(Matches!$H$2:$H$201,MATCH($A1579&amp;"-7",Matches!$J$2:$J$201,0)),3,2))))),""))</f>
        <v/>
      </c>
      <c r="AE1579" s="12" t="str">
        <f aca="false">IF(OR($B1579="",R1579="",S1579=""),"",IFERROR(IF(OR(INDEX(Matches!$I$2:$I$201,MATCH($A1579&amp;"-8",Matches!$J$2:$J$201,0))="Void",INDEX(Matches!$G$2:$G$201,MATCH($A1579&amp;"-8",Matches!$J$2:$J$201,0))="",INDEX(Matches!$H$2:$H$201,MATCH($A1579&amp;"-8",Matches!$J$2:$J$201,0))=""),"",IF(AND($C1579&lt;&gt;"",INDEX(Matches!$F$2:$F$201,MATCH($A1579&amp;"-8",Matches!$J$2:$J$201,0))&lt;&gt;"",$C1579&gt;=INDEX(Matches!$F$2:$F$201,MATCH($A1579&amp;"-8",Matches!$J$2:$J$201,0))),"",IF(AND(R1579=INDEX(Matches!$G$2:$G$201,MATCH($A1579&amp;"-8",Matches!$J$2:$J$201,0)),S1579=INDEX(Matches!$H$2:$H$201,MATCH($A1579&amp;"-8",Matches!$J$2:$J$201,0))),5,IF(SIGN(R1579-S1579)&lt;&gt;SIGN(INDEX(Matches!$G$2:$G$201,MATCH($A1579&amp;"-8",Matches!$J$2:$J$201,0))-INDEX(Matches!$H$2:$H$201,MATCH($A1579&amp;"-8",Matches!$J$2:$J$201,0))),0,IF(R1579-S1579=INDEX(Matches!$G$2:$G$201,MATCH($A1579&amp;"-8",Matches!$J$2:$J$201,0))-INDEX(Matches!$H$2:$H$201,MATCH($A1579&amp;"-8",Matches!$J$2:$J$201,0)),3,2))))),""))</f>
        <v/>
      </c>
      <c r="AF1579" s="12" t="str">
        <f aca="false">IF(OR($B1579="",T1579="",U1579=""),"",IFERROR(IF(OR(INDEX(Matches!$I$2:$I$201,MATCH($A1579&amp;"-9",Matches!$J$2:$J$201,0))="Void",INDEX(Matches!$G$2:$G$201,MATCH($A1579&amp;"-9",Matches!$J$2:$J$201,0))="",INDEX(Matches!$H$2:$H$201,MATCH($A1579&amp;"-9",Matches!$J$2:$J$201,0))=""),"",IF(AND($C1579&lt;&gt;"",INDEX(Matches!$F$2:$F$201,MATCH($A1579&amp;"-9",Matches!$J$2:$J$201,0))&lt;&gt;"",$C1579&gt;=INDEX(Matches!$F$2:$F$201,MATCH($A1579&amp;"-9",Matches!$J$2:$J$201,0))),"",IF(AND(T1579=INDEX(Matches!$G$2:$G$201,MATCH($A1579&amp;"-9",Matches!$J$2:$J$201,0)),U1579=INDEX(Matches!$H$2:$H$201,MATCH($A1579&amp;"-9",Matches!$J$2:$J$201,0))),5,IF(SIGN(T1579-U1579)&lt;&gt;SIGN(INDEX(Matches!$G$2:$G$201,MATCH($A1579&amp;"-9",Matches!$J$2:$J$201,0))-INDEX(Matches!$H$2:$H$201,MATCH($A1579&amp;"-9",Matches!$J$2:$J$201,0))),0,IF(T1579-U1579=INDEX(Matches!$G$2:$G$201,MATCH($A1579&amp;"-9",Matches!$J$2:$J$201,0))-INDEX(Matches!$H$2:$H$201,MATCH($A1579&amp;"-9",Matches!$J$2:$J$201,0)),3,2))))),""))</f>
        <v/>
      </c>
      <c r="AG1579" s="12" t="str">
        <f aca="false">IF(OR($B1579="",V1579="",W1579=""),"",IFERROR(IF(OR(INDEX(Matches!$I$2:$I$201,MATCH($A1579&amp;"-10",Matches!$J$2:$J$201,0))="Void",INDEX(Matches!$G$2:$G$201,MATCH($A1579&amp;"-10",Matches!$J$2:$J$201,0))="",INDEX(Matches!$H$2:$H$201,MATCH($A1579&amp;"-10",Matches!$J$2:$J$201,0))=""),"",IF(AND($C1579&lt;&gt;"",INDEX(Matches!$F$2:$F$201,MATCH($A1579&amp;"-10",Matches!$J$2:$J$201,0))&lt;&gt;"",$C1579&gt;=INDEX(Matches!$F$2:$F$201,MATCH($A1579&amp;"-10",Matches!$J$2:$J$201,0))),"",IF(AND(V1579=INDEX(Matches!$G$2:$G$201,MATCH($A1579&amp;"-10",Matches!$J$2:$J$201,0)),W1579=INDEX(Matches!$H$2:$H$201,MATCH($A1579&amp;"-10",Matches!$J$2:$J$201,0))),5,IF(SIGN(V1579-W1579)&lt;&gt;SIGN(INDEX(Matches!$G$2:$G$201,MATCH($A1579&amp;"-10",Matches!$J$2:$J$201,0))-INDEX(Matches!$H$2:$H$201,MATCH($A1579&amp;"-10",Matches!$J$2:$J$201,0))),0,IF(V1579-W1579=INDEX(Matches!$G$2:$G$201,MATCH($A1579&amp;"-10",Matches!$J$2:$J$201,0))-INDEX(Matches!$H$2:$H$201,MATCH($A1579&amp;"-10",Matches!$J$2:$J$201,0)),3,2))))),""))</f>
        <v/>
      </c>
      <c r="AH1579" s="13" t="str">
        <f aca="false">IF($B1579="","",SUM(X1579:AG1579))</f>
        <v/>
      </c>
      <c r="AI1579" s="12" t="str">
        <f aca="false">IF($B1579="","",COUNTIF(X1579:AG1579,5))</f>
        <v/>
      </c>
      <c r="AJ1579" s="12" t="str">
        <f aca="false">IF($B1579="","",COUNTIF(X1579:AG1579,"&gt;=2"))</f>
        <v/>
      </c>
      <c r="AK1579" s="12" t="str">
        <f aca="false">IF($B1579="","",COUNT(X1579:AG1579))</f>
        <v/>
      </c>
    </row>
    <row r="1580" customFormat="false" ht="15" hidden="false" customHeight="false" outlineLevel="0" collapsed="false">
      <c r="A1580" s="7"/>
      <c r="B1580" s="7"/>
      <c r="C1580" s="11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12" t="str">
        <f aca="false">IF(OR($B1580="",D1580="",E1580=""),"",IFERROR(IF(OR(INDEX(Matches!$I$2:$I$201,MATCH($A1580&amp;"-1",Matches!$J$2:$J$201,0))="Void",INDEX(Matches!$G$2:$G$201,MATCH($A1580&amp;"-1",Matches!$J$2:$J$201,0))="",INDEX(Matches!$H$2:$H$201,MATCH($A1580&amp;"-1",Matches!$J$2:$J$201,0))=""),"",IF(AND($C1580&lt;&gt;"",INDEX(Matches!$F$2:$F$201,MATCH($A1580&amp;"-1",Matches!$J$2:$J$201,0))&lt;&gt;"",$C1580&gt;=INDEX(Matches!$F$2:$F$201,MATCH($A1580&amp;"-1",Matches!$J$2:$J$201,0))),"",IF(AND(D1580=INDEX(Matches!$G$2:$G$201,MATCH($A1580&amp;"-1",Matches!$J$2:$J$201,0)),E1580=INDEX(Matches!$H$2:$H$201,MATCH($A1580&amp;"-1",Matches!$J$2:$J$201,0))),5,IF(SIGN(D1580-E1580)&lt;&gt;SIGN(INDEX(Matches!$G$2:$G$201,MATCH($A1580&amp;"-1",Matches!$J$2:$J$201,0))-INDEX(Matches!$H$2:$H$201,MATCH($A1580&amp;"-1",Matches!$J$2:$J$201,0))),0,IF(D1580-E1580=INDEX(Matches!$G$2:$G$201,MATCH($A1580&amp;"-1",Matches!$J$2:$J$201,0))-INDEX(Matches!$H$2:$H$201,MATCH($A1580&amp;"-1",Matches!$J$2:$J$201,0)),3,2))))),""))</f>
        <v/>
      </c>
      <c r="Y1580" s="12" t="str">
        <f aca="false">IF(OR($B1580="",F1580="",G1580=""),"",IFERROR(IF(OR(INDEX(Matches!$I$2:$I$201,MATCH($A1580&amp;"-2",Matches!$J$2:$J$201,0))="Void",INDEX(Matches!$G$2:$G$201,MATCH($A1580&amp;"-2",Matches!$J$2:$J$201,0))="",INDEX(Matches!$H$2:$H$201,MATCH($A1580&amp;"-2",Matches!$J$2:$J$201,0))=""),"",IF(AND($C1580&lt;&gt;"",INDEX(Matches!$F$2:$F$201,MATCH($A1580&amp;"-2",Matches!$J$2:$J$201,0))&lt;&gt;"",$C1580&gt;=INDEX(Matches!$F$2:$F$201,MATCH($A1580&amp;"-2",Matches!$J$2:$J$201,0))),"",IF(AND(F1580=INDEX(Matches!$G$2:$G$201,MATCH($A1580&amp;"-2",Matches!$J$2:$J$201,0)),G1580=INDEX(Matches!$H$2:$H$201,MATCH($A1580&amp;"-2",Matches!$J$2:$J$201,0))),5,IF(SIGN(F1580-G1580)&lt;&gt;SIGN(INDEX(Matches!$G$2:$G$201,MATCH($A1580&amp;"-2",Matches!$J$2:$J$201,0))-INDEX(Matches!$H$2:$H$201,MATCH($A1580&amp;"-2",Matches!$J$2:$J$201,0))),0,IF(F1580-G1580=INDEX(Matches!$G$2:$G$201,MATCH($A1580&amp;"-2",Matches!$J$2:$J$201,0))-INDEX(Matches!$H$2:$H$201,MATCH($A1580&amp;"-2",Matches!$J$2:$J$201,0)),3,2))))),""))</f>
        <v/>
      </c>
      <c r="Z1580" s="12" t="str">
        <f aca="false">IF(OR($B1580="",H1580="",I1580=""),"",IFERROR(IF(OR(INDEX(Matches!$I$2:$I$201,MATCH($A1580&amp;"-3",Matches!$J$2:$J$201,0))="Void",INDEX(Matches!$G$2:$G$201,MATCH($A1580&amp;"-3",Matches!$J$2:$J$201,0))="",INDEX(Matches!$H$2:$H$201,MATCH($A1580&amp;"-3",Matches!$J$2:$J$201,0))=""),"",IF(AND($C1580&lt;&gt;"",INDEX(Matches!$F$2:$F$201,MATCH($A1580&amp;"-3",Matches!$J$2:$J$201,0))&lt;&gt;"",$C1580&gt;=INDEX(Matches!$F$2:$F$201,MATCH($A1580&amp;"-3",Matches!$J$2:$J$201,0))),"",IF(AND(H1580=INDEX(Matches!$G$2:$G$201,MATCH($A1580&amp;"-3",Matches!$J$2:$J$201,0)),I1580=INDEX(Matches!$H$2:$H$201,MATCH($A1580&amp;"-3",Matches!$J$2:$J$201,0))),5,IF(SIGN(H1580-I1580)&lt;&gt;SIGN(INDEX(Matches!$G$2:$G$201,MATCH($A1580&amp;"-3",Matches!$J$2:$J$201,0))-INDEX(Matches!$H$2:$H$201,MATCH($A1580&amp;"-3",Matches!$J$2:$J$201,0))),0,IF(H1580-I1580=INDEX(Matches!$G$2:$G$201,MATCH($A1580&amp;"-3",Matches!$J$2:$J$201,0))-INDEX(Matches!$H$2:$H$201,MATCH($A1580&amp;"-3",Matches!$J$2:$J$201,0)),3,2))))),""))</f>
        <v/>
      </c>
      <c r="AA1580" s="12" t="str">
        <f aca="false">IF(OR($B1580="",J1580="",K1580=""),"",IFERROR(IF(OR(INDEX(Matches!$I$2:$I$201,MATCH($A1580&amp;"-4",Matches!$J$2:$J$201,0))="Void",INDEX(Matches!$G$2:$G$201,MATCH($A1580&amp;"-4",Matches!$J$2:$J$201,0))="",INDEX(Matches!$H$2:$H$201,MATCH($A1580&amp;"-4",Matches!$J$2:$J$201,0))=""),"",IF(AND($C1580&lt;&gt;"",INDEX(Matches!$F$2:$F$201,MATCH($A1580&amp;"-4",Matches!$J$2:$J$201,0))&lt;&gt;"",$C1580&gt;=INDEX(Matches!$F$2:$F$201,MATCH($A1580&amp;"-4",Matches!$J$2:$J$201,0))),"",IF(AND(J1580=INDEX(Matches!$G$2:$G$201,MATCH($A1580&amp;"-4",Matches!$J$2:$J$201,0)),K1580=INDEX(Matches!$H$2:$H$201,MATCH($A1580&amp;"-4",Matches!$J$2:$J$201,0))),5,IF(SIGN(J1580-K1580)&lt;&gt;SIGN(INDEX(Matches!$G$2:$G$201,MATCH($A1580&amp;"-4",Matches!$J$2:$J$201,0))-INDEX(Matches!$H$2:$H$201,MATCH($A1580&amp;"-4",Matches!$J$2:$J$201,0))),0,IF(J1580-K1580=INDEX(Matches!$G$2:$G$201,MATCH($A1580&amp;"-4",Matches!$J$2:$J$201,0))-INDEX(Matches!$H$2:$H$201,MATCH($A1580&amp;"-4",Matches!$J$2:$J$201,0)),3,2))))),""))</f>
        <v/>
      </c>
      <c r="AB1580" s="12" t="str">
        <f aca="false">IF(OR($B1580="",L1580="",M1580=""),"",IFERROR(IF(OR(INDEX(Matches!$I$2:$I$201,MATCH($A1580&amp;"-5",Matches!$J$2:$J$201,0))="Void",INDEX(Matches!$G$2:$G$201,MATCH($A1580&amp;"-5",Matches!$J$2:$J$201,0))="",INDEX(Matches!$H$2:$H$201,MATCH($A1580&amp;"-5",Matches!$J$2:$J$201,0))=""),"",IF(AND($C1580&lt;&gt;"",INDEX(Matches!$F$2:$F$201,MATCH($A1580&amp;"-5",Matches!$J$2:$J$201,0))&lt;&gt;"",$C1580&gt;=INDEX(Matches!$F$2:$F$201,MATCH($A1580&amp;"-5",Matches!$J$2:$J$201,0))),"",IF(AND(L1580=INDEX(Matches!$G$2:$G$201,MATCH($A1580&amp;"-5",Matches!$J$2:$J$201,0)),M1580=INDEX(Matches!$H$2:$H$201,MATCH($A1580&amp;"-5",Matches!$J$2:$J$201,0))),5,IF(SIGN(L1580-M1580)&lt;&gt;SIGN(INDEX(Matches!$G$2:$G$201,MATCH($A1580&amp;"-5",Matches!$J$2:$J$201,0))-INDEX(Matches!$H$2:$H$201,MATCH($A1580&amp;"-5",Matches!$J$2:$J$201,0))),0,IF(L1580-M1580=INDEX(Matches!$G$2:$G$201,MATCH($A1580&amp;"-5",Matches!$J$2:$J$201,0))-INDEX(Matches!$H$2:$H$201,MATCH($A1580&amp;"-5",Matches!$J$2:$J$201,0)),3,2))))),""))</f>
        <v/>
      </c>
      <c r="AC1580" s="12" t="str">
        <f aca="false">IF(OR($B1580="",N1580="",O1580=""),"",IFERROR(IF(OR(INDEX(Matches!$I$2:$I$201,MATCH($A1580&amp;"-6",Matches!$J$2:$J$201,0))="Void",INDEX(Matches!$G$2:$G$201,MATCH($A1580&amp;"-6",Matches!$J$2:$J$201,0))="",INDEX(Matches!$H$2:$H$201,MATCH($A1580&amp;"-6",Matches!$J$2:$J$201,0))=""),"",IF(AND($C1580&lt;&gt;"",INDEX(Matches!$F$2:$F$201,MATCH($A1580&amp;"-6",Matches!$J$2:$J$201,0))&lt;&gt;"",$C1580&gt;=INDEX(Matches!$F$2:$F$201,MATCH($A1580&amp;"-6",Matches!$J$2:$J$201,0))),"",IF(AND(N1580=INDEX(Matches!$G$2:$G$201,MATCH($A1580&amp;"-6",Matches!$J$2:$J$201,0)),O1580=INDEX(Matches!$H$2:$H$201,MATCH($A1580&amp;"-6",Matches!$J$2:$J$201,0))),5,IF(SIGN(N1580-O1580)&lt;&gt;SIGN(INDEX(Matches!$G$2:$G$201,MATCH($A1580&amp;"-6",Matches!$J$2:$J$201,0))-INDEX(Matches!$H$2:$H$201,MATCH($A1580&amp;"-6",Matches!$J$2:$J$201,0))),0,IF(N1580-O1580=INDEX(Matches!$G$2:$G$201,MATCH($A1580&amp;"-6",Matches!$J$2:$J$201,0))-INDEX(Matches!$H$2:$H$201,MATCH($A1580&amp;"-6",Matches!$J$2:$J$201,0)),3,2))))),""))</f>
        <v/>
      </c>
      <c r="AD1580" s="12" t="str">
        <f aca="false">IF(OR($B1580="",P1580="",Q1580=""),"",IFERROR(IF(OR(INDEX(Matches!$I$2:$I$201,MATCH($A1580&amp;"-7",Matches!$J$2:$J$201,0))="Void",INDEX(Matches!$G$2:$G$201,MATCH($A1580&amp;"-7",Matches!$J$2:$J$201,0))="",INDEX(Matches!$H$2:$H$201,MATCH($A1580&amp;"-7",Matches!$J$2:$J$201,0))=""),"",IF(AND($C1580&lt;&gt;"",INDEX(Matches!$F$2:$F$201,MATCH($A1580&amp;"-7",Matches!$J$2:$J$201,0))&lt;&gt;"",$C1580&gt;=INDEX(Matches!$F$2:$F$201,MATCH($A1580&amp;"-7",Matches!$J$2:$J$201,0))),"",IF(AND(P1580=INDEX(Matches!$G$2:$G$201,MATCH($A1580&amp;"-7",Matches!$J$2:$J$201,0)),Q1580=INDEX(Matches!$H$2:$H$201,MATCH($A1580&amp;"-7",Matches!$J$2:$J$201,0))),5,IF(SIGN(P1580-Q1580)&lt;&gt;SIGN(INDEX(Matches!$G$2:$G$201,MATCH($A1580&amp;"-7",Matches!$J$2:$J$201,0))-INDEX(Matches!$H$2:$H$201,MATCH($A1580&amp;"-7",Matches!$J$2:$J$201,0))),0,IF(P1580-Q1580=INDEX(Matches!$G$2:$G$201,MATCH($A1580&amp;"-7",Matches!$J$2:$J$201,0))-INDEX(Matches!$H$2:$H$201,MATCH($A1580&amp;"-7",Matches!$J$2:$J$201,0)),3,2))))),""))</f>
        <v/>
      </c>
      <c r="AE1580" s="12" t="str">
        <f aca="false">IF(OR($B1580="",R1580="",S1580=""),"",IFERROR(IF(OR(INDEX(Matches!$I$2:$I$201,MATCH($A1580&amp;"-8",Matches!$J$2:$J$201,0))="Void",INDEX(Matches!$G$2:$G$201,MATCH($A1580&amp;"-8",Matches!$J$2:$J$201,0))="",INDEX(Matches!$H$2:$H$201,MATCH($A1580&amp;"-8",Matches!$J$2:$J$201,0))=""),"",IF(AND($C1580&lt;&gt;"",INDEX(Matches!$F$2:$F$201,MATCH($A1580&amp;"-8",Matches!$J$2:$J$201,0))&lt;&gt;"",$C1580&gt;=INDEX(Matches!$F$2:$F$201,MATCH($A1580&amp;"-8",Matches!$J$2:$J$201,0))),"",IF(AND(R1580=INDEX(Matches!$G$2:$G$201,MATCH($A1580&amp;"-8",Matches!$J$2:$J$201,0)),S1580=INDEX(Matches!$H$2:$H$201,MATCH($A1580&amp;"-8",Matches!$J$2:$J$201,0))),5,IF(SIGN(R1580-S1580)&lt;&gt;SIGN(INDEX(Matches!$G$2:$G$201,MATCH($A1580&amp;"-8",Matches!$J$2:$J$201,0))-INDEX(Matches!$H$2:$H$201,MATCH($A1580&amp;"-8",Matches!$J$2:$J$201,0))),0,IF(R1580-S1580=INDEX(Matches!$G$2:$G$201,MATCH($A1580&amp;"-8",Matches!$J$2:$J$201,0))-INDEX(Matches!$H$2:$H$201,MATCH($A1580&amp;"-8",Matches!$J$2:$J$201,0)),3,2))))),""))</f>
        <v/>
      </c>
      <c r="AF1580" s="12" t="str">
        <f aca="false">IF(OR($B1580="",T1580="",U1580=""),"",IFERROR(IF(OR(INDEX(Matches!$I$2:$I$201,MATCH($A1580&amp;"-9",Matches!$J$2:$J$201,0))="Void",INDEX(Matches!$G$2:$G$201,MATCH($A1580&amp;"-9",Matches!$J$2:$J$201,0))="",INDEX(Matches!$H$2:$H$201,MATCH($A1580&amp;"-9",Matches!$J$2:$J$201,0))=""),"",IF(AND($C1580&lt;&gt;"",INDEX(Matches!$F$2:$F$201,MATCH($A1580&amp;"-9",Matches!$J$2:$J$201,0))&lt;&gt;"",$C1580&gt;=INDEX(Matches!$F$2:$F$201,MATCH($A1580&amp;"-9",Matches!$J$2:$J$201,0))),"",IF(AND(T1580=INDEX(Matches!$G$2:$G$201,MATCH($A1580&amp;"-9",Matches!$J$2:$J$201,0)),U1580=INDEX(Matches!$H$2:$H$201,MATCH($A1580&amp;"-9",Matches!$J$2:$J$201,0))),5,IF(SIGN(T1580-U1580)&lt;&gt;SIGN(INDEX(Matches!$G$2:$G$201,MATCH($A1580&amp;"-9",Matches!$J$2:$J$201,0))-INDEX(Matches!$H$2:$H$201,MATCH($A1580&amp;"-9",Matches!$J$2:$J$201,0))),0,IF(T1580-U1580=INDEX(Matches!$G$2:$G$201,MATCH($A1580&amp;"-9",Matches!$J$2:$J$201,0))-INDEX(Matches!$H$2:$H$201,MATCH($A1580&amp;"-9",Matches!$J$2:$J$201,0)),3,2))))),""))</f>
        <v/>
      </c>
      <c r="AG1580" s="12" t="str">
        <f aca="false">IF(OR($B1580="",V1580="",W1580=""),"",IFERROR(IF(OR(INDEX(Matches!$I$2:$I$201,MATCH($A1580&amp;"-10",Matches!$J$2:$J$201,0))="Void",INDEX(Matches!$G$2:$G$201,MATCH($A1580&amp;"-10",Matches!$J$2:$J$201,0))="",INDEX(Matches!$H$2:$H$201,MATCH($A1580&amp;"-10",Matches!$J$2:$J$201,0))=""),"",IF(AND($C1580&lt;&gt;"",INDEX(Matches!$F$2:$F$201,MATCH($A1580&amp;"-10",Matches!$J$2:$J$201,0))&lt;&gt;"",$C1580&gt;=INDEX(Matches!$F$2:$F$201,MATCH($A1580&amp;"-10",Matches!$J$2:$J$201,0))),"",IF(AND(V1580=INDEX(Matches!$G$2:$G$201,MATCH($A1580&amp;"-10",Matches!$J$2:$J$201,0)),W1580=INDEX(Matches!$H$2:$H$201,MATCH($A1580&amp;"-10",Matches!$J$2:$J$201,0))),5,IF(SIGN(V1580-W1580)&lt;&gt;SIGN(INDEX(Matches!$G$2:$G$201,MATCH($A1580&amp;"-10",Matches!$J$2:$J$201,0))-INDEX(Matches!$H$2:$H$201,MATCH($A1580&amp;"-10",Matches!$J$2:$J$201,0))),0,IF(V1580-W1580=INDEX(Matches!$G$2:$G$201,MATCH($A1580&amp;"-10",Matches!$J$2:$J$201,0))-INDEX(Matches!$H$2:$H$201,MATCH($A1580&amp;"-10",Matches!$J$2:$J$201,0)),3,2))))),""))</f>
        <v/>
      </c>
      <c r="AH1580" s="13" t="str">
        <f aca="false">IF($B1580="","",SUM(X1580:AG1580))</f>
        <v/>
      </c>
      <c r="AI1580" s="12" t="str">
        <f aca="false">IF($B1580="","",COUNTIF(X1580:AG1580,5))</f>
        <v/>
      </c>
      <c r="AJ1580" s="12" t="str">
        <f aca="false">IF($B1580="","",COUNTIF(X1580:AG1580,"&gt;=2"))</f>
        <v/>
      </c>
      <c r="AK1580" s="12" t="str">
        <f aca="false">IF($B1580="","",COUNT(X1580:AG1580))</f>
        <v/>
      </c>
    </row>
    <row r="1581" customFormat="false" ht="15" hidden="false" customHeight="false" outlineLevel="0" collapsed="false">
      <c r="A1581" s="7"/>
      <c r="B1581" s="7"/>
      <c r="C1581" s="11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12" t="str">
        <f aca="false">IF(OR($B1581="",D1581="",E1581=""),"",IFERROR(IF(OR(INDEX(Matches!$I$2:$I$201,MATCH($A1581&amp;"-1",Matches!$J$2:$J$201,0))="Void",INDEX(Matches!$G$2:$G$201,MATCH($A1581&amp;"-1",Matches!$J$2:$J$201,0))="",INDEX(Matches!$H$2:$H$201,MATCH($A1581&amp;"-1",Matches!$J$2:$J$201,0))=""),"",IF(AND($C1581&lt;&gt;"",INDEX(Matches!$F$2:$F$201,MATCH($A1581&amp;"-1",Matches!$J$2:$J$201,0))&lt;&gt;"",$C1581&gt;=INDEX(Matches!$F$2:$F$201,MATCH($A1581&amp;"-1",Matches!$J$2:$J$201,0))),"",IF(AND(D1581=INDEX(Matches!$G$2:$G$201,MATCH($A1581&amp;"-1",Matches!$J$2:$J$201,0)),E1581=INDEX(Matches!$H$2:$H$201,MATCH($A1581&amp;"-1",Matches!$J$2:$J$201,0))),5,IF(SIGN(D1581-E1581)&lt;&gt;SIGN(INDEX(Matches!$G$2:$G$201,MATCH($A1581&amp;"-1",Matches!$J$2:$J$201,0))-INDEX(Matches!$H$2:$H$201,MATCH($A1581&amp;"-1",Matches!$J$2:$J$201,0))),0,IF(D1581-E1581=INDEX(Matches!$G$2:$G$201,MATCH($A1581&amp;"-1",Matches!$J$2:$J$201,0))-INDEX(Matches!$H$2:$H$201,MATCH($A1581&amp;"-1",Matches!$J$2:$J$201,0)),3,2))))),""))</f>
        <v/>
      </c>
      <c r="Y1581" s="12" t="str">
        <f aca="false">IF(OR($B1581="",F1581="",G1581=""),"",IFERROR(IF(OR(INDEX(Matches!$I$2:$I$201,MATCH($A1581&amp;"-2",Matches!$J$2:$J$201,0))="Void",INDEX(Matches!$G$2:$G$201,MATCH($A1581&amp;"-2",Matches!$J$2:$J$201,0))="",INDEX(Matches!$H$2:$H$201,MATCH($A1581&amp;"-2",Matches!$J$2:$J$201,0))=""),"",IF(AND($C1581&lt;&gt;"",INDEX(Matches!$F$2:$F$201,MATCH($A1581&amp;"-2",Matches!$J$2:$J$201,0))&lt;&gt;"",$C1581&gt;=INDEX(Matches!$F$2:$F$201,MATCH($A1581&amp;"-2",Matches!$J$2:$J$201,0))),"",IF(AND(F1581=INDEX(Matches!$G$2:$G$201,MATCH($A1581&amp;"-2",Matches!$J$2:$J$201,0)),G1581=INDEX(Matches!$H$2:$H$201,MATCH($A1581&amp;"-2",Matches!$J$2:$J$201,0))),5,IF(SIGN(F1581-G1581)&lt;&gt;SIGN(INDEX(Matches!$G$2:$G$201,MATCH($A1581&amp;"-2",Matches!$J$2:$J$201,0))-INDEX(Matches!$H$2:$H$201,MATCH($A1581&amp;"-2",Matches!$J$2:$J$201,0))),0,IF(F1581-G1581=INDEX(Matches!$G$2:$G$201,MATCH($A1581&amp;"-2",Matches!$J$2:$J$201,0))-INDEX(Matches!$H$2:$H$201,MATCH($A1581&amp;"-2",Matches!$J$2:$J$201,0)),3,2))))),""))</f>
        <v/>
      </c>
      <c r="Z1581" s="12" t="str">
        <f aca="false">IF(OR($B1581="",H1581="",I1581=""),"",IFERROR(IF(OR(INDEX(Matches!$I$2:$I$201,MATCH($A1581&amp;"-3",Matches!$J$2:$J$201,0))="Void",INDEX(Matches!$G$2:$G$201,MATCH($A1581&amp;"-3",Matches!$J$2:$J$201,0))="",INDEX(Matches!$H$2:$H$201,MATCH($A1581&amp;"-3",Matches!$J$2:$J$201,0))=""),"",IF(AND($C1581&lt;&gt;"",INDEX(Matches!$F$2:$F$201,MATCH($A1581&amp;"-3",Matches!$J$2:$J$201,0))&lt;&gt;"",$C1581&gt;=INDEX(Matches!$F$2:$F$201,MATCH($A1581&amp;"-3",Matches!$J$2:$J$201,0))),"",IF(AND(H1581=INDEX(Matches!$G$2:$G$201,MATCH($A1581&amp;"-3",Matches!$J$2:$J$201,0)),I1581=INDEX(Matches!$H$2:$H$201,MATCH($A1581&amp;"-3",Matches!$J$2:$J$201,0))),5,IF(SIGN(H1581-I1581)&lt;&gt;SIGN(INDEX(Matches!$G$2:$G$201,MATCH($A1581&amp;"-3",Matches!$J$2:$J$201,0))-INDEX(Matches!$H$2:$H$201,MATCH($A1581&amp;"-3",Matches!$J$2:$J$201,0))),0,IF(H1581-I1581=INDEX(Matches!$G$2:$G$201,MATCH($A1581&amp;"-3",Matches!$J$2:$J$201,0))-INDEX(Matches!$H$2:$H$201,MATCH($A1581&amp;"-3",Matches!$J$2:$J$201,0)),3,2))))),""))</f>
        <v/>
      </c>
      <c r="AA1581" s="12" t="str">
        <f aca="false">IF(OR($B1581="",J1581="",K1581=""),"",IFERROR(IF(OR(INDEX(Matches!$I$2:$I$201,MATCH($A1581&amp;"-4",Matches!$J$2:$J$201,0))="Void",INDEX(Matches!$G$2:$G$201,MATCH($A1581&amp;"-4",Matches!$J$2:$J$201,0))="",INDEX(Matches!$H$2:$H$201,MATCH($A1581&amp;"-4",Matches!$J$2:$J$201,0))=""),"",IF(AND($C1581&lt;&gt;"",INDEX(Matches!$F$2:$F$201,MATCH($A1581&amp;"-4",Matches!$J$2:$J$201,0))&lt;&gt;"",$C1581&gt;=INDEX(Matches!$F$2:$F$201,MATCH($A1581&amp;"-4",Matches!$J$2:$J$201,0))),"",IF(AND(J1581=INDEX(Matches!$G$2:$G$201,MATCH($A1581&amp;"-4",Matches!$J$2:$J$201,0)),K1581=INDEX(Matches!$H$2:$H$201,MATCH($A1581&amp;"-4",Matches!$J$2:$J$201,0))),5,IF(SIGN(J1581-K1581)&lt;&gt;SIGN(INDEX(Matches!$G$2:$G$201,MATCH($A1581&amp;"-4",Matches!$J$2:$J$201,0))-INDEX(Matches!$H$2:$H$201,MATCH($A1581&amp;"-4",Matches!$J$2:$J$201,0))),0,IF(J1581-K1581=INDEX(Matches!$G$2:$G$201,MATCH($A1581&amp;"-4",Matches!$J$2:$J$201,0))-INDEX(Matches!$H$2:$H$201,MATCH($A1581&amp;"-4",Matches!$J$2:$J$201,0)),3,2))))),""))</f>
        <v/>
      </c>
      <c r="AB1581" s="12" t="str">
        <f aca="false">IF(OR($B1581="",L1581="",M1581=""),"",IFERROR(IF(OR(INDEX(Matches!$I$2:$I$201,MATCH($A1581&amp;"-5",Matches!$J$2:$J$201,0))="Void",INDEX(Matches!$G$2:$G$201,MATCH($A1581&amp;"-5",Matches!$J$2:$J$201,0))="",INDEX(Matches!$H$2:$H$201,MATCH($A1581&amp;"-5",Matches!$J$2:$J$201,0))=""),"",IF(AND($C1581&lt;&gt;"",INDEX(Matches!$F$2:$F$201,MATCH($A1581&amp;"-5",Matches!$J$2:$J$201,0))&lt;&gt;"",$C1581&gt;=INDEX(Matches!$F$2:$F$201,MATCH($A1581&amp;"-5",Matches!$J$2:$J$201,0))),"",IF(AND(L1581=INDEX(Matches!$G$2:$G$201,MATCH($A1581&amp;"-5",Matches!$J$2:$J$201,0)),M1581=INDEX(Matches!$H$2:$H$201,MATCH($A1581&amp;"-5",Matches!$J$2:$J$201,0))),5,IF(SIGN(L1581-M1581)&lt;&gt;SIGN(INDEX(Matches!$G$2:$G$201,MATCH($A1581&amp;"-5",Matches!$J$2:$J$201,0))-INDEX(Matches!$H$2:$H$201,MATCH($A1581&amp;"-5",Matches!$J$2:$J$201,0))),0,IF(L1581-M1581=INDEX(Matches!$G$2:$G$201,MATCH($A1581&amp;"-5",Matches!$J$2:$J$201,0))-INDEX(Matches!$H$2:$H$201,MATCH($A1581&amp;"-5",Matches!$J$2:$J$201,0)),3,2))))),""))</f>
        <v/>
      </c>
      <c r="AC1581" s="12" t="str">
        <f aca="false">IF(OR($B1581="",N1581="",O1581=""),"",IFERROR(IF(OR(INDEX(Matches!$I$2:$I$201,MATCH($A1581&amp;"-6",Matches!$J$2:$J$201,0))="Void",INDEX(Matches!$G$2:$G$201,MATCH($A1581&amp;"-6",Matches!$J$2:$J$201,0))="",INDEX(Matches!$H$2:$H$201,MATCH($A1581&amp;"-6",Matches!$J$2:$J$201,0))=""),"",IF(AND($C1581&lt;&gt;"",INDEX(Matches!$F$2:$F$201,MATCH($A1581&amp;"-6",Matches!$J$2:$J$201,0))&lt;&gt;"",$C1581&gt;=INDEX(Matches!$F$2:$F$201,MATCH($A1581&amp;"-6",Matches!$J$2:$J$201,0))),"",IF(AND(N1581=INDEX(Matches!$G$2:$G$201,MATCH($A1581&amp;"-6",Matches!$J$2:$J$201,0)),O1581=INDEX(Matches!$H$2:$H$201,MATCH($A1581&amp;"-6",Matches!$J$2:$J$201,0))),5,IF(SIGN(N1581-O1581)&lt;&gt;SIGN(INDEX(Matches!$G$2:$G$201,MATCH($A1581&amp;"-6",Matches!$J$2:$J$201,0))-INDEX(Matches!$H$2:$H$201,MATCH($A1581&amp;"-6",Matches!$J$2:$J$201,0))),0,IF(N1581-O1581=INDEX(Matches!$G$2:$G$201,MATCH($A1581&amp;"-6",Matches!$J$2:$J$201,0))-INDEX(Matches!$H$2:$H$201,MATCH($A1581&amp;"-6",Matches!$J$2:$J$201,0)),3,2))))),""))</f>
        <v/>
      </c>
      <c r="AD1581" s="12" t="str">
        <f aca="false">IF(OR($B1581="",P1581="",Q1581=""),"",IFERROR(IF(OR(INDEX(Matches!$I$2:$I$201,MATCH($A1581&amp;"-7",Matches!$J$2:$J$201,0))="Void",INDEX(Matches!$G$2:$G$201,MATCH($A1581&amp;"-7",Matches!$J$2:$J$201,0))="",INDEX(Matches!$H$2:$H$201,MATCH($A1581&amp;"-7",Matches!$J$2:$J$201,0))=""),"",IF(AND($C1581&lt;&gt;"",INDEX(Matches!$F$2:$F$201,MATCH($A1581&amp;"-7",Matches!$J$2:$J$201,0))&lt;&gt;"",$C1581&gt;=INDEX(Matches!$F$2:$F$201,MATCH($A1581&amp;"-7",Matches!$J$2:$J$201,0))),"",IF(AND(P1581=INDEX(Matches!$G$2:$G$201,MATCH($A1581&amp;"-7",Matches!$J$2:$J$201,0)),Q1581=INDEX(Matches!$H$2:$H$201,MATCH($A1581&amp;"-7",Matches!$J$2:$J$201,0))),5,IF(SIGN(P1581-Q1581)&lt;&gt;SIGN(INDEX(Matches!$G$2:$G$201,MATCH($A1581&amp;"-7",Matches!$J$2:$J$201,0))-INDEX(Matches!$H$2:$H$201,MATCH($A1581&amp;"-7",Matches!$J$2:$J$201,0))),0,IF(P1581-Q1581=INDEX(Matches!$G$2:$G$201,MATCH($A1581&amp;"-7",Matches!$J$2:$J$201,0))-INDEX(Matches!$H$2:$H$201,MATCH($A1581&amp;"-7",Matches!$J$2:$J$201,0)),3,2))))),""))</f>
        <v/>
      </c>
      <c r="AE1581" s="12" t="str">
        <f aca="false">IF(OR($B1581="",R1581="",S1581=""),"",IFERROR(IF(OR(INDEX(Matches!$I$2:$I$201,MATCH($A1581&amp;"-8",Matches!$J$2:$J$201,0))="Void",INDEX(Matches!$G$2:$G$201,MATCH($A1581&amp;"-8",Matches!$J$2:$J$201,0))="",INDEX(Matches!$H$2:$H$201,MATCH($A1581&amp;"-8",Matches!$J$2:$J$201,0))=""),"",IF(AND($C1581&lt;&gt;"",INDEX(Matches!$F$2:$F$201,MATCH($A1581&amp;"-8",Matches!$J$2:$J$201,0))&lt;&gt;"",$C1581&gt;=INDEX(Matches!$F$2:$F$201,MATCH($A1581&amp;"-8",Matches!$J$2:$J$201,0))),"",IF(AND(R1581=INDEX(Matches!$G$2:$G$201,MATCH($A1581&amp;"-8",Matches!$J$2:$J$201,0)),S1581=INDEX(Matches!$H$2:$H$201,MATCH($A1581&amp;"-8",Matches!$J$2:$J$201,0))),5,IF(SIGN(R1581-S1581)&lt;&gt;SIGN(INDEX(Matches!$G$2:$G$201,MATCH($A1581&amp;"-8",Matches!$J$2:$J$201,0))-INDEX(Matches!$H$2:$H$201,MATCH($A1581&amp;"-8",Matches!$J$2:$J$201,0))),0,IF(R1581-S1581=INDEX(Matches!$G$2:$G$201,MATCH($A1581&amp;"-8",Matches!$J$2:$J$201,0))-INDEX(Matches!$H$2:$H$201,MATCH($A1581&amp;"-8",Matches!$J$2:$J$201,0)),3,2))))),""))</f>
        <v/>
      </c>
      <c r="AF1581" s="12" t="str">
        <f aca="false">IF(OR($B1581="",T1581="",U1581=""),"",IFERROR(IF(OR(INDEX(Matches!$I$2:$I$201,MATCH($A1581&amp;"-9",Matches!$J$2:$J$201,0))="Void",INDEX(Matches!$G$2:$G$201,MATCH($A1581&amp;"-9",Matches!$J$2:$J$201,0))="",INDEX(Matches!$H$2:$H$201,MATCH($A1581&amp;"-9",Matches!$J$2:$J$201,0))=""),"",IF(AND($C1581&lt;&gt;"",INDEX(Matches!$F$2:$F$201,MATCH($A1581&amp;"-9",Matches!$J$2:$J$201,0))&lt;&gt;"",$C1581&gt;=INDEX(Matches!$F$2:$F$201,MATCH($A1581&amp;"-9",Matches!$J$2:$J$201,0))),"",IF(AND(T1581=INDEX(Matches!$G$2:$G$201,MATCH($A1581&amp;"-9",Matches!$J$2:$J$201,0)),U1581=INDEX(Matches!$H$2:$H$201,MATCH($A1581&amp;"-9",Matches!$J$2:$J$201,0))),5,IF(SIGN(T1581-U1581)&lt;&gt;SIGN(INDEX(Matches!$G$2:$G$201,MATCH($A1581&amp;"-9",Matches!$J$2:$J$201,0))-INDEX(Matches!$H$2:$H$201,MATCH($A1581&amp;"-9",Matches!$J$2:$J$201,0))),0,IF(T1581-U1581=INDEX(Matches!$G$2:$G$201,MATCH($A1581&amp;"-9",Matches!$J$2:$J$201,0))-INDEX(Matches!$H$2:$H$201,MATCH($A1581&amp;"-9",Matches!$J$2:$J$201,0)),3,2))))),""))</f>
        <v/>
      </c>
      <c r="AG1581" s="12" t="str">
        <f aca="false">IF(OR($B1581="",V1581="",W1581=""),"",IFERROR(IF(OR(INDEX(Matches!$I$2:$I$201,MATCH($A1581&amp;"-10",Matches!$J$2:$J$201,0))="Void",INDEX(Matches!$G$2:$G$201,MATCH($A1581&amp;"-10",Matches!$J$2:$J$201,0))="",INDEX(Matches!$H$2:$H$201,MATCH($A1581&amp;"-10",Matches!$J$2:$J$201,0))=""),"",IF(AND($C1581&lt;&gt;"",INDEX(Matches!$F$2:$F$201,MATCH($A1581&amp;"-10",Matches!$J$2:$J$201,0))&lt;&gt;"",$C1581&gt;=INDEX(Matches!$F$2:$F$201,MATCH($A1581&amp;"-10",Matches!$J$2:$J$201,0))),"",IF(AND(V1581=INDEX(Matches!$G$2:$G$201,MATCH($A1581&amp;"-10",Matches!$J$2:$J$201,0)),W1581=INDEX(Matches!$H$2:$H$201,MATCH($A1581&amp;"-10",Matches!$J$2:$J$201,0))),5,IF(SIGN(V1581-W1581)&lt;&gt;SIGN(INDEX(Matches!$G$2:$G$201,MATCH($A1581&amp;"-10",Matches!$J$2:$J$201,0))-INDEX(Matches!$H$2:$H$201,MATCH($A1581&amp;"-10",Matches!$J$2:$J$201,0))),0,IF(V1581-W1581=INDEX(Matches!$G$2:$G$201,MATCH($A1581&amp;"-10",Matches!$J$2:$J$201,0))-INDEX(Matches!$H$2:$H$201,MATCH($A1581&amp;"-10",Matches!$J$2:$J$201,0)),3,2))))),""))</f>
        <v/>
      </c>
      <c r="AH1581" s="13" t="str">
        <f aca="false">IF($B1581="","",SUM(X1581:AG1581))</f>
        <v/>
      </c>
      <c r="AI1581" s="12" t="str">
        <f aca="false">IF($B1581="","",COUNTIF(X1581:AG1581,5))</f>
        <v/>
      </c>
      <c r="AJ1581" s="12" t="str">
        <f aca="false">IF($B1581="","",COUNTIF(X1581:AG1581,"&gt;=2"))</f>
        <v/>
      </c>
      <c r="AK1581" s="12" t="str">
        <f aca="false">IF($B1581="","",COUNT(X1581:AG1581))</f>
        <v/>
      </c>
    </row>
    <row r="1582" customFormat="false" ht="15" hidden="false" customHeight="false" outlineLevel="0" collapsed="false">
      <c r="A1582" s="7"/>
      <c r="B1582" s="7"/>
      <c r="C1582" s="11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12" t="str">
        <f aca="false">IF(OR($B1582="",D1582="",E1582=""),"",IFERROR(IF(OR(INDEX(Matches!$I$2:$I$201,MATCH($A1582&amp;"-1",Matches!$J$2:$J$201,0))="Void",INDEX(Matches!$G$2:$G$201,MATCH($A1582&amp;"-1",Matches!$J$2:$J$201,0))="",INDEX(Matches!$H$2:$H$201,MATCH($A1582&amp;"-1",Matches!$J$2:$J$201,0))=""),"",IF(AND($C1582&lt;&gt;"",INDEX(Matches!$F$2:$F$201,MATCH($A1582&amp;"-1",Matches!$J$2:$J$201,0))&lt;&gt;"",$C1582&gt;=INDEX(Matches!$F$2:$F$201,MATCH($A1582&amp;"-1",Matches!$J$2:$J$201,0))),"",IF(AND(D1582=INDEX(Matches!$G$2:$G$201,MATCH($A1582&amp;"-1",Matches!$J$2:$J$201,0)),E1582=INDEX(Matches!$H$2:$H$201,MATCH($A1582&amp;"-1",Matches!$J$2:$J$201,0))),5,IF(SIGN(D1582-E1582)&lt;&gt;SIGN(INDEX(Matches!$G$2:$G$201,MATCH($A1582&amp;"-1",Matches!$J$2:$J$201,0))-INDEX(Matches!$H$2:$H$201,MATCH($A1582&amp;"-1",Matches!$J$2:$J$201,0))),0,IF(D1582-E1582=INDEX(Matches!$G$2:$G$201,MATCH($A1582&amp;"-1",Matches!$J$2:$J$201,0))-INDEX(Matches!$H$2:$H$201,MATCH($A1582&amp;"-1",Matches!$J$2:$J$201,0)),3,2))))),""))</f>
        <v/>
      </c>
      <c r="Y1582" s="12" t="str">
        <f aca="false">IF(OR($B1582="",F1582="",G1582=""),"",IFERROR(IF(OR(INDEX(Matches!$I$2:$I$201,MATCH($A1582&amp;"-2",Matches!$J$2:$J$201,0))="Void",INDEX(Matches!$G$2:$G$201,MATCH($A1582&amp;"-2",Matches!$J$2:$J$201,0))="",INDEX(Matches!$H$2:$H$201,MATCH($A1582&amp;"-2",Matches!$J$2:$J$201,0))=""),"",IF(AND($C1582&lt;&gt;"",INDEX(Matches!$F$2:$F$201,MATCH($A1582&amp;"-2",Matches!$J$2:$J$201,0))&lt;&gt;"",$C1582&gt;=INDEX(Matches!$F$2:$F$201,MATCH($A1582&amp;"-2",Matches!$J$2:$J$201,0))),"",IF(AND(F1582=INDEX(Matches!$G$2:$G$201,MATCH($A1582&amp;"-2",Matches!$J$2:$J$201,0)),G1582=INDEX(Matches!$H$2:$H$201,MATCH($A1582&amp;"-2",Matches!$J$2:$J$201,0))),5,IF(SIGN(F1582-G1582)&lt;&gt;SIGN(INDEX(Matches!$G$2:$G$201,MATCH($A1582&amp;"-2",Matches!$J$2:$J$201,0))-INDEX(Matches!$H$2:$H$201,MATCH($A1582&amp;"-2",Matches!$J$2:$J$201,0))),0,IF(F1582-G1582=INDEX(Matches!$G$2:$G$201,MATCH($A1582&amp;"-2",Matches!$J$2:$J$201,0))-INDEX(Matches!$H$2:$H$201,MATCH($A1582&amp;"-2",Matches!$J$2:$J$201,0)),3,2))))),""))</f>
        <v/>
      </c>
      <c r="Z1582" s="12" t="str">
        <f aca="false">IF(OR($B1582="",H1582="",I1582=""),"",IFERROR(IF(OR(INDEX(Matches!$I$2:$I$201,MATCH($A1582&amp;"-3",Matches!$J$2:$J$201,0))="Void",INDEX(Matches!$G$2:$G$201,MATCH($A1582&amp;"-3",Matches!$J$2:$J$201,0))="",INDEX(Matches!$H$2:$H$201,MATCH($A1582&amp;"-3",Matches!$J$2:$J$201,0))=""),"",IF(AND($C1582&lt;&gt;"",INDEX(Matches!$F$2:$F$201,MATCH($A1582&amp;"-3",Matches!$J$2:$J$201,0))&lt;&gt;"",$C1582&gt;=INDEX(Matches!$F$2:$F$201,MATCH($A1582&amp;"-3",Matches!$J$2:$J$201,0))),"",IF(AND(H1582=INDEX(Matches!$G$2:$G$201,MATCH($A1582&amp;"-3",Matches!$J$2:$J$201,0)),I1582=INDEX(Matches!$H$2:$H$201,MATCH($A1582&amp;"-3",Matches!$J$2:$J$201,0))),5,IF(SIGN(H1582-I1582)&lt;&gt;SIGN(INDEX(Matches!$G$2:$G$201,MATCH($A1582&amp;"-3",Matches!$J$2:$J$201,0))-INDEX(Matches!$H$2:$H$201,MATCH($A1582&amp;"-3",Matches!$J$2:$J$201,0))),0,IF(H1582-I1582=INDEX(Matches!$G$2:$G$201,MATCH($A1582&amp;"-3",Matches!$J$2:$J$201,0))-INDEX(Matches!$H$2:$H$201,MATCH($A1582&amp;"-3",Matches!$J$2:$J$201,0)),3,2))))),""))</f>
        <v/>
      </c>
      <c r="AA1582" s="12" t="str">
        <f aca="false">IF(OR($B1582="",J1582="",K1582=""),"",IFERROR(IF(OR(INDEX(Matches!$I$2:$I$201,MATCH($A1582&amp;"-4",Matches!$J$2:$J$201,0))="Void",INDEX(Matches!$G$2:$G$201,MATCH($A1582&amp;"-4",Matches!$J$2:$J$201,0))="",INDEX(Matches!$H$2:$H$201,MATCH($A1582&amp;"-4",Matches!$J$2:$J$201,0))=""),"",IF(AND($C1582&lt;&gt;"",INDEX(Matches!$F$2:$F$201,MATCH($A1582&amp;"-4",Matches!$J$2:$J$201,0))&lt;&gt;"",$C1582&gt;=INDEX(Matches!$F$2:$F$201,MATCH($A1582&amp;"-4",Matches!$J$2:$J$201,0))),"",IF(AND(J1582=INDEX(Matches!$G$2:$G$201,MATCH($A1582&amp;"-4",Matches!$J$2:$J$201,0)),K1582=INDEX(Matches!$H$2:$H$201,MATCH($A1582&amp;"-4",Matches!$J$2:$J$201,0))),5,IF(SIGN(J1582-K1582)&lt;&gt;SIGN(INDEX(Matches!$G$2:$G$201,MATCH($A1582&amp;"-4",Matches!$J$2:$J$201,0))-INDEX(Matches!$H$2:$H$201,MATCH($A1582&amp;"-4",Matches!$J$2:$J$201,0))),0,IF(J1582-K1582=INDEX(Matches!$G$2:$G$201,MATCH($A1582&amp;"-4",Matches!$J$2:$J$201,0))-INDEX(Matches!$H$2:$H$201,MATCH($A1582&amp;"-4",Matches!$J$2:$J$201,0)),3,2))))),""))</f>
        <v/>
      </c>
      <c r="AB1582" s="12" t="str">
        <f aca="false">IF(OR($B1582="",L1582="",M1582=""),"",IFERROR(IF(OR(INDEX(Matches!$I$2:$I$201,MATCH($A1582&amp;"-5",Matches!$J$2:$J$201,0))="Void",INDEX(Matches!$G$2:$G$201,MATCH($A1582&amp;"-5",Matches!$J$2:$J$201,0))="",INDEX(Matches!$H$2:$H$201,MATCH($A1582&amp;"-5",Matches!$J$2:$J$201,0))=""),"",IF(AND($C1582&lt;&gt;"",INDEX(Matches!$F$2:$F$201,MATCH($A1582&amp;"-5",Matches!$J$2:$J$201,0))&lt;&gt;"",$C1582&gt;=INDEX(Matches!$F$2:$F$201,MATCH($A1582&amp;"-5",Matches!$J$2:$J$201,0))),"",IF(AND(L1582=INDEX(Matches!$G$2:$G$201,MATCH($A1582&amp;"-5",Matches!$J$2:$J$201,0)),M1582=INDEX(Matches!$H$2:$H$201,MATCH($A1582&amp;"-5",Matches!$J$2:$J$201,0))),5,IF(SIGN(L1582-M1582)&lt;&gt;SIGN(INDEX(Matches!$G$2:$G$201,MATCH($A1582&amp;"-5",Matches!$J$2:$J$201,0))-INDEX(Matches!$H$2:$H$201,MATCH($A1582&amp;"-5",Matches!$J$2:$J$201,0))),0,IF(L1582-M1582=INDEX(Matches!$G$2:$G$201,MATCH($A1582&amp;"-5",Matches!$J$2:$J$201,0))-INDEX(Matches!$H$2:$H$201,MATCH($A1582&amp;"-5",Matches!$J$2:$J$201,0)),3,2))))),""))</f>
        <v/>
      </c>
      <c r="AC1582" s="12" t="str">
        <f aca="false">IF(OR($B1582="",N1582="",O1582=""),"",IFERROR(IF(OR(INDEX(Matches!$I$2:$I$201,MATCH($A1582&amp;"-6",Matches!$J$2:$J$201,0))="Void",INDEX(Matches!$G$2:$G$201,MATCH($A1582&amp;"-6",Matches!$J$2:$J$201,0))="",INDEX(Matches!$H$2:$H$201,MATCH($A1582&amp;"-6",Matches!$J$2:$J$201,0))=""),"",IF(AND($C1582&lt;&gt;"",INDEX(Matches!$F$2:$F$201,MATCH($A1582&amp;"-6",Matches!$J$2:$J$201,0))&lt;&gt;"",$C1582&gt;=INDEX(Matches!$F$2:$F$201,MATCH($A1582&amp;"-6",Matches!$J$2:$J$201,0))),"",IF(AND(N1582=INDEX(Matches!$G$2:$G$201,MATCH($A1582&amp;"-6",Matches!$J$2:$J$201,0)),O1582=INDEX(Matches!$H$2:$H$201,MATCH($A1582&amp;"-6",Matches!$J$2:$J$201,0))),5,IF(SIGN(N1582-O1582)&lt;&gt;SIGN(INDEX(Matches!$G$2:$G$201,MATCH($A1582&amp;"-6",Matches!$J$2:$J$201,0))-INDEX(Matches!$H$2:$H$201,MATCH($A1582&amp;"-6",Matches!$J$2:$J$201,0))),0,IF(N1582-O1582=INDEX(Matches!$G$2:$G$201,MATCH($A1582&amp;"-6",Matches!$J$2:$J$201,0))-INDEX(Matches!$H$2:$H$201,MATCH($A1582&amp;"-6",Matches!$J$2:$J$201,0)),3,2))))),""))</f>
        <v/>
      </c>
      <c r="AD1582" s="12" t="str">
        <f aca="false">IF(OR($B1582="",P1582="",Q1582=""),"",IFERROR(IF(OR(INDEX(Matches!$I$2:$I$201,MATCH($A1582&amp;"-7",Matches!$J$2:$J$201,0))="Void",INDEX(Matches!$G$2:$G$201,MATCH($A1582&amp;"-7",Matches!$J$2:$J$201,0))="",INDEX(Matches!$H$2:$H$201,MATCH($A1582&amp;"-7",Matches!$J$2:$J$201,0))=""),"",IF(AND($C1582&lt;&gt;"",INDEX(Matches!$F$2:$F$201,MATCH($A1582&amp;"-7",Matches!$J$2:$J$201,0))&lt;&gt;"",$C1582&gt;=INDEX(Matches!$F$2:$F$201,MATCH($A1582&amp;"-7",Matches!$J$2:$J$201,0))),"",IF(AND(P1582=INDEX(Matches!$G$2:$G$201,MATCH($A1582&amp;"-7",Matches!$J$2:$J$201,0)),Q1582=INDEX(Matches!$H$2:$H$201,MATCH($A1582&amp;"-7",Matches!$J$2:$J$201,0))),5,IF(SIGN(P1582-Q1582)&lt;&gt;SIGN(INDEX(Matches!$G$2:$G$201,MATCH($A1582&amp;"-7",Matches!$J$2:$J$201,0))-INDEX(Matches!$H$2:$H$201,MATCH($A1582&amp;"-7",Matches!$J$2:$J$201,0))),0,IF(P1582-Q1582=INDEX(Matches!$G$2:$G$201,MATCH($A1582&amp;"-7",Matches!$J$2:$J$201,0))-INDEX(Matches!$H$2:$H$201,MATCH($A1582&amp;"-7",Matches!$J$2:$J$201,0)),3,2))))),""))</f>
        <v/>
      </c>
      <c r="AE1582" s="12" t="str">
        <f aca="false">IF(OR($B1582="",R1582="",S1582=""),"",IFERROR(IF(OR(INDEX(Matches!$I$2:$I$201,MATCH($A1582&amp;"-8",Matches!$J$2:$J$201,0))="Void",INDEX(Matches!$G$2:$G$201,MATCH($A1582&amp;"-8",Matches!$J$2:$J$201,0))="",INDEX(Matches!$H$2:$H$201,MATCH($A1582&amp;"-8",Matches!$J$2:$J$201,0))=""),"",IF(AND($C1582&lt;&gt;"",INDEX(Matches!$F$2:$F$201,MATCH($A1582&amp;"-8",Matches!$J$2:$J$201,0))&lt;&gt;"",$C1582&gt;=INDEX(Matches!$F$2:$F$201,MATCH($A1582&amp;"-8",Matches!$J$2:$J$201,0))),"",IF(AND(R1582=INDEX(Matches!$G$2:$G$201,MATCH($A1582&amp;"-8",Matches!$J$2:$J$201,0)),S1582=INDEX(Matches!$H$2:$H$201,MATCH($A1582&amp;"-8",Matches!$J$2:$J$201,0))),5,IF(SIGN(R1582-S1582)&lt;&gt;SIGN(INDEX(Matches!$G$2:$G$201,MATCH($A1582&amp;"-8",Matches!$J$2:$J$201,0))-INDEX(Matches!$H$2:$H$201,MATCH($A1582&amp;"-8",Matches!$J$2:$J$201,0))),0,IF(R1582-S1582=INDEX(Matches!$G$2:$G$201,MATCH($A1582&amp;"-8",Matches!$J$2:$J$201,0))-INDEX(Matches!$H$2:$H$201,MATCH($A1582&amp;"-8",Matches!$J$2:$J$201,0)),3,2))))),""))</f>
        <v/>
      </c>
      <c r="AF1582" s="12" t="str">
        <f aca="false">IF(OR($B1582="",T1582="",U1582=""),"",IFERROR(IF(OR(INDEX(Matches!$I$2:$I$201,MATCH($A1582&amp;"-9",Matches!$J$2:$J$201,0))="Void",INDEX(Matches!$G$2:$G$201,MATCH($A1582&amp;"-9",Matches!$J$2:$J$201,0))="",INDEX(Matches!$H$2:$H$201,MATCH($A1582&amp;"-9",Matches!$J$2:$J$201,0))=""),"",IF(AND($C1582&lt;&gt;"",INDEX(Matches!$F$2:$F$201,MATCH($A1582&amp;"-9",Matches!$J$2:$J$201,0))&lt;&gt;"",$C1582&gt;=INDEX(Matches!$F$2:$F$201,MATCH($A1582&amp;"-9",Matches!$J$2:$J$201,0))),"",IF(AND(T1582=INDEX(Matches!$G$2:$G$201,MATCH($A1582&amp;"-9",Matches!$J$2:$J$201,0)),U1582=INDEX(Matches!$H$2:$H$201,MATCH($A1582&amp;"-9",Matches!$J$2:$J$201,0))),5,IF(SIGN(T1582-U1582)&lt;&gt;SIGN(INDEX(Matches!$G$2:$G$201,MATCH($A1582&amp;"-9",Matches!$J$2:$J$201,0))-INDEX(Matches!$H$2:$H$201,MATCH($A1582&amp;"-9",Matches!$J$2:$J$201,0))),0,IF(T1582-U1582=INDEX(Matches!$G$2:$G$201,MATCH($A1582&amp;"-9",Matches!$J$2:$J$201,0))-INDEX(Matches!$H$2:$H$201,MATCH($A1582&amp;"-9",Matches!$J$2:$J$201,0)),3,2))))),""))</f>
        <v/>
      </c>
      <c r="AG1582" s="12" t="str">
        <f aca="false">IF(OR($B1582="",V1582="",W1582=""),"",IFERROR(IF(OR(INDEX(Matches!$I$2:$I$201,MATCH($A1582&amp;"-10",Matches!$J$2:$J$201,0))="Void",INDEX(Matches!$G$2:$G$201,MATCH($A1582&amp;"-10",Matches!$J$2:$J$201,0))="",INDEX(Matches!$H$2:$H$201,MATCH($A1582&amp;"-10",Matches!$J$2:$J$201,0))=""),"",IF(AND($C1582&lt;&gt;"",INDEX(Matches!$F$2:$F$201,MATCH($A1582&amp;"-10",Matches!$J$2:$J$201,0))&lt;&gt;"",$C1582&gt;=INDEX(Matches!$F$2:$F$201,MATCH($A1582&amp;"-10",Matches!$J$2:$J$201,0))),"",IF(AND(V1582=INDEX(Matches!$G$2:$G$201,MATCH($A1582&amp;"-10",Matches!$J$2:$J$201,0)),W1582=INDEX(Matches!$H$2:$H$201,MATCH($A1582&amp;"-10",Matches!$J$2:$J$201,0))),5,IF(SIGN(V1582-W1582)&lt;&gt;SIGN(INDEX(Matches!$G$2:$G$201,MATCH($A1582&amp;"-10",Matches!$J$2:$J$201,0))-INDEX(Matches!$H$2:$H$201,MATCH($A1582&amp;"-10",Matches!$J$2:$J$201,0))),0,IF(V1582-W1582=INDEX(Matches!$G$2:$G$201,MATCH($A1582&amp;"-10",Matches!$J$2:$J$201,0))-INDEX(Matches!$H$2:$H$201,MATCH($A1582&amp;"-10",Matches!$J$2:$J$201,0)),3,2))))),""))</f>
        <v/>
      </c>
      <c r="AH1582" s="13" t="str">
        <f aca="false">IF($B1582="","",SUM(X1582:AG1582))</f>
        <v/>
      </c>
      <c r="AI1582" s="12" t="str">
        <f aca="false">IF($B1582="","",COUNTIF(X1582:AG1582,5))</f>
        <v/>
      </c>
      <c r="AJ1582" s="12" t="str">
        <f aca="false">IF($B1582="","",COUNTIF(X1582:AG1582,"&gt;=2"))</f>
        <v/>
      </c>
      <c r="AK1582" s="12" t="str">
        <f aca="false">IF($B1582="","",COUNT(X1582:AG1582))</f>
        <v/>
      </c>
    </row>
    <row r="1583" customFormat="false" ht="15" hidden="false" customHeight="false" outlineLevel="0" collapsed="false">
      <c r="A1583" s="7"/>
      <c r="B1583" s="7"/>
      <c r="C1583" s="11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12" t="str">
        <f aca="false">IF(OR($B1583="",D1583="",E1583=""),"",IFERROR(IF(OR(INDEX(Matches!$I$2:$I$201,MATCH($A1583&amp;"-1",Matches!$J$2:$J$201,0))="Void",INDEX(Matches!$G$2:$G$201,MATCH($A1583&amp;"-1",Matches!$J$2:$J$201,0))="",INDEX(Matches!$H$2:$H$201,MATCH($A1583&amp;"-1",Matches!$J$2:$J$201,0))=""),"",IF(AND($C1583&lt;&gt;"",INDEX(Matches!$F$2:$F$201,MATCH($A1583&amp;"-1",Matches!$J$2:$J$201,0))&lt;&gt;"",$C1583&gt;=INDEX(Matches!$F$2:$F$201,MATCH($A1583&amp;"-1",Matches!$J$2:$J$201,0))),"",IF(AND(D1583=INDEX(Matches!$G$2:$G$201,MATCH($A1583&amp;"-1",Matches!$J$2:$J$201,0)),E1583=INDEX(Matches!$H$2:$H$201,MATCH($A1583&amp;"-1",Matches!$J$2:$J$201,0))),5,IF(SIGN(D1583-E1583)&lt;&gt;SIGN(INDEX(Matches!$G$2:$G$201,MATCH($A1583&amp;"-1",Matches!$J$2:$J$201,0))-INDEX(Matches!$H$2:$H$201,MATCH($A1583&amp;"-1",Matches!$J$2:$J$201,0))),0,IF(D1583-E1583=INDEX(Matches!$G$2:$G$201,MATCH($A1583&amp;"-1",Matches!$J$2:$J$201,0))-INDEX(Matches!$H$2:$H$201,MATCH($A1583&amp;"-1",Matches!$J$2:$J$201,0)),3,2))))),""))</f>
        <v/>
      </c>
      <c r="Y1583" s="12" t="str">
        <f aca="false">IF(OR($B1583="",F1583="",G1583=""),"",IFERROR(IF(OR(INDEX(Matches!$I$2:$I$201,MATCH($A1583&amp;"-2",Matches!$J$2:$J$201,0))="Void",INDEX(Matches!$G$2:$G$201,MATCH($A1583&amp;"-2",Matches!$J$2:$J$201,0))="",INDEX(Matches!$H$2:$H$201,MATCH($A1583&amp;"-2",Matches!$J$2:$J$201,0))=""),"",IF(AND($C1583&lt;&gt;"",INDEX(Matches!$F$2:$F$201,MATCH($A1583&amp;"-2",Matches!$J$2:$J$201,0))&lt;&gt;"",$C1583&gt;=INDEX(Matches!$F$2:$F$201,MATCH($A1583&amp;"-2",Matches!$J$2:$J$201,0))),"",IF(AND(F1583=INDEX(Matches!$G$2:$G$201,MATCH($A1583&amp;"-2",Matches!$J$2:$J$201,0)),G1583=INDEX(Matches!$H$2:$H$201,MATCH($A1583&amp;"-2",Matches!$J$2:$J$201,0))),5,IF(SIGN(F1583-G1583)&lt;&gt;SIGN(INDEX(Matches!$G$2:$G$201,MATCH($A1583&amp;"-2",Matches!$J$2:$J$201,0))-INDEX(Matches!$H$2:$H$201,MATCH($A1583&amp;"-2",Matches!$J$2:$J$201,0))),0,IF(F1583-G1583=INDEX(Matches!$G$2:$G$201,MATCH($A1583&amp;"-2",Matches!$J$2:$J$201,0))-INDEX(Matches!$H$2:$H$201,MATCH($A1583&amp;"-2",Matches!$J$2:$J$201,0)),3,2))))),""))</f>
        <v/>
      </c>
      <c r="Z1583" s="12" t="str">
        <f aca="false">IF(OR($B1583="",H1583="",I1583=""),"",IFERROR(IF(OR(INDEX(Matches!$I$2:$I$201,MATCH($A1583&amp;"-3",Matches!$J$2:$J$201,0))="Void",INDEX(Matches!$G$2:$G$201,MATCH($A1583&amp;"-3",Matches!$J$2:$J$201,0))="",INDEX(Matches!$H$2:$H$201,MATCH($A1583&amp;"-3",Matches!$J$2:$J$201,0))=""),"",IF(AND($C1583&lt;&gt;"",INDEX(Matches!$F$2:$F$201,MATCH($A1583&amp;"-3",Matches!$J$2:$J$201,0))&lt;&gt;"",$C1583&gt;=INDEX(Matches!$F$2:$F$201,MATCH($A1583&amp;"-3",Matches!$J$2:$J$201,0))),"",IF(AND(H1583=INDEX(Matches!$G$2:$G$201,MATCH($A1583&amp;"-3",Matches!$J$2:$J$201,0)),I1583=INDEX(Matches!$H$2:$H$201,MATCH($A1583&amp;"-3",Matches!$J$2:$J$201,0))),5,IF(SIGN(H1583-I1583)&lt;&gt;SIGN(INDEX(Matches!$G$2:$G$201,MATCH($A1583&amp;"-3",Matches!$J$2:$J$201,0))-INDEX(Matches!$H$2:$H$201,MATCH($A1583&amp;"-3",Matches!$J$2:$J$201,0))),0,IF(H1583-I1583=INDEX(Matches!$G$2:$G$201,MATCH($A1583&amp;"-3",Matches!$J$2:$J$201,0))-INDEX(Matches!$H$2:$H$201,MATCH($A1583&amp;"-3",Matches!$J$2:$J$201,0)),3,2))))),""))</f>
        <v/>
      </c>
      <c r="AA1583" s="12" t="str">
        <f aca="false">IF(OR($B1583="",J1583="",K1583=""),"",IFERROR(IF(OR(INDEX(Matches!$I$2:$I$201,MATCH($A1583&amp;"-4",Matches!$J$2:$J$201,0))="Void",INDEX(Matches!$G$2:$G$201,MATCH($A1583&amp;"-4",Matches!$J$2:$J$201,0))="",INDEX(Matches!$H$2:$H$201,MATCH($A1583&amp;"-4",Matches!$J$2:$J$201,0))=""),"",IF(AND($C1583&lt;&gt;"",INDEX(Matches!$F$2:$F$201,MATCH($A1583&amp;"-4",Matches!$J$2:$J$201,0))&lt;&gt;"",$C1583&gt;=INDEX(Matches!$F$2:$F$201,MATCH($A1583&amp;"-4",Matches!$J$2:$J$201,0))),"",IF(AND(J1583=INDEX(Matches!$G$2:$G$201,MATCH($A1583&amp;"-4",Matches!$J$2:$J$201,0)),K1583=INDEX(Matches!$H$2:$H$201,MATCH($A1583&amp;"-4",Matches!$J$2:$J$201,0))),5,IF(SIGN(J1583-K1583)&lt;&gt;SIGN(INDEX(Matches!$G$2:$G$201,MATCH($A1583&amp;"-4",Matches!$J$2:$J$201,0))-INDEX(Matches!$H$2:$H$201,MATCH($A1583&amp;"-4",Matches!$J$2:$J$201,0))),0,IF(J1583-K1583=INDEX(Matches!$G$2:$G$201,MATCH($A1583&amp;"-4",Matches!$J$2:$J$201,0))-INDEX(Matches!$H$2:$H$201,MATCH($A1583&amp;"-4",Matches!$J$2:$J$201,0)),3,2))))),""))</f>
        <v/>
      </c>
      <c r="AB1583" s="12" t="str">
        <f aca="false">IF(OR($B1583="",L1583="",M1583=""),"",IFERROR(IF(OR(INDEX(Matches!$I$2:$I$201,MATCH($A1583&amp;"-5",Matches!$J$2:$J$201,0))="Void",INDEX(Matches!$G$2:$G$201,MATCH($A1583&amp;"-5",Matches!$J$2:$J$201,0))="",INDEX(Matches!$H$2:$H$201,MATCH($A1583&amp;"-5",Matches!$J$2:$J$201,0))=""),"",IF(AND($C1583&lt;&gt;"",INDEX(Matches!$F$2:$F$201,MATCH($A1583&amp;"-5",Matches!$J$2:$J$201,0))&lt;&gt;"",$C1583&gt;=INDEX(Matches!$F$2:$F$201,MATCH($A1583&amp;"-5",Matches!$J$2:$J$201,0))),"",IF(AND(L1583=INDEX(Matches!$G$2:$G$201,MATCH($A1583&amp;"-5",Matches!$J$2:$J$201,0)),M1583=INDEX(Matches!$H$2:$H$201,MATCH($A1583&amp;"-5",Matches!$J$2:$J$201,0))),5,IF(SIGN(L1583-M1583)&lt;&gt;SIGN(INDEX(Matches!$G$2:$G$201,MATCH($A1583&amp;"-5",Matches!$J$2:$J$201,0))-INDEX(Matches!$H$2:$H$201,MATCH($A1583&amp;"-5",Matches!$J$2:$J$201,0))),0,IF(L1583-M1583=INDEX(Matches!$G$2:$G$201,MATCH($A1583&amp;"-5",Matches!$J$2:$J$201,0))-INDEX(Matches!$H$2:$H$201,MATCH($A1583&amp;"-5",Matches!$J$2:$J$201,0)),3,2))))),""))</f>
        <v/>
      </c>
      <c r="AC1583" s="12" t="str">
        <f aca="false">IF(OR($B1583="",N1583="",O1583=""),"",IFERROR(IF(OR(INDEX(Matches!$I$2:$I$201,MATCH($A1583&amp;"-6",Matches!$J$2:$J$201,0))="Void",INDEX(Matches!$G$2:$G$201,MATCH($A1583&amp;"-6",Matches!$J$2:$J$201,0))="",INDEX(Matches!$H$2:$H$201,MATCH($A1583&amp;"-6",Matches!$J$2:$J$201,0))=""),"",IF(AND($C1583&lt;&gt;"",INDEX(Matches!$F$2:$F$201,MATCH($A1583&amp;"-6",Matches!$J$2:$J$201,0))&lt;&gt;"",$C1583&gt;=INDEX(Matches!$F$2:$F$201,MATCH($A1583&amp;"-6",Matches!$J$2:$J$201,0))),"",IF(AND(N1583=INDEX(Matches!$G$2:$G$201,MATCH($A1583&amp;"-6",Matches!$J$2:$J$201,0)),O1583=INDEX(Matches!$H$2:$H$201,MATCH($A1583&amp;"-6",Matches!$J$2:$J$201,0))),5,IF(SIGN(N1583-O1583)&lt;&gt;SIGN(INDEX(Matches!$G$2:$G$201,MATCH($A1583&amp;"-6",Matches!$J$2:$J$201,0))-INDEX(Matches!$H$2:$H$201,MATCH($A1583&amp;"-6",Matches!$J$2:$J$201,0))),0,IF(N1583-O1583=INDEX(Matches!$G$2:$G$201,MATCH($A1583&amp;"-6",Matches!$J$2:$J$201,0))-INDEX(Matches!$H$2:$H$201,MATCH($A1583&amp;"-6",Matches!$J$2:$J$201,0)),3,2))))),""))</f>
        <v/>
      </c>
      <c r="AD1583" s="12" t="str">
        <f aca="false">IF(OR($B1583="",P1583="",Q1583=""),"",IFERROR(IF(OR(INDEX(Matches!$I$2:$I$201,MATCH($A1583&amp;"-7",Matches!$J$2:$J$201,0))="Void",INDEX(Matches!$G$2:$G$201,MATCH($A1583&amp;"-7",Matches!$J$2:$J$201,0))="",INDEX(Matches!$H$2:$H$201,MATCH($A1583&amp;"-7",Matches!$J$2:$J$201,0))=""),"",IF(AND($C1583&lt;&gt;"",INDEX(Matches!$F$2:$F$201,MATCH($A1583&amp;"-7",Matches!$J$2:$J$201,0))&lt;&gt;"",$C1583&gt;=INDEX(Matches!$F$2:$F$201,MATCH($A1583&amp;"-7",Matches!$J$2:$J$201,0))),"",IF(AND(P1583=INDEX(Matches!$G$2:$G$201,MATCH($A1583&amp;"-7",Matches!$J$2:$J$201,0)),Q1583=INDEX(Matches!$H$2:$H$201,MATCH($A1583&amp;"-7",Matches!$J$2:$J$201,0))),5,IF(SIGN(P1583-Q1583)&lt;&gt;SIGN(INDEX(Matches!$G$2:$G$201,MATCH($A1583&amp;"-7",Matches!$J$2:$J$201,0))-INDEX(Matches!$H$2:$H$201,MATCH($A1583&amp;"-7",Matches!$J$2:$J$201,0))),0,IF(P1583-Q1583=INDEX(Matches!$G$2:$G$201,MATCH($A1583&amp;"-7",Matches!$J$2:$J$201,0))-INDEX(Matches!$H$2:$H$201,MATCH($A1583&amp;"-7",Matches!$J$2:$J$201,0)),3,2))))),""))</f>
        <v/>
      </c>
      <c r="AE1583" s="12" t="str">
        <f aca="false">IF(OR($B1583="",R1583="",S1583=""),"",IFERROR(IF(OR(INDEX(Matches!$I$2:$I$201,MATCH($A1583&amp;"-8",Matches!$J$2:$J$201,0))="Void",INDEX(Matches!$G$2:$G$201,MATCH($A1583&amp;"-8",Matches!$J$2:$J$201,0))="",INDEX(Matches!$H$2:$H$201,MATCH($A1583&amp;"-8",Matches!$J$2:$J$201,0))=""),"",IF(AND($C1583&lt;&gt;"",INDEX(Matches!$F$2:$F$201,MATCH($A1583&amp;"-8",Matches!$J$2:$J$201,0))&lt;&gt;"",$C1583&gt;=INDEX(Matches!$F$2:$F$201,MATCH($A1583&amp;"-8",Matches!$J$2:$J$201,0))),"",IF(AND(R1583=INDEX(Matches!$G$2:$G$201,MATCH($A1583&amp;"-8",Matches!$J$2:$J$201,0)),S1583=INDEX(Matches!$H$2:$H$201,MATCH($A1583&amp;"-8",Matches!$J$2:$J$201,0))),5,IF(SIGN(R1583-S1583)&lt;&gt;SIGN(INDEX(Matches!$G$2:$G$201,MATCH($A1583&amp;"-8",Matches!$J$2:$J$201,0))-INDEX(Matches!$H$2:$H$201,MATCH($A1583&amp;"-8",Matches!$J$2:$J$201,0))),0,IF(R1583-S1583=INDEX(Matches!$G$2:$G$201,MATCH($A1583&amp;"-8",Matches!$J$2:$J$201,0))-INDEX(Matches!$H$2:$H$201,MATCH($A1583&amp;"-8",Matches!$J$2:$J$201,0)),3,2))))),""))</f>
        <v/>
      </c>
      <c r="AF1583" s="12" t="str">
        <f aca="false">IF(OR($B1583="",T1583="",U1583=""),"",IFERROR(IF(OR(INDEX(Matches!$I$2:$I$201,MATCH($A1583&amp;"-9",Matches!$J$2:$J$201,0))="Void",INDEX(Matches!$G$2:$G$201,MATCH($A1583&amp;"-9",Matches!$J$2:$J$201,0))="",INDEX(Matches!$H$2:$H$201,MATCH($A1583&amp;"-9",Matches!$J$2:$J$201,0))=""),"",IF(AND($C1583&lt;&gt;"",INDEX(Matches!$F$2:$F$201,MATCH($A1583&amp;"-9",Matches!$J$2:$J$201,0))&lt;&gt;"",$C1583&gt;=INDEX(Matches!$F$2:$F$201,MATCH($A1583&amp;"-9",Matches!$J$2:$J$201,0))),"",IF(AND(T1583=INDEX(Matches!$G$2:$G$201,MATCH($A1583&amp;"-9",Matches!$J$2:$J$201,0)),U1583=INDEX(Matches!$H$2:$H$201,MATCH($A1583&amp;"-9",Matches!$J$2:$J$201,0))),5,IF(SIGN(T1583-U1583)&lt;&gt;SIGN(INDEX(Matches!$G$2:$G$201,MATCH($A1583&amp;"-9",Matches!$J$2:$J$201,0))-INDEX(Matches!$H$2:$H$201,MATCH($A1583&amp;"-9",Matches!$J$2:$J$201,0))),0,IF(T1583-U1583=INDEX(Matches!$G$2:$G$201,MATCH($A1583&amp;"-9",Matches!$J$2:$J$201,0))-INDEX(Matches!$H$2:$H$201,MATCH($A1583&amp;"-9",Matches!$J$2:$J$201,0)),3,2))))),""))</f>
        <v/>
      </c>
      <c r="AG1583" s="12" t="str">
        <f aca="false">IF(OR($B1583="",V1583="",W1583=""),"",IFERROR(IF(OR(INDEX(Matches!$I$2:$I$201,MATCH($A1583&amp;"-10",Matches!$J$2:$J$201,0))="Void",INDEX(Matches!$G$2:$G$201,MATCH($A1583&amp;"-10",Matches!$J$2:$J$201,0))="",INDEX(Matches!$H$2:$H$201,MATCH($A1583&amp;"-10",Matches!$J$2:$J$201,0))=""),"",IF(AND($C1583&lt;&gt;"",INDEX(Matches!$F$2:$F$201,MATCH($A1583&amp;"-10",Matches!$J$2:$J$201,0))&lt;&gt;"",$C1583&gt;=INDEX(Matches!$F$2:$F$201,MATCH($A1583&amp;"-10",Matches!$J$2:$J$201,0))),"",IF(AND(V1583=INDEX(Matches!$G$2:$G$201,MATCH($A1583&amp;"-10",Matches!$J$2:$J$201,0)),W1583=INDEX(Matches!$H$2:$H$201,MATCH($A1583&amp;"-10",Matches!$J$2:$J$201,0))),5,IF(SIGN(V1583-W1583)&lt;&gt;SIGN(INDEX(Matches!$G$2:$G$201,MATCH($A1583&amp;"-10",Matches!$J$2:$J$201,0))-INDEX(Matches!$H$2:$H$201,MATCH($A1583&amp;"-10",Matches!$J$2:$J$201,0))),0,IF(V1583-W1583=INDEX(Matches!$G$2:$G$201,MATCH($A1583&amp;"-10",Matches!$J$2:$J$201,0))-INDEX(Matches!$H$2:$H$201,MATCH($A1583&amp;"-10",Matches!$J$2:$J$201,0)),3,2))))),""))</f>
        <v/>
      </c>
      <c r="AH1583" s="13" t="str">
        <f aca="false">IF($B1583="","",SUM(X1583:AG1583))</f>
        <v/>
      </c>
      <c r="AI1583" s="12" t="str">
        <f aca="false">IF($B1583="","",COUNTIF(X1583:AG1583,5))</f>
        <v/>
      </c>
      <c r="AJ1583" s="12" t="str">
        <f aca="false">IF($B1583="","",COUNTIF(X1583:AG1583,"&gt;=2"))</f>
        <v/>
      </c>
      <c r="AK1583" s="12" t="str">
        <f aca="false">IF($B1583="","",COUNT(X1583:AG1583))</f>
        <v/>
      </c>
    </row>
    <row r="1584" customFormat="false" ht="15" hidden="false" customHeight="false" outlineLevel="0" collapsed="false">
      <c r="A1584" s="7"/>
      <c r="B1584" s="7"/>
      <c r="C1584" s="11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12" t="str">
        <f aca="false">IF(OR($B1584="",D1584="",E1584=""),"",IFERROR(IF(OR(INDEX(Matches!$I$2:$I$201,MATCH($A1584&amp;"-1",Matches!$J$2:$J$201,0))="Void",INDEX(Matches!$G$2:$G$201,MATCH($A1584&amp;"-1",Matches!$J$2:$J$201,0))="",INDEX(Matches!$H$2:$H$201,MATCH($A1584&amp;"-1",Matches!$J$2:$J$201,0))=""),"",IF(AND($C1584&lt;&gt;"",INDEX(Matches!$F$2:$F$201,MATCH($A1584&amp;"-1",Matches!$J$2:$J$201,0))&lt;&gt;"",$C1584&gt;=INDEX(Matches!$F$2:$F$201,MATCH($A1584&amp;"-1",Matches!$J$2:$J$201,0))),"",IF(AND(D1584=INDEX(Matches!$G$2:$G$201,MATCH($A1584&amp;"-1",Matches!$J$2:$J$201,0)),E1584=INDEX(Matches!$H$2:$H$201,MATCH($A1584&amp;"-1",Matches!$J$2:$J$201,0))),5,IF(SIGN(D1584-E1584)&lt;&gt;SIGN(INDEX(Matches!$G$2:$G$201,MATCH($A1584&amp;"-1",Matches!$J$2:$J$201,0))-INDEX(Matches!$H$2:$H$201,MATCH($A1584&amp;"-1",Matches!$J$2:$J$201,0))),0,IF(D1584-E1584=INDEX(Matches!$G$2:$G$201,MATCH($A1584&amp;"-1",Matches!$J$2:$J$201,0))-INDEX(Matches!$H$2:$H$201,MATCH($A1584&amp;"-1",Matches!$J$2:$J$201,0)),3,2))))),""))</f>
        <v/>
      </c>
      <c r="Y1584" s="12" t="str">
        <f aca="false">IF(OR($B1584="",F1584="",G1584=""),"",IFERROR(IF(OR(INDEX(Matches!$I$2:$I$201,MATCH($A1584&amp;"-2",Matches!$J$2:$J$201,0))="Void",INDEX(Matches!$G$2:$G$201,MATCH($A1584&amp;"-2",Matches!$J$2:$J$201,0))="",INDEX(Matches!$H$2:$H$201,MATCH($A1584&amp;"-2",Matches!$J$2:$J$201,0))=""),"",IF(AND($C1584&lt;&gt;"",INDEX(Matches!$F$2:$F$201,MATCH($A1584&amp;"-2",Matches!$J$2:$J$201,0))&lt;&gt;"",$C1584&gt;=INDEX(Matches!$F$2:$F$201,MATCH($A1584&amp;"-2",Matches!$J$2:$J$201,0))),"",IF(AND(F1584=INDEX(Matches!$G$2:$G$201,MATCH($A1584&amp;"-2",Matches!$J$2:$J$201,0)),G1584=INDEX(Matches!$H$2:$H$201,MATCH($A1584&amp;"-2",Matches!$J$2:$J$201,0))),5,IF(SIGN(F1584-G1584)&lt;&gt;SIGN(INDEX(Matches!$G$2:$G$201,MATCH($A1584&amp;"-2",Matches!$J$2:$J$201,0))-INDEX(Matches!$H$2:$H$201,MATCH($A1584&amp;"-2",Matches!$J$2:$J$201,0))),0,IF(F1584-G1584=INDEX(Matches!$G$2:$G$201,MATCH($A1584&amp;"-2",Matches!$J$2:$J$201,0))-INDEX(Matches!$H$2:$H$201,MATCH($A1584&amp;"-2",Matches!$J$2:$J$201,0)),3,2))))),""))</f>
        <v/>
      </c>
      <c r="Z1584" s="12" t="str">
        <f aca="false">IF(OR($B1584="",H1584="",I1584=""),"",IFERROR(IF(OR(INDEX(Matches!$I$2:$I$201,MATCH($A1584&amp;"-3",Matches!$J$2:$J$201,0))="Void",INDEX(Matches!$G$2:$G$201,MATCH($A1584&amp;"-3",Matches!$J$2:$J$201,0))="",INDEX(Matches!$H$2:$H$201,MATCH($A1584&amp;"-3",Matches!$J$2:$J$201,0))=""),"",IF(AND($C1584&lt;&gt;"",INDEX(Matches!$F$2:$F$201,MATCH($A1584&amp;"-3",Matches!$J$2:$J$201,0))&lt;&gt;"",$C1584&gt;=INDEX(Matches!$F$2:$F$201,MATCH($A1584&amp;"-3",Matches!$J$2:$J$201,0))),"",IF(AND(H1584=INDEX(Matches!$G$2:$G$201,MATCH($A1584&amp;"-3",Matches!$J$2:$J$201,0)),I1584=INDEX(Matches!$H$2:$H$201,MATCH($A1584&amp;"-3",Matches!$J$2:$J$201,0))),5,IF(SIGN(H1584-I1584)&lt;&gt;SIGN(INDEX(Matches!$G$2:$G$201,MATCH($A1584&amp;"-3",Matches!$J$2:$J$201,0))-INDEX(Matches!$H$2:$H$201,MATCH($A1584&amp;"-3",Matches!$J$2:$J$201,0))),0,IF(H1584-I1584=INDEX(Matches!$G$2:$G$201,MATCH($A1584&amp;"-3",Matches!$J$2:$J$201,0))-INDEX(Matches!$H$2:$H$201,MATCH($A1584&amp;"-3",Matches!$J$2:$J$201,0)),3,2))))),""))</f>
        <v/>
      </c>
      <c r="AA1584" s="12" t="str">
        <f aca="false">IF(OR($B1584="",J1584="",K1584=""),"",IFERROR(IF(OR(INDEX(Matches!$I$2:$I$201,MATCH($A1584&amp;"-4",Matches!$J$2:$J$201,0))="Void",INDEX(Matches!$G$2:$G$201,MATCH($A1584&amp;"-4",Matches!$J$2:$J$201,0))="",INDEX(Matches!$H$2:$H$201,MATCH($A1584&amp;"-4",Matches!$J$2:$J$201,0))=""),"",IF(AND($C1584&lt;&gt;"",INDEX(Matches!$F$2:$F$201,MATCH($A1584&amp;"-4",Matches!$J$2:$J$201,0))&lt;&gt;"",$C1584&gt;=INDEX(Matches!$F$2:$F$201,MATCH($A1584&amp;"-4",Matches!$J$2:$J$201,0))),"",IF(AND(J1584=INDEX(Matches!$G$2:$G$201,MATCH($A1584&amp;"-4",Matches!$J$2:$J$201,0)),K1584=INDEX(Matches!$H$2:$H$201,MATCH($A1584&amp;"-4",Matches!$J$2:$J$201,0))),5,IF(SIGN(J1584-K1584)&lt;&gt;SIGN(INDEX(Matches!$G$2:$G$201,MATCH($A1584&amp;"-4",Matches!$J$2:$J$201,0))-INDEX(Matches!$H$2:$H$201,MATCH($A1584&amp;"-4",Matches!$J$2:$J$201,0))),0,IF(J1584-K1584=INDEX(Matches!$G$2:$G$201,MATCH($A1584&amp;"-4",Matches!$J$2:$J$201,0))-INDEX(Matches!$H$2:$H$201,MATCH($A1584&amp;"-4",Matches!$J$2:$J$201,0)),3,2))))),""))</f>
        <v/>
      </c>
      <c r="AB1584" s="12" t="str">
        <f aca="false">IF(OR($B1584="",L1584="",M1584=""),"",IFERROR(IF(OR(INDEX(Matches!$I$2:$I$201,MATCH($A1584&amp;"-5",Matches!$J$2:$J$201,0))="Void",INDEX(Matches!$G$2:$G$201,MATCH($A1584&amp;"-5",Matches!$J$2:$J$201,0))="",INDEX(Matches!$H$2:$H$201,MATCH($A1584&amp;"-5",Matches!$J$2:$J$201,0))=""),"",IF(AND($C1584&lt;&gt;"",INDEX(Matches!$F$2:$F$201,MATCH($A1584&amp;"-5",Matches!$J$2:$J$201,0))&lt;&gt;"",$C1584&gt;=INDEX(Matches!$F$2:$F$201,MATCH($A1584&amp;"-5",Matches!$J$2:$J$201,0))),"",IF(AND(L1584=INDEX(Matches!$G$2:$G$201,MATCH($A1584&amp;"-5",Matches!$J$2:$J$201,0)),M1584=INDEX(Matches!$H$2:$H$201,MATCH($A1584&amp;"-5",Matches!$J$2:$J$201,0))),5,IF(SIGN(L1584-M1584)&lt;&gt;SIGN(INDEX(Matches!$G$2:$G$201,MATCH($A1584&amp;"-5",Matches!$J$2:$J$201,0))-INDEX(Matches!$H$2:$H$201,MATCH($A1584&amp;"-5",Matches!$J$2:$J$201,0))),0,IF(L1584-M1584=INDEX(Matches!$G$2:$G$201,MATCH($A1584&amp;"-5",Matches!$J$2:$J$201,0))-INDEX(Matches!$H$2:$H$201,MATCH($A1584&amp;"-5",Matches!$J$2:$J$201,0)),3,2))))),""))</f>
        <v/>
      </c>
      <c r="AC1584" s="12" t="str">
        <f aca="false">IF(OR($B1584="",N1584="",O1584=""),"",IFERROR(IF(OR(INDEX(Matches!$I$2:$I$201,MATCH($A1584&amp;"-6",Matches!$J$2:$J$201,0))="Void",INDEX(Matches!$G$2:$G$201,MATCH($A1584&amp;"-6",Matches!$J$2:$J$201,0))="",INDEX(Matches!$H$2:$H$201,MATCH($A1584&amp;"-6",Matches!$J$2:$J$201,0))=""),"",IF(AND($C1584&lt;&gt;"",INDEX(Matches!$F$2:$F$201,MATCH($A1584&amp;"-6",Matches!$J$2:$J$201,0))&lt;&gt;"",$C1584&gt;=INDEX(Matches!$F$2:$F$201,MATCH($A1584&amp;"-6",Matches!$J$2:$J$201,0))),"",IF(AND(N1584=INDEX(Matches!$G$2:$G$201,MATCH($A1584&amp;"-6",Matches!$J$2:$J$201,0)),O1584=INDEX(Matches!$H$2:$H$201,MATCH($A1584&amp;"-6",Matches!$J$2:$J$201,0))),5,IF(SIGN(N1584-O1584)&lt;&gt;SIGN(INDEX(Matches!$G$2:$G$201,MATCH($A1584&amp;"-6",Matches!$J$2:$J$201,0))-INDEX(Matches!$H$2:$H$201,MATCH($A1584&amp;"-6",Matches!$J$2:$J$201,0))),0,IF(N1584-O1584=INDEX(Matches!$G$2:$G$201,MATCH($A1584&amp;"-6",Matches!$J$2:$J$201,0))-INDEX(Matches!$H$2:$H$201,MATCH($A1584&amp;"-6",Matches!$J$2:$J$201,0)),3,2))))),""))</f>
        <v/>
      </c>
      <c r="AD1584" s="12" t="str">
        <f aca="false">IF(OR($B1584="",P1584="",Q1584=""),"",IFERROR(IF(OR(INDEX(Matches!$I$2:$I$201,MATCH($A1584&amp;"-7",Matches!$J$2:$J$201,0))="Void",INDEX(Matches!$G$2:$G$201,MATCH($A1584&amp;"-7",Matches!$J$2:$J$201,0))="",INDEX(Matches!$H$2:$H$201,MATCH($A1584&amp;"-7",Matches!$J$2:$J$201,0))=""),"",IF(AND($C1584&lt;&gt;"",INDEX(Matches!$F$2:$F$201,MATCH($A1584&amp;"-7",Matches!$J$2:$J$201,0))&lt;&gt;"",$C1584&gt;=INDEX(Matches!$F$2:$F$201,MATCH($A1584&amp;"-7",Matches!$J$2:$J$201,0))),"",IF(AND(P1584=INDEX(Matches!$G$2:$G$201,MATCH($A1584&amp;"-7",Matches!$J$2:$J$201,0)),Q1584=INDEX(Matches!$H$2:$H$201,MATCH($A1584&amp;"-7",Matches!$J$2:$J$201,0))),5,IF(SIGN(P1584-Q1584)&lt;&gt;SIGN(INDEX(Matches!$G$2:$G$201,MATCH($A1584&amp;"-7",Matches!$J$2:$J$201,0))-INDEX(Matches!$H$2:$H$201,MATCH($A1584&amp;"-7",Matches!$J$2:$J$201,0))),0,IF(P1584-Q1584=INDEX(Matches!$G$2:$G$201,MATCH($A1584&amp;"-7",Matches!$J$2:$J$201,0))-INDEX(Matches!$H$2:$H$201,MATCH($A1584&amp;"-7",Matches!$J$2:$J$201,0)),3,2))))),""))</f>
        <v/>
      </c>
      <c r="AE1584" s="12" t="str">
        <f aca="false">IF(OR($B1584="",R1584="",S1584=""),"",IFERROR(IF(OR(INDEX(Matches!$I$2:$I$201,MATCH($A1584&amp;"-8",Matches!$J$2:$J$201,0))="Void",INDEX(Matches!$G$2:$G$201,MATCH($A1584&amp;"-8",Matches!$J$2:$J$201,0))="",INDEX(Matches!$H$2:$H$201,MATCH($A1584&amp;"-8",Matches!$J$2:$J$201,0))=""),"",IF(AND($C1584&lt;&gt;"",INDEX(Matches!$F$2:$F$201,MATCH($A1584&amp;"-8",Matches!$J$2:$J$201,0))&lt;&gt;"",$C1584&gt;=INDEX(Matches!$F$2:$F$201,MATCH($A1584&amp;"-8",Matches!$J$2:$J$201,0))),"",IF(AND(R1584=INDEX(Matches!$G$2:$G$201,MATCH($A1584&amp;"-8",Matches!$J$2:$J$201,0)),S1584=INDEX(Matches!$H$2:$H$201,MATCH($A1584&amp;"-8",Matches!$J$2:$J$201,0))),5,IF(SIGN(R1584-S1584)&lt;&gt;SIGN(INDEX(Matches!$G$2:$G$201,MATCH($A1584&amp;"-8",Matches!$J$2:$J$201,0))-INDEX(Matches!$H$2:$H$201,MATCH($A1584&amp;"-8",Matches!$J$2:$J$201,0))),0,IF(R1584-S1584=INDEX(Matches!$G$2:$G$201,MATCH($A1584&amp;"-8",Matches!$J$2:$J$201,0))-INDEX(Matches!$H$2:$H$201,MATCH($A1584&amp;"-8",Matches!$J$2:$J$201,0)),3,2))))),""))</f>
        <v/>
      </c>
      <c r="AF1584" s="12" t="str">
        <f aca="false">IF(OR($B1584="",T1584="",U1584=""),"",IFERROR(IF(OR(INDEX(Matches!$I$2:$I$201,MATCH($A1584&amp;"-9",Matches!$J$2:$J$201,0))="Void",INDEX(Matches!$G$2:$G$201,MATCH($A1584&amp;"-9",Matches!$J$2:$J$201,0))="",INDEX(Matches!$H$2:$H$201,MATCH($A1584&amp;"-9",Matches!$J$2:$J$201,0))=""),"",IF(AND($C1584&lt;&gt;"",INDEX(Matches!$F$2:$F$201,MATCH($A1584&amp;"-9",Matches!$J$2:$J$201,0))&lt;&gt;"",$C1584&gt;=INDEX(Matches!$F$2:$F$201,MATCH($A1584&amp;"-9",Matches!$J$2:$J$201,0))),"",IF(AND(T1584=INDEX(Matches!$G$2:$G$201,MATCH($A1584&amp;"-9",Matches!$J$2:$J$201,0)),U1584=INDEX(Matches!$H$2:$H$201,MATCH($A1584&amp;"-9",Matches!$J$2:$J$201,0))),5,IF(SIGN(T1584-U1584)&lt;&gt;SIGN(INDEX(Matches!$G$2:$G$201,MATCH($A1584&amp;"-9",Matches!$J$2:$J$201,0))-INDEX(Matches!$H$2:$H$201,MATCH($A1584&amp;"-9",Matches!$J$2:$J$201,0))),0,IF(T1584-U1584=INDEX(Matches!$G$2:$G$201,MATCH($A1584&amp;"-9",Matches!$J$2:$J$201,0))-INDEX(Matches!$H$2:$H$201,MATCH($A1584&amp;"-9",Matches!$J$2:$J$201,0)),3,2))))),""))</f>
        <v/>
      </c>
      <c r="AG1584" s="12" t="str">
        <f aca="false">IF(OR($B1584="",V1584="",W1584=""),"",IFERROR(IF(OR(INDEX(Matches!$I$2:$I$201,MATCH($A1584&amp;"-10",Matches!$J$2:$J$201,0))="Void",INDEX(Matches!$G$2:$G$201,MATCH($A1584&amp;"-10",Matches!$J$2:$J$201,0))="",INDEX(Matches!$H$2:$H$201,MATCH($A1584&amp;"-10",Matches!$J$2:$J$201,0))=""),"",IF(AND($C1584&lt;&gt;"",INDEX(Matches!$F$2:$F$201,MATCH($A1584&amp;"-10",Matches!$J$2:$J$201,0))&lt;&gt;"",$C1584&gt;=INDEX(Matches!$F$2:$F$201,MATCH($A1584&amp;"-10",Matches!$J$2:$J$201,0))),"",IF(AND(V1584=INDEX(Matches!$G$2:$G$201,MATCH($A1584&amp;"-10",Matches!$J$2:$J$201,0)),W1584=INDEX(Matches!$H$2:$H$201,MATCH($A1584&amp;"-10",Matches!$J$2:$J$201,0))),5,IF(SIGN(V1584-W1584)&lt;&gt;SIGN(INDEX(Matches!$G$2:$G$201,MATCH($A1584&amp;"-10",Matches!$J$2:$J$201,0))-INDEX(Matches!$H$2:$H$201,MATCH($A1584&amp;"-10",Matches!$J$2:$J$201,0))),0,IF(V1584-W1584=INDEX(Matches!$G$2:$G$201,MATCH($A1584&amp;"-10",Matches!$J$2:$J$201,0))-INDEX(Matches!$H$2:$H$201,MATCH($A1584&amp;"-10",Matches!$J$2:$J$201,0)),3,2))))),""))</f>
        <v/>
      </c>
      <c r="AH1584" s="13" t="str">
        <f aca="false">IF($B1584="","",SUM(X1584:AG1584))</f>
        <v/>
      </c>
      <c r="AI1584" s="12" t="str">
        <f aca="false">IF($B1584="","",COUNTIF(X1584:AG1584,5))</f>
        <v/>
      </c>
      <c r="AJ1584" s="12" t="str">
        <f aca="false">IF($B1584="","",COUNTIF(X1584:AG1584,"&gt;=2"))</f>
        <v/>
      </c>
      <c r="AK1584" s="12" t="str">
        <f aca="false">IF($B1584="","",COUNT(X1584:AG1584))</f>
        <v/>
      </c>
    </row>
    <row r="1585" customFormat="false" ht="15" hidden="false" customHeight="false" outlineLevel="0" collapsed="false">
      <c r="A1585" s="7"/>
      <c r="B1585" s="7"/>
      <c r="C1585" s="11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12" t="str">
        <f aca="false">IF(OR($B1585="",D1585="",E1585=""),"",IFERROR(IF(OR(INDEX(Matches!$I$2:$I$201,MATCH($A1585&amp;"-1",Matches!$J$2:$J$201,0))="Void",INDEX(Matches!$G$2:$G$201,MATCH($A1585&amp;"-1",Matches!$J$2:$J$201,0))="",INDEX(Matches!$H$2:$H$201,MATCH($A1585&amp;"-1",Matches!$J$2:$J$201,0))=""),"",IF(AND($C1585&lt;&gt;"",INDEX(Matches!$F$2:$F$201,MATCH($A1585&amp;"-1",Matches!$J$2:$J$201,0))&lt;&gt;"",$C1585&gt;=INDEX(Matches!$F$2:$F$201,MATCH($A1585&amp;"-1",Matches!$J$2:$J$201,0))),"",IF(AND(D1585=INDEX(Matches!$G$2:$G$201,MATCH($A1585&amp;"-1",Matches!$J$2:$J$201,0)),E1585=INDEX(Matches!$H$2:$H$201,MATCH($A1585&amp;"-1",Matches!$J$2:$J$201,0))),5,IF(SIGN(D1585-E1585)&lt;&gt;SIGN(INDEX(Matches!$G$2:$G$201,MATCH($A1585&amp;"-1",Matches!$J$2:$J$201,0))-INDEX(Matches!$H$2:$H$201,MATCH($A1585&amp;"-1",Matches!$J$2:$J$201,0))),0,IF(D1585-E1585=INDEX(Matches!$G$2:$G$201,MATCH($A1585&amp;"-1",Matches!$J$2:$J$201,0))-INDEX(Matches!$H$2:$H$201,MATCH($A1585&amp;"-1",Matches!$J$2:$J$201,0)),3,2))))),""))</f>
        <v/>
      </c>
      <c r="Y1585" s="12" t="str">
        <f aca="false">IF(OR($B1585="",F1585="",G1585=""),"",IFERROR(IF(OR(INDEX(Matches!$I$2:$I$201,MATCH($A1585&amp;"-2",Matches!$J$2:$J$201,0))="Void",INDEX(Matches!$G$2:$G$201,MATCH($A1585&amp;"-2",Matches!$J$2:$J$201,0))="",INDEX(Matches!$H$2:$H$201,MATCH($A1585&amp;"-2",Matches!$J$2:$J$201,0))=""),"",IF(AND($C1585&lt;&gt;"",INDEX(Matches!$F$2:$F$201,MATCH($A1585&amp;"-2",Matches!$J$2:$J$201,0))&lt;&gt;"",$C1585&gt;=INDEX(Matches!$F$2:$F$201,MATCH($A1585&amp;"-2",Matches!$J$2:$J$201,0))),"",IF(AND(F1585=INDEX(Matches!$G$2:$G$201,MATCH($A1585&amp;"-2",Matches!$J$2:$J$201,0)),G1585=INDEX(Matches!$H$2:$H$201,MATCH($A1585&amp;"-2",Matches!$J$2:$J$201,0))),5,IF(SIGN(F1585-G1585)&lt;&gt;SIGN(INDEX(Matches!$G$2:$G$201,MATCH($A1585&amp;"-2",Matches!$J$2:$J$201,0))-INDEX(Matches!$H$2:$H$201,MATCH($A1585&amp;"-2",Matches!$J$2:$J$201,0))),0,IF(F1585-G1585=INDEX(Matches!$G$2:$G$201,MATCH($A1585&amp;"-2",Matches!$J$2:$J$201,0))-INDEX(Matches!$H$2:$H$201,MATCH($A1585&amp;"-2",Matches!$J$2:$J$201,0)),3,2))))),""))</f>
        <v/>
      </c>
      <c r="Z1585" s="12" t="str">
        <f aca="false">IF(OR($B1585="",H1585="",I1585=""),"",IFERROR(IF(OR(INDEX(Matches!$I$2:$I$201,MATCH($A1585&amp;"-3",Matches!$J$2:$J$201,0))="Void",INDEX(Matches!$G$2:$G$201,MATCH($A1585&amp;"-3",Matches!$J$2:$J$201,0))="",INDEX(Matches!$H$2:$H$201,MATCH($A1585&amp;"-3",Matches!$J$2:$J$201,0))=""),"",IF(AND($C1585&lt;&gt;"",INDEX(Matches!$F$2:$F$201,MATCH($A1585&amp;"-3",Matches!$J$2:$J$201,0))&lt;&gt;"",$C1585&gt;=INDEX(Matches!$F$2:$F$201,MATCH($A1585&amp;"-3",Matches!$J$2:$J$201,0))),"",IF(AND(H1585=INDEX(Matches!$G$2:$G$201,MATCH($A1585&amp;"-3",Matches!$J$2:$J$201,0)),I1585=INDEX(Matches!$H$2:$H$201,MATCH($A1585&amp;"-3",Matches!$J$2:$J$201,0))),5,IF(SIGN(H1585-I1585)&lt;&gt;SIGN(INDEX(Matches!$G$2:$G$201,MATCH($A1585&amp;"-3",Matches!$J$2:$J$201,0))-INDEX(Matches!$H$2:$H$201,MATCH($A1585&amp;"-3",Matches!$J$2:$J$201,0))),0,IF(H1585-I1585=INDEX(Matches!$G$2:$G$201,MATCH($A1585&amp;"-3",Matches!$J$2:$J$201,0))-INDEX(Matches!$H$2:$H$201,MATCH($A1585&amp;"-3",Matches!$J$2:$J$201,0)),3,2))))),""))</f>
        <v/>
      </c>
      <c r="AA1585" s="12" t="str">
        <f aca="false">IF(OR($B1585="",J1585="",K1585=""),"",IFERROR(IF(OR(INDEX(Matches!$I$2:$I$201,MATCH($A1585&amp;"-4",Matches!$J$2:$J$201,0))="Void",INDEX(Matches!$G$2:$G$201,MATCH($A1585&amp;"-4",Matches!$J$2:$J$201,0))="",INDEX(Matches!$H$2:$H$201,MATCH($A1585&amp;"-4",Matches!$J$2:$J$201,0))=""),"",IF(AND($C1585&lt;&gt;"",INDEX(Matches!$F$2:$F$201,MATCH($A1585&amp;"-4",Matches!$J$2:$J$201,0))&lt;&gt;"",$C1585&gt;=INDEX(Matches!$F$2:$F$201,MATCH($A1585&amp;"-4",Matches!$J$2:$J$201,0))),"",IF(AND(J1585=INDEX(Matches!$G$2:$G$201,MATCH($A1585&amp;"-4",Matches!$J$2:$J$201,0)),K1585=INDEX(Matches!$H$2:$H$201,MATCH($A1585&amp;"-4",Matches!$J$2:$J$201,0))),5,IF(SIGN(J1585-K1585)&lt;&gt;SIGN(INDEX(Matches!$G$2:$G$201,MATCH($A1585&amp;"-4",Matches!$J$2:$J$201,0))-INDEX(Matches!$H$2:$H$201,MATCH($A1585&amp;"-4",Matches!$J$2:$J$201,0))),0,IF(J1585-K1585=INDEX(Matches!$G$2:$G$201,MATCH($A1585&amp;"-4",Matches!$J$2:$J$201,0))-INDEX(Matches!$H$2:$H$201,MATCH($A1585&amp;"-4",Matches!$J$2:$J$201,0)),3,2))))),""))</f>
        <v/>
      </c>
      <c r="AB1585" s="12" t="str">
        <f aca="false">IF(OR($B1585="",L1585="",M1585=""),"",IFERROR(IF(OR(INDEX(Matches!$I$2:$I$201,MATCH($A1585&amp;"-5",Matches!$J$2:$J$201,0))="Void",INDEX(Matches!$G$2:$G$201,MATCH($A1585&amp;"-5",Matches!$J$2:$J$201,0))="",INDEX(Matches!$H$2:$H$201,MATCH($A1585&amp;"-5",Matches!$J$2:$J$201,0))=""),"",IF(AND($C1585&lt;&gt;"",INDEX(Matches!$F$2:$F$201,MATCH($A1585&amp;"-5",Matches!$J$2:$J$201,0))&lt;&gt;"",$C1585&gt;=INDEX(Matches!$F$2:$F$201,MATCH($A1585&amp;"-5",Matches!$J$2:$J$201,0))),"",IF(AND(L1585=INDEX(Matches!$G$2:$G$201,MATCH($A1585&amp;"-5",Matches!$J$2:$J$201,0)),M1585=INDEX(Matches!$H$2:$H$201,MATCH($A1585&amp;"-5",Matches!$J$2:$J$201,0))),5,IF(SIGN(L1585-M1585)&lt;&gt;SIGN(INDEX(Matches!$G$2:$G$201,MATCH($A1585&amp;"-5",Matches!$J$2:$J$201,0))-INDEX(Matches!$H$2:$H$201,MATCH($A1585&amp;"-5",Matches!$J$2:$J$201,0))),0,IF(L1585-M1585=INDEX(Matches!$G$2:$G$201,MATCH($A1585&amp;"-5",Matches!$J$2:$J$201,0))-INDEX(Matches!$H$2:$H$201,MATCH($A1585&amp;"-5",Matches!$J$2:$J$201,0)),3,2))))),""))</f>
        <v/>
      </c>
      <c r="AC1585" s="12" t="str">
        <f aca="false">IF(OR($B1585="",N1585="",O1585=""),"",IFERROR(IF(OR(INDEX(Matches!$I$2:$I$201,MATCH($A1585&amp;"-6",Matches!$J$2:$J$201,0))="Void",INDEX(Matches!$G$2:$G$201,MATCH($A1585&amp;"-6",Matches!$J$2:$J$201,0))="",INDEX(Matches!$H$2:$H$201,MATCH($A1585&amp;"-6",Matches!$J$2:$J$201,0))=""),"",IF(AND($C1585&lt;&gt;"",INDEX(Matches!$F$2:$F$201,MATCH($A1585&amp;"-6",Matches!$J$2:$J$201,0))&lt;&gt;"",$C1585&gt;=INDEX(Matches!$F$2:$F$201,MATCH($A1585&amp;"-6",Matches!$J$2:$J$201,0))),"",IF(AND(N1585=INDEX(Matches!$G$2:$G$201,MATCH($A1585&amp;"-6",Matches!$J$2:$J$201,0)),O1585=INDEX(Matches!$H$2:$H$201,MATCH($A1585&amp;"-6",Matches!$J$2:$J$201,0))),5,IF(SIGN(N1585-O1585)&lt;&gt;SIGN(INDEX(Matches!$G$2:$G$201,MATCH($A1585&amp;"-6",Matches!$J$2:$J$201,0))-INDEX(Matches!$H$2:$H$201,MATCH($A1585&amp;"-6",Matches!$J$2:$J$201,0))),0,IF(N1585-O1585=INDEX(Matches!$G$2:$G$201,MATCH($A1585&amp;"-6",Matches!$J$2:$J$201,0))-INDEX(Matches!$H$2:$H$201,MATCH($A1585&amp;"-6",Matches!$J$2:$J$201,0)),3,2))))),""))</f>
        <v/>
      </c>
      <c r="AD1585" s="12" t="str">
        <f aca="false">IF(OR($B1585="",P1585="",Q1585=""),"",IFERROR(IF(OR(INDEX(Matches!$I$2:$I$201,MATCH($A1585&amp;"-7",Matches!$J$2:$J$201,0))="Void",INDEX(Matches!$G$2:$G$201,MATCH($A1585&amp;"-7",Matches!$J$2:$J$201,0))="",INDEX(Matches!$H$2:$H$201,MATCH($A1585&amp;"-7",Matches!$J$2:$J$201,0))=""),"",IF(AND($C1585&lt;&gt;"",INDEX(Matches!$F$2:$F$201,MATCH($A1585&amp;"-7",Matches!$J$2:$J$201,0))&lt;&gt;"",$C1585&gt;=INDEX(Matches!$F$2:$F$201,MATCH($A1585&amp;"-7",Matches!$J$2:$J$201,0))),"",IF(AND(P1585=INDEX(Matches!$G$2:$G$201,MATCH($A1585&amp;"-7",Matches!$J$2:$J$201,0)),Q1585=INDEX(Matches!$H$2:$H$201,MATCH($A1585&amp;"-7",Matches!$J$2:$J$201,0))),5,IF(SIGN(P1585-Q1585)&lt;&gt;SIGN(INDEX(Matches!$G$2:$G$201,MATCH($A1585&amp;"-7",Matches!$J$2:$J$201,0))-INDEX(Matches!$H$2:$H$201,MATCH($A1585&amp;"-7",Matches!$J$2:$J$201,0))),0,IF(P1585-Q1585=INDEX(Matches!$G$2:$G$201,MATCH($A1585&amp;"-7",Matches!$J$2:$J$201,0))-INDEX(Matches!$H$2:$H$201,MATCH($A1585&amp;"-7",Matches!$J$2:$J$201,0)),3,2))))),""))</f>
        <v/>
      </c>
      <c r="AE1585" s="12" t="str">
        <f aca="false">IF(OR($B1585="",R1585="",S1585=""),"",IFERROR(IF(OR(INDEX(Matches!$I$2:$I$201,MATCH($A1585&amp;"-8",Matches!$J$2:$J$201,0))="Void",INDEX(Matches!$G$2:$G$201,MATCH($A1585&amp;"-8",Matches!$J$2:$J$201,0))="",INDEX(Matches!$H$2:$H$201,MATCH($A1585&amp;"-8",Matches!$J$2:$J$201,0))=""),"",IF(AND($C1585&lt;&gt;"",INDEX(Matches!$F$2:$F$201,MATCH($A1585&amp;"-8",Matches!$J$2:$J$201,0))&lt;&gt;"",$C1585&gt;=INDEX(Matches!$F$2:$F$201,MATCH($A1585&amp;"-8",Matches!$J$2:$J$201,0))),"",IF(AND(R1585=INDEX(Matches!$G$2:$G$201,MATCH($A1585&amp;"-8",Matches!$J$2:$J$201,0)),S1585=INDEX(Matches!$H$2:$H$201,MATCH($A1585&amp;"-8",Matches!$J$2:$J$201,0))),5,IF(SIGN(R1585-S1585)&lt;&gt;SIGN(INDEX(Matches!$G$2:$G$201,MATCH($A1585&amp;"-8",Matches!$J$2:$J$201,0))-INDEX(Matches!$H$2:$H$201,MATCH($A1585&amp;"-8",Matches!$J$2:$J$201,0))),0,IF(R1585-S1585=INDEX(Matches!$G$2:$G$201,MATCH($A1585&amp;"-8",Matches!$J$2:$J$201,0))-INDEX(Matches!$H$2:$H$201,MATCH($A1585&amp;"-8",Matches!$J$2:$J$201,0)),3,2))))),""))</f>
        <v/>
      </c>
      <c r="AF1585" s="12" t="str">
        <f aca="false">IF(OR($B1585="",T1585="",U1585=""),"",IFERROR(IF(OR(INDEX(Matches!$I$2:$I$201,MATCH($A1585&amp;"-9",Matches!$J$2:$J$201,0))="Void",INDEX(Matches!$G$2:$G$201,MATCH($A1585&amp;"-9",Matches!$J$2:$J$201,0))="",INDEX(Matches!$H$2:$H$201,MATCH($A1585&amp;"-9",Matches!$J$2:$J$201,0))=""),"",IF(AND($C1585&lt;&gt;"",INDEX(Matches!$F$2:$F$201,MATCH($A1585&amp;"-9",Matches!$J$2:$J$201,0))&lt;&gt;"",$C1585&gt;=INDEX(Matches!$F$2:$F$201,MATCH($A1585&amp;"-9",Matches!$J$2:$J$201,0))),"",IF(AND(T1585=INDEX(Matches!$G$2:$G$201,MATCH($A1585&amp;"-9",Matches!$J$2:$J$201,0)),U1585=INDEX(Matches!$H$2:$H$201,MATCH($A1585&amp;"-9",Matches!$J$2:$J$201,0))),5,IF(SIGN(T1585-U1585)&lt;&gt;SIGN(INDEX(Matches!$G$2:$G$201,MATCH($A1585&amp;"-9",Matches!$J$2:$J$201,0))-INDEX(Matches!$H$2:$H$201,MATCH($A1585&amp;"-9",Matches!$J$2:$J$201,0))),0,IF(T1585-U1585=INDEX(Matches!$G$2:$G$201,MATCH($A1585&amp;"-9",Matches!$J$2:$J$201,0))-INDEX(Matches!$H$2:$H$201,MATCH($A1585&amp;"-9",Matches!$J$2:$J$201,0)),3,2))))),""))</f>
        <v/>
      </c>
      <c r="AG1585" s="12" t="str">
        <f aca="false">IF(OR($B1585="",V1585="",W1585=""),"",IFERROR(IF(OR(INDEX(Matches!$I$2:$I$201,MATCH($A1585&amp;"-10",Matches!$J$2:$J$201,0))="Void",INDEX(Matches!$G$2:$G$201,MATCH($A1585&amp;"-10",Matches!$J$2:$J$201,0))="",INDEX(Matches!$H$2:$H$201,MATCH($A1585&amp;"-10",Matches!$J$2:$J$201,0))=""),"",IF(AND($C1585&lt;&gt;"",INDEX(Matches!$F$2:$F$201,MATCH($A1585&amp;"-10",Matches!$J$2:$J$201,0))&lt;&gt;"",$C1585&gt;=INDEX(Matches!$F$2:$F$201,MATCH($A1585&amp;"-10",Matches!$J$2:$J$201,0))),"",IF(AND(V1585=INDEX(Matches!$G$2:$G$201,MATCH($A1585&amp;"-10",Matches!$J$2:$J$201,0)),W1585=INDEX(Matches!$H$2:$H$201,MATCH($A1585&amp;"-10",Matches!$J$2:$J$201,0))),5,IF(SIGN(V1585-W1585)&lt;&gt;SIGN(INDEX(Matches!$G$2:$G$201,MATCH($A1585&amp;"-10",Matches!$J$2:$J$201,0))-INDEX(Matches!$H$2:$H$201,MATCH($A1585&amp;"-10",Matches!$J$2:$J$201,0))),0,IF(V1585-W1585=INDEX(Matches!$G$2:$G$201,MATCH($A1585&amp;"-10",Matches!$J$2:$J$201,0))-INDEX(Matches!$H$2:$H$201,MATCH($A1585&amp;"-10",Matches!$J$2:$J$201,0)),3,2))))),""))</f>
        <v/>
      </c>
      <c r="AH1585" s="13" t="str">
        <f aca="false">IF($B1585="","",SUM(X1585:AG1585))</f>
        <v/>
      </c>
      <c r="AI1585" s="12" t="str">
        <f aca="false">IF($B1585="","",COUNTIF(X1585:AG1585,5))</f>
        <v/>
      </c>
      <c r="AJ1585" s="12" t="str">
        <f aca="false">IF($B1585="","",COUNTIF(X1585:AG1585,"&gt;=2"))</f>
        <v/>
      </c>
      <c r="AK1585" s="12" t="str">
        <f aca="false">IF($B1585="","",COUNT(X1585:AG1585))</f>
        <v/>
      </c>
    </row>
    <row r="1586" customFormat="false" ht="15" hidden="false" customHeight="false" outlineLevel="0" collapsed="false">
      <c r="A1586" s="7"/>
      <c r="B1586" s="7"/>
      <c r="C1586" s="11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12" t="str">
        <f aca="false">IF(OR($B1586="",D1586="",E1586=""),"",IFERROR(IF(OR(INDEX(Matches!$I$2:$I$201,MATCH($A1586&amp;"-1",Matches!$J$2:$J$201,0))="Void",INDEX(Matches!$G$2:$G$201,MATCH($A1586&amp;"-1",Matches!$J$2:$J$201,0))="",INDEX(Matches!$H$2:$H$201,MATCH($A1586&amp;"-1",Matches!$J$2:$J$201,0))=""),"",IF(AND($C1586&lt;&gt;"",INDEX(Matches!$F$2:$F$201,MATCH($A1586&amp;"-1",Matches!$J$2:$J$201,0))&lt;&gt;"",$C1586&gt;=INDEX(Matches!$F$2:$F$201,MATCH($A1586&amp;"-1",Matches!$J$2:$J$201,0))),"",IF(AND(D1586=INDEX(Matches!$G$2:$G$201,MATCH($A1586&amp;"-1",Matches!$J$2:$J$201,0)),E1586=INDEX(Matches!$H$2:$H$201,MATCH($A1586&amp;"-1",Matches!$J$2:$J$201,0))),5,IF(SIGN(D1586-E1586)&lt;&gt;SIGN(INDEX(Matches!$G$2:$G$201,MATCH($A1586&amp;"-1",Matches!$J$2:$J$201,0))-INDEX(Matches!$H$2:$H$201,MATCH($A1586&amp;"-1",Matches!$J$2:$J$201,0))),0,IF(D1586-E1586=INDEX(Matches!$G$2:$G$201,MATCH($A1586&amp;"-1",Matches!$J$2:$J$201,0))-INDEX(Matches!$H$2:$H$201,MATCH($A1586&amp;"-1",Matches!$J$2:$J$201,0)),3,2))))),""))</f>
        <v/>
      </c>
      <c r="Y1586" s="12" t="str">
        <f aca="false">IF(OR($B1586="",F1586="",G1586=""),"",IFERROR(IF(OR(INDEX(Matches!$I$2:$I$201,MATCH($A1586&amp;"-2",Matches!$J$2:$J$201,0))="Void",INDEX(Matches!$G$2:$G$201,MATCH($A1586&amp;"-2",Matches!$J$2:$J$201,0))="",INDEX(Matches!$H$2:$H$201,MATCH($A1586&amp;"-2",Matches!$J$2:$J$201,0))=""),"",IF(AND($C1586&lt;&gt;"",INDEX(Matches!$F$2:$F$201,MATCH($A1586&amp;"-2",Matches!$J$2:$J$201,0))&lt;&gt;"",$C1586&gt;=INDEX(Matches!$F$2:$F$201,MATCH($A1586&amp;"-2",Matches!$J$2:$J$201,0))),"",IF(AND(F1586=INDEX(Matches!$G$2:$G$201,MATCH($A1586&amp;"-2",Matches!$J$2:$J$201,0)),G1586=INDEX(Matches!$H$2:$H$201,MATCH($A1586&amp;"-2",Matches!$J$2:$J$201,0))),5,IF(SIGN(F1586-G1586)&lt;&gt;SIGN(INDEX(Matches!$G$2:$G$201,MATCH($A1586&amp;"-2",Matches!$J$2:$J$201,0))-INDEX(Matches!$H$2:$H$201,MATCH($A1586&amp;"-2",Matches!$J$2:$J$201,0))),0,IF(F1586-G1586=INDEX(Matches!$G$2:$G$201,MATCH($A1586&amp;"-2",Matches!$J$2:$J$201,0))-INDEX(Matches!$H$2:$H$201,MATCH($A1586&amp;"-2",Matches!$J$2:$J$201,0)),3,2))))),""))</f>
        <v/>
      </c>
      <c r="Z1586" s="12" t="str">
        <f aca="false">IF(OR($B1586="",H1586="",I1586=""),"",IFERROR(IF(OR(INDEX(Matches!$I$2:$I$201,MATCH($A1586&amp;"-3",Matches!$J$2:$J$201,0))="Void",INDEX(Matches!$G$2:$G$201,MATCH($A1586&amp;"-3",Matches!$J$2:$J$201,0))="",INDEX(Matches!$H$2:$H$201,MATCH($A1586&amp;"-3",Matches!$J$2:$J$201,0))=""),"",IF(AND($C1586&lt;&gt;"",INDEX(Matches!$F$2:$F$201,MATCH($A1586&amp;"-3",Matches!$J$2:$J$201,0))&lt;&gt;"",$C1586&gt;=INDEX(Matches!$F$2:$F$201,MATCH($A1586&amp;"-3",Matches!$J$2:$J$201,0))),"",IF(AND(H1586=INDEX(Matches!$G$2:$G$201,MATCH($A1586&amp;"-3",Matches!$J$2:$J$201,0)),I1586=INDEX(Matches!$H$2:$H$201,MATCH($A1586&amp;"-3",Matches!$J$2:$J$201,0))),5,IF(SIGN(H1586-I1586)&lt;&gt;SIGN(INDEX(Matches!$G$2:$G$201,MATCH($A1586&amp;"-3",Matches!$J$2:$J$201,0))-INDEX(Matches!$H$2:$H$201,MATCH($A1586&amp;"-3",Matches!$J$2:$J$201,0))),0,IF(H1586-I1586=INDEX(Matches!$G$2:$G$201,MATCH($A1586&amp;"-3",Matches!$J$2:$J$201,0))-INDEX(Matches!$H$2:$H$201,MATCH($A1586&amp;"-3",Matches!$J$2:$J$201,0)),3,2))))),""))</f>
        <v/>
      </c>
      <c r="AA1586" s="12" t="str">
        <f aca="false">IF(OR($B1586="",J1586="",K1586=""),"",IFERROR(IF(OR(INDEX(Matches!$I$2:$I$201,MATCH($A1586&amp;"-4",Matches!$J$2:$J$201,0))="Void",INDEX(Matches!$G$2:$G$201,MATCH($A1586&amp;"-4",Matches!$J$2:$J$201,0))="",INDEX(Matches!$H$2:$H$201,MATCH($A1586&amp;"-4",Matches!$J$2:$J$201,0))=""),"",IF(AND($C1586&lt;&gt;"",INDEX(Matches!$F$2:$F$201,MATCH($A1586&amp;"-4",Matches!$J$2:$J$201,0))&lt;&gt;"",$C1586&gt;=INDEX(Matches!$F$2:$F$201,MATCH($A1586&amp;"-4",Matches!$J$2:$J$201,0))),"",IF(AND(J1586=INDEX(Matches!$G$2:$G$201,MATCH($A1586&amp;"-4",Matches!$J$2:$J$201,0)),K1586=INDEX(Matches!$H$2:$H$201,MATCH($A1586&amp;"-4",Matches!$J$2:$J$201,0))),5,IF(SIGN(J1586-K1586)&lt;&gt;SIGN(INDEX(Matches!$G$2:$G$201,MATCH($A1586&amp;"-4",Matches!$J$2:$J$201,0))-INDEX(Matches!$H$2:$H$201,MATCH($A1586&amp;"-4",Matches!$J$2:$J$201,0))),0,IF(J1586-K1586=INDEX(Matches!$G$2:$G$201,MATCH($A1586&amp;"-4",Matches!$J$2:$J$201,0))-INDEX(Matches!$H$2:$H$201,MATCH($A1586&amp;"-4",Matches!$J$2:$J$201,0)),3,2))))),""))</f>
        <v/>
      </c>
      <c r="AB1586" s="12" t="str">
        <f aca="false">IF(OR($B1586="",L1586="",M1586=""),"",IFERROR(IF(OR(INDEX(Matches!$I$2:$I$201,MATCH($A1586&amp;"-5",Matches!$J$2:$J$201,0))="Void",INDEX(Matches!$G$2:$G$201,MATCH($A1586&amp;"-5",Matches!$J$2:$J$201,0))="",INDEX(Matches!$H$2:$H$201,MATCH($A1586&amp;"-5",Matches!$J$2:$J$201,0))=""),"",IF(AND($C1586&lt;&gt;"",INDEX(Matches!$F$2:$F$201,MATCH($A1586&amp;"-5",Matches!$J$2:$J$201,0))&lt;&gt;"",$C1586&gt;=INDEX(Matches!$F$2:$F$201,MATCH($A1586&amp;"-5",Matches!$J$2:$J$201,0))),"",IF(AND(L1586=INDEX(Matches!$G$2:$G$201,MATCH($A1586&amp;"-5",Matches!$J$2:$J$201,0)),M1586=INDEX(Matches!$H$2:$H$201,MATCH($A1586&amp;"-5",Matches!$J$2:$J$201,0))),5,IF(SIGN(L1586-M1586)&lt;&gt;SIGN(INDEX(Matches!$G$2:$G$201,MATCH($A1586&amp;"-5",Matches!$J$2:$J$201,0))-INDEX(Matches!$H$2:$H$201,MATCH($A1586&amp;"-5",Matches!$J$2:$J$201,0))),0,IF(L1586-M1586=INDEX(Matches!$G$2:$G$201,MATCH($A1586&amp;"-5",Matches!$J$2:$J$201,0))-INDEX(Matches!$H$2:$H$201,MATCH($A1586&amp;"-5",Matches!$J$2:$J$201,0)),3,2))))),""))</f>
        <v/>
      </c>
      <c r="AC1586" s="12" t="str">
        <f aca="false">IF(OR($B1586="",N1586="",O1586=""),"",IFERROR(IF(OR(INDEX(Matches!$I$2:$I$201,MATCH($A1586&amp;"-6",Matches!$J$2:$J$201,0))="Void",INDEX(Matches!$G$2:$G$201,MATCH($A1586&amp;"-6",Matches!$J$2:$J$201,0))="",INDEX(Matches!$H$2:$H$201,MATCH($A1586&amp;"-6",Matches!$J$2:$J$201,0))=""),"",IF(AND($C1586&lt;&gt;"",INDEX(Matches!$F$2:$F$201,MATCH($A1586&amp;"-6",Matches!$J$2:$J$201,0))&lt;&gt;"",$C1586&gt;=INDEX(Matches!$F$2:$F$201,MATCH($A1586&amp;"-6",Matches!$J$2:$J$201,0))),"",IF(AND(N1586=INDEX(Matches!$G$2:$G$201,MATCH($A1586&amp;"-6",Matches!$J$2:$J$201,0)),O1586=INDEX(Matches!$H$2:$H$201,MATCH($A1586&amp;"-6",Matches!$J$2:$J$201,0))),5,IF(SIGN(N1586-O1586)&lt;&gt;SIGN(INDEX(Matches!$G$2:$G$201,MATCH($A1586&amp;"-6",Matches!$J$2:$J$201,0))-INDEX(Matches!$H$2:$H$201,MATCH($A1586&amp;"-6",Matches!$J$2:$J$201,0))),0,IF(N1586-O1586=INDEX(Matches!$G$2:$G$201,MATCH($A1586&amp;"-6",Matches!$J$2:$J$201,0))-INDEX(Matches!$H$2:$H$201,MATCH($A1586&amp;"-6",Matches!$J$2:$J$201,0)),3,2))))),""))</f>
        <v/>
      </c>
      <c r="AD1586" s="12" t="str">
        <f aca="false">IF(OR($B1586="",P1586="",Q1586=""),"",IFERROR(IF(OR(INDEX(Matches!$I$2:$I$201,MATCH($A1586&amp;"-7",Matches!$J$2:$J$201,0))="Void",INDEX(Matches!$G$2:$G$201,MATCH($A1586&amp;"-7",Matches!$J$2:$J$201,0))="",INDEX(Matches!$H$2:$H$201,MATCH($A1586&amp;"-7",Matches!$J$2:$J$201,0))=""),"",IF(AND($C1586&lt;&gt;"",INDEX(Matches!$F$2:$F$201,MATCH($A1586&amp;"-7",Matches!$J$2:$J$201,0))&lt;&gt;"",$C1586&gt;=INDEX(Matches!$F$2:$F$201,MATCH($A1586&amp;"-7",Matches!$J$2:$J$201,0))),"",IF(AND(P1586=INDEX(Matches!$G$2:$G$201,MATCH($A1586&amp;"-7",Matches!$J$2:$J$201,0)),Q1586=INDEX(Matches!$H$2:$H$201,MATCH($A1586&amp;"-7",Matches!$J$2:$J$201,0))),5,IF(SIGN(P1586-Q1586)&lt;&gt;SIGN(INDEX(Matches!$G$2:$G$201,MATCH($A1586&amp;"-7",Matches!$J$2:$J$201,0))-INDEX(Matches!$H$2:$H$201,MATCH($A1586&amp;"-7",Matches!$J$2:$J$201,0))),0,IF(P1586-Q1586=INDEX(Matches!$G$2:$G$201,MATCH($A1586&amp;"-7",Matches!$J$2:$J$201,0))-INDEX(Matches!$H$2:$H$201,MATCH($A1586&amp;"-7",Matches!$J$2:$J$201,0)),3,2))))),""))</f>
        <v/>
      </c>
      <c r="AE1586" s="12" t="str">
        <f aca="false">IF(OR($B1586="",R1586="",S1586=""),"",IFERROR(IF(OR(INDEX(Matches!$I$2:$I$201,MATCH($A1586&amp;"-8",Matches!$J$2:$J$201,0))="Void",INDEX(Matches!$G$2:$G$201,MATCH($A1586&amp;"-8",Matches!$J$2:$J$201,0))="",INDEX(Matches!$H$2:$H$201,MATCH($A1586&amp;"-8",Matches!$J$2:$J$201,0))=""),"",IF(AND($C1586&lt;&gt;"",INDEX(Matches!$F$2:$F$201,MATCH($A1586&amp;"-8",Matches!$J$2:$J$201,0))&lt;&gt;"",$C1586&gt;=INDEX(Matches!$F$2:$F$201,MATCH($A1586&amp;"-8",Matches!$J$2:$J$201,0))),"",IF(AND(R1586=INDEX(Matches!$G$2:$G$201,MATCH($A1586&amp;"-8",Matches!$J$2:$J$201,0)),S1586=INDEX(Matches!$H$2:$H$201,MATCH($A1586&amp;"-8",Matches!$J$2:$J$201,0))),5,IF(SIGN(R1586-S1586)&lt;&gt;SIGN(INDEX(Matches!$G$2:$G$201,MATCH($A1586&amp;"-8",Matches!$J$2:$J$201,0))-INDEX(Matches!$H$2:$H$201,MATCH($A1586&amp;"-8",Matches!$J$2:$J$201,0))),0,IF(R1586-S1586=INDEX(Matches!$G$2:$G$201,MATCH($A1586&amp;"-8",Matches!$J$2:$J$201,0))-INDEX(Matches!$H$2:$H$201,MATCH($A1586&amp;"-8",Matches!$J$2:$J$201,0)),3,2))))),""))</f>
        <v/>
      </c>
      <c r="AF1586" s="12" t="str">
        <f aca="false">IF(OR($B1586="",T1586="",U1586=""),"",IFERROR(IF(OR(INDEX(Matches!$I$2:$I$201,MATCH($A1586&amp;"-9",Matches!$J$2:$J$201,0))="Void",INDEX(Matches!$G$2:$G$201,MATCH($A1586&amp;"-9",Matches!$J$2:$J$201,0))="",INDEX(Matches!$H$2:$H$201,MATCH($A1586&amp;"-9",Matches!$J$2:$J$201,0))=""),"",IF(AND($C1586&lt;&gt;"",INDEX(Matches!$F$2:$F$201,MATCH($A1586&amp;"-9",Matches!$J$2:$J$201,0))&lt;&gt;"",$C1586&gt;=INDEX(Matches!$F$2:$F$201,MATCH($A1586&amp;"-9",Matches!$J$2:$J$201,0))),"",IF(AND(T1586=INDEX(Matches!$G$2:$G$201,MATCH($A1586&amp;"-9",Matches!$J$2:$J$201,0)),U1586=INDEX(Matches!$H$2:$H$201,MATCH($A1586&amp;"-9",Matches!$J$2:$J$201,0))),5,IF(SIGN(T1586-U1586)&lt;&gt;SIGN(INDEX(Matches!$G$2:$G$201,MATCH($A1586&amp;"-9",Matches!$J$2:$J$201,0))-INDEX(Matches!$H$2:$H$201,MATCH($A1586&amp;"-9",Matches!$J$2:$J$201,0))),0,IF(T1586-U1586=INDEX(Matches!$G$2:$G$201,MATCH($A1586&amp;"-9",Matches!$J$2:$J$201,0))-INDEX(Matches!$H$2:$H$201,MATCH($A1586&amp;"-9",Matches!$J$2:$J$201,0)),3,2))))),""))</f>
        <v/>
      </c>
      <c r="AG1586" s="12" t="str">
        <f aca="false">IF(OR($B1586="",V1586="",W1586=""),"",IFERROR(IF(OR(INDEX(Matches!$I$2:$I$201,MATCH($A1586&amp;"-10",Matches!$J$2:$J$201,0))="Void",INDEX(Matches!$G$2:$G$201,MATCH($A1586&amp;"-10",Matches!$J$2:$J$201,0))="",INDEX(Matches!$H$2:$H$201,MATCH($A1586&amp;"-10",Matches!$J$2:$J$201,0))=""),"",IF(AND($C1586&lt;&gt;"",INDEX(Matches!$F$2:$F$201,MATCH($A1586&amp;"-10",Matches!$J$2:$J$201,0))&lt;&gt;"",$C1586&gt;=INDEX(Matches!$F$2:$F$201,MATCH($A1586&amp;"-10",Matches!$J$2:$J$201,0))),"",IF(AND(V1586=INDEX(Matches!$G$2:$G$201,MATCH($A1586&amp;"-10",Matches!$J$2:$J$201,0)),W1586=INDEX(Matches!$H$2:$H$201,MATCH($A1586&amp;"-10",Matches!$J$2:$J$201,0))),5,IF(SIGN(V1586-W1586)&lt;&gt;SIGN(INDEX(Matches!$G$2:$G$201,MATCH($A1586&amp;"-10",Matches!$J$2:$J$201,0))-INDEX(Matches!$H$2:$H$201,MATCH($A1586&amp;"-10",Matches!$J$2:$J$201,0))),0,IF(V1586-W1586=INDEX(Matches!$G$2:$G$201,MATCH($A1586&amp;"-10",Matches!$J$2:$J$201,0))-INDEX(Matches!$H$2:$H$201,MATCH($A1586&amp;"-10",Matches!$J$2:$J$201,0)),3,2))))),""))</f>
        <v/>
      </c>
      <c r="AH1586" s="13" t="str">
        <f aca="false">IF($B1586="","",SUM(X1586:AG1586))</f>
        <v/>
      </c>
      <c r="AI1586" s="12" t="str">
        <f aca="false">IF($B1586="","",COUNTIF(X1586:AG1586,5))</f>
        <v/>
      </c>
      <c r="AJ1586" s="12" t="str">
        <f aca="false">IF($B1586="","",COUNTIF(X1586:AG1586,"&gt;=2"))</f>
        <v/>
      </c>
      <c r="AK1586" s="12" t="str">
        <f aca="false">IF($B1586="","",COUNT(X1586:AG1586))</f>
        <v/>
      </c>
    </row>
    <row r="1587" customFormat="false" ht="15" hidden="false" customHeight="false" outlineLevel="0" collapsed="false">
      <c r="A1587" s="7"/>
      <c r="B1587" s="7"/>
      <c r="C1587" s="11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12" t="str">
        <f aca="false">IF(OR($B1587="",D1587="",E1587=""),"",IFERROR(IF(OR(INDEX(Matches!$I$2:$I$201,MATCH($A1587&amp;"-1",Matches!$J$2:$J$201,0))="Void",INDEX(Matches!$G$2:$G$201,MATCH($A1587&amp;"-1",Matches!$J$2:$J$201,0))="",INDEX(Matches!$H$2:$H$201,MATCH($A1587&amp;"-1",Matches!$J$2:$J$201,0))=""),"",IF(AND($C1587&lt;&gt;"",INDEX(Matches!$F$2:$F$201,MATCH($A1587&amp;"-1",Matches!$J$2:$J$201,0))&lt;&gt;"",$C1587&gt;=INDEX(Matches!$F$2:$F$201,MATCH($A1587&amp;"-1",Matches!$J$2:$J$201,0))),"",IF(AND(D1587=INDEX(Matches!$G$2:$G$201,MATCH($A1587&amp;"-1",Matches!$J$2:$J$201,0)),E1587=INDEX(Matches!$H$2:$H$201,MATCH($A1587&amp;"-1",Matches!$J$2:$J$201,0))),5,IF(SIGN(D1587-E1587)&lt;&gt;SIGN(INDEX(Matches!$G$2:$G$201,MATCH($A1587&amp;"-1",Matches!$J$2:$J$201,0))-INDEX(Matches!$H$2:$H$201,MATCH($A1587&amp;"-1",Matches!$J$2:$J$201,0))),0,IF(D1587-E1587=INDEX(Matches!$G$2:$G$201,MATCH($A1587&amp;"-1",Matches!$J$2:$J$201,0))-INDEX(Matches!$H$2:$H$201,MATCH($A1587&amp;"-1",Matches!$J$2:$J$201,0)),3,2))))),""))</f>
        <v/>
      </c>
      <c r="Y1587" s="12" t="str">
        <f aca="false">IF(OR($B1587="",F1587="",G1587=""),"",IFERROR(IF(OR(INDEX(Matches!$I$2:$I$201,MATCH($A1587&amp;"-2",Matches!$J$2:$J$201,0))="Void",INDEX(Matches!$G$2:$G$201,MATCH($A1587&amp;"-2",Matches!$J$2:$J$201,0))="",INDEX(Matches!$H$2:$H$201,MATCH($A1587&amp;"-2",Matches!$J$2:$J$201,0))=""),"",IF(AND($C1587&lt;&gt;"",INDEX(Matches!$F$2:$F$201,MATCH($A1587&amp;"-2",Matches!$J$2:$J$201,0))&lt;&gt;"",$C1587&gt;=INDEX(Matches!$F$2:$F$201,MATCH($A1587&amp;"-2",Matches!$J$2:$J$201,0))),"",IF(AND(F1587=INDEX(Matches!$G$2:$G$201,MATCH($A1587&amp;"-2",Matches!$J$2:$J$201,0)),G1587=INDEX(Matches!$H$2:$H$201,MATCH($A1587&amp;"-2",Matches!$J$2:$J$201,0))),5,IF(SIGN(F1587-G1587)&lt;&gt;SIGN(INDEX(Matches!$G$2:$G$201,MATCH($A1587&amp;"-2",Matches!$J$2:$J$201,0))-INDEX(Matches!$H$2:$H$201,MATCH($A1587&amp;"-2",Matches!$J$2:$J$201,0))),0,IF(F1587-G1587=INDEX(Matches!$G$2:$G$201,MATCH($A1587&amp;"-2",Matches!$J$2:$J$201,0))-INDEX(Matches!$H$2:$H$201,MATCH($A1587&amp;"-2",Matches!$J$2:$J$201,0)),3,2))))),""))</f>
        <v/>
      </c>
      <c r="Z1587" s="12" t="str">
        <f aca="false">IF(OR($B1587="",H1587="",I1587=""),"",IFERROR(IF(OR(INDEX(Matches!$I$2:$I$201,MATCH($A1587&amp;"-3",Matches!$J$2:$J$201,0))="Void",INDEX(Matches!$G$2:$G$201,MATCH($A1587&amp;"-3",Matches!$J$2:$J$201,0))="",INDEX(Matches!$H$2:$H$201,MATCH($A1587&amp;"-3",Matches!$J$2:$J$201,0))=""),"",IF(AND($C1587&lt;&gt;"",INDEX(Matches!$F$2:$F$201,MATCH($A1587&amp;"-3",Matches!$J$2:$J$201,0))&lt;&gt;"",$C1587&gt;=INDEX(Matches!$F$2:$F$201,MATCH($A1587&amp;"-3",Matches!$J$2:$J$201,0))),"",IF(AND(H1587=INDEX(Matches!$G$2:$G$201,MATCH($A1587&amp;"-3",Matches!$J$2:$J$201,0)),I1587=INDEX(Matches!$H$2:$H$201,MATCH($A1587&amp;"-3",Matches!$J$2:$J$201,0))),5,IF(SIGN(H1587-I1587)&lt;&gt;SIGN(INDEX(Matches!$G$2:$G$201,MATCH($A1587&amp;"-3",Matches!$J$2:$J$201,0))-INDEX(Matches!$H$2:$H$201,MATCH($A1587&amp;"-3",Matches!$J$2:$J$201,0))),0,IF(H1587-I1587=INDEX(Matches!$G$2:$G$201,MATCH($A1587&amp;"-3",Matches!$J$2:$J$201,0))-INDEX(Matches!$H$2:$H$201,MATCH($A1587&amp;"-3",Matches!$J$2:$J$201,0)),3,2))))),""))</f>
        <v/>
      </c>
      <c r="AA1587" s="12" t="str">
        <f aca="false">IF(OR($B1587="",J1587="",K1587=""),"",IFERROR(IF(OR(INDEX(Matches!$I$2:$I$201,MATCH($A1587&amp;"-4",Matches!$J$2:$J$201,0))="Void",INDEX(Matches!$G$2:$G$201,MATCH($A1587&amp;"-4",Matches!$J$2:$J$201,0))="",INDEX(Matches!$H$2:$H$201,MATCH($A1587&amp;"-4",Matches!$J$2:$J$201,0))=""),"",IF(AND($C1587&lt;&gt;"",INDEX(Matches!$F$2:$F$201,MATCH($A1587&amp;"-4",Matches!$J$2:$J$201,0))&lt;&gt;"",$C1587&gt;=INDEX(Matches!$F$2:$F$201,MATCH($A1587&amp;"-4",Matches!$J$2:$J$201,0))),"",IF(AND(J1587=INDEX(Matches!$G$2:$G$201,MATCH($A1587&amp;"-4",Matches!$J$2:$J$201,0)),K1587=INDEX(Matches!$H$2:$H$201,MATCH($A1587&amp;"-4",Matches!$J$2:$J$201,0))),5,IF(SIGN(J1587-K1587)&lt;&gt;SIGN(INDEX(Matches!$G$2:$G$201,MATCH($A1587&amp;"-4",Matches!$J$2:$J$201,0))-INDEX(Matches!$H$2:$H$201,MATCH($A1587&amp;"-4",Matches!$J$2:$J$201,0))),0,IF(J1587-K1587=INDEX(Matches!$G$2:$G$201,MATCH($A1587&amp;"-4",Matches!$J$2:$J$201,0))-INDEX(Matches!$H$2:$H$201,MATCH($A1587&amp;"-4",Matches!$J$2:$J$201,0)),3,2))))),""))</f>
        <v/>
      </c>
      <c r="AB1587" s="12" t="str">
        <f aca="false">IF(OR($B1587="",L1587="",M1587=""),"",IFERROR(IF(OR(INDEX(Matches!$I$2:$I$201,MATCH($A1587&amp;"-5",Matches!$J$2:$J$201,0))="Void",INDEX(Matches!$G$2:$G$201,MATCH($A1587&amp;"-5",Matches!$J$2:$J$201,0))="",INDEX(Matches!$H$2:$H$201,MATCH($A1587&amp;"-5",Matches!$J$2:$J$201,0))=""),"",IF(AND($C1587&lt;&gt;"",INDEX(Matches!$F$2:$F$201,MATCH($A1587&amp;"-5",Matches!$J$2:$J$201,0))&lt;&gt;"",$C1587&gt;=INDEX(Matches!$F$2:$F$201,MATCH($A1587&amp;"-5",Matches!$J$2:$J$201,0))),"",IF(AND(L1587=INDEX(Matches!$G$2:$G$201,MATCH($A1587&amp;"-5",Matches!$J$2:$J$201,0)),M1587=INDEX(Matches!$H$2:$H$201,MATCH($A1587&amp;"-5",Matches!$J$2:$J$201,0))),5,IF(SIGN(L1587-M1587)&lt;&gt;SIGN(INDEX(Matches!$G$2:$G$201,MATCH($A1587&amp;"-5",Matches!$J$2:$J$201,0))-INDEX(Matches!$H$2:$H$201,MATCH($A1587&amp;"-5",Matches!$J$2:$J$201,0))),0,IF(L1587-M1587=INDEX(Matches!$G$2:$G$201,MATCH($A1587&amp;"-5",Matches!$J$2:$J$201,0))-INDEX(Matches!$H$2:$H$201,MATCH($A1587&amp;"-5",Matches!$J$2:$J$201,0)),3,2))))),""))</f>
        <v/>
      </c>
      <c r="AC1587" s="12" t="str">
        <f aca="false">IF(OR($B1587="",N1587="",O1587=""),"",IFERROR(IF(OR(INDEX(Matches!$I$2:$I$201,MATCH($A1587&amp;"-6",Matches!$J$2:$J$201,0))="Void",INDEX(Matches!$G$2:$G$201,MATCH($A1587&amp;"-6",Matches!$J$2:$J$201,0))="",INDEX(Matches!$H$2:$H$201,MATCH($A1587&amp;"-6",Matches!$J$2:$J$201,0))=""),"",IF(AND($C1587&lt;&gt;"",INDEX(Matches!$F$2:$F$201,MATCH($A1587&amp;"-6",Matches!$J$2:$J$201,0))&lt;&gt;"",$C1587&gt;=INDEX(Matches!$F$2:$F$201,MATCH($A1587&amp;"-6",Matches!$J$2:$J$201,0))),"",IF(AND(N1587=INDEX(Matches!$G$2:$G$201,MATCH($A1587&amp;"-6",Matches!$J$2:$J$201,0)),O1587=INDEX(Matches!$H$2:$H$201,MATCH($A1587&amp;"-6",Matches!$J$2:$J$201,0))),5,IF(SIGN(N1587-O1587)&lt;&gt;SIGN(INDEX(Matches!$G$2:$G$201,MATCH($A1587&amp;"-6",Matches!$J$2:$J$201,0))-INDEX(Matches!$H$2:$H$201,MATCH($A1587&amp;"-6",Matches!$J$2:$J$201,0))),0,IF(N1587-O1587=INDEX(Matches!$G$2:$G$201,MATCH($A1587&amp;"-6",Matches!$J$2:$J$201,0))-INDEX(Matches!$H$2:$H$201,MATCH($A1587&amp;"-6",Matches!$J$2:$J$201,0)),3,2))))),""))</f>
        <v/>
      </c>
      <c r="AD1587" s="12" t="str">
        <f aca="false">IF(OR($B1587="",P1587="",Q1587=""),"",IFERROR(IF(OR(INDEX(Matches!$I$2:$I$201,MATCH($A1587&amp;"-7",Matches!$J$2:$J$201,0))="Void",INDEX(Matches!$G$2:$G$201,MATCH($A1587&amp;"-7",Matches!$J$2:$J$201,0))="",INDEX(Matches!$H$2:$H$201,MATCH($A1587&amp;"-7",Matches!$J$2:$J$201,0))=""),"",IF(AND($C1587&lt;&gt;"",INDEX(Matches!$F$2:$F$201,MATCH($A1587&amp;"-7",Matches!$J$2:$J$201,0))&lt;&gt;"",$C1587&gt;=INDEX(Matches!$F$2:$F$201,MATCH($A1587&amp;"-7",Matches!$J$2:$J$201,0))),"",IF(AND(P1587=INDEX(Matches!$G$2:$G$201,MATCH($A1587&amp;"-7",Matches!$J$2:$J$201,0)),Q1587=INDEX(Matches!$H$2:$H$201,MATCH($A1587&amp;"-7",Matches!$J$2:$J$201,0))),5,IF(SIGN(P1587-Q1587)&lt;&gt;SIGN(INDEX(Matches!$G$2:$G$201,MATCH($A1587&amp;"-7",Matches!$J$2:$J$201,0))-INDEX(Matches!$H$2:$H$201,MATCH($A1587&amp;"-7",Matches!$J$2:$J$201,0))),0,IF(P1587-Q1587=INDEX(Matches!$G$2:$G$201,MATCH($A1587&amp;"-7",Matches!$J$2:$J$201,0))-INDEX(Matches!$H$2:$H$201,MATCH($A1587&amp;"-7",Matches!$J$2:$J$201,0)),3,2))))),""))</f>
        <v/>
      </c>
      <c r="AE1587" s="12" t="str">
        <f aca="false">IF(OR($B1587="",R1587="",S1587=""),"",IFERROR(IF(OR(INDEX(Matches!$I$2:$I$201,MATCH($A1587&amp;"-8",Matches!$J$2:$J$201,0))="Void",INDEX(Matches!$G$2:$G$201,MATCH($A1587&amp;"-8",Matches!$J$2:$J$201,0))="",INDEX(Matches!$H$2:$H$201,MATCH($A1587&amp;"-8",Matches!$J$2:$J$201,0))=""),"",IF(AND($C1587&lt;&gt;"",INDEX(Matches!$F$2:$F$201,MATCH($A1587&amp;"-8",Matches!$J$2:$J$201,0))&lt;&gt;"",$C1587&gt;=INDEX(Matches!$F$2:$F$201,MATCH($A1587&amp;"-8",Matches!$J$2:$J$201,0))),"",IF(AND(R1587=INDEX(Matches!$G$2:$G$201,MATCH($A1587&amp;"-8",Matches!$J$2:$J$201,0)),S1587=INDEX(Matches!$H$2:$H$201,MATCH($A1587&amp;"-8",Matches!$J$2:$J$201,0))),5,IF(SIGN(R1587-S1587)&lt;&gt;SIGN(INDEX(Matches!$G$2:$G$201,MATCH($A1587&amp;"-8",Matches!$J$2:$J$201,0))-INDEX(Matches!$H$2:$H$201,MATCH($A1587&amp;"-8",Matches!$J$2:$J$201,0))),0,IF(R1587-S1587=INDEX(Matches!$G$2:$G$201,MATCH($A1587&amp;"-8",Matches!$J$2:$J$201,0))-INDEX(Matches!$H$2:$H$201,MATCH($A1587&amp;"-8",Matches!$J$2:$J$201,0)),3,2))))),""))</f>
        <v/>
      </c>
      <c r="AF1587" s="12" t="str">
        <f aca="false">IF(OR($B1587="",T1587="",U1587=""),"",IFERROR(IF(OR(INDEX(Matches!$I$2:$I$201,MATCH($A1587&amp;"-9",Matches!$J$2:$J$201,0))="Void",INDEX(Matches!$G$2:$G$201,MATCH($A1587&amp;"-9",Matches!$J$2:$J$201,0))="",INDEX(Matches!$H$2:$H$201,MATCH($A1587&amp;"-9",Matches!$J$2:$J$201,0))=""),"",IF(AND($C1587&lt;&gt;"",INDEX(Matches!$F$2:$F$201,MATCH($A1587&amp;"-9",Matches!$J$2:$J$201,0))&lt;&gt;"",$C1587&gt;=INDEX(Matches!$F$2:$F$201,MATCH($A1587&amp;"-9",Matches!$J$2:$J$201,0))),"",IF(AND(T1587=INDEX(Matches!$G$2:$G$201,MATCH($A1587&amp;"-9",Matches!$J$2:$J$201,0)),U1587=INDEX(Matches!$H$2:$H$201,MATCH($A1587&amp;"-9",Matches!$J$2:$J$201,0))),5,IF(SIGN(T1587-U1587)&lt;&gt;SIGN(INDEX(Matches!$G$2:$G$201,MATCH($A1587&amp;"-9",Matches!$J$2:$J$201,0))-INDEX(Matches!$H$2:$H$201,MATCH($A1587&amp;"-9",Matches!$J$2:$J$201,0))),0,IF(T1587-U1587=INDEX(Matches!$G$2:$G$201,MATCH($A1587&amp;"-9",Matches!$J$2:$J$201,0))-INDEX(Matches!$H$2:$H$201,MATCH($A1587&amp;"-9",Matches!$J$2:$J$201,0)),3,2))))),""))</f>
        <v/>
      </c>
      <c r="AG1587" s="12" t="str">
        <f aca="false">IF(OR($B1587="",V1587="",W1587=""),"",IFERROR(IF(OR(INDEX(Matches!$I$2:$I$201,MATCH($A1587&amp;"-10",Matches!$J$2:$J$201,0))="Void",INDEX(Matches!$G$2:$G$201,MATCH($A1587&amp;"-10",Matches!$J$2:$J$201,0))="",INDEX(Matches!$H$2:$H$201,MATCH($A1587&amp;"-10",Matches!$J$2:$J$201,0))=""),"",IF(AND($C1587&lt;&gt;"",INDEX(Matches!$F$2:$F$201,MATCH($A1587&amp;"-10",Matches!$J$2:$J$201,0))&lt;&gt;"",$C1587&gt;=INDEX(Matches!$F$2:$F$201,MATCH($A1587&amp;"-10",Matches!$J$2:$J$201,0))),"",IF(AND(V1587=INDEX(Matches!$G$2:$G$201,MATCH($A1587&amp;"-10",Matches!$J$2:$J$201,0)),W1587=INDEX(Matches!$H$2:$H$201,MATCH($A1587&amp;"-10",Matches!$J$2:$J$201,0))),5,IF(SIGN(V1587-W1587)&lt;&gt;SIGN(INDEX(Matches!$G$2:$G$201,MATCH($A1587&amp;"-10",Matches!$J$2:$J$201,0))-INDEX(Matches!$H$2:$H$201,MATCH($A1587&amp;"-10",Matches!$J$2:$J$201,0))),0,IF(V1587-W1587=INDEX(Matches!$G$2:$G$201,MATCH($A1587&amp;"-10",Matches!$J$2:$J$201,0))-INDEX(Matches!$H$2:$H$201,MATCH($A1587&amp;"-10",Matches!$J$2:$J$201,0)),3,2))))),""))</f>
        <v/>
      </c>
      <c r="AH1587" s="13" t="str">
        <f aca="false">IF($B1587="","",SUM(X1587:AG1587))</f>
        <v/>
      </c>
      <c r="AI1587" s="12" t="str">
        <f aca="false">IF($B1587="","",COUNTIF(X1587:AG1587,5))</f>
        <v/>
      </c>
      <c r="AJ1587" s="12" t="str">
        <f aca="false">IF($B1587="","",COUNTIF(X1587:AG1587,"&gt;=2"))</f>
        <v/>
      </c>
      <c r="AK1587" s="12" t="str">
        <f aca="false">IF($B1587="","",COUNT(X1587:AG1587))</f>
        <v/>
      </c>
    </row>
    <row r="1588" customFormat="false" ht="15" hidden="false" customHeight="false" outlineLevel="0" collapsed="false">
      <c r="A1588" s="7"/>
      <c r="B1588" s="7"/>
      <c r="C1588" s="11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12" t="str">
        <f aca="false">IF(OR($B1588="",D1588="",E1588=""),"",IFERROR(IF(OR(INDEX(Matches!$I$2:$I$201,MATCH($A1588&amp;"-1",Matches!$J$2:$J$201,0))="Void",INDEX(Matches!$G$2:$G$201,MATCH($A1588&amp;"-1",Matches!$J$2:$J$201,0))="",INDEX(Matches!$H$2:$H$201,MATCH($A1588&amp;"-1",Matches!$J$2:$J$201,0))=""),"",IF(AND($C1588&lt;&gt;"",INDEX(Matches!$F$2:$F$201,MATCH($A1588&amp;"-1",Matches!$J$2:$J$201,0))&lt;&gt;"",$C1588&gt;=INDEX(Matches!$F$2:$F$201,MATCH($A1588&amp;"-1",Matches!$J$2:$J$201,0))),"",IF(AND(D1588=INDEX(Matches!$G$2:$G$201,MATCH($A1588&amp;"-1",Matches!$J$2:$J$201,0)),E1588=INDEX(Matches!$H$2:$H$201,MATCH($A1588&amp;"-1",Matches!$J$2:$J$201,0))),5,IF(SIGN(D1588-E1588)&lt;&gt;SIGN(INDEX(Matches!$G$2:$G$201,MATCH($A1588&amp;"-1",Matches!$J$2:$J$201,0))-INDEX(Matches!$H$2:$H$201,MATCH($A1588&amp;"-1",Matches!$J$2:$J$201,0))),0,IF(D1588-E1588=INDEX(Matches!$G$2:$G$201,MATCH($A1588&amp;"-1",Matches!$J$2:$J$201,0))-INDEX(Matches!$H$2:$H$201,MATCH($A1588&amp;"-1",Matches!$J$2:$J$201,0)),3,2))))),""))</f>
        <v/>
      </c>
      <c r="Y1588" s="12" t="str">
        <f aca="false">IF(OR($B1588="",F1588="",G1588=""),"",IFERROR(IF(OR(INDEX(Matches!$I$2:$I$201,MATCH($A1588&amp;"-2",Matches!$J$2:$J$201,0))="Void",INDEX(Matches!$G$2:$G$201,MATCH($A1588&amp;"-2",Matches!$J$2:$J$201,0))="",INDEX(Matches!$H$2:$H$201,MATCH($A1588&amp;"-2",Matches!$J$2:$J$201,0))=""),"",IF(AND($C1588&lt;&gt;"",INDEX(Matches!$F$2:$F$201,MATCH($A1588&amp;"-2",Matches!$J$2:$J$201,0))&lt;&gt;"",$C1588&gt;=INDEX(Matches!$F$2:$F$201,MATCH($A1588&amp;"-2",Matches!$J$2:$J$201,0))),"",IF(AND(F1588=INDEX(Matches!$G$2:$G$201,MATCH($A1588&amp;"-2",Matches!$J$2:$J$201,0)),G1588=INDEX(Matches!$H$2:$H$201,MATCH($A1588&amp;"-2",Matches!$J$2:$J$201,0))),5,IF(SIGN(F1588-G1588)&lt;&gt;SIGN(INDEX(Matches!$G$2:$G$201,MATCH($A1588&amp;"-2",Matches!$J$2:$J$201,0))-INDEX(Matches!$H$2:$H$201,MATCH($A1588&amp;"-2",Matches!$J$2:$J$201,0))),0,IF(F1588-G1588=INDEX(Matches!$G$2:$G$201,MATCH($A1588&amp;"-2",Matches!$J$2:$J$201,0))-INDEX(Matches!$H$2:$H$201,MATCH($A1588&amp;"-2",Matches!$J$2:$J$201,0)),3,2))))),""))</f>
        <v/>
      </c>
      <c r="Z1588" s="12" t="str">
        <f aca="false">IF(OR($B1588="",H1588="",I1588=""),"",IFERROR(IF(OR(INDEX(Matches!$I$2:$I$201,MATCH($A1588&amp;"-3",Matches!$J$2:$J$201,0))="Void",INDEX(Matches!$G$2:$G$201,MATCH($A1588&amp;"-3",Matches!$J$2:$J$201,0))="",INDEX(Matches!$H$2:$H$201,MATCH($A1588&amp;"-3",Matches!$J$2:$J$201,0))=""),"",IF(AND($C1588&lt;&gt;"",INDEX(Matches!$F$2:$F$201,MATCH($A1588&amp;"-3",Matches!$J$2:$J$201,0))&lt;&gt;"",$C1588&gt;=INDEX(Matches!$F$2:$F$201,MATCH($A1588&amp;"-3",Matches!$J$2:$J$201,0))),"",IF(AND(H1588=INDEX(Matches!$G$2:$G$201,MATCH($A1588&amp;"-3",Matches!$J$2:$J$201,0)),I1588=INDEX(Matches!$H$2:$H$201,MATCH($A1588&amp;"-3",Matches!$J$2:$J$201,0))),5,IF(SIGN(H1588-I1588)&lt;&gt;SIGN(INDEX(Matches!$G$2:$G$201,MATCH($A1588&amp;"-3",Matches!$J$2:$J$201,0))-INDEX(Matches!$H$2:$H$201,MATCH($A1588&amp;"-3",Matches!$J$2:$J$201,0))),0,IF(H1588-I1588=INDEX(Matches!$G$2:$G$201,MATCH($A1588&amp;"-3",Matches!$J$2:$J$201,0))-INDEX(Matches!$H$2:$H$201,MATCH($A1588&amp;"-3",Matches!$J$2:$J$201,0)),3,2))))),""))</f>
        <v/>
      </c>
      <c r="AA1588" s="12" t="str">
        <f aca="false">IF(OR($B1588="",J1588="",K1588=""),"",IFERROR(IF(OR(INDEX(Matches!$I$2:$I$201,MATCH($A1588&amp;"-4",Matches!$J$2:$J$201,0))="Void",INDEX(Matches!$G$2:$G$201,MATCH($A1588&amp;"-4",Matches!$J$2:$J$201,0))="",INDEX(Matches!$H$2:$H$201,MATCH($A1588&amp;"-4",Matches!$J$2:$J$201,0))=""),"",IF(AND($C1588&lt;&gt;"",INDEX(Matches!$F$2:$F$201,MATCH($A1588&amp;"-4",Matches!$J$2:$J$201,0))&lt;&gt;"",$C1588&gt;=INDEX(Matches!$F$2:$F$201,MATCH($A1588&amp;"-4",Matches!$J$2:$J$201,0))),"",IF(AND(J1588=INDEX(Matches!$G$2:$G$201,MATCH($A1588&amp;"-4",Matches!$J$2:$J$201,0)),K1588=INDEX(Matches!$H$2:$H$201,MATCH($A1588&amp;"-4",Matches!$J$2:$J$201,0))),5,IF(SIGN(J1588-K1588)&lt;&gt;SIGN(INDEX(Matches!$G$2:$G$201,MATCH($A1588&amp;"-4",Matches!$J$2:$J$201,0))-INDEX(Matches!$H$2:$H$201,MATCH($A1588&amp;"-4",Matches!$J$2:$J$201,0))),0,IF(J1588-K1588=INDEX(Matches!$G$2:$G$201,MATCH($A1588&amp;"-4",Matches!$J$2:$J$201,0))-INDEX(Matches!$H$2:$H$201,MATCH($A1588&amp;"-4",Matches!$J$2:$J$201,0)),3,2))))),""))</f>
        <v/>
      </c>
      <c r="AB1588" s="12" t="str">
        <f aca="false">IF(OR($B1588="",L1588="",M1588=""),"",IFERROR(IF(OR(INDEX(Matches!$I$2:$I$201,MATCH($A1588&amp;"-5",Matches!$J$2:$J$201,0))="Void",INDEX(Matches!$G$2:$G$201,MATCH($A1588&amp;"-5",Matches!$J$2:$J$201,0))="",INDEX(Matches!$H$2:$H$201,MATCH($A1588&amp;"-5",Matches!$J$2:$J$201,0))=""),"",IF(AND($C1588&lt;&gt;"",INDEX(Matches!$F$2:$F$201,MATCH($A1588&amp;"-5",Matches!$J$2:$J$201,0))&lt;&gt;"",$C1588&gt;=INDEX(Matches!$F$2:$F$201,MATCH($A1588&amp;"-5",Matches!$J$2:$J$201,0))),"",IF(AND(L1588=INDEX(Matches!$G$2:$G$201,MATCH($A1588&amp;"-5",Matches!$J$2:$J$201,0)),M1588=INDEX(Matches!$H$2:$H$201,MATCH($A1588&amp;"-5",Matches!$J$2:$J$201,0))),5,IF(SIGN(L1588-M1588)&lt;&gt;SIGN(INDEX(Matches!$G$2:$G$201,MATCH($A1588&amp;"-5",Matches!$J$2:$J$201,0))-INDEX(Matches!$H$2:$H$201,MATCH($A1588&amp;"-5",Matches!$J$2:$J$201,0))),0,IF(L1588-M1588=INDEX(Matches!$G$2:$G$201,MATCH($A1588&amp;"-5",Matches!$J$2:$J$201,0))-INDEX(Matches!$H$2:$H$201,MATCH($A1588&amp;"-5",Matches!$J$2:$J$201,0)),3,2))))),""))</f>
        <v/>
      </c>
      <c r="AC1588" s="12" t="str">
        <f aca="false">IF(OR($B1588="",N1588="",O1588=""),"",IFERROR(IF(OR(INDEX(Matches!$I$2:$I$201,MATCH($A1588&amp;"-6",Matches!$J$2:$J$201,0))="Void",INDEX(Matches!$G$2:$G$201,MATCH($A1588&amp;"-6",Matches!$J$2:$J$201,0))="",INDEX(Matches!$H$2:$H$201,MATCH($A1588&amp;"-6",Matches!$J$2:$J$201,0))=""),"",IF(AND($C1588&lt;&gt;"",INDEX(Matches!$F$2:$F$201,MATCH($A1588&amp;"-6",Matches!$J$2:$J$201,0))&lt;&gt;"",$C1588&gt;=INDEX(Matches!$F$2:$F$201,MATCH($A1588&amp;"-6",Matches!$J$2:$J$201,0))),"",IF(AND(N1588=INDEX(Matches!$G$2:$G$201,MATCH($A1588&amp;"-6",Matches!$J$2:$J$201,0)),O1588=INDEX(Matches!$H$2:$H$201,MATCH($A1588&amp;"-6",Matches!$J$2:$J$201,0))),5,IF(SIGN(N1588-O1588)&lt;&gt;SIGN(INDEX(Matches!$G$2:$G$201,MATCH($A1588&amp;"-6",Matches!$J$2:$J$201,0))-INDEX(Matches!$H$2:$H$201,MATCH($A1588&amp;"-6",Matches!$J$2:$J$201,0))),0,IF(N1588-O1588=INDEX(Matches!$G$2:$G$201,MATCH($A1588&amp;"-6",Matches!$J$2:$J$201,0))-INDEX(Matches!$H$2:$H$201,MATCH($A1588&amp;"-6",Matches!$J$2:$J$201,0)),3,2))))),""))</f>
        <v/>
      </c>
      <c r="AD1588" s="12" t="str">
        <f aca="false">IF(OR($B1588="",P1588="",Q1588=""),"",IFERROR(IF(OR(INDEX(Matches!$I$2:$I$201,MATCH($A1588&amp;"-7",Matches!$J$2:$J$201,0))="Void",INDEX(Matches!$G$2:$G$201,MATCH($A1588&amp;"-7",Matches!$J$2:$J$201,0))="",INDEX(Matches!$H$2:$H$201,MATCH($A1588&amp;"-7",Matches!$J$2:$J$201,0))=""),"",IF(AND($C1588&lt;&gt;"",INDEX(Matches!$F$2:$F$201,MATCH($A1588&amp;"-7",Matches!$J$2:$J$201,0))&lt;&gt;"",$C1588&gt;=INDEX(Matches!$F$2:$F$201,MATCH($A1588&amp;"-7",Matches!$J$2:$J$201,0))),"",IF(AND(P1588=INDEX(Matches!$G$2:$G$201,MATCH($A1588&amp;"-7",Matches!$J$2:$J$201,0)),Q1588=INDEX(Matches!$H$2:$H$201,MATCH($A1588&amp;"-7",Matches!$J$2:$J$201,0))),5,IF(SIGN(P1588-Q1588)&lt;&gt;SIGN(INDEX(Matches!$G$2:$G$201,MATCH($A1588&amp;"-7",Matches!$J$2:$J$201,0))-INDEX(Matches!$H$2:$H$201,MATCH($A1588&amp;"-7",Matches!$J$2:$J$201,0))),0,IF(P1588-Q1588=INDEX(Matches!$G$2:$G$201,MATCH($A1588&amp;"-7",Matches!$J$2:$J$201,0))-INDEX(Matches!$H$2:$H$201,MATCH($A1588&amp;"-7",Matches!$J$2:$J$201,0)),3,2))))),""))</f>
        <v/>
      </c>
      <c r="AE1588" s="12" t="str">
        <f aca="false">IF(OR($B1588="",R1588="",S1588=""),"",IFERROR(IF(OR(INDEX(Matches!$I$2:$I$201,MATCH($A1588&amp;"-8",Matches!$J$2:$J$201,0))="Void",INDEX(Matches!$G$2:$G$201,MATCH($A1588&amp;"-8",Matches!$J$2:$J$201,0))="",INDEX(Matches!$H$2:$H$201,MATCH($A1588&amp;"-8",Matches!$J$2:$J$201,0))=""),"",IF(AND($C1588&lt;&gt;"",INDEX(Matches!$F$2:$F$201,MATCH($A1588&amp;"-8",Matches!$J$2:$J$201,0))&lt;&gt;"",$C1588&gt;=INDEX(Matches!$F$2:$F$201,MATCH($A1588&amp;"-8",Matches!$J$2:$J$201,0))),"",IF(AND(R1588=INDEX(Matches!$G$2:$G$201,MATCH($A1588&amp;"-8",Matches!$J$2:$J$201,0)),S1588=INDEX(Matches!$H$2:$H$201,MATCH($A1588&amp;"-8",Matches!$J$2:$J$201,0))),5,IF(SIGN(R1588-S1588)&lt;&gt;SIGN(INDEX(Matches!$G$2:$G$201,MATCH($A1588&amp;"-8",Matches!$J$2:$J$201,0))-INDEX(Matches!$H$2:$H$201,MATCH($A1588&amp;"-8",Matches!$J$2:$J$201,0))),0,IF(R1588-S1588=INDEX(Matches!$G$2:$G$201,MATCH($A1588&amp;"-8",Matches!$J$2:$J$201,0))-INDEX(Matches!$H$2:$H$201,MATCH($A1588&amp;"-8",Matches!$J$2:$J$201,0)),3,2))))),""))</f>
        <v/>
      </c>
      <c r="AF1588" s="12" t="str">
        <f aca="false">IF(OR($B1588="",T1588="",U1588=""),"",IFERROR(IF(OR(INDEX(Matches!$I$2:$I$201,MATCH($A1588&amp;"-9",Matches!$J$2:$J$201,0))="Void",INDEX(Matches!$G$2:$G$201,MATCH($A1588&amp;"-9",Matches!$J$2:$J$201,0))="",INDEX(Matches!$H$2:$H$201,MATCH($A1588&amp;"-9",Matches!$J$2:$J$201,0))=""),"",IF(AND($C1588&lt;&gt;"",INDEX(Matches!$F$2:$F$201,MATCH($A1588&amp;"-9",Matches!$J$2:$J$201,0))&lt;&gt;"",$C1588&gt;=INDEX(Matches!$F$2:$F$201,MATCH($A1588&amp;"-9",Matches!$J$2:$J$201,0))),"",IF(AND(T1588=INDEX(Matches!$G$2:$G$201,MATCH($A1588&amp;"-9",Matches!$J$2:$J$201,0)),U1588=INDEX(Matches!$H$2:$H$201,MATCH($A1588&amp;"-9",Matches!$J$2:$J$201,0))),5,IF(SIGN(T1588-U1588)&lt;&gt;SIGN(INDEX(Matches!$G$2:$G$201,MATCH($A1588&amp;"-9",Matches!$J$2:$J$201,0))-INDEX(Matches!$H$2:$H$201,MATCH($A1588&amp;"-9",Matches!$J$2:$J$201,0))),0,IF(T1588-U1588=INDEX(Matches!$G$2:$G$201,MATCH($A1588&amp;"-9",Matches!$J$2:$J$201,0))-INDEX(Matches!$H$2:$H$201,MATCH($A1588&amp;"-9",Matches!$J$2:$J$201,0)),3,2))))),""))</f>
        <v/>
      </c>
      <c r="AG1588" s="12" t="str">
        <f aca="false">IF(OR($B1588="",V1588="",W1588=""),"",IFERROR(IF(OR(INDEX(Matches!$I$2:$I$201,MATCH($A1588&amp;"-10",Matches!$J$2:$J$201,0))="Void",INDEX(Matches!$G$2:$G$201,MATCH($A1588&amp;"-10",Matches!$J$2:$J$201,0))="",INDEX(Matches!$H$2:$H$201,MATCH($A1588&amp;"-10",Matches!$J$2:$J$201,0))=""),"",IF(AND($C1588&lt;&gt;"",INDEX(Matches!$F$2:$F$201,MATCH($A1588&amp;"-10",Matches!$J$2:$J$201,0))&lt;&gt;"",$C1588&gt;=INDEX(Matches!$F$2:$F$201,MATCH($A1588&amp;"-10",Matches!$J$2:$J$201,0))),"",IF(AND(V1588=INDEX(Matches!$G$2:$G$201,MATCH($A1588&amp;"-10",Matches!$J$2:$J$201,0)),W1588=INDEX(Matches!$H$2:$H$201,MATCH($A1588&amp;"-10",Matches!$J$2:$J$201,0))),5,IF(SIGN(V1588-W1588)&lt;&gt;SIGN(INDEX(Matches!$G$2:$G$201,MATCH($A1588&amp;"-10",Matches!$J$2:$J$201,0))-INDEX(Matches!$H$2:$H$201,MATCH($A1588&amp;"-10",Matches!$J$2:$J$201,0))),0,IF(V1588-W1588=INDEX(Matches!$G$2:$G$201,MATCH($A1588&amp;"-10",Matches!$J$2:$J$201,0))-INDEX(Matches!$H$2:$H$201,MATCH($A1588&amp;"-10",Matches!$J$2:$J$201,0)),3,2))))),""))</f>
        <v/>
      </c>
      <c r="AH1588" s="13" t="str">
        <f aca="false">IF($B1588="","",SUM(X1588:AG1588))</f>
        <v/>
      </c>
      <c r="AI1588" s="12" t="str">
        <f aca="false">IF($B1588="","",COUNTIF(X1588:AG1588,5))</f>
        <v/>
      </c>
      <c r="AJ1588" s="12" t="str">
        <f aca="false">IF($B1588="","",COUNTIF(X1588:AG1588,"&gt;=2"))</f>
        <v/>
      </c>
      <c r="AK1588" s="12" t="str">
        <f aca="false">IF($B1588="","",COUNT(X1588:AG1588))</f>
        <v/>
      </c>
    </row>
    <row r="1589" customFormat="false" ht="15" hidden="false" customHeight="false" outlineLevel="0" collapsed="false">
      <c r="A1589" s="7"/>
      <c r="B1589" s="7"/>
      <c r="C1589" s="11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12" t="str">
        <f aca="false">IF(OR($B1589="",D1589="",E1589=""),"",IFERROR(IF(OR(INDEX(Matches!$I$2:$I$201,MATCH($A1589&amp;"-1",Matches!$J$2:$J$201,0))="Void",INDEX(Matches!$G$2:$G$201,MATCH($A1589&amp;"-1",Matches!$J$2:$J$201,0))="",INDEX(Matches!$H$2:$H$201,MATCH($A1589&amp;"-1",Matches!$J$2:$J$201,0))=""),"",IF(AND($C1589&lt;&gt;"",INDEX(Matches!$F$2:$F$201,MATCH($A1589&amp;"-1",Matches!$J$2:$J$201,0))&lt;&gt;"",$C1589&gt;=INDEX(Matches!$F$2:$F$201,MATCH($A1589&amp;"-1",Matches!$J$2:$J$201,0))),"",IF(AND(D1589=INDEX(Matches!$G$2:$G$201,MATCH($A1589&amp;"-1",Matches!$J$2:$J$201,0)),E1589=INDEX(Matches!$H$2:$H$201,MATCH($A1589&amp;"-1",Matches!$J$2:$J$201,0))),5,IF(SIGN(D1589-E1589)&lt;&gt;SIGN(INDEX(Matches!$G$2:$G$201,MATCH($A1589&amp;"-1",Matches!$J$2:$J$201,0))-INDEX(Matches!$H$2:$H$201,MATCH($A1589&amp;"-1",Matches!$J$2:$J$201,0))),0,IF(D1589-E1589=INDEX(Matches!$G$2:$G$201,MATCH($A1589&amp;"-1",Matches!$J$2:$J$201,0))-INDEX(Matches!$H$2:$H$201,MATCH($A1589&amp;"-1",Matches!$J$2:$J$201,0)),3,2))))),""))</f>
        <v/>
      </c>
      <c r="Y1589" s="12" t="str">
        <f aca="false">IF(OR($B1589="",F1589="",G1589=""),"",IFERROR(IF(OR(INDEX(Matches!$I$2:$I$201,MATCH($A1589&amp;"-2",Matches!$J$2:$J$201,0))="Void",INDEX(Matches!$G$2:$G$201,MATCH($A1589&amp;"-2",Matches!$J$2:$J$201,0))="",INDEX(Matches!$H$2:$H$201,MATCH($A1589&amp;"-2",Matches!$J$2:$J$201,0))=""),"",IF(AND($C1589&lt;&gt;"",INDEX(Matches!$F$2:$F$201,MATCH($A1589&amp;"-2",Matches!$J$2:$J$201,0))&lt;&gt;"",$C1589&gt;=INDEX(Matches!$F$2:$F$201,MATCH($A1589&amp;"-2",Matches!$J$2:$J$201,0))),"",IF(AND(F1589=INDEX(Matches!$G$2:$G$201,MATCH($A1589&amp;"-2",Matches!$J$2:$J$201,0)),G1589=INDEX(Matches!$H$2:$H$201,MATCH($A1589&amp;"-2",Matches!$J$2:$J$201,0))),5,IF(SIGN(F1589-G1589)&lt;&gt;SIGN(INDEX(Matches!$G$2:$G$201,MATCH($A1589&amp;"-2",Matches!$J$2:$J$201,0))-INDEX(Matches!$H$2:$H$201,MATCH($A1589&amp;"-2",Matches!$J$2:$J$201,0))),0,IF(F1589-G1589=INDEX(Matches!$G$2:$G$201,MATCH($A1589&amp;"-2",Matches!$J$2:$J$201,0))-INDEX(Matches!$H$2:$H$201,MATCH($A1589&amp;"-2",Matches!$J$2:$J$201,0)),3,2))))),""))</f>
        <v/>
      </c>
      <c r="Z1589" s="12" t="str">
        <f aca="false">IF(OR($B1589="",H1589="",I1589=""),"",IFERROR(IF(OR(INDEX(Matches!$I$2:$I$201,MATCH($A1589&amp;"-3",Matches!$J$2:$J$201,0))="Void",INDEX(Matches!$G$2:$G$201,MATCH($A1589&amp;"-3",Matches!$J$2:$J$201,0))="",INDEX(Matches!$H$2:$H$201,MATCH($A1589&amp;"-3",Matches!$J$2:$J$201,0))=""),"",IF(AND($C1589&lt;&gt;"",INDEX(Matches!$F$2:$F$201,MATCH($A1589&amp;"-3",Matches!$J$2:$J$201,0))&lt;&gt;"",$C1589&gt;=INDEX(Matches!$F$2:$F$201,MATCH($A1589&amp;"-3",Matches!$J$2:$J$201,0))),"",IF(AND(H1589=INDEX(Matches!$G$2:$G$201,MATCH($A1589&amp;"-3",Matches!$J$2:$J$201,0)),I1589=INDEX(Matches!$H$2:$H$201,MATCH($A1589&amp;"-3",Matches!$J$2:$J$201,0))),5,IF(SIGN(H1589-I1589)&lt;&gt;SIGN(INDEX(Matches!$G$2:$G$201,MATCH($A1589&amp;"-3",Matches!$J$2:$J$201,0))-INDEX(Matches!$H$2:$H$201,MATCH($A1589&amp;"-3",Matches!$J$2:$J$201,0))),0,IF(H1589-I1589=INDEX(Matches!$G$2:$G$201,MATCH($A1589&amp;"-3",Matches!$J$2:$J$201,0))-INDEX(Matches!$H$2:$H$201,MATCH($A1589&amp;"-3",Matches!$J$2:$J$201,0)),3,2))))),""))</f>
        <v/>
      </c>
      <c r="AA1589" s="12" t="str">
        <f aca="false">IF(OR($B1589="",J1589="",K1589=""),"",IFERROR(IF(OR(INDEX(Matches!$I$2:$I$201,MATCH($A1589&amp;"-4",Matches!$J$2:$J$201,0))="Void",INDEX(Matches!$G$2:$G$201,MATCH($A1589&amp;"-4",Matches!$J$2:$J$201,0))="",INDEX(Matches!$H$2:$H$201,MATCH($A1589&amp;"-4",Matches!$J$2:$J$201,0))=""),"",IF(AND($C1589&lt;&gt;"",INDEX(Matches!$F$2:$F$201,MATCH($A1589&amp;"-4",Matches!$J$2:$J$201,0))&lt;&gt;"",$C1589&gt;=INDEX(Matches!$F$2:$F$201,MATCH($A1589&amp;"-4",Matches!$J$2:$J$201,0))),"",IF(AND(J1589=INDEX(Matches!$G$2:$G$201,MATCH($A1589&amp;"-4",Matches!$J$2:$J$201,0)),K1589=INDEX(Matches!$H$2:$H$201,MATCH($A1589&amp;"-4",Matches!$J$2:$J$201,0))),5,IF(SIGN(J1589-K1589)&lt;&gt;SIGN(INDEX(Matches!$G$2:$G$201,MATCH($A1589&amp;"-4",Matches!$J$2:$J$201,0))-INDEX(Matches!$H$2:$H$201,MATCH($A1589&amp;"-4",Matches!$J$2:$J$201,0))),0,IF(J1589-K1589=INDEX(Matches!$G$2:$G$201,MATCH($A1589&amp;"-4",Matches!$J$2:$J$201,0))-INDEX(Matches!$H$2:$H$201,MATCH($A1589&amp;"-4",Matches!$J$2:$J$201,0)),3,2))))),""))</f>
        <v/>
      </c>
      <c r="AB1589" s="12" t="str">
        <f aca="false">IF(OR($B1589="",L1589="",M1589=""),"",IFERROR(IF(OR(INDEX(Matches!$I$2:$I$201,MATCH($A1589&amp;"-5",Matches!$J$2:$J$201,0))="Void",INDEX(Matches!$G$2:$G$201,MATCH($A1589&amp;"-5",Matches!$J$2:$J$201,0))="",INDEX(Matches!$H$2:$H$201,MATCH($A1589&amp;"-5",Matches!$J$2:$J$201,0))=""),"",IF(AND($C1589&lt;&gt;"",INDEX(Matches!$F$2:$F$201,MATCH($A1589&amp;"-5",Matches!$J$2:$J$201,0))&lt;&gt;"",$C1589&gt;=INDEX(Matches!$F$2:$F$201,MATCH($A1589&amp;"-5",Matches!$J$2:$J$201,0))),"",IF(AND(L1589=INDEX(Matches!$G$2:$G$201,MATCH($A1589&amp;"-5",Matches!$J$2:$J$201,0)),M1589=INDEX(Matches!$H$2:$H$201,MATCH($A1589&amp;"-5",Matches!$J$2:$J$201,0))),5,IF(SIGN(L1589-M1589)&lt;&gt;SIGN(INDEX(Matches!$G$2:$G$201,MATCH($A1589&amp;"-5",Matches!$J$2:$J$201,0))-INDEX(Matches!$H$2:$H$201,MATCH($A1589&amp;"-5",Matches!$J$2:$J$201,0))),0,IF(L1589-M1589=INDEX(Matches!$G$2:$G$201,MATCH($A1589&amp;"-5",Matches!$J$2:$J$201,0))-INDEX(Matches!$H$2:$H$201,MATCH($A1589&amp;"-5",Matches!$J$2:$J$201,0)),3,2))))),""))</f>
        <v/>
      </c>
      <c r="AC1589" s="12" t="str">
        <f aca="false">IF(OR($B1589="",N1589="",O1589=""),"",IFERROR(IF(OR(INDEX(Matches!$I$2:$I$201,MATCH($A1589&amp;"-6",Matches!$J$2:$J$201,0))="Void",INDEX(Matches!$G$2:$G$201,MATCH($A1589&amp;"-6",Matches!$J$2:$J$201,0))="",INDEX(Matches!$H$2:$H$201,MATCH($A1589&amp;"-6",Matches!$J$2:$J$201,0))=""),"",IF(AND($C1589&lt;&gt;"",INDEX(Matches!$F$2:$F$201,MATCH($A1589&amp;"-6",Matches!$J$2:$J$201,0))&lt;&gt;"",$C1589&gt;=INDEX(Matches!$F$2:$F$201,MATCH($A1589&amp;"-6",Matches!$J$2:$J$201,0))),"",IF(AND(N1589=INDEX(Matches!$G$2:$G$201,MATCH($A1589&amp;"-6",Matches!$J$2:$J$201,0)),O1589=INDEX(Matches!$H$2:$H$201,MATCH($A1589&amp;"-6",Matches!$J$2:$J$201,0))),5,IF(SIGN(N1589-O1589)&lt;&gt;SIGN(INDEX(Matches!$G$2:$G$201,MATCH($A1589&amp;"-6",Matches!$J$2:$J$201,0))-INDEX(Matches!$H$2:$H$201,MATCH($A1589&amp;"-6",Matches!$J$2:$J$201,0))),0,IF(N1589-O1589=INDEX(Matches!$G$2:$G$201,MATCH($A1589&amp;"-6",Matches!$J$2:$J$201,0))-INDEX(Matches!$H$2:$H$201,MATCH($A1589&amp;"-6",Matches!$J$2:$J$201,0)),3,2))))),""))</f>
        <v/>
      </c>
      <c r="AD1589" s="12" t="str">
        <f aca="false">IF(OR($B1589="",P1589="",Q1589=""),"",IFERROR(IF(OR(INDEX(Matches!$I$2:$I$201,MATCH($A1589&amp;"-7",Matches!$J$2:$J$201,0))="Void",INDEX(Matches!$G$2:$G$201,MATCH($A1589&amp;"-7",Matches!$J$2:$J$201,0))="",INDEX(Matches!$H$2:$H$201,MATCH($A1589&amp;"-7",Matches!$J$2:$J$201,0))=""),"",IF(AND($C1589&lt;&gt;"",INDEX(Matches!$F$2:$F$201,MATCH($A1589&amp;"-7",Matches!$J$2:$J$201,0))&lt;&gt;"",$C1589&gt;=INDEX(Matches!$F$2:$F$201,MATCH($A1589&amp;"-7",Matches!$J$2:$J$201,0))),"",IF(AND(P1589=INDEX(Matches!$G$2:$G$201,MATCH($A1589&amp;"-7",Matches!$J$2:$J$201,0)),Q1589=INDEX(Matches!$H$2:$H$201,MATCH($A1589&amp;"-7",Matches!$J$2:$J$201,0))),5,IF(SIGN(P1589-Q1589)&lt;&gt;SIGN(INDEX(Matches!$G$2:$G$201,MATCH($A1589&amp;"-7",Matches!$J$2:$J$201,0))-INDEX(Matches!$H$2:$H$201,MATCH($A1589&amp;"-7",Matches!$J$2:$J$201,0))),0,IF(P1589-Q1589=INDEX(Matches!$G$2:$G$201,MATCH($A1589&amp;"-7",Matches!$J$2:$J$201,0))-INDEX(Matches!$H$2:$H$201,MATCH($A1589&amp;"-7",Matches!$J$2:$J$201,0)),3,2))))),""))</f>
        <v/>
      </c>
      <c r="AE1589" s="12" t="str">
        <f aca="false">IF(OR($B1589="",R1589="",S1589=""),"",IFERROR(IF(OR(INDEX(Matches!$I$2:$I$201,MATCH($A1589&amp;"-8",Matches!$J$2:$J$201,0))="Void",INDEX(Matches!$G$2:$G$201,MATCH($A1589&amp;"-8",Matches!$J$2:$J$201,0))="",INDEX(Matches!$H$2:$H$201,MATCH($A1589&amp;"-8",Matches!$J$2:$J$201,0))=""),"",IF(AND($C1589&lt;&gt;"",INDEX(Matches!$F$2:$F$201,MATCH($A1589&amp;"-8",Matches!$J$2:$J$201,0))&lt;&gt;"",$C1589&gt;=INDEX(Matches!$F$2:$F$201,MATCH($A1589&amp;"-8",Matches!$J$2:$J$201,0))),"",IF(AND(R1589=INDEX(Matches!$G$2:$G$201,MATCH($A1589&amp;"-8",Matches!$J$2:$J$201,0)),S1589=INDEX(Matches!$H$2:$H$201,MATCH($A1589&amp;"-8",Matches!$J$2:$J$201,0))),5,IF(SIGN(R1589-S1589)&lt;&gt;SIGN(INDEX(Matches!$G$2:$G$201,MATCH($A1589&amp;"-8",Matches!$J$2:$J$201,0))-INDEX(Matches!$H$2:$H$201,MATCH($A1589&amp;"-8",Matches!$J$2:$J$201,0))),0,IF(R1589-S1589=INDEX(Matches!$G$2:$G$201,MATCH($A1589&amp;"-8",Matches!$J$2:$J$201,0))-INDEX(Matches!$H$2:$H$201,MATCH($A1589&amp;"-8",Matches!$J$2:$J$201,0)),3,2))))),""))</f>
        <v/>
      </c>
      <c r="AF1589" s="12" t="str">
        <f aca="false">IF(OR($B1589="",T1589="",U1589=""),"",IFERROR(IF(OR(INDEX(Matches!$I$2:$I$201,MATCH($A1589&amp;"-9",Matches!$J$2:$J$201,0))="Void",INDEX(Matches!$G$2:$G$201,MATCH($A1589&amp;"-9",Matches!$J$2:$J$201,0))="",INDEX(Matches!$H$2:$H$201,MATCH($A1589&amp;"-9",Matches!$J$2:$J$201,0))=""),"",IF(AND($C1589&lt;&gt;"",INDEX(Matches!$F$2:$F$201,MATCH($A1589&amp;"-9",Matches!$J$2:$J$201,0))&lt;&gt;"",$C1589&gt;=INDEX(Matches!$F$2:$F$201,MATCH($A1589&amp;"-9",Matches!$J$2:$J$201,0))),"",IF(AND(T1589=INDEX(Matches!$G$2:$G$201,MATCH($A1589&amp;"-9",Matches!$J$2:$J$201,0)),U1589=INDEX(Matches!$H$2:$H$201,MATCH($A1589&amp;"-9",Matches!$J$2:$J$201,0))),5,IF(SIGN(T1589-U1589)&lt;&gt;SIGN(INDEX(Matches!$G$2:$G$201,MATCH($A1589&amp;"-9",Matches!$J$2:$J$201,0))-INDEX(Matches!$H$2:$H$201,MATCH($A1589&amp;"-9",Matches!$J$2:$J$201,0))),0,IF(T1589-U1589=INDEX(Matches!$G$2:$G$201,MATCH($A1589&amp;"-9",Matches!$J$2:$J$201,0))-INDEX(Matches!$H$2:$H$201,MATCH($A1589&amp;"-9",Matches!$J$2:$J$201,0)),3,2))))),""))</f>
        <v/>
      </c>
      <c r="AG1589" s="12" t="str">
        <f aca="false">IF(OR($B1589="",V1589="",W1589=""),"",IFERROR(IF(OR(INDEX(Matches!$I$2:$I$201,MATCH($A1589&amp;"-10",Matches!$J$2:$J$201,0))="Void",INDEX(Matches!$G$2:$G$201,MATCH($A1589&amp;"-10",Matches!$J$2:$J$201,0))="",INDEX(Matches!$H$2:$H$201,MATCH($A1589&amp;"-10",Matches!$J$2:$J$201,0))=""),"",IF(AND($C1589&lt;&gt;"",INDEX(Matches!$F$2:$F$201,MATCH($A1589&amp;"-10",Matches!$J$2:$J$201,0))&lt;&gt;"",$C1589&gt;=INDEX(Matches!$F$2:$F$201,MATCH($A1589&amp;"-10",Matches!$J$2:$J$201,0))),"",IF(AND(V1589=INDEX(Matches!$G$2:$G$201,MATCH($A1589&amp;"-10",Matches!$J$2:$J$201,0)),W1589=INDEX(Matches!$H$2:$H$201,MATCH($A1589&amp;"-10",Matches!$J$2:$J$201,0))),5,IF(SIGN(V1589-W1589)&lt;&gt;SIGN(INDEX(Matches!$G$2:$G$201,MATCH($A1589&amp;"-10",Matches!$J$2:$J$201,0))-INDEX(Matches!$H$2:$H$201,MATCH($A1589&amp;"-10",Matches!$J$2:$J$201,0))),0,IF(V1589-W1589=INDEX(Matches!$G$2:$G$201,MATCH($A1589&amp;"-10",Matches!$J$2:$J$201,0))-INDEX(Matches!$H$2:$H$201,MATCH($A1589&amp;"-10",Matches!$J$2:$J$201,0)),3,2))))),""))</f>
        <v/>
      </c>
      <c r="AH1589" s="13" t="str">
        <f aca="false">IF($B1589="","",SUM(X1589:AG1589))</f>
        <v/>
      </c>
      <c r="AI1589" s="12" t="str">
        <f aca="false">IF($B1589="","",COUNTIF(X1589:AG1589,5))</f>
        <v/>
      </c>
      <c r="AJ1589" s="12" t="str">
        <f aca="false">IF($B1589="","",COUNTIF(X1589:AG1589,"&gt;=2"))</f>
        <v/>
      </c>
      <c r="AK1589" s="12" t="str">
        <f aca="false">IF($B1589="","",COUNT(X1589:AG1589))</f>
        <v/>
      </c>
    </row>
    <row r="1590" customFormat="false" ht="15" hidden="false" customHeight="false" outlineLevel="0" collapsed="false">
      <c r="A1590" s="7"/>
      <c r="B1590" s="7"/>
      <c r="C1590" s="11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12" t="str">
        <f aca="false">IF(OR($B1590="",D1590="",E1590=""),"",IFERROR(IF(OR(INDEX(Matches!$I$2:$I$201,MATCH($A1590&amp;"-1",Matches!$J$2:$J$201,0))="Void",INDEX(Matches!$G$2:$G$201,MATCH($A1590&amp;"-1",Matches!$J$2:$J$201,0))="",INDEX(Matches!$H$2:$H$201,MATCH($A1590&amp;"-1",Matches!$J$2:$J$201,0))=""),"",IF(AND($C1590&lt;&gt;"",INDEX(Matches!$F$2:$F$201,MATCH($A1590&amp;"-1",Matches!$J$2:$J$201,0))&lt;&gt;"",$C1590&gt;=INDEX(Matches!$F$2:$F$201,MATCH($A1590&amp;"-1",Matches!$J$2:$J$201,0))),"",IF(AND(D1590=INDEX(Matches!$G$2:$G$201,MATCH($A1590&amp;"-1",Matches!$J$2:$J$201,0)),E1590=INDEX(Matches!$H$2:$H$201,MATCH($A1590&amp;"-1",Matches!$J$2:$J$201,0))),5,IF(SIGN(D1590-E1590)&lt;&gt;SIGN(INDEX(Matches!$G$2:$G$201,MATCH($A1590&amp;"-1",Matches!$J$2:$J$201,0))-INDEX(Matches!$H$2:$H$201,MATCH($A1590&amp;"-1",Matches!$J$2:$J$201,0))),0,IF(D1590-E1590=INDEX(Matches!$G$2:$G$201,MATCH($A1590&amp;"-1",Matches!$J$2:$J$201,0))-INDEX(Matches!$H$2:$H$201,MATCH($A1590&amp;"-1",Matches!$J$2:$J$201,0)),3,2))))),""))</f>
        <v/>
      </c>
      <c r="Y1590" s="12" t="str">
        <f aca="false">IF(OR($B1590="",F1590="",G1590=""),"",IFERROR(IF(OR(INDEX(Matches!$I$2:$I$201,MATCH($A1590&amp;"-2",Matches!$J$2:$J$201,0))="Void",INDEX(Matches!$G$2:$G$201,MATCH($A1590&amp;"-2",Matches!$J$2:$J$201,0))="",INDEX(Matches!$H$2:$H$201,MATCH($A1590&amp;"-2",Matches!$J$2:$J$201,0))=""),"",IF(AND($C1590&lt;&gt;"",INDEX(Matches!$F$2:$F$201,MATCH($A1590&amp;"-2",Matches!$J$2:$J$201,0))&lt;&gt;"",$C1590&gt;=INDEX(Matches!$F$2:$F$201,MATCH($A1590&amp;"-2",Matches!$J$2:$J$201,0))),"",IF(AND(F1590=INDEX(Matches!$G$2:$G$201,MATCH($A1590&amp;"-2",Matches!$J$2:$J$201,0)),G1590=INDEX(Matches!$H$2:$H$201,MATCH($A1590&amp;"-2",Matches!$J$2:$J$201,0))),5,IF(SIGN(F1590-G1590)&lt;&gt;SIGN(INDEX(Matches!$G$2:$G$201,MATCH($A1590&amp;"-2",Matches!$J$2:$J$201,0))-INDEX(Matches!$H$2:$H$201,MATCH($A1590&amp;"-2",Matches!$J$2:$J$201,0))),0,IF(F1590-G1590=INDEX(Matches!$G$2:$G$201,MATCH($A1590&amp;"-2",Matches!$J$2:$J$201,0))-INDEX(Matches!$H$2:$H$201,MATCH($A1590&amp;"-2",Matches!$J$2:$J$201,0)),3,2))))),""))</f>
        <v/>
      </c>
      <c r="Z1590" s="12" t="str">
        <f aca="false">IF(OR($B1590="",H1590="",I1590=""),"",IFERROR(IF(OR(INDEX(Matches!$I$2:$I$201,MATCH($A1590&amp;"-3",Matches!$J$2:$J$201,0))="Void",INDEX(Matches!$G$2:$G$201,MATCH($A1590&amp;"-3",Matches!$J$2:$J$201,0))="",INDEX(Matches!$H$2:$H$201,MATCH($A1590&amp;"-3",Matches!$J$2:$J$201,0))=""),"",IF(AND($C1590&lt;&gt;"",INDEX(Matches!$F$2:$F$201,MATCH($A1590&amp;"-3",Matches!$J$2:$J$201,0))&lt;&gt;"",$C1590&gt;=INDEX(Matches!$F$2:$F$201,MATCH($A1590&amp;"-3",Matches!$J$2:$J$201,0))),"",IF(AND(H1590=INDEX(Matches!$G$2:$G$201,MATCH($A1590&amp;"-3",Matches!$J$2:$J$201,0)),I1590=INDEX(Matches!$H$2:$H$201,MATCH($A1590&amp;"-3",Matches!$J$2:$J$201,0))),5,IF(SIGN(H1590-I1590)&lt;&gt;SIGN(INDEX(Matches!$G$2:$G$201,MATCH($A1590&amp;"-3",Matches!$J$2:$J$201,0))-INDEX(Matches!$H$2:$H$201,MATCH($A1590&amp;"-3",Matches!$J$2:$J$201,0))),0,IF(H1590-I1590=INDEX(Matches!$G$2:$G$201,MATCH($A1590&amp;"-3",Matches!$J$2:$J$201,0))-INDEX(Matches!$H$2:$H$201,MATCH($A1590&amp;"-3",Matches!$J$2:$J$201,0)),3,2))))),""))</f>
        <v/>
      </c>
      <c r="AA1590" s="12" t="str">
        <f aca="false">IF(OR($B1590="",J1590="",K1590=""),"",IFERROR(IF(OR(INDEX(Matches!$I$2:$I$201,MATCH($A1590&amp;"-4",Matches!$J$2:$J$201,0))="Void",INDEX(Matches!$G$2:$G$201,MATCH($A1590&amp;"-4",Matches!$J$2:$J$201,0))="",INDEX(Matches!$H$2:$H$201,MATCH($A1590&amp;"-4",Matches!$J$2:$J$201,0))=""),"",IF(AND($C1590&lt;&gt;"",INDEX(Matches!$F$2:$F$201,MATCH($A1590&amp;"-4",Matches!$J$2:$J$201,0))&lt;&gt;"",$C1590&gt;=INDEX(Matches!$F$2:$F$201,MATCH($A1590&amp;"-4",Matches!$J$2:$J$201,0))),"",IF(AND(J1590=INDEX(Matches!$G$2:$G$201,MATCH($A1590&amp;"-4",Matches!$J$2:$J$201,0)),K1590=INDEX(Matches!$H$2:$H$201,MATCH($A1590&amp;"-4",Matches!$J$2:$J$201,0))),5,IF(SIGN(J1590-K1590)&lt;&gt;SIGN(INDEX(Matches!$G$2:$G$201,MATCH($A1590&amp;"-4",Matches!$J$2:$J$201,0))-INDEX(Matches!$H$2:$H$201,MATCH($A1590&amp;"-4",Matches!$J$2:$J$201,0))),0,IF(J1590-K1590=INDEX(Matches!$G$2:$G$201,MATCH($A1590&amp;"-4",Matches!$J$2:$J$201,0))-INDEX(Matches!$H$2:$H$201,MATCH($A1590&amp;"-4",Matches!$J$2:$J$201,0)),3,2))))),""))</f>
        <v/>
      </c>
      <c r="AB1590" s="12" t="str">
        <f aca="false">IF(OR($B1590="",L1590="",M1590=""),"",IFERROR(IF(OR(INDEX(Matches!$I$2:$I$201,MATCH($A1590&amp;"-5",Matches!$J$2:$J$201,0))="Void",INDEX(Matches!$G$2:$G$201,MATCH($A1590&amp;"-5",Matches!$J$2:$J$201,0))="",INDEX(Matches!$H$2:$H$201,MATCH($A1590&amp;"-5",Matches!$J$2:$J$201,0))=""),"",IF(AND($C1590&lt;&gt;"",INDEX(Matches!$F$2:$F$201,MATCH($A1590&amp;"-5",Matches!$J$2:$J$201,0))&lt;&gt;"",$C1590&gt;=INDEX(Matches!$F$2:$F$201,MATCH($A1590&amp;"-5",Matches!$J$2:$J$201,0))),"",IF(AND(L1590=INDEX(Matches!$G$2:$G$201,MATCH($A1590&amp;"-5",Matches!$J$2:$J$201,0)),M1590=INDEX(Matches!$H$2:$H$201,MATCH($A1590&amp;"-5",Matches!$J$2:$J$201,0))),5,IF(SIGN(L1590-M1590)&lt;&gt;SIGN(INDEX(Matches!$G$2:$G$201,MATCH($A1590&amp;"-5",Matches!$J$2:$J$201,0))-INDEX(Matches!$H$2:$H$201,MATCH($A1590&amp;"-5",Matches!$J$2:$J$201,0))),0,IF(L1590-M1590=INDEX(Matches!$G$2:$G$201,MATCH($A1590&amp;"-5",Matches!$J$2:$J$201,0))-INDEX(Matches!$H$2:$H$201,MATCH($A1590&amp;"-5",Matches!$J$2:$J$201,0)),3,2))))),""))</f>
        <v/>
      </c>
      <c r="AC1590" s="12" t="str">
        <f aca="false">IF(OR($B1590="",N1590="",O1590=""),"",IFERROR(IF(OR(INDEX(Matches!$I$2:$I$201,MATCH($A1590&amp;"-6",Matches!$J$2:$J$201,0))="Void",INDEX(Matches!$G$2:$G$201,MATCH($A1590&amp;"-6",Matches!$J$2:$J$201,0))="",INDEX(Matches!$H$2:$H$201,MATCH($A1590&amp;"-6",Matches!$J$2:$J$201,0))=""),"",IF(AND($C1590&lt;&gt;"",INDEX(Matches!$F$2:$F$201,MATCH($A1590&amp;"-6",Matches!$J$2:$J$201,0))&lt;&gt;"",$C1590&gt;=INDEX(Matches!$F$2:$F$201,MATCH($A1590&amp;"-6",Matches!$J$2:$J$201,0))),"",IF(AND(N1590=INDEX(Matches!$G$2:$G$201,MATCH($A1590&amp;"-6",Matches!$J$2:$J$201,0)),O1590=INDEX(Matches!$H$2:$H$201,MATCH($A1590&amp;"-6",Matches!$J$2:$J$201,0))),5,IF(SIGN(N1590-O1590)&lt;&gt;SIGN(INDEX(Matches!$G$2:$G$201,MATCH($A1590&amp;"-6",Matches!$J$2:$J$201,0))-INDEX(Matches!$H$2:$H$201,MATCH($A1590&amp;"-6",Matches!$J$2:$J$201,0))),0,IF(N1590-O1590=INDEX(Matches!$G$2:$G$201,MATCH($A1590&amp;"-6",Matches!$J$2:$J$201,0))-INDEX(Matches!$H$2:$H$201,MATCH($A1590&amp;"-6",Matches!$J$2:$J$201,0)),3,2))))),""))</f>
        <v/>
      </c>
      <c r="AD1590" s="12" t="str">
        <f aca="false">IF(OR($B1590="",P1590="",Q1590=""),"",IFERROR(IF(OR(INDEX(Matches!$I$2:$I$201,MATCH($A1590&amp;"-7",Matches!$J$2:$J$201,0))="Void",INDEX(Matches!$G$2:$G$201,MATCH($A1590&amp;"-7",Matches!$J$2:$J$201,0))="",INDEX(Matches!$H$2:$H$201,MATCH($A1590&amp;"-7",Matches!$J$2:$J$201,0))=""),"",IF(AND($C1590&lt;&gt;"",INDEX(Matches!$F$2:$F$201,MATCH($A1590&amp;"-7",Matches!$J$2:$J$201,0))&lt;&gt;"",$C1590&gt;=INDEX(Matches!$F$2:$F$201,MATCH($A1590&amp;"-7",Matches!$J$2:$J$201,0))),"",IF(AND(P1590=INDEX(Matches!$G$2:$G$201,MATCH($A1590&amp;"-7",Matches!$J$2:$J$201,0)),Q1590=INDEX(Matches!$H$2:$H$201,MATCH($A1590&amp;"-7",Matches!$J$2:$J$201,0))),5,IF(SIGN(P1590-Q1590)&lt;&gt;SIGN(INDEX(Matches!$G$2:$G$201,MATCH($A1590&amp;"-7",Matches!$J$2:$J$201,0))-INDEX(Matches!$H$2:$H$201,MATCH($A1590&amp;"-7",Matches!$J$2:$J$201,0))),0,IF(P1590-Q1590=INDEX(Matches!$G$2:$G$201,MATCH($A1590&amp;"-7",Matches!$J$2:$J$201,0))-INDEX(Matches!$H$2:$H$201,MATCH($A1590&amp;"-7",Matches!$J$2:$J$201,0)),3,2))))),""))</f>
        <v/>
      </c>
      <c r="AE1590" s="12" t="str">
        <f aca="false">IF(OR($B1590="",R1590="",S1590=""),"",IFERROR(IF(OR(INDEX(Matches!$I$2:$I$201,MATCH($A1590&amp;"-8",Matches!$J$2:$J$201,0))="Void",INDEX(Matches!$G$2:$G$201,MATCH($A1590&amp;"-8",Matches!$J$2:$J$201,0))="",INDEX(Matches!$H$2:$H$201,MATCH($A1590&amp;"-8",Matches!$J$2:$J$201,0))=""),"",IF(AND($C1590&lt;&gt;"",INDEX(Matches!$F$2:$F$201,MATCH($A1590&amp;"-8",Matches!$J$2:$J$201,0))&lt;&gt;"",$C1590&gt;=INDEX(Matches!$F$2:$F$201,MATCH($A1590&amp;"-8",Matches!$J$2:$J$201,0))),"",IF(AND(R1590=INDEX(Matches!$G$2:$G$201,MATCH($A1590&amp;"-8",Matches!$J$2:$J$201,0)),S1590=INDEX(Matches!$H$2:$H$201,MATCH($A1590&amp;"-8",Matches!$J$2:$J$201,0))),5,IF(SIGN(R1590-S1590)&lt;&gt;SIGN(INDEX(Matches!$G$2:$G$201,MATCH($A1590&amp;"-8",Matches!$J$2:$J$201,0))-INDEX(Matches!$H$2:$H$201,MATCH($A1590&amp;"-8",Matches!$J$2:$J$201,0))),0,IF(R1590-S1590=INDEX(Matches!$G$2:$G$201,MATCH($A1590&amp;"-8",Matches!$J$2:$J$201,0))-INDEX(Matches!$H$2:$H$201,MATCH($A1590&amp;"-8",Matches!$J$2:$J$201,0)),3,2))))),""))</f>
        <v/>
      </c>
      <c r="AF1590" s="12" t="str">
        <f aca="false">IF(OR($B1590="",T1590="",U1590=""),"",IFERROR(IF(OR(INDEX(Matches!$I$2:$I$201,MATCH($A1590&amp;"-9",Matches!$J$2:$J$201,0))="Void",INDEX(Matches!$G$2:$G$201,MATCH($A1590&amp;"-9",Matches!$J$2:$J$201,0))="",INDEX(Matches!$H$2:$H$201,MATCH($A1590&amp;"-9",Matches!$J$2:$J$201,0))=""),"",IF(AND($C1590&lt;&gt;"",INDEX(Matches!$F$2:$F$201,MATCH($A1590&amp;"-9",Matches!$J$2:$J$201,0))&lt;&gt;"",$C1590&gt;=INDEX(Matches!$F$2:$F$201,MATCH($A1590&amp;"-9",Matches!$J$2:$J$201,0))),"",IF(AND(T1590=INDEX(Matches!$G$2:$G$201,MATCH($A1590&amp;"-9",Matches!$J$2:$J$201,0)),U1590=INDEX(Matches!$H$2:$H$201,MATCH($A1590&amp;"-9",Matches!$J$2:$J$201,0))),5,IF(SIGN(T1590-U1590)&lt;&gt;SIGN(INDEX(Matches!$G$2:$G$201,MATCH($A1590&amp;"-9",Matches!$J$2:$J$201,0))-INDEX(Matches!$H$2:$H$201,MATCH($A1590&amp;"-9",Matches!$J$2:$J$201,0))),0,IF(T1590-U1590=INDEX(Matches!$G$2:$G$201,MATCH($A1590&amp;"-9",Matches!$J$2:$J$201,0))-INDEX(Matches!$H$2:$H$201,MATCH($A1590&amp;"-9",Matches!$J$2:$J$201,0)),3,2))))),""))</f>
        <v/>
      </c>
      <c r="AG1590" s="12" t="str">
        <f aca="false">IF(OR($B1590="",V1590="",W1590=""),"",IFERROR(IF(OR(INDEX(Matches!$I$2:$I$201,MATCH($A1590&amp;"-10",Matches!$J$2:$J$201,0))="Void",INDEX(Matches!$G$2:$G$201,MATCH($A1590&amp;"-10",Matches!$J$2:$J$201,0))="",INDEX(Matches!$H$2:$H$201,MATCH($A1590&amp;"-10",Matches!$J$2:$J$201,0))=""),"",IF(AND($C1590&lt;&gt;"",INDEX(Matches!$F$2:$F$201,MATCH($A1590&amp;"-10",Matches!$J$2:$J$201,0))&lt;&gt;"",$C1590&gt;=INDEX(Matches!$F$2:$F$201,MATCH($A1590&amp;"-10",Matches!$J$2:$J$201,0))),"",IF(AND(V1590=INDEX(Matches!$G$2:$G$201,MATCH($A1590&amp;"-10",Matches!$J$2:$J$201,0)),W1590=INDEX(Matches!$H$2:$H$201,MATCH($A1590&amp;"-10",Matches!$J$2:$J$201,0))),5,IF(SIGN(V1590-W1590)&lt;&gt;SIGN(INDEX(Matches!$G$2:$G$201,MATCH($A1590&amp;"-10",Matches!$J$2:$J$201,0))-INDEX(Matches!$H$2:$H$201,MATCH($A1590&amp;"-10",Matches!$J$2:$J$201,0))),0,IF(V1590-W1590=INDEX(Matches!$G$2:$G$201,MATCH($A1590&amp;"-10",Matches!$J$2:$J$201,0))-INDEX(Matches!$H$2:$H$201,MATCH($A1590&amp;"-10",Matches!$J$2:$J$201,0)),3,2))))),""))</f>
        <v/>
      </c>
      <c r="AH1590" s="13" t="str">
        <f aca="false">IF($B1590="","",SUM(X1590:AG1590))</f>
        <v/>
      </c>
      <c r="AI1590" s="12" t="str">
        <f aca="false">IF($B1590="","",COUNTIF(X1590:AG1590,5))</f>
        <v/>
      </c>
      <c r="AJ1590" s="12" t="str">
        <f aca="false">IF($B1590="","",COUNTIF(X1590:AG1590,"&gt;=2"))</f>
        <v/>
      </c>
      <c r="AK1590" s="12" t="str">
        <f aca="false">IF($B1590="","",COUNT(X1590:AG1590))</f>
        <v/>
      </c>
    </row>
    <row r="1591" customFormat="false" ht="15" hidden="false" customHeight="false" outlineLevel="0" collapsed="false">
      <c r="A1591" s="7"/>
      <c r="B1591" s="7"/>
      <c r="C1591" s="11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12" t="str">
        <f aca="false">IF(OR($B1591="",D1591="",E1591=""),"",IFERROR(IF(OR(INDEX(Matches!$I$2:$I$201,MATCH($A1591&amp;"-1",Matches!$J$2:$J$201,0))="Void",INDEX(Matches!$G$2:$G$201,MATCH($A1591&amp;"-1",Matches!$J$2:$J$201,0))="",INDEX(Matches!$H$2:$H$201,MATCH($A1591&amp;"-1",Matches!$J$2:$J$201,0))=""),"",IF(AND($C1591&lt;&gt;"",INDEX(Matches!$F$2:$F$201,MATCH($A1591&amp;"-1",Matches!$J$2:$J$201,0))&lt;&gt;"",$C1591&gt;=INDEX(Matches!$F$2:$F$201,MATCH($A1591&amp;"-1",Matches!$J$2:$J$201,0))),"",IF(AND(D1591=INDEX(Matches!$G$2:$G$201,MATCH($A1591&amp;"-1",Matches!$J$2:$J$201,0)),E1591=INDEX(Matches!$H$2:$H$201,MATCH($A1591&amp;"-1",Matches!$J$2:$J$201,0))),5,IF(SIGN(D1591-E1591)&lt;&gt;SIGN(INDEX(Matches!$G$2:$G$201,MATCH($A1591&amp;"-1",Matches!$J$2:$J$201,0))-INDEX(Matches!$H$2:$H$201,MATCH($A1591&amp;"-1",Matches!$J$2:$J$201,0))),0,IF(D1591-E1591=INDEX(Matches!$G$2:$G$201,MATCH($A1591&amp;"-1",Matches!$J$2:$J$201,0))-INDEX(Matches!$H$2:$H$201,MATCH($A1591&amp;"-1",Matches!$J$2:$J$201,0)),3,2))))),""))</f>
        <v/>
      </c>
      <c r="Y1591" s="12" t="str">
        <f aca="false">IF(OR($B1591="",F1591="",G1591=""),"",IFERROR(IF(OR(INDEX(Matches!$I$2:$I$201,MATCH($A1591&amp;"-2",Matches!$J$2:$J$201,0))="Void",INDEX(Matches!$G$2:$G$201,MATCH($A1591&amp;"-2",Matches!$J$2:$J$201,0))="",INDEX(Matches!$H$2:$H$201,MATCH($A1591&amp;"-2",Matches!$J$2:$J$201,0))=""),"",IF(AND($C1591&lt;&gt;"",INDEX(Matches!$F$2:$F$201,MATCH($A1591&amp;"-2",Matches!$J$2:$J$201,0))&lt;&gt;"",$C1591&gt;=INDEX(Matches!$F$2:$F$201,MATCH($A1591&amp;"-2",Matches!$J$2:$J$201,0))),"",IF(AND(F1591=INDEX(Matches!$G$2:$G$201,MATCH($A1591&amp;"-2",Matches!$J$2:$J$201,0)),G1591=INDEX(Matches!$H$2:$H$201,MATCH($A1591&amp;"-2",Matches!$J$2:$J$201,0))),5,IF(SIGN(F1591-G1591)&lt;&gt;SIGN(INDEX(Matches!$G$2:$G$201,MATCH($A1591&amp;"-2",Matches!$J$2:$J$201,0))-INDEX(Matches!$H$2:$H$201,MATCH($A1591&amp;"-2",Matches!$J$2:$J$201,0))),0,IF(F1591-G1591=INDEX(Matches!$G$2:$G$201,MATCH($A1591&amp;"-2",Matches!$J$2:$J$201,0))-INDEX(Matches!$H$2:$H$201,MATCH($A1591&amp;"-2",Matches!$J$2:$J$201,0)),3,2))))),""))</f>
        <v/>
      </c>
      <c r="Z1591" s="12" t="str">
        <f aca="false">IF(OR($B1591="",H1591="",I1591=""),"",IFERROR(IF(OR(INDEX(Matches!$I$2:$I$201,MATCH($A1591&amp;"-3",Matches!$J$2:$J$201,0))="Void",INDEX(Matches!$G$2:$G$201,MATCH($A1591&amp;"-3",Matches!$J$2:$J$201,0))="",INDEX(Matches!$H$2:$H$201,MATCH($A1591&amp;"-3",Matches!$J$2:$J$201,0))=""),"",IF(AND($C1591&lt;&gt;"",INDEX(Matches!$F$2:$F$201,MATCH($A1591&amp;"-3",Matches!$J$2:$J$201,0))&lt;&gt;"",$C1591&gt;=INDEX(Matches!$F$2:$F$201,MATCH($A1591&amp;"-3",Matches!$J$2:$J$201,0))),"",IF(AND(H1591=INDEX(Matches!$G$2:$G$201,MATCH($A1591&amp;"-3",Matches!$J$2:$J$201,0)),I1591=INDEX(Matches!$H$2:$H$201,MATCH($A1591&amp;"-3",Matches!$J$2:$J$201,0))),5,IF(SIGN(H1591-I1591)&lt;&gt;SIGN(INDEX(Matches!$G$2:$G$201,MATCH($A1591&amp;"-3",Matches!$J$2:$J$201,0))-INDEX(Matches!$H$2:$H$201,MATCH($A1591&amp;"-3",Matches!$J$2:$J$201,0))),0,IF(H1591-I1591=INDEX(Matches!$G$2:$G$201,MATCH($A1591&amp;"-3",Matches!$J$2:$J$201,0))-INDEX(Matches!$H$2:$H$201,MATCH($A1591&amp;"-3",Matches!$J$2:$J$201,0)),3,2))))),""))</f>
        <v/>
      </c>
      <c r="AA1591" s="12" t="str">
        <f aca="false">IF(OR($B1591="",J1591="",K1591=""),"",IFERROR(IF(OR(INDEX(Matches!$I$2:$I$201,MATCH($A1591&amp;"-4",Matches!$J$2:$J$201,0))="Void",INDEX(Matches!$G$2:$G$201,MATCH($A1591&amp;"-4",Matches!$J$2:$J$201,0))="",INDEX(Matches!$H$2:$H$201,MATCH($A1591&amp;"-4",Matches!$J$2:$J$201,0))=""),"",IF(AND($C1591&lt;&gt;"",INDEX(Matches!$F$2:$F$201,MATCH($A1591&amp;"-4",Matches!$J$2:$J$201,0))&lt;&gt;"",$C1591&gt;=INDEX(Matches!$F$2:$F$201,MATCH($A1591&amp;"-4",Matches!$J$2:$J$201,0))),"",IF(AND(J1591=INDEX(Matches!$G$2:$G$201,MATCH($A1591&amp;"-4",Matches!$J$2:$J$201,0)),K1591=INDEX(Matches!$H$2:$H$201,MATCH($A1591&amp;"-4",Matches!$J$2:$J$201,0))),5,IF(SIGN(J1591-K1591)&lt;&gt;SIGN(INDEX(Matches!$G$2:$G$201,MATCH($A1591&amp;"-4",Matches!$J$2:$J$201,0))-INDEX(Matches!$H$2:$H$201,MATCH($A1591&amp;"-4",Matches!$J$2:$J$201,0))),0,IF(J1591-K1591=INDEX(Matches!$G$2:$G$201,MATCH($A1591&amp;"-4",Matches!$J$2:$J$201,0))-INDEX(Matches!$H$2:$H$201,MATCH($A1591&amp;"-4",Matches!$J$2:$J$201,0)),3,2))))),""))</f>
        <v/>
      </c>
      <c r="AB1591" s="12" t="str">
        <f aca="false">IF(OR($B1591="",L1591="",M1591=""),"",IFERROR(IF(OR(INDEX(Matches!$I$2:$I$201,MATCH($A1591&amp;"-5",Matches!$J$2:$J$201,0))="Void",INDEX(Matches!$G$2:$G$201,MATCH($A1591&amp;"-5",Matches!$J$2:$J$201,0))="",INDEX(Matches!$H$2:$H$201,MATCH($A1591&amp;"-5",Matches!$J$2:$J$201,0))=""),"",IF(AND($C1591&lt;&gt;"",INDEX(Matches!$F$2:$F$201,MATCH($A1591&amp;"-5",Matches!$J$2:$J$201,0))&lt;&gt;"",$C1591&gt;=INDEX(Matches!$F$2:$F$201,MATCH($A1591&amp;"-5",Matches!$J$2:$J$201,0))),"",IF(AND(L1591=INDEX(Matches!$G$2:$G$201,MATCH($A1591&amp;"-5",Matches!$J$2:$J$201,0)),M1591=INDEX(Matches!$H$2:$H$201,MATCH($A1591&amp;"-5",Matches!$J$2:$J$201,0))),5,IF(SIGN(L1591-M1591)&lt;&gt;SIGN(INDEX(Matches!$G$2:$G$201,MATCH($A1591&amp;"-5",Matches!$J$2:$J$201,0))-INDEX(Matches!$H$2:$H$201,MATCH($A1591&amp;"-5",Matches!$J$2:$J$201,0))),0,IF(L1591-M1591=INDEX(Matches!$G$2:$G$201,MATCH($A1591&amp;"-5",Matches!$J$2:$J$201,0))-INDEX(Matches!$H$2:$H$201,MATCH($A1591&amp;"-5",Matches!$J$2:$J$201,0)),3,2))))),""))</f>
        <v/>
      </c>
      <c r="AC1591" s="12" t="str">
        <f aca="false">IF(OR($B1591="",N1591="",O1591=""),"",IFERROR(IF(OR(INDEX(Matches!$I$2:$I$201,MATCH($A1591&amp;"-6",Matches!$J$2:$J$201,0))="Void",INDEX(Matches!$G$2:$G$201,MATCH($A1591&amp;"-6",Matches!$J$2:$J$201,0))="",INDEX(Matches!$H$2:$H$201,MATCH($A1591&amp;"-6",Matches!$J$2:$J$201,0))=""),"",IF(AND($C1591&lt;&gt;"",INDEX(Matches!$F$2:$F$201,MATCH($A1591&amp;"-6",Matches!$J$2:$J$201,0))&lt;&gt;"",$C1591&gt;=INDEX(Matches!$F$2:$F$201,MATCH($A1591&amp;"-6",Matches!$J$2:$J$201,0))),"",IF(AND(N1591=INDEX(Matches!$G$2:$G$201,MATCH($A1591&amp;"-6",Matches!$J$2:$J$201,0)),O1591=INDEX(Matches!$H$2:$H$201,MATCH($A1591&amp;"-6",Matches!$J$2:$J$201,0))),5,IF(SIGN(N1591-O1591)&lt;&gt;SIGN(INDEX(Matches!$G$2:$G$201,MATCH($A1591&amp;"-6",Matches!$J$2:$J$201,0))-INDEX(Matches!$H$2:$H$201,MATCH($A1591&amp;"-6",Matches!$J$2:$J$201,0))),0,IF(N1591-O1591=INDEX(Matches!$G$2:$G$201,MATCH($A1591&amp;"-6",Matches!$J$2:$J$201,0))-INDEX(Matches!$H$2:$H$201,MATCH($A1591&amp;"-6",Matches!$J$2:$J$201,0)),3,2))))),""))</f>
        <v/>
      </c>
      <c r="AD1591" s="12" t="str">
        <f aca="false">IF(OR($B1591="",P1591="",Q1591=""),"",IFERROR(IF(OR(INDEX(Matches!$I$2:$I$201,MATCH($A1591&amp;"-7",Matches!$J$2:$J$201,0))="Void",INDEX(Matches!$G$2:$G$201,MATCH($A1591&amp;"-7",Matches!$J$2:$J$201,0))="",INDEX(Matches!$H$2:$H$201,MATCH($A1591&amp;"-7",Matches!$J$2:$J$201,0))=""),"",IF(AND($C1591&lt;&gt;"",INDEX(Matches!$F$2:$F$201,MATCH($A1591&amp;"-7",Matches!$J$2:$J$201,0))&lt;&gt;"",$C1591&gt;=INDEX(Matches!$F$2:$F$201,MATCH($A1591&amp;"-7",Matches!$J$2:$J$201,0))),"",IF(AND(P1591=INDEX(Matches!$G$2:$G$201,MATCH($A1591&amp;"-7",Matches!$J$2:$J$201,0)),Q1591=INDEX(Matches!$H$2:$H$201,MATCH($A1591&amp;"-7",Matches!$J$2:$J$201,0))),5,IF(SIGN(P1591-Q1591)&lt;&gt;SIGN(INDEX(Matches!$G$2:$G$201,MATCH($A1591&amp;"-7",Matches!$J$2:$J$201,0))-INDEX(Matches!$H$2:$H$201,MATCH($A1591&amp;"-7",Matches!$J$2:$J$201,0))),0,IF(P1591-Q1591=INDEX(Matches!$G$2:$G$201,MATCH($A1591&amp;"-7",Matches!$J$2:$J$201,0))-INDEX(Matches!$H$2:$H$201,MATCH($A1591&amp;"-7",Matches!$J$2:$J$201,0)),3,2))))),""))</f>
        <v/>
      </c>
      <c r="AE1591" s="12" t="str">
        <f aca="false">IF(OR($B1591="",R1591="",S1591=""),"",IFERROR(IF(OR(INDEX(Matches!$I$2:$I$201,MATCH($A1591&amp;"-8",Matches!$J$2:$J$201,0))="Void",INDEX(Matches!$G$2:$G$201,MATCH($A1591&amp;"-8",Matches!$J$2:$J$201,0))="",INDEX(Matches!$H$2:$H$201,MATCH($A1591&amp;"-8",Matches!$J$2:$J$201,0))=""),"",IF(AND($C1591&lt;&gt;"",INDEX(Matches!$F$2:$F$201,MATCH($A1591&amp;"-8",Matches!$J$2:$J$201,0))&lt;&gt;"",$C1591&gt;=INDEX(Matches!$F$2:$F$201,MATCH($A1591&amp;"-8",Matches!$J$2:$J$201,0))),"",IF(AND(R1591=INDEX(Matches!$G$2:$G$201,MATCH($A1591&amp;"-8",Matches!$J$2:$J$201,0)),S1591=INDEX(Matches!$H$2:$H$201,MATCH($A1591&amp;"-8",Matches!$J$2:$J$201,0))),5,IF(SIGN(R1591-S1591)&lt;&gt;SIGN(INDEX(Matches!$G$2:$G$201,MATCH($A1591&amp;"-8",Matches!$J$2:$J$201,0))-INDEX(Matches!$H$2:$H$201,MATCH($A1591&amp;"-8",Matches!$J$2:$J$201,0))),0,IF(R1591-S1591=INDEX(Matches!$G$2:$G$201,MATCH($A1591&amp;"-8",Matches!$J$2:$J$201,0))-INDEX(Matches!$H$2:$H$201,MATCH($A1591&amp;"-8",Matches!$J$2:$J$201,0)),3,2))))),""))</f>
        <v/>
      </c>
      <c r="AF1591" s="12" t="str">
        <f aca="false">IF(OR($B1591="",T1591="",U1591=""),"",IFERROR(IF(OR(INDEX(Matches!$I$2:$I$201,MATCH($A1591&amp;"-9",Matches!$J$2:$J$201,0))="Void",INDEX(Matches!$G$2:$G$201,MATCH($A1591&amp;"-9",Matches!$J$2:$J$201,0))="",INDEX(Matches!$H$2:$H$201,MATCH($A1591&amp;"-9",Matches!$J$2:$J$201,0))=""),"",IF(AND($C1591&lt;&gt;"",INDEX(Matches!$F$2:$F$201,MATCH($A1591&amp;"-9",Matches!$J$2:$J$201,0))&lt;&gt;"",$C1591&gt;=INDEX(Matches!$F$2:$F$201,MATCH($A1591&amp;"-9",Matches!$J$2:$J$201,0))),"",IF(AND(T1591=INDEX(Matches!$G$2:$G$201,MATCH($A1591&amp;"-9",Matches!$J$2:$J$201,0)),U1591=INDEX(Matches!$H$2:$H$201,MATCH($A1591&amp;"-9",Matches!$J$2:$J$201,0))),5,IF(SIGN(T1591-U1591)&lt;&gt;SIGN(INDEX(Matches!$G$2:$G$201,MATCH($A1591&amp;"-9",Matches!$J$2:$J$201,0))-INDEX(Matches!$H$2:$H$201,MATCH($A1591&amp;"-9",Matches!$J$2:$J$201,0))),0,IF(T1591-U1591=INDEX(Matches!$G$2:$G$201,MATCH($A1591&amp;"-9",Matches!$J$2:$J$201,0))-INDEX(Matches!$H$2:$H$201,MATCH($A1591&amp;"-9",Matches!$J$2:$J$201,0)),3,2))))),""))</f>
        <v/>
      </c>
      <c r="AG1591" s="12" t="str">
        <f aca="false">IF(OR($B1591="",V1591="",W1591=""),"",IFERROR(IF(OR(INDEX(Matches!$I$2:$I$201,MATCH($A1591&amp;"-10",Matches!$J$2:$J$201,0))="Void",INDEX(Matches!$G$2:$G$201,MATCH($A1591&amp;"-10",Matches!$J$2:$J$201,0))="",INDEX(Matches!$H$2:$H$201,MATCH($A1591&amp;"-10",Matches!$J$2:$J$201,0))=""),"",IF(AND($C1591&lt;&gt;"",INDEX(Matches!$F$2:$F$201,MATCH($A1591&amp;"-10",Matches!$J$2:$J$201,0))&lt;&gt;"",$C1591&gt;=INDEX(Matches!$F$2:$F$201,MATCH($A1591&amp;"-10",Matches!$J$2:$J$201,0))),"",IF(AND(V1591=INDEX(Matches!$G$2:$G$201,MATCH($A1591&amp;"-10",Matches!$J$2:$J$201,0)),W1591=INDEX(Matches!$H$2:$H$201,MATCH($A1591&amp;"-10",Matches!$J$2:$J$201,0))),5,IF(SIGN(V1591-W1591)&lt;&gt;SIGN(INDEX(Matches!$G$2:$G$201,MATCH($A1591&amp;"-10",Matches!$J$2:$J$201,0))-INDEX(Matches!$H$2:$H$201,MATCH($A1591&amp;"-10",Matches!$J$2:$J$201,0))),0,IF(V1591-W1591=INDEX(Matches!$G$2:$G$201,MATCH($A1591&amp;"-10",Matches!$J$2:$J$201,0))-INDEX(Matches!$H$2:$H$201,MATCH($A1591&amp;"-10",Matches!$J$2:$J$201,0)),3,2))))),""))</f>
        <v/>
      </c>
      <c r="AH1591" s="13" t="str">
        <f aca="false">IF($B1591="","",SUM(X1591:AG1591))</f>
        <v/>
      </c>
      <c r="AI1591" s="12" t="str">
        <f aca="false">IF($B1591="","",COUNTIF(X1591:AG1591,5))</f>
        <v/>
      </c>
      <c r="AJ1591" s="12" t="str">
        <f aca="false">IF($B1591="","",COUNTIF(X1591:AG1591,"&gt;=2"))</f>
        <v/>
      </c>
      <c r="AK1591" s="12" t="str">
        <f aca="false">IF($B1591="","",COUNT(X1591:AG1591))</f>
        <v/>
      </c>
    </row>
    <row r="1592" customFormat="false" ht="15" hidden="false" customHeight="false" outlineLevel="0" collapsed="false">
      <c r="A1592" s="7"/>
      <c r="B1592" s="7"/>
      <c r="C1592" s="11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12" t="str">
        <f aca="false">IF(OR($B1592="",D1592="",E1592=""),"",IFERROR(IF(OR(INDEX(Matches!$I$2:$I$201,MATCH($A1592&amp;"-1",Matches!$J$2:$J$201,0))="Void",INDEX(Matches!$G$2:$G$201,MATCH($A1592&amp;"-1",Matches!$J$2:$J$201,0))="",INDEX(Matches!$H$2:$H$201,MATCH($A1592&amp;"-1",Matches!$J$2:$J$201,0))=""),"",IF(AND($C1592&lt;&gt;"",INDEX(Matches!$F$2:$F$201,MATCH($A1592&amp;"-1",Matches!$J$2:$J$201,0))&lt;&gt;"",$C1592&gt;=INDEX(Matches!$F$2:$F$201,MATCH($A1592&amp;"-1",Matches!$J$2:$J$201,0))),"",IF(AND(D1592=INDEX(Matches!$G$2:$G$201,MATCH($A1592&amp;"-1",Matches!$J$2:$J$201,0)),E1592=INDEX(Matches!$H$2:$H$201,MATCH($A1592&amp;"-1",Matches!$J$2:$J$201,0))),5,IF(SIGN(D1592-E1592)&lt;&gt;SIGN(INDEX(Matches!$G$2:$G$201,MATCH($A1592&amp;"-1",Matches!$J$2:$J$201,0))-INDEX(Matches!$H$2:$H$201,MATCH($A1592&amp;"-1",Matches!$J$2:$J$201,0))),0,IF(D1592-E1592=INDEX(Matches!$G$2:$G$201,MATCH($A1592&amp;"-1",Matches!$J$2:$J$201,0))-INDEX(Matches!$H$2:$H$201,MATCH($A1592&amp;"-1",Matches!$J$2:$J$201,0)),3,2))))),""))</f>
        <v/>
      </c>
      <c r="Y1592" s="12" t="str">
        <f aca="false">IF(OR($B1592="",F1592="",G1592=""),"",IFERROR(IF(OR(INDEX(Matches!$I$2:$I$201,MATCH($A1592&amp;"-2",Matches!$J$2:$J$201,0))="Void",INDEX(Matches!$G$2:$G$201,MATCH($A1592&amp;"-2",Matches!$J$2:$J$201,0))="",INDEX(Matches!$H$2:$H$201,MATCH($A1592&amp;"-2",Matches!$J$2:$J$201,0))=""),"",IF(AND($C1592&lt;&gt;"",INDEX(Matches!$F$2:$F$201,MATCH($A1592&amp;"-2",Matches!$J$2:$J$201,0))&lt;&gt;"",$C1592&gt;=INDEX(Matches!$F$2:$F$201,MATCH($A1592&amp;"-2",Matches!$J$2:$J$201,0))),"",IF(AND(F1592=INDEX(Matches!$G$2:$G$201,MATCH($A1592&amp;"-2",Matches!$J$2:$J$201,0)),G1592=INDEX(Matches!$H$2:$H$201,MATCH($A1592&amp;"-2",Matches!$J$2:$J$201,0))),5,IF(SIGN(F1592-G1592)&lt;&gt;SIGN(INDEX(Matches!$G$2:$G$201,MATCH($A1592&amp;"-2",Matches!$J$2:$J$201,0))-INDEX(Matches!$H$2:$H$201,MATCH($A1592&amp;"-2",Matches!$J$2:$J$201,0))),0,IF(F1592-G1592=INDEX(Matches!$G$2:$G$201,MATCH($A1592&amp;"-2",Matches!$J$2:$J$201,0))-INDEX(Matches!$H$2:$H$201,MATCH($A1592&amp;"-2",Matches!$J$2:$J$201,0)),3,2))))),""))</f>
        <v/>
      </c>
      <c r="Z1592" s="12" t="str">
        <f aca="false">IF(OR($B1592="",H1592="",I1592=""),"",IFERROR(IF(OR(INDEX(Matches!$I$2:$I$201,MATCH($A1592&amp;"-3",Matches!$J$2:$J$201,0))="Void",INDEX(Matches!$G$2:$G$201,MATCH($A1592&amp;"-3",Matches!$J$2:$J$201,0))="",INDEX(Matches!$H$2:$H$201,MATCH($A1592&amp;"-3",Matches!$J$2:$J$201,0))=""),"",IF(AND($C1592&lt;&gt;"",INDEX(Matches!$F$2:$F$201,MATCH($A1592&amp;"-3",Matches!$J$2:$J$201,0))&lt;&gt;"",$C1592&gt;=INDEX(Matches!$F$2:$F$201,MATCH($A1592&amp;"-3",Matches!$J$2:$J$201,0))),"",IF(AND(H1592=INDEX(Matches!$G$2:$G$201,MATCH($A1592&amp;"-3",Matches!$J$2:$J$201,0)),I1592=INDEX(Matches!$H$2:$H$201,MATCH($A1592&amp;"-3",Matches!$J$2:$J$201,0))),5,IF(SIGN(H1592-I1592)&lt;&gt;SIGN(INDEX(Matches!$G$2:$G$201,MATCH($A1592&amp;"-3",Matches!$J$2:$J$201,0))-INDEX(Matches!$H$2:$H$201,MATCH($A1592&amp;"-3",Matches!$J$2:$J$201,0))),0,IF(H1592-I1592=INDEX(Matches!$G$2:$G$201,MATCH($A1592&amp;"-3",Matches!$J$2:$J$201,0))-INDEX(Matches!$H$2:$H$201,MATCH($A1592&amp;"-3",Matches!$J$2:$J$201,0)),3,2))))),""))</f>
        <v/>
      </c>
      <c r="AA1592" s="12" t="str">
        <f aca="false">IF(OR($B1592="",J1592="",K1592=""),"",IFERROR(IF(OR(INDEX(Matches!$I$2:$I$201,MATCH($A1592&amp;"-4",Matches!$J$2:$J$201,0))="Void",INDEX(Matches!$G$2:$G$201,MATCH($A1592&amp;"-4",Matches!$J$2:$J$201,0))="",INDEX(Matches!$H$2:$H$201,MATCH($A1592&amp;"-4",Matches!$J$2:$J$201,0))=""),"",IF(AND($C1592&lt;&gt;"",INDEX(Matches!$F$2:$F$201,MATCH($A1592&amp;"-4",Matches!$J$2:$J$201,0))&lt;&gt;"",$C1592&gt;=INDEX(Matches!$F$2:$F$201,MATCH($A1592&amp;"-4",Matches!$J$2:$J$201,0))),"",IF(AND(J1592=INDEX(Matches!$G$2:$G$201,MATCH($A1592&amp;"-4",Matches!$J$2:$J$201,0)),K1592=INDEX(Matches!$H$2:$H$201,MATCH($A1592&amp;"-4",Matches!$J$2:$J$201,0))),5,IF(SIGN(J1592-K1592)&lt;&gt;SIGN(INDEX(Matches!$G$2:$G$201,MATCH($A1592&amp;"-4",Matches!$J$2:$J$201,0))-INDEX(Matches!$H$2:$H$201,MATCH($A1592&amp;"-4",Matches!$J$2:$J$201,0))),0,IF(J1592-K1592=INDEX(Matches!$G$2:$G$201,MATCH($A1592&amp;"-4",Matches!$J$2:$J$201,0))-INDEX(Matches!$H$2:$H$201,MATCH($A1592&amp;"-4",Matches!$J$2:$J$201,0)),3,2))))),""))</f>
        <v/>
      </c>
      <c r="AB1592" s="12" t="str">
        <f aca="false">IF(OR($B1592="",L1592="",M1592=""),"",IFERROR(IF(OR(INDEX(Matches!$I$2:$I$201,MATCH($A1592&amp;"-5",Matches!$J$2:$J$201,0))="Void",INDEX(Matches!$G$2:$G$201,MATCH($A1592&amp;"-5",Matches!$J$2:$J$201,0))="",INDEX(Matches!$H$2:$H$201,MATCH($A1592&amp;"-5",Matches!$J$2:$J$201,0))=""),"",IF(AND($C1592&lt;&gt;"",INDEX(Matches!$F$2:$F$201,MATCH($A1592&amp;"-5",Matches!$J$2:$J$201,0))&lt;&gt;"",$C1592&gt;=INDEX(Matches!$F$2:$F$201,MATCH($A1592&amp;"-5",Matches!$J$2:$J$201,0))),"",IF(AND(L1592=INDEX(Matches!$G$2:$G$201,MATCH($A1592&amp;"-5",Matches!$J$2:$J$201,0)),M1592=INDEX(Matches!$H$2:$H$201,MATCH($A1592&amp;"-5",Matches!$J$2:$J$201,0))),5,IF(SIGN(L1592-M1592)&lt;&gt;SIGN(INDEX(Matches!$G$2:$G$201,MATCH($A1592&amp;"-5",Matches!$J$2:$J$201,0))-INDEX(Matches!$H$2:$H$201,MATCH($A1592&amp;"-5",Matches!$J$2:$J$201,0))),0,IF(L1592-M1592=INDEX(Matches!$G$2:$G$201,MATCH($A1592&amp;"-5",Matches!$J$2:$J$201,0))-INDEX(Matches!$H$2:$H$201,MATCH($A1592&amp;"-5",Matches!$J$2:$J$201,0)),3,2))))),""))</f>
        <v/>
      </c>
      <c r="AC1592" s="12" t="str">
        <f aca="false">IF(OR($B1592="",N1592="",O1592=""),"",IFERROR(IF(OR(INDEX(Matches!$I$2:$I$201,MATCH($A1592&amp;"-6",Matches!$J$2:$J$201,0))="Void",INDEX(Matches!$G$2:$G$201,MATCH($A1592&amp;"-6",Matches!$J$2:$J$201,0))="",INDEX(Matches!$H$2:$H$201,MATCH($A1592&amp;"-6",Matches!$J$2:$J$201,0))=""),"",IF(AND($C1592&lt;&gt;"",INDEX(Matches!$F$2:$F$201,MATCH($A1592&amp;"-6",Matches!$J$2:$J$201,0))&lt;&gt;"",$C1592&gt;=INDEX(Matches!$F$2:$F$201,MATCH($A1592&amp;"-6",Matches!$J$2:$J$201,0))),"",IF(AND(N1592=INDEX(Matches!$G$2:$G$201,MATCH($A1592&amp;"-6",Matches!$J$2:$J$201,0)),O1592=INDEX(Matches!$H$2:$H$201,MATCH($A1592&amp;"-6",Matches!$J$2:$J$201,0))),5,IF(SIGN(N1592-O1592)&lt;&gt;SIGN(INDEX(Matches!$G$2:$G$201,MATCH($A1592&amp;"-6",Matches!$J$2:$J$201,0))-INDEX(Matches!$H$2:$H$201,MATCH($A1592&amp;"-6",Matches!$J$2:$J$201,0))),0,IF(N1592-O1592=INDEX(Matches!$G$2:$G$201,MATCH($A1592&amp;"-6",Matches!$J$2:$J$201,0))-INDEX(Matches!$H$2:$H$201,MATCH($A1592&amp;"-6",Matches!$J$2:$J$201,0)),3,2))))),""))</f>
        <v/>
      </c>
      <c r="AD1592" s="12" t="str">
        <f aca="false">IF(OR($B1592="",P1592="",Q1592=""),"",IFERROR(IF(OR(INDEX(Matches!$I$2:$I$201,MATCH($A1592&amp;"-7",Matches!$J$2:$J$201,0))="Void",INDEX(Matches!$G$2:$G$201,MATCH($A1592&amp;"-7",Matches!$J$2:$J$201,0))="",INDEX(Matches!$H$2:$H$201,MATCH($A1592&amp;"-7",Matches!$J$2:$J$201,0))=""),"",IF(AND($C1592&lt;&gt;"",INDEX(Matches!$F$2:$F$201,MATCH($A1592&amp;"-7",Matches!$J$2:$J$201,0))&lt;&gt;"",$C1592&gt;=INDEX(Matches!$F$2:$F$201,MATCH($A1592&amp;"-7",Matches!$J$2:$J$201,0))),"",IF(AND(P1592=INDEX(Matches!$G$2:$G$201,MATCH($A1592&amp;"-7",Matches!$J$2:$J$201,0)),Q1592=INDEX(Matches!$H$2:$H$201,MATCH($A1592&amp;"-7",Matches!$J$2:$J$201,0))),5,IF(SIGN(P1592-Q1592)&lt;&gt;SIGN(INDEX(Matches!$G$2:$G$201,MATCH($A1592&amp;"-7",Matches!$J$2:$J$201,0))-INDEX(Matches!$H$2:$H$201,MATCH($A1592&amp;"-7",Matches!$J$2:$J$201,0))),0,IF(P1592-Q1592=INDEX(Matches!$G$2:$G$201,MATCH($A1592&amp;"-7",Matches!$J$2:$J$201,0))-INDEX(Matches!$H$2:$H$201,MATCH($A1592&amp;"-7",Matches!$J$2:$J$201,0)),3,2))))),""))</f>
        <v/>
      </c>
      <c r="AE1592" s="12" t="str">
        <f aca="false">IF(OR($B1592="",R1592="",S1592=""),"",IFERROR(IF(OR(INDEX(Matches!$I$2:$I$201,MATCH($A1592&amp;"-8",Matches!$J$2:$J$201,0))="Void",INDEX(Matches!$G$2:$G$201,MATCH($A1592&amp;"-8",Matches!$J$2:$J$201,0))="",INDEX(Matches!$H$2:$H$201,MATCH($A1592&amp;"-8",Matches!$J$2:$J$201,0))=""),"",IF(AND($C1592&lt;&gt;"",INDEX(Matches!$F$2:$F$201,MATCH($A1592&amp;"-8",Matches!$J$2:$J$201,0))&lt;&gt;"",$C1592&gt;=INDEX(Matches!$F$2:$F$201,MATCH($A1592&amp;"-8",Matches!$J$2:$J$201,0))),"",IF(AND(R1592=INDEX(Matches!$G$2:$G$201,MATCH($A1592&amp;"-8",Matches!$J$2:$J$201,0)),S1592=INDEX(Matches!$H$2:$H$201,MATCH($A1592&amp;"-8",Matches!$J$2:$J$201,0))),5,IF(SIGN(R1592-S1592)&lt;&gt;SIGN(INDEX(Matches!$G$2:$G$201,MATCH($A1592&amp;"-8",Matches!$J$2:$J$201,0))-INDEX(Matches!$H$2:$H$201,MATCH($A1592&amp;"-8",Matches!$J$2:$J$201,0))),0,IF(R1592-S1592=INDEX(Matches!$G$2:$G$201,MATCH($A1592&amp;"-8",Matches!$J$2:$J$201,0))-INDEX(Matches!$H$2:$H$201,MATCH($A1592&amp;"-8",Matches!$J$2:$J$201,0)),3,2))))),""))</f>
        <v/>
      </c>
      <c r="AF1592" s="12" t="str">
        <f aca="false">IF(OR($B1592="",T1592="",U1592=""),"",IFERROR(IF(OR(INDEX(Matches!$I$2:$I$201,MATCH($A1592&amp;"-9",Matches!$J$2:$J$201,0))="Void",INDEX(Matches!$G$2:$G$201,MATCH($A1592&amp;"-9",Matches!$J$2:$J$201,0))="",INDEX(Matches!$H$2:$H$201,MATCH($A1592&amp;"-9",Matches!$J$2:$J$201,0))=""),"",IF(AND($C1592&lt;&gt;"",INDEX(Matches!$F$2:$F$201,MATCH($A1592&amp;"-9",Matches!$J$2:$J$201,0))&lt;&gt;"",$C1592&gt;=INDEX(Matches!$F$2:$F$201,MATCH($A1592&amp;"-9",Matches!$J$2:$J$201,0))),"",IF(AND(T1592=INDEX(Matches!$G$2:$G$201,MATCH($A1592&amp;"-9",Matches!$J$2:$J$201,0)),U1592=INDEX(Matches!$H$2:$H$201,MATCH($A1592&amp;"-9",Matches!$J$2:$J$201,0))),5,IF(SIGN(T1592-U1592)&lt;&gt;SIGN(INDEX(Matches!$G$2:$G$201,MATCH($A1592&amp;"-9",Matches!$J$2:$J$201,0))-INDEX(Matches!$H$2:$H$201,MATCH($A1592&amp;"-9",Matches!$J$2:$J$201,0))),0,IF(T1592-U1592=INDEX(Matches!$G$2:$G$201,MATCH($A1592&amp;"-9",Matches!$J$2:$J$201,0))-INDEX(Matches!$H$2:$H$201,MATCH($A1592&amp;"-9",Matches!$J$2:$J$201,0)),3,2))))),""))</f>
        <v/>
      </c>
      <c r="AG1592" s="12" t="str">
        <f aca="false">IF(OR($B1592="",V1592="",W1592=""),"",IFERROR(IF(OR(INDEX(Matches!$I$2:$I$201,MATCH($A1592&amp;"-10",Matches!$J$2:$J$201,0))="Void",INDEX(Matches!$G$2:$G$201,MATCH($A1592&amp;"-10",Matches!$J$2:$J$201,0))="",INDEX(Matches!$H$2:$H$201,MATCH($A1592&amp;"-10",Matches!$J$2:$J$201,0))=""),"",IF(AND($C1592&lt;&gt;"",INDEX(Matches!$F$2:$F$201,MATCH($A1592&amp;"-10",Matches!$J$2:$J$201,0))&lt;&gt;"",$C1592&gt;=INDEX(Matches!$F$2:$F$201,MATCH($A1592&amp;"-10",Matches!$J$2:$J$201,0))),"",IF(AND(V1592=INDEX(Matches!$G$2:$G$201,MATCH($A1592&amp;"-10",Matches!$J$2:$J$201,0)),W1592=INDEX(Matches!$H$2:$H$201,MATCH($A1592&amp;"-10",Matches!$J$2:$J$201,0))),5,IF(SIGN(V1592-W1592)&lt;&gt;SIGN(INDEX(Matches!$G$2:$G$201,MATCH($A1592&amp;"-10",Matches!$J$2:$J$201,0))-INDEX(Matches!$H$2:$H$201,MATCH($A1592&amp;"-10",Matches!$J$2:$J$201,0))),0,IF(V1592-W1592=INDEX(Matches!$G$2:$G$201,MATCH($A1592&amp;"-10",Matches!$J$2:$J$201,0))-INDEX(Matches!$H$2:$H$201,MATCH($A1592&amp;"-10",Matches!$J$2:$J$201,0)),3,2))))),""))</f>
        <v/>
      </c>
      <c r="AH1592" s="13" t="str">
        <f aca="false">IF($B1592="","",SUM(X1592:AG1592))</f>
        <v/>
      </c>
      <c r="AI1592" s="12" t="str">
        <f aca="false">IF($B1592="","",COUNTIF(X1592:AG1592,5))</f>
        <v/>
      </c>
      <c r="AJ1592" s="12" t="str">
        <f aca="false">IF($B1592="","",COUNTIF(X1592:AG1592,"&gt;=2"))</f>
        <v/>
      </c>
      <c r="AK1592" s="12" t="str">
        <f aca="false">IF($B1592="","",COUNT(X1592:AG1592))</f>
        <v/>
      </c>
    </row>
    <row r="1593" customFormat="false" ht="15" hidden="false" customHeight="false" outlineLevel="0" collapsed="false">
      <c r="A1593" s="7"/>
      <c r="B1593" s="7"/>
      <c r="C1593" s="11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12" t="str">
        <f aca="false">IF(OR($B1593="",D1593="",E1593=""),"",IFERROR(IF(OR(INDEX(Matches!$I$2:$I$201,MATCH($A1593&amp;"-1",Matches!$J$2:$J$201,0))="Void",INDEX(Matches!$G$2:$G$201,MATCH($A1593&amp;"-1",Matches!$J$2:$J$201,0))="",INDEX(Matches!$H$2:$H$201,MATCH($A1593&amp;"-1",Matches!$J$2:$J$201,0))=""),"",IF(AND($C1593&lt;&gt;"",INDEX(Matches!$F$2:$F$201,MATCH($A1593&amp;"-1",Matches!$J$2:$J$201,0))&lt;&gt;"",$C1593&gt;=INDEX(Matches!$F$2:$F$201,MATCH($A1593&amp;"-1",Matches!$J$2:$J$201,0))),"",IF(AND(D1593=INDEX(Matches!$G$2:$G$201,MATCH($A1593&amp;"-1",Matches!$J$2:$J$201,0)),E1593=INDEX(Matches!$H$2:$H$201,MATCH($A1593&amp;"-1",Matches!$J$2:$J$201,0))),5,IF(SIGN(D1593-E1593)&lt;&gt;SIGN(INDEX(Matches!$G$2:$G$201,MATCH($A1593&amp;"-1",Matches!$J$2:$J$201,0))-INDEX(Matches!$H$2:$H$201,MATCH($A1593&amp;"-1",Matches!$J$2:$J$201,0))),0,IF(D1593-E1593=INDEX(Matches!$G$2:$G$201,MATCH($A1593&amp;"-1",Matches!$J$2:$J$201,0))-INDEX(Matches!$H$2:$H$201,MATCH($A1593&amp;"-1",Matches!$J$2:$J$201,0)),3,2))))),""))</f>
        <v/>
      </c>
      <c r="Y1593" s="12" t="str">
        <f aca="false">IF(OR($B1593="",F1593="",G1593=""),"",IFERROR(IF(OR(INDEX(Matches!$I$2:$I$201,MATCH($A1593&amp;"-2",Matches!$J$2:$J$201,0))="Void",INDEX(Matches!$G$2:$G$201,MATCH($A1593&amp;"-2",Matches!$J$2:$J$201,0))="",INDEX(Matches!$H$2:$H$201,MATCH($A1593&amp;"-2",Matches!$J$2:$J$201,0))=""),"",IF(AND($C1593&lt;&gt;"",INDEX(Matches!$F$2:$F$201,MATCH($A1593&amp;"-2",Matches!$J$2:$J$201,0))&lt;&gt;"",$C1593&gt;=INDEX(Matches!$F$2:$F$201,MATCH($A1593&amp;"-2",Matches!$J$2:$J$201,0))),"",IF(AND(F1593=INDEX(Matches!$G$2:$G$201,MATCH($A1593&amp;"-2",Matches!$J$2:$J$201,0)),G1593=INDEX(Matches!$H$2:$H$201,MATCH($A1593&amp;"-2",Matches!$J$2:$J$201,0))),5,IF(SIGN(F1593-G1593)&lt;&gt;SIGN(INDEX(Matches!$G$2:$G$201,MATCH($A1593&amp;"-2",Matches!$J$2:$J$201,0))-INDEX(Matches!$H$2:$H$201,MATCH($A1593&amp;"-2",Matches!$J$2:$J$201,0))),0,IF(F1593-G1593=INDEX(Matches!$G$2:$G$201,MATCH($A1593&amp;"-2",Matches!$J$2:$J$201,0))-INDEX(Matches!$H$2:$H$201,MATCH($A1593&amp;"-2",Matches!$J$2:$J$201,0)),3,2))))),""))</f>
        <v/>
      </c>
      <c r="Z1593" s="12" t="str">
        <f aca="false">IF(OR($B1593="",H1593="",I1593=""),"",IFERROR(IF(OR(INDEX(Matches!$I$2:$I$201,MATCH($A1593&amp;"-3",Matches!$J$2:$J$201,0))="Void",INDEX(Matches!$G$2:$G$201,MATCH($A1593&amp;"-3",Matches!$J$2:$J$201,0))="",INDEX(Matches!$H$2:$H$201,MATCH($A1593&amp;"-3",Matches!$J$2:$J$201,0))=""),"",IF(AND($C1593&lt;&gt;"",INDEX(Matches!$F$2:$F$201,MATCH($A1593&amp;"-3",Matches!$J$2:$J$201,0))&lt;&gt;"",$C1593&gt;=INDEX(Matches!$F$2:$F$201,MATCH($A1593&amp;"-3",Matches!$J$2:$J$201,0))),"",IF(AND(H1593=INDEX(Matches!$G$2:$G$201,MATCH($A1593&amp;"-3",Matches!$J$2:$J$201,0)),I1593=INDEX(Matches!$H$2:$H$201,MATCH($A1593&amp;"-3",Matches!$J$2:$J$201,0))),5,IF(SIGN(H1593-I1593)&lt;&gt;SIGN(INDEX(Matches!$G$2:$G$201,MATCH($A1593&amp;"-3",Matches!$J$2:$J$201,0))-INDEX(Matches!$H$2:$H$201,MATCH($A1593&amp;"-3",Matches!$J$2:$J$201,0))),0,IF(H1593-I1593=INDEX(Matches!$G$2:$G$201,MATCH($A1593&amp;"-3",Matches!$J$2:$J$201,0))-INDEX(Matches!$H$2:$H$201,MATCH($A1593&amp;"-3",Matches!$J$2:$J$201,0)),3,2))))),""))</f>
        <v/>
      </c>
      <c r="AA1593" s="12" t="str">
        <f aca="false">IF(OR($B1593="",J1593="",K1593=""),"",IFERROR(IF(OR(INDEX(Matches!$I$2:$I$201,MATCH($A1593&amp;"-4",Matches!$J$2:$J$201,0))="Void",INDEX(Matches!$G$2:$G$201,MATCH($A1593&amp;"-4",Matches!$J$2:$J$201,0))="",INDEX(Matches!$H$2:$H$201,MATCH($A1593&amp;"-4",Matches!$J$2:$J$201,0))=""),"",IF(AND($C1593&lt;&gt;"",INDEX(Matches!$F$2:$F$201,MATCH($A1593&amp;"-4",Matches!$J$2:$J$201,0))&lt;&gt;"",$C1593&gt;=INDEX(Matches!$F$2:$F$201,MATCH($A1593&amp;"-4",Matches!$J$2:$J$201,0))),"",IF(AND(J1593=INDEX(Matches!$G$2:$G$201,MATCH($A1593&amp;"-4",Matches!$J$2:$J$201,0)),K1593=INDEX(Matches!$H$2:$H$201,MATCH($A1593&amp;"-4",Matches!$J$2:$J$201,0))),5,IF(SIGN(J1593-K1593)&lt;&gt;SIGN(INDEX(Matches!$G$2:$G$201,MATCH($A1593&amp;"-4",Matches!$J$2:$J$201,0))-INDEX(Matches!$H$2:$H$201,MATCH($A1593&amp;"-4",Matches!$J$2:$J$201,0))),0,IF(J1593-K1593=INDEX(Matches!$G$2:$G$201,MATCH($A1593&amp;"-4",Matches!$J$2:$J$201,0))-INDEX(Matches!$H$2:$H$201,MATCH($A1593&amp;"-4",Matches!$J$2:$J$201,0)),3,2))))),""))</f>
        <v/>
      </c>
      <c r="AB1593" s="12" t="str">
        <f aca="false">IF(OR($B1593="",L1593="",M1593=""),"",IFERROR(IF(OR(INDEX(Matches!$I$2:$I$201,MATCH($A1593&amp;"-5",Matches!$J$2:$J$201,0))="Void",INDEX(Matches!$G$2:$G$201,MATCH($A1593&amp;"-5",Matches!$J$2:$J$201,0))="",INDEX(Matches!$H$2:$H$201,MATCH($A1593&amp;"-5",Matches!$J$2:$J$201,0))=""),"",IF(AND($C1593&lt;&gt;"",INDEX(Matches!$F$2:$F$201,MATCH($A1593&amp;"-5",Matches!$J$2:$J$201,0))&lt;&gt;"",$C1593&gt;=INDEX(Matches!$F$2:$F$201,MATCH($A1593&amp;"-5",Matches!$J$2:$J$201,0))),"",IF(AND(L1593=INDEX(Matches!$G$2:$G$201,MATCH($A1593&amp;"-5",Matches!$J$2:$J$201,0)),M1593=INDEX(Matches!$H$2:$H$201,MATCH($A1593&amp;"-5",Matches!$J$2:$J$201,0))),5,IF(SIGN(L1593-M1593)&lt;&gt;SIGN(INDEX(Matches!$G$2:$G$201,MATCH($A1593&amp;"-5",Matches!$J$2:$J$201,0))-INDEX(Matches!$H$2:$H$201,MATCH($A1593&amp;"-5",Matches!$J$2:$J$201,0))),0,IF(L1593-M1593=INDEX(Matches!$G$2:$G$201,MATCH($A1593&amp;"-5",Matches!$J$2:$J$201,0))-INDEX(Matches!$H$2:$H$201,MATCH($A1593&amp;"-5",Matches!$J$2:$J$201,0)),3,2))))),""))</f>
        <v/>
      </c>
      <c r="AC1593" s="12" t="str">
        <f aca="false">IF(OR($B1593="",N1593="",O1593=""),"",IFERROR(IF(OR(INDEX(Matches!$I$2:$I$201,MATCH($A1593&amp;"-6",Matches!$J$2:$J$201,0))="Void",INDEX(Matches!$G$2:$G$201,MATCH($A1593&amp;"-6",Matches!$J$2:$J$201,0))="",INDEX(Matches!$H$2:$H$201,MATCH($A1593&amp;"-6",Matches!$J$2:$J$201,0))=""),"",IF(AND($C1593&lt;&gt;"",INDEX(Matches!$F$2:$F$201,MATCH($A1593&amp;"-6",Matches!$J$2:$J$201,0))&lt;&gt;"",$C1593&gt;=INDEX(Matches!$F$2:$F$201,MATCH($A1593&amp;"-6",Matches!$J$2:$J$201,0))),"",IF(AND(N1593=INDEX(Matches!$G$2:$G$201,MATCH($A1593&amp;"-6",Matches!$J$2:$J$201,0)),O1593=INDEX(Matches!$H$2:$H$201,MATCH($A1593&amp;"-6",Matches!$J$2:$J$201,0))),5,IF(SIGN(N1593-O1593)&lt;&gt;SIGN(INDEX(Matches!$G$2:$G$201,MATCH($A1593&amp;"-6",Matches!$J$2:$J$201,0))-INDEX(Matches!$H$2:$H$201,MATCH($A1593&amp;"-6",Matches!$J$2:$J$201,0))),0,IF(N1593-O1593=INDEX(Matches!$G$2:$G$201,MATCH($A1593&amp;"-6",Matches!$J$2:$J$201,0))-INDEX(Matches!$H$2:$H$201,MATCH($A1593&amp;"-6",Matches!$J$2:$J$201,0)),3,2))))),""))</f>
        <v/>
      </c>
      <c r="AD1593" s="12" t="str">
        <f aca="false">IF(OR($B1593="",P1593="",Q1593=""),"",IFERROR(IF(OR(INDEX(Matches!$I$2:$I$201,MATCH($A1593&amp;"-7",Matches!$J$2:$J$201,0))="Void",INDEX(Matches!$G$2:$G$201,MATCH($A1593&amp;"-7",Matches!$J$2:$J$201,0))="",INDEX(Matches!$H$2:$H$201,MATCH($A1593&amp;"-7",Matches!$J$2:$J$201,0))=""),"",IF(AND($C1593&lt;&gt;"",INDEX(Matches!$F$2:$F$201,MATCH($A1593&amp;"-7",Matches!$J$2:$J$201,0))&lt;&gt;"",$C1593&gt;=INDEX(Matches!$F$2:$F$201,MATCH($A1593&amp;"-7",Matches!$J$2:$J$201,0))),"",IF(AND(P1593=INDEX(Matches!$G$2:$G$201,MATCH($A1593&amp;"-7",Matches!$J$2:$J$201,0)),Q1593=INDEX(Matches!$H$2:$H$201,MATCH($A1593&amp;"-7",Matches!$J$2:$J$201,0))),5,IF(SIGN(P1593-Q1593)&lt;&gt;SIGN(INDEX(Matches!$G$2:$G$201,MATCH($A1593&amp;"-7",Matches!$J$2:$J$201,0))-INDEX(Matches!$H$2:$H$201,MATCH($A1593&amp;"-7",Matches!$J$2:$J$201,0))),0,IF(P1593-Q1593=INDEX(Matches!$G$2:$G$201,MATCH($A1593&amp;"-7",Matches!$J$2:$J$201,0))-INDEX(Matches!$H$2:$H$201,MATCH($A1593&amp;"-7",Matches!$J$2:$J$201,0)),3,2))))),""))</f>
        <v/>
      </c>
      <c r="AE1593" s="12" t="str">
        <f aca="false">IF(OR($B1593="",R1593="",S1593=""),"",IFERROR(IF(OR(INDEX(Matches!$I$2:$I$201,MATCH($A1593&amp;"-8",Matches!$J$2:$J$201,0))="Void",INDEX(Matches!$G$2:$G$201,MATCH($A1593&amp;"-8",Matches!$J$2:$J$201,0))="",INDEX(Matches!$H$2:$H$201,MATCH($A1593&amp;"-8",Matches!$J$2:$J$201,0))=""),"",IF(AND($C1593&lt;&gt;"",INDEX(Matches!$F$2:$F$201,MATCH($A1593&amp;"-8",Matches!$J$2:$J$201,0))&lt;&gt;"",$C1593&gt;=INDEX(Matches!$F$2:$F$201,MATCH($A1593&amp;"-8",Matches!$J$2:$J$201,0))),"",IF(AND(R1593=INDEX(Matches!$G$2:$G$201,MATCH($A1593&amp;"-8",Matches!$J$2:$J$201,0)),S1593=INDEX(Matches!$H$2:$H$201,MATCH($A1593&amp;"-8",Matches!$J$2:$J$201,0))),5,IF(SIGN(R1593-S1593)&lt;&gt;SIGN(INDEX(Matches!$G$2:$G$201,MATCH($A1593&amp;"-8",Matches!$J$2:$J$201,0))-INDEX(Matches!$H$2:$H$201,MATCH($A1593&amp;"-8",Matches!$J$2:$J$201,0))),0,IF(R1593-S1593=INDEX(Matches!$G$2:$G$201,MATCH($A1593&amp;"-8",Matches!$J$2:$J$201,0))-INDEX(Matches!$H$2:$H$201,MATCH($A1593&amp;"-8",Matches!$J$2:$J$201,0)),3,2))))),""))</f>
        <v/>
      </c>
      <c r="AF1593" s="12" t="str">
        <f aca="false">IF(OR($B1593="",T1593="",U1593=""),"",IFERROR(IF(OR(INDEX(Matches!$I$2:$I$201,MATCH($A1593&amp;"-9",Matches!$J$2:$J$201,0))="Void",INDEX(Matches!$G$2:$G$201,MATCH($A1593&amp;"-9",Matches!$J$2:$J$201,0))="",INDEX(Matches!$H$2:$H$201,MATCH($A1593&amp;"-9",Matches!$J$2:$J$201,0))=""),"",IF(AND($C1593&lt;&gt;"",INDEX(Matches!$F$2:$F$201,MATCH($A1593&amp;"-9",Matches!$J$2:$J$201,0))&lt;&gt;"",$C1593&gt;=INDEX(Matches!$F$2:$F$201,MATCH($A1593&amp;"-9",Matches!$J$2:$J$201,0))),"",IF(AND(T1593=INDEX(Matches!$G$2:$G$201,MATCH($A1593&amp;"-9",Matches!$J$2:$J$201,0)),U1593=INDEX(Matches!$H$2:$H$201,MATCH($A1593&amp;"-9",Matches!$J$2:$J$201,0))),5,IF(SIGN(T1593-U1593)&lt;&gt;SIGN(INDEX(Matches!$G$2:$G$201,MATCH($A1593&amp;"-9",Matches!$J$2:$J$201,0))-INDEX(Matches!$H$2:$H$201,MATCH($A1593&amp;"-9",Matches!$J$2:$J$201,0))),0,IF(T1593-U1593=INDEX(Matches!$G$2:$G$201,MATCH($A1593&amp;"-9",Matches!$J$2:$J$201,0))-INDEX(Matches!$H$2:$H$201,MATCH($A1593&amp;"-9",Matches!$J$2:$J$201,0)),3,2))))),""))</f>
        <v/>
      </c>
      <c r="AG1593" s="12" t="str">
        <f aca="false">IF(OR($B1593="",V1593="",W1593=""),"",IFERROR(IF(OR(INDEX(Matches!$I$2:$I$201,MATCH($A1593&amp;"-10",Matches!$J$2:$J$201,0))="Void",INDEX(Matches!$G$2:$G$201,MATCH($A1593&amp;"-10",Matches!$J$2:$J$201,0))="",INDEX(Matches!$H$2:$H$201,MATCH($A1593&amp;"-10",Matches!$J$2:$J$201,0))=""),"",IF(AND($C1593&lt;&gt;"",INDEX(Matches!$F$2:$F$201,MATCH($A1593&amp;"-10",Matches!$J$2:$J$201,0))&lt;&gt;"",$C1593&gt;=INDEX(Matches!$F$2:$F$201,MATCH($A1593&amp;"-10",Matches!$J$2:$J$201,0))),"",IF(AND(V1593=INDEX(Matches!$G$2:$G$201,MATCH($A1593&amp;"-10",Matches!$J$2:$J$201,0)),W1593=INDEX(Matches!$H$2:$H$201,MATCH($A1593&amp;"-10",Matches!$J$2:$J$201,0))),5,IF(SIGN(V1593-W1593)&lt;&gt;SIGN(INDEX(Matches!$G$2:$G$201,MATCH($A1593&amp;"-10",Matches!$J$2:$J$201,0))-INDEX(Matches!$H$2:$H$201,MATCH($A1593&amp;"-10",Matches!$J$2:$J$201,0))),0,IF(V1593-W1593=INDEX(Matches!$G$2:$G$201,MATCH($A1593&amp;"-10",Matches!$J$2:$J$201,0))-INDEX(Matches!$H$2:$H$201,MATCH($A1593&amp;"-10",Matches!$J$2:$J$201,0)),3,2))))),""))</f>
        <v/>
      </c>
      <c r="AH1593" s="13" t="str">
        <f aca="false">IF($B1593="","",SUM(X1593:AG1593))</f>
        <v/>
      </c>
      <c r="AI1593" s="12" t="str">
        <f aca="false">IF($B1593="","",COUNTIF(X1593:AG1593,5))</f>
        <v/>
      </c>
      <c r="AJ1593" s="12" t="str">
        <f aca="false">IF($B1593="","",COUNTIF(X1593:AG1593,"&gt;=2"))</f>
        <v/>
      </c>
      <c r="AK1593" s="12" t="str">
        <f aca="false">IF($B1593="","",COUNT(X1593:AG1593))</f>
        <v/>
      </c>
    </row>
    <row r="1594" customFormat="false" ht="15" hidden="false" customHeight="false" outlineLevel="0" collapsed="false">
      <c r="A1594" s="7"/>
      <c r="B1594" s="7"/>
      <c r="C1594" s="11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12" t="str">
        <f aca="false">IF(OR($B1594="",D1594="",E1594=""),"",IFERROR(IF(OR(INDEX(Matches!$I$2:$I$201,MATCH($A1594&amp;"-1",Matches!$J$2:$J$201,0))="Void",INDEX(Matches!$G$2:$G$201,MATCH($A1594&amp;"-1",Matches!$J$2:$J$201,0))="",INDEX(Matches!$H$2:$H$201,MATCH($A1594&amp;"-1",Matches!$J$2:$J$201,0))=""),"",IF(AND($C1594&lt;&gt;"",INDEX(Matches!$F$2:$F$201,MATCH($A1594&amp;"-1",Matches!$J$2:$J$201,0))&lt;&gt;"",$C1594&gt;=INDEX(Matches!$F$2:$F$201,MATCH($A1594&amp;"-1",Matches!$J$2:$J$201,0))),"",IF(AND(D1594=INDEX(Matches!$G$2:$G$201,MATCH($A1594&amp;"-1",Matches!$J$2:$J$201,0)),E1594=INDEX(Matches!$H$2:$H$201,MATCH($A1594&amp;"-1",Matches!$J$2:$J$201,0))),5,IF(SIGN(D1594-E1594)&lt;&gt;SIGN(INDEX(Matches!$G$2:$G$201,MATCH($A1594&amp;"-1",Matches!$J$2:$J$201,0))-INDEX(Matches!$H$2:$H$201,MATCH($A1594&amp;"-1",Matches!$J$2:$J$201,0))),0,IF(D1594-E1594=INDEX(Matches!$G$2:$G$201,MATCH($A1594&amp;"-1",Matches!$J$2:$J$201,0))-INDEX(Matches!$H$2:$H$201,MATCH($A1594&amp;"-1",Matches!$J$2:$J$201,0)),3,2))))),""))</f>
        <v/>
      </c>
      <c r="Y1594" s="12" t="str">
        <f aca="false">IF(OR($B1594="",F1594="",G1594=""),"",IFERROR(IF(OR(INDEX(Matches!$I$2:$I$201,MATCH($A1594&amp;"-2",Matches!$J$2:$J$201,0))="Void",INDEX(Matches!$G$2:$G$201,MATCH($A1594&amp;"-2",Matches!$J$2:$J$201,0))="",INDEX(Matches!$H$2:$H$201,MATCH($A1594&amp;"-2",Matches!$J$2:$J$201,0))=""),"",IF(AND($C1594&lt;&gt;"",INDEX(Matches!$F$2:$F$201,MATCH($A1594&amp;"-2",Matches!$J$2:$J$201,0))&lt;&gt;"",$C1594&gt;=INDEX(Matches!$F$2:$F$201,MATCH($A1594&amp;"-2",Matches!$J$2:$J$201,0))),"",IF(AND(F1594=INDEX(Matches!$G$2:$G$201,MATCH($A1594&amp;"-2",Matches!$J$2:$J$201,0)),G1594=INDEX(Matches!$H$2:$H$201,MATCH($A1594&amp;"-2",Matches!$J$2:$J$201,0))),5,IF(SIGN(F1594-G1594)&lt;&gt;SIGN(INDEX(Matches!$G$2:$G$201,MATCH($A1594&amp;"-2",Matches!$J$2:$J$201,0))-INDEX(Matches!$H$2:$H$201,MATCH($A1594&amp;"-2",Matches!$J$2:$J$201,0))),0,IF(F1594-G1594=INDEX(Matches!$G$2:$G$201,MATCH($A1594&amp;"-2",Matches!$J$2:$J$201,0))-INDEX(Matches!$H$2:$H$201,MATCH($A1594&amp;"-2",Matches!$J$2:$J$201,0)),3,2))))),""))</f>
        <v/>
      </c>
      <c r="Z1594" s="12" t="str">
        <f aca="false">IF(OR($B1594="",H1594="",I1594=""),"",IFERROR(IF(OR(INDEX(Matches!$I$2:$I$201,MATCH($A1594&amp;"-3",Matches!$J$2:$J$201,0))="Void",INDEX(Matches!$G$2:$G$201,MATCH($A1594&amp;"-3",Matches!$J$2:$J$201,0))="",INDEX(Matches!$H$2:$H$201,MATCH($A1594&amp;"-3",Matches!$J$2:$J$201,0))=""),"",IF(AND($C1594&lt;&gt;"",INDEX(Matches!$F$2:$F$201,MATCH($A1594&amp;"-3",Matches!$J$2:$J$201,0))&lt;&gt;"",$C1594&gt;=INDEX(Matches!$F$2:$F$201,MATCH($A1594&amp;"-3",Matches!$J$2:$J$201,0))),"",IF(AND(H1594=INDEX(Matches!$G$2:$G$201,MATCH($A1594&amp;"-3",Matches!$J$2:$J$201,0)),I1594=INDEX(Matches!$H$2:$H$201,MATCH($A1594&amp;"-3",Matches!$J$2:$J$201,0))),5,IF(SIGN(H1594-I1594)&lt;&gt;SIGN(INDEX(Matches!$G$2:$G$201,MATCH($A1594&amp;"-3",Matches!$J$2:$J$201,0))-INDEX(Matches!$H$2:$H$201,MATCH($A1594&amp;"-3",Matches!$J$2:$J$201,0))),0,IF(H1594-I1594=INDEX(Matches!$G$2:$G$201,MATCH($A1594&amp;"-3",Matches!$J$2:$J$201,0))-INDEX(Matches!$H$2:$H$201,MATCH($A1594&amp;"-3",Matches!$J$2:$J$201,0)),3,2))))),""))</f>
        <v/>
      </c>
      <c r="AA1594" s="12" t="str">
        <f aca="false">IF(OR($B1594="",J1594="",K1594=""),"",IFERROR(IF(OR(INDEX(Matches!$I$2:$I$201,MATCH($A1594&amp;"-4",Matches!$J$2:$J$201,0))="Void",INDEX(Matches!$G$2:$G$201,MATCH($A1594&amp;"-4",Matches!$J$2:$J$201,0))="",INDEX(Matches!$H$2:$H$201,MATCH($A1594&amp;"-4",Matches!$J$2:$J$201,0))=""),"",IF(AND($C1594&lt;&gt;"",INDEX(Matches!$F$2:$F$201,MATCH($A1594&amp;"-4",Matches!$J$2:$J$201,0))&lt;&gt;"",$C1594&gt;=INDEX(Matches!$F$2:$F$201,MATCH($A1594&amp;"-4",Matches!$J$2:$J$201,0))),"",IF(AND(J1594=INDEX(Matches!$G$2:$G$201,MATCH($A1594&amp;"-4",Matches!$J$2:$J$201,0)),K1594=INDEX(Matches!$H$2:$H$201,MATCH($A1594&amp;"-4",Matches!$J$2:$J$201,0))),5,IF(SIGN(J1594-K1594)&lt;&gt;SIGN(INDEX(Matches!$G$2:$G$201,MATCH($A1594&amp;"-4",Matches!$J$2:$J$201,0))-INDEX(Matches!$H$2:$H$201,MATCH($A1594&amp;"-4",Matches!$J$2:$J$201,0))),0,IF(J1594-K1594=INDEX(Matches!$G$2:$G$201,MATCH($A1594&amp;"-4",Matches!$J$2:$J$201,0))-INDEX(Matches!$H$2:$H$201,MATCH($A1594&amp;"-4",Matches!$J$2:$J$201,0)),3,2))))),""))</f>
        <v/>
      </c>
      <c r="AB1594" s="12" t="str">
        <f aca="false">IF(OR($B1594="",L1594="",M1594=""),"",IFERROR(IF(OR(INDEX(Matches!$I$2:$I$201,MATCH($A1594&amp;"-5",Matches!$J$2:$J$201,0))="Void",INDEX(Matches!$G$2:$G$201,MATCH($A1594&amp;"-5",Matches!$J$2:$J$201,0))="",INDEX(Matches!$H$2:$H$201,MATCH($A1594&amp;"-5",Matches!$J$2:$J$201,0))=""),"",IF(AND($C1594&lt;&gt;"",INDEX(Matches!$F$2:$F$201,MATCH($A1594&amp;"-5",Matches!$J$2:$J$201,0))&lt;&gt;"",$C1594&gt;=INDEX(Matches!$F$2:$F$201,MATCH($A1594&amp;"-5",Matches!$J$2:$J$201,0))),"",IF(AND(L1594=INDEX(Matches!$G$2:$G$201,MATCH($A1594&amp;"-5",Matches!$J$2:$J$201,0)),M1594=INDEX(Matches!$H$2:$H$201,MATCH($A1594&amp;"-5",Matches!$J$2:$J$201,0))),5,IF(SIGN(L1594-M1594)&lt;&gt;SIGN(INDEX(Matches!$G$2:$G$201,MATCH($A1594&amp;"-5",Matches!$J$2:$J$201,0))-INDEX(Matches!$H$2:$H$201,MATCH($A1594&amp;"-5",Matches!$J$2:$J$201,0))),0,IF(L1594-M1594=INDEX(Matches!$G$2:$G$201,MATCH($A1594&amp;"-5",Matches!$J$2:$J$201,0))-INDEX(Matches!$H$2:$H$201,MATCH($A1594&amp;"-5",Matches!$J$2:$J$201,0)),3,2))))),""))</f>
        <v/>
      </c>
      <c r="AC1594" s="12" t="str">
        <f aca="false">IF(OR($B1594="",N1594="",O1594=""),"",IFERROR(IF(OR(INDEX(Matches!$I$2:$I$201,MATCH($A1594&amp;"-6",Matches!$J$2:$J$201,0))="Void",INDEX(Matches!$G$2:$G$201,MATCH($A1594&amp;"-6",Matches!$J$2:$J$201,0))="",INDEX(Matches!$H$2:$H$201,MATCH($A1594&amp;"-6",Matches!$J$2:$J$201,0))=""),"",IF(AND($C1594&lt;&gt;"",INDEX(Matches!$F$2:$F$201,MATCH($A1594&amp;"-6",Matches!$J$2:$J$201,0))&lt;&gt;"",$C1594&gt;=INDEX(Matches!$F$2:$F$201,MATCH($A1594&amp;"-6",Matches!$J$2:$J$201,0))),"",IF(AND(N1594=INDEX(Matches!$G$2:$G$201,MATCH($A1594&amp;"-6",Matches!$J$2:$J$201,0)),O1594=INDEX(Matches!$H$2:$H$201,MATCH($A1594&amp;"-6",Matches!$J$2:$J$201,0))),5,IF(SIGN(N1594-O1594)&lt;&gt;SIGN(INDEX(Matches!$G$2:$G$201,MATCH($A1594&amp;"-6",Matches!$J$2:$J$201,0))-INDEX(Matches!$H$2:$H$201,MATCH($A1594&amp;"-6",Matches!$J$2:$J$201,0))),0,IF(N1594-O1594=INDEX(Matches!$G$2:$G$201,MATCH($A1594&amp;"-6",Matches!$J$2:$J$201,0))-INDEX(Matches!$H$2:$H$201,MATCH($A1594&amp;"-6",Matches!$J$2:$J$201,0)),3,2))))),""))</f>
        <v/>
      </c>
      <c r="AD1594" s="12" t="str">
        <f aca="false">IF(OR($B1594="",P1594="",Q1594=""),"",IFERROR(IF(OR(INDEX(Matches!$I$2:$I$201,MATCH($A1594&amp;"-7",Matches!$J$2:$J$201,0))="Void",INDEX(Matches!$G$2:$G$201,MATCH($A1594&amp;"-7",Matches!$J$2:$J$201,0))="",INDEX(Matches!$H$2:$H$201,MATCH($A1594&amp;"-7",Matches!$J$2:$J$201,0))=""),"",IF(AND($C1594&lt;&gt;"",INDEX(Matches!$F$2:$F$201,MATCH($A1594&amp;"-7",Matches!$J$2:$J$201,0))&lt;&gt;"",$C1594&gt;=INDEX(Matches!$F$2:$F$201,MATCH($A1594&amp;"-7",Matches!$J$2:$J$201,0))),"",IF(AND(P1594=INDEX(Matches!$G$2:$G$201,MATCH($A1594&amp;"-7",Matches!$J$2:$J$201,0)),Q1594=INDEX(Matches!$H$2:$H$201,MATCH($A1594&amp;"-7",Matches!$J$2:$J$201,0))),5,IF(SIGN(P1594-Q1594)&lt;&gt;SIGN(INDEX(Matches!$G$2:$G$201,MATCH($A1594&amp;"-7",Matches!$J$2:$J$201,0))-INDEX(Matches!$H$2:$H$201,MATCH($A1594&amp;"-7",Matches!$J$2:$J$201,0))),0,IF(P1594-Q1594=INDEX(Matches!$G$2:$G$201,MATCH($A1594&amp;"-7",Matches!$J$2:$J$201,0))-INDEX(Matches!$H$2:$H$201,MATCH($A1594&amp;"-7",Matches!$J$2:$J$201,0)),3,2))))),""))</f>
        <v/>
      </c>
      <c r="AE1594" s="12" t="str">
        <f aca="false">IF(OR($B1594="",R1594="",S1594=""),"",IFERROR(IF(OR(INDEX(Matches!$I$2:$I$201,MATCH($A1594&amp;"-8",Matches!$J$2:$J$201,0))="Void",INDEX(Matches!$G$2:$G$201,MATCH($A1594&amp;"-8",Matches!$J$2:$J$201,0))="",INDEX(Matches!$H$2:$H$201,MATCH($A1594&amp;"-8",Matches!$J$2:$J$201,0))=""),"",IF(AND($C1594&lt;&gt;"",INDEX(Matches!$F$2:$F$201,MATCH($A1594&amp;"-8",Matches!$J$2:$J$201,0))&lt;&gt;"",$C1594&gt;=INDEX(Matches!$F$2:$F$201,MATCH($A1594&amp;"-8",Matches!$J$2:$J$201,0))),"",IF(AND(R1594=INDEX(Matches!$G$2:$G$201,MATCH($A1594&amp;"-8",Matches!$J$2:$J$201,0)),S1594=INDEX(Matches!$H$2:$H$201,MATCH($A1594&amp;"-8",Matches!$J$2:$J$201,0))),5,IF(SIGN(R1594-S1594)&lt;&gt;SIGN(INDEX(Matches!$G$2:$G$201,MATCH($A1594&amp;"-8",Matches!$J$2:$J$201,0))-INDEX(Matches!$H$2:$H$201,MATCH($A1594&amp;"-8",Matches!$J$2:$J$201,0))),0,IF(R1594-S1594=INDEX(Matches!$G$2:$G$201,MATCH($A1594&amp;"-8",Matches!$J$2:$J$201,0))-INDEX(Matches!$H$2:$H$201,MATCH($A1594&amp;"-8",Matches!$J$2:$J$201,0)),3,2))))),""))</f>
        <v/>
      </c>
      <c r="AF1594" s="12" t="str">
        <f aca="false">IF(OR($B1594="",T1594="",U1594=""),"",IFERROR(IF(OR(INDEX(Matches!$I$2:$I$201,MATCH($A1594&amp;"-9",Matches!$J$2:$J$201,0))="Void",INDEX(Matches!$G$2:$G$201,MATCH($A1594&amp;"-9",Matches!$J$2:$J$201,0))="",INDEX(Matches!$H$2:$H$201,MATCH($A1594&amp;"-9",Matches!$J$2:$J$201,0))=""),"",IF(AND($C1594&lt;&gt;"",INDEX(Matches!$F$2:$F$201,MATCH($A1594&amp;"-9",Matches!$J$2:$J$201,0))&lt;&gt;"",$C1594&gt;=INDEX(Matches!$F$2:$F$201,MATCH($A1594&amp;"-9",Matches!$J$2:$J$201,0))),"",IF(AND(T1594=INDEX(Matches!$G$2:$G$201,MATCH($A1594&amp;"-9",Matches!$J$2:$J$201,0)),U1594=INDEX(Matches!$H$2:$H$201,MATCH($A1594&amp;"-9",Matches!$J$2:$J$201,0))),5,IF(SIGN(T1594-U1594)&lt;&gt;SIGN(INDEX(Matches!$G$2:$G$201,MATCH($A1594&amp;"-9",Matches!$J$2:$J$201,0))-INDEX(Matches!$H$2:$H$201,MATCH($A1594&amp;"-9",Matches!$J$2:$J$201,0))),0,IF(T1594-U1594=INDEX(Matches!$G$2:$G$201,MATCH($A1594&amp;"-9",Matches!$J$2:$J$201,0))-INDEX(Matches!$H$2:$H$201,MATCH($A1594&amp;"-9",Matches!$J$2:$J$201,0)),3,2))))),""))</f>
        <v/>
      </c>
      <c r="AG1594" s="12" t="str">
        <f aca="false">IF(OR($B1594="",V1594="",W1594=""),"",IFERROR(IF(OR(INDEX(Matches!$I$2:$I$201,MATCH($A1594&amp;"-10",Matches!$J$2:$J$201,0))="Void",INDEX(Matches!$G$2:$G$201,MATCH($A1594&amp;"-10",Matches!$J$2:$J$201,0))="",INDEX(Matches!$H$2:$H$201,MATCH($A1594&amp;"-10",Matches!$J$2:$J$201,0))=""),"",IF(AND($C1594&lt;&gt;"",INDEX(Matches!$F$2:$F$201,MATCH($A1594&amp;"-10",Matches!$J$2:$J$201,0))&lt;&gt;"",$C1594&gt;=INDEX(Matches!$F$2:$F$201,MATCH($A1594&amp;"-10",Matches!$J$2:$J$201,0))),"",IF(AND(V1594=INDEX(Matches!$G$2:$G$201,MATCH($A1594&amp;"-10",Matches!$J$2:$J$201,0)),W1594=INDEX(Matches!$H$2:$H$201,MATCH($A1594&amp;"-10",Matches!$J$2:$J$201,0))),5,IF(SIGN(V1594-W1594)&lt;&gt;SIGN(INDEX(Matches!$G$2:$G$201,MATCH($A1594&amp;"-10",Matches!$J$2:$J$201,0))-INDEX(Matches!$H$2:$H$201,MATCH($A1594&amp;"-10",Matches!$J$2:$J$201,0))),0,IF(V1594-W1594=INDEX(Matches!$G$2:$G$201,MATCH($A1594&amp;"-10",Matches!$J$2:$J$201,0))-INDEX(Matches!$H$2:$H$201,MATCH($A1594&amp;"-10",Matches!$J$2:$J$201,0)),3,2))))),""))</f>
        <v/>
      </c>
      <c r="AH1594" s="13" t="str">
        <f aca="false">IF($B1594="","",SUM(X1594:AG1594))</f>
        <v/>
      </c>
      <c r="AI1594" s="12" t="str">
        <f aca="false">IF($B1594="","",COUNTIF(X1594:AG1594,5))</f>
        <v/>
      </c>
      <c r="AJ1594" s="12" t="str">
        <f aca="false">IF($B1594="","",COUNTIF(X1594:AG1594,"&gt;=2"))</f>
        <v/>
      </c>
      <c r="AK1594" s="12" t="str">
        <f aca="false">IF($B1594="","",COUNT(X1594:AG1594))</f>
        <v/>
      </c>
    </row>
    <row r="1595" customFormat="false" ht="15" hidden="false" customHeight="false" outlineLevel="0" collapsed="false">
      <c r="A1595" s="7"/>
      <c r="B1595" s="7"/>
      <c r="C1595" s="11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12" t="str">
        <f aca="false">IF(OR($B1595="",D1595="",E1595=""),"",IFERROR(IF(OR(INDEX(Matches!$I$2:$I$201,MATCH($A1595&amp;"-1",Matches!$J$2:$J$201,0))="Void",INDEX(Matches!$G$2:$G$201,MATCH($A1595&amp;"-1",Matches!$J$2:$J$201,0))="",INDEX(Matches!$H$2:$H$201,MATCH($A1595&amp;"-1",Matches!$J$2:$J$201,0))=""),"",IF(AND($C1595&lt;&gt;"",INDEX(Matches!$F$2:$F$201,MATCH($A1595&amp;"-1",Matches!$J$2:$J$201,0))&lt;&gt;"",$C1595&gt;=INDEX(Matches!$F$2:$F$201,MATCH($A1595&amp;"-1",Matches!$J$2:$J$201,0))),"",IF(AND(D1595=INDEX(Matches!$G$2:$G$201,MATCH($A1595&amp;"-1",Matches!$J$2:$J$201,0)),E1595=INDEX(Matches!$H$2:$H$201,MATCH($A1595&amp;"-1",Matches!$J$2:$J$201,0))),5,IF(SIGN(D1595-E1595)&lt;&gt;SIGN(INDEX(Matches!$G$2:$G$201,MATCH($A1595&amp;"-1",Matches!$J$2:$J$201,0))-INDEX(Matches!$H$2:$H$201,MATCH($A1595&amp;"-1",Matches!$J$2:$J$201,0))),0,IF(D1595-E1595=INDEX(Matches!$G$2:$G$201,MATCH($A1595&amp;"-1",Matches!$J$2:$J$201,0))-INDEX(Matches!$H$2:$H$201,MATCH($A1595&amp;"-1",Matches!$J$2:$J$201,0)),3,2))))),""))</f>
        <v/>
      </c>
      <c r="Y1595" s="12" t="str">
        <f aca="false">IF(OR($B1595="",F1595="",G1595=""),"",IFERROR(IF(OR(INDEX(Matches!$I$2:$I$201,MATCH($A1595&amp;"-2",Matches!$J$2:$J$201,0))="Void",INDEX(Matches!$G$2:$G$201,MATCH($A1595&amp;"-2",Matches!$J$2:$J$201,0))="",INDEX(Matches!$H$2:$H$201,MATCH($A1595&amp;"-2",Matches!$J$2:$J$201,0))=""),"",IF(AND($C1595&lt;&gt;"",INDEX(Matches!$F$2:$F$201,MATCH($A1595&amp;"-2",Matches!$J$2:$J$201,0))&lt;&gt;"",$C1595&gt;=INDEX(Matches!$F$2:$F$201,MATCH($A1595&amp;"-2",Matches!$J$2:$J$201,0))),"",IF(AND(F1595=INDEX(Matches!$G$2:$G$201,MATCH($A1595&amp;"-2",Matches!$J$2:$J$201,0)),G1595=INDEX(Matches!$H$2:$H$201,MATCH($A1595&amp;"-2",Matches!$J$2:$J$201,0))),5,IF(SIGN(F1595-G1595)&lt;&gt;SIGN(INDEX(Matches!$G$2:$G$201,MATCH($A1595&amp;"-2",Matches!$J$2:$J$201,0))-INDEX(Matches!$H$2:$H$201,MATCH($A1595&amp;"-2",Matches!$J$2:$J$201,0))),0,IF(F1595-G1595=INDEX(Matches!$G$2:$G$201,MATCH($A1595&amp;"-2",Matches!$J$2:$J$201,0))-INDEX(Matches!$H$2:$H$201,MATCH($A1595&amp;"-2",Matches!$J$2:$J$201,0)),3,2))))),""))</f>
        <v/>
      </c>
      <c r="Z1595" s="12" t="str">
        <f aca="false">IF(OR($B1595="",H1595="",I1595=""),"",IFERROR(IF(OR(INDEX(Matches!$I$2:$I$201,MATCH($A1595&amp;"-3",Matches!$J$2:$J$201,0))="Void",INDEX(Matches!$G$2:$G$201,MATCH($A1595&amp;"-3",Matches!$J$2:$J$201,0))="",INDEX(Matches!$H$2:$H$201,MATCH($A1595&amp;"-3",Matches!$J$2:$J$201,0))=""),"",IF(AND($C1595&lt;&gt;"",INDEX(Matches!$F$2:$F$201,MATCH($A1595&amp;"-3",Matches!$J$2:$J$201,0))&lt;&gt;"",$C1595&gt;=INDEX(Matches!$F$2:$F$201,MATCH($A1595&amp;"-3",Matches!$J$2:$J$201,0))),"",IF(AND(H1595=INDEX(Matches!$G$2:$G$201,MATCH($A1595&amp;"-3",Matches!$J$2:$J$201,0)),I1595=INDEX(Matches!$H$2:$H$201,MATCH($A1595&amp;"-3",Matches!$J$2:$J$201,0))),5,IF(SIGN(H1595-I1595)&lt;&gt;SIGN(INDEX(Matches!$G$2:$G$201,MATCH($A1595&amp;"-3",Matches!$J$2:$J$201,0))-INDEX(Matches!$H$2:$H$201,MATCH($A1595&amp;"-3",Matches!$J$2:$J$201,0))),0,IF(H1595-I1595=INDEX(Matches!$G$2:$G$201,MATCH($A1595&amp;"-3",Matches!$J$2:$J$201,0))-INDEX(Matches!$H$2:$H$201,MATCH($A1595&amp;"-3",Matches!$J$2:$J$201,0)),3,2))))),""))</f>
        <v/>
      </c>
      <c r="AA1595" s="12" t="str">
        <f aca="false">IF(OR($B1595="",J1595="",K1595=""),"",IFERROR(IF(OR(INDEX(Matches!$I$2:$I$201,MATCH($A1595&amp;"-4",Matches!$J$2:$J$201,0))="Void",INDEX(Matches!$G$2:$G$201,MATCH($A1595&amp;"-4",Matches!$J$2:$J$201,0))="",INDEX(Matches!$H$2:$H$201,MATCH($A1595&amp;"-4",Matches!$J$2:$J$201,0))=""),"",IF(AND($C1595&lt;&gt;"",INDEX(Matches!$F$2:$F$201,MATCH($A1595&amp;"-4",Matches!$J$2:$J$201,0))&lt;&gt;"",$C1595&gt;=INDEX(Matches!$F$2:$F$201,MATCH($A1595&amp;"-4",Matches!$J$2:$J$201,0))),"",IF(AND(J1595=INDEX(Matches!$G$2:$G$201,MATCH($A1595&amp;"-4",Matches!$J$2:$J$201,0)),K1595=INDEX(Matches!$H$2:$H$201,MATCH($A1595&amp;"-4",Matches!$J$2:$J$201,0))),5,IF(SIGN(J1595-K1595)&lt;&gt;SIGN(INDEX(Matches!$G$2:$G$201,MATCH($A1595&amp;"-4",Matches!$J$2:$J$201,0))-INDEX(Matches!$H$2:$H$201,MATCH($A1595&amp;"-4",Matches!$J$2:$J$201,0))),0,IF(J1595-K1595=INDEX(Matches!$G$2:$G$201,MATCH($A1595&amp;"-4",Matches!$J$2:$J$201,0))-INDEX(Matches!$H$2:$H$201,MATCH($A1595&amp;"-4",Matches!$J$2:$J$201,0)),3,2))))),""))</f>
        <v/>
      </c>
      <c r="AB1595" s="12" t="str">
        <f aca="false">IF(OR($B1595="",L1595="",M1595=""),"",IFERROR(IF(OR(INDEX(Matches!$I$2:$I$201,MATCH($A1595&amp;"-5",Matches!$J$2:$J$201,0))="Void",INDEX(Matches!$G$2:$G$201,MATCH($A1595&amp;"-5",Matches!$J$2:$J$201,0))="",INDEX(Matches!$H$2:$H$201,MATCH($A1595&amp;"-5",Matches!$J$2:$J$201,0))=""),"",IF(AND($C1595&lt;&gt;"",INDEX(Matches!$F$2:$F$201,MATCH($A1595&amp;"-5",Matches!$J$2:$J$201,0))&lt;&gt;"",$C1595&gt;=INDEX(Matches!$F$2:$F$201,MATCH($A1595&amp;"-5",Matches!$J$2:$J$201,0))),"",IF(AND(L1595=INDEX(Matches!$G$2:$G$201,MATCH($A1595&amp;"-5",Matches!$J$2:$J$201,0)),M1595=INDEX(Matches!$H$2:$H$201,MATCH($A1595&amp;"-5",Matches!$J$2:$J$201,0))),5,IF(SIGN(L1595-M1595)&lt;&gt;SIGN(INDEX(Matches!$G$2:$G$201,MATCH($A1595&amp;"-5",Matches!$J$2:$J$201,0))-INDEX(Matches!$H$2:$H$201,MATCH($A1595&amp;"-5",Matches!$J$2:$J$201,0))),0,IF(L1595-M1595=INDEX(Matches!$G$2:$G$201,MATCH($A1595&amp;"-5",Matches!$J$2:$J$201,0))-INDEX(Matches!$H$2:$H$201,MATCH($A1595&amp;"-5",Matches!$J$2:$J$201,0)),3,2))))),""))</f>
        <v/>
      </c>
      <c r="AC1595" s="12" t="str">
        <f aca="false">IF(OR($B1595="",N1595="",O1595=""),"",IFERROR(IF(OR(INDEX(Matches!$I$2:$I$201,MATCH($A1595&amp;"-6",Matches!$J$2:$J$201,0))="Void",INDEX(Matches!$G$2:$G$201,MATCH($A1595&amp;"-6",Matches!$J$2:$J$201,0))="",INDEX(Matches!$H$2:$H$201,MATCH($A1595&amp;"-6",Matches!$J$2:$J$201,0))=""),"",IF(AND($C1595&lt;&gt;"",INDEX(Matches!$F$2:$F$201,MATCH($A1595&amp;"-6",Matches!$J$2:$J$201,0))&lt;&gt;"",$C1595&gt;=INDEX(Matches!$F$2:$F$201,MATCH($A1595&amp;"-6",Matches!$J$2:$J$201,0))),"",IF(AND(N1595=INDEX(Matches!$G$2:$G$201,MATCH($A1595&amp;"-6",Matches!$J$2:$J$201,0)),O1595=INDEX(Matches!$H$2:$H$201,MATCH($A1595&amp;"-6",Matches!$J$2:$J$201,0))),5,IF(SIGN(N1595-O1595)&lt;&gt;SIGN(INDEX(Matches!$G$2:$G$201,MATCH($A1595&amp;"-6",Matches!$J$2:$J$201,0))-INDEX(Matches!$H$2:$H$201,MATCH($A1595&amp;"-6",Matches!$J$2:$J$201,0))),0,IF(N1595-O1595=INDEX(Matches!$G$2:$G$201,MATCH($A1595&amp;"-6",Matches!$J$2:$J$201,0))-INDEX(Matches!$H$2:$H$201,MATCH($A1595&amp;"-6",Matches!$J$2:$J$201,0)),3,2))))),""))</f>
        <v/>
      </c>
      <c r="AD1595" s="12" t="str">
        <f aca="false">IF(OR($B1595="",P1595="",Q1595=""),"",IFERROR(IF(OR(INDEX(Matches!$I$2:$I$201,MATCH($A1595&amp;"-7",Matches!$J$2:$J$201,0))="Void",INDEX(Matches!$G$2:$G$201,MATCH($A1595&amp;"-7",Matches!$J$2:$J$201,0))="",INDEX(Matches!$H$2:$H$201,MATCH($A1595&amp;"-7",Matches!$J$2:$J$201,0))=""),"",IF(AND($C1595&lt;&gt;"",INDEX(Matches!$F$2:$F$201,MATCH($A1595&amp;"-7",Matches!$J$2:$J$201,0))&lt;&gt;"",$C1595&gt;=INDEX(Matches!$F$2:$F$201,MATCH($A1595&amp;"-7",Matches!$J$2:$J$201,0))),"",IF(AND(P1595=INDEX(Matches!$G$2:$G$201,MATCH($A1595&amp;"-7",Matches!$J$2:$J$201,0)),Q1595=INDEX(Matches!$H$2:$H$201,MATCH($A1595&amp;"-7",Matches!$J$2:$J$201,0))),5,IF(SIGN(P1595-Q1595)&lt;&gt;SIGN(INDEX(Matches!$G$2:$G$201,MATCH($A1595&amp;"-7",Matches!$J$2:$J$201,0))-INDEX(Matches!$H$2:$H$201,MATCH($A1595&amp;"-7",Matches!$J$2:$J$201,0))),0,IF(P1595-Q1595=INDEX(Matches!$G$2:$G$201,MATCH($A1595&amp;"-7",Matches!$J$2:$J$201,0))-INDEX(Matches!$H$2:$H$201,MATCH($A1595&amp;"-7",Matches!$J$2:$J$201,0)),3,2))))),""))</f>
        <v/>
      </c>
      <c r="AE1595" s="12" t="str">
        <f aca="false">IF(OR($B1595="",R1595="",S1595=""),"",IFERROR(IF(OR(INDEX(Matches!$I$2:$I$201,MATCH($A1595&amp;"-8",Matches!$J$2:$J$201,0))="Void",INDEX(Matches!$G$2:$G$201,MATCH($A1595&amp;"-8",Matches!$J$2:$J$201,0))="",INDEX(Matches!$H$2:$H$201,MATCH($A1595&amp;"-8",Matches!$J$2:$J$201,0))=""),"",IF(AND($C1595&lt;&gt;"",INDEX(Matches!$F$2:$F$201,MATCH($A1595&amp;"-8",Matches!$J$2:$J$201,0))&lt;&gt;"",$C1595&gt;=INDEX(Matches!$F$2:$F$201,MATCH($A1595&amp;"-8",Matches!$J$2:$J$201,0))),"",IF(AND(R1595=INDEX(Matches!$G$2:$G$201,MATCH($A1595&amp;"-8",Matches!$J$2:$J$201,0)),S1595=INDEX(Matches!$H$2:$H$201,MATCH($A1595&amp;"-8",Matches!$J$2:$J$201,0))),5,IF(SIGN(R1595-S1595)&lt;&gt;SIGN(INDEX(Matches!$G$2:$G$201,MATCH($A1595&amp;"-8",Matches!$J$2:$J$201,0))-INDEX(Matches!$H$2:$H$201,MATCH($A1595&amp;"-8",Matches!$J$2:$J$201,0))),0,IF(R1595-S1595=INDEX(Matches!$G$2:$G$201,MATCH($A1595&amp;"-8",Matches!$J$2:$J$201,0))-INDEX(Matches!$H$2:$H$201,MATCH($A1595&amp;"-8",Matches!$J$2:$J$201,0)),3,2))))),""))</f>
        <v/>
      </c>
      <c r="AF1595" s="12" t="str">
        <f aca="false">IF(OR($B1595="",T1595="",U1595=""),"",IFERROR(IF(OR(INDEX(Matches!$I$2:$I$201,MATCH($A1595&amp;"-9",Matches!$J$2:$J$201,0))="Void",INDEX(Matches!$G$2:$G$201,MATCH($A1595&amp;"-9",Matches!$J$2:$J$201,0))="",INDEX(Matches!$H$2:$H$201,MATCH($A1595&amp;"-9",Matches!$J$2:$J$201,0))=""),"",IF(AND($C1595&lt;&gt;"",INDEX(Matches!$F$2:$F$201,MATCH($A1595&amp;"-9",Matches!$J$2:$J$201,0))&lt;&gt;"",$C1595&gt;=INDEX(Matches!$F$2:$F$201,MATCH($A1595&amp;"-9",Matches!$J$2:$J$201,0))),"",IF(AND(T1595=INDEX(Matches!$G$2:$G$201,MATCH($A1595&amp;"-9",Matches!$J$2:$J$201,0)),U1595=INDEX(Matches!$H$2:$H$201,MATCH($A1595&amp;"-9",Matches!$J$2:$J$201,0))),5,IF(SIGN(T1595-U1595)&lt;&gt;SIGN(INDEX(Matches!$G$2:$G$201,MATCH($A1595&amp;"-9",Matches!$J$2:$J$201,0))-INDEX(Matches!$H$2:$H$201,MATCH($A1595&amp;"-9",Matches!$J$2:$J$201,0))),0,IF(T1595-U1595=INDEX(Matches!$G$2:$G$201,MATCH($A1595&amp;"-9",Matches!$J$2:$J$201,0))-INDEX(Matches!$H$2:$H$201,MATCH($A1595&amp;"-9",Matches!$J$2:$J$201,0)),3,2))))),""))</f>
        <v/>
      </c>
      <c r="AG1595" s="12" t="str">
        <f aca="false">IF(OR($B1595="",V1595="",W1595=""),"",IFERROR(IF(OR(INDEX(Matches!$I$2:$I$201,MATCH($A1595&amp;"-10",Matches!$J$2:$J$201,0))="Void",INDEX(Matches!$G$2:$G$201,MATCH($A1595&amp;"-10",Matches!$J$2:$J$201,0))="",INDEX(Matches!$H$2:$H$201,MATCH($A1595&amp;"-10",Matches!$J$2:$J$201,0))=""),"",IF(AND($C1595&lt;&gt;"",INDEX(Matches!$F$2:$F$201,MATCH($A1595&amp;"-10",Matches!$J$2:$J$201,0))&lt;&gt;"",$C1595&gt;=INDEX(Matches!$F$2:$F$201,MATCH($A1595&amp;"-10",Matches!$J$2:$J$201,0))),"",IF(AND(V1595=INDEX(Matches!$G$2:$G$201,MATCH($A1595&amp;"-10",Matches!$J$2:$J$201,0)),W1595=INDEX(Matches!$H$2:$H$201,MATCH($A1595&amp;"-10",Matches!$J$2:$J$201,0))),5,IF(SIGN(V1595-W1595)&lt;&gt;SIGN(INDEX(Matches!$G$2:$G$201,MATCH($A1595&amp;"-10",Matches!$J$2:$J$201,0))-INDEX(Matches!$H$2:$H$201,MATCH($A1595&amp;"-10",Matches!$J$2:$J$201,0))),0,IF(V1595-W1595=INDEX(Matches!$G$2:$G$201,MATCH($A1595&amp;"-10",Matches!$J$2:$J$201,0))-INDEX(Matches!$H$2:$H$201,MATCH($A1595&amp;"-10",Matches!$J$2:$J$201,0)),3,2))))),""))</f>
        <v/>
      </c>
      <c r="AH1595" s="13" t="str">
        <f aca="false">IF($B1595="","",SUM(X1595:AG1595))</f>
        <v/>
      </c>
      <c r="AI1595" s="12" t="str">
        <f aca="false">IF($B1595="","",COUNTIF(X1595:AG1595,5))</f>
        <v/>
      </c>
      <c r="AJ1595" s="12" t="str">
        <f aca="false">IF($B1595="","",COUNTIF(X1595:AG1595,"&gt;=2"))</f>
        <v/>
      </c>
      <c r="AK1595" s="12" t="str">
        <f aca="false">IF($B1595="","",COUNT(X1595:AG1595))</f>
        <v/>
      </c>
    </row>
    <row r="1596" customFormat="false" ht="15" hidden="false" customHeight="false" outlineLevel="0" collapsed="false">
      <c r="A1596" s="7"/>
      <c r="B1596" s="7"/>
      <c r="C1596" s="11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12" t="str">
        <f aca="false">IF(OR($B1596="",D1596="",E1596=""),"",IFERROR(IF(OR(INDEX(Matches!$I$2:$I$201,MATCH($A1596&amp;"-1",Matches!$J$2:$J$201,0))="Void",INDEX(Matches!$G$2:$G$201,MATCH($A1596&amp;"-1",Matches!$J$2:$J$201,0))="",INDEX(Matches!$H$2:$H$201,MATCH($A1596&amp;"-1",Matches!$J$2:$J$201,0))=""),"",IF(AND($C1596&lt;&gt;"",INDEX(Matches!$F$2:$F$201,MATCH($A1596&amp;"-1",Matches!$J$2:$J$201,0))&lt;&gt;"",$C1596&gt;=INDEX(Matches!$F$2:$F$201,MATCH($A1596&amp;"-1",Matches!$J$2:$J$201,0))),"",IF(AND(D1596=INDEX(Matches!$G$2:$G$201,MATCH($A1596&amp;"-1",Matches!$J$2:$J$201,0)),E1596=INDEX(Matches!$H$2:$H$201,MATCH($A1596&amp;"-1",Matches!$J$2:$J$201,0))),5,IF(SIGN(D1596-E1596)&lt;&gt;SIGN(INDEX(Matches!$G$2:$G$201,MATCH($A1596&amp;"-1",Matches!$J$2:$J$201,0))-INDEX(Matches!$H$2:$H$201,MATCH($A1596&amp;"-1",Matches!$J$2:$J$201,0))),0,IF(D1596-E1596=INDEX(Matches!$G$2:$G$201,MATCH($A1596&amp;"-1",Matches!$J$2:$J$201,0))-INDEX(Matches!$H$2:$H$201,MATCH($A1596&amp;"-1",Matches!$J$2:$J$201,0)),3,2))))),""))</f>
        <v/>
      </c>
      <c r="Y1596" s="12" t="str">
        <f aca="false">IF(OR($B1596="",F1596="",G1596=""),"",IFERROR(IF(OR(INDEX(Matches!$I$2:$I$201,MATCH($A1596&amp;"-2",Matches!$J$2:$J$201,0))="Void",INDEX(Matches!$G$2:$G$201,MATCH($A1596&amp;"-2",Matches!$J$2:$J$201,0))="",INDEX(Matches!$H$2:$H$201,MATCH($A1596&amp;"-2",Matches!$J$2:$J$201,0))=""),"",IF(AND($C1596&lt;&gt;"",INDEX(Matches!$F$2:$F$201,MATCH($A1596&amp;"-2",Matches!$J$2:$J$201,0))&lt;&gt;"",$C1596&gt;=INDEX(Matches!$F$2:$F$201,MATCH($A1596&amp;"-2",Matches!$J$2:$J$201,0))),"",IF(AND(F1596=INDEX(Matches!$G$2:$G$201,MATCH($A1596&amp;"-2",Matches!$J$2:$J$201,0)),G1596=INDEX(Matches!$H$2:$H$201,MATCH($A1596&amp;"-2",Matches!$J$2:$J$201,0))),5,IF(SIGN(F1596-G1596)&lt;&gt;SIGN(INDEX(Matches!$G$2:$G$201,MATCH($A1596&amp;"-2",Matches!$J$2:$J$201,0))-INDEX(Matches!$H$2:$H$201,MATCH($A1596&amp;"-2",Matches!$J$2:$J$201,0))),0,IF(F1596-G1596=INDEX(Matches!$G$2:$G$201,MATCH($A1596&amp;"-2",Matches!$J$2:$J$201,0))-INDEX(Matches!$H$2:$H$201,MATCH($A1596&amp;"-2",Matches!$J$2:$J$201,0)),3,2))))),""))</f>
        <v/>
      </c>
      <c r="Z1596" s="12" t="str">
        <f aca="false">IF(OR($B1596="",H1596="",I1596=""),"",IFERROR(IF(OR(INDEX(Matches!$I$2:$I$201,MATCH($A1596&amp;"-3",Matches!$J$2:$J$201,0))="Void",INDEX(Matches!$G$2:$G$201,MATCH($A1596&amp;"-3",Matches!$J$2:$J$201,0))="",INDEX(Matches!$H$2:$H$201,MATCH($A1596&amp;"-3",Matches!$J$2:$J$201,0))=""),"",IF(AND($C1596&lt;&gt;"",INDEX(Matches!$F$2:$F$201,MATCH($A1596&amp;"-3",Matches!$J$2:$J$201,0))&lt;&gt;"",$C1596&gt;=INDEX(Matches!$F$2:$F$201,MATCH($A1596&amp;"-3",Matches!$J$2:$J$201,0))),"",IF(AND(H1596=INDEX(Matches!$G$2:$G$201,MATCH($A1596&amp;"-3",Matches!$J$2:$J$201,0)),I1596=INDEX(Matches!$H$2:$H$201,MATCH($A1596&amp;"-3",Matches!$J$2:$J$201,0))),5,IF(SIGN(H1596-I1596)&lt;&gt;SIGN(INDEX(Matches!$G$2:$G$201,MATCH($A1596&amp;"-3",Matches!$J$2:$J$201,0))-INDEX(Matches!$H$2:$H$201,MATCH($A1596&amp;"-3",Matches!$J$2:$J$201,0))),0,IF(H1596-I1596=INDEX(Matches!$G$2:$G$201,MATCH($A1596&amp;"-3",Matches!$J$2:$J$201,0))-INDEX(Matches!$H$2:$H$201,MATCH($A1596&amp;"-3",Matches!$J$2:$J$201,0)),3,2))))),""))</f>
        <v/>
      </c>
      <c r="AA1596" s="12" t="str">
        <f aca="false">IF(OR($B1596="",J1596="",K1596=""),"",IFERROR(IF(OR(INDEX(Matches!$I$2:$I$201,MATCH($A1596&amp;"-4",Matches!$J$2:$J$201,0))="Void",INDEX(Matches!$G$2:$G$201,MATCH($A1596&amp;"-4",Matches!$J$2:$J$201,0))="",INDEX(Matches!$H$2:$H$201,MATCH($A1596&amp;"-4",Matches!$J$2:$J$201,0))=""),"",IF(AND($C1596&lt;&gt;"",INDEX(Matches!$F$2:$F$201,MATCH($A1596&amp;"-4",Matches!$J$2:$J$201,0))&lt;&gt;"",$C1596&gt;=INDEX(Matches!$F$2:$F$201,MATCH($A1596&amp;"-4",Matches!$J$2:$J$201,0))),"",IF(AND(J1596=INDEX(Matches!$G$2:$G$201,MATCH($A1596&amp;"-4",Matches!$J$2:$J$201,0)),K1596=INDEX(Matches!$H$2:$H$201,MATCH($A1596&amp;"-4",Matches!$J$2:$J$201,0))),5,IF(SIGN(J1596-K1596)&lt;&gt;SIGN(INDEX(Matches!$G$2:$G$201,MATCH($A1596&amp;"-4",Matches!$J$2:$J$201,0))-INDEX(Matches!$H$2:$H$201,MATCH($A1596&amp;"-4",Matches!$J$2:$J$201,0))),0,IF(J1596-K1596=INDEX(Matches!$G$2:$G$201,MATCH($A1596&amp;"-4",Matches!$J$2:$J$201,0))-INDEX(Matches!$H$2:$H$201,MATCH($A1596&amp;"-4",Matches!$J$2:$J$201,0)),3,2))))),""))</f>
        <v/>
      </c>
      <c r="AB1596" s="12" t="str">
        <f aca="false">IF(OR($B1596="",L1596="",M1596=""),"",IFERROR(IF(OR(INDEX(Matches!$I$2:$I$201,MATCH($A1596&amp;"-5",Matches!$J$2:$J$201,0))="Void",INDEX(Matches!$G$2:$G$201,MATCH($A1596&amp;"-5",Matches!$J$2:$J$201,0))="",INDEX(Matches!$H$2:$H$201,MATCH($A1596&amp;"-5",Matches!$J$2:$J$201,0))=""),"",IF(AND($C1596&lt;&gt;"",INDEX(Matches!$F$2:$F$201,MATCH($A1596&amp;"-5",Matches!$J$2:$J$201,0))&lt;&gt;"",$C1596&gt;=INDEX(Matches!$F$2:$F$201,MATCH($A1596&amp;"-5",Matches!$J$2:$J$201,0))),"",IF(AND(L1596=INDEX(Matches!$G$2:$G$201,MATCH($A1596&amp;"-5",Matches!$J$2:$J$201,0)),M1596=INDEX(Matches!$H$2:$H$201,MATCH($A1596&amp;"-5",Matches!$J$2:$J$201,0))),5,IF(SIGN(L1596-M1596)&lt;&gt;SIGN(INDEX(Matches!$G$2:$G$201,MATCH($A1596&amp;"-5",Matches!$J$2:$J$201,0))-INDEX(Matches!$H$2:$H$201,MATCH($A1596&amp;"-5",Matches!$J$2:$J$201,0))),0,IF(L1596-M1596=INDEX(Matches!$G$2:$G$201,MATCH($A1596&amp;"-5",Matches!$J$2:$J$201,0))-INDEX(Matches!$H$2:$H$201,MATCH($A1596&amp;"-5",Matches!$J$2:$J$201,0)),3,2))))),""))</f>
        <v/>
      </c>
      <c r="AC1596" s="12" t="str">
        <f aca="false">IF(OR($B1596="",N1596="",O1596=""),"",IFERROR(IF(OR(INDEX(Matches!$I$2:$I$201,MATCH($A1596&amp;"-6",Matches!$J$2:$J$201,0))="Void",INDEX(Matches!$G$2:$G$201,MATCH($A1596&amp;"-6",Matches!$J$2:$J$201,0))="",INDEX(Matches!$H$2:$H$201,MATCH($A1596&amp;"-6",Matches!$J$2:$J$201,0))=""),"",IF(AND($C1596&lt;&gt;"",INDEX(Matches!$F$2:$F$201,MATCH($A1596&amp;"-6",Matches!$J$2:$J$201,0))&lt;&gt;"",$C1596&gt;=INDEX(Matches!$F$2:$F$201,MATCH($A1596&amp;"-6",Matches!$J$2:$J$201,0))),"",IF(AND(N1596=INDEX(Matches!$G$2:$G$201,MATCH($A1596&amp;"-6",Matches!$J$2:$J$201,0)),O1596=INDEX(Matches!$H$2:$H$201,MATCH($A1596&amp;"-6",Matches!$J$2:$J$201,0))),5,IF(SIGN(N1596-O1596)&lt;&gt;SIGN(INDEX(Matches!$G$2:$G$201,MATCH($A1596&amp;"-6",Matches!$J$2:$J$201,0))-INDEX(Matches!$H$2:$H$201,MATCH($A1596&amp;"-6",Matches!$J$2:$J$201,0))),0,IF(N1596-O1596=INDEX(Matches!$G$2:$G$201,MATCH($A1596&amp;"-6",Matches!$J$2:$J$201,0))-INDEX(Matches!$H$2:$H$201,MATCH($A1596&amp;"-6",Matches!$J$2:$J$201,0)),3,2))))),""))</f>
        <v/>
      </c>
      <c r="AD1596" s="12" t="str">
        <f aca="false">IF(OR($B1596="",P1596="",Q1596=""),"",IFERROR(IF(OR(INDEX(Matches!$I$2:$I$201,MATCH($A1596&amp;"-7",Matches!$J$2:$J$201,0))="Void",INDEX(Matches!$G$2:$G$201,MATCH($A1596&amp;"-7",Matches!$J$2:$J$201,0))="",INDEX(Matches!$H$2:$H$201,MATCH($A1596&amp;"-7",Matches!$J$2:$J$201,0))=""),"",IF(AND($C1596&lt;&gt;"",INDEX(Matches!$F$2:$F$201,MATCH($A1596&amp;"-7",Matches!$J$2:$J$201,0))&lt;&gt;"",$C1596&gt;=INDEX(Matches!$F$2:$F$201,MATCH($A1596&amp;"-7",Matches!$J$2:$J$201,0))),"",IF(AND(P1596=INDEX(Matches!$G$2:$G$201,MATCH($A1596&amp;"-7",Matches!$J$2:$J$201,0)),Q1596=INDEX(Matches!$H$2:$H$201,MATCH($A1596&amp;"-7",Matches!$J$2:$J$201,0))),5,IF(SIGN(P1596-Q1596)&lt;&gt;SIGN(INDEX(Matches!$G$2:$G$201,MATCH($A1596&amp;"-7",Matches!$J$2:$J$201,0))-INDEX(Matches!$H$2:$H$201,MATCH($A1596&amp;"-7",Matches!$J$2:$J$201,0))),0,IF(P1596-Q1596=INDEX(Matches!$G$2:$G$201,MATCH($A1596&amp;"-7",Matches!$J$2:$J$201,0))-INDEX(Matches!$H$2:$H$201,MATCH($A1596&amp;"-7",Matches!$J$2:$J$201,0)),3,2))))),""))</f>
        <v/>
      </c>
      <c r="AE1596" s="12" t="str">
        <f aca="false">IF(OR($B1596="",R1596="",S1596=""),"",IFERROR(IF(OR(INDEX(Matches!$I$2:$I$201,MATCH($A1596&amp;"-8",Matches!$J$2:$J$201,0))="Void",INDEX(Matches!$G$2:$G$201,MATCH($A1596&amp;"-8",Matches!$J$2:$J$201,0))="",INDEX(Matches!$H$2:$H$201,MATCH($A1596&amp;"-8",Matches!$J$2:$J$201,0))=""),"",IF(AND($C1596&lt;&gt;"",INDEX(Matches!$F$2:$F$201,MATCH($A1596&amp;"-8",Matches!$J$2:$J$201,0))&lt;&gt;"",$C1596&gt;=INDEX(Matches!$F$2:$F$201,MATCH($A1596&amp;"-8",Matches!$J$2:$J$201,0))),"",IF(AND(R1596=INDEX(Matches!$G$2:$G$201,MATCH($A1596&amp;"-8",Matches!$J$2:$J$201,0)),S1596=INDEX(Matches!$H$2:$H$201,MATCH($A1596&amp;"-8",Matches!$J$2:$J$201,0))),5,IF(SIGN(R1596-S1596)&lt;&gt;SIGN(INDEX(Matches!$G$2:$G$201,MATCH($A1596&amp;"-8",Matches!$J$2:$J$201,0))-INDEX(Matches!$H$2:$H$201,MATCH($A1596&amp;"-8",Matches!$J$2:$J$201,0))),0,IF(R1596-S1596=INDEX(Matches!$G$2:$G$201,MATCH($A1596&amp;"-8",Matches!$J$2:$J$201,0))-INDEX(Matches!$H$2:$H$201,MATCH($A1596&amp;"-8",Matches!$J$2:$J$201,0)),3,2))))),""))</f>
        <v/>
      </c>
      <c r="AF1596" s="12" t="str">
        <f aca="false">IF(OR($B1596="",T1596="",U1596=""),"",IFERROR(IF(OR(INDEX(Matches!$I$2:$I$201,MATCH($A1596&amp;"-9",Matches!$J$2:$J$201,0))="Void",INDEX(Matches!$G$2:$G$201,MATCH($A1596&amp;"-9",Matches!$J$2:$J$201,0))="",INDEX(Matches!$H$2:$H$201,MATCH($A1596&amp;"-9",Matches!$J$2:$J$201,0))=""),"",IF(AND($C1596&lt;&gt;"",INDEX(Matches!$F$2:$F$201,MATCH($A1596&amp;"-9",Matches!$J$2:$J$201,0))&lt;&gt;"",$C1596&gt;=INDEX(Matches!$F$2:$F$201,MATCH($A1596&amp;"-9",Matches!$J$2:$J$201,0))),"",IF(AND(T1596=INDEX(Matches!$G$2:$G$201,MATCH($A1596&amp;"-9",Matches!$J$2:$J$201,0)),U1596=INDEX(Matches!$H$2:$H$201,MATCH($A1596&amp;"-9",Matches!$J$2:$J$201,0))),5,IF(SIGN(T1596-U1596)&lt;&gt;SIGN(INDEX(Matches!$G$2:$G$201,MATCH($A1596&amp;"-9",Matches!$J$2:$J$201,0))-INDEX(Matches!$H$2:$H$201,MATCH($A1596&amp;"-9",Matches!$J$2:$J$201,0))),0,IF(T1596-U1596=INDEX(Matches!$G$2:$G$201,MATCH($A1596&amp;"-9",Matches!$J$2:$J$201,0))-INDEX(Matches!$H$2:$H$201,MATCH($A1596&amp;"-9",Matches!$J$2:$J$201,0)),3,2))))),""))</f>
        <v/>
      </c>
      <c r="AG1596" s="12" t="str">
        <f aca="false">IF(OR($B1596="",V1596="",W1596=""),"",IFERROR(IF(OR(INDEX(Matches!$I$2:$I$201,MATCH($A1596&amp;"-10",Matches!$J$2:$J$201,0))="Void",INDEX(Matches!$G$2:$G$201,MATCH($A1596&amp;"-10",Matches!$J$2:$J$201,0))="",INDEX(Matches!$H$2:$H$201,MATCH($A1596&amp;"-10",Matches!$J$2:$J$201,0))=""),"",IF(AND($C1596&lt;&gt;"",INDEX(Matches!$F$2:$F$201,MATCH($A1596&amp;"-10",Matches!$J$2:$J$201,0))&lt;&gt;"",$C1596&gt;=INDEX(Matches!$F$2:$F$201,MATCH($A1596&amp;"-10",Matches!$J$2:$J$201,0))),"",IF(AND(V1596=INDEX(Matches!$G$2:$G$201,MATCH($A1596&amp;"-10",Matches!$J$2:$J$201,0)),W1596=INDEX(Matches!$H$2:$H$201,MATCH($A1596&amp;"-10",Matches!$J$2:$J$201,0))),5,IF(SIGN(V1596-W1596)&lt;&gt;SIGN(INDEX(Matches!$G$2:$G$201,MATCH($A1596&amp;"-10",Matches!$J$2:$J$201,0))-INDEX(Matches!$H$2:$H$201,MATCH($A1596&amp;"-10",Matches!$J$2:$J$201,0))),0,IF(V1596-W1596=INDEX(Matches!$G$2:$G$201,MATCH($A1596&amp;"-10",Matches!$J$2:$J$201,0))-INDEX(Matches!$H$2:$H$201,MATCH($A1596&amp;"-10",Matches!$J$2:$J$201,0)),3,2))))),""))</f>
        <v/>
      </c>
      <c r="AH1596" s="13" t="str">
        <f aca="false">IF($B1596="","",SUM(X1596:AG1596))</f>
        <v/>
      </c>
      <c r="AI1596" s="12" t="str">
        <f aca="false">IF($B1596="","",COUNTIF(X1596:AG1596,5))</f>
        <v/>
      </c>
      <c r="AJ1596" s="12" t="str">
        <f aca="false">IF($B1596="","",COUNTIF(X1596:AG1596,"&gt;=2"))</f>
        <v/>
      </c>
      <c r="AK1596" s="12" t="str">
        <f aca="false">IF($B1596="","",COUNT(X1596:AG1596))</f>
        <v/>
      </c>
    </row>
    <row r="1597" customFormat="false" ht="15" hidden="false" customHeight="false" outlineLevel="0" collapsed="false">
      <c r="A1597" s="7"/>
      <c r="B1597" s="7"/>
      <c r="C1597" s="11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12" t="str">
        <f aca="false">IF(OR($B1597="",D1597="",E1597=""),"",IFERROR(IF(OR(INDEX(Matches!$I$2:$I$201,MATCH($A1597&amp;"-1",Matches!$J$2:$J$201,0))="Void",INDEX(Matches!$G$2:$G$201,MATCH($A1597&amp;"-1",Matches!$J$2:$J$201,0))="",INDEX(Matches!$H$2:$H$201,MATCH($A1597&amp;"-1",Matches!$J$2:$J$201,0))=""),"",IF(AND($C1597&lt;&gt;"",INDEX(Matches!$F$2:$F$201,MATCH($A1597&amp;"-1",Matches!$J$2:$J$201,0))&lt;&gt;"",$C1597&gt;=INDEX(Matches!$F$2:$F$201,MATCH($A1597&amp;"-1",Matches!$J$2:$J$201,0))),"",IF(AND(D1597=INDEX(Matches!$G$2:$G$201,MATCH($A1597&amp;"-1",Matches!$J$2:$J$201,0)),E1597=INDEX(Matches!$H$2:$H$201,MATCH($A1597&amp;"-1",Matches!$J$2:$J$201,0))),5,IF(SIGN(D1597-E1597)&lt;&gt;SIGN(INDEX(Matches!$G$2:$G$201,MATCH($A1597&amp;"-1",Matches!$J$2:$J$201,0))-INDEX(Matches!$H$2:$H$201,MATCH($A1597&amp;"-1",Matches!$J$2:$J$201,0))),0,IF(D1597-E1597=INDEX(Matches!$G$2:$G$201,MATCH($A1597&amp;"-1",Matches!$J$2:$J$201,0))-INDEX(Matches!$H$2:$H$201,MATCH($A1597&amp;"-1",Matches!$J$2:$J$201,0)),3,2))))),""))</f>
        <v/>
      </c>
      <c r="Y1597" s="12" t="str">
        <f aca="false">IF(OR($B1597="",F1597="",G1597=""),"",IFERROR(IF(OR(INDEX(Matches!$I$2:$I$201,MATCH($A1597&amp;"-2",Matches!$J$2:$J$201,0))="Void",INDEX(Matches!$G$2:$G$201,MATCH($A1597&amp;"-2",Matches!$J$2:$J$201,0))="",INDEX(Matches!$H$2:$H$201,MATCH($A1597&amp;"-2",Matches!$J$2:$J$201,0))=""),"",IF(AND($C1597&lt;&gt;"",INDEX(Matches!$F$2:$F$201,MATCH($A1597&amp;"-2",Matches!$J$2:$J$201,0))&lt;&gt;"",$C1597&gt;=INDEX(Matches!$F$2:$F$201,MATCH($A1597&amp;"-2",Matches!$J$2:$J$201,0))),"",IF(AND(F1597=INDEX(Matches!$G$2:$G$201,MATCH($A1597&amp;"-2",Matches!$J$2:$J$201,0)),G1597=INDEX(Matches!$H$2:$H$201,MATCH($A1597&amp;"-2",Matches!$J$2:$J$201,0))),5,IF(SIGN(F1597-G1597)&lt;&gt;SIGN(INDEX(Matches!$G$2:$G$201,MATCH($A1597&amp;"-2",Matches!$J$2:$J$201,0))-INDEX(Matches!$H$2:$H$201,MATCH($A1597&amp;"-2",Matches!$J$2:$J$201,0))),0,IF(F1597-G1597=INDEX(Matches!$G$2:$G$201,MATCH($A1597&amp;"-2",Matches!$J$2:$J$201,0))-INDEX(Matches!$H$2:$H$201,MATCH($A1597&amp;"-2",Matches!$J$2:$J$201,0)),3,2))))),""))</f>
        <v/>
      </c>
      <c r="Z1597" s="12" t="str">
        <f aca="false">IF(OR($B1597="",H1597="",I1597=""),"",IFERROR(IF(OR(INDEX(Matches!$I$2:$I$201,MATCH($A1597&amp;"-3",Matches!$J$2:$J$201,0))="Void",INDEX(Matches!$G$2:$G$201,MATCH($A1597&amp;"-3",Matches!$J$2:$J$201,0))="",INDEX(Matches!$H$2:$H$201,MATCH($A1597&amp;"-3",Matches!$J$2:$J$201,0))=""),"",IF(AND($C1597&lt;&gt;"",INDEX(Matches!$F$2:$F$201,MATCH($A1597&amp;"-3",Matches!$J$2:$J$201,0))&lt;&gt;"",$C1597&gt;=INDEX(Matches!$F$2:$F$201,MATCH($A1597&amp;"-3",Matches!$J$2:$J$201,0))),"",IF(AND(H1597=INDEX(Matches!$G$2:$G$201,MATCH($A1597&amp;"-3",Matches!$J$2:$J$201,0)),I1597=INDEX(Matches!$H$2:$H$201,MATCH($A1597&amp;"-3",Matches!$J$2:$J$201,0))),5,IF(SIGN(H1597-I1597)&lt;&gt;SIGN(INDEX(Matches!$G$2:$G$201,MATCH($A1597&amp;"-3",Matches!$J$2:$J$201,0))-INDEX(Matches!$H$2:$H$201,MATCH($A1597&amp;"-3",Matches!$J$2:$J$201,0))),0,IF(H1597-I1597=INDEX(Matches!$G$2:$G$201,MATCH($A1597&amp;"-3",Matches!$J$2:$J$201,0))-INDEX(Matches!$H$2:$H$201,MATCH($A1597&amp;"-3",Matches!$J$2:$J$201,0)),3,2))))),""))</f>
        <v/>
      </c>
      <c r="AA1597" s="12" t="str">
        <f aca="false">IF(OR($B1597="",J1597="",K1597=""),"",IFERROR(IF(OR(INDEX(Matches!$I$2:$I$201,MATCH($A1597&amp;"-4",Matches!$J$2:$J$201,0))="Void",INDEX(Matches!$G$2:$G$201,MATCH($A1597&amp;"-4",Matches!$J$2:$J$201,0))="",INDEX(Matches!$H$2:$H$201,MATCH($A1597&amp;"-4",Matches!$J$2:$J$201,0))=""),"",IF(AND($C1597&lt;&gt;"",INDEX(Matches!$F$2:$F$201,MATCH($A1597&amp;"-4",Matches!$J$2:$J$201,0))&lt;&gt;"",$C1597&gt;=INDEX(Matches!$F$2:$F$201,MATCH($A1597&amp;"-4",Matches!$J$2:$J$201,0))),"",IF(AND(J1597=INDEX(Matches!$G$2:$G$201,MATCH($A1597&amp;"-4",Matches!$J$2:$J$201,0)),K1597=INDEX(Matches!$H$2:$H$201,MATCH($A1597&amp;"-4",Matches!$J$2:$J$201,0))),5,IF(SIGN(J1597-K1597)&lt;&gt;SIGN(INDEX(Matches!$G$2:$G$201,MATCH($A1597&amp;"-4",Matches!$J$2:$J$201,0))-INDEX(Matches!$H$2:$H$201,MATCH($A1597&amp;"-4",Matches!$J$2:$J$201,0))),0,IF(J1597-K1597=INDEX(Matches!$G$2:$G$201,MATCH($A1597&amp;"-4",Matches!$J$2:$J$201,0))-INDEX(Matches!$H$2:$H$201,MATCH($A1597&amp;"-4",Matches!$J$2:$J$201,0)),3,2))))),""))</f>
        <v/>
      </c>
      <c r="AB1597" s="12" t="str">
        <f aca="false">IF(OR($B1597="",L1597="",M1597=""),"",IFERROR(IF(OR(INDEX(Matches!$I$2:$I$201,MATCH($A1597&amp;"-5",Matches!$J$2:$J$201,0))="Void",INDEX(Matches!$G$2:$G$201,MATCH($A1597&amp;"-5",Matches!$J$2:$J$201,0))="",INDEX(Matches!$H$2:$H$201,MATCH($A1597&amp;"-5",Matches!$J$2:$J$201,0))=""),"",IF(AND($C1597&lt;&gt;"",INDEX(Matches!$F$2:$F$201,MATCH($A1597&amp;"-5",Matches!$J$2:$J$201,0))&lt;&gt;"",$C1597&gt;=INDEX(Matches!$F$2:$F$201,MATCH($A1597&amp;"-5",Matches!$J$2:$J$201,0))),"",IF(AND(L1597=INDEX(Matches!$G$2:$G$201,MATCH($A1597&amp;"-5",Matches!$J$2:$J$201,0)),M1597=INDEX(Matches!$H$2:$H$201,MATCH($A1597&amp;"-5",Matches!$J$2:$J$201,0))),5,IF(SIGN(L1597-M1597)&lt;&gt;SIGN(INDEX(Matches!$G$2:$G$201,MATCH($A1597&amp;"-5",Matches!$J$2:$J$201,0))-INDEX(Matches!$H$2:$H$201,MATCH($A1597&amp;"-5",Matches!$J$2:$J$201,0))),0,IF(L1597-M1597=INDEX(Matches!$G$2:$G$201,MATCH($A1597&amp;"-5",Matches!$J$2:$J$201,0))-INDEX(Matches!$H$2:$H$201,MATCH($A1597&amp;"-5",Matches!$J$2:$J$201,0)),3,2))))),""))</f>
        <v/>
      </c>
      <c r="AC1597" s="12" t="str">
        <f aca="false">IF(OR($B1597="",N1597="",O1597=""),"",IFERROR(IF(OR(INDEX(Matches!$I$2:$I$201,MATCH($A1597&amp;"-6",Matches!$J$2:$J$201,0))="Void",INDEX(Matches!$G$2:$G$201,MATCH($A1597&amp;"-6",Matches!$J$2:$J$201,0))="",INDEX(Matches!$H$2:$H$201,MATCH($A1597&amp;"-6",Matches!$J$2:$J$201,0))=""),"",IF(AND($C1597&lt;&gt;"",INDEX(Matches!$F$2:$F$201,MATCH($A1597&amp;"-6",Matches!$J$2:$J$201,0))&lt;&gt;"",$C1597&gt;=INDEX(Matches!$F$2:$F$201,MATCH($A1597&amp;"-6",Matches!$J$2:$J$201,0))),"",IF(AND(N1597=INDEX(Matches!$G$2:$G$201,MATCH($A1597&amp;"-6",Matches!$J$2:$J$201,0)),O1597=INDEX(Matches!$H$2:$H$201,MATCH($A1597&amp;"-6",Matches!$J$2:$J$201,0))),5,IF(SIGN(N1597-O1597)&lt;&gt;SIGN(INDEX(Matches!$G$2:$G$201,MATCH($A1597&amp;"-6",Matches!$J$2:$J$201,0))-INDEX(Matches!$H$2:$H$201,MATCH($A1597&amp;"-6",Matches!$J$2:$J$201,0))),0,IF(N1597-O1597=INDEX(Matches!$G$2:$G$201,MATCH($A1597&amp;"-6",Matches!$J$2:$J$201,0))-INDEX(Matches!$H$2:$H$201,MATCH($A1597&amp;"-6",Matches!$J$2:$J$201,0)),3,2))))),""))</f>
        <v/>
      </c>
      <c r="AD1597" s="12" t="str">
        <f aca="false">IF(OR($B1597="",P1597="",Q1597=""),"",IFERROR(IF(OR(INDEX(Matches!$I$2:$I$201,MATCH($A1597&amp;"-7",Matches!$J$2:$J$201,0))="Void",INDEX(Matches!$G$2:$G$201,MATCH($A1597&amp;"-7",Matches!$J$2:$J$201,0))="",INDEX(Matches!$H$2:$H$201,MATCH($A1597&amp;"-7",Matches!$J$2:$J$201,0))=""),"",IF(AND($C1597&lt;&gt;"",INDEX(Matches!$F$2:$F$201,MATCH($A1597&amp;"-7",Matches!$J$2:$J$201,0))&lt;&gt;"",$C1597&gt;=INDEX(Matches!$F$2:$F$201,MATCH($A1597&amp;"-7",Matches!$J$2:$J$201,0))),"",IF(AND(P1597=INDEX(Matches!$G$2:$G$201,MATCH($A1597&amp;"-7",Matches!$J$2:$J$201,0)),Q1597=INDEX(Matches!$H$2:$H$201,MATCH($A1597&amp;"-7",Matches!$J$2:$J$201,0))),5,IF(SIGN(P1597-Q1597)&lt;&gt;SIGN(INDEX(Matches!$G$2:$G$201,MATCH($A1597&amp;"-7",Matches!$J$2:$J$201,0))-INDEX(Matches!$H$2:$H$201,MATCH($A1597&amp;"-7",Matches!$J$2:$J$201,0))),0,IF(P1597-Q1597=INDEX(Matches!$G$2:$G$201,MATCH($A1597&amp;"-7",Matches!$J$2:$J$201,0))-INDEX(Matches!$H$2:$H$201,MATCH($A1597&amp;"-7",Matches!$J$2:$J$201,0)),3,2))))),""))</f>
        <v/>
      </c>
      <c r="AE1597" s="12" t="str">
        <f aca="false">IF(OR($B1597="",R1597="",S1597=""),"",IFERROR(IF(OR(INDEX(Matches!$I$2:$I$201,MATCH($A1597&amp;"-8",Matches!$J$2:$J$201,0))="Void",INDEX(Matches!$G$2:$G$201,MATCH($A1597&amp;"-8",Matches!$J$2:$J$201,0))="",INDEX(Matches!$H$2:$H$201,MATCH($A1597&amp;"-8",Matches!$J$2:$J$201,0))=""),"",IF(AND($C1597&lt;&gt;"",INDEX(Matches!$F$2:$F$201,MATCH($A1597&amp;"-8",Matches!$J$2:$J$201,0))&lt;&gt;"",$C1597&gt;=INDEX(Matches!$F$2:$F$201,MATCH($A1597&amp;"-8",Matches!$J$2:$J$201,0))),"",IF(AND(R1597=INDEX(Matches!$G$2:$G$201,MATCH($A1597&amp;"-8",Matches!$J$2:$J$201,0)),S1597=INDEX(Matches!$H$2:$H$201,MATCH($A1597&amp;"-8",Matches!$J$2:$J$201,0))),5,IF(SIGN(R1597-S1597)&lt;&gt;SIGN(INDEX(Matches!$G$2:$G$201,MATCH($A1597&amp;"-8",Matches!$J$2:$J$201,0))-INDEX(Matches!$H$2:$H$201,MATCH($A1597&amp;"-8",Matches!$J$2:$J$201,0))),0,IF(R1597-S1597=INDEX(Matches!$G$2:$G$201,MATCH($A1597&amp;"-8",Matches!$J$2:$J$201,0))-INDEX(Matches!$H$2:$H$201,MATCH($A1597&amp;"-8",Matches!$J$2:$J$201,0)),3,2))))),""))</f>
        <v/>
      </c>
      <c r="AF1597" s="12" t="str">
        <f aca="false">IF(OR($B1597="",T1597="",U1597=""),"",IFERROR(IF(OR(INDEX(Matches!$I$2:$I$201,MATCH($A1597&amp;"-9",Matches!$J$2:$J$201,0))="Void",INDEX(Matches!$G$2:$G$201,MATCH($A1597&amp;"-9",Matches!$J$2:$J$201,0))="",INDEX(Matches!$H$2:$H$201,MATCH($A1597&amp;"-9",Matches!$J$2:$J$201,0))=""),"",IF(AND($C1597&lt;&gt;"",INDEX(Matches!$F$2:$F$201,MATCH($A1597&amp;"-9",Matches!$J$2:$J$201,0))&lt;&gt;"",$C1597&gt;=INDEX(Matches!$F$2:$F$201,MATCH($A1597&amp;"-9",Matches!$J$2:$J$201,0))),"",IF(AND(T1597=INDEX(Matches!$G$2:$G$201,MATCH($A1597&amp;"-9",Matches!$J$2:$J$201,0)),U1597=INDEX(Matches!$H$2:$H$201,MATCH($A1597&amp;"-9",Matches!$J$2:$J$201,0))),5,IF(SIGN(T1597-U1597)&lt;&gt;SIGN(INDEX(Matches!$G$2:$G$201,MATCH($A1597&amp;"-9",Matches!$J$2:$J$201,0))-INDEX(Matches!$H$2:$H$201,MATCH($A1597&amp;"-9",Matches!$J$2:$J$201,0))),0,IF(T1597-U1597=INDEX(Matches!$G$2:$G$201,MATCH($A1597&amp;"-9",Matches!$J$2:$J$201,0))-INDEX(Matches!$H$2:$H$201,MATCH($A1597&amp;"-9",Matches!$J$2:$J$201,0)),3,2))))),""))</f>
        <v/>
      </c>
      <c r="AG1597" s="12" t="str">
        <f aca="false">IF(OR($B1597="",V1597="",W1597=""),"",IFERROR(IF(OR(INDEX(Matches!$I$2:$I$201,MATCH($A1597&amp;"-10",Matches!$J$2:$J$201,0))="Void",INDEX(Matches!$G$2:$G$201,MATCH($A1597&amp;"-10",Matches!$J$2:$J$201,0))="",INDEX(Matches!$H$2:$H$201,MATCH($A1597&amp;"-10",Matches!$J$2:$J$201,0))=""),"",IF(AND($C1597&lt;&gt;"",INDEX(Matches!$F$2:$F$201,MATCH($A1597&amp;"-10",Matches!$J$2:$J$201,0))&lt;&gt;"",$C1597&gt;=INDEX(Matches!$F$2:$F$201,MATCH($A1597&amp;"-10",Matches!$J$2:$J$201,0))),"",IF(AND(V1597=INDEX(Matches!$G$2:$G$201,MATCH($A1597&amp;"-10",Matches!$J$2:$J$201,0)),W1597=INDEX(Matches!$H$2:$H$201,MATCH($A1597&amp;"-10",Matches!$J$2:$J$201,0))),5,IF(SIGN(V1597-W1597)&lt;&gt;SIGN(INDEX(Matches!$G$2:$G$201,MATCH($A1597&amp;"-10",Matches!$J$2:$J$201,0))-INDEX(Matches!$H$2:$H$201,MATCH($A1597&amp;"-10",Matches!$J$2:$J$201,0))),0,IF(V1597-W1597=INDEX(Matches!$G$2:$G$201,MATCH($A1597&amp;"-10",Matches!$J$2:$J$201,0))-INDEX(Matches!$H$2:$H$201,MATCH($A1597&amp;"-10",Matches!$J$2:$J$201,0)),3,2))))),""))</f>
        <v/>
      </c>
      <c r="AH1597" s="13" t="str">
        <f aca="false">IF($B1597="","",SUM(X1597:AG1597))</f>
        <v/>
      </c>
      <c r="AI1597" s="12" t="str">
        <f aca="false">IF($B1597="","",COUNTIF(X1597:AG1597,5))</f>
        <v/>
      </c>
      <c r="AJ1597" s="12" t="str">
        <f aca="false">IF($B1597="","",COUNTIF(X1597:AG1597,"&gt;=2"))</f>
        <v/>
      </c>
      <c r="AK1597" s="12" t="str">
        <f aca="false">IF($B1597="","",COUNT(X1597:AG1597))</f>
        <v/>
      </c>
    </row>
    <row r="1598" customFormat="false" ht="15" hidden="false" customHeight="false" outlineLevel="0" collapsed="false">
      <c r="A1598" s="7"/>
      <c r="B1598" s="7"/>
      <c r="C1598" s="11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12" t="str">
        <f aca="false">IF(OR($B1598="",D1598="",E1598=""),"",IFERROR(IF(OR(INDEX(Matches!$I$2:$I$201,MATCH($A1598&amp;"-1",Matches!$J$2:$J$201,0))="Void",INDEX(Matches!$G$2:$G$201,MATCH($A1598&amp;"-1",Matches!$J$2:$J$201,0))="",INDEX(Matches!$H$2:$H$201,MATCH($A1598&amp;"-1",Matches!$J$2:$J$201,0))=""),"",IF(AND($C1598&lt;&gt;"",INDEX(Matches!$F$2:$F$201,MATCH($A1598&amp;"-1",Matches!$J$2:$J$201,0))&lt;&gt;"",$C1598&gt;=INDEX(Matches!$F$2:$F$201,MATCH($A1598&amp;"-1",Matches!$J$2:$J$201,0))),"",IF(AND(D1598=INDEX(Matches!$G$2:$G$201,MATCH($A1598&amp;"-1",Matches!$J$2:$J$201,0)),E1598=INDEX(Matches!$H$2:$H$201,MATCH($A1598&amp;"-1",Matches!$J$2:$J$201,0))),5,IF(SIGN(D1598-E1598)&lt;&gt;SIGN(INDEX(Matches!$G$2:$G$201,MATCH($A1598&amp;"-1",Matches!$J$2:$J$201,0))-INDEX(Matches!$H$2:$H$201,MATCH($A1598&amp;"-1",Matches!$J$2:$J$201,0))),0,IF(D1598-E1598=INDEX(Matches!$G$2:$G$201,MATCH($A1598&amp;"-1",Matches!$J$2:$J$201,0))-INDEX(Matches!$H$2:$H$201,MATCH($A1598&amp;"-1",Matches!$J$2:$J$201,0)),3,2))))),""))</f>
        <v/>
      </c>
      <c r="Y1598" s="12" t="str">
        <f aca="false">IF(OR($B1598="",F1598="",G1598=""),"",IFERROR(IF(OR(INDEX(Matches!$I$2:$I$201,MATCH($A1598&amp;"-2",Matches!$J$2:$J$201,0))="Void",INDEX(Matches!$G$2:$G$201,MATCH($A1598&amp;"-2",Matches!$J$2:$J$201,0))="",INDEX(Matches!$H$2:$H$201,MATCH($A1598&amp;"-2",Matches!$J$2:$J$201,0))=""),"",IF(AND($C1598&lt;&gt;"",INDEX(Matches!$F$2:$F$201,MATCH($A1598&amp;"-2",Matches!$J$2:$J$201,0))&lt;&gt;"",$C1598&gt;=INDEX(Matches!$F$2:$F$201,MATCH($A1598&amp;"-2",Matches!$J$2:$J$201,0))),"",IF(AND(F1598=INDEX(Matches!$G$2:$G$201,MATCH($A1598&amp;"-2",Matches!$J$2:$J$201,0)),G1598=INDEX(Matches!$H$2:$H$201,MATCH($A1598&amp;"-2",Matches!$J$2:$J$201,0))),5,IF(SIGN(F1598-G1598)&lt;&gt;SIGN(INDEX(Matches!$G$2:$G$201,MATCH($A1598&amp;"-2",Matches!$J$2:$J$201,0))-INDEX(Matches!$H$2:$H$201,MATCH($A1598&amp;"-2",Matches!$J$2:$J$201,0))),0,IF(F1598-G1598=INDEX(Matches!$G$2:$G$201,MATCH($A1598&amp;"-2",Matches!$J$2:$J$201,0))-INDEX(Matches!$H$2:$H$201,MATCH($A1598&amp;"-2",Matches!$J$2:$J$201,0)),3,2))))),""))</f>
        <v/>
      </c>
      <c r="Z1598" s="12" t="str">
        <f aca="false">IF(OR($B1598="",H1598="",I1598=""),"",IFERROR(IF(OR(INDEX(Matches!$I$2:$I$201,MATCH($A1598&amp;"-3",Matches!$J$2:$J$201,0))="Void",INDEX(Matches!$G$2:$G$201,MATCH($A1598&amp;"-3",Matches!$J$2:$J$201,0))="",INDEX(Matches!$H$2:$H$201,MATCH($A1598&amp;"-3",Matches!$J$2:$J$201,0))=""),"",IF(AND($C1598&lt;&gt;"",INDEX(Matches!$F$2:$F$201,MATCH($A1598&amp;"-3",Matches!$J$2:$J$201,0))&lt;&gt;"",$C1598&gt;=INDEX(Matches!$F$2:$F$201,MATCH($A1598&amp;"-3",Matches!$J$2:$J$201,0))),"",IF(AND(H1598=INDEX(Matches!$G$2:$G$201,MATCH($A1598&amp;"-3",Matches!$J$2:$J$201,0)),I1598=INDEX(Matches!$H$2:$H$201,MATCH($A1598&amp;"-3",Matches!$J$2:$J$201,0))),5,IF(SIGN(H1598-I1598)&lt;&gt;SIGN(INDEX(Matches!$G$2:$G$201,MATCH($A1598&amp;"-3",Matches!$J$2:$J$201,0))-INDEX(Matches!$H$2:$H$201,MATCH($A1598&amp;"-3",Matches!$J$2:$J$201,0))),0,IF(H1598-I1598=INDEX(Matches!$G$2:$G$201,MATCH($A1598&amp;"-3",Matches!$J$2:$J$201,0))-INDEX(Matches!$H$2:$H$201,MATCH($A1598&amp;"-3",Matches!$J$2:$J$201,0)),3,2))))),""))</f>
        <v/>
      </c>
      <c r="AA1598" s="12" t="str">
        <f aca="false">IF(OR($B1598="",J1598="",K1598=""),"",IFERROR(IF(OR(INDEX(Matches!$I$2:$I$201,MATCH($A1598&amp;"-4",Matches!$J$2:$J$201,0))="Void",INDEX(Matches!$G$2:$G$201,MATCH($A1598&amp;"-4",Matches!$J$2:$J$201,0))="",INDEX(Matches!$H$2:$H$201,MATCH($A1598&amp;"-4",Matches!$J$2:$J$201,0))=""),"",IF(AND($C1598&lt;&gt;"",INDEX(Matches!$F$2:$F$201,MATCH($A1598&amp;"-4",Matches!$J$2:$J$201,0))&lt;&gt;"",$C1598&gt;=INDEX(Matches!$F$2:$F$201,MATCH($A1598&amp;"-4",Matches!$J$2:$J$201,0))),"",IF(AND(J1598=INDEX(Matches!$G$2:$G$201,MATCH($A1598&amp;"-4",Matches!$J$2:$J$201,0)),K1598=INDEX(Matches!$H$2:$H$201,MATCH($A1598&amp;"-4",Matches!$J$2:$J$201,0))),5,IF(SIGN(J1598-K1598)&lt;&gt;SIGN(INDEX(Matches!$G$2:$G$201,MATCH($A1598&amp;"-4",Matches!$J$2:$J$201,0))-INDEX(Matches!$H$2:$H$201,MATCH($A1598&amp;"-4",Matches!$J$2:$J$201,0))),0,IF(J1598-K1598=INDEX(Matches!$G$2:$G$201,MATCH($A1598&amp;"-4",Matches!$J$2:$J$201,0))-INDEX(Matches!$H$2:$H$201,MATCH($A1598&amp;"-4",Matches!$J$2:$J$201,0)),3,2))))),""))</f>
        <v/>
      </c>
      <c r="AB1598" s="12" t="str">
        <f aca="false">IF(OR($B1598="",L1598="",M1598=""),"",IFERROR(IF(OR(INDEX(Matches!$I$2:$I$201,MATCH($A1598&amp;"-5",Matches!$J$2:$J$201,0))="Void",INDEX(Matches!$G$2:$G$201,MATCH($A1598&amp;"-5",Matches!$J$2:$J$201,0))="",INDEX(Matches!$H$2:$H$201,MATCH($A1598&amp;"-5",Matches!$J$2:$J$201,0))=""),"",IF(AND($C1598&lt;&gt;"",INDEX(Matches!$F$2:$F$201,MATCH($A1598&amp;"-5",Matches!$J$2:$J$201,0))&lt;&gt;"",$C1598&gt;=INDEX(Matches!$F$2:$F$201,MATCH($A1598&amp;"-5",Matches!$J$2:$J$201,0))),"",IF(AND(L1598=INDEX(Matches!$G$2:$G$201,MATCH($A1598&amp;"-5",Matches!$J$2:$J$201,0)),M1598=INDEX(Matches!$H$2:$H$201,MATCH($A1598&amp;"-5",Matches!$J$2:$J$201,0))),5,IF(SIGN(L1598-M1598)&lt;&gt;SIGN(INDEX(Matches!$G$2:$G$201,MATCH($A1598&amp;"-5",Matches!$J$2:$J$201,0))-INDEX(Matches!$H$2:$H$201,MATCH($A1598&amp;"-5",Matches!$J$2:$J$201,0))),0,IF(L1598-M1598=INDEX(Matches!$G$2:$G$201,MATCH($A1598&amp;"-5",Matches!$J$2:$J$201,0))-INDEX(Matches!$H$2:$H$201,MATCH($A1598&amp;"-5",Matches!$J$2:$J$201,0)),3,2))))),""))</f>
        <v/>
      </c>
      <c r="AC1598" s="12" t="str">
        <f aca="false">IF(OR($B1598="",N1598="",O1598=""),"",IFERROR(IF(OR(INDEX(Matches!$I$2:$I$201,MATCH($A1598&amp;"-6",Matches!$J$2:$J$201,0))="Void",INDEX(Matches!$G$2:$G$201,MATCH($A1598&amp;"-6",Matches!$J$2:$J$201,0))="",INDEX(Matches!$H$2:$H$201,MATCH($A1598&amp;"-6",Matches!$J$2:$J$201,0))=""),"",IF(AND($C1598&lt;&gt;"",INDEX(Matches!$F$2:$F$201,MATCH($A1598&amp;"-6",Matches!$J$2:$J$201,0))&lt;&gt;"",$C1598&gt;=INDEX(Matches!$F$2:$F$201,MATCH($A1598&amp;"-6",Matches!$J$2:$J$201,0))),"",IF(AND(N1598=INDEX(Matches!$G$2:$G$201,MATCH($A1598&amp;"-6",Matches!$J$2:$J$201,0)),O1598=INDEX(Matches!$H$2:$H$201,MATCH($A1598&amp;"-6",Matches!$J$2:$J$201,0))),5,IF(SIGN(N1598-O1598)&lt;&gt;SIGN(INDEX(Matches!$G$2:$G$201,MATCH($A1598&amp;"-6",Matches!$J$2:$J$201,0))-INDEX(Matches!$H$2:$H$201,MATCH($A1598&amp;"-6",Matches!$J$2:$J$201,0))),0,IF(N1598-O1598=INDEX(Matches!$G$2:$G$201,MATCH($A1598&amp;"-6",Matches!$J$2:$J$201,0))-INDEX(Matches!$H$2:$H$201,MATCH($A1598&amp;"-6",Matches!$J$2:$J$201,0)),3,2))))),""))</f>
        <v/>
      </c>
      <c r="AD1598" s="12" t="str">
        <f aca="false">IF(OR($B1598="",P1598="",Q1598=""),"",IFERROR(IF(OR(INDEX(Matches!$I$2:$I$201,MATCH($A1598&amp;"-7",Matches!$J$2:$J$201,0))="Void",INDEX(Matches!$G$2:$G$201,MATCH($A1598&amp;"-7",Matches!$J$2:$J$201,0))="",INDEX(Matches!$H$2:$H$201,MATCH($A1598&amp;"-7",Matches!$J$2:$J$201,0))=""),"",IF(AND($C1598&lt;&gt;"",INDEX(Matches!$F$2:$F$201,MATCH($A1598&amp;"-7",Matches!$J$2:$J$201,0))&lt;&gt;"",$C1598&gt;=INDEX(Matches!$F$2:$F$201,MATCH($A1598&amp;"-7",Matches!$J$2:$J$201,0))),"",IF(AND(P1598=INDEX(Matches!$G$2:$G$201,MATCH($A1598&amp;"-7",Matches!$J$2:$J$201,0)),Q1598=INDEX(Matches!$H$2:$H$201,MATCH($A1598&amp;"-7",Matches!$J$2:$J$201,0))),5,IF(SIGN(P1598-Q1598)&lt;&gt;SIGN(INDEX(Matches!$G$2:$G$201,MATCH($A1598&amp;"-7",Matches!$J$2:$J$201,0))-INDEX(Matches!$H$2:$H$201,MATCH($A1598&amp;"-7",Matches!$J$2:$J$201,0))),0,IF(P1598-Q1598=INDEX(Matches!$G$2:$G$201,MATCH($A1598&amp;"-7",Matches!$J$2:$J$201,0))-INDEX(Matches!$H$2:$H$201,MATCH($A1598&amp;"-7",Matches!$J$2:$J$201,0)),3,2))))),""))</f>
        <v/>
      </c>
      <c r="AE1598" s="12" t="str">
        <f aca="false">IF(OR($B1598="",R1598="",S1598=""),"",IFERROR(IF(OR(INDEX(Matches!$I$2:$I$201,MATCH($A1598&amp;"-8",Matches!$J$2:$J$201,0))="Void",INDEX(Matches!$G$2:$G$201,MATCH($A1598&amp;"-8",Matches!$J$2:$J$201,0))="",INDEX(Matches!$H$2:$H$201,MATCH($A1598&amp;"-8",Matches!$J$2:$J$201,0))=""),"",IF(AND($C1598&lt;&gt;"",INDEX(Matches!$F$2:$F$201,MATCH($A1598&amp;"-8",Matches!$J$2:$J$201,0))&lt;&gt;"",$C1598&gt;=INDEX(Matches!$F$2:$F$201,MATCH($A1598&amp;"-8",Matches!$J$2:$J$201,0))),"",IF(AND(R1598=INDEX(Matches!$G$2:$G$201,MATCH($A1598&amp;"-8",Matches!$J$2:$J$201,0)),S1598=INDEX(Matches!$H$2:$H$201,MATCH($A1598&amp;"-8",Matches!$J$2:$J$201,0))),5,IF(SIGN(R1598-S1598)&lt;&gt;SIGN(INDEX(Matches!$G$2:$G$201,MATCH($A1598&amp;"-8",Matches!$J$2:$J$201,0))-INDEX(Matches!$H$2:$H$201,MATCH($A1598&amp;"-8",Matches!$J$2:$J$201,0))),0,IF(R1598-S1598=INDEX(Matches!$G$2:$G$201,MATCH($A1598&amp;"-8",Matches!$J$2:$J$201,0))-INDEX(Matches!$H$2:$H$201,MATCH($A1598&amp;"-8",Matches!$J$2:$J$201,0)),3,2))))),""))</f>
        <v/>
      </c>
      <c r="AF1598" s="12" t="str">
        <f aca="false">IF(OR($B1598="",T1598="",U1598=""),"",IFERROR(IF(OR(INDEX(Matches!$I$2:$I$201,MATCH($A1598&amp;"-9",Matches!$J$2:$J$201,0))="Void",INDEX(Matches!$G$2:$G$201,MATCH($A1598&amp;"-9",Matches!$J$2:$J$201,0))="",INDEX(Matches!$H$2:$H$201,MATCH($A1598&amp;"-9",Matches!$J$2:$J$201,0))=""),"",IF(AND($C1598&lt;&gt;"",INDEX(Matches!$F$2:$F$201,MATCH($A1598&amp;"-9",Matches!$J$2:$J$201,0))&lt;&gt;"",$C1598&gt;=INDEX(Matches!$F$2:$F$201,MATCH($A1598&amp;"-9",Matches!$J$2:$J$201,0))),"",IF(AND(T1598=INDEX(Matches!$G$2:$G$201,MATCH($A1598&amp;"-9",Matches!$J$2:$J$201,0)),U1598=INDEX(Matches!$H$2:$H$201,MATCH($A1598&amp;"-9",Matches!$J$2:$J$201,0))),5,IF(SIGN(T1598-U1598)&lt;&gt;SIGN(INDEX(Matches!$G$2:$G$201,MATCH($A1598&amp;"-9",Matches!$J$2:$J$201,0))-INDEX(Matches!$H$2:$H$201,MATCH($A1598&amp;"-9",Matches!$J$2:$J$201,0))),0,IF(T1598-U1598=INDEX(Matches!$G$2:$G$201,MATCH($A1598&amp;"-9",Matches!$J$2:$J$201,0))-INDEX(Matches!$H$2:$H$201,MATCH($A1598&amp;"-9",Matches!$J$2:$J$201,0)),3,2))))),""))</f>
        <v/>
      </c>
      <c r="AG1598" s="12" t="str">
        <f aca="false">IF(OR($B1598="",V1598="",W1598=""),"",IFERROR(IF(OR(INDEX(Matches!$I$2:$I$201,MATCH($A1598&amp;"-10",Matches!$J$2:$J$201,0))="Void",INDEX(Matches!$G$2:$G$201,MATCH($A1598&amp;"-10",Matches!$J$2:$J$201,0))="",INDEX(Matches!$H$2:$H$201,MATCH($A1598&amp;"-10",Matches!$J$2:$J$201,0))=""),"",IF(AND($C1598&lt;&gt;"",INDEX(Matches!$F$2:$F$201,MATCH($A1598&amp;"-10",Matches!$J$2:$J$201,0))&lt;&gt;"",$C1598&gt;=INDEX(Matches!$F$2:$F$201,MATCH($A1598&amp;"-10",Matches!$J$2:$J$201,0))),"",IF(AND(V1598=INDEX(Matches!$G$2:$G$201,MATCH($A1598&amp;"-10",Matches!$J$2:$J$201,0)),W1598=INDEX(Matches!$H$2:$H$201,MATCH($A1598&amp;"-10",Matches!$J$2:$J$201,0))),5,IF(SIGN(V1598-W1598)&lt;&gt;SIGN(INDEX(Matches!$G$2:$G$201,MATCH($A1598&amp;"-10",Matches!$J$2:$J$201,0))-INDEX(Matches!$H$2:$H$201,MATCH($A1598&amp;"-10",Matches!$J$2:$J$201,0))),0,IF(V1598-W1598=INDEX(Matches!$G$2:$G$201,MATCH($A1598&amp;"-10",Matches!$J$2:$J$201,0))-INDEX(Matches!$H$2:$H$201,MATCH($A1598&amp;"-10",Matches!$J$2:$J$201,0)),3,2))))),""))</f>
        <v/>
      </c>
      <c r="AH1598" s="13" t="str">
        <f aca="false">IF($B1598="","",SUM(X1598:AG1598))</f>
        <v/>
      </c>
      <c r="AI1598" s="12" t="str">
        <f aca="false">IF($B1598="","",COUNTIF(X1598:AG1598,5))</f>
        <v/>
      </c>
      <c r="AJ1598" s="12" t="str">
        <f aca="false">IF($B1598="","",COUNTIF(X1598:AG1598,"&gt;=2"))</f>
        <v/>
      </c>
      <c r="AK1598" s="12" t="str">
        <f aca="false">IF($B1598="","",COUNT(X1598:AG1598))</f>
        <v/>
      </c>
    </row>
    <row r="1599" customFormat="false" ht="15" hidden="false" customHeight="false" outlineLevel="0" collapsed="false">
      <c r="A1599" s="7"/>
      <c r="B1599" s="7"/>
      <c r="C1599" s="11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12" t="str">
        <f aca="false">IF(OR($B1599="",D1599="",E1599=""),"",IFERROR(IF(OR(INDEX(Matches!$I$2:$I$201,MATCH($A1599&amp;"-1",Matches!$J$2:$J$201,0))="Void",INDEX(Matches!$G$2:$G$201,MATCH($A1599&amp;"-1",Matches!$J$2:$J$201,0))="",INDEX(Matches!$H$2:$H$201,MATCH($A1599&amp;"-1",Matches!$J$2:$J$201,0))=""),"",IF(AND($C1599&lt;&gt;"",INDEX(Matches!$F$2:$F$201,MATCH($A1599&amp;"-1",Matches!$J$2:$J$201,0))&lt;&gt;"",$C1599&gt;=INDEX(Matches!$F$2:$F$201,MATCH($A1599&amp;"-1",Matches!$J$2:$J$201,0))),"",IF(AND(D1599=INDEX(Matches!$G$2:$G$201,MATCH($A1599&amp;"-1",Matches!$J$2:$J$201,0)),E1599=INDEX(Matches!$H$2:$H$201,MATCH($A1599&amp;"-1",Matches!$J$2:$J$201,0))),5,IF(SIGN(D1599-E1599)&lt;&gt;SIGN(INDEX(Matches!$G$2:$G$201,MATCH($A1599&amp;"-1",Matches!$J$2:$J$201,0))-INDEX(Matches!$H$2:$H$201,MATCH($A1599&amp;"-1",Matches!$J$2:$J$201,0))),0,IF(D1599-E1599=INDEX(Matches!$G$2:$G$201,MATCH($A1599&amp;"-1",Matches!$J$2:$J$201,0))-INDEX(Matches!$H$2:$H$201,MATCH($A1599&amp;"-1",Matches!$J$2:$J$201,0)),3,2))))),""))</f>
        <v/>
      </c>
      <c r="Y1599" s="12" t="str">
        <f aca="false">IF(OR($B1599="",F1599="",G1599=""),"",IFERROR(IF(OR(INDEX(Matches!$I$2:$I$201,MATCH($A1599&amp;"-2",Matches!$J$2:$J$201,0))="Void",INDEX(Matches!$G$2:$G$201,MATCH($A1599&amp;"-2",Matches!$J$2:$J$201,0))="",INDEX(Matches!$H$2:$H$201,MATCH($A1599&amp;"-2",Matches!$J$2:$J$201,0))=""),"",IF(AND($C1599&lt;&gt;"",INDEX(Matches!$F$2:$F$201,MATCH($A1599&amp;"-2",Matches!$J$2:$J$201,0))&lt;&gt;"",$C1599&gt;=INDEX(Matches!$F$2:$F$201,MATCH($A1599&amp;"-2",Matches!$J$2:$J$201,0))),"",IF(AND(F1599=INDEX(Matches!$G$2:$G$201,MATCH($A1599&amp;"-2",Matches!$J$2:$J$201,0)),G1599=INDEX(Matches!$H$2:$H$201,MATCH($A1599&amp;"-2",Matches!$J$2:$J$201,0))),5,IF(SIGN(F1599-G1599)&lt;&gt;SIGN(INDEX(Matches!$G$2:$G$201,MATCH($A1599&amp;"-2",Matches!$J$2:$J$201,0))-INDEX(Matches!$H$2:$H$201,MATCH($A1599&amp;"-2",Matches!$J$2:$J$201,0))),0,IF(F1599-G1599=INDEX(Matches!$G$2:$G$201,MATCH($A1599&amp;"-2",Matches!$J$2:$J$201,0))-INDEX(Matches!$H$2:$H$201,MATCH($A1599&amp;"-2",Matches!$J$2:$J$201,0)),3,2))))),""))</f>
        <v/>
      </c>
      <c r="Z1599" s="12" t="str">
        <f aca="false">IF(OR($B1599="",H1599="",I1599=""),"",IFERROR(IF(OR(INDEX(Matches!$I$2:$I$201,MATCH($A1599&amp;"-3",Matches!$J$2:$J$201,0))="Void",INDEX(Matches!$G$2:$G$201,MATCH($A1599&amp;"-3",Matches!$J$2:$J$201,0))="",INDEX(Matches!$H$2:$H$201,MATCH($A1599&amp;"-3",Matches!$J$2:$J$201,0))=""),"",IF(AND($C1599&lt;&gt;"",INDEX(Matches!$F$2:$F$201,MATCH($A1599&amp;"-3",Matches!$J$2:$J$201,0))&lt;&gt;"",$C1599&gt;=INDEX(Matches!$F$2:$F$201,MATCH($A1599&amp;"-3",Matches!$J$2:$J$201,0))),"",IF(AND(H1599=INDEX(Matches!$G$2:$G$201,MATCH($A1599&amp;"-3",Matches!$J$2:$J$201,0)),I1599=INDEX(Matches!$H$2:$H$201,MATCH($A1599&amp;"-3",Matches!$J$2:$J$201,0))),5,IF(SIGN(H1599-I1599)&lt;&gt;SIGN(INDEX(Matches!$G$2:$G$201,MATCH($A1599&amp;"-3",Matches!$J$2:$J$201,0))-INDEX(Matches!$H$2:$H$201,MATCH($A1599&amp;"-3",Matches!$J$2:$J$201,0))),0,IF(H1599-I1599=INDEX(Matches!$G$2:$G$201,MATCH($A1599&amp;"-3",Matches!$J$2:$J$201,0))-INDEX(Matches!$H$2:$H$201,MATCH($A1599&amp;"-3",Matches!$J$2:$J$201,0)),3,2))))),""))</f>
        <v/>
      </c>
      <c r="AA1599" s="12" t="str">
        <f aca="false">IF(OR($B1599="",J1599="",K1599=""),"",IFERROR(IF(OR(INDEX(Matches!$I$2:$I$201,MATCH($A1599&amp;"-4",Matches!$J$2:$J$201,0))="Void",INDEX(Matches!$G$2:$G$201,MATCH($A1599&amp;"-4",Matches!$J$2:$J$201,0))="",INDEX(Matches!$H$2:$H$201,MATCH($A1599&amp;"-4",Matches!$J$2:$J$201,0))=""),"",IF(AND($C1599&lt;&gt;"",INDEX(Matches!$F$2:$F$201,MATCH($A1599&amp;"-4",Matches!$J$2:$J$201,0))&lt;&gt;"",$C1599&gt;=INDEX(Matches!$F$2:$F$201,MATCH($A1599&amp;"-4",Matches!$J$2:$J$201,0))),"",IF(AND(J1599=INDEX(Matches!$G$2:$G$201,MATCH($A1599&amp;"-4",Matches!$J$2:$J$201,0)),K1599=INDEX(Matches!$H$2:$H$201,MATCH($A1599&amp;"-4",Matches!$J$2:$J$201,0))),5,IF(SIGN(J1599-K1599)&lt;&gt;SIGN(INDEX(Matches!$G$2:$G$201,MATCH($A1599&amp;"-4",Matches!$J$2:$J$201,0))-INDEX(Matches!$H$2:$H$201,MATCH($A1599&amp;"-4",Matches!$J$2:$J$201,0))),0,IF(J1599-K1599=INDEX(Matches!$G$2:$G$201,MATCH($A1599&amp;"-4",Matches!$J$2:$J$201,0))-INDEX(Matches!$H$2:$H$201,MATCH($A1599&amp;"-4",Matches!$J$2:$J$201,0)),3,2))))),""))</f>
        <v/>
      </c>
      <c r="AB1599" s="12" t="str">
        <f aca="false">IF(OR($B1599="",L1599="",M1599=""),"",IFERROR(IF(OR(INDEX(Matches!$I$2:$I$201,MATCH($A1599&amp;"-5",Matches!$J$2:$J$201,0))="Void",INDEX(Matches!$G$2:$G$201,MATCH($A1599&amp;"-5",Matches!$J$2:$J$201,0))="",INDEX(Matches!$H$2:$H$201,MATCH($A1599&amp;"-5",Matches!$J$2:$J$201,0))=""),"",IF(AND($C1599&lt;&gt;"",INDEX(Matches!$F$2:$F$201,MATCH($A1599&amp;"-5",Matches!$J$2:$J$201,0))&lt;&gt;"",$C1599&gt;=INDEX(Matches!$F$2:$F$201,MATCH($A1599&amp;"-5",Matches!$J$2:$J$201,0))),"",IF(AND(L1599=INDEX(Matches!$G$2:$G$201,MATCH($A1599&amp;"-5",Matches!$J$2:$J$201,0)),M1599=INDEX(Matches!$H$2:$H$201,MATCH($A1599&amp;"-5",Matches!$J$2:$J$201,0))),5,IF(SIGN(L1599-M1599)&lt;&gt;SIGN(INDEX(Matches!$G$2:$G$201,MATCH($A1599&amp;"-5",Matches!$J$2:$J$201,0))-INDEX(Matches!$H$2:$H$201,MATCH($A1599&amp;"-5",Matches!$J$2:$J$201,0))),0,IF(L1599-M1599=INDEX(Matches!$G$2:$G$201,MATCH($A1599&amp;"-5",Matches!$J$2:$J$201,0))-INDEX(Matches!$H$2:$H$201,MATCH($A1599&amp;"-5",Matches!$J$2:$J$201,0)),3,2))))),""))</f>
        <v/>
      </c>
      <c r="AC1599" s="12" t="str">
        <f aca="false">IF(OR($B1599="",N1599="",O1599=""),"",IFERROR(IF(OR(INDEX(Matches!$I$2:$I$201,MATCH($A1599&amp;"-6",Matches!$J$2:$J$201,0))="Void",INDEX(Matches!$G$2:$G$201,MATCH($A1599&amp;"-6",Matches!$J$2:$J$201,0))="",INDEX(Matches!$H$2:$H$201,MATCH($A1599&amp;"-6",Matches!$J$2:$J$201,0))=""),"",IF(AND($C1599&lt;&gt;"",INDEX(Matches!$F$2:$F$201,MATCH($A1599&amp;"-6",Matches!$J$2:$J$201,0))&lt;&gt;"",$C1599&gt;=INDEX(Matches!$F$2:$F$201,MATCH($A1599&amp;"-6",Matches!$J$2:$J$201,0))),"",IF(AND(N1599=INDEX(Matches!$G$2:$G$201,MATCH($A1599&amp;"-6",Matches!$J$2:$J$201,0)),O1599=INDEX(Matches!$H$2:$H$201,MATCH($A1599&amp;"-6",Matches!$J$2:$J$201,0))),5,IF(SIGN(N1599-O1599)&lt;&gt;SIGN(INDEX(Matches!$G$2:$G$201,MATCH($A1599&amp;"-6",Matches!$J$2:$J$201,0))-INDEX(Matches!$H$2:$H$201,MATCH($A1599&amp;"-6",Matches!$J$2:$J$201,0))),0,IF(N1599-O1599=INDEX(Matches!$G$2:$G$201,MATCH($A1599&amp;"-6",Matches!$J$2:$J$201,0))-INDEX(Matches!$H$2:$H$201,MATCH($A1599&amp;"-6",Matches!$J$2:$J$201,0)),3,2))))),""))</f>
        <v/>
      </c>
      <c r="AD1599" s="12" t="str">
        <f aca="false">IF(OR($B1599="",P1599="",Q1599=""),"",IFERROR(IF(OR(INDEX(Matches!$I$2:$I$201,MATCH($A1599&amp;"-7",Matches!$J$2:$J$201,0))="Void",INDEX(Matches!$G$2:$G$201,MATCH($A1599&amp;"-7",Matches!$J$2:$J$201,0))="",INDEX(Matches!$H$2:$H$201,MATCH($A1599&amp;"-7",Matches!$J$2:$J$201,0))=""),"",IF(AND($C1599&lt;&gt;"",INDEX(Matches!$F$2:$F$201,MATCH($A1599&amp;"-7",Matches!$J$2:$J$201,0))&lt;&gt;"",$C1599&gt;=INDEX(Matches!$F$2:$F$201,MATCH($A1599&amp;"-7",Matches!$J$2:$J$201,0))),"",IF(AND(P1599=INDEX(Matches!$G$2:$G$201,MATCH($A1599&amp;"-7",Matches!$J$2:$J$201,0)),Q1599=INDEX(Matches!$H$2:$H$201,MATCH($A1599&amp;"-7",Matches!$J$2:$J$201,0))),5,IF(SIGN(P1599-Q1599)&lt;&gt;SIGN(INDEX(Matches!$G$2:$G$201,MATCH($A1599&amp;"-7",Matches!$J$2:$J$201,0))-INDEX(Matches!$H$2:$H$201,MATCH($A1599&amp;"-7",Matches!$J$2:$J$201,0))),0,IF(P1599-Q1599=INDEX(Matches!$G$2:$G$201,MATCH($A1599&amp;"-7",Matches!$J$2:$J$201,0))-INDEX(Matches!$H$2:$H$201,MATCH($A1599&amp;"-7",Matches!$J$2:$J$201,0)),3,2))))),""))</f>
        <v/>
      </c>
      <c r="AE1599" s="12" t="str">
        <f aca="false">IF(OR($B1599="",R1599="",S1599=""),"",IFERROR(IF(OR(INDEX(Matches!$I$2:$I$201,MATCH($A1599&amp;"-8",Matches!$J$2:$J$201,0))="Void",INDEX(Matches!$G$2:$G$201,MATCH($A1599&amp;"-8",Matches!$J$2:$J$201,0))="",INDEX(Matches!$H$2:$H$201,MATCH($A1599&amp;"-8",Matches!$J$2:$J$201,0))=""),"",IF(AND($C1599&lt;&gt;"",INDEX(Matches!$F$2:$F$201,MATCH($A1599&amp;"-8",Matches!$J$2:$J$201,0))&lt;&gt;"",$C1599&gt;=INDEX(Matches!$F$2:$F$201,MATCH($A1599&amp;"-8",Matches!$J$2:$J$201,0))),"",IF(AND(R1599=INDEX(Matches!$G$2:$G$201,MATCH($A1599&amp;"-8",Matches!$J$2:$J$201,0)),S1599=INDEX(Matches!$H$2:$H$201,MATCH($A1599&amp;"-8",Matches!$J$2:$J$201,0))),5,IF(SIGN(R1599-S1599)&lt;&gt;SIGN(INDEX(Matches!$G$2:$G$201,MATCH($A1599&amp;"-8",Matches!$J$2:$J$201,0))-INDEX(Matches!$H$2:$H$201,MATCH($A1599&amp;"-8",Matches!$J$2:$J$201,0))),0,IF(R1599-S1599=INDEX(Matches!$G$2:$G$201,MATCH($A1599&amp;"-8",Matches!$J$2:$J$201,0))-INDEX(Matches!$H$2:$H$201,MATCH($A1599&amp;"-8",Matches!$J$2:$J$201,0)),3,2))))),""))</f>
        <v/>
      </c>
      <c r="AF1599" s="12" t="str">
        <f aca="false">IF(OR($B1599="",T1599="",U1599=""),"",IFERROR(IF(OR(INDEX(Matches!$I$2:$I$201,MATCH($A1599&amp;"-9",Matches!$J$2:$J$201,0))="Void",INDEX(Matches!$G$2:$G$201,MATCH($A1599&amp;"-9",Matches!$J$2:$J$201,0))="",INDEX(Matches!$H$2:$H$201,MATCH($A1599&amp;"-9",Matches!$J$2:$J$201,0))=""),"",IF(AND($C1599&lt;&gt;"",INDEX(Matches!$F$2:$F$201,MATCH($A1599&amp;"-9",Matches!$J$2:$J$201,0))&lt;&gt;"",$C1599&gt;=INDEX(Matches!$F$2:$F$201,MATCH($A1599&amp;"-9",Matches!$J$2:$J$201,0))),"",IF(AND(T1599=INDEX(Matches!$G$2:$G$201,MATCH($A1599&amp;"-9",Matches!$J$2:$J$201,0)),U1599=INDEX(Matches!$H$2:$H$201,MATCH($A1599&amp;"-9",Matches!$J$2:$J$201,0))),5,IF(SIGN(T1599-U1599)&lt;&gt;SIGN(INDEX(Matches!$G$2:$G$201,MATCH($A1599&amp;"-9",Matches!$J$2:$J$201,0))-INDEX(Matches!$H$2:$H$201,MATCH($A1599&amp;"-9",Matches!$J$2:$J$201,0))),0,IF(T1599-U1599=INDEX(Matches!$G$2:$G$201,MATCH($A1599&amp;"-9",Matches!$J$2:$J$201,0))-INDEX(Matches!$H$2:$H$201,MATCH($A1599&amp;"-9",Matches!$J$2:$J$201,0)),3,2))))),""))</f>
        <v/>
      </c>
      <c r="AG1599" s="12" t="str">
        <f aca="false">IF(OR($B1599="",V1599="",W1599=""),"",IFERROR(IF(OR(INDEX(Matches!$I$2:$I$201,MATCH($A1599&amp;"-10",Matches!$J$2:$J$201,0))="Void",INDEX(Matches!$G$2:$G$201,MATCH($A1599&amp;"-10",Matches!$J$2:$J$201,0))="",INDEX(Matches!$H$2:$H$201,MATCH($A1599&amp;"-10",Matches!$J$2:$J$201,0))=""),"",IF(AND($C1599&lt;&gt;"",INDEX(Matches!$F$2:$F$201,MATCH($A1599&amp;"-10",Matches!$J$2:$J$201,0))&lt;&gt;"",$C1599&gt;=INDEX(Matches!$F$2:$F$201,MATCH($A1599&amp;"-10",Matches!$J$2:$J$201,0))),"",IF(AND(V1599=INDEX(Matches!$G$2:$G$201,MATCH($A1599&amp;"-10",Matches!$J$2:$J$201,0)),W1599=INDEX(Matches!$H$2:$H$201,MATCH($A1599&amp;"-10",Matches!$J$2:$J$201,0))),5,IF(SIGN(V1599-W1599)&lt;&gt;SIGN(INDEX(Matches!$G$2:$G$201,MATCH($A1599&amp;"-10",Matches!$J$2:$J$201,0))-INDEX(Matches!$H$2:$H$201,MATCH($A1599&amp;"-10",Matches!$J$2:$J$201,0))),0,IF(V1599-W1599=INDEX(Matches!$G$2:$G$201,MATCH($A1599&amp;"-10",Matches!$J$2:$J$201,0))-INDEX(Matches!$H$2:$H$201,MATCH($A1599&amp;"-10",Matches!$J$2:$J$201,0)),3,2))))),""))</f>
        <v/>
      </c>
      <c r="AH1599" s="13" t="str">
        <f aca="false">IF($B1599="","",SUM(X1599:AG1599))</f>
        <v/>
      </c>
      <c r="AI1599" s="12" t="str">
        <f aca="false">IF($B1599="","",COUNTIF(X1599:AG1599,5))</f>
        <v/>
      </c>
      <c r="AJ1599" s="12" t="str">
        <f aca="false">IF($B1599="","",COUNTIF(X1599:AG1599,"&gt;=2"))</f>
        <v/>
      </c>
      <c r="AK1599" s="12" t="str">
        <f aca="false">IF($B1599="","",COUNT(X1599:AG1599))</f>
        <v/>
      </c>
    </row>
    <row r="1600" customFormat="false" ht="15" hidden="false" customHeight="false" outlineLevel="0" collapsed="false">
      <c r="A1600" s="7"/>
      <c r="B1600" s="7"/>
      <c r="C1600" s="11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12" t="str">
        <f aca="false">IF(OR($B1600="",D1600="",E1600=""),"",IFERROR(IF(OR(INDEX(Matches!$I$2:$I$201,MATCH($A1600&amp;"-1",Matches!$J$2:$J$201,0))="Void",INDEX(Matches!$G$2:$G$201,MATCH($A1600&amp;"-1",Matches!$J$2:$J$201,0))="",INDEX(Matches!$H$2:$H$201,MATCH($A1600&amp;"-1",Matches!$J$2:$J$201,0))=""),"",IF(AND($C1600&lt;&gt;"",INDEX(Matches!$F$2:$F$201,MATCH($A1600&amp;"-1",Matches!$J$2:$J$201,0))&lt;&gt;"",$C1600&gt;=INDEX(Matches!$F$2:$F$201,MATCH($A1600&amp;"-1",Matches!$J$2:$J$201,0))),"",IF(AND(D1600=INDEX(Matches!$G$2:$G$201,MATCH($A1600&amp;"-1",Matches!$J$2:$J$201,0)),E1600=INDEX(Matches!$H$2:$H$201,MATCH($A1600&amp;"-1",Matches!$J$2:$J$201,0))),5,IF(SIGN(D1600-E1600)&lt;&gt;SIGN(INDEX(Matches!$G$2:$G$201,MATCH($A1600&amp;"-1",Matches!$J$2:$J$201,0))-INDEX(Matches!$H$2:$H$201,MATCH($A1600&amp;"-1",Matches!$J$2:$J$201,0))),0,IF(D1600-E1600=INDEX(Matches!$G$2:$G$201,MATCH($A1600&amp;"-1",Matches!$J$2:$J$201,0))-INDEX(Matches!$H$2:$H$201,MATCH($A1600&amp;"-1",Matches!$J$2:$J$201,0)),3,2))))),""))</f>
        <v/>
      </c>
      <c r="Y1600" s="12" t="str">
        <f aca="false">IF(OR($B1600="",F1600="",G1600=""),"",IFERROR(IF(OR(INDEX(Matches!$I$2:$I$201,MATCH($A1600&amp;"-2",Matches!$J$2:$J$201,0))="Void",INDEX(Matches!$G$2:$G$201,MATCH($A1600&amp;"-2",Matches!$J$2:$J$201,0))="",INDEX(Matches!$H$2:$H$201,MATCH($A1600&amp;"-2",Matches!$J$2:$J$201,0))=""),"",IF(AND($C1600&lt;&gt;"",INDEX(Matches!$F$2:$F$201,MATCH($A1600&amp;"-2",Matches!$J$2:$J$201,0))&lt;&gt;"",$C1600&gt;=INDEX(Matches!$F$2:$F$201,MATCH($A1600&amp;"-2",Matches!$J$2:$J$201,0))),"",IF(AND(F1600=INDEX(Matches!$G$2:$G$201,MATCH($A1600&amp;"-2",Matches!$J$2:$J$201,0)),G1600=INDEX(Matches!$H$2:$H$201,MATCH($A1600&amp;"-2",Matches!$J$2:$J$201,0))),5,IF(SIGN(F1600-G1600)&lt;&gt;SIGN(INDEX(Matches!$G$2:$G$201,MATCH($A1600&amp;"-2",Matches!$J$2:$J$201,0))-INDEX(Matches!$H$2:$H$201,MATCH($A1600&amp;"-2",Matches!$J$2:$J$201,0))),0,IF(F1600-G1600=INDEX(Matches!$G$2:$G$201,MATCH($A1600&amp;"-2",Matches!$J$2:$J$201,0))-INDEX(Matches!$H$2:$H$201,MATCH($A1600&amp;"-2",Matches!$J$2:$J$201,0)),3,2))))),""))</f>
        <v/>
      </c>
      <c r="Z1600" s="12" t="str">
        <f aca="false">IF(OR($B1600="",H1600="",I1600=""),"",IFERROR(IF(OR(INDEX(Matches!$I$2:$I$201,MATCH($A1600&amp;"-3",Matches!$J$2:$J$201,0))="Void",INDEX(Matches!$G$2:$G$201,MATCH($A1600&amp;"-3",Matches!$J$2:$J$201,0))="",INDEX(Matches!$H$2:$H$201,MATCH($A1600&amp;"-3",Matches!$J$2:$J$201,0))=""),"",IF(AND($C1600&lt;&gt;"",INDEX(Matches!$F$2:$F$201,MATCH($A1600&amp;"-3",Matches!$J$2:$J$201,0))&lt;&gt;"",$C1600&gt;=INDEX(Matches!$F$2:$F$201,MATCH($A1600&amp;"-3",Matches!$J$2:$J$201,0))),"",IF(AND(H1600=INDEX(Matches!$G$2:$G$201,MATCH($A1600&amp;"-3",Matches!$J$2:$J$201,0)),I1600=INDEX(Matches!$H$2:$H$201,MATCH($A1600&amp;"-3",Matches!$J$2:$J$201,0))),5,IF(SIGN(H1600-I1600)&lt;&gt;SIGN(INDEX(Matches!$G$2:$G$201,MATCH($A1600&amp;"-3",Matches!$J$2:$J$201,0))-INDEX(Matches!$H$2:$H$201,MATCH($A1600&amp;"-3",Matches!$J$2:$J$201,0))),0,IF(H1600-I1600=INDEX(Matches!$G$2:$G$201,MATCH($A1600&amp;"-3",Matches!$J$2:$J$201,0))-INDEX(Matches!$H$2:$H$201,MATCH($A1600&amp;"-3",Matches!$J$2:$J$201,0)),3,2))))),""))</f>
        <v/>
      </c>
      <c r="AA1600" s="12" t="str">
        <f aca="false">IF(OR($B1600="",J1600="",K1600=""),"",IFERROR(IF(OR(INDEX(Matches!$I$2:$I$201,MATCH($A1600&amp;"-4",Matches!$J$2:$J$201,0))="Void",INDEX(Matches!$G$2:$G$201,MATCH($A1600&amp;"-4",Matches!$J$2:$J$201,0))="",INDEX(Matches!$H$2:$H$201,MATCH($A1600&amp;"-4",Matches!$J$2:$J$201,0))=""),"",IF(AND($C1600&lt;&gt;"",INDEX(Matches!$F$2:$F$201,MATCH($A1600&amp;"-4",Matches!$J$2:$J$201,0))&lt;&gt;"",$C1600&gt;=INDEX(Matches!$F$2:$F$201,MATCH($A1600&amp;"-4",Matches!$J$2:$J$201,0))),"",IF(AND(J1600=INDEX(Matches!$G$2:$G$201,MATCH($A1600&amp;"-4",Matches!$J$2:$J$201,0)),K1600=INDEX(Matches!$H$2:$H$201,MATCH($A1600&amp;"-4",Matches!$J$2:$J$201,0))),5,IF(SIGN(J1600-K1600)&lt;&gt;SIGN(INDEX(Matches!$G$2:$G$201,MATCH($A1600&amp;"-4",Matches!$J$2:$J$201,0))-INDEX(Matches!$H$2:$H$201,MATCH($A1600&amp;"-4",Matches!$J$2:$J$201,0))),0,IF(J1600-K1600=INDEX(Matches!$G$2:$G$201,MATCH($A1600&amp;"-4",Matches!$J$2:$J$201,0))-INDEX(Matches!$H$2:$H$201,MATCH($A1600&amp;"-4",Matches!$J$2:$J$201,0)),3,2))))),""))</f>
        <v/>
      </c>
      <c r="AB1600" s="12" t="str">
        <f aca="false">IF(OR($B1600="",L1600="",M1600=""),"",IFERROR(IF(OR(INDEX(Matches!$I$2:$I$201,MATCH($A1600&amp;"-5",Matches!$J$2:$J$201,0))="Void",INDEX(Matches!$G$2:$G$201,MATCH($A1600&amp;"-5",Matches!$J$2:$J$201,0))="",INDEX(Matches!$H$2:$H$201,MATCH($A1600&amp;"-5",Matches!$J$2:$J$201,0))=""),"",IF(AND($C1600&lt;&gt;"",INDEX(Matches!$F$2:$F$201,MATCH($A1600&amp;"-5",Matches!$J$2:$J$201,0))&lt;&gt;"",$C1600&gt;=INDEX(Matches!$F$2:$F$201,MATCH($A1600&amp;"-5",Matches!$J$2:$J$201,0))),"",IF(AND(L1600=INDEX(Matches!$G$2:$G$201,MATCH($A1600&amp;"-5",Matches!$J$2:$J$201,0)),M1600=INDEX(Matches!$H$2:$H$201,MATCH($A1600&amp;"-5",Matches!$J$2:$J$201,0))),5,IF(SIGN(L1600-M1600)&lt;&gt;SIGN(INDEX(Matches!$G$2:$G$201,MATCH($A1600&amp;"-5",Matches!$J$2:$J$201,0))-INDEX(Matches!$H$2:$H$201,MATCH($A1600&amp;"-5",Matches!$J$2:$J$201,0))),0,IF(L1600-M1600=INDEX(Matches!$G$2:$G$201,MATCH($A1600&amp;"-5",Matches!$J$2:$J$201,0))-INDEX(Matches!$H$2:$H$201,MATCH($A1600&amp;"-5",Matches!$J$2:$J$201,0)),3,2))))),""))</f>
        <v/>
      </c>
      <c r="AC1600" s="12" t="str">
        <f aca="false">IF(OR($B1600="",N1600="",O1600=""),"",IFERROR(IF(OR(INDEX(Matches!$I$2:$I$201,MATCH($A1600&amp;"-6",Matches!$J$2:$J$201,0))="Void",INDEX(Matches!$G$2:$G$201,MATCH($A1600&amp;"-6",Matches!$J$2:$J$201,0))="",INDEX(Matches!$H$2:$H$201,MATCH($A1600&amp;"-6",Matches!$J$2:$J$201,0))=""),"",IF(AND($C1600&lt;&gt;"",INDEX(Matches!$F$2:$F$201,MATCH($A1600&amp;"-6",Matches!$J$2:$J$201,0))&lt;&gt;"",$C1600&gt;=INDEX(Matches!$F$2:$F$201,MATCH($A1600&amp;"-6",Matches!$J$2:$J$201,0))),"",IF(AND(N1600=INDEX(Matches!$G$2:$G$201,MATCH($A1600&amp;"-6",Matches!$J$2:$J$201,0)),O1600=INDEX(Matches!$H$2:$H$201,MATCH($A1600&amp;"-6",Matches!$J$2:$J$201,0))),5,IF(SIGN(N1600-O1600)&lt;&gt;SIGN(INDEX(Matches!$G$2:$G$201,MATCH($A1600&amp;"-6",Matches!$J$2:$J$201,0))-INDEX(Matches!$H$2:$H$201,MATCH($A1600&amp;"-6",Matches!$J$2:$J$201,0))),0,IF(N1600-O1600=INDEX(Matches!$G$2:$G$201,MATCH($A1600&amp;"-6",Matches!$J$2:$J$201,0))-INDEX(Matches!$H$2:$H$201,MATCH($A1600&amp;"-6",Matches!$J$2:$J$201,0)),3,2))))),""))</f>
        <v/>
      </c>
      <c r="AD1600" s="12" t="str">
        <f aca="false">IF(OR($B1600="",P1600="",Q1600=""),"",IFERROR(IF(OR(INDEX(Matches!$I$2:$I$201,MATCH($A1600&amp;"-7",Matches!$J$2:$J$201,0))="Void",INDEX(Matches!$G$2:$G$201,MATCH($A1600&amp;"-7",Matches!$J$2:$J$201,0))="",INDEX(Matches!$H$2:$H$201,MATCH($A1600&amp;"-7",Matches!$J$2:$J$201,0))=""),"",IF(AND($C1600&lt;&gt;"",INDEX(Matches!$F$2:$F$201,MATCH($A1600&amp;"-7",Matches!$J$2:$J$201,0))&lt;&gt;"",$C1600&gt;=INDEX(Matches!$F$2:$F$201,MATCH($A1600&amp;"-7",Matches!$J$2:$J$201,0))),"",IF(AND(P1600=INDEX(Matches!$G$2:$G$201,MATCH($A1600&amp;"-7",Matches!$J$2:$J$201,0)),Q1600=INDEX(Matches!$H$2:$H$201,MATCH($A1600&amp;"-7",Matches!$J$2:$J$201,0))),5,IF(SIGN(P1600-Q1600)&lt;&gt;SIGN(INDEX(Matches!$G$2:$G$201,MATCH($A1600&amp;"-7",Matches!$J$2:$J$201,0))-INDEX(Matches!$H$2:$H$201,MATCH($A1600&amp;"-7",Matches!$J$2:$J$201,0))),0,IF(P1600-Q1600=INDEX(Matches!$G$2:$G$201,MATCH($A1600&amp;"-7",Matches!$J$2:$J$201,0))-INDEX(Matches!$H$2:$H$201,MATCH($A1600&amp;"-7",Matches!$J$2:$J$201,0)),3,2))))),""))</f>
        <v/>
      </c>
      <c r="AE1600" s="12" t="str">
        <f aca="false">IF(OR($B1600="",R1600="",S1600=""),"",IFERROR(IF(OR(INDEX(Matches!$I$2:$I$201,MATCH($A1600&amp;"-8",Matches!$J$2:$J$201,0))="Void",INDEX(Matches!$G$2:$G$201,MATCH($A1600&amp;"-8",Matches!$J$2:$J$201,0))="",INDEX(Matches!$H$2:$H$201,MATCH($A1600&amp;"-8",Matches!$J$2:$J$201,0))=""),"",IF(AND($C1600&lt;&gt;"",INDEX(Matches!$F$2:$F$201,MATCH($A1600&amp;"-8",Matches!$J$2:$J$201,0))&lt;&gt;"",$C1600&gt;=INDEX(Matches!$F$2:$F$201,MATCH($A1600&amp;"-8",Matches!$J$2:$J$201,0))),"",IF(AND(R1600=INDEX(Matches!$G$2:$G$201,MATCH($A1600&amp;"-8",Matches!$J$2:$J$201,0)),S1600=INDEX(Matches!$H$2:$H$201,MATCH($A1600&amp;"-8",Matches!$J$2:$J$201,0))),5,IF(SIGN(R1600-S1600)&lt;&gt;SIGN(INDEX(Matches!$G$2:$G$201,MATCH($A1600&amp;"-8",Matches!$J$2:$J$201,0))-INDEX(Matches!$H$2:$H$201,MATCH($A1600&amp;"-8",Matches!$J$2:$J$201,0))),0,IF(R1600-S1600=INDEX(Matches!$G$2:$G$201,MATCH($A1600&amp;"-8",Matches!$J$2:$J$201,0))-INDEX(Matches!$H$2:$H$201,MATCH($A1600&amp;"-8",Matches!$J$2:$J$201,0)),3,2))))),""))</f>
        <v/>
      </c>
      <c r="AF1600" s="12" t="str">
        <f aca="false">IF(OR($B1600="",T1600="",U1600=""),"",IFERROR(IF(OR(INDEX(Matches!$I$2:$I$201,MATCH($A1600&amp;"-9",Matches!$J$2:$J$201,0))="Void",INDEX(Matches!$G$2:$G$201,MATCH($A1600&amp;"-9",Matches!$J$2:$J$201,0))="",INDEX(Matches!$H$2:$H$201,MATCH($A1600&amp;"-9",Matches!$J$2:$J$201,0))=""),"",IF(AND($C1600&lt;&gt;"",INDEX(Matches!$F$2:$F$201,MATCH($A1600&amp;"-9",Matches!$J$2:$J$201,0))&lt;&gt;"",$C1600&gt;=INDEX(Matches!$F$2:$F$201,MATCH($A1600&amp;"-9",Matches!$J$2:$J$201,0))),"",IF(AND(T1600=INDEX(Matches!$G$2:$G$201,MATCH($A1600&amp;"-9",Matches!$J$2:$J$201,0)),U1600=INDEX(Matches!$H$2:$H$201,MATCH($A1600&amp;"-9",Matches!$J$2:$J$201,0))),5,IF(SIGN(T1600-U1600)&lt;&gt;SIGN(INDEX(Matches!$G$2:$G$201,MATCH($A1600&amp;"-9",Matches!$J$2:$J$201,0))-INDEX(Matches!$H$2:$H$201,MATCH($A1600&amp;"-9",Matches!$J$2:$J$201,0))),0,IF(T1600-U1600=INDEX(Matches!$G$2:$G$201,MATCH($A1600&amp;"-9",Matches!$J$2:$J$201,0))-INDEX(Matches!$H$2:$H$201,MATCH($A1600&amp;"-9",Matches!$J$2:$J$201,0)),3,2))))),""))</f>
        <v/>
      </c>
      <c r="AG1600" s="12" t="str">
        <f aca="false">IF(OR($B1600="",V1600="",W1600=""),"",IFERROR(IF(OR(INDEX(Matches!$I$2:$I$201,MATCH($A1600&amp;"-10",Matches!$J$2:$J$201,0))="Void",INDEX(Matches!$G$2:$G$201,MATCH($A1600&amp;"-10",Matches!$J$2:$J$201,0))="",INDEX(Matches!$H$2:$H$201,MATCH($A1600&amp;"-10",Matches!$J$2:$J$201,0))=""),"",IF(AND($C1600&lt;&gt;"",INDEX(Matches!$F$2:$F$201,MATCH($A1600&amp;"-10",Matches!$J$2:$J$201,0))&lt;&gt;"",$C1600&gt;=INDEX(Matches!$F$2:$F$201,MATCH($A1600&amp;"-10",Matches!$J$2:$J$201,0))),"",IF(AND(V1600=INDEX(Matches!$G$2:$G$201,MATCH($A1600&amp;"-10",Matches!$J$2:$J$201,0)),W1600=INDEX(Matches!$H$2:$H$201,MATCH($A1600&amp;"-10",Matches!$J$2:$J$201,0))),5,IF(SIGN(V1600-W1600)&lt;&gt;SIGN(INDEX(Matches!$G$2:$G$201,MATCH($A1600&amp;"-10",Matches!$J$2:$J$201,0))-INDEX(Matches!$H$2:$H$201,MATCH($A1600&amp;"-10",Matches!$J$2:$J$201,0))),0,IF(V1600-W1600=INDEX(Matches!$G$2:$G$201,MATCH($A1600&amp;"-10",Matches!$J$2:$J$201,0))-INDEX(Matches!$H$2:$H$201,MATCH($A1600&amp;"-10",Matches!$J$2:$J$201,0)),3,2))))),""))</f>
        <v/>
      </c>
      <c r="AH1600" s="13" t="str">
        <f aca="false">IF($B1600="","",SUM(X1600:AG1600))</f>
        <v/>
      </c>
      <c r="AI1600" s="12" t="str">
        <f aca="false">IF($B1600="","",COUNTIF(X1600:AG1600,5))</f>
        <v/>
      </c>
      <c r="AJ1600" s="12" t="str">
        <f aca="false">IF($B1600="","",COUNTIF(X1600:AG1600,"&gt;=2"))</f>
        <v/>
      </c>
      <c r="AK1600" s="12" t="str">
        <f aca="false">IF($B1600="","",COUNT(X1600:AG1600))</f>
        <v/>
      </c>
    </row>
    <row r="1601" customFormat="false" ht="15" hidden="false" customHeight="false" outlineLevel="0" collapsed="false">
      <c r="A1601" s="7"/>
      <c r="B1601" s="7"/>
      <c r="C1601" s="11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12" t="str">
        <f aca="false">IF(OR($B1601="",D1601="",E1601=""),"",IFERROR(IF(OR(INDEX(Matches!$I$2:$I$201,MATCH($A1601&amp;"-1",Matches!$J$2:$J$201,0))="Void",INDEX(Matches!$G$2:$G$201,MATCH($A1601&amp;"-1",Matches!$J$2:$J$201,0))="",INDEX(Matches!$H$2:$H$201,MATCH($A1601&amp;"-1",Matches!$J$2:$J$201,0))=""),"",IF(AND($C1601&lt;&gt;"",INDEX(Matches!$F$2:$F$201,MATCH($A1601&amp;"-1",Matches!$J$2:$J$201,0))&lt;&gt;"",$C1601&gt;=INDEX(Matches!$F$2:$F$201,MATCH($A1601&amp;"-1",Matches!$J$2:$J$201,0))),"",IF(AND(D1601=INDEX(Matches!$G$2:$G$201,MATCH($A1601&amp;"-1",Matches!$J$2:$J$201,0)),E1601=INDEX(Matches!$H$2:$H$201,MATCH($A1601&amp;"-1",Matches!$J$2:$J$201,0))),5,IF(SIGN(D1601-E1601)&lt;&gt;SIGN(INDEX(Matches!$G$2:$G$201,MATCH($A1601&amp;"-1",Matches!$J$2:$J$201,0))-INDEX(Matches!$H$2:$H$201,MATCH($A1601&amp;"-1",Matches!$J$2:$J$201,0))),0,IF(D1601-E1601=INDEX(Matches!$G$2:$G$201,MATCH($A1601&amp;"-1",Matches!$J$2:$J$201,0))-INDEX(Matches!$H$2:$H$201,MATCH($A1601&amp;"-1",Matches!$J$2:$J$201,0)),3,2))))),""))</f>
        <v/>
      </c>
      <c r="Y1601" s="12" t="str">
        <f aca="false">IF(OR($B1601="",F1601="",G1601=""),"",IFERROR(IF(OR(INDEX(Matches!$I$2:$I$201,MATCH($A1601&amp;"-2",Matches!$J$2:$J$201,0))="Void",INDEX(Matches!$G$2:$G$201,MATCH($A1601&amp;"-2",Matches!$J$2:$J$201,0))="",INDEX(Matches!$H$2:$H$201,MATCH($A1601&amp;"-2",Matches!$J$2:$J$201,0))=""),"",IF(AND($C1601&lt;&gt;"",INDEX(Matches!$F$2:$F$201,MATCH($A1601&amp;"-2",Matches!$J$2:$J$201,0))&lt;&gt;"",$C1601&gt;=INDEX(Matches!$F$2:$F$201,MATCH($A1601&amp;"-2",Matches!$J$2:$J$201,0))),"",IF(AND(F1601=INDEX(Matches!$G$2:$G$201,MATCH($A1601&amp;"-2",Matches!$J$2:$J$201,0)),G1601=INDEX(Matches!$H$2:$H$201,MATCH($A1601&amp;"-2",Matches!$J$2:$J$201,0))),5,IF(SIGN(F1601-G1601)&lt;&gt;SIGN(INDEX(Matches!$G$2:$G$201,MATCH($A1601&amp;"-2",Matches!$J$2:$J$201,0))-INDEX(Matches!$H$2:$H$201,MATCH($A1601&amp;"-2",Matches!$J$2:$J$201,0))),0,IF(F1601-G1601=INDEX(Matches!$G$2:$G$201,MATCH($A1601&amp;"-2",Matches!$J$2:$J$201,0))-INDEX(Matches!$H$2:$H$201,MATCH($A1601&amp;"-2",Matches!$J$2:$J$201,0)),3,2))))),""))</f>
        <v/>
      </c>
      <c r="Z1601" s="12" t="str">
        <f aca="false">IF(OR($B1601="",H1601="",I1601=""),"",IFERROR(IF(OR(INDEX(Matches!$I$2:$I$201,MATCH($A1601&amp;"-3",Matches!$J$2:$J$201,0))="Void",INDEX(Matches!$G$2:$G$201,MATCH($A1601&amp;"-3",Matches!$J$2:$J$201,0))="",INDEX(Matches!$H$2:$H$201,MATCH($A1601&amp;"-3",Matches!$J$2:$J$201,0))=""),"",IF(AND($C1601&lt;&gt;"",INDEX(Matches!$F$2:$F$201,MATCH($A1601&amp;"-3",Matches!$J$2:$J$201,0))&lt;&gt;"",$C1601&gt;=INDEX(Matches!$F$2:$F$201,MATCH($A1601&amp;"-3",Matches!$J$2:$J$201,0))),"",IF(AND(H1601=INDEX(Matches!$G$2:$G$201,MATCH($A1601&amp;"-3",Matches!$J$2:$J$201,0)),I1601=INDEX(Matches!$H$2:$H$201,MATCH($A1601&amp;"-3",Matches!$J$2:$J$201,0))),5,IF(SIGN(H1601-I1601)&lt;&gt;SIGN(INDEX(Matches!$G$2:$G$201,MATCH($A1601&amp;"-3",Matches!$J$2:$J$201,0))-INDEX(Matches!$H$2:$H$201,MATCH($A1601&amp;"-3",Matches!$J$2:$J$201,0))),0,IF(H1601-I1601=INDEX(Matches!$G$2:$G$201,MATCH($A1601&amp;"-3",Matches!$J$2:$J$201,0))-INDEX(Matches!$H$2:$H$201,MATCH($A1601&amp;"-3",Matches!$J$2:$J$201,0)),3,2))))),""))</f>
        <v/>
      </c>
      <c r="AA1601" s="12" t="str">
        <f aca="false">IF(OR($B1601="",J1601="",K1601=""),"",IFERROR(IF(OR(INDEX(Matches!$I$2:$I$201,MATCH($A1601&amp;"-4",Matches!$J$2:$J$201,0))="Void",INDEX(Matches!$G$2:$G$201,MATCH($A1601&amp;"-4",Matches!$J$2:$J$201,0))="",INDEX(Matches!$H$2:$H$201,MATCH($A1601&amp;"-4",Matches!$J$2:$J$201,0))=""),"",IF(AND($C1601&lt;&gt;"",INDEX(Matches!$F$2:$F$201,MATCH($A1601&amp;"-4",Matches!$J$2:$J$201,0))&lt;&gt;"",$C1601&gt;=INDEX(Matches!$F$2:$F$201,MATCH($A1601&amp;"-4",Matches!$J$2:$J$201,0))),"",IF(AND(J1601=INDEX(Matches!$G$2:$G$201,MATCH($A1601&amp;"-4",Matches!$J$2:$J$201,0)),K1601=INDEX(Matches!$H$2:$H$201,MATCH($A1601&amp;"-4",Matches!$J$2:$J$201,0))),5,IF(SIGN(J1601-K1601)&lt;&gt;SIGN(INDEX(Matches!$G$2:$G$201,MATCH($A1601&amp;"-4",Matches!$J$2:$J$201,0))-INDEX(Matches!$H$2:$H$201,MATCH($A1601&amp;"-4",Matches!$J$2:$J$201,0))),0,IF(J1601-K1601=INDEX(Matches!$G$2:$G$201,MATCH($A1601&amp;"-4",Matches!$J$2:$J$201,0))-INDEX(Matches!$H$2:$H$201,MATCH($A1601&amp;"-4",Matches!$J$2:$J$201,0)),3,2))))),""))</f>
        <v/>
      </c>
      <c r="AB1601" s="12" t="str">
        <f aca="false">IF(OR($B1601="",L1601="",M1601=""),"",IFERROR(IF(OR(INDEX(Matches!$I$2:$I$201,MATCH($A1601&amp;"-5",Matches!$J$2:$J$201,0))="Void",INDEX(Matches!$G$2:$G$201,MATCH($A1601&amp;"-5",Matches!$J$2:$J$201,0))="",INDEX(Matches!$H$2:$H$201,MATCH($A1601&amp;"-5",Matches!$J$2:$J$201,0))=""),"",IF(AND($C1601&lt;&gt;"",INDEX(Matches!$F$2:$F$201,MATCH($A1601&amp;"-5",Matches!$J$2:$J$201,0))&lt;&gt;"",$C1601&gt;=INDEX(Matches!$F$2:$F$201,MATCH($A1601&amp;"-5",Matches!$J$2:$J$201,0))),"",IF(AND(L1601=INDEX(Matches!$G$2:$G$201,MATCH($A1601&amp;"-5",Matches!$J$2:$J$201,0)),M1601=INDEX(Matches!$H$2:$H$201,MATCH($A1601&amp;"-5",Matches!$J$2:$J$201,0))),5,IF(SIGN(L1601-M1601)&lt;&gt;SIGN(INDEX(Matches!$G$2:$G$201,MATCH($A1601&amp;"-5",Matches!$J$2:$J$201,0))-INDEX(Matches!$H$2:$H$201,MATCH($A1601&amp;"-5",Matches!$J$2:$J$201,0))),0,IF(L1601-M1601=INDEX(Matches!$G$2:$G$201,MATCH($A1601&amp;"-5",Matches!$J$2:$J$201,0))-INDEX(Matches!$H$2:$H$201,MATCH($A1601&amp;"-5",Matches!$J$2:$J$201,0)),3,2))))),""))</f>
        <v/>
      </c>
      <c r="AC1601" s="12" t="str">
        <f aca="false">IF(OR($B1601="",N1601="",O1601=""),"",IFERROR(IF(OR(INDEX(Matches!$I$2:$I$201,MATCH($A1601&amp;"-6",Matches!$J$2:$J$201,0))="Void",INDEX(Matches!$G$2:$G$201,MATCH($A1601&amp;"-6",Matches!$J$2:$J$201,0))="",INDEX(Matches!$H$2:$H$201,MATCH($A1601&amp;"-6",Matches!$J$2:$J$201,0))=""),"",IF(AND($C1601&lt;&gt;"",INDEX(Matches!$F$2:$F$201,MATCH($A1601&amp;"-6",Matches!$J$2:$J$201,0))&lt;&gt;"",$C1601&gt;=INDEX(Matches!$F$2:$F$201,MATCH($A1601&amp;"-6",Matches!$J$2:$J$201,0))),"",IF(AND(N1601=INDEX(Matches!$G$2:$G$201,MATCH($A1601&amp;"-6",Matches!$J$2:$J$201,0)),O1601=INDEX(Matches!$H$2:$H$201,MATCH($A1601&amp;"-6",Matches!$J$2:$J$201,0))),5,IF(SIGN(N1601-O1601)&lt;&gt;SIGN(INDEX(Matches!$G$2:$G$201,MATCH($A1601&amp;"-6",Matches!$J$2:$J$201,0))-INDEX(Matches!$H$2:$H$201,MATCH($A1601&amp;"-6",Matches!$J$2:$J$201,0))),0,IF(N1601-O1601=INDEX(Matches!$G$2:$G$201,MATCH($A1601&amp;"-6",Matches!$J$2:$J$201,0))-INDEX(Matches!$H$2:$H$201,MATCH($A1601&amp;"-6",Matches!$J$2:$J$201,0)),3,2))))),""))</f>
        <v/>
      </c>
      <c r="AD1601" s="12" t="str">
        <f aca="false">IF(OR($B1601="",P1601="",Q1601=""),"",IFERROR(IF(OR(INDEX(Matches!$I$2:$I$201,MATCH($A1601&amp;"-7",Matches!$J$2:$J$201,0))="Void",INDEX(Matches!$G$2:$G$201,MATCH($A1601&amp;"-7",Matches!$J$2:$J$201,0))="",INDEX(Matches!$H$2:$H$201,MATCH($A1601&amp;"-7",Matches!$J$2:$J$201,0))=""),"",IF(AND($C1601&lt;&gt;"",INDEX(Matches!$F$2:$F$201,MATCH($A1601&amp;"-7",Matches!$J$2:$J$201,0))&lt;&gt;"",$C1601&gt;=INDEX(Matches!$F$2:$F$201,MATCH($A1601&amp;"-7",Matches!$J$2:$J$201,0))),"",IF(AND(P1601=INDEX(Matches!$G$2:$G$201,MATCH($A1601&amp;"-7",Matches!$J$2:$J$201,0)),Q1601=INDEX(Matches!$H$2:$H$201,MATCH($A1601&amp;"-7",Matches!$J$2:$J$201,0))),5,IF(SIGN(P1601-Q1601)&lt;&gt;SIGN(INDEX(Matches!$G$2:$G$201,MATCH($A1601&amp;"-7",Matches!$J$2:$J$201,0))-INDEX(Matches!$H$2:$H$201,MATCH($A1601&amp;"-7",Matches!$J$2:$J$201,0))),0,IF(P1601-Q1601=INDEX(Matches!$G$2:$G$201,MATCH($A1601&amp;"-7",Matches!$J$2:$J$201,0))-INDEX(Matches!$H$2:$H$201,MATCH($A1601&amp;"-7",Matches!$J$2:$J$201,0)),3,2))))),""))</f>
        <v/>
      </c>
      <c r="AE1601" s="12" t="str">
        <f aca="false">IF(OR($B1601="",R1601="",S1601=""),"",IFERROR(IF(OR(INDEX(Matches!$I$2:$I$201,MATCH($A1601&amp;"-8",Matches!$J$2:$J$201,0))="Void",INDEX(Matches!$G$2:$G$201,MATCH($A1601&amp;"-8",Matches!$J$2:$J$201,0))="",INDEX(Matches!$H$2:$H$201,MATCH($A1601&amp;"-8",Matches!$J$2:$J$201,0))=""),"",IF(AND($C1601&lt;&gt;"",INDEX(Matches!$F$2:$F$201,MATCH($A1601&amp;"-8",Matches!$J$2:$J$201,0))&lt;&gt;"",$C1601&gt;=INDEX(Matches!$F$2:$F$201,MATCH($A1601&amp;"-8",Matches!$J$2:$J$201,0))),"",IF(AND(R1601=INDEX(Matches!$G$2:$G$201,MATCH($A1601&amp;"-8",Matches!$J$2:$J$201,0)),S1601=INDEX(Matches!$H$2:$H$201,MATCH($A1601&amp;"-8",Matches!$J$2:$J$201,0))),5,IF(SIGN(R1601-S1601)&lt;&gt;SIGN(INDEX(Matches!$G$2:$G$201,MATCH($A1601&amp;"-8",Matches!$J$2:$J$201,0))-INDEX(Matches!$H$2:$H$201,MATCH($A1601&amp;"-8",Matches!$J$2:$J$201,0))),0,IF(R1601-S1601=INDEX(Matches!$G$2:$G$201,MATCH($A1601&amp;"-8",Matches!$J$2:$J$201,0))-INDEX(Matches!$H$2:$H$201,MATCH($A1601&amp;"-8",Matches!$J$2:$J$201,0)),3,2))))),""))</f>
        <v/>
      </c>
      <c r="AF1601" s="12" t="str">
        <f aca="false">IF(OR($B1601="",T1601="",U1601=""),"",IFERROR(IF(OR(INDEX(Matches!$I$2:$I$201,MATCH($A1601&amp;"-9",Matches!$J$2:$J$201,0))="Void",INDEX(Matches!$G$2:$G$201,MATCH($A1601&amp;"-9",Matches!$J$2:$J$201,0))="",INDEX(Matches!$H$2:$H$201,MATCH($A1601&amp;"-9",Matches!$J$2:$J$201,0))=""),"",IF(AND($C1601&lt;&gt;"",INDEX(Matches!$F$2:$F$201,MATCH($A1601&amp;"-9",Matches!$J$2:$J$201,0))&lt;&gt;"",$C1601&gt;=INDEX(Matches!$F$2:$F$201,MATCH($A1601&amp;"-9",Matches!$J$2:$J$201,0))),"",IF(AND(T1601=INDEX(Matches!$G$2:$G$201,MATCH($A1601&amp;"-9",Matches!$J$2:$J$201,0)),U1601=INDEX(Matches!$H$2:$H$201,MATCH($A1601&amp;"-9",Matches!$J$2:$J$201,0))),5,IF(SIGN(T1601-U1601)&lt;&gt;SIGN(INDEX(Matches!$G$2:$G$201,MATCH($A1601&amp;"-9",Matches!$J$2:$J$201,0))-INDEX(Matches!$H$2:$H$201,MATCH($A1601&amp;"-9",Matches!$J$2:$J$201,0))),0,IF(T1601-U1601=INDEX(Matches!$G$2:$G$201,MATCH($A1601&amp;"-9",Matches!$J$2:$J$201,0))-INDEX(Matches!$H$2:$H$201,MATCH($A1601&amp;"-9",Matches!$J$2:$J$201,0)),3,2))))),""))</f>
        <v/>
      </c>
      <c r="AG1601" s="12" t="str">
        <f aca="false">IF(OR($B1601="",V1601="",W1601=""),"",IFERROR(IF(OR(INDEX(Matches!$I$2:$I$201,MATCH($A1601&amp;"-10",Matches!$J$2:$J$201,0))="Void",INDEX(Matches!$G$2:$G$201,MATCH($A1601&amp;"-10",Matches!$J$2:$J$201,0))="",INDEX(Matches!$H$2:$H$201,MATCH($A1601&amp;"-10",Matches!$J$2:$J$201,0))=""),"",IF(AND($C1601&lt;&gt;"",INDEX(Matches!$F$2:$F$201,MATCH($A1601&amp;"-10",Matches!$J$2:$J$201,0))&lt;&gt;"",$C1601&gt;=INDEX(Matches!$F$2:$F$201,MATCH($A1601&amp;"-10",Matches!$J$2:$J$201,0))),"",IF(AND(V1601=INDEX(Matches!$G$2:$G$201,MATCH($A1601&amp;"-10",Matches!$J$2:$J$201,0)),W1601=INDEX(Matches!$H$2:$H$201,MATCH($A1601&amp;"-10",Matches!$J$2:$J$201,0))),5,IF(SIGN(V1601-W1601)&lt;&gt;SIGN(INDEX(Matches!$G$2:$G$201,MATCH($A1601&amp;"-10",Matches!$J$2:$J$201,0))-INDEX(Matches!$H$2:$H$201,MATCH($A1601&amp;"-10",Matches!$J$2:$J$201,0))),0,IF(V1601-W1601=INDEX(Matches!$G$2:$G$201,MATCH($A1601&amp;"-10",Matches!$J$2:$J$201,0))-INDEX(Matches!$H$2:$H$201,MATCH($A1601&amp;"-10",Matches!$J$2:$J$201,0)),3,2))))),""))</f>
        <v/>
      </c>
      <c r="AH1601" s="13" t="str">
        <f aca="false">IF($B1601="","",SUM(X1601:AG1601))</f>
        <v/>
      </c>
      <c r="AI1601" s="12" t="str">
        <f aca="false">IF($B1601="","",COUNTIF(X1601:AG1601,5))</f>
        <v/>
      </c>
      <c r="AJ1601" s="12" t="str">
        <f aca="false">IF($B1601="","",COUNTIF(X1601:AG1601,"&gt;=2"))</f>
        <v/>
      </c>
      <c r="AK1601" s="12" t="str">
        <f aca="false">IF($B1601="","",COUNT(X1601:AG1601))</f>
        <v/>
      </c>
    </row>
    <row r="1602" customFormat="false" ht="15" hidden="false" customHeight="false" outlineLevel="0" collapsed="false">
      <c r="A1602" s="7"/>
      <c r="B1602" s="7"/>
      <c r="C1602" s="11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12" t="str">
        <f aca="false">IF(OR($B1602="",D1602="",E1602=""),"",IFERROR(IF(OR(INDEX(Matches!$I$2:$I$201,MATCH($A1602&amp;"-1",Matches!$J$2:$J$201,0))="Void",INDEX(Matches!$G$2:$G$201,MATCH($A1602&amp;"-1",Matches!$J$2:$J$201,0))="",INDEX(Matches!$H$2:$H$201,MATCH($A1602&amp;"-1",Matches!$J$2:$J$201,0))=""),"",IF(AND($C1602&lt;&gt;"",INDEX(Matches!$F$2:$F$201,MATCH($A1602&amp;"-1",Matches!$J$2:$J$201,0))&lt;&gt;"",$C1602&gt;=INDEX(Matches!$F$2:$F$201,MATCH($A1602&amp;"-1",Matches!$J$2:$J$201,0))),"",IF(AND(D1602=INDEX(Matches!$G$2:$G$201,MATCH($A1602&amp;"-1",Matches!$J$2:$J$201,0)),E1602=INDEX(Matches!$H$2:$H$201,MATCH($A1602&amp;"-1",Matches!$J$2:$J$201,0))),5,IF(SIGN(D1602-E1602)&lt;&gt;SIGN(INDEX(Matches!$G$2:$G$201,MATCH($A1602&amp;"-1",Matches!$J$2:$J$201,0))-INDEX(Matches!$H$2:$H$201,MATCH($A1602&amp;"-1",Matches!$J$2:$J$201,0))),0,IF(D1602-E1602=INDEX(Matches!$G$2:$G$201,MATCH($A1602&amp;"-1",Matches!$J$2:$J$201,0))-INDEX(Matches!$H$2:$H$201,MATCH($A1602&amp;"-1",Matches!$J$2:$J$201,0)),3,2))))),""))</f>
        <v/>
      </c>
      <c r="Y1602" s="12" t="str">
        <f aca="false">IF(OR($B1602="",F1602="",G1602=""),"",IFERROR(IF(OR(INDEX(Matches!$I$2:$I$201,MATCH($A1602&amp;"-2",Matches!$J$2:$J$201,0))="Void",INDEX(Matches!$G$2:$G$201,MATCH($A1602&amp;"-2",Matches!$J$2:$J$201,0))="",INDEX(Matches!$H$2:$H$201,MATCH($A1602&amp;"-2",Matches!$J$2:$J$201,0))=""),"",IF(AND($C1602&lt;&gt;"",INDEX(Matches!$F$2:$F$201,MATCH($A1602&amp;"-2",Matches!$J$2:$J$201,0))&lt;&gt;"",$C1602&gt;=INDEX(Matches!$F$2:$F$201,MATCH($A1602&amp;"-2",Matches!$J$2:$J$201,0))),"",IF(AND(F1602=INDEX(Matches!$G$2:$G$201,MATCH($A1602&amp;"-2",Matches!$J$2:$J$201,0)),G1602=INDEX(Matches!$H$2:$H$201,MATCH($A1602&amp;"-2",Matches!$J$2:$J$201,0))),5,IF(SIGN(F1602-G1602)&lt;&gt;SIGN(INDEX(Matches!$G$2:$G$201,MATCH($A1602&amp;"-2",Matches!$J$2:$J$201,0))-INDEX(Matches!$H$2:$H$201,MATCH($A1602&amp;"-2",Matches!$J$2:$J$201,0))),0,IF(F1602-G1602=INDEX(Matches!$G$2:$G$201,MATCH($A1602&amp;"-2",Matches!$J$2:$J$201,0))-INDEX(Matches!$H$2:$H$201,MATCH($A1602&amp;"-2",Matches!$J$2:$J$201,0)),3,2))))),""))</f>
        <v/>
      </c>
      <c r="Z1602" s="12" t="str">
        <f aca="false">IF(OR($B1602="",H1602="",I1602=""),"",IFERROR(IF(OR(INDEX(Matches!$I$2:$I$201,MATCH($A1602&amp;"-3",Matches!$J$2:$J$201,0))="Void",INDEX(Matches!$G$2:$G$201,MATCH($A1602&amp;"-3",Matches!$J$2:$J$201,0))="",INDEX(Matches!$H$2:$H$201,MATCH($A1602&amp;"-3",Matches!$J$2:$J$201,0))=""),"",IF(AND($C1602&lt;&gt;"",INDEX(Matches!$F$2:$F$201,MATCH($A1602&amp;"-3",Matches!$J$2:$J$201,0))&lt;&gt;"",$C1602&gt;=INDEX(Matches!$F$2:$F$201,MATCH($A1602&amp;"-3",Matches!$J$2:$J$201,0))),"",IF(AND(H1602=INDEX(Matches!$G$2:$G$201,MATCH($A1602&amp;"-3",Matches!$J$2:$J$201,0)),I1602=INDEX(Matches!$H$2:$H$201,MATCH($A1602&amp;"-3",Matches!$J$2:$J$201,0))),5,IF(SIGN(H1602-I1602)&lt;&gt;SIGN(INDEX(Matches!$G$2:$G$201,MATCH($A1602&amp;"-3",Matches!$J$2:$J$201,0))-INDEX(Matches!$H$2:$H$201,MATCH($A1602&amp;"-3",Matches!$J$2:$J$201,0))),0,IF(H1602-I1602=INDEX(Matches!$G$2:$G$201,MATCH($A1602&amp;"-3",Matches!$J$2:$J$201,0))-INDEX(Matches!$H$2:$H$201,MATCH($A1602&amp;"-3",Matches!$J$2:$J$201,0)),3,2))))),""))</f>
        <v/>
      </c>
      <c r="AA1602" s="12" t="str">
        <f aca="false">IF(OR($B1602="",J1602="",K1602=""),"",IFERROR(IF(OR(INDEX(Matches!$I$2:$I$201,MATCH($A1602&amp;"-4",Matches!$J$2:$J$201,0))="Void",INDEX(Matches!$G$2:$G$201,MATCH($A1602&amp;"-4",Matches!$J$2:$J$201,0))="",INDEX(Matches!$H$2:$H$201,MATCH($A1602&amp;"-4",Matches!$J$2:$J$201,0))=""),"",IF(AND($C1602&lt;&gt;"",INDEX(Matches!$F$2:$F$201,MATCH($A1602&amp;"-4",Matches!$J$2:$J$201,0))&lt;&gt;"",$C1602&gt;=INDEX(Matches!$F$2:$F$201,MATCH($A1602&amp;"-4",Matches!$J$2:$J$201,0))),"",IF(AND(J1602=INDEX(Matches!$G$2:$G$201,MATCH($A1602&amp;"-4",Matches!$J$2:$J$201,0)),K1602=INDEX(Matches!$H$2:$H$201,MATCH($A1602&amp;"-4",Matches!$J$2:$J$201,0))),5,IF(SIGN(J1602-K1602)&lt;&gt;SIGN(INDEX(Matches!$G$2:$G$201,MATCH($A1602&amp;"-4",Matches!$J$2:$J$201,0))-INDEX(Matches!$H$2:$H$201,MATCH($A1602&amp;"-4",Matches!$J$2:$J$201,0))),0,IF(J1602-K1602=INDEX(Matches!$G$2:$G$201,MATCH($A1602&amp;"-4",Matches!$J$2:$J$201,0))-INDEX(Matches!$H$2:$H$201,MATCH($A1602&amp;"-4",Matches!$J$2:$J$201,0)),3,2))))),""))</f>
        <v/>
      </c>
      <c r="AB1602" s="12" t="str">
        <f aca="false">IF(OR($B1602="",L1602="",M1602=""),"",IFERROR(IF(OR(INDEX(Matches!$I$2:$I$201,MATCH($A1602&amp;"-5",Matches!$J$2:$J$201,0))="Void",INDEX(Matches!$G$2:$G$201,MATCH($A1602&amp;"-5",Matches!$J$2:$J$201,0))="",INDEX(Matches!$H$2:$H$201,MATCH($A1602&amp;"-5",Matches!$J$2:$J$201,0))=""),"",IF(AND($C1602&lt;&gt;"",INDEX(Matches!$F$2:$F$201,MATCH($A1602&amp;"-5",Matches!$J$2:$J$201,0))&lt;&gt;"",$C1602&gt;=INDEX(Matches!$F$2:$F$201,MATCH($A1602&amp;"-5",Matches!$J$2:$J$201,0))),"",IF(AND(L1602=INDEX(Matches!$G$2:$G$201,MATCH($A1602&amp;"-5",Matches!$J$2:$J$201,0)),M1602=INDEX(Matches!$H$2:$H$201,MATCH($A1602&amp;"-5",Matches!$J$2:$J$201,0))),5,IF(SIGN(L1602-M1602)&lt;&gt;SIGN(INDEX(Matches!$G$2:$G$201,MATCH($A1602&amp;"-5",Matches!$J$2:$J$201,0))-INDEX(Matches!$H$2:$H$201,MATCH($A1602&amp;"-5",Matches!$J$2:$J$201,0))),0,IF(L1602-M1602=INDEX(Matches!$G$2:$G$201,MATCH($A1602&amp;"-5",Matches!$J$2:$J$201,0))-INDEX(Matches!$H$2:$H$201,MATCH($A1602&amp;"-5",Matches!$J$2:$J$201,0)),3,2))))),""))</f>
        <v/>
      </c>
      <c r="AC1602" s="12" t="str">
        <f aca="false">IF(OR($B1602="",N1602="",O1602=""),"",IFERROR(IF(OR(INDEX(Matches!$I$2:$I$201,MATCH($A1602&amp;"-6",Matches!$J$2:$J$201,0))="Void",INDEX(Matches!$G$2:$G$201,MATCH($A1602&amp;"-6",Matches!$J$2:$J$201,0))="",INDEX(Matches!$H$2:$H$201,MATCH($A1602&amp;"-6",Matches!$J$2:$J$201,0))=""),"",IF(AND($C1602&lt;&gt;"",INDEX(Matches!$F$2:$F$201,MATCH($A1602&amp;"-6",Matches!$J$2:$J$201,0))&lt;&gt;"",$C1602&gt;=INDEX(Matches!$F$2:$F$201,MATCH($A1602&amp;"-6",Matches!$J$2:$J$201,0))),"",IF(AND(N1602=INDEX(Matches!$G$2:$G$201,MATCH($A1602&amp;"-6",Matches!$J$2:$J$201,0)),O1602=INDEX(Matches!$H$2:$H$201,MATCH($A1602&amp;"-6",Matches!$J$2:$J$201,0))),5,IF(SIGN(N1602-O1602)&lt;&gt;SIGN(INDEX(Matches!$G$2:$G$201,MATCH($A1602&amp;"-6",Matches!$J$2:$J$201,0))-INDEX(Matches!$H$2:$H$201,MATCH($A1602&amp;"-6",Matches!$J$2:$J$201,0))),0,IF(N1602-O1602=INDEX(Matches!$G$2:$G$201,MATCH($A1602&amp;"-6",Matches!$J$2:$J$201,0))-INDEX(Matches!$H$2:$H$201,MATCH($A1602&amp;"-6",Matches!$J$2:$J$201,0)),3,2))))),""))</f>
        <v/>
      </c>
      <c r="AD1602" s="12" t="str">
        <f aca="false">IF(OR($B1602="",P1602="",Q1602=""),"",IFERROR(IF(OR(INDEX(Matches!$I$2:$I$201,MATCH($A1602&amp;"-7",Matches!$J$2:$J$201,0))="Void",INDEX(Matches!$G$2:$G$201,MATCH($A1602&amp;"-7",Matches!$J$2:$J$201,0))="",INDEX(Matches!$H$2:$H$201,MATCH($A1602&amp;"-7",Matches!$J$2:$J$201,0))=""),"",IF(AND($C1602&lt;&gt;"",INDEX(Matches!$F$2:$F$201,MATCH($A1602&amp;"-7",Matches!$J$2:$J$201,0))&lt;&gt;"",$C1602&gt;=INDEX(Matches!$F$2:$F$201,MATCH($A1602&amp;"-7",Matches!$J$2:$J$201,0))),"",IF(AND(P1602=INDEX(Matches!$G$2:$G$201,MATCH($A1602&amp;"-7",Matches!$J$2:$J$201,0)),Q1602=INDEX(Matches!$H$2:$H$201,MATCH($A1602&amp;"-7",Matches!$J$2:$J$201,0))),5,IF(SIGN(P1602-Q1602)&lt;&gt;SIGN(INDEX(Matches!$G$2:$G$201,MATCH($A1602&amp;"-7",Matches!$J$2:$J$201,0))-INDEX(Matches!$H$2:$H$201,MATCH($A1602&amp;"-7",Matches!$J$2:$J$201,0))),0,IF(P1602-Q1602=INDEX(Matches!$G$2:$G$201,MATCH($A1602&amp;"-7",Matches!$J$2:$J$201,0))-INDEX(Matches!$H$2:$H$201,MATCH($A1602&amp;"-7",Matches!$J$2:$J$201,0)),3,2))))),""))</f>
        <v/>
      </c>
      <c r="AE1602" s="12" t="str">
        <f aca="false">IF(OR($B1602="",R1602="",S1602=""),"",IFERROR(IF(OR(INDEX(Matches!$I$2:$I$201,MATCH($A1602&amp;"-8",Matches!$J$2:$J$201,0))="Void",INDEX(Matches!$G$2:$G$201,MATCH($A1602&amp;"-8",Matches!$J$2:$J$201,0))="",INDEX(Matches!$H$2:$H$201,MATCH($A1602&amp;"-8",Matches!$J$2:$J$201,0))=""),"",IF(AND($C1602&lt;&gt;"",INDEX(Matches!$F$2:$F$201,MATCH($A1602&amp;"-8",Matches!$J$2:$J$201,0))&lt;&gt;"",$C1602&gt;=INDEX(Matches!$F$2:$F$201,MATCH($A1602&amp;"-8",Matches!$J$2:$J$201,0))),"",IF(AND(R1602=INDEX(Matches!$G$2:$G$201,MATCH($A1602&amp;"-8",Matches!$J$2:$J$201,0)),S1602=INDEX(Matches!$H$2:$H$201,MATCH($A1602&amp;"-8",Matches!$J$2:$J$201,0))),5,IF(SIGN(R1602-S1602)&lt;&gt;SIGN(INDEX(Matches!$G$2:$G$201,MATCH($A1602&amp;"-8",Matches!$J$2:$J$201,0))-INDEX(Matches!$H$2:$H$201,MATCH($A1602&amp;"-8",Matches!$J$2:$J$201,0))),0,IF(R1602-S1602=INDEX(Matches!$G$2:$G$201,MATCH($A1602&amp;"-8",Matches!$J$2:$J$201,0))-INDEX(Matches!$H$2:$H$201,MATCH($A1602&amp;"-8",Matches!$J$2:$J$201,0)),3,2))))),""))</f>
        <v/>
      </c>
      <c r="AF1602" s="12" t="str">
        <f aca="false">IF(OR($B1602="",T1602="",U1602=""),"",IFERROR(IF(OR(INDEX(Matches!$I$2:$I$201,MATCH($A1602&amp;"-9",Matches!$J$2:$J$201,0))="Void",INDEX(Matches!$G$2:$G$201,MATCH($A1602&amp;"-9",Matches!$J$2:$J$201,0))="",INDEX(Matches!$H$2:$H$201,MATCH($A1602&amp;"-9",Matches!$J$2:$J$201,0))=""),"",IF(AND($C1602&lt;&gt;"",INDEX(Matches!$F$2:$F$201,MATCH($A1602&amp;"-9",Matches!$J$2:$J$201,0))&lt;&gt;"",$C1602&gt;=INDEX(Matches!$F$2:$F$201,MATCH($A1602&amp;"-9",Matches!$J$2:$J$201,0))),"",IF(AND(T1602=INDEX(Matches!$G$2:$G$201,MATCH($A1602&amp;"-9",Matches!$J$2:$J$201,0)),U1602=INDEX(Matches!$H$2:$H$201,MATCH($A1602&amp;"-9",Matches!$J$2:$J$201,0))),5,IF(SIGN(T1602-U1602)&lt;&gt;SIGN(INDEX(Matches!$G$2:$G$201,MATCH($A1602&amp;"-9",Matches!$J$2:$J$201,0))-INDEX(Matches!$H$2:$H$201,MATCH($A1602&amp;"-9",Matches!$J$2:$J$201,0))),0,IF(T1602-U1602=INDEX(Matches!$G$2:$G$201,MATCH($A1602&amp;"-9",Matches!$J$2:$J$201,0))-INDEX(Matches!$H$2:$H$201,MATCH($A1602&amp;"-9",Matches!$J$2:$J$201,0)),3,2))))),""))</f>
        <v/>
      </c>
      <c r="AG1602" s="12" t="str">
        <f aca="false">IF(OR($B1602="",V1602="",W1602=""),"",IFERROR(IF(OR(INDEX(Matches!$I$2:$I$201,MATCH($A1602&amp;"-10",Matches!$J$2:$J$201,0))="Void",INDEX(Matches!$G$2:$G$201,MATCH($A1602&amp;"-10",Matches!$J$2:$J$201,0))="",INDEX(Matches!$H$2:$H$201,MATCH($A1602&amp;"-10",Matches!$J$2:$J$201,0))=""),"",IF(AND($C1602&lt;&gt;"",INDEX(Matches!$F$2:$F$201,MATCH($A1602&amp;"-10",Matches!$J$2:$J$201,0))&lt;&gt;"",$C1602&gt;=INDEX(Matches!$F$2:$F$201,MATCH($A1602&amp;"-10",Matches!$J$2:$J$201,0))),"",IF(AND(V1602=INDEX(Matches!$G$2:$G$201,MATCH($A1602&amp;"-10",Matches!$J$2:$J$201,0)),W1602=INDEX(Matches!$H$2:$H$201,MATCH($A1602&amp;"-10",Matches!$J$2:$J$201,0))),5,IF(SIGN(V1602-W1602)&lt;&gt;SIGN(INDEX(Matches!$G$2:$G$201,MATCH($A1602&amp;"-10",Matches!$J$2:$J$201,0))-INDEX(Matches!$H$2:$H$201,MATCH($A1602&amp;"-10",Matches!$J$2:$J$201,0))),0,IF(V1602-W1602=INDEX(Matches!$G$2:$G$201,MATCH($A1602&amp;"-10",Matches!$J$2:$J$201,0))-INDEX(Matches!$H$2:$H$201,MATCH($A1602&amp;"-10",Matches!$J$2:$J$201,0)),3,2))))),""))</f>
        <v/>
      </c>
      <c r="AH1602" s="13" t="str">
        <f aca="false">IF($B1602="","",SUM(X1602:AG1602))</f>
        <v/>
      </c>
      <c r="AI1602" s="12" t="str">
        <f aca="false">IF($B1602="","",COUNTIF(X1602:AG1602,5))</f>
        <v/>
      </c>
      <c r="AJ1602" s="12" t="str">
        <f aca="false">IF($B1602="","",COUNTIF(X1602:AG1602,"&gt;=2"))</f>
        <v/>
      </c>
      <c r="AK1602" s="12" t="str">
        <f aca="false">IF($B1602="","",COUNT(X1602:AG1602))</f>
        <v/>
      </c>
    </row>
    <row r="1603" customFormat="false" ht="15" hidden="false" customHeight="false" outlineLevel="0" collapsed="false">
      <c r="A1603" s="7"/>
      <c r="B1603" s="7"/>
      <c r="C1603" s="11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12" t="str">
        <f aca="false">IF(OR($B1603="",D1603="",E1603=""),"",IFERROR(IF(OR(INDEX(Matches!$I$2:$I$201,MATCH($A1603&amp;"-1",Matches!$J$2:$J$201,0))="Void",INDEX(Matches!$G$2:$G$201,MATCH($A1603&amp;"-1",Matches!$J$2:$J$201,0))="",INDEX(Matches!$H$2:$H$201,MATCH($A1603&amp;"-1",Matches!$J$2:$J$201,0))=""),"",IF(AND($C1603&lt;&gt;"",INDEX(Matches!$F$2:$F$201,MATCH($A1603&amp;"-1",Matches!$J$2:$J$201,0))&lt;&gt;"",$C1603&gt;=INDEX(Matches!$F$2:$F$201,MATCH($A1603&amp;"-1",Matches!$J$2:$J$201,0))),"",IF(AND(D1603=INDEX(Matches!$G$2:$G$201,MATCH($A1603&amp;"-1",Matches!$J$2:$J$201,0)),E1603=INDEX(Matches!$H$2:$H$201,MATCH($A1603&amp;"-1",Matches!$J$2:$J$201,0))),5,IF(SIGN(D1603-E1603)&lt;&gt;SIGN(INDEX(Matches!$G$2:$G$201,MATCH($A1603&amp;"-1",Matches!$J$2:$J$201,0))-INDEX(Matches!$H$2:$H$201,MATCH($A1603&amp;"-1",Matches!$J$2:$J$201,0))),0,IF(D1603-E1603=INDEX(Matches!$G$2:$G$201,MATCH($A1603&amp;"-1",Matches!$J$2:$J$201,0))-INDEX(Matches!$H$2:$H$201,MATCH($A1603&amp;"-1",Matches!$J$2:$J$201,0)),3,2))))),""))</f>
        <v/>
      </c>
      <c r="Y1603" s="12" t="str">
        <f aca="false">IF(OR($B1603="",F1603="",G1603=""),"",IFERROR(IF(OR(INDEX(Matches!$I$2:$I$201,MATCH($A1603&amp;"-2",Matches!$J$2:$J$201,0))="Void",INDEX(Matches!$G$2:$G$201,MATCH($A1603&amp;"-2",Matches!$J$2:$J$201,0))="",INDEX(Matches!$H$2:$H$201,MATCH($A1603&amp;"-2",Matches!$J$2:$J$201,0))=""),"",IF(AND($C1603&lt;&gt;"",INDEX(Matches!$F$2:$F$201,MATCH($A1603&amp;"-2",Matches!$J$2:$J$201,0))&lt;&gt;"",$C1603&gt;=INDEX(Matches!$F$2:$F$201,MATCH($A1603&amp;"-2",Matches!$J$2:$J$201,0))),"",IF(AND(F1603=INDEX(Matches!$G$2:$G$201,MATCH($A1603&amp;"-2",Matches!$J$2:$J$201,0)),G1603=INDEX(Matches!$H$2:$H$201,MATCH($A1603&amp;"-2",Matches!$J$2:$J$201,0))),5,IF(SIGN(F1603-G1603)&lt;&gt;SIGN(INDEX(Matches!$G$2:$G$201,MATCH($A1603&amp;"-2",Matches!$J$2:$J$201,0))-INDEX(Matches!$H$2:$H$201,MATCH($A1603&amp;"-2",Matches!$J$2:$J$201,0))),0,IF(F1603-G1603=INDEX(Matches!$G$2:$G$201,MATCH($A1603&amp;"-2",Matches!$J$2:$J$201,0))-INDEX(Matches!$H$2:$H$201,MATCH($A1603&amp;"-2",Matches!$J$2:$J$201,0)),3,2))))),""))</f>
        <v/>
      </c>
      <c r="Z1603" s="12" t="str">
        <f aca="false">IF(OR($B1603="",H1603="",I1603=""),"",IFERROR(IF(OR(INDEX(Matches!$I$2:$I$201,MATCH($A1603&amp;"-3",Matches!$J$2:$J$201,0))="Void",INDEX(Matches!$G$2:$G$201,MATCH($A1603&amp;"-3",Matches!$J$2:$J$201,0))="",INDEX(Matches!$H$2:$H$201,MATCH($A1603&amp;"-3",Matches!$J$2:$J$201,0))=""),"",IF(AND($C1603&lt;&gt;"",INDEX(Matches!$F$2:$F$201,MATCH($A1603&amp;"-3",Matches!$J$2:$J$201,0))&lt;&gt;"",$C1603&gt;=INDEX(Matches!$F$2:$F$201,MATCH($A1603&amp;"-3",Matches!$J$2:$J$201,0))),"",IF(AND(H1603=INDEX(Matches!$G$2:$G$201,MATCH($A1603&amp;"-3",Matches!$J$2:$J$201,0)),I1603=INDEX(Matches!$H$2:$H$201,MATCH($A1603&amp;"-3",Matches!$J$2:$J$201,0))),5,IF(SIGN(H1603-I1603)&lt;&gt;SIGN(INDEX(Matches!$G$2:$G$201,MATCH($A1603&amp;"-3",Matches!$J$2:$J$201,0))-INDEX(Matches!$H$2:$H$201,MATCH($A1603&amp;"-3",Matches!$J$2:$J$201,0))),0,IF(H1603-I1603=INDEX(Matches!$G$2:$G$201,MATCH($A1603&amp;"-3",Matches!$J$2:$J$201,0))-INDEX(Matches!$H$2:$H$201,MATCH($A1603&amp;"-3",Matches!$J$2:$J$201,0)),3,2))))),""))</f>
        <v/>
      </c>
      <c r="AA1603" s="12" t="str">
        <f aca="false">IF(OR($B1603="",J1603="",K1603=""),"",IFERROR(IF(OR(INDEX(Matches!$I$2:$I$201,MATCH($A1603&amp;"-4",Matches!$J$2:$J$201,0))="Void",INDEX(Matches!$G$2:$G$201,MATCH($A1603&amp;"-4",Matches!$J$2:$J$201,0))="",INDEX(Matches!$H$2:$H$201,MATCH($A1603&amp;"-4",Matches!$J$2:$J$201,0))=""),"",IF(AND($C1603&lt;&gt;"",INDEX(Matches!$F$2:$F$201,MATCH($A1603&amp;"-4",Matches!$J$2:$J$201,0))&lt;&gt;"",$C1603&gt;=INDEX(Matches!$F$2:$F$201,MATCH($A1603&amp;"-4",Matches!$J$2:$J$201,0))),"",IF(AND(J1603=INDEX(Matches!$G$2:$G$201,MATCH($A1603&amp;"-4",Matches!$J$2:$J$201,0)),K1603=INDEX(Matches!$H$2:$H$201,MATCH($A1603&amp;"-4",Matches!$J$2:$J$201,0))),5,IF(SIGN(J1603-K1603)&lt;&gt;SIGN(INDEX(Matches!$G$2:$G$201,MATCH($A1603&amp;"-4",Matches!$J$2:$J$201,0))-INDEX(Matches!$H$2:$H$201,MATCH($A1603&amp;"-4",Matches!$J$2:$J$201,0))),0,IF(J1603-K1603=INDEX(Matches!$G$2:$G$201,MATCH($A1603&amp;"-4",Matches!$J$2:$J$201,0))-INDEX(Matches!$H$2:$H$201,MATCH($A1603&amp;"-4",Matches!$J$2:$J$201,0)),3,2))))),""))</f>
        <v/>
      </c>
      <c r="AB1603" s="12" t="str">
        <f aca="false">IF(OR($B1603="",L1603="",M1603=""),"",IFERROR(IF(OR(INDEX(Matches!$I$2:$I$201,MATCH($A1603&amp;"-5",Matches!$J$2:$J$201,0))="Void",INDEX(Matches!$G$2:$G$201,MATCH($A1603&amp;"-5",Matches!$J$2:$J$201,0))="",INDEX(Matches!$H$2:$H$201,MATCH($A1603&amp;"-5",Matches!$J$2:$J$201,0))=""),"",IF(AND($C1603&lt;&gt;"",INDEX(Matches!$F$2:$F$201,MATCH($A1603&amp;"-5",Matches!$J$2:$J$201,0))&lt;&gt;"",$C1603&gt;=INDEX(Matches!$F$2:$F$201,MATCH($A1603&amp;"-5",Matches!$J$2:$J$201,0))),"",IF(AND(L1603=INDEX(Matches!$G$2:$G$201,MATCH($A1603&amp;"-5",Matches!$J$2:$J$201,0)),M1603=INDEX(Matches!$H$2:$H$201,MATCH($A1603&amp;"-5",Matches!$J$2:$J$201,0))),5,IF(SIGN(L1603-M1603)&lt;&gt;SIGN(INDEX(Matches!$G$2:$G$201,MATCH($A1603&amp;"-5",Matches!$J$2:$J$201,0))-INDEX(Matches!$H$2:$H$201,MATCH($A1603&amp;"-5",Matches!$J$2:$J$201,0))),0,IF(L1603-M1603=INDEX(Matches!$G$2:$G$201,MATCH($A1603&amp;"-5",Matches!$J$2:$J$201,0))-INDEX(Matches!$H$2:$H$201,MATCH($A1603&amp;"-5",Matches!$J$2:$J$201,0)),3,2))))),""))</f>
        <v/>
      </c>
      <c r="AC1603" s="12" t="str">
        <f aca="false">IF(OR($B1603="",N1603="",O1603=""),"",IFERROR(IF(OR(INDEX(Matches!$I$2:$I$201,MATCH($A1603&amp;"-6",Matches!$J$2:$J$201,0))="Void",INDEX(Matches!$G$2:$G$201,MATCH($A1603&amp;"-6",Matches!$J$2:$J$201,0))="",INDEX(Matches!$H$2:$H$201,MATCH($A1603&amp;"-6",Matches!$J$2:$J$201,0))=""),"",IF(AND($C1603&lt;&gt;"",INDEX(Matches!$F$2:$F$201,MATCH($A1603&amp;"-6",Matches!$J$2:$J$201,0))&lt;&gt;"",$C1603&gt;=INDEX(Matches!$F$2:$F$201,MATCH($A1603&amp;"-6",Matches!$J$2:$J$201,0))),"",IF(AND(N1603=INDEX(Matches!$G$2:$G$201,MATCH($A1603&amp;"-6",Matches!$J$2:$J$201,0)),O1603=INDEX(Matches!$H$2:$H$201,MATCH($A1603&amp;"-6",Matches!$J$2:$J$201,0))),5,IF(SIGN(N1603-O1603)&lt;&gt;SIGN(INDEX(Matches!$G$2:$G$201,MATCH($A1603&amp;"-6",Matches!$J$2:$J$201,0))-INDEX(Matches!$H$2:$H$201,MATCH($A1603&amp;"-6",Matches!$J$2:$J$201,0))),0,IF(N1603-O1603=INDEX(Matches!$G$2:$G$201,MATCH($A1603&amp;"-6",Matches!$J$2:$J$201,0))-INDEX(Matches!$H$2:$H$201,MATCH($A1603&amp;"-6",Matches!$J$2:$J$201,0)),3,2))))),""))</f>
        <v/>
      </c>
      <c r="AD1603" s="12" t="str">
        <f aca="false">IF(OR($B1603="",P1603="",Q1603=""),"",IFERROR(IF(OR(INDEX(Matches!$I$2:$I$201,MATCH($A1603&amp;"-7",Matches!$J$2:$J$201,0))="Void",INDEX(Matches!$G$2:$G$201,MATCH($A1603&amp;"-7",Matches!$J$2:$J$201,0))="",INDEX(Matches!$H$2:$H$201,MATCH($A1603&amp;"-7",Matches!$J$2:$J$201,0))=""),"",IF(AND($C1603&lt;&gt;"",INDEX(Matches!$F$2:$F$201,MATCH($A1603&amp;"-7",Matches!$J$2:$J$201,0))&lt;&gt;"",$C1603&gt;=INDEX(Matches!$F$2:$F$201,MATCH($A1603&amp;"-7",Matches!$J$2:$J$201,0))),"",IF(AND(P1603=INDEX(Matches!$G$2:$G$201,MATCH($A1603&amp;"-7",Matches!$J$2:$J$201,0)),Q1603=INDEX(Matches!$H$2:$H$201,MATCH($A1603&amp;"-7",Matches!$J$2:$J$201,0))),5,IF(SIGN(P1603-Q1603)&lt;&gt;SIGN(INDEX(Matches!$G$2:$G$201,MATCH($A1603&amp;"-7",Matches!$J$2:$J$201,0))-INDEX(Matches!$H$2:$H$201,MATCH($A1603&amp;"-7",Matches!$J$2:$J$201,0))),0,IF(P1603-Q1603=INDEX(Matches!$G$2:$G$201,MATCH($A1603&amp;"-7",Matches!$J$2:$J$201,0))-INDEX(Matches!$H$2:$H$201,MATCH($A1603&amp;"-7",Matches!$J$2:$J$201,0)),3,2))))),""))</f>
        <v/>
      </c>
      <c r="AE1603" s="12" t="str">
        <f aca="false">IF(OR($B1603="",R1603="",S1603=""),"",IFERROR(IF(OR(INDEX(Matches!$I$2:$I$201,MATCH($A1603&amp;"-8",Matches!$J$2:$J$201,0))="Void",INDEX(Matches!$G$2:$G$201,MATCH($A1603&amp;"-8",Matches!$J$2:$J$201,0))="",INDEX(Matches!$H$2:$H$201,MATCH($A1603&amp;"-8",Matches!$J$2:$J$201,0))=""),"",IF(AND($C1603&lt;&gt;"",INDEX(Matches!$F$2:$F$201,MATCH($A1603&amp;"-8",Matches!$J$2:$J$201,0))&lt;&gt;"",$C1603&gt;=INDEX(Matches!$F$2:$F$201,MATCH($A1603&amp;"-8",Matches!$J$2:$J$201,0))),"",IF(AND(R1603=INDEX(Matches!$G$2:$G$201,MATCH($A1603&amp;"-8",Matches!$J$2:$J$201,0)),S1603=INDEX(Matches!$H$2:$H$201,MATCH($A1603&amp;"-8",Matches!$J$2:$J$201,0))),5,IF(SIGN(R1603-S1603)&lt;&gt;SIGN(INDEX(Matches!$G$2:$G$201,MATCH($A1603&amp;"-8",Matches!$J$2:$J$201,0))-INDEX(Matches!$H$2:$H$201,MATCH($A1603&amp;"-8",Matches!$J$2:$J$201,0))),0,IF(R1603-S1603=INDEX(Matches!$G$2:$G$201,MATCH($A1603&amp;"-8",Matches!$J$2:$J$201,0))-INDEX(Matches!$H$2:$H$201,MATCH($A1603&amp;"-8",Matches!$J$2:$J$201,0)),3,2))))),""))</f>
        <v/>
      </c>
      <c r="AF1603" s="12" t="str">
        <f aca="false">IF(OR($B1603="",T1603="",U1603=""),"",IFERROR(IF(OR(INDEX(Matches!$I$2:$I$201,MATCH($A1603&amp;"-9",Matches!$J$2:$J$201,0))="Void",INDEX(Matches!$G$2:$G$201,MATCH($A1603&amp;"-9",Matches!$J$2:$J$201,0))="",INDEX(Matches!$H$2:$H$201,MATCH($A1603&amp;"-9",Matches!$J$2:$J$201,0))=""),"",IF(AND($C1603&lt;&gt;"",INDEX(Matches!$F$2:$F$201,MATCH($A1603&amp;"-9",Matches!$J$2:$J$201,0))&lt;&gt;"",$C1603&gt;=INDEX(Matches!$F$2:$F$201,MATCH($A1603&amp;"-9",Matches!$J$2:$J$201,0))),"",IF(AND(T1603=INDEX(Matches!$G$2:$G$201,MATCH($A1603&amp;"-9",Matches!$J$2:$J$201,0)),U1603=INDEX(Matches!$H$2:$H$201,MATCH($A1603&amp;"-9",Matches!$J$2:$J$201,0))),5,IF(SIGN(T1603-U1603)&lt;&gt;SIGN(INDEX(Matches!$G$2:$G$201,MATCH($A1603&amp;"-9",Matches!$J$2:$J$201,0))-INDEX(Matches!$H$2:$H$201,MATCH($A1603&amp;"-9",Matches!$J$2:$J$201,0))),0,IF(T1603-U1603=INDEX(Matches!$G$2:$G$201,MATCH($A1603&amp;"-9",Matches!$J$2:$J$201,0))-INDEX(Matches!$H$2:$H$201,MATCH($A1603&amp;"-9",Matches!$J$2:$J$201,0)),3,2))))),""))</f>
        <v/>
      </c>
      <c r="AG1603" s="12" t="str">
        <f aca="false">IF(OR($B1603="",V1603="",W1603=""),"",IFERROR(IF(OR(INDEX(Matches!$I$2:$I$201,MATCH($A1603&amp;"-10",Matches!$J$2:$J$201,0))="Void",INDEX(Matches!$G$2:$G$201,MATCH($A1603&amp;"-10",Matches!$J$2:$J$201,0))="",INDEX(Matches!$H$2:$H$201,MATCH($A1603&amp;"-10",Matches!$J$2:$J$201,0))=""),"",IF(AND($C1603&lt;&gt;"",INDEX(Matches!$F$2:$F$201,MATCH($A1603&amp;"-10",Matches!$J$2:$J$201,0))&lt;&gt;"",$C1603&gt;=INDEX(Matches!$F$2:$F$201,MATCH($A1603&amp;"-10",Matches!$J$2:$J$201,0))),"",IF(AND(V1603=INDEX(Matches!$G$2:$G$201,MATCH($A1603&amp;"-10",Matches!$J$2:$J$201,0)),W1603=INDEX(Matches!$H$2:$H$201,MATCH($A1603&amp;"-10",Matches!$J$2:$J$201,0))),5,IF(SIGN(V1603-W1603)&lt;&gt;SIGN(INDEX(Matches!$G$2:$G$201,MATCH($A1603&amp;"-10",Matches!$J$2:$J$201,0))-INDEX(Matches!$H$2:$H$201,MATCH($A1603&amp;"-10",Matches!$J$2:$J$201,0))),0,IF(V1603-W1603=INDEX(Matches!$G$2:$G$201,MATCH($A1603&amp;"-10",Matches!$J$2:$J$201,0))-INDEX(Matches!$H$2:$H$201,MATCH($A1603&amp;"-10",Matches!$J$2:$J$201,0)),3,2))))),""))</f>
        <v/>
      </c>
      <c r="AH1603" s="13" t="str">
        <f aca="false">IF($B1603="","",SUM(X1603:AG1603))</f>
        <v/>
      </c>
      <c r="AI1603" s="12" t="str">
        <f aca="false">IF($B1603="","",COUNTIF(X1603:AG1603,5))</f>
        <v/>
      </c>
      <c r="AJ1603" s="12" t="str">
        <f aca="false">IF($B1603="","",COUNTIF(X1603:AG1603,"&gt;=2"))</f>
        <v/>
      </c>
      <c r="AK1603" s="12" t="str">
        <f aca="false">IF($B1603="","",COUNT(X1603:AG1603))</f>
        <v/>
      </c>
    </row>
    <row r="1604" customFormat="false" ht="15" hidden="false" customHeight="false" outlineLevel="0" collapsed="false">
      <c r="A1604" s="7"/>
      <c r="B1604" s="7"/>
      <c r="C1604" s="11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12" t="str">
        <f aca="false">IF(OR($B1604="",D1604="",E1604=""),"",IFERROR(IF(OR(INDEX(Matches!$I$2:$I$201,MATCH($A1604&amp;"-1",Matches!$J$2:$J$201,0))="Void",INDEX(Matches!$G$2:$G$201,MATCH($A1604&amp;"-1",Matches!$J$2:$J$201,0))="",INDEX(Matches!$H$2:$H$201,MATCH($A1604&amp;"-1",Matches!$J$2:$J$201,0))=""),"",IF(AND($C1604&lt;&gt;"",INDEX(Matches!$F$2:$F$201,MATCH($A1604&amp;"-1",Matches!$J$2:$J$201,0))&lt;&gt;"",$C1604&gt;=INDEX(Matches!$F$2:$F$201,MATCH($A1604&amp;"-1",Matches!$J$2:$J$201,0))),"",IF(AND(D1604=INDEX(Matches!$G$2:$G$201,MATCH($A1604&amp;"-1",Matches!$J$2:$J$201,0)),E1604=INDEX(Matches!$H$2:$H$201,MATCH($A1604&amp;"-1",Matches!$J$2:$J$201,0))),5,IF(SIGN(D1604-E1604)&lt;&gt;SIGN(INDEX(Matches!$G$2:$G$201,MATCH($A1604&amp;"-1",Matches!$J$2:$J$201,0))-INDEX(Matches!$H$2:$H$201,MATCH($A1604&amp;"-1",Matches!$J$2:$J$201,0))),0,IF(D1604-E1604=INDEX(Matches!$G$2:$G$201,MATCH($A1604&amp;"-1",Matches!$J$2:$J$201,0))-INDEX(Matches!$H$2:$H$201,MATCH($A1604&amp;"-1",Matches!$J$2:$J$201,0)),3,2))))),""))</f>
        <v/>
      </c>
      <c r="Y1604" s="12" t="str">
        <f aca="false">IF(OR($B1604="",F1604="",G1604=""),"",IFERROR(IF(OR(INDEX(Matches!$I$2:$I$201,MATCH($A1604&amp;"-2",Matches!$J$2:$J$201,0))="Void",INDEX(Matches!$G$2:$G$201,MATCH($A1604&amp;"-2",Matches!$J$2:$J$201,0))="",INDEX(Matches!$H$2:$H$201,MATCH($A1604&amp;"-2",Matches!$J$2:$J$201,0))=""),"",IF(AND($C1604&lt;&gt;"",INDEX(Matches!$F$2:$F$201,MATCH($A1604&amp;"-2",Matches!$J$2:$J$201,0))&lt;&gt;"",$C1604&gt;=INDEX(Matches!$F$2:$F$201,MATCH($A1604&amp;"-2",Matches!$J$2:$J$201,0))),"",IF(AND(F1604=INDEX(Matches!$G$2:$G$201,MATCH($A1604&amp;"-2",Matches!$J$2:$J$201,0)),G1604=INDEX(Matches!$H$2:$H$201,MATCH($A1604&amp;"-2",Matches!$J$2:$J$201,0))),5,IF(SIGN(F1604-G1604)&lt;&gt;SIGN(INDEX(Matches!$G$2:$G$201,MATCH($A1604&amp;"-2",Matches!$J$2:$J$201,0))-INDEX(Matches!$H$2:$H$201,MATCH($A1604&amp;"-2",Matches!$J$2:$J$201,0))),0,IF(F1604-G1604=INDEX(Matches!$G$2:$G$201,MATCH($A1604&amp;"-2",Matches!$J$2:$J$201,0))-INDEX(Matches!$H$2:$H$201,MATCH($A1604&amp;"-2",Matches!$J$2:$J$201,0)),3,2))))),""))</f>
        <v/>
      </c>
      <c r="Z1604" s="12" t="str">
        <f aca="false">IF(OR($B1604="",H1604="",I1604=""),"",IFERROR(IF(OR(INDEX(Matches!$I$2:$I$201,MATCH($A1604&amp;"-3",Matches!$J$2:$J$201,0))="Void",INDEX(Matches!$G$2:$G$201,MATCH($A1604&amp;"-3",Matches!$J$2:$J$201,0))="",INDEX(Matches!$H$2:$H$201,MATCH($A1604&amp;"-3",Matches!$J$2:$J$201,0))=""),"",IF(AND($C1604&lt;&gt;"",INDEX(Matches!$F$2:$F$201,MATCH($A1604&amp;"-3",Matches!$J$2:$J$201,0))&lt;&gt;"",$C1604&gt;=INDEX(Matches!$F$2:$F$201,MATCH($A1604&amp;"-3",Matches!$J$2:$J$201,0))),"",IF(AND(H1604=INDEX(Matches!$G$2:$G$201,MATCH($A1604&amp;"-3",Matches!$J$2:$J$201,0)),I1604=INDEX(Matches!$H$2:$H$201,MATCH($A1604&amp;"-3",Matches!$J$2:$J$201,0))),5,IF(SIGN(H1604-I1604)&lt;&gt;SIGN(INDEX(Matches!$G$2:$G$201,MATCH($A1604&amp;"-3",Matches!$J$2:$J$201,0))-INDEX(Matches!$H$2:$H$201,MATCH($A1604&amp;"-3",Matches!$J$2:$J$201,0))),0,IF(H1604-I1604=INDEX(Matches!$G$2:$G$201,MATCH($A1604&amp;"-3",Matches!$J$2:$J$201,0))-INDEX(Matches!$H$2:$H$201,MATCH($A1604&amp;"-3",Matches!$J$2:$J$201,0)),3,2))))),""))</f>
        <v/>
      </c>
      <c r="AA1604" s="12" t="str">
        <f aca="false">IF(OR($B1604="",J1604="",K1604=""),"",IFERROR(IF(OR(INDEX(Matches!$I$2:$I$201,MATCH($A1604&amp;"-4",Matches!$J$2:$J$201,0))="Void",INDEX(Matches!$G$2:$G$201,MATCH($A1604&amp;"-4",Matches!$J$2:$J$201,0))="",INDEX(Matches!$H$2:$H$201,MATCH($A1604&amp;"-4",Matches!$J$2:$J$201,0))=""),"",IF(AND($C1604&lt;&gt;"",INDEX(Matches!$F$2:$F$201,MATCH($A1604&amp;"-4",Matches!$J$2:$J$201,0))&lt;&gt;"",$C1604&gt;=INDEX(Matches!$F$2:$F$201,MATCH($A1604&amp;"-4",Matches!$J$2:$J$201,0))),"",IF(AND(J1604=INDEX(Matches!$G$2:$G$201,MATCH($A1604&amp;"-4",Matches!$J$2:$J$201,0)),K1604=INDEX(Matches!$H$2:$H$201,MATCH($A1604&amp;"-4",Matches!$J$2:$J$201,0))),5,IF(SIGN(J1604-K1604)&lt;&gt;SIGN(INDEX(Matches!$G$2:$G$201,MATCH($A1604&amp;"-4",Matches!$J$2:$J$201,0))-INDEX(Matches!$H$2:$H$201,MATCH($A1604&amp;"-4",Matches!$J$2:$J$201,0))),0,IF(J1604-K1604=INDEX(Matches!$G$2:$G$201,MATCH($A1604&amp;"-4",Matches!$J$2:$J$201,0))-INDEX(Matches!$H$2:$H$201,MATCH($A1604&amp;"-4",Matches!$J$2:$J$201,0)),3,2))))),""))</f>
        <v/>
      </c>
      <c r="AB1604" s="12" t="str">
        <f aca="false">IF(OR($B1604="",L1604="",M1604=""),"",IFERROR(IF(OR(INDEX(Matches!$I$2:$I$201,MATCH($A1604&amp;"-5",Matches!$J$2:$J$201,0))="Void",INDEX(Matches!$G$2:$G$201,MATCH($A1604&amp;"-5",Matches!$J$2:$J$201,0))="",INDEX(Matches!$H$2:$H$201,MATCH($A1604&amp;"-5",Matches!$J$2:$J$201,0))=""),"",IF(AND($C1604&lt;&gt;"",INDEX(Matches!$F$2:$F$201,MATCH($A1604&amp;"-5",Matches!$J$2:$J$201,0))&lt;&gt;"",$C1604&gt;=INDEX(Matches!$F$2:$F$201,MATCH($A1604&amp;"-5",Matches!$J$2:$J$201,0))),"",IF(AND(L1604=INDEX(Matches!$G$2:$G$201,MATCH($A1604&amp;"-5",Matches!$J$2:$J$201,0)),M1604=INDEX(Matches!$H$2:$H$201,MATCH($A1604&amp;"-5",Matches!$J$2:$J$201,0))),5,IF(SIGN(L1604-M1604)&lt;&gt;SIGN(INDEX(Matches!$G$2:$G$201,MATCH($A1604&amp;"-5",Matches!$J$2:$J$201,0))-INDEX(Matches!$H$2:$H$201,MATCH($A1604&amp;"-5",Matches!$J$2:$J$201,0))),0,IF(L1604-M1604=INDEX(Matches!$G$2:$G$201,MATCH($A1604&amp;"-5",Matches!$J$2:$J$201,0))-INDEX(Matches!$H$2:$H$201,MATCH($A1604&amp;"-5",Matches!$J$2:$J$201,0)),3,2))))),""))</f>
        <v/>
      </c>
      <c r="AC1604" s="12" t="str">
        <f aca="false">IF(OR($B1604="",N1604="",O1604=""),"",IFERROR(IF(OR(INDEX(Matches!$I$2:$I$201,MATCH($A1604&amp;"-6",Matches!$J$2:$J$201,0))="Void",INDEX(Matches!$G$2:$G$201,MATCH($A1604&amp;"-6",Matches!$J$2:$J$201,0))="",INDEX(Matches!$H$2:$H$201,MATCH($A1604&amp;"-6",Matches!$J$2:$J$201,0))=""),"",IF(AND($C1604&lt;&gt;"",INDEX(Matches!$F$2:$F$201,MATCH($A1604&amp;"-6",Matches!$J$2:$J$201,0))&lt;&gt;"",$C1604&gt;=INDEX(Matches!$F$2:$F$201,MATCH($A1604&amp;"-6",Matches!$J$2:$J$201,0))),"",IF(AND(N1604=INDEX(Matches!$G$2:$G$201,MATCH($A1604&amp;"-6",Matches!$J$2:$J$201,0)),O1604=INDEX(Matches!$H$2:$H$201,MATCH($A1604&amp;"-6",Matches!$J$2:$J$201,0))),5,IF(SIGN(N1604-O1604)&lt;&gt;SIGN(INDEX(Matches!$G$2:$G$201,MATCH($A1604&amp;"-6",Matches!$J$2:$J$201,0))-INDEX(Matches!$H$2:$H$201,MATCH($A1604&amp;"-6",Matches!$J$2:$J$201,0))),0,IF(N1604-O1604=INDEX(Matches!$G$2:$G$201,MATCH($A1604&amp;"-6",Matches!$J$2:$J$201,0))-INDEX(Matches!$H$2:$H$201,MATCH($A1604&amp;"-6",Matches!$J$2:$J$201,0)),3,2))))),""))</f>
        <v/>
      </c>
      <c r="AD1604" s="12" t="str">
        <f aca="false">IF(OR($B1604="",P1604="",Q1604=""),"",IFERROR(IF(OR(INDEX(Matches!$I$2:$I$201,MATCH($A1604&amp;"-7",Matches!$J$2:$J$201,0))="Void",INDEX(Matches!$G$2:$G$201,MATCH($A1604&amp;"-7",Matches!$J$2:$J$201,0))="",INDEX(Matches!$H$2:$H$201,MATCH($A1604&amp;"-7",Matches!$J$2:$J$201,0))=""),"",IF(AND($C1604&lt;&gt;"",INDEX(Matches!$F$2:$F$201,MATCH($A1604&amp;"-7",Matches!$J$2:$J$201,0))&lt;&gt;"",$C1604&gt;=INDEX(Matches!$F$2:$F$201,MATCH($A1604&amp;"-7",Matches!$J$2:$J$201,0))),"",IF(AND(P1604=INDEX(Matches!$G$2:$G$201,MATCH($A1604&amp;"-7",Matches!$J$2:$J$201,0)),Q1604=INDEX(Matches!$H$2:$H$201,MATCH($A1604&amp;"-7",Matches!$J$2:$J$201,0))),5,IF(SIGN(P1604-Q1604)&lt;&gt;SIGN(INDEX(Matches!$G$2:$G$201,MATCH($A1604&amp;"-7",Matches!$J$2:$J$201,0))-INDEX(Matches!$H$2:$H$201,MATCH($A1604&amp;"-7",Matches!$J$2:$J$201,0))),0,IF(P1604-Q1604=INDEX(Matches!$G$2:$G$201,MATCH($A1604&amp;"-7",Matches!$J$2:$J$201,0))-INDEX(Matches!$H$2:$H$201,MATCH($A1604&amp;"-7",Matches!$J$2:$J$201,0)),3,2))))),""))</f>
        <v/>
      </c>
      <c r="AE1604" s="12" t="str">
        <f aca="false">IF(OR($B1604="",R1604="",S1604=""),"",IFERROR(IF(OR(INDEX(Matches!$I$2:$I$201,MATCH($A1604&amp;"-8",Matches!$J$2:$J$201,0))="Void",INDEX(Matches!$G$2:$G$201,MATCH($A1604&amp;"-8",Matches!$J$2:$J$201,0))="",INDEX(Matches!$H$2:$H$201,MATCH($A1604&amp;"-8",Matches!$J$2:$J$201,0))=""),"",IF(AND($C1604&lt;&gt;"",INDEX(Matches!$F$2:$F$201,MATCH($A1604&amp;"-8",Matches!$J$2:$J$201,0))&lt;&gt;"",$C1604&gt;=INDEX(Matches!$F$2:$F$201,MATCH($A1604&amp;"-8",Matches!$J$2:$J$201,0))),"",IF(AND(R1604=INDEX(Matches!$G$2:$G$201,MATCH($A1604&amp;"-8",Matches!$J$2:$J$201,0)),S1604=INDEX(Matches!$H$2:$H$201,MATCH($A1604&amp;"-8",Matches!$J$2:$J$201,0))),5,IF(SIGN(R1604-S1604)&lt;&gt;SIGN(INDEX(Matches!$G$2:$G$201,MATCH($A1604&amp;"-8",Matches!$J$2:$J$201,0))-INDEX(Matches!$H$2:$H$201,MATCH($A1604&amp;"-8",Matches!$J$2:$J$201,0))),0,IF(R1604-S1604=INDEX(Matches!$G$2:$G$201,MATCH($A1604&amp;"-8",Matches!$J$2:$J$201,0))-INDEX(Matches!$H$2:$H$201,MATCH($A1604&amp;"-8",Matches!$J$2:$J$201,0)),3,2))))),""))</f>
        <v/>
      </c>
      <c r="AF1604" s="12" t="str">
        <f aca="false">IF(OR($B1604="",T1604="",U1604=""),"",IFERROR(IF(OR(INDEX(Matches!$I$2:$I$201,MATCH($A1604&amp;"-9",Matches!$J$2:$J$201,0))="Void",INDEX(Matches!$G$2:$G$201,MATCH($A1604&amp;"-9",Matches!$J$2:$J$201,0))="",INDEX(Matches!$H$2:$H$201,MATCH($A1604&amp;"-9",Matches!$J$2:$J$201,0))=""),"",IF(AND($C1604&lt;&gt;"",INDEX(Matches!$F$2:$F$201,MATCH($A1604&amp;"-9",Matches!$J$2:$J$201,0))&lt;&gt;"",$C1604&gt;=INDEX(Matches!$F$2:$F$201,MATCH($A1604&amp;"-9",Matches!$J$2:$J$201,0))),"",IF(AND(T1604=INDEX(Matches!$G$2:$G$201,MATCH($A1604&amp;"-9",Matches!$J$2:$J$201,0)),U1604=INDEX(Matches!$H$2:$H$201,MATCH($A1604&amp;"-9",Matches!$J$2:$J$201,0))),5,IF(SIGN(T1604-U1604)&lt;&gt;SIGN(INDEX(Matches!$G$2:$G$201,MATCH($A1604&amp;"-9",Matches!$J$2:$J$201,0))-INDEX(Matches!$H$2:$H$201,MATCH($A1604&amp;"-9",Matches!$J$2:$J$201,0))),0,IF(T1604-U1604=INDEX(Matches!$G$2:$G$201,MATCH($A1604&amp;"-9",Matches!$J$2:$J$201,0))-INDEX(Matches!$H$2:$H$201,MATCH($A1604&amp;"-9",Matches!$J$2:$J$201,0)),3,2))))),""))</f>
        <v/>
      </c>
      <c r="AG1604" s="12" t="str">
        <f aca="false">IF(OR($B1604="",V1604="",W1604=""),"",IFERROR(IF(OR(INDEX(Matches!$I$2:$I$201,MATCH($A1604&amp;"-10",Matches!$J$2:$J$201,0))="Void",INDEX(Matches!$G$2:$G$201,MATCH($A1604&amp;"-10",Matches!$J$2:$J$201,0))="",INDEX(Matches!$H$2:$H$201,MATCH($A1604&amp;"-10",Matches!$J$2:$J$201,0))=""),"",IF(AND($C1604&lt;&gt;"",INDEX(Matches!$F$2:$F$201,MATCH($A1604&amp;"-10",Matches!$J$2:$J$201,0))&lt;&gt;"",$C1604&gt;=INDEX(Matches!$F$2:$F$201,MATCH($A1604&amp;"-10",Matches!$J$2:$J$201,0))),"",IF(AND(V1604=INDEX(Matches!$G$2:$G$201,MATCH($A1604&amp;"-10",Matches!$J$2:$J$201,0)),W1604=INDEX(Matches!$H$2:$H$201,MATCH($A1604&amp;"-10",Matches!$J$2:$J$201,0))),5,IF(SIGN(V1604-W1604)&lt;&gt;SIGN(INDEX(Matches!$G$2:$G$201,MATCH($A1604&amp;"-10",Matches!$J$2:$J$201,0))-INDEX(Matches!$H$2:$H$201,MATCH($A1604&amp;"-10",Matches!$J$2:$J$201,0))),0,IF(V1604-W1604=INDEX(Matches!$G$2:$G$201,MATCH($A1604&amp;"-10",Matches!$J$2:$J$201,0))-INDEX(Matches!$H$2:$H$201,MATCH($A1604&amp;"-10",Matches!$J$2:$J$201,0)),3,2))))),""))</f>
        <v/>
      </c>
      <c r="AH1604" s="13" t="str">
        <f aca="false">IF($B1604="","",SUM(X1604:AG1604))</f>
        <v/>
      </c>
      <c r="AI1604" s="12" t="str">
        <f aca="false">IF($B1604="","",COUNTIF(X1604:AG1604,5))</f>
        <v/>
      </c>
      <c r="AJ1604" s="12" t="str">
        <f aca="false">IF($B1604="","",COUNTIF(X1604:AG1604,"&gt;=2"))</f>
        <v/>
      </c>
      <c r="AK1604" s="12" t="str">
        <f aca="false">IF($B1604="","",COUNT(X1604:AG1604))</f>
        <v/>
      </c>
    </row>
    <row r="1605" customFormat="false" ht="15" hidden="false" customHeight="false" outlineLevel="0" collapsed="false">
      <c r="A1605" s="7"/>
      <c r="B1605" s="7"/>
      <c r="C1605" s="11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12" t="str">
        <f aca="false">IF(OR($B1605="",D1605="",E1605=""),"",IFERROR(IF(OR(INDEX(Matches!$I$2:$I$201,MATCH($A1605&amp;"-1",Matches!$J$2:$J$201,0))="Void",INDEX(Matches!$G$2:$G$201,MATCH($A1605&amp;"-1",Matches!$J$2:$J$201,0))="",INDEX(Matches!$H$2:$H$201,MATCH($A1605&amp;"-1",Matches!$J$2:$J$201,0))=""),"",IF(AND($C1605&lt;&gt;"",INDEX(Matches!$F$2:$F$201,MATCH($A1605&amp;"-1",Matches!$J$2:$J$201,0))&lt;&gt;"",$C1605&gt;=INDEX(Matches!$F$2:$F$201,MATCH($A1605&amp;"-1",Matches!$J$2:$J$201,0))),"",IF(AND(D1605=INDEX(Matches!$G$2:$G$201,MATCH($A1605&amp;"-1",Matches!$J$2:$J$201,0)),E1605=INDEX(Matches!$H$2:$H$201,MATCH($A1605&amp;"-1",Matches!$J$2:$J$201,0))),5,IF(SIGN(D1605-E1605)&lt;&gt;SIGN(INDEX(Matches!$G$2:$G$201,MATCH($A1605&amp;"-1",Matches!$J$2:$J$201,0))-INDEX(Matches!$H$2:$H$201,MATCH($A1605&amp;"-1",Matches!$J$2:$J$201,0))),0,IF(D1605-E1605=INDEX(Matches!$G$2:$G$201,MATCH($A1605&amp;"-1",Matches!$J$2:$J$201,0))-INDEX(Matches!$H$2:$H$201,MATCH($A1605&amp;"-1",Matches!$J$2:$J$201,0)),3,2))))),""))</f>
        <v/>
      </c>
      <c r="Y1605" s="12" t="str">
        <f aca="false">IF(OR($B1605="",F1605="",G1605=""),"",IFERROR(IF(OR(INDEX(Matches!$I$2:$I$201,MATCH($A1605&amp;"-2",Matches!$J$2:$J$201,0))="Void",INDEX(Matches!$G$2:$G$201,MATCH($A1605&amp;"-2",Matches!$J$2:$J$201,0))="",INDEX(Matches!$H$2:$H$201,MATCH($A1605&amp;"-2",Matches!$J$2:$J$201,0))=""),"",IF(AND($C1605&lt;&gt;"",INDEX(Matches!$F$2:$F$201,MATCH($A1605&amp;"-2",Matches!$J$2:$J$201,0))&lt;&gt;"",$C1605&gt;=INDEX(Matches!$F$2:$F$201,MATCH($A1605&amp;"-2",Matches!$J$2:$J$201,0))),"",IF(AND(F1605=INDEX(Matches!$G$2:$G$201,MATCH($A1605&amp;"-2",Matches!$J$2:$J$201,0)),G1605=INDEX(Matches!$H$2:$H$201,MATCH($A1605&amp;"-2",Matches!$J$2:$J$201,0))),5,IF(SIGN(F1605-G1605)&lt;&gt;SIGN(INDEX(Matches!$G$2:$G$201,MATCH($A1605&amp;"-2",Matches!$J$2:$J$201,0))-INDEX(Matches!$H$2:$H$201,MATCH($A1605&amp;"-2",Matches!$J$2:$J$201,0))),0,IF(F1605-G1605=INDEX(Matches!$G$2:$G$201,MATCH($A1605&amp;"-2",Matches!$J$2:$J$201,0))-INDEX(Matches!$H$2:$H$201,MATCH($A1605&amp;"-2",Matches!$J$2:$J$201,0)),3,2))))),""))</f>
        <v/>
      </c>
      <c r="Z1605" s="12" t="str">
        <f aca="false">IF(OR($B1605="",H1605="",I1605=""),"",IFERROR(IF(OR(INDEX(Matches!$I$2:$I$201,MATCH($A1605&amp;"-3",Matches!$J$2:$J$201,0))="Void",INDEX(Matches!$G$2:$G$201,MATCH($A1605&amp;"-3",Matches!$J$2:$J$201,0))="",INDEX(Matches!$H$2:$H$201,MATCH($A1605&amp;"-3",Matches!$J$2:$J$201,0))=""),"",IF(AND($C1605&lt;&gt;"",INDEX(Matches!$F$2:$F$201,MATCH($A1605&amp;"-3",Matches!$J$2:$J$201,0))&lt;&gt;"",$C1605&gt;=INDEX(Matches!$F$2:$F$201,MATCH($A1605&amp;"-3",Matches!$J$2:$J$201,0))),"",IF(AND(H1605=INDEX(Matches!$G$2:$G$201,MATCH($A1605&amp;"-3",Matches!$J$2:$J$201,0)),I1605=INDEX(Matches!$H$2:$H$201,MATCH($A1605&amp;"-3",Matches!$J$2:$J$201,0))),5,IF(SIGN(H1605-I1605)&lt;&gt;SIGN(INDEX(Matches!$G$2:$G$201,MATCH($A1605&amp;"-3",Matches!$J$2:$J$201,0))-INDEX(Matches!$H$2:$H$201,MATCH($A1605&amp;"-3",Matches!$J$2:$J$201,0))),0,IF(H1605-I1605=INDEX(Matches!$G$2:$G$201,MATCH($A1605&amp;"-3",Matches!$J$2:$J$201,0))-INDEX(Matches!$H$2:$H$201,MATCH($A1605&amp;"-3",Matches!$J$2:$J$201,0)),3,2))))),""))</f>
        <v/>
      </c>
      <c r="AA1605" s="12" t="str">
        <f aca="false">IF(OR($B1605="",J1605="",K1605=""),"",IFERROR(IF(OR(INDEX(Matches!$I$2:$I$201,MATCH($A1605&amp;"-4",Matches!$J$2:$J$201,0))="Void",INDEX(Matches!$G$2:$G$201,MATCH($A1605&amp;"-4",Matches!$J$2:$J$201,0))="",INDEX(Matches!$H$2:$H$201,MATCH($A1605&amp;"-4",Matches!$J$2:$J$201,0))=""),"",IF(AND($C1605&lt;&gt;"",INDEX(Matches!$F$2:$F$201,MATCH($A1605&amp;"-4",Matches!$J$2:$J$201,0))&lt;&gt;"",$C1605&gt;=INDEX(Matches!$F$2:$F$201,MATCH($A1605&amp;"-4",Matches!$J$2:$J$201,0))),"",IF(AND(J1605=INDEX(Matches!$G$2:$G$201,MATCH($A1605&amp;"-4",Matches!$J$2:$J$201,0)),K1605=INDEX(Matches!$H$2:$H$201,MATCH($A1605&amp;"-4",Matches!$J$2:$J$201,0))),5,IF(SIGN(J1605-K1605)&lt;&gt;SIGN(INDEX(Matches!$G$2:$G$201,MATCH($A1605&amp;"-4",Matches!$J$2:$J$201,0))-INDEX(Matches!$H$2:$H$201,MATCH($A1605&amp;"-4",Matches!$J$2:$J$201,0))),0,IF(J1605-K1605=INDEX(Matches!$G$2:$G$201,MATCH($A1605&amp;"-4",Matches!$J$2:$J$201,0))-INDEX(Matches!$H$2:$H$201,MATCH($A1605&amp;"-4",Matches!$J$2:$J$201,0)),3,2))))),""))</f>
        <v/>
      </c>
      <c r="AB1605" s="12" t="str">
        <f aca="false">IF(OR($B1605="",L1605="",M1605=""),"",IFERROR(IF(OR(INDEX(Matches!$I$2:$I$201,MATCH($A1605&amp;"-5",Matches!$J$2:$J$201,0))="Void",INDEX(Matches!$G$2:$G$201,MATCH($A1605&amp;"-5",Matches!$J$2:$J$201,0))="",INDEX(Matches!$H$2:$H$201,MATCH($A1605&amp;"-5",Matches!$J$2:$J$201,0))=""),"",IF(AND($C1605&lt;&gt;"",INDEX(Matches!$F$2:$F$201,MATCH($A1605&amp;"-5",Matches!$J$2:$J$201,0))&lt;&gt;"",$C1605&gt;=INDEX(Matches!$F$2:$F$201,MATCH($A1605&amp;"-5",Matches!$J$2:$J$201,0))),"",IF(AND(L1605=INDEX(Matches!$G$2:$G$201,MATCH($A1605&amp;"-5",Matches!$J$2:$J$201,0)),M1605=INDEX(Matches!$H$2:$H$201,MATCH($A1605&amp;"-5",Matches!$J$2:$J$201,0))),5,IF(SIGN(L1605-M1605)&lt;&gt;SIGN(INDEX(Matches!$G$2:$G$201,MATCH($A1605&amp;"-5",Matches!$J$2:$J$201,0))-INDEX(Matches!$H$2:$H$201,MATCH($A1605&amp;"-5",Matches!$J$2:$J$201,0))),0,IF(L1605-M1605=INDEX(Matches!$G$2:$G$201,MATCH($A1605&amp;"-5",Matches!$J$2:$J$201,0))-INDEX(Matches!$H$2:$H$201,MATCH($A1605&amp;"-5",Matches!$J$2:$J$201,0)),3,2))))),""))</f>
        <v/>
      </c>
      <c r="AC1605" s="12" t="str">
        <f aca="false">IF(OR($B1605="",N1605="",O1605=""),"",IFERROR(IF(OR(INDEX(Matches!$I$2:$I$201,MATCH($A1605&amp;"-6",Matches!$J$2:$J$201,0))="Void",INDEX(Matches!$G$2:$G$201,MATCH($A1605&amp;"-6",Matches!$J$2:$J$201,0))="",INDEX(Matches!$H$2:$H$201,MATCH($A1605&amp;"-6",Matches!$J$2:$J$201,0))=""),"",IF(AND($C1605&lt;&gt;"",INDEX(Matches!$F$2:$F$201,MATCH($A1605&amp;"-6",Matches!$J$2:$J$201,0))&lt;&gt;"",$C1605&gt;=INDEX(Matches!$F$2:$F$201,MATCH($A1605&amp;"-6",Matches!$J$2:$J$201,0))),"",IF(AND(N1605=INDEX(Matches!$G$2:$G$201,MATCH($A1605&amp;"-6",Matches!$J$2:$J$201,0)),O1605=INDEX(Matches!$H$2:$H$201,MATCH($A1605&amp;"-6",Matches!$J$2:$J$201,0))),5,IF(SIGN(N1605-O1605)&lt;&gt;SIGN(INDEX(Matches!$G$2:$G$201,MATCH($A1605&amp;"-6",Matches!$J$2:$J$201,0))-INDEX(Matches!$H$2:$H$201,MATCH($A1605&amp;"-6",Matches!$J$2:$J$201,0))),0,IF(N1605-O1605=INDEX(Matches!$G$2:$G$201,MATCH($A1605&amp;"-6",Matches!$J$2:$J$201,0))-INDEX(Matches!$H$2:$H$201,MATCH($A1605&amp;"-6",Matches!$J$2:$J$201,0)),3,2))))),""))</f>
        <v/>
      </c>
      <c r="AD1605" s="12" t="str">
        <f aca="false">IF(OR($B1605="",P1605="",Q1605=""),"",IFERROR(IF(OR(INDEX(Matches!$I$2:$I$201,MATCH($A1605&amp;"-7",Matches!$J$2:$J$201,0))="Void",INDEX(Matches!$G$2:$G$201,MATCH($A1605&amp;"-7",Matches!$J$2:$J$201,0))="",INDEX(Matches!$H$2:$H$201,MATCH($A1605&amp;"-7",Matches!$J$2:$J$201,0))=""),"",IF(AND($C1605&lt;&gt;"",INDEX(Matches!$F$2:$F$201,MATCH($A1605&amp;"-7",Matches!$J$2:$J$201,0))&lt;&gt;"",$C1605&gt;=INDEX(Matches!$F$2:$F$201,MATCH($A1605&amp;"-7",Matches!$J$2:$J$201,0))),"",IF(AND(P1605=INDEX(Matches!$G$2:$G$201,MATCH($A1605&amp;"-7",Matches!$J$2:$J$201,0)),Q1605=INDEX(Matches!$H$2:$H$201,MATCH($A1605&amp;"-7",Matches!$J$2:$J$201,0))),5,IF(SIGN(P1605-Q1605)&lt;&gt;SIGN(INDEX(Matches!$G$2:$G$201,MATCH($A1605&amp;"-7",Matches!$J$2:$J$201,0))-INDEX(Matches!$H$2:$H$201,MATCH($A1605&amp;"-7",Matches!$J$2:$J$201,0))),0,IF(P1605-Q1605=INDEX(Matches!$G$2:$G$201,MATCH($A1605&amp;"-7",Matches!$J$2:$J$201,0))-INDEX(Matches!$H$2:$H$201,MATCH($A1605&amp;"-7",Matches!$J$2:$J$201,0)),3,2))))),""))</f>
        <v/>
      </c>
      <c r="AE1605" s="12" t="str">
        <f aca="false">IF(OR($B1605="",R1605="",S1605=""),"",IFERROR(IF(OR(INDEX(Matches!$I$2:$I$201,MATCH($A1605&amp;"-8",Matches!$J$2:$J$201,0))="Void",INDEX(Matches!$G$2:$G$201,MATCH($A1605&amp;"-8",Matches!$J$2:$J$201,0))="",INDEX(Matches!$H$2:$H$201,MATCH($A1605&amp;"-8",Matches!$J$2:$J$201,0))=""),"",IF(AND($C1605&lt;&gt;"",INDEX(Matches!$F$2:$F$201,MATCH($A1605&amp;"-8",Matches!$J$2:$J$201,0))&lt;&gt;"",$C1605&gt;=INDEX(Matches!$F$2:$F$201,MATCH($A1605&amp;"-8",Matches!$J$2:$J$201,0))),"",IF(AND(R1605=INDEX(Matches!$G$2:$G$201,MATCH($A1605&amp;"-8",Matches!$J$2:$J$201,0)),S1605=INDEX(Matches!$H$2:$H$201,MATCH($A1605&amp;"-8",Matches!$J$2:$J$201,0))),5,IF(SIGN(R1605-S1605)&lt;&gt;SIGN(INDEX(Matches!$G$2:$G$201,MATCH($A1605&amp;"-8",Matches!$J$2:$J$201,0))-INDEX(Matches!$H$2:$H$201,MATCH($A1605&amp;"-8",Matches!$J$2:$J$201,0))),0,IF(R1605-S1605=INDEX(Matches!$G$2:$G$201,MATCH($A1605&amp;"-8",Matches!$J$2:$J$201,0))-INDEX(Matches!$H$2:$H$201,MATCH($A1605&amp;"-8",Matches!$J$2:$J$201,0)),3,2))))),""))</f>
        <v/>
      </c>
      <c r="AF1605" s="12" t="str">
        <f aca="false">IF(OR($B1605="",T1605="",U1605=""),"",IFERROR(IF(OR(INDEX(Matches!$I$2:$I$201,MATCH($A1605&amp;"-9",Matches!$J$2:$J$201,0))="Void",INDEX(Matches!$G$2:$G$201,MATCH($A1605&amp;"-9",Matches!$J$2:$J$201,0))="",INDEX(Matches!$H$2:$H$201,MATCH($A1605&amp;"-9",Matches!$J$2:$J$201,0))=""),"",IF(AND($C1605&lt;&gt;"",INDEX(Matches!$F$2:$F$201,MATCH($A1605&amp;"-9",Matches!$J$2:$J$201,0))&lt;&gt;"",$C1605&gt;=INDEX(Matches!$F$2:$F$201,MATCH($A1605&amp;"-9",Matches!$J$2:$J$201,0))),"",IF(AND(T1605=INDEX(Matches!$G$2:$G$201,MATCH($A1605&amp;"-9",Matches!$J$2:$J$201,0)),U1605=INDEX(Matches!$H$2:$H$201,MATCH($A1605&amp;"-9",Matches!$J$2:$J$201,0))),5,IF(SIGN(T1605-U1605)&lt;&gt;SIGN(INDEX(Matches!$G$2:$G$201,MATCH($A1605&amp;"-9",Matches!$J$2:$J$201,0))-INDEX(Matches!$H$2:$H$201,MATCH($A1605&amp;"-9",Matches!$J$2:$J$201,0))),0,IF(T1605-U1605=INDEX(Matches!$G$2:$G$201,MATCH($A1605&amp;"-9",Matches!$J$2:$J$201,0))-INDEX(Matches!$H$2:$H$201,MATCH($A1605&amp;"-9",Matches!$J$2:$J$201,0)),3,2))))),""))</f>
        <v/>
      </c>
      <c r="AG1605" s="12" t="str">
        <f aca="false">IF(OR($B1605="",V1605="",W1605=""),"",IFERROR(IF(OR(INDEX(Matches!$I$2:$I$201,MATCH($A1605&amp;"-10",Matches!$J$2:$J$201,0))="Void",INDEX(Matches!$G$2:$G$201,MATCH($A1605&amp;"-10",Matches!$J$2:$J$201,0))="",INDEX(Matches!$H$2:$H$201,MATCH($A1605&amp;"-10",Matches!$J$2:$J$201,0))=""),"",IF(AND($C1605&lt;&gt;"",INDEX(Matches!$F$2:$F$201,MATCH($A1605&amp;"-10",Matches!$J$2:$J$201,0))&lt;&gt;"",$C1605&gt;=INDEX(Matches!$F$2:$F$201,MATCH($A1605&amp;"-10",Matches!$J$2:$J$201,0))),"",IF(AND(V1605=INDEX(Matches!$G$2:$G$201,MATCH($A1605&amp;"-10",Matches!$J$2:$J$201,0)),W1605=INDEX(Matches!$H$2:$H$201,MATCH($A1605&amp;"-10",Matches!$J$2:$J$201,0))),5,IF(SIGN(V1605-W1605)&lt;&gt;SIGN(INDEX(Matches!$G$2:$G$201,MATCH($A1605&amp;"-10",Matches!$J$2:$J$201,0))-INDEX(Matches!$H$2:$H$201,MATCH($A1605&amp;"-10",Matches!$J$2:$J$201,0))),0,IF(V1605-W1605=INDEX(Matches!$G$2:$G$201,MATCH($A1605&amp;"-10",Matches!$J$2:$J$201,0))-INDEX(Matches!$H$2:$H$201,MATCH($A1605&amp;"-10",Matches!$J$2:$J$201,0)),3,2))))),""))</f>
        <v/>
      </c>
      <c r="AH1605" s="13" t="str">
        <f aca="false">IF($B1605="","",SUM(X1605:AG1605))</f>
        <v/>
      </c>
      <c r="AI1605" s="12" t="str">
        <f aca="false">IF($B1605="","",COUNTIF(X1605:AG1605,5))</f>
        <v/>
      </c>
      <c r="AJ1605" s="12" t="str">
        <f aca="false">IF($B1605="","",COUNTIF(X1605:AG1605,"&gt;=2"))</f>
        <v/>
      </c>
      <c r="AK1605" s="12" t="str">
        <f aca="false">IF($B1605="","",COUNT(X1605:AG1605))</f>
        <v/>
      </c>
    </row>
    <row r="1606" customFormat="false" ht="15" hidden="false" customHeight="false" outlineLevel="0" collapsed="false">
      <c r="A1606" s="7"/>
      <c r="B1606" s="7"/>
      <c r="C1606" s="11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12" t="str">
        <f aca="false">IF(OR($B1606="",D1606="",E1606=""),"",IFERROR(IF(OR(INDEX(Matches!$I$2:$I$201,MATCH($A1606&amp;"-1",Matches!$J$2:$J$201,0))="Void",INDEX(Matches!$G$2:$G$201,MATCH($A1606&amp;"-1",Matches!$J$2:$J$201,0))="",INDEX(Matches!$H$2:$H$201,MATCH($A1606&amp;"-1",Matches!$J$2:$J$201,0))=""),"",IF(AND($C1606&lt;&gt;"",INDEX(Matches!$F$2:$F$201,MATCH($A1606&amp;"-1",Matches!$J$2:$J$201,0))&lt;&gt;"",$C1606&gt;=INDEX(Matches!$F$2:$F$201,MATCH($A1606&amp;"-1",Matches!$J$2:$J$201,0))),"",IF(AND(D1606=INDEX(Matches!$G$2:$G$201,MATCH($A1606&amp;"-1",Matches!$J$2:$J$201,0)),E1606=INDEX(Matches!$H$2:$H$201,MATCH($A1606&amp;"-1",Matches!$J$2:$J$201,0))),5,IF(SIGN(D1606-E1606)&lt;&gt;SIGN(INDEX(Matches!$G$2:$G$201,MATCH($A1606&amp;"-1",Matches!$J$2:$J$201,0))-INDEX(Matches!$H$2:$H$201,MATCH($A1606&amp;"-1",Matches!$J$2:$J$201,0))),0,IF(D1606-E1606=INDEX(Matches!$G$2:$G$201,MATCH($A1606&amp;"-1",Matches!$J$2:$J$201,0))-INDEX(Matches!$H$2:$H$201,MATCH($A1606&amp;"-1",Matches!$J$2:$J$201,0)),3,2))))),""))</f>
        <v/>
      </c>
      <c r="Y1606" s="12" t="str">
        <f aca="false">IF(OR($B1606="",F1606="",G1606=""),"",IFERROR(IF(OR(INDEX(Matches!$I$2:$I$201,MATCH($A1606&amp;"-2",Matches!$J$2:$J$201,0))="Void",INDEX(Matches!$G$2:$G$201,MATCH($A1606&amp;"-2",Matches!$J$2:$J$201,0))="",INDEX(Matches!$H$2:$H$201,MATCH($A1606&amp;"-2",Matches!$J$2:$J$201,0))=""),"",IF(AND($C1606&lt;&gt;"",INDEX(Matches!$F$2:$F$201,MATCH($A1606&amp;"-2",Matches!$J$2:$J$201,0))&lt;&gt;"",$C1606&gt;=INDEX(Matches!$F$2:$F$201,MATCH($A1606&amp;"-2",Matches!$J$2:$J$201,0))),"",IF(AND(F1606=INDEX(Matches!$G$2:$G$201,MATCH($A1606&amp;"-2",Matches!$J$2:$J$201,0)),G1606=INDEX(Matches!$H$2:$H$201,MATCH($A1606&amp;"-2",Matches!$J$2:$J$201,0))),5,IF(SIGN(F1606-G1606)&lt;&gt;SIGN(INDEX(Matches!$G$2:$G$201,MATCH($A1606&amp;"-2",Matches!$J$2:$J$201,0))-INDEX(Matches!$H$2:$H$201,MATCH($A1606&amp;"-2",Matches!$J$2:$J$201,0))),0,IF(F1606-G1606=INDEX(Matches!$G$2:$G$201,MATCH($A1606&amp;"-2",Matches!$J$2:$J$201,0))-INDEX(Matches!$H$2:$H$201,MATCH($A1606&amp;"-2",Matches!$J$2:$J$201,0)),3,2))))),""))</f>
        <v/>
      </c>
      <c r="Z1606" s="12" t="str">
        <f aca="false">IF(OR($B1606="",H1606="",I1606=""),"",IFERROR(IF(OR(INDEX(Matches!$I$2:$I$201,MATCH($A1606&amp;"-3",Matches!$J$2:$J$201,0))="Void",INDEX(Matches!$G$2:$G$201,MATCH($A1606&amp;"-3",Matches!$J$2:$J$201,0))="",INDEX(Matches!$H$2:$H$201,MATCH($A1606&amp;"-3",Matches!$J$2:$J$201,0))=""),"",IF(AND($C1606&lt;&gt;"",INDEX(Matches!$F$2:$F$201,MATCH($A1606&amp;"-3",Matches!$J$2:$J$201,0))&lt;&gt;"",$C1606&gt;=INDEX(Matches!$F$2:$F$201,MATCH($A1606&amp;"-3",Matches!$J$2:$J$201,0))),"",IF(AND(H1606=INDEX(Matches!$G$2:$G$201,MATCH($A1606&amp;"-3",Matches!$J$2:$J$201,0)),I1606=INDEX(Matches!$H$2:$H$201,MATCH($A1606&amp;"-3",Matches!$J$2:$J$201,0))),5,IF(SIGN(H1606-I1606)&lt;&gt;SIGN(INDEX(Matches!$G$2:$G$201,MATCH($A1606&amp;"-3",Matches!$J$2:$J$201,0))-INDEX(Matches!$H$2:$H$201,MATCH($A1606&amp;"-3",Matches!$J$2:$J$201,0))),0,IF(H1606-I1606=INDEX(Matches!$G$2:$G$201,MATCH($A1606&amp;"-3",Matches!$J$2:$J$201,0))-INDEX(Matches!$H$2:$H$201,MATCH($A1606&amp;"-3",Matches!$J$2:$J$201,0)),3,2))))),""))</f>
        <v/>
      </c>
      <c r="AA1606" s="12" t="str">
        <f aca="false">IF(OR($B1606="",J1606="",K1606=""),"",IFERROR(IF(OR(INDEX(Matches!$I$2:$I$201,MATCH($A1606&amp;"-4",Matches!$J$2:$J$201,0))="Void",INDEX(Matches!$G$2:$G$201,MATCH($A1606&amp;"-4",Matches!$J$2:$J$201,0))="",INDEX(Matches!$H$2:$H$201,MATCH($A1606&amp;"-4",Matches!$J$2:$J$201,0))=""),"",IF(AND($C1606&lt;&gt;"",INDEX(Matches!$F$2:$F$201,MATCH($A1606&amp;"-4",Matches!$J$2:$J$201,0))&lt;&gt;"",$C1606&gt;=INDEX(Matches!$F$2:$F$201,MATCH($A1606&amp;"-4",Matches!$J$2:$J$201,0))),"",IF(AND(J1606=INDEX(Matches!$G$2:$G$201,MATCH($A1606&amp;"-4",Matches!$J$2:$J$201,0)),K1606=INDEX(Matches!$H$2:$H$201,MATCH($A1606&amp;"-4",Matches!$J$2:$J$201,0))),5,IF(SIGN(J1606-K1606)&lt;&gt;SIGN(INDEX(Matches!$G$2:$G$201,MATCH($A1606&amp;"-4",Matches!$J$2:$J$201,0))-INDEX(Matches!$H$2:$H$201,MATCH($A1606&amp;"-4",Matches!$J$2:$J$201,0))),0,IF(J1606-K1606=INDEX(Matches!$G$2:$G$201,MATCH($A1606&amp;"-4",Matches!$J$2:$J$201,0))-INDEX(Matches!$H$2:$H$201,MATCH($A1606&amp;"-4",Matches!$J$2:$J$201,0)),3,2))))),""))</f>
        <v/>
      </c>
      <c r="AB1606" s="12" t="str">
        <f aca="false">IF(OR($B1606="",L1606="",M1606=""),"",IFERROR(IF(OR(INDEX(Matches!$I$2:$I$201,MATCH($A1606&amp;"-5",Matches!$J$2:$J$201,0))="Void",INDEX(Matches!$G$2:$G$201,MATCH($A1606&amp;"-5",Matches!$J$2:$J$201,0))="",INDEX(Matches!$H$2:$H$201,MATCH($A1606&amp;"-5",Matches!$J$2:$J$201,0))=""),"",IF(AND($C1606&lt;&gt;"",INDEX(Matches!$F$2:$F$201,MATCH($A1606&amp;"-5",Matches!$J$2:$J$201,0))&lt;&gt;"",$C1606&gt;=INDEX(Matches!$F$2:$F$201,MATCH($A1606&amp;"-5",Matches!$J$2:$J$201,0))),"",IF(AND(L1606=INDEX(Matches!$G$2:$G$201,MATCH($A1606&amp;"-5",Matches!$J$2:$J$201,0)),M1606=INDEX(Matches!$H$2:$H$201,MATCH($A1606&amp;"-5",Matches!$J$2:$J$201,0))),5,IF(SIGN(L1606-M1606)&lt;&gt;SIGN(INDEX(Matches!$G$2:$G$201,MATCH($A1606&amp;"-5",Matches!$J$2:$J$201,0))-INDEX(Matches!$H$2:$H$201,MATCH($A1606&amp;"-5",Matches!$J$2:$J$201,0))),0,IF(L1606-M1606=INDEX(Matches!$G$2:$G$201,MATCH($A1606&amp;"-5",Matches!$J$2:$J$201,0))-INDEX(Matches!$H$2:$H$201,MATCH($A1606&amp;"-5",Matches!$J$2:$J$201,0)),3,2))))),""))</f>
        <v/>
      </c>
      <c r="AC1606" s="12" t="str">
        <f aca="false">IF(OR($B1606="",N1606="",O1606=""),"",IFERROR(IF(OR(INDEX(Matches!$I$2:$I$201,MATCH($A1606&amp;"-6",Matches!$J$2:$J$201,0))="Void",INDEX(Matches!$G$2:$G$201,MATCH($A1606&amp;"-6",Matches!$J$2:$J$201,0))="",INDEX(Matches!$H$2:$H$201,MATCH($A1606&amp;"-6",Matches!$J$2:$J$201,0))=""),"",IF(AND($C1606&lt;&gt;"",INDEX(Matches!$F$2:$F$201,MATCH($A1606&amp;"-6",Matches!$J$2:$J$201,0))&lt;&gt;"",$C1606&gt;=INDEX(Matches!$F$2:$F$201,MATCH($A1606&amp;"-6",Matches!$J$2:$J$201,0))),"",IF(AND(N1606=INDEX(Matches!$G$2:$G$201,MATCH($A1606&amp;"-6",Matches!$J$2:$J$201,0)),O1606=INDEX(Matches!$H$2:$H$201,MATCH($A1606&amp;"-6",Matches!$J$2:$J$201,0))),5,IF(SIGN(N1606-O1606)&lt;&gt;SIGN(INDEX(Matches!$G$2:$G$201,MATCH($A1606&amp;"-6",Matches!$J$2:$J$201,0))-INDEX(Matches!$H$2:$H$201,MATCH($A1606&amp;"-6",Matches!$J$2:$J$201,0))),0,IF(N1606-O1606=INDEX(Matches!$G$2:$G$201,MATCH($A1606&amp;"-6",Matches!$J$2:$J$201,0))-INDEX(Matches!$H$2:$H$201,MATCH($A1606&amp;"-6",Matches!$J$2:$J$201,0)),3,2))))),""))</f>
        <v/>
      </c>
      <c r="AD1606" s="12" t="str">
        <f aca="false">IF(OR($B1606="",P1606="",Q1606=""),"",IFERROR(IF(OR(INDEX(Matches!$I$2:$I$201,MATCH($A1606&amp;"-7",Matches!$J$2:$J$201,0))="Void",INDEX(Matches!$G$2:$G$201,MATCH($A1606&amp;"-7",Matches!$J$2:$J$201,0))="",INDEX(Matches!$H$2:$H$201,MATCH($A1606&amp;"-7",Matches!$J$2:$J$201,0))=""),"",IF(AND($C1606&lt;&gt;"",INDEX(Matches!$F$2:$F$201,MATCH($A1606&amp;"-7",Matches!$J$2:$J$201,0))&lt;&gt;"",$C1606&gt;=INDEX(Matches!$F$2:$F$201,MATCH($A1606&amp;"-7",Matches!$J$2:$J$201,0))),"",IF(AND(P1606=INDEX(Matches!$G$2:$G$201,MATCH($A1606&amp;"-7",Matches!$J$2:$J$201,0)),Q1606=INDEX(Matches!$H$2:$H$201,MATCH($A1606&amp;"-7",Matches!$J$2:$J$201,0))),5,IF(SIGN(P1606-Q1606)&lt;&gt;SIGN(INDEX(Matches!$G$2:$G$201,MATCH($A1606&amp;"-7",Matches!$J$2:$J$201,0))-INDEX(Matches!$H$2:$H$201,MATCH($A1606&amp;"-7",Matches!$J$2:$J$201,0))),0,IF(P1606-Q1606=INDEX(Matches!$G$2:$G$201,MATCH($A1606&amp;"-7",Matches!$J$2:$J$201,0))-INDEX(Matches!$H$2:$H$201,MATCH($A1606&amp;"-7",Matches!$J$2:$J$201,0)),3,2))))),""))</f>
        <v/>
      </c>
      <c r="AE1606" s="12" t="str">
        <f aca="false">IF(OR($B1606="",R1606="",S1606=""),"",IFERROR(IF(OR(INDEX(Matches!$I$2:$I$201,MATCH($A1606&amp;"-8",Matches!$J$2:$J$201,0))="Void",INDEX(Matches!$G$2:$G$201,MATCH($A1606&amp;"-8",Matches!$J$2:$J$201,0))="",INDEX(Matches!$H$2:$H$201,MATCH($A1606&amp;"-8",Matches!$J$2:$J$201,0))=""),"",IF(AND($C1606&lt;&gt;"",INDEX(Matches!$F$2:$F$201,MATCH($A1606&amp;"-8",Matches!$J$2:$J$201,0))&lt;&gt;"",$C1606&gt;=INDEX(Matches!$F$2:$F$201,MATCH($A1606&amp;"-8",Matches!$J$2:$J$201,0))),"",IF(AND(R1606=INDEX(Matches!$G$2:$G$201,MATCH($A1606&amp;"-8",Matches!$J$2:$J$201,0)),S1606=INDEX(Matches!$H$2:$H$201,MATCH($A1606&amp;"-8",Matches!$J$2:$J$201,0))),5,IF(SIGN(R1606-S1606)&lt;&gt;SIGN(INDEX(Matches!$G$2:$G$201,MATCH($A1606&amp;"-8",Matches!$J$2:$J$201,0))-INDEX(Matches!$H$2:$H$201,MATCH($A1606&amp;"-8",Matches!$J$2:$J$201,0))),0,IF(R1606-S1606=INDEX(Matches!$G$2:$G$201,MATCH($A1606&amp;"-8",Matches!$J$2:$J$201,0))-INDEX(Matches!$H$2:$H$201,MATCH($A1606&amp;"-8",Matches!$J$2:$J$201,0)),3,2))))),""))</f>
        <v/>
      </c>
      <c r="AF1606" s="12" t="str">
        <f aca="false">IF(OR($B1606="",T1606="",U1606=""),"",IFERROR(IF(OR(INDEX(Matches!$I$2:$I$201,MATCH($A1606&amp;"-9",Matches!$J$2:$J$201,0))="Void",INDEX(Matches!$G$2:$G$201,MATCH($A1606&amp;"-9",Matches!$J$2:$J$201,0))="",INDEX(Matches!$H$2:$H$201,MATCH($A1606&amp;"-9",Matches!$J$2:$J$201,0))=""),"",IF(AND($C1606&lt;&gt;"",INDEX(Matches!$F$2:$F$201,MATCH($A1606&amp;"-9",Matches!$J$2:$J$201,0))&lt;&gt;"",$C1606&gt;=INDEX(Matches!$F$2:$F$201,MATCH($A1606&amp;"-9",Matches!$J$2:$J$201,0))),"",IF(AND(T1606=INDEX(Matches!$G$2:$G$201,MATCH($A1606&amp;"-9",Matches!$J$2:$J$201,0)),U1606=INDEX(Matches!$H$2:$H$201,MATCH($A1606&amp;"-9",Matches!$J$2:$J$201,0))),5,IF(SIGN(T1606-U1606)&lt;&gt;SIGN(INDEX(Matches!$G$2:$G$201,MATCH($A1606&amp;"-9",Matches!$J$2:$J$201,0))-INDEX(Matches!$H$2:$H$201,MATCH($A1606&amp;"-9",Matches!$J$2:$J$201,0))),0,IF(T1606-U1606=INDEX(Matches!$G$2:$G$201,MATCH($A1606&amp;"-9",Matches!$J$2:$J$201,0))-INDEX(Matches!$H$2:$H$201,MATCH($A1606&amp;"-9",Matches!$J$2:$J$201,0)),3,2))))),""))</f>
        <v/>
      </c>
      <c r="AG1606" s="12" t="str">
        <f aca="false">IF(OR($B1606="",V1606="",W1606=""),"",IFERROR(IF(OR(INDEX(Matches!$I$2:$I$201,MATCH($A1606&amp;"-10",Matches!$J$2:$J$201,0))="Void",INDEX(Matches!$G$2:$G$201,MATCH($A1606&amp;"-10",Matches!$J$2:$J$201,0))="",INDEX(Matches!$H$2:$H$201,MATCH($A1606&amp;"-10",Matches!$J$2:$J$201,0))=""),"",IF(AND($C1606&lt;&gt;"",INDEX(Matches!$F$2:$F$201,MATCH($A1606&amp;"-10",Matches!$J$2:$J$201,0))&lt;&gt;"",$C1606&gt;=INDEX(Matches!$F$2:$F$201,MATCH($A1606&amp;"-10",Matches!$J$2:$J$201,0))),"",IF(AND(V1606=INDEX(Matches!$G$2:$G$201,MATCH($A1606&amp;"-10",Matches!$J$2:$J$201,0)),W1606=INDEX(Matches!$H$2:$H$201,MATCH($A1606&amp;"-10",Matches!$J$2:$J$201,0))),5,IF(SIGN(V1606-W1606)&lt;&gt;SIGN(INDEX(Matches!$G$2:$G$201,MATCH($A1606&amp;"-10",Matches!$J$2:$J$201,0))-INDEX(Matches!$H$2:$H$201,MATCH($A1606&amp;"-10",Matches!$J$2:$J$201,0))),0,IF(V1606-W1606=INDEX(Matches!$G$2:$G$201,MATCH($A1606&amp;"-10",Matches!$J$2:$J$201,0))-INDEX(Matches!$H$2:$H$201,MATCH($A1606&amp;"-10",Matches!$J$2:$J$201,0)),3,2))))),""))</f>
        <v/>
      </c>
      <c r="AH1606" s="13" t="str">
        <f aca="false">IF($B1606="","",SUM(X1606:AG1606))</f>
        <v/>
      </c>
      <c r="AI1606" s="12" t="str">
        <f aca="false">IF($B1606="","",COUNTIF(X1606:AG1606,5))</f>
        <v/>
      </c>
      <c r="AJ1606" s="12" t="str">
        <f aca="false">IF($B1606="","",COUNTIF(X1606:AG1606,"&gt;=2"))</f>
        <v/>
      </c>
      <c r="AK1606" s="12" t="str">
        <f aca="false">IF($B1606="","",COUNT(X1606:AG1606))</f>
        <v/>
      </c>
    </row>
    <row r="1607" customFormat="false" ht="15" hidden="false" customHeight="false" outlineLevel="0" collapsed="false">
      <c r="A1607" s="7"/>
      <c r="B1607" s="7"/>
      <c r="C1607" s="11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12" t="str">
        <f aca="false">IF(OR($B1607="",D1607="",E1607=""),"",IFERROR(IF(OR(INDEX(Matches!$I$2:$I$201,MATCH($A1607&amp;"-1",Matches!$J$2:$J$201,0))="Void",INDEX(Matches!$G$2:$G$201,MATCH($A1607&amp;"-1",Matches!$J$2:$J$201,0))="",INDEX(Matches!$H$2:$H$201,MATCH($A1607&amp;"-1",Matches!$J$2:$J$201,0))=""),"",IF(AND($C1607&lt;&gt;"",INDEX(Matches!$F$2:$F$201,MATCH($A1607&amp;"-1",Matches!$J$2:$J$201,0))&lt;&gt;"",$C1607&gt;=INDEX(Matches!$F$2:$F$201,MATCH($A1607&amp;"-1",Matches!$J$2:$J$201,0))),"",IF(AND(D1607=INDEX(Matches!$G$2:$G$201,MATCH($A1607&amp;"-1",Matches!$J$2:$J$201,0)),E1607=INDEX(Matches!$H$2:$H$201,MATCH($A1607&amp;"-1",Matches!$J$2:$J$201,0))),5,IF(SIGN(D1607-E1607)&lt;&gt;SIGN(INDEX(Matches!$G$2:$G$201,MATCH($A1607&amp;"-1",Matches!$J$2:$J$201,0))-INDEX(Matches!$H$2:$H$201,MATCH($A1607&amp;"-1",Matches!$J$2:$J$201,0))),0,IF(D1607-E1607=INDEX(Matches!$G$2:$G$201,MATCH($A1607&amp;"-1",Matches!$J$2:$J$201,0))-INDEX(Matches!$H$2:$H$201,MATCH($A1607&amp;"-1",Matches!$J$2:$J$201,0)),3,2))))),""))</f>
        <v/>
      </c>
      <c r="Y1607" s="12" t="str">
        <f aca="false">IF(OR($B1607="",F1607="",G1607=""),"",IFERROR(IF(OR(INDEX(Matches!$I$2:$I$201,MATCH($A1607&amp;"-2",Matches!$J$2:$J$201,0))="Void",INDEX(Matches!$G$2:$G$201,MATCH($A1607&amp;"-2",Matches!$J$2:$J$201,0))="",INDEX(Matches!$H$2:$H$201,MATCH($A1607&amp;"-2",Matches!$J$2:$J$201,0))=""),"",IF(AND($C1607&lt;&gt;"",INDEX(Matches!$F$2:$F$201,MATCH($A1607&amp;"-2",Matches!$J$2:$J$201,0))&lt;&gt;"",$C1607&gt;=INDEX(Matches!$F$2:$F$201,MATCH($A1607&amp;"-2",Matches!$J$2:$J$201,0))),"",IF(AND(F1607=INDEX(Matches!$G$2:$G$201,MATCH($A1607&amp;"-2",Matches!$J$2:$J$201,0)),G1607=INDEX(Matches!$H$2:$H$201,MATCH($A1607&amp;"-2",Matches!$J$2:$J$201,0))),5,IF(SIGN(F1607-G1607)&lt;&gt;SIGN(INDEX(Matches!$G$2:$G$201,MATCH($A1607&amp;"-2",Matches!$J$2:$J$201,0))-INDEX(Matches!$H$2:$H$201,MATCH($A1607&amp;"-2",Matches!$J$2:$J$201,0))),0,IF(F1607-G1607=INDEX(Matches!$G$2:$G$201,MATCH($A1607&amp;"-2",Matches!$J$2:$J$201,0))-INDEX(Matches!$H$2:$H$201,MATCH($A1607&amp;"-2",Matches!$J$2:$J$201,0)),3,2))))),""))</f>
        <v/>
      </c>
      <c r="Z1607" s="12" t="str">
        <f aca="false">IF(OR($B1607="",H1607="",I1607=""),"",IFERROR(IF(OR(INDEX(Matches!$I$2:$I$201,MATCH($A1607&amp;"-3",Matches!$J$2:$J$201,0))="Void",INDEX(Matches!$G$2:$G$201,MATCH($A1607&amp;"-3",Matches!$J$2:$J$201,0))="",INDEX(Matches!$H$2:$H$201,MATCH($A1607&amp;"-3",Matches!$J$2:$J$201,0))=""),"",IF(AND($C1607&lt;&gt;"",INDEX(Matches!$F$2:$F$201,MATCH($A1607&amp;"-3",Matches!$J$2:$J$201,0))&lt;&gt;"",$C1607&gt;=INDEX(Matches!$F$2:$F$201,MATCH($A1607&amp;"-3",Matches!$J$2:$J$201,0))),"",IF(AND(H1607=INDEX(Matches!$G$2:$G$201,MATCH($A1607&amp;"-3",Matches!$J$2:$J$201,0)),I1607=INDEX(Matches!$H$2:$H$201,MATCH($A1607&amp;"-3",Matches!$J$2:$J$201,0))),5,IF(SIGN(H1607-I1607)&lt;&gt;SIGN(INDEX(Matches!$G$2:$G$201,MATCH($A1607&amp;"-3",Matches!$J$2:$J$201,0))-INDEX(Matches!$H$2:$H$201,MATCH($A1607&amp;"-3",Matches!$J$2:$J$201,0))),0,IF(H1607-I1607=INDEX(Matches!$G$2:$G$201,MATCH($A1607&amp;"-3",Matches!$J$2:$J$201,0))-INDEX(Matches!$H$2:$H$201,MATCH($A1607&amp;"-3",Matches!$J$2:$J$201,0)),3,2))))),""))</f>
        <v/>
      </c>
      <c r="AA1607" s="12" t="str">
        <f aca="false">IF(OR($B1607="",J1607="",K1607=""),"",IFERROR(IF(OR(INDEX(Matches!$I$2:$I$201,MATCH($A1607&amp;"-4",Matches!$J$2:$J$201,0))="Void",INDEX(Matches!$G$2:$G$201,MATCH($A1607&amp;"-4",Matches!$J$2:$J$201,0))="",INDEX(Matches!$H$2:$H$201,MATCH($A1607&amp;"-4",Matches!$J$2:$J$201,0))=""),"",IF(AND($C1607&lt;&gt;"",INDEX(Matches!$F$2:$F$201,MATCH($A1607&amp;"-4",Matches!$J$2:$J$201,0))&lt;&gt;"",$C1607&gt;=INDEX(Matches!$F$2:$F$201,MATCH($A1607&amp;"-4",Matches!$J$2:$J$201,0))),"",IF(AND(J1607=INDEX(Matches!$G$2:$G$201,MATCH($A1607&amp;"-4",Matches!$J$2:$J$201,0)),K1607=INDEX(Matches!$H$2:$H$201,MATCH($A1607&amp;"-4",Matches!$J$2:$J$201,0))),5,IF(SIGN(J1607-K1607)&lt;&gt;SIGN(INDEX(Matches!$G$2:$G$201,MATCH($A1607&amp;"-4",Matches!$J$2:$J$201,0))-INDEX(Matches!$H$2:$H$201,MATCH($A1607&amp;"-4",Matches!$J$2:$J$201,0))),0,IF(J1607-K1607=INDEX(Matches!$G$2:$G$201,MATCH($A1607&amp;"-4",Matches!$J$2:$J$201,0))-INDEX(Matches!$H$2:$H$201,MATCH($A1607&amp;"-4",Matches!$J$2:$J$201,0)),3,2))))),""))</f>
        <v/>
      </c>
      <c r="AB1607" s="12" t="str">
        <f aca="false">IF(OR($B1607="",L1607="",M1607=""),"",IFERROR(IF(OR(INDEX(Matches!$I$2:$I$201,MATCH($A1607&amp;"-5",Matches!$J$2:$J$201,0))="Void",INDEX(Matches!$G$2:$G$201,MATCH($A1607&amp;"-5",Matches!$J$2:$J$201,0))="",INDEX(Matches!$H$2:$H$201,MATCH($A1607&amp;"-5",Matches!$J$2:$J$201,0))=""),"",IF(AND($C1607&lt;&gt;"",INDEX(Matches!$F$2:$F$201,MATCH($A1607&amp;"-5",Matches!$J$2:$J$201,0))&lt;&gt;"",$C1607&gt;=INDEX(Matches!$F$2:$F$201,MATCH($A1607&amp;"-5",Matches!$J$2:$J$201,0))),"",IF(AND(L1607=INDEX(Matches!$G$2:$G$201,MATCH($A1607&amp;"-5",Matches!$J$2:$J$201,0)),M1607=INDEX(Matches!$H$2:$H$201,MATCH($A1607&amp;"-5",Matches!$J$2:$J$201,0))),5,IF(SIGN(L1607-M1607)&lt;&gt;SIGN(INDEX(Matches!$G$2:$G$201,MATCH($A1607&amp;"-5",Matches!$J$2:$J$201,0))-INDEX(Matches!$H$2:$H$201,MATCH($A1607&amp;"-5",Matches!$J$2:$J$201,0))),0,IF(L1607-M1607=INDEX(Matches!$G$2:$G$201,MATCH($A1607&amp;"-5",Matches!$J$2:$J$201,0))-INDEX(Matches!$H$2:$H$201,MATCH($A1607&amp;"-5",Matches!$J$2:$J$201,0)),3,2))))),""))</f>
        <v/>
      </c>
      <c r="AC1607" s="12" t="str">
        <f aca="false">IF(OR($B1607="",N1607="",O1607=""),"",IFERROR(IF(OR(INDEX(Matches!$I$2:$I$201,MATCH($A1607&amp;"-6",Matches!$J$2:$J$201,0))="Void",INDEX(Matches!$G$2:$G$201,MATCH($A1607&amp;"-6",Matches!$J$2:$J$201,0))="",INDEX(Matches!$H$2:$H$201,MATCH($A1607&amp;"-6",Matches!$J$2:$J$201,0))=""),"",IF(AND($C1607&lt;&gt;"",INDEX(Matches!$F$2:$F$201,MATCH($A1607&amp;"-6",Matches!$J$2:$J$201,0))&lt;&gt;"",$C1607&gt;=INDEX(Matches!$F$2:$F$201,MATCH($A1607&amp;"-6",Matches!$J$2:$J$201,0))),"",IF(AND(N1607=INDEX(Matches!$G$2:$G$201,MATCH($A1607&amp;"-6",Matches!$J$2:$J$201,0)),O1607=INDEX(Matches!$H$2:$H$201,MATCH($A1607&amp;"-6",Matches!$J$2:$J$201,0))),5,IF(SIGN(N1607-O1607)&lt;&gt;SIGN(INDEX(Matches!$G$2:$G$201,MATCH($A1607&amp;"-6",Matches!$J$2:$J$201,0))-INDEX(Matches!$H$2:$H$201,MATCH($A1607&amp;"-6",Matches!$J$2:$J$201,0))),0,IF(N1607-O1607=INDEX(Matches!$G$2:$G$201,MATCH($A1607&amp;"-6",Matches!$J$2:$J$201,0))-INDEX(Matches!$H$2:$H$201,MATCH($A1607&amp;"-6",Matches!$J$2:$J$201,0)),3,2))))),""))</f>
        <v/>
      </c>
      <c r="AD1607" s="12" t="str">
        <f aca="false">IF(OR($B1607="",P1607="",Q1607=""),"",IFERROR(IF(OR(INDEX(Matches!$I$2:$I$201,MATCH($A1607&amp;"-7",Matches!$J$2:$J$201,0))="Void",INDEX(Matches!$G$2:$G$201,MATCH($A1607&amp;"-7",Matches!$J$2:$J$201,0))="",INDEX(Matches!$H$2:$H$201,MATCH($A1607&amp;"-7",Matches!$J$2:$J$201,0))=""),"",IF(AND($C1607&lt;&gt;"",INDEX(Matches!$F$2:$F$201,MATCH($A1607&amp;"-7",Matches!$J$2:$J$201,0))&lt;&gt;"",$C1607&gt;=INDEX(Matches!$F$2:$F$201,MATCH($A1607&amp;"-7",Matches!$J$2:$J$201,0))),"",IF(AND(P1607=INDEX(Matches!$G$2:$G$201,MATCH($A1607&amp;"-7",Matches!$J$2:$J$201,0)),Q1607=INDEX(Matches!$H$2:$H$201,MATCH($A1607&amp;"-7",Matches!$J$2:$J$201,0))),5,IF(SIGN(P1607-Q1607)&lt;&gt;SIGN(INDEX(Matches!$G$2:$G$201,MATCH($A1607&amp;"-7",Matches!$J$2:$J$201,0))-INDEX(Matches!$H$2:$H$201,MATCH($A1607&amp;"-7",Matches!$J$2:$J$201,0))),0,IF(P1607-Q1607=INDEX(Matches!$G$2:$G$201,MATCH($A1607&amp;"-7",Matches!$J$2:$J$201,0))-INDEX(Matches!$H$2:$H$201,MATCH($A1607&amp;"-7",Matches!$J$2:$J$201,0)),3,2))))),""))</f>
        <v/>
      </c>
      <c r="AE1607" s="12" t="str">
        <f aca="false">IF(OR($B1607="",R1607="",S1607=""),"",IFERROR(IF(OR(INDEX(Matches!$I$2:$I$201,MATCH($A1607&amp;"-8",Matches!$J$2:$J$201,0))="Void",INDEX(Matches!$G$2:$G$201,MATCH($A1607&amp;"-8",Matches!$J$2:$J$201,0))="",INDEX(Matches!$H$2:$H$201,MATCH($A1607&amp;"-8",Matches!$J$2:$J$201,0))=""),"",IF(AND($C1607&lt;&gt;"",INDEX(Matches!$F$2:$F$201,MATCH($A1607&amp;"-8",Matches!$J$2:$J$201,0))&lt;&gt;"",$C1607&gt;=INDEX(Matches!$F$2:$F$201,MATCH($A1607&amp;"-8",Matches!$J$2:$J$201,0))),"",IF(AND(R1607=INDEX(Matches!$G$2:$G$201,MATCH($A1607&amp;"-8",Matches!$J$2:$J$201,0)),S1607=INDEX(Matches!$H$2:$H$201,MATCH($A1607&amp;"-8",Matches!$J$2:$J$201,0))),5,IF(SIGN(R1607-S1607)&lt;&gt;SIGN(INDEX(Matches!$G$2:$G$201,MATCH($A1607&amp;"-8",Matches!$J$2:$J$201,0))-INDEX(Matches!$H$2:$H$201,MATCH($A1607&amp;"-8",Matches!$J$2:$J$201,0))),0,IF(R1607-S1607=INDEX(Matches!$G$2:$G$201,MATCH($A1607&amp;"-8",Matches!$J$2:$J$201,0))-INDEX(Matches!$H$2:$H$201,MATCH($A1607&amp;"-8",Matches!$J$2:$J$201,0)),3,2))))),""))</f>
        <v/>
      </c>
      <c r="AF1607" s="12" t="str">
        <f aca="false">IF(OR($B1607="",T1607="",U1607=""),"",IFERROR(IF(OR(INDEX(Matches!$I$2:$I$201,MATCH($A1607&amp;"-9",Matches!$J$2:$J$201,0))="Void",INDEX(Matches!$G$2:$G$201,MATCH($A1607&amp;"-9",Matches!$J$2:$J$201,0))="",INDEX(Matches!$H$2:$H$201,MATCH($A1607&amp;"-9",Matches!$J$2:$J$201,0))=""),"",IF(AND($C1607&lt;&gt;"",INDEX(Matches!$F$2:$F$201,MATCH($A1607&amp;"-9",Matches!$J$2:$J$201,0))&lt;&gt;"",$C1607&gt;=INDEX(Matches!$F$2:$F$201,MATCH($A1607&amp;"-9",Matches!$J$2:$J$201,0))),"",IF(AND(T1607=INDEX(Matches!$G$2:$G$201,MATCH($A1607&amp;"-9",Matches!$J$2:$J$201,0)),U1607=INDEX(Matches!$H$2:$H$201,MATCH($A1607&amp;"-9",Matches!$J$2:$J$201,0))),5,IF(SIGN(T1607-U1607)&lt;&gt;SIGN(INDEX(Matches!$G$2:$G$201,MATCH($A1607&amp;"-9",Matches!$J$2:$J$201,0))-INDEX(Matches!$H$2:$H$201,MATCH($A1607&amp;"-9",Matches!$J$2:$J$201,0))),0,IF(T1607-U1607=INDEX(Matches!$G$2:$G$201,MATCH($A1607&amp;"-9",Matches!$J$2:$J$201,0))-INDEX(Matches!$H$2:$H$201,MATCH($A1607&amp;"-9",Matches!$J$2:$J$201,0)),3,2))))),""))</f>
        <v/>
      </c>
      <c r="AG1607" s="12" t="str">
        <f aca="false">IF(OR($B1607="",V1607="",W1607=""),"",IFERROR(IF(OR(INDEX(Matches!$I$2:$I$201,MATCH($A1607&amp;"-10",Matches!$J$2:$J$201,0))="Void",INDEX(Matches!$G$2:$G$201,MATCH($A1607&amp;"-10",Matches!$J$2:$J$201,0))="",INDEX(Matches!$H$2:$H$201,MATCH($A1607&amp;"-10",Matches!$J$2:$J$201,0))=""),"",IF(AND($C1607&lt;&gt;"",INDEX(Matches!$F$2:$F$201,MATCH($A1607&amp;"-10",Matches!$J$2:$J$201,0))&lt;&gt;"",$C1607&gt;=INDEX(Matches!$F$2:$F$201,MATCH($A1607&amp;"-10",Matches!$J$2:$J$201,0))),"",IF(AND(V1607=INDEX(Matches!$G$2:$G$201,MATCH($A1607&amp;"-10",Matches!$J$2:$J$201,0)),W1607=INDEX(Matches!$H$2:$H$201,MATCH($A1607&amp;"-10",Matches!$J$2:$J$201,0))),5,IF(SIGN(V1607-W1607)&lt;&gt;SIGN(INDEX(Matches!$G$2:$G$201,MATCH($A1607&amp;"-10",Matches!$J$2:$J$201,0))-INDEX(Matches!$H$2:$H$201,MATCH($A1607&amp;"-10",Matches!$J$2:$J$201,0))),0,IF(V1607-W1607=INDEX(Matches!$G$2:$G$201,MATCH($A1607&amp;"-10",Matches!$J$2:$J$201,0))-INDEX(Matches!$H$2:$H$201,MATCH($A1607&amp;"-10",Matches!$J$2:$J$201,0)),3,2))))),""))</f>
        <v/>
      </c>
      <c r="AH1607" s="13" t="str">
        <f aca="false">IF($B1607="","",SUM(X1607:AG1607))</f>
        <v/>
      </c>
      <c r="AI1607" s="12" t="str">
        <f aca="false">IF($B1607="","",COUNTIF(X1607:AG1607,5))</f>
        <v/>
      </c>
      <c r="AJ1607" s="12" t="str">
        <f aca="false">IF($B1607="","",COUNTIF(X1607:AG1607,"&gt;=2"))</f>
        <v/>
      </c>
      <c r="AK1607" s="12" t="str">
        <f aca="false">IF($B1607="","",COUNT(X1607:AG1607))</f>
        <v/>
      </c>
    </row>
    <row r="1608" customFormat="false" ht="15" hidden="false" customHeight="false" outlineLevel="0" collapsed="false">
      <c r="A1608" s="7"/>
      <c r="B1608" s="7"/>
      <c r="C1608" s="11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12" t="str">
        <f aca="false">IF(OR($B1608="",D1608="",E1608=""),"",IFERROR(IF(OR(INDEX(Matches!$I$2:$I$201,MATCH($A1608&amp;"-1",Matches!$J$2:$J$201,0))="Void",INDEX(Matches!$G$2:$G$201,MATCH($A1608&amp;"-1",Matches!$J$2:$J$201,0))="",INDEX(Matches!$H$2:$H$201,MATCH($A1608&amp;"-1",Matches!$J$2:$J$201,0))=""),"",IF(AND($C1608&lt;&gt;"",INDEX(Matches!$F$2:$F$201,MATCH($A1608&amp;"-1",Matches!$J$2:$J$201,0))&lt;&gt;"",$C1608&gt;=INDEX(Matches!$F$2:$F$201,MATCH($A1608&amp;"-1",Matches!$J$2:$J$201,0))),"",IF(AND(D1608=INDEX(Matches!$G$2:$G$201,MATCH($A1608&amp;"-1",Matches!$J$2:$J$201,0)),E1608=INDEX(Matches!$H$2:$H$201,MATCH($A1608&amp;"-1",Matches!$J$2:$J$201,0))),5,IF(SIGN(D1608-E1608)&lt;&gt;SIGN(INDEX(Matches!$G$2:$G$201,MATCH($A1608&amp;"-1",Matches!$J$2:$J$201,0))-INDEX(Matches!$H$2:$H$201,MATCH($A1608&amp;"-1",Matches!$J$2:$J$201,0))),0,IF(D1608-E1608=INDEX(Matches!$G$2:$G$201,MATCH($A1608&amp;"-1",Matches!$J$2:$J$201,0))-INDEX(Matches!$H$2:$H$201,MATCH($A1608&amp;"-1",Matches!$J$2:$J$201,0)),3,2))))),""))</f>
        <v/>
      </c>
      <c r="Y1608" s="12" t="str">
        <f aca="false">IF(OR($B1608="",F1608="",G1608=""),"",IFERROR(IF(OR(INDEX(Matches!$I$2:$I$201,MATCH($A1608&amp;"-2",Matches!$J$2:$J$201,0))="Void",INDEX(Matches!$G$2:$G$201,MATCH($A1608&amp;"-2",Matches!$J$2:$J$201,0))="",INDEX(Matches!$H$2:$H$201,MATCH($A1608&amp;"-2",Matches!$J$2:$J$201,0))=""),"",IF(AND($C1608&lt;&gt;"",INDEX(Matches!$F$2:$F$201,MATCH($A1608&amp;"-2",Matches!$J$2:$J$201,0))&lt;&gt;"",$C1608&gt;=INDEX(Matches!$F$2:$F$201,MATCH($A1608&amp;"-2",Matches!$J$2:$J$201,0))),"",IF(AND(F1608=INDEX(Matches!$G$2:$G$201,MATCH($A1608&amp;"-2",Matches!$J$2:$J$201,0)),G1608=INDEX(Matches!$H$2:$H$201,MATCH($A1608&amp;"-2",Matches!$J$2:$J$201,0))),5,IF(SIGN(F1608-G1608)&lt;&gt;SIGN(INDEX(Matches!$G$2:$G$201,MATCH($A1608&amp;"-2",Matches!$J$2:$J$201,0))-INDEX(Matches!$H$2:$H$201,MATCH($A1608&amp;"-2",Matches!$J$2:$J$201,0))),0,IF(F1608-G1608=INDEX(Matches!$G$2:$G$201,MATCH($A1608&amp;"-2",Matches!$J$2:$J$201,0))-INDEX(Matches!$H$2:$H$201,MATCH($A1608&amp;"-2",Matches!$J$2:$J$201,0)),3,2))))),""))</f>
        <v/>
      </c>
      <c r="Z1608" s="12" t="str">
        <f aca="false">IF(OR($B1608="",H1608="",I1608=""),"",IFERROR(IF(OR(INDEX(Matches!$I$2:$I$201,MATCH($A1608&amp;"-3",Matches!$J$2:$J$201,0))="Void",INDEX(Matches!$G$2:$G$201,MATCH($A1608&amp;"-3",Matches!$J$2:$J$201,0))="",INDEX(Matches!$H$2:$H$201,MATCH($A1608&amp;"-3",Matches!$J$2:$J$201,0))=""),"",IF(AND($C1608&lt;&gt;"",INDEX(Matches!$F$2:$F$201,MATCH($A1608&amp;"-3",Matches!$J$2:$J$201,0))&lt;&gt;"",$C1608&gt;=INDEX(Matches!$F$2:$F$201,MATCH($A1608&amp;"-3",Matches!$J$2:$J$201,0))),"",IF(AND(H1608=INDEX(Matches!$G$2:$G$201,MATCH($A1608&amp;"-3",Matches!$J$2:$J$201,0)),I1608=INDEX(Matches!$H$2:$H$201,MATCH($A1608&amp;"-3",Matches!$J$2:$J$201,0))),5,IF(SIGN(H1608-I1608)&lt;&gt;SIGN(INDEX(Matches!$G$2:$G$201,MATCH($A1608&amp;"-3",Matches!$J$2:$J$201,0))-INDEX(Matches!$H$2:$H$201,MATCH($A1608&amp;"-3",Matches!$J$2:$J$201,0))),0,IF(H1608-I1608=INDEX(Matches!$G$2:$G$201,MATCH($A1608&amp;"-3",Matches!$J$2:$J$201,0))-INDEX(Matches!$H$2:$H$201,MATCH($A1608&amp;"-3",Matches!$J$2:$J$201,0)),3,2))))),""))</f>
        <v/>
      </c>
      <c r="AA1608" s="12" t="str">
        <f aca="false">IF(OR($B1608="",J1608="",K1608=""),"",IFERROR(IF(OR(INDEX(Matches!$I$2:$I$201,MATCH($A1608&amp;"-4",Matches!$J$2:$J$201,0))="Void",INDEX(Matches!$G$2:$G$201,MATCH($A1608&amp;"-4",Matches!$J$2:$J$201,0))="",INDEX(Matches!$H$2:$H$201,MATCH($A1608&amp;"-4",Matches!$J$2:$J$201,0))=""),"",IF(AND($C1608&lt;&gt;"",INDEX(Matches!$F$2:$F$201,MATCH($A1608&amp;"-4",Matches!$J$2:$J$201,0))&lt;&gt;"",$C1608&gt;=INDEX(Matches!$F$2:$F$201,MATCH($A1608&amp;"-4",Matches!$J$2:$J$201,0))),"",IF(AND(J1608=INDEX(Matches!$G$2:$G$201,MATCH($A1608&amp;"-4",Matches!$J$2:$J$201,0)),K1608=INDEX(Matches!$H$2:$H$201,MATCH($A1608&amp;"-4",Matches!$J$2:$J$201,0))),5,IF(SIGN(J1608-K1608)&lt;&gt;SIGN(INDEX(Matches!$G$2:$G$201,MATCH($A1608&amp;"-4",Matches!$J$2:$J$201,0))-INDEX(Matches!$H$2:$H$201,MATCH($A1608&amp;"-4",Matches!$J$2:$J$201,0))),0,IF(J1608-K1608=INDEX(Matches!$G$2:$G$201,MATCH($A1608&amp;"-4",Matches!$J$2:$J$201,0))-INDEX(Matches!$H$2:$H$201,MATCH($A1608&amp;"-4",Matches!$J$2:$J$201,0)),3,2))))),""))</f>
        <v/>
      </c>
      <c r="AB1608" s="12" t="str">
        <f aca="false">IF(OR($B1608="",L1608="",M1608=""),"",IFERROR(IF(OR(INDEX(Matches!$I$2:$I$201,MATCH($A1608&amp;"-5",Matches!$J$2:$J$201,0))="Void",INDEX(Matches!$G$2:$G$201,MATCH($A1608&amp;"-5",Matches!$J$2:$J$201,0))="",INDEX(Matches!$H$2:$H$201,MATCH($A1608&amp;"-5",Matches!$J$2:$J$201,0))=""),"",IF(AND($C1608&lt;&gt;"",INDEX(Matches!$F$2:$F$201,MATCH($A1608&amp;"-5",Matches!$J$2:$J$201,0))&lt;&gt;"",$C1608&gt;=INDEX(Matches!$F$2:$F$201,MATCH($A1608&amp;"-5",Matches!$J$2:$J$201,0))),"",IF(AND(L1608=INDEX(Matches!$G$2:$G$201,MATCH($A1608&amp;"-5",Matches!$J$2:$J$201,0)),M1608=INDEX(Matches!$H$2:$H$201,MATCH($A1608&amp;"-5",Matches!$J$2:$J$201,0))),5,IF(SIGN(L1608-M1608)&lt;&gt;SIGN(INDEX(Matches!$G$2:$G$201,MATCH($A1608&amp;"-5",Matches!$J$2:$J$201,0))-INDEX(Matches!$H$2:$H$201,MATCH($A1608&amp;"-5",Matches!$J$2:$J$201,0))),0,IF(L1608-M1608=INDEX(Matches!$G$2:$G$201,MATCH($A1608&amp;"-5",Matches!$J$2:$J$201,0))-INDEX(Matches!$H$2:$H$201,MATCH($A1608&amp;"-5",Matches!$J$2:$J$201,0)),3,2))))),""))</f>
        <v/>
      </c>
      <c r="AC1608" s="12" t="str">
        <f aca="false">IF(OR($B1608="",N1608="",O1608=""),"",IFERROR(IF(OR(INDEX(Matches!$I$2:$I$201,MATCH($A1608&amp;"-6",Matches!$J$2:$J$201,0))="Void",INDEX(Matches!$G$2:$G$201,MATCH($A1608&amp;"-6",Matches!$J$2:$J$201,0))="",INDEX(Matches!$H$2:$H$201,MATCH($A1608&amp;"-6",Matches!$J$2:$J$201,0))=""),"",IF(AND($C1608&lt;&gt;"",INDEX(Matches!$F$2:$F$201,MATCH($A1608&amp;"-6",Matches!$J$2:$J$201,0))&lt;&gt;"",$C1608&gt;=INDEX(Matches!$F$2:$F$201,MATCH($A1608&amp;"-6",Matches!$J$2:$J$201,0))),"",IF(AND(N1608=INDEX(Matches!$G$2:$G$201,MATCH($A1608&amp;"-6",Matches!$J$2:$J$201,0)),O1608=INDEX(Matches!$H$2:$H$201,MATCH($A1608&amp;"-6",Matches!$J$2:$J$201,0))),5,IF(SIGN(N1608-O1608)&lt;&gt;SIGN(INDEX(Matches!$G$2:$G$201,MATCH($A1608&amp;"-6",Matches!$J$2:$J$201,0))-INDEX(Matches!$H$2:$H$201,MATCH($A1608&amp;"-6",Matches!$J$2:$J$201,0))),0,IF(N1608-O1608=INDEX(Matches!$G$2:$G$201,MATCH($A1608&amp;"-6",Matches!$J$2:$J$201,0))-INDEX(Matches!$H$2:$H$201,MATCH($A1608&amp;"-6",Matches!$J$2:$J$201,0)),3,2))))),""))</f>
        <v/>
      </c>
      <c r="AD1608" s="12" t="str">
        <f aca="false">IF(OR($B1608="",P1608="",Q1608=""),"",IFERROR(IF(OR(INDEX(Matches!$I$2:$I$201,MATCH($A1608&amp;"-7",Matches!$J$2:$J$201,0))="Void",INDEX(Matches!$G$2:$G$201,MATCH($A1608&amp;"-7",Matches!$J$2:$J$201,0))="",INDEX(Matches!$H$2:$H$201,MATCH($A1608&amp;"-7",Matches!$J$2:$J$201,0))=""),"",IF(AND($C1608&lt;&gt;"",INDEX(Matches!$F$2:$F$201,MATCH($A1608&amp;"-7",Matches!$J$2:$J$201,0))&lt;&gt;"",$C1608&gt;=INDEX(Matches!$F$2:$F$201,MATCH($A1608&amp;"-7",Matches!$J$2:$J$201,0))),"",IF(AND(P1608=INDEX(Matches!$G$2:$G$201,MATCH($A1608&amp;"-7",Matches!$J$2:$J$201,0)),Q1608=INDEX(Matches!$H$2:$H$201,MATCH($A1608&amp;"-7",Matches!$J$2:$J$201,0))),5,IF(SIGN(P1608-Q1608)&lt;&gt;SIGN(INDEX(Matches!$G$2:$G$201,MATCH($A1608&amp;"-7",Matches!$J$2:$J$201,0))-INDEX(Matches!$H$2:$H$201,MATCH($A1608&amp;"-7",Matches!$J$2:$J$201,0))),0,IF(P1608-Q1608=INDEX(Matches!$G$2:$G$201,MATCH($A1608&amp;"-7",Matches!$J$2:$J$201,0))-INDEX(Matches!$H$2:$H$201,MATCH($A1608&amp;"-7",Matches!$J$2:$J$201,0)),3,2))))),""))</f>
        <v/>
      </c>
      <c r="AE1608" s="12" t="str">
        <f aca="false">IF(OR($B1608="",R1608="",S1608=""),"",IFERROR(IF(OR(INDEX(Matches!$I$2:$I$201,MATCH($A1608&amp;"-8",Matches!$J$2:$J$201,0))="Void",INDEX(Matches!$G$2:$G$201,MATCH($A1608&amp;"-8",Matches!$J$2:$J$201,0))="",INDEX(Matches!$H$2:$H$201,MATCH($A1608&amp;"-8",Matches!$J$2:$J$201,0))=""),"",IF(AND($C1608&lt;&gt;"",INDEX(Matches!$F$2:$F$201,MATCH($A1608&amp;"-8",Matches!$J$2:$J$201,0))&lt;&gt;"",$C1608&gt;=INDEX(Matches!$F$2:$F$201,MATCH($A1608&amp;"-8",Matches!$J$2:$J$201,0))),"",IF(AND(R1608=INDEX(Matches!$G$2:$G$201,MATCH($A1608&amp;"-8",Matches!$J$2:$J$201,0)),S1608=INDEX(Matches!$H$2:$H$201,MATCH($A1608&amp;"-8",Matches!$J$2:$J$201,0))),5,IF(SIGN(R1608-S1608)&lt;&gt;SIGN(INDEX(Matches!$G$2:$G$201,MATCH($A1608&amp;"-8",Matches!$J$2:$J$201,0))-INDEX(Matches!$H$2:$H$201,MATCH($A1608&amp;"-8",Matches!$J$2:$J$201,0))),0,IF(R1608-S1608=INDEX(Matches!$G$2:$G$201,MATCH($A1608&amp;"-8",Matches!$J$2:$J$201,0))-INDEX(Matches!$H$2:$H$201,MATCH($A1608&amp;"-8",Matches!$J$2:$J$201,0)),3,2))))),""))</f>
        <v/>
      </c>
      <c r="AF1608" s="12" t="str">
        <f aca="false">IF(OR($B1608="",T1608="",U1608=""),"",IFERROR(IF(OR(INDEX(Matches!$I$2:$I$201,MATCH($A1608&amp;"-9",Matches!$J$2:$J$201,0))="Void",INDEX(Matches!$G$2:$G$201,MATCH($A1608&amp;"-9",Matches!$J$2:$J$201,0))="",INDEX(Matches!$H$2:$H$201,MATCH($A1608&amp;"-9",Matches!$J$2:$J$201,0))=""),"",IF(AND($C1608&lt;&gt;"",INDEX(Matches!$F$2:$F$201,MATCH($A1608&amp;"-9",Matches!$J$2:$J$201,0))&lt;&gt;"",$C1608&gt;=INDEX(Matches!$F$2:$F$201,MATCH($A1608&amp;"-9",Matches!$J$2:$J$201,0))),"",IF(AND(T1608=INDEX(Matches!$G$2:$G$201,MATCH($A1608&amp;"-9",Matches!$J$2:$J$201,0)),U1608=INDEX(Matches!$H$2:$H$201,MATCH($A1608&amp;"-9",Matches!$J$2:$J$201,0))),5,IF(SIGN(T1608-U1608)&lt;&gt;SIGN(INDEX(Matches!$G$2:$G$201,MATCH($A1608&amp;"-9",Matches!$J$2:$J$201,0))-INDEX(Matches!$H$2:$H$201,MATCH($A1608&amp;"-9",Matches!$J$2:$J$201,0))),0,IF(T1608-U1608=INDEX(Matches!$G$2:$G$201,MATCH($A1608&amp;"-9",Matches!$J$2:$J$201,0))-INDEX(Matches!$H$2:$H$201,MATCH($A1608&amp;"-9",Matches!$J$2:$J$201,0)),3,2))))),""))</f>
        <v/>
      </c>
      <c r="AG1608" s="12" t="str">
        <f aca="false">IF(OR($B1608="",V1608="",W1608=""),"",IFERROR(IF(OR(INDEX(Matches!$I$2:$I$201,MATCH($A1608&amp;"-10",Matches!$J$2:$J$201,0))="Void",INDEX(Matches!$G$2:$G$201,MATCH($A1608&amp;"-10",Matches!$J$2:$J$201,0))="",INDEX(Matches!$H$2:$H$201,MATCH($A1608&amp;"-10",Matches!$J$2:$J$201,0))=""),"",IF(AND($C1608&lt;&gt;"",INDEX(Matches!$F$2:$F$201,MATCH($A1608&amp;"-10",Matches!$J$2:$J$201,0))&lt;&gt;"",$C1608&gt;=INDEX(Matches!$F$2:$F$201,MATCH($A1608&amp;"-10",Matches!$J$2:$J$201,0))),"",IF(AND(V1608=INDEX(Matches!$G$2:$G$201,MATCH($A1608&amp;"-10",Matches!$J$2:$J$201,0)),W1608=INDEX(Matches!$H$2:$H$201,MATCH($A1608&amp;"-10",Matches!$J$2:$J$201,0))),5,IF(SIGN(V1608-W1608)&lt;&gt;SIGN(INDEX(Matches!$G$2:$G$201,MATCH($A1608&amp;"-10",Matches!$J$2:$J$201,0))-INDEX(Matches!$H$2:$H$201,MATCH($A1608&amp;"-10",Matches!$J$2:$J$201,0))),0,IF(V1608-W1608=INDEX(Matches!$G$2:$G$201,MATCH($A1608&amp;"-10",Matches!$J$2:$J$201,0))-INDEX(Matches!$H$2:$H$201,MATCH($A1608&amp;"-10",Matches!$J$2:$J$201,0)),3,2))))),""))</f>
        <v/>
      </c>
      <c r="AH1608" s="13" t="str">
        <f aca="false">IF($B1608="","",SUM(X1608:AG1608))</f>
        <v/>
      </c>
      <c r="AI1608" s="12" t="str">
        <f aca="false">IF($B1608="","",COUNTIF(X1608:AG1608,5))</f>
        <v/>
      </c>
      <c r="AJ1608" s="12" t="str">
        <f aca="false">IF($B1608="","",COUNTIF(X1608:AG1608,"&gt;=2"))</f>
        <v/>
      </c>
      <c r="AK1608" s="12" t="str">
        <f aca="false">IF($B1608="","",COUNT(X1608:AG1608))</f>
        <v/>
      </c>
    </row>
    <row r="1609" customFormat="false" ht="15" hidden="false" customHeight="false" outlineLevel="0" collapsed="false">
      <c r="A1609" s="7"/>
      <c r="B1609" s="7"/>
      <c r="C1609" s="11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12" t="str">
        <f aca="false">IF(OR($B1609="",D1609="",E1609=""),"",IFERROR(IF(OR(INDEX(Matches!$I$2:$I$201,MATCH($A1609&amp;"-1",Matches!$J$2:$J$201,0))="Void",INDEX(Matches!$G$2:$G$201,MATCH($A1609&amp;"-1",Matches!$J$2:$J$201,0))="",INDEX(Matches!$H$2:$H$201,MATCH($A1609&amp;"-1",Matches!$J$2:$J$201,0))=""),"",IF(AND($C1609&lt;&gt;"",INDEX(Matches!$F$2:$F$201,MATCH($A1609&amp;"-1",Matches!$J$2:$J$201,0))&lt;&gt;"",$C1609&gt;=INDEX(Matches!$F$2:$F$201,MATCH($A1609&amp;"-1",Matches!$J$2:$J$201,0))),"",IF(AND(D1609=INDEX(Matches!$G$2:$G$201,MATCH($A1609&amp;"-1",Matches!$J$2:$J$201,0)),E1609=INDEX(Matches!$H$2:$H$201,MATCH($A1609&amp;"-1",Matches!$J$2:$J$201,0))),5,IF(SIGN(D1609-E1609)&lt;&gt;SIGN(INDEX(Matches!$G$2:$G$201,MATCH($A1609&amp;"-1",Matches!$J$2:$J$201,0))-INDEX(Matches!$H$2:$H$201,MATCH($A1609&amp;"-1",Matches!$J$2:$J$201,0))),0,IF(D1609-E1609=INDEX(Matches!$G$2:$G$201,MATCH($A1609&amp;"-1",Matches!$J$2:$J$201,0))-INDEX(Matches!$H$2:$H$201,MATCH($A1609&amp;"-1",Matches!$J$2:$J$201,0)),3,2))))),""))</f>
        <v/>
      </c>
      <c r="Y1609" s="12" t="str">
        <f aca="false">IF(OR($B1609="",F1609="",G1609=""),"",IFERROR(IF(OR(INDEX(Matches!$I$2:$I$201,MATCH($A1609&amp;"-2",Matches!$J$2:$J$201,0))="Void",INDEX(Matches!$G$2:$G$201,MATCH($A1609&amp;"-2",Matches!$J$2:$J$201,0))="",INDEX(Matches!$H$2:$H$201,MATCH($A1609&amp;"-2",Matches!$J$2:$J$201,0))=""),"",IF(AND($C1609&lt;&gt;"",INDEX(Matches!$F$2:$F$201,MATCH($A1609&amp;"-2",Matches!$J$2:$J$201,0))&lt;&gt;"",$C1609&gt;=INDEX(Matches!$F$2:$F$201,MATCH($A1609&amp;"-2",Matches!$J$2:$J$201,0))),"",IF(AND(F1609=INDEX(Matches!$G$2:$G$201,MATCH($A1609&amp;"-2",Matches!$J$2:$J$201,0)),G1609=INDEX(Matches!$H$2:$H$201,MATCH($A1609&amp;"-2",Matches!$J$2:$J$201,0))),5,IF(SIGN(F1609-G1609)&lt;&gt;SIGN(INDEX(Matches!$G$2:$G$201,MATCH($A1609&amp;"-2",Matches!$J$2:$J$201,0))-INDEX(Matches!$H$2:$H$201,MATCH($A1609&amp;"-2",Matches!$J$2:$J$201,0))),0,IF(F1609-G1609=INDEX(Matches!$G$2:$G$201,MATCH($A1609&amp;"-2",Matches!$J$2:$J$201,0))-INDEX(Matches!$H$2:$H$201,MATCH($A1609&amp;"-2",Matches!$J$2:$J$201,0)),3,2))))),""))</f>
        <v/>
      </c>
      <c r="Z1609" s="12" t="str">
        <f aca="false">IF(OR($B1609="",H1609="",I1609=""),"",IFERROR(IF(OR(INDEX(Matches!$I$2:$I$201,MATCH($A1609&amp;"-3",Matches!$J$2:$J$201,0))="Void",INDEX(Matches!$G$2:$G$201,MATCH($A1609&amp;"-3",Matches!$J$2:$J$201,0))="",INDEX(Matches!$H$2:$H$201,MATCH($A1609&amp;"-3",Matches!$J$2:$J$201,0))=""),"",IF(AND($C1609&lt;&gt;"",INDEX(Matches!$F$2:$F$201,MATCH($A1609&amp;"-3",Matches!$J$2:$J$201,0))&lt;&gt;"",$C1609&gt;=INDEX(Matches!$F$2:$F$201,MATCH($A1609&amp;"-3",Matches!$J$2:$J$201,0))),"",IF(AND(H1609=INDEX(Matches!$G$2:$G$201,MATCH($A1609&amp;"-3",Matches!$J$2:$J$201,0)),I1609=INDEX(Matches!$H$2:$H$201,MATCH($A1609&amp;"-3",Matches!$J$2:$J$201,0))),5,IF(SIGN(H1609-I1609)&lt;&gt;SIGN(INDEX(Matches!$G$2:$G$201,MATCH($A1609&amp;"-3",Matches!$J$2:$J$201,0))-INDEX(Matches!$H$2:$H$201,MATCH($A1609&amp;"-3",Matches!$J$2:$J$201,0))),0,IF(H1609-I1609=INDEX(Matches!$G$2:$G$201,MATCH($A1609&amp;"-3",Matches!$J$2:$J$201,0))-INDEX(Matches!$H$2:$H$201,MATCH($A1609&amp;"-3",Matches!$J$2:$J$201,0)),3,2))))),""))</f>
        <v/>
      </c>
      <c r="AA1609" s="12" t="str">
        <f aca="false">IF(OR($B1609="",J1609="",K1609=""),"",IFERROR(IF(OR(INDEX(Matches!$I$2:$I$201,MATCH($A1609&amp;"-4",Matches!$J$2:$J$201,0))="Void",INDEX(Matches!$G$2:$G$201,MATCH($A1609&amp;"-4",Matches!$J$2:$J$201,0))="",INDEX(Matches!$H$2:$H$201,MATCH($A1609&amp;"-4",Matches!$J$2:$J$201,0))=""),"",IF(AND($C1609&lt;&gt;"",INDEX(Matches!$F$2:$F$201,MATCH($A1609&amp;"-4",Matches!$J$2:$J$201,0))&lt;&gt;"",$C1609&gt;=INDEX(Matches!$F$2:$F$201,MATCH($A1609&amp;"-4",Matches!$J$2:$J$201,0))),"",IF(AND(J1609=INDEX(Matches!$G$2:$G$201,MATCH($A1609&amp;"-4",Matches!$J$2:$J$201,0)),K1609=INDEX(Matches!$H$2:$H$201,MATCH($A1609&amp;"-4",Matches!$J$2:$J$201,0))),5,IF(SIGN(J1609-K1609)&lt;&gt;SIGN(INDEX(Matches!$G$2:$G$201,MATCH($A1609&amp;"-4",Matches!$J$2:$J$201,0))-INDEX(Matches!$H$2:$H$201,MATCH($A1609&amp;"-4",Matches!$J$2:$J$201,0))),0,IF(J1609-K1609=INDEX(Matches!$G$2:$G$201,MATCH($A1609&amp;"-4",Matches!$J$2:$J$201,0))-INDEX(Matches!$H$2:$H$201,MATCH($A1609&amp;"-4",Matches!$J$2:$J$201,0)),3,2))))),""))</f>
        <v/>
      </c>
      <c r="AB1609" s="12" t="str">
        <f aca="false">IF(OR($B1609="",L1609="",M1609=""),"",IFERROR(IF(OR(INDEX(Matches!$I$2:$I$201,MATCH($A1609&amp;"-5",Matches!$J$2:$J$201,0))="Void",INDEX(Matches!$G$2:$G$201,MATCH($A1609&amp;"-5",Matches!$J$2:$J$201,0))="",INDEX(Matches!$H$2:$H$201,MATCH($A1609&amp;"-5",Matches!$J$2:$J$201,0))=""),"",IF(AND($C1609&lt;&gt;"",INDEX(Matches!$F$2:$F$201,MATCH($A1609&amp;"-5",Matches!$J$2:$J$201,0))&lt;&gt;"",$C1609&gt;=INDEX(Matches!$F$2:$F$201,MATCH($A1609&amp;"-5",Matches!$J$2:$J$201,0))),"",IF(AND(L1609=INDEX(Matches!$G$2:$G$201,MATCH($A1609&amp;"-5",Matches!$J$2:$J$201,0)),M1609=INDEX(Matches!$H$2:$H$201,MATCH($A1609&amp;"-5",Matches!$J$2:$J$201,0))),5,IF(SIGN(L1609-M1609)&lt;&gt;SIGN(INDEX(Matches!$G$2:$G$201,MATCH($A1609&amp;"-5",Matches!$J$2:$J$201,0))-INDEX(Matches!$H$2:$H$201,MATCH($A1609&amp;"-5",Matches!$J$2:$J$201,0))),0,IF(L1609-M1609=INDEX(Matches!$G$2:$G$201,MATCH($A1609&amp;"-5",Matches!$J$2:$J$201,0))-INDEX(Matches!$H$2:$H$201,MATCH($A1609&amp;"-5",Matches!$J$2:$J$201,0)),3,2))))),""))</f>
        <v/>
      </c>
      <c r="AC1609" s="12" t="str">
        <f aca="false">IF(OR($B1609="",N1609="",O1609=""),"",IFERROR(IF(OR(INDEX(Matches!$I$2:$I$201,MATCH($A1609&amp;"-6",Matches!$J$2:$J$201,0))="Void",INDEX(Matches!$G$2:$G$201,MATCH($A1609&amp;"-6",Matches!$J$2:$J$201,0))="",INDEX(Matches!$H$2:$H$201,MATCH($A1609&amp;"-6",Matches!$J$2:$J$201,0))=""),"",IF(AND($C1609&lt;&gt;"",INDEX(Matches!$F$2:$F$201,MATCH($A1609&amp;"-6",Matches!$J$2:$J$201,0))&lt;&gt;"",$C1609&gt;=INDEX(Matches!$F$2:$F$201,MATCH($A1609&amp;"-6",Matches!$J$2:$J$201,0))),"",IF(AND(N1609=INDEX(Matches!$G$2:$G$201,MATCH($A1609&amp;"-6",Matches!$J$2:$J$201,0)),O1609=INDEX(Matches!$H$2:$H$201,MATCH($A1609&amp;"-6",Matches!$J$2:$J$201,0))),5,IF(SIGN(N1609-O1609)&lt;&gt;SIGN(INDEX(Matches!$G$2:$G$201,MATCH($A1609&amp;"-6",Matches!$J$2:$J$201,0))-INDEX(Matches!$H$2:$H$201,MATCH($A1609&amp;"-6",Matches!$J$2:$J$201,0))),0,IF(N1609-O1609=INDEX(Matches!$G$2:$G$201,MATCH($A1609&amp;"-6",Matches!$J$2:$J$201,0))-INDEX(Matches!$H$2:$H$201,MATCH($A1609&amp;"-6",Matches!$J$2:$J$201,0)),3,2))))),""))</f>
        <v/>
      </c>
      <c r="AD1609" s="12" t="str">
        <f aca="false">IF(OR($B1609="",P1609="",Q1609=""),"",IFERROR(IF(OR(INDEX(Matches!$I$2:$I$201,MATCH($A1609&amp;"-7",Matches!$J$2:$J$201,0))="Void",INDEX(Matches!$G$2:$G$201,MATCH($A1609&amp;"-7",Matches!$J$2:$J$201,0))="",INDEX(Matches!$H$2:$H$201,MATCH($A1609&amp;"-7",Matches!$J$2:$J$201,0))=""),"",IF(AND($C1609&lt;&gt;"",INDEX(Matches!$F$2:$F$201,MATCH($A1609&amp;"-7",Matches!$J$2:$J$201,0))&lt;&gt;"",$C1609&gt;=INDEX(Matches!$F$2:$F$201,MATCH($A1609&amp;"-7",Matches!$J$2:$J$201,0))),"",IF(AND(P1609=INDEX(Matches!$G$2:$G$201,MATCH($A1609&amp;"-7",Matches!$J$2:$J$201,0)),Q1609=INDEX(Matches!$H$2:$H$201,MATCH($A1609&amp;"-7",Matches!$J$2:$J$201,0))),5,IF(SIGN(P1609-Q1609)&lt;&gt;SIGN(INDEX(Matches!$G$2:$G$201,MATCH($A1609&amp;"-7",Matches!$J$2:$J$201,0))-INDEX(Matches!$H$2:$H$201,MATCH($A1609&amp;"-7",Matches!$J$2:$J$201,0))),0,IF(P1609-Q1609=INDEX(Matches!$G$2:$G$201,MATCH($A1609&amp;"-7",Matches!$J$2:$J$201,0))-INDEX(Matches!$H$2:$H$201,MATCH($A1609&amp;"-7",Matches!$J$2:$J$201,0)),3,2))))),""))</f>
        <v/>
      </c>
      <c r="AE1609" s="12" t="str">
        <f aca="false">IF(OR($B1609="",R1609="",S1609=""),"",IFERROR(IF(OR(INDEX(Matches!$I$2:$I$201,MATCH($A1609&amp;"-8",Matches!$J$2:$J$201,0))="Void",INDEX(Matches!$G$2:$G$201,MATCH($A1609&amp;"-8",Matches!$J$2:$J$201,0))="",INDEX(Matches!$H$2:$H$201,MATCH($A1609&amp;"-8",Matches!$J$2:$J$201,0))=""),"",IF(AND($C1609&lt;&gt;"",INDEX(Matches!$F$2:$F$201,MATCH($A1609&amp;"-8",Matches!$J$2:$J$201,0))&lt;&gt;"",$C1609&gt;=INDEX(Matches!$F$2:$F$201,MATCH($A1609&amp;"-8",Matches!$J$2:$J$201,0))),"",IF(AND(R1609=INDEX(Matches!$G$2:$G$201,MATCH($A1609&amp;"-8",Matches!$J$2:$J$201,0)),S1609=INDEX(Matches!$H$2:$H$201,MATCH($A1609&amp;"-8",Matches!$J$2:$J$201,0))),5,IF(SIGN(R1609-S1609)&lt;&gt;SIGN(INDEX(Matches!$G$2:$G$201,MATCH($A1609&amp;"-8",Matches!$J$2:$J$201,0))-INDEX(Matches!$H$2:$H$201,MATCH($A1609&amp;"-8",Matches!$J$2:$J$201,0))),0,IF(R1609-S1609=INDEX(Matches!$G$2:$G$201,MATCH($A1609&amp;"-8",Matches!$J$2:$J$201,0))-INDEX(Matches!$H$2:$H$201,MATCH($A1609&amp;"-8",Matches!$J$2:$J$201,0)),3,2))))),""))</f>
        <v/>
      </c>
      <c r="AF1609" s="12" t="str">
        <f aca="false">IF(OR($B1609="",T1609="",U1609=""),"",IFERROR(IF(OR(INDEX(Matches!$I$2:$I$201,MATCH($A1609&amp;"-9",Matches!$J$2:$J$201,0))="Void",INDEX(Matches!$G$2:$G$201,MATCH($A1609&amp;"-9",Matches!$J$2:$J$201,0))="",INDEX(Matches!$H$2:$H$201,MATCH($A1609&amp;"-9",Matches!$J$2:$J$201,0))=""),"",IF(AND($C1609&lt;&gt;"",INDEX(Matches!$F$2:$F$201,MATCH($A1609&amp;"-9",Matches!$J$2:$J$201,0))&lt;&gt;"",$C1609&gt;=INDEX(Matches!$F$2:$F$201,MATCH($A1609&amp;"-9",Matches!$J$2:$J$201,0))),"",IF(AND(T1609=INDEX(Matches!$G$2:$G$201,MATCH($A1609&amp;"-9",Matches!$J$2:$J$201,0)),U1609=INDEX(Matches!$H$2:$H$201,MATCH($A1609&amp;"-9",Matches!$J$2:$J$201,0))),5,IF(SIGN(T1609-U1609)&lt;&gt;SIGN(INDEX(Matches!$G$2:$G$201,MATCH($A1609&amp;"-9",Matches!$J$2:$J$201,0))-INDEX(Matches!$H$2:$H$201,MATCH($A1609&amp;"-9",Matches!$J$2:$J$201,0))),0,IF(T1609-U1609=INDEX(Matches!$G$2:$G$201,MATCH($A1609&amp;"-9",Matches!$J$2:$J$201,0))-INDEX(Matches!$H$2:$H$201,MATCH($A1609&amp;"-9",Matches!$J$2:$J$201,0)),3,2))))),""))</f>
        <v/>
      </c>
      <c r="AG1609" s="12" t="str">
        <f aca="false">IF(OR($B1609="",V1609="",W1609=""),"",IFERROR(IF(OR(INDEX(Matches!$I$2:$I$201,MATCH($A1609&amp;"-10",Matches!$J$2:$J$201,0))="Void",INDEX(Matches!$G$2:$G$201,MATCH($A1609&amp;"-10",Matches!$J$2:$J$201,0))="",INDEX(Matches!$H$2:$H$201,MATCH($A1609&amp;"-10",Matches!$J$2:$J$201,0))=""),"",IF(AND($C1609&lt;&gt;"",INDEX(Matches!$F$2:$F$201,MATCH($A1609&amp;"-10",Matches!$J$2:$J$201,0))&lt;&gt;"",$C1609&gt;=INDEX(Matches!$F$2:$F$201,MATCH($A1609&amp;"-10",Matches!$J$2:$J$201,0))),"",IF(AND(V1609=INDEX(Matches!$G$2:$G$201,MATCH($A1609&amp;"-10",Matches!$J$2:$J$201,0)),W1609=INDEX(Matches!$H$2:$H$201,MATCH($A1609&amp;"-10",Matches!$J$2:$J$201,0))),5,IF(SIGN(V1609-W1609)&lt;&gt;SIGN(INDEX(Matches!$G$2:$G$201,MATCH($A1609&amp;"-10",Matches!$J$2:$J$201,0))-INDEX(Matches!$H$2:$H$201,MATCH($A1609&amp;"-10",Matches!$J$2:$J$201,0))),0,IF(V1609-W1609=INDEX(Matches!$G$2:$G$201,MATCH($A1609&amp;"-10",Matches!$J$2:$J$201,0))-INDEX(Matches!$H$2:$H$201,MATCH($A1609&amp;"-10",Matches!$J$2:$J$201,0)),3,2))))),""))</f>
        <v/>
      </c>
      <c r="AH1609" s="13" t="str">
        <f aca="false">IF($B1609="","",SUM(X1609:AG1609))</f>
        <v/>
      </c>
      <c r="AI1609" s="12" t="str">
        <f aca="false">IF($B1609="","",COUNTIF(X1609:AG1609,5))</f>
        <v/>
      </c>
      <c r="AJ1609" s="12" t="str">
        <f aca="false">IF($B1609="","",COUNTIF(X1609:AG1609,"&gt;=2"))</f>
        <v/>
      </c>
      <c r="AK1609" s="12" t="str">
        <f aca="false">IF($B1609="","",COUNT(X1609:AG1609))</f>
        <v/>
      </c>
    </row>
    <row r="1610" customFormat="false" ht="15" hidden="false" customHeight="false" outlineLevel="0" collapsed="false">
      <c r="A1610" s="7"/>
      <c r="B1610" s="7"/>
      <c r="C1610" s="11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12" t="str">
        <f aca="false">IF(OR($B1610="",D1610="",E1610=""),"",IFERROR(IF(OR(INDEX(Matches!$I$2:$I$201,MATCH($A1610&amp;"-1",Matches!$J$2:$J$201,0))="Void",INDEX(Matches!$G$2:$G$201,MATCH($A1610&amp;"-1",Matches!$J$2:$J$201,0))="",INDEX(Matches!$H$2:$H$201,MATCH($A1610&amp;"-1",Matches!$J$2:$J$201,0))=""),"",IF(AND($C1610&lt;&gt;"",INDEX(Matches!$F$2:$F$201,MATCH($A1610&amp;"-1",Matches!$J$2:$J$201,0))&lt;&gt;"",$C1610&gt;=INDEX(Matches!$F$2:$F$201,MATCH($A1610&amp;"-1",Matches!$J$2:$J$201,0))),"",IF(AND(D1610=INDEX(Matches!$G$2:$G$201,MATCH($A1610&amp;"-1",Matches!$J$2:$J$201,0)),E1610=INDEX(Matches!$H$2:$H$201,MATCH($A1610&amp;"-1",Matches!$J$2:$J$201,0))),5,IF(SIGN(D1610-E1610)&lt;&gt;SIGN(INDEX(Matches!$G$2:$G$201,MATCH($A1610&amp;"-1",Matches!$J$2:$J$201,0))-INDEX(Matches!$H$2:$H$201,MATCH($A1610&amp;"-1",Matches!$J$2:$J$201,0))),0,IF(D1610-E1610=INDEX(Matches!$G$2:$G$201,MATCH($A1610&amp;"-1",Matches!$J$2:$J$201,0))-INDEX(Matches!$H$2:$H$201,MATCH($A1610&amp;"-1",Matches!$J$2:$J$201,0)),3,2))))),""))</f>
        <v/>
      </c>
      <c r="Y1610" s="12" t="str">
        <f aca="false">IF(OR($B1610="",F1610="",G1610=""),"",IFERROR(IF(OR(INDEX(Matches!$I$2:$I$201,MATCH($A1610&amp;"-2",Matches!$J$2:$J$201,0))="Void",INDEX(Matches!$G$2:$G$201,MATCH($A1610&amp;"-2",Matches!$J$2:$J$201,0))="",INDEX(Matches!$H$2:$H$201,MATCH($A1610&amp;"-2",Matches!$J$2:$J$201,0))=""),"",IF(AND($C1610&lt;&gt;"",INDEX(Matches!$F$2:$F$201,MATCH($A1610&amp;"-2",Matches!$J$2:$J$201,0))&lt;&gt;"",$C1610&gt;=INDEX(Matches!$F$2:$F$201,MATCH($A1610&amp;"-2",Matches!$J$2:$J$201,0))),"",IF(AND(F1610=INDEX(Matches!$G$2:$G$201,MATCH($A1610&amp;"-2",Matches!$J$2:$J$201,0)),G1610=INDEX(Matches!$H$2:$H$201,MATCH($A1610&amp;"-2",Matches!$J$2:$J$201,0))),5,IF(SIGN(F1610-G1610)&lt;&gt;SIGN(INDEX(Matches!$G$2:$G$201,MATCH($A1610&amp;"-2",Matches!$J$2:$J$201,0))-INDEX(Matches!$H$2:$H$201,MATCH($A1610&amp;"-2",Matches!$J$2:$J$201,0))),0,IF(F1610-G1610=INDEX(Matches!$G$2:$G$201,MATCH($A1610&amp;"-2",Matches!$J$2:$J$201,0))-INDEX(Matches!$H$2:$H$201,MATCH($A1610&amp;"-2",Matches!$J$2:$J$201,0)),3,2))))),""))</f>
        <v/>
      </c>
      <c r="Z1610" s="12" t="str">
        <f aca="false">IF(OR($B1610="",H1610="",I1610=""),"",IFERROR(IF(OR(INDEX(Matches!$I$2:$I$201,MATCH($A1610&amp;"-3",Matches!$J$2:$J$201,0))="Void",INDEX(Matches!$G$2:$G$201,MATCH($A1610&amp;"-3",Matches!$J$2:$J$201,0))="",INDEX(Matches!$H$2:$H$201,MATCH($A1610&amp;"-3",Matches!$J$2:$J$201,0))=""),"",IF(AND($C1610&lt;&gt;"",INDEX(Matches!$F$2:$F$201,MATCH($A1610&amp;"-3",Matches!$J$2:$J$201,0))&lt;&gt;"",$C1610&gt;=INDEX(Matches!$F$2:$F$201,MATCH($A1610&amp;"-3",Matches!$J$2:$J$201,0))),"",IF(AND(H1610=INDEX(Matches!$G$2:$G$201,MATCH($A1610&amp;"-3",Matches!$J$2:$J$201,0)),I1610=INDEX(Matches!$H$2:$H$201,MATCH($A1610&amp;"-3",Matches!$J$2:$J$201,0))),5,IF(SIGN(H1610-I1610)&lt;&gt;SIGN(INDEX(Matches!$G$2:$G$201,MATCH($A1610&amp;"-3",Matches!$J$2:$J$201,0))-INDEX(Matches!$H$2:$H$201,MATCH($A1610&amp;"-3",Matches!$J$2:$J$201,0))),0,IF(H1610-I1610=INDEX(Matches!$G$2:$G$201,MATCH($A1610&amp;"-3",Matches!$J$2:$J$201,0))-INDEX(Matches!$H$2:$H$201,MATCH($A1610&amp;"-3",Matches!$J$2:$J$201,0)),3,2))))),""))</f>
        <v/>
      </c>
      <c r="AA1610" s="12" t="str">
        <f aca="false">IF(OR($B1610="",J1610="",K1610=""),"",IFERROR(IF(OR(INDEX(Matches!$I$2:$I$201,MATCH($A1610&amp;"-4",Matches!$J$2:$J$201,0))="Void",INDEX(Matches!$G$2:$G$201,MATCH($A1610&amp;"-4",Matches!$J$2:$J$201,0))="",INDEX(Matches!$H$2:$H$201,MATCH($A1610&amp;"-4",Matches!$J$2:$J$201,0))=""),"",IF(AND($C1610&lt;&gt;"",INDEX(Matches!$F$2:$F$201,MATCH($A1610&amp;"-4",Matches!$J$2:$J$201,0))&lt;&gt;"",$C1610&gt;=INDEX(Matches!$F$2:$F$201,MATCH($A1610&amp;"-4",Matches!$J$2:$J$201,0))),"",IF(AND(J1610=INDEX(Matches!$G$2:$G$201,MATCH($A1610&amp;"-4",Matches!$J$2:$J$201,0)),K1610=INDEX(Matches!$H$2:$H$201,MATCH($A1610&amp;"-4",Matches!$J$2:$J$201,0))),5,IF(SIGN(J1610-K1610)&lt;&gt;SIGN(INDEX(Matches!$G$2:$G$201,MATCH($A1610&amp;"-4",Matches!$J$2:$J$201,0))-INDEX(Matches!$H$2:$H$201,MATCH($A1610&amp;"-4",Matches!$J$2:$J$201,0))),0,IF(J1610-K1610=INDEX(Matches!$G$2:$G$201,MATCH($A1610&amp;"-4",Matches!$J$2:$J$201,0))-INDEX(Matches!$H$2:$H$201,MATCH($A1610&amp;"-4",Matches!$J$2:$J$201,0)),3,2))))),""))</f>
        <v/>
      </c>
      <c r="AB1610" s="12" t="str">
        <f aca="false">IF(OR($B1610="",L1610="",M1610=""),"",IFERROR(IF(OR(INDEX(Matches!$I$2:$I$201,MATCH($A1610&amp;"-5",Matches!$J$2:$J$201,0))="Void",INDEX(Matches!$G$2:$G$201,MATCH($A1610&amp;"-5",Matches!$J$2:$J$201,0))="",INDEX(Matches!$H$2:$H$201,MATCH($A1610&amp;"-5",Matches!$J$2:$J$201,0))=""),"",IF(AND($C1610&lt;&gt;"",INDEX(Matches!$F$2:$F$201,MATCH($A1610&amp;"-5",Matches!$J$2:$J$201,0))&lt;&gt;"",$C1610&gt;=INDEX(Matches!$F$2:$F$201,MATCH($A1610&amp;"-5",Matches!$J$2:$J$201,0))),"",IF(AND(L1610=INDEX(Matches!$G$2:$G$201,MATCH($A1610&amp;"-5",Matches!$J$2:$J$201,0)),M1610=INDEX(Matches!$H$2:$H$201,MATCH($A1610&amp;"-5",Matches!$J$2:$J$201,0))),5,IF(SIGN(L1610-M1610)&lt;&gt;SIGN(INDEX(Matches!$G$2:$G$201,MATCH($A1610&amp;"-5",Matches!$J$2:$J$201,0))-INDEX(Matches!$H$2:$H$201,MATCH($A1610&amp;"-5",Matches!$J$2:$J$201,0))),0,IF(L1610-M1610=INDEX(Matches!$G$2:$G$201,MATCH($A1610&amp;"-5",Matches!$J$2:$J$201,0))-INDEX(Matches!$H$2:$H$201,MATCH($A1610&amp;"-5",Matches!$J$2:$J$201,0)),3,2))))),""))</f>
        <v/>
      </c>
      <c r="AC1610" s="12" t="str">
        <f aca="false">IF(OR($B1610="",N1610="",O1610=""),"",IFERROR(IF(OR(INDEX(Matches!$I$2:$I$201,MATCH($A1610&amp;"-6",Matches!$J$2:$J$201,0))="Void",INDEX(Matches!$G$2:$G$201,MATCH($A1610&amp;"-6",Matches!$J$2:$J$201,0))="",INDEX(Matches!$H$2:$H$201,MATCH($A1610&amp;"-6",Matches!$J$2:$J$201,0))=""),"",IF(AND($C1610&lt;&gt;"",INDEX(Matches!$F$2:$F$201,MATCH($A1610&amp;"-6",Matches!$J$2:$J$201,0))&lt;&gt;"",$C1610&gt;=INDEX(Matches!$F$2:$F$201,MATCH($A1610&amp;"-6",Matches!$J$2:$J$201,0))),"",IF(AND(N1610=INDEX(Matches!$G$2:$G$201,MATCH($A1610&amp;"-6",Matches!$J$2:$J$201,0)),O1610=INDEX(Matches!$H$2:$H$201,MATCH($A1610&amp;"-6",Matches!$J$2:$J$201,0))),5,IF(SIGN(N1610-O1610)&lt;&gt;SIGN(INDEX(Matches!$G$2:$G$201,MATCH($A1610&amp;"-6",Matches!$J$2:$J$201,0))-INDEX(Matches!$H$2:$H$201,MATCH($A1610&amp;"-6",Matches!$J$2:$J$201,0))),0,IF(N1610-O1610=INDEX(Matches!$G$2:$G$201,MATCH($A1610&amp;"-6",Matches!$J$2:$J$201,0))-INDEX(Matches!$H$2:$H$201,MATCH($A1610&amp;"-6",Matches!$J$2:$J$201,0)),3,2))))),""))</f>
        <v/>
      </c>
      <c r="AD1610" s="12" t="str">
        <f aca="false">IF(OR($B1610="",P1610="",Q1610=""),"",IFERROR(IF(OR(INDEX(Matches!$I$2:$I$201,MATCH($A1610&amp;"-7",Matches!$J$2:$J$201,0))="Void",INDEX(Matches!$G$2:$G$201,MATCH($A1610&amp;"-7",Matches!$J$2:$J$201,0))="",INDEX(Matches!$H$2:$H$201,MATCH($A1610&amp;"-7",Matches!$J$2:$J$201,0))=""),"",IF(AND($C1610&lt;&gt;"",INDEX(Matches!$F$2:$F$201,MATCH($A1610&amp;"-7",Matches!$J$2:$J$201,0))&lt;&gt;"",$C1610&gt;=INDEX(Matches!$F$2:$F$201,MATCH($A1610&amp;"-7",Matches!$J$2:$J$201,0))),"",IF(AND(P1610=INDEX(Matches!$G$2:$G$201,MATCH($A1610&amp;"-7",Matches!$J$2:$J$201,0)),Q1610=INDEX(Matches!$H$2:$H$201,MATCH($A1610&amp;"-7",Matches!$J$2:$J$201,0))),5,IF(SIGN(P1610-Q1610)&lt;&gt;SIGN(INDEX(Matches!$G$2:$G$201,MATCH($A1610&amp;"-7",Matches!$J$2:$J$201,0))-INDEX(Matches!$H$2:$H$201,MATCH($A1610&amp;"-7",Matches!$J$2:$J$201,0))),0,IF(P1610-Q1610=INDEX(Matches!$G$2:$G$201,MATCH($A1610&amp;"-7",Matches!$J$2:$J$201,0))-INDEX(Matches!$H$2:$H$201,MATCH($A1610&amp;"-7",Matches!$J$2:$J$201,0)),3,2))))),""))</f>
        <v/>
      </c>
      <c r="AE1610" s="12" t="str">
        <f aca="false">IF(OR($B1610="",R1610="",S1610=""),"",IFERROR(IF(OR(INDEX(Matches!$I$2:$I$201,MATCH($A1610&amp;"-8",Matches!$J$2:$J$201,0))="Void",INDEX(Matches!$G$2:$G$201,MATCH($A1610&amp;"-8",Matches!$J$2:$J$201,0))="",INDEX(Matches!$H$2:$H$201,MATCH($A1610&amp;"-8",Matches!$J$2:$J$201,0))=""),"",IF(AND($C1610&lt;&gt;"",INDEX(Matches!$F$2:$F$201,MATCH($A1610&amp;"-8",Matches!$J$2:$J$201,0))&lt;&gt;"",$C1610&gt;=INDEX(Matches!$F$2:$F$201,MATCH($A1610&amp;"-8",Matches!$J$2:$J$201,0))),"",IF(AND(R1610=INDEX(Matches!$G$2:$G$201,MATCH($A1610&amp;"-8",Matches!$J$2:$J$201,0)),S1610=INDEX(Matches!$H$2:$H$201,MATCH($A1610&amp;"-8",Matches!$J$2:$J$201,0))),5,IF(SIGN(R1610-S1610)&lt;&gt;SIGN(INDEX(Matches!$G$2:$G$201,MATCH($A1610&amp;"-8",Matches!$J$2:$J$201,0))-INDEX(Matches!$H$2:$H$201,MATCH($A1610&amp;"-8",Matches!$J$2:$J$201,0))),0,IF(R1610-S1610=INDEX(Matches!$G$2:$G$201,MATCH($A1610&amp;"-8",Matches!$J$2:$J$201,0))-INDEX(Matches!$H$2:$H$201,MATCH($A1610&amp;"-8",Matches!$J$2:$J$201,0)),3,2))))),""))</f>
        <v/>
      </c>
      <c r="AF1610" s="12" t="str">
        <f aca="false">IF(OR($B1610="",T1610="",U1610=""),"",IFERROR(IF(OR(INDEX(Matches!$I$2:$I$201,MATCH($A1610&amp;"-9",Matches!$J$2:$J$201,0))="Void",INDEX(Matches!$G$2:$G$201,MATCH($A1610&amp;"-9",Matches!$J$2:$J$201,0))="",INDEX(Matches!$H$2:$H$201,MATCH($A1610&amp;"-9",Matches!$J$2:$J$201,0))=""),"",IF(AND($C1610&lt;&gt;"",INDEX(Matches!$F$2:$F$201,MATCH($A1610&amp;"-9",Matches!$J$2:$J$201,0))&lt;&gt;"",$C1610&gt;=INDEX(Matches!$F$2:$F$201,MATCH($A1610&amp;"-9",Matches!$J$2:$J$201,0))),"",IF(AND(T1610=INDEX(Matches!$G$2:$G$201,MATCH($A1610&amp;"-9",Matches!$J$2:$J$201,0)),U1610=INDEX(Matches!$H$2:$H$201,MATCH($A1610&amp;"-9",Matches!$J$2:$J$201,0))),5,IF(SIGN(T1610-U1610)&lt;&gt;SIGN(INDEX(Matches!$G$2:$G$201,MATCH($A1610&amp;"-9",Matches!$J$2:$J$201,0))-INDEX(Matches!$H$2:$H$201,MATCH($A1610&amp;"-9",Matches!$J$2:$J$201,0))),0,IF(T1610-U1610=INDEX(Matches!$G$2:$G$201,MATCH($A1610&amp;"-9",Matches!$J$2:$J$201,0))-INDEX(Matches!$H$2:$H$201,MATCH($A1610&amp;"-9",Matches!$J$2:$J$201,0)),3,2))))),""))</f>
        <v/>
      </c>
      <c r="AG1610" s="12" t="str">
        <f aca="false">IF(OR($B1610="",V1610="",W1610=""),"",IFERROR(IF(OR(INDEX(Matches!$I$2:$I$201,MATCH($A1610&amp;"-10",Matches!$J$2:$J$201,0))="Void",INDEX(Matches!$G$2:$G$201,MATCH($A1610&amp;"-10",Matches!$J$2:$J$201,0))="",INDEX(Matches!$H$2:$H$201,MATCH($A1610&amp;"-10",Matches!$J$2:$J$201,0))=""),"",IF(AND($C1610&lt;&gt;"",INDEX(Matches!$F$2:$F$201,MATCH($A1610&amp;"-10",Matches!$J$2:$J$201,0))&lt;&gt;"",$C1610&gt;=INDEX(Matches!$F$2:$F$201,MATCH($A1610&amp;"-10",Matches!$J$2:$J$201,0))),"",IF(AND(V1610=INDEX(Matches!$G$2:$G$201,MATCH($A1610&amp;"-10",Matches!$J$2:$J$201,0)),W1610=INDEX(Matches!$H$2:$H$201,MATCH($A1610&amp;"-10",Matches!$J$2:$J$201,0))),5,IF(SIGN(V1610-W1610)&lt;&gt;SIGN(INDEX(Matches!$G$2:$G$201,MATCH($A1610&amp;"-10",Matches!$J$2:$J$201,0))-INDEX(Matches!$H$2:$H$201,MATCH($A1610&amp;"-10",Matches!$J$2:$J$201,0))),0,IF(V1610-W1610=INDEX(Matches!$G$2:$G$201,MATCH($A1610&amp;"-10",Matches!$J$2:$J$201,0))-INDEX(Matches!$H$2:$H$201,MATCH($A1610&amp;"-10",Matches!$J$2:$J$201,0)),3,2))))),""))</f>
        <v/>
      </c>
      <c r="AH1610" s="13" t="str">
        <f aca="false">IF($B1610="","",SUM(X1610:AG1610))</f>
        <v/>
      </c>
      <c r="AI1610" s="12" t="str">
        <f aca="false">IF($B1610="","",COUNTIF(X1610:AG1610,5))</f>
        <v/>
      </c>
      <c r="AJ1610" s="12" t="str">
        <f aca="false">IF($B1610="","",COUNTIF(X1610:AG1610,"&gt;=2"))</f>
        <v/>
      </c>
      <c r="AK1610" s="12" t="str">
        <f aca="false">IF($B1610="","",COUNT(X1610:AG1610))</f>
        <v/>
      </c>
    </row>
    <row r="1611" customFormat="false" ht="15" hidden="false" customHeight="false" outlineLevel="0" collapsed="false">
      <c r="A1611" s="7"/>
      <c r="B1611" s="7"/>
      <c r="C1611" s="11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12" t="str">
        <f aca="false">IF(OR($B1611="",D1611="",E1611=""),"",IFERROR(IF(OR(INDEX(Matches!$I$2:$I$201,MATCH($A1611&amp;"-1",Matches!$J$2:$J$201,0))="Void",INDEX(Matches!$G$2:$G$201,MATCH($A1611&amp;"-1",Matches!$J$2:$J$201,0))="",INDEX(Matches!$H$2:$H$201,MATCH($A1611&amp;"-1",Matches!$J$2:$J$201,0))=""),"",IF(AND($C1611&lt;&gt;"",INDEX(Matches!$F$2:$F$201,MATCH($A1611&amp;"-1",Matches!$J$2:$J$201,0))&lt;&gt;"",$C1611&gt;=INDEX(Matches!$F$2:$F$201,MATCH($A1611&amp;"-1",Matches!$J$2:$J$201,0))),"",IF(AND(D1611=INDEX(Matches!$G$2:$G$201,MATCH($A1611&amp;"-1",Matches!$J$2:$J$201,0)),E1611=INDEX(Matches!$H$2:$H$201,MATCH($A1611&amp;"-1",Matches!$J$2:$J$201,0))),5,IF(SIGN(D1611-E1611)&lt;&gt;SIGN(INDEX(Matches!$G$2:$G$201,MATCH($A1611&amp;"-1",Matches!$J$2:$J$201,0))-INDEX(Matches!$H$2:$H$201,MATCH($A1611&amp;"-1",Matches!$J$2:$J$201,0))),0,IF(D1611-E1611=INDEX(Matches!$G$2:$G$201,MATCH($A1611&amp;"-1",Matches!$J$2:$J$201,0))-INDEX(Matches!$H$2:$H$201,MATCH($A1611&amp;"-1",Matches!$J$2:$J$201,0)),3,2))))),""))</f>
        <v/>
      </c>
      <c r="Y1611" s="12" t="str">
        <f aca="false">IF(OR($B1611="",F1611="",G1611=""),"",IFERROR(IF(OR(INDEX(Matches!$I$2:$I$201,MATCH($A1611&amp;"-2",Matches!$J$2:$J$201,0))="Void",INDEX(Matches!$G$2:$G$201,MATCH($A1611&amp;"-2",Matches!$J$2:$J$201,0))="",INDEX(Matches!$H$2:$H$201,MATCH($A1611&amp;"-2",Matches!$J$2:$J$201,0))=""),"",IF(AND($C1611&lt;&gt;"",INDEX(Matches!$F$2:$F$201,MATCH($A1611&amp;"-2",Matches!$J$2:$J$201,0))&lt;&gt;"",$C1611&gt;=INDEX(Matches!$F$2:$F$201,MATCH($A1611&amp;"-2",Matches!$J$2:$J$201,0))),"",IF(AND(F1611=INDEX(Matches!$G$2:$G$201,MATCH($A1611&amp;"-2",Matches!$J$2:$J$201,0)),G1611=INDEX(Matches!$H$2:$H$201,MATCH($A1611&amp;"-2",Matches!$J$2:$J$201,0))),5,IF(SIGN(F1611-G1611)&lt;&gt;SIGN(INDEX(Matches!$G$2:$G$201,MATCH($A1611&amp;"-2",Matches!$J$2:$J$201,0))-INDEX(Matches!$H$2:$H$201,MATCH($A1611&amp;"-2",Matches!$J$2:$J$201,0))),0,IF(F1611-G1611=INDEX(Matches!$G$2:$G$201,MATCH($A1611&amp;"-2",Matches!$J$2:$J$201,0))-INDEX(Matches!$H$2:$H$201,MATCH($A1611&amp;"-2",Matches!$J$2:$J$201,0)),3,2))))),""))</f>
        <v/>
      </c>
      <c r="Z1611" s="12" t="str">
        <f aca="false">IF(OR($B1611="",H1611="",I1611=""),"",IFERROR(IF(OR(INDEX(Matches!$I$2:$I$201,MATCH($A1611&amp;"-3",Matches!$J$2:$J$201,0))="Void",INDEX(Matches!$G$2:$G$201,MATCH($A1611&amp;"-3",Matches!$J$2:$J$201,0))="",INDEX(Matches!$H$2:$H$201,MATCH($A1611&amp;"-3",Matches!$J$2:$J$201,0))=""),"",IF(AND($C1611&lt;&gt;"",INDEX(Matches!$F$2:$F$201,MATCH($A1611&amp;"-3",Matches!$J$2:$J$201,0))&lt;&gt;"",$C1611&gt;=INDEX(Matches!$F$2:$F$201,MATCH($A1611&amp;"-3",Matches!$J$2:$J$201,0))),"",IF(AND(H1611=INDEX(Matches!$G$2:$G$201,MATCH($A1611&amp;"-3",Matches!$J$2:$J$201,0)),I1611=INDEX(Matches!$H$2:$H$201,MATCH($A1611&amp;"-3",Matches!$J$2:$J$201,0))),5,IF(SIGN(H1611-I1611)&lt;&gt;SIGN(INDEX(Matches!$G$2:$G$201,MATCH($A1611&amp;"-3",Matches!$J$2:$J$201,0))-INDEX(Matches!$H$2:$H$201,MATCH($A1611&amp;"-3",Matches!$J$2:$J$201,0))),0,IF(H1611-I1611=INDEX(Matches!$G$2:$G$201,MATCH($A1611&amp;"-3",Matches!$J$2:$J$201,0))-INDEX(Matches!$H$2:$H$201,MATCH($A1611&amp;"-3",Matches!$J$2:$J$201,0)),3,2))))),""))</f>
        <v/>
      </c>
      <c r="AA1611" s="12" t="str">
        <f aca="false">IF(OR($B1611="",J1611="",K1611=""),"",IFERROR(IF(OR(INDEX(Matches!$I$2:$I$201,MATCH($A1611&amp;"-4",Matches!$J$2:$J$201,0))="Void",INDEX(Matches!$G$2:$G$201,MATCH($A1611&amp;"-4",Matches!$J$2:$J$201,0))="",INDEX(Matches!$H$2:$H$201,MATCH($A1611&amp;"-4",Matches!$J$2:$J$201,0))=""),"",IF(AND($C1611&lt;&gt;"",INDEX(Matches!$F$2:$F$201,MATCH($A1611&amp;"-4",Matches!$J$2:$J$201,0))&lt;&gt;"",$C1611&gt;=INDEX(Matches!$F$2:$F$201,MATCH($A1611&amp;"-4",Matches!$J$2:$J$201,0))),"",IF(AND(J1611=INDEX(Matches!$G$2:$G$201,MATCH($A1611&amp;"-4",Matches!$J$2:$J$201,0)),K1611=INDEX(Matches!$H$2:$H$201,MATCH($A1611&amp;"-4",Matches!$J$2:$J$201,0))),5,IF(SIGN(J1611-K1611)&lt;&gt;SIGN(INDEX(Matches!$G$2:$G$201,MATCH($A1611&amp;"-4",Matches!$J$2:$J$201,0))-INDEX(Matches!$H$2:$H$201,MATCH($A1611&amp;"-4",Matches!$J$2:$J$201,0))),0,IF(J1611-K1611=INDEX(Matches!$G$2:$G$201,MATCH($A1611&amp;"-4",Matches!$J$2:$J$201,0))-INDEX(Matches!$H$2:$H$201,MATCH($A1611&amp;"-4",Matches!$J$2:$J$201,0)),3,2))))),""))</f>
        <v/>
      </c>
      <c r="AB1611" s="12" t="str">
        <f aca="false">IF(OR($B1611="",L1611="",M1611=""),"",IFERROR(IF(OR(INDEX(Matches!$I$2:$I$201,MATCH($A1611&amp;"-5",Matches!$J$2:$J$201,0))="Void",INDEX(Matches!$G$2:$G$201,MATCH($A1611&amp;"-5",Matches!$J$2:$J$201,0))="",INDEX(Matches!$H$2:$H$201,MATCH($A1611&amp;"-5",Matches!$J$2:$J$201,0))=""),"",IF(AND($C1611&lt;&gt;"",INDEX(Matches!$F$2:$F$201,MATCH($A1611&amp;"-5",Matches!$J$2:$J$201,0))&lt;&gt;"",$C1611&gt;=INDEX(Matches!$F$2:$F$201,MATCH($A1611&amp;"-5",Matches!$J$2:$J$201,0))),"",IF(AND(L1611=INDEX(Matches!$G$2:$G$201,MATCH($A1611&amp;"-5",Matches!$J$2:$J$201,0)),M1611=INDEX(Matches!$H$2:$H$201,MATCH($A1611&amp;"-5",Matches!$J$2:$J$201,0))),5,IF(SIGN(L1611-M1611)&lt;&gt;SIGN(INDEX(Matches!$G$2:$G$201,MATCH($A1611&amp;"-5",Matches!$J$2:$J$201,0))-INDEX(Matches!$H$2:$H$201,MATCH($A1611&amp;"-5",Matches!$J$2:$J$201,0))),0,IF(L1611-M1611=INDEX(Matches!$G$2:$G$201,MATCH($A1611&amp;"-5",Matches!$J$2:$J$201,0))-INDEX(Matches!$H$2:$H$201,MATCH($A1611&amp;"-5",Matches!$J$2:$J$201,0)),3,2))))),""))</f>
        <v/>
      </c>
      <c r="AC1611" s="12" t="str">
        <f aca="false">IF(OR($B1611="",N1611="",O1611=""),"",IFERROR(IF(OR(INDEX(Matches!$I$2:$I$201,MATCH($A1611&amp;"-6",Matches!$J$2:$J$201,0))="Void",INDEX(Matches!$G$2:$G$201,MATCH($A1611&amp;"-6",Matches!$J$2:$J$201,0))="",INDEX(Matches!$H$2:$H$201,MATCH($A1611&amp;"-6",Matches!$J$2:$J$201,0))=""),"",IF(AND($C1611&lt;&gt;"",INDEX(Matches!$F$2:$F$201,MATCH($A1611&amp;"-6",Matches!$J$2:$J$201,0))&lt;&gt;"",$C1611&gt;=INDEX(Matches!$F$2:$F$201,MATCH($A1611&amp;"-6",Matches!$J$2:$J$201,0))),"",IF(AND(N1611=INDEX(Matches!$G$2:$G$201,MATCH($A1611&amp;"-6",Matches!$J$2:$J$201,0)),O1611=INDEX(Matches!$H$2:$H$201,MATCH($A1611&amp;"-6",Matches!$J$2:$J$201,0))),5,IF(SIGN(N1611-O1611)&lt;&gt;SIGN(INDEX(Matches!$G$2:$G$201,MATCH($A1611&amp;"-6",Matches!$J$2:$J$201,0))-INDEX(Matches!$H$2:$H$201,MATCH($A1611&amp;"-6",Matches!$J$2:$J$201,0))),0,IF(N1611-O1611=INDEX(Matches!$G$2:$G$201,MATCH($A1611&amp;"-6",Matches!$J$2:$J$201,0))-INDEX(Matches!$H$2:$H$201,MATCH($A1611&amp;"-6",Matches!$J$2:$J$201,0)),3,2))))),""))</f>
        <v/>
      </c>
      <c r="AD1611" s="12" t="str">
        <f aca="false">IF(OR($B1611="",P1611="",Q1611=""),"",IFERROR(IF(OR(INDEX(Matches!$I$2:$I$201,MATCH($A1611&amp;"-7",Matches!$J$2:$J$201,0))="Void",INDEX(Matches!$G$2:$G$201,MATCH($A1611&amp;"-7",Matches!$J$2:$J$201,0))="",INDEX(Matches!$H$2:$H$201,MATCH($A1611&amp;"-7",Matches!$J$2:$J$201,0))=""),"",IF(AND($C1611&lt;&gt;"",INDEX(Matches!$F$2:$F$201,MATCH($A1611&amp;"-7",Matches!$J$2:$J$201,0))&lt;&gt;"",$C1611&gt;=INDEX(Matches!$F$2:$F$201,MATCH($A1611&amp;"-7",Matches!$J$2:$J$201,0))),"",IF(AND(P1611=INDEX(Matches!$G$2:$G$201,MATCH($A1611&amp;"-7",Matches!$J$2:$J$201,0)),Q1611=INDEX(Matches!$H$2:$H$201,MATCH($A1611&amp;"-7",Matches!$J$2:$J$201,0))),5,IF(SIGN(P1611-Q1611)&lt;&gt;SIGN(INDEX(Matches!$G$2:$G$201,MATCH($A1611&amp;"-7",Matches!$J$2:$J$201,0))-INDEX(Matches!$H$2:$H$201,MATCH($A1611&amp;"-7",Matches!$J$2:$J$201,0))),0,IF(P1611-Q1611=INDEX(Matches!$G$2:$G$201,MATCH($A1611&amp;"-7",Matches!$J$2:$J$201,0))-INDEX(Matches!$H$2:$H$201,MATCH($A1611&amp;"-7",Matches!$J$2:$J$201,0)),3,2))))),""))</f>
        <v/>
      </c>
      <c r="AE1611" s="12" t="str">
        <f aca="false">IF(OR($B1611="",R1611="",S1611=""),"",IFERROR(IF(OR(INDEX(Matches!$I$2:$I$201,MATCH($A1611&amp;"-8",Matches!$J$2:$J$201,0))="Void",INDEX(Matches!$G$2:$G$201,MATCH($A1611&amp;"-8",Matches!$J$2:$J$201,0))="",INDEX(Matches!$H$2:$H$201,MATCH($A1611&amp;"-8",Matches!$J$2:$J$201,0))=""),"",IF(AND($C1611&lt;&gt;"",INDEX(Matches!$F$2:$F$201,MATCH($A1611&amp;"-8",Matches!$J$2:$J$201,0))&lt;&gt;"",$C1611&gt;=INDEX(Matches!$F$2:$F$201,MATCH($A1611&amp;"-8",Matches!$J$2:$J$201,0))),"",IF(AND(R1611=INDEX(Matches!$G$2:$G$201,MATCH($A1611&amp;"-8",Matches!$J$2:$J$201,0)),S1611=INDEX(Matches!$H$2:$H$201,MATCH($A1611&amp;"-8",Matches!$J$2:$J$201,0))),5,IF(SIGN(R1611-S1611)&lt;&gt;SIGN(INDEX(Matches!$G$2:$G$201,MATCH($A1611&amp;"-8",Matches!$J$2:$J$201,0))-INDEX(Matches!$H$2:$H$201,MATCH($A1611&amp;"-8",Matches!$J$2:$J$201,0))),0,IF(R1611-S1611=INDEX(Matches!$G$2:$G$201,MATCH($A1611&amp;"-8",Matches!$J$2:$J$201,0))-INDEX(Matches!$H$2:$H$201,MATCH($A1611&amp;"-8",Matches!$J$2:$J$201,0)),3,2))))),""))</f>
        <v/>
      </c>
      <c r="AF1611" s="12" t="str">
        <f aca="false">IF(OR($B1611="",T1611="",U1611=""),"",IFERROR(IF(OR(INDEX(Matches!$I$2:$I$201,MATCH($A1611&amp;"-9",Matches!$J$2:$J$201,0))="Void",INDEX(Matches!$G$2:$G$201,MATCH($A1611&amp;"-9",Matches!$J$2:$J$201,0))="",INDEX(Matches!$H$2:$H$201,MATCH($A1611&amp;"-9",Matches!$J$2:$J$201,0))=""),"",IF(AND($C1611&lt;&gt;"",INDEX(Matches!$F$2:$F$201,MATCH($A1611&amp;"-9",Matches!$J$2:$J$201,0))&lt;&gt;"",$C1611&gt;=INDEX(Matches!$F$2:$F$201,MATCH($A1611&amp;"-9",Matches!$J$2:$J$201,0))),"",IF(AND(T1611=INDEX(Matches!$G$2:$G$201,MATCH($A1611&amp;"-9",Matches!$J$2:$J$201,0)),U1611=INDEX(Matches!$H$2:$H$201,MATCH($A1611&amp;"-9",Matches!$J$2:$J$201,0))),5,IF(SIGN(T1611-U1611)&lt;&gt;SIGN(INDEX(Matches!$G$2:$G$201,MATCH($A1611&amp;"-9",Matches!$J$2:$J$201,0))-INDEX(Matches!$H$2:$H$201,MATCH($A1611&amp;"-9",Matches!$J$2:$J$201,0))),0,IF(T1611-U1611=INDEX(Matches!$G$2:$G$201,MATCH($A1611&amp;"-9",Matches!$J$2:$J$201,0))-INDEX(Matches!$H$2:$H$201,MATCH($A1611&amp;"-9",Matches!$J$2:$J$201,0)),3,2))))),""))</f>
        <v/>
      </c>
      <c r="AG1611" s="12" t="str">
        <f aca="false">IF(OR($B1611="",V1611="",W1611=""),"",IFERROR(IF(OR(INDEX(Matches!$I$2:$I$201,MATCH($A1611&amp;"-10",Matches!$J$2:$J$201,0))="Void",INDEX(Matches!$G$2:$G$201,MATCH($A1611&amp;"-10",Matches!$J$2:$J$201,0))="",INDEX(Matches!$H$2:$H$201,MATCH($A1611&amp;"-10",Matches!$J$2:$J$201,0))=""),"",IF(AND($C1611&lt;&gt;"",INDEX(Matches!$F$2:$F$201,MATCH($A1611&amp;"-10",Matches!$J$2:$J$201,0))&lt;&gt;"",$C1611&gt;=INDEX(Matches!$F$2:$F$201,MATCH($A1611&amp;"-10",Matches!$J$2:$J$201,0))),"",IF(AND(V1611=INDEX(Matches!$G$2:$G$201,MATCH($A1611&amp;"-10",Matches!$J$2:$J$201,0)),W1611=INDEX(Matches!$H$2:$H$201,MATCH($A1611&amp;"-10",Matches!$J$2:$J$201,0))),5,IF(SIGN(V1611-W1611)&lt;&gt;SIGN(INDEX(Matches!$G$2:$G$201,MATCH($A1611&amp;"-10",Matches!$J$2:$J$201,0))-INDEX(Matches!$H$2:$H$201,MATCH($A1611&amp;"-10",Matches!$J$2:$J$201,0))),0,IF(V1611-W1611=INDEX(Matches!$G$2:$G$201,MATCH($A1611&amp;"-10",Matches!$J$2:$J$201,0))-INDEX(Matches!$H$2:$H$201,MATCH($A1611&amp;"-10",Matches!$J$2:$J$201,0)),3,2))))),""))</f>
        <v/>
      </c>
      <c r="AH1611" s="13" t="str">
        <f aca="false">IF($B1611="","",SUM(X1611:AG1611))</f>
        <v/>
      </c>
      <c r="AI1611" s="12" t="str">
        <f aca="false">IF($B1611="","",COUNTIF(X1611:AG1611,5))</f>
        <v/>
      </c>
      <c r="AJ1611" s="12" t="str">
        <f aca="false">IF($B1611="","",COUNTIF(X1611:AG1611,"&gt;=2"))</f>
        <v/>
      </c>
      <c r="AK1611" s="12" t="str">
        <f aca="false">IF($B1611="","",COUNT(X1611:AG1611))</f>
        <v/>
      </c>
    </row>
    <row r="1612" customFormat="false" ht="15" hidden="false" customHeight="false" outlineLevel="0" collapsed="false">
      <c r="A1612" s="7"/>
      <c r="B1612" s="7"/>
      <c r="C1612" s="11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12" t="str">
        <f aca="false">IF(OR($B1612="",D1612="",E1612=""),"",IFERROR(IF(OR(INDEX(Matches!$I$2:$I$201,MATCH($A1612&amp;"-1",Matches!$J$2:$J$201,0))="Void",INDEX(Matches!$G$2:$G$201,MATCH($A1612&amp;"-1",Matches!$J$2:$J$201,0))="",INDEX(Matches!$H$2:$H$201,MATCH($A1612&amp;"-1",Matches!$J$2:$J$201,0))=""),"",IF(AND($C1612&lt;&gt;"",INDEX(Matches!$F$2:$F$201,MATCH($A1612&amp;"-1",Matches!$J$2:$J$201,0))&lt;&gt;"",$C1612&gt;=INDEX(Matches!$F$2:$F$201,MATCH($A1612&amp;"-1",Matches!$J$2:$J$201,0))),"",IF(AND(D1612=INDEX(Matches!$G$2:$G$201,MATCH($A1612&amp;"-1",Matches!$J$2:$J$201,0)),E1612=INDEX(Matches!$H$2:$H$201,MATCH($A1612&amp;"-1",Matches!$J$2:$J$201,0))),5,IF(SIGN(D1612-E1612)&lt;&gt;SIGN(INDEX(Matches!$G$2:$G$201,MATCH($A1612&amp;"-1",Matches!$J$2:$J$201,0))-INDEX(Matches!$H$2:$H$201,MATCH($A1612&amp;"-1",Matches!$J$2:$J$201,0))),0,IF(D1612-E1612=INDEX(Matches!$G$2:$G$201,MATCH($A1612&amp;"-1",Matches!$J$2:$J$201,0))-INDEX(Matches!$H$2:$H$201,MATCH($A1612&amp;"-1",Matches!$J$2:$J$201,0)),3,2))))),""))</f>
        <v/>
      </c>
      <c r="Y1612" s="12" t="str">
        <f aca="false">IF(OR($B1612="",F1612="",G1612=""),"",IFERROR(IF(OR(INDEX(Matches!$I$2:$I$201,MATCH($A1612&amp;"-2",Matches!$J$2:$J$201,0))="Void",INDEX(Matches!$G$2:$G$201,MATCH($A1612&amp;"-2",Matches!$J$2:$J$201,0))="",INDEX(Matches!$H$2:$H$201,MATCH($A1612&amp;"-2",Matches!$J$2:$J$201,0))=""),"",IF(AND($C1612&lt;&gt;"",INDEX(Matches!$F$2:$F$201,MATCH($A1612&amp;"-2",Matches!$J$2:$J$201,0))&lt;&gt;"",$C1612&gt;=INDEX(Matches!$F$2:$F$201,MATCH($A1612&amp;"-2",Matches!$J$2:$J$201,0))),"",IF(AND(F1612=INDEX(Matches!$G$2:$G$201,MATCH($A1612&amp;"-2",Matches!$J$2:$J$201,0)),G1612=INDEX(Matches!$H$2:$H$201,MATCH($A1612&amp;"-2",Matches!$J$2:$J$201,0))),5,IF(SIGN(F1612-G1612)&lt;&gt;SIGN(INDEX(Matches!$G$2:$G$201,MATCH($A1612&amp;"-2",Matches!$J$2:$J$201,0))-INDEX(Matches!$H$2:$H$201,MATCH($A1612&amp;"-2",Matches!$J$2:$J$201,0))),0,IF(F1612-G1612=INDEX(Matches!$G$2:$G$201,MATCH($A1612&amp;"-2",Matches!$J$2:$J$201,0))-INDEX(Matches!$H$2:$H$201,MATCH($A1612&amp;"-2",Matches!$J$2:$J$201,0)),3,2))))),""))</f>
        <v/>
      </c>
      <c r="Z1612" s="12" t="str">
        <f aca="false">IF(OR($B1612="",H1612="",I1612=""),"",IFERROR(IF(OR(INDEX(Matches!$I$2:$I$201,MATCH($A1612&amp;"-3",Matches!$J$2:$J$201,0))="Void",INDEX(Matches!$G$2:$G$201,MATCH($A1612&amp;"-3",Matches!$J$2:$J$201,0))="",INDEX(Matches!$H$2:$H$201,MATCH($A1612&amp;"-3",Matches!$J$2:$J$201,0))=""),"",IF(AND($C1612&lt;&gt;"",INDEX(Matches!$F$2:$F$201,MATCH($A1612&amp;"-3",Matches!$J$2:$J$201,0))&lt;&gt;"",$C1612&gt;=INDEX(Matches!$F$2:$F$201,MATCH($A1612&amp;"-3",Matches!$J$2:$J$201,0))),"",IF(AND(H1612=INDEX(Matches!$G$2:$G$201,MATCH($A1612&amp;"-3",Matches!$J$2:$J$201,0)),I1612=INDEX(Matches!$H$2:$H$201,MATCH($A1612&amp;"-3",Matches!$J$2:$J$201,0))),5,IF(SIGN(H1612-I1612)&lt;&gt;SIGN(INDEX(Matches!$G$2:$G$201,MATCH($A1612&amp;"-3",Matches!$J$2:$J$201,0))-INDEX(Matches!$H$2:$H$201,MATCH($A1612&amp;"-3",Matches!$J$2:$J$201,0))),0,IF(H1612-I1612=INDEX(Matches!$G$2:$G$201,MATCH($A1612&amp;"-3",Matches!$J$2:$J$201,0))-INDEX(Matches!$H$2:$H$201,MATCH($A1612&amp;"-3",Matches!$J$2:$J$201,0)),3,2))))),""))</f>
        <v/>
      </c>
      <c r="AA1612" s="12" t="str">
        <f aca="false">IF(OR($B1612="",J1612="",K1612=""),"",IFERROR(IF(OR(INDEX(Matches!$I$2:$I$201,MATCH($A1612&amp;"-4",Matches!$J$2:$J$201,0))="Void",INDEX(Matches!$G$2:$G$201,MATCH($A1612&amp;"-4",Matches!$J$2:$J$201,0))="",INDEX(Matches!$H$2:$H$201,MATCH($A1612&amp;"-4",Matches!$J$2:$J$201,0))=""),"",IF(AND($C1612&lt;&gt;"",INDEX(Matches!$F$2:$F$201,MATCH($A1612&amp;"-4",Matches!$J$2:$J$201,0))&lt;&gt;"",$C1612&gt;=INDEX(Matches!$F$2:$F$201,MATCH($A1612&amp;"-4",Matches!$J$2:$J$201,0))),"",IF(AND(J1612=INDEX(Matches!$G$2:$G$201,MATCH($A1612&amp;"-4",Matches!$J$2:$J$201,0)),K1612=INDEX(Matches!$H$2:$H$201,MATCH($A1612&amp;"-4",Matches!$J$2:$J$201,0))),5,IF(SIGN(J1612-K1612)&lt;&gt;SIGN(INDEX(Matches!$G$2:$G$201,MATCH($A1612&amp;"-4",Matches!$J$2:$J$201,0))-INDEX(Matches!$H$2:$H$201,MATCH($A1612&amp;"-4",Matches!$J$2:$J$201,0))),0,IF(J1612-K1612=INDEX(Matches!$G$2:$G$201,MATCH($A1612&amp;"-4",Matches!$J$2:$J$201,0))-INDEX(Matches!$H$2:$H$201,MATCH($A1612&amp;"-4",Matches!$J$2:$J$201,0)),3,2))))),""))</f>
        <v/>
      </c>
      <c r="AB1612" s="12" t="str">
        <f aca="false">IF(OR($B1612="",L1612="",M1612=""),"",IFERROR(IF(OR(INDEX(Matches!$I$2:$I$201,MATCH($A1612&amp;"-5",Matches!$J$2:$J$201,0))="Void",INDEX(Matches!$G$2:$G$201,MATCH($A1612&amp;"-5",Matches!$J$2:$J$201,0))="",INDEX(Matches!$H$2:$H$201,MATCH($A1612&amp;"-5",Matches!$J$2:$J$201,0))=""),"",IF(AND($C1612&lt;&gt;"",INDEX(Matches!$F$2:$F$201,MATCH($A1612&amp;"-5",Matches!$J$2:$J$201,0))&lt;&gt;"",$C1612&gt;=INDEX(Matches!$F$2:$F$201,MATCH($A1612&amp;"-5",Matches!$J$2:$J$201,0))),"",IF(AND(L1612=INDEX(Matches!$G$2:$G$201,MATCH($A1612&amp;"-5",Matches!$J$2:$J$201,0)),M1612=INDEX(Matches!$H$2:$H$201,MATCH($A1612&amp;"-5",Matches!$J$2:$J$201,0))),5,IF(SIGN(L1612-M1612)&lt;&gt;SIGN(INDEX(Matches!$G$2:$G$201,MATCH($A1612&amp;"-5",Matches!$J$2:$J$201,0))-INDEX(Matches!$H$2:$H$201,MATCH($A1612&amp;"-5",Matches!$J$2:$J$201,0))),0,IF(L1612-M1612=INDEX(Matches!$G$2:$G$201,MATCH($A1612&amp;"-5",Matches!$J$2:$J$201,0))-INDEX(Matches!$H$2:$H$201,MATCH($A1612&amp;"-5",Matches!$J$2:$J$201,0)),3,2))))),""))</f>
        <v/>
      </c>
      <c r="AC1612" s="12" t="str">
        <f aca="false">IF(OR($B1612="",N1612="",O1612=""),"",IFERROR(IF(OR(INDEX(Matches!$I$2:$I$201,MATCH($A1612&amp;"-6",Matches!$J$2:$J$201,0))="Void",INDEX(Matches!$G$2:$G$201,MATCH($A1612&amp;"-6",Matches!$J$2:$J$201,0))="",INDEX(Matches!$H$2:$H$201,MATCH($A1612&amp;"-6",Matches!$J$2:$J$201,0))=""),"",IF(AND($C1612&lt;&gt;"",INDEX(Matches!$F$2:$F$201,MATCH($A1612&amp;"-6",Matches!$J$2:$J$201,0))&lt;&gt;"",$C1612&gt;=INDEX(Matches!$F$2:$F$201,MATCH($A1612&amp;"-6",Matches!$J$2:$J$201,0))),"",IF(AND(N1612=INDEX(Matches!$G$2:$G$201,MATCH($A1612&amp;"-6",Matches!$J$2:$J$201,0)),O1612=INDEX(Matches!$H$2:$H$201,MATCH($A1612&amp;"-6",Matches!$J$2:$J$201,0))),5,IF(SIGN(N1612-O1612)&lt;&gt;SIGN(INDEX(Matches!$G$2:$G$201,MATCH($A1612&amp;"-6",Matches!$J$2:$J$201,0))-INDEX(Matches!$H$2:$H$201,MATCH($A1612&amp;"-6",Matches!$J$2:$J$201,0))),0,IF(N1612-O1612=INDEX(Matches!$G$2:$G$201,MATCH($A1612&amp;"-6",Matches!$J$2:$J$201,0))-INDEX(Matches!$H$2:$H$201,MATCH($A1612&amp;"-6",Matches!$J$2:$J$201,0)),3,2))))),""))</f>
        <v/>
      </c>
      <c r="AD1612" s="12" t="str">
        <f aca="false">IF(OR($B1612="",P1612="",Q1612=""),"",IFERROR(IF(OR(INDEX(Matches!$I$2:$I$201,MATCH($A1612&amp;"-7",Matches!$J$2:$J$201,0))="Void",INDEX(Matches!$G$2:$G$201,MATCH($A1612&amp;"-7",Matches!$J$2:$J$201,0))="",INDEX(Matches!$H$2:$H$201,MATCH($A1612&amp;"-7",Matches!$J$2:$J$201,0))=""),"",IF(AND($C1612&lt;&gt;"",INDEX(Matches!$F$2:$F$201,MATCH($A1612&amp;"-7",Matches!$J$2:$J$201,0))&lt;&gt;"",$C1612&gt;=INDEX(Matches!$F$2:$F$201,MATCH($A1612&amp;"-7",Matches!$J$2:$J$201,0))),"",IF(AND(P1612=INDEX(Matches!$G$2:$G$201,MATCH($A1612&amp;"-7",Matches!$J$2:$J$201,0)),Q1612=INDEX(Matches!$H$2:$H$201,MATCH($A1612&amp;"-7",Matches!$J$2:$J$201,0))),5,IF(SIGN(P1612-Q1612)&lt;&gt;SIGN(INDEX(Matches!$G$2:$G$201,MATCH($A1612&amp;"-7",Matches!$J$2:$J$201,0))-INDEX(Matches!$H$2:$H$201,MATCH($A1612&amp;"-7",Matches!$J$2:$J$201,0))),0,IF(P1612-Q1612=INDEX(Matches!$G$2:$G$201,MATCH($A1612&amp;"-7",Matches!$J$2:$J$201,0))-INDEX(Matches!$H$2:$H$201,MATCH($A1612&amp;"-7",Matches!$J$2:$J$201,0)),3,2))))),""))</f>
        <v/>
      </c>
      <c r="AE1612" s="12" t="str">
        <f aca="false">IF(OR($B1612="",R1612="",S1612=""),"",IFERROR(IF(OR(INDEX(Matches!$I$2:$I$201,MATCH($A1612&amp;"-8",Matches!$J$2:$J$201,0))="Void",INDEX(Matches!$G$2:$G$201,MATCH($A1612&amp;"-8",Matches!$J$2:$J$201,0))="",INDEX(Matches!$H$2:$H$201,MATCH($A1612&amp;"-8",Matches!$J$2:$J$201,0))=""),"",IF(AND($C1612&lt;&gt;"",INDEX(Matches!$F$2:$F$201,MATCH($A1612&amp;"-8",Matches!$J$2:$J$201,0))&lt;&gt;"",$C1612&gt;=INDEX(Matches!$F$2:$F$201,MATCH($A1612&amp;"-8",Matches!$J$2:$J$201,0))),"",IF(AND(R1612=INDEX(Matches!$G$2:$G$201,MATCH($A1612&amp;"-8",Matches!$J$2:$J$201,0)),S1612=INDEX(Matches!$H$2:$H$201,MATCH($A1612&amp;"-8",Matches!$J$2:$J$201,0))),5,IF(SIGN(R1612-S1612)&lt;&gt;SIGN(INDEX(Matches!$G$2:$G$201,MATCH($A1612&amp;"-8",Matches!$J$2:$J$201,0))-INDEX(Matches!$H$2:$H$201,MATCH($A1612&amp;"-8",Matches!$J$2:$J$201,0))),0,IF(R1612-S1612=INDEX(Matches!$G$2:$G$201,MATCH($A1612&amp;"-8",Matches!$J$2:$J$201,0))-INDEX(Matches!$H$2:$H$201,MATCH($A1612&amp;"-8",Matches!$J$2:$J$201,0)),3,2))))),""))</f>
        <v/>
      </c>
      <c r="AF1612" s="12" t="str">
        <f aca="false">IF(OR($B1612="",T1612="",U1612=""),"",IFERROR(IF(OR(INDEX(Matches!$I$2:$I$201,MATCH($A1612&amp;"-9",Matches!$J$2:$J$201,0))="Void",INDEX(Matches!$G$2:$G$201,MATCH($A1612&amp;"-9",Matches!$J$2:$J$201,0))="",INDEX(Matches!$H$2:$H$201,MATCH($A1612&amp;"-9",Matches!$J$2:$J$201,0))=""),"",IF(AND($C1612&lt;&gt;"",INDEX(Matches!$F$2:$F$201,MATCH($A1612&amp;"-9",Matches!$J$2:$J$201,0))&lt;&gt;"",$C1612&gt;=INDEX(Matches!$F$2:$F$201,MATCH($A1612&amp;"-9",Matches!$J$2:$J$201,0))),"",IF(AND(T1612=INDEX(Matches!$G$2:$G$201,MATCH($A1612&amp;"-9",Matches!$J$2:$J$201,0)),U1612=INDEX(Matches!$H$2:$H$201,MATCH($A1612&amp;"-9",Matches!$J$2:$J$201,0))),5,IF(SIGN(T1612-U1612)&lt;&gt;SIGN(INDEX(Matches!$G$2:$G$201,MATCH($A1612&amp;"-9",Matches!$J$2:$J$201,0))-INDEX(Matches!$H$2:$H$201,MATCH($A1612&amp;"-9",Matches!$J$2:$J$201,0))),0,IF(T1612-U1612=INDEX(Matches!$G$2:$G$201,MATCH($A1612&amp;"-9",Matches!$J$2:$J$201,0))-INDEX(Matches!$H$2:$H$201,MATCH($A1612&amp;"-9",Matches!$J$2:$J$201,0)),3,2))))),""))</f>
        <v/>
      </c>
      <c r="AG1612" s="12" t="str">
        <f aca="false">IF(OR($B1612="",V1612="",W1612=""),"",IFERROR(IF(OR(INDEX(Matches!$I$2:$I$201,MATCH($A1612&amp;"-10",Matches!$J$2:$J$201,0))="Void",INDEX(Matches!$G$2:$G$201,MATCH($A1612&amp;"-10",Matches!$J$2:$J$201,0))="",INDEX(Matches!$H$2:$H$201,MATCH($A1612&amp;"-10",Matches!$J$2:$J$201,0))=""),"",IF(AND($C1612&lt;&gt;"",INDEX(Matches!$F$2:$F$201,MATCH($A1612&amp;"-10",Matches!$J$2:$J$201,0))&lt;&gt;"",$C1612&gt;=INDEX(Matches!$F$2:$F$201,MATCH($A1612&amp;"-10",Matches!$J$2:$J$201,0))),"",IF(AND(V1612=INDEX(Matches!$G$2:$G$201,MATCH($A1612&amp;"-10",Matches!$J$2:$J$201,0)),W1612=INDEX(Matches!$H$2:$H$201,MATCH($A1612&amp;"-10",Matches!$J$2:$J$201,0))),5,IF(SIGN(V1612-W1612)&lt;&gt;SIGN(INDEX(Matches!$G$2:$G$201,MATCH($A1612&amp;"-10",Matches!$J$2:$J$201,0))-INDEX(Matches!$H$2:$H$201,MATCH($A1612&amp;"-10",Matches!$J$2:$J$201,0))),0,IF(V1612-W1612=INDEX(Matches!$G$2:$G$201,MATCH($A1612&amp;"-10",Matches!$J$2:$J$201,0))-INDEX(Matches!$H$2:$H$201,MATCH($A1612&amp;"-10",Matches!$J$2:$J$201,0)),3,2))))),""))</f>
        <v/>
      </c>
      <c r="AH1612" s="13" t="str">
        <f aca="false">IF($B1612="","",SUM(X1612:AG1612))</f>
        <v/>
      </c>
      <c r="AI1612" s="12" t="str">
        <f aca="false">IF($B1612="","",COUNTIF(X1612:AG1612,5))</f>
        <v/>
      </c>
      <c r="AJ1612" s="12" t="str">
        <f aca="false">IF($B1612="","",COUNTIF(X1612:AG1612,"&gt;=2"))</f>
        <v/>
      </c>
      <c r="AK1612" s="12" t="str">
        <f aca="false">IF($B1612="","",COUNT(X1612:AG1612))</f>
        <v/>
      </c>
    </row>
    <row r="1613" customFormat="false" ht="15" hidden="false" customHeight="false" outlineLevel="0" collapsed="false">
      <c r="A1613" s="7"/>
      <c r="B1613" s="7"/>
      <c r="C1613" s="11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12" t="str">
        <f aca="false">IF(OR($B1613="",D1613="",E1613=""),"",IFERROR(IF(OR(INDEX(Matches!$I$2:$I$201,MATCH($A1613&amp;"-1",Matches!$J$2:$J$201,0))="Void",INDEX(Matches!$G$2:$G$201,MATCH($A1613&amp;"-1",Matches!$J$2:$J$201,0))="",INDEX(Matches!$H$2:$H$201,MATCH($A1613&amp;"-1",Matches!$J$2:$J$201,0))=""),"",IF(AND($C1613&lt;&gt;"",INDEX(Matches!$F$2:$F$201,MATCH($A1613&amp;"-1",Matches!$J$2:$J$201,0))&lt;&gt;"",$C1613&gt;=INDEX(Matches!$F$2:$F$201,MATCH($A1613&amp;"-1",Matches!$J$2:$J$201,0))),"",IF(AND(D1613=INDEX(Matches!$G$2:$G$201,MATCH($A1613&amp;"-1",Matches!$J$2:$J$201,0)),E1613=INDEX(Matches!$H$2:$H$201,MATCH($A1613&amp;"-1",Matches!$J$2:$J$201,0))),5,IF(SIGN(D1613-E1613)&lt;&gt;SIGN(INDEX(Matches!$G$2:$G$201,MATCH($A1613&amp;"-1",Matches!$J$2:$J$201,0))-INDEX(Matches!$H$2:$H$201,MATCH($A1613&amp;"-1",Matches!$J$2:$J$201,0))),0,IF(D1613-E1613=INDEX(Matches!$G$2:$G$201,MATCH($A1613&amp;"-1",Matches!$J$2:$J$201,0))-INDEX(Matches!$H$2:$H$201,MATCH($A1613&amp;"-1",Matches!$J$2:$J$201,0)),3,2))))),""))</f>
        <v/>
      </c>
      <c r="Y1613" s="12" t="str">
        <f aca="false">IF(OR($B1613="",F1613="",G1613=""),"",IFERROR(IF(OR(INDEX(Matches!$I$2:$I$201,MATCH($A1613&amp;"-2",Matches!$J$2:$J$201,0))="Void",INDEX(Matches!$G$2:$G$201,MATCH($A1613&amp;"-2",Matches!$J$2:$J$201,0))="",INDEX(Matches!$H$2:$H$201,MATCH($A1613&amp;"-2",Matches!$J$2:$J$201,0))=""),"",IF(AND($C1613&lt;&gt;"",INDEX(Matches!$F$2:$F$201,MATCH($A1613&amp;"-2",Matches!$J$2:$J$201,0))&lt;&gt;"",$C1613&gt;=INDEX(Matches!$F$2:$F$201,MATCH($A1613&amp;"-2",Matches!$J$2:$J$201,0))),"",IF(AND(F1613=INDEX(Matches!$G$2:$G$201,MATCH($A1613&amp;"-2",Matches!$J$2:$J$201,0)),G1613=INDEX(Matches!$H$2:$H$201,MATCH($A1613&amp;"-2",Matches!$J$2:$J$201,0))),5,IF(SIGN(F1613-G1613)&lt;&gt;SIGN(INDEX(Matches!$G$2:$G$201,MATCH($A1613&amp;"-2",Matches!$J$2:$J$201,0))-INDEX(Matches!$H$2:$H$201,MATCH($A1613&amp;"-2",Matches!$J$2:$J$201,0))),0,IF(F1613-G1613=INDEX(Matches!$G$2:$G$201,MATCH($A1613&amp;"-2",Matches!$J$2:$J$201,0))-INDEX(Matches!$H$2:$H$201,MATCH($A1613&amp;"-2",Matches!$J$2:$J$201,0)),3,2))))),""))</f>
        <v/>
      </c>
      <c r="Z1613" s="12" t="str">
        <f aca="false">IF(OR($B1613="",H1613="",I1613=""),"",IFERROR(IF(OR(INDEX(Matches!$I$2:$I$201,MATCH($A1613&amp;"-3",Matches!$J$2:$J$201,0))="Void",INDEX(Matches!$G$2:$G$201,MATCH($A1613&amp;"-3",Matches!$J$2:$J$201,0))="",INDEX(Matches!$H$2:$H$201,MATCH($A1613&amp;"-3",Matches!$J$2:$J$201,0))=""),"",IF(AND($C1613&lt;&gt;"",INDEX(Matches!$F$2:$F$201,MATCH($A1613&amp;"-3",Matches!$J$2:$J$201,0))&lt;&gt;"",$C1613&gt;=INDEX(Matches!$F$2:$F$201,MATCH($A1613&amp;"-3",Matches!$J$2:$J$201,0))),"",IF(AND(H1613=INDEX(Matches!$G$2:$G$201,MATCH($A1613&amp;"-3",Matches!$J$2:$J$201,0)),I1613=INDEX(Matches!$H$2:$H$201,MATCH($A1613&amp;"-3",Matches!$J$2:$J$201,0))),5,IF(SIGN(H1613-I1613)&lt;&gt;SIGN(INDEX(Matches!$G$2:$G$201,MATCH($A1613&amp;"-3",Matches!$J$2:$J$201,0))-INDEX(Matches!$H$2:$H$201,MATCH($A1613&amp;"-3",Matches!$J$2:$J$201,0))),0,IF(H1613-I1613=INDEX(Matches!$G$2:$G$201,MATCH($A1613&amp;"-3",Matches!$J$2:$J$201,0))-INDEX(Matches!$H$2:$H$201,MATCH($A1613&amp;"-3",Matches!$J$2:$J$201,0)),3,2))))),""))</f>
        <v/>
      </c>
      <c r="AA1613" s="12" t="str">
        <f aca="false">IF(OR($B1613="",J1613="",K1613=""),"",IFERROR(IF(OR(INDEX(Matches!$I$2:$I$201,MATCH($A1613&amp;"-4",Matches!$J$2:$J$201,0))="Void",INDEX(Matches!$G$2:$G$201,MATCH($A1613&amp;"-4",Matches!$J$2:$J$201,0))="",INDEX(Matches!$H$2:$H$201,MATCH($A1613&amp;"-4",Matches!$J$2:$J$201,0))=""),"",IF(AND($C1613&lt;&gt;"",INDEX(Matches!$F$2:$F$201,MATCH($A1613&amp;"-4",Matches!$J$2:$J$201,0))&lt;&gt;"",$C1613&gt;=INDEX(Matches!$F$2:$F$201,MATCH($A1613&amp;"-4",Matches!$J$2:$J$201,0))),"",IF(AND(J1613=INDEX(Matches!$G$2:$G$201,MATCH($A1613&amp;"-4",Matches!$J$2:$J$201,0)),K1613=INDEX(Matches!$H$2:$H$201,MATCH($A1613&amp;"-4",Matches!$J$2:$J$201,0))),5,IF(SIGN(J1613-K1613)&lt;&gt;SIGN(INDEX(Matches!$G$2:$G$201,MATCH($A1613&amp;"-4",Matches!$J$2:$J$201,0))-INDEX(Matches!$H$2:$H$201,MATCH($A1613&amp;"-4",Matches!$J$2:$J$201,0))),0,IF(J1613-K1613=INDEX(Matches!$G$2:$G$201,MATCH($A1613&amp;"-4",Matches!$J$2:$J$201,0))-INDEX(Matches!$H$2:$H$201,MATCH($A1613&amp;"-4",Matches!$J$2:$J$201,0)),3,2))))),""))</f>
        <v/>
      </c>
      <c r="AB1613" s="12" t="str">
        <f aca="false">IF(OR($B1613="",L1613="",M1613=""),"",IFERROR(IF(OR(INDEX(Matches!$I$2:$I$201,MATCH($A1613&amp;"-5",Matches!$J$2:$J$201,0))="Void",INDEX(Matches!$G$2:$G$201,MATCH($A1613&amp;"-5",Matches!$J$2:$J$201,0))="",INDEX(Matches!$H$2:$H$201,MATCH($A1613&amp;"-5",Matches!$J$2:$J$201,0))=""),"",IF(AND($C1613&lt;&gt;"",INDEX(Matches!$F$2:$F$201,MATCH($A1613&amp;"-5",Matches!$J$2:$J$201,0))&lt;&gt;"",$C1613&gt;=INDEX(Matches!$F$2:$F$201,MATCH($A1613&amp;"-5",Matches!$J$2:$J$201,0))),"",IF(AND(L1613=INDEX(Matches!$G$2:$G$201,MATCH($A1613&amp;"-5",Matches!$J$2:$J$201,0)),M1613=INDEX(Matches!$H$2:$H$201,MATCH($A1613&amp;"-5",Matches!$J$2:$J$201,0))),5,IF(SIGN(L1613-M1613)&lt;&gt;SIGN(INDEX(Matches!$G$2:$G$201,MATCH($A1613&amp;"-5",Matches!$J$2:$J$201,0))-INDEX(Matches!$H$2:$H$201,MATCH($A1613&amp;"-5",Matches!$J$2:$J$201,0))),0,IF(L1613-M1613=INDEX(Matches!$G$2:$G$201,MATCH($A1613&amp;"-5",Matches!$J$2:$J$201,0))-INDEX(Matches!$H$2:$H$201,MATCH($A1613&amp;"-5",Matches!$J$2:$J$201,0)),3,2))))),""))</f>
        <v/>
      </c>
      <c r="AC1613" s="12" t="str">
        <f aca="false">IF(OR($B1613="",N1613="",O1613=""),"",IFERROR(IF(OR(INDEX(Matches!$I$2:$I$201,MATCH($A1613&amp;"-6",Matches!$J$2:$J$201,0))="Void",INDEX(Matches!$G$2:$G$201,MATCH($A1613&amp;"-6",Matches!$J$2:$J$201,0))="",INDEX(Matches!$H$2:$H$201,MATCH($A1613&amp;"-6",Matches!$J$2:$J$201,0))=""),"",IF(AND($C1613&lt;&gt;"",INDEX(Matches!$F$2:$F$201,MATCH($A1613&amp;"-6",Matches!$J$2:$J$201,0))&lt;&gt;"",$C1613&gt;=INDEX(Matches!$F$2:$F$201,MATCH($A1613&amp;"-6",Matches!$J$2:$J$201,0))),"",IF(AND(N1613=INDEX(Matches!$G$2:$G$201,MATCH($A1613&amp;"-6",Matches!$J$2:$J$201,0)),O1613=INDEX(Matches!$H$2:$H$201,MATCH($A1613&amp;"-6",Matches!$J$2:$J$201,0))),5,IF(SIGN(N1613-O1613)&lt;&gt;SIGN(INDEX(Matches!$G$2:$G$201,MATCH($A1613&amp;"-6",Matches!$J$2:$J$201,0))-INDEX(Matches!$H$2:$H$201,MATCH($A1613&amp;"-6",Matches!$J$2:$J$201,0))),0,IF(N1613-O1613=INDEX(Matches!$G$2:$G$201,MATCH($A1613&amp;"-6",Matches!$J$2:$J$201,0))-INDEX(Matches!$H$2:$H$201,MATCH($A1613&amp;"-6",Matches!$J$2:$J$201,0)),3,2))))),""))</f>
        <v/>
      </c>
      <c r="AD1613" s="12" t="str">
        <f aca="false">IF(OR($B1613="",P1613="",Q1613=""),"",IFERROR(IF(OR(INDEX(Matches!$I$2:$I$201,MATCH($A1613&amp;"-7",Matches!$J$2:$J$201,0))="Void",INDEX(Matches!$G$2:$G$201,MATCH($A1613&amp;"-7",Matches!$J$2:$J$201,0))="",INDEX(Matches!$H$2:$H$201,MATCH($A1613&amp;"-7",Matches!$J$2:$J$201,0))=""),"",IF(AND($C1613&lt;&gt;"",INDEX(Matches!$F$2:$F$201,MATCH($A1613&amp;"-7",Matches!$J$2:$J$201,0))&lt;&gt;"",$C1613&gt;=INDEX(Matches!$F$2:$F$201,MATCH($A1613&amp;"-7",Matches!$J$2:$J$201,0))),"",IF(AND(P1613=INDEX(Matches!$G$2:$G$201,MATCH($A1613&amp;"-7",Matches!$J$2:$J$201,0)),Q1613=INDEX(Matches!$H$2:$H$201,MATCH($A1613&amp;"-7",Matches!$J$2:$J$201,0))),5,IF(SIGN(P1613-Q1613)&lt;&gt;SIGN(INDEX(Matches!$G$2:$G$201,MATCH($A1613&amp;"-7",Matches!$J$2:$J$201,0))-INDEX(Matches!$H$2:$H$201,MATCH($A1613&amp;"-7",Matches!$J$2:$J$201,0))),0,IF(P1613-Q1613=INDEX(Matches!$G$2:$G$201,MATCH($A1613&amp;"-7",Matches!$J$2:$J$201,0))-INDEX(Matches!$H$2:$H$201,MATCH($A1613&amp;"-7",Matches!$J$2:$J$201,0)),3,2))))),""))</f>
        <v/>
      </c>
      <c r="AE1613" s="12" t="str">
        <f aca="false">IF(OR($B1613="",R1613="",S1613=""),"",IFERROR(IF(OR(INDEX(Matches!$I$2:$I$201,MATCH($A1613&amp;"-8",Matches!$J$2:$J$201,0))="Void",INDEX(Matches!$G$2:$G$201,MATCH($A1613&amp;"-8",Matches!$J$2:$J$201,0))="",INDEX(Matches!$H$2:$H$201,MATCH($A1613&amp;"-8",Matches!$J$2:$J$201,0))=""),"",IF(AND($C1613&lt;&gt;"",INDEX(Matches!$F$2:$F$201,MATCH($A1613&amp;"-8",Matches!$J$2:$J$201,0))&lt;&gt;"",$C1613&gt;=INDEX(Matches!$F$2:$F$201,MATCH($A1613&amp;"-8",Matches!$J$2:$J$201,0))),"",IF(AND(R1613=INDEX(Matches!$G$2:$G$201,MATCH($A1613&amp;"-8",Matches!$J$2:$J$201,0)),S1613=INDEX(Matches!$H$2:$H$201,MATCH($A1613&amp;"-8",Matches!$J$2:$J$201,0))),5,IF(SIGN(R1613-S1613)&lt;&gt;SIGN(INDEX(Matches!$G$2:$G$201,MATCH($A1613&amp;"-8",Matches!$J$2:$J$201,0))-INDEX(Matches!$H$2:$H$201,MATCH($A1613&amp;"-8",Matches!$J$2:$J$201,0))),0,IF(R1613-S1613=INDEX(Matches!$G$2:$G$201,MATCH($A1613&amp;"-8",Matches!$J$2:$J$201,0))-INDEX(Matches!$H$2:$H$201,MATCH($A1613&amp;"-8",Matches!$J$2:$J$201,0)),3,2))))),""))</f>
        <v/>
      </c>
      <c r="AF1613" s="12" t="str">
        <f aca="false">IF(OR($B1613="",T1613="",U1613=""),"",IFERROR(IF(OR(INDEX(Matches!$I$2:$I$201,MATCH($A1613&amp;"-9",Matches!$J$2:$J$201,0))="Void",INDEX(Matches!$G$2:$G$201,MATCH($A1613&amp;"-9",Matches!$J$2:$J$201,0))="",INDEX(Matches!$H$2:$H$201,MATCH($A1613&amp;"-9",Matches!$J$2:$J$201,0))=""),"",IF(AND($C1613&lt;&gt;"",INDEX(Matches!$F$2:$F$201,MATCH($A1613&amp;"-9",Matches!$J$2:$J$201,0))&lt;&gt;"",$C1613&gt;=INDEX(Matches!$F$2:$F$201,MATCH($A1613&amp;"-9",Matches!$J$2:$J$201,0))),"",IF(AND(T1613=INDEX(Matches!$G$2:$G$201,MATCH($A1613&amp;"-9",Matches!$J$2:$J$201,0)),U1613=INDEX(Matches!$H$2:$H$201,MATCH($A1613&amp;"-9",Matches!$J$2:$J$201,0))),5,IF(SIGN(T1613-U1613)&lt;&gt;SIGN(INDEX(Matches!$G$2:$G$201,MATCH($A1613&amp;"-9",Matches!$J$2:$J$201,0))-INDEX(Matches!$H$2:$H$201,MATCH($A1613&amp;"-9",Matches!$J$2:$J$201,0))),0,IF(T1613-U1613=INDEX(Matches!$G$2:$G$201,MATCH($A1613&amp;"-9",Matches!$J$2:$J$201,0))-INDEX(Matches!$H$2:$H$201,MATCH($A1613&amp;"-9",Matches!$J$2:$J$201,0)),3,2))))),""))</f>
        <v/>
      </c>
      <c r="AG1613" s="12" t="str">
        <f aca="false">IF(OR($B1613="",V1613="",W1613=""),"",IFERROR(IF(OR(INDEX(Matches!$I$2:$I$201,MATCH($A1613&amp;"-10",Matches!$J$2:$J$201,0))="Void",INDEX(Matches!$G$2:$G$201,MATCH($A1613&amp;"-10",Matches!$J$2:$J$201,0))="",INDEX(Matches!$H$2:$H$201,MATCH($A1613&amp;"-10",Matches!$J$2:$J$201,0))=""),"",IF(AND($C1613&lt;&gt;"",INDEX(Matches!$F$2:$F$201,MATCH($A1613&amp;"-10",Matches!$J$2:$J$201,0))&lt;&gt;"",$C1613&gt;=INDEX(Matches!$F$2:$F$201,MATCH($A1613&amp;"-10",Matches!$J$2:$J$201,0))),"",IF(AND(V1613=INDEX(Matches!$G$2:$G$201,MATCH($A1613&amp;"-10",Matches!$J$2:$J$201,0)),W1613=INDEX(Matches!$H$2:$H$201,MATCH($A1613&amp;"-10",Matches!$J$2:$J$201,0))),5,IF(SIGN(V1613-W1613)&lt;&gt;SIGN(INDEX(Matches!$G$2:$G$201,MATCH($A1613&amp;"-10",Matches!$J$2:$J$201,0))-INDEX(Matches!$H$2:$H$201,MATCH($A1613&amp;"-10",Matches!$J$2:$J$201,0))),0,IF(V1613-W1613=INDEX(Matches!$G$2:$G$201,MATCH($A1613&amp;"-10",Matches!$J$2:$J$201,0))-INDEX(Matches!$H$2:$H$201,MATCH($A1613&amp;"-10",Matches!$J$2:$J$201,0)),3,2))))),""))</f>
        <v/>
      </c>
      <c r="AH1613" s="13" t="str">
        <f aca="false">IF($B1613="","",SUM(X1613:AG1613))</f>
        <v/>
      </c>
      <c r="AI1613" s="12" t="str">
        <f aca="false">IF($B1613="","",COUNTIF(X1613:AG1613,5))</f>
        <v/>
      </c>
      <c r="AJ1613" s="12" t="str">
        <f aca="false">IF($B1613="","",COUNTIF(X1613:AG1613,"&gt;=2"))</f>
        <v/>
      </c>
      <c r="AK1613" s="12" t="str">
        <f aca="false">IF($B1613="","",COUNT(X1613:AG1613))</f>
        <v/>
      </c>
    </row>
    <row r="1614" customFormat="false" ht="15" hidden="false" customHeight="false" outlineLevel="0" collapsed="false">
      <c r="A1614" s="7"/>
      <c r="B1614" s="7"/>
      <c r="C1614" s="11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12" t="str">
        <f aca="false">IF(OR($B1614="",D1614="",E1614=""),"",IFERROR(IF(OR(INDEX(Matches!$I$2:$I$201,MATCH($A1614&amp;"-1",Matches!$J$2:$J$201,0))="Void",INDEX(Matches!$G$2:$G$201,MATCH($A1614&amp;"-1",Matches!$J$2:$J$201,0))="",INDEX(Matches!$H$2:$H$201,MATCH($A1614&amp;"-1",Matches!$J$2:$J$201,0))=""),"",IF(AND($C1614&lt;&gt;"",INDEX(Matches!$F$2:$F$201,MATCH($A1614&amp;"-1",Matches!$J$2:$J$201,0))&lt;&gt;"",$C1614&gt;=INDEX(Matches!$F$2:$F$201,MATCH($A1614&amp;"-1",Matches!$J$2:$J$201,0))),"",IF(AND(D1614=INDEX(Matches!$G$2:$G$201,MATCH($A1614&amp;"-1",Matches!$J$2:$J$201,0)),E1614=INDEX(Matches!$H$2:$H$201,MATCH($A1614&amp;"-1",Matches!$J$2:$J$201,0))),5,IF(SIGN(D1614-E1614)&lt;&gt;SIGN(INDEX(Matches!$G$2:$G$201,MATCH($A1614&amp;"-1",Matches!$J$2:$J$201,0))-INDEX(Matches!$H$2:$H$201,MATCH($A1614&amp;"-1",Matches!$J$2:$J$201,0))),0,IF(D1614-E1614=INDEX(Matches!$G$2:$G$201,MATCH($A1614&amp;"-1",Matches!$J$2:$J$201,0))-INDEX(Matches!$H$2:$H$201,MATCH($A1614&amp;"-1",Matches!$J$2:$J$201,0)),3,2))))),""))</f>
        <v/>
      </c>
      <c r="Y1614" s="12" t="str">
        <f aca="false">IF(OR($B1614="",F1614="",G1614=""),"",IFERROR(IF(OR(INDEX(Matches!$I$2:$I$201,MATCH($A1614&amp;"-2",Matches!$J$2:$J$201,0))="Void",INDEX(Matches!$G$2:$G$201,MATCH($A1614&amp;"-2",Matches!$J$2:$J$201,0))="",INDEX(Matches!$H$2:$H$201,MATCH($A1614&amp;"-2",Matches!$J$2:$J$201,0))=""),"",IF(AND($C1614&lt;&gt;"",INDEX(Matches!$F$2:$F$201,MATCH($A1614&amp;"-2",Matches!$J$2:$J$201,0))&lt;&gt;"",$C1614&gt;=INDEX(Matches!$F$2:$F$201,MATCH($A1614&amp;"-2",Matches!$J$2:$J$201,0))),"",IF(AND(F1614=INDEX(Matches!$G$2:$G$201,MATCH($A1614&amp;"-2",Matches!$J$2:$J$201,0)),G1614=INDEX(Matches!$H$2:$H$201,MATCH($A1614&amp;"-2",Matches!$J$2:$J$201,0))),5,IF(SIGN(F1614-G1614)&lt;&gt;SIGN(INDEX(Matches!$G$2:$G$201,MATCH($A1614&amp;"-2",Matches!$J$2:$J$201,0))-INDEX(Matches!$H$2:$H$201,MATCH($A1614&amp;"-2",Matches!$J$2:$J$201,0))),0,IF(F1614-G1614=INDEX(Matches!$G$2:$G$201,MATCH($A1614&amp;"-2",Matches!$J$2:$J$201,0))-INDEX(Matches!$H$2:$H$201,MATCH($A1614&amp;"-2",Matches!$J$2:$J$201,0)),3,2))))),""))</f>
        <v/>
      </c>
      <c r="Z1614" s="12" t="str">
        <f aca="false">IF(OR($B1614="",H1614="",I1614=""),"",IFERROR(IF(OR(INDEX(Matches!$I$2:$I$201,MATCH($A1614&amp;"-3",Matches!$J$2:$J$201,0))="Void",INDEX(Matches!$G$2:$G$201,MATCH($A1614&amp;"-3",Matches!$J$2:$J$201,0))="",INDEX(Matches!$H$2:$H$201,MATCH($A1614&amp;"-3",Matches!$J$2:$J$201,0))=""),"",IF(AND($C1614&lt;&gt;"",INDEX(Matches!$F$2:$F$201,MATCH($A1614&amp;"-3",Matches!$J$2:$J$201,0))&lt;&gt;"",$C1614&gt;=INDEX(Matches!$F$2:$F$201,MATCH($A1614&amp;"-3",Matches!$J$2:$J$201,0))),"",IF(AND(H1614=INDEX(Matches!$G$2:$G$201,MATCH($A1614&amp;"-3",Matches!$J$2:$J$201,0)),I1614=INDEX(Matches!$H$2:$H$201,MATCH($A1614&amp;"-3",Matches!$J$2:$J$201,0))),5,IF(SIGN(H1614-I1614)&lt;&gt;SIGN(INDEX(Matches!$G$2:$G$201,MATCH($A1614&amp;"-3",Matches!$J$2:$J$201,0))-INDEX(Matches!$H$2:$H$201,MATCH($A1614&amp;"-3",Matches!$J$2:$J$201,0))),0,IF(H1614-I1614=INDEX(Matches!$G$2:$G$201,MATCH($A1614&amp;"-3",Matches!$J$2:$J$201,0))-INDEX(Matches!$H$2:$H$201,MATCH($A1614&amp;"-3",Matches!$J$2:$J$201,0)),3,2))))),""))</f>
        <v/>
      </c>
      <c r="AA1614" s="12" t="str">
        <f aca="false">IF(OR($B1614="",J1614="",K1614=""),"",IFERROR(IF(OR(INDEX(Matches!$I$2:$I$201,MATCH($A1614&amp;"-4",Matches!$J$2:$J$201,0))="Void",INDEX(Matches!$G$2:$G$201,MATCH($A1614&amp;"-4",Matches!$J$2:$J$201,0))="",INDEX(Matches!$H$2:$H$201,MATCH($A1614&amp;"-4",Matches!$J$2:$J$201,0))=""),"",IF(AND($C1614&lt;&gt;"",INDEX(Matches!$F$2:$F$201,MATCH($A1614&amp;"-4",Matches!$J$2:$J$201,0))&lt;&gt;"",$C1614&gt;=INDEX(Matches!$F$2:$F$201,MATCH($A1614&amp;"-4",Matches!$J$2:$J$201,0))),"",IF(AND(J1614=INDEX(Matches!$G$2:$G$201,MATCH($A1614&amp;"-4",Matches!$J$2:$J$201,0)),K1614=INDEX(Matches!$H$2:$H$201,MATCH($A1614&amp;"-4",Matches!$J$2:$J$201,0))),5,IF(SIGN(J1614-K1614)&lt;&gt;SIGN(INDEX(Matches!$G$2:$G$201,MATCH($A1614&amp;"-4",Matches!$J$2:$J$201,0))-INDEX(Matches!$H$2:$H$201,MATCH($A1614&amp;"-4",Matches!$J$2:$J$201,0))),0,IF(J1614-K1614=INDEX(Matches!$G$2:$G$201,MATCH($A1614&amp;"-4",Matches!$J$2:$J$201,0))-INDEX(Matches!$H$2:$H$201,MATCH($A1614&amp;"-4",Matches!$J$2:$J$201,0)),3,2))))),""))</f>
        <v/>
      </c>
      <c r="AB1614" s="12" t="str">
        <f aca="false">IF(OR($B1614="",L1614="",M1614=""),"",IFERROR(IF(OR(INDEX(Matches!$I$2:$I$201,MATCH($A1614&amp;"-5",Matches!$J$2:$J$201,0))="Void",INDEX(Matches!$G$2:$G$201,MATCH($A1614&amp;"-5",Matches!$J$2:$J$201,0))="",INDEX(Matches!$H$2:$H$201,MATCH($A1614&amp;"-5",Matches!$J$2:$J$201,0))=""),"",IF(AND($C1614&lt;&gt;"",INDEX(Matches!$F$2:$F$201,MATCH($A1614&amp;"-5",Matches!$J$2:$J$201,0))&lt;&gt;"",$C1614&gt;=INDEX(Matches!$F$2:$F$201,MATCH($A1614&amp;"-5",Matches!$J$2:$J$201,0))),"",IF(AND(L1614=INDEX(Matches!$G$2:$G$201,MATCH($A1614&amp;"-5",Matches!$J$2:$J$201,0)),M1614=INDEX(Matches!$H$2:$H$201,MATCH($A1614&amp;"-5",Matches!$J$2:$J$201,0))),5,IF(SIGN(L1614-M1614)&lt;&gt;SIGN(INDEX(Matches!$G$2:$G$201,MATCH($A1614&amp;"-5",Matches!$J$2:$J$201,0))-INDEX(Matches!$H$2:$H$201,MATCH($A1614&amp;"-5",Matches!$J$2:$J$201,0))),0,IF(L1614-M1614=INDEX(Matches!$G$2:$G$201,MATCH($A1614&amp;"-5",Matches!$J$2:$J$201,0))-INDEX(Matches!$H$2:$H$201,MATCH($A1614&amp;"-5",Matches!$J$2:$J$201,0)),3,2))))),""))</f>
        <v/>
      </c>
      <c r="AC1614" s="12" t="str">
        <f aca="false">IF(OR($B1614="",N1614="",O1614=""),"",IFERROR(IF(OR(INDEX(Matches!$I$2:$I$201,MATCH($A1614&amp;"-6",Matches!$J$2:$J$201,0))="Void",INDEX(Matches!$G$2:$G$201,MATCH($A1614&amp;"-6",Matches!$J$2:$J$201,0))="",INDEX(Matches!$H$2:$H$201,MATCH($A1614&amp;"-6",Matches!$J$2:$J$201,0))=""),"",IF(AND($C1614&lt;&gt;"",INDEX(Matches!$F$2:$F$201,MATCH($A1614&amp;"-6",Matches!$J$2:$J$201,0))&lt;&gt;"",$C1614&gt;=INDEX(Matches!$F$2:$F$201,MATCH($A1614&amp;"-6",Matches!$J$2:$J$201,0))),"",IF(AND(N1614=INDEX(Matches!$G$2:$G$201,MATCH($A1614&amp;"-6",Matches!$J$2:$J$201,0)),O1614=INDEX(Matches!$H$2:$H$201,MATCH($A1614&amp;"-6",Matches!$J$2:$J$201,0))),5,IF(SIGN(N1614-O1614)&lt;&gt;SIGN(INDEX(Matches!$G$2:$G$201,MATCH($A1614&amp;"-6",Matches!$J$2:$J$201,0))-INDEX(Matches!$H$2:$H$201,MATCH($A1614&amp;"-6",Matches!$J$2:$J$201,0))),0,IF(N1614-O1614=INDEX(Matches!$G$2:$G$201,MATCH($A1614&amp;"-6",Matches!$J$2:$J$201,0))-INDEX(Matches!$H$2:$H$201,MATCH($A1614&amp;"-6",Matches!$J$2:$J$201,0)),3,2))))),""))</f>
        <v/>
      </c>
      <c r="AD1614" s="12" t="str">
        <f aca="false">IF(OR($B1614="",P1614="",Q1614=""),"",IFERROR(IF(OR(INDEX(Matches!$I$2:$I$201,MATCH($A1614&amp;"-7",Matches!$J$2:$J$201,0))="Void",INDEX(Matches!$G$2:$G$201,MATCH($A1614&amp;"-7",Matches!$J$2:$J$201,0))="",INDEX(Matches!$H$2:$H$201,MATCH($A1614&amp;"-7",Matches!$J$2:$J$201,0))=""),"",IF(AND($C1614&lt;&gt;"",INDEX(Matches!$F$2:$F$201,MATCH($A1614&amp;"-7",Matches!$J$2:$J$201,0))&lt;&gt;"",$C1614&gt;=INDEX(Matches!$F$2:$F$201,MATCH($A1614&amp;"-7",Matches!$J$2:$J$201,0))),"",IF(AND(P1614=INDEX(Matches!$G$2:$G$201,MATCH($A1614&amp;"-7",Matches!$J$2:$J$201,0)),Q1614=INDEX(Matches!$H$2:$H$201,MATCH($A1614&amp;"-7",Matches!$J$2:$J$201,0))),5,IF(SIGN(P1614-Q1614)&lt;&gt;SIGN(INDEX(Matches!$G$2:$G$201,MATCH($A1614&amp;"-7",Matches!$J$2:$J$201,0))-INDEX(Matches!$H$2:$H$201,MATCH($A1614&amp;"-7",Matches!$J$2:$J$201,0))),0,IF(P1614-Q1614=INDEX(Matches!$G$2:$G$201,MATCH($A1614&amp;"-7",Matches!$J$2:$J$201,0))-INDEX(Matches!$H$2:$H$201,MATCH($A1614&amp;"-7",Matches!$J$2:$J$201,0)),3,2))))),""))</f>
        <v/>
      </c>
      <c r="AE1614" s="12" t="str">
        <f aca="false">IF(OR($B1614="",R1614="",S1614=""),"",IFERROR(IF(OR(INDEX(Matches!$I$2:$I$201,MATCH($A1614&amp;"-8",Matches!$J$2:$J$201,0))="Void",INDEX(Matches!$G$2:$G$201,MATCH($A1614&amp;"-8",Matches!$J$2:$J$201,0))="",INDEX(Matches!$H$2:$H$201,MATCH($A1614&amp;"-8",Matches!$J$2:$J$201,0))=""),"",IF(AND($C1614&lt;&gt;"",INDEX(Matches!$F$2:$F$201,MATCH($A1614&amp;"-8",Matches!$J$2:$J$201,0))&lt;&gt;"",$C1614&gt;=INDEX(Matches!$F$2:$F$201,MATCH($A1614&amp;"-8",Matches!$J$2:$J$201,0))),"",IF(AND(R1614=INDEX(Matches!$G$2:$G$201,MATCH($A1614&amp;"-8",Matches!$J$2:$J$201,0)),S1614=INDEX(Matches!$H$2:$H$201,MATCH($A1614&amp;"-8",Matches!$J$2:$J$201,0))),5,IF(SIGN(R1614-S1614)&lt;&gt;SIGN(INDEX(Matches!$G$2:$G$201,MATCH($A1614&amp;"-8",Matches!$J$2:$J$201,0))-INDEX(Matches!$H$2:$H$201,MATCH($A1614&amp;"-8",Matches!$J$2:$J$201,0))),0,IF(R1614-S1614=INDEX(Matches!$G$2:$G$201,MATCH($A1614&amp;"-8",Matches!$J$2:$J$201,0))-INDEX(Matches!$H$2:$H$201,MATCH($A1614&amp;"-8",Matches!$J$2:$J$201,0)),3,2))))),""))</f>
        <v/>
      </c>
      <c r="AF1614" s="12" t="str">
        <f aca="false">IF(OR($B1614="",T1614="",U1614=""),"",IFERROR(IF(OR(INDEX(Matches!$I$2:$I$201,MATCH($A1614&amp;"-9",Matches!$J$2:$J$201,0))="Void",INDEX(Matches!$G$2:$G$201,MATCH($A1614&amp;"-9",Matches!$J$2:$J$201,0))="",INDEX(Matches!$H$2:$H$201,MATCH($A1614&amp;"-9",Matches!$J$2:$J$201,0))=""),"",IF(AND($C1614&lt;&gt;"",INDEX(Matches!$F$2:$F$201,MATCH($A1614&amp;"-9",Matches!$J$2:$J$201,0))&lt;&gt;"",$C1614&gt;=INDEX(Matches!$F$2:$F$201,MATCH($A1614&amp;"-9",Matches!$J$2:$J$201,0))),"",IF(AND(T1614=INDEX(Matches!$G$2:$G$201,MATCH($A1614&amp;"-9",Matches!$J$2:$J$201,0)),U1614=INDEX(Matches!$H$2:$H$201,MATCH($A1614&amp;"-9",Matches!$J$2:$J$201,0))),5,IF(SIGN(T1614-U1614)&lt;&gt;SIGN(INDEX(Matches!$G$2:$G$201,MATCH($A1614&amp;"-9",Matches!$J$2:$J$201,0))-INDEX(Matches!$H$2:$H$201,MATCH($A1614&amp;"-9",Matches!$J$2:$J$201,0))),0,IF(T1614-U1614=INDEX(Matches!$G$2:$G$201,MATCH($A1614&amp;"-9",Matches!$J$2:$J$201,0))-INDEX(Matches!$H$2:$H$201,MATCH($A1614&amp;"-9",Matches!$J$2:$J$201,0)),3,2))))),""))</f>
        <v/>
      </c>
      <c r="AG1614" s="12" t="str">
        <f aca="false">IF(OR($B1614="",V1614="",W1614=""),"",IFERROR(IF(OR(INDEX(Matches!$I$2:$I$201,MATCH($A1614&amp;"-10",Matches!$J$2:$J$201,0))="Void",INDEX(Matches!$G$2:$G$201,MATCH($A1614&amp;"-10",Matches!$J$2:$J$201,0))="",INDEX(Matches!$H$2:$H$201,MATCH($A1614&amp;"-10",Matches!$J$2:$J$201,0))=""),"",IF(AND($C1614&lt;&gt;"",INDEX(Matches!$F$2:$F$201,MATCH($A1614&amp;"-10",Matches!$J$2:$J$201,0))&lt;&gt;"",$C1614&gt;=INDEX(Matches!$F$2:$F$201,MATCH($A1614&amp;"-10",Matches!$J$2:$J$201,0))),"",IF(AND(V1614=INDEX(Matches!$G$2:$G$201,MATCH($A1614&amp;"-10",Matches!$J$2:$J$201,0)),W1614=INDEX(Matches!$H$2:$H$201,MATCH($A1614&amp;"-10",Matches!$J$2:$J$201,0))),5,IF(SIGN(V1614-W1614)&lt;&gt;SIGN(INDEX(Matches!$G$2:$G$201,MATCH($A1614&amp;"-10",Matches!$J$2:$J$201,0))-INDEX(Matches!$H$2:$H$201,MATCH($A1614&amp;"-10",Matches!$J$2:$J$201,0))),0,IF(V1614-W1614=INDEX(Matches!$G$2:$G$201,MATCH($A1614&amp;"-10",Matches!$J$2:$J$201,0))-INDEX(Matches!$H$2:$H$201,MATCH($A1614&amp;"-10",Matches!$J$2:$J$201,0)),3,2))))),""))</f>
        <v/>
      </c>
      <c r="AH1614" s="13" t="str">
        <f aca="false">IF($B1614="","",SUM(X1614:AG1614))</f>
        <v/>
      </c>
      <c r="AI1614" s="12" t="str">
        <f aca="false">IF($B1614="","",COUNTIF(X1614:AG1614,5))</f>
        <v/>
      </c>
      <c r="AJ1614" s="12" t="str">
        <f aca="false">IF($B1614="","",COUNTIF(X1614:AG1614,"&gt;=2"))</f>
        <v/>
      </c>
      <c r="AK1614" s="12" t="str">
        <f aca="false">IF($B1614="","",COUNT(X1614:AG1614))</f>
        <v/>
      </c>
    </row>
    <row r="1615" customFormat="false" ht="15" hidden="false" customHeight="false" outlineLevel="0" collapsed="false">
      <c r="A1615" s="7"/>
      <c r="B1615" s="7"/>
      <c r="C1615" s="11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12" t="str">
        <f aca="false">IF(OR($B1615="",D1615="",E1615=""),"",IFERROR(IF(OR(INDEX(Matches!$I$2:$I$201,MATCH($A1615&amp;"-1",Matches!$J$2:$J$201,0))="Void",INDEX(Matches!$G$2:$G$201,MATCH($A1615&amp;"-1",Matches!$J$2:$J$201,0))="",INDEX(Matches!$H$2:$H$201,MATCH($A1615&amp;"-1",Matches!$J$2:$J$201,0))=""),"",IF(AND($C1615&lt;&gt;"",INDEX(Matches!$F$2:$F$201,MATCH($A1615&amp;"-1",Matches!$J$2:$J$201,0))&lt;&gt;"",$C1615&gt;=INDEX(Matches!$F$2:$F$201,MATCH($A1615&amp;"-1",Matches!$J$2:$J$201,0))),"",IF(AND(D1615=INDEX(Matches!$G$2:$G$201,MATCH($A1615&amp;"-1",Matches!$J$2:$J$201,0)),E1615=INDEX(Matches!$H$2:$H$201,MATCH($A1615&amp;"-1",Matches!$J$2:$J$201,0))),5,IF(SIGN(D1615-E1615)&lt;&gt;SIGN(INDEX(Matches!$G$2:$G$201,MATCH($A1615&amp;"-1",Matches!$J$2:$J$201,0))-INDEX(Matches!$H$2:$H$201,MATCH($A1615&amp;"-1",Matches!$J$2:$J$201,0))),0,IF(D1615-E1615=INDEX(Matches!$G$2:$G$201,MATCH($A1615&amp;"-1",Matches!$J$2:$J$201,0))-INDEX(Matches!$H$2:$H$201,MATCH($A1615&amp;"-1",Matches!$J$2:$J$201,0)),3,2))))),""))</f>
        <v/>
      </c>
      <c r="Y1615" s="12" t="str">
        <f aca="false">IF(OR($B1615="",F1615="",G1615=""),"",IFERROR(IF(OR(INDEX(Matches!$I$2:$I$201,MATCH($A1615&amp;"-2",Matches!$J$2:$J$201,0))="Void",INDEX(Matches!$G$2:$G$201,MATCH($A1615&amp;"-2",Matches!$J$2:$J$201,0))="",INDEX(Matches!$H$2:$H$201,MATCH($A1615&amp;"-2",Matches!$J$2:$J$201,0))=""),"",IF(AND($C1615&lt;&gt;"",INDEX(Matches!$F$2:$F$201,MATCH($A1615&amp;"-2",Matches!$J$2:$J$201,0))&lt;&gt;"",$C1615&gt;=INDEX(Matches!$F$2:$F$201,MATCH($A1615&amp;"-2",Matches!$J$2:$J$201,0))),"",IF(AND(F1615=INDEX(Matches!$G$2:$G$201,MATCH($A1615&amp;"-2",Matches!$J$2:$J$201,0)),G1615=INDEX(Matches!$H$2:$H$201,MATCH($A1615&amp;"-2",Matches!$J$2:$J$201,0))),5,IF(SIGN(F1615-G1615)&lt;&gt;SIGN(INDEX(Matches!$G$2:$G$201,MATCH($A1615&amp;"-2",Matches!$J$2:$J$201,0))-INDEX(Matches!$H$2:$H$201,MATCH($A1615&amp;"-2",Matches!$J$2:$J$201,0))),0,IF(F1615-G1615=INDEX(Matches!$G$2:$G$201,MATCH($A1615&amp;"-2",Matches!$J$2:$J$201,0))-INDEX(Matches!$H$2:$H$201,MATCH($A1615&amp;"-2",Matches!$J$2:$J$201,0)),3,2))))),""))</f>
        <v/>
      </c>
      <c r="Z1615" s="12" t="str">
        <f aca="false">IF(OR($B1615="",H1615="",I1615=""),"",IFERROR(IF(OR(INDEX(Matches!$I$2:$I$201,MATCH($A1615&amp;"-3",Matches!$J$2:$J$201,0))="Void",INDEX(Matches!$G$2:$G$201,MATCH($A1615&amp;"-3",Matches!$J$2:$J$201,0))="",INDEX(Matches!$H$2:$H$201,MATCH($A1615&amp;"-3",Matches!$J$2:$J$201,0))=""),"",IF(AND($C1615&lt;&gt;"",INDEX(Matches!$F$2:$F$201,MATCH($A1615&amp;"-3",Matches!$J$2:$J$201,0))&lt;&gt;"",$C1615&gt;=INDEX(Matches!$F$2:$F$201,MATCH($A1615&amp;"-3",Matches!$J$2:$J$201,0))),"",IF(AND(H1615=INDEX(Matches!$G$2:$G$201,MATCH($A1615&amp;"-3",Matches!$J$2:$J$201,0)),I1615=INDEX(Matches!$H$2:$H$201,MATCH($A1615&amp;"-3",Matches!$J$2:$J$201,0))),5,IF(SIGN(H1615-I1615)&lt;&gt;SIGN(INDEX(Matches!$G$2:$G$201,MATCH($A1615&amp;"-3",Matches!$J$2:$J$201,0))-INDEX(Matches!$H$2:$H$201,MATCH($A1615&amp;"-3",Matches!$J$2:$J$201,0))),0,IF(H1615-I1615=INDEX(Matches!$G$2:$G$201,MATCH($A1615&amp;"-3",Matches!$J$2:$J$201,0))-INDEX(Matches!$H$2:$H$201,MATCH($A1615&amp;"-3",Matches!$J$2:$J$201,0)),3,2))))),""))</f>
        <v/>
      </c>
      <c r="AA1615" s="12" t="str">
        <f aca="false">IF(OR($B1615="",J1615="",K1615=""),"",IFERROR(IF(OR(INDEX(Matches!$I$2:$I$201,MATCH($A1615&amp;"-4",Matches!$J$2:$J$201,0))="Void",INDEX(Matches!$G$2:$G$201,MATCH($A1615&amp;"-4",Matches!$J$2:$J$201,0))="",INDEX(Matches!$H$2:$H$201,MATCH($A1615&amp;"-4",Matches!$J$2:$J$201,0))=""),"",IF(AND($C1615&lt;&gt;"",INDEX(Matches!$F$2:$F$201,MATCH($A1615&amp;"-4",Matches!$J$2:$J$201,0))&lt;&gt;"",$C1615&gt;=INDEX(Matches!$F$2:$F$201,MATCH($A1615&amp;"-4",Matches!$J$2:$J$201,0))),"",IF(AND(J1615=INDEX(Matches!$G$2:$G$201,MATCH($A1615&amp;"-4",Matches!$J$2:$J$201,0)),K1615=INDEX(Matches!$H$2:$H$201,MATCH($A1615&amp;"-4",Matches!$J$2:$J$201,0))),5,IF(SIGN(J1615-K1615)&lt;&gt;SIGN(INDEX(Matches!$G$2:$G$201,MATCH($A1615&amp;"-4",Matches!$J$2:$J$201,0))-INDEX(Matches!$H$2:$H$201,MATCH($A1615&amp;"-4",Matches!$J$2:$J$201,0))),0,IF(J1615-K1615=INDEX(Matches!$G$2:$G$201,MATCH($A1615&amp;"-4",Matches!$J$2:$J$201,0))-INDEX(Matches!$H$2:$H$201,MATCH($A1615&amp;"-4",Matches!$J$2:$J$201,0)),3,2))))),""))</f>
        <v/>
      </c>
      <c r="AB1615" s="12" t="str">
        <f aca="false">IF(OR($B1615="",L1615="",M1615=""),"",IFERROR(IF(OR(INDEX(Matches!$I$2:$I$201,MATCH($A1615&amp;"-5",Matches!$J$2:$J$201,0))="Void",INDEX(Matches!$G$2:$G$201,MATCH($A1615&amp;"-5",Matches!$J$2:$J$201,0))="",INDEX(Matches!$H$2:$H$201,MATCH($A1615&amp;"-5",Matches!$J$2:$J$201,0))=""),"",IF(AND($C1615&lt;&gt;"",INDEX(Matches!$F$2:$F$201,MATCH($A1615&amp;"-5",Matches!$J$2:$J$201,0))&lt;&gt;"",$C1615&gt;=INDEX(Matches!$F$2:$F$201,MATCH($A1615&amp;"-5",Matches!$J$2:$J$201,0))),"",IF(AND(L1615=INDEX(Matches!$G$2:$G$201,MATCH($A1615&amp;"-5",Matches!$J$2:$J$201,0)),M1615=INDEX(Matches!$H$2:$H$201,MATCH($A1615&amp;"-5",Matches!$J$2:$J$201,0))),5,IF(SIGN(L1615-M1615)&lt;&gt;SIGN(INDEX(Matches!$G$2:$G$201,MATCH($A1615&amp;"-5",Matches!$J$2:$J$201,0))-INDEX(Matches!$H$2:$H$201,MATCH($A1615&amp;"-5",Matches!$J$2:$J$201,0))),0,IF(L1615-M1615=INDEX(Matches!$G$2:$G$201,MATCH($A1615&amp;"-5",Matches!$J$2:$J$201,0))-INDEX(Matches!$H$2:$H$201,MATCH($A1615&amp;"-5",Matches!$J$2:$J$201,0)),3,2))))),""))</f>
        <v/>
      </c>
      <c r="AC1615" s="12" t="str">
        <f aca="false">IF(OR($B1615="",N1615="",O1615=""),"",IFERROR(IF(OR(INDEX(Matches!$I$2:$I$201,MATCH($A1615&amp;"-6",Matches!$J$2:$J$201,0))="Void",INDEX(Matches!$G$2:$G$201,MATCH($A1615&amp;"-6",Matches!$J$2:$J$201,0))="",INDEX(Matches!$H$2:$H$201,MATCH($A1615&amp;"-6",Matches!$J$2:$J$201,0))=""),"",IF(AND($C1615&lt;&gt;"",INDEX(Matches!$F$2:$F$201,MATCH($A1615&amp;"-6",Matches!$J$2:$J$201,0))&lt;&gt;"",$C1615&gt;=INDEX(Matches!$F$2:$F$201,MATCH($A1615&amp;"-6",Matches!$J$2:$J$201,0))),"",IF(AND(N1615=INDEX(Matches!$G$2:$G$201,MATCH($A1615&amp;"-6",Matches!$J$2:$J$201,0)),O1615=INDEX(Matches!$H$2:$H$201,MATCH($A1615&amp;"-6",Matches!$J$2:$J$201,0))),5,IF(SIGN(N1615-O1615)&lt;&gt;SIGN(INDEX(Matches!$G$2:$G$201,MATCH($A1615&amp;"-6",Matches!$J$2:$J$201,0))-INDEX(Matches!$H$2:$H$201,MATCH($A1615&amp;"-6",Matches!$J$2:$J$201,0))),0,IF(N1615-O1615=INDEX(Matches!$G$2:$G$201,MATCH($A1615&amp;"-6",Matches!$J$2:$J$201,0))-INDEX(Matches!$H$2:$H$201,MATCH($A1615&amp;"-6",Matches!$J$2:$J$201,0)),3,2))))),""))</f>
        <v/>
      </c>
      <c r="AD1615" s="12" t="str">
        <f aca="false">IF(OR($B1615="",P1615="",Q1615=""),"",IFERROR(IF(OR(INDEX(Matches!$I$2:$I$201,MATCH($A1615&amp;"-7",Matches!$J$2:$J$201,0))="Void",INDEX(Matches!$G$2:$G$201,MATCH($A1615&amp;"-7",Matches!$J$2:$J$201,0))="",INDEX(Matches!$H$2:$H$201,MATCH($A1615&amp;"-7",Matches!$J$2:$J$201,0))=""),"",IF(AND($C1615&lt;&gt;"",INDEX(Matches!$F$2:$F$201,MATCH($A1615&amp;"-7",Matches!$J$2:$J$201,0))&lt;&gt;"",$C1615&gt;=INDEX(Matches!$F$2:$F$201,MATCH($A1615&amp;"-7",Matches!$J$2:$J$201,0))),"",IF(AND(P1615=INDEX(Matches!$G$2:$G$201,MATCH($A1615&amp;"-7",Matches!$J$2:$J$201,0)),Q1615=INDEX(Matches!$H$2:$H$201,MATCH($A1615&amp;"-7",Matches!$J$2:$J$201,0))),5,IF(SIGN(P1615-Q1615)&lt;&gt;SIGN(INDEX(Matches!$G$2:$G$201,MATCH($A1615&amp;"-7",Matches!$J$2:$J$201,0))-INDEX(Matches!$H$2:$H$201,MATCH($A1615&amp;"-7",Matches!$J$2:$J$201,0))),0,IF(P1615-Q1615=INDEX(Matches!$G$2:$G$201,MATCH($A1615&amp;"-7",Matches!$J$2:$J$201,0))-INDEX(Matches!$H$2:$H$201,MATCH($A1615&amp;"-7",Matches!$J$2:$J$201,0)),3,2))))),""))</f>
        <v/>
      </c>
      <c r="AE1615" s="12" t="str">
        <f aca="false">IF(OR($B1615="",R1615="",S1615=""),"",IFERROR(IF(OR(INDEX(Matches!$I$2:$I$201,MATCH($A1615&amp;"-8",Matches!$J$2:$J$201,0))="Void",INDEX(Matches!$G$2:$G$201,MATCH($A1615&amp;"-8",Matches!$J$2:$J$201,0))="",INDEX(Matches!$H$2:$H$201,MATCH($A1615&amp;"-8",Matches!$J$2:$J$201,0))=""),"",IF(AND($C1615&lt;&gt;"",INDEX(Matches!$F$2:$F$201,MATCH($A1615&amp;"-8",Matches!$J$2:$J$201,0))&lt;&gt;"",$C1615&gt;=INDEX(Matches!$F$2:$F$201,MATCH($A1615&amp;"-8",Matches!$J$2:$J$201,0))),"",IF(AND(R1615=INDEX(Matches!$G$2:$G$201,MATCH($A1615&amp;"-8",Matches!$J$2:$J$201,0)),S1615=INDEX(Matches!$H$2:$H$201,MATCH($A1615&amp;"-8",Matches!$J$2:$J$201,0))),5,IF(SIGN(R1615-S1615)&lt;&gt;SIGN(INDEX(Matches!$G$2:$G$201,MATCH($A1615&amp;"-8",Matches!$J$2:$J$201,0))-INDEX(Matches!$H$2:$H$201,MATCH($A1615&amp;"-8",Matches!$J$2:$J$201,0))),0,IF(R1615-S1615=INDEX(Matches!$G$2:$G$201,MATCH($A1615&amp;"-8",Matches!$J$2:$J$201,0))-INDEX(Matches!$H$2:$H$201,MATCH($A1615&amp;"-8",Matches!$J$2:$J$201,0)),3,2))))),""))</f>
        <v/>
      </c>
      <c r="AF1615" s="12" t="str">
        <f aca="false">IF(OR($B1615="",T1615="",U1615=""),"",IFERROR(IF(OR(INDEX(Matches!$I$2:$I$201,MATCH($A1615&amp;"-9",Matches!$J$2:$J$201,0))="Void",INDEX(Matches!$G$2:$G$201,MATCH($A1615&amp;"-9",Matches!$J$2:$J$201,0))="",INDEX(Matches!$H$2:$H$201,MATCH($A1615&amp;"-9",Matches!$J$2:$J$201,0))=""),"",IF(AND($C1615&lt;&gt;"",INDEX(Matches!$F$2:$F$201,MATCH($A1615&amp;"-9",Matches!$J$2:$J$201,0))&lt;&gt;"",$C1615&gt;=INDEX(Matches!$F$2:$F$201,MATCH($A1615&amp;"-9",Matches!$J$2:$J$201,0))),"",IF(AND(T1615=INDEX(Matches!$G$2:$G$201,MATCH($A1615&amp;"-9",Matches!$J$2:$J$201,0)),U1615=INDEX(Matches!$H$2:$H$201,MATCH($A1615&amp;"-9",Matches!$J$2:$J$201,0))),5,IF(SIGN(T1615-U1615)&lt;&gt;SIGN(INDEX(Matches!$G$2:$G$201,MATCH($A1615&amp;"-9",Matches!$J$2:$J$201,0))-INDEX(Matches!$H$2:$H$201,MATCH($A1615&amp;"-9",Matches!$J$2:$J$201,0))),0,IF(T1615-U1615=INDEX(Matches!$G$2:$G$201,MATCH($A1615&amp;"-9",Matches!$J$2:$J$201,0))-INDEX(Matches!$H$2:$H$201,MATCH($A1615&amp;"-9",Matches!$J$2:$J$201,0)),3,2))))),""))</f>
        <v/>
      </c>
      <c r="AG1615" s="12" t="str">
        <f aca="false">IF(OR($B1615="",V1615="",W1615=""),"",IFERROR(IF(OR(INDEX(Matches!$I$2:$I$201,MATCH($A1615&amp;"-10",Matches!$J$2:$J$201,0))="Void",INDEX(Matches!$G$2:$G$201,MATCH($A1615&amp;"-10",Matches!$J$2:$J$201,0))="",INDEX(Matches!$H$2:$H$201,MATCH($A1615&amp;"-10",Matches!$J$2:$J$201,0))=""),"",IF(AND($C1615&lt;&gt;"",INDEX(Matches!$F$2:$F$201,MATCH($A1615&amp;"-10",Matches!$J$2:$J$201,0))&lt;&gt;"",$C1615&gt;=INDEX(Matches!$F$2:$F$201,MATCH($A1615&amp;"-10",Matches!$J$2:$J$201,0))),"",IF(AND(V1615=INDEX(Matches!$G$2:$G$201,MATCH($A1615&amp;"-10",Matches!$J$2:$J$201,0)),W1615=INDEX(Matches!$H$2:$H$201,MATCH($A1615&amp;"-10",Matches!$J$2:$J$201,0))),5,IF(SIGN(V1615-W1615)&lt;&gt;SIGN(INDEX(Matches!$G$2:$G$201,MATCH($A1615&amp;"-10",Matches!$J$2:$J$201,0))-INDEX(Matches!$H$2:$H$201,MATCH($A1615&amp;"-10",Matches!$J$2:$J$201,0))),0,IF(V1615-W1615=INDEX(Matches!$G$2:$G$201,MATCH($A1615&amp;"-10",Matches!$J$2:$J$201,0))-INDEX(Matches!$H$2:$H$201,MATCH($A1615&amp;"-10",Matches!$J$2:$J$201,0)),3,2))))),""))</f>
        <v/>
      </c>
      <c r="AH1615" s="13" t="str">
        <f aca="false">IF($B1615="","",SUM(X1615:AG1615))</f>
        <v/>
      </c>
      <c r="AI1615" s="12" t="str">
        <f aca="false">IF($B1615="","",COUNTIF(X1615:AG1615,5))</f>
        <v/>
      </c>
      <c r="AJ1615" s="12" t="str">
        <f aca="false">IF($B1615="","",COUNTIF(X1615:AG1615,"&gt;=2"))</f>
        <v/>
      </c>
      <c r="AK1615" s="12" t="str">
        <f aca="false">IF($B1615="","",COUNT(X1615:AG1615))</f>
        <v/>
      </c>
    </row>
    <row r="1616" customFormat="false" ht="15" hidden="false" customHeight="false" outlineLevel="0" collapsed="false">
      <c r="A1616" s="7"/>
      <c r="B1616" s="7"/>
      <c r="C1616" s="11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12" t="str">
        <f aca="false">IF(OR($B1616="",D1616="",E1616=""),"",IFERROR(IF(OR(INDEX(Matches!$I$2:$I$201,MATCH($A1616&amp;"-1",Matches!$J$2:$J$201,0))="Void",INDEX(Matches!$G$2:$G$201,MATCH($A1616&amp;"-1",Matches!$J$2:$J$201,0))="",INDEX(Matches!$H$2:$H$201,MATCH($A1616&amp;"-1",Matches!$J$2:$J$201,0))=""),"",IF(AND($C1616&lt;&gt;"",INDEX(Matches!$F$2:$F$201,MATCH($A1616&amp;"-1",Matches!$J$2:$J$201,0))&lt;&gt;"",$C1616&gt;=INDEX(Matches!$F$2:$F$201,MATCH($A1616&amp;"-1",Matches!$J$2:$J$201,0))),"",IF(AND(D1616=INDEX(Matches!$G$2:$G$201,MATCH($A1616&amp;"-1",Matches!$J$2:$J$201,0)),E1616=INDEX(Matches!$H$2:$H$201,MATCH($A1616&amp;"-1",Matches!$J$2:$J$201,0))),5,IF(SIGN(D1616-E1616)&lt;&gt;SIGN(INDEX(Matches!$G$2:$G$201,MATCH($A1616&amp;"-1",Matches!$J$2:$J$201,0))-INDEX(Matches!$H$2:$H$201,MATCH($A1616&amp;"-1",Matches!$J$2:$J$201,0))),0,IF(D1616-E1616=INDEX(Matches!$G$2:$G$201,MATCH($A1616&amp;"-1",Matches!$J$2:$J$201,0))-INDEX(Matches!$H$2:$H$201,MATCH($A1616&amp;"-1",Matches!$J$2:$J$201,0)),3,2))))),""))</f>
        <v/>
      </c>
      <c r="Y1616" s="12" t="str">
        <f aca="false">IF(OR($B1616="",F1616="",G1616=""),"",IFERROR(IF(OR(INDEX(Matches!$I$2:$I$201,MATCH($A1616&amp;"-2",Matches!$J$2:$J$201,0))="Void",INDEX(Matches!$G$2:$G$201,MATCH($A1616&amp;"-2",Matches!$J$2:$J$201,0))="",INDEX(Matches!$H$2:$H$201,MATCH($A1616&amp;"-2",Matches!$J$2:$J$201,0))=""),"",IF(AND($C1616&lt;&gt;"",INDEX(Matches!$F$2:$F$201,MATCH($A1616&amp;"-2",Matches!$J$2:$J$201,0))&lt;&gt;"",$C1616&gt;=INDEX(Matches!$F$2:$F$201,MATCH($A1616&amp;"-2",Matches!$J$2:$J$201,0))),"",IF(AND(F1616=INDEX(Matches!$G$2:$G$201,MATCH($A1616&amp;"-2",Matches!$J$2:$J$201,0)),G1616=INDEX(Matches!$H$2:$H$201,MATCH($A1616&amp;"-2",Matches!$J$2:$J$201,0))),5,IF(SIGN(F1616-G1616)&lt;&gt;SIGN(INDEX(Matches!$G$2:$G$201,MATCH($A1616&amp;"-2",Matches!$J$2:$J$201,0))-INDEX(Matches!$H$2:$H$201,MATCH($A1616&amp;"-2",Matches!$J$2:$J$201,0))),0,IF(F1616-G1616=INDEX(Matches!$G$2:$G$201,MATCH($A1616&amp;"-2",Matches!$J$2:$J$201,0))-INDEX(Matches!$H$2:$H$201,MATCH($A1616&amp;"-2",Matches!$J$2:$J$201,0)),3,2))))),""))</f>
        <v/>
      </c>
      <c r="Z1616" s="12" t="str">
        <f aca="false">IF(OR($B1616="",H1616="",I1616=""),"",IFERROR(IF(OR(INDEX(Matches!$I$2:$I$201,MATCH($A1616&amp;"-3",Matches!$J$2:$J$201,0))="Void",INDEX(Matches!$G$2:$G$201,MATCH($A1616&amp;"-3",Matches!$J$2:$J$201,0))="",INDEX(Matches!$H$2:$H$201,MATCH($A1616&amp;"-3",Matches!$J$2:$J$201,0))=""),"",IF(AND($C1616&lt;&gt;"",INDEX(Matches!$F$2:$F$201,MATCH($A1616&amp;"-3",Matches!$J$2:$J$201,0))&lt;&gt;"",$C1616&gt;=INDEX(Matches!$F$2:$F$201,MATCH($A1616&amp;"-3",Matches!$J$2:$J$201,0))),"",IF(AND(H1616=INDEX(Matches!$G$2:$G$201,MATCH($A1616&amp;"-3",Matches!$J$2:$J$201,0)),I1616=INDEX(Matches!$H$2:$H$201,MATCH($A1616&amp;"-3",Matches!$J$2:$J$201,0))),5,IF(SIGN(H1616-I1616)&lt;&gt;SIGN(INDEX(Matches!$G$2:$G$201,MATCH($A1616&amp;"-3",Matches!$J$2:$J$201,0))-INDEX(Matches!$H$2:$H$201,MATCH($A1616&amp;"-3",Matches!$J$2:$J$201,0))),0,IF(H1616-I1616=INDEX(Matches!$G$2:$G$201,MATCH($A1616&amp;"-3",Matches!$J$2:$J$201,0))-INDEX(Matches!$H$2:$H$201,MATCH($A1616&amp;"-3",Matches!$J$2:$J$201,0)),3,2))))),""))</f>
        <v/>
      </c>
      <c r="AA1616" s="12" t="str">
        <f aca="false">IF(OR($B1616="",J1616="",K1616=""),"",IFERROR(IF(OR(INDEX(Matches!$I$2:$I$201,MATCH($A1616&amp;"-4",Matches!$J$2:$J$201,0))="Void",INDEX(Matches!$G$2:$G$201,MATCH($A1616&amp;"-4",Matches!$J$2:$J$201,0))="",INDEX(Matches!$H$2:$H$201,MATCH($A1616&amp;"-4",Matches!$J$2:$J$201,0))=""),"",IF(AND($C1616&lt;&gt;"",INDEX(Matches!$F$2:$F$201,MATCH($A1616&amp;"-4",Matches!$J$2:$J$201,0))&lt;&gt;"",$C1616&gt;=INDEX(Matches!$F$2:$F$201,MATCH($A1616&amp;"-4",Matches!$J$2:$J$201,0))),"",IF(AND(J1616=INDEX(Matches!$G$2:$G$201,MATCH($A1616&amp;"-4",Matches!$J$2:$J$201,0)),K1616=INDEX(Matches!$H$2:$H$201,MATCH($A1616&amp;"-4",Matches!$J$2:$J$201,0))),5,IF(SIGN(J1616-K1616)&lt;&gt;SIGN(INDEX(Matches!$G$2:$G$201,MATCH($A1616&amp;"-4",Matches!$J$2:$J$201,0))-INDEX(Matches!$H$2:$H$201,MATCH($A1616&amp;"-4",Matches!$J$2:$J$201,0))),0,IF(J1616-K1616=INDEX(Matches!$G$2:$G$201,MATCH($A1616&amp;"-4",Matches!$J$2:$J$201,0))-INDEX(Matches!$H$2:$H$201,MATCH($A1616&amp;"-4",Matches!$J$2:$J$201,0)),3,2))))),""))</f>
        <v/>
      </c>
      <c r="AB1616" s="12" t="str">
        <f aca="false">IF(OR($B1616="",L1616="",M1616=""),"",IFERROR(IF(OR(INDEX(Matches!$I$2:$I$201,MATCH($A1616&amp;"-5",Matches!$J$2:$J$201,0))="Void",INDEX(Matches!$G$2:$G$201,MATCH($A1616&amp;"-5",Matches!$J$2:$J$201,0))="",INDEX(Matches!$H$2:$H$201,MATCH($A1616&amp;"-5",Matches!$J$2:$J$201,0))=""),"",IF(AND($C1616&lt;&gt;"",INDEX(Matches!$F$2:$F$201,MATCH($A1616&amp;"-5",Matches!$J$2:$J$201,0))&lt;&gt;"",$C1616&gt;=INDEX(Matches!$F$2:$F$201,MATCH($A1616&amp;"-5",Matches!$J$2:$J$201,0))),"",IF(AND(L1616=INDEX(Matches!$G$2:$G$201,MATCH($A1616&amp;"-5",Matches!$J$2:$J$201,0)),M1616=INDEX(Matches!$H$2:$H$201,MATCH($A1616&amp;"-5",Matches!$J$2:$J$201,0))),5,IF(SIGN(L1616-M1616)&lt;&gt;SIGN(INDEX(Matches!$G$2:$G$201,MATCH($A1616&amp;"-5",Matches!$J$2:$J$201,0))-INDEX(Matches!$H$2:$H$201,MATCH($A1616&amp;"-5",Matches!$J$2:$J$201,0))),0,IF(L1616-M1616=INDEX(Matches!$G$2:$G$201,MATCH($A1616&amp;"-5",Matches!$J$2:$J$201,0))-INDEX(Matches!$H$2:$H$201,MATCH($A1616&amp;"-5",Matches!$J$2:$J$201,0)),3,2))))),""))</f>
        <v/>
      </c>
      <c r="AC1616" s="12" t="str">
        <f aca="false">IF(OR($B1616="",N1616="",O1616=""),"",IFERROR(IF(OR(INDEX(Matches!$I$2:$I$201,MATCH($A1616&amp;"-6",Matches!$J$2:$J$201,0))="Void",INDEX(Matches!$G$2:$G$201,MATCH($A1616&amp;"-6",Matches!$J$2:$J$201,0))="",INDEX(Matches!$H$2:$H$201,MATCH($A1616&amp;"-6",Matches!$J$2:$J$201,0))=""),"",IF(AND($C1616&lt;&gt;"",INDEX(Matches!$F$2:$F$201,MATCH($A1616&amp;"-6",Matches!$J$2:$J$201,0))&lt;&gt;"",$C1616&gt;=INDEX(Matches!$F$2:$F$201,MATCH($A1616&amp;"-6",Matches!$J$2:$J$201,0))),"",IF(AND(N1616=INDEX(Matches!$G$2:$G$201,MATCH($A1616&amp;"-6",Matches!$J$2:$J$201,0)),O1616=INDEX(Matches!$H$2:$H$201,MATCH($A1616&amp;"-6",Matches!$J$2:$J$201,0))),5,IF(SIGN(N1616-O1616)&lt;&gt;SIGN(INDEX(Matches!$G$2:$G$201,MATCH($A1616&amp;"-6",Matches!$J$2:$J$201,0))-INDEX(Matches!$H$2:$H$201,MATCH($A1616&amp;"-6",Matches!$J$2:$J$201,0))),0,IF(N1616-O1616=INDEX(Matches!$G$2:$G$201,MATCH($A1616&amp;"-6",Matches!$J$2:$J$201,0))-INDEX(Matches!$H$2:$H$201,MATCH($A1616&amp;"-6",Matches!$J$2:$J$201,0)),3,2))))),""))</f>
        <v/>
      </c>
      <c r="AD1616" s="12" t="str">
        <f aca="false">IF(OR($B1616="",P1616="",Q1616=""),"",IFERROR(IF(OR(INDEX(Matches!$I$2:$I$201,MATCH($A1616&amp;"-7",Matches!$J$2:$J$201,0))="Void",INDEX(Matches!$G$2:$G$201,MATCH($A1616&amp;"-7",Matches!$J$2:$J$201,0))="",INDEX(Matches!$H$2:$H$201,MATCH($A1616&amp;"-7",Matches!$J$2:$J$201,0))=""),"",IF(AND($C1616&lt;&gt;"",INDEX(Matches!$F$2:$F$201,MATCH($A1616&amp;"-7",Matches!$J$2:$J$201,0))&lt;&gt;"",$C1616&gt;=INDEX(Matches!$F$2:$F$201,MATCH($A1616&amp;"-7",Matches!$J$2:$J$201,0))),"",IF(AND(P1616=INDEX(Matches!$G$2:$G$201,MATCH($A1616&amp;"-7",Matches!$J$2:$J$201,0)),Q1616=INDEX(Matches!$H$2:$H$201,MATCH($A1616&amp;"-7",Matches!$J$2:$J$201,0))),5,IF(SIGN(P1616-Q1616)&lt;&gt;SIGN(INDEX(Matches!$G$2:$G$201,MATCH($A1616&amp;"-7",Matches!$J$2:$J$201,0))-INDEX(Matches!$H$2:$H$201,MATCH($A1616&amp;"-7",Matches!$J$2:$J$201,0))),0,IF(P1616-Q1616=INDEX(Matches!$G$2:$G$201,MATCH($A1616&amp;"-7",Matches!$J$2:$J$201,0))-INDEX(Matches!$H$2:$H$201,MATCH($A1616&amp;"-7",Matches!$J$2:$J$201,0)),3,2))))),""))</f>
        <v/>
      </c>
      <c r="AE1616" s="12" t="str">
        <f aca="false">IF(OR($B1616="",R1616="",S1616=""),"",IFERROR(IF(OR(INDEX(Matches!$I$2:$I$201,MATCH($A1616&amp;"-8",Matches!$J$2:$J$201,0))="Void",INDEX(Matches!$G$2:$G$201,MATCH($A1616&amp;"-8",Matches!$J$2:$J$201,0))="",INDEX(Matches!$H$2:$H$201,MATCH($A1616&amp;"-8",Matches!$J$2:$J$201,0))=""),"",IF(AND($C1616&lt;&gt;"",INDEX(Matches!$F$2:$F$201,MATCH($A1616&amp;"-8",Matches!$J$2:$J$201,0))&lt;&gt;"",$C1616&gt;=INDEX(Matches!$F$2:$F$201,MATCH($A1616&amp;"-8",Matches!$J$2:$J$201,0))),"",IF(AND(R1616=INDEX(Matches!$G$2:$G$201,MATCH($A1616&amp;"-8",Matches!$J$2:$J$201,0)),S1616=INDEX(Matches!$H$2:$H$201,MATCH($A1616&amp;"-8",Matches!$J$2:$J$201,0))),5,IF(SIGN(R1616-S1616)&lt;&gt;SIGN(INDEX(Matches!$G$2:$G$201,MATCH($A1616&amp;"-8",Matches!$J$2:$J$201,0))-INDEX(Matches!$H$2:$H$201,MATCH($A1616&amp;"-8",Matches!$J$2:$J$201,0))),0,IF(R1616-S1616=INDEX(Matches!$G$2:$G$201,MATCH($A1616&amp;"-8",Matches!$J$2:$J$201,0))-INDEX(Matches!$H$2:$H$201,MATCH($A1616&amp;"-8",Matches!$J$2:$J$201,0)),3,2))))),""))</f>
        <v/>
      </c>
      <c r="AF1616" s="12" t="str">
        <f aca="false">IF(OR($B1616="",T1616="",U1616=""),"",IFERROR(IF(OR(INDEX(Matches!$I$2:$I$201,MATCH($A1616&amp;"-9",Matches!$J$2:$J$201,0))="Void",INDEX(Matches!$G$2:$G$201,MATCH($A1616&amp;"-9",Matches!$J$2:$J$201,0))="",INDEX(Matches!$H$2:$H$201,MATCH($A1616&amp;"-9",Matches!$J$2:$J$201,0))=""),"",IF(AND($C1616&lt;&gt;"",INDEX(Matches!$F$2:$F$201,MATCH($A1616&amp;"-9",Matches!$J$2:$J$201,0))&lt;&gt;"",$C1616&gt;=INDEX(Matches!$F$2:$F$201,MATCH($A1616&amp;"-9",Matches!$J$2:$J$201,0))),"",IF(AND(T1616=INDEX(Matches!$G$2:$G$201,MATCH($A1616&amp;"-9",Matches!$J$2:$J$201,0)),U1616=INDEX(Matches!$H$2:$H$201,MATCH($A1616&amp;"-9",Matches!$J$2:$J$201,0))),5,IF(SIGN(T1616-U1616)&lt;&gt;SIGN(INDEX(Matches!$G$2:$G$201,MATCH($A1616&amp;"-9",Matches!$J$2:$J$201,0))-INDEX(Matches!$H$2:$H$201,MATCH($A1616&amp;"-9",Matches!$J$2:$J$201,0))),0,IF(T1616-U1616=INDEX(Matches!$G$2:$G$201,MATCH($A1616&amp;"-9",Matches!$J$2:$J$201,0))-INDEX(Matches!$H$2:$H$201,MATCH($A1616&amp;"-9",Matches!$J$2:$J$201,0)),3,2))))),""))</f>
        <v/>
      </c>
      <c r="AG1616" s="12" t="str">
        <f aca="false">IF(OR($B1616="",V1616="",W1616=""),"",IFERROR(IF(OR(INDEX(Matches!$I$2:$I$201,MATCH($A1616&amp;"-10",Matches!$J$2:$J$201,0))="Void",INDEX(Matches!$G$2:$G$201,MATCH($A1616&amp;"-10",Matches!$J$2:$J$201,0))="",INDEX(Matches!$H$2:$H$201,MATCH($A1616&amp;"-10",Matches!$J$2:$J$201,0))=""),"",IF(AND($C1616&lt;&gt;"",INDEX(Matches!$F$2:$F$201,MATCH($A1616&amp;"-10",Matches!$J$2:$J$201,0))&lt;&gt;"",$C1616&gt;=INDEX(Matches!$F$2:$F$201,MATCH($A1616&amp;"-10",Matches!$J$2:$J$201,0))),"",IF(AND(V1616=INDEX(Matches!$G$2:$G$201,MATCH($A1616&amp;"-10",Matches!$J$2:$J$201,0)),W1616=INDEX(Matches!$H$2:$H$201,MATCH($A1616&amp;"-10",Matches!$J$2:$J$201,0))),5,IF(SIGN(V1616-W1616)&lt;&gt;SIGN(INDEX(Matches!$G$2:$G$201,MATCH($A1616&amp;"-10",Matches!$J$2:$J$201,0))-INDEX(Matches!$H$2:$H$201,MATCH($A1616&amp;"-10",Matches!$J$2:$J$201,0))),0,IF(V1616-W1616=INDEX(Matches!$G$2:$G$201,MATCH($A1616&amp;"-10",Matches!$J$2:$J$201,0))-INDEX(Matches!$H$2:$H$201,MATCH($A1616&amp;"-10",Matches!$J$2:$J$201,0)),3,2))))),""))</f>
        <v/>
      </c>
      <c r="AH1616" s="13" t="str">
        <f aca="false">IF($B1616="","",SUM(X1616:AG1616))</f>
        <v/>
      </c>
      <c r="AI1616" s="12" t="str">
        <f aca="false">IF($B1616="","",COUNTIF(X1616:AG1616,5))</f>
        <v/>
      </c>
      <c r="AJ1616" s="12" t="str">
        <f aca="false">IF($B1616="","",COUNTIF(X1616:AG1616,"&gt;=2"))</f>
        <v/>
      </c>
      <c r="AK1616" s="12" t="str">
        <f aca="false">IF($B1616="","",COUNT(X1616:AG1616))</f>
        <v/>
      </c>
    </row>
    <row r="1617" customFormat="false" ht="15" hidden="false" customHeight="false" outlineLevel="0" collapsed="false">
      <c r="A1617" s="7"/>
      <c r="B1617" s="7"/>
      <c r="C1617" s="11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12" t="str">
        <f aca="false">IF(OR($B1617="",D1617="",E1617=""),"",IFERROR(IF(OR(INDEX(Matches!$I$2:$I$201,MATCH($A1617&amp;"-1",Matches!$J$2:$J$201,0))="Void",INDEX(Matches!$G$2:$G$201,MATCH($A1617&amp;"-1",Matches!$J$2:$J$201,0))="",INDEX(Matches!$H$2:$H$201,MATCH($A1617&amp;"-1",Matches!$J$2:$J$201,0))=""),"",IF(AND($C1617&lt;&gt;"",INDEX(Matches!$F$2:$F$201,MATCH($A1617&amp;"-1",Matches!$J$2:$J$201,0))&lt;&gt;"",$C1617&gt;=INDEX(Matches!$F$2:$F$201,MATCH($A1617&amp;"-1",Matches!$J$2:$J$201,0))),"",IF(AND(D1617=INDEX(Matches!$G$2:$G$201,MATCH($A1617&amp;"-1",Matches!$J$2:$J$201,0)),E1617=INDEX(Matches!$H$2:$H$201,MATCH($A1617&amp;"-1",Matches!$J$2:$J$201,0))),5,IF(SIGN(D1617-E1617)&lt;&gt;SIGN(INDEX(Matches!$G$2:$G$201,MATCH($A1617&amp;"-1",Matches!$J$2:$J$201,0))-INDEX(Matches!$H$2:$H$201,MATCH($A1617&amp;"-1",Matches!$J$2:$J$201,0))),0,IF(D1617-E1617=INDEX(Matches!$G$2:$G$201,MATCH($A1617&amp;"-1",Matches!$J$2:$J$201,0))-INDEX(Matches!$H$2:$H$201,MATCH($A1617&amp;"-1",Matches!$J$2:$J$201,0)),3,2))))),""))</f>
        <v/>
      </c>
      <c r="Y1617" s="12" t="str">
        <f aca="false">IF(OR($B1617="",F1617="",G1617=""),"",IFERROR(IF(OR(INDEX(Matches!$I$2:$I$201,MATCH($A1617&amp;"-2",Matches!$J$2:$J$201,0))="Void",INDEX(Matches!$G$2:$G$201,MATCH($A1617&amp;"-2",Matches!$J$2:$J$201,0))="",INDEX(Matches!$H$2:$H$201,MATCH($A1617&amp;"-2",Matches!$J$2:$J$201,0))=""),"",IF(AND($C1617&lt;&gt;"",INDEX(Matches!$F$2:$F$201,MATCH($A1617&amp;"-2",Matches!$J$2:$J$201,0))&lt;&gt;"",$C1617&gt;=INDEX(Matches!$F$2:$F$201,MATCH($A1617&amp;"-2",Matches!$J$2:$J$201,0))),"",IF(AND(F1617=INDEX(Matches!$G$2:$G$201,MATCH($A1617&amp;"-2",Matches!$J$2:$J$201,0)),G1617=INDEX(Matches!$H$2:$H$201,MATCH($A1617&amp;"-2",Matches!$J$2:$J$201,0))),5,IF(SIGN(F1617-G1617)&lt;&gt;SIGN(INDEX(Matches!$G$2:$G$201,MATCH($A1617&amp;"-2",Matches!$J$2:$J$201,0))-INDEX(Matches!$H$2:$H$201,MATCH($A1617&amp;"-2",Matches!$J$2:$J$201,0))),0,IF(F1617-G1617=INDEX(Matches!$G$2:$G$201,MATCH($A1617&amp;"-2",Matches!$J$2:$J$201,0))-INDEX(Matches!$H$2:$H$201,MATCH($A1617&amp;"-2",Matches!$J$2:$J$201,0)),3,2))))),""))</f>
        <v/>
      </c>
      <c r="Z1617" s="12" t="str">
        <f aca="false">IF(OR($B1617="",H1617="",I1617=""),"",IFERROR(IF(OR(INDEX(Matches!$I$2:$I$201,MATCH($A1617&amp;"-3",Matches!$J$2:$J$201,0))="Void",INDEX(Matches!$G$2:$G$201,MATCH($A1617&amp;"-3",Matches!$J$2:$J$201,0))="",INDEX(Matches!$H$2:$H$201,MATCH($A1617&amp;"-3",Matches!$J$2:$J$201,0))=""),"",IF(AND($C1617&lt;&gt;"",INDEX(Matches!$F$2:$F$201,MATCH($A1617&amp;"-3",Matches!$J$2:$J$201,0))&lt;&gt;"",$C1617&gt;=INDEX(Matches!$F$2:$F$201,MATCH($A1617&amp;"-3",Matches!$J$2:$J$201,0))),"",IF(AND(H1617=INDEX(Matches!$G$2:$G$201,MATCH($A1617&amp;"-3",Matches!$J$2:$J$201,0)),I1617=INDEX(Matches!$H$2:$H$201,MATCH($A1617&amp;"-3",Matches!$J$2:$J$201,0))),5,IF(SIGN(H1617-I1617)&lt;&gt;SIGN(INDEX(Matches!$G$2:$G$201,MATCH($A1617&amp;"-3",Matches!$J$2:$J$201,0))-INDEX(Matches!$H$2:$H$201,MATCH($A1617&amp;"-3",Matches!$J$2:$J$201,0))),0,IF(H1617-I1617=INDEX(Matches!$G$2:$G$201,MATCH($A1617&amp;"-3",Matches!$J$2:$J$201,0))-INDEX(Matches!$H$2:$H$201,MATCH($A1617&amp;"-3",Matches!$J$2:$J$201,0)),3,2))))),""))</f>
        <v/>
      </c>
      <c r="AA1617" s="12" t="str">
        <f aca="false">IF(OR($B1617="",J1617="",K1617=""),"",IFERROR(IF(OR(INDEX(Matches!$I$2:$I$201,MATCH($A1617&amp;"-4",Matches!$J$2:$J$201,0))="Void",INDEX(Matches!$G$2:$G$201,MATCH($A1617&amp;"-4",Matches!$J$2:$J$201,0))="",INDEX(Matches!$H$2:$H$201,MATCH($A1617&amp;"-4",Matches!$J$2:$J$201,0))=""),"",IF(AND($C1617&lt;&gt;"",INDEX(Matches!$F$2:$F$201,MATCH($A1617&amp;"-4",Matches!$J$2:$J$201,0))&lt;&gt;"",$C1617&gt;=INDEX(Matches!$F$2:$F$201,MATCH($A1617&amp;"-4",Matches!$J$2:$J$201,0))),"",IF(AND(J1617=INDEX(Matches!$G$2:$G$201,MATCH($A1617&amp;"-4",Matches!$J$2:$J$201,0)),K1617=INDEX(Matches!$H$2:$H$201,MATCH($A1617&amp;"-4",Matches!$J$2:$J$201,0))),5,IF(SIGN(J1617-K1617)&lt;&gt;SIGN(INDEX(Matches!$G$2:$G$201,MATCH($A1617&amp;"-4",Matches!$J$2:$J$201,0))-INDEX(Matches!$H$2:$H$201,MATCH($A1617&amp;"-4",Matches!$J$2:$J$201,0))),0,IF(J1617-K1617=INDEX(Matches!$G$2:$G$201,MATCH($A1617&amp;"-4",Matches!$J$2:$J$201,0))-INDEX(Matches!$H$2:$H$201,MATCH($A1617&amp;"-4",Matches!$J$2:$J$201,0)),3,2))))),""))</f>
        <v/>
      </c>
      <c r="AB1617" s="12" t="str">
        <f aca="false">IF(OR($B1617="",L1617="",M1617=""),"",IFERROR(IF(OR(INDEX(Matches!$I$2:$I$201,MATCH($A1617&amp;"-5",Matches!$J$2:$J$201,0))="Void",INDEX(Matches!$G$2:$G$201,MATCH($A1617&amp;"-5",Matches!$J$2:$J$201,0))="",INDEX(Matches!$H$2:$H$201,MATCH($A1617&amp;"-5",Matches!$J$2:$J$201,0))=""),"",IF(AND($C1617&lt;&gt;"",INDEX(Matches!$F$2:$F$201,MATCH($A1617&amp;"-5",Matches!$J$2:$J$201,0))&lt;&gt;"",$C1617&gt;=INDEX(Matches!$F$2:$F$201,MATCH($A1617&amp;"-5",Matches!$J$2:$J$201,0))),"",IF(AND(L1617=INDEX(Matches!$G$2:$G$201,MATCH($A1617&amp;"-5",Matches!$J$2:$J$201,0)),M1617=INDEX(Matches!$H$2:$H$201,MATCH($A1617&amp;"-5",Matches!$J$2:$J$201,0))),5,IF(SIGN(L1617-M1617)&lt;&gt;SIGN(INDEX(Matches!$G$2:$G$201,MATCH($A1617&amp;"-5",Matches!$J$2:$J$201,0))-INDEX(Matches!$H$2:$H$201,MATCH($A1617&amp;"-5",Matches!$J$2:$J$201,0))),0,IF(L1617-M1617=INDEX(Matches!$G$2:$G$201,MATCH($A1617&amp;"-5",Matches!$J$2:$J$201,0))-INDEX(Matches!$H$2:$H$201,MATCH($A1617&amp;"-5",Matches!$J$2:$J$201,0)),3,2))))),""))</f>
        <v/>
      </c>
      <c r="AC1617" s="12" t="str">
        <f aca="false">IF(OR($B1617="",N1617="",O1617=""),"",IFERROR(IF(OR(INDEX(Matches!$I$2:$I$201,MATCH($A1617&amp;"-6",Matches!$J$2:$J$201,0))="Void",INDEX(Matches!$G$2:$G$201,MATCH($A1617&amp;"-6",Matches!$J$2:$J$201,0))="",INDEX(Matches!$H$2:$H$201,MATCH($A1617&amp;"-6",Matches!$J$2:$J$201,0))=""),"",IF(AND($C1617&lt;&gt;"",INDEX(Matches!$F$2:$F$201,MATCH($A1617&amp;"-6",Matches!$J$2:$J$201,0))&lt;&gt;"",$C1617&gt;=INDEX(Matches!$F$2:$F$201,MATCH($A1617&amp;"-6",Matches!$J$2:$J$201,0))),"",IF(AND(N1617=INDEX(Matches!$G$2:$G$201,MATCH($A1617&amp;"-6",Matches!$J$2:$J$201,0)),O1617=INDEX(Matches!$H$2:$H$201,MATCH($A1617&amp;"-6",Matches!$J$2:$J$201,0))),5,IF(SIGN(N1617-O1617)&lt;&gt;SIGN(INDEX(Matches!$G$2:$G$201,MATCH($A1617&amp;"-6",Matches!$J$2:$J$201,0))-INDEX(Matches!$H$2:$H$201,MATCH($A1617&amp;"-6",Matches!$J$2:$J$201,0))),0,IF(N1617-O1617=INDEX(Matches!$G$2:$G$201,MATCH($A1617&amp;"-6",Matches!$J$2:$J$201,0))-INDEX(Matches!$H$2:$H$201,MATCH($A1617&amp;"-6",Matches!$J$2:$J$201,0)),3,2))))),""))</f>
        <v/>
      </c>
      <c r="AD1617" s="12" t="str">
        <f aca="false">IF(OR($B1617="",P1617="",Q1617=""),"",IFERROR(IF(OR(INDEX(Matches!$I$2:$I$201,MATCH($A1617&amp;"-7",Matches!$J$2:$J$201,0))="Void",INDEX(Matches!$G$2:$G$201,MATCH($A1617&amp;"-7",Matches!$J$2:$J$201,0))="",INDEX(Matches!$H$2:$H$201,MATCH($A1617&amp;"-7",Matches!$J$2:$J$201,0))=""),"",IF(AND($C1617&lt;&gt;"",INDEX(Matches!$F$2:$F$201,MATCH($A1617&amp;"-7",Matches!$J$2:$J$201,0))&lt;&gt;"",$C1617&gt;=INDEX(Matches!$F$2:$F$201,MATCH($A1617&amp;"-7",Matches!$J$2:$J$201,0))),"",IF(AND(P1617=INDEX(Matches!$G$2:$G$201,MATCH($A1617&amp;"-7",Matches!$J$2:$J$201,0)),Q1617=INDEX(Matches!$H$2:$H$201,MATCH($A1617&amp;"-7",Matches!$J$2:$J$201,0))),5,IF(SIGN(P1617-Q1617)&lt;&gt;SIGN(INDEX(Matches!$G$2:$G$201,MATCH($A1617&amp;"-7",Matches!$J$2:$J$201,0))-INDEX(Matches!$H$2:$H$201,MATCH($A1617&amp;"-7",Matches!$J$2:$J$201,0))),0,IF(P1617-Q1617=INDEX(Matches!$G$2:$G$201,MATCH($A1617&amp;"-7",Matches!$J$2:$J$201,0))-INDEX(Matches!$H$2:$H$201,MATCH($A1617&amp;"-7",Matches!$J$2:$J$201,0)),3,2))))),""))</f>
        <v/>
      </c>
      <c r="AE1617" s="12" t="str">
        <f aca="false">IF(OR($B1617="",R1617="",S1617=""),"",IFERROR(IF(OR(INDEX(Matches!$I$2:$I$201,MATCH($A1617&amp;"-8",Matches!$J$2:$J$201,0))="Void",INDEX(Matches!$G$2:$G$201,MATCH($A1617&amp;"-8",Matches!$J$2:$J$201,0))="",INDEX(Matches!$H$2:$H$201,MATCH($A1617&amp;"-8",Matches!$J$2:$J$201,0))=""),"",IF(AND($C1617&lt;&gt;"",INDEX(Matches!$F$2:$F$201,MATCH($A1617&amp;"-8",Matches!$J$2:$J$201,0))&lt;&gt;"",$C1617&gt;=INDEX(Matches!$F$2:$F$201,MATCH($A1617&amp;"-8",Matches!$J$2:$J$201,0))),"",IF(AND(R1617=INDEX(Matches!$G$2:$G$201,MATCH($A1617&amp;"-8",Matches!$J$2:$J$201,0)),S1617=INDEX(Matches!$H$2:$H$201,MATCH($A1617&amp;"-8",Matches!$J$2:$J$201,0))),5,IF(SIGN(R1617-S1617)&lt;&gt;SIGN(INDEX(Matches!$G$2:$G$201,MATCH($A1617&amp;"-8",Matches!$J$2:$J$201,0))-INDEX(Matches!$H$2:$H$201,MATCH($A1617&amp;"-8",Matches!$J$2:$J$201,0))),0,IF(R1617-S1617=INDEX(Matches!$G$2:$G$201,MATCH($A1617&amp;"-8",Matches!$J$2:$J$201,0))-INDEX(Matches!$H$2:$H$201,MATCH($A1617&amp;"-8",Matches!$J$2:$J$201,0)),3,2))))),""))</f>
        <v/>
      </c>
      <c r="AF1617" s="12" t="str">
        <f aca="false">IF(OR($B1617="",T1617="",U1617=""),"",IFERROR(IF(OR(INDEX(Matches!$I$2:$I$201,MATCH($A1617&amp;"-9",Matches!$J$2:$J$201,0))="Void",INDEX(Matches!$G$2:$G$201,MATCH($A1617&amp;"-9",Matches!$J$2:$J$201,0))="",INDEX(Matches!$H$2:$H$201,MATCH($A1617&amp;"-9",Matches!$J$2:$J$201,0))=""),"",IF(AND($C1617&lt;&gt;"",INDEX(Matches!$F$2:$F$201,MATCH($A1617&amp;"-9",Matches!$J$2:$J$201,0))&lt;&gt;"",$C1617&gt;=INDEX(Matches!$F$2:$F$201,MATCH($A1617&amp;"-9",Matches!$J$2:$J$201,0))),"",IF(AND(T1617=INDEX(Matches!$G$2:$G$201,MATCH($A1617&amp;"-9",Matches!$J$2:$J$201,0)),U1617=INDEX(Matches!$H$2:$H$201,MATCH($A1617&amp;"-9",Matches!$J$2:$J$201,0))),5,IF(SIGN(T1617-U1617)&lt;&gt;SIGN(INDEX(Matches!$G$2:$G$201,MATCH($A1617&amp;"-9",Matches!$J$2:$J$201,0))-INDEX(Matches!$H$2:$H$201,MATCH($A1617&amp;"-9",Matches!$J$2:$J$201,0))),0,IF(T1617-U1617=INDEX(Matches!$G$2:$G$201,MATCH($A1617&amp;"-9",Matches!$J$2:$J$201,0))-INDEX(Matches!$H$2:$H$201,MATCH($A1617&amp;"-9",Matches!$J$2:$J$201,0)),3,2))))),""))</f>
        <v/>
      </c>
      <c r="AG1617" s="12" t="str">
        <f aca="false">IF(OR($B1617="",V1617="",W1617=""),"",IFERROR(IF(OR(INDEX(Matches!$I$2:$I$201,MATCH($A1617&amp;"-10",Matches!$J$2:$J$201,0))="Void",INDEX(Matches!$G$2:$G$201,MATCH($A1617&amp;"-10",Matches!$J$2:$J$201,0))="",INDEX(Matches!$H$2:$H$201,MATCH($A1617&amp;"-10",Matches!$J$2:$J$201,0))=""),"",IF(AND($C1617&lt;&gt;"",INDEX(Matches!$F$2:$F$201,MATCH($A1617&amp;"-10",Matches!$J$2:$J$201,0))&lt;&gt;"",$C1617&gt;=INDEX(Matches!$F$2:$F$201,MATCH($A1617&amp;"-10",Matches!$J$2:$J$201,0))),"",IF(AND(V1617=INDEX(Matches!$G$2:$G$201,MATCH($A1617&amp;"-10",Matches!$J$2:$J$201,0)),W1617=INDEX(Matches!$H$2:$H$201,MATCH($A1617&amp;"-10",Matches!$J$2:$J$201,0))),5,IF(SIGN(V1617-W1617)&lt;&gt;SIGN(INDEX(Matches!$G$2:$G$201,MATCH($A1617&amp;"-10",Matches!$J$2:$J$201,0))-INDEX(Matches!$H$2:$H$201,MATCH($A1617&amp;"-10",Matches!$J$2:$J$201,0))),0,IF(V1617-W1617=INDEX(Matches!$G$2:$G$201,MATCH($A1617&amp;"-10",Matches!$J$2:$J$201,0))-INDEX(Matches!$H$2:$H$201,MATCH($A1617&amp;"-10",Matches!$J$2:$J$201,0)),3,2))))),""))</f>
        <v/>
      </c>
      <c r="AH1617" s="13" t="str">
        <f aca="false">IF($B1617="","",SUM(X1617:AG1617))</f>
        <v/>
      </c>
      <c r="AI1617" s="12" t="str">
        <f aca="false">IF($B1617="","",COUNTIF(X1617:AG1617,5))</f>
        <v/>
      </c>
      <c r="AJ1617" s="12" t="str">
        <f aca="false">IF($B1617="","",COUNTIF(X1617:AG1617,"&gt;=2"))</f>
        <v/>
      </c>
      <c r="AK1617" s="12" t="str">
        <f aca="false">IF($B1617="","",COUNT(X1617:AG1617))</f>
        <v/>
      </c>
    </row>
    <row r="1618" customFormat="false" ht="15" hidden="false" customHeight="false" outlineLevel="0" collapsed="false">
      <c r="A1618" s="7"/>
      <c r="B1618" s="7"/>
      <c r="C1618" s="11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12" t="str">
        <f aca="false">IF(OR($B1618="",D1618="",E1618=""),"",IFERROR(IF(OR(INDEX(Matches!$I$2:$I$201,MATCH($A1618&amp;"-1",Matches!$J$2:$J$201,0))="Void",INDEX(Matches!$G$2:$G$201,MATCH($A1618&amp;"-1",Matches!$J$2:$J$201,0))="",INDEX(Matches!$H$2:$H$201,MATCH($A1618&amp;"-1",Matches!$J$2:$J$201,0))=""),"",IF(AND($C1618&lt;&gt;"",INDEX(Matches!$F$2:$F$201,MATCH($A1618&amp;"-1",Matches!$J$2:$J$201,0))&lt;&gt;"",$C1618&gt;=INDEX(Matches!$F$2:$F$201,MATCH($A1618&amp;"-1",Matches!$J$2:$J$201,0))),"",IF(AND(D1618=INDEX(Matches!$G$2:$G$201,MATCH($A1618&amp;"-1",Matches!$J$2:$J$201,0)),E1618=INDEX(Matches!$H$2:$H$201,MATCH($A1618&amp;"-1",Matches!$J$2:$J$201,0))),5,IF(SIGN(D1618-E1618)&lt;&gt;SIGN(INDEX(Matches!$G$2:$G$201,MATCH($A1618&amp;"-1",Matches!$J$2:$J$201,0))-INDEX(Matches!$H$2:$H$201,MATCH($A1618&amp;"-1",Matches!$J$2:$J$201,0))),0,IF(D1618-E1618=INDEX(Matches!$G$2:$G$201,MATCH($A1618&amp;"-1",Matches!$J$2:$J$201,0))-INDEX(Matches!$H$2:$H$201,MATCH($A1618&amp;"-1",Matches!$J$2:$J$201,0)),3,2))))),""))</f>
        <v/>
      </c>
      <c r="Y1618" s="12" t="str">
        <f aca="false">IF(OR($B1618="",F1618="",G1618=""),"",IFERROR(IF(OR(INDEX(Matches!$I$2:$I$201,MATCH($A1618&amp;"-2",Matches!$J$2:$J$201,0))="Void",INDEX(Matches!$G$2:$G$201,MATCH($A1618&amp;"-2",Matches!$J$2:$J$201,0))="",INDEX(Matches!$H$2:$H$201,MATCH($A1618&amp;"-2",Matches!$J$2:$J$201,0))=""),"",IF(AND($C1618&lt;&gt;"",INDEX(Matches!$F$2:$F$201,MATCH($A1618&amp;"-2",Matches!$J$2:$J$201,0))&lt;&gt;"",$C1618&gt;=INDEX(Matches!$F$2:$F$201,MATCH($A1618&amp;"-2",Matches!$J$2:$J$201,0))),"",IF(AND(F1618=INDEX(Matches!$G$2:$G$201,MATCH($A1618&amp;"-2",Matches!$J$2:$J$201,0)),G1618=INDEX(Matches!$H$2:$H$201,MATCH($A1618&amp;"-2",Matches!$J$2:$J$201,0))),5,IF(SIGN(F1618-G1618)&lt;&gt;SIGN(INDEX(Matches!$G$2:$G$201,MATCH($A1618&amp;"-2",Matches!$J$2:$J$201,0))-INDEX(Matches!$H$2:$H$201,MATCH($A1618&amp;"-2",Matches!$J$2:$J$201,0))),0,IF(F1618-G1618=INDEX(Matches!$G$2:$G$201,MATCH($A1618&amp;"-2",Matches!$J$2:$J$201,0))-INDEX(Matches!$H$2:$H$201,MATCH($A1618&amp;"-2",Matches!$J$2:$J$201,0)),3,2))))),""))</f>
        <v/>
      </c>
      <c r="Z1618" s="12" t="str">
        <f aca="false">IF(OR($B1618="",H1618="",I1618=""),"",IFERROR(IF(OR(INDEX(Matches!$I$2:$I$201,MATCH($A1618&amp;"-3",Matches!$J$2:$J$201,0))="Void",INDEX(Matches!$G$2:$G$201,MATCH($A1618&amp;"-3",Matches!$J$2:$J$201,0))="",INDEX(Matches!$H$2:$H$201,MATCH($A1618&amp;"-3",Matches!$J$2:$J$201,0))=""),"",IF(AND($C1618&lt;&gt;"",INDEX(Matches!$F$2:$F$201,MATCH($A1618&amp;"-3",Matches!$J$2:$J$201,0))&lt;&gt;"",$C1618&gt;=INDEX(Matches!$F$2:$F$201,MATCH($A1618&amp;"-3",Matches!$J$2:$J$201,0))),"",IF(AND(H1618=INDEX(Matches!$G$2:$G$201,MATCH($A1618&amp;"-3",Matches!$J$2:$J$201,0)),I1618=INDEX(Matches!$H$2:$H$201,MATCH($A1618&amp;"-3",Matches!$J$2:$J$201,0))),5,IF(SIGN(H1618-I1618)&lt;&gt;SIGN(INDEX(Matches!$G$2:$G$201,MATCH($A1618&amp;"-3",Matches!$J$2:$J$201,0))-INDEX(Matches!$H$2:$H$201,MATCH($A1618&amp;"-3",Matches!$J$2:$J$201,0))),0,IF(H1618-I1618=INDEX(Matches!$G$2:$G$201,MATCH($A1618&amp;"-3",Matches!$J$2:$J$201,0))-INDEX(Matches!$H$2:$H$201,MATCH($A1618&amp;"-3",Matches!$J$2:$J$201,0)),3,2))))),""))</f>
        <v/>
      </c>
      <c r="AA1618" s="12" t="str">
        <f aca="false">IF(OR($B1618="",J1618="",K1618=""),"",IFERROR(IF(OR(INDEX(Matches!$I$2:$I$201,MATCH($A1618&amp;"-4",Matches!$J$2:$J$201,0))="Void",INDEX(Matches!$G$2:$G$201,MATCH($A1618&amp;"-4",Matches!$J$2:$J$201,0))="",INDEX(Matches!$H$2:$H$201,MATCH($A1618&amp;"-4",Matches!$J$2:$J$201,0))=""),"",IF(AND($C1618&lt;&gt;"",INDEX(Matches!$F$2:$F$201,MATCH($A1618&amp;"-4",Matches!$J$2:$J$201,0))&lt;&gt;"",$C1618&gt;=INDEX(Matches!$F$2:$F$201,MATCH($A1618&amp;"-4",Matches!$J$2:$J$201,0))),"",IF(AND(J1618=INDEX(Matches!$G$2:$G$201,MATCH($A1618&amp;"-4",Matches!$J$2:$J$201,0)),K1618=INDEX(Matches!$H$2:$H$201,MATCH($A1618&amp;"-4",Matches!$J$2:$J$201,0))),5,IF(SIGN(J1618-K1618)&lt;&gt;SIGN(INDEX(Matches!$G$2:$G$201,MATCH($A1618&amp;"-4",Matches!$J$2:$J$201,0))-INDEX(Matches!$H$2:$H$201,MATCH($A1618&amp;"-4",Matches!$J$2:$J$201,0))),0,IF(J1618-K1618=INDEX(Matches!$G$2:$G$201,MATCH($A1618&amp;"-4",Matches!$J$2:$J$201,0))-INDEX(Matches!$H$2:$H$201,MATCH($A1618&amp;"-4",Matches!$J$2:$J$201,0)),3,2))))),""))</f>
        <v/>
      </c>
      <c r="AB1618" s="12" t="str">
        <f aca="false">IF(OR($B1618="",L1618="",M1618=""),"",IFERROR(IF(OR(INDEX(Matches!$I$2:$I$201,MATCH($A1618&amp;"-5",Matches!$J$2:$J$201,0))="Void",INDEX(Matches!$G$2:$G$201,MATCH($A1618&amp;"-5",Matches!$J$2:$J$201,0))="",INDEX(Matches!$H$2:$H$201,MATCH($A1618&amp;"-5",Matches!$J$2:$J$201,0))=""),"",IF(AND($C1618&lt;&gt;"",INDEX(Matches!$F$2:$F$201,MATCH($A1618&amp;"-5",Matches!$J$2:$J$201,0))&lt;&gt;"",$C1618&gt;=INDEX(Matches!$F$2:$F$201,MATCH($A1618&amp;"-5",Matches!$J$2:$J$201,0))),"",IF(AND(L1618=INDEX(Matches!$G$2:$G$201,MATCH($A1618&amp;"-5",Matches!$J$2:$J$201,0)),M1618=INDEX(Matches!$H$2:$H$201,MATCH($A1618&amp;"-5",Matches!$J$2:$J$201,0))),5,IF(SIGN(L1618-M1618)&lt;&gt;SIGN(INDEX(Matches!$G$2:$G$201,MATCH($A1618&amp;"-5",Matches!$J$2:$J$201,0))-INDEX(Matches!$H$2:$H$201,MATCH($A1618&amp;"-5",Matches!$J$2:$J$201,0))),0,IF(L1618-M1618=INDEX(Matches!$G$2:$G$201,MATCH($A1618&amp;"-5",Matches!$J$2:$J$201,0))-INDEX(Matches!$H$2:$H$201,MATCH($A1618&amp;"-5",Matches!$J$2:$J$201,0)),3,2))))),""))</f>
        <v/>
      </c>
      <c r="AC1618" s="12" t="str">
        <f aca="false">IF(OR($B1618="",N1618="",O1618=""),"",IFERROR(IF(OR(INDEX(Matches!$I$2:$I$201,MATCH($A1618&amp;"-6",Matches!$J$2:$J$201,0))="Void",INDEX(Matches!$G$2:$G$201,MATCH($A1618&amp;"-6",Matches!$J$2:$J$201,0))="",INDEX(Matches!$H$2:$H$201,MATCH($A1618&amp;"-6",Matches!$J$2:$J$201,0))=""),"",IF(AND($C1618&lt;&gt;"",INDEX(Matches!$F$2:$F$201,MATCH($A1618&amp;"-6",Matches!$J$2:$J$201,0))&lt;&gt;"",$C1618&gt;=INDEX(Matches!$F$2:$F$201,MATCH($A1618&amp;"-6",Matches!$J$2:$J$201,0))),"",IF(AND(N1618=INDEX(Matches!$G$2:$G$201,MATCH($A1618&amp;"-6",Matches!$J$2:$J$201,0)),O1618=INDEX(Matches!$H$2:$H$201,MATCH($A1618&amp;"-6",Matches!$J$2:$J$201,0))),5,IF(SIGN(N1618-O1618)&lt;&gt;SIGN(INDEX(Matches!$G$2:$G$201,MATCH($A1618&amp;"-6",Matches!$J$2:$J$201,0))-INDEX(Matches!$H$2:$H$201,MATCH($A1618&amp;"-6",Matches!$J$2:$J$201,0))),0,IF(N1618-O1618=INDEX(Matches!$G$2:$G$201,MATCH($A1618&amp;"-6",Matches!$J$2:$J$201,0))-INDEX(Matches!$H$2:$H$201,MATCH($A1618&amp;"-6",Matches!$J$2:$J$201,0)),3,2))))),""))</f>
        <v/>
      </c>
      <c r="AD1618" s="12" t="str">
        <f aca="false">IF(OR($B1618="",P1618="",Q1618=""),"",IFERROR(IF(OR(INDEX(Matches!$I$2:$I$201,MATCH($A1618&amp;"-7",Matches!$J$2:$J$201,0))="Void",INDEX(Matches!$G$2:$G$201,MATCH($A1618&amp;"-7",Matches!$J$2:$J$201,0))="",INDEX(Matches!$H$2:$H$201,MATCH($A1618&amp;"-7",Matches!$J$2:$J$201,0))=""),"",IF(AND($C1618&lt;&gt;"",INDEX(Matches!$F$2:$F$201,MATCH($A1618&amp;"-7",Matches!$J$2:$J$201,0))&lt;&gt;"",$C1618&gt;=INDEX(Matches!$F$2:$F$201,MATCH($A1618&amp;"-7",Matches!$J$2:$J$201,0))),"",IF(AND(P1618=INDEX(Matches!$G$2:$G$201,MATCH($A1618&amp;"-7",Matches!$J$2:$J$201,0)),Q1618=INDEX(Matches!$H$2:$H$201,MATCH($A1618&amp;"-7",Matches!$J$2:$J$201,0))),5,IF(SIGN(P1618-Q1618)&lt;&gt;SIGN(INDEX(Matches!$G$2:$G$201,MATCH($A1618&amp;"-7",Matches!$J$2:$J$201,0))-INDEX(Matches!$H$2:$H$201,MATCH($A1618&amp;"-7",Matches!$J$2:$J$201,0))),0,IF(P1618-Q1618=INDEX(Matches!$G$2:$G$201,MATCH($A1618&amp;"-7",Matches!$J$2:$J$201,0))-INDEX(Matches!$H$2:$H$201,MATCH($A1618&amp;"-7",Matches!$J$2:$J$201,0)),3,2))))),""))</f>
        <v/>
      </c>
      <c r="AE1618" s="12" t="str">
        <f aca="false">IF(OR($B1618="",R1618="",S1618=""),"",IFERROR(IF(OR(INDEX(Matches!$I$2:$I$201,MATCH($A1618&amp;"-8",Matches!$J$2:$J$201,0))="Void",INDEX(Matches!$G$2:$G$201,MATCH($A1618&amp;"-8",Matches!$J$2:$J$201,0))="",INDEX(Matches!$H$2:$H$201,MATCH($A1618&amp;"-8",Matches!$J$2:$J$201,0))=""),"",IF(AND($C1618&lt;&gt;"",INDEX(Matches!$F$2:$F$201,MATCH($A1618&amp;"-8",Matches!$J$2:$J$201,0))&lt;&gt;"",$C1618&gt;=INDEX(Matches!$F$2:$F$201,MATCH($A1618&amp;"-8",Matches!$J$2:$J$201,0))),"",IF(AND(R1618=INDEX(Matches!$G$2:$G$201,MATCH($A1618&amp;"-8",Matches!$J$2:$J$201,0)),S1618=INDEX(Matches!$H$2:$H$201,MATCH($A1618&amp;"-8",Matches!$J$2:$J$201,0))),5,IF(SIGN(R1618-S1618)&lt;&gt;SIGN(INDEX(Matches!$G$2:$G$201,MATCH($A1618&amp;"-8",Matches!$J$2:$J$201,0))-INDEX(Matches!$H$2:$H$201,MATCH($A1618&amp;"-8",Matches!$J$2:$J$201,0))),0,IF(R1618-S1618=INDEX(Matches!$G$2:$G$201,MATCH($A1618&amp;"-8",Matches!$J$2:$J$201,0))-INDEX(Matches!$H$2:$H$201,MATCH($A1618&amp;"-8",Matches!$J$2:$J$201,0)),3,2))))),""))</f>
        <v/>
      </c>
      <c r="AF1618" s="12" t="str">
        <f aca="false">IF(OR($B1618="",T1618="",U1618=""),"",IFERROR(IF(OR(INDEX(Matches!$I$2:$I$201,MATCH($A1618&amp;"-9",Matches!$J$2:$J$201,0))="Void",INDEX(Matches!$G$2:$G$201,MATCH($A1618&amp;"-9",Matches!$J$2:$J$201,0))="",INDEX(Matches!$H$2:$H$201,MATCH($A1618&amp;"-9",Matches!$J$2:$J$201,0))=""),"",IF(AND($C1618&lt;&gt;"",INDEX(Matches!$F$2:$F$201,MATCH($A1618&amp;"-9",Matches!$J$2:$J$201,0))&lt;&gt;"",$C1618&gt;=INDEX(Matches!$F$2:$F$201,MATCH($A1618&amp;"-9",Matches!$J$2:$J$201,0))),"",IF(AND(T1618=INDEX(Matches!$G$2:$G$201,MATCH($A1618&amp;"-9",Matches!$J$2:$J$201,0)),U1618=INDEX(Matches!$H$2:$H$201,MATCH($A1618&amp;"-9",Matches!$J$2:$J$201,0))),5,IF(SIGN(T1618-U1618)&lt;&gt;SIGN(INDEX(Matches!$G$2:$G$201,MATCH($A1618&amp;"-9",Matches!$J$2:$J$201,0))-INDEX(Matches!$H$2:$H$201,MATCH($A1618&amp;"-9",Matches!$J$2:$J$201,0))),0,IF(T1618-U1618=INDEX(Matches!$G$2:$G$201,MATCH($A1618&amp;"-9",Matches!$J$2:$J$201,0))-INDEX(Matches!$H$2:$H$201,MATCH($A1618&amp;"-9",Matches!$J$2:$J$201,0)),3,2))))),""))</f>
        <v/>
      </c>
      <c r="AG1618" s="12" t="str">
        <f aca="false">IF(OR($B1618="",V1618="",W1618=""),"",IFERROR(IF(OR(INDEX(Matches!$I$2:$I$201,MATCH($A1618&amp;"-10",Matches!$J$2:$J$201,0))="Void",INDEX(Matches!$G$2:$G$201,MATCH($A1618&amp;"-10",Matches!$J$2:$J$201,0))="",INDEX(Matches!$H$2:$H$201,MATCH($A1618&amp;"-10",Matches!$J$2:$J$201,0))=""),"",IF(AND($C1618&lt;&gt;"",INDEX(Matches!$F$2:$F$201,MATCH($A1618&amp;"-10",Matches!$J$2:$J$201,0))&lt;&gt;"",$C1618&gt;=INDEX(Matches!$F$2:$F$201,MATCH($A1618&amp;"-10",Matches!$J$2:$J$201,0))),"",IF(AND(V1618=INDEX(Matches!$G$2:$G$201,MATCH($A1618&amp;"-10",Matches!$J$2:$J$201,0)),W1618=INDEX(Matches!$H$2:$H$201,MATCH($A1618&amp;"-10",Matches!$J$2:$J$201,0))),5,IF(SIGN(V1618-W1618)&lt;&gt;SIGN(INDEX(Matches!$G$2:$G$201,MATCH($A1618&amp;"-10",Matches!$J$2:$J$201,0))-INDEX(Matches!$H$2:$H$201,MATCH($A1618&amp;"-10",Matches!$J$2:$J$201,0))),0,IF(V1618-W1618=INDEX(Matches!$G$2:$G$201,MATCH($A1618&amp;"-10",Matches!$J$2:$J$201,0))-INDEX(Matches!$H$2:$H$201,MATCH($A1618&amp;"-10",Matches!$J$2:$J$201,0)),3,2))))),""))</f>
        <v/>
      </c>
      <c r="AH1618" s="13" t="str">
        <f aca="false">IF($B1618="","",SUM(X1618:AG1618))</f>
        <v/>
      </c>
      <c r="AI1618" s="12" t="str">
        <f aca="false">IF($B1618="","",COUNTIF(X1618:AG1618,5))</f>
        <v/>
      </c>
      <c r="AJ1618" s="12" t="str">
        <f aca="false">IF($B1618="","",COUNTIF(X1618:AG1618,"&gt;=2"))</f>
        <v/>
      </c>
      <c r="AK1618" s="12" t="str">
        <f aca="false">IF($B1618="","",COUNT(X1618:AG1618))</f>
        <v/>
      </c>
    </row>
    <row r="1619" customFormat="false" ht="15" hidden="false" customHeight="false" outlineLevel="0" collapsed="false">
      <c r="A1619" s="7"/>
      <c r="B1619" s="7"/>
      <c r="C1619" s="11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12" t="str">
        <f aca="false">IF(OR($B1619="",D1619="",E1619=""),"",IFERROR(IF(OR(INDEX(Matches!$I$2:$I$201,MATCH($A1619&amp;"-1",Matches!$J$2:$J$201,0))="Void",INDEX(Matches!$G$2:$G$201,MATCH($A1619&amp;"-1",Matches!$J$2:$J$201,0))="",INDEX(Matches!$H$2:$H$201,MATCH($A1619&amp;"-1",Matches!$J$2:$J$201,0))=""),"",IF(AND($C1619&lt;&gt;"",INDEX(Matches!$F$2:$F$201,MATCH($A1619&amp;"-1",Matches!$J$2:$J$201,0))&lt;&gt;"",$C1619&gt;=INDEX(Matches!$F$2:$F$201,MATCH($A1619&amp;"-1",Matches!$J$2:$J$201,0))),"",IF(AND(D1619=INDEX(Matches!$G$2:$G$201,MATCH($A1619&amp;"-1",Matches!$J$2:$J$201,0)),E1619=INDEX(Matches!$H$2:$H$201,MATCH($A1619&amp;"-1",Matches!$J$2:$J$201,0))),5,IF(SIGN(D1619-E1619)&lt;&gt;SIGN(INDEX(Matches!$G$2:$G$201,MATCH($A1619&amp;"-1",Matches!$J$2:$J$201,0))-INDEX(Matches!$H$2:$H$201,MATCH($A1619&amp;"-1",Matches!$J$2:$J$201,0))),0,IF(D1619-E1619=INDEX(Matches!$G$2:$G$201,MATCH($A1619&amp;"-1",Matches!$J$2:$J$201,0))-INDEX(Matches!$H$2:$H$201,MATCH($A1619&amp;"-1",Matches!$J$2:$J$201,0)),3,2))))),""))</f>
        <v/>
      </c>
      <c r="Y1619" s="12" t="str">
        <f aca="false">IF(OR($B1619="",F1619="",G1619=""),"",IFERROR(IF(OR(INDEX(Matches!$I$2:$I$201,MATCH($A1619&amp;"-2",Matches!$J$2:$J$201,0))="Void",INDEX(Matches!$G$2:$G$201,MATCH($A1619&amp;"-2",Matches!$J$2:$J$201,0))="",INDEX(Matches!$H$2:$H$201,MATCH($A1619&amp;"-2",Matches!$J$2:$J$201,0))=""),"",IF(AND($C1619&lt;&gt;"",INDEX(Matches!$F$2:$F$201,MATCH($A1619&amp;"-2",Matches!$J$2:$J$201,0))&lt;&gt;"",$C1619&gt;=INDEX(Matches!$F$2:$F$201,MATCH($A1619&amp;"-2",Matches!$J$2:$J$201,0))),"",IF(AND(F1619=INDEX(Matches!$G$2:$G$201,MATCH($A1619&amp;"-2",Matches!$J$2:$J$201,0)),G1619=INDEX(Matches!$H$2:$H$201,MATCH($A1619&amp;"-2",Matches!$J$2:$J$201,0))),5,IF(SIGN(F1619-G1619)&lt;&gt;SIGN(INDEX(Matches!$G$2:$G$201,MATCH($A1619&amp;"-2",Matches!$J$2:$J$201,0))-INDEX(Matches!$H$2:$H$201,MATCH($A1619&amp;"-2",Matches!$J$2:$J$201,0))),0,IF(F1619-G1619=INDEX(Matches!$G$2:$G$201,MATCH($A1619&amp;"-2",Matches!$J$2:$J$201,0))-INDEX(Matches!$H$2:$H$201,MATCH($A1619&amp;"-2",Matches!$J$2:$J$201,0)),3,2))))),""))</f>
        <v/>
      </c>
      <c r="Z1619" s="12" t="str">
        <f aca="false">IF(OR($B1619="",H1619="",I1619=""),"",IFERROR(IF(OR(INDEX(Matches!$I$2:$I$201,MATCH($A1619&amp;"-3",Matches!$J$2:$J$201,0))="Void",INDEX(Matches!$G$2:$G$201,MATCH($A1619&amp;"-3",Matches!$J$2:$J$201,0))="",INDEX(Matches!$H$2:$H$201,MATCH($A1619&amp;"-3",Matches!$J$2:$J$201,0))=""),"",IF(AND($C1619&lt;&gt;"",INDEX(Matches!$F$2:$F$201,MATCH($A1619&amp;"-3",Matches!$J$2:$J$201,0))&lt;&gt;"",$C1619&gt;=INDEX(Matches!$F$2:$F$201,MATCH($A1619&amp;"-3",Matches!$J$2:$J$201,0))),"",IF(AND(H1619=INDEX(Matches!$G$2:$G$201,MATCH($A1619&amp;"-3",Matches!$J$2:$J$201,0)),I1619=INDEX(Matches!$H$2:$H$201,MATCH($A1619&amp;"-3",Matches!$J$2:$J$201,0))),5,IF(SIGN(H1619-I1619)&lt;&gt;SIGN(INDEX(Matches!$G$2:$G$201,MATCH($A1619&amp;"-3",Matches!$J$2:$J$201,0))-INDEX(Matches!$H$2:$H$201,MATCH($A1619&amp;"-3",Matches!$J$2:$J$201,0))),0,IF(H1619-I1619=INDEX(Matches!$G$2:$G$201,MATCH($A1619&amp;"-3",Matches!$J$2:$J$201,0))-INDEX(Matches!$H$2:$H$201,MATCH($A1619&amp;"-3",Matches!$J$2:$J$201,0)),3,2))))),""))</f>
        <v/>
      </c>
      <c r="AA1619" s="12" t="str">
        <f aca="false">IF(OR($B1619="",J1619="",K1619=""),"",IFERROR(IF(OR(INDEX(Matches!$I$2:$I$201,MATCH($A1619&amp;"-4",Matches!$J$2:$J$201,0))="Void",INDEX(Matches!$G$2:$G$201,MATCH($A1619&amp;"-4",Matches!$J$2:$J$201,0))="",INDEX(Matches!$H$2:$H$201,MATCH($A1619&amp;"-4",Matches!$J$2:$J$201,0))=""),"",IF(AND($C1619&lt;&gt;"",INDEX(Matches!$F$2:$F$201,MATCH($A1619&amp;"-4",Matches!$J$2:$J$201,0))&lt;&gt;"",$C1619&gt;=INDEX(Matches!$F$2:$F$201,MATCH($A1619&amp;"-4",Matches!$J$2:$J$201,0))),"",IF(AND(J1619=INDEX(Matches!$G$2:$G$201,MATCH($A1619&amp;"-4",Matches!$J$2:$J$201,0)),K1619=INDEX(Matches!$H$2:$H$201,MATCH($A1619&amp;"-4",Matches!$J$2:$J$201,0))),5,IF(SIGN(J1619-K1619)&lt;&gt;SIGN(INDEX(Matches!$G$2:$G$201,MATCH($A1619&amp;"-4",Matches!$J$2:$J$201,0))-INDEX(Matches!$H$2:$H$201,MATCH($A1619&amp;"-4",Matches!$J$2:$J$201,0))),0,IF(J1619-K1619=INDEX(Matches!$G$2:$G$201,MATCH($A1619&amp;"-4",Matches!$J$2:$J$201,0))-INDEX(Matches!$H$2:$H$201,MATCH($A1619&amp;"-4",Matches!$J$2:$J$201,0)),3,2))))),""))</f>
        <v/>
      </c>
      <c r="AB1619" s="12" t="str">
        <f aca="false">IF(OR($B1619="",L1619="",M1619=""),"",IFERROR(IF(OR(INDEX(Matches!$I$2:$I$201,MATCH($A1619&amp;"-5",Matches!$J$2:$J$201,0))="Void",INDEX(Matches!$G$2:$G$201,MATCH($A1619&amp;"-5",Matches!$J$2:$J$201,0))="",INDEX(Matches!$H$2:$H$201,MATCH($A1619&amp;"-5",Matches!$J$2:$J$201,0))=""),"",IF(AND($C1619&lt;&gt;"",INDEX(Matches!$F$2:$F$201,MATCH($A1619&amp;"-5",Matches!$J$2:$J$201,0))&lt;&gt;"",$C1619&gt;=INDEX(Matches!$F$2:$F$201,MATCH($A1619&amp;"-5",Matches!$J$2:$J$201,0))),"",IF(AND(L1619=INDEX(Matches!$G$2:$G$201,MATCH($A1619&amp;"-5",Matches!$J$2:$J$201,0)),M1619=INDEX(Matches!$H$2:$H$201,MATCH($A1619&amp;"-5",Matches!$J$2:$J$201,0))),5,IF(SIGN(L1619-M1619)&lt;&gt;SIGN(INDEX(Matches!$G$2:$G$201,MATCH($A1619&amp;"-5",Matches!$J$2:$J$201,0))-INDEX(Matches!$H$2:$H$201,MATCH($A1619&amp;"-5",Matches!$J$2:$J$201,0))),0,IF(L1619-M1619=INDEX(Matches!$G$2:$G$201,MATCH($A1619&amp;"-5",Matches!$J$2:$J$201,0))-INDEX(Matches!$H$2:$H$201,MATCH($A1619&amp;"-5",Matches!$J$2:$J$201,0)),3,2))))),""))</f>
        <v/>
      </c>
      <c r="AC1619" s="12" t="str">
        <f aca="false">IF(OR($B1619="",N1619="",O1619=""),"",IFERROR(IF(OR(INDEX(Matches!$I$2:$I$201,MATCH($A1619&amp;"-6",Matches!$J$2:$J$201,0))="Void",INDEX(Matches!$G$2:$G$201,MATCH($A1619&amp;"-6",Matches!$J$2:$J$201,0))="",INDEX(Matches!$H$2:$H$201,MATCH($A1619&amp;"-6",Matches!$J$2:$J$201,0))=""),"",IF(AND($C1619&lt;&gt;"",INDEX(Matches!$F$2:$F$201,MATCH($A1619&amp;"-6",Matches!$J$2:$J$201,0))&lt;&gt;"",$C1619&gt;=INDEX(Matches!$F$2:$F$201,MATCH($A1619&amp;"-6",Matches!$J$2:$J$201,0))),"",IF(AND(N1619=INDEX(Matches!$G$2:$G$201,MATCH($A1619&amp;"-6",Matches!$J$2:$J$201,0)),O1619=INDEX(Matches!$H$2:$H$201,MATCH($A1619&amp;"-6",Matches!$J$2:$J$201,0))),5,IF(SIGN(N1619-O1619)&lt;&gt;SIGN(INDEX(Matches!$G$2:$G$201,MATCH($A1619&amp;"-6",Matches!$J$2:$J$201,0))-INDEX(Matches!$H$2:$H$201,MATCH($A1619&amp;"-6",Matches!$J$2:$J$201,0))),0,IF(N1619-O1619=INDEX(Matches!$G$2:$G$201,MATCH($A1619&amp;"-6",Matches!$J$2:$J$201,0))-INDEX(Matches!$H$2:$H$201,MATCH($A1619&amp;"-6",Matches!$J$2:$J$201,0)),3,2))))),""))</f>
        <v/>
      </c>
      <c r="AD1619" s="12" t="str">
        <f aca="false">IF(OR($B1619="",P1619="",Q1619=""),"",IFERROR(IF(OR(INDEX(Matches!$I$2:$I$201,MATCH($A1619&amp;"-7",Matches!$J$2:$J$201,0))="Void",INDEX(Matches!$G$2:$G$201,MATCH($A1619&amp;"-7",Matches!$J$2:$J$201,0))="",INDEX(Matches!$H$2:$H$201,MATCH($A1619&amp;"-7",Matches!$J$2:$J$201,0))=""),"",IF(AND($C1619&lt;&gt;"",INDEX(Matches!$F$2:$F$201,MATCH($A1619&amp;"-7",Matches!$J$2:$J$201,0))&lt;&gt;"",$C1619&gt;=INDEX(Matches!$F$2:$F$201,MATCH($A1619&amp;"-7",Matches!$J$2:$J$201,0))),"",IF(AND(P1619=INDEX(Matches!$G$2:$G$201,MATCH($A1619&amp;"-7",Matches!$J$2:$J$201,0)),Q1619=INDEX(Matches!$H$2:$H$201,MATCH($A1619&amp;"-7",Matches!$J$2:$J$201,0))),5,IF(SIGN(P1619-Q1619)&lt;&gt;SIGN(INDEX(Matches!$G$2:$G$201,MATCH($A1619&amp;"-7",Matches!$J$2:$J$201,0))-INDEX(Matches!$H$2:$H$201,MATCH($A1619&amp;"-7",Matches!$J$2:$J$201,0))),0,IF(P1619-Q1619=INDEX(Matches!$G$2:$G$201,MATCH($A1619&amp;"-7",Matches!$J$2:$J$201,0))-INDEX(Matches!$H$2:$H$201,MATCH($A1619&amp;"-7",Matches!$J$2:$J$201,0)),3,2))))),""))</f>
        <v/>
      </c>
      <c r="AE1619" s="12" t="str">
        <f aca="false">IF(OR($B1619="",R1619="",S1619=""),"",IFERROR(IF(OR(INDEX(Matches!$I$2:$I$201,MATCH($A1619&amp;"-8",Matches!$J$2:$J$201,0))="Void",INDEX(Matches!$G$2:$G$201,MATCH($A1619&amp;"-8",Matches!$J$2:$J$201,0))="",INDEX(Matches!$H$2:$H$201,MATCH($A1619&amp;"-8",Matches!$J$2:$J$201,0))=""),"",IF(AND($C1619&lt;&gt;"",INDEX(Matches!$F$2:$F$201,MATCH($A1619&amp;"-8",Matches!$J$2:$J$201,0))&lt;&gt;"",$C1619&gt;=INDEX(Matches!$F$2:$F$201,MATCH($A1619&amp;"-8",Matches!$J$2:$J$201,0))),"",IF(AND(R1619=INDEX(Matches!$G$2:$G$201,MATCH($A1619&amp;"-8",Matches!$J$2:$J$201,0)),S1619=INDEX(Matches!$H$2:$H$201,MATCH($A1619&amp;"-8",Matches!$J$2:$J$201,0))),5,IF(SIGN(R1619-S1619)&lt;&gt;SIGN(INDEX(Matches!$G$2:$G$201,MATCH($A1619&amp;"-8",Matches!$J$2:$J$201,0))-INDEX(Matches!$H$2:$H$201,MATCH($A1619&amp;"-8",Matches!$J$2:$J$201,0))),0,IF(R1619-S1619=INDEX(Matches!$G$2:$G$201,MATCH($A1619&amp;"-8",Matches!$J$2:$J$201,0))-INDEX(Matches!$H$2:$H$201,MATCH($A1619&amp;"-8",Matches!$J$2:$J$201,0)),3,2))))),""))</f>
        <v/>
      </c>
      <c r="AF1619" s="12" t="str">
        <f aca="false">IF(OR($B1619="",T1619="",U1619=""),"",IFERROR(IF(OR(INDEX(Matches!$I$2:$I$201,MATCH($A1619&amp;"-9",Matches!$J$2:$J$201,0))="Void",INDEX(Matches!$G$2:$G$201,MATCH($A1619&amp;"-9",Matches!$J$2:$J$201,0))="",INDEX(Matches!$H$2:$H$201,MATCH($A1619&amp;"-9",Matches!$J$2:$J$201,0))=""),"",IF(AND($C1619&lt;&gt;"",INDEX(Matches!$F$2:$F$201,MATCH($A1619&amp;"-9",Matches!$J$2:$J$201,0))&lt;&gt;"",$C1619&gt;=INDEX(Matches!$F$2:$F$201,MATCH($A1619&amp;"-9",Matches!$J$2:$J$201,0))),"",IF(AND(T1619=INDEX(Matches!$G$2:$G$201,MATCH($A1619&amp;"-9",Matches!$J$2:$J$201,0)),U1619=INDEX(Matches!$H$2:$H$201,MATCH($A1619&amp;"-9",Matches!$J$2:$J$201,0))),5,IF(SIGN(T1619-U1619)&lt;&gt;SIGN(INDEX(Matches!$G$2:$G$201,MATCH($A1619&amp;"-9",Matches!$J$2:$J$201,0))-INDEX(Matches!$H$2:$H$201,MATCH($A1619&amp;"-9",Matches!$J$2:$J$201,0))),0,IF(T1619-U1619=INDEX(Matches!$G$2:$G$201,MATCH($A1619&amp;"-9",Matches!$J$2:$J$201,0))-INDEX(Matches!$H$2:$H$201,MATCH($A1619&amp;"-9",Matches!$J$2:$J$201,0)),3,2))))),""))</f>
        <v/>
      </c>
      <c r="AG1619" s="12" t="str">
        <f aca="false">IF(OR($B1619="",V1619="",W1619=""),"",IFERROR(IF(OR(INDEX(Matches!$I$2:$I$201,MATCH($A1619&amp;"-10",Matches!$J$2:$J$201,0))="Void",INDEX(Matches!$G$2:$G$201,MATCH($A1619&amp;"-10",Matches!$J$2:$J$201,0))="",INDEX(Matches!$H$2:$H$201,MATCH($A1619&amp;"-10",Matches!$J$2:$J$201,0))=""),"",IF(AND($C1619&lt;&gt;"",INDEX(Matches!$F$2:$F$201,MATCH($A1619&amp;"-10",Matches!$J$2:$J$201,0))&lt;&gt;"",$C1619&gt;=INDEX(Matches!$F$2:$F$201,MATCH($A1619&amp;"-10",Matches!$J$2:$J$201,0))),"",IF(AND(V1619=INDEX(Matches!$G$2:$G$201,MATCH($A1619&amp;"-10",Matches!$J$2:$J$201,0)),W1619=INDEX(Matches!$H$2:$H$201,MATCH($A1619&amp;"-10",Matches!$J$2:$J$201,0))),5,IF(SIGN(V1619-W1619)&lt;&gt;SIGN(INDEX(Matches!$G$2:$G$201,MATCH($A1619&amp;"-10",Matches!$J$2:$J$201,0))-INDEX(Matches!$H$2:$H$201,MATCH($A1619&amp;"-10",Matches!$J$2:$J$201,0))),0,IF(V1619-W1619=INDEX(Matches!$G$2:$G$201,MATCH($A1619&amp;"-10",Matches!$J$2:$J$201,0))-INDEX(Matches!$H$2:$H$201,MATCH($A1619&amp;"-10",Matches!$J$2:$J$201,0)),3,2))))),""))</f>
        <v/>
      </c>
      <c r="AH1619" s="13" t="str">
        <f aca="false">IF($B1619="","",SUM(X1619:AG1619))</f>
        <v/>
      </c>
      <c r="AI1619" s="12" t="str">
        <f aca="false">IF($B1619="","",COUNTIF(X1619:AG1619,5))</f>
        <v/>
      </c>
      <c r="AJ1619" s="12" t="str">
        <f aca="false">IF($B1619="","",COUNTIF(X1619:AG1619,"&gt;=2"))</f>
        <v/>
      </c>
      <c r="AK1619" s="12" t="str">
        <f aca="false">IF($B1619="","",COUNT(X1619:AG1619))</f>
        <v/>
      </c>
    </row>
    <row r="1620" customFormat="false" ht="15" hidden="false" customHeight="false" outlineLevel="0" collapsed="false">
      <c r="A1620" s="7"/>
      <c r="B1620" s="7"/>
      <c r="C1620" s="11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12" t="str">
        <f aca="false">IF(OR($B1620="",D1620="",E1620=""),"",IFERROR(IF(OR(INDEX(Matches!$I$2:$I$201,MATCH($A1620&amp;"-1",Matches!$J$2:$J$201,0))="Void",INDEX(Matches!$G$2:$G$201,MATCH($A1620&amp;"-1",Matches!$J$2:$J$201,0))="",INDEX(Matches!$H$2:$H$201,MATCH($A1620&amp;"-1",Matches!$J$2:$J$201,0))=""),"",IF(AND($C1620&lt;&gt;"",INDEX(Matches!$F$2:$F$201,MATCH($A1620&amp;"-1",Matches!$J$2:$J$201,0))&lt;&gt;"",$C1620&gt;=INDEX(Matches!$F$2:$F$201,MATCH($A1620&amp;"-1",Matches!$J$2:$J$201,0))),"",IF(AND(D1620=INDEX(Matches!$G$2:$G$201,MATCH($A1620&amp;"-1",Matches!$J$2:$J$201,0)),E1620=INDEX(Matches!$H$2:$H$201,MATCH($A1620&amp;"-1",Matches!$J$2:$J$201,0))),5,IF(SIGN(D1620-E1620)&lt;&gt;SIGN(INDEX(Matches!$G$2:$G$201,MATCH($A1620&amp;"-1",Matches!$J$2:$J$201,0))-INDEX(Matches!$H$2:$H$201,MATCH($A1620&amp;"-1",Matches!$J$2:$J$201,0))),0,IF(D1620-E1620=INDEX(Matches!$G$2:$G$201,MATCH($A1620&amp;"-1",Matches!$J$2:$J$201,0))-INDEX(Matches!$H$2:$H$201,MATCH($A1620&amp;"-1",Matches!$J$2:$J$201,0)),3,2))))),""))</f>
        <v/>
      </c>
      <c r="Y1620" s="12" t="str">
        <f aca="false">IF(OR($B1620="",F1620="",G1620=""),"",IFERROR(IF(OR(INDEX(Matches!$I$2:$I$201,MATCH($A1620&amp;"-2",Matches!$J$2:$J$201,0))="Void",INDEX(Matches!$G$2:$G$201,MATCH($A1620&amp;"-2",Matches!$J$2:$J$201,0))="",INDEX(Matches!$H$2:$H$201,MATCH($A1620&amp;"-2",Matches!$J$2:$J$201,0))=""),"",IF(AND($C1620&lt;&gt;"",INDEX(Matches!$F$2:$F$201,MATCH($A1620&amp;"-2",Matches!$J$2:$J$201,0))&lt;&gt;"",$C1620&gt;=INDEX(Matches!$F$2:$F$201,MATCH($A1620&amp;"-2",Matches!$J$2:$J$201,0))),"",IF(AND(F1620=INDEX(Matches!$G$2:$G$201,MATCH($A1620&amp;"-2",Matches!$J$2:$J$201,0)),G1620=INDEX(Matches!$H$2:$H$201,MATCH($A1620&amp;"-2",Matches!$J$2:$J$201,0))),5,IF(SIGN(F1620-G1620)&lt;&gt;SIGN(INDEX(Matches!$G$2:$G$201,MATCH($A1620&amp;"-2",Matches!$J$2:$J$201,0))-INDEX(Matches!$H$2:$H$201,MATCH($A1620&amp;"-2",Matches!$J$2:$J$201,0))),0,IF(F1620-G1620=INDEX(Matches!$G$2:$G$201,MATCH($A1620&amp;"-2",Matches!$J$2:$J$201,0))-INDEX(Matches!$H$2:$H$201,MATCH($A1620&amp;"-2",Matches!$J$2:$J$201,0)),3,2))))),""))</f>
        <v/>
      </c>
      <c r="Z1620" s="12" t="str">
        <f aca="false">IF(OR($B1620="",H1620="",I1620=""),"",IFERROR(IF(OR(INDEX(Matches!$I$2:$I$201,MATCH($A1620&amp;"-3",Matches!$J$2:$J$201,0))="Void",INDEX(Matches!$G$2:$G$201,MATCH($A1620&amp;"-3",Matches!$J$2:$J$201,0))="",INDEX(Matches!$H$2:$H$201,MATCH($A1620&amp;"-3",Matches!$J$2:$J$201,0))=""),"",IF(AND($C1620&lt;&gt;"",INDEX(Matches!$F$2:$F$201,MATCH($A1620&amp;"-3",Matches!$J$2:$J$201,0))&lt;&gt;"",$C1620&gt;=INDEX(Matches!$F$2:$F$201,MATCH($A1620&amp;"-3",Matches!$J$2:$J$201,0))),"",IF(AND(H1620=INDEX(Matches!$G$2:$G$201,MATCH($A1620&amp;"-3",Matches!$J$2:$J$201,0)),I1620=INDEX(Matches!$H$2:$H$201,MATCH($A1620&amp;"-3",Matches!$J$2:$J$201,0))),5,IF(SIGN(H1620-I1620)&lt;&gt;SIGN(INDEX(Matches!$G$2:$G$201,MATCH($A1620&amp;"-3",Matches!$J$2:$J$201,0))-INDEX(Matches!$H$2:$H$201,MATCH($A1620&amp;"-3",Matches!$J$2:$J$201,0))),0,IF(H1620-I1620=INDEX(Matches!$G$2:$G$201,MATCH($A1620&amp;"-3",Matches!$J$2:$J$201,0))-INDEX(Matches!$H$2:$H$201,MATCH($A1620&amp;"-3",Matches!$J$2:$J$201,0)),3,2))))),""))</f>
        <v/>
      </c>
      <c r="AA1620" s="12" t="str">
        <f aca="false">IF(OR($B1620="",J1620="",K1620=""),"",IFERROR(IF(OR(INDEX(Matches!$I$2:$I$201,MATCH($A1620&amp;"-4",Matches!$J$2:$J$201,0))="Void",INDEX(Matches!$G$2:$G$201,MATCH($A1620&amp;"-4",Matches!$J$2:$J$201,0))="",INDEX(Matches!$H$2:$H$201,MATCH($A1620&amp;"-4",Matches!$J$2:$J$201,0))=""),"",IF(AND($C1620&lt;&gt;"",INDEX(Matches!$F$2:$F$201,MATCH($A1620&amp;"-4",Matches!$J$2:$J$201,0))&lt;&gt;"",$C1620&gt;=INDEX(Matches!$F$2:$F$201,MATCH($A1620&amp;"-4",Matches!$J$2:$J$201,0))),"",IF(AND(J1620=INDEX(Matches!$G$2:$G$201,MATCH($A1620&amp;"-4",Matches!$J$2:$J$201,0)),K1620=INDEX(Matches!$H$2:$H$201,MATCH($A1620&amp;"-4",Matches!$J$2:$J$201,0))),5,IF(SIGN(J1620-K1620)&lt;&gt;SIGN(INDEX(Matches!$G$2:$G$201,MATCH($A1620&amp;"-4",Matches!$J$2:$J$201,0))-INDEX(Matches!$H$2:$H$201,MATCH($A1620&amp;"-4",Matches!$J$2:$J$201,0))),0,IF(J1620-K1620=INDEX(Matches!$G$2:$G$201,MATCH($A1620&amp;"-4",Matches!$J$2:$J$201,0))-INDEX(Matches!$H$2:$H$201,MATCH($A1620&amp;"-4",Matches!$J$2:$J$201,0)),3,2))))),""))</f>
        <v/>
      </c>
      <c r="AB1620" s="12" t="str">
        <f aca="false">IF(OR($B1620="",L1620="",M1620=""),"",IFERROR(IF(OR(INDEX(Matches!$I$2:$I$201,MATCH($A1620&amp;"-5",Matches!$J$2:$J$201,0))="Void",INDEX(Matches!$G$2:$G$201,MATCH($A1620&amp;"-5",Matches!$J$2:$J$201,0))="",INDEX(Matches!$H$2:$H$201,MATCH($A1620&amp;"-5",Matches!$J$2:$J$201,0))=""),"",IF(AND($C1620&lt;&gt;"",INDEX(Matches!$F$2:$F$201,MATCH($A1620&amp;"-5",Matches!$J$2:$J$201,0))&lt;&gt;"",$C1620&gt;=INDEX(Matches!$F$2:$F$201,MATCH($A1620&amp;"-5",Matches!$J$2:$J$201,0))),"",IF(AND(L1620=INDEX(Matches!$G$2:$G$201,MATCH($A1620&amp;"-5",Matches!$J$2:$J$201,0)),M1620=INDEX(Matches!$H$2:$H$201,MATCH($A1620&amp;"-5",Matches!$J$2:$J$201,0))),5,IF(SIGN(L1620-M1620)&lt;&gt;SIGN(INDEX(Matches!$G$2:$G$201,MATCH($A1620&amp;"-5",Matches!$J$2:$J$201,0))-INDEX(Matches!$H$2:$H$201,MATCH($A1620&amp;"-5",Matches!$J$2:$J$201,0))),0,IF(L1620-M1620=INDEX(Matches!$G$2:$G$201,MATCH($A1620&amp;"-5",Matches!$J$2:$J$201,0))-INDEX(Matches!$H$2:$H$201,MATCH($A1620&amp;"-5",Matches!$J$2:$J$201,0)),3,2))))),""))</f>
        <v/>
      </c>
      <c r="AC1620" s="12" t="str">
        <f aca="false">IF(OR($B1620="",N1620="",O1620=""),"",IFERROR(IF(OR(INDEX(Matches!$I$2:$I$201,MATCH($A1620&amp;"-6",Matches!$J$2:$J$201,0))="Void",INDEX(Matches!$G$2:$G$201,MATCH($A1620&amp;"-6",Matches!$J$2:$J$201,0))="",INDEX(Matches!$H$2:$H$201,MATCH($A1620&amp;"-6",Matches!$J$2:$J$201,0))=""),"",IF(AND($C1620&lt;&gt;"",INDEX(Matches!$F$2:$F$201,MATCH($A1620&amp;"-6",Matches!$J$2:$J$201,0))&lt;&gt;"",$C1620&gt;=INDEX(Matches!$F$2:$F$201,MATCH($A1620&amp;"-6",Matches!$J$2:$J$201,0))),"",IF(AND(N1620=INDEX(Matches!$G$2:$G$201,MATCH($A1620&amp;"-6",Matches!$J$2:$J$201,0)),O1620=INDEX(Matches!$H$2:$H$201,MATCH($A1620&amp;"-6",Matches!$J$2:$J$201,0))),5,IF(SIGN(N1620-O1620)&lt;&gt;SIGN(INDEX(Matches!$G$2:$G$201,MATCH($A1620&amp;"-6",Matches!$J$2:$J$201,0))-INDEX(Matches!$H$2:$H$201,MATCH($A1620&amp;"-6",Matches!$J$2:$J$201,0))),0,IF(N1620-O1620=INDEX(Matches!$G$2:$G$201,MATCH($A1620&amp;"-6",Matches!$J$2:$J$201,0))-INDEX(Matches!$H$2:$H$201,MATCH($A1620&amp;"-6",Matches!$J$2:$J$201,0)),3,2))))),""))</f>
        <v/>
      </c>
      <c r="AD1620" s="12" t="str">
        <f aca="false">IF(OR($B1620="",P1620="",Q1620=""),"",IFERROR(IF(OR(INDEX(Matches!$I$2:$I$201,MATCH($A1620&amp;"-7",Matches!$J$2:$J$201,0))="Void",INDEX(Matches!$G$2:$G$201,MATCH($A1620&amp;"-7",Matches!$J$2:$J$201,0))="",INDEX(Matches!$H$2:$H$201,MATCH($A1620&amp;"-7",Matches!$J$2:$J$201,0))=""),"",IF(AND($C1620&lt;&gt;"",INDEX(Matches!$F$2:$F$201,MATCH($A1620&amp;"-7",Matches!$J$2:$J$201,0))&lt;&gt;"",$C1620&gt;=INDEX(Matches!$F$2:$F$201,MATCH($A1620&amp;"-7",Matches!$J$2:$J$201,0))),"",IF(AND(P1620=INDEX(Matches!$G$2:$G$201,MATCH($A1620&amp;"-7",Matches!$J$2:$J$201,0)),Q1620=INDEX(Matches!$H$2:$H$201,MATCH($A1620&amp;"-7",Matches!$J$2:$J$201,0))),5,IF(SIGN(P1620-Q1620)&lt;&gt;SIGN(INDEX(Matches!$G$2:$G$201,MATCH($A1620&amp;"-7",Matches!$J$2:$J$201,0))-INDEX(Matches!$H$2:$H$201,MATCH($A1620&amp;"-7",Matches!$J$2:$J$201,0))),0,IF(P1620-Q1620=INDEX(Matches!$G$2:$G$201,MATCH($A1620&amp;"-7",Matches!$J$2:$J$201,0))-INDEX(Matches!$H$2:$H$201,MATCH($A1620&amp;"-7",Matches!$J$2:$J$201,0)),3,2))))),""))</f>
        <v/>
      </c>
      <c r="AE1620" s="12" t="str">
        <f aca="false">IF(OR($B1620="",R1620="",S1620=""),"",IFERROR(IF(OR(INDEX(Matches!$I$2:$I$201,MATCH($A1620&amp;"-8",Matches!$J$2:$J$201,0))="Void",INDEX(Matches!$G$2:$G$201,MATCH($A1620&amp;"-8",Matches!$J$2:$J$201,0))="",INDEX(Matches!$H$2:$H$201,MATCH($A1620&amp;"-8",Matches!$J$2:$J$201,0))=""),"",IF(AND($C1620&lt;&gt;"",INDEX(Matches!$F$2:$F$201,MATCH($A1620&amp;"-8",Matches!$J$2:$J$201,0))&lt;&gt;"",$C1620&gt;=INDEX(Matches!$F$2:$F$201,MATCH($A1620&amp;"-8",Matches!$J$2:$J$201,0))),"",IF(AND(R1620=INDEX(Matches!$G$2:$G$201,MATCH($A1620&amp;"-8",Matches!$J$2:$J$201,0)),S1620=INDEX(Matches!$H$2:$H$201,MATCH($A1620&amp;"-8",Matches!$J$2:$J$201,0))),5,IF(SIGN(R1620-S1620)&lt;&gt;SIGN(INDEX(Matches!$G$2:$G$201,MATCH($A1620&amp;"-8",Matches!$J$2:$J$201,0))-INDEX(Matches!$H$2:$H$201,MATCH($A1620&amp;"-8",Matches!$J$2:$J$201,0))),0,IF(R1620-S1620=INDEX(Matches!$G$2:$G$201,MATCH($A1620&amp;"-8",Matches!$J$2:$J$201,0))-INDEX(Matches!$H$2:$H$201,MATCH($A1620&amp;"-8",Matches!$J$2:$J$201,0)),3,2))))),""))</f>
        <v/>
      </c>
      <c r="AF1620" s="12" t="str">
        <f aca="false">IF(OR($B1620="",T1620="",U1620=""),"",IFERROR(IF(OR(INDEX(Matches!$I$2:$I$201,MATCH($A1620&amp;"-9",Matches!$J$2:$J$201,0))="Void",INDEX(Matches!$G$2:$G$201,MATCH($A1620&amp;"-9",Matches!$J$2:$J$201,0))="",INDEX(Matches!$H$2:$H$201,MATCH($A1620&amp;"-9",Matches!$J$2:$J$201,0))=""),"",IF(AND($C1620&lt;&gt;"",INDEX(Matches!$F$2:$F$201,MATCH($A1620&amp;"-9",Matches!$J$2:$J$201,0))&lt;&gt;"",$C1620&gt;=INDEX(Matches!$F$2:$F$201,MATCH($A1620&amp;"-9",Matches!$J$2:$J$201,0))),"",IF(AND(T1620=INDEX(Matches!$G$2:$G$201,MATCH($A1620&amp;"-9",Matches!$J$2:$J$201,0)),U1620=INDEX(Matches!$H$2:$H$201,MATCH($A1620&amp;"-9",Matches!$J$2:$J$201,0))),5,IF(SIGN(T1620-U1620)&lt;&gt;SIGN(INDEX(Matches!$G$2:$G$201,MATCH($A1620&amp;"-9",Matches!$J$2:$J$201,0))-INDEX(Matches!$H$2:$H$201,MATCH($A1620&amp;"-9",Matches!$J$2:$J$201,0))),0,IF(T1620-U1620=INDEX(Matches!$G$2:$G$201,MATCH($A1620&amp;"-9",Matches!$J$2:$J$201,0))-INDEX(Matches!$H$2:$H$201,MATCH($A1620&amp;"-9",Matches!$J$2:$J$201,0)),3,2))))),""))</f>
        <v/>
      </c>
      <c r="AG1620" s="12" t="str">
        <f aca="false">IF(OR($B1620="",V1620="",W1620=""),"",IFERROR(IF(OR(INDEX(Matches!$I$2:$I$201,MATCH($A1620&amp;"-10",Matches!$J$2:$J$201,0))="Void",INDEX(Matches!$G$2:$G$201,MATCH($A1620&amp;"-10",Matches!$J$2:$J$201,0))="",INDEX(Matches!$H$2:$H$201,MATCH($A1620&amp;"-10",Matches!$J$2:$J$201,0))=""),"",IF(AND($C1620&lt;&gt;"",INDEX(Matches!$F$2:$F$201,MATCH($A1620&amp;"-10",Matches!$J$2:$J$201,0))&lt;&gt;"",$C1620&gt;=INDEX(Matches!$F$2:$F$201,MATCH($A1620&amp;"-10",Matches!$J$2:$J$201,0))),"",IF(AND(V1620=INDEX(Matches!$G$2:$G$201,MATCH($A1620&amp;"-10",Matches!$J$2:$J$201,0)),W1620=INDEX(Matches!$H$2:$H$201,MATCH($A1620&amp;"-10",Matches!$J$2:$J$201,0))),5,IF(SIGN(V1620-W1620)&lt;&gt;SIGN(INDEX(Matches!$G$2:$G$201,MATCH($A1620&amp;"-10",Matches!$J$2:$J$201,0))-INDEX(Matches!$H$2:$H$201,MATCH($A1620&amp;"-10",Matches!$J$2:$J$201,0))),0,IF(V1620-W1620=INDEX(Matches!$G$2:$G$201,MATCH($A1620&amp;"-10",Matches!$J$2:$J$201,0))-INDEX(Matches!$H$2:$H$201,MATCH($A1620&amp;"-10",Matches!$J$2:$J$201,0)),3,2))))),""))</f>
        <v/>
      </c>
      <c r="AH1620" s="13" t="str">
        <f aca="false">IF($B1620="","",SUM(X1620:AG1620))</f>
        <v/>
      </c>
      <c r="AI1620" s="12" t="str">
        <f aca="false">IF($B1620="","",COUNTIF(X1620:AG1620,5))</f>
        <v/>
      </c>
      <c r="AJ1620" s="12" t="str">
        <f aca="false">IF($B1620="","",COUNTIF(X1620:AG1620,"&gt;=2"))</f>
        <v/>
      </c>
      <c r="AK1620" s="12" t="str">
        <f aca="false">IF($B1620="","",COUNT(X1620:AG1620))</f>
        <v/>
      </c>
    </row>
    <row r="1621" customFormat="false" ht="15" hidden="false" customHeight="false" outlineLevel="0" collapsed="false">
      <c r="A1621" s="7"/>
      <c r="B1621" s="7"/>
      <c r="C1621" s="11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12" t="str">
        <f aca="false">IF(OR($B1621="",D1621="",E1621=""),"",IFERROR(IF(OR(INDEX(Matches!$I$2:$I$201,MATCH($A1621&amp;"-1",Matches!$J$2:$J$201,0))="Void",INDEX(Matches!$G$2:$G$201,MATCH($A1621&amp;"-1",Matches!$J$2:$J$201,0))="",INDEX(Matches!$H$2:$H$201,MATCH($A1621&amp;"-1",Matches!$J$2:$J$201,0))=""),"",IF(AND($C1621&lt;&gt;"",INDEX(Matches!$F$2:$F$201,MATCH($A1621&amp;"-1",Matches!$J$2:$J$201,0))&lt;&gt;"",$C1621&gt;=INDEX(Matches!$F$2:$F$201,MATCH($A1621&amp;"-1",Matches!$J$2:$J$201,0))),"",IF(AND(D1621=INDEX(Matches!$G$2:$G$201,MATCH($A1621&amp;"-1",Matches!$J$2:$J$201,0)),E1621=INDEX(Matches!$H$2:$H$201,MATCH($A1621&amp;"-1",Matches!$J$2:$J$201,0))),5,IF(SIGN(D1621-E1621)&lt;&gt;SIGN(INDEX(Matches!$G$2:$G$201,MATCH($A1621&amp;"-1",Matches!$J$2:$J$201,0))-INDEX(Matches!$H$2:$H$201,MATCH($A1621&amp;"-1",Matches!$J$2:$J$201,0))),0,IF(D1621-E1621=INDEX(Matches!$G$2:$G$201,MATCH($A1621&amp;"-1",Matches!$J$2:$J$201,0))-INDEX(Matches!$H$2:$H$201,MATCH($A1621&amp;"-1",Matches!$J$2:$J$201,0)),3,2))))),""))</f>
        <v/>
      </c>
      <c r="Y1621" s="12" t="str">
        <f aca="false">IF(OR($B1621="",F1621="",G1621=""),"",IFERROR(IF(OR(INDEX(Matches!$I$2:$I$201,MATCH($A1621&amp;"-2",Matches!$J$2:$J$201,0))="Void",INDEX(Matches!$G$2:$G$201,MATCH($A1621&amp;"-2",Matches!$J$2:$J$201,0))="",INDEX(Matches!$H$2:$H$201,MATCH($A1621&amp;"-2",Matches!$J$2:$J$201,0))=""),"",IF(AND($C1621&lt;&gt;"",INDEX(Matches!$F$2:$F$201,MATCH($A1621&amp;"-2",Matches!$J$2:$J$201,0))&lt;&gt;"",$C1621&gt;=INDEX(Matches!$F$2:$F$201,MATCH($A1621&amp;"-2",Matches!$J$2:$J$201,0))),"",IF(AND(F1621=INDEX(Matches!$G$2:$G$201,MATCH($A1621&amp;"-2",Matches!$J$2:$J$201,0)),G1621=INDEX(Matches!$H$2:$H$201,MATCH($A1621&amp;"-2",Matches!$J$2:$J$201,0))),5,IF(SIGN(F1621-G1621)&lt;&gt;SIGN(INDEX(Matches!$G$2:$G$201,MATCH($A1621&amp;"-2",Matches!$J$2:$J$201,0))-INDEX(Matches!$H$2:$H$201,MATCH($A1621&amp;"-2",Matches!$J$2:$J$201,0))),0,IF(F1621-G1621=INDEX(Matches!$G$2:$G$201,MATCH($A1621&amp;"-2",Matches!$J$2:$J$201,0))-INDEX(Matches!$H$2:$H$201,MATCH($A1621&amp;"-2",Matches!$J$2:$J$201,0)),3,2))))),""))</f>
        <v/>
      </c>
      <c r="Z1621" s="12" t="str">
        <f aca="false">IF(OR($B1621="",H1621="",I1621=""),"",IFERROR(IF(OR(INDEX(Matches!$I$2:$I$201,MATCH($A1621&amp;"-3",Matches!$J$2:$J$201,0))="Void",INDEX(Matches!$G$2:$G$201,MATCH($A1621&amp;"-3",Matches!$J$2:$J$201,0))="",INDEX(Matches!$H$2:$H$201,MATCH($A1621&amp;"-3",Matches!$J$2:$J$201,0))=""),"",IF(AND($C1621&lt;&gt;"",INDEX(Matches!$F$2:$F$201,MATCH($A1621&amp;"-3",Matches!$J$2:$J$201,0))&lt;&gt;"",$C1621&gt;=INDEX(Matches!$F$2:$F$201,MATCH($A1621&amp;"-3",Matches!$J$2:$J$201,0))),"",IF(AND(H1621=INDEX(Matches!$G$2:$G$201,MATCH($A1621&amp;"-3",Matches!$J$2:$J$201,0)),I1621=INDEX(Matches!$H$2:$H$201,MATCH($A1621&amp;"-3",Matches!$J$2:$J$201,0))),5,IF(SIGN(H1621-I1621)&lt;&gt;SIGN(INDEX(Matches!$G$2:$G$201,MATCH($A1621&amp;"-3",Matches!$J$2:$J$201,0))-INDEX(Matches!$H$2:$H$201,MATCH($A1621&amp;"-3",Matches!$J$2:$J$201,0))),0,IF(H1621-I1621=INDEX(Matches!$G$2:$G$201,MATCH($A1621&amp;"-3",Matches!$J$2:$J$201,0))-INDEX(Matches!$H$2:$H$201,MATCH($A1621&amp;"-3",Matches!$J$2:$J$201,0)),3,2))))),""))</f>
        <v/>
      </c>
      <c r="AA1621" s="12" t="str">
        <f aca="false">IF(OR($B1621="",J1621="",K1621=""),"",IFERROR(IF(OR(INDEX(Matches!$I$2:$I$201,MATCH($A1621&amp;"-4",Matches!$J$2:$J$201,0))="Void",INDEX(Matches!$G$2:$G$201,MATCH($A1621&amp;"-4",Matches!$J$2:$J$201,0))="",INDEX(Matches!$H$2:$H$201,MATCH($A1621&amp;"-4",Matches!$J$2:$J$201,0))=""),"",IF(AND($C1621&lt;&gt;"",INDEX(Matches!$F$2:$F$201,MATCH($A1621&amp;"-4",Matches!$J$2:$J$201,0))&lt;&gt;"",$C1621&gt;=INDEX(Matches!$F$2:$F$201,MATCH($A1621&amp;"-4",Matches!$J$2:$J$201,0))),"",IF(AND(J1621=INDEX(Matches!$G$2:$G$201,MATCH($A1621&amp;"-4",Matches!$J$2:$J$201,0)),K1621=INDEX(Matches!$H$2:$H$201,MATCH($A1621&amp;"-4",Matches!$J$2:$J$201,0))),5,IF(SIGN(J1621-K1621)&lt;&gt;SIGN(INDEX(Matches!$G$2:$G$201,MATCH($A1621&amp;"-4",Matches!$J$2:$J$201,0))-INDEX(Matches!$H$2:$H$201,MATCH($A1621&amp;"-4",Matches!$J$2:$J$201,0))),0,IF(J1621-K1621=INDEX(Matches!$G$2:$G$201,MATCH($A1621&amp;"-4",Matches!$J$2:$J$201,0))-INDEX(Matches!$H$2:$H$201,MATCH($A1621&amp;"-4",Matches!$J$2:$J$201,0)),3,2))))),""))</f>
        <v/>
      </c>
      <c r="AB1621" s="12" t="str">
        <f aca="false">IF(OR($B1621="",L1621="",M1621=""),"",IFERROR(IF(OR(INDEX(Matches!$I$2:$I$201,MATCH($A1621&amp;"-5",Matches!$J$2:$J$201,0))="Void",INDEX(Matches!$G$2:$G$201,MATCH($A1621&amp;"-5",Matches!$J$2:$J$201,0))="",INDEX(Matches!$H$2:$H$201,MATCH($A1621&amp;"-5",Matches!$J$2:$J$201,0))=""),"",IF(AND($C1621&lt;&gt;"",INDEX(Matches!$F$2:$F$201,MATCH($A1621&amp;"-5",Matches!$J$2:$J$201,0))&lt;&gt;"",$C1621&gt;=INDEX(Matches!$F$2:$F$201,MATCH($A1621&amp;"-5",Matches!$J$2:$J$201,0))),"",IF(AND(L1621=INDEX(Matches!$G$2:$G$201,MATCH($A1621&amp;"-5",Matches!$J$2:$J$201,0)),M1621=INDEX(Matches!$H$2:$H$201,MATCH($A1621&amp;"-5",Matches!$J$2:$J$201,0))),5,IF(SIGN(L1621-M1621)&lt;&gt;SIGN(INDEX(Matches!$G$2:$G$201,MATCH($A1621&amp;"-5",Matches!$J$2:$J$201,0))-INDEX(Matches!$H$2:$H$201,MATCH($A1621&amp;"-5",Matches!$J$2:$J$201,0))),0,IF(L1621-M1621=INDEX(Matches!$G$2:$G$201,MATCH($A1621&amp;"-5",Matches!$J$2:$J$201,0))-INDEX(Matches!$H$2:$H$201,MATCH($A1621&amp;"-5",Matches!$J$2:$J$201,0)),3,2))))),""))</f>
        <v/>
      </c>
      <c r="AC1621" s="12" t="str">
        <f aca="false">IF(OR($B1621="",N1621="",O1621=""),"",IFERROR(IF(OR(INDEX(Matches!$I$2:$I$201,MATCH($A1621&amp;"-6",Matches!$J$2:$J$201,0))="Void",INDEX(Matches!$G$2:$G$201,MATCH($A1621&amp;"-6",Matches!$J$2:$J$201,0))="",INDEX(Matches!$H$2:$H$201,MATCH($A1621&amp;"-6",Matches!$J$2:$J$201,0))=""),"",IF(AND($C1621&lt;&gt;"",INDEX(Matches!$F$2:$F$201,MATCH($A1621&amp;"-6",Matches!$J$2:$J$201,0))&lt;&gt;"",$C1621&gt;=INDEX(Matches!$F$2:$F$201,MATCH($A1621&amp;"-6",Matches!$J$2:$J$201,0))),"",IF(AND(N1621=INDEX(Matches!$G$2:$G$201,MATCH($A1621&amp;"-6",Matches!$J$2:$J$201,0)),O1621=INDEX(Matches!$H$2:$H$201,MATCH($A1621&amp;"-6",Matches!$J$2:$J$201,0))),5,IF(SIGN(N1621-O1621)&lt;&gt;SIGN(INDEX(Matches!$G$2:$G$201,MATCH($A1621&amp;"-6",Matches!$J$2:$J$201,0))-INDEX(Matches!$H$2:$H$201,MATCH($A1621&amp;"-6",Matches!$J$2:$J$201,0))),0,IF(N1621-O1621=INDEX(Matches!$G$2:$G$201,MATCH($A1621&amp;"-6",Matches!$J$2:$J$201,0))-INDEX(Matches!$H$2:$H$201,MATCH($A1621&amp;"-6",Matches!$J$2:$J$201,0)),3,2))))),""))</f>
        <v/>
      </c>
      <c r="AD1621" s="12" t="str">
        <f aca="false">IF(OR($B1621="",P1621="",Q1621=""),"",IFERROR(IF(OR(INDEX(Matches!$I$2:$I$201,MATCH($A1621&amp;"-7",Matches!$J$2:$J$201,0))="Void",INDEX(Matches!$G$2:$G$201,MATCH($A1621&amp;"-7",Matches!$J$2:$J$201,0))="",INDEX(Matches!$H$2:$H$201,MATCH($A1621&amp;"-7",Matches!$J$2:$J$201,0))=""),"",IF(AND($C1621&lt;&gt;"",INDEX(Matches!$F$2:$F$201,MATCH($A1621&amp;"-7",Matches!$J$2:$J$201,0))&lt;&gt;"",$C1621&gt;=INDEX(Matches!$F$2:$F$201,MATCH($A1621&amp;"-7",Matches!$J$2:$J$201,0))),"",IF(AND(P1621=INDEX(Matches!$G$2:$G$201,MATCH($A1621&amp;"-7",Matches!$J$2:$J$201,0)),Q1621=INDEX(Matches!$H$2:$H$201,MATCH($A1621&amp;"-7",Matches!$J$2:$J$201,0))),5,IF(SIGN(P1621-Q1621)&lt;&gt;SIGN(INDEX(Matches!$G$2:$G$201,MATCH($A1621&amp;"-7",Matches!$J$2:$J$201,0))-INDEX(Matches!$H$2:$H$201,MATCH($A1621&amp;"-7",Matches!$J$2:$J$201,0))),0,IF(P1621-Q1621=INDEX(Matches!$G$2:$G$201,MATCH($A1621&amp;"-7",Matches!$J$2:$J$201,0))-INDEX(Matches!$H$2:$H$201,MATCH($A1621&amp;"-7",Matches!$J$2:$J$201,0)),3,2))))),""))</f>
        <v/>
      </c>
      <c r="AE1621" s="12" t="str">
        <f aca="false">IF(OR($B1621="",R1621="",S1621=""),"",IFERROR(IF(OR(INDEX(Matches!$I$2:$I$201,MATCH($A1621&amp;"-8",Matches!$J$2:$J$201,0))="Void",INDEX(Matches!$G$2:$G$201,MATCH($A1621&amp;"-8",Matches!$J$2:$J$201,0))="",INDEX(Matches!$H$2:$H$201,MATCH($A1621&amp;"-8",Matches!$J$2:$J$201,0))=""),"",IF(AND($C1621&lt;&gt;"",INDEX(Matches!$F$2:$F$201,MATCH($A1621&amp;"-8",Matches!$J$2:$J$201,0))&lt;&gt;"",$C1621&gt;=INDEX(Matches!$F$2:$F$201,MATCH($A1621&amp;"-8",Matches!$J$2:$J$201,0))),"",IF(AND(R1621=INDEX(Matches!$G$2:$G$201,MATCH($A1621&amp;"-8",Matches!$J$2:$J$201,0)),S1621=INDEX(Matches!$H$2:$H$201,MATCH($A1621&amp;"-8",Matches!$J$2:$J$201,0))),5,IF(SIGN(R1621-S1621)&lt;&gt;SIGN(INDEX(Matches!$G$2:$G$201,MATCH($A1621&amp;"-8",Matches!$J$2:$J$201,0))-INDEX(Matches!$H$2:$H$201,MATCH($A1621&amp;"-8",Matches!$J$2:$J$201,0))),0,IF(R1621-S1621=INDEX(Matches!$G$2:$G$201,MATCH($A1621&amp;"-8",Matches!$J$2:$J$201,0))-INDEX(Matches!$H$2:$H$201,MATCH($A1621&amp;"-8",Matches!$J$2:$J$201,0)),3,2))))),""))</f>
        <v/>
      </c>
      <c r="AF1621" s="12" t="str">
        <f aca="false">IF(OR($B1621="",T1621="",U1621=""),"",IFERROR(IF(OR(INDEX(Matches!$I$2:$I$201,MATCH($A1621&amp;"-9",Matches!$J$2:$J$201,0))="Void",INDEX(Matches!$G$2:$G$201,MATCH($A1621&amp;"-9",Matches!$J$2:$J$201,0))="",INDEX(Matches!$H$2:$H$201,MATCH($A1621&amp;"-9",Matches!$J$2:$J$201,0))=""),"",IF(AND($C1621&lt;&gt;"",INDEX(Matches!$F$2:$F$201,MATCH($A1621&amp;"-9",Matches!$J$2:$J$201,0))&lt;&gt;"",$C1621&gt;=INDEX(Matches!$F$2:$F$201,MATCH($A1621&amp;"-9",Matches!$J$2:$J$201,0))),"",IF(AND(T1621=INDEX(Matches!$G$2:$G$201,MATCH($A1621&amp;"-9",Matches!$J$2:$J$201,0)),U1621=INDEX(Matches!$H$2:$H$201,MATCH($A1621&amp;"-9",Matches!$J$2:$J$201,0))),5,IF(SIGN(T1621-U1621)&lt;&gt;SIGN(INDEX(Matches!$G$2:$G$201,MATCH($A1621&amp;"-9",Matches!$J$2:$J$201,0))-INDEX(Matches!$H$2:$H$201,MATCH($A1621&amp;"-9",Matches!$J$2:$J$201,0))),0,IF(T1621-U1621=INDEX(Matches!$G$2:$G$201,MATCH($A1621&amp;"-9",Matches!$J$2:$J$201,0))-INDEX(Matches!$H$2:$H$201,MATCH($A1621&amp;"-9",Matches!$J$2:$J$201,0)),3,2))))),""))</f>
        <v/>
      </c>
      <c r="AG1621" s="12" t="str">
        <f aca="false">IF(OR($B1621="",V1621="",W1621=""),"",IFERROR(IF(OR(INDEX(Matches!$I$2:$I$201,MATCH($A1621&amp;"-10",Matches!$J$2:$J$201,0))="Void",INDEX(Matches!$G$2:$G$201,MATCH($A1621&amp;"-10",Matches!$J$2:$J$201,0))="",INDEX(Matches!$H$2:$H$201,MATCH($A1621&amp;"-10",Matches!$J$2:$J$201,0))=""),"",IF(AND($C1621&lt;&gt;"",INDEX(Matches!$F$2:$F$201,MATCH($A1621&amp;"-10",Matches!$J$2:$J$201,0))&lt;&gt;"",$C1621&gt;=INDEX(Matches!$F$2:$F$201,MATCH($A1621&amp;"-10",Matches!$J$2:$J$201,0))),"",IF(AND(V1621=INDEX(Matches!$G$2:$G$201,MATCH($A1621&amp;"-10",Matches!$J$2:$J$201,0)),W1621=INDEX(Matches!$H$2:$H$201,MATCH($A1621&amp;"-10",Matches!$J$2:$J$201,0))),5,IF(SIGN(V1621-W1621)&lt;&gt;SIGN(INDEX(Matches!$G$2:$G$201,MATCH($A1621&amp;"-10",Matches!$J$2:$J$201,0))-INDEX(Matches!$H$2:$H$201,MATCH($A1621&amp;"-10",Matches!$J$2:$J$201,0))),0,IF(V1621-W1621=INDEX(Matches!$G$2:$G$201,MATCH($A1621&amp;"-10",Matches!$J$2:$J$201,0))-INDEX(Matches!$H$2:$H$201,MATCH($A1621&amp;"-10",Matches!$J$2:$J$201,0)),3,2))))),""))</f>
        <v/>
      </c>
      <c r="AH1621" s="13" t="str">
        <f aca="false">IF($B1621="","",SUM(X1621:AG1621))</f>
        <v/>
      </c>
      <c r="AI1621" s="12" t="str">
        <f aca="false">IF($B1621="","",COUNTIF(X1621:AG1621,5))</f>
        <v/>
      </c>
      <c r="AJ1621" s="12" t="str">
        <f aca="false">IF($B1621="","",COUNTIF(X1621:AG1621,"&gt;=2"))</f>
        <v/>
      </c>
      <c r="AK1621" s="12" t="str">
        <f aca="false">IF($B1621="","",COUNT(X1621:AG1621))</f>
        <v/>
      </c>
    </row>
    <row r="1622" customFormat="false" ht="15" hidden="false" customHeight="false" outlineLevel="0" collapsed="false">
      <c r="A1622" s="7"/>
      <c r="B1622" s="7"/>
      <c r="C1622" s="11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12" t="str">
        <f aca="false">IF(OR($B1622="",D1622="",E1622=""),"",IFERROR(IF(OR(INDEX(Matches!$I$2:$I$201,MATCH($A1622&amp;"-1",Matches!$J$2:$J$201,0))="Void",INDEX(Matches!$G$2:$G$201,MATCH($A1622&amp;"-1",Matches!$J$2:$J$201,0))="",INDEX(Matches!$H$2:$H$201,MATCH($A1622&amp;"-1",Matches!$J$2:$J$201,0))=""),"",IF(AND($C1622&lt;&gt;"",INDEX(Matches!$F$2:$F$201,MATCH($A1622&amp;"-1",Matches!$J$2:$J$201,0))&lt;&gt;"",$C1622&gt;=INDEX(Matches!$F$2:$F$201,MATCH($A1622&amp;"-1",Matches!$J$2:$J$201,0))),"",IF(AND(D1622=INDEX(Matches!$G$2:$G$201,MATCH($A1622&amp;"-1",Matches!$J$2:$J$201,0)),E1622=INDEX(Matches!$H$2:$H$201,MATCH($A1622&amp;"-1",Matches!$J$2:$J$201,0))),5,IF(SIGN(D1622-E1622)&lt;&gt;SIGN(INDEX(Matches!$G$2:$G$201,MATCH($A1622&amp;"-1",Matches!$J$2:$J$201,0))-INDEX(Matches!$H$2:$H$201,MATCH($A1622&amp;"-1",Matches!$J$2:$J$201,0))),0,IF(D1622-E1622=INDEX(Matches!$G$2:$G$201,MATCH($A1622&amp;"-1",Matches!$J$2:$J$201,0))-INDEX(Matches!$H$2:$H$201,MATCH($A1622&amp;"-1",Matches!$J$2:$J$201,0)),3,2))))),""))</f>
        <v/>
      </c>
      <c r="Y1622" s="12" t="str">
        <f aca="false">IF(OR($B1622="",F1622="",G1622=""),"",IFERROR(IF(OR(INDEX(Matches!$I$2:$I$201,MATCH($A1622&amp;"-2",Matches!$J$2:$J$201,0))="Void",INDEX(Matches!$G$2:$G$201,MATCH($A1622&amp;"-2",Matches!$J$2:$J$201,0))="",INDEX(Matches!$H$2:$H$201,MATCH($A1622&amp;"-2",Matches!$J$2:$J$201,0))=""),"",IF(AND($C1622&lt;&gt;"",INDEX(Matches!$F$2:$F$201,MATCH($A1622&amp;"-2",Matches!$J$2:$J$201,0))&lt;&gt;"",$C1622&gt;=INDEX(Matches!$F$2:$F$201,MATCH($A1622&amp;"-2",Matches!$J$2:$J$201,0))),"",IF(AND(F1622=INDEX(Matches!$G$2:$G$201,MATCH($A1622&amp;"-2",Matches!$J$2:$J$201,0)),G1622=INDEX(Matches!$H$2:$H$201,MATCH($A1622&amp;"-2",Matches!$J$2:$J$201,0))),5,IF(SIGN(F1622-G1622)&lt;&gt;SIGN(INDEX(Matches!$G$2:$G$201,MATCH($A1622&amp;"-2",Matches!$J$2:$J$201,0))-INDEX(Matches!$H$2:$H$201,MATCH($A1622&amp;"-2",Matches!$J$2:$J$201,0))),0,IF(F1622-G1622=INDEX(Matches!$G$2:$G$201,MATCH($A1622&amp;"-2",Matches!$J$2:$J$201,0))-INDEX(Matches!$H$2:$H$201,MATCH($A1622&amp;"-2",Matches!$J$2:$J$201,0)),3,2))))),""))</f>
        <v/>
      </c>
      <c r="Z1622" s="12" t="str">
        <f aca="false">IF(OR($B1622="",H1622="",I1622=""),"",IFERROR(IF(OR(INDEX(Matches!$I$2:$I$201,MATCH($A1622&amp;"-3",Matches!$J$2:$J$201,0))="Void",INDEX(Matches!$G$2:$G$201,MATCH($A1622&amp;"-3",Matches!$J$2:$J$201,0))="",INDEX(Matches!$H$2:$H$201,MATCH($A1622&amp;"-3",Matches!$J$2:$J$201,0))=""),"",IF(AND($C1622&lt;&gt;"",INDEX(Matches!$F$2:$F$201,MATCH($A1622&amp;"-3",Matches!$J$2:$J$201,0))&lt;&gt;"",$C1622&gt;=INDEX(Matches!$F$2:$F$201,MATCH($A1622&amp;"-3",Matches!$J$2:$J$201,0))),"",IF(AND(H1622=INDEX(Matches!$G$2:$G$201,MATCH($A1622&amp;"-3",Matches!$J$2:$J$201,0)),I1622=INDEX(Matches!$H$2:$H$201,MATCH($A1622&amp;"-3",Matches!$J$2:$J$201,0))),5,IF(SIGN(H1622-I1622)&lt;&gt;SIGN(INDEX(Matches!$G$2:$G$201,MATCH($A1622&amp;"-3",Matches!$J$2:$J$201,0))-INDEX(Matches!$H$2:$H$201,MATCH($A1622&amp;"-3",Matches!$J$2:$J$201,0))),0,IF(H1622-I1622=INDEX(Matches!$G$2:$G$201,MATCH($A1622&amp;"-3",Matches!$J$2:$J$201,0))-INDEX(Matches!$H$2:$H$201,MATCH($A1622&amp;"-3",Matches!$J$2:$J$201,0)),3,2))))),""))</f>
        <v/>
      </c>
      <c r="AA1622" s="12" t="str">
        <f aca="false">IF(OR($B1622="",J1622="",K1622=""),"",IFERROR(IF(OR(INDEX(Matches!$I$2:$I$201,MATCH($A1622&amp;"-4",Matches!$J$2:$J$201,0))="Void",INDEX(Matches!$G$2:$G$201,MATCH($A1622&amp;"-4",Matches!$J$2:$J$201,0))="",INDEX(Matches!$H$2:$H$201,MATCH($A1622&amp;"-4",Matches!$J$2:$J$201,0))=""),"",IF(AND($C1622&lt;&gt;"",INDEX(Matches!$F$2:$F$201,MATCH($A1622&amp;"-4",Matches!$J$2:$J$201,0))&lt;&gt;"",$C1622&gt;=INDEX(Matches!$F$2:$F$201,MATCH($A1622&amp;"-4",Matches!$J$2:$J$201,0))),"",IF(AND(J1622=INDEX(Matches!$G$2:$G$201,MATCH($A1622&amp;"-4",Matches!$J$2:$J$201,0)),K1622=INDEX(Matches!$H$2:$H$201,MATCH($A1622&amp;"-4",Matches!$J$2:$J$201,0))),5,IF(SIGN(J1622-K1622)&lt;&gt;SIGN(INDEX(Matches!$G$2:$G$201,MATCH($A1622&amp;"-4",Matches!$J$2:$J$201,0))-INDEX(Matches!$H$2:$H$201,MATCH($A1622&amp;"-4",Matches!$J$2:$J$201,0))),0,IF(J1622-K1622=INDEX(Matches!$G$2:$G$201,MATCH($A1622&amp;"-4",Matches!$J$2:$J$201,0))-INDEX(Matches!$H$2:$H$201,MATCH($A1622&amp;"-4",Matches!$J$2:$J$201,0)),3,2))))),""))</f>
        <v/>
      </c>
      <c r="AB1622" s="12" t="str">
        <f aca="false">IF(OR($B1622="",L1622="",M1622=""),"",IFERROR(IF(OR(INDEX(Matches!$I$2:$I$201,MATCH($A1622&amp;"-5",Matches!$J$2:$J$201,0))="Void",INDEX(Matches!$G$2:$G$201,MATCH($A1622&amp;"-5",Matches!$J$2:$J$201,0))="",INDEX(Matches!$H$2:$H$201,MATCH($A1622&amp;"-5",Matches!$J$2:$J$201,0))=""),"",IF(AND($C1622&lt;&gt;"",INDEX(Matches!$F$2:$F$201,MATCH($A1622&amp;"-5",Matches!$J$2:$J$201,0))&lt;&gt;"",$C1622&gt;=INDEX(Matches!$F$2:$F$201,MATCH($A1622&amp;"-5",Matches!$J$2:$J$201,0))),"",IF(AND(L1622=INDEX(Matches!$G$2:$G$201,MATCH($A1622&amp;"-5",Matches!$J$2:$J$201,0)),M1622=INDEX(Matches!$H$2:$H$201,MATCH($A1622&amp;"-5",Matches!$J$2:$J$201,0))),5,IF(SIGN(L1622-M1622)&lt;&gt;SIGN(INDEX(Matches!$G$2:$G$201,MATCH($A1622&amp;"-5",Matches!$J$2:$J$201,0))-INDEX(Matches!$H$2:$H$201,MATCH($A1622&amp;"-5",Matches!$J$2:$J$201,0))),0,IF(L1622-M1622=INDEX(Matches!$G$2:$G$201,MATCH($A1622&amp;"-5",Matches!$J$2:$J$201,0))-INDEX(Matches!$H$2:$H$201,MATCH($A1622&amp;"-5",Matches!$J$2:$J$201,0)),3,2))))),""))</f>
        <v/>
      </c>
      <c r="AC1622" s="12" t="str">
        <f aca="false">IF(OR($B1622="",N1622="",O1622=""),"",IFERROR(IF(OR(INDEX(Matches!$I$2:$I$201,MATCH($A1622&amp;"-6",Matches!$J$2:$J$201,0))="Void",INDEX(Matches!$G$2:$G$201,MATCH($A1622&amp;"-6",Matches!$J$2:$J$201,0))="",INDEX(Matches!$H$2:$H$201,MATCH($A1622&amp;"-6",Matches!$J$2:$J$201,0))=""),"",IF(AND($C1622&lt;&gt;"",INDEX(Matches!$F$2:$F$201,MATCH($A1622&amp;"-6",Matches!$J$2:$J$201,0))&lt;&gt;"",$C1622&gt;=INDEX(Matches!$F$2:$F$201,MATCH($A1622&amp;"-6",Matches!$J$2:$J$201,0))),"",IF(AND(N1622=INDEX(Matches!$G$2:$G$201,MATCH($A1622&amp;"-6",Matches!$J$2:$J$201,0)),O1622=INDEX(Matches!$H$2:$H$201,MATCH($A1622&amp;"-6",Matches!$J$2:$J$201,0))),5,IF(SIGN(N1622-O1622)&lt;&gt;SIGN(INDEX(Matches!$G$2:$G$201,MATCH($A1622&amp;"-6",Matches!$J$2:$J$201,0))-INDEX(Matches!$H$2:$H$201,MATCH($A1622&amp;"-6",Matches!$J$2:$J$201,0))),0,IF(N1622-O1622=INDEX(Matches!$G$2:$G$201,MATCH($A1622&amp;"-6",Matches!$J$2:$J$201,0))-INDEX(Matches!$H$2:$H$201,MATCH($A1622&amp;"-6",Matches!$J$2:$J$201,0)),3,2))))),""))</f>
        <v/>
      </c>
      <c r="AD1622" s="12" t="str">
        <f aca="false">IF(OR($B1622="",P1622="",Q1622=""),"",IFERROR(IF(OR(INDEX(Matches!$I$2:$I$201,MATCH($A1622&amp;"-7",Matches!$J$2:$J$201,0))="Void",INDEX(Matches!$G$2:$G$201,MATCH($A1622&amp;"-7",Matches!$J$2:$J$201,0))="",INDEX(Matches!$H$2:$H$201,MATCH($A1622&amp;"-7",Matches!$J$2:$J$201,0))=""),"",IF(AND($C1622&lt;&gt;"",INDEX(Matches!$F$2:$F$201,MATCH($A1622&amp;"-7",Matches!$J$2:$J$201,0))&lt;&gt;"",$C1622&gt;=INDEX(Matches!$F$2:$F$201,MATCH($A1622&amp;"-7",Matches!$J$2:$J$201,0))),"",IF(AND(P1622=INDEX(Matches!$G$2:$G$201,MATCH($A1622&amp;"-7",Matches!$J$2:$J$201,0)),Q1622=INDEX(Matches!$H$2:$H$201,MATCH($A1622&amp;"-7",Matches!$J$2:$J$201,0))),5,IF(SIGN(P1622-Q1622)&lt;&gt;SIGN(INDEX(Matches!$G$2:$G$201,MATCH($A1622&amp;"-7",Matches!$J$2:$J$201,0))-INDEX(Matches!$H$2:$H$201,MATCH($A1622&amp;"-7",Matches!$J$2:$J$201,0))),0,IF(P1622-Q1622=INDEX(Matches!$G$2:$G$201,MATCH($A1622&amp;"-7",Matches!$J$2:$J$201,0))-INDEX(Matches!$H$2:$H$201,MATCH($A1622&amp;"-7",Matches!$J$2:$J$201,0)),3,2))))),""))</f>
        <v/>
      </c>
      <c r="AE1622" s="12" t="str">
        <f aca="false">IF(OR($B1622="",R1622="",S1622=""),"",IFERROR(IF(OR(INDEX(Matches!$I$2:$I$201,MATCH($A1622&amp;"-8",Matches!$J$2:$J$201,0))="Void",INDEX(Matches!$G$2:$G$201,MATCH($A1622&amp;"-8",Matches!$J$2:$J$201,0))="",INDEX(Matches!$H$2:$H$201,MATCH($A1622&amp;"-8",Matches!$J$2:$J$201,0))=""),"",IF(AND($C1622&lt;&gt;"",INDEX(Matches!$F$2:$F$201,MATCH($A1622&amp;"-8",Matches!$J$2:$J$201,0))&lt;&gt;"",$C1622&gt;=INDEX(Matches!$F$2:$F$201,MATCH($A1622&amp;"-8",Matches!$J$2:$J$201,0))),"",IF(AND(R1622=INDEX(Matches!$G$2:$G$201,MATCH($A1622&amp;"-8",Matches!$J$2:$J$201,0)),S1622=INDEX(Matches!$H$2:$H$201,MATCH($A1622&amp;"-8",Matches!$J$2:$J$201,0))),5,IF(SIGN(R1622-S1622)&lt;&gt;SIGN(INDEX(Matches!$G$2:$G$201,MATCH($A1622&amp;"-8",Matches!$J$2:$J$201,0))-INDEX(Matches!$H$2:$H$201,MATCH($A1622&amp;"-8",Matches!$J$2:$J$201,0))),0,IF(R1622-S1622=INDEX(Matches!$G$2:$G$201,MATCH($A1622&amp;"-8",Matches!$J$2:$J$201,0))-INDEX(Matches!$H$2:$H$201,MATCH($A1622&amp;"-8",Matches!$J$2:$J$201,0)),3,2))))),""))</f>
        <v/>
      </c>
      <c r="AF1622" s="12" t="str">
        <f aca="false">IF(OR($B1622="",T1622="",U1622=""),"",IFERROR(IF(OR(INDEX(Matches!$I$2:$I$201,MATCH($A1622&amp;"-9",Matches!$J$2:$J$201,0))="Void",INDEX(Matches!$G$2:$G$201,MATCH($A1622&amp;"-9",Matches!$J$2:$J$201,0))="",INDEX(Matches!$H$2:$H$201,MATCH($A1622&amp;"-9",Matches!$J$2:$J$201,0))=""),"",IF(AND($C1622&lt;&gt;"",INDEX(Matches!$F$2:$F$201,MATCH($A1622&amp;"-9",Matches!$J$2:$J$201,0))&lt;&gt;"",$C1622&gt;=INDEX(Matches!$F$2:$F$201,MATCH($A1622&amp;"-9",Matches!$J$2:$J$201,0))),"",IF(AND(T1622=INDEX(Matches!$G$2:$G$201,MATCH($A1622&amp;"-9",Matches!$J$2:$J$201,0)),U1622=INDEX(Matches!$H$2:$H$201,MATCH($A1622&amp;"-9",Matches!$J$2:$J$201,0))),5,IF(SIGN(T1622-U1622)&lt;&gt;SIGN(INDEX(Matches!$G$2:$G$201,MATCH($A1622&amp;"-9",Matches!$J$2:$J$201,0))-INDEX(Matches!$H$2:$H$201,MATCH($A1622&amp;"-9",Matches!$J$2:$J$201,0))),0,IF(T1622-U1622=INDEX(Matches!$G$2:$G$201,MATCH($A1622&amp;"-9",Matches!$J$2:$J$201,0))-INDEX(Matches!$H$2:$H$201,MATCH($A1622&amp;"-9",Matches!$J$2:$J$201,0)),3,2))))),""))</f>
        <v/>
      </c>
      <c r="AG1622" s="12" t="str">
        <f aca="false">IF(OR($B1622="",V1622="",W1622=""),"",IFERROR(IF(OR(INDEX(Matches!$I$2:$I$201,MATCH($A1622&amp;"-10",Matches!$J$2:$J$201,0))="Void",INDEX(Matches!$G$2:$G$201,MATCH($A1622&amp;"-10",Matches!$J$2:$J$201,0))="",INDEX(Matches!$H$2:$H$201,MATCH($A1622&amp;"-10",Matches!$J$2:$J$201,0))=""),"",IF(AND($C1622&lt;&gt;"",INDEX(Matches!$F$2:$F$201,MATCH($A1622&amp;"-10",Matches!$J$2:$J$201,0))&lt;&gt;"",$C1622&gt;=INDEX(Matches!$F$2:$F$201,MATCH($A1622&amp;"-10",Matches!$J$2:$J$201,0))),"",IF(AND(V1622=INDEX(Matches!$G$2:$G$201,MATCH($A1622&amp;"-10",Matches!$J$2:$J$201,0)),W1622=INDEX(Matches!$H$2:$H$201,MATCH($A1622&amp;"-10",Matches!$J$2:$J$201,0))),5,IF(SIGN(V1622-W1622)&lt;&gt;SIGN(INDEX(Matches!$G$2:$G$201,MATCH($A1622&amp;"-10",Matches!$J$2:$J$201,0))-INDEX(Matches!$H$2:$H$201,MATCH($A1622&amp;"-10",Matches!$J$2:$J$201,0))),0,IF(V1622-W1622=INDEX(Matches!$G$2:$G$201,MATCH($A1622&amp;"-10",Matches!$J$2:$J$201,0))-INDEX(Matches!$H$2:$H$201,MATCH($A1622&amp;"-10",Matches!$J$2:$J$201,0)),3,2))))),""))</f>
        <v/>
      </c>
      <c r="AH1622" s="13" t="str">
        <f aca="false">IF($B1622="","",SUM(X1622:AG1622))</f>
        <v/>
      </c>
      <c r="AI1622" s="12" t="str">
        <f aca="false">IF($B1622="","",COUNTIF(X1622:AG1622,5))</f>
        <v/>
      </c>
      <c r="AJ1622" s="12" t="str">
        <f aca="false">IF($B1622="","",COUNTIF(X1622:AG1622,"&gt;=2"))</f>
        <v/>
      </c>
      <c r="AK1622" s="12" t="str">
        <f aca="false">IF($B1622="","",COUNT(X1622:AG1622))</f>
        <v/>
      </c>
    </row>
    <row r="1623" customFormat="false" ht="15" hidden="false" customHeight="false" outlineLevel="0" collapsed="false">
      <c r="A1623" s="7"/>
      <c r="B1623" s="7"/>
      <c r="C1623" s="11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12" t="str">
        <f aca="false">IF(OR($B1623="",D1623="",E1623=""),"",IFERROR(IF(OR(INDEX(Matches!$I$2:$I$201,MATCH($A1623&amp;"-1",Matches!$J$2:$J$201,0))="Void",INDEX(Matches!$G$2:$G$201,MATCH($A1623&amp;"-1",Matches!$J$2:$J$201,0))="",INDEX(Matches!$H$2:$H$201,MATCH($A1623&amp;"-1",Matches!$J$2:$J$201,0))=""),"",IF(AND($C1623&lt;&gt;"",INDEX(Matches!$F$2:$F$201,MATCH($A1623&amp;"-1",Matches!$J$2:$J$201,0))&lt;&gt;"",$C1623&gt;=INDEX(Matches!$F$2:$F$201,MATCH($A1623&amp;"-1",Matches!$J$2:$J$201,0))),"",IF(AND(D1623=INDEX(Matches!$G$2:$G$201,MATCH($A1623&amp;"-1",Matches!$J$2:$J$201,0)),E1623=INDEX(Matches!$H$2:$H$201,MATCH($A1623&amp;"-1",Matches!$J$2:$J$201,0))),5,IF(SIGN(D1623-E1623)&lt;&gt;SIGN(INDEX(Matches!$G$2:$G$201,MATCH($A1623&amp;"-1",Matches!$J$2:$J$201,0))-INDEX(Matches!$H$2:$H$201,MATCH($A1623&amp;"-1",Matches!$J$2:$J$201,0))),0,IF(D1623-E1623=INDEX(Matches!$G$2:$G$201,MATCH($A1623&amp;"-1",Matches!$J$2:$J$201,0))-INDEX(Matches!$H$2:$H$201,MATCH($A1623&amp;"-1",Matches!$J$2:$J$201,0)),3,2))))),""))</f>
        <v/>
      </c>
      <c r="Y1623" s="12" t="str">
        <f aca="false">IF(OR($B1623="",F1623="",G1623=""),"",IFERROR(IF(OR(INDEX(Matches!$I$2:$I$201,MATCH($A1623&amp;"-2",Matches!$J$2:$J$201,0))="Void",INDEX(Matches!$G$2:$G$201,MATCH($A1623&amp;"-2",Matches!$J$2:$J$201,0))="",INDEX(Matches!$H$2:$H$201,MATCH($A1623&amp;"-2",Matches!$J$2:$J$201,0))=""),"",IF(AND($C1623&lt;&gt;"",INDEX(Matches!$F$2:$F$201,MATCH($A1623&amp;"-2",Matches!$J$2:$J$201,0))&lt;&gt;"",$C1623&gt;=INDEX(Matches!$F$2:$F$201,MATCH($A1623&amp;"-2",Matches!$J$2:$J$201,0))),"",IF(AND(F1623=INDEX(Matches!$G$2:$G$201,MATCH($A1623&amp;"-2",Matches!$J$2:$J$201,0)),G1623=INDEX(Matches!$H$2:$H$201,MATCH($A1623&amp;"-2",Matches!$J$2:$J$201,0))),5,IF(SIGN(F1623-G1623)&lt;&gt;SIGN(INDEX(Matches!$G$2:$G$201,MATCH($A1623&amp;"-2",Matches!$J$2:$J$201,0))-INDEX(Matches!$H$2:$H$201,MATCH($A1623&amp;"-2",Matches!$J$2:$J$201,0))),0,IF(F1623-G1623=INDEX(Matches!$G$2:$G$201,MATCH($A1623&amp;"-2",Matches!$J$2:$J$201,0))-INDEX(Matches!$H$2:$H$201,MATCH($A1623&amp;"-2",Matches!$J$2:$J$201,0)),3,2))))),""))</f>
        <v/>
      </c>
      <c r="Z1623" s="12" t="str">
        <f aca="false">IF(OR($B1623="",H1623="",I1623=""),"",IFERROR(IF(OR(INDEX(Matches!$I$2:$I$201,MATCH($A1623&amp;"-3",Matches!$J$2:$J$201,0))="Void",INDEX(Matches!$G$2:$G$201,MATCH($A1623&amp;"-3",Matches!$J$2:$J$201,0))="",INDEX(Matches!$H$2:$H$201,MATCH($A1623&amp;"-3",Matches!$J$2:$J$201,0))=""),"",IF(AND($C1623&lt;&gt;"",INDEX(Matches!$F$2:$F$201,MATCH($A1623&amp;"-3",Matches!$J$2:$J$201,0))&lt;&gt;"",$C1623&gt;=INDEX(Matches!$F$2:$F$201,MATCH($A1623&amp;"-3",Matches!$J$2:$J$201,0))),"",IF(AND(H1623=INDEX(Matches!$G$2:$G$201,MATCH($A1623&amp;"-3",Matches!$J$2:$J$201,0)),I1623=INDEX(Matches!$H$2:$H$201,MATCH($A1623&amp;"-3",Matches!$J$2:$J$201,0))),5,IF(SIGN(H1623-I1623)&lt;&gt;SIGN(INDEX(Matches!$G$2:$G$201,MATCH($A1623&amp;"-3",Matches!$J$2:$J$201,0))-INDEX(Matches!$H$2:$H$201,MATCH($A1623&amp;"-3",Matches!$J$2:$J$201,0))),0,IF(H1623-I1623=INDEX(Matches!$G$2:$G$201,MATCH($A1623&amp;"-3",Matches!$J$2:$J$201,0))-INDEX(Matches!$H$2:$H$201,MATCH($A1623&amp;"-3",Matches!$J$2:$J$201,0)),3,2))))),""))</f>
        <v/>
      </c>
      <c r="AA1623" s="12" t="str">
        <f aca="false">IF(OR($B1623="",J1623="",K1623=""),"",IFERROR(IF(OR(INDEX(Matches!$I$2:$I$201,MATCH($A1623&amp;"-4",Matches!$J$2:$J$201,0))="Void",INDEX(Matches!$G$2:$G$201,MATCH($A1623&amp;"-4",Matches!$J$2:$J$201,0))="",INDEX(Matches!$H$2:$H$201,MATCH($A1623&amp;"-4",Matches!$J$2:$J$201,0))=""),"",IF(AND($C1623&lt;&gt;"",INDEX(Matches!$F$2:$F$201,MATCH($A1623&amp;"-4",Matches!$J$2:$J$201,0))&lt;&gt;"",$C1623&gt;=INDEX(Matches!$F$2:$F$201,MATCH($A1623&amp;"-4",Matches!$J$2:$J$201,0))),"",IF(AND(J1623=INDEX(Matches!$G$2:$G$201,MATCH($A1623&amp;"-4",Matches!$J$2:$J$201,0)),K1623=INDEX(Matches!$H$2:$H$201,MATCH($A1623&amp;"-4",Matches!$J$2:$J$201,0))),5,IF(SIGN(J1623-K1623)&lt;&gt;SIGN(INDEX(Matches!$G$2:$G$201,MATCH($A1623&amp;"-4",Matches!$J$2:$J$201,0))-INDEX(Matches!$H$2:$H$201,MATCH($A1623&amp;"-4",Matches!$J$2:$J$201,0))),0,IF(J1623-K1623=INDEX(Matches!$G$2:$G$201,MATCH($A1623&amp;"-4",Matches!$J$2:$J$201,0))-INDEX(Matches!$H$2:$H$201,MATCH($A1623&amp;"-4",Matches!$J$2:$J$201,0)),3,2))))),""))</f>
        <v/>
      </c>
      <c r="AB1623" s="12" t="str">
        <f aca="false">IF(OR($B1623="",L1623="",M1623=""),"",IFERROR(IF(OR(INDEX(Matches!$I$2:$I$201,MATCH($A1623&amp;"-5",Matches!$J$2:$J$201,0))="Void",INDEX(Matches!$G$2:$G$201,MATCH($A1623&amp;"-5",Matches!$J$2:$J$201,0))="",INDEX(Matches!$H$2:$H$201,MATCH($A1623&amp;"-5",Matches!$J$2:$J$201,0))=""),"",IF(AND($C1623&lt;&gt;"",INDEX(Matches!$F$2:$F$201,MATCH($A1623&amp;"-5",Matches!$J$2:$J$201,0))&lt;&gt;"",$C1623&gt;=INDEX(Matches!$F$2:$F$201,MATCH($A1623&amp;"-5",Matches!$J$2:$J$201,0))),"",IF(AND(L1623=INDEX(Matches!$G$2:$G$201,MATCH($A1623&amp;"-5",Matches!$J$2:$J$201,0)),M1623=INDEX(Matches!$H$2:$H$201,MATCH($A1623&amp;"-5",Matches!$J$2:$J$201,0))),5,IF(SIGN(L1623-M1623)&lt;&gt;SIGN(INDEX(Matches!$G$2:$G$201,MATCH($A1623&amp;"-5",Matches!$J$2:$J$201,0))-INDEX(Matches!$H$2:$H$201,MATCH($A1623&amp;"-5",Matches!$J$2:$J$201,0))),0,IF(L1623-M1623=INDEX(Matches!$G$2:$G$201,MATCH($A1623&amp;"-5",Matches!$J$2:$J$201,0))-INDEX(Matches!$H$2:$H$201,MATCH($A1623&amp;"-5",Matches!$J$2:$J$201,0)),3,2))))),""))</f>
        <v/>
      </c>
      <c r="AC1623" s="12" t="str">
        <f aca="false">IF(OR($B1623="",N1623="",O1623=""),"",IFERROR(IF(OR(INDEX(Matches!$I$2:$I$201,MATCH($A1623&amp;"-6",Matches!$J$2:$J$201,0))="Void",INDEX(Matches!$G$2:$G$201,MATCH($A1623&amp;"-6",Matches!$J$2:$J$201,0))="",INDEX(Matches!$H$2:$H$201,MATCH($A1623&amp;"-6",Matches!$J$2:$J$201,0))=""),"",IF(AND($C1623&lt;&gt;"",INDEX(Matches!$F$2:$F$201,MATCH($A1623&amp;"-6",Matches!$J$2:$J$201,0))&lt;&gt;"",$C1623&gt;=INDEX(Matches!$F$2:$F$201,MATCH($A1623&amp;"-6",Matches!$J$2:$J$201,0))),"",IF(AND(N1623=INDEX(Matches!$G$2:$G$201,MATCH($A1623&amp;"-6",Matches!$J$2:$J$201,0)),O1623=INDEX(Matches!$H$2:$H$201,MATCH($A1623&amp;"-6",Matches!$J$2:$J$201,0))),5,IF(SIGN(N1623-O1623)&lt;&gt;SIGN(INDEX(Matches!$G$2:$G$201,MATCH($A1623&amp;"-6",Matches!$J$2:$J$201,0))-INDEX(Matches!$H$2:$H$201,MATCH($A1623&amp;"-6",Matches!$J$2:$J$201,0))),0,IF(N1623-O1623=INDEX(Matches!$G$2:$G$201,MATCH($A1623&amp;"-6",Matches!$J$2:$J$201,0))-INDEX(Matches!$H$2:$H$201,MATCH($A1623&amp;"-6",Matches!$J$2:$J$201,0)),3,2))))),""))</f>
        <v/>
      </c>
      <c r="AD1623" s="12" t="str">
        <f aca="false">IF(OR($B1623="",P1623="",Q1623=""),"",IFERROR(IF(OR(INDEX(Matches!$I$2:$I$201,MATCH($A1623&amp;"-7",Matches!$J$2:$J$201,0))="Void",INDEX(Matches!$G$2:$G$201,MATCH($A1623&amp;"-7",Matches!$J$2:$J$201,0))="",INDEX(Matches!$H$2:$H$201,MATCH($A1623&amp;"-7",Matches!$J$2:$J$201,0))=""),"",IF(AND($C1623&lt;&gt;"",INDEX(Matches!$F$2:$F$201,MATCH($A1623&amp;"-7",Matches!$J$2:$J$201,0))&lt;&gt;"",$C1623&gt;=INDEX(Matches!$F$2:$F$201,MATCH($A1623&amp;"-7",Matches!$J$2:$J$201,0))),"",IF(AND(P1623=INDEX(Matches!$G$2:$G$201,MATCH($A1623&amp;"-7",Matches!$J$2:$J$201,0)),Q1623=INDEX(Matches!$H$2:$H$201,MATCH($A1623&amp;"-7",Matches!$J$2:$J$201,0))),5,IF(SIGN(P1623-Q1623)&lt;&gt;SIGN(INDEX(Matches!$G$2:$G$201,MATCH($A1623&amp;"-7",Matches!$J$2:$J$201,0))-INDEX(Matches!$H$2:$H$201,MATCH($A1623&amp;"-7",Matches!$J$2:$J$201,0))),0,IF(P1623-Q1623=INDEX(Matches!$G$2:$G$201,MATCH($A1623&amp;"-7",Matches!$J$2:$J$201,0))-INDEX(Matches!$H$2:$H$201,MATCH($A1623&amp;"-7",Matches!$J$2:$J$201,0)),3,2))))),""))</f>
        <v/>
      </c>
      <c r="AE1623" s="12" t="str">
        <f aca="false">IF(OR($B1623="",R1623="",S1623=""),"",IFERROR(IF(OR(INDEX(Matches!$I$2:$I$201,MATCH($A1623&amp;"-8",Matches!$J$2:$J$201,0))="Void",INDEX(Matches!$G$2:$G$201,MATCH($A1623&amp;"-8",Matches!$J$2:$J$201,0))="",INDEX(Matches!$H$2:$H$201,MATCH($A1623&amp;"-8",Matches!$J$2:$J$201,0))=""),"",IF(AND($C1623&lt;&gt;"",INDEX(Matches!$F$2:$F$201,MATCH($A1623&amp;"-8",Matches!$J$2:$J$201,0))&lt;&gt;"",$C1623&gt;=INDEX(Matches!$F$2:$F$201,MATCH($A1623&amp;"-8",Matches!$J$2:$J$201,0))),"",IF(AND(R1623=INDEX(Matches!$G$2:$G$201,MATCH($A1623&amp;"-8",Matches!$J$2:$J$201,0)),S1623=INDEX(Matches!$H$2:$H$201,MATCH($A1623&amp;"-8",Matches!$J$2:$J$201,0))),5,IF(SIGN(R1623-S1623)&lt;&gt;SIGN(INDEX(Matches!$G$2:$G$201,MATCH($A1623&amp;"-8",Matches!$J$2:$J$201,0))-INDEX(Matches!$H$2:$H$201,MATCH($A1623&amp;"-8",Matches!$J$2:$J$201,0))),0,IF(R1623-S1623=INDEX(Matches!$G$2:$G$201,MATCH($A1623&amp;"-8",Matches!$J$2:$J$201,0))-INDEX(Matches!$H$2:$H$201,MATCH($A1623&amp;"-8",Matches!$J$2:$J$201,0)),3,2))))),""))</f>
        <v/>
      </c>
      <c r="AF1623" s="12" t="str">
        <f aca="false">IF(OR($B1623="",T1623="",U1623=""),"",IFERROR(IF(OR(INDEX(Matches!$I$2:$I$201,MATCH($A1623&amp;"-9",Matches!$J$2:$J$201,0))="Void",INDEX(Matches!$G$2:$G$201,MATCH($A1623&amp;"-9",Matches!$J$2:$J$201,0))="",INDEX(Matches!$H$2:$H$201,MATCH($A1623&amp;"-9",Matches!$J$2:$J$201,0))=""),"",IF(AND($C1623&lt;&gt;"",INDEX(Matches!$F$2:$F$201,MATCH($A1623&amp;"-9",Matches!$J$2:$J$201,0))&lt;&gt;"",$C1623&gt;=INDEX(Matches!$F$2:$F$201,MATCH($A1623&amp;"-9",Matches!$J$2:$J$201,0))),"",IF(AND(T1623=INDEX(Matches!$G$2:$G$201,MATCH($A1623&amp;"-9",Matches!$J$2:$J$201,0)),U1623=INDEX(Matches!$H$2:$H$201,MATCH($A1623&amp;"-9",Matches!$J$2:$J$201,0))),5,IF(SIGN(T1623-U1623)&lt;&gt;SIGN(INDEX(Matches!$G$2:$G$201,MATCH($A1623&amp;"-9",Matches!$J$2:$J$201,0))-INDEX(Matches!$H$2:$H$201,MATCH($A1623&amp;"-9",Matches!$J$2:$J$201,0))),0,IF(T1623-U1623=INDEX(Matches!$G$2:$G$201,MATCH($A1623&amp;"-9",Matches!$J$2:$J$201,0))-INDEX(Matches!$H$2:$H$201,MATCH($A1623&amp;"-9",Matches!$J$2:$J$201,0)),3,2))))),""))</f>
        <v/>
      </c>
      <c r="AG1623" s="12" t="str">
        <f aca="false">IF(OR($B1623="",V1623="",W1623=""),"",IFERROR(IF(OR(INDEX(Matches!$I$2:$I$201,MATCH($A1623&amp;"-10",Matches!$J$2:$J$201,0))="Void",INDEX(Matches!$G$2:$G$201,MATCH($A1623&amp;"-10",Matches!$J$2:$J$201,0))="",INDEX(Matches!$H$2:$H$201,MATCH($A1623&amp;"-10",Matches!$J$2:$J$201,0))=""),"",IF(AND($C1623&lt;&gt;"",INDEX(Matches!$F$2:$F$201,MATCH($A1623&amp;"-10",Matches!$J$2:$J$201,0))&lt;&gt;"",$C1623&gt;=INDEX(Matches!$F$2:$F$201,MATCH($A1623&amp;"-10",Matches!$J$2:$J$201,0))),"",IF(AND(V1623=INDEX(Matches!$G$2:$G$201,MATCH($A1623&amp;"-10",Matches!$J$2:$J$201,0)),W1623=INDEX(Matches!$H$2:$H$201,MATCH($A1623&amp;"-10",Matches!$J$2:$J$201,0))),5,IF(SIGN(V1623-W1623)&lt;&gt;SIGN(INDEX(Matches!$G$2:$G$201,MATCH($A1623&amp;"-10",Matches!$J$2:$J$201,0))-INDEX(Matches!$H$2:$H$201,MATCH($A1623&amp;"-10",Matches!$J$2:$J$201,0))),0,IF(V1623-W1623=INDEX(Matches!$G$2:$G$201,MATCH($A1623&amp;"-10",Matches!$J$2:$J$201,0))-INDEX(Matches!$H$2:$H$201,MATCH($A1623&amp;"-10",Matches!$J$2:$J$201,0)),3,2))))),""))</f>
        <v/>
      </c>
      <c r="AH1623" s="13" t="str">
        <f aca="false">IF($B1623="","",SUM(X1623:AG1623))</f>
        <v/>
      </c>
      <c r="AI1623" s="12" t="str">
        <f aca="false">IF($B1623="","",COUNTIF(X1623:AG1623,5))</f>
        <v/>
      </c>
      <c r="AJ1623" s="12" t="str">
        <f aca="false">IF($B1623="","",COUNTIF(X1623:AG1623,"&gt;=2"))</f>
        <v/>
      </c>
      <c r="AK1623" s="12" t="str">
        <f aca="false">IF($B1623="","",COUNT(X1623:AG1623))</f>
        <v/>
      </c>
    </row>
    <row r="1624" customFormat="false" ht="15" hidden="false" customHeight="false" outlineLevel="0" collapsed="false">
      <c r="A1624" s="7"/>
      <c r="B1624" s="7"/>
      <c r="C1624" s="11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12" t="str">
        <f aca="false">IF(OR($B1624="",D1624="",E1624=""),"",IFERROR(IF(OR(INDEX(Matches!$I$2:$I$201,MATCH($A1624&amp;"-1",Matches!$J$2:$J$201,0))="Void",INDEX(Matches!$G$2:$G$201,MATCH($A1624&amp;"-1",Matches!$J$2:$J$201,0))="",INDEX(Matches!$H$2:$H$201,MATCH($A1624&amp;"-1",Matches!$J$2:$J$201,0))=""),"",IF(AND($C1624&lt;&gt;"",INDEX(Matches!$F$2:$F$201,MATCH($A1624&amp;"-1",Matches!$J$2:$J$201,0))&lt;&gt;"",$C1624&gt;=INDEX(Matches!$F$2:$F$201,MATCH($A1624&amp;"-1",Matches!$J$2:$J$201,0))),"",IF(AND(D1624=INDEX(Matches!$G$2:$G$201,MATCH($A1624&amp;"-1",Matches!$J$2:$J$201,0)),E1624=INDEX(Matches!$H$2:$H$201,MATCH($A1624&amp;"-1",Matches!$J$2:$J$201,0))),5,IF(SIGN(D1624-E1624)&lt;&gt;SIGN(INDEX(Matches!$G$2:$G$201,MATCH($A1624&amp;"-1",Matches!$J$2:$J$201,0))-INDEX(Matches!$H$2:$H$201,MATCH($A1624&amp;"-1",Matches!$J$2:$J$201,0))),0,IF(D1624-E1624=INDEX(Matches!$G$2:$G$201,MATCH($A1624&amp;"-1",Matches!$J$2:$J$201,0))-INDEX(Matches!$H$2:$H$201,MATCH($A1624&amp;"-1",Matches!$J$2:$J$201,0)),3,2))))),""))</f>
        <v/>
      </c>
      <c r="Y1624" s="12" t="str">
        <f aca="false">IF(OR($B1624="",F1624="",G1624=""),"",IFERROR(IF(OR(INDEX(Matches!$I$2:$I$201,MATCH($A1624&amp;"-2",Matches!$J$2:$J$201,0))="Void",INDEX(Matches!$G$2:$G$201,MATCH($A1624&amp;"-2",Matches!$J$2:$J$201,0))="",INDEX(Matches!$H$2:$H$201,MATCH($A1624&amp;"-2",Matches!$J$2:$J$201,0))=""),"",IF(AND($C1624&lt;&gt;"",INDEX(Matches!$F$2:$F$201,MATCH($A1624&amp;"-2",Matches!$J$2:$J$201,0))&lt;&gt;"",$C1624&gt;=INDEX(Matches!$F$2:$F$201,MATCH($A1624&amp;"-2",Matches!$J$2:$J$201,0))),"",IF(AND(F1624=INDEX(Matches!$G$2:$G$201,MATCH($A1624&amp;"-2",Matches!$J$2:$J$201,0)),G1624=INDEX(Matches!$H$2:$H$201,MATCH($A1624&amp;"-2",Matches!$J$2:$J$201,0))),5,IF(SIGN(F1624-G1624)&lt;&gt;SIGN(INDEX(Matches!$G$2:$G$201,MATCH($A1624&amp;"-2",Matches!$J$2:$J$201,0))-INDEX(Matches!$H$2:$H$201,MATCH($A1624&amp;"-2",Matches!$J$2:$J$201,0))),0,IF(F1624-G1624=INDEX(Matches!$G$2:$G$201,MATCH($A1624&amp;"-2",Matches!$J$2:$J$201,0))-INDEX(Matches!$H$2:$H$201,MATCH($A1624&amp;"-2",Matches!$J$2:$J$201,0)),3,2))))),""))</f>
        <v/>
      </c>
      <c r="Z1624" s="12" t="str">
        <f aca="false">IF(OR($B1624="",H1624="",I1624=""),"",IFERROR(IF(OR(INDEX(Matches!$I$2:$I$201,MATCH($A1624&amp;"-3",Matches!$J$2:$J$201,0))="Void",INDEX(Matches!$G$2:$G$201,MATCH($A1624&amp;"-3",Matches!$J$2:$J$201,0))="",INDEX(Matches!$H$2:$H$201,MATCH($A1624&amp;"-3",Matches!$J$2:$J$201,0))=""),"",IF(AND($C1624&lt;&gt;"",INDEX(Matches!$F$2:$F$201,MATCH($A1624&amp;"-3",Matches!$J$2:$J$201,0))&lt;&gt;"",$C1624&gt;=INDEX(Matches!$F$2:$F$201,MATCH($A1624&amp;"-3",Matches!$J$2:$J$201,0))),"",IF(AND(H1624=INDEX(Matches!$G$2:$G$201,MATCH($A1624&amp;"-3",Matches!$J$2:$J$201,0)),I1624=INDEX(Matches!$H$2:$H$201,MATCH($A1624&amp;"-3",Matches!$J$2:$J$201,0))),5,IF(SIGN(H1624-I1624)&lt;&gt;SIGN(INDEX(Matches!$G$2:$G$201,MATCH($A1624&amp;"-3",Matches!$J$2:$J$201,0))-INDEX(Matches!$H$2:$H$201,MATCH($A1624&amp;"-3",Matches!$J$2:$J$201,0))),0,IF(H1624-I1624=INDEX(Matches!$G$2:$G$201,MATCH($A1624&amp;"-3",Matches!$J$2:$J$201,0))-INDEX(Matches!$H$2:$H$201,MATCH($A1624&amp;"-3",Matches!$J$2:$J$201,0)),3,2))))),""))</f>
        <v/>
      </c>
      <c r="AA1624" s="12" t="str">
        <f aca="false">IF(OR($B1624="",J1624="",K1624=""),"",IFERROR(IF(OR(INDEX(Matches!$I$2:$I$201,MATCH($A1624&amp;"-4",Matches!$J$2:$J$201,0))="Void",INDEX(Matches!$G$2:$G$201,MATCH($A1624&amp;"-4",Matches!$J$2:$J$201,0))="",INDEX(Matches!$H$2:$H$201,MATCH($A1624&amp;"-4",Matches!$J$2:$J$201,0))=""),"",IF(AND($C1624&lt;&gt;"",INDEX(Matches!$F$2:$F$201,MATCH($A1624&amp;"-4",Matches!$J$2:$J$201,0))&lt;&gt;"",$C1624&gt;=INDEX(Matches!$F$2:$F$201,MATCH($A1624&amp;"-4",Matches!$J$2:$J$201,0))),"",IF(AND(J1624=INDEX(Matches!$G$2:$G$201,MATCH($A1624&amp;"-4",Matches!$J$2:$J$201,0)),K1624=INDEX(Matches!$H$2:$H$201,MATCH($A1624&amp;"-4",Matches!$J$2:$J$201,0))),5,IF(SIGN(J1624-K1624)&lt;&gt;SIGN(INDEX(Matches!$G$2:$G$201,MATCH($A1624&amp;"-4",Matches!$J$2:$J$201,0))-INDEX(Matches!$H$2:$H$201,MATCH($A1624&amp;"-4",Matches!$J$2:$J$201,0))),0,IF(J1624-K1624=INDEX(Matches!$G$2:$G$201,MATCH($A1624&amp;"-4",Matches!$J$2:$J$201,0))-INDEX(Matches!$H$2:$H$201,MATCH($A1624&amp;"-4",Matches!$J$2:$J$201,0)),3,2))))),""))</f>
        <v/>
      </c>
      <c r="AB1624" s="12" t="str">
        <f aca="false">IF(OR($B1624="",L1624="",M1624=""),"",IFERROR(IF(OR(INDEX(Matches!$I$2:$I$201,MATCH($A1624&amp;"-5",Matches!$J$2:$J$201,0))="Void",INDEX(Matches!$G$2:$G$201,MATCH($A1624&amp;"-5",Matches!$J$2:$J$201,0))="",INDEX(Matches!$H$2:$H$201,MATCH($A1624&amp;"-5",Matches!$J$2:$J$201,0))=""),"",IF(AND($C1624&lt;&gt;"",INDEX(Matches!$F$2:$F$201,MATCH($A1624&amp;"-5",Matches!$J$2:$J$201,0))&lt;&gt;"",$C1624&gt;=INDEX(Matches!$F$2:$F$201,MATCH($A1624&amp;"-5",Matches!$J$2:$J$201,0))),"",IF(AND(L1624=INDEX(Matches!$G$2:$G$201,MATCH($A1624&amp;"-5",Matches!$J$2:$J$201,0)),M1624=INDEX(Matches!$H$2:$H$201,MATCH($A1624&amp;"-5",Matches!$J$2:$J$201,0))),5,IF(SIGN(L1624-M1624)&lt;&gt;SIGN(INDEX(Matches!$G$2:$G$201,MATCH($A1624&amp;"-5",Matches!$J$2:$J$201,0))-INDEX(Matches!$H$2:$H$201,MATCH($A1624&amp;"-5",Matches!$J$2:$J$201,0))),0,IF(L1624-M1624=INDEX(Matches!$G$2:$G$201,MATCH($A1624&amp;"-5",Matches!$J$2:$J$201,0))-INDEX(Matches!$H$2:$H$201,MATCH($A1624&amp;"-5",Matches!$J$2:$J$201,0)),3,2))))),""))</f>
        <v/>
      </c>
      <c r="AC1624" s="12" t="str">
        <f aca="false">IF(OR($B1624="",N1624="",O1624=""),"",IFERROR(IF(OR(INDEX(Matches!$I$2:$I$201,MATCH($A1624&amp;"-6",Matches!$J$2:$J$201,0))="Void",INDEX(Matches!$G$2:$G$201,MATCH($A1624&amp;"-6",Matches!$J$2:$J$201,0))="",INDEX(Matches!$H$2:$H$201,MATCH($A1624&amp;"-6",Matches!$J$2:$J$201,0))=""),"",IF(AND($C1624&lt;&gt;"",INDEX(Matches!$F$2:$F$201,MATCH($A1624&amp;"-6",Matches!$J$2:$J$201,0))&lt;&gt;"",$C1624&gt;=INDEX(Matches!$F$2:$F$201,MATCH($A1624&amp;"-6",Matches!$J$2:$J$201,0))),"",IF(AND(N1624=INDEX(Matches!$G$2:$G$201,MATCH($A1624&amp;"-6",Matches!$J$2:$J$201,0)),O1624=INDEX(Matches!$H$2:$H$201,MATCH($A1624&amp;"-6",Matches!$J$2:$J$201,0))),5,IF(SIGN(N1624-O1624)&lt;&gt;SIGN(INDEX(Matches!$G$2:$G$201,MATCH($A1624&amp;"-6",Matches!$J$2:$J$201,0))-INDEX(Matches!$H$2:$H$201,MATCH($A1624&amp;"-6",Matches!$J$2:$J$201,0))),0,IF(N1624-O1624=INDEX(Matches!$G$2:$G$201,MATCH($A1624&amp;"-6",Matches!$J$2:$J$201,0))-INDEX(Matches!$H$2:$H$201,MATCH($A1624&amp;"-6",Matches!$J$2:$J$201,0)),3,2))))),""))</f>
        <v/>
      </c>
      <c r="AD1624" s="12" t="str">
        <f aca="false">IF(OR($B1624="",P1624="",Q1624=""),"",IFERROR(IF(OR(INDEX(Matches!$I$2:$I$201,MATCH($A1624&amp;"-7",Matches!$J$2:$J$201,0))="Void",INDEX(Matches!$G$2:$G$201,MATCH($A1624&amp;"-7",Matches!$J$2:$J$201,0))="",INDEX(Matches!$H$2:$H$201,MATCH($A1624&amp;"-7",Matches!$J$2:$J$201,0))=""),"",IF(AND($C1624&lt;&gt;"",INDEX(Matches!$F$2:$F$201,MATCH($A1624&amp;"-7",Matches!$J$2:$J$201,0))&lt;&gt;"",$C1624&gt;=INDEX(Matches!$F$2:$F$201,MATCH($A1624&amp;"-7",Matches!$J$2:$J$201,0))),"",IF(AND(P1624=INDEX(Matches!$G$2:$G$201,MATCH($A1624&amp;"-7",Matches!$J$2:$J$201,0)),Q1624=INDEX(Matches!$H$2:$H$201,MATCH($A1624&amp;"-7",Matches!$J$2:$J$201,0))),5,IF(SIGN(P1624-Q1624)&lt;&gt;SIGN(INDEX(Matches!$G$2:$G$201,MATCH($A1624&amp;"-7",Matches!$J$2:$J$201,0))-INDEX(Matches!$H$2:$H$201,MATCH($A1624&amp;"-7",Matches!$J$2:$J$201,0))),0,IF(P1624-Q1624=INDEX(Matches!$G$2:$G$201,MATCH($A1624&amp;"-7",Matches!$J$2:$J$201,0))-INDEX(Matches!$H$2:$H$201,MATCH($A1624&amp;"-7",Matches!$J$2:$J$201,0)),3,2))))),""))</f>
        <v/>
      </c>
      <c r="AE1624" s="12" t="str">
        <f aca="false">IF(OR($B1624="",R1624="",S1624=""),"",IFERROR(IF(OR(INDEX(Matches!$I$2:$I$201,MATCH($A1624&amp;"-8",Matches!$J$2:$J$201,0))="Void",INDEX(Matches!$G$2:$G$201,MATCH($A1624&amp;"-8",Matches!$J$2:$J$201,0))="",INDEX(Matches!$H$2:$H$201,MATCH($A1624&amp;"-8",Matches!$J$2:$J$201,0))=""),"",IF(AND($C1624&lt;&gt;"",INDEX(Matches!$F$2:$F$201,MATCH($A1624&amp;"-8",Matches!$J$2:$J$201,0))&lt;&gt;"",$C1624&gt;=INDEX(Matches!$F$2:$F$201,MATCH($A1624&amp;"-8",Matches!$J$2:$J$201,0))),"",IF(AND(R1624=INDEX(Matches!$G$2:$G$201,MATCH($A1624&amp;"-8",Matches!$J$2:$J$201,0)),S1624=INDEX(Matches!$H$2:$H$201,MATCH($A1624&amp;"-8",Matches!$J$2:$J$201,0))),5,IF(SIGN(R1624-S1624)&lt;&gt;SIGN(INDEX(Matches!$G$2:$G$201,MATCH($A1624&amp;"-8",Matches!$J$2:$J$201,0))-INDEX(Matches!$H$2:$H$201,MATCH($A1624&amp;"-8",Matches!$J$2:$J$201,0))),0,IF(R1624-S1624=INDEX(Matches!$G$2:$G$201,MATCH($A1624&amp;"-8",Matches!$J$2:$J$201,0))-INDEX(Matches!$H$2:$H$201,MATCH($A1624&amp;"-8",Matches!$J$2:$J$201,0)),3,2))))),""))</f>
        <v/>
      </c>
      <c r="AF1624" s="12" t="str">
        <f aca="false">IF(OR($B1624="",T1624="",U1624=""),"",IFERROR(IF(OR(INDEX(Matches!$I$2:$I$201,MATCH($A1624&amp;"-9",Matches!$J$2:$J$201,0))="Void",INDEX(Matches!$G$2:$G$201,MATCH($A1624&amp;"-9",Matches!$J$2:$J$201,0))="",INDEX(Matches!$H$2:$H$201,MATCH($A1624&amp;"-9",Matches!$J$2:$J$201,0))=""),"",IF(AND($C1624&lt;&gt;"",INDEX(Matches!$F$2:$F$201,MATCH($A1624&amp;"-9",Matches!$J$2:$J$201,0))&lt;&gt;"",$C1624&gt;=INDEX(Matches!$F$2:$F$201,MATCH($A1624&amp;"-9",Matches!$J$2:$J$201,0))),"",IF(AND(T1624=INDEX(Matches!$G$2:$G$201,MATCH($A1624&amp;"-9",Matches!$J$2:$J$201,0)),U1624=INDEX(Matches!$H$2:$H$201,MATCH($A1624&amp;"-9",Matches!$J$2:$J$201,0))),5,IF(SIGN(T1624-U1624)&lt;&gt;SIGN(INDEX(Matches!$G$2:$G$201,MATCH($A1624&amp;"-9",Matches!$J$2:$J$201,0))-INDEX(Matches!$H$2:$H$201,MATCH($A1624&amp;"-9",Matches!$J$2:$J$201,0))),0,IF(T1624-U1624=INDEX(Matches!$G$2:$G$201,MATCH($A1624&amp;"-9",Matches!$J$2:$J$201,0))-INDEX(Matches!$H$2:$H$201,MATCH($A1624&amp;"-9",Matches!$J$2:$J$201,0)),3,2))))),""))</f>
        <v/>
      </c>
      <c r="AG1624" s="12" t="str">
        <f aca="false">IF(OR($B1624="",V1624="",W1624=""),"",IFERROR(IF(OR(INDEX(Matches!$I$2:$I$201,MATCH($A1624&amp;"-10",Matches!$J$2:$J$201,0))="Void",INDEX(Matches!$G$2:$G$201,MATCH($A1624&amp;"-10",Matches!$J$2:$J$201,0))="",INDEX(Matches!$H$2:$H$201,MATCH($A1624&amp;"-10",Matches!$J$2:$J$201,0))=""),"",IF(AND($C1624&lt;&gt;"",INDEX(Matches!$F$2:$F$201,MATCH($A1624&amp;"-10",Matches!$J$2:$J$201,0))&lt;&gt;"",$C1624&gt;=INDEX(Matches!$F$2:$F$201,MATCH($A1624&amp;"-10",Matches!$J$2:$J$201,0))),"",IF(AND(V1624=INDEX(Matches!$G$2:$G$201,MATCH($A1624&amp;"-10",Matches!$J$2:$J$201,0)),W1624=INDEX(Matches!$H$2:$H$201,MATCH($A1624&amp;"-10",Matches!$J$2:$J$201,0))),5,IF(SIGN(V1624-W1624)&lt;&gt;SIGN(INDEX(Matches!$G$2:$G$201,MATCH($A1624&amp;"-10",Matches!$J$2:$J$201,0))-INDEX(Matches!$H$2:$H$201,MATCH($A1624&amp;"-10",Matches!$J$2:$J$201,0))),0,IF(V1624-W1624=INDEX(Matches!$G$2:$G$201,MATCH($A1624&amp;"-10",Matches!$J$2:$J$201,0))-INDEX(Matches!$H$2:$H$201,MATCH($A1624&amp;"-10",Matches!$J$2:$J$201,0)),3,2))))),""))</f>
        <v/>
      </c>
      <c r="AH1624" s="13" t="str">
        <f aca="false">IF($B1624="","",SUM(X1624:AG1624))</f>
        <v/>
      </c>
      <c r="AI1624" s="12" t="str">
        <f aca="false">IF($B1624="","",COUNTIF(X1624:AG1624,5))</f>
        <v/>
      </c>
      <c r="AJ1624" s="12" t="str">
        <f aca="false">IF($B1624="","",COUNTIF(X1624:AG1624,"&gt;=2"))</f>
        <v/>
      </c>
      <c r="AK1624" s="12" t="str">
        <f aca="false">IF($B1624="","",COUNT(X1624:AG1624))</f>
        <v/>
      </c>
    </row>
    <row r="1625" customFormat="false" ht="15" hidden="false" customHeight="false" outlineLevel="0" collapsed="false">
      <c r="A1625" s="7"/>
      <c r="B1625" s="7"/>
      <c r="C1625" s="11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12" t="str">
        <f aca="false">IF(OR($B1625="",D1625="",E1625=""),"",IFERROR(IF(OR(INDEX(Matches!$I$2:$I$201,MATCH($A1625&amp;"-1",Matches!$J$2:$J$201,0))="Void",INDEX(Matches!$G$2:$G$201,MATCH($A1625&amp;"-1",Matches!$J$2:$J$201,0))="",INDEX(Matches!$H$2:$H$201,MATCH($A1625&amp;"-1",Matches!$J$2:$J$201,0))=""),"",IF(AND($C1625&lt;&gt;"",INDEX(Matches!$F$2:$F$201,MATCH($A1625&amp;"-1",Matches!$J$2:$J$201,0))&lt;&gt;"",$C1625&gt;=INDEX(Matches!$F$2:$F$201,MATCH($A1625&amp;"-1",Matches!$J$2:$J$201,0))),"",IF(AND(D1625=INDEX(Matches!$G$2:$G$201,MATCH($A1625&amp;"-1",Matches!$J$2:$J$201,0)),E1625=INDEX(Matches!$H$2:$H$201,MATCH($A1625&amp;"-1",Matches!$J$2:$J$201,0))),5,IF(SIGN(D1625-E1625)&lt;&gt;SIGN(INDEX(Matches!$G$2:$G$201,MATCH($A1625&amp;"-1",Matches!$J$2:$J$201,0))-INDEX(Matches!$H$2:$H$201,MATCH($A1625&amp;"-1",Matches!$J$2:$J$201,0))),0,IF(D1625-E1625=INDEX(Matches!$G$2:$G$201,MATCH($A1625&amp;"-1",Matches!$J$2:$J$201,0))-INDEX(Matches!$H$2:$H$201,MATCH($A1625&amp;"-1",Matches!$J$2:$J$201,0)),3,2))))),""))</f>
        <v/>
      </c>
      <c r="Y1625" s="12" t="str">
        <f aca="false">IF(OR($B1625="",F1625="",G1625=""),"",IFERROR(IF(OR(INDEX(Matches!$I$2:$I$201,MATCH($A1625&amp;"-2",Matches!$J$2:$J$201,0))="Void",INDEX(Matches!$G$2:$G$201,MATCH($A1625&amp;"-2",Matches!$J$2:$J$201,0))="",INDEX(Matches!$H$2:$H$201,MATCH($A1625&amp;"-2",Matches!$J$2:$J$201,0))=""),"",IF(AND($C1625&lt;&gt;"",INDEX(Matches!$F$2:$F$201,MATCH($A1625&amp;"-2",Matches!$J$2:$J$201,0))&lt;&gt;"",$C1625&gt;=INDEX(Matches!$F$2:$F$201,MATCH($A1625&amp;"-2",Matches!$J$2:$J$201,0))),"",IF(AND(F1625=INDEX(Matches!$G$2:$G$201,MATCH($A1625&amp;"-2",Matches!$J$2:$J$201,0)),G1625=INDEX(Matches!$H$2:$H$201,MATCH($A1625&amp;"-2",Matches!$J$2:$J$201,0))),5,IF(SIGN(F1625-G1625)&lt;&gt;SIGN(INDEX(Matches!$G$2:$G$201,MATCH($A1625&amp;"-2",Matches!$J$2:$J$201,0))-INDEX(Matches!$H$2:$H$201,MATCH($A1625&amp;"-2",Matches!$J$2:$J$201,0))),0,IF(F1625-G1625=INDEX(Matches!$G$2:$G$201,MATCH($A1625&amp;"-2",Matches!$J$2:$J$201,0))-INDEX(Matches!$H$2:$H$201,MATCH($A1625&amp;"-2",Matches!$J$2:$J$201,0)),3,2))))),""))</f>
        <v/>
      </c>
      <c r="Z1625" s="12" t="str">
        <f aca="false">IF(OR($B1625="",H1625="",I1625=""),"",IFERROR(IF(OR(INDEX(Matches!$I$2:$I$201,MATCH($A1625&amp;"-3",Matches!$J$2:$J$201,0))="Void",INDEX(Matches!$G$2:$G$201,MATCH($A1625&amp;"-3",Matches!$J$2:$J$201,0))="",INDEX(Matches!$H$2:$H$201,MATCH($A1625&amp;"-3",Matches!$J$2:$J$201,0))=""),"",IF(AND($C1625&lt;&gt;"",INDEX(Matches!$F$2:$F$201,MATCH($A1625&amp;"-3",Matches!$J$2:$J$201,0))&lt;&gt;"",$C1625&gt;=INDEX(Matches!$F$2:$F$201,MATCH($A1625&amp;"-3",Matches!$J$2:$J$201,0))),"",IF(AND(H1625=INDEX(Matches!$G$2:$G$201,MATCH($A1625&amp;"-3",Matches!$J$2:$J$201,0)),I1625=INDEX(Matches!$H$2:$H$201,MATCH($A1625&amp;"-3",Matches!$J$2:$J$201,0))),5,IF(SIGN(H1625-I1625)&lt;&gt;SIGN(INDEX(Matches!$G$2:$G$201,MATCH($A1625&amp;"-3",Matches!$J$2:$J$201,0))-INDEX(Matches!$H$2:$H$201,MATCH($A1625&amp;"-3",Matches!$J$2:$J$201,0))),0,IF(H1625-I1625=INDEX(Matches!$G$2:$G$201,MATCH($A1625&amp;"-3",Matches!$J$2:$J$201,0))-INDEX(Matches!$H$2:$H$201,MATCH($A1625&amp;"-3",Matches!$J$2:$J$201,0)),3,2))))),""))</f>
        <v/>
      </c>
      <c r="AA1625" s="12" t="str">
        <f aca="false">IF(OR($B1625="",J1625="",K1625=""),"",IFERROR(IF(OR(INDEX(Matches!$I$2:$I$201,MATCH($A1625&amp;"-4",Matches!$J$2:$J$201,0))="Void",INDEX(Matches!$G$2:$G$201,MATCH($A1625&amp;"-4",Matches!$J$2:$J$201,0))="",INDEX(Matches!$H$2:$H$201,MATCH($A1625&amp;"-4",Matches!$J$2:$J$201,0))=""),"",IF(AND($C1625&lt;&gt;"",INDEX(Matches!$F$2:$F$201,MATCH($A1625&amp;"-4",Matches!$J$2:$J$201,0))&lt;&gt;"",$C1625&gt;=INDEX(Matches!$F$2:$F$201,MATCH($A1625&amp;"-4",Matches!$J$2:$J$201,0))),"",IF(AND(J1625=INDEX(Matches!$G$2:$G$201,MATCH($A1625&amp;"-4",Matches!$J$2:$J$201,0)),K1625=INDEX(Matches!$H$2:$H$201,MATCH($A1625&amp;"-4",Matches!$J$2:$J$201,0))),5,IF(SIGN(J1625-K1625)&lt;&gt;SIGN(INDEX(Matches!$G$2:$G$201,MATCH($A1625&amp;"-4",Matches!$J$2:$J$201,0))-INDEX(Matches!$H$2:$H$201,MATCH($A1625&amp;"-4",Matches!$J$2:$J$201,0))),0,IF(J1625-K1625=INDEX(Matches!$G$2:$G$201,MATCH($A1625&amp;"-4",Matches!$J$2:$J$201,0))-INDEX(Matches!$H$2:$H$201,MATCH($A1625&amp;"-4",Matches!$J$2:$J$201,0)),3,2))))),""))</f>
        <v/>
      </c>
      <c r="AB1625" s="12" t="str">
        <f aca="false">IF(OR($B1625="",L1625="",M1625=""),"",IFERROR(IF(OR(INDEX(Matches!$I$2:$I$201,MATCH($A1625&amp;"-5",Matches!$J$2:$J$201,0))="Void",INDEX(Matches!$G$2:$G$201,MATCH($A1625&amp;"-5",Matches!$J$2:$J$201,0))="",INDEX(Matches!$H$2:$H$201,MATCH($A1625&amp;"-5",Matches!$J$2:$J$201,0))=""),"",IF(AND($C1625&lt;&gt;"",INDEX(Matches!$F$2:$F$201,MATCH($A1625&amp;"-5",Matches!$J$2:$J$201,0))&lt;&gt;"",$C1625&gt;=INDEX(Matches!$F$2:$F$201,MATCH($A1625&amp;"-5",Matches!$J$2:$J$201,0))),"",IF(AND(L1625=INDEX(Matches!$G$2:$G$201,MATCH($A1625&amp;"-5",Matches!$J$2:$J$201,0)),M1625=INDEX(Matches!$H$2:$H$201,MATCH($A1625&amp;"-5",Matches!$J$2:$J$201,0))),5,IF(SIGN(L1625-M1625)&lt;&gt;SIGN(INDEX(Matches!$G$2:$G$201,MATCH($A1625&amp;"-5",Matches!$J$2:$J$201,0))-INDEX(Matches!$H$2:$H$201,MATCH($A1625&amp;"-5",Matches!$J$2:$J$201,0))),0,IF(L1625-M1625=INDEX(Matches!$G$2:$G$201,MATCH($A1625&amp;"-5",Matches!$J$2:$J$201,0))-INDEX(Matches!$H$2:$H$201,MATCH($A1625&amp;"-5",Matches!$J$2:$J$201,0)),3,2))))),""))</f>
        <v/>
      </c>
      <c r="AC1625" s="12" t="str">
        <f aca="false">IF(OR($B1625="",N1625="",O1625=""),"",IFERROR(IF(OR(INDEX(Matches!$I$2:$I$201,MATCH($A1625&amp;"-6",Matches!$J$2:$J$201,0))="Void",INDEX(Matches!$G$2:$G$201,MATCH($A1625&amp;"-6",Matches!$J$2:$J$201,0))="",INDEX(Matches!$H$2:$H$201,MATCH($A1625&amp;"-6",Matches!$J$2:$J$201,0))=""),"",IF(AND($C1625&lt;&gt;"",INDEX(Matches!$F$2:$F$201,MATCH($A1625&amp;"-6",Matches!$J$2:$J$201,0))&lt;&gt;"",$C1625&gt;=INDEX(Matches!$F$2:$F$201,MATCH($A1625&amp;"-6",Matches!$J$2:$J$201,0))),"",IF(AND(N1625=INDEX(Matches!$G$2:$G$201,MATCH($A1625&amp;"-6",Matches!$J$2:$J$201,0)),O1625=INDEX(Matches!$H$2:$H$201,MATCH($A1625&amp;"-6",Matches!$J$2:$J$201,0))),5,IF(SIGN(N1625-O1625)&lt;&gt;SIGN(INDEX(Matches!$G$2:$G$201,MATCH($A1625&amp;"-6",Matches!$J$2:$J$201,0))-INDEX(Matches!$H$2:$H$201,MATCH($A1625&amp;"-6",Matches!$J$2:$J$201,0))),0,IF(N1625-O1625=INDEX(Matches!$G$2:$G$201,MATCH($A1625&amp;"-6",Matches!$J$2:$J$201,0))-INDEX(Matches!$H$2:$H$201,MATCH($A1625&amp;"-6",Matches!$J$2:$J$201,0)),3,2))))),""))</f>
        <v/>
      </c>
      <c r="AD1625" s="12" t="str">
        <f aca="false">IF(OR($B1625="",P1625="",Q1625=""),"",IFERROR(IF(OR(INDEX(Matches!$I$2:$I$201,MATCH($A1625&amp;"-7",Matches!$J$2:$J$201,0))="Void",INDEX(Matches!$G$2:$G$201,MATCH($A1625&amp;"-7",Matches!$J$2:$J$201,0))="",INDEX(Matches!$H$2:$H$201,MATCH($A1625&amp;"-7",Matches!$J$2:$J$201,0))=""),"",IF(AND($C1625&lt;&gt;"",INDEX(Matches!$F$2:$F$201,MATCH($A1625&amp;"-7",Matches!$J$2:$J$201,0))&lt;&gt;"",$C1625&gt;=INDEX(Matches!$F$2:$F$201,MATCH($A1625&amp;"-7",Matches!$J$2:$J$201,0))),"",IF(AND(P1625=INDEX(Matches!$G$2:$G$201,MATCH($A1625&amp;"-7",Matches!$J$2:$J$201,0)),Q1625=INDEX(Matches!$H$2:$H$201,MATCH($A1625&amp;"-7",Matches!$J$2:$J$201,0))),5,IF(SIGN(P1625-Q1625)&lt;&gt;SIGN(INDEX(Matches!$G$2:$G$201,MATCH($A1625&amp;"-7",Matches!$J$2:$J$201,0))-INDEX(Matches!$H$2:$H$201,MATCH($A1625&amp;"-7",Matches!$J$2:$J$201,0))),0,IF(P1625-Q1625=INDEX(Matches!$G$2:$G$201,MATCH($A1625&amp;"-7",Matches!$J$2:$J$201,0))-INDEX(Matches!$H$2:$H$201,MATCH($A1625&amp;"-7",Matches!$J$2:$J$201,0)),3,2))))),""))</f>
        <v/>
      </c>
      <c r="AE1625" s="12" t="str">
        <f aca="false">IF(OR($B1625="",R1625="",S1625=""),"",IFERROR(IF(OR(INDEX(Matches!$I$2:$I$201,MATCH($A1625&amp;"-8",Matches!$J$2:$J$201,0))="Void",INDEX(Matches!$G$2:$G$201,MATCH($A1625&amp;"-8",Matches!$J$2:$J$201,0))="",INDEX(Matches!$H$2:$H$201,MATCH($A1625&amp;"-8",Matches!$J$2:$J$201,0))=""),"",IF(AND($C1625&lt;&gt;"",INDEX(Matches!$F$2:$F$201,MATCH($A1625&amp;"-8",Matches!$J$2:$J$201,0))&lt;&gt;"",$C1625&gt;=INDEX(Matches!$F$2:$F$201,MATCH($A1625&amp;"-8",Matches!$J$2:$J$201,0))),"",IF(AND(R1625=INDEX(Matches!$G$2:$G$201,MATCH($A1625&amp;"-8",Matches!$J$2:$J$201,0)),S1625=INDEX(Matches!$H$2:$H$201,MATCH($A1625&amp;"-8",Matches!$J$2:$J$201,0))),5,IF(SIGN(R1625-S1625)&lt;&gt;SIGN(INDEX(Matches!$G$2:$G$201,MATCH($A1625&amp;"-8",Matches!$J$2:$J$201,0))-INDEX(Matches!$H$2:$H$201,MATCH($A1625&amp;"-8",Matches!$J$2:$J$201,0))),0,IF(R1625-S1625=INDEX(Matches!$G$2:$G$201,MATCH($A1625&amp;"-8",Matches!$J$2:$J$201,0))-INDEX(Matches!$H$2:$H$201,MATCH($A1625&amp;"-8",Matches!$J$2:$J$201,0)),3,2))))),""))</f>
        <v/>
      </c>
      <c r="AF1625" s="12" t="str">
        <f aca="false">IF(OR($B1625="",T1625="",U1625=""),"",IFERROR(IF(OR(INDEX(Matches!$I$2:$I$201,MATCH($A1625&amp;"-9",Matches!$J$2:$J$201,0))="Void",INDEX(Matches!$G$2:$G$201,MATCH($A1625&amp;"-9",Matches!$J$2:$J$201,0))="",INDEX(Matches!$H$2:$H$201,MATCH($A1625&amp;"-9",Matches!$J$2:$J$201,0))=""),"",IF(AND($C1625&lt;&gt;"",INDEX(Matches!$F$2:$F$201,MATCH($A1625&amp;"-9",Matches!$J$2:$J$201,0))&lt;&gt;"",$C1625&gt;=INDEX(Matches!$F$2:$F$201,MATCH($A1625&amp;"-9",Matches!$J$2:$J$201,0))),"",IF(AND(T1625=INDEX(Matches!$G$2:$G$201,MATCH($A1625&amp;"-9",Matches!$J$2:$J$201,0)),U1625=INDEX(Matches!$H$2:$H$201,MATCH($A1625&amp;"-9",Matches!$J$2:$J$201,0))),5,IF(SIGN(T1625-U1625)&lt;&gt;SIGN(INDEX(Matches!$G$2:$G$201,MATCH($A1625&amp;"-9",Matches!$J$2:$J$201,0))-INDEX(Matches!$H$2:$H$201,MATCH($A1625&amp;"-9",Matches!$J$2:$J$201,0))),0,IF(T1625-U1625=INDEX(Matches!$G$2:$G$201,MATCH($A1625&amp;"-9",Matches!$J$2:$J$201,0))-INDEX(Matches!$H$2:$H$201,MATCH($A1625&amp;"-9",Matches!$J$2:$J$201,0)),3,2))))),""))</f>
        <v/>
      </c>
      <c r="AG1625" s="12" t="str">
        <f aca="false">IF(OR($B1625="",V1625="",W1625=""),"",IFERROR(IF(OR(INDEX(Matches!$I$2:$I$201,MATCH($A1625&amp;"-10",Matches!$J$2:$J$201,0))="Void",INDEX(Matches!$G$2:$G$201,MATCH($A1625&amp;"-10",Matches!$J$2:$J$201,0))="",INDEX(Matches!$H$2:$H$201,MATCH($A1625&amp;"-10",Matches!$J$2:$J$201,0))=""),"",IF(AND($C1625&lt;&gt;"",INDEX(Matches!$F$2:$F$201,MATCH($A1625&amp;"-10",Matches!$J$2:$J$201,0))&lt;&gt;"",$C1625&gt;=INDEX(Matches!$F$2:$F$201,MATCH($A1625&amp;"-10",Matches!$J$2:$J$201,0))),"",IF(AND(V1625=INDEX(Matches!$G$2:$G$201,MATCH($A1625&amp;"-10",Matches!$J$2:$J$201,0)),W1625=INDEX(Matches!$H$2:$H$201,MATCH($A1625&amp;"-10",Matches!$J$2:$J$201,0))),5,IF(SIGN(V1625-W1625)&lt;&gt;SIGN(INDEX(Matches!$G$2:$G$201,MATCH($A1625&amp;"-10",Matches!$J$2:$J$201,0))-INDEX(Matches!$H$2:$H$201,MATCH($A1625&amp;"-10",Matches!$J$2:$J$201,0))),0,IF(V1625-W1625=INDEX(Matches!$G$2:$G$201,MATCH($A1625&amp;"-10",Matches!$J$2:$J$201,0))-INDEX(Matches!$H$2:$H$201,MATCH($A1625&amp;"-10",Matches!$J$2:$J$201,0)),3,2))))),""))</f>
        <v/>
      </c>
      <c r="AH1625" s="13" t="str">
        <f aca="false">IF($B1625="","",SUM(X1625:AG1625))</f>
        <v/>
      </c>
      <c r="AI1625" s="12" t="str">
        <f aca="false">IF($B1625="","",COUNTIF(X1625:AG1625,5))</f>
        <v/>
      </c>
      <c r="AJ1625" s="12" t="str">
        <f aca="false">IF($B1625="","",COUNTIF(X1625:AG1625,"&gt;=2"))</f>
        <v/>
      </c>
      <c r="AK1625" s="12" t="str">
        <f aca="false">IF($B1625="","",COUNT(X1625:AG1625))</f>
        <v/>
      </c>
    </row>
    <row r="1626" customFormat="false" ht="15" hidden="false" customHeight="false" outlineLevel="0" collapsed="false">
      <c r="A1626" s="7"/>
      <c r="B1626" s="7"/>
      <c r="C1626" s="11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12" t="str">
        <f aca="false">IF(OR($B1626="",D1626="",E1626=""),"",IFERROR(IF(OR(INDEX(Matches!$I$2:$I$201,MATCH($A1626&amp;"-1",Matches!$J$2:$J$201,0))="Void",INDEX(Matches!$G$2:$G$201,MATCH($A1626&amp;"-1",Matches!$J$2:$J$201,0))="",INDEX(Matches!$H$2:$H$201,MATCH($A1626&amp;"-1",Matches!$J$2:$J$201,0))=""),"",IF(AND($C1626&lt;&gt;"",INDEX(Matches!$F$2:$F$201,MATCH($A1626&amp;"-1",Matches!$J$2:$J$201,0))&lt;&gt;"",$C1626&gt;=INDEX(Matches!$F$2:$F$201,MATCH($A1626&amp;"-1",Matches!$J$2:$J$201,0))),"",IF(AND(D1626=INDEX(Matches!$G$2:$G$201,MATCH($A1626&amp;"-1",Matches!$J$2:$J$201,0)),E1626=INDEX(Matches!$H$2:$H$201,MATCH($A1626&amp;"-1",Matches!$J$2:$J$201,0))),5,IF(SIGN(D1626-E1626)&lt;&gt;SIGN(INDEX(Matches!$G$2:$G$201,MATCH($A1626&amp;"-1",Matches!$J$2:$J$201,0))-INDEX(Matches!$H$2:$H$201,MATCH($A1626&amp;"-1",Matches!$J$2:$J$201,0))),0,IF(D1626-E1626=INDEX(Matches!$G$2:$G$201,MATCH($A1626&amp;"-1",Matches!$J$2:$J$201,0))-INDEX(Matches!$H$2:$H$201,MATCH($A1626&amp;"-1",Matches!$J$2:$J$201,0)),3,2))))),""))</f>
        <v/>
      </c>
      <c r="Y1626" s="12" t="str">
        <f aca="false">IF(OR($B1626="",F1626="",G1626=""),"",IFERROR(IF(OR(INDEX(Matches!$I$2:$I$201,MATCH($A1626&amp;"-2",Matches!$J$2:$J$201,0))="Void",INDEX(Matches!$G$2:$G$201,MATCH($A1626&amp;"-2",Matches!$J$2:$J$201,0))="",INDEX(Matches!$H$2:$H$201,MATCH($A1626&amp;"-2",Matches!$J$2:$J$201,0))=""),"",IF(AND($C1626&lt;&gt;"",INDEX(Matches!$F$2:$F$201,MATCH($A1626&amp;"-2",Matches!$J$2:$J$201,0))&lt;&gt;"",$C1626&gt;=INDEX(Matches!$F$2:$F$201,MATCH($A1626&amp;"-2",Matches!$J$2:$J$201,0))),"",IF(AND(F1626=INDEX(Matches!$G$2:$G$201,MATCH($A1626&amp;"-2",Matches!$J$2:$J$201,0)),G1626=INDEX(Matches!$H$2:$H$201,MATCH($A1626&amp;"-2",Matches!$J$2:$J$201,0))),5,IF(SIGN(F1626-G1626)&lt;&gt;SIGN(INDEX(Matches!$G$2:$G$201,MATCH($A1626&amp;"-2",Matches!$J$2:$J$201,0))-INDEX(Matches!$H$2:$H$201,MATCH($A1626&amp;"-2",Matches!$J$2:$J$201,0))),0,IF(F1626-G1626=INDEX(Matches!$G$2:$G$201,MATCH($A1626&amp;"-2",Matches!$J$2:$J$201,0))-INDEX(Matches!$H$2:$H$201,MATCH($A1626&amp;"-2",Matches!$J$2:$J$201,0)),3,2))))),""))</f>
        <v/>
      </c>
      <c r="Z1626" s="12" t="str">
        <f aca="false">IF(OR($B1626="",H1626="",I1626=""),"",IFERROR(IF(OR(INDEX(Matches!$I$2:$I$201,MATCH($A1626&amp;"-3",Matches!$J$2:$J$201,0))="Void",INDEX(Matches!$G$2:$G$201,MATCH($A1626&amp;"-3",Matches!$J$2:$J$201,0))="",INDEX(Matches!$H$2:$H$201,MATCH($A1626&amp;"-3",Matches!$J$2:$J$201,0))=""),"",IF(AND($C1626&lt;&gt;"",INDEX(Matches!$F$2:$F$201,MATCH($A1626&amp;"-3",Matches!$J$2:$J$201,0))&lt;&gt;"",$C1626&gt;=INDEX(Matches!$F$2:$F$201,MATCH($A1626&amp;"-3",Matches!$J$2:$J$201,0))),"",IF(AND(H1626=INDEX(Matches!$G$2:$G$201,MATCH($A1626&amp;"-3",Matches!$J$2:$J$201,0)),I1626=INDEX(Matches!$H$2:$H$201,MATCH($A1626&amp;"-3",Matches!$J$2:$J$201,0))),5,IF(SIGN(H1626-I1626)&lt;&gt;SIGN(INDEX(Matches!$G$2:$G$201,MATCH($A1626&amp;"-3",Matches!$J$2:$J$201,0))-INDEX(Matches!$H$2:$H$201,MATCH($A1626&amp;"-3",Matches!$J$2:$J$201,0))),0,IF(H1626-I1626=INDEX(Matches!$G$2:$G$201,MATCH($A1626&amp;"-3",Matches!$J$2:$J$201,0))-INDEX(Matches!$H$2:$H$201,MATCH($A1626&amp;"-3",Matches!$J$2:$J$201,0)),3,2))))),""))</f>
        <v/>
      </c>
      <c r="AA1626" s="12" t="str">
        <f aca="false">IF(OR($B1626="",J1626="",K1626=""),"",IFERROR(IF(OR(INDEX(Matches!$I$2:$I$201,MATCH($A1626&amp;"-4",Matches!$J$2:$J$201,0))="Void",INDEX(Matches!$G$2:$G$201,MATCH($A1626&amp;"-4",Matches!$J$2:$J$201,0))="",INDEX(Matches!$H$2:$H$201,MATCH($A1626&amp;"-4",Matches!$J$2:$J$201,0))=""),"",IF(AND($C1626&lt;&gt;"",INDEX(Matches!$F$2:$F$201,MATCH($A1626&amp;"-4",Matches!$J$2:$J$201,0))&lt;&gt;"",$C1626&gt;=INDEX(Matches!$F$2:$F$201,MATCH($A1626&amp;"-4",Matches!$J$2:$J$201,0))),"",IF(AND(J1626=INDEX(Matches!$G$2:$G$201,MATCH($A1626&amp;"-4",Matches!$J$2:$J$201,0)),K1626=INDEX(Matches!$H$2:$H$201,MATCH($A1626&amp;"-4",Matches!$J$2:$J$201,0))),5,IF(SIGN(J1626-K1626)&lt;&gt;SIGN(INDEX(Matches!$G$2:$G$201,MATCH($A1626&amp;"-4",Matches!$J$2:$J$201,0))-INDEX(Matches!$H$2:$H$201,MATCH($A1626&amp;"-4",Matches!$J$2:$J$201,0))),0,IF(J1626-K1626=INDEX(Matches!$G$2:$G$201,MATCH($A1626&amp;"-4",Matches!$J$2:$J$201,0))-INDEX(Matches!$H$2:$H$201,MATCH($A1626&amp;"-4",Matches!$J$2:$J$201,0)),3,2))))),""))</f>
        <v/>
      </c>
      <c r="AB1626" s="12" t="str">
        <f aca="false">IF(OR($B1626="",L1626="",M1626=""),"",IFERROR(IF(OR(INDEX(Matches!$I$2:$I$201,MATCH($A1626&amp;"-5",Matches!$J$2:$J$201,0))="Void",INDEX(Matches!$G$2:$G$201,MATCH($A1626&amp;"-5",Matches!$J$2:$J$201,0))="",INDEX(Matches!$H$2:$H$201,MATCH($A1626&amp;"-5",Matches!$J$2:$J$201,0))=""),"",IF(AND($C1626&lt;&gt;"",INDEX(Matches!$F$2:$F$201,MATCH($A1626&amp;"-5",Matches!$J$2:$J$201,0))&lt;&gt;"",$C1626&gt;=INDEX(Matches!$F$2:$F$201,MATCH($A1626&amp;"-5",Matches!$J$2:$J$201,0))),"",IF(AND(L1626=INDEX(Matches!$G$2:$G$201,MATCH($A1626&amp;"-5",Matches!$J$2:$J$201,0)),M1626=INDEX(Matches!$H$2:$H$201,MATCH($A1626&amp;"-5",Matches!$J$2:$J$201,0))),5,IF(SIGN(L1626-M1626)&lt;&gt;SIGN(INDEX(Matches!$G$2:$G$201,MATCH($A1626&amp;"-5",Matches!$J$2:$J$201,0))-INDEX(Matches!$H$2:$H$201,MATCH($A1626&amp;"-5",Matches!$J$2:$J$201,0))),0,IF(L1626-M1626=INDEX(Matches!$G$2:$G$201,MATCH($A1626&amp;"-5",Matches!$J$2:$J$201,0))-INDEX(Matches!$H$2:$H$201,MATCH($A1626&amp;"-5",Matches!$J$2:$J$201,0)),3,2))))),""))</f>
        <v/>
      </c>
      <c r="AC1626" s="12" t="str">
        <f aca="false">IF(OR($B1626="",N1626="",O1626=""),"",IFERROR(IF(OR(INDEX(Matches!$I$2:$I$201,MATCH($A1626&amp;"-6",Matches!$J$2:$J$201,0))="Void",INDEX(Matches!$G$2:$G$201,MATCH($A1626&amp;"-6",Matches!$J$2:$J$201,0))="",INDEX(Matches!$H$2:$H$201,MATCH($A1626&amp;"-6",Matches!$J$2:$J$201,0))=""),"",IF(AND($C1626&lt;&gt;"",INDEX(Matches!$F$2:$F$201,MATCH($A1626&amp;"-6",Matches!$J$2:$J$201,0))&lt;&gt;"",$C1626&gt;=INDEX(Matches!$F$2:$F$201,MATCH($A1626&amp;"-6",Matches!$J$2:$J$201,0))),"",IF(AND(N1626=INDEX(Matches!$G$2:$G$201,MATCH($A1626&amp;"-6",Matches!$J$2:$J$201,0)),O1626=INDEX(Matches!$H$2:$H$201,MATCH($A1626&amp;"-6",Matches!$J$2:$J$201,0))),5,IF(SIGN(N1626-O1626)&lt;&gt;SIGN(INDEX(Matches!$G$2:$G$201,MATCH($A1626&amp;"-6",Matches!$J$2:$J$201,0))-INDEX(Matches!$H$2:$H$201,MATCH($A1626&amp;"-6",Matches!$J$2:$J$201,0))),0,IF(N1626-O1626=INDEX(Matches!$G$2:$G$201,MATCH($A1626&amp;"-6",Matches!$J$2:$J$201,0))-INDEX(Matches!$H$2:$H$201,MATCH($A1626&amp;"-6",Matches!$J$2:$J$201,0)),3,2))))),""))</f>
        <v/>
      </c>
      <c r="AD1626" s="12" t="str">
        <f aca="false">IF(OR($B1626="",P1626="",Q1626=""),"",IFERROR(IF(OR(INDEX(Matches!$I$2:$I$201,MATCH($A1626&amp;"-7",Matches!$J$2:$J$201,0))="Void",INDEX(Matches!$G$2:$G$201,MATCH($A1626&amp;"-7",Matches!$J$2:$J$201,0))="",INDEX(Matches!$H$2:$H$201,MATCH($A1626&amp;"-7",Matches!$J$2:$J$201,0))=""),"",IF(AND($C1626&lt;&gt;"",INDEX(Matches!$F$2:$F$201,MATCH($A1626&amp;"-7",Matches!$J$2:$J$201,0))&lt;&gt;"",$C1626&gt;=INDEX(Matches!$F$2:$F$201,MATCH($A1626&amp;"-7",Matches!$J$2:$J$201,0))),"",IF(AND(P1626=INDEX(Matches!$G$2:$G$201,MATCH($A1626&amp;"-7",Matches!$J$2:$J$201,0)),Q1626=INDEX(Matches!$H$2:$H$201,MATCH($A1626&amp;"-7",Matches!$J$2:$J$201,0))),5,IF(SIGN(P1626-Q1626)&lt;&gt;SIGN(INDEX(Matches!$G$2:$G$201,MATCH($A1626&amp;"-7",Matches!$J$2:$J$201,0))-INDEX(Matches!$H$2:$H$201,MATCH($A1626&amp;"-7",Matches!$J$2:$J$201,0))),0,IF(P1626-Q1626=INDEX(Matches!$G$2:$G$201,MATCH($A1626&amp;"-7",Matches!$J$2:$J$201,0))-INDEX(Matches!$H$2:$H$201,MATCH($A1626&amp;"-7",Matches!$J$2:$J$201,0)),3,2))))),""))</f>
        <v/>
      </c>
      <c r="AE1626" s="12" t="str">
        <f aca="false">IF(OR($B1626="",R1626="",S1626=""),"",IFERROR(IF(OR(INDEX(Matches!$I$2:$I$201,MATCH($A1626&amp;"-8",Matches!$J$2:$J$201,0))="Void",INDEX(Matches!$G$2:$G$201,MATCH($A1626&amp;"-8",Matches!$J$2:$J$201,0))="",INDEX(Matches!$H$2:$H$201,MATCH($A1626&amp;"-8",Matches!$J$2:$J$201,0))=""),"",IF(AND($C1626&lt;&gt;"",INDEX(Matches!$F$2:$F$201,MATCH($A1626&amp;"-8",Matches!$J$2:$J$201,0))&lt;&gt;"",$C1626&gt;=INDEX(Matches!$F$2:$F$201,MATCH($A1626&amp;"-8",Matches!$J$2:$J$201,0))),"",IF(AND(R1626=INDEX(Matches!$G$2:$G$201,MATCH($A1626&amp;"-8",Matches!$J$2:$J$201,0)),S1626=INDEX(Matches!$H$2:$H$201,MATCH($A1626&amp;"-8",Matches!$J$2:$J$201,0))),5,IF(SIGN(R1626-S1626)&lt;&gt;SIGN(INDEX(Matches!$G$2:$G$201,MATCH($A1626&amp;"-8",Matches!$J$2:$J$201,0))-INDEX(Matches!$H$2:$H$201,MATCH($A1626&amp;"-8",Matches!$J$2:$J$201,0))),0,IF(R1626-S1626=INDEX(Matches!$G$2:$G$201,MATCH($A1626&amp;"-8",Matches!$J$2:$J$201,0))-INDEX(Matches!$H$2:$H$201,MATCH($A1626&amp;"-8",Matches!$J$2:$J$201,0)),3,2))))),""))</f>
        <v/>
      </c>
      <c r="AF1626" s="12" t="str">
        <f aca="false">IF(OR($B1626="",T1626="",U1626=""),"",IFERROR(IF(OR(INDEX(Matches!$I$2:$I$201,MATCH($A1626&amp;"-9",Matches!$J$2:$J$201,0))="Void",INDEX(Matches!$G$2:$G$201,MATCH($A1626&amp;"-9",Matches!$J$2:$J$201,0))="",INDEX(Matches!$H$2:$H$201,MATCH($A1626&amp;"-9",Matches!$J$2:$J$201,0))=""),"",IF(AND($C1626&lt;&gt;"",INDEX(Matches!$F$2:$F$201,MATCH($A1626&amp;"-9",Matches!$J$2:$J$201,0))&lt;&gt;"",$C1626&gt;=INDEX(Matches!$F$2:$F$201,MATCH($A1626&amp;"-9",Matches!$J$2:$J$201,0))),"",IF(AND(T1626=INDEX(Matches!$G$2:$G$201,MATCH($A1626&amp;"-9",Matches!$J$2:$J$201,0)),U1626=INDEX(Matches!$H$2:$H$201,MATCH($A1626&amp;"-9",Matches!$J$2:$J$201,0))),5,IF(SIGN(T1626-U1626)&lt;&gt;SIGN(INDEX(Matches!$G$2:$G$201,MATCH($A1626&amp;"-9",Matches!$J$2:$J$201,0))-INDEX(Matches!$H$2:$H$201,MATCH($A1626&amp;"-9",Matches!$J$2:$J$201,0))),0,IF(T1626-U1626=INDEX(Matches!$G$2:$G$201,MATCH($A1626&amp;"-9",Matches!$J$2:$J$201,0))-INDEX(Matches!$H$2:$H$201,MATCH($A1626&amp;"-9",Matches!$J$2:$J$201,0)),3,2))))),""))</f>
        <v/>
      </c>
      <c r="AG1626" s="12" t="str">
        <f aca="false">IF(OR($B1626="",V1626="",W1626=""),"",IFERROR(IF(OR(INDEX(Matches!$I$2:$I$201,MATCH($A1626&amp;"-10",Matches!$J$2:$J$201,0))="Void",INDEX(Matches!$G$2:$G$201,MATCH($A1626&amp;"-10",Matches!$J$2:$J$201,0))="",INDEX(Matches!$H$2:$H$201,MATCH($A1626&amp;"-10",Matches!$J$2:$J$201,0))=""),"",IF(AND($C1626&lt;&gt;"",INDEX(Matches!$F$2:$F$201,MATCH($A1626&amp;"-10",Matches!$J$2:$J$201,0))&lt;&gt;"",$C1626&gt;=INDEX(Matches!$F$2:$F$201,MATCH($A1626&amp;"-10",Matches!$J$2:$J$201,0))),"",IF(AND(V1626=INDEX(Matches!$G$2:$G$201,MATCH($A1626&amp;"-10",Matches!$J$2:$J$201,0)),W1626=INDEX(Matches!$H$2:$H$201,MATCH($A1626&amp;"-10",Matches!$J$2:$J$201,0))),5,IF(SIGN(V1626-W1626)&lt;&gt;SIGN(INDEX(Matches!$G$2:$G$201,MATCH($A1626&amp;"-10",Matches!$J$2:$J$201,0))-INDEX(Matches!$H$2:$H$201,MATCH($A1626&amp;"-10",Matches!$J$2:$J$201,0))),0,IF(V1626-W1626=INDEX(Matches!$G$2:$G$201,MATCH($A1626&amp;"-10",Matches!$J$2:$J$201,0))-INDEX(Matches!$H$2:$H$201,MATCH($A1626&amp;"-10",Matches!$J$2:$J$201,0)),3,2))))),""))</f>
        <v/>
      </c>
      <c r="AH1626" s="13" t="str">
        <f aca="false">IF($B1626="","",SUM(X1626:AG1626))</f>
        <v/>
      </c>
      <c r="AI1626" s="12" t="str">
        <f aca="false">IF($B1626="","",COUNTIF(X1626:AG1626,5))</f>
        <v/>
      </c>
      <c r="AJ1626" s="12" t="str">
        <f aca="false">IF($B1626="","",COUNTIF(X1626:AG1626,"&gt;=2"))</f>
        <v/>
      </c>
      <c r="AK1626" s="12" t="str">
        <f aca="false">IF($B1626="","",COUNT(X1626:AG1626))</f>
        <v/>
      </c>
    </row>
    <row r="1627" customFormat="false" ht="15" hidden="false" customHeight="false" outlineLevel="0" collapsed="false">
      <c r="A1627" s="7"/>
      <c r="B1627" s="7"/>
      <c r="C1627" s="11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12" t="str">
        <f aca="false">IF(OR($B1627="",D1627="",E1627=""),"",IFERROR(IF(OR(INDEX(Matches!$I$2:$I$201,MATCH($A1627&amp;"-1",Matches!$J$2:$J$201,0))="Void",INDEX(Matches!$G$2:$G$201,MATCH($A1627&amp;"-1",Matches!$J$2:$J$201,0))="",INDEX(Matches!$H$2:$H$201,MATCH($A1627&amp;"-1",Matches!$J$2:$J$201,0))=""),"",IF(AND($C1627&lt;&gt;"",INDEX(Matches!$F$2:$F$201,MATCH($A1627&amp;"-1",Matches!$J$2:$J$201,0))&lt;&gt;"",$C1627&gt;=INDEX(Matches!$F$2:$F$201,MATCH($A1627&amp;"-1",Matches!$J$2:$J$201,0))),"",IF(AND(D1627=INDEX(Matches!$G$2:$G$201,MATCH($A1627&amp;"-1",Matches!$J$2:$J$201,0)),E1627=INDEX(Matches!$H$2:$H$201,MATCH($A1627&amp;"-1",Matches!$J$2:$J$201,0))),5,IF(SIGN(D1627-E1627)&lt;&gt;SIGN(INDEX(Matches!$G$2:$G$201,MATCH($A1627&amp;"-1",Matches!$J$2:$J$201,0))-INDEX(Matches!$H$2:$H$201,MATCH($A1627&amp;"-1",Matches!$J$2:$J$201,0))),0,IF(D1627-E1627=INDEX(Matches!$G$2:$G$201,MATCH($A1627&amp;"-1",Matches!$J$2:$J$201,0))-INDEX(Matches!$H$2:$H$201,MATCH($A1627&amp;"-1",Matches!$J$2:$J$201,0)),3,2))))),""))</f>
        <v/>
      </c>
      <c r="Y1627" s="12" t="str">
        <f aca="false">IF(OR($B1627="",F1627="",G1627=""),"",IFERROR(IF(OR(INDEX(Matches!$I$2:$I$201,MATCH($A1627&amp;"-2",Matches!$J$2:$J$201,0))="Void",INDEX(Matches!$G$2:$G$201,MATCH($A1627&amp;"-2",Matches!$J$2:$J$201,0))="",INDEX(Matches!$H$2:$H$201,MATCH($A1627&amp;"-2",Matches!$J$2:$J$201,0))=""),"",IF(AND($C1627&lt;&gt;"",INDEX(Matches!$F$2:$F$201,MATCH($A1627&amp;"-2",Matches!$J$2:$J$201,0))&lt;&gt;"",$C1627&gt;=INDEX(Matches!$F$2:$F$201,MATCH($A1627&amp;"-2",Matches!$J$2:$J$201,0))),"",IF(AND(F1627=INDEX(Matches!$G$2:$G$201,MATCH($A1627&amp;"-2",Matches!$J$2:$J$201,0)),G1627=INDEX(Matches!$H$2:$H$201,MATCH($A1627&amp;"-2",Matches!$J$2:$J$201,0))),5,IF(SIGN(F1627-G1627)&lt;&gt;SIGN(INDEX(Matches!$G$2:$G$201,MATCH($A1627&amp;"-2",Matches!$J$2:$J$201,0))-INDEX(Matches!$H$2:$H$201,MATCH($A1627&amp;"-2",Matches!$J$2:$J$201,0))),0,IF(F1627-G1627=INDEX(Matches!$G$2:$G$201,MATCH($A1627&amp;"-2",Matches!$J$2:$J$201,0))-INDEX(Matches!$H$2:$H$201,MATCH($A1627&amp;"-2",Matches!$J$2:$J$201,0)),3,2))))),""))</f>
        <v/>
      </c>
      <c r="Z1627" s="12" t="str">
        <f aca="false">IF(OR($B1627="",H1627="",I1627=""),"",IFERROR(IF(OR(INDEX(Matches!$I$2:$I$201,MATCH($A1627&amp;"-3",Matches!$J$2:$J$201,0))="Void",INDEX(Matches!$G$2:$G$201,MATCH($A1627&amp;"-3",Matches!$J$2:$J$201,0))="",INDEX(Matches!$H$2:$H$201,MATCH($A1627&amp;"-3",Matches!$J$2:$J$201,0))=""),"",IF(AND($C1627&lt;&gt;"",INDEX(Matches!$F$2:$F$201,MATCH($A1627&amp;"-3",Matches!$J$2:$J$201,0))&lt;&gt;"",$C1627&gt;=INDEX(Matches!$F$2:$F$201,MATCH($A1627&amp;"-3",Matches!$J$2:$J$201,0))),"",IF(AND(H1627=INDEX(Matches!$G$2:$G$201,MATCH($A1627&amp;"-3",Matches!$J$2:$J$201,0)),I1627=INDEX(Matches!$H$2:$H$201,MATCH($A1627&amp;"-3",Matches!$J$2:$J$201,0))),5,IF(SIGN(H1627-I1627)&lt;&gt;SIGN(INDEX(Matches!$G$2:$G$201,MATCH($A1627&amp;"-3",Matches!$J$2:$J$201,0))-INDEX(Matches!$H$2:$H$201,MATCH($A1627&amp;"-3",Matches!$J$2:$J$201,0))),0,IF(H1627-I1627=INDEX(Matches!$G$2:$G$201,MATCH($A1627&amp;"-3",Matches!$J$2:$J$201,0))-INDEX(Matches!$H$2:$H$201,MATCH($A1627&amp;"-3",Matches!$J$2:$J$201,0)),3,2))))),""))</f>
        <v/>
      </c>
      <c r="AA1627" s="12" t="str">
        <f aca="false">IF(OR($B1627="",J1627="",K1627=""),"",IFERROR(IF(OR(INDEX(Matches!$I$2:$I$201,MATCH($A1627&amp;"-4",Matches!$J$2:$J$201,0))="Void",INDEX(Matches!$G$2:$G$201,MATCH($A1627&amp;"-4",Matches!$J$2:$J$201,0))="",INDEX(Matches!$H$2:$H$201,MATCH($A1627&amp;"-4",Matches!$J$2:$J$201,0))=""),"",IF(AND($C1627&lt;&gt;"",INDEX(Matches!$F$2:$F$201,MATCH($A1627&amp;"-4",Matches!$J$2:$J$201,0))&lt;&gt;"",$C1627&gt;=INDEX(Matches!$F$2:$F$201,MATCH($A1627&amp;"-4",Matches!$J$2:$J$201,0))),"",IF(AND(J1627=INDEX(Matches!$G$2:$G$201,MATCH($A1627&amp;"-4",Matches!$J$2:$J$201,0)),K1627=INDEX(Matches!$H$2:$H$201,MATCH($A1627&amp;"-4",Matches!$J$2:$J$201,0))),5,IF(SIGN(J1627-K1627)&lt;&gt;SIGN(INDEX(Matches!$G$2:$G$201,MATCH($A1627&amp;"-4",Matches!$J$2:$J$201,0))-INDEX(Matches!$H$2:$H$201,MATCH($A1627&amp;"-4",Matches!$J$2:$J$201,0))),0,IF(J1627-K1627=INDEX(Matches!$G$2:$G$201,MATCH($A1627&amp;"-4",Matches!$J$2:$J$201,0))-INDEX(Matches!$H$2:$H$201,MATCH($A1627&amp;"-4",Matches!$J$2:$J$201,0)),3,2))))),""))</f>
        <v/>
      </c>
      <c r="AB1627" s="12" t="str">
        <f aca="false">IF(OR($B1627="",L1627="",M1627=""),"",IFERROR(IF(OR(INDEX(Matches!$I$2:$I$201,MATCH($A1627&amp;"-5",Matches!$J$2:$J$201,0))="Void",INDEX(Matches!$G$2:$G$201,MATCH($A1627&amp;"-5",Matches!$J$2:$J$201,0))="",INDEX(Matches!$H$2:$H$201,MATCH($A1627&amp;"-5",Matches!$J$2:$J$201,0))=""),"",IF(AND($C1627&lt;&gt;"",INDEX(Matches!$F$2:$F$201,MATCH($A1627&amp;"-5",Matches!$J$2:$J$201,0))&lt;&gt;"",$C1627&gt;=INDEX(Matches!$F$2:$F$201,MATCH($A1627&amp;"-5",Matches!$J$2:$J$201,0))),"",IF(AND(L1627=INDEX(Matches!$G$2:$G$201,MATCH($A1627&amp;"-5",Matches!$J$2:$J$201,0)),M1627=INDEX(Matches!$H$2:$H$201,MATCH($A1627&amp;"-5",Matches!$J$2:$J$201,0))),5,IF(SIGN(L1627-M1627)&lt;&gt;SIGN(INDEX(Matches!$G$2:$G$201,MATCH($A1627&amp;"-5",Matches!$J$2:$J$201,0))-INDEX(Matches!$H$2:$H$201,MATCH($A1627&amp;"-5",Matches!$J$2:$J$201,0))),0,IF(L1627-M1627=INDEX(Matches!$G$2:$G$201,MATCH($A1627&amp;"-5",Matches!$J$2:$J$201,0))-INDEX(Matches!$H$2:$H$201,MATCH($A1627&amp;"-5",Matches!$J$2:$J$201,0)),3,2))))),""))</f>
        <v/>
      </c>
      <c r="AC1627" s="12" t="str">
        <f aca="false">IF(OR($B1627="",N1627="",O1627=""),"",IFERROR(IF(OR(INDEX(Matches!$I$2:$I$201,MATCH($A1627&amp;"-6",Matches!$J$2:$J$201,0))="Void",INDEX(Matches!$G$2:$G$201,MATCH($A1627&amp;"-6",Matches!$J$2:$J$201,0))="",INDEX(Matches!$H$2:$H$201,MATCH($A1627&amp;"-6",Matches!$J$2:$J$201,0))=""),"",IF(AND($C1627&lt;&gt;"",INDEX(Matches!$F$2:$F$201,MATCH($A1627&amp;"-6",Matches!$J$2:$J$201,0))&lt;&gt;"",$C1627&gt;=INDEX(Matches!$F$2:$F$201,MATCH($A1627&amp;"-6",Matches!$J$2:$J$201,0))),"",IF(AND(N1627=INDEX(Matches!$G$2:$G$201,MATCH($A1627&amp;"-6",Matches!$J$2:$J$201,0)),O1627=INDEX(Matches!$H$2:$H$201,MATCH($A1627&amp;"-6",Matches!$J$2:$J$201,0))),5,IF(SIGN(N1627-O1627)&lt;&gt;SIGN(INDEX(Matches!$G$2:$G$201,MATCH($A1627&amp;"-6",Matches!$J$2:$J$201,0))-INDEX(Matches!$H$2:$H$201,MATCH($A1627&amp;"-6",Matches!$J$2:$J$201,0))),0,IF(N1627-O1627=INDEX(Matches!$G$2:$G$201,MATCH($A1627&amp;"-6",Matches!$J$2:$J$201,0))-INDEX(Matches!$H$2:$H$201,MATCH($A1627&amp;"-6",Matches!$J$2:$J$201,0)),3,2))))),""))</f>
        <v/>
      </c>
      <c r="AD1627" s="12" t="str">
        <f aca="false">IF(OR($B1627="",P1627="",Q1627=""),"",IFERROR(IF(OR(INDEX(Matches!$I$2:$I$201,MATCH($A1627&amp;"-7",Matches!$J$2:$J$201,0))="Void",INDEX(Matches!$G$2:$G$201,MATCH($A1627&amp;"-7",Matches!$J$2:$J$201,0))="",INDEX(Matches!$H$2:$H$201,MATCH($A1627&amp;"-7",Matches!$J$2:$J$201,0))=""),"",IF(AND($C1627&lt;&gt;"",INDEX(Matches!$F$2:$F$201,MATCH($A1627&amp;"-7",Matches!$J$2:$J$201,0))&lt;&gt;"",$C1627&gt;=INDEX(Matches!$F$2:$F$201,MATCH($A1627&amp;"-7",Matches!$J$2:$J$201,0))),"",IF(AND(P1627=INDEX(Matches!$G$2:$G$201,MATCH($A1627&amp;"-7",Matches!$J$2:$J$201,0)),Q1627=INDEX(Matches!$H$2:$H$201,MATCH($A1627&amp;"-7",Matches!$J$2:$J$201,0))),5,IF(SIGN(P1627-Q1627)&lt;&gt;SIGN(INDEX(Matches!$G$2:$G$201,MATCH($A1627&amp;"-7",Matches!$J$2:$J$201,0))-INDEX(Matches!$H$2:$H$201,MATCH($A1627&amp;"-7",Matches!$J$2:$J$201,0))),0,IF(P1627-Q1627=INDEX(Matches!$G$2:$G$201,MATCH($A1627&amp;"-7",Matches!$J$2:$J$201,0))-INDEX(Matches!$H$2:$H$201,MATCH($A1627&amp;"-7",Matches!$J$2:$J$201,0)),3,2))))),""))</f>
        <v/>
      </c>
      <c r="AE1627" s="12" t="str">
        <f aca="false">IF(OR($B1627="",R1627="",S1627=""),"",IFERROR(IF(OR(INDEX(Matches!$I$2:$I$201,MATCH($A1627&amp;"-8",Matches!$J$2:$J$201,0))="Void",INDEX(Matches!$G$2:$G$201,MATCH($A1627&amp;"-8",Matches!$J$2:$J$201,0))="",INDEX(Matches!$H$2:$H$201,MATCH($A1627&amp;"-8",Matches!$J$2:$J$201,0))=""),"",IF(AND($C1627&lt;&gt;"",INDEX(Matches!$F$2:$F$201,MATCH($A1627&amp;"-8",Matches!$J$2:$J$201,0))&lt;&gt;"",$C1627&gt;=INDEX(Matches!$F$2:$F$201,MATCH($A1627&amp;"-8",Matches!$J$2:$J$201,0))),"",IF(AND(R1627=INDEX(Matches!$G$2:$G$201,MATCH($A1627&amp;"-8",Matches!$J$2:$J$201,0)),S1627=INDEX(Matches!$H$2:$H$201,MATCH($A1627&amp;"-8",Matches!$J$2:$J$201,0))),5,IF(SIGN(R1627-S1627)&lt;&gt;SIGN(INDEX(Matches!$G$2:$G$201,MATCH($A1627&amp;"-8",Matches!$J$2:$J$201,0))-INDEX(Matches!$H$2:$H$201,MATCH($A1627&amp;"-8",Matches!$J$2:$J$201,0))),0,IF(R1627-S1627=INDEX(Matches!$G$2:$G$201,MATCH($A1627&amp;"-8",Matches!$J$2:$J$201,0))-INDEX(Matches!$H$2:$H$201,MATCH($A1627&amp;"-8",Matches!$J$2:$J$201,0)),3,2))))),""))</f>
        <v/>
      </c>
      <c r="AF1627" s="12" t="str">
        <f aca="false">IF(OR($B1627="",T1627="",U1627=""),"",IFERROR(IF(OR(INDEX(Matches!$I$2:$I$201,MATCH($A1627&amp;"-9",Matches!$J$2:$J$201,0))="Void",INDEX(Matches!$G$2:$G$201,MATCH($A1627&amp;"-9",Matches!$J$2:$J$201,0))="",INDEX(Matches!$H$2:$H$201,MATCH($A1627&amp;"-9",Matches!$J$2:$J$201,0))=""),"",IF(AND($C1627&lt;&gt;"",INDEX(Matches!$F$2:$F$201,MATCH($A1627&amp;"-9",Matches!$J$2:$J$201,0))&lt;&gt;"",$C1627&gt;=INDEX(Matches!$F$2:$F$201,MATCH($A1627&amp;"-9",Matches!$J$2:$J$201,0))),"",IF(AND(T1627=INDEX(Matches!$G$2:$G$201,MATCH($A1627&amp;"-9",Matches!$J$2:$J$201,0)),U1627=INDEX(Matches!$H$2:$H$201,MATCH($A1627&amp;"-9",Matches!$J$2:$J$201,0))),5,IF(SIGN(T1627-U1627)&lt;&gt;SIGN(INDEX(Matches!$G$2:$G$201,MATCH($A1627&amp;"-9",Matches!$J$2:$J$201,0))-INDEX(Matches!$H$2:$H$201,MATCH($A1627&amp;"-9",Matches!$J$2:$J$201,0))),0,IF(T1627-U1627=INDEX(Matches!$G$2:$G$201,MATCH($A1627&amp;"-9",Matches!$J$2:$J$201,0))-INDEX(Matches!$H$2:$H$201,MATCH($A1627&amp;"-9",Matches!$J$2:$J$201,0)),3,2))))),""))</f>
        <v/>
      </c>
      <c r="AG1627" s="12" t="str">
        <f aca="false">IF(OR($B1627="",V1627="",W1627=""),"",IFERROR(IF(OR(INDEX(Matches!$I$2:$I$201,MATCH($A1627&amp;"-10",Matches!$J$2:$J$201,0))="Void",INDEX(Matches!$G$2:$G$201,MATCH($A1627&amp;"-10",Matches!$J$2:$J$201,0))="",INDEX(Matches!$H$2:$H$201,MATCH($A1627&amp;"-10",Matches!$J$2:$J$201,0))=""),"",IF(AND($C1627&lt;&gt;"",INDEX(Matches!$F$2:$F$201,MATCH($A1627&amp;"-10",Matches!$J$2:$J$201,0))&lt;&gt;"",$C1627&gt;=INDEX(Matches!$F$2:$F$201,MATCH($A1627&amp;"-10",Matches!$J$2:$J$201,0))),"",IF(AND(V1627=INDEX(Matches!$G$2:$G$201,MATCH($A1627&amp;"-10",Matches!$J$2:$J$201,0)),W1627=INDEX(Matches!$H$2:$H$201,MATCH($A1627&amp;"-10",Matches!$J$2:$J$201,0))),5,IF(SIGN(V1627-W1627)&lt;&gt;SIGN(INDEX(Matches!$G$2:$G$201,MATCH($A1627&amp;"-10",Matches!$J$2:$J$201,0))-INDEX(Matches!$H$2:$H$201,MATCH($A1627&amp;"-10",Matches!$J$2:$J$201,0))),0,IF(V1627-W1627=INDEX(Matches!$G$2:$G$201,MATCH($A1627&amp;"-10",Matches!$J$2:$J$201,0))-INDEX(Matches!$H$2:$H$201,MATCH($A1627&amp;"-10",Matches!$J$2:$J$201,0)),3,2))))),""))</f>
        <v/>
      </c>
      <c r="AH1627" s="13" t="str">
        <f aca="false">IF($B1627="","",SUM(X1627:AG1627))</f>
        <v/>
      </c>
      <c r="AI1627" s="12" t="str">
        <f aca="false">IF($B1627="","",COUNTIF(X1627:AG1627,5))</f>
        <v/>
      </c>
      <c r="AJ1627" s="12" t="str">
        <f aca="false">IF($B1627="","",COUNTIF(X1627:AG1627,"&gt;=2"))</f>
        <v/>
      </c>
      <c r="AK1627" s="12" t="str">
        <f aca="false">IF($B1627="","",COUNT(X1627:AG1627))</f>
        <v/>
      </c>
    </row>
    <row r="1628" customFormat="false" ht="15" hidden="false" customHeight="false" outlineLevel="0" collapsed="false">
      <c r="A1628" s="7"/>
      <c r="B1628" s="7"/>
      <c r="C1628" s="11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12" t="str">
        <f aca="false">IF(OR($B1628="",D1628="",E1628=""),"",IFERROR(IF(OR(INDEX(Matches!$I$2:$I$201,MATCH($A1628&amp;"-1",Matches!$J$2:$J$201,0))="Void",INDEX(Matches!$G$2:$G$201,MATCH($A1628&amp;"-1",Matches!$J$2:$J$201,0))="",INDEX(Matches!$H$2:$H$201,MATCH($A1628&amp;"-1",Matches!$J$2:$J$201,0))=""),"",IF(AND($C1628&lt;&gt;"",INDEX(Matches!$F$2:$F$201,MATCH($A1628&amp;"-1",Matches!$J$2:$J$201,0))&lt;&gt;"",$C1628&gt;=INDEX(Matches!$F$2:$F$201,MATCH($A1628&amp;"-1",Matches!$J$2:$J$201,0))),"",IF(AND(D1628=INDEX(Matches!$G$2:$G$201,MATCH($A1628&amp;"-1",Matches!$J$2:$J$201,0)),E1628=INDEX(Matches!$H$2:$H$201,MATCH($A1628&amp;"-1",Matches!$J$2:$J$201,0))),5,IF(SIGN(D1628-E1628)&lt;&gt;SIGN(INDEX(Matches!$G$2:$G$201,MATCH($A1628&amp;"-1",Matches!$J$2:$J$201,0))-INDEX(Matches!$H$2:$H$201,MATCH($A1628&amp;"-1",Matches!$J$2:$J$201,0))),0,IF(D1628-E1628=INDEX(Matches!$G$2:$G$201,MATCH($A1628&amp;"-1",Matches!$J$2:$J$201,0))-INDEX(Matches!$H$2:$H$201,MATCH($A1628&amp;"-1",Matches!$J$2:$J$201,0)),3,2))))),""))</f>
        <v/>
      </c>
      <c r="Y1628" s="12" t="str">
        <f aca="false">IF(OR($B1628="",F1628="",G1628=""),"",IFERROR(IF(OR(INDEX(Matches!$I$2:$I$201,MATCH($A1628&amp;"-2",Matches!$J$2:$J$201,0))="Void",INDEX(Matches!$G$2:$G$201,MATCH($A1628&amp;"-2",Matches!$J$2:$J$201,0))="",INDEX(Matches!$H$2:$H$201,MATCH($A1628&amp;"-2",Matches!$J$2:$J$201,0))=""),"",IF(AND($C1628&lt;&gt;"",INDEX(Matches!$F$2:$F$201,MATCH($A1628&amp;"-2",Matches!$J$2:$J$201,0))&lt;&gt;"",$C1628&gt;=INDEX(Matches!$F$2:$F$201,MATCH($A1628&amp;"-2",Matches!$J$2:$J$201,0))),"",IF(AND(F1628=INDEX(Matches!$G$2:$G$201,MATCH($A1628&amp;"-2",Matches!$J$2:$J$201,0)),G1628=INDEX(Matches!$H$2:$H$201,MATCH($A1628&amp;"-2",Matches!$J$2:$J$201,0))),5,IF(SIGN(F1628-G1628)&lt;&gt;SIGN(INDEX(Matches!$G$2:$G$201,MATCH($A1628&amp;"-2",Matches!$J$2:$J$201,0))-INDEX(Matches!$H$2:$H$201,MATCH($A1628&amp;"-2",Matches!$J$2:$J$201,0))),0,IF(F1628-G1628=INDEX(Matches!$G$2:$G$201,MATCH($A1628&amp;"-2",Matches!$J$2:$J$201,0))-INDEX(Matches!$H$2:$H$201,MATCH($A1628&amp;"-2",Matches!$J$2:$J$201,0)),3,2))))),""))</f>
        <v/>
      </c>
      <c r="Z1628" s="12" t="str">
        <f aca="false">IF(OR($B1628="",H1628="",I1628=""),"",IFERROR(IF(OR(INDEX(Matches!$I$2:$I$201,MATCH($A1628&amp;"-3",Matches!$J$2:$J$201,0))="Void",INDEX(Matches!$G$2:$G$201,MATCH($A1628&amp;"-3",Matches!$J$2:$J$201,0))="",INDEX(Matches!$H$2:$H$201,MATCH($A1628&amp;"-3",Matches!$J$2:$J$201,0))=""),"",IF(AND($C1628&lt;&gt;"",INDEX(Matches!$F$2:$F$201,MATCH($A1628&amp;"-3",Matches!$J$2:$J$201,0))&lt;&gt;"",$C1628&gt;=INDEX(Matches!$F$2:$F$201,MATCH($A1628&amp;"-3",Matches!$J$2:$J$201,0))),"",IF(AND(H1628=INDEX(Matches!$G$2:$G$201,MATCH($A1628&amp;"-3",Matches!$J$2:$J$201,0)),I1628=INDEX(Matches!$H$2:$H$201,MATCH($A1628&amp;"-3",Matches!$J$2:$J$201,0))),5,IF(SIGN(H1628-I1628)&lt;&gt;SIGN(INDEX(Matches!$G$2:$G$201,MATCH($A1628&amp;"-3",Matches!$J$2:$J$201,0))-INDEX(Matches!$H$2:$H$201,MATCH($A1628&amp;"-3",Matches!$J$2:$J$201,0))),0,IF(H1628-I1628=INDEX(Matches!$G$2:$G$201,MATCH($A1628&amp;"-3",Matches!$J$2:$J$201,0))-INDEX(Matches!$H$2:$H$201,MATCH($A1628&amp;"-3",Matches!$J$2:$J$201,0)),3,2))))),""))</f>
        <v/>
      </c>
      <c r="AA1628" s="12" t="str">
        <f aca="false">IF(OR($B1628="",J1628="",K1628=""),"",IFERROR(IF(OR(INDEX(Matches!$I$2:$I$201,MATCH($A1628&amp;"-4",Matches!$J$2:$J$201,0))="Void",INDEX(Matches!$G$2:$G$201,MATCH($A1628&amp;"-4",Matches!$J$2:$J$201,0))="",INDEX(Matches!$H$2:$H$201,MATCH($A1628&amp;"-4",Matches!$J$2:$J$201,0))=""),"",IF(AND($C1628&lt;&gt;"",INDEX(Matches!$F$2:$F$201,MATCH($A1628&amp;"-4",Matches!$J$2:$J$201,0))&lt;&gt;"",$C1628&gt;=INDEX(Matches!$F$2:$F$201,MATCH($A1628&amp;"-4",Matches!$J$2:$J$201,0))),"",IF(AND(J1628=INDEX(Matches!$G$2:$G$201,MATCH($A1628&amp;"-4",Matches!$J$2:$J$201,0)),K1628=INDEX(Matches!$H$2:$H$201,MATCH($A1628&amp;"-4",Matches!$J$2:$J$201,0))),5,IF(SIGN(J1628-K1628)&lt;&gt;SIGN(INDEX(Matches!$G$2:$G$201,MATCH($A1628&amp;"-4",Matches!$J$2:$J$201,0))-INDEX(Matches!$H$2:$H$201,MATCH($A1628&amp;"-4",Matches!$J$2:$J$201,0))),0,IF(J1628-K1628=INDEX(Matches!$G$2:$G$201,MATCH($A1628&amp;"-4",Matches!$J$2:$J$201,0))-INDEX(Matches!$H$2:$H$201,MATCH($A1628&amp;"-4",Matches!$J$2:$J$201,0)),3,2))))),""))</f>
        <v/>
      </c>
      <c r="AB1628" s="12" t="str">
        <f aca="false">IF(OR($B1628="",L1628="",M1628=""),"",IFERROR(IF(OR(INDEX(Matches!$I$2:$I$201,MATCH($A1628&amp;"-5",Matches!$J$2:$J$201,0))="Void",INDEX(Matches!$G$2:$G$201,MATCH($A1628&amp;"-5",Matches!$J$2:$J$201,0))="",INDEX(Matches!$H$2:$H$201,MATCH($A1628&amp;"-5",Matches!$J$2:$J$201,0))=""),"",IF(AND($C1628&lt;&gt;"",INDEX(Matches!$F$2:$F$201,MATCH($A1628&amp;"-5",Matches!$J$2:$J$201,0))&lt;&gt;"",$C1628&gt;=INDEX(Matches!$F$2:$F$201,MATCH($A1628&amp;"-5",Matches!$J$2:$J$201,0))),"",IF(AND(L1628=INDEX(Matches!$G$2:$G$201,MATCH($A1628&amp;"-5",Matches!$J$2:$J$201,0)),M1628=INDEX(Matches!$H$2:$H$201,MATCH($A1628&amp;"-5",Matches!$J$2:$J$201,0))),5,IF(SIGN(L1628-M1628)&lt;&gt;SIGN(INDEX(Matches!$G$2:$G$201,MATCH($A1628&amp;"-5",Matches!$J$2:$J$201,0))-INDEX(Matches!$H$2:$H$201,MATCH($A1628&amp;"-5",Matches!$J$2:$J$201,0))),0,IF(L1628-M1628=INDEX(Matches!$G$2:$G$201,MATCH($A1628&amp;"-5",Matches!$J$2:$J$201,0))-INDEX(Matches!$H$2:$H$201,MATCH($A1628&amp;"-5",Matches!$J$2:$J$201,0)),3,2))))),""))</f>
        <v/>
      </c>
      <c r="AC1628" s="12" t="str">
        <f aca="false">IF(OR($B1628="",N1628="",O1628=""),"",IFERROR(IF(OR(INDEX(Matches!$I$2:$I$201,MATCH($A1628&amp;"-6",Matches!$J$2:$J$201,0))="Void",INDEX(Matches!$G$2:$G$201,MATCH($A1628&amp;"-6",Matches!$J$2:$J$201,0))="",INDEX(Matches!$H$2:$H$201,MATCH($A1628&amp;"-6",Matches!$J$2:$J$201,0))=""),"",IF(AND($C1628&lt;&gt;"",INDEX(Matches!$F$2:$F$201,MATCH($A1628&amp;"-6",Matches!$J$2:$J$201,0))&lt;&gt;"",$C1628&gt;=INDEX(Matches!$F$2:$F$201,MATCH($A1628&amp;"-6",Matches!$J$2:$J$201,0))),"",IF(AND(N1628=INDEX(Matches!$G$2:$G$201,MATCH($A1628&amp;"-6",Matches!$J$2:$J$201,0)),O1628=INDEX(Matches!$H$2:$H$201,MATCH($A1628&amp;"-6",Matches!$J$2:$J$201,0))),5,IF(SIGN(N1628-O1628)&lt;&gt;SIGN(INDEX(Matches!$G$2:$G$201,MATCH($A1628&amp;"-6",Matches!$J$2:$J$201,0))-INDEX(Matches!$H$2:$H$201,MATCH($A1628&amp;"-6",Matches!$J$2:$J$201,0))),0,IF(N1628-O1628=INDEX(Matches!$G$2:$G$201,MATCH($A1628&amp;"-6",Matches!$J$2:$J$201,0))-INDEX(Matches!$H$2:$H$201,MATCH($A1628&amp;"-6",Matches!$J$2:$J$201,0)),3,2))))),""))</f>
        <v/>
      </c>
      <c r="AD1628" s="12" t="str">
        <f aca="false">IF(OR($B1628="",P1628="",Q1628=""),"",IFERROR(IF(OR(INDEX(Matches!$I$2:$I$201,MATCH($A1628&amp;"-7",Matches!$J$2:$J$201,0))="Void",INDEX(Matches!$G$2:$G$201,MATCH($A1628&amp;"-7",Matches!$J$2:$J$201,0))="",INDEX(Matches!$H$2:$H$201,MATCH($A1628&amp;"-7",Matches!$J$2:$J$201,0))=""),"",IF(AND($C1628&lt;&gt;"",INDEX(Matches!$F$2:$F$201,MATCH($A1628&amp;"-7",Matches!$J$2:$J$201,0))&lt;&gt;"",$C1628&gt;=INDEX(Matches!$F$2:$F$201,MATCH($A1628&amp;"-7",Matches!$J$2:$J$201,0))),"",IF(AND(P1628=INDEX(Matches!$G$2:$G$201,MATCH($A1628&amp;"-7",Matches!$J$2:$J$201,0)),Q1628=INDEX(Matches!$H$2:$H$201,MATCH($A1628&amp;"-7",Matches!$J$2:$J$201,0))),5,IF(SIGN(P1628-Q1628)&lt;&gt;SIGN(INDEX(Matches!$G$2:$G$201,MATCH($A1628&amp;"-7",Matches!$J$2:$J$201,0))-INDEX(Matches!$H$2:$H$201,MATCH($A1628&amp;"-7",Matches!$J$2:$J$201,0))),0,IF(P1628-Q1628=INDEX(Matches!$G$2:$G$201,MATCH($A1628&amp;"-7",Matches!$J$2:$J$201,0))-INDEX(Matches!$H$2:$H$201,MATCH($A1628&amp;"-7",Matches!$J$2:$J$201,0)),3,2))))),""))</f>
        <v/>
      </c>
      <c r="AE1628" s="12" t="str">
        <f aca="false">IF(OR($B1628="",R1628="",S1628=""),"",IFERROR(IF(OR(INDEX(Matches!$I$2:$I$201,MATCH($A1628&amp;"-8",Matches!$J$2:$J$201,0))="Void",INDEX(Matches!$G$2:$G$201,MATCH($A1628&amp;"-8",Matches!$J$2:$J$201,0))="",INDEX(Matches!$H$2:$H$201,MATCH($A1628&amp;"-8",Matches!$J$2:$J$201,0))=""),"",IF(AND($C1628&lt;&gt;"",INDEX(Matches!$F$2:$F$201,MATCH($A1628&amp;"-8",Matches!$J$2:$J$201,0))&lt;&gt;"",$C1628&gt;=INDEX(Matches!$F$2:$F$201,MATCH($A1628&amp;"-8",Matches!$J$2:$J$201,0))),"",IF(AND(R1628=INDEX(Matches!$G$2:$G$201,MATCH($A1628&amp;"-8",Matches!$J$2:$J$201,0)),S1628=INDEX(Matches!$H$2:$H$201,MATCH($A1628&amp;"-8",Matches!$J$2:$J$201,0))),5,IF(SIGN(R1628-S1628)&lt;&gt;SIGN(INDEX(Matches!$G$2:$G$201,MATCH($A1628&amp;"-8",Matches!$J$2:$J$201,0))-INDEX(Matches!$H$2:$H$201,MATCH($A1628&amp;"-8",Matches!$J$2:$J$201,0))),0,IF(R1628-S1628=INDEX(Matches!$G$2:$G$201,MATCH($A1628&amp;"-8",Matches!$J$2:$J$201,0))-INDEX(Matches!$H$2:$H$201,MATCH($A1628&amp;"-8",Matches!$J$2:$J$201,0)),3,2))))),""))</f>
        <v/>
      </c>
      <c r="AF1628" s="12" t="str">
        <f aca="false">IF(OR($B1628="",T1628="",U1628=""),"",IFERROR(IF(OR(INDEX(Matches!$I$2:$I$201,MATCH($A1628&amp;"-9",Matches!$J$2:$J$201,0))="Void",INDEX(Matches!$G$2:$G$201,MATCH($A1628&amp;"-9",Matches!$J$2:$J$201,0))="",INDEX(Matches!$H$2:$H$201,MATCH($A1628&amp;"-9",Matches!$J$2:$J$201,0))=""),"",IF(AND($C1628&lt;&gt;"",INDEX(Matches!$F$2:$F$201,MATCH($A1628&amp;"-9",Matches!$J$2:$J$201,0))&lt;&gt;"",$C1628&gt;=INDEX(Matches!$F$2:$F$201,MATCH($A1628&amp;"-9",Matches!$J$2:$J$201,0))),"",IF(AND(T1628=INDEX(Matches!$G$2:$G$201,MATCH($A1628&amp;"-9",Matches!$J$2:$J$201,0)),U1628=INDEX(Matches!$H$2:$H$201,MATCH($A1628&amp;"-9",Matches!$J$2:$J$201,0))),5,IF(SIGN(T1628-U1628)&lt;&gt;SIGN(INDEX(Matches!$G$2:$G$201,MATCH($A1628&amp;"-9",Matches!$J$2:$J$201,0))-INDEX(Matches!$H$2:$H$201,MATCH($A1628&amp;"-9",Matches!$J$2:$J$201,0))),0,IF(T1628-U1628=INDEX(Matches!$G$2:$G$201,MATCH($A1628&amp;"-9",Matches!$J$2:$J$201,0))-INDEX(Matches!$H$2:$H$201,MATCH($A1628&amp;"-9",Matches!$J$2:$J$201,0)),3,2))))),""))</f>
        <v/>
      </c>
      <c r="AG1628" s="12" t="str">
        <f aca="false">IF(OR($B1628="",V1628="",W1628=""),"",IFERROR(IF(OR(INDEX(Matches!$I$2:$I$201,MATCH($A1628&amp;"-10",Matches!$J$2:$J$201,0))="Void",INDEX(Matches!$G$2:$G$201,MATCH($A1628&amp;"-10",Matches!$J$2:$J$201,0))="",INDEX(Matches!$H$2:$H$201,MATCH($A1628&amp;"-10",Matches!$J$2:$J$201,0))=""),"",IF(AND($C1628&lt;&gt;"",INDEX(Matches!$F$2:$F$201,MATCH($A1628&amp;"-10",Matches!$J$2:$J$201,0))&lt;&gt;"",$C1628&gt;=INDEX(Matches!$F$2:$F$201,MATCH($A1628&amp;"-10",Matches!$J$2:$J$201,0))),"",IF(AND(V1628=INDEX(Matches!$G$2:$G$201,MATCH($A1628&amp;"-10",Matches!$J$2:$J$201,0)),W1628=INDEX(Matches!$H$2:$H$201,MATCH($A1628&amp;"-10",Matches!$J$2:$J$201,0))),5,IF(SIGN(V1628-W1628)&lt;&gt;SIGN(INDEX(Matches!$G$2:$G$201,MATCH($A1628&amp;"-10",Matches!$J$2:$J$201,0))-INDEX(Matches!$H$2:$H$201,MATCH($A1628&amp;"-10",Matches!$J$2:$J$201,0))),0,IF(V1628-W1628=INDEX(Matches!$G$2:$G$201,MATCH($A1628&amp;"-10",Matches!$J$2:$J$201,0))-INDEX(Matches!$H$2:$H$201,MATCH($A1628&amp;"-10",Matches!$J$2:$J$201,0)),3,2))))),""))</f>
        <v/>
      </c>
      <c r="AH1628" s="13" t="str">
        <f aca="false">IF($B1628="","",SUM(X1628:AG1628))</f>
        <v/>
      </c>
      <c r="AI1628" s="12" t="str">
        <f aca="false">IF($B1628="","",COUNTIF(X1628:AG1628,5))</f>
        <v/>
      </c>
      <c r="AJ1628" s="12" t="str">
        <f aca="false">IF($B1628="","",COUNTIF(X1628:AG1628,"&gt;=2"))</f>
        <v/>
      </c>
      <c r="AK1628" s="12" t="str">
        <f aca="false">IF($B1628="","",COUNT(X1628:AG1628))</f>
        <v/>
      </c>
    </row>
    <row r="1629" customFormat="false" ht="15" hidden="false" customHeight="false" outlineLevel="0" collapsed="false">
      <c r="A1629" s="7"/>
      <c r="B1629" s="7"/>
      <c r="C1629" s="11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12" t="str">
        <f aca="false">IF(OR($B1629="",D1629="",E1629=""),"",IFERROR(IF(OR(INDEX(Matches!$I$2:$I$201,MATCH($A1629&amp;"-1",Matches!$J$2:$J$201,0))="Void",INDEX(Matches!$G$2:$G$201,MATCH($A1629&amp;"-1",Matches!$J$2:$J$201,0))="",INDEX(Matches!$H$2:$H$201,MATCH($A1629&amp;"-1",Matches!$J$2:$J$201,0))=""),"",IF(AND($C1629&lt;&gt;"",INDEX(Matches!$F$2:$F$201,MATCH($A1629&amp;"-1",Matches!$J$2:$J$201,0))&lt;&gt;"",$C1629&gt;=INDEX(Matches!$F$2:$F$201,MATCH($A1629&amp;"-1",Matches!$J$2:$J$201,0))),"",IF(AND(D1629=INDEX(Matches!$G$2:$G$201,MATCH($A1629&amp;"-1",Matches!$J$2:$J$201,0)),E1629=INDEX(Matches!$H$2:$H$201,MATCH($A1629&amp;"-1",Matches!$J$2:$J$201,0))),5,IF(SIGN(D1629-E1629)&lt;&gt;SIGN(INDEX(Matches!$G$2:$G$201,MATCH($A1629&amp;"-1",Matches!$J$2:$J$201,0))-INDEX(Matches!$H$2:$H$201,MATCH($A1629&amp;"-1",Matches!$J$2:$J$201,0))),0,IF(D1629-E1629=INDEX(Matches!$G$2:$G$201,MATCH($A1629&amp;"-1",Matches!$J$2:$J$201,0))-INDEX(Matches!$H$2:$H$201,MATCH($A1629&amp;"-1",Matches!$J$2:$J$201,0)),3,2))))),""))</f>
        <v/>
      </c>
      <c r="Y1629" s="12" t="str">
        <f aca="false">IF(OR($B1629="",F1629="",G1629=""),"",IFERROR(IF(OR(INDEX(Matches!$I$2:$I$201,MATCH($A1629&amp;"-2",Matches!$J$2:$J$201,0))="Void",INDEX(Matches!$G$2:$G$201,MATCH($A1629&amp;"-2",Matches!$J$2:$J$201,0))="",INDEX(Matches!$H$2:$H$201,MATCH($A1629&amp;"-2",Matches!$J$2:$J$201,0))=""),"",IF(AND($C1629&lt;&gt;"",INDEX(Matches!$F$2:$F$201,MATCH($A1629&amp;"-2",Matches!$J$2:$J$201,0))&lt;&gt;"",$C1629&gt;=INDEX(Matches!$F$2:$F$201,MATCH($A1629&amp;"-2",Matches!$J$2:$J$201,0))),"",IF(AND(F1629=INDEX(Matches!$G$2:$G$201,MATCH($A1629&amp;"-2",Matches!$J$2:$J$201,0)),G1629=INDEX(Matches!$H$2:$H$201,MATCH($A1629&amp;"-2",Matches!$J$2:$J$201,0))),5,IF(SIGN(F1629-G1629)&lt;&gt;SIGN(INDEX(Matches!$G$2:$G$201,MATCH($A1629&amp;"-2",Matches!$J$2:$J$201,0))-INDEX(Matches!$H$2:$H$201,MATCH($A1629&amp;"-2",Matches!$J$2:$J$201,0))),0,IF(F1629-G1629=INDEX(Matches!$G$2:$G$201,MATCH($A1629&amp;"-2",Matches!$J$2:$J$201,0))-INDEX(Matches!$H$2:$H$201,MATCH($A1629&amp;"-2",Matches!$J$2:$J$201,0)),3,2))))),""))</f>
        <v/>
      </c>
      <c r="Z1629" s="12" t="str">
        <f aca="false">IF(OR($B1629="",H1629="",I1629=""),"",IFERROR(IF(OR(INDEX(Matches!$I$2:$I$201,MATCH($A1629&amp;"-3",Matches!$J$2:$J$201,0))="Void",INDEX(Matches!$G$2:$G$201,MATCH($A1629&amp;"-3",Matches!$J$2:$J$201,0))="",INDEX(Matches!$H$2:$H$201,MATCH($A1629&amp;"-3",Matches!$J$2:$J$201,0))=""),"",IF(AND($C1629&lt;&gt;"",INDEX(Matches!$F$2:$F$201,MATCH($A1629&amp;"-3",Matches!$J$2:$J$201,0))&lt;&gt;"",$C1629&gt;=INDEX(Matches!$F$2:$F$201,MATCH($A1629&amp;"-3",Matches!$J$2:$J$201,0))),"",IF(AND(H1629=INDEX(Matches!$G$2:$G$201,MATCH($A1629&amp;"-3",Matches!$J$2:$J$201,0)),I1629=INDEX(Matches!$H$2:$H$201,MATCH($A1629&amp;"-3",Matches!$J$2:$J$201,0))),5,IF(SIGN(H1629-I1629)&lt;&gt;SIGN(INDEX(Matches!$G$2:$G$201,MATCH($A1629&amp;"-3",Matches!$J$2:$J$201,0))-INDEX(Matches!$H$2:$H$201,MATCH($A1629&amp;"-3",Matches!$J$2:$J$201,0))),0,IF(H1629-I1629=INDEX(Matches!$G$2:$G$201,MATCH($A1629&amp;"-3",Matches!$J$2:$J$201,0))-INDEX(Matches!$H$2:$H$201,MATCH($A1629&amp;"-3",Matches!$J$2:$J$201,0)),3,2))))),""))</f>
        <v/>
      </c>
      <c r="AA1629" s="12" t="str">
        <f aca="false">IF(OR($B1629="",J1629="",K1629=""),"",IFERROR(IF(OR(INDEX(Matches!$I$2:$I$201,MATCH($A1629&amp;"-4",Matches!$J$2:$J$201,0))="Void",INDEX(Matches!$G$2:$G$201,MATCH($A1629&amp;"-4",Matches!$J$2:$J$201,0))="",INDEX(Matches!$H$2:$H$201,MATCH($A1629&amp;"-4",Matches!$J$2:$J$201,0))=""),"",IF(AND($C1629&lt;&gt;"",INDEX(Matches!$F$2:$F$201,MATCH($A1629&amp;"-4",Matches!$J$2:$J$201,0))&lt;&gt;"",$C1629&gt;=INDEX(Matches!$F$2:$F$201,MATCH($A1629&amp;"-4",Matches!$J$2:$J$201,0))),"",IF(AND(J1629=INDEX(Matches!$G$2:$G$201,MATCH($A1629&amp;"-4",Matches!$J$2:$J$201,0)),K1629=INDEX(Matches!$H$2:$H$201,MATCH($A1629&amp;"-4",Matches!$J$2:$J$201,0))),5,IF(SIGN(J1629-K1629)&lt;&gt;SIGN(INDEX(Matches!$G$2:$G$201,MATCH($A1629&amp;"-4",Matches!$J$2:$J$201,0))-INDEX(Matches!$H$2:$H$201,MATCH($A1629&amp;"-4",Matches!$J$2:$J$201,0))),0,IF(J1629-K1629=INDEX(Matches!$G$2:$G$201,MATCH($A1629&amp;"-4",Matches!$J$2:$J$201,0))-INDEX(Matches!$H$2:$H$201,MATCH($A1629&amp;"-4",Matches!$J$2:$J$201,0)),3,2))))),""))</f>
        <v/>
      </c>
      <c r="AB1629" s="12" t="str">
        <f aca="false">IF(OR($B1629="",L1629="",M1629=""),"",IFERROR(IF(OR(INDEX(Matches!$I$2:$I$201,MATCH($A1629&amp;"-5",Matches!$J$2:$J$201,0))="Void",INDEX(Matches!$G$2:$G$201,MATCH($A1629&amp;"-5",Matches!$J$2:$J$201,0))="",INDEX(Matches!$H$2:$H$201,MATCH($A1629&amp;"-5",Matches!$J$2:$J$201,0))=""),"",IF(AND($C1629&lt;&gt;"",INDEX(Matches!$F$2:$F$201,MATCH($A1629&amp;"-5",Matches!$J$2:$J$201,0))&lt;&gt;"",$C1629&gt;=INDEX(Matches!$F$2:$F$201,MATCH($A1629&amp;"-5",Matches!$J$2:$J$201,0))),"",IF(AND(L1629=INDEX(Matches!$G$2:$G$201,MATCH($A1629&amp;"-5",Matches!$J$2:$J$201,0)),M1629=INDEX(Matches!$H$2:$H$201,MATCH($A1629&amp;"-5",Matches!$J$2:$J$201,0))),5,IF(SIGN(L1629-M1629)&lt;&gt;SIGN(INDEX(Matches!$G$2:$G$201,MATCH($A1629&amp;"-5",Matches!$J$2:$J$201,0))-INDEX(Matches!$H$2:$H$201,MATCH($A1629&amp;"-5",Matches!$J$2:$J$201,0))),0,IF(L1629-M1629=INDEX(Matches!$G$2:$G$201,MATCH($A1629&amp;"-5",Matches!$J$2:$J$201,0))-INDEX(Matches!$H$2:$H$201,MATCH($A1629&amp;"-5",Matches!$J$2:$J$201,0)),3,2))))),""))</f>
        <v/>
      </c>
      <c r="AC1629" s="12" t="str">
        <f aca="false">IF(OR($B1629="",N1629="",O1629=""),"",IFERROR(IF(OR(INDEX(Matches!$I$2:$I$201,MATCH($A1629&amp;"-6",Matches!$J$2:$J$201,0))="Void",INDEX(Matches!$G$2:$G$201,MATCH($A1629&amp;"-6",Matches!$J$2:$J$201,0))="",INDEX(Matches!$H$2:$H$201,MATCH($A1629&amp;"-6",Matches!$J$2:$J$201,0))=""),"",IF(AND($C1629&lt;&gt;"",INDEX(Matches!$F$2:$F$201,MATCH($A1629&amp;"-6",Matches!$J$2:$J$201,0))&lt;&gt;"",$C1629&gt;=INDEX(Matches!$F$2:$F$201,MATCH($A1629&amp;"-6",Matches!$J$2:$J$201,0))),"",IF(AND(N1629=INDEX(Matches!$G$2:$G$201,MATCH($A1629&amp;"-6",Matches!$J$2:$J$201,0)),O1629=INDEX(Matches!$H$2:$H$201,MATCH($A1629&amp;"-6",Matches!$J$2:$J$201,0))),5,IF(SIGN(N1629-O1629)&lt;&gt;SIGN(INDEX(Matches!$G$2:$G$201,MATCH($A1629&amp;"-6",Matches!$J$2:$J$201,0))-INDEX(Matches!$H$2:$H$201,MATCH($A1629&amp;"-6",Matches!$J$2:$J$201,0))),0,IF(N1629-O1629=INDEX(Matches!$G$2:$G$201,MATCH($A1629&amp;"-6",Matches!$J$2:$J$201,0))-INDEX(Matches!$H$2:$H$201,MATCH($A1629&amp;"-6",Matches!$J$2:$J$201,0)),3,2))))),""))</f>
        <v/>
      </c>
      <c r="AD1629" s="12" t="str">
        <f aca="false">IF(OR($B1629="",P1629="",Q1629=""),"",IFERROR(IF(OR(INDEX(Matches!$I$2:$I$201,MATCH($A1629&amp;"-7",Matches!$J$2:$J$201,0))="Void",INDEX(Matches!$G$2:$G$201,MATCH($A1629&amp;"-7",Matches!$J$2:$J$201,0))="",INDEX(Matches!$H$2:$H$201,MATCH($A1629&amp;"-7",Matches!$J$2:$J$201,0))=""),"",IF(AND($C1629&lt;&gt;"",INDEX(Matches!$F$2:$F$201,MATCH($A1629&amp;"-7",Matches!$J$2:$J$201,0))&lt;&gt;"",$C1629&gt;=INDEX(Matches!$F$2:$F$201,MATCH($A1629&amp;"-7",Matches!$J$2:$J$201,0))),"",IF(AND(P1629=INDEX(Matches!$G$2:$G$201,MATCH($A1629&amp;"-7",Matches!$J$2:$J$201,0)),Q1629=INDEX(Matches!$H$2:$H$201,MATCH($A1629&amp;"-7",Matches!$J$2:$J$201,0))),5,IF(SIGN(P1629-Q1629)&lt;&gt;SIGN(INDEX(Matches!$G$2:$G$201,MATCH($A1629&amp;"-7",Matches!$J$2:$J$201,0))-INDEX(Matches!$H$2:$H$201,MATCH($A1629&amp;"-7",Matches!$J$2:$J$201,0))),0,IF(P1629-Q1629=INDEX(Matches!$G$2:$G$201,MATCH($A1629&amp;"-7",Matches!$J$2:$J$201,0))-INDEX(Matches!$H$2:$H$201,MATCH($A1629&amp;"-7",Matches!$J$2:$J$201,0)),3,2))))),""))</f>
        <v/>
      </c>
      <c r="AE1629" s="12" t="str">
        <f aca="false">IF(OR($B1629="",R1629="",S1629=""),"",IFERROR(IF(OR(INDEX(Matches!$I$2:$I$201,MATCH($A1629&amp;"-8",Matches!$J$2:$J$201,0))="Void",INDEX(Matches!$G$2:$G$201,MATCH($A1629&amp;"-8",Matches!$J$2:$J$201,0))="",INDEX(Matches!$H$2:$H$201,MATCH($A1629&amp;"-8",Matches!$J$2:$J$201,0))=""),"",IF(AND($C1629&lt;&gt;"",INDEX(Matches!$F$2:$F$201,MATCH($A1629&amp;"-8",Matches!$J$2:$J$201,0))&lt;&gt;"",$C1629&gt;=INDEX(Matches!$F$2:$F$201,MATCH($A1629&amp;"-8",Matches!$J$2:$J$201,0))),"",IF(AND(R1629=INDEX(Matches!$G$2:$G$201,MATCH($A1629&amp;"-8",Matches!$J$2:$J$201,0)),S1629=INDEX(Matches!$H$2:$H$201,MATCH($A1629&amp;"-8",Matches!$J$2:$J$201,0))),5,IF(SIGN(R1629-S1629)&lt;&gt;SIGN(INDEX(Matches!$G$2:$G$201,MATCH($A1629&amp;"-8",Matches!$J$2:$J$201,0))-INDEX(Matches!$H$2:$H$201,MATCH($A1629&amp;"-8",Matches!$J$2:$J$201,0))),0,IF(R1629-S1629=INDEX(Matches!$G$2:$G$201,MATCH($A1629&amp;"-8",Matches!$J$2:$J$201,0))-INDEX(Matches!$H$2:$H$201,MATCH($A1629&amp;"-8",Matches!$J$2:$J$201,0)),3,2))))),""))</f>
        <v/>
      </c>
      <c r="AF1629" s="12" t="str">
        <f aca="false">IF(OR($B1629="",T1629="",U1629=""),"",IFERROR(IF(OR(INDEX(Matches!$I$2:$I$201,MATCH($A1629&amp;"-9",Matches!$J$2:$J$201,0))="Void",INDEX(Matches!$G$2:$G$201,MATCH($A1629&amp;"-9",Matches!$J$2:$J$201,0))="",INDEX(Matches!$H$2:$H$201,MATCH($A1629&amp;"-9",Matches!$J$2:$J$201,0))=""),"",IF(AND($C1629&lt;&gt;"",INDEX(Matches!$F$2:$F$201,MATCH($A1629&amp;"-9",Matches!$J$2:$J$201,0))&lt;&gt;"",$C1629&gt;=INDEX(Matches!$F$2:$F$201,MATCH($A1629&amp;"-9",Matches!$J$2:$J$201,0))),"",IF(AND(T1629=INDEX(Matches!$G$2:$G$201,MATCH($A1629&amp;"-9",Matches!$J$2:$J$201,0)),U1629=INDEX(Matches!$H$2:$H$201,MATCH($A1629&amp;"-9",Matches!$J$2:$J$201,0))),5,IF(SIGN(T1629-U1629)&lt;&gt;SIGN(INDEX(Matches!$G$2:$G$201,MATCH($A1629&amp;"-9",Matches!$J$2:$J$201,0))-INDEX(Matches!$H$2:$H$201,MATCH($A1629&amp;"-9",Matches!$J$2:$J$201,0))),0,IF(T1629-U1629=INDEX(Matches!$G$2:$G$201,MATCH($A1629&amp;"-9",Matches!$J$2:$J$201,0))-INDEX(Matches!$H$2:$H$201,MATCH($A1629&amp;"-9",Matches!$J$2:$J$201,0)),3,2))))),""))</f>
        <v/>
      </c>
      <c r="AG1629" s="12" t="str">
        <f aca="false">IF(OR($B1629="",V1629="",W1629=""),"",IFERROR(IF(OR(INDEX(Matches!$I$2:$I$201,MATCH($A1629&amp;"-10",Matches!$J$2:$J$201,0))="Void",INDEX(Matches!$G$2:$G$201,MATCH($A1629&amp;"-10",Matches!$J$2:$J$201,0))="",INDEX(Matches!$H$2:$H$201,MATCH($A1629&amp;"-10",Matches!$J$2:$J$201,0))=""),"",IF(AND($C1629&lt;&gt;"",INDEX(Matches!$F$2:$F$201,MATCH($A1629&amp;"-10",Matches!$J$2:$J$201,0))&lt;&gt;"",$C1629&gt;=INDEX(Matches!$F$2:$F$201,MATCH($A1629&amp;"-10",Matches!$J$2:$J$201,0))),"",IF(AND(V1629=INDEX(Matches!$G$2:$G$201,MATCH($A1629&amp;"-10",Matches!$J$2:$J$201,0)),W1629=INDEX(Matches!$H$2:$H$201,MATCH($A1629&amp;"-10",Matches!$J$2:$J$201,0))),5,IF(SIGN(V1629-W1629)&lt;&gt;SIGN(INDEX(Matches!$G$2:$G$201,MATCH($A1629&amp;"-10",Matches!$J$2:$J$201,0))-INDEX(Matches!$H$2:$H$201,MATCH($A1629&amp;"-10",Matches!$J$2:$J$201,0))),0,IF(V1629-W1629=INDEX(Matches!$G$2:$G$201,MATCH($A1629&amp;"-10",Matches!$J$2:$J$201,0))-INDEX(Matches!$H$2:$H$201,MATCH($A1629&amp;"-10",Matches!$J$2:$J$201,0)),3,2))))),""))</f>
        <v/>
      </c>
      <c r="AH1629" s="13" t="str">
        <f aca="false">IF($B1629="","",SUM(X1629:AG1629))</f>
        <v/>
      </c>
      <c r="AI1629" s="12" t="str">
        <f aca="false">IF($B1629="","",COUNTIF(X1629:AG1629,5))</f>
        <v/>
      </c>
      <c r="AJ1629" s="12" t="str">
        <f aca="false">IF($B1629="","",COUNTIF(X1629:AG1629,"&gt;=2"))</f>
        <v/>
      </c>
      <c r="AK1629" s="12" t="str">
        <f aca="false">IF($B1629="","",COUNT(X1629:AG1629))</f>
        <v/>
      </c>
    </row>
    <row r="1630" customFormat="false" ht="15" hidden="false" customHeight="false" outlineLevel="0" collapsed="false">
      <c r="A1630" s="7"/>
      <c r="B1630" s="7"/>
      <c r="C1630" s="11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12" t="str">
        <f aca="false">IF(OR($B1630="",D1630="",E1630=""),"",IFERROR(IF(OR(INDEX(Matches!$I$2:$I$201,MATCH($A1630&amp;"-1",Matches!$J$2:$J$201,0))="Void",INDEX(Matches!$G$2:$G$201,MATCH($A1630&amp;"-1",Matches!$J$2:$J$201,0))="",INDEX(Matches!$H$2:$H$201,MATCH($A1630&amp;"-1",Matches!$J$2:$J$201,0))=""),"",IF(AND($C1630&lt;&gt;"",INDEX(Matches!$F$2:$F$201,MATCH($A1630&amp;"-1",Matches!$J$2:$J$201,0))&lt;&gt;"",$C1630&gt;=INDEX(Matches!$F$2:$F$201,MATCH($A1630&amp;"-1",Matches!$J$2:$J$201,0))),"",IF(AND(D1630=INDEX(Matches!$G$2:$G$201,MATCH($A1630&amp;"-1",Matches!$J$2:$J$201,0)),E1630=INDEX(Matches!$H$2:$H$201,MATCH($A1630&amp;"-1",Matches!$J$2:$J$201,0))),5,IF(SIGN(D1630-E1630)&lt;&gt;SIGN(INDEX(Matches!$G$2:$G$201,MATCH($A1630&amp;"-1",Matches!$J$2:$J$201,0))-INDEX(Matches!$H$2:$H$201,MATCH($A1630&amp;"-1",Matches!$J$2:$J$201,0))),0,IF(D1630-E1630=INDEX(Matches!$G$2:$G$201,MATCH($A1630&amp;"-1",Matches!$J$2:$J$201,0))-INDEX(Matches!$H$2:$H$201,MATCH($A1630&amp;"-1",Matches!$J$2:$J$201,0)),3,2))))),""))</f>
        <v/>
      </c>
      <c r="Y1630" s="12" t="str">
        <f aca="false">IF(OR($B1630="",F1630="",G1630=""),"",IFERROR(IF(OR(INDEX(Matches!$I$2:$I$201,MATCH($A1630&amp;"-2",Matches!$J$2:$J$201,0))="Void",INDEX(Matches!$G$2:$G$201,MATCH($A1630&amp;"-2",Matches!$J$2:$J$201,0))="",INDEX(Matches!$H$2:$H$201,MATCH($A1630&amp;"-2",Matches!$J$2:$J$201,0))=""),"",IF(AND($C1630&lt;&gt;"",INDEX(Matches!$F$2:$F$201,MATCH($A1630&amp;"-2",Matches!$J$2:$J$201,0))&lt;&gt;"",$C1630&gt;=INDEX(Matches!$F$2:$F$201,MATCH($A1630&amp;"-2",Matches!$J$2:$J$201,0))),"",IF(AND(F1630=INDEX(Matches!$G$2:$G$201,MATCH($A1630&amp;"-2",Matches!$J$2:$J$201,0)),G1630=INDEX(Matches!$H$2:$H$201,MATCH($A1630&amp;"-2",Matches!$J$2:$J$201,0))),5,IF(SIGN(F1630-G1630)&lt;&gt;SIGN(INDEX(Matches!$G$2:$G$201,MATCH($A1630&amp;"-2",Matches!$J$2:$J$201,0))-INDEX(Matches!$H$2:$H$201,MATCH($A1630&amp;"-2",Matches!$J$2:$J$201,0))),0,IF(F1630-G1630=INDEX(Matches!$G$2:$G$201,MATCH($A1630&amp;"-2",Matches!$J$2:$J$201,0))-INDEX(Matches!$H$2:$H$201,MATCH($A1630&amp;"-2",Matches!$J$2:$J$201,0)),3,2))))),""))</f>
        <v/>
      </c>
      <c r="Z1630" s="12" t="str">
        <f aca="false">IF(OR($B1630="",H1630="",I1630=""),"",IFERROR(IF(OR(INDEX(Matches!$I$2:$I$201,MATCH($A1630&amp;"-3",Matches!$J$2:$J$201,0))="Void",INDEX(Matches!$G$2:$G$201,MATCH($A1630&amp;"-3",Matches!$J$2:$J$201,0))="",INDEX(Matches!$H$2:$H$201,MATCH($A1630&amp;"-3",Matches!$J$2:$J$201,0))=""),"",IF(AND($C1630&lt;&gt;"",INDEX(Matches!$F$2:$F$201,MATCH($A1630&amp;"-3",Matches!$J$2:$J$201,0))&lt;&gt;"",$C1630&gt;=INDEX(Matches!$F$2:$F$201,MATCH($A1630&amp;"-3",Matches!$J$2:$J$201,0))),"",IF(AND(H1630=INDEX(Matches!$G$2:$G$201,MATCH($A1630&amp;"-3",Matches!$J$2:$J$201,0)),I1630=INDEX(Matches!$H$2:$H$201,MATCH($A1630&amp;"-3",Matches!$J$2:$J$201,0))),5,IF(SIGN(H1630-I1630)&lt;&gt;SIGN(INDEX(Matches!$G$2:$G$201,MATCH($A1630&amp;"-3",Matches!$J$2:$J$201,0))-INDEX(Matches!$H$2:$H$201,MATCH($A1630&amp;"-3",Matches!$J$2:$J$201,0))),0,IF(H1630-I1630=INDEX(Matches!$G$2:$G$201,MATCH($A1630&amp;"-3",Matches!$J$2:$J$201,0))-INDEX(Matches!$H$2:$H$201,MATCH($A1630&amp;"-3",Matches!$J$2:$J$201,0)),3,2))))),""))</f>
        <v/>
      </c>
      <c r="AA1630" s="12" t="str">
        <f aca="false">IF(OR($B1630="",J1630="",K1630=""),"",IFERROR(IF(OR(INDEX(Matches!$I$2:$I$201,MATCH($A1630&amp;"-4",Matches!$J$2:$J$201,0))="Void",INDEX(Matches!$G$2:$G$201,MATCH($A1630&amp;"-4",Matches!$J$2:$J$201,0))="",INDEX(Matches!$H$2:$H$201,MATCH($A1630&amp;"-4",Matches!$J$2:$J$201,0))=""),"",IF(AND($C1630&lt;&gt;"",INDEX(Matches!$F$2:$F$201,MATCH($A1630&amp;"-4",Matches!$J$2:$J$201,0))&lt;&gt;"",$C1630&gt;=INDEX(Matches!$F$2:$F$201,MATCH($A1630&amp;"-4",Matches!$J$2:$J$201,0))),"",IF(AND(J1630=INDEX(Matches!$G$2:$G$201,MATCH($A1630&amp;"-4",Matches!$J$2:$J$201,0)),K1630=INDEX(Matches!$H$2:$H$201,MATCH($A1630&amp;"-4",Matches!$J$2:$J$201,0))),5,IF(SIGN(J1630-K1630)&lt;&gt;SIGN(INDEX(Matches!$G$2:$G$201,MATCH($A1630&amp;"-4",Matches!$J$2:$J$201,0))-INDEX(Matches!$H$2:$H$201,MATCH($A1630&amp;"-4",Matches!$J$2:$J$201,0))),0,IF(J1630-K1630=INDEX(Matches!$G$2:$G$201,MATCH($A1630&amp;"-4",Matches!$J$2:$J$201,0))-INDEX(Matches!$H$2:$H$201,MATCH($A1630&amp;"-4",Matches!$J$2:$J$201,0)),3,2))))),""))</f>
        <v/>
      </c>
      <c r="AB1630" s="12" t="str">
        <f aca="false">IF(OR($B1630="",L1630="",M1630=""),"",IFERROR(IF(OR(INDEX(Matches!$I$2:$I$201,MATCH($A1630&amp;"-5",Matches!$J$2:$J$201,0))="Void",INDEX(Matches!$G$2:$G$201,MATCH($A1630&amp;"-5",Matches!$J$2:$J$201,0))="",INDEX(Matches!$H$2:$H$201,MATCH($A1630&amp;"-5",Matches!$J$2:$J$201,0))=""),"",IF(AND($C1630&lt;&gt;"",INDEX(Matches!$F$2:$F$201,MATCH($A1630&amp;"-5",Matches!$J$2:$J$201,0))&lt;&gt;"",$C1630&gt;=INDEX(Matches!$F$2:$F$201,MATCH($A1630&amp;"-5",Matches!$J$2:$J$201,0))),"",IF(AND(L1630=INDEX(Matches!$G$2:$G$201,MATCH($A1630&amp;"-5",Matches!$J$2:$J$201,0)),M1630=INDEX(Matches!$H$2:$H$201,MATCH($A1630&amp;"-5",Matches!$J$2:$J$201,0))),5,IF(SIGN(L1630-M1630)&lt;&gt;SIGN(INDEX(Matches!$G$2:$G$201,MATCH($A1630&amp;"-5",Matches!$J$2:$J$201,0))-INDEX(Matches!$H$2:$H$201,MATCH($A1630&amp;"-5",Matches!$J$2:$J$201,0))),0,IF(L1630-M1630=INDEX(Matches!$G$2:$G$201,MATCH($A1630&amp;"-5",Matches!$J$2:$J$201,0))-INDEX(Matches!$H$2:$H$201,MATCH($A1630&amp;"-5",Matches!$J$2:$J$201,0)),3,2))))),""))</f>
        <v/>
      </c>
      <c r="AC1630" s="12" t="str">
        <f aca="false">IF(OR($B1630="",N1630="",O1630=""),"",IFERROR(IF(OR(INDEX(Matches!$I$2:$I$201,MATCH($A1630&amp;"-6",Matches!$J$2:$J$201,0))="Void",INDEX(Matches!$G$2:$G$201,MATCH($A1630&amp;"-6",Matches!$J$2:$J$201,0))="",INDEX(Matches!$H$2:$H$201,MATCH($A1630&amp;"-6",Matches!$J$2:$J$201,0))=""),"",IF(AND($C1630&lt;&gt;"",INDEX(Matches!$F$2:$F$201,MATCH($A1630&amp;"-6",Matches!$J$2:$J$201,0))&lt;&gt;"",$C1630&gt;=INDEX(Matches!$F$2:$F$201,MATCH($A1630&amp;"-6",Matches!$J$2:$J$201,0))),"",IF(AND(N1630=INDEX(Matches!$G$2:$G$201,MATCH($A1630&amp;"-6",Matches!$J$2:$J$201,0)),O1630=INDEX(Matches!$H$2:$H$201,MATCH($A1630&amp;"-6",Matches!$J$2:$J$201,0))),5,IF(SIGN(N1630-O1630)&lt;&gt;SIGN(INDEX(Matches!$G$2:$G$201,MATCH($A1630&amp;"-6",Matches!$J$2:$J$201,0))-INDEX(Matches!$H$2:$H$201,MATCH($A1630&amp;"-6",Matches!$J$2:$J$201,0))),0,IF(N1630-O1630=INDEX(Matches!$G$2:$G$201,MATCH($A1630&amp;"-6",Matches!$J$2:$J$201,0))-INDEX(Matches!$H$2:$H$201,MATCH($A1630&amp;"-6",Matches!$J$2:$J$201,0)),3,2))))),""))</f>
        <v/>
      </c>
      <c r="AD1630" s="12" t="str">
        <f aca="false">IF(OR($B1630="",P1630="",Q1630=""),"",IFERROR(IF(OR(INDEX(Matches!$I$2:$I$201,MATCH($A1630&amp;"-7",Matches!$J$2:$J$201,0))="Void",INDEX(Matches!$G$2:$G$201,MATCH($A1630&amp;"-7",Matches!$J$2:$J$201,0))="",INDEX(Matches!$H$2:$H$201,MATCH($A1630&amp;"-7",Matches!$J$2:$J$201,0))=""),"",IF(AND($C1630&lt;&gt;"",INDEX(Matches!$F$2:$F$201,MATCH($A1630&amp;"-7",Matches!$J$2:$J$201,0))&lt;&gt;"",$C1630&gt;=INDEX(Matches!$F$2:$F$201,MATCH($A1630&amp;"-7",Matches!$J$2:$J$201,0))),"",IF(AND(P1630=INDEX(Matches!$G$2:$G$201,MATCH($A1630&amp;"-7",Matches!$J$2:$J$201,0)),Q1630=INDEX(Matches!$H$2:$H$201,MATCH($A1630&amp;"-7",Matches!$J$2:$J$201,0))),5,IF(SIGN(P1630-Q1630)&lt;&gt;SIGN(INDEX(Matches!$G$2:$G$201,MATCH($A1630&amp;"-7",Matches!$J$2:$J$201,0))-INDEX(Matches!$H$2:$H$201,MATCH($A1630&amp;"-7",Matches!$J$2:$J$201,0))),0,IF(P1630-Q1630=INDEX(Matches!$G$2:$G$201,MATCH($A1630&amp;"-7",Matches!$J$2:$J$201,0))-INDEX(Matches!$H$2:$H$201,MATCH($A1630&amp;"-7",Matches!$J$2:$J$201,0)),3,2))))),""))</f>
        <v/>
      </c>
      <c r="AE1630" s="12" t="str">
        <f aca="false">IF(OR($B1630="",R1630="",S1630=""),"",IFERROR(IF(OR(INDEX(Matches!$I$2:$I$201,MATCH($A1630&amp;"-8",Matches!$J$2:$J$201,0))="Void",INDEX(Matches!$G$2:$G$201,MATCH($A1630&amp;"-8",Matches!$J$2:$J$201,0))="",INDEX(Matches!$H$2:$H$201,MATCH($A1630&amp;"-8",Matches!$J$2:$J$201,0))=""),"",IF(AND($C1630&lt;&gt;"",INDEX(Matches!$F$2:$F$201,MATCH($A1630&amp;"-8",Matches!$J$2:$J$201,0))&lt;&gt;"",$C1630&gt;=INDEX(Matches!$F$2:$F$201,MATCH($A1630&amp;"-8",Matches!$J$2:$J$201,0))),"",IF(AND(R1630=INDEX(Matches!$G$2:$G$201,MATCH($A1630&amp;"-8",Matches!$J$2:$J$201,0)),S1630=INDEX(Matches!$H$2:$H$201,MATCH($A1630&amp;"-8",Matches!$J$2:$J$201,0))),5,IF(SIGN(R1630-S1630)&lt;&gt;SIGN(INDEX(Matches!$G$2:$G$201,MATCH($A1630&amp;"-8",Matches!$J$2:$J$201,0))-INDEX(Matches!$H$2:$H$201,MATCH($A1630&amp;"-8",Matches!$J$2:$J$201,0))),0,IF(R1630-S1630=INDEX(Matches!$G$2:$G$201,MATCH($A1630&amp;"-8",Matches!$J$2:$J$201,0))-INDEX(Matches!$H$2:$H$201,MATCH($A1630&amp;"-8",Matches!$J$2:$J$201,0)),3,2))))),""))</f>
        <v/>
      </c>
      <c r="AF1630" s="12" t="str">
        <f aca="false">IF(OR($B1630="",T1630="",U1630=""),"",IFERROR(IF(OR(INDEX(Matches!$I$2:$I$201,MATCH($A1630&amp;"-9",Matches!$J$2:$J$201,0))="Void",INDEX(Matches!$G$2:$G$201,MATCH($A1630&amp;"-9",Matches!$J$2:$J$201,0))="",INDEX(Matches!$H$2:$H$201,MATCH($A1630&amp;"-9",Matches!$J$2:$J$201,0))=""),"",IF(AND($C1630&lt;&gt;"",INDEX(Matches!$F$2:$F$201,MATCH($A1630&amp;"-9",Matches!$J$2:$J$201,0))&lt;&gt;"",$C1630&gt;=INDEX(Matches!$F$2:$F$201,MATCH($A1630&amp;"-9",Matches!$J$2:$J$201,0))),"",IF(AND(T1630=INDEX(Matches!$G$2:$G$201,MATCH($A1630&amp;"-9",Matches!$J$2:$J$201,0)),U1630=INDEX(Matches!$H$2:$H$201,MATCH($A1630&amp;"-9",Matches!$J$2:$J$201,0))),5,IF(SIGN(T1630-U1630)&lt;&gt;SIGN(INDEX(Matches!$G$2:$G$201,MATCH($A1630&amp;"-9",Matches!$J$2:$J$201,0))-INDEX(Matches!$H$2:$H$201,MATCH($A1630&amp;"-9",Matches!$J$2:$J$201,0))),0,IF(T1630-U1630=INDEX(Matches!$G$2:$G$201,MATCH($A1630&amp;"-9",Matches!$J$2:$J$201,0))-INDEX(Matches!$H$2:$H$201,MATCH($A1630&amp;"-9",Matches!$J$2:$J$201,0)),3,2))))),""))</f>
        <v/>
      </c>
      <c r="AG1630" s="12" t="str">
        <f aca="false">IF(OR($B1630="",V1630="",W1630=""),"",IFERROR(IF(OR(INDEX(Matches!$I$2:$I$201,MATCH($A1630&amp;"-10",Matches!$J$2:$J$201,0))="Void",INDEX(Matches!$G$2:$G$201,MATCH($A1630&amp;"-10",Matches!$J$2:$J$201,0))="",INDEX(Matches!$H$2:$H$201,MATCH($A1630&amp;"-10",Matches!$J$2:$J$201,0))=""),"",IF(AND($C1630&lt;&gt;"",INDEX(Matches!$F$2:$F$201,MATCH($A1630&amp;"-10",Matches!$J$2:$J$201,0))&lt;&gt;"",$C1630&gt;=INDEX(Matches!$F$2:$F$201,MATCH($A1630&amp;"-10",Matches!$J$2:$J$201,0))),"",IF(AND(V1630=INDEX(Matches!$G$2:$G$201,MATCH($A1630&amp;"-10",Matches!$J$2:$J$201,0)),W1630=INDEX(Matches!$H$2:$H$201,MATCH($A1630&amp;"-10",Matches!$J$2:$J$201,0))),5,IF(SIGN(V1630-W1630)&lt;&gt;SIGN(INDEX(Matches!$G$2:$G$201,MATCH($A1630&amp;"-10",Matches!$J$2:$J$201,0))-INDEX(Matches!$H$2:$H$201,MATCH($A1630&amp;"-10",Matches!$J$2:$J$201,0))),0,IF(V1630-W1630=INDEX(Matches!$G$2:$G$201,MATCH($A1630&amp;"-10",Matches!$J$2:$J$201,0))-INDEX(Matches!$H$2:$H$201,MATCH($A1630&amp;"-10",Matches!$J$2:$J$201,0)),3,2))))),""))</f>
        <v/>
      </c>
      <c r="AH1630" s="13" t="str">
        <f aca="false">IF($B1630="","",SUM(X1630:AG1630))</f>
        <v/>
      </c>
      <c r="AI1630" s="12" t="str">
        <f aca="false">IF($B1630="","",COUNTIF(X1630:AG1630,5))</f>
        <v/>
      </c>
      <c r="AJ1630" s="12" t="str">
        <f aca="false">IF($B1630="","",COUNTIF(X1630:AG1630,"&gt;=2"))</f>
        <v/>
      </c>
      <c r="AK1630" s="12" t="str">
        <f aca="false">IF($B1630="","",COUNT(X1630:AG1630))</f>
        <v/>
      </c>
    </row>
    <row r="1631" customFormat="false" ht="15" hidden="false" customHeight="false" outlineLevel="0" collapsed="false">
      <c r="A1631" s="7"/>
      <c r="B1631" s="7"/>
      <c r="C1631" s="11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12" t="str">
        <f aca="false">IF(OR($B1631="",D1631="",E1631=""),"",IFERROR(IF(OR(INDEX(Matches!$I$2:$I$201,MATCH($A1631&amp;"-1",Matches!$J$2:$J$201,0))="Void",INDEX(Matches!$G$2:$G$201,MATCH($A1631&amp;"-1",Matches!$J$2:$J$201,0))="",INDEX(Matches!$H$2:$H$201,MATCH($A1631&amp;"-1",Matches!$J$2:$J$201,0))=""),"",IF(AND($C1631&lt;&gt;"",INDEX(Matches!$F$2:$F$201,MATCH($A1631&amp;"-1",Matches!$J$2:$J$201,0))&lt;&gt;"",$C1631&gt;=INDEX(Matches!$F$2:$F$201,MATCH($A1631&amp;"-1",Matches!$J$2:$J$201,0))),"",IF(AND(D1631=INDEX(Matches!$G$2:$G$201,MATCH($A1631&amp;"-1",Matches!$J$2:$J$201,0)),E1631=INDEX(Matches!$H$2:$H$201,MATCH($A1631&amp;"-1",Matches!$J$2:$J$201,0))),5,IF(SIGN(D1631-E1631)&lt;&gt;SIGN(INDEX(Matches!$G$2:$G$201,MATCH($A1631&amp;"-1",Matches!$J$2:$J$201,0))-INDEX(Matches!$H$2:$H$201,MATCH($A1631&amp;"-1",Matches!$J$2:$J$201,0))),0,IF(D1631-E1631=INDEX(Matches!$G$2:$G$201,MATCH($A1631&amp;"-1",Matches!$J$2:$J$201,0))-INDEX(Matches!$H$2:$H$201,MATCH($A1631&amp;"-1",Matches!$J$2:$J$201,0)),3,2))))),""))</f>
        <v/>
      </c>
      <c r="Y1631" s="12" t="str">
        <f aca="false">IF(OR($B1631="",F1631="",G1631=""),"",IFERROR(IF(OR(INDEX(Matches!$I$2:$I$201,MATCH($A1631&amp;"-2",Matches!$J$2:$J$201,0))="Void",INDEX(Matches!$G$2:$G$201,MATCH($A1631&amp;"-2",Matches!$J$2:$J$201,0))="",INDEX(Matches!$H$2:$H$201,MATCH($A1631&amp;"-2",Matches!$J$2:$J$201,0))=""),"",IF(AND($C1631&lt;&gt;"",INDEX(Matches!$F$2:$F$201,MATCH($A1631&amp;"-2",Matches!$J$2:$J$201,0))&lt;&gt;"",$C1631&gt;=INDEX(Matches!$F$2:$F$201,MATCH($A1631&amp;"-2",Matches!$J$2:$J$201,0))),"",IF(AND(F1631=INDEX(Matches!$G$2:$G$201,MATCH($A1631&amp;"-2",Matches!$J$2:$J$201,0)),G1631=INDEX(Matches!$H$2:$H$201,MATCH($A1631&amp;"-2",Matches!$J$2:$J$201,0))),5,IF(SIGN(F1631-G1631)&lt;&gt;SIGN(INDEX(Matches!$G$2:$G$201,MATCH($A1631&amp;"-2",Matches!$J$2:$J$201,0))-INDEX(Matches!$H$2:$H$201,MATCH($A1631&amp;"-2",Matches!$J$2:$J$201,0))),0,IF(F1631-G1631=INDEX(Matches!$G$2:$G$201,MATCH($A1631&amp;"-2",Matches!$J$2:$J$201,0))-INDEX(Matches!$H$2:$H$201,MATCH($A1631&amp;"-2",Matches!$J$2:$J$201,0)),3,2))))),""))</f>
        <v/>
      </c>
      <c r="Z1631" s="12" t="str">
        <f aca="false">IF(OR($B1631="",H1631="",I1631=""),"",IFERROR(IF(OR(INDEX(Matches!$I$2:$I$201,MATCH($A1631&amp;"-3",Matches!$J$2:$J$201,0))="Void",INDEX(Matches!$G$2:$G$201,MATCH($A1631&amp;"-3",Matches!$J$2:$J$201,0))="",INDEX(Matches!$H$2:$H$201,MATCH($A1631&amp;"-3",Matches!$J$2:$J$201,0))=""),"",IF(AND($C1631&lt;&gt;"",INDEX(Matches!$F$2:$F$201,MATCH($A1631&amp;"-3",Matches!$J$2:$J$201,0))&lt;&gt;"",$C1631&gt;=INDEX(Matches!$F$2:$F$201,MATCH($A1631&amp;"-3",Matches!$J$2:$J$201,0))),"",IF(AND(H1631=INDEX(Matches!$G$2:$G$201,MATCH($A1631&amp;"-3",Matches!$J$2:$J$201,0)),I1631=INDEX(Matches!$H$2:$H$201,MATCH($A1631&amp;"-3",Matches!$J$2:$J$201,0))),5,IF(SIGN(H1631-I1631)&lt;&gt;SIGN(INDEX(Matches!$G$2:$G$201,MATCH($A1631&amp;"-3",Matches!$J$2:$J$201,0))-INDEX(Matches!$H$2:$H$201,MATCH($A1631&amp;"-3",Matches!$J$2:$J$201,0))),0,IF(H1631-I1631=INDEX(Matches!$G$2:$G$201,MATCH($A1631&amp;"-3",Matches!$J$2:$J$201,0))-INDEX(Matches!$H$2:$H$201,MATCH($A1631&amp;"-3",Matches!$J$2:$J$201,0)),3,2))))),""))</f>
        <v/>
      </c>
      <c r="AA1631" s="12" t="str">
        <f aca="false">IF(OR($B1631="",J1631="",K1631=""),"",IFERROR(IF(OR(INDEX(Matches!$I$2:$I$201,MATCH($A1631&amp;"-4",Matches!$J$2:$J$201,0))="Void",INDEX(Matches!$G$2:$G$201,MATCH($A1631&amp;"-4",Matches!$J$2:$J$201,0))="",INDEX(Matches!$H$2:$H$201,MATCH($A1631&amp;"-4",Matches!$J$2:$J$201,0))=""),"",IF(AND($C1631&lt;&gt;"",INDEX(Matches!$F$2:$F$201,MATCH($A1631&amp;"-4",Matches!$J$2:$J$201,0))&lt;&gt;"",$C1631&gt;=INDEX(Matches!$F$2:$F$201,MATCH($A1631&amp;"-4",Matches!$J$2:$J$201,0))),"",IF(AND(J1631=INDEX(Matches!$G$2:$G$201,MATCH($A1631&amp;"-4",Matches!$J$2:$J$201,0)),K1631=INDEX(Matches!$H$2:$H$201,MATCH($A1631&amp;"-4",Matches!$J$2:$J$201,0))),5,IF(SIGN(J1631-K1631)&lt;&gt;SIGN(INDEX(Matches!$G$2:$G$201,MATCH($A1631&amp;"-4",Matches!$J$2:$J$201,0))-INDEX(Matches!$H$2:$H$201,MATCH($A1631&amp;"-4",Matches!$J$2:$J$201,0))),0,IF(J1631-K1631=INDEX(Matches!$G$2:$G$201,MATCH($A1631&amp;"-4",Matches!$J$2:$J$201,0))-INDEX(Matches!$H$2:$H$201,MATCH($A1631&amp;"-4",Matches!$J$2:$J$201,0)),3,2))))),""))</f>
        <v/>
      </c>
      <c r="AB1631" s="12" t="str">
        <f aca="false">IF(OR($B1631="",L1631="",M1631=""),"",IFERROR(IF(OR(INDEX(Matches!$I$2:$I$201,MATCH($A1631&amp;"-5",Matches!$J$2:$J$201,0))="Void",INDEX(Matches!$G$2:$G$201,MATCH($A1631&amp;"-5",Matches!$J$2:$J$201,0))="",INDEX(Matches!$H$2:$H$201,MATCH($A1631&amp;"-5",Matches!$J$2:$J$201,0))=""),"",IF(AND($C1631&lt;&gt;"",INDEX(Matches!$F$2:$F$201,MATCH($A1631&amp;"-5",Matches!$J$2:$J$201,0))&lt;&gt;"",$C1631&gt;=INDEX(Matches!$F$2:$F$201,MATCH($A1631&amp;"-5",Matches!$J$2:$J$201,0))),"",IF(AND(L1631=INDEX(Matches!$G$2:$G$201,MATCH($A1631&amp;"-5",Matches!$J$2:$J$201,0)),M1631=INDEX(Matches!$H$2:$H$201,MATCH($A1631&amp;"-5",Matches!$J$2:$J$201,0))),5,IF(SIGN(L1631-M1631)&lt;&gt;SIGN(INDEX(Matches!$G$2:$G$201,MATCH($A1631&amp;"-5",Matches!$J$2:$J$201,0))-INDEX(Matches!$H$2:$H$201,MATCH($A1631&amp;"-5",Matches!$J$2:$J$201,0))),0,IF(L1631-M1631=INDEX(Matches!$G$2:$G$201,MATCH($A1631&amp;"-5",Matches!$J$2:$J$201,0))-INDEX(Matches!$H$2:$H$201,MATCH($A1631&amp;"-5",Matches!$J$2:$J$201,0)),3,2))))),""))</f>
        <v/>
      </c>
      <c r="AC1631" s="12" t="str">
        <f aca="false">IF(OR($B1631="",N1631="",O1631=""),"",IFERROR(IF(OR(INDEX(Matches!$I$2:$I$201,MATCH($A1631&amp;"-6",Matches!$J$2:$J$201,0))="Void",INDEX(Matches!$G$2:$G$201,MATCH($A1631&amp;"-6",Matches!$J$2:$J$201,0))="",INDEX(Matches!$H$2:$H$201,MATCH($A1631&amp;"-6",Matches!$J$2:$J$201,0))=""),"",IF(AND($C1631&lt;&gt;"",INDEX(Matches!$F$2:$F$201,MATCH($A1631&amp;"-6",Matches!$J$2:$J$201,0))&lt;&gt;"",$C1631&gt;=INDEX(Matches!$F$2:$F$201,MATCH($A1631&amp;"-6",Matches!$J$2:$J$201,0))),"",IF(AND(N1631=INDEX(Matches!$G$2:$G$201,MATCH($A1631&amp;"-6",Matches!$J$2:$J$201,0)),O1631=INDEX(Matches!$H$2:$H$201,MATCH($A1631&amp;"-6",Matches!$J$2:$J$201,0))),5,IF(SIGN(N1631-O1631)&lt;&gt;SIGN(INDEX(Matches!$G$2:$G$201,MATCH($A1631&amp;"-6",Matches!$J$2:$J$201,0))-INDEX(Matches!$H$2:$H$201,MATCH($A1631&amp;"-6",Matches!$J$2:$J$201,0))),0,IF(N1631-O1631=INDEX(Matches!$G$2:$G$201,MATCH($A1631&amp;"-6",Matches!$J$2:$J$201,0))-INDEX(Matches!$H$2:$H$201,MATCH($A1631&amp;"-6",Matches!$J$2:$J$201,0)),3,2))))),""))</f>
        <v/>
      </c>
      <c r="AD1631" s="12" t="str">
        <f aca="false">IF(OR($B1631="",P1631="",Q1631=""),"",IFERROR(IF(OR(INDEX(Matches!$I$2:$I$201,MATCH($A1631&amp;"-7",Matches!$J$2:$J$201,0))="Void",INDEX(Matches!$G$2:$G$201,MATCH($A1631&amp;"-7",Matches!$J$2:$J$201,0))="",INDEX(Matches!$H$2:$H$201,MATCH($A1631&amp;"-7",Matches!$J$2:$J$201,0))=""),"",IF(AND($C1631&lt;&gt;"",INDEX(Matches!$F$2:$F$201,MATCH($A1631&amp;"-7",Matches!$J$2:$J$201,0))&lt;&gt;"",$C1631&gt;=INDEX(Matches!$F$2:$F$201,MATCH($A1631&amp;"-7",Matches!$J$2:$J$201,0))),"",IF(AND(P1631=INDEX(Matches!$G$2:$G$201,MATCH($A1631&amp;"-7",Matches!$J$2:$J$201,0)),Q1631=INDEX(Matches!$H$2:$H$201,MATCH($A1631&amp;"-7",Matches!$J$2:$J$201,0))),5,IF(SIGN(P1631-Q1631)&lt;&gt;SIGN(INDEX(Matches!$G$2:$G$201,MATCH($A1631&amp;"-7",Matches!$J$2:$J$201,0))-INDEX(Matches!$H$2:$H$201,MATCH($A1631&amp;"-7",Matches!$J$2:$J$201,0))),0,IF(P1631-Q1631=INDEX(Matches!$G$2:$G$201,MATCH($A1631&amp;"-7",Matches!$J$2:$J$201,0))-INDEX(Matches!$H$2:$H$201,MATCH($A1631&amp;"-7",Matches!$J$2:$J$201,0)),3,2))))),""))</f>
        <v/>
      </c>
      <c r="AE1631" s="12" t="str">
        <f aca="false">IF(OR($B1631="",R1631="",S1631=""),"",IFERROR(IF(OR(INDEX(Matches!$I$2:$I$201,MATCH($A1631&amp;"-8",Matches!$J$2:$J$201,0))="Void",INDEX(Matches!$G$2:$G$201,MATCH($A1631&amp;"-8",Matches!$J$2:$J$201,0))="",INDEX(Matches!$H$2:$H$201,MATCH($A1631&amp;"-8",Matches!$J$2:$J$201,0))=""),"",IF(AND($C1631&lt;&gt;"",INDEX(Matches!$F$2:$F$201,MATCH($A1631&amp;"-8",Matches!$J$2:$J$201,0))&lt;&gt;"",$C1631&gt;=INDEX(Matches!$F$2:$F$201,MATCH($A1631&amp;"-8",Matches!$J$2:$J$201,0))),"",IF(AND(R1631=INDEX(Matches!$G$2:$G$201,MATCH($A1631&amp;"-8",Matches!$J$2:$J$201,0)),S1631=INDEX(Matches!$H$2:$H$201,MATCH($A1631&amp;"-8",Matches!$J$2:$J$201,0))),5,IF(SIGN(R1631-S1631)&lt;&gt;SIGN(INDEX(Matches!$G$2:$G$201,MATCH($A1631&amp;"-8",Matches!$J$2:$J$201,0))-INDEX(Matches!$H$2:$H$201,MATCH($A1631&amp;"-8",Matches!$J$2:$J$201,0))),0,IF(R1631-S1631=INDEX(Matches!$G$2:$G$201,MATCH($A1631&amp;"-8",Matches!$J$2:$J$201,0))-INDEX(Matches!$H$2:$H$201,MATCH($A1631&amp;"-8",Matches!$J$2:$J$201,0)),3,2))))),""))</f>
        <v/>
      </c>
      <c r="AF1631" s="12" t="str">
        <f aca="false">IF(OR($B1631="",T1631="",U1631=""),"",IFERROR(IF(OR(INDEX(Matches!$I$2:$I$201,MATCH($A1631&amp;"-9",Matches!$J$2:$J$201,0))="Void",INDEX(Matches!$G$2:$G$201,MATCH($A1631&amp;"-9",Matches!$J$2:$J$201,0))="",INDEX(Matches!$H$2:$H$201,MATCH($A1631&amp;"-9",Matches!$J$2:$J$201,0))=""),"",IF(AND($C1631&lt;&gt;"",INDEX(Matches!$F$2:$F$201,MATCH($A1631&amp;"-9",Matches!$J$2:$J$201,0))&lt;&gt;"",$C1631&gt;=INDEX(Matches!$F$2:$F$201,MATCH($A1631&amp;"-9",Matches!$J$2:$J$201,0))),"",IF(AND(T1631=INDEX(Matches!$G$2:$G$201,MATCH($A1631&amp;"-9",Matches!$J$2:$J$201,0)),U1631=INDEX(Matches!$H$2:$H$201,MATCH($A1631&amp;"-9",Matches!$J$2:$J$201,0))),5,IF(SIGN(T1631-U1631)&lt;&gt;SIGN(INDEX(Matches!$G$2:$G$201,MATCH($A1631&amp;"-9",Matches!$J$2:$J$201,0))-INDEX(Matches!$H$2:$H$201,MATCH($A1631&amp;"-9",Matches!$J$2:$J$201,0))),0,IF(T1631-U1631=INDEX(Matches!$G$2:$G$201,MATCH($A1631&amp;"-9",Matches!$J$2:$J$201,0))-INDEX(Matches!$H$2:$H$201,MATCH($A1631&amp;"-9",Matches!$J$2:$J$201,0)),3,2))))),""))</f>
        <v/>
      </c>
      <c r="AG1631" s="12" t="str">
        <f aca="false">IF(OR($B1631="",V1631="",W1631=""),"",IFERROR(IF(OR(INDEX(Matches!$I$2:$I$201,MATCH($A1631&amp;"-10",Matches!$J$2:$J$201,0))="Void",INDEX(Matches!$G$2:$G$201,MATCH($A1631&amp;"-10",Matches!$J$2:$J$201,0))="",INDEX(Matches!$H$2:$H$201,MATCH($A1631&amp;"-10",Matches!$J$2:$J$201,0))=""),"",IF(AND($C1631&lt;&gt;"",INDEX(Matches!$F$2:$F$201,MATCH($A1631&amp;"-10",Matches!$J$2:$J$201,0))&lt;&gt;"",$C1631&gt;=INDEX(Matches!$F$2:$F$201,MATCH($A1631&amp;"-10",Matches!$J$2:$J$201,0))),"",IF(AND(V1631=INDEX(Matches!$G$2:$G$201,MATCH($A1631&amp;"-10",Matches!$J$2:$J$201,0)),W1631=INDEX(Matches!$H$2:$H$201,MATCH($A1631&amp;"-10",Matches!$J$2:$J$201,0))),5,IF(SIGN(V1631-W1631)&lt;&gt;SIGN(INDEX(Matches!$G$2:$G$201,MATCH($A1631&amp;"-10",Matches!$J$2:$J$201,0))-INDEX(Matches!$H$2:$H$201,MATCH($A1631&amp;"-10",Matches!$J$2:$J$201,0))),0,IF(V1631-W1631=INDEX(Matches!$G$2:$G$201,MATCH($A1631&amp;"-10",Matches!$J$2:$J$201,0))-INDEX(Matches!$H$2:$H$201,MATCH($A1631&amp;"-10",Matches!$J$2:$J$201,0)),3,2))))),""))</f>
        <v/>
      </c>
      <c r="AH1631" s="13" t="str">
        <f aca="false">IF($B1631="","",SUM(X1631:AG1631))</f>
        <v/>
      </c>
      <c r="AI1631" s="12" t="str">
        <f aca="false">IF($B1631="","",COUNTIF(X1631:AG1631,5))</f>
        <v/>
      </c>
      <c r="AJ1631" s="12" t="str">
        <f aca="false">IF($B1631="","",COUNTIF(X1631:AG1631,"&gt;=2"))</f>
        <v/>
      </c>
      <c r="AK1631" s="12" t="str">
        <f aca="false">IF($B1631="","",COUNT(X1631:AG1631))</f>
        <v/>
      </c>
    </row>
    <row r="1632" customFormat="false" ht="15" hidden="false" customHeight="false" outlineLevel="0" collapsed="false">
      <c r="A1632" s="7"/>
      <c r="B1632" s="7"/>
      <c r="C1632" s="11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12" t="str">
        <f aca="false">IF(OR($B1632="",D1632="",E1632=""),"",IFERROR(IF(OR(INDEX(Matches!$I$2:$I$201,MATCH($A1632&amp;"-1",Matches!$J$2:$J$201,0))="Void",INDEX(Matches!$G$2:$G$201,MATCH($A1632&amp;"-1",Matches!$J$2:$J$201,0))="",INDEX(Matches!$H$2:$H$201,MATCH($A1632&amp;"-1",Matches!$J$2:$J$201,0))=""),"",IF(AND($C1632&lt;&gt;"",INDEX(Matches!$F$2:$F$201,MATCH($A1632&amp;"-1",Matches!$J$2:$J$201,0))&lt;&gt;"",$C1632&gt;=INDEX(Matches!$F$2:$F$201,MATCH($A1632&amp;"-1",Matches!$J$2:$J$201,0))),"",IF(AND(D1632=INDEX(Matches!$G$2:$G$201,MATCH($A1632&amp;"-1",Matches!$J$2:$J$201,0)),E1632=INDEX(Matches!$H$2:$H$201,MATCH($A1632&amp;"-1",Matches!$J$2:$J$201,0))),5,IF(SIGN(D1632-E1632)&lt;&gt;SIGN(INDEX(Matches!$G$2:$G$201,MATCH($A1632&amp;"-1",Matches!$J$2:$J$201,0))-INDEX(Matches!$H$2:$H$201,MATCH($A1632&amp;"-1",Matches!$J$2:$J$201,0))),0,IF(D1632-E1632=INDEX(Matches!$G$2:$G$201,MATCH($A1632&amp;"-1",Matches!$J$2:$J$201,0))-INDEX(Matches!$H$2:$H$201,MATCH($A1632&amp;"-1",Matches!$J$2:$J$201,0)),3,2))))),""))</f>
        <v/>
      </c>
      <c r="Y1632" s="12" t="str">
        <f aca="false">IF(OR($B1632="",F1632="",G1632=""),"",IFERROR(IF(OR(INDEX(Matches!$I$2:$I$201,MATCH($A1632&amp;"-2",Matches!$J$2:$J$201,0))="Void",INDEX(Matches!$G$2:$G$201,MATCH($A1632&amp;"-2",Matches!$J$2:$J$201,0))="",INDEX(Matches!$H$2:$H$201,MATCH($A1632&amp;"-2",Matches!$J$2:$J$201,0))=""),"",IF(AND($C1632&lt;&gt;"",INDEX(Matches!$F$2:$F$201,MATCH($A1632&amp;"-2",Matches!$J$2:$J$201,0))&lt;&gt;"",$C1632&gt;=INDEX(Matches!$F$2:$F$201,MATCH($A1632&amp;"-2",Matches!$J$2:$J$201,0))),"",IF(AND(F1632=INDEX(Matches!$G$2:$G$201,MATCH($A1632&amp;"-2",Matches!$J$2:$J$201,0)),G1632=INDEX(Matches!$H$2:$H$201,MATCH($A1632&amp;"-2",Matches!$J$2:$J$201,0))),5,IF(SIGN(F1632-G1632)&lt;&gt;SIGN(INDEX(Matches!$G$2:$G$201,MATCH($A1632&amp;"-2",Matches!$J$2:$J$201,0))-INDEX(Matches!$H$2:$H$201,MATCH($A1632&amp;"-2",Matches!$J$2:$J$201,0))),0,IF(F1632-G1632=INDEX(Matches!$G$2:$G$201,MATCH($A1632&amp;"-2",Matches!$J$2:$J$201,0))-INDEX(Matches!$H$2:$H$201,MATCH($A1632&amp;"-2",Matches!$J$2:$J$201,0)),3,2))))),""))</f>
        <v/>
      </c>
      <c r="Z1632" s="12" t="str">
        <f aca="false">IF(OR($B1632="",H1632="",I1632=""),"",IFERROR(IF(OR(INDEX(Matches!$I$2:$I$201,MATCH($A1632&amp;"-3",Matches!$J$2:$J$201,0))="Void",INDEX(Matches!$G$2:$G$201,MATCH($A1632&amp;"-3",Matches!$J$2:$J$201,0))="",INDEX(Matches!$H$2:$H$201,MATCH($A1632&amp;"-3",Matches!$J$2:$J$201,0))=""),"",IF(AND($C1632&lt;&gt;"",INDEX(Matches!$F$2:$F$201,MATCH($A1632&amp;"-3",Matches!$J$2:$J$201,0))&lt;&gt;"",$C1632&gt;=INDEX(Matches!$F$2:$F$201,MATCH($A1632&amp;"-3",Matches!$J$2:$J$201,0))),"",IF(AND(H1632=INDEX(Matches!$G$2:$G$201,MATCH($A1632&amp;"-3",Matches!$J$2:$J$201,0)),I1632=INDEX(Matches!$H$2:$H$201,MATCH($A1632&amp;"-3",Matches!$J$2:$J$201,0))),5,IF(SIGN(H1632-I1632)&lt;&gt;SIGN(INDEX(Matches!$G$2:$G$201,MATCH($A1632&amp;"-3",Matches!$J$2:$J$201,0))-INDEX(Matches!$H$2:$H$201,MATCH($A1632&amp;"-3",Matches!$J$2:$J$201,0))),0,IF(H1632-I1632=INDEX(Matches!$G$2:$G$201,MATCH($A1632&amp;"-3",Matches!$J$2:$J$201,0))-INDEX(Matches!$H$2:$H$201,MATCH($A1632&amp;"-3",Matches!$J$2:$J$201,0)),3,2))))),""))</f>
        <v/>
      </c>
      <c r="AA1632" s="12" t="str">
        <f aca="false">IF(OR($B1632="",J1632="",K1632=""),"",IFERROR(IF(OR(INDEX(Matches!$I$2:$I$201,MATCH($A1632&amp;"-4",Matches!$J$2:$J$201,0))="Void",INDEX(Matches!$G$2:$G$201,MATCH($A1632&amp;"-4",Matches!$J$2:$J$201,0))="",INDEX(Matches!$H$2:$H$201,MATCH($A1632&amp;"-4",Matches!$J$2:$J$201,0))=""),"",IF(AND($C1632&lt;&gt;"",INDEX(Matches!$F$2:$F$201,MATCH($A1632&amp;"-4",Matches!$J$2:$J$201,0))&lt;&gt;"",$C1632&gt;=INDEX(Matches!$F$2:$F$201,MATCH($A1632&amp;"-4",Matches!$J$2:$J$201,0))),"",IF(AND(J1632=INDEX(Matches!$G$2:$G$201,MATCH($A1632&amp;"-4",Matches!$J$2:$J$201,0)),K1632=INDEX(Matches!$H$2:$H$201,MATCH($A1632&amp;"-4",Matches!$J$2:$J$201,0))),5,IF(SIGN(J1632-K1632)&lt;&gt;SIGN(INDEX(Matches!$G$2:$G$201,MATCH($A1632&amp;"-4",Matches!$J$2:$J$201,0))-INDEX(Matches!$H$2:$H$201,MATCH($A1632&amp;"-4",Matches!$J$2:$J$201,0))),0,IF(J1632-K1632=INDEX(Matches!$G$2:$G$201,MATCH($A1632&amp;"-4",Matches!$J$2:$J$201,0))-INDEX(Matches!$H$2:$H$201,MATCH($A1632&amp;"-4",Matches!$J$2:$J$201,0)),3,2))))),""))</f>
        <v/>
      </c>
      <c r="AB1632" s="12" t="str">
        <f aca="false">IF(OR($B1632="",L1632="",M1632=""),"",IFERROR(IF(OR(INDEX(Matches!$I$2:$I$201,MATCH($A1632&amp;"-5",Matches!$J$2:$J$201,0))="Void",INDEX(Matches!$G$2:$G$201,MATCH($A1632&amp;"-5",Matches!$J$2:$J$201,0))="",INDEX(Matches!$H$2:$H$201,MATCH($A1632&amp;"-5",Matches!$J$2:$J$201,0))=""),"",IF(AND($C1632&lt;&gt;"",INDEX(Matches!$F$2:$F$201,MATCH($A1632&amp;"-5",Matches!$J$2:$J$201,0))&lt;&gt;"",$C1632&gt;=INDEX(Matches!$F$2:$F$201,MATCH($A1632&amp;"-5",Matches!$J$2:$J$201,0))),"",IF(AND(L1632=INDEX(Matches!$G$2:$G$201,MATCH($A1632&amp;"-5",Matches!$J$2:$J$201,0)),M1632=INDEX(Matches!$H$2:$H$201,MATCH($A1632&amp;"-5",Matches!$J$2:$J$201,0))),5,IF(SIGN(L1632-M1632)&lt;&gt;SIGN(INDEX(Matches!$G$2:$G$201,MATCH($A1632&amp;"-5",Matches!$J$2:$J$201,0))-INDEX(Matches!$H$2:$H$201,MATCH($A1632&amp;"-5",Matches!$J$2:$J$201,0))),0,IF(L1632-M1632=INDEX(Matches!$G$2:$G$201,MATCH($A1632&amp;"-5",Matches!$J$2:$J$201,0))-INDEX(Matches!$H$2:$H$201,MATCH($A1632&amp;"-5",Matches!$J$2:$J$201,0)),3,2))))),""))</f>
        <v/>
      </c>
      <c r="AC1632" s="12" t="str">
        <f aca="false">IF(OR($B1632="",N1632="",O1632=""),"",IFERROR(IF(OR(INDEX(Matches!$I$2:$I$201,MATCH($A1632&amp;"-6",Matches!$J$2:$J$201,0))="Void",INDEX(Matches!$G$2:$G$201,MATCH($A1632&amp;"-6",Matches!$J$2:$J$201,0))="",INDEX(Matches!$H$2:$H$201,MATCH($A1632&amp;"-6",Matches!$J$2:$J$201,0))=""),"",IF(AND($C1632&lt;&gt;"",INDEX(Matches!$F$2:$F$201,MATCH($A1632&amp;"-6",Matches!$J$2:$J$201,0))&lt;&gt;"",$C1632&gt;=INDEX(Matches!$F$2:$F$201,MATCH($A1632&amp;"-6",Matches!$J$2:$J$201,0))),"",IF(AND(N1632=INDEX(Matches!$G$2:$G$201,MATCH($A1632&amp;"-6",Matches!$J$2:$J$201,0)),O1632=INDEX(Matches!$H$2:$H$201,MATCH($A1632&amp;"-6",Matches!$J$2:$J$201,0))),5,IF(SIGN(N1632-O1632)&lt;&gt;SIGN(INDEX(Matches!$G$2:$G$201,MATCH($A1632&amp;"-6",Matches!$J$2:$J$201,0))-INDEX(Matches!$H$2:$H$201,MATCH($A1632&amp;"-6",Matches!$J$2:$J$201,0))),0,IF(N1632-O1632=INDEX(Matches!$G$2:$G$201,MATCH($A1632&amp;"-6",Matches!$J$2:$J$201,0))-INDEX(Matches!$H$2:$H$201,MATCH($A1632&amp;"-6",Matches!$J$2:$J$201,0)),3,2))))),""))</f>
        <v/>
      </c>
      <c r="AD1632" s="12" t="str">
        <f aca="false">IF(OR($B1632="",P1632="",Q1632=""),"",IFERROR(IF(OR(INDEX(Matches!$I$2:$I$201,MATCH($A1632&amp;"-7",Matches!$J$2:$J$201,0))="Void",INDEX(Matches!$G$2:$G$201,MATCH($A1632&amp;"-7",Matches!$J$2:$J$201,0))="",INDEX(Matches!$H$2:$H$201,MATCH($A1632&amp;"-7",Matches!$J$2:$J$201,0))=""),"",IF(AND($C1632&lt;&gt;"",INDEX(Matches!$F$2:$F$201,MATCH($A1632&amp;"-7",Matches!$J$2:$J$201,0))&lt;&gt;"",$C1632&gt;=INDEX(Matches!$F$2:$F$201,MATCH($A1632&amp;"-7",Matches!$J$2:$J$201,0))),"",IF(AND(P1632=INDEX(Matches!$G$2:$G$201,MATCH($A1632&amp;"-7",Matches!$J$2:$J$201,0)),Q1632=INDEX(Matches!$H$2:$H$201,MATCH($A1632&amp;"-7",Matches!$J$2:$J$201,0))),5,IF(SIGN(P1632-Q1632)&lt;&gt;SIGN(INDEX(Matches!$G$2:$G$201,MATCH($A1632&amp;"-7",Matches!$J$2:$J$201,0))-INDEX(Matches!$H$2:$H$201,MATCH($A1632&amp;"-7",Matches!$J$2:$J$201,0))),0,IF(P1632-Q1632=INDEX(Matches!$G$2:$G$201,MATCH($A1632&amp;"-7",Matches!$J$2:$J$201,0))-INDEX(Matches!$H$2:$H$201,MATCH($A1632&amp;"-7",Matches!$J$2:$J$201,0)),3,2))))),""))</f>
        <v/>
      </c>
      <c r="AE1632" s="12" t="str">
        <f aca="false">IF(OR($B1632="",R1632="",S1632=""),"",IFERROR(IF(OR(INDEX(Matches!$I$2:$I$201,MATCH($A1632&amp;"-8",Matches!$J$2:$J$201,0))="Void",INDEX(Matches!$G$2:$G$201,MATCH($A1632&amp;"-8",Matches!$J$2:$J$201,0))="",INDEX(Matches!$H$2:$H$201,MATCH($A1632&amp;"-8",Matches!$J$2:$J$201,0))=""),"",IF(AND($C1632&lt;&gt;"",INDEX(Matches!$F$2:$F$201,MATCH($A1632&amp;"-8",Matches!$J$2:$J$201,0))&lt;&gt;"",$C1632&gt;=INDEX(Matches!$F$2:$F$201,MATCH($A1632&amp;"-8",Matches!$J$2:$J$201,0))),"",IF(AND(R1632=INDEX(Matches!$G$2:$G$201,MATCH($A1632&amp;"-8",Matches!$J$2:$J$201,0)),S1632=INDEX(Matches!$H$2:$H$201,MATCH($A1632&amp;"-8",Matches!$J$2:$J$201,0))),5,IF(SIGN(R1632-S1632)&lt;&gt;SIGN(INDEX(Matches!$G$2:$G$201,MATCH($A1632&amp;"-8",Matches!$J$2:$J$201,0))-INDEX(Matches!$H$2:$H$201,MATCH($A1632&amp;"-8",Matches!$J$2:$J$201,0))),0,IF(R1632-S1632=INDEX(Matches!$G$2:$G$201,MATCH($A1632&amp;"-8",Matches!$J$2:$J$201,0))-INDEX(Matches!$H$2:$H$201,MATCH($A1632&amp;"-8",Matches!$J$2:$J$201,0)),3,2))))),""))</f>
        <v/>
      </c>
      <c r="AF1632" s="12" t="str">
        <f aca="false">IF(OR($B1632="",T1632="",U1632=""),"",IFERROR(IF(OR(INDEX(Matches!$I$2:$I$201,MATCH($A1632&amp;"-9",Matches!$J$2:$J$201,0))="Void",INDEX(Matches!$G$2:$G$201,MATCH($A1632&amp;"-9",Matches!$J$2:$J$201,0))="",INDEX(Matches!$H$2:$H$201,MATCH($A1632&amp;"-9",Matches!$J$2:$J$201,0))=""),"",IF(AND($C1632&lt;&gt;"",INDEX(Matches!$F$2:$F$201,MATCH($A1632&amp;"-9",Matches!$J$2:$J$201,0))&lt;&gt;"",$C1632&gt;=INDEX(Matches!$F$2:$F$201,MATCH($A1632&amp;"-9",Matches!$J$2:$J$201,0))),"",IF(AND(T1632=INDEX(Matches!$G$2:$G$201,MATCH($A1632&amp;"-9",Matches!$J$2:$J$201,0)),U1632=INDEX(Matches!$H$2:$H$201,MATCH($A1632&amp;"-9",Matches!$J$2:$J$201,0))),5,IF(SIGN(T1632-U1632)&lt;&gt;SIGN(INDEX(Matches!$G$2:$G$201,MATCH($A1632&amp;"-9",Matches!$J$2:$J$201,0))-INDEX(Matches!$H$2:$H$201,MATCH($A1632&amp;"-9",Matches!$J$2:$J$201,0))),0,IF(T1632-U1632=INDEX(Matches!$G$2:$G$201,MATCH($A1632&amp;"-9",Matches!$J$2:$J$201,0))-INDEX(Matches!$H$2:$H$201,MATCH($A1632&amp;"-9",Matches!$J$2:$J$201,0)),3,2))))),""))</f>
        <v/>
      </c>
      <c r="AG1632" s="12" t="str">
        <f aca="false">IF(OR($B1632="",V1632="",W1632=""),"",IFERROR(IF(OR(INDEX(Matches!$I$2:$I$201,MATCH($A1632&amp;"-10",Matches!$J$2:$J$201,0))="Void",INDEX(Matches!$G$2:$G$201,MATCH($A1632&amp;"-10",Matches!$J$2:$J$201,0))="",INDEX(Matches!$H$2:$H$201,MATCH($A1632&amp;"-10",Matches!$J$2:$J$201,0))=""),"",IF(AND($C1632&lt;&gt;"",INDEX(Matches!$F$2:$F$201,MATCH($A1632&amp;"-10",Matches!$J$2:$J$201,0))&lt;&gt;"",$C1632&gt;=INDEX(Matches!$F$2:$F$201,MATCH($A1632&amp;"-10",Matches!$J$2:$J$201,0))),"",IF(AND(V1632=INDEX(Matches!$G$2:$G$201,MATCH($A1632&amp;"-10",Matches!$J$2:$J$201,0)),W1632=INDEX(Matches!$H$2:$H$201,MATCH($A1632&amp;"-10",Matches!$J$2:$J$201,0))),5,IF(SIGN(V1632-W1632)&lt;&gt;SIGN(INDEX(Matches!$G$2:$G$201,MATCH($A1632&amp;"-10",Matches!$J$2:$J$201,0))-INDEX(Matches!$H$2:$H$201,MATCH($A1632&amp;"-10",Matches!$J$2:$J$201,0))),0,IF(V1632-W1632=INDEX(Matches!$G$2:$G$201,MATCH($A1632&amp;"-10",Matches!$J$2:$J$201,0))-INDEX(Matches!$H$2:$H$201,MATCH($A1632&amp;"-10",Matches!$J$2:$J$201,0)),3,2))))),""))</f>
        <v/>
      </c>
      <c r="AH1632" s="13" t="str">
        <f aca="false">IF($B1632="","",SUM(X1632:AG1632))</f>
        <v/>
      </c>
      <c r="AI1632" s="12" t="str">
        <f aca="false">IF($B1632="","",COUNTIF(X1632:AG1632,5))</f>
        <v/>
      </c>
      <c r="AJ1632" s="12" t="str">
        <f aca="false">IF($B1632="","",COUNTIF(X1632:AG1632,"&gt;=2"))</f>
        <v/>
      </c>
      <c r="AK1632" s="12" t="str">
        <f aca="false">IF($B1632="","",COUNT(X1632:AG1632))</f>
        <v/>
      </c>
    </row>
    <row r="1633" customFormat="false" ht="15" hidden="false" customHeight="false" outlineLevel="0" collapsed="false">
      <c r="A1633" s="7"/>
      <c r="B1633" s="7"/>
      <c r="C1633" s="11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12" t="str">
        <f aca="false">IF(OR($B1633="",D1633="",E1633=""),"",IFERROR(IF(OR(INDEX(Matches!$I$2:$I$201,MATCH($A1633&amp;"-1",Matches!$J$2:$J$201,0))="Void",INDEX(Matches!$G$2:$G$201,MATCH($A1633&amp;"-1",Matches!$J$2:$J$201,0))="",INDEX(Matches!$H$2:$H$201,MATCH($A1633&amp;"-1",Matches!$J$2:$J$201,0))=""),"",IF(AND($C1633&lt;&gt;"",INDEX(Matches!$F$2:$F$201,MATCH($A1633&amp;"-1",Matches!$J$2:$J$201,0))&lt;&gt;"",$C1633&gt;=INDEX(Matches!$F$2:$F$201,MATCH($A1633&amp;"-1",Matches!$J$2:$J$201,0))),"",IF(AND(D1633=INDEX(Matches!$G$2:$G$201,MATCH($A1633&amp;"-1",Matches!$J$2:$J$201,0)),E1633=INDEX(Matches!$H$2:$H$201,MATCH($A1633&amp;"-1",Matches!$J$2:$J$201,0))),5,IF(SIGN(D1633-E1633)&lt;&gt;SIGN(INDEX(Matches!$G$2:$G$201,MATCH($A1633&amp;"-1",Matches!$J$2:$J$201,0))-INDEX(Matches!$H$2:$H$201,MATCH($A1633&amp;"-1",Matches!$J$2:$J$201,0))),0,IF(D1633-E1633=INDEX(Matches!$G$2:$G$201,MATCH($A1633&amp;"-1",Matches!$J$2:$J$201,0))-INDEX(Matches!$H$2:$H$201,MATCH($A1633&amp;"-1",Matches!$J$2:$J$201,0)),3,2))))),""))</f>
        <v/>
      </c>
      <c r="Y1633" s="12" t="str">
        <f aca="false">IF(OR($B1633="",F1633="",G1633=""),"",IFERROR(IF(OR(INDEX(Matches!$I$2:$I$201,MATCH($A1633&amp;"-2",Matches!$J$2:$J$201,0))="Void",INDEX(Matches!$G$2:$G$201,MATCH($A1633&amp;"-2",Matches!$J$2:$J$201,0))="",INDEX(Matches!$H$2:$H$201,MATCH($A1633&amp;"-2",Matches!$J$2:$J$201,0))=""),"",IF(AND($C1633&lt;&gt;"",INDEX(Matches!$F$2:$F$201,MATCH($A1633&amp;"-2",Matches!$J$2:$J$201,0))&lt;&gt;"",$C1633&gt;=INDEX(Matches!$F$2:$F$201,MATCH($A1633&amp;"-2",Matches!$J$2:$J$201,0))),"",IF(AND(F1633=INDEX(Matches!$G$2:$G$201,MATCH($A1633&amp;"-2",Matches!$J$2:$J$201,0)),G1633=INDEX(Matches!$H$2:$H$201,MATCH($A1633&amp;"-2",Matches!$J$2:$J$201,0))),5,IF(SIGN(F1633-G1633)&lt;&gt;SIGN(INDEX(Matches!$G$2:$G$201,MATCH($A1633&amp;"-2",Matches!$J$2:$J$201,0))-INDEX(Matches!$H$2:$H$201,MATCH($A1633&amp;"-2",Matches!$J$2:$J$201,0))),0,IF(F1633-G1633=INDEX(Matches!$G$2:$G$201,MATCH($A1633&amp;"-2",Matches!$J$2:$J$201,0))-INDEX(Matches!$H$2:$H$201,MATCH($A1633&amp;"-2",Matches!$J$2:$J$201,0)),3,2))))),""))</f>
        <v/>
      </c>
      <c r="Z1633" s="12" t="str">
        <f aca="false">IF(OR($B1633="",H1633="",I1633=""),"",IFERROR(IF(OR(INDEX(Matches!$I$2:$I$201,MATCH($A1633&amp;"-3",Matches!$J$2:$J$201,0))="Void",INDEX(Matches!$G$2:$G$201,MATCH($A1633&amp;"-3",Matches!$J$2:$J$201,0))="",INDEX(Matches!$H$2:$H$201,MATCH($A1633&amp;"-3",Matches!$J$2:$J$201,0))=""),"",IF(AND($C1633&lt;&gt;"",INDEX(Matches!$F$2:$F$201,MATCH($A1633&amp;"-3",Matches!$J$2:$J$201,0))&lt;&gt;"",$C1633&gt;=INDEX(Matches!$F$2:$F$201,MATCH($A1633&amp;"-3",Matches!$J$2:$J$201,0))),"",IF(AND(H1633=INDEX(Matches!$G$2:$G$201,MATCH($A1633&amp;"-3",Matches!$J$2:$J$201,0)),I1633=INDEX(Matches!$H$2:$H$201,MATCH($A1633&amp;"-3",Matches!$J$2:$J$201,0))),5,IF(SIGN(H1633-I1633)&lt;&gt;SIGN(INDEX(Matches!$G$2:$G$201,MATCH($A1633&amp;"-3",Matches!$J$2:$J$201,0))-INDEX(Matches!$H$2:$H$201,MATCH($A1633&amp;"-3",Matches!$J$2:$J$201,0))),0,IF(H1633-I1633=INDEX(Matches!$G$2:$G$201,MATCH($A1633&amp;"-3",Matches!$J$2:$J$201,0))-INDEX(Matches!$H$2:$H$201,MATCH($A1633&amp;"-3",Matches!$J$2:$J$201,0)),3,2))))),""))</f>
        <v/>
      </c>
      <c r="AA1633" s="12" t="str">
        <f aca="false">IF(OR($B1633="",J1633="",K1633=""),"",IFERROR(IF(OR(INDEX(Matches!$I$2:$I$201,MATCH($A1633&amp;"-4",Matches!$J$2:$J$201,0))="Void",INDEX(Matches!$G$2:$G$201,MATCH($A1633&amp;"-4",Matches!$J$2:$J$201,0))="",INDEX(Matches!$H$2:$H$201,MATCH($A1633&amp;"-4",Matches!$J$2:$J$201,0))=""),"",IF(AND($C1633&lt;&gt;"",INDEX(Matches!$F$2:$F$201,MATCH($A1633&amp;"-4",Matches!$J$2:$J$201,0))&lt;&gt;"",$C1633&gt;=INDEX(Matches!$F$2:$F$201,MATCH($A1633&amp;"-4",Matches!$J$2:$J$201,0))),"",IF(AND(J1633=INDEX(Matches!$G$2:$G$201,MATCH($A1633&amp;"-4",Matches!$J$2:$J$201,0)),K1633=INDEX(Matches!$H$2:$H$201,MATCH($A1633&amp;"-4",Matches!$J$2:$J$201,0))),5,IF(SIGN(J1633-K1633)&lt;&gt;SIGN(INDEX(Matches!$G$2:$G$201,MATCH($A1633&amp;"-4",Matches!$J$2:$J$201,0))-INDEX(Matches!$H$2:$H$201,MATCH($A1633&amp;"-4",Matches!$J$2:$J$201,0))),0,IF(J1633-K1633=INDEX(Matches!$G$2:$G$201,MATCH($A1633&amp;"-4",Matches!$J$2:$J$201,0))-INDEX(Matches!$H$2:$H$201,MATCH($A1633&amp;"-4",Matches!$J$2:$J$201,0)),3,2))))),""))</f>
        <v/>
      </c>
      <c r="AB1633" s="12" t="str">
        <f aca="false">IF(OR($B1633="",L1633="",M1633=""),"",IFERROR(IF(OR(INDEX(Matches!$I$2:$I$201,MATCH($A1633&amp;"-5",Matches!$J$2:$J$201,0))="Void",INDEX(Matches!$G$2:$G$201,MATCH($A1633&amp;"-5",Matches!$J$2:$J$201,0))="",INDEX(Matches!$H$2:$H$201,MATCH($A1633&amp;"-5",Matches!$J$2:$J$201,0))=""),"",IF(AND($C1633&lt;&gt;"",INDEX(Matches!$F$2:$F$201,MATCH($A1633&amp;"-5",Matches!$J$2:$J$201,0))&lt;&gt;"",$C1633&gt;=INDEX(Matches!$F$2:$F$201,MATCH($A1633&amp;"-5",Matches!$J$2:$J$201,0))),"",IF(AND(L1633=INDEX(Matches!$G$2:$G$201,MATCH($A1633&amp;"-5",Matches!$J$2:$J$201,0)),M1633=INDEX(Matches!$H$2:$H$201,MATCH($A1633&amp;"-5",Matches!$J$2:$J$201,0))),5,IF(SIGN(L1633-M1633)&lt;&gt;SIGN(INDEX(Matches!$G$2:$G$201,MATCH($A1633&amp;"-5",Matches!$J$2:$J$201,0))-INDEX(Matches!$H$2:$H$201,MATCH($A1633&amp;"-5",Matches!$J$2:$J$201,0))),0,IF(L1633-M1633=INDEX(Matches!$G$2:$G$201,MATCH($A1633&amp;"-5",Matches!$J$2:$J$201,0))-INDEX(Matches!$H$2:$H$201,MATCH($A1633&amp;"-5",Matches!$J$2:$J$201,0)),3,2))))),""))</f>
        <v/>
      </c>
      <c r="AC1633" s="12" t="str">
        <f aca="false">IF(OR($B1633="",N1633="",O1633=""),"",IFERROR(IF(OR(INDEX(Matches!$I$2:$I$201,MATCH($A1633&amp;"-6",Matches!$J$2:$J$201,0))="Void",INDEX(Matches!$G$2:$G$201,MATCH($A1633&amp;"-6",Matches!$J$2:$J$201,0))="",INDEX(Matches!$H$2:$H$201,MATCH($A1633&amp;"-6",Matches!$J$2:$J$201,0))=""),"",IF(AND($C1633&lt;&gt;"",INDEX(Matches!$F$2:$F$201,MATCH($A1633&amp;"-6",Matches!$J$2:$J$201,0))&lt;&gt;"",$C1633&gt;=INDEX(Matches!$F$2:$F$201,MATCH($A1633&amp;"-6",Matches!$J$2:$J$201,0))),"",IF(AND(N1633=INDEX(Matches!$G$2:$G$201,MATCH($A1633&amp;"-6",Matches!$J$2:$J$201,0)),O1633=INDEX(Matches!$H$2:$H$201,MATCH($A1633&amp;"-6",Matches!$J$2:$J$201,0))),5,IF(SIGN(N1633-O1633)&lt;&gt;SIGN(INDEX(Matches!$G$2:$G$201,MATCH($A1633&amp;"-6",Matches!$J$2:$J$201,0))-INDEX(Matches!$H$2:$H$201,MATCH($A1633&amp;"-6",Matches!$J$2:$J$201,0))),0,IF(N1633-O1633=INDEX(Matches!$G$2:$G$201,MATCH($A1633&amp;"-6",Matches!$J$2:$J$201,0))-INDEX(Matches!$H$2:$H$201,MATCH($A1633&amp;"-6",Matches!$J$2:$J$201,0)),3,2))))),""))</f>
        <v/>
      </c>
      <c r="AD1633" s="12" t="str">
        <f aca="false">IF(OR($B1633="",P1633="",Q1633=""),"",IFERROR(IF(OR(INDEX(Matches!$I$2:$I$201,MATCH($A1633&amp;"-7",Matches!$J$2:$J$201,0))="Void",INDEX(Matches!$G$2:$G$201,MATCH($A1633&amp;"-7",Matches!$J$2:$J$201,0))="",INDEX(Matches!$H$2:$H$201,MATCH($A1633&amp;"-7",Matches!$J$2:$J$201,0))=""),"",IF(AND($C1633&lt;&gt;"",INDEX(Matches!$F$2:$F$201,MATCH($A1633&amp;"-7",Matches!$J$2:$J$201,0))&lt;&gt;"",$C1633&gt;=INDEX(Matches!$F$2:$F$201,MATCH($A1633&amp;"-7",Matches!$J$2:$J$201,0))),"",IF(AND(P1633=INDEX(Matches!$G$2:$G$201,MATCH($A1633&amp;"-7",Matches!$J$2:$J$201,0)),Q1633=INDEX(Matches!$H$2:$H$201,MATCH($A1633&amp;"-7",Matches!$J$2:$J$201,0))),5,IF(SIGN(P1633-Q1633)&lt;&gt;SIGN(INDEX(Matches!$G$2:$G$201,MATCH($A1633&amp;"-7",Matches!$J$2:$J$201,0))-INDEX(Matches!$H$2:$H$201,MATCH($A1633&amp;"-7",Matches!$J$2:$J$201,0))),0,IF(P1633-Q1633=INDEX(Matches!$G$2:$G$201,MATCH($A1633&amp;"-7",Matches!$J$2:$J$201,0))-INDEX(Matches!$H$2:$H$201,MATCH($A1633&amp;"-7",Matches!$J$2:$J$201,0)),3,2))))),""))</f>
        <v/>
      </c>
      <c r="AE1633" s="12" t="str">
        <f aca="false">IF(OR($B1633="",R1633="",S1633=""),"",IFERROR(IF(OR(INDEX(Matches!$I$2:$I$201,MATCH($A1633&amp;"-8",Matches!$J$2:$J$201,0))="Void",INDEX(Matches!$G$2:$G$201,MATCH($A1633&amp;"-8",Matches!$J$2:$J$201,0))="",INDEX(Matches!$H$2:$H$201,MATCH($A1633&amp;"-8",Matches!$J$2:$J$201,0))=""),"",IF(AND($C1633&lt;&gt;"",INDEX(Matches!$F$2:$F$201,MATCH($A1633&amp;"-8",Matches!$J$2:$J$201,0))&lt;&gt;"",$C1633&gt;=INDEX(Matches!$F$2:$F$201,MATCH($A1633&amp;"-8",Matches!$J$2:$J$201,0))),"",IF(AND(R1633=INDEX(Matches!$G$2:$G$201,MATCH($A1633&amp;"-8",Matches!$J$2:$J$201,0)),S1633=INDEX(Matches!$H$2:$H$201,MATCH($A1633&amp;"-8",Matches!$J$2:$J$201,0))),5,IF(SIGN(R1633-S1633)&lt;&gt;SIGN(INDEX(Matches!$G$2:$G$201,MATCH($A1633&amp;"-8",Matches!$J$2:$J$201,0))-INDEX(Matches!$H$2:$H$201,MATCH($A1633&amp;"-8",Matches!$J$2:$J$201,0))),0,IF(R1633-S1633=INDEX(Matches!$G$2:$G$201,MATCH($A1633&amp;"-8",Matches!$J$2:$J$201,0))-INDEX(Matches!$H$2:$H$201,MATCH($A1633&amp;"-8",Matches!$J$2:$J$201,0)),3,2))))),""))</f>
        <v/>
      </c>
      <c r="AF1633" s="12" t="str">
        <f aca="false">IF(OR($B1633="",T1633="",U1633=""),"",IFERROR(IF(OR(INDEX(Matches!$I$2:$I$201,MATCH($A1633&amp;"-9",Matches!$J$2:$J$201,0))="Void",INDEX(Matches!$G$2:$G$201,MATCH($A1633&amp;"-9",Matches!$J$2:$J$201,0))="",INDEX(Matches!$H$2:$H$201,MATCH($A1633&amp;"-9",Matches!$J$2:$J$201,0))=""),"",IF(AND($C1633&lt;&gt;"",INDEX(Matches!$F$2:$F$201,MATCH($A1633&amp;"-9",Matches!$J$2:$J$201,0))&lt;&gt;"",$C1633&gt;=INDEX(Matches!$F$2:$F$201,MATCH($A1633&amp;"-9",Matches!$J$2:$J$201,0))),"",IF(AND(T1633=INDEX(Matches!$G$2:$G$201,MATCH($A1633&amp;"-9",Matches!$J$2:$J$201,0)),U1633=INDEX(Matches!$H$2:$H$201,MATCH($A1633&amp;"-9",Matches!$J$2:$J$201,0))),5,IF(SIGN(T1633-U1633)&lt;&gt;SIGN(INDEX(Matches!$G$2:$G$201,MATCH($A1633&amp;"-9",Matches!$J$2:$J$201,0))-INDEX(Matches!$H$2:$H$201,MATCH($A1633&amp;"-9",Matches!$J$2:$J$201,0))),0,IF(T1633-U1633=INDEX(Matches!$G$2:$G$201,MATCH($A1633&amp;"-9",Matches!$J$2:$J$201,0))-INDEX(Matches!$H$2:$H$201,MATCH($A1633&amp;"-9",Matches!$J$2:$J$201,0)),3,2))))),""))</f>
        <v/>
      </c>
      <c r="AG1633" s="12" t="str">
        <f aca="false">IF(OR($B1633="",V1633="",W1633=""),"",IFERROR(IF(OR(INDEX(Matches!$I$2:$I$201,MATCH($A1633&amp;"-10",Matches!$J$2:$J$201,0))="Void",INDEX(Matches!$G$2:$G$201,MATCH($A1633&amp;"-10",Matches!$J$2:$J$201,0))="",INDEX(Matches!$H$2:$H$201,MATCH($A1633&amp;"-10",Matches!$J$2:$J$201,0))=""),"",IF(AND($C1633&lt;&gt;"",INDEX(Matches!$F$2:$F$201,MATCH($A1633&amp;"-10",Matches!$J$2:$J$201,0))&lt;&gt;"",$C1633&gt;=INDEX(Matches!$F$2:$F$201,MATCH($A1633&amp;"-10",Matches!$J$2:$J$201,0))),"",IF(AND(V1633=INDEX(Matches!$G$2:$G$201,MATCH($A1633&amp;"-10",Matches!$J$2:$J$201,0)),W1633=INDEX(Matches!$H$2:$H$201,MATCH($A1633&amp;"-10",Matches!$J$2:$J$201,0))),5,IF(SIGN(V1633-W1633)&lt;&gt;SIGN(INDEX(Matches!$G$2:$G$201,MATCH($A1633&amp;"-10",Matches!$J$2:$J$201,0))-INDEX(Matches!$H$2:$H$201,MATCH($A1633&amp;"-10",Matches!$J$2:$J$201,0))),0,IF(V1633-W1633=INDEX(Matches!$G$2:$G$201,MATCH($A1633&amp;"-10",Matches!$J$2:$J$201,0))-INDEX(Matches!$H$2:$H$201,MATCH($A1633&amp;"-10",Matches!$J$2:$J$201,0)),3,2))))),""))</f>
        <v/>
      </c>
      <c r="AH1633" s="13" t="str">
        <f aca="false">IF($B1633="","",SUM(X1633:AG1633))</f>
        <v/>
      </c>
      <c r="AI1633" s="12" t="str">
        <f aca="false">IF($B1633="","",COUNTIF(X1633:AG1633,5))</f>
        <v/>
      </c>
      <c r="AJ1633" s="12" t="str">
        <f aca="false">IF($B1633="","",COUNTIF(X1633:AG1633,"&gt;=2"))</f>
        <v/>
      </c>
      <c r="AK1633" s="12" t="str">
        <f aca="false">IF($B1633="","",COUNT(X1633:AG1633))</f>
        <v/>
      </c>
    </row>
    <row r="1634" customFormat="false" ht="15" hidden="false" customHeight="false" outlineLevel="0" collapsed="false">
      <c r="A1634" s="7"/>
      <c r="B1634" s="7"/>
      <c r="C1634" s="11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12" t="str">
        <f aca="false">IF(OR($B1634="",D1634="",E1634=""),"",IFERROR(IF(OR(INDEX(Matches!$I$2:$I$201,MATCH($A1634&amp;"-1",Matches!$J$2:$J$201,0))="Void",INDEX(Matches!$G$2:$G$201,MATCH($A1634&amp;"-1",Matches!$J$2:$J$201,0))="",INDEX(Matches!$H$2:$H$201,MATCH($A1634&amp;"-1",Matches!$J$2:$J$201,0))=""),"",IF(AND($C1634&lt;&gt;"",INDEX(Matches!$F$2:$F$201,MATCH($A1634&amp;"-1",Matches!$J$2:$J$201,0))&lt;&gt;"",$C1634&gt;=INDEX(Matches!$F$2:$F$201,MATCH($A1634&amp;"-1",Matches!$J$2:$J$201,0))),"",IF(AND(D1634=INDEX(Matches!$G$2:$G$201,MATCH($A1634&amp;"-1",Matches!$J$2:$J$201,0)),E1634=INDEX(Matches!$H$2:$H$201,MATCH($A1634&amp;"-1",Matches!$J$2:$J$201,0))),5,IF(SIGN(D1634-E1634)&lt;&gt;SIGN(INDEX(Matches!$G$2:$G$201,MATCH($A1634&amp;"-1",Matches!$J$2:$J$201,0))-INDEX(Matches!$H$2:$H$201,MATCH($A1634&amp;"-1",Matches!$J$2:$J$201,0))),0,IF(D1634-E1634=INDEX(Matches!$G$2:$G$201,MATCH($A1634&amp;"-1",Matches!$J$2:$J$201,0))-INDEX(Matches!$H$2:$H$201,MATCH($A1634&amp;"-1",Matches!$J$2:$J$201,0)),3,2))))),""))</f>
        <v/>
      </c>
      <c r="Y1634" s="12" t="str">
        <f aca="false">IF(OR($B1634="",F1634="",G1634=""),"",IFERROR(IF(OR(INDEX(Matches!$I$2:$I$201,MATCH($A1634&amp;"-2",Matches!$J$2:$J$201,0))="Void",INDEX(Matches!$G$2:$G$201,MATCH($A1634&amp;"-2",Matches!$J$2:$J$201,0))="",INDEX(Matches!$H$2:$H$201,MATCH($A1634&amp;"-2",Matches!$J$2:$J$201,0))=""),"",IF(AND($C1634&lt;&gt;"",INDEX(Matches!$F$2:$F$201,MATCH($A1634&amp;"-2",Matches!$J$2:$J$201,0))&lt;&gt;"",$C1634&gt;=INDEX(Matches!$F$2:$F$201,MATCH($A1634&amp;"-2",Matches!$J$2:$J$201,0))),"",IF(AND(F1634=INDEX(Matches!$G$2:$G$201,MATCH($A1634&amp;"-2",Matches!$J$2:$J$201,0)),G1634=INDEX(Matches!$H$2:$H$201,MATCH($A1634&amp;"-2",Matches!$J$2:$J$201,0))),5,IF(SIGN(F1634-G1634)&lt;&gt;SIGN(INDEX(Matches!$G$2:$G$201,MATCH($A1634&amp;"-2",Matches!$J$2:$J$201,0))-INDEX(Matches!$H$2:$H$201,MATCH($A1634&amp;"-2",Matches!$J$2:$J$201,0))),0,IF(F1634-G1634=INDEX(Matches!$G$2:$G$201,MATCH($A1634&amp;"-2",Matches!$J$2:$J$201,0))-INDEX(Matches!$H$2:$H$201,MATCH($A1634&amp;"-2",Matches!$J$2:$J$201,0)),3,2))))),""))</f>
        <v/>
      </c>
      <c r="Z1634" s="12" t="str">
        <f aca="false">IF(OR($B1634="",H1634="",I1634=""),"",IFERROR(IF(OR(INDEX(Matches!$I$2:$I$201,MATCH($A1634&amp;"-3",Matches!$J$2:$J$201,0))="Void",INDEX(Matches!$G$2:$G$201,MATCH($A1634&amp;"-3",Matches!$J$2:$J$201,0))="",INDEX(Matches!$H$2:$H$201,MATCH($A1634&amp;"-3",Matches!$J$2:$J$201,0))=""),"",IF(AND($C1634&lt;&gt;"",INDEX(Matches!$F$2:$F$201,MATCH($A1634&amp;"-3",Matches!$J$2:$J$201,0))&lt;&gt;"",$C1634&gt;=INDEX(Matches!$F$2:$F$201,MATCH($A1634&amp;"-3",Matches!$J$2:$J$201,0))),"",IF(AND(H1634=INDEX(Matches!$G$2:$G$201,MATCH($A1634&amp;"-3",Matches!$J$2:$J$201,0)),I1634=INDEX(Matches!$H$2:$H$201,MATCH($A1634&amp;"-3",Matches!$J$2:$J$201,0))),5,IF(SIGN(H1634-I1634)&lt;&gt;SIGN(INDEX(Matches!$G$2:$G$201,MATCH($A1634&amp;"-3",Matches!$J$2:$J$201,0))-INDEX(Matches!$H$2:$H$201,MATCH($A1634&amp;"-3",Matches!$J$2:$J$201,0))),0,IF(H1634-I1634=INDEX(Matches!$G$2:$G$201,MATCH($A1634&amp;"-3",Matches!$J$2:$J$201,0))-INDEX(Matches!$H$2:$H$201,MATCH($A1634&amp;"-3",Matches!$J$2:$J$201,0)),3,2))))),""))</f>
        <v/>
      </c>
      <c r="AA1634" s="12" t="str">
        <f aca="false">IF(OR($B1634="",J1634="",K1634=""),"",IFERROR(IF(OR(INDEX(Matches!$I$2:$I$201,MATCH($A1634&amp;"-4",Matches!$J$2:$J$201,0))="Void",INDEX(Matches!$G$2:$G$201,MATCH($A1634&amp;"-4",Matches!$J$2:$J$201,0))="",INDEX(Matches!$H$2:$H$201,MATCH($A1634&amp;"-4",Matches!$J$2:$J$201,0))=""),"",IF(AND($C1634&lt;&gt;"",INDEX(Matches!$F$2:$F$201,MATCH($A1634&amp;"-4",Matches!$J$2:$J$201,0))&lt;&gt;"",$C1634&gt;=INDEX(Matches!$F$2:$F$201,MATCH($A1634&amp;"-4",Matches!$J$2:$J$201,0))),"",IF(AND(J1634=INDEX(Matches!$G$2:$G$201,MATCH($A1634&amp;"-4",Matches!$J$2:$J$201,0)),K1634=INDEX(Matches!$H$2:$H$201,MATCH($A1634&amp;"-4",Matches!$J$2:$J$201,0))),5,IF(SIGN(J1634-K1634)&lt;&gt;SIGN(INDEX(Matches!$G$2:$G$201,MATCH($A1634&amp;"-4",Matches!$J$2:$J$201,0))-INDEX(Matches!$H$2:$H$201,MATCH($A1634&amp;"-4",Matches!$J$2:$J$201,0))),0,IF(J1634-K1634=INDEX(Matches!$G$2:$G$201,MATCH($A1634&amp;"-4",Matches!$J$2:$J$201,0))-INDEX(Matches!$H$2:$H$201,MATCH($A1634&amp;"-4",Matches!$J$2:$J$201,0)),3,2))))),""))</f>
        <v/>
      </c>
      <c r="AB1634" s="12" t="str">
        <f aca="false">IF(OR($B1634="",L1634="",M1634=""),"",IFERROR(IF(OR(INDEX(Matches!$I$2:$I$201,MATCH($A1634&amp;"-5",Matches!$J$2:$J$201,0))="Void",INDEX(Matches!$G$2:$G$201,MATCH($A1634&amp;"-5",Matches!$J$2:$J$201,0))="",INDEX(Matches!$H$2:$H$201,MATCH($A1634&amp;"-5",Matches!$J$2:$J$201,0))=""),"",IF(AND($C1634&lt;&gt;"",INDEX(Matches!$F$2:$F$201,MATCH($A1634&amp;"-5",Matches!$J$2:$J$201,0))&lt;&gt;"",$C1634&gt;=INDEX(Matches!$F$2:$F$201,MATCH($A1634&amp;"-5",Matches!$J$2:$J$201,0))),"",IF(AND(L1634=INDEX(Matches!$G$2:$G$201,MATCH($A1634&amp;"-5",Matches!$J$2:$J$201,0)),M1634=INDEX(Matches!$H$2:$H$201,MATCH($A1634&amp;"-5",Matches!$J$2:$J$201,0))),5,IF(SIGN(L1634-M1634)&lt;&gt;SIGN(INDEX(Matches!$G$2:$G$201,MATCH($A1634&amp;"-5",Matches!$J$2:$J$201,0))-INDEX(Matches!$H$2:$H$201,MATCH($A1634&amp;"-5",Matches!$J$2:$J$201,0))),0,IF(L1634-M1634=INDEX(Matches!$G$2:$G$201,MATCH($A1634&amp;"-5",Matches!$J$2:$J$201,0))-INDEX(Matches!$H$2:$H$201,MATCH($A1634&amp;"-5",Matches!$J$2:$J$201,0)),3,2))))),""))</f>
        <v/>
      </c>
      <c r="AC1634" s="12" t="str">
        <f aca="false">IF(OR($B1634="",N1634="",O1634=""),"",IFERROR(IF(OR(INDEX(Matches!$I$2:$I$201,MATCH($A1634&amp;"-6",Matches!$J$2:$J$201,0))="Void",INDEX(Matches!$G$2:$G$201,MATCH($A1634&amp;"-6",Matches!$J$2:$J$201,0))="",INDEX(Matches!$H$2:$H$201,MATCH($A1634&amp;"-6",Matches!$J$2:$J$201,0))=""),"",IF(AND($C1634&lt;&gt;"",INDEX(Matches!$F$2:$F$201,MATCH($A1634&amp;"-6",Matches!$J$2:$J$201,0))&lt;&gt;"",$C1634&gt;=INDEX(Matches!$F$2:$F$201,MATCH($A1634&amp;"-6",Matches!$J$2:$J$201,0))),"",IF(AND(N1634=INDEX(Matches!$G$2:$G$201,MATCH($A1634&amp;"-6",Matches!$J$2:$J$201,0)),O1634=INDEX(Matches!$H$2:$H$201,MATCH($A1634&amp;"-6",Matches!$J$2:$J$201,0))),5,IF(SIGN(N1634-O1634)&lt;&gt;SIGN(INDEX(Matches!$G$2:$G$201,MATCH($A1634&amp;"-6",Matches!$J$2:$J$201,0))-INDEX(Matches!$H$2:$H$201,MATCH($A1634&amp;"-6",Matches!$J$2:$J$201,0))),0,IF(N1634-O1634=INDEX(Matches!$G$2:$G$201,MATCH($A1634&amp;"-6",Matches!$J$2:$J$201,0))-INDEX(Matches!$H$2:$H$201,MATCH($A1634&amp;"-6",Matches!$J$2:$J$201,0)),3,2))))),""))</f>
        <v/>
      </c>
      <c r="AD1634" s="12" t="str">
        <f aca="false">IF(OR($B1634="",P1634="",Q1634=""),"",IFERROR(IF(OR(INDEX(Matches!$I$2:$I$201,MATCH($A1634&amp;"-7",Matches!$J$2:$J$201,0))="Void",INDEX(Matches!$G$2:$G$201,MATCH($A1634&amp;"-7",Matches!$J$2:$J$201,0))="",INDEX(Matches!$H$2:$H$201,MATCH($A1634&amp;"-7",Matches!$J$2:$J$201,0))=""),"",IF(AND($C1634&lt;&gt;"",INDEX(Matches!$F$2:$F$201,MATCH($A1634&amp;"-7",Matches!$J$2:$J$201,0))&lt;&gt;"",$C1634&gt;=INDEX(Matches!$F$2:$F$201,MATCH($A1634&amp;"-7",Matches!$J$2:$J$201,0))),"",IF(AND(P1634=INDEX(Matches!$G$2:$G$201,MATCH($A1634&amp;"-7",Matches!$J$2:$J$201,0)),Q1634=INDEX(Matches!$H$2:$H$201,MATCH($A1634&amp;"-7",Matches!$J$2:$J$201,0))),5,IF(SIGN(P1634-Q1634)&lt;&gt;SIGN(INDEX(Matches!$G$2:$G$201,MATCH($A1634&amp;"-7",Matches!$J$2:$J$201,0))-INDEX(Matches!$H$2:$H$201,MATCH($A1634&amp;"-7",Matches!$J$2:$J$201,0))),0,IF(P1634-Q1634=INDEX(Matches!$G$2:$G$201,MATCH($A1634&amp;"-7",Matches!$J$2:$J$201,0))-INDEX(Matches!$H$2:$H$201,MATCH($A1634&amp;"-7",Matches!$J$2:$J$201,0)),3,2))))),""))</f>
        <v/>
      </c>
      <c r="AE1634" s="12" t="str">
        <f aca="false">IF(OR($B1634="",R1634="",S1634=""),"",IFERROR(IF(OR(INDEX(Matches!$I$2:$I$201,MATCH($A1634&amp;"-8",Matches!$J$2:$J$201,0))="Void",INDEX(Matches!$G$2:$G$201,MATCH($A1634&amp;"-8",Matches!$J$2:$J$201,0))="",INDEX(Matches!$H$2:$H$201,MATCH($A1634&amp;"-8",Matches!$J$2:$J$201,0))=""),"",IF(AND($C1634&lt;&gt;"",INDEX(Matches!$F$2:$F$201,MATCH($A1634&amp;"-8",Matches!$J$2:$J$201,0))&lt;&gt;"",$C1634&gt;=INDEX(Matches!$F$2:$F$201,MATCH($A1634&amp;"-8",Matches!$J$2:$J$201,0))),"",IF(AND(R1634=INDEX(Matches!$G$2:$G$201,MATCH($A1634&amp;"-8",Matches!$J$2:$J$201,0)),S1634=INDEX(Matches!$H$2:$H$201,MATCH($A1634&amp;"-8",Matches!$J$2:$J$201,0))),5,IF(SIGN(R1634-S1634)&lt;&gt;SIGN(INDEX(Matches!$G$2:$G$201,MATCH($A1634&amp;"-8",Matches!$J$2:$J$201,0))-INDEX(Matches!$H$2:$H$201,MATCH($A1634&amp;"-8",Matches!$J$2:$J$201,0))),0,IF(R1634-S1634=INDEX(Matches!$G$2:$G$201,MATCH($A1634&amp;"-8",Matches!$J$2:$J$201,0))-INDEX(Matches!$H$2:$H$201,MATCH($A1634&amp;"-8",Matches!$J$2:$J$201,0)),3,2))))),""))</f>
        <v/>
      </c>
      <c r="AF1634" s="12" t="str">
        <f aca="false">IF(OR($B1634="",T1634="",U1634=""),"",IFERROR(IF(OR(INDEX(Matches!$I$2:$I$201,MATCH($A1634&amp;"-9",Matches!$J$2:$J$201,0))="Void",INDEX(Matches!$G$2:$G$201,MATCH($A1634&amp;"-9",Matches!$J$2:$J$201,0))="",INDEX(Matches!$H$2:$H$201,MATCH($A1634&amp;"-9",Matches!$J$2:$J$201,0))=""),"",IF(AND($C1634&lt;&gt;"",INDEX(Matches!$F$2:$F$201,MATCH($A1634&amp;"-9",Matches!$J$2:$J$201,0))&lt;&gt;"",$C1634&gt;=INDEX(Matches!$F$2:$F$201,MATCH($A1634&amp;"-9",Matches!$J$2:$J$201,0))),"",IF(AND(T1634=INDEX(Matches!$G$2:$G$201,MATCH($A1634&amp;"-9",Matches!$J$2:$J$201,0)),U1634=INDEX(Matches!$H$2:$H$201,MATCH($A1634&amp;"-9",Matches!$J$2:$J$201,0))),5,IF(SIGN(T1634-U1634)&lt;&gt;SIGN(INDEX(Matches!$G$2:$G$201,MATCH($A1634&amp;"-9",Matches!$J$2:$J$201,0))-INDEX(Matches!$H$2:$H$201,MATCH($A1634&amp;"-9",Matches!$J$2:$J$201,0))),0,IF(T1634-U1634=INDEX(Matches!$G$2:$G$201,MATCH($A1634&amp;"-9",Matches!$J$2:$J$201,0))-INDEX(Matches!$H$2:$H$201,MATCH($A1634&amp;"-9",Matches!$J$2:$J$201,0)),3,2))))),""))</f>
        <v/>
      </c>
      <c r="AG1634" s="12" t="str">
        <f aca="false">IF(OR($B1634="",V1634="",W1634=""),"",IFERROR(IF(OR(INDEX(Matches!$I$2:$I$201,MATCH($A1634&amp;"-10",Matches!$J$2:$J$201,0))="Void",INDEX(Matches!$G$2:$G$201,MATCH($A1634&amp;"-10",Matches!$J$2:$J$201,0))="",INDEX(Matches!$H$2:$H$201,MATCH($A1634&amp;"-10",Matches!$J$2:$J$201,0))=""),"",IF(AND($C1634&lt;&gt;"",INDEX(Matches!$F$2:$F$201,MATCH($A1634&amp;"-10",Matches!$J$2:$J$201,0))&lt;&gt;"",$C1634&gt;=INDEX(Matches!$F$2:$F$201,MATCH($A1634&amp;"-10",Matches!$J$2:$J$201,0))),"",IF(AND(V1634=INDEX(Matches!$G$2:$G$201,MATCH($A1634&amp;"-10",Matches!$J$2:$J$201,0)),W1634=INDEX(Matches!$H$2:$H$201,MATCH($A1634&amp;"-10",Matches!$J$2:$J$201,0))),5,IF(SIGN(V1634-W1634)&lt;&gt;SIGN(INDEX(Matches!$G$2:$G$201,MATCH($A1634&amp;"-10",Matches!$J$2:$J$201,0))-INDEX(Matches!$H$2:$H$201,MATCH($A1634&amp;"-10",Matches!$J$2:$J$201,0))),0,IF(V1634-W1634=INDEX(Matches!$G$2:$G$201,MATCH($A1634&amp;"-10",Matches!$J$2:$J$201,0))-INDEX(Matches!$H$2:$H$201,MATCH($A1634&amp;"-10",Matches!$J$2:$J$201,0)),3,2))))),""))</f>
        <v/>
      </c>
      <c r="AH1634" s="13" t="str">
        <f aca="false">IF($B1634="","",SUM(X1634:AG1634))</f>
        <v/>
      </c>
      <c r="AI1634" s="12" t="str">
        <f aca="false">IF($B1634="","",COUNTIF(X1634:AG1634,5))</f>
        <v/>
      </c>
      <c r="AJ1634" s="12" t="str">
        <f aca="false">IF($B1634="","",COUNTIF(X1634:AG1634,"&gt;=2"))</f>
        <v/>
      </c>
      <c r="AK1634" s="12" t="str">
        <f aca="false">IF($B1634="","",COUNT(X1634:AG1634))</f>
        <v/>
      </c>
    </row>
    <row r="1635" customFormat="false" ht="15" hidden="false" customHeight="false" outlineLevel="0" collapsed="false">
      <c r="A1635" s="7"/>
      <c r="B1635" s="7"/>
      <c r="C1635" s="11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12" t="str">
        <f aca="false">IF(OR($B1635="",D1635="",E1635=""),"",IFERROR(IF(OR(INDEX(Matches!$I$2:$I$201,MATCH($A1635&amp;"-1",Matches!$J$2:$J$201,0))="Void",INDEX(Matches!$G$2:$G$201,MATCH($A1635&amp;"-1",Matches!$J$2:$J$201,0))="",INDEX(Matches!$H$2:$H$201,MATCH($A1635&amp;"-1",Matches!$J$2:$J$201,0))=""),"",IF(AND($C1635&lt;&gt;"",INDEX(Matches!$F$2:$F$201,MATCH($A1635&amp;"-1",Matches!$J$2:$J$201,0))&lt;&gt;"",$C1635&gt;=INDEX(Matches!$F$2:$F$201,MATCH($A1635&amp;"-1",Matches!$J$2:$J$201,0))),"",IF(AND(D1635=INDEX(Matches!$G$2:$G$201,MATCH($A1635&amp;"-1",Matches!$J$2:$J$201,0)),E1635=INDEX(Matches!$H$2:$H$201,MATCH($A1635&amp;"-1",Matches!$J$2:$J$201,0))),5,IF(SIGN(D1635-E1635)&lt;&gt;SIGN(INDEX(Matches!$G$2:$G$201,MATCH($A1635&amp;"-1",Matches!$J$2:$J$201,0))-INDEX(Matches!$H$2:$H$201,MATCH($A1635&amp;"-1",Matches!$J$2:$J$201,0))),0,IF(D1635-E1635=INDEX(Matches!$G$2:$G$201,MATCH($A1635&amp;"-1",Matches!$J$2:$J$201,0))-INDEX(Matches!$H$2:$H$201,MATCH($A1635&amp;"-1",Matches!$J$2:$J$201,0)),3,2))))),""))</f>
        <v/>
      </c>
      <c r="Y1635" s="12" t="str">
        <f aca="false">IF(OR($B1635="",F1635="",G1635=""),"",IFERROR(IF(OR(INDEX(Matches!$I$2:$I$201,MATCH($A1635&amp;"-2",Matches!$J$2:$J$201,0))="Void",INDEX(Matches!$G$2:$G$201,MATCH($A1635&amp;"-2",Matches!$J$2:$J$201,0))="",INDEX(Matches!$H$2:$H$201,MATCH($A1635&amp;"-2",Matches!$J$2:$J$201,0))=""),"",IF(AND($C1635&lt;&gt;"",INDEX(Matches!$F$2:$F$201,MATCH($A1635&amp;"-2",Matches!$J$2:$J$201,0))&lt;&gt;"",$C1635&gt;=INDEX(Matches!$F$2:$F$201,MATCH($A1635&amp;"-2",Matches!$J$2:$J$201,0))),"",IF(AND(F1635=INDEX(Matches!$G$2:$G$201,MATCH($A1635&amp;"-2",Matches!$J$2:$J$201,0)),G1635=INDEX(Matches!$H$2:$H$201,MATCH($A1635&amp;"-2",Matches!$J$2:$J$201,0))),5,IF(SIGN(F1635-G1635)&lt;&gt;SIGN(INDEX(Matches!$G$2:$G$201,MATCH($A1635&amp;"-2",Matches!$J$2:$J$201,0))-INDEX(Matches!$H$2:$H$201,MATCH($A1635&amp;"-2",Matches!$J$2:$J$201,0))),0,IF(F1635-G1635=INDEX(Matches!$G$2:$G$201,MATCH($A1635&amp;"-2",Matches!$J$2:$J$201,0))-INDEX(Matches!$H$2:$H$201,MATCH($A1635&amp;"-2",Matches!$J$2:$J$201,0)),3,2))))),""))</f>
        <v/>
      </c>
      <c r="Z1635" s="12" t="str">
        <f aca="false">IF(OR($B1635="",H1635="",I1635=""),"",IFERROR(IF(OR(INDEX(Matches!$I$2:$I$201,MATCH($A1635&amp;"-3",Matches!$J$2:$J$201,0))="Void",INDEX(Matches!$G$2:$G$201,MATCH($A1635&amp;"-3",Matches!$J$2:$J$201,0))="",INDEX(Matches!$H$2:$H$201,MATCH($A1635&amp;"-3",Matches!$J$2:$J$201,0))=""),"",IF(AND($C1635&lt;&gt;"",INDEX(Matches!$F$2:$F$201,MATCH($A1635&amp;"-3",Matches!$J$2:$J$201,0))&lt;&gt;"",$C1635&gt;=INDEX(Matches!$F$2:$F$201,MATCH($A1635&amp;"-3",Matches!$J$2:$J$201,0))),"",IF(AND(H1635=INDEX(Matches!$G$2:$G$201,MATCH($A1635&amp;"-3",Matches!$J$2:$J$201,0)),I1635=INDEX(Matches!$H$2:$H$201,MATCH($A1635&amp;"-3",Matches!$J$2:$J$201,0))),5,IF(SIGN(H1635-I1635)&lt;&gt;SIGN(INDEX(Matches!$G$2:$G$201,MATCH($A1635&amp;"-3",Matches!$J$2:$J$201,0))-INDEX(Matches!$H$2:$H$201,MATCH($A1635&amp;"-3",Matches!$J$2:$J$201,0))),0,IF(H1635-I1635=INDEX(Matches!$G$2:$G$201,MATCH($A1635&amp;"-3",Matches!$J$2:$J$201,0))-INDEX(Matches!$H$2:$H$201,MATCH($A1635&amp;"-3",Matches!$J$2:$J$201,0)),3,2))))),""))</f>
        <v/>
      </c>
      <c r="AA1635" s="12" t="str">
        <f aca="false">IF(OR($B1635="",J1635="",K1635=""),"",IFERROR(IF(OR(INDEX(Matches!$I$2:$I$201,MATCH($A1635&amp;"-4",Matches!$J$2:$J$201,0))="Void",INDEX(Matches!$G$2:$G$201,MATCH($A1635&amp;"-4",Matches!$J$2:$J$201,0))="",INDEX(Matches!$H$2:$H$201,MATCH($A1635&amp;"-4",Matches!$J$2:$J$201,0))=""),"",IF(AND($C1635&lt;&gt;"",INDEX(Matches!$F$2:$F$201,MATCH($A1635&amp;"-4",Matches!$J$2:$J$201,0))&lt;&gt;"",$C1635&gt;=INDEX(Matches!$F$2:$F$201,MATCH($A1635&amp;"-4",Matches!$J$2:$J$201,0))),"",IF(AND(J1635=INDEX(Matches!$G$2:$G$201,MATCH($A1635&amp;"-4",Matches!$J$2:$J$201,0)),K1635=INDEX(Matches!$H$2:$H$201,MATCH($A1635&amp;"-4",Matches!$J$2:$J$201,0))),5,IF(SIGN(J1635-K1635)&lt;&gt;SIGN(INDEX(Matches!$G$2:$G$201,MATCH($A1635&amp;"-4",Matches!$J$2:$J$201,0))-INDEX(Matches!$H$2:$H$201,MATCH($A1635&amp;"-4",Matches!$J$2:$J$201,0))),0,IF(J1635-K1635=INDEX(Matches!$G$2:$G$201,MATCH($A1635&amp;"-4",Matches!$J$2:$J$201,0))-INDEX(Matches!$H$2:$H$201,MATCH($A1635&amp;"-4",Matches!$J$2:$J$201,0)),3,2))))),""))</f>
        <v/>
      </c>
      <c r="AB1635" s="12" t="str">
        <f aca="false">IF(OR($B1635="",L1635="",M1635=""),"",IFERROR(IF(OR(INDEX(Matches!$I$2:$I$201,MATCH($A1635&amp;"-5",Matches!$J$2:$J$201,0))="Void",INDEX(Matches!$G$2:$G$201,MATCH($A1635&amp;"-5",Matches!$J$2:$J$201,0))="",INDEX(Matches!$H$2:$H$201,MATCH($A1635&amp;"-5",Matches!$J$2:$J$201,0))=""),"",IF(AND($C1635&lt;&gt;"",INDEX(Matches!$F$2:$F$201,MATCH($A1635&amp;"-5",Matches!$J$2:$J$201,0))&lt;&gt;"",$C1635&gt;=INDEX(Matches!$F$2:$F$201,MATCH($A1635&amp;"-5",Matches!$J$2:$J$201,0))),"",IF(AND(L1635=INDEX(Matches!$G$2:$G$201,MATCH($A1635&amp;"-5",Matches!$J$2:$J$201,0)),M1635=INDEX(Matches!$H$2:$H$201,MATCH($A1635&amp;"-5",Matches!$J$2:$J$201,0))),5,IF(SIGN(L1635-M1635)&lt;&gt;SIGN(INDEX(Matches!$G$2:$G$201,MATCH($A1635&amp;"-5",Matches!$J$2:$J$201,0))-INDEX(Matches!$H$2:$H$201,MATCH($A1635&amp;"-5",Matches!$J$2:$J$201,0))),0,IF(L1635-M1635=INDEX(Matches!$G$2:$G$201,MATCH($A1635&amp;"-5",Matches!$J$2:$J$201,0))-INDEX(Matches!$H$2:$H$201,MATCH($A1635&amp;"-5",Matches!$J$2:$J$201,0)),3,2))))),""))</f>
        <v/>
      </c>
      <c r="AC1635" s="12" t="str">
        <f aca="false">IF(OR($B1635="",N1635="",O1635=""),"",IFERROR(IF(OR(INDEX(Matches!$I$2:$I$201,MATCH($A1635&amp;"-6",Matches!$J$2:$J$201,0))="Void",INDEX(Matches!$G$2:$G$201,MATCH($A1635&amp;"-6",Matches!$J$2:$J$201,0))="",INDEX(Matches!$H$2:$H$201,MATCH($A1635&amp;"-6",Matches!$J$2:$J$201,0))=""),"",IF(AND($C1635&lt;&gt;"",INDEX(Matches!$F$2:$F$201,MATCH($A1635&amp;"-6",Matches!$J$2:$J$201,0))&lt;&gt;"",$C1635&gt;=INDEX(Matches!$F$2:$F$201,MATCH($A1635&amp;"-6",Matches!$J$2:$J$201,0))),"",IF(AND(N1635=INDEX(Matches!$G$2:$G$201,MATCH($A1635&amp;"-6",Matches!$J$2:$J$201,0)),O1635=INDEX(Matches!$H$2:$H$201,MATCH($A1635&amp;"-6",Matches!$J$2:$J$201,0))),5,IF(SIGN(N1635-O1635)&lt;&gt;SIGN(INDEX(Matches!$G$2:$G$201,MATCH($A1635&amp;"-6",Matches!$J$2:$J$201,0))-INDEX(Matches!$H$2:$H$201,MATCH($A1635&amp;"-6",Matches!$J$2:$J$201,0))),0,IF(N1635-O1635=INDEX(Matches!$G$2:$G$201,MATCH($A1635&amp;"-6",Matches!$J$2:$J$201,0))-INDEX(Matches!$H$2:$H$201,MATCH($A1635&amp;"-6",Matches!$J$2:$J$201,0)),3,2))))),""))</f>
        <v/>
      </c>
      <c r="AD1635" s="12" t="str">
        <f aca="false">IF(OR($B1635="",P1635="",Q1635=""),"",IFERROR(IF(OR(INDEX(Matches!$I$2:$I$201,MATCH($A1635&amp;"-7",Matches!$J$2:$J$201,0))="Void",INDEX(Matches!$G$2:$G$201,MATCH($A1635&amp;"-7",Matches!$J$2:$J$201,0))="",INDEX(Matches!$H$2:$H$201,MATCH($A1635&amp;"-7",Matches!$J$2:$J$201,0))=""),"",IF(AND($C1635&lt;&gt;"",INDEX(Matches!$F$2:$F$201,MATCH($A1635&amp;"-7",Matches!$J$2:$J$201,0))&lt;&gt;"",$C1635&gt;=INDEX(Matches!$F$2:$F$201,MATCH($A1635&amp;"-7",Matches!$J$2:$J$201,0))),"",IF(AND(P1635=INDEX(Matches!$G$2:$G$201,MATCH($A1635&amp;"-7",Matches!$J$2:$J$201,0)),Q1635=INDEX(Matches!$H$2:$H$201,MATCH($A1635&amp;"-7",Matches!$J$2:$J$201,0))),5,IF(SIGN(P1635-Q1635)&lt;&gt;SIGN(INDEX(Matches!$G$2:$G$201,MATCH($A1635&amp;"-7",Matches!$J$2:$J$201,0))-INDEX(Matches!$H$2:$H$201,MATCH($A1635&amp;"-7",Matches!$J$2:$J$201,0))),0,IF(P1635-Q1635=INDEX(Matches!$G$2:$G$201,MATCH($A1635&amp;"-7",Matches!$J$2:$J$201,0))-INDEX(Matches!$H$2:$H$201,MATCH($A1635&amp;"-7",Matches!$J$2:$J$201,0)),3,2))))),""))</f>
        <v/>
      </c>
      <c r="AE1635" s="12" t="str">
        <f aca="false">IF(OR($B1635="",R1635="",S1635=""),"",IFERROR(IF(OR(INDEX(Matches!$I$2:$I$201,MATCH($A1635&amp;"-8",Matches!$J$2:$J$201,0))="Void",INDEX(Matches!$G$2:$G$201,MATCH($A1635&amp;"-8",Matches!$J$2:$J$201,0))="",INDEX(Matches!$H$2:$H$201,MATCH($A1635&amp;"-8",Matches!$J$2:$J$201,0))=""),"",IF(AND($C1635&lt;&gt;"",INDEX(Matches!$F$2:$F$201,MATCH($A1635&amp;"-8",Matches!$J$2:$J$201,0))&lt;&gt;"",$C1635&gt;=INDEX(Matches!$F$2:$F$201,MATCH($A1635&amp;"-8",Matches!$J$2:$J$201,0))),"",IF(AND(R1635=INDEX(Matches!$G$2:$G$201,MATCH($A1635&amp;"-8",Matches!$J$2:$J$201,0)),S1635=INDEX(Matches!$H$2:$H$201,MATCH($A1635&amp;"-8",Matches!$J$2:$J$201,0))),5,IF(SIGN(R1635-S1635)&lt;&gt;SIGN(INDEX(Matches!$G$2:$G$201,MATCH($A1635&amp;"-8",Matches!$J$2:$J$201,0))-INDEX(Matches!$H$2:$H$201,MATCH($A1635&amp;"-8",Matches!$J$2:$J$201,0))),0,IF(R1635-S1635=INDEX(Matches!$G$2:$G$201,MATCH($A1635&amp;"-8",Matches!$J$2:$J$201,0))-INDEX(Matches!$H$2:$H$201,MATCH($A1635&amp;"-8",Matches!$J$2:$J$201,0)),3,2))))),""))</f>
        <v/>
      </c>
      <c r="AF1635" s="12" t="str">
        <f aca="false">IF(OR($B1635="",T1635="",U1635=""),"",IFERROR(IF(OR(INDEX(Matches!$I$2:$I$201,MATCH($A1635&amp;"-9",Matches!$J$2:$J$201,0))="Void",INDEX(Matches!$G$2:$G$201,MATCH($A1635&amp;"-9",Matches!$J$2:$J$201,0))="",INDEX(Matches!$H$2:$H$201,MATCH($A1635&amp;"-9",Matches!$J$2:$J$201,0))=""),"",IF(AND($C1635&lt;&gt;"",INDEX(Matches!$F$2:$F$201,MATCH($A1635&amp;"-9",Matches!$J$2:$J$201,0))&lt;&gt;"",$C1635&gt;=INDEX(Matches!$F$2:$F$201,MATCH($A1635&amp;"-9",Matches!$J$2:$J$201,0))),"",IF(AND(T1635=INDEX(Matches!$G$2:$G$201,MATCH($A1635&amp;"-9",Matches!$J$2:$J$201,0)),U1635=INDEX(Matches!$H$2:$H$201,MATCH($A1635&amp;"-9",Matches!$J$2:$J$201,0))),5,IF(SIGN(T1635-U1635)&lt;&gt;SIGN(INDEX(Matches!$G$2:$G$201,MATCH($A1635&amp;"-9",Matches!$J$2:$J$201,0))-INDEX(Matches!$H$2:$H$201,MATCH($A1635&amp;"-9",Matches!$J$2:$J$201,0))),0,IF(T1635-U1635=INDEX(Matches!$G$2:$G$201,MATCH($A1635&amp;"-9",Matches!$J$2:$J$201,0))-INDEX(Matches!$H$2:$H$201,MATCH($A1635&amp;"-9",Matches!$J$2:$J$201,0)),3,2))))),""))</f>
        <v/>
      </c>
      <c r="AG1635" s="12" t="str">
        <f aca="false">IF(OR($B1635="",V1635="",W1635=""),"",IFERROR(IF(OR(INDEX(Matches!$I$2:$I$201,MATCH($A1635&amp;"-10",Matches!$J$2:$J$201,0))="Void",INDEX(Matches!$G$2:$G$201,MATCH($A1635&amp;"-10",Matches!$J$2:$J$201,0))="",INDEX(Matches!$H$2:$H$201,MATCH($A1635&amp;"-10",Matches!$J$2:$J$201,0))=""),"",IF(AND($C1635&lt;&gt;"",INDEX(Matches!$F$2:$F$201,MATCH($A1635&amp;"-10",Matches!$J$2:$J$201,0))&lt;&gt;"",$C1635&gt;=INDEX(Matches!$F$2:$F$201,MATCH($A1635&amp;"-10",Matches!$J$2:$J$201,0))),"",IF(AND(V1635=INDEX(Matches!$G$2:$G$201,MATCH($A1635&amp;"-10",Matches!$J$2:$J$201,0)),W1635=INDEX(Matches!$H$2:$H$201,MATCH($A1635&amp;"-10",Matches!$J$2:$J$201,0))),5,IF(SIGN(V1635-W1635)&lt;&gt;SIGN(INDEX(Matches!$G$2:$G$201,MATCH($A1635&amp;"-10",Matches!$J$2:$J$201,0))-INDEX(Matches!$H$2:$H$201,MATCH($A1635&amp;"-10",Matches!$J$2:$J$201,0))),0,IF(V1635-W1635=INDEX(Matches!$G$2:$G$201,MATCH($A1635&amp;"-10",Matches!$J$2:$J$201,0))-INDEX(Matches!$H$2:$H$201,MATCH($A1635&amp;"-10",Matches!$J$2:$J$201,0)),3,2))))),""))</f>
        <v/>
      </c>
      <c r="AH1635" s="13" t="str">
        <f aca="false">IF($B1635="","",SUM(X1635:AG1635))</f>
        <v/>
      </c>
      <c r="AI1635" s="12" t="str">
        <f aca="false">IF($B1635="","",COUNTIF(X1635:AG1635,5))</f>
        <v/>
      </c>
      <c r="AJ1635" s="12" t="str">
        <f aca="false">IF($B1635="","",COUNTIF(X1635:AG1635,"&gt;=2"))</f>
        <v/>
      </c>
      <c r="AK1635" s="12" t="str">
        <f aca="false">IF($B1635="","",COUNT(X1635:AG1635))</f>
        <v/>
      </c>
    </row>
    <row r="1636" customFormat="false" ht="15" hidden="false" customHeight="false" outlineLevel="0" collapsed="false">
      <c r="A1636" s="7"/>
      <c r="B1636" s="7"/>
      <c r="C1636" s="11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12" t="str">
        <f aca="false">IF(OR($B1636="",D1636="",E1636=""),"",IFERROR(IF(OR(INDEX(Matches!$I$2:$I$201,MATCH($A1636&amp;"-1",Matches!$J$2:$J$201,0))="Void",INDEX(Matches!$G$2:$G$201,MATCH($A1636&amp;"-1",Matches!$J$2:$J$201,0))="",INDEX(Matches!$H$2:$H$201,MATCH($A1636&amp;"-1",Matches!$J$2:$J$201,0))=""),"",IF(AND($C1636&lt;&gt;"",INDEX(Matches!$F$2:$F$201,MATCH($A1636&amp;"-1",Matches!$J$2:$J$201,0))&lt;&gt;"",$C1636&gt;=INDEX(Matches!$F$2:$F$201,MATCH($A1636&amp;"-1",Matches!$J$2:$J$201,0))),"",IF(AND(D1636=INDEX(Matches!$G$2:$G$201,MATCH($A1636&amp;"-1",Matches!$J$2:$J$201,0)),E1636=INDEX(Matches!$H$2:$H$201,MATCH($A1636&amp;"-1",Matches!$J$2:$J$201,0))),5,IF(SIGN(D1636-E1636)&lt;&gt;SIGN(INDEX(Matches!$G$2:$G$201,MATCH($A1636&amp;"-1",Matches!$J$2:$J$201,0))-INDEX(Matches!$H$2:$H$201,MATCH($A1636&amp;"-1",Matches!$J$2:$J$201,0))),0,IF(D1636-E1636=INDEX(Matches!$G$2:$G$201,MATCH($A1636&amp;"-1",Matches!$J$2:$J$201,0))-INDEX(Matches!$H$2:$H$201,MATCH($A1636&amp;"-1",Matches!$J$2:$J$201,0)),3,2))))),""))</f>
        <v/>
      </c>
      <c r="Y1636" s="12" t="str">
        <f aca="false">IF(OR($B1636="",F1636="",G1636=""),"",IFERROR(IF(OR(INDEX(Matches!$I$2:$I$201,MATCH($A1636&amp;"-2",Matches!$J$2:$J$201,0))="Void",INDEX(Matches!$G$2:$G$201,MATCH($A1636&amp;"-2",Matches!$J$2:$J$201,0))="",INDEX(Matches!$H$2:$H$201,MATCH($A1636&amp;"-2",Matches!$J$2:$J$201,0))=""),"",IF(AND($C1636&lt;&gt;"",INDEX(Matches!$F$2:$F$201,MATCH($A1636&amp;"-2",Matches!$J$2:$J$201,0))&lt;&gt;"",$C1636&gt;=INDEX(Matches!$F$2:$F$201,MATCH($A1636&amp;"-2",Matches!$J$2:$J$201,0))),"",IF(AND(F1636=INDEX(Matches!$G$2:$G$201,MATCH($A1636&amp;"-2",Matches!$J$2:$J$201,0)),G1636=INDEX(Matches!$H$2:$H$201,MATCH($A1636&amp;"-2",Matches!$J$2:$J$201,0))),5,IF(SIGN(F1636-G1636)&lt;&gt;SIGN(INDEX(Matches!$G$2:$G$201,MATCH($A1636&amp;"-2",Matches!$J$2:$J$201,0))-INDEX(Matches!$H$2:$H$201,MATCH($A1636&amp;"-2",Matches!$J$2:$J$201,0))),0,IF(F1636-G1636=INDEX(Matches!$G$2:$G$201,MATCH($A1636&amp;"-2",Matches!$J$2:$J$201,0))-INDEX(Matches!$H$2:$H$201,MATCH($A1636&amp;"-2",Matches!$J$2:$J$201,0)),3,2))))),""))</f>
        <v/>
      </c>
      <c r="Z1636" s="12" t="str">
        <f aca="false">IF(OR($B1636="",H1636="",I1636=""),"",IFERROR(IF(OR(INDEX(Matches!$I$2:$I$201,MATCH($A1636&amp;"-3",Matches!$J$2:$J$201,0))="Void",INDEX(Matches!$G$2:$G$201,MATCH($A1636&amp;"-3",Matches!$J$2:$J$201,0))="",INDEX(Matches!$H$2:$H$201,MATCH($A1636&amp;"-3",Matches!$J$2:$J$201,0))=""),"",IF(AND($C1636&lt;&gt;"",INDEX(Matches!$F$2:$F$201,MATCH($A1636&amp;"-3",Matches!$J$2:$J$201,0))&lt;&gt;"",$C1636&gt;=INDEX(Matches!$F$2:$F$201,MATCH($A1636&amp;"-3",Matches!$J$2:$J$201,0))),"",IF(AND(H1636=INDEX(Matches!$G$2:$G$201,MATCH($A1636&amp;"-3",Matches!$J$2:$J$201,0)),I1636=INDEX(Matches!$H$2:$H$201,MATCH($A1636&amp;"-3",Matches!$J$2:$J$201,0))),5,IF(SIGN(H1636-I1636)&lt;&gt;SIGN(INDEX(Matches!$G$2:$G$201,MATCH($A1636&amp;"-3",Matches!$J$2:$J$201,0))-INDEX(Matches!$H$2:$H$201,MATCH($A1636&amp;"-3",Matches!$J$2:$J$201,0))),0,IF(H1636-I1636=INDEX(Matches!$G$2:$G$201,MATCH($A1636&amp;"-3",Matches!$J$2:$J$201,0))-INDEX(Matches!$H$2:$H$201,MATCH($A1636&amp;"-3",Matches!$J$2:$J$201,0)),3,2))))),""))</f>
        <v/>
      </c>
      <c r="AA1636" s="12" t="str">
        <f aca="false">IF(OR($B1636="",J1636="",K1636=""),"",IFERROR(IF(OR(INDEX(Matches!$I$2:$I$201,MATCH($A1636&amp;"-4",Matches!$J$2:$J$201,0))="Void",INDEX(Matches!$G$2:$G$201,MATCH($A1636&amp;"-4",Matches!$J$2:$J$201,0))="",INDEX(Matches!$H$2:$H$201,MATCH($A1636&amp;"-4",Matches!$J$2:$J$201,0))=""),"",IF(AND($C1636&lt;&gt;"",INDEX(Matches!$F$2:$F$201,MATCH($A1636&amp;"-4",Matches!$J$2:$J$201,0))&lt;&gt;"",$C1636&gt;=INDEX(Matches!$F$2:$F$201,MATCH($A1636&amp;"-4",Matches!$J$2:$J$201,0))),"",IF(AND(J1636=INDEX(Matches!$G$2:$G$201,MATCH($A1636&amp;"-4",Matches!$J$2:$J$201,0)),K1636=INDEX(Matches!$H$2:$H$201,MATCH($A1636&amp;"-4",Matches!$J$2:$J$201,0))),5,IF(SIGN(J1636-K1636)&lt;&gt;SIGN(INDEX(Matches!$G$2:$G$201,MATCH($A1636&amp;"-4",Matches!$J$2:$J$201,0))-INDEX(Matches!$H$2:$H$201,MATCH($A1636&amp;"-4",Matches!$J$2:$J$201,0))),0,IF(J1636-K1636=INDEX(Matches!$G$2:$G$201,MATCH($A1636&amp;"-4",Matches!$J$2:$J$201,0))-INDEX(Matches!$H$2:$H$201,MATCH($A1636&amp;"-4",Matches!$J$2:$J$201,0)),3,2))))),""))</f>
        <v/>
      </c>
      <c r="AB1636" s="12" t="str">
        <f aca="false">IF(OR($B1636="",L1636="",M1636=""),"",IFERROR(IF(OR(INDEX(Matches!$I$2:$I$201,MATCH($A1636&amp;"-5",Matches!$J$2:$J$201,0))="Void",INDEX(Matches!$G$2:$G$201,MATCH($A1636&amp;"-5",Matches!$J$2:$J$201,0))="",INDEX(Matches!$H$2:$H$201,MATCH($A1636&amp;"-5",Matches!$J$2:$J$201,0))=""),"",IF(AND($C1636&lt;&gt;"",INDEX(Matches!$F$2:$F$201,MATCH($A1636&amp;"-5",Matches!$J$2:$J$201,0))&lt;&gt;"",$C1636&gt;=INDEX(Matches!$F$2:$F$201,MATCH($A1636&amp;"-5",Matches!$J$2:$J$201,0))),"",IF(AND(L1636=INDEX(Matches!$G$2:$G$201,MATCH($A1636&amp;"-5",Matches!$J$2:$J$201,0)),M1636=INDEX(Matches!$H$2:$H$201,MATCH($A1636&amp;"-5",Matches!$J$2:$J$201,0))),5,IF(SIGN(L1636-M1636)&lt;&gt;SIGN(INDEX(Matches!$G$2:$G$201,MATCH($A1636&amp;"-5",Matches!$J$2:$J$201,0))-INDEX(Matches!$H$2:$H$201,MATCH($A1636&amp;"-5",Matches!$J$2:$J$201,0))),0,IF(L1636-M1636=INDEX(Matches!$G$2:$G$201,MATCH($A1636&amp;"-5",Matches!$J$2:$J$201,0))-INDEX(Matches!$H$2:$H$201,MATCH($A1636&amp;"-5",Matches!$J$2:$J$201,0)),3,2))))),""))</f>
        <v/>
      </c>
      <c r="AC1636" s="12" t="str">
        <f aca="false">IF(OR($B1636="",N1636="",O1636=""),"",IFERROR(IF(OR(INDEX(Matches!$I$2:$I$201,MATCH($A1636&amp;"-6",Matches!$J$2:$J$201,0))="Void",INDEX(Matches!$G$2:$G$201,MATCH($A1636&amp;"-6",Matches!$J$2:$J$201,0))="",INDEX(Matches!$H$2:$H$201,MATCH($A1636&amp;"-6",Matches!$J$2:$J$201,0))=""),"",IF(AND($C1636&lt;&gt;"",INDEX(Matches!$F$2:$F$201,MATCH($A1636&amp;"-6",Matches!$J$2:$J$201,0))&lt;&gt;"",$C1636&gt;=INDEX(Matches!$F$2:$F$201,MATCH($A1636&amp;"-6",Matches!$J$2:$J$201,0))),"",IF(AND(N1636=INDEX(Matches!$G$2:$G$201,MATCH($A1636&amp;"-6",Matches!$J$2:$J$201,0)),O1636=INDEX(Matches!$H$2:$H$201,MATCH($A1636&amp;"-6",Matches!$J$2:$J$201,0))),5,IF(SIGN(N1636-O1636)&lt;&gt;SIGN(INDEX(Matches!$G$2:$G$201,MATCH($A1636&amp;"-6",Matches!$J$2:$J$201,0))-INDEX(Matches!$H$2:$H$201,MATCH($A1636&amp;"-6",Matches!$J$2:$J$201,0))),0,IF(N1636-O1636=INDEX(Matches!$G$2:$G$201,MATCH($A1636&amp;"-6",Matches!$J$2:$J$201,0))-INDEX(Matches!$H$2:$H$201,MATCH($A1636&amp;"-6",Matches!$J$2:$J$201,0)),3,2))))),""))</f>
        <v/>
      </c>
      <c r="AD1636" s="12" t="str">
        <f aca="false">IF(OR($B1636="",P1636="",Q1636=""),"",IFERROR(IF(OR(INDEX(Matches!$I$2:$I$201,MATCH($A1636&amp;"-7",Matches!$J$2:$J$201,0))="Void",INDEX(Matches!$G$2:$G$201,MATCH($A1636&amp;"-7",Matches!$J$2:$J$201,0))="",INDEX(Matches!$H$2:$H$201,MATCH($A1636&amp;"-7",Matches!$J$2:$J$201,0))=""),"",IF(AND($C1636&lt;&gt;"",INDEX(Matches!$F$2:$F$201,MATCH($A1636&amp;"-7",Matches!$J$2:$J$201,0))&lt;&gt;"",$C1636&gt;=INDEX(Matches!$F$2:$F$201,MATCH($A1636&amp;"-7",Matches!$J$2:$J$201,0))),"",IF(AND(P1636=INDEX(Matches!$G$2:$G$201,MATCH($A1636&amp;"-7",Matches!$J$2:$J$201,0)),Q1636=INDEX(Matches!$H$2:$H$201,MATCH($A1636&amp;"-7",Matches!$J$2:$J$201,0))),5,IF(SIGN(P1636-Q1636)&lt;&gt;SIGN(INDEX(Matches!$G$2:$G$201,MATCH($A1636&amp;"-7",Matches!$J$2:$J$201,0))-INDEX(Matches!$H$2:$H$201,MATCH($A1636&amp;"-7",Matches!$J$2:$J$201,0))),0,IF(P1636-Q1636=INDEX(Matches!$G$2:$G$201,MATCH($A1636&amp;"-7",Matches!$J$2:$J$201,0))-INDEX(Matches!$H$2:$H$201,MATCH($A1636&amp;"-7",Matches!$J$2:$J$201,0)),3,2))))),""))</f>
        <v/>
      </c>
      <c r="AE1636" s="12" t="str">
        <f aca="false">IF(OR($B1636="",R1636="",S1636=""),"",IFERROR(IF(OR(INDEX(Matches!$I$2:$I$201,MATCH($A1636&amp;"-8",Matches!$J$2:$J$201,0))="Void",INDEX(Matches!$G$2:$G$201,MATCH($A1636&amp;"-8",Matches!$J$2:$J$201,0))="",INDEX(Matches!$H$2:$H$201,MATCH($A1636&amp;"-8",Matches!$J$2:$J$201,0))=""),"",IF(AND($C1636&lt;&gt;"",INDEX(Matches!$F$2:$F$201,MATCH($A1636&amp;"-8",Matches!$J$2:$J$201,0))&lt;&gt;"",$C1636&gt;=INDEX(Matches!$F$2:$F$201,MATCH($A1636&amp;"-8",Matches!$J$2:$J$201,0))),"",IF(AND(R1636=INDEX(Matches!$G$2:$G$201,MATCH($A1636&amp;"-8",Matches!$J$2:$J$201,0)),S1636=INDEX(Matches!$H$2:$H$201,MATCH($A1636&amp;"-8",Matches!$J$2:$J$201,0))),5,IF(SIGN(R1636-S1636)&lt;&gt;SIGN(INDEX(Matches!$G$2:$G$201,MATCH($A1636&amp;"-8",Matches!$J$2:$J$201,0))-INDEX(Matches!$H$2:$H$201,MATCH($A1636&amp;"-8",Matches!$J$2:$J$201,0))),0,IF(R1636-S1636=INDEX(Matches!$G$2:$G$201,MATCH($A1636&amp;"-8",Matches!$J$2:$J$201,0))-INDEX(Matches!$H$2:$H$201,MATCH($A1636&amp;"-8",Matches!$J$2:$J$201,0)),3,2))))),""))</f>
        <v/>
      </c>
      <c r="AF1636" s="12" t="str">
        <f aca="false">IF(OR($B1636="",T1636="",U1636=""),"",IFERROR(IF(OR(INDEX(Matches!$I$2:$I$201,MATCH($A1636&amp;"-9",Matches!$J$2:$J$201,0))="Void",INDEX(Matches!$G$2:$G$201,MATCH($A1636&amp;"-9",Matches!$J$2:$J$201,0))="",INDEX(Matches!$H$2:$H$201,MATCH($A1636&amp;"-9",Matches!$J$2:$J$201,0))=""),"",IF(AND($C1636&lt;&gt;"",INDEX(Matches!$F$2:$F$201,MATCH($A1636&amp;"-9",Matches!$J$2:$J$201,0))&lt;&gt;"",$C1636&gt;=INDEX(Matches!$F$2:$F$201,MATCH($A1636&amp;"-9",Matches!$J$2:$J$201,0))),"",IF(AND(T1636=INDEX(Matches!$G$2:$G$201,MATCH($A1636&amp;"-9",Matches!$J$2:$J$201,0)),U1636=INDEX(Matches!$H$2:$H$201,MATCH($A1636&amp;"-9",Matches!$J$2:$J$201,0))),5,IF(SIGN(T1636-U1636)&lt;&gt;SIGN(INDEX(Matches!$G$2:$G$201,MATCH($A1636&amp;"-9",Matches!$J$2:$J$201,0))-INDEX(Matches!$H$2:$H$201,MATCH($A1636&amp;"-9",Matches!$J$2:$J$201,0))),0,IF(T1636-U1636=INDEX(Matches!$G$2:$G$201,MATCH($A1636&amp;"-9",Matches!$J$2:$J$201,0))-INDEX(Matches!$H$2:$H$201,MATCH($A1636&amp;"-9",Matches!$J$2:$J$201,0)),3,2))))),""))</f>
        <v/>
      </c>
      <c r="AG1636" s="12" t="str">
        <f aca="false">IF(OR($B1636="",V1636="",W1636=""),"",IFERROR(IF(OR(INDEX(Matches!$I$2:$I$201,MATCH($A1636&amp;"-10",Matches!$J$2:$J$201,0))="Void",INDEX(Matches!$G$2:$G$201,MATCH($A1636&amp;"-10",Matches!$J$2:$J$201,0))="",INDEX(Matches!$H$2:$H$201,MATCH($A1636&amp;"-10",Matches!$J$2:$J$201,0))=""),"",IF(AND($C1636&lt;&gt;"",INDEX(Matches!$F$2:$F$201,MATCH($A1636&amp;"-10",Matches!$J$2:$J$201,0))&lt;&gt;"",$C1636&gt;=INDEX(Matches!$F$2:$F$201,MATCH($A1636&amp;"-10",Matches!$J$2:$J$201,0))),"",IF(AND(V1636=INDEX(Matches!$G$2:$G$201,MATCH($A1636&amp;"-10",Matches!$J$2:$J$201,0)),W1636=INDEX(Matches!$H$2:$H$201,MATCH($A1636&amp;"-10",Matches!$J$2:$J$201,0))),5,IF(SIGN(V1636-W1636)&lt;&gt;SIGN(INDEX(Matches!$G$2:$G$201,MATCH($A1636&amp;"-10",Matches!$J$2:$J$201,0))-INDEX(Matches!$H$2:$H$201,MATCH($A1636&amp;"-10",Matches!$J$2:$J$201,0))),0,IF(V1636-W1636=INDEX(Matches!$G$2:$G$201,MATCH($A1636&amp;"-10",Matches!$J$2:$J$201,0))-INDEX(Matches!$H$2:$H$201,MATCH($A1636&amp;"-10",Matches!$J$2:$J$201,0)),3,2))))),""))</f>
        <v/>
      </c>
      <c r="AH1636" s="13" t="str">
        <f aca="false">IF($B1636="","",SUM(X1636:AG1636))</f>
        <v/>
      </c>
      <c r="AI1636" s="12" t="str">
        <f aca="false">IF($B1636="","",COUNTIF(X1636:AG1636,5))</f>
        <v/>
      </c>
      <c r="AJ1636" s="12" t="str">
        <f aca="false">IF($B1636="","",COUNTIF(X1636:AG1636,"&gt;=2"))</f>
        <v/>
      </c>
      <c r="AK1636" s="12" t="str">
        <f aca="false">IF($B1636="","",COUNT(X1636:AG1636))</f>
        <v/>
      </c>
    </row>
    <row r="1637" customFormat="false" ht="15" hidden="false" customHeight="false" outlineLevel="0" collapsed="false">
      <c r="A1637" s="7"/>
      <c r="B1637" s="7"/>
      <c r="C1637" s="11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12" t="str">
        <f aca="false">IF(OR($B1637="",D1637="",E1637=""),"",IFERROR(IF(OR(INDEX(Matches!$I$2:$I$201,MATCH($A1637&amp;"-1",Matches!$J$2:$J$201,0))="Void",INDEX(Matches!$G$2:$G$201,MATCH($A1637&amp;"-1",Matches!$J$2:$J$201,0))="",INDEX(Matches!$H$2:$H$201,MATCH($A1637&amp;"-1",Matches!$J$2:$J$201,0))=""),"",IF(AND($C1637&lt;&gt;"",INDEX(Matches!$F$2:$F$201,MATCH($A1637&amp;"-1",Matches!$J$2:$J$201,0))&lt;&gt;"",$C1637&gt;=INDEX(Matches!$F$2:$F$201,MATCH($A1637&amp;"-1",Matches!$J$2:$J$201,0))),"",IF(AND(D1637=INDEX(Matches!$G$2:$G$201,MATCH($A1637&amp;"-1",Matches!$J$2:$J$201,0)),E1637=INDEX(Matches!$H$2:$H$201,MATCH($A1637&amp;"-1",Matches!$J$2:$J$201,0))),5,IF(SIGN(D1637-E1637)&lt;&gt;SIGN(INDEX(Matches!$G$2:$G$201,MATCH($A1637&amp;"-1",Matches!$J$2:$J$201,0))-INDEX(Matches!$H$2:$H$201,MATCH($A1637&amp;"-1",Matches!$J$2:$J$201,0))),0,IF(D1637-E1637=INDEX(Matches!$G$2:$G$201,MATCH($A1637&amp;"-1",Matches!$J$2:$J$201,0))-INDEX(Matches!$H$2:$H$201,MATCH($A1637&amp;"-1",Matches!$J$2:$J$201,0)),3,2))))),""))</f>
        <v/>
      </c>
      <c r="Y1637" s="12" t="str">
        <f aca="false">IF(OR($B1637="",F1637="",G1637=""),"",IFERROR(IF(OR(INDEX(Matches!$I$2:$I$201,MATCH($A1637&amp;"-2",Matches!$J$2:$J$201,0))="Void",INDEX(Matches!$G$2:$G$201,MATCH($A1637&amp;"-2",Matches!$J$2:$J$201,0))="",INDEX(Matches!$H$2:$H$201,MATCH($A1637&amp;"-2",Matches!$J$2:$J$201,0))=""),"",IF(AND($C1637&lt;&gt;"",INDEX(Matches!$F$2:$F$201,MATCH($A1637&amp;"-2",Matches!$J$2:$J$201,0))&lt;&gt;"",$C1637&gt;=INDEX(Matches!$F$2:$F$201,MATCH($A1637&amp;"-2",Matches!$J$2:$J$201,0))),"",IF(AND(F1637=INDEX(Matches!$G$2:$G$201,MATCH($A1637&amp;"-2",Matches!$J$2:$J$201,0)),G1637=INDEX(Matches!$H$2:$H$201,MATCH($A1637&amp;"-2",Matches!$J$2:$J$201,0))),5,IF(SIGN(F1637-G1637)&lt;&gt;SIGN(INDEX(Matches!$G$2:$G$201,MATCH($A1637&amp;"-2",Matches!$J$2:$J$201,0))-INDEX(Matches!$H$2:$H$201,MATCH($A1637&amp;"-2",Matches!$J$2:$J$201,0))),0,IF(F1637-G1637=INDEX(Matches!$G$2:$G$201,MATCH($A1637&amp;"-2",Matches!$J$2:$J$201,0))-INDEX(Matches!$H$2:$H$201,MATCH($A1637&amp;"-2",Matches!$J$2:$J$201,0)),3,2))))),""))</f>
        <v/>
      </c>
      <c r="Z1637" s="12" t="str">
        <f aca="false">IF(OR($B1637="",H1637="",I1637=""),"",IFERROR(IF(OR(INDEX(Matches!$I$2:$I$201,MATCH($A1637&amp;"-3",Matches!$J$2:$J$201,0))="Void",INDEX(Matches!$G$2:$G$201,MATCH($A1637&amp;"-3",Matches!$J$2:$J$201,0))="",INDEX(Matches!$H$2:$H$201,MATCH($A1637&amp;"-3",Matches!$J$2:$J$201,0))=""),"",IF(AND($C1637&lt;&gt;"",INDEX(Matches!$F$2:$F$201,MATCH($A1637&amp;"-3",Matches!$J$2:$J$201,0))&lt;&gt;"",$C1637&gt;=INDEX(Matches!$F$2:$F$201,MATCH($A1637&amp;"-3",Matches!$J$2:$J$201,0))),"",IF(AND(H1637=INDEX(Matches!$G$2:$G$201,MATCH($A1637&amp;"-3",Matches!$J$2:$J$201,0)),I1637=INDEX(Matches!$H$2:$H$201,MATCH($A1637&amp;"-3",Matches!$J$2:$J$201,0))),5,IF(SIGN(H1637-I1637)&lt;&gt;SIGN(INDEX(Matches!$G$2:$G$201,MATCH($A1637&amp;"-3",Matches!$J$2:$J$201,0))-INDEX(Matches!$H$2:$H$201,MATCH($A1637&amp;"-3",Matches!$J$2:$J$201,0))),0,IF(H1637-I1637=INDEX(Matches!$G$2:$G$201,MATCH($A1637&amp;"-3",Matches!$J$2:$J$201,0))-INDEX(Matches!$H$2:$H$201,MATCH($A1637&amp;"-3",Matches!$J$2:$J$201,0)),3,2))))),""))</f>
        <v/>
      </c>
      <c r="AA1637" s="12" t="str">
        <f aca="false">IF(OR($B1637="",J1637="",K1637=""),"",IFERROR(IF(OR(INDEX(Matches!$I$2:$I$201,MATCH($A1637&amp;"-4",Matches!$J$2:$J$201,0))="Void",INDEX(Matches!$G$2:$G$201,MATCH($A1637&amp;"-4",Matches!$J$2:$J$201,0))="",INDEX(Matches!$H$2:$H$201,MATCH($A1637&amp;"-4",Matches!$J$2:$J$201,0))=""),"",IF(AND($C1637&lt;&gt;"",INDEX(Matches!$F$2:$F$201,MATCH($A1637&amp;"-4",Matches!$J$2:$J$201,0))&lt;&gt;"",$C1637&gt;=INDEX(Matches!$F$2:$F$201,MATCH($A1637&amp;"-4",Matches!$J$2:$J$201,0))),"",IF(AND(J1637=INDEX(Matches!$G$2:$G$201,MATCH($A1637&amp;"-4",Matches!$J$2:$J$201,0)),K1637=INDEX(Matches!$H$2:$H$201,MATCH($A1637&amp;"-4",Matches!$J$2:$J$201,0))),5,IF(SIGN(J1637-K1637)&lt;&gt;SIGN(INDEX(Matches!$G$2:$G$201,MATCH($A1637&amp;"-4",Matches!$J$2:$J$201,0))-INDEX(Matches!$H$2:$H$201,MATCH($A1637&amp;"-4",Matches!$J$2:$J$201,0))),0,IF(J1637-K1637=INDEX(Matches!$G$2:$G$201,MATCH($A1637&amp;"-4",Matches!$J$2:$J$201,0))-INDEX(Matches!$H$2:$H$201,MATCH($A1637&amp;"-4",Matches!$J$2:$J$201,0)),3,2))))),""))</f>
        <v/>
      </c>
      <c r="AB1637" s="12" t="str">
        <f aca="false">IF(OR($B1637="",L1637="",M1637=""),"",IFERROR(IF(OR(INDEX(Matches!$I$2:$I$201,MATCH($A1637&amp;"-5",Matches!$J$2:$J$201,0))="Void",INDEX(Matches!$G$2:$G$201,MATCH($A1637&amp;"-5",Matches!$J$2:$J$201,0))="",INDEX(Matches!$H$2:$H$201,MATCH($A1637&amp;"-5",Matches!$J$2:$J$201,0))=""),"",IF(AND($C1637&lt;&gt;"",INDEX(Matches!$F$2:$F$201,MATCH($A1637&amp;"-5",Matches!$J$2:$J$201,0))&lt;&gt;"",$C1637&gt;=INDEX(Matches!$F$2:$F$201,MATCH($A1637&amp;"-5",Matches!$J$2:$J$201,0))),"",IF(AND(L1637=INDEX(Matches!$G$2:$G$201,MATCH($A1637&amp;"-5",Matches!$J$2:$J$201,0)),M1637=INDEX(Matches!$H$2:$H$201,MATCH($A1637&amp;"-5",Matches!$J$2:$J$201,0))),5,IF(SIGN(L1637-M1637)&lt;&gt;SIGN(INDEX(Matches!$G$2:$G$201,MATCH($A1637&amp;"-5",Matches!$J$2:$J$201,0))-INDEX(Matches!$H$2:$H$201,MATCH($A1637&amp;"-5",Matches!$J$2:$J$201,0))),0,IF(L1637-M1637=INDEX(Matches!$G$2:$G$201,MATCH($A1637&amp;"-5",Matches!$J$2:$J$201,0))-INDEX(Matches!$H$2:$H$201,MATCH($A1637&amp;"-5",Matches!$J$2:$J$201,0)),3,2))))),""))</f>
        <v/>
      </c>
      <c r="AC1637" s="12" t="str">
        <f aca="false">IF(OR($B1637="",N1637="",O1637=""),"",IFERROR(IF(OR(INDEX(Matches!$I$2:$I$201,MATCH($A1637&amp;"-6",Matches!$J$2:$J$201,0))="Void",INDEX(Matches!$G$2:$G$201,MATCH($A1637&amp;"-6",Matches!$J$2:$J$201,0))="",INDEX(Matches!$H$2:$H$201,MATCH($A1637&amp;"-6",Matches!$J$2:$J$201,0))=""),"",IF(AND($C1637&lt;&gt;"",INDEX(Matches!$F$2:$F$201,MATCH($A1637&amp;"-6",Matches!$J$2:$J$201,0))&lt;&gt;"",$C1637&gt;=INDEX(Matches!$F$2:$F$201,MATCH($A1637&amp;"-6",Matches!$J$2:$J$201,0))),"",IF(AND(N1637=INDEX(Matches!$G$2:$G$201,MATCH($A1637&amp;"-6",Matches!$J$2:$J$201,0)),O1637=INDEX(Matches!$H$2:$H$201,MATCH($A1637&amp;"-6",Matches!$J$2:$J$201,0))),5,IF(SIGN(N1637-O1637)&lt;&gt;SIGN(INDEX(Matches!$G$2:$G$201,MATCH($A1637&amp;"-6",Matches!$J$2:$J$201,0))-INDEX(Matches!$H$2:$H$201,MATCH($A1637&amp;"-6",Matches!$J$2:$J$201,0))),0,IF(N1637-O1637=INDEX(Matches!$G$2:$G$201,MATCH($A1637&amp;"-6",Matches!$J$2:$J$201,0))-INDEX(Matches!$H$2:$H$201,MATCH($A1637&amp;"-6",Matches!$J$2:$J$201,0)),3,2))))),""))</f>
        <v/>
      </c>
      <c r="AD1637" s="12" t="str">
        <f aca="false">IF(OR($B1637="",P1637="",Q1637=""),"",IFERROR(IF(OR(INDEX(Matches!$I$2:$I$201,MATCH($A1637&amp;"-7",Matches!$J$2:$J$201,0))="Void",INDEX(Matches!$G$2:$G$201,MATCH($A1637&amp;"-7",Matches!$J$2:$J$201,0))="",INDEX(Matches!$H$2:$H$201,MATCH($A1637&amp;"-7",Matches!$J$2:$J$201,0))=""),"",IF(AND($C1637&lt;&gt;"",INDEX(Matches!$F$2:$F$201,MATCH($A1637&amp;"-7",Matches!$J$2:$J$201,0))&lt;&gt;"",$C1637&gt;=INDEX(Matches!$F$2:$F$201,MATCH($A1637&amp;"-7",Matches!$J$2:$J$201,0))),"",IF(AND(P1637=INDEX(Matches!$G$2:$G$201,MATCH($A1637&amp;"-7",Matches!$J$2:$J$201,0)),Q1637=INDEX(Matches!$H$2:$H$201,MATCH($A1637&amp;"-7",Matches!$J$2:$J$201,0))),5,IF(SIGN(P1637-Q1637)&lt;&gt;SIGN(INDEX(Matches!$G$2:$G$201,MATCH($A1637&amp;"-7",Matches!$J$2:$J$201,0))-INDEX(Matches!$H$2:$H$201,MATCH($A1637&amp;"-7",Matches!$J$2:$J$201,0))),0,IF(P1637-Q1637=INDEX(Matches!$G$2:$G$201,MATCH($A1637&amp;"-7",Matches!$J$2:$J$201,0))-INDEX(Matches!$H$2:$H$201,MATCH($A1637&amp;"-7",Matches!$J$2:$J$201,0)),3,2))))),""))</f>
        <v/>
      </c>
      <c r="AE1637" s="12" t="str">
        <f aca="false">IF(OR($B1637="",R1637="",S1637=""),"",IFERROR(IF(OR(INDEX(Matches!$I$2:$I$201,MATCH($A1637&amp;"-8",Matches!$J$2:$J$201,0))="Void",INDEX(Matches!$G$2:$G$201,MATCH($A1637&amp;"-8",Matches!$J$2:$J$201,0))="",INDEX(Matches!$H$2:$H$201,MATCH($A1637&amp;"-8",Matches!$J$2:$J$201,0))=""),"",IF(AND($C1637&lt;&gt;"",INDEX(Matches!$F$2:$F$201,MATCH($A1637&amp;"-8",Matches!$J$2:$J$201,0))&lt;&gt;"",$C1637&gt;=INDEX(Matches!$F$2:$F$201,MATCH($A1637&amp;"-8",Matches!$J$2:$J$201,0))),"",IF(AND(R1637=INDEX(Matches!$G$2:$G$201,MATCH($A1637&amp;"-8",Matches!$J$2:$J$201,0)),S1637=INDEX(Matches!$H$2:$H$201,MATCH($A1637&amp;"-8",Matches!$J$2:$J$201,0))),5,IF(SIGN(R1637-S1637)&lt;&gt;SIGN(INDEX(Matches!$G$2:$G$201,MATCH($A1637&amp;"-8",Matches!$J$2:$J$201,0))-INDEX(Matches!$H$2:$H$201,MATCH($A1637&amp;"-8",Matches!$J$2:$J$201,0))),0,IF(R1637-S1637=INDEX(Matches!$G$2:$G$201,MATCH($A1637&amp;"-8",Matches!$J$2:$J$201,0))-INDEX(Matches!$H$2:$H$201,MATCH($A1637&amp;"-8",Matches!$J$2:$J$201,0)),3,2))))),""))</f>
        <v/>
      </c>
      <c r="AF1637" s="12" t="str">
        <f aca="false">IF(OR($B1637="",T1637="",U1637=""),"",IFERROR(IF(OR(INDEX(Matches!$I$2:$I$201,MATCH($A1637&amp;"-9",Matches!$J$2:$J$201,0))="Void",INDEX(Matches!$G$2:$G$201,MATCH($A1637&amp;"-9",Matches!$J$2:$J$201,0))="",INDEX(Matches!$H$2:$H$201,MATCH($A1637&amp;"-9",Matches!$J$2:$J$201,0))=""),"",IF(AND($C1637&lt;&gt;"",INDEX(Matches!$F$2:$F$201,MATCH($A1637&amp;"-9",Matches!$J$2:$J$201,0))&lt;&gt;"",$C1637&gt;=INDEX(Matches!$F$2:$F$201,MATCH($A1637&amp;"-9",Matches!$J$2:$J$201,0))),"",IF(AND(T1637=INDEX(Matches!$G$2:$G$201,MATCH($A1637&amp;"-9",Matches!$J$2:$J$201,0)),U1637=INDEX(Matches!$H$2:$H$201,MATCH($A1637&amp;"-9",Matches!$J$2:$J$201,0))),5,IF(SIGN(T1637-U1637)&lt;&gt;SIGN(INDEX(Matches!$G$2:$G$201,MATCH($A1637&amp;"-9",Matches!$J$2:$J$201,0))-INDEX(Matches!$H$2:$H$201,MATCH($A1637&amp;"-9",Matches!$J$2:$J$201,0))),0,IF(T1637-U1637=INDEX(Matches!$G$2:$G$201,MATCH($A1637&amp;"-9",Matches!$J$2:$J$201,0))-INDEX(Matches!$H$2:$H$201,MATCH($A1637&amp;"-9",Matches!$J$2:$J$201,0)),3,2))))),""))</f>
        <v/>
      </c>
      <c r="AG1637" s="12" t="str">
        <f aca="false">IF(OR($B1637="",V1637="",W1637=""),"",IFERROR(IF(OR(INDEX(Matches!$I$2:$I$201,MATCH($A1637&amp;"-10",Matches!$J$2:$J$201,0))="Void",INDEX(Matches!$G$2:$G$201,MATCH($A1637&amp;"-10",Matches!$J$2:$J$201,0))="",INDEX(Matches!$H$2:$H$201,MATCH($A1637&amp;"-10",Matches!$J$2:$J$201,0))=""),"",IF(AND($C1637&lt;&gt;"",INDEX(Matches!$F$2:$F$201,MATCH($A1637&amp;"-10",Matches!$J$2:$J$201,0))&lt;&gt;"",$C1637&gt;=INDEX(Matches!$F$2:$F$201,MATCH($A1637&amp;"-10",Matches!$J$2:$J$201,0))),"",IF(AND(V1637=INDEX(Matches!$G$2:$G$201,MATCH($A1637&amp;"-10",Matches!$J$2:$J$201,0)),W1637=INDEX(Matches!$H$2:$H$201,MATCH($A1637&amp;"-10",Matches!$J$2:$J$201,0))),5,IF(SIGN(V1637-W1637)&lt;&gt;SIGN(INDEX(Matches!$G$2:$G$201,MATCH($A1637&amp;"-10",Matches!$J$2:$J$201,0))-INDEX(Matches!$H$2:$H$201,MATCH($A1637&amp;"-10",Matches!$J$2:$J$201,0))),0,IF(V1637-W1637=INDEX(Matches!$G$2:$G$201,MATCH($A1637&amp;"-10",Matches!$J$2:$J$201,0))-INDEX(Matches!$H$2:$H$201,MATCH($A1637&amp;"-10",Matches!$J$2:$J$201,0)),3,2))))),""))</f>
        <v/>
      </c>
      <c r="AH1637" s="13" t="str">
        <f aca="false">IF($B1637="","",SUM(X1637:AG1637))</f>
        <v/>
      </c>
      <c r="AI1637" s="12" t="str">
        <f aca="false">IF($B1637="","",COUNTIF(X1637:AG1637,5))</f>
        <v/>
      </c>
      <c r="AJ1637" s="12" t="str">
        <f aca="false">IF($B1637="","",COUNTIF(X1637:AG1637,"&gt;=2"))</f>
        <v/>
      </c>
      <c r="AK1637" s="12" t="str">
        <f aca="false">IF($B1637="","",COUNT(X1637:AG1637))</f>
        <v/>
      </c>
    </row>
    <row r="1638" customFormat="false" ht="15" hidden="false" customHeight="false" outlineLevel="0" collapsed="false">
      <c r="A1638" s="7"/>
      <c r="B1638" s="7"/>
      <c r="C1638" s="11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12" t="str">
        <f aca="false">IF(OR($B1638="",D1638="",E1638=""),"",IFERROR(IF(OR(INDEX(Matches!$I$2:$I$201,MATCH($A1638&amp;"-1",Matches!$J$2:$J$201,0))="Void",INDEX(Matches!$G$2:$G$201,MATCH($A1638&amp;"-1",Matches!$J$2:$J$201,0))="",INDEX(Matches!$H$2:$H$201,MATCH($A1638&amp;"-1",Matches!$J$2:$J$201,0))=""),"",IF(AND($C1638&lt;&gt;"",INDEX(Matches!$F$2:$F$201,MATCH($A1638&amp;"-1",Matches!$J$2:$J$201,0))&lt;&gt;"",$C1638&gt;=INDEX(Matches!$F$2:$F$201,MATCH($A1638&amp;"-1",Matches!$J$2:$J$201,0))),"",IF(AND(D1638=INDEX(Matches!$G$2:$G$201,MATCH($A1638&amp;"-1",Matches!$J$2:$J$201,0)),E1638=INDEX(Matches!$H$2:$H$201,MATCH($A1638&amp;"-1",Matches!$J$2:$J$201,0))),5,IF(SIGN(D1638-E1638)&lt;&gt;SIGN(INDEX(Matches!$G$2:$G$201,MATCH($A1638&amp;"-1",Matches!$J$2:$J$201,0))-INDEX(Matches!$H$2:$H$201,MATCH($A1638&amp;"-1",Matches!$J$2:$J$201,0))),0,IF(D1638-E1638=INDEX(Matches!$G$2:$G$201,MATCH($A1638&amp;"-1",Matches!$J$2:$J$201,0))-INDEX(Matches!$H$2:$H$201,MATCH($A1638&amp;"-1",Matches!$J$2:$J$201,0)),3,2))))),""))</f>
        <v/>
      </c>
      <c r="Y1638" s="12" t="str">
        <f aca="false">IF(OR($B1638="",F1638="",G1638=""),"",IFERROR(IF(OR(INDEX(Matches!$I$2:$I$201,MATCH($A1638&amp;"-2",Matches!$J$2:$J$201,0))="Void",INDEX(Matches!$G$2:$G$201,MATCH($A1638&amp;"-2",Matches!$J$2:$J$201,0))="",INDEX(Matches!$H$2:$H$201,MATCH($A1638&amp;"-2",Matches!$J$2:$J$201,0))=""),"",IF(AND($C1638&lt;&gt;"",INDEX(Matches!$F$2:$F$201,MATCH($A1638&amp;"-2",Matches!$J$2:$J$201,0))&lt;&gt;"",$C1638&gt;=INDEX(Matches!$F$2:$F$201,MATCH($A1638&amp;"-2",Matches!$J$2:$J$201,0))),"",IF(AND(F1638=INDEX(Matches!$G$2:$G$201,MATCH($A1638&amp;"-2",Matches!$J$2:$J$201,0)),G1638=INDEX(Matches!$H$2:$H$201,MATCH($A1638&amp;"-2",Matches!$J$2:$J$201,0))),5,IF(SIGN(F1638-G1638)&lt;&gt;SIGN(INDEX(Matches!$G$2:$G$201,MATCH($A1638&amp;"-2",Matches!$J$2:$J$201,0))-INDEX(Matches!$H$2:$H$201,MATCH($A1638&amp;"-2",Matches!$J$2:$J$201,0))),0,IF(F1638-G1638=INDEX(Matches!$G$2:$G$201,MATCH($A1638&amp;"-2",Matches!$J$2:$J$201,0))-INDEX(Matches!$H$2:$H$201,MATCH($A1638&amp;"-2",Matches!$J$2:$J$201,0)),3,2))))),""))</f>
        <v/>
      </c>
      <c r="Z1638" s="12" t="str">
        <f aca="false">IF(OR($B1638="",H1638="",I1638=""),"",IFERROR(IF(OR(INDEX(Matches!$I$2:$I$201,MATCH($A1638&amp;"-3",Matches!$J$2:$J$201,0))="Void",INDEX(Matches!$G$2:$G$201,MATCH($A1638&amp;"-3",Matches!$J$2:$J$201,0))="",INDEX(Matches!$H$2:$H$201,MATCH($A1638&amp;"-3",Matches!$J$2:$J$201,0))=""),"",IF(AND($C1638&lt;&gt;"",INDEX(Matches!$F$2:$F$201,MATCH($A1638&amp;"-3",Matches!$J$2:$J$201,0))&lt;&gt;"",$C1638&gt;=INDEX(Matches!$F$2:$F$201,MATCH($A1638&amp;"-3",Matches!$J$2:$J$201,0))),"",IF(AND(H1638=INDEX(Matches!$G$2:$G$201,MATCH($A1638&amp;"-3",Matches!$J$2:$J$201,0)),I1638=INDEX(Matches!$H$2:$H$201,MATCH($A1638&amp;"-3",Matches!$J$2:$J$201,0))),5,IF(SIGN(H1638-I1638)&lt;&gt;SIGN(INDEX(Matches!$G$2:$G$201,MATCH($A1638&amp;"-3",Matches!$J$2:$J$201,0))-INDEX(Matches!$H$2:$H$201,MATCH($A1638&amp;"-3",Matches!$J$2:$J$201,0))),0,IF(H1638-I1638=INDEX(Matches!$G$2:$G$201,MATCH($A1638&amp;"-3",Matches!$J$2:$J$201,0))-INDEX(Matches!$H$2:$H$201,MATCH($A1638&amp;"-3",Matches!$J$2:$J$201,0)),3,2))))),""))</f>
        <v/>
      </c>
      <c r="AA1638" s="12" t="str">
        <f aca="false">IF(OR($B1638="",J1638="",K1638=""),"",IFERROR(IF(OR(INDEX(Matches!$I$2:$I$201,MATCH($A1638&amp;"-4",Matches!$J$2:$J$201,0))="Void",INDEX(Matches!$G$2:$G$201,MATCH($A1638&amp;"-4",Matches!$J$2:$J$201,0))="",INDEX(Matches!$H$2:$H$201,MATCH($A1638&amp;"-4",Matches!$J$2:$J$201,0))=""),"",IF(AND($C1638&lt;&gt;"",INDEX(Matches!$F$2:$F$201,MATCH($A1638&amp;"-4",Matches!$J$2:$J$201,0))&lt;&gt;"",$C1638&gt;=INDEX(Matches!$F$2:$F$201,MATCH($A1638&amp;"-4",Matches!$J$2:$J$201,0))),"",IF(AND(J1638=INDEX(Matches!$G$2:$G$201,MATCH($A1638&amp;"-4",Matches!$J$2:$J$201,0)),K1638=INDEX(Matches!$H$2:$H$201,MATCH($A1638&amp;"-4",Matches!$J$2:$J$201,0))),5,IF(SIGN(J1638-K1638)&lt;&gt;SIGN(INDEX(Matches!$G$2:$G$201,MATCH($A1638&amp;"-4",Matches!$J$2:$J$201,0))-INDEX(Matches!$H$2:$H$201,MATCH($A1638&amp;"-4",Matches!$J$2:$J$201,0))),0,IF(J1638-K1638=INDEX(Matches!$G$2:$G$201,MATCH($A1638&amp;"-4",Matches!$J$2:$J$201,0))-INDEX(Matches!$H$2:$H$201,MATCH($A1638&amp;"-4",Matches!$J$2:$J$201,0)),3,2))))),""))</f>
        <v/>
      </c>
      <c r="AB1638" s="12" t="str">
        <f aca="false">IF(OR($B1638="",L1638="",M1638=""),"",IFERROR(IF(OR(INDEX(Matches!$I$2:$I$201,MATCH($A1638&amp;"-5",Matches!$J$2:$J$201,0))="Void",INDEX(Matches!$G$2:$G$201,MATCH($A1638&amp;"-5",Matches!$J$2:$J$201,0))="",INDEX(Matches!$H$2:$H$201,MATCH($A1638&amp;"-5",Matches!$J$2:$J$201,0))=""),"",IF(AND($C1638&lt;&gt;"",INDEX(Matches!$F$2:$F$201,MATCH($A1638&amp;"-5",Matches!$J$2:$J$201,0))&lt;&gt;"",$C1638&gt;=INDEX(Matches!$F$2:$F$201,MATCH($A1638&amp;"-5",Matches!$J$2:$J$201,0))),"",IF(AND(L1638=INDEX(Matches!$G$2:$G$201,MATCH($A1638&amp;"-5",Matches!$J$2:$J$201,0)),M1638=INDEX(Matches!$H$2:$H$201,MATCH($A1638&amp;"-5",Matches!$J$2:$J$201,0))),5,IF(SIGN(L1638-M1638)&lt;&gt;SIGN(INDEX(Matches!$G$2:$G$201,MATCH($A1638&amp;"-5",Matches!$J$2:$J$201,0))-INDEX(Matches!$H$2:$H$201,MATCH($A1638&amp;"-5",Matches!$J$2:$J$201,0))),0,IF(L1638-M1638=INDEX(Matches!$G$2:$G$201,MATCH($A1638&amp;"-5",Matches!$J$2:$J$201,0))-INDEX(Matches!$H$2:$H$201,MATCH($A1638&amp;"-5",Matches!$J$2:$J$201,0)),3,2))))),""))</f>
        <v/>
      </c>
      <c r="AC1638" s="12" t="str">
        <f aca="false">IF(OR($B1638="",N1638="",O1638=""),"",IFERROR(IF(OR(INDEX(Matches!$I$2:$I$201,MATCH($A1638&amp;"-6",Matches!$J$2:$J$201,0))="Void",INDEX(Matches!$G$2:$G$201,MATCH($A1638&amp;"-6",Matches!$J$2:$J$201,0))="",INDEX(Matches!$H$2:$H$201,MATCH($A1638&amp;"-6",Matches!$J$2:$J$201,0))=""),"",IF(AND($C1638&lt;&gt;"",INDEX(Matches!$F$2:$F$201,MATCH($A1638&amp;"-6",Matches!$J$2:$J$201,0))&lt;&gt;"",$C1638&gt;=INDEX(Matches!$F$2:$F$201,MATCH($A1638&amp;"-6",Matches!$J$2:$J$201,0))),"",IF(AND(N1638=INDEX(Matches!$G$2:$G$201,MATCH($A1638&amp;"-6",Matches!$J$2:$J$201,0)),O1638=INDEX(Matches!$H$2:$H$201,MATCH($A1638&amp;"-6",Matches!$J$2:$J$201,0))),5,IF(SIGN(N1638-O1638)&lt;&gt;SIGN(INDEX(Matches!$G$2:$G$201,MATCH($A1638&amp;"-6",Matches!$J$2:$J$201,0))-INDEX(Matches!$H$2:$H$201,MATCH($A1638&amp;"-6",Matches!$J$2:$J$201,0))),0,IF(N1638-O1638=INDEX(Matches!$G$2:$G$201,MATCH($A1638&amp;"-6",Matches!$J$2:$J$201,0))-INDEX(Matches!$H$2:$H$201,MATCH($A1638&amp;"-6",Matches!$J$2:$J$201,0)),3,2))))),""))</f>
        <v/>
      </c>
      <c r="AD1638" s="12" t="str">
        <f aca="false">IF(OR($B1638="",P1638="",Q1638=""),"",IFERROR(IF(OR(INDEX(Matches!$I$2:$I$201,MATCH($A1638&amp;"-7",Matches!$J$2:$J$201,0))="Void",INDEX(Matches!$G$2:$G$201,MATCH($A1638&amp;"-7",Matches!$J$2:$J$201,0))="",INDEX(Matches!$H$2:$H$201,MATCH($A1638&amp;"-7",Matches!$J$2:$J$201,0))=""),"",IF(AND($C1638&lt;&gt;"",INDEX(Matches!$F$2:$F$201,MATCH($A1638&amp;"-7",Matches!$J$2:$J$201,0))&lt;&gt;"",$C1638&gt;=INDEX(Matches!$F$2:$F$201,MATCH($A1638&amp;"-7",Matches!$J$2:$J$201,0))),"",IF(AND(P1638=INDEX(Matches!$G$2:$G$201,MATCH($A1638&amp;"-7",Matches!$J$2:$J$201,0)),Q1638=INDEX(Matches!$H$2:$H$201,MATCH($A1638&amp;"-7",Matches!$J$2:$J$201,0))),5,IF(SIGN(P1638-Q1638)&lt;&gt;SIGN(INDEX(Matches!$G$2:$G$201,MATCH($A1638&amp;"-7",Matches!$J$2:$J$201,0))-INDEX(Matches!$H$2:$H$201,MATCH($A1638&amp;"-7",Matches!$J$2:$J$201,0))),0,IF(P1638-Q1638=INDEX(Matches!$G$2:$G$201,MATCH($A1638&amp;"-7",Matches!$J$2:$J$201,0))-INDEX(Matches!$H$2:$H$201,MATCH($A1638&amp;"-7",Matches!$J$2:$J$201,0)),3,2))))),""))</f>
        <v/>
      </c>
      <c r="AE1638" s="12" t="str">
        <f aca="false">IF(OR($B1638="",R1638="",S1638=""),"",IFERROR(IF(OR(INDEX(Matches!$I$2:$I$201,MATCH($A1638&amp;"-8",Matches!$J$2:$J$201,0))="Void",INDEX(Matches!$G$2:$G$201,MATCH($A1638&amp;"-8",Matches!$J$2:$J$201,0))="",INDEX(Matches!$H$2:$H$201,MATCH($A1638&amp;"-8",Matches!$J$2:$J$201,0))=""),"",IF(AND($C1638&lt;&gt;"",INDEX(Matches!$F$2:$F$201,MATCH($A1638&amp;"-8",Matches!$J$2:$J$201,0))&lt;&gt;"",$C1638&gt;=INDEX(Matches!$F$2:$F$201,MATCH($A1638&amp;"-8",Matches!$J$2:$J$201,0))),"",IF(AND(R1638=INDEX(Matches!$G$2:$G$201,MATCH($A1638&amp;"-8",Matches!$J$2:$J$201,0)),S1638=INDEX(Matches!$H$2:$H$201,MATCH($A1638&amp;"-8",Matches!$J$2:$J$201,0))),5,IF(SIGN(R1638-S1638)&lt;&gt;SIGN(INDEX(Matches!$G$2:$G$201,MATCH($A1638&amp;"-8",Matches!$J$2:$J$201,0))-INDEX(Matches!$H$2:$H$201,MATCH($A1638&amp;"-8",Matches!$J$2:$J$201,0))),0,IF(R1638-S1638=INDEX(Matches!$G$2:$G$201,MATCH($A1638&amp;"-8",Matches!$J$2:$J$201,0))-INDEX(Matches!$H$2:$H$201,MATCH($A1638&amp;"-8",Matches!$J$2:$J$201,0)),3,2))))),""))</f>
        <v/>
      </c>
      <c r="AF1638" s="12" t="str">
        <f aca="false">IF(OR($B1638="",T1638="",U1638=""),"",IFERROR(IF(OR(INDEX(Matches!$I$2:$I$201,MATCH($A1638&amp;"-9",Matches!$J$2:$J$201,0))="Void",INDEX(Matches!$G$2:$G$201,MATCH($A1638&amp;"-9",Matches!$J$2:$J$201,0))="",INDEX(Matches!$H$2:$H$201,MATCH($A1638&amp;"-9",Matches!$J$2:$J$201,0))=""),"",IF(AND($C1638&lt;&gt;"",INDEX(Matches!$F$2:$F$201,MATCH($A1638&amp;"-9",Matches!$J$2:$J$201,0))&lt;&gt;"",$C1638&gt;=INDEX(Matches!$F$2:$F$201,MATCH($A1638&amp;"-9",Matches!$J$2:$J$201,0))),"",IF(AND(T1638=INDEX(Matches!$G$2:$G$201,MATCH($A1638&amp;"-9",Matches!$J$2:$J$201,0)),U1638=INDEX(Matches!$H$2:$H$201,MATCH($A1638&amp;"-9",Matches!$J$2:$J$201,0))),5,IF(SIGN(T1638-U1638)&lt;&gt;SIGN(INDEX(Matches!$G$2:$G$201,MATCH($A1638&amp;"-9",Matches!$J$2:$J$201,0))-INDEX(Matches!$H$2:$H$201,MATCH($A1638&amp;"-9",Matches!$J$2:$J$201,0))),0,IF(T1638-U1638=INDEX(Matches!$G$2:$G$201,MATCH($A1638&amp;"-9",Matches!$J$2:$J$201,0))-INDEX(Matches!$H$2:$H$201,MATCH($A1638&amp;"-9",Matches!$J$2:$J$201,0)),3,2))))),""))</f>
        <v/>
      </c>
      <c r="AG1638" s="12" t="str">
        <f aca="false">IF(OR($B1638="",V1638="",W1638=""),"",IFERROR(IF(OR(INDEX(Matches!$I$2:$I$201,MATCH($A1638&amp;"-10",Matches!$J$2:$J$201,0))="Void",INDEX(Matches!$G$2:$G$201,MATCH($A1638&amp;"-10",Matches!$J$2:$J$201,0))="",INDEX(Matches!$H$2:$H$201,MATCH($A1638&amp;"-10",Matches!$J$2:$J$201,0))=""),"",IF(AND($C1638&lt;&gt;"",INDEX(Matches!$F$2:$F$201,MATCH($A1638&amp;"-10",Matches!$J$2:$J$201,0))&lt;&gt;"",$C1638&gt;=INDEX(Matches!$F$2:$F$201,MATCH($A1638&amp;"-10",Matches!$J$2:$J$201,0))),"",IF(AND(V1638=INDEX(Matches!$G$2:$G$201,MATCH($A1638&amp;"-10",Matches!$J$2:$J$201,0)),W1638=INDEX(Matches!$H$2:$H$201,MATCH($A1638&amp;"-10",Matches!$J$2:$J$201,0))),5,IF(SIGN(V1638-W1638)&lt;&gt;SIGN(INDEX(Matches!$G$2:$G$201,MATCH($A1638&amp;"-10",Matches!$J$2:$J$201,0))-INDEX(Matches!$H$2:$H$201,MATCH($A1638&amp;"-10",Matches!$J$2:$J$201,0))),0,IF(V1638-W1638=INDEX(Matches!$G$2:$G$201,MATCH($A1638&amp;"-10",Matches!$J$2:$J$201,0))-INDEX(Matches!$H$2:$H$201,MATCH($A1638&amp;"-10",Matches!$J$2:$J$201,0)),3,2))))),""))</f>
        <v/>
      </c>
      <c r="AH1638" s="13" t="str">
        <f aca="false">IF($B1638="","",SUM(X1638:AG1638))</f>
        <v/>
      </c>
      <c r="AI1638" s="12" t="str">
        <f aca="false">IF($B1638="","",COUNTIF(X1638:AG1638,5))</f>
        <v/>
      </c>
      <c r="AJ1638" s="12" t="str">
        <f aca="false">IF($B1638="","",COUNTIF(X1638:AG1638,"&gt;=2"))</f>
        <v/>
      </c>
      <c r="AK1638" s="12" t="str">
        <f aca="false">IF($B1638="","",COUNT(X1638:AG1638))</f>
        <v/>
      </c>
    </row>
    <row r="1639" customFormat="false" ht="15" hidden="false" customHeight="false" outlineLevel="0" collapsed="false">
      <c r="A1639" s="7"/>
      <c r="B1639" s="7"/>
      <c r="C1639" s="11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12" t="str">
        <f aca="false">IF(OR($B1639="",D1639="",E1639=""),"",IFERROR(IF(OR(INDEX(Matches!$I$2:$I$201,MATCH($A1639&amp;"-1",Matches!$J$2:$J$201,0))="Void",INDEX(Matches!$G$2:$G$201,MATCH($A1639&amp;"-1",Matches!$J$2:$J$201,0))="",INDEX(Matches!$H$2:$H$201,MATCH($A1639&amp;"-1",Matches!$J$2:$J$201,0))=""),"",IF(AND($C1639&lt;&gt;"",INDEX(Matches!$F$2:$F$201,MATCH($A1639&amp;"-1",Matches!$J$2:$J$201,0))&lt;&gt;"",$C1639&gt;=INDEX(Matches!$F$2:$F$201,MATCH($A1639&amp;"-1",Matches!$J$2:$J$201,0))),"",IF(AND(D1639=INDEX(Matches!$G$2:$G$201,MATCH($A1639&amp;"-1",Matches!$J$2:$J$201,0)),E1639=INDEX(Matches!$H$2:$H$201,MATCH($A1639&amp;"-1",Matches!$J$2:$J$201,0))),5,IF(SIGN(D1639-E1639)&lt;&gt;SIGN(INDEX(Matches!$G$2:$G$201,MATCH($A1639&amp;"-1",Matches!$J$2:$J$201,0))-INDEX(Matches!$H$2:$H$201,MATCH($A1639&amp;"-1",Matches!$J$2:$J$201,0))),0,IF(D1639-E1639=INDEX(Matches!$G$2:$G$201,MATCH($A1639&amp;"-1",Matches!$J$2:$J$201,0))-INDEX(Matches!$H$2:$H$201,MATCH($A1639&amp;"-1",Matches!$J$2:$J$201,0)),3,2))))),""))</f>
        <v/>
      </c>
      <c r="Y1639" s="12" t="str">
        <f aca="false">IF(OR($B1639="",F1639="",G1639=""),"",IFERROR(IF(OR(INDEX(Matches!$I$2:$I$201,MATCH($A1639&amp;"-2",Matches!$J$2:$J$201,0))="Void",INDEX(Matches!$G$2:$G$201,MATCH($A1639&amp;"-2",Matches!$J$2:$J$201,0))="",INDEX(Matches!$H$2:$H$201,MATCH($A1639&amp;"-2",Matches!$J$2:$J$201,0))=""),"",IF(AND($C1639&lt;&gt;"",INDEX(Matches!$F$2:$F$201,MATCH($A1639&amp;"-2",Matches!$J$2:$J$201,0))&lt;&gt;"",$C1639&gt;=INDEX(Matches!$F$2:$F$201,MATCH($A1639&amp;"-2",Matches!$J$2:$J$201,0))),"",IF(AND(F1639=INDEX(Matches!$G$2:$G$201,MATCH($A1639&amp;"-2",Matches!$J$2:$J$201,0)),G1639=INDEX(Matches!$H$2:$H$201,MATCH($A1639&amp;"-2",Matches!$J$2:$J$201,0))),5,IF(SIGN(F1639-G1639)&lt;&gt;SIGN(INDEX(Matches!$G$2:$G$201,MATCH($A1639&amp;"-2",Matches!$J$2:$J$201,0))-INDEX(Matches!$H$2:$H$201,MATCH($A1639&amp;"-2",Matches!$J$2:$J$201,0))),0,IF(F1639-G1639=INDEX(Matches!$G$2:$G$201,MATCH($A1639&amp;"-2",Matches!$J$2:$J$201,0))-INDEX(Matches!$H$2:$H$201,MATCH($A1639&amp;"-2",Matches!$J$2:$J$201,0)),3,2))))),""))</f>
        <v/>
      </c>
      <c r="Z1639" s="12" t="str">
        <f aca="false">IF(OR($B1639="",H1639="",I1639=""),"",IFERROR(IF(OR(INDEX(Matches!$I$2:$I$201,MATCH($A1639&amp;"-3",Matches!$J$2:$J$201,0))="Void",INDEX(Matches!$G$2:$G$201,MATCH($A1639&amp;"-3",Matches!$J$2:$J$201,0))="",INDEX(Matches!$H$2:$H$201,MATCH($A1639&amp;"-3",Matches!$J$2:$J$201,0))=""),"",IF(AND($C1639&lt;&gt;"",INDEX(Matches!$F$2:$F$201,MATCH($A1639&amp;"-3",Matches!$J$2:$J$201,0))&lt;&gt;"",$C1639&gt;=INDEX(Matches!$F$2:$F$201,MATCH($A1639&amp;"-3",Matches!$J$2:$J$201,0))),"",IF(AND(H1639=INDEX(Matches!$G$2:$G$201,MATCH($A1639&amp;"-3",Matches!$J$2:$J$201,0)),I1639=INDEX(Matches!$H$2:$H$201,MATCH($A1639&amp;"-3",Matches!$J$2:$J$201,0))),5,IF(SIGN(H1639-I1639)&lt;&gt;SIGN(INDEX(Matches!$G$2:$G$201,MATCH($A1639&amp;"-3",Matches!$J$2:$J$201,0))-INDEX(Matches!$H$2:$H$201,MATCH($A1639&amp;"-3",Matches!$J$2:$J$201,0))),0,IF(H1639-I1639=INDEX(Matches!$G$2:$G$201,MATCH($A1639&amp;"-3",Matches!$J$2:$J$201,0))-INDEX(Matches!$H$2:$H$201,MATCH($A1639&amp;"-3",Matches!$J$2:$J$201,0)),3,2))))),""))</f>
        <v/>
      </c>
      <c r="AA1639" s="12" t="str">
        <f aca="false">IF(OR($B1639="",J1639="",K1639=""),"",IFERROR(IF(OR(INDEX(Matches!$I$2:$I$201,MATCH($A1639&amp;"-4",Matches!$J$2:$J$201,0))="Void",INDEX(Matches!$G$2:$G$201,MATCH($A1639&amp;"-4",Matches!$J$2:$J$201,0))="",INDEX(Matches!$H$2:$H$201,MATCH($A1639&amp;"-4",Matches!$J$2:$J$201,0))=""),"",IF(AND($C1639&lt;&gt;"",INDEX(Matches!$F$2:$F$201,MATCH($A1639&amp;"-4",Matches!$J$2:$J$201,0))&lt;&gt;"",$C1639&gt;=INDEX(Matches!$F$2:$F$201,MATCH($A1639&amp;"-4",Matches!$J$2:$J$201,0))),"",IF(AND(J1639=INDEX(Matches!$G$2:$G$201,MATCH($A1639&amp;"-4",Matches!$J$2:$J$201,0)),K1639=INDEX(Matches!$H$2:$H$201,MATCH($A1639&amp;"-4",Matches!$J$2:$J$201,0))),5,IF(SIGN(J1639-K1639)&lt;&gt;SIGN(INDEX(Matches!$G$2:$G$201,MATCH($A1639&amp;"-4",Matches!$J$2:$J$201,0))-INDEX(Matches!$H$2:$H$201,MATCH($A1639&amp;"-4",Matches!$J$2:$J$201,0))),0,IF(J1639-K1639=INDEX(Matches!$G$2:$G$201,MATCH($A1639&amp;"-4",Matches!$J$2:$J$201,0))-INDEX(Matches!$H$2:$H$201,MATCH($A1639&amp;"-4",Matches!$J$2:$J$201,0)),3,2))))),""))</f>
        <v/>
      </c>
      <c r="AB1639" s="12" t="str">
        <f aca="false">IF(OR($B1639="",L1639="",M1639=""),"",IFERROR(IF(OR(INDEX(Matches!$I$2:$I$201,MATCH($A1639&amp;"-5",Matches!$J$2:$J$201,0))="Void",INDEX(Matches!$G$2:$G$201,MATCH($A1639&amp;"-5",Matches!$J$2:$J$201,0))="",INDEX(Matches!$H$2:$H$201,MATCH($A1639&amp;"-5",Matches!$J$2:$J$201,0))=""),"",IF(AND($C1639&lt;&gt;"",INDEX(Matches!$F$2:$F$201,MATCH($A1639&amp;"-5",Matches!$J$2:$J$201,0))&lt;&gt;"",$C1639&gt;=INDEX(Matches!$F$2:$F$201,MATCH($A1639&amp;"-5",Matches!$J$2:$J$201,0))),"",IF(AND(L1639=INDEX(Matches!$G$2:$G$201,MATCH($A1639&amp;"-5",Matches!$J$2:$J$201,0)),M1639=INDEX(Matches!$H$2:$H$201,MATCH($A1639&amp;"-5",Matches!$J$2:$J$201,0))),5,IF(SIGN(L1639-M1639)&lt;&gt;SIGN(INDEX(Matches!$G$2:$G$201,MATCH($A1639&amp;"-5",Matches!$J$2:$J$201,0))-INDEX(Matches!$H$2:$H$201,MATCH($A1639&amp;"-5",Matches!$J$2:$J$201,0))),0,IF(L1639-M1639=INDEX(Matches!$G$2:$G$201,MATCH($A1639&amp;"-5",Matches!$J$2:$J$201,0))-INDEX(Matches!$H$2:$H$201,MATCH($A1639&amp;"-5",Matches!$J$2:$J$201,0)),3,2))))),""))</f>
        <v/>
      </c>
      <c r="AC1639" s="12" t="str">
        <f aca="false">IF(OR($B1639="",N1639="",O1639=""),"",IFERROR(IF(OR(INDEX(Matches!$I$2:$I$201,MATCH($A1639&amp;"-6",Matches!$J$2:$J$201,0))="Void",INDEX(Matches!$G$2:$G$201,MATCH($A1639&amp;"-6",Matches!$J$2:$J$201,0))="",INDEX(Matches!$H$2:$H$201,MATCH($A1639&amp;"-6",Matches!$J$2:$J$201,0))=""),"",IF(AND($C1639&lt;&gt;"",INDEX(Matches!$F$2:$F$201,MATCH($A1639&amp;"-6",Matches!$J$2:$J$201,0))&lt;&gt;"",$C1639&gt;=INDEX(Matches!$F$2:$F$201,MATCH($A1639&amp;"-6",Matches!$J$2:$J$201,0))),"",IF(AND(N1639=INDEX(Matches!$G$2:$G$201,MATCH($A1639&amp;"-6",Matches!$J$2:$J$201,0)),O1639=INDEX(Matches!$H$2:$H$201,MATCH($A1639&amp;"-6",Matches!$J$2:$J$201,0))),5,IF(SIGN(N1639-O1639)&lt;&gt;SIGN(INDEX(Matches!$G$2:$G$201,MATCH($A1639&amp;"-6",Matches!$J$2:$J$201,0))-INDEX(Matches!$H$2:$H$201,MATCH($A1639&amp;"-6",Matches!$J$2:$J$201,0))),0,IF(N1639-O1639=INDEX(Matches!$G$2:$G$201,MATCH($A1639&amp;"-6",Matches!$J$2:$J$201,0))-INDEX(Matches!$H$2:$H$201,MATCH($A1639&amp;"-6",Matches!$J$2:$J$201,0)),3,2))))),""))</f>
        <v/>
      </c>
      <c r="AD1639" s="12" t="str">
        <f aca="false">IF(OR($B1639="",P1639="",Q1639=""),"",IFERROR(IF(OR(INDEX(Matches!$I$2:$I$201,MATCH($A1639&amp;"-7",Matches!$J$2:$J$201,0))="Void",INDEX(Matches!$G$2:$G$201,MATCH($A1639&amp;"-7",Matches!$J$2:$J$201,0))="",INDEX(Matches!$H$2:$H$201,MATCH($A1639&amp;"-7",Matches!$J$2:$J$201,0))=""),"",IF(AND($C1639&lt;&gt;"",INDEX(Matches!$F$2:$F$201,MATCH($A1639&amp;"-7",Matches!$J$2:$J$201,0))&lt;&gt;"",$C1639&gt;=INDEX(Matches!$F$2:$F$201,MATCH($A1639&amp;"-7",Matches!$J$2:$J$201,0))),"",IF(AND(P1639=INDEX(Matches!$G$2:$G$201,MATCH($A1639&amp;"-7",Matches!$J$2:$J$201,0)),Q1639=INDEX(Matches!$H$2:$H$201,MATCH($A1639&amp;"-7",Matches!$J$2:$J$201,0))),5,IF(SIGN(P1639-Q1639)&lt;&gt;SIGN(INDEX(Matches!$G$2:$G$201,MATCH($A1639&amp;"-7",Matches!$J$2:$J$201,0))-INDEX(Matches!$H$2:$H$201,MATCH($A1639&amp;"-7",Matches!$J$2:$J$201,0))),0,IF(P1639-Q1639=INDEX(Matches!$G$2:$G$201,MATCH($A1639&amp;"-7",Matches!$J$2:$J$201,0))-INDEX(Matches!$H$2:$H$201,MATCH($A1639&amp;"-7",Matches!$J$2:$J$201,0)),3,2))))),""))</f>
        <v/>
      </c>
      <c r="AE1639" s="12" t="str">
        <f aca="false">IF(OR($B1639="",R1639="",S1639=""),"",IFERROR(IF(OR(INDEX(Matches!$I$2:$I$201,MATCH($A1639&amp;"-8",Matches!$J$2:$J$201,0))="Void",INDEX(Matches!$G$2:$G$201,MATCH($A1639&amp;"-8",Matches!$J$2:$J$201,0))="",INDEX(Matches!$H$2:$H$201,MATCH($A1639&amp;"-8",Matches!$J$2:$J$201,0))=""),"",IF(AND($C1639&lt;&gt;"",INDEX(Matches!$F$2:$F$201,MATCH($A1639&amp;"-8",Matches!$J$2:$J$201,0))&lt;&gt;"",$C1639&gt;=INDEX(Matches!$F$2:$F$201,MATCH($A1639&amp;"-8",Matches!$J$2:$J$201,0))),"",IF(AND(R1639=INDEX(Matches!$G$2:$G$201,MATCH($A1639&amp;"-8",Matches!$J$2:$J$201,0)),S1639=INDEX(Matches!$H$2:$H$201,MATCH($A1639&amp;"-8",Matches!$J$2:$J$201,0))),5,IF(SIGN(R1639-S1639)&lt;&gt;SIGN(INDEX(Matches!$G$2:$G$201,MATCH($A1639&amp;"-8",Matches!$J$2:$J$201,0))-INDEX(Matches!$H$2:$H$201,MATCH($A1639&amp;"-8",Matches!$J$2:$J$201,0))),0,IF(R1639-S1639=INDEX(Matches!$G$2:$G$201,MATCH($A1639&amp;"-8",Matches!$J$2:$J$201,0))-INDEX(Matches!$H$2:$H$201,MATCH($A1639&amp;"-8",Matches!$J$2:$J$201,0)),3,2))))),""))</f>
        <v/>
      </c>
      <c r="AF1639" s="12" t="str">
        <f aca="false">IF(OR($B1639="",T1639="",U1639=""),"",IFERROR(IF(OR(INDEX(Matches!$I$2:$I$201,MATCH($A1639&amp;"-9",Matches!$J$2:$J$201,0))="Void",INDEX(Matches!$G$2:$G$201,MATCH($A1639&amp;"-9",Matches!$J$2:$J$201,0))="",INDEX(Matches!$H$2:$H$201,MATCH($A1639&amp;"-9",Matches!$J$2:$J$201,0))=""),"",IF(AND($C1639&lt;&gt;"",INDEX(Matches!$F$2:$F$201,MATCH($A1639&amp;"-9",Matches!$J$2:$J$201,0))&lt;&gt;"",$C1639&gt;=INDEX(Matches!$F$2:$F$201,MATCH($A1639&amp;"-9",Matches!$J$2:$J$201,0))),"",IF(AND(T1639=INDEX(Matches!$G$2:$G$201,MATCH($A1639&amp;"-9",Matches!$J$2:$J$201,0)),U1639=INDEX(Matches!$H$2:$H$201,MATCH($A1639&amp;"-9",Matches!$J$2:$J$201,0))),5,IF(SIGN(T1639-U1639)&lt;&gt;SIGN(INDEX(Matches!$G$2:$G$201,MATCH($A1639&amp;"-9",Matches!$J$2:$J$201,0))-INDEX(Matches!$H$2:$H$201,MATCH($A1639&amp;"-9",Matches!$J$2:$J$201,0))),0,IF(T1639-U1639=INDEX(Matches!$G$2:$G$201,MATCH($A1639&amp;"-9",Matches!$J$2:$J$201,0))-INDEX(Matches!$H$2:$H$201,MATCH($A1639&amp;"-9",Matches!$J$2:$J$201,0)),3,2))))),""))</f>
        <v/>
      </c>
      <c r="AG1639" s="12" t="str">
        <f aca="false">IF(OR($B1639="",V1639="",W1639=""),"",IFERROR(IF(OR(INDEX(Matches!$I$2:$I$201,MATCH($A1639&amp;"-10",Matches!$J$2:$J$201,0))="Void",INDEX(Matches!$G$2:$G$201,MATCH($A1639&amp;"-10",Matches!$J$2:$J$201,0))="",INDEX(Matches!$H$2:$H$201,MATCH($A1639&amp;"-10",Matches!$J$2:$J$201,0))=""),"",IF(AND($C1639&lt;&gt;"",INDEX(Matches!$F$2:$F$201,MATCH($A1639&amp;"-10",Matches!$J$2:$J$201,0))&lt;&gt;"",$C1639&gt;=INDEX(Matches!$F$2:$F$201,MATCH($A1639&amp;"-10",Matches!$J$2:$J$201,0))),"",IF(AND(V1639=INDEX(Matches!$G$2:$G$201,MATCH($A1639&amp;"-10",Matches!$J$2:$J$201,0)),W1639=INDEX(Matches!$H$2:$H$201,MATCH($A1639&amp;"-10",Matches!$J$2:$J$201,0))),5,IF(SIGN(V1639-W1639)&lt;&gt;SIGN(INDEX(Matches!$G$2:$G$201,MATCH($A1639&amp;"-10",Matches!$J$2:$J$201,0))-INDEX(Matches!$H$2:$H$201,MATCH($A1639&amp;"-10",Matches!$J$2:$J$201,0))),0,IF(V1639-W1639=INDEX(Matches!$G$2:$G$201,MATCH($A1639&amp;"-10",Matches!$J$2:$J$201,0))-INDEX(Matches!$H$2:$H$201,MATCH($A1639&amp;"-10",Matches!$J$2:$J$201,0)),3,2))))),""))</f>
        <v/>
      </c>
      <c r="AH1639" s="13" t="str">
        <f aca="false">IF($B1639="","",SUM(X1639:AG1639))</f>
        <v/>
      </c>
      <c r="AI1639" s="12" t="str">
        <f aca="false">IF($B1639="","",COUNTIF(X1639:AG1639,5))</f>
        <v/>
      </c>
      <c r="AJ1639" s="12" t="str">
        <f aca="false">IF($B1639="","",COUNTIF(X1639:AG1639,"&gt;=2"))</f>
        <v/>
      </c>
      <c r="AK1639" s="12" t="str">
        <f aca="false">IF($B1639="","",COUNT(X1639:AG1639))</f>
        <v/>
      </c>
    </row>
    <row r="1640" customFormat="false" ht="15" hidden="false" customHeight="false" outlineLevel="0" collapsed="false">
      <c r="A1640" s="7"/>
      <c r="B1640" s="7"/>
      <c r="C1640" s="11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12" t="str">
        <f aca="false">IF(OR($B1640="",D1640="",E1640=""),"",IFERROR(IF(OR(INDEX(Matches!$I$2:$I$201,MATCH($A1640&amp;"-1",Matches!$J$2:$J$201,0))="Void",INDEX(Matches!$G$2:$G$201,MATCH($A1640&amp;"-1",Matches!$J$2:$J$201,0))="",INDEX(Matches!$H$2:$H$201,MATCH($A1640&amp;"-1",Matches!$J$2:$J$201,0))=""),"",IF(AND($C1640&lt;&gt;"",INDEX(Matches!$F$2:$F$201,MATCH($A1640&amp;"-1",Matches!$J$2:$J$201,0))&lt;&gt;"",$C1640&gt;=INDEX(Matches!$F$2:$F$201,MATCH($A1640&amp;"-1",Matches!$J$2:$J$201,0))),"",IF(AND(D1640=INDEX(Matches!$G$2:$G$201,MATCH($A1640&amp;"-1",Matches!$J$2:$J$201,0)),E1640=INDEX(Matches!$H$2:$H$201,MATCH($A1640&amp;"-1",Matches!$J$2:$J$201,0))),5,IF(SIGN(D1640-E1640)&lt;&gt;SIGN(INDEX(Matches!$G$2:$G$201,MATCH($A1640&amp;"-1",Matches!$J$2:$J$201,0))-INDEX(Matches!$H$2:$H$201,MATCH($A1640&amp;"-1",Matches!$J$2:$J$201,0))),0,IF(D1640-E1640=INDEX(Matches!$G$2:$G$201,MATCH($A1640&amp;"-1",Matches!$J$2:$J$201,0))-INDEX(Matches!$H$2:$H$201,MATCH($A1640&amp;"-1",Matches!$J$2:$J$201,0)),3,2))))),""))</f>
        <v/>
      </c>
      <c r="Y1640" s="12" t="str">
        <f aca="false">IF(OR($B1640="",F1640="",G1640=""),"",IFERROR(IF(OR(INDEX(Matches!$I$2:$I$201,MATCH($A1640&amp;"-2",Matches!$J$2:$J$201,0))="Void",INDEX(Matches!$G$2:$G$201,MATCH($A1640&amp;"-2",Matches!$J$2:$J$201,0))="",INDEX(Matches!$H$2:$H$201,MATCH($A1640&amp;"-2",Matches!$J$2:$J$201,0))=""),"",IF(AND($C1640&lt;&gt;"",INDEX(Matches!$F$2:$F$201,MATCH($A1640&amp;"-2",Matches!$J$2:$J$201,0))&lt;&gt;"",$C1640&gt;=INDEX(Matches!$F$2:$F$201,MATCH($A1640&amp;"-2",Matches!$J$2:$J$201,0))),"",IF(AND(F1640=INDEX(Matches!$G$2:$G$201,MATCH($A1640&amp;"-2",Matches!$J$2:$J$201,0)),G1640=INDEX(Matches!$H$2:$H$201,MATCH($A1640&amp;"-2",Matches!$J$2:$J$201,0))),5,IF(SIGN(F1640-G1640)&lt;&gt;SIGN(INDEX(Matches!$G$2:$G$201,MATCH($A1640&amp;"-2",Matches!$J$2:$J$201,0))-INDEX(Matches!$H$2:$H$201,MATCH($A1640&amp;"-2",Matches!$J$2:$J$201,0))),0,IF(F1640-G1640=INDEX(Matches!$G$2:$G$201,MATCH($A1640&amp;"-2",Matches!$J$2:$J$201,0))-INDEX(Matches!$H$2:$H$201,MATCH($A1640&amp;"-2",Matches!$J$2:$J$201,0)),3,2))))),""))</f>
        <v/>
      </c>
      <c r="Z1640" s="12" t="str">
        <f aca="false">IF(OR($B1640="",H1640="",I1640=""),"",IFERROR(IF(OR(INDEX(Matches!$I$2:$I$201,MATCH($A1640&amp;"-3",Matches!$J$2:$J$201,0))="Void",INDEX(Matches!$G$2:$G$201,MATCH($A1640&amp;"-3",Matches!$J$2:$J$201,0))="",INDEX(Matches!$H$2:$H$201,MATCH($A1640&amp;"-3",Matches!$J$2:$J$201,0))=""),"",IF(AND($C1640&lt;&gt;"",INDEX(Matches!$F$2:$F$201,MATCH($A1640&amp;"-3",Matches!$J$2:$J$201,0))&lt;&gt;"",$C1640&gt;=INDEX(Matches!$F$2:$F$201,MATCH($A1640&amp;"-3",Matches!$J$2:$J$201,0))),"",IF(AND(H1640=INDEX(Matches!$G$2:$G$201,MATCH($A1640&amp;"-3",Matches!$J$2:$J$201,0)),I1640=INDEX(Matches!$H$2:$H$201,MATCH($A1640&amp;"-3",Matches!$J$2:$J$201,0))),5,IF(SIGN(H1640-I1640)&lt;&gt;SIGN(INDEX(Matches!$G$2:$G$201,MATCH($A1640&amp;"-3",Matches!$J$2:$J$201,0))-INDEX(Matches!$H$2:$H$201,MATCH($A1640&amp;"-3",Matches!$J$2:$J$201,0))),0,IF(H1640-I1640=INDEX(Matches!$G$2:$G$201,MATCH($A1640&amp;"-3",Matches!$J$2:$J$201,0))-INDEX(Matches!$H$2:$H$201,MATCH($A1640&amp;"-3",Matches!$J$2:$J$201,0)),3,2))))),""))</f>
        <v/>
      </c>
      <c r="AA1640" s="12" t="str">
        <f aca="false">IF(OR($B1640="",J1640="",K1640=""),"",IFERROR(IF(OR(INDEX(Matches!$I$2:$I$201,MATCH($A1640&amp;"-4",Matches!$J$2:$J$201,0))="Void",INDEX(Matches!$G$2:$G$201,MATCH($A1640&amp;"-4",Matches!$J$2:$J$201,0))="",INDEX(Matches!$H$2:$H$201,MATCH($A1640&amp;"-4",Matches!$J$2:$J$201,0))=""),"",IF(AND($C1640&lt;&gt;"",INDEX(Matches!$F$2:$F$201,MATCH($A1640&amp;"-4",Matches!$J$2:$J$201,0))&lt;&gt;"",$C1640&gt;=INDEX(Matches!$F$2:$F$201,MATCH($A1640&amp;"-4",Matches!$J$2:$J$201,0))),"",IF(AND(J1640=INDEX(Matches!$G$2:$G$201,MATCH($A1640&amp;"-4",Matches!$J$2:$J$201,0)),K1640=INDEX(Matches!$H$2:$H$201,MATCH($A1640&amp;"-4",Matches!$J$2:$J$201,0))),5,IF(SIGN(J1640-K1640)&lt;&gt;SIGN(INDEX(Matches!$G$2:$G$201,MATCH($A1640&amp;"-4",Matches!$J$2:$J$201,0))-INDEX(Matches!$H$2:$H$201,MATCH($A1640&amp;"-4",Matches!$J$2:$J$201,0))),0,IF(J1640-K1640=INDEX(Matches!$G$2:$G$201,MATCH($A1640&amp;"-4",Matches!$J$2:$J$201,0))-INDEX(Matches!$H$2:$H$201,MATCH($A1640&amp;"-4",Matches!$J$2:$J$201,0)),3,2))))),""))</f>
        <v/>
      </c>
      <c r="AB1640" s="12" t="str">
        <f aca="false">IF(OR($B1640="",L1640="",M1640=""),"",IFERROR(IF(OR(INDEX(Matches!$I$2:$I$201,MATCH($A1640&amp;"-5",Matches!$J$2:$J$201,0))="Void",INDEX(Matches!$G$2:$G$201,MATCH($A1640&amp;"-5",Matches!$J$2:$J$201,0))="",INDEX(Matches!$H$2:$H$201,MATCH($A1640&amp;"-5",Matches!$J$2:$J$201,0))=""),"",IF(AND($C1640&lt;&gt;"",INDEX(Matches!$F$2:$F$201,MATCH($A1640&amp;"-5",Matches!$J$2:$J$201,0))&lt;&gt;"",$C1640&gt;=INDEX(Matches!$F$2:$F$201,MATCH($A1640&amp;"-5",Matches!$J$2:$J$201,0))),"",IF(AND(L1640=INDEX(Matches!$G$2:$G$201,MATCH($A1640&amp;"-5",Matches!$J$2:$J$201,0)),M1640=INDEX(Matches!$H$2:$H$201,MATCH($A1640&amp;"-5",Matches!$J$2:$J$201,0))),5,IF(SIGN(L1640-M1640)&lt;&gt;SIGN(INDEX(Matches!$G$2:$G$201,MATCH($A1640&amp;"-5",Matches!$J$2:$J$201,0))-INDEX(Matches!$H$2:$H$201,MATCH($A1640&amp;"-5",Matches!$J$2:$J$201,0))),0,IF(L1640-M1640=INDEX(Matches!$G$2:$G$201,MATCH($A1640&amp;"-5",Matches!$J$2:$J$201,0))-INDEX(Matches!$H$2:$H$201,MATCH($A1640&amp;"-5",Matches!$J$2:$J$201,0)),3,2))))),""))</f>
        <v/>
      </c>
      <c r="AC1640" s="12" t="str">
        <f aca="false">IF(OR($B1640="",N1640="",O1640=""),"",IFERROR(IF(OR(INDEX(Matches!$I$2:$I$201,MATCH($A1640&amp;"-6",Matches!$J$2:$J$201,0))="Void",INDEX(Matches!$G$2:$G$201,MATCH($A1640&amp;"-6",Matches!$J$2:$J$201,0))="",INDEX(Matches!$H$2:$H$201,MATCH($A1640&amp;"-6",Matches!$J$2:$J$201,0))=""),"",IF(AND($C1640&lt;&gt;"",INDEX(Matches!$F$2:$F$201,MATCH($A1640&amp;"-6",Matches!$J$2:$J$201,0))&lt;&gt;"",$C1640&gt;=INDEX(Matches!$F$2:$F$201,MATCH($A1640&amp;"-6",Matches!$J$2:$J$201,0))),"",IF(AND(N1640=INDEX(Matches!$G$2:$G$201,MATCH($A1640&amp;"-6",Matches!$J$2:$J$201,0)),O1640=INDEX(Matches!$H$2:$H$201,MATCH($A1640&amp;"-6",Matches!$J$2:$J$201,0))),5,IF(SIGN(N1640-O1640)&lt;&gt;SIGN(INDEX(Matches!$G$2:$G$201,MATCH($A1640&amp;"-6",Matches!$J$2:$J$201,0))-INDEX(Matches!$H$2:$H$201,MATCH($A1640&amp;"-6",Matches!$J$2:$J$201,0))),0,IF(N1640-O1640=INDEX(Matches!$G$2:$G$201,MATCH($A1640&amp;"-6",Matches!$J$2:$J$201,0))-INDEX(Matches!$H$2:$H$201,MATCH($A1640&amp;"-6",Matches!$J$2:$J$201,0)),3,2))))),""))</f>
        <v/>
      </c>
      <c r="AD1640" s="12" t="str">
        <f aca="false">IF(OR($B1640="",P1640="",Q1640=""),"",IFERROR(IF(OR(INDEX(Matches!$I$2:$I$201,MATCH($A1640&amp;"-7",Matches!$J$2:$J$201,0))="Void",INDEX(Matches!$G$2:$G$201,MATCH($A1640&amp;"-7",Matches!$J$2:$J$201,0))="",INDEX(Matches!$H$2:$H$201,MATCH($A1640&amp;"-7",Matches!$J$2:$J$201,0))=""),"",IF(AND($C1640&lt;&gt;"",INDEX(Matches!$F$2:$F$201,MATCH($A1640&amp;"-7",Matches!$J$2:$J$201,0))&lt;&gt;"",$C1640&gt;=INDEX(Matches!$F$2:$F$201,MATCH($A1640&amp;"-7",Matches!$J$2:$J$201,0))),"",IF(AND(P1640=INDEX(Matches!$G$2:$G$201,MATCH($A1640&amp;"-7",Matches!$J$2:$J$201,0)),Q1640=INDEX(Matches!$H$2:$H$201,MATCH($A1640&amp;"-7",Matches!$J$2:$J$201,0))),5,IF(SIGN(P1640-Q1640)&lt;&gt;SIGN(INDEX(Matches!$G$2:$G$201,MATCH($A1640&amp;"-7",Matches!$J$2:$J$201,0))-INDEX(Matches!$H$2:$H$201,MATCH($A1640&amp;"-7",Matches!$J$2:$J$201,0))),0,IF(P1640-Q1640=INDEX(Matches!$G$2:$G$201,MATCH($A1640&amp;"-7",Matches!$J$2:$J$201,0))-INDEX(Matches!$H$2:$H$201,MATCH($A1640&amp;"-7",Matches!$J$2:$J$201,0)),3,2))))),""))</f>
        <v/>
      </c>
      <c r="AE1640" s="12" t="str">
        <f aca="false">IF(OR($B1640="",R1640="",S1640=""),"",IFERROR(IF(OR(INDEX(Matches!$I$2:$I$201,MATCH($A1640&amp;"-8",Matches!$J$2:$J$201,0))="Void",INDEX(Matches!$G$2:$G$201,MATCH($A1640&amp;"-8",Matches!$J$2:$J$201,0))="",INDEX(Matches!$H$2:$H$201,MATCH($A1640&amp;"-8",Matches!$J$2:$J$201,0))=""),"",IF(AND($C1640&lt;&gt;"",INDEX(Matches!$F$2:$F$201,MATCH($A1640&amp;"-8",Matches!$J$2:$J$201,0))&lt;&gt;"",$C1640&gt;=INDEX(Matches!$F$2:$F$201,MATCH($A1640&amp;"-8",Matches!$J$2:$J$201,0))),"",IF(AND(R1640=INDEX(Matches!$G$2:$G$201,MATCH($A1640&amp;"-8",Matches!$J$2:$J$201,0)),S1640=INDEX(Matches!$H$2:$H$201,MATCH($A1640&amp;"-8",Matches!$J$2:$J$201,0))),5,IF(SIGN(R1640-S1640)&lt;&gt;SIGN(INDEX(Matches!$G$2:$G$201,MATCH($A1640&amp;"-8",Matches!$J$2:$J$201,0))-INDEX(Matches!$H$2:$H$201,MATCH($A1640&amp;"-8",Matches!$J$2:$J$201,0))),0,IF(R1640-S1640=INDEX(Matches!$G$2:$G$201,MATCH($A1640&amp;"-8",Matches!$J$2:$J$201,0))-INDEX(Matches!$H$2:$H$201,MATCH($A1640&amp;"-8",Matches!$J$2:$J$201,0)),3,2))))),""))</f>
        <v/>
      </c>
      <c r="AF1640" s="12" t="str">
        <f aca="false">IF(OR($B1640="",T1640="",U1640=""),"",IFERROR(IF(OR(INDEX(Matches!$I$2:$I$201,MATCH($A1640&amp;"-9",Matches!$J$2:$J$201,0))="Void",INDEX(Matches!$G$2:$G$201,MATCH($A1640&amp;"-9",Matches!$J$2:$J$201,0))="",INDEX(Matches!$H$2:$H$201,MATCH($A1640&amp;"-9",Matches!$J$2:$J$201,0))=""),"",IF(AND($C1640&lt;&gt;"",INDEX(Matches!$F$2:$F$201,MATCH($A1640&amp;"-9",Matches!$J$2:$J$201,0))&lt;&gt;"",$C1640&gt;=INDEX(Matches!$F$2:$F$201,MATCH($A1640&amp;"-9",Matches!$J$2:$J$201,0))),"",IF(AND(T1640=INDEX(Matches!$G$2:$G$201,MATCH($A1640&amp;"-9",Matches!$J$2:$J$201,0)),U1640=INDEX(Matches!$H$2:$H$201,MATCH($A1640&amp;"-9",Matches!$J$2:$J$201,0))),5,IF(SIGN(T1640-U1640)&lt;&gt;SIGN(INDEX(Matches!$G$2:$G$201,MATCH($A1640&amp;"-9",Matches!$J$2:$J$201,0))-INDEX(Matches!$H$2:$H$201,MATCH($A1640&amp;"-9",Matches!$J$2:$J$201,0))),0,IF(T1640-U1640=INDEX(Matches!$G$2:$G$201,MATCH($A1640&amp;"-9",Matches!$J$2:$J$201,0))-INDEX(Matches!$H$2:$H$201,MATCH($A1640&amp;"-9",Matches!$J$2:$J$201,0)),3,2))))),""))</f>
        <v/>
      </c>
      <c r="AG1640" s="12" t="str">
        <f aca="false">IF(OR($B1640="",V1640="",W1640=""),"",IFERROR(IF(OR(INDEX(Matches!$I$2:$I$201,MATCH($A1640&amp;"-10",Matches!$J$2:$J$201,0))="Void",INDEX(Matches!$G$2:$G$201,MATCH($A1640&amp;"-10",Matches!$J$2:$J$201,0))="",INDEX(Matches!$H$2:$H$201,MATCH($A1640&amp;"-10",Matches!$J$2:$J$201,0))=""),"",IF(AND($C1640&lt;&gt;"",INDEX(Matches!$F$2:$F$201,MATCH($A1640&amp;"-10",Matches!$J$2:$J$201,0))&lt;&gt;"",$C1640&gt;=INDEX(Matches!$F$2:$F$201,MATCH($A1640&amp;"-10",Matches!$J$2:$J$201,0))),"",IF(AND(V1640=INDEX(Matches!$G$2:$G$201,MATCH($A1640&amp;"-10",Matches!$J$2:$J$201,0)),W1640=INDEX(Matches!$H$2:$H$201,MATCH($A1640&amp;"-10",Matches!$J$2:$J$201,0))),5,IF(SIGN(V1640-W1640)&lt;&gt;SIGN(INDEX(Matches!$G$2:$G$201,MATCH($A1640&amp;"-10",Matches!$J$2:$J$201,0))-INDEX(Matches!$H$2:$H$201,MATCH($A1640&amp;"-10",Matches!$J$2:$J$201,0))),0,IF(V1640-W1640=INDEX(Matches!$G$2:$G$201,MATCH($A1640&amp;"-10",Matches!$J$2:$J$201,0))-INDEX(Matches!$H$2:$H$201,MATCH($A1640&amp;"-10",Matches!$J$2:$J$201,0)),3,2))))),""))</f>
        <v/>
      </c>
      <c r="AH1640" s="13" t="str">
        <f aca="false">IF($B1640="","",SUM(X1640:AG1640))</f>
        <v/>
      </c>
      <c r="AI1640" s="12" t="str">
        <f aca="false">IF($B1640="","",COUNTIF(X1640:AG1640,5))</f>
        <v/>
      </c>
      <c r="AJ1640" s="12" t="str">
        <f aca="false">IF($B1640="","",COUNTIF(X1640:AG1640,"&gt;=2"))</f>
        <v/>
      </c>
      <c r="AK1640" s="12" t="str">
        <f aca="false">IF($B1640="","",COUNT(X1640:AG1640))</f>
        <v/>
      </c>
    </row>
    <row r="1641" customFormat="false" ht="15" hidden="false" customHeight="false" outlineLevel="0" collapsed="false">
      <c r="A1641" s="7"/>
      <c r="B1641" s="7"/>
      <c r="C1641" s="11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12" t="str">
        <f aca="false">IF(OR($B1641="",D1641="",E1641=""),"",IFERROR(IF(OR(INDEX(Matches!$I$2:$I$201,MATCH($A1641&amp;"-1",Matches!$J$2:$J$201,0))="Void",INDEX(Matches!$G$2:$G$201,MATCH($A1641&amp;"-1",Matches!$J$2:$J$201,0))="",INDEX(Matches!$H$2:$H$201,MATCH($A1641&amp;"-1",Matches!$J$2:$J$201,0))=""),"",IF(AND($C1641&lt;&gt;"",INDEX(Matches!$F$2:$F$201,MATCH($A1641&amp;"-1",Matches!$J$2:$J$201,0))&lt;&gt;"",$C1641&gt;=INDEX(Matches!$F$2:$F$201,MATCH($A1641&amp;"-1",Matches!$J$2:$J$201,0))),"",IF(AND(D1641=INDEX(Matches!$G$2:$G$201,MATCH($A1641&amp;"-1",Matches!$J$2:$J$201,0)),E1641=INDEX(Matches!$H$2:$H$201,MATCH($A1641&amp;"-1",Matches!$J$2:$J$201,0))),5,IF(SIGN(D1641-E1641)&lt;&gt;SIGN(INDEX(Matches!$G$2:$G$201,MATCH($A1641&amp;"-1",Matches!$J$2:$J$201,0))-INDEX(Matches!$H$2:$H$201,MATCH($A1641&amp;"-1",Matches!$J$2:$J$201,0))),0,IF(D1641-E1641=INDEX(Matches!$G$2:$G$201,MATCH($A1641&amp;"-1",Matches!$J$2:$J$201,0))-INDEX(Matches!$H$2:$H$201,MATCH($A1641&amp;"-1",Matches!$J$2:$J$201,0)),3,2))))),""))</f>
        <v/>
      </c>
      <c r="Y1641" s="12" t="str">
        <f aca="false">IF(OR($B1641="",F1641="",G1641=""),"",IFERROR(IF(OR(INDEX(Matches!$I$2:$I$201,MATCH($A1641&amp;"-2",Matches!$J$2:$J$201,0))="Void",INDEX(Matches!$G$2:$G$201,MATCH($A1641&amp;"-2",Matches!$J$2:$J$201,0))="",INDEX(Matches!$H$2:$H$201,MATCH($A1641&amp;"-2",Matches!$J$2:$J$201,0))=""),"",IF(AND($C1641&lt;&gt;"",INDEX(Matches!$F$2:$F$201,MATCH($A1641&amp;"-2",Matches!$J$2:$J$201,0))&lt;&gt;"",$C1641&gt;=INDEX(Matches!$F$2:$F$201,MATCH($A1641&amp;"-2",Matches!$J$2:$J$201,0))),"",IF(AND(F1641=INDEX(Matches!$G$2:$G$201,MATCH($A1641&amp;"-2",Matches!$J$2:$J$201,0)),G1641=INDEX(Matches!$H$2:$H$201,MATCH($A1641&amp;"-2",Matches!$J$2:$J$201,0))),5,IF(SIGN(F1641-G1641)&lt;&gt;SIGN(INDEX(Matches!$G$2:$G$201,MATCH($A1641&amp;"-2",Matches!$J$2:$J$201,0))-INDEX(Matches!$H$2:$H$201,MATCH($A1641&amp;"-2",Matches!$J$2:$J$201,0))),0,IF(F1641-G1641=INDEX(Matches!$G$2:$G$201,MATCH($A1641&amp;"-2",Matches!$J$2:$J$201,0))-INDEX(Matches!$H$2:$H$201,MATCH($A1641&amp;"-2",Matches!$J$2:$J$201,0)),3,2))))),""))</f>
        <v/>
      </c>
      <c r="Z1641" s="12" t="str">
        <f aca="false">IF(OR($B1641="",H1641="",I1641=""),"",IFERROR(IF(OR(INDEX(Matches!$I$2:$I$201,MATCH($A1641&amp;"-3",Matches!$J$2:$J$201,0))="Void",INDEX(Matches!$G$2:$G$201,MATCH($A1641&amp;"-3",Matches!$J$2:$J$201,0))="",INDEX(Matches!$H$2:$H$201,MATCH($A1641&amp;"-3",Matches!$J$2:$J$201,0))=""),"",IF(AND($C1641&lt;&gt;"",INDEX(Matches!$F$2:$F$201,MATCH($A1641&amp;"-3",Matches!$J$2:$J$201,0))&lt;&gt;"",$C1641&gt;=INDEX(Matches!$F$2:$F$201,MATCH($A1641&amp;"-3",Matches!$J$2:$J$201,0))),"",IF(AND(H1641=INDEX(Matches!$G$2:$G$201,MATCH($A1641&amp;"-3",Matches!$J$2:$J$201,0)),I1641=INDEX(Matches!$H$2:$H$201,MATCH($A1641&amp;"-3",Matches!$J$2:$J$201,0))),5,IF(SIGN(H1641-I1641)&lt;&gt;SIGN(INDEX(Matches!$G$2:$G$201,MATCH($A1641&amp;"-3",Matches!$J$2:$J$201,0))-INDEX(Matches!$H$2:$H$201,MATCH($A1641&amp;"-3",Matches!$J$2:$J$201,0))),0,IF(H1641-I1641=INDEX(Matches!$G$2:$G$201,MATCH($A1641&amp;"-3",Matches!$J$2:$J$201,0))-INDEX(Matches!$H$2:$H$201,MATCH($A1641&amp;"-3",Matches!$J$2:$J$201,0)),3,2))))),""))</f>
        <v/>
      </c>
      <c r="AA1641" s="12" t="str">
        <f aca="false">IF(OR($B1641="",J1641="",K1641=""),"",IFERROR(IF(OR(INDEX(Matches!$I$2:$I$201,MATCH($A1641&amp;"-4",Matches!$J$2:$J$201,0))="Void",INDEX(Matches!$G$2:$G$201,MATCH($A1641&amp;"-4",Matches!$J$2:$J$201,0))="",INDEX(Matches!$H$2:$H$201,MATCH($A1641&amp;"-4",Matches!$J$2:$J$201,0))=""),"",IF(AND($C1641&lt;&gt;"",INDEX(Matches!$F$2:$F$201,MATCH($A1641&amp;"-4",Matches!$J$2:$J$201,0))&lt;&gt;"",$C1641&gt;=INDEX(Matches!$F$2:$F$201,MATCH($A1641&amp;"-4",Matches!$J$2:$J$201,0))),"",IF(AND(J1641=INDEX(Matches!$G$2:$G$201,MATCH($A1641&amp;"-4",Matches!$J$2:$J$201,0)),K1641=INDEX(Matches!$H$2:$H$201,MATCH($A1641&amp;"-4",Matches!$J$2:$J$201,0))),5,IF(SIGN(J1641-K1641)&lt;&gt;SIGN(INDEX(Matches!$G$2:$G$201,MATCH($A1641&amp;"-4",Matches!$J$2:$J$201,0))-INDEX(Matches!$H$2:$H$201,MATCH($A1641&amp;"-4",Matches!$J$2:$J$201,0))),0,IF(J1641-K1641=INDEX(Matches!$G$2:$G$201,MATCH($A1641&amp;"-4",Matches!$J$2:$J$201,0))-INDEX(Matches!$H$2:$H$201,MATCH($A1641&amp;"-4",Matches!$J$2:$J$201,0)),3,2))))),""))</f>
        <v/>
      </c>
      <c r="AB1641" s="12" t="str">
        <f aca="false">IF(OR($B1641="",L1641="",M1641=""),"",IFERROR(IF(OR(INDEX(Matches!$I$2:$I$201,MATCH($A1641&amp;"-5",Matches!$J$2:$J$201,0))="Void",INDEX(Matches!$G$2:$G$201,MATCH($A1641&amp;"-5",Matches!$J$2:$J$201,0))="",INDEX(Matches!$H$2:$H$201,MATCH($A1641&amp;"-5",Matches!$J$2:$J$201,0))=""),"",IF(AND($C1641&lt;&gt;"",INDEX(Matches!$F$2:$F$201,MATCH($A1641&amp;"-5",Matches!$J$2:$J$201,0))&lt;&gt;"",$C1641&gt;=INDEX(Matches!$F$2:$F$201,MATCH($A1641&amp;"-5",Matches!$J$2:$J$201,0))),"",IF(AND(L1641=INDEX(Matches!$G$2:$G$201,MATCH($A1641&amp;"-5",Matches!$J$2:$J$201,0)),M1641=INDEX(Matches!$H$2:$H$201,MATCH($A1641&amp;"-5",Matches!$J$2:$J$201,0))),5,IF(SIGN(L1641-M1641)&lt;&gt;SIGN(INDEX(Matches!$G$2:$G$201,MATCH($A1641&amp;"-5",Matches!$J$2:$J$201,0))-INDEX(Matches!$H$2:$H$201,MATCH($A1641&amp;"-5",Matches!$J$2:$J$201,0))),0,IF(L1641-M1641=INDEX(Matches!$G$2:$G$201,MATCH($A1641&amp;"-5",Matches!$J$2:$J$201,0))-INDEX(Matches!$H$2:$H$201,MATCH($A1641&amp;"-5",Matches!$J$2:$J$201,0)),3,2))))),""))</f>
        <v/>
      </c>
      <c r="AC1641" s="12" t="str">
        <f aca="false">IF(OR($B1641="",N1641="",O1641=""),"",IFERROR(IF(OR(INDEX(Matches!$I$2:$I$201,MATCH($A1641&amp;"-6",Matches!$J$2:$J$201,0))="Void",INDEX(Matches!$G$2:$G$201,MATCH($A1641&amp;"-6",Matches!$J$2:$J$201,0))="",INDEX(Matches!$H$2:$H$201,MATCH($A1641&amp;"-6",Matches!$J$2:$J$201,0))=""),"",IF(AND($C1641&lt;&gt;"",INDEX(Matches!$F$2:$F$201,MATCH($A1641&amp;"-6",Matches!$J$2:$J$201,0))&lt;&gt;"",$C1641&gt;=INDEX(Matches!$F$2:$F$201,MATCH($A1641&amp;"-6",Matches!$J$2:$J$201,0))),"",IF(AND(N1641=INDEX(Matches!$G$2:$G$201,MATCH($A1641&amp;"-6",Matches!$J$2:$J$201,0)),O1641=INDEX(Matches!$H$2:$H$201,MATCH($A1641&amp;"-6",Matches!$J$2:$J$201,0))),5,IF(SIGN(N1641-O1641)&lt;&gt;SIGN(INDEX(Matches!$G$2:$G$201,MATCH($A1641&amp;"-6",Matches!$J$2:$J$201,0))-INDEX(Matches!$H$2:$H$201,MATCH($A1641&amp;"-6",Matches!$J$2:$J$201,0))),0,IF(N1641-O1641=INDEX(Matches!$G$2:$G$201,MATCH($A1641&amp;"-6",Matches!$J$2:$J$201,0))-INDEX(Matches!$H$2:$H$201,MATCH($A1641&amp;"-6",Matches!$J$2:$J$201,0)),3,2))))),""))</f>
        <v/>
      </c>
      <c r="AD1641" s="12" t="str">
        <f aca="false">IF(OR($B1641="",P1641="",Q1641=""),"",IFERROR(IF(OR(INDEX(Matches!$I$2:$I$201,MATCH($A1641&amp;"-7",Matches!$J$2:$J$201,0))="Void",INDEX(Matches!$G$2:$G$201,MATCH($A1641&amp;"-7",Matches!$J$2:$J$201,0))="",INDEX(Matches!$H$2:$H$201,MATCH($A1641&amp;"-7",Matches!$J$2:$J$201,0))=""),"",IF(AND($C1641&lt;&gt;"",INDEX(Matches!$F$2:$F$201,MATCH($A1641&amp;"-7",Matches!$J$2:$J$201,0))&lt;&gt;"",$C1641&gt;=INDEX(Matches!$F$2:$F$201,MATCH($A1641&amp;"-7",Matches!$J$2:$J$201,0))),"",IF(AND(P1641=INDEX(Matches!$G$2:$G$201,MATCH($A1641&amp;"-7",Matches!$J$2:$J$201,0)),Q1641=INDEX(Matches!$H$2:$H$201,MATCH($A1641&amp;"-7",Matches!$J$2:$J$201,0))),5,IF(SIGN(P1641-Q1641)&lt;&gt;SIGN(INDEX(Matches!$G$2:$G$201,MATCH($A1641&amp;"-7",Matches!$J$2:$J$201,0))-INDEX(Matches!$H$2:$H$201,MATCH($A1641&amp;"-7",Matches!$J$2:$J$201,0))),0,IF(P1641-Q1641=INDEX(Matches!$G$2:$G$201,MATCH($A1641&amp;"-7",Matches!$J$2:$J$201,0))-INDEX(Matches!$H$2:$H$201,MATCH($A1641&amp;"-7",Matches!$J$2:$J$201,0)),3,2))))),""))</f>
        <v/>
      </c>
      <c r="AE1641" s="12" t="str">
        <f aca="false">IF(OR($B1641="",R1641="",S1641=""),"",IFERROR(IF(OR(INDEX(Matches!$I$2:$I$201,MATCH($A1641&amp;"-8",Matches!$J$2:$J$201,0))="Void",INDEX(Matches!$G$2:$G$201,MATCH($A1641&amp;"-8",Matches!$J$2:$J$201,0))="",INDEX(Matches!$H$2:$H$201,MATCH($A1641&amp;"-8",Matches!$J$2:$J$201,0))=""),"",IF(AND($C1641&lt;&gt;"",INDEX(Matches!$F$2:$F$201,MATCH($A1641&amp;"-8",Matches!$J$2:$J$201,0))&lt;&gt;"",$C1641&gt;=INDEX(Matches!$F$2:$F$201,MATCH($A1641&amp;"-8",Matches!$J$2:$J$201,0))),"",IF(AND(R1641=INDEX(Matches!$G$2:$G$201,MATCH($A1641&amp;"-8",Matches!$J$2:$J$201,0)),S1641=INDEX(Matches!$H$2:$H$201,MATCH($A1641&amp;"-8",Matches!$J$2:$J$201,0))),5,IF(SIGN(R1641-S1641)&lt;&gt;SIGN(INDEX(Matches!$G$2:$G$201,MATCH($A1641&amp;"-8",Matches!$J$2:$J$201,0))-INDEX(Matches!$H$2:$H$201,MATCH($A1641&amp;"-8",Matches!$J$2:$J$201,0))),0,IF(R1641-S1641=INDEX(Matches!$G$2:$G$201,MATCH($A1641&amp;"-8",Matches!$J$2:$J$201,0))-INDEX(Matches!$H$2:$H$201,MATCH($A1641&amp;"-8",Matches!$J$2:$J$201,0)),3,2))))),""))</f>
        <v/>
      </c>
      <c r="AF1641" s="12" t="str">
        <f aca="false">IF(OR($B1641="",T1641="",U1641=""),"",IFERROR(IF(OR(INDEX(Matches!$I$2:$I$201,MATCH($A1641&amp;"-9",Matches!$J$2:$J$201,0))="Void",INDEX(Matches!$G$2:$G$201,MATCH($A1641&amp;"-9",Matches!$J$2:$J$201,0))="",INDEX(Matches!$H$2:$H$201,MATCH($A1641&amp;"-9",Matches!$J$2:$J$201,0))=""),"",IF(AND($C1641&lt;&gt;"",INDEX(Matches!$F$2:$F$201,MATCH($A1641&amp;"-9",Matches!$J$2:$J$201,0))&lt;&gt;"",$C1641&gt;=INDEX(Matches!$F$2:$F$201,MATCH($A1641&amp;"-9",Matches!$J$2:$J$201,0))),"",IF(AND(T1641=INDEX(Matches!$G$2:$G$201,MATCH($A1641&amp;"-9",Matches!$J$2:$J$201,0)),U1641=INDEX(Matches!$H$2:$H$201,MATCH($A1641&amp;"-9",Matches!$J$2:$J$201,0))),5,IF(SIGN(T1641-U1641)&lt;&gt;SIGN(INDEX(Matches!$G$2:$G$201,MATCH($A1641&amp;"-9",Matches!$J$2:$J$201,0))-INDEX(Matches!$H$2:$H$201,MATCH($A1641&amp;"-9",Matches!$J$2:$J$201,0))),0,IF(T1641-U1641=INDEX(Matches!$G$2:$G$201,MATCH($A1641&amp;"-9",Matches!$J$2:$J$201,0))-INDEX(Matches!$H$2:$H$201,MATCH($A1641&amp;"-9",Matches!$J$2:$J$201,0)),3,2))))),""))</f>
        <v/>
      </c>
      <c r="AG1641" s="12" t="str">
        <f aca="false">IF(OR($B1641="",V1641="",W1641=""),"",IFERROR(IF(OR(INDEX(Matches!$I$2:$I$201,MATCH($A1641&amp;"-10",Matches!$J$2:$J$201,0))="Void",INDEX(Matches!$G$2:$G$201,MATCH($A1641&amp;"-10",Matches!$J$2:$J$201,0))="",INDEX(Matches!$H$2:$H$201,MATCH($A1641&amp;"-10",Matches!$J$2:$J$201,0))=""),"",IF(AND($C1641&lt;&gt;"",INDEX(Matches!$F$2:$F$201,MATCH($A1641&amp;"-10",Matches!$J$2:$J$201,0))&lt;&gt;"",$C1641&gt;=INDEX(Matches!$F$2:$F$201,MATCH($A1641&amp;"-10",Matches!$J$2:$J$201,0))),"",IF(AND(V1641=INDEX(Matches!$G$2:$G$201,MATCH($A1641&amp;"-10",Matches!$J$2:$J$201,0)),W1641=INDEX(Matches!$H$2:$H$201,MATCH($A1641&amp;"-10",Matches!$J$2:$J$201,0))),5,IF(SIGN(V1641-W1641)&lt;&gt;SIGN(INDEX(Matches!$G$2:$G$201,MATCH($A1641&amp;"-10",Matches!$J$2:$J$201,0))-INDEX(Matches!$H$2:$H$201,MATCH($A1641&amp;"-10",Matches!$J$2:$J$201,0))),0,IF(V1641-W1641=INDEX(Matches!$G$2:$G$201,MATCH($A1641&amp;"-10",Matches!$J$2:$J$201,0))-INDEX(Matches!$H$2:$H$201,MATCH($A1641&amp;"-10",Matches!$J$2:$J$201,0)),3,2))))),""))</f>
        <v/>
      </c>
      <c r="AH1641" s="13" t="str">
        <f aca="false">IF($B1641="","",SUM(X1641:AG1641))</f>
        <v/>
      </c>
      <c r="AI1641" s="12" t="str">
        <f aca="false">IF($B1641="","",COUNTIF(X1641:AG1641,5))</f>
        <v/>
      </c>
      <c r="AJ1641" s="12" t="str">
        <f aca="false">IF($B1641="","",COUNTIF(X1641:AG1641,"&gt;=2"))</f>
        <v/>
      </c>
      <c r="AK1641" s="12" t="str">
        <f aca="false">IF($B1641="","",COUNT(X1641:AG1641))</f>
        <v/>
      </c>
    </row>
    <row r="1642" customFormat="false" ht="15" hidden="false" customHeight="false" outlineLevel="0" collapsed="false">
      <c r="A1642" s="7"/>
      <c r="B1642" s="7"/>
      <c r="C1642" s="11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12" t="str">
        <f aca="false">IF(OR($B1642="",D1642="",E1642=""),"",IFERROR(IF(OR(INDEX(Matches!$I$2:$I$201,MATCH($A1642&amp;"-1",Matches!$J$2:$J$201,0))="Void",INDEX(Matches!$G$2:$G$201,MATCH($A1642&amp;"-1",Matches!$J$2:$J$201,0))="",INDEX(Matches!$H$2:$H$201,MATCH($A1642&amp;"-1",Matches!$J$2:$J$201,0))=""),"",IF(AND($C1642&lt;&gt;"",INDEX(Matches!$F$2:$F$201,MATCH($A1642&amp;"-1",Matches!$J$2:$J$201,0))&lt;&gt;"",$C1642&gt;=INDEX(Matches!$F$2:$F$201,MATCH($A1642&amp;"-1",Matches!$J$2:$J$201,0))),"",IF(AND(D1642=INDEX(Matches!$G$2:$G$201,MATCH($A1642&amp;"-1",Matches!$J$2:$J$201,0)),E1642=INDEX(Matches!$H$2:$H$201,MATCH($A1642&amp;"-1",Matches!$J$2:$J$201,0))),5,IF(SIGN(D1642-E1642)&lt;&gt;SIGN(INDEX(Matches!$G$2:$G$201,MATCH($A1642&amp;"-1",Matches!$J$2:$J$201,0))-INDEX(Matches!$H$2:$H$201,MATCH($A1642&amp;"-1",Matches!$J$2:$J$201,0))),0,IF(D1642-E1642=INDEX(Matches!$G$2:$G$201,MATCH($A1642&amp;"-1",Matches!$J$2:$J$201,0))-INDEX(Matches!$H$2:$H$201,MATCH($A1642&amp;"-1",Matches!$J$2:$J$201,0)),3,2))))),""))</f>
        <v/>
      </c>
      <c r="Y1642" s="12" t="str">
        <f aca="false">IF(OR($B1642="",F1642="",G1642=""),"",IFERROR(IF(OR(INDEX(Matches!$I$2:$I$201,MATCH($A1642&amp;"-2",Matches!$J$2:$J$201,0))="Void",INDEX(Matches!$G$2:$G$201,MATCH($A1642&amp;"-2",Matches!$J$2:$J$201,0))="",INDEX(Matches!$H$2:$H$201,MATCH($A1642&amp;"-2",Matches!$J$2:$J$201,0))=""),"",IF(AND($C1642&lt;&gt;"",INDEX(Matches!$F$2:$F$201,MATCH($A1642&amp;"-2",Matches!$J$2:$J$201,0))&lt;&gt;"",$C1642&gt;=INDEX(Matches!$F$2:$F$201,MATCH($A1642&amp;"-2",Matches!$J$2:$J$201,0))),"",IF(AND(F1642=INDEX(Matches!$G$2:$G$201,MATCH($A1642&amp;"-2",Matches!$J$2:$J$201,0)),G1642=INDEX(Matches!$H$2:$H$201,MATCH($A1642&amp;"-2",Matches!$J$2:$J$201,0))),5,IF(SIGN(F1642-G1642)&lt;&gt;SIGN(INDEX(Matches!$G$2:$G$201,MATCH($A1642&amp;"-2",Matches!$J$2:$J$201,0))-INDEX(Matches!$H$2:$H$201,MATCH($A1642&amp;"-2",Matches!$J$2:$J$201,0))),0,IF(F1642-G1642=INDEX(Matches!$G$2:$G$201,MATCH($A1642&amp;"-2",Matches!$J$2:$J$201,0))-INDEX(Matches!$H$2:$H$201,MATCH($A1642&amp;"-2",Matches!$J$2:$J$201,0)),3,2))))),""))</f>
        <v/>
      </c>
      <c r="Z1642" s="12" t="str">
        <f aca="false">IF(OR($B1642="",H1642="",I1642=""),"",IFERROR(IF(OR(INDEX(Matches!$I$2:$I$201,MATCH($A1642&amp;"-3",Matches!$J$2:$J$201,0))="Void",INDEX(Matches!$G$2:$G$201,MATCH($A1642&amp;"-3",Matches!$J$2:$J$201,0))="",INDEX(Matches!$H$2:$H$201,MATCH($A1642&amp;"-3",Matches!$J$2:$J$201,0))=""),"",IF(AND($C1642&lt;&gt;"",INDEX(Matches!$F$2:$F$201,MATCH($A1642&amp;"-3",Matches!$J$2:$J$201,0))&lt;&gt;"",$C1642&gt;=INDEX(Matches!$F$2:$F$201,MATCH($A1642&amp;"-3",Matches!$J$2:$J$201,0))),"",IF(AND(H1642=INDEX(Matches!$G$2:$G$201,MATCH($A1642&amp;"-3",Matches!$J$2:$J$201,0)),I1642=INDEX(Matches!$H$2:$H$201,MATCH($A1642&amp;"-3",Matches!$J$2:$J$201,0))),5,IF(SIGN(H1642-I1642)&lt;&gt;SIGN(INDEX(Matches!$G$2:$G$201,MATCH($A1642&amp;"-3",Matches!$J$2:$J$201,0))-INDEX(Matches!$H$2:$H$201,MATCH($A1642&amp;"-3",Matches!$J$2:$J$201,0))),0,IF(H1642-I1642=INDEX(Matches!$G$2:$G$201,MATCH($A1642&amp;"-3",Matches!$J$2:$J$201,0))-INDEX(Matches!$H$2:$H$201,MATCH($A1642&amp;"-3",Matches!$J$2:$J$201,0)),3,2))))),""))</f>
        <v/>
      </c>
      <c r="AA1642" s="12" t="str">
        <f aca="false">IF(OR($B1642="",J1642="",K1642=""),"",IFERROR(IF(OR(INDEX(Matches!$I$2:$I$201,MATCH($A1642&amp;"-4",Matches!$J$2:$J$201,0))="Void",INDEX(Matches!$G$2:$G$201,MATCH($A1642&amp;"-4",Matches!$J$2:$J$201,0))="",INDEX(Matches!$H$2:$H$201,MATCH($A1642&amp;"-4",Matches!$J$2:$J$201,0))=""),"",IF(AND($C1642&lt;&gt;"",INDEX(Matches!$F$2:$F$201,MATCH($A1642&amp;"-4",Matches!$J$2:$J$201,0))&lt;&gt;"",$C1642&gt;=INDEX(Matches!$F$2:$F$201,MATCH($A1642&amp;"-4",Matches!$J$2:$J$201,0))),"",IF(AND(J1642=INDEX(Matches!$G$2:$G$201,MATCH($A1642&amp;"-4",Matches!$J$2:$J$201,0)),K1642=INDEX(Matches!$H$2:$H$201,MATCH($A1642&amp;"-4",Matches!$J$2:$J$201,0))),5,IF(SIGN(J1642-K1642)&lt;&gt;SIGN(INDEX(Matches!$G$2:$G$201,MATCH($A1642&amp;"-4",Matches!$J$2:$J$201,0))-INDEX(Matches!$H$2:$H$201,MATCH($A1642&amp;"-4",Matches!$J$2:$J$201,0))),0,IF(J1642-K1642=INDEX(Matches!$G$2:$G$201,MATCH($A1642&amp;"-4",Matches!$J$2:$J$201,0))-INDEX(Matches!$H$2:$H$201,MATCH($A1642&amp;"-4",Matches!$J$2:$J$201,0)),3,2))))),""))</f>
        <v/>
      </c>
      <c r="AB1642" s="12" t="str">
        <f aca="false">IF(OR($B1642="",L1642="",M1642=""),"",IFERROR(IF(OR(INDEX(Matches!$I$2:$I$201,MATCH($A1642&amp;"-5",Matches!$J$2:$J$201,0))="Void",INDEX(Matches!$G$2:$G$201,MATCH($A1642&amp;"-5",Matches!$J$2:$J$201,0))="",INDEX(Matches!$H$2:$H$201,MATCH($A1642&amp;"-5",Matches!$J$2:$J$201,0))=""),"",IF(AND($C1642&lt;&gt;"",INDEX(Matches!$F$2:$F$201,MATCH($A1642&amp;"-5",Matches!$J$2:$J$201,0))&lt;&gt;"",$C1642&gt;=INDEX(Matches!$F$2:$F$201,MATCH($A1642&amp;"-5",Matches!$J$2:$J$201,0))),"",IF(AND(L1642=INDEX(Matches!$G$2:$G$201,MATCH($A1642&amp;"-5",Matches!$J$2:$J$201,0)),M1642=INDEX(Matches!$H$2:$H$201,MATCH($A1642&amp;"-5",Matches!$J$2:$J$201,0))),5,IF(SIGN(L1642-M1642)&lt;&gt;SIGN(INDEX(Matches!$G$2:$G$201,MATCH($A1642&amp;"-5",Matches!$J$2:$J$201,0))-INDEX(Matches!$H$2:$H$201,MATCH($A1642&amp;"-5",Matches!$J$2:$J$201,0))),0,IF(L1642-M1642=INDEX(Matches!$G$2:$G$201,MATCH($A1642&amp;"-5",Matches!$J$2:$J$201,0))-INDEX(Matches!$H$2:$H$201,MATCH($A1642&amp;"-5",Matches!$J$2:$J$201,0)),3,2))))),""))</f>
        <v/>
      </c>
      <c r="AC1642" s="12" t="str">
        <f aca="false">IF(OR($B1642="",N1642="",O1642=""),"",IFERROR(IF(OR(INDEX(Matches!$I$2:$I$201,MATCH($A1642&amp;"-6",Matches!$J$2:$J$201,0))="Void",INDEX(Matches!$G$2:$G$201,MATCH($A1642&amp;"-6",Matches!$J$2:$J$201,0))="",INDEX(Matches!$H$2:$H$201,MATCH($A1642&amp;"-6",Matches!$J$2:$J$201,0))=""),"",IF(AND($C1642&lt;&gt;"",INDEX(Matches!$F$2:$F$201,MATCH($A1642&amp;"-6",Matches!$J$2:$J$201,0))&lt;&gt;"",$C1642&gt;=INDEX(Matches!$F$2:$F$201,MATCH($A1642&amp;"-6",Matches!$J$2:$J$201,0))),"",IF(AND(N1642=INDEX(Matches!$G$2:$G$201,MATCH($A1642&amp;"-6",Matches!$J$2:$J$201,0)),O1642=INDEX(Matches!$H$2:$H$201,MATCH($A1642&amp;"-6",Matches!$J$2:$J$201,0))),5,IF(SIGN(N1642-O1642)&lt;&gt;SIGN(INDEX(Matches!$G$2:$G$201,MATCH($A1642&amp;"-6",Matches!$J$2:$J$201,0))-INDEX(Matches!$H$2:$H$201,MATCH($A1642&amp;"-6",Matches!$J$2:$J$201,0))),0,IF(N1642-O1642=INDEX(Matches!$G$2:$G$201,MATCH($A1642&amp;"-6",Matches!$J$2:$J$201,0))-INDEX(Matches!$H$2:$H$201,MATCH($A1642&amp;"-6",Matches!$J$2:$J$201,0)),3,2))))),""))</f>
        <v/>
      </c>
      <c r="AD1642" s="12" t="str">
        <f aca="false">IF(OR($B1642="",P1642="",Q1642=""),"",IFERROR(IF(OR(INDEX(Matches!$I$2:$I$201,MATCH($A1642&amp;"-7",Matches!$J$2:$J$201,0))="Void",INDEX(Matches!$G$2:$G$201,MATCH($A1642&amp;"-7",Matches!$J$2:$J$201,0))="",INDEX(Matches!$H$2:$H$201,MATCH($A1642&amp;"-7",Matches!$J$2:$J$201,0))=""),"",IF(AND($C1642&lt;&gt;"",INDEX(Matches!$F$2:$F$201,MATCH($A1642&amp;"-7",Matches!$J$2:$J$201,0))&lt;&gt;"",$C1642&gt;=INDEX(Matches!$F$2:$F$201,MATCH($A1642&amp;"-7",Matches!$J$2:$J$201,0))),"",IF(AND(P1642=INDEX(Matches!$G$2:$G$201,MATCH($A1642&amp;"-7",Matches!$J$2:$J$201,0)),Q1642=INDEX(Matches!$H$2:$H$201,MATCH($A1642&amp;"-7",Matches!$J$2:$J$201,0))),5,IF(SIGN(P1642-Q1642)&lt;&gt;SIGN(INDEX(Matches!$G$2:$G$201,MATCH($A1642&amp;"-7",Matches!$J$2:$J$201,0))-INDEX(Matches!$H$2:$H$201,MATCH($A1642&amp;"-7",Matches!$J$2:$J$201,0))),0,IF(P1642-Q1642=INDEX(Matches!$G$2:$G$201,MATCH($A1642&amp;"-7",Matches!$J$2:$J$201,0))-INDEX(Matches!$H$2:$H$201,MATCH($A1642&amp;"-7",Matches!$J$2:$J$201,0)),3,2))))),""))</f>
        <v/>
      </c>
      <c r="AE1642" s="12" t="str">
        <f aca="false">IF(OR($B1642="",R1642="",S1642=""),"",IFERROR(IF(OR(INDEX(Matches!$I$2:$I$201,MATCH($A1642&amp;"-8",Matches!$J$2:$J$201,0))="Void",INDEX(Matches!$G$2:$G$201,MATCH($A1642&amp;"-8",Matches!$J$2:$J$201,0))="",INDEX(Matches!$H$2:$H$201,MATCH($A1642&amp;"-8",Matches!$J$2:$J$201,0))=""),"",IF(AND($C1642&lt;&gt;"",INDEX(Matches!$F$2:$F$201,MATCH($A1642&amp;"-8",Matches!$J$2:$J$201,0))&lt;&gt;"",$C1642&gt;=INDEX(Matches!$F$2:$F$201,MATCH($A1642&amp;"-8",Matches!$J$2:$J$201,0))),"",IF(AND(R1642=INDEX(Matches!$G$2:$G$201,MATCH($A1642&amp;"-8",Matches!$J$2:$J$201,0)),S1642=INDEX(Matches!$H$2:$H$201,MATCH($A1642&amp;"-8",Matches!$J$2:$J$201,0))),5,IF(SIGN(R1642-S1642)&lt;&gt;SIGN(INDEX(Matches!$G$2:$G$201,MATCH($A1642&amp;"-8",Matches!$J$2:$J$201,0))-INDEX(Matches!$H$2:$H$201,MATCH($A1642&amp;"-8",Matches!$J$2:$J$201,0))),0,IF(R1642-S1642=INDEX(Matches!$G$2:$G$201,MATCH($A1642&amp;"-8",Matches!$J$2:$J$201,0))-INDEX(Matches!$H$2:$H$201,MATCH($A1642&amp;"-8",Matches!$J$2:$J$201,0)),3,2))))),""))</f>
        <v/>
      </c>
      <c r="AF1642" s="12" t="str">
        <f aca="false">IF(OR($B1642="",T1642="",U1642=""),"",IFERROR(IF(OR(INDEX(Matches!$I$2:$I$201,MATCH($A1642&amp;"-9",Matches!$J$2:$J$201,0))="Void",INDEX(Matches!$G$2:$G$201,MATCH($A1642&amp;"-9",Matches!$J$2:$J$201,0))="",INDEX(Matches!$H$2:$H$201,MATCH($A1642&amp;"-9",Matches!$J$2:$J$201,0))=""),"",IF(AND($C1642&lt;&gt;"",INDEX(Matches!$F$2:$F$201,MATCH($A1642&amp;"-9",Matches!$J$2:$J$201,0))&lt;&gt;"",$C1642&gt;=INDEX(Matches!$F$2:$F$201,MATCH($A1642&amp;"-9",Matches!$J$2:$J$201,0))),"",IF(AND(T1642=INDEX(Matches!$G$2:$G$201,MATCH($A1642&amp;"-9",Matches!$J$2:$J$201,0)),U1642=INDEX(Matches!$H$2:$H$201,MATCH($A1642&amp;"-9",Matches!$J$2:$J$201,0))),5,IF(SIGN(T1642-U1642)&lt;&gt;SIGN(INDEX(Matches!$G$2:$G$201,MATCH($A1642&amp;"-9",Matches!$J$2:$J$201,0))-INDEX(Matches!$H$2:$H$201,MATCH($A1642&amp;"-9",Matches!$J$2:$J$201,0))),0,IF(T1642-U1642=INDEX(Matches!$G$2:$G$201,MATCH($A1642&amp;"-9",Matches!$J$2:$J$201,0))-INDEX(Matches!$H$2:$H$201,MATCH($A1642&amp;"-9",Matches!$J$2:$J$201,0)),3,2))))),""))</f>
        <v/>
      </c>
      <c r="AG1642" s="12" t="str">
        <f aca="false">IF(OR($B1642="",V1642="",W1642=""),"",IFERROR(IF(OR(INDEX(Matches!$I$2:$I$201,MATCH($A1642&amp;"-10",Matches!$J$2:$J$201,0))="Void",INDEX(Matches!$G$2:$G$201,MATCH($A1642&amp;"-10",Matches!$J$2:$J$201,0))="",INDEX(Matches!$H$2:$H$201,MATCH($A1642&amp;"-10",Matches!$J$2:$J$201,0))=""),"",IF(AND($C1642&lt;&gt;"",INDEX(Matches!$F$2:$F$201,MATCH($A1642&amp;"-10",Matches!$J$2:$J$201,0))&lt;&gt;"",$C1642&gt;=INDEX(Matches!$F$2:$F$201,MATCH($A1642&amp;"-10",Matches!$J$2:$J$201,0))),"",IF(AND(V1642=INDEX(Matches!$G$2:$G$201,MATCH($A1642&amp;"-10",Matches!$J$2:$J$201,0)),W1642=INDEX(Matches!$H$2:$H$201,MATCH($A1642&amp;"-10",Matches!$J$2:$J$201,0))),5,IF(SIGN(V1642-W1642)&lt;&gt;SIGN(INDEX(Matches!$G$2:$G$201,MATCH($A1642&amp;"-10",Matches!$J$2:$J$201,0))-INDEX(Matches!$H$2:$H$201,MATCH($A1642&amp;"-10",Matches!$J$2:$J$201,0))),0,IF(V1642-W1642=INDEX(Matches!$G$2:$G$201,MATCH($A1642&amp;"-10",Matches!$J$2:$J$201,0))-INDEX(Matches!$H$2:$H$201,MATCH($A1642&amp;"-10",Matches!$J$2:$J$201,0)),3,2))))),""))</f>
        <v/>
      </c>
      <c r="AH1642" s="13" t="str">
        <f aca="false">IF($B1642="","",SUM(X1642:AG1642))</f>
        <v/>
      </c>
      <c r="AI1642" s="12" t="str">
        <f aca="false">IF($B1642="","",COUNTIF(X1642:AG1642,5))</f>
        <v/>
      </c>
      <c r="AJ1642" s="12" t="str">
        <f aca="false">IF($B1642="","",COUNTIF(X1642:AG1642,"&gt;=2"))</f>
        <v/>
      </c>
      <c r="AK1642" s="12" t="str">
        <f aca="false">IF($B1642="","",COUNT(X1642:AG1642))</f>
        <v/>
      </c>
    </row>
    <row r="1643" customFormat="false" ht="15" hidden="false" customHeight="false" outlineLevel="0" collapsed="false">
      <c r="A1643" s="7"/>
      <c r="B1643" s="7"/>
      <c r="C1643" s="11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12" t="str">
        <f aca="false">IF(OR($B1643="",D1643="",E1643=""),"",IFERROR(IF(OR(INDEX(Matches!$I$2:$I$201,MATCH($A1643&amp;"-1",Matches!$J$2:$J$201,0))="Void",INDEX(Matches!$G$2:$G$201,MATCH($A1643&amp;"-1",Matches!$J$2:$J$201,0))="",INDEX(Matches!$H$2:$H$201,MATCH($A1643&amp;"-1",Matches!$J$2:$J$201,0))=""),"",IF(AND($C1643&lt;&gt;"",INDEX(Matches!$F$2:$F$201,MATCH($A1643&amp;"-1",Matches!$J$2:$J$201,0))&lt;&gt;"",$C1643&gt;=INDEX(Matches!$F$2:$F$201,MATCH($A1643&amp;"-1",Matches!$J$2:$J$201,0))),"",IF(AND(D1643=INDEX(Matches!$G$2:$G$201,MATCH($A1643&amp;"-1",Matches!$J$2:$J$201,0)),E1643=INDEX(Matches!$H$2:$H$201,MATCH($A1643&amp;"-1",Matches!$J$2:$J$201,0))),5,IF(SIGN(D1643-E1643)&lt;&gt;SIGN(INDEX(Matches!$G$2:$G$201,MATCH($A1643&amp;"-1",Matches!$J$2:$J$201,0))-INDEX(Matches!$H$2:$H$201,MATCH($A1643&amp;"-1",Matches!$J$2:$J$201,0))),0,IF(D1643-E1643=INDEX(Matches!$G$2:$G$201,MATCH($A1643&amp;"-1",Matches!$J$2:$J$201,0))-INDEX(Matches!$H$2:$H$201,MATCH($A1643&amp;"-1",Matches!$J$2:$J$201,0)),3,2))))),""))</f>
        <v/>
      </c>
      <c r="Y1643" s="12" t="str">
        <f aca="false">IF(OR($B1643="",F1643="",G1643=""),"",IFERROR(IF(OR(INDEX(Matches!$I$2:$I$201,MATCH($A1643&amp;"-2",Matches!$J$2:$J$201,0))="Void",INDEX(Matches!$G$2:$G$201,MATCH($A1643&amp;"-2",Matches!$J$2:$J$201,0))="",INDEX(Matches!$H$2:$H$201,MATCH($A1643&amp;"-2",Matches!$J$2:$J$201,0))=""),"",IF(AND($C1643&lt;&gt;"",INDEX(Matches!$F$2:$F$201,MATCH($A1643&amp;"-2",Matches!$J$2:$J$201,0))&lt;&gt;"",$C1643&gt;=INDEX(Matches!$F$2:$F$201,MATCH($A1643&amp;"-2",Matches!$J$2:$J$201,0))),"",IF(AND(F1643=INDEX(Matches!$G$2:$G$201,MATCH($A1643&amp;"-2",Matches!$J$2:$J$201,0)),G1643=INDEX(Matches!$H$2:$H$201,MATCH($A1643&amp;"-2",Matches!$J$2:$J$201,0))),5,IF(SIGN(F1643-G1643)&lt;&gt;SIGN(INDEX(Matches!$G$2:$G$201,MATCH($A1643&amp;"-2",Matches!$J$2:$J$201,0))-INDEX(Matches!$H$2:$H$201,MATCH($A1643&amp;"-2",Matches!$J$2:$J$201,0))),0,IF(F1643-G1643=INDEX(Matches!$G$2:$G$201,MATCH($A1643&amp;"-2",Matches!$J$2:$J$201,0))-INDEX(Matches!$H$2:$H$201,MATCH($A1643&amp;"-2",Matches!$J$2:$J$201,0)),3,2))))),""))</f>
        <v/>
      </c>
      <c r="Z1643" s="12" t="str">
        <f aca="false">IF(OR($B1643="",H1643="",I1643=""),"",IFERROR(IF(OR(INDEX(Matches!$I$2:$I$201,MATCH($A1643&amp;"-3",Matches!$J$2:$J$201,0))="Void",INDEX(Matches!$G$2:$G$201,MATCH($A1643&amp;"-3",Matches!$J$2:$J$201,0))="",INDEX(Matches!$H$2:$H$201,MATCH($A1643&amp;"-3",Matches!$J$2:$J$201,0))=""),"",IF(AND($C1643&lt;&gt;"",INDEX(Matches!$F$2:$F$201,MATCH($A1643&amp;"-3",Matches!$J$2:$J$201,0))&lt;&gt;"",$C1643&gt;=INDEX(Matches!$F$2:$F$201,MATCH($A1643&amp;"-3",Matches!$J$2:$J$201,0))),"",IF(AND(H1643=INDEX(Matches!$G$2:$G$201,MATCH($A1643&amp;"-3",Matches!$J$2:$J$201,0)),I1643=INDEX(Matches!$H$2:$H$201,MATCH($A1643&amp;"-3",Matches!$J$2:$J$201,0))),5,IF(SIGN(H1643-I1643)&lt;&gt;SIGN(INDEX(Matches!$G$2:$G$201,MATCH($A1643&amp;"-3",Matches!$J$2:$J$201,0))-INDEX(Matches!$H$2:$H$201,MATCH($A1643&amp;"-3",Matches!$J$2:$J$201,0))),0,IF(H1643-I1643=INDEX(Matches!$G$2:$G$201,MATCH($A1643&amp;"-3",Matches!$J$2:$J$201,0))-INDEX(Matches!$H$2:$H$201,MATCH($A1643&amp;"-3",Matches!$J$2:$J$201,0)),3,2))))),""))</f>
        <v/>
      </c>
      <c r="AA1643" s="12" t="str">
        <f aca="false">IF(OR($B1643="",J1643="",K1643=""),"",IFERROR(IF(OR(INDEX(Matches!$I$2:$I$201,MATCH($A1643&amp;"-4",Matches!$J$2:$J$201,0))="Void",INDEX(Matches!$G$2:$G$201,MATCH($A1643&amp;"-4",Matches!$J$2:$J$201,0))="",INDEX(Matches!$H$2:$H$201,MATCH($A1643&amp;"-4",Matches!$J$2:$J$201,0))=""),"",IF(AND($C1643&lt;&gt;"",INDEX(Matches!$F$2:$F$201,MATCH($A1643&amp;"-4",Matches!$J$2:$J$201,0))&lt;&gt;"",$C1643&gt;=INDEX(Matches!$F$2:$F$201,MATCH($A1643&amp;"-4",Matches!$J$2:$J$201,0))),"",IF(AND(J1643=INDEX(Matches!$G$2:$G$201,MATCH($A1643&amp;"-4",Matches!$J$2:$J$201,0)),K1643=INDEX(Matches!$H$2:$H$201,MATCH($A1643&amp;"-4",Matches!$J$2:$J$201,0))),5,IF(SIGN(J1643-K1643)&lt;&gt;SIGN(INDEX(Matches!$G$2:$G$201,MATCH($A1643&amp;"-4",Matches!$J$2:$J$201,0))-INDEX(Matches!$H$2:$H$201,MATCH($A1643&amp;"-4",Matches!$J$2:$J$201,0))),0,IF(J1643-K1643=INDEX(Matches!$G$2:$G$201,MATCH($A1643&amp;"-4",Matches!$J$2:$J$201,0))-INDEX(Matches!$H$2:$H$201,MATCH($A1643&amp;"-4",Matches!$J$2:$J$201,0)),3,2))))),""))</f>
        <v/>
      </c>
      <c r="AB1643" s="12" t="str">
        <f aca="false">IF(OR($B1643="",L1643="",M1643=""),"",IFERROR(IF(OR(INDEX(Matches!$I$2:$I$201,MATCH($A1643&amp;"-5",Matches!$J$2:$J$201,0))="Void",INDEX(Matches!$G$2:$G$201,MATCH($A1643&amp;"-5",Matches!$J$2:$J$201,0))="",INDEX(Matches!$H$2:$H$201,MATCH($A1643&amp;"-5",Matches!$J$2:$J$201,0))=""),"",IF(AND($C1643&lt;&gt;"",INDEX(Matches!$F$2:$F$201,MATCH($A1643&amp;"-5",Matches!$J$2:$J$201,0))&lt;&gt;"",$C1643&gt;=INDEX(Matches!$F$2:$F$201,MATCH($A1643&amp;"-5",Matches!$J$2:$J$201,0))),"",IF(AND(L1643=INDEX(Matches!$G$2:$G$201,MATCH($A1643&amp;"-5",Matches!$J$2:$J$201,0)),M1643=INDEX(Matches!$H$2:$H$201,MATCH($A1643&amp;"-5",Matches!$J$2:$J$201,0))),5,IF(SIGN(L1643-M1643)&lt;&gt;SIGN(INDEX(Matches!$G$2:$G$201,MATCH($A1643&amp;"-5",Matches!$J$2:$J$201,0))-INDEX(Matches!$H$2:$H$201,MATCH($A1643&amp;"-5",Matches!$J$2:$J$201,0))),0,IF(L1643-M1643=INDEX(Matches!$G$2:$G$201,MATCH($A1643&amp;"-5",Matches!$J$2:$J$201,0))-INDEX(Matches!$H$2:$H$201,MATCH($A1643&amp;"-5",Matches!$J$2:$J$201,0)),3,2))))),""))</f>
        <v/>
      </c>
      <c r="AC1643" s="12" t="str">
        <f aca="false">IF(OR($B1643="",N1643="",O1643=""),"",IFERROR(IF(OR(INDEX(Matches!$I$2:$I$201,MATCH($A1643&amp;"-6",Matches!$J$2:$J$201,0))="Void",INDEX(Matches!$G$2:$G$201,MATCH($A1643&amp;"-6",Matches!$J$2:$J$201,0))="",INDEX(Matches!$H$2:$H$201,MATCH($A1643&amp;"-6",Matches!$J$2:$J$201,0))=""),"",IF(AND($C1643&lt;&gt;"",INDEX(Matches!$F$2:$F$201,MATCH($A1643&amp;"-6",Matches!$J$2:$J$201,0))&lt;&gt;"",$C1643&gt;=INDEX(Matches!$F$2:$F$201,MATCH($A1643&amp;"-6",Matches!$J$2:$J$201,0))),"",IF(AND(N1643=INDEX(Matches!$G$2:$G$201,MATCH($A1643&amp;"-6",Matches!$J$2:$J$201,0)),O1643=INDEX(Matches!$H$2:$H$201,MATCH($A1643&amp;"-6",Matches!$J$2:$J$201,0))),5,IF(SIGN(N1643-O1643)&lt;&gt;SIGN(INDEX(Matches!$G$2:$G$201,MATCH($A1643&amp;"-6",Matches!$J$2:$J$201,0))-INDEX(Matches!$H$2:$H$201,MATCH($A1643&amp;"-6",Matches!$J$2:$J$201,0))),0,IF(N1643-O1643=INDEX(Matches!$G$2:$G$201,MATCH($A1643&amp;"-6",Matches!$J$2:$J$201,0))-INDEX(Matches!$H$2:$H$201,MATCH($A1643&amp;"-6",Matches!$J$2:$J$201,0)),3,2))))),""))</f>
        <v/>
      </c>
      <c r="AD1643" s="12" t="str">
        <f aca="false">IF(OR($B1643="",P1643="",Q1643=""),"",IFERROR(IF(OR(INDEX(Matches!$I$2:$I$201,MATCH($A1643&amp;"-7",Matches!$J$2:$J$201,0))="Void",INDEX(Matches!$G$2:$G$201,MATCH($A1643&amp;"-7",Matches!$J$2:$J$201,0))="",INDEX(Matches!$H$2:$H$201,MATCH($A1643&amp;"-7",Matches!$J$2:$J$201,0))=""),"",IF(AND($C1643&lt;&gt;"",INDEX(Matches!$F$2:$F$201,MATCH($A1643&amp;"-7",Matches!$J$2:$J$201,0))&lt;&gt;"",$C1643&gt;=INDEX(Matches!$F$2:$F$201,MATCH($A1643&amp;"-7",Matches!$J$2:$J$201,0))),"",IF(AND(P1643=INDEX(Matches!$G$2:$G$201,MATCH($A1643&amp;"-7",Matches!$J$2:$J$201,0)),Q1643=INDEX(Matches!$H$2:$H$201,MATCH($A1643&amp;"-7",Matches!$J$2:$J$201,0))),5,IF(SIGN(P1643-Q1643)&lt;&gt;SIGN(INDEX(Matches!$G$2:$G$201,MATCH($A1643&amp;"-7",Matches!$J$2:$J$201,0))-INDEX(Matches!$H$2:$H$201,MATCH($A1643&amp;"-7",Matches!$J$2:$J$201,0))),0,IF(P1643-Q1643=INDEX(Matches!$G$2:$G$201,MATCH($A1643&amp;"-7",Matches!$J$2:$J$201,0))-INDEX(Matches!$H$2:$H$201,MATCH($A1643&amp;"-7",Matches!$J$2:$J$201,0)),3,2))))),""))</f>
        <v/>
      </c>
      <c r="AE1643" s="12" t="str">
        <f aca="false">IF(OR($B1643="",R1643="",S1643=""),"",IFERROR(IF(OR(INDEX(Matches!$I$2:$I$201,MATCH($A1643&amp;"-8",Matches!$J$2:$J$201,0))="Void",INDEX(Matches!$G$2:$G$201,MATCH($A1643&amp;"-8",Matches!$J$2:$J$201,0))="",INDEX(Matches!$H$2:$H$201,MATCH($A1643&amp;"-8",Matches!$J$2:$J$201,0))=""),"",IF(AND($C1643&lt;&gt;"",INDEX(Matches!$F$2:$F$201,MATCH($A1643&amp;"-8",Matches!$J$2:$J$201,0))&lt;&gt;"",$C1643&gt;=INDEX(Matches!$F$2:$F$201,MATCH($A1643&amp;"-8",Matches!$J$2:$J$201,0))),"",IF(AND(R1643=INDEX(Matches!$G$2:$G$201,MATCH($A1643&amp;"-8",Matches!$J$2:$J$201,0)),S1643=INDEX(Matches!$H$2:$H$201,MATCH($A1643&amp;"-8",Matches!$J$2:$J$201,0))),5,IF(SIGN(R1643-S1643)&lt;&gt;SIGN(INDEX(Matches!$G$2:$G$201,MATCH($A1643&amp;"-8",Matches!$J$2:$J$201,0))-INDEX(Matches!$H$2:$H$201,MATCH($A1643&amp;"-8",Matches!$J$2:$J$201,0))),0,IF(R1643-S1643=INDEX(Matches!$G$2:$G$201,MATCH($A1643&amp;"-8",Matches!$J$2:$J$201,0))-INDEX(Matches!$H$2:$H$201,MATCH($A1643&amp;"-8",Matches!$J$2:$J$201,0)),3,2))))),""))</f>
        <v/>
      </c>
      <c r="AF1643" s="12" t="str">
        <f aca="false">IF(OR($B1643="",T1643="",U1643=""),"",IFERROR(IF(OR(INDEX(Matches!$I$2:$I$201,MATCH($A1643&amp;"-9",Matches!$J$2:$J$201,0))="Void",INDEX(Matches!$G$2:$G$201,MATCH($A1643&amp;"-9",Matches!$J$2:$J$201,0))="",INDEX(Matches!$H$2:$H$201,MATCH($A1643&amp;"-9",Matches!$J$2:$J$201,0))=""),"",IF(AND($C1643&lt;&gt;"",INDEX(Matches!$F$2:$F$201,MATCH($A1643&amp;"-9",Matches!$J$2:$J$201,0))&lt;&gt;"",$C1643&gt;=INDEX(Matches!$F$2:$F$201,MATCH($A1643&amp;"-9",Matches!$J$2:$J$201,0))),"",IF(AND(T1643=INDEX(Matches!$G$2:$G$201,MATCH($A1643&amp;"-9",Matches!$J$2:$J$201,0)),U1643=INDEX(Matches!$H$2:$H$201,MATCH($A1643&amp;"-9",Matches!$J$2:$J$201,0))),5,IF(SIGN(T1643-U1643)&lt;&gt;SIGN(INDEX(Matches!$G$2:$G$201,MATCH($A1643&amp;"-9",Matches!$J$2:$J$201,0))-INDEX(Matches!$H$2:$H$201,MATCH($A1643&amp;"-9",Matches!$J$2:$J$201,0))),0,IF(T1643-U1643=INDEX(Matches!$G$2:$G$201,MATCH($A1643&amp;"-9",Matches!$J$2:$J$201,0))-INDEX(Matches!$H$2:$H$201,MATCH($A1643&amp;"-9",Matches!$J$2:$J$201,0)),3,2))))),""))</f>
        <v/>
      </c>
      <c r="AG1643" s="12" t="str">
        <f aca="false">IF(OR($B1643="",V1643="",W1643=""),"",IFERROR(IF(OR(INDEX(Matches!$I$2:$I$201,MATCH($A1643&amp;"-10",Matches!$J$2:$J$201,0))="Void",INDEX(Matches!$G$2:$G$201,MATCH($A1643&amp;"-10",Matches!$J$2:$J$201,0))="",INDEX(Matches!$H$2:$H$201,MATCH($A1643&amp;"-10",Matches!$J$2:$J$201,0))=""),"",IF(AND($C1643&lt;&gt;"",INDEX(Matches!$F$2:$F$201,MATCH($A1643&amp;"-10",Matches!$J$2:$J$201,0))&lt;&gt;"",$C1643&gt;=INDEX(Matches!$F$2:$F$201,MATCH($A1643&amp;"-10",Matches!$J$2:$J$201,0))),"",IF(AND(V1643=INDEX(Matches!$G$2:$G$201,MATCH($A1643&amp;"-10",Matches!$J$2:$J$201,0)),W1643=INDEX(Matches!$H$2:$H$201,MATCH($A1643&amp;"-10",Matches!$J$2:$J$201,0))),5,IF(SIGN(V1643-W1643)&lt;&gt;SIGN(INDEX(Matches!$G$2:$G$201,MATCH($A1643&amp;"-10",Matches!$J$2:$J$201,0))-INDEX(Matches!$H$2:$H$201,MATCH($A1643&amp;"-10",Matches!$J$2:$J$201,0))),0,IF(V1643-W1643=INDEX(Matches!$G$2:$G$201,MATCH($A1643&amp;"-10",Matches!$J$2:$J$201,0))-INDEX(Matches!$H$2:$H$201,MATCH($A1643&amp;"-10",Matches!$J$2:$J$201,0)),3,2))))),""))</f>
        <v/>
      </c>
      <c r="AH1643" s="13" t="str">
        <f aca="false">IF($B1643="","",SUM(X1643:AG1643))</f>
        <v/>
      </c>
      <c r="AI1643" s="12" t="str">
        <f aca="false">IF($B1643="","",COUNTIF(X1643:AG1643,5))</f>
        <v/>
      </c>
      <c r="AJ1643" s="12" t="str">
        <f aca="false">IF($B1643="","",COUNTIF(X1643:AG1643,"&gt;=2"))</f>
        <v/>
      </c>
      <c r="AK1643" s="12" t="str">
        <f aca="false">IF($B1643="","",COUNT(X1643:AG1643))</f>
        <v/>
      </c>
    </row>
    <row r="1644" customFormat="false" ht="15" hidden="false" customHeight="false" outlineLevel="0" collapsed="false">
      <c r="A1644" s="7"/>
      <c r="B1644" s="7"/>
      <c r="C1644" s="11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12" t="str">
        <f aca="false">IF(OR($B1644="",D1644="",E1644=""),"",IFERROR(IF(OR(INDEX(Matches!$I$2:$I$201,MATCH($A1644&amp;"-1",Matches!$J$2:$J$201,0))="Void",INDEX(Matches!$G$2:$G$201,MATCH($A1644&amp;"-1",Matches!$J$2:$J$201,0))="",INDEX(Matches!$H$2:$H$201,MATCH($A1644&amp;"-1",Matches!$J$2:$J$201,0))=""),"",IF(AND($C1644&lt;&gt;"",INDEX(Matches!$F$2:$F$201,MATCH($A1644&amp;"-1",Matches!$J$2:$J$201,0))&lt;&gt;"",$C1644&gt;=INDEX(Matches!$F$2:$F$201,MATCH($A1644&amp;"-1",Matches!$J$2:$J$201,0))),"",IF(AND(D1644=INDEX(Matches!$G$2:$G$201,MATCH($A1644&amp;"-1",Matches!$J$2:$J$201,0)),E1644=INDEX(Matches!$H$2:$H$201,MATCH($A1644&amp;"-1",Matches!$J$2:$J$201,0))),5,IF(SIGN(D1644-E1644)&lt;&gt;SIGN(INDEX(Matches!$G$2:$G$201,MATCH($A1644&amp;"-1",Matches!$J$2:$J$201,0))-INDEX(Matches!$H$2:$H$201,MATCH($A1644&amp;"-1",Matches!$J$2:$J$201,0))),0,IF(D1644-E1644=INDEX(Matches!$G$2:$G$201,MATCH($A1644&amp;"-1",Matches!$J$2:$J$201,0))-INDEX(Matches!$H$2:$H$201,MATCH($A1644&amp;"-1",Matches!$J$2:$J$201,0)),3,2))))),""))</f>
        <v/>
      </c>
      <c r="Y1644" s="12" t="str">
        <f aca="false">IF(OR($B1644="",F1644="",G1644=""),"",IFERROR(IF(OR(INDEX(Matches!$I$2:$I$201,MATCH($A1644&amp;"-2",Matches!$J$2:$J$201,0))="Void",INDEX(Matches!$G$2:$G$201,MATCH($A1644&amp;"-2",Matches!$J$2:$J$201,0))="",INDEX(Matches!$H$2:$H$201,MATCH($A1644&amp;"-2",Matches!$J$2:$J$201,0))=""),"",IF(AND($C1644&lt;&gt;"",INDEX(Matches!$F$2:$F$201,MATCH($A1644&amp;"-2",Matches!$J$2:$J$201,0))&lt;&gt;"",$C1644&gt;=INDEX(Matches!$F$2:$F$201,MATCH($A1644&amp;"-2",Matches!$J$2:$J$201,0))),"",IF(AND(F1644=INDEX(Matches!$G$2:$G$201,MATCH($A1644&amp;"-2",Matches!$J$2:$J$201,0)),G1644=INDEX(Matches!$H$2:$H$201,MATCH($A1644&amp;"-2",Matches!$J$2:$J$201,0))),5,IF(SIGN(F1644-G1644)&lt;&gt;SIGN(INDEX(Matches!$G$2:$G$201,MATCH($A1644&amp;"-2",Matches!$J$2:$J$201,0))-INDEX(Matches!$H$2:$H$201,MATCH($A1644&amp;"-2",Matches!$J$2:$J$201,0))),0,IF(F1644-G1644=INDEX(Matches!$G$2:$G$201,MATCH($A1644&amp;"-2",Matches!$J$2:$J$201,0))-INDEX(Matches!$H$2:$H$201,MATCH($A1644&amp;"-2",Matches!$J$2:$J$201,0)),3,2))))),""))</f>
        <v/>
      </c>
      <c r="Z1644" s="12" t="str">
        <f aca="false">IF(OR($B1644="",H1644="",I1644=""),"",IFERROR(IF(OR(INDEX(Matches!$I$2:$I$201,MATCH($A1644&amp;"-3",Matches!$J$2:$J$201,0))="Void",INDEX(Matches!$G$2:$G$201,MATCH($A1644&amp;"-3",Matches!$J$2:$J$201,0))="",INDEX(Matches!$H$2:$H$201,MATCH($A1644&amp;"-3",Matches!$J$2:$J$201,0))=""),"",IF(AND($C1644&lt;&gt;"",INDEX(Matches!$F$2:$F$201,MATCH($A1644&amp;"-3",Matches!$J$2:$J$201,0))&lt;&gt;"",$C1644&gt;=INDEX(Matches!$F$2:$F$201,MATCH($A1644&amp;"-3",Matches!$J$2:$J$201,0))),"",IF(AND(H1644=INDEX(Matches!$G$2:$G$201,MATCH($A1644&amp;"-3",Matches!$J$2:$J$201,0)),I1644=INDEX(Matches!$H$2:$H$201,MATCH($A1644&amp;"-3",Matches!$J$2:$J$201,0))),5,IF(SIGN(H1644-I1644)&lt;&gt;SIGN(INDEX(Matches!$G$2:$G$201,MATCH($A1644&amp;"-3",Matches!$J$2:$J$201,0))-INDEX(Matches!$H$2:$H$201,MATCH($A1644&amp;"-3",Matches!$J$2:$J$201,0))),0,IF(H1644-I1644=INDEX(Matches!$G$2:$G$201,MATCH($A1644&amp;"-3",Matches!$J$2:$J$201,0))-INDEX(Matches!$H$2:$H$201,MATCH($A1644&amp;"-3",Matches!$J$2:$J$201,0)),3,2))))),""))</f>
        <v/>
      </c>
      <c r="AA1644" s="12" t="str">
        <f aca="false">IF(OR($B1644="",J1644="",K1644=""),"",IFERROR(IF(OR(INDEX(Matches!$I$2:$I$201,MATCH($A1644&amp;"-4",Matches!$J$2:$J$201,0))="Void",INDEX(Matches!$G$2:$G$201,MATCH($A1644&amp;"-4",Matches!$J$2:$J$201,0))="",INDEX(Matches!$H$2:$H$201,MATCH($A1644&amp;"-4",Matches!$J$2:$J$201,0))=""),"",IF(AND($C1644&lt;&gt;"",INDEX(Matches!$F$2:$F$201,MATCH($A1644&amp;"-4",Matches!$J$2:$J$201,0))&lt;&gt;"",$C1644&gt;=INDEX(Matches!$F$2:$F$201,MATCH($A1644&amp;"-4",Matches!$J$2:$J$201,0))),"",IF(AND(J1644=INDEX(Matches!$G$2:$G$201,MATCH($A1644&amp;"-4",Matches!$J$2:$J$201,0)),K1644=INDEX(Matches!$H$2:$H$201,MATCH($A1644&amp;"-4",Matches!$J$2:$J$201,0))),5,IF(SIGN(J1644-K1644)&lt;&gt;SIGN(INDEX(Matches!$G$2:$G$201,MATCH($A1644&amp;"-4",Matches!$J$2:$J$201,0))-INDEX(Matches!$H$2:$H$201,MATCH($A1644&amp;"-4",Matches!$J$2:$J$201,0))),0,IF(J1644-K1644=INDEX(Matches!$G$2:$G$201,MATCH($A1644&amp;"-4",Matches!$J$2:$J$201,0))-INDEX(Matches!$H$2:$H$201,MATCH($A1644&amp;"-4",Matches!$J$2:$J$201,0)),3,2))))),""))</f>
        <v/>
      </c>
      <c r="AB1644" s="12" t="str">
        <f aca="false">IF(OR($B1644="",L1644="",M1644=""),"",IFERROR(IF(OR(INDEX(Matches!$I$2:$I$201,MATCH($A1644&amp;"-5",Matches!$J$2:$J$201,0))="Void",INDEX(Matches!$G$2:$G$201,MATCH($A1644&amp;"-5",Matches!$J$2:$J$201,0))="",INDEX(Matches!$H$2:$H$201,MATCH($A1644&amp;"-5",Matches!$J$2:$J$201,0))=""),"",IF(AND($C1644&lt;&gt;"",INDEX(Matches!$F$2:$F$201,MATCH($A1644&amp;"-5",Matches!$J$2:$J$201,0))&lt;&gt;"",$C1644&gt;=INDEX(Matches!$F$2:$F$201,MATCH($A1644&amp;"-5",Matches!$J$2:$J$201,0))),"",IF(AND(L1644=INDEX(Matches!$G$2:$G$201,MATCH($A1644&amp;"-5",Matches!$J$2:$J$201,0)),M1644=INDEX(Matches!$H$2:$H$201,MATCH($A1644&amp;"-5",Matches!$J$2:$J$201,0))),5,IF(SIGN(L1644-M1644)&lt;&gt;SIGN(INDEX(Matches!$G$2:$G$201,MATCH($A1644&amp;"-5",Matches!$J$2:$J$201,0))-INDEX(Matches!$H$2:$H$201,MATCH($A1644&amp;"-5",Matches!$J$2:$J$201,0))),0,IF(L1644-M1644=INDEX(Matches!$G$2:$G$201,MATCH($A1644&amp;"-5",Matches!$J$2:$J$201,0))-INDEX(Matches!$H$2:$H$201,MATCH($A1644&amp;"-5",Matches!$J$2:$J$201,0)),3,2))))),""))</f>
        <v/>
      </c>
      <c r="AC1644" s="12" t="str">
        <f aca="false">IF(OR($B1644="",N1644="",O1644=""),"",IFERROR(IF(OR(INDEX(Matches!$I$2:$I$201,MATCH($A1644&amp;"-6",Matches!$J$2:$J$201,0))="Void",INDEX(Matches!$G$2:$G$201,MATCH($A1644&amp;"-6",Matches!$J$2:$J$201,0))="",INDEX(Matches!$H$2:$H$201,MATCH($A1644&amp;"-6",Matches!$J$2:$J$201,0))=""),"",IF(AND($C1644&lt;&gt;"",INDEX(Matches!$F$2:$F$201,MATCH($A1644&amp;"-6",Matches!$J$2:$J$201,0))&lt;&gt;"",$C1644&gt;=INDEX(Matches!$F$2:$F$201,MATCH($A1644&amp;"-6",Matches!$J$2:$J$201,0))),"",IF(AND(N1644=INDEX(Matches!$G$2:$G$201,MATCH($A1644&amp;"-6",Matches!$J$2:$J$201,0)),O1644=INDEX(Matches!$H$2:$H$201,MATCH($A1644&amp;"-6",Matches!$J$2:$J$201,0))),5,IF(SIGN(N1644-O1644)&lt;&gt;SIGN(INDEX(Matches!$G$2:$G$201,MATCH($A1644&amp;"-6",Matches!$J$2:$J$201,0))-INDEX(Matches!$H$2:$H$201,MATCH($A1644&amp;"-6",Matches!$J$2:$J$201,0))),0,IF(N1644-O1644=INDEX(Matches!$G$2:$G$201,MATCH($A1644&amp;"-6",Matches!$J$2:$J$201,0))-INDEX(Matches!$H$2:$H$201,MATCH($A1644&amp;"-6",Matches!$J$2:$J$201,0)),3,2))))),""))</f>
        <v/>
      </c>
      <c r="AD1644" s="12" t="str">
        <f aca="false">IF(OR($B1644="",P1644="",Q1644=""),"",IFERROR(IF(OR(INDEX(Matches!$I$2:$I$201,MATCH($A1644&amp;"-7",Matches!$J$2:$J$201,0))="Void",INDEX(Matches!$G$2:$G$201,MATCH($A1644&amp;"-7",Matches!$J$2:$J$201,0))="",INDEX(Matches!$H$2:$H$201,MATCH($A1644&amp;"-7",Matches!$J$2:$J$201,0))=""),"",IF(AND($C1644&lt;&gt;"",INDEX(Matches!$F$2:$F$201,MATCH($A1644&amp;"-7",Matches!$J$2:$J$201,0))&lt;&gt;"",$C1644&gt;=INDEX(Matches!$F$2:$F$201,MATCH($A1644&amp;"-7",Matches!$J$2:$J$201,0))),"",IF(AND(P1644=INDEX(Matches!$G$2:$G$201,MATCH($A1644&amp;"-7",Matches!$J$2:$J$201,0)),Q1644=INDEX(Matches!$H$2:$H$201,MATCH($A1644&amp;"-7",Matches!$J$2:$J$201,0))),5,IF(SIGN(P1644-Q1644)&lt;&gt;SIGN(INDEX(Matches!$G$2:$G$201,MATCH($A1644&amp;"-7",Matches!$J$2:$J$201,0))-INDEX(Matches!$H$2:$H$201,MATCH($A1644&amp;"-7",Matches!$J$2:$J$201,0))),0,IF(P1644-Q1644=INDEX(Matches!$G$2:$G$201,MATCH($A1644&amp;"-7",Matches!$J$2:$J$201,0))-INDEX(Matches!$H$2:$H$201,MATCH($A1644&amp;"-7",Matches!$J$2:$J$201,0)),3,2))))),""))</f>
        <v/>
      </c>
      <c r="AE1644" s="12" t="str">
        <f aca="false">IF(OR($B1644="",R1644="",S1644=""),"",IFERROR(IF(OR(INDEX(Matches!$I$2:$I$201,MATCH($A1644&amp;"-8",Matches!$J$2:$J$201,0))="Void",INDEX(Matches!$G$2:$G$201,MATCH($A1644&amp;"-8",Matches!$J$2:$J$201,0))="",INDEX(Matches!$H$2:$H$201,MATCH($A1644&amp;"-8",Matches!$J$2:$J$201,0))=""),"",IF(AND($C1644&lt;&gt;"",INDEX(Matches!$F$2:$F$201,MATCH($A1644&amp;"-8",Matches!$J$2:$J$201,0))&lt;&gt;"",$C1644&gt;=INDEX(Matches!$F$2:$F$201,MATCH($A1644&amp;"-8",Matches!$J$2:$J$201,0))),"",IF(AND(R1644=INDEX(Matches!$G$2:$G$201,MATCH($A1644&amp;"-8",Matches!$J$2:$J$201,0)),S1644=INDEX(Matches!$H$2:$H$201,MATCH($A1644&amp;"-8",Matches!$J$2:$J$201,0))),5,IF(SIGN(R1644-S1644)&lt;&gt;SIGN(INDEX(Matches!$G$2:$G$201,MATCH($A1644&amp;"-8",Matches!$J$2:$J$201,0))-INDEX(Matches!$H$2:$H$201,MATCH($A1644&amp;"-8",Matches!$J$2:$J$201,0))),0,IF(R1644-S1644=INDEX(Matches!$G$2:$G$201,MATCH($A1644&amp;"-8",Matches!$J$2:$J$201,0))-INDEX(Matches!$H$2:$H$201,MATCH($A1644&amp;"-8",Matches!$J$2:$J$201,0)),3,2))))),""))</f>
        <v/>
      </c>
      <c r="AF1644" s="12" t="str">
        <f aca="false">IF(OR($B1644="",T1644="",U1644=""),"",IFERROR(IF(OR(INDEX(Matches!$I$2:$I$201,MATCH($A1644&amp;"-9",Matches!$J$2:$J$201,0))="Void",INDEX(Matches!$G$2:$G$201,MATCH($A1644&amp;"-9",Matches!$J$2:$J$201,0))="",INDEX(Matches!$H$2:$H$201,MATCH($A1644&amp;"-9",Matches!$J$2:$J$201,0))=""),"",IF(AND($C1644&lt;&gt;"",INDEX(Matches!$F$2:$F$201,MATCH($A1644&amp;"-9",Matches!$J$2:$J$201,0))&lt;&gt;"",$C1644&gt;=INDEX(Matches!$F$2:$F$201,MATCH($A1644&amp;"-9",Matches!$J$2:$J$201,0))),"",IF(AND(T1644=INDEX(Matches!$G$2:$G$201,MATCH($A1644&amp;"-9",Matches!$J$2:$J$201,0)),U1644=INDEX(Matches!$H$2:$H$201,MATCH($A1644&amp;"-9",Matches!$J$2:$J$201,0))),5,IF(SIGN(T1644-U1644)&lt;&gt;SIGN(INDEX(Matches!$G$2:$G$201,MATCH($A1644&amp;"-9",Matches!$J$2:$J$201,0))-INDEX(Matches!$H$2:$H$201,MATCH($A1644&amp;"-9",Matches!$J$2:$J$201,0))),0,IF(T1644-U1644=INDEX(Matches!$G$2:$G$201,MATCH($A1644&amp;"-9",Matches!$J$2:$J$201,0))-INDEX(Matches!$H$2:$H$201,MATCH($A1644&amp;"-9",Matches!$J$2:$J$201,0)),3,2))))),""))</f>
        <v/>
      </c>
      <c r="AG1644" s="12" t="str">
        <f aca="false">IF(OR($B1644="",V1644="",W1644=""),"",IFERROR(IF(OR(INDEX(Matches!$I$2:$I$201,MATCH($A1644&amp;"-10",Matches!$J$2:$J$201,0))="Void",INDEX(Matches!$G$2:$G$201,MATCH($A1644&amp;"-10",Matches!$J$2:$J$201,0))="",INDEX(Matches!$H$2:$H$201,MATCH($A1644&amp;"-10",Matches!$J$2:$J$201,0))=""),"",IF(AND($C1644&lt;&gt;"",INDEX(Matches!$F$2:$F$201,MATCH($A1644&amp;"-10",Matches!$J$2:$J$201,0))&lt;&gt;"",$C1644&gt;=INDEX(Matches!$F$2:$F$201,MATCH($A1644&amp;"-10",Matches!$J$2:$J$201,0))),"",IF(AND(V1644=INDEX(Matches!$G$2:$G$201,MATCH($A1644&amp;"-10",Matches!$J$2:$J$201,0)),W1644=INDEX(Matches!$H$2:$H$201,MATCH($A1644&amp;"-10",Matches!$J$2:$J$201,0))),5,IF(SIGN(V1644-W1644)&lt;&gt;SIGN(INDEX(Matches!$G$2:$G$201,MATCH($A1644&amp;"-10",Matches!$J$2:$J$201,0))-INDEX(Matches!$H$2:$H$201,MATCH($A1644&amp;"-10",Matches!$J$2:$J$201,0))),0,IF(V1644-W1644=INDEX(Matches!$G$2:$G$201,MATCH($A1644&amp;"-10",Matches!$J$2:$J$201,0))-INDEX(Matches!$H$2:$H$201,MATCH($A1644&amp;"-10",Matches!$J$2:$J$201,0)),3,2))))),""))</f>
        <v/>
      </c>
      <c r="AH1644" s="13" t="str">
        <f aca="false">IF($B1644="","",SUM(X1644:AG1644))</f>
        <v/>
      </c>
      <c r="AI1644" s="12" t="str">
        <f aca="false">IF($B1644="","",COUNTIF(X1644:AG1644,5))</f>
        <v/>
      </c>
      <c r="AJ1644" s="12" t="str">
        <f aca="false">IF($B1644="","",COUNTIF(X1644:AG1644,"&gt;=2"))</f>
        <v/>
      </c>
      <c r="AK1644" s="12" t="str">
        <f aca="false">IF($B1644="","",COUNT(X1644:AG1644))</f>
        <v/>
      </c>
    </row>
    <row r="1645" customFormat="false" ht="15" hidden="false" customHeight="false" outlineLevel="0" collapsed="false">
      <c r="A1645" s="7"/>
      <c r="B1645" s="7"/>
      <c r="C1645" s="11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12" t="str">
        <f aca="false">IF(OR($B1645="",D1645="",E1645=""),"",IFERROR(IF(OR(INDEX(Matches!$I$2:$I$201,MATCH($A1645&amp;"-1",Matches!$J$2:$J$201,0))="Void",INDEX(Matches!$G$2:$G$201,MATCH($A1645&amp;"-1",Matches!$J$2:$J$201,0))="",INDEX(Matches!$H$2:$H$201,MATCH($A1645&amp;"-1",Matches!$J$2:$J$201,0))=""),"",IF(AND($C1645&lt;&gt;"",INDEX(Matches!$F$2:$F$201,MATCH($A1645&amp;"-1",Matches!$J$2:$J$201,0))&lt;&gt;"",$C1645&gt;=INDEX(Matches!$F$2:$F$201,MATCH($A1645&amp;"-1",Matches!$J$2:$J$201,0))),"",IF(AND(D1645=INDEX(Matches!$G$2:$G$201,MATCH($A1645&amp;"-1",Matches!$J$2:$J$201,0)),E1645=INDEX(Matches!$H$2:$H$201,MATCH($A1645&amp;"-1",Matches!$J$2:$J$201,0))),5,IF(SIGN(D1645-E1645)&lt;&gt;SIGN(INDEX(Matches!$G$2:$G$201,MATCH($A1645&amp;"-1",Matches!$J$2:$J$201,0))-INDEX(Matches!$H$2:$H$201,MATCH($A1645&amp;"-1",Matches!$J$2:$J$201,0))),0,IF(D1645-E1645=INDEX(Matches!$G$2:$G$201,MATCH($A1645&amp;"-1",Matches!$J$2:$J$201,0))-INDEX(Matches!$H$2:$H$201,MATCH($A1645&amp;"-1",Matches!$J$2:$J$201,0)),3,2))))),""))</f>
        <v/>
      </c>
      <c r="Y1645" s="12" t="str">
        <f aca="false">IF(OR($B1645="",F1645="",G1645=""),"",IFERROR(IF(OR(INDEX(Matches!$I$2:$I$201,MATCH($A1645&amp;"-2",Matches!$J$2:$J$201,0))="Void",INDEX(Matches!$G$2:$G$201,MATCH($A1645&amp;"-2",Matches!$J$2:$J$201,0))="",INDEX(Matches!$H$2:$H$201,MATCH($A1645&amp;"-2",Matches!$J$2:$J$201,0))=""),"",IF(AND($C1645&lt;&gt;"",INDEX(Matches!$F$2:$F$201,MATCH($A1645&amp;"-2",Matches!$J$2:$J$201,0))&lt;&gt;"",$C1645&gt;=INDEX(Matches!$F$2:$F$201,MATCH($A1645&amp;"-2",Matches!$J$2:$J$201,0))),"",IF(AND(F1645=INDEX(Matches!$G$2:$G$201,MATCH($A1645&amp;"-2",Matches!$J$2:$J$201,0)),G1645=INDEX(Matches!$H$2:$H$201,MATCH($A1645&amp;"-2",Matches!$J$2:$J$201,0))),5,IF(SIGN(F1645-G1645)&lt;&gt;SIGN(INDEX(Matches!$G$2:$G$201,MATCH($A1645&amp;"-2",Matches!$J$2:$J$201,0))-INDEX(Matches!$H$2:$H$201,MATCH($A1645&amp;"-2",Matches!$J$2:$J$201,0))),0,IF(F1645-G1645=INDEX(Matches!$G$2:$G$201,MATCH($A1645&amp;"-2",Matches!$J$2:$J$201,0))-INDEX(Matches!$H$2:$H$201,MATCH($A1645&amp;"-2",Matches!$J$2:$J$201,0)),3,2))))),""))</f>
        <v/>
      </c>
      <c r="Z1645" s="12" t="str">
        <f aca="false">IF(OR($B1645="",H1645="",I1645=""),"",IFERROR(IF(OR(INDEX(Matches!$I$2:$I$201,MATCH($A1645&amp;"-3",Matches!$J$2:$J$201,0))="Void",INDEX(Matches!$G$2:$G$201,MATCH($A1645&amp;"-3",Matches!$J$2:$J$201,0))="",INDEX(Matches!$H$2:$H$201,MATCH($A1645&amp;"-3",Matches!$J$2:$J$201,0))=""),"",IF(AND($C1645&lt;&gt;"",INDEX(Matches!$F$2:$F$201,MATCH($A1645&amp;"-3",Matches!$J$2:$J$201,0))&lt;&gt;"",$C1645&gt;=INDEX(Matches!$F$2:$F$201,MATCH($A1645&amp;"-3",Matches!$J$2:$J$201,0))),"",IF(AND(H1645=INDEX(Matches!$G$2:$G$201,MATCH($A1645&amp;"-3",Matches!$J$2:$J$201,0)),I1645=INDEX(Matches!$H$2:$H$201,MATCH($A1645&amp;"-3",Matches!$J$2:$J$201,0))),5,IF(SIGN(H1645-I1645)&lt;&gt;SIGN(INDEX(Matches!$G$2:$G$201,MATCH($A1645&amp;"-3",Matches!$J$2:$J$201,0))-INDEX(Matches!$H$2:$H$201,MATCH($A1645&amp;"-3",Matches!$J$2:$J$201,0))),0,IF(H1645-I1645=INDEX(Matches!$G$2:$G$201,MATCH($A1645&amp;"-3",Matches!$J$2:$J$201,0))-INDEX(Matches!$H$2:$H$201,MATCH($A1645&amp;"-3",Matches!$J$2:$J$201,0)),3,2))))),""))</f>
        <v/>
      </c>
      <c r="AA1645" s="12" t="str">
        <f aca="false">IF(OR($B1645="",J1645="",K1645=""),"",IFERROR(IF(OR(INDEX(Matches!$I$2:$I$201,MATCH($A1645&amp;"-4",Matches!$J$2:$J$201,0))="Void",INDEX(Matches!$G$2:$G$201,MATCH($A1645&amp;"-4",Matches!$J$2:$J$201,0))="",INDEX(Matches!$H$2:$H$201,MATCH($A1645&amp;"-4",Matches!$J$2:$J$201,0))=""),"",IF(AND($C1645&lt;&gt;"",INDEX(Matches!$F$2:$F$201,MATCH($A1645&amp;"-4",Matches!$J$2:$J$201,0))&lt;&gt;"",$C1645&gt;=INDEX(Matches!$F$2:$F$201,MATCH($A1645&amp;"-4",Matches!$J$2:$J$201,0))),"",IF(AND(J1645=INDEX(Matches!$G$2:$G$201,MATCH($A1645&amp;"-4",Matches!$J$2:$J$201,0)),K1645=INDEX(Matches!$H$2:$H$201,MATCH($A1645&amp;"-4",Matches!$J$2:$J$201,0))),5,IF(SIGN(J1645-K1645)&lt;&gt;SIGN(INDEX(Matches!$G$2:$G$201,MATCH($A1645&amp;"-4",Matches!$J$2:$J$201,0))-INDEX(Matches!$H$2:$H$201,MATCH($A1645&amp;"-4",Matches!$J$2:$J$201,0))),0,IF(J1645-K1645=INDEX(Matches!$G$2:$G$201,MATCH($A1645&amp;"-4",Matches!$J$2:$J$201,0))-INDEX(Matches!$H$2:$H$201,MATCH($A1645&amp;"-4",Matches!$J$2:$J$201,0)),3,2))))),""))</f>
        <v/>
      </c>
      <c r="AB1645" s="12" t="str">
        <f aca="false">IF(OR($B1645="",L1645="",M1645=""),"",IFERROR(IF(OR(INDEX(Matches!$I$2:$I$201,MATCH($A1645&amp;"-5",Matches!$J$2:$J$201,0))="Void",INDEX(Matches!$G$2:$G$201,MATCH($A1645&amp;"-5",Matches!$J$2:$J$201,0))="",INDEX(Matches!$H$2:$H$201,MATCH($A1645&amp;"-5",Matches!$J$2:$J$201,0))=""),"",IF(AND($C1645&lt;&gt;"",INDEX(Matches!$F$2:$F$201,MATCH($A1645&amp;"-5",Matches!$J$2:$J$201,0))&lt;&gt;"",$C1645&gt;=INDEX(Matches!$F$2:$F$201,MATCH($A1645&amp;"-5",Matches!$J$2:$J$201,0))),"",IF(AND(L1645=INDEX(Matches!$G$2:$G$201,MATCH($A1645&amp;"-5",Matches!$J$2:$J$201,0)),M1645=INDEX(Matches!$H$2:$H$201,MATCH($A1645&amp;"-5",Matches!$J$2:$J$201,0))),5,IF(SIGN(L1645-M1645)&lt;&gt;SIGN(INDEX(Matches!$G$2:$G$201,MATCH($A1645&amp;"-5",Matches!$J$2:$J$201,0))-INDEX(Matches!$H$2:$H$201,MATCH($A1645&amp;"-5",Matches!$J$2:$J$201,0))),0,IF(L1645-M1645=INDEX(Matches!$G$2:$G$201,MATCH($A1645&amp;"-5",Matches!$J$2:$J$201,0))-INDEX(Matches!$H$2:$H$201,MATCH($A1645&amp;"-5",Matches!$J$2:$J$201,0)),3,2))))),""))</f>
        <v/>
      </c>
      <c r="AC1645" s="12" t="str">
        <f aca="false">IF(OR($B1645="",N1645="",O1645=""),"",IFERROR(IF(OR(INDEX(Matches!$I$2:$I$201,MATCH($A1645&amp;"-6",Matches!$J$2:$J$201,0))="Void",INDEX(Matches!$G$2:$G$201,MATCH($A1645&amp;"-6",Matches!$J$2:$J$201,0))="",INDEX(Matches!$H$2:$H$201,MATCH($A1645&amp;"-6",Matches!$J$2:$J$201,0))=""),"",IF(AND($C1645&lt;&gt;"",INDEX(Matches!$F$2:$F$201,MATCH($A1645&amp;"-6",Matches!$J$2:$J$201,0))&lt;&gt;"",$C1645&gt;=INDEX(Matches!$F$2:$F$201,MATCH($A1645&amp;"-6",Matches!$J$2:$J$201,0))),"",IF(AND(N1645=INDEX(Matches!$G$2:$G$201,MATCH($A1645&amp;"-6",Matches!$J$2:$J$201,0)),O1645=INDEX(Matches!$H$2:$H$201,MATCH($A1645&amp;"-6",Matches!$J$2:$J$201,0))),5,IF(SIGN(N1645-O1645)&lt;&gt;SIGN(INDEX(Matches!$G$2:$G$201,MATCH($A1645&amp;"-6",Matches!$J$2:$J$201,0))-INDEX(Matches!$H$2:$H$201,MATCH($A1645&amp;"-6",Matches!$J$2:$J$201,0))),0,IF(N1645-O1645=INDEX(Matches!$G$2:$G$201,MATCH($A1645&amp;"-6",Matches!$J$2:$J$201,0))-INDEX(Matches!$H$2:$H$201,MATCH($A1645&amp;"-6",Matches!$J$2:$J$201,0)),3,2))))),""))</f>
        <v/>
      </c>
      <c r="AD1645" s="12" t="str">
        <f aca="false">IF(OR($B1645="",P1645="",Q1645=""),"",IFERROR(IF(OR(INDEX(Matches!$I$2:$I$201,MATCH($A1645&amp;"-7",Matches!$J$2:$J$201,0))="Void",INDEX(Matches!$G$2:$G$201,MATCH($A1645&amp;"-7",Matches!$J$2:$J$201,0))="",INDEX(Matches!$H$2:$H$201,MATCH($A1645&amp;"-7",Matches!$J$2:$J$201,0))=""),"",IF(AND($C1645&lt;&gt;"",INDEX(Matches!$F$2:$F$201,MATCH($A1645&amp;"-7",Matches!$J$2:$J$201,0))&lt;&gt;"",$C1645&gt;=INDEX(Matches!$F$2:$F$201,MATCH($A1645&amp;"-7",Matches!$J$2:$J$201,0))),"",IF(AND(P1645=INDEX(Matches!$G$2:$G$201,MATCH($A1645&amp;"-7",Matches!$J$2:$J$201,0)),Q1645=INDEX(Matches!$H$2:$H$201,MATCH($A1645&amp;"-7",Matches!$J$2:$J$201,0))),5,IF(SIGN(P1645-Q1645)&lt;&gt;SIGN(INDEX(Matches!$G$2:$G$201,MATCH($A1645&amp;"-7",Matches!$J$2:$J$201,0))-INDEX(Matches!$H$2:$H$201,MATCH($A1645&amp;"-7",Matches!$J$2:$J$201,0))),0,IF(P1645-Q1645=INDEX(Matches!$G$2:$G$201,MATCH($A1645&amp;"-7",Matches!$J$2:$J$201,0))-INDEX(Matches!$H$2:$H$201,MATCH($A1645&amp;"-7",Matches!$J$2:$J$201,0)),3,2))))),""))</f>
        <v/>
      </c>
      <c r="AE1645" s="12" t="str">
        <f aca="false">IF(OR($B1645="",R1645="",S1645=""),"",IFERROR(IF(OR(INDEX(Matches!$I$2:$I$201,MATCH($A1645&amp;"-8",Matches!$J$2:$J$201,0))="Void",INDEX(Matches!$G$2:$G$201,MATCH($A1645&amp;"-8",Matches!$J$2:$J$201,0))="",INDEX(Matches!$H$2:$H$201,MATCH($A1645&amp;"-8",Matches!$J$2:$J$201,0))=""),"",IF(AND($C1645&lt;&gt;"",INDEX(Matches!$F$2:$F$201,MATCH($A1645&amp;"-8",Matches!$J$2:$J$201,0))&lt;&gt;"",$C1645&gt;=INDEX(Matches!$F$2:$F$201,MATCH($A1645&amp;"-8",Matches!$J$2:$J$201,0))),"",IF(AND(R1645=INDEX(Matches!$G$2:$G$201,MATCH($A1645&amp;"-8",Matches!$J$2:$J$201,0)),S1645=INDEX(Matches!$H$2:$H$201,MATCH($A1645&amp;"-8",Matches!$J$2:$J$201,0))),5,IF(SIGN(R1645-S1645)&lt;&gt;SIGN(INDEX(Matches!$G$2:$G$201,MATCH($A1645&amp;"-8",Matches!$J$2:$J$201,0))-INDEX(Matches!$H$2:$H$201,MATCH($A1645&amp;"-8",Matches!$J$2:$J$201,0))),0,IF(R1645-S1645=INDEX(Matches!$G$2:$G$201,MATCH($A1645&amp;"-8",Matches!$J$2:$J$201,0))-INDEX(Matches!$H$2:$H$201,MATCH($A1645&amp;"-8",Matches!$J$2:$J$201,0)),3,2))))),""))</f>
        <v/>
      </c>
      <c r="AF1645" s="12" t="str">
        <f aca="false">IF(OR($B1645="",T1645="",U1645=""),"",IFERROR(IF(OR(INDEX(Matches!$I$2:$I$201,MATCH($A1645&amp;"-9",Matches!$J$2:$J$201,0))="Void",INDEX(Matches!$G$2:$G$201,MATCH($A1645&amp;"-9",Matches!$J$2:$J$201,0))="",INDEX(Matches!$H$2:$H$201,MATCH($A1645&amp;"-9",Matches!$J$2:$J$201,0))=""),"",IF(AND($C1645&lt;&gt;"",INDEX(Matches!$F$2:$F$201,MATCH($A1645&amp;"-9",Matches!$J$2:$J$201,0))&lt;&gt;"",$C1645&gt;=INDEX(Matches!$F$2:$F$201,MATCH($A1645&amp;"-9",Matches!$J$2:$J$201,0))),"",IF(AND(T1645=INDEX(Matches!$G$2:$G$201,MATCH($A1645&amp;"-9",Matches!$J$2:$J$201,0)),U1645=INDEX(Matches!$H$2:$H$201,MATCH($A1645&amp;"-9",Matches!$J$2:$J$201,0))),5,IF(SIGN(T1645-U1645)&lt;&gt;SIGN(INDEX(Matches!$G$2:$G$201,MATCH($A1645&amp;"-9",Matches!$J$2:$J$201,0))-INDEX(Matches!$H$2:$H$201,MATCH($A1645&amp;"-9",Matches!$J$2:$J$201,0))),0,IF(T1645-U1645=INDEX(Matches!$G$2:$G$201,MATCH($A1645&amp;"-9",Matches!$J$2:$J$201,0))-INDEX(Matches!$H$2:$H$201,MATCH($A1645&amp;"-9",Matches!$J$2:$J$201,0)),3,2))))),""))</f>
        <v/>
      </c>
      <c r="AG1645" s="12" t="str">
        <f aca="false">IF(OR($B1645="",V1645="",W1645=""),"",IFERROR(IF(OR(INDEX(Matches!$I$2:$I$201,MATCH($A1645&amp;"-10",Matches!$J$2:$J$201,0))="Void",INDEX(Matches!$G$2:$G$201,MATCH($A1645&amp;"-10",Matches!$J$2:$J$201,0))="",INDEX(Matches!$H$2:$H$201,MATCH($A1645&amp;"-10",Matches!$J$2:$J$201,0))=""),"",IF(AND($C1645&lt;&gt;"",INDEX(Matches!$F$2:$F$201,MATCH($A1645&amp;"-10",Matches!$J$2:$J$201,0))&lt;&gt;"",$C1645&gt;=INDEX(Matches!$F$2:$F$201,MATCH($A1645&amp;"-10",Matches!$J$2:$J$201,0))),"",IF(AND(V1645=INDEX(Matches!$G$2:$G$201,MATCH($A1645&amp;"-10",Matches!$J$2:$J$201,0)),W1645=INDEX(Matches!$H$2:$H$201,MATCH($A1645&amp;"-10",Matches!$J$2:$J$201,0))),5,IF(SIGN(V1645-W1645)&lt;&gt;SIGN(INDEX(Matches!$G$2:$G$201,MATCH($A1645&amp;"-10",Matches!$J$2:$J$201,0))-INDEX(Matches!$H$2:$H$201,MATCH($A1645&amp;"-10",Matches!$J$2:$J$201,0))),0,IF(V1645-W1645=INDEX(Matches!$G$2:$G$201,MATCH($A1645&amp;"-10",Matches!$J$2:$J$201,0))-INDEX(Matches!$H$2:$H$201,MATCH($A1645&amp;"-10",Matches!$J$2:$J$201,0)),3,2))))),""))</f>
        <v/>
      </c>
      <c r="AH1645" s="13" t="str">
        <f aca="false">IF($B1645="","",SUM(X1645:AG1645))</f>
        <v/>
      </c>
      <c r="AI1645" s="12" t="str">
        <f aca="false">IF($B1645="","",COUNTIF(X1645:AG1645,5))</f>
        <v/>
      </c>
      <c r="AJ1645" s="12" t="str">
        <f aca="false">IF($B1645="","",COUNTIF(X1645:AG1645,"&gt;=2"))</f>
        <v/>
      </c>
      <c r="AK1645" s="12" t="str">
        <f aca="false">IF($B1645="","",COUNT(X1645:AG1645))</f>
        <v/>
      </c>
    </row>
    <row r="1646" customFormat="false" ht="15" hidden="false" customHeight="false" outlineLevel="0" collapsed="false">
      <c r="A1646" s="7"/>
      <c r="B1646" s="7"/>
      <c r="C1646" s="11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12" t="str">
        <f aca="false">IF(OR($B1646="",D1646="",E1646=""),"",IFERROR(IF(OR(INDEX(Matches!$I$2:$I$201,MATCH($A1646&amp;"-1",Matches!$J$2:$J$201,0))="Void",INDEX(Matches!$G$2:$G$201,MATCH($A1646&amp;"-1",Matches!$J$2:$J$201,0))="",INDEX(Matches!$H$2:$H$201,MATCH($A1646&amp;"-1",Matches!$J$2:$J$201,0))=""),"",IF(AND($C1646&lt;&gt;"",INDEX(Matches!$F$2:$F$201,MATCH($A1646&amp;"-1",Matches!$J$2:$J$201,0))&lt;&gt;"",$C1646&gt;=INDEX(Matches!$F$2:$F$201,MATCH($A1646&amp;"-1",Matches!$J$2:$J$201,0))),"",IF(AND(D1646=INDEX(Matches!$G$2:$G$201,MATCH($A1646&amp;"-1",Matches!$J$2:$J$201,0)),E1646=INDEX(Matches!$H$2:$H$201,MATCH($A1646&amp;"-1",Matches!$J$2:$J$201,0))),5,IF(SIGN(D1646-E1646)&lt;&gt;SIGN(INDEX(Matches!$G$2:$G$201,MATCH($A1646&amp;"-1",Matches!$J$2:$J$201,0))-INDEX(Matches!$H$2:$H$201,MATCH($A1646&amp;"-1",Matches!$J$2:$J$201,0))),0,IF(D1646-E1646=INDEX(Matches!$G$2:$G$201,MATCH($A1646&amp;"-1",Matches!$J$2:$J$201,0))-INDEX(Matches!$H$2:$H$201,MATCH($A1646&amp;"-1",Matches!$J$2:$J$201,0)),3,2))))),""))</f>
        <v/>
      </c>
      <c r="Y1646" s="12" t="str">
        <f aca="false">IF(OR($B1646="",F1646="",G1646=""),"",IFERROR(IF(OR(INDEX(Matches!$I$2:$I$201,MATCH($A1646&amp;"-2",Matches!$J$2:$J$201,0))="Void",INDEX(Matches!$G$2:$G$201,MATCH($A1646&amp;"-2",Matches!$J$2:$J$201,0))="",INDEX(Matches!$H$2:$H$201,MATCH($A1646&amp;"-2",Matches!$J$2:$J$201,0))=""),"",IF(AND($C1646&lt;&gt;"",INDEX(Matches!$F$2:$F$201,MATCH($A1646&amp;"-2",Matches!$J$2:$J$201,0))&lt;&gt;"",$C1646&gt;=INDEX(Matches!$F$2:$F$201,MATCH($A1646&amp;"-2",Matches!$J$2:$J$201,0))),"",IF(AND(F1646=INDEX(Matches!$G$2:$G$201,MATCH($A1646&amp;"-2",Matches!$J$2:$J$201,0)),G1646=INDEX(Matches!$H$2:$H$201,MATCH($A1646&amp;"-2",Matches!$J$2:$J$201,0))),5,IF(SIGN(F1646-G1646)&lt;&gt;SIGN(INDEX(Matches!$G$2:$G$201,MATCH($A1646&amp;"-2",Matches!$J$2:$J$201,0))-INDEX(Matches!$H$2:$H$201,MATCH($A1646&amp;"-2",Matches!$J$2:$J$201,0))),0,IF(F1646-G1646=INDEX(Matches!$G$2:$G$201,MATCH($A1646&amp;"-2",Matches!$J$2:$J$201,0))-INDEX(Matches!$H$2:$H$201,MATCH($A1646&amp;"-2",Matches!$J$2:$J$201,0)),3,2))))),""))</f>
        <v/>
      </c>
      <c r="Z1646" s="12" t="str">
        <f aca="false">IF(OR($B1646="",H1646="",I1646=""),"",IFERROR(IF(OR(INDEX(Matches!$I$2:$I$201,MATCH($A1646&amp;"-3",Matches!$J$2:$J$201,0))="Void",INDEX(Matches!$G$2:$G$201,MATCH($A1646&amp;"-3",Matches!$J$2:$J$201,0))="",INDEX(Matches!$H$2:$H$201,MATCH($A1646&amp;"-3",Matches!$J$2:$J$201,0))=""),"",IF(AND($C1646&lt;&gt;"",INDEX(Matches!$F$2:$F$201,MATCH($A1646&amp;"-3",Matches!$J$2:$J$201,0))&lt;&gt;"",$C1646&gt;=INDEX(Matches!$F$2:$F$201,MATCH($A1646&amp;"-3",Matches!$J$2:$J$201,0))),"",IF(AND(H1646=INDEX(Matches!$G$2:$G$201,MATCH($A1646&amp;"-3",Matches!$J$2:$J$201,0)),I1646=INDEX(Matches!$H$2:$H$201,MATCH($A1646&amp;"-3",Matches!$J$2:$J$201,0))),5,IF(SIGN(H1646-I1646)&lt;&gt;SIGN(INDEX(Matches!$G$2:$G$201,MATCH($A1646&amp;"-3",Matches!$J$2:$J$201,0))-INDEX(Matches!$H$2:$H$201,MATCH($A1646&amp;"-3",Matches!$J$2:$J$201,0))),0,IF(H1646-I1646=INDEX(Matches!$G$2:$G$201,MATCH($A1646&amp;"-3",Matches!$J$2:$J$201,0))-INDEX(Matches!$H$2:$H$201,MATCH($A1646&amp;"-3",Matches!$J$2:$J$201,0)),3,2))))),""))</f>
        <v/>
      </c>
      <c r="AA1646" s="12" t="str">
        <f aca="false">IF(OR($B1646="",J1646="",K1646=""),"",IFERROR(IF(OR(INDEX(Matches!$I$2:$I$201,MATCH($A1646&amp;"-4",Matches!$J$2:$J$201,0))="Void",INDEX(Matches!$G$2:$G$201,MATCH($A1646&amp;"-4",Matches!$J$2:$J$201,0))="",INDEX(Matches!$H$2:$H$201,MATCH($A1646&amp;"-4",Matches!$J$2:$J$201,0))=""),"",IF(AND($C1646&lt;&gt;"",INDEX(Matches!$F$2:$F$201,MATCH($A1646&amp;"-4",Matches!$J$2:$J$201,0))&lt;&gt;"",$C1646&gt;=INDEX(Matches!$F$2:$F$201,MATCH($A1646&amp;"-4",Matches!$J$2:$J$201,0))),"",IF(AND(J1646=INDEX(Matches!$G$2:$G$201,MATCH($A1646&amp;"-4",Matches!$J$2:$J$201,0)),K1646=INDEX(Matches!$H$2:$H$201,MATCH($A1646&amp;"-4",Matches!$J$2:$J$201,0))),5,IF(SIGN(J1646-K1646)&lt;&gt;SIGN(INDEX(Matches!$G$2:$G$201,MATCH($A1646&amp;"-4",Matches!$J$2:$J$201,0))-INDEX(Matches!$H$2:$H$201,MATCH($A1646&amp;"-4",Matches!$J$2:$J$201,0))),0,IF(J1646-K1646=INDEX(Matches!$G$2:$G$201,MATCH($A1646&amp;"-4",Matches!$J$2:$J$201,0))-INDEX(Matches!$H$2:$H$201,MATCH($A1646&amp;"-4",Matches!$J$2:$J$201,0)),3,2))))),""))</f>
        <v/>
      </c>
      <c r="AB1646" s="12" t="str">
        <f aca="false">IF(OR($B1646="",L1646="",M1646=""),"",IFERROR(IF(OR(INDEX(Matches!$I$2:$I$201,MATCH($A1646&amp;"-5",Matches!$J$2:$J$201,0))="Void",INDEX(Matches!$G$2:$G$201,MATCH($A1646&amp;"-5",Matches!$J$2:$J$201,0))="",INDEX(Matches!$H$2:$H$201,MATCH($A1646&amp;"-5",Matches!$J$2:$J$201,0))=""),"",IF(AND($C1646&lt;&gt;"",INDEX(Matches!$F$2:$F$201,MATCH($A1646&amp;"-5",Matches!$J$2:$J$201,0))&lt;&gt;"",$C1646&gt;=INDEX(Matches!$F$2:$F$201,MATCH($A1646&amp;"-5",Matches!$J$2:$J$201,0))),"",IF(AND(L1646=INDEX(Matches!$G$2:$G$201,MATCH($A1646&amp;"-5",Matches!$J$2:$J$201,0)),M1646=INDEX(Matches!$H$2:$H$201,MATCH($A1646&amp;"-5",Matches!$J$2:$J$201,0))),5,IF(SIGN(L1646-M1646)&lt;&gt;SIGN(INDEX(Matches!$G$2:$G$201,MATCH($A1646&amp;"-5",Matches!$J$2:$J$201,0))-INDEX(Matches!$H$2:$H$201,MATCH($A1646&amp;"-5",Matches!$J$2:$J$201,0))),0,IF(L1646-M1646=INDEX(Matches!$G$2:$G$201,MATCH($A1646&amp;"-5",Matches!$J$2:$J$201,0))-INDEX(Matches!$H$2:$H$201,MATCH($A1646&amp;"-5",Matches!$J$2:$J$201,0)),3,2))))),""))</f>
        <v/>
      </c>
      <c r="AC1646" s="12" t="str">
        <f aca="false">IF(OR($B1646="",N1646="",O1646=""),"",IFERROR(IF(OR(INDEX(Matches!$I$2:$I$201,MATCH($A1646&amp;"-6",Matches!$J$2:$J$201,0))="Void",INDEX(Matches!$G$2:$G$201,MATCH($A1646&amp;"-6",Matches!$J$2:$J$201,0))="",INDEX(Matches!$H$2:$H$201,MATCH($A1646&amp;"-6",Matches!$J$2:$J$201,0))=""),"",IF(AND($C1646&lt;&gt;"",INDEX(Matches!$F$2:$F$201,MATCH($A1646&amp;"-6",Matches!$J$2:$J$201,0))&lt;&gt;"",$C1646&gt;=INDEX(Matches!$F$2:$F$201,MATCH($A1646&amp;"-6",Matches!$J$2:$J$201,0))),"",IF(AND(N1646=INDEX(Matches!$G$2:$G$201,MATCH($A1646&amp;"-6",Matches!$J$2:$J$201,0)),O1646=INDEX(Matches!$H$2:$H$201,MATCH($A1646&amp;"-6",Matches!$J$2:$J$201,0))),5,IF(SIGN(N1646-O1646)&lt;&gt;SIGN(INDEX(Matches!$G$2:$G$201,MATCH($A1646&amp;"-6",Matches!$J$2:$J$201,0))-INDEX(Matches!$H$2:$H$201,MATCH($A1646&amp;"-6",Matches!$J$2:$J$201,0))),0,IF(N1646-O1646=INDEX(Matches!$G$2:$G$201,MATCH($A1646&amp;"-6",Matches!$J$2:$J$201,0))-INDEX(Matches!$H$2:$H$201,MATCH($A1646&amp;"-6",Matches!$J$2:$J$201,0)),3,2))))),""))</f>
        <v/>
      </c>
      <c r="AD1646" s="12" t="str">
        <f aca="false">IF(OR($B1646="",P1646="",Q1646=""),"",IFERROR(IF(OR(INDEX(Matches!$I$2:$I$201,MATCH($A1646&amp;"-7",Matches!$J$2:$J$201,0))="Void",INDEX(Matches!$G$2:$G$201,MATCH($A1646&amp;"-7",Matches!$J$2:$J$201,0))="",INDEX(Matches!$H$2:$H$201,MATCH($A1646&amp;"-7",Matches!$J$2:$J$201,0))=""),"",IF(AND($C1646&lt;&gt;"",INDEX(Matches!$F$2:$F$201,MATCH($A1646&amp;"-7",Matches!$J$2:$J$201,0))&lt;&gt;"",$C1646&gt;=INDEX(Matches!$F$2:$F$201,MATCH($A1646&amp;"-7",Matches!$J$2:$J$201,0))),"",IF(AND(P1646=INDEX(Matches!$G$2:$G$201,MATCH($A1646&amp;"-7",Matches!$J$2:$J$201,0)),Q1646=INDEX(Matches!$H$2:$H$201,MATCH($A1646&amp;"-7",Matches!$J$2:$J$201,0))),5,IF(SIGN(P1646-Q1646)&lt;&gt;SIGN(INDEX(Matches!$G$2:$G$201,MATCH($A1646&amp;"-7",Matches!$J$2:$J$201,0))-INDEX(Matches!$H$2:$H$201,MATCH($A1646&amp;"-7",Matches!$J$2:$J$201,0))),0,IF(P1646-Q1646=INDEX(Matches!$G$2:$G$201,MATCH($A1646&amp;"-7",Matches!$J$2:$J$201,0))-INDEX(Matches!$H$2:$H$201,MATCH($A1646&amp;"-7",Matches!$J$2:$J$201,0)),3,2))))),""))</f>
        <v/>
      </c>
      <c r="AE1646" s="12" t="str">
        <f aca="false">IF(OR($B1646="",R1646="",S1646=""),"",IFERROR(IF(OR(INDEX(Matches!$I$2:$I$201,MATCH($A1646&amp;"-8",Matches!$J$2:$J$201,0))="Void",INDEX(Matches!$G$2:$G$201,MATCH($A1646&amp;"-8",Matches!$J$2:$J$201,0))="",INDEX(Matches!$H$2:$H$201,MATCH($A1646&amp;"-8",Matches!$J$2:$J$201,0))=""),"",IF(AND($C1646&lt;&gt;"",INDEX(Matches!$F$2:$F$201,MATCH($A1646&amp;"-8",Matches!$J$2:$J$201,0))&lt;&gt;"",$C1646&gt;=INDEX(Matches!$F$2:$F$201,MATCH($A1646&amp;"-8",Matches!$J$2:$J$201,0))),"",IF(AND(R1646=INDEX(Matches!$G$2:$G$201,MATCH($A1646&amp;"-8",Matches!$J$2:$J$201,0)),S1646=INDEX(Matches!$H$2:$H$201,MATCH($A1646&amp;"-8",Matches!$J$2:$J$201,0))),5,IF(SIGN(R1646-S1646)&lt;&gt;SIGN(INDEX(Matches!$G$2:$G$201,MATCH($A1646&amp;"-8",Matches!$J$2:$J$201,0))-INDEX(Matches!$H$2:$H$201,MATCH($A1646&amp;"-8",Matches!$J$2:$J$201,0))),0,IF(R1646-S1646=INDEX(Matches!$G$2:$G$201,MATCH($A1646&amp;"-8",Matches!$J$2:$J$201,0))-INDEX(Matches!$H$2:$H$201,MATCH($A1646&amp;"-8",Matches!$J$2:$J$201,0)),3,2))))),""))</f>
        <v/>
      </c>
      <c r="AF1646" s="12" t="str">
        <f aca="false">IF(OR($B1646="",T1646="",U1646=""),"",IFERROR(IF(OR(INDEX(Matches!$I$2:$I$201,MATCH($A1646&amp;"-9",Matches!$J$2:$J$201,0))="Void",INDEX(Matches!$G$2:$G$201,MATCH($A1646&amp;"-9",Matches!$J$2:$J$201,0))="",INDEX(Matches!$H$2:$H$201,MATCH($A1646&amp;"-9",Matches!$J$2:$J$201,0))=""),"",IF(AND($C1646&lt;&gt;"",INDEX(Matches!$F$2:$F$201,MATCH($A1646&amp;"-9",Matches!$J$2:$J$201,0))&lt;&gt;"",$C1646&gt;=INDEX(Matches!$F$2:$F$201,MATCH($A1646&amp;"-9",Matches!$J$2:$J$201,0))),"",IF(AND(T1646=INDEX(Matches!$G$2:$G$201,MATCH($A1646&amp;"-9",Matches!$J$2:$J$201,0)),U1646=INDEX(Matches!$H$2:$H$201,MATCH($A1646&amp;"-9",Matches!$J$2:$J$201,0))),5,IF(SIGN(T1646-U1646)&lt;&gt;SIGN(INDEX(Matches!$G$2:$G$201,MATCH($A1646&amp;"-9",Matches!$J$2:$J$201,0))-INDEX(Matches!$H$2:$H$201,MATCH($A1646&amp;"-9",Matches!$J$2:$J$201,0))),0,IF(T1646-U1646=INDEX(Matches!$G$2:$G$201,MATCH($A1646&amp;"-9",Matches!$J$2:$J$201,0))-INDEX(Matches!$H$2:$H$201,MATCH($A1646&amp;"-9",Matches!$J$2:$J$201,0)),3,2))))),""))</f>
        <v/>
      </c>
      <c r="AG1646" s="12" t="str">
        <f aca="false">IF(OR($B1646="",V1646="",W1646=""),"",IFERROR(IF(OR(INDEX(Matches!$I$2:$I$201,MATCH($A1646&amp;"-10",Matches!$J$2:$J$201,0))="Void",INDEX(Matches!$G$2:$G$201,MATCH($A1646&amp;"-10",Matches!$J$2:$J$201,0))="",INDEX(Matches!$H$2:$H$201,MATCH($A1646&amp;"-10",Matches!$J$2:$J$201,0))=""),"",IF(AND($C1646&lt;&gt;"",INDEX(Matches!$F$2:$F$201,MATCH($A1646&amp;"-10",Matches!$J$2:$J$201,0))&lt;&gt;"",$C1646&gt;=INDEX(Matches!$F$2:$F$201,MATCH($A1646&amp;"-10",Matches!$J$2:$J$201,0))),"",IF(AND(V1646=INDEX(Matches!$G$2:$G$201,MATCH($A1646&amp;"-10",Matches!$J$2:$J$201,0)),W1646=INDEX(Matches!$H$2:$H$201,MATCH($A1646&amp;"-10",Matches!$J$2:$J$201,0))),5,IF(SIGN(V1646-W1646)&lt;&gt;SIGN(INDEX(Matches!$G$2:$G$201,MATCH($A1646&amp;"-10",Matches!$J$2:$J$201,0))-INDEX(Matches!$H$2:$H$201,MATCH($A1646&amp;"-10",Matches!$J$2:$J$201,0))),0,IF(V1646-W1646=INDEX(Matches!$G$2:$G$201,MATCH($A1646&amp;"-10",Matches!$J$2:$J$201,0))-INDEX(Matches!$H$2:$H$201,MATCH($A1646&amp;"-10",Matches!$J$2:$J$201,0)),3,2))))),""))</f>
        <v/>
      </c>
      <c r="AH1646" s="13" t="str">
        <f aca="false">IF($B1646="","",SUM(X1646:AG1646))</f>
        <v/>
      </c>
      <c r="AI1646" s="12" t="str">
        <f aca="false">IF($B1646="","",COUNTIF(X1646:AG1646,5))</f>
        <v/>
      </c>
      <c r="AJ1646" s="12" t="str">
        <f aca="false">IF($B1646="","",COUNTIF(X1646:AG1646,"&gt;=2"))</f>
        <v/>
      </c>
      <c r="AK1646" s="12" t="str">
        <f aca="false">IF($B1646="","",COUNT(X1646:AG1646))</f>
        <v/>
      </c>
    </row>
    <row r="1647" customFormat="false" ht="15" hidden="false" customHeight="false" outlineLevel="0" collapsed="false">
      <c r="A1647" s="7"/>
      <c r="B1647" s="7"/>
      <c r="C1647" s="11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12" t="str">
        <f aca="false">IF(OR($B1647="",D1647="",E1647=""),"",IFERROR(IF(OR(INDEX(Matches!$I$2:$I$201,MATCH($A1647&amp;"-1",Matches!$J$2:$J$201,0))="Void",INDEX(Matches!$G$2:$G$201,MATCH($A1647&amp;"-1",Matches!$J$2:$J$201,0))="",INDEX(Matches!$H$2:$H$201,MATCH($A1647&amp;"-1",Matches!$J$2:$J$201,0))=""),"",IF(AND($C1647&lt;&gt;"",INDEX(Matches!$F$2:$F$201,MATCH($A1647&amp;"-1",Matches!$J$2:$J$201,0))&lt;&gt;"",$C1647&gt;=INDEX(Matches!$F$2:$F$201,MATCH($A1647&amp;"-1",Matches!$J$2:$J$201,0))),"",IF(AND(D1647=INDEX(Matches!$G$2:$G$201,MATCH($A1647&amp;"-1",Matches!$J$2:$J$201,0)),E1647=INDEX(Matches!$H$2:$H$201,MATCH($A1647&amp;"-1",Matches!$J$2:$J$201,0))),5,IF(SIGN(D1647-E1647)&lt;&gt;SIGN(INDEX(Matches!$G$2:$G$201,MATCH($A1647&amp;"-1",Matches!$J$2:$J$201,0))-INDEX(Matches!$H$2:$H$201,MATCH($A1647&amp;"-1",Matches!$J$2:$J$201,0))),0,IF(D1647-E1647=INDEX(Matches!$G$2:$G$201,MATCH($A1647&amp;"-1",Matches!$J$2:$J$201,0))-INDEX(Matches!$H$2:$H$201,MATCH($A1647&amp;"-1",Matches!$J$2:$J$201,0)),3,2))))),""))</f>
        <v/>
      </c>
      <c r="Y1647" s="12" t="str">
        <f aca="false">IF(OR($B1647="",F1647="",G1647=""),"",IFERROR(IF(OR(INDEX(Matches!$I$2:$I$201,MATCH($A1647&amp;"-2",Matches!$J$2:$J$201,0))="Void",INDEX(Matches!$G$2:$G$201,MATCH($A1647&amp;"-2",Matches!$J$2:$J$201,0))="",INDEX(Matches!$H$2:$H$201,MATCH($A1647&amp;"-2",Matches!$J$2:$J$201,0))=""),"",IF(AND($C1647&lt;&gt;"",INDEX(Matches!$F$2:$F$201,MATCH($A1647&amp;"-2",Matches!$J$2:$J$201,0))&lt;&gt;"",$C1647&gt;=INDEX(Matches!$F$2:$F$201,MATCH($A1647&amp;"-2",Matches!$J$2:$J$201,0))),"",IF(AND(F1647=INDEX(Matches!$G$2:$G$201,MATCH($A1647&amp;"-2",Matches!$J$2:$J$201,0)),G1647=INDEX(Matches!$H$2:$H$201,MATCH($A1647&amp;"-2",Matches!$J$2:$J$201,0))),5,IF(SIGN(F1647-G1647)&lt;&gt;SIGN(INDEX(Matches!$G$2:$G$201,MATCH($A1647&amp;"-2",Matches!$J$2:$J$201,0))-INDEX(Matches!$H$2:$H$201,MATCH($A1647&amp;"-2",Matches!$J$2:$J$201,0))),0,IF(F1647-G1647=INDEX(Matches!$G$2:$G$201,MATCH($A1647&amp;"-2",Matches!$J$2:$J$201,0))-INDEX(Matches!$H$2:$H$201,MATCH($A1647&amp;"-2",Matches!$J$2:$J$201,0)),3,2))))),""))</f>
        <v/>
      </c>
      <c r="Z1647" s="12" t="str">
        <f aca="false">IF(OR($B1647="",H1647="",I1647=""),"",IFERROR(IF(OR(INDEX(Matches!$I$2:$I$201,MATCH($A1647&amp;"-3",Matches!$J$2:$J$201,0))="Void",INDEX(Matches!$G$2:$G$201,MATCH($A1647&amp;"-3",Matches!$J$2:$J$201,0))="",INDEX(Matches!$H$2:$H$201,MATCH($A1647&amp;"-3",Matches!$J$2:$J$201,0))=""),"",IF(AND($C1647&lt;&gt;"",INDEX(Matches!$F$2:$F$201,MATCH($A1647&amp;"-3",Matches!$J$2:$J$201,0))&lt;&gt;"",$C1647&gt;=INDEX(Matches!$F$2:$F$201,MATCH($A1647&amp;"-3",Matches!$J$2:$J$201,0))),"",IF(AND(H1647=INDEX(Matches!$G$2:$G$201,MATCH($A1647&amp;"-3",Matches!$J$2:$J$201,0)),I1647=INDEX(Matches!$H$2:$H$201,MATCH($A1647&amp;"-3",Matches!$J$2:$J$201,0))),5,IF(SIGN(H1647-I1647)&lt;&gt;SIGN(INDEX(Matches!$G$2:$G$201,MATCH($A1647&amp;"-3",Matches!$J$2:$J$201,0))-INDEX(Matches!$H$2:$H$201,MATCH($A1647&amp;"-3",Matches!$J$2:$J$201,0))),0,IF(H1647-I1647=INDEX(Matches!$G$2:$G$201,MATCH($A1647&amp;"-3",Matches!$J$2:$J$201,0))-INDEX(Matches!$H$2:$H$201,MATCH($A1647&amp;"-3",Matches!$J$2:$J$201,0)),3,2))))),""))</f>
        <v/>
      </c>
      <c r="AA1647" s="12" t="str">
        <f aca="false">IF(OR($B1647="",J1647="",K1647=""),"",IFERROR(IF(OR(INDEX(Matches!$I$2:$I$201,MATCH($A1647&amp;"-4",Matches!$J$2:$J$201,0))="Void",INDEX(Matches!$G$2:$G$201,MATCH($A1647&amp;"-4",Matches!$J$2:$J$201,0))="",INDEX(Matches!$H$2:$H$201,MATCH($A1647&amp;"-4",Matches!$J$2:$J$201,0))=""),"",IF(AND($C1647&lt;&gt;"",INDEX(Matches!$F$2:$F$201,MATCH($A1647&amp;"-4",Matches!$J$2:$J$201,0))&lt;&gt;"",$C1647&gt;=INDEX(Matches!$F$2:$F$201,MATCH($A1647&amp;"-4",Matches!$J$2:$J$201,0))),"",IF(AND(J1647=INDEX(Matches!$G$2:$G$201,MATCH($A1647&amp;"-4",Matches!$J$2:$J$201,0)),K1647=INDEX(Matches!$H$2:$H$201,MATCH($A1647&amp;"-4",Matches!$J$2:$J$201,0))),5,IF(SIGN(J1647-K1647)&lt;&gt;SIGN(INDEX(Matches!$G$2:$G$201,MATCH($A1647&amp;"-4",Matches!$J$2:$J$201,0))-INDEX(Matches!$H$2:$H$201,MATCH($A1647&amp;"-4",Matches!$J$2:$J$201,0))),0,IF(J1647-K1647=INDEX(Matches!$G$2:$G$201,MATCH($A1647&amp;"-4",Matches!$J$2:$J$201,0))-INDEX(Matches!$H$2:$H$201,MATCH($A1647&amp;"-4",Matches!$J$2:$J$201,0)),3,2))))),""))</f>
        <v/>
      </c>
      <c r="AB1647" s="12" t="str">
        <f aca="false">IF(OR($B1647="",L1647="",M1647=""),"",IFERROR(IF(OR(INDEX(Matches!$I$2:$I$201,MATCH($A1647&amp;"-5",Matches!$J$2:$J$201,0))="Void",INDEX(Matches!$G$2:$G$201,MATCH($A1647&amp;"-5",Matches!$J$2:$J$201,0))="",INDEX(Matches!$H$2:$H$201,MATCH($A1647&amp;"-5",Matches!$J$2:$J$201,0))=""),"",IF(AND($C1647&lt;&gt;"",INDEX(Matches!$F$2:$F$201,MATCH($A1647&amp;"-5",Matches!$J$2:$J$201,0))&lt;&gt;"",$C1647&gt;=INDEX(Matches!$F$2:$F$201,MATCH($A1647&amp;"-5",Matches!$J$2:$J$201,0))),"",IF(AND(L1647=INDEX(Matches!$G$2:$G$201,MATCH($A1647&amp;"-5",Matches!$J$2:$J$201,0)),M1647=INDEX(Matches!$H$2:$H$201,MATCH($A1647&amp;"-5",Matches!$J$2:$J$201,0))),5,IF(SIGN(L1647-M1647)&lt;&gt;SIGN(INDEX(Matches!$G$2:$G$201,MATCH($A1647&amp;"-5",Matches!$J$2:$J$201,0))-INDEX(Matches!$H$2:$H$201,MATCH($A1647&amp;"-5",Matches!$J$2:$J$201,0))),0,IF(L1647-M1647=INDEX(Matches!$G$2:$G$201,MATCH($A1647&amp;"-5",Matches!$J$2:$J$201,0))-INDEX(Matches!$H$2:$H$201,MATCH($A1647&amp;"-5",Matches!$J$2:$J$201,0)),3,2))))),""))</f>
        <v/>
      </c>
      <c r="AC1647" s="12" t="str">
        <f aca="false">IF(OR($B1647="",N1647="",O1647=""),"",IFERROR(IF(OR(INDEX(Matches!$I$2:$I$201,MATCH($A1647&amp;"-6",Matches!$J$2:$J$201,0))="Void",INDEX(Matches!$G$2:$G$201,MATCH($A1647&amp;"-6",Matches!$J$2:$J$201,0))="",INDEX(Matches!$H$2:$H$201,MATCH($A1647&amp;"-6",Matches!$J$2:$J$201,0))=""),"",IF(AND($C1647&lt;&gt;"",INDEX(Matches!$F$2:$F$201,MATCH($A1647&amp;"-6",Matches!$J$2:$J$201,0))&lt;&gt;"",$C1647&gt;=INDEX(Matches!$F$2:$F$201,MATCH($A1647&amp;"-6",Matches!$J$2:$J$201,0))),"",IF(AND(N1647=INDEX(Matches!$G$2:$G$201,MATCH($A1647&amp;"-6",Matches!$J$2:$J$201,0)),O1647=INDEX(Matches!$H$2:$H$201,MATCH($A1647&amp;"-6",Matches!$J$2:$J$201,0))),5,IF(SIGN(N1647-O1647)&lt;&gt;SIGN(INDEX(Matches!$G$2:$G$201,MATCH($A1647&amp;"-6",Matches!$J$2:$J$201,0))-INDEX(Matches!$H$2:$H$201,MATCH($A1647&amp;"-6",Matches!$J$2:$J$201,0))),0,IF(N1647-O1647=INDEX(Matches!$G$2:$G$201,MATCH($A1647&amp;"-6",Matches!$J$2:$J$201,0))-INDEX(Matches!$H$2:$H$201,MATCH($A1647&amp;"-6",Matches!$J$2:$J$201,0)),3,2))))),""))</f>
        <v/>
      </c>
      <c r="AD1647" s="12" t="str">
        <f aca="false">IF(OR($B1647="",P1647="",Q1647=""),"",IFERROR(IF(OR(INDEX(Matches!$I$2:$I$201,MATCH($A1647&amp;"-7",Matches!$J$2:$J$201,0))="Void",INDEX(Matches!$G$2:$G$201,MATCH($A1647&amp;"-7",Matches!$J$2:$J$201,0))="",INDEX(Matches!$H$2:$H$201,MATCH($A1647&amp;"-7",Matches!$J$2:$J$201,0))=""),"",IF(AND($C1647&lt;&gt;"",INDEX(Matches!$F$2:$F$201,MATCH($A1647&amp;"-7",Matches!$J$2:$J$201,0))&lt;&gt;"",$C1647&gt;=INDEX(Matches!$F$2:$F$201,MATCH($A1647&amp;"-7",Matches!$J$2:$J$201,0))),"",IF(AND(P1647=INDEX(Matches!$G$2:$G$201,MATCH($A1647&amp;"-7",Matches!$J$2:$J$201,0)),Q1647=INDEX(Matches!$H$2:$H$201,MATCH($A1647&amp;"-7",Matches!$J$2:$J$201,0))),5,IF(SIGN(P1647-Q1647)&lt;&gt;SIGN(INDEX(Matches!$G$2:$G$201,MATCH($A1647&amp;"-7",Matches!$J$2:$J$201,0))-INDEX(Matches!$H$2:$H$201,MATCH($A1647&amp;"-7",Matches!$J$2:$J$201,0))),0,IF(P1647-Q1647=INDEX(Matches!$G$2:$G$201,MATCH($A1647&amp;"-7",Matches!$J$2:$J$201,0))-INDEX(Matches!$H$2:$H$201,MATCH($A1647&amp;"-7",Matches!$J$2:$J$201,0)),3,2))))),""))</f>
        <v/>
      </c>
      <c r="AE1647" s="12" t="str">
        <f aca="false">IF(OR($B1647="",R1647="",S1647=""),"",IFERROR(IF(OR(INDEX(Matches!$I$2:$I$201,MATCH($A1647&amp;"-8",Matches!$J$2:$J$201,0))="Void",INDEX(Matches!$G$2:$G$201,MATCH($A1647&amp;"-8",Matches!$J$2:$J$201,0))="",INDEX(Matches!$H$2:$H$201,MATCH($A1647&amp;"-8",Matches!$J$2:$J$201,0))=""),"",IF(AND($C1647&lt;&gt;"",INDEX(Matches!$F$2:$F$201,MATCH($A1647&amp;"-8",Matches!$J$2:$J$201,0))&lt;&gt;"",$C1647&gt;=INDEX(Matches!$F$2:$F$201,MATCH($A1647&amp;"-8",Matches!$J$2:$J$201,0))),"",IF(AND(R1647=INDEX(Matches!$G$2:$G$201,MATCH($A1647&amp;"-8",Matches!$J$2:$J$201,0)),S1647=INDEX(Matches!$H$2:$H$201,MATCH($A1647&amp;"-8",Matches!$J$2:$J$201,0))),5,IF(SIGN(R1647-S1647)&lt;&gt;SIGN(INDEX(Matches!$G$2:$G$201,MATCH($A1647&amp;"-8",Matches!$J$2:$J$201,0))-INDEX(Matches!$H$2:$H$201,MATCH($A1647&amp;"-8",Matches!$J$2:$J$201,0))),0,IF(R1647-S1647=INDEX(Matches!$G$2:$G$201,MATCH($A1647&amp;"-8",Matches!$J$2:$J$201,0))-INDEX(Matches!$H$2:$H$201,MATCH($A1647&amp;"-8",Matches!$J$2:$J$201,0)),3,2))))),""))</f>
        <v/>
      </c>
      <c r="AF1647" s="12" t="str">
        <f aca="false">IF(OR($B1647="",T1647="",U1647=""),"",IFERROR(IF(OR(INDEX(Matches!$I$2:$I$201,MATCH($A1647&amp;"-9",Matches!$J$2:$J$201,0))="Void",INDEX(Matches!$G$2:$G$201,MATCH($A1647&amp;"-9",Matches!$J$2:$J$201,0))="",INDEX(Matches!$H$2:$H$201,MATCH($A1647&amp;"-9",Matches!$J$2:$J$201,0))=""),"",IF(AND($C1647&lt;&gt;"",INDEX(Matches!$F$2:$F$201,MATCH($A1647&amp;"-9",Matches!$J$2:$J$201,0))&lt;&gt;"",$C1647&gt;=INDEX(Matches!$F$2:$F$201,MATCH($A1647&amp;"-9",Matches!$J$2:$J$201,0))),"",IF(AND(T1647=INDEX(Matches!$G$2:$G$201,MATCH($A1647&amp;"-9",Matches!$J$2:$J$201,0)),U1647=INDEX(Matches!$H$2:$H$201,MATCH($A1647&amp;"-9",Matches!$J$2:$J$201,0))),5,IF(SIGN(T1647-U1647)&lt;&gt;SIGN(INDEX(Matches!$G$2:$G$201,MATCH($A1647&amp;"-9",Matches!$J$2:$J$201,0))-INDEX(Matches!$H$2:$H$201,MATCH($A1647&amp;"-9",Matches!$J$2:$J$201,0))),0,IF(T1647-U1647=INDEX(Matches!$G$2:$G$201,MATCH($A1647&amp;"-9",Matches!$J$2:$J$201,0))-INDEX(Matches!$H$2:$H$201,MATCH($A1647&amp;"-9",Matches!$J$2:$J$201,0)),3,2))))),""))</f>
        <v/>
      </c>
      <c r="AG1647" s="12" t="str">
        <f aca="false">IF(OR($B1647="",V1647="",W1647=""),"",IFERROR(IF(OR(INDEX(Matches!$I$2:$I$201,MATCH($A1647&amp;"-10",Matches!$J$2:$J$201,0))="Void",INDEX(Matches!$G$2:$G$201,MATCH($A1647&amp;"-10",Matches!$J$2:$J$201,0))="",INDEX(Matches!$H$2:$H$201,MATCH($A1647&amp;"-10",Matches!$J$2:$J$201,0))=""),"",IF(AND($C1647&lt;&gt;"",INDEX(Matches!$F$2:$F$201,MATCH($A1647&amp;"-10",Matches!$J$2:$J$201,0))&lt;&gt;"",$C1647&gt;=INDEX(Matches!$F$2:$F$201,MATCH($A1647&amp;"-10",Matches!$J$2:$J$201,0))),"",IF(AND(V1647=INDEX(Matches!$G$2:$G$201,MATCH($A1647&amp;"-10",Matches!$J$2:$J$201,0)),W1647=INDEX(Matches!$H$2:$H$201,MATCH($A1647&amp;"-10",Matches!$J$2:$J$201,0))),5,IF(SIGN(V1647-W1647)&lt;&gt;SIGN(INDEX(Matches!$G$2:$G$201,MATCH($A1647&amp;"-10",Matches!$J$2:$J$201,0))-INDEX(Matches!$H$2:$H$201,MATCH($A1647&amp;"-10",Matches!$J$2:$J$201,0))),0,IF(V1647-W1647=INDEX(Matches!$G$2:$G$201,MATCH($A1647&amp;"-10",Matches!$J$2:$J$201,0))-INDEX(Matches!$H$2:$H$201,MATCH($A1647&amp;"-10",Matches!$J$2:$J$201,0)),3,2))))),""))</f>
        <v/>
      </c>
      <c r="AH1647" s="13" t="str">
        <f aca="false">IF($B1647="","",SUM(X1647:AG1647))</f>
        <v/>
      </c>
      <c r="AI1647" s="12" t="str">
        <f aca="false">IF($B1647="","",COUNTIF(X1647:AG1647,5))</f>
        <v/>
      </c>
      <c r="AJ1647" s="12" t="str">
        <f aca="false">IF($B1647="","",COUNTIF(X1647:AG1647,"&gt;=2"))</f>
        <v/>
      </c>
      <c r="AK1647" s="12" t="str">
        <f aca="false">IF($B1647="","",COUNT(X1647:AG1647))</f>
        <v/>
      </c>
    </row>
    <row r="1648" customFormat="false" ht="15" hidden="false" customHeight="false" outlineLevel="0" collapsed="false">
      <c r="A1648" s="7"/>
      <c r="B1648" s="7"/>
      <c r="C1648" s="11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12" t="str">
        <f aca="false">IF(OR($B1648="",D1648="",E1648=""),"",IFERROR(IF(OR(INDEX(Matches!$I$2:$I$201,MATCH($A1648&amp;"-1",Matches!$J$2:$J$201,0))="Void",INDEX(Matches!$G$2:$G$201,MATCH($A1648&amp;"-1",Matches!$J$2:$J$201,0))="",INDEX(Matches!$H$2:$H$201,MATCH($A1648&amp;"-1",Matches!$J$2:$J$201,0))=""),"",IF(AND($C1648&lt;&gt;"",INDEX(Matches!$F$2:$F$201,MATCH($A1648&amp;"-1",Matches!$J$2:$J$201,0))&lt;&gt;"",$C1648&gt;=INDEX(Matches!$F$2:$F$201,MATCH($A1648&amp;"-1",Matches!$J$2:$J$201,0))),"",IF(AND(D1648=INDEX(Matches!$G$2:$G$201,MATCH($A1648&amp;"-1",Matches!$J$2:$J$201,0)),E1648=INDEX(Matches!$H$2:$H$201,MATCH($A1648&amp;"-1",Matches!$J$2:$J$201,0))),5,IF(SIGN(D1648-E1648)&lt;&gt;SIGN(INDEX(Matches!$G$2:$G$201,MATCH($A1648&amp;"-1",Matches!$J$2:$J$201,0))-INDEX(Matches!$H$2:$H$201,MATCH($A1648&amp;"-1",Matches!$J$2:$J$201,0))),0,IF(D1648-E1648=INDEX(Matches!$G$2:$G$201,MATCH($A1648&amp;"-1",Matches!$J$2:$J$201,0))-INDEX(Matches!$H$2:$H$201,MATCH($A1648&amp;"-1",Matches!$J$2:$J$201,0)),3,2))))),""))</f>
        <v/>
      </c>
      <c r="Y1648" s="12" t="str">
        <f aca="false">IF(OR($B1648="",F1648="",G1648=""),"",IFERROR(IF(OR(INDEX(Matches!$I$2:$I$201,MATCH($A1648&amp;"-2",Matches!$J$2:$J$201,0))="Void",INDEX(Matches!$G$2:$G$201,MATCH($A1648&amp;"-2",Matches!$J$2:$J$201,0))="",INDEX(Matches!$H$2:$H$201,MATCH($A1648&amp;"-2",Matches!$J$2:$J$201,0))=""),"",IF(AND($C1648&lt;&gt;"",INDEX(Matches!$F$2:$F$201,MATCH($A1648&amp;"-2",Matches!$J$2:$J$201,0))&lt;&gt;"",$C1648&gt;=INDEX(Matches!$F$2:$F$201,MATCH($A1648&amp;"-2",Matches!$J$2:$J$201,0))),"",IF(AND(F1648=INDEX(Matches!$G$2:$G$201,MATCH($A1648&amp;"-2",Matches!$J$2:$J$201,0)),G1648=INDEX(Matches!$H$2:$H$201,MATCH($A1648&amp;"-2",Matches!$J$2:$J$201,0))),5,IF(SIGN(F1648-G1648)&lt;&gt;SIGN(INDEX(Matches!$G$2:$G$201,MATCH($A1648&amp;"-2",Matches!$J$2:$J$201,0))-INDEX(Matches!$H$2:$H$201,MATCH($A1648&amp;"-2",Matches!$J$2:$J$201,0))),0,IF(F1648-G1648=INDEX(Matches!$G$2:$G$201,MATCH($A1648&amp;"-2",Matches!$J$2:$J$201,0))-INDEX(Matches!$H$2:$H$201,MATCH($A1648&amp;"-2",Matches!$J$2:$J$201,0)),3,2))))),""))</f>
        <v/>
      </c>
      <c r="Z1648" s="12" t="str">
        <f aca="false">IF(OR($B1648="",H1648="",I1648=""),"",IFERROR(IF(OR(INDEX(Matches!$I$2:$I$201,MATCH($A1648&amp;"-3",Matches!$J$2:$J$201,0))="Void",INDEX(Matches!$G$2:$G$201,MATCH($A1648&amp;"-3",Matches!$J$2:$J$201,0))="",INDEX(Matches!$H$2:$H$201,MATCH($A1648&amp;"-3",Matches!$J$2:$J$201,0))=""),"",IF(AND($C1648&lt;&gt;"",INDEX(Matches!$F$2:$F$201,MATCH($A1648&amp;"-3",Matches!$J$2:$J$201,0))&lt;&gt;"",$C1648&gt;=INDEX(Matches!$F$2:$F$201,MATCH($A1648&amp;"-3",Matches!$J$2:$J$201,0))),"",IF(AND(H1648=INDEX(Matches!$G$2:$G$201,MATCH($A1648&amp;"-3",Matches!$J$2:$J$201,0)),I1648=INDEX(Matches!$H$2:$H$201,MATCH($A1648&amp;"-3",Matches!$J$2:$J$201,0))),5,IF(SIGN(H1648-I1648)&lt;&gt;SIGN(INDEX(Matches!$G$2:$G$201,MATCH($A1648&amp;"-3",Matches!$J$2:$J$201,0))-INDEX(Matches!$H$2:$H$201,MATCH($A1648&amp;"-3",Matches!$J$2:$J$201,0))),0,IF(H1648-I1648=INDEX(Matches!$G$2:$G$201,MATCH($A1648&amp;"-3",Matches!$J$2:$J$201,0))-INDEX(Matches!$H$2:$H$201,MATCH($A1648&amp;"-3",Matches!$J$2:$J$201,0)),3,2))))),""))</f>
        <v/>
      </c>
      <c r="AA1648" s="12" t="str">
        <f aca="false">IF(OR($B1648="",J1648="",K1648=""),"",IFERROR(IF(OR(INDEX(Matches!$I$2:$I$201,MATCH($A1648&amp;"-4",Matches!$J$2:$J$201,0))="Void",INDEX(Matches!$G$2:$G$201,MATCH($A1648&amp;"-4",Matches!$J$2:$J$201,0))="",INDEX(Matches!$H$2:$H$201,MATCH($A1648&amp;"-4",Matches!$J$2:$J$201,0))=""),"",IF(AND($C1648&lt;&gt;"",INDEX(Matches!$F$2:$F$201,MATCH($A1648&amp;"-4",Matches!$J$2:$J$201,0))&lt;&gt;"",$C1648&gt;=INDEX(Matches!$F$2:$F$201,MATCH($A1648&amp;"-4",Matches!$J$2:$J$201,0))),"",IF(AND(J1648=INDEX(Matches!$G$2:$G$201,MATCH($A1648&amp;"-4",Matches!$J$2:$J$201,0)),K1648=INDEX(Matches!$H$2:$H$201,MATCH($A1648&amp;"-4",Matches!$J$2:$J$201,0))),5,IF(SIGN(J1648-K1648)&lt;&gt;SIGN(INDEX(Matches!$G$2:$G$201,MATCH($A1648&amp;"-4",Matches!$J$2:$J$201,0))-INDEX(Matches!$H$2:$H$201,MATCH($A1648&amp;"-4",Matches!$J$2:$J$201,0))),0,IF(J1648-K1648=INDEX(Matches!$G$2:$G$201,MATCH($A1648&amp;"-4",Matches!$J$2:$J$201,0))-INDEX(Matches!$H$2:$H$201,MATCH($A1648&amp;"-4",Matches!$J$2:$J$201,0)),3,2))))),""))</f>
        <v/>
      </c>
      <c r="AB1648" s="12" t="str">
        <f aca="false">IF(OR($B1648="",L1648="",M1648=""),"",IFERROR(IF(OR(INDEX(Matches!$I$2:$I$201,MATCH($A1648&amp;"-5",Matches!$J$2:$J$201,0))="Void",INDEX(Matches!$G$2:$G$201,MATCH($A1648&amp;"-5",Matches!$J$2:$J$201,0))="",INDEX(Matches!$H$2:$H$201,MATCH($A1648&amp;"-5",Matches!$J$2:$J$201,0))=""),"",IF(AND($C1648&lt;&gt;"",INDEX(Matches!$F$2:$F$201,MATCH($A1648&amp;"-5",Matches!$J$2:$J$201,0))&lt;&gt;"",$C1648&gt;=INDEX(Matches!$F$2:$F$201,MATCH($A1648&amp;"-5",Matches!$J$2:$J$201,0))),"",IF(AND(L1648=INDEX(Matches!$G$2:$G$201,MATCH($A1648&amp;"-5",Matches!$J$2:$J$201,0)),M1648=INDEX(Matches!$H$2:$H$201,MATCH($A1648&amp;"-5",Matches!$J$2:$J$201,0))),5,IF(SIGN(L1648-M1648)&lt;&gt;SIGN(INDEX(Matches!$G$2:$G$201,MATCH($A1648&amp;"-5",Matches!$J$2:$J$201,0))-INDEX(Matches!$H$2:$H$201,MATCH($A1648&amp;"-5",Matches!$J$2:$J$201,0))),0,IF(L1648-M1648=INDEX(Matches!$G$2:$G$201,MATCH($A1648&amp;"-5",Matches!$J$2:$J$201,0))-INDEX(Matches!$H$2:$H$201,MATCH($A1648&amp;"-5",Matches!$J$2:$J$201,0)),3,2))))),""))</f>
        <v/>
      </c>
      <c r="AC1648" s="12" t="str">
        <f aca="false">IF(OR($B1648="",N1648="",O1648=""),"",IFERROR(IF(OR(INDEX(Matches!$I$2:$I$201,MATCH($A1648&amp;"-6",Matches!$J$2:$J$201,0))="Void",INDEX(Matches!$G$2:$G$201,MATCH($A1648&amp;"-6",Matches!$J$2:$J$201,0))="",INDEX(Matches!$H$2:$H$201,MATCH($A1648&amp;"-6",Matches!$J$2:$J$201,0))=""),"",IF(AND($C1648&lt;&gt;"",INDEX(Matches!$F$2:$F$201,MATCH($A1648&amp;"-6",Matches!$J$2:$J$201,0))&lt;&gt;"",$C1648&gt;=INDEX(Matches!$F$2:$F$201,MATCH($A1648&amp;"-6",Matches!$J$2:$J$201,0))),"",IF(AND(N1648=INDEX(Matches!$G$2:$G$201,MATCH($A1648&amp;"-6",Matches!$J$2:$J$201,0)),O1648=INDEX(Matches!$H$2:$H$201,MATCH($A1648&amp;"-6",Matches!$J$2:$J$201,0))),5,IF(SIGN(N1648-O1648)&lt;&gt;SIGN(INDEX(Matches!$G$2:$G$201,MATCH($A1648&amp;"-6",Matches!$J$2:$J$201,0))-INDEX(Matches!$H$2:$H$201,MATCH($A1648&amp;"-6",Matches!$J$2:$J$201,0))),0,IF(N1648-O1648=INDEX(Matches!$G$2:$G$201,MATCH($A1648&amp;"-6",Matches!$J$2:$J$201,0))-INDEX(Matches!$H$2:$H$201,MATCH($A1648&amp;"-6",Matches!$J$2:$J$201,0)),3,2))))),""))</f>
        <v/>
      </c>
      <c r="AD1648" s="12" t="str">
        <f aca="false">IF(OR($B1648="",P1648="",Q1648=""),"",IFERROR(IF(OR(INDEX(Matches!$I$2:$I$201,MATCH($A1648&amp;"-7",Matches!$J$2:$J$201,0))="Void",INDEX(Matches!$G$2:$G$201,MATCH($A1648&amp;"-7",Matches!$J$2:$J$201,0))="",INDEX(Matches!$H$2:$H$201,MATCH($A1648&amp;"-7",Matches!$J$2:$J$201,0))=""),"",IF(AND($C1648&lt;&gt;"",INDEX(Matches!$F$2:$F$201,MATCH($A1648&amp;"-7",Matches!$J$2:$J$201,0))&lt;&gt;"",$C1648&gt;=INDEX(Matches!$F$2:$F$201,MATCH($A1648&amp;"-7",Matches!$J$2:$J$201,0))),"",IF(AND(P1648=INDEX(Matches!$G$2:$G$201,MATCH($A1648&amp;"-7",Matches!$J$2:$J$201,0)),Q1648=INDEX(Matches!$H$2:$H$201,MATCH($A1648&amp;"-7",Matches!$J$2:$J$201,0))),5,IF(SIGN(P1648-Q1648)&lt;&gt;SIGN(INDEX(Matches!$G$2:$G$201,MATCH($A1648&amp;"-7",Matches!$J$2:$J$201,0))-INDEX(Matches!$H$2:$H$201,MATCH($A1648&amp;"-7",Matches!$J$2:$J$201,0))),0,IF(P1648-Q1648=INDEX(Matches!$G$2:$G$201,MATCH($A1648&amp;"-7",Matches!$J$2:$J$201,0))-INDEX(Matches!$H$2:$H$201,MATCH($A1648&amp;"-7",Matches!$J$2:$J$201,0)),3,2))))),""))</f>
        <v/>
      </c>
      <c r="AE1648" s="12" t="str">
        <f aca="false">IF(OR($B1648="",R1648="",S1648=""),"",IFERROR(IF(OR(INDEX(Matches!$I$2:$I$201,MATCH($A1648&amp;"-8",Matches!$J$2:$J$201,0))="Void",INDEX(Matches!$G$2:$G$201,MATCH($A1648&amp;"-8",Matches!$J$2:$J$201,0))="",INDEX(Matches!$H$2:$H$201,MATCH($A1648&amp;"-8",Matches!$J$2:$J$201,0))=""),"",IF(AND($C1648&lt;&gt;"",INDEX(Matches!$F$2:$F$201,MATCH($A1648&amp;"-8",Matches!$J$2:$J$201,0))&lt;&gt;"",$C1648&gt;=INDEX(Matches!$F$2:$F$201,MATCH($A1648&amp;"-8",Matches!$J$2:$J$201,0))),"",IF(AND(R1648=INDEX(Matches!$G$2:$G$201,MATCH($A1648&amp;"-8",Matches!$J$2:$J$201,0)),S1648=INDEX(Matches!$H$2:$H$201,MATCH($A1648&amp;"-8",Matches!$J$2:$J$201,0))),5,IF(SIGN(R1648-S1648)&lt;&gt;SIGN(INDEX(Matches!$G$2:$G$201,MATCH($A1648&amp;"-8",Matches!$J$2:$J$201,0))-INDEX(Matches!$H$2:$H$201,MATCH($A1648&amp;"-8",Matches!$J$2:$J$201,0))),0,IF(R1648-S1648=INDEX(Matches!$G$2:$G$201,MATCH($A1648&amp;"-8",Matches!$J$2:$J$201,0))-INDEX(Matches!$H$2:$H$201,MATCH($A1648&amp;"-8",Matches!$J$2:$J$201,0)),3,2))))),""))</f>
        <v/>
      </c>
      <c r="AF1648" s="12" t="str">
        <f aca="false">IF(OR($B1648="",T1648="",U1648=""),"",IFERROR(IF(OR(INDEX(Matches!$I$2:$I$201,MATCH($A1648&amp;"-9",Matches!$J$2:$J$201,0))="Void",INDEX(Matches!$G$2:$G$201,MATCH($A1648&amp;"-9",Matches!$J$2:$J$201,0))="",INDEX(Matches!$H$2:$H$201,MATCH($A1648&amp;"-9",Matches!$J$2:$J$201,0))=""),"",IF(AND($C1648&lt;&gt;"",INDEX(Matches!$F$2:$F$201,MATCH($A1648&amp;"-9",Matches!$J$2:$J$201,0))&lt;&gt;"",$C1648&gt;=INDEX(Matches!$F$2:$F$201,MATCH($A1648&amp;"-9",Matches!$J$2:$J$201,0))),"",IF(AND(T1648=INDEX(Matches!$G$2:$G$201,MATCH($A1648&amp;"-9",Matches!$J$2:$J$201,0)),U1648=INDEX(Matches!$H$2:$H$201,MATCH($A1648&amp;"-9",Matches!$J$2:$J$201,0))),5,IF(SIGN(T1648-U1648)&lt;&gt;SIGN(INDEX(Matches!$G$2:$G$201,MATCH($A1648&amp;"-9",Matches!$J$2:$J$201,0))-INDEX(Matches!$H$2:$H$201,MATCH($A1648&amp;"-9",Matches!$J$2:$J$201,0))),0,IF(T1648-U1648=INDEX(Matches!$G$2:$G$201,MATCH($A1648&amp;"-9",Matches!$J$2:$J$201,0))-INDEX(Matches!$H$2:$H$201,MATCH($A1648&amp;"-9",Matches!$J$2:$J$201,0)),3,2))))),""))</f>
        <v/>
      </c>
      <c r="AG1648" s="12" t="str">
        <f aca="false">IF(OR($B1648="",V1648="",W1648=""),"",IFERROR(IF(OR(INDEX(Matches!$I$2:$I$201,MATCH($A1648&amp;"-10",Matches!$J$2:$J$201,0))="Void",INDEX(Matches!$G$2:$G$201,MATCH($A1648&amp;"-10",Matches!$J$2:$J$201,0))="",INDEX(Matches!$H$2:$H$201,MATCH($A1648&amp;"-10",Matches!$J$2:$J$201,0))=""),"",IF(AND($C1648&lt;&gt;"",INDEX(Matches!$F$2:$F$201,MATCH($A1648&amp;"-10",Matches!$J$2:$J$201,0))&lt;&gt;"",$C1648&gt;=INDEX(Matches!$F$2:$F$201,MATCH($A1648&amp;"-10",Matches!$J$2:$J$201,0))),"",IF(AND(V1648=INDEX(Matches!$G$2:$G$201,MATCH($A1648&amp;"-10",Matches!$J$2:$J$201,0)),W1648=INDEX(Matches!$H$2:$H$201,MATCH($A1648&amp;"-10",Matches!$J$2:$J$201,0))),5,IF(SIGN(V1648-W1648)&lt;&gt;SIGN(INDEX(Matches!$G$2:$G$201,MATCH($A1648&amp;"-10",Matches!$J$2:$J$201,0))-INDEX(Matches!$H$2:$H$201,MATCH($A1648&amp;"-10",Matches!$J$2:$J$201,0))),0,IF(V1648-W1648=INDEX(Matches!$G$2:$G$201,MATCH($A1648&amp;"-10",Matches!$J$2:$J$201,0))-INDEX(Matches!$H$2:$H$201,MATCH($A1648&amp;"-10",Matches!$J$2:$J$201,0)),3,2))))),""))</f>
        <v/>
      </c>
      <c r="AH1648" s="13" t="str">
        <f aca="false">IF($B1648="","",SUM(X1648:AG1648))</f>
        <v/>
      </c>
      <c r="AI1648" s="12" t="str">
        <f aca="false">IF($B1648="","",COUNTIF(X1648:AG1648,5))</f>
        <v/>
      </c>
      <c r="AJ1648" s="12" t="str">
        <f aca="false">IF($B1648="","",COUNTIF(X1648:AG1648,"&gt;=2"))</f>
        <v/>
      </c>
      <c r="AK1648" s="12" t="str">
        <f aca="false">IF($B1648="","",COUNT(X1648:AG1648))</f>
        <v/>
      </c>
    </row>
    <row r="1649" customFormat="false" ht="15" hidden="false" customHeight="false" outlineLevel="0" collapsed="false">
      <c r="A1649" s="7"/>
      <c r="B1649" s="7"/>
      <c r="C1649" s="11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12" t="str">
        <f aca="false">IF(OR($B1649="",D1649="",E1649=""),"",IFERROR(IF(OR(INDEX(Matches!$I$2:$I$201,MATCH($A1649&amp;"-1",Matches!$J$2:$J$201,0))="Void",INDEX(Matches!$G$2:$G$201,MATCH($A1649&amp;"-1",Matches!$J$2:$J$201,0))="",INDEX(Matches!$H$2:$H$201,MATCH($A1649&amp;"-1",Matches!$J$2:$J$201,0))=""),"",IF(AND($C1649&lt;&gt;"",INDEX(Matches!$F$2:$F$201,MATCH($A1649&amp;"-1",Matches!$J$2:$J$201,0))&lt;&gt;"",$C1649&gt;=INDEX(Matches!$F$2:$F$201,MATCH($A1649&amp;"-1",Matches!$J$2:$J$201,0))),"",IF(AND(D1649=INDEX(Matches!$G$2:$G$201,MATCH($A1649&amp;"-1",Matches!$J$2:$J$201,0)),E1649=INDEX(Matches!$H$2:$H$201,MATCH($A1649&amp;"-1",Matches!$J$2:$J$201,0))),5,IF(SIGN(D1649-E1649)&lt;&gt;SIGN(INDEX(Matches!$G$2:$G$201,MATCH($A1649&amp;"-1",Matches!$J$2:$J$201,0))-INDEX(Matches!$H$2:$H$201,MATCH($A1649&amp;"-1",Matches!$J$2:$J$201,0))),0,IF(D1649-E1649=INDEX(Matches!$G$2:$G$201,MATCH($A1649&amp;"-1",Matches!$J$2:$J$201,0))-INDEX(Matches!$H$2:$H$201,MATCH($A1649&amp;"-1",Matches!$J$2:$J$201,0)),3,2))))),""))</f>
        <v/>
      </c>
      <c r="Y1649" s="12" t="str">
        <f aca="false">IF(OR($B1649="",F1649="",G1649=""),"",IFERROR(IF(OR(INDEX(Matches!$I$2:$I$201,MATCH($A1649&amp;"-2",Matches!$J$2:$J$201,0))="Void",INDEX(Matches!$G$2:$G$201,MATCH($A1649&amp;"-2",Matches!$J$2:$J$201,0))="",INDEX(Matches!$H$2:$H$201,MATCH($A1649&amp;"-2",Matches!$J$2:$J$201,0))=""),"",IF(AND($C1649&lt;&gt;"",INDEX(Matches!$F$2:$F$201,MATCH($A1649&amp;"-2",Matches!$J$2:$J$201,0))&lt;&gt;"",$C1649&gt;=INDEX(Matches!$F$2:$F$201,MATCH($A1649&amp;"-2",Matches!$J$2:$J$201,0))),"",IF(AND(F1649=INDEX(Matches!$G$2:$G$201,MATCH($A1649&amp;"-2",Matches!$J$2:$J$201,0)),G1649=INDEX(Matches!$H$2:$H$201,MATCH($A1649&amp;"-2",Matches!$J$2:$J$201,0))),5,IF(SIGN(F1649-G1649)&lt;&gt;SIGN(INDEX(Matches!$G$2:$G$201,MATCH($A1649&amp;"-2",Matches!$J$2:$J$201,0))-INDEX(Matches!$H$2:$H$201,MATCH($A1649&amp;"-2",Matches!$J$2:$J$201,0))),0,IF(F1649-G1649=INDEX(Matches!$G$2:$G$201,MATCH($A1649&amp;"-2",Matches!$J$2:$J$201,0))-INDEX(Matches!$H$2:$H$201,MATCH($A1649&amp;"-2",Matches!$J$2:$J$201,0)),3,2))))),""))</f>
        <v/>
      </c>
      <c r="Z1649" s="12" t="str">
        <f aca="false">IF(OR($B1649="",H1649="",I1649=""),"",IFERROR(IF(OR(INDEX(Matches!$I$2:$I$201,MATCH($A1649&amp;"-3",Matches!$J$2:$J$201,0))="Void",INDEX(Matches!$G$2:$G$201,MATCH($A1649&amp;"-3",Matches!$J$2:$J$201,0))="",INDEX(Matches!$H$2:$H$201,MATCH($A1649&amp;"-3",Matches!$J$2:$J$201,0))=""),"",IF(AND($C1649&lt;&gt;"",INDEX(Matches!$F$2:$F$201,MATCH($A1649&amp;"-3",Matches!$J$2:$J$201,0))&lt;&gt;"",$C1649&gt;=INDEX(Matches!$F$2:$F$201,MATCH($A1649&amp;"-3",Matches!$J$2:$J$201,0))),"",IF(AND(H1649=INDEX(Matches!$G$2:$G$201,MATCH($A1649&amp;"-3",Matches!$J$2:$J$201,0)),I1649=INDEX(Matches!$H$2:$H$201,MATCH($A1649&amp;"-3",Matches!$J$2:$J$201,0))),5,IF(SIGN(H1649-I1649)&lt;&gt;SIGN(INDEX(Matches!$G$2:$G$201,MATCH($A1649&amp;"-3",Matches!$J$2:$J$201,0))-INDEX(Matches!$H$2:$H$201,MATCH($A1649&amp;"-3",Matches!$J$2:$J$201,0))),0,IF(H1649-I1649=INDEX(Matches!$G$2:$G$201,MATCH($A1649&amp;"-3",Matches!$J$2:$J$201,0))-INDEX(Matches!$H$2:$H$201,MATCH($A1649&amp;"-3",Matches!$J$2:$J$201,0)),3,2))))),""))</f>
        <v/>
      </c>
      <c r="AA1649" s="12" t="str">
        <f aca="false">IF(OR($B1649="",J1649="",K1649=""),"",IFERROR(IF(OR(INDEX(Matches!$I$2:$I$201,MATCH($A1649&amp;"-4",Matches!$J$2:$J$201,0))="Void",INDEX(Matches!$G$2:$G$201,MATCH($A1649&amp;"-4",Matches!$J$2:$J$201,0))="",INDEX(Matches!$H$2:$H$201,MATCH($A1649&amp;"-4",Matches!$J$2:$J$201,0))=""),"",IF(AND($C1649&lt;&gt;"",INDEX(Matches!$F$2:$F$201,MATCH($A1649&amp;"-4",Matches!$J$2:$J$201,0))&lt;&gt;"",$C1649&gt;=INDEX(Matches!$F$2:$F$201,MATCH($A1649&amp;"-4",Matches!$J$2:$J$201,0))),"",IF(AND(J1649=INDEX(Matches!$G$2:$G$201,MATCH($A1649&amp;"-4",Matches!$J$2:$J$201,0)),K1649=INDEX(Matches!$H$2:$H$201,MATCH($A1649&amp;"-4",Matches!$J$2:$J$201,0))),5,IF(SIGN(J1649-K1649)&lt;&gt;SIGN(INDEX(Matches!$G$2:$G$201,MATCH($A1649&amp;"-4",Matches!$J$2:$J$201,0))-INDEX(Matches!$H$2:$H$201,MATCH($A1649&amp;"-4",Matches!$J$2:$J$201,0))),0,IF(J1649-K1649=INDEX(Matches!$G$2:$G$201,MATCH($A1649&amp;"-4",Matches!$J$2:$J$201,0))-INDEX(Matches!$H$2:$H$201,MATCH($A1649&amp;"-4",Matches!$J$2:$J$201,0)),3,2))))),""))</f>
        <v/>
      </c>
      <c r="AB1649" s="12" t="str">
        <f aca="false">IF(OR($B1649="",L1649="",M1649=""),"",IFERROR(IF(OR(INDEX(Matches!$I$2:$I$201,MATCH($A1649&amp;"-5",Matches!$J$2:$J$201,0))="Void",INDEX(Matches!$G$2:$G$201,MATCH($A1649&amp;"-5",Matches!$J$2:$J$201,0))="",INDEX(Matches!$H$2:$H$201,MATCH($A1649&amp;"-5",Matches!$J$2:$J$201,0))=""),"",IF(AND($C1649&lt;&gt;"",INDEX(Matches!$F$2:$F$201,MATCH($A1649&amp;"-5",Matches!$J$2:$J$201,0))&lt;&gt;"",$C1649&gt;=INDEX(Matches!$F$2:$F$201,MATCH($A1649&amp;"-5",Matches!$J$2:$J$201,0))),"",IF(AND(L1649=INDEX(Matches!$G$2:$G$201,MATCH($A1649&amp;"-5",Matches!$J$2:$J$201,0)),M1649=INDEX(Matches!$H$2:$H$201,MATCH($A1649&amp;"-5",Matches!$J$2:$J$201,0))),5,IF(SIGN(L1649-M1649)&lt;&gt;SIGN(INDEX(Matches!$G$2:$G$201,MATCH($A1649&amp;"-5",Matches!$J$2:$J$201,0))-INDEX(Matches!$H$2:$H$201,MATCH($A1649&amp;"-5",Matches!$J$2:$J$201,0))),0,IF(L1649-M1649=INDEX(Matches!$G$2:$G$201,MATCH($A1649&amp;"-5",Matches!$J$2:$J$201,0))-INDEX(Matches!$H$2:$H$201,MATCH($A1649&amp;"-5",Matches!$J$2:$J$201,0)),3,2))))),""))</f>
        <v/>
      </c>
      <c r="AC1649" s="12" t="str">
        <f aca="false">IF(OR($B1649="",N1649="",O1649=""),"",IFERROR(IF(OR(INDEX(Matches!$I$2:$I$201,MATCH($A1649&amp;"-6",Matches!$J$2:$J$201,0))="Void",INDEX(Matches!$G$2:$G$201,MATCH($A1649&amp;"-6",Matches!$J$2:$J$201,0))="",INDEX(Matches!$H$2:$H$201,MATCH($A1649&amp;"-6",Matches!$J$2:$J$201,0))=""),"",IF(AND($C1649&lt;&gt;"",INDEX(Matches!$F$2:$F$201,MATCH($A1649&amp;"-6",Matches!$J$2:$J$201,0))&lt;&gt;"",$C1649&gt;=INDEX(Matches!$F$2:$F$201,MATCH($A1649&amp;"-6",Matches!$J$2:$J$201,0))),"",IF(AND(N1649=INDEX(Matches!$G$2:$G$201,MATCH($A1649&amp;"-6",Matches!$J$2:$J$201,0)),O1649=INDEX(Matches!$H$2:$H$201,MATCH($A1649&amp;"-6",Matches!$J$2:$J$201,0))),5,IF(SIGN(N1649-O1649)&lt;&gt;SIGN(INDEX(Matches!$G$2:$G$201,MATCH($A1649&amp;"-6",Matches!$J$2:$J$201,0))-INDEX(Matches!$H$2:$H$201,MATCH($A1649&amp;"-6",Matches!$J$2:$J$201,0))),0,IF(N1649-O1649=INDEX(Matches!$G$2:$G$201,MATCH($A1649&amp;"-6",Matches!$J$2:$J$201,0))-INDEX(Matches!$H$2:$H$201,MATCH($A1649&amp;"-6",Matches!$J$2:$J$201,0)),3,2))))),""))</f>
        <v/>
      </c>
      <c r="AD1649" s="12" t="str">
        <f aca="false">IF(OR($B1649="",P1649="",Q1649=""),"",IFERROR(IF(OR(INDEX(Matches!$I$2:$I$201,MATCH($A1649&amp;"-7",Matches!$J$2:$J$201,0))="Void",INDEX(Matches!$G$2:$G$201,MATCH($A1649&amp;"-7",Matches!$J$2:$J$201,0))="",INDEX(Matches!$H$2:$H$201,MATCH($A1649&amp;"-7",Matches!$J$2:$J$201,0))=""),"",IF(AND($C1649&lt;&gt;"",INDEX(Matches!$F$2:$F$201,MATCH($A1649&amp;"-7",Matches!$J$2:$J$201,0))&lt;&gt;"",$C1649&gt;=INDEX(Matches!$F$2:$F$201,MATCH($A1649&amp;"-7",Matches!$J$2:$J$201,0))),"",IF(AND(P1649=INDEX(Matches!$G$2:$G$201,MATCH($A1649&amp;"-7",Matches!$J$2:$J$201,0)),Q1649=INDEX(Matches!$H$2:$H$201,MATCH($A1649&amp;"-7",Matches!$J$2:$J$201,0))),5,IF(SIGN(P1649-Q1649)&lt;&gt;SIGN(INDEX(Matches!$G$2:$G$201,MATCH($A1649&amp;"-7",Matches!$J$2:$J$201,0))-INDEX(Matches!$H$2:$H$201,MATCH($A1649&amp;"-7",Matches!$J$2:$J$201,0))),0,IF(P1649-Q1649=INDEX(Matches!$G$2:$G$201,MATCH($A1649&amp;"-7",Matches!$J$2:$J$201,0))-INDEX(Matches!$H$2:$H$201,MATCH($A1649&amp;"-7",Matches!$J$2:$J$201,0)),3,2))))),""))</f>
        <v/>
      </c>
      <c r="AE1649" s="12" t="str">
        <f aca="false">IF(OR($B1649="",R1649="",S1649=""),"",IFERROR(IF(OR(INDEX(Matches!$I$2:$I$201,MATCH($A1649&amp;"-8",Matches!$J$2:$J$201,0))="Void",INDEX(Matches!$G$2:$G$201,MATCH($A1649&amp;"-8",Matches!$J$2:$J$201,0))="",INDEX(Matches!$H$2:$H$201,MATCH($A1649&amp;"-8",Matches!$J$2:$J$201,0))=""),"",IF(AND($C1649&lt;&gt;"",INDEX(Matches!$F$2:$F$201,MATCH($A1649&amp;"-8",Matches!$J$2:$J$201,0))&lt;&gt;"",$C1649&gt;=INDEX(Matches!$F$2:$F$201,MATCH($A1649&amp;"-8",Matches!$J$2:$J$201,0))),"",IF(AND(R1649=INDEX(Matches!$G$2:$G$201,MATCH($A1649&amp;"-8",Matches!$J$2:$J$201,0)),S1649=INDEX(Matches!$H$2:$H$201,MATCH($A1649&amp;"-8",Matches!$J$2:$J$201,0))),5,IF(SIGN(R1649-S1649)&lt;&gt;SIGN(INDEX(Matches!$G$2:$G$201,MATCH($A1649&amp;"-8",Matches!$J$2:$J$201,0))-INDEX(Matches!$H$2:$H$201,MATCH($A1649&amp;"-8",Matches!$J$2:$J$201,0))),0,IF(R1649-S1649=INDEX(Matches!$G$2:$G$201,MATCH($A1649&amp;"-8",Matches!$J$2:$J$201,0))-INDEX(Matches!$H$2:$H$201,MATCH($A1649&amp;"-8",Matches!$J$2:$J$201,0)),3,2))))),""))</f>
        <v/>
      </c>
      <c r="AF1649" s="12" t="str">
        <f aca="false">IF(OR($B1649="",T1649="",U1649=""),"",IFERROR(IF(OR(INDEX(Matches!$I$2:$I$201,MATCH($A1649&amp;"-9",Matches!$J$2:$J$201,0))="Void",INDEX(Matches!$G$2:$G$201,MATCH($A1649&amp;"-9",Matches!$J$2:$J$201,0))="",INDEX(Matches!$H$2:$H$201,MATCH($A1649&amp;"-9",Matches!$J$2:$J$201,0))=""),"",IF(AND($C1649&lt;&gt;"",INDEX(Matches!$F$2:$F$201,MATCH($A1649&amp;"-9",Matches!$J$2:$J$201,0))&lt;&gt;"",$C1649&gt;=INDEX(Matches!$F$2:$F$201,MATCH($A1649&amp;"-9",Matches!$J$2:$J$201,0))),"",IF(AND(T1649=INDEX(Matches!$G$2:$G$201,MATCH($A1649&amp;"-9",Matches!$J$2:$J$201,0)),U1649=INDEX(Matches!$H$2:$H$201,MATCH($A1649&amp;"-9",Matches!$J$2:$J$201,0))),5,IF(SIGN(T1649-U1649)&lt;&gt;SIGN(INDEX(Matches!$G$2:$G$201,MATCH($A1649&amp;"-9",Matches!$J$2:$J$201,0))-INDEX(Matches!$H$2:$H$201,MATCH($A1649&amp;"-9",Matches!$J$2:$J$201,0))),0,IF(T1649-U1649=INDEX(Matches!$G$2:$G$201,MATCH($A1649&amp;"-9",Matches!$J$2:$J$201,0))-INDEX(Matches!$H$2:$H$201,MATCH($A1649&amp;"-9",Matches!$J$2:$J$201,0)),3,2))))),""))</f>
        <v/>
      </c>
      <c r="AG1649" s="12" t="str">
        <f aca="false">IF(OR($B1649="",V1649="",W1649=""),"",IFERROR(IF(OR(INDEX(Matches!$I$2:$I$201,MATCH($A1649&amp;"-10",Matches!$J$2:$J$201,0))="Void",INDEX(Matches!$G$2:$G$201,MATCH($A1649&amp;"-10",Matches!$J$2:$J$201,0))="",INDEX(Matches!$H$2:$H$201,MATCH($A1649&amp;"-10",Matches!$J$2:$J$201,0))=""),"",IF(AND($C1649&lt;&gt;"",INDEX(Matches!$F$2:$F$201,MATCH($A1649&amp;"-10",Matches!$J$2:$J$201,0))&lt;&gt;"",$C1649&gt;=INDEX(Matches!$F$2:$F$201,MATCH($A1649&amp;"-10",Matches!$J$2:$J$201,0))),"",IF(AND(V1649=INDEX(Matches!$G$2:$G$201,MATCH($A1649&amp;"-10",Matches!$J$2:$J$201,0)),W1649=INDEX(Matches!$H$2:$H$201,MATCH($A1649&amp;"-10",Matches!$J$2:$J$201,0))),5,IF(SIGN(V1649-W1649)&lt;&gt;SIGN(INDEX(Matches!$G$2:$G$201,MATCH($A1649&amp;"-10",Matches!$J$2:$J$201,0))-INDEX(Matches!$H$2:$H$201,MATCH($A1649&amp;"-10",Matches!$J$2:$J$201,0))),0,IF(V1649-W1649=INDEX(Matches!$G$2:$G$201,MATCH($A1649&amp;"-10",Matches!$J$2:$J$201,0))-INDEX(Matches!$H$2:$H$201,MATCH($A1649&amp;"-10",Matches!$J$2:$J$201,0)),3,2))))),""))</f>
        <v/>
      </c>
      <c r="AH1649" s="13" t="str">
        <f aca="false">IF($B1649="","",SUM(X1649:AG1649))</f>
        <v/>
      </c>
      <c r="AI1649" s="12" t="str">
        <f aca="false">IF($B1649="","",COUNTIF(X1649:AG1649,5))</f>
        <v/>
      </c>
      <c r="AJ1649" s="12" t="str">
        <f aca="false">IF($B1649="","",COUNTIF(X1649:AG1649,"&gt;=2"))</f>
        <v/>
      </c>
      <c r="AK1649" s="12" t="str">
        <f aca="false">IF($B1649="","",COUNT(X1649:AG1649))</f>
        <v/>
      </c>
    </row>
    <row r="1650" customFormat="false" ht="15" hidden="false" customHeight="false" outlineLevel="0" collapsed="false">
      <c r="A1650" s="7"/>
      <c r="B1650" s="7"/>
      <c r="C1650" s="11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12" t="str">
        <f aca="false">IF(OR($B1650="",D1650="",E1650=""),"",IFERROR(IF(OR(INDEX(Matches!$I$2:$I$201,MATCH($A1650&amp;"-1",Matches!$J$2:$J$201,0))="Void",INDEX(Matches!$G$2:$G$201,MATCH($A1650&amp;"-1",Matches!$J$2:$J$201,0))="",INDEX(Matches!$H$2:$H$201,MATCH($A1650&amp;"-1",Matches!$J$2:$J$201,0))=""),"",IF(AND($C1650&lt;&gt;"",INDEX(Matches!$F$2:$F$201,MATCH($A1650&amp;"-1",Matches!$J$2:$J$201,0))&lt;&gt;"",$C1650&gt;=INDEX(Matches!$F$2:$F$201,MATCH($A1650&amp;"-1",Matches!$J$2:$J$201,0))),"",IF(AND(D1650=INDEX(Matches!$G$2:$G$201,MATCH($A1650&amp;"-1",Matches!$J$2:$J$201,0)),E1650=INDEX(Matches!$H$2:$H$201,MATCH($A1650&amp;"-1",Matches!$J$2:$J$201,0))),5,IF(SIGN(D1650-E1650)&lt;&gt;SIGN(INDEX(Matches!$G$2:$G$201,MATCH($A1650&amp;"-1",Matches!$J$2:$J$201,0))-INDEX(Matches!$H$2:$H$201,MATCH($A1650&amp;"-1",Matches!$J$2:$J$201,0))),0,IF(D1650-E1650=INDEX(Matches!$G$2:$G$201,MATCH($A1650&amp;"-1",Matches!$J$2:$J$201,0))-INDEX(Matches!$H$2:$H$201,MATCH($A1650&amp;"-1",Matches!$J$2:$J$201,0)),3,2))))),""))</f>
        <v/>
      </c>
      <c r="Y1650" s="12" t="str">
        <f aca="false">IF(OR($B1650="",F1650="",G1650=""),"",IFERROR(IF(OR(INDEX(Matches!$I$2:$I$201,MATCH($A1650&amp;"-2",Matches!$J$2:$J$201,0))="Void",INDEX(Matches!$G$2:$G$201,MATCH($A1650&amp;"-2",Matches!$J$2:$J$201,0))="",INDEX(Matches!$H$2:$H$201,MATCH($A1650&amp;"-2",Matches!$J$2:$J$201,0))=""),"",IF(AND($C1650&lt;&gt;"",INDEX(Matches!$F$2:$F$201,MATCH($A1650&amp;"-2",Matches!$J$2:$J$201,0))&lt;&gt;"",$C1650&gt;=INDEX(Matches!$F$2:$F$201,MATCH($A1650&amp;"-2",Matches!$J$2:$J$201,0))),"",IF(AND(F1650=INDEX(Matches!$G$2:$G$201,MATCH($A1650&amp;"-2",Matches!$J$2:$J$201,0)),G1650=INDEX(Matches!$H$2:$H$201,MATCH($A1650&amp;"-2",Matches!$J$2:$J$201,0))),5,IF(SIGN(F1650-G1650)&lt;&gt;SIGN(INDEX(Matches!$G$2:$G$201,MATCH($A1650&amp;"-2",Matches!$J$2:$J$201,0))-INDEX(Matches!$H$2:$H$201,MATCH($A1650&amp;"-2",Matches!$J$2:$J$201,0))),0,IF(F1650-G1650=INDEX(Matches!$G$2:$G$201,MATCH($A1650&amp;"-2",Matches!$J$2:$J$201,0))-INDEX(Matches!$H$2:$H$201,MATCH($A1650&amp;"-2",Matches!$J$2:$J$201,0)),3,2))))),""))</f>
        <v/>
      </c>
      <c r="Z1650" s="12" t="str">
        <f aca="false">IF(OR($B1650="",H1650="",I1650=""),"",IFERROR(IF(OR(INDEX(Matches!$I$2:$I$201,MATCH($A1650&amp;"-3",Matches!$J$2:$J$201,0))="Void",INDEX(Matches!$G$2:$G$201,MATCH($A1650&amp;"-3",Matches!$J$2:$J$201,0))="",INDEX(Matches!$H$2:$H$201,MATCH($A1650&amp;"-3",Matches!$J$2:$J$201,0))=""),"",IF(AND($C1650&lt;&gt;"",INDEX(Matches!$F$2:$F$201,MATCH($A1650&amp;"-3",Matches!$J$2:$J$201,0))&lt;&gt;"",$C1650&gt;=INDEX(Matches!$F$2:$F$201,MATCH($A1650&amp;"-3",Matches!$J$2:$J$201,0))),"",IF(AND(H1650=INDEX(Matches!$G$2:$G$201,MATCH($A1650&amp;"-3",Matches!$J$2:$J$201,0)),I1650=INDEX(Matches!$H$2:$H$201,MATCH($A1650&amp;"-3",Matches!$J$2:$J$201,0))),5,IF(SIGN(H1650-I1650)&lt;&gt;SIGN(INDEX(Matches!$G$2:$G$201,MATCH($A1650&amp;"-3",Matches!$J$2:$J$201,0))-INDEX(Matches!$H$2:$H$201,MATCH($A1650&amp;"-3",Matches!$J$2:$J$201,0))),0,IF(H1650-I1650=INDEX(Matches!$G$2:$G$201,MATCH($A1650&amp;"-3",Matches!$J$2:$J$201,0))-INDEX(Matches!$H$2:$H$201,MATCH($A1650&amp;"-3",Matches!$J$2:$J$201,0)),3,2))))),""))</f>
        <v/>
      </c>
      <c r="AA1650" s="12" t="str">
        <f aca="false">IF(OR($B1650="",J1650="",K1650=""),"",IFERROR(IF(OR(INDEX(Matches!$I$2:$I$201,MATCH($A1650&amp;"-4",Matches!$J$2:$J$201,0))="Void",INDEX(Matches!$G$2:$G$201,MATCH($A1650&amp;"-4",Matches!$J$2:$J$201,0))="",INDEX(Matches!$H$2:$H$201,MATCH($A1650&amp;"-4",Matches!$J$2:$J$201,0))=""),"",IF(AND($C1650&lt;&gt;"",INDEX(Matches!$F$2:$F$201,MATCH($A1650&amp;"-4",Matches!$J$2:$J$201,0))&lt;&gt;"",$C1650&gt;=INDEX(Matches!$F$2:$F$201,MATCH($A1650&amp;"-4",Matches!$J$2:$J$201,0))),"",IF(AND(J1650=INDEX(Matches!$G$2:$G$201,MATCH($A1650&amp;"-4",Matches!$J$2:$J$201,0)),K1650=INDEX(Matches!$H$2:$H$201,MATCH($A1650&amp;"-4",Matches!$J$2:$J$201,0))),5,IF(SIGN(J1650-K1650)&lt;&gt;SIGN(INDEX(Matches!$G$2:$G$201,MATCH($A1650&amp;"-4",Matches!$J$2:$J$201,0))-INDEX(Matches!$H$2:$H$201,MATCH($A1650&amp;"-4",Matches!$J$2:$J$201,0))),0,IF(J1650-K1650=INDEX(Matches!$G$2:$G$201,MATCH($A1650&amp;"-4",Matches!$J$2:$J$201,0))-INDEX(Matches!$H$2:$H$201,MATCH($A1650&amp;"-4",Matches!$J$2:$J$201,0)),3,2))))),""))</f>
        <v/>
      </c>
      <c r="AB1650" s="12" t="str">
        <f aca="false">IF(OR($B1650="",L1650="",M1650=""),"",IFERROR(IF(OR(INDEX(Matches!$I$2:$I$201,MATCH($A1650&amp;"-5",Matches!$J$2:$J$201,0))="Void",INDEX(Matches!$G$2:$G$201,MATCH($A1650&amp;"-5",Matches!$J$2:$J$201,0))="",INDEX(Matches!$H$2:$H$201,MATCH($A1650&amp;"-5",Matches!$J$2:$J$201,0))=""),"",IF(AND($C1650&lt;&gt;"",INDEX(Matches!$F$2:$F$201,MATCH($A1650&amp;"-5",Matches!$J$2:$J$201,0))&lt;&gt;"",$C1650&gt;=INDEX(Matches!$F$2:$F$201,MATCH($A1650&amp;"-5",Matches!$J$2:$J$201,0))),"",IF(AND(L1650=INDEX(Matches!$G$2:$G$201,MATCH($A1650&amp;"-5",Matches!$J$2:$J$201,0)),M1650=INDEX(Matches!$H$2:$H$201,MATCH($A1650&amp;"-5",Matches!$J$2:$J$201,0))),5,IF(SIGN(L1650-M1650)&lt;&gt;SIGN(INDEX(Matches!$G$2:$G$201,MATCH($A1650&amp;"-5",Matches!$J$2:$J$201,0))-INDEX(Matches!$H$2:$H$201,MATCH($A1650&amp;"-5",Matches!$J$2:$J$201,0))),0,IF(L1650-M1650=INDEX(Matches!$G$2:$G$201,MATCH($A1650&amp;"-5",Matches!$J$2:$J$201,0))-INDEX(Matches!$H$2:$H$201,MATCH($A1650&amp;"-5",Matches!$J$2:$J$201,0)),3,2))))),""))</f>
        <v/>
      </c>
      <c r="AC1650" s="12" t="str">
        <f aca="false">IF(OR($B1650="",N1650="",O1650=""),"",IFERROR(IF(OR(INDEX(Matches!$I$2:$I$201,MATCH($A1650&amp;"-6",Matches!$J$2:$J$201,0))="Void",INDEX(Matches!$G$2:$G$201,MATCH($A1650&amp;"-6",Matches!$J$2:$J$201,0))="",INDEX(Matches!$H$2:$H$201,MATCH($A1650&amp;"-6",Matches!$J$2:$J$201,0))=""),"",IF(AND($C1650&lt;&gt;"",INDEX(Matches!$F$2:$F$201,MATCH($A1650&amp;"-6",Matches!$J$2:$J$201,0))&lt;&gt;"",$C1650&gt;=INDEX(Matches!$F$2:$F$201,MATCH($A1650&amp;"-6",Matches!$J$2:$J$201,0))),"",IF(AND(N1650=INDEX(Matches!$G$2:$G$201,MATCH($A1650&amp;"-6",Matches!$J$2:$J$201,0)),O1650=INDEX(Matches!$H$2:$H$201,MATCH($A1650&amp;"-6",Matches!$J$2:$J$201,0))),5,IF(SIGN(N1650-O1650)&lt;&gt;SIGN(INDEX(Matches!$G$2:$G$201,MATCH($A1650&amp;"-6",Matches!$J$2:$J$201,0))-INDEX(Matches!$H$2:$H$201,MATCH($A1650&amp;"-6",Matches!$J$2:$J$201,0))),0,IF(N1650-O1650=INDEX(Matches!$G$2:$G$201,MATCH($A1650&amp;"-6",Matches!$J$2:$J$201,0))-INDEX(Matches!$H$2:$H$201,MATCH($A1650&amp;"-6",Matches!$J$2:$J$201,0)),3,2))))),""))</f>
        <v/>
      </c>
      <c r="AD1650" s="12" t="str">
        <f aca="false">IF(OR($B1650="",P1650="",Q1650=""),"",IFERROR(IF(OR(INDEX(Matches!$I$2:$I$201,MATCH($A1650&amp;"-7",Matches!$J$2:$J$201,0))="Void",INDEX(Matches!$G$2:$G$201,MATCH($A1650&amp;"-7",Matches!$J$2:$J$201,0))="",INDEX(Matches!$H$2:$H$201,MATCH($A1650&amp;"-7",Matches!$J$2:$J$201,0))=""),"",IF(AND($C1650&lt;&gt;"",INDEX(Matches!$F$2:$F$201,MATCH($A1650&amp;"-7",Matches!$J$2:$J$201,0))&lt;&gt;"",$C1650&gt;=INDEX(Matches!$F$2:$F$201,MATCH($A1650&amp;"-7",Matches!$J$2:$J$201,0))),"",IF(AND(P1650=INDEX(Matches!$G$2:$G$201,MATCH($A1650&amp;"-7",Matches!$J$2:$J$201,0)),Q1650=INDEX(Matches!$H$2:$H$201,MATCH($A1650&amp;"-7",Matches!$J$2:$J$201,0))),5,IF(SIGN(P1650-Q1650)&lt;&gt;SIGN(INDEX(Matches!$G$2:$G$201,MATCH($A1650&amp;"-7",Matches!$J$2:$J$201,0))-INDEX(Matches!$H$2:$H$201,MATCH($A1650&amp;"-7",Matches!$J$2:$J$201,0))),0,IF(P1650-Q1650=INDEX(Matches!$G$2:$G$201,MATCH($A1650&amp;"-7",Matches!$J$2:$J$201,0))-INDEX(Matches!$H$2:$H$201,MATCH($A1650&amp;"-7",Matches!$J$2:$J$201,0)),3,2))))),""))</f>
        <v/>
      </c>
      <c r="AE1650" s="12" t="str">
        <f aca="false">IF(OR($B1650="",R1650="",S1650=""),"",IFERROR(IF(OR(INDEX(Matches!$I$2:$I$201,MATCH($A1650&amp;"-8",Matches!$J$2:$J$201,0))="Void",INDEX(Matches!$G$2:$G$201,MATCH($A1650&amp;"-8",Matches!$J$2:$J$201,0))="",INDEX(Matches!$H$2:$H$201,MATCH($A1650&amp;"-8",Matches!$J$2:$J$201,0))=""),"",IF(AND($C1650&lt;&gt;"",INDEX(Matches!$F$2:$F$201,MATCH($A1650&amp;"-8",Matches!$J$2:$J$201,0))&lt;&gt;"",$C1650&gt;=INDEX(Matches!$F$2:$F$201,MATCH($A1650&amp;"-8",Matches!$J$2:$J$201,0))),"",IF(AND(R1650=INDEX(Matches!$G$2:$G$201,MATCH($A1650&amp;"-8",Matches!$J$2:$J$201,0)),S1650=INDEX(Matches!$H$2:$H$201,MATCH($A1650&amp;"-8",Matches!$J$2:$J$201,0))),5,IF(SIGN(R1650-S1650)&lt;&gt;SIGN(INDEX(Matches!$G$2:$G$201,MATCH($A1650&amp;"-8",Matches!$J$2:$J$201,0))-INDEX(Matches!$H$2:$H$201,MATCH($A1650&amp;"-8",Matches!$J$2:$J$201,0))),0,IF(R1650-S1650=INDEX(Matches!$G$2:$G$201,MATCH($A1650&amp;"-8",Matches!$J$2:$J$201,0))-INDEX(Matches!$H$2:$H$201,MATCH($A1650&amp;"-8",Matches!$J$2:$J$201,0)),3,2))))),""))</f>
        <v/>
      </c>
      <c r="AF1650" s="12" t="str">
        <f aca="false">IF(OR($B1650="",T1650="",U1650=""),"",IFERROR(IF(OR(INDEX(Matches!$I$2:$I$201,MATCH($A1650&amp;"-9",Matches!$J$2:$J$201,0))="Void",INDEX(Matches!$G$2:$G$201,MATCH($A1650&amp;"-9",Matches!$J$2:$J$201,0))="",INDEX(Matches!$H$2:$H$201,MATCH($A1650&amp;"-9",Matches!$J$2:$J$201,0))=""),"",IF(AND($C1650&lt;&gt;"",INDEX(Matches!$F$2:$F$201,MATCH($A1650&amp;"-9",Matches!$J$2:$J$201,0))&lt;&gt;"",$C1650&gt;=INDEX(Matches!$F$2:$F$201,MATCH($A1650&amp;"-9",Matches!$J$2:$J$201,0))),"",IF(AND(T1650=INDEX(Matches!$G$2:$G$201,MATCH($A1650&amp;"-9",Matches!$J$2:$J$201,0)),U1650=INDEX(Matches!$H$2:$H$201,MATCH($A1650&amp;"-9",Matches!$J$2:$J$201,0))),5,IF(SIGN(T1650-U1650)&lt;&gt;SIGN(INDEX(Matches!$G$2:$G$201,MATCH($A1650&amp;"-9",Matches!$J$2:$J$201,0))-INDEX(Matches!$H$2:$H$201,MATCH($A1650&amp;"-9",Matches!$J$2:$J$201,0))),0,IF(T1650-U1650=INDEX(Matches!$G$2:$G$201,MATCH($A1650&amp;"-9",Matches!$J$2:$J$201,0))-INDEX(Matches!$H$2:$H$201,MATCH($A1650&amp;"-9",Matches!$J$2:$J$201,0)),3,2))))),""))</f>
        <v/>
      </c>
      <c r="AG1650" s="12" t="str">
        <f aca="false">IF(OR($B1650="",V1650="",W1650=""),"",IFERROR(IF(OR(INDEX(Matches!$I$2:$I$201,MATCH($A1650&amp;"-10",Matches!$J$2:$J$201,0))="Void",INDEX(Matches!$G$2:$G$201,MATCH($A1650&amp;"-10",Matches!$J$2:$J$201,0))="",INDEX(Matches!$H$2:$H$201,MATCH($A1650&amp;"-10",Matches!$J$2:$J$201,0))=""),"",IF(AND($C1650&lt;&gt;"",INDEX(Matches!$F$2:$F$201,MATCH($A1650&amp;"-10",Matches!$J$2:$J$201,0))&lt;&gt;"",$C1650&gt;=INDEX(Matches!$F$2:$F$201,MATCH($A1650&amp;"-10",Matches!$J$2:$J$201,0))),"",IF(AND(V1650=INDEX(Matches!$G$2:$G$201,MATCH($A1650&amp;"-10",Matches!$J$2:$J$201,0)),W1650=INDEX(Matches!$H$2:$H$201,MATCH($A1650&amp;"-10",Matches!$J$2:$J$201,0))),5,IF(SIGN(V1650-W1650)&lt;&gt;SIGN(INDEX(Matches!$G$2:$G$201,MATCH($A1650&amp;"-10",Matches!$J$2:$J$201,0))-INDEX(Matches!$H$2:$H$201,MATCH($A1650&amp;"-10",Matches!$J$2:$J$201,0))),0,IF(V1650-W1650=INDEX(Matches!$G$2:$G$201,MATCH($A1650&amp;"-10",Matches!$J$2:$J$201,0))-INDEX(Matches!$H$2:$H$201,MATCH($A1650&amp;"-10",Matches!$J$2:$J$201,0)),3,2))))),""))</f>
        <v/>
      </c>
      <c r="AH1650" s="13" t="str">
        <f aca="false">IF($B1650="","",SUM(X1650:AG1650))</f>
        <v/>
      </c>
      <c r="AI1650" s="12" t="str">
        <f aca="false">IF($B1650="","",COUNTIF(X1650:AG1650,5))</f>
        <v/>
      </c>
      <c r="AJ1650" s="12" t="str">
        <f aca="false">IF($B1650="","",COUNTIF(X1650:AG1650,"&gt;=2"))</f>
        <v/>
      </c>
      <c r="AK1650" s="12" t="str">
        <f aca="false">IF($B1650="","",COUNT(X1650:AG1650))</f>
        <v/>
      </c>
    </row>
    <row r="1651" customFormat="false" ht="15" hidden="false" customHeight="false" outlineLevel="0" collapsed="false">
      <c r="A1651" s="7"/>
      <c r="B1651" s="7"/>
      <c r="C1651" s="11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12" t="str">
        <f aca="false">IF(OR($B1651="",D1651="",E1651=""),"",IFERROR(IF(OR(INDEX(Matches!$I$2:$I$201,MATCH($A1651&amp;"-1",Matches!$J$2:$J$201,0))="Void",INDEX(Matches!$G$2:$G$201,MATCH($A1651&amp;"-1",Matches!$J$2:$J$201,0))="",INDEX(Matches!$H$2:$H$201,MATCH($A1651&amp;"-1",Matches!$J$2:$J$201,0))=""),"",IF(AND($C1651&lt;&gt;"",INDEX(Matches!$F$2:$F$201,MATCH($A1651&amp;"-1",Matches!$J$2:$J$201,0))&lt;&gt;"",$C1651&gt;=INDEX(Matches!$F$2:$F$201,MATCH($A1651&amp;"-1",Matches!$J$2:$J$201,0))),"",IF(AND(D1651=INDEX(Matches!$G$2:$G$201,MATCH($A1651&amp;"-1",Matches!$J$2:$J$201,0)),E1651=INDEX(Matches!$H$2:$H$201,MATCH($A1651&amp;"-1",Matches!$J$2:$J$201,0))),5,IF(SIGN(D1651-E1651)&lt;&gt;SIGN(INDEX(Matches!$G$2:$G$201,MATCH($A1651&amp;"-1",Matches!$J$2:$J$201,0))-INDEX(Matches!$H$2:$H$201,MATCH($A1651&amp;"-1",Matches!$J$2:$J$201,0))),0,IF(D1651-E1651=INDEX(Matches!$G$2:$G$201,MATCH($A1651&amp;"-1",Matches!$J$2:$J$201,0))-INDEX(Matches!$H$2:$H$201,MATCH($A1651&amp;"-1",Matches!$J$2:$J$201,0)),3,2))))),""))</f>
        <v/>
      </c>
      <c r="Y1651" s="12" t="str">
        <f aca="false">IF(OR($B1651="",F1651="",G1651=""),"",IFERROR(IF(OR(INDEX(Matches!$I$2:$I$201,MATCH($A1651&amp;"-2",Matches!$J$2:$J$201,0))="Void",INDEX(Matches!$G$2:$G$201,MATCH($A1651&amp;"-2",Matches!$J$2:$J$201,0))="",INDEX(Matches!$H$2:$H$201,MATCH($A1651&amp;"-2",Matches!$J$2:$J$201,0))=""),"",IF(AND($C1651&lt;&gt;"",INDEX(Matches!$F$2:$F$201,MATCH($A1651&amp;"-2",Matches!$J$2:$J$201,0))&lt;&gt;"",$C1651&gt;=INDEX(Matches!$F$2:$F$201,MATCH($A1651&amp;"-2",Matches!$J$2:$J$201,0))),"",IF(AND(F1651=INDEX(Matches!$G$2:$G$201,MATCH($A1651&amp;"-2",Matches!$J$2:$J$201,0)),G1651=INDEX(Matches!$H$2:$H$201,MATCH($A1651&amp;"-2",Matches!$J$2:$J$201,0))),5,IF(SIGN(F1651-G1651)&lt;&gt;SIGN(INDEX(Matches!$G$2:$G$201,MATCH($A1651&amp;"-2",Matches!$J$2:$J$201,0))-INDEX(Matches!$H$2:$H$201,MATCH($A1651&amp;"-2",Matches!$J$2:$J$201,0))),0,IF(F1651-G1651=INDEX(Matches!$G$2:$G$201,MATCH($A1651&amp;"-2",Matches!$J$2:$J$201,0))-INDEX(Matches!$H$2:$H$201,MATCH($A1651&amp;"-2",Matches!$J$2:$J$201,0)),3,2))))),""))</f>
        <v/>
      </c>
      <c r="Z1651" s="12" t="str">
        <f aca="false">IF(OR($B1651="",H1651="",I1651=""),"",IFERROR(IF(OR(INDEX(Matches!$I$2:$I$201,MATCH($A1651&amp;"-3",Matches!$J$2:$J$201,0))="Void",INDEX(Matches!$G$2:$G$201,MATCH($A1651&amp;"-3",Matches!$J$2:$J$201,0))="",INDEX(Matches!$H$2:$H$201,MATCH($A1651&amp;"-3",Matches!$J$2:$J$201,0))=""),"",IF(AND($C1651&lt;&gt;"",INDEX(Matches!$F$2:$F$201,MATCH($A1651&amp;"-3",Matches!$J$2:$J$201,0))&lt;&gt;"",$C1651&gt;=INDEX(Matches!$F$2:$F$201,MATCH($A1651&amp;"-3",Matches!$J$2:$J$201,0))),"",IF(AND(H1651=INDEX(Matches!$G$2:$G$201,MATCH($A1651&amp;"-3",Matches!$J$2:$J$201,0)),I1651=INDEX(Matches!$H$2:$H$201,MATCH($A1651&amp;"-3",Matches!$J$2:$J$201,0))),5,IF(SIGN(H1651-I1651)&lt;&gt;SIGN(INDEX(Matches!$G$2:$G$201,MATCH($A1651&amp;"-3",Matches!$J$2:$J$201,0))-INDEX(Matches!$H$2:$H$201,MATCH($A1651&amp;"-3",Matches!$J$2:$J$201,0))),0,IF(H1651-I1651=INDEX(Matches!$G$2:$G$201,MATCH($A1651&amp;"-3",Matches!$J$2:$J$201,0))-INDEX(Matches!$H$2:$H$201,MATCH($A1651&amp;"-3",Matches!$J$2:$J$201,0)),3,2))))),""))</f>
        <v/>
      </c>
      <c r="AA1651" s="12" t="str">
        <f aca="false">IF(OR($B1651="",J1651="",K1651=""),"",IFERROR(IF(OR(INDEX(Matches!$I$2:$I$201,MATCH($A1651&amp;"-4",Matches!$J$2:$J$201,0))="Void",INDEX(Matches!$G$2:$G$201,MATCH($A1651&amp;"-4",Matches!$J$2:$J$201,0))="",INDEX(Matches!$H$2:$H$201,MATCH($A1651&amp;"-4",Matches!$J$2:$J$201,0))=""),"",IF(AND($C1651&lt;&gt;"",INDEX(Matches!$F$2:$F$201,MATCH($A1651&amp;"-4",Matches!$J$2:$J$201,0))&lt;&gt;"",$C1651&gt;=INDEX(Matches!$F$2:$F$201,MATCH($A1651&amp;"-4",Matches!$J$2:$J$201,0))),"",IF(AND(J1651=INDEX(Matches!$G$2:$G$201,MATCH($A1651&amp;"-4",Matches!$J$2:$J$201,0)),K1651=INDEX(Matches!$H$2:$H$201,MATCH($A1651&amp;"-4",Matches!$J$2:$J$201,0))),5,IF(SIGN(J1651-K1651)&lt;&gt;SIGN(INDEX(Matches!$G$2:$G$201,MATCH($A1651&amp;"-4",Matches!$J$2:$J$201,0))-INDEX(Matches!$H$2:$H$201,MATCH($A1651&amp;"-4",Matches!$J$2:$J$201,0))),0,IF(J1651-K1651=INDEX(Matches!$G$2:$G$201,MATCH($A1651&amp;"-4",Matches!$J$2:$J$201,0))-INDEX(Matches!$H$2:$H$201,MATCH($A1651&amp;"-4",Matches!$J$2:$J$201,0)),3,2))))),""))</f>
        <v/>
      </c>
      <c r="AB1651" s="12" t="str">
        <f aca="false">IF(OR($B1651="",L1651="",M1651=""),"",IFERROR(IF(OR(INDEX(Matches!$I$2:$I$201,MATCH($A1651&amp;"-5",Matches!$J$2:$J$201,0))="Void",INDEX(Matches!$G$2:$G$201,MATCH($A1651&amp;"-5",Matches!$J$2:$J$201,0))="",INDEX(Matches!$H$2:$H$201,MATCH($A1651&amp;"-5",Matches!$J$2:$J$201,0))=""),"",IF(AND($C1651&lt;&gt;"",INDEX(Matches!$F$2:$F$201,MATCH($A1651&amp;"-5",Matches!$J$2:$J$201,0))&lt;&gt;"",$C1651&gt;=INDEX(Matches!$F$2:$F$201,MATCH($A1651&amp;"-5",Matches!$J$2:$J$201,0))),"",IF(AND(L1651=INDEX(Matches!$G$2:$G$201,MATCH($A1651&amp;"-5",Matches!$J$2:$J$201,0)),M1651=INDEX(Matches!$H$2:$H$201,MATCH($A1651&amp;"-5",Matches!$J$2:$J$201,0))),5,IF(SIGN(L1651-M1651)&lt;&gt;SIGN(INDEX(Matches!$G$2:$G$201,MATCH($A1651&amp;"-5",Matches!$J$2:$J$201,0))-INDEX(Matches!$H$2:$H$201,MATCH($A1651&amp;"-5",Matches!$J$2:$J$201,0))),0,IF(L1651-M1651=INDEX(Matches!$G$2:$G$201,MATCH($A1651&amp;"-5",Matches!$J$2:$J$201,0))-INDEX(Matches!$H$2:$H$201,MATCH($A1651&amp;"-5",Matches!$J$2:$J$201,0)),3,2))))),""))</f>
        <v/>
      </c>
      <c r="AC1651" s="12" t="str">
        <f aca="false">IF(OR($B1651="",N1651="",O1651=""),"",IFERROR(IF(OR(INDEX(Matches!$I$2:$I$201,MATCH($A1651&amp;"-6",Matches!$J$2:$J$201,0))="Void",INDEX(Matches!$G$2:$G$201,MATCH($A1651&amp;"-6",Matches!$J$2:$J$201,0))="",INDEX(Matches!$H$2:$H$201,MATCH($A1651&amp;"-6",Matches!$J$2:$J$201,0))=""),"",IF(AND($C1651&lt;&gt;"",INDEX(Matches!$F$2:$F$201,MATCH($A1651&amp;"-6",Matches!$J$2:$J$201,0))&lt;&gt;"",$C1651&gt;=INDEX(Matches!$F$2:$F$201,MATCH($A1651&amp;"-6",Matches!$J$2:$J$201,0))),"",IF(AND(N1651=INDEX(Matches!$G$2:$G$201,MATCH($A1651&amp;"-6",Matches!$J$2:$J$201,0)),O1651=INDEX(Matches!$H$2:$H$201,MATCH($A1651&amp;"-6",Matches!$J$2:$J$201,0))),5,IF(SIGN(N1651-O1651)&lt;&gt;SIGN(INDEX(Matches!$G$2:$G$201,MATCH($A1651&amp;"-6",Matches!$J$2:$J$201,0))-INDEX(Matches!$H$2:$H$201,MATCH($A1651&amp;"-6",Matches!$J$2:$J$201,0))),0,IF(N1651-O1651=INDEX(Matches!$G$2:$G$201,MATCH($A1651&amp;"-6",Matches!$J$2:$J$201,0))-INDEX(Matches!$H$2:$H$201,MATCH($A1651&amp;"-6",Matches!$J$2:$J$201,0)),3,2))))),""))</f>
        <v/>
      </c>
      <c r="AD1651" s="12" t="str">
        <f aca="false">IF(OR($B1651="",P1651="",Q1651=""),"",IFERROR(IF(OR(INDEX(Matches!$I$2:$I$201,MATCH($A1651&amp;"-7",Matches!$J$2:$J$201,0))="Void",INDEX(Matches!$G$2:$G$201,MATCH($A1651&amp;"-7",Matches!$J$2:$J$201,0))="",INDEX(Matches!$H$2:$H$201,MATCH($A1651&amp;"-7",Matches!$J$2:$J$201,0))=""),"",IF(AND($C1651&lt;&gt;"",INDEX(Matches!$F$2:$F$201,MATCH($A1651&amp;"-7",Matches!$J$2:$J$201,0))&lt;&gt;"",$C1651&gt;=INDEX(Matches!$F$2:$F$201,MATCH($A1651&amp;"-7",Matches!$J$2:$J$201,0))),"",IF(AND(P1651=INDEX(Matches!$G$2:$G$201,MATCH($A1651&amp;"-7",Matches!$J$2:$J$201,0)),Q1651=INDEX(Matches!$H$2:$H$201,MATCH($A1651&amp;"-7",Matches!$J$2:$J$201,0))),5,IF(SIGN(P1651-Q1651)&lt;&gt;SIGN(INDEX(Matches!$G$2:$G$201,MATCH($A1651&amp;"-7",Matches!$J$2:$J$201,0))-INDEX(Matches!$H$2:$H$201,MATCH($A1651&amp;"-7",Matches!$J$2:$J$201,0))),0,IF(P1651-Q1651=INDEX(Matches!$G$2:$G$201,MATCH($A1651&amp;"-7",Matches!$J$2:$J$201,0))-INDEX(Matches!$H$2:$H$201,MATCH($A1651&amp;"-7",Matches!$J$2:$J$201,0)),3,2))))),""))</f>
        <v/>
      </c>
      <c r="AE1651" s="12" t="str">
        <f aca="false">IF(OR($B1651="",R1651="",S1651=""),"",IFERROR(IF(OR(INDEX(Matches!$I$2:$I$201,MATCH($A1651&amp;"-8",Matches!$J$2:$J$201,0))="Void",INDEX(Matches!$G$2:$G$201,MATCH($A1651&amp;"-8",Matches!$J$2:$J$201,0))="",INDEX(Matches!$H$2:$H$201,MATCH($A1651&amp;"-8",Matches!$J$2:$J$201,0))=""),"",IF(AND($C1651&lt;&gt;"",INDEX(Matches!$F$2:$F$201,MATCH($A1651&amp;"-8",Matches!$J$2:$J$201,0))&lt;&gt;"",$C1651&gt;=INDEX(Matches!$F$2:$F$201,MATCH($A1651&amp;"-8",Matches!$J$2:$J$201,0))),"",IF(AND(R1651=INDEX(Matches!$G$2:$G$201,MATCH($A1651&amp;"-8",Matches!$J$2:$J$201,0)),S1651=INDEX(Matches!$H$2:$H$201,MATCH($A1651&amp;"-8",Matches!$J$2:$J$201,0))),5,IF(SIGN(R1651-S1651)&lt;&gt;SIGN(INDEX(Matches!$G$2:$G$201,MATCH($A1651&amp;"-8",Matches!$J$2:$J$201,0))-INDEX(Matches!$H$2:$H$201,MATCH($A1651&amp;"-8",Matches!$J$2:$J$201,0))),0,IF(R1651-S1651=INDEX(Matches!$G$2:$G$201,MATCH($A1651&amp;"-8",Matches!$J$2:$J$201,0))-INDEX(Matches!$H$2:$H$201,MATCH($A1651&amp;"-8",Matches!$J$2:$J$201,0)),3,2))))),""))</f>
        <v/>
      </c>
      <c r="AF1651" s="12" t="str">
        <f aca="false">IF(OR($B1651="",T1651="",U1651=""),"",IFERROR(IF(OR(INDEX(Matches!$I$2:$I$201,MATCH($A1651&amp;"-9",Matches!$J$2:$J$201,0))="Void",INDEX(Matches!$G$2:$G$201,MATCH($A1651&amp;"-9",Matches!$J$2:$J$201,0))="",INDEX(Matches!$H$2:$H$201,MATCH($A1651&amp;"-9",Matches!$J$2:$J$201,0))=""),"",IF(AND($C1651&lt;&gt;"",INDEX(Matches!$F$2:$F$201,MATCH($A1651&amp;"-9",Matches!$J$2:$J$201,0))&lt;&gt;"",$C1651&gt;=INDEX(Matches!$F$2:$F$201,MATCH($A1651&amp;"-9",Matches!$J$2:$J$201,0))),"",IF(AND(T1651=INDEX(Matches!$G$2:$G$201,MATCH($A1651&amp;"-9",Matches!$J$2:$J$201,0)),U1651=INDEX(Matches!$H$2:$H$201,MATCH($A1651&amp;"-9",Matches!$J$2:$J$201,0))),5,IF(SIGN(T1651-U1651)&lt;&gt;SIGN(INDEX(Matches!$G$2:$G$201,MATCH($A1651&amp;"-9",Matches!$J$2:$J$201,0))-INDEX(Matches!$H$2:$H$201,MATCH($A1651&amp;"-9",Matches!$J$2:$J$201,0))),0,IF(T1651-U1651=INDEX(Matches!$G$2:$G$201,MATCH($A1651&amp;"-9",Matches!$J$2:$J$201,0))-INDEX(Matches!$H$2:$H$201,MATCH($A1651&amp;"-9",Matches!$J$2:$J$201,0)),3,2))))),""))</f>
        <v/>
      </c>
      <c r="AG1651" s="12" t="str">
        <f aca="false">IF(OR($B1651="",V1651="",W1651=""),"",IFERROR(IF(OR(INDEX(Matches!$I$2:$I$201,MATCH($A1651&amp;"-10",Matches!$J$2:$J$201,0))="Void",INDEX(Matches!$G$2:$G$201,MATCH($A1651&amp;"-10",Matches!$J$2:$J$201,0))="",INDEX(Matches!$H$2:$H$201,MATCH($A1651&amp;"-10",Matches!$J$2:$J$201,0))=""),"",IF(AND($C1651&lt;&gt;"",INDEX(Matches!$F$2:$F$201,MATCH($A1651&amp;"-10",Matches!$J$2:$J$201,0))&lt;&gt;"",$C1651&gt;=INDEX(Matches!$F$2:$F$201,MATCH($A1651&amp;"-10",Matches!$J$2:$J$201,0))),"",IF(AND(V1651=INDEX(Matches!$G$2:$G$201,MATCH($A1651&amp;"-10",Matches!$J$2:$J$201,0)),W1651=INDEX(Matches!$H$2:$H$201,MATCH($A1651&amp;"-10",Matches!$J$2:$J$201,0))),5,IF(SIGN(V1651-W1651)&lt;&gt;SIGN(INDEX(Matches!$G$2:$G$201,MATCH($A1651&amp;"-10",Matches!$J$2:$J$201,0))-INDEX(Matches!$H$2:$H$201,MATCH($A1651&amp;"-10",Matches!$J$2:$J$201,0))),0,IF(V1651-W1651=INDEX(Matches!$G$2:$G$201,MATCH($A1651&amp;"-10",Matches!$J$2:$J$201,0))-INDEX(Matches!$H$2:$H$201,MATCH($A1651&amp;"-10",Matches!$J$2:$J$201,0)),3,2))))),""))</f>
        <v/>
      </c>
      <c r="AH1651" s="13" t="str">
        <f aca="false">IF($B1651="","",SUM(X1651:AG1651))</f>
        <v/>
      </c>
      <c r="AI1651" s="12" t="str">
        <f aca="false">IF($B1651="","",COUNTIF(X1651:AG1651,5))</f>
        <v/>
      </c>
      <c r="AJ1651" s="12" t="str">
        <f aca="false">IF($B1651="","",COUNTIF(X1651:AG1651,"&gt;=2"))</f>
        <v/>
      </c>
      <c r="AK1651" s="12" t="str">
        <f aca="false">IF($B1651="","",COUNT(X1651:AG1651))</f>
        <v/>
      </c>
    </row>
    <row r="1652" customFormat="false" ht="15" hidden="false" customHeight="false" outlineLevel="0" collapsed="false">
      <c r="A1652" s="7"/>
      <c r="B1652" s="7"/>
      <c r="C1652" s="11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12" t="str">
        <f aca="false">IF(OR($B1652="",D1652="",E1652=""),"",IFERROR(IF(OR(INDEX(Matches!$I$2:$I$201,MATCH($A1652&amp;"-1",Matches!$J$2:$J$201,0))="Void",INDEX(Matches!$G$2:$G$201,MATCH($A1652&amp;"-1",Matches!$J$2:$J$201,0))="",INDEX(Matches!$H$2:$H$201,MATCH($A1652&amp;"-1",Matches!$J$2:$J$201,0))=""),"",IF(AND($C1652&lt;&gt;"",INDEX(Matches!$F$2:$F$201,MATCH($A1652&amp;"-1",Matches!$J$2:$J$201,0))&lt;&gt;"",$C1652&gt;=INDEX(Matches!$F$2:$F$201,MATCH($A1652&amp;"-1",Matches!$J$2:$J$201,0))),"",IF(AND(D1652=INDEX(Matches!$G$2:$G$201,MATCH($A1652&amp;"-1",Matches!$J$2:$J$201,0)),E1652=INDEX(Matches!$H$2:$H$201,MATCH($A1652&amp;"-1",Matches!$J$2:$J$201,0))),5,IF(SIGN(D1652-E1652)&lt;&gt;SIGN(INDEX(Matches!$G$2:$G$201,MATCH($A1652&amp;"-1",Matches!$J$2:$J$201,0))-INDEX(Matches!$H$2:$H$201,MATCH($A1652&amp;"-1",Matches!$J$2:$J$201,0))),0,IF(D1652-E1652=INDEX(Matches!$G$2:$G$201,MATCH($A1652&amp;"-1",Matches!$J$2:$J$201,0))-INDEX(Matches!$H$2:$H$201,MATCH($A1652&amp;"-1",Matches!$J$2:$J$201,0)),3,2))))),""))</f>
        <v/>
      </c>
      <c r="Y1652" s="12" t="str">
        <f aca="false">IF(OR($B1652="",F1652="",G1652=""),"",IFERROR(IF(OR(INDEX(Matches!$I$2:$I$201,MATCH($A1652&amp;"-2",Matches!$J$2:$J$201,0))="Void",INDEX(Matches!$G$2:$G$201,MATCH($A1652&amp;"-2",Matches!$J$2:$J$201,0))="",INDEX(Matches!$H$2:$H$201,MATCH($A1652&amp;"-2",Matches!$J$2:$J$201,0))=""),"",IF(AND($C1652&lt;&gt;"",INDEX(Matches!$F$2:$F$201,MATCH($A1652&amp;"-2",Matches!$J$2:$J$201,0))&lt;&gt;"",$C1652&gt;=INDEX(Matches!$F$2:$F$201,MATCH($A1652&amp;"-2",Matches!$J$2:$J$201,0))),"",IF(AND(F1652=INDEX(Matches!$G$2:$G$201,MATCH($A1652&amp;"-2",Matches!$J$2:$J$201,0)),G1652=INDEX(Matches!$H$2:$H$201,MATCH($A1652&amp;"-2",Matches!$J$2:$J$201,0))),5,IF(SIGN(F1652-G1652)&lt;&gt;SIGN(INDEX(Matches!$G$2:$G$201,MATCH($A1652&amp;"-2",Matches!$J$2:$J$201,0))-INDEX(Matches!$H$2:$H$201,MATCH($A1652&amp;"-2",Matches!$J$2:$J$201,0))),0,IF(F1652-G1652=INDEX(Matches!$G$2:$G$201,MATCH($A1652&amp;"-2",Matches!$J$2:$J$201,0))-INDEX(Matches!$H$2:$H$201,MATCH($A1652&amp;"-2",Matches!$J$2:$J$201,0)),3,2))))),""))</f>
        <v/>
      </c>
      <c r="Z1652" s="12" t="str">
        <f aca="false">IF(OR($B1652="",H1652="",I1652=""),"",IFERROR(IF(OR(INDEX(Matches!$I$2:$I$201,MATCH($A1652&amp;"-3",Matches!$J$2:$J$201,0))="Void",INDEX(Matches!$G$2:$G$201,MATCH($A1652&amp;"-3",Matches!$J$2:$J$201,0))="",INDEX(Matches!$H$2:$H$201,MATCH($A1652&amp;"-3",Matches!$J$2:$J$201,0))=""),"",IF(AND($C1652&lt;&gt;"",INDEX(Matches!$F$2:$F$201,MATCH($A1652&amp;"-3",Matches!$J$2:$J$201,0))&lt;&gt;"",$C1652&gt;=INDEX(Matches!$F$2:$F$201,MATCH($A1652&amp;"-3",Matches!$J$2:$J$201,0))),"",IF(AND(H1652=INDEX(Matches!$G$2:$G$201,MATCH($A1652&amp;"-3",Matches!$J$2:$J$201,0)),I1652=INDEX(Matches!$H$2:$H$201,MATCH($A1652&amp;"-3",Matches!$J$2:$J$201,0))),5,IF(SIGN(H1652-I1652)&lt;&gt;SIGN(INDEX(Matches!$G$2:$G$201,MATCH($A1652&amp;"-3",Matches!$J$2:$J$201,0))-INDEX(Matches!$H$2:$H$201,MATCH($A1652&amp;"-3",Matches!$J$2:$J$201,0))),0,IF(H1652-I1652=INDEX(Matches!$G$2:$G$201,MATCH($A1652&amp;"-3",Matches!$J$2:$J$201,0))-INDEX(Matches!$H$2:$H$201,MATCH($A1652&amp;"-3",Matches!$J$2:$J$201,0)),3,2))))),""))</f>
        <v/>
      </c>
      <c r="AA1652" s="12" t="str">
        <f aca="false">IF(OR($B1652="",J1652="",K1652=""),"",IFERROR(IF(OR(INDEX(Matches!$I$2:$I$201,MATCH($A1652&amp;"-4",Matches!$J$2:$J$201,0))="Void",INDEX(Matches!$G$2:$G$201,MATCH($A1652&amp;"-4",Matches!$J$2:$J$201,0))="",INDEX(Matches!$H$2:$H$201,MATCH($A1652&amp;"-4",Matches!$J$2:$J$201,0))=""),"",IF(AND($C1652&lt;&gt;"",INDEX(Matches!$F$2:$F$201,MATCH($A1652&amp;"-4",Matches!$J$2:$J$201,0))&lt;&gt;"",$C1652&gt;=INDEX(Matches!$F$2:$F$201,MATCH($A1652&amp;"-4",Matches!$J$2:$J$201,0))),"",IF(AND(J1652=INDEX(Matches!$G$2:$G$201,MATCH($A1652&amp;"-4",Matches!$J$2:$J$201,0)),K1652=INDEX(Matches!$H$2:$H$201,MATCH($A1652&amp;"-4",Matches!$J$2:$J$201,0))),5,IF(SIGN(J1652-K1652)&lt;&gt;SIGN(INDEX(Matches!$G$2:$G$201,MATCH($A1652&amp;"-4",Matches!$J$2:$J$201,0))-INDEX(Matches!$H$2:$H$201,MATCH($A1652&amp;"-4",Matches!$J$2:$J$201,0))),0,IF(J1652-K1652=INDEX(Matches!$G$2:$G$201,MATCH($A1652&amp;"-4",Matches!$J$2:$J$201,0))-INDEX(Matches!$H$2:$H$201,MATCH($A1652&amp;"-4",Matches!$J$2:$J$201,0)),3,2))))),""))</f>
        <v/>
      </c>
      <c r="AB1652" s="12" t="str">
        <f aca="false">IF(OR($B1652="",L1652="",M1652=""),"",IFERROR(IF(OR(INDEX(Matches!$I$2:$I$201,MATCH($A1652&amp;"-5",Matches!$J$2:$J$201,0))="Void",INDEX(Matches!$G$2:$G$201,MATCH($A1652&amp;"-5",Matches!$J$2:$J$201,0))="",INDEX(Matches!$H$2:$H$201,MATCH($A1652&amp;"-5",Matches!$J$2:$J$201,0))=""),"",IF(AND($C1652&lt;&gt;"",INDEX(Matches!$F$2:$F$201,MATCH($A1652&amp;"-5",Matches!$J$2:$J$201,0))&lt;&gt;"",$C1652&gt;=INDEX(Matches!$F$2:$F$201,MATCH($A1652&amp;"-5",Matches!$J$2:$J$201,0))),"",IF(AND(L1652=INDEX(Matches!$G$2:$G$201,MATCH($A1652&amp;"-5",Matches!$J$2:$J$201,0)),M1652=INDEX(Matches!$H$2:$H$201,MATCH($A1652&amp;"-5",Matches!$J$2:$J$201,0))),5,IF(SIGN(L1652-M1652)&lt;&gt;SIGN(INDEX(Matches!$G$2:$G$201,MATCH($A1652&amp;"-5",Matches!$J$2:$J$201,0))-INDEX(Matches!$H$2:$H$201,MATCH($A1652&amp;"-5",Matches!$J$2:$J$201,0))),0,IF(L1652-M1652=INDEX(Matches!$G$2:$G$201,MATCH($A1652&amp;"-5",Matches!$J$2:$J$201,0))-INDEX(Matches!$H$2:$H$201,MATCH($A1652&amp;"-5",Matches!$J$2:$J$201,0)),3,2))))),""))</f>
        <v/>
      </c>
      <c r="AC1652" s="12" t="str">
        <f aca="false">IF(OR($B1652="",N1652="",O1652=""),"",IFERROR(IF(OR(INDEX(Matches!$I$2:$I$201,MATCH($A1652&amp;"-6",Matches!$J$2:$J$201,0))="Void",INDEX(Matches!$G$2:$G$201,MATCH($A1652&amp;"-6",Matches!$J$2:$J$201,0))="",INDEX(Matches!$H$2:$H$201,MATCH($A1652&amp;"-6",Matches!$J$2:$J$201,0))=""),"",IF(AND($C1652&lt;&gt;"",INDEX(Matches!$F$2:$F$201,MATCH($A1652&amp;"-6",Matches!$J$2:$J$201,0))&lt;&gt;"",$C1652&gt;=INDEX(Matches!$F$2:$F$201,MATCH($A1652&amp;"-6",Matches!$J$2:$J$201,0))),"",IF(AND(N1652=INDEX(Matches!$G$2:$G$201,MATCH($A1652&amp;"-6",Matches!$J$2:$J$201,0)),O1652=INDEX(Matches!$H$2:$H$201,MATCH($A1652&amp;"-6",Matches!$J$2:$J$201,0))),5,IF(SIGN(N1652-O1652)&lt;&gt;SIGN(INDEX(Matches!$G$2:$G$201,MATCH($A1652&amp;"-6",Matches!$J$2:$J$201,0))-INDEX(Matches!$H$2:$H$201,MATCH($A1652&amp;"-6",Matches!$J$2:$J$201,0))),0,IF(N1652-O1652=INDEX(Matches!$G$2:$G$201,MATCH($A1652&amp;"-6",Matches!$J$2:$J$201,0))-INDEX(Matches!$H$2:$H$201,MATCH($A1652&amp;"-6",Matches!$J$2:$J$201,0)),3,2))))),""))</f>
        <v/>
      </c>
      <c r="AD1652" s="12" t="str">
        <f aca="false">IF(OR($B1652="",P1652="",Q1652=""),"",IFERROR(IF(OR(INDEX(Matches!$I$2:$I$201,MATCH($A1652&amp;"-7",Matches!$J$2:$J$201,0))="Void",INDEX(Matches!$G$2:$G$201,MATCH($A1652&amp;"-7",Matches!$J$2:$J$201,0))="",INDEX(Matches!$H$2:$H$201,MATCH($A1652&amp;"-7",Matches!$J$2:$J$201,0))=""),"",IF(AND($C1652&lt;&gt;"",INDEX(Matches!$F$2:$F$201,MATCH($A1652&amp;"-7",Matches!$J$2:$J$201,0))&lt;&gt;"",$C1652&gt;=INDEX(Matches!$F$2:$F$201,MATCH($A1652&amp;"-7",Matches!$J$2:$J$201,0))),"",IF(AND(P1652=INDEX(Matches!$G$2:$G$201,MATCH($A1652&amp;"-7",Matches!$J$2:$J$201,0)),Q1652=INDEX(Matches!$H$2:$H$201,MATCH($A1652&amp;"-7",Matches!$J$2:$J$201,0))),5,IF(SIGN(P1652-Q1652)&lt;&gt;SIGN(INDEX(Matches!$G$2:$G$201,MATCH($A1652&amp;"-7",Matches!$J$2:$J$201,0))-INDEX(Matches!$H$2:$H$201,MATCH($A1652&amp;"-7",Matches!$J$2:$J$201,0))),0,IF(P1652-Q1652=INDEX(Matches!$G$2:$G$201,MATCH($A1652&amp;"-7",Matches!$J$2:$J$201,0))-INDEX(Matches!$H$2:$H$201,MATCH($A1652&amp;"-7",Matches!$J$2:$J$201,0)),3,2))))),""))</f>
        <v/>
      </c>
      <c r="AE1652" s="12" t="str">
        <f aca="false">IF(OR($B1652="",R1652="",S1652=""),"",IFERROR(IF(OR(INDEX(Matches!$I$2:$I$201,MATCH($A1652&amp;"-8",Matches!$J$2:$J$201,0))="Void",INDEX(Matches!$G$2:$G$201,MATCH($A1652&amp;"-8",Matches!$J$2:$J$201,0))="",INDEX(Matches!$H$2:$H$201,MATCH($A1652&amp;"-8",Matches!$J$2:$J$201,0))=""),"",IF(AND($C1652&lt;&gt;"",INDEX(Matches!$F$2:$F$201,MATCH($A1652&amp;"-8",Matches!$J$2:$J$201,0))&lt;&gt;"",$C1652&gt;=INDEX(Matches!$F$2:$F$201,MATCH($A1652&amp;"-8",Matches!$J$2:$J$201,0))),"",IF(AND(R1652=INDEX(Matches!$G$2:$G$201,MATCH($A1652&amp;"-8",Matches!$J$2:$J$201,0)),S1652=INDEX(Matches!$H$2:$H$201,MATCH($A1652&amp;"-8",Matches!$J$2:$J$201,0))),5,IF(SIGN(R1652-S1652)&lt;&gt;SIGN(INDEX(Matches!$G$2:$G$201,MATCH($A1652&amp;"-8",Matches!$J$2:$J$201,0))-INDEX(Matches!$H$2:$H$201,MATCH($A1652&amp;"-8",Matches!$J$2:$J$201,0))),0,IF(R1652-S1652=INDEX(Matches!$G$2:$G$201,MATCH($A1652&amp;"-8",Matches!$J$2:$J$201,0))-INDEX(Matches!$H$2:$H$201,MATCH($A1652&amp;"-8",Matches!$J$2:$J$201,0)),3,2))))),""))</f>
        <v/>
      </c>
      <c r="AF1652" s="12" t="str">
        <f aca="false">IF(OR($B1652="",T1652="",U1652=""),"",IFERROR(IF(OR(INDEX(Matches!$I$2:$I$201,MATCH($A1652&amp;"-9",Matches!$J$2:$J$201,0))="Void",INDEX(Matches!$G$2:$G$201,MATCH($A1652&amp;"-9",Matches!$J$2:$J$201,0))="",INDEX(Matches!$H$2:$H$201,MATCH($A1652&amp;"-9",Matches!$J$2:$J$201,0))=""),"",IF(AND($C1652&lt;&gt;"",INDEX(Matches!$F$2:$F$201,MATCH($A1652&amp;"-9",Matches!$J$2:$J$201,0))&lt;&gt;"",$C1652&gt;=INDEX(Matches!$F$2:$F$201,MATCH($A1652&amp;"-9",Matches!$J$2:$J$201,0))),"",IF(AND(T1652=INDEX(Matches!$G$2:$G$201,MATCH($A1652&amp;"-9",Matches!$J$2:$J$201,0)),U1652=INDEX(Matches!$H$2:$H$201,MATCH($A1652&amp;"-9",Matches!$J$2:$J$201,0))),5,IF(SIGN(T1652-U1652)&lt;&gt;SIGN(INDEX(Matches!$G$2:$G$201,MATCH($A1652&amp;"-9",Matches!$J$2:$J$201,0))-INDEX(Matches!$H$2:$H$201,MATCH($A1652&amp;"-9",Matches!$J$2:$J$201,0))),0,IF(T1652-U1652=INDEX(Matches!$G$2:$G$201,MATCH($A1652&amp;"-9",Matches!$J$2:$J$201,0))-INDEX(Matches!$H$2:$H$201,MATCH($A1652&amp;"-9",Matches!$J$2:$J$201,0)),3,2))))),""))</f>
        <v/>
      </c>
      <c r="AG1652" s="12" t="str">
        <f aca="false">IF(OR($B1652="",V1652="",W1652=""),"",IFERROR(IF(OR(INDEX(Matches!$I$2:$I$201,MATCH($A1652&amp;"-10",Matches!$J$2:$J$201,0))="Void",INDEX(Matches!$G$2:$G$201,MATCH($A1652&amp;"-10",Matches!$J$2:$J$201,0))="",INDEX(Matches!$H$2:$H$201,MATCH($A1652&amp;"-10",Matches!$J$2:$J$201,0))=""),"",IF(AND($C1652&lt;&gt;"",INDEX(Matches!$F$2:$F$201,MATCH($A1652&amp;"-10",Matches!$J$2:$J$201,0))&lt;&gt;"",$C1652&gt;=INDEX(Matches!$F$2:$F$201,MATCH($A1652&amp;"-10",Matches!$J$2:$J$201,0))),"",IF(AND(V1652=INDEX(Matches!$G$2:$G$201,MATCH($A1652&amp;"-10",Matches!$J$2:$J$201,0)),W1652=INDEX(Matches!$H$2:$H$201,MATCH($A1652&amp;"-10",Matches!$J$2:$J$201,0))),5,IF(SIGN(V1652-W1652)&lt;&gt;SIGN(INDEX(Matches!$G$2:$G$201,MATCH($A1652&amp;"-10",Matches!$J$2:$J$201,0))-INDEX(Matches!$H$2:$H$201,MATCH($A1652&amp;"-10",Matches!$J$2:$J$201,0))),0,IF(V1652-W1652=INDEX(Matches!$G$2:$G$201,MATCH($A1652&amp;"-10",Matches!$J$2:$J$201,0))-INDEX(Matches!$H$2:$H$201,MATCH($A1652&amp;"-10",Matches!$J$2:$J$201,0)),3,2))))),""))</f>
        <v/>
      </c>
      <c r="AH1652" s="13" t="str">
        <f aca="false">IF($B1652="","",SUM(X1652:AG1652))</f>
        <v/>
      </c>
      <c r="AI1652" s="12" t="str">
        <f aca="false">IF($B1652="","",COUNTIF(X1652:AG1652,5))</f>
        <v/>
      </c>
      <c r="AJ1652" s="12" t="str">
        <f aca="false">IF($B1652="","",COUNTIF(X1652:AG1652,"&gt;=2"))</f>
        <v/>
      </c>
      <c r="AK1652" s="12" t="str">
        <f aca="false">IF($B1652="","",COUNT(X1652:AG1652))</f>
        <v/>
      </c>
    </row>
    <row r="1653" customFormat="false" ht="15" hidden="false" customHeight="false" outlineLevel="0" collapsed="false">
      <c r="A1653" s="7"/>
      <c r="B1653" s="7"/>
      <c r="C1653" s="11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12" t="str">
        <f aca="false">IF(OR($B1653="",D1653="",E1653=""),"",IFERROR(IF(OR(INDEX(Matches!$I$2:$I$201,MATCH($A1653&amp;"-1",Matches!$J$2:$J$201,0))="Void",INDEX(Matches!$G$2:$G$201,MATCH($A1653&amp;"-1",Matches!$J$2:$J$201,0))="",INDEX(Matches!$H$2:$H$201,MATCH($A1653&amp;"-1",Matches!$J$2:$J$201,0))=""),"",IF(AND($C1653&lt;&gt;"",INDEX(Matches!$F$2:$F$201,MATCH($A1653&amp;"-1",Matches!$J$2:$J$201,0))&lt;&gt;"",$C1653&gt;=INDEX(Matches!$F$2:$F$201,MATCH($A1653&amp;"-1",Matches!$J$2:$J$201,0))),"",IF(AND(D1653=INDEX(Matches!$G$2:$G$201,MATCH($A1653&amp;"-1",Matches!$J$2:$J$201,0)),E1653=INDEX(Matches!$H$2:$H$201,MATCH($A1653&amp;"-1",Matches!$J$2:$J$201,0))),5,IF(SIGN(D1653-E1653)&lt;&gt;SIGN(INDEX(Matches!$G$2:$G$201,MATCH($A1653&amp;"-1",Matches!$J$2:$J$201,0))-INDEX(Matches!$H$2:$H$201,MATCH($A1653&amp;"-1",Matches!$J$2:$J$201,0))),0,IF(D1653-E1653=INDEX(Matches!$G$2:$G$201,MATCH($A1653&amp;"-1",Matches!$J$2:$J$201,0))-INDEX(Matches!$H$2:$H$201,MATCH($A1653&amp;"-1",Matches!$J$2:$J$201,0)),3,2))))),""))</f>
        <v/>
      </c>
      <c r="Y1653" s="12" t="str">
        <f aca="false">IF(OR($B1653="",F1653="",G1653=""),"",IFERROR(IF(OR(INDEX(Matches!$I$2:$I$201,MATCH($A1653&amp;"-2",Matches!$J$2:$J$201,0))="Void",INDEX(Matches!$G$2:$G$201,MATCH($A1653&amp;"-2",Matches!$J$2:$J$201,0))="",INDEX(Matches!$H$2:$H$201,MATCH($A1653&amp;"-2",Matches!$J$2:$J$201,0))=""),"",IF(AND($C1653&lt;&gt;"",INDEX(Matches!$F$2:$F$201,MATCH($A1653&amp;"-2",Matches!$J$2:$J$201,0))&lt;&gt;"",$C1653&gt;=INDEX(Matches!$F$2:$F$201,MATCH($A1653&amp;"-2",Matches!$J$2:$J$201,0))),"",IF(AND(F1653=INDEX(Matches!$G$2:$G$201,MATCH($A1653&amp;"-2",Matches!$J$2:$J$201,0)),G1653=INDEX(Matches!$H$2:$H$201,MATCH($A1653&amp;"-2",Matches!$J$2:$J$201,0))),5,IF(SIGN(F1653-G1653)&lt;&gt;SIGN(INDEX(Matches!$G$2:$G$201,MATCH($A1653&amp;"-2",Matches!$J$2:$J$201,0))-INDEX(Matches!$H$2:$H$201,MATCH($A1653&amp;"-2",Matches!$J$2:$J$201,0))),0,IF(F1653-G1653=INDEX(Matches!$G$2:$G$201,MATCH($A1653&amp;"-2",Matches!$J$2:$J$201,0))-INDEX(Matches!$H$2:$H$201,MATCH($A1653&amp;"-2",Matches!$J$2:$J$201,0)),3,2))))),""))</f>
        <v/>
      </c>
      <c r="Z1653" s="12" t="str">
        <f aca="false">IF(OR($B1653="",H1653="",I1653=""),"",IFERROR(IF(OR(INDEX(Matches!$I$2:$I$201,MATCH($A1653&amp;"-3",Matches!$J$2:$J$201,0))="Void",INDEX(Matches!$G$2:$G$201,MATCH($A1653&amp;"-3",Matches!$J$2:$J$201,0))="",INDEX(Matches!$H$2:$H$201,MATCH($A1653&amp;"-3",Matches!$J$2:$J$201,0))=""),"",IF(AND($C1653&lt;&gt;"",INDEX(Matches!$F$2:$F$201,MATCH($A1653&amp;"-3",Matches!$J$2:$J$201,0))&lt;&gt;"",$C1653&gt;=INDEX(Matches!$F$2:$F$201,MATCH($A1653&amp;"-3",Matches!$J$2:$J$201,0))),"",IF(AND(H1653=INDEX(Matches!$G$2:$G$201,MATCH($A1653&amp;"-3",Matches!$J$2:$J$201,0)),I1653=INDEX(Matches!$H$2:$H$201,MATCH($A1653&amp;"-3",Matches!$J$2:$J$201,0))),5,IF(SIGN(H1653-I1653)&lt;&gt;SIGN(INDEX(Matches!$G$2:$G$201,MATCH($A1653&amp;"-3",Matches!$J$2:$J$201,0))-INDEX(Matches!$H$2:$H$201,MATCH($A1653&amp;"-3",Matches!$J$2:$J$201,0))),0,IF(H1653-I1653=INDEX(Matches!$G$2:$G$201,MATCH($A1653&amp;"-3",Matches!$J$2:$J$201,0))-INDEX(Matches!$H$2:$H$201,MATCH($A1653&amp;"-3",Matches!$J$2:$J$201,0)),3,2))))),""))</f>
        <v/>
      </c>
      <c r="AA1653" s="12" t="str">
        <f aca="false">IF(OR($B1653="",J1653="",K1653=""),"",IFERROR(IF(OR(INDEX(Matches!$I$2:$I$201,MATCH($A1653&amp;"-4",Matches!$J$2:$J$201,0))="Void",INDEX(Matches!$G$2:$G$201,MATCH($A1653&amp;"-4",Matches!$J$2:$J$201,0))="",INDEX(Matches!$H$2:$H$201,MATCH($A1653&amp;"-4",Matches!$J$2:$J$201,0))=""),"",IF(AND($C1653&lt;&gt;"",INDEX(Matches!$F$2:$F$201,MATCH($A1653&amp;"-4",Matches!$J$2:$J$201,0))&lt;&gt;"",$C1653&gt;=INDEX(Matches!$F$2:$F$201,MATCH($A1653&amp;"-4",Matches!$J$2:$J$201,0))),"",IF(AND(J1653=INDEX(Matches!$G$2:$G$201,MATCH($A1653&amp;"-4",Matches!$J$2:$J$201,0)),K1653=INDEX(Matches!$H$2:$H$201,MATCH($A1653&amp;"-4",Matches!$J$2:$J$201,0))),5,IF(SIGN(J1653-K1653)&lt;&gt;SIGN(INDEX(Matches!$G$2:$G$201,MATCH($A1653&amp;"-4",Matches!$J$2:$J$201,0))-INDEX(Matches!$H$2:$H$201,MATCH($A1653&amp;"-4",Matches!$J$2:$J$201,0))),0,IF(J1653-K1653=INDEX(Matches!$G$2:$G$201,MATCH($A1653&amp;"-4",Matches!$J$2:$J$201,0))-INDEX(Matches!$H$2:$H$201,MATCH($A1653&amp;"-4",Matches!$J$2:$J$201,0)),3,2))))),""))</f>
        <v/>
      </c>
      <c r="AB1653" s="12" t="str">
        <f aca="false">IF(OR($B1653="",L1653="",M1653=""),"",IFERROR(IF(OR(INDEX(Matches!$I$2:$I$201,MATCH($A1653&amp;"-5",Matches!$J$2:$J$201,0))="Void",INDEX(Matches!$G$2:$G$201,MATCH($A1653&amp;"-5",Matches!$J$2:$J$201,0))="",INDEX(Matches!$H$2:$H$201,MATCH($A1653&amp;"-5",Matches!$J$2:$J$201,0))=""),"",IF(AND($C1653&lt;&gt;"",INDEX(Matches!$F$2:$F$201,MATCH($A1653&amp;"-5",Matches!$J$2:$J$201,0))&lt;&gt;"",$C1653&gt;=INDEX(Matches!$F$2:$F$201,MATCH($A1653&amp;"-5",Matches!$J$2:$J$201,0))),"",IF(AND(L1653=INDEX(Matches!$G$2:$G$201,MATCH($A1653&amp;"-5",Matches!$J$2:$J$201,0)),M1653=INDEX(Matches!$H$2:$H$201,MATCH($A1653&amp;"-5",Matches!$J$2:$J$201,0))),5,IF(SIGN(L1653-M1653)&lt;&gt;SIGN(INDEX(Matches!$G$2:$G$201,MATCH($A1653&amp;"-5",Matches!$J$2:$J$201,0))-INDEX(Matches!$H$2:$H$201,MATCH($A1653&amp;"-5",Matches!$J$2:$J$201,0))),0,IF(L1653-M1653=INDEX(Matches!$G$2:$G$201,MATCH($A1653&amp;"-5",Matches!$J$2:$J$201,0))-INDEX(Matches!$H$2:$H$201,MATCH($A1653&amp;"-5",Matches!$J$2:$J$201,0)),3,2))))),""))</f>
        <v/>
      </c>
      <c r="AC1653" s="12" t="str">
        <f aca="false">IF(OR($B1653="",N1653="",O1653=""),"",IFERROR(IF(OR(INDEX(Matches!$I$2:$I$201,MATCH($A1653&amp;"-6",Matches!$J$2:$J$201,0))="Void",INDEX(Matches!$G$2:$G$201,MATCH($A1653&amp;"-6",Matches!$J$2:$J$201,0))="",INDEX(Matches!$H$2:$H$201,MATCH($A1653&amp;"-6",Matches!$J$2:$J$201,0))=""),"",IF(AND($C1653&lt;&gt;"",INDEX(Matches!$F$2:$F$201,MATCH($A1653&amp;"-6",Matches!$J$2:$J$201,0))&lt;&gt;"",$C1653&gt;=INDEX(Matches!$F$2:$F$201,MATCH($A1653&amp;"-6",Matches!$J$2:$J$201,0))),"",IF(AND(N1653=INDEX(Matches!$G$2:$G$201,MATCH($A1653&amp;"-6",Matches!$J$2:$J$201,0)),O1653=INDEX(Matches!$H$2:$H$201,MATCH($A1653&amp;"-6",Matches!$J$2:$J$201,0))),5,IF(SIGN(N1653-O1653)&lt;&gt;SIGN(INDEX(Matches!$G$2:$G$201,MATCH($A1653&amp;"-6",Matches!$J$2:$J$201,0))-INDEX(Matches!$H$2:$H$201,MATCH($A1653&amp;"-6",Matches!$J$2:$J$201,0))),0,IF(N1653-O1653=INDEX(Matches!$G$2:$G$201,MATCH($A1653&amp;"-6",Matches!$J$2:$J$201,0))-INDEX(Matches!$H$2:$H$201,MATCH($A1653&amp;"-6",Matches!$J$2:$J$201,0)),3,2))))),""))</f>
        <v/>
      </c>
      <c r="AD1653" s="12" t="str">
        <f aca="false">IF(OR($B1653="",P1653="",Q1653=""),"",IFERROR(IF(OR(INDEX(Matches!$I$2:$I$201,MATCH($A1653&amp;"-7",Matches!$J$2:$J$201,0))="Void",INDEX(Matches!$G$2:$G$201,MATCH($A1653&amp;"-7",Matches!$J$2:$J$201,0))="",INDEX(Matches!$H$2:$H$201,MATCH($A1653&amp;"-7",Matches!$J$2:$J$201,0))=""),"",IF(AND($C1653&lt;&gt;"",INDEX(Matches!$F$2:$F$201,MATCH($A1653&amp;"-7",Matches!$J$2:$J$201,0))&lt;&gt;"",$C1653&gt;=INDEX(Matches!$F$2:$F$201,MATCH($A1653&amp;"-7",Matches!$J$2:$J$201,0))),"",IF(AND(P1653=INDEX(Matches!$G$2:$G$201,MATCH($A1653&amp;"-7",Matches!$J$2:$J$201,0)),Q1653=INDEX(Matches!$H$2:$H$201,MATCH($A1653&amp;"-7",Matches!$J$2:$J$201,0))),5,IF(SIGN(P1653-Q1653)&lt;&gt;SIGN(INDEX(Matches!$G$2:$G$201,MATCH($A1653&amp;"-7",Matches!$J$2:$J$201,0))-INDEX(Matches!$H$2:$H$201,MATCH($A1653&amp;"-7",Matches!$J$2:$J$201,0))),0,IF(P1653-Q1653=INDEX(Matches!$G$2:$G$201,MATCH($A1653&amp;"-7",Matches!$J$2:$J$201,0))-INDEX(Matches!$H$2:$H$201,MATCH($A1653&amp;"-7",Matches!$J$2:$J$201,0)),3,2))))),""))</f>
        <v/>
      </c>
      <c r="AE1653" s="12" t="str">
        <f aca="false">IF(OR($B1653="",R1653="",S1653=""),"",IFERROR(IF(OR(INDEX(Matches!$I$2:$I$201,MATCH($A1653&amp;"-8",Matches!$J$2:$J$201,0))="Void",INDEX(Matches!$G$2:$G$201,MATCH($A1653&amp;"-8",Matches!$J$2:$J$201,0))="",INDEX(Matches!$H$2:$H$201,MATCH($A1653&amp;"-8",Matches!$J$2:$J$201,0))=""),"",IF(AND($C1653&lt;&gt;"",INDEX(Matches!$F$2:$F$201,MATCH($A1653&amp;"-8",Matches!$J$2:$J$201,0))&lt;&gt;"",$C1653&gt;=INDEX(Matches!$F$2:$F$201,MATCH($A1653&amp;"-8",Matches!$J$2:$J$201,0))),"",IF(AND(R1653=INDEX(Matches!$G$2:$G$201,MATCH($A1653&amp;"-8",Matches!$J$2:$J$201,0)),S1653=INDEX(Matches!$H$2:$H$201,MATCH($A1653&amp;"-8",Matches!$J$2:$J$201,0))),5,IF(SIGN(R1653-S1653)&lt;&gt;SIGN(INDEX(Matches!$G$2:$G$201,MATCH($A1653&amp;"-8",Matches!$J$2:$J$201,0))-INDEX(Matches!$H$2:$H$201,MATCH($A1653&amp;"-8",Matches!$J$2:$J$201,0))),0,IF(R1653-S1653=INDEX(Matches!$G$2:$G$201,MATCH($A1653&amp;"-8",Matches!$J$2:$J$201,0))-INDEX(Matches!$H$2:$H$201,MATCH($A1653&amp;"-8",Matches!$J$2:$J$201,0)),3,2))))),""))</f>
        <v/>
      </c>
      <c r="AF1653" s="12" t="str">
        <f aca="false">IF(OR($B1653="",T1653="",U1653=""),"",IFERROR(IF(OR(INDEX(Matches!$I$2:$I$201,MATCH($A1653&amp;"-9",Matches!$J$2:$J$201,0))="Void",INDEX(Matches!$G$2:$G$201,MATCH($A1653&amp;"-9",Matches!$J$2:$J$201,0))="",INDEX(Matches!$H$2:$H$201,MATCH($A1653&amp;"-9",Matches!$J$2:$J$201,0))=""),"",IF(AND($C1653&lt;&gt;"",INDEX(Matches!$F$2:$F$201,MATCH($A1653&amp;"-9",Matches!$J$2:$J$201,0))&lt;&gt;"",$C1653&gt;=INDEX(Matches!$F$2:$F$201,MATCH($A1653&amp;"-9",Matches!$J$2:$J$201,0))),"",IF(AND(T1653=INDEX(Matches!$G$2:$G$201,MATCH($A1653&amp;"-9",Matches!$J$2:$J$201,0)),U1653=INDEX(Matches!$H$2:$H$201,MATCH($A1653&amp;"-9",Matches!$J$2:$J$201,0))),5,IF(SIGN(T1653-U1653)&lt;&gt;SIGN(INDEX(Matches!$G$2:$G$201,MATCH($A1653&amp;"-9",Matches!$J$2:$J$201,0))-INDEX(Matches!$H$2:$H$201,MATCH($A1653&amp;"-9",Matches!$J$2:$J$201,0))),0,IF(T1653-U1653=INDEX(Matches!$G$2:$G$201,MATCH($A1653&amp;"-9",Matches!$J$2:$J$201,0))-INDEX(Matches!$H$2:$H$201,MATCH($A1653&amp;"-9",Matches!$J$2:$J$201,0)),3,2))))),""))</f>
        <v/>
      </c>
      <c r="AG1653" s="12" t="str">
        <f aca="false">IF(OR($B1653="",V1653="",W1653=""),"",IFERROR(IF(OR(INDEX(Matches!$I$2:$I$201,MATCH($A1653&amp;"-10",Matches!$J$2:$J$201,0))="Void",INDEX(Matches!$G$2:$G$201,MATCH($A1653&amp;"-10",Matches!$J$2:$J$201,0))="",INDEX(Matches!$H$2:$H$201,MATCH($A1653&amp;"-10",Matches!$J$2:$J$201,0))=""),"",IF(AND($C1653&lt;&gt;"",INDEX(Matches!$F$2:$F$201,MATCH($A1653&amp;"-10",Matches!$J$2:$J$201,0))&lt;&gt;"",$C1653&gt;=INDEX(Matches!$F$2:$F$201,MATCH($A1653&amp;"-10",Matches!$J$2:$J$201,0))),"",IF(AND(V1653=INDEX(Matches!$G$2:$G$201,MATCH($A1653&amp;"-10",Matches!$J$2:$J$201,0)),W1653=INDEX(Matches!$H$2:$H$201,MATCH($A1653&amp;"-10",Matches!$J$2:$J$201,0))),5,IF(SIGN(V1653-W1653)&lt;&gt;SIGN(INDEX(Matches!$G$2:$G$201,MATCH($A1653&amp;"-10",Matches!$J$2:$J$201,0))-INDEX(Matches!$H$2:$H$201,MATCH($A1653&amp;"-10",Matches!$J$2:$J$201,0))),0,IF(V1653-W1653=INDEX(Matches!$G$2:$G$201,MATCH($A1653&amp;"-10",Matches!$J$2:$J$201,0))-INDEX(Matches!$H$2:$H$201,MATCH($A1653&amp;"-10",Matches!$J$2:$J$201,0)),3,2))))),""))</f>
        <v/>
      </c>
      <c r="AH1653" s="13" t="str">
        <f aca="false">IF($B1653="","",SUM(X1653:AG1653))</f>
        <v/>
      </c>
      <c r="AI1653" s="12" t="str">
        <f aca="false">IF($B1653="","",COUNTIF(X1653:AG1653,5))</f>
        <v/>
      </c>
      <c r="AJ1653" s="12" t="str">
        <f aca="false">IF($B1653="","",COUNTIF(X1653:AG1653,"&gt;=2"))</f>
        <v/>
      </c>
      <c r="AK1653" s="12" t="str">
        <f aca="false">IF($B1653="","",COUNT(X1653:AG1653))</f>
        <v/>
      </c>
    </row>
    <row r="1654" customFormat="false" ht="15" hidden="false" customHeight="false" outlineLevel="0" collapsed="false">
      <c r="A1654" s="7"/>
      <c r="B1654" s="7"/>
      <c r="C1654" s="11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12" t="str">
        <f aca="false">IF(OR($B1654="",D1654="",E1654=""),"",IFERROR(IF(OR(INDEX(Matches!$I$2:$I$201,MATCH($A1654&amp;"-1",Matches!$J$2:$J$201,0))="Void",INDEX(Matches!$G$2:$G$201,MATCH($A1654&amp;"-1",Matches!$J$2:$J$201,0))="",INDEX(Matches!$H$2:$H$201,MATCH($A1654&amp;"-1",Matches!$J$2:$J$201,0))=""),"",IF(AND($C1654&lt;&gt;"",INDEX(Matches!$F$2:$F$201,MATCH($A1654&amp;"-1",Matches!$J$2:$J$201,0))&lt;&gt;"",$C1654&gt;=INDEX(Matches!$F$2:$F$201,MATCH($A1654&amp;"-1",Matches!$J$2:$J$201,0))),"",IF(AND(D1654=INDEX(Matches!$G$2:$G$201,MATCH($A1654&amp;"-1",Matches!$J$2:$J$201,0)),E1654=INDEX(Matches!$H$2:$H$201,MATCH($A1654&amp;"-1",Matches!$J$2:$J$201,0))),5,IF(SIGN(D1654-E1654)&lt;&gt;SIGN(INDEX(Matches!$G$2:$G$201,MATCH($A1654&amp;"-1",Matches!$J$2:$J$201,0))-INDEX(Matches!$H$2:$H$201,MATCH($A1654&amp;"-1",Matches!$J$2:$J$201,0))),0,IF(D1654-E1654=INDEX(Matches!$G$2:$G$201,MATCH($A1654&amp;"-1",Matches!$J$2:$J$201,0))-INDEX(Matches!$H$2:$H$201,MATCH($A1654&amp;"-1",Matches!$J$2:$J$201,0)),3,2))))),""))</f>
        <v/>
      </c>
      <c r="Y1654" s="12" t="str">
        <f aca="false">IF(OR($B1654="",F1654="",G1654=""),"",IFERROR(IF(OR(INDEX(Matches!$I$2:$I$201,MATCH($A1654&amp;"-2",Matches!$J$2:$J$201,0))="Void",INDEX(Matches!$G$2:$G$201,MATCH($A1654&amp;"-2",Matches!$J$2:$J$201,0))="",INDEX(Matches!$H$2:$H$201,MATCH($A1654&amp;"-2",Matches!$J$2:$J$201,0))=""),"",IF(AND($C1654&lt;&gt;"",INDEX(Matches!$F$2:$F$201,MATCH($A1654&amp;"-2",Matches!$J$2:$J$201,0))&lt;&gt;"",$C1654&gt;=INDEX(Matches!$F$2:$F$201,MATCH($A1654&amp;"-2",Matches!$J$2:$J$201,0))),"",IF(AND(F1654=INDEX(Matches!$G$2:$G$201,MATCH($A1654&amp;"-2",Matches!$J$2:$J$201,0)),G1654=INDEX(Matches!$H$2:$H$201,MATCH($A1654&amp;"-2",Matches!$J$2:$J$201,0))),5,IF(SIGN(F1654-G1654)&lt;&gt;SIGN(INDEX(Matches!$G$2:$G$201,MATCH($A1654&amp;"-2",Matches!$J$2:$J$201,0))-INDEX(Matches!$H$2:$H$201,MATCH($A1654&amp;"-2",Matches!$J$2:$J$201,0))),0,IF(F1654-G1654=INDEX(Matches!$G$2:$G$201,MATCH($A1654&amp;"-2",Matches!$J$2:$J$201,0))-INDEX(Matches!$H$2:$H$201,MATCH($A1654&amp;"-2",Matches!$J$2:$J$201,0)),3,2))))),""))</f>
        <v/>
      </c>
      <c r="Z1654" s="12" t="str">
        <f aca="false">IF(OR($B1654="",H1654="",I1654=""),"",IFERROR(IF(OR(INDEX(Matches!$I$2:$I$201,MATCH($A1654&amp;"-3",Matches!$J$2:$J$201,0))="Void",INDEX(Matches!$G$2:$G$201,MATCH($A1654&amp;"-3",Matches!$J$2:$J$201,0))="",INDEX(Matches!$H$2:$H$201,MATCH($A1654&amp;"-3",Matches!$J$2:$J$201,0))=""),"",IF(AND($C1654&lt;&gt;"",INDEX(Matches!$F$2:$F$201,MATCH($A1654&amp;"-3",Matches!$J$2:$J$201,0))&lt;&gt;"",$C1654&gt;=INDEX(Matches!$F$2:$F$201,MATCH($A1654&amp;"-3",Matches!$J$2:$J$201,0))),"",IF(AND(H1654=INDEX(Matches!$G$2:$G$201,MATCH($A1654&amp;"-3",Matches!$J$2:$J$201,0)),I1654=INDEX(Matches!$H$2:$H$201,MATCH($A1654&amp;"-3",Matches!$J$2:$J$201,0))),5,IF(SIGN(H1654-I1654)&lt;&gt;SIGN(INDEX(Matches!$G$2:$G$201,MATCH($A1654&amp;"-3",Matches!$J$2:$J$201,0))-INDEX(Matches!$H$2:$H$201,MATCH($A1654&amp;"-3",Matches!$J$2:$J$201,0))),0,IF(H1654-I1654=INDEX(Matches!$G$2:$G$201,MATCH($A1654&amp;"-3",Matches!$J$2:$J$201,0))-INDEX(Matches!$H$2:$H$201,MATCH($A1654&amp;"-3",Matches!$J$2:$J$201,0)),3,2))))),""))</f>
        <v/>
      </c>
      <c r="AA1654" s="12" t="str">
        <f aca="false">IF(OR($B1654="",J1654="",K1654=""),"",IFERROR(IF(OR(INDEX(Matches!$I$2:$I$201,MATCH($A1654&amp;"-4",Matches!$J$2:$J$201,0))="Void",INDEX(Matches!$G$2:$G$201,MATCH($A1654&amp;"-4",Matches!$J$2:$J$201,0))="",INDEX(Matches!$H$2:$H$201,MATCH($A1654&amp;"-4",Matches!$J$2:$J$201,0))=""),"",IF(AND($C1654&lt;&gt;"",INDEX(Matches!$F$2:$F$201,MATCH($A1654&amp;"-4",Matches!$J$2:$J$201,0))&lt;&gt;"",$C1654&gt;=INDEX(Matches!$F$2:$F$201,MATCH($A1654&amp;"-4",Matches!$J$2:$J$201,0))),"",IF(AND(J1654=INDEX(Matches!$G$2:$G$201,MATCH($A1654&amp;"-4",Matches!$J$2:$J$201,0)),K1654=INDEX(Matches!$H$2:$H$201,MATCH($A1654&amp;"-4",Matches!$J$2:$J$201,0))),5,IF(SIGN(J1654-K1654)&lt;&gt;SIGN(INDEX(Matches!$G$2:$G$201,MATCH($A1654&amp;"-4",Matches!$J$2:$J$201,0))-INDEX(Matches!$H$2:$H$201,MATCH($A1654&amp;"-4",Matches!$J$2:$J$201,0))),0,IF(J1654-K1654=INDEX(Matches!$G$2:$G$201,MATCH($A1654&amp;"-4",Matches!$J$2:$J$201,0))-INDEX(Matches!$H$2:$H$201,MATCH($A1654&amp;"-4",Matches!$J$2:$J$201,0)),3,2))))),""))</f>
        <v/>
      </c>
      <c r="AB1654" s="12" t="str">
        <f aca="false">IF(OR($B1654="",L1654="",M1654=""),"",IFERROR(IF(OR(INDEX(Matches!$I$2:$I$201,MATCH($A1654&amp;"-5",Matches!$J$2:$J$201,0))="Void",INDEX(Matches!$G$2:$G$201,MATCH($A1654&amp;"-5",Matches!$J$2:$J$201,0))="",INDEX(Matches!$H$2:$H$201,MATCH($A1654&amp;"-5",Matches!$J$2:$J$201,0))=""),"",IF(AND($C1654&lt;&gt;"",INDEX(Matches!$F$2:$F$201,MATCH($A1654&amp;"-5",Matches!$J$2:$J$201,0))&lt;&gt;"",$C1654&gt;=INDEX(Matches!$F$2:$F$201,MATCH($A1654&amp;"-5",Matches!$J$2:$J$201,0))),"",IF(AND(L1654=INDEX(Matches!$G$2:$G$201,MATCH($A1654&amp;"-5",Matches!$J$2:$J$201,0)),M1654=INDEX(Matches!$H$2:$H$201,MATCH($A1654&amp;"-5",Matches!$J$2:$J$201,0))),5,IF(SIGN(L1654-M1654)&lt;&gt;SIGN(INDEX(Matches!$G$2:$G$201,MATCH($A1654&amp;"-5",Matches!$J$2:$J$201,0))-INDEX(Matches!$H$2:$H$201,MATCH($A1654&amp;"-5",Matches!$J$2:$J$201,0))),0,IF(L1654-M1654=INDEX(Matches!$G$2:$G$201,MATCH($A1654&amp;"-5",Matches!$J$2:$J$201,0))-INDEX(Matches!$H$2:$H$201,MATCH($A1654&amp;"-5",Matches!$J$2:$J$201,0)),3,2))))),""))</f>
        <v/>
      </c>
      <c r="AC1654" s="12" t="str">
        <f aca="false">IF(OR($B1654="",N1654="",O1654=""),"",IFERROR(IF(OR(INDEX(Matches!$I$2:$I$201,MATCH($A1654&amp;"-6",Matches!$J$2:$J$201,0))="Void",INDEX(Matches!$G$2:$G$201,MATCH($A1654&amp;"-6",Matches!$J$2:$J$201,0))="",INDEX(Matches!$H$2:$H$201,MATCH($A1654&amp;"-6",Matches!$J$2:$J$201,0))=""),"",IF(AND($C1654&lt;&gt;"",INDEX(Matches!$F$2:$F$201,MATCH($A1654&amp;"-6",Matches!$J$2:$J$201,0))&lt;&gt;"",$C1654&gt;=INDEX(Matches!$F$2:$F$201,MATCH($A1654&amp;"-6",Matches!$J$2:$J$201,0))),"",IF(AND(N1654=INDEX(Matches!$G$2:$G$201,MATCH($A1654&amp;"-6",Matches!$J$2:$J$201,0)),O1654=INDEX(Matches!$H$2:$H$201,MATCH($A1654&amp;"-6",Matches!$J$2:$J$201,0))),5,IF(SIGN(N1654-O1654)&lt;&gt;SIGN(INDEX(Matches!$G$2:$G$201,MATCH($A1654&amp;"-6",Matches!$J$2:$J$201,0))-INDEX(Matches!$H$2:$H$201,MATCH($A1654&amp;"-6",Matches!$J$2:$J$201,0))),0,IF(N1654-O1654=INDEX(Matches!$G$2:$G$201,MATCH($A1654&amp;"-6",Matches!$J$2:$J$201,0))-INDEX(Matches!$H$2:$H$201,MATCH($A1654&amp;"-6",Matches!$J$2:$J$201,0)),3,2))))),""))</f>
        <v/>
      </c>
      <c r="AD1654" s="12" t="str">
        <f aca="false">IF(OR($B1654="",P1654="",Q1654=""),"",IFERROR(IF(OR(INDEX(Matches!$I$2:$I$201,MATCH($A1654&amp;"-7",Matches!$J$2:$J$201,0))="Void",INDEX(Matches!$G$2:$G$201,MATCH($A1654&amp;"-7",Matches!$J$2:$J$201,0))="",INDEX(Matches!$H$2:$H$201,MATCH($A1654&amp;"-7",Matches!$J$2:$J$201,0))=""),"",IF(AND($C1654&lt;&gt;"",INDEX(Matches!$F$2:$F$201,MATCH($A1654&amp;"-7",Matches!$J$2:$J$201,0))&lt;&gt;"",$C1654&gt;=INDEX(Matches!$F$2:$F$201,MATCH($A1654&amp;"-7",Matches!$J$2:$J$201,0))),"",IF(AND(P1654=INDEX(Matches!$G$2:$G$201,MATCH($A1654&amp;"-7",Matches!$J$2:$J$201,0)),Q1654=INDEX(Matches!$H$2:$H$201,MATCH($A1654&amp;"-7",Matches!$J$2:$J$201,0))),5,IF(SIGN(P1654-Q1654)&lt;&gt;SIGN(INDEX(Matches!$G$2:$G$201,MATCH($A1654&amp;"-7",Matches!$J$2:$J$201,0))-INDEX(Matches!$H$2:$H$201,MATCH($A1654&amp;"-7",Matches!$J$2:$J$201,0))),0,IF(P1654-Q1654=INDEX(Matches!$G$2:$G$201,MATCH($A1654&amp;"-7",Matches!$J$2:$J$201,0))-INDEX(Matches!$H$2:$H$201,MATCH($A1654&amp;"-7",Matches!$J$2:$J$201,0)),3,2))))),""))</f>
        <v/>
      </c>
      <c r="AE1654" s="12" t="str">
        <f aca="false">IF(OR($B1654="",R1654="",S1654=""),"",IFERROR(IF(OR(INDEX(Matches!$I$2:$I$201,MATCH($A1654&amp;"-8",Matches!$J$2:$J$201,0))="Void",INDEX(Matches!$G$2:$G$201,MATCH($A1654&amp;"-8",Matches!$J$2:$J$201,0))="",INDEX(Matches!$H$2:$H$201,MATCH($A1654&amp;"-8",Matches!$J$2:$J$201,0))=""),"",IF(AND($C1654&lt;&gt;"",INDEX(Matches!$F$2:$F$201,MATCH($A1654&amp;"-8",Matches!$J$2:$J$201,0))&lt;&gt;"",$C1654&gt;=INDEX(Matches!$F$2:$F$201,MATCH($A1654&amp;"-8",Matches!$J$2:$J$201,0))),"",IF(AND(R1654=INDEX(Matches!$G$2:$G$201,MATCH($A1654&amp;"-8",Matches!$J$2:$J$201,0)),S1654=INDEX(Matches!$H$2:$H$201,MATCH($A1654&amp;"-8",Matches!$J$2:$J$201,0))),5,IF(SIGN(R1654-S1654)&lt;&gt;SIGN(INDEX(Matches!$G$2:$G$201,MATCH($A1654&amp;"-8",Matches!$J$2:$J$201,0))-INDEX(Matches!$H$2:$H$201,MATCH($A1654&amp;"-8",Matches!$J$2:$J$201,0))),0,IF(R1654-S1654=INDEX(Matches!$G$2:$G$201,MATCH($A1654&amp;"-8",Matches!$J$2:$J$201,0))-INDEX(Matches!$H$2:$H$201,MATCH($A1654&amp;"-8",Matches!$J$2:$J$201,0)),3,2))))),""))</f>
        <v/>
      </c>
      <c r="AF1654" s="12" t="str">
        <f aca="false">IF(OR($B1654="",T1654="",U1654=""),"",IFERROR(IF(OR(INDEX(Matches!$I$2:$I$201,MATCH($A1654&amp;"-9",Matches!$J$2:$J$201,0))="Void",INDEX(Matches!$G$2:$G$201,MATCH($A1654&amp;"-9",Matches!$J$2:$J$201,0))="",INDEX(Matches!$H$2:$H$201,MATCH($A1654&amp;"-9",Matches!$J$2:$J$201,0))=""),"",IF(AND($C1654&lt;&gt;"",INDEX(Matches!$F$2:$F$201,MATCH($A1654&amp;"-9",Matches!$J$2:$J$201,0))&lt;&gt;"",$C1654&gt;=INDEX(Matches!$F$2:$F$201,MATCH($A1654&amp;"-9",Matches!$J$2:$J$201,0))),"",IF(AND(T1654=INDEX(Matches!$G$2:$G$201,MATCH($A1654&amp;"-9",Matches!$J$2:$J$201,0)),U1654=INDEX(Matches!$H$2:$H$201,MATCH($A1654&amp;"-9",Matches!$J$2:$J$201,0))),5,IF(SIGN(T1654-U1654)&lt;&gt;SIGN(INDEX(Matches!$G$2:$G$201,MATCH($A1654&amp;"-9",Matches!$J$2:$J$201,0))-INDEX(Matches!$H$2:$H$201,MATCH($A1654&amp;"-9",Matches!$J$2:$J$201,0))),0,IF(T1654-U1654=INDEX(Matches!$G$2:$G$201,MATCH($A1654&amp;"-9",Matches!$J$2:$J$201,0))-INDEX(Matches!$H$2:$H$201,MATCH($A1654&amp;"-9",Matches!$J$2:$J$201,0)),3,2))))),""))</f>
        <v/>
      </c>
      <c r="AG1654" s="12" t="str">
        <f aca="false">IF(OR($B1654="",V1654="",W1654=""),"",IFERROR(IF(OR(INDEX(Matches!$I$2:$I$201,MATCH($A1654&amp;"-10",Matches!$J$2:$J$201,0))="Void",INDEX(Matches!$G$2:$G$201,MATCH($A1654&amp;"-10",Matches!$J$2:$J$201,0))="",INDEX(Matches!$H$2:$H$201,MATCH($A1654&amp;"-10",Matches!$J$2:$J$201,0))=""),"",IF(AND($C1654&lt;&gt;"",INDEX(Matches!$F$2:$F$201,MATCH($A1654&amp;"-10",Matches!$J$2:$J$201,0))&lt;&gt;"",$C1654&gt;=INDEX(Matches!$F$2:$F$201,MATCH($A1654&amp;"-10",Matches!$J$2:$J$201,0))),"",IF(AND(V1654=INDEX(Matches!$G$2:$G$201,MATCH($A1654&amp;"-10",Matches!$J$2:$J$201,0)),W1654=INDEX(Matches!$H$2:$H$201,MATCH($A1654&amp;"-10",Matches!$J$2:$J$201,0))),5,IF(SIGN(V1654-W1654)&lt;&gt;SIGN(INDEX(Matches!$G$2:$G$201,MATCH($A1654&amp;"-10",Matches!$J$2:$J$201,0))-INDEX(Matches!$H$2:$H$201,MATCH($A1654&amp;"-10",Matches!$J$2:$J$201,0))),0,IF(V1654-W1654=INDEX(Matches!$G$2:$G$201,MATCH($A1654&amp;"-10",Matches!$J$2:$J$201,0))-INDEX(Matches!$H$2:$H$201,MATCH($A1654&amp;"-10",Matches!$J$2:$J$201,0)),3,2))))),""))</f>
        <v/>
      </c>
      <c r="AH1654" s="13" t="str">
        <f aca="false">IF($B1654="","",SUM(X1654:AG1654))</f>
        <v/>
      </c>
      <c r="AI1654" s="12" t="str">
        <f aca="false">IF($B1654="","",COUNTIF(X1654:AG1654,5))</f>
        <v/>
      </c>
      <c r="AJ1654" s="12" t="str">
        <f aca="false">IF($B1654="","",COUNTIF(X1654:AG1654,"&gt;=2"))</f>
        <v/>
      </c>
      <c r="AK1654" s="12" t="str">
        <f aca="false">IF($B1654="","",COUNT(X1654:AG1654))</f>
        <v/>
      </c>
    </row>
    <row r="1655" customFormat="false" ht="15" hidden="false" customHeight="false" outlineLevel="0" collapsed="false">
      <c r="A1655" s="7"/>
      <c r="B1655" s="7"/>
      <c r="C1655" s="11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12" t="str">
        <f aca="false">IF(OR($B1655="",D1655="",E1655=""),"",IFERROR(IF(OR(INDEX(Matches!$I$2:$I$201,MATCH($A1655&amp;"-1",Matches!$J$2:$J$201,0))="Void",INDEX(Matches!$G$2:$G$201,MATCH($A1655&amp;"-1",Matches!$J$2:$J$201,0))="",INDEX(Matches!$H$2:$H$201,MATCH($A1655&amp;"-1",Matches!$J$2:$J$201,0))=""),"",IF(AND($C1655&lt;&gt;"",INDEX(Matches!$F$2:$F$201,MATCH($A1655&amp;"-1",Matches!$J$2:$J$201,0))&lt;&gt;"",$C1655&gt;=INDEX(Matches!$F$2:$F$201,MATCH($A1655&amp;"-1",Matches!$J$2:$J$201,0))),"",IF(AND(D1655=INDEX(Matches!$G$2:$G$201,MATCH($A1655&amp;"-1",Matches!$J$2:$J$201,0)),E1655=INDEX(Matches!$H$2:$H$201,MATCH($A1655&amp;"-1",Matches!$J$2:$J$201,0))),5,IF(SIGN(D1655-E1655)&lt;&gt;SIGN(INDEX(Matches!$G$2:$G$201,MATCH($A1655&amp;"-1",Matches!$J$2:$J$201,0))-INDEX(Matches!$H$2:$H$201,MATCH($A1655&amp;"-1",Matches!$J$2:$J$201,0))),0,IF(D1655-E1655=INDEX(Matches!$G$2:$G$201,MATCH($A1655&amp;"-1",Matches!$J$2:$J$201,0))-INDEX(Matches!$H$2:$H$201,MATCH($A1655&amp;"-1",Matches!$J$2:$J$201,0)),3,2))))),""))</f>
        <v/>
      </c>
      <c r="Y1655" s="12" t="str">
        <f aca="false">IF(OR($B1655="",F1655="",G1655=""),"",IFERROR(IF(OR(INDEX(Matches!$I$2:$I$201,MATCH($A1655&amp;"-2",Matches!$J$2:$J$201,0))="Void",INDEX(Matches!$G$2:$G$201,MATCH($A1655&amp;"-2",Matches!$J$2:$J$201,0))="",INDEX(Matches!$H$2:$H$201,MATCH($A1655&amp;"-2",Matches!$J$2:$J$201,0))=""),"",IF(AND($C1655&lt;&gt;"",INDEX(Matches!$F$2:$F$201,MATCH($A1655&amp;"-2",Matches!$J$2:$J$201,0))&lt;&gt;"",$C1655&gt;=INDEX(Matches!$F$2:$F$201,MATCH($A1655&amp;"-2",Matches!$J$2:$J$201,0))),"",IF(AND(F1655=INDEX(Matches!$G$2:$G$201,MATCH($A1655&amp;"-2",Matches!$J$2:$J$201,0)),G1655=INDEX(Matches!$H$2:$H$201,MATCH($A1655&amp;"-2",Matches!$J$2:$J$201,0))),5,IF(SIGN(F1655-G1655)&lt;&gt;SIGN(INDEX(Matches!$G$2:$G$201,MATCH($A1655&amp;"-2",Matches!$J$2:$J$201,0))-INDEX(Matches!$H$2:$H$201,MATCH($A1655&amp;"-2",Matches!$J$2:$J$201,0))),0,IF(F1655-G1655=INDEX(Matches!$G$2:$G$201,MATCH($A1655&amp;"-2",Matches!$J$2:$J$201,0))-INDEX(Matches!$H$2:$H$201,MATCH($A1655&amp;"-2",Matches!$J$2:$J$201,0)),3,2))))),""))</f>
        <v/>
      </c>
      <c r="Z1655" s="12" t="str">
        <f aca="false">IF(OR($B1655="",H1655="",I1655=""),"",IFERROR(IF(OR(INDEX(Matches!$I$2:$I$201,MATCH($A1655&amp;"-3",Matches!$J$2:$J$201,0))="Void",INDEX(Matches!$G$2:$G$201,MATCH($A1655&amp;"-3",Matches!$J$2:$J$201,0))="",INDEX(Matches!$H$2:$H$201,MATCH($A1655&amp;"-3",Matches!$J$2:$J$201,0))=""),"",IF(AND($C1655&lt;&gt;"",INDEX(Matches!$F$2:$F$201,MATCH($A1655&amp;"-3",Matches!$J$2:$J$201,0))&lt;&gt;"",$C1655&gt;=INDEX(Matches!$F$2:$F$201,MATCH($A1655&amp;"-3",Matches!$J$2:$J$201,0))),"",IF(AND(H1655=INDEX(Matches!$G$2:$G$201,MATCH($A1655&amp;"-3",Matches!$J$2:$J$201,0)),I1655=INDEX(Matches!$H$2:$H$201,MATCH($A1655&amp;"-3",Matches!$J$2:$J$201,0))),5,IF(SIGN(H1655-I1655)&lt;&gt;SIGN(INDEX(Matches!$G$2:$G$201,MATCH($A1655&amp;"-3",Matches!$J$2:$J$201,0))-INDEX(Matches!$H$2:$H$201,MATCH($A1655&amp;"-3",Matches!$J$2:$J$201,0))),0,IF(H1655-I1655=INDEX(Matches!$G$2:$G$201,MATCH($A1655&amp;"-3",Matches!$J$2:$J$201,0))-INDEX(Matches!$H$2:$H$201,MATCH($A1655&amp;"-3",Matches!$J$2:$J$201,0)),3,2))))),""))</f>
        <v/>
      </c>
      <c r="AA1655" s="12" t="str">
        <f aca="false">IF(OR($B1655="",J1655="",K1655=""),"",IFERROR(IF(OR(INDEX(Matches!$I$2:$I$201,MATCH($A1655&amp;"-4",Matches!$J$2:$J$201,0))="Void",INDEX(Matches!$G$2:$G$201,MATCH($A1655&amp;"-4",Matches!$J$2:$J$201,0))="",INDEX(Matches!$H$2:$H$201,MATCH($A1655&amp;"-4",Matches!$J$2:$J$201,0))=""),"",IF(AND($C1655&lt;&gt;"",INDEX(Matches!$F$2:$F$201,MATCH($A1655&amp;"-4",Matches!$J$2:$J$201,0))&lt;&gt;"",$C1655&gt;=INDEX(Matches!$F$2:$F$201,MATCH($A1655&amp;"-4",Matches!$J$2:$J$201,0))),"",IF(AND(J1655=INDEX(Matches!$G$2:$G$201,MATCH($A1655&amp;"-4",Matches!$J$2:$J$201,0)),K1655=INDEX(Matches!$H$2:$H$201,MATCH($A1655&amp;"-4",Matches!$J$2:$J$201,0))),5,IF(SIGN(J1655-K1655)&lt;&gt;SIGN(INDEX(Matches!$G$2:$G$201,MATCH($A1655&amp;"-4",Matches!$J$2:$J$201,0))-INDEX(Matches!$H$2:$H$201,MATCH($A1655&amp;"-4",Matches!$J$2:$J$201,0))),0,IF(J1655-K1655=INDEX(Matches!$G$2:$G$201,MATCH($A1655&amp;"-4",Matches!$J$2:$J$201,0))-INDEX(Matches!$H$2:$H$201,MATCH($A1655&amp;"-4",Matches!$J$2:$J$201,0)),3,2))))),""))</f>
        <v/>
      </c>
      <c r="AB1655" s="12" t="str">
        <f aca="false">IF(OR($B1655="",L1655="",M1655=""),"",IFERROR(IF(OR(INDEX(Matches!$I$2:$I$201,MATCH($A1655&amp;"-5",Matches!$J$2:$J$201,0))="Void",INDEX(Matches!$G$2:$G$201,MATCH($A1655&amp;"-5",Matches!$J$2:$J$201,0))="",INDEX(Matches!$H$2:$H$201,MATCH($A1655&amp;"-5",Matches!$J$2:$J$201,0))=""),"",IF(AND($C1655&lt;&gt;"",INDEX(Matches!$F$2:$F$201,MATCH($A1655&amp;"-5",Matches!$J$2:$J$201,0))&lt;&gt;"",$C1655&gt;=INDEX(Matches!$F$2:$F$201,MATCH($A1655&amp;"-5",Matches!$J$2:$J$201,0))),"",IF(AND(L1655=INDEX(Matches!$G$2:$G$201,MATCH($A1655&amp;"-5",Matches!$J$2:$J$201,0)),M1655=INDEX(Matches!$H$2:$H$201,MATCH($A1655&amp;"-5",Matches!$J$2:$J$201,0))),5,IF(SIGN(L1655-M1655)&lt;&gt;SIGN(INDEX(Matches!$G$2:$G$201,MATCH($A1655&amp;"-5",Matches!$J$2:$J$201,0))-INDEX(Matches!$H$2:$H$201,MATCH($A1655&amp;"-5",Matches!$J$2:$J$201,0))),0,IF(L1655-M1655=INDEX(Matches!$G$2:$G$201,MATCH($A1655&amp;"-5",Matches!$J$2:$J$201,0))-INDEX(Matches!$H$2:$H$201,MATCH($A1655&amp;"-5",Matches!$J$2:$J$201,0)),3,2))))),""))</f>
        <v/>
      </c>
      <c r="AC1655" s="12" t="str">
        <f aca="false">IF(OR($B1655="",N1655="",O1655=""),"",IFERROR(IF(OR(INDEX(Matches!$I$2:$I$201,MATCH($A1655&amp;"-6",Matches!$J$2:$J$201,0))="Void",INDEX(Matches!$G$2:$G$201,MATCH($A1655&amp;"-6",Matches!$J$2:$J$201,0))="",INDEX(Matches!$H$2:$H$201,MATCH($A1655&amp;"-6",Matches!$J$2:$J$201,0))=""),"",IF(AND($C1655&lt;&gt;"",INDEX(Matches!$F$2:$F$201,MATCH($A1655&amp;"-6",Matches!$J$2:$J$201,0))&lt;&gt;"",$C1655&gt;=INDEX(Matches!$F$2:$F$201,MATCH($A1655&amp;"-6",Matches!$J$2:$J$201,0))),"",IF(AND(N1655=INDEX(Matches!$G$2:$G$201,MATCH($A1655&amp;"-6",Matches!$J$2:$J$201,0)),O1655=INDEX(Matches!$H$2:$H$201,MATCH($A1655&amp;"-6",Matches!$J$2:$J$201,0))),5,IF(SIGN(N1655-O1655)&lt;&gt;SIGN(INDEX(Matches!$G$2:$G$201,MATCH($A1655&amp;"-6",Matches!$J$2:$J$201,0))-INDEX(Matches!$H$2:$H$201,MATCH($A1655&amp;"-6",Matches!$J$2:$J$201,0))),0,IF(N1655-O1655=INDEX(Matches!$G$2:$G$201,MATCH($A1655&amp;"-6",Matches!$J$2:$J$201,0))-INDEX(Matches!$H$2:$H$201,MATCH($A1655&amp;"-6",Matches!$J$2:$J$201,0)),3,2))))),""))</f>
        <v/>
      </c>
      <c r="AD1655" s="12" t="str">
        <f aca="false">IF(OR($B1655="",P1655="",Q1655=""),"",IFERROR(IF(OR(INDEX(Matches!$I$2:$I$201,MATCH($A1655&amp;"-7",Matches!$J$2:$J$201,0))="Void",INDEX(Matches!$G$2:$G$201,MATCH($A1655&amp;"-7",Matches!$J$2:$J$201,0))="",INDEX(Matches!$H$2:$H$201,MATCH($A1655&amp;"-7",Matches!$J$2:$J$201,0))=""),"",IF(AND($C1655&lt;&gt;"",INDEX(Matches!$F$2:$F$201,MATCH($A1655&amp;"-7",Matches!$J$2:$J$201,0))&lt;&gt;"",$C1655&gt;=INDEX(Matches!$F$2:$F$201,MATCH($A1655&amp;"-7",Matches!$J$2:$J$201,0))),"",IF(AND(P1655=INDEX(Matches!$G$2:$G$201,MATCH($A1655&amp;"-7",Matches!$J$2:$J$201,0)),Q1655=INDEX(Matches!$H$2:$H$201,MATCH($A1655&amp;"-7",Matches!$J$2:$J$201,0))),5,IF(SIGN(P1655-Q1655)&lt;&gt;SIGN(INDEX(Matches!$G$2:$G$201,MATCH($A1655&amp;"-7",Matches!$J$2:$J$201,0))-INDEX(Matches!$H$2:$H$201,MATCH($A1655&amp;"-7",Matches!$J$2:$J$201,0))),0,IF(P1655-Q1655=INDEX(Matches!$G$2:$G$201,MATCH($A1655&amp;"-7",Matches!$J$2:$J$201,0))-INDEX(Matches!$H$2:$H$201,MATCH($A1655&amp;"-7",Matches!$J$2:$J$201,0)),3,2))))),""))</f>
        <v/>
      </c>
      <c r="AE1655" s="12" t="str">
        <f aca="false">IF(OR($B1655="",R1655="",S1655=""),"",IFERROR(IF(OR(INDEX(Matches!$I$2:$I$201,MATCH($A1655&amp;"-8",Matches!$J$2:$J$201,0))="Void",INDEX(Matches!$G$2:$G$201,MATCH($A1655&amp;"-8",Matches!$J$2:$J$201,0))="",INDEX(Matches!$H$2:$H$201,MATCH($A1655&amp;"-8",Matches!$J$2:$J$201,0))=""),"",IF(AND($C1655&lt;&gt;"",INDEX(Matches!$F$2:$F$201,MATCH($A1655&amp;"-8",Matches!$J$2:$J$201,0))&lt;&gt;"",$C1655&gt;=INDEX(Matches!$F$2:$F$201,MATCH($A1655&amp;"-8",Matches!$J$2:$J$201,0))),"",IF(AND(R1655=INDEX(Matches!$G$2:$G$201,MATCH($A1655&amp;"-8",Matches!$J$2:$J$201,0)),S1655=INDEX(Matches!$H$2:$H$201,MATCH($A1655&amp;"-8",Matches!$J$2:$J$201,0))),5,IF(SIGN(R1655-S1655)&lt;&gt;SIGN(INDEX(Matches!$G$2:$G$201,MATCH($A1655&amp;"-8",Matches!$J$2:$J$201,0))-INDEX(Matches!$H$2:$H$201,MATCH($A1655&amp;"-8",Matches!$J$2:$J$201,0))),0,IF(R1655-S1655=INDEX(Matches!$G$2:$G$201,MATCH($A1655&amp;"-8",Matches!$J$2:$J$201,0))-INDEX(Matches!$H$2:$H$201,MATCH($A1655&amp;"-8",Matches!$J$2:$J$201,0)),3,2))))),""))</f>
        <v/>
      </c>
      <c r="AF1655" s="12" t="str">
        <f aca="false">IF(OR($B1655="",T1655="",U1655=""),"",IFERROR(IF(OR(INDEX(Matches!$I$2:$I$201,MATCH($A1655&amp;"-9",Matches!$J$2:$J$201,0))="Void",INDEX(Matches!$G$2:$G$201,MATCH($A1655&amp;"-9",Matches!$J$2:$J$201,0))="",INDEX(Matches!$H$2:$H$201,MATCH($A1655&amp;"-9",Matches!$J$2:$J$201,0))=""),"",IF(AND($C1655&lt;&gt;"",INDEX(Matches!$F$2:$F$201,MATCH($A1655&amp;"-9",Matches!$J$2:$J$201,0))&lt;&gt;"",$C1655&gt;=INDEX(Matches!$F$2:$F$201,MATCH($A1655&amp;"-9",Matches!$J$2:$J$201,0))),"",IF(AND(T1655=INDEX(Matches!$G$2:$G$201,MATCH($A1655&amp;"-9",Matches!$J$2:$J$201,0)),U1655=INDEX(Matches!$H$2:$H$201,MATCH($A1655&amp;"-9",Matches!$J$2:$J$201,0))),5,IF(SIGN(T1655-U1655)&lt;&gt;SIGN(INDEX(Matches!$G$2:$G$201,MATCH($A1655&amp;"-9",Matches!$J$2:$J$201,0))-INDEX(Matches!$H$2:$H$201,MATCH($A1655&amp;"-9",Matches!$J$2:$J$201,0))),0,IF(T1655-U1655=INDEX(Matches!$G$2:$G$201,MATCH($A1655&amp;"-9",Matches!$J$2:$J$201,0))-INDEX(Matches!$H$2:$H$201,MATCH($A1655&amp;"-9",Matches!$J$2:$J$201,0)),3,2))))),""))</f>
        <v/>
      </c>
      <c r="AG1655" s="12" t="str">
        <f aca="false">IF(OR($B1655="",V1655="",W1655=""),"",IFERROR(IF(OR(INDEX(Matches!$I$2:$I$201,MATCH($A1655&amp;"-10",Matches!$J$2:$J$201,0))="Void",INDEX(Matches!$G$2:$G$201,MATCH($A1655&amp;"-10",Matches!$J$2:$J$201,0))="",INDEX(Matches!$H$2:$H$201,MATCH($A1655&amp;"-10",Matches!$J$2:$J$201,0))=""),"",IF(AND($C1655&lt;&gt;"",INDEX(Matches!$F$2:$F$201,MATCH($A1655&amp;"-10",Matches!$J$2:$J$201,0))&lt;&gt;"",$C1655&gt;=INDEX(Matches!$F$2:$F$201,MATCH($A1655&amp;"-10",Matches!$J$2:$J$201,0))),"",IF(AND(V1655=INDEX(Matches!$G$2:$G$201,MATCH($A1655&amp;"-10",Matches!$J$2:$J$201,0)),W1655=INDEX(Matches!$H$2:$H$201,MATCH($A1655&amp;"-10",Matches!$J$2:$J$201,0))),5,IF(SIGN(V1655-W1655)&lt;&gt;SIGN(INDEX(Matches!$G$2:$G$201,MATCH($A1655&amp;"-10",Matches!$J$2:$J$201,0))-INDEX(Matches!$H$2:$H$201,MATCH($A1655&amp;"-10",Matches!$J$2:$J$201,0))),0,IF(V1655-W1655=INDEX(Matches!$G$2:$G$201,MATCH($A1655&amp;"-10",Matches!$J$2:$J$201,0))-INDEX(Matches!$H$2:$H$201,MATCH($A1655&amp;"-10",Matches!$J$2:$J$201,0)),3,2))))),""))</f>
        <v/>
      </c>
      <c r="AH1655" s="13" t="str">
        <f aca="false">IF($B1655="","",SUM(X1655:AG1655))</f>
        <v/>
      </c>
      <c r="AI1655" s="12" t="str">
        <f aca="false">IF($B1655="","",COUNTIF(X1655:AG1655,5))</f>
        <v/>
      </c>
      <c r="AJ1655" s="12" t="str">
        <f aca="false">IF($B1655="","",COUNTIF(X1655:AG1655,"&gt;=2"))</f>
        <v/>
      </c>
      <c r="AK1655" s="12" t="str">
        <f aca="false">IF($B1655="","",COUNT(X1655:AG1655))</f>
        <v/>
      </c>
    </row>
    <row r="1656" customFormat="false" ht="15" hidden="false" customHeight="false" outlineLevel="0" collapsed="false">
      <c r="A1656" s="7"/>
      <c r="B1656" s="7"/>
      <c r="C1656" s="11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12" t="str">
        <f aca="false">IF(OR($B1656="",D1656="",E1656=""),"",IFERROR(IF(OR(INDEX(Matches!$I$2:$I$201,MATCH($A1656&amp;"-1",Matches!$J$2:$J$201,0))="Void",INDEX(Matches!$G$2:$G$201,MATCH($A1656&amp;"-1",Matches!$J$2:$J$201,0))="",INDEX(Matches!$H$2:$H$201,MATCH($A1656&amp;"-1",Matches!$J$2:$J$201,0))=""),"",IF(AND($C1656&lt;&gt;"",INDEX(Matches!$F$2:$F$201,MATCH($A1656&amp;"-1",Matches!$J$2:$J$201,0))&lt;&gt;"",$C1656&gt;=INDEX(Matches!$F$2:$F$201,MATCH($A1656&amp;"-1",Matches!$J$2:$J$201,0))),"",IF(AND(D1656=INDEX(Matches!$G$2:$G$201,MATCH($A1656&amp;"-1",Matches!$J$2:$J$201,0)),E1656=INDEX(Matches!$H$2:$H$201,MATCH($A1656&amp;"-1",Matches!$J$2:$J$201,0))),5,IF(SIGN(D1656-E1656)&lt;&gt;SIGN(INDEX(Matches!$G$2:$G$201,MATCH($A1656&amp;"-1",Matches!$J$2:$J$201,0))-INDEX(Matches!$H$2:$H$201,MATCH($A1656&amp;"-1",Matches!$J$2:$J$201,0))),0,IF(D1656-E1656=INDEX(Matches!$G$2:$G$201,MATCH($A1656&amp;"-1",Matches!$J$2:$J$201,0))-INDEX(Matches!$H$2:$H$201,MATCH($A1656&amp;"-1",Matches!$J$2:$J$201,0)),3,2))))),""))</f>
        <v/>
      </c>
      <c r="Y1656" s="12" t="str">
        <f aca="false">IF(OR($B1656="",F1656="",G1656=""),"",IFERROR(IF(OR(INDEX(Matches!$I$2:$I$201,MATCH($A1656&amp;"-2",Matches!$J$2:$J$201,0))="Void",INDEX(Matches!$G$2:$G$201,MATCH($A1656&amp;"-2",Matches!$J$2:$J$201,0))="",INDEX(Matches!$H$2:$H$201,MATCH($A1656&amp;"-2",Matches!$J$2:$J$201,0))=""),"",IF(AND($C1656&lt;&gt;"",INDEX(Matches!$F$2:$F$201,MATCH($A1656&amp;"-2",Matches!$J$2:$J$201,0))&lt;&gt;"",$C1656&gt;=INDEX(Matches!$F$2:$F$201,MATCH($A1656&amp;"-2",Matches!$J$2:$J$201,0))),"",IF(AND(F1656=INDEX(Matches!$G$2:$G$201,MATCH($A1656&amp;"-2",Matches!$J$2:$J$201,0)),G1656=INDEX(Matches!$H$2:$H$201,MATCH($A1656&amp;"-2",Matches!$J$2:$J$201,0))),5,IF(SIGN(F1656-G1656)&lt;&gt;SIGN(INDEX(Matches!$G$2:$G$201,MATCH($A1656&amp;"-2",Matches!$J$2:$J$201,0))-INDEX(Matches!$H$2:$H$201,MATCH($A1656&amp;"-2",Matches!$J$2:$J$201,0))),0,IF(F1656-G1656=INDEX(Matches!$G$2:$G$201,MATCH($A1656&amp;"-2",Matches!$J$2:$J$201,0))-INDEX(Matches!$H$2:$H$201,MATCH($A1656&amp;"-2",Matches!$J$2:$J$201,0)),3,2))))),""))</f>
        <v/>
      </c>
      <c r="Z1656" s="12" t="str">
        <f aca="false">IF(OR($B1656="",H1656="",I1656=""),"",IFERROR(IF(OR(INDEX(Matches!$I$2:$I$201,MATCH($A1656&amp;"-3",Matches!$J$2:$J$201,0))="Void",INDEX(Matches!$G$2:$G$201,MATCH($A1656&amp;"-3",Matches!$J$2:$J$201,0))="",INDEX(Matches!$H$2:$H$201,MATCH($A1656&amp;"-3",Matches!$J$2:$J$201,0))=""),"",IF(AND($C1656&lt;&gt;"",INDEX(Matches!$F$2:$F$201,MATCH($A1656&amp;"-3",Matches!$J$2:$J$201,0))&lt;&gt;"",$C1656&gt;=INDEX(Matches!$F$2:$F$201,MATCH($A1656&amp;"-3",Matches!$J$2:$J$201,0))),"",IF(AND(H1656=INDEX(Matches!$G$2:$G$201,MATCH($A1656&amp;"-3",Matches!$J$2:$J$201,0)),I1656=INDEX(Matches!$H$2:$H$201,MATCH($A1656&amp;"-3",Matches!$J$2:$J$201,0))),5,IF(SIGN(H1656-I1656)&lt;&gt;SIGN(INDEX(Matches!$G$2:$G$201,MATCH($A1656&amp;"-3",Matches!$J$2:$J$201,0))-INDEX(Matches!$H$2:$H$201,MATCH($A1656&amp;"-3",Matches!$J$2:$J$201,0))),0,IF(H1656-I1656=INDEX(Matches!$G$2:$G$201,MATCH($A1656&amp;"-3",Matches!$J$2:$J$201,0))-INDEX(Matches!$H$2:$H$201,MATCH($A1656&amp;"-3",Matches!$J$2:$J$201,0)),3,2))))),""))</f>
        <v/>
      </c>
      <c r="AA1656" s="12" t="str">
        <f aca="false">IF(OR($B1656="",J1656="",K1656=""),"",IFERROR(IF(OR(INDEX(Matches!$I$2:$I$201,MATCH($A1656&amp;"-4",Matches!$J$2:$J$201,0))="Void",INDEX(Matches!$G$2:$G$201,MATCH($A1656&amp;"-4",Matches!$J$2:$J$201,0))="",INDEX(Matches!$H$2:$H$201,MATCH($A1656&amp;"-4",Matches!$J$2:$J$201,0))=""),"",IF(AND($C1656&lt;&gt;"",INDEX(Matches!$F$2:$F$201,MATCH($A1656&amp;"-4",Matches!$J$2:$J$201,0))&lt;&gt;"",$C1656&gt;=INDEX(Matches!$F$2:$F$201,MATCH($A1656&amp;"-4",Matches!$J$2:$J$201,0))),"",IF(AND(J1656=INDEX(Matches!$G$2:$G$201,MATCH($A1656&amp;"-4",Matches!$J$2:$J$201,0)),K1656=INDEX(Matches!$H$2:$H$201,MATCH($A1656&amp;"-4",Matches!$J$2:$J$201,0))),5,IF(SIGN(J1656-K1656)&lt;&gt;SIGN(INDEX(Matches!$G$2:$G$201,MATCH($A1656&amp;"-4",Matches!$J$2:$J$201,0))-INDEX(Matches!$H$2:$H$201,MATCH($A1656&amp;"-4",Matches!$J$2:$J$201,0))),0,IF(J1656-K1656=INDEX(Matches!$G$2:$G$201,MATCH($A1656&amp;"-4",Matches!$J$2:$J$201,0))-INDEX(Matches!$H$2:$H$201,MATCH($A1656&amp;"-4",Matches!$J$2:$J$201,0)),3,2))))),""))</f>
        <v/>
      </c>
      <c r="AB1656" s="12" t="str">
        <f aca="false">IF(OR($B1656="",L1656="",M1656=""),"",IFERROR(IF(OR(INDEX(Matches!$I$2:$I$201,MATCH($A1656&amp;"-5",Matches!$J$2:$J$201,0))="Void",INDEX(Matches!$G$2:$G$201,MATCH($A1656&amp;"-5",Matches!$J$2:$J$201,0))="",INDEX(Matches!$H$2:$H$201,MATCH($A1656&amp;"-5",Matches!$J$2:$J$201,0))=""),"",IF(AND($C1656&lt;&gt;"",INDEX(Matches!$F$2:$F$201,MATCH($A1656&amp;"-5",Matches!$J$2:$J$201,0))&lt;&gt;"",$C1656&gt;=INDEX(Matches!$F$2:$F$201,MATCH($A1656&amp;"-5",Matches!$J$2:$J$201,0))),"",IF(AND(L1656=INDEX(Matches!$G$2:$G$201,MATCH($A1656&amp;"-5",Matches!$J$2:$J$201,0)),M1656=INDEX(Matches!$H$2:$H$201,MATCH($A1656&amp;"-5",Matches!$J$2:$J$201,0))),5,IF(SIGN(L1656-M1656)&lt;&gt;SIGN(INDEX(Matches!$G$2:$G$201,MATCH($A1656&amp;"-5",Matches!$J$2:$J$201,0))-INDEX(Matches!$H$2:$H$201,MATCH($A1656&amp;"-5",Matches!$J$2:$J$201,0))),0,IF(L1656-M1656=INDEX(Matches!$G$2:$G$201,MATCH($A1656&amp;"-5",Matches!$J$2:$J$201,0))-INDEX(Matches!$H$2:$H$201,MATCH($A1656&amp;"-5",Matches!$J$2:$J$201,0)),3,2))))),""))</f>
        <v/>
      </c>
      <c r="AC1656" s="12" t="str">
        <f aca="false">IF(OR($B1656="",N1656="",O1656=""),"",IFERROR(IF(OR(INDEX(Matches!$I$2:$I$201,MATCH($A1656&amp;"-6",Matches!$J$2:$J$201,0))="Void",INDEX(Matches!$G$2:$G$201,MATCH($A1656&amp;"-6",Matches!$J$2:$J$201,0))="",INDEX(Matches!$H$2:$H$201,MATCH($A1656&amp;"-6",Matches!$J$2:$J$201,0))=""),"",IF(AND($C1656&lt;&gt;"",INDEX(Matches!$F$2:$F$201,MATCH($A1656&amp;"-6",Matches!$J$2:$J$201,0))&lt;&gt;"",$C1656&gt;=INDEX(Matches!$F$2:$F$201,MATCH($A1656&amp;"-6",Matches!$J$2:$J$201,0))),"",IF(AND(N1656=INDEX(Matches!$G$2:$G$201,MATCH($A1656&amp;"-6",Matches!$J$2:$J$201,0)),O1656=INDEX(Matches!$H$2:$H$201,MATCH($A1656&amp;"-6",Matches!$J$2:$J$201,0))),5,IF(SIGN(N1656-O1656)&lt;&gt;SIGN(INDEX(Matches!$G$2:$G$201,MATCH($A1656&amp;"-6",Matches!$J$2:$J$201,0))-INDEX(Matches!$H$2:$H$201,MATCH($A1656&amp;"-6",Matches!$J$2:$J$201,0))),0,IF(N1656-O1656=INDEX(Matches!$G$2:$G$201,MATCH($A1656&amp;"-6",Matches!$J$2:$J$201,0))-INDEX(Matches!$H$2:$H$201,MATCH($A1656&amp;"-6",Matches!$J$2:$J$201,0)),3,2))))),""))</f>
        <v/>
      </c>
      <c r="AD1656" s="12" t="str">
        <f aca="false">IF(OR($B1656="",P1656="",Q1656=""),"",IFERROR(IF(OR(INDEX(Matches!$I$2:$I$201,MATCH($A1656&amp;"-7",Matches!$J$2:$J$201,0))="Void",INDEX(Matches!$G$2:$G$201,MATCH($A1656&amp;"-7",Matches!$J$2:$J$201,0))="",INDEX(Matches!$H$2:$H$201,MATCH($A1656&amp;"-7",Matches!$J$2:$J$201,0))=""),"",IF(AND($C1656&lt;&gt;"",INDEX(Matches!$F$2:$F$201,MATCH($A1656&amp;"-7",Matches!$J$2:$J$201,0))&lt;&gt;"",$C1656&gt;=INDEX(Matches!$F$2:$F$201,MATCH($A1656&amp;"-7",Matches!$J$2:$J$201,0))),"",IF(AND(P1656=INDEX(Matches!$G$2:$G$201,MATCH($A1656&amp;"-7",Matches!$J$2:$J$201,0)),Q1656=INDEX(Matches!$H$2:$H$201,MATCH($A1656&amp;"-7",Matches!$J$2:$J$201,0))),5,IF(SIGN(P1656-Q1656)&lt;&gt;SIGN(INDEX(Matches!$G$2:$G$201,MATCH($A1656&amp;"-7",Matches!$J$2:$J$201,0))-INDEX(Matches!$H$2:$H$201,MATCH($A1656&amp;"-7",Matches!$J$2:$J$201,0))),0,IF(P1656-Q1656=INDEX(Matches!$G$2:$G$201,MATCH($A1656&amp;"-7",Matches!$J$2:$J$201,0))-INDEX(Matches!$H$2:$H$201,MATCH($A1656&amp;"-7",Matches!$J$2:$J$201,0)),3,2))))),""))</f>
        <v/>
      </c>
      <c r="AE1656" s="12" t="str">
        <f aca="false">IF(OR($B1656="",R1656="",S1656=""),"",IFERROR(IF(OR(INDEX(Matches!$I$2:$I$201,MATCH($A1656&amp;"-8",Matches!$J$2:$J$201,0))="Void",INDEX(Matches!$G$2:$G$201,MATCH($A1656&amp;"-8",Matches!$J$2:$J$201,0))="",INDEX(Matches!$H$2:$H$201,MATCH($A1656&amp;"-8",Matches!$J$2:$J$201,0))=""),"",IF(AND($C1656&lt;&gt;"",INDEX(Matches!$F$2:$F$201,MATCH($A1656&amp;"-8",Matches!$J$2:$J$201,0))&lt;&gt;"",$C1656&gt;=INDEX(Matches!$F$2:$F$201,MATCH($A1656&amp;"-8",Matches!$J$2:$J$201,0))),"",IF(AND(R1656=INDEX(Matches!$G$2:$G$201,MATCH($A1656&amp;"-8",Matches!$J$2:$J$201,0)),S1656=INDEX(Matches!$H$2:$H$201,MATCH($A1656&amp;"-8",Matches!$J$2:$J$201,0))),5,IF(SIGN(R1656-S1656)&lt;&gt;SIGN(INDEX(Matches!$G$2:$G$201,MATCH($A1656&amp;"-8",Matches!$J$2:$J$201,0))-INDEX(Matches!$H$2:$H$201,MATCH($A1656&amp;"-8",Matches!$J$2:$J$201,0))),0,IF(R1656-S1656=INDEX(Matches!$G$2:$G$201,MATCH($A1656&amp;"-8",Matches!$J$2:$J$201,0))-INDEX(Matches!$H$2:$H$201,MATCH($A1656&amp;"-8",Matches!$J$2:$J$201,0)),3,2))))),""))</f>
        <v/>
      </c>
      <c r="AF1656" s="12" t="str">
        <f aca="false">IF(OR($B1656="",T1656="",U1656=""),"",IFERROR(IF(OR(INDEX(Matches!$I$2:$I$201,MATCH($A1656&amp;"-9",Matches!$J$2:$J$201,0))="Void",INDEX(Matches!$G$2:$G$201,MATCH($A1656&amp;"-9",Matches!$J$2:$J$201,0))="",INDEX(Matches!$H$2:$H$201,MATCH($A1656&amp;"-9",Matches!$J$2:$J$201,0))=""),"",IF(AND($C1656&lt;&gt;"",INDEX(Matches!$F$2:$F$201,MATCH($A1656&amp;"-9",Matches!$J$2:$J$201,0))&lt;&gt;"",$C1656&gt;=INDEX(Matches!$F$2:$F$201,MATCH($A1656&amp;"-9",Matches!$J$2:$J$201,0))),"",IF(AND(T1656=INDEX(Matches!$G$2:$G$201,MATCH($A1656&amp;"-9",Matches!$J$2:$J$201,0)),U1656=INDEX(Matches!$H$2:$H$201,MATCH($A1656&amp;"-9",Matches!$J$2:$J$201,0))),5,IF(SIGN(T1656-U1656)&lt;&gt;SIGN(INDEX(Matches!$G$2:$G$201,MATCH($A1656&amp;"-9",Matches!$J$2:$J$201,0))-INDEX(Matches!$H$2:$H$201,MATCH($A1656&amp;"-9",Matches!$J$2:$J$201,0))),0,IF(T1656-U1656=INDEX(Matches!$G$2:$G$201,MATCH($A1656&amp;"-9",Matches!$J$2:$J$201,0))-INDEX(Matches!$H$2:$H$201,MATCH($A1656&amp;"-9",Matches!$J$2:$J$201,0)),3,2))))),""))</f>
        <v/>
      </c>
      <c r="AG1656" s="12" t="str">
        <f aca="false">IF(OR($B1656="",V1656="",W1656=""),"",IFERROR(IF(OR(INDEX(Matches!$I$2:$I$201,MATCH($A1656&amp;"-10",Matches!$J$2:$J$201,0))="Void",INDEX(Matches!$G$2:$G$201,MATCH($A1656&amp;"-10",Matches!$J$2:$J$201,0))="",INDEX(Matches!$H$2:$H$201,MATCH($A1656&amp;"-10",Matches!$J$2:$J$201,0))=""),"",IF(AND($C1656&lt;&gt;"",INDEX(Matches!$F$2:$F$201,MATCH($A1656&amp;"-10",Matches!$J$2:$J$201,0))&lt;&gt;"",$C1656&gt;=INDEX(Matches!$F$2:$F$201,MATCH($A1656&amp;"-10",Matches!$J$2:$J$201,0))),"",IF(AND(V1656=INDEX(Matches!$G$2:$G$201,MATCH($A1656&amp;"-10",Matches!$J$2:$J$201,0)),W1656=INDEX(Matches!$H$2:$H$201,MATCH($A1656&amp;"-10",Matches!$J$2:$J$201,0))),5,IF(SIGN(V1656-W1656)&lt;&gt;SIGN(INDEX(Matches!$G$2:$G$201,MATCH($A1656&amp;"-10",Matches!$J$2:$J$201,0))-INDEX(Matches!$H$2:$H$201,MATCH($A1656&amp;"-10",Matches!$J$2:$J$201,0))),0,IF(V1656-W1656=INDEX(Matches!$G$2:$G$201,MATCH($A1656&amp;"-10",Matches!$J$2:$J$201,0))-INDEX(Matches!$H$2:$H$201,MATCH($A1656&amp;"-10",Matches!$J$2:$J$201,0)),3,2))))),""))</f>
        <v/>
      </c>
      <c r="AH1656" s="13" t="str">
        <f aca="false">IF($B1656="","",SUM(X1656:AG1656))</f>
        <v/>
      </c>
      <c r="AI1656" s="12" t="str">
        <f aca="false">IF($B1656="","",COUNTIF(X1656:AG1656,5))</f>
        <v/>
      </c>
      <c r="AJ1656" s="12" t="str">
        <f aca="false">IF($B1656="","",COUNTIF(X1656:AG1656,"&gt;=2"))</f>
        <v/>
      </c>
      <c r="AK1656" s="12" t="str">
        <f aca="false">IF($B1656="","",COUNT(X1656:AG1656))</f>
        <v/>
      </c>
    </row>
    <row r="1657" customFormat="false" ht="15" hidden="false" customHeight="false" outlineLevel="0" collapsed="false">
      <c r="A1657" s="7"/>
      <c r="B1657" s="7"/>
      <c r="C1657" s="11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12" t="str">
        <f aca="false">IF(OR($B1657="",D1657="",E1657=""),"",IFERROR(IF(OR(INDEX(Matches!$I$2:$I$201,MATCH($A1657&amp;"-1",Matches!$J$2:$J$201,0))="Void",INDEX(Matches!$G$2:$G$201,MATCH($A1657&amp;"-1",Matches!$J$2:$J$201,0))="",INDEX(Matches!$H$2:$H$201,MATCH($A1657&amp;"-1",Matches!$J$2:$J$201,0))=""),"",IF(AND($C1657&lt;&gt;"",INDEX(Matches!$F$2:$F$201,MATCH($A1657&amp;"-1",Matches!$J$2:$J$201,0))&lt;&gt;"",$C1657&gt;=INDEX(Matches!$F$2:$F$201,MATCH($A1657&amp;"-1",Matches!$J$2:$J$201,0))),"",IF(AND(D1657=INDEX(Matches!$G$2:$G$201,MATCH($A1657&amp;"-1",Matches!$J$2:$J$201,0)),E1657=INDEX(Matches!$H$2:$H$201,MATCH($A1657&amp;"-1",Matches!$J$2:$J$201,0))),5,IF(SIGN(D1657-E1657)&lt;&gt;SIGN(INDEX(Matches!$G$2:$G$201,MATCH($A1657&amp;"-1",Matches!$J$2:$J$201,0))-INDEX(Matches!$H$2:$H$201,MATCH($A1657&amp;"-1",Matches!$J$2:$J$201,0))),0,IF(D1657-E1657=INDEX(Matches!$G$2:$G$201,MATCH($A1657&amp;"-1",Matches!$J$2:$J$201,0))-INDEX(Matches!$H$2:$H$201,MATCH($A1657&amp;"-1",Matches!$J$2:$J$201,0)),3,2))))),""))</f>
        <v/>
      </c>
      <c r="Y1657" s="12" t="str">
        <f aca="false">IF(OR($B1657="",F1657="",G1657=""),"",IFERROR(IF(OR(INDEX(Matches!$I$2:$I$201,MATCH($A1657&amp;"-2",Matches!$J$2:$J$201,0))="Void",INDEX(Matches!$G$2:$G$201,MATCH($A1657&amp;"-2",Matches!$J$2:$J$201,0))="",INDEX(Matches!$H$2:$H$201,MATCH($A1657&amp;"-2",Matches!$J$2:$J$201,0))=""),"",IF(AND($C1657&lt;&gt;"",INDEX(Matches!$F$2:$F$201,MATCH($A1657&amp;"-2",Matches!$J$2:$J$201,0))&lt;&gt;"",$C1657&gt;=INDEX(Matches!$F$2:$F$201,MATCH($A1657&amp;"-2",Matches!$J$2:$J$201,0))),"",IF(AND(F1657=INDEX(Matches!$G$2:$G$201,MATCH($A1657&amp;"-2",Matches!$J$2:$J$201,0)),G1657=INDEX(Matches!$H$2:$H$201,MATCH($A1657&amp;"-2",Matches!$J$2:$J$201,0))),5,IF(SIGN(F1657-G1657)&lt;&gt;SIGN(INDEX(Matches!$G$2:$G$201,MATCH($A1657&amp;"-2",Matches!$J$2:$J$201,0))-INDEX(Matches!$H$2:$H$201,MATCH($A1657&amp;"-2",Matches!$J$2:$J$201,0))),0,IF(F1657-G1657=INDEX(Matches!$G$2:$G$201,MATCH($A1657&amp;"-2",Matches!$J$2:$J$201,0))-INDEX(Matches!$H$2:$H$201,MATCH($A1657&amp;"-2",Matches!$J$2:$J$201,0)),3,2))))),""))</f>
        <v/>
      </c>
      <c r="Z1657" s="12" t="str">
        <f aca="false">IF(OR($B1657="",H1657="",I1657=""),"",IFERROR(IF(OR(INDEX(Matches!$I$2:$I$201,MATCH($A1657&amp;"-3",Matches!$J$2:$J$201,0))="Void",INDEX(Matches!$G$2:$G$201,MATCH($A1657&amp;"-3",Matches!$J$2:$J$201,0))="",INDEX(Matches!$H$2:$H$201,MATCH($A1657&amp;"-3",Matches!$J$2:$J$201,0))=""),"",IF(AND($C1657&lt;&gt;"",INDEX(Matches!$F$2:$F$201,MATCH($A1657&amp;"-3",Matches!$J$2:$J$201,0))&lt;&gt;"",$C1657&gt;=INDEX(Matches!$F$2:$F$201,MATCH($A1657&amp;"-3",Matches!$J$2:$J$201,0))),"",IF(AND(H1657=INDEX(Matches!$G$2:$G$201,MATCH($A1657&amp;"-3",Matches!$J$2:$J$201,0)),I1657=INDEX(Matches!$H$2:$H$201,MATCH($A1657&amp;"-3",Matches!$J$2:$J$201,0))),5,IF(SIGN(H1657-I1657)&lt;&gt;SIGN(INDEX(Matches!$G$2:$G$201,MATCH($A1657&amp;"-3",Matches!$J$2:$J$201,0))-INDEX(Matches!$H$2:$H$201,MATCH($A1657&amp;"-3",Matches!$J$2:$J$201,0))),0,IF(H1657-I1657=INDEX(Matches!$G$2:$G$201,MATCH($A1657&amp;"-3",Matches!$J$2:$J$201,0))-INDEX(Matches!$H$2:$H$201,MATCH($A1657&amp;"-3",Matches!$J$2:$J$201,0)),3,2))))),""))</f>
        <v/>
      </c>
      <c r="AA1657" s="12" t="str">
        <f aca="false">IF(OR($B1657="",J1657="",K1657=""),"",IFERROR(IF(OR(INDEX(Matches!$I$2:$I$201,MATCH($A1657&amp;"-4",Matches!$J$2:$J$201,0))="Void",INDEX(Matches!$G$2:$G$201,MATCH($A1657&amp;"-4",Matches!$J$2:$J$201,0))="",INDEX(Matches!$H$2:$H$201,MATCH($A1657&amp;"-4",Matches!$J$2:$J$201,0))=""),"",IF(AND($C1657&lt;&gt;"",INDEX(Matches!$F$2:$F$201,MATCH($A1657&amp;"-4",Matches!$J$2:$J$201,0))&lt;&gt;"",$C1657&gt;=INDEX(Matches!$F$2:$F$201,MATCH($A1657&amp;"-4",Matches!$J$2:$J$201,0))),"",IF(AND(J1657=INDEX(Matches!$G$2:$G$201,MATCH($A1657&amp;"-4",Matches!$J$2:$J$201,0)),K1657=INDEX(Matches!$H$2:$H$201,MATCH($A1657&amp;"-4",Matches!$J$2:$J$201,0))),5,IF(SIGN(J1657-K1657)&lt;&gt;SIGN(INDEX(Matches!$G$2:$G$201,MATCH($A1657&amp;"-4",Matches!$J$2:$J$201,0))-INDEX(Matches!$H$2:$H$201,MATCH($A1657&amp;"-4",Matches!$J$2:$J$201,0))),0,IF(J1657-K1657=INDEX(Matches!$G$2:$G$201,MATCH($A1657&amp;"-4",Matches!$J$2:$J$201,0))-INDEX(Matches!$H$2:$H$201,MATCH($A1657&amp;"-4",Matches!$J$2:$J$201,0)),3,2))))),""))</f>
        <v/>
      </c>
      <c r="AB1657" s="12" t="str">
        <f aca="false">IF(OR($B1657="",L1657="",M1657=""),"",IFERROR(IF(OR(INDEX(Matches!$I$2:$I$201,MATCH($A1657&amp;"-5",Matches!$J$2:$J$201,0))="Void",INDEX(Matches!$G$2:$G$201,MATCH($A1657&amp;"-5",Matches!$J$2:$J$201,0))="",INDEX(Matches!$H$2:$H$201,MATCH($A1657&amp;"-5",Matches!$J$2:$J$201,0))=""),"",IF(AND($C1657&lt;&gt;"",INDEX(Matches!$F$2:$F$201,MATCH($A1657&amp;"-5",Matches!$J$2:$J$201,0))&lt;&gt;"",$C1657&gt;=INDEX(Matches!$F$2:$F$201,MATCH($A1657&amp;"-5",Matches!$J$2:$J$201,0))),"",IF(AND(L1657=INDEX(Matches!$G$2:$G$201,MATCH($A1657&amp;"-5",Matches!$J$2:$J$201,0)),M1657=INDEX(Matches!$H$2:$H$201,MATCH($A1657&amp;"-5",Matches!$J$2:$J$201,0))),5,IF(SIGN(L1657-M1657)&lt;&gt;SIGN(INDEX(Matches!$G$2:$G$201,MATCH($A1657&amp;"-5",Matches!$J$2:$J$201,0))-INDEX(Matches!$H$2:$H$201,MATCH($A1657&amp;"-5",Matches!$J$2:$J$201,0))),0,IF(L1657-M1657=INDEX(Matches!$G$2:$G$201,MATCH($A1657&amp;"-5",Matches!$J$2:$J$201,0))-INDEX(Matches!$H$2:$H$201,MATCH($A1657&amp;"-5",Matches!$J$2:$J$201,0)),3,2))))),""))</f>
        <v/>
      </c>
      <c r="AC1657" s="12" t="str">
        <f aca="false">IF(OR($B1657="",N1657="",O1657=""),"",IFERROR(IF(OR(INDEX(Matches!$I$2:$I$201,MATCH($A1657&amp;"-6",Matches!$J$2:$J$201,0))="Void",INDEX(Matches!$G$2:$G$201,MATCH($A1657&amp;"-6",Matches!$J$2:$J$201,0))="",INDEX(Matches!$H$2:$H$201,MATCH($A1657&amp;"-6",Matches!$J$2:$J$201,0))=""),"",IF(AND($C1657&lt;&gt;"",INDEX(Matches!$F$2:$F$201,MATCH($A1657&amp;"-6",Matches!$J$2:$J$201,0))&lt;&gt;"",$C1657&gt;=INDEX(Matches!$F$2:$F$201,MATCH($A1657&amp;"-6",Matches!$J$2:$J$201,0))),"",IF(AND(N1657=INDEX(Matches!$G$2:$G$201,MATCH($A1657&amp;"-6",Matches!$J$2:$J$201,0)),O1657=INDEX(Matches!$H$2:$H$201,MATCH($A1657&amp;"-6",Matches!$J$2:$J$201,0))),5,IF(SIGN(N1657-O1657)&lt;&gt;SIGN(INDEX(Matches!$G$2:$G$201,MATCH($A1657&amp;"-6",Matches!$J$2:$J$201,0))-INDEX(Matches!$H$2:$H$201,MATCH($A1657&amp;"-6",Matches!$J$2:$J$201,0))),0,IF(N1657-O1657=INDEX(Matches!$G$2:$G$201,MATCH($A1657&amp;"-6",Matches!$J$2:$J$201,0))-INDEX(Matches!$H$2:$H$201,MATCH($A1657&amp;"-6",Matches!$J$2:$J$201,0)),3,2))))),""))</f>
        <v/>
      </c>
      <c r="AD1657" s="12" t="str">
        <f aca="false">IF(OR($B1657="",P1657="",Q1657=""),"",IFERROR(IF(OR(INDEX(Matches!$I$2:$I$201,MATCH($A1657&amp;"-7",Matches!$J$2:$J$201,0))="Void",INDEX(Matches!$G$2:$G$201,MATCH($A1657&amp;"-7",Matches!$J$2:$J$201,0))="",INDEX(Matches!$H$2:$H$201,MATCH($A1657&amp;"-7",Matches!$J$2:$J$201,0))=""),"",IF(AND($C1657&lt;&gt;"",INDEX(Matches!$F$2:$F$201,MATCH($A1657&amp;"-7",Matches!$J$2:$J$201,0))&lt;&gt;"",$C1657&gt;=INDEX(Matches!$F$2:$F$201,MATCH($A1657&amp;"-7",Matches!$J$2:$J$201,0))),"",IF(AND(P1657=INDEX(Matches!$G$2:$G$201,MATCH($A1657&amp;"-7",Matches!$J$2:$J$201,0)),Q1657=INDEX(Matches!$H$2:$H$201,MATCH($A1657&amp;"-7",Matches!$J$2:$J$201,0))),5,IF(SIGN(P1657-Q1657)&lt;&gt;SIGN(INDEX(Matches!$G$2:$G$201,MATCH($A1657&amp;"-7",Matches!$J$2:$J$201,0))-INDEX(Matches!$H$2:$H$201,MATCH($A1657&amp;"-7",Matches!$J$2:$J$201,0))),0,IF(P1657-Q1657=INDEX(Matches!$G$2:$G$201,MATCH($A1657&amp;"-7",Matches!$J$2:$J$201,0))-INDEX(Matches!$H$2:$H$201,MATCH($A1657&amp;"-7",Matches!$J$2:$J$201,0)),3,2))))),""))</f>
        <v/>
      </c>
      <c r="AE1657" s="12" t="str">
        <f aca="false">IF(OR($B1657="",R1657="",S1657=""),"",IFERROR(IF(OR(INDEX(Matches!$I$2:$I$201,MATCH($A1657&amp;"-8",Matches!$J$2:$J$201,0))="Void",INDEX(Matches!$G$2:$G$201,MATCH($A1657&amp;"-8",Matches!$J$2:$J$201,0))="",INDEX(Matches!$H$2:$H$201,MATCH($A1657&amp;"-8",Matches!$J$2:$J$201,0))=""),"",IF(AND($C1657&lt;&gt;"",INDEX(Matches!$F$2:$F$201,MATCH($A1657&amp;"-8",Matches!$J$2:$J$201,0))&lt;&gt;"",$C1657&gt;=INDEX(Matches!$F$2:$F$201,MATCH($A1657&amp;"-8",Matches!$J$2:$J$201,0))),"",IF(AND(R1657=INDEX(Matches!$G$2:$G$201,MATCH($A1657&amp;"-8",Matches!$J$2:$J$201,0)),S1657=INDEX(Matches!$H$2:$H$201,MATCH($A1657&amp;"-8",Matches!$J$2:$J$201,0))),5,IF(SIGN(R1657-S1657)&lt;&gt;SIGN(INDEX(Matches!$G$2:$G$201,MATCH($A1657&amp;"-8",Matches!$J$2:$J$201,0))-INDEX(Matches!$H$2:$H$201,MATCH($A1657&amp;"-8",Matches!$J$2:$J$201,0))),0,IF(R1657-S1657=INDEX(Matches!$G$2:$G$201,MATCH($A1657&amp;"-8",Matches!$J$2:$J$201,0))-INDEX(Matches!$H$2:$H$201,MATCH($A1657&amp;"-8",Matches!$J$2:$J$201,0)),3,2))))),""))</f>
        <v/>
      </c>
      <c r="AF1657" s="12" t="str">
        <f aca="false">IF(OR($B1657="",T1657="",U1657=""),"",IFERROR(IF(OR(INDEX(Matches!$I$2:$I$201,MATCH($A1657&amp;"-9",Matches!$J$2:$J$201,0))="Void",INDEX(Matches!$G$2:$G$201,MATCH($A1657&amp;"-9",Matches!$J$2:$J$201,0))="",INDEX(Matches!$H$2:$H$201,MATCH($A1657&amp;"-9",Matches!$J$2:$J$201,0))=""),"",IF(AND($C1657&lt;&gt;"",INDEX(Matches!$F$2:$F$201,MATCH($A1657&amp;"-9",Matches!$J$2:$J$201,0))&lt;&gt;"",$C1657&gt;=INDEX(Matches!$F$2:$F$201,MATCH($A1657&amp;"-9",Matches!$J$2:$J$201,0))),"",IF(AND(T1657=INDEX(Matches!$G$2:$G$201,MATCH($A1657&amp;"-9",Matches!$J$2:$J$201,0)),U1657=INDEX(Matches!$H$2:$H$201,MATCH($A1657&amp;"-9",Matches!$J$2:$J$201,0))),5,IF(SIGN(T1657-U1657)&lt;&gt;SIGN(INDEX(Matches!$G$2:$G$201,MATCH($A1657&amp;"-9",Matches!$J$2:$J$201,0))-INDEX(Matches!$H$2:$H$201,MATCH($A1657&amp;"-9",Matches!$J$2:$J$201,0))),0,IF(T1657-U1657=INDEX(Matches!$G$2:$G$201,MATCH($A1657&amp;"-9",Matches!$J$2:$J$201,0))-INDEX(Matches!$H$2:$H$201,MATCH($A1657&amp;"-9",Matches!$J$2:$J$201,0)),3,2))))),""))</f>
        <v/>
      </c>
      <c r="AG1657" s="12" t="str">
        <f aca="false">IF(OR($B1657="",V1657="",W1657=""),"",IFERROR(IF(OR(INDEX(Matches!$I$2:$I$201,MATCH($A1657&amp;"-10",Matches!$J$2:$J$201,0))="Void",INDEX(Matches!$G$2:$G$201,MATCH($A1657&amp;"-10",Matches!$J$2:$J$201,0))="",INDEX(Matches!$H$2:$H$201,MATCH($A1657&amp;"-10",Matches!$J$2:$J$201,0))=""),"",IF(AND($C1657&lt;&gt;"",INDEX(Matches!$F$2:$F$201,MATCH($A1657&amp;"-10",Matches!$J$2:$J$201,0))&lt;&gt;"",$C1657&gt;=INDEX(Matches!$F$2:$F$201,MATCH($A1657&amp;"-10",Matches!$J$2:$J$201,0))),"",IF(AND(V1657=INDEX(Matches!$G$2:$G$201,MATCH($A1657&amp;"-10",Matches!$J$2:$J$201,0)),W1657=INDEX(Matches!$H$2:$H$201,MATCH($A1657&amp;"-10",Matches!$J$2:$J$201,0))),5,IF(SIGN(V1657-W1657)&lt;&gt;SIGN(INDEX(Matches!$G$2:$G$201,MATCH($A1657&amp;"-10",Matches!$J$2:$J$201,0))-INDEX(Matches!$H$2:$H$201,MATCH($A1657&amp;"-10",Matches!$J$2:$J$201,0))),0,IF(V1657-W1657=INDEX(Matches!$G$2:$G$201,MATCH($A1657&amp;"-10",Matches!$J$2:$J$201,0))-INDEX(Matches!$H$2:$H$201,MATCH($A1657&amp;"-10",Matches!$J$2:$J$201,0)),3,2))))),""))</f>
        <v/>
      </c>
      <c r="AH1657" s="13" t="str">
        <f aca="false">IF($B1657="","",SUM(X1657:AG1657))</f>
        <v/>
      </c>
      <c r="AI1657" s="12" t="str">
        <f aca="false">IF($B1657="","",COUNTIF(X1657:AG1657,5))</f>
        <v/>
      </c>
      <c r="AJ1657" s="12" t="str">
        <f aca="false">IF($B1657="","",COUNTIF(X1657:AG1657,"&gt;=2"))</f>
        <v/>
      </c>
      <c r="AK1657" s="12" t="str">
        <f aca="false">IF($B1657="","",COUNT(X1657:AG1657))</f>
        <v/>
      </c>
    </row>
    <row r="1658" customFormat="false" ht="15" hidden="false" customHeight="false" outlineLevel="0" collapsed="false">
      <c r="A1658" s="7"/>
      <c r="B1658" s="7"/>
      <c r="C1658" s="11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12" t="str">
        <f aca="false">IF(OR($B1658="",D1658="",E1658=""),"",IFERROR(IF(OR(INDEX(Matches!$I$2:$I$201,MATCH($A1658&amp;"-1",Matches!$J$2:$J$201,0))="Void",INDEX(Matches!$G$2:$G$201,MATCH($A1658&amp;"-1",Matches!$J$2:$J$201,0))="",INDEX(Matches!$H$2:$H$201,MATCH($A1658&amp;"-1",Matches!$J$2:$J$201,0))=""),"",IF(AND($C1658&lt;&gt;"",INDEX(Matches!$F$2:$F$201,MATCH($A1658&amp;"-1",Matches!$J$2:$J$201,0))&lt;&gt;"",$C1658&gt;=INDEX(Matches!$F$2:$F$201,MATCH($A1658&amp;"-1",Matches!$J$2:$J$201,0))),"",IF(AND(D1658=INDEX(Matches!$G$2:$G$201,MATCH($A1658&amp;"-1",Matches!$J$2:$J$201,0)),E1658=INDEX(Matches!$H$2:$H$201,MATCH($A1658&amp;"-1",Matches!$J$2:$J$201,0))),5,IF(SIGN(D1658-E1658)&lt;&gt;SIGN(INDEX(Matches!$G$2:$G$201,MATCH($A1658&amp;"-1",Matches!$J$2:$J$201,0))-INDEX(Matches!$H$2:$H$201,MATCH($A1658&amp;"-1",Matches!$J$2:$J$201,0))),0,IF(D1658-E1658=INDEX(Matches!$G$2:$G$201,MATCH($A1658&amp;"-1",Matches!$J$2:$J$201,0))-INDEX(Matches!$H$2:$H$201,MATCH($A1658&amp;"-1",Matches!$J$2:$J$201,0)),3,2))))),""))</f>
        <v/>
      </c>
      <c r="Y1658" s="12" t="str">
        <f aca="false">IF(OR($B1658="",F1658="",G1658=""),"",IFERROR(IF(OR(INDEX(Matches!$I$2:$I$201,MATCH($A1658&amp;"-2",Matches!$J$2:$J$201,0))="Void",INDEX(Matches!$G$2:$G$201,MATCH($A1658&amp;"-2",Matches!$J$2:$J$201,0))="",INDEX(Matches!$H$2:$H$201,MATCH($A1658&amp;"-2",Matches!$J$2:$J$201,0))=""),"",IF(AND($C1658&lt;&gt;"",INDEX(Matches!$F$2:$F$201,MATCH($A1658&amp;"-2",Matches!$J$2:$J$201,0))&lt;&gt;"",$C1658&gt;=INDEX(Matches!$F$2:$F$201,MATCH($A1658&amp;"-2",Matches!$J$2:$J$201,0))),"",IF(AND(F1658=INDEX(Matches!$G$2:$G$201,MATCH($A1658&amp;"-2",Matches!$J$2:$J$201,0)),G1658=INDEX(Matches!$H$2:$H$201,MATCH($A1658&amp;"-2",Matches!$J$2:$J$201,0))),5,IF(SIGN(F1658-G1658)&lt;&gt;SIGN(INDEX(Matches!$G$2:$G$201,MATCH($A1658&amp;"-2",Matches!$J$2:$J$201,0))-INDEX(Matches!$H$2:$H$201,MATCH($A1658&amp;"-2",Matches!$J$2:$J$201,0))),0,IF(F1658-G1658=INDEX(Matches!$G$2:$G$201,MATCH($A1658&amp;"-2",Matches!$J$2:$J$201,0))-INDEX(Matches!$H$2:$H$201,MATCH($A1658&amp;"-2",Matches!$J$2:$J$201,0)),3,2))))),""))</f>
        <v/>
      </c>
      <c r="Z1658" s="12" t="str">
        <f aca="false">IF(OR($B1658="",H1658="",I1658=""),"",IFERROR(IF(OR(INDEX(Matches!$I$2:$I$201,MATCH($A1658&amp;"-3",Matches!$J$2:$J$201,0))="Void",INDEX(Matches!$G$2:$G$201,MATCH($A1658&amp;"-3",Matches!$J$2:$J$201,0))="",INDEX(Matches!$H$2:$H$201,MATCH($A1658&amp;"-3",Matches!$J$2:$J$201,0))=""),"",IF(AND($C1658&lt;&gt;"",INDEX(Matches!$F$2:$F$201,MATCH($A1658&amp;"-3",Matches!$J$2:$J$201,0))&lt;&gt;"",$C1658&gt;=INDEX(Matches!$F$2:$F$201,MATCH($A1658&amp;"-3",Matches!$J$2:$J$201,0))),"",IF(AND(H1658=INDEX(Matches!$G$2:$G$201,MATCH($A1658&amp;"-3",Matches!$J$2:$J$201,0)),I1658=INDEX(Matches!$H$2:$H$201,MATCH($A1658&amp;"-3",Matches!$J$2:$J$201,0))),5,IF(SIGN(H1658-I1658)&lt;&gt;SIGN(INDEX(Matches!$G$2:$G$201,MATCH($A1658&amp;"-3",Matches!$J$2:$J$201,0))-INDEX(Matches!$H$2:$H$201,MATCH($A1658&amp;"-3",Matches!$J$2:$J$201,0))),0,IF(H1658-I1658=INDEX(Matches!$G$2:$G$201,MATCH($A1658&amp;"-3",Matches!$J$2:$J$201,0))-INDEX(Matches!$H$2:$H$201,MATCH($A1658&amp;"-3",Matches!$J$2:$J$201,0)),3,2))))),""))</f>
        <v/>
      </c>
      <c r="AA1658" s="12" t="str">
        <f aca="false">IF(OR($B1658="",J1658="",K1658=""),"",IFERROR(IF(OR(INDEX(Matches!$I$2:$I$201,MATCH($A1658&amp;"-4",Matches!$J$2:$J$201,0))="Void",INDEX(Matches!$G$2:$G$201,MATCH($A1658&amp;"-4",Matches!$J$2:$J$201,0))="",INDEX(Matches!$H$2:$H$201,MATCH($A1658&amp;"-4",Matches!$J$2:$J$201,0))=""),"",IF(AND($C1658&lt;&gt;"",INDEX(Matches!$F$2:$F$201,MATCH($A1658&amp;"-4",Matches!$J$2:$J$201,0))&lt;&gt;"",$C1658&gt;=INDEX(Matches!$F$2:$F$201,MATCH($A1658&amp;"-4",Matches!$J$2:$J$201,0))),"",IF(AND(J1658=INDEX(Matches!$G$2:$G$201,MATCH($A1658&amp;"-4",Matches!$J$2:$J$201,0)),K1658=INDEX(Matches!$H$2:$H$201,MATCH($A1658&amp;"-4",Matches!$J$2:$J$201,0))),5,IF(SIGN(J1658-K1658)&lt;&gt;SIGN(INDEX(Matches!$G$2:$G$201,MATCH($A1658&amp;"-4",Matches!$J$2:$J$201,0))-INDEX(Matches!$H$2:$H$201,MATCH($A1658&amp;"-4",Matches!$J$2:$J$201,0))),0,IF(J1658-K1658=INDEX(Matches!$G$2:$G$201,MATCH($A1658&amp;"-4",Matches!$J$2:$J$201,0))-INDEX(Matches!$H$2:$H$201,MATCH($A1658&amp;"-4",Matches!$J$2:$J$201,0)),3,2))))),""))</f>
        <v/>
      </c>
      <c r="AB1658" s="12" t="str">
        <f aca="false">IF(OR($B1658="",L1658="",M1658=""),"",IFERROR(IF(OR(INDEX(Matches!$I$2:$I$201,MATCH($A1658&amp;"-5",Matches!$J$2:$J$201,0))="Void",INDEX(Matches!$G$2:$G$201,MATCH($A1658&amp;"-5",Matches!$J$2:$J$201,0))="",INDEX(Matches!$H$2:$H$201,MATCH($A1658&amp;"-5",Matches!$J$2:$J$201,0))=""),"",IF(AND($C1658&lt;&gt;"",INDEX(Matches!$F$2:$F$201,MATCH($A1658&amp;"-5",Matches!$J$2:$J$201,0))&lt;&gt;"",$C1658&gt;=INDEX(Matches!$F$2:$F$201,MATCH($A1658&amp;"-5",Matches!$J$2:$J$201,0))),"",IF(AND(L1658=INDEX(Matches!$G$2:$G$201,MATCH($A1658&amp;"-5",Matches!$J$2:$J$201,0)),M1658=INDEX(Matches!$H$2:$H$201,MATCH($A1658&amp;"-5",Matches!$J$2:$J$201,0))),5,IF(SIGN(L1658-M1658)&lt;&gt;SIGN(INDEX(Matches!$G$2:$G$201,MATCH($A1658&amp;"-5",Matches!$J$2:$J$201,0))-INDEX(Matches!$H$2:$H$201,MATCH($A1658&amp;"-5",Matches!$J$2:$J$201,0))),0,IF(L1658-M1658=INDEX(Matches!$G$2:$G$201,MATCH($A1658&amp;"-5",Matches!$J$2:$J$201,0))-INDEX(Matches!$H$2:$H$201,MATCH($A1658&amp;"-5",Matches!$J$2:$J$201,0)),3,2))))),""))</f>
        <v/>
      </c>
      <c r="AC1658" s="12" t="str">
        <f aca="false">IF(OR($B1658="",N1658="",O1658=""),"",IFERROR(IF(OR(INDEX(Matches!$I$2:$I$201,MATCH($A1658&amp;"-6",Matches!$J$2:$J$201,0))="Void",INDEX(Matches!$G$2:$G$201,MATCH($A1658&amp;"-6",Matches!$J$2:$J$201,0))="",INDEX(Matches!$H$2:$H$201,MATCH($A1658&amp;"-6",Matches!$J$2:$J$201,0))=""),"",IF(AND($C1658&lt;&gt;"",INDEX(Matches!$F$2:$F$201,MATCH($A1658&amp;"-6",Matches!$J$2:$J$201,0))&lt;&gt;"",$C1658&gt;=INDEX(Matches!$F$2:$F$201,MATCH($A1658&amp;"-6",Matches!$J$2:$J$201,0))),"",IF(AND(N1658=INDEX(Matches!$G$2:$G$201,MATCH($A1658&amp;"-6",Matches!$J$2:$J$201,0)),O1658=INDEX(Matches!$H$2:$H$201,MATCH($A1658&amp;"-6",Matches!$J$2:$J$201,0))),5,IF(SIGN(N1658-O1658)&lt;&gt;SIGN(INDEX(Matches!$G$2:$G$201,MATCH($A1658&amp;"-6",Matches!$J$2:$J$201,0))-INDEX(Matches!$H$2:$H$201,MATCH($A1658&amp;"-6",Matches!$J$2:$J$201,0))),0,IF(N1658-O1658=INDEX(Matches!$G$2:$G$201,MATCH($A1658&amp;"-6",Matches!$J$2:$J$201,0))-INDEX(Matches!$H$2:$H$201,MATCH($A1658&amp;"-6",Matches!$J$2:$J$201,0)),3,2))))),""))</f>
        <v/>
      </c>
      <c r="AD1658" s="12" t="str">
        <f aca="false">IF(OR($B1658="",P1658="",Q1658=""),"",IFERROR(IF(OR(INDEX(Matches!$I$2:$I$201,MATCH($A1658&amp;"-7",Matches!$J$2:$J$201,0))="Void",INDEX(Matches!$G$2:$G$201,MATCH($A1658&amp;"-7",Matches!$J$2:$J$201,0))="",INDEX(Matches!$H$2:$H$201,MATCH($A1658&amp;"-7",Matches!$J$2:$J$201,0))=""),"",IF(AND($C1658&lt;&gt;"",INDEX(Matches!$F$2:$F$201,MATCH($A1658&amp;"-7",Matches!$J$2:$J$201,0))&lt;&gt;"",$C1658&gt;=INDEX(Matches!$F$2:$F$201,MATCH($A1658&amp;"-7",Matches!$J$2:$J$201,0))),"",IF(AND(P1658=INDEX(Matches!$G$2:$G$201,MATCH($A1658&amp;"-7",Matches!$J$2:$J$201,0)),Q1658=INDEX(Matches!$H$2:$H$201,MATCH($A1658&amp;"-7",Matches!$J$2:$J$201,0))),5,IF(SIGN(P1658-Q1658)&lt;&gt;SIGN(INDEX(Matches!$G$2:$G$201,MATCH($A1658&amp;"-7",Matches!$J$2:$J$201,0))-INDEX(Matches!$H$2:$H$201,MATCH($A1658&amp;"-7",Matches!$J$2:$J$201,0))),0,IF(P1658-Q1658=INDEX(Matches!$G$2:$G$201,MATCH($A1658&amp;"-7",Matches!$J$2:$J$201,0))-INDEX(Matches!$H$2:$H$201,MATCH($A1658&amp;"-7",Matches!$J$2:$J$201,0)),3,2))))),""))</f>
        <v/>
      </c>
      <c r="AE1658" s="12" t="str">
        <f aca="false">IF(OR($B1658="",R1658="",S1658=""),"",IFERROR(IF(OR(INDEX(Matches!$I$2:$I$201,MATCH($A1658&amp;"-8",Matches!$J$2:$J$201,0))="Void",INDEX(Matches!$G$2:$G$201,MATCH($A1658&amp;"-8",Matches!$J$2:$J$201,0))="",INDEX(Matches!$H$2:$H$201,MATCH($A1658&amp;"-8",Matches!$J$2:$J$201,0))=""),"",IF(AND($C1658&lt;&gt;"",INDEX(Matches!$F$2:$F$201,MATCH($A1658&amp;"-8",Matches!$J$2:$J$201,0))&lt;&gt;"",$C1658&gt;=INDEX(Matches!$F$2:$F$201,MATCH($A1658&amp;"-8",Matches!$J$2:$J$201,0))),"",IF(AND(R1658=INDEX(Matches!$G$2:$G$201,MATCH($A1658&amp;"-8",Matches!$J$2:$J$201,0)),S1658=INDEX(Matches!$H$2:$H$201,MATCH($A1658&amp;"-8",Matches!$J$2:$J$201,0))),5,IF(SIGN(R1658-S1658)&lt;&gt;SIGN(INDEX(Matches!$G$2:$G$201,MATCH($A1658&amp;"-8",Matches!$J$2:$J$201,0))-INDEX(Matches!$H$2:$H$201,MATCH($A1658&amp;"-8",Matches!$J$2:$J$201,0))),0,IF(R1658-S1658=INDEX(Matches!$G$2:$G$201,MATCH($A1658&amp;"-8",Matches!$J$2:$J$201,0))-INDEX(Matches!$H$2:$H$201,MATCH($A1658&amp;"-8",Matches!$J$2:$J$201,0)),3,2))))),""))</f>
        <v/>
      </c>
      <c r="AF1658" s="12" t="str">
        <f aca="false">IF(OR($B1658="",T1658="",U1658=""),"",IFERROR(IF(OR(INDEX(Matches!$I$2:$I$201,MATCH($A1658&amp;"-9",Matches!$J$2:$J$201,0))="Void",INDEX(Matches!$G$2:$G$201,MATCH($A1658&amp;"-9",Matches!$J$2:$J$201,0))="",INDEX(Matches!$H$2:$H$201,MATCH($A1658&amp;"-9",Matches!$J$2:$J$201,0))=""),"",IF(AND($C1658&lt;&gt;"",INDEX(Matches!$F$2:$F$201,MATCH($A1658&amp;"-9",Matches!$J$2:$J$201,0))&lt;&gt;"",$C1658&gt;=INDEX(Matches!$F$2:$F$201,MATCH($A1658&amp;"-9",Matches!$J$2:$J$201,0))),"",IF(AND(T1658=INDEX(Matches!$G$2:$G$201,MATCH($A1658&amp;"-9",Matches!$J$2:$J$201,0)),U1658=INDEX(Matches!$H$2:$H$201,MATCH($A1658&amp;"-9",Matches!$J$2:$J$201,0))),5,IF(SIGN(T1658-U1658)&lt;&gt;SIGN(INDEX(Matches!$G$2:$G$201,MATCH($A1658&amp;"-9",Matches!$J$2:$J$201,0))-INDEX(Matches!$H$2:$H$201,MATCH($A1658&amp;"-9",Matches!$J$2:$J$201,0))),0,IF(T1658-U1658=INDEX(Matches!$G$2:$G$201,MATCH($A1658&amp;"-9",Matches!$J$2:$J$201,0))-INDEX(Matches!$H$2:$H$201,MATCH($A1658&amp;"-9",Matches!$J$2:$J$201,0)),3,2))))),""))</f>
        <v/>
      </c>
      <c r="AG1658" s="12" t="str">
        <f aca="false">IF(OR($B1658="",V1658="",W1658=""),"",IFERROR(IF(OR(INDEX(Matches!$I$2:$I$201,MATCH($A1658&amp;"-10",Matches!$J$2:$J$201,0))="Void",INDEX(Matches!$G$2:$G$201,MATCH($A1658&amp;"-10",Matches!$J$2:$J$201,0))="",INDEX(Matches!$H$2:$H$201,MATCH($A1658&amp;"-10",Matches!$J$2:$J$201,0))=""),"",IF(AND($C1658&lt;&gt;"",INDEX(Matches!$F$2:$F$201,MATCH($A1658&amp;"-10",Matches!$J$2:$J$201,0))&lt;&gt;"",$C1658&gt;=INDEX(Matches!$F$2:$F$201,MATCH($A1658&amp;"-10",Matches!$J$2:$J$201,0))),"",IF(AND(V1658=INDEX(Matches!$G$2:$G$201,MATCH($A1658&amp;"-10",Matches!$J$2:$J$201,0)),W1658=INDEX(Matches!$H$2:$H$201,MATCH($A1658&amp;"-10",Matches!$J$2:$J$201,0))),5,IF(SIGN(V1658-W1658)&lt;&gt;SIGN(INDEX(Matches!$G$2:$G$201,MATCH($A1658&amp;"-10",Matches!$J$2:$J$201,0))-INDEX(Matches!$H$2:$H$201,MATCH($A1658&amp;"-10",Matches!$J$2:$J$201,0))),0,IF(V1658-W1658=INDEX(Matches!$G$2:$G$201,MATCH($A1658&amp;"-10",Matches!$J$2:$J$201,0))-INDEX(Matches!$H$2:$H$201,MATCH($A1658&amp;"-10",Matches!$J$2:$J$201,0)),3,2))))),""))</f>
        <v/>
      </c>
      <c r="AH1658" s="13" t="str">
        <f aca="false">IF($B1658="","",SUM(X1658:AG1658))</f>
        <v/>
      </c>
      <c r="AI1658" s="12" t="str">
        <f aca="false">IF($B1658="","",COUNTIF(X1658:AG1658,5))</f>
        <v/>
      </c>
      <c r="AJ1658" s="12" t="str">
        <f aca="false">IF($B1658="","",COUNTIF(X1658:AG1658,"&gt;=2"))</f>
        <v/>
      </c>
      <c r="AK1658" s="12" t="str">
        <f aca="false">IF($B1658="","",COUNT(X1658:AG1658))</f>
        <v/>
      </c>
    </row>
    <row r="1659" customFormat="false" ht="15" hidden="false" customHeight="false" outlineLevel="0" collapsed="false">
      <c r="A1659" s="7"/>
      <c r="B1659" s="7"/>
      <c r="C1659" s="11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12" t="str">
        <f aca="false">IF(OR($B1659="",D1659="",E1659=""),"",IFERROR(IF(OR(INDEX(Matches!$I$2:$I$201,MATCH($A1659&amp;"-1",Matches!$J$2:$J$201,0))="Void",INDEX(Matches!$G$2:$G$201,MATCH($A1659&amp;"-1",Matches!$J$2:$J$201,0))="",INDEX(Matches!$H$2:$H$201,MATCH($A1659&amp;"-1",Matches!$J$2:$J$201,0))=""),"",IF(AND($C1659&lt;&gt;"",INDEX(Matches!$F$2:$F$201,MATCH($A1659&amp;"-1",Matches!$J$2:$J$201,0))&lt;&gt;"",$C1659&gt;=INDEX(Matches!$F$2:$F$201,MATCH($A1659&amp;"-1",Matches!$J$2:$J$201,0))),"",IF(AND(D1659=INDEX(Matches!$G$2:$G$201,MATCH($A1659&amp;"-1",Matches!$J$2:$J$201,0)),E1659=INDEX(Matches!$H$2:$H$201,MATCH($A1659&amp;"-1",Matches!$J$2:$J$201,0))),5,IF(SIGN(D1659-E1659)&lt;&gt;SIGN(INDEX(Matches!$G$2:$G$201,MATCH($A1659&amp;"-1",Matches!$J$2:$J$201,0))-INDEX(Matches!$H$2:$H$201,MATCH($A1659&amp;"-1",Matches!$J$2:$J$201,0))),0,IF(D1659-E1659=INDEX(Matches!$G$2:$G$201,MATCH($A1659&amp;"-1",Matches!$J$2:$J$201,0))-INDEX(Matches!$H$2:$H$201,MATCH($A1659&amp;"-1",Matches!$J$2:$J$201,0)),3,2))))),""))</f>
        <v/>
      </c>
      <c r="Y1659" s="12" t="str">
        <f aca="false">IF(OR($B1659="",F1659="",G1659=""),"",IFERROR(IF(OR(INDEX(Matches!$I$2:$I$201,MATCH($A1659&amp;"-2",Matches!$J$2:$J$201,0))="Void",INDEX(Matches!$G$2:$G$201,MATCH($A1659&amp;"-2",Matches!$J$2:$J$201,0))="",INDEX(Matches!$H$2:$H$201,MATCH($A1659&amp;"-2",Matches!$J$2:$J$201,0))=""),"",IF(AND($C1659&lt;&gt;"",INDEX(Matches!$F$2:$F$201,MATCH($A1659&amp;"-2",Matches!$J$2:$J$201,0))&lt;&gt;"",$C1659&gt;=INDEX(Matches!$F$2:$F$201,MATCH($A1659&amp;"-2",Matches!$J$2:$J$201,0))),"",IF(AND(F1659=INDEX(Matches!$G$2:$G$201,MATCH($A1659&amp;"-2",Matches!$J$2:$J$201,0)),G1659=INDEX(Matches!$H$2:$H$201,MATCH($A1659&amp;"-2",Matches!$J$2:$J$201,0))),5,IF(SIGN(F1659-G1659)&lt;&gt;SIGN(INDEX(Matches!$G$2:$G$201,MATCH($A1659&amp;"-2",Matches!$J$2:$J$201,0))-INDEX(Matches!$H$2:$H$201,MATCH($A1659&amp;"-2",Matches!$J$2:$J$201,0))),0,IF(F1659-G1659=INDEX(Matches!$G$2:$G$201,MATCH($A1659&amp;"-2",Matches!$J$2:$J$201,0))-INDEX(Matches!$H$2:$H$201,MATCH($A1659&amp;"-2",Matches!$J$2:$J$201,0)),3,2))))),""))</f>
        <v/>
      </c>
      <c r="Z1659" s="12" t="str">
        <f aca="false">IF(OR($B1659="",H1659="",I1659=""),"",IFERROR(IF(OR(INDEX(Matches!$I$2:$I$201,MATCH($A1659&amp;"-3",Matches!$J$2:$J$201,0))="Void",INDEX(Matches!$G$2:$G$201,MATCH($A1659&amp;"-3",Matches!$J$2:$J$201,0))="",INDEX(Matches!$H$2:$H$201,MATCH($A1659&amp;"-3",Matches!$J$2:$J$201,0))=""),"",IF(AND($C1659&lt;&gt;"",INDEX(Matches!$F$2:$F$201,MATCH($A1659&amp;"-3",Matches!$J$2:$J$201,0))&lt;&gt;"",$C1659&gt;=INDEX(Matches!$F$2:$F$201,MATCH($A1659&amp;"-3",Matches!$J$2:$J$201,0))),"",IF(AND(H1659=INDEX(Matches!$G$2:$G$201,MATCH($A1659&amp;"-3",Matches!$J$2:$J$201,0)),I1659=INDEX(Matches!$H$2:$H$201,MATCH($A1659&amp;"-3",Matches!$J$2:$J$201,0))),5,IF(SIGN(H1659-I1659)&lt;&gt;SIGN(INDEX(Matches!$G$2:$G$201,MATCH($A1659&amp;"-3",Matches!$J$2:$J$201,0))-INDEX(Matches!$H$2:$H$201,MATCH($A1659&amp;"-3",Matches!$J$2:$J$201,0))),0,IF(H1659-I1659=INDEX(Matches!$G$2:$G$201,MATCH($A1659&amp;"-3",Matches!$J$2:$J$201,0))-INDEX(Matches!$H$2:$H$201,MATCH($A1659&amp;"-3",Matches!$J$2:$J$201,0)),3,2))))),""))</f>
        <v/>
      </c>
      <c r="AA1659" s="12" t="str">
        <f aca="false">IF(OR($B1659="",J1659="",K1659=""),"",IFERROR(IF(OR(INDEX(Matches!$I$2:$I$201,MATCH($A1659&amp;"-4",Matches!$J$2:$J$201,0))="Void",INDEX(Matches!$G$2:$G$201,MATCH($A1659&amp;"-4",Matches!$J$2:$J$201,0))="",INDEX(Matches!$H$2:$H$201,MATCH($A1659&amp;"-4",Matches!$J$2:$J$201,0))=""),"",IF(AND($C1659&lt;&gt;"",INDEX(Matches!$F$2:$F$201,MATCH($A1659&amp;"-4",Matches!$J$2:$J$201,0))&lt;&gt;"",$C1659&gt;=INDEX(Matches!$F$2:$F$201,MATCH($A1659&amp;"-4",Matches!$J$2:$J$201,0))),"",IF(AND(J1659=INDEX(Matches!$G$2:$G$201,MATCH($A1659&amp;"-4",Matches!$J$2:$J$201,0)),K1659=INDEX(Matches!$H$2:$H$201,MATCH($A1659&amp;"-4",Matches!$J$2:$J$201,0))),5,IF(SIGN(J1659-K1659)&lt;&gt;SIGN(INDEX(Matches!$G$2:$G$201,MATCH($A1659&amp;"-4",Matches!$J$2:$J$201,0))-INDEX(Matches!$H$2:$H$201,MATCH($A1659&amp;"-4",Matches!$J$2:$J$201,0))),0,IF(J1659-K1659=INDEX(Matches!$G$2:$G$201,MATCH($A1659&amp;"-4",Matches!$J$2:$J$201,0))-INDEX(Matches!$H$2:$H$201,MATCH($A1659&amp;"-4",Matches!$J$2:$J$201,0)),3,2))))),""))</f>
        <v/>
      </c>
      <c r="AB1659" s="12" t="str">
        <f aca="false">IF(OR($B1659="",L1659="",M1659=""),"",IFERROR(IF(OR(INDEX(Matches!$I$2:$I$201,MATCH($A1659&amp;"-5",Matches!$J$2:$J$201,0))="Void",INDEX(Matches!$G$2:$G$201,MATCH($A1659&amp;"-5",Matches!$J$2:$J$201,0))="",INDEX(Matches!$H$2:$H$201,MATCH($A1659&amp;"-5",Matches!$J$2:$J$201,0))=""),"",IF(AND($C1659&lt;&gt;"",INDEX(Matches!$F$2:$F$201,MATCH($A1659&amp;"-5",Matches!$J$2:$J$201,0))&lt;&gt;"",$C1659&gt;=INDEX(Matches!$F$2:$F$201,MATCH($A1659&amp;"-5",Matches!$J$2:$J$201,0))),"",IF(AND(L1659=INDEX(Matches!$G$2:$G$201,MATCH($A1659&amp;"-5",Matches!$J$2:$J$201,0)),M1659=INDEX(Matches!$H$2:$H$201,MATCH($A1659&amp;"-5",Matches!$J$2:$J$201,0))),5,IF(SIGN(L1659-M1659)&lt;&gt;SIGN(INDEX(Matches!$G$2:$G$201,MATCH($A1659&amp;"-5",Matches!$J$2:$J$201,0))-INDEX(Matches!$H$2:$H$201,MATCH($A1659&amp;"-5",Matches!$J$2:$J$201,0))),0,IF(L1659-M1659=INDEX(Matches!$G$2:$G$201,MATCH($A1659&amp;"-5",Matches!$J$2:$J$201,0))-INDEX(Matches!$H$2:$H$201,MATCH($A1659&amp;"-5",Matches!$J$2:$J$201,0)),3,2))))),""))</f>
        <v/>
      </c>
      <c r="AC1659" s="12" t="str">
        <f aca="false">IF(OR($B1659="",N1659="",O1659=""),"",IFERROR(IF(OR(INDEX(Matches!$I$2:$I$201,MATCH($A1659&amp;"-6",Matches!$J$2:$J$201,0))="Void",INDEX(Matches!$G$2:$G$201,MATCH($A1659&amp;"-6",Matches!$J$2:$J$201,0))="",INDEX(Matches!$H$2:$H$201,MATCH($A1659&amp;"-6",Matches!$J$2:$J$201,0))=""),"",IF(AND($C1659&lt;&gt;"",INDEX(Matches!$F$2:$F$201,MATCH($A1659&amp;"-6",Matches!$J$2:$J$201,0))&lt;&gt;"",$C1659&gt;=INDEX(Matches!$F$2:$F$201,MATCH($A1659&amp;"-6",Matches!$J$2:$J$201,0))),"",IF(AND(N1659=INDEX(Matches!$G$2:$G$201,MATCH($A1659&amp;"-6",Matches!$J$2:$J$201,0)),O1659=INDEX(Matches!$H$2:$H$201,MATCH($A1659&amp;"-6",Matches!$J$2:$J$201,0))),5,IF(SIGN(N1659-O1659)&lt;&gt;SIGN(INDEX(Matches!$G$2:$G$201,MATCH($A1659&amp;"-6",Matches!$J$2:$J$201,0))-INDEX(Matches!$H$2:$H$201,MATCH($A1659&amp;"-6",Matches!$J$2:$J$201,0))),0,IF(N1659-O1659=INDEX(Matches!$G$2:$G$201,MATCH($A1659&amp;"-6",Matches!$J$2:$J$201,0))-INDEX(Matches!$H$2:$H$201,MATCH($A1659&amp;"-6",Matches!$J$2:$J$201,0)),3,2))))),""))</f>
        <v/>
      </c>
      <c r="AD1659" s="12" t="str">
        <f aca="false">IF(OR($B1659="",P1659="",Q1659=""),"",IFERROR(IF(OR(INDEX(Matches!$I$2:$I$201,MATCH($A1659&amp;"-7",Matches!$J$2:$J$201,0))="Void",INDEX(Matches!$G$2:$G$201,MATCH($A1659&amp;"-7",Matches!$J$2:$J$201,0))="",INDEX(Matches!$H$2:$H$201,MATCH($A1659&amp;"-7",Matches!$J$2:$J$201,0))=""),"",IF(AND($C1659&lt;&gt;"",INDEX(Matches!$F$2:$F$201,MATCH($A1659&amp;"-7",Matches!$J$2:$J$201,0))&lt;&gt;"",$C1659&gt;=INDEX(Matches!$F$2:$F$201,MATCH($A1659&amp;"-7",Matches!$J$2:$J$201,0))),"",IF(AND(P1659=INDEX(Matches!$G$2:$G$201,MATCH($A1659&amp;"-7",Matches!$J$2:$J$201,0)),Q1659=INDEX(Matches!$H$2:$H$201,MATCH($A1659&amp;"-7",Matches!$J$2:$J$201,0))),5,IF(SIGN(P1659-Q1659)&lt;&gt;SIGN(INDEX(Matches!$G$2:$G$201,MATCH($A1659&amp;"-7",Matches!$J$2:$J$201,0))-INDEX(Matches!$H$2:$H$201,MATCH($A1659&amp;"-7",Matches!$J$2:$J$201,0))),0,IF(P1659-Q1659=INDEX(Matches!$G$2:$G$201,MATCH($A1659&amp;"-7",Matches!$J$2:$J$201,0))-INDEX(Matches!$H$2:$H$201,MATCH($A1659&amp;"-7",Matches!$J$2:$J$201,0)),3,2))))),""))</f>
        <v/>
      </c>
      <c r="AE1659" s="12" t="str">
        <f aca="false">IF(OR($B1659="",R1659="",S1659=""),"",IFERROR(IF(OR(INDEX(Matches!$I$2:$I$201,MATCH($A1659&amp;"-8",Matches!$J$2:$J$201,0))="Void",INDEX(Matches!$G$2:$G$201,MATCH($A1659&amp;"-8",Matches!$J$2:$J$201,0))="",INDEX(Matches!$H$2:$H$201,MATCH($A1659&amp;"-8",Matches!$J$2:$J$201,0))=""),"",IF(AND($C1659&lt;&gt;"",INDEX(Matches!$F$2:$F$201,MATCH($A1659&amp;"-8",Matches!$J$2:$J$201,0))&lt;&gt;"",$C1659&gt;=INDEX(Matches!$F$2:$F$201,MATCH($A1659&amp;"-8",Matches!$J$2:$J$201,0))),"",IF(AND(R1659=INDEX(Matches!$G$2:$G$201,MATCH($A1659&amp;"-8",Matches!$J$2:$J$201,0)),S1659=INDEX(Matches!$H$2:$H$201,MATCH($A1659&amp;"-8",Matches!$J$2:$J$201,0))),5,IF(SIGN(R1659-S1659)&lt;&gt;SIGN(INDEX(Matches!$G$2:$G$201,MATCH($A1659&amp;"-8",Matches!$J$2:$J$201,0))-INDEX(Matches!$H$2:$H$201,MATCH($A1659&amp;"-8",Matches!$J$2:$J$201,0))),0,IF(R1659-S1659=INDEX(Matches!$G$2:$G$201,MATCH($A1659&amp;"-8",Matches!$J$2:$J$201,0))-INDEX(Matches!$H$2:$H$201,MATCH($A1659&amp;"-8",Matches!$J$2:$J$201,0)),3,2))))),""))</f>
        <v/>
      </c>
      <c r="AF1659" s="12" t="str">
        <f aca="false">IF(OR($B1659="",T1659="",U1659=""),"",IFERROR(IF(OR(INDEX(Matches!$I$2:$I$201,MATCH($A1659&amp;"-9",Matches!$J$2:$J$201,0))="Void",INDEX(Matches!$G$2:$G$201,MATCH($A1659&amp;"-9",Matches!$J$2:$J$201,0))="",INDEX(Matches!$H$2:$H$201,MATCH($A1659&amp;"-9",Matches!$J$2:$J$201,0))=""),"",IF(AND($C1659&lt;&gt;"",INDEX(Matches!$F$2:$F$201,MATCH($A1659&amp;"-9",Matches!$J$2:$J$201,0))&lt;&gt;"",$C1659&gt;=INDEX(Matches!$F$2:$F$201,MATCH($A1659&amp;"-9",Matches!$J$2:$J$201,0))),"",IF(AND(T1659=INDEX(Matches!$G$2:$G$201,MATCH($A1659&amp;"-9",Matches!$J$2:$J$201,0)),U1659=INDEX(Matches!$H$2:$H$201,MATCH($A1659&amp;"-9",Matches!$J$2:$J$201,0))),5,IF(SIGN(T1659-U1659)&lt;&gt;SIGN(INDEX(Matches!$G$2:$G$201,MATCH($A1659&amp;"-9",Matches!$J$2:$J$201,0))-INDEX(Matches!$H$2:$H$201,MATCH($A1659&amp;"-9",Matches!$J$2:$J$201,0))),0,IF(T1659-U1659=INDEX(Matches!$G$2:$G$201,MATCH($A1659&amp;"-9",Matches!$J$2:$J$201,0))-INDEX(Matches!$H$2:$H$201,MATCH($A1659&amp;"-9",Matches!$J$2:$J$201,0)),3,2))))),""))</f>
        <v/>
      </c>
      <c r="AG1659" s="12" t="str">
        <f aca="false">IF(OR($B1659="",V1659="",W1659=""),"",IFERROR(IF(OR(INDEX(Matches!$I$2:$I$201,MATCH($A1659&amp;"-10",Matches!$J$2:$J$201,0))="Void",INDEX(Matches!$G$2:$G$201,MATCH($A1659&amp;"-10",Matches!$J$2:$J$201,0))="",INDEX(Matches!$H$2:$H$201,MATCH($A1659&amp;"-10",Matches!$J$2:$J$201,0))=""),"",IF(AND($C1659&lt;&gt;"",INDEX(Matches!$F$2:$F$201,MATCH($A1659&amp;"-10",Matches!$J$2:$J$201,0))&lt;&gt;"",$C1659&gt;=INDEX(Matches!$F$2:$F$201,MATCH($A1659&amp;"-10",Matches!$J$2:$J$201,0))),"",IF(AND(V1659=INDEX(Matches!$G$2:$G$201,MATCH($A1659&amp;"-10",Matches!$J$2:$J$201,0)),W1659=INDEX(Matches!$H$2:$H$201,MATCH($A1659&amp;"-10",Matches!$J$2:$J$201,0))),5,IF(SIGN(V1659-W1659)&lt;&gt;SIGN(INDEX(Matches!$G$2:$G$201,MATCH($A1659&amp;"-10",Matches!$J$2:$J$201,0))-INDEX(Matches!$H$2:$H$201,MATCH($A1659&amp;"-10",Matches!$J$2:$J$201,0))),0,IF(V1659-W1659=INDEX(Matches!$G$2:$G$201,MATCH($A1659&amp;"-10",Matches!$J$2:$J$201,0))-INDEX(Matches!$H$2:$H$201,MATCH($A1659&amp;"-10",Matches!$J$2:$J$201,0)),3,2))))),""))</f>
        <v/>
      </c>
      <c r="AH1659" s="13" t="str">
        <f aca="false">IF($B1659="","",SUM(X1659:AG1659))</f>
        <v/>
      </c>
      <c r="AI1659" s="12" t="str">
        <f aca="false">IF($B1659="","",COUNTIF(X1659:AG1659,5))</f>
        <v/>
      </c>
      <c r="AJ1659" s="12" t="str">
        <f aca="false">IF($B1659="","",COUNTIF(X1659:AG1659,"&gt;=2"))</f>
        <v/>
      </c>
      <c r="AK1659" s="12" t="str">
        <f aca="false">IF($B1659="","",COUNT(X1659:AG1659))</f>
        <v/>
      </c>
    </row>
    <row r="1660" customFormat="false" ht="15" hidden="false" customHeight="false" outlineLevel="0" collapsed="false">
      <c r="A1660" s="7"/>
      <c r="B1660" s="7"/>
      <c r="C1660" s="11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12" t="str">
        <f aca="false">IF(OR($B1660="",D1660="",E1660=""),"",IFERROR(IF(OR(INDEX(Matches!$I$2:$I$201,MATCH($A1660&amp;"-1",Matches!$J$2:$J$201,0))="Void",INDEX(Matches!$G$2:$G$201,MATCH($A1660&amp;"-1",Matches!$J$2:$J$201,0))="",INDEX(Matches!$H$2:$H$201,MATCH($A1660&amp;"-1",Matches!$J$2:$J$201,0))=""),"",IF(AND($C1660&lt;&gt;"",INDEX(Matches!$F$2:$F$201,MATCH($A1660&amp;"-1",Matches!$J$2:$J$201,0))&lt;&gt;"",$C1660&gt;=INDEX(Matches!$F$2:$F$201,MATCH($A1660&amp;"-1",Matches!$J$2:$J$201,0))),"",IF(AND(D1660=INDEX(Matches!$G$2:$G$201,MATCH($A1660&amp;"-1",Matches!$J$2:$J$201,0)),E1660=INDEX(Matches!$H$2:$H$201,MATCH($A1660&amp;"-1",Matches!$J$2:$J$201,0))),5,IF(SIGN(D1660-E1660)&lt;&gt;SIGN(INDEX(Matches!$G$2:$G$201,MATCH($A1660&amp;"-1",Matches!$J$2:$J$201,0))-INDEX(Matches!$H$2:$H$201,MATCH($A1660&amp;"-1",Matches!$J$2:$J$201,0))),0,IF(D1660-E1660=INDEX(Matches!$G$2:$G$201,MATCH($A1660&amp;"-1",Matches!$J$2:$J$201,0))-INDEX(Matches!$H$2:$H$201,MATCH($A1660&amp;"-1",Matches!$J$2:$J$201,0)),3,2))))),""))</f>
        <v/>
      </c>
      <c r="Y1660" s="12" t="str">
        <f aca="false">IF(OR($B1660="",F1660="",G1660=""),"",IFERROR(IF(OR(INDEX(Matches!$I$2:$I$201,MATCH($A1660&amp;"-2",Matches!$J$2:$J$201,0))="Void",INDEX(Matches!$G$2:$G$201,MATCH($A1660&amp;"-2",Matches!$J$2:$J$201,0))="",INDEX(Matches!$H$2:$H$201,MATCH($A1660&amp;"-2",Matches!$J$2:$J$201,0))=""),"",IF(AND($C1660&lt;&gt;"",INDEX(Matches!$F$2:$F$201,MATCH($A1660&amp;"-2",Matches!$J$2:$J$201,0))&lt;&gt;"",$C1660&gt;=INDEX(Matches!$F$2:$F$201,MATCH($A1660&amp;"-2",Matches!$J$2:$J$201,0))),"",IF(AND(F1660=INDEX(Matches!$G$2:$G$201,MATCH($A1660&amp;"-2",Matches!$J$2:$J$201,0)),G1660=INDEX(Matches!$H$2:$H$201,MATCH($A1660&amp;"-2",Matches!$J$2:$J$201,0))),5,IF(SIGN(F1660-G1660)&lt;&gt;SIGN(INDEX(Matches!$G$2:$G$201,MATCH($A1660&amp;"-2",Matches!$J$2:$J$201,0))-INDEX(Matches!$H$2:$H$201,MATCH($A1660&amp;"-2",Matches!$J$2:$J$201,0))),0,IF(F1660-G1660=INDEX(Matches!$G$2:$G$201,MATCH($A1660&amp;"-2",Matches!$J$2:$J$201,0))-INDEX(Matches!$H$2:$H$201,MATCH($A1660&amp;"-2",Matches!$J$2:$J$201,0)),3,2))))),""))</f>
        <v/>
      </c>
      <c r="Z1660" s="12" t="str">
        <f aca="false">IF(OR($B1660="",H1660="",I1660=""),"",IFERROR(IF(OR(INDEX(Matches!$I$2:$I$201,MATCH($A1660&amp;"-3",Matches!$J$2:$J$201,0))="Void",INDEX(Matches!$G$2:$G$201,MATCH($A1660&amp;"-3",Matches!$J$2:$J$201,0))="",INDEX(Matches!$H$2:$H$201,MATCH($A1660&amp;"-3",Matches!$J$2:$J$201,0))=""),"",IF(AND($C1660&lt;&gt;"",INDEX(Matches!$F$2:$F$201,MATCH($A1660&amp;"-3",Matches!$J$2:$J$201,0))&lt;&gt;"",$C1660&gt;=INDEX(Matches!$F$2:$F$201,MATCH($A1660&amp;"-3",Matches!$J$2:$J$201,0))),"",IF(AND(H1660=INDEX(Matches!$G$2:$G$201,MATCH($A1660&amp;"-3",Matches!$J$2:$J$201,0)),I1660=INDEX(Matches!$H$2:$H$201,MATCH($A1660&amp;"-3",Matches!$J$2:$J$201,0))),5,IF(SIGN(H1660-I1660)&lt;&gt;SIGN(INDEX(Matches!$G$2:$G$201,MATCH($A1660&amp;"-3",Matches!$J$2:$J$201,0))-INDEX(Matches!$H$2:$H$201,MATCH($A1660&amp;"-3",Matches!$J$2:$J$201,0))),0,IF(H1660-I1660=INDEX(Matches!$G$2:$G$201,MATCH($A1660&amp;"-3",Matches!$J$2:$J$201,0))-INDEX(Matches!$H$2:$H$201,MATCH($A1660&amp;"-3",Matches!$J$2:$J$201,0)),3,2))))),""))</f>
        <v/>
      </c>
      <c r="AA1660" s="12" t="str">
        <f aca="false">IF(OR($B1660="",J1660="",K1660=""),"",IFERROR(IF(OR(INDEX(Matches!$I$2:$I$201,MATCH($A1660&amp;"-4",Matches!$J$2:$J$201,0))="Void",INDEX(Matches!$G$2:$G$201,MATCH($A1660&amp;"-4",Matches!$J$2:$J$201,0))="",INDEX(Matches!$H$2:$H$201,MATCH($A1660&amp;"-4",Matches!$J$2:$J$201,0))=""),"",IF(AND($C1660&lt;&gt;"",INDEX(Matches!$F$2:$F$201,MATCH($A1660&amp;"-4",Matches!$J$2:$J$201,0))&lt;&gt;"",$C1660&gt;=INDEX(Matches!$F$2:$F$201,MATCH($A1660&amp;"-4",Matches!$J$2:$J$201,0))),"",IF(AND(J1660=INDEX(Matches!$G$2:$G$201,MATCH($A1660&amp;"-4",Matches!$J$2:$J$201,0)),K1660=INDEX(Matches!$H$2:$H$201,MATCH($A1660&amp;"-4",Matches!$J$2:$J$201,0))),5,IF(SIGN(J1660-K1660)&lt;&gt;SIGN(INDEX(Matches!$G$2:$G$201,MATCH($A1660&amp;"-4",Matches!$J$2:$J$201,0))-INDEX(Matches!$H$2:$H$201,MATCH($A1660&amp;"-4",Matches!$J$2:$J$201,0))),0,IF(J1660-K1660=INDEX(Matches!$G$2:$G$201,MATCH($A1660&amp;"-4",Matches!$J$2:$J$201,0))-INDEX(Matches!$H$2:$H$201,MATCH($A1660&amp;"-4",Matches!$J$2:$J$201,0)),3,2))))),""))</f>
        <v/>
      </c>
      <c r="AB1660" s="12" t="str">
        <f aca="false">IF(OR($B1660="",L1660="",M1660=""),"",IFERROR(IF(OR(INDEX(Matches!$I$2:$I$201,MATCH($A1660&amp;"-5",Matches!$J$2:$J$201,0))="Void",INDEX(Matches!$G$2:$G$201,MATCH($A1660&amp;"-5",Matches!$J$2:$J$201,0))="",INDEX(Matches!$H$2:$H$201,MATCH($A1660&amp;"-5",Matches!$J$2:$J$201,0))=""),"",IF(AND($C1660&lt;&gt;"",INDEX(Matches!$F$2:$F$201,MATCH($A1660&amp;"-5",Matches!$J$2:$J$201,0))&lt;&gt;"",$C1660&gt;=INDEX(Matches!$F$2:$F$201,MATCH($A1660&amp;"-5",Matches!$J$2:$J$201,0))),"",IF(AND(L1660=INDEX(Matches!$G$2:$G$201,MATCH($A1660&amp;"-5",Matches!$J$2:$J$201,0)),M1660=INDEX(Matches!$H$2:$H$201,MATCH($A1660&amp;"-5",Matches!$J$2:$J$201,0))),5,IF(SIGN(L1660-M1660)&lt;&gt;SIGN(INDEX(Matches!$G$2:$G$201,MATCH($A1660&amp;"-5",Matches!$J$2:$J$201,0))-INDEX(Matches!$H$2:$H$201,MATCH($A1660&amp;"-5",Matches!$J$2:$J$201,0))),0,IF(L1660-M1660=INDEX(Matches!$G$2:$G$201,MATCH($A1660&amp;"-5",Matches!$J$2:$J$201,0))-INDEX(Matches!$H$2:$H$201,MATCH($A1660&amp;"-5",Matches!$J$2:$J$201,0)),3,2))))),""))</f>
        <v/>
      </c>
      <c r="AC1660" s="12" t="str">
        <f aca="false">IF(OR($B1660="",N1660="",O1660=""),"",IFERROR(IF(OR(INDEX(Matches!$I$2:$I$201,MATCH($A1660&amp;"-6",Matches!$J$2:$J$201,0))="Void",INDEX(Matches!$G$2:$G$201,MATCH($A1660&amp;"-6",Matches!$J$2:$J$201,0))="",INDEX(Matches!$H$2:$H$201,MATCH($A1660&amp;"-6",Matches!$J$2:$J$201,0))=""),"",IF(AND($C1660&lt;&gt;"",INDEX(Matches!$F$2:$F$201,MATCH($A1660&amp;"-6",Matches!$J$2:$J$201,0))&lt;&gt;"",$C1660&gt;=INDEX(Matches!$F$2:$F$201,MATCH($A1660&amp;"-6",Matches!$J$2:$J$201,0))),"",IF(AND(N1660=INDEX(Matches!$G$2:$G$201,MATCH($A1660&amp;"-6",Matches!$J$2:$J$201,0)),O1660=INDEX(Matches!$H$2:$H$201,MATCH($A1660&amp;"-6",Matches!$J$2:$J$201,0))),5,IF(SIGN(N1660-O1660)&lt;&gt;SIGN(INDEX(Matches!$G$2:$G$201,MATCH($A1660&amp;"-6",Matches!$J$2:$J$201,0))-INDEX(Matches!$H$2:$H$201,MATCH($A1660&amp;"-6",Matches!$J$2:$J$201,0))),0,IF(N1660-O1660=INDEX(Matches!$G$2:$G$201,MATCH($A1660&amp;"-6",Matches!$J$2:$J$201,0))-INDEX(Matches!$H$2:$H$201,MATCH($A1660&amp;"-6",Matches!$J$2:$J$201,0)),3,2))))),""))</f>
        <v/>
      </c>
      <c r="AD1660" s="12" t="str">
        <f aca="false">IF(OR($B1660="",P1660="",Q1660=""),"",IFERROR(IF(OR(INDEX(Matches!$I$2:$I$201,MATCH($A1660&amp;"-7",Matches!$J$2:$J$201,0))="Void",INDEX(Matches!$G$2:$G$201,MATCH($A1660&amp;"-7",Matches!$J$2:$J$201,0))="",INDEX(Matches!$H$2:$H$201,MATCH($A1660&amp;"-7",Matches!$J$2:$J$201,0))=""),"",IF(AND($C1660&lt;&gt;"",INDEX(Matches!$F$2:$F$201,MATCH($A1660&amp;"-7",Matches!$J$2:$J$201,0))&lt;&gt;"",$C1660&gt;=INDEX(Matches!$F$2:$F$201,MATCH($A1660&amp;"-7",Matches!$J$2:$J$201,0))),"",IF(AND(P1660=INDEX(Matches!$G$2:$G$201,MATCH($A1660&amp;"-7",Matches!$J$2:$J$201,0)),Q1660=INDEX(Matches!$H$2:$H$201,MATCH($A1660&amp;"-7",Matches!$J$2:$J$201,0))),5,IF(SIGN(P1660-Q1660)&lt;&gt;SIGN(INDEX(Matches!$G$2:$G$201,MATCH($A1660&amp;"-7",Matches!$J$2:$J$201,0))-INDEX(Matches!$H$2:$H$201,MATCH($A1660&amp;"-7",Matches!$J$2:$J$201,0))),0,IF(P1660-Q1660=INDEX(Matches!$G$2:$G$201,MATCH($A1660&amp;"-7",Matches!$J$2:$J$201,0))-INDEX(Matches!$H$2:$H$201,MATCH($A1660&amp;"-7",Matches!$J$2:$J$201,0)),3,2))))),""))</f>
        <v/>
      </c>
      <c r="AE1660" s="12" t="str">
        <f aca="false">IF(OR($B1660="",R1660="",S1660=""),"",IFERROR(IF(OR(INDEX(Matches!$I$2:$I$201,MATCH($A1660&amp;"-8",Matches!$J$2:$J$201,0))="Void",INDEX(Matches!$G$2:$G$201,MATCH($A1660&amp;"-8",Matches!$J$2:$J$201,0))="",INDEX(Matches!$H$2:$H$201,MATCH($A1660&amp;"-8",Matches!$J$2:$J$201,0))=""),"",IF(AND($C1660&lt;&gt;"",INDEX(Matches!$F$2:$F$201,MATCH($A1660&amp;"-8",Matches!$J$2:$J$201,0))&lt;&gt;"",$C1660&gt;=INDEX(Matches!$F$2:$F$201,MATCH($A1660&amp;"-8",Matches!$J$2:$J$201,0))),"",IF(AND(R1660=INDEX(Matches!$G$2:$G$201,MATCH($A1660&amp;"-8",Matches!$J$2:$J$201,0)),S1660=INDEX(Matches!$H$2:$H$201,MATCH($A1660&amp;"-8",Matches!$J$2:$J$201,0))),5,IF(SIGN(R1660-S1660)&lt;&gt;SIGN(INDEX(Matches!$G$2:$G$201,MATCH($A1660&amp;"-8",Matches!$J$2:$J$201,0))-INDEX(Matches!$H$2:$H$201,MATCH($A1660&amp;"-8",Matches!$J$2:$J$201,0))),0,IF(R1660-S1660=INDEX(Matches!$G$2:$G$201,MATCH($A1660&amp;"-8",Matches!$J$2:$J$201,0))-INDEX(Matches!$H$2:$H$201,MATCH($A1660&amp;"-8",Matches!$J$2:$J$201,0)),3,2))))),""))</f>
        <v/>
      </c>
      <c r="AF1660" s="12" t="str">
        <f aca="false">IF(OR($B1660="",T1660="",U1660=""),"",IFERROR(IF(OR(INDEX(Matches!$I$2:$I$201,MATCH($A1660&amp;"-9",Matches!$J$2:$J$201,0))="Void",INDEX(Matches!$G$2:$G$201,MATCH($A1660&amp;"-9",Matches!$J$2:$J$201,0))="",INDEX(Matches!$H$2:$H$201,MATCH($A1660&amp;"-9",Matches!$J$2:$J$201,0))=""),"",IF(AND($C1660&lt;&gt;"",INDEX(Matches!$F$2:$F$201,MATCH($A1660&amp;"-9",Matches!$J$2:$J$201,0))&lt;&gt;"",$C1660&gt;=INDEX(Matches!$F$2:$F$201,MATCH($A1660&amp;"-9",Matches!$J$2:$J$201,0))),"",IF(AND(T1660=INDEX(Matches!$G$2:$G$201,MATCH($A1660&amp;"-9",Matches!$J$2:$J$201,0)),U1660=INDEX(Matches!$H$2:$H$201,MATCH($A1660&amp;"-9",Matches!$J$2:$J$201,0))),5,IF(SIGN(T1660-U1660)&lt;&gt;SIGN(INDEX(Matches!$G$2:$G$201,MATCH($A1660&amp;"-9",Matches!$J$2:$J$201,0))-INDEX(Matches!$H$2:$H$201,MATCH($A1660&amp;"-9",Matches!$J$2:$J$201,0))),0,IF(T1660-U1660=INDEX(Matches!$G$2:$G$201,MATCH($A1660&amp;"-9",Matches!$J$2:$J$201,0))-INDEX(Matches!$H$2:$H$201,MATCH($A1660&amp;"-9",Matches!$J$2:$J$201,0)),3,2))))),""))</f>
        <v/>
      </c>
      <c r="AG1660" s="12" t="str">
        <f aca="false">IF(OR($B1660="",V1660="",W1660=""),"",IFERROR(IF(OR(INDEX(Matches!$I$2:$I$201,MATCH($A1660&amp;"-10",Matches!$J$2:$J$201,0))="Void",INDEX(Matches!$G$2:$G$201,MATCH($A1660&amp;"-10",Matches!$J$2:$J$201,0))="",INDEX(Matches!$H$2:$H$201,MATCH($A1660&amp;"-10",Matches!$J$2:$J$201,0))=""),"",IF(AND($C1660&lt;&gt;"",INDEX(Matches!$F$2:$F$201,MATCH($A1660&amp;"-10",Matches!$J$2:$J$201,0))&lt;&gt;"",$C1660&gt;=INDEX(Matches!$F$2:$F$201,MATCH($A1660&amp;"-10",Matches!$J$2:$J$201,0))),"",IF(AND(V1660=INDEX(Matches!$G$2:$G$201,MATCH($A1660&amp;"-10",Matches!$J$2:$J$201,0)),W1660=INDEX(Matches!$H$2:$H$201,MATCH($A1660&amp;"-10",Matches!$J$2:$J$201,0))),5,IF(SIGN(V1660-W1660)&lt;&gt;SIGN(INDEX(Matches!$G$2:$G$201,MATCH($A1660&amp;"-10",Matches!$J$2:$J$201,0))-INDEX(Matches!$H$2:$H$201,MATCH($A1660&amp;"-10",Matches!$J$2:$J$201,0))),0,IF(V1660-W1660=INDEX(Matches!$G$2:$G$201,MATCH($A1660&amp;"-10",Matches!$J$2:$J$201,0))-INDEX(Matches!$H$2:$H$201,MATCH($A1660&amp;"-10",Matches!$J$2:$J$201,0)),3,2))))),""))</f>
        <v/>
      </c>
      <c r="AH1660" s="13" t="str">
        <f aca="false">IF($B1660="","",SUM(X1660:AG1660))</f>
        <v/>
      </c>
      <c r="AI1660" s="12" t="str">
        <f aca="false">IF($B1660="","",COUNTIF(X1660:AG1660,5))</f>
        <v/>
      </c>
      <c r="AJ1660" s="12" t="str">
        <f aca="false">IF($B1660="","",COUNTIF(X1660:AG1660,"&gt;=2"))</f>
        <v/>
      </c>
      <c r="AK1660" s="12" t="str">
        <f aca="false">IF($B1660="","",COUNT(X1660:AG1660))</f>
        <v/>
      </c>
    </row>
    <row r="1661" customFormat="false" ht="15" hidden="false" customHeight="false" outlineLevel="0" collapsed="false">
      <c r="A1661" s="7"/>
      <c r="B1661" s="7"/>
      <c r="C1661" s="11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12" t="str">
        <f aca="false">IF(OR($B1661="",D1661="",E1661=""),"",IFERROR(IF(OR(INDEX(Matches!$I$2:$I$201,MATCH($A1661&amp;"-1",Matches!$J$2:$J$201,0))="Void",INDEX(Matches!$G$2:$G$201,MATCH($A1661&amp;"-1",Matches!$J$2:$J$201,0))="",INDEX(Matches!$H$2:$H$201,MATCH($A1661&amp;"-1",Matches!$J$2:$J$201,0))=""),"",IF(AND($C1661&lt;&gt;"",INDEX(Matches!$F$2:$F$201,MATCH($A1661&amp;"-1",Matches!$J$2:$J$201,0))&lt;&gt;"",$C1661&gt;=INDEX(Matches!$F$2:$F$201,MATCH($A1661&amp;"-1",Matches!$J$2:$J$201,0))),"",IF(AND(D1661=INDEX(Matches!$G$2:$G$201,MATCH($A1661&amp;"-1",Matches!$J$2:$J$201,0)),E1661=INDEX(Matches!$H$2:$H$201,MATCH($A1661&amp;"-1",Matches!$J$2:$J$201,0))),5,IF(SIGN(D1661-E1661)&lt;&gt;SIGN(INDEX(Matches!$G$2:$G$201,MATCH($A1661&amp;"-1",Matches!$J$2:$J$201,0))-INDEX(Matches!$H$2:$H$201,MATCH($A1661&amp;"-1",Matches!$J$2:$J$201,0))),0,IF(D1661-E1661=INDEX(Matches!$G$2:$G$201,MATCH($A1661&amp;"-1",Matches!$J$2:$J$201,0))-INDEX(Matches!$H$2:$H$201,MATCH($A1661&amp;"-1",Matches!$J$2:$J$201,0)),3,2))))),""))</f>
        <v/>
      </c>
      <c r="Y1661" s="12" t="str">
        <f aca="false">IF(OR($B1661="",F1661="",G1661=""),"",IFERROR(IF(OR(INDEX(Matches!$I$2:$I$201,MATCH($A1661&amp;"-2",Matches!$J$2:$J$201,0))="Void",INDEX(Matches!$G$2:$G$201,MATCH($A1661&amp;"-2",Matches!$J$2:$J$201,0))="",INDEX(Matches!$H$2:$H$201,MATCH($A1661&amp;"-2",Matches!$J$2:$J$201,0))=""),"",IF(AND($C1661&lt;&gt;"",INDEX(Matches!$F$2:$F$201,MATCH($A1661&amp;"-2",Matches!$J$2:$J$201,0))&lt;&gt;"",$C1661&gt;=INDEX(Matches!$F$2:$F$201,MATCH($A1661&amp;"-2",Matches!$J$2:$J$201,0))),"",IF(AND(F1661=INDEX(Matches!$G$2:$G$201,MATCH($A1661&amp;"-2",Matches!$J$2:$J$201,0)),G1661=INDEX(Matches!$H$2:$H$201,MATCH($A1661&amp;"-2",Matches!$J$2:$J$201,0))),5,IF(SIGN(F1661-G1661)&lt;&gt;SIGN(INDEX(Matches!$G$2:$G$201,MATCH($A1661&amp;"-2",Matches!$J$2:$J$201,0))-INDEX(Matches!$H$2:$H$201,MATCH($A1661&amp;"-2",Matches!$J$2:$J$201,0))),0,IF(F1661-G1661=INDEX(Matches!$G$2:$G$201,MATCH($A1661&amp;"-2",Matches!$J$2:$J$201,0))-INDEX(Matches!$H$2:$H$201,MATCH($A1661&amp;"-2",Matches!$J$2:$J$201,0)),3,2))))),""))</f>
        <v/>
      </c>
      <c r="Z1661" s="12" t="str">
        <f aca="false">IF(OR($B1661="",H1661="",I1661=""),"",IFERROR(IF(OR(INDEX(Matches!$I$2:$I$201,MATCH($A1661&amp;"-3",Matches!$J$2:$J$201,0))="Void",INDEX(Matches!$G$2:$G$201,MATCH($A1661&amp;"-3",Matches!$J$2:$J$201,0))="",INDEX(Matches!$H$2:$H$201,MATCH($A1661&amp;"-3",Matches!$J$2:$J$201,0))=""),"",IF(AND($C1661&lt;&gt;"",INDEX(Matches!$F$2:$F$201,MATCH($A1661&amp;"-3",Matches!$J$2:$J$201,0))&lt;&gt;"",$C1661&gt;=INDEX(Matches!$F$2:$F$201,MATCH($A1661&amp;"-3",Matches!$J$2:$J$201,0))),"",IF(AND(H1661=INDEX(Matches!$G$2:$G$201,MATCH($A1661&amp;"-3",Matches!$J$2:$J$201,0)),I1661=INDEX(Matches!$H$2:$H$201,MATCH($A1661&amp;"-3",Matches!$J$2:$J$201,0))),5,IF(SIGN(H1661-I1661)&lt;&gt;SIGN(INDEX(Matches!$G$2:$G$201,MATCH($A1661&amp;"-3",Matches!$J$2:$J$201,0))-INDEX(Matches!$H$2:$H$201,MATCH($A1661&amp;"-3",Matches!$J$2:$J$201,0))),0,IF(H1661-I1661=INDEX(Matches!$G$2:$G$201,MATCH($A1661&amp;"-3",Matches!$J$2:$J$201,0))-INDEX(Matches!$H$2:$H$201,MATCH($A1661&amp;"-3",Matches!$J$2:$J$201,0)),3,2))))),""))</f>
        <v/>
      </c>
      <c r="AA1661" s="12" t="str">
        <f aca="false">IF(OR($B1661="",J1661="",K1661=""),"",IFERROR(IF(OR(INDEX(Matches!$I$2:$I$201,MATCH($A1661&amp;"-4",Matches!$J$2:$J$201,0))="Void",INDEX(Matches!$G$2:$G$201,MATCH($A1661&amp;"-4",Matches!$J$2:$J$201,0))="",INDEX(Matches!$H$2:$H$201,MATCH($A1661&amp;"-4",Matches!$J$2:$J$201,0))=""),"",IF(AND($C1661&lt;&gt;"",INDEX(Matches!$F$2:$F$201,MATCH($A1661&amp;"-4",Matches!$J$2:$J$201,0))&lt;&gt;"",$C1661&gt;=INDEX(Matches!$F$2:$F$201,MATCH($A1661&amp;"-4",Matches!$J$2:$J$201,0))),"",IF(AND(J1661=INDEX(Matches!$G$2:$G$201,MATCH($A1661&amp;"-4",Matches!$J$2:$J$201,0)),K1661=INDEX(Matches!$H$2:$H$201,MATCH($A1661&amp;"-4",Matches!$J$2:$J$201,0))),5,IF(SIGN(J1661-K1661)&lt;&gt;SIGN(INDEX(Matches!$G$2:$G$201,MATCH($A1661&amp;"-4",Matches!$J$2:$J$201,0))-INDEX(Matches!$H$2:$H$201,MATCH($A1661&amp;"-4",Matches!$J$2:$J$201,0))),0,IF(J1661-K1661=INDEX(Matches!$G$2:$G$201,MATCH($A1661&amp;"-4",Matches!$J$2:$J$201,0))-INDEX(Matches!$H$2:$H$201,MATCH($A1661&amp;"-4",Matches!$J$2:$J$201,0)),3,2))))),""))</f>
        <v/>
      </c>
      <c r="AB1661" s="12" t="str">
        <f aca="false">IF(OR($B1661="",L1661="",M1661=""),"",IFERROR(IF(OR(INDEX(Matches!$I$2:$I$201,MATCH($A1661&amp;"-5",Matches!$J$2:$J$201,0))="Void",INDEX(Matches!$G$2:$G$201,MATCH($A1661&amp;"-5",Matches!$J$2:$J$201,0))="",INDEX(Matches!$H$2:$H$201,MATCH($A1661&amp;"-5",Matches!$J$2:$J$201,0))=""),"",IF(AND($C1661&lt;&gt;"",INDEX(Matches!$F$2:$F$201,MATCH($A1661&amp;"-5",Matches!$J$2:$J$201,0))&lt;&gt;"",$C1661&gt;=INDEX(Matches!$F$2:$F$201,MATCH($A1661&amp;"-5",Matches!$J$2:$J$201,0))),"",IF(AND(L1661=INDEX(Matches!$G$2:$G$201,MATCH($A1661&amp;"-5",Matches!$J$2:$J$201,0)),M1661=INDEX(Matches!$H$2:$H$201,MATCH($A1661&amp;"-5",Matches!$J$2:$J$201,0))),5,IF(SIGN(L1661-M1661)&lt;&gt;SIGN(INDEX(Matches!$G$2:$G$201,MATCH($A1661&amp;"-5",Matches!$J$2:$J$201,0))-INDEX(Matches!$H$2:$H$201,MATCH($A1661&amp;"-5",Matches!$J$2:$J$201,0))),0,IF(L1661-M1661=INDEX(Matches!$G$2:$G$201,MATCH($A1661&amp;"-5",Matches!$J$2:$J$201,0))-INDEX(Matches!$H$2:$H$201,MATCH($A1661&amp;"-5",Matches!$J$2:$J$201,0)),3,2))))),""))</f>
        <v/>
      </c>
      <c r="AC1661" s="12" t="str">
        <f aca="false">IF(OR($B1661="",N1661="",O1661=""),"",IFERROR(IF(OR(INDEX(Matches!$I$2:$I$201,MATCH($A1661&amp;"-6",Matches!$J$2:$J$201,0))="Void",INDEX(Matches!$G$2:$G$201,MATCH($A1661&amp;"-6",Matches!$J$2:$J$201,0))="",INDEX(Matches!$H$2:$H$201,MATCH($A1661&amp;"-6",Matches!$J$2:$J$201,0))=""),"",IF(AND($C1661&lt;&gt;"",INDEX(Matches!$F$2:$F$201,MATCH($A1661&amp;"-6",Matches!$J$2:$J$201,0))&lt;&gt;"",$C1661&gt;=INDEX(Matches!$F$2:$F$201,MATCH($A1661&amp;"-6",Matches!$J$2:$J$201,0))),"",IF(AND(N1661=INDEX(Matches!$G$2:$G$201,MATCH($A1661&amp;"-6",Matches!$J$2:$J$201,0)),O1661=INDEX(Matches!$H$2:$H$201,MATCH($A1661&amp;"-6",Matches!$J$2:$J$201,0))),5,IF(SIGN(N1661-O1661)&lt;&gt;SIGN(INDEX(Matches!$G$2:$G$201,MATCH($A1661&amp;"-6",Matches!$J$2:$J$201,0))-INDEX(Matches!$H$2:$H$201,MATCH($A1661&amp;"-6",Matches!$J$2:$J$201,0))),0,IF(N1661-O1661=INDEX(Matches!$G$2:$G$201,MATCH($A1661&amp;"-6",Matches!$J$2:$J$201,0))-INDEX(Matches!$H$2:$H$201,MATCH($A1661&amp;"-6",Matches!$J$2:$J$201,0)),3,2))))),""))</f>
        <v/>
      </c>
      <c r="AD1661" s="12" t="str">
        <f aca="false">IF(OR($B1661="",P1661="",Q1661=""),"",IFERROR(IF(OR(INDEX(Matches!$I$2:$I$201,MATCH($A1661&amp;"-7",Matches!$J$2:$J$201,0))="Void",INDEX(Matches!$G$2:$G$201,MATCH($A1661&amp;"-7",Matches!$J$2:$J$201,0))="",INDEX(Matches!$H$2:$H$201,MATCH($A1661&amp;"-7",Matches!$J$2:$J$201,0))=""),"",IF(AND($C1661&lt;&gt;"",INDEX(Matches!$F$2:$F$201,MATCH($A1661&amp;"-7",Matches!$J$2:$J$201,0))&lt;&gt;"",$C1661&gt;=INDEX(Matches!$F$2:$F$201,MATCH($A1661&amp;"-7",Matches!$J$2:$J$201,0))),"",IF(AND(P1661=INDEX(Matches!$G$2:$G$201,MATCH($A1661&amp;"-7",Matches!$J$2:$J$201,0)),Q1661=INDEX(Matches!$H$2:$H$201,MATCH($A1661&amp;"-7",Matches!$J$2:$J$201,0))),5,IF(SIGN(P1661-Q1661)&lt;&gt;SIGN(INDEX(Matches!$G$2:$G$201,MATCH($A1661&amp;"-7",Matches!$J$2:$J$201,0))-INDEX(Matches!$H$2:$H$201,MATCH($A1661&amp;"-7",Matches!$J$2:$J$201,0))),0,IF(P1661-Q1661=INDEX(Matches!$G$2:$G$201,MATCH($A1661&amp;"-7",Matches!$J$2:$J$201,0))-INDEX(Matches!$H$2:$H$201,MATCH($A1661&amp;"-7",Matches!$J$2:$J$201,0)),3,2))))),""))</f>
        <v/>
      </c>
      <c r="AE1661" s="12" t="str">
        <f aca="false">IF(OR($B1661="",R1661="",S1661=""),"",IFERROR(IF(OR(INDEX(Matches!$I$2:$I$201,MATCH($A1661&amp;"-8",Matches!$J$2:$J$201,0))="Void",INDEX(Matches!$G$2:$G$201,MATCH($A1661&amp;"-8",Matches!$J$2:$J$201,0))="",INDEX(Matches!$H$2:$H$201,MATCH($A1661&amp;"-8",Matches!$J$2:$J$201,0))=""),"",IF(AND($C1661&lt;&gt;"",INDEX(Matches!$F$2:$F$201,MATCH($A1661&amp;"-8",Matches!$J$2:$J$201,0))&lt;&gt;"",$C1661&gt;=INDEX(Matches!$F$2:$F$201,MATCH($A1661&amp;"-8",Matches!$J$2:$J$201,0))),"",IF(AND(R1661=INDEX(Matches!$G$2:$G$201,MATCH($A1661&amp;"-8",Matches!$J$2:$J$201,0)),S1661=INDEX(Matches!$H$2:$H$201,MATCH($A1661&amp;"-8",Matches!$J$2:$J$201,0))),5,IF(SIGN(R1661-S1661)&lt;&gt;SIGN(INDEX(Matches!$G$2:$G$201,MATCH($A1661&amp;"-8",Matches!$J$2:$J$201,0))-INDEX(Matches!$H$2:$H$201,MATCH($A1661&amp;"-8",Matches!$J$2:$J$201,0))),0,IF(R1661-S1661=INDEX(Matches!$G$2:$G$201,MATCH($A1661&amp;"-8",Matches!$J$2:$J$201,0))-INDEX(Matches!$H$2:$H$201,MATCH($A1661&amp;"-8",Matches!$J$2:$J$201,0)),3,2))))),""))</f>
        <v/>
      </c>
      <c r="AF1661" s="12" t="str">
        <f aca="false">IF(OR($B1661="",T1661="",U1661=""),"",IFERROR(IF(OR(INDEX(Matches!$I$2:$I$201,MATCH($A1661&amp;"-9",Matches!$J$2:$J$201,0))="Void",INDEX(Matches!$G$2:$G$201,MATCH($A1661&amp;"-9",Matches!$J$2:$J$201,0))="",INDEX(Matches!$H$2:$H$201,MATCH($A1661&amp;"-9",Matches!$J$2:$J$201,0))=""),"",IF(AND($C1661&lt;&gt;"",INDEX(Matches!$F$2:$F$201,MATCH($A1661&amp;"-9",Matches!$J$2:$J$201,0))&lt;&gt;"",$C1661&gt;=INDEX(Matches!$F$2:$F$201,MATCH($A1661&amp;"-9",Matches!$J$2:$J$201,0))),"",IF(AND(T1661=INDEX(Matches!$G$2:$G$201,MATCH($A1661&amp;"-9",Matches!$J$2:$J$201,0)),U1661=INDEX(Matches!$H$2:$H$201,MATCH($A1661&amp;"-9",Matches!$J$2:$J$201,0))),5,IF(SIGN(T1661-U1661)&lt;&gt;SIGN(INDEX(Matches!$G$2:$G$201,MATCH($A1661&amp;"-9",Matches!$J$2:$J$201,0))-INDEX(Matches!$H$2:$H$201,MATCH($A1661&amp;"-9",Matches!$J$2:$J$201,0))),0,IF(T1661-U1661=INDEX(Matches!$G$2:$G$201,MATCH($A1661&amp;"-9",Matches!$J$2:$J$201,0))-INDEX(Matches!$H$2:$H$201,MATCH($A1661&amp;"-9",Matches!$J$2:$J$201,0)),3,2))))),""))</f>
        <v/>
      </c>
      <c r="AG1661" s="12" t="str">
        <f aca="false">IF(OR($B1661="",V1661="",W1661=""),"",IFERROR(IF(OR(INDEX(Matches!$I$2:$I$201,MATCH($A1661&amp;"-10",Matches!$J$2:$J$201,0))="Void",INDEX(Matches!$G$2:$G$201,MATCH($A1661&amp;"-10",Matches!$J$2:$J$201,0))="",INDEX(Matches!$H$2:$H$201,MATCH($A1661&amp;"-10",Matches!$J$2:$J$201,0))=""),"",IF(AND($C1661&lt;&gt;"",INDEX(Matches!$F$2:$F$201,MATCH($A1661&amp;"-10",Matches!$J$2:$J$201,0))&lt;&gt;"",$C1661&gt;=INDEX(Matches!$F$2:$F$201,MATCH($A1661&amp;"-10",Matches!$J$2:$J$201,0))),"",IF(AND(V1661=INDEX(Matches!$G$2:$G$201,MATCH($A1661&amp;"-10",Matches!$J$2:$J$201,0)),W1661=INDEX(Matches!$H$2:$H$201,MATCH($A1661&amp;"-10",Matches!$J$2:$J$201,0))),5,IF(SIGN(V1661-W1661)&lt;&gt;SIGN(INDEX(Matches!$G$2:$G$201,MATCH($A1661&amp;"-10",Matches!$J$2:$J$201,0))-INDEX(Matches!$H$2:$H$201,MATCH($A1661&amp;"-10",Matches!$J$2:$J$201,0))),0,IF(V1661-W1661=INDEX(Matches!$G$2:$G$201,MATCH($A1661&amp;"-10",Matches!$J$2:$J$201,0))-INDEX(Matches!$H$2:$H$201,MATCH($A1661&amp;"-10",Matches!$J$2:$J$201,0)),3,2))))),""))</f>
        <v/>
      </c>
      <c r="AH1661" s="13" t="str">
        <f aca="false">IF($B1661="","",SUM(X1661:AG1661))</f>
        <v/>
      </c>
      <c r="AI1661" s="12" t="str">
        <f aca="false">IF($B1661="","",COUNTIF(X1661:AG1661,5))</f>
        <v/>
      </c>
      <c r="AJ1661" s="12" t="str">
        <f aca="false">IF($B1661="","",COUNTIF(X1661:AG1661,"&gt;=2"))</f>
        <v/>
      </c>
      <c r="AK1661" s="12" t="str">
        <f aca="false">IF($B1661="","",COUNT(X1661:AG1661))</f>
        <v/>
      </c>
    </row>
    <row r="1662" customFormat="false" ht="15" hidden="false" customHeight="false" outlineLevel="0" collapsed="false">
      <c r="A1662" s="7"/>
      <c r="B1662" s="7"/>
      <c r="C1662" s="11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12" t="str">
        <f aca="false">IF(OR($B1662="",D1662="",E1662=""),"",IFERROR(IF(OR(INDEX(Matches!$I$2:$I$201,MATCH($A1662&amp;"-1",Matches!$J$2:$J$201,0))="Void",INDEX(Matches!$G$2:$G$201,MATCH($A1662&amp;"-1",Matches!$J$2:$J$201,0))="",INDEX(Matches!$H$2:$H$201,MATCH($A1662&amp;"-1",Matches!$J$2:$J$201,0))=""),"",IF(AND($C1662&lt;&gt;"",INDEX(Matches!$F$2:$F$201,MATCH($A1662&amp;"-1",Matches!$J$2:$J$201,0))&lt;&gt;"",$C1662&gt;=INDEX(Matches!$F$2:$F$201,MATCH($A1662&amp;"-1",Matches!$J$2:$J$201,0))),"",IF(AND(D1662=INDEX(Matches!$G$2:$G$201,MATCH($A1662&amp;"-1",Matches!$J$2:$J$201,0)),E1662=INDEX(Matches!$H$2:$H$201,MATCH($A1662&amp;"-1",Matches!$J$2:$J$201,0))),5,IF(SIGN(D1662-E1662)&lt;&gt;SIGN(INDEX(Matches!$G$2:$G$201,MATCH($A1662&amp;"-1",Matches!$J$2:$J$201,0))-INDEX(Matches!$H$2:$H$201,MATCH($A1662&amp;"-1",Matches!$J$2:$J$201,0))),0,IF(D1662-E1662=INDEX(Matches!$G$2:$G$201,MATCH($A1662&amp;"-1",Matches!$J$2:$J$201,0))-INDEX(Matches!$H$2:$H$201,MATCH($A1662&amp;"-1",Matches!$J$2:$J$201,0)),3,2))))),""))</f>
        <v/>
      </c>
      <c r="Y1662" s="12" t="str">
        <f aca="false">IF(OR($B1662="",F1662="",G1662=""),"",IFERROR(IF(OR(INDEX(Matches!$I$2:$I$201,MATCH($A1662&amp;"-2",Matches!$J$2:$J$201,0))="Void",INDEX(Matches!$G$2:$G$201,MATCH($A1662&amp;"-2",Matches!$J$2:$J$201,0))="",INDEX(Matches!$H$2:$H$201,MATCH($A1662&amp;"-2",Matches!$J$2:$J$201,0))=""),"",IF(AND($C1662&lt;&gt;"",INDEX(Matches!$F$2:$F$201,MATCH($A1662&amp;"-2",Matches!$J$2:$J$201,0))&lt;&gt;"",$C1662&gt;=INDEX(Matches!$F$2:$F$201,MATCH($A1662&amp;"-2",Matches!$J$2:$J$201,0))),"",IF(AND(F1662=INDEX(Matches!$G$2:$G$201,MATCH($A1662&amp;"-2",Matches!$J$2:$J$201,0)),G1662=INDEX(Matches!$H$2:$H$201,MATCH($A1662&amp;"-2",Matches!$J$2:$J$201,0))),5,IF(SIGN(F1662-G1662)&lt;&gt;SIGN(INDEX(Matches!$G$2:$G$201,MATCH($A1662&amp;"-2",Matches!$J$2:$J$201,0))-INDEX(Matches!$H$2:$H$201,MATCH($A1662&amp;"-2",Matches!$J$2:$J$201,0))),0,IF(F1662-G1662=INDEX(Matches!$G$2:$G$201,MATCH($A1662&amp;"-2",Matches!$J$2:$J$201,0))-INDEX(Matches!$H$2:$H$201,MATCH($A1662&amp;"-2",Matches!$J$2:$J$201,0)),3,2))))),""))</f>
        <v/>
      </c>
      <c r="Z1662" s="12" t="str">
        <f aca="false">IF(OR($B1662="",H1662="",I1662=""),"",IFERROR(IF(OR(INDEX(Matches!$I$2:$I$201,MATCH($A1662&amp;"-3",Matches!$J$2:$J$201,0))="Void",INDEX(Matches!$G$2:$G$201,MATCH($A1662&amp;"-3",Matches!$J$2:$J$201,0))="",INDEX(Matches!$H$2:$H$201,MATCH($A1662&amp;"-3",Matches!$J$2:$J$201,0))=""),"",IF(AND($C1662&lt;&gt;"",INDEX(Matches!$F$2:$F$201,MATCH($A1662&amp;"-3",Matches!$J$2:$J$201,0))&lt;&gt;"",$C1662&gt;=INDEX(Matches!$F$2:$F$201,MATCH($A1662&amp;"-3",Matches!$J$2:$J$201,0))),"",IF(AND(H1662=INDEX(Matches!$G$2:$G$201,MATCH($A1662&amp;"-3",Matches!$J$2:$J$201,0)),I1662=INDEX(Matches!$H$2:$H$201,MATCH($A1662&amp;"-3",Matches!$J$2:$J$201,0))),5,IF(SIGN(H1662-I1662)&lt;&gt;SIGN(INDEX(Matches!$G$2:$G$201,MATCH($A1662&amp;"-3",Matches!$J$2:$J$201,0))-INDEX(Matches!$H$2:$H$201,MATCH($A1662&amp;"-3",Matches!$J$2:$J$201,0))),0,IF(H1662-I1662=INDEX(Matches!$G$2:$G$201,MATCH($A1662&amp;"-3",Matches!$J$2:$J$201,0))-INDEX(Matches!$H$2:$H$201,MATCH($A1662&amp;"-3",Matches!$J$2:$J$201,0)),3,2))))),""))</f>
        <v/>
      </c>
      <c r="AA1662" s="12" t="str">
        <f aca="false">IF(OR($B1662="",J1662="",K1662=""),"",IFERROR(IF(OR(INDEX(Matches!$I$2:$I$201,MATCH($A1662&amp;"-4",Matches!$J$2:$J$201,0))="Void",INDEX(Matches!$G$2:$G$201,MATCH($A1662&amp;"-4",Matches!$J$2:$J$201,0))="",INDEX(Matches!$H$2:$H$201,MATCH($A1662&amp;"-4",Matches!$J$2:$J$201,0))=""),"",IF(AND($C1662&lt;&gt;"",INDEX(Matches!$F$2:$F$201,MATCH($A1662&amp;"-4",Matches!$J$2:$J$201,0))&lt;&gt;"",$C1662&gt;=INDEX(Matches!$F$2:$F$201,MATCH($A1662&amp;"-4",Matches!$J$2:$J$201,0))),"",IF(AND(J1662=INDEX(Matches!$G$2:$G$201,MATCH($A1662&amp;"-4",Matches!$J$2:$J$201,0)),K1662=INDEX(Matches!$H$2:$H$201,MATCH($A1662&amp;"-4",Matches!$J$2:$J$201,0))),5,IF(SIGN(J1662-K1662)&lt;&gt;SIGN(INDEX(Matches!$G$2:$G$201,MATCH($A1662&amp;"-4",Matches!$J$2:$J$201,0))-INDEX(Matches!$H$2:$H$201,MATCH($A1662&amp;"-4",Matches!$J$2:$J$201,0))),0,IF(J1662-K1662=INDEX(Matches!$G$2:$G$201,MATCH($A1662&amp;"-4",Matches!$J$2:$J$201,0))-INDEX(Matches!$H$2:$H$201,MATCH($A1662&amp;"-4",Matches!$J$2:$J$201,0)),3,2))))),""))</f>
        <v/>
      </c>
      <c r="AB1662" s="12" t="str">
        <f aca="false">IF(OR($B1662="",L1662="",M1662=""),"",IFERROR(IF(OR(INDEX(Matches!$I$2:$I$201,MATCH($A1662&amp;"-5",Matches!$J$2:$J$201,0))="Void",INDEX(Matches!$G$2:$G$201,MATCH($A1662&amp;"-5",Matches!$J$2:$J$201,0))="",INDEX(Matches!$H$2:$H$201,MATCH($A1662&amp;"-5",Matches!$J$2:$J$201,0))=""),"",IF(AND($C1662&lt;&gt;"",INDEX(Matches!$F$2:$F$201,MATCH($A1662&amp;"-5",Matches!$J$2:$J$201,0))&lt;&gt;"",$C1662&gt;=INDEX(Matches!$F$2:$F$201,MATCH($A1662&amp;"-5",Matches!$J$2:$J$201,0))),"",IF(AND(L1662=INDEX(Matches!$G$2:$G$201,MATCH($A1662&amp;"-5",Matches!$J$2:$J$201,0)),M1662=INDEX(Matches!$H$2:$H$201,MATCH($A1662&amp;"-5",Matches!$J$2:$J$201,0))),5,IF(SIGN(L1662-M1662)&lt;&gt;SIGN(INDEX(Matches!$G$2:$G$201,MATCH($A1662&amp;"-5",Matches!$J$2:$J$201,0))-INDEX(Matches!$H$2:$H$201,MATCH($A1662&amp;"-5",Matches!$J$2:$J$201,0))),0,IF(L1662-M1662=INDEX(Matches!$G$2:$G$201,MATCH($A1662&amp;"-5",Matches!$J$2:$J$201,0))-INDEX(Matches!$H$2:$H$201,MATCH($A1662&amp;"-5",Matches!$J$2:$J$201,0)),3,2))))),""))</f>
        <v/>
      </c>
      <c r="AC1662" s="12" t="str">
        <f aca="false">IF(OR($B1662="",N1662="",O1662=""),"",IFERROR(IF(OR(INDEX(Matches!$I$2:$I$201,MATCH($A1662&amp;"-6",Matches!$J$2:$J$201,0))="Void",INDEX(Matches!$G$2:$G$201,MATCH($A1662&amp;"-6",Matches!$J$2:$J$201,0))="",INDEX(Matches!$H$2:$H$201,MATCH($A1662&amp;"-6",Matches!$J$2:$J$201,0))=""),"",IF(AND($C1662&lt;&gt;"",INDEX(Matches!$F$2:$F$201,MATCH($A1662&amp;"-6",Matches!$J$2:$J$201,0))&lt;&gt;"",$C1662&gt;=INDEX(Matches!$F$2:$F$201,MATCH($A1662&amp;"-6",Matches!$J$2:$J$201,0))),"",IF(AND(N1662=INDEX(Matches!$G$2:$G$201,MATCH($A1662&amp;"-6",Matches!$J$2:$J$201,0)),O1662=INDEX(Matches!$H$2:$H$201,MATCH($A1662&amp;"-6",Matches!$J$2:$J$201,0))),5,IF(SIGN(N1662-O1662)&lt;&gt;SIGN(INDEX(Matches!$G$2:$G$201,MATCH($A1662&amp;"-6",Matches!$J$2:$J$201,0))-INDEX(Matches!$H$2:$H$201,MATCH($A1662&amp;"-6",Matches!$J$2:$J$201,0))),0,IF(N1662-O1662=INDEX(Matches!$G$2:$G$201,MATCH($A1662&amp;"-6",Matches!$J$2:$J$201,0))-INDEX(Matches!$H$2:$H$201,MATCH($A1662&amp;"-6",Matches!$J$2:$J$201,0)),3,2))))),""))</f>
        <v/>
      </c>
      <c r="AD1662" s="12" t="str">
        <f aca="false">IF(OR($B1662="",P1662="",Q1662=""),"",IFERROR(IF(OR(INDEX(Matches!$I$2:$I$201,MATCH($A1662&amp;"-7",Matches!$J$2:$J$201,0))="Void",INDEX(Matches!$G$2:$G$201,MATCH($A1662&amp;"-7",Matches!$J$2:$J$201,0))="",INDEX(Matches!$H$2:$H$201,MATCH($A1662&amp;"-7",Matches!$J$2:$J$201,0))=""),"",IF(AND($C1662&lt;&gt;"",INDEX(Matches!$F$2:$F$201,MATCH($A1662&amp;"-7",Matches!$J$2:$J$201,0))&lt;&gt;"",$C1662&gt;=INDEX(Matches!$F$2:$F$201,MATCH($A1662&amp;"-7",Matches!$J$2:$J$201,0))),"",IF(AND(P1662=INDEX(Matches!$G$2:$G$201,MATCH($A1662&amp;"-7",Matches!$J$2:$J$201,0)),Q1662=INDEX(Matches!$H$2:$H$201,MATCH($A1662&amp;"-7",Matches!$J$2:$J$201,0))),5,IF(SIGN(P1662-Q1662)&lt;&gt;SIGN(INDEX(Matches!$G$2:$G$201,MATCH($A1662&amp;"-7",Matches!$J$2:$J$201,0))-INDEX(Matches!$H$2:$H$201,MATCH($A1662&amp;"-7",Matches!$J$2:$J$201,0))),0,IF(P1662-Q1662=INDEX(Matches!$G$2:$G$201,MATCH($A1662&amp;"-7",Matches!$J$2:$J$201,0))-INDEX(Matches!$H$2:$H$201,MATCH($A1662&amp;"-7",Matches!$J$2:$J$201,0)),3,2))))),""))</f>
        <v/>
      </c>
      <c r="AE1662" s="12" t="str">
        <f aca="false">IF(OR($B1662="",R1662="",S1662=""),"",IFERROR(IF(OR(INDEX(Matches!$I$2:$I$201,MATCH($A1662&amp;"-8",Matches!$J$2:$J$201,0))="Void",INDEX(Matches!$G$2:$G$201,MATCH($A1662&amp;"-8",Matches!$J$2:$J$201,0))="",INDEX(Matches!$H$2:$H$201,MATCH($A1662&amp;"-8",Matches!$J$2:$J$201,0))=""),"",IF(AND($C1662&lt;&gt;"",INDEX(Matches!$F$2:$F$201,MATCH($A1662&amp;"-8",Matches!$J$2:$J$201,0))&lt;&gt;"",$C1662&gt;=INDEX(Matches!$F$2:$F$201,MATCH($A1662&amp;"-8",Matches!$J$2:$J$201,0))),"",IF(AND(R1662=INDEX(Matches!$G$2:$G$201,MATCH($A1662&amp;"-8",Matches!$J$2:$J$201,0)),S1662=INDEX(Matches!$H$2:$H$201,MATCH($A1662&amp;"-8",Matches!$J$2:$J$201,0))),5,IF(SIGN(R1662-S1662)&lt;&gt;SIGN(INDEX(Matches!$G$2:$G$201,MATCH($A1662&amp;"-8",Matches!$J$2:$J$201,0))-INDEX(Matches!$H$2:$H$201,MATCH($A1662&amp;"-8",Matches!$J$2:$J$201,0))),0,IF(R1662-S1662=INDEX(Matches!$G$2:$G$201,MATCH($A1662&amp;"-8",Matches!$J$2:$J$201,0))-INDEX(Matches!$H$2:$H$201,MATCH($A1662&amp;"-8",Matches!$J$2:$J$201,0)),3,2))))),""))</f>
        <v/>
      </c>
      <c r="AF1662" s="12" t="str">
        <f aca="false">IF(OR($B1662="",T1662="",U1662=""),"",IFERROR(IF(OR(INDEX(Matches!$I$2:$I$201,MATCH($A1662&amp;"-9",Matches!$J$2:$J$201,0))="Void",INDEX(Matches!$G$2:$G$201,MATCH($A1662&amp;"-9",Matches!$J$2:$J$201,0))="",INDEX(Matches!$H$2:$H$201,MATCH($A1662&amp;"-9",Matches!$J$2:$J$201,0))=""),"",IF(AND($C1662&lt;&gt;"",INDEX(Matches!$F$2:$F$201,MATCH($A1662&amp;"-9",Matches!$J$2:$J$201,0))&lt;&gt;"",$C1662&gt;=INDEX(Matches!$F$2:$F$201,MATCH($A1662&amp;"-9",Matches!$J$2:$J$201,0))),"",IF(AND(T1662=INDEX(Matches!$G$2:$G$201,MATCH($A1662&amp;"-9",Matches!$J$2:$J$201,0)),U1662=INDEX(Matches!$H$2:$H$201,MATCH($A1662&amp;"-9",Matches!$J$2:$J$201,0))),5,IF(SIGN(T1662-U1662)&lt;&gt;SIGN(INDEX(Matches!$G$2:$G$201,MATCH($A1662&amp;"-9",Matches!$J$2:$J$201,0))-INDEX(Matches!$H$2:$H$201,MATCH($A1662&amp;"-9",Matches!$J$2:$J$201,0))),0,IF(T1662-U1662=INDEX(Matches!$G$2:$G$201,MATCH($A1662&amp;"-9",Matches!$J$2:$J$201,0))-INDEX(Matches!$H$2:$H$201,MATCH($A1662&amp;"-9",Matches!$J$2:$J$201,0)),3,2))))),""))</f>
        <v/>
      </c>
      <c r="AG1662" s="12" t="str">
        <f aca="false">IF(OR($B1662="",V1662="",W1662=""),"",IFERROR(IF(OR(INDEX(Matches!$I$2:$I$201,MATCH($A1662&amp;"-10",Matches!$J$2:$J$201,0))="Void",INDEX(Matches!$G$2:$G$201,MATCH($A1662&amp;"-10",Matches!$J$2:$J$201,0))="",INDEX(Matches!$H$2:$H$201,MATCH($A1662&amp;"-10",Matches!$J$2:$J$201,0))=""),"",IF(AND($C1662&lt;&gt;"",INDEX(Matches!$F$2:$F$201,MATCH($A1662&amp;"-10",Matches!$J$2:$J$201,0))&lt;&gt;"",$C1662&gt;=INDEX(Matches!$F$2:$F$201,MATCH($A1662&amp;"-10",Matches!$J$2:$J$201,0))),"",IF(AND(V1662=INDEX(Matches!$G$2:$G$201,MATCH($A1662&amp;"-10",Matches!$J$2:$J$201,0)),W1662=INDEX(Matches!$H$2:$H$201,MATCH($A1662&amp;"-10",Matches!$J$2:$J$201,0))),5,IF(SIGN(V1662-W1662)&lt;&gt;SIGN(INDEX(Matches!$G$2:$G$201,MATCH($A1662&amp;"-10",Matches!$J$2:$J$201,0))-INDEX(Matches!$H$2:$H$201,MATCH($A1662&amp;"-10",Matches!$J$2:$J$201,0))),0,IF(V1662-W1662=INDEX(Matches!$G$2:$G$201,MATCH($A1662&amp;"-10",Matches!$J$2:$J$201,0))-INDEX(Matches!$H$2:$H$201,MATCH($A1662&amp;"-10",Matches!$J$2:$J$201,0)),3,2))))),""))</f>
        <v/>
      </c>
      <c r="AH1662" s="13" t="str">
        <f aca="false">IF($B1662="","",SUM(X1662:AG1662))</f>
        <v/>
      </c>
      <c r="AI1662" s="12" t="str">
        <f aca="false">IF($B1662="","",COUNTIF(X1662:AG1662,5))</f>
        <v/>
      </c>
      <c r="AJ1662" s="12" t="str">
        <f aca="false">IF($B1662="","",COUNTIF(X1662:AG1662,"&gt;=2"))</f>
        <v/>
      </c>
      <c r="AK1662" s="12" t="str">
        <f aca="false">IF($B1662="","",COUNT(X1662:AG1662))</f>
        <v/>
      </c>
    </row>
    <row r="1663" customFormat="false" ht="15" hidden="false" customHeight="false" outlineLevel="0" collapsed="false">
      <c r="A1663" s="7"/>
      <c r="B1663" s="7"/>
      <c r="C1663" s="11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12" t="str">
        <f aca="false">IF(OR($B1663="",D1663="",E1663=""),"",IFERROR(IF(OR(INDEX(Matches!$I$2:$I$201,MATCH($A1663&amp;"-1",Matches!$J$2:$J$201,0))="Void",INDEX(Matches!$G$2:$G$201,MATCH($A1663&amp;"-1",Matches!$J$2:$J$201,0))="",INDEX(Matches!$H$2:$H$201,MATCH($A1663&amp;"-1",Matches!$J$2:$J$201,0))=""),"",IF(AND($C1663&lt;&gt;"",INDEX(Matches!$F$2:$F$201,MATCH($A1663&amp;"-1",Matches!$J$2:$J$201,0))&lt;&gt;"",$C1663&gt;=INDEX(Matches!$F$2:$F$201,MATCH($A1663&amp;"-1",Matches!$J$2:$J$201,0))),"",IF(AND(D1663=INDEX(Matches!$G$2:$G$201,MATCH($A1663&amp;"-1",Matches!$J$2:$J$201,0)),E1663=INDEX(Matches!$H$2:$H$201,MATCH($A1663&amp;"-1",Matches!$J$2:$J$201,0))),5,IF(SIGN(D1663-E1663)&lt;&gt;SIGN(INDEX(Matches!$G$2:$G$201,MATCH($A1663&amp;"-1",Matches!$J$2:$J$201,0))-INDEX(Matches!$H$2:$H$201,MATCH($A1663&amp;"-1",Matches!$J$2:$J$201,0))),0,IF(D1663-E1663=INDEX(Matches!$G$2:$G$201,MATCH($A1663&amp;"-1",Matches!$J$2:$J$201,0))-INDEX(Matches!$H$2:$H$201,MATCH($A1663&amp;"-1",Matches!$J$2:$J$201,0)),3,2))))),""))</f>
        <v/>
      </c>
      <c r="Y1663" s="12" t="str">
        <f aca="false">IF(OR($B1663="",F1663="",G1663=""),"",IFERROR(IF(OR(INDEX(Matches!$I$2:$I$201,MATCH($A1663&amp;"-2",Matches!$J$2:$J$201,0))="Void",INDEX(Matches!$G$2:$G$201,MATCH($A1663&amp;"-2",Matches!$J$2:$J$201,0))="",INDEX(Matches!$H$2:$H$201,MATCH($A1663&amp;"-2",Matches!$J$2:$J$201,0))=""),"",IF(AND($C1663&lt;&gt;"",INDEX(Matches!$F$2:$F$201,MATCH($A1663&amp;"-2",Matches!$J$2:$J$201,0))&lt;&gt;"",$C1663&gt;=INDEX(Matches!$F$2:$F$201,MATCH($A1663&amp;"-2",Matches!$J$2:$J$201,0))),"",IF(AND(F1663=INDEX(Matches!$G$2:$G$201,MATCH($A1663&amp;"-2",Matches!$J$2:$J$201,0)),G1663=INDEX(Matches!$H$2:$H$201,MATCH($A1663&amp;"-2",Matches!$J$2:$J$201,0))),5,IF(SIGN(F1663-G1663)&lt;&gt;SIGN(INDEX(Matches!$G$2:$G$201,MATCH($A1663&amp;"-2",Matches!$J$2:$J$201,0))-INDEX(Matches!$H$2:$H$201,MATCH($A1663&amp;"-2",Matches!$J$2:$J$201,0))),0,IF(F1663-G1663=INDEX(Matches!$G$2:$G$201,MATCH($A1663&amp;"-2",Matches!$J$2:$J$201,0))-INDEX(Matches!$H$2:$H$201,MATCH($A1663&amp;"-2",Matches!$J$2:$J$201,0)),3,2))))),""))</f>
        <v/>
      </c>
      <c r="Z1663" s="12" t="str">
        <f aca="false">IF(OR($B1663="",H1663="",I1663=""),"",IFERROR(IF(OR(INDEX(Matches!$I$2:$I$201,MATCH($A1663&amp;"-3",Matches!$J$2:$J$201,0))="Void",INDEX(Matches!$G$2:$G$201,MATCH($A1663&amp;"-3",Matches!$J$2:$J$201,0))="",INDEX(Matches!$H$2:$H$201,MATCH($A1663&amp;"-3",Matches!$J$2:$J$201,0))=""),"",IF(AND($C1663&lt;&gt;"",INDEX(Matches!$F$2:$F$201,MATCH($A1663&amp;"-3",Matches!$J$2:$J$201,0))&lt;&gt;"",$C1663&gt;=INDEX(Matches!$F$2:$F$201,MATCH($A1663&amp;"-3",Matches!$J$2:$J$201,0))),"",IF(AND(H1663=INDEX(Matches!$G$2:$G$201,MATCH($A1663&amp;"-3",Matches!$J$2:$J$201,0)),I1663=INDEX(Matches!$H$2:$H$201,MATCH($A1663&amp;"-3",Matches!$J$2:$J$201,0))),5,IF(SIGN(H1663-I1663)&lt;&gt;SIGN(INDEX(Matches!$G$2:$G$201,MATCH($A1663&amp;"-3",Matches!$J$2:$J$201,0))-INDEX(Matches!$H$2:$H$201,MATCH($A1663&amp;"-3",Matches!$J$2:$J$201,0))),0,IF(H1663-I1663=INDEX(Matches!$G$2:$G$201,MATCH($A1663&amp;"-3",Matches!$J$2:$J$201,0))-INDEX(Matches!$H$2:$H$201,MATCH($A1663&amp;"-3",Matches!$J$2:$J$201,0)),3,2))))),""))</f>
        <v/>
      </c>
      <c r="AA1663" s="12" t="str">
        <f aca="false">IF(OR($B1663="",J1663="",K1663=""),"",IFERROR(IF(OR(INDEX(Matches!$I$2:$I$201,MATCH($A1663&amp;"-4",Matches!$J$2:$J$201,0))="Void",INDEX(Matches!$G$2:$G$201,MATCH($A1663&amp;"-4",Matches!$J$2:$J$201,0))="",INDEX(Matches!$H$2:$H$201,MATCH($A1663&amp;"-4",Matches!$J$2:$J$201,0))=""),"",IF(AND($C1663&lt;&gt;"",INDEX(Matches!$F$2:$F$201,MATCH($A1663&amp;"-4",Matches!$J$2:$J$201,0))&lt;&gt;"",$C1663&gt;=INDEX(Matches!$F$2:$F$201,MATCH($A1663&amp;"-4",Matches!$J$2:$J$201,0))),"",IF(AND(J1663=INDEX(Matches!$G$2:$G$201,MATCH($A1663&amp;"-4",Matches!$J$2:$J$201,0)),K1663=INDEX(Matches!$H$2:$H$201,MATCH($A1663&amp;"-4",Matches!$J$2:$J$201,0))),5,IF(SIGN(J1663-K1663)&lt;&gt;SIGN(INDEX(Matches!$G$2:$G$201,MATCH($A1663&amp;"-4",Matches!$J$2:$J$201,0))-INDEX(Matches!$H$2:$H$201,MATCH($A1663&amp;"-4",Matches!$J$2:$J$201,0))),0,IF(J1663-K1663=INDEX(Matches!$G$2:$G$201,MATCH($A1663&amp;"-4",Matches!$J$2:$J$201,0))-INDEX(Matches!$H$2:$H$201,MATCH($A1663&amp;"-4",Matches!$J$2:$J$201,0)),3,2))))),""))</f>
        <v/>
      </c>
      <c r="AB1663" s="12" t="str">
        <f aca="false">IF(OR($B1663="",L1663="",M1663=""),"",IFERROR(IF(OR(INDEX(Matches!$I$2:$I$201,MATCH($A1663&amp;"-5",Matches!$J$2:$J$201,0))="Void",INDEX(Matches!$G$2:$G$201,MATCH($A1663&amp;"-5",Matches!$J$2:$J$201,0))="",INDEX(Matches!$H$2:$H$201,MATCH($A1663&amp;"-5",Matches!$J$2:$J$201,0))=""),"",IF(AND($C1663&lt;&gt;"",INDEX(Matches!$F$2:$F$201,MATCH($A1663&amp;"-5",Matches!$J$2:$J$201,0))&lt;&gt;"",$C1663&gt;=INDEX(Matches!$F$2:$F$201,MATCH($A1663&amp;"-5",Matches!$J$2:$J$201,0))),"",IF(AND(L1663=INDEX(Matches!$G$2:$G$201,MATCH($A1663&amp;"-5",Matches!$J$2:$J$201,0)),M1663=INDEX(Matches!$H$2:$H$201,MATCH($A1663&amp;"-5",Matches!$J$2:$J$201,0))),5,IF(SIGN(L1663-M1663)&lt;&gt;SIGN(INDEX(Matches!$G$2:$G$201,MATCH($A1663&amp;"-5",Matches!$J$2:$J$201,0))-INDEX(Matches!$H$2:$H$201,MATCH($A1663&amp;"-5",Matches!$J$2:$J$201,0))),0,IF(L1663-M1663=INDEX(Matches!$G$2:$G$201,MATCH($A1663&amp;"-5",Matches!$J$2:$J$201,0))-INDEX(Matches!$H$2:$H$201,MATCH($A1663&amp;"-5",Matches!$J$2:$J$201,0)),3,2))))),""))</f>
        <v/>
      </c>
      <c r="AC1663" s="12" t="str">
        <f aca="false">IF(OR($B1663="",N1663="",O1663=""),"",IFERROR(IF(OR(INDEX(Matches!$I$2:$I$201,MATCH($A1663&amp;"-6",Matches!$J$2:$J$201,0))="Void",INDEX(Matches!$G$2:$G$201,MATCH($A1663&amp;"-6",Matches!$J$2:$J$201,0))="",INDEX(Matches!$H$2:$H$201,MATCH($A1663&amp;"-6",Matches!$J$2:$J$201,0))=""),"",IF(AND($C1663&lt;&gt;"",INDEX(Matches!$F$2:$F$201,MATCH($A1663&amp;"-6",Matches!$J$2:$J$201,0))&lt;&gt;"",$C1663&gt;=INDEX(Matches!$F$2:$F$201,MATCH($A1663&amp;"-6",Matches!$J$2:$J$201,0))),"",IF(AND(N1663=INDEX(Matches!$G$2:$G$201,MATCH($A1663&amp;"-6",Matches!$J$2:$J$201,0)),O1663=INDEX(Matches!$H$2:$H$201,MATCH($A1663&amp;"-6",Matches!$J$2:$J$201,0))),5,IF(SIGN(N1663-O1663)&lt;&gt;SIGN(INDEX(Matches!$G$2:$G$201,MATCH($A1663&amp;"-6",Matches!$J$2:$J$201,0))-INDEX(Matches!$H$2:$H$201,MATCH($A1663&amp;"-6",Matches!$J$2:$J$201,0))),0,IF(N1663-O1663=INDEX(Matches!$G$2:$G$201,MATCH($A1663&amp;"-6",Matches!$J$2:$J$201,0))-INDEX(Matches!$H$2:$H$201,MATCH($A1663&amp;"-6",Matches!$J$2:$J$201,0)),3,2))))),""))</f>
        <v/>
      </c>
      <c r="AD1663" s="12" t="str">
        <f aca="false">IF(OR($B1663="",P1663="",Q1663=""),"",IFERROR(IF(OR(INDEX(Matches!$I$2:$I$201,MATCH($A1663&amp;"-7",Matches!$J$2:$J$201,0))="Void",INDEX(Matches!$G$2:$G$201,MATCH($A1663&amp;"-7",Matches!$J$2:$J$201,0))="",INDEX(Matches!$H$2:$H$201,MATCH($A1663&amp;"-7",Matches!$J$2:$J$201,0))=""),"",IF(AND($C1663&lt;&gt;"",INDEX(Matches!$F$2:$F$201,MATCH($A1663&amp;"-7",Matches!$J$2:$J$201,0))&lt;&gt;"",$C1663&gt;=INDEX(Matches!$F$2:$F$201,MATCH($A1663&amp;"-7",Matches!$J$2:$J$201,0))),"",IF(AND(P1663=INDEX(Matches!$G$2:$G$201,MATCH($A1663&amp;"-7",Matches!$J$2:$J$201,0)),Q1663=INDEX(Matches!$H$2:$H$201,MATCH($A1663&amp;"-7",Matches!$J$2:$J$201,0))),5,IF(SIGN(P1663-Q1663)&lt;&gt;SIGN(INDEX(Matches!$G$2:$G$201,MATCH($A1663&amp;"-7",Matches!$J$2:$J$201,0))-INDEX(Matches!$H$2:$H$201,MATCH($A1663&amp;"-7",Matches!$J$2:$J$201,0))),0,IF(P1663-Q1663=INDEX(Matches!$G$2:$G$201,MATCH($A1663&amp;"-7",Matches!$J$2:$J$201,0))-INDEX(Matches!$H$2:$H$201,MATCH($A1663&amp;"-7",Matches!$J$2:$J$201,0)),3,2))))),""))</f>
        <v/>
      </c>
      <c r="AE1663" s="12" t="str">
        <f aca="false">IF(OR($B1663="",R1663="",S1663=""),"",IFERROR(IF(OR(INDEX(Matches!$I$2:$I$201,MATCH($A1663&amp;"-8",Matches!$J$2:$J$201,0))="Void",INDEX(Matches!$G$2:$G$201,MATCH($A1663&amp;"-8",Matches!$J$2:$J$201,0))="",INDEX(Matches!$H$2:$H$201,MATCH($A1663&amp;"-8",Matches!$J$2:$J$201,0))=""),"",IF(AND($C1663&lt;&gt;"",INDEX(Matches!$F$2:$F$201,MATCH($A1663&amp;"-8",Matches!$J$2:$J$201,0))&lt;&gt;"",$C1663&gt;=INDEX(Matches!$F$2:$F$201,MATCH($A1663&amp;"-8",Matches!$J$2:$J$201,0))),"",IF(AND(R1663=INDEX(Matches!$G$2:$G$201,MATCH($A1663&amp;"-8",Matches!$J$2:$J$201,0)),S1663=INDEX(Matches!$H$2:$H$201,MATCH($A1663&amp;"-8",Matches!$J$2:$J$201,0))),5,IF(SIGN(R1663-S1663)&lt;&gt;SIGN(INDEX(Matches!$G$2:$G$201,MATCH($A1663&amp;"-8",Matches!$J$2:$J$201,0))-INDEX(Matches!$H$2:$H$201,MATCH($A1663&amp;"-8",Matches!$J$2:$J$201,0))),0,IF(R1663-S1663=INDEX(Matches!$G$2:$G$201,MATCH($A1663&amp;"-8",Matches!$J$2:$J$201,0))-INDEX(Matches!$H$2:$H$201,MATCH($A1663&amp;"-8",Matches!$J$2:$J$201,0)),3,2))))),""))</f>
        <v/>
      </c>
      <c r="AF1663" s="12" t="str">
        <f aca="false">IF(OR($B1663="",T1663="",U1663=""),"",IFERROR(IF(OR(INDEX(Matches!$I$2:$I$201,MATCH($A1663&amp;"-9",Matches!$J$2:$J$201,0))="Void",INDEX(Matches!$G$2:$G$201,MATCH($A1663&amp;"-9",Matches!$J$2:$J$201,0))="",INDEX(Matches!$H$2:$H$201,MATCH($A1663&amp;"-9",Matches!$J$2:$J$201,0))=""),"",IF(AND($C1663&lt;&gt;"",INDEX(Matches!$F$2:$F$201,MATCH($A1663&amp;"-9",Matches!$J$2:$J$201,0))&lt;&gt;"",$C1663&gt;=INDEX(Matches!$F$2:$F$201,MATCH($A1663&amp;"-9",Matches!$J$2:$J$201,0))),"",IF(AND(T1663=INDEX(Matches!$G$2:$G$201,MATCH($A1663&amp;"-9",Matches!$J$2:$J$201,0)),U1663=INDEX(Matches!$H$2:$H$201,MATCH($A1663&amp;"-9",Matches!$J$2:$J$201,0))),5,IF(SIGN(T1663-U1663)&lt;&gt;SIGN(INDEX(Matches!$G$2:$G$201,MATCH($A1663&amp;"-9",Matches!$J$2:$J$201,0))-INDEX(Matches!$H$2:$H$201,MATCH($A1663&amp;"-9",Matches!$J$2:$J$201,0))),0,IF(T1663-U1663=INDEX(Matches!$G$2:$G$201,MATCH($A1663&amp;"-9",Matches!$J$2:$J$201,0))-INDEX(Matches!$H$2:$H$201,MATCH($A1663&amp;"-9",Matches!$J$2:$J$201,0)),3,2))))),""))</f>
        <v/>
      </c>
      <c r="AG1663" s="12" t="str">
        <f aca="false">IF(OR($B1663="",V1663="",W1663=""),"",IFERROR(IF(OR(INDEX(Matches!$I$2:$I$201,MATCH($A1663&amp;"-10",Matches!$J$2:$J$201,0))="Void",INDEX(Matches!$G$2:$G$201,MATCH($A1663&amp;"-10",Matches!$J$2:$J$201,0))="",INDEX(Matches!$H$2:$H$201,MATCH($A1663&amp;"-10",Matches!$J$2:$J$201,0))=""),"",IF(AND($C1663&lt;&gt;"",INDEX(Matches!$F$2:$F$201,MATCH($A1663&amp;"-10",Matches!$J$2:$J$201,0))&lt;&gt;"",$C1663&gt;=INDEX(Matches!$F$2:$F$201,MATCH($A1663&amp;"-10",Matches!$J$2:$J$201,0))),"",IF(AND(V1663=INDEX(Matches!$G$2:$G$201,MATCH($A1663&amp;"-10",Matches!$J$2:$J$201,0)),W1663=INDEX(Matches!$H$2:$H$201,MATCH($A1663&amp;"-10",Matches!$J$2:$J$201,0))),5,IF(SIGN(V1663-W1663)&lt;&gt;SIGN(INDEX(Matches!$G$2:$G$201,MATCH($A1663&amp;"-10",Matches!$J$2:$J$201,0))-INDEX(Matches!$H$2:$H$201,MATCH($A1663&amp;"-10",Matches!$J$2:$J$201,0))),0,IF(V1663-W1663=INDEX(Matches!$G$2:$G$201,MATCH($A1663&amp;"-10",Matches!$J$2:$J$201,0))-INDEX(Matches!$H$2:$H$201,MATCH($A1663&amp;"-10",Matches!$J$2:$J$201,0)),3,2))))),""))</f>
        <v/>
      </c>
      <c r="AH1663" s="13" t="str">
        <f aca="false">IF($B1663="","",SUM(X1663:AG1663))</f>
        <v/>
      </c>
      <c r="AI1663" s="12" t="str">
        <f aca="false">IF($B1663="","",COUNTIF(X1663:AG1663,5))</f>
        <v/>
      </c>
      <c r="AJ1663" s="12" t="str">
        <f aca="false">IF($B1663="","",COUNTIF(X1663:AG1663,"&gt;=2"))</f>
        <v/>
      </c>
      <c r="AK1663" s="12" t="str">
        <f aca="false">IF($B1663="","",COUNT(X1663:AG1663))</f>
        <v/>
      </c>
    </row>
    <row r="1664" customFormat="false" ht="15" hidden="false" customHeight="false" outlineLevel="0" collapsed="false">
      <c r="A1664" s="7"/>
      <c r="B1664" s="7"/>
      <c r="C1664" s="11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12" t="str">
        <f aca="false">IF(OR($B1664="",D1664="",E1664=""),"",IFERROR(IF(OR(INDEX(Matches!$I$2:$I$201,MATCH($A1664&amp;"-1",Matches!$J$2:$J$201,0))="Void",INDEX(Matches!$G$2:$G$201,MATCH($A1664&amp;"-1",Matches!$J$2:$J$201,0))="",INDEX(Matches!$H$2:$H$201,MATCH($A1664&amp;"-1",Matches!$J$2:$J$201,0))=""),"",IF(AND($C1664&lt;&gt;"",INDEX(Matches!$F$2:$F$201,MATCH($A1664&amp;"-1",Matches!$J$2:$J$201,0))&lt;&gt;"",$C1664&gt;=INDEX(Matches!$F$2:$F$201,MATCH($A1664&amp;"-1",Matches!$J$2:$J$201,0))),"",IF(AND(D1664=INDEX(Matches!$G$2:$G$201,MATCH($A1664&amp;"-1",Matches!$J$2:$J$201,0)),E1664=INDEX(Matches!$H$2:$H$201,MATCH($A1664&amp;"-1",Matches!$J$2:$J$201,0))),5,IF(SIGN(D1664-E1664)&lt;&gt;SIGN(INDEX(Matches!$G$2:$G$201,MATCH($A1664&amp;"-1",Matches!$J$2:$J$201,0))-INDEX(Matches!$H$2:$H$201,MATCH($A1664&amp;"-1",Matches!$J$2:$J$201,0))),0,IF(D1664-E1664=INDEX(Matches!$G$2:$G$201,MATCH($A1664&amp;"-1",Matches!$J$2:$J$201,0))-INDEX(Matches!$H$2:$H$201,MATCH($A1664&amp;"-1",Matches!$J$2:$J$201,0)),3,2))))),""))</f>
        <v/>
      </c>
      <c r="Y1664" s="12" t="str">
        <f aca="false">IF(OR($B1664="",F1664="",G1664=""),"",IFERROR(IF(OR(INDEX(Matches!$I$2:$I$201,MATCH($A1664&amp;"-2",Matches!$J$2:$J$201,0))="Void",INDEX(Matches!$G$2:$G$201,MATCH($A1664&amp;"-2",Matches!$J$2:$J$201,0))="",INDEX(Matches!$H$2:$H$201,MATCH($A1664&amp;"-2",Matches!$J$2:$J$201,0))=""),"",IF(AND($C1664&lt;&gt;"",INDEX(Matches!$F$2:$F$201,MATCH($A1664&amp;"-2",Matches!$J$2:$J$201,0))&lt;&gt;"",$C1664&gt;=INDEX(Matches!$F$2:$F$201,MATCH($A1664&amp;"-2",Matches!$J$2:$J$201,0))),"",IF(AND(F1664=INDEX(Matches!$G$2:$G$201,MATCH($A1664&amp;"-2",Matches!$J$2:$J$201,0)),G1664=INDEX(Matches!$H$2:$H$201,MATCH($A1664&amp;"-2",Matches!$J$2:$J$201,0))),5,IF(SIGN(F1664-G1664)&lt;&gt;SIGN(INDEX(Matches!$G$2:$G$201,MATCH($A1664&amp;"-2",Matches!$J$2:$J$201,0))-INDEX(Matches!$H$2:$H$201,MATCH($A1664&amp;"-2",Matches!$J$2:$J$201,0))),0,IF(F1664-G1664=INDEX(Matches!$G$2:$G$201,MATCH($A1664&amp;"-2",Matches!$J$2:$J$201,0))-INDEX(Matches!$H$2:$H$201,MATCH($A1664&amp;"-2",Matches!$J$2:$J$201,0)),3,2))))),""))</f>
        <v/>
      </c>
      <c r="Z1664" s="12" t="str">
        <f aca="false">IF(OR($B1664="",H1664="",I1664=""),"",IFERROR(IF(OR(INDEX(Matches!$I$2:$I$201,MATCH($A1664&amp;"-3",Matches!$J$2:$J$201,0))="Void",INDEX(Matches!$G$2:$G$201,MATCH($A1664&amp;"-3",Matches!$J$2:$J$201,0))="",INDEX(Matches!$H$2:$H$201,MATCH($A1664&amp;"-3",Matches!$J$2:$J$201,0))=""),"",IF(AND($C1664&lt;&gt;"",INDEX(Matches!$F$2:$F$201,MATCH($A1664&amp;"-3",Matches!$J$2:$J$201,0))&lt;&gt;"",$C1664&gt;=INDEX(Matches!$F$2:$F$201,MATCH($A1664&amp;"-3",Matches!$J$2:$J$201,0))),"",IF(AND(H1664=INDEX(Matches!$G$2:$G$201,MATCH($A1664&amp;"-3",Matches!$J$2:$J$201,0)),I1664=INDEX(Matches!$H$2:$H$201,MATCH($A1664&amp;"-3",Matches!$J$2:$J$201,0))),5,IF(SIGN(H1664-I1664)&lt;&gt;SIGN(INDEX(Matches!$G$2:$G$201,MATCH($A1664&amp;"-3",Matches!$J$2:$J$201,0))-INDEX(Matches!$H$2:$H$201,MATCH($A1664&amp;"-3",Matches!$J$2:$J$201,0))),0,IF(H1664-I1664=INDEX(Matches!$G$2:$G$201,MATCH($A1664&amp;"-3",Matches!$J$2:$J$201,0))-INDEX(Matches!$H$2:$H$201,MATCH($A1664&amp;"-3",Matches!$J$2:$J$201,0)),3,2))))),""))</f>
        <v/>
      </c>
      <c r="AA1664" s="12" t="str">
        <f aca="false">IF(OR($B1664="",J1664="",K1664=""),"",IFERROR(IF(OR(INDEX(Matches!$I$2:$I$201,MATCH($A1664&amp;"-4",Matches!$J$2:$J$201,0))="Void",INDEX(Matches!$G$2:$G$201,MATCH($A1664&amp;"-4",Matches!$J$2:$J$201,0))="",INDEX(Matches!$H$2:$H$201,MATCH($A1664&amp;"-4",Matches!$J$2:$J$201,0))=""),"",IF(AND($C1664&lt;&gt;"",INDEX(Matches!$F$2:$F$201,MATCH($A1664&amp;"-4",Matches!$J$2:$J$201,0))&lt;&gt;"",$C1664&gt;=INDEX(Matches!$F$2:$F$201,MATCH($A1664&amp;"-4",Matches!$J$2:$J$201,0))),"",IF(AND(J1664=INDEX(Matches!$G$2:$G$201,MATCH($A1664&amp;"-4",Matches!$J$2:$J$201,0)),K1664=INDEX(Matches!$H$2:$H$201,MATCH($A1664&amp;"-4",Matches!$J$2:$J$201,0))),5,IF(SIGN(J1664-K1664)&lt;&gt;SIGN(INDEX(Matches!$G$2:$G$201,MATCH($A1664&amp;"-4",Matches!$J$2:$J$201,0))-INDEX(Matches!$H$2:$H$201,MATCH($A1664&amp;"-4",Matches!$J$2:$J$201,0))),0,IF(J1664-K1664=INDEX(Matches!$G$2:$G$201,MATCH($A1664&amp;"-4",Matches!$J$2:$J$201,0))-INDEX(Matches!$H$2:$H$201,MATCH($A1664&amp;"-4",Matches!$J$2:$J$201,0)),3,2))))),""))</f>
        <v/>
      </c>
      <c r="AB1664" s="12" t="str">
        <f aca="false">IF(OR($B1664="",L1664="",M1664=""),"",IFERROR(IF(OR(INDEX(Matches!$I$2:$I$201,MATCH($A1664&amp;"-5",Matches!$J$2:$J$201,0))="Void",INDEX(Matches!$G$2:$G$201,MATCH($A1664&amp;"-5",Matches!$J$2:$J$201,0))="",INDEX(Matches!$H$2:$H$201,MATCH($A1664&amp;"-5",Matches!$J$2:$J$201,0))=""),"",IF(AND($C1664&lt;&gt;"",INDEX(Matches!$F$2:$F$201,MATCH($A1664&amp;"-5",Matches!$J$2:$J$201,0))&lt;&gt;"",$C1664&gt;=INDEX(Matches!$F$2:$F$201,MATCH($A1664&amp;"-5",Matches!$J$2:$J$201,0))),"",IF(AND(L1664=INDEX(Matches!$G$2:$G$201,MATCH($A1664&amp;"-5",Matches!$J$2:$J$201,0)),M1664=INDEX(Matches!$H$2:$H$201,MATCH($A1664&amp;"-5",Matches!$J$2:$J$201,0))),5,IF(SIGN(L1664-M1664)&lt;&gt;SIGN(INDEX(Matches!$G$2:$G$201,MATCH($A1664&amp;"-5",Matches!$J$2:$J$201,0))-INDEX(Matches!$H$2:$H$201,MATCH($A1664&amp;"-5",Matches!$J$2:$J$201,0))),0,IF(L1664-M1664=INDEX(Matches!$G$2:$G$201,MATCH($A1664&amp;"-5",Matches!$J$2:$J$201,0))-INDEX(Matches!$H$2:$H$201,MATCH($A1664&amp;"-5",Matches!$J$2:$J$201,0)),3,2))))),""))</f>
        <v/>
      </c>
      <c r="AC1664" s="12" t="str">
        <f aca="false">IF(OR($B1664="",N1664="",O1664=""),"",IFERROR(IF(OR(INDEX(Matches!$I$2:$I$201,MATCH($A1664&amp;"-6",Matches!$J$2:$J$201,0))="Void",INDEX(Matches!$G$2:$G$201,MATCH($A1664&amp;"-6",Matches!$J$2:$J$201,0))="",INDEX(Matches!$H$2:$H$201,MATCH($A1664&amp;"-6",Matches!$J$2:$J$201,0))=""),"",IF(AND($C1664&lt;&gt;"",INDEX(Matches!$F$2:$F$201,MATCH($A1664&amp;"-6",Matches!$J$2:$J$201,0))&lt;&gt;"",$C1664&gt;=INDEX(Matches!$F$2:$F$201,MATCH($A1664&amp;"-6",Matches!$J$2:$J$201,0))),"",IF(AND(N1664=INDEX(Matches!$G$2:$G$201,MATCH($A1664&amp;"-6",Matches!$J$2:$J$201,0)),O1664=INDEX(Matches!$H$2:$H$201,MATCH($A1664&amp;"-6",Matches!$J$2:$J$201,0))),5,IF(SIGN(N1664-O1664)&lt;&gt;SIGN(INDEX(Matches!$G$2:$G$201,MATCH($A1664&amp;"-6",Matches!$J$2:$J$201,0))-INDEX(Matches!$H$2:$H$201,MATCH($A1664&amp;"-6",Matches!$J$2:$J$201,0))),0,IF(N1664-O1664=INDEX(Matches!$G$2:$G$201,MATCH($A1664&amp;"-6",Matches!$J$2:$J$201,0))-INDEX(Matches!$H$2:$H$201,MATCH($A1664&amp;"-6",Matches!$J$2:$J$201,0)),3,2))))),""))</f>
        <v/>
      </c>
      <c r="AD1664" s="12" t="str">
        <f aca="false">IF(OR($B1664="",P1664="",Q1664=""),"",IFERROR(IF(OR(INDEX(Matches!$I$2:$I$201,MATCH($A1664&amp;"-7",Matches!$J$2:$J$201,0))="Void",INDEX(Matches!$G$2:$G$201,MATCH($A1664&amp;"-7",Matches!$J$2:$J$201,0))="",INDEX(Matches!$H$2:$H$201,MATCH($A1664&amp;"-7",Matches!$J$2:$J$201,0))=""),"",IF(AND($C1664&lt;&gt;"",INDEX(Matches!$F$2:$F$201,MATCH($A1664&amp;"-7",Matches!$J$2:$J$201,0))&lt;&gt;"",$C1664&gt;=INDEX(Matches!$F$2:$F$201,MATCH($A1664&amp;"-7",Matches!$J$2:$J$201,0))),"",IF(AND(P1664=INDEX(Matches!$G$2:$G$201,MATCH($A1664&amp;"-7",Matches!$J$2:$J$201,0)),Q1664=INDEX(Matches!$H$2:$H$201,MATCH($A1664&amp;"-7",Matches!$J$2:$J$201,0))),5,IF(SIGN(P1664-Q1664)&lt;&gt;SIGN(INDEX(Matches!$G$2:$G$201,MATCH($A1664&amp;"-7",Matches!$J$2:$J$201,0))-INDEX(Matches!$H$2:$H$201,MATCH($A1664&amp;"-7",Matches!$J$2:$J$201,0))),0,IF(P1664-Q1664=INDEX(Matches!$G$2:$G$201,MATCH($A1664&amp;"-7",Matches!$J$2:$J$201,0))-INDEX(Matches!$H$2:$H$201,MATCH($A1664&amp;"-7",Matches!$J$2:$J$201,0)),3,2))))),""))</f>
        <v/>
      </c>
      <c r="AE1664" s="12" t="str">
        <f aca="false">IF(OR($B1664="",R1664="",S1664=""),"",IFERROR(IF(OR(INDEX(Matches!$I$2:$I$201,MATCH($A1664&amp;"-8",Matches!$J$2:$J$201,0))="Void",INDEX(Matches!$G$2:$G$201,MATCH($A1664&amp;"-8",Matches!$J$2:$J$201,0))="",INDEX(Matches!$H$2:$H$201,MATCH($A1664&amp;"-8",Matches!$J$2:$J$201,0))=""),"",IF(AND($C1664&lt;&gt;"",INDEX(Matches!$F$2:$F$201,MATCH($A1664&amp;"-8",Matches!$J$2:$J$201,0))&lt;&gt;"",$C1664&gt;=INDEX(Matches!$F$2:$F$201,MATCH($A1664&amp;"-8",Matches!$J$2:$J$201,0))),"",IF(AND(R1664=INDEX(Matches!$G$2:$G$201,MATCH($A1664&amp;"-8",Matches!$J$2:$J$201,0)),S1664=INDEX(Matches!$H$2:$H$201,MATCH($A1664&amp;"-8",Matches!$J$2:$J$201,0))),5,IF(SIGN(R1664-S1664)&lt;&gt;SIGN(INDEX(Matches!$G$2:$G$201,MATCH($A1664&amp;"-8",Matches!$J$2:$J$201,0))-INDEX(Matches!$H$2:$H$201,MATCH($A1664&amp;"-8",Matches!$J$2:$J$201,0))),0,IF(R1664-S1664=INDEX(Matches!$G$2:$G$201,MATCH($A1664&amp;"-8",Matches!$J$2:$J$201,0))-INDEX(Matches!$H$2:$H$201,MATCH($A1664&amp;"-8",Matches!$J$2:$J$201,0)),3,2))))),""))</f>
        <v/>
      </c>
      <c r="AF1664" s="12" t="str">
        <f aca="false">IF(OR($B1664="",T1664="",U1664=""),"",IFERROR(IF(OR(INDEX(Matches!$I$2:$I$201,MATCH($A1664&amp;"-9",Matches!$J$2:$J$201,0))="Void",INDEX(Matches!$G$2:$G$201,MATCH($A1664&amp;"-9",Matches!$J$2:$J$201,0))="",INDEX(Matches!$H$2:$H$201,MATCH($A1664&amp;"-9",Matches!$J$2:$J$201,0))=""),"",IF(AND($C1664&lt;&gt;"",INDEX(Matches!$F$2:$F$201,MATCH($A1664&amp;"-9",Matches!$J$2:$J$201,0))&lt;&gt;"",$C1664&gt;=INDEX(Matches!$F$2:$F$201,MATCH($A1664&amp;"-9",Matches!$J$2:$J$201,0))),"",IF(AND(T1664=INDEX(Matches!$G$2:$G$201,MATCH($A1664&amp;"-9",Matches!$J$2:$J$201,0)),U1664=INDEX(Matches!$H$2:$H$201,MATCH($A1664&amp;"-9",Matches!$J$2:$J$201,0))),5,IF(SIGN(T1664-U1664)&lt;&gt;SIGN(INDEX(Matches!$G$2:$G$201,MATCH($A1664&amp;"-9",Matches!$J$2:$J$201,0))-INDEX(Matches!$H$2:$H$201,MATCH($A1664&amp;"-9",Matches!$J$2:$J$201,0))),0,IF(T1664-U1664=INDEX(Matches!$G$2:$G$201,MATCH($A1664&amp;"-9",Matches!$J$2:$J$201,0))-INDEX(Matches!$H$2:$H$201,MATCH($A1664&amp;"-9",Matches!$J$2:$J$201,0)),3,2))))),""))</f>
        <v/>
      </c>
      <c r="AG1664" s="12" t="str">
        <f aca="false">IF(OR($B1664="",V1664="",W1664=""),"",IFERROR(IF(OR(INDEX(Matches!$I$2:$I$201,MATCH($A1664&amp;"-10",Matches!$J$2:$J$201,0))="Void",INDEX(Matches!$G$2:$G$201,MATCH($A1664&amp;"-10",Matches!$J$2:$J$201,0))="",INDEX(Matches!$H$2:$H$201,MATCH($A1664&amp;"-10",Matches!$J$2:$J$201,0))=""),"",IF(AND($C1664&lt;&gt;"",INDEX(Matches!$F$2:$F$201,MATCH($A1664&amp;"-10",Matches!$J$2:$J$201,0))&lt;&gt;"",$C1664&gt;=INDEX(Matches!$F$2:$F$201,MATCH($A1664&amp;"-10",Matches!$J$2:$J$201,0))),"",IF(AND(V1664=INDEX(Matches!$G$2:$G$201,MATCH($A1664&amp;"-10",Matches!$J$2:$J$201,0)),W1664=INDEX(Matches!$H$2:$H$201,MATCH($A1664&amp;"-10",Matches!$J$2:$J$201,0))),5,IF(SIGN(V1664-W1664)&lt;&gt;SIGN(INDEX(Matches!$G$2:$G$201,MATCH($A1664&amp;"-10",Matches!$J$2:$J$201,0))-INDEX(Matches!$H$2:$H$201,MATCH($A1664&amp;"-10",Matches!$J$2:$J$201,0))),0,IF(V1664-W1664=INDEX(Matches!$G$2:$G$201,MATCH($A1664&amp;"-10",Matches!$J$2:$J$201,0))-INDEX(Matches!$H$2:$H$201,MATCH($A1664&amp;"-10",Matches!$J$2:$J$201,0)),3,2))))),""))</f>
        <v/>
      </c>
      <c r="AH1664" s="13" t="str">
        <f aca="false">IF($B1664="","",SUM(X1664:AG1664))</f>
        <v/>
      </c>
      <c r="AI1664" s="12" t="str">
        <f aca="false">IF($B1664="","",COUNTIF(X1664:AG1664,5))</f>
        <v/>
      </c>
      <c r="AJ1664" s="12" t="str">
        <f aca="false">IF($B1664="","",COUNTIF(X1664:AG1664,"&gt;=2"))</f>
        <v/>
      </c>
      <c r="AK1664" s="12" t="str">
        <f aca="false">IF($B1664="","",COUNT(X1664:AG1664))</f>
        <v/>
      </c>
    </row>
    <row r="1665" customFormat="false" ht="15" hidden="false" customHeight="false" outlineLevel="0" collapsed="false">
      <c r="A1665" s="7"/>
      <c r="B1665" s="7"/>
      <c r="C1665" s="11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12" t="str">
        <f aca="false">IF(OR($B1665="",D1665="",E1665=""),"",IFERROR(IF(OR(INDEX(Matches!$I$2:$I$201,MATCH($A1665&amp;"-1",Matches!$J$2:$J$201,0))="Void",INDEX(Matches!$G$2:$G$201,MATCH($A1665&amp;"-1",Matches!$J$2:$J$201,0))="",INDEX(Matches!$H$2:$H$201,MATCH($A1665&amp;"-1",Matches!$J$2:$J$201,0))=""),"",IF(AND($C1665&lt;&gt;"",INDEX(Matches!$F$2:$F$201,MATCH($A1665&amp;"-1",Matches!$J$2:$J$201,0))&lt;&gt;"",$C1665&gt;=INDEX(Matches!$F$2:$F$201,MATCH($A1665&amp;"-1",Matches!$J$2:$J$201,0))),"",IF(AND(D1665=INDEX(Matches!$G$2:$G$201,MATCH($A1665&amp;"-1",Matches!$J$2:$J$201,0)),E1665=INDEX(Matches!$H$2:$H$201,MATCH($A1665&amp;"-1",Matches!$J$2:$J$201,0))),5,IF(SIGN(D1665-E1665)&lt;&gt;SIGN(INDEX(Matches!$G$2:$G$201,MATCH($A1665&amp;"-1",Matches!$J$2:$J$201,0))-INDEX(Matches!$H$2:$H$201,MATCH($A1665&amp;"-1",Matches!$J$2:$J$201,0))),0,IF(D1665-E1665=INDEX(Matches!$G$2:$G$201,MATCH($A1665&amp;"-1",Matches!$J$2:$J$201,0))-INDEX(Matches!$H$2:$H$201,MATCH($A1665&amp;"-1",Matches!$J$2:$J$201,0)),3,2))))),""))</f>
        <v/>
      </c>
      <c r="Y1665" s="12" t="str">
        <f aca="false">IF(OR($B1665="",F1665="",G1665=""),"",IFERROR(IF(OR(INDEX(Matches!$I$2:$I$201,MATCH($A1665&amp;"-2",Matches!$J$2:$J$201,0))="Void",INDEX(Matches!$G$2:$G$201,MATCH($A1665&amp;"-2",Matches!$J$2:$J$201,0))="",INDEX(Matches!$H$2:$H$201,MATCH($A1665&amp;"-2",Matches!$J$2:$J$201,0))=""),"",IF(AND($C1665&lt;&gt;"",INDEX(Matches!$F$2:$F$201,MATCH($A1665&amp;"-2",Matches!$J$2:$J$201,0))&lt;&gt;"",$C1665&gt;=INDEX(Matches!$F$2:$F$201,MATCH($A1665&amp;"-2",Matches!$J$2:$J$201,0))),"",IF(AND(F1665=INDEX(Matches!$G$2:$G$201,MATCH($A1665&amp;"-2",Matches!$J$2:$J$201,0)),G1665=INDEX(Matches!$H$2:$H$201,MATCH($A1665&amp;"-2",Matches!$J$2:$J$201,0))),5,IF(SIGN(F1665-G1665)&lt;&gt;SIGN(INDEX(Matches!$G$2:$G$201,MATCH($A1665&amp;"-2",Matches!$J$2:$J$201,0))-INDEX(Matches!$H$2:$H$201,MATCH($A1665&amp;"-2",Matches!$J$2:$J$201,0))),0,IF(F1665-G1665=INDEX(Matches!$G$2:$G$201,MATCH($A1665&amp;"-2",Matches!$J$2:$J$201,0))-INDEX(Matches!$H$2:$H$201,MATCH($A1665&amp;"-2",Matches!$J$2:$J$201,0)),3,2))))),""))</f>
        <v/>
      </c>
      <c r="Z1665" s="12" t="str">
        <f aca="false">IF(OR($B1665="",H1665="",I1665=""),"",IFERROR(IF(OR(INDEX(Matches!$I$2:$I$201,MATCH($A1665&amp;"-3",Matches!$J$2:$J$201,0))="Void",INDEX(Matches!$G$2:$G$201,MATCH($A1665&amp;"-3",Matches!$J$2:$J$201,0))="",INDEX(Matches!$H$2:$H$201,MATCH($A1665&amp;"-3",Matches!$J$2:$J$201,0))=""),"",IF(AND($C1665&lt;&gt;"",INDEX(Matches!$F$2:$F$201,MATCH($A1665&amp;"-3",Matches!$J$2:$J$201,0))&lt;&gt;"",$C1665&gt;=INDEX(Matches!$F$2:$F$201,MATCH($A1665&amp;"-3",Matches!$J$2:$J$201,0))),"",IF(AND(H1665=INDEX(Matches!$G$2:$G$201,MATCH($A1665&amp;"-3",Matches!$J$2:$J$201,0)),I1665=INDEX(Matches!$H$2:$H$201,MATCH($A1665&amp;"-3",Matches!$J$2:$J$201,0))),5,IF(SIGN(H1665-I1665)&lt;&gt;SIGN(INDEX(Matches!$G$2:$G$201,MATCH($A1665&amp;"-3",Matches!$J$2:$J$201,0))-INDEX(Matches!$H$2:$H$201,MATCH($A1665&amp;"-3",Matches!$J$2:$J$201,0))),0,IF(H1665-I1665=INDEX(Matches!$G$2:$G$201,MATCH($A1665&amp;"-3",Matches!$J$2:$J$201,0))-INDEX(Matches!$H$2:$H$201,MATCH($A1665&amp;"-3",Matches!$J$2:$J$201,0)),3,2))))),""))</f>
        <v/>
      </c>
      <c r="AA1665" s="12" t="str">
        <f aca="false">IF(OR($B1665="",J1665="",K1665=""),"",IFERROR(IF(OR(INDEX(Matches!$I$2:$I$201,MATCH($A1665&amp;"-4",Matches!$J$2:$J$201,0))="Void",INDEX(Matches!$G$2:$G$201,MATCH($A1665&amp;"-4",Matches!$J$2:$J$201,0))="",INDEX(Matches!$H$2:$H$201,MATCH($A1665&amp;"-4",Matches!$J$2:$J$201,0))=""),"",IF(AND($C1665&lt;&gt;"",INDEX(Matches!$F$2:$F$201,MATCH($A1665&amp;"-4",Matches!$J$2:$J$201,0))&lt;&gt;"",$C1665&gt;=INDEX(Matches!$F$2:$F$201,MATCH($A1665&amp;"-4",Matches!$J$2:$J$201,0))),"",IF(AND(J1665=INDEX(Matches!$G$2:$G$201,MATCH($A1665&amp;"-4",Matches!$J$2:$J$201,0)),K1665=INDEX(Matches!$H$2:$H$201,MATCH($A1665&amp;"-4",Matches!$J$2:$J$201,0))),5,IF(SIGN(J1665-K1665)&lt;&gt;SIGN(INDEX(Matches!$G$2:$G$201,MATCH($A1665&amp;"-4",Matches!$J$2:$J$201,0))-INDEX(Matches!$H$2:$H$201,MATCH($A1665&amp;"-4",Matches!$J$2:$J$201,0))),0,IF(J1665-K1665=INDEX(Matches!$G$2:$G$201,MATCH($A1665&amp;"-4",Matches!$J$2:$J$201,0))-INDEX(Matches!$H$2:$H$201,MATCH($A1665&amp;"-4",Matches!$J$2:$J$201,0)),3,2))))),""))</f>
        <v/>
      </c>
      <c r="AB1665" s="12" t="str">
        <f aca="false">IF(OR($B1665="",L1665="",M1665=""),"",IFERROR(IF(OR(INDEX(Matches!$I$2:$I$201,MATCH($A1665&amp;"-5",Matches!$J$2:$J$201,0))="Void",INDEX(Matches!$G$2:$G$201,MATCH($A1665&amp;"-5",Matches!$J$2:$J$201,0))="",INDEX(Matches!$H$2:$H$201,MATCH($A1665&amp;"-5",Matches!$J$2:$J$201,0))=""),"",IF(AND($C1665&lt;&gt;"",INDEX(Matches!$F$2:$F$201,MATCH($A1665&amp;"-5",Matches!$J$2:$J$201,0))&lt;&gt;"",$C1665&gt;=INDEX(Matches!$F$2:$F$201,MATCH($A1665&amp;"-5",Matches!$J$2:$J$201,0))),"",IF(AND(L1665=INDEX(Matches!$G$2:$G$201,MATCH($A1665&amp;"-5",Matches!$J$2:$J$201,0)),M1665=INDEX(Matches!$H$2:$H$201,MATCH($A1665&amp;"-5",Matches!$J$2:$J$201,0))),5,IF(SIGN(L1665-M1665)&lt;&gt;SIGN(INDEX(Matches!$G$2:$G$201,MATCH($A1665&amp;"-5",Matches!$J$2:$J$201,0))-INDEX(Matches!$H$2:$H$201,MATCH($A1665&amp;"-5",Matches!$J$2:$J$201,0))),0,IF(L1665-M1665=INDEX(Matches!$G$2:$G$201,MATCH($A1665&amp;"-5",Matches!$J$2:$J$201,0))-INDEX(Matches!$H$2:$H$201,MATCH($A1665&amp;"-5",Matches!$J$2:$J$201,0)),3,2))))),""))</f>
        <v/>
      </c>
      <c r="AC1665" s="12" t="str">
        <f aca="false">IF(OR($B1665="",N1665="",O1665=""),"",IFERROR(IF(OR(INDEX(Matches!$I$2:$I$201,MATCH($A1665&amp;"-6",Matches!$J$2:$J$201,0))="Void",INDEX(Matches!$G$2:$G$201,MATCH($A1665&amp;"-6",Matches!$J$2:$J$201,0))="",INDEX(Matches!$H$2:$H$201,MATCH($A1665&amp;"-6",Matches!$J$2:$J$201,0))=""),"",IF(AND($C1665&lt;&gt;"",INDEX(Matches!$F$2:$F$201,MATCH($A1665&amp;"-6",Matches!$J$2:$J$201,0))&lt;&gt;"",$C1665&gt;=INDEX(Matches!$F$2:$F$201,MATCH($A1665&amp;"-6",Matches!$J$2:$J$201,0))),"",IF(AND(N1665=INDEX(Matches!$G$2:$G$201,MATCH($A1665&amp;"-6",Matches!$J$2:$J$201,0)),O1665=INDEX(Matches!$H$2:$H$201,MATCH($A1665&amp;"-6",Matches!$J$2:$J$201,0))),5,IF(SIGN(N1665-O1665)&lt;&gt;SIGN(INDEX(Matches!$G$2:$G$201,MATCH($A1665&amp;"-6",Matches!$J$2:$J$201,0))-INDEX(Matches!$H$2:$H$201,MATCH($A1665&amp;"-6",Matches!$J$2:$J$201,0))),0,IF(N1665-O1665=INDEX(Matches!$G$2:$G$201,MATCH($A1665&amp;"-6",Matches!$J$2:$J$201,0))-INDEX(Matches!$H$2:$H$201,MATCH($A1665&amp;"-6",Matches!$J$2:$J$201,0)),3,2))))),""))</f>
        <v/>
      </c>
      <c r="AD1665" s="12" t="str">
        <f aca="false">IF(OR($B1665="",P1665="",Q1665=""),"",IFERROR(IF(OR(INDEX(Matches!$I$2:$I$201,MATCH($A1665&amp;"-7",Matches!$J$2:$J$201,0))="Void",INDEX(Matches!$G$2:$G$201,MATCH($A1665&amp;"-7",Matches!$J$2:$J$201,0))="",INDEX(Matches!$H$2:$H$201,MATCH($A1665&amp;"-7",Matches!$J$2:$J$201,0))=""),"",IF(AND($C1665&lt;&gt;"",INDEX(Matches!$F$2:$F$201,MATCH($A1665&amp;"-7",Matches!$J$2:$J$201,0))&lt;&gt;"",$C1665&gt;=INDEX(Matches!$F$2:$F$201,MATCH($A1665&amp;"-7",Matches!$J$2:$J$201,0))),"",IF(AND(P1665=INDEX(Matches!$G$2:$G$201,MATCH($A1665&amp;"-7",Matches!$J$2:$J$201,0)),Q1665=INDEX(Matches!$H$2:$H$201,MATCH($A1665&amp;"-7",Matches!$J$2:$J$201,0))),5,IF(SIGN(P1665-Q1665)&lt;&gt;SIGN(INDEX(Matches!$G$2:$G$201,MATCH($A1665&amp;"-7",Matches!$J$2:$J$201,0))-INDEX(Matches!$H$2:$H$201,MATCH($A1665&amp;"-7",Matches!$J$2:$J$201,0))),0,IF(P1665-Q1665=INDEX(Matches!$G$2:$G$201,MATCH($A1665&amp;"-7",Matches!$J$2:$J$201,0))-INDEX(Matches!$H$2:$H$201,MATCH($A1665&amp;"-7",Matches!$J$2:$J$201,0)),3,2))))),""))</f>
        <v/>
      </c>
      <c r="AE1665" s="12" t="str">
        <f aca="false">IF(OR($B1665="",R1665="",S1665=""),"",IFERROR(IF(OR(INDEX(Matches!$I$2:$I$201,MATCH($A1665&amp;"-8",Matches!$J$2:$J$201,0))="Void",INDEX(Matches!$G$2:$G$201,MATCH($A1665&amp;"-8",Matches!$J$2:$J$201,0))="",INDEX(Matches!$H$2:$H$201,MATCH($A1665&amp;"-8",Matches!$J$2:$J$201,0))=""),"",IF(AND($C1665&lt;&gt;"",INDEX(Matches!$F$2:$F$201,MATCH($A1665&amp;"-8",Matches!$J$2:$J$201,0))&lt;&gt;"",$C1665&gt;=INDEX(Matches!$F$2:$F$201,MATCH($A1665&amp;"-8",Matches!$J$2:$J$201,0))),"",IF(AND(R1665=INDEX(Matches!$G$2:$G$201,MATCH($A1665&amp;"-8",Matches!$J$2:$J$201,0)),S1665=INDEX(Matches!$H$2:$H$201,MATCH($A1665&amp;"-8",Matches!$J$2:$J$201,0))),5,IF(SIGN(R1665-S1665)&lt;&gt;SIGN(INDEX(Matches!$G$2:$G$201,MATCH($A1665&amp;"-8",Matches!$J$2:$J$201,0))-INDEX(Matches!$H$2:$H$201,MATCH($A1665&amp;"-8",Matches!$J$2:$J$201,0))),0,IF(R1665-S1665=INDEX(Matches!$G$2:$G$201,MATCH($A1665&amp;"-8",Matches!$J$2:$J$201,0))-INDEX(Matches!$H$2:$H$201,MATCH($A1665&amp;"-8",Matches!$J$2:$J$201,0)),3,2))))),""))</f>
        <v/>
      </c>
      <c r="AF1665" s="12" t="str">
        <f aca="false">IF(OR($B1665="",T1665="",U1665=""),"",IFERROR(IF(OR(INDEX(Matches!$I$2:$I$201,MATCH($A1665&amp;"-9",Matches!$J$2:$J$201,0))="Void",INDEX(Matches!$G$2:$G$201,MATCH($A1665&amp;"-9",Matches!$J$2:$J$201,0))="",INDEX(Matches!$H$2:$H$201,MATCH($A1665&amp;"-9",Matches!$J$2:$J$201,0))=""),"",IF(AND($C1665&lt;&gt;"",INDEX(Matches!$F$2:$F$201,MATCH($A1665&amp;"-9",Matches!$J$2:$J$201,0))&lt;&gt;"",$C1665&gt;=INDEX(Matches!$F$2:$F$201,MATCH($A1665&amp;"-9",Matches!$J$2:$J$201,0))),"",IF(AND(T1665=INDEX(Matches!$G$2:$G$201,MATCH($A1665&amp;"-9",Matches!$J$2:$J$201,0)),U1665=INDEX(Matches!$H$2:$H$201,MATCH($A1665&amp;"-9",Matches!$J$2:$J$201,0))),5,IF(SIGN(T1665-U1665)&lt;&gt;SIGN(INDEX(Matches!$G$2:$G$201,MATCH($A1665&amp;"-9",Matches!$J$2:$J$201,0))-INDEX(Matches!$H$2:$H$201,MATCH($A1665&amp;"-9",Matches!$J$2:$J$201,0))),0,IF(T1665-U1665=INDEX(Matches!$G$2:$G$201,MATCH($A1665&amp;"-9",Matches!$J$2:$J$201,0))-INDEX(Matches!$H$2:$H$201,MATCH($A1665&amp;"-9",Matches!$J$2:$J$201,0)),3,2))))),""))</f>
        <v/>
      </c>
      <c r="AG1665" s="12" t="str">
        <f aca="false">IF(OR($B1665="",V1665="",W1665=""),"",IFERROR(IF(OR(INDEX(Matches!$I$2:$I$201,MATCH($A1665&amp;"-10",Matches!$J$2:$J$201,0))="Void",INDEX(Matches!$G$2:$G$201,MATCH($A1665&amp;"-10",Matches!$J$2:$J$201,0))="",INDEX(Matches!$H$2:$H$201,MATCH($A1665&amp;"-10",Matches!$J$2:$J$201,0))=""),"",IF(AND($C1665&lt;&gt;"",INDEX(Matches!$F$2:$F$201,MATCH($A1665&amp;"-10",Matches!$J$2:$J$201,0))&lt;&gt;"",$C1665&gt;=INDEX(Matches!$F$2:$F$201,MATCH($A1665&amp;"-10",Matches!$J$2:$J$201,0))),"",IF(AND(V1665=INDEX(Matches!$G$2:$G$201,MATCH($A1665&amp;"-10",Matches!$J$2:$J$201,0)),W1665=INDEX(Matches!$H$2:$H$201,MATCH($A1665&amp;"-10",Matches!$J$2:$J$201,0))),5,IF(SIGN(V1665-W1665)&lt;&gt;SIGN(INDEX(Matches!$G$2:$G$201,MATCH($A1665&amp;"-10",Matches!$J$2:$J$201,0))-INDEX(Matches!$H$2:$H$201,MATCH($A1665&amp;"-10",Matches!$J$2:$J$201,0))),0,IF(V1665-W1665=INDEX(Matches!$G$2:$G$201,MATCH($A1665&amp;"-10",Matches!$J$2:$J$201,0))-INDEX(Matches!$H$2:$H$201,MATCH($A1665&amp;"-10",Matches!$J$2:$J$201,0)),3,2))))),""))</f>
        <v/>
      </c>
      <c r="AH1665" s="13" t="str">
        <f aca="false">IF($B1665="","",SUM(X1665:AG1665))</f>
        <v/>
      </c>
      <c r="AI1665" s="12" t="str">
        <f aca="false">IF($B1665="","",COUNTIF(X1665:AG1665,5))</f>
        <v/>
      </c>
      <c r="AJ1665" s="12" t="str">
        <f aca="false">IF($B1665="","",COUNTIF(X1665:AG1665,"&gt;=2"))</f>
        <v/>
      </c>
      <c r="AK1665" s="12" t="str">
        <f aca="false">IF($B1665="","",COUNT(X1665:AG1665))</f>
        <v/>
      </c>
    </row>
    <row r="1666" customFormat="false" ht="15" hidden="false" customHeight="false" outlineLevel="0" collapsed="false">
      <c r="A1666" s="7"/>
      <c r="B1666" s="7"/>
      <c r="C1666" s="11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12" t="str">
        <f aca="false">IF(OR($B1666="",D1666="",E1666=""),"",IFERROR(IF(OR(INDEX(Matches!$I$2:$I$201,MATCH($A1666&amp;"-1",Matches!$J$2:$J$201,0))="Void",INDEX(Matches!$G$2:$G$201,MATCH($A1666&amp;"-1",Matches!$J$2:$J$201,0))="",INDEX(Matches!$H$2:$H$201,MATCH($A1666&amp;"-1",Matches!$J$2:$J$201,0))=""),"",IF(AND($C1666&lt;&gt;"",INDEX(Matches!$F$2:$F$201,MATCH($A1666&amp;"-1",Matches!$J$2:$J$201,0))&lt;&gt;"",$C1666&gt;=INDEX(Matches!$F$2:$F$201,MATCH($A1666&amp;"-1",Matches!$J$2:$J$201,0))),"",IF(AND(D1666=INDEX(Matches!$G$2:$G$201,MATCH($A1666&amp;"-1",Matches!$J$2:$J$201,0)),E1666=INDEX(Matches!$H$2:$H$201,MATCH($A1666&amp;"-1",Matches!$J$2:$J$201,0))),5,IF(SIGN(D1666-E1666)&lt;&gt;SIGN(INDEX(Matches!$G$2:$G$201,MATCH($A1666&amp;"-1",Matches!$J$2:$J$201,0))-INDEX(Matches!$H$2:$H$201,MATCH($A1666&amp;"-1",Matches!$J$2:$J$201,0))),0,IF(D1666-E1666=INDEX(Matches!$G$2:$G$201,MATCH($A1666&amp;"-1",Matches!$J$2:$J$201,0))-INDEX(Matches!$H$2:$H$201,MATCH($A1666&amp;"-1",Matches!$J$2:$J$201,0)),3,2))))),""))</f>
        <v/>
      </c>
      <c r="Y1666" s="12" t="str">
        <f aca="false">IF(OR($B1666="",F1666="",G1666=""),"",IFERROR(IF(OR(INDEX(Matches!$I$2:$I$201,MATCH($A1666&amp;"-2",Matches!$J$2:$J$201,0))="Void",INDEX(Matches!$G$2:$G$201,MATCH($A1666&amp;"-2",Matches!$J$2:$J$201,0))="",INDEX(Matches!$H$2:$H$201,MATCH($A1666&amp;"-2",Matches!$J$2:$J$201,0))=""),"",IF(AND($C1666&lt;&gt;"",INDEX(Matches!$F$2:$F$201,MATCH($A1666&amp;"-2",Matches!$J$2:$J$201,0))&lt;&gt;"",$C1666&gt;=INDEX(Matches!$F$2:$F$201,MATCH($A1666&amp;"-2",Matches!$J$2:$J$201,0))),"",IF(AND(F1666=INDEX(Matches!$G$2:$G$201,MATCH($A1666&amp;"-2",Matches!$J$2:$J$201,0)),G1666=INDEX(Matches!$H$2:$H$201,MATCH($A1666&amp;"-2",Matches!$J$2:$J$201,0))),5,IF(SIGN(F1666-G1666)&lt;&gt;SIGN(INDEX(Matches!$G$2:$G$201,MATCH($A1666&amp;"-2",Matches!$J$2:$J$201,0))-INDEX(Matches!$H$2:$H$201,MATCH($A1666&amp;"-2",Matches!$J$2:$J$201,0))),0,IF(F1666-G1666=INDEX(Matches!$G$2:$G$201,MATCH($A1666&amp;"-2",Matches!$J$2:$J$201,0))-INDEX(Matches!$H$2:$H$201,MATCH($A1666&amp;"-2",Matches!$J$2:$J$201,0)),3,2))))),""))</f>
        <v/>
      </c>
      <c r="Z1666" s="12" t="str">
        <f aca="false">IF(OR($B1666="",H1666="",I1666=""),"",IFERROR(IF(OR(INDEX(Matches!$I$2:$I$201,MATCH($A1666&amp;"-3",Matches!$J$2:$J$201,0))="Void",INDEX(Matches!$G$2:$G$201,MATCH($A1666&amp;"-3",Matches!$J$2:$J$201,0))="",INDEX(Matches!$H$2:$H$201,MATCH($A1666&amp;"-3",Matches!$J$2:$J$201,0))=""),"",IF(AND($C1666&lt;&gt;"",INDEX(Matches!$F$2:$F$201,MATCH($A1666&amp;"-3",Matches!$J$2:$J$201,0))&lt;&gt;"",$C1666&gt;=INDEX(Matches!$F$2:$F$201,MATCH($A1666&amp;"-3",Matches!$J$2:$J$201,0))),"",IF(AND(H1666=INDEX(Matches!$G$2:$G$201,MATCH($A1666&amp;"-3",Matches!$J$2:$J$201,0)),I1666=INDEX(Matches!$H$2:$H$201,MATCH($A1666&amp;"-3",Matches!$J$2:$J$201,0))),5,IF(SIGN(H1666-I1666)&lt;&gt;SIGN(INDEX(Matches!$G$2:$G$201,MATCH($A1666&amp;"-3",Matches!$J$2:$J$201,0))-INDEX(Matches!$H$2:$H$201,MATCH($A1666&amp;"-3",Matches!$J$2:$J$201,0))),0,IF(H1666-I1666=INDEX(Matches!$G$2:$G$201,MATCH($A1666&amp;"-3",Matches!$J$2:$J$201,0))-INDEX(Matches!$H$2:$H$201,MATCH($A1666&amp;"-3",Matches!$J$2:$J$201,0)),3,2))))),""))</f>
        <v/>
      </c>
      <c r="AA1666" s="12" t="str">
        <f aca="false">IF(OR($B1666="",J1666="",K1666=""),"",IFERROR(IF(OR(INDEX(Matches!$I$2:$I$201,MATCH($A1666&amp;"-4",Matches!$J$2:$J$201,0))="Void",INDEX(Matches!$G$2:$G$201,MATCH($A1666&amp;"-4",Matches!$J$2:$J$201,0))="",INDEX(Matches!$H$2:$H$201,MATCH($A1666&amp;"-4",Matches!$J$2:$J$201,0))=""),"",IF(AND($C1666&lt;&gt;"",INDEX(Matches!$F$2:$F$201,MATCH($A1666&amp;"-4",Matches!$J$2:$J$201,0))&lt;&gt;"",$C1666&gt;=INDEX(Matches!$F$2:$F$201,MATCH($A1666&amp;"-4",Matches!$J$2:$J$201,0))),"",IF(AND(J1666=INDEX(Matches!$G$2:$G$201,MATCH($A1666&amp;"-4",Matches!$J$2:$J$201,0)),K1666=INDEX(Matches!$H$2:$H$201,MATCH($A1666&amp;"-4",Matches!$J$2:$J$201,0))),5,IF(SIGN(J1666-K1666)&lt;&gt;SIGN(INDEX(Matches!$G$2:$G$201,MATCH($A1666&amp;"-4",Matches!$J$2:$J$201,0))-INDEX(Matches!$H$2:$H$201,MATCH($A1666&amp;"-4",Matches!$J$2:$J$201,0))),0,IF(J1666-K1666=INDEX(Matches!$G$2:$G$201,MATCH($A1666&amp;"-4",Matches!$J$2:$J$201,0))-INDEX(Matches!$H$2:$H$201,MATCH($A1666&amp;"-4",Matches!$J$2:$J$201,0)),3,2))))),""))</f>
        <v/>
      </c>
      <c r="AB1666" s="12" t="str">
        <f aca="false">IF(OR($B1666="",L1666="",M1666=""),"",IFERROR(IF(OR(INDEX(Matches!$I$2:$I$201,MATCH($A1666&amp;"-5",Matches!$J$2:$J$201,0))="Void",INDEX(Matches!$G$2:$G$201,MATCH($A1666&amp;"-5",Matches!$J$2:$J$201,0))="",INDEX(Matches!$H$2:$H$201,MATCH($A1666&amp;"-5",Matches!$J$2:$J$201,0))=""),"",IF(AND($C1666&lt;&gt;"",INDEX(Matches!$F$2:$F$201,MATCH($A1666&amp;"-5",Matches!$J$2:$J$201,0))&lt;&gt;"",$C1666&gt;=INDEX(Matches!$F$2:$F$201,MATCH($A1666&amp;"-5",Matches!$J$2:$J$201,0))),"",IF(AND(L1666=INDEX(Matches!$G$2:$G$201,MATCH($A1666&amp;"-5",Matches!$J$2:$J$201,0)),M1666=INDEX(Matches!$H$2:$H$201,MATCH($A1666&amp;"-5",Matches!$J$2:$J$201,0))),5,IF(SIGN(L1666-M1666)&lt;&gt;SIGN(INDEX(Matches!$G$2:$G$201,MATCH($A1666&amp;"-5",Matches!$J$2:$J$201,0))-INDEX(Matches!$H$2:$H$201,MATCH($A1666&amp;"-5",Matches!$J$2:$J$201,0))),0,IF(L1666-M1666=INDEX(Matches!$G$2:$G$201,MATCH($A1666&amp;"-5",Matches!$J$2:$J$201,0))-INDEX(Matches!$H$2:$H$201,MATCH($A1666&amp;"-5",Matches!$J$2:$J$201,0)),3,2))))),""))</f>
        <v/>
      </c>
      <c r="AC1666" s="12" t="str">
        <f aca="false">IF(OR($B1666="",N1666="",O1666=""),"",IFERROR(IF(OR(INDEX(Matches!$I$2:$I$201,MATCH($A1666&amp;"-6",Matches!$J$2:$J$201,0))="Void",INDEX(Matches!$G$2:$G$201,MATCH($A1666&amp;"-6",Matches!$J$2:$J$201,0))="",INDEX(Matches!$H$2:$H$201,MATCH($A1666&amp;"-6",Matches!$J$2:$J$201,0))=""),"",IF(AND($C1666&lt;&gt;"",INDEX(Matches!$F$2:$F$201,MATCH($A1666&amp;"-6",Matches!$J$2:$J$201,0))&lt;&gt;"",$C1666&gt;=INDEX(Matches!$F$2:$F$201,MATCH($A1666&amp;"-6",Matches!$J$2:$J$201,0))),"",IF(AND(N1666=INDEX(Matches!$G$2:$G$201,MATCH($A1666&amp;"-6",Matches!$J$2:$J$201,0)),O1666=INDEX(Matches!$H$2:$H$201,MATCH($A1666&amp;"-6",Matches!$J$2:$J$201,0))),5,IF(SIGN(N1666-O1666)&lt;&gt;SIGN(INDEX(Matches!$G$2:$G$201,MATCH($A1666&amp;"-6",Matches!$J$2:$J$201,0))-INDEX(Matches!$H$2:$H$201,MATCH($A1666&amp;"-6",Matches!$J$2:$J$201,0))),0,IF(N1666-O1666=INDEX(Matches!$G$2:$G$201,MATCH($A1666&amp;"-6",Matches!$J$2:$J$201,0))-INDEX(Matches!$H$2:$H$201,MATCH($A1666&amp;"-6",Matches!$J$2:$J$201,0)),3,2))))),""))</f>
        <v/>
      </c>
      <c r="AD1666" s="12" t="str">
        <f aca="false">IF(OR($B1666="",P1666="",Q1666=""),"",IFERROR(IF(OR(INDEX(Matches!$I$2:$I$201,MATCH($A1666&amp;"-7",Matches!$J$2:$J$201,0))="Void",INDEX(Matches!$G$2:$G$201,MATCH($A1666&amp;"-7",Matches!$J$2:$J$201,0))="",INDEX(Matches!$H$2:$H$201,MATCH($A1666&amp;"-7",Matches!$J$2:$J$201,0))=""),"",IF(AND($C1666&lt;&gt;"",INDEX(Matches!$F$2:$F$201,MATCH($A1666&amp;"-7",Matches!$J$2:$J$201,0))&lt;&gt;"",$C1666&gt;=INDEX(Matches!$F$2:$F$201,MATCH($A1666&amp;"-7",Matches!$J$2:$J$201,0))),"",IF(AND(P1666=INDEX(Matches!$G$2:$G$201,MATCH($A1666&amp;"-7",Matches!$J$2:$J$201,0)),Q1666=INDEX(Matches!$H$2:$H$201,MATCH($A1666&amp;"-7",Matches!$J$2:$J$201,0))),5,IF(SIGN(P1666-Q1666)&lt;&gt;SIGN(INDEX(Matches!$G$2:$G$201,MATCH($A1666&amp;"-7",Matches!$J$2:$J$201,0))-INDEX(Matches!$H$2:$H$201,MATCH($A1666&amp;"-7",Matches!$J$2:$J$201,0))),0,IF(P1666-Q1666=INDEX(Matches!$G$2:$G$201,MATCH($A1666&amp;"-7",Matches!$J$2:$J$201,0))-INDEX(Matches!$H$2:$H$201,MATCH($A1666&amp;"-7",Matches!$J$2:$J$201,0)),3,2))))),""))</f>
        <v/>
      </c>
      <c r="AE1666" s="12" t="str">
        <f aca="false">IF(OR($B1666="",R1666="",S1666=""),"",IFERROR(IF(OR(INDEX(Matches!$I$2:$I$201,MATCH($A1666&amp;"-8",Matches!$J$2:$J$201,0))="Void",INDEX(Matches!$G$2:$G$201,MATCH($A1666&amp;"-8",Matches!$J$2:$J$201,0))="",INDEX(Matches!$H$2:$H$201,MATCH($A1666&amp;"-8",Matches!$J$2:$J$201,0))=""),"",IF(AND($C1666&lt;&gt;"",INDEX(Matches!$F$2:$F$201,MATCH($A1666&amp;"-8",Matches!$J$2:$J$201,0))&lt;&gt;"",$C1666&gt;=INDEX(Matches!$F$2:$F$201,MATCH($A1666&amp;"-8",Matches!$J$2:$J$201,0))),"",IF(AND(R1666=INDEX(Matches!$G$2:$G$201,MATCH($A1666&amp;"-8",Matches!$J$2:$J$201,0)),S1666=INDEX(Matches!$H$2:$H$201,MATCH($A1666&amp;"-8",Matches!$J$2:$J$201,0))),5,IF(SIGN(R1666-S1666)&lt;&gt;SIGN(INDEX(Matches!$G$2:$G$201,MATCH($A1666&amp;"-8",Matches!$J$2:$J$201,0))-INDEX(Matches!$H$2:$H$201,MATCH($A1666&amp;"-8",Matches!$J$2:$J$201,0))),0,IF(R1666-S1666=INDEX(Matches!$G$2:$G$201,MATCH($A1666&amp;"-8",Matches!$J$2:$J$201,0))-INDEX(Matches!$H$2:$H$201,MATCH($A1666&amp;"-8",Matches!$J$2:$J$201,0)),3,2))))),""))</f>
        <v/>
      </c>
      <c r="AF1666" s="12" t="str">
        <f aca="false">IF(OR($B1666="",T1666="",U1666=""),"",IFERROR(IF(OR(INDEX(Matches!$I$2:$I$201,MATCH($A1666&amp;"-9",Matches!$J$2:$J$201,0))="Void",INDEX(Matches!$G$2:$G$201,MATCH($A1666&amp;"-9",Matches!$J$2:$J$201,0))="",INDEX(Matches!$H$2:$H$201,MATCH($A1666&amp;"-9",Matches!$J$2:$J$201,0))=""),"",IF(AND($C1666&lt;&gt;"",INDEX(Matches!$F$2:$F$201,MATCH($A1666&amp;"-9",Matches!$J$2:$J$201,0))&lt;&gt;"",$C1666&gt;=INDEX(Matches!$F$2:$F$201,MATCH($A1666&amp;"-9",Matches!$J$2:$J$201,0))),"",IF(AND(T1666=INDEX(Matches!$G$2:$G$201,MATCH($A1666&amp;"-9",Matches!$J$2:$J$201,0)),U1666=INDEX(Matches!$H$2:$H$201,MATCH($A1666&amp;"-9",Matches!$J$2:$J$201,0))),5,IF(SIGN(T1666-U1666)&lt;&gt;SIGN(INDEX(Matches!$G$2:$G$201,MATCH($A1666&amp;"-9",Matches!$J$2:$J$201,0))-INDEX(Matches!$H$2:$H$201,MATCH($A1666&amp;"-9",Matches!$J$2:$J$201,0))),0,IF(T1666-U1666=INDEX(Matches!$G$2:$G$201,MATCH($A1666&amp;"-9",Matches!$J$2:$J$201,0))-INDEX(Matches!$H$2:$H$201,MATCH($A1666&amp;"-9",Matches!$J$2:$J$201,0)),3,2))))),""))</f>
        <v/>
      </c>
      <c r="AG1666" s="12" t="str">
        <f aca="false">IF(OR($B1666="",V1666="",W1666=""),"",IFERROR(IF(OR(INDEX(Matches!$I$2:$I$201,MATCH($A1666&amp;"-10",Matches!$J$2:$J$201,0))="Void",INDEX(Matches!$G$2:$G$201,MATCH($A1666&amp;"-10",Matches!$J$2:$J$201,0))="",INDEX(Matches!$H$2:$H$201,MATCH($A1666&amp;"-10",Matches!$J$2:$J$201,0))=""),"",IF(AND($C1666&lt;&gt;"",INDEX(Matches!$F$2:$F$201,MATCH($A1666&amp;"-10",Matches!$J$2:$J$201,0))&lt;&gt;"",$C1666&gt;=INDEX(Matches!$F$2:$F$201,MATCH($A1666&amp;"-10",Matches!$J$2:$J$201,0))),"",IF(AND(V1666=INDEX(Matches!$G$2:$G$201,MATCH($A1666&amp;"-10",Matches!$J$2:$J$201,0)),W1666=INDEX(Matches!$H$2:$H$201,MATCH($A1666&amp;"-10",Matches!$J$2:$J$201,0))),5,IF(SIGN(V1666-W1666)&lt;&gt;SIGN(INDEX(Matches!$G$2:$G$201,MATCH($A1666&amp;"-10",Matches!$J$2:$J$201,0))-INDEX(Matches!$H$2:$H$201,MATCH($A1666&amp;"-10",Matches!$J$2:$J$201,0))),0,IF(V1666-W1666=INDEX(Matches!$G$2:$G$201,MATCH($A1666&amp;"-10",Matches!$J$2:$J$201,0))-INDEX(Matches!$H$2:$H$201,MATCH($A1666&amp;"-10",Matches!$J$2:$J$201,0)),3,2))))),""))</f>
        <v/>
      </c>
      <c r="AH1666" s="13" t="str">
        <f aca="false">IF($B1666="","",SUM(X1666:AG1666))</f>
        <v/>
      </c>
      <c r="AI1666" s="12" t="str">
        <f aca="false">IF($B1666="","",COUNTIF(X1666:AG1666,5))</f>
        <v/>
      </c>
      <c r="AJ1666" s="12" t="str">
        <f aca="false">IF($B1666="","",COUNTIF(X1666:AG1666,"&gt;=2"))</f>
        <v/>
      </c>
      <c r="AK1666" s="12" t="str">
        <f aca="false">IF($B1666="","",COUNT(X1666:AG1666))</f>
        <v/>
      </c>
    </row>
    <row r="1667" customFormat="false" ht="15" hidden="false" customHeight="false" outlineLevel="0" collapsed="false">
      <c r="A1667" s="7"/>
      <c r="B1667" s="7"/>
      <c r="C1667" s="11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12" t="str">
        <f aca="false">IF(OR($B1667="",D1667="",E1667=""),"",IFERROR(IF(OR(INDEX(Matches!$I$2:$I$201,MATCH($A1667&amp;"-1",Matches!$J$2:$J$201,0))="Void",INDEX(Matches!$G$2:$G$201,MATCH($A1667&amp;"-1",Matches!$J$2:$J$201,0))="",INDEX(Matches!$H$2:$H$201,MATCH($A1667&amp;"-1",Matches!$J$2:$J$201,0))=""),"",IF(AND($C1667&lt;&gt;"",INDEX(Matches!$F$2:$F$201,MATCH($A1667&amp;"-1",Matches!$J$2:$J$201,0))&lt;&gt;"",$C1667&gt;=INDEX(Matches!$F$2:$F$201,MATCH($A1667&amp;"-1",Matches!$J$2:$J$201,0))),"",IF(AND(D1667=INDEX(Matches!$G$2:$G$201,MATCH($A1667&amp;"-1",Matches!$J$2:$J$201,0)),E1667=INDEX(Matches!$H$2:$H$201,MATCH($A1667&amp;"-1",Matches!$J$2:$J$201,0))),5,IF(SIGN(D1667-E1667)&lt;&gt;SIGN(INDEX(Matches!$G$2:$G$201,MATCH($A1667&amp;"-1",Matches!$J$2:$J$201,0))-INDEX(Matches!$H$2:$H$201,MATCH($A1667&amp;"-1",Matches!$J$2:$J$201,0))),0,IF(D1667-E1667=INDEX(Matches!$G$2:$G$201,MATCH($A1667&amp;"-1",Matches!$J$2:$J$201,0))-INDEX(Matches!$H$2:$H$201,MATCH($A1667&amp;"-1",Matches!$J$2:$J$201,0)),3,2))))),""))</f>
        <v/>
      </c>
      <c r="Y1667" s="12" t="str">
        <f aca="false">IF(OR($B1667="",F1667="",G1667=""),"",IFERROR(IF(OR(INDEX(Matches!$I$2:$I$201,MATCH($A1667&amp;"-2",Matches!$J$2:$J$201,0))="Void",INDEX(Matches!$G$2:$G$201,MATCH($A1667&amp;"-2",Matches!$J$2:$J$201,0))="",INDEX(Matches!$H$2:$H$201,MATCH($A1667&amp;"-2",Matches!$J$2:$J$201,0))=""),"",IF(AND($C1667&lt;&gt;"",INDEX(Matches!$F$2:$F$201,MATCH($A1667&amp;"-2",Matches!$J$2:$J$201,0))&lt;&gt;"",$C1667&gt;=INDEX(Matches!$F$2:$F$201,MATCH($A1667&amp;"-2",Matches!$J$2:$J$201,0))),"",IF(AND(F1667=INDEX(Matches!$G$2:$G$201,MATCH($A1667&amp;"-2",Matches!$J$2:$J$201,0)),G1667=INDEX(Matches!$H$2:$H$201,MATCH($A1667&amp;"-2",Matches!$J$2:$J$201,0))),5,IF(SIGN(F1667-G1667)&lt;&gt;SIGN(INDEX(Matches!$G$2:$G$201,MATCH($A1667&amp;"-2",Matches!$J$2:$J$201,0))-INDEX(Matches!$H$2:$H$201,MATCH($A1667&amp;"-2",Matches!$J$2:$J$201,0))),0,IF(F1667-G1667=INDEX(Matches!$G$2:$G$201,MATCH($A1667&amp;"-2",Matches!$J$2:$J$201,0))-INDEX(Matches!$H$2:$H$201,MATCH($A1667&amp;"-2",Matches!$J$2:$J$201,0)),3,2))))),""))</f>
        <v/>
      </c>
      <c r="Z1667" s="12" t="str">
        <f aca="false">IF(OR($B1667="",H1667="",I1667=""),"",IFERROR(IF(OR(INDEX(Matches!$I$2:$I$201,MATCH($A1667&amp;"-3",Matches!$J$2:$J$201,0))="Void",INDEX(Matches!$G$2:$G$201,MATCH($A1667&amp;"-3",Matches!$J$2:$J$201,0))="",INDEX(Matches!$H$2:$H$201,MATCH($A1667&amp;"-3",Matches!$J$2:$J$201,0))=""),"",IF(AND($C1667&lt;&gt;"",INDEX(Matches!$F$2:$F$201,MATCH($A1667&amp;"-3",Matches!$J$2:$J$201,0))&lt;&gt;"",$C1667&gt;=INDEX(Matches!$F$2:$F$201,MATCH($A1667&amp;"-3",Matches!$J$2:$J$201,0))),"",IF(AND(H1667=INDEX(Matches!$G$2:$G$201,MATCH($A1667&amp;"-3",Matches!$J$2:$J$201,0)),I1667=INDEX(Matches!$H$2:$H$201,MATCH($A1667&amp;"-3",Matches!$J$2:$J$201,0))),5,IF(SIGN(H1667-I1667)&lt;&gt;SIGN(INDEX(Matches!$G$2:$G$201,MATCH($A1667&amp;"-3",Matches!$J$2:$J$201,0))-INDEX(Matches!$H$2:$H$201,MATCH($A1667&amp;"-3",Matches!$J$2:$J$201,0))),0,IF(H1667-I1667=INDEX(Matches!$G$2:$G$201,MATCH($A1667&amp;"-3",Matches!$J$2:$J$201,0))-INDEX(Matches!$H$2:$H$201,MATCH($A1667&amp;"-3",Matches!$J$2:$J$201,0)),3,2))))),""))</f>
        <v/>
      </c>
      <c r="AA1667" s="12" t="str">
        <f aca="false">IF(OR($B1667="",J1667="",K1667=""),"",IFERROR(IF(OR(INDEX(Matches!$I$2:$I$201,MATCH($A1667&amp;"-4",Matches!$J$2:$J$201,0))="Void",INDEX(Matches!$G$2:$G$201,MATCH($A1667&amp;"-4",Matches!$J$2:$J$201,0))="",INDEX(Matches!$H$2:$H$201,MATCH($A1667&amp;"-4",Matches!$J$2:$J$201,0))=""),"",IF(AND($C1667&lt;&gt;"",INDEX(Matches!$F$2:$F$201,MATCH($A1667&amp;"-4",Matches!$J$2:$J$201,0))&lt;&gt;"",$C1667&gt;=INDEX(Matches!$F$2:$F$201,MATCH($A1667&amp;"-4",Matches!$J$2:$J$201,0))),"",IF(AND(J1667=INDEX(Matches!$G$2:$G$201,MATCH($A1667&amp;"-4",Matches!$J$2:$J$201,0)),K1667=INDEX(Matches!$H$2:$H$201,MATCH($A1667&amp;"-4",Matches!$J$2:$J$201,0))),5,IF(SIGN(J1667-K1667)&lt;&gt;SIGN(INDEX(Matches!$G$2:$G$201,MATCH($A1667&amp;"-4",Matches!$J$2:$J$201,0))-INDEX(Matches!$H$2:$H$201,MATCH($A1667&amp;"-4",Matches!$J$2:$J$201,0))),0,IF(J1667-K1667=INDEX(Matches!$G$2:$G$201,MATCH($A1667&amp;"-4",Matches!$J$2:$J$201,0))-INDEX(Matches!$H$2:$H$201,MATCH($A1667&amp;"-4",Matches!$J$2:$J$201,0)),3,2))))),""))</f>
        <v/>
      </c>
      <c r="AB1667" s="12" t="str">
        <f aca="false">IF(OR($B1667="",L1667="",M1667=""),"",IFERROR(IF(OR(INDEX(Matches!$I$2:$I$201,MATCH($A1667&amp;"-5",Matches!$J$2:$J$201,0))="Void",INDEX(Matches!$G$2:$G$201,MATCH($A1667&amp;"-5",Matches!$J$2:$J$201,0))="",INDEX(Matches!$H$2:$H$201,MATCH($A1667&amp;"-5",Matches!$J$2:$J$201,0))=""),"",IF(AND($C1667&lt;&gt;"",INDEX(Matches!$F$2:$F$201,MATCH($A1667&amp;"-5",Matches!$J$2:$J$201,0))&lt;&gt;"",$C1667&gt;=INDEX(Matches!$F$2:$F$201,MATCH($A1667&amp;"-5",Matches!$J$2:$J$201,0))),"",IF(AND(L1667=INDEX(Matches!$G$2:$G$201,MATCH($A1667&amp;"-5",Matches!$J$2:$J$201,0)),M1667=INDEX(Matches!$H$2:$H$201,MATCH($A1667&amp;"-5",Matches!$J$2:$J$201,0))),5,IF(SIGN(L1667-M1667)&lt;&gt;SIGN(INDEX(Matches!$G$2:$G$201,MATCH($A1667&amp;"-5",Matches!$J$2:$J$201,0))-INDEX(Matches!$H$2:$H$201,MATCH($A1667&amp;"-5",Matches!$J$2:$J$201,0))),0,IF(L1667-M1667=INDEX(Matches!$G$2:$G$201,MATCH($A1667&amp;"-5",Matches!$J$2:$J$201,0))-INDEX(Matches!$H$2:$H$201,MATCH($A1667&amp;"-5",Matches!$J$2:$J$201,0)),3,2))))),""))</f>
        <v/>
      </c>
      <c r="AC1667" s="12" t="str">
        <f aca="false">IF(OR($B1667="",N1667="",O1667=""),"",IFERROR(IF(OR(INDEX(Matches!$I$2:$I$201,MATCH($A1667&amp;"-6",Matches!$J$2:$J$201,0))="Void",INDEX(Matches!$G$2:$G$201,MATCH($A1667&amp;"-6",Matches!$J$2:$J$201,0))="",INDEX(Matches!$H$2:$H$201,MATCH($A1667&amp;"-6",Matches!$J$2:$J$201,0))=""),"",IF(AND($C1667&lt;&gt;"",INDEX(Matches!$F$2:$F$201,MATCH($A1667&amp;"-6",Matches!$J$2:$J$201,0))&lt;&gt;"",$C1667&gt;=INDEX(Matches!$F$2:$F$201,MATCH($A1667&amp;"-6",Matches!$J$2:$J$201,0))),"",IF(AND(N1667=INDEX(Matches!$G$2:$G$201,MATCH($A1667&amp;"-6",Matches!$J$2:$J$201,0)),O1667=INDEX(Matches!$H$2:$H$201,MATCH($A1667&amp;"-6",Matches!$J$2:$J$201,0))),5,IF(SIGN(N1667-O1667)&lt;&gt;SIGN(INDEX(Matches!$G$2:$G$201,MATCH($A1667&amp;"-6",Matches!$J$2:$J$201,0))-INDEX(Matches!$H$2:$H$201,MATCH($A1667&amp;"-6",Matches!$J$2:$J$201,0))),0,IF(N1667-O1667=INDEX(Matches!$G$2:$G$201,MATCH($A1667&amp;"-6",Matches!$J$2:$J$201,0))-INDEX(Matches!$H$2:$H$201,MATCH($A1667&amp;"-6",Matches!$J$2:$J$201,0)),3,2))))),""))</f>
        <v/>
      </c>
      <c r="AD1667" s="12" t="str">
        <f aca="false">IF(OR($B1667="",P1667="",Q1667=""),"",IFERROR(IF(OR(INDEX(Matches!$I$2:$I$201,MATCH($A1667&amp;"-7",Matches!$J$2:$J$201,0))="Void",INDEX(Matches!$G$2:$G$201,MATCH($A1667&amp;"-7",Matches!$J$2:$J$201,0))="",INDEX(Matches!$H$2:$H$201,MATCH($A1667&amp;"-7",Matches!$J$2:$J$201,0))=""),"",IF(AND($C1667&lt;&gt;"",INDEX(Matches!$F$2:$F$201,MATCH($A1667&amp;"-7",Matches!$J$2:$J$201,0))&lt;&gt;"",$C1667&gt;=INDEX(Matches!$F$2:$F$201,MATCH($A1667&amp;"-7",Matches!$J$2:$J$201,0))),"",IF(AND(P1667=INDEX(Matches!$G$2:$G$201,MATCH($A1667&amp;"-7",Matches!$J$2:$J$201,0)),Q1667=INDEX(Matches!$H$2:$H$201,MATCH($A1667&amp;"-7",Matches!$J$2:$J$201,0))),5,IF(SIGN(P1667-Q1667)&lt;&gt;SIGN(INDEX(Matches!$G$2:$G$201,MATCH($A1667&amp;"-7",Matches!$J$2:$J$201,0))-INDEX(Matches!$H$2:$H$201,MATCH($A1667&amp;"-7",Matches!$J$2:$J$201,0))),0,IF(P1667-Q1667=INDEX(Matches!$G$2:$G$201,MATCH($A1667&amp;"-7",Matches!$J$2:$J$201,0))-INDEX(Matches!$H$2:$H$201,MATCH($A1667&amp;"-7",Matches!$J$2:$J$201,0)),3,2))))),""))</f>
        <v/>
      </c>
      <c r="AE1667" s="12" t="str">
        <f aca="false">IF(OR($B1667="",R1667="",S1667=""),"",IFERROR(IF(OR(INDEX(Matches!$I$2:$I$201,MATCH($A1667&amp;"-8",Matches!$J$2:$J$201,0))="Void",INDEX(Matches!$G$2:$G$201,MATCH($A1667&amp;"-8",Matches!$J$2:$J$201,0))="",INDEX(Matches!$H$2:$H$201,MATCH($A1667&amp;"-8",Matches!$J$2:$J$201,0))=""),"",IF(AND($C1667&lt;&gt;"",INDEX(Matches!$F$2:$F$201,MATCH($A1667&amp;"-8",Matches!$J$2:$J$201,0))&lt;&gt;"",$C1667&gt;=INDEX(Matches!$F$2:$F$201,MATCH($A1667&amp;"-8",Matches!$J$2:$J$201,0))),"",IF(AND(R1667=INDEX(Matches!$G$2:$G$201,MATCH($A1667&amp;"-8",Matches!$J$2:$J$201,0)),S1667=INDEX(Matches!$H$2:$H$201,MATCH($A1667&amp;"-8",Matches!$J$2:$J$201,0))),5,IF(SIGN(R1667-S1667)&lt;&gt;SIGN(INDEX(Matches!$G$2:$G$201,MATCH($A1667&amp;"-8",Matches!$J$2:$J$201,0))-INDEX(Matches!$H$2:$H$201,MATCH($A1667&amp;"-8",Matches!$J$2:$J$201,0))),0,IF(R1667-S1667=INDEX(Matches!$G$2:$G$201,MATCH($A1667&amp;"-8",Matches!$J$2:$J$201,0))-INDEX(Matches!$H$2:$H$201,MATCH($A1667&amp;"-8",Matches!$J$2:$J$201,0)),3,2))))),""))</f>
        <v/>
      </c>
      <c r="AF1667" s="12" t="str">
        <f aca="false">IF(OR($B1667="",T1667="",U1667=""),"",IFERROR(IF(OR(INDEX(Matches!$I$2:$I$201,MATCH($A1667&amp;"-9",Matches!$J$2:$J$201,0))="Void",INDEX(Matches!$G$2:$G$201,MATCH($A1667&amp;"-9",Matches!$J$2:$J$201,0))="",INDEX(Matches!$H$2:$H$201,MATCH($A1667&amp;"-9",Matches!$J$2:$J$201,0))=""),"",IF(AND($C1667&lt;&gt;"",INDEX(Matches!$F$2:$F$201,MATCH($A1667&amp;"-9",Matches!$J$2:$J$201,0))&lt;&gt;"",$C1667&gt;=INDEX(Matches!$F$2:$F$201,MATCH($A1667&amp;"-9",Matches!$J$2:$J$201,0))),"",IF(AND(T1667=INDEX(Matches!$G$2:$G$201,MATCH($A1667&amp;"-9",Matches!$J$2:$J$201,0)),U1667=INDEX(Matches!$H$2:$H$201,MATCH($A1667&amp;"-9",Matches!$J$2:$J$201,0))),5,IF(SIGN(T1667-U1667)&lt;&gt;SIGN(INDEX(Matches!$G$2:$G$201,MATCH($A1667&amp;"-9",Matches!$J$2:$J$201,0))-INDEX(Matches!$H$2:$H$201,MATCH($A1667&amp;"-9",Matches!$J$2:$J$201,0))),0,IF(T1667-U1667=INDEX(Matches!$G$2:$G$201,MATCH($A1667&amp;"-9",Matches!$J$2:$J$201,0))-INDEX(Matches!$H$2:$H$201,MATCH($A1667&amp;"-9",Matches!$J$2:$J$201,0)),3,2))))),""))</f>
        <v/>
      </c>
      <c r="AG1667" s="12" t="str">
        <f aca="false">IF(OR($B1667="",V1667="",W1667=""),"",IFERROR(IF(OR(INDEX(Matches!$I$2:$I$201,MATCH($A1667&amp;"-10",Matches!$J$2:$J$201,0))="Void",INDEX(Matches!$G$2:$G$201,MATCH($A1667&amp;"-10",Matches!$J$2:$J$201,0))="",INDEX(Matches!$H$2:$H$201,MATCH($A1667&amp;"-10",Matches!$J$2:$J$201,0))=""),"",IF(AND($C1667&lt;&gt;"",INDEX(Matches!$F$2:$F$201,MATCH($A1667&amp;"-10",Matches!$J$2:$J$201,0))&lt;&gt;"",$C1667&gt;=INDEX(Matches!$F$2:$F$201,MATCH($A1667&amp;"-10",Matches!$J$2:$J$201,0))),"",IF(AND(V1667=INDEX(Matches!$G$2:$G$201,MATCH($A1667&amp;"-10",Matches!$J$2:$J$201,0)),W1667=INDEX(Matches!$H$2:$H$201,MATCH($A1667&amp;"-10",Matches!$J$2:$J$201,0))),5,IF(SIGN(V1667-W1667)&lt;&gt;SIGN(INDEX(Matches!$G$2:$G$201,MATCH($A1667&amp;"-10",Matches!$J$2:$J$201,0))-INDEX(Matches!$H$2:$H$201,MATCH($A1667&amp;"-10",Matches!$J$2:$J$201,0))),0,IF(V1667-W1667=INDEX(Matches!$G$2:$G$201,MATCH($A1667&amp;"-10",Matches!$J$2:$J$201,0))-INDEX(Matches!$H$2:$H$201,MATCH($A1667&amp;"-10",Matches!$J$2:$J$201,0)),3,2))))),""))</f>
        <v/>
      </c>
      <c r="AH1667" s="13" t="str">
        <f aca="false">IF($B1667="","",SUM(X1667:AG1667))</f>
        <v/>
      </c>
      <c r="AI1667" s="12" t="str">
        <f aca="false">IF($B1667="","",COUNTIF(X1667:AG1667,5))</f>
        <v/>
      </c>
      <c r="AJ1667" s="12" t="str">
        <f aca="false">IF($B1667="","",COUNTIF(X1667:AG1667,"&gt;=2"))</f>
        <v/>
      </c>
      <c r="AK1667" s="12" t="str">
        <f aca="false">IF($B1667="","",COUNT(X1667:AG1667))</f>
        <v/>
      </c>
    </row>
    <row r="1668" customFormat="false" ht="15" hidden="false" customHeight="false" outlineLevel="0" collapsed="false">
      <c r="A1668" s="7"/>
      <c r="B1668" s="7"/>
      <c r="C1668" s="11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12" t="str">
        <f aca="false">IF(OR($B1668="",D1668="",E1668=""),"",IFERROR(IF(OR(INDEX(Matches!$I$2:$I$201,MATCH($A1668&amp;"-1",Matches!$J$2:$J$201,0))="Void",INDEX(Matches!$G$2:$G$201,MATCH($A1668&amp;"-1",Matches!$J$2:$J$201,0))="",INDEX(Matches!$H$2:$H$201,MATCH($A1668&amp;"-1",Matches!$J$2:$J$201,0))=""),"",IF(AND($C1668&lt;&gt;"",INDEX(Matches!$F$2:$F$201,MATCH($A1668&amp;"-1",Matches!$J$2:$J$201,0))&lt;&gt;"",$C1668&gt;=INDEX(Matches!$F$2:$F$201,MATCH($A1668&amp;"-1",Matches!$J$2:$J$201,0))),"",IF(AND(D1668=INDEX(Matches!$G$2:$G$201,MATCH($A1668&amp;"-1",Matches!$J$2:$J$201,0)),E1668=INDEX(Matches!$H$2:$H$201,MATCH($A1668&amp;"-1",Matches!$J$2:$J$201,0))),5,IF(SIGN(D1668-E1668)&lt;&gt;SIGN(INDEX(Matches!$G$2:$G$201,MATCH($A1668&amp;"-1",Matches!$J$2:$J$201,0))-INDEX(Matches!$H$2:$H$201,MATCH($A1668&amp;"-1",Matches!$J$2:$J$201,0))),0,IF(D1668-E1668=INDEX(Matches!$G$2:$G$201,MATCH($A1668&amp;"-1",Matches!$J$2:$J$201,0))-INDEX(Matches!$H$2:$H$201,MATCH($A1668&amp;"-1",Matches!$J$2:$J$201,0)),3,2))))),""))</f>
        <v/>
      </c>
      <c r="Y1668" s="12" t="str">
        <f aca="false">IF(OR($B1668="",F1668="",G1668=""),"",IFERROR(IF(OR(INDEX(Matches!$I$2:$I$201,MATCH($A1668&amp;"-2",Matches!$J$2:$J$201,0))="Void",INDEX(Matches!$G$2:$G$201,MATCH($A1668&amp;"-2",Matches!$J$2:$J$201,0))="",INDEX(Matches!$H$2:$H$201,MATCH($A1668&amp;"-2",Matches!$J$2:$J$201,0))=""),"",IF(AND($C1668&lt;&gt;"",INDEX(Matches!$F$2:$F$201,MATCH($A1668&amp;"-2",Matches!$J$2:$J$201,0))&lt;&gt;"",$C1668&gt;=INDEX(Matches!$F$2:$F$201,MATCH($A1668&amp;"-2",Matches!$J$2:$J$201,0))),"",IF(AND(F1668=INDEX(Matches!$G$2:$G$201,MATCH($A1668&amp;"-2",Matches!$J$2:$J$201,0)),G1668=INDEX(Matches!$H$2:$H$201,MATCH($A1668&amp;"-2",Matches!$J$2:$J$201,0))),5,IF(SIGN(F1668-G1668)&lt;&gt;SIGN(INDEX(Matches!$G$2:$G$201,MATCH($A1668&amp;"-2",Matches!$J$2:$J$201,0))-INDEX(Matches!$H$2:$H$201,MATCH($A1668&amp;"-2",Matches!$J$2:$J$201,0))),0,IF(F1668-G1668=INDEX(Matches!$G$2:$G$201,MATCH($A1668&amp;"-2",Matches!$J$2:$J$201,0))-INDEX(Matches!$H$2:$H$201,MATCH($A1668&amp;"-2",Matches!$J$2:$J$201,0)),3,2))))),""))</f>
        <v/>
      </c>
      <c r="Z1668" s="12" t="str">
        <f aca="false">IF(OR($B1668="",H1668="",I1668=""),"",IFERROR(IF(OR(INDEX(Matches!$I$2:$I$201,MATCH($A1668&amp;"-3",Matches!$J$2:$J$201,0))="Void",INDEX(Matches!$G$2:$G$201,MATCH($A1668&amp;"-3",Matches!$J$2:$J$201,0))="",INDEX(Matches!$H$2:$H$201,MATCH($A1668&amp;"-3",Matches!$J$2:$J$201,0))=""),"",IF(AND($C1668&lt;&gt;"",INDEX(Matches!$F$2:$F$201,MATCH($A1668&amp;"-3",Matches!$J$2:$J$201,0))&lt;&gt;"",$C1668&gt;=INDEX(Matches!$F$2:$F$201,MATCH($A1668&amp;"-3",Matches!$J$2:$J$201,0))),"",IF(AND(H1668=INDEX(Matches!$G$2:$G$201,MATCH($A1668&amp;"-3",Matches!$J$2:$J$201,0)),I1668=INDEX(Matches!$H$2:$H$201,MATCH($A1668&amp;"-3",Matches!$J$2:$J$201,0))),5,IF(SIGN(H1668-I1668)&lt;&gt;SIGN(INDEX(Matches!$G$2:$G$201,MATCH($A1668&amp;"-3",Matches!$J$2:$J$201,0))-INDEX(Matches!$H$2:$H$201,MATCH($A1668&amp;"-3",Matches!$J$2:$J$201,0))),0,IF(H1668-I1668=INDEX(Matches!$G$2:$G$201,MATCH($A1668&amp;"-3",Matches!$J$2:$J$201,0))-INDEX(Matches!$H$2:$H$201,MATCH($A1668&amp;"-3",Matches!$J$2:$J$201,0)),3,2))))),""))</f>
        <v/>
      </c>
      <c r="AA1668" s="12" t="str">
        <f aca="false">IF(OR($B1668="",J1668="",K1668=""),"",IFERROR(IF(OR(INDEX(Matches!$I$2:$I$201,MATCH($A1668&amp;"-4",Matches!$J$2:$J$201,0))="Void",INDEX(Matches!$G$2:$G$201,MATCH($A1668&amp;"-4",Matches!$J$2:$J$201,0))="",INDEX(Matches!$H$2:$H$201,MATCH($A1668&amp;"-4",Matches!$J$2:$J$201,0))=""),"",IF(AND($C1668&lt;&gt;"",INDEX(Matches!$F$2:$F$201,MATCH($A1668&amp;"-4",Matches!$J$2:$J$201,0))&lt;&gt;"",$C1668&gt;=INDEX(Matches!$F$2:$F$201,MATCH($A1668&amp;"-4",Matches!$J$2:$J$201,0))),"",IF(AND(J1668=INDEX(Matches!$G$2:$G$201,MATCH($A1668&amp;"-4",Matches!$J$2:$J$201,0)),K1668=INDEX(Matches!$H$2:$H$201,MATCH($A1668&amp;"-4",Matches!$J$2:$J$201,0))),5,IF(SIGN(J1668-K1668)&lt;&gt;SIGN(INDEX(Matches!$G$2:$G$201,MATCH($A1668&amp;"-4",Matches!$J$2:$J$201,0))-INDEX(Matches!$H$2:$H$201,MATCH($A1668&amp;"-4",Matches!$J$2:$J$201,0))),0,IF(J1668-K1668=INDEX(Matches!$G$2:$G$201,MATCH($A1668&amp;"-4",Matches!$J$2:$J$201,0))-INDEX(Matches!$H$2:$H$201,MATCH($A1668&amp;"-4",Matches!$J$2:$J$201,0)),3,2))))),""))</f>
        <v/>
      </c>
      <c r="AB1668" s="12" t="str">
        <f aca="false">IF(OR($B1668="",L1668="",M1668=""),"",IFERROR(IF(OR(INDEX(Matches!$I$2:$I$201,MATCH($A1668&amp;"-5",Matches!$J$2:$J$201,0))="Void",INDEX(Matches!$G$2:$G$201,MATCH($A1668&amp;"-5",Matches!$J$2:$J$201,0))="",INDEX(Matches!$H$2:$H$201,MATCH($A1668&amp;"-5",Matches!$J$2:$J$201,0))=""),"",IF(AND($C1668&lt;&gt;"",INDEX(Matches!$F$2:$F$201,MATCH($A1668&amp;"-5",Matches!$J$2:$J$201,0))&lt;&gt;"",$C1668&gt;=INDEX(Matches!$F$2:$F$201,MATCH($A1668&amp;"-5",Matches!$J$2:$J$201,0))),"",IF(AND(L1668=INDEX(Matches!$G$2:$G$201,MATCH($A1668&amp;"-5",Matches!$J$2:$J$201,0)),M1668=INDEX(Matches!$H$2:$H$201,MATCH($A1668&amp;"-5",Matches!$J$2:$J$201,0))),5,IF(SIGN(L1668-M1668)&lt;&gt;SIGN(INDEX(Matches!$G$2:$G$201,MATCH($A1668&amp;"-5",Matches!$J$2:$J$201,0))-INDEX(Matches!$H$2:$H$201,MATCH($A1668&amp;"-5",Matches!$J$2:$J$201,0))),0,IF(L1668-M1668=INDEX(Matches!$G$2:$G$201,MATCH($A1668&amp;"-5",Matches!$J$2:$J$201,0))-INDEX(Matches!$H$2:$H$201,MATCH($A1668&amp;"-5",Matches!$J$2:$J$201,0)),3,2))))),""))</f>
        <v/>
      </c>
      <c r="AC1668" s="12" t="str">
        <f aca="false">IF(OR($B1668="",N1668="",O1668=""),"",IFERROR(IF(OR(INDEX(Matches!$I$2:$I$201,MATCH($A1668&amp;"-6",Matches!$J$2:$J$201,0))="Void",INDEX(Matches!$G$2:$G$201,MATCH($A1668&amp;"-6",Matches!$J$2:$J$201,0))="",INDEX(Matches!$H$2:$H$201,MATCH($A1668&amp;"-6",Matches!$J$2:$J$201,0))=""),"",IF(AND($C1668&lt;&gt;"",INDEX(Matches!$F$2:$F$201,MATCH($A1668&amp;"-6",Matches!$J$2:$J$201,0))&lt;&gt;"",$C1668&gt;=INDEX(Matches!$F$2:$F$201,MATCH($A1668&amp;"-6",Matches!$J$2:$J$201,0))),"",IF(AND(N1668=INDEX(Matches!$G$2:$G$201,MATCH($A1668&amp;"-6",Matches!$J$2:$J$201,0)),O1668=INDEX(Matches!$H$2:$H$201,MATCH($A1668&amp;"-6",Matches!$J$2:$J$201,0))),5,IF(SIGN(N1668-O1668)&lt;&gt;SIGN(INDEX(Matches!$G$2:$G$201,MATCH($A1668&amp;"-6",Matches!$J$2:$J$201,0))-INDEX(Matches!$H$2:$H$201,MATCH($A1668&amp;"-6",Matches!$J$2:$J$201,0))),0,IF(N1668-O1668=INDEX(Matches!$G$2:$G$201,MATCH($A1668&amp;"-6",Matches!$J$2:$J$201,0))-INDEX(Matches!$H$2:$H$201,MATCH($A1668&amp;"-6",Matches!$J$2:$J$201,0)),3,2))))),""))</f>
        <v/>
      </c>
      <c r="AD1668" s="12" t="str">
        <f aca="false">IF(OR($B1668="",P1668="",Q1668=""),"",IFERROR(IF(OR(INDEX(Matches!$I$2:$I$201,MATCH($A1668&amp;"-7",Matches!$J$2:$J$201,0))="Void",INDEX(Matches!$G$2:$G$201,MATCH($A1668&amp;"-7",Matches!$J$2:$J$201,0))="",INDEX(Matches!$H$2:$H$201,MATCH($A1668&amp;"-7",Matches!$J$2:$J$201,0))=""),"",IF(AND($C1668&lt;&gt;"",INDEX(Matches!$F$2:$F$201,MATCH($A1668&amp;"-7",Matches!$J$2:$J$201,0))&lt;&gt;"",$C1668&gt;=INDEX(Matches!$F$2:$F$201,MATCH($A1668&amp;"-7",Matches!$J$2:$J$201,0))),"",IF(AND(P1668=INDEX(Matches!$G$2:$G$201,MATCH($A1668&amp;"-7",Matches!$J$2:$J$201,0)),Q1668=INDEX(Matches!$H$2:$H$201,MATCH($A1668&amp;"-7",Matches!$J$2:$J$201,0))),5,IF(SIGN(P1668-Q1668)&lt;&gt;SIGN(INDEX(Matches!$G$2:$G$201,MATCH($A1668&amp;"-7",Matches!$J$2:$J$201,0))-INDEX(Matches!$H$2:$H$201,MATCH($A1668&amp;"-7",Matches!$J$2:$J$201,0))),0,IF(P1668-Q1668=INDEX(Matches!$G$2:$G$201,MATCH($A1668&amp;"-7",Matches!$J$2:$J$201,0))-INDEX(Matches!$H$2:$H$201,MATCH($A1668&amp;"-7",Matches!$J$2:$J$201,0)),3,2))))),""))</f>
        <v/>
      </c>
      <c r="AE1668" s="12" t="str">
        <f aca="false">IF(OR($B1668="",R1668="",S1668=""),"",IFERROR(IF(OR(INDEX(Matches!$I$2:$I$201,MATCH($A1668&amp;"-8",Matches!$J$2:$J$201,0))="Void",INDEX(Matches!$G$2:$G$201,MATCH($A1668&amp;"-8",Matches!$J$2:$J$201,0))="",INDEX(Matches!$H$2:$H$201,MATCH($A1668&amp;"-8",Matches!$J$2:$J$201,0))=""),"",IF(AND($C1668&lt;&gt;"",INDEX(Matches!$F$2:$F$201,MATCH($A1668&amp;"-8",Matches!$J$2:$J$201,0))&lt;&gt;"",$C1668&gt;=INDEX(Matches!$F$2:$F$201,MATCH($A1668&amp;"-8",Matches!$J$2:$J$201,0))),"",IF(AND(R1668=INDEX(Matches!$G$2:$G$201,MATCH($A1668&amp;"-8",Matches!$J$2:$J$201,0)),S1668=INDEX(Matches!$H$2:$H$201,MATCH($A1668&amp;"-8",Matches!$J$2:$J$201,0))),5,IF(SIGN(R1668-S1668)&lt;&gt;SIGN(INDEX(Matches!$G$2:$G$201,MATCH($A1668&amp;"-8",Matches!$J$2:$J$201,0))-INDEX(Matches!$H$2:$H$201,MATCH($A1668&amp;"-8",Matches!$J$2:$J$201,0))),0,IF(R1668-S1668=INDEX(Matches!$G$2:$G$201,MATCH($A1668&amp;"-8",Matches!$J$2:$J$201,0))-INDEX(Matches!$H$2:$H$201,MATCH($A1668&amp;"-8",Matches!$J$2:$J$201,0)),3,2))))),""))</f>
        <v/>
      </c>
      <c r="AF1668" s="12" t="str">
        <f aca="false">IF(OR($B1668="",T1668="",U1668=""),"",IFERROR(IF(OR(INDEX(Matches!$I$2:$I$201,MATCH($A1668&amp;"-9",Matches!$J$2:$J$201,0))="Void",INDEX(Matches!$G$2:$G$201,MATCH($A1668&amp;"-9",Matches!$J$2:$J$201,0))="",INDEX(Matches!$H$2:$H$201,MATCH($A1668&amp;"-9",Matches!$J$2:$J$201,0))=""),"",IF(AND($C1668&lt;&gt;"",INDEX(Matches!$F$2:$F$201,MATCH($A1668&amp;"-9",Matches!$J$2:$J$201,0))&lt;&gt;"",$C1668&gt;=INDEX(Matches!$F$2:$F$201,MATCH($A1668&amp;"-9",Matches!$J$2:$J$201,0))),"",IF(AND(T1668=INDEX(Matches!$G$2:$G$201,MATCH($A1668&amp;"-9",Matches!$J$2:$J$201,0)),U1668=INDEX(Matches!$H$2:$H$201,MATCH($A1668&amp;"-9",Matches!$J$2:$J$201,0))),5,IF(SIGN(T1668-U1668)&lt;&gt;SIGN(INDEX(Matches!$G$2:$G$201,MATCH($A1668&amp;"-9",Matches!$J$2:$J$201,0))-INDEX(Matches!$H$2:$H$201,MATCH($A1668&amp;"-9",Matches!$J$2:$J$201,0))),0,IF(T1668-U1668=INDEX(Matches!$G$2:$G$201,MATCH($A1668&amp;"-9",Matches!$J$2:$J$201,0))-INDEX(Matches!$H$2:$H$201,MATCH($A1668&amp;"-9",Matches!$J$2:$J$201,0)),3,2))))),""))</f>
        <v/>
      </c>
      <c r="AG1668" s="12" t="str">
        <f aca="false">IF(OR($B1668="",V1668="",W1668=""),"",IFERROR(IF(OR(INDEX(Matches!$I$2:$I$201,MATCH($A1668&amp;"-10",Matches!$J$2:$J$201,0))="Void",INDEX(Matches!$G$2:$G$201,MATCH($A1668&amp;"-10",Matches!$J$2:$J$201,0))="",INDEX(Matches!$H$2:$H$201,MATCH($A1668&amp;"-10",Matches!$J$2:$J$201,0))=""),"",IF(AND($C1668&lt;&gt;"",INDEX(Matches!$F$2:$F$201,MATCH($A1668&amp;"-10",Matches!$J$2:$J$201,0))&lt;&gt;"",$C1668&gt;=INDEX(Matches!$F$2:$F$201,MATCH($A1668&amp;"-10",Matches!$J$2:$J$201,0))),"",IF(AND(V1668=INDEX(Matches!$G$2:$G$201,MATCH($A1668&amp;"-10",Matches!$J$2:$J$201,0)),W1668=INDEX(Matches!$H$2:$H$201,MATCH($A1668&amp;"-10",Matches!$J$2:$J$201,0))),5,IF(SIGN(V1668-W1668)&lt;&gt;SIGN(INDEX(Matches!$G$2:$G$201,MATCH($A1668&amp;"-10",Matches!$J$2:$J$201,0))-INDEX(Matches!$H$2:$H$201,MATCH($A1668&amp;"-10",Matches!$J$2:$J$201,0))),0,IF(V1668-W1668=INDEX(Matches!$G$2:$G$201,MATCH($A1668&amp;"-10",Matches!$J$2:$J$201,0))-INDEX(Matches!$H$2:$H$201,MATCH($A1668&amp;"-10",Matches!$J$2:$J$201,0)),3,2))))),""))</f>
        <v/>
      </c>
      <c r="AH1668" s="13" t="str">
        <f aca="false">IF($B1668="","",SUM(X1668:AG1668))</f>
        <v/>
      </c>
      <c r="AI1668" s="12" t="str">
        <f aca="false">IF($B1668="","",COUNTIF(X1668:AG1668,5))</f>
        <v/>
      </c>
      <c r="AJ1668" s="12" t="str">
        <f aca="false">IF($B1668="","",COUNTIF(X1668:AG1668,"&gt;=2"))</f>
        <v/>
      </c>
      <c r="AK1668" s="12" t="str">
        <f aca="false">IF($B1668="","",COUNT(X1668:AG1668))</f>
        <v/>
      </c>
    </row>
    <row r="1669" customFormat="false" ht="15" hidden="false" customHeight="false" outlineLevel="0" collapsed="false">
      <c r="A1669" s="7"/>
      <c r="B1669" s="7"/>
      <c r="C1669" s="11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12" t="str">
        <f aca="false">IF(OR($B1669="",D1669="",E1669=""),"",IFERROR(IF(OR(INDEX(Matches!$I$2:$I$201,MATCH($A1669&amp;"-1",Matches!$J$2:$J$201,0))="Void",INDEX(Matches!$G$2:$G$201,MATCH($A1669&amp;"-1",Matches!$J$2:$J$201,0))="",INDEX(Matches!$H$2:$H$201,MATCH($A1669&amp;"-1",Matches!$J$2:$J$201,0))=""),"",IF(AND($C1669&lt;&gt;"",INDEX(Matches!$F$2:$F$201,MATCH($A1669&amp;"-1",Matches!$J$2:$J$201,0))&lt;&gt;"",$C1669&gt;=INDEX(Matches!$F$2:$F$201,MATCH($A1669&amp;"-1",Matches!$J$2:$J$201,0))),"",IF(AND(D1669=INDEX(Matches!$G$2:$G$201,MATCH($A1669&amp;"-1",Matches!$J$2:$J$201,0)),E1669=INDEX(Matches!$H$2:$H$201,MATCH($A1669&amp;"-1",Matches!$J$2:$J$201,0))),5,IF(SIGN(D1669-E1669)&lt;&gt;SIGN(INDEX(Matches!$G$2:$G$201,MATCH($A1669&amp;"-1",Matches!$J$2:$J$201,0))-INDEX(Matches!$H$2:$H$201,MATCH($A1669&amp;"-1",Matches!$J$2:$J$201,0))),0,IF(D1669-E1669=INDEX(Matches!$G$2:$G$201,MATCH($A1669&amp;"-1",Matches!$J$2:$J$201,0))-INDEX(Matches!$H$2:$H$201,MATCH($A1669&amp;"-1",Matches!$J$2:$J$201,0)),3,2))))),""))</f>
        <v/>
      </c>
      <c r="Y1669" s="12" t="str">
        <f aca="false">IF(OR($B1669="",F1669="",G1669=""),"",IFERROR(IF(OR(INDEX(Matches!$I$2:$I$201,MATCH($A1669&amp;"-2",Matches!$J$2:$J$201,0))="Void",INDEX(Matches!$G$2:$G$201,MATCH($A1669&amp;"-2",Matches!$J$2:$J$201,0))="",INDEX(Matches!$H$2:$H$201,MATCH($A1669&amp;"-2",Matches!$J$2:$J$201,0))=""),"",IF(AND($C1669&lt;&gt;"",INDEX(Matches!$F$2:$F$201,MATCH($A1669&amp;"-2",Matches!$J$2:$J$201,0))&lt;&gt;"",$C1669&gt;=INDEX(Matches!$F$2:$F$201,MATCH($A1669&amp;"-2",Matches!$J$2:$J$201,0))),"",IF(AND(F1669=INDEX(Matches!$G$2:$G$201,MATCH($A1669&amp;"-2",Matches!$J$2:$J$201,0)),G1669=INDEX(Matches!$H$2:$H$201,MATCH($A1669&amp;"-2",Matches!$J$2:$J$201,0))),5,IF(SIGN(F1669-G1669)&lt;&gt;SIGN(INDEX(Matches!$G$2:$G$201,MATCH($A1669&amp;"-2",Matches!$J$2:$J$201,0))-INDEX(Matches!$H$2:$H$201,MATCH($A1669&amp;"-2",Matches!$J$2:$J$201,0))),0,IF(F1669-G1669=INDEX(Matches!$G$2:$G$201,MATCH($A1669&amp;"-2",Matches!$J$2:$J$201,0))-INDEX(Matches!$H$2:$H$201,MATCH($A1669&amp;"-2",Matches!$J$2:$J$201,0)),3,2))))),""))</f>
        <v/>
      </c>
      <c r="Z1669" s="12" t="str">
        <f aca="false">IF(OR($B1669="",H1669="",I1669=""),"",IFERROR(IF(OR(INDEX(Matches!$I$2:$I$201,MATCH($A1669&amp;"-3",Matches!$J$2:$J$201,0))="Void",INDEX(Matches!$G$2:$G$201,MATCH($A1669&amp;"-3",Matches!$J$2:$J$201,0))="",INDEX(Matches!$H$2:$H$201,MATCH($A1669&amp;"-3",Matches!$J$2:$J$201,0))=""),"",IF(AND($C1669&lt;&gt;"",INDEX(Matches!$F$2:$F$201,MATCH($A1669&amp;"-3",Matches!$J$2:$J$201,0))&lt;&gt;"",$C1669&gt;=INDEX(Matches!$F$2:$F$201,MATCH($A1669&amp;"-3",Matches!$J$2:$J$201,0))),"",IF(AND(H1669=INDEX(Matches!$G$2:$G$201,MATCH($A1669&amp;"-3",Matches!$J$2:$J$201,0)),I1669=INDEX(Matches!$H$2:$H$201,MATCH($A1669&amp;"-3",Matches!$J$2:$J$201,0))),5,IF(SIGN(H1669-I1669)&lt;&gt;SIGN(INDEX(Matches!$G$2:$G$201,MATCH($A1669&amp;"-3",Matches!$J$2:$J$201,0))-INDEX(Matches!$H$2:$H$201,MATCH($A1669&amp;"-3",Matches!$J$2:$J$201,0))),0,IF(H1669-I1669=INDEX(Matches!$G$2:$G$201,MATCH($A1669&amp;"-3",Matches!$J$2:$J$201,0))-INDEX(Matches!$H$2:$H$201,MATCH($A1669&amp;"-3",Matches!$J$2:$J$201,0)),3,2))))),""))</f>
        <v/>
      </c>
      <c r="AA1669" s="12" t="str">
        <f aca="false">IF(OR($B1669="",J1669="",K1669=""),"",IFERROR(IF(OR(INDEX(Matches!$I$2:$I$201,MATCH($A1669&amp;"-4",Matches!$J$2:$J$201,0))="Void",INDEX(Matches!$G$2:$G$201,MATCH($A1669&amp;"-4",Matches!$J$2:$J$201,0))="",INDEX(Matches!$H$2:$H$201,MATCH($A1669&amp;"-4",Matches!$J$2:$J$201,0))=""),"",IF(AND($C1669&lt;&gt;"",INDEX(Matches!$F$2:$F$201,MATCH($A1669&amp;"-4",Matches!$J$2:$J$201,0))&lt;&gt;"",$C1669&gt;=INDEX(Matches!$F$2:$F$201,MATCH($A1669&amp;"-4",Matches!$J$2:$J$201,0))),"",IF(AND(J1669=INDEX(Matches!$G$2:$G$201,MATCH($A1669&amp;"-4",Matches!$J$2:$J$201,0)),K1669=INDEX(Matches!$H$2:$H$201,MATCH($A1669&amp;"-4",Matches!$J$2:$J$201,0))),5,IF(SIGN(J1669-K1669)&lt;&gt;SIGN(INDEX(Matches!$G$2:$G$201,MATCH($A1669&amp;"-4",Matches!$J$2:$J$201,0))-INDEX(Matches!$H$2:$H$201,MATCH($A1669&amp;"-4",Matches!$J$2:$J$201,0))),0,IF(J1669-K1669=INDEX(Matches!$G$2:$G$201,MATCH($A1669&amp;"-4",Matches!$J$2:$J$201,0))-INDEX(Matches!$H$2:$H$201,MATCH($A1669&amp;"-4",Matches!$J$2:$J$201,0)),3,2))))),""))</f>
        <v/>
      </c>
      <c r="AB1669" s="12" t="str">
        <f aca="false">IF(OR($B1669="",L1669="",M1669=""),"",IFERROR(IF(OR(INDEX(Matches!$I$2:$I$201,MATCH($A1669&amp;"-5",Matches!$J$2:$J$201,0))="Void",INDEX(Matches!$G$2:$G$201,MATCH($A1669&amp;"-5",Matches!$J$2:$J$201,0))="",INDEX(Matches!$H$2:$H$201,MATCH($A1669&amp;"-5",Matches!$J$2:$J$201,0))=""),"",IF(AND($C1669&lt;&gt;"",INDEX(Matches!$F$2:$F$201,MATCH($A1669&amp;"-5",Matches!$J$2:$J$201,0))&lt;&gt;"",$C1669&gt;=INDEX(Matches!$F$2:$F$201,MATCH($A1669&amp;"-5",Matches!$J$2:$J$201,0))),"",IF(AND(L1669=INDEX(Matches!$G$2:$G$201,MATCH($A1669&amp;"-5",Matches!$J$2:$J$201,0)),M1669=INDEX(Matches!$H$2:$H$201,MATCH($A1669&amp;"-5",Matches!$J$2:$J$201,0))),5,IF(SIGN(L1669-M1669)&lt;&gt;SIGN(INDEX(Matches!$G$2:$G$201,MATCH($A1669&amp;"-5",Matches!$J$2:$J$201,0))-INDEX(Matches!$H$2:$H$201,MATCH($A1669&amp;"-5",Matches!$J$2:$J$201,0))),0,IF(L1669-M1669=INDEX(Matches!$G$2:$G$201,MATCH($A1669&amp;"-5",Matches!$J$2:$J$201,0))-INDEX(Matches!$H$2:$H$201,MATCH($A1669&amp;"-5",Matches!$J$2:$J$201,0)),3,2))))),""))</f>
        <v/>
      </c>
      <c r="AC1669" s="12" t="str">
        <f aca="false">IF(OR($B1669="",N1669="",O1669=""),"",IFERROR(IF(OR(INDEX(Matches!$I$2:$I$201,MATCH($A1669&amp;"-6",Matches!$J$2:$J$201,0))="Void",INDEX(Matches!$G$2:$G$201,MATCH($A1669&amp;"-6",Matches!$J$2:$J$201,0))="",INDEX(Matches!$H$2:$H$201,MATCH($A1669&amp;"-6",Matches!$J$2:$J$201,0))=""),"",IF(AND($C1669&lt;&gt;"",INDEX(Matches!$F$2:$F$201,MATCH($A1669&amp;"-6",Matches!$J$2:$J$201,0))&lt;&gt;"",$C1669&gt;=INDEX(Matches!$F$2:$F$201,MATCH($A1669&amp;"-6",Matches!$J$2:$J$201,0))),"",IF(AND(N1669=INDEX(Matches!$G$2:$G$201,MATCH($A1669&amp;"-6",Matches!$J$2:$J$201,0)),O1669=INDEX(Matches!$H$2:$H$201,MATCH($A1669&amp;"-6",Matches!$J$2:$J$201,0))),5,IF(SIGN(N1669-O1669)&lt;&gt;SIGN(INDEX(Matches!$G$2:$G$201,MATCH($A1669&amp;"-6",Matches!$J$2:$J$201,0))-INDEX(Matches!$H$2:$H$201,MATCH($A1669&amp;"-6",Matches!$J$2:$J$201,0))),0,IF(N1669-O1669=INDEX(Matches!$G$2:$G$201,MATCH($A1669&amp;"-6",Matches!$J$2:$J$201,0))-INDEX(Matches!$H$2:$H$201,MATCH($A1669&amp;"-6",Matches!$J$2:$J$201,0)),3,2))))),""))</f>
        <v/>
      </c>
      <c r="AD1669" s="12" t="str">
        <f aca="false">IF(OR($B1669="",P1669="",Q1669=""),"",IFERROR(IF(OR(INDEX(Matches!$I$2:$I$201,MATCH($A1669&amp;"-7",Matches!$J$2:$J$201,0))="Void",INDEX(Matches!$G$2:$G$201,MATCH($A1669&amp;"-7",Matches!$J$2:$J$201,0))="",INDEX(Matches!$H$2:$H$201,MATCH($A1669&amp;"-7",Matches!$J$2:$J$201,0))=""),"",IF(AND($C1669&lt;&gt;"",INDEX(Matches!$F$2:$F$201,MATCH($A1669&amp;"-7",Matches!$J$2:$J$201,0))&lt;&gt;"",$C1669&gt;=INDEX(Matches!$F$2:$F$201,MATCH($A1669&amp;"-7",Matches!$J$2:$J$201,0))),"",IF(AND(P1669=INDEX(Matches!$G$2:$G$201,MATCH($A1669&amp;"-7",Matches!$J$2:$J$201,0)),Q1669=INDEX(Matches!$H$2:$H$201,MATCH($A1669&amp;"-7",Matches!$J$2:$J$201,0))),5,IF(SIGN(P1669-Q1669)&lt;&gt;SIGN(INDEX(Matches!$G$2:$G$201,MATCH($A1669&amp;"-7",Matches!$J$2:$J$201,0))-INDEX(Matches!$H$2:$H$201,MATCH($A1669&amp;"-7",Matches!$J$2:$J$201,0))),0,IF(P1669-Q1669=INDEX(Matches!$G$2:$G$201,MATCH($A1669&amp;"-7",Matches!$J$2:$J$201,0))-INDEX(Matches!$H$2:$H$201,MATCH($A1669&amp;"-7",Matches!$J$2:$J$201,0)),3,2))))),""))</f>
        <v/>
      </c>
      <c r="AE1669" s="12" t="str">
        <f aca="false">IF(OR($B1669="",R1669="",S1669=""),"",IFERROR(IF(OR(INDEX(Matches!$I$2:$I$201,MATCH($A1669&amp;"-8",Matches!$J$2:$J$201,0))="Void",INDEX(Matches!$G$2:$G$201,MATCH($A1669&amp;"-8",Matches!$J$2:$J$201,0))="",INDEX(Matches!$H$2:$H$201,MATCH($A1669&amp;"-8",Matches!$J$2:$J$201,0))=""),"",IF(AND($C1669&lt;&gt;"",INDEX(Matches!$F$2:$F$201,MATCH($A1669&amp;"-8",Matches!$J$2:$J$201,0))&lt;&gt;"",$C1669&gt;=INDEX(Matches!$F$2:$F$201,MATCH($A1669&amp;"-8",Matches!$J$2:$J$201,0))),"",IF(AND(R1669=INDEX(Matches!$G$2:$G$201,MATCH($A1669&amp;"-8",Matches!$J$2:$J$201,0)),S1669=INDEX(Matches!$H$2:$H$201,MATCH($A1669&amp;"-8",Matches!$J$2:$J$201,0))),5,IF(SIGN(R1669-S1669)&lt;&gt;SIGN(INDEX(Matches!$G$2:$G$201,MATCH($A1669&amp;"-8",Matches!$J$2:$J$201,0))-INDEX(Matches!$H$2:$H$201,MATCH($A1669&amp;"-8",Matches!$J$2:$J$201,0))),0,IF(R1669-S1669=INDEX(Matches!$G$2:$G$201,MATCH($A1669&amp;"-8",Matches!$J$2:$J$201,0))-INDEX(Matches!$H$2:$H$201,MATCH($A1669&amp;"-8",Matches!$J$2:$J$201,0)),3,2))))),""))</f>
        <v/>
      </c>
      <c r="AF1669" s="12" t="str">
        <f aca="false">IF(OR($B1669="",T1669="",U1669=""),"",IFERROR(IF(OR(INDEX(Matches!$I$2:$I$201,MATCH($A1669&amp;"-9",Matches!$J$2:$J$201,0))="Void",INDEX(Matches!$G$2:$G$201,MATCH($A1669&amp;"-9",Matches!$J$2:$J$201,0))="",INDEX(Matches!$H$2:$H$201,MATCH($A1669&amp;"-9",Matches!$J$2:$J$201,0))=""),"",IF(AND($C1669&lt;&gt;"",INDEX(Matches!$F$2:$F$201,MATCH($A1669&amp;"-9",Matches!$J$2:$J$201,0))&lt;&gt;"",$C1669&gt;=INDEX(Matches!$F$2:$F$201,MATCH($A1669&amp;"-9",Matches!$J$2:$J$201,0))),"",IF(AND(T1669=INDEX(Matches!$G$2:$G$201,MATCH($A1669&amp;"-9",Matches!$J$2:$J$201,0)),U1669=INDEX(Matches!$H$2:$H$201,MATCH($A1669&amp;"-9",Matches!$J$2:$J$201,0))),5,IF(SIGN(T1669-U1669)&lt;&gt;SIGN(INDEX(Matches!$G$2:$G$201,MATCH($A1669&amp;"-9",Matches!$J$2:$J$201,0))-INDEX(Matches!$H$2:$H$201,MATCH($A1669&amp;"-9",Matches!$J$2:$J$201,0))),0,IF(T1669-U1669=INDEX(Matches!$G$2:$G$201,MATCH($A1669&amp;"-9",Matches!$J$2:$J$201,0))-INDEX(Matches!$H$2:$H$201,MATCH($A1669&amp;"-9",Matches!$J$2:$J$201,0)),3,2))))),""))</f>
        <v/>
      </c>
      <c r="AG1669" s="12" t="str">
        <f aca="false">IF(OR($B1669="",V1669="",W1669=""),"",IFERROR(IF(OR(INDEX(Matches!$I$2:$I$201,MATCH($A1669&amp;"-10",Matches!$J$2:$J$201,0))="Void",INDEX(Matches!$G$2:$G$201,MATCH($A1669&amp;"-10",Matches!$J$2:$J$201,0))="",INDEX(Matches!$H$2:$H$201,MATCH($A1669&amp;"-10",Matches!$J$2:$J$201,0))=""),"",IF(AND($C1669&lt;&gt;"",INDEX(Matches!$F$2:$F$201,MATCH($A1669&amp;"-10",Matches!$J$2:$J$201,0))&lt;&gt;"",$C1669&gt;=INDEX(Matches!$F$2:$F$201,MATCH($A1669&amp;"-10",Matches!$J$2:$J$201,0))),"",IF(AND(V1669=INDEX(Matches!$G$2:$G$201,MATCH($A1669&amp;"-10",Matches!$J$2:$J$201,0)),W1669=INDEX(Matches!$H$2:$H$201,MATCH($A1669&amp;"-10",Matches!$J$2:$J$201,0))),5,IF(SIGN(V1669-W1669)&lt;&gt;SIGN(INDEX(Matches!$G$2:$G$201,MATCH($A1669&amp;"-10",Matches!$J$2:$J$201,0))-INDEX(Matches!$H$2:$H$201,MATCH($A1669&amp;"-10",Matches!$J$2:$J$201,0))),0,IF(V1669-W1669=INDEX(Matches!$G$2:$G$201,MATCH($A1669&amp;"-10",Matches!$J$2:$J$201,0))-INDEX(Matches!$H$2:$H$201,MATCH($A1669&amp;"-10",Matches!$J$2:$J$201,0)),3,2))))),""))</f>
        <v/>
      </c>
      <c r="AH1669" s="13" t="str">
        <f aca="false">IF($B1669="","",SUM(X1669:AG1669))</f>
        <v/>
      </c>
      <c r="AI1669" s="12" t="str">
        <f aca="false">IF($B1669="","",COUNTIF(X1669:AG1669,5))</f>
        <v/>
      </c>
      <c r="AJ1669" s="12" t="str">
        <f aca="false">IF($B1669="","",COUNTIF(X1669:AG1669,"&gt;=2"))</f>
        <v/>
      </c>
      <c r="AK1669" s="12" t="str">
        <f aca="false">IF($B1669="","",COUNT(X1669:AG1669))</f>
        <v/>
      </c>
    </row>
    <row r="1670" customFormat="false" ht="15" hidden="false" customHeight="false" outlineLevel="0" collapsed="false">
      <c r="A1670" s="7"/>
      <c r="B1670" s="7"/>
      <c r="C1670" s="11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12" t="str">
        <f aca="false">IF(OR($B1670="",D1670="",E1670=""),"",IFERROR(IF(OR(INDEX(Matches!$I$2:$I$201,MATCH($A1670&amp;"-1",Matches!$J$2:$J$201,0))="Void",INDEX(Matches!$G$2:$G$201,MATCH($A1670&amp;"-1",Matches!$J$2:$J$201,0))="",INDEX(Matches!$H$2:$H$201,MATCH($A1670&amp;"-1",Matches!$J$2:$J$201,0))=""),"",IF(AND($C1670&lt;&gt;"",INDEX(Matches!$F$2:$F$201,MATCH($A1670&amp;"-1",Matches!$J$2:$J$201,0))&lt;&gt;"",$C1670&gt;=INDEX(Matches!$F$2:$F$201,MATCH($A1670&amp;"-1",Matches!$J$2:$J$201,0))),"",IF(AND(D1670=INDEX(Matches!$G$2:$G$201,MATCH($A1670&amp;"-1",Matches!$J$2:$J$201,0)),E1670=INDEX(Matches!$H$2:$H$201,MATCH($A1670&amp;"-1",Matches!$J$2:$J$201,0))),5,IF(SIGN(D1670-E1670)&lt;&gt;SIGN(INDEX(Matches!$G$2:$G$201,MATCH($A1670&amp;"-1",Matches!$J$2:$J$201,0))-INDEX(Matches!$H$2:$H$201,MATCH($A1670&amp;"-1",Matches!$J$2:$J$201,0))),0,IF(D1670-E1670=INDEX(Matches!$G$2:$G$201,MATCH($A1670&amp;"-1",Matches!$J$2:$J$201,0))-INDEX(Matches!$H$2:$H$201,MATCH($A1670&amp;"-1",Matches!$J$2:$J$201,0)),3,2))))),""))</f>
        <v/>
      </c>
      <c r="Y1670" s="12" t="str">
        <f aca="false">IF(OR($B1670="",F1670="",G1670=""),"",IFERROR(IF(OR(INDEX(Matches!$I$2:$I$201,MATCH($A1670&amp;"-2",Matches!$J$2:$J$201,0))="Void",INDEX(Matches!$G$2:$G$201,MATCH($A1670&amp;"-2",Matches!$J$2:$J$201,0))="",INDEX(Matches!$H$2:$H$201,MATCH($A1670&amp;"-2",Matches!$J$2:$J$201,0))=""),"",IF(AND($C1670&lt;&gt;"",INDEX(Matches!$F$2:$F$201,MATCH($A1670&amp;"-2",Matches!$J$2:$J$201,0))&lt;&gt;"",$C1670&gt;=INDEX(Matches!$F$2:$F$201,MATCH($A1670&amp;"-2",Matches!$J$2:$J$201,0))),"",IF(AND(F1670=INDEX(Matches!$G$2:$G$201,MATCH($A1670&amp;"-2",Matches!$J$2:$J$201,0)),G1670=INDEX(Matches!$H$2:$H$201,MATCH($A1670&amp;"-2",Matches!$J$2:$J$201,0))),5,IF(SIGN(F1670-G1670)&lt;&gt;SIGN(INDEX(Matches!$G$2:$G$201,MATCH($A1670&amp;"-2",Matches!$J$2:$J$201,0))-INDEX(Matches!$H$2:$H$201,MATCH($A1670&amp;"-2",Matches!$J$2:$J$201,0))),0,IF(F1670-G1670=INDEX(Matches!$G$2:$G$201,MATCH($A1670&amp;"-2",Matches!$J$2:$J$201,0))-INDEX(Matches!$H$2:$H$201,MATCH($A1670&amp;"-2",Matches!$J$2:$J$201,0)),3,2))))),""))</f>
        <v/>
      </c>
      <c r="Z1670" s="12" t="str">
        <f aca="false">IF(OR($B1670="",H1670="",I1670=""),"",IFERROR(IF(OR(INDEX(Matches!$I$2:$I$201,MATCH($A1670&amp;"-3",Matches!$J$2:$J$201,0))="Void",INDEX(Matches!$G$2:$G$201,MATCH($A1670&amp;"-3",Matches!$J$2:$J$201,0))="",INDEX(Matches!$H$2:$H$201,MATCH($A1670&amp;"-3",Matches!$J$2:$J$201,0))=""),"",IF(AND($C1670&lt;&gt;"",INDEX(Matches!$F$2:$F$201,MATCH($A1670&amp;"-3",Matches!$J$2:$J$201,0))&lt;&gt;"",$C1670&gt;=INDEX(Matches!$F$2:$F$201,MATCH($A1670&amp;"-3",Matches!$J$2:$J$201,0))),"",IF(AND(H1670=INDEX(Matches!$G$2:$G$201,MATCH($A1670&amp;"-3",Matches!$J$2:$J$201,0)),I1670=INDEX(Matches!$H$2:$H$201,MATCH($A1670&amp;"-3",Matches!$J$2:$J$201,0))),5,IF(SIGN(H1670-I1670)&lt;&gt;SIGN(INDEX(Matches!$G$2:$G$201,MATCH($A1670&amp;"-3",Matches!$J$2:$J$201,0))-INDEX(Matches!$H$2:$H$201,MATCH($A1670&amp;"-3",Matches!$J$2:$J$201,0))),0,IF(H1670-I1670=INDEX(Matches!$G$2:$G$201,MATCH($A1670&amp;"-3",Matches!$J$2:$J$201,0))-INDEX(Matches!$H$2:$H$201,MATCH($A1670&amp;"-3",Matches!$J$2:$J$201,0)),3,2))))),""))</f>
        <v/>
      </c>
      <c r="AA1670" s="12" t="str">
        <f aca="false">IF(OR($B1670="",J1670="",K1670=""),"",IFERROR(IF(OR(INDEX(Matches!$I$2:$I$201,MATCH($A1670&amp;"-4",Matches!$J$2:$J$201,0))="Void",INDEX(Matches!$G$2:$G$201,MATCH($A1670&amp;"-4",Matches!$J$2:$J$201,0))="",INDEX(Matches!$H$2:$H$201,MATCH($A1670&amp;"-4",Matches!$J$2:$J$201,0))=""),"",IF(AND($C1670&lt;&gt;"",INDEX(Matches!$F$2:$F$201,MATCH($A1670&amp;"-4",Matches!$J$2:$J$201,0))&lt;&gt;"",$C1670&gt;=INDEX(Matches!$F$2:$F$201,MATCH($A1670&amp;"-4",Matches!$J$2:$J$201,0))),"",IF(AND(J1670=INDEX(Matches!$G$2:$G$201,MATCH($A1670&amp;"-4",Matches!$J$2:$J$201,0)),K1670=INDEX(Matches!$H$2:$H$201,MATCH($A1670&amp;"-4",Matches!$J$2:$J$201,0))),5,IF(SIGN(J1670-K1670)&lt;&gt;SIGN(INDEX(Matches!$G$2:$G$201,MATCH($A1670&amp;"-4",Matches!$J$2:$J$201,0))-INDEX(Matches!$H$2:$H$201,MATCH($A1670&amp;"-4",Matches!$J$2:$J$201,0))),0,IF(J1670-K1670=INDEX(Matches!$G$2:$G$201,MATCH($A1670&amp;"-4",Matches!$J$2:$J$201,0))-INDEX(Matches!$H$2:$H$201,MATCH($A1670&amp;"-4",Matches!$J$2:$J$201,0)),3,2))))),""))</f>
        <v/>
      </c>
      <c r="AB1670" s="12" t="str">
        <f aca="false">IF(OR($B1670="",L1670="",M1670=""),"",IFERROR(IF(OR(INDEX(Matches!$I$2:$I$201,MATCH($A1670&amp;"-5",Matches!$J$2:$J$201,0))="Void",INDEX(Matches!$G$2:$G$201,MATCH($A1670&amp;"-5",Matches!$J$2:$J$201,0))="",INDEX(Matches!$H$2:$H$201,MATCH($A1670&amp;"-5",Matches!$J$2:$J$201,0))=""),"",IF(AND($C1670&lt;&gt;"",INDEX(Matches!$F$2:$F$201,MATCH($A1670&amp;"-5",Matches!$J$2:$J$201,0))&lt;&gt;"",$C1670&gt;=INDEX(Matches!$F$2:$F$201,MATCH($A1670&amp;"-5",Matches!$J$2:$J$201,0))),"",IF(AND(L1670=INDEX(Matches!$G$2:$G$201,MATCH($A1670&amp;"-5",Matches!$J$2:$J$201,0)),M1670=INDEX(Matches!$H$2:$H$201,MATCH($A1670&amp;"-5",Matches!$J$2:$J$201,0))),5,IF(SIGN(L1670-M1670)&lt;&gt;SIGN(INDEX(Matches!$G$2:$G$201,MATCH($A1670&amp;"-5",Matches!$J$2:$J$201,0))-INDEX(Matches!$H$2:$H$201,MATCH($A1670&amp;"-5",Matches!$J$2:$J$201,0))),0,IF(L1670-M1670=INDEX(Matches!$G$2:$G$201,MATCH($A1670&amp;"-5",Matches!$J$2:$J$201,0))-INDEX(Matches!$H$2:$H$201,MATCH($A1670&amp;"-5",Matches!$J$2:$J$201,0)),3,2))))),""))</f>
        <v/>
      </c>
      <c r="AC1670" s="12" t="str">
        <f aca="false">IF(OR($B1670="",N1670="",O1670=""),"",IFERROR(IF(OR(INDEX(Matches!$I$2:$I$201,MATCH($A1670&amp;"-6",Matches!$J$2:$J$201,0))="Void",INDEX(Matches!$G$2:$G$201,MATCH($A1670&amp;"-6",Matches!$J$2:$J$201,0))="",INDEX(Matches!$H$2:$H$201,MATCH($A1670&amp;"-6",Matches!$J$2:$J$201,0))=""),"",IF(AND($C1670&lt;&gt;"",INDEX(Matches!$F$2:$F$201,MATCH($A1670&amp;"-6",Matches!$J$2:$J$201,0))&lt;&gt;"",$C1670&gt;=INDEX(Matches!$F$2:$F$201,MATCH($A1670&amp;"-6",Matches!$J$2:$J$201,0))),"",IF(AND(N1670=INDEX(Matches!$G$2:$G$201,MATCH($A1670&amp;"-6",Matches!$J$2:$J$201,0)),O1670=INDEX(Matches!$H$2:$H$201,MATCH($A1670&amp;"-6",Matches!$J$2:$J$201,0))),5,IF(SIGN(N1670-O1670)&lt;&gt;SIGN(INDEX(Matches!$G$2:$G$201,MATCH($A1670&amp;"-6",Matches!$J$2:$J$201,0))-INDEX(Matches!$H$2:$H$201,MATCH($A1670&amp;"-6",Matches!$J$2:$J$201,0))),0,IF(N1670-O1670=INDEX(Matches!$G$2:$G$201,MATCH($A1670&amp;"-6",Matches!$J$2:$J$201,0))-INDEX(Matches!$H$2:$H$201,MATCH($A1670&amp;"-6",Matches!$J$2:$J$201,0)),3,2))))),""))</f>
        <v/>
      </c>
      <c r="AD1670" s="12" t="str">
        <f aca="false">IF(OR($B1670="",P1670="",Q1670=""),"",IFERROR(IF(OR(INDEX(Matches!$I$2:$I$201,MATCH($A1670&amp;"-7",Matches!$J$2:$J$201,0))="Void",INDEX(Matches!$G$2:$G$201,MATCH($A1670&amp;"-7",Matches!$J$2:$J$201,0))="",INDEX(Matches!$H$2:$H$201,MATCH($A1670&amp;"-7",Matches!$J$2:$J$201,0))=""),"",IF(AND($C1670&lt;&gt;"",INDEX(Matches!$F$2:$F$201,MATCH($A1670&amp;"-7",Matches!$J$2:$J$201,0))&lt;&gt;"",$C1670&gt;=INDEX(Matches!$F$2:$F$201,MATCH($A1670&amp;"-7",Matches!$J$2:$J$201,0))),"",IF(AND(P1670=INDEX(Matches!$G$2:$G$201,MATCH($A1670&amp;"-7",Matches!$J$2:$J$201,0)),Q1670=INDEX(Matches!$H$2:$H$201,MATCH($A1670&amp;"-7",Matches!$J$2:$J$201,0))),5,IF(SIGN(P1670-Q1670)&lt;&gt;SIGN(INDEX(Matches!$G$2:$G$201,MATCH($A1670&amp;"-7",Matches!$J$2:$J$201,0))-INDEX(Matches!$H$2:$H$201,MATCH($A1670&amp;"-7",Matches!$J$2:$J$201,0))),0,IF(P1670-Q1670=INDEX(Matches!$G$2:$G$201,MATCH($A1670&amp;"-7",Matches!$J$2:$J$201,0))-INDEX(Matches!$H$2:$H$201,MATCH($A1670&amp;"-7",Matches!$J$2:$J$201,0)),3,2))))),""))</f>
        <v/>
      </c>
      <c r="AE1670" s="12" t="str">
        <f aca="false">IF(OR($B1670="",R1670="",S1670=""),"",IFERROR(IF(OR(INDEX(Matches!$I$2:$I$201,MATCH($A1670&amp;"-8",Matches!$J$2:$J$201,0))="Void",INDEX(Matches!$G$2:$G$201,MATCH($A1670&amp;"-8",Matches!$J$2:$J$201,0))="",INDEX(Matches!$H$2:$H$201,MATCH($A1670&amp;"-8",Matches!$J$2:$J$201,0))=""),"",IF(AND($C1670&lt;&gt;"",INDEX(Matches!$F$2:$F$201,MATCH($A1670&amp;"-8",Matches!$J$2:$J$201,0))&lt;&gt;"",$C1670&gt;=INDEX(Matches!$F$2:$F$201,MATCH($A1670&amp;"-8",Matches!$J$2:$J$201,0))),"",IF(AND(R1670=INDEX(Matches!$G$2:$G$201,MATCH($A1670&amp;"-8",Matches!$J$2:$J$201,0)),S1670=INDEX(Matches!$H$2:$H$201,MATCH($A1670&amp;"-8",Matches!$J$2:$J$201,0))),5,IF(SIGN(R1670-S1670)&lt;&gt;SIGN(INDEX(Matches!$G$2:$G$201,MATCH($A1670&amp;"-8",Matches!$J$2:$J$201,0))-INDEX(Matches!$H$2:$H$201,MATCH($A1670&amp;"-8",Matches!$J$2:$J$201,0))),0,IF(R1670-S1670=INDEX(Matches!$G$2:$G$201,MATCH($A1670&amp;"-8",Matches!$J$2:$J$201,0))-INDEX(Matches!$H$2:$H$201,MATCH($A1670&amp;"-8",Matches!$J$2:$J$201,0)),3,2))))),""))</f>
        <v/>
      </c>
      <c r="AF1670" s="12" t="str">
        <f aca="false">IF(OR($B1670="",T1670="",U1670=""),"",IFERROR(IF(OR(INDEX(Matches!$I$2:$I$201,MATCH($A1670&amp;"-9",Matches!$J$2:$J$201,0))="Void",INDEX(Matches!$G$2:$G$201,MATCH($A1670&amp;"-9",Matches!$J$2:$J$201,0))="",INDEX(Matches!$H$2:$H$201,MATCH($A1670&amp;"-9",Matches!$J$2:$J$201,0))=""),"",IF(AND($C1670&lt;&gt;"",INDEX(Matches!$F$2:$F$201,MATCH($A1670&amp;"-9",Matches!$J$2:$J$201,0))&lt;&gt;"",$C1670&gt;=INDEX(Matches!$F$2:$F$201,MATCH($A1670&amp;"-9",Matches!$J$2:$J$201,0))),"",IF(AND(T1670=INDEX(Matches!$G$2:$G$201,MATCH($A1670&amp;"-9",Matches!$J$2:$J$201,0)),U1670=INDEX(Matches!$H$2:$H$201,MATCH($A1670&amp;"-9",Matches!$J$2:$J$201,0))),5,IF(SIGN(T1670-U1670)&lt;&gt;SIGN(INDEX(Matches!$G$2:$G$201,MATCH($A1670&amp;"-9",Matches!$J$2:$J$201,0))-INDEX(Matches!$H$2:$H$201,MATCH($A1670&amp;"-9",Matches!$J$2:$J$201,0))),0,IF(T1670-U1670=INDEX(Matches!$G$2:$G$201,MATCH($A1670&amp;"-9",Matches!$J$2:$J$201,0))-INDEX(Matches!$H$2:$H$201,MATCH($A1670&amp;"-9",Matches!$J$2:$J$201,0)),3,2))))),""))</f>
        <v/>
      </c>
      <c r="AG1670" s="12" t="str">
        <f aca="false">IF(OR($B1670="",V1670="",W1670=""),"",IFERROR(IF(OR(INDEX(Matches!$I$2:$I$201,MATCH($A1670&amp;"-10",Matches!$J$2:$J$201,0))="Void",INDEX(Matches!$G$2:$G$201,MATCH($A1670&amp;"-10",Matches!$J$2:$J$201,0))="",INDEX(Matches!$H$2:$H$201,MATCH($A1670&amp;"-10",Matches!$J$2:$J$201,0))=""),"",IF(AND($C1670&lt;&gt;"",INDEX(Matches!$F$2:$F$201,MATCH($A1670&amp;"-10",Matches!$J$2:$J$201,0))&lt;&gt;"",$C1670&gt;=INDEX(Matches!$F$2:$F$201,MATCH($A1670&amp;"-10",Matches!$J$2:$J$201,0))),"",IF(AND(V1670=INDEX(Matches!$G$2:$G$201,MATCH($A1670&amp;"-10",Matches!$J$2:$J$201,0)),W1670=INDEX(Matches!$H$2:$H$201,MATCH($A1670&amp;"-10",Matches!$J$2:$J$201,0))),5,IF(SIGN(V1670-W1670)&lt;&gt;SIGN(INDEX(Matches!$G$2:$G$201,MATCH($A1670&amp;"-10",Matches!$J$2:$J$201,0))-INDEX(Matches!$H$2:$H$201,MATCH($A1670&amp;"-10",Matches!$J$2:$J$201,0))),0,IF(V1670-W1670=INDEX(Matches!$G$2:$G$201,MATCH($A1670&amp;"-10",Matches!$J$2:$J$201,0))-INDEX(Matches!$H$2:$H$201,MATCH($A1670&amp;"-10",Matches!$J$2:$J$201,0)),3,2))))),""))</f>
        <v/>
      </c>
      <c r="AH1670" s="13" t="str">
        <f aca="false">IF($B1670="","",SUM(X1670:AG1670))</f>
        <v/>
      </c>
      <c r="AI1670" s="12" t="str">
        <f aca="false">IF($B1670="","",COUNTIF(X1670:AG1670,5))</f>
        <v/>
      </c>
      <c r="AJ1670" s="12" t="str">
        <f aca="false">IF($B1670="","",COUNTIF(X1670:AG1670,"&gt;=2"))</f>
        <v/>
      </c>
      <c r="AK1670" s="12" t="str">
        <f aca="false">IF($B1670="","",COUNT(X1670:AG1670))</f>
        <v/>
      </c>
    </row>
    <row r="1671" customFormat="false" ht="15" hidden="false" customHeight="false" outlineLevel="0" collapsed="false">
      <c r="A1671" s="7"/>
      <c r="B1671" s="7"/>
      <c r="C1671" s="11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12" t="str">
        <f aca="false">IF(OR($B1671="",D1671="",E1671=""),"",IFERROR(IF(OR(INDEX(Matches!$I$2:$I$201,MATCH($A1671&amp;"-1",Matches!$J$2:$J$201,0))="Void",INDEX(Matches!$G$2:$G$201,MATCH($A1671&amp;"-1",Matches!$J$2:$J$201,0))="",INDEX(Matches!$H$2:$H$201,MATCH($A1671&amp;"-1",Matches!$J$2:$J$201,0))=""),"",IF(AND($C1671&lt;&gt;"",INDEX(Matches!$F$2:$F$201,MATCH($A1671&amp;"-1",Matches!$J$2:$J$201,0))&lt;&gt;"",$C1671&gt;=INDEX(Matches!$F$2:$F$201,MATCH($A1671&amp;"-1",Matches!$J$2:$J$201,0))),"",IF(AND(D1671=INDEX(Matches!$G$2:$G$201,MATCH($A1671&amp;"-1",Matches!$J$2:$J$201,0)),E1671=INDEX(Matches!$H$2:$H$201,MATCH($A1671&amp;"-1",Matches!$J$2:$J$201,0))),5,IF(SIGN(D1671-E1671)&lt;&gt;SIGN(INDEX(Matches!$G$2:$G$201,MATCH($A1671&amp;"-1",Matches!$J$2:$J$201,0))-INDEX(Matches!$H$2:$H$201,MATCH($A1671&amp;"-1",Matches!$J$2:$J$201,0))),0,IF(D1671-E1671=INDEX(Matches!$G$2:$G$201,MATCH($A1671&amp;"-1",Matches!$J$2:$J$201,0))-INDEX(Matches!$H$2:$H$201,MATCH($A1671&amp;"-1",Matches!$J$2:$J$201,0)),3,2))))),""))</f>
        <v/>
      </c>
      <c r="Y1671" s="12" t="str">
        <f aca="false">IF(OR($B1671="",F1671="",G1671=""),"",IFERROR(IF(OR(INDEX(Matches!$I$2:$I$201,MATCH($A1671&amp;"-2",Matches!$J$2:$J$201,0))="Void",INDEX(Matches!$G$2:$G$201,MATCH($A1671&amp;"-2",Matches!$J$2:$J$201,0))="",INDEX(Matches!$H$2:$H$201,MATCH($A1671&amp;"-2",Matches!$J$2:$J$201,0))=""),"",IF(AND($C1671&lt;&gt;"",INDEX(Matches!$F$2:$F$201,MATCH($A1671&amp;"-2",Matches!$J$2:$J$201,0))&lt;&gt;"",$C1671&gt;=INDEX(Matches!$F$2:$F$201,MATCH($A1671&amp;"-2",Matches!$J$2:$J$201,0))),"",IF(AND(F1671=INDEX(Matches!$G$2:$G$201,MATCH($A1671&amp;"-2",Matches!$J$2:$J$201,0)),G1671=INDEX(Matches!$H$2:$H$201,MATCH($A1671&amp;"-2",Matches!$J$2:$J$201,0))),5,IF(SIGN(F1671-G1671)&lt;&gt;SIGN(INDEX(Matches!$G$2:$G$201,MATCH($A1671&amp;"-2",Matches!$J$2:$J$201,0))-INDEX(Matches!$H$2:$H$201,MATCH($A1671&amp;"-2",Matches!$J$2:$J$201,0))),0,IF(F1671-G1671=INDEX(Matches!$G$2:$G$201,MATCH($A1671&amp;"-2",Matches!$J$2:$J$201,0))-INDEX(Matches!$H$2:$H$201,MATCH($A1671&amp;"-2",Matches!$J$2:$J$201,0)),3,2))))),""))</f>
        <v/>
      </c>
      <c r="Z1671" s="12" t="str">
        <f aca="false">IF(OR($B1671="",H1671="",I1671=""),"",IFERROR(IF(OR(INDEX(Matches!$I$2:$I$201,MATCH($A1671&amp;"-3",Matches!$J$2:$J$201,0))="Void",INDEX(Matches!$G$2:$G$201,MATCH($A1671&amp;"-3",Matches!$J$2:$J$201,0))="",INDEX(Matches!$H$2:$H$201,MATCH($A1671&amp;"-3",Matches!$J$2:$J$201,0))=""),"",IF(AND($C1671&lt;&gt;"",INDEX(Matches!$F$2:$F$201,MATCH($A1671&amp;"-3",Matches!$J$2:$J$201,0))&lt;&gt;"",$C1671&gt;=INDEX(Matches!$F$2:$F$201,MATCH($A1671&amp;"-3",Matches!$J$2:$J$201,0))),"",IF(AND(H1671=INDEX(Matches!$G$2:$G$201,MATCH($A1671&amp;"-3",Matches!$J$2:$J$201,0)),I1671=INDEX(Matches!$H$2:$H$201,MATCH($A1671&amp;"-3",Matches!$J$2:$J$201,0))),5,IF(SIGN(H1671-I1671)&lt;&gt;SIGN(INDEX(Matches!$G$2:$G$201,MATCH($A1671&amp;"-3",Matches!$J$2:$J$201,0))-INDEX(Matches!$H$2:$H$201,MATCH($A1671&amp;"-3",Matches!$J$2:$J$201,0))),0,IF(H1671-I1671=INDEX(Matches!$G$2:$G$201,MATCH($A1671&amp;"-3",Matches!$J$2:$J$201,0))-INDEX(Matches!$H$2:$H$201,MATCH($A1671&amp;"-3",Matches!$J$2:$J$201,0)),3,2))))),""))</f>
        <v/>
      </c>
      <c r="AA1671" s="12" t="str">
        <f aca="false">IF(OR($B1671="",J1671="",K1671=""),"",IFERROR(IF(OR(INDEX(Matches!$I$2:$I$201,MATCH($A1671&amp;"-4",Matches!$J$2:$J$201,0))="Void",INDEX(Matches!$G$2:$G$201,MATCH($A1671&amp;"-4",Matches!$J$2:$J$201,0))="",INDEX(Matches!$H$2:$H$201,MATCH($A1671&amp;"-4",Matches!$J$2:$J$201,0))=""),"",IF(AND($C1671&lt;&gt;"",INDEX(Matches!$F$2:$F$201,MATCH($A1671&amp;"-4",Matches!$J$2:$J$201,0))&lt;&gt;"",$C1671&gt;=INDEX(Matches!$F$2:$F$201,MATCH($A1671&amp;"-4",Matches!$J$2:$J$201,0))),"",IF(AND(J1671=INDEX(Matches!$G$2:$G$201,MATCH($A1671&amp;"-4",Matches!$J$2:$J$201,0)),K1671=INDEX(Matches!$H$2:$H$201,MATCH($A1671&amp;"-4",Matches!$J$2:$J$201,0))),5,IF(SIGN(J1671-K1671)&lt;&gt;SIGN(INDEX(Matches!$G$2:$G$201,MATCH($A1671&amp;"-4",Matches!$J$2:$J$201,0))-INDEX(Matches!$H$2:$H$201,MATCH($A1671&amp;"-4",Matches!$J$2:$J$201,0))),0,IF(J1671-K1671=INDEX(Matches!$G$2:$G$201,MATCH($A1671&amp;"-4",Matches!$J$2:$J$201,0))-INDEX(Matches!$H$2:$H$201,MATCH($A1671&amp;"-4",Matches!$J$2:$J$201,0)),3,2))))),""))</f>
        <v/>
      </c>
      <c r="AB1671" s="12" t="str">
        <f aca="false">IF(OR($B1671="",L1671="",M1671=""),"",IFERROR(IF(OR(INDEX(Matches!$I$2:$I$201,MATCH($A1671&amp;"-5",Matches!$J$2:$J$201,0))="Void",INDEX(Matches!$G$2:$G$201,MATCH($A1671&amp;"-5",Matches!$J$2:$J$201,0))="",INDEX(Matches!$H$2:$H$201,MATCH($A1671&amp;"-5",Matches!$J$2:$J$201,0))=""),"",IF(AND($C1671&lt;&gt;"",INDEX(Matches!$F$2:$F$201,MATCH($A1671&amp;"-5",Matches!$J$2:$J$201,0))&lt;&gt;"",$C1671&gt;=INDEX(Matches!$F$2:$F$201,MATCH($A1671&amp;"-5",Matches!$J$2:$J$201,0))),"",IF(AND(L1671=INDEX(Matches!$G$2:$G$201,MATCH($A1671&amp;"-5",Matches!$J$2:$J$201,0)),M1671=INDEX(Matches!$H$2:$H$201,MATCH($A1671&amp;"-5",Matches!$J$2:$J$201,0))),5,IF(SIGN(L1671-M1671)&lt;&gt;SIGN(INDEX(Matches!$G$2:$G$201,MATCH($A1671&amp;"-5",Matches!$J$2:$J$201,0))-INDEX(Matches!$H$2:$H$201,MATCH($A1671&amp;"-5",Matches!$J$2:$J$201,0))),0,IF(L1671-M1671=INDEX(Matches!$G$2:$G$201,MATCH($A1671&amp;"-5",Matches!$J$2:$J$201,0))-INDEX(Matches!$H$2:$H$201,MATCH($A1671&amp;"-5",Matches!$J$2:$J$201,0)),3,2))))),""))</f>
        <v/>
      </c>
      <c r="AC1671" s="12" t="str">
        <f aca="false">IF(OR($B1671="",N1671="",O1671=""),"",IFERROR(IF(OR(INDEX(Matches!$I$2:$I$201,MATCH($A1671&amp;"-6",Matches!$J$2:$J$201,0))="Void",INDEX(Matches!$G$2:$G$201,MATCH($A1671&amp;"-6",Matches!$J$2:$J$201,0))="",INDEX(Matches!$H$2:$H$201,MATCH($A1671&amp;"-6",Matches!$J$2:$J$201,0))=""),"",IF(AND($C1671&lt;&gt;"",INDEX(Matches!$F$2:$F$201,MATCH($A1671&amp;"-6",Matches!$J$2:$J$201,0))&lt;&gt;"",$C1671&gt;=INDEX(Matches!$F$2:$F$201,MATCH($A1671&amp;"-6",Matches!$J$2:$J$201,0))),"",IF(AND(N1671=INDEX(Matches!$G$2:$G$201,MATCH($A1671&amp;"-6",Matches!$J$2:$J$201,0)),O1671=INDEX(Matches!$H$2:$H$201,MATCH($A1671&amp;"-6",Matches!$J$2:$J$201,0))),5,IF(SIGN(N1671-O1671)&lt;&gt;SIGN(INDEX(Matches!$G$2:$G$201,MATCH($A1671&amp;"-6",Matches!$J$2:$J$201,0))-INDEX(Matches!$H$2:$H$201,MATCH($A1671&amp;"-6",Matches!$J$2:$J$201,0))),0,IF(N1671-O1671=INDEX(Matches!$G$2:$G$201,MATCH($A1671&amp;"-6",Matches!$J$2:$J$201,0))-INDEX(Matches!$H$2:$H$201,MATCH($A1671&amp;"-6",Matches!$J$2:$J$201,0)),3,2))))),""))</f>
        <v/>
      </c>
      <c r="AD1671" s="12" t="str">
        <f aca="false">IF(OR($B1671="",P1671="",Q1671=""),"",IFERROR(IF(OR(INDEX(Matches!$I$2:$I$201,MATCH($A1671&amp;"-7",Matches!$J$2:$J$201,0))="Void",INDEX(Matches!$G$2:$G$201,MATCH($A1671&amp;"-7",Matches!$J$2:$J$201,0))="",INDEX(Matches!$H$2:$H$201,MATCH($A1671&amp;"-7",Matches!$J$2:$J$201,0))=""),"",IF(AND($C1671&lt;&gt;"",INDEX(Matches!$F$2:$F$201,MATCH($A1671&amp;"-7",Matches!$J$2:$J$201,0))&lt;&gt;"",$C1671&gt;=INDEX(Matches!$F$2:$F$201,MATCH($A1671&amp;"-7",Matches!$J$2:$J$201,0))),"",IF(AND(P1671=INDEX(Matches!$G$2:$G$201,MATCH($A1671&amp;"-7",Matches!$J$2:$J$201,0)),Q1671=INDEX(Matches!$H$2:$H$201,MATCH($A1671&amp;"-7",Matches!$J$2:$J$201,0))),5,IF(SIGN(P1671-Q1671)&lt;&gt;SIGN(INDEX(Matches!$G$2:$G$201,MATCH($A1671&amp;"-7",Matches!$J$2:$J$201,0))-INDEX(Matches!$H$2:$H$201,MATCH($A1671&amp;"-7",Matches!$J$2:$J$201,0))),0,IF(P1671-Q1671=INDEX(Matches!$G$2:$G$201,MATCH($A1671&amp;"-7",Matches!$J$2:$J$201,0))-INDEX(Matches!$H$2:$H$201,MATCH($A1671&amp;"-7",Matches!$J$2:$J$201,0)),3,2))))),""))</f>
        <v/>
      </c>
      <c r="AE1671" s="12" t="str">
        <f aca="false">IF(OR($B1671="",R1671="",S1671=""),"",IFERROR(IF(OR(INDEX(Matches!$I$2:$I$201,MATCH($A1671&amp;"-8",Matches!$J$2:$J$201,0))="Void",INDEX(Matches!$G$2:$G$201,MATCH($A1671&amp;"-8",Matches!$J$2:$J$201,0))="",INDEX(Matches!$H$2:$H$201,MATCH($A1671&amp;"-8",Matches!$J$2:$J$201,0))=""),"",IF(AND($C1671&lt;&gt;"",INDEX(Matches!$F$2:$F$201,MATCH($A1671&amp;"-8",Matches!$J$2:$J$201,0))&lt;&gt;"",$C1671&gt;=INDEX(Matches!$F$2:$F$201,MATCH($A1671&amp;"-8",Matches!$J$2:$J$201,0))),"",IF(AND(R1671=INDEX(Matches!$G$2:$G$201,MATCH($A1671&amp;"-8",Matches!$J$2:$J$201,0)),S1671=INDEX(Matches!$H$2:$H$201,MATCH($A1671&amp;"-8",Matches!$J$2:$J$201,0))),5,IF(SIGN(R1671-S1671)&lt;&gt;SIGN(INDEX(Matches!$G$2:$G$201,MATCH($A1671&amp;"-8",Matches!$J$2:$J$201,0))-INDEX(Matches!$H$2:$H$201,MATCH($A1671&amp;"-8",Matches!$J$2:$J$201,0))),0,IF(R1671-S1671=INDEX(Matches!$G$2:$G$201,MATCH($A1671&amp;"-8",Matches!$J$2:$J$201,0))-INDEX(Matches!$H$2:$H$201,MATCH($A1671&amp;"-8",Matches!$J$2:$J$201,0)),3,2))))),""))</f>
        <v/>
      </c>
      <c r="AF1671" s="12" t="str">
        <f aca="false">IF(OR($B1671="",T1671="",U1671=""),"",IFERROR(IF(OR(INDEX(Matches!$I$2:$I$201,MATCH($A1671&amp;"-9",Matches!$J$2:$J$201,0))="Void",INDEX(Matches!$G$2:$G$201,MATCH($A1671&amp;"-9",Matches!$J$2:$J$201,0))="",INDEX(Matches!$H$2:$H$201,MATCH($A1671&amp;"-9",Matches!$J$2:$J$201,0))=""),"",IF(AND($C1671&lt;&gt;"",INDEX(Matches!$F$2:$F$201,MATCH($A1671&amp;"-9",Matches!$J$2:$J$201,0))&lt;&gt;"",$C1671&gt;=INDEX(Matches!$F$2:$F$201,MATCH($A1671&amp;"-9",Matches!$J$2:$J$201,0))),"",IF(AND(T1671=INDEX(Matches!$G$2:$G$201,MATCH($A1671&amp;"-9",Matches!$J$2:$J$201,0)),U1671=INDEX(Matches!$H$2:$H$201,MATCH($A1671&amp;"-9",Matches!$J$2:$J$201,0))),5,IF(SIGN(T1671-U1671)&lt;&gt;SIGN(INDEX(Matches!$G$2:$G$201,MATCH($A1671&amp;"-9",Matches!$J$2:$J$201,0))-INDEX(Matches!$H$2:$H$201,MATCH($A1671&amp;"-9",Matches!$J$2:$J$201,0))),0,IF(T1671-U1671=INDEX(Matches!$G$2:$G$201,MATCH($A1671&amp;"-9",Matches!$J$2:$J$201,0))-INDEX(Matches!$H$2:$H$201,MATCH($A1671&amp;"-9",Matches!$J$2:$J$201,0)),3,2))))),""))</f>
        <v/>
      </c>
      <c r="AG1671" s="12" t="str">
        <f aca="false">IF(OR($B1671="",V1671="",W1671=""),"",IFERROR(IF(OR(INDEX(Matches!$I$2:$I$201,MATCH($A1671&amp;"-10",Matches!$J$2:$J$201,0))="Void",INDEX(Matches!$G$2:$G$201,MATCH($A1671&amp;"-10",Matches!$J$2:$J$201,0))="",INDEX(Matches!$H$2:$H$201,MATCH($A1671&amp;"-10",Matches!$J$2:$J$201,0))=""),"",IF(AND($C1671&lt;&gt;"",INDEX(Matches!$F$2:$F$201,MATCH($A1671&amp;"-10",Matches!$J$2:$J$201,0))&lt;&gt;"",$C1671&gt;=INDEX(Matches!$F$2:$F$201,MATCH($A1671&amp;"-10",Matches!$J$2:$J$201,0))),"",IF(AND(V1671=INDEX(Matches!$G$2:$G$201,MATCH($A1671&amp;"-10",Matches!$J$2:$J$201,0)),W1671=INDEX(Matches!$H$2:$H$201,MATCH($A1671&amp;"-10",Matches!$J$2:$J$201,0))),5,IF(SIGN(V1671-W1671)&lt;&gt;SIGN(INDEX(Matches!$G$2:$G$201,MATCH($A1671&amp;"-10",Matches!$J$2:$J$201,0))-INDEX(Matches!$H$2:$H$201,MATCH($A1671&amp;"-10",Matches!$J$2:$J$201,0))),0,IF(V1671-W1671=INDEX(Matches!$G$2:$G$201,MATCH($A1671&amp;"-10",Matches!$J$2:$J$201,0))-INDEX(Matches!$H$2:$H$201,MATCH($A1671&amp;"-10",Matches!$J$2:$J$201,0)),3,2))))),""))</f>
        <v/>
      </c>
      <c r="AH1671" s="13" t="str">
        <f aca="false">IF($B1671="","",SUM(X1671:AG1671))</f>
        <v/>
      </c>
      <c r="AI1671" s="12" t="str">
        <f aca="false">IF($B1671="","",COUNTIF(X1671:AG1671,5))</f>
        <v/>
      </c>
      <c r="AJ1671" s="12" t="str">
        <f aca="false">IF($B1671="","",COUNTIF(X1671:AG1671,"&gt;=2"))</f>
        <v/>
      </c>
      <c r="AK1671" s="12" t="str">
        <f aca="false">IF($B1671="","",COUNT(X1671:AG1671))</f>
        <v/>
      </c>
    </row>
    <row r="1672" customFormat="false" ht="15" hidden="false" customHeight="false" outlineLevel="0" collapsed="false">
      <c r="A1672" s="7"/>
      <c r="B1672" s="7"/>
      <c r="C1672" s="11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12" t="str">
        <f aca="false">IF(OR($B1672="",D1672="",E1672=""),"",IFERROR(IF(OR(INDEX(Matches!$I$2:$I$201,MATCH($A1672&amp;"-1",Matches!$J$2:$J$201,0))="Void",INDEX(Matches!$G$2:$G$201,MATCH($A1672&amp;"-1",Matches!$J$2:$J$201,0))="",INDEX(Matches!$H$2:$H$201,MATCH($A1672&amp;"-1",Matches!$J$2:$J$201,0))=""),"",IF(AND($C1672&lt;&gt;"",INDEX(Matches!$F$2:$F$201,MATCH($A1672&amp;"-1",Matches!$J$2:$J$201,0))&lt;&gt;"",$C1672&gt;=INDEX(Matches!$F$2:$F$201,MATCH($A1672&amp;"-1",Matches!$J$2:$J$201,0))),"",IF(AND(D1672=INDEX(Matches!$G$2:$G$201,MATCH($A1672&amp;"-1",Matches!$J$2:$J$201,0)),E1672=INDEX(Matches!$H$2:$H$201,MATCH($A1672&amp;"-1",Matches!$J$2:$J$201,0))),5,IF(SIGN(D1672-E1672)&lt;&gt;SIGN(INDEX(Matches!$G$2:$G$201,MATCH($A1672&amp;"-1",Matches!$J$2:$J$201,0))-INDEX(Matches!$H$2:$H$201,MATCH($A1672&amp;"-1",Matches!$J$2:$J$201,0))),0,IF(D1672-E1672=INDEX(Matches!$G$2:$G$201,MATCH($A1672&amp;"-1",Matches!$J$2:$J$201,0))-INDEX(Matches!$H$2:$H$201,MATCH($A1672&amp;"-1",Matches!$J$2:$J$201,0)),3,2))))),""))</f>
        <v/>
      </c>
      <c r="Y1672" s="12" t="str">
        <f aca="false">IF(OR($B1672="",F1672="",G1672=""),"",IFERROR(IF(OR(INDEX(Matches!$I$2:$I$201,MATCH($A1672&amp;"-2",Matches!$J$2:$J$201,0))="Void",INDEX(Matches!$G$2:$G$201,MATCH($A1672&amp;"-2",Matches!$J$2:$J$201,0))="",INDEX(Matches!$H$2:$H$201,MATCH($A1672&amp;"-2",Matches!$J$2:$J$201,0))=""),"",IF(AND($C1672&lt;&gt;"",INDEX(Matches!$F$2:$F$201,MATCH($A1672&amp;"-2",Matches!$J$2:$J$201,0))&lt;&gt;"",$C1672&gt;=INDEX(Matches!$F$2:$F$201,MATCH($A1672&amp;"-2",Matches!$J$2:$J$201,0))),"",IF(AND(F1672=INDEX(Matches!$G$2:$G$201,MATCH($A1672&amp;"-2",Matches!$J$2:$J$201,0)),G1672=INDEX(Matches!$H$2:$H$201,MATCH($A1672&amp;"-2",Matches!$J$2:$J$201,0))),5,IF(SIGN(F1672-G1672)&lt;&gt;SIGN(INDEX(Matches!$G$2:$G$201,MATCH($A1672&amp;"-2",Matches!$J$2:$J$201,0))-INDEX(Matches!$H$2:$H$201,MATCH($A1672&amp;"-2",Matches!$J$2:$J$201,0))),0,IF(F1672-G1672=INDEX(Matches!$G$2:$G$201,MATCH($A1672&amp;"-2",Matches!$J$2:$J$201,0))-INDEX(Matches!$H$2:$H$201,MATCH($A1672&amp;"-2",Matches!$J$2:$J$201,0)),3,2))))),""))</f>
        <v/>
      </c>
      <c r="Z1672" s="12" t="str">
        <f aca="false">IF(OR($B1672="",H1672="",I1672=""),"",IFERROR(IF(OR(INDEX(Matches!$I$2:$I$201,MATCH($A1672&amp;"-3",Matches!$J$2:$J$201,0))="Void",INDEX(Matches!$G$2:$G$201,MATCH($A1672&amp;"-3",Matches!$J$2:$J$201,0))="",INDEX(Matches!$H$2:$H$201,MATCH($A1672&amp;"-3",Matches!$J$2:$J$201,0))=""),"",IF(AND($C1672&lt;&gt;"",INDEX(Matches!$F$2:$F$201,MATCH($A1672&amp;"-3",Matches!$J$2:$J$201,0))&lt;&gt;"",$C1672&gt;=INDEX(Matches!$F$2:$F$201,MATCH($A1672&amp;"-3",Matches!$J$2:$J$201,0))),"",IF(AND(H1672=INDEX(Matches!$G$2:$G$201,MATCH($A1672&amp;"-3",Matches!$J$2:$J$201,0)),I1672=INDEX(Matches!$H$2:$H$201,MATCH($A1672&amp;"-3",Matches!$J$2:$J$201,0))),5,IF(SIGN(H1672-I1672)&lt;&gt;SIGN(INDEX(Matches!$G$2:$G$201,MATCH($A1672&amp;"-3",Matches!$J$2:$J$201,0))-INDEX(Matches!$H$2:$H$201,MATCH($A1672&amp;"-3",Matches!$J$2:$J$201,0))),0,IF(H1672-I1672=INDEX(Matches!$G$2:$G$201,MATCH($A1672&amp;"-3",Matches!$J$2:$J$201,0))-INDEX(Matches!$H$2:$H$201,MATCH($A1672&amp;"-3",Matches!$J$2:$J$201,0)),3,2))))),""))</f>
        <v/>
      </c>
      <c r="AA1672" s="12" t="str">
        <f aca="false">IF(OR($B1672="",J1672="",K1672=""),"",IFERROR(IF(OR(INDEX(Matches!$I$2:$I$201,MATCH($A1672&amp;"-4",Matches!$J$2:$J$201,0))="Void",INDEX(Matches!$G$2:$G$201,MATCH($A1672&amp;"-4",Matches!$J$2:$J$201,0))="",INDEX(Matches!$H$2:$H$201,MATCH($A1672&amp;"-4",Matches!$J$2:$J$201,0))=""),"",IF(AND($C1672&lt;&gt;"",INDEX(Matches!$F$2:$F$201,MATCH($A1672&amp;"-4",Matches!$J$2:$J$201,0))&lt;&gt;"",$C1672&gt;=INDEX(Matches!$F$2:$F$201,MATCH($A1672&amp;"-4",Matches!$J$2:$J$201,0))),"",IF(AND(J1672=INDEX(Matches!$G$2:$G$201,MATCH($A1672&amp;"-4",Matches!$J$2:$J$201,0)),K1672=INDEX(Matches!$H$2:$H$201,MATCH($A1672&amp;"-4",Matches!$J$2:$J$201,0))),5,IF(SIGN(J1672-K1672)&lt;&gt;SIGN(INDEX(Matches!$G$2:$G$201,MATCH($A1672&amp;"-4",Matches!$J$2:$J$201,0))-INDEX(Matches!$H$2:$H$201,MATCH($A1672&amp;"-4",Matches!$J$2:$J$201,0))),0,IF(J1672-K1672=INDEX(Matches!$G$2:$G$201,MATCH($A1672&amp;"-4",Matches!$J$2:$J$201,0))-INDEX(Matches!$H$2:$H$201,MATCH($A1672&amp;"-4",Matches!$J$2:$J$201,0)),3,2))))),""))</f>
        <v/>
      </c>
      <c r="AB1672" s="12" t="str">
        <f aca="false">IF(OR($B1672="",L1672="",M1672=""),"",IFERROR(IF(OR(INDEX(Matches!$I$2:$I$201,MATCH($A1672&amp;"-5",Matches!$J$2:$J$201,0))="Void",INDEX(Matches!$G$2:$G$201,MATCH($A1672&amp;"-5",Matches!$J$2:$J$201,0))="",INDEX(Matches!$H$2:$H$201,MATCH($A1672&amp;"-5",Matches!$J$2:$J$201,0))=""),"",IF(AND($C1672&lt;&gt;"",INDEX(Matches!$F$2:$F$201,MATCH($A1672&amp;"-5",Matches!$J$2:$J$201,0))&lt;&gt;"",$C1672&gt;=INDEX(Matches!$F$2:$F$201,MATCH($A1672&amp;"-5",Matches!$J$2:$J$201,0))),"",IF(AND(L1672=INDEX(Matches!$G$2:$G$201,MATCH($A1672&amp;"-5",Matches!$J$2:$J$201,0)),M1672=INDEX(Matches!$H$2:$H$201,MATCH($A1672&amp;"-5",Matches!$J$2:$J$201,0))),5,IF(SIGN(L1672-M1672)&lt;&gt;SIGN(INDEX(Matches!$G$2:$G$201,MATCH($A1672&amp;"-5",Matches!$J$2:$J$201,0))-INDEX(Matches!$H$2:$H$201,MATCH($A1672&amp;"-5",Matches!$J$2:$J$201,0))),0,IF(L1672-M1672=INDEX(Matches!$G$2:$G$201,MATCH($A1672&amp;"-5",Matches!$J$2:$J$201,0))-INDEX(Matches!$H$2:$H$201,MATCH($A1672&amp;"-5",Matches!$J$2:$J$201,0)),3,2))))),""))</f>
        <v/>
      </c>
      <c r="AC1672" s="12" t="str">
        <f aca="false">IF(OR($B1672="",N1672="",O1672=""),"",IFERROR(IF(OR(INDEX(Matches!$I$2:$I$201,MATCH($A1672&amp;"-6",Matches!$J$2:$J$201,0))="Void",INDEX(Matches!$G$2:$G$201,MATCH($A1672&amp;"-6",Matches!$J$2:$J$201,0))="",INDEX(Matches!$H$2:$H$201,MATCH($A1672&amp;"-6",Matches!$J$2:$J$201,0))=""),"",IF(AND($C1672&lt;&gt;"",INDEX(Matches!$F$2:$F$201,MATCH($A1672&amp;"-6",Matches!$J$2:$J$201,0))&lt;&gt;"",$C1672&gt;=INDEX(Matches!$F$2:$F$201,MATCH($A1672&amp;"-6",Matches!$J$2:$J$201,0))),"",IF(AND(N1672=INDEX(Matches!$G$2:$G$201,MATCH($A1672&amp;"-6",Matches!$J$2:$J$201,0)),O1672=INDEX(Matches!$H$2:$H$201,MATCH($A1672&amp;"-6",Matches!$J$2:$J$201,0))),5,IF(SIGN(N1672-O1672)&lt;&gt;SIGN(INDEX(Matches!$G$2:$G$201,MATCH($A1672&amp;"-6",Matches!$J$2:$J$201,0))-INDEX(Matches!$H$2:$H$201,MATCH($A1672&amp;"-6",Matches!$J$2:$J$201,0))),0,IF(N1672-O1672=INDEX(Matches!$G$2:$G$201,MATCH($A1672&amp;"-6",Matches!$J$2:$J$201,0))-INDEX(Matches!$H$2:$H$201,MATCH($A1672&amp;"-6",Matches!$J$2:$J$201,0)),3,2))))),""))</f>
        <v/>
      </c>
      <c r="AD1672" s="12" t="str">
        <f aca="false">IF(OR($B1672="",P1672="",Q1672=""),"",IFERROR(IF(OR(INDEX(Matches!$I$2:$I$201,MATCH($A1672&amp;"-7",Matches!$J$2:$J$201,0))="Void",INDEX(Matches!$G$2:$G$201,MATCH($A1672&amp;"-7",Matches!$J$2:$J$201,0))="",INDEX(Matches!$H$2:$H$201,MATCH($A1672&amp;"-7",Matches!$J$2:$J$201,0))=""),"",IF(AND($C1672&lt;&gt;"",INDEX(Matches!$F$2:$F$201,MATCH($A1672&amp;"-7",Matches!$J$2:$J$201,0))&lt;&gt;"",$C1672&gt;=INDEX(Matches!$F$2:$F$201,MATCH($A1672&amp;"-7",Matches!$J$2:$J$201,0))),"",IF(AND(P1672=INDEX(Matches!$G$2:$G$201,MATCH($A1672&amp;"-7",Matches!$J$2:$J$201,0)),Q1672=INDEX(Matches!$H$2:$H$201,MATCH($A1672&amp;"-7",Matches!$J$2:$J$201,0))),5,IF(SIGN(P1672-Q1672)&lt;&gt;SIGN(INDEX(Matches!$G$2:$G$201,MATCH($A1672&amp;"-7",Matches!$J$2:$J$201,0))-INDEX(Matches!$H$2:$H$201,MATCH($A1672&amp;"-7",Matches!$J$2:$J$201,0))),0,IF(P1672-Q1672=INDEX(Matches!$G$2:$G$201,MATCH($A1672&amp;"-7",Matches!$J$2:$J$201,0))-INDEX(Matches!$H$2:$H$201,MATCH($A1672&amp;"-7",Matches!$J$2:$J$201,0)),3,2))))),""))</f>
        <v/>
      </c>
      <c r="AE1672" s="12" t="str">
        <f aca="false">IF(OR($B1672="",R1672="",S1672=""),"",IFERROR(IF(OR(INDEX(Matches!$I$2:$I$201,MATCH($A1672&amp;"-8",Matches!$J$2:$J$201,0))="Void",INDEX(Matches!$G$2:$G$201,MATCH($A1672&amp;"-8",Matches!$J$2:$J$201,0))="",INDEX(Matches!$H$2:$H$201,MATCH($A1672&amp;"-8",Matches!$J$2:$J$201,0))=""),"",IF(AND($C1672&lt;&gt;"",INDEX(Matches!$F$2:$F$201,MATCH($A1672&amp;"-8",Matches!$J$2:$J$201,0))&lt;&gt;"",$C1672&gt;=INDEX(Matches!$F$2:$F$201,MATCH($A1672&amp;"-8",Matches!$J$2:$J$201,0))),"",IF(AND(R1672=INDEX(Matches!$G$2:$G$201,MATCH($A1672&amp;"-8",Matches!$J$2:$J$201,0)),S1672=INDEX(Matches!$H$2:$H$201,MATCH($A1672&amp;"-8",Matches!$J$2:$J$201,0))),5,IF(SIGN(R1672-S1672)&lt;&gt;SIGN(INDEX(Matches!$G$2:$G$201,MATCH($A1672&amp;"-8",Matches!$J$2:$J$201,0))-INDEX(Matches!$H$2:$H$201,MATCH($A1672&amp;"-8",Matches!$J$2:$J$201,0))),0,IF(R1672-S1672=INDEX(Matches!$G$2:$G$201,MATCH($A1672&amp;"-8",Matches!$J$2:$J$201,0))-INDEX(Matches!$H$2:$H$201,MATCH($A1672&amp;"-8",Matches!$J$2:$J$201,0)),3,2))))),""))</f>
        <v/>
      </c>
      <c r="AF1672" s="12" t="str">
        <f aca="false">IF(OR($B1672="",T1672="",U1672=""),"",IFERROR(IF(OR(INDEX(Matches!$I$2:$I$201,MATCH($A1672&amp;"-9",Matches!$J$2:$J$201,0))="Void",INDEX(Matches!$G$2:$G$201,MATCH($A1672&amp;"-9",Matches!$J$2:$J$201,0))="",INDEX(Matches!$H$2:$H$201,MATCH($A1672&amp;"-9",Matches!$J$2:$J$201,0))=""),"",IF(AND($C1672&lt;&gt;"",INDEX(Matches!$F$2:$F$201,MATCH($A1672&amp;"-9",Matches!$J$2:$J$201,0))&lt;&gt;"",$C1672&gt;=INDEX(Matches!$F$2:$F$201,MATCH($A1672&amp;"-9",Matches!$J$2:$J$201,0))),"",IF(AND(T1672=INDEX(Matches!$G$2:$G$201,MATCH($A1672&amp;"-9",Matches!$J$2:$J$201,0)),U1672=INDEX(Matches!$H$2:$H$201,MATCH($A1672&amp;"-9",Matches!$J$2:$J$201,0))),5,IF(SIGN(T1672-U1672)&lt;&gt;SIGN(INDEX(Matches!$G$2:$G$201,MATCH($A1672&amp;"-9",Matches!$J$2:$J$201,0))-INDEX(Matches!$H$2:$H$201,MATCH($A1672&amp;"-9",Matches!$J$2:$J$201,0))),0,IF(T1672-U1672=INDEX(Matches!$G$2:$G$201,MATCH($A1672&amp;"-9",Matches!$J$2:$J$201,0))-INDEX(Matches!$H$2:$H$201,MATCH($A1672&amp;"-9",Matches!$J$2:$J$201,0)),3,2))))),""))</f>
        <v/>
      </c>
      <c r="AG1672" s="12" t="str">
        <f aca="false">IF(OR($B1672="",V1672="",W1672=""),"",IFERROR(IF(OR(INDEX(Matches!$I$2:$I$201,MATCH($A1672&amp;"-10",Matches!$J$2:$J$201,0))="Void",INDEX(Matches!$G$2:$G$201,MATCH($A1672&amp;"-10",Matches!$J$2:$J$201,0))="",INDEX(Matches!$H$2:$H$201,MATCH($A1672&amp;"-10",Matches!$J$2:$J$201,0))=""),"",IF(AND($C1672&lt;&gt;"",INDEX(Matches!$F$2:$F$201,MATCH($A1672&amp;"-10",Matches!$J$2:$J$201,0))&lt;&gt;"",$C1672&gt;=INDEX(Matches!$F$2:$F$201,MATCH($A1672&amp;"-10",Matches!$J$2:$J$201,0))),"",IF(AND(V1672=INDEX(Matches!$G$2:$G$201,MATCH($A1672&amp;"-10",Matches!$J$2:$J$201,0)),W1672=INDEX(Matches!$H$2:$H$201,MATCH($A1672&amp;"-10",Matches!$J$2:$J$201,0))),5,IF(SIGN(V1672-W1672)&lt;&gt;SIGN(INDEX(Matches!$G$2:$G$201,MATCH($A1672&amp;"-10",Matches!$J$2:$J$201,0))-INDEX(Matches!$H$2:$H$201,MATCH($A1672&amp;"-10",Matches!$J$2:$J$201,0))),0,IF(V1672-W1672=INDEX(Matches!$G$2:$G$201,MATCH($A1672&amp;"-10",Matches!$J$2:$J$201,0))-INDEX(Matches!$H$2:$H$201,MATCH($A1672&amp;"-10",Matches!$J$2:$J$201,0)),3,2))))),""))</f>
        <v/>
      </c>
      <c r="AH1672" s="13" t="str">
        <f aca="false">IF($B1672="","",SUM(X1672:AG1672))</f>
        <v/>
      </c>
      <c r="AI1672" s="12" t="str">
        <f aca="false">IF($B1672="","",COUNTIF(X1672:AG1672,5))</f>
        <v/>
      </c>
      <c r="AJ1672" s="12" t="str">
        <f aca="false">IF($B1672="","",COUNTIF(X1672:AG1672,"&gt;=2"))</f>
        <v/>
      </c>
      <c r="AK1672" s="12" t="str">
        <f aca="false">IF($B1672="","",COUNT(X1672:AG1672))</f>
        <v/>
      </c>
    </row>
    <row r="1673" customFormat="false" ht="15" hidden="false" customHeight="false" outlineLevel="0" collapsed="false">
      <c r="A1673" s="7"/>
      <c r="B1673" s="7"/>
      <c r="C1673" s="11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12" t="str">
        <f aca="false">IF(OR($B1673="",D1673="",E1673=""),"",IFERROR(IF(OR(INDEX(Matches!$I$2:$I$201,MATCH($A1673&amp;"-1",Matches!$J$2:$J$201,0))="Void",INDEX(Matches!$G$2:$G$201,MATCH($A1673&amp;"-1",Matches!$J$2:$J$201,0))="",INDEX(Matches!$H$2:$H$201,MATCH($A1673&amp;"-1",Matches!$J$2:$J$201,0))=""),"",IF(AND($C1673&lt;&gt;"",INDEX(Matches!$F$2:$F$201,MATCH($A1673&amp;"-1",Matches!$J$2:$J$201,0))&lt;&gt;"",$C1673&gt;=INDEX(Matches!$F$2:$F$201,MATCH($A1673&amp;"-1",Matches!$J$2:$J$201,0))),"",IF(AND(D1673=INDEX(Matches!$G$2:$G$201,MATCH($A1673&amp;"-1",Matches!$J$2:$J$201,0)),E1673=INDEX(Matches!$H$2:$H$201,MATCH($A1673&amp;"-1",Matches!$J$2:$J$201,0))),5,IF(SIGN(D1673-E1673)&lt;&gt;SIGN(INDEX(Matches!$G$2:$G$201,MATCH($A1673&amp;"-1",Matches!$J$2:$J$201,0))-INDEX(Matches!$H$2:$H$201,MATCH($A1673&amp;"-1",Matches!$J$2:$J$201,0))),0,IF(D1673-E1673=INDEX(Matches!$G$2:$G$201,MATCH($A1673&amp;"-1",Matches!$J$2:$J$201,0))-INDEX(Matches!$H$2:$H$201,MATCH($A1673&amp;"-1",Matches!$J$2:$J$201,0)),3,2))))),""))</f>
        <v/>
      </c>
      <c r="Y1673" s="12" t="str">
        <f aca="false">IF(OR($B1673="",F1673="",G1673=""),"",IFERROR(IF(OR(INDEX(Matches!$I$2:$I$201,MATCH($A1673&amp;"-2",Matches!$J$2:$J$201,0))="Void",INDEX(Matches!$G$2:$G$201,MATCH($A1673&amp;"-2",Matches!$J$2:$J$201,0))="",INDEX(Matches!$H$2:$H$201,MATCH($A1673&amp;"-2",Matches!$J$2:$J$201,0))=""),"",IF(AND($C1673&lt;&gt;"",INDEX(Matches!$F$2:$F$201,MATCH($A1673&amp;"-2",Matches!$J$2:$J$201,0))&lt;&gt;"",$C1673&gt;=INDEX(Matches!$F$2:$F$201,MATCH($A1673&amp;"-2",Matches!$J$2:$J$201,0))),"",IF(AND(F1673=INDEX(Matches!$G$2:$G$201,MATCH($A1673&amp;"-2",Matches!$J$2:$J$201,0)),G1673=INDEX(Matches!$H$2:$H$201,MATCH($A1673&amp;"-2",Matches!$J$2:$J$201,0))),5,IF(SIGN(F1673-G1673)&lt;&gt;SIGN(INDEX(Matches!$G$2:$G$201,MATCH($A1673&amp;"-2",Matches!$J$2:$J$201,0))-INDEX(Matches!$H$2:$H$201,MATCH($A1673&amp;"-2",Matches!$J$2:$J$201,0))),0,IF(F1673-G1673=INDEX(Matches!$G$2:$G$201,MATCH($A1673&amp;"-2",Matches!$J$2:$J$201,0))-INDEX(Matches!$H$2:$H$201,MATCH($A1673&amp;"-2",Matches!$J$2:$J$201,0)),3,2))))),""))</f>
        <v/>
      </c>
      <c r="Z1673" s="12" t="str">
        <f aca="false">IF(OR($B1673="",H1673="",I1673=""),"",IFERROR(IF(OR(INDEX(Matches!$I$2:$I$201,MATCH($A1673&amp;"-3",Matches!$J$2:$J$201,0))="Void",INDEX(Matches!$G$2:$G$201,MATCH($A1673&amp;"-3",Matches!$J$2:$J$201,0))="",INDEX(Matches!$H$2:$H$201,MATCH($A1673&amp;"-3",Matches!$J$2:$J$201,0))=""),"",IF(AND($C1673&lt;&gt;"",INDEX(Matches!$F$2:$F$201,MATCH($A1673&amp;"-3",Matches!$J$2:$J$201,0))&lt;&gt;"",$C1673&gt;=INDEX(Matches!$F$2:$F$201,MATCH($A1673&amp;"-3",Matches!$J$2:$J$201,0))),"",IF(AND(H1673=INDEX(Matches!$G$2:$G$201,MATCH($A1673&amp;"-3",Matches!$J$2:$J$201,0)),I1673=INDEX(Matches!$H$2:$H$201,MATCH($A1673&amp;"-3",Matches!$J$2:$J$201,0))),5,IF(SIGN(H1673-I1673)&lt;&gt;SIGN(INDEX(Matches!$G$2:$G$201,MATCH($A1673&amp;"-3",Matches!$J$2:$J$201,0))-INDEX(Matches!$H$2:$H$201,MATCH($A1673&amp;"-3",Matches!$J$2:$J$201,0))),0,IF(H1673-I1673=INDEX(Matches!$G$2:$G$201,MATCH($A1673&amp;"-3",Matches!$J$2:$J$201,0))-INDEX(Matches!$H$2:$H$201,MATCH($A1673&amp;"-3",Matches!$J$2:$J$201,0)),3,2))))),""))</f>
        <v/>
      </c>
      <c r="AA1673" s="12" t="str">
        <f aca="false">IF(OR($B1673="",J1673="",K1673=""),"",IFERROR(IF(OR(INDEX(Matches!$I$2:$I$201,MATCH($A1673&amp;"-4",Matches!$J$2:$J$201,0))="Void",INDEX(Matches!$G$2:$G$201,MATCH($A1673&amp;"-4",Matches!$J$2:$J$201,0))="",INDEX(Matches!$H$2:$H$201,MATCH($A1673&amp;"-4",Matches!$J$2:$J$201,0))=""),"",IF(AND($C1673&lt;&gt;"",INDEX(Matches!$F$2:$F$201,MATCH($A1673&amp;"-4",Matches!$J$2:$J$201,0))&lt;&gt;"",$C1673&gt;=INDEX(Matches!$F$2:$F$201,MATCH($A1673&amp;"-4",Matches!$J$2:$J$201,0))),"",IF(AND(J1673=INDEX(Matches!$G$2:$G$201,MATCH($A1673&amp;"-4",Matches!$J$2:$J$201,0)),K1673=INDEX(Matches!$H$2:$H$201,MATCH($A1673&amp;"-4",Matches!$J$2:$J$201,0))),5,IF(SIGN(J1673-K1673)&lt;&gt;SIGN(INDEX(Matches!$G$2:$G$201,MATCH($A1673&amp;"-4",Matches!$J$2:$J$201,0))-INDEX(Matches!$H$2:$H$201,MATCH($A1673&amp;"-4",Matches!$J$2:$J$201,0))),0,IF(J1673-K1673=INDEX(Matches!$G$2:$G$201,MATCH($A1673&amp;"-4",Matches!$J$2:$J$201,0))-INDEX(Matches!$H$2:$H$201,MATCH($A1673&amp;"-4",Matches!$J$2:$J$201,0)),3,2))))),""))</f>
        <v/>
      </c>
      <c r="AB1673" s="12" t="str">
        <f aca="false">IF(OR($B1673="",L1673="",M1673=""),"",IFERROR(IF(OR(INDEX(Matches!$I$2:$I$201,MATCH($A1673&amp;"-5",Matches!$J$2:$J$201,0))="Void",INDEX(Matches!$G$2:$G$201,MATCH($A1673&amp;"-5",Matches!$J$2:$J$201,0))="",INDEX(Matches!$H$2:$H$201,MATCH($A1673&amp;"-5",Matches!$J$2:$J$201,0))=""),"",IF(AND($C1673&lt;&gt;"",INDEX(Matches!$F$2:$F$201,MATCH($A1673&amp;"-5",Matches!$J$2:$J$201,0))&lt;&gt;"",$C1673&gt;=INDEX(Matches!$F$2:$F$201,MATCH($A1673&amp;"-5",Matches!$J$2:$J$201,0))),"",IF(AND(L1673=INDEX(Matches!$G$2:$G$201,MATCH($A1673&amp;"-5",Matches!$J$2:$J$201,0)),M1673=INDEX(Matches!$H$2:$H$201,MATCH($A1673&amp;"-5",Matches!$J$2:$J$201,0))),5,IF(SIGN(L1673-M1673)&lt;&gt;SIGN(INDEX(Matches!$G$2:$G$201,MATCH($A1673&amp;"-5",Matches!$J$2:$J$201,0))-INDEX(Matches!$H$2:$H$201,MATCH($A1673&amp;"-5",Matches!$J$2:$J$201,0))),0,IF(L1673-M1673=INDEX(Matches!$G$2:$G$201,MATCH($A1673&amp;"-5",Matches!$J$2:$J$201,0))-INDEX(Matches!$H$2:$H$201,MATCH($A1673&amp;"-5",Matches!$J$2:$J$201,0)),3,2))))),""))</f>
        <v/>
      </c>
      <c r="AC1673" s="12" t="str">
        <f aca="false">IF(OR($B1673="",N1673="",O1673=""),"",IFERROR(IF(OR(INDEX(Matches!$I$2:$I$201,MATCH($A1673&amp;"-6",Matches!$J$2:$J$201,0))="Void",INDEX(Matches!$G$2:$G$201,MATCH($A1673&amp;"-6",Matches!$J$2:$J$201,0))="",INDEX(Matches!$H$2:$H$201,MATCH($A1673&amp;"-6",Matches!$J$2:$J$201,0))=""),"",IF(AND($C1673&lt;&gt;"",INDEX(Matches!$F$2:$F$201,MATCH($A1673&amp;"-6",Matches!$J$2:$J$201,0))&lt;&gt;"",$C1673&gt;=INDEX(Matches!$F$2:$F$201,MATCH($A1673&amp;"-6",Matches!$J$2:$J$201,0))),"",IF(AND(N1673=INDEX(Matches!$G$2:$G$201,MATCH($A1673&amp;"-6",Matches!$J$2:$J$201,0)),O1673=INDEX(Matches!$H$2:$H$201,MATCH($A1673&amp;"-6",Matches!$J$2:$J$201,0))),5,IF(SIGN(N1673-O1673)&lt;&gt;SIGN(INDEX(Matches!$G$2:$G$201,MATCH($A1673&amp;"-6",Matches!$J$2:$J$201,0))-INDEX(Matches!$H$2:$H$201,MATCH($A1673&amp;"-6",Matches!$J$2:$J$201,0))),0,IF(N1673-O1673=INDEX(Matches!$G$2:$G$201,MATCH($A1673&amp;"-6",Matches!$J$2:$J$201,0))-INDEX(Matches!$H$2:$H$201,MATCH($A1673&amp;"-6",Matches!$J$2:$J$201,0)),3,2))))),""))</f>
        <v/>
      </c>
      <c r="AD1673" s="12" t="str">
        <f aca="false">IF(OR($B1673="",P1673="",Q1673=""),"",IFERROR(IF(OR(INDEX(Matches!$I$2:$I$201,MATCH($A1673&amp;"-7",Matches!$J$2:$J$201,0))="Void",INDEX(Matches!$G$2:$G$201,MATCH($A1673&amp;"-7",Matches!$J$2:$J$201,0))="",INDEX(Matches!$H$2:$H$201,MATCH($A1673&amp;"-7",Matches!$J$2:$J$201,0))=""),"",IF(AND($C1673&lt;&gt;"",INDEX(Matches!$F$2:$F$201,MATCH($A1673&amp;"-7",Matches!$J$2:$J$201,0))&lt;&gt;"",$C1673&gt;=INDEX(Matches!$F$2:$F$201,MATCH($A1673&amp;"-7",Matches!$J$2:$J$201,0))),"",IF(AND(P1673=INDEX(Matches!$G$2:$G$201,MATCH($A1673&amp;"-7",Matches!$J$2:$J$201,0)),Q1673=INDEX(Matches!$H$2:$H$201,MATCH($A1673&amp;"-7",Matches!$J$2:$J$201,0))),5,IF(SIGN(P1673-Q1673)&lt;&gt;SIGN(INDEX(Matches!$G$2:$G$201,MATCH($A1673&amp;"-7",Matches!$J$2:$J$201,0))-INDEX(Matches!$H$2:$H$201,MATCH($A1673&amp;"-7",Matches!$J$2:$J$201,0))),0,IF(P1673-Q1673=INDEX(Matches!$G$2:$G$201,MATCH($A1673&amp;"-7",Matches!$J$2:$J$201,0))-INDEX(Matches!$H$2:$H$201,MATCH($A1673&amp;"-7",Matches!$J$2:$J$201,0)),3,2))))),""))</f>
        <v/>
      </c>
      <c r="AE1673" s="12" t="str">
        <f aca="false">IF(OR($B1673="",R1673="",S1673=""),"",IFERROR(IF(OR(INDEX(Matches!$I$2:$I$201,MATCH($A1673&amp;"-8",Matches!$J$2:$J$201,0))="Void",INDEX(Matches!$G$2:$G$201,MATCH($A1673&amp;"-8",Matches!$J$2:$J$201,0))="",INDEX(Matches!$H$2:$H$201,MATCH($A1673&amp;"-8",Matches!$J$2:$J$201,0))=""),"",IF(AND($C1673&lt;&gt;"",INDEX(Matches!$F$2:$F$201,MATCH($A1673&amp;"-8",Matches!$J$2:$J$201,0))&lt;&gt;"",$C1673&gt;=INDEX(Matches!$F$2:$F$201,MATCH($A1673&amp;"-8",Matches!$J$2:$J$201,0))),"",IF(AND(R1673=INDEX(Matches!$G$2:$G$201,MATCH($A1673&amp;"-8",Matches!$J$2:$J$201,0)),S1673=INDEX(Matches!$H$2:$H$201,MATCH($A1673&amp;"-8",Matches!$J$2:$J$201,0))),5,IF(SIGN(R1673-S1673)&lt;&gt;SIGN(INDEX(Matches!$G$2:$G$201,MATCH($A1673&amp;"-8",Matches!$J$2:$J$201,0))-INDEX(Matches!$H$2:$H$201,MATCH($A1673&amp;"-8",Matches!$J$2:$J$201,0))),0,IF(R1673-S1673=INDEX(Matches!$G$2:$G$201,MATCH($A1673&amp;"-8",Matches!$J$2:$J$201,0))-INDEX(Matches!$H$2:$H$201,MATCH($A1673&amp;"-8",Matches!$J$2:$J$201,0)),3,2))))),""))</f>
        <v/>
      </c>
      <c r="AF1673" s="12" t="str">
        <f aca="false">IF(OR($B1673="",T1673="",U1673=""),"",IFERROR(IF(OR(INDEX(Matches!$I$2:$I$201,MATCH($A1673&amp;"-9",Matches!$J$2:$J$201,0))="Void",INDEX(Matches!$G$2:$G$201,MATCH($A1673&amp;"-9",Matches!$J$2:$J$201,0))="",INDEX(Matches!$H$2:$H$201,MATCH($A1673&amp;"-9",Matches!$J$2:$J$201,0))=""),"",IF(AND($C1673&lt;&gt;"",INDEX(Matches!$F$2:$F$201,MATCH($A1673&amp;"-9",Matches!$J$2:$J$201,0))&lt;&gt;"",$C1673&gt;=INDEX(Matches!$F$2:$F$201,MATCH($A1673&amp;"-9",Matches!$J$2:$J$201,0))),"",IF(AND(T1673=INDEX(Matches!$G$2:$G$201,MATCH($A1673&amp;"-9",Matches!$J$2:$J$201,0)),U1673=INDEX(Matches!$H$2:$H$201,MATCH($A1673&amp;"-9",Matches!$J$2:$J$201,0))),5,IF(SIGN(T1673-U1673)&lt;&gt;SIGN(INDEX(Matches!$G$2:$G$201,MATCH($A1673&amp;"-9",Matches!$J$2:$J$201,0))-INDEX(Matches!$H$2:$H$201,MATCH($A1673&amp;"-9",Matches!$J$2:$J$201,0))),0,IF(T1673-U1673=INDEX(Matches!$G$2:$G$201,MATCH($A1673&amp;"-9",Matches!$J$2:$J$201,0))-INDEX(Matches!$H$2:$H$201,MATCH($A1673&amp;"-9",Matches!$J$2:$J$201,0)),3,2))))),""))</f>
        <v/>
      </c>
      <c r="AG1673" s="12" t="str">
        <f aca="false">IF(OR($B1673="",V1673="",W1673=""),"",IFERROR(IF(OR(INDEX(Matches!$I$2:$I$201,MATCH($A1673&amp;"-10",Matches!$J$2:$J$201,0))="Void",INDEX(Matches!$G$2:$G$201,MATCH($A1673&amp;"-10",Matches!$J$2:$J$201,0))="",INDEX(Matches!$H$2:$H$201,MATCH($A1673&amp;"-10",Matches!$J$2:$J$201,0))=""),"",IF(AND($C1673&lt;&gt;"",INDEX(Matches!$F$2:$F$201,MATCH($A1673&amp;"-10",Matches!$J$2:$J$201,0))&lt;&gt;"",$C1673&gt;=INDEX(Matches!$F$2:$F$201,MATCH($A1673&amp;"-10",Matches!$J$2:$J$201,0))),"",IF(AND(V1673=INDEX(Matches!$G$2:$G$201,MATCH($A1673&amp;"-10",Matches!$J$2:$J$201,0)),W1673=INDEX(Matches!$H$2:$H$201,MATCH($A1673&amp;"-10",Matches!$J$2:$J$201,0))),5,IF(SIGN(V1673-W1673)&lt;&gt;SIGN(INDEX(Matches!$G$2:$G$201,MATCH($A1673&amp;"-10",Matches!$J$2:$J$201,0))-INDEX(Matches!$H$2:$H$201,MATCH($A1673&amp;"-10",Matches!$J$2:$J$201,0))),0,IF(V1673-W1673=INDEX(Matches!$G$2:$G$201,MATCH($A1673&amp;"-10",Matches!$J$2:$J$201,0))-INDEX(Matches!$H$2:$H$201,MATCH($A1673&amp;"-10",Matches!$J$2:$J$201,0)),3,2))))),""))</f>
        <v/>
      </c>
      <c r="AH1673" s="13" t="str">
        <f aca="false">IF($B1673="","",SUM(X1673:AG1673))</f>
        <v/>
      </c>
      <c r="AI1673" s="12" t="str">
        <f aca="false">IF($B1673="","",COUNTIF(X1673:AG1673,5))</f>
        <v/>
      </c>
      <c r="AJ1673" s="12" t="str">
        <f aca="false">IF($B1673="","",COUNTIF(X1673:AG1673,"&gt;=2"))</f>
        <v/>
      </c>
      <c r="AK1673" s="12" t="str">
        <f aca="false">IF($B1673="","",COUNT(X1673:AG1673))</f>
        <v/>
      </c>
    </row>
    <row r="1674" customFormat="false" ht="15" hidden="false" customHeight="false" outlineLevel="0" collapsed="false">
      <c r="A1674" s="7"/>
      <c r="B1674" s="7"/>
      <c r="C1674" s="11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12" t="str">
        <f aca="false">IF(OR($B1674="",D1674="",E1674=""),"",IFERROR(IF(OR(INDEX(Matches!$I$2:$I$201,MATCH($A1674&amp;"-1",Matches!$J$2:$J$201,0))="Void",INDEX(Matches!$G$2:$G$201,MATCH($A1674&amp;"-1",Matches!$J$2:$J$201,0))="",INDEX(Matches!$H$2:$H$201,MATCH($A1674&amp;"-1",Matches!$J$2:$J$201,0))=""),"",IF(AND($C1674&lt;&gt;"",INDEX(Matches!$F$2:$F$201,MATCH($A1674&amp;"-1",Matches!$J$2:$J$201,0))&lt;&gt;"",$C1674&gt;=INDEX(Matches!$F$2:$F$201,MATCH($A1674&amp;"-1",Matches!$J$2:$J$201,0))),"",IF(AND(D1674=INDEX(Matches!$G$2:$G$201,MATCH($A1674&amp;"-1",Matches!$J$2:$J$201,0)),E1674=INDEX(Matches!$H$2:$H$201,MATCH($A1674&amp;"-1",Matches!$J$2:$J$201,0))),5,IF(SIGN(D1674-E1674)&lt;&gt;SIGN(INDEX(Matches!$G$2:$G$201,MATCH($A1674&amp;"-1",Matches!$J$2:$J$201,0))-INDEX(Matches!$H$2:$H$201,MATCH($A1674&amp;"-1",Matches!$J$2:$J$201,0))),0,IF(D1674-E1674=INDEX(Matches!$G$2:$G$201,MATCH($A1674&amp;"-1",Matches!$J$2:$J$201,0))-INDEX(Matches!$H$2:$H$201,MATCH($A1674&amp;"-1",Matches!$J$2:$J$201,0)),3,2))))),""))</f>
        <v/>
      </c>
      <c r="Y1674" s="12" t="str">
        <f aca="false">IF(OR($B1674="",F1674="",G1674=""),"",IFERROR(IF(OR(INDEX(Matches!$I$2:$I$201,MATCH($A1674&amp;"-2",Matches!$J$2:$J$201,0))="Void",INDEX(Matches!$G$2:$G$201,MATCH($A1674&amp;"-2",Matches!$J$2:$J$201,0))="",INDEX(Matches!$H$2:$H$201,MATCH($A1674&amp;"-2",Matches!$J$2:$J$201,0))=""),"",IF(AND($C1674&lt;&gt;"",INDEX(Matches!$F$2:$F$201,MATCH($A1674&amp;"-2",Matches!$J$2:$J$201,0))&lt;&gt;"",$C1674&gt;=INDEX(Matches!$F$2:$F$201,MATCH($A1674&amp;"-2",Matches!$J$2:$J$201,0))),"",IF(AND(F1674=INDEX(Matches!$G$2:$G$201,MATCH($A1674&amp;"-2",Matches!$J$2:$J$201,0)),G1674=INDEX(Matches!$H$2:$H$201,MATCH($A1674&amp;"-2",Matches!$J$2:$J$201,0))),5,IF(SIGN(F1674-G1674)&lt;&gt;SIGN(INDEX(Matches!$G$2:$G$201,MATCH($A1674&amp;"-2",Matches!$J$2:$J$201,0))-INDEX(Matches!$H$2:$H$201,MATCH($A1674&amp;"-2",Matches!$J$2:$J$201,0))),0,IF(F1674-G1674=INDEX(Matches!$G$2:$G$201,MATCH($A1674&amp;"-2",Matches!$J$2:$J$201,0))-INDEX(Matches!$H$2:$H$201,MATCH($A1674&amp;"-2",Matches!$J$2:$J$201,0)),3,2))))),""))</f>
        <v/>
      </c>
      <c r="Z1674" s="12" t="str">
        <f aca="false">IF(OR($B1674="",H1674="",I1674=""),"",IFERROR(IF(OR(INDEX(Matches!$I$2:$I$201,MATCH($A1674&amp;"-3",Matches!$J$2:$J$201,0))="Void",INDEX(Matches!$G$2:$G$201,MATCH($A1674&amp;"-3",Matches!$J$2:$J$201,0))="",INDEX(Matches!$H$2:$H$201,MATCH($A1674&amp;"-3",Matches!$J$2:$J$201,0))=""),"",IF(AND($C1674&lt;&gt;"",INDEX(Matches!$F$2:$F$201,MATCH($A1674&amp;"-3",Matches!$J$2:$J$201,0))&lt;&gt;"",$C1674&gt;=INDEX(Matches!$F$2:$F$201,MATCH($A1674&amp;"-3",Matches!$J$2:$J$201,0))),"",IF(AND(H1674=INDEX(Matches!$G$2:$G$201,MATCH($A1674&amp;"-3",Matches!$J$2:$J$201,0)),I1674=INDEX(Matches!$H$2:$H$201,MATCH($A1674&amp;"-3",Matches!$J$2:$J$201,0))),5,IF(SIGN(H1674-I1674)&lt;&gt;SIGN(INDEX(Matches!$G$2:$G$201,MATCH($A1674&amp;"-3",Matches!$J$2:$J$201,0))-INDEX(Matches!$H$2:$H$201,MATCH($A1674&amp;"-3",Matches!$J$2:$J$201,0))),0,IF(H1674-I1674=INDEX(Matches!$G$2:$G$201,MATCH($A1674&amp;"-3",Matches!$J$2:$J$201,0))-INDEX(Matches!$H$2:$H$201,MATCH($A1674&amp;"-3",Matches!$J$2:$J$201,0)),3,2))))),""))</f>
        <v/>
      </c>
      <c r="AA1674" s="12" t="str">
        <f aca="false">IF(OR($B1674="",J1674="",K1674=""),"",IFERROR(IF(OR(INDEX(Matches!$I$2:$I$201,MATCH($A1674&amp;"-4",Matches!$J$2:$J$201,0))="Void",INDEX(Matches!$G$2:$G$201,MATCH($A1674&amp;"-4",Matches!$J$2:$J$201,0))="",INDEX(Matches!$H$2:$H$201,MATCH($A1674&amp;"-4",Matches!$J$2:$J$201,0))=""),"",IF(AND($C1674&lt;&gt;"",INDEX(Matches!$F$2:$F$201,MATCH($A1674&amp;"-4",Matches!$J$2:$J$201,0))&lt;&gt;"",$C1674&gt;=INDEX(Matches!$F$2:$F$201,MATCH($A1674&amp;"-4",Matches!$J$2:$J$201,0))),"",IF(AND(J1674=INDEX(Matches!$G$2:$G$201,MATCH($A1674&amp;"-4",Matches!$J$2:$J$201,0)),K1674=INDEX(Matches!$H$2:$H$201,MATCH($A1674&amp;"-4",Matches!$J$2:$J$201,0))),5,IF(SIGN(J1674-K1674)&lt;&gt;SIGN(INDEX(Matches!$G$2:$G$201,MATCH($A1674&amp;"-4",Matches!$J$2:$J$201,0))-INDEX(Matches!$H$2:$H$201,MATCH($A1674&amp;"-4",Matches!$J$2:$J$201,0))),0,IF(J1674-K1674=INDEX(Matches!$G$2:$G$201,MATCH($A1674&amp;"-4",Matches!$J$2:$J$201,0))-INDEX(Matches!$H$2:$H$201,MATCH($A1674&amp;"-4",Matches!$J$2:$J$201,0)),3,2))))),""))</f>
        <v/>
      </c>
      <c r="AB1674" s="12" t="str">
        <f aca="false">IF(OR($B1674="",L1674="",M1674=""),"",IFERROR(IF(OR(INDEX(Matches!$I$2:$I$201,MATCH($A1674&amp;"-5",Matches!$J$2:$J$201,0))="Void",INDEX(Matches!$G$2:$G$201,MATCH($A1674&amp;"-5",Matches!$J$2:$J$201,0))="",INDEX(Matches!$H$2:$H$201,MATCH($A1674&amp;"-5",Matches!$J$2:$J$201,0))=""),"",IF(AND($C1674&lt;&gt;"",INDEX(Matches!$F$2:$F$201,MATCH($A1674&amp;"-5",Matches!$J$2:$J$201,0))&lt;&gt;"",$C1674&gt;=INDEX(Matches!$F$2:$F$201,MATCH($A1674&amp;"-5",Matches!$J$2:$J$201,0))),"",IF(AND(L1674=INDEX(Matches!$G$2:$G$201,MATCH($A1674&amp;"-5",Matches!$J$2:$J$201,0)),M1674=INDEX(Matches!$H$2:$H$201,MATCH($A1674&amp;"-5",Matches!$J$2:$J$201,0))),5,IF(SIGN(L1674-M1674)&lt;&gt;SIGN(INDEX(Matches!$G$2:$G$201,MATCH($A1674&amp;"-5",Matches!$J$2:$J$201,0))-INDEX(Matches!$H$2:$H$201,MATCH($A1674&amp;"-5",Matches!$J$2:$J$201,0))),0,IF(L1674-M1674=INDEX(Matches!$G$2:$G$201,MATCH($A1674&amp;"-5",Matches!$J$2:$J$201,0))-INDEX(Matches!$H$2:$H$201,MATCH($A1674&amp;"-5",Matches!$J$2:$J$201,0)),3,2))))),""))</f>
        <v/>
      </c>
      <c r="AC1674" s="12" t="str">
        <f aca="false">IF(OR($B1674="",N1674="",O1674=""),"",IFERROR(IF(OR(INDEX(Matches!$I$2:$I$201,MATCH($A1674&amp;"-6",Matches!$J$2:$J$201,0))="Void",INDEX(Matches!$G$2:$G$201,MATCH($A1674&amp;"-6",Matches!$J$2:$J$201,0))="",INDEX(Matches!$H$2:$H$201,MATCH($A1674&amp;"-6",Matches!$J$2:$J$201,0))=""),"",IF(AND($C1674&lt;&gt;"",INDEX(Matches!$F$2:$F$201,MATCH($A1674&amp;"-6",Matches!$J$2:$J$201,0))&lt;&gt;"",$C1674&gt;=INDEX(Matches!$F$2:$F$201,MATCH($A1674&amp;"-6",Matches!$J$2:$J$201,0))),"",IF(AND(N1674=INDEX(Matches!$G$2:$G$201,MATCH($A1674&amp;"-6",Matches!$J$2:$J$201,0)),O1674=INDEX(Matches!$H$2:$H$201,MATCH($A1674&amp;"-6",Matches!$J$2:$J$201,0))),5,IF(SIGN(N1674-O1674)&lt;&gt;SIGN(INDEX(Matches!$G$2:$G$201,MATCH($A1674&amp;"-6",Matches!$J$2:$J$201,0))-INDEX(Matches!$H$2:$H$201,MATCH($A1674&amp;"-6",Matches!$J$2:$J$201,0))),0,IF(N1674-O1674=INDEX(Matches!$G$2:$G$201,MATCH($A1674&amp;"-6",Matches!$J$2:$J$201,0))-INDEX(Matches!$H$2:$H$201,MATCH($A1674&amp;"-6",Matches!$J$2:$J$201,0)),3,2))))),""))</f>
        <v/>
      </c>
      <c r="AD1674" s="12" t="str">
        <f aca="false">IF(OR($B1674="",P1674="",Q1674=""),"",IFERROR(IF(OR(INDEX(Matches!$I$2:$I$201,MATCH($A1674&amp;"-7",Matches!$J$2:$J$201,0))="Void",INDEX(Matches!$G$2:$G$201,MATCH($A1674&amp;"-7",Matches!$J$2:$J$201,0))="",INDEX(Matches!$H$2:$H$201,MATCH($A1674&amp;"-7",Matches!$J$2:$J$201,0))=""),"",IF(AND($C1674&lt;&gt;"",INDEX(Matches!$F$2:$F$201,MATCH($A1674&amp;"-7",Matches!$J$2:$J$201,0))&lt;&gt;"",$C1674&gt;=INDEX(Matches!$F$2:$F$201,MATCH($A1674&amp;"-7",Matches!$J$2:$J$201,0))),"",IF(AND(P1674=INDEX(Matches!$G$2:$G$201,MATCH($A1674&amp;"-7",Matches!$J$2:$J$201,0)),Q1674=INDEX(Matches!$H$2:$H$201,MATCH($A1674&amp;"-7",Matches!$J$2:$J$201,0))),5,IF(SIGN(P1674-Q1674)&lt;&gt;SIGN(INDEX(Matches!$G$2:$G$201,MATCH($A1674&amp;"-7",Matches!$J$2:$J$201,0))-INDEX(Matches!$H$2:$H$201,MATCH($A1674&amp;"-7",Matches!$J$2:$J$201,0))),0,IF(P1674-Q1674=INDEX(Matches!$G$2:$G$201,MATCH($A1674&amp;"-7",Matches!$J$2:$J$201,0))-INDEX(Matches!$H$2:$H$201,MATCH($A1674&amp;"-7",Matches!$J$2:$J$201,0)),3,2))))),""))</f>
        <v/>
      </c>
      <c r="AE1674" s="12" t="str">
        <f aca="false">IF(OR($B1674="",R1674="",S1674=""),"",IFERROR(IF(OR(INDEX(Matches!$I$2:$I$201,MATCH($A1674&amp;"-8",Matches!$J$2:$J$201,0))="Void",INDEX(Matches!$G$2:$G$201,MATCH($A1674&amp;"-8",Matches!$J$2:$J$201,0))="",INDEX(Matches!$H$2:$H$201,MATCH($A1674&amp;"-8",Matches!$J$2:$J$201,0))=""),"",IF(AND($C1674&lt;&gt;"",INDEX(Matches!$F$2:$F$201,MATCH($A1674&amp;"-8",Matches!$J$2:$J$201,0))&lt;&gt;"",$C1674&gt;=INDEX(Matches!$F$2:$F$201,MATCH($A1674&amp;"-8",Matches!$J$2:$J$201,0))),"",IF(AND(R1674=INDEX(Matches!$G$2:$G$201,MATCH($A1674&amp;"-8",Matches!$J$2:$J$201,0)),S1674=INDEX(Matches!$H$2:$H$201,MATCH($A1674&amp;"-8",Matches!$J$2:$J$201,0))),5,IF(SIGN(R1674-S1674)&lt;&gt;SIGN(INDEX(Matches!$G$2:$G$201,MATCH($A1674&amp;"-8",Matches!$J$2:$J$201,0))-INDEX(Matches!$H$2:$H$201,MATCH($A1674&amp;"-8",Matches!$J$2:$J$201,0))),0,IF(R1674-S1674=INDEX(Matches!$G$2:$G$201,MATCH($A1674&amp;"-8",Matches!$J$2:$J$201,0))-INDEX(Matches!$H$2:$H$201,MATCH($A1674&amp;"-8",Matches!$J$2:$J$201,0)),3,2))))),""))</f>
        <v/>
      </c>
      <c r="AF1674" s="12" t="str">
        <f aca="false">IF(OR($B1674="",T1674="",U1674=""),"",IFERROR(IF(OR(INDEX(Matches!$I$2:$I$201,MATCH($A1674&amp;"-9",Matches!$J$2:$J$201,0))="Void",INDEX(Matches!$G$2:$G$201,MATCH($A1674&amp;"-9",Matches!$J$2:$J$201,0))="",INDEX(Matches!$H$2:$H$201,MATCH($A1674&amp;"-9",Matches!$J$2:$J$201,0))=""),"",IF(AND($C1674&lt;&gt;"",INDEX(Matches!$F$2:$F$201,MATCH($A1674&amp;"-9",Matches!$J$2:$J$201,0))&lt;&gt;"",$C1674&gt;=INDEX(Matches!$F$2:$F$201,MATCH($A1674&amp;"-9",Matches!$J$2:$J$201,0))),"",IF(AND(T1674=INDEX(Matches!$G$2:$G$201,MATCH($A1674&amp;"-9",Matches!$J$2:$J$201,0)),U1674=INDEX(Matches!$H$2:$H$201,MATCH($A1674&amp;"-9",Matches!$J$2:$J$201,0))),5,IF(SIGN(T1674-U1674)&lt;&gt;SIGN(INDEX(Matches!$G$2:$G$201,MATCH($A1674&amp;"-9",Matches!$J$2:$J$201,0))-INDEX(Matches!$H$2:$H$201,MATCH($A1674&amp;"-9",Matches!$J$2:$J$201,0))),0,IF(T1674-U1674=INDEX(Matches!$G$2:$G$201,MATCH($A1674&amp;"-9",Matches!$J$2:$J$201,0))-INDEX(Matches!$H$2:$H$201,MATCH($A1674&amp;"-9",Matches!$J$2:$J$201,0)),3,2))))),""))</f>
        <v/>
      </c>
      <c r="AG1674" s="12" t="str">
        <f aca="false">IF(OR($B1674="",V1674="",W1674=""),"",IFERROR(IF(OR(INDEX(Matches!$I$2:$I$201,MATCH($A1674&amp;"-10",Matches!$J$2:$J$201,0))="Void",INDEX(Matches!$G$2:$G$201,MATCH($A1674&amp;"-10",Matches!$J$2:$J$201,0))="",INDEX(Matches!$H$2:$H$201,MATCH($A1674&amp;"-10",Matches!$J$2:$J$201,0))=""),"",IF(AND($C1674&lt;&gt;"",INDEX(Matches!$F$2:$F$201,MATCH($A1674&amp;"-10",Matches!$J$2:$J$201,0))&lt;&gt;"",$C1674&gt;=INDEX(Matches!$F$2:$F$201,MATCH($A1674&amp;"-10",Matches!$J$2:$J$201,0))),"",IF(AND(V1674=INDEX(Matches!$G$2:$G$201,MATCH($A1674&amp;"-10",Matches!$J$2:$J$201,0)),W1674=INDEX(Matches!$H$2:$H$201,MATCH($A1674&amp;"-10",Matches!$J$2:$J$201,0))),5,IF(SIGN(V1674-W1674)&lt;&gt;SIGN(INDEX(Matches!$G$2:$G$201,MATCH($A1674&amp;"-10",Matches!$J$2:$J$201,0))-INDEX(Matches!$H$2:$H$201,MATCH($A1674&amp;"-10",Matches!$J$2:$J$201,0))),0,IF(V1674-W1674=INDEX(Matches!$G$2:$G$201,MATCH($A1674&amp;"-10",Matches!$J$2:$J$201,0))-INDEX(Matches!$H$2:$H$201,MATCH($A1674&amp;"-10",Matches!$J$2:$J$201,0)),3,2))))),""))</f>
        <v/>
      </c>
      <c r="AH1674" s="13" t="str">
        <f aca="false">IF($B1674="","",SUM(X1674:AG1674))</f>
        <v/>
      </c>
      <c r="AI1674" s="12" t="str">
        <f aca="false">IF($B1674="","",COUNTIF(X1674:AG1674,5))</f>
        <v/>
      </c>
      <c r="AJ1674" s="12" t="str">
        <f aca="false">IF($B1674="","",COUNTIF(X1674:AG1674,"&gt;=2"))</f>
        <v/>
      </c>
      <c r="AK1674" s="12" t="str">
        <f aca="false">IF($B1674="","",COUNT(X1674:AG1674))</f>
        <v/>
      </c>
    </row>
    <row r="1675" customFormat="false" ht="15" hidden="false" customHeight="false" outlineLevel="0" collapsed="false">
      <c r="A1675" s="7"/>
      <c r="B1675" s="7"/>
      <c r="C1675" s="11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12" t="str">
        <f aca="false">IF(OR($B1675="",D1675="",E1675=""),"",IFERROR(IF(OR(INDEX(Matches!$I$2:$I$201,MATCH($A1675&amp;"-1",Matches!$J$2:$J$201,0))="Void",INDEX(Matches!$G$2:$G$201,MATCH($A1675&amp;"-1",Matches!$J$2:$J$201,0))="",INDEX(Matches!$H$2:$H$201,MATCH($A1675&amp;"-1",Matches!$J$2:$J$201,0))=""),"",IF(AND($C1675&lt;&gt;"",INDEX(Matches!$F$2:$F$201,MATCH($A1675&amp;"-1",Matches!$J$2:$J$201,0))&lt;&gt;"",$C1675&gt;=INDEX(Matches!$F$2:$F$201,MATCH($A1675&amp;"-1",Matches!$J$2:$J$201,0))),"",IF(AND(D1675=INDEX(Matches!$G$2:$G$201,MATCH($A1675&amp;"-1",Matches!$J$2:$J$201,0)),E1675=INDEX(Matches!$H$2:$H$201,MATCH($A1675&amp;"-1",Matches!$J$2:$J$201,0))),5,IF(SIGN(D1675-E1675)&lt;&gt;SIGN(INDEX(Matches!$G$2:$G$201,MATCH($A1675&amp;"-1",Matches!$J$2:$J$201,0))-INDEX(Matches!$H$2:$H$201,MATCH($A1675&amp;"-1",Matches!$J$2:$J$201,0))),0,IF(D1675-E1675=INDEX(Matches!$G$2:$G$201,MATCH($A1675&amp;"-1",Matches!$J$2:$J$201,0))-INDEX(Matches!$H$2:$H$201,MATCH($A1675&amp;"-1",Matches!$J$2:$J$201,0)),3,2))))),""))</f>
        <v/>
      </c>
      <c r="Y1675" s="12" t="str">
        <f aca="false">IF(OR($B1675="",F1675="",G1675=""),"",IFERROR(IF(OR(INDEX(Matches!$I$2:$I$201,MATCH($A1675&amp;"-2",Matches!$J$2:$J$201,0))="Void",INDEX(Matches!$G$2:$G$201,MATCH($A1675&amp;"-2",Matches!$J$2:$J$201,0))="",INDEX(Matches!$H$2:$H$201,MATCH($A1675&amp;"-2",Matches!$J$2:$J$201,0))=""),"",IF(AND($C1675&lt;&gt;"",INDEX(Matches!$F$2:$F$201,MATCH($A1675&amp;"-2",Matches!$J$2:$J$201,0))&lt;&gt;"",$C1675&gt;=INDEX(Matches!$F$2:$F$201,MATCH($A1675&amp;"-2",Matches!$J$2:$J$201,0))),"",IF(AND(F1675=INDEX(Matches!$G$2:$G$201,MATCH($A1675&amp;"-2",Matches!$J$2:$J$201,0)),G1675=INDEX(Matches!$H$2:$H$201,MATCH($A1675&amp;"-2",Matches!$J$2:$J$201,0))),5,IF(SIGN(F1675-G1675)&lt;&gt;SIGN(INDEX(Matches!$G$2:$G$201,MATCH($A1675&amp;"-2",Matches!$J$2:$J$201,0))-INDEX(Matches!$H$2:$H$201,MATCH($A1675&amp;"-2",Matches!$J$2:$J$201,0))),0,IF(F1675-G1675=INDEX(Matches!$G$2:$G$201,MATCH($A1675&amp;"-2",Matches!$J$2:$J$201,0))-INDEX(Matches!$H$2:$H$201,MATCH($A1675&amp;"-2",Matches!$J$2:$J$201,0)),3,2))))),""))</f>
        <v/>
      </c>
      <c r="Z1675" s="12" t="str">
        <f aca="false">IF(OR($B1675="",H1675="",I1675=""),"",IFERROR(IF(OR(INDEX(Matches!$I$2:$I$201,MATCH($A1675&amp;"-3",Matches!$J$2:$J$201,0))="Void",INDEX(Matches!$G$2:$G$201,MATCH($A1675&amp;"-3",Matches!$J$2:$J$201,0))="",INDEX(Matches!$H$2:$H$201,MATCH($A1675&amp;"-3",Matches!$J$2:$J$201,0))=""),"",IF(AND($C1675&lt;&gt;"",INDEX(Matches!$F$2:$F$201,MATCH($A1675&amp;"-3",Matches!$J$2:$J$201,0))&lt;&gt;"",$C1675&gt;=INDEX(Matches!$F$2:$F$201,MATCH($A1675&amp;"-3",Matches!$J$2:$J$201,0))),"",IF(AND(H1675=INDEX(Matches!$G$2:$G$201,MATCH($A1675&amp;"-3",Matches!$J$2:$J$201,0)),I1675=INDEX(Matches!$H$2:$H$201,MATCH($A1675&amp;"-3",Matches!$J$2:$J$201,0))),5,IF(SIGN(H1675-I1675)&lt;&gt;SIGN(INDEX(Matches!$G$2:$G$201,MATCH($A1675&amp;"-3",Matches!$J$2:$J$201,0))-INDEX(Matches!$H$2:$H$201,MATCH($A1675&amp;"-3",Matches!$J$2:$J$201,0))),0,IF(H1675-I1675=INDEX(Matches!$G$2:$G$201,MATCH($A1675&amp;"-3",Matches!$J$2:$J$201,0))-INDEX(Matches!$H$2:$H$201,MATCH($A1675&amp;"-3",Matches!$J$2:$J$201,0)),3,2))))),""))</f>
        <v/>
      </c>
      <c r="AA1675" s="12" t="str">
        <f aca="false">IF(OR($B1675="",J1675="",K1675=""),"",IFERROR(IF(OR(INDEX(Matches!$I$2:$I$201,MATCH($A1675&amp;"-4",Matches!$J$2:$J$201,0))="Void",INDEX(Matches!$G$2:$G$201,MATCH($A1675&amp;"-4",Matches!$J$2:$J$201,0))="",INDEX(Matches!$H$2:$H$201,MATCH($A1675&amp;"-4",Matches!$J$2:$J$201,0))=""),"",IF(AND($C1675&lt;&gt;"",INDEX(Matches!$F$2:$F$201,MATCH($A1675&amp;"-4",Matches!$J$2:$J$201,0))&lt;&gt;"",$C1675&gt;=INDEX(Matches!$F$2:$F$201,MATCH($A1675&amp;"-4",Matches!$J$2:$J$201,0))),"",IF(AND(J1675=INDEX(Matches!$G$2:$G$201,MATCH($A1675&amp;"-4",Matches!$J$2:$J$201,0)),K1675=INDEX(Matches!$H$2:$H$201,MATCH($A1675&amp;"-4",Matches!$J$2:$J$201,0))),5,IF(SIGN(J1675-K1675)&lt;&gt;SIGN(INDEX(Matches!$G$2:$G$201,MATCH($A1675&amp;"-4",Matches!$J$2:$J$201,0))-INDEX(Matches!$H$2:$H$201,MATCH($A1675&amp;"-4",Matches!$J$2:$J$201,0))),0,IF(J1675-K1675=INDEX(Matches!$G$2:$G$201,MATCH($A1675&amp;"-4",Matches!$J$2:$J$201,0))-INDEX(Matches!$H$2:$H$201,MATCH($A1675&amp;"-4",Matches!$J$2:$J$201,0)),3,2))))),""))</f>
        <v/>
      </c>
      <c r="AB1675" s="12" t="str">
        <f aca="false">IF(OR($B1675="",L1675="",M1675=""),"",IFERROR(IF(OR(INDEX(Matches!$I$2:$I$201,MATCH($A1675&amp;"-5",Matches!$J$2:$J$201,0))="Void",INDEX(Matches!$G$2:$G$201,MATCH($A1675&amp;"-5",Matches!$J$2:$J$201,0))="",INDEX(Matches!$H$2:$H$201,MATCH($A1675&amp;"-5",Matches!$J$2:$J$201,0))=""),"",IF(AND($C1675&lt;&gt;"",INDEX(Matches!$F$2:$F$201,MATCH($A1675&amp;"-5",Matches!$J$2:$J$201,0))&lt;&gt;"",$C1675&gt;=INDEX(Matches!$F$2:$F$201,MATCH($A1675&amp;"-5",Matches!$J$2:$J$201,0))),"",IF(AND(L1675=INDEX(Matches!$G$2:$G$201,MATCH($A1675&amp;"-5",Matches!$J$2:$J$201,0)),M1675=INDEX(Matches!$H$2:$H$201,MATCH($A1675&amp;"-5",Matches!$J$2:$J$201,0))),5,IF(SIGN(L1675-M1675)&lt;&gt;SIGN(INDEX(Matches!$G$2:$G$201,MATCH($A1675&amp;"-5",Matches!$J$2:$J$201,0))-INDEX(Matches!$H$2:$H$201,MATCH($A1675&amp;"-5",Matches!$J$2:$J$201,0))),0,IF(L1675-M1675=INDEX(Matches!$G$2:$G$201,MATCH($A1675&amp;"-5",Matches!$J$2:$J$201,0))-INDEX(Matches!$H$2:$H$201,MATCH($A1675&amp;"-5",Matches!$J$2:$J$201,0)),3,2))))),""))</f>
        <v/>
      </c>
      <c r="AC1675" s="12" t="str">
        <f aca="false">IF(OR($B1675="",N1675="",O1675=""),"",IFERROR(IF(OR(INDEX(Matches!$I$2:$I$201,MATCH($A1675&amp;"-6",Matches!$J$2:$J$201,0))="Void",INDEX(Matches!$G$2:$G$201,MATCH($A1675&amp;"-6",Matches!$J$2:$J$201,0))="",INDEX(Matches!$H$2:$H$201,MATCH($A1675&amp;"-6",Matches!$J$2:$J$201,0))=""),"",IF(AND($C1675&lt;&gt;"",INDEX(Matches!$F$2:$F$201,MATCH($A1675&amp;"-6",Matches!$J$2:$J$201,0))&lt;&gt;"",$C1675&gt;=INDEX(Matches!$F$2:$F$201,MATCH($A1675&amp;"-6",Matches!$J$2:$J$201,0))),"",IF(AND(N1675=INDEX(Matches!$G$2:$G$201,MATCH($A1675&amp;"-6",Matches!$J$2:$J$201,0)),O1675=INDEX(Matches!$H$2:$H$201,MATCH($A1675&amp;"-6",Matches!$J$2:$J$201,0))),5,IF(SIGN(N1675-O1675)&lt;&gt;SIGN(INDEX(Matches!$G$2:$G$201,MATCH($A1675&amp;"-6",Matches!$J$2:$J$201,0))-INDEX(Matches!$H$2:$H$201,MATCH($A1675&amp;"-6",Matches!$J$2:$J$201,0))),0,IF(N1675-O1675=INDEX(Matches!$G$2:$G$201,MATCH($A1675&amp;"-6",Matches!$J$2:$J$201,0))-INDEX(Matches!$H$2:$H$201,MATCH($A1675&amp;"-6",Matches!$J$2:$J$201,0)),3,2))))),""))</f>
        <v/>
      </c>
      <c r="AD1675" s="12" t="str">
        <f aca="false">IF(OR($B1675="",P1675="",Q1675=""),"",IFERROR(IF(OR(INDEX(Matches!$I$2:$I$201,MATCH($A1675&amp;"-7",Matches!$J$2:$J$201,0))="Void",INDEX(Matches!$G$2:$G$201,MATCH($A1675&amp;"-7",Matches!$J$2:$J$201,0))="",INDEX(Matches!$H$2:$H$201,MATCH($A1675&amp;"-7",Matches!$J$2:$J$201,0))=""),"",IF(AND($C1675&lt;&gt;"",INDEX(Matches!$F$2:$F$201,MATCH($A1675&amp;"-7",Matches!$J$2:$J$201,0))&lt;&gt;"",$C1675&gt;=INDEX(Matches!$F$2:$F$201,MATCH($A1675&amp;"-7",Matches!$J$2:$J$201,0))),"",IF(AND(P1675=INDEX(Matches!$G$2:$G$201,MATCH($A1675&amp;"-7",Matches!$J$2:$J$201,0)),Q1675=INDEX(Matches!$H$2:$H$201,MATCH($A1675&amp;"-7",Matches!$J$2:$J$201,0))),5,IF(SIGN(P1675-Q1675)&lt;&gt;SIGN(INDEX(Matches!$G$2:$G$201,MATCH($A1675&amp;"-7",Matches!$J$2:$J$201,0))-INDEX(Matches!$H$2:$H$201,MATCH($A1675&amp;"-7",Matches!$J$2:$J$201,0))),0,IF(P1675-Q1675=INDEX(Matches!$G$2:$G$201,MATCH($A1675&amp;"-7",Matches!$J$2:$J$201,0))-INDEX(Matches!$H$2:$H$201,MATCH($A1675&amp;"-7",Matches!$J$2:$J$201,0)),3,2))))),""))</f>
        <v/>
      </c>
      <c r="AE1675" s="12" t="str">
        <f aca="false">IF(OR($B1675="",R1675="",S1675=""),"",IFERROR(IF(OR(INDEX(Matches!$I$2:$I$201,MATCH($A1675&amp;"-8",Matches!$J$2:$J$201,0))="Void",INDEX(Matches!$G$2:$G$201,MATCH($A1675&amp;"-8",Matches!$J$2:$J$201,0))="",INDEX(Matches!$H$2:$H$201,MATCH($A1675&amp;"-8",Matches!$J$2:$J$201,0))=""),"",IF(AND($C1675&lt;&gt;"",INDEX(Matches!$F$2:$F$201,MATCH($A1675&amp;"-8",Matches!$J$2:$J$201,0))&lt;&gt;"",$C1675&gt;=INDEX(Matches!$F$2:$F$201,MATCH($A1675&amp;"-8",Matches!$J$2:$J$201,0))),"",IF(AND(R1675=INDEX(Matches!$G$2:$G$201,MATCH($A1675&amp;"-8",Matches!$J$2:$J$201,0)),S1675=INDEX(Matches!$H$2:$H$201,MATCH($A1675&amp;"-8",Matches!$J$2:$J$201,0))),5,IF(SIGN(R1675-S1675)&lt;&gt;SIGN(INDEX(Matches!$G$2:$G$201,MATCH($A1675&amp;"-8",Matches!$J$2:$J$201,0))-INDEX(Matches!$H$2:$H$201,MATCH($A1675&amp;"-8",Matches!$J$2:$J$201,0))),0,IF(R1675-S1675=INDEX(Matches!$G$2:$G$201,MATCH($A1675&amp;"-8",Matches!$J$2:$J$201,0))-INDEX(Matches!$H$2:$H$201,MATCH($A1675&amp;"-8",Matches!$J$2:$J$201,0)),3,2))))),""))</f>
        <v/>
      </c>
      <c r="AF1675" s="12" t="str">
        <f aca="false">IF(OR($B1675="",T1675="",U1675=""),"",IFERROR(IF(OR(INDEX(Matches!$I$2:$I$201,MATCH($A1675&amp;"-9",Matches!$J$2:$J$201,0))="Void",INDEX(Matches!$G$2:$G$201,MATCH($A1675&amp;"-9",Matches!$J$2:$J$201,0))="",INDEX(Matches!$H$2:$H$201,MATCH($A1675&amp;"-9",Matches!$J$2:$J$201,0))=""),"",IF(AND($C1675&lt;&gt;"",INDEX(Matches!$F$2:$F$201,MATCH($A1675&amp;"-9",Matches!$J$2:$J$201,0))&lt;&gt;"",$C1675&gt;=INDEX(Matches!$F$2:$F$201,MATCH($A1675&amp;"-9",Matches!$J$2:$J$201,0))),"",IF(AND(T1675=INDEX(Matches!$G$2:$G$201,MATCH($A1675&amp;"-9",Matches!$J$2:$J$201,0)),U1675=INDEX(Matches!$H$2:$H$201,MATCH($A1675&amp;"-9",Matches!$J$2:$J$201,0))),5,IF(SIGN(T1675-U1675)&lt;&gt;SIGN(INDEX(Matches!$G$2:$G$201,MATCH($A1675&amp;"-9",Matches!$J$2:$J$201,0))-INDEX(Matches!$H$2:$H$201,MATCH($A1675&amp;"-9",Matches!$J$2:$J$201,0))),0,IF(T1675-U1675=INDEX(Matches!$G$2:$G$201,MATCH($A1675&amp;"-9",Matches!$J$2:$J$201,0))-INDEX(Matches!$H$2:$H$201,MATCH($A1675&amp;"-9",Matches!$J$2:$J$201,0)),3,2))))),""))</f>
        <v/>
      </c>
      <c r="AG1675" s="12" t="str">
        <f aca="false">IF(OR($B1675="",V1675="",W1675=""),"",IFERROR(IF(OR(INDEX(Matches!$I$2:$I$201,MATCH($A1675&amp;"-10",Matches!$J$2:$J$201,0))="Void",INDEX(Matches!$G$2:$G$201,MATCH($A1675&amp;"-10",Matches!$J$2:$J$201,0))="",INDEX(Matches!$H$2:$H$201,MATCH($A1675&amp;"-10",Matches!$J$2:$J$201,0))=""),"",IF(AND($C1675&lt;&gt;"",INDEX(Matches!$F$2:$F$201,MATCH($A1675&amp;"-10",Matches!$J$2:$J$201,0))&lt;&gt;"",$C1675&gt;=INDEX(Matches!$F$2:$F$201,MATCH($A1675&amp;"-10",Matches!$J$2:$J$201,0))),"",IF(AND(V1675=INDEX(Matches!$G$2:$G$201,MATCH($A1675&amp;"-10",Matches!$J$2:$J$201,0)),W1675=INDEX(Matches!$H$2:$H$201,MATCH($A1675&amp;"-10",Matches!$J$2:$J$201,0))),5,IF(SIGN(V1675-W1675)&lt;&gt;SIGN(INDEX(Matches!$G$2:$G$201,MATCH($A1675&amp;"-10",Matches!$J$2:$J$201,0))-INDEX(Matches!$H$2:$H$201,MATCH($A1675&amp;"-10",Matches!$J$2:$J$201,0))),0,IF(V1675-W1675=INDEX(Matches!$G$2:$G$201,MATCH($A1675&amp;"-10",Matches!$J$2:$J$201,0))-INDEX(Matches!$H$2:$H$201,MATCH($A1675&amp;"-10",Matches!$J$2:$J$201,0)),3,2))))),""))</f>
        <v/>
      </c>
      <c r="AH1675" s="13" t="str">
        <f aca="false">IF($B1675="","",SUM(X1675:AG1675))</f>
        <v/>
      </c>
      <c r="AI1675" s="12" t="str">
        <f aca="false">IF($B1675="","",COUNTIF(X1675:AG1675,5))</f>
        <v/>
      </c>
      <c r="AJ1675" s="12" t="str">
        <f aca="false">IF($B1675="","",COUNTIF(X1675:AG1675,"&gt;=2"))</f>
        <v/>
      </c>
      <c r="AK1675" s="12" t="str">
        <f aca="false">IF($B1675="","",COUNT(X1675:AG1675))</f>
        <v/>
      </c>
    </row>
    <row r="1676" customFormat="false" ht="15" hidden="false" customHeight="false" outlineLevel="0" collapsed="false">
      <c r="A1676" s="7"/>
      <c r="B1676" s="7"/>
      <c r="C1676" s="11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12" t="str">
        <f aca="false">IF(OR($B1676="",D1676="",E1676=""),"",IFERROR(IF(OR(INDEX(Matches!$I$2:$I$201,MATCH($A1676&amp;"-1",Matches!$J$2:$J$201,0))="Void",INDEX(Matches!$G$2:$G$201,MATCH($A1676&amp;"-1",Matches!$J$2:$J$201,0))="",INDEX(Matches!$H$2:$H$201,MATCH($A1676&amp;"-1",Matches!$J$2:$J$201,0))=""),"",IF(AND($C1676&lt;&gt;"",INDEX(Matches!$F$2:$F$201,MATCH($A1676&amp;"-1",Matches!$J$2:$J$201,0))&lt;&gt;"",$C1676&gt;=INDEX(Matches!$F$2:$F$201,MATCH($A1676&amp;"-1",Matches!$J$2:$J$201,0))),"",IF(AND(D1676=INDEX(Matches!$G$2:$G$201,MATCH($A1676&amp;"-1",Matches!$J$2:$J$201,0)),E1676=INDEX(Matches!$H$2:$H$201,MATCH($A1676&amp;"-1",Matches!$J$2:$J$201,0))),5,IF(SIGN(D1676-E1676)&lt;&gt;SIGN(INDEX(Matches!$G$2:$G$201,MATCH($A1676&amp;"-1",Matches!$J$2:$J$201,0))-INDEX(Matches!$H$2:$H$201,MATCH($A1676&amp;"-1",Matches!$J$2:$J$201,0))),0,IF(D1676-E1676=INDEX(Matches!$G$2:$G$201,MATCH($A1676&amp;"-1",Matches!$J$2:$J$201,0))-INDEX(Matches!$H$2:$H$201,MATCH($A1676&amp;"-1",Matches!$J$2:$J$201,0)),3,2))))),""))</f>
        <v/>
      </c>
      <c r="Y1676" s="12" t="str">
        <f aca="false">IF(OR($B1676="",F1676="",G1676=""),"",IFERROR(IF(OR(INDEX(Matches!$I$2:$I$201,MATCH($A1676&amp;"-2",Matches!$J$2:$J$201,0))="Void",INDEX(Matches!$G$2:$G$201,MATCH($A1676&amp;"-2",Matches!$J$2:$J$201,0))="",INDEX(Matches!$H$2:$H$201,MATCH($A1676&amp;"-2",Matches!$J$2:$J$201,0))=""),"",IF(AND($C1676&lt;&gt;"",INDEX(Matches!$F$2:$F$201,MATCH($A1676&amp;"-2",Matches!$J$2:$J$201,0))&lt;&gt;"",$C1676&gt;=INDEX(Matches!$F$2:$F$201,MATCH($A1676&amp;"-2",Matches!$J$2:$J$201,0))),"",IF(AND(F1676=INDEX(Matches!$G$2:$G$201,MATCH($A1676&amp;"-2",Matches!$J$2:$J$201,0)),G1676=INDEX(Matches!$H$2:$H$201,MATCH($A1676&amp;"-2",Matches!$J$2:$J$201,0))),5,IF(SIGN(F1676-G1676)&lt;&gt;SIGN(INDEX(Matches!$G$2:$G$201,MATCH($A1676&amp;"-2",Matches!$J$2:$J$201,0))-INDEX(Matches!$H$2:$H$201,MATCH($A1676&amp;"-2",Matches!$J$2:$J$201,0))),0,IF(F1676-G1676=INDEX(Matches!$G$2:$G$201,MATCH($A1676&amp;"-2",Matches!$J$2:$J$201,0))-INDEX(Matches!$H$2:$H$201,MATCH($A1676&amp;"-2",Matches!$J$2:$J$201,0)),3,2))))),""))</f>
        <v/>
      </c>
      <c r="Z1676" s="12" t="str">
        <f aca="false">IF(OR($B1676="",H1676="",I1676=""),"",IFERROR(IF(OR(INDEX(Matches!$I$2:$I$201,MATCH($A1676&amp;"-3",Matches!$J$2:$J$201,0))="Void",INDEX(Matches!$G$2:$G$201,MATCH($A1676&amp;"-3",Matches!$J$2:$J$201,0))="",INDEX(Matches!$H$2:$H$201,MATCH($A1676&amp;"-3",Matches!$J$2:$J$201,0))=""),"",IF(AND($C1676&lt;&gt;"",INDEX(Matches!$F$2:$F$201,MATCH($A1676&amp;"-3",Matches!$J$2:$J$201,0))&lt;&gt;"",$C1676&gt;=INDEX(Matches!$F$2:$F$201,MATCH($A1676&amp;"-3",Matches!$J$2:$J$201,0))),"",IF(AND(H1676=INDEX(Matches!$G$2:$G$201,MATCH($A1676&amp;"-3",Matches!$J$2:$J$201,0)),I1676=INDEX(Matches!$H$2:$H$201,MATCH($A1676&amp;"-3",Matches!$J$2:$J$201,0))),5,IF(SIGN(H1676-I1676)&lt;&gt;SIGN(INDEX(Matches!$G$2:$G$201,MATCH($A1676&amp;"-3",Matches!$J$2:$J$201,0))-INDEX(Matches!$H$2:$H$201,MATCH($A1676&amp;"-3",Matches!$J$2:$J$201,0))),0,IF(H1676-I1676=INDEX(Matches!$G$2:$G$201,MATCH($A1676&amp;"-3",Matches!$J$2:$J$201,0))-INDEX(Matches!$H$2:$H$201,MATCH($A1676&amp;"-3",Matches!$J$2:$J$201,0)),3,2))))),""))</f>
        <v/>
      </c>
      <c r="AA1676" s="12" t="str">
        <f aca="false">IF(OR($B1676="",J1676="",K1676=""),"",IFERROR(IF(OR(INDEX(Matches!$I$2:$I$201,MATCH($A1676&amp;"-4",Matches!$J$2:$J$201,0))="Void",INDEX(Matches!$G$2:$G$201,MATCH($A1676&amp;"-4",Matches!$J$2:$J$201,0))="",INDEX(Matches!$H$2:$H$201,MATCH($A1676&amp;"-4",Matches!$J$2:$J$201,0))=""),"",IF(AND($C1676&lt;&gt;"",INDEX(Matches!$F$2:$F$201,MATCH($A1676&amp;"-4",Matches!$J$2:$J$201,0))&lt;&gt;"",$C1676&gt;=INDEX(Matches!$F$2:$F$201,MATCH($A1676&amp;"-4",Matches!$J$2:$J$201,0))),"",IF(AND(J1676=INDEX(Matches!$G$2:$G$201,MATCH($A1676&amp;"-4",Matches!$J$2:$J$201,0)),K1676=INDEX(Matches!$H$2:$H$201,MATCH($A1676&amp;"-4",Matches!$J$2:$J$201,0))),5,IF(SIGN(J1676-K1676)&lt;&gt;SIGN(INDEX(Matches!$G$2:$G$201,MATCH($A1676&amp;"-4",Matches!$J$2:$J$201,0))-INDEX(Matches!$H$2:$H$201,MATCH($A1676&amp;"-4",Matches!$J$2:$J$201,0))),0,IF(J1676-K1676=INDEX(Matches!$G$2:$G$201,MATCH($A1676&amp;"-4",Matches!$J$2:$J$201,0))-INDEX(Matches!$H$2:$H$201,MATCH($A1676&amp;"-4",Matches!$J$2:$J$201,0)),3,2))))),""))</f>
        <v/>
      </c>
      <c r="AB1676" s="12" t="str">
        <f aca="false">IF(OR($B1676="",L1676="",M1676=""),"",IFERROR(IF(OR(INDEX(Matches!$I$2:$I$201,MATCH($A1676&amp;"-5",Matches!$J$2:$J$201,0))="Void",INDEX(Matches!$G$2:$G$201,MATCH($A1676&amp;"-5",Matches!$J$2:$J$201,0))="",INDEX(Matches!$H$2:$H$201,MATCH($A1676&amp;"-5",Matches!$J$2:$J$201,0))=""),"",IF(AND($C1676&lt;&gt;"",INDEX(Matches!$F$2:$F$201,MATCH($A1676&amp;"-5",Matches!$J$2:$J$201,0))&lt;&gt;"",$C1676&gt;=INDEX(Matches!$F$2:$F$201,MATCH($A1676&amp;"-5",Matches!$J$2:$J$201,0))),"",IF(AND(L1676=INDEX(Matches!$G$2:$G$201,MATCH($A1676&amp;"-5",Matches!$J$2:$J$201,0)),M1676=INDEX(Matches!$H$2:$H$201,MATCH($A1676&amp;"-5",Matches!$J$2:$J$201,0))),5,IF(SIGN(L1676-M1676)&lt;&gt;SIGN(INDEX(Matches!$G$2:$G$201,MATCH($A1676&amp;"-5",Matches!$J$2:$J$201,0))-INDEX(Matches!$H$2:$H$201,MATCH($A1676&amp;"-5",Matches!$J$2:$J$201,0))),0,IF(L1676-M1676=INDEX(Matches!$G$2:$G$201,MATCH($A1676&amp;"-5",Matches!$J$2:$J$201,0))-INDEX(Matches!$H$2:$H$201,MATCH($A1676&amp;"-5",Matches!$J$2:$J$201,0)),3,2))))),""))</f>
        <v/>
      </c>
      <c r="AC1676" s="12" t="str">
        <f aca="false">IF(OR($B1676="",N1676="",O1676=""),"",IFERROR(IF(OR(INDEX(Matches!$I$2:$I$201,MATCH($A1676&amp;"-6",Matches!$J$2:$J$201,0))="Void",INDEX(Matches!$G$2:$G$201,MATCH($A1676&amp;"-6",Matches!$J$2:$J$201,0))="",INDEX(Matches!$H$2:$H$201,MATCH($A1676&amp;"-6",Matches!$J$2:$J$201,0))=""),"",IF(AND($C1676&lt;&gt;"",INDEX(Matches!$F$2:$F$201,MATCH($A1676&amp;"-6",Matches!$J$2:$J$201,0))&lt;&gt;"",$C1676&gt;=INDEX(Matches!$F$2:$F$201,MATCH($A1676&amp;"-6",Matches!$J$2:$J$201,0))),"",IF(AND(N1676=INDEX(Matches!$G$2:$G$201,MATCH($A1676&amp;"-6",Matches!$J$2:$J$201,0)),O1676=INDEX(Matches!$H$2:$H$201,MATCH($A1676&amp;"-6",Matches!$J$2:$J$201,0))),5,IF(SIGN(N1676-O1676)&lt;&gt;SIGN(INDEX(Matches!$G$2:$G$201,MATCH($A1676&amp;"-6",Matches!$J$2:$J$201,0))-INDEX(Matches!$H$2:$H$201,MATCH($A1676&amp;"-6",Matches!$J$2:$J$201,0))),0,IF(N1676-O1676=INDEX(Matches!$G$2:$G$201,MATCH($A1676&amp;"-6",Matches!$J$2:$J$201,0))-INDEX(Matches!$H$2:$H$201,MATCH($A1676&amp;"-6",Matches!$J$2:$J$201,0)),3,2))))),""))</f>
        <v/>
      </c>
      <c r="AD1676" s="12" t="str">
        <f aca="false">IF(OR($B1676="",P1676="",Q1676=""),"",IFERROR(IF(OR(INDEX(Matches!$I$2:$I$201,MATCH($A1676&amp;"-7",Matches!$J$2:$J$201,0))="Void",INDEX(Matches!$G$2:$G$201,MATCH($A1676&amp;"-7",Matches!$J$2:$J$201,0))="",INDEX(Matches!$H$2:$H$201,MATCH($A1676&amp;"-7",Matches!$J$2:$J$201,0))=""),"",IF(AND($C1676&lt;&gt;"",INDEX(Matches!$F$2:$F$201,MATCH($A1676&amp;"-7",Matches!$J$2:$J$201,0))&lt;&gt;"",$C1676&gt;=INDEX(Matches!$F$2:$F$201,MATCH($A1676&amp;"-7",Matches!$J$2:$J$201,0))),"",IF(AND(P1676=INDEX(Matches!$G$2:$G$201,MATCH($A1676&amp;"-7",Matches!$J$2:$J$201,0)),Q1676=INDEX(Matches!$H$2:$H$201,MATCH($A1676&amp;"-7",Matches!$J$2:$J$201,0))),5,IF(SIGN(P1676-Q1676)&lt;&gt;SIGN(INDEX(Matches!$G$2:$G$201,MATCH($A1676&amp;"-7",Matches!$J$2:$J$201,0))-INDEX(Matches!$H$2:$H$201,MATCH($A1676&amp;"-7",Matches!$J$2:$J$201,0))),0,IF(P1676-Q1676=INDEX(Matches!$G$2:$G$201,MATCH($A1676&amp;"-7",Matches!$J$2:$J$201,0))-INDEX(Matches!$H$2:$H$201,MATCH($A1676&amp;"-7",Matches!$J$2:$J$201,0)),3,2))))),""))</f>
        <v/>
      </c>
      <c r="AE1676" s="12" t="str">
        <f aca="false">IF(OR($B1676="",R1676="",S1676=""),"",IFERROR(IF(OR(INDEX(Matches!$I$2:$I$201,MATCH($A1676&amp;"-8",Matches!$J$2:$J$201,0))="Void",INDEX(Matches!$G$2:$G$201,MATCH($A1676&amp;"-8",Matches!$J$2:$J$201,0))="",INDEX(Matches!$H$2:$H$201,MATCH($A1676&amp;"-8",Matches!$J$2:$J$201,0))=""),"",IF(AND($C1676&lt;&gt;"",INDEX(Matches!$F$2:$F$201,MATCH($A1676&amp;"-8",Matches!$J$2:$J$201,0))&lt;&gt;"",$C1676&gt;=INDEX(Matches!$F$2:$F$201,MATCH($A1676&amp;"-8",Matches!$J$2:$J$201,0))),"",IF(AND(R1676=INDEX(Matches!$G$2:$G$201,MATCH($A1676&amp;"-8",Matches!$J$2:$J$201,0)),S1676=INDEX(Matches!$H$2:$H$201,MATCH($A1676&amp;"-8",Matches!$J$2:$J$201,0))),5,IF(SIGN(R1676-S1676)&lt;&gt;SIGN(INDEX(Matches!$G$2:$G$201,MATCH($A1676&amp;"-8",Matches!$J$2:$J$201,0))-INDEX(Matches!$H$2:$H$201,MATCH($A1676&amp;"-8",Matches!$J$2:$J$201,0))),0,IF(R1676-S1676=INDEX(Matches!$G$2:$G$201,MATCH($A1676&amp;"-8",Matches!$J$2:$J$201,0))-INDEX(Matches!$H$2:$H$201,MATCH($A1676&amp;"-8",Matches!$J$2:$J$201,0)),3,2))))),""))</f>
        <v/>
      </c>
      <c r="AF1676" s="12" t="str">
        <f aca="false">IF(OR($B1676="",T1676="",U1676=""),"",IFERROR(IF(OR(INDEX(Matches!$I$2:$I$201,MATCH($A1676&amp;"-9",Matches!$J$2:$J$201,0))="Void",INDEX(Matches!$G$2:$G$201,MATCH($A1676&amp;"-9",Matches!$J$2:$J$201,0))="",INDEX(Matches!$H$2:$H$201,MATCH($A1676&amp;"-9",Matches!$J$2:$J$201,0))=""),"",IF(AND($C1676&lt;&gt;"",INDEX(Matches!$F$2:$F$201,MATCH($A1676&amp;"-9",Matches!$J$2:$J$201,0))&lt;&gt;"",$C1676&gt;=INDEX(Matches!$F$2:$F$201,MATCH($A1676&amp;"-9",Matches!$J$2:$J$201,0))),"",IF(AND(T1676=INDEX(Matches!$G$2:$G$201,MATCH($A1676&amp;"-9",Matches!$J$2:$J$201,0)),U1676=INDEX(Matches!$H$2:$H$201,MATCH($A1676&amp;"-9",Matches!$J$2:$J$201,0))),5,IF(SIGN(T1676-U1676)&lt;&gt;SIGN(INDEX(Matches!$G$2:$G$201,MATCH($A1676&amp;"-9",Matches!$J$2:$J$201,0))-INDEX(Matches!$H$2:$H$201,MATCH($A1676&amp;"-9",Matches!$J$2:$J$201,0))),0,IF(T1676-U1676=INDEX(Matches!$G$2:$G$201,MATCH($A1676&amp;"-9",Matches!$J$2:$J$201,0))-INDEX(Matches!$H$2:$H$201,MATCH($A1676&amp;"-9",Matches!$J$2:$J$201,0)),3,2))))),""))</f>
        <v/>
      </c>
      <c r="AG1676" s="12" t="str">
        <f aca="false">IF(OR($B1676="",V1676="",W1676=""),"",IFERROR(IF(OR(INDEX(Matches!$I$2:$I$201,MATCH($A1676&amp;"-10",Matches!$J$2:$J$201,0))="Void",INDEX(Matches!$G$2:$G$201,MATCH($A1676&amp;"-10",Matches!$J$2:$J$201,0))="",INDEX(Matches!$H$2:$H$201,MATCH($A1676&amp;"-10",Matches!$J$2:$J$201,0))=""),"",IF(AND($C1676&lt;&gt;"",INDEX(Matches!$F$2:$F$201,MATCH($A1676&amp;"-10",Matches!$J$2:$J$201,0))&lt;&gt;"",$C1676&gt;=INDEX(Matches!$F$2:$F$201,MATCH($A1676&amp;"-10",Matches!$J$2:$J$201,0))),"",IF(AND(V1676=INDEX(Matches!$G$2:$G$201,MATCH($A1676&amp;"-10",Matches!$J$2:$J$201,0)),W1676=INDEX(Matches!$H$2:$H$201,MATCH($A1676&amp;"-10",Matches!$J$2:$J$201,0))),5,IF(SIGN(V1676-W1676)&lt;&gt;SIGN(INDEX(Matches!$G$2:$G$201,MATCH($A1676&amp;"-10",Matches!$J$2:$J$201,0))-INDEX(Matches!$H$2:$H$201,MATCH($A1676&amp;"-10",Matches!$J$2:$J$201,0))),0,IF(V1676-W1676=INDEX(Matches!$G$2:$G$201,MATCH($A1676&amp;"-10",Matches!$J$2:$J$201,0))-INDEX(Matches!$H$2:$H$201,MATCH($A1676&amp;"-10",Matches!$J$2:$J$201,0)),3,2))))),""))</f>
        <v/>
      </c>
      <c r="AH1676" s="13" t="str">
        <f aca="false">IF($B1676="","",SUM(X1676:AG1676))</f>
        <v/>
      </c>
      <c r="AI1676" s="12" t="str">
        <f aca="false">IF($B1676="","",COUNTIF(X1676:AG1676,5))</f>
        <v/>
      </c>
      <c r="AJ1676" s="12" t="str">
        <f aca="false">IF($B1676="","",COUNTIF(X1676:AG1676,"&gt;=2"))</f>
        <v/>
      </c>
      <c r="AK1676" s="12" t="str">
        <f aca="false">IF($B1676="","",COUNT(X1676:AG1676))</f>
        <v/>
      </c>
    </row>
    <row r="1677" customFormat="false" ht="15" hidden="false" customHeight="false" outlineLevel="0" collapsed="false">
      <c r="A1677" s="7"/>
      <c r="B1677" s="7"/>
      <c r="C1677" s="11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12" t="str">
        <f aca="false">IF(OR($B1677="",D1677="",E1677=""),"",IFERROR(IF(OR(INDEX(Matches!$I$2:$I$201,MATCH($A1677&amp;"-1",Matches!$J$2:$J$201,0))="Void",INDEX(Matches!$G$2:$G$201,MATCH($A1677&amp;"-1",Matches!$J$2:$J$201,0))="",INDEX(Matches!$H$2:$H$201,MATCH($A1677&amp;"-1",Matches!$J$2:$J$201,0))=""),"",IF(AND($C1677&lt;&gt;"",INDEX(Matches!$F$2:$F$201,MATCH($A1677&amp;"-1",Matches!$J$2:$J$201,0))&lt;&gt;"",$C1677&gt;=INDEX(Matches!$F$2:$F$201,MATCH($A1677&amp;"-1",Matches!$J$2:$J$201,0))),"",IF(AND(D1677=INDEX(Matches!$G$2:$G$201,MATCH($A1677&amp;"-1",Matches!$J$2:$J$201,0)),E1677=INDEX(Matches!$H$2:$H$201,MATCH($A1677&amp;"-1",Matches!$J$2:$J$201,0))),5,IF(SIGN(D1677-E1677)&lt;&gt;SIGN(INDEX(Matches!$G$2:$G$201,MATCH($A1677&amp;"-1",Matches!$J$2:$J$201,0))-INDEX(Matches!$H$2:$H$201,MATCH($A1677&amp;"-1",Matches!$J$2:$J$201,0))),0,IF(D1677-E1677=INDEX(Matches!$G$2:$G$201,MATCH($A1677&amp;"-1",Matches!$J$2:$J$201,0))-INDEX(Matches!$H$2:$H$201,MATCH($A1677&amp;"-1",Matches!$J$2:$J$201,0)),3,2))))),""))</f>
        <v/>
      </c>
      <c r="Y1677" s="12" t="str">
        <f aca="false">IF(OR($B1677="",F1677="",G1677=""),"",IFERROR(IF(OR(INDEX(Matches!$I$2:$I$201,MATCH($A1677&amp;"-2",Matches!$J$2:$J$201,0))="Void",INDEX(Matches!$G$2:$G$201,MATCH($A1677&amp;"-2",Matches!$J$2:$J$201,0))="",INDEX(Matches!$H$2:$H$201,MATCH($A1677&amp;"-2",Matches!$J$2:$J$201,0))=""),"",IF(AND($C1677&lt;&gt;"",INDEX(Matches!$F$2:$F$201,MATCH($A1677&amp;"-2",Matches!$J$2:$J$201,0))&lt;&gt;"",$C1677&gt;=INDEX(Matches!$F$2:$F$201,MATCH($A1677&amp;"-2",Matches!$J$2:$J$201,0))),"",IF(AND(F1677=INDEX(Matches!$G$2:$G$201,MATCH($A1677&amp;"-2",Matches!$J$2:$J$201,0)),G1677=INDEX(Matches!$H$2:$H$201,MATCH($A1677&amp;"-2",Matches!$J$2:$J$201,0))),5,IF(SIGN(F1677-G1677)&lt;&gt;SIGN(INDEX(Matches!$G$2:$G$201,MATCH($A1677&amp;"-2",Matches!$J$2:$J$201,0))-INDEX(Matches!$H$2:$H$201,MATCH($A1677&amp;"-2",Matches!$J$2:$J$201,0))),0,IF(F1677-G1677=INDEX(Matches!$G$2:$G$201,MATCH($A1677&amp;"-2",Matches!$J$2:$J$201,0))-INDEX(Matches!$H$2:$H$201,MATCH($A1677&amp;"-2",Matches!$J$2:$J$201,0)),3,2))))),""))</f>
        <v/>
      </c>
      <c r="Z1677" s="12" t="str">
        <f aca="false">IF(OR($B1677="",H1677="",I1677=""),"",IFERROR(IF(OR(INDEX(Matches!$I$2:$I$201,MATCH($A1677&amp;"-3",Matches!$J$2:$J$201,0))="Void",INDEX(Matches!$G$2:$G$201,MATCH($A1677&amp;"-3",Matches!$J$2:$J$201,0))="",INDEX(Matches!$H$2:$H$201,MATCH($A1677&amp;"-3",Matches!$J$2:$J$201,0))=""),"",IF(AND($C1677&lt;&gt;"",INDEX(Matches!$F$2:$F$201,MATCH($A1677&amp;"-3",Matches!$J$2:$J$201,0))&lt;&gt;"",$C1677&gt;=INDEX(Matches!$F$2:$F$201,MATCH($A1677&amp;"-3",Matches!$J$2:$J$201,0))),"",IF(AND(H1677=INDEX(Matches!$G$2:$G$201,MATCH($A1677&amp;"-3",Matches!$J$2:$J$201,0)),I1677=INDEX(Matches!$H$2:$H$201,MATCH($A1677&amp;"-3",Matches!$J$2:$J$201,0))),5,IF(SIGN(H1677-I1677)&lt;&gt;SIGN(INDEX(Matches!$G$2:$G$201,MATCH($A1677&amp;"-3",Matches!$J$2:$J$201,0))-INDEX(Matches!$H$2:$H$201,MATCH($A1677&amp;"-3",Matches!$J$2:$J$201,0))),0,IF(H1677-I1677=INDEX(Matches!$G$2:$G$201,MATCH($A1677&amp;"-3",Matches!$J$2:$J$201,0))-INDEX(Matches!$H$2:$H$201,MATCH($A1677&amp;"-3",Matches!$J$2:$J$201,0)),3,2))))),""))</f>
        <v/>
      </c>
      <c r="AA1677" s="12" t="str">
        <f aca="false">IF(OR($B1677="",J1677="",K1677=""),"",IFERROR(IF(OR(INDEX(Matches!$I$2:$I$201,MATCH($A1677&amp;"-4",Matches!$J$2:$J$201,0))="Void",INDEX(Matches!$G$2:$G$201,MATCH($A1677&amp;"-4",Matches!$J$2:$J$201,0))="",INDEX(Matches!$H$2:$H$201,MATCH($A1677&amp;"-4",Matches!$J$2:$J$201,0))=""),"",IF(AND($C1677&lt;&gt;"",INDEX(Matches!$F$2:$F$201,MATCH($A1677&amp;"-4",Matches!$J$2:$J$201,0))&lt;&gt;"",$C1677&gt;=INDEX(Matches!$F$2:$F$201,MATCH($A1677&amp;"-4",Matches!$J$2:$J$201,0))),"",IF(AND(J1677=INDEX(Matches!$G$2:$G$201,MATCH($A1677&amp;"-4",Matches!$J$2:$J$201,0)),K1677=INDEX(Matches!$H$2:$H$201,MATCH($A1677&amp;"-4",Matches!$J$2:$J$201,0))),5,IF(SIGN(J1677-K1677)&lt;&gt;SIGN(INDEX(Matches!$G$2:$G$201,MATCH($A1677&amp;"-4",Matches!$J$2:$J$201,0))-INDEX(Matches!$H$2:$H$201,MATCH($A1677&amp;"-4",Matches!$J$2:$J$201,0))),0,IF(J1677-K1677=INDEX(Matches!$G$2:$G$201,MATCH($A1677&amp;"-4",Matches!$J$2:$J$201,0))-INDEX(Matches!$H$2:$H$201,MATCH($A1677&amp;"-4",Matches!$J$2:$J$201,0)),3,2))))),""))</f>
        <v/>
      </c>
      <c r="AB1677" s="12" t="str">
        <f aca="false">IF(OR($B1677="",L1677="",M1677=""),"",IFERROR(IF(OR(INDEX(Matches!$I$2:$I$201,MATCH($A1677&amp;"-5",Matches!$J$2:$J$201,0))="Void",INDEX(Matches!$G$2:$G$201,MATCH($A1677&amp;"-5",Matches!$J$2:$J$201,0))="",INDEX(Matches!$H$2:$H$201,MATCH($A1677&amp;"-5",Matches!$J$2:$J$201,0))=""),"",IF(AND($C1677&lt;&gt;"",INDEX(Matches!$F$2:$F$201,MATCH($A1677&amp;"-5",Matches!$J$2:$J$201,0))&lt;&gt;"",$C1677&gt;=INDEX(Matches!$F$2:$F$201,MATCH($A1677&amp;"-5",Matches!$J$2:$J$201,0))),"",IF(AND(L1677=INDEX(Matches!$G$2:$G$201,MATCH($A1677&amp;"-5",Matches!$J$2:$J$201,0)),M1677=INDEX(Matches!$H$2:$H$201,MATCH($A1677&amp;"-5",Matches!$J$2:$J$201,0))),5,IF(SIGN(L1677-M1677)&lt;&gt;SIGN(INDEX(Matches!$G$2:$G$201,MATCH($A1677&amp;"-5",Matches!$J$2:$J$201,0))-INDEX(Matches!$H$2:$H$201,MATCH($A1677&amp;"-5",Matches!$J$2:$J$201,0))),0,IF(L1677-M1677=INDEX(Matches!$G$2:$G$201,MATCH($A1677&amp;"-5",Matches!$J$2:$J$201,0))-INDEX(Matches!$H$2:$H$201,MATCH($A1677&amp;"-5",Matches!$J$2:$J$201,0)),3,2))))),""))</f>
        <v/>
      </c>
      <c r="AC1677" s="12" t="str">
        <f aca="false">IF(OR($B1677="",N1677="",O1677=""),"",IFERROR(IF(OR(INDEX(Matches!$I$2:$I$201,MATCH($A1677&amp;"-6",Matches!$J$2:$J$201,0))="Void",INDEX(Matches!$G$2:$G$201,MATCH($A1677&amp;"-6",Matches!$J$2:$J$201,0))="",INDEX(Matches!$H$2:$H$201,MATCH($A1677&amp;"-6",Matches!$J$2:$J$201,0))=""),"",IF(AND($C1677&lt;&gt;"",INDEX(Matches!$F$2:$F$201,MATCH($A1677&amp;"-6",Matches!$J$2:$J$201,0))&lt;&gt;"",$C1677&gt;=INDEX(Matches!$F$2:$F$201,MATCH($A1677&amp;"-6",Matches!$J$2:$J$201,0))),"",IF(AND(N1677=INDEX(Matches!$G$2:$G$201,MATCH($A1677&amp;"-6",Matches!$J$2:$J$201,0)),O1677=INDEX(Matches!$H$2:$H$201,MATCH($A1677&amp;"-6",Matches!$J$2:$J$201,0))),5,IF(SIGN(N1677-O1677)&lt;&gt;SIGN(INDEX(Matches!$G$2:$G$201,MATCH($A1677&amp;"-6",Matches!$J$2:$J$201,0))-INDEX(Matches!$H$2:$H$201,MATCH($A1677&amp;"-6",Matches!$J$2:$J$201,0))),0,IF(N1677-O1677=INDEX(Matches!$G$2:$G$201,MATCH($A1677&amp;"-6",Matches!$J$2:$J$201,0))-INDEX(Matches!$H$2:$H$201,MATCH($A1677&amp;"-6",Matches!$J$2:$J$201,0)),3,2))))),""))</f>
        <v/>
      </c>
      <c r="AD1677" s="12" t="str">
        <f aca="false">IF(OR($B1677="",P1677="",Q1677=""),"",IFERROR(IF(OR(INDEX(Matches!$I$2:$I$201,MATCH($A1677&amp;"-7",Matches!$J$2:$J$201,0))="Void",INDEX(Matches!$G$2:$G$201,MATCH($A1677&amp;"-7",Matches!$J$2:$J$201,0))="",INDEX(Matches!$H$2:$H$201,MATCH($A1677&amp;"-7",Matches!$J$2:$J$201,0))=""),"",IF(AND($C1677&lt;&gt;"",INDEX(Matches!$F$2:$F$201,MATCH($A1677&amp;"-7",Matches!$J$2:$J$201,0))&lt;&gt;"",$C1677&gt;=INDEX(Matches!$F$2:$F$201,MATCH($A1677&amp;"-7",Matches!$J$2:$J$201,0))),"",IF(AND(P1677=INDEX(Matches!$G$2:$G$201,MATCH($A1677&amp;"-7",Matches!$J$2:$J$201,0)),Q1677=INDEX(Matches!$H$2:$H$201,MATCH($A1677&amp;"-7",Matches!$J$2:$J$201,0))),5,IF(SIGN(P1677-Q1677)&lt;&gt;SIGN(INDEX(Matches!$G$2:$G$201,MATCH($A1677&amp;"-7",Matches!$J$2:$J$201,0))-INDEX(Matches!$H$2:$H$201,MATCH($A1677&amp;"-7",Matches!$J$2:$J$201,0))),0,IF(P1677-Q1677=INDEX(Matches!$G$2:$G$201,MATCH($A1677&amp;"-7",Matches!$J$2:$J$201,0))-INDEX(Matches!$H$2:$H$201,MATCH($A1677&amp;"-7",Matches!$J$2:$J$201,0)),3,2))))),""))</f>
        <v/>
      </c>
      <c r="AE1677" s="12" t="str">
        <f aca="false">IF(OR($B1677="",R1677="",S1677=""),"",IFERROR(IF(OR(INDEX(Matches!$I$2:$I$201,MATCH($A1677&amp;"-8",Matches!$J$2:$J$201,0))="Void",INDEX(Matches!$G$2:$G$201,MATCH($A1677&amp;"-8",Matches!$J$2:$J$201,0))="",INDEX(Matches!$H$2:$H$201,MATCH($A1677&amp;"-8",Matches!$J$2:$J$201,0))=""),"",IF(AND($C1677&lt;&gt;"",INDEX(Matches!$F$2:$F$201,MATCH($A1677&amp;"-8",Matches!$J$2:$J$201,0))&lt;&gt;"",$C1677&gt;=INDEX(Matches!$F$2:$F$201,MATCH($A1677&amp;"-8",Matches!$J$2:$J$201,0))),"",IF(AND(R1677=INDEX(Matches!$G$2:$G$201,MATCH($A1677&amp;"-8",Matches!$J$2:$J$201,0)),S1677=INDEX(Matches!$H$2:$H$201,MATCH($A1677&amp;"-8",Matches!$J$2:$J$201,0))),5,IF(SIGN(R1677-S1677)&lt;&gt;SIGN(INDEX(Matches!$G$2:$G$201,MATCH($A1677&amp;"-8",Matches!$J$2:$J$201,0))-INDEX(Matches!$H$2:$H$201,MATCH($A1677&amp;"-8",Matches!$J$2:$J$201,0))),0,IF(R1677-S1677=INDEX(Matches!$G$2:$G$201,MATCH($A1677&amp;"-8",Matches!$J$2:$J$201,0))-INDEX(Matches!$H$2:$H$201,MATCH($A1677&amp;"-8",Matches!$J$2:$J$201,0)),3,2))))),""))</f>
        <v/>
      </c>
      <c r="AF1677" s="12" t="str">
        <f aca="false">IF(OR($B1677="",T1677="",U1677=""),"",IFERROR(IF(OR(INDEX(Matches!$I$2:$I$201,MATCH($A1677&amp;"-9",Matches!$J$2:$J$201,0))="Void",INDEX(Matches!$G$2:$G$201,MATCH($A1677&amp;"-9",Matches!$J$2:$J$201,0))="",INDEX(Matches!$H$2:$H$201,MATCH($A1677&amp;"-9",Matches!$J$2:$J$201,0))=""),"",IF(AND($C1677&lt;&gt;"",INDEX(Matches!$F$2:$F$201,MATCH($A1677&amp;"-9",Matches!$J$2:$J$201,0))&lt;&gt;"",$C1677&gt;=INDEX(Matches!$F$2:$F$201,MATCH($A1677&amp;"-9",Matches!$J$2:$J$201,0))),"",IF(AND(T1677=INDEX(Matches!$G$2:$G$201,MATCH($A1677&amp;"-9",Matches!$J$2:$J$201,0)),U1677=INDEX(Matches!$H$2:$H$201,MATCH($A1677&amp;"-9",Matches!$J$2:$J$201,0))),5,IF(SIGN(T1677-U1677)&lt;&gt;SIGN(INDEX(Matches!$G$2:$G$201,MATCH($A1677&amp;"-9",Matches!$J$2:$J$201,0))-INDEX(Matches!$H$2:$H$201,MATCH($A1677&amp;"-9",Matches!$J$2:$J$201,0))),0,IF(T1677-U1677=INDEX(Matches!$G$2:$G$201,MATCH($A1677&amp;"-9",Matches!$J$2:$J$201,0))-INDEX(Matches!$H$2:$H$201,MATCH($A1677&amp;"-9",Matches!$J$2:$J$201,0)),3,2))))),""))</f>
        <v/>
      </c>
      <c r="AG1677" s="12" t="str">
        <f aca="false">IF(OR($B1677="",V1677="",W1677=""),"",IFERROR(IF(OR(INDEX(Matches!$I$2:$I$201,MATCH($A1677&amp;"-10",Matches!$J$2:$J$201,0))="Void",INDEX(Matches!$G$2:$G$201,MATCH($A1677&amp;"-10",Matches!$J$2:$J$201,0))="",INDEX(Matches!$H$2:$H$201,MATCH($A1677&amp;"-10",Matches!$J$2:$J$201,0))=""),"",IF(AND($C1677&lt;&gt;"",INDEX(Matches!$F$2:$F$201,MATCH($A1677&amp;"-10",Matches!$J$2:$J$201,0))&lt;&gt;"",$C1677&gt;=INDEX(Matches!$F$2:$F$201,MATCH($A1677&amp;"-10",Matches!$J$2:$J$201,0))),"",IF(AND(V1677=INDEX(Matches!$G$2:$G$201,MATCH($A1677&amp;"-10",Matches!$J$2:$J$201,0)),W1677=INDEX(Matches!$H$2:$H$201,MATCH($A1677&amp;"-10",Matches!$J$2:$J$201,0))),5,IF(SIGN(V1677-W1677)&lt;&gt;SIGN(INDEX(Matches!$G$2:$G$201,MATCH($A1677&amp;"-10",Matches!$J$2:$J$201,0))-INDEX(Matches!$H$2:$H$201,MATCH($A1677&amp;"-10",Matches!$J$2:$J$201,0))),0,IF(V1677-W1677=INDEX(Matches!$G$2:$G$201,MATCH($A1677&amp;"-10",Matches!$J$2:$J$201,0))-INDEX(Matches!$H$2:$H$201,MATCH($A1677&amp;"-10",Matches!$J$2:$J$201,0)),3,2))))),""))</f>
        <v/>
      </c>
      <c r="AH1677" s="13" t="str">
        <f aca="false">IF($B1677="","",SUM(X1677:AG1677))</f>
        <v/>
      </c>
      <c r="AI1677" s="12" t="str">
        <f aca="false">IF($B1677="","",COUNTIF(X1677:AG1677,5))</f>
        <v/>
      </c>
      <c r="AJ1677" s="12" t="str">
        <f aca="false">IF($B1677="","",COUNTIF(X1677:AG1677,"&gt;=2"))</f>
        <v/>
      </c>
      <c r="AK1677" s="12" t="str">
        <f aca="false">IF($B1677="","",COUNT(X1677:AG1677))</f>
        <v/>
      </c>
    </row>
    <row r="1678" customFormat="false" ht="15" hidden="false" customHeight="false" outlineLevel="0" collapsed="false">
      <c r="A1678" s="7"/>
      <c r="B1678" s="7"/>
      <c r="C1678" s="11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12" t="str">
        <f aca="false">IF(OR($B1678="",D1678="",E1678=""),"",IFERROR(IF(OR(INDEX(Matches!$I$2:$I$201,MATCH($A1678&amp;"-1",Matches!$J$2:$J$201,0))="Void",INDEX(Matches!$G$2:$G$201,MATCH($A1678&amp;"-1",Matches!$J$2:$J$201,0))="",INDEX(Matches!$H$2:$H$201,MATCH($A1678&amp;"-1",Matches!$J$2:$J$201,0))=""),"",IF(AND($C1678&lt;&gt;"",INDEX(Matches!$F$2:$F$201,MATCH($A1678&amp;"-1",Matches!$J$2:$J$201,0))&lt;&gt;"",$C1678&gt;=INDEX(Matches!$F$2:$F$201,MATCH($A1678&amp;"-1",Matches!$J$2:$J$201,0))),"",IF(AND(D1678=INDEX(Matches!$G$2:$G$201,MATCH($A1678&amp;"-1",Matches!$J$2:$J$201,0)),E1678=INDEX(Matches!$H$2:$H$201,MATCH($A1678&amp;"-1",Matches!$J$2:$J$201,0))),5,IF(SIGN(D1678-E1678)&lt;&gt;SIGN(INDEX(Matches!$G$2:$G$201,MATCH($A1678&amp;"-1",Matches!$J$2:$J$201,0))-INDEX(Matches!$H$2:$H$201,MATCH($A1678&amp;"-1",Matches!$J$2:$J$201,0))),0,IF(D1678-E1678=INDEX(Matches!$G$2:$G$201,MATCH($A1678&amp;"-1",Matches!$J$2:$J$201,0))-INDEX(Matches!$H$2:$H$201,MATCH($A1678&amp;"-1",Matches!$J$2:$J$201,0)),3,2))))),""))</f>
        <v/>
      </c>
      <c r="Y1678" s="12" t="str">
        <f aca="false">IF(OR($B1678="",F1678="",G1678=""),"",IFERROR(IF(OR(INDEX(Matches!$I$2:$I$201,MATCH($A1678&amp;"-2",Matches!$J$2:$J$201,0))="Void",INDEX(Matches!$G$2:$G$201,MATCH($A1678&amp;"-2",Matches!$J$2:$J$201,0))="",INDEX(Matches!$H$2:$H$201,MATCH($A1678&amp;"-2",Matches!$J$2:$J$201,0))=""),"",IF(AND($C1678&lt;&gt;"",INDEX(Matches!$F$2:$F$201,MATCH($A1678&amp;"-2",Matches!$J$2:$J$201,0))&lt;&gt;"",$C1678&gt;=INDEX(Matches!$F$2:$F$201,MATCH($A1678&amp;"-2",Matches!$J$2:$J$201,0))),"",IF(AND(F1678=INDEX(Matches!$G$2:$G$201,MATCH($A1678&amp;"-2",Matches!$J$2:$J$201,0)),G1678=INDEX(Matches!$H$2:$H$201,MATCH($A1678&amp;"-2",Matches!$J$2:$J$201,0))),5,IF(SIGN(F1678-G1678)&lt;&gt;SIGN(INDEX(Matches!$G$2:$G$201,MATCH($A1678&amp;"-2",Matches!$J$2:$J$201,0))-INDEX(Matches!$H$2:$H$201,MATCH($A1678&amp;"-2",Matches!$J$2:$J$201,0))),0,IF(F1678-G1678=INDEX(Matches!$G$2:$G$201,MATCH($A1678&amp;"-2",Matches!$J$2:$J$201,0))-INDEX(Matches!$H$2:$H$201,MATCH($A1678&amp;"-2",Matches!$J$2:$J$201,0)),3,2))))),""))</f>
        <v/>
      </c>
      <c r="Z1678" s="12" t="str">
        <f aca="false">IF(OR($B1678="",H1678="",I1678=""),"",IFERROR(IF(OR(INDEX(Matches!$I$2:$I$201,MATCH($A1678&amp;"-3",Matches!$J$2:$J$201,0))="Void",INDEX(Matches!$G$2:$G$201,MATCH($A1678&amp;"-3",Matches!$J$2:$J$201,0))="",INDEX(Matches!$H$2:$H$201,MATCH($A1678&amp;"-3",Matches!$J$2:$J$201,0))=""),"",IF(AND($C1678&lt;&gt;"",INDEX(Matches!$F$2:$F$201,MATCH($A1678&amp;"-3",Matches!$J$2:$J$201,0))&lt;&gt;"",$C1678&gt;=INDEX(Matches!$F$2:$F$201,MATCH($A1678&amp;"-3",Matches!$J$2:$J$201,0))),"",IF(AND(H1678=INDEX(Matches!$G$2:$G$201,MATCH($A1678&amp;"-3",Matches!$J$2:$J$201,0)),I1678=INDEX(Matches!$H$2:$H$201,MATCH($A1678&amp;"-3",Matches!$J$2:$J$201,0))),5,IF(SIGN(H1678-I1678)&lt;&gt;SIGN(INDEX(Matches!$G$2:$G$201,MATCH($A1678&amp;"-3",Matches!$J$2:$J$201,0))-INDEX(Matches!$H$2:$H$201,MATCH($A1678&amp;"-3",Matches!$J$2:$J$201,0))),0,IF(H1678-I1678=INDEX(Matches!$G$2:$G$201,MATCH($A1678&amp;"-3",Matches!$J$2:$J$201,0))-INDEX(Matches!$H$2:$H$201,MATCH($A1678&amp;"-3",Matches!$J$2:$J$201,0)),3,2))))),""))</f>
        <v/>
      </c>
      <c r="AA1678" s="12" t="str">
        <f aca="false">IF(OR($B1678="",J1678="",K1678=""),"",IFERROR(IF(OR(INDEX(Matches!$I$2:$I$201,MATCH($A1678&amp;"-4",Matches!$J$2:$J$201,0))="Void",INDEX(Matches!$G$2:$G$201,MATCH($A1678&amp;"-4",Matches!$J$2:$J$201,0))="",INDEX(Matches!$H$2:$H$201,MATCH($A1678&amp;"-4",Matches!$J$2:$J$201,0))=""),"",IF(AND($C1678&lt;&gt;"",INDEX(Matches!$F$2:$F$201,MATCH($A1678&amp;"-4",Matches!$J$2:$J$201,0))&lt;&gt;"",$C1678&gt;=INDEX(Matches!$F$2:$F$201,MATCH($A1678&amp;"-4",Matches!$J$2:$J$201,0))),"",IF(AND(J1678=INDEX(Matches!$G$2:$G$201,MATCH($A1678&amp;"-4",Matches!$J$2:$J$201,0)),K1678=INDEX(Matches!$H$2:$H$201,MATCH($A1678&amp;"-4",Matches!$J$2:$J$201,0))),5,IF(SIGN(J1678-K1678)&lt;&gt;SIGN(INDEX(Matches!$G$2:$G$201,MATCH($A1678&amp;"-4",Matches!$J$2:$J$201,0))-INDEX(Matches!$H$2:$H$201,MATCH($A1678&amp;"-4",Matches!$J$2:$J$201,0))),0,IF(J1678-K1678=INDEX(Matches!$G$2:$G$201,MATCH($A1678&amp;"-4",Matches!$J$2:$J$201,0))-INDEX(Matches!$H$2:$H$201,MATCH($A1678&amp;"-4",Matches!$J$2:$J$201,0)),3,2))))),""))</f>
        <v/>
      </c>
      <c r="AB1678" s="12" t="str">
        <f aca="false">IF(OR($B1678="",L1678="",M1678=""),"",IFERROR(IF(OR(INDEX(Matches!$I$2:$I$201,MATCH($A1678&amp;"-5",Matches!$J$2:$J$201,0))="Void",INDEX(Matches!$G$2:$G$201,MATCH($A1678&amp;"-5",Matches!$J$2:$J$201,0))="",INDEX(Matches!$H$2:$H$201,MATCH($A1678&amp;"-5",Matches!$J$2:$J$201,0))=""),"",IF(AND($C1678&lt;&gt;"",INDEX(Matches!$F$2:$F$201,MATCH($A1678&amp;"-5",Matches!$J$2:$J$201,0))&lt;&gt;"",$C1678&gt;=INDEX(Matches!$F$2:$F$201,MATCH($A1678&amp;"-5",Matches!$J$2:$J$201,0))),"",IF(AND(L1678=INDEX(Matches!$G$2:$G$201,MATCH($A1678&amp;"-5",Matches!$J$2:$J$201,0)),M1678=INDEX(Matches!$H$2:$H$201,MATCH($A1678&amp;"-5",Matches!$J$2:$J$201,0))),5,IF(SIGN(L1678-M1678)&lt;&gt;SIGN(INDEX(Matches!$G$2:$G$201,MATCH($A1678&amp;"-5",Matches!$J$2:$J$201,0))-INDEX(Matches!$H$2:$H$201,MATCH($A1678&amp;"-5",Matches!$J$2:$J$201,0))),0,IF(L1678-M1678=INDEX(Matches!$G$2:$G$201,MATCH($A1678&amp;"-5",Matches!$J$2:$J$201,0))-INDEX(Matches!$H$2:$H$201,MATCH($A1678&amp;"-5",Matches!$J$2:$J$201,0)),3,2))))),""))</f>
        <v/>
      </c>
      <c r="AC1678" s="12" t="str">
        <f aca="false">IF(OR($B1678="",N1678="",O1678=""),"",IFERROR(IF(OR(INDEX(Matches!$I$2:$I$201,MATCH($A1678&amp;"-6",Matches!$J$2:$J$201,0))="Void",INDEX(Matches!$G$2:$G$201,MATCH($A1678&amp;"-6",Matches!$J$2:$J$201,0))="",INDEX(Matches!$H$2:$H$201,MATCH($A1678&amp;"-6",Matches!$J$2:$J$201,0))=""),"",IF(AND($C1678&lt;&gt;"",INDEX(Matches!$F$2:$F$201,MATCH($A1678&amp;"-6",Matches!$J$2:$J$201,0))&lt;&gt;"",$C1678&gt;=INDEX(Matches!$F$2:$F$201,MATCH($A1678&amp;"-6",Matches!$J$2:$J$201,0))),"",IF(AND(N1678=INDEX(Matches!$G$2:$G$201,MATCH($A1678&amp;"-6",Matches!$J$2:$J$201,0)),O1678=INDEX(Matches!$H$2:$H$201,MATCH($A1678&amp;"-6",Matches!$J$2:$J$201,0))),5,IF(SIGN(N1678-O1678)&lt;&gt;SIGN(INDEX(Matches!$G$2:$G$201,MATCH($A1678&amp;"-6",Matches!$J$2:$J$201,0))-INDEX(Matches!$H$2:$H$201,MATCH($A1678&amp;"-6",Matches!$J$2:$J$201,0))),0,IF(N1678-O1678=INDEX(Matches!$G$2:$G$201,MATCH($A1678&amp;"-6",Matches!$J$2:$J$201,0))-INDEX(Matches!$H$2:$H$201,MATCH($A1678&amp;"-6",Matches!$J$2:$J$201,0)),3,2))))),""))</f>
        <v/>
      </c>
      <c r="AD1678" s="12" t="str">
        <f aca="false">IF(OR($B1678="",P1678="",Q1678=""),"",IFERROR(IF(OR(INDEX(Matches!$I$2:$I$201,MATCH($A1678&amp;"-7",Matches!$J$2:$J$201,0))="Void",INDEX(Matches!$G$2:$G$201,MATCH($A1678&amp;"-7",Matches!$J$2:$J$201,0))="",INDEX(Matches!$H$2:$H$201,MATCH($A1678&amp;"-7",Matches!$J$2:$J$201,0))=""),"",IF(AND($C1678&lt;&gt;"",INDEX(Matches!$F$2:$F$201,MATCH($A1678&amp;"-7",Matches!$J$2:$J$201,0))&lt;&gt;"",$C1678&gt;=INDEX(Matches!$F$2:$F$201,MATCH($A1678&amp;"-7",Matches!$J$2:$J$201,0))),"",IF(AND(P1678=INDEX(Matches!$G$2:$G$201,MATCH($A1678&amp;"-7",Matches!$J$2:$J$201,0)),Q1678=INDEX(Matches!$H$2:$H$201,MATCH($A1678&amp;"-7",Matches!$J$2:$J$201,0))),5,IF(SIGN(P1678-Q1678)&lt;&gt;SIGN(INDEX(Matches!$G$2:$G$201,MATCH($A1678&amp;"-7",Matches!$J$2:$J$201,0))-INDEX(Matches!$H$2:$H$201,MATCH($A1678&amp;"-7",Matches!$J$2:$J$201,0))),0,IF(P1678-Q1678=INDEX(Matches!$G$2:$G$201,MATCH($A1678&amp;"-7",Matches!$J$2:$J$201,0))-INDEX(Matches!$H$2:$H$201,MATCH($A1678&amp;"-7",Matches!$J$2:$J$201,0)),3,2))))),""))</f>
        <v/>
      </c>
      <c r="AE1678" s="12" t="str">
        <f aca="false">IF(OR($B1678="",R1678="",S1678=""),"",IFERROR(IF(OR(INDEX(Matches!$I$2:$I$201,MATCH($A1678&amp;"-8",Matches!$J$2:$J$201,0))="Void",INDEX(Matches!$G$2:$G$201,MATCH($A1678&amp;"-8",Matches!$J$2:$J$201,0))="",INDEX(Matches!$H$2:$H$201,MATCH($A1678&amp;"-8",Matches!$J$2:$J$201,0))=""),"",IF(AND($C1678&lt;&gt;"",INDEX(Matches!$F$2:$F$201,MATCH($A1678&amp;"-8",Matches!$J$2:$J$201,0))&lt;&gt;"",$C1678&gt;=INDEX(Matches!$F$2:$F$201,MATCH($A1678&amp;"-8",Matches!$J$2:$J$201,0))),"",IF(AND(R1678=INDEX(Matches!$G$2:$G$201,MATCH($A1678&amp;"-8",Matches!$J$2:$J$201,0)),S1678=INDEX(Matches!$H$2:$H$201,MATCH($A1678&amp;"-8",Matches!$J$2:$J$201,0))),5,IF(SIGN(R1678-S1678)&lt;&gt;SIGN(INDEX(Matches!$G$2:$G$201,MATCH($A1678&amp;"-8",Matches!$J$2:$J$201,0))-INDEX(Matches!$H$2:$H$201,MATCH($A1678&amp;"-8",Matches!$J$2:$J$201,0))),0,IF(R1678-S1678=INDEX(Matches!$G$2:$G$201,MATCH($A1678&amp;"-8",Matches!$J$2:$J$201,0))-INDEX(Matches!$H$2:$H$201,MATCH($A1678&amp;"-8",Matches!$J$2:$J$201,0)),3,2))))),""))</f>
        <v/>
      </c>
      <c r="AF1678" s="12" t="str">
        <f aca="false">IF(OR($B1678="",T1678="",U1678=""),"",IFERROR(IF(OR(INDEX(Matches!$I$2:$I$201,MATCH($A1678&amp;"-9",Matches!$J$2:$J$201,0))="Void",INDEX(Matches!$G$2:$G$201,MATCH($A1678&amp;"-9",Matches!$J$2:$J$201,0))="",INDEX(Matches!$H$2:$H$201,MATCH($A1678&amp;"-9",Matches!$J$2:$J$201,0))=""),"",IF(AND($C1678&lt;&gt;"",INDEX(Matches!$F$2:$F$201,MATCH($A1678&amp;"-9",Matches!$J$2:$J$201,0))&lt;&gt;"",$C1678&gt;=INDEX(Matches!$F$2:$F$201,MATCH($A1678&amp;"-9",Matches!$J$2:$J$201,0))),"",IF(AND(T1678=INDEX(Matches!$G$2:$G$201,MATCH($A1678&amp;"-9",Matches!$J$2:$J$201,0)),U1678=INDEX(Matches!$H$2:$H$201,MATCH($A1678&amp;"-9",Matches!$J$2:$J$201,0))),5,IF(SIGN(T1678-U1678)&lt;&gt;SIGN(INDEX(Matches!$G$2:$G$201,MATCH($A1678&amp;"-9",Matches!$J$2:$J$201,0))-INDEX(Matches!$H$2:$H$201,MATCH($A1678&amp;"-9",Matches!$J$2:$J$201,0))),0,IF(T1678-U1678=INDEX(Matches!$G$2:$G$201,MATCH($A1678&amp;"-9",Matches!$J$2:$J$201,0))-INDEX(Matches!$H$2:$H$201,MATCH($A1678&amp;"-9",Matches!$J$2:$J$201,0)),3,2))))),""))</f>
        <v/>
      </c>
      <c r="AG1678" s="12" t="str">
        <f aca="false">IF(OR($B1678="",V1678="",W1678=""),"",IFERROR(IF(OR(INDEX(Matches!$I$2:$I$201,MATCH($A1678&amp;"-10",Matches!$J$2:$J$201,0))="Void",INDEX(Matches!$G$2:$G$201,MATCH($A1678&amp;"-10",Matches!$J$2:$J$201,0))="",INDEX(Matches!$H$2:$H$201,MATCH($A1678&amp;"-10",Matches!$J$2:$J$201,0))=""),"",IF(AND($C1678&lt;&gt;"",INDEX(Matches!$F$2:$F$201,MATCH($A1678&amp;"-10",Matches!$J$2:$J$201,0))&lt;&gt;"",$C1678&gt;=INDEX(Matches!$F$2:$F$201,MATCH($A1678&amp;"-10",Matches!$J$2:$J$201,0))),"",IF(AND(V1678=INDEX(Matches!$G$2:$G$201,MATCH($A1678&amp;"-10",Matches!$J$2:$J$201,0)),W1678=INDEX(Matches!$H$2:$H$201,MATCH($A1678&amp;"-10",Matches!$J$2:$J$201,0))),5,IF(SIGN(V1678-W1678)&lt;&gt;SIGN(INDEX(Matches!$G$2:$G$201,MATCH($A1678&amp;"-10",Matches!$J$2:$J$201,0))-INDEX(Matches!$H$2:$H$201,MATCH($A1678&amp;"-10",Matches!$J$2:$J$201,0))),0,IF(V1678-W1678=INDEX(Matches!$G$2:$G$201,MATCH($A1678&amp;"-10",Matches!$J$2:$J$201,0))-INDEX(Matches!$H$2:$H$201,MATCH($A1678&amp;"-10",Matches!$J$2:$J$201,0)),3,2))))),""))</f>
        <v/>
      </c>
      <c r="AH1678" s="13" t="str">
        <f aca="false">IF($B1678="","",SUM(X1678:AG1678))</f>
        <v/>
      </c>
      <c r="AI1678" s="12" t="str">
        <f aca="false">IF($B1678="","",COUNTIF(X1678:AG1678,5))</f>
        <v/>
      </c>
      <c r="AJ1678" s="12" t="str">
        <f aca="false">IF($B1678="","",COUNTIF(X1678:AG1678,"&gt;=2"))</f>
        <v/>
      </c>
      <c r="AK1678" s="12" t="str">
        <f aca="false">IF($B1678="","",COUNT(X1678:AG1678))</f>
        <v/>
      </c>
    </row>
    <row r="1679" customFormat="false" ht="15" hidden="false" customHeight="false" outlineLevel="0" collapsed="false">
      <c r="A1679" s="7"/>
      <c r="B1679" s="7"/>
      <c r="C1679" s="11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12" t="str">
        <f aca="false">IF(OR($B1679="",D1679="",E1679=""),"",IFERROR(IF(OR(INDEX(Matches!$I$2:$I$201,MATCH($A1679&amp;"-1",Matches!$J$2:$J$201,0))="Void",INDEX(Matches!$G$2:$G$201,MATCH($A1679&amp;"-1",Matches!$J$2:$J$201,0))="",INDEX(Matches!$H$2:$H$201,MATCH($A1679&amp;"-1",Matches!$J$2:$J$201,0))=""),"",IF(AND($C1679&lt;&gt;"",INDEX(Matches!$F$2:$F$201,MATCH($A1679&amp;"-1",Matches!$J$2:$J$201,0))&lt;&gt;"",$C1679&gt;=INDEX(Matches!$F$2:$F$201,MATCH($A1679&amp;"-1",Matches!$J$2:$J$201,0))),"",IF(AND(D1679=INDEX(Matches!$G$2:$G$201,MATCH($A1679&amp;"-1",Matches!$J$2:$J$201,0)),E1679=INDEX(Matches!$H$2:$H$201,MATCH($A1679&amp;"-1",Matches!$J$2:$J$201,0))),5,IF(SIGN(D1679-E1679)&lt;&gt;SIGN(INDEX(Matches!$G$2:$G$201,MATCH($A1679&amp;"-1",Matches!$J$2:$J$201,0))-INDEX(Matches!$H$2:$H$201,MATCH($A1679&amp;"-1",Matches!$J$2:$J$201,0))),0,IF(D1679-E1679=INDEX(Matches!$G$2:$G$201,MATCH($A1679&amp;"-1",Matches!$J$2:$J$201,0))-INDEX(Matches!$H$2:$H$201,MATCH($A1679&amp;"-1",Matches!$J$2:$J$201,0)),3,2))))),""))</f>
        <v/>
      </c>
      <c r="Y1679" s="12" t="str">
        <f aca="false">IF(OR($B1679="",F1679="",G1679=""),"",IFERROR(IF(OR(INDEX(Matches!$I$2:$I$201,MATCH($A1679&amp;"-2",Matches!$J$2:$J$201,0))="Void",INDEX(Matches!$G$2:$G$201,MATCH($A1679&amp;"-2",Matches!$J$2:$J$201,0))="",INDEX(Matches!$H$2:$H$201,MATCH($A1679&amp;"-2",Matches!$J$2:$J$201,0))=""),"",IF(AND($C1679&lt;&gt;"",INDEX(Matches!$F$2:$F$201,MATCH($A1679&amp;"-2",Matches!$J$2:$J$201,0))&lt;&gt;"",$C1679&gt;=INDEX(Matches!$F$2:$F$201,MATCH($A1679&amp;"-2",Matches!$J$2:$J$201,0))),"",IF(AND(F1679=INDEX(Matches!$G$2:$G$201,MATCH($A1679&amp;"-2",Matches!$J$2:$J$201,0)),G1679=INDEX(Matches!$H$2:$H$201,MATCH($A1679&amp;"-2",Matches!$J$2:$J$201,0))),5,IF(SIGN(F1679-G1679)&lt;&gt;SIGN(INDEX(Matches!$G$2:$G$201,MATCH($A1679&amp;"-2",Matches!$J$2:$J$201,0))-INDEX(Matches!$H$2:$H$201,MATCH($A1679&amp;"-2",Matches!$J$2:$J$201,0))),0,IF(F1679-G1679=INDEX(Matches!$G$2:$G$201,MATCH($A1679&amp;"-2",Matches!$J$2:$J$201,0))-INDEX(Matches!$H$2:$H$201,MATCH($A1679&amp;"-2",Matches!$J$2:$J$201,0)),3,2))))),""))</f>
        <v/>
      </c>
      <c r="Z1679" s="12" t="str">
        <f aca="false">IF(OR($B1679="",H1679="",I1679=""),"",IFERROR(IF(OR(INDEX(Matches!$I$2:$I$201,MATCH($A1679&amp;"-3",Matches!$J$2:$J$201,0))="Void",INDEX(Matches!$G$2:$G$201,MATCH($A1679&amp;"-3",Matches!$J$2:$J$201,0))="",INDEX(Matches!$H$2:$H$201,MATCH($A1679&amp;"-3",Matches!$J$2:$J$201,0))=""),"",IF(AND($C1679&lt;&gt;"",INDEX(Matches!$F$2:$F$201,MATCH($A1679&amp;"-3",Matches!$J$2:$J$201,0))&lt;&gt;"",$C1679&gt;=INDEX(Matches!$F$2:$F$201,MATCH($A1679&amp;"-3",Matches!$J$2:$J$201,0))),"",IF(AND(H1679=INDEX(Matches!$G$2:$G$201,MATCH($A1679&amp;"-3",Matches!$J$2:$J$201,0)),I1679=INDEX(Matches!$H$2:$H$201,MATCH($A1679&amp;"-3",Matches!$J$2:$J$201,0))),5,IF(SIGN(H1679-I1679)&lt;&gt;SIGN(INDEX(Matches!$G$2:$G$201,MATCH($A1679&amp;"-3",Matches!$J$2:$J$201,0))-INDEX(Matches!$H$2:$H$201,MATCH($A1679&amp;"-3",Matches!$J$2:$J$201,0))),0,IF(H1679-I1679=INDEX(Matches!$G$2:$G$201,MATCH($A1679&amp;"-3",Matches!$J$2:$J$201,0))-INDEX(Matches!$H$2:$H$201,MATCH($A1679&amp;"-3",Matches!$J$2:$J$201,0)),3,2))))),""))</f>
        <v/>
      </c>
      <c r="AA1679" s="12" t="str">
        <f aca="false">IF(OR($B1679="",J1679="",K1679=""),"",IFERROR(IF(OR(INDEX(Matches!$I$2:$I$201,MATCH($A1679&amp;"-4",Matches!$J$2:$J$201,0))="Void",INDEX(Matches!$G$2:$G$201,MATCH($A1679&amp;"-4",Matches!$J$2:$J$201,0))="",INDEX(Matches!$H$2:$H$201,MATCH($A1679&amp;"-4",Matches!$J$2:$J$201,0))=""),"",IF(AND($C1679&lt;&gt;"",INDEX(Matches!$F$2:$F$201,MATCH($A1679&amp;"-4",Matches!$J$2:$J$201,0))&lt;&gt;"",$C1679&gt;=INDEX(Matches!$F$2:$F$201,MATCH($A1679&amp;"-4",Matches!$J$2:$J$201,0))),"",IF(AND(J1679=INDEX(Matches!$G$2:$G$201,MATCH($A1679&amp;"-4",Matches!$J$2:$J$201,0)),K1679=INDEX(Matches!$H$2:$H$201,MATCH($A1679&amp;"-4",Matches!$J$2:$J$201,0))),5,IF(SIGN(J1679-K1679)&lt;&gt;SIGN(INDEX(Matches!$G$2:$G$201,MATCH($A1679&amp;"-4",Matches!$J$2:$J$201,0))-INDEX(Matches!$H$2:$H$201,MATCH($A1679&amp;"-4",Matches!$J$2:$J$201,0))),0,IF(J1679-K1679=INDEX(Matches!$G$2:$G$201,MATCH($A1679&amp;"-4",Matches!$J$2:$J$201,0))-INDEX(Matches!$H$2:$H$201,MATCH($A1679&amp;"-4",Matches!$J$2:$J$201,0)),3,2))))),""))</f>
        <v/>
      </c>
      <c r="AB1679" s="12" t="str">
        <f aca="false">IF(OR($B1679="",L1679="",M1679=""),"",IFERROR(IF(OR(INDEX(Matches!$I$2:$I$201,MATCH($A1679&amp;"-5",Matches!$J$2:$J$201,0))="Void",INDEX(Matches!$G$2:$G$201,MATCH($A1679&amp;"-5",Matches!$J$2:$J$201,0))="",INDEX(Matches!$H$2:$H$201,MATCH($A1679&amp;"-5",Matches!$J$2:$J$201,0))=""),"",IF(AND($C1679&lt;&gt;"",INDEX(Matches!$F$2:$F$201,MATCH($A1679&amp;"-5",Matches!$J$2:$J$201,0))&lt;&gt;"",$C1679&gt;=INDEX(Matches!$F$2:$F$201,MATCH($A1679&amp;"-5",Matches!$J$2:$J$201,0))),"",IF(AND(L1679=INDEX(Matches!$G$2:$G$201,MATCH($A1679&amp;"-5",Matches!$J$2:$J$201,0)),M1679=INDEX(Matches!$H$2:$H$201,MATCH($A1679&amp;"-5",Matches!$J$2:$J$201,0))),5,IF(SIGN(L1679-M1679)&lt;&gt;SIGN(INDEX(Matches!$G$2:$G$201,MATCH($A1679&amp;"-5",Matches!$J$2:$J$201,0))-INDEX(Matches!$H$2:$H$201,MATCH($A1679&amp;"-5",Matches!$J$2:$J$201,0))),0,IF(L1679-M1679=INDEX(Matches!$G$2:$G$201,MATCH($A1679&amp;"-5",Matches!$J$2:$J$201,0))-INDEX(Matches!$H$2:$H$201,MATCH($A1679&amp;"-5",Matches!$J$2:$J$201,0)),3,2))))),""))</f>
        <v/>
      </c>
      <c r="AC1679" s="12" t="str">
        <f aca="false">IF(OR($B1679="",N1679="",O1679=""),"",IFERROR(IF(OR(INDEX(Matches!$I$2:$I$201,MATCH($A1679&amp;"-6",Matches!$J$2:$J$201,0))="Void",INDEX(Matches!$G$2:$G$201,MATCH($A1679&amp;"-6",Matches!$J$2:$J$201,0))="",INDEX(Matches!$H$2:$H$201,MATCH($A1679&amp;"-6",Matches!$J$2:$J$201,0))=""),"",IF(AND($C1679&lt;&gt;"",INDEX(Matches!$F$2:$F$201,MATCH($A1679&amp;"-6",Matches!$J$2:$J$201,0))&lt;&gt;"",$C1679&gt;=INDEX(Matches!$F$2:$F$201,MATCH($A1679&amp;"-6",Matches!$J$2:$J$201,0))),"",IF(AND(N1679=INDEX(Matches!$G$2:$G$201,MATCH($A1679&amp;"-6",Matches!$J$2:$J$201,0)),O1679=INDEX(Matches!$H$2:$H$201,MATCH($A1679&amp;"-6",Matches!$J$2:$J$201,0))),5,IF(SIGN(N1679-O1679)&lt;&gt;SIGN(INDEX(Matches!$G$2:$G$201,MATCH($A1679&amp;"-6",Matches!$J$2:$J$201,0))-INDEX(Matches!$H$2:$H$201,MATCH($A1679&amp;"-6",Matches!$J$2:$J$201,0))),0,IF(N1679-O1679=INDEX(Matches!$G$2:$G$201,MATCH($A1679&amp;"-6",Matches!$J$2:$J$201,0))-INDEX(Matches!$H$2:$H$201,MATCH($A1679&amp;"-6",Matches!$J$2:$J$201,0)),3,2))))),""))</f>
        <v/>
      </c>
      <c r="AD1679" s="12" t="str">
        <f aca="false">IF(OR($B1679="",P1679="",Q1679=""),"",IFERROR(IF(OR(INDEX(Matches!$I$2:$I$201,MATCH($A1679&amp;"-7",Matches!$J$2:$J$201,0))="Void",INDEX(Matches!$G$2:$G$201,MATCH($A1679&amp;"-7",Matches!$J$2:$J$201,0))="",INDEX(Matches!$H$2:$H$201,MATCH($A1679&amp;"-7",Matches!$J$2:$J$201,0))=""),"",IF(AND($C1679&lt;&gt;"",INDEX(Matches!$F$2:$F$201,MATCH($A1679&amp;"-7",Matches!$J$2:$J$201,0))&lt;&gt;"",$C1679&gt;=INDEX(Matches!$F$2:$F$201,MATCH($A1679&amp;"-7",Matches!$J$2:$J$201,0))),"",IF(AND(P1679=INDEX(Matches!$G$2:$G$201,MATCH($A1679&amp;"-7",Matches!$J$2:$J$201,0)),Q1679=INDEX(Matches!$H$2:$H$201,MATCH($A1679&amp;"-7",Matches!$J$2:$J$201,0))),5,IF(SIGN(P1679-Q1679)&lt;&gt;SIGN(INDEX(Matches!$G$2:$G$201,MATCH($A1679&amp;"-7",Matches!$J$2:$J$201,0))-INDEX(Matches!$H$2:$H$201,MATCH($A1679&amp;"-7",Matches!$J$2:$J$201,0))),0,IF(P1679-Q1679=INDEX(Matches!$G$2:$G$201,MATCH($A1679&amp;"-7",Matches!$J$2:$J$201,0))-INDEX(Matches!$H$2:$H$201,MATCH($A1679&amp;"-7",Matches!$J$2:$J$201,0)),3,2))))),""))</f>
        <v/>
      </c>
      <c r="AE1679" s="12" t="str">
        <f aca="false">IF(OR($B1679="",R1679="",S1679=""),"",IFERROR(IF(OR(INDEX(Matches!$I$2:$I$201,MATCH($A1679&amp;"-8",Matches!$J$2:$J$201,0))="Void",INDEX(Matches!$G$2:$G$201,MATCH($A1679&amp;"-8",Matches!$J$2:$J$201,0))="",INDEX(Matches!$H$2:$H$201,MATCH($A1679&amp;"-8",Matches!$J$2:$J$201,0))=""),"",IF(AND($C1679&lt;&gt;"",INDEX(Matches!$F$2:$F$201,MATCH($A1679&amp;"-8",Matches!$J$2:$J$201,0))&lt;&gt;"",$C1679&gt;=INDEX(Matches!$F$2:$F$201,MATCH($A1679&amp;"-8",Matches!$J$2:$J$201,0))),"",IF(AND(R1679=INDEX(Matches!$G$2:$G$201,MATCH($A1679&amp;"-8",Matches!$J$2:$J$201,0)),S1679=INDEX(Matches!$H$2:$H$201,MATCH($A1679&amp;"-8",Matches!$J$2:$J$201,0))),5,IF(SIGN(R1679-S1679)&lt;&gt;SIGN(INDEX(Matches!$G$2:$G$201,MATCH($A1679&amp;"-8",Matches!$J$2:$J$201,0))-INDEX(Matches!$H$2:$H$201,MATCH($A1679&amp;"-8",Matches!$J$2:$J$201,0))),0,IF(R1679-S1679=INDEX(Matches!$G$2:$G$201,MATCH($A1679&amp;"-8",Matches!$J$2:$J$201,0))-INDEX(Matches!$H$2:$H$201,MATCH($A1679&amp;"-8",Matches!$J$2:$J$201,0)),3,2))))),""))</f>
        <v/>
      </c>
      <c r="AF1679" s="12" t="str">
        <f aca="false">IF(OR($B1679="",T1679="",U1679=""),"",IFERROR(IF(OR(INDEX(Matches!$I$2:$I$201,MATCH($A1679&amp;"-9",Matches!$J$2:$J$201,0))="Void",INDEX(Matches!$G$2:$G$201,MATCH($A1679&amp;"-9",Matches!$J$2:$J$201,0))="",INDEX(Matches!$H$2:$H$201,MATCH($A1679&amp;"-9",Matches!$J$2:$J$201,0))=""),"",IF(AND($C1679&lt;&gt;"",INDEX(Matches!$F$2:$F$201,MATCH($A1679&amp;"-9",Matches!$J$2:$J$201,0))&lt;&gt;"",$C1679&gt;=INDEX(Matches!$F$2:$F$201,MATCH($A1679&amp;"-9",Matches!$J$2:$J$201,0))),"",IF(AND(T1679=INDEX(Matches!$G$2:$G$201,MATCH($A1679&amp;"-9",Matches!$J$2:$J$201,0)),U1679=INDEX(Matches!$H$2:$H$201,MATCH($A1679&amp;"-9",Matches!$J$2:$J$201,0))),5,IF(SIGN(T1679-U1679)&lt;&gt;SIGN(INDEX(Matches!$G$2:$G$201,MATCH($A1679&amp;"-9",Matches!$J$2:$J$201,0))-INDEX(Matches!$H$2:$H$201,MATCH($A1679&amp;"-9",Matches!$J$2:$J$201,0))),0,IF(T1679-U1679=INDEX(Matches!$G$2:$G$201,MATCH($A1679&amp;"-9",Matches!$J$2:$J$201,0))-INDEX(Matches!$H$2:$H$201,MATCH($A1679&amp;"-9",Matches!$J$2:$J$201,0)),3,2))))),""))</f>
        <v/>
      </c>
      <c r="AG1679" s="12" t="str">
        <f aca="false">IF(OR($B1679="",V1679="",W1679=""),"",IFERROR(IF(OR(INDEX(Matches!$I$2:$I$201,MATCH($A1679&amp;"-10",Matches!$J$2:$J$201,0))="Void",INDEX(Matches!$G$2:$G$201,MATCH($A1679&amp;"-10",Matches!$J$2:$J$201,0))="",INDEX(Matches!$H$2:$H$201,MATCH($A1679&amp;"-10",Matches!$J$2:$J$201,0))=""),"",IF(AND($C1679&lt;&gt;"",INDEX(Matches!$F$2:$F$201,MATCH($A1679&amp;"-10",Matches!$J$2:$J$201,0))&lt;&gt;"",$C1679&gt;=INDEX(Matches!$F$2:$F$201,MATCH($A1679&amp;"-10",Matches!$J$2:$J$201,0))),"",IF(AND(V1679=INDEX(Matches!$G$2:$G$201,MATCH($A1679&amp;"-10",Matches!$J$2:$J$201,0)),W1679=INDEX(Matches!$H$2:$H$201,MATCH($A1679&amp;"-10",Matches!$J$2:$J$201,0))),5,IF(SIGN(V1679-W1679)&lt;&gt;SIGN(INDEX(Matches!$G$2:$G$201,MATCH($A1679&amp;"-10",Matches!$J$2:$J$201,0))-INDEX(Matches!$H$2:$H$201,MATCH($A1679&amp;"-10",Matches!$J$2:$J$201,0))),0,IF(V1679-W1679=INDEX(Matches!$G$2:$G$201,MATCH($A1679&amp;"-10",Matches!$J$2:$J$201,0))-INDEX(Matches!$H$2:$H$201,MATCH($A1679&amp;"-10",Matches!$J$2:$J$201,0)),3,2))))),""))</f>
        <v/>
      </c>
      <c r="AH1679" s="13" t="str">
        <f aca="false">IF($B1679="","",SUM(X1679:AG1679))</f>
        <v/>
      </c>
      <c r="AI1679" s="12" t="str">
        <f aca="false">IF($B1679="","",COUNTIF(X1679:AG1679,5))</f>
        <v/>
      </c>
      <c r="AJ1679" s="12" t="str">
        <f aca="false">IF($B1679="","",COUNTIF(X1679:AG1679,"&gt;=2"))</f>
        <v/>
      </c>
      <c r="AK1679" s="12" t="str">
        <f aca="false">IF($B1679="","",COUNT(X1679:AG1679))</f>
        <v/>
      </c>
    </row>
    <row r="1680" customFormat="false" ht="15" hidden="false" customHeight="false" outlineLevel="0" collapsed="false">
      <c r="A1680" s="7"/>
      <c r="B1680" s="7"/>
      <c r="C1680" s="11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12" t="str">
        <f aca="false">IF(OR($B1680="",D1680="",E1680=""),"",IFERROR(IF(OR(INDEX(Matches!$I$2:$I$201,MATCH($A1680&amp;"-1",Matches!$J$2:$J$201,0))="Void",INDEX(Matches!$G$2:$G$201,MATCH($A1680&amp;"-1",Matches!$J$2:$J$201,0))="",INDEX(Matches!$H$2:$H$201,MATCH($A1680&amp;"-1",Matches!$J$2:$J$201,0))=""),"",IF(AND($C1680&lt;&gt;"",INDEX(Matches!$F$2:$F$201,MATCH($A1680&amp;"-1",Matches!$J$2:$J$201,0))&lt;&gt;"",$C1680&gt;=INDEX(Matches!$F$2:$F$201,MATCH($A1680&amp;"-1",Matches!$J$2:$J$201,0))),"",IF(AND(D1680=INDEX(Matches!$G$2:$G$201,MATCH($A1680&amp;"-1",Matches!$J$2:$J$201,0)),E1680=INDEX(Matches!$H$2:$H$201,MATCH($A1680&amp;"-1",Matches!$J$2:$J$201,0))),5,IF(SIGN(D1680-E1680)&lt;&gt;SIGN(INDEX(Matches!$G$2:$G$201,MATCH($A1680&amp;"-1",Matches!$J$2:$J$201,0))-INDEX(Matches!$H$2:$H$201,MATCH($A1680&amp;"-1",Matches!$J$2:$J$201,0))),0,IF(D1680-E1680=INDEX(Matches!$G$2:$G$201,MATCH($A1680&amp;"-1",Matches!$J$2:$J$201,0))-INDEX(Matches!$H$2:$H$201,MATCH($A1680&amp;"-1",Matches!$J$2:$J$201,0)),3,2))))),""))</f>
        <v/>
      </c>
      <c r="Y1680" s="12" t="str">
        <f aca="false">IF(OR($B1680="",F1680="",G1680=""),"",IFERROR(IF(OR(INDEX(Matches!$I$2:$I$201,MATCH($A1680&amp;"-2",Matches!$J$2:$J$201,0))="Void",INDEX(Matches!$G$2:$G$201,MATCH($A1680&amp;"-2",Matches!$J$2:$J$201,0))="",INDEX(Matches!$H$2:$H$201,MATCH($A1680&amp;"-2",Matches!$J$2:$J$201,0))=""),"",IF(AND($C1680&lt;&gt;"",INDEX(Matches!$F$2:$F$201,MATCH($A1680&amp;"-2",Matches!$J$2:$J$201,0))&lt;&gt;"",$C1680&gt;=INDEX(Matches!$F$2:$F$201,MATCH($A1680&amp;"-2",Matches!$J$2:$J$201,0))),"",IF(AND(F1680=INDEX(Matches!$G$2:$G$201,MATCH($A1680&amp;"-2",Matches!$J$2:$J$201,0)),G1680=INDEX(Matches!$H$2:$H$201,MATCH($A1680&amp;"-2",Matches!$J$2:$J$201,0))),5,IF(SIGN(F1680-G1680)&lt;&gt;SIGN(INDEX(Matches!$G$2:$G$201,MATCH($A1680&amp;"-2",Matches!$J$2:$J$201,0))-INDEX(Matches!$H$2:$H$201,MATCH($A1680&amp;"-2",Matches!$J$2:$J$201,0))),0,IF(F1680-G1680=INDEX(Matches!$G$2:$G$201,MATCH($A1680&amp;"-2",Matches!$J$2:$J$201,0))-INDEX(Matches!$H$2:$H$201,MATCH($A1680&amp;"-2",Matches!$J$2:$J$201,0)),3,2))))),""))</f>
        <v/>
      </c>
      <c r="Z1680" s="12" t="str">
        <f aca="false">IF(OR($B1680="",H1680="",I1680=""),"",IFERROR(IF(OR(INDEX(Matches!$I$2:$I$201,MATCH($A1680&amp;"-3",Matches!$J$2:$J$201,0))="Void",INDEX(Matches!$G$2:$G$201,MATCH($A1680&amp;"-3",Matches!$J$2:$J$201,0))="",INDEX(Matches!$H$2:$H$201,MATCH($A1680&amp;"-3",Matches!$J$2:$J$201,0))=""),"",IF(AND($C1680&lt;&gt;"",INDEX(Matches!$F$2:$F$201,MATCH($A1680&amp;"-3",Matches!$J$2:$J$201,0))&lt;&gt;"",$C1680&gt;=INDEX(Matches!$F$2:$F$201,MATCH($A1680&amp;"-3",Matches!$J$2:$J$201,0))),"",IF(AND(H1680=INDEX(Matches!$G$2:$G$201,MATCH($A1680&amp;"-3",Matches!$J$2:$J$201,0)),I1680=INDEX(Matches!$H$2:$H$201,MATCH($A1680&amp;"-3",Matches!$J$2:$J$201,0))),5,IF(SIGN(H1680-I1680)&lt;&gt;SIGN(INDEX(Matches!$G$2:$G$201,MATCH($A1680&amp;"-3",Matches!$J$2:$J$201,0))-INDEX(Matches!$H$2:$H$201,MATCH($A1680&amp;"-3",Matches!$J$2:$J$201,0))),0,IF(H1680-I1680=INDEX(Matches!$G$2:$G$201,MATCH($A1680&amp;"-3",Matches!$J$2:$J$201,0))-INDEX(Matches!$H$2:$H$201,MATCH($A1680&amp;"-3",Matches!$J$2:$J$201,0)),3,2))))),""))</f>
        <v/>
      </c>
      <c r="AA1680" s="12" t="str">
        <f aca="false">IF(OR($B1680="",J1680="",K1680=""),"",IFERROR(IF(OR(INDEX(Matches!$I$2:$I$201,MATCH($A1680&amp;"-4",Matches!$J$2:$J$201,0))="Void",INDEX(Matches!$G$2:$G$201,MATCH($A1680&amp;"-4",Matches!$J$2:$J$201,0))="",INDEX(Matches!$H$2:$H$201,MATCH($A1680&amp;"-4",Matches!$J$2:$J$201,0))=""),"",IF(AND($C1680&lt;&gt;"",INDEX(Matches!$F$2:$F$201,MATCH($A1680&amp;"-4",Matches!$J$2:$J$201,0))&lt;&gt;"",$C1680&gt;=INDEX(Matches!$F$2:$F$201,MATCH($A1680&amp;"-4",Matches!$J$2:$J$201,0))),"",IF(AND(J1680=INDEX(Matches!$G$2:$G$201,MATCH($A1680&amp;"-4",Matches!$J$2:$J$201,0)),K1680=INDEX(Matches!$H$2:$H$201,MATCH($A1680&amp;"-4",Matches!$J$2:$J$201,0))),5,IF(SIGN(J1680-K1680)&lt;&gt;SIGN(INDEX(Matches!$G$2:$G$201,MATCH($A1680&amp;"-4",Matches!$J$2:$J$201,0))-INDEX(Matches!$H$2:$H$201,MATCH($A1680&amp;"-4",Matches!$J$2:$J$201,0))),0,IF(J1680-K1680=INDEX(Matches!$G$2:$G$201,MATCH($A1680&amp;"-4",Matches!$J$2:$J$201,0))-INDEX(Matches!$H$2:$H$201,MATCH($A1680&amp;"-4",Matches!$J$2:$J$201,0)),3,2))))),""))</f>
        <v/>
      </c>
      <c r="AB1680" s="12" t="str">
        <f aca="false">IF(OR($B1680="",L1680="",M1680=""),"",IFERROR(IF(OR(INDEX(Matches!$I$2:$I$201,MATCH($A1680&amp;"-5",Matches!$J$2:$J$201,0))="Void",INDEX(Matches!$G$2:$G$201,MATCH($A1680&amp;"-5",Matches!$J$2:$J$201,0))="",INDEX(Matches!$H$2:$H$201,MATCH($A1680&amp;"-5",Matches!$J$2:$J$201,0))=""),"",IF(AND($C1680&lt;&gt;"",INDEX(Matches!$F$2:$F$201,MATCH($A1680&amp;"-5",Matches!$J$2:$J$201,0))&lt;&gt;"",$C1680&gt;=INDEX(Matches!$F$2:$F$201,MATCH($A1680&amp;"-5",Matches!$J$2:$J$201,0))),"",IF(AND(L1680=INDEX(Matches!$G$2:$G$201,MATCH($A1680&amp;"-5",Matches!$J$2:$J$201,0)),M1680=INDEX(Matches!$H$2:$H$201,MATCH($A1680&amp;"-5",Matches!$J$2:$J$201,0))),5,IF(SIGN(L1680-M1680)&lt;&gt;SIGN(INDEX(Matches!$G$2:$G$201,MATCH($A1680&amp;"-5",Matches!$J$2:$J$201,0))-INDEX(Matches!$H$2:$H$201,MATCH($A1680&amp;"-5",Matches!$J$2:$J$201,0))),0,IF(L1680-M1680=INDEX(Matches!$G$2:$G$201,MATCH($A1680&amp;"-5",Matches!$J$2:$J$201,0))-INDEX(Matches!$H$2:$H$201,MATCH($A1680&amp;"-5",Matches!$J$2:$J$201,0)),3,2))))),""))</f>
        <v/>
      </c>
      <c r="AC1680" s="12" t="str">
        <f aca="false">IF(OR($B1680="",N1680="",O1680=""),"",IFERROR(IF(OR(INDEX(Matches!$I$2:$I$201,MATCH($A1680&amp;"-6",Matches!$J$2:$J$201,0))="Void",INDEX(Matches!$G$2:$G$201,MATCH($A1680&amp;"-6",Matches!$J$2:$J$201,0))="",INDEX(Matches!$H$2:$H$201,MATCH($A1680&amp;"-6",Matches!$J$2:$J$201,0))=""),"",IF(AND($C1680&lt;&gt;"",INDEX(Matches!$F$2:$F$201,MATCH($A1680&amp;"-6",Matches!$J$2:$J$201,0))&lt;&gt;"",$C1680&gt;=INDEX(Matches!$F$2:$F$201,MATCH($A1680&amp;"-6",Matches!$J$2:$J$201,0))),"",IF(AND(N1680=INDEX(Matches!$G$2:$G$201,MATCH($A1680&amp;"-6",Matches!$J$2:$J$201,0)),O1680=INDEX(Matches!$H$2:$H$201,MATCH($A1680&amp;"-6",Matches!$J$2:$J$201,0))),5,IF(SIGN(N1680-O1680)&lt;&gt;SIGN(INDEX(Matches!$G$2:$G$201,MATCH($A1680&amp;"-6",Matches!$J$2:$J$201,0))-INDEX(Matches!$H$2:$H$201,MATCH($A1680&amp;"-6",Matches!$J$2:$J$201,0))),0,IF(N1680-O1680=INDEX(Matches!$G$2:$G$201,MATCH($A1680&amp;"-6",Matches!$J$2:$J$201,0))-INDEX(Matches!$H$2:$H$201,MATCH($A1680&amp;"-6",Matches!$J$2:$J$201,0)),3,2))))),""))</f>
        <v/>
      </c>
      <c r="AD1680" s="12" t="str">
        <f aca="false">IF(OR($B1680="",P1680="",Q1680=""),"",IFERROR(IF(OR(INDEX(Matches!$I$2:$I$201,MATCH($A1680&amp;"-7",Matches!$J$2:$J$201,0))="Void",INDEX(Matches!$G$2:$G$201,MATCH($A1680&amp;"-7",Matches!$J$2:$J$201,0))="",INDEX(Matches!$H$2:$H$201,MATCH($A1680&amp;"-7",Matches!$J$2:$J$201,0))=""),"",IF(AND($C1680&lt;&gt;"",INDEX(Matches!$F$2:$F$201,MATCH($A1680&amp;"-7",Matches!$J$2:$J$201,0))&lt;&gt;"",$C1680&gt;=INDEX(Matches!$F$2:$F$201,MATCH($A1680&amp;"-7",Matches!$J$2:$J$201,0))),"",IF(AND(P1680=INDEX(Matches!$G$2:$G$201,MATCH($A1680&amp;"-7",Matches!$J$2:$J$201,0)),Q1680=INDEX(Matches!$H$2:$H$201,MATCH($A1680&amp;"-7",Matches!$J$2:$J$201,0))),5,IF(SIGN(P1680-Q1680)&lt;&gt;SIGN(INDEX(Matches!$G$2:$G$201,MATCH($A1680&amp;"-7",Matches!$J$2:$J$201,0))-INDEX(Matches!$H$2:$H$201,MATCH($A1680&amp;"-7",Matches!$J$2:$J$201,0))),0,IF(P1680-Q1680=INDEX(Matches!$G$2:$G$201,MATCH($A1680&amp;"-7",Matches!$J$2:$J$201,0))-INDEX(Matches!$H$2:$H$201,MATCH($A1680&amp;"-7",Matches!$J$2:$J$201,0)),3,2))))),""))</f>
        <v/>
      </c>
      <c r="AE1680" s="12" t="str">
        <f aca="false">IF(OR($B1680="",R1680="",S1680=""),"",IFERROR(IF(OR(INDEX(Matches!$I$2:$I$201,MATCH($A1680&amp;"-8",Matches!$J$2:$J$201,0))="Void",INDEX(Matches!$G$2:$G$201,MATCH($A1680&amp;"-8",Matches!$J$2:$J$201,0))="",INDEX(Matches!$H$2:$H$201,MATCH($A1680&amp;"-8",Matches!$J$2:$J$201,0))=""),"",IF(AND($C1680&lt;&gt;"",INDEX(Matches!$F$2:$F$201,MATCH($A1680&amp;"-8",Matches!$J$2:$J$201,0))&lt;&gt;"",$C1680&gt;=INDEX(Matches!$F$2:$F$201,MATCH($A1680&amp;"-8",Matches!$J$2:$J$201,0))),"",IF(AND(R1680=INDEX(Matches!$G$2:$G$201,MATCH($A1680&amp;"-8",Matches!$J$2:$J$201,0)),S1680=INDEX(Matches!$H$2:$H$201,MATCH($A1680&amp;"-8",Matches!$J$2:$J$201,0))),5,IF(SIGN(R1680-S1680)&lt;&gt;SIGN(INDEX(Matches!$G$2:$G$201,MATCH($A1680&amp;"-8",Matches!$J$2:$J$201,0))-INDEX(Matches!$H$2:$H$201,MATCH($A1680&amp;"-8",Matches!$J$2:$J$201,0))),0,IF(R1680-S1680=INDEX(Matches!$G$2:$G$201,MATCH($A1680&amp;"-8",Matches!$J$2:$J$201,0))-INDEX(Matches!$H$2:$H$201,MATCH($A1680&amp;"-8",Matches!$J$2:$J$201,0)),3,2))))),""))</f>
        <v/>
      </c>
      <c r="AF1680" s="12" t="str">
        <f aca="false">IF(OR($B1680="",T1680="",U1680=""),"",IFERROR(IF(OR(INDEX(Matches!$I$2:$I$201,MATCH($A1680&amp;"-9",Matches!$J$2:$J$201,0))="Void",INDEX(Matches!$G$2:$G$201,MATCH($A1680&amp;"-9",Matches!$J$2:$J$201,0))="",INDEX(Matches!$H$2:$H$201,MATCH($A1680&amp;"-9",Matches!$J$2:$J$201,0))=""),"",IF(AND($C1680&lt;&gt;"",INDEX(Matches!$F$2:$F$201,MATCH($A1680&amp;"-9",Matches!$J$2:$J$201,0))&lt;&gt;"",$C1680&gt;=INDEX(Matches!$F$2:$F$201,MATCH($A1680&amp;"-9",Matches!$J$2:$J$201,0))),"",IF(AND(T1680=INDEX(Matches!$G$2:$G$201,MATCH($A1680&amp;"-9",Matches!$J$2:$J$201,0)),U1680=INDEX(Matches!$H$2:$H$201,MATCH($A1680&amp;"-9",Matches!$J$2:$J$201,0))),5,IF(SIGN(T1680-U1680)&lt;&gt;SIGN(INDEX(Matches!$G$2:$G$201,MATCH($A1680&amp;"-9",Matches!$J$2:$J$201,0))-INDEX(Matches!$H$2:$H$201,MATCH($A1680&amp;"-9",Matches!$J$2:$J$201,0))),0,IF(T1680-U1680=INDEX(Matches!$G$2:$G$201,MATCH($A1680&amp;"-9",Matches!$J$2:$J$201,0))-INDEX(Matches!$H$2:$H$201,MATCH($A1680&amp;"-9",Matches!$J$2:$J$201,0)),3,2))))),""))</f>
        <v/>
      </c>
      <c r="AG1680" s="12" t="str">
        <f aca="false">IF(OR($B1680="",V1680="",W1680=""),"",IFERROR(IF(OR(INDEX(Matches!$I$2:$I$201,MATCH($A1680&amp;"-10",Matches!$J$2:$J$201,0))="Void",INDEX(Matches!$G$2:$G$201,MATCH($A1680&amp;"-10",Matches!$J$2:$J$201,0))="",INDEX(Matches!$H$2:$H$201,MATCH($A1680&amp;"-10",Matches!$J$2:$J$201,0))=""),"",IF(AND($C1680&lt;&gt;"",INDEX(Matches!$F$2:$F$201,MATCH($A1680&amp;"-10",Matches!$J$2:$J$201,0))&lt;&gt;"",$C1680&gt;=INDEX(Matches!$F$2:$F$201,MATCH($A1680&amp;"-10",Matches!$J$2:$J$201,0))),"",IF(AND(V1680=INDEX(Matches!$G$2:$G$201,MATCH($A1680&amp;"-10",Matches!$J$2:$J$201,0)),W1680=INDEX(Matches!$H$2:$H$201,MATCH($A1680&amp;"-10",Matches!$J$2:$J$201,0))),5,IF(SIGN(V1680-W1680)&lt;&gt;SIGN(INDEX(Matches!$G$2:$G$201,MATCH($A1680&amp;"-10",Matches!$J$2:$J$201,0))-INDEX(Matches!$H$2:$H$201,MATCH($A1680&amp;"-10",Matches!$J$2:$J$201,0))),0,IF(V1680-W1680=INDEX(Matches!$G$2:$G$201,MATCH($A1680&amp;"-10",Matches!$J$2:$J$201,0))-INDEX(Matches!$H$2:$H$201,MATCH($A1680&amp;"-10",Matches!$J$2:$J$201,0)),3,2))))),""))</f>
        <v/>
      </c>
      <c r="AH1680" s="13" t="str">
        <f aca="false">IF($B1680="","",SUM(X1680:AG1680))</f>
        <v/>
      </c>
      <c r="AI1680" s="12" t="str">
        <f aca="false">IF($B1680="","",COUNTIF(X1680:AG1680,5))</f>
        <v/>
      </c>
      <c r="AJ1680" s="12" t="str">
        <f aca="false">IF($B1680="","",COUNTIF(X1680:AG1680,"&gt;=2"))</f>
        <v/>
      </c>
      <c r="AK1680" s="12" t="str">
        <f aca="false">IF($B1680="","",COUNT(X1680:AG1680))</f>
        <v/>
      </c>
    </row>
    <row r="1681" customFormat="false" ht="15" hidden="false" customHeight="false" outlineLevel="0" collapsed="false">
      <c r="A1681" s="7"/>
      <c r="B1681" s="7"/>
      <c r="C1681" s="11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12" t="str">
        <f aca="false">IF(OR($B1681="",D1681="",E1681=""),"",IFERROR(IF(OR(INDEX(Matches!$I$2:$I$201,MATCH($A1681&amp;"-1",Matches!$J$2:$J$201,0))="Void",INDEX(Matches!$G$2:$G$201,MATCH($A1681&amp;"-1",Matches!$J$2:$J$201,0))="",INDEX(Matches!$H$2:$H$201,MATCH($A1681&amp;"-1",Matches!$J$2:$J$201,0))=""),"",IF(AND($C1681&lt;&gt;"",INDEX(Matches!$F$2:$F$201,MATCH($A1681&amp;"-1",Matches!$J$2:$J$201,0))&lt;&gt;"",$C1681&gt;=INDEX(Matches!$F$2:$F$201,MATCH($A1681&amp;"-1",Matches!$J$2:$J$201,0))),"",IF(AND(D1681=INDEX(Matches!$G$2:$G$201,MATCH($A1681&amp;"-1",Matches!$J$2:$J$201,0)),E1681=INDEX(Matches!$H$2:$H$201,MATCH($A1681&amp;"-1",Matches!$J$2:$J$201,0))),5,IF(SIGN(D1681-E1681)&lt;&gt;SIGN(INDEX(Matches!$G$2:$G$201,MATCH($A1681&amp;"-1",Matches!$J$2:$J$201,0))-INDEX(Matches!$H$2:$H$201,MATCH($A1681&amp;"-1",Matches!$J$2:$J$201,0))),0,IF(D1681-E1681=INDEX(Matches!$G$2:$G$201,MATCH($A1681&amp;"-1",Matches!$J$2:$J$201,0))-INDEX(Matches!$H$2:$H$201,MATCH($A1681&amp;"-1",Matches!$J$2:$J$201,0)),3,2))))),""))</f>
        <v/>
      </c>
      <c r="Y1681" s="12" t="str">
        <f aca="false">IF(OR($B1681="",F1681="",G1681=""),"",IFERROR(IF(OR(INDEX(Matches!$I$2:$I$201,MATCH($A1681&amp;"-2",Matches!$J$2:$J$201,0))="Void",INDEX(Matches!$G$2:$G$201,MATCH($A1681&amp;"-2",Matches!$J$2:$J$201,0))="",INDEX(Matches!$H$2:$H$201,MATCH($A1681&amp;"-2",Matches!$J$2:$J$201,0))=""),"",IF(AND($C1681&lt;&gt;"",INDEX(Matches!$F$2:$F$201,MATCH($A1681&amp;"-2",Matches!$J$2:$J$201,0))&lt;&gt;"",$C1681&gt;=INDEX(Matches!$F$2:$F$201,MATCH($A1681&amp;"-2",Matches!$J$2:$J$201,0))),"",IF(AND(F1681=INDEX(Matches!$G$2:$G$201,MATCH($A1681&amp;"-2",Matches!$J$2:$J$201,0)),G1681=INDEX(Matches!$H$2:$H$201,MATCH($A1681&amp;"-2",Matches!$J$2:$J$201,0))),5,IF(SIGN(F1681-G1681)&lt;&gt;SIGN(INDEX(Matches!$G$2:$G$201,MATCH($A1681&amp;"-2",Matches!$J$2:$J$201,0))-INDEX(Matches!$H$2:$H$201,MATCH($A1681&amp;"-2",Matches!$J$2:$J$201,0))),0,IF(F1681-G1681=INDEX(Matches!$G$2:$G$201,MATCH($A1681&amp;"-2",Matches!$J$2:$J$201,0))-INDEX(Matches!$H$2:$H$201,MATCH($A1681&amp;"-2",Matches!$J$2:$J$201,0)),3,2))))),""))</f>
        <v/>
      </c>
      <c r="Z1681" s="12" t="str">
        <f aca="false">IF(OR($B1681="",H1681="",I1681=""),"",IFERROR(IF(OR(INDEX(Matches!$I$2:$I$201,MATCH($A1681&amp;"-3",Matches!$J$2:$J$201,0))="Void",INDEX(Matches!$G$2:$G$201,MATCH($A1681&amp;"-3",Matches!$J$2:$J$201,0))="",INDEX(Matches!$H$2:$H$201,MATCH($A1681&amp;"-3",Matches!$J$2:$J$201,0))=""),"",IF(AND($C1681&lt;&gt;"",INDEX(Matches!$F$2:$F$201,MATCH($A1681&amp;"-3",Matches!$J$2:$J$201,0))&lt;&gt;"",$C1681&gt;=INDEX(Matches!$F$2:$F$201,MATCH($A1681&amp;"-3",Matches!$J$2:$J$201,0))),"",IF(AND(H1681=INDEX(Matches!$G$2:$G$201,MATCH($A1681&amp;"-3",Matches!$J$2:$J$201,0)),I1681=INDEX(Matches!$H$2:$H$201,MATCH($A1681&amp;"-3",Matches!$J$2:$J$201,0))),5,IF(SIGN(H1681-I1681)&lt;&gt;SIGN(INDEX(Matches!$G$2:$G$201,MATCH($A1681&amp;"-3",Matches!$J$2:$J$201,0))-INDEX(Matches!$H$2:$H$201,MATCH($A1681&amp;"-3",Matches!$J$2:$J$201,0))),0,IF(H1681-I1681=INDEX(Matches!$G$2:$G$201,MATCH($A1681&amp;"-3",Matches!$J$2:$J$201,0))-INDEX(Matches!$H$2:$H$201,MATCH($A1681&amp;"-3",Matches!$J$2:$J$201,0)),3,2))))),""))</f>
        <v/>
      </c>
      <c r="AA1681" s="12" t="str">
        <f aca="false">IF(OR($B1681="",J1681="",K1681=""),"",IFERROR(IF(OR(INDEX(Matches!$I$2:$I$201,MATCH($A1681&amp;"-4",Matches!$J$2:$J$201,0))="Void",INDEX(Matches!$G$2:$G$201,MATCH($A1681&amp;"-4",Matches!$J$2:$J$201,0))="",INDEX(Matches!$H$2:$H$201,MATCH($A1681&amp;"-4",Matches!$J$2:$J$201,0))=""),"",IF(AND($C1681&lt;&gt;"",INDEX(Matches!$F$2:$F$201,MATCH($A1681&amp;"-4",Matches!$J$2:$J$201,0))&lt;&gt;"",$C1681&gt;=INDEX(Matches!$F$2:$F$201,MATCH($A1681&amp;"-4",Matches!$J$2:$J$201,0))),"",IF(AND(J1681=INDEX(Matches!$G$2:$G$201,MATCH($A1681&amp;"-4",Matches!$J$2:$J$201,0)),K1681=INDEX(Matches!$H$2:$H$201,MATCH($A1681&amp;"-4",Matches!$J$2:$J$201,0))),5,IF(SIGN(J1681-K1681)&lt;&gt;SIGN(INDEX(Matches!$G$2:$G$201,MATCH($A1681&amp;"-4",Matches!$J$2:$J$201,0))-INDEX(Matches!$H$2:$H$201,MATCH($A1681&amp;"-4",Matches!$J$2:$J$201,0))),0,IF(J1681-K1681=INDEX(Matches!$G$2:$G$201,MATCH($A1681&amp;"-4",Matches!$J$2:$J$201,0))-INDEX(Matches!$H$2:$H$201,MATCH($A1681&amp;"-4",Matches!$J$2:$J$201,0)),3,2))))),""))</f>
        <v/>
      </c>
      <c r="AB1681" s="12" t="str">
        <f aca="false">IF(OR($B1681="",L1681="",M1681=""),"",IFERROR(IF(OR(INDEX(Matches!$I$2:$I$201,MATCH($A1681&amp;"-5",Matches!$J$2:$J$201,0))="Void",INDEX(Matches!$G$2:$G$201,MATCH($A1681&amp;"-5",Matches!$J$2:$J$201,0))="",INDEX(Matches!$H$2:$H$201,MATCH($A1681&amp;"-5",Matches!$J$2:$J$201,0))=""),"",IF(AND($C1681&lt;&gt;"",INDEX(Matches!$F$2:$F$201,MATCH($A1681&amp;"-5",Matches!$J$2:$J$201,0))&lt;&gt;"",$C1681&gt;=INDEX(Matches!$F$2:$F$201,MATCH($A1681&amp;"-5",Matches!$J$2:$J$201,0))),"",IF(AND(L1681=INDEX(Matches!$G$2:$G$201,MATCH($A1681&amp;"-5",Matches!$J$2:$J$201,0)),M1681=INDEX(Matches!$H$2:$H$201,MATCH($A1681&amp;"-5",Matches!$J$2:$J$201,0))),5,IF(SIGN(L1681-M1681)&lt;&gt;SIGN(INDEX(Matches!$G$2:$G$201,MATCH($A1681&amp;"-5",Matches!$J$2:$J$201,0))-INDEX(Matches!$H$2:$H$201,MATCH($A1681&amp;"-5",Matches!$J$2:$J$201,0))),0,IF(L1681-M1681=INDEX(Matches!$G$2:$G$201,MATCH($A1681&amp;"-5",Matches!$J$2:$J$201,0))-INDEX(Matches!$H$2:$H$201,MATCH($A1681&amp;"-5",Matches!$J$2:$J$201,0)),3,2))))),""))</f>
        <v/>
      </c>
      <c r="AC1681" s="12" t="str">
        <f aca="false">IF(OR($B1681="",N1681="",O1681=""),"",IFERROR(IF(OR(INDEX(Matches!$I$2:$I$201,MATCH($A1681&amp;"-6",Matches!$J$2:$J$201,0))="Void",INDEX(Matches!$G$2:$G$201,MATCH($A1681&amp;"-6",Matches!$J$2:$J$201,0))="",INDEX(Matches!$H$2:$H$201,MATCH($A1681&amp;"-6",Matches!$J$2:$J$201,0))=""),"",IF(AND($C1681&lt;&gt;"",INDEX(Matches!$F$2:$F$201,MATCH($A1681&amp;"-6",Matches!$J$2:$J$201,0))&lt;&gt;"",$C1681&gt;=INDEX(Matches!$F$2:$F$201,MATCH($A1681&amp;"-6",Matches!$J$2:$J$201,0))),"",IF(AND(N1681=INDEX(Matches!$G$2:$G$201,MATCH($A1681&amp;"-6",Matches!$J$2:$J$201,0)),O1681=INDEX(Matches!$H$2:$H$201,MATCH($A1681&amp;"-6",Matches!$J$2:$J$201,0))),5,IF(SIGN(N1681-O1681)&lt;&gt;SIGN(INDEX(Matches!$G$2:$G$201,MATCH($A1681&amp;"-6",Matches!$J$2:$J$201,0))-INDEX(Matches!$H$2:$H$201,MATCH($A1681&amp;"-6",Matches!$J$2:$J$201,0))),0,IF(N1681-O1681=INDEX(Matches!$G$2:$G$201,MATCH($A1681&amp;"-6",Matches!$J$2:$J$201,0))-INDEX(Matches!$H$2:$H$201,MATCH($A1681&amp;"-6",Matches!$J$2:$J$201,0)),3,2))))),""))</f>
        <v/>
      </c>
      <c r="AD1681" s="12" t="str">
        <f aca="false">IF(OR($B1681="",P1681="",Q1681=""),"",IFERROR(IF(OR(INDEX(Matches!$I$2:$I$201,MATCH($A1681&amp;"-7",Matches!$J$2:$J$201,0))="Void",INDEX(Matches!$G$2:$G$201,MATCH($A1681&amp;"-7",Matches!$J$2:$J$201,0))="",INDEX(Matches!$H$2:$H$201,MATCH($A1681&amp;"-7",Matches!$J$2:$J$201,0))=""),"",IF(AND($C1681&lt;&gt;"",INDEX(Matches!$F$2:$F$201,MATCH($A1681&amp;"-7",Matches!$J$2:$J$201,0))&lt;&gt;"",$C1681&gt;=INDEX(Matches!$F$2:$F$201,MATCH($A1681&amp;"-7",Matches!$J$2:$J$201,0))),"",IF(AND(P1681=INDEX(Matches!$G$2:$G$201,MATCH($A1681&amp;"-7",Matches!$J$2:$J$201,0)),Q1681=INDEX(Matches!$H$2:$H$201,MATCH($A1681&amp;"-7",Matches!$J$2:$J$201,0))),5,IF(SIGN(P1681-Q1681)&lt;&gt;SIGN(INDEX(Matches!$G$2:$G$201,MATCH($A1681&amp;"-7",Matches!$J$2:$J$201,0))-INDEX(Matches!$H$2:$H$201,MATCH($A1681&amp;"-7",Matches!$J$2:$J$201,0))),0,IF(P1681-Q1681=INDEX(Matches!$G$2:$G$201,MATCH($A1681&amp;"-7",Matches!$J$2:$J$201,0))-INDEX(Matches!$H$2:$H$201,MATCH($A1681&amp;"-7",Matches!$J$2:$J$201,0)),3,2))))),""))</f>
        <v/>
      </c>
      <c r="AE1681" s="12" t="str">
        <f aca="false">IF(OR($B1681="",R1681="",S1681=""),"",IFERROR(IF(OR(INDEX(Matches!$I$2:$I$201,MATCH($A1681&amp;"-8",Matches!$J$2:$J$201,0))="Void",INDEX(Matches!$G$2:$G$201,MATCH($A1681&amp;"-8",Matches!$J$2:$J$201,0))="",INDEX(Matches!$H$2:$H$201,MATCH($A1681&amp;"-8",Matches!$J$2:$J$201,0))=""),"",IF(AND($C1681&lt;&gt;"",INDEX(Matches!$F$2:$F$201,MATCH($A1681&amp;"-8",Matches!$J$2:$J$201,0))&lt;&gt;"",$C1681&gt;=INDEX(Matches!$F$2:$F$201,MATCH($A1681&amp;"-8",Matches!$J$2:$J$201,0))),"",IF(AND(R1681=INDEX(Matches!$G$2:$G$201,MATCH($A1681&amp;"-8",Matches!$J$2:$J$201,0)),S1681=INDEX(Matches!$H$2:$H$201,MATCH($A1681&amp;"-8",Matches!$J$2:$J$201,0))),5,IF(SIGN(R1681-S1681)&lt;&gt;SIGN(INDEX(Matches!$G$2:$G$201,MATCH($A1681&amp;"-8",Matches!$J$2:$J$201,0))-INDEX(Matches!$H$2:$H$201,MATCH($A1681&amp;"-8",Matches!$J$2:$J$201,0))),0,IF(R1681-S1681=INDEX(Matches!$G$2:$G$201,MATCH($A1681&amp;"-8",Matches!$J$2:$J$201,0))-INDEX(Matches!$H$2:$H$201,MATCH($A1681&amp;"-8",Matches!$J$2:$J$201,0)),3,2))))),""))</f>
        <v/>
      </c>
      <c r="AF1681" s="12" t="str">
        <f aca="false">IF(OR($B1681="",T1681="",U1681=""),"",IFERROR(IF(OR(INDEX(Matches!$I$2:$I$201,MATCH($A1681&amp;"-9",Matches!$J$2:$J$201,0))="Void",INDEX(Matches!$G$2:$G$201,MATCH($A1681&amp;"-9",Matches!$J$2:$J$201,0))="",INDEX(Matches!$H$2:$H$201,MATCH($A1681&amp;"-9",Matches!$J$2:$J$201,0))=""),"",IF(AND($C1681&lt;&gt;"",INDEX(Matches!$F$2:$F$201,MATCH($A1681&amp;"-9",Matches!$J$2:$J$201,0))&lt;&gt;"",$C1681&gt;=INDEX(Matches!$F$2:$F$201,MATCH($A1681&amp;"-9",Matches!$J$2:$J$201,0))),"",IF(AND(T1681=INDEX(Matches!$G$2:$G$201,MATCH($A1681&amp;"-9",Matches!$J$2:$J$201,0)),U1681=INDEX(Matches!$H$2:$H$201,MATCH($A1681&amp;"-9",Matches!$J$2:$J$201,0))),5,IF(SIGN(T1681-U1681)&lt;&gt;SIGN(INDEX(Matches!$G$2:$G$201,MATCH($A1681&amp;"-9",Matches!$J$2:$J$201,0))-INDEX(Matches!$H$2:$H$201,MATCH($A1681&amp;"-9",Matches!$J$2:$J$201,0))),0,IF(T1681-U1681=INDEX(Matches!$G$2:$G$201,MATCH($A1681&amp;"-9",Matches!$J$2:$J$201,0))-INDEX(Matches!$H$2:$H$201,MATCH($A1681&amp;"-9",Matches!$J$2:$J$201,0)),3,2))))),""))</f>
        <v/>
      </c>
      <c r="AG1681" s="12" t="str">
        <f aca="false">IF(OR($B1681="",V1681="",W1681=""),"",IFERROR(IF(OR(INDEX(Matches!$I$2:$I$201,MATCH($A1681&amp;"-10",Matches!$J$2:$J$201,0))="Void",INDEX(Matches!$G$2:$G$201,MATCH($A1681&amp;"-10",Matches!$J$2:$J$201,0))="",INDEX(Matches!$H$2:$H$201,MATCH($A1681&amp;"-10",Matches!$J$2:$J$201,0))=""),"",IF(AND($C1681&lt;&gt;"",INDEX(Matches!$F$2:$F$201,MATCH($A1681&amp;"-10",Matches!$J$2:$J$201,0))&lt;&gt;"",$C1681&gt;=INDEX(Matches!$F$2:$F$201,MATCH($A1681&amp;"-10",Matches!$J$2:$J$201,0))),"",IF(AND(V1681=INDEX(Matches!$G$2:$G$201,MATCH($A1681&amp;"-10",Matches!$J$2:$J$201,0)),W1681=INDEX(Matches!$H$2:$H$201,MATCH($A1681&amp;"-10",Matches!$J$2:$J$201,0))),5,IF(SIGN(V1681-W1681)&lt;&gt;SIGN(INDEX(Matches!$G$2:$G$201,MATCH($A1681&amp;"-10",Matches!$J$2:$J$201,0))-INDEX(Matches!$H$2:$H$201,MATCH($A1681&amp;"-10",Matches!$J$2:$J$201,0))),0,IF(V1681-W1681=INDEX(Matches!$G$2:$G$201,MATCH($A1681&amp;"-10",Matches!$J$2:$J$201,0))-INDEX(Matches!$H$2:$H$201,MATCH($A1681&amp;"-10",Matches!$J$2:$J$201,0)),3,2))))),""))</f>
        <v/>
      </c>
      <c r="AH1681" s="13" t="str">
        <f aca="false">IF($B1681="","",SUM(X1681:AG1681))</f>
        <v/>
      </c>
      <c r="AI1681" s="12" t="str">
        <f aca="false">IF($B1681="","",COUNTIF(X1681:AG1681,5))</f>
        <v/>
      </c>
      <c r="AJ1681" s="12" t="str">
        <f aca="false">IF($B1681="","",COUNTIF(X1681:AG1681,"&gt;=2"))</f>
        <v/>
      </c>
      <c r="AK1681" s="12" t="str">
        <f aca="false">IF($B1681="","",COUNT(X1681:AG1681))</f>
        <v/>
      </c>
    </row>
    <row r="1682" customFormat="false" ht="15" hidden="false" customHeight="false" outlineLevel="0" collapsed="false">
      <c r="A1682" s="7"/>
      <c r="B1682" s="7"/>
      <c r="C1682" s="11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12" t="str">
        <f aca="false">IF(OR($B1682="",D1682="",E1682=""),"",IFERROR(IF(OR(INDEX(Matches!$I$2:$I$201,MATCH($A1682&amp;"-1",Matches!$J$2:$J$201,0))="Void",INDEX(Matches!$G$2:$G$201,MATCH($A1682&amp;"-1",Matches!$J$2:$J$201,0))="",INDEX(Matches!$H$2:$H$201,MATCH($A1682&amp;"-1",Matches!$J$2:$J$201,0))=""),"",IF(AND($C1682&lt;&gt;"",INDEX(Matches!$F$2:$F$201,MATCH($A1682&amp;"-1",Matches!$J$2:$J$201,0))&lt;&gt;"",$C1682&gt;=INDEX(Matches!$F$2:$F$201,MATCH($A1682&amp;"-1",Matches!$J$2:$J$201,0))),"",IF(AND(D1682=INDEX(Matches!$G$2:$G$201,MATCH($A1682&amp;"-1",Matches!$J$2:$J$201,0)),E1682=INDEX(Matches!$H$2:$H$201,MATCH($A1682&amp;"-1",Matches!$J$2:$J$201,0))),5,IF(SIGN(D1682-E1682)&lt;&gt;SIGN(INDEX(Matches!$G$2:$G$201,MATCH($A1682&amp;"-1",Matches!$J$2:$J$201,0))-INDEX(Matches!$H$2:$H$201,MATCH($A1682&amp;"-1",Matches!$J$2:$J$201,0))),0,IF(D1682-E1682=INDEX(Matches!$G$2:$G$201,MATCH($A1682&amp;"-1",Matches!$J$2:$J$201,0))-INDEX(Matches!$H$2:$H$201,MATCH($A1682&amp;"-1",Matches!$J$2:$J$201,0)),3,2))))),""))</f>
        <v/>
      </c>
      <c r="Y1682" s="12" t="str">
        <f aca="false">IF(OR($B1682="",F1682="",G1682=""),"",IFERROR(IF(OR(INDEX(Matches!$I$2:$I$201,MATCH($A1682&amp;"-2",Matches!$J$2:$J$201,0))="Void",INDEX(Matches!$G$2:$G$201,MATCH($A1682&amp;"-2",Matches!$J$2:$J$201,0))="",INDEX(Matches!$H$2:$H$201,MATCH($A1682&amp;"-2",Matches!$J$2:$J$201,0))=""),"",IF(AND($C1682&lt;&gt;"",INDEX(Matches!$F$2:$F$201,MATCH($A1682&amp;"-2",Matches!$J$2:$J$201,0))&lt;&gt;"",$C1682&gt;=INDEX(Matches!$F$2:$F$201,MATCH($A1682&amp;"-2",Matches!$J$2:$J$201,0))),"",IF(AND(F1682=INDEX(Matches!$G$2:$G$201,MATCH($A1682&amp;"-2",Matches!$J$2:$J$201,0)),G1682=INDEX(Matches!$H$2:$H$201,MATCH($A1682&amp;"-2",Matches!$J$2:$J$201,0))),5,IF(SIGN(F1682-G1682)&lt;&gt;SIGN(INDEX(Matches!$G$2:$G$201,MATCH($A1682&amp;"-2",Matches!$J$2:$J$201,0))-INDEX(Matches!$H$2:$H$201,MATCH($A1682&amp;"-2",Matches!$J$2:$J$201,0))),0,IF(F1682-G1682=INDEX(Matches!$G$2:$G$201,MATCH($A1682&amp;"-2",Matches!$J$2:$J$201,0))-INDEX(Matches!$H$2:$H$201,MATCH($A1682&amp;"-2",Matches!$J$2:$J$201,0)),3,2))))),""))</f>
        <v/>
      </c>
      <c r="Z1682" s="12" t="str">
        <f aca="false">IF(OR($B1682="",H1682="",I1682=""),"",IFERROR(IF(OR(INDEX(Matches!$I$2:$I$201,MATCH($A1682&amp;"-3",Matches!$J$2:$J$201,0))="Void",INDEX(Matches!$G$2:$G$201,MATCH($A1682&amp;"-3",Matches!$J$2:$J$201,0))="",INDEX(Matches!$H$2:$H$201,MATCH($A1682&amp;"-3",Matches!$J$2:$J$201,0))=""),"",IF(AND($C1682&lt;&gt;"",INDEX(Matches!$F$2:$F$201,MATCH($A1682&amp;"-3",Matches!$J$2:$J$201,0))&lt;&gt;"",$C1682&gt;=INDEX(Matches!$F$2:$F$201,MATCH($A1682&amp;"-3",Matches!$J$2:$J$201,0))),"",IF(AND(H1682=INDEX(Matches!$G$2:$G$201,MATCH($A1682&amp;"-3",Matches!$J$2:$J$201,0)),I1682=INDEX(Matches!$H$2:$H$201,MATCH($A1682&amp;"-3",Matches!$J$2:$J$201,0))),5,IF(SIGN(H1682-I1682)&lt;&gt;SIGN(INDEX(Matches!$G$2:$G$201,MATCH($A1682&amp;"-3",Matches!$J$2:$J$201,0))-INDEX(Matches!$H$2:$H$201,MATCH($A1682&amp;"-3",Matches!$J$2:$J$201,0))),0,IF(H1682-I1682=INDEX(Matches!$G$2:$G$201,MATCH($A1682&amp;"-3",Matches!$J$2:$J$201,0))-INDEX(Matches!$H$2:$H$201,MATCH($A1682&amp;"-3",Matches!$J$2:$J$201,0)),3,2))))),""))</f>
        <v/>
      </c>
      <c r="AA1682" s="12" t="str">
        <f aca="false">IF(OR($B1682="",J1682="",K1682=""),"",IFERROR(IF(OR(INDEX(Matches!$I$2:$I$201,MATCH($A1682&amp;"-4",Matches!$J$2:$J$201,0))="Void",INDEX(Matches!$G$2:$G$201,MATCH($A1682&amp;"-4",Matches!$J$2:$J$201,0))="",INDEX(Matches!$H$2:$H$201,MATCH($A1682&amp;"-4",Matches!$J$2:$J$201,0))=""),"",IF(AND($C1682&lt;&gt;"",INDEX(Matches!$F$2:$F$201,MATCH($A1682&amp;"-4",Matches!$J$2:$J$201,0))&lt;&gt;"",$C1682&gt;=INDEX(Matches!$F$2:$F$201,MATCH($A1682&amp;"-4",Matches!$J$2:$J$201,0))),"",IF(AND(J1682=INDEX(Matches!$G$2:$G$201,MATCH($A1682&amp;"-4",Matches!$J$2:$J$201,0)),K1682=INDEX(Matches!$H$2:$H$201,MATCH($A1682&amp;"-4",Matches!$J$2:$J$201,0))),5,IF(SIGN(J1682-K1682)&lt;&gt;SIGN(INDEX(Matches!$G$2:$G$201,MATCH($A1682&amp;"-4",Matches!$J$2:$J$201,0))-INDEX(Matches!$H$2:$H$201,MATCH($A1682&amp;"-4",Matches!$J$2:$J$201,0))),0,IF(J1682-K1682=INDEX(Matches!$G$2:$G$201,MATCH($A1682&amp;"-4",Matches!$J$2:$J$201,0))-INDEX(Matches!$H$2:$H$201,MATCH($A1682&amp;"-4",Matches!$J$2:$J$201,0)),3,2))))),""))</f>
        <v/>
      </c>
      <c r="AB1682" s="12" t="str">
        <f aca="false">IF(OR($B1682="",L1682="",M1682=""),"",IFERROR(IF(OR(INDEX(Matches!$I$2:$I$201,MATCH($A1682&amp;"-5",Matches!$J$2:$J$201,0))="Void",INDEX(Matches!$G$2:$G$201,MATCH($A1682&amp;"-5",Matches!$J$2:$J$201,0))="",INDEX(Matches!$H$2:$H$201,MATCH($A1682&amp;"-5",Matches!$J$2:$J$201,0))=""),"",IF(AND($C1682&lt;&gt;"",INDEX(Matches!$F$2:$F$201,MATCH($A1682&amp;"-5",Matches!$J$2:$J$201,0))&lt;&gt;"",$C1682&gt;=INDEX(Matches!$F$2:$F$201,MATCH($A1682&amp;"-5",Matches!$J$2:$J$201,0))),"",IF(AND(L1682=INDEX(Matches!$G$2:$G$201,MATCH($A1682&amp;"-5",Matches!$J$2:$J$201,0)),M1682=INDEX(Matches!$H$2:$H$201,MATCH($A1682&amp;"-5",Matches!$J$2:$J$201,0))),5,IF(SIGN(L1682-M1682)&lt;&gt;SIGN(INDEX(Matches!$G$2:$G$201,MATCH($A1682&amp;"-5",Matches!$J$2:$J$201,0))-INDEX(Matches!$H$2:$H$201,MATCH($A1682&amp;"-5",Matches!$J$2:$J$201,0))),0,IF(L1682-M1682=INDEX(Matches!$G$2:$G$201,MATCH($A1682&amp;"-5",Matches!$J$2:$J$201,0))-INDEX(Matches!$H$2:$H$201,MATCH($A1682&amp;"-5",Matches!$J$2:$J$201,0)),3,2))))),""))</f>
        <v/>
      </c>
      <c r="AC1682" s="12" t="str">
        <f aca="false">IF(OR($B1682="",N1682="",O1682=""),"",IFERROR(IF(OR(INDEX(Matches!$I$2:$I$201,MATCH($A1682&amp;"-6",Matches!$J$2:$J$201,0))="Void",INDEX(Matches!$G$2:$G$201,MATCH($A1682&amp;"-6",Matches!$J$2:$J$201,0))="",INDEX(Matches!$H$2:$H$201,MATCH($A1682&amp;"-6",Matches!$J$2:$J$201,0))=""),"",IF(AND($C1682&lt;&gt;"",INDEX(Matches!$F$2:$F$201,MATCH($A1682&amp;"-6",Matches!$J$2:$J$201,0))&lt;&gt;"",$C1682&gt;=INDEX(Matches!$F$2:$F$201,MATCH($A1682&amp;"-6",Matches!$J$2:$J$201,0))),"",IF(AND(N1682=INDEX(Matches!$G$2:$G$201,MATCH($A1682&amp;"-6",Matches!$J$2:$J$201,0)),O1682=INDEX(Matches!$H$2:$H$201,MATCH($A1682&amp;"-6",Matches!$J$2:$J$201,0))),5,IF(SIGN(N1682-O1682)&lt;&gt;SIGN(INDEX(Matches!$G$2:$G$201,MATCH($A1682&amp;"-6",Matches!$J$2:$J$201,0))-INDEX(Matches!$H$2:$H$201,MATCH($A1682&amp;"-6",Matches!$J$2:$J$201,0))),0,IF(N1682-O1682=INDEX(Matches!$G$2:$G$201,MATCH($A1682&amp;"-6",Matches!$J$2:$J$201,0))-INDEX(Matches!$H$2:$H$201,MATCH($A1682&amp;"-6",Matches!$J$2:$J$201,0)),3,2))))),""))</f>
        <v/>
      </c>
      <c r="AD1682" s="12" t="str">
        <f aca="false">IF(OR($B1682="",P1682="",Q1682=""),"",IFERROR(IF(OR(INDEX(Matches!$I$2:$I$201,MATCH($A1682&amp;"-7",Matches!$J$2:$J$201,0))="Void",INDEX(Matches!$G$2:$G$201,MATCH($A1682&amp;"-7",Matches!$J$2:$J$201,0))="",INDEX(Matches!$H$2:$H$201,MATCH($A1682&amp;"-7",Matches!$J$2:$J$201,0))=""),"",IF(AND($C1682&lt;&gt;"",INDEX(Matches!$F$2:$F$201,MATCH($A1682&amp;"-7",Matches!$J$2:$J$201,0))&lt;&gt;"",$C1682&gt;=INDEX(Matches!$F$2:$F$201,MATCH($A1682&amp;"-7",Matches!$J$2:$J$201,0))),"",IF(AND(P1682=INDEX(Matches!$G$2:$G$201,MATCH($A1682&amp;"-7",Matches!$J$2:$J$201,0)),Q1682=INDEX(Matches!$H$2:$H$201,MATCH($A1682&amp;"-7",Matches!$J$2:$J$201,0))),5,IF(SIGN(P1682-Q1682)&lt;&gt;SIGN(INDEX(Matches!$G$2:$G$201,MATCH($A1682&amp;"-7",Matches!$J$2:$J$201,0))-INDEX(Matches!$H$2:$H$201,MATCH($A1682&amp;"-7",Matches!$J$2:$J$201,0))),0,IF(P1682-Q1682=INDEX(Matches!$G$2:$G$201,MATCH($A1682&amp;"-7",Matches!$J$2:$J$201,0))-INDEX(Matches!$H$2:$H$201,MATCH($A1682&amp;"-7",Matches!$J$2:$J$201,0)),3,2))))),""))</f>
        <v/>
      </c>
      <c r="AE1682" s="12" t="str">
        <f aca="false">IF(OR($B1682="",R1682="",S1682=""),"",IFERROR(IF(OR(INDEX(Matches!$I$2:$I$201,MATCH($A1682&amp;"-8",Matches!$J$2:$J$201,0))="Void",INDEX(Matches!$G$2:$G$201,MATCH($A1682&amp;"-8",Matches!$J$2:$J$201,0))="",INDEX(Matches!$H$2:$H$201,MATCH($A1682&amp;"-8",Matches!$J$2:$J$201,0))=""),"",IF(AND($C1682&lt;&gt;"",INDEX(Matches!$F$2:$F$201,MATCH($A1682&amp;"-8",Matches!$J$2:$J$201,0))&lt;&gt;"",$C1682&gt;=INDEX(Matches!$F$2:$F$201,MATCH($A1682&amp;"-8",Matches!$J$2:$J$201,0))),"",IF(AND(R1682=INDEX(Matches!$G$2:$G$201,MATCH($A1682&amp;"-8",Matches!$J$2:$J$201,0)),S1682=INDEX(Matches!$H$2:$H$201,MATCH($A1682&amp;"-8",Matches!$J$2:$J$201,0))),5,IF(SIGN(R1682-S1682)&lt;&gt;SIGN(INDEX(Matches!$G$2:$G$201,MATCH($A1682&amp;"-8",Matches!$J$2:$J$201,0))-INDEX(Matches!$H$2:$H$201,MATCH($A1682&amp;"-8",Matches!$J$2:$J$201,0))),0,IF(R1682-S1682=INDEX(Matches!$G$2:$G$201,MATCH($A1682&amp;"-8",Matches!$J$2:$J$201,0))-INDEX(Matches!$H$2:$H$201,MATCH($A1682&amp;"-8",Matches!$J$2:$J$201,0)),3,2))))),""))</f>
        <v/>
      </c>
      <c r="AF1682" s="12" t="str">
        <f aca="false">IF(OR($B1682="",T1682="",U1682=""),"",IFERROR(IF(OR(INDEX(Matches!$I$2:$I$201,MATCH($A1682&amp;"-9",Matches!$J$2:$J$201,0))="Void",INDEX(Matches!$G$2:$G$201,MATCH($A1682&amp;"-9",Matches!$J$2:$J$201,0))="",INDEX(Matches!$H$2:$H$201,MATCH($A1682&amp;"-9",Matches!$J$2:$J$201,0))=""),"",IF(AND($C1682&lt;&gt;"",INDEX(Matches!$F$2:$F$201,MATCH($A1682&amp;"-9",Matches!$J$2:$J$201,0))&lt;&gt;"",$C1682&gt;=INDEX(Matches!$F$2:$F$201,MATCH($A1682&amp;"-9",Matches!$J$2:$J$201,0))),"",IF(AND(T1682=INDEX(Matches!$G$2:$G$201,MATCH($A1682&amp;"-9",Matches!$J$2:$J$201,0)),U1682=INDEX(Matches!$H$2:$H$201,MATCH($A1682&amp;"-9",Matches!$J$2:$J$201,0))),5,IF(SIGN(T1682-U1682)&lt;&gt;SIGN(INDEX(Matches!$G$2:$G$201,MATCH($A1682&amp;"-9",Matches!$J$2:$J$201,0))-INDEX(Matches!$H$2:$H$201,MATCH($A1682&amp;"-9",Matches!$J$2:$J$201,0))),0,IF(T1682-U1682=INDEX(Matches!$G$2:$G$201,MATCH($A1682&amp;"-9",Matches!$J$2:$J$201,0))-INDEX(Matches!$H$2:$H$201,MATCH($A1682&amp;"-9",Matches!$J$2:$J$201,0)),3,2))))),""))</f>
        <v/>
      </c>
      <c r="AG1682" s="12" t="str">
        <f aca="false">IF(OR($B1682="",V1682="",W1682=""),"",IFERROR(IF(OR(INDEX(Matches!$I$2:$I$201,MATCH($A1682&amp;"-10",Matches!$J$2:$J$201,0))="Void",INDEX(Matches!$G$2:$G$201,MATCH($A1682&amp;"-10",Matches!$J$2:$J$201,0))="",INDEX(Matches!$H$2:$H$201,MATCH($A1682&amp;"-10",Matches!$J$2:$J$201,0))=""),"",IF(AND($C1682&lt;&gt;"",INDEX(Matches!$F$2:$F$201,MATCH($A1682&amp;"-10",Matches!$J$2:$J$201,0))&lt;&gt;"",$C1682&gt;=INDEX(Matches!$F$2:$F$201,MATCH($A1682&amp;"-10",Matches!$J$2:$J$201,0))),"",IF(AND(V1682=INDEX(Matches!$G$2:$G$201,MATCH($A1682&amp;"-10",Matches!$J$2:$J$201,0)),W1682=INDEX(Matches!$H$2:$H$201,MATCH($A1682&amp;"-10",Matches!$J$2:$J$201,0))),5,IF(SIGN(V1682-W1682)&lt;&gt;SIGN(INDEX(Matches!$G$2:$G$201,MATCH($A1682&amp;"-10",Matches!$J$2:$J$201,0))-INDEX(Matches!$H$2:$H$201,MATCH($A1682&amp;"-10",Matches!$J$2:$J$201,0))),0,IF(V1682-W1682=INDEX(Matches!$G$2:$G$201,MATCH($A1682&amp;"-10",Matches!$J$2:$J$201,0))-INDEX(Matches!$H$2:$H$201,MATCH($A1682&amp;"-10",Matches!$J$2:$J$201,0)),3,2))))),""))</f>
        <v/>
      </c>
      <c r="AH1682" s="13" t="str">
        <f aca="false">IF($B1682="","",SUM(X1682:AG1682))</f>
        <v/>
      </c>
      <c r="AI1682" s="12" t="str">
        <f aca="false">IF($B1682="","",COUNTIF(X1682:AG1682,5))</f>
        <v/>
      </c>
      <c r="AJ1682" s="12" t="str">
        <f aca="false">IF($B1682="","",COUNTIF(X1682:AG1682,"&gt;=2"))</f>
        <v/>
      </c>
      <c r="AK1682" s="12" t="str">
        <f aca="false">IF($B1682="","",COUNT(X1682:AG1682))</f>
        <v/>
      </c>
    </row>
    <row r="1683" customFormat="false" ht="15" hidden="false" customHeight="false" outlineLevel="0" collapsed="false">
      <c r="A1683" s="7"/>
      <c r="B1683" s="7"/>
      <c r="C1683" s="11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12" t="str">
        <f aca="false">IF(OR($B1683="",D1683="",E1683=""),"",IFERROR(IF(OR(INDEX(Matches!$I$2:$I$201,MATCH($A1683&amp;"-1",Matches!$J$2:$J$201,0))="Void",INDEX(Matches!$G$2:$G$201,MATCH($A1683&amp;"-1",Matches!$J$2:$J$201,0))="",INDEX(Matches!$H$2:$H$201,MATCH($A1683&amp;"-1",Matches!$J$2:$J$201,0))=""),"",IF(AND($C1683&lt;&gt;"",INDEX(Matches!$F$2:$F$201,MATCH($A1683&amp;"-1",Matches!$J$2:$J$201,0))&lt;&gt;"",$C1683&gt;=INDEX(Matches!$F$2:$F$201,MATCH($A1683&amp;"-1",Matches!$J$2:$J$201,0))),"",IF(AND(D1683=INDEX(Matches!$G$2:$G$201,MATCH($A1683&amp;"-1",Matches!$J$2:$J$201,0)),E1683=INDEX(Matches!$H$2:$H$201,MATCH($A1683&amp;"-1",Matches!$J$2:$J$201,0))),5,IF(SIGN(D1683-E1683)&lt;&gt;SIGN(INDEX(Matches!$G$2:$G$201,MATCH($A1683&amp;"-1",Matches!$J$2:$J$201,0))-INDEX(Matches!$H$2:$H$201,MATCH($A1683&amp;"-1",Matches!$J$2:$J$201,0))),0,IF(D1683-E1683=INDEX(Matches!$G$2:$G$201,MATCH($A1683&amp;"-1",Matches!$J$2:$J$201,0))-INDEX(Matches!$H$2:$H$201,MATCH($A1683&amp;"-1",Matches!$J$2:$J$201,0)),3,2))))),""))</f>
        <v/>
      </c>
      <c r="Y1683" s="12" t="str">
        <f aca="false">IF(OR($B1683="",F1683="",G1683=""),"",IFERROR(IF(OR(INDEX(Matches!$I$2:$I$201,MATCH($A1683&amp;"-2",Matches!$J$2:$J$201,0))="Void",INDEX(Matches!$G$2:$G$201,MATCH($A1683&amp;"-2",Matches!$J$2:$J$201,0))="",INDEX(Matches!$H$2:$H$201,MATCH($A1683&amp;"-2",Matches!$J$2:$J$201,0))=""),"",IF(AND($C1683&lt;&gt;"",INDEX(Matches!$F$2:$F$201,MATCH($A1683&amp;"-2",Matches!$J$2:$J$201,0))&lt;&gt;"",$C1683&gt;=INDEX(Matches!$F$2:$F$201,MATCH($A1683&amp;"-2",Matches!$J$2:$J$201,0))),"",IF(AND(F1683=INDEX(Matches!$G$2:$G$201,MATCH($A1683&amp;"-2",Matches!$J$2:$J$201,0)),G1683=INDEX(Matches!$H$2:$H$201,MATCH($A1683&amp;"-2",Matches!$J$2:$J$201,0))),5,IF(SIGN(F1683-G1683)&lt;&gt;SIGN(INDEX(Matches!$G$2:$G$201,MATCH($A1683&amp;"-2",Matches!$J$2:$J$201,0))-INDEX(Matches!$H$2:$H$201,MATCH($A1683&amp;"-2",Matches!$J$2:$J$201,0))),0,IF(F1683-G1683=INDEX(Matches!$G$2:$G$201,MATCH($A1683&amp;"-2",Matches!$J$2:$J$201,0))-INDEX(Matches!$H$2:$H$201,MATCH($A1683&amp;"-2",Matches!$J$2:$J$201,0)),3,2))))),""))</f>
        <v/>
      </c>
      <c r="Z1683" s="12" t="str">
        <f aca="false">IF(OR($B1683="",H1683="",I1683=""),"",IFERROR(IF(OR(INDEX(Matches!$I$2:$I$201,MATCH($A1683&amp;"-3",Matches!$J$2:$J$201,0))="Void",INDEX(Matches!$G$2:$G$201,MATCH($A1683&amp;"-3",Matches!$J$2:$J$201,0))="",INDEX(Matches!$H$2:$H$201,MATCH($A1683&amp;"-3",Matches!$J$2:$J$201,0))=""),"",IF(AND($C1683&lt;&gt;"",INDEX(Matches!$F$2:$F$201,MATCH($A1683&amp;"-3",Matches!$J$2:$J$201,0))&lt;&gt;"",$C1683&gt;=INDEX(Matches!$F$2:$F$201,MATCH($A1683&amp;"-3",Matches!$J$2:$J$201,0))),"",IF(AND(H1683=INDEX(Matches!$G$2:$G$201,MATCH($A1683&amp;"-3",Matches!$J$2:$J$201,0)),I1683=INDEX(Matches!$H$2:$H$201,MATCH($A1683&amp;"-3",Matches!$J$2:$J$201,0))),5,IF(SIGN(H1683-I1683)&lt;&gt;SIGN(INDEX(Matches!$G$2:$G$201,MATCH($A1683&amp;"-3",Matches!$J$2:$J$201,0))-INDEX(Matches!$H$2:$H$201,MATCH($A1683&amp;"-3",Matches!$J$2:$J$201,0))),0,IF(H1683-I1683=INDEX(Matches!$G$2:$G$201,MATCH($A1683&amp;"-3",Matches!$J$2:$J$201,0))-INDEX(Matches!$H$2:$H$201,MATCH($A1683&amp;"-3",Matches!$J$2:$J$201,0)),3,2))))),""))</f>
        <v/>
      </c>
      <c r="AA1683" s="12" t="str">
        <f aca="false">IF(OR($B1683="",J1683="",K1683=""),"",IFERROR(IF(OR(INDEX(Matches!$I$2:$I$201,MATCH($A1683&amp;"-4",Matches!$J$2:$J$201,0))="Void",INDEX(Matches!$G$2:$G$201,MATCH($A1683&amp;"-4",Matches!$J$2:$J$201,0))="",INDEX(Matches!$H$2:$H$201,MATCH($A1683&amp;"-4",Matches!$J$2:$J$201,0))=""),"",IF(AND($C1683&lt;&gt;"",INDEX(Matches!$F$2:$F$201,MATCH($A1683&amp;"-4",Matches!$J$2:$J$201,0))&lt;&gt;"",$C1683&gt;=INDEX(Matches!$F$2:$F$201,MATCH($A1683&amp;"-4",Matches!$J$2:$J$201,0))),"",IF(AND(J1683=INDEX(Matches!$G$2:$G$201,MATCH($A1683&amp;"-4",Matches!$J$2:$J$201,0)),K1683=INDEX(Matches!$H$2:$H$201,MATCH($A1683&amp;"-4",Matches!$J$2:$J$201,0))),5,IF(SIGN(J1683-K1683)&lt;&gt;SIGN(INDEX(Matches!$G$2:$G$201,MATCH($A1683&amp;"-4",Matches!$J$2:$J$201,0))-INDEX(Matches!$H$2:$H$201,MATCH($A1683&amp;"-4",Matches!$J$2:$J$201,0))),0,IF(J1683-K1683=INDEX(Matches!$G$2:$G$201,MATCH($A1683&amp;"-4",Matches!$J$2:$J$201,0))-INDEX(Matches!$H$2:$H$201,MATCH($A1683&amp;"-4",Matches!$J$2:$J$201,0)),3,2))))),""))</f>
        <v/>
      </c>
      <c r="AB1683" s="12" t="str">
        <f aca="false">IF(OR($B1683="",L1683="",M1683=""),"",IFERROR(IF(OR(INDEX(Matches!$I$2:$I$201,MATCH($A1683&amp;"-5",Matches!$J$2:$J$201,0))="Void",INDEX(Matches!$G$2:$G$201,MATCH($A1683&amp;"-5",Matches!$J$2:$J$201,0))="",INDEX(Matches!$H$2:$H$201,MATCH($A1683&amp;"-5",Matches!$J$2:$J$201,0))=""),"",IF(AND($C1683&lt;&gt;"",INDEX(Matches!$F$2:$F$201,MATCH($A1683&amp;"-5",Matches!$J$2:$J$201,0))&lt;&gt;"",$C1683&gt;=INDEX(Matches!$F$2:$F$201,MATCH($A1683&amp;"-5",Matches!$J$2:$J$201,0))),"",IF(AND(L1683=INDEX(Matches!$G$2:$G$201,MATCH($A1683&amp;"-5",Matches!$J$2:$J$201,0)),M1683=INDEX(Matches!$H$2:$H$201,MATCH($A1683&amp;"-5",Matches!$J$2:$J$201,0))),5,IF(SIGN(L1683-M1683)&lt;&gt;SIGN(INDEX(Matches!$G$2:$G$201,MATCH($A1683&amp;"-5",Matches!$J$2:$J$201,0))-INDEX(Matches!$H$2:$H$201,MATCH($A1683&amp;"-5",Matches!$J$2:$J$201,0))),0,IF(L1683-M1683=INDEX(Matches!$G$2:$G$201,MATCH($A1683&amp;"-5",Matches!$J$2:$J$201,0))-INDEX(Matches!$H$2:$H$201,MATCH($A1683&amp;"-5",Matches!$J$2:$J$201,0)),3,2))))),""))</f>
        <v/>
      </c>
      <c r="AC1683" s="12" t="str">
        <f aca="false">IF(OR($B1683="",N1683="",O1683=""),"",IFERROR(IF(OR(INDEX(Matches!$I$2:$I$201,MATCH($A1683&amp;"-6",Matches!$J$2:$J$201,0))="Void",INDEX(Matches!$G$2:$G$201,MATCH($A1683&amp;"-6",Matches!$J$2:$J$201,0))="",INDEX(Matches!$H$2:$H$201,MATCH($A1683&amp;"-6",Matches!$J$2:$J$201,0))=""),"",IF(AND($C1683&lt;&gt;"",INDEX(Matches!$F$2:$F$201,MATCH($A1683&amp;"-6",Matches!$J$2:$J$201,0))&lt;&gt;"",$C1683&gt;=INDEX(Matches!$F$2:$F$201,MATCH($A1683&amp;"-6",Matches!$J$2:$J$201,0))),"",IF(AND(N1683=INDEX(Matches!$G$2:$G$201,MATCH($A1683&amp;"-6",Matches!$J$2:$J$201,0)),O1683=INDEX(Matches!$H$2:$H$201,MATCH($A1683&amp;"-6",Matches!$J$2:$J$201,0))),5,IF(SIGN(N1683-O1683)&lt;&gt;SIGN(INDEX(Matches!$G$2:$G$201,MATCH($A1683&amp;"-6",Matches!$J$2:$J$201,0))-INDEX(Matches!$H$2:$H$201,MATCH($A1683&amp;"-6",Matches!$J$2:$J$201,0))),0,IF(N1683-O1683=INDEX(Matches!$G$2:$G$201,MATCH($A1683&amp;"-6",Matches!$J$2:$J$201,0))-INDEX(Matches!$H$2:$H$201,MATCH($A1683&amp;"-6",Matches!$J$2:$J$201,0)),3,2))))),""))</f>
        <v/>
      </c>
      <c r="AD1683" s="12" t="str">
        <f aca="false">IF(OR($B1683="",P1683="",Q1683=""),"",IFERROR(IF(OR(INDEX(Matches!$I$2:$I$201,MATCH($A1683&amp;"-7",Matches!$J$2:$J$201,0))="Void",INDEX(Matches!$G$2:$G$201,MATCH($A1683&amp;"-7",Matches!$J$2:$J$201,0))="",INDEX(Matches!$H$2:$H$201,MATCH($A1683&amp;"-7",Matches!$J$2:$J$201,0))=""),"",IF(AND($C1683&lt;&gt;"",INDEX(Matches!$F$2:$F$201,MATCH($A1683&amp;"-7",Matches!$J$2:$J$201,0))&lt;&gt;"",$C1683&gt;=INDEX(Matches!$F$2:$F$201,MATCH($A1683&amp;"-7",Matches!$J$2:$J$201,0))),"",IF(AND(P1683=INDEX(Matches!$G$2:$G$201,MATCH($A1683&amp;"-7",Matches!$J$2:$J$201,0)),Q1683=INDEX(Matches!$H$2:$H$201,MATCH($A1683&amp;"-7",Matches!$J$2:$J$201,0))),5,IF(SIGN(P1683-Q1683)&lt;&gt;SIGN(INDEX(Matches!$G$2:$G$201,MATCH($A1683&amp;"-7",Matches!$J$2:$J$201,0))-INDEX(Matches!$H$2:$H$201,MATCH($A1683&amp;"-7",Matches!$J$2:$J$201,0))),0,IF(P1683-Q1683=INDEX(Matches!$G$2:$G$201,MATCH($A1683&amp;"-7",Matches!$J$2:$J$201,0))-INDEX(Matches!$H$2:$H$201,MATCH($A1683&amp;"-7",Matches!$J$2:$J$201,0)),3,2))))),""))</f>
        <v/>
      </c>
      <c r="AE1683" s="12" t="str">
        <f aca="false">IF(OR($B1683="",R1683="",S1683=""),"",IFERROR(IF(OR(INDEX(Matches!$I$2:$I$201,MATCH($A1683&amp;"-8",Matches!$J$2:$J$201,0))="Void",INDEX(Matches!$G$2:$G$201,MATCH($A1683&amp;"-8",Matches!$J$2:$J$201,0))="",INDEX(Matches!$H$2:$H$201,MATCH($A1683&amp;"-8",Matches!$J$2:$J$201,0))=""),"",IF(AND($C1683&lt;&gt;"",INDEX(Matches!$F$2:$F$201,MATCH($A1683&amp;"-8",Matches!$J$2:$J$201,0))&lt;&gt;"",$C1683&gt;=INDEX(Matches!$F$2:$F$201,MATCH($A1683&amp;"-8",Matches!$J$2:$J$201,0))),"",IF(AND(R1683=INDEX(Matches!$G$2:$G$201,MATCH($A1683&amp;"-8",Matches!$J$2:$J$201,0)),S1683=INDEX(Matches!$H$2:$H$201,MATCH($A1683&amp;"-8",Matches!$J$2:$J$201,0))),5,IF(SIGN(R1683-S1683)&lt;&gt;SIGN(INDEX(Matches!$G$2:$G$201,MATCH($A1683&amp;"-8",Matches!$J$2:$J$201,0))-INDEX(Matches!$H$2:$H$201,MATCH($A1683&amp;"-8",Matches!$J$2:$J$201,0))),0,IF(R1683-S1683=INDEX(Matches!$G$2:$G$201,MATCH($A1683&amp;"-8",Matches!$J$2:$J$201,0))-INDEX(Matches!$H$2:$H$201,MATCH($A1683&amp;"-8",Matches!$J$2:$J$201,0)),3,2))))),""))</f>
        <v/>
      </c>
      <c r="AF1683" s="12" t="str">
        <f aca="false">IF(OR($B1683="",T1683="",U1683=""),"",IFERROR(IF(OR(INDEX(Matches!$I$2:$I$201,MATCH($A1683&amp;"-9",Matches!$J$2:$J$201,0))="Void",INDEX(Matches!$G$2:$G$201,MATCH($A1683&amp;"-9",Matches!$J$2:$J$201,0))="",INDEX(Matches!$H$2:$H$201,MATCH($A1683&amp;"-9",Matches!$J$2:$J$201,0))=""),"",IF(AND($C1683&lt;&gt;"",INDEX(Matches!$F$2:$F$201,MATCH($A1683&amp;"-9",Matches!$J$2:$J$201,0))&lt;&gt;"",$C1683&gt;=INDEX(Matches!$F$2:$F$201,MATCH($A1683&amp;"-9",Matches!$J$2:$J$201,0))),"",IF(AND(T1683=INDEX(Matches!$G$2:$G$201,MATCH($A1683&amp;"-9",Matches!$J$2:$J$201,0)),U1683=INDEX(Matches!$H$2:$H$201,MATCH($A1683&amp;"-9",Matches!$J$2:$J$201,0))),5,IF(SIGN(T1683-U1683)&lt;&gt;SIGN(INDEX(Matches!$G$2:$G$201,MATCH($A1683&amp;"-9",Matches!$J$2:$J$201,0))-INDEX(Matches!$H$2:$H$201,MATCH($A1683&amp;"-9",Matches!$J$2:$J$201,0))),0,IF(T1683-U1683=INDEX(Matches!$G$2:$G$201,MATCH($A1683&amp;"-9",Matches!$J$2:$J$201,0))-INDEX(Matches!$H$2:$H$201,MATCH($A1683&amp;"-9",Matches!$J$2:$J$201,0)),3,2))))),""))</f>
        <v/>
      </c>
      <c r="AG1683" s="12" t="str">
        <f aca="false">IF(OR($B1683="",V1683="",W1683=""),"",IFERROR(IF(OR(INDEX(Matches!$I$2:$I$201,MATCH($A1683&amp;"-10",Matches!$J$2:$J$201,0))="Void",INDEX(Matches!$G$2:$G$201,MATCH($A1683&amp;"-10",Matches!$J$2:$J$201,0))="",INDEX(Matches!$H$2:$H$201,MATCH($A1683&amp;"-10",Matches!$J$2:$J$201,0))=""),"",IF(AND($C1683&lt;&gt;"",INDEX(Matches!$F$2:$F$201,MATCH($A1683&amp;"-10",Matches!$J$2:$J$201,0))&lt;&gt;"",$C1683&gt;=INDEX(Matches!$F$2:$F$201,MATCH($A1683&amp;"-10",Matches!$J$2:$J$201,0))),"",IF(AND(V1683=INDEX(Matches!$G$2:$G$201,MATCH($A1683&amp;"-10",Matches!$J$2:$J$201,0)),W1683=INDEX(Matches!$H$2:$H$201,MATCH($A1683&amp;"-10",Matches!$J$2:$J$201,0))),5,IF(SIGN(V1683-W1683)&lt;&gt;SIGN(INDEX(Matches!$G$2:$G$201,MATCH($A1683&amp;"-10",Matches!$J$2:$J$201,0))-INDEX(Matches!$H$2:$H$201,MATCH($A1683&amp;"-10",Matches!$J$2:$J$201,0))),0,IF(V1683-W1683=INDEX(Matches!$G$2:$G$201,MATCH($A1683&amp;"-10",Matches!$J$2:$J$201,0))-INDEX(Matches!$H$2:$H$201,MATCH($A1683&amp;"-10",Matches!$J$2:$J$201,0)),3,2))))),""))</f>
        <v/>
      </c>
      <c r="AH1683" s="13" t="str">
        <f aca="false">IF($B1683="","",SUM(X1683:AG1683))</f>
        <v/>
      </c>
      <c r="AI1683" s="12" t="str">
        <f aca="false">IF($B1683="","",COUNTIF(X1683:AG1683,5))</f>
        <v/>
      </c>
      <c r="AJ1683" s="12" t="str">
        <f aca="false">IF($B1683="","",COUNTIF(X1683:AG1683,"&gt;=2"))</f>
        <v/>
      </c>
      <c r="AK1683" s="12" t="str">
        <f aca="false">IF($B1683="","",COUNT(X1683:AG1683))</f>
        <v/>
      </c>
    </row>
    <row r="1684" customFormat="false" ht="15" hidden="false" customHeight="false" outlineLevel="0" collapsed="false">
      <c r="A1684" s="7"/>
      <c r="B1684" s="7"/>
      <c r="C1684" s="11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12" t="str">
        <f aca="false">IF(OR($B1684="",D1684="",E1684=""),"",IFERROR(IF(OR(INDEX(Matches!$I$2:$I$201,MATCH($A1684&amp;"-1",Matches!$J$2:$J$201,0))="Void",INDEX(Matches!$G$2:$G$201,MATCH($A1684&amp;"-1",Matches!$J$2:$J$201,0))="",INDEX(Matches!$H$2:$H$201,MATCH($A1684&amp;"-1",Matches!$J$2:$J$201,0))=""),"",IF(AND($C1684&lt;&gt;"",INDEX(Matches!$F$2:$F$201,MATCH($A1684&amp;"-1",Matches!$J$2:$J$201,0))&lt;&gt;"",$C1684&gt;=INDEX(Matches!$F$2:$F$201,MATCH($A1684&amp;"-1",Matches!$J$2:$J$201,0))),"",IF(AND(D1684=INDEX(Matches!$G$2:$G$201,MATCH($A1684&amp;"-1",Matches!$J$2:$J$201,0)),E1684=INDEX(Matches!$H$2:$H$201,MATCH($A1684&amp;"-1",Matches!$J$2:$J$201,0))),5,IF(SIGN(D1684-E1684)&lt;&gt;SIGN(INDEX(Matches!$G$2:$G$201,MATCH($A1684&amp;"-1",Matches!$J$2:$J$201,0))-INDEX(Matches!$H$2:$H$201,MATCH($A1684&amp;"-1",Matches!$J$2:$J$201,0))),0,IF(D1684-E1684=INDEX(Matches!$G$2:$G$201,MATCH($A1684&amp;"-1",Matches!$J$2:$J$201,0))-INDEX(Matches!$H$2:$H$201,MATCH($A1684&amp;"-1",Matches!$J$2:$J$201,0)),3,2))))),""))</f>
        <v/>
      </c>
      <c r="Y1684" s="12" t="str">
        <f aca="false">IF(OR($B1684="",F1684="",G1684=""),"",IFERROR(IF(OR(INDEX(Matches!$I$2:$I$201,MATCH($A1684&amp;"-2",Matches!$J$2:$J$201,0))="Void",INDEX(Matches!$G$2:$G$201,MATCH($A1684&amp;"-2",Matches!$J$2:$J$201,0))="",INDEX(Matches!$H$2:$H$201,MATCH($A1684&amp;"-2",Matches!$J$2:$J$201,0))=""),"",IF(AND($C1684&lt;&gt;"",INDEX(Matches!$F$2:$F$201,MATCH($A1684&amp;"-2",Matches!$J$2:$J$201,0))&lt;&gt;"",$C1684&gt;=INDEX(Matches!$F$2:$F$201,MATCH($A1684&amp;"-2",Matches!$J$2:$J$201,0))),"",IF(AND(F1684=INDEX(Matches!$G$2:$G$201,MATCH($A1684&amp;"-2",Matches!$J$2:$J$201,0)),G1684=INDEX(Matches!$H$2:$H$201,MATCH($A1684&amp;"-2",Matches!$J$2:$J$201,0))),5,IF(SIGN(F1684-G1684)&lt;&gt;SIGN(INDEX(Matches!$G$2:$G$201,MATCH($A1684&amp;"-2",Matches!$J$2:$J$201,0))-INDEX(Matches!$H$2:$H$201,MATCH($A1684&amp;"-2",Matches!$J$2:$J$201,0))),0,IF(F1684-G1684=INDEX(Matches!$G$2:$G$201,MATCH($A1684&amp;"-2",Matches!$J$2:$J$201,0))-INDEX(Matches!$H$2:$H$201,MATCH($A1684&amp;"-2",Matches!$J$2:$J$201,0)),3,2))))),""))</f>
        <v/>
      </c>
      <c r="Z1684" s="12" t="str">
        <f aca="false">IF(OR($B1684="",H1684="",I1684=""),"",IFERROR(IF(OR(INDEX(Matches!$I$2:$I$201,MATCH($A1684&amp;"-3",Matches!$J$2:$J$201,0))="Void",INDEX(Matches!$G$2:$G$201,MATCH($A1684&amp;"-3",Matches!$J$2:$J$201,0))="",INDEX(Matches!$H$2:$H$201,MATCH($A1684&amp;"-3",Matches!$J$2:$J$201,0))=""),"",IF(AND($C1684&lt;&gt;"",INDEX(Matches!$F$2:$F$201,MATCH($A1684&amp;"-3",Matches!$J$2:$J$201,0))&lt;&gt;"",$C1684&gt;=INDEX(Matches!$F$2:$F$201,MATCH($A1684&amp;"-3",Matches!$J$2:$J$201,0))),"",IF(AND(H1684=INDEX(Matches!$G$2:$G$201,MATCH($A1684&amp;"-3",Matches!$J$2:$J$201,0)),I1684=INDEX(Matches!$H$2:$H$201,MATCH($A1684&amp;"-3",Matches!$J$2:$J$201,0))),5,IF(SIGN(H1684-I1684)&lt;&gt;SIGN(INDEX(Matches!$G$2:$G$201,MATCH($A1684&amp;"-3",Matches!$J$2:$J$201,0))-INDEX(Matches!$H$2:$H$201,MATCH($A1684&amp;"-3",Matches!$J$2:$J$201,0))),0,IF(H1684-I1684=INDEX(Matches!$G$2:$G$201,MATCH($A1684&amp;"-3",Matches!$J$2:$J$201,0))-INDEX(Matches!$H$2:$H$201,MATCH($A1684&amp;"-3",Matches!$J$2:$J$201,0)),3,2))))),""))</f>
        <v/>
      </c>
      <c r="AA1684" s="12" t="str">
        <f aca="false">IF(OR($B1684="",J1684="",K1684=""),"",IFERROR(IF(OR(INDEX(Matches!$I$2:$I$201,MATCH($A1684&amp;"-4",Matches!$J$2:$J$201,0))="Void",INDEX(Matches!$G$2:$G$201,MATCH($A1684&amp;"-4",Matches!$J$2:$J$201,0))="",INDEX(Matches!$H$2:$H$201,MATCH($A1684&amp;"-4",Matches!$J$2:$J$201,0))=""),"",IF(AND($C1684&lt;&gt;"",INDEX(Matches!$F$2:$F$201,MATCH($A1684&amp;"-4",Matches!$J$2:$J$201,0))&lt;&gt;"",$C1684&gt;=INDEX(Matches!$F$2:$F$201,MATCH($A1684&amp;"-4",Matches!$J$2:$J$201,0))),"",IF(AND(J1684=INDEX(Matches!$G$2:$G$201,MATCH($A1684&amp;"-4",Matches!$J$2:$J$201,0)),K1684=INDEX(Matches!$H$2:$H$201,MATCH($A1684&amp;"-4",Matches!$J$2:$J$201,0))),5,IF(SIGN(J1684-K1684)&lt;&gt;SIGN(INDEX(Matches!$G$2:$G$201,MATCH($A1684&amp;"-4",Matches!$J$2:$J$201,0))-INDEX(Matches!$H$2:$H$201,MATCH($A1684&amp;"-4",Matches!$J$2:$J$201,0))),0,IF(J1684-K1684=INDEX(Matches!$G$2:$G$201,MATCH($A1684&amp;"-4",Matches!$J$2:$J$201,0))-INDEX(Matches!$H$2:$H$201,MATCH($A1684&amp;"-4",Matches!$J$2:$J$201,0)),3,2))))),""))</f>
        <v/>
      </c>
      <c r="AB1684" s="12" t="str">
        <f aca="false">IF(OR($B1684="",L1684="",M1684=""),"",IFERROR(IF(OR(INDEX(Matches!$I$2:$I$201,MATCH($A1684&amp;"-5",Matches!$J$2:$J$201,0))="Void",INDEX(Matches!$G$2:$G$201,MATCH($A1684&amp;"-5",Matches!$J$2:$J$201,0))="",INDEX(Matches!$H$2:$H$201,MATCH($A1684&amp;"-5",Matches!$J$2:$J$201,0))=""),"",IF(AND($C1684&lt;&gt;"",INDEX(Matches!$F$2:$F$201,MATCH($A1684&amp;"-5",Matches!$J$2:$J$201,0))&lt;&gt;"",$C1684&gt;=INDEX(Matches!$F$2:$F$201,MATCH($A1684&amp;"-5",Matches!$J$2:$J$201,0))),"",IF(AND(L1684=INDEX(Matches!$G$2:$G$201,MATCH($A1684&amp;"-5",Matches!$J$2:$J$201,0)),M1684=INDEX(Matches!$H$2:$H$201,MATCH($A1684&amp;"-5",Matches!$J$2:$J$201,0))),5,IF(SIGN(L1684-M1684)&lt;&gt;SIGN(INDEX(Matches!$G$2:$G$201,MATCH($A1684&amp;"-5",Matches!$J$2:$J$201,0))-INDEX(Matches!$H$2:$H$201,MATCH($A1684&amp;"-5",Matches!$J$2:$J$201,0))),0,IF(L1684-M1684=INDEX(Matches!$G$2:$G$201,MATCH($A1684&amp;"-5",Matches!$J$2:$J$201,0))-INDEX(Matches!$H$2:$H$201,MATCH($A1684&amp;"-5",Matches!$J$2:$J$201,0)),3,2))))),""))</f>
        <v/>
      </c>
      <c r="AC1684" s="12" t="str">
        <f aca="false">IF(OR($B1684="",N1684="",O1684=""),"",IFERROR(IF(OR(INDEX(Matches!$I$2:$I$201,MATCH($A1684&amp;"-6",Matches!$J$2:$J$201,0))="Void",INDEX(Matches!$G$2:$G$201,MATCH($A1684&amp;"-6",Matches!$J$2:$J$201,0))="",INDEX(Matches!$H$2:$H$201,MATCH($A1684&amp;"-6",Matches!$J$2:$J$201,0))=""),"",IF(AND($C1684&lt;&gt;"",INDEX(Matches!$F$2:$F$201,MATCH($A1684&amp;"-6",Matches!$J$2:$J$201,0))&lt;&gt;"",$C1684&gt;=INDEX(Matches!$F$2:$F$201,MATCH($A1684&amp;"-6",Matches!$J$2:$J$201,0))),"",IF(AND(N1684=INDEX(Matches!$G$2:$G$201,MATCH($A1684&amp;"-6",Matches!$J$2:$J$201,0)),O1684=INDEX(Matches!$H$2:$H$201,MATCH($A1684&amp;"-6",Matches!$J$2:$J$201,0))),5,IF(SIGN(N1684-O1684)&lt;&gt;SIGN(INDEX(Matches!$G$2:$G$201,MATCH($A1684&amp;"-6",Matches!$J$2:$J$201,0))-INDEX(Matches!$H$2:$H$201,MATCH($A1684&amp;"-6",Matches!$J$2:$J$201,0))),0,IF(N1684-O1684=INDEX(Matches!$G$2:$G$201,MATCH($A1684&amp;"-6",Matches!$J$2:$J$201,0))-INDEX(Matches!$H$2:$H$201,MATCH($A1684&amp;"-6",Matches!$J$2:$J$201,0)),3,2))))),""))</f>
        <v/>
      </c>
      <c r="AD1684" s="12" t="str">
        <f aca="false">IF(OR($B1684="",P1684="",Q1684=""),"",IFERROR(IF(OR(INDEX(Matches!$I$2:$I$201,MATCH($A1684&amp;"-7",Matches!$J$2:$J$201,0))="Void",INDEX(Matches!$G$2:$G$201,MATCH($A1684&amp;"-7",Matches!$J$2:$J$201,0))="",INDEX(Matches!$H$2:$H$201,MATCH($A1684&amp;"-7",Matches!$J$2:$J$201,0))=""),"",IF(AND($C1684&lt;&gt;"",INDEX(Matches!$F$2:$F$201,MATCH($A1684&amp;"-7",Matches!$J$2:$J$201,0))&lt;&gt;"",$C1684&gt;=INDEX(Matches!$F$2:$F$201,MATCH($A1684&amp;"-7",Matches!$J$2:$J$201,0))),"",IF(AND(P1684=INDEX(Matches!$G$2:$G$201,MATCH($A1684&amp;"-7",Matches!$J$2:$J$201,0)),Q1684=INDEX(Matches!$H$2:$H$201,MATCH($A1684&amp;"-7",Matches!$J$2:$J$201,0))),5,IF(SIGN(P1684-Q1684)&lt;&gt;SIGN(INDEX(Matches!$G$2:$G$201,MATCH($A1684&amp;"-7",Matches!$J$2:$J$201,0))-INDEX(Matches!$H$2:$H$201,MATCH($A1684&amp;"-7",Matches!$J$2:$J$201,0))),0,IF(P1684-Q1684=INDEX(Matches!$G$2:$G$201,MATCH($A1684&amp;"-7",Matches!$J$2:$J$201,0))-INDEX(Matches!$H$2:$H$201,MATCH($A1684&amp;"-7",Matches!$J$2:$J$201,0)),3,2))))),""))</f>
        <v/>
      </c>
      <c r="AE1684" s="12" t="str">
        <f aca="false">IF(OR($B1684="",R1684="",S1684=""),"",IFERROR(IF(OR(INDEX(Matches!$I$2:$I$201,MATCH($A1684&amp;"-8",Matches!$J$2:$J$201,0))="Void",INDEX(Matches!$G$2:$G$201,MATCH($A1684&amp;"-8",Matches!$J$2:$J$201,0))="",INDEX(Matches!$H$2:$H$201,MATCH($A1684&amp;"-8",Matches!$J$2:$J$201,0))=""),"",IF(AND($C1684&lt;&gt;"",INDEX(Matches!$F$2:$F$201,MATCH($A1684&amp;"-8",Matches!$J$2:$J$201,0))&lt;&gt;"",$C1684&gt;=INDEX(Matches!$F$2:$F$201,MATCH($A1684&amp;"-8",Matches!$J$2:$J$201,0))),"",IF(AND(R1684=INDEX(Matches!$G$2:$G$201,MATCH($A1684&amp;"-8",Matches!$J$2:$J$201,0)),S1684=INDEX(Matches!$H$2:$H$201,MATCH($A1684&amp;"-8",Matches!$J$2:$J$201,0))),5,IF(SIGN(R1684-S1684)&lt;&gt;SIGN(INDEX(Matches!$G$2:$G$201,MATCH($A1684&amp;"-8",Matches!$J$2:$J$201,0))-INDEX(Matches!$H$2:$H$201,MATCH($A1684&amp;"-8",Matches!$J$2:$J$201,0))),0,IF(R1684-S1684=INDEX(Matches!$G$2:$G$201,MATCH($A1684&amp;"-8",Matches!$J$2:$J$201,0))-INDEX(Matches!$H$2:$H$201,MATCH($A1684&amp;"-8",Matches!$J$2:$J$201,0)),3,2))))),""))</f>
        <v/>
      </c>
      <c r="AF1684" s="12" t="str">
        <f aca="false">IF(OR($B1684="",T1684="",U1684=""),"",IFERROR(IF(OR(INDEX(Matches!$I$2:$I$201,MATCH($A1684&amp;"-9",Matches!$J$2:$J$201,0))="Void",INDEX(Matches!$G$2:$G$201,MATCH($A1684&amp;"-9",Matches!$J$2:$J$201,0))="",INDEX(Matches!$H$2:$H$201,MATCH($A1684&amp;"-9",Matches!$J$2:$J$201,0))=""),"",IF(AND($C1684&lt;&gt;"",INDEX(Matches!$F$2:$F$201,MATCH($A1684&amp;"-9",Matches!$J$2:$J$201,0))&lt;&gt;"",$C1684&gt;=INDEX(Matches!$F$2:$F$201,MATCH($A1684&amp;"-9",Matches!$J$2:$J$201,0))),"",IF(AND(T1684=INDEX(Matches!$G$2:$G$201,MATCH($A1684&amp;"-9",Matches!$J$2:$J$201,0)),U1684=INDEX(Matches!$H$2:$H$201,MATCH($A1684&amp;"-9",Matches!$J$2:$J$201,0))),5,IF(SIGN(T1684-U1684)&lt;&gt;SIGN(INDEX(Matches!$G$2:$G$201,MATCH($A1684&amp;"-9",Matches!$J$2:$J$201,0))-INDEX(Matches!$H$2:$H$201,MATCH($A1684&amp;"-9",Matches!$J$2:$J$201,0))),0,IF(T1684-U1684=INDEX(Matches!$G$2:$G$201,MATCH($A1684&amp;"-9",Matches!$J$2:$J$201,0))-INDEX(Matches!$H$2:$H$201,MATCH($A1684&amp;"-9",Matches!$J$2:$J$201,0)),3,2))))),""))</f>
        <v/>
      </c>
      <c r="AG1684" s="12" t="str">
        <f aca="false">IF(OR($B1684="",V1684="",W1684=""),"",IFERROR(IF(OR(INDEX(Matches!$I$2:$I$201,MATCH($A1684&amp;"-10",Matches!$J$2:$J$201,0))="Void",INDEX(Matches!$G$2:$G$201,MATCH($A1684&amp;"-10",Matches!$J$2:$J$201,0))="",INDEX(Matches!$H$2:$H$201,MATCH($A1684&amp;"-10",Matches!$J$2:$J$201,0))=""),"",IF(AND($C1684&lt;&gt;"",INDEX(Matches!$F$2:$F$201,MATCH($A1684&amp;"-10",Matches!$J$2:$J$201,0))&lt;&gt;"",$C1684&gt;=INDEX(Matches!$F$2:$F$201,MATCH($A1684&amp;"-10",Matches!$J$2:$J$201,0))),"",IF(AND(V1684=INDEX(Matches!$G$2:$G$201,MATCH($A1684&amp;"-10",Matches!$J$2:$J$201,0)),W1684=INDEX(Matches!$H$2:$H$201,MATCH($A1684&amp;"-10",Matches!$J$2:$J$201,0))),5,IF(SIGN(V1684-W1684)&lt;&gt;SIGN(INDEX(Matches!$G$2:$G$201,MATCH($A1684&amp;"-10",Matches!$J$2:$J$201,0))-INDEX(Matches!$H$2:$H$201,MATCH($A1684&amp;"-10",Matches!$J$2:$J$201,0))),0,IF(V1684-W1684=INDEX(Matches!$G$2:$G$201,MATCH($A1684&amp;"-10",Matches!$J$2:$J$201,0))-INDEX(Matches!$H$2:$H$201,MATCH($A1684&amp;"-10",Matches!$J$2:$J$201,0)),3,2))))),""))</f>
        <v/>
      </c>
      <c r="AH1684" s="13" t="str">
        <f aca="false">IF($B1684="","",SUM(X1684:AG1684))</f>
        <v/>
      </c>
      <c r="AI1684" s="12" t="str">
        <f aca="false">IF($B1684="","",COUNTIF(X1684:AG1684,5))</f>
        <v/>
      </c>
      <c r="AJ1684" s="12" t="str">
        <f aca="false">IF($B1684="","",COUNTIF(X1684:AG1684,"&gt;=2"))</f>
        <v/>
      </c>
      <c r="AK1684" s="12" t="str">
        <f aca="false">IF($B1684="","",COUNT(X1684:AG1684))</f>
        <v/>
      </c>
    </row>
    <row r="1685" customFormat="false" ht="15" hidden="false" customHeight="false" outlineLevel="0" collapsed="false">
      <c r="A1685" s="7"/>
      <c r="B1685" s="7"/>
      <c r="C1685" s="11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12" t="str">
        <f aca="false">IF(OR($B1685="",D1685="",E1685=""),"",IFERROR(IF(OR(INDEX(Matches!$I$2:$I$201,MATCH($A1685&amp;"-1",Matches!$J$2:$J$201,0))="Void",INDEX(Matches!$G$2:$G$201,MATCH($A1685&amp;"-1",Matches!$J$2:$J$201,0))="",INDEX(Matches!$H$2:$H$201,MATCH($A1685&amp;"-1",Matches!$J$2:$J$201,0))=""),"",IF(AND($C1685&lt;&gt;"",INDEX(Matches!$F$2:$F$201,MATCH($A1685&amp;"-1",Matches!$J$2:$J$201,0))&lt;&gt;"",$C1685&gt;=INDEX(Matches!$F$2:$F$201,MATCH($A1685&amp;"-1",Matches!$J$2:$J$201,0))),"",IF(AND(D1685=INDEX(Matches!$G$2:$G$201,MATCH($A1685&amp;"-1",Matches!$J$2:$J$201,0)),E1685=INDEX(Matches!$H$2:$H$201,MATCH($A1685&amp;"-1",Matches!$J$2:$J$201,0))),5,IF(SIGN(D1685-E1685)&lt;&gt;SIGN(INDEX(Matches!$G$2:$G$201,MATCH($A1685&amp;"-1",Matches!$J$2:$J$201,0))-INDEX(Matches!$H$2:$H$201,MATCH($A1685&amp;"-1",Matches!$J$2:$J$201,0))),0,IF(D1685-E1685=INDEX(Matches!$G$2:$G$201,MATCH($A1685&amp;"-1",Matches!$J$2:$J$201,0))-INDEX(Matches!$H$2:$H$201,MATCH($A1685&amp;"-1",Matches!$J$2:$J$201,0)),3,2))))),""))</f>
        <v/>
      </c>
      <c r="Y1685" s="12" t="str">
        <f aca="false">IF(OR($B1685="",F1685="",G1685=""),"",IFERROR(IF(OR(INDEX(Matches!$I$2:$I$201,MATCH($A1685&amp;"-2",Matches!$J$2:$J$201,0))="Void",INDEX(Matches!$G$2:$G$201,MATCH($A1685&amp;"-2",Matches!$J$2:$J$201,0))="",INDEX(Matches!$H$2:$H$201,MATCH($A1685&amp;"-2",Matches!$J$2:$J$201,0))=""),"",IF(AND($C1685&lt;&gt;"",INDEX(Matches!$F$2:$F$201,MATCH($A1685&amp;"-2",Matches!$J$2:$J$201,0))&lt;&gt;"",$C1685&gt;=INDEX(Matches!$F$2:$F$201,MATCH($A1685&amp;"-2",Matches!$J$2:$J$201,0))),"",IF(AND(F1685=INDEX(Matches!$G$2:$G$201,MATCH($A1685&amp;"-2",Matches!$J$2:$J$201,0)),G1685=INDEX(Matches!$H$2:$H$201,MATCH($A1685&amp;"-2",Matches!$J$2:$J$201,0))),5,IF(SIGN(F1685-G1685)&lt;&gt;SIGN(INDEX(Matches!$G$2:$G$201,MATCH($A1685&amp;"-2",Matches!$J$2:$J$201,0))-INDEX(Matches!$H$2:$H$201,MATCH($A1685&amp;"-2",Matches!$J$2:$J$201,0))),0,IF(F1685-G1685=INDEX(Matches!$G$2:$G$201,MATCH($A1685&amp;"-2",Matches!$J$2:$J$201,0))-INDEX(Matches!$H$2:$H$201,MATCH($A1685&amp;"-2",Matches!$J$2:$J$201,0)),3,2))))),""))</f>
        <v/>
      </c>
      <c r="Z1685" s="12" t="str">
        <f aca="false">IF(OR($B1685="",H1685="",I1685=""),"",IFERROR(IF(OR(INDEX(Matches!$I$2:$I$201,MATCH($A1685&amp;"-3",Matches!$J$2:$J$201,0))="Void",INDEX(Matches!$G$2:$G$201,MATCH($A1685&amp;"-3",Matches!$J$2:$J$201,0))="",INDEX(Matches!$H$2:$H$201,MATCH($A1685&amp;"-3",Matches!$J$2:$J$201,0))=""),"",IF(AND($C1685&lt;&gt;"",INDEX(Matches!$F$2:$F$201,MATCH($A1685&amp;"-3",Matches!$J$2:$J$201,0))&lt;&gt;"",$C1685&gt;=INDEX(Matches!$F$2:$F$201,MATCH($A1685&amp;"-3",Matches!$J$2:$J$201,0))),"",IF(AND(H1685=INDEX(Matches!$G$2:$G$201,MATCH($A1685&amp;"-3",Matches!$J$2:$J$201,0)),I1685=INDEX(Matches!$H$2:$H$201,MATCH($A1685&amp;"-3",Matches!$J$2:$J$201,0))),5,IF(SIGN(H1685-I1685)&lt;&gt;SIGN(INDEX(Matches!$G$2:$G$201,MATCH($A1685&amp;"-3",Matches!$J$2:$J$201,0))-INDEX(Matches!$H$2:$H$201,MATCH($A1685&amp;"-3",Matches!$J$2:$J$201,0))),0,IF(H1685-I1685=INDEX(Matches!$G$2:$G$201,MATCH($A1685&amp;"-3",Matches!$J$2:$J$201,0))-INDEX(Matches!$H$2:$H$201,MATCH($A1685&amp;"-3",Matches!$J$2:$J$201,0)),3,2))))),""))</f>
        <v/>
      </c>
      <c r="AA1685" s="12" t="str">
        <f aca="false">IF(OR($B1685="",J1685="",K1685=""),"",IFERROR(IF(OR(INDEX(Matches!$I$2:$I$201,MATCH($A1685&amp;"-4",Matches!$J$2:$J$201,0))="Void",INDEX(Matches!$G$2:$G$201,MATCH($A1685&amp;"-4",Matches!$J$2:$J$201,0))="",INDEX(Matches!$H$2:$H$201,MATCH($A1685&amp;"-4",Matches!$J$2:$J$201,0))=""),"",IF(AND($C1685&lt;&gt;"",INDEX(Matches!$F$2:$F$201,MATCH($A1685&amp;"-4",Matches!$J$2:$J$201,0))&lt;&gt;"",$C1685&gt;=INDEX(Matches!$F$2:$F$201,MATCH($A1685&amp;"-4",Matches!$J$2:$J$201,0))),"",IF(AND(J1685=INDEX(Matches!$G$2:$G$201,MATCH($A1685&amp;"-4",Matches!$J$2:$J$201,0)),K1685=INDEX(Matches!$H$2:$H$201,MATCH($A1685&amp;"-4",Matches!$J$2:$J$201,0))),5,IF(SIGN(J1685-K1685)&lt;&gt;SIGN(INDEX(Matches!$G$2:$G$201,MATCH($A1685&amp;"-4",Matches!$J$2:$J$201,0))-INDEX(Matches!$H$2:$H$201,MATCH($A1685&amp;"-4",Matches!$J$2:$J$201,0))),0,IF(J1685-K1685=INDEX(Matches!$G$2:$G$201,MATCH($A1685&amp;"-4",Matches!$J$2:$J$201,0))-INDEX(Matches!$H$2:$H$201,MATCH($A1685&amp;"-4",Matches!$J$2:$J$201,0)),3,2))))),""))</f>
        <v/>
      </c>
      <c r="AB1685" s="12" t="str">
        <f aca="false">IF(OR($B1685="",L1685="",M1685=""),"",IFERROR(IF(OR(INDEX(Matches!$I$2:$I$201,MATCH($A1685&amp;"-5",Matches!$J$2:$J$201,0))="Void",INDEX(Matches!$G$2:$G$201,MATCH($A1685&amp;"-5",Matches!$J$2:$J$201,0))="",INDEX(Matches!$H$2:$H$201,MATCH($A1685&amp;"-5",Matches!$J$2:$J$201,0))=""),"",IF(AND($C1685&lt;&gt;"",INDEX(Matches!$F$2:$F$201,MATCH($A1685&amp;"-5",Matches!$J$2:$J$201,0))&lt;&gt;"",$C1685&gt;=INDEX(Matches!$F$2:$F$201,MATCH($A1685&amp;"-5",Matches!$J$2:$J$201,0))),"",IF(AND(L1685=INDEX(Matches!$G$2:$G$201,MATCH($A1685&amp;"-5",Matches!$J$2:$J$201,0)),M1685=INDEX(Matches!$H$2:$H$201,MATCH($A1685&amp;"-5",Matches!$J$2:$J$201,0))),5,IF(SIGN(L1685-M1685)&lt;&gt;SIGN(INDEX(Matches!$G$2:$G$201,MATCH($A1685&amp;"-5",Matches!$J$2:$J$201,0))-INDEX(Matches!$H$2:$H$201,MATCH($A1685&amp;"-5",Matches!$J$2:$J$201,0))),0,IF(L1685-M1685=INDEX(Matches!$G$2:$G$201,MATCH($A1685&amp;"-5",Matches!$J$2:$J$201,0))-INDEX(Matches!$H$2:$H$201,MATCH($A1685&amp;"-5",Matches!$J$2:$J$201,0)),3,2))))),""))</f>
        <v/>
      </c>
      <c r="AC1685" s="12" t="str">
        <f aca="false">IF(OR($B1685="",N1685="",O1685=""),"",IFERROR(IF(OR(INDEX(Matches!$I$2:$I$201,MATCH($A1685&amp;"-6",Matches!$J$2:$J$201,0))="Void",INDEX(Matches!$G$2:$G$201,MATCH($A1685&amp;"-6",Matches!$J$2:$J$201,0))="",INDEX(Matches!$H$2:$H$201,MATCH($A1685&amp;"-6",Matches!$J$2:$J$201,0))=""),"",IF(AND($C1685&lt;&gt;"",INDEX(Matches!$F$2:$F$201,MATCH($A1685&amp;"-6",Matches!$J$2:$J$201,0))&lt;&gt;"",$C1685&gt;=INDEX(Matches!$F$2:$F$201,MATCH($A1685&amp;"-6",Matches!$J$2:$J$201,0))),"",IF(AND(N1685=INDEX(Matches!$G$2:$G$201,MATCH($A1685&amp;"-6",Matches!$J$2:$J$201,0)),O1685=INDEX(Matches!$H$2:$H$201,MATCH($A1685&amp;"-6",Matches!$J$2:$J$201,0))),5,IF(SIGN(N1685-O1685)&lt;&gt;SIGN(INDEX(Matches!$G$2:$G$201,MATCH($A1685&amp;"-6",Matches!$J$2:$J$201,0))-INDEX(Matches!$H$2:$H$201,MATCH($A1685&amp;"-6",Matches!$J$2:$J$201,0))),0,IF(N1685-O1685=INDEX(Matches!$G$2:$G$201,MATCH($A1685&amp;"-6",Matches!$J$2:$J$201,0))-INDEX(Matches!$H$2:$H$201,MATCH($A1685&amp;"-6",Matches!$J$2:$J$201,0)),3,2))))),""))</f>
        <v/>
      </c>
      <c r="AD1685" s="12" t="str">
        <f aca="false">IF(OR($B1685="",P1685="",Q1685=""),"",IFERROR(IF(OR(INDEX(Matches!$I$2:$I$201,MATCH($A1685&amp;"-7",Matches!$J$2:$J$201,0))="Void",INDEX(Matches!$G$2:$G$201,MATCH($A1685&amp;"-7",Matches!$J$2:$J$201,0))="",INDEX(Matches!$H$2:$H$201,MATCH($A1685&amp;"-7",Matches!$J$2:$J$201,0))=""),"",IF(AND($C1685&lt;&gt;"",INDEX(Matches!$F$2:$F$201,MATCH($A1685&amp;"-7",Matches!$J$2:$J$201,0))&lt;&gt;"",$C1685&gt;=INDEX(Matches!$F$2:$F$201,MATCH($A1685&amp;"-7",Matches!$J$2:$J$201,0))),"",IF(AND(P1685=INDEX(Matches!$G$2:$G$201,MATCH($A1685&amp;"-7",Matches!$J$2:$J$201,0)),Q1685=INDEX(Matches!$H$2:$H$201,MATCH($A1685&amp;"-7",Matches!$J$2:$J$201,0))),5,IF(SIGN(P1685-Q1685)&lt;&gt;SIGN(INDEX(Matches!$G$2:$G$201,MATCH($A1685&amp;"-7",Matches!$J$2:$J$201,0))-INDEX(Matches!$H$2:$H$201,MATCH($A1685&amp;"-7",Matches!$J$2:$J$201,0))),0,IF(P1685-Q1685=INDEX(Matches!$G$2:$G$201,MATCH($A1685&amp;"-7",Matches!$J$2:$J$201,0))-INDEX(Matches!$H$2:$H$201,MATCH($A1685&amp;"-7",Matches!$J$2:$J$201,0)),3,2))))),""))</f>
        <v/>
      </c>
      <c r="AE1685" s="12" t="str">
        <f aca="false">IF(OR($B1685="",R1685="",S1685=""),"",IFERROR(IF(OR(INDEX(Matches!$I$2:$I$201,MATCH($A1685&amp;"-8",Matches!$J$2:$J$201,0))="Void",INDEX(Matches!$G$2:$G$201,MATCH($A1685&amp;"-8",Matches!$J$2:$J$201,0))="",INDEX(Matches!$H$2:$H$201,MATCH($A1685&amp;"-8",Matches!$J$2:$J$201,0))=""),"",IF(AND($C1685&lt;&gt;"",INDEX(Matches!$F$2:$F$201,MATCH($A1685&amp;"-8",Matches!$J$2:$J$201,0))&lt;&gt;"",$C1685&gt;=INDEX(Matches!$F$2:$F$201,MATCH($A1685&amp;"-8",Matches!$J$2:$J$201,0))),"",IF(AND(R1685=INDEX(Matches!$G$2:$G$201,MATCH($A1685&amp;"-8",Matches!$J$2:$J$201,0)),S1685=INDEX(Matches!$H$2:$H$201,MATCH($A1685&amp;"-8",Matches!$J$2:$J$201,0))),5,IF(SIGN(R1685-S1685)&lt;&gt;SIGN(INDEX(Matches!$G$2:$G$201,MATCH($A1685&amp;"-8",Matches!$J$2:$J$201,0))-INDEX(Matches!$H$2:$H$201,MATCH($A1685&amp;"-8",Matches!$J$2:$J$201,0))),0,IF(R1685-S1685=INDEX(Matches!$G$2:$G$201,MATCH($A1685&amp;"-8",Matches!$J$2:$J$201,0))-INDEX(Matches!$H$2:$H$201,MATCH($A1685&amp;"-8",Matches!$J$2:$J$201,0)),3,2))))),""))</f>
        <v/>
      </c>
      <c r="AF1685" s="12" t="str">
        <f aca="false">IF(OR($B1685="",T1685="",U1685=""),"",IFERROR(IF(OR(INDEX(Matches!$I$2:$I$201,MATCH($A1685&amp;"-9",Matches!$J$2:$J$201,0))="Void",INDEX(Matches!$G$2:$G$201,MATCH($A1685&amp;"-9",Matches!$J$2:$J$201,0))="",INDEX(Matches!$H$2:$H$201,MATCH($A1685&amp;"-9",Matches!$J$2:$J$201,0))=""),"",IF(AND($C1685&lt;&gt;"",INDEX(Matches!$F$2:$F$201,MATCH($A1685&amp;"-9",Matches!$J$2:$J$201,0))&lt;&gt;"",$C1685&gt;=INDEX(Matches!$F$2:$F$201,MATCH($A1685&amp;"-9",Matches!$J$2:$J$201,0))),"",IF(AND(T1685=INDEX(Matches!$G$2:$G$201,MATCH($A1685&amp;"-9",Matches!$J$2:$J$201,0)),U1685=INDEX(Matches!$H$2:$H$201,MATCH($A1685&amp;"-9",Matches!$J$2:$J$201,0))),5,IF(SIGN(T1685-U1685)&lt;&gt;SIGN(INDEX(Matches!$G$2:$G$201,MATCH($A1685&amp;"-9",Matches!$J$2:$J$201,0))-INDEX(Matches!$H$2:$H$201,MATCH($A1685&amp;"-9",Matches!$J$2:$J$201,0))),0,IF(T1685-U1685=INDEX(Matches!$G$2:$G$201,MATCH($A1685&amp;"-9",Matches!$J$2:$J$201,0))-INDEX(Matches!$H$2:$H$201,MATCH($A1685&amp;"-9",Matches!$J$2:$J$201,0)),3,2))))),""))</f>
        <v/>
      </c>
      <c r="AG1685" s="12" t="str">
        <f aca="false">IF(OR($B1685="",V1685="",W1685=""),"",IFERROR(IF(OR(INDEX(Matches!$I$2:$I$201,MATCH($A1685&amp;"-10",Matches!$J$2:$J$201,0))="Void",INDEX(Matches!$G$2:$G$201,MATCH($A1685&amp;"-10",Matches!$J$2:$J$201,0))="",INDEX(Matches!$H$2:$H$201,MATCH($A1685&amp;"-10",Matches!$J$2:$J$201,0))=""),"",IF(AND($C1685&lt;&gt;"",INDEX(Matches!$F$2:$F$201,MATCH($A1685&amp;"-10",Matches!$J$2:$J$201,0))&lt;&gt;"",$C1685&gt;=INDEX(Matches!$F$2:$F$201,MATCH($A1685&amp;"-10",Matches!$J$2:$J$201,0))),"",IF(AND(V1685=INDEX(Matches!$G$2:$G$201,MATCH($A1685&amp;"-10",Matches!$J$2:$J$201,0)),W1685=INDEX(Matches!$H$2:$H$201,MATCH($A1685&amp;"-10",Matches!$J$2:$J$201,0))),5,IF(SIGN(V1685-W1685)&lt;&gt;SIGN(INDEX(Matches!$G$2:$G$201,MATCH($A1685&amp;"-10",Matches!$J$2:$J$201,0))-INDEX(Matches!$H$2:$H$201,MATCH($A1685&amp;"-10",Matches!$J$2:$J$201,0))),0,IF(V1685-W1685=INDEX(Matches!$G$2:$G$201,MATCH($A1685&amp;"-10",Matches!$J$2:$J$201,0))-INDEX(Matches!$H$2:$H$201,MATCH($A1685&amp;"-10",Matches!$J$2:$J$201,0)),3,2))))),""))</f>
        <v/>
      </c>
      <c r="AH1685" s="13" t="str">
        <f aca="false">IF($B1685="","",SUM(X1685:AG1685))</f>
        <v/>
      </c>
      <c r="AI1685" s="12" t="str">
        <f aca="false">IF($B1685="","",COUNTIF(X1685:AG1685,5))</f>
        <v/>
      </c>
      <c r="AJ1685" s="12" t="str">
        <f aca="false">IF($B1685="","",COUNTIF(X1685:AG1685,"&gt;=2"))</f>
        <v/>
      </c>
      <c r="AK1685" s="12" t="str">
        <f aca="false">IF($B1685="","",COUNT(X1685:AG1685))</f>
        <v/>
      </c>
    </row>
    <row r="1686" customFormat="false" ht="15" hidden="false" customHeight="false" outlineLevel="0" collapsed="false">
      <c r="A1686" s="7"/>
      <c r="B1686" s="7"/>
      <c r="C1686" s="11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12" t="str">
        <f aca="false">IF(OR($B1686="",D1686="",E1686=""),"",IFERROR(IF(OR(INDEX(Matches!$I$2:$I$201,MATCH($A1686&amp;"-1",Matches!$J$2:$J$201,0))="Void",INDEX(Matches!$G$2:$G$201,MATCH($A1686&amp;"-1",Matches!$J$2:$J$201,0))="",INDEX(Matches!$H$2:$H$201,MATCH($A1686&amp;"-1",Matches!$J$2:$J$201,0))=""),"",IF(AND($C1686&lt;&gt;"",INDEX(Matches!$F$2:$F$201,MATCH($A1686&amp;"-1",Matches!$J$2:$J$201,0))&lt;&gt;"",$C1686&gt;=INDEX(Matches!$F$2:$F$201,MATCH($A1686&amp;"-1",Matches!$J$2:$J$201,0))),"",IF(AND(D1686=INDEX(Matches!$G$2:$G$201,MATCH($A1686&amp;"-1",Matches!$J$2:$J$201,0)),E1686=INDEX(Matches!$H$2:$H$201,MATCH($A1686&amp;"-1",Matches!$J$2:$J$201,0))),5,IF(SIGN(D1686-E1686)&lt;&gt;SIGN(INDEX(Matches!$G$2:$G$201,MATCH($A1686&amp;"-1",Matches!$J$2:$J$201,0))-INDEX(Matches!$H$2:$H$201,MATCH($A1686&amp;"-1",Matches!$J$2:$J$201,0))),0,IF(D1686-E1686=INDEX(Matches!$G$2:$G$201,MATCH($A1686&amp;"-1",Matches!$J$2:$J$201,0))-INDEX(Matches!$H$2:$H$201,MATCH($A1686&amp;"-1",Matches!$J$2:$J$201,0)),3,2))))),""))</f>
        <v/>
      </c>
      <c r="Y1686" s="12" t="str">
        <f aca="false">IF(OR($B1686="",F1686="",G1686=""),"",IFERROR(IF(OR(INDEX(Matches!$I$2:$I$201,MATCH($A1686&amp;"-2",Matches!$J$2:$J$201,0))="Void",INDEX(Matches!$G$2:$G$201,MATCH($A1686&amp;"-2",Matches!$J$2:$J$201,0))="",INDEX(Matches!$H$2:$H$201,MATCH($A1686&amp;"-2",Matches!$J$2:$J$201,0))=""),"",IF(AND($C1686&lt;&gt;"",INDEX(Matches!$F$2:$F$201,MATCH($A1686&amp;"-2",Matches!$J$2:$J$201,0))&lt;&gt;"",$C1686&gt;=INDEX(Matches!$F$2:$F$201,MATCH($A1686&amp;"-2",Matches!$J$2:$J$201,0))),"",IF(AND(F1686=INDEX(Matches!$G$2:$G$201,MATCH($A1686&amp;"-2",Matches!$J$2:$J$201,0)),G1686=INDEX(Matches!$H$2:$H$201,MATCH($A1686&amp;"-2",Matches!$J$2:$J$201,0))),5,IF(SIGN(F1686-G1686)&lt;&gt;SIGN(INDEX(Matches!$G$2:$G$201,MATCH($A1686&amp;"-2",Matches!$J$2:$J$201,0))-INDEX(Matches!$H$2:$H$201,MATCH($A1686&amp;"-2",Matches!$J$2:$J$201,0))),0,IF(F1686-G1686=INDEX(Matches!$G$2:$G$201,MATCH($A1686&amp;"-2",Matches!$J$2:$J$201,0))-INDEX(Matches!$H$2:$H$201,MATCH($A1686&amp;"-2",Matches!$J$2:$J$201,0)),3,2))))),""))</f>
        <v/>
      </c>
      <c r="Z1686" s="12" t="str">
        <f aca="false">IF(OR($B1686="",H1686="",I1686=""),"",IFERROR(IF(OR(INDEX(Matches!$I$2:$I$201,MATCH($A1686&amp;"-3",Matches!$J$2:$J$201,0))="Void",INDEX(Matches!$G$2:$G$201,MATCH($A1686&amp;"-3",Matches!$J$2:$J$201,0))="",INDEX(Matches!$H$2:$H$201,MATCH($A1686&amp;"-3",Matches!$J$2:$J$201,0))=""),"",IF(AND($C1686&lt;&gt;"",INDEX(Matches!$F$2:$F$201,MATCH($A1686&amp;"-3",Matches!$J$2:$J$201,0))&lt;&gt;"",$C1686&gt;=INDEX(Matches!$F$2:$F$201,MATCH($A1686&amp;"-3",Matches!$J$2:$J$201,0))),"",IF(AND(H1686=INDEX(Matches!$G$2:$G$201,MATCH($A1686&amp;"-3",Matches!$J$2:$J$201,0)),I1686=INDEX(Matches!$H$2:$H$201,MATCH($A1686&amp;"-3",Matches!$J$2:$J$201,0))),5,IF(SIGN(H1686-I1686)&lt;&gt;SIGN(INDEX(Matches!$G$2:$G$201,MATCH($A1686&amp;"-3",Matches!$J$2:$J$201,0))-INDEX(Matches!$H$2:$H$201,MATCH($A1686&amp;"-3",Matches!$J$2:$J$201,0))),0,IF(H1686-I1686=INDEX(Matches!$G$2:$G$201,MATCH($A1686&amp;"-3",Matches!$J$2:$J$201,0))-INDEX(Matches!$H$2:$H$201,MATCH($A1686&amp;"-3",Matches!$J$2:$J$201,0)),3,2))))),""))</f>
        <v/>
      </c>
      <c r="AA1686" s="12" t="str">
        <f aca="false">IF(OR($B1686="",J1686="",K1686=""),"",IFERROR(IF(OR(INDEX(Matches!$I$2:$I$201,MATCH($A1686&amp;"-4",Matches!$J$2:$J$201,0))="Void",INDEX(Matches!$G$2:$G$201,MATCH($A1686&amp;"-4",Matches!$J$2:$J$201,0))="",INDEX(Matches!$H$2:$H$201,MATCH($A1686&amp;"-4",Matches!$J$2:$J$201,0))=""),"",IF(AND($C1686&lt;&gt;"",INDEX(Matches!$F$2:$F$201,MATCH($A1686&amp;"-4",Matches!$J$2:$J$201,0))&lt;&gt;"",$C1686&gt;=INDEX(Matches!$F$2:$F$201,MATCH($A1686&amp;"-4",Matches!$J$2:$J$201,0))),"",IF(AND(J1686=INDEX(Matches!$G$2:$G$201,MATCH($A1686&amp;"-4",Matches!$J$2:$J$201,0)),K1686=INDEX(Matches!$H$2:$H$201,MATCH($A1686&amp;"-4",Matches!$J$2:$J$201,0))),5,IF(SIGN(J1686-K1686)&lt;&gt;SIGN(INDEX(Matches!$G$2:$G$201,MATCH($A1686&amp;"-4",Matches!$J$2:$J$201,0))-INDEX(Matches!$H$2:$H$201,MATCH($A1686&amp;"-4",Matches!$J$2:$J$201,0))),0,IF(J1686-K1686=INDEX(Matches!$G$2:$G$201,MATCH($A1686&amp;"-4",Matches!$J$2:$J$201,0))-INDEX(Matches!$H$2:$H$201,MATCH($A1686&amp;"-4",Matches!$J$2:$J$201,0)),3,2))))),""))</f>
        <v/>
      </c>
      <c r="AB1686" s="12" t="str">
        <f aca="false">IF(OR($B1686="",L1686="",M1686=""),"",IFERROR(IF(OR(INDEX(Matches!$I$2:$I$201,MATCH($A1686&amp;"-5",Matches!$J$2:$J$201,0))="Void",INDEX(Matches!$G$2:$G$201,MATCH($A1686&amp;"-5",Matches!$J$2:$J$201,0))="",INDEX(Matches!$H$2:$H$201,MATCH($A1686&amp;"-5",Matches!$J$2:$J$201,0))=""),"",IF(AND($C1686&lt;&gt;"",INDEX(Matches!$F$2:$F$201,MATCH($A1686&amp;"-5",Matches!$J$2:$J$201,0))&lt;&gt;"",$C1686&gt;=INDEX(Matches!$F$2:$F$201,MATCH($A1686&amp;"-5",Matches!$J$2:$J$201,0))),"",IF(AND(L1686=INDEX(Matches!$G$2:$G$201,MATCH($A1686&amp;"-5",Matches!$J$2:$J$201,0)),M1686=INDEX(Matches!$H$2:$H$201,MATCH($A1686&amp;"-5",Matches!$J$2:$J$201,0))),5,IF(SIGN(L1686-M1686)&lt;&gt;SIGN(INDEX(Matches!$G$2:$G$201,MATCH($A1686&amp;"-5",Matches!$J$2:$J$201,0))-INDEX(Matches!$H$2:$H$201,MATCH($A1686&amp;"-5",Matches!$J$2:$J$201,0))),0,IF(L1686-M1686=INDEX(Matches!$G$2:$G$201,MATCH($A1686&amp;"-5",Matches!$J$2:$J$201,0))-INDEX(Matches!$H$2:$H$201,MATCH($A1686&amp;"-5",Matches!$J$2:$J$201,0)),3,2))))),""))</f>
        <v/>
      </c>
      <c r="AC1686" s="12" t="str">
        <f aca="false">IF(OR($B1686="",N1686="",O1686=""),"",IFERROR(IF(OR(INDEX(Matches!$I$2:$I$201,MATCH($A1686&amp;"-6",Matches!$J$2:$J$201,0))="Void",INDEX(Matches!$G$2:$G$201,MATCH($A1686&amp;"-6",Matches!$J$2:$J$201,0))="",INDEX(Matches!$H$2:$H$201,MATCH($A1686&amp;"-6",Matches!$J$2:$J$201,0))=""),"",IF(AND($C1686&lt;&gt;"",INDEX(Matches!$F$2:$F$201,MATCH($A1686&amp;"-6",Matches!$J$2:$J$201,0))&lt;&gt;"",$C1686&gt;=INDEX(Matches!$F$2:$F$201,MATCH($A1686&amp;"-6",Matches!$J$2:$J$201,0))),"",IF(AND(N1686=INDEX(Matches!$G$2:$G$201,MATCH($A1686&amp;"-6",Matches!$J$2:$J$201,0)),O1686=INDEX(Matches!$H$2:$H$201,MATCH($A1686&amp;"-6",Matches!$J$2:$J$201,0))),5,IF(SIGN(N1686-O1686)&lt;&gt;SIGN(INDEX(Matches!$G$2:$G$201,MATCH($A1686&amp;"-6",Matches!$J$2:$J$201,0))-INDEX(Matches!$H$2:$H$201,MATCH($A1686&amp;"-6",Matches!$J$2:$J$201,0))),0,IF(N1686-O1686=INDEX(Matches!$G$2:$G$201,MATCH($A1686&amp;"-6",Matches!$J$2:$J$201,0))-INDEX(Matches!$H$2:$H$201,MATCH($A1686&amp;"-6",Matches!$J$2:$J$201,0)),3,2))))),""))</f>
        <v/>
      </c>
      <c r="AD1686" s="12" t="str">
        <f aca="false">IF(OR($B1686="",P1686="",Q1686=""),"",IFERROR(IF(OR(INDEX(Matches!$I$2:$I$201,MATCH($A1686&amp;"-7",Matches!$J$2:$J$201,0))="Void",INDEX(Matches!$G$2:$G$201,MATCH($A1686&amp;"-7",Matches!$J$2:$J$201,0))="",INDEX(Matches!$H$2:$H$201,MATCH($A1686&amp;"-7",Matches!$J$2:$J$201,0))=""),"",IF(AND($C1686&lt;&gt;"",INDEX(Matches!$F$2:$F$201,MATCH($A1686&amp;"-7",Matches!$J$2:$J$201,0))&lt;&gt;"",$C1686&gt;=INDEX(Matches!$F$2:$F$201,MATCH($A1686&amp;"-7",Matches!$J$2:$J$201,0))),"",IF(AND(P1686=INDEX(Matches!$G$2:$G$201,MATCH($A1686&amp;"-7",Matches!$J$2:$J$201,0)),Q1686=INDEX(Matches!$H$2:$H$201,MATCH($A1686&amp;"-7",Matches!$J$2:$J$201,0))),5,IF(SIGN(P1686-Q1686)&lt;&gt;SIGN(INDEX(Matches!$G$2:$G$201,MATCH($A1686&amp;"-7",Matches!$J$2:$J$201,0))-INDEX(Matches!$H$2:$H$201,MATCH($A1686&amp;"-7",Matches!$J$2:$J$201,0))),0,IF(P1686-Q1686=INDEX(Matches!$G$2:$G$201,MATCH($A1686&amp;"-7",Matches!$J$2:$J$201,0))-INDEX(Matches!$H$2:$H$201,MATCH($A1686&amp;"-7",Matches!$J$2:$J$201,0)),3,2))))),""))</f>
        <v/>
      </c>
      <c r="AE1686" s="12" t="str">
        <f aca="false">IF(OR($B1686="",R1686="",S1686=""),"",IFERROR(IF(OR(INDEX(Matches!$I$2:$I$201,MATCH($A1686&amp;"-8",Matches!$J$2:$J$201,0))="Void",INDEX(Matches!$G$2:$G$201,MATCH($A1686&amp;"-8",Matches!$J$2:$J$201,0))="",INDEX(Matches!$H$2:$H$201,MATCH($A1686&amp;"-8",Matches!$J$2:$J$201,0))=""),"",IF(AND($C1686&lt;&gt;"",INDEX(Matches!$F$2:$F$201,MATCH($A1686&amp;"-8",Matches!$J$2:$J$201,0))&lt;&gt;"",$C1686&gt;=INDEX(Matches!$F$2:$F$201,MATCH($A1686&amp;"-8",Matches!$J$2:$J$201,0))),"",IF(AND(R1686=INDEX(Matches!$G$2:$G$201,MATCH($A1686&amp;"-8",Matches!$J$2:$J$201,0)),S1686=INDEX(Matches!$H$2:$H$201,MATCH($A1686&amp;"-8",Matches!$J$2:$J$201,0))),5,IF(SIGN(R1686-S1686)&lt;&gt;SIGN(INDEX(Matches!$G$2:$G$201,MATCH($A1686&amp;"-8",Matches!$J$2:$J$201,0))-INDEX(Matches!$H$2:$H$201,MATCH($A1686&amp;"-8",Matches!$J$2:$J$201,0))),0,IF(R1686-S1686=INDEX(Matches!$G$2:$G$201,MATCH($A1686&amp;"-8",Matches!$J$2:$J$201,0))-INDEX(Matches!$H$2:$H$201,MATCH($A1686&amp;"-8",Matches!$J$2:$J$201,0)),3,2))))),""))</f>
        <v/>
      </c>
      <c r="AF1686" s="12" t="str">
        <f aca="false">IF(OR($B1686="",T1686="",U1686=""),"",IFERROR(IF(OR(INDEX(Matches!$I$2:$I$201,MATCH($A1686&amp;"-9",Matches!$J$2:$J$201,0))="Void",INDEX(Matches!$G$2:$G$201,MATCH($A1686&amp;"-9",Matches!$J$2:$J$201,0))="",INDEX(Matches!$H$2:$H$201,MATCH($A1686&amp;"-9",Matches!$J$2:$J$201,0))=""),"",IF(AND($C1686&lt;&gt;"",INDEX(Matches!$F$2:$F$201,MATCH($A1686&amp;"-9",Matches!$J$2:$J$201,0))&lt;&gt;"",$C1686&gt;=INDEX(Matches!$F$2:$F$201,MATCH($A1686&amp;"-9",Matches!$J$2:$J$201,0))),"",IF(AND(T1686=INDEX(Matches!$G$2:$G$201,MATCH($A1686&amp;"-9",Matches!$J$2:$J$201,0)),U1686=INDEX(Matches!$H$2:$H$201,MATCH($A1686&amp;"-9",Matches!$J$2:$J$201,0))),5,IF(SIGN(T1686-U1686)&lt;&gt;SIGN(INDEX(Matches!$G$2:$G$201,MATCH($A1686&amp;"-9",Matches!$J$2:$J$201,0))-INDEX(Matches!$H$2:$H$201,MATCH($A1686&amp;"-9",Matches!$J$2:$J$201,0))),0,IF(T1686-U1686=INDEX(Matches!$G$2:$G$201,MATCH($A1686&amp;"-9",Matches!$J$2:$J$201,0))-INDEX(Matches!$H$2:$H$201,MATCH($A1686&amp;"-9",Matches!$J$2:$J$201,0)),3,2))))),""))</f>
        <v/>
      </c>
      <c r="AG1686" s="12" t="str">
        <f aca="false">IF(OR($B1686="",V1686="",W1686=""),"",IFERROR(IF(OR(INDEX(Matches!$I$2:$I$201,MATCH($A1686&amp;"-10",Matches!$J$2:$J$201,0))="Void",INDEX(Matches!$G$2:$G$201,MATCH($A1686&amp;"-10",Matches!$J$2:$J$201,0))="",INDEX(Matches!$H$2:$H$201,MATCH($A1686&amp;"-10",Matches!$J$2:$J$201,0))=""),"",IF(AND($C1686&lt;&gt;"",INDEX(Matches!$F$2:$F$201,MATCH($A1686&amp;"-10",Matches!$J$2:$J$201,0))&lt;&gt;"",$C1686&gt;=INDEX(Matches!$F$2:$F$201,MATCH($A1686&amp;"-10",Matches!$J$2:$J$201,0))),"",IF(AND(V1686=INDEX(Matches!$G$2:$G$201,MATCH($A1686&amp;"-10",Matches!$J$2:$J$201,0)),W1686=INDEX(Matches!$H$2:$H$201,MATCH($A1686&amp;"-10",Matches!$J$2:$J$201,0))),5,IF(SIGN(V1686-W1686)&lt;&gt;SIGN(INDEX(Matches!$G$2:$G$201,MATCH($A1686&amp;"-10",Matches!$J$2:$J$201,0))-INDEX(Matches!$H$2:$H$201,MATCH($A1686&amp;"-10",Matches!$J$2:$J$201,0))),0,IF(V1686-W1686=INDEX(Matches!$G$2:$G$201,MATCH($A1686&amp;"-10",Matches!$J$2:$J$201,0))-INDEX(Matches!$H$2:$H$201,MATCH($A1686&amp;"-10",Matches!$J$2:$J$201,0)),3,2))))),""))</f>
        <v/>
      </c>
      <c r="AH1686" s="13" t="str">
        <f aca="false">IF($B1686="","",SUM(X1686:AG1686))</f>
        <v/>
      </c>
      <c r="AI1686" s="12" t="str">
        <f aca="false">IF($B1686="","",COUNTIF(X1686:AG1686,5))</f>
        <v/>
      </c>
      <c r="AJ1686" s="12" t="str">
        <f aca="false">IF($B1686="","",COUNTIF(X1686:AG1686,"&gt;=2"))</f>
        <v/>
      </c>
      <c r="AK1686" s="12" t="str">
        <f aca="false">IF($B1686="","",COUNT(X1686:AG1686))</f>
        <v/>
      </c>
    </row>
    <row r="1687" customFormat="false" ht="15" hidden="false" customHeight="false" outlineLevel="0" collapsed="false">
      <c r="A1687" s="7"/>
      <c r="B1687" s="7"/>
      <c r="C1687" s="11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12" t="str">
        <f aca="false">IF(OR($B1687="",D1687="",E1687=""),"",IFERROR(IF(OR(INDEX(Matches!$I$2:$I$201,MATCH($A1687&amp;"-1",Matches!$J$2:$J$201,0))="Void",INDEX(Matches!$G$2:$G$201,MATCH($A1687&amp;"-1",Matches!$J$2:$J$201,0))="",INDEX(Matches!$H$2:$H$201,MATCH($A1687&amp;"-1",Matches!$J$2:$J$201,0))=""),"",IF(AND($C1687&lt;&gt;"",INDEX(Matches!$F$2:$F$201,MATCH($A1687&amp;"-1",Matches!$J$2:$J$201,0))&lt;&gt;"",$C1687&gt;=INDEX(Matches!$F$2:$F$201,MATCH($A1687&amp;"-1",Matches!$J$2:$J$201,0))),"",IF(AND(D1687=INDEX(Matches!$G$2:$G$201,MATCH($A1687&amp;"-1",Matches!$J$2:$J$201,0)),E1687=INDEX(Matches!$H$2:$H$201,MATCH($A1687&amp;"-1",Matches!$J$2:$J$201,0))),5,IF(SIGN(D1687-E1687)&lt;&gt;SIGN(INDEX(Matches!$G$2:$G$201,MATCH($A1687&amp;"-1",Matches!$J$2:$J$201,0))-INDEX(Matches!$H$2:$H$201,MATCH($A1687&amp;"-1",Matches!$J$2:$J$201,0))),0,IF(D1687-E1687=INDEX(Matches!$G$2:$G$201,MATCH($A1687&amp;"-1",Matches!$J$2:$J$201,0))-INDEX(Matches!$H$2:$H$201,MATCH($A1687&amp;"-1",Matches!$J$2:$J$201,0)),3,2))))),""))</f>
        <v/>
      </c>
      <c r="Y1687" s="12" t="str">
        <f aca="false">IF(OR($B1687="",F1687="",G1687=""),"",IFERROR(IF(OR(INDEX(Matches!$I$2:$I$201,MATCH($A1687&amp;"-2",Matches!$J$2:$J$201,0))="Void",INDEX(Matches!$G$2:$G$201,MATCH($A1687&amp;"-2",Matches!$J$2:$J$201,0))="",INDEX(Matches!$H$2:$H$201,MATCH($A1687&amp;"-2",Matches!$J$2:$J$201,0))=""),"",IF(AND($C1687&lt;&gt;"",INDEX(Matches!$F$2:$F$201,MATCH($A1687&amp;"-2",Matches!$J$2:$J$201,0))&lt;&gt;"",$C1687&gt;=INDEX(Matches!$F$2:$F$201,MATCH($A1687&amp;"-2",Matches!$J$2:$J$201,0))),"",IF(AND(F1687=INDEX(Matches!$G$2:$G$201,MATCH($A1687&amp;"-2",Matches!$J$2:$J$201,0)),G1687=INDEX(Matches!$H$2:$H$201,MATCH($A1687&amp;"-2",Matches!$J$2:$J$201,0))),5,IF(SIGN(F1687-G1687)&lt;&gt;SIGN(INDEX(Matches!$G$2:$G$201,MATCH($A1687&amp;"-2",Matches!$J$2:$J$201,0))-INDEX(Matches!$H$2:$H$201,MATCH($A1687&amp;"-2",Matches!$J$2:$J$201,0))),0,IF(F1687-G1687=INDEX(Matches!$G$2:$G$201,MATCH($A1687&amp;"-2",Matches!$J$2:$J$201,0))-INDEX(Matches!$H$2:$H$201,MATCH($A1687&amp;"-2",Matches!$J$2:$J$201,0)),3,2))))),""))</f>
        <v/>
      </c>
      <c r="Z1687" s="12" t="str">
        <f aca="false">IF(OR($B1687="",H1687="",I1687=""),"",IFERROR(IF(OR(INDEX(Matches!$I$2:$I$201,MATCH($A1687&amp;"-3",Matches!$J$2:$J$201,0))="Void",INDEX(Matches!$G$2:$G$201,MATCH($A1687&amp;"-3",Matches!$J$2:$J$201,0))="",INDEX(Matches!$H$2:$H$201,MATCH($A1687&amp;"-3",Matches!$J$2:$J$201,0))=""),"",IF(AND($C1687&lt;&gt;"",INDEX(Matches!$F$2:$F$201,MATCH($A1687&amp;"-3",Matches!$J$2:$J$201,0))&lt;&gt;"",$C1687&gt;=INDEX(Matches!$F$2:$F$201,MATCH($A1687&amp;"-3",Matches!$J$2:$J$201,0))),"",IF(AND(H1687=INDEX(Matches!$G$2:$G$201,MATCH($A1687&amp;"-3",Matches!$J$2:$J$201,0)),I1687=INDEX(Matches!$H$2:$H$201,MATCH($A1687&amp;"-3",Matches!$J$2:$J$201,0))),5,IF(SIGN(H1687-I1687)&lt;&gt;SIGN(INDEX(Matches!$G$2:$G$201,MATCH($A1687&amp;"-3",Matches!$J$2:$J$201,0))-INDEX(Matches!$H$2:$H$201,MATCH($A1687&amp;"-3",Matches!$J$2:$J$201,0))),0,IF(H1687-I1687=INDEX(Matches!$G$2:$G$201,MATCH($A1687&amp;"-3",Matches!$J$2:$J$201,0))-INDEX(Matches!$H$2:$H$201,MATCH($A1687&amp;"-3",Matches!$J$2:$J$201,0)),3,2))))),""))</f>
        <v/>
      </c>
      <c r="AA1687" s="12" t="str">
        <f aca="false">IF(OR($B1687="",J1687="",K1687=""),"",IFERROR(IF(OR(INDEX(Matches!$I$2:$I$201,MATCH($A1687&amp;"-4",Matches!$J$2:$J$201,0))="Void",INDEX(Matches!$G$2:$G$201,MATCH($A1687&amp;"-4",Matches!$J$2:$J$201,0))="",INDEX(Matches!$H$2:$H$201,MATCH($A1687&amp;"-4",Matches!$J$2:$J$201,0))=""),"",IF(AND($C1687&lt;&gt;"",INDEX(Matches!$F$2:$F$201,MATCH($A1687&amp;"-4",Matches!$J$2:$J$201,0))&lt;&gt;"",$C1687&gt;=INDEX(Matches!$F$2:$F$201,MATCH($A1687&amp;"-4",Matches!$J$2:$J$201,0))),"",IF(AND(J1687=INDEX(Matches!$G$2:$G$201,MATCH($A1687&amp;"-4",Matches!$J$2:$J$201,0)),K1687=INDEX(Matches!$H$2:$H$201,MATCH($A1687&amp;"-4",Matches!$J$2:$J$201,0))),5,IF(SIGN(J1687-K1687)&lt;&gt;SIGN(INDEX(Matches!$G$2:$G$201,MATCH($A1687&amp;"-4",Matches!$J$2:$J$201,0))-INDEX(Matches!$H$2:$H$201,MATCH($A1687&amp;"-4",Matches!$J$2:$J$201,0))),0,IF(J1687-K1687=INDEX(Matches!$G$2:$G$201,MATCH($A1687&amp;"-4",Matches!$J$2:$J$201,0))-INDEX(Matches!$H$2:$H$201,MATCH($A1687&amp;"-4",Matches!$J$2:$J$201,0)),3,2))))),""))</f>
        <v/>
      </c>
      <c r="AB1687" s="12" t="str">
        <f aca="false">IF(OR($B1687="",L1687="",M1687=""),"",IFERROR(IF(OR(INDEX(Matches!$I$2:$I$201,MATCH($A1687&amp;"-5",Matches!$J$2:$J$201,0))="Void",INDEX(Matches!$G$2:$G$201,MATCH($A1687&amp;"-5",Matches!$J$2:$J$201,0))="",INDEX(Matches!$H$2:$H$201,MATCH($A1687&amp;"-5",Matches!$J$2:$J$201,0))=""),"",IF(AND($C1687&lt;&gt;"",INDEX(Matches!$F$2:$F$201,MATCH($A1687&amp;"-5",Matches!$J$2:$J$201,0))&lt;&gt;"",$C1687&gt;=INDEX(Matches!$F$2:$F$201,MATCH($A1687&amp;"-5",Matches!$J$2:$J$201,0))),"",IF(AND(L1687=INDEX(Matches!$G$2:$G$201,MATCH($A1687&amp;"-5",Matches!$J$2:$J$201,0)),M1687=INDEX(Matches!$H$2:$H$201,MATCH($A1687&amp;"-5",Matches!$J$2:$J$201,0))),5,IF(SIGN(L1687-M1687)&lt;&gt;SIGN(INDEX(Matches!$G$2:$G$201,MATCH($A1687&amp;"-5",Matches!$J$2:$J$201,0))-INDEX(Matches!$H$2:$H$201,MATCH($A1687&amp;"-5",Matches!$J$2:$J$201,0))),0,IF(L1687-M1687=INDEX(Matches!$G$2:$G$201,MATCH($A1687&amp;"-5",Matches!$J$2:$J$201,0))-INDEX(Matches!$H$2:$H$201,MATCH($A1687&amp;"-5",Matches!$J$2:$J$201,0)),3,2))))),""))</f>
        <v/>
      </c>
      <c r="AC1687" s="12" t="str">
        <f aca="false">IF(OR($B1687="",N1687="",O1687=""),"",IFERROR(IF(OR(INDEX(Matches!$I$2:$I$201,MATCH($A1687&amp;"-6",Matches!$J$2:$J$201,0))="Void",INDEX(Matches!$G$2:$G$201,MATCH($A1687&amp;"-6",Matches!$J$2:$J$201,0))="",INDEX(Matches!$H$2:$H$201,MATCH($A1687&amp;"-6",Matches!$J$2:$J$201,0))=""),"",IF(AND($C1687&lt;&gt;"",INDEX(Matches!$F$2:$F$201,MATCH($A1687&amp;"-6",Matches!$J$2:$J$201,0))&lt;&gt;"",$C1687&gt;=INDEX(Matches!$F$2:$F$201,MATCH($A1687&amp;"-6",Matches!$J$2:$J$201,0))),"",IF(AND(N1687=INDEX(Matches!$G$2:$G$201,MATCH($A1687&amp;"-6",Matches!$J$2:$J$201,0)),O1687=INDEX(Matches!$H$2:$H$201,MATCH($A1687&amp;"-6",Matches!$J$2:$J$201,0))),5,IF(SIGN(N1687-O1687)&lt;&gt;SIGN(INDEX(Matches!$G$2:$G$201,MATCH($A1687&amp;"-6",Matches!$J$2:$J$201,0))-INDEX(Matches!$H$2:$H$201,MATCH($A1687&amp;"-6",Matches!$J$2:$J$201,0))),0,IF(N1687-O1687=INDEX(Matches!$G$2:$G$201,MATCH($A1687&amp;"-6",Matches!$J$2:$J$201,0))-INDEX(Matches!$H$2:$H$201,MATCH($A1687&amp;"-6",Matches!$J$2:$J$201,0)),3,2))))),""))</f>
        <v/>
      </c>
      <c r="AD1687" s="12" t="str">
        <f aca="false">IF(OR($B1687="",P1687="",Q1687=""),"",IFERROR(IF(OR(INDEX(Matches!$I$2:$I$201,MATCH($A1687&amp;"-7",Matches!$J$2:$J$201,0))="Void",INDEX(Matches!$G$2:$G$201,MATCH($A1687&amp;"-7",Matches!$J$2:$J$201,0))="",INDEX(Matches!$H$2:$H$201,MATCH($A1687&amp;"-7",Matches!$J$2:$J$201,0))=""),"",IF(AND($C1687&lt;&gt;"",INDEX(Matches!$F$2:$F$201,MATCH($A1687&amp;"-7",Matches!$J$2:$J$201,0))&lt;&gt;"",$C1687&gt;=INDEX(Matches!$F$2:$F$201,MATCH($A1687&amp;"-7",Matches!$J$2:$J$201,0))),"",IF(AND(P1687=INDEX(Matches!$G$2:$G$201,MATCH($A1687&amp;"-7",Matches!$J$2:$J$201,0)),Q1687=INDEX(Matches!$H$2:$H$201,MATCH($A1687&amp;"-7",Matches!$J$2:$J$201,0))),5,IF(SIGN(P1687-Q1687)&lt;&gt;SIGN(INDEX(Matches!$G$2:$G$201,MATCH($A1687&amp;"-7",Matches!$J$2:$J$201,0))-INDEX(Matches!$H$2:$H$201,MATCH($A1687&amp;"-7",Matches!$J$2:$J$201,0))),0,IF(P1687-Q1687=INDEX(Matches!$G$2:$G$201,MATCH($A1687&amp;"-7",Matches!$J$2:$J$201,0))-INDEX(Matches!$H$2:$H$201,MATCH($A1687&amp;"-7",Matches!$J$2:$J$201,0)),3,2))))),""))</f>
        <v/>
      </c>
      <c r="AE1687" s="12" t="str">
        <f aca="false">IF(OR($B1687="",R1687="",S1687=""),"",IFERROR(IF(OR(INDEX(Matches!$I$2:$I$201,MATCH($A1687&amp;"-8",Matches!$J$2:$J$201,0))="Void",INDEX(Matches!$G$2:$G$201,MATCH($A1687&amp;"-8",Matches!$J$2:$J$201,0))="",INDEX(Matches!$H$2:$H$201,MATCH($A1687&amp;"-8",Matches!$J$2:$J$201,0))=""),"",IF(AND($C1687&lt;&gt;"",INDEX(Matches!$F$2:$F$201,MATCH($A1687&amp;"-8",Matches!$J$2:$J$201,0))&lt;&gt;"",$C1687&gt;=INDEX(Matches!$F$2:$F$201,MATCH($A1687&amp;"-8",Matches!$J$2:$J$201,0))),"",IF(AND(R1687=INDEX(Matches!$G$2:$G$201,MATCH($A1687&amp;"-8",Matches!$J$2:$J$201,0)),S1687=INDEX(Matches!$H$2:$H$201,MATCH($A1687&amp;"-8",Matches!$J$2:$J$201,0))),5,IF(SIGN(R1687-S1687)&lt;&gt;SIGN(INDEX(Matches!$G$2:$G$201,MATCH($A1687&amp;"-8",Matches!$J$2:$J$201,0))-INDEX(Matches!$H$2:$H$201,MATCH($A1687&amp;"-8",Matches!$J$2:$J$201,0))),0,IF(R1687-S1687=INDEX(Matches!$G$2:$G$201,MATCH($A1687&amp;"-8",Matches!$J$2:$J$201,0))-INDEX(Matches!$H$2:$H$201,MATCH($A1687&amp;"-8",Matches!$J$2:$J$201,0)),3,2))))),""))</f>
        <v/>
      </c>
      <c r="AF1687" s="12" t="str">
        <f aca="false">IF(OR($B1687="",T1687="",U1687=""),"",IFERROR(IF(OR(INDEX(Matches!$I$2:$I$201,MATCH($A1687&amp;"-9",Matches!$J$2:$J$201,0))="Void",INDEX(Matches!$G$2:$G$201,MATCH($A1687&amp;"-9",Matches!$J$2:$J$201,0))="",INDEX(Matches!$H$2:$H$201,MATCH($A1687&amp;"-9",Matches!$J$2:$J$201,0))=""),"",IF(AND($C1687&lt;&gt;"",INDEX(Matches!$F$2:$F$201,MATCH($A1687&amp;"-9",Matches!$J$2:$J$201,0))&lt;&gt;"",$C1687&gt;=INDEX(Matches!$F$2:$F$201,MATCH($A1687&amp;"-9",Matches!$J$2:$J$201,0))),"",IF(AND(T1687=INDEX(Matches!$G$2:$G$201,MATCH($A1687&amp;"-9",Matches!$J$2:$J$201,0)),U1687=INDEX(Matches!$H$2:$H$201,MATCH($A1687&amp;"-9",Matches!$J$2:$J$201,0))),5,IF(SIGN(T1687-U1687)&lt;&gt;SIGN(INDEX(Matches!$G$2:$G$201,MATCH($A1687&amp;"-9",Matches!$J$2:$J$201,0))-INDEX(Matches!$H$2:$H$201,MATCH($A1687&amp;"-9",Matches!$J$2:$J$201,0))),0,IF(T1687-U1687=INDEX(Matches!$G$2:$G$201,MATCH($A1687&amp;"-9",Matches!$J$2:$J$201,0))-INDEX(Matches!$H$2:$H$201,MATCH($A1687&amp;"-9",Matches!$J$2:$J$201,0)),3,2))))),""))</f>
        <v/>
      </c>
      <c r="AG1687" s="12" t="str">
        <f aca="false">IF(OR($B1687="",V1687="",W1687=""),"",IFERROR(IF(OR(INDEX(Matches!$I$2:$I$201,MATCH($A1687&amp;"-10",Matches!$J$2:$J$201,0))="Void",INDEX(Matches!$G$2:$G$201,MATCH($A1687&amp;"-10",Matches!$J$2:$J$201,0))="",INDEX(Matches!$H$2:$H$201,MATCH($A1687&amp;"-10",Matches!$J$2:$J$201,0))=""),"",IF(AND($C1687&lt;&gt;"",INDEX(Matches!$F$2:$F$201,MATCH($A1687&amp;"-10",Matches!$J$2:$J$201,0))&lt;&gt;"",$C1687&gt;=INDEX(Matches!$F$2:$F$201,MATCH($A1687&amp;"-10",Matches!$J$2:$J$201,0))),"",IF(AND(V1687=INDEX(Matches!$G$2:$G$201,MATCH($A1687&amp;"-10",Matches!$J$2:$J$201,0)),W1687=INDEX(Matches!$H$2:$H$201,MATCH($A1687&amp;"-10",Matches!$J$2:$J$201,0))),5,IF(SIGN(V1687-W1687)&lt;&gt;SIGN(INDEX(Matches!$G$2:$G$201,MATCH($A1687&amp;"-10",Matches!$J$2:$J$201,0))-INDEX(Matches!$H$2:$H$201,MATCH($A1687&amp;"-10",Matches!$J$2:$J$201,0))),0,IF(V1687-W1687=INDEX(Matches!$G$2:$G$201,MATCH($A1687&amp;"-10",Matches!$J$2:$J$201,0))-INDEX(Matches!$H$2:$H$201,MATCH($A1687&amp;"-10",Matches!$J$2:$J$201,0)),3,2))))),""))</f>
        <v/>
      </c>
      <c r="AH1687" s="13" t="str">
        <f aca="false">IF($B1687="","",SUM(X1687:AG1687))</f>
        <v/>
      </c>
      <c r="AI1687" s="12" t="str">
        <f aca="false">IF($B1687="","",COUNTIF(X1687:AG1687,5))</f>
        <v/>
      </c>
      <c r="AJ1687" s="12" t="str">
        <f aca="false">IF($B1687="","",COUNTIF(X1687:AG1687,"&gt;=2"))</f>
        <v/>
      </c>
      <c r="AK1687" s="12" t="str">
        <f aca="false">IF($B1687="","",COUNT(X1687:AG1687))</f>
        <v/>
      </c>
    </row>
    <row r="1688" customFormat="false" ht="15" hidden="false" customHeight="false" outlineLevel="0" collapsed="false">
      <c r="A1688" s="7"/>
      <c r="B1688" s="7"/>
      <c r="C1688" s="11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12" t="str">
        <f aca="false">IF(OR($B1688="",D1688="",E1688=""),"",IFERROR(IF(OR(INDEX(Matches!$I$2:$I$201,MATCH($A1688&amp;"-1",Matches!$J$2:$J$201,0))="Void",INDEX(Matches!$G$2:$G$201,MATCH($A1688&amp;"-1",Matches!$J$2:$J$201,0))="",INDEX(Matches!$H$2:$H$201,MATCH($A1688&amp;"-1",Matches!$J$2:$J$201,0))=""),"",IF(AND($C1688&lt;&gt;"",INDEX(Matches!$F$2:$F$201,MATCH($A1688&amp;"-1",Matches!$J$2:$J$201,0))&lt;&gt;"",$C1688&gt;=INDEX(Matches!$F$2:$F$201,MATCH($A1688&amp;"-1",Matches!$J$2:$J$201,0))),"",IF(AND(D1688=INDEX(Matches!$G$2:$G$201,MATCH($A1688&amp;"-1",Matches!$J$2:$J$201,0)),E1688=INDEX(Matches!$H$2:$H$201,MATCH($A1688&amp;"-1",Matches!$J$2:$J$201,0))),5,IF(SIGN(D1688-E1688)&lt;&gt;SIGN(INDEX(Matches!$G$2:$G$201,MATCH($A1688&amp;"-1",Matches!$J$2:$J$201,0))-INDEX(Matches!$H$2:$H$201,MATCH($A1688&amp;"-1",Matches!$J$2:$J$201,0))),0,IF(D1688-E1688=INDEX(Matches!$G$2:$G$201,MATCH($A1688&amp;"-1",Matches!$J$2:$J$201,0))-INDEX(Matches!$H$2:$H$201,MATCH($A1688&amp;"-1",Matches!$J$2:$J$201,0)),3,2))))),""))</f>
        <v/>
      </c>
      <c r="Y1688" s="12" t="str">
        <f aca="false">IF(OR($B1688="",F1688="",G1688=""),"",IFERROR(IF(OR(INDEX(Matches!$I$2:$I$201,MATCH($A1688&amp;"-2",Matches!$J$2:$J$201,0))="Void",INDEX(Matches!$G$2:$G$201,MATCH($A1688&amp;"-2",Matches!$J$2:$J$201,0))="",INDEX(Matches!$H$2:$H$201,MATCH($A1688&amp;"-2",Matches!$J$2:$J$201,0))=""),"",IF(AND($C1688&lt;&gt;"",INDEX(Matches!$F$2:$F$201,MATCH($A1688&amp;"-2",Matches!$J$2:$J$201,0))&lt;&gt;"",$C1688&gt;=INDEX(Matches!$F$2:$F$201,MATCH($A1688&amp;"-2",Matches!$J$2:$J$201,0))),"",IF(AND(F1688=INDEX(Matches!$G$2:$G$201,MATCH($A1688&amp;"-2",Matches!$J$2:$J$201,0)),G1688=INDEX(Matches!$H$2:$H$201,MATCH($A1688&amp;"-2",Matches!$J$2:$J$201,0))),5,IF(SIGN(F1688-G1688)&lt;&gt;SIGN(INDEX(Matches!$G$2:$G$201,MATCH($A1688&amp;"-2",Matches!$J$2:$J$201,0))-INDEX(Matches!$H$2:$H$201,MATCH($A1688&amp;"-2",Matches!$J$2:$J$201,0))),0,IF(F1688-G1688=INDEX(Matches!$G$2:$G$201,MATCH($A1688&amp;"-2",Matches!$J$2:$J$201,0))-INDEX(Matches!$H$2:$H$201,MATCH($A1688&amp;"-2",Matches!$J$2:$J$201,0)),3,2))))),""))</f>
        <v/>
      </c>
      <c r="Z1688" s="12" t="str">
        <f aca="false">IF(OR($B1688="",H1688="",I1688=""),"",IFERROR(IF(OR(INDEX(Matches!$I$2:$I$201,MATCH($A1688&amp;"-3",Matches!$J$2:$J$201,0))="Void",INDEX(Matches!$G$2:$G$201,MATCH($A1688&amp;"-3",Matches!$J$2:$J$201,0))="",INDEX(Matches!$H$2:$H$201,MATCH($A1688&amp;"-3",Matches!$J$2:$J$201,0))=""),"",IF(AND($C1688&lt;&gt;"",INDEX(Matches!$F$2:$F$201,MATCH($A1688&amp;"-3",Matches!$J$2:$J$201,0))&lt;&gt;"",$C1688&gt;=INDEX(Matches!$F$2:$F$201,MATCH($A1688&amp;"-3",Matches!$J$2:$J$201,0))),"",IF(AND(H1688=INDEX(Matches!$G$2:$G$201,MATCH($A1688&amp;"-3",Matches!$J$2:$J$201,0)),I1688=INDEX(Matches!$H$2:$H$201,MATCH($A1688&amp;"-3",Matches!$J$2:$J$201,0))),5,IF(SIGN(H1688-I1688)&lt;&gt;SIGN(INDEX(Matches!$G$2:$G$201,MATCH($A1688&amp;"-3",Matches!$J$2:$J$201,0))-INDEX(Matches!$H$2:$H$201,MATCH($A1688&amp;"-3",Matches!$J$2:$J$201,0))),0,IF(H1688-I1688=INDEX(Matches!$G$2:$G$201,MATCH($A1688&amp;"-3",Matches!$J$2:$J$201,0))-INDEX(Matches!$H$2:$H$201,MATCH($A1688&amp;"-3",Matches!$J$2:$J$201,0)),3,2))))),""))</f>
        <v/>
      </c>
      <c r="AA1688" s="12" t="str">
        <f aca="false">IF(OR($B1688="",J1688="",K1688=""),"",IFERROR(IF(OR(INDEX(Matches!$I$2:$I$201,MATCH($A1688&amp;"-4",Matches!$J$2:$J$201,0))="Void",INDEX(Matches!$G$2:$G$201,MATCH($A1688&amp;"-4",Matches!$J$2:$J$201,0))="",INDEX(Matches!$H$2:$H$201,MATCH($A1688&amp;"-4",Matches!$J$2:$J$201,0))=""),"",IF(AND($C1688&lt;&gt;"",INDEX(Matches!$F$2:$F$201,MATCH($A1688&amp;"-4",Matches!$J$2:$J$201,0))&lt;&gt;"",$C1688&gt;=INDEX(Matches!$F$2:$F$201,MATCH($A1688&amp;"-4",Matches!$J$2:$J$201,0))),"",IF(AND(J1688=INDEX(Matches!$G$2:$G$201,MATCH($A1688&amp;"-4",Matches!$J$2:$J$201,0)),K1688=INDEX(Matches!$H$2:$H$201,MATCH($A1688&amp;"-4",Matches!$J$2:$J$201,0))),5,IF(SIGN(J1688-K1688)&lt;&gt;SIGN(INDEX(Matches!$G$2:$G$201,MATCH($A1688&amp;"-4",Matches!$J$2:$J$201,0))-INDEX(Matches!$H$2:$H$201,MATCH($A1688&amp;"-4",Matches!$J$2:$J$201,0))),0,IF(J1688-K1688=INDEX(Matches!$G$2:$G$201,MATCH($A1688&amp;"-4",Matches!$J$2:$J$201,0))-INDEX(Matches!$H$2:$H$201,MATCH($A1688&amp;"-4",Matches!$J$2:$J$201,0)),3,2))))),""))</f>
        <v/>
      </c>
      <c r="AB1688" s="12" t="str">
        <f aca="false">IF(OR($B1688="",L1688="",M1688=""),"",IFERROR(IF(OR(INDEX(Matches!$I$2:$I$201,MATCH($A1688&amp;"-5",Matches!$J$2:$J$201,0))="Void",INDEX(Matches!$G$2:$G$201,MATCH($A1688&amp;"-5",Matches!$J$2:$J$201,0))="",INDEX(Matches!$H$2:$H$201,MATCH($A1688&amp;"-5",Matches!$J$2:$J$201,0))=""),"",IF(AND($C1688&lt;&gt;"",INDEX(Matches!$F$2:$F$201,MATCH($A1688&amp;"-5",Matches!$J$2:$J$201,0))&lt;&gt;"",$C1688&gt;=INDEX(Matches!$F$2:$F$201,MATCH($A1688&amp;"-5",Matches!$J$2:$J$201,0))),"",IF(AND(L1688=INDEX(Matches!$G$2:$G$201,MATCH($A1688&amp;"-5",Matches!$J$2:$J$201,0)),M1688=INDEX(Matches!$H$2:$H$201,MATCH($A1688&amp;"-5",Matches!$J$2:$J$201,0))),5,IF(SIGN(L1688-M1688)&lt;&gt;SIGN(INDEX(Matches!$G$2:$G$201,MATCH($A1688&amp;"-5",Matches!$J$2:$J$201,0))-INDEX(Matches!$H$2:$H$201,MATCH($A1688&amp;"-5",Matches!$J$2:$J$201,0))),0,IF(L1688-M1688=INDEX(Matches!$G$2:$G$201,MATCH($A1688&amp;"-5",Matches!$J$2:$J$201,0))-INDEX(Matches!$H$2:$H$201,MATCH($A1688&amp;"-5",Matches!$J$2:$J$201,0)),3,2))))),""))</f>
        <v/>
      </c>
      <c r="AC1688" s="12" t="str">
        <f aca="false">IF(OR($B1688="",N1688="",O1688=""),"",IFERROR(IF(OR(INDEX(Matches!$I$2:$I$201,MATCH($A1688&amp;"-6",Matches!$J$2:$J$201,0))="Void",INDEX(Matches!$G$2:$G$201,MATCH($A1688&amp;"-6",Matches!$J$2:$J$201,0))="",INDEX(Matches!$H$2:$H$201,MATCH($A1688&amp;"-6",Matches!$J$2:$J$201,0))=""),"",IF(AND($C1688&lt;&gt;"",INDEX(Matches!$F$2:$F$201,MATCH($A1688&amp;"-6",Matches!$J$2:$J$201,0))&lt;&gt;"",$C1688&gt;=INDEX(Matches!$F$2:$F$201,MATCH($A1688&amp;"-6",Matches!$J$2:$J$201,0))),"",IF(AND(N1688=INDEX(Matches!$G$2:$G$201,MATCH($A1688&amp;"-6",Matches!$J$2:$J$201,0)),O1688=INDEX(Matches!$H$2:$H$201,MATCH($A1688&amp;"-6",Matches!$J$2:$J$201,0))),5,IF(SIGN(N1688-O1688)&lt;&gt;SIGN(INDEX(Matches!$G$2:$G$201,MATCH($A1688&amp;"-6",Matches!$J$2:$J$201,0))-INDEX(Matches!$H$2:$H$201,MATCH($A1688&amp;"-6",Matches!$J$2:$J$201,0))),0,IF(N1688-O1688=INDEX(Matches!$G$2:$G$201,MATCH($A1688&amp;"-6",Matches!$J$2:$J$201,0))-INDEX(Matches!$H$2:$H$201,MATCH($A1688&amp;"-6",Matches!$J$2:$J$201,0)),3,2))))),""))</f>
        <v/>
      </c>
      <c r="AD1688" s="12" t="str">
        <f aca="false">IF(OR($B1688="",P1688="",Q1688=""),"",IFERROR(IF(OR(INDEX(Matches!$I$2:$I$201,MATCH($A1688&amp;"-7",Matches!$J$2:$J$201,0))="Void",INDEX(Matches!$G$2:$G$201,MATCH($A1688&amp;"-7",Matches!$J$2:$J$201,0))="",INDEX(Matches!$H$2:$H$201,MATCH($A1688&amp;"-7",Matches!$J$2:$J$201,0))=""),"",IF(AND($C1688&lt;&gt;"",INDEX(Matches!$F$2:$F$201,MATCH($A1688&amp;"-7",Matches!$J$2:$J$201,0))&lt;&gt;"",$C1688&gt;=INDEX(Matches!$F$2:$F$201,MATCH($A1688&amp;"-7",Matches!$J$2:$J$201,0))),"",IF(AND(P1688=INDEX(Matches!$G$2:$G$201,MATCH($A1688&amp;"-7",Matches!$J$2:$J$201,0)),Q1688=INDEX(Matches!$H$2:$H$201,MATCH($A1688&amp;"-7",Matches!$J$2:$J$201,0))),5,IF(SIGN(P1688-Q1688)&lt;&gt;SIGN(INDEX(Matches!$G$2:$G$201,MATCH($A1688&amp;"-7",Matches!$J$2:$J$201,0))-INDEX(Matches!$H$2:$H$201,MATCH($A1688&amp;"-7",Matches!$J$2:$J$201,0))),0,IF(P1688-Q1688=INDEX(Matches!$G$2:$G$201,MATCH($A1688&amp;"-7",Matches!$J$2:$J$201,0))-INDEX(Matches!$H$2:$H$201,MATCH($A1688&amp;"-7",Matches!$J$2:$J$201,0)),3,2))))),""))</f>
        <v/>
      </c>
      <c r="AE1688" s="12" t="str">
        <f aca="false">IF(OR($B1688="",R1688="",S1688=""),"",IFERROR(IF(OR(INDEX(Matches!$I$2:$I$201,MATCH($A1688&amp;"-8",Matches!$J$2:$J$201,0))="Void",INDEX(Matches!$G$2:$G$201,MATCH($A1688&amp;"-8",Matches!$J$2:$J$201,0))="",INDEX(Matches!$H$2:$H$201,MATCH($A1688&amp;"-8",Matches!$J$2:$J$201,0))=""),"",IF(AND($C1688&lt;&gt;"",INDEX(Matches!$F$2:$F$201,MATCH($A1688&amp;"-8",Matches!$J$2:$J$201,0))&lt;&gt;"",$C1688&gt;=INDEX(Matches!$F$2:$F$201,MATCH($A1688&amp;"-8",Matches!$J$2:$J$201,0))),"",IF(AND(R1688=INDEX(Matches!$G$2:$G$201,MATCH($A1688&amp;"-8",Matches!$J$2:$J$201,0)),S1688=INDEX(Matches!$H$2:$H$201,MATCH($A1688&amp;"-8",Matches!$J$2:$J$201,0))),5,IF(SIGN(R1688-S1688)&lt;&gt;SIGN(INDEX(Matches!$G$2:$G$201,MATCH($A1688&amp;"-8",Matches!$J$2:$J$201,0))-INDEX(Matches!$H$2:$H$201,MATCH($A1688&amp;"-8",Matches!$J$2:$J$201,0))),0,IF(R1688-S1688=INDEX(Matches!$G$2:$G$201,MATCH($A1688&amp;"-8",Matches!$J$2:$J$201,0))-INDEX(Matches!$H$2:$H$201,MATCH($A1688&amp;"-8",Matches!$J$2:$J$201,0)),3,2))))),""))</f>
        <v/>
      </c>
      <c r="AF1688" s="12" t="str">
        <f aca="false">IF(OR($B1688="",T1688="",U1688=""),"",IFERROR(IF(OR(INDEX(Matches!$I$2:$I$201,MATCH($A1688&amp;"-9",Matches!$J$2:$J$201,0))="Void",INDEX(Matches!$G$2:$G$201,MATCH($A1688&amp;"-9",Matches!$J$2:$J$201,0))="",INDEX(Matches!$H$2:$H$201,MATCH($A1688&amp;"-9",Matches!$J$2:$J$201,0))=""),"",IF(AND($C1688&lt;&gt;"",INDEX(Matches!$F$2:$F$201,MATCH($A1688&amp;"-9",Matches!$J$2:$J$201,0))&lt;&gt;"",$C1688&gt;=INDEX(Matches!$F$2:$F$201,MATCH($A1688&amp;"-9",Matches!$J$2:$J$201,0))),"",IF(AND(T1688=INDEX(Matches!$G$2:$G$201,MATCH($A1688&amp;"-9",Matches!$J$2:$J$201,0)),U1688=INDEX(Matches!$H$2:$H$201,MATCH($A1688&amp;"-9",Matches!$J$2:$J$201,0))),5,IF(SIGN(T1688-U1688)&lt;&gt;SIGN(INDEX(Matches!$G$2:$G$201,MATCH($A1688&amp;"-9",Matches!$J$2:$J$201,0))-INDEX(Matches!$H$2:$H$201,MATCH($A1688&amp;"-9",Matches!$J$2:$J$201,0))),0,IF(T1688-U1688=INDEX(Matches!$G$2:$G$201,MATCH($A1688&amp;"-9",Matches!$J$2:$J$201,0))-INDEX(Matches!$H$2:$H$201,MATCH($A1688&amp;"-9",Matches!$J$2:$J$201,0)),3,2))))),""))</f>
        <v/>
      </c>
      <c r="AG1688" s="12" t="str">
        <f aca="false">IF(OR($B1688="",V1688="",W1688=""),"",IFERROR(IF(OR(INDEX(Matches!$I$2:$I$201,MATCH($A1688&amp;"-10",Matches!$J$2:$J$201,0))="Void",INDEX(Matches!$G$2:$G$201,MATCH($A1688&amp;"-10",Matches!$J$2:$J$201,0))="",INDEX(Matches!$H$2:$H$201,MATCH($A1688&amp;"-10",Matches!$J$2:$J$201,0))=""),"",IF(AND($C1688&lt;&gt;"",INDEX(Matches!$F$2:$F$201,MATCH($A1688&amp;"-10",Matches!$J$2:$J$201,0))&lt;&gt;"",$C1688&gt;=INDEX(Matches!$F$2:$F$201,MATCH($A1688&amp;"-10",Matches!$J$2:$J$201,0))),"",IF(AND(V1688=INDEX(Matches!$G$2:$G$201,MATCH($A1688&amp;"-10",Matches!$J$2:$J$201,0)),W1688=INDEX(Matches!$H$2:$H$201,MATCH($A1688&amp;"-10",Matches!$J$2:$J$201,0))),5,IF(SIGN(V1688-W1688)&lt;&gt;SIGN(INDEX(Matches!$G$2:$G$201,MATCH($A1688&amp;"-10",Matches!$J$2:$J$201,0))-INDEX(Matches!$H$2:$H$201,MATCH($A1688&amp;"-10",Matches!$J$2:$J$201,0))),0,IF(V1688-W1688=INDEX(Matches!$G$2:$G$201,MATCH($A1688&amp;"-10",Matches!$J$2:$J$201,0))-INDEX(Matches!$H$2:$H$201,MATCH($A1688&amp;"-10",Matches!$J$2:$J$201,0)),3,2))))),""))</f>
        <v/>
      </c>
      <c r="AH1688" s="13" t="str">
        <f aca="false">IF($B1688="","",SUM(X1688:AG1688))</f>
        <v/>
      </c>
      <c r="AI1688" s="12" t="str">
        <f aca="false">IF($B1688="","",COUNTIF(X1688:AG1688,5))</f>
        <v/>
      </c>
      <c r="AJ1688" s="12" t="str">
        <f aca="false">IF($B1688="","",COUNTIF(X1688:AG1688,"&gt;=2"))</f>
        <v/>
      </c>
      <c r="AK1688" s="12" t="str">
        <f aca="false">IF($B1688="","",COUNT(X1688:AG1688))</f>
        <v/>
      </c>
    </row>
    <row r="1689" customFormat="false" ht="15" hidden="false" customHeight="false" outlineLevel="0" collapsed="false">
      <c r="A1689" s="7"/>
      <c r="B1689" s="7"/>
      <c r="C1689" s="11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12" t="str">
        <f aca="false">IF(OR($B1689="",D1689="",E1689=""),"",IFERROR(IF(OR(INDEX(Matches!$I$2:$I$201,MATCH($A1689&amp;"-1",Matches!$J$2:$J$201,0))="Void",INDEX(Matches!$G$2:$G$201,MATCH($A1689&amp;"-1",Matches!$J$2:$J$201,0))="",INDEX(Matches!$H$2:$H$201,MATCH($A1689&amp;"-1",Matches!$J$2:$J$201,0))=""),"",IF(AND($C1689&lt;&gt;"",INDEX(Matches!$F$2:$F$201,MATCH($A1689&amp;"-1",Matches!$J$2:$J$201,0))&lt;&gt;"",$C1689&gt;=INDEX(Matches!$F$2:$F$201,MATCH($A1689&amp;"-1",Matches!$J$2:$J$201,0))),"",IF(AND(D1689=INDEX(Matches!$G$2:$G$201,MATCH($A1689&amp;"-1",Matches!$J$2:$J$201,0)),E1689=INDEX(Matches!$H$2:$H$201,MATCH($A1689&amp;"-1",Matches!$J$2:$J$201,0))),5,IF(SIGN(D1689-E1689)&lt;&gt;SIGN(INDEX(Matches!$G$2:$G$201,MATCH($A1689&amp;"-1",Matches!$J$2:$J$201,0))-INDEX(Matches!$H$2:$H$201,MATCH($A1689&amp;"-1",Matches!$J$2:$J$201,0))),0,IF(D1689-E1689=INDEX(Matches!$G$2:$G$201,MATCH($A1689&amp;"-1",Matches!$J$2:$J$201,0))-INDEX(Matches!$H$2:$H$201,MATCH($A1689&amp;"-1",Matches!$J$2:$J$201,0)),3,2))))),""))</f>
        <v/>
      </c>
      <c r="Y1689" s="12" t="str">
        <f aca="false">IF(OR($B1689="",F1689="",G1689=""),"",IFERROR(IF(OR(INDEX(Matches!$I$2:$I$201,MATCH($A1689&amp;"-2",Matches!$J$2:$J$201,0))="Void",INDEX(Matches!$G$2:$G$201,MATCH($A1689&amp;"-2",Matches!$J$2:$J$201,0))="",INDEX(Matches!$H$2:$H$201,MATCH($A1689&amp;"-2",Matches!$J$2:$J$201,0))=""),"",IF(AND($C1689&lt;&gt;"",INDEX(Matches!$F$2:$F$201,MATCH($A1689&amp;"-2",Matches!$J$2:$J$201,0))&lt;&gt;"",$C1689&gt;=INDEX(Matches!$F$2:$F$201,MATCH($A1689&amp;"-2",Matches!$J$2:$J$201,0))),"",IF(AND(F1689=INDEX(Matches!$G$2:$G$201,MATCH($A1689&amp;"-2",Matches!$J$2:$J$201,0)),G1689=INDEX(Matches!$H$2:$H$201,MATCH($A1689&amp;"-2",Matches!$J$2:$J$201,0))),5,IF(SIGN(F1689-G1689)&lt;&gt;SIGN(INDEX(Matches!$G$2:$G$201,MATCH($A1689&amp;"-2",Matches!$J$2:$J$201,0))-INDEX(Matches!$H$2:$H$201,MATCH($A1689&amp;"-2",Matches!$J$2:$J$201,0))),0,IF(F1689-G1689=INDEX(Matches!$G$2:$G$201,MATCH($A1689&amp;"-2",Matches!$J$2:$J$201,0))-INDEX(Matches!$H$2:$H$201,MATCH($A1689&amp;"-2",Matches!$J$2:$J$201,0)),3,2))))),""))</f>
        <v/>
      </c>
      <c r="Z1689" s="12" t="str">
        <f aca="false">IF(OR($B1689="",H1689="",I1689=""),"",IFERROR(IF(OR(INDEX(Matches!$I$2:$I$201,MATCH($A1689&amp;"-3",Matches!$J$2:$J$201,0))="Void",INDEX(Matches!$G$2:$G$201,MATCH($A1689&amp;"-3",Matches!$J$2:$J$201,0))="",INDEX(Matches!$H$2:$H$201,MATCH($A1689&amp;"-3",Matches!$J$2:$J$201,0))=""),"",IF(AND($C1689&lt;&gt;"",INDEX(Matches!$F$2:$F$201,MATCH($A1689&amp;"-3",Matches!$J$2:$J$201,0))&lt;&gt;"",$C1689&gt;=INDEX(Matches!$F$2:$F$201,MATCH($A1689&amp;"-3",Matches!$J$2:$J$201,0))),"",IF(AND(H1689=INDEX(Matches!$G$2:$G$201,MATCH($A1689&amp;"-3",Matches!$J$2:$J$201,0)),I1689=INDEX(Matches!$H$2:$H$201,MATCH($A1689&amp;"-3",Matches!$J$2:$J$201,0))),5,IF(SIGN(H1689-I1689)&lt;&gt;SIGN(INDEX(Matches!$G$2:$G$201,MATCH($A1689&amp;"-3",Matches!$J$2:$J$201,0))-INDEX(Matches!$H$2:$H$201,MATCH($A1689&amp;"-3",Matches!$J$2:$J$201,0))),0,IF(H1689-I1689=INDEX(Matches!$G$2:$G$201,MATCH($A1689&amp;"-3",Matches!$J$2:$J$201,0))-INDEX(Matches!$H$2:$H$201,MATCH($A1689&amp;"-3",Matches!$J$2:$J$201,0)),3,2))))),""))</f>
        <v/>
      </c>
      <c r="AA1689" s="12" t="str">
        <f aca="false">IF(OR($B1689="",J1689="",K1689=""),"",IFERROR(IF(OR(INDEX(Matches!$I$2:$I$201,MATCH($A1689&amp;"-4",Matches!$J$2:$J$201,0))="Void",INDEX(Matches!$G$2:$G$201,MATCH($A1689&amp;"-4",Matches!$J$2:$J$201,0))="",INDEX(Matches!$H$2:$H$201,MATCH($A1689&amp;"-4",Matches!$J$2:$J$201,0))=""),"",IF(AND($C1689&lt;&gt;"",INDEX(Matches!$F$2:$F$201,MATCH($A1689&amp;"-4",Matches!$J$2:$J$201,0))&lt;&gt;"",$C1689&gt;=INDEX(Matches!$F$2:$F$201,MATCH($A1689&amp;"-4",Matches!$J$2:$J$201,0))),"",IF(AND(J1689=INDEX(Matches!$G$2:$G$201,MATCH($A1689&amp;"-4",Matches!$J$2:$J$201,0)),K1689=INDEX(Matches!$H$2:$H$201,MATCH($A1689&amp;"-4",Matches!$J$2:$J$201,0))),5,IF(SIGN(J1689-K1689)&lt;&gt;SIGN(INDEX(Matches!$G$2:$G$201,MATCH($A1689&amp;"-4",Matches!$J$2:$J$201,0))-INDEX(Matches!$H$2:$H$201,MATCH($A1689&amp;"-4",Matches!$J$2:$J$201,0))),0,IF(J1689-K1689=INDEX(Matches!$G$2:$G$201,MATCH($A1689&amp;"-4",Matches!$J$2:$J$201,0))-INDEX(Matches!$H$2:$H$201,MATCH($A1689&amp;"-4",Matches!$J$2:$J$201,0)),3,2))))),""))</f>
        <v/>
      </c>
      <c r="AB1689" s="12" t="str">
        <f aca="false">IF(OR($B1689="",L1689="",M1689=""),"",IFERROR(IF(OR(INDEX(Matches!$I$2:$I$201,MATCH($A1689&amp;"-5",Matches!$J$2:$J$201,0))="Void",INDEX(Matches!$G$2:$G$201,MATCH($A1689&amp;"-5",Matches!$J$2:$J$201,0))="",INDEX(Matches!$H$2:$H$201,MATCH($A1689&amp;"-5",Matches!$J$2:$J$201,0))=""),"",IF(AND($C1689&lt;&gt;"",INDEX(Matches!$F$2:$F$201,MATCH($A1689&amp;"-5",Matches!$J$2:$J$201,0))&lt;&gt;"",$C1689&gt;=INDEX(Matches!$F$2:$F$201,MATCH($A1689&amp;"-5",Matches!$J$2:$J$201,0))),"",IF(AND(L1689=INDEX(Matches!$G$2:$G$201,MATCH($A1689&amp;"-5",Matches!$J$2:$J$201,0)),M1689=INDEX(Matches!$H$2:$H$201,MATCH($A1689&amp;"-5",Matches!$J$2:$J$201,0))),5,IF(SIGN(L1689-M1689)&lt;&gt;SIGN(INDEX(Matches!$G$2:$G$201,MATCH($A1689&amp;"-5",Matches!$J$2:$J$201,0))-INDEX(Matches!$H$2:$H$201,MATCH($A1689&amp;"-5",Matches!$J$2:$J$201,0))),0,IF(L1689-M1689=INDEX(Matches!$G$2:$G$201,MATCH($A1689&amp;"-5",Matches!$J$2:$J$201,0))-INDEX(Matches!$H$2:$H$201,MATCH($A1689&amp;"-5",Matches!$J$2:$J$201,0)),3,2))))),""))</f>
        <v/>
      </c>
      <c r="AC1689" s="12" t="str">
        <f aca="false">IF(OR($B1689="",N1689="",O1689=""),"",IFERROR(IF(OR(INDEX(Matches!$I$2:$I$201,MATCH($A1689&amp;"-6",Matches!$J$2:$J$201,0))="Void",INDEX(Matches!$G$2:$G$201,MATCH($A1689&amp;"-6",Matches!$J$2:$J$201,0))="",INDEX(Matches!$H$2:$H$201,MATCH($A1689&amp;"-6",Matches!$J$2:$J$201,0))=""),"",IF(AND($C1689&lt;&gt;"",INDEX(Matches!$F$2:$F$201,MATCH($A1689&amp;"-6",Matches!$J$2:$J$201,0))&lt;&gt;"",$C1689&gt;=INDEX(Matches!$F$2:$F$201,MATCH($A1689&amp;"-6",Matches!$J$2:$J$201,0))),"",IF(AND(N1689=INDEX(Matches!$G$2:$G$201,MATCH($A1689&amp;"-6",Matches!$J$2:$J$201,0)),O1689=INDEX(Matches!$H$2:$H$201,MATCH($A1689&amp;"-6",Matches!$J$2:$J$201,0))),5,IF(SIGN(N1689-O1689)&lt;&gt;SIGN(INDEX(Matches!$G$2:$G$201,MATCH($A1689&amp;"-6",Matches!$J$2:$J$201,0))-INDEX(Matches!$H$2:$H$201,MATCH($A1689&amp;"-6",Matches!$J$2:$J$201,0))),0,IF(N1689-O1689=INDEX(Matches!$G$2:$G$201,MATCH($A1689&amp;"-6",Matches!$J$2:$J$201,0))-INDEX(Matches!$H$2:$H$201,MATCH($A1689&amp;"-6",Matches!$J$2:$J$201,0)),3,2))))),""))</f>
        <v/>
      </c>
      <c r="AD1689" s="12" t="str">
        <f aca="false">IF(OR($B1689="",P1689="",Q1689=""),"",IFERROR(IF(OR(INDEX(Matches!$I$2:$I$201,MATCH($A1689&amp;"-7",Matches!$J$2:$J$201,0))="Void",INDEX(Matches!$G$2:$G$201,MATCH($A1689&amp;"-7",Matches!$J$2:$J$201,0))="",INDEX(Matches!$H$2:$H$201,MATCH($A1689&amp;"-7",Matches!$J$2:$J$201,0))=""),"",IF(AND($C1689&lt;&gt;"",INDEX(Matches!$F$2:$F$201,MATCH($A1689&amp;"-7",Matches!$J$2:$J$201,0))&lt;&gt;"",$C1689&gt;=INDEX(Matches!$F$2:$F$201,MATCH($A1689&amp;"-7",Matches!$J$2:$J$201,0))),"",IF(AND(P1689=INDEX(Matches!$G$2:$G$201,MATCH($A1689&amp;"-7",Matches!$J$2:$J$201,0)),Q1689=INDEX(Matches!$H$2:$H$201,MATCH($A1689&amp;"-7",Matches!$J$2:$J$201,0))),5,IF(SIGN(P1689-Q1689)&lt;&gt;SIGN(INDEX(Matches!$G$2:$G$201,MATCH($A1689&amp;"-7",Matches!$J$2:$J$201,0))-INDEX(Matches!$H$2:$H$201,MATCH($A1689&amp;"-7",Matches!$J$2:$J$201,0))),0,IF(P1689-Q1689=INDEX(Matches!$G$2:$G$201,MATCH($A1689&amp;"-7",Matches!$J$2:$J$201,0))-INDEX(Matches!$H$2:$H$201,MATCH($A1689&amp;"-7",Matches!$J$2:$J$201,0)),3,2))))),""))</f>
        <v/>
      </c>
      <c r="AE1689" s="12" t="str">
        <f aca="false">IF(OR($B1689="",R1689="",S1689=""),"",IFERROR(IF(OR(INDEX(Matches!$I$2:$I$201,MATCH($A1689&amp;"-8",Matches!$J$2:$J$201,0))="Void",INDEX(Matches!$G$2:$G$201,MATCH($A1689&amp;"-8",Matches!$J$2:$J$201,0))="",INDEX(Matches!$H$2:$H$201,MATCH($A1689&amp;"-8",Matches!$J$2:$J$201,0))=""),"",IF(AND($C1689&lt;&gt;"",INDEX(Matches!$F$2:$F$201,MATCH($A1689&amp;"-8",Matches!$J$2:$J$201,0))&lt;&gt;"",$C1689&gt;=INDEX(Matches!$F$2:$F$201,MATCH($A1689&amp;"-8",Matches!$J$2:$J$201,0))),"",IF(AND(R1689=INDEX(Matches!$G$2:$G$201,MATCH($A1689&amp;"-8",Matches!$J$2:$J$201,0)),S1689=INDEX(Matches!$H$2:$H$201,MATCH($A1689&amp;"-8",Matches!$J$2:$J$201,0))),5,IF(SIGN(R1689-S1689)&lt;&gt;SIGN(INDEX(Matches!$G$2:$G$201,MATCH($A1689&amp;"-8",Matches!$J$2:$J$201,0))-INDEX(Matches!$H$2:$H$201,MATCH($A1689&amp;"-8",Matches!$J$2:$J$201,0))),0,IF(R1689-S1689=INDEX(Matches!$G$2:$G$201,MATCH($A1689&amp;"-8",Matches!$J$2:$J$201,0))-INDEX(Matches!$H$2:$H$201,MATCH($A1689&amp;"-8",Matches!$J$2:$J$201,0)),3,2))))),""))</f>
        <v/>
      </c>
      <c r="AF1689" s="12" t="str">
        <f aca="false">IF(OR($B1689="",T1689="",U1689=""),"",IFERROR(IF(OR(INDEX(Matches!$I$2:$I$201,MATCH($A1689&amp;"-9",Matches!$J$2:$J$201,0))="Void",INDEX(Matches!$G$2:$G$201,MATCH($A1689&amp;"-9",Matches!$J$2:$J$201,0))="",INDEX(Matches!$H$2:$H$201,MATCH($A1689&amp;"-9",Matches!$J$2:$J$201,0))=""),"",IF(AND($C1689&lt;&gt;"",INDEX(Matches!$F$2:$F$201,MATCH($A1689&amp;"-9",Matches!$J$2:$J$201,0))&lt;&gt;"",$C1689&gt;=INDEX(Matches!$F$2:$F$201,MATCH($A1689&amp;"-9",Matches!$J$2:$J$201,0))),"",IF(AND(T1689=INDEX(Matches!$G$2:$G$201,MATCH($A1689&amp;"-9",Matches!$J$2:$J$201,0)),U1689=INDEX(Matches!$H$2:$H$201,MATCH($A1689&amp;"-9",Matches!$J$2:$J$201,0))),5,IF(SIGN(T1689-U1689)&lt;&gt;SIGN(INDEX(Matches!$G$2:$G$201,MATCH($A1689&amp;"-9",Matches!$J$2:$J$201,0))-INDEX(Matches!$H$2:$H$201,MATCH($A1689&amp;"-9",Matches!$J$2:$J$201,0))),0,IF(T1689-U1689=INDEX(Matches!$G$2:$G$201,MATCH($A1689&amp;"-9",Matches!$J$2:$J$201,0))-INDEX(Matches!$H$2:$H$201,MATCH($A1689&amp;"-9",Matches!$J$2:$J$201,0)),3,2))))),""))</f>
        <v/>
      </c>
      <c r="AG1689" s="12" t="str">
        <f aca="false">IF(OR($B1689="",V1689="",W1689=""),"",IFERROR(IF(OR(INDEX(Matches!$I$2:$I$201,MATCH($A1689&amp;"-10",Matches!$J$2:$J$201,0))="Void",INDEX(Matches!$G$2:$G$201,MATCH($A1689&amp;"-10",Matches!$J$2:$J$201,0))="",INDEX(Matches!$H$2:$H$201,MATCH($A1689&amp;"-10",Matches!$J$2:$J$201,0))=""),"",IF(AND($C1689&lt;&gt;"",INDEX(Matches!$F$2:$F$201,MATCH($A1689&amp;"-10",Matches!$J$2:$J$201,0))&lt;&gt;"",$C1689&gt;=INDEX(Matches!$F$2:$F$201,MATCH($A1689&amp;"-10",Matches!$J$2:$J$201,0))),"",IF(AND(V1689=INDEX(Matches!$G$2:$G$201,MATCH($A1689&amp;"-10",Matches!$J$2:$J$201,0)),W1689=INDEX(Matches!$H$2:$H$201,MATCH($A1689&amp;"-10",Matches!$J$2:$J$201,0))),5,IF(SIGN(V1689-W1689)&lt;&gt;SIGN(INDEX(Matches!$G$2:$G$201,MATCH($A1689&amp;"-10",Matches!$J$2:$J$201,0))-INDEX(Matches!$H$2:$H$201,MATCH($A1689&amp;"-10",Matches!$J$2:$J$201,0))),0,IF(V1689-W1689=INDEX(Matches!$G$2:$G$201,MATCH($A1689&amp;"-10",Matches!$J$2:$J$201,0))-INDEX(Matches!$H$2:$H$201,MATCH($A1689&amp;"-10",Matches!$J$2:$J$201,0)),3,2))))),""))</f>
        <v/>
      </c>
      <c r="AH1689" s="13" t="str">
        <f aca="false">IF($B1689="","",SUM(X1689:AG1689))</f>
        <v/>
      </c>
      <c r="AI1689" s="12" t="str">
        <f aca="false">IF($B1689="","",COUNTIF(X1689:AG1689,5))</f>
        <v/>
      </c>
      <c r="AJ1689" s="12" t="str">
        <f aca="false">IF($B1689="","",COUNTIF(X1689:AG1689,"&gt;=2"))</f>
        <v/>
      </c>
      <c r="AK1689" s="12" t="str">
        <f aca="false">IF($B1689="","",COUNT(X1689:AG1689))</f>
        <v/>
      </c>
    </row>
    <row r="1690" customFormat="false" ht="15" hidden="false" customHeight="false" outlineLevel="0" collapsed="false">
      <c r="A1690" s="7"/>
      <c r="B1690" s="7"/>
      <c r="C1690" s="11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12" t="str">
        <f aca="false">IF(OR($B1690="",D1690="",E1690=""),"",IFERROR(IF(OR(INDEX(Matches!$I$2:$I$201,MATCH($A1690&amp;"-1",Matches!$J$2:$J$201,0))="Void",INDEX(Matches!$G$2:$G$201,MATCH($A1690&amp;"-1",Matches!$J$2:$J$201,0))="",INDEX(Matches!$H$2:$H$201,MATCH($A1690&amp;"-1",Matches!$J$2:$J$201,0))=""),"",IF(AND($C1690&lt;&gt;"",INDEX(Matches!$F$2:$F$201,MATCH($A1690&amp;"-1",Matches!$J$2:$J$201,0))&lt;&gt;"",$C1690&gt;=INDEX(Matches!$F$2:$F$201,MATCH($A1690&amp;"-1",Matches!$J$2:$J$201,0))),"",IF(AND(D1690=INDEX(Matches!$G$2:$G$201,MATCH($A1690&amp;"-1",Matches!$J$2:$J$201,0)),E1690=INDEX(Matches!$H$2:$H$201,MATCH($A1690&amp;"-1",Matches!$J$2:$J$201,0))),5,IF(SIGN(D1690-E1690)&lt;&gt;SIGN(INDEX(Matches!$G$2:$G$201,MATCH($A1690&amp;"-1",Matches!$J$2:$J$201,0))-INDEX(Matches!$H$2:$H$201,MATCH($A1690&amp;"-1",Matches!$J$2:$J$201,0))),0,IF(D1690-E1690=INDEX(Matches!$G$2:$G$201,MATCH($A1690&amp;"-1",Matches!$J$2:$J$201,0))-INDEX(Matches!$H$2:$H$201,MATCH($A1690&amp;"-1",Matches!$J$2:$J$201,0)),3,2))))),""))</f>
        <v/>
      </c>
      <c r="Y1690" s="12" t="str">
        <f aca="false">IF(OR($B1690="",F1690="",G1690=""),"",IFERROR(IF(OR(INDEX(Matches!$I$2:$I$201,MATCH($A1690&amp;"-2",Matches!$J$2:$J$201,0))="Void",INDEX(Matches!$G$2:$G$201,MATCH($A1690&amp;"-2",Matches!$J$2:$J$201,0))="",INDEX(Matches!$H$2:$H$201,MATCH($A1690&amp;"-2",Matches!$J$2:$J$201,0))=""),"",IF(AND($C1690&lt;&gt;"",INDEX(Matches!$F$2:$F$201,MATCH($A1690&amp;"-2",Matches!$J$2:$J$201,0))&lt;&gt;"",$C1690&gt;=INDEX(Matches!$F$2:$F$201,MATCH($A1690&amp;"-2",Matches!$J$2:$J$201,0))),"",IF(AND(F1690=INDEX(Matches!$G$2:$G$201,MATCH($A1690&amp;"-2",Matches!$J$2:$J$201,0)),G1690=INDEX(Matches!$H$2:$H$201,MATCH($A1690&amp;"-2",Matches!$J$2:$J$201,0))),5,IF(SIGN(F1690-G1690)&lt;&gt;SIGN(INDEX(Matches!$G$2:$G$201,MATCH($A1690&amp;"-2",Matches!$J$2:$J$201,0))-INDEX(Matches!$H$2:$H$201,MATCH($A1690&amp;"-2",Matches!$J$2:$J$201,0))),0,IF(F1690-G1690=INDEX(Matches!$G$2:$G$201,MATCH($A1690&amp;"-2",Matches!$J$2:$J$201,0))-INDEX(Matches!$H$2:$H$201,MATCH($A1690&amp;"-2",Matches!$J$2:$J$201,0)),3,2))))),""))</f>
        <v/>
      </c>
      <c r="Z1690" s="12" t="str">
        <f aca="false">IF(OR($B1690="",H1690="",I1690=""),"",IFERROR(IF(OR(INDEX(Matches!$I$2:$I$201,MATCH($A1690&amp;"-3",Matches!$J$2:$J$201,0))="Void",INDEX(Matches!$G$2:$G$201,MATCH($A1690&amp;"-3",Matches!$J$2:$J$201,0))="",INDEX(Matches!$H$2:$H$201,MATCH($A1690&amp;"-3",Matches!$J$2:$J$201,0))=""),"",IF(AND($C1690&lt;&gt;"",INDEX(Matches!$F$2:$F$201,MATCH($A1690&amp;"-3",Matches!$J$2:$J$201,0))&lt;&gt;"",$C1690&gt;=INDEX(Matches!$F$2:$F$201,MATCH($A1690&amp;"-3",Matches!$J$2:$J$201,0))),"",IF(AND(H1690=INDEX(Matches!$G$2:$G$201,MATCH($A1690&amp;"-3",Matches!$J$2:$J$201,0)),I1690=INDEX(Matches!$H$2:$H$201,MATCH($A1690&amp;"-3",Matches!$J$2:$J$201,0))),5,IF(SIGN(H1690-I1690)&lt;&gt;SIGN(INDEX(Matches!$G$2:$G$201,MATCH($A1690&amp;"-3",Matches!$J$2:$J$201,0))-INDEX(Matches!$H$2:$H$201,MATCH($A1690&amp;"-3",Matches!$J$2:$J$201,0))),0,IF(H1690-I1690=INDEX(Matches!$G$2:$G$201,MATCH($A1690&amp;"-3",Matches!$J$2:$J$201,0))-INDEX(Matches!$H$2:$H$201,MATCH($A1690&amp;"-3",Matches!$J$2:$J$201,0)),3,2))))),""))</f>
        <v/>
      </c>
      <c r="AA1690" s="12" t="str">
        <f aca="false">IF(OR($B1690="",J1690="",K1690=""),"",IFERROR(IF(OR(INDEX(Matches!$I$2:$I$201,MATCH($A1690&amp;"-4",Matches!$J$2:$J$201,0))="Void",INDEX(Matches!$G$2:$G$201,MATCH($A1690&amp;"-4",Matches!$J$2:$J$201,0))="",INDEX(Matches!$H$2:$H$201,MATCH($A1690&amp;"-4",Matches!$J$2:$J$201,0))=""),"",IF(AND($C1690&lt;&gt;"",INDEX(Matches!$F$2:$F$201,MATCH($A1690&amp;"-4",Matches!$J$2:$J$201,0))&lt;&gt;"",$C1690&gt;=INDEX(Matches!$F$2:$F$201,MATCH($A1690&amp;"-4",Matches!$J$2:$J$201,0))),"",IF(AND(J1690=INDEX(Matches!$G$2:$G$201,MATCH($A1690&amp;"-4",Matches!$J$2:$J$201,0)),K1690=INDEX(Matches!$H$2:$H$201,MATCH($A1690&amp;"-4",Matches!$J$2:$J$201,0))),5,IF(SIGN(J1690-K1690)&lt;&gt;SIGN(INDEX(Matches!$G$2:$G$201,MATCH($A1690&amp;"-4",Matches!$J$2:$J$201,0))-INDEX(Matches!$H$2:$H$201,MATCH($A1690&amp;"-4",Matches!$J$2:$J$201,0))),0,IF(J1690-K1690=INDEX(Matches!$G$2:$G$201,MATCH($A1690&amp;"-4",Matches!$J$2:$J$201,0))-INDEX(Matches!$H$2:$H$201,MATCH($A1690&amp;"-4",Matches!$J$2:$J$201,0)),3,2))))),""))</f>
        <v/>
      </c>
      <c r="AB1690" s="12" t="str">
        <f aca="false">IF(OR($B1690="",L1690="",M1690=""),"",IFERROR(IF(OR(INDEX(Matches!$I$2:$I$201,MATCH($A1690&amp;"-5",Matches!$J$2:$J$201,0))="Void",INDEX(Matches!$G$2:$G$201,MATCH($A1690&amp;"-5",Matches!$J$2:$J$201,0))="",INDEX(Matches!$H$2:$H$201,MATCH($A1690&amp;"-5",Matches!$J$2:$J$201,0))=""),"",IF(AND($C1690&lt;&gt;"",INDEX(Matches!$F$2:$F$201,MATCH($A1690&amp;"-5",Matches!$J$2:$J$201,0))&lt;&gt;"",$C1690&gt;=INDEX(Matches!$F$2:$F$201,MATCH($A1690&amp;"-5",Matches!$J$2:$J$201,0))),"",IF(AND(L1690=INDEX(Matches!$G$2:$G$201,MATCH($A1690&amp;"-5",Matches!$J$2:$J$201,0)),M1690=INDEX(Matches!$H$2:$H$201,MATCH($A1690&amp;"-5",Matches!$J$2:$J$201,0))),5,IF(SIGN(L1690-M1690)&lt;&gt;SIGN(INDEX(Matches!$G$2:$G$201,MATCH($A1690&amp;"-5",Matches!$J$2:$J$201,0))-INDEX(Matches!$H$2:$H$201,MATCH($A1690&amp;"-5",Matches!$J$2:$J$201,0))),0,IF(L1690-M1690=INDEX(Matches!$G$2:$G$201,MATCH($A1690&amp;"-5",Matches!$J$2:$J$201,0))-INDEX(Matches!$H$2:$H$201,MATCH($A1690&amp;"-5",Matches!$J$2:$J$201,0)),3,2))))),""))</f>
        <v/>
      </c>
      <c r="AC1690" s="12" t="str">
        <f aca="false">IF(OR($B1690="",N1690="",O1690=""),"",IFERROR(IF(OR(INDEX(Matches!$I$2:$I$201,MATCH($A1690&amp;"-6",Matches!$J$2:$J$201,0))="Void",INDEX(Matches!$G$2:$G$201,MATCH($A1690&amp;"-6",Matches!$J$2:$J$201,0))="",INDEX(Matches!$H$2:$H$201,MATCH($A1690&amp;"-6",Matches!$J$2:$J$201,0))=""),"",IF(AND($C1690&lt;&gt;"",INDEX(Matches!$F$2:$F$201,MATCH($A1690&amp;"-6",Matches!$J$2:$J$201,0))&lt;&gt;"",$C1690&gt;=INDEX(Matches!$F$2:$F$201,MATCH($A1690&amp;"-6",Matches!$J$2:$J$201,0))),"",IF(AND(N1690=INDEX(Matches!$G$2:$G$201,MATCH($A1690&amp;"-6",Matches!$J$2:$J$201,0)),O1690=INDEX(Matches!$H$2:$H$201,MATCH($A1690&amp;"-6",Matches!$J$2:$J$201,0))),5,IF(SIGN(N1690-O1690)&lt;&gt;SIGN(INDEX(Matches!$G$2:$G$201,MATCH($A1690&amp;"-6",Matches!$J$2:$J$201,0))-INDEX(Matches!$H$2:$H$201,MATCH($A1690&amp;"-6",Matches!$J$2:$J$201,0))),0,IF(N1690-O1690=INDEX(Matches!$G$2:$G$201,MATCH($A1690&amp;"-6",Matches!$J$2:$J$201,0))-INDEX(Matches!$H$2:$H$201,MATCH($A1690&amp;"-6",Matches!$J$2:$J$201,0)),3,2))))),""))</f>
        <v/>
      </c>
      <c r="AD1690" s="12" t="str">
        <f aca="false">IF(OR($B1690="",P1690="",Q1690=""),"",IFERROR(IF(OR(INDEX(Matches!$I$2:$I$201,MATCH($A1690&amp;"-7",Matches!$J$2:$J$201,0))="Void",INDEX(Matches!$G$2:$G$201,MATCH($A1690&amp;"-7",Matches!$J$2:$J$201,0))="",INDEX(Matches!$H$2:$H$201,MATCH($A1690&amp;"-7",Matches!$J$2:$J$201,0))=""),"",IF(AND($C1690&lt;&gt;"",INDEX(Matches!$F$2:$F$201,MATCH($A1690&amp;"-7",Matches!$J$2:$J$201,0))&lt;&gt;"",$C1690&gt;=INDEX(Matches!$F$2:$F$201,MATCH($A1690&amp;"-7",Matches!$J$2:$J$201,0))),"",IF(AND(P1690=INDEX(Matches!$G$2:$G$201,MATCH($A1690&amp;"-7",Matches!$J$2:$J$201,0)),Q1690=INDEX(Matches!$H$2:$H$201,MATCH($A1690&amp;"-7",Matches!$J$2:$J$201,0))),5,IF(SIGN(P1690-Q1690)&lt;&gt;SIGN(INDEX(Matches!$G$2:$G$201,MATCH($A1690&amp;"-7",Matches!$J$2:$J$201,0))-INDEX(Matches!$H$2:$H$201,MATCH($A1690&amp;"-7",Matches!$J$2:$J$201,0))),0,IF(P1690-Q1690=INDEX(Matches!$G$2:$G$201,MATCH($A1690&amp;"-7",Matches!$J$2:$J$201,0))-INDEX(Matches!$H$2:$H$201,MATCH($A1690&amp;"-7",Matches!$J$2:$J$201,0)),3,2))))),""))</f>
        <v/>
      </c>
      <c r="AE1690" s="12" t="str">
        <f aca="false">IF(OR($B1690="",R1690="",S1690=""),"",IFERROR(IF(OR(INDEX(Matches!$I$2:$I$201,MATCH($A1690&amp;"-8",Matches!$J$2:$J$201,0))="Void",INDEX(Matches!$G$2:$G$201,MATCH($A1690&amp;"-8",Matches!$J$2:$J$201,0))="",INDEX(Matches!$H$2:$H$201,MATCH($A1690&amp;"-8",Matches!$J$2:$J$201,0))=""),"",IF(AND($C1690&lt;&gt;"",INDEX(Matches!$F$2:$F$201,MATCH($A1690&amp;"-8",Matches!$J$2:$J$201,0))&lt;&gt;"",$C1690&gt;=INDEX(Matches!$F$2:$F$201,MATCH($A1690&amp;"-8",Matches!$J$2:$J$201,0))),"",IF(AND(R1690=INDEX(Matches!$G$2:$G$201,MATCH($A1690&amp;"-8",Matches!$J$2:$J$201,0)),S1690=INDEX(Matches!$H$2:$H$201,MATCH($A1690&amp;"-8",Matches!$J$2:$J$201,0))),5,IF(SIGN(R1690-S1690)&lt;&gt;SIGN(INDEX(Matches!$G$2:$G$201,MATCH($A1690&amp;"-8",Matches!$J$2:$J$201,0))-INDEX(Matches!$H$2:$H$201,MATCH($A1690&amp;"-8",Matches!$J$2:$J$201,0))),0,IF(R1690-S1690=INDEX(Matches!$G$2:$G$201,MATCH($A1690&amp;"-8",Matches!$J$2:$J$201,0))-INDEX(Matches!$H$2:$H$201,MATCH($A1690&amp;"-8",Matches!$J$2:$J$201,0)),3,2))))),""))</f>
        <v/>
      </c>
      <c r="AF1690" s="12" t="str">
        <f aca="false">IF(OR($B1690="",T1690="",U1690=""),"",IFERROR(IF(OR(INDEX(Matches!$I$2:$I$201,MATCH($A1690&amp;"-9",Matches!$J$2:$J$201,0))="Void",INDEX(Matches!$G$2:$G$201,MATCH($A1690&amp;"-9",Matches!$J$2:$J$201,0))="",INDEX(Matches!$H$2:$H$201,MATCH($A1690&amp;"-9",Matches!$J$2:$J$201,0))=""),"",IF(AND($C1690&lt;&gt;"",INDEX(Matches!$F$2:$F$201,MATCH($A1690&amp;"-9",Matches!$J$2:$J$201,0))&lt;&gt;"",$C1690&gt;=INDEX(Matches!$F$2:$F$201,MATCH($A1690&amp;"-9",Matches!$J$2:$J$201,0))),"",IF(AND(T1690=INDEX(Matches!$G$2:$G$201,MATCH($A1690&amp;"-9",Matches!$J$2:$J$201,0)),U1690=INDEX(Matches!$H$2:$H$201,MATCH($A1690&amp;"-9",Matches!$J$2:$J$201,0))),5,IF(SIGN(T1690-U1690)&lt;&gt;SIGN(INDEX(Matches!$G$2:$G$201,MATCH($A1690&amp;"-9",Matches!$J$2:$J$201,0))-INDEX(Matches!$H$2:$H$201,MATCH($A1690&amp;"-9",Matches!$J$2:$J$201,0))),0,IF(T1690-U1690=INDEX(Matches!$G$2:$G$201,MATCH($A1690&amp;"-9",Matches!$J$2:$J$201,0))-INDEX(Matches!$H$2:$H$201,MATCH($A1690&amp;"-9",Matches!$J$2:$J$201,0)),3,2))))),""))</f>
        <v/>
      </c>
      <c r="AG1690" s="12" t="str">
        <f aca="false">IF(OR($B1690="",V1690="",W1690=""),"",IFERROR(IF(OR(INDEX(Matches!$I$2:$I$201,MATCH($A1690&amp;"-10",Matches!$J$2:$J$201,0))="Void",INDEX(Matches!$G$2:$G$201,MATCH($A1690&amp;"-10",Matches!$J$2:$J$201,0))="",INDEX(Matches!$H$2:$H$201,MATCH($A1690&amp;"-10",Matches!$J$2:$J$201,0))=""),"",IF(AND($C1690&lt;&gt;"",INDEX(Matches!$F$2:$F$201,MATCH($A1690&amp;"-10",Matches!$J$2:$J$201,0))&lt;&gt;"",$C1690&gt;=INDEX(Matches!$F$2:$F$201,MATCH($A1690&amp;"-10",Matches!$J$2:$J$201,0))),"",IF(AND(V1690=INDEX(Matches!$G$2:$G$201,MATCH($A1690&amp;"-10",Matches!$J$2:$J$201,0)),W1690=INDEX(Matches!$H$2:$H$201,MATCH($A1690&amp;"-10",Matches!$J$2:$J$201,0))),5,IF(SIGN(V1690-W1690)&lt;&gt;SIGN(INDEX(Matches!$G$2:$G$201,MATCH($A1690&amp;"-10",Matches!$J$2:$J$201,0))-INDEX(Matches!$H$2:$H$201,MATCH($A1690&amp;"-10",Matches!$J$2:$J$201,0))),0,IF(V1690-W1690=INDEX(Matches!$G$2:$G$201,MATCH($A1690&amp;"-10",Matches!$J$2:$J$201,0))-INDEX(Matches!$H$2:$H$201,MATCH($A1690&amp;"-10",Matches!$J$2:$J$201,0)),3,2))))),""))</f>
        <v/>
      </c>
      <c r="AH1690" s="13" t="str">
        <f aca="false">IF($B1690="","",SUM(X1690:AG1690))</f>
        <v/>
      </c>
      <c r="AI1690" s="12" t="str">
        <f aca="false">IF($B1690="","",COUNTIF(X1690:AG1690,5))</f>
        <v/>
      </c>
      <c r="AJ1690" s="12" t="str">
        <f aca="false">IF($B1690="","",COUNTIF(X1690:AG1690,"&gt;=2"))</f>
        <v/>
      </c>
      <c r="AK1690" s="12" t="str">
        <f aca="false">IF($B1690="","",COUNT(X1690:AG1690))</f>
        <v/>
      </c>
    </row>
    <row r="1691" customFormat="false" ht="15" hidden="false" customHeight="false" outlineLevel="0" collapsed="false">
      <c r="A1691" s="7"/>
      <c r="B1691" s="7"/>
      <c r="C1691" s="11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12" t="str">
        <f aca="false">IF(OR($B1691="",D1691="",E1691=""),"",IFERROR(IF(OR(INDEX(Matches!$I$2:$I$201,MATCH($A1691&amp;"-1",Matches!$J$2:$J$201,0))="Void",INDEX(Matches!$G$2:$G$201,MATCH($A1691&amp;"-1",Matches!$J$2:$J$201,0))="",INDEX(Matches!$H$2:$H$201,MATCH($A1691&amp;"-1",Matches!$J$2:$J$201,0))=""),"",IF(AND($C1691&lt;&gt;"",INDEX(Matches!$F$2:$F$201,MATCH($A1691&amp;"-1",Matches!$J$2:$J$201,0))&lt;&gt;"",$C1691&gt;=INDEX(Matches!$F$2:$F$201,MATCH($A1691&amp;"-1",Matches!$J$2:$J$201,0))),"",IF(AND(D1691=INDEX(Matches!$G$2:$G$201,MATCH($A1691&amp;"-1",Matches!$J$2:$J$201,0)),E1691=INDEX(Matches!$H$2:$H$201,MATCH($A1691&amp;"-1",Matches!$J$2:$J$201,0))),5,IF(SIGN(D1691-E1691)&lt;&gt;SIGN(INDEX(Matches!$G$2:$G$201,MATCH($A1691&amp;"-1",Matches!$J$2:$J$201,0))-INDEX(Matches!$H$2:$H$201,MATCH($A1691&amp;"-1",Matches!$J$2:$J$201,0))),0,IF(D1691-E1691=INDEX(Matches!$G$2:$G$201,MATCH($A1691&amp;"-1",Matches!$J$2:$J$201,0))-INDEX(Matches!$H$2:$H$201,MATCH($A1691&amp;"-1",Matches!$J$2:$J$201,0)),3,2))))),""))</f>
        <v/>
      </c>
      <c r="Y1691" s="12" t="str">
        <f aca="false">IF(OR($B1691="",F1691="",G1691=""),"",IFERROR(IF(OR(INDEX(Matches!$I$2:$I$201,MATCH($A1691&amp;"-2",Matches!$J$2:$J$201,0))="Void",INDEX(Matches!$G$2:$G$201,MATCH($A1691&amp;"-2",Matches!$J$2:$J$201,0))="",INDEX(Matches!$H$2:$H$201,MATCH($A1691&amp;"-2",Matches!$J$2:$J$201,0))=""),"",IF(AND($C1691&lt;&gt;"",INDEX(Matches!$F$2:$F$201,MATCH($A1691&amp;"-2",Matches!$J$2:$J$201,0))&lt;&gt;"",$C1691&gt;=INDEX(Matches!$F$2:$F$201,MATCH($A1691&amp;"-2",Matches!$J$2:$J$201,0))),"",IF(AND(F1691=INDEX(Matches!$G$2:$G$201,MATCH($A1691&amp;"-2",Matches!$J$2:$J$201,0)),G1691=INDEX(Matches!$H$2:$H$201,MATCH($A1691&amp;"-2",Matches!$J$2:$J$201,0))),5,IF(SIGN(F1691-G1691)&lt;&gt;SIGN(INDEX(Matches!$G$2:$G$201,MATCH($A1691&amp;"-2",Matches!$J$2:$J$201,0))-INDEX(Matches!$H$2:$H$201,MATCH($A1691&amp;"-2",Matches!$J$2:$J$201,0))),0,IF(F1691-G1691=INDEX(Matches!$G$2:$G$201,MATCH($A1691&amp;"-2",Matches!$J$2:$J$201,0))-INDEX(Matches!$H$2:$H$201,MATCH($A1691&amp;"-2",Matches!$J$2:$J$201,0)),3,2))))),""))</f>
        <v/>
      </c>
      <c r="Z1691" s="12" t="str">
        <f aca="false">IF(OR($B1691="",H1691="",I1691=""),"",IFERROR(IF(OR(INDEX(Matches!$I$2:$I$201,MATCH($A1691&amp;"-3",Matches!$J$2:$J$201,0))="Void",INDEX(Matches!$G$2:$G$201,MATCH($A1691&amp;"-3",Matches!$J$2:$J$201,0))="",INDEX(Matches!$H$2:$H$201,MATCH($A1691&amp;"-3",Matches!$J$2:$J$201,0))=""),"",IF(AND($C1691&lt;&gt;"",INDEX(Matches!$F$2:$F$201,MATCH($A1691&amp;"-3",Matches!$J$2:$J$201,0))&lt;&gt;"",$C1691&gt;=INDEX(Matches!$F$2:$F$201,MATCH($A1691&amp;"-3",Matches!$J$2:$J$201,0))),"",IF(AND(H1691=INDEX(Matches!$G$2:$G$201,MATCH($A1691&amp;"-3",Matches!$J$2:$J$201,0)),I1691=INDEX(Matches!$H$2:$H$201,MATCH($A1691&amp;"-3",Matches!$J$2:$J$201,0))),5,IF(SIGN(H1691-I1691)&lt;&gt;SIGN(INDEX(Matches!$G$2:$G$201,MATCH($A1691&amp;"-3",Matches!$J$2:$J$201,0))-INDEX(Matches!$H$2:$H$201,MATCH($A1691&amp;"-3",Matches!$J$2:$J$201,0))),0,IF(H1691-I1691=INDEX(Matches!$G$2:$G$201,MATCH($A1691&amp;"-3",Matches!$J$2:$J$201,0))-INDEX(Matches!$H$2:$H$201,MATCH($A1691&amp;"-3",Matches!$J$2:$J$201,0)),3,2))))),""))</f>
        <v/>
      </c>
      <c r="AA1691" s="12" t="str">
        <f aca="false">IF(OR($B1691="",J1691="",K1691=""),"",IFERROR(IF(OR(INDEX(Matches!$I$2:$I$201,MATCH($A1691&amp;"-4",Matches!$J$2:$J$201,0))="Void",INDEX(Matches!$G$2:$G$201,MATCH($A1691&amp;"-4",Matches!$J$2:$J$201,0))="",INDEX(Matches!$H$2:$H$201,MATCH($A1691&amp;"-4",Matches!$J$2:$J$201,0))=""),"",IF(AND($C1691&lt;&gt;"",INDEX(Matches!$F$2:$F$201,MATCH($A1691&amp;"-4",Matches!$J$2:$J$201,0))&lt;&gt;"",$C1691&gt;=INDEX(Matches!$F$2:$F$201,MATCH($A1691&amp;"-4",Matches!$J$2:$J$201,0))),"",IF(AND(J1691=INDEX(Matches!$G$2:$G$201,MATCH($A1691&amp;"-4",Matches!$J$2:$J$201,0)),K1691=INDEX(Matches!$H$2:$H$201,MATCH($A1691&amp;"-4",Matches!$J$2:$J$201,0))),5,IF(SIGN(J1691-K1691)&lt;&gt;SIGN(INDEX(Matches!$G$2:$G$201,MATCH($A1691&amp;"-4",Matches!$J$2:$J$201,0))-INDEX(Matches!$H$2:$H$201,MATCH($A1691&amp;"-4",Matches!$J$2:$J$201,0))),0,IF(J1691-K1691=INDEX(Matches!$G$2:$G$201,MATCH($A1691&amp;"-4",Matches!$J$2:$J$201,0))-INDEX(Matches!$H$2:$H$201,MATCH($A1691&amp;"-4",Matches!$J$2:$J$201,0)),3,2))))),""))</f>
        <v/>
      </c>
      <c r="AB1691" s="12" t="str">
        <f aca="false">IF(OR($B1691="",L1691="",M1691=""),"",IFERROR(IF(OR(INDEX(Matches!$I$2:$I$201,MATCH($A1691&amp;"-5",Matches!$J$2:$J$201,0))="Void",INDEX(Matches!$G$2:$G$201,MATCH($A1691&amp;"-5",Matches!$J$2:$J$201,0))="",INDEX(Matches!$H$2:$H$201,MATCH($A1691&amp;"-5",Matches!$J$2:$J$201,0))=""),"",IF(AND($C1691&lt;&gt;"",INDEX(Matches!$F$2:$F$201,MATCH($A1691&amp;"-5",Matches!$J$2:$J$201,0))&lt;&gt;"",$C1691&gt;=INDEX(Matches!$F$2:$F$201,MATCH($A1691&amp;"-5",Matches!$J$2:$J$201,0))),"",IF(AND(L1691=INDEX(Matches!$G$2:$G$201,MATCH($A1691&amp;"-5",Matches!$J$2:$J$201,0)),M1691=INDEX(Matches!$H$2:$H$201,MATCH($A1691&amp;"-5",Matches!$J$2:$J$201,0))),5,IF(SIGN(L1691-M1691)&lt;&gt;SIGN(INDEX(Matches!$G$2:$G$201,MATCH($A1691&amp;"-5",Matches!$J$2:$J$201,0))-INDEX(Matches!$H$2:$H$201,MATCH($A1691&amp;"-5",Matches!$J$2:$J$201,0))),0,IF(L1691-M1691=INDEX(Matches!$G$2:$G$201,MATCH($A1691&amp;"-5",Matches!$J$2:$J$201,0))-INDEX(Matches!$H$2:$H$201,MATCH($A1691&amp;"-5",Matches!$J$2:$J$201,0)),3,2))))),""))</f>
        <v/>
      </c>
      <c r="AC1691" s="12" t="str">
        <f aca="false">IF(OR($B1691="",N1691="",O1691=""),"",IFERROR(IF(OR(INDEX(Matches!$I$2:$I$201,MATCH($A1691&amp;"-6",Matches!$J$2:$J$201,0))="Void",INDEX(Matches!$G$2:$G$201,MATCH($A1691&amp;"-6",Matches!$J$2:$J$201,0))="",INDEX(Matches!$H$2:$H$201,MATCH($A1691&amp;"-6",Matches!$J$2:$J$201,0))=""),"",IF(AND($C1691&lt;&gt;"",INDEX(Matches!$F$2:$F$201,MATCH($A1691&amp;"-6",Matches!$J$2:$J$201,0))&lt;&gt;"",$C1691&gt;=INDEX(Matches!$F$2:$F$201,MATCH($A1691&amp;"-6",Matches!$J$2:$J$201,0))),"",IF(AND(N1691=INDEX(Matches!$G$2:$G$201,MATCH($A1691&amp;"-6",Matches!$J$2:$J$201,0)),O1691=INDEX(Matches!$H$2:$H$201,MATCH($A1691&amp;"-6",Matches!$J$2:$J$201,0))),5,IF(SIGN(N1691-O1691)&lt;&gt;SIGN(INDEX(Matches!$G$2:$G$201,MATCH($A1691&amp;"-6",Matches!$J$2:$J$201,0))-INDEX(Matches!$H$2:$H$201,MATCH($A1691&amp;"-6",Matches!$J$2:$J$201,0))),0,IF(N1691-O1691=INDEX(Matches!$G$2:$G$201,MATCH($A1691&amp;"-6",Matches!$J$2:$J$201,0))-INDEX(Matches!$H$2:$H$201,MATCH($A1691&amp;"-6",Matches!$J$2:$J$201,0)),3,2))))),""))</f>
        <v/>
      </c>
      <c r="AD1691" s="12" t="str">
        <f aca="false">IF(OR($B1691="",P1691="",Q1691=""),"",IFERROR(IF(OR(INDEX(Matches!$I$2:$I$201,MATCH($A1691&amp;"-7",Matches!$J$2:$J$201,0))="Void",INDEX(Matches!$G$2:$G$201,MATCH($A1691&amp;"-7",Matches!$J$2:$J$201,0))="",INDEX(Matches!$H$2:$H$201,MATCH($A1691&amp;"-7",Matches!$J$2:$J$201,0))=""),"",IF(AND($C1691&lt;&gt;"",INDEX(Matches!$F$2:$F$201,MATCH($A1691&amp;"-7",Matches!$J$2:$J$201,0))&lt;&gt;"",$C1691&gt;=INDEX(Matches!$F$2:$F$201,MATCH($A1691&amp;"-7",Matches!$J$2:$J$201,0))),"",IF(AND(P1691=INDEX(Matches!$G$2:$G$201,MATCH($A1691&amp;"-7",Matches!$J$2:$J$201,0)),Q1691=INDEX(Matches!$H$2:$H$201,MATCH($A1691&amp;"-7",Matches!$J$2:$J$201,0))),5,IF(SIGN(P1691-Q1691)&lt;&gt;SIGN(INDEX(Matches!$G$2:$G$201,MATCH($A1691&amp;"-7",Matches!$J$2:$J$201,0))-INDEX(Matches!$H$2:$H$201,MATCH($A1691&amp;"-7",Matches!$J$2:$J$201,0))),0,IF(P1691-Q1691=INDEX(Matches!$G$2:$G$201,MATCH($A1691&amp;"-7",Matches!$J$2:$J$201,0))-INDEX(Matches!$H$2:$H$201,MATCH($A1691&amp;"-7",Matches!$J$2:$J$201,0)),3,2))))),""))</f>
        <v/>
      </c>
      <c r="AE1691" s="12" t="str">
        <f aca="false">IF(OR($B1691="",R1691="",S1691=""),"",IFERROR(IF(OR(INDEX(Matches!$I$2:$I$201,MATCH($A1691&amp;"-8",Matches!$J$2:$J$201,0))="Void",INDEX(Matches!$G$2:$G$201,MATCH($A1691&amp;"-8",Matches!$J$2:$J$201,0))="",INDEX(Matches!$H$2:$H$201,MATCH($A1691&amp;"-8",Matches!$J$2:$J$201,0))=""),"",IF(AND($C1691&lt;&gt;"",INDEX(Matches!$F$2:$F$201,MATCH($A1691&amp;"-8",Matches!$J$2:$J$201,0))&lt;&gt;"",$C1691&gt;=INDEX(Matches!$F$2:$F$201,MATCH($A1691&amp;"-8",Matches!$J$2:$J$201,0))),"",IF(AND(R1691=INDEX(Matches!$G$2:$G$201,MATCH($A1691&amp;"-8",Matches!$J$2:$J$201,0)),S1691=INDEX(Matches!$H$2:$H$201,MATCH($A1691&amp;"-8",Matches!$J$2:$J$201,0))),5,IF(SIGN(R1691-S1691)&lt;&gt;SIGN(INDEX(Matches!$G$2:$G$201,MATCH($A1691&amp;"-8",Matches!$J$2:$J$201,0))-INDEX(Matches!$H$2:$H$201,MATCH($A1691&amp;"-8",Matches!$J$2:$J$201,0))),0,IF(R1691-S1691=INDEX(Matches!$G$2:$G$201,MATCH($A1691&amp;"-8",Matches!$J$2:$J$201,0))-INDEX(Matches!$H$2:$H$201,MATCH($A1691&amp;"-8",Matches!$J$2:$J$201,0)),3,2))))),""))</f>
        <v/>
      </c>
      <c r="AF1691" s="12" t="str">
        <f aca="false">IF(OR($B1691="",T1691="",U1691=""),"",IFERROR(IF(OR(INDEX(Matches!$I$2:$I$201,MATCH($A1691&amp;"-9",Matches!$J$2:$J$201,0))="Void",INDEX(Matches!$G$2:$G$201,MATCH($A1691&amp;"-9",Matches!$J$2:$J$201,0))="",INDEX(Matches!$H$2:$H$201,MATCH($A1691&amp;"-9",Matches!$J$2:$J$201,0))=""),"",IF(AND($C1691&lt;&gt;"",INDEX(Matches!$F$2:$F$201,MATCH($A1691&amp;"-9",Matches!$J$2:$J$201,0))&lt;&gt;"",$C1691&gt;=INDEX(Matches!$F$2:$F$201,MATCH($A1691&amp;"-9",Matches!$J$2:$J$201,0))),"",IF(AND(T1691=INDEX(Matches!$G$2:$G$201,MATCH($A1691&amp;"-9",Matches!$J$2:$J$201,0)),U1691=INDEX(Matches!$H$2:$H$201,MATCH($A1691&amp;"-9",Matches!$J$2:$J$201,0))),5,IF(SIGN(T1691-U1691)&lt;&gt;SIGN(INDEX(Matches!$G$2:$G$201,MATCH($A1691&amp;"-9",Matches!$J$2:$J$201,0))-INDEX(Matches!$H$2:$H$201,MATCH($A1691&amp;"-9",Matches!$J$2:$J$201,0))),0,IF(T1691-U1691=INDEX(Matches!$G$2:$G$201,MATCH($A1691&amp;"-9",Matches!$J$2:$J$201,0))-INDEX(Matches!$H$2:$H$201,MATCH($A1691&amp;"-9",Matches!$J$2:$J$201,0)),3,2))))),""))</f>
        <v/>
      </c>
      <c r="AG1691" s="12" t="str">
        <f aca="false">IF(OR($B1691="",V1691="",W1691=""),"",IFERROR(IF(OR(INDEX(Matches!$I$2:$I$201,MATCH($A1691&amp;"-10",Matches!$J$2:$J$201,0))="Void",INDEX(Matches!$G$2:$G$201,MATCH($A1691&amp;"-10",Matches!$J$2:$J$201,0))="",INDEX(Matches!$H$2:$H$201,MATCH($A1691&amp;"-10",Matches!$J$2:$J$201,0))=""),"",IF(AND($C1691&lt;&gt;"",INDEX(Matches!$F$2:$F$201,MATCH($A1691&amp;"-10",Matches!$J$2:$J$201,0))&lt;&gt;"",$C1691&gt;=INDEX(Matches!$F$2:$F$201,MATCH($A1691&amp;"-10",Matches!$J$2:$J$201,0))),"",IF(AND(V1691=INDEX(Matches!$G$2:$G$201,MATCH($A1691&amp;"-10",Matches!$J$2:$J$201,0)),W1691=INDEX(Matches!$H$2:$H$201,MATCH($A1691&amp;"-10",Matches!$J$2:$J$201,0))),5,IF(SIGN(V1691-W1691)&lt;&gt;SIGN(INDEX(Matches!$G$2:$G$201,MATCH($A1691&amp;"-10",Matches!$J$2:$J$201,0))-INDEX(Matches!$H$2:$H$201,MATCH($A1691&amp;"-10",Matches!$J$2:$J$201,0))),0,IF(V1691-W1691=INDEX(Matches!$G$2:$G$201,MATCH($A1691&amp;"-10",Matches!$J$2:$J$201,0))-INDEX(Matches!$H$2:$H$201,MATCH($A1691&amp;"-10",Matches!$J$2:$J$201,0)),3,2))))),""))</f>
        <v/>
      </c>
      <c r="AH1691" s="13" t="str">
        <f aca="false">IF($B1691="","",SUM(X1691:AG1691))</f>
        <v/>
      </c>
      <c r="AI1691" s="12" t="str">
        <f aca="false">IF($B1691="","",COUNTIF(X1691:AG1691,5))</f>
        <v/>
      </c>
      <c r="AJ1691" s="12" t="str">
        <f aca="false">IF($B1691="","",COUNTIF(X1691:AG1691,"&gt;=2"))</f>
        <v/>
      </c>
      <c r="AK1691" s="12" t="str">
        <f aca="false">IF($B1691="","",COUNT(X1691:AG1691))</f>
        <v/>
      </c>
    </row>
    <row r="1692" customFormat="false" ht="15" hidden="false" customHeight="false" outlineLevel="0" collapsed="false">
      <c r="A1692" s="7"/>
      <c r="B1692" s="7"/>
      <c r="C1692" s="11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12" t="str">
        <f aca="false">IF(OR($B1692="",D1692="",E1692=""),"",IFERROR(IF(OR(INDEX(Matches!$I$2:$I$201,MATCH($A1692&amp;"-1",Matches!$J$2:$J$201,0))="Void",INDEX(Matches!$G$2:$G$201,MATCH($A1692&amp;"-1",Matches!$J$2:$J$201,0))="",INDEX(Matches!$H$2:$H$201,MATCH($A1692&amp;"-1",Matches!$J$2:$J$201,0))=""),"",IF(AND($C1692&lt;&gt;"",INDEX(Matches!$F$2:$F$201,MATCH($A1692&amp;"-1",Matches!$J$2:$J$201,0))&lt;&gt;"",$C1692&gt;=INDEX(Matches!$F$2:$F$201,MATCH($A1692&amp;"-1",Matches!$J$2:$J$201,0))),"",IF(AND(D1692=INDEX(Matches!$G$2:$G$201,MATCH($A1692&amp;"-1",Matches!$J$2:$J$201,0)),E1692=INDEX(Matches!$H$2:$H$201,MATCH($A1692&amp;"-1",Matches!$J$2:$J$201,0))),5,IF(SIGN(D1692-E1692)&lt;&gt;SIGN(INDEX(Matches!$G$2:$G$201,MATCH($A1692&amp;"-1",Matches!$J$2:$J$201,0))-INDEX(Matches!$H$2:$H$201,MATCH($A1692&amp;"-1",Matches!$J$2:$J$201,0))),0,IF(D1692-E1692=INDEX(Matches!$G$2:$G$201,MATCH($A1692&amp;"-1",Matches!$J$2:$J$201,0))-INDEX(Matches!$H$2:$H$201,MATCH($A1692&amp;"-1",Matches!$J$2:$J$201,0)),3,2))))),""))</f>
        <v/>
      </c>
      <c r="Y1692" s="12" t="str">
        <f aca="false">IF(OR($B1692="",F1692="",G1692=""),"",IFERROR(IF(OR(INDEX(Matches!$I$2:$I$201,MATCH($A1692&amp;"-2",Matches!$J$2:$J$201,0))="Void",INDEX(Matches!$G$2:$G$201,MATCH($A1692&amp;"-2",Matches!$J$2:$J$201,0))="",INDEX(Matches!$H$2:$H$201,MATCH($A1692&amp;"-2",Matches!$J$2:$J$201,0))=""),"",IF(AND($C1692&lt;&gt;"",INDEX(Matches!$F$2:$F$201,MATCH($A1692&amp;"-2",Matches!$J$2:$J$201,0))&lt;&gt;"",$C1692&gt;=INDEX(Matches!$F$2:$F$201,MATCH($A1692&amp;"-2",Matches!$J$2:$J$201,0))),"",IF(AND(F1692=INDEX(Matches!$G$2:$G$201,MATCH($A1692&amp;"-2",Matches!$J$2:$J$201,0)),G1692=INDEX(Matches!$H$2:$H$201,MATCH($A1692&amp;"-2",Matches!$J$2:$J$201,0))),5,IF(SIGN(F1692-G1692)&lt;&gt;SIGN(INDEX(Matches!$G$2:$G$201,MATCH($A1692&amp;"-2",Matches!$J$2:$J$201,0))-INDEX(Matches!$H$2:$H$201,MATCH($A1692&amp;"-2",Matches!$J$2:$J$201,0))),0,IF(F1692-G1692=INDEX(Matches!$G$2:$G$201,MATCH($A1692&amp;"-2",Matches!$J$2:$J$201,0))-INDEX(Matches!$H$2:$H$201,MATCH($A1692&amp;"-2",Matches!$J$2:$J$201,0)),3,2))))),""))</f>
        <v/>
      </c>
      <c r="Z1692" s="12" t="str">
        <f aca="false">IF(OR($B1692="",H1692="",I1692=""),"",IFERROR(IF(OR(INDEX(Matches!$I$2:$I$201,MATCH($A1692&amp;"-3",Matches!$J$2:$J$201,0))="Void",INDEX(Matches!$G$2:$G$201,MATCH($A1692&amp;"-3",Matches!$J$2:$J$201,0))="",INDEX(Matches!$H$2:$H$201,MATCH($A1692&amp;"-3",Matches!$J$2:$J$201,0))=""),"",IF(AND($C1692&lt;&gt;"",INDEX(Matches!$F$2:$F$201,MATCH($A1692&amp;"-3",Matches!$J$2:$J$201,0))&lt;&gt;"",$C1692&gt;=INDEX(Matches!$F$2:$F$201,MATCH($A1692&amp;"-3",Matches!$J$2:$J$201,0))),"",IF(AND(H1692=INDEX(Matches!$G$2:$G$201,MATCH($A1692&amp;"-3",Matches!$J$2:$J$201,0)),I1692=INDEX(Matches!$H$2:$H$201,MATCH($A1692&amp;"-3",Matches!$J$2:$J$201,0))),5,IF(SIGN(H1692-I1692)&lt;&gt;SIGN(INDEX(Matches!$G$2:$G$201,MATCH($A1692&amp;"-3",Matches!$J$2:$J$201,0))-INDEX(Matches!$H$2:$H$201,MATCH($A1692&amp;"-3",Matches!$J$2:$J$201,0))),0,IF(H1692-I1692=INDEX(Matches!$G$2:$G$201,MATCH($A1692&amp;"-3",Matches!$J$2:$J$201,0))-INDEX(Matches!$H$2:$H$201,MATCH($A1692&amp;"-3",Matches!$J$2:$J$201,0)),3,2))))),""))</f>
        <v/>
      </c>
      <c r="AA1692" s="12" t="str">
        <f aca="false">IF(OR($B1692="",J1692="",K1692=""),"",IFERROR(IF(OR(INDEX(Matches!$I$2:$I$201,MATCH($A1692&amp;"-4",Matches!$J$2:$J$201,0))="Void",INDEX(Matches!$G$2:$G$201,MATCH($A1692&amp;"-4",Matches!$J$2:$J$201,0))="",INDEX(Matches!$H$2:$H$201,MATCH($A1692&amp;"-4",Matches!$J$2:$J$201,0))=""),"",IF(AND($C1692&lt;&gt;"",INDEX(Matches!$F$2:$F$201,MATCH($A1692&amp;"-4",Matches!$J$2:$J$201,0))&lt;&gt;"",$C1692&gt;=INDEX(Matches!$F$2:$F$201,MATCH($A1692&amp;"-4",Matches!$J$2:$J$201,0))),"",IF(AND(J1692=INDEX(Matches!$G$2:$G$201,MATCH($A1692&amp;"-4",Matches!$J$2:$J$201,0)),K1692=INDEX(Matches!$H$2:$H$201,MATCH($A1692&amp;"-4",Matches!$J$2:$J$201,0))),5,IF(SIGN(J1692-K1692)&lt;&gt;SIGN(INDEX(Matches!$G$2:$G$201,MATCH($A1692&amp;"-4",Matches!$J$2:$J$201,0))-INDEX(Matches!$H$2:$H$201,MATCH($A1692&amp;"-4",Matches!$J$2:$J$201,0))),0,IF(J1692-K1692=INDEX(Matches!$G$2:$G$201,MATCH($A1692&amp;"-4",Matches!$J$2:$J$201,0))-INDEX(Matches!$H$2:$H$201,MATCH($A1692&amp;"-4",Matches!$J$2:$J$201,0)),3,2))))),""))</f>
        <v/>
      </c>
      <c r="AB1692" s="12" t="str">
        <f aca="false">IF(OR($B1692="",L1692="",M1692=""),"",IFERROR(IF(OR(INDEX(Matches!$I$2:$I$201,MATCH($A1692&amp;"-5",Matches!$J$2:$J$201,0))="Void",INDEX(Matches!$G$2:$G$201,MATCH($A1692&amp;"-5",Matches!$J$2:$J$201,0))="",INDEX(Matches!$H$2:$H$201,MATCH($A1692&amp;"-5",Matches!$J$2:$J$201,0))=""),"",IF(AND($C1692&lt;&gt;"",INDEX(Matches!$F$2:$F$201,MATCH($A1692&amp;"-5",Matches!$J$2:$J$201,0))&lt;&gt;"",$C1692&gt;=INDEX(Matches!$F$2:$F$201,MATCH($A1692&amp;"-5",Matches!$J$2:$J$201,0))),"",IF(AND(L1692=INDEX(Matches!$G$2:$G$201,MATCH($A1692&amp;"-5",Matches!$J$2:$J$201,0)),M1692=INDEX(Matches!$H$2:$H$201,MATCH($A1692&amp;"-5",Matches!$J$2:$J$201,0))),5,IF(SIGN(L1692-M1692)&lt;&gt;SIGN(INDEX(Matches!$G$2:$G$201,MATCH($A1692&amp;"-5",Matches!$J$2:$J$201,0))-INDEX(Matches!$H$2:$H$201,MATCH($A1692&amp;"-5",Matches!$J$2:$J$201,0))),0,IF(L1692-M1692=INDEX(Matches!$G$2:$G$201,MATCH($A1692&amp;"-5",Matches!$J$2:$J$201,0))-INDEX(Matches!$H$2:$H$201,MATCH($A1692&amp;"-5",Matches!$J$2:$J$201,0)),3,2))))),""))</f>
        <v/>
      </c>
      <c r="AC1692" s="12" t="str">
        <f aca="false">IF(OR($B1692="",N1692="",O1692=""),"",IFERROR(IF(OR(INDEX(Matches!$I$2:$I$201,MATCH($A1692&amp;"-6",Matches!$J$2:$J$201,0))="Void",INDEX(Matches!$G$2:$G$201,MATCH($A1692&amp;"-6",Matches!$J$2:$J$201,0))="",INDEX(Matches!$H$2:$H$201,MATCH($A1692&amp;"-6",Matches!$J$2:$J$201,0))=""),"",IF(AND($C1692&lt;&gt;"",INDEX(Matches!$F$2:$F$201,MATCH($A1692&amp;"-6",Matches!$J$2:$J$201,0))&lt;&gt;"",$C1692&gt;=INDEX(Matches!$F$2:$F$201,MATCH($A1692&amp;"-6",Matches!$J$2:$J$201,0))),"",IF(AND(N1692=INDEX(Matches!$G$2:$G$201,MATCH($A1692&amp;"-6",Matches!$J$2:$J$201,0)),O1692=INDEX(Matches!$H$2:$H$201,MATCH($A1692&amp;"-6",Matches!$J$2:$J$201,0))),5,IF(SIGN(N1692-O1692)&lt;&gt;SIGN(INDEX(Matches!$G$2:$G$201,MATCH($A1692&amp;"-6",Matches!$J$2:$J$201,0))-INDEX(Matches!$H$2:$H$201,MATCH($A1692&amp;"-6",Matches!$J$2:$J$201,0))),0,IF(N1692-O1692=INDEX(Matches!$G$2:$G$201,MATCH($A1692&amp;"-6",Matches!$J$2:$J$201,0))-INDEX(Matches!$H$2:$H$201,MATCH($A1692&amp;"-6",Matches!$J$2:$J$201,0)),3,2))))),""))</f>
        <v/>
      </c>
      <c r="AD1692" s="12" t="str">
        <f aca="false">IF(OR($B1692="",P1692="",Q1692=""),"",IFERROR(IF(OR(INDEX(Matches!$I$2:$I$201,MATCH($A1692&amp;"-7",Matches!$J$2:$J$201,0))="Void",INDEX(Matches!$G$2:$G$201,MATCH($A1692&amp;"-7",Matches!$J$2:$J$201,0))="",INDEX(Matches!$H$2:$H$201,MATCH($A1692&amp;"-7",Matches!$J$2:$J$201,0))=""),"",IF(AND($C1692&lt;&gt;"",INDEX(Matches!$F$2:$F$201,MATCH($A1692&amp;"-7",Matches!$J$2:$J$201,0))&lt;&gt;"",$C1692&gt;=INDEX(Matches!$F$2:$F$201,MATCH($A1692&amp;"-7",Matches!$J$2:$J$201,0))),"",IF(AND(P1692=INDEX(Matches!$G$2:$G$201,MATCH($A1692&amp;"-7",Matches!$J$2:$J$201,0)),Q1692=INDEX(Matches!$H$2:$H$201,MATCH($A1692&amp;"-7",Matches!$J$2:$J$201,0))),5,IF(SIGN(P1692-Q1692)&lt;&gt;SIGN(INDEX(Matches!$G$2:$G$201,MATCH($A1692&amp;"-7",Matches!$J$2:$J$201,0))-INDEX(Matches!$H$2:$H$201,MATCH($A1692&amp;"-7",Matches!$J$2:$J$201,0))),0,IF(P1692-Q1692=INDEX(Matches!$G$2:$G$201,MATCH($A1692&amp;"-7",Matches!$J$2:$J$201,0))-INDEX(Matches!$H$2:$H$201,MATCH($A1692&amp;"-7",Matches!$J$2:$J$201,0)),3,2))))),""))</f>
        <v/>
      </c>
      <c r="AE1692" s="12" t="str">
        <f aca="false">IF(OR($B1692="",R1692="",S1692=""),"",IFERROR(IF(OR(INDEX(Matches!$I$2:$I$201,MATCH($A1692&amp;"-8",Matches!$J$2:$J$201,0))="Void",INDEX(Matches!$G$2:$G$201,MATCH($A1692&amp;"-8",Matches!$J$2:$J$201,0))="",INDEX(Matches!$H$2:$H$201,MATCH($A1692&amp;"-8",Matches!$J$2:$J$201,0))=""),"",IF(AND($C1692&lt;&gt;"",INDEX(Matches!$F$2:$F$201,MATCH($A1692&amp;"-8",Matches!$J$2:$J$201,0))&lt;&gt;"",$C1692&gt;=INDEX(Matches!$F$2:$F$201,MATCH($A1692&amp;"-8",Matches!$J$2:$J$201,0))),"",IF(AND(R1692=INDEX(Matches!$G$2:$G$201,MATCH($A1692&amp;"-8",Matches!$J$2:$J$201,0)),S1692=INDEX(Matches!$H$2:$H$201,MATCH($A1692&amp;"-8",Matches!$J$2:$J$201,0))),5,IF(SIGN(R1692-S1692)&lt;&gt;SIGN(INDEX(Matches!$G$2:$G$201,MATCH($A1692&amp;"-8",Matches!$J$2:$J$201,0))-INDEX(Matches!$H$2:$H$201,MATCH($A1692&amp;"-8",Matches!$J$2:$J$201,0))),0,IF(R1692-S1692=INDEX(Matches!$G$2:$G$201,MATCH($A1692&amp;"-8",Matches!$J$2:$J$201,0))-INDEX(Matches!$H$2:$H$201,MATCH($A1692&amp;"-8",Matches!$J$2:$J$201,0)),3,2))))),""))</f>
        <v/>
      </c>
      <c r="AF1692" s="12" t="str">
        <f aca="false">IF(OR($B1692="",T1692="",U1692=""),"",IFERROR(IF(OR(INDEX(Matches!$I$2:$I$201,MATCH($A1692&amp;"-9",Matches!$J$2:$J$201,0))="Void",INDEX(Matches!$G$2:$G$201,MATCH($A1692&amp;"-9",Matches!$J$2:$J$201,0))="",INDEX(Matches!$H$2:$H$201,MATCH($A1692&amp;"-9",Matches!$J$2:$J$201,0))=""),"",IF(AND($C1692&lt;&gt;"",INDEX(Matches!$F$2:$F$201,MATCH($A1692&amp;"-9",Matches!$J$2:$J$201,0))&lt;&gt;"",$C1692&gt;=INDEX(Matches!$F$2:$F$201,MATCH($A1692&amp;"-9",Matches!$J$2:$J$201,0))),"",IF(AND(T1692=INDEX(Matches!$G$2:$G$201,MATCH($A1692&amp;"-9",Matches!$J$2:$J$201,0)),U1692=INDEX(Matches!$H$2:$H$201,MATCH($A1692&amp;"-9",Matches!$J$2:$J$201,0))),5,IF(SIGN(T1692-U1692)&lt;&gt;SIGN(INDEX(Matches!$G$2:$G$201,MATCH($A1692&amp;"-9",Matches!$J$2:$J$201,0))-INDEX(Matches!$H$2:$H$201,MATCH($A1692&amp;"-9",Matches!$J$2:$J$201,0))),0,IF(T1692-U1692=INDEX(Matches!$G$2:$G$201,MATCH($A1692&amp;"-9",Matches!$J$2:$J$201,0))-INDEX(Matches!$H$2:$H$201,MATCH($A1692&amp;"-9",Matches!$J$2:$J$201,0)),3,2))))),""))</f>
        <v/>
      </c>
      <c r="AG1692" s="12" t="str">
        <f aca="false">IF(OR($B1692="",V1692="",W1692=""),"",IFERROR(IF(OR(INDEX(Matches!$I$2:$I$201,MATCH($A1692&amp;"-10",Matches!$J$2:$J$201,0))="Void",INDEX(Matches!$G$2:$G$201,MATCH($A1692&amp;"-10",Matches!$J$2:$J$201,0))="",INDEX(Matches!$H$2:$H$201,MATCH($A1692&amp;"-10",Matches!$J$2:$J$201,0))=""),"",IF(AND($C1692&lt;&gt;"",INDEX(Matches!$F$2:$F$201,MATCH($A1692&amp;"-10",Matches!$J$2:$J$201,0))&lt;&gt;"",$C1692&gt;=INDEX(Matches!$F$2:$F$201,MATCH($A1692&amp;"-10",Matches!$J$2:$J$201,0))),"",IF(AND(V1692=INDEX(Matches!$G$2:$G$201,MATCH($A1692&amp;"-10",Matches!$J$2:$J$201,0)),W1692=INDEX(Matches!$H$2:$H$201,MATCH($A1692&amp;"-10",Matches!$J$2:$J$201,0))),5,IF(SIGN(V1692-W1692)&lt;&gt;SIGN(INDEX(Matches!$G$2:$G$201,MATCH($A1692&amp;"-10",Matches!$J$2:$J$201,0))-INDEX(Matches!$H$2:$H$201,MATCH($A1692&amp;"-10",Matches!$J$2:$J$201,0))),0,IF(V1692-W1692=INDEX(Matches!$G$2:$G$201,MATCH($A1692&amp;"-10",Matches!$J$2:$J$201,0))-INDEX(Matches!$H$2:$H$201,MATCH($A1692&amp;"-10",Matches!$J$2:$J$201,0)),3,2))))),""))</f>
        <v/>
      </c>
      <c r="AH1692" s="13" t="str">
        <f aca="false">IF($B1692="","",SUM(X1692:AG1692))</f>
        <v/>
      </c>
      <c r="AI1692" s="12" t="str">
        <f aca="false">IF($B1692="","",COUNTIF(X1692:AG1692,5))</f>
        <v/>
      </c>
      <c r="AJ1692" s="12" t="str">
        <f aca="false">IF($B1692="","",COUNTIF(X1692:AG1692,"&gt;=2"))</f>
        <v/>
      </c>
      <c r="AK1692" s="12" t="str">
        <f aca="false">IF($B1692="","",COUNT(X1692:AG1692))</f>
        <v/>
      </c>
    </row>
    <row r="1693" customFormat="false" ht="15" hidden="false" customHeight="false" outlineLevel="0" collapsed="false">
      <c r="A1693" s="7"/>
      <c r="B1693" s="7"/>
      <c r="C1693" s="11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12" t="str">
        <f aca="false">IF(OR($B1693="",D1693="",E1693=""),"",IFERROR(IF(OR(INDEX(Matches!$I$2:$I$201,MATCH($A1693&amp;"-1",Matches!$J$2:$J$201,0))="Void",INDEX(Matches!$G$2:$G$201,MATCH($A1693&amp;"-1",Matches!$J$2:$J$201,0))="",INDEX(Matches!$H$2:$H$201,MATCH($A1693&amp;"-1",Matches!$J$2:$J$201,0))=""),"",IF(AND($C1693&lt;&gt;"",INDEX(Matches!$F$2:$F$201,MATCH($A1693&amp;"-1",Matches!$J$2:$J$201,0))&lt;&gt;"",$C1693&gt;=INDEX(Matches!$F$2:$F$201,MATCH($A1693&amp;"-1",Matches!$J$2:$J$201,0))),"",IF(AND(D1693=INDEX(Matches!$G$2:$G$201,MATCH($A1693&amp;"-1",Matches!$J$2:$J$201,0)),E1693=INDEX(Matches!$H$2:$H$201,MATCH($A1693&amp;"-1",Matches!$J$2:$J$201,0))),5,IF(SIGN(D1693-E1693)&lt;&gt;SIGN(INDEX(Matches!$G$2:$G$201,MATCH($A1693&amp;"-1",Matches!$J$2:$J$201,0))-INDEX(Matches!$H$2:$H$201,MATCH($A1693&amp;"-1",Matches!$J$2:$J$201,0))),0,IF(D1693-E1693=INDEX(Matches!$G$2:$G$201,MATCH($A1693&amp;"-1",Matches!$J$2:$J$201,0))-INDEX(Matches!$H$2:$H$201,MATCH($A1693&amp;"-1",Matches!$J$2:$J$201,0)),3,2))))),""))</f>
        <v/>
      </c>
      <c r="Y1693" s="12" t="str">
        <f aca="false">IF(OR($B1693="",F1693="",G1693=""),"",IFERROR(IF(OR(INDEX(Matches!$I$2:$I$201,MATCH($A1693&amp;"-2",Matches!$J$2:$J$201,0))="Void",INDEX(Matches!$G$2:$G$201,MATCH($A1693&amp;"-2",Matches!$J$2:$J$201,0))="",INDEX(Matches!$H$2:$H$201,MATCH($A1693&amp;"-2",Matches!$J$2:$J$201,0))=""),"",IF(AND($C1693&lt;&gt;"",INDEX(Matches!$F$2:$F$201,MATCH($A1693&amp;"-2",Matches!$J$2:$J$201,0))&lt;&gt;"",$C1693&gt;=INDEX(Matches!$F$2:$F$201,MATCH($A1693&amp;"-2",Matches!$J$2:$J$201,0))),"",IF(AND(F1693=INDEX(Matches!$G$2:$G$201,MATCH($A1693&amp;"-2",Matches!$J$2:$J$201,0)),G1693=INDEX(Matches!$H$2:$H$201,MATCH($A1693&amp;"-2",Matches!$J$2:$J$201,0))),5,IF(SIGN(F1693-G1693)&lt;&gt;SIGN(INDEX(Matches!$G$2:$G$201,MATCH($A1693&amp;"-2",Matches!$J$2:$J$201,0))-INDEX(Matches!$H$2:$H$201,MATCH($A1693&amp;"-2",Matches!$J$2:$J$201,0))),0,IF(F1693-G1693=INDEX(Matches!$G$2:$G$201,MATCH($A1693&amp;"-2",Matches!$J$2:$J$201,0))-INDEX(Matches!$H$2:$H$201,MATCH($A1693&amp;"-2",Matches!$J$2:$J$201,0)),3,2))))),""))</f>
        <v/>
      </c>
      <c r="Z1693" s="12" t="str">
        <f aca="false">IF(OR($B1693="",H1693="",I1693=""),"",IFERROR(IF(OR(INDEX(Matches!$I$2:$I$201,MATCH($A1693&amp;"-3",Matches!$J$2:$J$201,0))="Void",INDEX(Matches!$G$2:$G$201,MATCH($A1693&amp;"-3",Matches!$J$2:$J$201,0))="",INDEX(Matches!$H$2:$H$201,MATCH($A1693&amp;"-3",Matches!$J$2:$J$201,0))=""),"",IF(AND($C1693&lt;&gt;"",INDEX(Matches!$F$2:$F$201,MATCH($A1693&amp;"-3",Matches!$J$2:$J$201,0))&lt;&gt;"",$C1693&gt;=INDEX(Matches!$F$2:$F$201,MATCH($A1693&amp;"-3",Matches!$J$2:$J$201,0))),"",IF(AND(H1693=INDEX(Matches!$G$2:$G$201,MATCH($A1693&amp;"-3",Matches!$J$2:$J$201,0)),I1693=INDEX(Matches!$H$2:$H$201,MATCH($A1693&amp;"-3",Matches!$J$2:$J$201,0))),5,IF(SIGN(H1693-I1693)&lt;&gt;SIGN(INDEX(Matches!$G$2:$G$201,MATCH($A1693&amp;"-3",Matches!$J$2:$J$201,0))-INDEX(Matches!$H$2:$H$201,MATCH($A1693&amp;"-3",Matches!$J$2:$J$201,0))),0,IF(H1693-I1693=INDEX(Matches!$G$2:$G$201,MATCH($A1693&amp;"-3",Matches!$J$2:$J$201,0))-INDEX(Matches!$H$2:$H$201,MATCH($A1693&amp;"-3",Matches!$J$2:$J$201,0)),3,2))))),""))</f>
        <v/>
      </c>
      <c r="AA1693" s="12" t="str">
        <f aca="false">IF(OR($B1693="",J1693="",K1693=""),"",IFERROR(IF(OR(INDEX(Matches!$I$2:$I$201,MATCH($A1693&amp;"-4",Matches!$J$2:$J$201,0))="Void",INDEX(Matches!$G$2:$G$201,MATCH($A1693&amp;"-4",Matches!$J$2:$J$201,0))="",INDEX(Matches!$H$2:$H$201,MATCH($A1693&amp;"-4",Matches!$J$2:$J$201,0))=""),"",IF(AND($C1693&lt;&gt;"",INDEX(Matches!$F$2:$F$201,MATCH($A1693&amp;"-4",Matches!$J$2:$J$201,0))&lt;&gt;"",$C1693&gt;=INDEX(Matches!$F$2:$F$201,MATCH($A1693&amp;"-4",Matches!$J$2:$J$201,0))),"",IF(AND(J1693=INDEX(Matches!$G$2:$G$201,MATCH($A1693&amp;"-4",Matches!$J$2:$J$201,0)),K1693=INDEX(Matches!$H$2:$H$201,MATCH($A1693&amp;"-4",Matches!$J$2:$J$201,0))),5,IF(SIGN(J1693-K1693)&lt;&gt;SIGN(INDEX(Matches!$G$2:$G$201,MATCH($A1693&amp;"-4",Matches!$J$2:$J$201,0))-INDEX(Matches!$H$2:$H$201,MATCH($A1693&amp;"-4",Matches!$J$2:$J$201,0))),0,IF(J1693-K1693=INDEX(Matches!$G$2:$G$201,MATCH($A1693&amp;"-4",Matches!$J$2:$J$201,0))-INDEX(Matches!$H$2:$H$201,MATCH($A1693&amp;"-4",Matches!$J$2:$J$201,0)),3,2))))),""))</f>
        <v/>
      </c>
      <c r="AB1693" s="12" t="str">
        <f aca="false">IF(OR($B1693="",L1693="",M1693=""),"",IFERROR(IF(OR(INDEX(Matches!$I$2:$I$201,MATCH($A1693&amp;"-5",Matches!$J$2:$J$201,0))="Void",INDEX(Matches!$G$2:$G$201,MATCH($A1693&amp;"-5",Matches!$J$2:$J$201,0))="",INDEX(Matches!$H$2:$H$201,MATCH($A1693&amp;"-5",Matches!$J$2:$J$201,0))=""),"",IF(AND($C1693&lt;&gt;"",INDEX(Matches!$F$2:$F$201,MATCH($A1693&amp;"-5",Matches!$J$2:$J$201,0))&lt;&gt;"",$C1693&gt;=INDEX(Matches!$F$2:$F$201,MATCH($A1693&amp;"-5",Matches!$J$2:$J$201,0))),"",IF(AND(L1693=INDEX(Matches!$G$2:$G$201,MATCH($A1693&amp;"-5",Matches!$J$2:$J$201,0)),M1693=INDEX(Matches!$H$2:$H$201,MATCH($A1693&amp;"-5",Matches!$J$2:$J$201,0))),5,IF(SIGN(L1693-M1693)&lt;&gt;SIGN(INDEX(Matches!$G$2:$G$201,MATCH($A1693&amp;"-5",Matches!$J$2:$J$201,0))-INDEX(Matches!$H$2:$H$201,MATCH($A1693&amp;"-5",Matches!$J$2:$J$201,0))),0,IF(L1693-M1693=INDEX(Matches!$G$2:$G$201,MATCH($A1693&amp;"-5",Matches!$J$2:$J$201,0))-INDEX(Matches!$H$2:$H$201,MATCH($A1693&amp;"-5",Matches!$J$2:$J$201,0)),3,2))))),""))</f>
        <v/>
      </c>
      <c r="AC1693" s="12" t="str">
        <f aca="false">IF(OR($B1693="",N1693="",O1693=""),"",IFERROR(IF(OR(INDEX(Matches!$I$2:$I$201,MATCH($A1693&amp;"-6",Matches!$J$2:$J$201,0))="Void",INDEX(Matches!$G$2:$G$201,MATCH($A1693&amp;"-6",Matches!$J$2:$J$201,0))="",INDEX(Matches!$H$2:$H$201,MATCH($A1693&amp;"-6",Matches!$J$2:$J$201,0))=""),"",IF(AND($C1693&lt;&gt;"",INDEX(Matches!$F$2:$F$201,MATCH($A1693&amp;"-6",Matches!$J$2:$J$201,0))&lt;&gt;"",$C1693&gt;=INDEX(Matches!$F$2:$F$201,MATCH($A1693&amp;"-6",Matches!$J$2:$J$201,0))),"",IF(AND(N1693=INDEX(Matches!$G$2:$G$201,MATCH($A1693&amp;"-6",Matches!$J$2:$J$201,0)),O1693=INDEX(Matches!$H$2:$H$201,MATCH($A1693&amp;"-6",Matches!$J$2:$J$201,0))),5,IF(SIGN(N1693-O1693)&lt;&gt;SIGN(INDEX(Matches!$G$2:$G$201,MATCH($A1693&amp;"-6",Matches!$J$2:$J$201,0))-INDEX(Matches!$H$2:$H$201,MATCH($A1693&amp;"-6",Matches!$J$2:$J$201,0))),0,IF(N1693-O1693=INDEX(Matches!$G$2:$G$201,MATCH($A1693&amp;"-6",Matches!$J$2:$J$201,0))-INDEX(Matches!$H$2:$H$201,MATCH($A1693&amp;"-6",Matches!$J$2:$J$201,0)),3,2))))),""))</f>
        <v/>
      </c>
      <c r="AD1693" s="12" t="str">
        <f aca="false">IF(OR($B1693="",P1693="",Q1693=""),"",IFERROR(IF(OR(INDEX(Matches!$I$2:$I$201,MATCH($A1693&amp;"-7",Matches!$J$2:$J$201,0))="Void",INDEX(Matches!$G$2:$G$201,MATCH($A1693&amp;"-7",Matches!$J$2:$J$201,0))="",INDEX(Matches!$H$2:$H$201,MATCH($A1693&amp;"-7",Matches!$J$2:$J$201,0))=""),"",IF(AND($C1693&lt;&gt;"",INDEX(Matches!$F$2:$F$201,MATCH($A1693&amp;"-7",Matches!$J$2:$J$201,0))&lt;&gt;"",$C1693&gt;=INDEX(Matches!$F$2:$F$201,MATCH($A1693&amp;"-7",Matches!$J$2:$J$201,0))),"",IF(AND(P1693=INDEX(Matches!$G$2:$G$201,MATCH($A1693&amp;"-7",Matches!$J$2:$J$201,0)),Q1693=INDEX(Matches!$H$2:$H$201,MATCH($A1693&amp;"-7",Matches!$J$2:$J$201,0))),5,IF(SIGN(P1693-Q1693)&lt;&gt;SIGN(INDEX(Matches!$G$2:$G$201,MATCH($A1693&amp;"-7",Matches!$J$2:$J$201,0))-INDEX(Matches!$H$2:$H$201,MATCH($A1693&amp;"-7",Matches!$J$2:$J$201,0))),0,IF(P1693-Q1693=INDEX(Matches!$G$2:$G$201,MATCH($A1693&amp;"-7",Matches!$J$2:$J$201,0))-INDEX(Matches!$H$2:$H$201,MATCH($A1693&amp;"-7",Matches!$J$2:$J$201,0)),3,2))))),""))</f>
        <v/>
      </c>
      <c r="AE1693" s="12" t="str">
        <f aca="false">IF(OR($B1693="",R1693="",S1693=""),"",IFERROR(IF(OR(INDEX(Matches!$I$2:$I$201,MATCH($A1693&amp;"-8",Matches!$J$2:$J$201,0))="Void",INDEX(Matches!$G$2:$G$201,MATCH($A1693&amp;"-8",Matches!$J$2:$J$201,0))="",INDEX(Matches!$H$2:$H$201,MATCH($A1693&amp;"-8",Matches!$J$2:$J$201,0))=""),"",IF(AND($C1693&lt;&gt;"",INDEX(Matches!$F$2:$F$201,MATCH($A1693&amp;"-8",Matches!$J$2:$J$201,0))&lt;&gt;"",$C1693&gt;=INDEX(Matches!$F$2:$F$201,MATCH($A1693&amp;"-8",Matches!$J$2:$J$201,0))),"",IF(AND(R1693=INDEX(Matches!$G$2:$G$201,MATCH($A1693&amp;"-8",Matches!$J$2:$J$201,0)),S1693=INDEX(Matches!$H$2:$H$201,MATCH($A1693&amp;"-8",Matches!$J$2:$J$201,0))),5,IF(SIGN(R1693-S1693)&lt;&gt;SIGN(INDEX(Matches!$G$2:$G$201,MATCH($A1693&amp;"-8",Matches!$J$2:$J$201,0))-INDEX(Matches!$H$2:$H$201,MATCH($A1693&amp;"-8",Matches!$J$2:$J$201,0))),0,IF(R1693-S1693=INDEX(Matches!$G$2:$G$201,MATCH($A1693&amp;"-8",Matches!$J$2:$J$201,0))-INDEX(Matches!$H$2:$H$201,MATCH($A1693&amp;"-8",Matches!$J$2:$J$201,0)),3,2))))),""))</f>
        <v/>
      </c>
      <c r="AF1693" s="12" t="str">
        <f aca="false">IF(OR($B1693="",T1693="",U1693=""),"",IFERROR(IF(OR(INDEX(Matches!$I$2:$I$201,MATCH($A1693&amp;"-9",Matches!$J$2:$J$201,0))="Void",INDEX(Matches!$G$2:$G$201,MATCH($A1693&amp;"-9",Matches!$J$2:$J$201,0))="",INDEX(Matches!$H$2:$H$201,MATCH($A1693&amp;"-9",Matches!$J$2:$J$201,0))=""),"",IF(AND($C1693&lt;&gt;"",INDEX(Matches!$F$2:$F$201,MATCH($A1693&amp;"-9",Matches!$J$2:$J$201,0))&lt;&gt;"",$C1693&gt;=INDEX(Matches!$F$2:$F$201,MATCH($A1693&amp;"-9",Matches!$J$2:$J$201,0))),"",IF(AND(T1693=INDEX(Matches!$G$2:$G$201,MATCH($A1693&amp;"-9",Matches!$J$2:$J$201,0)),U1693=INDEX(Matches!$H$2:$H$201,MATCH($A1693&amp;"-9",Matches!$J$2:$J$201,0))),5,IF(SIGN(T1693-U1693)&lt;&gt;SIGN(INDEX(Matches!$G$2:$G$201,MATCH($A1693&amp;"-9",Matches!$J$2:$J$201,0))-INDEX(Matches!$H$2:$H$201,MATCH($A1693&amp;"-9",Matches!$J$2:$J$201,0))),0,IF(T1693-U1693=INDEX(Matches!$G$2:$G$201,MATCH($A1693&amp;"-9",Matches!$J$2:$J$201,0))-INDEX(Matches!$H$2:$H$201,MATCH($A1693&amp;"-9",Matches!$J$2:$J$201,0)),3,2))))),""))</f>
        <v/>
      </c>
      <c r="AG1693" s="12" t="str">
        <f aca="false">IF(OR($B1693="",V1693="",W1693=""),"",IFERROR(IF(OR(INDEX(Matches!$I$2:$I$201,MATCH($A1693&amp;"-10",Matches!$J$2:$J$201,0))="Void",INDEX(Matches!$G$2:$G$201,MATCH($A1693&amp;"-10",Matches!$J$2:$J$201,0))="",INDEX(Matches!$H$2:$H$201,MATCH($A1693&amp;"-10",Matches!$J$2:$J$201,0))=""),"",IF(AND($C1693&lt;&gt;"",INDEX(Matches!$F$2:$F$201,MATCH($A1693&amp;"-10",Matches!$J$2:$J$201,0))&lt;&gt;"",$C1693&gt;=INDEX(Matches!$F$2:$F$201,MATCH($A1693&amp;"-10",Matches!$J$2:$J$201,0))),"",IF(AND(V1693=INDEX(Matches!$G$2:$G$201,MATCH($A1693&amp;"-10",Matches!$J$2:$J$201,0)),W1693=INDEX(Matches!$H$2:$H$201,MATCH($A1693&amp;"-10",Matches!$J$2:$J$201,0))),5,IF(SIGN(V1693-W1693)&lt;&gt;SIGN(INDEX(Matches!$G$2:$G$201,MATCH($A1693&amp;"-10",Matches!$J$2:$J$201,0))-INDEX(Matches!$H$2:$H$201,MATCH($A1693&amp;"-10",Matches!$J$2:$J$201,0))),0,IF(V1693-W1693=INDEX(Matches!$G$2:$G$201,MATCH($A1693&amp;"-10",Matches!$J$2:$J$201,0))-INDEX(Matches!$H$2:$H$201,MATCH($A1693&amp;"-10",Matches!$J$2:$J$201,0)),3,2))))),""))</f>
        <v/>
      </c>
      <c r="AH1693" s="13" t="str">
        <f aca="false">IF($B1693="","",SUM(X1693:AG1693))</f>
        <v/>
      </c>
      <c r="AI1693" s="12" t="str">
        <f aca="false">IF($B1693="","",COUNTIF(X1693:AG1693,5))</f>
        <v/>
      </c>
      <c r="AJ1693" s="12" t="str">
        <f aca="false">IF($B1693="","",COUNTIF(X1693:AG1693,"&gt;=2"))</f>
        <v/>
      </c>
      <c r="AK1693" s="12" t="str">
        <f aca="false">IF($B1693="","",COUNT(X1693:AG1693))</f>
        <v/>
      </c>
    </row>
    <row r="1694" customFormat="false" ht="15" hidden="false" customHeight="false" outlineLevel="0" collapsed="false">
      <c r="A1694" s="7"/>
      <c r="B1694" s="7"/>
      <c r="C1694" s="11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12" t="str">
        <f aca="false">IF(OR($B1694="",D1694="",E1694=""),"",IFERROR(IF(OR(INDEX(Matches!$I$2:$I$201,MATCH($A1694&amp;"-1",Matches!$J$2:$J$201,0))="Void",INDEX(Matches!$G$2:$G$201,MATCH($A1694&amp;"-1",Matches!$J$2:$J$201,0))="",INDEX(Matches!$H$2:$H$201,MATCH($A1694&amp;"-1",Matches!$J$2:$J$201,0))=""),"",IF(AND($C1694&lt;&gt;"",INDEX(Matches!$F$2:$F$201,MATCH($A1694&amp;"-1",Matches!$J$2:$J$201,0))&lt;&gt;"",$C1694&gt;=INDEX(Matches!$F$2:$F$201,MATCH($A1694&amp;"-1",Matches!$J$2:$J$201,0))),"",IF(AND(D1694=INDEX(Matches!$G$2:$G$201,MATCH($A1694&amp;"-1",Matches!$J$2:$J$201,0)),E1694=INDEX(Matches!$H$2:$H$201,MATCH($A1694&amp;"-1",Matches!$J$2:$J$201,0))),5,IF(SIGN(D1694-E1694)&lt;&gt;SIGN(INDEX(Matches!$G$2:$G$201,MATCH($A1694&amp;"-1",Matches!$J$2:$J$201,0))-INDEX(Matches!$H$2:$H$201,MATCH($A1694&amp;"-1",Matches!$J$2:$J$201,0))),0,IF(D1694-E1694=INDEX(Matches!$G$2:$G$201,MATCH($A1694&amp;"-1",Matches!$J$2:$J$201,0))-INDEX(Matches!$H$2:$H$201,MATCH($A1694&amp;"-1",Matches!$J$2:$J$201,0)),3,2))))),""))</f>
        <v/>
      </c>
      <c r="Y1694" s="12" t="str">
        <f aca="false">IF(OR($B1694="",F1694="",G1694=""),"",IFERROR(IF(OR(INDEX(Matches!$I$2:$I$201,MATCH($A1694&amp;"-2",Matches!$J$2:$J$201,0))="Void",INDEX(Matches!$G$2:$G$201,MATCH($A1694&amp;"-2",Matches!$J$2:$J$201,0))="",INDEX(Matches!$H$2:$H$201,MATCH($A1694&amp;"-2",Matches!$J$2:$J$201,0))=""),"",IF(AND($C1694&lt;&gt;"",INDEX(Matches!$F$2:$F$201,MATCH($A1694&amp;"-2",Matches!$J$2:$J$201,0))&lt;&gt;"",$C1694&gt;=INDEX(Matches!$F$2:$F$201,MATCH($A1694&amp;"-2",Matches!$J$2:$J$201,0))),"",IF(AND(F1694=INDEX(Matches!$G$2:$G$201,MATCH($A1694&amp;"-2",Matches!$J$2:$J$201,0)),G1694=INDEX(Matches!$H$2:$H$201,MATCH($A1694&amp;"-2",Matches!$J$2:$J$201,0))),5,IF(SIGN(F1694-G1694)&lt;&gt;SIGN(INDEX(Matches!$G$2:$G$201,MATCH($A1694&amp;"-2",Matches!$J$2:$J$201,0))-INDEX(Matches!$H$2:$H$201,MATCH($A1694&amp;"-2",Matches!$J$2:$J$201,0))),0,IF(F1694-G1694=INDEX(Matches!$G$2:$G$201,MATCH($A1694&amp;"-2",Matches!$J$2:$J$201,0))-INDEX(Matches!$H$2:$H$201,MATCH($A1694&amp;"-2",Matches!$J$2:$J$201,0)),3,2))))),""))</f>
        <v/>
      </c>
      <c r="Z1694" s="12" t="str">
        <f aca="false">IF(OR($B1694="",H1694="",I1694=""),"",IFERROR(IF(OR(INDEX(Matches!$I$2:$I$201,MATCH($A1694&amp;"-3",Matches!$J$2:$J$201,0))="Void",INDEX(Matches!$G$2:$G$201,MATCH($A1694&amp;"-3",Matches!$J$2:$J$201,0))="",INDEX(Matches!$H$2:$H$201,MATCH($A1694&amp;"-3",Matches!$J$2:$J$201,0))=""),"",IF(AND($C1694&lt;&gt;"",INDEX(Matches!$F$2:$F$201,MATCH($A1694&amp;"-3",Matches!$J$2:$J$201,0))&lt;&gt;"",$C1694&gt;=INDEX(Matches!$F$2:$F$201,MATCH($A1694&amp;"-3",Matches!$J$2:$J$201,0))),"",IF(AND(H1694=INDEX(Matches!$G$2:$G$201,MATCH($A1694&amp;"-3",Matches!$J$2:$J$201,0)),I1694=INDEX(Matches!$H$2:$H$201,MATCH($A1694&amp;"-3",Matches!$J$2:$J$201,0))),5,IF(SIGN(H1694-I1694)&lt;&gt;SIGN(INDEX(Matches!$G$2:$G$201,MATCH($A1694&amp;"-3",Matches!$J$2:$J$201,0))-INDEX(Matches!$H$2:$H$201,MATCH($A1694&amp;"-3",Matches!$J$2:$J$201,0))),0,IF(H1694-I1694=INDEX(Matches!$G$2:$G$201,MATCH($A1694&amp;"-3",Matches!$J$2:$J$201,0))-INDEX(Matches!$H$2:$H$201,MATCH($A1694&amp;"-3",Matches!$J$2:$J$201,0)),3,2))))),""))</f>
        <v/>
      </c>
      <c r="AA1694" s="12" t="str">
        <f aca="false">IF(OR($B1694="",J1694="",K1694=""),"",IFERROR(IF(OR(INDEX(Matches!$I$2:$I$201,MATCH($A1694&amp;"-4",Matches!$J$2:$J$201,0))="Void",INDEX(Matches!$G$2:$G$201,MATCH($A1694&amp;"-4",Matches!$J$2:$J$201,0))="",INDEX(Matches!$H$2:$H$201,MATCH($A1694&amp;"-4",Matches!$J$2:$J$201,0))=""),"",IF(AND($C1694&lt;&gt;"",INDEX(Matches!$F$2:$F$201,MATCH($A1694&amp;"-4",Matches!$J$2:$J$201,0))&lt;&gt;"",$C1694&gt;=INDEX(Matches!$F$2:$F$201,MATCH($A1694&amp;"-4",Matches!$J$2:$J$201,0))),"",IF(AND(J1694=INDEX(Matches!$G$2:$G$201,MATCH($A1694&amp;"-4",Matches!$J$2:$J$201,0)),K1694=INDEX(Matches!$H$2:$H$201,MATCH($A1694&amp;"-4",Matches!$J$2:$J$201,0))),5,IF(SIGN(J1694-K1694)&lt;&gt;SIGN(INDEX(Matches!$G$2:$G$201,MATCH($A1694&amp;"-4",Matches!$J$2:$J$201,0))-INDEX(Matches!$H$2:$H$201,MATCH($A1694&amp;"-4",Matches!$J$2:$J$201,0))),0,IF(J1694-K1694=INDEX(Matches!$G$2:$G$201,MATCH($A1694&amp;"-4",Matches!$J$2:$J$201,0))-INDEX(Matches!$H$2:$H$201,MATCH($A1694&amp;"-4",Matches!$J$2:$J$201,0)),3,2))))),""))</f>
        <v/>
      </c>
      <c r="AB1694" s="12" t="str">
        <f aca="false">IF(OR($B1694="",L1694="",M1694=""),"",IFERROR(IF(OR(INDEX(Matches!$I$2:$I$201,MATCH($A1694&amp;"-5",Matches!$J$2:$J$201,0))="Void",INDEX(Matches!$G$2:$G$201,MATCH($A1694&amp;"-5",Matches!$J$2:$J$201,0))="",INDEX(Matches!$H$2:$H$201,MATCH($A1694&amp;"-5",Matches!$J$2:$J$201,0))=""),"",IF(AND($C1694&lt;&gt;"",INDEX(Matches!$F$2:$F$201,MATCH($A1694&amp;"-5",Matches!$J$2:$J$201,0))&lt;&gt;"",$C1694&gt;=INDEX(Matches!$F$2:$F$201,MATCH($A1694&amp;"-5",Matches!$J$2:$J$201,0))),"",IF(AND(L1694=INDEX(Matches!$G$2:$G$201,MATCH($A1694&amp;"-5",Matches!$J$2:$J$201,0)),M1694=INDEX(Matches!$H$2:$H$201,MATCH($A1694&amp;"-5",Matches!$J$2:$J$201,0))),5,IF(SIGN(L1694-M1694)&lt;&gt;SIGN(INDEX(Matches!$G$2:$G$201,MATCH($A1694&amp;"-5",Matches!$J$2:$J$201,0))-INDEX(Matches!$H$2:$H$201,MATCH($A1694&amp;"-5",Matches!$J$2:$J$201,0))),0,IF(L1694-M1694=INDEX(Matches!$G$2:$G$201,MATCH($A1694&amp;"-5",Matches!$J$2:$J$201,0))-INDEX(Matches!$H$2:$H$201,MATCH($A1694&amp;"-5",Matches!$J$2:$J$201,0)),3,2))))),""))</f>
        <v/>
      </c>
      <c r="AC1694" s="12" t="str">
        <f aca="false">IF(OR($B1694="",N1694="",O1694=""),"",IFERROR(IF(OR(INDEX(Matches!$I$2:$I$201,MATCH($A1694&amp;"-6",Matches!$J$2:$J$201,0))="Void",INDEX(Matches!$G$2:$G$201,MATCH($A1694&amp;"-6",Matches!$J$2:$J$201,0))="",INDEX(Matches!$H$2:$H$201,MATCH($A1694&amp;"-6",Matches!$J$2:$J$201,0))=""),"",IF(AND($C1694&lt;&gt;"",INDEX(Matches!$F$2:$F$201,MATCH($A1694&amp;"-6",Matches!$J$2:$J$201,0))&lt;&gt;"",$C1694&gt;=INDEX(Matches!$F$2:$F$201,MATCH($A1694&amp;"-6",Matches!$J$2:$J$201,0))),"",IF(AND(N1694=INDEX(Matches!$G$2:$G$201,MATCH($A1694&amp;"-6",Matches!$J$2:$J$201,0)),O1694=INDEX(Matches!$H$2:$H$201,MATCH($A1694&amp;"-6",Matches!$J$2:$J$201,0))),5,IF(SIGN(N1694-O1694)&lt;&gt;SIGN(INDEX(Matches!$G$2:$G$201,MATCH($A1694&amp;"-6",Matches!$J$2:$J$201,0))-INDEX(Matches!$H$2:$H$201,MATCH($A1694&amp;"-6",Matches!$J$2:$J$201,0))),0,IF(N1694-O1694=INDEX(Matches!$G$2:$G$201,MATCH($A1694&amp;"-6",Matches!$J$2:$J$201,0))-INDEX(Matches!$H$2:$H$201,MATCH($A1694&amp;"-6",Matches!$J$2:$J$201,0)),3,2))))),""))</f>
        <v/>
      </c>
      <c r="AD1694" s="12" t="str">
        <f aca="false">IF(OR($B1694="",P1694="",Q1694=""),"",IFERROR(IF(OR(INDEX(Matches!$I$2:$I$201,MATCH($A1694&amp;"-7",Matches!$J$2:$J$201,0))="Void",INDEX(Matches!$G$2:$G$201,MATCH($A1694&amp;"-7",Matches!$J$2:$J$201,0))="",INDEX(Matches!$H$2:$H$201,MATCH($A1694&amp;"-7",Matches!$J$2:$J$201,0))=""),"",IF(AND($C1694&lt;&gt;"",INDEX(Matches!$F$2:$F$201,MATCH($A1694&amp;"-7",Matches!$J$2:$J$201,0))&lt;&gt;"",$C1694&gt;=INDEX(Matches!$F$2:$F$201,MATCH($A1694&amp;"-7",Matches!$J$2:$J$201,0))),"",IF(AND(P1694=INDEX(Matches!$G$2:$G$201,MATCH($A1694&amp;"-7",Matches!$J$2:$J$201,0)),Q1694=INDEX(Matches!$H$2:$H$201,MATCH($A1694&amp;"-7",Matches!$J$2:$J$201,0))),5,IF(SIGN(P1694-Q1694)&lt;&gt;SIGN(INDEX(Matches!$G$2:$G$201,MATCH($A1694&amp;"-7",Matches!$J$2:$J$201,0))-INDEX(Matches!$H$2:$H$201,MATCH($A1694&amp;"-7",Matches!$J$2:$J$201,0))),0,IF(P1694-Q1694=INDEX(Matches!$G$2:$G$201,MATCH($A1694&amp;"-7",Matches!$J$2:$J$201,0))-INDEX(Matches!$H$2:$H$201,MATCH($A1694&amp;"-7",Matches!$J$2:$J$201,0)),3,2))))),""))</f>
        <v/>
      </c>
      <c r="AE1694" s="12" t="str">
        <f aca="false">IF(OR($B1694="",R1694="",S1694=""),"",IFERROR(IF(OR(INDEX(Matches!$I$2:$I$201,MATCH($A1694&amp;"-8",Matches!$J$2:$J$201,0))="Void",INDEX(Matches!$G$2:$G$201,MATCH($A1694&amp;"-8",Matches!$J$2:$J$201,0))="",INDEX(Matches!$H$2:$H$201,MATCH($A1694&amp;"-8",Matches!$J$2:$J$201,0))=""),"",IF(AND($C1694&lt;&gt;"",INDEX(Matches!$F$2:$F$201,MATCH($A1694&amp;"-8",Matches!$J$2:$J$201,0))&lt;&gt;"",$C1694&gt;=INDEX(Matches!$F$2:$F$201,MATCH($A1694&amp;"-8",Matches!$J$2:$J$201,0))),"",IF(AND(R1694=INDEX(Matches!$G$2:$G$201,MATCH($A1694&amp;"-8",Matches!$J$2:$J$201,0)),S1694=INDEX(Matches!$H$2:$H$201,MATCH($A1694&amp;"-8",Matches!$J$2:$J$201,0))),5,IF(SIGN(R1694-S1694)&lt;&gt;SIGN(INDEX(Matches!$G$2:$G$201,MATCH($A1694&amp;"-8",Matches!$J$2:$J$201,0))-INDEX(Matches!$H$2:$H$201,MATCH($A1694&amp;"-8",Matches!$J$2:$J$201,0))),0,IF(R1694-S1694=INDEX(Matches!$G$2:$G$201,MATCH($A1694&amp;"-8",Matches!$J$2:$J$201,0))-INDEX(Matches!$H$2:$H$201,MATCH($A1694&amp;"-8",Matches!$J$2:$J$201,0)),3,2))))),""))</f>
        <v/>
      </c>
      <c r="AF1694" s="12" t="str">
        <f aca="false">IF(OR($B1694="",T1694="",U1694=""),"",IFERROR(IF(OR(INDEX(Matches!$I$2:$I$201,MATCH($A1694&amp;"-9",Matches!$J$2:$J$201,0))="Void",INDEX(Matches!$G$2:$G$201,MATCH($A1694&amp;"-9",Matches!$J$2:$J$201,0))="",INDEX(Matches!$H$2:$H$201,MATCH($A1694&amp;"-9",Matches!$J$2:$J$201,0))=""),"",IF(AND($C1694&lt;&gt;"",INDEX(Matches!$F$2:$F$201,MATCH($A1694&amp;"-9",Matches!$J$2:$J$201,0))&lt;&gt;"",$C1694&gt;=INDEX(Matches!$F$2:$F$201,MATCH($A1694&amp;"-9",Matches!$J$2:$J$201,0))),"",IF(AND(T1694=INDEX(Matches!$G$2:$G$201,MATCH($A1694&amp;"-9",Matches!$J$2:$J$201,0)),U1694=INDEX(Matches!$H$2:$H$201,MATCH($A1694&amp;"-9",Matches!$J$2:$J$201,0))),5,IF(SIGN(T1694-U1694)&lt;&gt;SIGN(INDEX(Matches!$G$2:$G$201,MATCH($A1694&amp;"-9",Matches!$J$2:$J$201,0))-INDEX(Matches!$H$2:$H$201,MATCH($A1694&amp;"-9",Matches!$J$2:$J$201,0))),0,IF(T1694-U1694=INDEX(Matches!$G$2:$G$201,MATCH($A1694&amp;"-9",Matches!$J$2:$J$201,0))-INDEX(Matches!$H$2:$H$201,MATCH($A1694&amp;"-9",Matches!$J$2:$J$201,0)),3,2))))),""))</f>
        <v/>
      </c>
      <c r="AG1694" s="12" t="str">
        <f aca="false">IF(OR($B1694="",V1694="",W1694=""),"",IFERROR(IF(OR(INDEX(Matches!$I$2:$I$201,MATCH($A1694&amp;"-10",Matches!$J$2:$J$201,0))="Void",INDEX(Matches!$G$2:$G$201,MATCH($A1694&amp;"-10",Matches!$J$2:$J$201,0))="",INDEX(Matches!$H$2:$H$201,MATCH($A1694&amp;"-10",Matches!$J$2:$J$201,0))=""),"",IF(AND($C1694&lt;&gt;"",INDEX(Matches!$F$2:$F$201,MATCH($A1694&amp;"-10",Matches!$J$2:$J$201,0))&lt;&gt;"",$C1694&gt;=INDEX(Matches!$F$2:$F$201,MATCH($A1694&amp;"-10",Matches!$J$2:$J$201,0))),"",IF(AND(V1694=INDEX(Matches!$G$2:$G$201,MATCH($A1694&amp;"-10",Matches!$J$2:$J$201,0)),W1694=INDEX(Matches!$H$2:$H$201,MATCH($A1694&amp;"-10",Matches!$J$2:$J$201,0))),5,IF(SIGN(V1694-W1694)&lt;&gt;SIGN(INDEX(Matches!$G$2:$G$201,MATCH($A1694&amp;"-10",Matches!$J$2:$J$201,0))-INDEX(Matches!$H$2:$H$201,MATCH($A1694&amp;"-10",Matches!$J$2:$J$201,0))),0,IF(V1694-W1694=INDEX(Matches!$G$2:$G$201,MATCH($A1694&amp;"-10",Matches!$J$2:$J$201,0))-INDEX(Matches!$H$2:$H$201,MATCH($A1694&amp;"-10",Matches!$J$2:$J$201,0)),3,2))))),""))</f>
        <v/>
      </c>
      <c r="AH1694" s="13" t="str">
        <f aca="false">IF($B1694="","",SUM(X1694:AG1694))</f>
        <v/>
      </c>
      <c r="AI1694" s="12" t="str">
        <f aca="false">IF($B1694="","",COUNTIF(X1694:AG1694,5))</f>
        <v/>
      </c>
      <c r="AJ1694" s="12" t="str">
        <f aca="false">IF($B1694="","",COUNTIF(X1694:AG1694,"&gt;=2"))</f>
        <v/>
      </c>
      <c r="AK1694" s="12" t="str">
        <f aca="false">IF($B1694="","",COUNT(X1694:AG1694))</f>
        <v/>
      </c>
    </row>
    <row r="1695" customFormat="false" ht="15" hidden="false" customHeight="false" outlineLevel="0" collapsed="false">
      <c r="A1695" s="7"/>
      <c r="B1695" s="7"/>
      <c r="C1695" s="11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12" t="str">
        <f aca="false">IF(OR($B1695="",D1695="",E1695=""),"",IFERROR(IF(OR(INDEX(Matches!$I$2:$I$201,MATCH($A1695&amp;"-1",Matches!$J$2:$J$201,0))="Void",INDEX(Matches!$G$2:$G$201,MATCH($A1695&amp;"-1",Matches!$J$2:$J$201,0))="",INDEX(Matches!$H$2:$H$201,MATCH($A1695&amp;"-1",Matches!$J$2:$J$201,0))=""),"",IF(AND($C1695&lt;&gt;"",INDEX(Matches!$F$2:$F$201,MATCH($A1695&amp;"-1",Matches!$J$2:$J$201,0))&lt;&gt;"",$C1695&gt;=INDEX(Matches!$F$2:$F$201,MATCH($A1695&amp;"-1",Matches!$J$2:$J$201,0))),"",IF(AND(D1695=INDEX(Matches!$G$2:$G$201,MATCH($A1695&amp;"-1",Matches!$J$2:$J$201,0)),E1695=INDEX(Matches!$H$2:$H$201,MATCH($A1695&amp;"-1",Matches!$J$2:$J$201,0))),5,IF(SIGN(D1695-E1695)&lt;&gt;SIGN(INDEX(Matches!$G$2:$G$201,MATCH($A1695&amp;"-1",Matches!$J$2:$J$201,0))-INDEX(Matches!$H$2:$H$201,MATCH($A1695&amp;"-1",Matches!$J$2:$J$201,0))),0,IF(D1695-E1695=INDEX(Matches!$G$2:$G$201,MATCH($A1695&amp;"-1",Matches!$J$2:$J$201,0))-INDEX(Matches!$H$2:$H$201,MATCH($A1695&amp;"-1",Matches!$J$2:$J$201,0)),3,2))))),""))</f>
        <v/>
      </c>
      <c r="Y1695" s="12" t="str">
        <f aca="false">IF(OR($B1695="",F1695="",G1695=""),"",IFERROR(IF(OR(INDEX(Matches!$I$2:$I$201,MATCH($A1695&amp;"-2",Matches!$J$2:$J$201,0))="Void",INDEX(Matches!$G$2:$G$201,MATCH($A1695&amp;"-2",Matches!$J$2:$J$201,0))="",INDEX(Matches!$H$2:$H$201,MATCH($A1695&amp;"-2",Matches!$J$2:$J$201,0))=""),"",IF(AND($C1695&lt;&gt;"",INDEX(Matches!$F$2:$F$201,MATCH($A1695&amp;"-2",Matches!$J$2:$J$201,0))&lt;&gt;"",$C1695&gt;=INDEX(Matches!$F$2:$F$201,MATCH($A1695&amp;"-2",Matches!$J$2:$J$201,0))),"",IF(AND(F1695=INDEX(Matches!$G$2:$G$201,MATCH($A1695&amp;"-2",Matches!$J$2:$J$201,0)),G1695=INDEX(Matches!$H$2:$H$201,MATCH($A1695&amp;"-2",Matches!$J$2:$J$201,0))),5,IF(SIGN(F1695-G1695)&lt;&gt;SIGN(INDEX(Matches!$G$2:$G$201,MATCH($A1695&amp;"-2",Matches!$J$2:$J$201,0))-INDEX(Matches!$H$2:$H$201,MATCH($A1695&amp;"-2",Matches!$J$2:$J$201,0))),0,IF(F1695-G1695=INDEX(Matches!$G$2:$G$201,MATCH($A1695&amp;"-2",Matches!$J$2:$J$201,0))-INDEX(Matches!$H$2:$H$201,MATCH($A1695&amp;"-2",Matches!$J$2:$J$201,0)),3,2))))),""))</f>
        <v/>
      </c>
      <c r="Z1695" s="12" t="str">
        <f aca="false">IF(OR($B1695="",H1695="",I1695=""),"",IFERROR(IF(OR(INDEX(Matches!$I$2:$I$201,MATCH($A1695&amp;"-3",Matches!$J$2:$J$201,0))="Void",INDEX(Matches!$G$2:$G$201,MATCH($A1695&amp;"-3",Matches!$J$2:$J$201,0))="",INDEX(Matches!$H$2:$H$201,MATCH($A1695&amp;"-3",Matches!$J$2:$J$201,0))=""),"",IF(AND($C1695&lt;&gt;"",INDEX(Matches!$F$2:$F$201,MATCH($A1695&amp;"-3",Matches!$J$2:$J$201,0))&lt;&gt;"",$C1695&gt;=INDEX(Matches!$F$2:$F$201,MATCH($A1695&amp;"-3",Matches!$J$2:$J$201,0))),"",IF(AND(H1695=INDEX(Matches!$G$2:$G$201,MATCH($A1695&amp;"-3",Matches!$J$2:$J$201,0)),I1695=INDEX(Matches!$H$2:$H$201,MATCH($A1695&amp;"-3",Matches!$J$2:$J$201,0))),5,IF(SIGN(H1695-I1695)&lt;&gt;SIGN(INDEX(Matches!$G$2:$G$201,MATCH($A1695&amp;"-3",Matches!$J$2:$J$201,0))-INDEX(Matches!$H$2:$H$201,MATCH($A1695&amp;"-3",Matches!$J$2:$J$201,0))),0,IF(H1695-I1695=INDEX(Matches!$G$2:$G$201,MATCH($A1695&amp;"-3",Matches!$J$2:$J$201,0))-INDEX(Matches!$H$2:$H$201,MATCH($A1695&amp;"-3",Matches!$J$2:$J$201,0)),3,2))))),""))</f>
        <v/>
      </c>
      <c r="AA1695" s="12" t="str">
        <f aca="false">IF(OR($B1695="",J1695="",K1695=""),"",IFERROR(IF(OR(INDEX(Matches!$I$2:$I$201,MATCH($A1695&amp;"-4",Matches!$J$2:$J$201,0))="Void",INDEX(Matches!$G$2:$G$201,MATCH($A1695&amp;"-4",Matches!$J$2:$J$201,0))="",INDEX(Matches!$H$2:$H$201,MATCH($A1695&amp;"-4",Matches!$J$2:$J$201,0))=""),"",IF(AND($C1695&lt;&gt;"",INDEX(Matches!$F$2:$F$201,MATCH($A1695&amp;"-4",Matches!$J$2:$J$201,0))&lt;&gt;"",$C1695&gt;=INDEX(Matches!$F$2:$F$201,MATCH($A1695&amp;"-4",Matches!$J$2:$J$201,0))),"",IF(AND(J1695=INDEX(Matches!$G$2:$G$201,MATCH($A1695&amp;"-4",Matches!$J$2:$J$201,0)),K1695=INDEX(Matches!$H$2:$H$201,MATCH($A1695&amp;"-4",Matches!$J$2:$J$201,0))),5,IF(SIGN(J1695-K1695)&lt;&gt;SIGN(INDEX(Matches!$G$2:$G$201,MATCH($A1695&amp;"-4",Matches!$J$2:$J$201,0))-INDEX(Matches!$H$2:$H$201,MATCH($A1695&amp;"-4",Matches!$J$2:$J$201,0))),0,IF(J1695-K1695=INDEX(Matches!$G$2:$G$201,MATCH($A1695&amp;"-4",Matches!$J$2:$J$201,0))-INDEX(Matches!$H$2:$H$201,MATCH($A1695&amp;"-4",Matches!$J$2:$J$201,0)),3,2))))),""))</f>
        <v/>
      </c>
      <c r="AB1695" s="12" t="str">
        <f aca="false">IF(OR($B1695="",L1695="",M1695=""),"",IFERROR(IF(OR(INDEX(Matches!$I$2:$I$201,MATCH($A1695&amp;"-5",Matches!$J$2:$J$201,0))="Void",INDEX(Matches!$G$2:$G$201,MATCH($A1695&amp;"-5",Matches!$J$2:$J$201,0))="",INDEX(Matches!$H$2:$H$201,MATCH($A1695&amp;"-5",Matches!$J$2:$J$201,0))=""),"",IF(AND($C1695&lt;&gt;"",INDEX(Matches!$F$2:$F$201,MATCH($A1695&amp;"-5",Matches!$J$2:$J$201,0))&lt;&gt;"",$C1695&gt;=INDEX(Matches!$F$2:$F$201,MATCH($A1695&amp;"-5",Matches!$J$2:$J$201,0))),"",IF(AND(L1695=INDEX(Matches!$G$2:$G$201,MATCH($A1695&amp;"-5",Matches!$J$2:$J$201,0)),M1695=INDEX(Matches!$H$2:$H$201,MATCH($A1695&amp;"-5",Matches!$J$2:$J$201,0))),5,IF(SIGN(L1695-M1695)&lt;&gt;SIGN(INDEX(Matches!$G$2:$G$201,MATCH($A1695&amp;"-5",Matches!$J$2:$J$201,0))-INDEX(Matches!$H$2:$H$201,MATCH($A1695&amp;"-5",Matches!$J$2:$J$201,0))),0,IF(L1695-M1695=INDEX(Matches!$G$2:$G$201,MATCH($A1695&amp;"-5",Matches!$J$2:$J$201,0))-INDEX(Matches!$H$2:$H$201,MATCH($A1695&amp;"-5",Matches!$J$2:$J$201,0)),3,2))))),""))</f>
        <v/>
      </c>
      <c r="AC1695" s="12" t="str">
        <f aca="false">IF(OR($B1695="",N1695="",O1695=""),"",IFERROR(IF(OR(INDEX(Matches!$I$2:$I$201,MATCH($A1695&amp;"-6",Matches!$J$2:$J$201,0))="Void",INDEX(Matches!$G$2:$G$201,MATCH($A1695&amp;"-6",Matches!$J$2:$J$201,0))="",INDEX(Matches!$H$2:$H$201,MATCH($A1695&amp;"-6",Matches!$J$2:$J$201,0))=""),"",IF(AND($C1695&lt;&gt;"",INDEX(Matches!$F$2:$F$201,MATCH($A1695&amp;"-6",Matches!$J$2:$J$201,0))&lt;&gt;"",$C1695&gt;=INDEX(Matches!$F$2:$F$201,MATCH($A1695&amp;"-6",Matches!$J$2:$J$201,0))),"",IF(AND(N1695=INDEX(Matches!$G$2:$G$201,MATCH($A1695&amp;"-6",Matches!$J$2:$J$201,0)),O1695=INDEX(Matches!$H$2:$H$201,MATCH($A1695&amp;"-6",Matches!$J$2:$J$201,0))),5,IF(SIGN(N1695-O1695)&lt;&gt;SIGN(INDEX(Matches!$G$2:$G$201,MATCH($A1695&amp;"-6",Matches!$J$2:$J$201,0))-INDEX(Matches!$H$2:$H$201,MATCH($A1695&amp;"-6",Matches!$J$2:$J$201,0))),0,IF(N1695-O1695=INDEX(Matches!$G$2:$G$201,MATCH($A1695&amp;"-6",Matches!$J$2:$J$201,0))-INDEX(Matches!$H$2:$H$201,MATCH($A1695&amp;"-6",Matches!$J$2:$J$201,0)),3,2))))),""))</f>
        <v/>
      </c>
      <c r="AD1695" s="12" t="str">
        <f aca="false">IF(OR($B1695="",P1695="",Q1695=""),"",IFERROR(IF(OR(INDEX(Matches!$I$2:$I$201,MATCH($A1695&amp;"-7",Matches!$J$2:$J$201,0))="Void",INDEX(Matches!$G$2:$G$201,MATCH($A1695&amp;"-7",Matches!$J$2:$J$201,0))="",INDEX(Matches!$H$2:$H$201,MATCH($A1695&amp;"-7",Matches!$J$2:$J$201,0))=""),"",IF(AND($C1695&lt;&gt;"",INDEX(Matches!$F$2:$F$201,MATCH($A1695&amp;"-7",Matches!$J$2:$J$201,0))&lt;&gt;"",$C1695&gt;=INDEX(Matches!$F$2:$F$201,MATCH($A1695&amp;"-7",Matches!$J$2:$J$201,0))),"",IF(AND(P1695=INDEX(Matches!$G$2:$G$201,MATCH($A1695&amp;"-7",Matches!$J$2:$J$201,0)),Q1695=INDEX(Matches!$H$2:$H$201,MATCH($A1695&amp;"-7",Matches!$J$2:$J$201,0))),5,IF(SIGN(P1695-Q1695)&lt;&gt;SIGN(INDEX(Matches!$G$2:$G$201,MATCH($A1695&amp;"-7",Matches!$J$2:$J$201,0))-INDEX(Matches!$H$2:$H$201,MATCH($A1695&amp;"-7",Matches!$J$2:$J$201,0))),0,IF(P1695-Q1695=INDEX(Matches!$G$2:$G$201,MATCH($A1695&amp;"-7",Matches!$J$2:$J$201,0))-INDEX(Matches!$H$2:$H$201,MATCH($A1695&amp;"-7",Matches!$J$2:$J$201,0)),3,2))))),""))</f>
        <v/>
      </c>
      <c r="AE1695" s="12" t="str">
        <f aca="false">IF(OR($B1695="",R1695="",S1695=""),"",IFERROR(IF(OR(INDEX(Matches!$I$2:$I$201,MATCH($A1695&amp;"-8",Matches!$J$2:$J$201,0))="Void",INDEX(Matches!$G$2:$G$201,MATCH($A1695&amp;"-8",Matches!$J$2:$J$201,0))="",INDEX(Matches!$H$2:$H$201,MATCH($A1695&amp;"-8",Matches!$J$2:$J$201,0))=""),"",IF(AND($C1695&lt;&gt;"",INDEX(Matches!$F$2:$F$201,MATCH($A1695&amp;"-8",Matches!$J$2:$J$201,0))&lt;&gt;"",$C1695&gt;=INDEX(Matches!$F$2:$F$201,MATCH($A1695&amp;"-8",Matches!$J$2:$J$201,0))),"",IF(AND(R1695=INDEX(Matches!$G$2:$G$201,MATCH($A1695&amp;"-8",Matches!$J$2:$J$201,0)),S1695=INDEX(Matches!$H$2:$H$201,MATCH($A1695&amp;"-8",Matches!$J$2:$J$201,0))),5,IF(SIGN(R1695-S1695)&lt;&gt;SIGN(INDEX(Matches!$G$2:$G$201,MATCH($A1695&amp;"-8",Matches!$J$2:$J$201,0))-INDEX(Matches!$H$2:$H$201,MATCH($A1695&amp;"-8",Matches!$J$2:$J$201,0))),0,IF(R1695-S1695=INDEX(Matches!$G$2:$G$201,MATCH($A1695&amp;"-8",Matches!$J$2:$J$201,0))-INDEX(Matches!$H$2:$H$201,MATCH($A1695&amp;"-8",Matches!$J$2:$J$201,0)),3,2))))),""))</f>
        <v/>
      </c>
      <c r="AF1695" s="12" t="str">
        <f aca="false">IF(OR($B1695="",T1695="",U1695=""),"",IFERROR(IF(OR(INDEX(Matches!$I$2:$I$201,MATCH($A1695&amp;"-9",Matches!$J$2:$J$201,0))="Void",INDEX(Matches!$G$2:$G$201,MATCH($A1695&amp;"-9",Matches!$J$2:$J$201,0))="",INDEX(Matches!$H$2:$H$201,MATCH($A1695&amp;"-9",Matches!$J$2:$J$201,0))=""),"",IF(AND($C1695&lt;&gt;"",INDEX(Matches!$F$2:$F$201,MATCH($A1695&amp;"-9",Matches!$J$2:$J$201,0))&lt;&gt;"",$C1695&gt;=INDEX(Matches!$F$2:$F$201,MATCH($A1695&amp;"-9",Matches!$J$2:$J$201,0))),"",IF(AND(T1695=INDEX(Matches!$G$2:$G$201,MATCH($A1695&amp;"-9",Matches!$J$2:$J$201,0)),U1695=INDEX(Matches!$H$2:$H$201,MATCH($A1695&amp;"-9",Matches!$J$2:$J$201,0))),5,IF(SIGN(T1695-U1695)&lt;&gt;SIGN(INDEX(Matches!$G$2:$G$201,MATCH($A1695&amp;"-9",Matches!$J$2:$J$201,0))-INDEX(Matches!$H$2:$H$201,MATCH($A1695&amp;"-9",Matches!$J$2:$J$201,0))),0,IF(T1695-U1695=INDEX(Matches!$G$2:$G$201,MATCH($A1695&amp;"-9",Matches!$J$2:$J$201,0))-INDEX(Matches!$H$2:$H$201,MATCH($A1695&amp;"-9",Matches!$J$2:$J$201,0)),3,2))))),""))</f>
        <v/>
      </c>
      <c r="AG1695" s="12" t="str">
        <f aca="false">IF(OR($B1695="",V1695="",W1695=""),"",IFERROR(IF(OR(INDEX(Matches!$I$2:$I$201,MATCH($A1695&amp;"-10",Matches!$J$2:$J$201,0))="Void",INDEX(Matches!$G$2:$G$201,MATCH($A1695&amp;"-10",Matches!$J$2:$J$201,0))="",INDEX(Matches!$H$2:$H$201,MATCH($A1695&amp;"-10",Matches!$J$2:$J$201,0))=""),"",IF(AND($C1695&lt;&gt;"",INDEX(Matches!$F$2:$F$201,MATCH($A1695&amp;"-10",Matches!$J$2:$J$201,0))&lt;&gt;"",$C1695&gt;=INDEX(Matches!$F$2:$F$201,MATCH($A1695&amp;"-10",Matches!$J$2:$J$201,0))),"",IF(AND(V1695=INDEX(Matches!$G$2:$G$201,MATCH($A1695&amp;"-10",Matches!$J$2:$J$201,0)),W1695=INDEX(Matches!$H$2:$H$201,MATCH($A1695&amp;"-10",Matches!$J$2:$J$201,0))),5,IF(SIGN(V1695-W1695)&lt;&gt;SIGN(INDEX(Matches!$G$2:$G$201,MATCH($A1695&amp;"-10",Matches!$J$2:$J$201,0))-INDEX(Matches!$H$2:$H$201,MATCH($A1695&amp;"-10",Matches!$J$2:$J$201,0))),0,IF(V1695-W1695=INDEX(Matches!$G$2:$G$201,MATCH($A1695&amp;"-10",Matches!$J$2:$J$201,0))-INDEX(Matches!$H$2:$H$201,MATCH($A1695&amp;"-10",Matches!$J$2:$J$201,0)),3,2))))),""))</f>
        <v/>
      </c>
      <c r="AH1695" s="13" t="str">
        <f aca="false">IF($B1695="","",SUM(X1695:AG1695))</f>
        <v/>
      </c>
      <c r="AI1695" s="12" t="str">
        <f aca="false">IF($B1695="","",COUNTIF(X1695:AG1695,5))</f>
        <v/>
      </c>
      <c r="AJ1695" s="12" t="str">
        <f aca="false">IF($B1695="","",COUNTIF(X1695:AG1695,"&gt;=2"))</f>
        <v/>
      </c>
      <c r="AK1695" s="12" t="str">
        <f aca="false">IF($B1695="","",COUNT(X1695:AG1695))</f>
        <v/>
      </c>
    </row>
    <row r="1696" customFormat="false" ht="15" hidden="false" customHeight="false" outlineLevel="0" collapsed="false">
      <c r="A1696" s="7"/>
      <c r="B1696" s="7"/>
      <c r="C1696" s="11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12" t="str">
        <f aca="false">IF(OR($B1696="",D1696="",E1696=""),"",IFERROR(IF(OR(INDEX(Matches!$I$2:$I$201,MATCH($A1696&amp;"-1",Matches!$J$2:$J$201,0))="Void",INDEX(Matches!$G$2:$G$201,MATCH($A1696&amp;"-1",Matches!$J$2:$J$201,0))="",INDEX(Matches!$H$2:$H$201,MATCH($A1696&amp;"-1",Matches!$J$2:$J$201,0))=""),"",IF(AND($C1696&lt;&gt;"",INDEX(Matches!$F$2:$F$201,MATCH($A1696&amp;"-1",Matches!$J$2:$J$201,0))&lt;&gt;"",$C1696&gt;=INDEX(Matches!$F$2:$F$201,MATCH($A1696&amp;"-1",Matches!$J$2:$J$201,0))),"",IF(AND(D1696=INDEX(Matches!$G$2:$G$201,MATCH($A1696&amp;"-1",Matches!$J$2:$J$201,0)),E1696=INDEX(Matches!$H$2:$H$201,MATCH($A1696&amp;"-1",Matches!$J$2:$J$201,0))),5,IF(SIGN(D1696-E1696)&lt;&gt;SIGN(INDEX(Matches!$G$2:$G$201,MATCH($A1696&amp;"-1",Matches!$J$2:$J$201,0))-INDEX(Matches!$H$2:$H$201,MATCH($A1696&amp;"-1",Matches!$J$2:$J$201,0))),0,IF(D1696-E1696=INDEX(Matches!$G$2:$G$201,MATCH($A1696&amp;"-1",Matches!$J$2:$J$201,0))-INDEX(Matches!$H$2:$H$201,MATCH($A1696&amp;"-1",Matches!$J$2:$J$201,0)),3,2))))),""))</f>
        <v/>
      </c>
      <c r="Y1696" s="12" t="str">
        <f aca="false">IF(OR($B1696="",F1696="",G1696=""),"",IFERROR(IF(OR(INDEX(Matches!$I$2:$I$201,MATCH($A1696&amp;"-2",Matches!$J$2:$J$201,0))="Void",INDEX(Matches!$G$2:$G$201,MATCH($A1696&amp;"-2",Matches!$J$2:$J$201,0))="",INDEX(Matches!$H$2:$H$201,MATCH($A1696&amp;"-2",Matches!$J$2:$J$201,0))=""),"",IF(AND($C1696&lt;&gt;"",INDEX(Matches!$F$2:$F$201,MATCH($A1696&amp;"-2",Matches!$J$2:$J$201,0))&lt;&gt;"",$C1696&gt;=INDEX(Matches!$F$2:$F$201,MATCH($A1696&amp;"-2",Matches!$J$2:$J$201,0))),"",IF(AND(F1696=INDEX(Matches!$G$2:$G$201,MATCH($A1696&amp;"-2",Matches!$J$2:$J$201,0)),G1696=INDEX(Matches!$H$2:$H$201,MATCH($A1696&amp;"-2",Matches!$J$2:$J$201,0))),5,IF(SIGN(F1696-G1696)&lt;&gt;SIGN(INDEX(Matches!$G$2:$G$201,MATCH($A1696&amp;"-2",Matches!$J$2:$J$201,0))-INDEX(Matches!$H$2:$H$201,MATCH($A1696&amp;"-2",Matches!$J$2:$J$201,0))),0,IF(F1696-G1696=INDEX(Matches!$G$2:$G$201,MATCH($A1696&amp;"-2",Matches!$J$2:$J$201,0))-INDEX(Matches!$H$2:$H$201,MATCH($A1696&amp;"-2",Matches!$J$2:$J$201,0)),3,2))))),""))</f>
        <v/>
      </c>
      <c r="Z1696" s="12" t="str">
        <f aca="false">IF(OR($B1696="",H1696="",I1696=""),"",IFERROR(IF(OR(INDEX(Matches!$I$2:$I$201,MATCH($A1696&amp;"-3",Matches!$J$2:$J$201,0))="Void",INDEX(Matches!$G$2:$G$201,MATCH($A1696&amp;"-3",Matches!$J$2:$J$201,0))="",INDEX(Matches!$H$2:$H$201,MATCH($A1696&amp;"-3",Matches!$J$2:$J$201,0))=""),"",IF(AND($C1696&lt;&gt;"",INDEX(Matches!$F$2:$F$201,MATCH($A1696&amp;"-3",Matches!$J$2:$J$201,0))&lt;&gt;"",$C1696&gt;=INDEX(Matches!$F$2:$F$201,MATCH($A1696&amp;"-3",Matches!$J$2:$J$201,0))),"",IF(AND(H1696=INDEX(Matches!$G$2:$G$201,MATCH($A1696&amp;"-3",Matches!$J$2:$J$201,0)),I1696=INDEX(Matches!$H$2:$H$201,MATCH($A1696&amp;"-3",Matches!$J$2:$J$201,0))),5,IF(SIGN(H1696-I1696)&lt;&gt;SIGN(INDEX(Matches!$G$2:$G$201,MATCH($A1696&amp;"-3",Matches!$J$2:$J$201,0))-INDEX(Matches!$H$2:$H$201,MATCH($A1696&amp;"-3",Matches!$J$2:$J$201,0))),0,IF(H1696-I1696=INDEX(Matches!$G$2:$G$201,MATCH($A1696&amp;"-3",Matches!$J$2:$J$201,0))-INDEX(Matches!$H$2:$H$201,MATCH($A1696&amp;"-3",Matches!$J$2:$J$201,0)),3,2))))),""))</f>
        <v/>
      </c>
      <c r="AA1696" s="12" t="str">
        <f aca="false">IF(OR($B1696="",J1696="",K1696=""),"",IFERROR(IF(OR(INDEX(Matches!$I$2:$I$201,MATCH($A1696&amp;"-4",Matches!$J$2:$J$201,0))="Void",INDEX(Matches!$G$2:$G$201,MATCH($A1696&amp;"-4",Matches!$J$2:$J$201,0))="",INDEX(Matches!$H$2:$H$201,MATCH($A1696&amp;"-4",Matches!$J$2:$J$201,0))=""),"",IF(AND($C1696&lt;&gt;"",INDEX(Matches!$F$2:$F$201,MATCH($A1696&amp;"-4",Matches!$J$2:$J$201,0))&lt;&gt;"",$C1696&gt;=INDEX(Matches!$F$2:$F$201,MATCH($A1696&amp;"-4",Matches!$J$2:$J$201,0))),"",IF(AND(J1696=INDEX(Matches!$G$2:$G$201,MATCH($A1696&amp;"-4",Matches!$J$2:$J$201,0)),K1696=INDEX(Matches!$H$2:$H$201,MATCH($A1696&amp;"-4",Matches!$J$2:$J$201,0))),5,IF(SIGN(J1696-K1696)&lt;&gt;SIGN(INDEX(Matches!$G$2:$G$201,MATCH($A1696&amp;"-4",Matches!$J$2:$J$201,0))-INDEX(Matches!$H$2:$H$201,MATCH($A1696&amp;"-4",Matches!$J$2:$J$201,0))),0,IF(J1696-K1696=INDEX(Matches!$G$2:$G$201,MATCH($A1696&amp;"-4",Matches!$J$2:$J$201,0))-INDEX(Matches!$H$2:$H$201,MATCH($A1696&amp;"-4",Matches!$J$2:$J$201,0)),3,2))))),""))</f>
        <v/>
      </c>
      <c r="AB1696" s="12" t="str">
        <f aca="false">IF(OR($B1696="",L1696="",M1696=""),"",IFERROR(IF(OR(INDEX(Matches!$I$2:$I$201,MATCH($A1696&amp;"-5",Matches!$J$2:$J$201,0))="Void",INDEX(Matches!$G$2:$G$201,MATCH($A1696&amp;"-5",Matches!$J$2:$J$201,0))="",INDEX(Matches!$H$2:$H$201,MATCH($A1696&amp;"-5",Matches!$J$2:$J$201,0))=""),"",IF(AND($C1696&lt;&gt;"",INDEX(Matches!$F$2:$F$201,MATCH($A1696&amp;"-5",Matches!$J$2:$J$201,0))&lt;&gt;"",$C1696&gt;=INDEX(Matches!$F$2:$F$201,MATCH($A1696&amp;"-5",Matches!$J$2:$J$201,0))),"",IF(AND(L1696=INDEX(Matches!$G$2:$G$201,MATCH($A1696&amp;"-5",Matches!$J$2:$J$201,0)),M1696=INDEX(Matches!$H$2:$H$201,MATCH($A1696&amp;"-5",Matches!$J$2:$J$201,0))),5,IF(SIGN(L1696-M1696)&lt;&gt;SIGN(INDEX(Matches!$G$2:$G$201,MATCH($A1696&amp;"-5",Matches!$J$2:$J$201,0))-INDEX(Matches!$H$2:$H$201,MATCH($A1696&amp;"-5",Matches!$J$2:$J$201,0))),0,IF(L1696-M1696=INDEX(Matches!$G$2:$G$201,MATCH($A1696&amp;"-5",Matches!$J$2:$J$201,0))-INDEX(Matches!$H$2:$H$201,MATCH($A1696&amp;"-5",Matches!$J$2:$J$201,0)),3,2))))),""))</f>
        <v/>
      </c>
      <c r="AC1696" s="12" t="str">
        <f aca="false">IF(OR($B1696="",N1696="",O1696=""),"",IFERROR(IF(OR(INDEX(Matches!$I$2:$I$201,MATCH($A1696&amp;"-6",Matches!$J$2:$J$201,0))="Void",INDEX(Matches!$G$2:$G$201,MATCH($A1696&amp;"-6",Matches!$J$2:$J$201,0))="",INDEX(Matches!$H$2:$H$201,MATCH($A1696&amp;"-6",Matches!$J$2:$J$201,0))=""),"",IF(AND($C1696&lt;&gt;"",INDEX(Matches!$F$2:$F$201,MATCH($A1696&amp;"-6",Matches!$J$2:$J$201,0))&lt;&gt;"",$C1696&gt;=INDEX(Matches!$F$2:$F$201,MATCH($A1696&amp;"-6",Matches!$J$2:$J$201,0))),"",IF(AND(N1696=INDEX(Matches!$G$2:$G$201,MATCH($A1696&amp;"-6",Matches!$J$2:$J$201,0)),O1696=INDEX(Matches!$H$2:$H$201,MATCH($A1696&amp;"-6",Matches!$J$2:$J$201,0))),5,IF(SIGN(N1696-O1696)&lt;&gt;SIGN(INDEX(Matches!$G$2:$G$201,MATCH($A1696&amp;"-6",Matches!$J$2:$J$201,0))-INDEX(Matches!$H$2:$H$201,MATCH($A1696&amp;"-6",Matches!$J$2:$J$201,0))),0,IF(N1696-O1696=INDEX(Matches!$G$2:$G$201,MATCH($A1696&amp;"-6",Matches!$J$2:$J$201,0))-INDEX(Matches!$H$2:$H$201,MATCH($A1696&amp;"-6",Matches!$J$2:$J$201,0)),3,2))))),""))</f>
        <v/>
      </c>
      <c r="AD1696" s="12" t="str">
        <f aca="false">IF(OR($B1696="",P1696="",Q1696=""),"",IFERROR(IF(OR(INDEX(Matches!$I$2:$I$201,MATCH($A1696&amp;"-7",Matches!$J$2:$J$201,0))="Void",INDEX(Matches!$G$2:$G$201,MATCH($A1696&amp;"-7",Matches!$J$2:$J$201,0))="",INDEX(Matches!$H$2:$H$201,MATCH($A1696&amp;"-7",Matches!$J$2:$J$201,0))=""),"",IF(AND($C1696&lt;&gt;"",INDEX(Matches!$F$2:$F$201,MATCH($A1696&amp;"-7",Matches!$J$2:$J$201,0))&lt;&gt;"",$C1696&gt;=INDEX(Matches!$F$2:$F$201,MATCH($A1696&amp;"-7",Matches!$J$2:$J$201,0))),"",IF(AND(P1696=INDEX(Matches!$G$2:$G$201,MATCH($A1696&amp;"-7",Matches!$J$2:$J$201,0)),Q1696=INDEX(Matches!$H$2:$H$201,MATCH($A1696&amp;"-7",Matches!$J$2:$J$201,0))),5,IF(SIGN(P1696-Q1696)&lt;&gt;SIGN(INDEX(Matches!$G$2:$G$201,MATCH($A1696&amp;"-7",Matches!$J$2:$J$201,0))-INDEX(Matches!$H$2:$H$201,MATCH($A1696&amp;"-7",Matches!$J$2:$J$201,0))),0,IF(P1696-Q1696=INDEX(Matches!$G$2:$G$201,MATCH($A1696&amp;"-7",Matches!$J$2:$J$201,0))-INDEX(Matches!$H$2:$H$201,MATCH($A1696&amp;"-7",Matches!$J$2:$J$201,0)),3,2))))),""))</f>
        <v/>
      </c>
      <c r="AE1696" s="12" t="str">
        <f aca="false">IF(OR($B1696="",R1696="",S1696=""),"",IFERROR(IF(OR(INDEX(Matches!$I$2:$I$201,MATCH($A1696&amp;"-8",Matches!$J$2:$J$201,0))="Void",INDEX(Matches!$G$2:$G$201,MATCH($A1696&amp;"-8",Matches!$J$2:$J$201,0))="",INDEX(Matches!$H$2:$H$201,MATCH($A1696&amp;"-8",Matches!$J$2:$J$201,0))=""),"",IF(AND($C1696&lt;&gt;"",INDEX(Matches!$F$2:$F$201,MATCH($A1696&amp;"-8",Matches!$J$2:$J$201,0))&lt;&gt;"",$C1696&gt;=INDEX(Matches!$F$2:$F$201,MATCH($A1696&amp;"-8",Matches!$J$2:$J$201,0))),"",IF(AND(R1696=INDEX(Matches!$G$2:$G$201,MATCH($A1696&amp;"-8",Matches!$J$2:$J$201,0)),S1696=INDEX(Matches!$H$2:$H$201,MATCH($A1696&amp;"-8",Matches!$J$2:$J$201,0))),5,IF(SIGN(R1696-S1696)&lt;&gt;SIGN(INDEX(Matches!$G$2:$G$201,MATCH($A1696&amp;"-8",Matches!$J$2:$J$201,0))-INDEX(Matches!$H$2:$H$201,MATCH($A1696&amp;"-8",Matches!$J$2:$J$201,0))),0,IF(R1696-S1696=INDEX(Matches!$G$2:$G$201,MATCH($A1696&amp;"-8",Matches!$J$2:$J$201,0))-INDEX(Matches!$H$2:$H$201,MATCH($A1696&amp;"-8",Matches!$J$2:$J$201,0)),3,2))))),""))</f>
        <v/>
      </c>
      <c r="AF1696" s="12" t="str">
        <f aca="false">IF(OR($B1696="",T1696="",U1696=""),"",IFERROR(IF(OR(INDEX(Matches!$I$2:$I$201,MATCH($A1696&amp;"-9",Matches!$J$2:$J$201,0))="Void",INDEX(Matches!$G$2:$G$201,MATCH($A1696&amp;"-9",Matches!$J$2:$J$201,0))="",INDEX(Matches!$H$2:$H$201,MATCH($A1696&amp;"-9",Matches!$J$2:$J$201,0))=""),"",IF(AND($C1696&lt;&gt;"",INDEX(Matches!$F$2:$F$201,MATCH($A1696&amp;"-9",Matches!$J$2:$J$201,0))&lt;&gt;"",$C1696&gt;=INDEX(Matches!$F$2:$F$201,MATCH($A1696&amp;"-9",Matches!$J$2:$J$201,0))),"",IF(AND(T1696=INDEX(Matches!$G$2:$G$201,MATCH($A1696&amp;"-9",Matches!$J$2:$J$201,0)),U1696=INDEX(Matches!$H$2:$H$201,MATCH($A1696&amp;"-9",Matches!$J$2:$J$201,0))),5,IF(SIGN(T1696-U1696)&lt;&gt;SIGN(INDEX(Matches!$G$2:$G$201,MATCH($A1696&amp;"-9",Matches!$J$2:$J$201,0))-INDEX(Matches!$H$2:$H$201,MATCH($A1696&amp;"-9",Matches!$J$2:$J$201,0))),0,IF(T1696-U1696=INDEX(Matches!$G$2:$G$201,MATCH($A1696&amp;"-9",Matches!$J$2:$J$201,0))-INDEX(Matches!$H$2:$H$201,MATCH($A1696&amp;"-9",Matches!$J$2:$J$201,0)),3,2))))),""))</f>
        <v/>
      </c>
      <c r="AG1696" s="12" t="str">
        <f aca="false">IF(OR($B1696="",V1696="",W1696=""),"",IFERROR(IF(OR(INDEX(Matches!$I$2:$I$201,MATCH($A1696&amp;"-10",Matches!$J$2:$J$201,0))="Void",INDEX(Matches!$G$2:$G$201,MATCH($A1696&amp;"-10",Matches!$J$2:$J$201,0))="",INDEX(Matches!$H$2:$H$201,MATCH($A1696&amp;"-10",Matches!$J$2:$J$201,0))=""),"",IF(AND($C1696&lt;&gt;"",INDEX(Matches!$F$2:$F$201,MATCH($A1696&amp;"-10",Matches!$J$2:$J$201,0))&lt;&gt;"",$C1696&gt;=INDEX(Matches!$F$2:$F$201,MATCH($A1696&amp;"-10",Matches!$J$2:$J$201,0))),"",IF(AND(V1696=INDEX(Matches!$G$2:$G$201,MATCH($A1696&amp;"-10",Matches!$J$2:$J$201,0)),W1696=INDEX(Matches!$H$2:$H$201,MATCH($A1696&amp;"-10",Matches!$J$2:$J$201,0))),5,IF(SIGN(V1696-W1696)&lt;&gt;SIGN(INDEX(Matches!$G$2:$G$201,MATCH($A1696&amp;"-10",Matches!$J$2:$J$201,0))-INDEX(Matches!$H$2:$H$201,MATCH($A1696&amp;"-10",Matches!$J$2:$J$201,0))),0,IF(V1696-W1696=INDEX(Matches!$G$2:$G$201,MATCH($A1696&amp;"-10",Matches!$J$2:$J$201,0))-INDEX(Matches!$H$2:$H$201,MATCH($A1696&amp;"-10",Matches!$J$2:$J$201,0)),3,2))))),""))</f>
        <v/>
      </c>
      <c r="AH1696" s="13" t="str">
        <f aca="false">IF($B1696="","",SUM(X1696:AG1696))</f>
        <v/>
      </c>
      <c r="AI1696" s="12" t="str">
        <f aca="false">IF($B1696="","",COUNTIF(X1696:AG1696,5))</f>
        <v/>
      </c>
      <c r="AJ1696" s="12" t="str">
        <f aca="false">IF($B1696="","",COUNTIF(X1696:AG1696,"&gt;=2"))</f>
        <v/>
      </c>
      <c r="AK1696" s="12" t="str">
        <f aca="false">IF($B1696="","",COUNT(X1696:AG1696))</f>
        <v/>
      </c>
    </row>
    <row r="1697" customFormat="false" ht="15" hidden="false" customHeight="false" outlineLevel="0" collapsed="false">
      <c r="A1697" s="7"/>
      <c r="B1697" s="7"/>
      <c r="C1697" s="11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12" t="str">
        <f aca="false">IF(OR($B1697="",D1697="",E1697=""),"",IFERROR(IF(OR(INDEX(Matches!$I$2:$I$201,MATCH($A1697&amp;"-1",Matches!$J$2:$J$201,0))="Void",INDEX(Matches!$G$2:$G$201,MATCH($A1697&amp;"-1",Matches!$J$2:$J$201,0))="",INDEX(Matches!$H$2:$H$201,MATCH($A1697&amp;"-1",Matches!$J$2:$J$201,0))=""),"",IF(AND($C1697&lt;&gt;"",INDEX(Matches!$F$2:$F$201,MATCH($A1697&amp;"-1",Matches!$J$2:$J$201,0))&lt;&gt;"",$C1697&gt;=INDEX(Matches!$F$2:$F$201,MATCH($A1697&amp;"-1",Matches!$J$2:$J$201,0))),"",IF(AND(D1697=INDEX(Matches!$G$2:$G$201,MATCH($A1697&amp;"-1",Matches!$J$2:$J$201,0)),E1697=INDEX(Matches!$H$2:$H$201,MATCH($A1697&amp;"-1",Matches!$J$2:$J$201,0))),5,IF(SIGN(D1697-E1697)&lt;&gt;SIGN(INDEX(Matches!$G$2:$G$201,MATCH($A1697&amp;"-1",Matches!$J$2:$J$201,0))-INDEX(Matches!$H$2:$H$201,MATCH($A1697&amp;"-1",Matches!$J$2:$J$201,0))),0,IF(D1697-E1697=INDEX(Matches!$G$2:$G$201,MATCH($A1697&amp;"-1",Matches!$J$2:$J$201,0))-INDEX(Matches!$H$2:$H$201,MATCH($A1697&amp;"-1",Matches!$J$2:$J$201,0)),3,2))))),""))</f>
        <v/>
      </c>
      <c r="Y1697" s="12" t="str">
        <f aca="false">IF(OR($B1697="",F1697="",G1697=""),"",IFERROR(IF(OR(INDEX(Matches!$I$2:$I$201,MATCH($A1697&amp;"-2",Matches!$J$2:$J$201,0))="Void",INDEX(Matches!$G$2:$G$201,MATCH($A1697&amp;"-2",Matches!$J$2:$J$201,0))="",INDEX(Matches!$H$2:$H$201,MATCH($A1697&amp;"-2",Matches!$J$2:$J$201,0))=""),"",IF(AND($C1697&lt;&gt;"",INDEX(Matches!$F$2:$F$201,MATCH($A1697&amp;"-2",Matches!$J$2:$J$201,0))&lt;&gt;"",$C1697&gt;=INDEX(Matches!$F$2:$F$201,MATCH($A1697&amp;"-2",Matches!$J$2:$J$201,0))),"",IF(AND(F1697=INDEX(Matches!$G$2:$G$201,MATCH($A1697&amp;"-2",Matches!$J$2:$J$201,0)),G1697=INDEX(Matches!$H$2:$H$201,MATCH($A1697&amp;"-2",Matches!$J$2:$J$201,0))),5,IF(SIGN(F1697-G1697)&lt;&gt;SIGN(INDEX(Matches!$G$2:$G$201,MATCH($A1697&amp;"-2",Matches!$J$2:$J$201,0))-INDEX(Matches!$H$2:$H$201,MATCH($A1697&amp;"-2",Matches!$J$2:$J$201,0))),0,IF(F1697-G1697=INDEX(Matches!$G$2:$G$201,MATCH($A1697&amp;"-2",Matches!$J$2:$J$201,0))-INDEX(Matches!$H$2:$H$201,MATCH($A1697&amp;"-2",Matches!$J$2:$J$201,0)),3,2))))),""))</f>
        <v/>
      </c>
      <c r="Z1697" s="12" t="str">
        <f aca="false">IF(OR($B1697="",H1697="",I1697=""),"",IFERROR(IF(OR(INDEX(Matches!$I$2:$I$201,MATCH($A1697&amp;"-3",Matches!$J$2:$J$201,0))="Void",INDEX(Matches!$G$2:$G$201,MATCH($A1697&amp;"-3",Matches!$J$2:$J$201,0))="",INDEX(Matches!$H$2:$H$201,MATCH($A1697&amp;"-3",Matches!$J$2:$J$201,0))=""),"",IF(AND($C1697&lt;&gt;"",INDEX(Matches!$F$2:$F$201,MATCH($A1697&amp;"-3",Matches!$J$2:$J$201,0))&lt;&gt;"",$C1697&gt;=INDEX(Matches!$F$2:$F$201,MATCH($A1697&amp;"-3",Matches!$J$2:$J$201,0))),"",IF(AND(H1697=INDEX(Matches!$G$2:$G$201,MATCH($A1697&amp;"-3",Matches!$J$2:$J$201,0)),I1697=INDEX(Matches!$H$2:$H$201,MATCH($A1697&amp;"-3",Matches!$J$2:$J$201,0))),5,IF(SIGN(H1697-I1697)&lt;&gt;SIGN(INDEX(Matches!$G$2:$G$201,MATCH($A1697&amp;"-3",Matches!$J$2:$J$201,0))-INDEX(Matches!$H$2:$H$201,MATCH($A1697&amp;"-3",Matches!$J$2:$J$201,0))),0,IF(H1697-I1697=INDEX(Matches!$G$2:$G$201,MATCH($A1697&amp;"-3",Matches!$J$2:$J$201,0))-INDEX(Matches!$H$2:$H$201,MATCH($A1697&amp;"-3",Matches!$J$2:$J$201,0)),3,2))))),""))</f>
        <v/>
      </c>
      <c r="AA1697" s="12" t="str">
        <f aca="false">IF(OR($B1697="",J1697="",K1697=""),"",IFERROR(IF(OR(INDEX(Matches!$I$2:$I$201,MATCH($A1697&amp;"-4",Matches!$J$2:$J$201,0))="Void",INDEX(Matches!$G$2:$G$201,MATCH($A1697&amp;"-4",Matches!$J$2:$J$201,0))="",INDEX(Matches!$H$2:$H$201,MATCH($A1697&amp;"-4",Matches!$J$2:$J$201,0))=""),"",IF(AND($C1697&lt;&gt;"",INDEX(Matches!$F$2:$F$201,MATCH($A1697&amp;"-4",Matches!$J$2:$J$201,0))&lt;&gt;"",$C1697&gt;=INDEX(Matches!$F$2:$F$201,MATCH($A1697&amp;"-4",Matches!$J$2:$J$201,0))),"",IF(AND(J1697=INDEX(Matches!$G$2:$G$201,MATCH($A1697&amp;"-4",Matches!$J$2:$J$201,0)),K1697=INDEX(Matches!$H$2:$H$201,MATCH($A1697&amp;"-4",Matches!$J$2:$J$201,0))),5,IF(SIGN(J1697-K1697)&lt;&gt;SIGN(INDEX(Matches!$G$2:$G$201,MATCH($A1697&amp;"-4",Matches!$J$2:$J$201,0))-INDEX(Matches!$H$2:$H$201,MATCH($A1697&amp;"-4",Matches!$J$2:$J$201,0))),0,IF(J1697-K1697=INDEX(Matches!$G$2:$G$201,MATCH($A1697&amp;"-4",Matches!$J$2:$J$201,0))-INDEX(Matches!$H$2:$H$201,MATCH($A1697&amp;"-4",Matches!$J$2:$J$201,0)),3,2))))),""))</f>
        <v/>
      </c>
      <c r="AB1697" s="12" t="str">
        <f aca="false">IF(OR($B1697="",L1697="",M1697=""),"",IFERROR(IF(OR(INDEX(Matches!$I$2:$I$201,MATCH($A1697&amp;"-5",Matches!$J$2:$J$201,0))="Void",INDEX(Matches!$G$2:$G$201,MATCH($A1697&amp;"-5",Matches!$J$2:$J$201,0))="",INDEX(Matches!$H$2:$H$201,MATCH($A1697&amp;"-5",Matches!$J$2:$J$201,0))=""),"",IF(AND($C1697&lt;&gt;"",INDEX(Matches!$F$2:$F$201,MATCH($A1697&amp;"-5",Matches!$J$2:$J$201,0))&lt;&gt;"",$C1697&gt;=INDEX(Matches!$F$2:$F$201,MATCH($A1697&amp;"-5",Matches!$J$2:$J$201,0))),"",IF(AND(L1697=INDEX(Matches!$G$2:$G$201,MATCH($A1697&amp;"-5",Matches!$J$2:$J$201,0)),M1697=INDEX(Matches!$H$2:$H$201,MATCH($A1697&amp;"-5",Matches!$J$2:$J$201,0))),5,IF(SIGN(L1697-M1697)&lt;&gt;SIGN(INDEX(Matches!$G$2:$G$201,MATCH($A1697&amp;"-5",Matches!$J$2:$J$201,0))-INDEX(Matches!$H$2:$H$201,MATCH($A1697&amp;"-5",Matches!$J$2:$J$201,0))),0,IF(L1697-M1697=INDEX(Matches!$G$2:$G$201,MATCH($A1697&amp;"-5",Matches!$J$2:$J$201,0))-INDEX(Matches!$H$2:$H$201,MATCH($A1697&amp;"-5",Matches!$J$2:$J$201,0)),3,2))))),""))</f>
        <v/>
      </c>
      <c r="AC1697" s="12" t="str">
        <f aca="false">IF(OR($B1697="",N1697="",O1697=""),"",IFERROR(IF(OR(INDEX(Matches!$I$2:$I$201,MATCH($A1697&amp;"-6",Matches!$J$2:$J$201,0))="Void",INDEX(Matches!$G$2:$G$201,MATCH($A1697&amp;"-6",Matches!$J$2:$J$201,0))="",INDEX(Matches!$H$2:$H$201,MATCH($A1697&amp;"-6",Matches!$J$2:$J$201,0))=""),"",IF(AND($C1697&lt;&gt;"",INDEX(Matches!$F$2:$F$201,MATCH($A1697&amp;"-6",Matches!$J$2:$J$201,0))&lt;&gt;"",$C1697&gt;=INDEX(Matches!$F$2:$F$201,MATCH($A1697&amp;"-6",Matches!$J$2:$J$201,0))),"",IF(AND(N1697=INDEX(Matches!$G$2:$G$201,MATCH($A1697&amp;"-6",Matches!$J$2:$J$201,0)),O1697=INDEX(Matches!$H$2:$H$201,MATCH($A1697&amp;"-6",Matches!$J$2:$J$201,0))),5,IF(SIGN(N1697-O1697)&lt;&gt;SIGN(INDEX(Matches!$G$2:$G$201,MATCH($A1697&amp;"-6",Matches!$J$2:$J$201,0))-INDEX(Matches!$H$2:$H$201,MATCH($A1697&amp;"-6",Matches!$J$2:$J$201,0))),0,IF(N1697-O1697=INDEX(Matches!$G$2:$G$201,MATCH($A1697&amp;"-6",Matches!$J$2:$J$201,0))-INDEX(Matches!$H$2:$H$201,MATCH($A1697&amp;"-6",Matches!$J$2:$J$201,0)),3,2))))),""))</f>
        <v/>
      </c>
      <c r="AD1697" s="12" t="str">
        <f aca="false">IF(OR($B1697="",P1697="",Q1697=""),"",IFERROR(IF(OR(INDEX(Matches!$I$2:$I$201,MATCH($A1697&amp;"-7",Matches!$J$2:$J$201,0))="Void",INDEX(Matches!$G$2:$G$201,MATCH($A1697&amp;"-7",Matches!$J$2:$J$201,0))="",INDEX(Matches!$H$2:$H$201,MATCH($A1697&amp;"-7",Matches!$J$2:$J$201,0))=""),"",IF(AND($C1697&lt;&gt;"",INDEX(Matches!$F$2:$F$201,MATCH($A1697&amp;"-7",Matches!$J$2:$J$201,0))&lt;&gt;"",$C1697&gt;=INDEX(Matches!$F$2:$F$201,MATCH($A1697&amp;"-7",Matches!$J$2:$J$201,0))),"",IF(AND(P1697=INDEX(Matches!$G$2:$G$201,MATCH($A1697&amp;"-7",Matches!$J$2:$J$201,0)),Q1697=INDEX(Matches!$H$2:$H$201,MATCH($A1697&amp;"-7",Matches!$J$2:$J$201,0))),5,IF(SIGN(P1697-Q1697)&lt;&gt;SIGN(INDEX(Matches!$G$2:$G$201,MATCH($A1697&amp;"-7",Matches!$J$2:$J$201,0))-INDEX(Matches!$H$2:$H$201,MATCH($A1697&amp;"-7",Matches!$J$2:$J$201,0))),0,IF(P1697-Q1697=INDEX(Matches!$G$2:$G$201,MATCH($A1697&amp;"-7",Matches!$J$2:$J$201,0))-INDEX(Matches!$H$2:$H$201,MATCH($A1697&amp;"-7",Matches!$J$2:$J$201,0)),3,2))))),""))</f>
        <v/>
      </c>
      <c r="AE1697" s="12" t="str">
        <f aca="false">IF(OR($B1697="",R1697="",S1697=""),"",IFERROR(IF(OR(INDEX(Matches!$I$2:$I$201,MATCH($A1697&amp;"-8",Matches!$J$2:$J$201,0))="Void",INDEX(Matches!$G$2:$G$201,MATCH($A1697&amp;"-8",Matches!$J$2:$J$201,0))="",INDEX(Matches!$H$2:$H$201,MATCH($A1697&amp;"-8",Matches!$J$2:$J$201,0))=""),"",IF(AND($C1697&lt;&gt;"",INDEX(Matches!$F$2:$F$201,MATCH($A1697&amp;"-8",Matches!$J$2:$J$201,0))&lt;&gt;"",$C1697&gt;=INDEX(Matches!$F$2:$F$201,MATCH($A1697&amp;"-8",Matches!$J$2:$J$201,0))),"",IF(AND(R1697=INDEX(Matches!$G$2:$G$201,MATCH($A1697&amp;"-8",Matches!$J$2:$J$201,0)),S1697=INDEX(Matches!$H$2:$H$201,MATCH($A1697&amp;"-8",Matches!$J$2:$J$201,0))),5,IF(SIGN(R1697-S1697)&lt;&gt;SIGN(INDEX(Matches!$G$2:$G$201,MATCH($A1697&amp;"-8",Matches!$J$2:$J$201,0))-INDEX(Matches!$H$2:$H$201,MATCH($A1697&amp;"-8",Matches!$J$2:$J$201,0))),0,IF(R1697-S1697=INDEX(Matches!$G$2:$G$201,MATCH($A1697&amp;"-8",Matches!$J$2:$J$201,0))-INDEX(Matches!$H$2:$H$201,MATCH($A1697&amp;"-8",Matches!$J$2:$J$201,0)),3,2))))),""))</f>
        <v/>
      </c>
      <c r="AF1697" s="12" t="str">
        <f aca="false">IF(OR($B1697="",T1697="",U1697=""),"",IFERROR(IF(OR(INDEX(Matches!$I$2:$I$201,MATCH($A1697&amp;"-9",Matches!$J$2:$J$201,0))="Void",INDEX(Matches!$G$2:$G$201,MATCH($A1697&amp;"-9",Matches!$J$2:$J$201,0))="",INDEX(Matches!$H$2:$H$201,MATCH($A1697&amp;"-9",Matches!$J$2:$J$201,0))=""),"",IF(AND($C1697&lt;&gt;"",INDEX(Matches!$F$2:$F$201,MATCH($A1697&amp;"-9",Matches!$J$2:$J$201,0))&lt;&gt;"",$C1697&gt;=INDEX(Matches!$F$2:$F$201,MATCH($A1697&amp;"-9",Matches!$J$2:$J$201,0))),"",IF(AND(T1697=INDEX(Matches!$G$2:$G$201,MATCH($A1697&amp;"-9",Matches!$J$2:$J$201,0)),U1697=INDEX(Matches!$H$2:$H$201,MATCH($A1697&amp;"-9",Matches!$J$2:$J$201,0))),5,IF(SIGN(T1697-U1697)&lt;&gt;SIGN(INDEX(Matches!$G$2:$G$201,MATCH($A1697&amp;"-9",Matches!$J$2:$J$201,0))-INDEX(Matches!$H$2:$H$201,MATCH($A1697&amp;"-9",Matches!$J$2:$J$201,0))),0,IF(T1697-U1697=INDEX(Matches!$G$2:$G$201,MATCH($A1697&amp;"-9",Matches!$J$2:$J$201,0))-INDEX(Matches!$H$2:$H$201,MATCH($A1697&amp;"-9",Matches!$J$2:$J$201,0)),3,2))))),""))</f>
        <v/>
      </c>
      <c r="AG1697" s="12" t="str">
        <f aca="false">IF(OR($B1697="",V1697="",W1697=""),"",IFERROR(IF(OR(INDEX(Matches!$I$2:$I$201,MATCH($A1697&amp;"-10",Matches!$J$2:$J$201,0))="Void",INDEX(Matches!$G$2:$G$201,MATCH($A1697&amp;"-10",Matches!$J$2:$J$201,0))="",INDEX(Matches!$H$2:$H$201,MATCH($A1697&amp;"-10",Matches!$J$2:$J$201,0))=""),"",IF(AND($C1697&lt;&gt;"",INDEX(Matches!$F$2:$F$201,MATCH($A1697&amp;"-10",Matches!$J$2:$J$201,0))&lt;&gt;"",$C1697&gt;=INDEX(Matches!$F$2:$F$201,MATCH($A1697&amp;"-10",Matches!$J$2:$J$201,0))),"",IF(AND(V1697=INDEX(Matches!$G$2:$G$201,MATCH($A1697&amp;"-10",Matches!$J$2:$J$201,0)),W1697=INDEX(Matches!$H$2:$H$201,MATCH($A1697&amp;"-10",Matches!$J$2:$J$201,0))),5,IF(SIGN(V1697-W1697)&lt;&gt;SIGN(INDEX(Matches!$G$2:$G$201,MATCH($A1697&amp;"-10",Matches!$J$2:$J$201,0))-INDEX(Matches!$H$2:$H$201,MATCH($A1697&amp;"-10",Matches!$J$2:$J$201,0))),0,IF(V1697-W1697=INDEX(Matches!$G$2:$G$201,MATCH($A1697&amp;"-10",Matches!$J$2:$J$201,0))-INDEX(Matches!$H$2:$H$201,MATCH($A1697&amp;"-10",Matches!$J$2:$J$201,0)),3,2))))),""))</f>
        <v/>
      </c>
      <c r="AH1697" s="13" t="str">
        <f aca="false">IF($B1697="","",SUM(X1697:AG1697))</f>
        <v/>
      </c>
      <c r="AI1697" s="12" t="str">
        <f aca="false">IF($B1697="","",COUNTIF(X1697:AG1697,5))</f>
        <v/>
      </c>
      <c r="AJ1697" s="12" t="str">
        <f aca="false">IF($B1697="","",COUNTIF(X1697:AG1697,"&gt;=2"))</f>
        <v/>
      </c>
      <c r="AK1697" s="12" t="str">
        <f aca="false">IF($B1697="","",COUNT(X1697:AG1697))</f>
        <v/>
      </c>
    </row>
    <row r="1698" customFormat="false" ht="15" hidden="false" customHeight="false" outlineLevel="0" collapsed="false">
      <c r="A1698" s="7"/>
      <c r="B1698" s="7"/>
      <c r="C1698" s="11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12" t="str">
        <f aca="false">IF(OR($B1698="",D1698="",E1698=""),"",IFERROR(IF(OR(INDEX(Matches!$I$2:$I$201,MATCH($A1698&amp;"-1",Matches!$J$2:$J$201,0))="Void",INDEX(Matches!$G$2:$G$201,MATCH($A1698&amp;"-1",Matches!$J$2:$J$201,0))="",INDEX(Matches!$H$2:$H$201,MATCH($A1698&amp;"-1",Matches!$J$2:$J$201,0))=""),"",IF(AND($C1698&lt;&gt;"",INDEX(Matches!$F$2:$F$201,MATCH($A1698&amp;"-1",Matches!$J$2:$J$201,0))&lt;&gt;"",$C1698&gt;=INDEX(Matches!$F$2:$F$201,MATCH($A1698&amp;"-1",Matches!$J$2:$J$201,0))),"",IF(AND(D1698=INDEX(Matches!$G$2:$G$201,MATCH($A1698&amp;"-1",Matches!$J$2:$J$201,0)),E1698=INDEX(Matches!$H$2:$H$201,MATCH($A1698&amp;"-1",Matches!$J$2:$J$201,0))),5,IF(SIGN(D1698-E1698)&lt;&gt;SIGN(INDEX(Matches!$G$2:$G$201,MATCH($A1698&amp;"-1",Matches!$J$2:$J$201,0))-INDEX(Matches!$H$2:$H$201,MATCH($A1698&amp;"-1",Matches!$J$2:$J$201,0))),0,IF(D1698-E1698=INDEX(Matches!$G$2:$G$201,MATCH($A1698&amp;"-1",Matches!$J$2:$J$201,0))-INDEX(Matches!$H$2:$H$201,MATCH($A1698&amp;"-1",Matches!$J$2:$J$201,0)),3,2))))),""))</f>
        <v/>
      </c>
      <c r="Y1698" s="12" t="str">
        <f aca="false">IF(OR($B1698="",F1698="",G1698=""),"",IFERROR(IF(OR(INDEX(Matches!$I$2:$I$201,MATCH($A1698&amp;"-2",Matches!$J$2:$J$201,0))="Void",INDEX(Matches!$G$2:$G$201,MATCH($A1698&amp;"-2",Matches!$J$2:$J$201,0))="",INDEX(Matches!$H$2:$H$201,MATCH($A1698&amp;"-2",Matches!$J$2:$J$201,0))=""),"",IF(AND($C1698&lt;&gt;"",INDEX(Matches!$F$2:$F$201,MATCH($A1698&amp;"-2",Matches!$J$2:$J$201,0))&lt;&gt;"",$C1698&gt;=INDEX(Matches!$F$2:$F$201,MATCH($A1698&amp;"-2",Matches!$J$2:$J$201,0))),"",IF(AND(F1698=INDEX(Matches!$G$2:$G$201,MATCH($A1698&amp;"-2",Matches!$J$2:$J$201,0)),G1698=INDEX(Matches!$H$2:$H$201,MATCH($A1698&amp;"-2",Matches!$J$2:$J$201,0))),5,IF(SIGN(F1698-G1698)&lt;&gt;SIGN(INDEX(Matches!$G$2:$G$201,MATCH($A1698&amp;"-2",Matches!$J$2:$J$201,0))-INDEX(Matches!$H$2:$H$201,MATCH($A1698&amp;"-2",Matches!$J$2:$J$201,0))),0,IF(F1698-G1698=INDEX(Matches!$G$2:$G$201,MATCH($A1698&amp;"-2",Matches!$J$2:$J$201,0))-INDEX(Matches!$H$2:$H$201,MATCH($A1698&amp;"-2",Matches!$J$2:$J$201,0)),3,2))))),""))</f>
        <v/>
      </c>
      <c r="Z1698" s="12" t="str">
        <f aca="false">IF(OR($B1698="",H1698="",I1698=""),"",IFERROR(IF(OR(INDEX(Matches!$I$2:$I$201,MATCH($A1698&amp;"-3",Matches!$J$2:$J$201,0))="Void",INDEX(Matches!$G$2:$G$201,MATCH($A1698&amp;"-3",Matches!$J$2:$J$201,0))="",INDEX(Matches!$H$2:$H$201,MATCH($A1698&amp;"-3",Matches!$J$2:$J$201,0))=""),"",IF(AND($C1698&lt;&gt;"",INDEX(Matches!$F$2:$F$201,MATCH($A1698&amp;"-3",Matches!$J$2:$J$201,0))&lt;&gt;"",$C1698&gt;=INDEX(Matches!$F$2:$F$201,MATCH($A1698&amp;"-3",Matches!$J$2:$J$201,0))),"",IF(AND(H1698=INDEX(Matches!$G$2:$G$201,MATCH($A1698&amp;"-3",Matches!$J$2:$J$201,0)),I1698=INDEX(Matches!$H$2:$H$201,MATCH($A1698&amp;"-3",Matches!$J$2:$J$201,0))),5,IF(SIGN(H1698-I1698)&lt;&gt;SIGN(INDEX(Matches!$G$2:$G$201,MATCH($A1698&amp;"-3",Matches!$J$2:$J$201,0))-INDEX(Matches!$H$2:$H$201,MATCH($A1698&amp;"-3",Matches!$J$2:$J$201,0))),0,IF(H1698-I1698=INDEX(Matches!$G$2:$G$201,MATCH($A1698&amp;"-3",Matches!$J$2:$J$201,0))-INDEX(Matches!$H$2:$H$201,MATCH($A1698&amp;"-3",Matches!$J$2:$J$201,0)),3,2))))),""))</f>
        <v/>
      </c>
      <c r="AA1698" s="12" t="str">
        <f aca="false">IF(OR($B1698="",J1698="",K1698=""),"",IFERROR(IF(OR(INDEX(Matches!$I$2:$I$201,MATCH($A1698&amp;"-4",Matches!$J$2:$J$201,0))="Void",INDEX(Matches!$G$2:$G$201,MATCH($A1698&amp;"-4",Matches!$J$2:$J$201,0))="",INDEX(Matches!$H$2:$H$201,MATCH($A1698&amp;"-4",Matches!$J$2:$J$201,0))=""),"",IF(AND($C1698&lt;&gt;"",INDEX(Matches!$F$2:$F$201,MATCH($A1698&amp;"-4",Matches!$J$2:$J$201,0))&lt;&gt;"",$C1698&gt;=INDEX(Matches!$F$2:$F$201,MATCH($A1698&amp;"-4",Matches!$J$2:$J$201,0))),"",IF(AND(J1698=INDEX(Matches!$G$2:$G$201,MATCH($A1698&amp;"-4",Matches!$J$2:$J$201,0)),K1698=INDEX(Matches!$H$2:$H$201,MATCH($A1698&amp;"-4",Matches!$J$2:$J$201,0))),5,IF(SIGN(J1698-K1698)&lt;&gt;SIGN(INDEX(Matches!$G$2:$G$201,MATCH($A1698&amp;"-4",Matches!$J$2:$J$201,0))-INDEX(Matches!$H$2:$H$201,MATCH($A1698&amp;"-4",Matches!$J$2:$J$201,0))),0,IF(J1698-K1698=INDEX(Matches!$G$2:$G$201,MATCH($A1698&amp;"-4",Matches!$J$2:$J$201,0))-INDEX(Matches!$H$2:$H$201,MATCH($A1698&amp;"-4",Matches!$J$2:$J$201,0)),3,2))))),""))</f>
        <v/>
      </c>
      <c r="AB1698" s="12" t="str">
        <f aca="false">IF(OR($B1698="",L1698="",M1698=""),"",IFERROR(IF(OR(INDEX(Matches!$I$2:$I$201,MATCH($A1698&amp;"-5",Matches!$J$2:$J$201,0))="Void",INDEX(Matches!$G$2:$G$201,MATCH($A1698&amp;"-5",Matches!$J$2:$J$201,0))="",INDEX(Matches!$H$2:$H$201,MATCH($A1698&amp;"-5",Matches!$J$2:$J$201,0))=""),"",IF(AND($C1698&lt;&gt;"",INDEX(Matches!$F$2:$F$201,MATCH($A1698&amp;"-5",Matches!$J$2:$J$201,0))&lt;&gt;"",$C1698&gt;=INDEX(Matches!$F$2:$F$201,MATCH($A1698&amp;"-5",Matches!$J$2:$J$201,0))),"",IF(AND(L1698=INDEX(Matches!$G$2:$G$201,MATCH($A1698&amp;"-5",Matches!$J$2:$J$201,0)),M1698=INDEX(Matches!$H$2:$H$201,MATCH($A1698&amp;"-5",Matches!$J$2:$J$201,0))),5,IF(SIGN(L1698-M1698)&lt;&gt;SIGN(INDEX(Matches!$G$2:$G$201,MATCH($A1698&amp;"-5",Matches!$J$2:$J$201,0))-INDEX(Matches!$H$2:$H$201,MATCH($A1698&amp;"-5",Matches!$J$2:$J$201,0))),0,IF(L1698-M1698=INDEX(Matches!$G$2:$G$201,MATCH($A1698&amp;"-5",Matches!$J$2:$J$201,0))-INDEX(Matches!$H$2:$H$201,MATCH($A1698&amp;"-5",Matches!$J$2:$J$201,0)),3,2))))),""))</f>
        <v/>
      </c>
      <c r="AC1698" s="12" t="str">
        <f aca="false">IF(OR($B1698="",N1698="",O1698=""),"",IFERROR(IF(OR(INDEX(Matches!$I$2:$I$201,MATCH($A1698&amp;"-6",Matches!$J$2:$J$201,0))="Void",INDEX(Matches!$G$2:$G$201,MATCH($A1698&amp;"-6",Matches!$J$2:$J$201,0))="",INDEX(Matches!$H$2:$H$201,MATCH($A1698&amp;"-6",Matches!$J$2:$J$201,0))=""),"",IF(AND($C1698&lt;&gt;"",INDEX(Matches!$F$2:$F$201,MATCH($A1698&amp;"-6",Matches!$J$2:$J$201,0))&lt;&gt;"",$C1698&gt;=INDEX(Matches!$F$2:$F$201,MATCH($A1698&amp;"-6",Matches!$J$2:$J$201,0))),"",IF(AND(N1698=INDEX(Matches!$G$2:$G$201,MATCH($A1698&amp;"-6",Matches!$J$2:$J$201,0)),O1698=INDEX(Matches!$H$2:$H$201,MATCH($A1698&amp;"-6",Matches!$J$2:$J$201,0))),5,IF(SIGN(N1698-O1698)&lt;&gt;SIGN(INDEX(Matches!$G$2:$G$201,MATCH($A1698&amp;"-6",Matches!$J$2:$J$201,0))-INDEX(Matches!$H$2:$H$201,MATCH($A1698&amp;"-6",Matches!$J$2:$J$201,0))),0,IF(N1698-O1698=INDEX(Matches!$G$2:$G$201,MATCH($A1698&amp;"-6",Matches!$J$2:$J$201,0))-INDEX(Matches!$H$2:$H$201,MATCH($A1698&amp;"-6",Matches!$J$2:$J$201,0)),3,2))))),""))</f>
        <v/>
      </c>
      <c r="AD1698" s="12" t="str">
        <f aca="false">IF(OR($B1698="",P1698="",Q1698=""),"",IFERROR(IF(OR(INDEX(Matches!$I$2:$I$201,MATCH($A1698&amp;"-7",Matches!$J$2:$J$201,0))="Void",INDEX(Matches!$G$2:$G$201,MATCH($A1698&amp;"-7",Matches!$J$2:$J$201,0))="",INDEX(Matches!$H$2:$H$201,MATCH($A1698&amp;"-7",Matches!$J$2:$J$201,0))=""),"",IF(AND($C1698&lt;&gt;"",INDEX(Matches!$F$2:$F$201,MATCH($A1698&amp;"-7",Matches!$J$2:$J$201,0))&lt;&gt;"",$C1698&gt;=INDEX(Matches!$F$2:$F$201,MATCH($A1698&amp;"-7",Matches!$J$2:$J$201,0))),"",IF(AND(P1698=INDEX(Matches!$G$2:$G$201,MATCH($A1698&amp;"-7",Matches!$J$2:$J$201,0)),Q1698=INDEX(Matches!$H$2:$H$201,MATCH($A1698&amp;"-7",Matches!$J$2:$J$201,0))),5,IF(SIGN(P1698-Q1698)&lt;&gt;SIGN(INDEX(Matches!$G$2:$G$201,MATCH($A1698&amp;"-7",Matches!$J$2:$J$201,0))-INDEX(Matches!$H$2:$H$201,MATCH($A1698&amp;"-7",Matches!$J$2:$J$201,0))),0,IF(P1698-Q1698=INDEX(Matches!$G$2:$G$201,MATCH($A1698&amp;"-7",Matches!$J$2:$J$201,0))-INDEX(Matches!$H$2:$H$201,MATCH($A1698&amp;"-7",Matches!$J$2:$J$201,0)),3,2))))),""))</f>
        <v/>
      </c>
      <c r="AE1698" s="12" t="str">
        <f aca="false">IF(OR($B1698="",R1698="",S1698=""),"",IFERROR(IF(OR(INDEX(Matches!$I$2:$I$201,MATCH($A1698&amp;"-8",Matches!$J$2:$J$201,0))="Void",INDEX(Matches!$G$2:$G$201,MATCH($A1698&amp;"-8",Matches!$J$2:$J$201,0))="",INDEX(Matches!$H$2:$H$201,MATCH($A1698&amp;"-8",Matches!$J$2:$J$201,0))=""),"",IF(AND($C1698&lt;&gt;"",INDEX(Matches!$F$2:$F$201,MATCH($A1698&amp;"-8",Matches!$J$2:$J$201,0))&lt;&gt;"",$C1698&gt;=INDEX(Matches!$F$2:$F$201,MATCH($A1698&amp;"-8",Matches!$J$2:$J$201,0))),"",IF(AND(R1698=INDEX(Matches!$G$2:$G$201,MATCH($A1698&amp;"-8",Matches!$J$2:$J$201,0)),S1698=INDEX(Matches!$H$2:$H$201,MATCH($A1698&amp;"-8",Matches!$J$2:$J$201,0))),5,IF(SIGN(R1698-S1698)&lt;&gt;SIGN(INDEX(Matches!$G$2:$G$201,MATCH($A1698&amp;"-8",Matches!$J$2:$J$201,0))-INDEX(Matches!$H$2:$H$201,MATCH($A1698&amp;"-8",Matches!$J$2:$J$201,0))),0,IF(R1698-S1698=INDEX(Matches!$G$2:$G$201,MATCH($A1698&amp;"-8",Matches!$J$2:$J$201,0))-INDEX(Matches!$H$2:$H$201,MATCH($A1698&amp;"-8",Matches!$J$2:$J$201,0)),3,2))))),""))</f>
        <v/>
      </c>
      <c r="AF1698" s="12" t="str">
        <f aca="false">IF(OR($B1698="",T1698="",U1698=""),"",IFERROR(IF(OR(INDEX(Matches!$I$2:$I$201,MATCH($A1698&amp;"-9",Matches!$J$2:$J$201,0))="Void",INDEX(Matches!$G$2:$G$201,MATCH($A1698&amp;"-9",Matches!$J$2:$J$201,0))="",INDEX(Matches!$H$2:$H$201,MATCH($A1698&amp;"-9",Matches!$J$2:$J$201,0))=""),"",IF(AND($C1698&lt;&gt;"",INDEX(Matches!$F$2:$F$201,MATCH($A1698&amp;"-9",Matches!$J$2:$J$201,0))&lt;&gt;"",$C1698&gt;=INDEX(Matches!$F$2:$F$201,MATCH($A1698&amp;"-9",Matches!$J$2:$J$201,0))),"",IF(AND(T1698=INDEX(Matches!$G$2:$G$201,MATCH($A1698&amp;"-9",Matches!$J$2:$J$201,0)),U1698=INDEX(Matches!$H$2:$H$201,MATCH($A1698&amp;"-9",Matches!$J$2:$J$201,0))),5,IF(SIGN(T1698-U1698)&lt;&gt;SIGN(INDEX(Matches!$G$2:$G$201,MATCH($A1698&amp;"-9",Matches!$J$2:$J$201,0))-INDEX(Matches!$H$2:$H$201,MATCH($A1698&amp;"-9",Matches!$J$2:$J$201,0))),0,IF(T1698-U1698=INDEX(Matches!$G$2:$G$201,MATCH($A1698&amp;"-9",Matches!$J$2:$J$201,0))-INDEX(Matches!$H$2:$H$201,MATCH($A1698&amp;"-9",Matches!$J$2:$J$201,0)),3,2))))),""))</f>
        <v/>
      </c>
      <c r="AG1698" s="12" t="str">
        <f aca="false">IF(OR($B1698="",V1698="",W1698=""),"",IFERROR(IF(OR(INDEX(Matches!$I$2:$I$201,MATCH($A1698&amp;"-10",Matches!$J$2:$J$201,0))="Void",INDEX(Matches!$G$2:$G$201,MATCH($A1698&amp;"-10",Matches!$J$2:$J$201,0))="",INDEX(Matches!$H$2:$H$201,MATCH($A1698&amp;"-10",Matches!$J$2:$J$201,0))=""),"",IF(AND($C1698&lt;&gt;"",INDEX(Matches!$F$2:$F$201,MATCH($A1698&amp;"-10",Matches!$J$2:$J$201,0))&lt;&gt;"",$C1698&gt;=INDEX(Matches!$F$2:$F$201,MATCH($A1698&amp;"-10",Matches!$J$2:$J$201,0))),"",IF(AND(V1698=INDEX(Matches!$G$2:$G$201,MATCH($A1698&amp;"-10",Matches!$J$2:$J$201,0)),W1698=INDEX(Matches!$H$2:$H$201,MATCH($A1698&amp;"-10",Matches!$J$2:$J$201,0))),5,IF(SIGN(V1698-W1698)&lt;&gt;SIGN(INDEX(Matches!$G$2:$G$201,MATCH($A1698&amp;"-10",Matches!$J$2:$J$201,0))-INDEX(Matches!$H$2:$H$201,MATCH($A1698&amp;"-10",Matches!$J$2:$J$201,0))),0,IF(V1698-W1698=INDEX(Matches!$G$2:$G$201,MATCH($A1698&amp;"-10",Matches!$J$2:$J$201,0))-INDEX(Matches!$H$2:$H$201,MATCH($A1698&amp;"-10",Matches!$J$2:$J$201,0)),3,2))))),""))</f>
        <v/>
      </c>
      <c r="AH1698" s="13" t="str">
        <f aca="false">IF($B1698="","",SUM(X1698:AG1698))</f>
        <v/>
      </c>
      <c r="AI1698" s="12" t="str">
        <f aca="false">IF($B1698="","",COUNTIF(X1698:AG1698,5))</f>
        <v/>
      </c>
      <c r="AJ1698" s="12" t="str">
        <f aca="false">IF($B1698="","",COUNTIF(X1698:AG1698,"&gt;=2"))</f>
        <v/>
      </c>
      <c r="AK1698" s="12" t="str">
        <f aca="false">IF($B1698="","",COUNT(X1698:AG1698))</f>
        <v/>
      </c>
    </row>
    <row r="1699" customFormat="false" ht="15" hidden="false" customHeight="false" outlineLevel="0" collapsed="false">
      <c r="A1699" s="7"/>
      <c r="B1699" s="7"/>
      <c r="C1699" s="11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12" t="str">
        <f aca="false">IF(OR($B1699="",D1699="",E1699=""),"",IFERROR(IF(OR(INDEX(Matches!$I$2:$I$201,MATCH($A1699&amp;"-1",Matches!$J$2:$J$201,0))="Void",INDEX(Matches!$G$2:$G$201,MATCH($A1699&amp;"-1",Matches!$J$2:$J$201,0))="",INDEX(Matches!$H$2:$H$201,MATCH($A1699&amp;"-1",Matches!$J$2:$J$201,0))=""),"",IF(AND($C1699&lt;&gt;"",INDEX(Matches!$F$2:$F$201,MATCH($A1699&amp;"-1",Matches!$J$2:$J$201,0))&lt;&gt;"",$C1699&gt;=INDEX(Matches!$F$2:$F$201,MATCH($A1699&amp;"-1",Matches!$J$2:$J$201,0))),"",IF(AND(D1699=INDEX(Matches!$G$2:$G$201,MATCH($A1699&amp;"-1",Matches!$J$2:$J$201,0)),E1699=INDEX(Matches!$H$2:$H$201,MATCH($A1699&amp;"-1",Matches!$J$2:$J$201,0))),5,IF(SIGN(D1699-E1699)&lt;&gt;SIGN(INDEX(Matches!$G$2:$G$201,MATCH($A1699&amp;"-1",Matches!$J$2:$J$201,0))-INDEX(Matches!$H$2:$H$201,MATCH($A1699&amp;"-1",Matches!$J$2:$J$201,0))),0,IF(D1699-E1699=INDEX(Matches!$G$2:$G$201,MATCH($A1699&amp;"-1",Matches!$J$2:$J$201,0))-INDEX(Matches!$H$2:$H$201,MATCH($A1699&amp;"-1",Matches!$J$2:$J$201,0)),3,2))))),""))</f>
        <v/>
      </c>
      <c r="Y1699" s="12" t="str">
        <f aca="false">IF(OR($B1699="",F1699="",G1699=""),"",IFERROR(IF(OR(INDEX(Matches!$I$2:$I$201,MATCH($A1699&amp;"-2",Matches!$J$2:$J$201,0))="Void",INDEX(Matches!$G$2:$G$201,MATCH($A1699&amp;"-2",Matches!$J$2:$J$201,0))="",INDEX(Matches!$H$2:$H$201,MATCH($A1699&amp;"-2",Matches!$J$2:$J$201,0))=""),"",IF(AND($C1699&lt;&gt;"",INDEX(Matches!$F$2:$F$201,MATCH($A1699&amp;"-2",Matches!$J$2:$J$201,0))&lt;&gt;"",$C1699&gt;=INDEX(Matches!$F$2:$F$201,MATCH($A1699&amp;"-2",Matches!$J$2:$J$201,0))),"",IF(AND(F1699=INDEX(Matches!$G$2:$G$201,MATCH($A1699&amp;"-2",Matches!$J$2:$J$201,0)),G1699=INDEX(Matches!$H$2:$H$201,MATCH($A1699&amp;"-2",Matches!$J$2:$J$201,0))),5,IF(SIGN(F1699-G1699)&lt;&gt;SIGN(INDEX(Matches!$G$2:$G$201,MATCH($A1699&amp;"-2",Matches!$J$2:$J$201,0))-INDEX(Matches!$H$2:$H$201,MATCH($A1699&amp;"-2",Matches!$J$2:$J$201,0))),0,IF(F1699-G1699=INDEX(Matches!$G$2:$G$201,MATCH($A1699&amp;"-2",Matches!$J$2:$J$201,0))-INDEX(Matches!$H$2:$H$201,MATCH($A1699&amp;"-2",Matches!$J$2:$J$201,0)),3,2))))),""))</f>
        <v/>
      </c>
      <c r="Z1699" s="12" t="str">
        <f aca="false">IF(OR($B1699="",H1699="",I1699=""),"",IFERROR(IF(OR(INDEX(Matches!$I$2:$I$201,MATCH($A1699&amp;"-3",Matches!$J$2:$J$201,0))="Void",INDEX(Matches!$G$2:$G$201,MATCH($A1699&amp;"-3",Matches!$J$2:$J$201,0))="",INDEX(Matches!$H$2:$H$201,MATCH($A1699&amp;"-3",Matches!$J$2:$J$201,0))=""),"",IF(AND($C1699&lt;&gt;"",INDEX(Matches!$F$2:$F$201,MATCH($A1699&amp;"-3",Matches!$J$2:$J$201,0))&lt;&gt;"",$C1699&gt;=INDEX(Matches!$F$2:$F$201,MATCH($A1699&amp;"-3",Matches!$J$2:$J$201,0))),"",IF(AND(H1699=INDEX(Matches!$G$2:$G$201,MATCH($A1699&amp;"-3",Matches!$J$2:$J$201,0)),I1699=INDEX(Matches!$H$2:$H$201,MATCH($A1699&amp;"-3",Matches!$J$2:$J$201,0))),5,IF(SIGN(H1699-I1699)&lt;&gt;SIGN(INDEX(Matches!$G$2:$G$201,MATCH($A1699&amp;"-3",Matches!$J$2:$J$201,0))-INDEX(Matches!$H$2:$H$201,MATCH($A1699&amp;"-3",Matches!$J$2:$J$201,0))),0,IF(H1699-I1699=INDEX(Matches!$G$2:$G$201,MATCH($A1699&amp;"-3",Matches!$J$2:$J$201,0))-INDEX(Matches!$H$2:$H$201,MATCH($A1699&amp;"-3",Matches!$J$2:$J$201,0)),3,2))))),""))</f>
        <v/>
      </c>
      <c r="AA1699" s="12" t="str">
        <f aca="false">IF(OR($B1699="",J1699="",K1699=""),"",IFERROR(IF(OR(INDEX(Matches!$I$2:$I$201,MATCH($A1699&amp;"-4",Matches!$J$2:$J$201,0))="Void",INDEX(Matches!$G$2:$G$201,MATCH($A1699&amp;"-4",Matches!$J$2:$J$201,0))="",INDEX(Matches!$H$2:$H$201,MATCH($A1699&amp;"-4",Matches!$J$2:$J$201,0))=""),"",IF(AND($C1699&lt;&gt;"",INDEX(Matches!$F$2:$F$201,MATCH($A1699&amp;"-4",Matches!$J$2:$J$201,0))&lt;&gt;"",$C1699&gt;=INDEX(Matches!$F$2:$F$201,MATCH($A1699&amp;"-4",Matches!$J$2:$J$201,0))),"",IF(AND(J1699=INDEX(Matches!$G$2:$G$201,MATCH($A1699&amp;"-4",Matches!$J$2:$J$201,0)),K1699=INDEX(Matches!$H$2:$H$201,MATCH($A1699&amp;"-4",Matches!$J$2:$J$201,0))),5,IF(SIGN(J1699-K1699)&lt;&gt;SIGN(INDEX(Matches!$G$2:$G$201,MATCH($A1699&amp;"-4",Matches!$J$2:$J$201,0))-INDEX(Matches!$H$2:$H$201,MATCH($A1699&amp;"-4",Matches!$J$2:$J$201,0))),0,IF(J1699-K1699=INDEX(Matches!$G$2:$G$201,MATCH($A1699&amp;"-4",Matches!$J$2:$J$201,0))-INDEX(Matches!$H$2:$H$201,MATCH($A1699&amp;"-4",Matches!$J$2:$J$201,0)),3,2))))),""))</f>
        <v/>
      </c>
      <c r="AB1699" s="12" t="str">
        <f aca="false">IF(OR($B1699="",L1699="",M1699=""),"",IFERROR(IF(OR(INDEX(Matches!$I$2:$I$201,MATCH($A1699&amp;"-5",Matches!$J$2:$J$201,0))="Void",INDEX(Matches!$G$2:$G$201,MATCH($A1699&amp;"-5",Matches!$J$2:$J$201,0))="",INDEX(Matches!$H$2:$H$201,MATCH($A1699&amp;"-5",Matches!$J$2:$J$201,0))=""),"",IF(AND($C1699&lt;&gt;"",INDEX(Matches!$F$2:$F$201,MATCH($A1699&amp;"-5",Matches!$J$2:$J$201,0))&lt;&gt;"",$C1699&gt;=INDEX(Matches!$F$2:$F$201,MATCH($A1699&amp;"-5",Matches!$J$2:$J$201,0))),"",IF(AND(L1699=INDEX(Matches!$G$2:$G$201,MATCH($A1699&amp;"-5",Matches!$J$2:$J$201,0)),M1699=INDEX(Matches!$H$2:$H$201,MATCH($A1699&amp;"-5",Matches!$J$2:$J$201,0))),5,IF(SIGN(L1699-M1699)&lt;&gt;SIGN(INDEX(Matches!$G$2:$G$201,MATCH($A1699&amp;"-5",Matches!$J$2:$J$201,0))-INDEX(Matches!$H$2:$H$201,MATCH($A1699&amp;"-5",Matches!$J$2:$J$201,0))),0,IF(L1699-M1699=INDEX(Matches!$G$2:$G$201,MATCH($A1699&amp;"-5",Matches!$J$2:$J$201,0))-INDEX(Matches!$H$2:$H$201,MATCH($A1699&amp;"-5",Matches!$J$2:$J$201,0)),3,2))))),""))</f>
        <v/>
      </c>
      <c r="AC1699" s="12" t="str">
        <f aca="false">IF(OR($B1699="",N1699="",O1699=""),"",IFERROR(IF(OR(INDEX(Matches!$I$2:$I$201,MATCH($A1699&amp;"-6",Matches!$J$2:$J$201,0))="Void",INDEX(Matches!$G$2:$G$201,MATCH($A1699&amp;"-6",Matches!$J$2:$J$201,0))="",INDEX(Matches!$H$2:$H$201,MATCH($A1699&amp;"-6",Matches!$J$2:$J$201,0))=""),"",IF(AND($C1699&lt;&gt;"",INDEX(Matches!$F$2:$F$201,MATCH($A1699&amp;"-6",Matches!$J$2:$J$201,0))&lt;&gt;"",$C1699&gt;=INDEX(Matches!$F$2:$F$201,MATCH($A1699&amp;"-6",Matches!$J$2:$J$201,0))),"",IF(AND(N1699=INDEX(Matches!$G$2:$G$201,MATCH($A1699&amp;"-6",Matches!$J$2:$J$201,0)),O1699=INDEX(Matches!$H$2:$H$201,MATCH($A1699&amp;"-6",Matches!$J$2:$J$201,0))),5,IF(SIGN(N1699-O1699)&lt;&gt;SIGN(INDEX(Matches!$G$2:$G$201,MATCH($A1699&amp;"-6",Matches!$J$2:$J$201,0))-INDEX(Matches!$H$2:$H$201,MATCH($A1699&amp;"-6",Matches!$J$2:$J$201,0))),0,IF(N1699-O1699=INDEX(Matches!$G$2:$G$201,MATCH($A1699&amp;"-6",Matches!$J$2:$J$201,0))-INDEX(Matches!$H$2:$H$201,MATCH($A1699&amp;"-6",Matches!$J$2:$J$201,0)),3,2))))),""))</f>
        <v/>
      </c>
      <c r="AD1699" s="12" t="str">
        <f aca="false">IF(OR($B1699="",P1699="",Q1699=""),"",IFERROR(IF(OR(INDEX(Matches!$I$2:$I$201,MATCH($A1699&amp;"-7",Matches!$J$2:$J$201,0))="Void",INDEX(Matches!$G$2:$G$201,MATCH($A1699&amp;"-7",Matches!$J$2:$J$201,0))="",INDEX(Matches!$H$2:$H$201,MATCH($A1699&amp;"-7",Matches!$J$2:$J$201,0))=""),"",IF(AND($C1699&lt;&gt;"",INDEX(Matches!$F$2:$F$201,MATCH($A1699&amp;"-7",Matches!$J$2:$J$201,0))&lt;&gt;"",$C1699&gt;=INDEX(Matches!$F$2:$F$201,MATCH($A1699&amp;"-7",Matches!$J$2:$J$201,0))),"",IF(AND(P1699=INDEX(Matches!$G$2:$G$201,MATCH($A1699&amp;"-7",Matches!$J$2:$J$201,0)),Q1699=INDEX(Matches!$H$2:$H$201,MATCH($A1699&amp;"-7",Matches!$J$2:$J$201,0))),5,IF(SIGN(P1699-Q1699)&lt;&gt;SIGN(INDEX(Matches!$G$2:$G$201,MATCH($A1699&amp;"-7",Matches!$J$2:$J$201,0))-INDEX(Matches!$H$2:$H$201,MATCH($A1699&amp;"-7",Matches!$J$2:$J$201,0))),0,IF(P1699-Q1699=INDEX(Matches!$G$2:$G$201,MATCH($A1699&amp;"-7",Matches!$J$2:$J$201,0))-INDEX(Matches!$H$2:$H$201,MATCH($A1699&amp;"-7",Matches!$J$2:$J$201,0)),3,2))))),""))</f>
        <v/>
      </c>
      <c r="AE1699" s="12" t="str">
        <f aca="false">IF(OR($B1699="",R1699="",S1699=""),"",IFERROR(IF(OR(INDEX(Matches!$I$2:$I$201,MATCH($A1699&amp;"-8",Matches!$J$2:$J$201,0))="Void",INDEX(Matches!$G$2:$G$201,MATCH($A1699&amp;"-8",Matches!$J$2:$J$201,0))="",INDEX(Matches!$H$2:$H$201,MATCH($A1699&amp;"-8",Matches!$J$2:$J$201,0))=""),"",IF(AND($C1699&lt;&gt;"",INDEX(Matches!$F$2:$F$201,MATCH($A1699&amp;"-8",Matches!$J$2:$J$201,0))&lt;&gt;"",$C1699&gt;=INDEX(Matches!$F$2:$F$201,MATCH($A1699&amp;"-8",Matches!$J$2:$J$201,0))),"",IF(AND(R1699=INDEX(Matches!$G$2:$G$201,MATCH($A1699&amp;"-8",Matches!$J$2:$J$201,0)),S1699=INDEX(Matches!$H$2:$H$201,MATCH($A1699&amp;"-8",Matches!$J$2:$J$201,0))),5,IF(SIGN(R1699-S1699)&lt;&gt;SIGN(INDEX(Matches!$G$2:$G$201,MATCH($A1699&amp;"-8",Matches!$J$2:$J$201,0))-INDEX(Matches!$H$2:$H$201,MATCH($A1699&amp;"-8",Matches!$J$2:$J$201,0))),0,IF(R1699-S1699=INDEX(Matches!$G$2:$G$201,MATCH($A1699&amp;"-8",Matches!$J$2:$J$201,0))-INDEX(Matches!$H$2:$H$201,MATCH($A1699&amp;"-8",Matches!$J$2:$J$201,0)),3,2))))),""))</f>
        <v/>
      </c>
      <c r="AF1699" s="12" t="str">
        <f aca="false">IF(OR($B1699="",T1699="",U1699=""),"",IFERROR(IF(OR(INDEX(Matches!$I$2:$I$201,MATCH($A1699&amp;"-9",Matches!$J$2:$J$201,0))="Void",INDEX(Matches!$G$2:$G$201,MATCH($A1699&amp;"-9",Matches!$J$2:$J$201,0))="",INDEX(Matches!$H$2:$H$201,MATCH($A1699&amp;"-9",Matches!$J$2:$J$201,0))=""),"",IF(AND($C1699&lt;&gt;"",INDEX(Matches!$F$2:$F$201,MATCH($A1699&amp;"-9",Matches!$J$2:$J$201,0))&lt;&gt;"",$C1699&gt;=INDEX(Matches!$F$2:$F$201,MATCH($A1699&amp;"-9",Matches!$J$2:$J$201,0))),"",IF(AND(T1699=INDEX(Matches!$G$2:$G$201,MATCH($A1699&amp;"-9",Matches!$J$2:$J$201,0)),U1699=INDEX(Matches!$H$2:$H$201,MATCH($A1699&amp;"-9",Matches!$J$2:$J$201,0))),5,IF(SIGN(T1699-U1699)&lt;&gt;SIGN(INDEX(Matches!$G$2:$G$201,MATCH($A1699&amp;"-9",Matches!$J$2:$J$201,0))-INDEX(Matches!$H$2:$H$201,MATCH($A1699&amp;"-9",Matches!$J$2:$J$201,0))),0,IF(T1699-U1699=INDEX(Matches!$G$2:$G$201,MATCH($A1699&amp;"-9",Matches!$J$2:$J$201,0))-INDEX(Matches!$H$2:$H$201,MATCH($A1699&amp;"-9",Matches!$J$2:$J$201,0)),3,2))))),""))</f>
        <v/>
      </c>
      <c r="AG1699" s="12" t="str">
        <f aca="false">IF(OR($B1699="",V1699="",W1699=""),"",IFERROR(IF(OR(INDEX(Matches!$I$2:$I$201,MATCH($A1699&amp;"-10",Matches!$J$2:$J$201,0))="Void",INDEX(Matches!$G$2:$G$201,MATCH($A1699&amp;"-10",Matches!$J$2:$J$201,0))="",INDEX(Matches!$H$2:$H$201,MATCH($A1699&amp;"-10",Matches!$J$2:$J$201,0))=""),"",IF(AND($C1699&lt;&gt;"",INDEX(Matches!$F$2:$F$201,MATCH($A1699&amp;"-10",Matches!$J$2:$J$201,0))&lt;&gt;"",$C1699&gt;=INDEX(Matches!$F$2:$F$201,MATCH($A1699&amp;"-10",Matches!$J$2:$J$201,0))),"",IF(AND(V1699=INDEX(Matches!$G$2:$G$201,MATCH($A1699&amp;"-10",Matches!$J$2:$J$201,0)),W1699=INDEX(Matches!$H$2:$H$201,MATCH($A1699&amp;"-10",Matches!$J$2:$J$201,0))),5,IF(SIGN(V1699-W1699)&lt;&gt;SIGN(INDEX(Matches!$G$2:$G$201,MATCH($A1699&amp;"-10",Matches!$J$2:$J$201,0))-INDEX(Matches!$H$2:$H$201,MATCH($A1699&amp;"-10",Matches!$J$2:$J$201,0))),0,IF(V1699-W1699=INDEX(Matches!$G$2:$G$201,MATCH($A1699&amp;"-10",Matches!$J$2:$J$201,0))-INDEX(Matches!$H$2:$H$201,MATCH($A1699&amp;"-10",Matches!$J$2:$J$201,0)),3,2))))),""))</f>
        <v/>
      </c>
      <c r="AH1699" s="13" t="str">
        <f aca="false">IF($B1699="","",SUM(X1699:AG1699))</f>
        <v/>
      </c>
      <c r="AI1699" s="12" t="str">
        <f aca="false">IF($B1699="","",COUNTIF(X1699:AG1699,5))</f>
        <v/>
      </c>
      <c r="AJ1699" s="12" t="str">
        <f aca="false">IF($B1699="","",COUNTIF(X1699:AG1699,"&gt;=2"))</f>
        <v/>
      </c>
      <c r="AK1699" s="12" t="str">
        <f aca="false">IF($B1699="","",COUNT(X1699:AG1699))</f>
        <v/>
      </c>
    </row>
    <row r="1700" customFormat="false" ht="15" hidden="false" customHeight="false" outlineLevel="0" collapsed="false">
      <c r="A1700" s="7"/>
      <c r="B1700" s="7"/>
      <c r="C1700" s="11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12" t="str">
        <f aca="false">IF(OR($B1700="",D1700="",E1700=""),"",IFERROR(IF(OR(INDEX(Matches!$I$2:$I$201,MATCH($A1700&amp;"-1",Matches!$J$2:$J$201,0))="Void",INDEX(Matches!$G$2:$G$201,MATCH($A1700&amp;"-1",Matches!$J$2:$J$201,0))="",INDEX(Matches!$H$2:$H$201,MATCH($A1700&amp;"-1",Matches!$J$2:$J$201,0))=""),"",IF(AND($C1700&lt;&gt;"",INDEX(Matches!$F$2:$F$201,MATCH($A1700&amp;"-1",Matches!$J$2:$J$201,0))&lt;&gt;"",$C1700&gt;=INDEX(Matches!$F$2:$F$201,MATCH($A1700&amp;"-1",Matches!$J$2:$J$201,0))),"",IF(AND(D1700=INDEX(Matches!$G$2:$G$201,MATCH($A1700&amp;"-1",Matches!$J$2:$J$201,0)),E1700=INDEX(Matches!$H$2:$H$201,MATCH($A1700&amp;"-1",Matches!$J$2:$J$201,0))),5,IF(SIGN(D1700-E1700)&lt;&gt;SIGN(INDEX(Matches!$G$2:$G$201,MATCH($A1700&amp;"-1",Matches!$J$2:$J$201,0))-INDEX(Matches!$H$2:$H$201,MATCH($A1700&amp;"-1",Matches!$J$2:$J$201,0))),0,IF(D1700-E1700=INDEX(Matches!$G$2:$G$201,MATCH($A1700&amp;"-1",Matches!$J$2:$J$201,0))-INDEX(Matches!$H$2:$H$201,MATCH($A1700&amp;"-1",Matches!$J$2:$J$201,0)),3,2))))),""))</f>
        <v/>
      </c>
      <c r="Y1700" s="12" t="str">
        <f aca="false">IF(OR($B1700="",F1700="",G1700=""),"",IFERROR(IF(OR(INDEX(Matches!$I$2:$I$201,MATCH($A1700&amp;"-2",Matches!$J$2:$J$201,0))="Void",INDEX(Matches!$G$2:$G$201,MATCH($A1700&amp;"-2",Matches!$J$2:$J$201,0))="",INDEX(Matches!$H$2:$H$201,MATCH($A1700&amp;"-2",Matches!$J$2:$J$201,0))=""),"",IF(AND($C1700&lt;&gt;"",INDEX(Matches!$F$2:$F$201,MATCH($A1700&amp;"-2",Matches!$J$2:$J$201,0))&lt;&gt;"",$C1700&gt;=INDEX(Matches!$F$2:$F$201,MATCH($A1700&amp;"-2",Matches!$J$2:$J$201,0))),"",IF(AND(F1700=INDEX(Matches!$G$2:$G$201,MATCH($A1700&amp;"-2",Matches!$J$2:$J$201,0)),G1700=INDEX(Matches!$H$2:$H$201,MATCH($A1700&amp;"-2",Matches!$J$2:$J$201,0))),5,IF(SIGN(F1700-G1700)&lt;&gt;SIGN(INDEX(Matches!$G$2:$G$201,MATCH($A1700&amp;"-2",Matches!$J$2:$J$201,0))-INDEX(Matches!$H$2:$H$201,MATCH($A1700&amp;"-2",Matches!$J$2:$J$201,0))),0,IF(F1700-G1700=INDEX(Matches!$G$2:$G$201,MATCH($A1700&amp;"-2",Matches!$J$2:$J$201,0))-INDEX(Matches!$H$2:$H$201,MATCH($A1700&amp;"-2",Matches!$J$2:$J$201,0)),3,2))))),""))</f>
        <v/>
      </c>
      <c r="Z1700" s="12" t="str">
        <f aca="false">IF(OR($B1700="",H1700="",I1700=""),"",IFERROR(IF(OR(INDEX(Matches!$I$2:$I$201,MATCH($A1700&amp;"-3",Matches!$J$2:$J$201,0))="Void",INDEX(Matches!$G$2:$G$201,MATCH($A1700&amp;"-3",Matches!$J$2:$J$201,0))="",INDEX(Matches!$H$2:$H$201,MATCH($A1700&amp;"-3",Matches!$J$2:$J$201,0))=""),"",IF(AND($C1700&lt;&gt;"",INDEX(Matches!$F$2:$F$201,MATCH($A1700&amp;"-3",Matches!$J$2:$J$201,0))&lt;&gt;"",$C1700&gt;=INDEX(Matches!$F$2:$F$201,MATCH($A1700&amp;"-3",Matches!$J$2:$J$201,0))),"",IF(AND(H1700=INDEX(Matches!$G$2:$G$201,MATCH($A1700&amp;"-3",Matches!$J$2:$J$201,0)),I1700=INDEX(Matches!$H$2:$H$201,MATCH($A1700&amp;"-3",Matches!$J$2:$J$201,0))),5,IF(SIGN(H1700-I1700)&lt;&gt;SIGN(INDEX(Matches!$G$2:$G$201,MATCH($A1700&amp;"-3",Matches!$J$2:$J$201,0))-INDEX(Matches!$H$2:$H$201,MATCH($A1700&amp;"-3",Matches!$J$2:$J$201,0))),0,IF(H1700-I1700=INDEX(Matches!$G$2:$G$201,MATCH($A1700&amp;"-3",Matches!$J$2:$J$201,0))-INDEX(Matches!$H$2:$H$201,MATCH($A1700&amp;"-3",Matches!$J$2:$J$201,0)),3,2))))),""))</f>
        <v/>
      </c>
      <c r="AA1700" s="12" t="str">
        <f aca="false">IF(OR($B1700="",J1700="",K1700=""),"",IFERROR(IF(OR(INDEX(Matches!$I$2:$I$201,MATCH($A1700&amp;"-4",Matches!$J$2:$J$201,0))="Void",INDEX(Matches!$G$2:$G$201,MATCH($A1700&amp;"-4",Matches!$J$2:$J$201,0))="",INDEX(Matches!$H$2:$H$201,MATCH($A1700&amp;"-4",Matches!$J$2:$J$201,0))=""),"",IF(AND($C1700&lt;&gt;"",INDEX(Matches!$F$2:$F$201,MATCH($A1700&amp;"-4",Matches!$J$2:$J$201,0))&lt;&gt;"",$C1700&gt;=INDEX(Matches!$F$2:$F$201,MATCH($A1700&amp;"-4",Matches!$J$2:$J$201,0))),"",IF(AND(J1700=INDEX(Matches!$G$2:$G$201,MATCH($A1700&amp;"-4",Matches!$J$2:$J$201,0)),K1700=INDEX(Matches!$H$2:$H$201,MATCH($A1700&amp;"-4",Matches!$J$2:$J$201,0))),5,IF(SIGN(J1700-K1700)&lt;&gt;SIGN(INDEX(Matches!$G$2:$G$201,MATCH($A1700&amp;"-4",Matches!$J$2:$J$201,0))-INDEX(Matches!$H$2:$H$201,MATCH($A1700&amp;"-4",Matches!$J$2:$J$201,0))),0,IF(J1700-K1700=INDEX(Matches!$G$2:$G$201,MATCH($A1700&amp;"-4",Matches!$J$2:$J$201,0))-INDEX(Matches!$H$2:$H$201,MATCH($A1700&amp;"-4",Matches!$J$2:$J$201,0)),3,2))))),""))</f>
        <v/>
      </c>
      <c r="AB1700" s="12" t="str">
        <f aca="false">IF(OR($B1700="",L1700="",M1700=""),"",IFERROR(IF(OR(INDEX(Matches!$I$2:$I$201,MATCH($A1700&amp;"-5",Matches!$J$2:$J$201,0))="Void",INDEX(Matches!$G$2:$G$201,MATCH($A1700&amp;"-5",Matches!$J$2:$J$201,0))="",INDEX(Matches!$H$2:$H$201,MATCH($A1700&amp;"-5",Matches!$J$2:$J$201,0))=""),"",IF(AND($C1700&lt;&gt;"",INDEX(Matches!$F$2:$F$201,MATCH($A1700&amp;"-5",Matches!$J$2:$J$201,0))&lt;&gt;"",$C1700&gt;=INDEX(Matches!$F$2:$F$201,MATCH($A1700&amp;"-5",Matches!$J$2:$J$201,0))),"",IF(AND(L1700=INDEX(Matches!$G$2:$G$201,MATCH($A1700&amp;"-5",Matches!$J$2:$J$201,0)),M1700=INDEX(Matches!$H$2:$H$201,MATCH($A1700&amp;"-5",Matches!$J$2:$J$201,0))),5,IF(SIGN(L1700-M1700)&lt;&gt;SIGN(INDEX(Matches!$G$2:$G$201,MATCH($A1700&amp;"-5",Matches!$J$2:$J$201,0))-INDEX(Matches!$H$2:$H$201,MATCH($A1700&amp;"-5",Matches!$J$2:$J$201,0))),0,IF(L1700-M1700=INDEX(Matches!$G$2:$G$201,MATCH($A1700&amp;"-5",Matches!$J$2:$J$201,0))-INDEX(Matches!$H$2:$H$201,MATCH($A1700&amp;"-5",Matches!$J$2:$J$201,0)),3,2))))),""))</f>
        <v/>
      </c>
      <c r="AC1700" s="12" t="str">
        <f aca="false">IF(OR($B1700="",N1700="",O1700=""),"",IFERROR(IF(OR(INDEX(Matches!$I$2:$I$201,MATCH($A1700&amp;"-6",Matches!$J$2:$J$201,0))="Void",INDEX(Matches!$G$2:$G$201,MATCH($A1700&amp;"-6",Matches!$J$2:$J$201,0))="",INDEX(Matches!$H$2:$H$201,MATCH($A1700&amp;"-6",Matches!$J$2:$J$201,0))=""),"",IF(AND($C1700&lt;&gt;"",INDEX(Matches!$F$2:$F$201,MATCH($A1700&amp;"-6",Matches!$J$2:$J$201,0))&lt;&gt;"",$C1700&gt;=INDEX(Matches!$F$2:$F$201,MATCH($A1700&amp;"-6",Matches!$J$2:$J$201,0))),"",IF(AND(N1700=INDEX(Matches!$G$2:$G$201,MATCH($A1700&amp;"-6",Matches!$J$2:$J$201,0)),O1700=INDEX(Matches!$H$2:$H$201,MATCH($A1700&amp;"-6",Matches!$J$2:$J$201,0))),5,IF(SIGN(N1700-O1700)&lt;&gt;SIGN(INDEX(Matches!$G$2:$G$201,MATCH($A1700&amp;"-6",Matches!$J$2:$J$201,0))-INDEX(Matches!$H$2:$H$201,MATCH($A1700&amp;"-6",Matches!$J$2:$J$201,0))),0,IF(N1700-O1700=INDEX(Matches!$G$2:$G$201,MATCH($A1700&amp;"-6",Matches!$J$2:$J$201,0))-INDEX(Matches!$H$2:$H$201,MATCH($A1700&amp;"-6",Matches!$J$2:$J$201,0)),3,2))))),""))</f>
        <v/>
      </c>
      <c r="AD1700" s="12" t="str">
        <f aca="false">IF(OR($B1700="",P1700="",Q1700=""),"",IFERROR(IF(OR(INDEX(Matches!$I$2:$I$201,MATCH($A1700&amp;"-7",Matches!$J$2:$J$201,0))="Void",INDEX(Matches!$G$2:$G$201,MATCH($A1700&amp;"-7",Matches!$J$2:$J$201,0))="",INDEX(Matches!$H$2:$H$201,MATCH($A1700&amp;"-7",Matches!$J$2:$J$201,0))=""),"",IF(AND($C1700&lt;&gt;"",INDEX(Matches!$F$2:$F$201,MATCH($A1700&amp;"-7",Matches!$J$2:$J$201,0))&lt;&gt;"",$C1700&gt;=INDEX(Matches!$F$2:$F$201,MATCH($A1700&amp;"-7",Matches!$J$2:$J$201,0))),"",IF(AND(P1700=INDEX(Matches!$G$2:$G$201,MATCH($A1700&amp;"-7",Matches!$J$2:$J$201,0)),Q1700=INDEX(Matches!$H$2:$H$201,MATCH($A1700&amp;"-7",Matches!$J$2:$J$201,0))),5,IF(SIGN(P1700-Q1700)&lt;&gt;SIGN(INDEX(Matches!$G$2:$G$201,MATCH($A1700&amp;"-7",Matches!$J$2:$J$201,0))-INDEX(Matches!$H$2:$H$201,MATCH($A1700&amp;"-7",Matches!$J$2:$J$201,0))),0,IF(P1700-Q1700=INDEX(Matches!$G$2:$G$201,MATCH($A1700&amp;"-7",Matches!$J$2:$J$201,0))-INDEX(Matches!$H$2:$H$201,MATCH($A1700&amp;"-7",Matches!$J$2:$J$201,0)),3,2))))),""))</f>
        <v/>
      </c>
      <c r="AE1700" s="12" t="str">
        <f aca="false">IF(OR($B1700="",R1700="",S1700=""),"",IFERROR(IF(OR(INDEX(Matches!$I$2:$I$201,MATCH($A1700&amp;"-8",Matches!$J$2:$J$201,0))="Void",INDEX(Matches!$G$2:$G$201,MATCH($A1700&amp;"-8",Matches!$J$2:$J$201,0))="",INDEX(Matches!$H$2:$H$201,MATCH($A1700&amp;"-8",Matches!$J$2:$J$201,0))=""),"",IF(AND($C1700&lt;&gt;"",INDEX(Matches!$F$2:$F$201,MATCH($A1700&amp;"-8",Matches!$J$2:$J$201,0))&lt;&gt;"",$C1700&gt;=INDEX(Matches!$F$2:$F$201,MATCH($A1700&amp;"-8",Matches!$J$2:$J$201,0))),"",IF(AND(R1700=INDEX(Matches!$G$2:$G$201,MATCH($A1700&amp;"-8",Matches!$J$2:$J$201,0)),S1700=INDEX(Matches!$H$2:$H$201,MATCH($A1700&amp;"-8",Matches!$J$2:$J$201,0))),5,IF(SIGN(R1700-S1700)&lt;&gt;SIGN(INDEX(Matches!$G$2:$G$201,MATCH($A1700&amp;"-8",Matches!$J$2:$J$201,0))-INDEX(Matches!$H$2:$H$201,MATCH($A1700&amp;"-8",Matches!$J$2:$J$201,0))),0,IF(R1700-S1700=INDEX(Matches!$G$2:$G$201,MATCH($A1700&amp;"-8",Matches!$J$2:$J$201,0))-INDEX(Matches!$H$2:$H$201,MATCH($A1700&amp;"-8",Matches!$J$2:$J$201,0)),3,2))))),""))</f>
        <v/>
      </c>
      <c r="AF1700" s="12" t="str">
        <f aca="false">IF(OR($B1700="",T1700="",U1700=""),"",IFERROR(IF(OR(INDEX(Matches!$I$2:$I$201,MATCH($A1700&amp;"-9",Matches!$J$2:$J$201,0))="Void",INDEX(Matches!$G$2:$G$201,MATCH($A1700&amp;"-9",Matches!$J$2:$J$201,0))="",INDEX(Matches!$H$2:$H$201,MATCH($A1700&amp;"-9",Matches!$J$2:$J$201,0))=""),"",IF(AND($C1700&lt;&gt;"",INDEX(Matches!$F$2:$F$201,MATCH($A1700&amp;"-9",Matches!$J$2:$J$201,0))&lt;&gt;"",$C1700&gt;=INDEX(Matches!$F$2:$F$201,MATCH($A1700&amp;"-9",Matches!$J$2:$J$201,0))),"",IF(AND(T1700=INDEX(Matches!$G$2:$G$201,MATCH($A1700&amp;"-9",Matches!$J$2:$J$201,0)),U1700=INDEX(Matches!$H$2:$H$201,MATCH($A1700&amp;"-9",Matches!$J$2:$J$201,0))),5,IF(SIGN(T1700-U1700)&lt;&gt;SIGN(INDEX(Matches!$G$2:$G$201,MATCH($A1700&amp;"-9",Matches!$J$2:$J$201,0))-INDEX(Matches!$H$2:$H$201,MATCH($A1700&amp;"-9",Matches!$J$2:$J$201,0))),0,IF(T1700-U1700=INDEX(Matches!$G$2:$G$201,MATCH($A1700&amp;"-9",Matches!$J$2:$J$201,0))-INDEX(Matches!$H$2:$H$201,MATCH($A1700&amp;"-9",Matches!$J$2:$J$201,0)),3,2))))),""))</f>
        <v/>
      </c>
      <c r="AG1700" s="12" t="str">
        <f aca="false">IF(OR($B1700="",V1700="",W1700=""),"",IFERROR(IF(OR(INDEX(Matches!$I$2:$I$201,MATCH($A1700&amp;"-10",Matches!$J$2:$J$201,0))="Void",INDEX(Matches!$G$2:$G$201,MATCH($A1700&amp;"-10",Matches!$J$2:$J$201,0))="",INDEX(Matches!$H$2:$H$201,MATCH($A1700&amp;"-10",Matches!$J$2:$J$201,0))=""),"",IF(AND($C1700&lt;&gt;"",INDEX(Matches!$F$2:$F$201,MATCH($A1700&amp;"-10",Matches!$J$2:$J$201,0))&lt;&gt;"",$C1700&gt;=INDEX(Matches!$F$2:$F$201,MATCH($A1700&amp;"-10",Matches!$J$2:$J$201,0))),"",IF(AND(V1700=INDEX(Matches!$G$2:$G$201,MATCH($A1700&amp;"-10",Matches!$J$2:$J$201,0)),W1700=INDEX(Matches!$H$2:$H$201,MATCH($A1700&amp;"-10",Matches!$J$2:$J$201,0))),5,IF(SIGN(V1700-W1700)&lt;&gt;SIGN(INDEX(Matches!$G$2:$G$201,MATCH($A1700&amp;"-10",Matches!$J$2:$J$201,0))-INDEX(Matches!$H$2:$H$201,MATCH($A1700&amp;"-10",Matches!$J$2:$J$201,0))),0,IF(V1700-W1700=INDEX(Matches!$G$2:$G$201,MATCH($A1700&amp;"-10",Matches!$J$2:$J$201,0))-INDEX(Matches!$H$2:$H$201,MATCH($A1700&amp;"-10",Matches!$J$2:$J$201,0)),3,2))))),""))</f>
        <v/>
      </c>
      <c r="AH1700" s="13" t="str">
        <f aca="false">IF($B1700="","",SUM(X1700:AG1700))</f>
        <v/>
      </c>
      <c r="AI1700" s="12" t="str">
        <f aca="false">IF($B1700="","",COUNTIF(X1700:AG1700,5))</f>
        <v/>
      </c>
      <c r="AJ1700" s="12" t="str">
        <f aca="false">IF($B1700="","",COUNTIF(X1700:AG1700,"&gt;=2"))</f>
        <v/>
      </c>
      <c r="AK1700" s="12" t="str">
        <f aca="false">IF($B1700="","",COUNT(X1700:AG1700))</f>
        <v/>
      </c>
    </row>
    <row r="1701" customFormat="false" ht="15" hidden="false" customHeight="false" outlineLevel="0" collapsed="false">
      <c r="A1701" s="7"/>
      <c r="B1701" s="7"/>
      <c r="C1701" s="11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12" t="str">
        <f aca="false">IF(OR($B1701="",D1701="",E1701=""),"",IFERROR(IF(OR(INDEX(Matches!$I$2:$I$201,MATCH($A1701&amp;"-1",Matches!$J$2:$J$201,0))="Void",INDEX(Matches!$G$2:$G$201,MATCH($A1701&amp;"-1",Matches!$J$2:$J$201,0))="",INDEX(Matches!$H$2:$H$201,MATCH($A1701&amp;"-1",Matches!$J$2:$J$201,0))=""),"",IF(AND($C1701&lt;&gt;"",INDEX(Matches!$F$2:$F$201,MATCH($A1701&amp;"-1",Matches!$J$2:$J$201,0))&lt;&gt;"",$C1701&gt;=INDEX(Matches!$F$2:$F$201,MATCH($A1701&amp;"-1",Matches!$J$2:$J$201,0))),"",IF(AND(D1701=INDEX(Matches!$G$2:$G$201,MATCH($A1701&amp;"-1",Matches!$J$2:$J$201,0)),E1701=INDEX(Matches!$H$2:$H$201,MATCH($A1701&amp;"-1",Matches!$J$2:$J$201,0))),5,IF(SIGN(D1701-E1701)&lt;&gt;SIGN(INDEX(Matches!$G$2:$G$201,MATCH($A1701&amp;"-1",Matches!$J$2:$J$201,0))-INDEX(Matches!$H$2:$H$201,MATCH($A1701&amp;"-1",Matches!$J$2:$J$201,0))),0,IF(D1701-E1701=INDEX(Matches!$G$2:$G$201,MATCH($A1701&amp;"-1",Matches!$J$2:$J$201,0))-INDEX(Matches!$H$2:$H$201,MATCH($A1701&amp;"-1",Matches!$J$2:$J$201,0)),3,2))))),""))</f>
        <v/>
      </c>
      <c r="Y1701" s="12" t="str">
        <f aca="false">IF(OR($B1701="",F1701="",G1701=""),"",IFERROR(IF(OR(INDEX(Matches!$I$2:$I$201,MATCH($A1701&amp;"-2",Matches!$J$2:$J$201,0))="Void",INDEX(Matches!$G$2:$G$201,MATCH($A1701&amp;"-2",Matches!$J$2:$J$201,0))="",INDEX(Matches!$H$2:$H$201,MATCH($A1701&amp;"-2",Matches!$J$2:$J$201,0))=""),"",IF(AND($C1701&lt;&gt;"",INDEX(Matches!$F$2:$F$201,MATCH($A1701&amp;"-2",Matches!$J$2:$J$201,0))&lt;&gt;"",$C1701&gt;=INDEX(Matches!$F$2:$F$201,MATCH($A1701&amp;"-2",Matches!$J$2:$J$201,0))),"",IF(AND(F1701=INDEX(Matches!$G$2:$G$201,MATCH($A1701&amp;"-2",Matches!$J$2:$J$201,0)),G1701=INDEX(Matches!$H$2:$H$201,MATCH($A1701&amp;"-2",Matches!$J$2:$J$201,0))),5,IF(SIGN(F1701-G1701)&lt;&gt;SIGN(INDEX(Matches!$G$2:$G$201,MATCH($A1701&amp;"-2",Matches!$J$2:$J$201,0))-INDEX(Matches!$H$2:$H$201,MATCH($A1701&amp;"-2",Matches!$J$2:$J$201,0))),0,IF(F1701-G1701=INDEX(Matches!$G$2:$G$201,MATCH($A1701&amp;"-2",Matches!$J$2:$J$201,0))-INDEX(Matches!$H$2:$H$201,MATCH($A1701&amp;"-2",Matches!$J$2:$J$201,0)),3,2))))),""))</f>
        <v/>
      </c>
      <c r="Z1701" s="12" t="str">
        <f aca="false">IF(OR($B1701="",H1701="",I1701=""),"",IFERROR(IF(OR(INDEX(Matches!$I$2:$I$201,MATCH($A1701&amp;"-3",Matches!$J$2:$J$201,0))="Void",INDEX(Matches!$G$2:$G$201,MATCH($A1701&amp;"-3",Matches!$J$2:$J$201,0))="",INDEX(Matches!$H$2:$H$201,MATCH($A1701&amp;"-3",Matches!$J$2:$J$201,0))=""),"",IF(AND($C1701&lt;&gt;"",INDEX(Matches!$F$2:$F$201,MATCH($A1701&amp;"-3",Matches!$J$2:$J$201,0))&lt;&gt;"",$C1701&gt;=INDEX(Matches!$F$2:$F$201,MATCH($A1701&amp;"-3",Matches!$J$2:$J$201,0))),"",IF(AND(H1701=INDEX(Matches!$G$2:$G$201,MATCH($A1701&amp;"-3",Matches!$J$2:$J$201,0)),I1701=INDEX(Matches!$H$2:$H$201,MATCH($A1701&amp;"-3",Matches!$J$2:$J$201,0))),5,IF(SIGN(H1701-I1701)&lt;&gt;SIGN(INDEX(Matches!$G$2:$G$201,MATCH($A1701&amp;"-3",Matches!$J$2:$J$201,0))-INDEX(Matches!$H$2:$H$201,MATCH($A1701&amp;"-3",Matches!$J$2:$J$201,0))),0,IF(H1701-I1701=INDEX(Matches!$G$2:$G$201,MATCH($A1701&amp;"-3",Matches!$J$2:$J$201,0))-INDEX(Matches!$H$2:$H$201,MATCH($A1701&amp;"-3",Matches!$J$2:$J$201,0)),3,2))))),""))</f>
        <v/>
      </c>
      <c r="AA1701" s="12" t="str">
        <f aca="false">IF(OR($B1701="",J1701="",K1701=""),"",IFERROR(IF(OR(INDEX(Matches!$I$2:$I$201,MATCH($A1701&amp;"-4",Matches!$J$2:$J$201,0))="Void",INDEX(Matches!$G$2:$G$201,MATCH($A1701&amp;"-4",Matches!$J$2:$J$201,0))="",INDEX(Matches!$H$2:$H$201,MATCH($A1701&amp;"-4",Matches!$J$2:$J$201,0))=""),"",IF(AND($C1701&lt;&gt;"",INDEX(Matches!$F$2:$F$201,MATCH($A1701&amp;"-4",Matches!$J$2:$J$201,0))&lt;&gt;"",$C1701&gt;=INDEX(Matches!$F$2:$F$201,MATCH($A1701&amp;"-4",Matches!$J$2:$J$201,0))),"",IF(AND(J1701=INDEX(Matches!$G$2:$G$201,MATCH($A1701&amp;"-4",Matches!$J$2:$J$201,0)),K1701=INDEX(Matches!$H$2:$H$201,MATCH($A1701&amp;"-4",Matches!$J$2:$J$201,0))),5,IF(SIGN(J1701-K1701)&lt;&gt;SIGN(INDEX(Matches!$G$2:$G$201,MATCH($A1701&amp;"-4",Matches!$J$2:$J$201,0))-INDEX(Matches!$H$2:$H$201,MATCH($A1701&amp;"-4",Matches!$J$2:$J$201,0))),0,IF(J1701-K1701=INDEX(Matches!$G$2:$G$201,MATCH($A1701&amp;"-4",Matches!$J$2:$J$201,0))-INDEX(Matches!$H$2:$H$201,MATCH($A1701&amp;"-4",Matches!$J$2:$J$201,0)),3,2))))),""))</f>
        <v/>
      </c>
      <c r="AB1701" s="12" t="str">
        <f aca="false">IF(OR($B1701="",L1701="",M1701=""),"",IFERROR(IF(OR(INDEX(Matches!$I$2:$I$201,MATCH($A1701&amp;"-5",Matches!$J$2:$J$201,0))="Void",INDEX(Matches!$G$2:$G$201,MATCH($A1701&amp;"-5",Matches!$J$2:$J$201,0))="",INDEX(Matches!$H$2:$H$201,MATCH($A1701&amp;"-5",Matches!$J$2:$J$201,0))=""),"",IF(AND($C1701&lt;&gt;"",INDEX(Matches!$F$2:$F$201,MATCH($A1701&amp;"-5",Matches!$J$2:$J$201,0))&lt;&gt;"",$C1701&gt;=INDEX(Matches!$F$2:$F$201,MATCH($A1701&amp;"-5",Matches!$J$2:$J$201,0))),"",IF(AND(L1701=INDEX(Matches!$G$2:$G$201,MATCH($A1701&amp;"-5",Matches!$J$2:$J$201,0)),M1701=INDEX(Matches!$H$2:$H$201,MATCH($A1701&amp;"-5",Matches!$J$2:$J$201,0))),5,IF(SIGN(L1701-M1701)&lt;&gt;SIGN(INDEX(Matches!$G$2:$G$201,MATCH($A1701&amp;"-5",Matches!$J$2:$J$201,0))-INDEX(Matches!$H$2:$H$201,MATCH($A1701&amp;"-5",Matches!$J$2:$J$201,0))),0,IF(L1701-M1701=INDEX(Matches!$G$2:$G$201,MATCH($A1701&amp;"-5",Matches!$J$2:$J$201,0))-INDEX(Matches!$H$2:$H$201,MATCH($A1701&amp;"-5",Matches!$J$2:$J$201,0)),3,2))))),""))</f>
        <v/>
      </c>
      <c r="AC1701" s="12" t="str">
        <f aca="false">IF(OR($B1701="",N1701="",O1701=""),"",IFERROR(IF(OR(INDEX(Matches!$I$2:$I$201,MATCH($A1701&amp;"-6",Matches!$J$2:$J$201,0))="Void",INDEX(Matches!$G$2:$G$201,MATCH($A1701&amp;"-6",Matches!$J$2:$J$201,0))="",INDEX(Matches!$H$2:$H$201,MATCH($A1701&amp;"-6",Matches!$J$2:$J$201,0))=""),"",IF(AND($C1701&lt;&gt;"",INDEX(Matches!$F$2:$F$201,MATCH($A1701&amp;"-6",Matches!$J$2:$J$201,0))&lt;&gt;"",$C1701&gt;=INDEX(Matches!$F$2:$F$201,MATCH($A1701&amp;"-6",Matches!$J$2:$J$201,0))),"",IF(AND(N1701=INDEX(Matches!$G$2:$G$201,MATCH($A1701&amp;"-6",Matches!$J$2:$J$201,0)),O1701=INDEX(Matches!$H$2:$H$201,MATCH($A1701&amp;"-6",Matches!$J$2:$J$201,0))),5,IF(SIGN(N1701-O1701)&lt;&gt;SIGN(INDEX(Matches!$G$2:$G$201,MATCH($A1701&amp;"-6",Matches!$J$2:$J$201,0))-INDEX(Matches!$H$2:$H$201,MATCH($A1701&amp;"-6",Matches!$J$2:$J$201,0))),0,IF(N1701-O1701=INDEX(Matches!$G$2:$G$201,MATCH($A1701&amp;"-6",Matches!$J$2:$J$201,0))-INDEX(Matches!$H$2:$H$201,MATCH($A1701&amp;"-6",Matches!$J$2:$J$201,0)),3,2))))),""))</f>
        <v/>
      </c>
      <c r="AD1701" s="12" t="str">
        <f aca="false">IF(OR($B1701="",P1701="",Q1701=""),"",IFERROR(IF(OR(INDEX(Matches!$I$2:$I$201,MATCH($A1701&amp;"-7",Matches!$J$2:$J$201,0))="Void",INDEX(Matches!$G$2:$G$201,MATCH($A1701&amp;"-7",Matches!$J$2:$J$201,0))="",INDEX(Matches!$H$2:$H$201,MATCH($A1701&amp;"-7",Matches!$J$2:$J$201,0))=""),"",IF(AND($C1701&lt;&gt;"",INDEX(Matches!$F$2:$F$201,MATCH($A1701&amp;"-7",Matches!$J$2:$J$201,0))&lt;&gt;"",$C1701&gt;=INDEX(Matches!$F$2:$F$201,MATCH($A1701&amp;"-7",Matches!$J$2:$J$201,0))),"",IF(AND(P1701=INDEX(Matches!$G$2:$G$201,MATCH($A1701&amp;"-7",Matches!$J$2:$J$201,0)),Q1701=INDEX(Matches!$H$2:$H$201,MATCH($A1701&amp;"-7",Matches!$J$2:$J$201,0))),5,IF(SIGN(P1701-Q1701)&lt;&gt;SIGN(INDEX(Matches!$G$2:$G$201,MATCH($A1701&amp;"-7",Matches!$J$2:$J$201,0))-INDEX(Matches!$H$2:$H$201,MATCH($A1701&amp;"-7",Matches!$J$2:$J$201,0))),0,IF(P1701-Q1701=INDEX(Matches!$G$2:$G$201,MATCH($A1701&amp;"-7",Matches!$J$2:$J$201,0))-INDEX(Matches!$H$2:$H$201,MATCH($A1701&amp;"-7",Matches!$J$2:$J$201,0)),3,2))))),""))</f>
        <v/>
      </c>
      <c r="AE1701" s="12" t="str">
        <f aca="false">IF(OR($B1701="",R1701="",S1701=""),"",IFERROR(IF(OR(INDEX(Matches!$I$2:$I$201,MATCH($A1701&amp;"-8",Matches!$J$2:$J$201,0))="Void",INDEX(Matches!$G$2:$G$201,MATCH($A1701&amp;"-8",Matches!$J$2:$J$201,0))="",INDEX(Matches!$H$2:$H$201,MATCH($A1701&amp;"-8",Matches!$J$2:$J$201,0))=""),"",IF(AND($C1701&lt;&gt;"",INDEX(Matches!$F$2:$F$201,MATCH($A1701&amp;"-8",Matches!$J$2:$J$201,0))&lt;&gt;"",$C1701&gt;=INDEX(Matches!$F$2:$F$201,MATCH($A1701&amp;"-8",Matches!$J$2:$J$201,0))),"",IF(AND(R1701=INDEX(Matches!$G$2:$G$201,MATCH($A1701&amp;"-8",Matches!$J$2:$J$201,0)),S1701=INDEX(Matches!$H$2:$H$201,MATCH($A1701&amp;"-8",Matches!$J$2:$J$201,0))),5,IF(SIGN(R1701-S1701)&lt;&gt;SIGN(INDEX(Matches!$G$2:$G$201,MATCH($A1701&amp;"-8",Matches!$J$2:$J$201,0))-INDEX(Matches!$H$2:$H$201,MATCH($A1701&amp;"-8",Matches!$J$2:$J$201,0))),0,IF(R1701-S1701=INDEX(Matches!$G$2:$G$201,MATCH($A1701&amp;"-8",Matches!$J$2:$J$201,0))-INDEX(Matches!$H$2:$H$201,MATCH($A1701&amp;"-8",Matches!$J$2:$J$201,0)),3,2))))),""))</f>
        <v/>
      </c>
      <c r="AF1701" s="12" t="str">
        <f aca="false">IF(OR($B1701="",T1701="",U1701=""),"",IFERROR(IF(OR(INDEX(Matches!$I$2:$I$201,MATCH($A1701&amp;"-9",Matches!$J$2:$J$201,0))="Void",INDEX(Matches!$G$2:$G$201,MATCH($A1701&amp;"-9",Matches!$J$2:$J$201,0))="",INDEX(Matches!$H$2:$H$201,MATCH($A1701&amp;"-9",Matches!$J$2:$J$201,0))=""),"",IF(AND($C1701&lt;&gt;"",INDEX(Matches!$F$2:$F$201,MATCH($A1701&amp;"-9",Matches!$J$2:$J$201,0))&lt;&gt;"",$C1701&gt;=INDEX(Matches!$F$2:$F$201,MATCH($A1701&amp;"-9",Matches!$J$2:$J$201,0))),"",IF(AND(T1701=INDEX(Matches!$G$2:$G$201,MATCH($A1701&amp;"-9",Matches!$J$2:$J$201,0)),U1701=INDEX(Matches!$H$2:$H$201,MATCH($A1701&amp;"-9",Matches!$J$2:$J$201,0))),5,IF(SIGN(T1701-U1701)&lt;&gt;SIGN(INDEX(Matches!$G$2:$G$201,MATCH($A1701&amp;"-9",Matches!$J$2:$J$201,0))-INDEX(Matches!$H$2:$H$201,MATCH($A1701&amp;"-9",Matches!$J$2:$J$201,0))),0,IF(T1701-U1701=INDEX(Matches!$G$2:$G$201,MATCH($A1701&amp;"-9",Matches!$J$2:$J$201,0))-INDEX(Matches!$H$2:$H$201,MATCH($A1701&amp;"-9",Matches!$J$2:$J$201,0)),3,2))))),""))</f>
        <v/>
      </c>
      <c r="AG1701" s="12" t="str">
        <f aca="false">IF(OR($B1701="",V1701="",W1701=""),"",IFERROR(IF(OR(INDEX(Matches!$I$2:$I$201,MATCH($A1701&amp;"-10",Matches!$J$2:$J$201,0))="Void",INDEX(Matches!$G$2:$G$201,MATCH($A1701&amp;"-10",Matches!$J$2:$J$201,0))="",INDEX(Matches!$H$2:$H$201,MATCH($A1701&amp;"-10",Matches!$J$2:$J$201,0))=""),"",IF(AND($C1701&lt;&gt;"",INDEX(Matches!$F$2:$F$201,MATCH($A1701&amp;"-10",Matches!$J$2:$J$201,0))&lt;&gt;"",$C1701&gt;=INDEX(Matches!$F$2:$F$201,MATCH($A1701&amp;"-10",Matches!$J$2:$J$201,0))),"",IF(AND(V1701=INDEX(Matches!$G$2:$G$201,MATCH($A1701&amp;"-10",Matches!$J$2:$J$201,0)),W1701=INDEX(Matches!$H$2:$H$201,MATCH($A1701&amp;"-10",Matches!$J$2:$J$201,0))),5,IF(SIGN(V1701-W1701)&lt;&gt;SIGN(INDEX(Matches!$G$2:$G$201,MATCH($A1701&amp;"-10",Matches!$J$2:$J$201,0))-INDEX(Matches!$H$2:$H$201,MATCH($A1701&amp;"-10",Matches!$J$2:$J$201,0))),0,IF(V1701-W1701=INDEX(Matches!$G$2:$G$201,MATCH($A1701&amp;"-10",Matches!$J$2:$J$201,0))-INDEX(Matches!$H$2:$H$201,MATCH($A1701&amp;"-10",Matches!$J$2:$J$201,0)),3,2))))),""))</f>
        <v/>
      </c>
      <c r="AH1701" s="13" t="str">
        <f aca="false">IF($B1701="","",SUM(X1701:AG1701))</f>
        <v/>
      </c>
      <c r="AI1701" s="12" t="str">
        <f aca="false">IF($B1701="","",COUNTIF(X1701:AG1701,5))</f>
        <v/>
      </c>
      <c r="AJ1701" s="12" t="str">
        <f aca="false">IF($B1701="","",COUNTIF(X1701:AG1701,"&gt;=2"))</f>
        <v/>
      </c>
      <c r="AK1701" s="12" t="str">
        <f aca="false">IF($B1701="","",COUNT(X1701:AG1701))</f>
        <v/>
      </c>
    </row>
    <row r="1702" customFormat="false" ht="15" hidden="false" customHeight="false" outlineLevel="0" collapsed="false">
      <c r="A1702" s="7"/>
      <c r="B1702" s="7"/>
      <c r="C1702" s="11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12" t="str">
        <f aca="false">IF(OR($B1702="",D1702="",E1702=""),"",IFERROR(IF(OR(INDEX(Matches!$I$2:$I$201,MATCH($A1702&amp;"-1",Matches!$J$2:$J$201,0))="Void",INDEX(Matches!$G$2:$G$201,MATCH($A1702&amp;"-1",Matches!$J$2:$J$201,0))="",INDEX(Matches!$H$2:$H$201,MATCH($A1702&amp;"-1",Matches!$J$2:$J$201,0))=""),"",IF(AND($C1702&lt;&gt;"",INDEX(Matches!$F$2:$F$201,MATCH($A1702&amp;"-1",Matches!$J$2:$J$201,0))&lt;&gt;"",$C1702&gt;=INDEX(Matches!$F$2:$F$201,MATCH($A1702&amp;"-1",Matches!$J$2:$J$201,0))),"",IF(AND(D1702=INDEX(Matches!$G$2:$G$201,MATCH($A1702&amp;"-1",Matches!$J$2:$J$201,0)),E1702=INDEX(Matches!$H$2:$H$201,MATCH($A1702&amp;"-1",Matches!$J$2:$J$201,0))),5,IF(SIGN(D1702-E1702)&lt;&gt;SIGN(INDEX(Matches!$G$2:$G$201,MATCH($A1702&amp;"-1",Matches!$J$2:$J$201,0))-INDEX(Matches!$H$2:$H$201,MATCH($A1702&amp;"-1",Matches!$J$2:$J$201,0))),0,IF(D1702-E1702=INDEX(Matches!$G$2:$G$201,MATCH($A1702&amp;"-1",Matches!$J$2:$J$201,0))-INDEX(Matches!$H$2:$H$201,MATCH($A1702&amp;"-1",Matches!$J$2:$J$201,0)),3,2))))),""))</f>
        <v/>
      </c>
      <c r="Y1702" s="12" t="str">
        <f aca="false">IF(OR($B1702="",F1702="",G1702=""),"",IFERROR(IF(OR(INDEX(Matches!$I$2:$I$201,MATCH($A1702&amp;"-2",Matches!$J$2:$J$201,0))="Void",INDEX(Matches!$G$2:$G$201,MATCH($A1702&amp;"-2",Matches!$J$2:$J$201,0))="",INDEX(Matches!$H$2:$H$201,MATCH($A1702&amp;"-2",Matches!$J$2:$J$201,0))=""),"",IF(AND($C1702&lt;&gt;"",INDEX(Matches!$F$2:$F$201,MATCH($A1702&amp;"-2",Matches!$J$2:$J$201,0))&lt;&gt;"",$C1702&gt;=INDEX(Matches!$F$2:$F$201,MATCH($A1702&amp;"-2",Matches!$J$2:$J$201,0))),"",IF(AND(F1702=INDEX(Matches!$G$2:$G$201,MATCH($A1702&amp;"-2",Matches!$J$2:$J$201,0)),G1702=INDEX(Matches!$H$2:$H$201,MATCH($A1702&amp;"-2",Matches!$J$2:$J$201,0))),5,IF(SIGN(F1702-G1702)&lt;&gt;SIGN(INDEX(Matches!$G$2:$G$201,MATCH($A1702&amp;"-2",Matches!$J$2:$J$201,0))-INDEX(Matches!$H$2:$H$201,MATCH($A1702&amp;"-2",Matches!$J$2:$J$201,0))),0,IF(F1702-G1702=INDEX(Matches!$G$2:$G$201,MATCH($A1702&amp;"-2",Matches!$J$2:$J$201,0))-INDEX(Matches!$H$2:$H$201,MATCH($A1702&amp;"-2",Matches!$J$2:$J$201,0)),3,2))))),""))</f>
        <v/>
      </c>
      <c r="Z1702" s="12" t="str">
        <f aca="false">IF(OR($B1702="",H1702="",I1702=""),"",IFERROR(IF(OR(INDEX(Matches!$I$2:$I$201,MATCH($A1702&amp;"-3",Matches!$J$2:$J$201,0))="Void",INDEX(Matches!$G$2:$G$201,MATCH($A1702&amp;"-3",Matches!$J$2:$J$201,0))="",INDEX(Matches!$H$2:$H$201,MATCH($A1702&amp;"-3",Matches!$J$2:$J$201,0))=""),"",IF(AND($C1702&lt;&gt;"",INDEX(Matches!$F$2:$F$201,MATCH($A1702&amp;"-3",Matches!$J$2:$J$201,0))&lt;&gt;"",$C1702&gt;=INDEX(Matches!$F$2:$F$201,MATCH($A1702&amp;"-3",Matches!$J$2:$J$201,0))),"",IF(AND(H1702=INDEX(Matches!$G$2:$G$201,MATCH($A1702&amp;"-3",Matches!$J$2:$J$201,0)),I1702=INDEX(Matches!$H$2:$H$201,MATCH($A1702&amp;"-3",Matches!$J$2:$J$201,0))),5,IF(SIGN(H1702-I1702)&lt;&gt;SIGN(INDEX(Matches!$G$2:$G$201,MATCH($A1702&amp;"-3",Matches!$J$2:$J$201,0))-INDEX(Matches!$H$2:$H$201,MATCH($A1702&amp;"-3",Matches!$J$2:$J$201,0))),0,IF(H1702-I1702=INDEX(Matches!$G$2:$G$201,MATCH($A1702&amp;"-3",Matches!$J$2:$J$201,0))-INDEX(Matches!$H$2:$H$201,MATCH($A1702&amp;"-3",Matches!$J$2:$J$201,0)),3,2))))),""))</f>
        <v/>
      </c>
      <c r="AA1702" s="12" t="str">
        <f aca="false">IF(OR($B1702="",J1702="",K1702=""),"",IFERROR(IF(OR(INDEX(Matches!$I$2:$I$201,MATCH($A1702&amp;"-4",Matches!$J$2:$J$201,0))="Void",INDEX(Matches!$G$2:$G$201,MATCH($A1702&amp;"-4",Matches!$J$2:$J$201,0))="",INDEX(Matches!$H$2:$H$201,MATCH($A1702&amp;"-4",Matches!$J$2:$J$201,0))=""),"",IF(AND($C1702&lt;&gt;"",INDEX(Matches!$F$2:$F$201,MATCH($A1702&amp;"-4",Matches!$J$2:$J$201,0))&lt;&gt;"",$C1702&gt;=INDEX(Matches!$F$2:$F$201,MATCH($A1702&amp;"-4",Matches!$J$2:$J$201,0))),"",IF(AND(J1702=INDEX(Matches!$G$2:$G$201,MATCH($A1702&amp;"-4",Matches!$J$2:$J$201,0)),K1702=INDEX(Matches!$H$2:$H$201,MATCH($A1702&amp;"-4",Matches!$J$2:$J$201,0))),5,IF(SIGN(J1702-K1702)&lt;&gt;SIGN(INDEX(Matches!$G$2:$G$201,MATCH($A1702&amp;"-4",Matches!$J$2:$J$201,0))-INDEX(Matches!$H$2:$H$201,MATCH($A1702&amp;"-4",Matches!$J$2:$J$201,0))),0,IF(J1702-K1702=INDEX(Matches!$G$2:$G$201,MATCH($A1702&amp;"-4",Matches!$J$2:$J$201,0))-INDEX(Matches!$H$2:$H$201,MATCH($A1702&amp;"-4",Matches!$J$2:$J$201,0)),3,2))))),""))</f>
        <v/>
      </c>
      <c r="AB1702" s="12" t="str">
        <f aca="false">IF(OR($B1702="",L1702="",M1702=""),"",IFERROR(IF(OR(INDEX(Matches!$I$2:$I$201,MATCH($A1702&amp;"-5",Matches!$J$2:$J$201,0))="Void",INDEX(Matches!$G$2:$G$201,MATCH($A1702&amp;"-5",Matches!$J$2:$J$201,0))="",INDEX(Matches!$H$2:$H$201,MATCH($A1702&amp;"-5",Matches!$J$2:$J$201,0))=""),"",IF(AND($C1702&lt;&gt;"",INDEX(Matches!$F$2:$F$201,MATCH($A1702&amp;"-5",Matches!$J$2:$J$201,0))&lt;&gt;"",$C1702&gt;=INDEX(Matches!$F$2:$F$201,MATCH($A1702&amp;"-5",Matches!$J$2:$J$201,0))),"",IF(AND(L1702=INDEX(Matches!$G$2:$G$201,MATCH($A1702&amp;"-5",Matches!$J$2:$J$201,0)),M1702=INDEX(Matches!$H$2:$H$201,MATCH($A1702&amp;"-5",Matches!$J$2:$J$201,0))),5,IF(SIGN(L1702-M1702)&lt;&gt;SIGN(INDEX(Matches!$G$2:$G$201,MATCH($A1702&amp;"-5",Matches!$J$2:$J$201,0))-INDEX(Matches!$H$2:$H$201,MATCH($A1702&amp;"-5",Matches!$J$2:$J$201,0))),0,IF(L1702-M1702=INDEX(Matches!$G$2:$G$201,MATCH($A1702&amp;"-5",Matches!$J$2:$J$201,0))-INDEX(Matches!$H$2:$H$201,MATCH($A1702&amp;"-5",Matches!$J$2:$J$201,0)),3,2))))),""))</f>
        <v/>
      </c>
      <c r="AC1702" s="12" t="str">
        <f aca="false">IF(OR($B1702="",N1702="",O1702=""),"",IFERROR(IF(OR(INDEX(Matches!$I$2:$I$201,MATCH($A1702&amp;"-6",Matches!$J$2:$J$201,0))="Void",INDEX(Matches!$G$2:$G$201,MATCH($A1702&amp;"-6",Matches!$J$2:$J$201,0))="",INDEX(Matches!$H$2:$H$201,MATCH($A1702&amp;"-6",Matches!$J$2:$J$201,0))=""),"",IF(AND($C1702&lt;&gt;"",INDEX(Matches!$F$2:$F$201,MATCH($A1702&amp;"-6",Matches!$J$2:$J$201,0))&lt;&gt;"",$C1702&gt;=INDEX(Matches!$F$2:$F$201,MATCH($A1702&amp;"-6",Matches!$J$2:$J$201,0))),"",IF(AND(N1702=INDEX(Matches!$G$2:$G$201,MATCH($A1702&amp;"-6",Matches!$J$2:$J$201,0)),O1702=INDEX(Matches!$H$2:$H$201,MATCH($A1702&amp;"-6",Matches!$J$2:$J$201,0))),5,IF(SIGN(N1702-O1702)&lt;&gt;SIGN(INDEX(Matches!$G$2:$G$201,MATCH($A1702&amp;"-6",Matches!$J$2:$J$201,0))-INDEX(Matches!$H$2:$H$201,MATCH($A1702&amp;"-6",Matches!$J$2:$J$201,0))),0,IF(N1702-O1702=INDEX(Matches!$G$2:$G$201,MATCH($A1702&amp;"-6",Matches!$J$2:$J$201,0))-INDEX(Matches!$H$2:$H$201,MATCH($A1702&amp;"-6",Matches!$J$2:$J$201,0)),3,2))))),""))</f>
        <v/>
      </c>
      <c r="AD1702" s="12" t="str">
        <f aca="false">IF(OR($B1702="",P1702="",Q1702=""),"",IFERROR(IF(OR(INDEX(Matches!$I$2:$I$201,MATCH($A1702&amp;"-7",Matches!$J$2:$J$201,0))="Void",INDEX(Matches!$G$2:$G$201,MATCH($A1702&amp;"-7",Matches!$J$2:$J$201,0))="",INDEX(Matches!$H$2:$H$201,MATCH($A1702&amp;"-7",Matches!$J$2:$J$201,0))=""),"",IF(AND($C1702&lt;&gt;"",INDEX(Matches!$F$2:$F$201,MATCH($A1702&amp;"-7",Matches!$J$2:$J$201,0))&lt;&gt;"",$C1702&gt;=INDEX(Matches!$F$2:$F$201,MATCH($A1702&amp;"-7",Matches!$J$2:$J$201,0))),"",IF(AND(P1702=INDEX(Matches!$G$2:$G$201,MATCH($A1702&amp;"-7",Matches!$J$2:$J$201,0)),Q1702=INDEX(Matches!$H$2:$H$201,MATCH($A1702&amp;"-7",Matches!$J$2:$J$201,0))),5,IF(SIGN(P1702-Q1702)&lt;&gt;SIGN(INDEX(Matches!$G$2:$G$201,MATCH($A1702&amp;"-7",Matches!$J$2:$J$201,0))-INDEX(Matches!$H$2:$H$201,MATCH($A1702&amp;"-7",Matches!$J$2:$J$201,0))),0,IF(P1702-Q1702=INDEX(Matches!$G$2:$G$201,MATCH($A1702&amp;"-7",Matches!$J$2:$J$201,0))-INDEX(Matches!$H$2:$H$201,MATCH($A1702&amp;"-7",Matches!$J$2:$J$201,0)),3,2))))),""))</f>
        <v/>
      </c>
      <c r="AE1702" s="12" t="str">
        <f aca="false">IF(OR($B1702="",R1702="",S1702=""),"",IFERROR(IF(OR(INDEX(Matches!$I$2:$I$201,MATCH($A1702&amp;"-8",Matches!$J$2:$J$201,0))="Void",INDEX(Matches!$G$2:$G$201,MATCH($A1702&amp;"-8",Matches!$J$2:$J$201,0))="",INDEX(Matches!$H$2:$H$201,MATCH($A1702&amp;"-8",Matches!$J$2:$J$201,0))=""),"",IF(AND($C1702&lt;&gt;"",INDEX(Matches!$F$2:$F$201,MATCH($A1702&amp;"-8",Matches!$J$2:$J$201,0))&lt;&gt;"",$C1702&gt;=INDEX(Matches!$F$2:$F$201,MATCH($A1702&amp;"-8",Matches!$J$2:$J$201,0))),"",IF(AND(R1702=INDEX(Matches!$G$2:$G$201,MATCH($A1702&amp;"-8",Matches!$J$2:$J$201,0)),S1702=INDEX(Matches!$H$2:$H$201,MATCH($A1702&amp;"-8",Matches!$J$2:$J$201,0))),5,IF(SIGN(R1702-S1702)&lt;&gt;SIGN(INDEX(Matches!$G$2:$G$201,MATCH($A1702&amp;"-8",Matches!$J$2:$J$201,0))-INDEX(Matches!$H$2:$H$201,MATCH($A1702&amp;"-8",Matches!$J$2:$J$201,0))),0,IF(R1702-S1702=INDEX(Matches!$G$2:$G$201,MATCH($A1702&amp;"-8",Matches!$J$2:$J$201,0))-INDEX(Matches!$H$2:$H$201,MATCH($A1702&amp;"-8",Matches!$J$2:$J$201,0)),3,2))))),""))</f>
        <v/>
      </c>
      <c r="AF1702" s="12" t="str">
        <f aca="false">IF(OR($B1702="",T1702="",U1702=""),"",IFERROR(IF(OR(INDEX(Matches!$I$2:$I$201,MATCH($A1702&amp;"-9",Matches!$J$2:$J$201,0))="Void",INDEX(Matches!$G$2:$G$201,MATCH($A1702&amp;"-9",Matches!$J$2:$J$201,0))="",INDEX(Matches!$H$2:$H$201,MATCH($A1702&amp;"-9",Matches!$J$2:$J$201,0))=""),"",IF(AND($C1702&lt;&gt;"",INDEX(Matches!$F$2:$F$201,MATCH($A1702&amp;"-9",Matches!$J$2:$J$201,0))&lt;&gt;"",$C1702&gt;=INDEX(Matches!$F$2:$F$201,MATCH($A1702&amp;"-9",Matches!$J$2:$J$201,0))),"",IF(AND(T1702=INDEX(Matches!$G$2:$G$201,MATCH($A1702&amp;"-9",Matches!$J$2:$J$201,0)),U1702=INDEX(Matches!$H$2:$H$201,MATCH($A1702&amp;"-9",Matches!$J$2:$J$201,0))),5,IF(SIGN(T1702-U1702)&lt;&gt;SIGN(INDEX(Matches!$G$2:$G$201,MATCH($A1702&amp;"-9",Matches!$J$2:$J$201,0))-INDEX(Matches!$H$2:$H$201,MATCH($A1702&amp;"-9",Matches!$J$2:$J$201,0))),0,IF(T1702-U1702=INDEX(Matches!$G$2:$G$201,MATCH($A1702&amp;"-9",Matches!$J$2:$J$201,0))-INDEX(Matches!$H$2:$H$201,MATCH($A1702&amp;"-9",Matches!$J$2:$J$201,0)),3,2))))),""))</f>
        <v/>
      </c>
      <c r="AG1702" s="12" t="str">
        <f aca="false">IF(OR($B1702="",V1702="",W1702=""),"",IFERROR(IF(OR(INDEX(Matches!$I$2:$I$201,MATCH($A1702&amp;"-10",Matches!$J$2:$J$201,0))="Void",INDEX(Matches!$G$2:$G$201,MATCH($A1702&amp;"-10",Matches!$J$2:$J$201,0))="",INDEX(Matches!$H$2:$H$201,MATCH($A1702&amp;"-10",Matches!$J$2:$J$201,0))=""),"",IF(AND($C1702&lt;&gt;"",INDEX(Matches!$F$2:$F$201,MATCH($A1702&amp;"-10",Matches!$J$2:$J$201,0))&lt;&gt;"",$C1702&gt;=INDEX(Matches!$F$2:$F$201,MATCH($A1702&amp;"-10",Matches!$J$2:$J$201,0))),"",IF(AND(V1702=INDEX(Matches!$G$2:$G$201,MATCH($A1702&amp;"-10",Matches!$J$2:$J$201,0)),W1702=INDEX(Matches!$H$2:$H$201,MATCH($A1702&amp;"-10",Matches!$J$2:$J$201,0))),5,IF(SIGN(V1702-W1702)&lt;&gt;SIGN(INDEX(Matches!$G$2:$G$201,MATCH($A1702&amp;"-10",Matches!$J$2:$J$201,0))-INDEX(Matches!$H$2:$H$201,MATCH($A1702&amp;"-10",Matches!$J$2:$J$201,0))),0,IF(V1702-W1702=INDEX(Matches!$G$2:$G$201,MATCH($A1702&amp;"-10",Matches!$J$2:$J$201,0))-INDEX(Matches!$H$2:$H$201,MATCH($A1702&amp;"-10",Matches!$J$2:$J$201,0)),3,2))))),""))</f>
        <v/>
      </c>
      <c r="AH1702" s="13" t="str">
        <f aca="false">IF($B1702="","",SUM(X1702:AG1702))</f>
        <v/>
      </c>
      <c r="AI1702" s="12" t="str">
        <f aca="false">IF($B1702="","",COUNTIF(X1702:AG1702,5))</f>
        <v/>
      </c>
      <c r="AJ1702" s="12" t="str">
        <f aca="false">IF($B1702="","",COUNTIF(X1702:AG1702,"&gt;=2"))</f>
        <v/>
      </c>
      <c r="AK1702" s="12" t="str">
        <f aca="false">IF($B1702="","",COUNT(X1702:AG1702))</f>
        <v/>
      </c>
    </row>
    <row r="1703" customFormat="false" ht="15" hidden="false" customHeight="false" outlineLevel="0" collapsed="false">
      <c r="A1703" s="7"/>
      <c r="B1703" s="7"/>
      <c r="C1703" s="11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12" t="str">
        <f aca="false">IF(OR($B1703="",D1703="",E1703=""),"",IFERROR(IF(OR(INDEX(Matches!$I$2:$I$201,MATCH($A1703&amp;"-1",Matches!$J$2:$J$201,0))="Void",INDEX(Matches!$G$2:$G$201,MATCH($A1703&amp;"-1",Matches!$J$2:$J$201,0))="",INDEX(Matches!$H$2:$H$201,MATCH($A1703&amp;"-1",Matches!$J$2:$J$201,0))=""),"",IF(AND($C1703&lt;&gt;"",INDEX(Matches!$F$2:$F$201,MATCH($A1703&amp;"-1",Matches!$J$2:$J$201,0))&lt;&gt;"",$C1703&gt;=INDEX(Matches!$F$2:$F$201,MATCH($A1703&amp;"-1",Matches!$J$2:$J$201,0))),"",IF(AND(D1703=INDEX(Matches!$G$2:$G$201,MATCH($A1703&amp;"-1",Matches!$J$2:$J$201,0)),E1703=INDEX(Matches!$H$2:$H$201,MATCH($A1703&amp;"-1",Matches!$J$2:$J$201,0))),5,IF(SIGN(D1703-E1703)&lt;&gt;SIGN(INDEX(Matches!$G$2:$G$201,MATCH($A1703&amp;"-1",Matches!$J$2:$J$201,0))-INDEX(Matches!$H$2:$H$201,MATCH($A1703&amp;"-1",Matches!$J$2:$J$201,0))),0,IF(D1703-E1703=INDEX(Matches!$G$2:$G$201,MATCH($A1703&amp;"-1",Matches!$J$2:$J$201,0))-INDEX(Matches!$H$2:$H$201,MATCH($A1703&amp;"-1",Matches!$J$2:$J$201,0)),3,2))))),""))</f>
        <v/>
      </c>
      <c r="Y1703" s="12" t="str">
        <f aca="false">IF(OR($B1703="",F1703="",G1703=""),"",IFERROR(IF(OR(INDEX(Matches!$I$2:$I$201,MATCH($A1703&amp;"-2",Matches!$J$2:$J$201,0))="Void",INDEX(Matches!$G$2:$G$201,MATCH($A1703&amp;"-2",Matches!$J$2:$J$201,0))="",INDEX(Matches!$H$2:$H$201,MATCH($A1703&amp;"-2",Matches!$J$2:$J$201,0))=""),"",IF(AND($C1703&lt;&gt;"",INDEX(Matches!$F$2:$F$201,MATCH($A1703&amp;"-2",Matches!$J$2:$J$201,0))&lt;&gt;"",$C1703&gt;=INDEX(Matches!$F$2:$F$201,MATCH($A1703&amp;"-2",Matches!$J$2:$J$201,0))),"",IF(AND(F1703=INDEX(Matches!$G$2:$G$201,MATCH($A1703&amp;"-2",Matches!$J$2:$J$201,0)),G1703=INDEX(Matches!$H$2:$H$201,MATCH($A1703&amp;"-2",Matches!$J$2:$J$201,0))),5,IF(SIGN(F1703-G1703)&lt;&gt;SIGN(INDEX(Matches!$G$2:$G$201,MATCH($A1703&amp;"-2",Matches!$J$2:$J$201,0))-INDEX(Matches!$H$2:$H$201,MATCH($A1703&amp;"-2",Matches!$J$2:$J$201,0))),0,IF(F1703-G1703=INDEX(Matches!$G$2:$G$201,MATCH($A1703&amp;"-2",Matches!$J$2:$J$201,0))-INDEX(Matches!$H$2:$H$201,MATCH($A1703&amp;"-2",Matches!$J$2:$J$201,0)),3,2))))),""))</f>
        <v/>
      </c>
      <c r="Z1703" s="12" t="str">
        <f aca="false">IF(OR($B1703="",H1703="",I1703=""),"",IFERROR(IF(OR(INDEX(Matches!$I$2:$I$201,MATCH($A1703&amp;"-3",Matches!$J$2:$J$201,0))="Void",INDEX(Matches!$G$2:$G$201,MATCH($A1703&amp;"-3",Matches!$J$2:$J$201,0))="",INDEX(Matches!$H$2:$H$201,MATCH($A1703&amp;"-3",Matches!$J$2:$J$201,0))=""),"",IF(AND($C1703&lt;&gt;"",INDEX(Matches!$F$2:$F$201,MATCH($A1703&amp;"-3",Matches!$J$2:$J$201,0))&lt;&gt;"",$C1703&gt;=INDEX(Matches!$F$2:$F$201,MATCH($A1703&amp;"-3",Matches!$J$2:$J$201,0))),"",IF(AND(H1703=INDEX(Matches!$G$2:$G$201,MATCH($A1703&amp;"-3",Matches!$J$2:$J$201,0)),I1703=INDEX(Matches!$H$2:$H$201,MATCH($A1703&amp;"-3",Matches!$J$2:$J$201,0))),5,IF(SIGN(H1703-I1703)&lt;&gt;SIGN(INDEX(Matches!$G$2:$G$201,MATCH($A1703&amp;"-3",Matches!$J$2:$J$201,0))-INDEX(Matches!$H$2:$H$201,MATCH($A1703&amp;"-3",Matches!$J$2:$J$201,0))),0,IF(H1703-I1703=INDEX(Matches!$G$2:$G$201,MATCH($A1703&amp;"-3",Matches!$J$2:$J$201,0))-INDEX(Matches!$H$2:$H$201,MATCH($A1703&amp;"-3",Matches!$J$2:$J$201,0)),3,2))))),""))</f>
        <v/>
      </c>
      <c r="AA1703" s="12" t="str">
        <f aca="false">IF(OR($B1703="",J1703="",K1703=""),"",IFERROR(IF(OR(INDEX(Matches!$I$2:$I$201,MATCH($A1703&amp;"-4",Matches!$J$2:$J$201,0))="Void",INDEX(Matches!$G$2:$G$201,MATCH($A1703&amp;"-4",Matches!$J$2:$J$201,0))="",INDEX(Matches!$H$2:$H$201,MATCH($A1703&amp;"-4",Matches!$J$2:$J$201,0))=""),"",IF(AND($C1703&lt;&gt;"",INDEX(Matches!$F$2:$F$201,MATCH($A1703&amp;"-4",Matches!$J$2:$J$201,0))&lt;&gt;"",$C1703&gt;=INDEX(Matches!$F$2:$F$201,MATCH($A1703&amp;"-4",Matches!$J$2:$J$201,0))),"",IF(AND(J1703=INDEX(Matches!$G$2:$G$201,MATCH($A1703&amp;"-4",Matches!$J$2:$J$201,0)),K1703=INDEX(Matches!$H$2:$H$201,MATCH($A1703&amp;"-4",Matches!$J$2:$J$201,0))),5,IF(SIGN(J1703-K1703)&lt;&gt;SIGN(INDEX(Matches!$G$2:$G$201,MATCH($A1703&amp;"-4",Matches!$J$2:$J$201,0))-INDEX(Matches!$H$2:$H$201,MATCH($A1703&amp;"-4",Matches!$J$2:$J$201,0))),0,IF(J1703-K1703=INDEX(Matches!$G$2:$G$201,MATCH($A1703&amp;"-4",Matches!$J$2:$J$201,0))-INDEX(Matches!$H$2:$H$201,MATCH($A1703&amp;"-4",Matches!$J$2:$J$201,0)),3,2))))),""))</f>
        <v/>
      </c>
      <c r="AB1703" s="12" t="str">
        <f aca="false">IF(OR($B1703="",L1703="",M1703=""),"",IFERROR(IF(OR(INDEX(Matches!$I$2:$I$201,MATCH($A1703&amp;"-5",Matches!$J$2:$J$201,0))="Void",INDEX(Matches!$G$2:$G$201,MATCH($A1703&amp;"-5",Matches!$J$2:$J$201,0))="",INDEX(Matches!$H$2:$H$201,MATCH($A1703&amp;"-5",Matches!$J$2:$J$201,0))=""),"",IF(AND($C1703&lt;&gt;"",INDEX(Matches!$F$2:$F$201,MATCH($A1703&amp;"-5",Matches!$J$2:$J$201,0))&lt;&gt;"",$C1703&gt;=INDEX(Matches!$F$2:$F$201,MATCH($A1703&amp;"-5",Matches!$J$2:$J$201,0))),"",IF(AND(L1703=INDEX(Matches!$G$2:$G$201,MATCH($A1703&amp;"-5",Matches!$J$2:$J$201,0)),M1703=INDEX(Matches!$H$2:$H$201,MATCH($A1703&amp;"-5",Matches!$J$2:$J$201,0))),5,IF(SIGN(L1703-M1703)&lt;&gt;SIGN(INDEX(Matches!$G$2:$G$201,MATCH($A1703&amp;"-5",Matches!$J$2:$J$201,0))-INDEX(Matches!$H$2:$H$201,MATCH($A1703&amp;"-5",Matches!$J$2:$J$201,0))),0,IF(L1703-M1703=INDEX(Matches!$G$2:$G$201,MATCH($A1703&amp;"-5",Matches!$J$2:$J$201,0))-INDEX(Matches!$H$2:$H$201,MATCH($A1703&amp;"-5",Matches!$J$2:$J$201,0)),3,2))))),""))</f>
        <v/>
      </c>
      <c r="AC1703" s="12" t="str">
        <f aca="false">IF(OR($B1703="",N1703="",O1703=""),"",IFERROR(IF(OR(INDEX(Matches!$I$2:$I$201,MATCH($A1703&amp;"-6",Matches!$J$2:$J$201,0))="Void",INDEX(Matches!$G$2:$G$201,MATCH($A1703&amp;"-6",Matches!$J$2:$J$201,0))="",INDEX(Matches!$H$2:$H$201,MATCH($A1703&amp;"-6",Matches!$J$2:$J$201,0))=""),"",IF(AND($C1703&lt;&gt;"",INDEX(Matches!$F$2:$F$201,MATCH($A1703&amp;"-6",Matches!$J$2:$J$201,0))&lt;&gt;"",$C1703&gt;=INDEX(Matches!$F$2:$F$201,MATCH($A1703&amp;"-6",Matches!$J$2:$J$201,0))),"",IF(AND(N1703=INDEX(Matches!$G$2:$G$201,MATCH($A1703&amp;"-6",Matches!$J$2:$J$201,0)),O1703=INDEX(Matches!$H$2:$H$201,MATCH($A1703&amp;"-6",Matches!$J$2:$J$201,0))),5,IF(SIGN(N1703-O1703)&lt;&gt;SIGN(INDEX(Matches!$G$2:$G$201,MATCH($A1703&amp;"-6",Matches!$J$2:$J$201,0))-INDEX(Matches!$H$2:$H$201,MATCH($A1703&amp;"-6",Matches!$J$2:$J$201,0))),0,IF(N1703-O1703=INDEX(Matches!$G$2:$G$201,MATCH($A1703&amp;"-6",Matches!$J$2:$J$201,0))-INDEX(Matches!$H$2:$H$201,MATCH($A1703&amp;"-6",Matches!$J$2:$J$201,0)),3,2))))),""))</f>
        <v/>
      </c>
      <c r="AD1703" s="12" t="str">
        <f aca="false">IF(OR($B1703="",P1703="",Q1703=""),"",IFERROR(IF(OR(INDEX(Matches!$I$2:$I$201,MATCH($A1703&amp;"-7",Matches!$J$2:$J$201,0))="Void",INDEX(Matches!$G$2:$G$201,MATCH($A1703&amp;"-7",Matches!$J$2:$J$201,0))="",INDEX(Matches!$H$2:$H$201,MATCH($A1703&amp;"-7",Matches!$J$2:$J$201,0))=""),"",IF(AND($C1703&lt;&gt;"",INDEX(Matches!$F$2:$F$201,MATCH($A1703&amp;"-7",Matches!$J$2:$J$201,0))&lt;&gt;"",$C1703&gt;=INDEX(Matches!$F$2:$F$201,MATCH($A1703&amp;"-7",Matches!$J$2:$J$201,0))),"",IF(AND(P1703=INDEX(Matches!$G$2:$G$201,MATCH($A1703&amp;"-7",Matches!$J$2:$J$201,0)),Q1703=INDEX(Matches!$H$2:$H$201,MATCH($A1703&amp;"-7",Matches!$J$2:$J$201,0))),5,IF(SIGN(P1703-Q1703)&lt;&gt;SIGN(INDEX(Matches!$G$2:$G$201,MATCH($A1703&amp;"-7",Matches!$J$2:$J$201,0))-INDEX(Matches!$H$2:$H$201,MATCH($A1703&amp;"-7",Matches!$J$2:$J$201,0))),0,IF(P1703-Q1703=INDEX(Matches!$G$2:$G$201,MATCH($A1703&amp;"-7",Matches!$J$2:$J$201,0))-INDEX(Matches!$H$2:$H$201,MATCH($A1703&amp;"-7",Matches!$J$2:$J$201,0)),3,2))))),""))</f>
        <v/>
      </c>
      <c r="AE1703" s="12" t="str">
        <f aca="false">IF(OR($B1703="",R1703="",S1703=""),"",IFERROR(IF(OR(INDEX(Matches!$I$2:$I$201,MATCH($A1703&amp;"-8",Matches!$J$2:$J$201,0))="Void",INDEX(Matches!$G$2:$G$201,MATCH($A1703&amp;"-8",Matches!$J$2:$J$201,0))="",INDEX(Matches!$H$2:$H$201,MATCH($A1703&amp;"-8",Matches!$J$2:$J$201,0))=""),"",IF(AND($C1703&lt;&gt;"",INDEX(Matches!$F$2:$F$201,MATCH($A1703&amp;"-8",Matches!$J$2:$J$201,0))&lt;&gt;"",$C1703&gt;=INDEX(Matches!$F$2:$F$201,MATCH($A1703&amp;"-8",Matches!$J$2:$J$201,0))),"",IF(AND(R1703=INDEX(Matches!$G$2:$G$201,MATCH($A1703&amp;"-8",Matches!$J$2:$J$201,0)),S1703=INDEX(Matches!$H$2:$H$201,MATCH($A1703&amp;"-8",Matches!$J$2:$J$201,0))),5,IF(SIGN(R1703-S1703)&lt;&gt;SIGN(INDEX(Matches!$G$2:$G$201,MATCH($A1703&amp;"-8",Matches!$J$2:$J$201,0))-INDEX(Matches!$H$2:$H$201,MATCH($A1703&amp;"-8",Matches!$J$2:$J$201,0))),0,IF(R1703-S1703=INDEX(Matches!$G$2:$G$201,MATCH($A1703&amp;"-8",Matches!$J$2:$J$201,0))-INDEX(Matches!$H$2:$H$201,MATCH($A1703&amp;"-8",Matches!$J$2:$J$201,0)),3,2))))),""))</f>
        <v/>
      </c>
      <c r="AF1703" s="12" t="str">
        <f aca="false">IF(OR($B1703="",T1703="",U1703=""),"",IFERROR(IF(OR(INDEX(Matches!$I$2:$I$201,MATCH($A1703&amp;"-9",Matches!$J$2:$J$201,0))="Void",INDEX(Matches!$G$2:$G$201,MATCH($A1703&amp;"-9",Matches!$J$2:$J$201,0))="",INDEX(Matches!$H$2:$H$201,MATCH($A1703&amp;"-9",Matches!$J$2:$J$201,0))=""),"",IF(AND($C1703&lt;&gt;"",INDEX(Matches!$F$2:$F$201,MATCH($A1703&amp;"-9",Matches!$J$2:$J$201,0))&lt;&gt;"",$C1703&gt;=INDEX(Matches!$F$2:$F$201,MATCH($A1703&amp;"-9",Matches!$J$2:$J$201,0))),"",IF(AND(T1703=INDEX(Matches!$G$2:$G$201,MATCH($A1703&amp;"-9",Matches!$J$2:$J$201,0)),U1703=INDEX(Matches!$H$2:$H$201,MATCH($A1703&amp;"-9",Matches!$J$2:$J$201,0))),5,IF(SIGN(T1703-U1703)&lt;&gt;SIGN(INDEX(Matches!$G$2:$G$201,MATCH($A1703&amp;"-9",Matches!$J$2:$J$201,0))-INDEX(Matches!$H$2:$H$201,MATCH($A1703&amp;"-9",Matches!$J$2:$J$201,0))),0,IF(T1703-U1703=INDEX(Matches!$G$2:$G$201,MATCH($A1703&amp;"-9",Matches!$J$2:$J$201,0))-INDEX(Matches!$H$2:$H$201,MATCH($A1703&amp;"-9",Matches!$J$2:$J$201,0)),3,2))))),""))</f>
        <v/>
      </c>
      <c r="AG1703" s="12" t="str">
        <f aca="false">IF(OR($B1703="",V1703="",W1703=""),"",IFERROR(IF(OR(INDEX(Matches!$I$2:$I$201,MATCH($A1703&amp;"-10",Matches!$J$2:$J$201,0))="Void",INDEX(Matches!$G$2:$G$201,MATCH($A1703&amp;"-10",Matches!$J$2:$J$201,0))="",INDEX(Matches!$H$2:$H$201,MATCH($A1703&amp;"-10",Matches!$J$2:$J$201,0))=""),"",IF(AND($C1703&lt;&gt;"",INDEX(Matches!$F$2:$F$201,MATCH($A1703&amp;"-10",Matches!$J$2:$J$201,0))&lt;&gt;"",$C1703&gt;=INDEX(Matches!$F$2:$F$201,MATCH($A1703&amp;"-10",Matches!$J$2:$J$201,0))),"",IF(AND(V1703=INDEX(Matches!$G$2:$G$201,MATCH($A1703&amp;"-10",Matches!$J$2:$J$201,0)),W1703=INDEX(Matches!$H$2:$H$201,MATCH($A1703&amp;"-10",Matches!$J$2:$J$201,0))),5,IF(SIGN(V1703-W1703)&lt;&gt;SIGN(INDEX(Matches!$G$2:$G$201,MATCH($A1703&amp;"-10",Matches!$J$2:$J$201,0))-INDEX(Matches!$H$2:$H$201,MATCH($A1703&amp;"-10",Matches!$J$2:$J$201,0))),0,IF(V1703-W1703=INDEX(Matches!$G$2:$G$201,MATCH($A1703&amp;"-10",Matches!$J$2:$J$201,0))-INDEX(Matches!$H$2:$H$201,MATCH($A1703&amp;"-10",Matches!$J$2:$J$201,0)),3,2))))),""))</f>
        <v/>
      </c>
      <c r="AH1703" s="13" t="str">
        <f aca="false">IF($B1703="","",SUM(X1703:AG1703))</f>
        <v/>
      </c>
      <c r="AI1703" s="12" t="str">
        <f aca="false">IF($B1703="","",COUNTIF(X1703:AG1703,5))</f>
        <v/>
      </c>
      <c r="AJ1703" s="12" t="str">
        <f aca="false">IF($B1703="","",COUNTIF(X1703:AG1703,"&gt;=2"))</f>
        <v/>
      </c>
      <c r="AK1703" s="12" t="str">
        <f aca="false">IF($B1703="","",COUNT(X1703:AG1703))</f>
        <v/>
      </c>
    </row>
    <row r="1704" customFormat="false" ht="15" hidden="false" customHeight="false" outlineLevel="0" collapsed="false">
      <c r="A1704" s="7"/>
      <c r="B1704" s="7"/>
      <c r="C1704" s="11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12" t="str">
        <f aca="false">IF(OR($B1704="",D1704="",E1704=""),"",IFERROR(IF(OR(INDEX(Matches!$I$2:$I$201,MATCH($A1704&amp;"-1",Matches!$J$2:$J$201,0))="Void",INDEX(Matches!$G$2:$G$201,MATCH($A1704&amp;"-1",Matches!$J$2:$J$201,0))="",INDEX(Matches!$H$2:$H$201,MATCH($A1704&amp;"-1",Matches!$J$2:$J$201,0))=""),"",IF(AND($C1704&lt;&gt;"",INDEX(Matches!$F$2:$F$201,MATCH($A1704&amp;"-1",Matches!$J$2:$J$201,0))&lt;&gt;"",$C1704&gt;=INDEX(Matches!$F$2:$F$201,MATCH($A1704&amp;"-1",Matches!$J$2:$J$201,0))),"",IF(AND(D1704=INDEX(Matches!$G$2:$G$201,MATCH($A1704&amp;"-1",Matches!$J$2:$J$201,0)),E1704=INDEX(Matches!$H$2:$H$201,MATCH($A1704&amp;"-1",Matches!$J$2:$J$201,0))),5,IF(SIGN(D1704-E1704)&lt;&gt;SIGN(INDEX(Matches!$G$2:$G$201,MATCH($A1704&amp;"-1",Matches!$J$2:$J$201,0))-INDEX(Matches!$H$2:$H$201,MATCH($A1704&amp;"-1",Matches!$J$2:$J$201,0))),0,IF(D1704-E1704=INDEX(Matches!$G$2:$G$201,MATCH($A1704&amp;"-1",Matches!$J$2:$J$201,0))-INDEX(Matches!$H$2:$H$201,MATCH($A1704&amp;"-1",Matches!$J$2:$J$201,0)),3,2))))),""))</f>
        <v/>
      </c>
      <c r="Y1704" s="12" t="str">
        <f aca="false">IF(OR($B1704="",F1704="",G1704=""),"",IFERROR(IF(OR(INDEX(Matches!$I$2:$I$201,MATCH($A1704&amp;"-2",Matches!$J$2:$J$201,0))="Void",INDEX(Matches!$G$2:$G$201,MATCH($A1704&amp;"-2",Matches!$J$2:$J$201,0))="",INDEX(Matches!$H$2:$H$201,MATCH($A1704&amp;"-2",Matches!$J$2:$J$201,0))=""),"",IF(AND($C1704&lt;&gt;"",INDEX(Matches!$F$2:$F$201,MATCH($A1704&amp;"-2",Matches!$J$2:$J$201,0))&lt;&gt;"",$C1704&gt;=INDEX(Matches!$F$2:$F$201,MATCH($A1704&amp;"-2",Matches!$J$2:$J$201,0))),"",IF(AND(F1704=INDEX(Matches!$G$2:$G$201,MATCH($A1704&amp;"-2",Matches!$J$2:$J$201,0)),G1704=INDEX(Matches!$H$2:$H$201,MATCH($A1704&amp;"-2",Matches!$J$2:$J$201,0))),5,IF(SIGN(F1704-G1704)&lt;&gt;SIGN(INDEX(Matches!$G$2:$G$201,MATCH($A1704&amp;"-2",Matches!$J$2:$J$201,0))-INDEX(Matches!$H$2:$H$201,MATCH($A1704&amp;"-2",Matches!$J$2:$J$201,0))),0,IF(F1704-G1704=INDEX(Matches!$G$2:$G$201,MATCH($A1704&amp;"-2",Matches!$J$2:$J$201,0))-INDEX(Matches!$H$2:$H$201,MATCH($A1704&amp;"-2",Matches!$J$2:$J$201,0)),3,2))))),""))</f>
        <v/>
      </c>
      <c r="Z1704" s="12" t="str">
        <f aca="false">IF(OR($B1704="",H1704="",I1704=""),"",IFERROR(IF(OR(INDEX(Matches!$I$2:$I$201,MATCH($A1704&amp;"-3",Matches!$J$2:$J$201,0))="Void",INDEX(Matches!$G$2:$G$201,MATCH($A1704&amp;"-3",Matches!$J$2:$J$201,0))="",INDEX(Matches!$H$2:$H$201,MATCH($A1704&amp;"-3",Matches!$J$2:$J$201,0))=""),"",IF(AND($C1704&lt;&gt;"",INDEX(Matches!$F$2:$F$201,MATCH($A1704&amp;"-3",Matches!$J$2:$J$201,0))&lt;&gt;"",$C1704&gt;=INDEX(Matches!$F$2:$F$201,MATCH($A1704&amp;"-3",Matches!$J$2:$J$201,0))),"",IF(AND(H1704=INDEX(Matches!$G$2:$G$201,MATCH($A1704&amp;"-3",Matches!$J$2:$J$201,0)),I1704=INDEX(Matches!$H$2:$H$201,MATCH($A1704&amp;"-3",Matches!$J$2:$J$201,0))),5,IF(SIGN(H1704-I1704)&lt;&gt;SIGN(INDEX(Matches!$G$2:$G$201,MATCH($A1704&amp;"-3",Matches!$J$2:$J$201,0))-INDEX(Matches!$H$2:$H$201,MATCH($A1704&amp;"-3",Matches!$J$2:$J$201,0))),0,IF(H1704-I1704=INDEX(Matches!$G$2:$G$201,MATCH($A1704&amp;"-3",Matches!$J$2:$J$201,0))-INDEX(Matches!$H$2:$H$201,MATCH($A1704&amp;"-3",Matches!$J$2:$J$201,0)),3,2))))),""))</f>
        <v/>
      </c>
      <c r="AA1704" s="12" t="str">
        <f aca="false">IF(OR($B1704="",J1704="",K1704=""),"",IFERROR(IF(OR(INDEX(Matches!$I$2:$I$201,MATCH($A1704&amp;"-4",Matches!$J$2:$J$201,0))="Void",INDEX(Matches!$G$2:$G$201,MATCH($A1704&amp;"-4",Matches!$J$2:$J$201,0))="",INDEX(Matches!$H$2:$H$201,MATCH($A1704&amp;"-4",Matches!$J$2:$J$201,0))=""),"",IF(AND($C1704&lt;&gt;"",INDEX(Matches!$F$2:$F$201,MATCH($A1704&amp;"-4",Matches!$J$2:$J$201,0))&lt;&gt;"",$C1704&gt;=INDEX(Matches!$F$2:$F$201,MATCH($A1704&amp;"-4",Matches!$J$2:$J$201,0))),"",IF(AND(J1704=INDEX(Matches!$G$2:$G$201,MATCH($A1704&amp;"-4",Matches!$J$2:$J$201,0)),K1704=INDEX(Matches!$H$2:$H$201,MATCH($A1704&amp;"-4",Matches!$J$2:$J$201,0))),5,IF(SIGN(J1704-K1704)&lt;&gt;SIGN(INDEX(Matches!$G$2:$G$201,MATCH($A1704&amp;"-4",Matches!$J$2:$J$201,0))-INDEX(Matches!$H$2:$H$201,MATCH($A1704&amp;"-4",Matches!$J$2:$J$201,0))),0,IF(J1704-K1704=INDEX(Matches!$G$2:$G$201,MATCH($A1704&amp;"-4",Matches!$J$2:$J$201,0))-INDEX(Matches!$H$2:$H$201,MATCH($A1704&amp;"-4",Matches!$J$2:$J$201,0)),3,2))))),""))</f>
        <v/>
      </c>
      <c r="AB1704" s="12" t="str">
        <f aca="false">IF(OR($B1704="",L1704="",M1704=""),"",IFERROR(IF(OR(INDEX(Matches!$I$2:$I$201,MATCH($A1704&amp;"-5",Matches!$J$2:$J$201,0))="Void",INDEX(Matches!$G$2:$G$201,MATCH($A1704&amp;"-5",Matches!$J$2:$J$201,0))="",INDEX(Matches!$H$2:$H$201,MATCH($A1704&amp;"-5",Matches!$J$2:$J$201,0))=""),"",IF(AND($C1704&lt;&gt;"",INDEX(Matches!$F$2:$F$201,MATCH($A1704&amp;"-5",Matches!$J$2:$J$201,0))&lt;&gt;"",$C1704&gt;=INDEX(Matches!$F$2:$F$201,MATCH($A1704&amp;"-5",Matches!$J$2:$J$201,0))),"",IF(AND(L1704=INDEX(Matches!$G$2:$G$201,MATCH($A1704&amp;"-5",Matches!$J$2:$J$201,0)),M1704=INDEX(Matches!$H$2:$H$201,MATCH($A1704&amp;"-5",Matches!$J$2:$J$201,0))),5,IF(SIGN(L1704-M1704)&lt;&gt;SIGN(INDEX(Matches!$G$2:$G$201,MATCH($A1704&amp;"-5",Matches!$J$2:$J$201,0))-INDEX(Matches!$H$2:$H$201,MATCH($A1704&amp;"-5",Matches!$J$2:$J$201,0))),0,IF(L1704-M1704=INDEX(Matches!$G$2:$G$201,MATCH($A1704&amp;"-5",Matches!$J$2:$J$201,0))-INDEX(Matches!$H$2:$H$201,MATCH($A1704&amp;"-5",Matches!$J$2:$J$201,0)),3,2))))),""))</f>
        <v/>
      </c>
      <c r="AC1704" s="12" t="str">
        <f aca="false">IF(OR($B1704="",N1704="",O1704=""),"",IFERROR(IF(OR(INDEX(Matches!$I$2:$I$201,MATCH($A1704&amp;"-6",Matches!$J$2:$J$201,0))="Void",INDEX(Matches!$G$2:$G$201,MATCH($A1704&amp;"-6",Matches!$J$2:$J$201,0))="",INDEX(Matches!$H$2:$H$201,MATCH($A1704&amp;"-6",Matches!$J$2:$J$201,0))=""),"",IF(AND($C1704&lt;&gt;"",INDEX(Matches!$F$2:$F$201,MATCH($A1704&amp;"-6",Matches!$J$2:$J$201,0))&lt;&gt;"",$C1704&gt;=INDEX(Matches!$F$2:$F$201,MATCH($A1704&amp;"-6",Matches!$J$2:$J$201,0))),"",IF(AND(N1704=INDEX(Matches!$G$2:$G$201,MATCH($A1704&amp;"-6",Matches!$J$2:$J$201,0)),O1704=INDEX(Matches!$H$2:$H$201,MATCH($A1704&amp;"-6",Matches!$J$2:$J$201,0))),5,IF(SIGN(N1704-O1704)&lt;&gt;SIGN(INDEX(Matches!$G$2:$G$201,MATCH($A1704&amp;"-6",Matches!$J$2:$J$201,0))-INDEX(Matches!$H$2:$H$201,MATCH($A1704&amp;"-6",Matches!$J$2:$J$201,0))),0,IF(N1704-O1704=INDEX(Matches!$G$2:$G$201,MATCH($A1704&amp;"-6",Matches!$J$2:$J$201,0))-INDEX(Matches!$H$2:$H$201,MATCH($A1704&amp;"-6",Matches!$J$2:$J$201,0)),3,2))))),""))</f>
        <v/>
      </c>
      <c r="AD1704" s="12" t="str">
        <f aca="false">IF(OR($B1704="",P1704="",Q1704=""),"",IFERROR(IF(OR(INDEX(Matches!$I$2:$I$201,MATCH($A1704&amp;"-7",Matches!$J$2:$J$201,0))="Void",INDEX(Matches!$G$2:$G$201,MATCH($A1704&amp;"-7",Matches!$J$2:$J$201,0))="",INDEX(Matches!$H$2:$H$201,MATCH($A1704&amp;"-7",Matches!$J$2:$J$201,0))=""),"",IF(AND($C1704&lt;&gt;"",INDEX(Matches!$F$2:$F$201,MATCH($A1704&amp;"-7",Matches!$J$2:$J$201,0))&lt;&gt;"",$C1704&gt;=INDEX(Matches!$F$2:$F$201,MATCH($A1704&amp;"-7",Matches!$J$2:$J$201,0))),"",IF(AND(P1704=INDEX(Matches!$G$2:$G$201,MATCH($A1704&amp;"-7",Matches!$J$2:$J$201,0)),Q1704=INDEX(Matches!$H$2:$H$201,MATCH($A1704&amp;"-7",Matches!$J$2:$J$201,0))),5,IF(SIGN(P1704-Q1704)&lt;&gt;SIGN(INDEX(Matches!$G$2:$G$201,MATCH($A1704&amp;"-7",Matches!$J$2:$J$201,0))-INDEX(Matches!$H$2:$H$201,MATCH($A1704&amp;"-7",Matches!$J$2:$J$201,0))),0,IF(P1704-Q1704=INDEX(Matches!$G$2:$G$201,MATCH($A1704&amp;"-7",Matches!$J$2:$J$201,0))-INDEX(Matches!$H$2:$H$201,MATCH($A1704&amp;"-7",Matches!$J$2:$J$201,0)),3,2))))),""))</f>
        <v/>
      </c>
      <c r="AE1704" s="12" t="str">
        <f aca="false">IF(OR($B1704="",R1704="",S1704=""),"",IFERROR(IF(OR(INDEX(Matches!$I$2:$I$201,MATCH($A1704&amp;"-8",Matches!$J$2:$J$201,0))="Void",INDEX(Matches!$G$2:$G$201,MATCH($A1704&amp;"-8",Matches!$J$2:$J$201,0))="",INDEX(Matches!$H$2:$H$201,MATCH($A1704&amp;"-8",Matches!$J$2:$J$201,0))=""),"",IF(AND($C1704&lt;&gt;"",INDEX(Matches!$F$2:$F$201,MATCH($A1704&amp;"-8",Matches!$J$2:$J$201,0))&lt;&gt;"",$C1704&gt;=INDEX(Matches!$F$2:$F$201,MATCH($A1704&amp;"-8",Matches!$J$2:$J$201,0))),"",IF(AND(R1704=INDEX(Matches!$G$2:$G$201,MATCH($A1704&amp;"-8",Matches!$J$2:$J$201,0)),S1704=INDEX(Matches!$H$2:$H$201,MATCH($A1704&amp;"-8",Matches!$J$2:$J$201,0))),5,IF(SIGN(R1704-S1704)&lt;&gt;SIGN(INDEX(Matches!$G$2:$G$201,MATCH($A1704&amp;"-8",Matches!$J$2:$J$201,0))-INDEX(Matches!$H$2:$H$201,MATCH($A1704&amp;"-8",Matches!$J$2:$J$201,0))),0,IF(R1704-S1704=INDEX(Matches!$G$2:$G$201,MATCH($A1704&amp;"-8",Matches!$J$2:$J$201,0))-INDEX(Matches!$H$2:$H$201,MATCH($A1704&amp;"-8",Matches!$J$2:$J$201,0)),3,2))))),""))</f>
        <v/>
      </c>
      <c r="AF1704" s="12" t="str">
        <f aca="false">IF(OR($B1704="",T1704="",U1704=""),"",IFERROR(IF(OR(INDEX(Matches!$I$2:$I$201,MATCH($A1704&amp;"-9",Matches!$J$2:$J$201,0))="Void",INDEX(Matches!$G$2:$G$201,MATCH($A1704&amp;"-9",Matches!$J$2:$J$201,0))="",INDEX(Matches!$H$2:$H$201,MATCH($A1704&amp;"-9",Matches!$J$2:$J$201,0))=""),"",IF(AND($C1704&lt;&gt;"",INDEX(Matches!$F$2:$F$201,MATCH($A1704&amp;"-9",Matches!$J$2:$J$201,0))&lt;&gt;"",$C1704&gt;=INDEX(Matches!$F$2:$F$201,MATCH($A1704&amp;"-9",Matches!$J$2:$J$201,0))),"",IF(AND(T1704=INDEX(Matches!$G$2:$G$201,MATCH($A1704&amp;"-9",Matches!$J$2:$J$201,0)),U1704=INDEX(Matches!$H$2:$H$201,MATCH($A1704&amp;"-9",Matches!$J$2:$J$201,0))),5,IF(SIGN(T1704-U1704)&lt;&gt;SIGN(INDEX(Matches!$G$2:$G$201,MATCH($A1704&amp;"-9",Matches!$J$2:$J$201,0))-INDEX(Matches!$H$2:$H$201,MATCH($A1704&amp;"-9",Matches!$J$2:$J$201,0))),0,IF(T1704-U1704=INDEX(Matches!$G$2:$G$201,MATCH($A1704&amp;"-9",Matches!$J$2:$J$201,0))-INDEX(Matches!$H$2:$H$201,MATCH($A1704&amp;"-9",Matches!$J$2:$J$201,0)),3,2))))),""))</f>
        <v/>
      </c>
      <c r="AG1704" s="12" t="str">
        <f aca="false">IF(OR($B1704="",V1704="",W1704=""),"",IFERROR(IF(OR(INDEX(Matches!$I$2:$I$201,MATCH($A1704&amp;"-10",Matches!$J$2:$J$201,0))="Void",INDEX(Matches!$G$2:$G$201,MATCH($A1704&amp;"-10",Matches!$J$2:$J$201,0))="",INDEX(Matches!$H$2:$H$201,MATCH($A1704&amp;"-10",Matches!$J$2:$J$201,0))=""),"",IF(AND($C1704&lt;&gt;"",INDEX(Matches!$F$2:$F$201,MATCH($A1704&amp;"-10",Matches!$J$2:$J$201,0))&lt;&gt;"",$C1704&gt;=INDEX(Matches!$F$2:$F$201,MATCH($A1704&amp;"-10",Matches!$J$2:$J$201,0))),"",IF(AND(V1704=INDEX(Matches!$G$2:$G$201,MATCH($A1704&amp;"-10",Matches!$J$2:$J$201,0)),W1704=INDEX(Matches!$H$2:$H$201,MATCH($A1704&amp;"-10",Matches!$J$2:$J$201,0))),5,IF(SIGN(V1704-W1704)&lt;&gt;SIGN(INDEX(Matches!$G$2:$G$201,MATCH($A1704&amp;"-10",Matches!$J$2:$J$201,0))-INDEX(Matches!$H$2:$H$201,MATCH($A1704&amp;"-10",Matches!$J$2:$J$201,0))),0,IF(V1704-W1704=INDEX(Matches!$G$2:$G$201,MATCH($A1704&amp;"-10",Matches!$J$2:$J$201,0))-INDEX(Matches!$H$2:$H$201,MATCH($A1704&amp;"-10",Matches!$J$2:$J$201,0)),3,2))))),""))</f>
        <v/>
      </c>
      <c r="AH1704" s="13" t="str">
        <f aca="false">IF($B1704="","",SUM(X1704:AG1704))</f>
        <v/>
      </c>
      <c r="AI1704" s="12" t="str">
        <f aca="false">IF($B1704="","",COUNTIF(X1704:AG1704,5))</f>
        <v/>
      </c>
      <c r="AJ1704" s="12" t="str">
        <f aca="false">IF($B1704="","",COUNTIF(X1704:AG1704,"&gt;=2"))</f>
        <v/>
      </c>
      <c r="AK1704" s="12" t="str">
        <f aca="false">IF($B1704="","",COUNT(X1704:AG1704))</f>
        <v/>
      </c>
    </row>
    <row r="1705" customFormat="false" ht="15" hidden="false" customHeight="false" outlineLevel="0" collapsed="false">
      <c r="A1705" s="7"/>
      <c r="B1705" s="7"/>
      <c r="C1705" s="11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12" t="str">
        <f aca="false">IF(OR($B1705="",D1705="",E1705=""),"",IFERROR(IF(OR(INDEX(Matches!$I$2:$I$201,MATCH($A1705&amp;"-1",Matches!$J$2:$J$201,0))="Void",INDEX(Matches!$G$2:$G$201,MATCH($A1705&amp;"-1",Matches!$J$2:$J$201,0))="",INDEX(Matches!$H$2:$H$201,MATCH($A1705&amp;"-1",Matches!$J$2:$J$201,0))=""),"",IF(AND($C1705&lt;&gt;"",INDEX(Matches!$F$2:$F$201,MATCH($A1705&amp;"-1",Matches!$J$2:$J$201,0))&lt;&gt;"",$C1705&gt;=INDEX(Matches!$F$2:$F$201,MATCH($A1705&amp;"-1",Matches!$J$2:$J$201,0))),"",IF(AND(D1705=INDEX(Matches!$G$2:$G$201,MATCH($A1705&amp;"-1",Matches!$J$2:$J$201,0)),E1705=INDEX(Matches!$H$2:$H$201,MATCH($A1705&amp;"-1",Matches!$J$2:$J$201,0))),5,IF(SIGN(D1705-E1705)&lt;&gt;SIGN(INDEX(Matches!$G$2:$G$201,MATCH($A1705&amp;"-1",Matches!$J$2:$J$201,0))-INDEX(Matches!$H$2:$H$201,MATCH($A1705&amp;"-1",Matches!$J$2:$J$201,0))),0,IF(D1705-E1705=INDEX(Matches!$G$2:$G$201,MATCH($A1705&amp;"-1",Matches!$J$2:$J$201,0))-INDEX(Matches!$H$2:$H$201,MATCH($A1705&amp;"-1",Matches!$J$2:$J$201,0)),3,2))))),""))</f>
        <v/>
      </c>
      <c r="Y1705" s="12" t="str">
        <f aca="false">IF(OR($B1705="",F1705="",G1705=""),"",IFERROR(IF(OR(INDEX(Matches!$I$2:$I$201,MATCH($A1705&amp;"-2",Matches!$J$2:$J$201,0))="Void",INDEX(Matches!$G$2:$G$201,MATCH($A1705&amp;"-2",Matches!$J$2:$J$201,0))="",INDEX(Matches!$H$2:$H$201,MATCH($A1705&amp;"-2",Matches!$J$2:$J$201,0))=""),"",IF(AND($C1705&lt;&gt;"",INDEX(Matches!$F$2:$F$201,MATCH($A1705&amp;"-2",Matches!$J$2:$J$201,0))&lt;&gt;"",$C1705&gt;=INDEX(Matches!$F$2:$F$201,MATCH($A1705&amp;"-2",Matches!$J$2:$J$201,0))),"",IF(AND(F1705=INDEX(Matches!$G$2:$G$201,MATCH($A1705&amp;"-2",Matches!$J$2:$J$201,0)),G1705=INDEX(Matches!$H$2:$H$201,MATCH($A1705&amp;"-2",Matches!$J$2:$J$201,0))),5,IF(SIGN(F1705-G1705)&lt;&gt;SIGN(INDEX(Matches!$G$2:$G$201,MATCH($A1705&amp;"-2",Matches!$J$2:$J$201,0))-INDEX(Matches!$H$2:$H$201,MATCH($A1705&amp;"-2",Matches!$J$2:$J$201,0))),0,IF(F1705-G1705=INDEX(Matches!$G$2:$G$201,MATCH($A1705&amp;"-2",Matches!$J$2:$J$201,0))-INDEX(Matches!$H$2:$H$201,MATCH($A1705&amp;"-2",Matches!$J$2:$J$201,0)),3,2))))),""))</f>
        <v/>
      </c>
      <c r="Z1705" s="12" t="str">
        <f aca="false">IF(OR($B1705="",H1705="",I1705=""),"",IFERROR(IF(OR(INDEX(Matches!$I$2:$I$201,MATCH($A1705&amp;"-3",Matches!$J$2:$J$201,0))="Void",INDEX(Matches!$G$2:$G$201,MATCH($A1705&amp;"-3",Matches!$J$2:$J$201,0))="",INDEX(Matches!$H$2:$H$201,MATCH($A1705&amp;"-3",Matches!$J$2:$J$201,0))=""),"",IF(AND($C1705&lt;&gt;"",INDEX(Matches!$F$2:$F$201,MATCH($A1705&amp;"-3",Matches!$J$2:$J$201,0))&lt;&gt;"",$C1705&gt;=INDEX(Matches!$F$2:$F$201,MATCH($A1705&amp;"-3",Matches!$J$2:$J$201,0))),"",IF(AND(H1705=INDEX(Matches!$G$2:$G$201,MATCH($A1705&amp;"-3",Matches!$J$2:$J$201,0)),I1705=INDEX(Matches!$H$2:$H$201,MATCH($A1705&amp;"-3",Matches!$J$2:$J$201,0))),5,IF(SIGN(H1705-I1705)&lt;&gt;SIGN(INDEX(Matches!$G$2:$G$201,MATCH($A1705&amp;"-3",Matches!$J$2:$J$201,0))-INDEX(Matches!$H$2:$H$201,MATCH($A1705&amp;"-3",Matches!$J$2:$J$201,0))),0,IF(H1705-I1705=INDEX(Matches!$G$2:$G$201,MATCH($A1705&amp;"-3",Matches!$J$2:$J$201,0))-INDEX(Matches!$H$2:$H$201,MATCH($A1705&amp;"-3",Matches!$J$2:$J$201,0)),3,2))))),""))</f>
        <v/>
      </c>
      <c r="AA1705" s="12" t="str">
        <f aca="false">IF(OR($B1705="",J1705="",K1705=""),"",IFERROR(IF(OR(INDEX(Matches!$I$2:$I$201,MATCH($A1705&amp;"-4",Matches!$J$2:$J$201,0))="Void",INDEX(Matches!$G$2:$G$201,MATCH($A1705&amp;"-4",Matches!$J$2:$J$201,0))="",INDEX(Matches!$H$2:$H$201,MATCH($A1705&amp;"-4",Matches!$J$2:$J$201,0))=""),"",IF(AND($C1705&lt;&gt;"",INDEX(Matches!$F$2:$F$201,MATCH($A1705&amp;"-4",Matches!$J$2:$J$201,0))&lt;&gt;"",$C1705&gt;=INDEX(Matches!$F$2:$F$201,MATCH($A1705&amp;"-4",Matches!$J$2:$J$201,0))),"",IF(AND(J1705=INDEX(Matches!$G$2:$G$201,MATCH($A1705&amp;"-4",Matches!$J$2:$J$201,0)),K1705=INDEX(Matches!$H$2:$H$201,MATCH($A1705&amp;"-4",Matches!$J$2:$J$201,0))),5,IF(SIGN(J1705-K1705)&lt;&gt;SIGN(INDEX(Matches!$G$2:$G$201,MATCH($A1705&amp;"-4",Matches!$J$2:$J$201,0))-INDEX(Matches!$H$2:$H$201,MATCH($A1705&amp;"-4",Matches!$J$2:$J$201,0))),0,IF(J1705-K1705=INDEX(Matches!$G$2:$G$201,MATCH($A1705&amp;"-4",Matches!$J$2:$J$201,0))-INDEX(Matches!$H$2:$H$201,MATCH($A1705&amp;"-4",Matches!$J$2:$J$201,0)),3,2))))),""))</f>
        <v/>
      </c>
      <c r="AB1705" s="12" t="str">
        <f aca="false">IF(OR($B1705="",L1705="",M1705=""),"",IFERROR(IF(OR(INDEX(Matches!$I$2:$I$201,MATCH($A1705&amp;"-5",Matches!$J$2:$J$201,0))="Void",INDEX(Matches!$G$2:$G$201,MATCH($A1705&amp;"-5",Matches!$J$2:$J$201,0))="",INDEX(Matches!$H$2:$H$201,MATCH($A1705&amp;"-5",Matches!$J$2:$J$201,0))=""),"",IF(AND($C1705&lt;&gt;"",INDEX(Matches!$F$2:$F$201,MATCH($A1705&amp;"-5",Matches!$J$2:$J$201,0))&lt;&gt;"",$C1705&gt;=INDEX(Matches!$F$2:$F$201,MATCH($A1705&amp;"-5",Matches!$J$2:$J$201,0))),"",IF(AND(L1705=INDEX(Matches!$G$2:$G$201,MATCH($A1705&amp;"-5",Matches!$J$2:$J$201,0)),M1705=INDEX(Matches!$H$2:$H$201,MATCH($A1705&amp;"-5",Matches!$J$2:$J$201,0))),5,IF(SIGN(L1705-M1705)&lt;&gt;SIGN(INDEX(Matches!$G$2:$G$201,MATCH($A1705&amp;"-5",Matches!$J$2:$J$201,0))-INDEX(Matches!$H$2:$H$201,MATCH($A1705&amp;"-5",Matches!$J$2:$J$201,0))),0,IF(L1705-M1705=INDEX(Matches!$G$2:$G$201,MATCH($A1705&amp;"-5",Matches!$J$2:$J$201,0))-INDEX(Matches!$H$2:$H$201,MATCH($A1705&amp;"-5",Matches!$J$2:$J$201,0)),3,2))))),""))</f>
        <v/>
      </c>
      <c r="AC1705" s="12" t="str">
        <f aca="false">IF(OR($B1705="",N1705="",O1705=""),"",IFERROR(IF(OR(INDEX(Matches!$I$2:$I$201,MATCH($A1705&amp;"-6",Matches!$J$2:$J$201,0))="Void",INDEX(Matches!$G$2:$G$201,MATCH($A1705&amp;"-6",Matches!$J$2:$J$201,0))="",INDEX(Matches!$H$2:$H$201,MATCH($A1705&amp;"-6",Matches!$J$2:$J$201,0))=""),"",IF(AND($C1705&lt;&gt;"",INDEX(Matches!$F$2:$F$201,MATCH($A1705&amp;"-6",Matches!$J$2:$J$201,0))&lt;&gt;"",$C1705&gt;=INDEX(Matches!$F$2:$F$201,MATCH($A1705&amp;"-6",Matches!$J$2:$J$201,0))),"",IF(AND(N1705=INDEX(Matches!$G$2:$G$201,MATCH($A1705&amp;"-6",Matches!$J$2:$J$201,0)),O1705=INDEX(Matches!$H$2:$H$201,MATCH($A1705&amp;"-6",Matches!$J$2:$J$201,0))),5,IF(SIGN(N1705-O1705)&lt;&gt;SIGN(INDEX(Matches!$G$2:$G$201,MATCH($A1705&amp;"-6",Matches!$J$2:$J$201,0))-INDEX(Matches!$H$2:$H$201,MATCH($A1705&amp;"-6",Matches!$J$2:$J$201,0))),0,IF(N1705-O1705=INDEX(Matches!$G$2:$G$201,MATCH($A1705&amp;"-6",Matches!$J$2:$J$201,0))-INDEX(Matches!$H$2:$H$201,MATCH($A1705&amp;"-6",Matches!$J$2:$J$201,0)),3,2))))),""))</f>
        <v/>
      </c>
      <c r="AD1705" s="12" t="str">
        <f aca="false">IF(OR($B1705="",P1705="",Q1705=""),"",IFERROR(IF(OR(INDEX(Matches!$I$2:$I$201,MATCH($A1705&amp;"-7",Matches!$J$2:$J$201,0))="Void",INDEX(Matches!$G$2:$G$201,MATCH($A1705&amp;"-7",Matches!$J$2:$J$201,0))="",INDEX(Matches!$H$2:$H$201,MATCH($A1705&amp;"-7",Matches!$J$2:$J$201,0))=""),"",IF(AND($C1705&lt;&gt;"",INDEX(Matches!$F$2:$F$201,MATCH($A1705&amp;"-7",Matches!$J$2:$J$201,0))&lt;&gt;"",$C1705&gt;=INDEX(Matches!$F$2:$F$201,MATCH($A1705&amp;"-7",Matches!$J$2:$J$201,0))),"",IF(AND(P1705=INDEX(Matches!$G$2:$G$201,MATCH($A1705&amp;"-7",Matches!$J$2:$J$201,0)),Q1705=INDEX(Matches!$H$2:$H$201,MATCH($A1705&amp;"-7",Matches!$J$2:$J$201,0))),5,IF(SIGN(P1705-Q1705)&lt;&gt;SIGN(INDEX(Matches!$G$2:$G$201,MATCH($A1705&amp;"-7",Matches!$J$2:$J$201,0))-INDEX(Matches!$H$2:$H$201,MATCH($A1705&amp;"-7",Matches!$J$2:$J$201,0))),0,IF(P1705-Q1705=INDEX(Matches!$G$2:$G$201,MATCH($A1705&amp;"-7",Matches!$J$2:$J$201,0))-INDEX(Matches!$H$2:$H$201,MATCH($A1705&amp;"-7",Matches!$J$2:$J$201,0)),3,2))))),""))</f>
        <v/>
      </c>
      <c r="AE1705" s="12" t="str">
        <f aca="false">IF(OR($B1705="",R1705="",S1705=""),"",IFERROR(IF(OR(INDEX(Matches!$I$2:$I$201,MATCH($A1705&amp;"-8",Matches!$J$2:$J$201,0))="Void",INDEX(Matches!$G$2:$G$201,MATCH($A1705&amp;"-8",Matches!$J$2:$J$201,0))="",INDEX(Matches!$H$2:$H$201,MATCH($A1705&amp;"-8",Matches!$J$2:$J$201,0))=""),"",IF(AND($C1705&lt;&gt;"",INDEX(Matches!$F$2:$F$201,MATCH($A1705&amp;"-8",Matches!$J$2:$J$201,0))&lt;&gt;"",$C1705&gt;=INDEX(Matches!$F$2:$F$201,MATCH($A1705&amp;"-8",Matches!$J$2:$J$201,0))),"",IF(AND(R1705=INDEX(Matches!$G$2:$G$201,MATCH($A1705&amp;"-8",Matches!$J$2:$J$201,0)),S1705=INDEX(Matches!$H$2:$H$201,MATCH($A1705&amp;"-8",Matches!$J$2:$J$201,0))),5,IF(SIGN(R1705-S1705)&lt;&gt;SIGN(INDEX(Matches!$G$2:$G$201,MATCH($A1705&amp;"-8",Matches!$J$2:$J$201,0))-INDEX(Matches!$H$2:$H$201,MATCH($A1705&amp;"-8",Matches!$J$2:$J$201,0))),0,IF(R1705-S1705=INDEX(Matches!$G$2:$G$201,MATCH($A1705&amp;"-8",Matches!$J$2:$J$201,0))-INDEX(Matches!$H$2:$H$201,MATCH($A1705&amp;"-8",Matches!$J$2:$J$201,0)),3,2))))),""))</f>
        <v/>
      </c>
      <c r="AF1705" s="12" t="str">
        <f aca="false">IF(OR($B1705="",T1705="",U1705=""),"",IFERROR(IF(OR(INDEX(Matches!$I$2:$I$201,MATCH($A1705&amp;"-9",Matches!$J$2:$J$201,0))="Void",INDEX(Matches!$G$2:$G$201,MATCH($A1705&amp;"-9",Matches!$J$2:$J$201,0))="",INDEX(Matches!$H$2:$H$201,MATCH($A1705&amp;"-9",Matches!$J$2:$J$201,0))=""),"",IF(AND($C1705&lt;&gt;"",INDEX(Matches!$F$2:$F$201,MATCH($A1705&amp;"-9",Matches!$J$2:$J$201,0))&lt;&gt;"",$C1705&gt;=INDEX(Matches!$F$2:$F$201,MATCH($A1705&amp;"-9",Matches!$J$2:$J$201,0))),"",IF(AND(T1705=INDEX(Matches!$G$2:$G$201,MATCH($A1705&amp;"-9",Matches!$J$2:$J$201,0)),U1705=INDEX(Matches!$H$2:$H$201,MATCH($A1705&amp;"-9",Matches!$J$2:$J$201,0))),5,IF(SIGN(T1705-U1705)&lt;&gt;SIGN(INDEX(Matches!$G$2:$G$201,MATCH($A1705&amp;"-9",Matches!$J$2:$J$201,0))-INDEX(Matches!$H$2:$H$201,MATCH($A1705&amp;"-9",Matches!$J$2:$J$201,0))),0,IF(T1705-U1705=INDEX(Matches!$G$2:$G$201,MATCH($A1705&amp;"-9",Matches!$J$2:$J$201,0))-INDEX(Matches!$H$2:$H$201,MATCH($A1705&amp;"-9",Matches!$J$2:$J$201,0)),3,2))))),""))</f>
        <v/>
      </c>
      <c r="AG1705" s="12" t="str">
        <f aca="false">IF(OR($B1705="",V1705="",W1705=""),"",IFERROR(IF(OR(INDEX(Matches!$I$2:$I$201,MATCH($A1705&amp;"-10",Matches!$J$2:$J$201,0))="Void",INDEX(Matches!$G$2:$G$201,MATCH($A1705&amp;"-10",Matches!$J$2:$J$201,0))="",INDEX(Matches!$H$2:$H$201,MATCH($A1705&amp;"-10",Matches!$J$2:$J$201,0))=""),"",IF(AND($C1705&lt;&gt;"",INDEX(Matches!$F$2:$F$201,MATCH($A1705&amp;"-10",Matches!$J$2:$J$201,0))&lt;&gt;"",$C1705&gt;=INDEX(Matches!$F$2:$F$201,MATCH($A1705&amp;"-10",Matches!$J$2:$J$201,0))),"",IF(AND(V1705=INDEX(Matches!$G$2:$G$201,MATCH($A1705&amp;"-10",Matches!$J$2:$J$201,0)),W1705=INDEX(Matches!$H$2:$H$201,MATCH($A1705&amp;"-10",Matches!$J$2:$J$201,0))),5,IF(SIGN(V1705-W1705)&lt;&gt;SIGN(INDEX(Matches!$G$2:$G$201,MATCH($A1705&amp;"-10",Matches!$J$2:$J$201,0))-INDEX(Matches!$H$2:$H$201,MATCH($A1705&amp;"-10",Matches!$J$2:$J$201,0))),0,IF(V1705-W1705=INDEX(Matches!$G$2:$G$201,MATCH($A1705&amp;"-10",Matches!$J$2:$J$201,0))-INDEX(Matches!$H$2:$H$201,MATCH($A1705&amp;"-10",Matches!$J$2:$J$201,0)),3,2))))),""))</f>
        <v/>
      </c>
      <c r="AH1705" s="13" t="str">
        <f aca="false">IF($B1705="","",SUM(X1705:AG1705))</f>
        <v/>
      </c>
      <c r="AI1705" s="12" t="str">
        <f aca="false">IF($B1705="","",COUNTIF(X1705:AG1705,5))</f>
        <v/>
      </c>
      <c r="AJ1705" s="12" t="str">
        <f aca="false">IF($B1705="","",COUNTIF(X1705:AG1705,"&gt;=2"))</f>
        <v/>
      </c>
      <c r="AK1705" s="12" t="str">
        <f aca="false">IF($B1705="","",COUNT(X1705:AG1705))</f>
        <v/>
      </c>
    </row>
    <row r="1706" customFormat="false" ht="15" hidden="false" customHeight="false" outlineLevel="0" collapsed="false">
      <c r="A1706" s="7"/>
      <c r="B1706" s="7"/>
      <c r="C1706" s="11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12" t="str">
        <f aca="false">IF(OR($B1706="",D1706="",E1706=""),"",IFERROR(IF(OR(INDEX(Matches!$I$2:$I$201,MATCH($A1706&amp;"-1",Matches!$J$2:$J$201,0))="Void",INDEX(Matches!$G$2:$G$201,MATCH($A1706&amp;"-1",Matches!$J$2:$J$201,0))="",INDEX(Matches!$H$2:$H$201,MATCH($A1706&amp;"-1",Matches!$J$2:$J$201,0))=""),"",IF(AND($C1706&lt;&gt;"",INDEX(Matches!$F$2:$F$201,MATCH($A1706&amp;"-1",Matches!$J$2:$J$201,0))&lt;&gt;"",$C1706&gt;=INDEX(Matches!$F$2:$F$201,MATCH($A1706&amp;"-1",Matches!$J$2:$J$201,0))),"",IF(AND(D1706=INDEX(Matches!$G$2:$G$201,MATCH($A1706&amp;"-1",Matches!$J$2:$J$201,0)),E1706=INDEX(Matches!$H$2:$H$201,MATCH($A1706&amp;"-1",Matches!$J$2:$J$201,0))),5,IF(SIGN(D1706-E1706)&lt;&gt;SIGN(INDEX(Matches!$G$2:$G$201,MATCH($A1706&amp;"-1",Matches!$J$2:$J$201,0))-INDEX(Matches!$H$2:$H$201,MATCH($A1706&amp;"-1",Matches!$J$2:$J$201,0))),0,IF(D1706-E1706=INDEX(Matches!$G$2:$G$201,MATCH($A1706&amp;"-1",Matches!$J$2:$J$201,0))-INDEX(Matches!$H$2:$H$201,MATCH($A1706&amp;"-1",Matches!$J$2:$J$201,0)),3,2))))),""))</f>
        <v/>
      </c>
      <c r="Y1706" s="12" t="str">
        <f aca="false">IF(OR($B1706="",F1706="",G1706=""),"",IFERROR(IF(OR(INDEX(Matches!$I$2:$I$201,MATCH($A1706&amp;"-2",Matches!$J$2:$J$201,0))="Void",INDEX(Matches!$G$2:$G$201,MATCH($A1706&amp;"-2",Matches!$J$2:$J$201,0))="",INDEX(Matches!$H$2:$H$201,MATCH($A1706&amp;"-2",Matches!$J$2:$J$201,0))=""),"",IF(AND($C1706&lt;&gt;"",INDEX(Matches!$F$2:$F$201,MATCH($A1706&amp;"-2",Matches!$J$2:$J$201,0))&lt;&gt;"",$C1706&gt;=INDEX(Matches!$F$2:$F$201,MATCH($A1706&amp;"-2",Matches!$J$2:$J$201,0))),"",IF(AND(F1706=INDEX(Matches!$G$2:$G$201,MATCH($A1706&amp;"-2",Matches!$J$2:$J$201,0)),G1706=INDEX(Matches!$H$2:$H$201,MATCH($A1706&amp;"-2",Matches!$J$2:$J$201,0))),5,IF(SIGN(F1706-G1706)&lt;&gt;SIGN(INDEX(Matches!$G$2:$G$201,MATCH($A1706&amp;"-2",Matches!$J$2:$J$201,0))-INDEX(Matches!$H$2:$H$201,MATCH($A1706&amp;"-2",Matches!$J$2:$J$201,0))),0,IF(F1706-G1706=INDEX(Matches!$G$2:$G$201,MATCH($A1706&amp;"-2",Matches!$J$2:$J$201,0))-INDEX(Matches!$H$2:$H$201,MATCH($A1706&amp;"-2",Matches!$J$2:$J$201,0)),3,2))))),""))</f>
        <v/>
      </c>
      <c r="Z1706" s="12" t="str">
        <f aca="false">IF(OR($B1706="",H1706="",I1706=""),"",IFERROR(IF(OR(INDEX(Matches!$I$2:$I$201,MATCH($A1706&amp;"-3",Matches!$J$2:$J$201,0))="Void",INDEX(Matches!$G$2:$G$201,MATCH($A1706&amp;"-3",Matches!$J$2:$J$201,0))="",INDEX(Matches!$H$2:$H$201,MATCH($A1706&amp;"-3",Matches!$J$2:$J$201,0))=""),"",IF(AND($C1706&lt;&gt;"",INDEX(Matches!$F$2:$F$201,MATCH($A1706&amp;"-3",Matches!$J$2:$J$201,0))&lt;&gt;"",$C1706&gt;=INDEX(Matches!$F$2:$F$201,MATCH($A1706&amp;"-3",Matches!$J$2:$J$201,0))),"",IF(AND(H1706=INDEX(Matches!$G$2:$G$201,MATCH($A1706&amp;"-3",Matches!$J$2:$J$201,0)),I1706=INDEX(Matches!$H$2:$H$201,MATCH($A1706&amp;"-3",Matches!$J$2:$J$201,0))),5,IF(SIGN(H1706-I1706)&lt;&gt;SIGN(INDEX(Matches!$G$2:$G$201,MATCH($A1706&amp;"-3",Matches!$J$2:$J$201,0))-INDEX(Matches!$H$2:$H$201,MATCH($A1706&amp;"-3",Matches!$J$2:$J$201,0))),0,IF(H1706-I1706=INDEX(Matches!$G$2:$G$201,MATCH($A1706&amp;"-3",Matches!$J$2:$J$201,0))-INDEX(Matches!$H$2:$H$201,MATCH($A1706&amp;"-3",Matches!$J$2:$J$201,0)),3,2))))),""))</f>
        <v/>
      </c>
      <c r="AA1706" s="12" t="str">
        <f aca="false">IF(OR($B1706="",J1706="",K1706=""),"",IFERROR(IF(OR(INDEX(Matches!$I$2:$I$201,MATCH($A1706&amp;"-4",Matches!$J$2:$J$201,0))="Void",INDEX(Matches!$G$2:$G$201,MATCH($A1706&amp;"-4",Matches!$J$2:$J$201,0))="",INDEX(Matches!$H$2:$H$201,MATCH($A1706&amp;"-4",Matches!$J$2:$J$201,0))=""),"",IF(AND($C1706&lt;&gt;"",INDEX(Matches!$F$2:$F$201,MATCH($A1706&amp;"-4",Matches!$J$2:$J$201,0))&lt;&gt;"",$C1706&gt;=INDEX(Matches!$F$2:$F$201,MATCH($A1706&amp;"-4",Matches!$J$2:$J$201,0))),"",IF(AND(J1706=INDEX(Matches!$G$2:$G$201,MATCH($A1706&amp;"-4",Matches!$J$2:$J$201,0)),K1706=INDEX(Matches!$H$2:$H$201,MATCH($A1706&amp;"-4",Matches!$J$2:$J$201,0))),5,IF(SIGN(J1706-K1706)&lt;&gt;SIGN(INDEX(Matches!$G$2:$G$201,MATCH($A1706&amp;"-4",Matches!$J$2:$J$201,0))-INDEX(Matches!$H$2:$H$201,MATCH($A1706&amp;"-4",Matches!$J$2:$J$201,0))),0,IF(J1706-K1706=INDEX(Matches!$G$2:$G$201,MATCH($A1706&amp;"-4",Matches!$J$2:$J$201,0))-INDEX(Matches!$H$2:$H$201,MATCH($A1706&amp;"-4",Matches!$J$2:$J$201,0)),3,2))))),""))</f>
        <v/>
      </c>
      <c r="AB1706" s="12" t="str">
        <f aca="false">IF(OR($B1706="",L1706="",M1706=""),"",IFERROR(IF(OR(INDEX(Matches!$I$2:$I$201,MATCH($A1706&amp;"-5",Matches!$J$2:$J$201,0))="Void",INDEX(Matches!$G$2:$G$201,MATCH($A1706&amp;"-5",Matches!$J$2:$J$201,0))="",INDEX(Matches!$H$2:$H$201,MATCH($A1706&amp;"-5",Matches!$J$2:$J$201,0))=""),"",IF(AND($C1706&lt;&gt;"",INDEX(Matches!$F$2:$F$201,MATCH($A1706&amp;"-5",Matches!$J$2:$J$201,0))&lt;&gt;"",$C1706&gt;=INDEX(Matches!$F$2:$F$201,MATCH($A1706&amp;"-5",Matches!$J$2:$J$201,0))),"",IF(AND(L1706=INDEX(Matches!$G$2:$G$201,MATCH($A1706&amp;"-5",Matches!$J$2:$J$201,0)),M1706=INDEX(Matches!$H$2:$H$201,MATCH($A1706&amp;"-5",Matches!$J$2:$J$201,0))),5,IF(SIGN(L1706-M1706)&lt;&gt;SIGN(INDEX(Matches!$G$2:$G$201,MATCH($A1706&amp;"-5",Matches!$J$2:$J$201,0))-INDEX(Matches!$H$2:$H$201,MATCH($A1706&amp;"-5",Matches!$J$2:$J$201,0))),0,IF(L1706-M1706=INDEX(Matches!$G$2:$G$201,MATCH($A1706&amp;"-5",Matches!$J$2:$J$201,0))-INDEX(Matches!$H$2:$H$201,MATCH($A1706&amp;"-5",Matches!$J$2:$J$201,0)),3,2))))),""))</f>
        <v/>
      </c>
      <c r="AC1706" s="12" t="str">
        <f aca="false">IF(OR($B1706="",N1706="",O1706=""),"",IFERROR(IF(OR(INDEX(Matches!$I$2:$I$201,MATCH($A1706&amp;"-6",Matches!$J$2:$J$201,0))="Void",INDEX(Matches!$G$2:$G$201,MATCH($A1706&amp;"-6",Matches!$J$2:$J$201,0))="",INDEX(Matches!$H$2:$H$201,MATCH($A1706&amp;"-6",Matches!$J$2:$J$201,0))=""),"",IF(AND($C1706&lt;&gt;"",INDEX(Matches!$F$2:$F$201,MATCH($A1706&amp;"-6",Matches!$J$2:$J$201,0))&lt;&gt;"",$C1706&gt;=INDEX(Matches!$F$2:$F$201,MATCH($A1706&amp;"-6",Matches!$J$2:$J$201,0))),"",IF(AND(N1706=INDEX(Matches!$G$2:$G$201,MATCH($A1706&amp;"-6",Matches!$J$2:$J$201,0)),O1706=INDEX(Matches!$H$2:$H$201,MATCH($A1706&amp;"-6",Matches!$J$2:$J$201,0))),5,IF(SIGN(N1706-O1706)&lt;&gt;SIGN(INDEX(Matches!$G$2:$G$201,MATCH($A1706&amp;"-6",Matches!$J$2:$J$201,0))-INDEX(Matches!$H$2:$H$201,MATCH($A1706&amp;"-6",Matches!$J$2:$J$201,0))),0,IF(N1706-O1706=INDEX(Matches!$G$2:$G$201,MATCH($A1706&amp;"-6",Matches!$J$2:$J$201,0))-INDEX(Matches!$H$2:$H$201,MATCH($A1706&amp;"-6",Matches!$J$2:$J$201,0)),3,2))))),""))</f>
        <v/>
      </c>
      <c r="AD1706" s="12" t="str">
        <f aca="false">IF(OR($B1706="",P1706="",Q1706=""),"",IFERROR(IF(OR(INDEX(Matches!$I$2:$I$201,MATCH($A1706&amp;"-7",Matches!$J$2:$J$201,0))="Void",INDEX(Matches!$G$2:$G$201,MATCH($A1706&amp;"-7",Matches!$J$2:$J$201,0))="",INDEX(Matches!$H$2:$H$201,MATCH($A1706&amp;"-7",Matches!$J$2:$J$201,0))=""),"",IF(AND($C1706&lt;&gt;"",INDEX(Matches!$F$2:$F$201,MATCH($A1706&amp;"-7",Matches!$J$2:$J$201,0))&lt;&gt;"",$C1706&gt;=INDEX(Matches!$F$2:$F$201,MATCH($A1706&amp;"-7",Matches!$J$2:$J$201,0))),"",IF(AND(P1706=INDEX(Matches!$G$2:$G$201,MATCH($A1706&amp;"-7",Matches!$J$2:$J$201,0)),Q1706=INDEX(Matches!$H$2:$H$201,MATCH($A1706&amp;"-7",Matches!$J$2:$J$201,0))),5,IF(SIGN(P1706-Q1706)&lt;&gt;SIGN(INDEX(Matches!$G$2:$G$201,MATCH($A1706&amp;"-7",Matches!$J$2:$J$201,0))-INDEX(Matches!$H$2:$H$201,MATCH($A1706&amp;"-7",Matches!$J$2:$J$201,0))),0,IF(P1706-Q1706=INDEX(Matches!$G$2:$G$201,MATCH($A1706&amp;"-7",Matches!$J$2:$J$201,0))-INDEX(Matches!$H$2:$H$201,MATCH($A1706&amp;"-7",Matches!$J$2:$J$201,0)),3,2))))),""))</f>
        <v/>
      </c>
      <c r="AE1706" s="12" t="str">
        <f aca="false">IF(OR($B1706="",R1706="",S1706=""),"",IFERROR(IF(OR(INDEX(Matches!$I$2:$I$201,MATCH($A1706&amp;"-8",Matches!$J$2:$J$201,0))="Void",INDEX(Matches!$G$2:$G$201,MATCH($A1706&amp;"-8",Matches!$J$2:$J$201,0))="",INDEX(Matches!$H$2:$H$201,MATCH($A1706&amp;"-8",Matches!$J$2:$J$201,0))=""),"",IF(AND($C1706&lt;&gt;"",INDEX(Matches!$F$2:$F$201,MATCH($A1706&amp;"-8",Matches!$J$2:$J$201,0))&lt;&gt;"",$C1706&gt;=INDEX(Matches!$F$2:$F$201,MATCH($A1706&amp;"-8",Matches!$J$2:$J$201,0))),"",IF(AND(R1706=INDEX(Matches!$G$2:$G$201,MATCH($A1706&amp;"-8",Matches!$J$2:$J$201,0)),S1706=INDEX(Matches!$H$2:$H$201,MATCH($A1706&amp;"-8",Matches!$J$2:$J$201,0))),5,IF(SIGN(R1706-S1706)&lt;&gt;SIGN(INDEX(Matches!$G$2:$G$201,MATCH($A1706&amp;"-8",Matches!$J$2:$J$201,0))-INDEX(Matches!$H$2:$H$201,MATCH($A1706&amp;"-8",Matches!$J$2:$J$201,0))),0,IF(R1706-S1706=INDEX(Matches!$G$2:$G$201,MATCH($A1706&amp;"-8",Matches!$J$2:$J$201,0))-INDEX(Matches!$H$2:$H$201,MATCH($A1706&amp;"-8",Matches!$J$2:$J$201,0)),3,2))))),""))</f>
        <v/>
      </c>
      <c r="AF1706" s="12" t="str">
        <f aca="false">IF(OR($B1706="",T1706="",U1706=""),"",IFERROR(IF(OR(INDEX(Matches!$I$2:$I$201,MATCH($A1706&amp;"-9",Matches!$J$2:$J$201,0))="Void",INDEX(Matches!$G$2:$G$201,MATCH($A1706&amp;"-9",Matches!$J$2:$J$201,0))="",INDEX(Matches!$H$2:$H$201,MATCH($A1706&amp;"-9",Matches!$J$2:$J$201,0))=""),"",IF(AND($C1706&lt;&gt;"",INDEX(Matches!$F$2:$F$201,MATCH($A1706&amp;"-9",Matches!$J$2:$J$201,0))&lt;&gt;"",$C1706&gt;=INDEX(Matches!$F$2:$F$201,MATCH($A1706&amp;"-9",Matches!$J$2:$J$201,0))),"",IF(AND(T1706=INDEX(Matches!$G$2:$G$201,MATCH($A1706&amp;"-9",Matches!$J$2:$J$201,0)),U1706=INDEX(Matches!$H$2:$H$201,MATCH($A1706&amp;"-9",Matches!$J$2:$J$201,0))),5,IF(SIGN(T1706-U1706)&lt;&gt;SIGN(INDEX(Matches!$G$2:$G$201,MATCH($A1706&amp;"-9",Matches!$J$2:$J$201,0))-INDEX(Matches!$H$2:$H$201,MATCH($A1706&amp;"-9",Matches!$J$2:$J$201,0))),0,IF(T1706-U1706=INDEX(Matches!$G$2:$G$201,MATCH($A1706&amp;"-9",Matches!$J$2:$J$201,0))-INDEX(Matches!$H$2:$H$201,MATCH($A1706&amp;"-9",Matches!$J$2:$J$201,0)),3,2))))),""))</f>
        <v/>
      </c>
      <c r="AG1706" s="12" t="str">
        <f aca="false">IF(OR($B1706="",V1706="",W1706=""),"",IFERROR(IF(OR(INDEX(Matches!$I$2:$I$201,MATCH($A1706&amp;"-10",Matches!$J$2:$J$201,0))="Void",INDEX(Matches!$G$2:$G$201,MATCH($A1706&amp;"-10",Matches!$J$2:$J$201,0))="",INDEX(Matches!$H$2:$H$201,MATCH($A1706&amp;"-10",Matches!$J$2:$J$201,0))=""),"",IF(AND($C1706&lt;&gt;"",INDEX(Matches!$F$2:$F$201,MATCH($A1706&amp;"-10",Matches!$J$2:$J$201,0))&lt;&gt;"",$C1706&gt;=INDEX(Matches!$F$2:$F$201,MATCH($A1706&amp;"-10",Matches!$J$2:$J$201,0))),"",IF(AND(V1706=INDEX(Matches!$G$2:$G$201,MATCH($A1706&amp;"-10",Matches!$J$2:$J$201,0)),W1706=INDEX(Matches!$H$2:$H$201,MATCH($A1706&amp;"-10",Matches!$J$2:$J$201,0))),5,IF(SIGN(V1706-W1706)&lt;&gt;SIGN(INDEX(Matches!$G$2:$G$201,MATCH($A1706&amp;"-10",Matches!$J$2:$J$201,0))-INDEX(Matches!$H$2:$H$201,MATCH($A1706&amp;"-10",Matches!$J$2:$J$201,0))),0,IF(V1706-W1706=INDEX(Matches!$G$2:$G$201,MATCH($A1706&amp;"-10",Matches!$J$2:$J$201,0))-INDEX(Matches!$H$2:$H$201,MATCH($A1706&amp;"-10",Matches!$J$2:$J$201,0)),3,2))))),""))</f>
        <v/>
      </c>
      <c r="AH1706" s="13" t="str">
        <f aca="false">IF($B1706="","",SUM(X1706:AG1706))</f>
        <v/>
      </c>
      <c r="AI1706" s="12" t="str">
        <f aca="false">IF($B1706="","",COUNTIF(X1706:AG1706,5))</f>
        <v/>
      </c>
      <c r="AJ1706" s="12" t="str">
        <f aca="false">IF($B1706="","",COUNTIF(X1706:AG1706,"&gt;=2"))</f>
        <v/>
      </c>
      <c r="AK1706" s="12" t="str">
        <f aca="false">IF($B1706="","",COUNT(X1706:AG1706))</f>
        <v/>
      </c>
    </row>
    <row r="1707" customFormat="false" ht="15" hidden="false" customHeight="false" outlineLevel="0" collapsed="false">
      <c r="A1707" s="7"/>
      <c r="B1707" s="7"/>
      <c r="C1707" s="11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12" t="str">
        <f aca="false">IF(OR($B1707="",D1707="",E1707=""),"",IFERROR(IF(OR(INDEX(Matches!$I$2:$I$201,MATCH($A1707&amp;"-1",Matches!$J$2:$J$201,0))="Void",INDEX(Matches!$G$2:$G$201,MATCH($A1707&amp;"-1",Matches!$J$2:$J$201,0))="",INDEX(Matches!$H$2:$H$201,MATCH($A1707&amp;"-1",Matches!$J$2:$J$201,0))=""),"",IF(AND($C1707&lt;&gt;"",INDEX(Matches!$F$2:$F$201,MATCH($A1707&amp;"-1",Matches!$J$2:$J$201,0))&lt;&gt;"",$C1707&gt;=INDEX(Matches!$F$2:$F$201,MATCH($A1707&amp;"-1",Matches!$J$2:$J$201,0))),"",IF(AND(D1707=INDEX(Matches!$G$2:$G$201,MATCH($A1707&amp;"-1",Matches!$J$2:$J$201,0)),E1707=INDEX(Matches!$H$2:$H$201,MATCH($A1707&amp;"-1",Matches!$J$2:$J$201,0))),5,IF(SIGN(D1707-E1707)&lt;&gt;SIGN(INDEX(Matches!$G$2:$G$201,MATCH($A1707&amp;"-1",Matches!$J$2:$J$201,0))-INDEX(Matches!$H$2:$H$201,MATCH($A1707&amp;"-1",Matches!$J$2:$J$201,0))),0,IF(D1707-E1707=INDEX(Matches!$G$2:$G$201,MATCH($A1707&amp;"-1",Matches!$J$2:$J$201,0))-INDEX(Matches!$H$2:$H$201,MATCH($A1707&amp;"-1",Matches!$J$2:$J$201,0)),3,2))))),""))</f>
        <v/>
      </c>
      <c r="Y1707" s="12" t="str">
        <f aca="false">IF(OR($B1707="",F1707="",G1707=""),"",IFERROR(IF(OR(INDEX(Matches!$I$2:$I$201,MATCH($A1707&amp;"-2",Matches!$J$2:$J$201,0))="Void",INDEX(Matches!$G$2:$G$201,MATCH($A1707&amp;"-2",Matches!$J$2:$J$201,0))="",INDEX(Matches!$H$2:$H$201,MATCH($A1707&amp;"-2",Matches!$J$2:$J$201,0))=""),"",IF(AND($C1707&lt;&gt;"",INDEX(Matches!$F$2:$F$201,MATCH($A1707&amp;"-2",Matches!$J$2:$J$201,0))&lt;&gt;"",$C1707&gt;=INDEX(Matches!$F$2:$F$201,MATCH($A1707&amp;"-2",Matches!$J$2:$J$201,0))),"",IF(AND(F1707=INDEX(Matches!$G$2:$G$201,MATCH($A1707&amp;"-2",Matches!$J$2:$J$201,0)),G1707=INDEX(Matches!$H$2:$H$201,MATCH($A1707&amp;"-2",Matches!$J$2:$J$201,0))),5,IF(SIGN(F1707-G1707)&lt;&gt;SIGN(INDEX(Matches!$G$2:$G$201,MATCH($A1707&amp;"-2",Matches!$J$2:$J$201,0))-INDEX(Matches!$H$2:$H$201,MATCH($A1707&amp;"-2",Matches!$J$2:$J$201,0))),0,IF(F1707-G1707=INDEX(Matches!$G$2:$G$201,MATCH($A1707&amp;"-2",Matches!$J$2:$J$201,0))-INDEX(Matches!$H$2:$H$201,MATCH($A1707&amp;"-2",Matches!$J$2:$J$201,0)),3,2))))),""))</f>
        <v/>
      </c>
      <c r="Z1707" s="12" t="str">
        <f aca="false">IF(OR($B1707="",H1707="",I1707=""),"",IFERROR(IF(OR(INDEX(Matches!$I$2:$I$201,MATCH($A1707&amp;"-3",Matches!$J$2:$J$201,0))="Void",INDEX(Matches!$G$2:$G$201,MATCH($A1707&amp;"-3",Matches!$J$2:$J$201,0))="",INDEX(Matches!$H$2:$H$201,MATCH($A1707&amp;"-3",Matches!$J$2:$J$201,0))=""),"",IF(AND($C1707&lt;&gt;"",INDEX(Matches!$F$2:$F$201,MATCH($A1707&amp;"-3",Matches!$J$2:$J$201,0))&lt;&gt;"",$C1707&gt;=INDEX(Matches!$F$2:$F$201,MATCH($A1707&amp;"-3",Matches!$J$2:$J$201,0))),"",IF(AND(H1707=INDEX(Matches!$G$2:$G$201,MATCH($A1707&amp;"-3",Matches!$J$2:$J$201,0)),I1707=INDEX(Matches!$H$2:$H$201,MATCH($A1707&amp;"-3",Matches!$J$2:$J$201,0))),5,IF(SIGN(H1707-I1707)&lt;&gt;SIGN(INDEX(Matches!$G$2:$G$201,MATCH($A1707&amp;"-3",Matches!$J$2:$J$201,0))-INDEX(Matches!$H$2:$H$201,MATCH($A1707&amp;"-3",Matches!$J$2:$J$201,0))),0,IF(H1707-I1707=INDEX(Matches!$G$2:$G$201,MATCH($A1707&amp;"-3",Matches!$J$2:$J$201,0))-INDEX(Matches!$H$2:$H$201,MATCH($A1707&amp;"-3",Matches!$J$2:$J$201,0)),3,2))))),""))</f>
        <v/>
      </c>
      <c r="AA1707" s="12" t="str">
        <f aca="false">IF(OR($B1707="",J1707="",K1707=""),"",IFERROR(IF(OR(INDEX(Matches!$I$2:$I$201,MATCH($A1707&amp;"-4",Matches!$J$2:$J$201,0))="Void",INDEX(Matches!$G$2:$G$201,MATCH($A1707&amp;"-4",Matches!$J$2:$J$201,0))="",INDEX(Matches!$H$2:$H$201,MATCH($A1707&amp;"-4",Matches!$J$2:$J$201,0))=""),"",IF(AND($C1707&lt;&gt;"",INDEX(Matches!$F$2:$F$201,MATCH($A1707&amp;"-4",Matches!$J$2:$J$201,0))&lt;&gt;"",$C1707&gt;=INDEX(Matches!$F$2:$F$201,MATCH($A1707&amp;"-4",Matches!$J$2:$J$201,0))),"",IF(AND(J1707=INDEX(Matches!$G$2:$G$201,MATCH($A1707&amp;"-4",Matches!$J$2:$J$201,0)),K1707=INDEX(Matches!$H$2:$H$201,MATCH($A1707&amp;"-4",Matches!$J$2:$J$201,0))),5,IF(SIGN(J1707-K1707)&lt;&gt;SIGN(INDEX(Matches!$G$2:$G$201,MATCH($A1707&amp;"-4",Matches!$J$2:$J$201,0))-INDEX(Matches!$H$2:$H$201,MATCH($A1707&amp;"-4",Matches!$J$2:$J$201,0))),0,IF(J1707-K1707=INDEX(Matches!$G$2:$G$201,MATCH($A1707&amp;"-4",Matches!$J$2:$J$201,0))-INDEX(Matches!$H$2:$H$201,MATCH($A1707&amp;"-4",Matches!$J$2:$J$201,0)),3,2))))),""))</f>
        <v/>
      </c>
      <c r="AB1707" s="12" t="str">
        <f aca="false">IF(OR($B1707="",L1707="",M1707=""),"",IFERROR(IF(OR(INDEX(Matches!$I$2:$I$201,MATCH($A1707&amp;"-5",Matches!$J$2:$J$201,0))="Void",INDEX(Matches!$G$2:$G$201,MATCH($A1707&amp;"-5",Matches!$J$2:$J$201,0))="",INDEX(Matches!$H$2:$H$201,MATCH($A1707&amp;"-5",Matches!$J$2:$J$201,0))=""),"",IF(AND($C1707&lt;&gt;"",INDEX(Matches!$F$2:$F$201,MATCH($A1707&amp;"-5",Matches!$J$2:$J$201,0))&lt;&gt;"",$C1707&gt;=INDEX(Matches!$F$2:$F$201,MATCH($A1707&amp;"-5",Matches!$J$2:$J$201,0))),"",IF(AND(L1707=INDEX(Matches!$G$2:$G$201,MATCH($A1707&amp;"-5",Matches!$J$2:$J$201,0)),M1707=INDEX(Matches!$H$2:$H$201,MATCH($A1707&amp;"-5",Matches!$J$2:$J$201,0))),5,IF(SIGN(L1707-M1707)&lt;&gt;SIGN(INDEX(Matches!$G$2:$G$201,MATCH($A1707&amp;"-5",Matches!$J$2:$J$201,0))-INDEX(Matches!$H$2:$H$201,MATCH($A1707&amp;"-5",Matches!$J$2:$J$201,0))),0,IF(L1707-M1707=INDEX(Matches!$G$2:$G$201,MATCH($A1707&amp;"-5",Matches!$J$2:$J$201,0))-INDEX(Matches!$H$2:$H$201,MATCH($A1707&amp;"-5",Matches!$J$2:$J$201,0)),3,2))))),""))</f>
        <v/>
      </c>
      <c r="AC1707" s="12" t="str">
        <f aca="false">IF(OR($B1707="",N1707="",O1707=""),"",IFERROR(IF(OR(INDEX(Matches!$I$2:$I$201,MATCH($A1707&amp;"-6",Matches!$J$2:$J$201,0))="Void",INDEX(Matches!$G$2:$G$201,MATCH($A1707&amp;"-6",Matches!$J$2:$J$201,0))="",INDEX(Matches!$H$2:$H$201,MATCH($A1707&amp;"-6",Matches!$J$2:$J$201,0))=""),"",IF(AND($C1707&lt;&gt;"",INDEX(Matches!$F$2:$F$201,MATCH($A1707&amp;"-6",Matches!$J$2:$J$201,0))&lt;&gt;"",$C1707&gt;=INDEX(Matches!$F$2:$F$201,MATCH($A1707&amp;"-6",Matches!$J$2:$J$201,0))),"",IF(AND(N1707=INDEX(Matches!$G$2:$G$201,MATCH($A1707&amp;"-6",Matches!$J$2:$J$201,0)),O1707=INDEX(Matches!$H$2:$H$201,MATCH($A1707&amp;"-6",Matches!$J$2:$J$201,0))),5,IF(SIGN(N1707-O1707)&lt;&gt;SIGN(INDEX(Matches!$G$2:$G$201,MATCH($A1707&amp;"-6",Matches!$J$2:$J$201,0))-INDEX(Matches!$H$2:$H$201,MATCH($A1707&amp;"-6",Matches!$J$2:$J$201,0))),0,IF(N1707-O1707=INDEX(Matches!$G$2:$G$201,MATCH($A1707&amp;"-6",Matches!$J$2:$J$201,0))-INDEX(Matches!$H$2:$H$201,MATCH($A1707&amp;"-6",Matches!$J$2:$J$201,0)),3,2))))),""))</f>
        <v/>
      </c>
      <c r="AD1707" s="12" t="str">
        <f aca="false">IF(OR($B1707="",P1707="",Q1707=""),"",IFERROR(IF(OR(INDEX(Matches!$I$2:$I$201,MATCH($A1707&amp;"-7",Matches!$J$2:$J$201,0))="Void",INDEX(Matches!$G$2:$G$201,MATCH($A1707&amp;"-7",Matches!$J$2:$J$201,0))="",INDEX(Matches!$H$2:$H$201,MATCH($A1707&amp;"-7",Matches!$J$2:$J$201,0))=""),"",IF(AND($C1707&lt;&gt;"",INDEX(Matches!$F$2:$F$201,MATCH($A1707&amp;"-7",Matches!$J$2:$J$201,0))&lt;&gt;"",$C1707&gt;=INDEX(Matches!$F$2:$F$201,MATCH($A1707&amp;"-7",Matches!$J$2:$J$201,0))),"",IF(AND(P1707=INDEX(Matches!$G$2:$G$201,MATCH($A1707&amp;"-7",Matches!$J$2:$J$201,0)),Q1707=INDEX(Matches!$H$2:$H$201,MATCH($A1707&amp;"-7",Matches!$J$2:$J$201,0))),5,IF(SIGN(P1707-Q1707)&lt;&gt;SIGN(INDEX(Matches!$G$2:$G$201,MATCH($A1707&amp;"-7",Matches!$J$2:$J$201,0))-INDEX(Matches!$H$2:$H$201,MATCH($A1707&amp;"-7",Matches!$J$2:$J$201,0))),0,IF(P1707-Q1707=INDEX(Matches!$G$2:$G$201,MATCH($A1707&amp;"-7",Matches!$J$2:$J$201,0))-INDEX(Matches!$H$2:$H$201,MATCH($A1707&amp;"-7",Matches!$J$2:$J$201,0)),3,2))))),""))</f>
        <v/>
      </c>
      <c r="AE1707" s="12" t="str">
        <f aca="false">IF(OR($B1707="",R1707="",S1707=""),"",IFERROR(IF(OR(INDEX(Matches!$I$2:$I$201,MATCH($A1707&amp;"-8",Matches!$J$2:$J$201,0))="Void",INDEX(Matches!$G$2:$G$201,MATCH($A1707&amp;"-8",Matches!$J$2:$J$201,0))="",INDEX(Matches!$H$2:$H$201,MATCH($A1707&amp;"-8",Matches!$J$2:$J$201,0))=""),"",IF(AND($C1707&lt;&gt;"",INDEX(Matches!$F$2:$F$201,MATCH($A1707&amp;"-8",Matches!$J$2:$J$201,0))&lt;&gt;"",$C1707&gt;=INDEX(Matches!$F$2:$F$201,MATCH($A1707&amp;"-8",Matches!$J$2:$J$201,0))),"",IF(AND(R1707=INDEX(Matches!$G$2:$G$201,MATCH($A1707&amp;"-8",Matches!$J$2:$J$201,0)),S1707=INDEX(Matches!$H$2:$H$201,MATCH($A1707&amp;"-8",Matches!$J$2:$J$201,0))),5,IF(SIGN(R1707-S1707)&lt;&gt;SIGN(INDEX(Matches!$G$2:$G$201,MATCH($A1707&amp;"-8",Matches!$J$2:$J$201,0))-INDEX(Matches!$H$2:$H$201,MATCH($A1707&amp;"-8",Matches!$J$2:$J$201,0))),0,IF(R1707-S1707=INDEX(Matches!$G$2:$G$201,MATCH($A1707&amp;"-8",Matches!$J$2:$J$201,0))-INDEX(Matches!$H$2:$H$201,MATCH($A1707&amp;"-8",Matches!$J$2:$J$201,0)),3,2))))),""))</f>
        <v/>
      </c>
      <c r="AF1707" s="12" t="str">
        <f aca="false">IF(OR($B1707="",T1707="",U1707=""),"",IFERROR(IF(OR(INDEX(Matches!$I$2:$I$201,MATCH($A1707&amp;"-9",Matches!$J$2:$J$201,0))="Void",INDEX(Matches!$G$2:$G$201,MATCH($A1707&amp;"-9",Matches!$J$2:$J$201,0))="",INDEX(Matches!$H$2:$H$201,MATCH($A1707&amp;"-9",Matches!$J$2:$J$201,0))=""),"",IF(AND($C1707&lt;&gt;"",INDEX(Matches!$F$2:$F$201,MATCH($A1707&amp;"-9",Matches!$J$2:$J$201,0))&lt;&gt;"",$C1707&gt;=INDEX(Matches!$F$2:$F$201,MATCH($A1707&amp;"-9",Matches!$J$2:$J$201,0))),"",IF(AND(T1707=INDEX(Matches!$G$2:$G$201,MATCH($A1707&amp;"-9",Matches!$J$2:$J$201,0)),U1707=INDEX(Matches!$H$2:$H$201,MATCH($A1707&amp;"-9",Matches!$J$2:$J$201,0))),5,IF(SIGN(T1707-U1707)&lt;&gt;SIGN(INDEX(Matches!$G$2:$G$201,MATCH($A1707&amp;"-9",Matches!$J$2:$J$201,0))-INDEX(Matches!$H$2:$H$201,MATCH($A1707&amp;"-9",Matches!$J$2:$J$201,0))),0,IF(T1707-U1707=INDEX(Matches!$G$2:$G$201,MATCH($A1707&amp;"-9",Matches!$J$2:$J$201,0))-INDEX(Matches!$H$2:$H$201,MATCH($A1707&amp;"-9",Matches!$J$2:$J$201,0)),3,2))))),""))</f>
        <v/>
      </c>
      <c r="AG1707" s="12" t="str">
        <f aca="false">IF(OR($B1707="",V1707="",W1707=""),"",IFERROR(IF(OR(INDEX(Matches!$I$2:$I$201,MATCH($A1707&amp;"-10",Matches!$J$2:$J$201,0))="Void",INDEX(Matches!$G$2:$G$201,MATCH($A1707&amp;"-10",Matches!$J$2:$J$201,0))="",INDEX(Matches!$H$2:$H$201,MATCH($A1707&amp;"-10",Matches!$J$2:$J$201,0))=""),"",IF(AND($C1707&lt;&gt;"",INDEX(Matches!$F$2:$F$201,MATCH($A1707&amp;"-10",Matches!$J$2:$J$201,0))&lt;&gt;"",$C1707&gt;=INDEX(Matches!$F$2:$F$201,MATCH($A1707&amp;"-10",Matches!$J$2:$J$201,0))),"",IF(AND(V1707=INDEX(Matches!$G$2:$G$201,MATCH($A1707&amp;"-10",Matches!$J$2:$J$201,0)),W1707=INDEX(Matches!$H$2:$H$201,MATCH($A1707&amp;"-10",Matches!$J$2:$J$201,0))),5,IF(SIGN(V1707-W1707)&lt;&gt;SIGN(INDEX(Matches!$G$2:$G$201,MATCH($A1707&amp;"-10",Matches!$J$2:$J$201,0))-INDEX(Matches!$H$2:$H$201,MATCH($A1707&amp;"-10",Matches!$J$2:$J$201,0))),0,IF(V1707-W1707=INDEX(Matches!$G$2:$G$201,MATCH($A1707&amp;"-10",Matches!$J$2:$J$201,0))-INDEX(Matches!$H$2:$H$201,MATCH($A1707&amp;"-10",Matches!$J$2:$J$201,0)),3,2))))),""))</f>
        <v/>
      </c>
      <c r="AH1707" s="13" t="str">
        <f aca="false">IF($B1707="","",SUM(X1707:AG1707))</f>
        <v/>
      </c>
      <c r="AI1707" s="12" t="str">
        <f aca="false">IF($B1707="","",COUNTIF(X1707:AG1707,5))</f>
        <v/>
      </c>
      <c r="AJ1707" s="12" t="str">
        <f aca="false">IF($B1707="","",COUNTIF(X1707:AG1707,"&gt;=2"))</f>
        <v/>
      </c>
      <c r="AK1707" s="12" t="str">
        <f aca="false">IF($B1707="","",COUNT(X1707:AG1707))</f>
        <v/>
      </c>
    </row>
    <row r="1708" customFormat="false" ht="15" hidden="false" customHeight="false" outlineLevel="0" collapsed="false">
      <c r="A1708" s="7"/>
      <c r="B1708" s="7"/>
      <c r="C1708" s="11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12" t="str">
        <f aca="false">IF(OR($B1708="",D1708="",E1708=""),"",IFERROR(IF(OR(INDEX(Matches!$I$2:$I$201,MATCH($A1708&amp;"-1",Matches!$J$2:$J$201,0))="Void",INDEX(Matches!$G$2:$G$201,MATCH($A1708&amp;"-1",Matches!$J$2:$J$201,0))="",INDEX(Matches!$H$2:$H$201,MATCH($A1708&amp;"-1",Matches!$J$2:$J$201,0))=""),"",IF(AND($C1708&lt;&gt;"",INDEX(Matches!$F$2:$F$201,MATCH($A1708&amp;"-1",Matches!$J$2:$J$201,0))&lt;&gt;"",$C1708&gt;=INDEX(Matches!$F$2:$F$201,MATCH($A1708&amp;"-1",Matches!$J$2:$J$201,0))),"",IF(AND(D1708=INDEX(Matches!$G$2:$G$201,MATCH($A1708&amp;"-1",Matches!$J$2:$J$201,0)),E1708=INDEX(Matches!$H$2:$H$201,MATCH($A1708&amp;"-1",Matches!$J$2:$J$201,0))),5,IF(SIGN(D1708-E1708)&lt;&gt;SIGN(INDEX(Matches!$G$2:$G$201,MATCH($A1708&amp;"-1",Matches!$J$2:$J$201,0))-INDEX(Matches!$H$2:$H$201,MATCH($A1708&amp;"-1",Matches!$J$2:$J$201,0))),0,IF(D1708-E1708=INDEX(Matches!$G$2:$G$201,MATCH($A1708&amp;"-1",Matches!$J$2:$J$201,0))-INDEX(Matches!$H$2:$H$201,MATCH($A1708&amp;"-1",Matches!$J$2:$J$201,0)),3,2))))),""))</f>
        <v/>
      </c>
      <c r="Y1708" s="12" t="str">
        <f aca="false">IF(OR($B1708="",F1708="",G1708=""),"",IFERROR(IF(OR(INDEX(Matches!$I$2:$I$201,MATCH($A1708&amp;"-2",Matches!$J$2:$J$201,0))="Void",INDEX(Matches!$G$2:$G$201,MATCH($A1708&amp;"-2",Matches!$J$2:$J$201,0))="",INDEX(Matches!$H$2:$H$201,MATCH($A1708&amp;"-2",Matches!$J$2:$J$201,0))=""),"",IF(AND($C1708&lt;&gt;"",INDEX(Matches!$F$2:$F$201,MATCH($A1708&amp;"-2",Matches!$J$2:$J$201,0))&lt;&gt;"",$C1708&gt;=INDEX(Matches!$F$2:$F$201,MATCH($A1708&amp;"-2",Matches!$J$2:$J$201,0))),"",IF(AND(F1708=INDEX(Matches!$G$2:$G$201,MATCH($A1708&amp;"-2",Matches!$J$2:$J$201,0)),G1708=INDEX(Matches!$H$2:$H$201,MATCH($A1708&amp;"-2",Matches!$J$2:$J$201,0))),5,IF(SIGN(F1708-G1708)&lt;&gt;SIGN(INDEX(Matches!$G$2:$G$201,MATCH($A1708&amp;"-2",Matches!$J$2:$J$201,0))-INDEX(Matches!$H$2:$H$201,MATCH($A1708&amp;"-2",Matches!$J$2:$J$201,0))),0,IF(F1708-G1708=INDEX(Matches!$G$2:$G$201,MATCH($A1708&amp;"-2",Matches!$J$2:$J$201,0))-INDEX(Matches!$H$2:$H$201,MATCH($A1708&amp;"-2",Matches!$J$2:$J$201,0)),3,2))))),""))</f>
        <v/>
      </c>
      <c r="Z1708" s="12" t="str">
        <f aca="false">IF(OR($B1708="",H1708="",I1708=""),"",IFERROR(IF(OR(INDEX(Matches!$I$2:$I$201,MATCH($A1708&amp;"-3",Matches!$J$2:$J$201,0))="Void",INDEX(Matches!$G$2:$G$201,MATCH($A1708&amp;"-3",Matches!$J$2:$J$201,0))="",INDEX(Matches!$H$2:$H$201,MATCH($A1708&amp;"-3",Matches!$J$2:$J$201,0))=""),"",IF(AND($C1708&lt;&gt;"",INDEX(Matches!$F$2:$F$201,MATCH($A1708&amp;"-3",Matches!$J$2:$J$201,0))&lt;&gt;"",$C1708&gt;=INDEX(Matches!$F$2:$F$201,MATCH($A1708&amp;"-3",Matches!$J$2:$J$201,0))),"",IF(AND(H1708=INDEX(Matches!$G$2:$G$201,MATCH($A1708&amp;"-3",Matches!$J$2:$J$201,0)),I1708=INDEX(Matches!$H$2:$H$201,MATCH($A1708&amp;"-3",Matches!$J$2:$J$201,0))),5,IF(SIGN(H1708-I1708)&lt;&gt;SIGN(INDEX(Matches!$G$2:$G$201,MATCH($A1708&amp;"-3",Matches!$J$2:$J$201,0))-INDEX(Matches!$H$2:$H$201,MATCH($A1708&amp;"-3",Matches!$J$2:$J$201,0))),0,IF(H1708-I1708=INDEX(Matches!$G$2:$G$201,MATCH($A1708&amp;"-3",Matches!$J$2:$J$201,0))-INDEX(Matches!$H$2:$H$201,MATCH($A1708&amp;"-3",Matches!$J$2:$J$201,0)),3,2))))),""))</f>
        <v/>
      </c>
      <c r="AA1708" s="12" t="str">
        <f aca="false">IF(OR($B1708="",J1708="",K1708=""),"",IFERROR(IF(OR(INDEX(Matches!$I$2:$I$201,MATCH($A1708&amp;"-4",Matches!$J$2:$J$201,0))="Void",INDEX(Matches!$G$2:$G$201,MATCH($A1708&amp;"-4",Matches!$J$2:$J$201,0))="",INDEX(Matches!$H$2:$H$201,MATCH($A1708&amp;"-4",Matches!$J$2:$J$201,0))=""),"",IF(AND($C1708&lt;&gt;"",INDEX(Matches!$F$2:$F$201,MATCH($A1708&amp;"-4",Matches!$J$2:$J$201,0))&lt;&gt;"",$C1708&gt;=INDEX(Matches!$F$2:$F$201,MATCH($A1708&amp;"-4",Matches!$J$2:$J$201,0))),"",IF(AND(J1708=INDEX(Matches!$G$2:$G$201,MATCH($A1708&amp;"-4",Matches!$J$2:$J$201,0)),K1708=INDEX(Matches!$H$2:$H$201,MATCH($A1708&amp;"-4",Matches!$J$2:$J$201,0))),5,IF(SIGN(J1708-K1708)&lt;&gt;SIGN(INDEX(Matches!$G$2:$G$201,MATCH($A1708&amp;"-4",Matches!$J$2:$J$201,0))-INDEX(Matches!$H$2:$H$201,MATCH($A1708&amp;"-4",Matches!$J$2:$J$201,0))),0,IF(J1708-K1708=INDEX(Matches!$G$2:$G$201,MATCH($A1708&amp;"-4",Matches!$J$2:$J$201,0))-INDEX(Matches!$H$2:$H$201,MATCH($A1708&amp;"-4",Matches!$J$2:$J$201,0)),3,2))))),""))</f>
        <v/>
      </c>
      <c r="AB1708" s="12" t="str">
        <f aca="false">IF(OR($B1708="",L1708="",M1708=""),"",IFERROR(IF(OR(INDEX(Matches!$I$2:$I$201,MATCH($A1708&amp;"-5",Matches!$J$2:$J$201,0))="Void",INDEX(Matches!$G$2:$G$201,MATCH($A1708&amp;"-5",Matches!$J$2:$J$201,0))="",INDEX(Matches!$H$2:$H$201,MATCH($A1708&amp;"-5",Matches!$J$2:$J$201,0))=""),"",IF(AND($C1708&lt;&gt;"",INDEX(Matches!$F$2:$F$201,MATCH($A1708&amp;"-5",Matches!$J$2:$J$201,0))&lt;&gt;"",$C1708&gt;=INDEX(Matches!$F$2:$F$201,MATCH($A1708&amp;"-5",Matches!$J$2:$J$201,0))),"",IF(AND(L1708=INDEX(Matches!$G$2:$G$201,MATCH($A1708&amp;"-5",Matches!$J$2:$J$201,0)),M1708=INDEX(Matches!$H$2:$H$201,MATCH($A1708&amp;"-5",Matches!$J$2:$J$201,0))),5,IF(SIGN(L1708-M1708)&lt;&gt;SIGN(INDEX(Matches!$G$2:$G$201,MATCH($A1708&amp;"-5",Matches!$J$2:$J$201,0))-INDEX(Matches!$H$2:$H$201,MATCH($A1708&amp;"-5",Matches!$J$2:$J$201,0))),0,IF(L1708-M1708=INDEX(Matches!$G$2:$G$201,MATCH($A1708&amp;"-5",Matches!$J$2:$J$201,0))-INDEX(Matches!$H$2:$H$201,MATCH($A1708&amp;"-5",Matches!$J$2:$J$201,0)),3,2))))),""))</f>
        <v/>
      </c>
      <c r="AC1708" s="12" t="str">
        <f aca="false">IF(OR($B1708="",N1708="",O1708=""),"",IFERROR(IF(OR(INDEX(Matches!$I$2:$I$201,MATCH($A1708&amp;"-6",Matches!$J$2:$J$201,0))="Void",INDEX(Matches!$G$2:$G$201,MATCH($A1708&amp;"-6",Matches!$J$2:$J$201,0))="",INDEX(Matches!$H$2:$H$201,MATCH($A1708&amp;"-6",Matches!$J$2:$J$201,0))=""),"",IF(AND($C1708&lt;&gt;"",INDEX(Matches!$F$2:$F$201,MATCH($A1708&amp;"-6",Matches!$J$2:$J$201,0))&lt;&gt;"",$C1708&gt;=INDEX(Matches!$F$2:$F$201,MATCH($A1708&amp;"-6",Matches!$J$2:$J$201,0))),"",IF(AND(N1708=INDEX(Matches!$G$2:$G$201,MATCH($A1708&amp;"-6",Matches!$J$2:$J$201,0)),O1708=INDEX(Matches!$H$2:$H$201,MATCH($A1708&amp;"-6",Matches!$J$2:$J$201,0))),5,IF(SIGN(N1708-O1708)&lt;&gt;SIGN(INDEX(Matches!$G$2:$G$201,MATCH($A1708&amp;"-6",Matches!$J$2:$J$201,0))-INDEX(Matches!$H$2:$H$201,MATCH($A1708&amp;"-6",Matches!$J$2:$J$201,0))),0,IF(N1708-O1708=INDEX(Matches!$G$2:$G$201,MATCH($A1708&amp;"-6",Matches!$J$2:$J$201,0))-INDEX(Matches!$H$2:$H$201,MATCH($A1708&amp;"-6",Matches!$J$2:$J$201,0)),3,2))))),""))</f>
        <v/>
      </c>
      <c r="AD1708" s="12" t="str">
        <f aca="false">IF(OR($B1708="",P1708="",Q1708=""),"",IFERROR(IF(OR(INDEX(Matches!$I$2:$I$201,MATCH($A1708&amp;"-7",Matches!$J$2:$J$201,0))="Void",INDEX(Matches!$G$2:$G$201,MATCH($A1708&amp;"-7",Matches!$J$2:$J$201,0))="",INDEX(Matches!$H$2:$H$201,MATCH($A1708&amp;"-7",Matches!$J$2:$J$201,0))=""),"",IF(AND($C1708&lt;&gt;"",INDEX(Matches!$F$2:$F$201,MATCH($A1708&amp;"-7",Matches!$J$2:$J$201,0))&lt;&gt;"",$C1708&gt;=INDEX(Matches!$F$2:$F$201,MATCH($A1708&amp;"-7",Matches!$J$2:$J$201,0))),"",IF(AND(P1708=INDEX(Matches!$G$2:$G$201,MATCH($A1708&amp;"-7",Matches!$J$2:$J$201,0)),Q1708=INDEX(Matches!$H$2:$H$201,MATCH($A1708&amp;"-7",Matches!$J$2:$J$201,0))),5,IF(SIGN(P1708-Q1708)&lt;&gt;SIGN(INDEX(Matches!$G$2:$G$201,MATCH($A1708&amp;"-7",Matches!$J$2:$J$201,0))-INDEX(Matches!$H$2:$H$201,MATCH($A1708&amp;"-7",Matches!$J$2:$J$201,0))),0,IF(P1708-Q1708=INDEX(Matches!$G$2:$G$201,MATCH($A1708&amp;"-7",Matches!$J$2:$J$201,0))-INDEX(Matches!$H$2:$H$201,MATCH($A1708&amp;"-7",Matches!$J$2:$J$201,0)),3,2))))),""))</f>
        <v/>
      </c>
      <c r="AE1708" s="12" t="str">
        <f aca="false">IF(OR($B1708="",R1708="",S1708=""),"",IFERROR(IF(OR(INDEX(Matches!$I$2:$I$201,MATCH($A1708&amp;"-8",Matches!$J$2:$J$201,0))="Void",INDEX(Matches!$G$2:$G$201,MATCH($A1708&amp;"-8",Matches!$J$2:$J$201,0))="",INDEX(Matches!$H$2:$H$201,MATCH($A1708&amp;"-8",Matches!$J$2:$J$201,0))=""),"",IF(AND($C1708&lt;&gt;"",INDEX(Matches!$F$2:$F$201,MATCH($A1708&amp;"-8",Matches!$J$2:$J$201,0))&lt;&gt;"",$C1708&gt;=INDEX(Matches!$F$2:$F$201,MATCH($A1708&amp;"-8",Matches!$J$2:$J$201,0))),"",IF(AND(R1708=INDEX(Matches!$G$2:$G$201,MATCH($A1708&amp;"-8",Matches!$J$2:$J$201,0)),S1708=INDEX(Matches!$H$2:$H$201,MATCH($A1708&amp;"-8",Matches!$J$2:$J$201,0))),5,IF(SIGN(R1708-S1708)&lt;&gt;SIGN(INDEX(Matches!$G$2:$G$201,MATCH($A1708&amp;"-8",Matches!$J$2:$J$201,0))-INDEX(Matches!$H$2:$H$201,MATCH($A1708&amp;"-8",Matches!$J$2:$J$201,0))),0,IF(R1708-S1708=INDEX(Matches!$G$2:$G$201,MATCH($A1708&amp;"-8",Matches!$J$2:$J$201,0))-INDEX(Matches!$H$2:$H$201,MATCH($A1708&amp;"-8",Matches!$J$2:$J$201,0)),3,2))))),""))</f>
        <v/>
      </c>
      <c r="AF1708" s="12" t="str">
        <f aca="false">IF(OR($B1708="",T1708="",U1708=""),"",IFERROR(IF(OR(INDEX(Matches!$I$2:$I$201,MATCH($A1708&amp;"-9",Matches!$J$2:$J$201,0))="Void",INDEX(Matches!$G$2:$G$201,MATCH($A1708&amp;"-9",Matches!$J$2:$J$201,0))="",INDEX(Matches!$H$2:$H$201,MATCH($A1708&amp;"-9",Matches!$J$2:$J$201,0))=""),"",IF(AND($C1708&lt;&gt;"",INDEX(Matches!$F$2:$F$201,MATCH($A1708&amp;"-9",Matches!$J$2:$J$201,0))&lt;&gt;"",$C1708&gt;=INDEX(Matches!$F$2:$F$201,MATCH($A1708&amp;"-9",Matches!$J$2:$J$201,0))),"",IF(AND(T1708=INDEX(Matches!$G$2:$G$201,MATCH($A1708&amp;"-9",Matches!$J$2:$J$201,0)),U1708=INDEX(Matches!$H$2:$H$201,MATCH($A1708&amp;"-9",Matches!$J$2:$J$201,0))),5,IF(SIGN(T1708-U1708)&lt;&gt;SIGN(INDEX(Matches!$G$2:$G$201,MATCH($A1708&amp;"-9",Matches!$J$2:$J$201,0))-INDEX(Matches!$H$2:$H$201,MATCH($A1708&amp;"-9",Matches!$J$2:$J$201,0))),0,IF(T1708-U1708=INDEX(Matches!$G$2:$G$201,MATCH($A1708&amp;"-9",Matches!$J$2:$J$201,0))-INDEX(Matches!$H$2:$H$201,MATCH($A1708&amp;"-9",Matches!$J$2:$J$201,0)),3,2))))),""))</f>
        <v/>
      </c>
      <c r="AG1708" s="12" t="str">
        <f aca="false">IF(OR($B1708="",V1708="",W1708=""),"",IFERROR(IF(OR(INDEX(Matches!$I$2:$I$201,MATCH($A1708&amp;"-10",Matches!$J$2:$J$201,0))="Void",INDEX(Matches!$G$2:$G$201,MATCH($A1708&amp;"-10",Matches!$J$2:$J$201,0))="",INDEX(Matches!$H$2:$H$201,MATCH($A1708&amp;"-10",Matches!$J$2:$J$201,0))=""),"",IF(AND($C1708&lt;&gt;"",INDEX(Matches!$F$2:$F$201,MATCH($A1708&amp;"-10",Matches!$J$2:$J$201,0))&lt;&gt;"",$C1708&gt;=INDEX(Matches!$F$2:$F$201,MATCH($A1708&amp;"-10",Matches!$J$2:$J$201,0))),"",IF(AND(V1708=INDEX(Matches!$G$2:$G$201,MATCH($A1708&amp;"-10",Matches!$J$2:$J$201,0)),W1708=INDEX(Matches!$H$2:$H$201,MATCH($A1708&amp;"-10",Matches!$J$2:$J$201,0))),5,IF(SIGN(V1708-W1708)&lt;&gt;SIGN(INDEX(Matches!$G$2:$G$201,MATCH($A1708&amp;"-10",Matches!$J$2:$J$201,0))-INDEX(Matches!$H$2:$H$201,MATCH($A1708&amp;"-10",Matches!$J$2:$J$201,0))),0,IF(V1708-W1708=INDEX(Matches!$G$2:$G$201,MATCH($A1708&amp;"-10",Matches!$J$2:$J$201,0))-INDEX(Matches!$H$2:$H$201,MATCH($A1708&amp;"-10",Matches!$J$2:$J$201,0)),3,2))))),""))</f>
        <v/>
      </c>
      <c r="AH1708" s="13" t="str">
        <f aca="false">IF($B1708="","",SUM(X1708:AG1708))</f>
        <v/>
      </c>
      <c r="AI1708" s="12" t="str">
        <f aca="false">IF($B1708="","",COUNTIF(X1708:AG1708,5))</f>
        <v/>
      </c>
      <c r="AJ1708" s="12" t="str">
        <f aca="false">IF($B1708="","",COUNTIF(X1708:AG1708,"&gt;=2"))</f>
        <v/>
      </c>
      <c r="AK1708" s="12" t="str">
        <f aca="false">IF($B1708="","",COUNT(X1708:AG1708))</f>
        <v/>
      </c>
    </row>
    <row r="1709" customFormat="false" ht="15" hidden="false" customHeight="false" outlineLevel="0" collapsed="false">
      <c r="A1709" s="7"/>
      <c r="B1709" s="7"/>
      <c r="C1709" s="11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12" t="str">
        <f aca="false">IF(OR($B1709="",D1709="",E1709=""),"",IFERROR(IF(OR(INDEX(Matches!$I$2:$I$201,MATCH($A1709&amp;"-1",Matches!$J$2:$J$201,0))="Void",INDEX(Matches!$G$2:$G$201,MATCH($A1709&amp;"-1",Matches!$J$2:$J$201,0))="",INDEX(Matches!$H$2:$H$201,MATCH($A1709&amp;"-1",Matches!$J$2:$J$201,0))=""),"",IF(AND($C1709&lt;&gt;"",INDEX(Matches!$F$2:$F$201,MATCH($A1709&amp;"-1",Matches!$J$2:$J$201,0))&lt;&gt;"",$C1709&gt;=INDEX(Matches!$F$2:$F$201,MATCH($A1709&amp;"-1",Matches!$J$2:$J$201,0))),"",IF(AND(D1709=INDEX(Matches!$G$2:$G$201,MATCH($A1709&amp;"-1",Matches!$J$2:$J$201,0)),E1709=INDEX(Matches!$H$2:$H$201,MATCH($A1709&amp;"-1",Matches!$J$2:$J$201,0))),5,IF(SIGN(D1709-E1709)&lt;&gt;SIGN(INDEX(Matches!$G$2:$G$201,MATCH($A1709&amp;"-1",Matches!$J$2:$J$201,0))-INDEX(Matches!$H$2:$H$201,MATCH($A1709&amp;"-1",Matches!$J$2:$J$201,0))),0,IF(D1709-E1709=INDEX(Matches!$G$2:$G$201,MATCH($A1709&amp;"-1",Matches!$J$2:$J$201,0))-INDEX(Matches!$H$2:$H$201,MATCH($A1709&amp;"-1",Matches!$J$2:$J$201,0)),3,2))))),""))</f>
        <v/>
      </c>
      <c r="Y1709" s="12" t="str">
        <f aca="false">IF(OR($B1709="",F1709="",G1709=""),"",IFERROR(IF(OR(INDEX(Matches!$I$2:$I$201,MATCH($A1709&amp;"-2",Matches!$J$2:$J$201,0))="Void",INDEX(Matches!$G$2:$G$201,MATCH($A1709&amp;"-2",Matches!$J$2:$J$201,0))="",INDEX(Matches!$H$2:$H$201,MATCH($A1709&amp;"-2",Matches!$J$2:$J$201,0))=""),"",IF(AND($C1709&lt;&gt;"",INDEX(Matches!$F$2:$F$201,MATCH($A1709&amp;"-2",Matches!$J$2:$J$201,0))&lt;&gt;"",$C1709&gt;=INDEX(Matches!$F$2:$F$201,MATCH($A1709&amp;"-2",Matches!$J$2:$J$201,0))),"",IF(AND(F1709=INDEX(Matches!$G$2:$G$201,MATCH($A1709&amp;"-2",Matches!$J$2:$J$201,0)),G1709=INDEX(Matches!$H$2:$H$201,MATCH($A1709&amp;"-2",Matches!$J$2:$J$201,0))),5,IF(SIGN(F1709-G1709)&lt;&gt;SIGN(INDEX(Matches!$G$2:$G$201,MATCH($A1709&amp;"-2",Matches!$J$2:$J$201,0))-INDEX(Matches!$H$2:$H$201,MATCH($A1709&amp;"-2",Matches!$J$2:$J$201,0))),0,IF(F1709-G1709=INDEX(Matches!$G$2:$G$201,MATCH($A1709&amp;"-2",Matches!$J$2:$J$201,0))-INDEX(Matches!$H$2:$H$201,MATCH($A1709&amp;"-2",Matches!$J$2:$J$201,0)),3,2))))),""))</f>
        <v/>
      </c>
      <c r="Z1709" s="12" t="str">
        <f aca="false">IF(OR($B1709="",H1709="",I1709=""),"",IFERROR(IF(OR(INDEX(Matches!$I$2:$I$201,MATCH($A1709&amp;"-3",Matches!$J$2:$J$201,0))="Void",INDEX(Matches!$G$2:$G$201,MATCH($A1709&amp;"-3",Matches!$J$2:$J$201,0))="",INDEX(Matches!$H$2:$H$201,MATCH($A1709&amp;"-3",Matches!$J$2:$J$201,0))=""),"",IF(AND($C1709&lt;&gt;"",INDEX(Matches!$F$2:$F$201,MATCH($A1709&amp;"-3",Matches!$J$2:$J$201,0))&lt;&gt;"",$C1709&gt;=INDEX(Matches!$F$2:$F$201,MATCH($A1709&amp;"-3",Matches!$J$2:$J$201,0))),"",IF(AND(H1709=INDEX(Matches!$G$2:$G$201,MATCH($A1709&amp;"-3",Matches!$J$2:$J$201,0)),I1709=INDEX(Matches!$H$2:$H$201,MATCH($A1709&amp;"-3",Matches!$J$2:$J$201,0))),5,IF(SIGN(H1709-I1709)&lt;&gt;SIGN(INDEX(Matches!$G$2:$G$201,MATCH($A1709&amp;"-3",Matches!$J$2:$J$201,0))-INDEX(Matches!$H$2:$H$201,MATCH($A1709&amp;"-3",Matches!$J$2:$J$201,0))),0,IF(H1709-I1709=INDEX(Matches!$G$2:$G$201,MATCH($A1709&amp;"-3",Matches!$J$2:$J$201,0))-INDEX(Matches!$H$2:$H$201,MATCH($A1709&amp;"-3",Matches!$J$2:$J$201,0)),3,2))))),""))</f>
        <v/>
      </c>
      <c r="AA1709" s="12" t="str">
        <f aca="false">IF(OR($B1709="",J1709="",K1709=""),"",IFERROR(IF(OR(INDEX(Matches!$I$2:$I$201,MATCH($A1709&amp;"-4",Matches!$J$2:$J$201,0))="Void",INDEX(Matches!$G$2:$G$201,MATCH($A1709&amp;"-4",Matches!$J$2:$J$201,0))="",INDEX(Matches!$H$2:$H$201,MATCH($A1709&amp;"-4",Matches!$J$2:$J$201,0))=""),"",IF(AND($C1709&lt;&gt;"",INDEX(Matches!$F$2:$F$201,MATCH($A1709&amp;"-4",Matches!$J$2:$J$201,0))&lt;&gt;"",$C1709&gt;=INDEX(Matches!$F$2:$F$201,MATCH($A1709&amp;"-4",Matches!$J$2:$J$201,0))),"",IF(AND(J1709=INDEX(Matches!$G$2:$G$201,MATCH($A1709&amp;"-4",Matches!$J$2:$J$201,0)),K1709=INDEX(Matches!$H$2:$H$201,MATCH($A1709&amp;"-4",Matches!$J$2:$J$201,0))),5,IF(SIGN(J1709-K1709)&lt;&gt;SIGN(INDEX(Matches!$G$2:$G$201,MATCH($A1709&amp;"-4",Matches!$J$2:$J$201,0))-INDEX(Matches!$H$2:$H$201,MATCH($A1709&amp;"-4",Matches!$J$2:$J$201,0))),0,IF(J1709-K1709=INDEX(Matches!$G$2:$G$201,MATCH($A1709&amp;"-4",Matches!$J$2:$J$201,0))-INDEX(Matches!$H$2:$H$201,MATCH($A1709&amp;"-4",Matches!$J$2:$J$201,0)),3,2))))),""))</f>
        <v/>
      </c>
      <c r="AB1709" s="12" t="str">
        <f aca="false">IF(OR($B1709="",L1709="",M1709=""),"",IFERROR(IF(OR(INDEX(Matches!$I$2:$I$201,MATCH($A1709&amp;"-5",Matches!$J$2:$J$201,0))="Void",INDEX(Matches!$G$2:$G$201,MATCH($A1709&amp;"-5",Matches!$J$2:$J$201,0))="",INDEX(Matches!$H$2:$H$201,MATCH($A1709&amp;"-5",Matches!$J$2:$J$201,0))=""),"",IF(AND($C1709&lt;&gt;"",INDEX(Matches!$F$2:$F$201,MATCH($A1709&amp;"-5",Matches!$J$2:$J$201,0))&lt;&gt;"",$C1709&gt;=INDEX(Matches!$F$2:$F$201,MATCH($A1709&amp;"-5",Matches!$J$2:$J$201,0))),"",IF(AND(L1709=INDEX(Matches!$G$2:$G$201,MATCH($A1709&amp;"-5",Matches!$J$2:$J$201,0)),M1709=INDEX(Matches!$H$2:$H$201,MATCH($A1709&amp;"-5",Matches!$J$2:$J$201,0))),5,IF(SIGN(L1709-M1709)&lt;&gt;SIGN(INDEX(Matches!$G$2:$G$201,MATCH($A1709&amp;"-5",Matches!$J$2:$J$201,0))-INDEX(Matches!$H$2:$H$201,MATCH($A1709&amp;"-5",Matches!$J$2:$J$201,0))),0,IF(L1709-M1709=INDEX(Matches!$G$2:$G$201,MATCH($A1709&amp;"-5",Matches!$J$2:$J$201,0))-INDEX(Matches!$H$2:$H$201,MATCH($A1709&amp;"-5",Matches!$J$2:$J$201,0)),3,2))))),""))</f>
        <v/>
      </c>
      <c r="AC1709" s="12" t="str">
        <f aca="false">IF(OR($B1709="",N1709="",O1709=""),"",IFERROR(IF(OR(INDEX(Matches!$I$2:$I$201,MATCH($A1709&amp;"-6",Matches!$J$2:$J$201,0))="Void",INDEX(Matches!$G$2:$G$201,MATCH($A1709&amp;"-6",Matches!$J$2:$J$201,0))="",INDEX(Matches!$H$2:$H$201,MATCH($A1709&amp;"-6",Matches!$J$2:$J$201,0))=""),"",IF(AND($C1709&lt;&gt;"",INDEX(Matches!$F$2:$F$201,MATCH($A1709&amp;"-6",Matches!$J$2:$J$201,0))&lt;&gt;"",$C1709&gt;=INDEX(Matches!$F$2:$F$201,MATCH($A1709&amp;"-6",Matches!$J$2:$J$201,0))),"",IF(AND(N1709=INDEX(Matches!$G$2:$G$201,MATCH($A1709&amp;"-6",Matches!$J$2:$J$201,0)),O1709=INDEX(Matches!$H$2:$H$201,MATCH($A1709&amp;"-6",Matches!$J$2:$J$201,0))),5,IF(SIGN(N1709-O1709)&lt;&gt;SIGN(INDEX(Matches!$G$2:$G$201,MATCH($A1709&amp;"-6",Matches!$J$2:$J$201,0))-INDEX(Matches!$H$2:$H$201,MATCH($A1709&amp;"-6",Matches!$J$2:$J$201,0))),0,IF(N1709-O1709=INDEX(Matches!$G$2:$G$201,MATCH($A1709&amp;"-6",Matches!$J$2:$J$201,0))-INDEX(Matches!$H$2:$H$201,MATCH($A1709&amp;"-6",Matches!$J$2:$J$201,0)),3,2))))),""))</f>
        <v/>
      </c>
      <c r="AD1709" s="12" t="str">
        <f aca="false">IF(OR($B1709="",P1709="",Q1709=""),"",IFERROR(IF(OR(INDEX(Matches!$I$2:$I$201,MATCH($A1709&amp;"-7",Matches!$J$2:$J$201,0))="Void",INDEX(Matches!$G$2:$G$201,MATCH($A1709&amp;"-7",Matches!$J$2:$J$201,0))="",INDEX(Matches!$H$2:$H$201,MATCH($A1709&amp;"-7",Matches!$J$2:$J$201,0))=""),"",IF(AND($C1709&lt;&gt;"",INDEX(Matches!$F$2:$F$201,MATCH($A1709&amp;"-7",Matches!$J$2:$J$201,0))&lt;&gt;"",$C1709&gt;=INDEX(Matches!$F$2:$F$201,MATCH($A1709&amp;"-7",Matches!$J$2:$J$201,0))),"",IF(AND(P1709=INDEX(Matches!$G$2:$G$201,MATCH($A1709&amp;"-7",Matches!$J$2:$J$201,0)),Q1709=INDEX(Matches!$H$2:$H$201,MATCH($A1709&amp;"-7",Matches!$J$2:$J$201,0))),5,IF(SIGN(P1709-Q1709)&lt;&gt;SIGN(INDEX(Matches!$G$2:$G$201,MATCH($A1709&amp;"-7",Matches!$J$2:$J$201,0))-INDEX(Matches!$H$2:$H$201,MATCH($A1709&amp;"-7",Matches!$J$2:$J$201,0))),0,IF(P1709-Q1709=INDEX(Matches!$G$2:$G$201,MATCH($A1709&amp;"-7",Matches!$J$2:$J$201,0))-INDEX(Matches!$H$2:$H$201,MATCH($A1709&amp;"-7",Matches!$J$2:$J$201,0)),3,2))))),""))</f>
        <v/>
      </c>
      <c r="AE1709" s="12" t="str">
        <f aca="false">IF(OR($B1709="",R1709="",S1709=""),"",IFERROR(IF(OR(INDEX(Matches!$I$2:$I$201,MATCH($A1709&amp;"-8",Matches!$J$2:$J$201,0))="Void",INDEX(Matches!$G$2:$G$201,MATCH($A1709&amp;"-8",Matches!$J$2:$J$201,0))="",INDEX(Matches!$H$2:$H$201,MATCH($A1709&amp;"-8",Matches!$J$2:$J$201,0))=""),"",IF(AND($C1709&lt;&gt;"",INDEX(Matches!$F$2:$F$201,MATCH($A1709&amp;"-8",Matches!$J$2:$J$201,0))&lt;&gt;"",$C1709&gt;=INDEX(Matches!$F$2:$F$201,MATCH($A1709&amp;"-8",Matches!$J$2:$J$201,0))),"",IF(AND(R1709=INDEX(Matches!$G$2:$G$201,MATCH($A1709&amp;"-8",Matches!$J$2:$J$201,0)),S1709=INDEX(Matches!$H$2:$H$201,MATCH($A1709&amp;"-8",Matches!$J$2:$J$201,0))),5,IF(SIGN(R1709-S1709)&lt;&gt;SIGN(INDEX(Matches!$G$2:$G$201,MATCH($A1709&amp;"-8",Matches!$J$2:$J$201,0))-INDEX(Matches!$H$2:$H$201,MATCH($A1709&amp;"-8",Matches!$J$2:$J$201,0))),0,IF(R1709-S1709=INDEX(Matches!$G$2:$G$201,MATCH($A1709&amp;"-8",Matches!$J$2:$J$201,0))-INDEX(Matches!$H$2:$H$201,MATCH($A1709&amp;"-8",Matches!$J$2:$J$201,0)),3,2))))),""))</f>
        <v/>
      </c>
      <c r="AF1709" s="12" t="str">
        <f aca="false">IF(OR($B1709="",T1709="",U1709=""),"",IFERROR(IF(OR(INDEX(Matches!$I$2:$I$201,MATCH($A1709&amp;"-9",Matches!$J$2:$J$201,0))="Void",INDEX(Matches!$G$2:$G$201,MATCH($A1709&amp;"-9",Matches!$J$2:$J$201,0))="",INDEX(Matches!$H$2:$H$201,MATCH($A1709&amp;"-9",Matches!$J$2:$J$201,0))=""),"",IF(AND($C1709&lt;&gt;"",INDEX(Matches!$F$2:$F$201,MATCH($A1709&amp;"-9",Matches!$J$2:$J$201,0))&lt;&gt;"",$C1709&gt;=INDEX(Matches!$F$2:$F$201,MATCH($A1709&amp;"-9",Matches!$J$2:$J$201,0))),"",IF(AND(T1709=INDEX(Matches!$G$2:$G$201,MATCH($A1709&amp;"-9",Matches!$J$2:$J$201,0)),U1709=INDEX(Matches!$H$2:$H$201,MATCH($A1709&amp;"-9",Matches!$J$2:$J$201,0))),5,IF(SIGN(T1709-U1709)&lt;&gt;SIGN(INDEX(Matches!$G$2:$G$201,MATCH($A1709&amp;"-9",Matches!$J$2:$J$201,0))-INDEX(Matches!$H$2:$H$201,MATCH($A1709&amp;"-9",Matches!$J$2:$J$201,0))),0,IF(T1709-U1709=INDEX(Matches!$G$2:$G$201,MATCH($A1709&amp;"-9",Matches!$J$2:$J$201,0))-INDEX(Matches!$H$2:$H$201,MATCH($A1709&amp;"-9",Matches!$J$2:$J$201,0)),3,2))))),""))</f>
        <v/>
      </c>
      <c r="AG1709" s="12" t="str">
        <f aca="false">IF(OR($B1709="",V1709="",W1709=""),"",IFERROR(IF(OR(INDEX(Matches!$I$2:$I$201,MATCH($A1709&amp;"-10",Matches!$J$2:$J$201,0))="Void",INDEX(Matches!$G$2:$G$201,MATCH($A1709&amp;"-10",Matches!$J$2:$J$201,0))="",INDEX(Matches!$H$2:$H$201,MATCH($A1709&amp;"-10",Matches!$J$2:$J$201,0))=""),"",IF(AND($C1709&lt;&gt;"",INDEX(Matches!$F$2:$F$201,MATCH($A1709&amp;"-10",Matches!$J$2:$J$201,0))&lt;&gt;"",$C1709&gt;=INDEX(Matches!$F$2:$F$201,MATCH($A1709&amp;"-10",Matches!$J$2:$J$201,0))),"",IF(AND(V1709=INDEX(Matches!$G$2:$G$201,MATCH($A1709&amp;"-10",Matches!$J$2:$J$201,0)),W1709=INDEX(Matches!$H$2:$H$201,MATCH($A1709&amp;"-10",Matches!$J$2:$J$201,0))),5,IF(SIGN(V1709-W1709)&lt;&gt;SIGN(INDEX(Matches!$G$2:$G$201,MATCH($A1709&amp;"-10",Matches!$J$2:$J$201,0))-INDEX(Matches!$H$2:$H$201,MATCH($A1709&amp;"-10",Matches!$J$2:$J$201,0))),0,IF(V1709-W1709=INDEX(Matches!$G$2:$G$201,MATCH($A1709&amp;"-10",Matches!$J$2:$J$201,0))-INDEX(Matches!$H$2:$H$201,MATCH($A1709&amp;"-10",Matches!$J$2:$J$201,0)),3,2))))),""))</f>
        <v/>
      </c>
      <c r="AH1709" s="13" t="str">
        <f aca="false">IF($B1709="","",SUM(X1709:AG1709))</f>
        <v/>
      </c>
      <c r="AI1709" s="12" t="str">
        <f aca="false">IF($B1709="","",COUNTIF(X1709:AG1709,5))</f>
        <v/>
      </c>
      <c r="AJ1709" s="12" t="str">
        <f aca="false">IF($B1709="","",COUNTIF(X1709:AG1709,"&gt;=2"))</f>
        <v/>
      </c>
      <c r="AK1709" s="12" t="str">
        <f aca="false">IF($B1709="","",COUNT(X1709:AG1709))</f>
        <v/>
      </c>
    </row>
    <row r="1710" customFormat="false" ht="15" hidden="false" customHeight="false" outlineLevel="0" collapsed="false">
      <c r="A1710" s="7"/>
      <c r="B1710" s="7"/>
      <c r="C1710" s="11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12" t="str">
        <f aca="false">IF(OR($B1710="",D1710="",E1710=""),"",IFERROR(IF(OR(INDEX(Matches!$I$2:$I$201,MATCH($A1710&amp;"-1",Matches!$J$2:$J$201,0))="Void",INDEX(Matches!$G$2:$G$201,MATCH($A1710&amp;"-1",Matches!$J$2:$J$201,0))="",INDEX(Matches!$H$2:$H$201,MATCH($A1710&amp;"-1",Matches!$J$2:$J$201,0))=""),"",IF(AND($C1710&lt;&gt;"",INDEX(Matches!$F$2:$F$201,MATCH($A1710&amp;"-1",Matches!$J$2:$J$201,0))&lt;&gt;"",$C1710&gt;=INDEX(Matches!$F$2:$F$201,MATCH($A1710&amp;"-1",Matches!$J$2:$J$201,0))),"",IF(AND(D1710=INDEX(Matches!$G$2:$G$201,MATCH($A1710&amp;"-1",Matches!$J$2:$J$201,0)),E1710=INDEX(Matches!$H$2:$H$201,MATCH($A1710&amp;"-1",Matches!$J$2:$J$201,0))),5,IF(SIGN(D1710-E1710)&lt;&gt;SIGN(INDEX(Matches!$G$2:$G$201,MATCH($A1710&amp;"-1",Matches!$J$2:$J$201,0))-INDEX(Matches!$H$2:$H$201,MATCH($A1710&amp;"-1",Matches!$J$2:$J$201,0))),0,IF(D1710-E1710=INDEX(Matches!$G$2:$G$201,MATCH($A1710&amp;"-1",Matches!$J$2:$J$201,0))-INDEX(Matches!$H$2:$H$201,MATCH($A1710&amp;"-1",Matches!$J$2:$J$201,0)),3,2))))),""))</f>
        <v/>
      </c>
      <c r="Y1710" s="12" t="str">
        <f aca="false">IF(OR($B1710="",F1710="",G1710=""),"",IFERROR(IF(OR(INDEX(Matches!$I$2:$I$201,MATCH($A1710&amp;"-2",Matches!$J$2:$J$201,0))="Void",INDEX(Matches!$G$2:$G$201,MATCH($A1710&amp;"-2",Matches!$J$2:$J$201,0))="",INDEX(Matches!$H$2:$H$201,MATCH($A1710&amp;"-2",Matches!$J$2:$J$201,0))=""),"",IF(AND($C1710&lt;&gt;"",INDEX(Matches!$F$2:$F$201,MATCH($A1710&amp;"-2",Matches!$J$2:$J$201,0))&lt;&gt;"",$C1710&gt;=INDEX(Matches!$F$2:$F$201,MATCH($A1710&amp;"-2",Matches!$J$2:$J$201,0))),"",IF(AND(F1710=INDEX(Matches!$G$2:$G$201,MATCH($A1710&amp;"-2",Matches!$J$2:$J$201,0)),G1710=INDEX(Matches!$H$2:$H$201,MATCH($A1710&amp;"-2",Matches!$J$2:$J$201,0))),5,IF(SIGN(F1710-G1710)&lt;&gt;SIGN(INDEX(Matches!$G$2:$G$201,MATCH($A1710&amp;"-2",Matches!$J$2:$J$201,0))-INDEX(Matches!$H$2:$H$201,MATCH($A1710&amp;"-2",Matches!$J$2:$J$201,0))),0,IF(F1710-G1710=INDEX(Matches!$G$2:$G$201,MATCH($A1710&amp;"-2",Matches!$J$2:$J$201,0))-INDEX(Matches!$H$2:$H$201,MATCH($A1710&amp;"-2",Matches!$J$2:$J$201,0)),3,2))))),""))</f>
        <v/>
      </c>
      <c r="Z1710" s="12" t="str">
        <f aca="false">IF(OR($B1710="",H1710="",I1710=""),"",IFERROR(IF(OR(INDEX(Matches!$I$2:$I$201,MATCH($A1710&amp;"-3",Matches!$J$2:$J$201,0))="Void",INDEX(Matches!$G$2:$G$201,MATCH($A1710&amp;"-3",Matches!$J$2:$J$201,0))="",INDEX(Matches!$H$2:$H$201,MATCH($A1710&amp;"-3",Matches!$J$2:$J$201,0))=""),"",IF(AND($C1710&lt;&gt;"",INDEX(Matches!$F$2:$F$201,MATCH($A1710&amp;"-3",Matches!$J$2:$J$201,0))&lt;&gt;"",$C1710&gt;=INDEX(Matches!$F$2:$F$201,MATCH($A1710&amp;"-3",Matches!$J$2:$J$201,0))),"",IF(AND(H1710=INDEX(Matches!$G$2:$G$201,MATCH($A1710&amp;"-3",Matches!$J$2:$J$201,0)),I1710=INDEX(Matches!$H$2:$H$201,MATCH($A1710&amp;"-3",Matches!$J$2:$J$201,0))),5,IF(SIGN(H1710-I1710)&lt;&gt;SIGN(INDEX(Matches!$G$2:$G$201,MATCH($A1710&amp;"-3",Matches!$J$2:$J$201,0))-INDEX(Matches!$H$2:$H$201,MATCH($A1710&amp;"-3",Matches!$J$2:$J$201,0))),0,IF(H1710-I1710=INDEX(Matches!$G$2:$G$201,MATCH($A1710&amp;"-3",Matches!$J$2:$J$201,0))-INDEX(Matches!$H$2:$H$201,MATCH($A1710&amp;"-3",Matches!$J$2:$J$201,0)),3,2))))),""))</f>
        <v/>
      </c>
      <c r="AA1710" s="12" t="str">
        <f aca="false">IF(OR($B1710="",J1710="",K1710=""),"",IFERROR(IF(OR(INDEX(Matches!$I$2:$I$201,MATCH($A1710&amp;"-4",Matches!$J$2:$J$201,0))="Void",INDEX(Matches!$G$2:$G$201,MATCH($A1710&amp;"-4",Matches!$J$2:$J$201,0))="",INDEX(Matches!$H$2:$H$201,MATCH($A1710&amp;"-4",Matches!$J$2:$J$201,0))=""),"",IF(AND($C1710&lt;&gt;"",INDEX(Matches!$F$2:$F$201,MATCH($A1710&amp;"-4",Matches!$J$2:$J$201,0))&lt;&gt;"",$C1710&gt;=INDEX(Matches!$F$2:$F$201,MATCH($A1710&amp;"-4",Matches!$J$2:$J$201,0))),"",IF(AND(J1710=INDEX(Matches!$G$2:$G$201,MATCH($A1710&amp;"-4",Matches!$J$2:$J$201,0)),K1710=INDEX(Matches!$H$2:$H$201,MATCH($A1710&amp;"-4",Matches!$J$2:$J$201,0))),5,IF(SIGN(J1710-K1710)&lt;&gt;SIGN(INDEX(Matches!$G$2:$G$201,MATCH($A1710&amp;"-4",Matches!$J$2:$J$201,0))-INDEX(Matches!$H$2:$H$201,MATCH($A1710&amp;"-4",Matches!$J$2:$J$201,0))),0,IF(J1710-K1710=INDEX(Matches!$G$2:$G$201,MATCH($A1710&amp;"-4",Matches!$J$2:$J$201,0))-INDEX(Matches!$H$2:$H$201,MATCH($A1710&amp;"-4",Matches!$J$2:$J$201,0)),3,2))))),""))</f>
        <v/>
      </c>
      <c r="AB1710" s="12" t="str">
        <f aca="false">IF(OR($B1710="",L1710="",M1710=""),"",IFERROR(IF(OR(INDEX(Matches!$I$2:$I$201,MATCH($A1710&amp;"-5",Matches!$J$2:$J$201,0))="Void",INDEX(Matches!$G$2:$G$201,MATCH($A1710&amp;"-5",Matches!$J$2:$J$201,0))="",INDEX(Matches!$H$2:$H$201,MATCH($A1710&amp;"-5",Matches!$J$2:$J$201,0))=""),"",IF(AND($C1710&lt;&gt;"",INDEX(Matches!$F$2:$F$201,MATCH($A1710&amp;"-5",Matches!$J$2:$J$201,0))&lt;&gt;"",$C1710&gt;=INDEX(Matches!$F$2:$F$201,MATCH($A1710&amp;"-5",Matches!$J$2:$J$201,0))),"",IF(AND(L1710=INDEX(Matches!$G$2:$G$201,MATCH($A1710&amp;"-5",Matches!$J$2:$J$201,0)),M1710=INDEX(Matches!$H$2:$H$201,MATCH($A1710&amp;"-5",Matches!$J$2:$J$201,0))),5,IF(SIGN(L1710-M1710)&lt;&gt;SIGN(INDEX(Matches!$G$2:$G$201,MATCH($A1710&amp;"-5",Matches!$J$2:$J$201,0))-INDEX(Matches!$H$2:$H$201,MATCH($A1710&amp;"-5",Matches!$J$2:$J$201,0))),0,IF(L1710-M1710=INDEX(Matches!$G$2:$G$201,MATCH($A1710&amp;"-5",Matches!$J$2:$J$201,0))-INDEX(Matches!$H$2:$H$201,MATCH($A1710&amp;"-5",Matches!$J$2:$J$201,0)),3,2))))),""))</f>
        <v/>
      </c>
      <c r="AC1710" s="12" t="str">
        <f aca="false">IF(OR($B1710="",N1710="",O1710=""),"",IFERROR(IF(OR(INDEX(Matches!$I$2:$I$201,MATCH($A1710&amp;"-6",Matches!$J$2:$J$201,0))="Void",INDEX(Matches!$G$2:$G$201,MATCH($A1710&amp;"-6",Matches!$J$2:$J$201,0))="",INDEX(Matches!$H$2:$H$201,MATCH($A1710&amp;"-6",Matches!$J$2:$J$201,0))=""),"",IF(AND($C1710&lt;&gt;"",INDEX(Matches!$F$2:$F$201,MATCH($A1710&amp;"-6",Matches!$J$2:$J$201,0))&lt;&gt;"",$C1710&gt;=INDEX(Matches!$F$2:$F$201,MATCH($A1710&amp;"-6",Matches!$J$2:$J$201,0))),"",IF(AND(N1710=INDEX(Matches!$G$2:$G$201,MATCH($A1710&amp;"-6",Matches!$J$2:$J$201,0)),O1710=INDEX(Matches!$H$2:$H$201,MATCH($A1710&amp;"-6",Matches!$J$2:$J$201,0))),5,IF(SIGN(N1710-O1710)&lt;&gt;SIGN(INDEX(Matches!$G$2:$G$201,MATCH($A1710&amp;"-6",Matches!$J$2:$J$201,0))-INDEX(Matches!$H$2:$H$201,MATCH($A1710&amp;"-6",Matches!$J$2:$J$201,0))),0,IF(N1710-O1710=INDEX(Matches!$G$2:$G$201,MATCH($A1710&amp;"-6",Matches!$J$2:$J$201,0))-INDEX(Matches!$H$2:$H$201,MATCH($A1710&amp;"-6",Matches!$J$2:$J$201,0)),3,2))))),""))</f>
        <v/>
      </c>
      <c r="AD1710" s="12" t="str">
        <f aca="false">IF(OR($B1710="",P1710="",Q1710=""),"",IFERROR(IF(OR(INDEX(Matches!$I$2:$I$201,MATCH($A1710&amp;"-7",Matches!$J$2:$J$201,0))="Void",INDEX(Matches!$G$2:$G$201,MATCH($A1710&amp;"-7",Matches!$J$2:$J$201,0))="",INDEX(Matches!$H$2:$H$201,MATCH($A1710&amp;"-7",Matches!$J$2:$J$201,0))=""),"",IF(AND($C1710&lt;&gt;"",INDEX(Matches!$F$2:$F$201,MATCH($A1710&amp;"-7",Matches!$J$2:$J$201,0))&lt;&gt;"",$C1710&gt;=INDEX(Matches!$F$2:$F$201,MATCH($A1710&amp;"-7",Matches!$J$2:$J$201,0))),"",IF(AND(P1710=INDEX(Matches!$G$2:$G$201,MATCH($A1710&amp;"-7",Matches!$J$2:$J$201,0)),Q1710=INDEX(Matches!$H$2:$H$201,MATCH($A1710&amp;"-7",Matches!$J$2:$J$201,0))),5,IF(SIGN(P1710-Q1710)&lt;&gt;SIGN(INDEX(Matches!$G$2:$G$201,MATCH($A1710&amp;"-7",Matches!$J$2:$J$201,0))-INDEX(Matches!$H$2:$H$201,MATCH($A1710&amp;"-7",Matches!$J$2:$J$201,0))),0,IF(P1710-Q1710=INDEX(Matches!$G$2:$G$201,MATCH($A1710&amp;"-7",Matches!$J$2:$J$201,0))-INDEX(Matches!$H$2:$H$201,MATCH($A1710&amp;"-7",Matches!$J$2:$J$201,0)),3,2))))),""))</f>
        <v/>
      </c>
      <c r="AE1710" s="12" t="str">
        <f aca="false">IF(OR($B1710="",R1710="",S1710=""),"",IFERROR(IF(OR(INDEX(Matches!$I$2:$I$201,MATCH($A1710&amp;"-8",Matches!$J$2:$J$201,0))="Void",INDEX(Matches!$G$2:$G$201,MATCH($A1710&amp;"-8",Matches!$J$2:$J$201,0))="",INDEX(Matches!$H$2:$H$201,MATCH($A1710&amp;"-8",Matches!$J$2:$J$201,0))=""),"",IF(AND($C1710&lt;&gt;"",INDEX(Matches!$F$2:$F$201,MATCH($A1710&amp;"-8",Matches!$J$2:$J$201,0))&lt;&gt;"",$C1710&gt;=INDEX(Matches!$F$2:$F$201,MATCH($A1710&amp;"-8",Matches!$J$2:$J$201,0))),"",IF(AND(R1710=INDEX(Matches!$G$2:$G$201,MATCH($A1710&amp;"-8",Matches!$J$2:$J$201,0)),S1710=INDEX(Matches!$H$2:$H$201,MATCH($A1710&amp;"-8",Matches!$J$2:$J$201,0))),5,IF(SIGN(R1710-S1710)&lt;&gt;SIGN(INDEX(Matches!$G$2:$G$201,MATCH($A1710&amp;"-8",Matches!$J$2:$J$201,0))-INDEX(Matches!$H$2:$H$201,MATCH($A1710&amp;"-8",Matches!$J$2:$J$201,0))),0,IF(R1710-S1710=INDEX(Matches!$G$2:$G$201,MATCH($A1710&amp;"-8",Matches!$J$2:$J$201,0))-INDEX(Matches!$H$2:$H$201,MATCH($A1710&amp;"-8",Matches!$J$2:$J$201,0)),3,2))))),""))</f>
        <v/>
      </c>
      <c r="AF1710" s="12" t="str">
        <f aca="false">IF(OR($B1710="",T1710="",U1710=""),"",IFERROR(IF(OR(INDEX(Matches!$I$2:$I$201,MATCH($A1710&amp;"-9",Matches!$J$2:$J$201,0))="Void",INDEX(Matches!$G$2:$G$201,MATCH($A1710&amp;"-9",Matches!$J$2:$J$201,0))="",INDEX(Matches!$H$2:$H$201,MATCH($A1710&amp;"-9",Matches!$J$2:$J$201,0))=""),"",IF(AND($C1710&lt;&gt;"",INDEX(Matches!$F$2:$F$201,MATCH($A1710&amp;"-9",Matches!$J$2:$J$201,0))&lt;&gt;"",$C1710&gt;=INDEX(Matches!$F$2:$F$201,MATCH($A1710&amp;"-9",Matches!$J$2:$J$201,0))),"",IF(AND(T1710=INDEX(Matches!$G$2:$G$201,MATCH($A1710&amp;"-9",Matches!$J$2:$J$201,0)),U1710=INDEX(Matches!$H$2:$H$201,MATCH($A1710&amp;"-9",Matches!$J$2:$J$201,0))),5,IF(SIGN(T1710-U1710)&lt;&gt;SIGN(INDEX(Matches!$G$2:$G$201,MATCH($A1710&amp;"-9",Matches!$J$2:$J$201,0))-INDEX(Matches!$H$2:$H$201,MATCH($A1710&amp;"-9",Matches!$J$2:$J$201,0))),0,IF(T1710-U1710=INDEX(Matches!$G$2:$G$201,MATCH($A1710&amp;"-9",Matches!$J$2:$J$201,0))-INDEX(Matches!$H$2:$H$201,MATCH($A1710&amp;"-9",Matches!$J$2:$J$201,0)),3,2))))),""))</f>
        <v/>
      </c>
      <c r="AG1710" s="12" t="str">
        <f aca="false">IF(OR($B1710="",V1710="",W1710=""),"",IFERROR(IF(OR(INDEX(Matches!$I$2:$I$201,MATCH($A1710&amp;"-10",Matches!$J$2:$J$201,0))="Void",INDEX(Matches!$G$2:$G$201,MATCH($A1710&amp;"-10",Matches!$J$2:$J$201,0))="",INDEX(Matches!$H$2:$H$201,MATCH($A1710&amp;"-10",Matches!$J$2:$J$201,0))=""),"",IF(AND($C1710&lt;&gt;"",INDEX(Matches!$F$2:$F$201,MATCH($A1710&amp;"-10",Matches!$J$2:$J$201,0))&lt;&gt;"",$C1710&gt;=INDEX(Matches!$F$2:$F$201,MATCH($A1710&amp;"-10",Matches!$J$2:$J$201,0))),"",IF(AND(V1710=INDEX(Matches!$G$2:$G$201,MATCH($A1710&amp;"-10",Matches!$J$2:$J$201,0)),W1710=INDEX(Matches!$H$2:$H$201,MATCH($A1710&amp;"-10",Matches!$J$2:$J$201,0))),5,IF(SIGN(V1710-W1710)&lt;&gt;SIGN(INDEX(Matches!$G$2:$G$201,MATCH($A1710&amp;"-10",Matches!$J$2:$J$201,0))-INDEX(Matches!$H$2:$H$201,MATCH($A1710&amp;"-10",Matches!$J$2:$J$201,0))),0,IF(V1710-W1710=INDEX(Matches!$G$2:$G$201,MATCH($A1710&amp;"-10",Matches!$J$2:$J$201,0))-INDEX(Matches!$H$2:$H$201,MATCH($A1710&amp;"-10",Matches!$J$2:$J$201,0)),3,2))))),""))</f>
        <v/>
      </c>
      <c r="AH1710" s="13" t="str">
        <f aca="false">IF($B1710="","",SUM(X1710:AG1710))</f>
        <v/>
      </c>
      <c r="AI1710" s="12" t="str">
        <f aca="false">IF($B1710="","",COUNTIF(X1710:AG1710,5))</f>
        <v/>
      </c>
      <c r="AJ1710" s="12" t="str">
        <f aca="false">IF($B1710="","",COUNTIF(X1710:AG1710,"&gt;=2"))</f>
        <v/>
      </c>
      <c r="AK1710" s="12" t="str">
        <f aca="false">IF($B1710="","",COUNT(X1710:AG1710))</f>
        <v/>
      </c>
    </row>
    <row r="1711" customFormat="false" ht="15" hidden="false" customHeight="false" outlineLevel="0" collapsed="false">
      <c r="A1711" s="7"/>
      <c r="B1711" s="7"/>
      <c r="C1711" s="11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12" t="str">
        <f aca="false">IF(OR($B1711="",D1711="",E1711=""),"",IFERROR(IF(OR(INDEX(Matches!$I$2:$I$201,MATCH($A1711&amp;"-1",Matches!$J$2:$J$201,0))="Void",INDEX(Matches!$G$2:$G$201,MATCH($A1711&amp;"-1",Matches!$J$2:$J$201,0))="",INDEX(Matches!$H$2:$H$201,MATCH($A1711&amp;"-1",Matches!$J$2:$J$201,0))=""),"",IF(AND($C1711&lt;&gt;"",INDEX(Matches!$F$2:$F$201,MATCH($A1711&amp;"-1",Matches!$J$2:$J$201,0))&lt;&gt;"",$C1711&gt;=INDEX(Matches!$F$2:$F$201,MATCH($A1711&amp;"-1",Matches!$J$2:$J$201,0))),"",IF(AND(D1711=INDEX(Matches!$G$2:$G$201,MATCH($A1711&amp;"-1",Matches!$J$2:$J$201,0)),E1711=INDEX(Matches!$H$2:$H$201,MATCH($A1711&amp;"-1",Matches!$J$2:$J$201,0))),5,IF(SIGN(D1711-E1711)&lt;&gt;SIGN(INDEX(Matches!$G$2:$G$201,MATCH($A1711&amp;"-1",Matches!$J$2:$J$201,0))-INDEX(Matches!$H$2:$H$201,MATCH($A1711&amp;"-1",Matches!$J$2:$J$201,0))),0,IF(D1711-E1711=INDEX(Matches!$G$2:$G$201,MATCH($A1711&amp;"-1",Matches!$J$2:$J$201,0))-INDEX(Matches!$H$2:$H$201,MATCH($A1711&amp;"-1",Matches!$J$2:$J$201,0)),3,2))))),""))</f>
        <v/>
      </c>
      <c r="Y1711" s="12" t="str">
        <f aca="false">IF(OR($B1711="",F1711="",G1711=""),"",IFERROR(IF(OR(INDEX(Matches!$I$2:$I$201,MATCH($A1711&amp;"-2",Matches!$J$2:$J$201,0))="Void",INDEX(Matches!$G$2:$G$201,MATCH($A1711&amp;"-2",Matches!$J$2:$J$201,0))="",INDEX(Matches!$H$2:$H$201,MATCH($A1711&amp;"-2",Matches!$J$2:$J$201,0))=""),"",IF(AND($C1711&lt;&gt;"",INDEX(Matches!$F$2:$F$201,MATCH($A1711&amp;"-2",Matches!$J$2:$J$201,0))&lt;&gt;"",$C1711&gt;=INDEX(Matches!$F$2:$F$201,MATCH($A1711&amp;"-2",Matches!$J$2:$J$201,0))),"",IF(AND(F1711=INDEX(Matches!$G$2:$G$201,MATCH($A1711&amp;"-2",Matches!$J$2:$J$201,0)),G1711=INDEX(Matches!$H$2:$H$201,MATCH($A1711&amp;"-2",Matches!$J$2:$J$201,0))),5,IF(SIGN(F1711-G1711)&lt;&gt;SIGN(INDEX(Matches!$G$2:$G$201,MATCH($A1711&amp;"-2",Matches!$J$2:$J$201,0))-INDEX(Matches!$H$2:$H$201,MATCH($A1711&amp;"-2",Matches!$J$2:$J$201,0))),0,IF(F1711-G1711=INDEX(Matches!$G$2:$G$201,MATCH($A1711&amp;"-2",Matches!$J$2:$J$201,0))-INDEX(Matches!$H$2:$H$201,MATCH($A1711&amp;"-2",Matches!$J$2:$J$201,0)),3,2))))),""))</f>
        <v/>
      </c>
      <c r="Z1711" s="12" t="str">
        <f aca="false">IF(OR($B1711="",H1711="",I1711=""),"",IFERROR(IF(OR(INDEX(Matches!$I$2:$I$201,MATCH($A1711&amp;"-3",Matches!$J$2:$J$201,0))="Void",INDEX(Matches!$G$2:$G$201,MATCH($A1711&amp;"-3",Matches!$J$2:$J$201,0))="",INDEX(Matches!$H$2:$H$201,MATCH($A1711&amp;"-3",Matches!$J$2:$J$201,0))=""),"",IF(AND($C1711&lt;&gt;"",INDEX(Matches!$F$2:$F$201,MATCH($A1711&amp;"-3",Matches!$J$2:$J$201,0))&lt;&gt;"",$C1711&gt;=INDEX(Matches!$F$2:$F$201,MATCH($A1711&amp;"-3",Matches!$J$2:$J$201,0))),"",IF(AND(H1711=INDEX(Matches!$G$2:$G$201,MATCH($A1711&amp;"-3",Matches!$J$2:$J$201,0)),I1711=INDEX(Matches!$H$2:$H$201,MATCH($A1711&amp;"-3",Matches!$J$2:$J$201,0))),5,IF(SIGN(H1711-I1711)&lt;&gt;SIGN(INDEX(Matches!$G$2:$G$201,MATCH($A1711&amp;"-3",Matches!$J$2:$J$201,0))-INDEX(Matches!$H$2:$H$201,MATCH($A1711&amp;"-3",Matches!$J$2:$J$201,0))),0,IF(H1711-I1711=INDEX(Matches!$G$2:$G$201,MATCH($A1711&amp;"-3",Matches!$J$2:$J$201,0))-INDEX(Matches!$H$2:$H$201,MATCH($A1711&amp;"-3",Matches!$J$2:$J$201,0)),3,2))))),""))</f>
        <v/>
      </c>
      <c r="AA1711" s="12" t="str">
        <f aca="false">IF(OR($B1711="",J1711="",K1711=""),"",IFERROR(IF(OR(INDEX(Matches!$I$2:$I$201,MATCH($A1711&amp;"-4",Matches!$J$2:$J$201,0))="Void",INDEX(Matches!$G$2:$G$201,MATCH($A1711&amp;"-4",Matches!$J$2:$J$201,0))="",INDEX(Matches!$H$2:$H$201,MATCH($A1711&amp;"-4",Matches!$J$2:$J$201,0))=""),"",IF(AND($C1711&lt;&gt;"",INDEX(Matches!$F$2:$F$201,MATCH($A1711&amp;"-4",Matches!$J$2:$J$201,0))&lt;&gt;"",$C1711&gt;=INDEX(Matches!$F$2:$F$201,MATCH($A1711&amp;"-4",Matches!$J$2:$J$201,0))),"",IF(AND(J1711=INDEX(Matches!$G$2:$G$201,MATCH($A1711&amp;"-4",Matches!$J$2:$J$201,0)),K1711=INDEX(Matches!$H$2:$H$201,MATCH($A1711&amp;"-4",Matches!$J$2:$J$201,0))),5,IF(SIGN(J1711-K1711)&lt;&gt;SIGN(INDEX(Matches!$G$2:$G$201,MATCH($A1711&amp;"-4",Matches!$J$2:$J$201,0))-INDEX(Matches!$H$2:$H$201,MATCH($A1711&amp;"-4",Matches!$J$2:$J$201,0))),0,IF(J1711-K1711=INDEX(Matches!$G$2:$G$201,MATCH($A1711&amp;"-4",Matches!$J$2:$J$201,0))-INDEX(Matches!$H$2:$H$201,MATCH($A1711&amp;"-4",Matches!$J$2:$J$201,0)),3,2))))),""))</f>
        <v/>
      </c>
      <c r="AB1711" s="12" t="str">
        <f aca="false">IF(OR($B1711="",L1711="",M1711=""),"",IFERROR(IF(OR(INDEX(Matches!$I$2:$I$201,MATCH($A1711&amp;"-5",Matches!$J$2:$J$201,0))="Void",INDEX(Matches!$G$2:$G$201,MATCH($A1711&amp;"-5",Matches!$J$2:$J$201,0))="",INDEX(Matches!$H$2:$H$201,MATCH($A1711&amp;"-5",Matches!$J$2:$J$201,0))=""),"",IF(AND($C1711&lt;&gt;"",INDEX(Matches!$F$2:$F$201,MATCH($A1711&amp;"-5",Matches!$J$2:$J$201,0))&lt;&gt;"",$C1711&gt;=INDEX(Matches!$F$2:$F$201,MATCH($A1711&amp;"-5",Matches!$J$2:$J$201,0))),"",IF(AND(L1711=INDEX(Matches!$G$2:$G$201,MATCH($A1711&amp;"-5",Matches!$J$2:$J$201,0)),M1711=INDEX(Matches!$H$2:$H$201,MATCH($A1711&amp;"-5",Matches!$J$2:$J$201,0))),5,IF(SIGN(L1711-M1711)&lt;&gt;SIGN(INDEX(Matches!$G$2:$G$201,MATCH($A1711&amp;"-5",Matches!$J$2:$J$201,0))-INDEX(Matches!$H$2:$H$201,MATCH($A1711&amp;"-5",Matches!$J$2:$J$201,0))),0,IF(L1711-M1711=INDEX(Matches!$G$2:$G$201,MATCH($A1711&amp;"-5",Matches!$J$2:$J$201,0))-INDEX(Matches!$H$2:$H$201,MATCH($A1711&amp;"-5",Matches!$J$2:$J$201,0)),3,2))))),""))</f>
        <v/>
      </c>
      <c r="AC1711" s="12" t="str">
        <f aca="false">IF(OR($B1711="",N1711="",O1711=""),"",IFERROR(IF(OR(INDEX(Matches!$I$2:$I$201,MATCH($A1711&amp;"-6",Matches!$J$2:$J$201,0))="Void",INDEX(Matches!$G$2:$G$201,MATCH($A1711&amp;"-6",Matches!$J$2:$J$201,0))="",INDEX(Matches!$H$2:$H$201,MATCH($A1711&amp;"-6",Matches!$J$2:$J$201,0))=""),"",IF(AND($C1711&lt;&gt;"",INDEX(Matches!$F$2:$F$201,MATCH($A1711&amp;"-6",Matches!$J$2:$J$201,0))&lt;&gt;"",$C1711&gt;=INDEX(Matches!$F$2:$F$201,MATCH($A1711&amp;"-6",Matches!$J$2:$J$201,0))),"",IF(AND(N1711=INDEX(Matches!$G$2:$G$201,MATCH($A1711&amp;"-6",Matches!$J$2:$J$201,0)),O1711=INDEX(Matches!$H$2:$H$201,MATCH($A1711&amp;"-6",Matches!$J$2:$J$201,0))),5,IF(SIGN(N1711-O1711)&lt;&gt;SIGN(INDEX(Matches!$G$2:$G$201,MATCH($A1711&amp;"-6",Matches!$J$2:$J$201,0))-INDEX(Matches!$H$2:$H$201,MATCH($A1711&amp;"-6",Matches!$J$2:$J$201,0))),0,IF(N1711-O1711=INDEX(Matches!$G$2:$G$201,MATCH($A1711&amp;"-6",Matches!$J$2:$J$201,0))-INDEX(Matches!$H$2:$H$201,MATCH($A1711&amp;"-6",Matches!$J$2:$J$201,0)),3,2))))),""))</f>
        <v/>
      </c>
      <c r="AD1711" s="12" t="str">
        <f aca="false">IF(OR($B1711="",P1711="",Q1711=""),"",IFERROR(IF(OR(INDEX(Matches!$I$2:$I$201,MATCH($A1711&amp;"-7",Matches!$J$2:$J$201,0))="Void",INDEX(Matches!$G$2:$G$201,MATCH($A1711&amp;"-7",Matches!$J$2:$J$201,0))="",INDEX(Matches!$H$2:$H$201,MATCH($A1711&amp;"-7",Matches!$J$2:$J$201,0))=""),"",IF(AND($C1711&lt;&gt;"",INDEX(Matches!$F$2:$F$201,MATCH($A1711&amp;"-7",Matches!$J$2:$J$201,0))&lt;&gt;"",$C1711&gt;=INDEX(Matches!$F$2:$F$201,MATCH($A1711&amp;"-7",Matches!$J$2:$J$201,0))),"",IF(AND(P1711=INDEX(Matches!$G$2:$G$201,MATCH($A1711&amp;"-7",Matches!$J$2:$J$201,0)),Q1711=INDEX(Matches!$H$2:$H$201,MATCH($A1711&amp;"-7",Matches!$J$2:$J$201,0))),5,IF(SIGN(P1711-Q1711)&lt;&gt;SIGN(INDEX(Matches!$G$2:$G$201,MATCH($A1711&amp;"-7",Matches!$J$2:$J$201,0))-INDEX(Matches!$H$2:$H$201,MATCH($A1711&amp;"-7",Matches!$J$2:$J$201,0))),0,IF(P1711-Q1711=INDEX(Matches!$G$2:$G$201,MATCH($A1711&amp;"-7",Matches!$J$2:$J$201,0))-INDEX(Matches!$H$2:$H$201,MATCH($A1711&amp;"-7",Matches!$J$2:$J$201,0)),3,2))))),""))</f>
        <v/>
      </c>
      <c r="AE1711" s="12" t="str">
        <f aca="false">IF(OR($B1711="",R1711="",S1711=""),"",IFERROR(IF(OR(INDEX(Matches!$I$2:$I$201,MATCH($A1711&amp;"-8",Matches!$J$2:$J$201,0))="Void",INDEX(Matches!$G$2:$G$201,MATCH($A1711&amp;"-8",Matches!$J$2:$J$201,0))="",INDEX(Matches!$H$2:$H$201,MATCH($A1711&amp;"-8",Matches!$J$2:$J$201,0))=""),"",IF(AND($C1711&lt;&gt;"",INDEX(Matches!$F$2:$F$201,MATCH($A1711&amp;"-8",Matches!$J$2:$J$201,0))&lt;&gt;"",$C1711&gt;=INDEX(Matches!$F$2:$F$201,MATCH($A1711&amp;"-8",Matches!$J$2:$J$201,0))),"",IF(AND(R1711=INDEX(Matches!$G$2:$G$201,MATCH($A1711&amp;"-8",Matches!$J$2:$J$201,0)),S1711=INDEX(Matches!$H$2:$H$201,MATCH($A1711&amp;"-8",Matches!$J$2:$J$201,0))),5,IF(SIGN(R1711-S1711)&lt;&gt;SIGN(INDEX(Matches!$G$2:$G$201,MATCH($A1711&amp;"-8",Matches!$J$2:$J$201,0))-INDEX(Matches!$H$2:$H$201,MATCH($A1711&amp;"-8",Matches!$J$2:$J$201,0))),0,IF(R1711-S1711=INDEX(Matches!$G$2:$G$201,MATCH($A1711&amp;"-8",Matches!$J$2:$J$201,0))-INDEX(Matches!$H$2:$H$201,MATCH($A1711&amp;"-8",Matches!$J$2:$J$201,0)),3,2))))),""))</f>
        <v/>
      </c>
      <c r="AF1711" s="12" t="str">
        <f aca="false">IF(OR($B1711="",T1711="",U1711=""),"",IFERROR(IF(OR(INDEX(Matches!$I$2:$I$201,MATCH($A1711&amp;"-9",Matches!$J$2:$J$201,0))="Void",INDEX(Matches!$G$2:$G$201,MATCH($A1711&amp;"-9",Matches!$J$2:$J$201,0))="",INDEX(Matches!$H$2:$H$201,MATCH($A1711&amp;"-9",Matches!$J$2:$J$201,0))=""),"",IF(AND($C1711&lt;&gt;"",INDEX(Matches!$F$2:$F$201,MATCH($A1711&amp;"-9",Matches!$J$2:$J$201,0))&lt;&gt;"",$C1711&gt;=INDEX(Matches!$F$2:$F$201,MATCH($A1711&amp;"-9",Matches!$J$2:$J$201,0))),"",IF(AND(T1711=INDEX(Matches!$G$2:$G$201,MATCH($A1711&amp;"-9",Matches!$J$2:$J$201,0)),U1711=INDEX(Matches!$H$2:$H$201,MATCH($A1711&amp;"-9",Matches!$J$2:$J$201,0))),5,IF(SIGN(T1711-U1711)&lt;&gt;SIGN(INDEX(Matches!$G$2:$G$201,MATCH($A1711&amp;"-9",Matches!$J$2:$J$201,0))-INDEX(Matches!$H$2:$H$201,MATCH($A1711&amp;"-9",Matches!$J$2:$J$201,0))),0,IF(T1711-U1711=INDEX(Matches!$G$2:$G$201,MATCH($A1711&amp;"-9",Matches!$J$2:$J$201,0))-INDEX(Matches!$H$2:$H$201,MATCH($A1711&amp;"-9",Matches!$J$2:$J$201,0)),3,2))))),""))</f>
        <v/>
      </c>
      <c r="AG1711" s="12" t="str">
        <f aca="false">IF(OR($B1711="",V1711="",W1711=""),"",IFERROR(IF(OR(INDEX(Matches!$I$2:$I$201,MATCH($A1711&amp;"-10",Matches!$J$2:$J$201,0))="Void",INDEX(Matches!$G$2:$G$201,MATCH($A1711&amp;"-10",Matches!$J$2:$J$201,0))="",INDEX(Matches!$H$2:$H$201,MATCH($A1711&amp;"-10",Matches!$J$2:$J$201,0))=""),"",IF(AND($C1711&lt;&gt;"",INDEX(Matches!$F$2:$F$201,MATCH($A1711&amp;"-10",Matches!$J$2:$J$201,0))&lt;&gt;"",$C1711&gt;=INDEX(Matches!$F$2:$F$201,MATCH($A1711&amp;"-10",Matches!$J$2:$J$201,0))),"",IF(AND(V1711=INDEX(Matches!$G$2:$G$201,MATCH($A1711&amp;"-10",Matches!$J$2:$J$201,0)),W1711=INDEX(Matches!$H$2:$H$201,MATCH($A1711&amp;"-10",Matches!$J$2:$J$201,0))),5,IF(SIGN(V1711-W1711)&lt;&gt;SIGN(INDEX(Matches!$G$2:$G$201,MATCH($A1711&amp;"-10",Matches!$J$2:$J$201,0))-INDEX(Matches!$H$2:$H$201,MATCH($A1711&amp;"-10",Matches!$J$2:$J$201,0))),0,IF(V1711-W1711=INDEX(Matches!$G$2:$G$201,MATCH($A1711&amp;"-10",Matches!$J$2:$J$201,0))-INDEX(Matches!$H$2:$H$201,MATCH($A1711&amp;"-10",Matches!$J$2:$J$201,0)),3,2))))),""))</f>
        <v/>
      </c>
      <c r="AH1711" s="13" t="str">
        <f aca="false">IF($B1711="","",SUM(X1711:AG1711))</f>
        <v/>
      </c>
      <c r="AI1711" s="12" t="str">
        <f aca="false">IF($B1711="","",COUNTIF(X1711:AG1711,5))</f>
        <v/>
      </c>
      <c r="AJ1711" s="12" t="str">
        <f aca="false">IF($B1711="","",COUNTIF(X1711:AG1711,"&gt;=2"))</f>
        <v/>
      </c>
      <c r="AK1711" s="12" t="str">
        <f aca="false">IF($B1711="","",COUNT(X1711:AG1711))</f>
        <v/>
      </c>
    </row>
    <row r="1712" customFormat="false" ht="15" hidden="false" customHeight="false" outlineLevel="0" collapsed="false">
      <c r="A1712" s="7"/>
      <c r="B1712" s="7"/>
      <c r="C1712" s="11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12" t="str">
        <f aca="false">IF(OR($B1712="",D1712="",E1712=""),"",IFERROR(IF(OR(INDEX(Matches!$I$2:$I$201,MATCH($A1712&amp;"-1",Matches!$J$2:$J$201,0))="Void",INDEX(Matches!$G$2:$G$201,MATCH($A1712&amp;"-1",Matches!$J$2:$J$201,0))="",INDEX(Matches!$H$2:$H$201,MATCH($A1712&amp;"-1",Matches!$J$2:$J$201,0))=""),"",IF(AND($C1712&lt;&gt;"",INDEX(Matches!$F$2:$F$201,MATCH($A1712&amp;"-1",Matches!$J$2:$J$201,0))&lt;&gt;"",$C1712&gt;=INDEX(Matches!$F$2:$F$201,MATCH($A1712&amp;"-1",Matches!$J$2:$J$201,0))),"",IF(AND(D1712=INDEX(Matches!$G$2:$G$201,MATCH($A1712&amp;"-1",Matches!$J$2:$J$201,0)),E1712=INDEX(Matches!$H$2:$H$201,MATCH($A1712&amp;"-1",Matches!$J$2:$J$201,0))),5,IF(SIGN(D1712-E1712)&lt;&gt;SIGN(INDEX(Matches!$G$2:$G$201,MATCH($A1712&amp;"-1",Matches!$J$2:$J$201,0))-INDEX(Matches!$H$2:$H$201,MATCH($A1712&amp;"-1",Matches!$J$2:$J$201,0))),0,IF(D1712-E1712=INDEX(Matches!$G$2:$G$201,MATCH($A1712&amp;"-1",Matches!$J$2:$J$201,0))-INDEX(Matches!$H$2:$H$201,MATCH($A1712&amp;"-1",Matches!$J$2:$J$201,0)),3,2))))),""))</f>
        <v/>
      </c>
      <c r="Y1712" s="12" t="str">
        <f aca="false">IF(OR($B1712="",F1712="",G1712=""),"",IFERROR(IF(OR(INDEX(Matches!$I$2:$I$201,MATCH($A1712&amp;"-2",Matches!$J$2:$J$201,0))="Void",INDEX(Matches!$G$2:$G$201,MATCH($A1712&amp;"-2",Matches!$J$2:$J$201,0))="",INDEX(Matches!$H$2:$H$201,MATCH($A1712&amp;"-2",Matches!$J$2:$J$201,0))=""),"",IF(AND($C1712&lt;&gt;"",INDEX(Matches!$F$2:$F$201,MATCH($A1712&amp;"-2",Matches!$J$2:$J$201,0))&lt;&gt;"",$C1712&gt;=INDEX(Matches!$F$2:$F$201,MATCH($A1712&amp;"-2",Matches!$J$2:$J$201,0))),"",IF(AND(F1712=INDEX(Matches!$G$2:$G$201,MATCH($A1712&amp;"-2",Matches!$J$2:$J$201,0)),G1712=INDEX(Matches!$H$2:$H$201,MATCH($A1712&amp;"-2",Matches!$J$2:$J$201,0))),5,IF(SIGN(F1712-G1712)&lt;&gt;SIGN(INDEX(Matches!$G$2:$G$201,MATCH($A1712&amp;"-2",Matches!$J$2:$J$201,0))-INDEX(Matches!$H$2:$H$201,MATCH($A1712&amp;"-2",Matches!$J$2:$J$201,0))),0,IF(F1712-G1712=INDEX(Matches!$G$2:$G$201,MATCH($A1712&amp;"-2",Matches!$J$2:$J$201,0))-INDEX(Matches!$H$2:$H$201,MATCH($A1712&amp;"-2",Matches!$J$2:$J$201,0)),3,2))))),""))</f>
        <v/>
      </c>
      <c r="Z1712" s="12" t="str">
        <f aca="false">IF(OR($B1712="",H1712="",I1712=""),"",IFERROR(IF(OR(INDEX(Matches!$I$2:$I$201,MATCH($A1712&amp;"-3",Matches!$J$2:$J$201,0))="Void",INDEX(Matches!$G$2:$G$201,MATCH($A1712&amp;"-3",Matches!$J$2:$J$201,0))="",INDEX(Matches!$H$2:$H$201,MATCH($A1712&amp;"-3",Matches!$J$2:$J$201,0))=""),"",IF(AND($C1712&lt;&gt;"",INDEX(Matches!$F$2:$F$201,MATCH($A1712&amp;"-3",Matches!$J$2:$J$201,0))&lt;&gt;"",$C1712&gt;=INDEX(Matches!$F$2:$F$201,MATCH($A1712&amp;"-3",Matches!$J$2:$J$201,0))),"",IF(AND(H1712=INDEX(Matches!$G$2:$G$201,MATCH($A1712&amp;"-3",Matches!$J$2:$J$201,0)),I1712=INDEX(Matches!$H$2:$H$201,MATCH($A1712&amp;"-3",Matches!$J$2:$J$201,0))),5,IF(SIGN(H1712-I1712)&lt;&gt;SIGN(INDEX(Matches!$G$2:$G$201,MATCH($A1712&amp;"-3",Matches!$J$2:$J$201,0))-INDEX(Matches!$H$2:$H$201,MATCH($A1712&amp;"-3",Matches!$J$2:$J$201,0))),0,IF(H1712-I1712=INDEX(Matches!$G$2:$G$201,MATCH($A1712&amp;"-3",Matches!$J$2:$J$201,0))-INDEX(Matches!$H$2:$H$201,MATCH($A1712&amp;"-3",Matches!$J$2:$J$201,0)),3,2))))),""))</f>
        <v/>
      </c>
      <c r="AA1712" s="12" t="str">
        <f aca="false">IF(OR($B1712="",J1712="",K1712=""),"",IFERROR(IF(OR(INDEX(Matches!$I$2:$I$201,MATCH($A1712&amp;"-4",Matches!$J$2:$J$201,0))="Void",INDEX(Matches!$G$2:$G$201,MATCH($A1712&amp;"-4",Matches!$J$2:$J$201,0))="",INDEX(Matches!$H$2:$H$201,MATCH($A1712&amp;"-4",Matches!$J$2:$J$201,0))=""),"",IF(AND($C1712&lt;&gt;"",INDEX(Matches!$F$2:$F$201,MATCH($A1712&amp;"-4",Matches!$J$2:$J$201,0))&lt;&gt;"",$C1712&gt;=INDEX(Matches!$F$2:$F$201,MATCH($A1712&amp;"-4",Matches!$J$2:$J$201,0))),"",IF(AND(J1712=INDEX(Matches!$G$2:$G$201,MATCH($A1712&amp;"-4",Matches!$J$2:$J$201,0)),K1712=INDEX(Matches!$H$2:$H$201,MATCH($A1712&amp;"-4",Matches!$J$2:$J$201,0))),5,IF(SIGN(J1712-K1712)&lt;&gt;SIGN(INDEX(Matches!$G$2:$G$201,MATCH($A1712&amp;"-4",Matches!$J$2:$J$201,0))-INDEX(Matches!$H$2:$H$201,MATCH($A1712&amp;"-4",Matches!$J$2:$J$201,0))),0,IF(J1712-K1712=INDEX(Matches!$G$2:$G$201,MATCH($A1712&amp;"-4",Matches!$J$2:$J$201,0))-INDEX(Matches!$H$2:$H$201,MATCH($A1712&amp;"-4",Matches!$J$2:$J$201,0)),3,2))))),""))</f>
        <v/>
      </c>
      <c r="AB1712" s="12" t="str">
        <f aca="false">IF(OR($B1712="",L1712="",M1712=""),"",IFERROR(IF(OR(INDEX(Matches!$I$2:$I$201,MATCH($A1712&amp;"-5",Matches!$J$2:$J$201,0))="Void",INDEX(Matches!$G$2:$G$201,MATCH($A1712&amp;"-5",Matches!$J$2:$J$201,0))="",INDEX(Matches!$H$2:$H$201,MATCH($A1712&amp;"-5",Matches!$J$2:$J$201,0))=""),"",IF(AND($C1712&lt;&gt;"",INDEX(Matches!$F$2:$F$201,MATCH($A1712&amp;"-5",Matches!$J$2:$J$201,0))&lt;&gt;"",$C1712&gt;=INDEX(Matches!$F$2:$F$201,MATCH($A1712&amp;"-5",Matches!$J$2:$J$201,0))),"",IF(AND(L1712=INDEX(Matches!$G$2:$G$201,MATCH($A1712&amp;"-5",Matches!$J$2:$J$201,0)),M1712=INDEX(Matches!$H$2:$H$201,MATCH($A1712&amp;"-5",Matches!$J$2:$J$201,0))),5,IF(SIGN(L1712-M1712)&lt;&gt;SIGN(INDEX(Matches!$G$2:$G$201,MATCH($A1712&amp;"-5",Matches!$J$2:$J$201,0))-INDEX(Matches!$H$2:$H$201,MATCH($A1712&amp;"-5",Matches!$J$2:$J$201,0))),0,IF(L1712-M1712=INDEX(Matches!$G$2:$G$201,MATCH($A1712&amp;"-5",Matches!$J$2:$J$201,0))-INDEX(Matches!$H$2:$H$201,MATCH($A1712&amp;"-5",Matches!$J$2:$J$201,0)),3,2))))),""))</f>
        <v/>
      </c>
      <c r="AC1712" s="12" t="str">
        <f aca="false">IF(OR($B1712="",N1712="",O1712=""),"",IFERROR(IF(OR(INDEX(Matches!$I$2:$I$201,MATCH($A1712&amp;"-6",Matches!$J$2:$J$201,0))="Void",INDEX(Matches!$G$2:$G$201,MATCH($A1712&amp;"-6",Matches!$J$2:$J$201,0))="",INDEX(Matches!$H$2:$H$201,MATCH($A1712&amp;"-6",Matches!$J$2:$J$201,0))=""),"",IF(AND($C1712&lt;&gt;"",INDEX(Matches!$F$2:$F$201,MATCH($A1712&amp;"-6",Matches!$J$2:$J$201,0))&lt;&gt;"",$C1712&gt;=INDEX(Matches!$F$2:$F$201,MATCH($A1712&amp;"-6",Matches!$J$2:$J$201,0))),"",IF(AND(N1712=INDEX(Matches!$G$2:$G$201,MATCH($A1712&amp;"-6",Matches!$J$2:$J$201,0)),O1712=INDEX(Matches!$H$2:$H$201,MATCH($A1712&amp;"-6",Matches!$J$2:$J$201,0))),5,IF(SIGN(N1712-O1712)&lt;&gt;SIGN(INDEX(Matches!$G$2:$G$201,MATCH($A1712&amp;"-6",Matches!$J$2:$J$201,0))-INDEX(Matches!$H$2:$H$201,MATCH($A1712&amp;"-6",Matches!$J$2:$J$201,0))),0,IF(N1712-O1712=INDEX(Matches!$G$2:$G$201,MATCH($A1712&amp;"-6",Matches!$J$2:$J$201,0))-INDEX(Matches!$H$2:$H$201,MATCH($A1712&amp;"-6",Matches!$J$2:$J$201,0)),3,2))))),""))</f>
        <v/>
      </c>
      <c r="AD1712" s="12" t="str">
        <f aca="false">IF(OR($B1712="",P1712="",Q1712=""),"",IFERROR(IF(OR(INDEX(Matches!$I$2:$I$201,MATCH($A1712&amp;"-7",Matches!$J$2:$J$201,0))="Void",INDEX(Matches!$G$2:$G$201,MATCH($A1712&amp;"-7",Matches!$J$2:$J$201,0))="",INDEX(Matches!$H$2:$H$201,MATCH($A1712&amp;"-7",Matches!$J$2:$J$201,0))=""),"",IF(AND($C1712&lt;&gt;"",INDEX(Matches!$F$2:$F$201,MATCH($A1712&amp;"-7",Matches!$J$2:$J$201,0))&lt;&gt;"",$C1712&gt;=INDEX(Matches!$F$2:$F$201,MATCH($A1712&amp;"-7",Matches!$J$2:$J$201,0))),"",IF(AND(P1712=INDEX(Matches!$G$2:$G$201,MATCH($A1712&amp;"-7",Matches!$J$2:$J$201,0)),Q1712=INDEX(Matches!$H$2:$H$201,MATCH($A1712&amp;"-7",Matches!$J$2:$J$201,0))),5,IF(SIGN(P1712-Q1712)&lt;&gt;SIGN(INDEX(Matches!$G$2:$G$201,MATCH($A1712&amp;"-7",Matches!$J$2:$J$201,0))-INDEX(Matches!$H$2:$H$201,MATCH($A1712&amp;"-7",Matches!$J$2:$J$201,0))),0,IF(P1712-Q1712=INDEX(Matches!$G$2:$G$201,MATCH($A1712&amp;"-7",Matches!$J$2:$J$201,0))-INDEX(Matches!$H$2:$H$201,MATCH($A1712&amp;"-7",Matches!$J$2:$J$201,0)),3,2))))),""))</f>
        <v/>
      </c>
      <c r="AE1712" s="12" t="str">
        <f aca="false">IF(OR($B1712="",R1712="",S1712=""),"",IFERROR(IF(OR(INDEX(Matches!$I$2:$I$201,MATCH($A1712&amp;"-8",Matches!$J$2:$J$201,0))="Void",INDEX(Matches!$G$2:$G$201,MATCH($A1712&amp;"-8",Matches!$J$2:$J$201,0))="",INDEX(Matches!$H$2:$H$201,MATCH($A1712&amp;"-8",Matches!$J$2:$J$201,0))=""),"",IF(AND($C1712&lt;&gt;"",INDEX(Matches!$F$2:$F$201,MATCH($A1712&amp;"-8",Matches!$J$2:$J$201,0))&lt;&gt;"",$C1712&gt;=INDEX(Matches!$F$2:$F$201,MATCH($A1712&amp;"-8",Matches!$J$2:$J$201,0))),"",IF(AND(R1712=INDEX(Matches!$G$2:$G$201,MATCH($A1712&amp;"-8",Matches!$J$2:$J$201,0)),S1712=INDEX(Matches!$H$2:$H$201,MATCH($A1712&amp;"-8",Matches!$J$2:$J$201,0))),5,IF(SIGN(R1712-S1712)&lt;&gt;SIGN(INDEX(Matches!$G$2:$G$201,MATCH($A1712&amp;"-8",Matches!$J$2:$J$201,0))-INDEX(Matches!$H$2:$H$201,MATCH($A1712&amp;"-8",Matches!$J$2:$J$201,0))),0,IF(R1712-S1712=INDEX(Matches!$G$2:$G$201,MATCH($A1712&amp;"-8",Matches!$J$2:$J$201,0))-INDEX(Matches!$H$2:$H$201,MATCH($A1712&amp;"-8",Matches!$J$2:$J$201,0)),3,2))))),""))</f>
        <v/>
      </c>
      <c r="AF1712" s="12" t="str">
        <f aca="false">IF(OR($B1712="",T1712="",U1712=""),"",IFERROR(IF(OR(INDEX(Matches!$I$2:$I$201,MATCH($A1712&amp;"-9",Matches!$J$2:$J$201,0))="Void",INDEX(Matches!$G$2:$G$201,MATCH($A1712&amp;"-9",Matches!$J$2:$J$201,0))="",INDEX(Matches!$H$2:$H$201,MATCH($A1712&amp;"-9",Matches!$J$2:$J$201,0))=""),"",IF(AND($C1712&lt;&gt;"",INDEX(Matches!$F$2:$F$201,MATCH($A1712&amp;"-9",Matches!$J$2:$J$201,0))&lt;&gt;"",$C1712&gt;=INDEX(Matches!$F$2:$F$201,MATCH($A1712&amp;"-9",Matches!$J$2:$J$201,0))),"",IF(AND(T1712=INDEX(Matches!$G$2:$G$201,MATCH($A1712&amp;"-9",Matches!$J$2:$J$201,0)),U1712=INDEX(Matches!$H$2:$H$201,MATCH($A1712&amp;"-9",Matches!$J$2:$J$201,0))),5,IF(SIGN(T1712-U1712)&lt;&gt;SIGN(INDEX(Matches!$G$2:$G$201,MATCH($A1712&amp;"-9",Matches!$J$2:$J$201,0))-INDEX(Matches!$H$2:$H$201,MATCH($A1712&amp;"-9",Matches!$J$2:$J$201,0))),0,IF(T1712-U1712=INDEX(Matches!$G$2:$G$201,MATCH($A1712&amp;"-9",Matches!$J$2:$J$201,0))-INDEX(Matches!$H$2:$H$201,MATCH($A1712&amp;"-9",Matches!$J$2:$J$201,0)),3,2))))),""))</f>
        <v/>
      </c>
      <c r="AG1712" s="12" t="str">
        <f aca="false">IF(OR($B1712="",V1712="",W1712=""),"",IFERROR(IF(OR(INDEX(Matches!$I$2:$I$201,MATCH($A1712&amp;"-10",Matches!$J$2:$J$201,0))="Void",INDEX(Matches!$G$2:$G$201,MATCH($A1712&amp;"-10",Matches!$J$2:$J$201,0))="",INDEX(Matches!$H$2:$H$201,MATCH($A1712&amp;"-10",Matches!$J$2:$J$201,0))=""),"",IF(AND($C1712&lt;&gt;"",INDEX(Matches!$F$2:$F$201,MATCH($A1712&amp;"-10",Matches!$J$2:$J$201,0))&lt;&gt;"",$C1712&gt;=INDEX(Matches!$F$2:$F$201,MATCH($A1712&amp;"-10",Matches!$J$2:$J$201,0))),"",IF(AND(V1712=INDEX(Matches!$G$2:$G$201,MATCH($A1712&amp;"-10",Matches!$J$2:$J$201,0)),W1712=INDEX(Matches!$H$2:$H$201,MATCH($A1712&amp;"-10",Matches!$J$2:$J$201,0))),5,IF(SIGN(V1712-W1712)&lt;&gt;SIGN(INDEX(Matches!$G$2:$G$201,MATCH($A1712&amp;"-10",Matches!$J$2:$J$201,0))-INDEX(Matches!$H$2:$H$201,MATCH($A1712&amp;"-10",Matches!$J$2:$J$201,0))),0,IF(V1712-W1712=INDEX(Matches!$G$2:$G$201,MATCH($A1712&amp;"-10",Matches!$J$2:$J$201,0))-INDEX(Matches!$H$2:$H$201,MATCH($A1712&amp;"-10",Matches!$J$2:$J$201,0)),3,2))))),""))</f>
        <v/>
      </c>
      <c r="AH1712" s="13" t="str">
        <f aca="false">IF($B1712="","",SUM(X1712:AG1712))</f>
        <v/>
      </c>
      <c r="AI1712" s="12" t="str">
        <f aca="false">IF($B1712="","",COUNTIF(X1712:AG1712,5))</f>
        <v/>
      </c>
      <c r="AJ1712" s="12" t="str">
        <f aca="false">IF($B1712="","",COUNTIF(X1712:AG1712,"&gt;=2"))</f>
        <v/>
      </c>
      <c r="AK1712" s="12" t="str">
        <f aca="false">IF($B1712="","",COUNT(X1712:AG1712))</f>
        <v/>
      </c>
    </row>
    <row r="1713" customFormat="false" ht="15" hidden="false" customHeight="false" outlineLevel="0" collapsed="false">
      <c r="A1713" s="7"/>
      <c r="B1713" s="7"/>
      <c r="C1713" s="11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12" t="str">
        <f aca="false">IF(OR($B1713="",D1713="",E1713=""),"",IFERROR(IF(OR(INDEX(Matches!$I$2:$I$201,MATCH($A1713&amp;"-1",Matches!$J$2:$J$201,0))="Void",INDEX(Matches!$G$2:$G$201,MATCH($A1713&amp;"-1",Matches!$J$2:$J$201,0))="",INDEX(Matches!$H$2:$H$201,MATCH($A1713&amp;"-1",Matches!$J$2:$J$201,0))=""),"",IF(AND($C1713&lt;&gt;"",INDEX(Matches!$F$2:$F$201,MATCH($A1713&amp;"-1",Matches!$J$2:$J$201,0))&lt;&gt;"",$C1713&gt;=INDEX(Matches!$F$2:$F$201,MATCH($A1713&amp;"-1",Matches!$J$2:$J$201,0))),"",IF(AND(D1713=INDEX(Matches!$G$2:$G$201,MATCH($A1713&amp;"-1",Matches!$J$2:$J$201,0)),E1713=INDEX(Matches!$H$2:$H$201,MATCH($A1713&amp;"-1",Matches!$J$2:$J$201,0))),5,IF(SIGN(D1713-E1713)&lt;&gt;SIGN(INDEX(Matches!$G$2:$G$201,MATCH($A1713&amp;"-1",Matches!$J$2:$J$201,0))-INDEX(Matches!$H$2:$H$201,MATCH($A1713&amp;"-1",Matches!$J$2:$J$201,0))),0,IF(D1713-E1713=INDEX(Matches!$G$2:$G$201,MATCH($A1713&amp;"-1",Matches!$J$2:$J$201,0))-INDEX(Matches!$H$2:$H$201,MATCH($A1713&amp;"-1",Matches!$J$2:$J$201,0)),3,2))))),""))</f>
        <v/>
      </c>
      <c r="Y1713" s="12" t="str">
        <f aca="false">IF(OR($B1713="",F1713="",G1713=""),"",IFERROR(IF(OR(INDEX(Matches!$I$2:$I$201,MATCH($A1713&amp;"-2",Matches!$J$2:$J$201,0))="Void",INDEX(Matches!$G$2:$G$201,MATCH($A1713&amp;"-2",Matches!$J$2:$J$201,0))="",INDEX(Matches!$H$2:$H$201,MATCH($A1713&amp;"-2",Matches!$J$2:$J$201,0))=""),"",IF(AND($C1713&lt;&gt;"",INDEX(Matches!$F$2:$F$201,MATCH($A1713&amp;"-2",Matches!$J$2:$J$201,0))&lt;&gt;"",$C1713&gt;=INDEX(Matches!$F$2:$F$201,MATCH($A1713&amp;"-2",Matches!$J$2:$J$201,0))),"",IF(AND(F1713=INDEX(Matches!$G$2:$G$201,MATCH($A1713&amp;"-2",Matches!$J$2:$J$201,0)),G1713=INDEX(Matches!$H$2:$H$201,MATCH($A1713&amp;"-2",Matches!$J$2:$J$201,0))),5,IF(SIGN(F1713-G1713)&lt;&gt;SIGN(INDEX(Matches!$G$2:$G$201,MATCH($A1713&amp;"-2",Matches!$J$2:$J$201,0))-INDEX(Matches!$H$2:$H$201,MATCH($A1713&amp;"-2",Matches!$J$2:$J$201,0))),0,IF(F1713-G1713=INDEX(Matches!$G$2:$G$201,MATCH($A1713&amp;"-2",Matches!$J$2:$J$201,0))-INDEX(Matches!$H$2:$H$201,MATCH($A1713&amp;"-2",Matches!$J$2:$J$201,0)),3,2))))),""))</f>
        <v/>
      </c>
      <c r="Z1713" s="12" t="str">
        <f aca="false">IF(OR($B1713="",H1713="",I1713=""),"",IFERROR(IF(OR(INDEX(Matches!$I$2:$I$201,MATCH($A1713&amp;"-3",Matches!$J$2:$J$201,0))="Void",INDEX(Matches!$G$2:$G$201,MATCH($A1713&amp;"-3",Matches!$J$2:$J$201,0))="",INDEX(Matches!$H$2:$H$201,MATCH($A1713&amp;"-3",Matches!$J$2:$J$201,0))=""),"",IF(AND($C1713&lt;&gt;"",INDEX(Matches!$F$2:$F$201,MATCH($A1713&amp;"-3",Matches!$J$2:$J$201,0))&lt;&gt;"",$C1713&gt;=INDEX(Matches!$F$2:$F$201,MATCH($A1713&amp;"-3",Matches!$J$2:$J$201,0))),"",IF(AND(H1713=INDEX(Matches!$G$2:$G$201,MATCH($A1713&amp;"-3",Matches!$J$2:$J$201,0)),I1713=INDEX(Matches!$H$2:$H$201,MATCH($A1713&amp;"-3",Matches!$J$2:$J$201,0))),5,IF(SIGN(H1713-I1713)&lt;&gt;SIGN(INDEX(Matches!$G$2:$G$201,MATCH($A1713&amp;"-3",Matches!$J$2:$J$201,0))-INDEX(Matches!$H$2:$H$201,MATCH($A1713&amp;"-3",Matches!$J$2:$J$201,0))),0,IF(H1713-I1713=INDEX(Matches!$G$2:$G$201,MATCH($A1713&amp;"-3",Matches!$J$2:$J$201,0))-INDEX(Matches!$H$2:$H$201,MATCH($A1713&amp;"-3",Matches!$J$2:$J$201,0)),3,2))))),""))</f>
        <v/>
      </c>
      <c r="AA1713" s="12" t="str">
        <f aca="false">IF(OR($B1713="",J1713="",K1713=""),"",IFERROR(IF(OR(INDEX(Matches!$I$2:$I$201,MATCH($A1713&amp;"-4",Matches!$J$2:$J$201,0))="Void",INDEX(Matches!$G$2:$G$201,MATCH($A1713&amp;"-4",Matches!$J$2:$J$201,0))="",INDEX(Matches!$H$2:$H$201,MATCH($A1713&amp;"-4",Matches!$J$2:$J$201,0))=""),"",IF(AND($C1713&lt;&gt;"",INDEX(Matches!$F$2:$F$201,MATCH($A1713&amp;"-4",Matches!$J$2:$J$201,0))&lt;&gt;"",$C1713&gt;=INDEX(Matches!$F$2:$F$201,MATCH($A1713&amp;"-4",Matches!$J$2:$J$201,0))),"",IF(AND(J1713=INDEX(Matches!$G$2:$G$201,MATCH($A1713&amp;"-4",Matches!$J$2:$J$201,0)),K1713=INDEX(Matches!$H$2:$H$201,MATCH($A1713&amp;"-4",Matches!$J$2:$J$201,0))),5,IF(SIGN(J1713-K1713)&lt;&gt;SIGN(INDEX(Matches!$G$2:$G$201,MATCH($A1713&amp;"-4",Matches!$J$2:$J$201,0))-INDEX(Matches!$H$2:$H$201,MATCH($A1713&amp;"-4",Matches!$J$2:$J$201,0))),0,IF(J1713-K1713=INDEX(Matches!$G$2:$G$201,MATCH($A1713&amp;"-4",Matches!$J$2:$J$201,0))-INDEX(Matches!$H$2:$H$201,MATCH($A1713&amp;"-4",Matches!$J$2:$J$201,0)),3,2))))),""))</f>
        <v/>
      </c>
      <c r="AB1713" s="12" t="str">
        <f aca="false">IF(OR($B1713="",L1713="",M1713=""),"",IFERROR(IF(OR(INDEX(Matches!$I$2:$I$201,MATCH($A1713&amp;"-5",Matches!$J$2:$J$201,0))="Void",INDEX(Matches!$G$2:$G$201,MATCH($A1713&amp;"-5",Matches!$J$2:$J$201,0))="",INDEX(Matches!$H$2:$H$201,MATCH($A1713&amp;"-5",Matches!$J$2:$J$201,0))=""),"",IF(AND($C1713&lt;&gt;"",INDEX(Matches!$F$2:$F$201,MATCH($A1713&amp;"-5",Matches!$J$2:$J$201,0))&lt;&gt;"",$C1713&gt;=INDEX(Matches!$F$2:$F$201,MATCH($A1713&amp;"-5",Matches!$J$2:$J$201,0))),"",IF(AND(L1713=INDEX(Matches!$G$2:$G$201,MATCH($A1713&amp;"-5",Matches!$J$2:$J$201,0)),M1713=INDEX(Matches!$H$2:$H$201,MATCH($A1713&amp;"-5",Matches!$J$2:$J$201,0))),5,IF(SIGN(L1713-M1713)&lt;&gt;SIGN(INDEX(Matches!$G$2:$G$201,MATCH($A1713&amp;"-5",Matches!$J$2:$J$201,0))-INDEX(Matches!$H$2:$H$201,MATCH($A1713&amp;"-5",Matches!$J$2:$J$201,0))),0,IF(L1713-M1713=INDEX(Matches!$G$2:$G$201,MATCH($A1713&amp;"-5",Matches!$J$2:$J$201,0))-INDEX(Matches!$H$2:$H$201,MATCH($A1713&amp;"-5",Matches!$J$2:$J$201,0)),3,2))))),""))</f>
        <v/>
      </c>
      <c r="AC1713" s="12" t="str">
        <f aca="false">IF(OR($B1713="",N1713="",O1713=""),"",IFERROR(IF(OR(INDEX(Matches!$I$2:$I$201,MATCH($A1713&amp;"-6",Matches!$J$2:$J$201,0))="Void",INDEX(Matches!$G$2:$G$201,MATCH($A1713&amp;"-6",Matches!$J$2:$J$201,0))="",INDEX(Matches!$H$2:$H$201,MATCH($A1713&amp;"-6",Matches!$J$2:$J$201,0))=""),"",IF(AND($C1713&lt;&gt;"",INDEX(Matches!$F$2:$F$201,MATCH($A1713&amp;"-6",Matches!$J$2:$J$201,0))&lt;&gt;"",$C1713&gt;=INDEX(Matches!$F$2:$F$201,MATCH($A1713&amp;"-6",Matches!$J$2:$J$201,0))),"",IF(AND(N1713=INDEX(Matches!$G$2:$G$201,MATCH($A1713&amp;"-6",Matches!$J$2:$J$201,0)),O1713=INDEX(Matches!$H$2:$H$201,MATCH($A1713&amp;"-6",Matches!$J$2:$J$201,0))),5,IF(SIGN(N1713-O1713)&lt;&gt;SIGN(INDEX(Matches!$G$2:$G$201,MATCH($A1713&amp;"-6",Matches!$J$2:$J$201,0))-INDEX(Matches!$H$2:$H$201,MATCH($A1713&amp;"-6",Matches!$J$2:$J$201,0))),0,IF(N1713-O1713=INDEX(Matches!$G$2:$G$201,MATCH($A1713&amp;"-6",Matches!$J$2:$J$201,0))-INDEX(Matches!$H$2:$H$201,MATCH($A1713&amp;"-6",Matches!$J$2:$J$201,0)),3,2))))),""))</f>
        <v/>
      </c>
      <c r="AD1713" s="12" t="str">
        <f aca="false">IF(OR($B1713="",P1713="",Q1713=""),"",IFERROR(IF(OR(INDEX(Matches!$I$2:$I$201,MATCH($A1713&amp;"-7",Matches!$J$2:$J$201,0))="Void",INDEX(Matches!$G$2:$G$201,MATCH($A1713&amp;"-7",Matches!$J$2:$J$201,0))="",INDEX(Matches!$H$2:$H$201,MATCH($A1713&amp;"-7",Matches!$J$2:$J$201,0))=""),"",IF(AND($C1713&lt;&gt;"",INDEX(Matches!$F$2:$F$201,MATCH($A1713&amp;"-7",Matches!$J$2:$J$201,0))&lt;&gt;"",$C1713&gt;=INDEX(Matches!$F$2:$F$201,MATCH($A1713&amp;"-7",Matches!$J$2:$J$201,0))),"",IF(AND(P1713=INDEX(Matches!$G$2:$G$201,MATCH($A1713&amp;"-7",Matches!$J$2:$J$201,0)),Q1713=INDEX(Matches!$H$2:$H$201,MATCH($A1713&amp;"-7",Matches!$J$2:$J$201,0))),5,IF(SIGN(P1713-Q1713)&lt;&gt;SIGN(INDEX(Matches!$G$2:$G$201,MATCH($A1713&amp;"-7",Matches!$J$2:$J$201,0))-INDEX(Matches!$H$2:$H$201,MATCH($A1713&amp;"-7",Matches!$J$2:$J$201,0))),0,IF(P1713-Q1713=INDEX(Matches!$G$2:$G$201,MATCH($A1713&amp;"-7",Matches!$J$2:$J$201,0))-INDEX(Matches!$H$2:$H$201,MATCH($A1713&amp;"-7",Matches!$J$2:$J$201,0)),3,2))))),""))</f>
        <v/>
      </c>
      <c r="AE1713" s="12" t="str">
        <f aca="false">IF(OR($B1713="",R1713="",S1713=""),"",IFERROR(IF(OR(INDEX(Matches!$I$2:$I$201,MATCH($A1713&amp;"-8",Matches!$J$2:$J$201,0))="Void",INDEX(Matches!$G$2:$G$201,MATCH($A1713&amp;"-8",Matches!$J$2:$J$201,0))="",INDEX(Matches!$H$2:$H$201,MATCH($A1713&amp;"-8",Matches!$J$2:$J$201,0))=""),"",IF(AND($C1713&lt;&gt;"",INDEX(Matches!$F$2:$F$201,MATCH($A1713&amp;"-8",Matches!$J$2:$J$201,0))&lt;&gt;"",$C1713&gt;=INDEX(Matches!$F$2:$F$201,MATCH($A1713&amp;"-8",Matches!$J$2:$J$201,0))),"",IF(AND(R1713=INDEX(Matches!$G$2:$G$201,MATCH($A1713&amp;"-8",Matches!$J$2:$J$201,0)),S1713=INDEX(Matches!$H$2:$H$201,MATCH($A1713&amp;"-8",Matches!$J$2:$J$201,0))),5,IF(SIGN(R1713-S1713)&lt;&gt;SIGN(INDEX(Matches!$G$2:$G$201,MATCH($A1713&amp;"-8",Matches!$J$2:$J$201,0))-INDEX(Matches!$H$2:$H$201,MATCH($A1713&amp;"-8",Matches!$J$2:$J$201,0))),0,IF(R1713-S1713=INDEX(Matches!$G$2:$G$201,MATCH($A1713&amp;"-8",Matches!$J$2:$J$201,0))-INDEX(Matches!$H$2:$H$201,MATCH($A1713&amp;"-8",Matches!$J$2:$J$201,0)),3,2))))),""))</f>
        <v/>
      </c>
      <c r="AF1713" s="12" t="str">
        <f aca="false">IF(OR($B1713="",T1713="",U1713=""),"",IFERROR(IF(OR(INDEX(Matches!$I$2:$I$201,MATCH($A1713&amp;"-9",Matches!$J$2:$J$201,0))="Void",INDEX(Matches!$G$2:$G$201,MATCH($A1713&amp;"-9",Matches!$J$2:$J$201,0))="",INDEX(Matches!$H$2:$H$201,MATCH($A1713&amp;"-9",Matches!$J$2:$J$201,0))=""),"",IF(AND($C1713&lt;&gt;"",INDEX(Matches!$F$2:$F$201,MATCH($A1713&amp;"-9",Matches!$J$2:$J$201,0))&lt;&gt;"",$C1713&gt;=INDEX(Matches!$F$2:$F$201,MATCH($A1713&amp;"-9",Matches!$J$2:$J$201,0))),"",IF(AND(T1713=INDEX(Matches!$G$2:$G$201,MATCH($A1713&amp;"-9",Matches!$J$2:$J$201,0)),U1713=INDEX(Matches!$H$2:$H$201,MATCH($A1713&amp;"-9",Matches!$J$2:$J$201,0))),5,IF(SIGN(T1713-U1713)&lt;&gt;SIGN(INDEX(Matches!$G$2:$G$201,MATCH($A1713&amp;"-9",Matches!$J$2:$J$201,0))-INDEX(Matches!$H$2:$H$201,MATCH($A1713&amp;"-9",Matches!$J$2:$J$201,0))),0,IF(T1713-U1713=INDEX(Matches!$G$2:$G$201,MATCH($A1713&amp;"-9",Matches!$J$2:$J$201,0))-INDEX(Matches!$H$2:$H$201,MATCH($A1713&amp;"-9",Matches!$J$2:$J$201,0)),3,2))))),""))</f>
        <v/>
      </c>
      <c r="AG1713" s="12" t="str">
        <f aca="false">IF(OR($B1713="",V1713="",W1713=""),"",IFERROR(IF(OR(INDEX(Matches!$I$2:$I$201,MATCH($A1713&amp;"-10",Matches!$J$2:$J$201,0))="Void",INDEX(Matches!$G$2:$G$201,MATCH($A1713&amp;"-10",Matches!$J$2:$J$201,0))="",INDEX(Matches!$H$2:$H$201,MATCH($A1713&amp;"-10",Matches!$J$2:$J$201,0))=""),"",IF(AND($C1713&lt;&gt;"",INDEX(Matches!$F$2:$F$201,MATCH($A1713&amp;"-10",Matches!$J$2:$J$201,0))&lt;&gt;"",$C1713&gt;=INDEX(Matches!$F$2:$F$201,MATCH($A1713&amp;"-10",Matches!$J$2:$J$201,0))),"",IF(AND(V1713=INDEX(Matches!$G$2:$G$201,MATCH($A1713&amp;"-10",Matches!$J$2:$J$201,0)),W1713=INDEX(Matches!$H$2:$H$201,MATCH($A1713&amp;"-10",Matches!$J$2:$J$201,0))),5,IF(SIGN(V1713-W1713)&lt;&gt;SIGN(INDEX(Matches!$G$2:$G$201,MATCH($A1713&amp;"-10",Matches!$J$2:$J$201,0))-INDEX(Matches!$H$2:$H$201,MATCH($A1713&amp;"-10",Matches!$J$2:$J$201,0))),0,IF(V1713-W1713=INDEX(Matches!$G$2:$G$201,MATCH($A1713&amp;"-10",Matches!$J$2:$J$201,0))-INDEX(Matches!$H$2:$H$201,MATCH($A1713&amp;"-10",Matches!$J$2:$J$201,0)),3,2))))),""))</f>
        <v/>
      </c>
      <c r="AH1713" s="13" t="str">
        <f aca="false">IF($B1713="","",SUM(X1713:AG1713))</f>
        <v/>
      </c>
      <c r="AI1713" s="12" t="str">
        <f aca="false">IF($B1713="","",COUNTIF(X1713:AG1713,5))</f>
        <v/>
      </c>
      <c r="AJ1713" s="12" t="str">
        <f aca="false">IF($B1713="","",COUNTIF(X1713:AG1713,"&gt;=2"))</f>
        <v/>
      </c>
      <c r="AK1713" s="12" t="str">
        <f aca="false">IF($B1713="","",COUNT(X1713:AG1713))</f>
        <v/>
      </c>
    </row>
    <row r="1714" customFormat="false" ht="15" hidden="false" customHeight="false" outlineLevel="0" collapsed="false">
      <c r="A1714" s="7"/>
      <c r="B1714" s="7"/>
      <c r="C1714" s="11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12" t="str">
        <f aca="false">IF(OR($B1714="",D1714="",E1714=""),"",IFERROR(IF(OR(INDEX(Matches!$I$2:$I$201,MATCH($A1714&amp;"-1",Matches!$J$2:$J$201,0))="Void",INDEX(Matches!$G$2:$G$201,MATCH($A1714&amp;"-1",Matches!$J$2:$J$201,0))="",INDEX(Matches!$H$2:$H$201,MATCH($A1714&amp;"-1",Matches!$J$2:$J$201,0))=""),"",IF(AND($C1714&lt;&gt;"",INDEX(Matches!$F$2:$F$201,MATCH($A1714&amp;"-1",Matches!$J$2:$J$201,0))&lt;&gt;"",$C1714&gt;=INDEX(Matches!$F$2:$F$201,MATCH($A1714&amp;"-1",Matches!$J$2:$J$201,0))),"",IF(AND(D1714=INDEX(Matches!$G$2:$G$201,MATCH($A1714&amp;"-1",Matches!$J$2:$J$201,0)),E1714=INDEX(Matches!$H$2:$H$201,MATCH($A1714&amp;"-1",Matches!$J$2:$J$201,0))),5,IF(SIGN(D1714-E1714)&lt;&gt;SIGN(INDEX(Matches!$G$2:$G$201,MATCH($A1714&amp;"-1",Matches!$J$2:$J$201,0))-INDEX(Matches!$H$2:$H$201,MATCH($A1714&amp;"-1",Matches!$J$2:$J$201,0))),0,IF(D1714-E1714=INDEX(Matches!$G$2:$G$201,MATCH($A1714&amp;"-1",Matches!$J$2:$J$201,0))-INDEX(Matches!$H$2:$H$201,MATCH($A1714&amp;"-1",Matches!$J$2:$J$201,0)),3,2))))),""))</f>
        <v/>
      </c>
      <c r="Y1714" s="12" t="str">
        <f aca="false">IF(OR($B1714="",F1714="",G1714=""),"",IFERROR(IF(OR(INDEX(Matches!$I$2:$I$201,MATCH($A1714&amp;"-2",Matches!$J$2:$J$201,0))="Void",INDEX(Matches!$G$2:$G$201,MATCH($A1714&amp;"-2",Matches!$J$2:$J$201,0))="",INDEX(Matches!$H$2:$H$201,MATCH($A1714&amp;"-2",Matches!$J$2:$J$201,0))=""),"",IF(AND($C1714&lt;&gt;"",INDEX(Matches!$F$2:$F$201,MATCH($A1714&amp;"-2",Matches!$J$2:$J$201,0))&lt;&gt;"",$C1714&gt;=INDEX(Matches!$F$2:$F$201,MATCH($A1714&amp;"-2",Matches!$J$2:$J$201,0))),"",IF(AND(F1714=INDEX(Matches!$G$2:$G$201,MATCH($A1714&amp;"-2",Matches!$J$2:$J$201,0)),G1714=INDEX(Matches!$H$2:$H$201,MATCH($A1714&amp;"-2",Matches!$J$2:$J$201,0))),5,IF(SIGN(F1714-G1714)&lt;&gt;SIGN(INDEX(Matches!$G$2:$G$201,MATCH($A1714&amp;"-2",Matches!$J$2:$J$201,0))-INDEX(Matches!$H$2:$H$201,MATCH($A1714&amp;"-2",Matches!$J$2:$J$201,0))),0,IF(F1714-G1714=INDEX(Matches!$G$2:$G$201,MATCH($A1714&amp;"-2",Matches!$J$2:$J$201,0))-INDEX(Matches!$H$2:$H$201,MATCH($A1714&amp;"-2",Matches!$J$2:$J$201,0)),3,2))))),""))</f>
        <v/>
      </c>
      <c r="Z1714" s="12" t="str">
        <f aca="false">IF(OR($B1714="",H1714="",I1714=""),"",IFERROR(IF(OR(INDEX(Matches!$I$2:$I$201,MATCH($A1714&amp;"-3",Matches!$J$2:$J$201,0))="Void",INDEX(Matches!$G$2:$G$201,MATCH($A1714&amp;"-3",Matches!$J$2:$J$201,0))="",INDEX(Matches!$H$2:$H$201,MATCH($A1714&amp;"-3",Matches!$J$2:$J$201,0))=""),"",IF(AND($C1714&lt;&gt;"",INDEX(Matches!$F$2:$F$201,MATCH($A1714&amp;"-3",Matches!$J$2:$J$201,0))&lt;&gt;"",$C1714&gt;=INDEX(Matches!$F$2:$F$201,MATCH($A1714&amp;"-3",Matches!$J$2:$J$201,0))),"",IF(AND(H1714=INDEX(Matches!$G$2:$G$201,MATCH($A1714&amp;"-3",Matches!$J$2:$J$201,0)),I1714=INDEX(Matches!$H$2:$H$201,MATCH($A1714&amp;"-3",Matches!$J$2:$J$201,0))),5,IF(SIGN(H1714-I1714)&lt;&gt;SIGN(INDEX(Matches!$G$2:$G$201,MATCH($A1714&amp;"-3",Matches!$J$2:$J$201,0))-INDEX(Matches!$H$2:$H$201,MATCH($A1714&amp;"-3",Matches!$J$2:$J$201,0))),0,IF(H1714-I1714=INDEX(Matches!$G$2:$G$201,MATCH($A1714&amp;"-3",Matches!$J$2:$J$201,0))-INDEX(Matches!$H$2:$H$201,MATCH($A1714&amp;"-3",Matches!$J$2:$J$201,0)),3,2))))),""))</f>
        <v/>
      </c>
      <c r="AA1714" s="12" t="str">
        <f aca="false">IF(OR($B1714="",J1714="",K1714=""),"",IFERROR(IF(OR(INDEX(Matches!$I$2:$I$201,MATCH($A1714&amp;"-4",Matches!$J$2:$J$201,0))="Void",INDEX(Matches!$G$2:$G$201,MATCH($A1714&amp;"-4",Matches!$J$2:$J$201,0))="",INDEX(Matches!$H$2:$H$201,MATCH($A1714&amp;"-4",Matches!$J$2:$J$201,0))=""),"",IF(AND($C1714&lt;&gt;"",INDEX(Matches!$F$2:$F$201,MATCH($A1714&amp;"-4",Matches!$J$2:$J$201,0))&lt;&gt;"",$C1714&gt;=INDEX(Matches!$F$2:$F$201,MATCH($A1714&amp;"-4",Matches!$J$2:$J$201,0))),"",IF(AND(J1714=INDEX(Matches!$G$2:$G$201,MATCH($A1714&amp;"-4",Matches!$J$2:$J$201,0)),K1714=INDEX(Matches!$H$2:$H$201,MATCH($A1714&amp;"-4",Matches!$J$2:$J$201,0))),5,IF(SIGN(J1714-K1714)&lt;&gt;SIGN(INDEX(Matches!$G$2:$G$201,MATCH($A1714&amp;"-4",Matches!$J$2:$J$201,0))-INDEX(Matches!$H$2:$H$201,MATCH($A1714&amp;"-4",Matches!$J$2:$J$201,0))),0,IF(J1714-K1714=INDEX(Matches!$G$2:$G$201,MATCH($A1714&amp;"-4",Matches!$J$2:$J$201,0))-INDEX(Matches!$H$2:$H$201,MATCH($A1714&amp;"-4",Matches!$J$2:$J$201,0)),3,2))))),""))</f>
        <v/>
      </c>
      <c r="AB1714" s="12" t="str">
        <f aca="false">IF(OR($B1714="",L1714="",M1714=""),"",IFERROR(IF(OR(INDEX(Matches!$I$2:$I$201,MATCH($A1714&amp;"-5",Matches!$J$2:$J$201,0))="Void",INDEX(Matches!$G$2:$G$201,MATCH($A1714&amp;"-5",Matches!$J$2:$J$201,0))="",INDEX(Matches!$H$2:$H$201,MATCH($A1714&amp;"-5",Matches!$J$2:$J$201,0))=""),"",IF(AND($C1714&lt;&gt;"",INDEX(Matches!$F$2:$F$201,MATCH($A1714&amp;"-5",Matches!$J$2:$J$201,0))&lt;&gt;"",$C1714&gt;=INDEX(Matches!$F$2:$F$201,MATCH($A1714&amp;"-5",Matches!$J$2:$J$201,0))),"",IF(AND(L1714=INDEX(Matches!$G$2:$G$201,MATCH($A1714&amp;"-5",Matches!$J$2:$J$201,0)),M1714=INDEX(Matches!$H$2:$H$201,MATCH($A1714&amp;"-5",Matches!$J$2:$J$201,0))),5,IF(SIGN(L1714-M1714)&lt;&gt;SIGN(INDEX(Matches!$G$2:$G$201,MATCH($A1714&amp;"-5",Matches!$J$2:$J$201,0))-INDEX(Matches!$H$2:$H$201,MATCH($A1714&amp;"-5",Matches!$J$2:$J$201,0))),0,IF(L1714-M1714=INDEX(Matches!$G$2:$G$201,MATCH($A1714&amp;"-5",Matches!$J$2:$J$201,0))-INDEX(Matches!$H$2:$H$201,MATCH($A1714&amp;"-5",Matches!$J$2:$J$201,0)),3,2))))),""))</f>
        <v/>
      </c>
      <c r="AC1714" s="12" t="str">
        <f aca="false">IF(OR($B1714="",N1714="",O1714=""),"",IFERROR(IF(OR(INDEX(Matches!$I$2:$I$201,MATCH($A1714&amp;"-6",Matches!$J$2:$J$201,0))="Void",INDEX(Matches!$G$2:$G$201,MATCH($A1714&amp;"-6",Matches!$J$2:$J$201,0))="",INDEX(Matches!$H$2:$H$201,MATCH($A1714&amp;"-6",Matches!$J$2:$J$201,0))=""),"",IF(AND($C1714&lt;&gt;"",INDEX(Matches!$F$2:$F$201,MATCH($A1714&amp;"-6",Matches!$J$2:$J$201,0))&lt;&gt;"",$C1714&gt;=INDEX(Matches!$F$2:$F$201,MATCH($A1714&amp;"-6",Matches!$J$2:$J$201,0))),"",IF(AND(N1714=INDEX(Matches!$G$2:$G$201,MATCH($A1714&amp;"-6",Matches!$J$2:$J$201,0)),O1714=INDEX(Matches!$H$2:$H$201,MATCH($A1714&amp;"-6",Matches!$J$2:$J$201,0))),5,IF(SIGN(N1714-O1714)&lt;&gt;SIGN(INDEX(Matches!$G$2:$G$201,MATCH($A1714&amp;"-6",Matches!$J$2:$J$201,0))-INDEX(Matches!$H$2:$H$201,MATCH($A1714&amp;"-6",Matches!$J$2:$J$201,0))),0,IF(N1714-O1714=INDEX(Matches!$G$2:$G$201,MATCH($A1714&amp;"-6",Matches!$J$2:$J$201,0))-INDEX(Matches!$H$2:$H$201,MATCH($A1714&amp;"-6",Matches!$J$2:$J$201,0)),3,2))))),""))</f>
        <v/>
      </c>
      <c r="AD1714" s="12" t="str">
        <f aca="false">IF(OR($B1714="",P1714="",Q1714=""),"",IFERROR(IF(OR(INDEX(Matches!$I$2:$I$201,MATCH($A1714&amp;"-7",Matches!$J$2:$J$201,0))="Void",INDEX(Matches!$G$2:$G$201,MATCH($A1714&amp;"-7",Matches!$J$2:$J$201,0))="",INDEX(Matches!$H$2:$H$201,MATCH($A1714&amp;"-7",Matches!$J$2:$J$201,0))=""),"",IF(AND($C1714&lt;&gt;"",INDEX(Matches!$F$2:$F$201,MATCH($A1714&amp;"-7",Matches!$J$2:$J$201,0))&lt;&gt;"",$C1714&gt;=INDEX(Matches!$F$2:$F$201,MATCH($A1714&amp;"-7",Matches!$J$2:$J$201,0))),"",IF(AND(P1714=INDEX(Matches!$G$2:$G$201,MATCH($A1714&amp;"-7",Matches!$J$2:$J$201,0)),Q1714=INDEX(Matches!$H$2:$H$201,MATCH($A1714&amp;"-7",Matches!$J$2:$J$201,0))),5,IF(SIGN(P1714-Q1714)&lt;&gt;SIGN(INDEX(Matches!$G$2:$G$201,MATCH($A1714&amp;"-7",Matches!$J$2:$J$201,0))-INDEX(Matches!$H$2:$H$201,MATCH($A1714&amp;"-7",Matches!$J$2:$J$201,0))),0,IF(P1714-Q1714=INDEX(Matches!$G$2:$G$201,MATCH($A1714&amp;"-7",Matches!$J$2:$J$201,0))-INDEX(Matches!$H$2:$H$201,MATCH($A1714&amp;"-7",Matches!$J$2:$J$201,0)),3,2))))),""))</f>
        <v/>
      </c>
      <c r="AE1714" s="12" t="str">
        <f aca="false">IF(OR($B1714="",R1714="",S1714=""),"",IFERROR(IF(OR(INDEX(Matches!$I$2:$I$201,MATCH($A1714&amp;"-8",Matches!$J$2:$J$201,0))="Void",INDEX(Matches!$G$2:$G$201,MATCH($A1714&amp;"-8",Matches!$J$2:$J$201,0))="",INDEX(Matches!$H$2:$H$201,MATCH($A1714&amp;"-8",Matches!$J$2:$J$201,0))=""),"",IF(AND($C1714&lt;&gt;"",INDEX(Matches!$F$2:$F$201,MATCH($A1714&amp;"-8",Matches!$J$2:$J$201,0))&lt;&gt;"",$C1714&gt;=INDEX(Matches!$F$2:$F$201,MATCH($A1714&amp;"-8",Matches!$J$2:$J$201,0))),"",IF(AND(R1714=INDEX(Matches!$G$2:$G$201,MATCH($A1714&amp;"-8",Matches!$J$2:$J$201,0)),S1714=INDEX(Matches!$H$2:$H$201,MATCH($A1714&amp;"-8",Matches!$J$2:$J$201,0))),5,IF(SIGN(R1714-S1714)&lt;&gt;SIGN(INDEX(Matches!$G$2:$G$201,MATCH($A1714&amp;"-8",Matches!$J$2:$J$201,0))-INDEX(Matches!$H$2:$H$201,MATCH($A1714&amp;"-8",Matches!$J$2:$J$201,0))),0,IF(R1714-S1714=INDEX(Matches!$G$2:$G$201,MATCH($A1714&amp;"-8",Matches!$J$2:$J$201,0))-INDEX(Matches!$H$2:$H$201,MATCH($A1714&amp;"-8",Matches!$J$2:$J$201,0)),3,2))))),""))</f>
        <v/>
      </c>
      <c r="AF1714" s="12" t="str">
        <f aca="false">IF(OR($B1714="",T1714="",U1714=""),"",IFERROR(IF(OR(INDEX(Matches!$I$2:$I$201,MATCH($A1714&amp;"-9",Matches!$J$2:$J$201,0))="Void",INDEX(Matches!$G$2:$G$201,MATCH($A1714&amp;"-9",Matches!$J$2:$J$201,0))="",INDEX(Matches!$H$2:$H$201,MATCH($A1714&amp;"-9",Matches!$J$2:$J$201,0))=""),"",IF(AND($C1714&lt;&gt;"",INDEX(Matches!$F$2:$F$201,MATCH($A1714&amp;"-9",Matches!$J$2:$J$201,0))&lt;&gt;"",$C1714&gt;=INDEX(Matches!$F$2:$F$201,MATCH($A1714&amp;"-9",Matches!$J$2:$J$201,0))),"",IF(AND(T1714=INDEX(Matches!$G$2:$G$201,MATCH($A1714&amp;"-9",Matches!$J$2:$J$201,0)),U1714=INDEX(Matches!$H$2:$H$201,MATCH($A1714&amp;"-9",Matches!$J$2:$J$201,0))),5,IF(SIGN(T1714-U1714)&lt;&gt;SIGN(INDEX(Matches!$G$2:$G$201,MATCH($A1714&amp;"-9",Matches!$J$2:$J$201,0))-INDEX(Matches!$H$2:$H$201,MATCH($A1714&amp;"-9",Matches!$J$2:$J$201,0))),0,IF(T1714-U1714=INDEX(Matches!$G$2:$G$201,MATCH($A1714&amp;"-9",Matches!$J$2:$J$201,0))-INDEX(Matches!$H$2:$H$201,MATCH($A1714&amp;"-9",Matches!$J$2:$J$201,0)),3,2))))),""))</f>
        <v/>
      </c>
      <c r="AG1714" s="12" t="str">
        <f aca="false">IF(OR($B1714="",V1714="",W1714=""),"",IFERROR(IF(OR(INDEX(Matches!$I$2:$I$201,MATCH($A1714&amp;"-10",Matches!$J$2:$J$201,0))="Void",INDEX(Matches!$G$2:$G$201,MATCH($A1714&amp;"-10",Matches!$J$2:$J$201,0))="",INDEX(Matches!$H$2:$H$201,MATCH($A1714&amp;"-10",Matches!$J$2:$J$201,0))=""),"",IF(AND($C1714&lt;&gt;"",INDEX(Matches!$F$2:$F$201,MATCH($A1714&amp;"-10",Matches!$J$2:$J$201,0))&lt;&gt;"",$C1714&gt;=INDEX(Matches!$F$2:$F$201,MATCH($A1714&amp;"-10",Matches!$J$2:$J$201,0))),"",IF(AND(V1714=INDEX(Matches!$G$2:$G$201,MATCH($A1714&amp;"-10",Matches!$J$2:$J$201,0)),W1714=INDEX(Matches!$H$2:$H$201,MATCH($A1714&amp;"-10",Matches!$J$2:$J$201,0))),5,IF(SIGN(V1714-W1714)&lt;&gt;SIGN(INDEX(Matches!$G$2:$G$201,MATCH($A1714&amp;"-10",Matches!$J$2:$J$201,0))-INDEX(Matches!$H$2:$H$201,MATCH($A1714&amp;"-10",Matches!$J$2:$J$201,0))),0,IF(V1714-W1714=INDEX(Matches!$G$2:$G$201,MATCH($A1714&amp;"-10",Matches!$J$2:$J$201,0))-INDEX(Matches!$H$2:$H$201,MATCH($A1714&amp;"-10",Matches!$J$2:$J$201,0)),3,2))))),""))</f>
        <v/>
      </c>
      <c r="AH1714" s="13" t="str">
        <f aca="false">IF($B1714="","",SUM(X1714:AG1714))</f>
        <v/>
      </c>
      <c r="AI1714" s="12" t="str">
        <f aca="false">IF($B1714="","",COUNTIF(X1714:AG1714,5))</f>
        <v/>
      </c>
      <c r="AJ1714" s="12" t="str">
        <f aca="false">IF($B1714="","",COUNTIF(X1714:AG1714,"&gt;=2"))</f>
        <v/>
      </c>
      <c r="AK1714" s="12" t="str">
        <f aca="false">IF($B1714="","",COUNT(X1714:AG1714))</f>
        <v/>
      </c>
    </row>
    <row r="1715" customFormat="false" ht="15" hidden="false" customHeight="false" outlineLevel="0" collapsed="false">
      <c r="A1715" s="7"/>
      <c r="B1715" s="7"/>
      <c r="C1715" s="11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12" t="str">
        <f aca="false">IF(OR($B1715="",D1715="",E1715=""),"",IFERROR(IF(OR(INDEX(Matches!$I$2:$I$201,MATCH($A1715&amp;"-1",Matches!$J$2:$J$201,0))="Void",INDEX(Matches!$G$2:$G$201,MATCH($A1715&amp;"-1",Matches!$J$2:$J$201,0))="",INDEX(Matches!$H$2:$H$201,MATCH($A1715&amp;"-1",Matches!$J$2:$J$201,0))=""),"",IF(AND($C1715&lt;&gt;"",INDEX(Matches!$F$2:$F$201,MATCH($A1715&amp;"-1",Matches!$J$2:$J$201,0))&lt;&gt;"",$C1715&gt;=INDEX(Matches!$F$2:$F$201,MATCH($A1715&amp;"-1",Matches!$J$2:$J$201,0))),"",IF(AND(D1715=INDEX(Matches!$G$2:$G$201,MATCH($A1715&amp;"-1",Matches!$J$2:$J$201,0)),E1715=INDEX(Matches!$H$2:$H$201,MATCH($A1715&amp;"-1",Matches!$J$2:$J$201,0))),5,IF(SIGN(D1715-E1715)&lt;&gt;SIGN(INDEX(Matches!$G$2:$G$201,MATCH($A1715&amp;"-1",Matches!$J$2:$J$201,0))-INDEX(Matches!$H$2:$H$201,MATCH($A1715&amp;"-1",Matches!$J$2:$J$201,0))),0,IF(D1715-E1715=INDEX(Matches!$G$2:$G$201,MATCH($A1715&amp;"-1",Matches!$J$2:$J$201,0))-INDEX(Matches!$H$2:$H$201,MATCH($A1715&amp;"-1",Matches!$J$2:$J$201,0)),3,2))))),""))</f>
        <v/>
      </c>
      <c r="Y1715" s="12" t="str">
        <f aca="false">IF(OR($B1715="",F1715="",G1715=""),"",IFERROR(IF(OR(INDEX(Matches!$I$2:$I$201,MATCH($A1715&amp;"-2",Matches!$J$2:$J$201,0))="Void",INDEX(Matches!$G$2:$G$201,MATCH($A1715&amp;"-2",Matches!$J$2:$J$201,0))="",INDEX(Matches!$H$2:$H$201,MATCH($A1715&amp;"-2",Matches!$J$2:$J$201,0))=""),"",IF(AND($C1715&lt;&gt;"",INDEX(Matches!$F$2:$F$201,MATCH($A1715&amp;"-2",Matches!$J$2:$J$201,0))&lt;&gt;"",$C1715&gt;=INDEX(Matches!$F$2:$F$201,MATCH($A1715&amp;"-2",Matches!$J$2:$J$201,0))),"",IF(AND(F1715=INDEX(Matches!$G$2:$G$201,MATCH($A1715&amp;"-2",Matches!$J$2:$J$201,0)),G1715=INDEX(Matches!$H$2:$H$201,MATCH($A1715&amp;"-2",Matches!$J$2:$J$201,0))),5,IF(SIGN(F1715-G1715)&lt;&gt;SIGN(INDEX(Matches!$G$2:$G$201,MATCH($A1715&amp;"-2",Matches!$J$2:$J$201,0))-INDEX(Matches!$H$2:$H$201,MATCH($A1715&amp;"-2",Matches!$J$2:$J$201,0))),0,IF(F1715-G1715=INDEX(Matches!$G$2:$G$201,MATCH($A1715&amp;"-2",Matches!$J$2:$J$201,0))-INDEX(Matches!$H$2:$H$201,MATCH($A1715&amp;"-2",Matches!$J$2:$J$201,0)),3,2))))),""))</f>
        <v/>
      </c>
      <c r="Z1715" s="12" t="str">
        <f aca="false">IF(OR($B1715="",H1715="",I1715=""),"",IFERROR(IF(OR(INDEX(Matches!$I$2:$I$201,MATCH($A1715&amp;"-3",Matches!$J$2:$J$201,0))="Void",INDEX(Matches!$G$2:$G$201,MATCH($A1715&amp;"-3",Matches!$J$2:$J$201,0))="",INDEX(Matches!$H$2:$H$201,MATCH($A1715&amp;"-3",Matches!$J$2:$J$201,0))=""),"",IF(AND($C1715&lt;&gt;"",INDEX(Matches!$F$2:$F$201,MATCH($A1715&amp;"-3",Matches!$J$2:$J$201,0))&lt;&gt;"",$C1715&gt;=INDEX(Matches!$F$2:$F$201,MATCH($A1715&amp;"-3",Matches!$J$2:$J$201,0))),"",IF(AND(H1715=INDEX(Matches!$G$2:$G$201,MATCH($A1715&amp;"-3",Matches!$J$2:$J$201,0)),I1715=INDEX(Matches!$H$2:$H$201,MATCH($A1715&amp;"-3",Matches!$J$2:$J$201,0))),5,IF(SIGN(H1715-I1715)&lt;&gt;SIGN(INDEX(Matches!$G$2:$G$201,MATCH($A1715&amp;"-3",Matches!$J$2:$J$201,0))-INDEX(Matches!$H$2:$H$201,MATCH($A1715&amp;"-3",Matches!$J$2:$J$201,0))),0,IF(H1715-I1715=INDEX(Matches!$G$2:$G$201,MATCH($A1715&amp;"-3",Matches!$J$2:$J$201,0))-INDEX(Matches!$H$2:$H$201,MATCH($A1715&amp;"-3",Matches!$J$2:$J$201,0)),3,2))))),""))</f>
        <v/>
      </c>
      <c r="AA1715" s="12" t="str">
        <f aca="false">IF(OR($B1715="",J1715="",K1715=""),"",IFERROR(IF(OR(INDEX(Matches!$I$2:$I$201,MATCH($A1715&amp;"-4",Matches!$J$2:$J$201,0))="Void",INDEX(Matches!$G$2:$G$201,MATCH($A1715&amp;"-4",Matches!$J$2:$J$201,0))="",INDEX(Matches!$H$2:$H$201,MATCH($A1715&amp;"-4",Matches!$J$2:$J$201,0))=""),"",IF(AND($C1715&lt;&gt;"",INDEX(Matches!$F$2:$F$201,MATCH($A1715&amp;"-4",Matches!$J$2:$J$201,0))&lt;&gt;"",$C1715&gt;=INDEX(Matches!$F$2:$F$201,MATCH($A1715&amp;"-4",Matches!$J$2:$J$201,0))),"",IF(AND(J1715=INDEX(Matches!$G$2:$G$201,MATCH($A1715&amp;"-4",Matches!$J$2:$J$201,0)),K1715=INDEX(Matches!$H$2:$H$201,MATCH($A1715&amp;"-4",Matches!$J$2:$J$201,0))),5,IF(SIGN(J1715-K1715)&lt;&gt;SIGN(INDEX(Matches!$G$2:$G$201,MATCH($A1715&amp;"-4",Matches!$J$2:$J$201,0))-INDEX(Matches!$H$2:$H$201,MATCH($A1715&amp;"-4",Matches!$J$2:$J$201,0))),0,IF(J1715-K1715=INDEX(Matches!$G$2:$G$201,MATCH($A1715&amp;"-4",Matches!$J$2:$J$201,0))-INDEX(Matches!$H$2:$H$201,MATCH($A1715&amp;"-4",Matches!$J$2:$J$201,0)),3,2))))),""))</f>
        <v/>
      </c>
      <c r="AB1715" s="12" t="str">
        <f aca="false">IF(OR($B1715="",L1715="",M1715=""),"",IFERROR(IF(OR(INDEX(Matches!$I$2:$I$201,MATCH($A1715&amp;"-5",Matches!$J$2:$J$201,0))="Void",INDEX(Matches!$G$2:$G$201,MATCH($A1715&amp;"-5",Matches!$J$2:$J$201,0))="",INDEX(Matches!$H$2:$H$201,MATCH($A1715&amp;"-5",Matches!$J$2:$J$201,0))=""),"",IF(AND($C1715&lt;&gt;"",INDEX(Matches!$F$2:$F$201,MATCH($A1715&amp;"-5",Matches!$J$2:$J$201,0))&lt;&gt;"",$C1715&gt;=INDEX(Matches!$F$2:$F$201,MATCH($A1715&amp;"-5",Matches!$J$2:$J$201,0))),"",IF(AND(L1715=INDEX(Matches!$G$2:$G$201,MATCH($A1715&amp;"-5",Matches!$J$2:$J$201,0)),M1715=INDEX(Matches!$H$2:$H$201,MATCH($A1715&amp;"-5",Matches!$J$2:$J$201,0))),5,IF(SIGN(L1715-M1715)&lt;&gt;SIGN(INDEX(Matches!$G$2:$G$201,MATCH($A1715&amp;"-5",Matches!$J$2:$J$201,0))-INDEX(Matches!$H$2:$H$201,MATCH($A1715&amp;"-5",Matches!$J$2:$J$201,0))),0,IF(L1715-M1715=INDEX(Matches!$G$2:$G$201,MATCH($A1715&amp;"-5",Matches!$J$2:$J$201,0))-INDEX(Matches!$H$2:$H$201,MATCH($A1715&amp;"-5",Matches!$J$2:$J$201,0)),3,2))))),""))</f>
        <v/>
      </c>
      <c r="AC1715" s="12" t="str">
        <f aca="false">IF(OR($B1715="",N1715="",O1715=""),"",IFERROR(IF(OR(INDEX(Matches!$I$2:$I$201,MATCH($A1715&amp;"-6",Matches!$J$2:$J$201,0))="Void",INDEX(Matches!$G$2:$G$201,MATCH($A1715&amp;"-6",Matches!$J$2:$J$201,0))="",INDEX(Matches!$H$2:$H$201,MATCH($A1715&amp;"-6",Matches!$J$2:$J$201,0))=""),"",IF(AND($C1715&lt;&gt;"",INDEX(Matches!$F$2:$F$201,MATCH($A1715&amp;"-6",Matches!$J$2:$J$201,0))&lt;&gt;"",$C1715&gt;=INDEX(Matches!$F$2:$F$201,MATCH($A1715&amp;"-6",Matches!$J$2:$J$201,0))),"",IF(AND(N1715=INDEX(Matches!$G$2:$G$201,MATCH($A1715&amp;"-6",Matches!$J$2:$J$201,0)),O1715=INDEX(Matches!$H$2:$H$201,MATCH($A1715&amp;"-6",Matches!$J$2:$J$201,0))),5,IF(SIGN(N1715-O1715)&lt;&gt;SIGN(INDEX(Matches!$G$2:$G$201,MATCH($A1715&amp;"-6",Matches!$J$2:$J$201,0))-INDEX(Matches!$H$2:$H$201,MATCH($A1715&amp;"-6",Matches!$J$2:$J$201,0))),0,IF(N1715-O1715=INDEX(Matches!$G$2:$G$201,MATCH($A1715&amp;"-6",Matches!$J$2:$J$201,0))-INDEX(Matches!$H$2:$H$201,MATCH($A1715&amp;"-6",Matches!$J$2:$J$201,0)),3,2))))),""))</f>
        <v/>
      </c>
      <c r="AD1715" s="12" t="str">
        <f aca="false">IF(OR($B1715="",P1715="",Q1715=""),"",IFERROR(IF(OR(INDEX(Matches!$I$2:$I$201,MATCH($A1715&amp;"-7",Matches!$J$2:$J$201,0))="Void",INDEX(Matches!$G$2:$G$201,MATCH($A1715&amp;"-7",Matches!$J$2:$J$201,0))="",INDEX(Matches!$H$2:$H$201,MATCH($A1715&amp;"-7",Matches!$J$2:$J$201,0))=""),"",IF(AND($C1715&lt;&gt;"",INDEX(Matches!$F$2:$F$201,MATCH($A1715&amp;"-7",Matches!$J$2:$J$201,0))&lt;&gt;"",$C1715&gt;=INDEX(Matches!$F$2:$F$201,MATCH($A1715&amp;"-7",Matches!$J$2:$J$201,0))),"",IF(AND(P1715=INDEX(Matches!$G$2:$G$201,MATCH($A1715&amp;"-7",Matches!$J$2:$J$201,0)),Q1715=INDEX(Matches!$H$2:$H$201,MATCH($A1715&amp;"-7",Matches!$J$2:$J$201,0))),5,IF(SIGN(P1715-Q1715)&lt;&gt;SIGN(INDEX(Matches!$G$2:$G$201,MATCH($A1715&amp;"-7",Matches!$J$2:$J$201,0))-INDEX(Matches!$H$2:$H$201,MATCH($A1715&amp;"-7",Matches!$J$2:$J$201,0))),0,IF(P1715-Q1715=INDEX(Matches!$G$2:$G$201,MATCH($A1715&amp;"-7",Matches!$J$2:$J$201,0))-INDEX(Matches!$H$2:$H$201,MATCH($A1715&amp;"-7",Matches!$J$2:$J$201,0)),3,2))))),""))</f>
        <v/>
      </c>
      <c r="AE1715" s="12" t="str">
        <f aca="false">IF(OR($B1715="",R1715="",S1715=""),"",IFERROR(IF(OR(INDEX(Matches!$I$2:$I$201,MATCH($A1715&amp;"-8",Matches!$J$2:$J$201,0))="Void",INDEX(Matches!$G$2:$G$201,MATCH($A1715&amp;"-8",Matches!$J$2:$J$201,0))="",INDEX(Matches!$H$2:$H$201,MATCH($A1715&amp;"-8",Matches!$J$2:$J$201,0))=""),"",IF(AND($C1715&lt;&gt;"",INDEX(Matches!$F$2:$F$201,MATCH($A1715&amp;"-8",Matches!$J$2:$J$201,0))&lt;&gt;"",$C1715&gt;=INDEX(Matches!$F$2:$F$201,MATCH($A1715&amp;"-8",Matches!$J$2:$J$201,0))),"",IF(AND(R1715=INDEX(Matches!$G$2:$G$201,MATCH($A1715&amp;"-8",Matches!$J$2:$J$201,0)),S1715=INDEX(Matches!$H$2:$H$201,MATCH($A1715&amp;"-8",Matches!$J$2:$J$201,0))),5,IF(SIGN(R1715-S1715)&lt;&gt;SIGN(INDEX(Matches!$G$2:$G$201,MATCH($A1715&amp;"-8",Matches!$J$2:$J$201,0))-INDEX(Matches!$H$2:$H$201,MATCH($A1715&amp;"-8",Matches!$J$2:$J$201,0))),0,IF(R1715-S1715=INDEX(Matches!$G$2:$G$201,MATCH($A1715&amp;"-8",Matches!$J$2:$J$201,0))-INDEX(Matches!$H$2:$H$201,MATCH($A1715&amp;"-8",Matches!$J$2:$J$201,0)),3,2))))),""))</f>
        <v/>
      </c>
      <c r="AF1715" s="12" t="str">
        <f aca="false">IF(OR($B1715="",T1715="",U1715=""),"",IFERROR(IF(OR(INDEX(Matches!$I$2:$I$201,MATCH($A1715&amp;"-9",Matches!$J$2:$J$201,0))="Void",INDEX(Matches!$G$2:$G$201,MATCH($A1715&amp;"-9",Matches!$J$2:$J$201,0))="",INDEX(Matches!$H$2:$H$201,MATCH($A1715&amp;"-9",Matches!$J$2:$J$201,0))=""),"",IF(AND($C1715&lt;&gt;"",INDEX(Matches!$F$2:$F$201,MATCH($A1715&amp;"-9",Matches!$J$2:$J$201,0))&lt;&gt;"",$C1715&gt;=INDEX(Matches!$F$2:$F$201,MATCH($A1715&amp;"-9",Matches!$J$2:$J$201,0))),"",IF(AND(T1715=INDEX(Matches!$G$2:$G$201,MATCH($A1715&amp;"-9",Matches!$J$2:$J$201,0)),U1715=INDEX(Matches!$H$2:$H$201,MATCH($A1715&amp;"-9",Matches!$J$2:$J$201,0))),5,IF(SIGN(T1715-U1715)&lt;&gt;SIGN(INDEX(Matches!$G$2:$G$201,MATCH($A1715&amp;"-9",Matches!$J$2:$J$201,0))-INDEX(Matches!$H$2:$H$201,MATCH($A1715&amp;"-9",Matches!$J$2:$J$201,0))),0,IF(T1715-U1715=INDEX(Matches!$G$2:$G$201,MATCH($A1715&amp;"-9",Matches!$J$2:$J$201,0))-INDEX(Matches!$H$2:$H$201,MATCH($A1715&amp;"-9",Matches!$J$2:$J$201,0)),3,2))))),""))</f>
        <v/>
      </c>
      <c r="AG1715" s="12" t="str">
        <f aca="false">IF(OR($B1715="",V1715="",W1715=""),"",IFERROR(IF(OR(INDEX(Matches!$I$2:$I$201,MATCH($A1715&amp;"-10",Matches!$J$2:$J$201,0))="Void",INDEX(Matches!$G$2:$G$201,MATCH($A1715&amp;"-10",Matches!$J$2:$J$201,0))="",INDEX(Matches!$H$2:$H$201,MATCH($A1715&amp;"-10",Matches!$J$2:$J$201,0))=""),"",IF(AND($C1715&lt;&gt;"",INDEX(Matches!$F$2:$F$201,MATCH($A1715&amp;"-10",Matches!$J$2:$J$201,0))&lt;&gt;"",$C1715&gt;=INDEX(Matches!$F$2:$F$201,MATCH($A1715&amp;"-10",Matches!$J$2:$J$201,0))),"",IF(AND(V1715=INDEX(Matches!$G$2:$G$201,MATCH($A1715&amp;"-10",Matches!$J$2:$J$201,0)),W1715=INDEX(Matches!$H$2:$H$201,MATCH($A1715&amp;"-10",Matches!$J$2:$J$201,0))),5,IF(SIGN(V1715-W1715)&lt;&gt;SIGN(INDEX(Matches!$G$2:$G$201,MATCH($A1715&amp;"-10",Matches!$J$2:$J$201,0))-INDEX(Matches!$H$2:$H$201,MATCH($A1715&amp;"-10",Matches!$J$2:$J$201,0))),0,IF(V1715-W1715=INDEX(Matches!$G$2:$G$201,MATCH($A1715&amp;"-10",Matches!$J$2:$J$201,0))-INDEX(Matches!$H$2:$H$201,MATCH($A1715&amp;"-10",Matches!$J$2:$J$201,0)),3,2))))),""))</f>
        <v/>
      </c>
      <c r="AH1715" s="13" t="str">
        <f aca="false">IF($B1715="","",SUM(X1715:AG1715))</f>
        <v/>
      </c>
      <c r="AI1715" s="12" t="str">
        <f aca="false">IF($B1715="","",COUNTIF(X1715:AG1715,5))</f>
        <v/>
      </c>
      <c r="AJ1715" s="12" t="str">
        <f aca="false">IF($B1715="","",COUNTIF(X1715:AG1715,"&gt;=2"))</f>
        <v/>
      </c>
      <c r="AK1715" s="12" t="str">
        <f aca="false">IF($B1715="","",COUNT(X1715:AG1715))</f>
        <v/>
      </c>
    </row>
    <row r="1716" customFormat="false" ht="15" hidden="false" customHeight="false" outlineLevel="0" collapsed="false">
      <c r="A1716" s="7"/>
      <c r="B1716" s="7"/>
      <c r="C1716" s="11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12" t="str">
        <f aca="false">IF(OR($B1716="",D1716="",E1716=""),"",IFERROR(IF(OR(INDEX(Matches!$I$2:$I$201,MATCH($A1716&amp;"-1",Matches!$J$2:$J$201,0))="Void",INDEX(Matches!$G$2:$G$201,MATCH($A1716&amp;"-1",Matches!$J$2:$J$201,0))="",INDEX(Matches!$H$2:$H$201,MATCH($A1716&amp;"-1",Matches!$J$2:$J$201,0))=""),"",IF(AND($C1716&lt;&gt;"",INDEX(Matches!$F$2:$F$201,MATCH($A1716&amp;"-1",Matches!$J$2:$J$201,0))&lt;&gt;"",$C1716&gt;=INDEX(Matches!$F$2:$F$201,MATCH($A1716&amp;"-1",Matches!$J$2:$J$201,0))),"",IF(AND(D1716=INDEX(Matches!$G$2:$G$201,MATCH($A1716&amp;"-1",Matches!$J$2:$J$201,0)),E1716=INDEX(Matches!$H$2:$H$201,MATCH($A1716&amp;"-1",Matches!$J$2:$J$201,0))),5,IF(SIGN(D1716-E1716)&lt;&gt;SIGN(INDEX(Matches!$G$2:$G$201,MATCH($A1716&amp;"-1",Matches!$J$2:$J$201,0))-INDEX(Matches!$H$2:$H$201,MATCH($A1716&amp;"-1",Matches!$J$2:$J$201,0))),0,IF(D1716-E1716=INDEX(Matches!$G$2:$G$201,MATCH($A1716&amp;"-1",Matches!$J$2:$J$201,0))-INDEX(Matches!$H$2:$H$201,MATCH($A1716&amp;"-1",Matches!$J$2:$J$201,0)),3,2))))),""))</f>
        <v/>
      </c>
      <c r="Y1716" s="12" t="str">
        <f aca="false">IF(OR($B1716="",F1716="",G1716=""),"",IFERROR(IF(OR(INDEX(Matches!$I$2:$I$201,MATCH($A1716&amp;"-2",Matches!$J$2:$J$201,0))="Void",INDEX(Matches!$G$2:$G$201,MATCH($A1716&amp;"-2",Matches!$J$2:$J$201,0))="",INDEX(Matches!$H$2:$H$201,MATCH($A1716&amp;"-2",Matches!$J$2:$J$201,0))=""),"",IF(AND($C1716&lt;&gt;"",INDEX(Matches!$F$2:$F$201,MATCH($A1716&amp;"-2",Matches!$J$2:$J$201,0))&lt;&gt;"",$C1716&gt;=INDEX(Matches!$F$2:$F$201,MATCH($A1716&amp;"-2",Matches!$J$2:$J$201,0))),"",IF(AND(F1716=INDEX(Matches!$G$2:$G$201,MATCH($A1716&amp;"-2",Matches!$J$2:$J$201,0)),G1716=INDEX(Matches!$H$2:$H$201,MATCH($A1716&amp;"-2",Matches!$J$2:$J$201,0))),5,IF(SIGN(F1716-G1716)&lt;&gt;SIGN(INDEX(Matches!$G$2:$G$201,MATCH($A1716&amp;"-2",Matches!$J$2:$J$201,0))-INDEX(Matches!$H$2:$H$201,MATCH($A1716&amp;"-2",Matches!$J$2:$J$201,0))),0,IF(F1716-G1716=INDEX(Matches!$G$2:$G$201,MATCH($A1716&amp;"-2",Matches!$J$2:$J$201,0))-INDEX(Matches!$H$2:$H$201,MATCH($A1716&amp;"-2",Matches!$J$2:$J$201,0)),3,2))))),""))</f>
        <v/>
      </c>
      <c r="Z1716" s="12" t="str">
        <f aca="false">IF(OR($B1716="",H1716="",I1716=""),"",IFERROR(IF(OR(INDEX(Matches!$I$2:$I$201,MATCH($A1716&amp;"-3",Matches!$J$2:$J$201,0))="Void",INDEX(Matches!$G$2:$G$201,MATCH($A1716&amp;"-3",Matches!$J$2:$J$201,0))="",INDEX(Matches!$H$2:$H$201,MATCH($A1716&amp;"-3",Matches!$J$2:$J$201,0))=""),"",IF(AND($C1716&lt;&gt;"",INDEX(Matches!$F$2:$F$201,MATCH($A1716&amp;"-3",Matches!$J$2:$J$201,0))&lt;&gt;"",$C1716&gt;=INDEX(Matches!$F$2:$F$201,MATCH($A1716&amp;"-3",Matches!$J$2:$J$201,0))),"",IF(AND(H1716=INDEX(Matches!$G$2:$G$201,MATCH($A1716&amp;"-3",Matches!$J$2:$J$201,0)),I1716=INDEX(Matches!$H$2:$H$201,MATCH($A1716&amp;"-3",Matches!$J$2:$J$201,0))),5,IF(SIGN(H1716-I1716)&lt;&gt;SIGN(INDEX(Matches!$G$2:$G$201,MATCH($A1716&amp;"-3",Matches!$J$2:$J$201,0))-INDEX(Matches!$H$2:$H$201,MATCH($A1716&amp;"-3",Matches!$J$2:$J$201,0))),0,IF(H1716-I1716=INDEX(Matches!$G$2:$G$201,MATCH($A1716&amp;"-3",Matches!$J$2:$J$201,0))-INDEX(Matches!$H$2:$H$201,MATCH($A1716&amp;"-3",Matches!$J$2:$J$201,0)),3,2))))),""))</f>
        <v/>
      </c>
      <c r="AA1716" s="12" t="str">
        <f aca="false">IF(OR($B1716="",J1716="",K1716=""),"",IFERROR(IF(OR(INDEX(Matches!$I$2:$I$201,MATCH($A1716&amp;"-4",Matches!$J$2:$J$201,0))="Void",INDEX(Matches!$G$2:$G$201,MATCH($A1716&amp;"-4",Matches!$J$2:$J$201,0))="",INDEX(Matches!$H$2:$H$201,MATCH($A1716&amp;"-4",Matches!$J$2:$J$201,0))=""),"",IF(AND($C1716&lt;&gt;"",INDEX(Matches!$F$2:$F$201,MATCH($A1716&amp;"-4",Matches!$J$2:$J$201,0))&lt;&gt;"",$C1716&gt;=INDEX(Matches!$F$2:$F$201,MATCH($A1716&amp;"-4",Matches!$J$2:$J$201,0))),"",IF(AND(J1716=INDEX(Matches!$G$2:$G$201,MATCH($A1716&amp;"-4",Matches!$J$2:$J$201,0)),K1716=INDEX(Matches!$H$2:$H$201,MATCH($A1716&amp;"-4",Matches!$J$2:$J$201,0))),5,IF(SIGN(J1716-K1716)&lt;&gt;SIGN(INDEX(Matches!$G$2:$G$201,MATCH($A1716&amp;"-4",Matches!$J$2:$J$201,0))-INDEX(Matches!$H$2:$H$201,MATCH($A1716&amp;"-4",Matches!$J$2:$J$201,0))),0,IF(J1716-K1716=INDEX(Matches!$G$2:$G$201,MATCH($A1716&amp;"-4",Matches!$J$2:$J$201,0))-INDEX(Matches!$H$2:$H$201,MATCH($A1716&amp;"-4",Matches!$J$2:$J$201,0)),3,2))))),""))</f>
        <v/>
      </c>
      <c r="AB1716" s="12" t="str">
        <f aca="false">IF(OR($B1716="",L1716="",M1716=""),"",IFERROR(IF(OR(INDEX(Matches!$I$2:$I$201,MATCH($A1716&amp;"-5",Matches!$J$2:$J$201,0))="Void",INDEX(Matches!$G$2:$G$201,MATCH($A1716&amp;"-5",Matches!$J$2:$J$201,0))="",INDEX(Matches!$H$2:$H$201,MATCH($A1716&amp;"-5",Matches!$J$2:$J$201,0))=""),"",IF(AND($C1716&lt;&gt;"",INDEX(Matches!$F$2:$F$201,MATCH($A1716&amp;"-5",Matches!$J$2:$J$201,0))&lt;&gt;"",$C1716&gt;=INDEX(Matches!$F$2:$F$201,MATCH($A1716&amp;"-5",Matches!$J$2:$J$201,0))),"",IF(AND(L1716=INDEX(Matches!$G$2:$G$201,MATCH($A1716&amp;"-5",Matches!$J$2:$J$201,0)),M1716=INDEX(Matches!$H$2:$H$201,MATCH($A1716&amp;"-5",Matches!$J$2:$J$201,0))),5,IF(SIGN(L1716-M1716)&lt;&gt;SIGN(INDEX(Matches!$G$2:$G$201,MATCH($A1716&amp;"-5",Matches!$J$2:$J$201,0))-INDEX(Matches!$H$2:$H$201,MATCH($A1716&amp;"-5",Matches!$J$2:$J$201,0))),0,IF(L1716-M1716=INDEX(Matches!$G$2:$G$201,MATCH($A1716&amp;"-5",Matches!$J$2:$J$201,0))-INDEX(Matches!$H$2:$H$201,MATCH($A1716&amp;"-5",Matches!$J$2:$J$201,0)),3,2))))),""))</f>
        <v/>
      </c>
      <c r="AC1716" s="12" t="str">
        <f aca="false">IF(OR($B1716="",N1716="",O1716=""),"",IFERROR(IF(OR(INDEX(Matches!$I$2:$I$201,MATCH($A1716&amp;"-6",Matches!$J$2:$J$201,0))="Void",INDEX(Matches!$G$2:$G$201,MATCH($A1716&amp;"-6",Matches!$J$2:$J$201,0))="",INDEX(Matches!$H$2:$H$201,MATCH($A1716&amp;"-6",Matches!$J$2:$J$201,0))=""),"",IF(AND($C1716&lt;&gt;"",INDEX(Matches!$F$2:$F$201,MATCH($A1716&amp;"-6",Matches!$J$2:$J$201,0))&lt;&gt;"",$C1716&gt;=INDEX(Matches!$F$2:$F$201,MATCH($A1716&amp;"-6",Matches!$J$2:$J$201,0))),"",IF(AND(N1716=INDEX(Matches!$G$2:$G$201,MATCH($A1716&amp;"-6",Matches!$J$2:$J$201,0)),O1716=INDEX(Matches!$H$2:$H$201,MATCH($A1716&amp;"-6",Matches!$J$2:$J$201,0))),5,IF(SIGN(N1716-O1716)&lt;&gt;SIGN(INDEX(Matches!$G$2:$G$201,MATCH($A1716&amp;"-6",Matches!$J$2:$J$201,0))-INDEX(Matches!$H$2:$H$201,MATCH($A1716&amp;"-6",Matches!$J$2:$J$201,0))),0,IF(N1716-O1716=INDEX(Matches!$G$2:$G$201,MATCH($A1716&amp;"-6",Matches!$J$2:$J$201,0))-INDEX(Matches!$H$2:$H$201,MATCH($A1716&amp;"-6",Matches!$J$2:$J$201,0)),3,2))))),""))</f>
        <v/>
      </c>
      <c r="AD1716" s="12" t="str">
        <f aca="false">IF(OR($B1716="",P1716="",Q1716=""),"",IFERROR(IF(OR(INDEX(Matches!$I$2:$I$201,MATCH($A1716&amp;"-7",Matches!$J$2:$J$201,0))="Void",INDEX(Matches!$G$2:$G$201,MATCH($A1716&amp;"-7",Matches!$J$2:$J$201,0))="",INDEX(Matches!$H$2:$H$201,MATCH($A1716&amp;"-7",Matches!$J$2:$J$201,0))=""),"",IF(AND($C1716&lt;&gt;"",INDEX(Matches!$F$2:$F$201,MATCH($A1716&amp;"-7",Matches!$J$2:$J$201,0))&lt;&gt;"",$C1716&gt;=INDEX(Matches!$F$2:$F$201,MATCH($A1716&amp;"-7",Matches!$J$2:$J$201,0))),"",IF(AND(P1716=INDEX(Matches!$G$2:$G$201,MATCH($A1716&amp;"-7",Matches!$J$2:$J$201,0)),Q1716=INDEX(Matches!$H$2:$H$201,MATCH($A1716&amp;"-7",Matches!$J$2:$J$201,0))),5,IF(SIGN(P1716-Q1716)&lt;&gt;SIGN(INDEX(Matches!$G$2:$G$201,MATCH($A1716&amp;"-7",Matches!$J$2:$J$201,0))-INDEX(Matches!$H$2:$H$201,MATCH($A1716&amp;"-7",Matches!$J$2:$J$201,0))),0,IF(P1716-Q1716=INDEX(Matches!$G$2:$G$201,MATCH($A1716&amp;"-7",Matches!$J$2:$J$201,0))-INDEX(Matches!$H$2:$H$201,MATCH($A1716&amp;"-7",Matches!$J$2:$J$201,0)),3,2))))),""))</f>
        <v/>
      </c>
      <c r="AE1716" s="12" t="str">
        <f aca="false">IF(OR($B1716="",R1716="",S1716=""),"",IFERROR(IF(OR(INDEX(Matches!$I$2:$I$201,MATCH($A1716&amp;"-8",Matches!$J$2:$J$201,0))="Void",INDEX(Matches!$G$2:$G$201,MATCH($A1716&amp;"-8",Matches!$J$2:$J$201,0))="",INDEX(Matches!$H$2:$H$201,MATCH($A1716&amp;"-8",Matches!$J$2:$J$201,0))=""),"",IF(AND($C1716&lt;&gt;"",INDEX(Matches!$F$2:$F$201,MATCH($A1716&amp;"-8",Matches!$J$2:$J$201,0))&lt;&gt;"",$C1716&gt;=INDEX(Matches!$F$2:$F$201,MATCH($A1716&amp;"-8",Matches!$J$2:$J$201,0))),"",IF(AND(R1716=INDEX(Matches!$G$2:$G$201,MATCH($A1716&amp;"-8",Matches!$J$2:$J$201,0)),S1716=INDEX(Matches!$H$2:$H$201,MATCH($A1716&amp;"-8",Matches!$J$2:$J$201,0))),5,IF(SIGN(R1716-S1716)&lt;&gt;SIGN(INDEX(Matches!$G$2:$G$201,MATCH($A1716&amp;"-8",Matches!$J$2:$J$201,0))-INDEX(Matches!$H$2:$H$201,MATCH($A1716&amp;"-8",Matches!$J$2:$J$201,0))),0,IF(R1716-S1716=INDEX(Matches!$G$2:$G$201,MATCH($A1716&amp;"-8",Matches!$J$2:$J$201,0))-INDEX(Matches!$H$2:$H$201,MATCH($A1716&amp;"-8",Matches!$J$2:$J$201,0)),3,2))))),""))</f>
        <v/>
      </c>
      <c r="AF1716" s="12" t="str">
        <f aca="false">IF(OR($B1716="",T1716="",U1716=""),"",IFERROR(IF(OR(INDEX(Matches!$I$2:$I$201,MATCH($A1716&amp;"-9",Matches!$J$2:$J$201,0))="Void",INDEX(Matches!$G$2:$G$201,MATCH($A1716&amp;"-9",Matches!$J$2:$J$201,0))="",INDEX(Matches!$H$2:$H$201,MATCH($A1716&amp;"-9",Matches!$J$2:$J$201,0))=""),"",IF(AND($C1716&lt;&gt;"",INDEX(Matches!$F$2:$F$201,MATCH($A1716&amp;"-9",Matches!$J$2:$J$201,0))&lt;&gt;"",$C1716&gt;=INDEX(Matches!$F$2:$F$201,MATCH($A1716&amp;"-9",Matches!$J$2:$J$201,0))),"",IF(AND(T1716=INDEX(Matches!$G$2:$G$201,MATCH($A1716&amp;"-9",Matches!$J$2:$J$201,0)),U1716=INDEX(Matches!$H$2:$H$201,MATCH($A1716&amp;"-9",Matches!$J$2:$J$201,0))),5,IF(SIGN(T1716-U1716)&lt;&gt;SIGN(INDEX(Matches!$G$2:$G$201,MATCH($A1716&amp;"-9",Matches!$J$2:$J$201,0))-INDEX(Matches!$H$2:$H$201,MATCH($A1716&amp;"-9",Matches!$J$2:$J$201,0))),0,IF(T1716-U1716=INDEX(Matches!$G$2:$G$201,MATCH($A1716&amp;"-9",Matches!$J$2:$J$201,0))-INDEX(Matches!$H$2:$H$201,MATCH($A1716&amp;"-9",Matches!$J$2:$J$201,0)),3,2))))),""))</f>
        <v/>
      </c>
      <c r="AG1716" s="12" t="str">
        <f aca="false">IF(OR($B1716="",V1716="",W1716=""),"",IFERROR(IF(OR(INDEX(Matches!$I$2:$I$201,MATCH($A1716&amp;"-10",Matches!$J$2:$J$201,0))="Void",INDEX(Matches!$G$2:$G$201,MATCH($A1716&amp;"-10",Matches!$J$2:$J$201,0))="",INDEX(Matches!$H$2:$H$201,MATCH($A1716&amp;"-10",Matches!$J$2:$J$201,0))=""),"",IF(AND($C1716&lt;&gt;"",INDEX(Matches!$F$2:$F$201,MATCH($A1716&amp;"-10",Matches!$J$2:$J$201,0))&lt;&gt;"",$C1716&gt;=INDEX(Matches!$F$2:$F$201,MATCH($A1716&amp;"-10",Matches!$J$2:$J$201,0))),"",IF(AND(V1716=INDEX(Matches!$G$2:$G$201,MATCH($A1716&amp;"-10",Matches!$J$2:$J$201,0)),W1716=INDEX(Matches!$H$2:$H$201,MATCH($A1716&amp;"-10",Matches!$J$2:$J$201,0))),5,IF(SIGN(V1716-W1716)&lt;&gt;SIGN(INDEX(Matches!$G$2:$G$201,MATCH($A1716&amp;"-10",Matches!$J$2:$J$201,0))-INDEX(Matches!$H$2:$H$201,MATCH($A1716&amp;"-10",Matches!$J$2:$J$201,0))),0,IF(V1716-W1716=INDEX(Matches!$G$2:$G$201,MATCH($A1716&amp;"-10",Matches!$J$2:$J$201,0))-INDEX(Matches!$H$2:$H$201,MATCH($A1716&amp;"-10",Matches!$J$2:$J$201,0)),3,2))))),""))</f>
        <v/>
      </c>
      <c r="AH1716" s="13" t="str">
        <f aca="false">IF($B1716="","",SUM(X1716:AG1716))</f>
        <v/>
      </c>
      <c r="AI1716" s="12" t="str">
        <f aca="false">IF($B1716="","",COUNTIF(X1716:AG1716,5))</f>
        <v/>
      </c>
      <c r="AJ1716" s="12" t="str">
        <f aca="false">IF($B1716="","",COUNTIF(X1716:AG1716,"&gt;=2"))</f>
        <v/>
      </c>
      <c r="AK1716" s="12" t="str">
        <f aca="false">IF($B1716="","",COUNT(X1716:AG1716))</f>
        <v/>
      </c>
    </row>
    <row r="1717" customFormat="false" ht="15" hidden="false" customHeight="false" outlineLevel="0" collapsed="false">
      <c r="A1717" s="7"/>
      <c r="B1717" s="7"/>
      <c r="C1717" s="11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12" t="str">
        <f aca="false">IF(OR($B1717="",D1717="",E1717=""),"",IFERROR(IF(OR(INDEX(Matches!$I$2:$I$201,MATCH($A1717&amp;"-1",Matches!$J$2:$J$201,0))="Void",INDEX(Matches!$G$2:$G$201,MATCH($A1717&amp;"-1",Matches!$J$2:$J$201,0))="",INDEX(Matches!$H$2:$H$201,MATCH($A1717&amp;"-1",Matches!$J$2:$J$201,0))=""),"",IF(AND($C1717&lt;&gt;"",INDEX(Matches!$F$2:$F$201,MATCH($A1717&amp;"-1",Matches!$J$2:$J$201,0))&lt;&gt;"",$C1717&gt;=INDEX(Matches!$F$2:$F$201,MATCH($A1717&amp;"-1",Matches!$J$2:$J$201,0))),"",IF(AND(D1717=INDEX(Matches!$G$2:$G$201,MATCH($A1717&amp;"-1",Matches!$J$2:$J$201,0)),E1717=INDEX(Matches!$H$2:$H$201,MATCH($A1717&amp;"-1",Matches!$J$2:$J$201,0))),5,IF(SIGN(D1717-E1717)&lt;&gt;SIGN(INDEX(Matches!$G$2:$G$201,MATCH($A1717&amp;"-1",Matches!$J$2:$J$201,0))-INDEX(Matches!$H$2:$H$201,MATCH($A1717&amp;"-1",Matches!$J$2:$J$201,0))),0,IF(D1717-E1717=INDEX(Matches!$G$2:$G$201,MATCH($A1717&amp;"-1",Matches!$J$2:$J$201,0))-INDEX(Matches!$H$2:$H$201,MATCH($A1717&amp;"-1",Matches!$J$2:$J$201,0)),3,2))))),""))</f>
        <v/>
      </c>
      <c r="Y1717" s="12" t="str">
        <f aca="false">IF(OR($B1717="",F1717="",G1717=""),"",IFERROR(IF(OR(INDEX(Matches!$I$2:$I$201,MATCH($A1717&amp;"-2",Matches!$J$2:$J$201,0))="Void",INDEX(Matches!$G$2:$G$201,MATCH($A1717&amp;"-2",Matches!$J$2:$J$201,0))="",INDEX(Matches!$H$2:$H$201,MATCH($A1717&amp;"-2",Matches!$J$2:$J$201,0))=""),"",IF(AND($C1717&lt;&gt;"",INDEX(Matches!$F$2:$F$201,MATCH($A1717&amp;"-2",Matches!$J$2:$J$201,0))&lt;&gt;"",$C1717&gt;=INDEX(Matches!$F$2:$F$201,MATCH($A1717&amp;"-2",Matches!$J$2:$J$201,0))),"",IF(AND(F1717=INDEX(Matches!$G$2:$G$201,MATCH($A1717&amp;"-2",Matches!$J$2:$J$201,0)),G1717=INDEX(Matches!$H$2:$H$201,MATCH($A1717&amp;"-2",Matches!$J$2:$J$201,0))),5,IF(SIGN(F1717-G1717)&lt;&gt;SIGN(INDEX(Matches!$G$2:$G$201,MATCH($A1717&amp;"-2",Matches!$J$2:$J$201,0))-INDEX(Matches!$H$2:$H$201,MATCH($A1717&amp;"-2",Matches!$J$2:$J$201,0))),0,IF(F1717-G1717=INDEX(Matches!$G$2:$G$201,MATCH($A1717&amp;"-2",Matches!$J$2:$J$201,0))-INDEX(Matches!$H$2:$H$201,MATCH($A1717&amp;"-2",Matches!$J$2:$J$201,0)),3,2))))),""))</f>
        <v/>
      </c>
      <c r="Z1717" s="12" t="str">
        <f aca="false">IF(OR($B1717="",H1717="",I1717=""),"",IFERROR(IF(OR(INDEX(Matches!$I$2:$I$201,MATCH($A1717&amp;"-3",Matches!$J$2:$J$201,0))="Void",INDEX(Matches!$G$2:$G$201,MATCH($A1717&amp;"-3",Matches!$J$2:$J$201,0))="",INDEX(Matches!$H$2:$H$201,MATCH($A1717&amp;"-3",Matches!$J$2:$J$201,0))=""),"",IF(AND($C1717&lt;&gt;"",INDEX(Matches!$F$2:$F$201,MATCH($A1717&amp;"-3",Matches!$J$2:$J$201,0))&lt;&gt;"",$C1717&gt;=INDEX(Matches!$F$2:$F$201,MATCH($A1717&amp;"-3",Matches!$J$2:$J$201,0))),"",IF(AND(H1717=INDEX(Matches!$G$2:$G$201,MATCH($A1717&amp;"-3",Matches!$J$2:$J$201,0)),I1717=INDEX(Matches!$H$2:$H$201,MATCH($A1717&amp;"-3",Matches!$J$2:$J$201,0))),5,IF(SIGN(H1717-I1717)&lt;&gt;SIGN(INDEX(Matches!$G$2:$G$201,MATCH($A1717&amp;"-3",Matches!$J$2:$J$201,0))-INDEX(Matches!$H$2:$H$201,MATCH($A1717&amp;"-3",Matches!$J$2:$J$201,0))),0,IF(H1717-I1717=INDEX(Matches!$G$2:$G$201,MATCH($A1717&amp;"-3",Matches!$J$2:$J$201,0))-INDEX(Matches!$H$2:$H$201,MATCH($A1717&amp;"-3",Matches!$J$2:$J$201,0)),3,2))))),""))</f>
        <v/>
      </c>
      <c r="AA1717" s="12" t="str">
        <f aca="false">IF(OR($B1717="",J1717="",K1717=""),"",IFERROR(IF(OR(INDEX(Matches!$I$2:$I$201,MATCH($A1717&amp;"-4",Matches!$J$2:$J$201,0))="Void",INDEX(Matches!$G$2:$G$201,MATCH($A1717&amp;"-4",Matches!$J$2:$J$201,0))="",INDEX(Matches!$H$2:$H$201,MATCH($A1717&amp;"-4",Matches!$J$2:$J$201,0))=""),"",IF(AND($C1717&lt;&gt;"",INDEX(Matches!$F$2:$F$201,MATCH($A1717&amp;"-4",Matches!$J$2:$J$201,0))&lt;&gt;"",$C1717&gt;=INDEX(Matches!$F$2:$F$201,MATCH($A1717&amp;"-4",Matches!$J$2:$J$201,0))),"",IF(AND(J1717=INDEX(Matches!$G$2:$G$201,MATCH($A1717&amp;"-4",Matches!$J$2:$J$201,0)),K1717=INDEX(Matches!$H$2:$H$201,MATCH($A1717&amp;"-4",Matches!$J$2:$J$201,0))),5,IF(SIGN(J1717-K1717)&lt;&gt;SIGN(INDEX(Matches!$G$2:$G$201,MATCH($A1717&amp;"-4",Matches!$J$2:$J$201,0))-INDEX(Matches!$H$2:$H$201,MATCH($A1717&amp;"-4",Matches!$J$2:$J$201,0))),0,IF(J1717-K1717=INDEX(Matches!$G$2:$G$201,MATCH($A1717&amp;"-4",Matches!$J$2:$J$201,0))-INDEX(Matches!$H$2:$H$201,MATCH($A1717&amp;"-4",Matches!$J$2:$J$201,0)),3,2))))),""))</f>
        <v/>
      </c>
      <c r="AB1717" s="12" t="str">
        <f aca="false">IF(OR($B1717="",L1717="",M1717=""),"",IFERROR(IF(OR(INDEX(Matches!$I$2:$I$201,MATCH($A1717&amp;"-5",Matches!$J$2:$J$201,0))="Void",INDEX(Matches!$G$2:$G$201,MATCH($A1717&amp;"-5",Matches!$J$2:$J$201,0))="",INDEX(Matches!$H$2:$H$201,MATCH($A1717&amp;"-5",Matches!$J$2:$J$201,0))=""),"",IF(AND($C1717&lt;&gt;"",INDEX(Matches!$F$2:$F$201,MATCH($A1717&amp;"-5",Matches!$J$2:$J$201,0))&lt;&gt;"",$C1717&gt;=INDEX(Matches!$F$2:$F$201,MATCH($A1717&amp;"-5",Matches!$J$2:$J$201,0))),"",IF(AND(L1717=INDEX(Matches!$G$2:$G$201,MATCH($A1717&amp;"-5",Matches!$J$2:$J$201,0)),M1717=INDEX(Matches!$H$2:$H$201,MATCH($A1717&amp;"-5",Matches!$J$2:$J$201,0))),5,IF(SIGN(L1717-M1717)&lt;&gt;SIGN(INDEX(Matches!$G$2:$G$201,MATCH($A1717&amp;"-5",Matches!$J$2:$J$201,0))-INDEX(Matches!$H$2:$H$201,MATCH($A1717&amp;"-5",Matches!$J$2:$J$201,0))),0,IF(L1717-M1717=INDEX(Matches!$G$2:$G$201,MATCH($A1717&amp;"-5",Matches!$J$2:$J$201,0))-INDEX(Matches!$H$2:$H$201,MATCH($A1717&amp;"-5",Matches!$J$2:$J$201,0)),3,2))))),""))</f>
        <v/>
      </c>
      <c r="AC1717" s="12" t="str">
        <f aca="false">IF(OR($B1717="",N1717="",O1717=""),"",IFERROR(IF(OR(INDEX(Matches!$I$2:$I$201,MATCH($A1717&amp;"-6",Matches!$J$2:$J$201,0))="Void",INDEX(Matches!$G$2:$G$201,MATCH($A1717&amp;"-6",Matches!$J$2:$J$201,0))="",INDEX(Matches!$H$2:$H$201,MATCH($A1717&amp;"-6",Matches!$J$2:$J$201,0))=""),"",IF(AND($C1717&lt;&gt;"",INDEX(Matches!$F$2:$F$201,MATCH($A1717&amp;"-6",Matches!$J$2:$J$201,0))&lt;&gt;"",$C1717&gt;=INDEX(Matches!$F$2:$F$201,MATCH($A1717&amp;"-6",Matches!$J$2:$J$201,0))),"",IF(AND(N1717=INDEX(Matches!$G$2:$G$201,MATCH($A1717&amp;"-6",Matches!$J$2:$J$201,0)),O1717=INDEX(Matches!$H$2:$H$201,MATCH($A1717&amp;"-6",Matches!$J$2:$J$201,0))),5,IF(SIGN(N1717-O1717)&lt;&gt;SIGN(INDEX(Matches!$G$2:$G$201,MATCH($A1717&amp;"-6",Matches!$J$2:$J$201,0))-INDEX(Matches!$H$2:$H$201,MATCH($A1717&amp;"-6",Matches!$J$2:$J$201,0))),0,IF(N1717-O1717=INDEX(Matches!$G$2:$G$201,MATCH($A1717&amp;"-6",Matches!$J$2:$J$201,0))-INDEX(Matches!$H$2:$H$201,MATCH($A1717&amp;"-6",Matches!$J$2:$J$201,0)),3,2))))),""))</f>
        <v/>
      </c>
      <c r="AD1717" s="12" t="str">
        <f aca="false">IF(OR($B1717="",P1717="",Q1717=""),"",IFERROR(IF(OR(INDEX(Matches!$I$2:$I$201,MATCH($A1717&amp;"-7",Matches!$J$2:$J$201,0))="Void",INDEX(Matches!$G$2:$G$201,MATCH($A1717&amp;"-7",Matches!$J$2:$J$201,0))="",INDEX(Matches!$H$2:$H$201,MATCH($A1717&amp;"-7",Matches!$J$2:$J$201,0))=""),"",IF(AND($C1717&lt;&gt;"",INDEX(Matches!$F$2:$F$201,MATCH($A1717&amp;"-7",Matches!$J$2:$J$201,0))&lt;&gt;"",$C1717&gt;=INDEX(Matches!$F$2:$F$201,MATCH($A1717&amp;"-7",Matches!$J$2:$J$201,0))),"",IF(AND(P1717=INDEX(Matches!$G$2:$G$201,MATCH($A1717&amp;"-7",Matches!$J$2:$J$201,0)),Q1717=INDEX(Matches!$H$2:$H$201,MATCH($A1717&amp;"-7",Matches!$J$2:$J$201,0))),5,IF(SIGN(P1717-Q1717)&lt;&gt;SIGN(INDEX(Matches!$G$2:$G$201,MATCH($A1717&amp;"-7",Matches!$J$2:$J$201,0))-INDEX(Matches!$H$2:$H$201,MATCH($A1717&amp;"-7",Matches!$J$2:$J$201,0))),0,IF(P1717-Q1717=INDEX(Matches!$G$2:$G$201,MATCH($A1717&amp;"-7",Matches!$J$2:$J$201,0))-INDEX(Matches!$H$2:$H$201,MATCH($A1717&amp;"-7",Matches!$J$2:$J$201,0)),3,2))))),""))</f>
        <v/>
      </c>
      <c r="AE1717" s="12" t="str">
        <f aca="false">IF(OR($B1717="",R1717="",S1717=""),"",IFERROR(IF(OR(INDEX(Matches!$I$2:$I$201,MATCH($A1717&amp;"-8",Matches!$J$2:$J$201,0))="Void",INDEX(Matches!$G$2:$G$201,MATCH($A1717&amp;"-8",Matches!$J$2:$J$201,0))="",INDEX(Matches!$H$2:$H$201,MATCH($A1717&amp;"-8",Matches!$J$2:$J$201,0))=""),"",IF(AND($C1717&lt;&gt;"",INDEX(Matches!$F$2:$F$201,MATCH($A1717&amp;"-8",Matches!$J$2:$J$201,0))&lt;&gt;"",$C1717&gt;=INDEX(Matches!$F$2:$F$201,MATCH($A1717&amp;"-8",Matches!$J$2:$J$201,0))),"",IF(AND(R1717=INDEX(Matches!$G$2:$G$201,MATCH($A1717&amp;"-8",Matches!$J$2:$J$201,0)),S1717=INDEX(Matches!$H$2:$H$201,MATCH($A1717&amp;"-8",Matches!$J$2:$J$201,0))),5,IF(SIGN(R1717-S1717)&lt;&gt;SIGN(INDEX(Matches!$G$2:$G$201,MATCH($A1717&amp;"-8",Matches!$J$2:$J$201,0))-INDEX(Matches!$H$2:$H$201,MATCH($A1717&amp;"-8",Matches!$J$2:$J$201,0))),0,IF(R1717-S1717=INDEX(Matches!$G$2:$G$201,MATCH($A1717&amp;"-8",Matches!$J$2:$J$201,0))-INDEX(Matches!$H$2:$H$201,MATCH($A1717&amp;"-8",Matches!$J$2:$J$201,0)),3,2))))),""))</f>
        <v/>
      </c>
      <c r="AF1717" s="12" t="str">
        <f aca="false">IF(OR($B1717="",T1717="",U1717=""),"",IFERROR(IF(OR(INDEX(Matches!$I$2:$I$201,MATCH($A1717&amp;"-9",Matches!$J$2:$J$201,0))="Void",INDEX(Matches!$G$2:$G$201,MATCH($A1717&amp;"-9",Matches!$J$2:$J$201,0))="",INDEX(Matches!$H$2:$H$201,MATCH($A1717&amp;"-9",Matches!$J$2:$J$201,0))=""),"",IF(AND($C1717&lt;&gt;"",INDEX(Matches!$F$2:$F$201,MATCH($A1717&amp;"-9",Matches!$J$2:$J$201,0))&lt;&gt;"",$C1717&gt;=INDEX(Matches!$F$2:$F$201,MATCH($A1717&amp;"-9",Matches!$J$2:$J$201,0))),"",IF(AND(T1717=INDEX(Matches!$G$2:$G$201,MATCH($A1717&amp;"-9",Matches!$J$2:$J$201,0)),U1717=INDEX(Matches!$H$2:$H$201,MATCH($A1717&amp;"-9",Matches!$J$2:$J$201,0))),5,IF(SIGN(T1717-U1717)&lt;&gt;SIGN(INDEX(Matches!$G$2:$G$201,MATCH($A1717&amp;"-9",Matches!$J$2:$J$201,0))-INDEX(Matches!$H$2:$H$201,MATCH($A1717&amp;"-9",Matches!$J$2:$J$201,0))),0,IF(T1717-U1717=INDEX(Matches!$G$2:$G$201,MATCH($A1717&amp;"-9",Matches!$J$2:$J$201,0))-INDEX(Matches!$H$2:$H$201,MATCH($A1717&amp;"-9",Matches!$J$2:$J$201,0)),3,2))))),""))</f>
        <v/>
      </c>
      <c r="AG1717" s="12" t="str">
        <f aca="false">IF(OR($B1717="",V1717="",W1717=""),"",IFERROR(IF(OR(INDEX(Matches!$I$2:$I$201,MATCH($A1717&amp;"-10",Matches!$J$2:$J$201,0))="Void",INDEX(Matches!$G$2:$G$201,MATCH($A1717&amp;"-10",Matches!$J$2:$J$201,0))="",INDEX(Matches!$H$2:$H$201,MATCH($A1717&amp;"-10",Matches!$J$2:$J$201,0))=""),"",IF(AND($C1717&lt;&gt;"",INDEX(Matches!$F$2:$F$201,MATCH($A1717&amp;"-10",Matches!$J$2:$J$201,0))&lt;&gt;"",$C1717&gt;=INDEX(Matches!$F$2:$F$201,MATCH($A1717&amp;"-10",Matches!$J$2:$J$201,0))),"",IF(AND(V1717=INDEX(Matches!$G$2:$G$201,MATCH($A1717&amp;"-10",Matches!$J$2:$J$201,0)),W1717=INDEX(Matches!$H$2:$H$201,MATCH($A1717&amp;"-10",Matches!$J$2:$J$201,0))),5,IF(SIGN(V1717-W1717)&lt;&gt;SIGN(INDEX(Matches!$G$2:$G$201,MATCH($A1717&amp;"-10",Matches!$J$2:$J$201,0))-INDEX(Matches!$H$2:$H$201,MATCH($A1717&amp;"-10",Matches!$J$2:$J$201,0))),0,IF(V1717-W1717=INDEX(Matches!$G$2:$G$201,MATCH($A1717&amp;"-10",Matches!$J$2:$J$201,0))-INDEX(Matches!$H$2:$H$201,MATCH($A1717&amp;"-10",Matches!$J$2:$J$201,0)),3,2))))),""))</f>
        <v/>
      </c>
      <c r="AH1717" s="13" t="str">
        <f aca="false">IF($B1717="","",SUM(X1717:AG1717))</f>
        <v/>
      </c>
      <c r="AI1717" s="12" t="str">
        <f aca="false">IF($B1717="","",COUNTIF(X1717:AG1717,5))</f>
        <v/>
      </c>
      <c r="AJ1717" s="12" t="str">
        <f aca="false">IF($B1717="","",COUNTIF(X1717:AG1717,"&gt;=2"))</f>
        <v/>
      </c>
      <c r="AK1717" s="12" t="str">
        <f aca="false">IF($B1717="","",COUNT(X1717:AG1717))</f>
        <v/>
      </c>
    </row>
    <row r="1718" customFormat="false" ht="15" hidden="false" customHeight="false" outlineLevel="0" collapsed="false">
      <c r="A1718" s="7"/>
      <c r="B1718" s="7"/>
      <c r="C1718" s="11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12" t="str">
        <f aca="false">IF(OR($B1718="",D1718="",E1718=""),"",IFERROR(IF(OR(INDEX(Matches!$I$2:$I$201,MATCH($A1718&amp;"-1",Matches!$J$2:$J$201,0))="Void",INDEX(Matches!$G$2:$G$201,MATCH($A1718&amp;"-1",Matches!$J$2:$J$201,0))="",INDEX(Matches!$H$2:$H$201,MATCH($A1718&amp;"-1",Matches!$J$2:$J$201,0))=""),"",IF(AND($C1718&lt;&gt;"",INDEX(Matches!$F$2:$F$201,MATCH($A1718&amp;"-1",Matches!$J$2:$J$201,0))&lt;&gt;"",$C1718&gt;=INDEX(Matches!$F$2:$F$201,MATCH($A1718&amp;"-1",Matches!$J$2:$J$201,0))),"",IF(AND(D1718=INDEX(Matches!$G$2:$G$201,MATCH($A1718&amp;"-1",Matches!$J$2:$J$201,0)),E1718=INDEX(Matches!$H$2:$H$201,MATCH($A1718&amp;"-1",Matches!$J$2:$J$201,0))),5,IF(SIGN(D1718-E1718)&lt;&gt;SIGN(INDEX(Matches!$G$2:$G$201,MATCH($A1718&amp;"-1",Matches!$J$2:$J$201,0))-INDEX(Matches!$H$2:$H$201,MATCH($A1718&amp;"-1",Matches!$J$2:$J$201,0))),0,IF(D1718-E1718=INDEX(Matches!$G$2:$G$201,MATCH($A1718&amp;"-1",Matches!$J$2:$J$201,0))-INDEX(Matches!$H$2:$H$201,MATCH($A1718&amp;"-1",Matches!$J$2:$J$201,0)),3,2))))),""))</f>
        <v/>
      </c>
      <c r="Y1718" s="12" t="str">
        <f aca="false">IF(OR($B1718="",F1718="",G1718=""),"",IFERROR(IF(OR(INDEX(Matches!$I$2:$I$201,MATCH($A1718&amp;"-2",Matches!$J$2:$J$201,0))="Void",INDEX(Matches!$G$2:$G$201,MATCH($A1718&amp;"-2",Matches!$J$2:$J$201,0))="",INDEX(Matches!$H$2:$H$201,MATCH($A1718&amp;"-2",Matches!$J$2:$J$201,0))=""),"",IF(AND($C1718&lt;&gt;"",INDEX(Matches!$F$2:$F$201,MATCH($A1718&amp;"-2",Matches!$J$2:$J$201,0))&lt;&gt;"",$C1718&gt;=INDEX(Matches!$F$2:$F$201,MATCH($A1718&amp;"-2",Matches!$J$2:$J$201,0))),"",IF(AND(F1718=INDEX(Matches!$G$2:$G$201,MATCH($A1718&amp;"-2",Matches!$J$2:$J$201,0)),G1718=INDEX(Matches!$H$2:$H$201,MATCH($A1718&amp;"-2",Matches!$J$2:$J$201,0))),5,IF(SIGN(F1718-G1718)&lt;&gt;SIGN(INDEX(Matches!$G$2:$G$201,MATCH($A1718&amp;"-2",Matches!$J$2:$J$201,0))-INDEX(Matches!$H$2:$H$201,MATCH($A1718&amp;"-2",Matches!$J$2:$J$201,0))),0,IF(F1718-G1718=INDEX(Matches!$G$2:$G$201,MATCH($A1718&amp;"-2",Matches!$J$2:$J$201,0))-INDEX(Matches!$H$2:$H$201,MATCH($A1718&amp;"-2",Matches!$J$2:$J$201,0)),3,2))))),""))</f>
        <v/>
      </c>
      <c r="Z1718" s="12" t="str">
        <f aca="false">IF(OR($B1718="",H1718="",I1718=""),"",IFERROR(IF(OR(INDEX(Matches!$I$2:$I$201,MATCH($A1718&amp;"-3",Matches!$J$2:$J$201,0))="Void",INDEX(Matches!$G$2:$G$201,MATCH($A1718&amp;"-3",Matches!$J$2:$J$201,0))="",INDEX(Matches!$H$2:$H$201,MATCH($A1718&amp;"-3",Matches!$J$2:$J$201,0))=""),"",IF(AND($C1718&lt;&gt;"",INDEX(Matches!$F$2:$F$201,MATCH($A1718&amp;"-3",Matches!$J$2:$J$201,0))&lt;&gt;"",$C1718&gt;=INDEX(Matches!$F$2:$F$201,MATCH($A1718&amp;"-3",Matches!$J$2:$J$201,0))),"",IF(AND(H1718=INDEX(Matches!$G$2:$G$201,MATCH($A1718&amp;"-3",Matches!$J$2:$J$201,0)),I1718=INDEX(Matches!$H$2:$H$201,MATCH($A1718&amp;"-3",Matches!$J$2:$J$201,0))),5,IF(SIGN(H1718-I1718)&lt;&gt;SIGN(INDEX(Matches!$G$2:$G$201,MATCH($A1718&amp;"-3",Matches!$J$2:$J$201,0))-INDEX(Matches!$H$2:$H$201,MATCH($A1718&amp;"-3",Matches!$J$2:$J$201,0))),0,IF(H1718-I1718=INDEX(Matches!$G$2:$G$201,MATCH($A1718&amp;"-3",Matches!$J$2:$J$201,0))-INDEX(Matches!$H$2:$H$201,MATCH($A1718&amp;"-3",Matches!$J$2:$J$201,0)),3,2))))),""))</f>
        <v/>
      </c>
      <c r="AA1718" s="12" t="str">
        <f aca="false">IF(OR($B1718="",J1718="",K1718=""),"",IFERROR(IF(OR(INDEX(Matches!$I$2:$I$201,MATCH($A1718&amp;"-4",Matches!$J$2:$J$201,0))="Void",INDEX(Matches!$G$2:$G$201,MATCH($A1718&amp;"-4",Matches!$J$2:$J$201,0))="",INDEX(Matches!$H$2:$H$201,MATCH($A1718&amp;"-4",Matches!$J$2:$J$201,0))=""),"",IF(AND($C1718&lt;&gt;"",INDEX(Matches!$F$2:$F$201,MATCH($A1718&amp;"-4",Matches!$J$2:$J$201,0))&lt;&gt;"",$C1718&gt;=INDEX(Matches!$F$2:$F$201,MATCH($A1718&amp;"-4",Matches!$J$2:$J$201,0))),"",IF(AND(J1718=INDEX(Matches!$G$2:$G$201,MATCH($A1718&amp;"-4",Matches!$J$2:$J$201,0)),K1718=INDEX(Matches!$H$2:$H$201,MATCH($A1718&amp;"-4",Matches!$J$2:$J$201,0))),5,IF(SIGN(J1718-K1718)&lt;&gt;SIGN(INDEX(Matches!$G$2:$G$201,MATCH($A1718&amp;"-4",Matches!$J$2:$J$201,0))-INDEX(Matches!$H$2:$H$201,MATCH($A1718&amp;"-4",Matches!$J$2:$J$201,0))),0,IF(J1718-K1718=INDEX(Matches!$G$2:$G$201,MATCH($A1718&amp;"-4",Matches!$J$2:$J$201,0))-INDEX(Matches!$H$2:$H$201,MATCH($A1718&amp;"-4",Matches!$J$2:$J$201,0)),3,2))))),""))</f>
        <v/>
      </c>
      <c r="AB1718" s="12" t="str">
        <f aca="false">IF(OR($B1718="",L1718="",M1718=""),"",IFERROR(IF(OR(INDEX(Matches!$I$2:$I$201,MATCH($A1718&amp;"-5",Matches!$J$2:$J$201,0))="Void",INDEX(Matches!$G$2:$G$201,MATCH($A1718&amp;"-5",Matches!$J$2:$J$201,0))="",INDEX(Matches!$H$2:$H$201,MATCH($A1718&amp;"-5",Matches!$J$2:$J$201,0))=""),"",IF(AND($C1718&lt;&gt;"",INDEX(Matches!$F$2:$F$201,MATCH($A1718&amp;"-5",Matches!$J$2:$J$201,0))&lt;&gt;"",$C1718&gt;=INDEX(Matches!$F$2:$F$201,MATCH($A1718&amp;"-5",Matches!$J$2:$J$201,0))),"",IF(AND(L1718=INDEX(Matches!$G$2:$G$201,MATCH($A1718&amp;"-5",Matches!$J$2:$J$201,0)),M1718=INDEX(Matches!$H$2:$H$201,MATCH($A1718&amp;"-5",Matches!$J$2:$J$201,0))),5,IF(SIGN(L1718-M1718)&lt;&gt;SIGN(INDEX(Matches!$G$2:$G$201,MATCH($A1718&amp;"-5",Matches!$J$2:$J$201,0))-INDEX(Matches!$H$2:$H$201,MATCH($A1718&amp;"-5",Matches!$J$2:$J$201,0))),0,IF(L1718-M1718=INDEX(Matches!$G$2:$G$201,MATCH($A1718&amp;"-5",Matches!$J$2:$J$201,0))-INDEX(Matches!$H$2:$H$201,MATCH($A1718&amp;"-5",Matches!$J$2:$J$201,0)),3,2))))),""))</f>
        <v/>
      </c>
      <c r="AC1718" s="12" t="str">
        <f aca="false">IF(OR($B1718="",N1718="",O1718=""),"",IFERROR(IF(OR(INDEX(Matches!$I$2:$I$201,MATCH($A1718&amp;"-6",Matches!$J$2:$J$201,0))="Void",INDEX(Matches!$G$2:$G$201,MATCH($A1718&amp;"-6",Matches!$J$2:$J$201,0))="",INDEX(Matches!$H$2:$H$201,MATCH($A1718&amp;"-6",Matches!$J$2:$J$201,0))=""),"",IF(AND($C1718&lt;&gt;"",INDEX(Matches!$F$2:$F$201,MATCH($A1718&amp;"-6",Matches!$J$2:$J$201,0))&lt;&gt;"",$C1718&gt;=INDEX(Matches!$F$2:$F$201,MATCH($A1718&amp;"-6",Matches!$J$2:$J$201,0))),"",IF(AND(N1718=INDEX(Matches!$G$2:$G$201,MATCH($A1718&amp;"-6",Matches!$J$2:$J$201,0)),O1718=INDEX(Matches!$H$2:$H$201,MATCH($A1718&amp;"-6",Matches!$J$2:$J$201,0))),5,IF(SIGN(N1718-O1718)&lt;&gt;SIGN(INDEX(Matches!$G$2:$G$201,MATCH($A1718&amp;"-6",Matches!$J$2:$J$201,0))-INDEX(Matches!$H$2:$H$201,MATCH($A1718&amp;"-6",Matches!$J$2:$J$201,0))),0,IF(N1718-O1718=INDEX(Matches!$G$2:$G$201,MATCH($A1718&amp;"-6",Matches!$J$2:$J$201,0))-INDEX(Matches!$H$2:$H$201,MATCH($A1718&amp;"-6",Matches!$J$2:$J$201,0)),3,2))))),""))</f>
        <v/>
      </c>
      <c r="AD1718" s="12" t="str">
        <f aca="false">IF(OR($B1718="",P1718="",Q1718=""),"",IFERROR(IF(OR(INDEX(Matches!$I$2:$I$201,MATCH($A1718&amp;"-7",Matches!$J$2:$J$201,0))="Void",INDEX(Matches!$G$2:$G$201,MATCH($A1718&amp;"-7",Matches!$J$2:$J$201,0))="",INDEX(Matches!$H$2:$H$201,MATCH($A1718&amp;"-7",Matches!$J$2:$J$201,0))=""),"",IF(AND($C1718&lt;&gt;"",INDEX(Matches!$F$2:$F$201,MATCH($A1718&amp;"-7",Matches!$J$2:$J$201,0))&lt;&gt;"",$C1718&gt;=INDEX(Matches!$F$2:$F$201,MATCH($A1718&amp;"-7",Matches!$J$2:$J$201,0))),"",IF(AND(P1718=INDEX(Matches!$G$2:$G$201,MATCH($A1718&amp;"-7",Matches!$J$2:$J$201,0)),Q1718=INDEX(Matches!$H$2:$H$201,MATCH($A1718&amp;"-7",Matches!$J$2:$J$201,0))),5,IF(SIGN(P1718-Q1718)&lt;&gt;SIGN(INDEX(Matches!$G$2:$G$201,MATCH($A1718&amp;"-7",Matches!$J$2:$J$201,0))-INDEX(Matches!$H$2:$H$201,MATCH($A1718&amp;"-7",Matches!$J$2:$J$201,0))),0,IF(P1718-Q1718=INDEX(Matches!$G$2:$G$201,MATCH($A1718&amp;"-7",Matches!$J$2:$J$201,0))-INDEX(Matches!$H$2:$H$201,MATCH($A1718&amp;"-7",Matches!$J$2:$J$201,0)),3,2))))),""))</f>
        <v/>
      </c>
      <c r="AE1718" s="12" t="str">
        <f aca="false">IF(OR($B1718="",R1718="",S1718=""),"",IFERROR(IF(OR(INDEX(Matches!$I$2:$I$201,MATCH($A1718&amp;"-8",Matches!$J$2:$J$201,0))="Void",INDEX(Matches!$G$2:$G$201,MATCH($A1718&amp;"-8",Matches!$J$2:$J$201,0))="",INDEX(Matches!$H$2:$H$201,MATCH($A1718&amp;"-8",Matches!$J$2:$J$201,0))=""),"",IF(AND($C1718&lt;&gt;"",INDEX(Matches!$F$2:$F$201,MATCH($A1718&amp;"-8",Matches!$J$2:$J$201,0))&lt;&gt;"",$C1718&gt;=INDEX(Matches!$F$2:$F$201,MATCH($A1718&amp;"-8",Matches!$J$2:$J$201,0))),"",IF(AND(R1718=INDEX(Matches!$G$2:$G$201,MATCH($A1718&amp;"-8",Matches!$J$2:$J$201,0)),S1718=INDEX(Matches!$H$2:$H$201,MATCH($A1718&amp;"-8",Matches!$J$2:$J$201,0))),5,IF(SIGN(R1718-S1718)&lt;&gt;SIGN(INDEX(Matches!$G$2:$G$201,MATCH($A1718&amp;"-8",Matches!$J$2:$J$201,0))-INDEX(Matches!$H$2:$H$201,MATCH($A1718&amp;"-8",Matches!$J$2:$J$201,0))),0,IF(R1718-S1718=INDEX(Matches!$G$2:$G$201,MATCH($A1718&amp;"-8",Matches!$J$2:$J$201,0))-INDEX(Matches!$H$2:$H$201,MATCH($A1718&amp;"-8",Matches!$J$2:$J$201,0)),3,2))))),""))</f>
        <v/>
      </c>
      <c r="AF1718" s="12" t="str">
        <f aca="false">IF(OR($B1718="",T1718="",U1718=""),"",IFERROR(IF(OR(INDEX(Matches!$I$2:$I$201,MATCH($A1718&amp;"-9",Matches!$J$2:$J$201,0))="Void",INDEX(Matches!$G$2:$G$201,MATCH($A1718&amp;"-9",Matches!$J$2:$J$201,0))="",INDEX(Matches!$H$2:$H$201,MATCH($A1718&amp;"-9",Matches!$J$2:$J$201,0))=""),"",IF(AND($C1718&lt;&gt;"",INDEX(Matches!$F$2:$F$201,MATCH($A1718&amp;"-9",Matches!$J$2:$J$201,0))&lt;&gt;"",$C1718&gt;=INDEX(Matches!$F$2:$F$201,MATCH($A1718&amp;"-9",Matches!$J$2:$J$201,0))),"",IF(AND(T1718=INDEX(Matches!$G$2:$G$201,MATCH($A1718&amp;"-9",Matches!$J$2:$J$201,0)),U1718=INDEX(Matches!$H$2:$H$201,MATCH($A1718&amp;"-9",Matches!$J$2:$J$201,0))),5,IF(SIGN(T1718-U1718)&lt;&gt;SIGN(INDEX(Matches!$G$2:$G$201,MATCH($A1718&amp;"-9",Matches!$J$2:$J$201,0))-INDEX(Matches!$H$2:$H$201,MATCH($A1718&amp;"-9",Matches!$J$2:$J$201,0))),0,IF(T1718-U1718=INDEX(Matches!$G$2:$G$201,MATCH($A1718&amp;"-9",Matches!$J$2:$J$201,0))-INDEX(Matches!$H$2:$H$201,MATCH($A1718&amp;"-9",Matches!$J$2:$J$201,0)),3,2))))),""))</f>
        <v/>
      </c>
      <c r="AG1718" s="12" t="str">
        <f aca="false">IF(OR($B1718="",V1718="",W1718=""),"",IFERROR(IF(OR(INDEX(Matches!$I$2:$I$201,MATCH($A1718&amp;"-10",Matches!$J$2:$J$201,0))="Void",INDEX(Matches!$G$2:$G$201,MATCH($A1718&amp;"-10",Matches!$J$2:$J$201,0))="",INDEX(Matches!$H$2:$H$201,MATCH($A1718&amp;"-10",Matches!$J$2:$J$201,0))=""),"",IF(AND($C1718&lt;&gt;"",INDEX(Matches!$F$2:$F$201,MATCH($A1718&amp;"-10",Matches!$J$2:$J$201,0))&lt;&gt;"",$C1718&gt;=INDEX(Matches!$F$2:$F$201,MATCH($A1718&amp;"-10",Matches!$J$2:$J$201,0))),"",IF(AND(V1718=INDEX(Matches!$G$2:$G$201,MATCH($A1718&amp;"-10",Matches!$J$2:$J$201,0)),W1718=INDEX(Matches!$H$2:$H$201,MATCH($A1718&amp;"-10",Matches!$J$2:$J$201,0))),5,IF(SIGN(V1718-W1718)&lt;&gt;SIGN(INDEX(Matches!$G$2:$G$201,MATCH($A1718&amp;"-10",Matches!$J$2:$J$201,0))-INDEX(Matches!$H$2:$H$201,MATCH($A1718&amp;"-10",Matches!$J$2:$J$201,0))),0,IF(V1718-W1718=INDEX(Matches!$G$2:$G$201,MATCH($A1718&amp;"-10",Matches!$J$2:$J$201,0))-INDEX(Matches!$H$2:$H$201,MATCH($A1718&amp;"-10",Matches!$J$2:$J$201,0)),3,2))))),""))</f>
        <v/>
      </c>
      <c r="AH1718" s="13" t="str">
        <f aca="false">IF($B1718="","",SUM(X1718:AG1718))</f>
        <v/>
      </c>
      <c r="AI1718" s="12" t="str">
        <f aca="false">IF($B1718="","",COUNTIF(X1718:AG1718,5))</f>
        <v/>
      </c>
      <c r="AJ1718" s="12" t="str">
        <f aca="false">IF($B1718="","",COUNTIF(X1718:AG1718,"&gt;=2"))</f>
        <v/>
      </c>
      <c r="AK1718" s="12" t="str">
        <f aca="false">IF($B1718="","",COUNT(X1718:AG1718))</f>
        <v/>
      </c>
    </row>
    <row r="1719" customFormat="false" ht="15" hidden="false" customHeight="false" outlineLevel="0" collapsed="false">
      <c r="A1719" s="7"/>
      <c r="B1719" s="7"/>
      <c r="C1719" s="11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12" t="str">
        <f aca="false">IF(OR($B1719="",D1719="",E1719=""),"",IFERROR(IF(OR(INDEX(Matches!$I$2:$I$201,MATCH($A1719&amp;"-1",Matches!$J$2:$J$201,0))="Void",INDEX(Matches!$G$2:$G$201,MATCH($A1719&amp;"-1",Matches!$J$2:$J$201,0))="",INDEX(Matches!$H$2:$H$201,MATCH($A1719&amp;"-1",Matches!$J$2:$J$201,0))=""),"",IF(AND($C1719&lt;&gt;"",INDEX(Matches!$F$2:$F$201,MATCH($A1719&amp;"-1",Matches!$J$2:$J$201,0))&lt;&gt;"",$C1719&gt;=INDEX(Matches!$F$2:$F$201,MATCH($A1719&amp;"-1",Matches!$J$2:$J$201,0))),"",IF(AND(D1719=INDEX(Matches!$G$2:$G$201,MATCH($A1719&amp;"-1",Matches!$J$2:$J$201,0)),E1719=INDEX(Matches!$H$2:$H$201,MATCH($A1719&amp;"-1",Matches!$J$2:$J$201,0))),5,IF(SIGN(D1719-E1719)&lt;&gt;SIGN(INDEX(Matches!$G$2:$G$201,MATCH($A1719&amp;"-1",Matches!$J$2:$J$201,0))-INDEX(Matches!$H$2:$H$201,MATCH($A1719&amp;"-1",Matches!$J$2:$J$201,0))),0,IF(D1719-E1719=INDEX(Matches!$G$2:$G$201,MATCH($A1719&amp;"-1",Matches!$J$2:$J$201,0))-INDEX(Matches!$H$2:$H$201,MATCH($A1719&amp;"-1",Matches!$J$2:$J$201,0)),3,2))))),""))</f>
        <v/>
      </c>
      <c r="Y1719" s="12" t="str">
        <f aca="false">IF(OR($B1719="",F1719="",G1719=""),"",IFERROR(IF(OR(INDEX(Matches!$I$2:$I$201,MATCH($A1719&amp;"-2",Matches!$J$2:$J$201,0))="Void",INDEX(Matches!$G$2:$G$201,MATCH($A1719&amp;"-2",Matches!$J$2:$J$201,0))="",INDEX(Matches!$H$2:$H$201,MATCH($A1719&amp;"-2",Matches!$J$2:$J$201,0))=""),"",IF(AND($C1719&lt;&gt;"",INDEX(Matches!$F$2:$F$201,MATCH($A1719&amp;"-2",Matches!$J$2:$J$201,0))&lt;&gt;"",$C1719&gt;=INDEX(Matches!$F$2:$F$201,MATCH($A1719&amp;"-2",Matches!$J$2:$J$201,0))),"",IF(AND(F1719=INDEX(Matches!$G$2:$G$201,MATCH($A1719&amp;"-2",Matches!$J$2:$J$201,0)),G1719=INDEX(Matches!$H$2:$H$201,MATCH($A1719&amp;"-2",Matches!$J$2:$J$201,0))),5,IF(SIGN(F1719-G1719)&lt;&gt;SIGN(INDEX(Matches!$G$2:$G$201,MATCH($A1719&amp;"-2",Matches!$J$2:$J$201,0))-INDEX(Matches!$H$2:$H$201,MATCH($A1719&amp;"-2",Matches!$J$2:$J$201,0))),0,IF(F1719-G1719=INDEX(Matches!$G$2:$G$201,MATCH($A1719&amp;"-2",Matches!$J$2:$J$201,0))-INDEX(Matches!$H$2:$H$201,MATCH($A1719&amp;"-2",Matches!$J$2:$J$201,0)),3,2))))),""))</f>
        <v/>
      </c>
      <c r="Z1719" s="12" t="str">
        <f aca="false">IF(OR($B1719="",H1719="",I1719=""),"",IFERROR(IF(OR(INDEX(Matches!$I$2:$I$201,MATCH($A1719&amp;"-3",Matches!$J$2:$J$201,0))="Void",INDEX(Matches!$G$2:$G$201,MATCH($A1719&amp;"-3",Matches!$J$2:$J$201,0))="",INDEX(Matches!$H$2:$H$201,MATCH($A1719&amp;"-3",Matches!$J$2:$J$201,0))=""),"",IF(AND($C1719&lt;&gt;"",INDEX(Matches!$F$2:$F$201,MATCH($A1719&amp;"-3",Matches!$J$2:$J$201,0))&lt;&gt;"",$C1719&gt;=INDEX(Matches!$F$2:$F$201,MATCH($A1719&amp;"-3",Matches!$J$2:$J$201,0))),"",IF(AND(H1719=INDEX(Matches!$G$2:$G$201,MATCH($A1719&amp;"-3",Matches!$J$2:$J$201,0)),I1719=INDEX(Matches!$H$2:$H$201,MATCH($A1719&amp;"-3",Matches!$J$2:$J$201,0))),5,IF(SIGN(H1719-I1719)&lt;&gt;SIGN(INDEX(Matches!$G$2:$G$201,MATCH($A1719&amp;"-3",Matches!$J$2:$J$201,0))-INDEX(Matches!$H$2:$H$201,MATCH($A1719&amp;"-3",Matches!$J$2:$J$201,0))),0,IF(H1719-I1719=INDEX(Matches!$G$2:$G$201,MATCH($A1719&amp;"-3",Matches!$J$2:$J$201,0))-INDEX(Matches!$H$2:$H$201,MATCH($A1719&amp;"-3",Matches!$J$2:$J$201,0)),3,2))))),""))</f>
        <v/>
      </c>
      <c r="AA1719" s="12" t="str">
        <f aca="false">IF(OR($B1719="",J1719="",K1719=""),"",IFERROR(IF(OR(INDEX(Matches!$I$2:$I$201,MATCH($A1719&amp;"-4",Matches!$J$2:$J$201,0))="Void",INDEX(Matches!$G$2:$G$201,MATCH($A1719&amp;"-4",Matches!$J$2:$J$201,0))="",INDEX(Matches!$H$2:$H$201,MATCH($A1719&amp;"-4",Matches!$J$2:$J$201,0))=""),"",IF(AND($C1719&lt;&gt;"",INDEX(Matches!$F$2:$F$201,MATCH($A1719&amp;"-4",Matches!$J$2:$J$201,0))&lt;&gt;"",$C1719&gt;=INDEX(Matches!$F$2:$F$201,MATCH($A1719&amp;"-4",Matches!$J$2:$J$201,0))),"",IF(AND(J1719=INDEX(Matches!$G$2:$G$201,MATCH($A1719&amp;"-4",Matches!$J$2:$J$201,0)),K1719=INDEX(Matches!$H$2:$H$201,MATCH($A1719&amp;"-4",Matches!$J$2:$J$201,0))),5,IF(SIGN(J1719-K1719)&lt;&gt;SIGN(INDEX(Matches!$G$2:$G$201,MATCH($A1719&amp;"-4",Matches!$J$2:$J$201,0))-INDEX(Matches!$H$2:$H$201,MATCH($A1719&amp;"-4",Matches!$J$2:$J$201,0))),0,IF(J1719-K1719=INDEX(Matches!$G$2:$G$201,MATCH($A1719&amp;"-4",Matches!$J$2:$J$201,0))-INDEX(Matches!$H$2:$H$201,MATCH($A1719&amp;"-4",Matches!$J$2:$J$201,0)),3,2))))),""))</f>
        <v/>
      </c>
      <c r="AB1719" s="12" t="str">
        <f aca="false">IF(OR($B1719="",L1719="",M1719=""),"",IFERROR(IF(OR(INDEX(Matches!$I$2:$I$201,MATCH($A1719&amp;"-5",Matches!$J$2:$J$201,0))="Void",INDEX(Matches!$G$2:$G$201,MATCH($A1719&amp;"-5",Matches!$J$2:$J$201,0))="",INDEX(Matches!$H$2:$H$201,MATCH($A1719&amp;"-5",Matches!$J$2:$J$201,0))=""),"",IF(AND($C1719&lt;&gt;"",INDEX(Matches!$F$2:$F$201,MATCH($A1719&amp;"-5",Matches!$J$2:$J$201,0))&lt;&gt;"",$C1719&gt;=INDEX(Matches!$F$2:$F$201,MATCH($A1719&amp;"-5",Matches!$J$2:$J$201,0))),"",IF(AND(L1719=INDEX(Matches!$G$2:$G$201,MATCH($A1719&amp;"-5",Matches!$J$2:$J$201,0)),M1719=INDEX(Matches!$H$2:$H$201,MATCH($A1719&amp;"-5",Matches!$J$2:$J$201,0))),5,IF(SIGN(L1719-M1719)&lt;&gt;SIGN(INDEX(Matches!$G$2:$G$201,MATCH($A1719&amp;"-5",Matches!$J$2:$J$201,0))-INDEX(Matches!$H$2:$H$201,MATCH($A1719&amp;"-5",Matches!$J$2:$J$201,0))),0,IF(L1719-M1719=INDEX(Matches!$G$2:$G$201,MATCH($A1719&amp;"-5",Matches!$J$2:$J$201,0))-INDEX(Matches!$H$2:$H$201,MATCH($A1719&amp;"-5",Matches!$J$2:$J$201,0)),3,2))))),""))</f>
        <v/>
      </c>
      <c r="AC1719" s="12" t="str">
        <f aca="false">IF(OR($B1719="",N1719="",O1719=""),"",IFERROR(IF(OR(INDEX(Matches!$I$2:$I$201,MATCH($A1719&amp;"-6",Matches!$J$2:$J$201,0))="Void",INDEX(Matches!$G$2:$G$201,MATCH($A1719&amp;"-6",Matches!$J$2:$J$201,0))="",INDEX(Matches!$H$2:$H$201,MATCH($A1719&amp;"-6",Matches!$J$2:$J$201,0))=""),"",IF(AND($C1719&lt;&gt;"",INDEX(Matches!$F$2:$F$201,MATCH($A1719&amp;"-6",Matches!$J$2:$J$201,0))&lt;&gt;"",$C1719&gt;=INDEX(Matches!$F$2:$F$201,MATCH($A1719&amp;"-6",Matches!$J$2:$J$201,0))),"",IF(AND(N1719=INDEX(Matches!$G$2:$G$201,MATCH($A1719&amp;"-6",Matches!$J$2:$J$201,0)),O1719=INDEX(Matches!$H$2:$H$201,MATCH($A1719&amp;"-6",Matches!$J$2:$J$201,0))),5,IF(SIGN(N1719-O1719)&lt;&gt;SIGN(INDEX(Matches!$G$2:$G$201,MATCH($A1719&amp;"-6",Matches!$J$2:$J$201,0))-INDEX(Matches!$H$2:$H$201,MATCH($A1719&amp;"-6",Matches!$J$2:$J$201,0))),0,IF(N1719-O1719=INDEX(Matches!$G$2:$G$201,MATCH($A1719&amp;"-6",Matches!$J$2:$J$201,0))-INDEX(Matches!$H$2:$H$201,MATCH($A1719&amp;"-6",Matches!$J$2:$J$201,0)),3,2))))),""))</f>
        <v/>
      </c>
      <c r="AD1719" s="12" t="str">
        <f aca="false">IF(OR($B1719="",P1719="",Q1719=""),"",IFERROR(IF(OR(INDEX(Matches!$I$2:$I$201,MATCH($A1719&amp;"-7",Matches!$J$2:$J$201,0))="Void",INDEX(Matches!$G$2:$G$201,MATCH($A1719&amp;"-7",Matches!$J$2:$J$201,0))="",INDEX(Matches!$H$2:$H$201,MATCH($A1719&amp;"-7",Matches!$J$2:$J$201,0))=""),"",IF(AND($C1719&lt;&gt;"",INDEX(Matches!$F$2:$F$201,MATCH($A1719&amp;"-7",Matches!$J$2:$J$201,0))&lt;&gt;"",$C1719&gt;=INDEX(Matches!$F$2:$F$201,MATCH($A1719&amp;"-7",Matches!$J$2:$J$201,0))),"",IF(AND(P1719=INDEX(Matches!$G$2:$G$201,MATCH($A1719&amp;"-7",Matches!$J$2:$J$201,0)),Q1719=INDEX(Matches!$H$2:$H$201,MATCH($A1719&amp;"-7",Matches!$J$2:$J$201,0))),5,IF(SIGN(P1719-Q1719)&lt;&gt;SIGN(INDEX(Matches!$G$2:$G$201,MATCH($A1719&amp;"-7",Matches!$J$2:$J$201,0))-INDEX(Matches!$H$2:$H$201,MATCH($A1719&amp;"-7",Matches!$J$2:$J$201,0))),0,IF(P1719-Q1719=INDEX(Matches!$G$2:$G$201,MATCH($A1719&amp;"-7",Matches!$J$2:$J$201,0))-INDEX(Matches!$H$2:$H$201,MATCH($A1719&amp;"-7",Matches!$J$2:$J$201,0)),3,2))))),""))</f>
        <v/>
      </c>
      <c r="AE1719" s="12" t="str">
        <f aca="false">IF(OR($B1719="",R1719="",S1719=""),"",IFERROR(IF(OR(INDEX(Matches!$I$2:$I$201,MATCH($A1719&amp;"-8",Matches!$J$2:$J$201,0))="Void",INDEX(Matches!$G$2:$G$201,MATCH($A1719&amp;"-8",Matches!$J$2:$J$201,0))="",INDEX(Matches!$H$2:$H$201,MATCH($A1719&amp;"-8",Matches!$J$2:$J$201,0))=""),"",IF(AND($C1719&lt;&gt;"",INDEX(Matches!$F$2:$F$201,MATCH($A1719&amp;"-8",Matches!$J$2:$J$201,0))&lt;&gt;"",$C1719&gt;=INDEX(Matches!$F$2:$F$201,MATCH($A1719&amp;"-8",Matches!$J$2:$J$201,0))),"",IF(AND(R1719=INDEX(Matches!$G$2:$G$201,MATCH($A1719&amp;"-8",Matches!$J$2:$J$201,0)),S1719=INDEX(Matches!$H$2:$H$201,MATCH($A1719&amp;"-8",Matches!$J$2:$J$201,0))),5,IF(SIGN(R1719-S1719)&lt;&gt;SIGN(INDEX(Matches!$G$2:$G$201,MATCH($A1719&amp;"-8",Matches!$J$2:$J$201,0))-INDEX(Matches!$H$2:$H$201,MATCH($A1719&amp;"-8",Matches!$J$2:$J$201,0))),0,IF(R1719-S1719=INDEX(Matches!$G$2:$G$201,MATCH($A1719&amp;"-8",Matches!$J$2:$J$201,0))-INDEX(Matches!$H$2:$H$201,MATCH($A1719&amp;"-8",Matches!$J$2:$J$201,0)),3,2))))),""))</f>
        <v/>
      </c>
      <c r="AF1719" s="12" t="str">
        <f aca="false">IF(OR($B1719="",T1719="",U1719=""),"",IFERROR(IF(OR(INDEX(Matches!$I$2:$I$201,MATCH($A1719&amp;"-9",Matches!$J$2:$J$201,0))="Void",INDEX(Matches!$G$2:$G$201,MATCH($A1719&amp;"-9",Matches!$J$2:$J$201,0))="",INDEX(Matches!$H$2:$H$201,MATCH($A1719&amp;"-9",Matches!$J$2:$J$201,0))=""),"",IF(AND($C1719&lt;&gt;"",INDEX(Matches!$F$2:$F$201,MATCH($A1719&amp;"-9",Matches!$J$2:$J$201,0))&lt;&gt;"",$C1719&gt;=INDEX(Matches!$F$2:$F$201,MATCH($A1719&amp;"-9",Matches!$J$2:$J$201,0))),"",IF(AND(T1719=INDEX(Matches!$G$2:$G$201,MATCH($A1719&amp;"-9",Matches!$J$2:$J$201,0)),U1719=INDEX(Matches!$H$2:$H$201,MATCH($A1719&amp;"-9",Matches!$J$2:$J$201,0))),5,IF(SIGN(T1719-U1719)&lt;&gt;SIGN(INDEX(Matches!$G$2:$G$201,MATCH($A1719&amp;"-9",Matches!$J$2:$J$201,0))-INDEX(Matches!$H$2:$H$201,MATCH($A1719&amp;"-9",Matches!$J$2:$J$201,0))),0,IF(T1719-U1719=INDEX(Matches!$G$2:$G$201,MATCH($A1719&amp;"-9",Matches!$J$2:$J$201,0))-INDEX(Matches!$H$2:$H$201,MATCH($A1719&amp;"-9",Matches!$J$2:$J$201,0)),3,2))))),""))</f>
        <v/>
      </c>
      <c r="AG1719" s="12" t="str">
        <f aca="false">IF(OR($B1719="",V1719="",W1719=""),"",IFERROR(IF(OR(INDEX(Matches!$I$2:$I$201,MATCH($A1719&amp;"-10",Matches!$J$2:$J$201,0))="Void",INDEX(Matches!$G$2:$G$201,MATCH($A1719&amp;"-10",Matches!$J$2:$J$201,0))="",INDEX(Matches!$H$2:$H$201,MATCH($A1719&amp;"-10",Matches!$J$2:$J$201,0))=""),"",IF(AND($C1719&lt;&gt;"",INDEX(Matches!$F$2:$F$201,MATCH($A1719&amp;"-10",Matches!$J$2:$J$201,0))&lt;&gt;"",$C1719&gt;=INDEX(Matches!$F$2:$F$201,MATCH($A1719&amp;"-10",Matches!$J$2:$J$201,0))),"",IF(AND(V1719=INDEX(Matches!$G$2:$G$201,MATCH($A1719&amp;"-10",Matches!$J$2:$J$201,0)),W1719=INDEX(Matches!$H$2:$H$201,MATCH($A1719&amp;"-10",Matches!$J$2:$J$201,0))),5,IF(SIGN(V1719-W1719)&lt;&gt;SIGN(INDEX(Matches!$G$2:$G$201,MATCH($A1719&amp;"-10",Matches!$J$2:$J$201,0))-INDEX(Matches!$H$2:$H$201,MATCH($A1719&amp;"-10",Matches!$J$2:$J$201,0))),0,IF(V1719-W1719=INDEX(Matches!$G$2:$G$201,MATCH($A1719&amp;"-10",Matches!$J$2:$J$201,0))-INDEX(Matches!$H$2:$H$201,MATCH($A1719&amp;"-10",Matches!$J$2:$J$201,0)),3,2))))),""))</f>
        <v/>
      </c>
      <c r="AH1719" s="13" t="str">
        <f aca="false">IF($B1719="","",SUM(X1719:AG1719))</f>
        <v/>
      </c>
      <c r="AI1719" s="12" t="str">
        <f aca="false">IF($B1719="","",COUNTIF(X1719:AG1719,5))</f>
        <v/>
      </c>
      <c r="AJ1719" s="12" t="str">
        <f aca="false">IF($B1719="","",COUNTIF(X1719:AG1719,"&gt;=2"))</f>
        <v/>
      </c>
      <c r="AK1719" s="12" t="str">
        <f aca="false">IF($B1719="","",COUNT(X1719:AG1719))</f>
        <v/>
      </c>
    </row>
    <row r="1720" customFormat="false" ht="15" hidden="false" customHeight="false" outlineLevel="0" collapsed="false">
      <c r="A1720" s="7"/>
      <c r="B1720" s="7"/>
      <c r="C1720" s="11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12" t="str">
        <f aca="false">IF(OR($B1720="",D1720="",E1720=""),"",IFERROR(IF(OR(INDEX(Matches!$I$2:$I$201,MATCH($A1720&amp;"-1",Matches!$J$2:$J$201,0))="Void",INDEX(Matches!$G$2:$G$201,MATCH($A1720&amp;"-1",Matches!$J$2:$J$201,0))="",INDEX(Matches!$H$2:$H$201,MATCH($A1720&amp;"-1",Matches!$J$2:$J$201,0))=""),"",IF(AND($C1720&lt;&gt;"",INDEX(Matches!$F$2:$F$201,MATCH($A1720&amp;"-1",Matches!$J$2:$J$201,0))&lt;&gt;"",$C1720&gt;=INDEX(Matches!$F$2:$F$201,MATCH($A1720&amp;"-1",Matches!$J$2:$J$201,0))),"",IF(AND(D1720=INDEX(Matches!$G$2:$G$201,MATCH($A1720&amp;"-1",Matches!$J$2:$J$201,0)),E1720=INDEX(Matches!$H$2:$H$201,MATCH($A1720&amp;"-1",Matches!$J$2:$J$201,0))),5,IF(SIGN(D1720-E1720)&lt;&gt;SIGN(INDEX(Matches!$G$2:$G$201,MATCH($A1720&amp;"-1",Matches!$J$2:$J$201,0))-INDEX(Matches!$H$2:$H$201,MATCH($A1720&amp;"-1",Matches!$J$2:$J$201,0))),0,IF(D1720-E1720=INDEX(Matches!$G$2:$G$201,MATCH($A1720&amp;"-1",Matches!$J$2:$J$201,0))-INDEX(Matches!$H$2:$H$201,MATCH($A1720&amp;"-1",Matches!$J$2:$J$201,0)),3,2))))),""))</f>
        <v/>
      </c>
      <c r="Y1720" s="12" t="str">
        <f aca="false">IF(OR($B1720="",F1720="",G1720=""),"",IFERROR(IF(OR(INDEX(Matches!$I$2:$I$201,MATCH($A1720&amp;"-2",Matches!$J$2:$J$201,0))="Void",INDEX(Matches!$G$2:$G$201,MATCH($A1720&amp;"-2",Matches!$J$2:$J$201,0))="",INDEX(Matches!$H$2:$H$201,MATCH($A1720&amp;"-2",Matches!$J$2:$J$201,0))=""),"",IF(AND($C1720&lt;&gt;"",INDEX(Matches!$F$2:$F$201,MATCH($A1720&amp;"-2",Matches!$J$2:$J$201,0))&lt;&gt;"",$C1720&gt;=INDEX(Matches!$F$2:$F$201,MATCH($A1720&amp;"-2",Matches!$J$2:$J$201,0))),"",IF(AND(F1720=INDEX(Matches!$G$2:$G$201,MATCH($A1720&amp;"-2",Matches!$J$2:$J$201,0)),G1720=INDEX(Matches!$H$2:$H$201,MATCH($A1720&amp;"-2",Matches!$J$2:$J$201,0))),5,IF(SIGN(F1720-G1720)&lt;&gt;SIGN(INDEX(Matches!$G$2:$G$201,MATCH($A1720&amp;"-2",Matches!$J$2:$J$201,0))-INDEX(Matches!$H$2:$H$201,MATCH($A1720&amp;"-2",Matches!$J$2:$J$201,0))),0,IF(F1720-G1720=INDEX(Matches!$G$2:$G$201,MATCH($A1720&amp;"-2",Matches!$J$2:$J$201,0))-INDEX(Matches!$H$2:$H$201,MATCH($A1720&amp;"-2",Matches!$J$2:$J$201,0)),3,2))))),""))</f>
        <v/>
      </c>
      <c r="Z1720" s="12" t="str">
        <f aca="false">IF(OR($B1720="",H1720="",I1720=""),"",IFERROR(IF(OR(INDEX(Matches!$I$2:$I$201,MATCH($A1720&amp;"-3",Matches!$J$2:$J$201,0))="Void",INDEX(Matches!$G$2:$G$201,MATCH($A1720&amp;"-3",Matches!$J$2:$J$201,0))="",INDEX(Matches!$H$2:$H$201,MATCH($A1720&amp;"-3",Matches!$J$2:$J$201,0))=""),"",IF(AND($C1720&lt;&gt;"",INDEX(Matches!$F$2:$F$201,MATCH($A1720&amp;"-3",Matches!$J$2:$J$201,0))&lt;&gt;"",$C1720&gt;=INDEX(Matches!$F$2:$F$201,MATCH($A1720&amp;"-3",Matches!$J$2:$J$201,0))),"",IF(AND(H1720=INDEX(Matches!$G$2:$G$201,MATCH($A1720&amp;"-3",Matches!$J$2:$J$201,0)),I1720=INDEX(Matches!$H$2:$H$201,MATCH($A1720&amp;"-3",Matches!$J$2:$J$201,0))),5,IF(SIGN(H1720-I1720)&lt;&gt;SIGN(INDEX(Matches!$G$2:$G$201,MATCH($A1720&amp;"-3",Matches!$J$2:$J$201,0))-INDEX(Matches!$H$2:$H$201,MATCH($A1720&amp;"-3",Matches!$J$2:$J$201,0))),0,IF(H1720-I1720=INDEX(Matches!$G$2:$G$201,MATCH($A1720&amp;"-3",Matches!$J$2:$J$201,0))-INDEX(Matches!$H$2:$H$201,MATCH($A1720&amp;"-3",Matches!$J$2:$J$201,0)),3,2))))),""))</f>
        <v/>
      </c>
      <c r="AA1720" s="12" t="str">
        <f aca="false">IF(OR($B1720="",J1720="",K1720=""),"",IFERROR(IF(OR(INDEX(Matches!$I$2:$I$201,MATCH($A1720&amp;"-4",Matches!$J$2:$J$201,0))="Void",INDEX(Matches!$G$2:$G$201,MATCH($A1720&amp;"-4",Matches!$J$2:$J$201,0))="",INDEX(Matches!$H$2:$H$201,MATCH($A1720&amp;"-4",Matches!$J$2:$J$201,0))=""),"",IF(AND($C1720&lt;&gt;"",INDEX(Matches!$F$2:$F$201,MATCH($A1720&amp;"-4",Matches!$J$2:$J$201,0))&lt;&gt;"",$C1720&gt;=INDEX(Matches!$F$2:$F$201,MATCH($A1720&amp;"-4",Matches!$J$2:$J$201,0))),"",IF(AND(J1720=INDEX(Matches!$G$2:$G$201,MATCH($A1720&amp;"-4",Matches!$J$2:$J$201,0)),K1720=INDEX(Matches!$H$2:$H$201,MATCH($A1720&amp;"-4",Matches!$J$2:$J$201,0))),5,IF(SIGN(J1720-K1720)&lt;&gt;SIGN(INDEX(Matches!$G$2:$G$201,MATCH($A1720&amp;"-4",Matches!$J$2:$J$201,0))-INDEX(Matches!$H$2:$H$201,MATCH($A1720&amp;"-4",Matches!$J$2:$J$201,0))),0,IF(J1720-K1720=INDEX(Matches!$G$2:$G$201,MATCH($A1720&amp;"-4",Matches!$J$2:$J$201,0))-INDEX(Matches!$H$2:$H$201,MATCH($A1720&amp;"-4",Matches!$J$2:$J$201,0)),3,2))))),""))</f>
        <v/>
      </c>
      <c r="AB1720" s="12" t="str">
        <f aca="false">IF(OR($B1720="",L1720="",M1720=""),"",IFERROR(IF(OR(INDEX(Matches!$I$2:$I$201,MATCH($A1720&amp;"-5",Matches!$J$2:$J$201,0))="Void",INDEX(Matches!$G$2:$G$201,MATCH($A1720&amp;"-5",Matches!$J$2:$J$201,0))="",INDEX(Matches!$H$2:$H$201,MATCH($A1720&amp;"-5",Matches!$J$2:$J$201,0))=""),"",IF(AND($C1720&lt;&gt;"",INDEX(Matches!$F$2:$F$201,MATCH($A1720&amp;"-5",Matches!$J$2:$J$201,0))&lt;&gt;"",$C1720&gt;=INDEX(Matches!$F$2:$F$201,MATCH($A1720&amp;"-5",Matches!$J$2:$J$201,0))),"",IF(AND(L1720=INDEX(Matches!$G$2:$G$201,MATCH($A1720&amp;"-5",Matches!$J$2:$J$201,0)),M1720=INDEX(Matches!$H$2:$H$201,MATCH($A1720&amp;"-5",Matches!$J$2:$J$201,0))),5,IF(SIGN(L1720-M1720)&lt;&gt;SIGN(INDEX(Matches!$G$2:$G$201,MATCH($A1720&amp;"-5",Matches!$J$2:$J$201,0))-INDEX(Matches!$H$2:$H$201,MATCH($A1720&amp;"-5",Matches!$J$2:$J$201,0))),0,IF(L1720-M1720=INDEX(Matches!$G$2:$G$201,MATCH($A1720&amp;"-5",Matches!$J$2:$J$201,0))-INDEX(Matches!$H$2:$H$201,MATCH($A1720&amp;"-5",Matches!$J$2:$J$201,0)),3,2))))),""))</f>
        <v/>
      </c>
      <c r="AC1720" s="12" t="str">
        <f aca="false">IF(OR($B1720="",N1720="",O1720=""),"",IFERROR(IF(OR(INDEX(Matches!$I$2:$I$201,MATCH($A1720&amp;"-6",Matches!$J$2:$J$201,0))="Void",INDEX(Matches!$G$2:$G$201,MATCH($A1720&amp;"-6",Matches!$J$2:$J$201,0))="",INDEX(Matches!$H$2:$H$201,MATCH($A1720&amp;"-6",Matches!$J$2:$J$201,0))=""),"",IF(AND($C1720&lt;&gt;"",INDEX(Matches!$F$2:$F$201,MATCH($A1720&amp;"-6",Matches!$J$2:$J$201,0))&lt;&gt;"",$C1720&gt;=INDEX(Matches!$F$2:$F$201,MATCH($A1720&amp;"-6",Matches!$J$2:$J$201,0))),"",IF(AND(N1720=INDEX(Matches!$G$2:$G$201,MATCH($A1720&amp;"-6",Matches!$J$2:$J$201,0)),O1720=INDEX(Matches!$H$2:$H$201,MATCH($A1720&amp;"-6",Matches!$J$2:$J$201,0))),5,IF(SIGN(N1720-O1720)&lt;&gt;SIGN(INDEX(Matches!$G$2:$G$201,MATCH($A1720&amp;"-6",Matches!$J$2:$J$201,0))-INDEX(Matches!$H$2:$H$201,MATCH($A1720&amp;"-6",Matches!$J$2:$J$201,0))),0,IF(N1720-O1720=INDEX(Matches!$G$2:$G$201,MATCH($A1720&amp;"-6",Matches!$J$2:$J$201,0))-INDEX(Matches!$H$2:$H$201,MATCH($A1720&amp;"-6",Matches!$J$2:$J$201,0)),3,2))))),""))</f>
        <v/>
      </c>
      <c r="AD1720" s="12" t="str">
        <f aca="false">IF(OR($B1720="",P1720="",Q1720=""),"",IFERROR(IF(OR(INDEX(Matches!$I$2:$I$201,MATCH($A1720&amp;"-7",Matches!$J$2:$J$201,0))="Void",INDEX(Matches!$G$2:$G$201,MATCH($A1720&amp;"-7",Matches!$J$2:$J$201,0))="",INDEX(Matches!$H$2:$H$201,MATCH($A1720&amp;"-7",Matches!$J$2:$J$201,0))=""),"",IF(AND($C1720&lt;&gt;"",INDEX(Matches!$F$2:$F$201,MATCH($A1720&amp;"-7",Matches!$J$2:$J$201,0))&lt;&gt;"",$C1720&gt;=INDEX(Matches!$F$2:$F$201,MATCH($A1720&amp;"-7",Matches!$J$2:$J$201,0))),"",IF(AND(P1720=INDEX(Matches!$G$2:$G$201,MATCH($A1720&amp;"-7",Matches!$J$2:$J$201,0)),Q1720=INDEX(Matches!$H$2:$H$201,MATCH($A1720&amp;"-7",Matches!$J$2:$J$201,0))),5,IF(SIGN(P1720-Q1720)&lt;&gt;SIGN(INDEX(Matches!$G$2:$G$201,MATCH($A1720&amp;"-7",Matches!$J$2:$J$201,0))-INDEX(Matches!$H$2:$H$201,MATCH($A1720&amp;"-7",Matches!$J$2:$J$201,0))),0,IF(P1720-Q1720=INDEX(Matches!$G$2:$G$201,MATCH($A1720&amp;"-7",Matches!$J$2:$J$201,0))-INDEX(Matches!$H$2:$H$201,MATCH($A1720&amp;"-7",Matches!$J$2:$J$201,0)),3,2))))),""))</f>
        <v/>
      </c>
      <c r="AE1720" s="12" t="str">
        <f aca="false">IF(OR($B1720="",R1720="",S1720=""),"",IFERROR(IF(OR(INDEX(Matches!$I$2:$I$201,MATCH($A1720&amp;"-8",Matches!$J$2:$J$201,0))="Void",INDEX(Matches!$G$2:$G$201,MATCH($A1720&amp;"-8",Matches!$J$2:$J$201,0))="",INDEX(Matches!$H$2:$H$201,MATCH($A1720&amp;"-8",Matches!$J$2:$J$201,0))=""),"",IF(AND($C1720&lt;&gt;"",INDEX(Matches!$F$2:$F$201,MATCH($A1720&amp;"-8",Matches!$J$2:$J$201,0))&lt;&gt;"",$C1720&gt;=INDEX(Matches!$F$2:$F$201,MATCH($A1720&amp;"-8",Matches!$J$2:$J$201,0))),"",IF(AND(R1720=INDEX(Matches!$G$2:$G$201,MATCH($A1720&amp;"-8",Matches!$J$2:$J$201,0)),S1720=INDEX(Matches!$H$2:$H$201,MATCH($A1720&amp;"-8",Matches!$J$2:$J$201,0))),5,IF(SIGN(R1720-S1720)&lt;&gt;SIGN(INDEX(Matches!$G$2:$G$201,MATCH($A1720&amp;"-8",Matches!$J$2:$J$201,0))-INDEX(Matches!$H$2:$H$201,MATCH($A1720&amp;"-8",Matches!$J$2:$J$201,0))),0,IF(R1720-S1720=INDEX(Matches!$G$2:$G$201,MATCH($A1720&amp;"-8",Matches!$J$2:$J$201,0))-INDEX(Matches!$H$2:$H$201,MATCH($A1720&amp;"-8",Matches!$J$2:$J$201,0)),3,2))))),""))</f>
        <v/>
      </c>
      <c r="AF1720" s="12" t="str">
        <f aca="false">IF(OR($B1720="",T1720="",U1720=""),"",IFERROR(IF(OR(INDEX(Matches!$I$2:$I$201,MATCH($A1720&amp;"-9",Matches!$J$2:$J$201,0))="Void",INDEX(Matches!$G$2:$G$201,MATCH($A1720&amp;"-9",Matches!$J$2:$J$201,0))="",INDEX(Matches!$H$2:$H$201,MATCH($A1720&amp;"-9",Matches!$J$2:$J$201,0))=""),"",IF(AND($C1720&lt;&gt;"",INDEX(Matches!$F$2:$F$201,MATCH($A1720&amp;"-9",Matches!$J$2:$J$201,0))&lt;&gt;"",$C1720&gt;=INDEX(Matches!$F$2:$F$201,MATCH($A1720&amp;"-9",Matches!$J$2:$J$201,0))),"",IF(AND(T1720=INDEX(Matches!$G$2:$G$201,MATCH($A1720&amp;"-9",Matches!$J$2:$J$201,0)),U1720=INDEX(Matches!$H$2:$H$201,MATCH($A1720&amp;"-9",Matches!$J$2:$J$201,0))),5,IF(SIGN(T1720-U1720)&lt;&gt;SIGN(INDEX(Matches!$G$2:$G$201,MATCH($A1720&amp;"-9",Matches!$J$2:$J$201,0))-INDEX(Matches!$H$2:$H$201,MATCH($A1720&amp;"-9",Matches!$J$2:$J$201,0))),0,IF(T1720-U1720=INDEX(Matches!$G$2:$G$201,MATCH($A1720&amp;"-9",Matches!$J$2:$J$201,0))-INDEX(Matches!$H$2:$H$201,MATCH($A1720&amp;"-9",Matches!$J$2:$J$201,0)),3,2))))),""))</f>
        <v/>
      </c>
      <c r="AG1720" s="12" t="str">
        <f aca="false">IF(OR($B1720="",V1720="",W1720=""),"",IFERROR(IF(OR(INDEX(Matches!$I$2:$I$201,MATCH($A1720&amp;"-10",Matches!$J$2:$J$201,0))="Void",INDEX(Matches!$G$2:$G$201,MATCH($A1720&amp;"-10",Matches!$J$2:$J$201,0))="",INDEX(Matches!$H$2:$H$201,MATCH($A1720&amp;"-10",Matches!$J$2:$J$201,0))=""),"",IF(AND($C1720&lt;&gt;"",INDEX(Matches!$F$2:$F$201,MATCH($A1720&amp;"-10",Matches!$J$2:$J$201,0))&lt;&gt;"",$C1720&gt;=INDEX(Matches!$F$2:$F$201,MATCH($A1720&amp;"-10",Matches!$J$2:$J$201,0))),"",IF(AND(V1720=INDEX(Matches!$G$2:$G$201,MATCH($A1720&amp;"-10",Matches!$J$2:$J$201,0)),W1720=INDEX(Matches!$H$2:$H$201,MATCH($A1720&amp;"-10",Matches!$J$2:$J$201,0))),5,IF(SIGN(V1720-W1720)&lt;&gt;SIGN(INDEX(Matches!$G$2:$G$201,MATCH($A1720&amp;"-10",Matches!$J$2:$J$201,0))-INDEX(Matches!$H$2:$H$201,MATCH($A1720&amp;"-10",Matches!$J$2:$J$201,0))),0,IF(V1720-W1720=INDEX(Matches!$G$2:$G$201,MATCH($A1720&amp;"-10",Matches!$J$2:$J$201,0))-INDEX(Matches!$H$2:$H$201,MATCH($A1720&amp;"-10",Matches!$J$2:$J$201,0)),3,2))))),""))</f>
        <v/>
      </c>
      <c r="AH1720" s="13" t="str">
        <f aca="false">IF($B1720="","",SUM(X1720:AG1720))</f>
        <v/>
      </c>
      <c r="AI1720" s="12" t="str">
        <f aca="false">IF($B1720="","",COUNTIF(X1720:AG1720,5))</f>
        <v/>
      </c>
      <c r="AJ1720" s="12" t="str">
        <f aca="false">IF($B1720="","",COUNTIF(X1720:AG1720,"&gt;=2"))</f>
        <v/>
      </c>
      <c r="AK1720" s="12" t="str">
        <f aca="false">IF($B1720="","",COUNT(X1720:AG1720))</f>
        <v/>
      </c>
    </row>
    <row r="1721" customFormat="false" ht="15" hidden="false" customHeight="false" outlineLevel="0" collapsed="false">
      <c r="A1721" s="7"/>
      <c r="B1721" s="7"/>
      <c r="C1721" s="11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12" t="str">
        <f aca="false">IF(OR($B1721="",D1721="",E1721=""),"",IFERROR(IF(OR(INDEX(Matches!$I$2:$I$201,MATCH($A1721&amp;"-1",Matches!$J$2:$J$201,0))="Void",INDEX(Matches!$G$2:$G$201,MATCH($A1721&amp;"-1",Matches!$J$2:$J$201,0))="",INDEX(Matches!$H$2:$H$201,MATCH($A1721&amp;"-1",Matches!$J$2:$J$201,0))=""),"",IF(AND($C1721&lt;&gt;"",INDEX(Matches!$F$2:$F$201,MATCH($A1721&amp;"-1",Matches!$J$2:$J$201,0))&lt;&gt;"",$C1721&gt;=INDEX(Matches!$F$2:$F$201,MATCH($A1721&amp;"-1",Matches!$J$2:$J$201,0))),"",IF(AND(D1721=INDEX(Matches!$G$2:$G$201,MATCH($A1721&amp;"-1",Matches!$J$2:$J$201,0)),E1721=INDEX(Matches!$H$2:$H$201,MATCH($A1721&amp;"-1",Matches!$J$2:$J$201,0))),5,IF(SIGN(D1721-E1721)&lt;&gt;SIGN(INDEX(Matches!$G$2:$G$201,MATCH($A1721&amp;"-1",Matches!$J$2:$J$201,0))-INDEX(Matches!$H$2:$H$201,MATCH($A1721&amp;"-1",Matches!$J$2:$J$201,0))),0,IF(D1721-E1721=INDEX(Matches!$G$2:$G$201,MATCH($A1721&amp;"-1",Matches!$J$2:$J$201,0))-INDEX(Matches!$H$2:$H$201,MATCH($A1721&amp;"-1",Matches!$J$2:$J$201,0)),3,2))))),""))</f>
        <v/>
      </c>
      <c r="Y1721" s="12" t="str">
        <f aca="false">IF(OR($B1721="",F1721="",G1721=""),"",IFERROR(IF(OR(INDEX(Matches!$I$2:$I$201,MATCH($A1721&amp;"-2",Matches!$J$2:$J$201,0))="Void",INDEX(Matches!$G$2:$G$201,MATCH($A1721&amp;"-2",Matches!$J$2:$J$201,0))="",INDEX(Matches!$H$2:$H$201,MATCH($A1721&amp;"-2",Matches!$J$2:$J$201,0))=""),"",IF(AND($C1721&lt;&gt;"",INDEX(Matches!$F$2:$F$201,MATCH($A1721&amp;"-2",Matches!$J$2:$J$201,0))&lt;&gt;"",$C1721&gt;=INDEX(Matches!$F$2:$F$201,MATCH($A1721&amp;"-2",Matches!$J$2:$J$201,0))),"",IF(AND(F1721=INDEX(Matches!$G$2:$G$201,MATCH($A1721&amp;"-2",Matches!$J$2:$J$201,0)),G1721=INDEX(Matches!$H$2:$H$201,MATCH($A1721&amp;"-2",Matches!$J$2:$J$201,0))),5,IF(SIGN(F1721-G1721)&lt;&gt;SIGN(INDEX(Matches!$G$2:$G$201,MATCH($A1721&amp;"-2",Matches!$J$2:$J$201,0))-INDEX(Matches!$H$2:$H$201,MATCH($A1721&amp;"-2",Matches!$J$2:$J$201,0))),0,IF(F1721-G1721=INDEX(Matches!$G$2:$G$201,MATCH($A1721&amp;"-2",Matches!$J$2:$J$201,0))-INDEX(Matches!$H$2:$H$201,MATCH($A1721&amp;"-2",Matches!$J$2:$J$201,0)),3,2))))),""))</f>
        <v/>
      </c>
      <c r="Z1721" s="12" t="str">
        <f aca="false">IF(OR($B1721="",H1721="",I1721=""),"",IFERROR(IF(OR(INDEX(Matches!$I$2:$I$201,MATCH($A1721&amp;"-3",Matches!$J$2:$J$201,0))="Void",INDEX(Matches!$G$2:$G$201,MATCH($A1721&amp;"-3",Matches!$J$2:$J$201,0))="",INDEX(Matches!$H$2:$H$201,MATCH($A1721&amp;"-3",Matches!$J$2:$J$201,0))=""),"",IF(AND($C1721&lt;&gt;"",INDEX(Matches!$F$2:$F$201,MATCH($A1721&amp;"-3",Matches!$J$2:$J$201,0))&lt;&gt;"",$C1721&gt;=INDEX(Matches!$F$2:$F$201,MATCH($A1721&amp;"-3",Matches!$J$2:$J$201,0))),"",IF(AND(H1721=INDEX(Matches!$G$2:$G$201,MATCH($A1721&amp;"-3",Matches!$J$2:$J$201,0)),I1721=INDEX(Matches!$H$2:$H$201,MATCH($A1721&amp;"-3",Matches!$J$2:$J$201,0))),5,IF(SIGN(H1721-I1721)&lt;&gt;SIGN(INDEX(Matches!$G$2:$G$201,MATCH($A1721&amp;"-3",Matches!$J$2:$J$201,0))-INDEX(Matches!$H$2:$H$201,MATCH($A1721&amp;"-3",Matches!$J$2:$J$201,0))),0,IF(H1721-I1721=INDEX(Matches!$G$2:$G$201,MATCH($A1721&amp;"-3",Matches!$J$2:$J$201,0))-INDEX(Matches!$H$2:$H$201,MATCH($A1721&amp;"-3",Matches!$J$2:$J$201,0)),3,2))))),""))</f>
        <v/>
      </c>
      <c r="AA1721" s="12" t="str">
        <f aca="false">IF(OR($B1721="",J1721="",K1721=""),"",IFERROR(IF(OR(INDEX(Matches!$I$2:$I$201,MATCH($A1721&amp;"-4",Matches!$J$2:$J$201,0))="Void",INDEX(Matches!$G$2:$G$201,MATCH($A1721&amp;"-4",Matches!$J$2:$J$201,0))="",INDEX(Matches!$H$2:$H$201,MATCH($A1721&amp;"-4",Matches!$J$2:$J$201,0))=""),"",IF(AND($C1721&lt;&gt;"",INDEX(Matches!$F$2:$F$201,MATCH($A1721&amp;"-4",Matches!$J$2:$J$201,0))&lt;&gt;"",$C1721&gt;=INDEX(Matches!$F$2:$F$201,MATCH($A1721&amp;"-4",Matches!$J$2:$J$201,0))),"",IF(AND(J1721=INDEX(Matches!$G$2:$G$201,MATCH($A1721&amp;"-4",Matches!$J$2:$J$201,0)),K1721=INDEX(Matches!$H$2:$H$201,MATCH($A1721&amp;"-4",Matches!$J$2:$J$201,0))),5,IF(SIGN(J1721-K1721)&lt;&gt;SIGN(INDEX(Matches!$G$2:$G$201,MATCH($A1721&amp;"-4",Matches!$J$2:$J$201,0))-INDEX(Matches!$H$2:$H$201,MATCH($A1721&amp;"-4",Matches!$J$2:$J$201,0))),0,IF(J1721-K1721=INDEX(Matches!$G$2:$G$201,MATCH($A1721&amp;"-4",Matches!$J$2:$J$201,0))-INDEX(Matches!$H$2:$H$201,MATCH($A1721&amp;"-4",Matches!$J$2:$J$201,0)),3,2))))),""))</f>
        <v/>
      </c>
      <c r="AB1721" s="12" t="str">
        <f aca="false">IF(OR($B1721="",L1721="",M1721=""),"",IFERROR(IF(OR(INDEX(Matches!$I$2:$I$201,MATCH($A1721&amp;"-5",Matches!$J$2:$J$201,0))="Void",INDEX(Matches!$G$2:$G$201,MATCH($A1721&amp;"-5",Matches!$J$2:$J$201,0))="",INDEX(Matches!$H$2:$H$201,MATCH($A1721&amp;"-5",Matches!$J$2:$J$201,0))=""),"",IF(AND($C1721&lt;&gt;"",INDEX(Matches!$F$2:$F$201,MATCH($A1721&amp;"-5",Matches!$J$2:$J$201,0))&lt;&gt;"",$C1721&gt;=INDEX(Matches!$F$2:$F$201,MATCH($A1721&amp;"-5",Matches!$J$2:$J$201,0))),"",IF(AND(L1721=INDEX(Matches!$G$2:$G$201,MATCH($A1721&amp;"-5",Matches!$J$2:$J$201,0)),M1721=INDEX(Matches!$H$2:$H$201,MATCH($A1721&amp;"-5",Matches!$J$2:$J$201,0))),5,IF(SIGN(L1721-M1721)&lt;&gt;SIGN(INDEX(Matches!$G$2:$G$201,MATCH($A1721&amp;"-5",Matches!$J$2:$J$201,0))-INDEX(Matches!$H$2:$H$201,MATCH($A1721&amp;"-5",Matches!$J$2:$J$201,0))),0,IF(L1721-M1721=INDEX(Matches!$G$2:$G$201,MATCH($A1721&amp;"-5",Matches!$J$2:$J$201,0))-INDEX(Matches!$H$2:$H$201,MATCH($A1721&amp;"-5",Matches!$J$2:$J$201,0)),3,2))))),""))</f>
        <v/>
      </c>
      <c r="AC1721" s="12" t="str">
        <f aca="false">IF(OR($B1721="",N1721="",O1721=""),"",IFERROR(IF(OR(INDEX(Matches!$I$2:$I$201,MATCH($A1721&amp;"-6",Matches!$J$2:$J$201,0))="Void",INDEX(Matches!$G$2:$G$201,MATCH($A1721&amp;"-6",Matches!$J$2:$J$201,0))="",INDEX(Matches!$H$2:$H$201,MATCH($A1721&amp;"-6",Matches!$J$2:$J$201,0))=""),"",IF(AND($C1721&lt;&gt;"",INDEX(Matches!$F$2:$F$201,MATCH($A1721&amp;"-6",Matches!$J$2:$J$201,0))&lt;&gt;"",$C1721&gt;=INDEX(Matches!$F$2:$F$201,MATCH($A1721&amp;"-6",Matches!$J$2:$J$201,0))),"",IF(AND(N1721=INDEX(Matches!$G$2:$G$201,MATCH($A1721&amp;"-6",Matches!$J$2:$J$201,0)),O1721=INDEX(Matches!$H$2:$H$201,MATCH($A1721&amp;"-6",Matches!$J$2:$J$201,0))),5,IF(SIGN(N1721-O1721)&lt;&gt;SIGN(INDEX(Matches!$G$2:$G$201,MATCH($A1721&amp;"-6",Matches!$J$2:$J$201,0))-INDEX(Matches!$H$2:$H$201,MATCH($A1721&amp;"-6",Matches!$J$2:$J$201,0))),0,IF(N1721-O1721=INDEX(Matches!$G$2:$G$201,MATCH($A1721&amp;"-6",Matches!$J$2:$J$201,0))-INDEX(Matches!$H$2:$H$201,MATCH($A1721&amp;"-6",Matches!$J$2:$J$201,0)),3,2))))),""))</f>
        <v/>
      </c>
      <c r="AD1721" s="12" t="str">
        <f aca="false">IF(OR($B1721="",P1721="",Q1721=""),"",IFERROR(IF(OR(INDEX(Matches!$I$2:$I$201,MATCH($A1721&amp;"-7",Matches!$J$2:$J$201,0))="Void",INDEX(Matches!$G$2:$G$201,MATCH($A1721&amp;"-7",Matches!$J$2:$J$201,0))="",INDEX(Matches!$H$2:$H$201,MATCH($A1721&amp;"-7",Matches!$J$2:$J$201,0))=""),"",IF(AND($C1721&lt;&gt;"",INDEX(Matches!$F$2:$F$201,MATCH($A1721&amp;"-7",Matches!$J$2:$J$201,0))&lt;&gt;"",$C1721&gt;=INDEX(Matches!$F$2:$F$201,MATCH($A1721&amp;"-7",Matches!$J$2:$J$201,0))),"",IF(AND(P1721=INDEX(Matches!$G$2:$G$201,MATCH($A1721&amp;"-7",Matches!$J$2:$J$201,0)),Q1721=INDEX(Matches!$H$2:$H$201,MATCH($A1721&amp;"-7",Matches!$J$2:$J$201,0))),5,IF(SIGN(P1721-Q1721)&lt;&gt;SIGN(INDEX(Matches!$G$2:$G$201,MATCH($A1721&amp;"-7",Matches!$J$2:$J$201,0))-INDEX(Matches!$H$2:$H$201,MATCH($A1721&amp;"-7",Matches!$J$2:$J$201,0))),0,IF(P1721-Q1721=INDEX(Matches!$G$2:$G$201,MATCH($A1721&amp;"-7",Matches!$J$2:$J$201,0))-INDEX(Matches!$H$2:$H$201,MATCH($A1721&amp;"-7",Matches!$J$2:$J$201,0)),3,2))))),""))</f>
        <v/>
      </c>
      <c r="AE1721" s="12" t="str">
        <f aca="false">IF(OR($B1721="",R1721="",S1721=""),"",IFERROR(IF(OR(INDEX(Matches!$I$2:$I$201,MATCH($A1721&amp;"-8",Matches!$J$2:$J$201,0))="Void",INDEX(Matches!$G$2:$G$201,MATCH($A1721&amp;"-8",Matches!$J$2:$J$201,0))="",INDEX(Matches!$H$2:$H$201,MATCH($A1721&amp;"-8",Matches!$J$2:$J$201,0))=""),"",IF(AND($C1721&lt;&gt;"",INDEX(Matches!$F$2:$F$201,MATCH($A1721&amp;"-8",Matches!$J$2:$J$201,0))&lt;&gt;"",$C1721&gt;=INDEX(Matches!$F$2:$F$201,MATCH($A1721&amp;"-8",Matches!$J$2:$J$201,0))),"",IF(AND(R1721=INDEX(Matches!$G$2:$G$201,MATCH($A1721&amp;"-8",Matches!$J$2:$J$201,0)),S1721=INDEX(Matches!$H$2:$H$201,MATCH($A1721&amp;"-8",Matches!$J$2:$J$201,0))),5,IF(SIGN(R1721-S1721)&lt;&gt;SIGN(INDEX(Matches!$G$2:$G$201,MATCH($A1721&amp;"-8",Matches!$J$2:$J$201,0))-INDEX(Matches!$H$2:$H$201,MATCH($A1721&amp;"-8",Matches!$J$2:$J$201,0))),0,IF(R1721-S1721=INDEX(Matches!$G$2:$G$201,MATCH($A1721&amp;"-8",Matches!$J$2:$J$201,0))-INDEX(Matches!$H$2:$H$201,MATCH($A1721&amp;"-8",Matches!$J$2:$J$201,0)),3,2))))),""))</f>
        <v/>
      </c>
      <c r="AF1721" s="12" t="str">
        <f aca="false">IF(OR($B1721="",T1721="",U1721=""),"",IFERROR(IF(OR(INDEX(Matches!$I$2:$I$201,MATCH($A1721&amp;"-9",Matches!$J$2:$J$201,0))="Void",INDEX(Matches!$G$2:$G$201,MATCH($A1721&amp;"-9",Matches!$J$2:$J$201,0))="",INDEX(Matches!$H$2:$H$201,MATCH($A1721&amp;"-9",Matches!$J$2:$J$201,0))=""),"",IF(AND($C1721&lt;&gt;"",INDEX(Matches!$F$2:$F$201,MATCH($A1721&amp;"-9",Matches!$J$2:$J$201,0))&lt;&gt;"",$C1721&gt;=INDEX(Matches!$F$2:$F$201,MATCH($A1721&amp;"-9",Matches!$J$2:$J$201,0))),"",IF(AND(T1721=INDEX(Matches!$G$2:$G$201,MATCH($A1721&amp;"-9",Matches!$J$2:$J$201,0)),U1721=INDEX(Matches!$H$2:$H$201,MATCH($A1721&amp;"-9",Matches!$J$2:$J$201,0))),5,IF(SIGN(T1721-U1721)&lt;&gt;SIGN(INDEX(Matches!$G$2:$G$201,MATCH($A1721&amp;"-9",Matches!$J$2:$J$201,0))-INDEX(Matches!$H$2:$H$201,MATCH($A1721&amp;"-9",Matches!$J$2:$J$201,0))),0,IF(T1721-U1721=INDEX(Matches!$G$2:$G$201,MATCH($A1721&amp;"-9",Matches!$J$2:$J$201,0))-INDEX(Matches!$H$2:$H$201,MATCH($A1721&amp;"-9",Matches!$J$2:$J$201,0)),3,2))))),""))</f>
        <v/>
      </c>
      <c r="AG1721" s="12" t="str">
        <f aca="false">IF(OR($B1721="",V1721="",W1721=""),"",IFERROR(IF(OR(INDEX(Matches!$I$2:$I$201,MATCH($A1721&amp;"-10",Matches!$J$2:$J$201,0))="Void",INDEX(Matches!$G$2:$G$201,MATCH($A1721&amp;"-10",Matches!$J$2:$J$201,0))="",INDEX(Matches!$H$2:$H$201,MATCH($A1721&amp;"-10",Matches!$J$2:$J$201,0))=""),"",IF(AND($C1721&lt;&gt;"",INDEX(Matches!$F$2:$F$201,MATCH($A1721&amp;"-10",Matches!$J$2:$J$201,0))&lt;&gt;"",$C1721&gt;=INDEX(Matches!$F$2:$F$201,MATCH($A1721&amp;"-10",Matches!$J$2:$J$201,0))),"",IF(AND(V1721=INDEX(Matches!$G$2:$G$201,MATCH($A1721&amp;"-10",Matches!$J$2:$J$201,0)),W1721=INDEX(Matches!$H$2:$H$201,MATCH($A1721&amp;"-10",Matches!$J$2:$J$201,0))),5,IF(SIGN(V1721-W1721)&lt;&gt;SIGN(INDEX(Matches!$G$2:$G$201,MATCH($A1721&amp;"-10",Matches!$J$2:$J$201,0))-INDEX(Matches!$H$2:$H$201,MATCH($A1721&amp;"-10",Matches!$J$2:$J$201,0))),0,IF(V1721-W1721=INDEX(Matches!$G$2:$G$201,MATCH($A1721&amp;"-10",Matches!$J$2:$J$201,0))-INDEX(Matches!$H$2:$H$201,MATCH($A1721&amp;"-10",Matches!$J$2:$J$201,0)),3,2))))),""))</f>
        <v/>
      </c>
      <c r="AH1721" s="13" t="str">
        <f aca="false">IF($B1721="","",SUM(X1721:AG1721))</f>
        <v/>
      </c>
      <c r="AI1721" s="12" t="str">
        <f aca="false">IF($B1721="","",COUNTIF(X1721:AG1721,5))</f>
        <v/>
      </c>
      <c r="AJ1721" s="12" t="str">
        <f aca="false">IF($B1721="","",COUNTIF(X1721:AG1721,"&gt;=2"))</f>
        <v/>
      </c>
      <c r="AK1721" s="12" t="str">
        <f aca="false">IF($B1721="","",COUNT(X1721:AG1721))</f>
        <v/>
      </c>
    </row>
    <row r="1722" customFormat="false" ht="15" hidden="false" customHeight="false" outlineLevel="0" collapsed="false">
      <c r="A1722" s="7"/>
      <c r="B1722" s="7"/>
      <c r="C1722" s="11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12" t="str">
        <f aca="false">IF(OR($B1722="",D1722="",E1722=""),"",IFERROR(IF(OR(INDEX(Matches!$I$2:$I$201,MATCH($A1722&amp;"-1",Matches!$J$2:$J$201,0))="Void",INDEX(Matches!$G$2:$G$201,MATCH($A1722&amp;"-1",Matches!$J$2:$J$201,0))="",INDEX(Matches!$H$2:$H$201,MATCH($A1722&amp;"-1",Matches!$J$2:$J$201,0))=""),"",IF(AND($C1722&lt;&gt;"",INDEX(Matches!$F$2:$F$201,MATCH($A1722&amp;"-1",Matches!$J$2:$J$201,0))&lt;&gt;"",$C1722&gt;=INDEX(Matches!$F$2:$F$201,MATCH($A1722&amp;"-1",Matches!$J$2:$J$201,0))),"",IF(AND(D1722=INDEX(Matches!$G$2:$G$201,MATCH($A1722&amp;"-1",Matches!$J$2:$J$201,0)),E1722=INDEX(Matches!$H$2:$H$201,MATCH($A1722&amp;"-1",Matches!$J$2:$J$201,0))),5,IF(SIGN(D1722-E1722)&lt;&gt;SIGN(INDEX(Matches!$G$2:$G$201,MATCH($A1722&amp;"-1",Matches!$J$2:$J$201,0))-INDEX(Matches!$H$2:$H$201,MATCH($A1722&amp;"-1",Matches!$J$2:$J$201,0))),0,IF(D1722-E1722=INDEX(Matches!$G$2:$G$201,MATCH($A1722&amp;"-1",Matches!$J$2:$J$201,0))-INDEX(Matches!$H$2:$H$201,MATCH($A1722&amp;"-1",Matches!$J$2:$J$201,0)),3,2))))),""))</f>
        <v/>
      </c>
      <c r="Y1722" s="12" t="str">
        <f aca="false">IF(OR($B1722="",F1722="",G1722=""),"",IFERROR(IF(OR(INDEX(Matches!$I$2:$I$201,MATCH($A1722&amp;"-2",Matches!$J$2:$J$201,0))="Void",INDEX(Matches!$G$2:$G$201,MATCH($A1722&amp;"-2",Matches!$J$2:$J$201,0))="",INDEX(Matches!$H$2:$H$201,MATCH($A1722&amp;"-2",Matches!$J$2:$J$201,0))=""),"",IF(AND($C1722&lt;&gt;"",INDEX(Matches!$F$2:$F$201,MATCH($A1722&amp;"-2",Matches!$J$2:$J$201,0))&lt;&gt;"",$C1722&gt;=INDEX(Matches!$F$2:$F$201,MATCH($A1722&amp;"-2",Matches!$J$2:$J$201,0))),"",IF(AND(F1722=INDEX(Matches!$G$2:$G$201,MATCH($A1722&amp;"-2",Matches!$J$2:$J$201,0)),G1722=INDEX(Matches!$H$2:$H$201,MATCH($A1722&amp;"-2",Matches!$J$2:$J$201,0))),5,IF(SIGN(F1722-G1722)&lt;&gt;SIGN(INDEX(Matches!$G$2:$G$201,MATCH($A1722&amp;"-2",Matches!$J$2:$J$201,0))-INDEX(Matches!$H$2:$H$201,MATCH($A1722&amp;"-2",Matches!$J$2:$J$201,0))),0,IF(F1722-G1722=INDEX(Matches!$G$2:$G$201,MATCH($A1722&amp;"-2",Matches!$J$2:$J$201,0))-INDEX(Matches!$H$2:$H$201,MATCH($A1722&amp;"-2",Matches!$J$2:$J$201,0)),3,2))))),""))</f>
        <v/>
      </c>
      <c r="Z1722" s="12" t="str">
        <f aca="false">IF(OR($B1722="",H1722="",I1722=""),"",IFERROR(IF(OR(INDEX(Matches!$I$2:$I$201,MATCH($A1722&amp;"-3",Matches!$J$2:$J$201,0))="Void",INDEX(Matches!$G$2:$G$201,MATCH($A1722&amp;"-3",Matches!$J$2:$J$201,0))="",INDEX(Matches!$H$2:$H$201,MATCH($A1722&amp;"-3",Matches!$J$2:$J$201,0))=""),"",IF(AND($C1722&lt;&gt;"",INDEX(Matches!$F$2:$F$201,MATCH($A1722&amp;"-3",Matches!$J$2:$J$201,0))&lt;&gt;"",$C1722&gt;=INDEX(Matches!$F$2:$F$201,MATCH($A1722&amp;"-3",Matches!$J$2:$J$201,0))),"",IF(AND(H1722=INDEX(Matches!$G$2:$G$201,MATCH($A1722&amp;"-3",Matches!$J$2:$J$201,0)),I1722=INDEX(Matches!$H$2:$H$201,MATCH($A1722&amp;"-3",Matches!$J$2:$J$201,0))),5,IF(SIGN(H1722-I1722)&lt;&gt;SIGN(INDEX(Matches!$G$2:$G$201,MATCH($A1722&amp;"-3",Matches!$J$2:$J$201,0))-INDEX(Matches!$H$2:$H$201,MATCH($A1722&amp;"-3",Matches!$J$2:$J$201,0))),0,IF(H1722-I1722=INDEX(Matches!$G$2:$G$201,MATCH($A1722&amp;"-3",Matches!$J$2:$J$201,0))-INDEX(Matches!$H$2:$H$201,MATCH($A1722&amp;"-3",Matches!$J$2:$J$201,0)),3,2))))),""))</f>
        <v/>
      </c>
      <c r="AA1722" s="12" t="str">
        <f aca="false">IF(OR($B1722="",J1722="",K1722=""),"",IFERROR(IF(OR(INDEX(Matches!$I$2:$I$201,MATCH($A1722&amp;"-4",Matches!$J$2:$J$201,0))="Void",INDEX(Matches!$G$2:$G$201,MATCH($A1722&amp;"-4",Matches!$J$2:$J$201,0))="",INDEX(Matches!$H$2:$H$201,MATCH($A1722&amp;"-4",Matches!$J$2:$J$201,0))=""),"",IF(AND($C1722&lt;&gt;"",INDEX(Matches!$F$2:$F$201,MATCH($A1722&amp;"-4",Matches!$J$2:$J$201,0))&lt;&gt;"",$C1722&gt;=INDEX(Matches!$F$2:$F$201,MATCH($A1722&amp;"-4",Matches!$J$2:$J$201,0))),"",IF(AND(J1722=INDEX(Matches!$G$2:$G$201,MATCH($A1722&amp;"-4",Matches!$J$2:$J$201,0)),K1722=INDEX(Matches!$H$2:$H$201,MATCH($A1722&amp;"-4",Matches!$J$2:$J$201,0))),5,IF(SIGN(J1722-K1722)&lt;&gt;SIGN(INDEX(Matches!$G$2:$G$201,MATCH($A1722&amp;"-4",Matches!$J$2:$J$201,0))-INDEX(Matches!$H$2:$H$201,MATCH($A1722&amp;"-4",Matches!$J$2:$J$201,0))),0,IF(J1722-K1722=INDEX(Matches!$G$2:$G$201,MATCH($A1722&amp;"-4",Matches!$J$2:$J$201,0))-INDEX(Matches!$H$2:$H$201,MATCH($A1722&amp;"-4",Matches!$J$2:$J$201,0)),3,2))))),""))</f>
        <v/>
      </c>
      <c r="AB1722" s="12" t="str">
        <f aca="false">IF(OR($B1722="",L1722="",M1722=""),"",IFERROR(IF(OR(INDEX(Matches!$I$2:$I$201,MATCH($A1722&amp;"-5",Matches!$J$2:$J$201,0))="Void",INDEX(Matches!$G$2:$G$201,MATCH($A1722&amp;"-5",Matches!$J$2:$J$201,0))="",INDEX(Matches!$H$2:$H$201,MATCH($A1722&amp;"-5",Matches!$J$2:$J$201,0))=""),"",IF(AND($C1722&lt;&gt;"",INDEX(Matches!$F$2:$F$201,MATCH($A1722&amp;"-5",Matches!$J$2:$J$201,0))&lt;&gt;"",$C1722&gt;=INDEX(Matches!$F$2:$F$201,MATCH($A1722&amp;"-5",Matches!$J$2:$J$201,0))),"",IF(AND(L1722=INDEX(Matches!$G$2:$G$201,MATCH($A1722&amp;"-5",Matches!$J$2:$J$201,0)),M1722=INDEX(Matches!$H$2:$H$201,MATCH($A1722&amp;"-5",Matches!$J$2:$J$201,0))),5,IF(SIGN(L1722-M1722)&lt;&gt;SIGN(INDEX(Matches!$G$2:$G$201,MATCH($A1722&amp;"-5",Matches!$J$2:$J$201,0))-INDEX(Matches!$H$2:$H$201,MATCH($A1722&amp;"-5",Matches!$J$2:$J$201,0))),0,IF(L1722-M1722=INDEX(Matches!$G$2:$G$201,MATCH($A1722&amp;"-5",Matches!$J$2:$J$201,0))-INDEX(Matches!$H$2:$H$201,MATCH($A1722&amp;"-5",Matches!$J$2:$J$201,0)),3,2))))),""))</f>
        <v/>
      </c>
      <c r="AC1722" s="12" t="str">
        <f aca="false">IF(OR($B1722="",N1722="",O1722=""),"",IFERROR(IF(OR(INDEX(Matches!$I$2:$I$201,MATCH($A1722&amp;"-6",Matches!$J$2:$J$201,0))="Void",INDEX(Matches!$G$2:$G$201,MATCH($A1722&amp;"-6",Matches!$J$2:$J$201,0))="",INDEX(Matches!$H$2:$H$201,MATCH($A1722&amp;"-6",Matches!$J$2:$J$201,0))=""),"",IF(AND($C1722&lt;&gt;"",INDEX(Matches!$F$2:$F$201,MATCH($A1722&amp;"-6",Matches!$J$2:$J$201,0))&lt;&gt;"",$C1722&gt;=INDEX(Matches!$F$2:$F$201,MATCH($A1722&amp;"-6",Matches!$J$2:$J$201,0))),"",IF(AND(N1722=INDEX(Matches!$G$2:$G$201,MATCH($A1722&amp;"-6",Matches!$J$2:$J$201,0)),O1722=INDEX(Matches!$H$2:$H$201,MATCH($A1722&amp;"-6",Matches!$J$2:$J$201,0))),5,IF(SIGN(N1722-O1722)&lt;&gt;SIGN(INDEX(Matches!$G$2:$G$201,MATCH($A1722&amp;"-6",Matches!$J$2:$J$201,0))-INDEX(Matches!$H$2:$H$201,MATCH($A1722&amp;"-6",Matches!$J$2:$J$201,0))),0,IF(N1722-O1722=INDEX(Matches!$G$2:$G$201,MATCH($A1722&amp;"-6",Matches!$J$2:$J$201,0))-INDEX(Matches!$H$2:$H$201,MATCH($A1722&amp;"-6",Matches!$J$2:$J$201,0)),3,2))))),""))</f>
        <v/>
      </c>
      <c r="AD1722" s="12" t="str">
        <f aca="false">IF(OR($B1722="",P1722="",Q1722=""),"",IFERROR(IF(OR(INDEX(Matches!$I$2:$I$201,MATCH($A1722&amp;"-7",Matches!$J$2:$J$201,0))="Void",INDEX(Matches!$G$2:$G$201,MATCH($A1722&amp;"-7",Matches!$J$2:$J$201,0))="",INDEX(Matches!$H$2:$H$201,MATCH($A1722&amp;"-7",Matches!$J$2:$J$201,0))=""),"",IF(AND($C1722&lt;&gt;"",INDEX(Matches!$F$2:$F$201,MATCH($A1722&amp;"-7",Matches!$J$2:$J$201,0))&lt;&gt;"",$C1722&gt;=INDEX(Matches!$F$2:$F$201,MATCH($A1722&amp;"-7",Matches!$J$2:$J$201,0))),"",IF(AND(P1722=INDEX(Matches!$G$2:$G$201,MATCH($A1722&amp;"-7",Matches!$J$2:$J$201,0)),Q1722=INDEX(Matches!$H$2:$H$201,MATCH($A1722&amp;"-7",Matches!$J$2:$J$201,0))),5,IF(SIGN(P1722-Q1722)&lt;&gt;SIGN(INDEX(Matches!$G$2:$G$201,MATCH($A1722&amp;"-7",Matches!$J$2:$J$201,0))-INDEX(Matches!$H$2:$H$201,MATCH($A1722&amp;"-7",Matches!$J$2:$J$201,0))),0,IF(P1722-Q1722=INDEX(Matches!$G$2:$G$201,MATCH($A1722&amp;"-7",Matches!$J$2:$J$201,0))-INDEX(Matches!$H$2:$H$201,MATCH($A1722&amp;"-7",Matches!$J$2:$J$201,0)),3,2))))),""))</f>
        <v/>
      </c>
      <c r="AE1722" s="12" t="str">
        <f aca="false">IF(OR($B1722="",R1722="",S1722=""),"",IFERROR(IF(OR(INDEX(Matches!$I$2:$I$201,MATCH($A1722&amp;"-8",Matches!$J$2:$J$201,0))="Void",INDEX(Matches!$G$2:$G$201,MATCH($A1722&amp;"-8",Matches!$J$2:$J$201,0))="",INDEX(Matches!$H$2:$H$201,MATCH($A1722&amp;"-8",Matches!$J$2:$J$201,0))=""),"",IF(AND($C1722&lt;&gt;"",INDEX(Matches!$F$2:$F$201,MATCH($A1722&amp;"-8",Matches!$J$2:$J$201,0))&lt;&gt;"",$C1722&gt;=INDEX(Matches!$F$2:$F$201,MATCH($A1722&amp;"-8",Matches!$J$2:$J$201,0))),"",IF(AND(R1722=INDEX(Matches!$G$2:$G$201,MATCH($A1722&amp;"-8",Matches!$J$2:$J$201,0)),S1722=INDEX(Matches!$H$2:$H$201,MATCH($A1722&amp;"-8",Matches!$J$2:$J$201,0))),5,IF(SIGN(R1722-S1722)&lt;&gt;SIGN(INDEX(Matches!$G$2:$G$201,MATCH($A1722&amp;"-8",Matches!$J$2:$J$201,0))-INDEX(Matches!$H$2:$H$201,MATCH($A1722&amp;"-8",Matches!$J$2:$J$201,0))),0,IF(R1722-S1722=INDEX(Matches!$G$2:$G$201,MATCH($A1722&amp;"-8",Matches!$J$2:$J$201,0))-INDEX(Matches!$H$2:$H$201,MATCH($A1722&amp;"-8",Matches!$J$2:$J$201,0)),3,2))))),""))</f>
        <v/>
      </c>
      <c r="AF1722" s="12" t="str">
        <f aca="false">IF(OR($B1722="",T1722="",U1722=""),"",IFERROR(IF(OR(INDEX(Matches!$I$2:$I$201,MATCH($A1722&amp;"-9",Matches!$J$2:$J$201,0))="Void",INDEX(Matches!$G$2:$G$201,MATCH($A1722&amp;"-9",Matches!$J$2:$J$201,0))="",INDEX(Matches!$H$2:$H$201,MATCH($A1722&amp;"-9",Matches!$J$2:$J$201,0))=""),"",IF(AND($C1722&lt;&gt;"",INDEX(Matches!$F$2:$F$201,MATCH($A1722&amp;"-9",Matches!$J$2:$J$201,0))&lt;&gt;"",$C1722&gt;=INDEX(Matches!$F$2:$F$201,MATCH($A1722&amp;"-9",Matches!$J$2:$J$201,0))),"",IF(AND(T1722=INDEX(Matches!$G$2:$G$201,MATCH($A1722&amp;"-9",Matches!$J$2:$J$201,0)),U1722=INDEX(Matches!$H$2:$H$201,MATCH($A1722&amp;"-9",Matches!$J$2:$J$201,0))),5,IF(SIGN(T1722-U1722)&lt;&gt;SIGN(INDEX(Matches!$G$2:$G$201,MATCH($A1722&amp;"-9",Matches!$J$2:$J$201,0))-INDEX(Matches!$H$2:$H$201,MATCH($A1722&amp;"-9",Matches!$J$2:$J$201,0))),0,IF(T1722-U1722=INDEX(Matches!$G$2:$G$201,MATCH($A1722&amp;"-9",Matches!$J$2:$J$201,0))-INDEX(Matches!$H$2:$H$201,MATCH($A1722&amp;"-9",Matches!$J$2:$J$201,0)),3,2))))),""))</f>
        <v/>
      </c>
      <c r="AG1722" s="12" t="str">
        <f aca="false">IF(OR($B1722="",V1722="",W1722=""),"",IFERROR(IF(OR(INDEX(Matches!$I$2:$I$201,MATCH($A1722&amp;"-10",Matches!$J$2:$J$201,0))="Void",INDEX(Matches!$G$2:$G$201,MATCH($A1722&amp;"-10",Matches!$J$2:$J$201,0))="",INDEX(Matches!$H$2:$H$201,MATCH($A1722&amp;"-10",Matches!$J$2:$J$201,0))=""),"",IF(AND($C1722&lt;&gt;"",INDEX(Matches!$F$2:$F$201,MATCH($A1722&amp;"-10",Matches!$J$2:$J$201,0))&lt;&gt;"",$C1722&gt;=INDEX(Matches!$F$2:$F$201,MATCH($A1722&amp;"-10",Matches!$J$2:$J$201,0))),"",IF(AND(V1722=INDEX(Matches!$G$2:$G$201,MATCH($A1722&amp;"-10",Matches!$J$2:$J$201,0)),W1722=INDEX(Matches!$H$2:$H$201,MATCH($A1722&amp;"-10",Matches!$J$2:$J$201,0))),5,IF(SIGN(V1722-W1722)&lt;&gt;SIGN(INDEX(Matches!$G$2:$G$201,MATCH($A1722&amp;"-10",Matches!$J$2:$J$201,0))-INDEX(Matches!$H$2:$H$201,MATCH($A1722&amp;"-10",Matches!$J$2:$J$201,0))),0,IF(V1722-W1722=INDEX(Matches!$G$2:$G$201,MATCH($A1722&amp;"-10",Matches!$J$2:$J$201,0))-INDEX(Matches!$H$2:$H$201,MATCH($A1722&amp;"-10",Matches!$J$2:$J$201,0)),3,2))))),""))</f>
        <v/>
      </c>
      <c r="AH1722" s="13" t="str">
        <f aca="false">IF($B1722="","",SUM(X1722:AG1722))</f>
        <v/>
      </c>
      <c r="AI1722" s="12" t="str">
        <f aca="false">IF($B1722="","",COUNTIF(X1722:AG1722,5))</f>
        <v/>
      </c>
      <c r="AJ1722" s="12" t="str">
        <f aca="false">IF($B1722="","",COUNTIF(X1722:AG1722,"&gt;=2"))</f>
        <v/>
      </c>
      <c r="AK1722" s="12" t="str">
        <f aca="false">IF($B1722="","",COUNT(X1722:AG1722))</f>
        <v/>
      </c>
    </row>
    <row r="1723" customFormat="false" ht="15" hidden="false" customHeight="false" outlineLevel="0" collapsed="false">
      <c r="A1723" s="7"/>
      <c r="B1723" s="7"/>
      <c r="C1723" s="11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12" t="str">
        <f aca="false">IF(OR($B1723="",D1723="",E1723=""),"",IFERROR(IF(OR(INDEX(Matches!$I$2:$I$201,MATCH($A1723&amp;"-1",Matches!$J$2:$J$201,0))="Void",INDEX(Matches!$G$2:$G$201,MATCH($A1723&amp;"-1",Matches!$J$2:$J$201,0))="",INDEX(Matches!$H$2:$H$201,MATCH($A1723&amp;"-1",Matches!$J$2:$J$201,0))=""),"",IF(AND($C1723&lt;&gt;"",INDEX(Matches!$F$2:$F$201,MATCH($A1723&amp;"-1",Matches!$J$2:$J$201,0))&lt;&gt;"",$C1723&gt;=INDEX(Matches!$F$2:$F$201,MATCH($A1723&amp;"-1",Matches!$J$2:$J$201,0))),"",IF(AND(D1723=INDEX(Matches!$G$2:$G$201,MATCH($A1723&amp;"-1",Matches!$J$2:$J$201,0)),E1723=INDEX(Matches!$H$2:$H$201,MATCH($A1723&amp;"-1",Matches!$J$2:$J$201,0))),5,IF(SIGN(D1723-E1723)&lt;&gt;SIGN(INDEX(Matches!$G$2:$G$201,MATCH($A1723&amp;"-1",Matches!$J$2:$J$201,0))-INDEX(Matches!$H$2:$H$201,MATCH($A1723&amp;"-1",Matches!$J$2:$J$201,0))),0,IF(D1723-E1723=INDEX(Matches!$G$2:$G$201,MATCH($A1723&amp;"-1",Matches!$J$2:$J$201,0))-INDEX(Matches!$H$2:$H$201,MATCH($A1723&amp;"-1",Matches!$J$2:$J$201,0)),3,2))))),""))</f>
        <v/>
      </c>
      <c r="Y1723" s="12" t="str">
        <f aca="false">IF(OR($B1723="",F1723="",G1723=""),"",IFERROR(IF(OR(INDEX(Matches!$I$2:$I$201,MATCH($A1723&amp;"-2",Matches!$J$2:$J$201,0))="Void",INDEX(Matches!$G$2:$G$201,MATCH($A1723&amp;"-2",Matches!$J$2:$J$201,0))="",INDEX(Matches!$H$2:$H$201,MATCH($A1723&amp;"-2",Matches!$J$2:$J$201,0))=""),"",IF(AND($C1723&lt;&gt;"",INDEX(Matches!$F$2:$F$201,MATCH($A1723&amp;"-2",Matches!$J$2:$J$201,0))&lt;&gt;"",$C1723&gt;=INDEX(Matches!$F$2:$F$201,MATCH($A1723&amp;"-2",Matches!$J$2:$J$201,0))),"",IF(AND(F1723=INDEX(Matches!$G$2:$G$201,MATCH($A1723&amp;"-2",Matches!$J$2:$J$201,0)),G1723=INDEX(Matches!$H$2:$H$201,MATCH($A1723&amp;"-2",Matches!$J$2:$J$201,0))),5,IF(SIGN(F1723-G1723)&lt;&gt;SIGN(INDEX(Matches!$G$2:$G$201,MATCH($A1723&amp;"-2",Matches!$J$2:$J$201,0))-INDEX(Matches!$H$2:$H$201,MATCH($A1723&amp;"-2",Matches!$J$2:$J$201,0))),0,IF(F1723-G1723=INDEX(Matches!$G$2:$G$201,MATCH($A1723&amp;"-2",Matches!$J$2:$J$201,0))-INDEX(Matches!$H$2:$H$201,MATCH($A1723&amp;"-2",Matches!$J$2:$J$201,0)),3,2))))),""))</f>
        <v/>
      </c>
      <c r="Z1723" s="12" t="str">
        <f aca="false">IF(OR($B1723="",H1723="",I1723=""),"",IFERROR(IF(OR(INDEX(Matches!$I$2:$I$201,MATCH($A1723&amp;"-3",Matches!$J$2:$J$201,0))="Void",INDEX(Matches!$G$2:$G$201,MATCH($A1723&amp;"-3",Matches!$J$2:$J$201,0))="",INDEX(Matches!$H$2:$H$201,MATCH($A1723&amp;"-3",Matches!$J$2:$J$201,0))=""),"",IF(AND($C1723&lt;&gt;"",INDEX(Matches!$F$2:$F$201,MATCH($A1723&amp;"-3",Matches!$J$2:$J$201,0))&lt;&gt;"",$C1723&gt;=INDEX(Matches!$F$2:$F$201,MATCH($A1723&amp;"-3",Matches!$J$2:$J$201,0))),"",IF(AND(H1723=INDEX(Matches!$G$2:$G$201,MATCH($A1723&amp;"-3",Matches!$J$2:$J$201,0)),I1723=INDEX(Matches!$H$2:$H$201,MATCH($A1723&amp;"-3",Matches!$J$2:$J$201,0))),5,IF(SIGN(H1723-I1723)&lt;&gt;SIGN(INDEX(Matches!$G$2:$G$201,MATCH($A1723&amp;"-3",Matches!$J$2:$J$201,0))-INDEX(Matches!$H$2:$H$201,MATCH($A1723&amp;"-3",Matches!$J$2:$J$201,0))),0,IF(H1723-I1723=INDEX(Matches!$G$2:$G$201,MATCH($A1723&amp;"-3",Matches!$J$2:$J$201,0))-INDEX(Matches!$H$2:$H$201,MATCH($A1723&amp;"-3",Matches!$J$2:$J$201,0)),3,2))))),""))</f>
        <v/>
      </c>
      <c r="AA1723" s="12" t="str">
        <f aca="false">IF(OR($B1723="",J1723="",K1723=""),"",IFERROR(IF(OR(INDEX(Matches!$I$2:$I$201,MATCH($A1723&amp;"-4",Matches!$J$2:$J$201,0))="Void",INDEX(Matches!$G$2:$G$201,MATCH($A1723&amp;"-4",Matches!$J$2:$J$201,0))="",INDEX(Matches!$H$2:$H$201,MATCH($A1723&amp;"-4",Matches!$J$2:$J$201,0))=""),"",IF(AND($C1723&lt;&gt;"",INDEX(Matches!$F$2:$F$201,MATCH($A1723&amp;"-4",Matches!$J$2:$J$201,0))&lt;&gt;"",$C1723&gt;=INDEX(Matches!$F$2:$F$201,MATCH($A1723&amp;"-4",Matches!$J$2:$J$201,0))),"",IF(AND(J1723=INDEX(Matches!$G$2:$G$201,MATCH($A1723&amp;"-4",Matches!$J$2:$J$201,0)),K1723=INDEX(Matches!$H$2:$H$201,MATCH($A1723&amp;"-4",Matches!$J$2:$J$201,0))),5,IF(SIGN(J1723-K1723)&lt;&gt;SIGN(INDEX(Matches!$G$2:$G$201,MATCH($A1723&amp;"-4",Matches!$J$2:$J$201,0))-INDEX(Matches!$H$2:$H$201,MATCH($A1723&amp;"-4",Matches!$J$2:$J$201,0))),0,IF(J1723-K1723=INDEX(Matches!$G$2:$G$201,MATCH($A1723&amp;"-4",Matches!$J$2:$J$201,0))-INDEX(Matches!$H$2:$H$201,MATCH($A1723&amp;"-4",Matches!$J$2:$J$201,0)),3,2))))),""))</f>
        <v/>
      </c>
      <c r="AB1723" s="12" t="str">
        <f aca="false">IF(OR($B1723="",L1723="",M1723=""),"",IFERROR(IF(OR(INDEX(Matches!$I$2:$I$201,MATCH($A1723&amp;"-5",Matches!$J$2:$J$201,0))="Void",INDEX(Matches!$G$2:$G$201,MATCH($A1723&amp;"-5",Matches!$J$2:$J$201,0))="",INDEX(Matches!$H$2:$H$201,MATCH($A1723&amp;"-5",Matches!$J$2:$J$201,0))=""),"",IF(AND($C1723&lt;&gt;"",INDEX(Matches!$F$2:$F$201,MATCH($A1723&amp;"-5",Matches!$J$2:$J$201,0))&lt;&gt;"",$C1723&gt;=INDEX(Matches!$F$2:$F$201,MATCH($A1723&amp;"-5",Matches!$J$2:$J$201,0))),"",IF(AND(L1723=INDEX(Matches!$G$2:$G$201,MATCH($A1723&amp;"-5",Matches!$J$2:$J$201,0)),M1723=INDEX(Matches!$H$2:$H$201,MATCH($A1723&amp;"-5",Matches!$J$2:$J$201,0))),5,IF(SIGN(L1723-M1723)&lt;&gt;SIGN(INDEX(Matches!$G$2:$G$201,MATCH($A1723&amp;"-5",Matches!$J$2:$J$201,0))-INDEX(Matches!$H$2:$H$201,MATCH($A1723&amp;"-5",Matches!$J$2:$J$201,0))),0,IF(L1723-M1723=INDEX(Matches!$G$2:$G$201,MATCH($A1723&amp;"-5",Matches!$J$2:$J$201,0))-INDEX(Matches!$H$2:$H$201,MATCH($A1723&amp;"-5",Matches!$J$2:$J$201,0)),3,2))))),""))</f>
        <v/>
      </c>
      <c r="AC1723" s="12" t="str">
        <f aca="false">IF(OR($B1723="",N1723="",O1723=""),"",IFERROR(IF(OR(INDEX(Matches!$I$2:$I$201,MATCH($A1723&amp;"-6",Matches!$J$2:$J$201,0))="Void",INDEX(Matches!$G$2:$G$201,MATCH($A1723&amp;"-6",Matches!$J$2:$J$201,0))="",INDEX(Matches!$H$2:$H$201,MATCH($A1723&amp;"-6",Matches!$J$2:$J$201,0))=""),"",IF(AND($C1723&lt;&gt;"",INDEX(Matches!$F$2:$F$201,MATCH($A1723&amp;"-6",Matches!$J$2:$J$201,0))&lt;&gt;"",$C1723&gt;=INDEX(Matches!$F$2:$F$201,MATCH($A1723&amp;"-6",Matches!$J$2:$J$201,0))),"",IF(AND(N1723=INDEX(Matches!$G$2:$G$201,MATCH($A1723&amp;"-6",Matches!$J$2:$J$201,0)),O1723=INDEX(Matches!$H$2:$H$201,MATCH($A1723&amp;"-6",Matches!$J$2:$J$201,0))),5,IF(SIGN(N1723-O1723)&lt;&gt;SIGN(INDEX(Matches!$G$2:$G$201,MATCH($A1723&amp;"-6",Matches!$J$2:$J$201,0))-INDEX(Matches!$H$2:$H$201,MATCH($A1723&amp;"-6",Matches!$J$2:$J$201,0))),0,IF(N1723-O1723=INDEX(Matches!$G$2:$G$201,MATCH($A1723&amp;"-6",Matches!$J$2:$J$201,0))-INDEX(Matches!$H$2:$H$201,MATCH($A1723&amp;"-6",Matches!$J$2:$J$201,0)),3,2))))),""))</f>
        <v/>
      </c>
      <c r="AD1723" s="12" t="str">
        <f aca="false">IF(OR($B1723="",P1723="",Q1723=""),"",IFERROR(IF(OR(INDEX(Matches!$I$2:$I$201,MATCH($A1723&amp;"-7",Matches!$J$2:$J$201,0))="Void",INDEX(Matches!$G$2:$G$201,MATCH($A1723&amp;"-7",Matches!$J$2:$J$201,0))="",INDEX(Matches!$H$2:$H$201,MATCH($A1723&amp;"-7",Matches!$J$2:$J$201,0))=""),"",IF(AND($C1723&lt;&gt;"",INDEX(Matches!$F$2:$F$201,MATCH($A1723&amp;"-7",Matches!$J$2:$J$201,0))&lt;&gt;"",$C1723&gt;=INDEX(Matches!$F$2:$F$201,MATCH($A1723&amp;"-7",Matches!$J$2:$J$201,0))),"",IF(AND(P1723=INDEX(Matches!$G$2:$G$201,MATCH($A1723&amp;"-7",Matches!$J$2:$J$201,0)),Q1723=INDEX(Matches!$H$2:$H$201,MATCH($A1723&amp;"-7",Matches!$J$2:$J$201,0))),5,IF(SIGN(P1723-Q1723)&lt;&gt;SIGN(INDEX(Matches!$G$2:$G$201,MATCH($A1723&amp;"-7",Matches!$J$2:$J$201,0))-INDEX(Matches!$H$2:$H$201,MATCH($A1723&amp;"-7",Matches!$J$2:$J$201,0))),0,IF(P1723-Q1723=INDEX(Matches!$G$2:$G$201,MATCH($A1723&amp;"-7",Matches!$J$2:$J$201,0))-INDEX(Matches!$H$2:$H$201,MATCH($A1723&amp;"-7",Matches!$J$2:$J$201,0)),3,2))))),""))</f>
        <v/>
      </c>
      <c r="AE1723" s="12" t="str">
        <f aca="false">IF(OR($B1723="",R1723="",S1723=""),"",IFERROR(IF(OR(INDEX(Matches!$I$2:$I$201,MATCH($A1723&amp;"-8",Matches!$J$2:$J$201,0))="Void",INDEX(Matches!$G$2:$G$201,MATCH($A1723&amp;"-8",Matches!$J$2:$J$201,0))="",INDEX(Matches!$H$2:$H$201,MATCH($A1723&amp;"-8",Matches!$J$2:$J$201,0))=""),"",IF(AND($C1723&lt;&gt;"",INDEX(Matches!$F$2:$F$201,MATCH($A1723&amp;"-8",Matches!$J$2:$J$201,0))&lt;&gt;"",$C1723&gt;=INDEX(Matches!$F$2:$F$201,MATCH($A1723&amp;"-8",Matches!$J$2:$J$201,0))),"",IF(AND(R1723=INDEX(Matches!$G$2:$G$201,MATCH($A1723&amp;"-8",Matches!$J$2:$J$201,0)),S1723=INDEX(Matches!$H$2:$H$201,MATCH($A1723&amp;"-8",Matches!$J$2:$J$201,0))),5,IF(SIGN(R1723-S1723)&lt;&gt;SIGN(INDEX(Matches!$G$2:$G$201,MATCH($A1723&amp;"-8",Matches!$J$2:$J$201,0))-INDEX(Matches!$H$2:$H$201,MATCH($A1723&amp;"-8",Matches!$J$2:$J$201,0))),0,IF(R1723-S1723=INDEX(Matches!$G$2:$G$201,MATCH($A1723&amp;"-8",Matches!$J$2:$J$201,0))-INDEX(Matches!$H$2:$H$201,MATCH($A1723&amp;"-8",Matches!$J$2:$J$201,0)),3,2))))),""))</f>
        <v/>
      </c>
      <c r="AF1723" s="12" t="str">
        <f aca="false">IF(OR($B1723="",T1723="",U1723=""),"",IFERROR(IF(OR(INDEX(Matches!$I$2:$I$201,MATCH($A1723&amp;"-9",Matches!$J$2:$J$201,0))="Void",INDEX(Matches!$G$2:$G$201,MATCH($A1723&amp;"-9",Matches!$J$2:$J$201,0))="",INDEX(Matches!$H$2:$H$201,MATCH($A1723&amp;"-9",Matches!$J$2:$J$201,0))=""),"",IF(AND($C1723&lt;&gt;"",INDEX(Matches!$F$2:$F$201,MATCH($A1723&amp;"-9",Matches!$J$2:$J$201,0))&lt;&gt;"",$C1723&gt;=INDEX(Matches!$F$2:$F$201,MATCH($A1723&amp;"-9",Matches!$J$2:$J$201,0))),"",IF(AND(T1723=INDEX(Matches!$G$2:$G$201,MATCH($A1723&amp;"-9",Matches!$J$2:$J$201,0)),U1723=INDEX(Matches!$H$2:$H$201,MATCH($A1723&amp;"-9",Matches!$J$2:$J$201,0))),5,IF(SIGN(T1723-U1723)&lt;&gt;SIGN(INDEX(Matches!$G$2:$G$201,MATCH($A1723&amp;"-9",Matches!$J$2:$J$201,0))-INDEX(Matches!$H$2:$H$201,MATCH($A1723&amp;"-9",Matches!$J$2:$J$201,0))),0,IF(T1723-U1723=INDEX(Matches!$G$2:$G$201,MATCH($A1723&amp;"-9",Matches!$J$2:$J$201,0))-INDEX(Matches!$H$2:$H$201,MATCH($A1723&amp;"-9",Matches!$J$2:$J$201,0)),3,2))))),""))</f>
        <v/>
      </c>
      <c r="AG1723" s="12" t="str">
        <f aca="false">IF(OR($B1723="",V1723="",W1723=""),"",IFERROR(IF(OR(INDEX(Matches!$I$2:$I$201,MATCH($A1723&amp;"-10",Matches!$J$2:$J$201,0))="Void",INDEX(Matches!$G$2:$G$201,MATCH($A1723&amp;"-10",Matches!$J$2:$J$201,0))="",INDEX(Matches!$H$2:$H$201,MATCH($A1723&amp;"-10",Matches!$J$2:$J$201,0))=""),"",IF(AND($C1723&lt;&gt;"",INDEX(Matches!$F$2:$F$201,MATCH($A1723&amp;"-10",Matches!$J$2:$J$201,0))&lt;&gt;"",$C1723&gt;=INDEX(Matches!$F$2:$F$201,MATCH($A1723&amp;"-10",Matches!$J$2:$J$201,0))),"",IF(AND(V1723=INDEX(Matches!$G$2:$G$201,MATCH($A1723&amp;"-10",Matches!$J$2:$J$201,0)),W1723=INDEX(Matches!$H$2:$H$201,MATCH($A1723&amp;"-10",Matches!$J$2:$J$201,0))),5,IF(SIGN(V1723-W1723)&lt;&gt;SIGN(INDEX(Matches!$G$2:$G$201,MATCH($A1723&amp;"-10",Matches!$J$2:$J$201,0))-INDEX(Matches!$H$2:$H$201,MATCH($A1723&amp;"-10",Matches!$J$2:$J$201,0))),0,IF(V1723-W1723=INDEX(Matches!$G$2:$G$201,MATCH($A1723&amp;"-10",Matches!$J$2:$J$201,0))-INDEX(Matches!$H$2:$H$201,MATCH($A1723&amp;"-10",Matches!$J$2:$J$201,0)),3,2))))),""))</f>
        <v/>
      </c>
      <c r="AH1723" s="13" t="str">
        <f aca="false">IF($B1723="","",SUM(X1723:AG1723))</f>
        <v/>
      </c>
      <c r="AI1723" s="12" t="str">
        <f aca="false">IF($B1723="","",COUNTIF(X1723:AG1723,5))</f>
        <v/>
      </c>
      <c r="AJ1723" s="12" t="str">
        <f aca="false">IF($B1723="","",COUNTIF(X1723:AG1723,"&gt;=2"))</f>
        <v/>
      </c>
      <c r="AK1723" s="12" t="str">
        <f aca="false">IF($B1723="","",COUNT(X1723:AG1723))</f>
        <v/>
      </c>
    </row>
    <row r="1724" customFormat="false" ht="15" hidden="false" customHeight="false" outlineLevel="0" collapsed="false">
      <c r="A1724" s="7"/>
      <c r="B1724" s="7"/>
      <c r="C1724" s="11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12" t="str">
        <f aca="false">IF(OR($B1724="",D1724="",E1724=""),"",IFERROR(IF(OR(INDEX(Matches!$I$2:$I$201,MATCH($A1724&amp;"-1",Matches!$J$2:$J$201,0))="Void",INDEX(Matches!$G$2:$G$201,MATCH($A1724&amp;"-1",Matches!$J$2:$J$201,0))="",INDEX(Matches!$H$2:$H$201,MATCH($A1724&amp;"-1",Matches!$J$2:$J$201,0))=""),"",IF(AND($C1724&lt;&gt;"",INDEX(Matches!$F$2:$F$201,MATCH($A1724&amp;"-1",Matches!$J$2:$J$201,0))&lt;&gt;"",$C1724&gt;=INDEX(Matches!$F$2:$F$201,MATCH($A1724&amp;"-1",Matches!$J$2:$J$201,0))),"",IF(AND(D1724=INDEX(Matches!$G$2:$G$201,MATCH($A1724&amp;"-1",Matches!$J$2:$J$201,0)),E1724=INDEX(Matches!$H$2:$H$201,MATCH($A1724&amp;"-1",Matches!$J$2:$J$201,0))),5,IF(SIGN(D1724-E1724)&lt;&gt;SIGN(INDEX(Matches!$G$2:$G$201,MATCH($A1724&amp;"-1",Matches!$J$2:$J$201,0))-INDEX(Matches!$H$2:$H$201,MATCH($A1724&amp;"-1",Matches!$J$2:$J$201,0))),0,IF(D1724-E1724=INDEX(Matches!$G$2:$G$201,MATCH($A1724&amp;"-1",Matches!$J$2:$J$201,0))-INDEX(Matches!$H$2:$H$201,MATCH($A1724&amp;"-1",Matches!$J$2:$J$201,0)),3,2))))),""))</f>
        <v/>
      </c>
      <c r="Y1724" s="12" t="str">
        <f aca="false">IF(OR($B1724="",F1724="",G1724=""),"",IFERROR(IF(OR(INDEX(Matches!$I$2:$I$201,MATCH($A1724&amp;"-2",Matches!$J$2:$J$201,0))="Void",INDEX(Matches!$G$2:$G$201,MATCH($A1724&amp;"-2",Matches!$J$2:$J$201,0))="",INDEX(Matches!$H$2:$H$201,MATCH($A1724&amp;"-2",Matches!$J$2:$J$201,0))=""),"",IF(AND($C1724&lt;&gt;"",INDEX(Matches!$F$2:$F$201,MATCH($A1724&amp;"-2",Matches!$J$2:$J$201,0))&lt;&gt;"",$C1724&gt;=INDEX(Matches!$F$2:$F$201,MATCH($A1724&amp;"-2",Matches!$J$2:$J$201,0))),"",IF(AND(F1724=INDEX(Matches!$G$2:$G$201,MATCH($A1724&amp;"-2",Matches!$J$2:$J$201,0)),G1724=INDEX(Matches!$H$2:$H$201,MATCH($A1724&amp;"-2",Matches!$J$2:$J$201,0))),5,IF(SIGN(F1724-G1724)&lt;&gt;SIGN(INDEX(Matches!$G$2:$G$201,MATCH($A1724&amp;"-2",Matches!$J$2:$J$201,0))-INDEX(Matches!$H$2:$H$201,MATCH($A1724&amp;"-2",Matches!$J$2:$J$201,0))),0,IF(F1724-G1724=INDEX(Matches!$G$2:$G$201,MATCH($A1724&amp;"-2",Matches!$J$2:$J$201,0))-INDEX(Matches!$H$2:$H$201,MATCH($A1724&amp;"-2",Matches!$J$2:$J$201,0)),3,2))))),""))</f>
        <v/>
      </c>
      <c r="Z1724" s="12" t="str">
        <f aca="false">IF(OR($B1724="",H1724="",I1724=""),"",IFERROR(IF(OR(INDEX(Matches!$I$2:$I$201,MATCH($A1724&amp;"-3",Matches!$J$2:$J$201,0))="Void",INDEX(Matches!$G$2:$G$201,MATCH($A1724&amp;"-3",Matches!$J$2:$J$201,0))="",INDEX(Matches!$H$2:$H$201,MATCH($A1724&amp;"-3",Matches!$J$2:$J$201,0))=""),"",IF(AND($C1724&lt;&gt;"",INDEX(Matches!$F$2:$F$201,MATCH($A1724&amp;"-3",Matches!$J$2:$J$201,0))&lt;&gt;"",$C1724&gt;=INDEX(Matches!$F$2:$F$201,MATCH($A1724&amp;"-3",Matches!$J$2:$J$201,0))),"",IF(AND(H1724=INDEX(Matches!$G$2:$G$201,MATCH($A1724&amp;"-3",Matches!$J$2:$J$201,0)),I1724=INDEX(Matches!$H$2:$H$201,MATCH($A1724&amp;"-3",Matches!$J$2:$J$201,0))),5,IF(SIGN(H1724-I1724)&lt;&gt;SIGN(INDEX(Matches!$G$2:$G$201,MATCH($A1724&amp;"-3",Matches!$J$2:$J$201,0))-INDEX(Matches!$H$2:$H$201,MATCH($A1724&amp;"-3",Matches!$J$2:$J$201,0))),0,IF(H1724-I1724=INDEX(Matches!$G$2:$G$201,MATCH($A1724&amp;"-3",Matches!$J$2:$J$201,0))-INDEX(Matches!$H$2:$H$201,MATCH($A1724&amp;"-3",Matches!$J$2:$J$201,0)),3,2))))),""))</f>
        <v/>
      </c>
      <c r="AA1724" s="12" t="str">
        <f aca="false">IF(OR($B1724="",J1724="",K1724=""),"",IFERROR(IF(OR(INDEX(Matches!$I$2:$I$201,MATCH($A1724&amp;"-4",Matches!$J$2:$J$201,0))="Void",INDEX(Matches!$G$2:$G$201,MATCH($A1724&amp;"-4",Matches!$J$2:$J$201,0))="",INDEX(Matches!$H$2:$H$201,MATCH($A1724&amp;"-4",Matches!$J$2:$J$201,0))=""),"",IF(AND($C1724&lt;&gt;"",INDEX(Matches!$F$2:$F$201,MATCH($A1724&amp;"-4",Matches!$J$2:$J$201,0))&lt;&gt;"",$C1724&gt;=INDEX(Matches!$F$2:$F$201,MATCH($A1724&amp;"-4",Matches!$J$2:$J$201,0))),"",IF(AND(J1724=INDEX(Matches!$G$2:$G$201,MATCH($A1724&amp;"-4",Matches!$J$2:$J$201,0)),K1724=INDEX(Matches!$H$2:$H$201,MATCH($A1724&amp;"-4",Matches!$J$2:$J$201,0))),5,IF(SIGN(J1724-K1724)&lt;&gt;SIGN(INDEX(Matches!$G$2:$G$201,MATCH($A1724&amp;"-4",Matches!$J$2:$J$201,0))-INDEX(Matches!$H$2:$H$201,MATCH($A1724&amp;"-4",Matches!$J$2:$J$201,0))),0,IF(J1724-K1724=INDEX(Matches!$G$2:$G$201,MATCH($A1724&amp;"-4",Matches!$J$2:$J$201,0))-INDEX(Matches!$H$2:$H$201,MATCH($A1724&amp;"-4",Matches!$J$2:$J$201,0)),3,2))))),""))</f>
        <v/>
      </c>
      <c r="AB1724" s="12" t="str">
        <f aca="false">IF(OR($B1724="",L1724="",M1724=""),"",IFERROR(IF(OR(INDEX(Matches!$I$2:$I$201,MATCH($A1724&amp;"-5",Matches!$J$2:$J$201,0))="Void",INDEX(Matches!$G$2:$G$201,MATCH($A1724&amp;"-5",Matches!$J$2:$J$201,0))="",INDEX(Matches!$H$2:$H$201,MATCH($A1724&amp;"-5",Matches!$J$2:$J$201,0))=""),"",IF(AND($C1724&lt;&gt;"",INDEX(Matches!$F$2:$F$201,MATCH($A1724&amp;"-5",Matches!$J$2:$J$201,0))&lt;&gt;"",$C1724&gt;=INDEX(Matches!$F$2:$F$201,MATCH($A1724&amp;"-5",Matches!$J$2:$J$201,0))),"",IF(AND(L1724=INDEX(Matches!$G$2:$G$201,MATCH($A1724&amp;"-5",Matches!$J$2:$J$201,0)),M1724=INDEX(Matches!$H$2:$H$201,MATCH($A1724&amp;"-5",Matches!$J$2:$J$201,0))),5,IF(SIGN(L1724-M1724)&lt;&gt;SIGN(INDEX(Matches!$G$2:$G$201,MATCH($A1724&amp;"-5",Matches!$J$2:$J$201,0))-INDEX(Matches!$H$2:$H$201,MATCH($A1724&amp;"-5",Matches!$J$2:$J$201,0))),0,IF(L1724-M1724=INDEX(Matches!$G$2:$G$201,MATCH($A1724&amp;"-5",Matches!$J$2:$J$201,0))-INDEX(Matches!$H$2:$H$201,MATCH($A1724&amp;"-5",Matches!$J$2:$J$201,0)),3,2))))),""))</f>
        <v/>
      </c>
      <c r="AC1724" s="12" t="str">
        <f aca="false">IF(OR($B1724="",N1724="",O1724=""),"",IFERROR(IF(OR(INDEX(Matches!$I$2:$I$201,MATCH($A1724&amp;"-6",Matches!$J$2:$J$201,0))="Void",INDEX(Matches!$G$2:$G$201,MATCH($A1724&amp;"-6",Matches!$J$2:$J$201,0))="",INDEX(Matches!$H$2:$H$201,MATCH($A1724&amp;"-6",Matches!$J$2:$J$201,0))=""),"",IF(AND($C1724&lt;&gt;"",INDEX(Matches!$F$2:$F$201,MATCH($A1724&amp;"-6",Matches!$J$2:$J$201,0))&lt;&gt;"",$C1724&gt;=INDEX(Matches!$F$2:$F$201,MATCH($A1724&amp;"-6",Matches!$J$2:$J$201,0))),"",IF(AND(N1724=INDEX(Matches!$G$2:$G$201,MATCH($A1724&amp;"-6",Matches!$J$2:$J$201,0)),O1724=INDEX(Matches!$H$2:$H$201,MATCH($A1724&amp;"-6",Matches!$J$2:$J$201,0))),5,IF(SIGN(N1724-O1724)&lt;&gt;SIGN(INDEX(Matches!$G$2:$G$201,MATCH($A1724&amp;"-6",Matches!$J$2:$J$201,0))-INDEX(Matches!$H$2:$H$201,MATCH($A1724&amp;"-6",Matches!$J$2:$J$201,0))),0,IF(N1724-O1724=INDEX(Matches!$G$2:$G$201,MATCH($A1724&amp;"-6",Matches!$J$2:$J$201,0))-INDEX(Matches!$H$2:$H$201,MATCH($A1724&amp;"-6",Matches!$J$2:$J$201,0)),3,2))))),""))</f>
        <v/>
      </c>
      <c r="AD1724" s="12" t="str">
        <f aca="false">IF(OR($B1724="",P1724="",Q1724=""),"",IFERROR(IF(OR(INDEX(Matches!$I$2:$I$201,MATCH($A1724&amp;"-7",Matches!$J$2:$J$201,0))="Void",INDEX(Matches!$G$2:$G$201,MATCH($A1724&amp;"-7",Matches!$J$2:$J$201,0))="",INDEX(Matches!$H$2:$H$201,MATCH($A1724&amp;"-7",Matches!$J$2:$J$201,0))=""),"",IF(AND($C1724&lt;&gt;"",INDEX(Matches!$F$2:$F$201,MATCH($A1724&amp;"-7",Matches!$J$2:$J$201,0))&lt;&gt;"",$C1724&gt;=INDEX(Matches!$F$2:$F$201,MATCH($A1724&amp;"-7",Matches!$J$2:$J$201,0))),"",IF(AND(P1724=INDEX(Matches!$G$2:$G$201,MATCH($A1724&amp;"-7",Matches!$J$2:$J$201,0)),Q1724=INDEX(Matches!$H$2:$H$201,MATCH($A1724&amp;"-7",Matches!$J$2:$J$201,0))),5,IF(SIGN(P1724-Q1724)&lt;&gt;SIGN(INDEX(Matches!$G$2:$G$201,MATCH($A1724&amp;"-7",Matches!$J$2:$J$201,0))-INDEX(Matches!$H$2:$H$201,MATCH($A1724&amp;"-7",Matches!$J$2:$J$201,0))),0,IF(P1724-Q1724=INDEX(Matches!$G$2:$G$201,MATCH($A1724&amp;"-7",Matches!$J$2:$J$201,0))-INDEX(Matches!$H$2:$H$201,MATCH($A1724&amp;"-7",Matches!$J$2:$J$201,0)),3,2))))),""))</f>
        <v/>
      </c>
      <c r="AE1724" s="12" t="str">
        <f aca="false">IF(OR($B1724="",R1724="",S1724=""),"",IFERROR(IF(OR(INDEX(Matches!$I$2:$I$201,MATCH($A1724&amp;"-8",Matches!$J$2:$J$201,0))="Void",INDEX(Matches!$G$2:$G$201,MATCH($A1724&amp;"-8",Matches!$J$2:$J$201,0))="",INDEX(Matches!$H$2:$H$201,MATCH($A1724&amp;"-8",Matches!$J$2:$J$201,0))=""),"",IF(AND($C1724&lt;&gt;"",INDEX(Matches!$F$2:$F$201,MATCH($A1724&amp;"-8",Matches!$J$2:$J$201,0))&lt;&gt;"",$C1724&gt;=INDEX(Matches!$F$2:$F$201,MATCH($A1724&amp;"-8",Matches!$J$2:$J$201,0))),"",IF(AND(R1724=INDEX(Matches!$G$2:$G$201,MATCH($A1724&amp;"-8",Matches!$J$2:$J$201,0)),S1724=INDEX(Matches!$H$2:$H$201,MATCH($A1724&amp;"-8",Matches!$J$2:$J$201,0))),5,IF(SIGN(R1724-S1724)&lt;&gt;SIGN(INDEX(Matches!$G$2:$G$201,MATCH($A1724&amp;"-8",Matches!$J$2:$J$201,0))-INDEX(Matches!$H$2:$H$201,MATCH($A1724&amp;"-8",Matches!$J$2:$J$201,0))),0,IF(R1724-S1724=INDEX(Matches!$G$2:$G$201,MATCH($A1724&amp;"-8",Matches!$J$2:$J$201,0))-INDEX(Matches!$H$2:$H$201,MATCH($A1724&amp;"-8",Matches!$J$2:$J$201,0)),3,2))))),""))</f>
        <v/>
      </c>
      <c r="AF1724" s="12" t="str">
        <f aca="false">IF(OR($B1724="",T1724="",U1724=""),"",IFERROR(IF(OR(INDEX(Matches!$I$2:$I$201,MATCH($A1724&amp;"-9",Matches!$J$2:$J$201,0))="Void",INDEX(Matches!$G$2:$G$201,MATCH($A1724&amp;"-9",Matches!$J$2:$J$201,0))="",INDEX(Matches!$H$2:$H$201,MATCH($A1724&amp;"-9",Matches!$J$2:$J$201,0))=""),"",IF(AND($C1724&lt;&gt;"",INDEX(Matches!$F$2:$F$201,MATCH($A1724&amp;"-9",Matches!$J$2:$J$201,0))&lt;&gt;"",$C1724&gt;=INDEX(Matches!$F$2:$F$201,MATCH($A1724&amp;"-9",Matches!$J$2:$J$201,0))),"",IF(AND(T1724=INDEX(Matches!$G$2:$G$201,MATCH($A1724&amp;"-9",Matches!$J$2:$J$201,0)),U1724=INDEX(Matches!$H$2:$H$201,MATCH($A1724&amp;"-9",Matches!$J$2:$J$201,0))),5,IF(SIGN(T1724-U1724)&lt;&gt;SIGN(INDEX(Matches!$G$2:$G$201,MATCH($A1724&amp;"-9",Matches!$J$2:$J$201,0))-INDEX(Matches!$H$2:$H$201,MATCH($A1724&amp;"-9",Matches!$J$2:$J$201,0))),0,IF(T1724-U1724=INDEX(Matches!$G$2:$G$201,MATCH($A1724&amp;"-9",Matches!$J$2:$J$201,0))-INDEX(Matches!$H$2:$H$201,MATCH($A1724&amp;"-9",Matches!$J$2:$J$201,0)),3,2))))),""))</f>
        <v/>
      </c>
      <c r="AG1724" s="12" t="str">
        <f aca="false">IF(OR($B1724="",V1724="",W1724=""),"",IFERROR(IF(OR(INDEX(Matches!$I$2:$I$201,MATCH($A1724&amp;"-10",Matches!$J$2:$J$201,0))="Void",INDEX(Matches!$G$2:$G$201,MATCH($A1724&amp;"-10",Matches!$J$2:$J$201,0))="",INDEX(Matches!$H$2:$H$201,MATCH($A1724&amp;"-10",Matches!$J$2:$J$201,0))=""),"",IF(AND($C1724&lt;&gt;"",INDEX(Matches!$F$2:$F$201,MATCH($A1724&amp;"-10",Matches!$J$2:$J$201,0))&lt;&gt;"",$C1724&gt;=INDEX(Matches!$F$2:$F$201,MATCH($A1724&amp;"-10",Matches!$J$2:$J$201,0))),"",IF(AND(V1724=INDEX(Matches!$G$2:$G$201,MATCH($A1724&amp;"-10",Matches!$J$2:$J$201,0)),W1724=INDEX(Matches!$H$2:$H$201,MATCH($A1724&amp;"-10",Matches!$J$2:$J$201,0))),5,IF(SIGN(V1724-W1724)&lt;&gt;SIGN(INDEX(Matches!$G$2:$G$201,MATCH($A1724&amp;"-10",Matches!$J$2:$J$201,0))-INDEX(Matches!$H$2:$H$201,MATCH($A1724&amp;"-10",Matches!$J$2:$J$201,0))),0,IF(V1724-W1724=INDEX(Matches!$G$2:$G$201,MATCH($A1724&amp;"-10",Matches!$J$2:$J$201,0))-INDEX(Matches!$H$2:$H$201,MATCH($A1724&amp;"-10",Matches!$J$2:$J$201,0)),3,2))))),""))</f>
        <v/>
      </c>
      <c r="AH1724" s="13" t="str">
        <f aca="false">IF($B1724="","",SUM(X1724:AG1724))</f>
        <v/>
      </c>
      <c r="AI1724" s="12" t="str">
        <f aca="false">IF($B1724="","",COUNTIF(X1724:AG1724,5))</f>
        <v/>
      </c>
      <c r="AJ1724" s="12" t="str">
        <f aca="false">IF($B1724="","",COUNTIF(X1724:AG1724,"&gt;=2"))</f>
        <v/>
      </c>
      <c r="AK1724" s="12" t="str">
        <f aca="false">IF($B1724="","",COUNT(X1724:AG1724))</f>
        <v/>
      </c>
    </row>
    <row r="1725" customFormat="false" ht="15" hidden="false" customHeight="false" outlineLevel="0" collapsed="false">
      <c r="A1725" s="7"/>
      <c r="B1725" s="7"/>
      <c r="C1725" s="11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12" t="str">
        <f aca="false">IF(OR($B1725="",D1725="",E1725=""),"",IFERROR(IF(OR(INDEX(Matches!$I$2:$I$201,MATCH($A1725&amp;"-1",Matches!$J$2:$J$201,0))="Void",INDEX(Matches!$G$2:$G$201,MATCH($A1725&amp;"-1",Matches!$J$2:$J$201,0))="",INDEX(Matches!$H$2:$H$201,MATCH($A1725&amp;"-1",Matches!$J$2:$J$201,0))=""),"",IF(AND($C1725&lt;&gt;"",INDEX(Matches!$F$2:$F$201,MATCH($A1725&amp;"-1",Matches!$J$2:$J$201,0))&lt;&gt;"",$C1725&gt;=INDEX(Matches!$F$2:$F$201,MATCH($A1725&amp;"-1",Matches!$J$2:$J$201,0))),"",IF(AND(D1725=INDEX(Matches!$G$2:$G$201,MATCH($A1725&amp;"-1",Matches!$J$2:$J$201,0)),E1725=INDEX(Matches!$H$2:$H$201,MATCH($A1725&amp;"-1",Matches!$J$2:$J$201,0))),5,IF(SIGN(D1725-E1725)&lt;&gt;SIGN(INDEX(Matches!$G$2:$G$201,MATCH($A1725&amp;"-1",Matches!$J$2:$J$201,0))-INDEX(Matches!$H$2:$H$201,MATCH($A1725&amp;"-1",Matches!$J$2:$J$201,0))),0,IF(D1725-E1725=INDEX(Matches!$G$2:$G$201,MATCH($A1725&amp;"-1",Matches!$J$2:$J$201,0))-INDEX(Matches!$H$2:$H$201,MATCH($A1725&amp;"-1",Matches!$J$2:$J$201,0)),3,2))))),""))</f>
        <v/>
      </c>
      <c r="Y1725" s="12" t="str">
        <f aca="false">IF(OR($B1725="",F1725="",G1725=""),"",IFERROR(IF(OR(INDEX(Matches!$I$2:$I$201,MATCH($A1725&amp;"-2",Matches!$J$2:$J$201,0))="Void",INDEX(Matches!$G$2:$G$201,MATCH($A1725&amp;"-2",Matches!$J$2:$J$201,0))="",INDEX(Matches!$H$2:$H$201,MATCH($A1725&amp;"-2",Matches!$J$2:$J$201,0))=""),"",IF(AND($C1725&lt;&gt;"",INDEX(Matches!$F$2:$F$201,MATCH($A1725&amp;"-2",Matches!$J$2:$J$201,0))&lt;&gt;"",$C1725&gt;=INDEX(Matches!$F$2:$F$201,MATCH($A1725&amp;"-2",Matches!$J$2:$J$201,0))),"",IF(AND(F1725=INDEX(Matches!$G$2:$G$201,MATCH($A1725&amp;"-2",Matches!$J$2:$J$201,0)),G1725=INDEX(Matches!$H$2:$H$201,MATCH($A1725&amp;"-2",Matches!$J$2:$J$201,0))),5,IF(SIGN(F1725-G1725)&lt;&gt;SIGN(INDEX(Matches!$G$2:$G$201,MATCH($A1725&amp;"-2",Matches!$J$2:$J$201,0))-INDEX(Matches!$H$2:$H$201,MATCH($A1725&amp;"-2",Matches!$J$2:$J$201,0))),0,IF(F1725-G1725=INDEX(Matches!$G$2:$G$201,MATCH($A1725&amp;"-2",Matches!$J$2:$J$201,0))-INDEX(Matches!$H$2:$H$201,MATCH($A1725&amp;"-2",Matches!$J$2:$J$201,0)),3,2))))),""))</f>
        <v/>
      </c>
      <c r="Z1725" s="12" t="str">
        <f aca="false">IF(OR($B1725="",H1725="",I1725=""),"",IFERROR(IF(OR(INDEX(Matches!$I$2:$I$201,MATCH($A1725&amp;"-3",Matches!$J$2:$J$201,0))="Void",INDEX(Matches!$G$2:$G$201,MATCH($A1725&amp;"-3",Matches!$J$2:$J$201,0))="",INDEX(Matches!$H$2:$H$201,MATCH($A1725&amp;"-3",Matches!$J$2:$J$201,0))=""),"",IF(AND($C1725&lt;&gt;"",INDEX(Matches!$F$2:$F$201,MATCH($A1725&amp;"-3",Matches!$J$2:$J$201,0))&lt;&gt;"",$C1725&gt;=INDEX(Matches!$F$2:$F$201,MATCH($A1725&amp;"-3",Matches!$J$2:$J$201,0))),"",IF(AND(H1725=INDEX(Matches!$G$2:$G$201,MATCH($A1725&amp;"-3",Matches!$J$2:$J$201,0)),I1725=INDEX(Matches!$H$2:$H$201,MATCH($A1725&amp;"-3",Matches!$J$2:$J$201,0))),5,IF(SIGN(H1725-I1725)&lt;&gt;SIGN(INDEX(Matches!$G$2:$G$201,MATCH($A1725&amp;"-3",Matches!$J$2:$J$201,0))-INDEX(Matches!$H$2:$H$201,MATCH($A1725&amp;"-3",Matches!$J$2:$J$201,0))),0,IF(H1725-I1725=INDEX(Matches!$G$2:$G$201,MATCH($A1725&amp;"-3",Matches!$J$2:$J$201,0))-INDEX(Matches!$H$2:$H$201,MATCH($A1725&amp;"-3",Matches!$J$2:$J$201,0)),3,2))))),""))</f>
        <v/>
      </c>
      <c r="AA1725" s="12" t="str">
        <f aca="false">IF(OR($B1725="",J1725="",K1725=""),"",IFERROR(IF(OR(INDEX(Matches!$I$2:$I$201,MATCH($A1725&amp;"-4",Matches!$J$2:$J$201,0))="Void",INDEX(Matches!$G$2:$G$201,MATCH($A1725&amp;"-4",Matches!$J$2:$J$201,0))="",INDEX(Matches!$H$2:$H$201,MATCH($A1725&amp;"-4",Matches!$J$2:$J$201,0))=""),"",IF(AND($C1725&lt;&gt;"",INDEX(Matches!$F$2:$F$201,MATCH($A1725&amp;"-4",Matches!$J$2:$J$201,0))&lt;&gt;"",$C1725&gt;=INDEX(Matches!$F$2:$F$201,MATCH($A1725&amp;"-4",Matches!$J$2:$J$201,0))),"",IF(AND(J1725=INDEX(Matches!$G$2:$G$201,MATCH($A1725&amp;"-4",Matches!$J$2:$J$201,0)),K1725=INDEX(Matches!$H$2:$H$201,MATCH($A1725&amp;"-4",Matches!$J$2:$J$201,0))),5,IF(SIGN(J1725-K1725)&lt;&gt;SIGN(INDEX(Matches!$G$2:$G$201,MATCH($A1725&amp;"-4",Matches!$J$2:$J$201,0))-INDEX(Matches!$H$2:$H$201,MATCH($A1725&amp;"-4",Matches!$J$2:$J$201,0))),0,IF(J1725-K1725=INDEX(Matches!$G$2:$G$201,MATCH($A1725&amp;"-4",Matches!$J$2:$J$201,0))-INDEX(Matches!$H$2:$H$201,MATCH($A1725&amp;"-4",Matches!$J$2:$J$201,0)),3,2))))),""))</f>
        <v/>
      </c>
      <c r="AB1725" s="12" t="str">
        <f aca="false">IF(OR($B1725="",L1725="",M1725=""),"",IFERROR(IF(OR(INDEX(Matches!$I$2:$I$201,MATCH($A1725&amp;"-5",Matches!$J$2:$J$201,0))="Void",INDEX(Matches!$G$2:$G$201,MATCH($A1725&amp;"-5",Matches!$J$2:$J$201,0))="",INDEX(Matches!$H$2:$H$201,MATCH($A1725&amp;"-5",Matches!$J$2:$J$201,0))=""),"",IF(AND($C1725&lt;&gt;"",INDEX(Matches!$F$2:$F$201,MATCH($A1725&amp;"-5",Matches!$J$2:$J$201,0))&lt;&gt;"",$C1725&gt;=INDEX(Matches!$F$2:$F$201,MATCH($A1725&amp;"-5",Matches!$J$2:$J$201,0))),"",IF(AND(L1725=INDEX(Matches!$G$2:$G$201,MATCH($A1725&amp;"-5",Matches!$J$2:$J$201,0)),M1725=INDEX(Matches!$H$2:$H$201,MATCH($A1725&amp;"-5",Matches!$J$2:$J$201,0))),5,IF(SIGN(L1725-M1725)&lt;&gt;SIGN(INDEX(Matches!$G$2:$G$201,MATCH($A1725&amp;"-5",Matches!$J$2:$J$201,0))-INDEX(Matches!$H$2:$H$201,MATCH($A1725&amp;"-5",Matches!$J$2:$J$201,0))),0,IF(L1725-M1725=INDEX(Matches!$G$2:$G$201,MATCH($A1725&amp;"-5",Matches!$J$2:$J$201,0))-INDEX(Matches!$H$2:$H$201,MATCH($A1725&amp;"-5",Matches!$J$2:$J$201,0)),3,2))))),""))</f>
        <v/>
      </c>
      <c r="AC1725" s="12" t="str">
        <f aca="false">IF(OR($B1725="",N1725="",O1725=""),"",IFERROR(IF(OR(INDEX(Matches!$I$2:$I$201,MATCH($A1725&amp;"-6",Matches!$J$2:$J$201,0))="Void",INDEX(Matches!$G$2:$G$201,MATCH($A1725&amp;"-6",Matches!$J$2:$J$201,0))="",INDEX(Matches!$H$2:$H$201,MATCH($A1725&amp;"-6",Matches!$J$2:$J$201,0))=""),"",IF(AND($C1725&lt;&gt;"",INDEX(Matches!$F$2:$F$201,MATCH($A1725&amp;"-6",Matches!$J$2:$J$201,0))&lt;&gt;"",$C1725&gt;=INDEX(Matches!$F$2:$F$201,MATCH($A1725&amp;"-6",Matches!$J$2:$J$201,0))),"",IF(AND(N1725=INDEX(Matches!$G$2:$G$201,MATCH($A1725&amp;"-6",Matches!$J$2:$J$201,0)),O1725=INDEX(Matches!$H$2:$H$201,MATCH($A1725&amp;"-6",Matches!$J$2:$J$201,0))),5,IF(SIGN(N1725-O1725)&lt;&gt;SIGN(INDEX(Matches!$G$2:$G$201,MATCH($A1725&amp;"-6",Matches!$J$2:$J$201,0))-INDEX(Matches!$H$2:$H$201,MATCH($A1725&amp;"-6",Matches!$J$2:$J$201,0))),0,IF(N1725-O1725=INDEX(Matches!$G$2:$G$201,MATCH($A1725&amp;"-6",Matches!$J$2:$J$201,0))-INDEX(Matches!$H$2:$H$201,MATCH($A1725&amp;"-6",Matches!$J$2:$J$201,0)),3,2))))),""))</f>
        <v/>
      </c>
      <c r="AD1725" s="12" t="str">
        <f aca="false">IF(OR($B1725="",P1725="",Q1725=""),"",IFERROR(IF(OR(INDEX(Matches!$I$2:$I$201,MATCH($A1725&amp;"-7",Matches!$J$2:$J$201,0))="Void",INDEX(Matches!$G$2:$G$201,MATCH($A1725&amp;"-7",Matches!$J$2:$J$201,0))="",INDEX(Matches!$H$2:$H$201,MATCH($A1725&amp;"-7",Matches!$J$2:$J$201,0))=""),"",IF(AND($C1725&lt;&gt;"",INDEX(Matches!$F$2:$F$201,MATCH($A1725&amp;"-7",Matches!$J$2:$J$201,0))&lt;&gt;"",$C1725&gt;=INDEX(Matches!$F$2:$F$201,MATCH($A1725&amp;"-7",Matches!$J$2:$J$201,0))),"",IF(AND(P1725=INDEX(Matches!$G$2:$G$201,MATCH($A1725&amp;"-7",Matches!$J$2:$J$201,0)),Q1725=INDEX(Matches!$H$2:$H$201,MATCH($A1725&amp;"-7",Matches!$J$2:$J$201,0))),5,IF(SIGN(P1725-Q1725)&lt;&gt;SIGN(INDEX(Matches!$G$2:$G$201,MATCH($A1725&amp;"-7",Matches!$J$2:$J$201,0))-INDEX(Matches!$H$2:$H$201,MATCH($A1725&amp;"-7",Matches!$J$2:$J$201,0))),0,IF(P1725-Q1725=INDEX(Matches!$G$2:$G$201,MATCH($A1725&amp;"-7",Matches!$J$2:$J$201,0))-INDEX(Matches!$H$2:$H$201,MATCH($A1725&amp;"-7",Matches!$J$2:$J$201,0)),3,2))))),""))</f>
        <v/>
      </c>
      <c r="AE1725" s="12" t="str">
        <f aca="false">IF(OR($B1725="",R1725="",S1725=""),"",IFERROR(IF(OR(INDEX(Matches!$I$2:$I$201,MATCH($A1725&amp;"-8",Matches!$J$2:$J$201,0))="Void",INDEX(Matches!$G$2:$G$201,MATCH($A1725&amp;"-8",Matches!$J$2:$J$201,0))="",INDEX(Matches!$H$2:$H$201,MATCH($A1725&amp;"-8",Matches!$J$2:$J$201,0))=""),"",IF(AND($C1725&lt;&gt;"",INDEX(Matches!$F$2:$F$201,MATCH($A1725&amp;"-8",Matches!$J$2:$J$201,0))&lt;&gt;"",$C1725&gt;=INDEX(Matches!$F$2:$F$201,MATCH($A1725&amp;"-8",Matches!$J$2:$J$201,0))),"",IF(AND(R1725=INDEX(Matches!$G$2:$G$201,MATCH($A1725&amp;"-8",Matches!$J$2:$J$201,0)),S1725=INDEX(Matches!$H$2:$H$201,MATCH($A1725&amp;"-8",Matches!$J$2:$J$201,0))),5,IF(SIGN(R1725-S1725)&lt;&gt;SIGN(INDEX(Matches!$G$2:$G$201,MATCH($A1725&amp;"-8",Matches!$J$2:$J$201,0))-INDEX(Matches!$H$2:$H$201,MATCH($A1725&amp;"-8",Matches!$J$2:$J$201,0))),0,IF(R1725-S1725=INDEX(Matches!$G$2:$G$201,MATCH($A1725&amp;"-8",Matches!$J$2:$J$201,0))-INDEX(Matches!$H$2:$H$201,MATCH($A1725&amp;"-8",Matches!$J$2:$J$201,0)),3,2))))),""))</f>
        <v/>
      </c>
      <c r="AF1725" s="12" t="str">
        <f aca="false">IF(OR($B1725="",T1725="",U1725=""),"",IFERROR(IF(OR(INDEX(Matches!$I$2:$I$201,MATCH($A1725&amp;"-9",Matches!$J$2:$J$201,0))="Void",INDEX(Matches!$G$2:$G$201,MATCH($A1725&amp;"-9",Matches!$J$2:$J$201,0))="",INDEX(Matches!$H$2:$H$201,MATCH($A1725&amp;"-9",Matches!$J$2:$J$201,0))=""),"",IF(AND($C1725&lt;&gt;"",INDEX(Matches!$F$2:$F$201,MATCH($A1725&amp;"-9",Matches!$J$2:$J$201,0))&lt;&gt;"",$C1725&gt;=INDEX(Matches!$F$2:$F$201,MATCH($A1725&amp;"-9",Matches!$J$2:$J$201,0))),"",IF(AND(T1725=INDEX(Matches!$G$2:$G$201,MATCH($A1725&amp;"-9",Matches!$J$2:$J$201,0)),U1725=INDEX(Matches!$H$2:$H$201,MATCH($A1725&amp;"-9",Matches!$J$2:$J$201,0))),5,IF(SIGN(T1725-U1725)&lt;&gt;SIGN(INDEX(Matches!$G$2:$G$201,MATCH($A1725&amp;"-9",Matches!$J$2:$J$201,0))-INDEX(Matches!$H$2:$H$201,MATCH($A1725&amp;"-9",Matches!$J$2:$J$201,0))),0,IF(T1725-U1725=INDEX(Matches!$G$2:$G$201,MATCH($A1725&amp;"-9",Matches!$J$2:$J$201,0))-INDEX(Matches!$H$2:$H$201,MATCH($A1725&amp;"-9",Matches!$J$2:$J$201,0)),3,2))))),""))</f>
        <v/>
      </c>
      <c r="AG1725" s="12" t="str">
        <f aca="false">IF(OR($B1725="",V1725="",W1725=""),"",IFERROR(IF(OR(INDEX(Matches!$I$2:$I$201,MATCH($A1725&amp;"-10",Matches!$J$2:$J$201,0))="Void",INDEX(Matches!$G$2:$G$201,MATCH($A1725&amp;"-10",Matches!$J$2:$J$201,0))="",INDEX(Matches!$H$2:$H$201,MATCH($A1725&amp;"-10",Matches!$J$2:$J$201,0))=""),"",IF(AND($C1725&lt;&gt;"",INDEX(Matches!$F$2:$F$201,MATCH($A1725&amp;"-10",Matches!$J$2:$J$201,0))&lt;&gt;"",$C1725&gt;=INDEX(Matches!$F$2:$F$201,MATCH($A1725&amp;"-10",Matches!$J$2:$J$201,0))),"",IF(AND(V1725=INDEX(Matches!$G$2:$G$201,MATCH($A1725&amp;"-10",Matches!$J$2:$J$201,0)),W1725=INDEX(Matches!$H$2:$H$201,MATCH($A1725&amp;"-10",Matches!$J$2:$J$201,0))),5,IF(SIGN(V1725-W1725)&lt;&gt;SIGN(INDEX(Matches!$G$2:$G$201,MATCH($A1725&amp;"-10",Matches!$J$2:$J$201,0))-INDEX(Matches!$H$2:$H$201,MATCH($A1725&amp;"-10",Matches!$J$2:$J$201,0))),0,IF(V1725-W1725=INDEX(Matches!$G$2:$G$201,MATCH($A1725&amp;"-10",Matches!$J$2:$J$201,0))-INDEX(Matches!$H$2:$H$201,MATCH($A1725&amp;"-10",Matches!$J$2:$J$201,0)),3,2))))),""))</f>
        <v/>
      </c>
      <c r="AH1725" s="13" t="str">
        <f aca="false">IF($B1725="","",SUM(X1725:AG1725))</f>
        <v/>
      </c>
      <c r="AI1725" s="12" t="str">
        <f aca="false">IF($B1725="","",COUNTIF(X1725:AG1725,5))</f>
        <v/>
      </c>
      <c r="AJ1725" s="12" t="str">
        <f aca="false">IF($B1725="","",COUNTIF(X1725:AG1725,"&gt;=2"))</f>
        <v/>
      </c>
      <c r="AK1725" s="12" t="str">
        <f aca="false">IF($B1725="","",COUNT(X1725:AG1725))</f>
        <v/>
      </c>
    </row>
    <row r="1726" customFormat="false" ht="15" hidden="false" customHeight="false" outlineLevel="0" collapsed="false">
      <c r="A1726" s="7"/>
      <c r="B1726" s="7"/>
      <c r="C1726" s="11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12" t="str">
        <f aca="false">IF(OR($B1726="",D1726="",E1726=""),"",IFERROR(IF(OR(INDEX(Matches!$I$2:$I$201,MATCH($A1726&amp;"-1",Matches!$J$2:$J$201,0))="Void",INDEX(Matches!$G$2:$G$201,MATCH($A1726&amp;"-1",Matches!$J$2:$J$201,0))="",INDEX(Matches!$H$2:$H$201,MATCH($A1726&amp;"-1",Matches!$J$2:$J$201,0))=""),"",IF(AND($C1726&lt;&gt;"",INDEX(Matches!$F$2:$F$201,MATCH($A1726&amp;"-1",Matches!$J$2:$J$201,0))&lt;&gt;"",$C1726&gt;=INDEX(Matches!$F$2:$F$201,MATCH($A1726&amp;"-1",Matches!$J$2:$J$201,0))),"",IF(AND(D1726=INDEX(Matches!$G$2:$G$201,MATCH($A1726&amp;"-1",Matches!$J$2:$J$201,0)),E1726=INDEX(Matches!$H$2:$H$201,MATCH($A1726&amp;"-1",Matches!$J$2:$J$201,0))),5,IF(SIGN(D1726-E1726)&lt;&gt;SIGN(INDEX(Matches!$G$2:$G$201,MATCH($A1726&amp;"-1",Matches!$J$2:$J$201,0))-INDEX(Matches!$H$2:$H$201,MATCH($A1726&amp;"-1",Matches!$J$2:$J$201,0))),0,IF(D1726-E1726=INDEX(Matches!$G$2:$G$201,MATCH($A1726&amp;"-1",Matches!$J$2:$J$201,0))-INDEX(Matches!$H$2:$H$201,MATCH($A1726&amp;"-1",Matches!$J$2:$J$201,0)),3,2))))),""))</f>
        <v/>
      </c>
      <c r="Y1726" s="12" t="str">
        <f aca="false">IF(OR($B1726="",F1726="",G1726=""),"",IFERROR(IF(OR(INDEX(Matches!$I$2:$I$201,MATCH($A1726&amp;"-2",Matches!$J$2:$J$201,0))="Void",INDEX(Matches!$G$2:$G$201,MATCH($A1726&amp;"-2",Matches!$J$2:$J$201,0))="",INDEX(Matches!$H$2:$H$201,MATCH($A1726&amp;"-2",Matches!$J$2:$J$201,0))=""),"",IF(AND($C1726&lt;&gt;"",INDEX(Matches!$F$2:$F$201,MATCH($A1726&amp;"-2",Matches!$J$2:$J$201,0))&lt;&gt;"",$C1726&gt;=INDEX(Matches!$F$2:$F$201,MATCH($A1726&amp;"-2",Matches!$J$2:$J$201,0))),"",IF(AND(F1726=INDEX(Matches!$G$2:$G$201,MATCH($A1726&amp;"-2",Matches!$J$2:$J$201,0)),G1726=INDEX(Matches!$H$2:$H$201,MATCH($A1726&amp;"-2",Matches!$J$2:$J$201,0))),5,IF(SIGN(F1726-G1726)&lt;&gt;SIGN(INDEX(Matches!$G$2:$G$201,MATCH($A1726&amp;"-2",Matches!$J$2:$J$201,0))-INDEX(Matches!$H$2:$H$201,MATCH($A1726&amp;"-2",Matches!$J$2:$J$201,0))),0,IF(F1726-G1726=INDEX(Matches!$G$2:$G$201,MATCH($A1726&amp;"-2",Matches!$J$2:$J$201,0))-INDEX(Matches!$H$2:$H$201,MATCH($A1726&amp;"-2",Matches!$J$2:$J$201,0)),3,2))))),""))</f>
        <v/>
      </c>
      <c r="Z1726" s="12" t="str">
        <f aca="false">IF(OR($B1726="",H1726="",I1726=""),"",IFERROR(IF(OR(INDEX(Matches!$I$2:$I$201,MATCH($A1726&amp;"-3",Matches!$J$2:$J$201,0))="Void",INDEX(Matches!$G$2:$G$201,MATCH($A1726&amp;"-3",Matches!$J$2:$J$201,0))="",INDEX(Matches!$H$2:$H$201,MATCH($A1726&amp;"-3",Matches!$J$2:$J$201,0))=""),"",IF(AND($C1726&lt;&gt;"",INDEX(Matches!$F$2:$F$201,MATCH($A1726&amp;"-3",Matches!$J$2:$J$201,0))&lt;&gt;"",$C1726&gt;=INDEX(Matches!$F$2:$F$201,MATCH($A1726&amp;"-3",Matches!$J$2:$J$201,0))),"",IF(AND(H1726=INDEX(Matches!$G$2:$G$201,MATCH($A1726&amp;"-3",Matches!$J$2:$J$201,0)),I1726=INDEX(Matches!$H$2:$H$201,MATCH($A1726&amp;"-3",Matches!$J$2:$J$201,0))),5,IF(SIGN(H1726-I1726)&lt;&gt;SIGN(INDEX(Matches!$G$2:$G$201,MATCH($A1726&amp;"-3",Matches!$J$2:$J$201,0))-INDEX(Matches!$H$2:$H$201,MATCH($A1726&amp;"-3",Matches!$J$2:$J$201,0))),0,IF(H1726-I1726=INDEX(Matches!$G$2:$G$201,MATCH($A1726&amp;"-3",Matches!$J$2:$J$201,0))-INDEX(Matches!$H$2:$H$201,MATCH($A1726&amp;"-3",Matches!$J$2:$J$201,0)),3,2))))),""))</f>
        <v/>
      </c>
      <c r="AA1726" s="12" t="str">
        <f aca="false">IF(OR($B1726="",J1726="",K1726=""),"",IFERROR(IF(OR(INDEX(Matches!$I$2:$I$201,MATCH($A1726&amp;"-4",Matches!$J$2:$J$201,0))="Void",INDEX(Matches!$G$2:$G$201,MATCH($A1726&amp;"-4",Matches!$J$2:$J$201,0))="",INDEX(Matches!$H$2:$H$201,MATCH($A1726&amp;"-4",Matches!$J$2:$J$201,0))=""),"",IF(AND($C1726&lt;&gt;"",INDEX(Matches!$F$2:$F$201,MATCH($A1726&amp;"-4",Matches!$J$2:$J$201,0))&lt;&gt;"",$C1726&gt;=INDEX(Matches!$F$2:$F$201,MATCH($A1726&amp;"-4",Matches!$J$2:$J$201,0))),"",IF(AND(J1726=INDEX(Matches!$G$2:$G$201,MATCH($A1726&amp;"-4",Matches!$J$2:$J$201,0)),K1726=INDEX(Matches!$H$2:$H$201,MATCH($A1726&amp;"-4",Matches!$J$2:$J$201,0))),5,IF(SIGN(J1726-K1726)&lt;&gt;SIGN(INDEX(Matches!$G$2:$G$201,MATCH($A1726&amp;"-4",Matches!$J$2:$J$201,0))-INDEX(Matches!$H$2:$H$201,MATCH($A1726&amp;"-4",Matches!$J$2:$J$201,0))),0,IF(J1726-K1726=INDEX(Matches!$G$2:$G$201,MATCH($A1726&amp;"-4",Matches!$J$2:$J$201,0))-INDEX(Matches!$H$2:$H$201,MATCH($A1726&amp;"-4",Matches!$J$2:$J$201,0)),3,2))))),""))</f>
        <v/>
      </c>
      <c r="AB1726" s="12" t="str">
        <f aca="false">IF(OR($B1726="",L1726="",M1726=""),"",IFERROR(IF(OR(INDEX(Matches!$I$2:$I$201,MATCH($A1726&amp;"-5",Matches!$J$2:$J$201,0))="Void",INDEX(Matches!$G$2:$G$201,MATCH($A1726&amp;"-5",Matches!$J$2:$J$201,0))="",INDEX(Matches!$H$2:$H$201,MATCH($A1726&amp;"-5",Matches!$J$2:$J$201,0))=""),"",IF(AND($C1726&lt;&gt;"",INDEX(Matches!$F$2:$F$201,MATCH($A1726&amp;"-5",Matches!$J$2:$J$201,0))&lt;&gt;"",$C1726&gt;=INDEX(Matches!$F$2:$F$201,MATCH($A1726&amp;"-5",Matches!$J$2:$J$201,0))),"",IF(AND(L1726=INDEX(Matches!$G$2:$G$201,MATCH($A1726&amp;"-5",Matches!$J$2:$J$201,0)),M1726=INDEX(Matches!$H$2:$H$201,MATCH($A1726&amp;"-5",Matches!$J$2:$J$201,0))),5,IF(SIGN(L1726-M1726)&lt;&gt;SIGN(INDEX(Matches!$G$2:$G$201,MATCH($A1726&amp;"-5",Matches!$J$2:$J$201,0))-INDEX(Matches!$H$2:$H$201,MATCH($A1726&amp;"-5",Matches!$J$2:$J$201,0))),0,IF(L1726-M1726=INDEX(Matches!$G$2:$G$201,MATCH($A1726&amp;"-5",Matches!$J$2:$J$201,0))-INDEX(Matches!$H$2:$H$201,MATCH($A1726&amp;"-5",Matches!$J$2:$J$201,0)),3,2))))),""))</f>
        <v/>
      </c>
      <c r="AC1726" s="12" t="str">
        <f aca="false">IF(OR($B1726="",N1726="",O1726=""),"",IFERROR(IF(OR(INDEX(Matches!$I$2:$I$201,MATCH($A1726&amp;"-6",Matches!$J$2:$J$201,0))="Void",INDEX(Matches!$G$2:$G$201,MATCH($A1726&amp;"-6",Matches!$J$2:$J$201,0))="",INDEX(Matches!$H$2:$H$201,MATCH($A1726&amp;"-6",Matches!$J$2:$J$201,0))=""),"",IF(AND($C1726&lt;&gt;"",INDEX(Matches!$F$2:$F$201,MATCH($A1726&amp;"-6",Matches!$J$2:$J$201,0))&lt;&gt;"",$C1726&gt;=INDEX(Matches!$F$2:$F$201,MATCH($A1726&amp;"-6",Matches!$J$2:$J$201,0))),"",IF(AND(N1726=INDEX(Matches!$G$2:$G$201,MATCH($A1726&amp;"-6",Matches!$J$2:$J$201,0)),O1726=INDEX(Matches!$H$2:$H$201,MATCH($A1726&amp;"-6",Matches!$J$2:$J$201,0))),5,IF(SIGN(N1726-O1726)&lt;&gt;SIGN(INDEX(Matches!$G$2:$G$201,MATCH($A1726&amp;"-6",Matches!$J$2:$J$201,0))-INDEX(Matches!$H$2:$H$201,MATCH($A1726&amp;"-6",Matches!$J$2:$J$201,0))),0,IF(N1726-O1726=INDEX(Matches!$G$2:$G$201,MATCH($A1726&amp;"-6",Matches!$J$2:$J$201,0))-INDEX(Matches!$H$2:$H$201,MATCH($A1726&amp;"-6",Matches!$J$2:$J$201,0)),3,2))))),""))</f>
        <v/>
      </c>
      <c r="AD1726" s="12" t="str">
        <f aca="false">IF(OR($B1726="",P1726="",Q1726=""),"",IFERROR(IF(OR(INDEX(Matches!$I$2:$I$201,MATCH($A1726&amp;"-7",Matches!$J$2:$J$201,0))="Void",INDEX(Matches!$G$2:$G$201,MATCH($A1726&amp;"-7",Matches!$J$2:$J$201,0))="",INDEX(Matches!$H$2:$H$201,MATCH($A1726&amp;"-7",Matches!$J$2:$J$201,0))=""),"",IF(AND($C1726&lt;&gt;"",INDEX(Matches!$F$2:$F$201,MATCH($A1726&amp;"-7",Matches!$J$2:$J$201,0))&lt;&gt;"",$C1726&gt;=INDEX(Matches!$F$2:$F$201,MATCH($A1726&amp;"-7",Matches!$J$2:$J$201,0))),"",IF(AND(P1726=INDEX(Matches!$G$2:$G$201,MATCH($A1726&amp;"-7",Matches!$J$2:$J$201,0)),Q1726=INDEX(Matches!$H$2:$H$201,MATCH($A1726&amp;"-7",Matches!$J$2:$J$201,0))),5,IF(SIGN(P1726-Q1726)&lt;&gt;SIGN(INDEX(Matches!$G$2:$G$201,MATCH($A1726&amp;"-7",Matches!$J$2:$J$201,0))-INDEX(Matches!$H$2:$H$201,MATCH($A1726&amp;"-7",Matches!$J$2:$J$201,0))),0,IF(P1726-Q1726=INDEX(Matches!$G$2:$G$201,MATCH($A1726&amp;"-7",Matches!$J$2:$J$201,0))-INDEX(Matches!$H$2:$H$201,MATCH($A1726&amp;"-7",Matches!$J$2:$J$201,0)),3,2))))),""))</f>
        <v/>
      </c>
      <c r="AE1726" s="12" t="str">
        <f aca="false">IF(OR($B1726="",R1726="",S1726=""),"",IFERROR(IF(OR(INDEX(Matches!$I$2:$I$201,MATCH($A1726&amp;"-8",Matches!$J$2:$J$201,0))="Void",INDEX(Matches!$G$2:$G$201,MATCH($A1726&amp;"-8",Matches!$J$2:$J$201,0))="",INDEX(Matches!$H$2:$H$201,MATCH($A1726&amp;"-8",Matches!$J$2:$J$201,0))=""),"",IF(AND($C1726&lt;&gt;"",INDEX(Matches!$F$2:$F$201,MATCH($A1726&amp;"-8",Matches!$J$2:$J$201,0))&lt;&gt;"",$C1726&gt;=INDEX(Matches!$F$2:$F$201,MATCH($A1726&amp;"-8",Matches!$J$2:$J$201,0))),"",IF(AND(R1726=INDEX(Matches!$G$2:$G$201,MATCH($A1726&amp;"-8",Matches!$J$2:$J$201,0)),S1726=INDEX(Matches!$H$2:$H$201,MATCH($A1726&amp;"-8",Matches!$J$2:$J$201,0))),5,IF(SIGN(R1726-S1726)&lt;&gt;SIGN(INDEX(Matches!$G$2:$G$201,MATCH($A1726&amp;"-8",Matches!$J$2:$J$201,0))-INDEX(Matches!$H$2:$H$201,MATCH($A1726&amp;"-8",Matches!$J$2:$J$201,0))),0,IF(R1726-S1726=INDEX(Matches!$G$2:$G$201,MATCH($A1726&amp;"-8",Matches!$J$2:$J$201,0))-INDEX(Matches!$H$2:$H$201,MATCH($A1726&amp;"-8",Matches!$J$2:$J$201,0)),3,2))))),""))</f>
        <v/>
      </c>
      <c r="AF1726" s="12" t="str">
        <f aca="false">IF(OR($B1726="",T1726="",U1726=""),"",IFERROR(IF(OR(INDEX(Matches!$I$2:$I$201,MATCH($A1726&amp;"-9",Matches!$J$2:$J$201,0))="Void",INDEX(Matches!$G$2:$G$201,MATCH($A1726&amp;"-9",Matches!$J$2:$J$201,0))="",INDEX(Matches!$H$2:$H$201,MATCH($A1726&amp;"-9",Matches!$J$2:$J$201,0))=""),"",IF(AND($C1726&lt;&gt;"",INDEX(Matches!$F$2:$F$201,MATCH($A1726&amp;"-9",Matches!$J$2:$J$201,0))&lt;&gt;"",$C1726&gt;=INDEX(Matches!$F$2:$F$201,MATCH($A1726&amp;"-9",Matches!$J$2:$J$201,0))),"",IF(AND(T1726=INDEX(Matches!$G$2:$G$201,MATCH($A1726&amp;"-9",Matches!$J$2:$J$201,0)),U1726=INDEX(Matches!$H$2:$H$201,MATCH($A1726&amp;"-9",Matches!$J$2:$J$201,0))),5,IF(SIGN(T1726-U1726)&lt;&gt;SIGN(INDEX(Matches!$G$2:$G$201,MATCH($A1726&amp;"-9",Matches!$J$2:$J$201,0))-INDEX(Matches!$H$2:$H$201,MATCH($A1726&amp;"-9",Matches!$J$2:$J$201,0))),0,IF(T1726-U1726=INDEX(Matches!$G$2:$G$201,MATCH($A1726&amp;"-9",Matches!$J$2:$J$201,0))-INDEX(Matches!$H$2:$H$201,MATCH($A1726&amp;"-9",Matches!$J$2:$J$201,0)),3,2))))),""))</f>
        <v/>
      </c>
      <c r="AG1726" s="12" t="str">
        <f aca="false">IF(OR($B1726="",V1726="",W1726=""),"",IFERROR(IF(OR(INDEX(Matches!$I$2:$I$201,MATCH($A1726&amp;"-10",Matches!$J$2:$J$201,0))="Void",INDEX(Matches!$G$2:$G$201,MATCH($A1726&amp;"-10",Matches!$J$2:$J$201,0))="",INDEX(Matches!$H$2:$H$201,MATCH($A1726&amp;"-10",Matches!$J$2:$J$201,0))=""),"",IF(AND($C1726&lt;&gt;"",INDEX(Matches!$F$2:$F$201,MATCH($A1726&amp;"-10",Matches!$J$2:$J$201,0))&lt;&gt;"",$C1726&gt;=INDEX(Matches!$F$2:$F$201,MATCH($A1726&amp;"-10",Matches!$J$2:$J$201,0))),"",IF(AND(V1726=INDEX(Matches!$G$2:$G$201,MATCH($A1726&amp;"-10",Matches!$J$2:$J$201,0)),W1726=INDEX(Matches!$H$2:$H$201,MATCH($A1726&amp;"-10",Matches!$J$2:$J$201,0))),5,IF(SIGN(V1726-W1726)&lt;&gt;SIGN(INDEX(Matches!$G$2:$G$201,MATCH($A1726&amp;"-10",Matches!$J$2:$J$201,0))-INDEX(Matches!$H$2:$H$201,MATCH($A1726&amp;"-10",Matches!$J$2:$J$201,0))),0,IF(V1726-W1726=INDEX(Matches!$G$2:$G$201,MATCH($A1726&amp;"-10",Matches!$J$2:$J$201,0))-INDEX(Matches!$H$2:$H$201,MATCH($A1726&amp;"-10",Matches!$J$2:$J$201,0)),3,2))))),""))</f>
        <v/>
      </c>
      <c r="AH1726" s="13" t="str">
        <f aca="false">IF($B1726="","",SUM(X1726:AG1726))</f>
        <v/>
      </c>
      <c r="AI1726" s="12" t="str">
        <f aca="false">IF($B1726="","",COUNTIF(X1726:AG1726,5))</f>
        <v/>
      </c>
      <c r="AJ1726" s="12" t="str">
        <f aca="false">IF($B1726="","",COUNTIF(X1726:AG1726,"&gt;=2"))</f>
        <v/>
      </c>
      <c r="AK1726" s="12" t="str">
        <f aca="false">IF($B1726="","",COUNT(X1726:AG1726))</f>
        <v/>
      </c>
    </row>
    <row r="1727" customFormat="false" ht="15" hidden="false" customHeight="false" outlineLevel="0" collapsed="false">
      <c r="A1727" s="7"/>
      <c r="B1727" s="7"/>
      <c r="C1727" s="11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12" t="str">
        <f aca="false">IF(OR($B1727="",D1727="",E1727=""),"",IFERROR(IF(OR(INDEX(Matches!$I$2:$I$201,MATCH($A1727&amp;"-1",Matches!$J$2:$J$201,0))="Void",INDEX(Matches!$G$2:$G$201,MATCH($A1727&amp;"-1",Matches!$J$2:$J$201,0))="",INDEX(Matches!$H$2:$H$201,MATCH($A1727&amp;"-1",Matches!$J$2:$J$201,0))=""),"",IF(AND($C1727&lt;&gt;"",INDEX(Matches!$F$2:$F$201,MATCH($A1727&amp;"-1",Matches!$J$2:$J$201,0))&lt;&gt;"",$C1727&gt;=INDEX(Matches!$F$2:$F$201,MATCH($A1727&amp;"-1",Matches!$J$2:$J$201,0))),"",IF(AND(D1727=INDEX(Matches!$G$2:$G$201,MATCH($A1727&amp;"-1",Matches!$J$2:$J$201,0)),E1727=INDEX(Matches!$H$2:$H$201,MATCH($A1727&amp;"-1",Matches!$J$2:$J$201,0))),5,IF(SIGN(D1727-E1727)&lt;&gt;SIGN(INDEX(Matches!$G$2:$G$201,MATCH($A1727&amp;"-1",Matches!$J$2:$J$201,0))-INDEX(Matches!$H$2:$H$201,MATCH($A1727&amp;"-1",Matches!$J$2:$J$201,0))),0,IF(D1727-E1727=INDEX(Matches!$G$2:$G$201,MATCH($A1727&amp;"-1",Matches!$J$2:$J$201,0))-INDEX(Matches!$H$2:$H$201,MATCH($A1727&amp;"-1",Matches!$J$2:$J$201,0)),3,2))))),""))</f>
        <v/>
      </c>
      <c r="Y1727" s="12" t="str">
        <f aca="false">IF(OR($B1727="",F1727="",G1727=""),"",IFERROR(IF(OR(INDEX(Matches!$I$2:$I$201,MATCH($A1727&amp;"-2",Matches!$J$2:$J$201,0))="Void",INDEX(Matches!$G$2:$G$201,MATCH($A1727&amp;"-2",Matches!$J$2:$J$201,0))="",INDEX(Matches!$H$2:$H$201,MATCH($A1727&amp;"-2",Matches!$J$2:$J$201,0))=""),"",IF(AND($C1727&lt;&gt;"",INDEX(Matches!$F$2:$F$201,MATCH($A1727&amp;"-2",Matches!$J$2:$J$201,0))&lt;&gt;"",$C1727&gt;=INDEX(Matches!$F$2:$F$201,MATCH($A1727&amp;"-2",Matches!$J$2:$J$201,0))),"",IF(AND(F1727=INDEX(Matches!$G$2:$G$201,MATCH($A1727&amp;"-2",Matches!$J$2:$J$201,0)),G1727=INDEX(Matches!$H$2:$H$201,MATCH($A1727&amp;"-2",Matches!$J$2:$J$201,0))),5,IF(SIGN(F1727-G1727)&lt;&gt;SIGN(INDEX(Matches!$G$2:$G$201,MATCH($A1727&amp;"-2",Matches!$J$2:$J$201,0))-INDEX(Matches!$H$2:$H$201,MATCH($A1727&amp;"-2",Matches!$J$2:$J$201,0))),0,IF(F1727-G1727=INDEX(Matches!$G$2:$G$201,MATCH($A1727&amp;"-2",Matches!$J$2:$J$201,0))-INDEX(Matches!$H$2:$H$201,MATCH($A1727&amp;"-2",Matches!$J$2:$J$201,0)),3,2))))),""))</f>
        <v/>
      </c>
      <c r="Z1727" s="12" t="str">
        <f aca="false">IF(OR($B1727="",H1727="",I1727=""),"",IFERROR(IF(OR(INDEX(Matches!$I$2:$I$201,MATCH($A1727&amp;"-3",Matches!$J$2:$J$201,0))="Void",INDEX(Matches!$G$2:$G$201,MATCH($A1727&amp;"-3",Matches!$J$2:$J$201,0))="",INDEX(Matches!$H$2:$H$201,MATCH($A1727&amp;"-3",Matches!$J$2:$J$201,0))=""),"",IF(AND($C1727&lt;&gt;"",INDEX(Matches!$F$2:$F$201,MATCH($A1727&amp;"-3",Matches!$J$2:$J$201,0))&lt;&gt;"",$C1727&gt;=INDEX(Matches!$F$2:$F$201,MATCH($A1727&amp;"-3",Matches!$J$2:$J$201,0))),"",IF(AND(H1727=INDEX(Matches!$G$2:$G$201,MATCH($A1727&amp;"-3",Matches!$J$2:$J$201,0)),I1727=INDEX(Matches!$H$2:$H$201,MATCH($A1727&amp;"-3",Matches!$J$2:$J$201,0))),5,IF(SIGN(H1727-I1727)&lt;&gt;SIGN(INDEX(Matches!$G$2:$G$201,MATCH($A1727&amp;"-3",Matches!$J$2:$J$201,0))-INDEX(Matches!$H$2:$H$201,MATCH($A1727&amp;"-3",Matches!$J$2:$J$201,0))),0,IF(H1727-I1727=INDEX(Matches!$G$2:$G$201,MATCH($A1727&amp;"-3",Matches!$J$2:$J$201,0))-INDEX(Matches!$H$2:$H$201,MATCH($A1727&amp;"-3",Matches!$J$2:$J$201,0)),3,2))))),""))</f>
        <v/>
      </c>
      <c r="AA1727" s="12" t="str">
        <f aca="false">IF(OR($B1727="",J1727="",K1727=""),"",IFERROR(IF(OR(INDEX(Matches!$I$2:$I$201,MATCH($A1727&amp;"-4",Matches!$J$2:$J$201,0))="Void",INDEX(Matches!$G$2:$G$201,MATCH($A1727&amp;"-4",Matches!$J$2:$J$201,0))="",INDEX(Matches!$H$2:$H$201,MATCH($A1727&amp;"-4",Matches!$J$2:$J$201,0))=""),"",IF(AND($C1727&lt;&gt;"",INDEX(Matches!$F$2:$F$201,MATCH($A1727&amp;"-4",Matches!$J$2:$J$201,0))&lt;&gt;"",$C1727&gt;=INDEX(Matches!$F$2:$F$201,MATCH($A1727&amp;"-4",Matches!$J$2:$J$201,0))),"",IF(AND(J1727=INDEX(Matches!$G$2:$G$201,MATCH($A1727&amp;"-4",Matches!$J$2:$J$201,0)),K1727=INDEX(Matches!$H$2:$H$201,MATCH($A1727&amp;"-4",Matches!$J$2:$J$201,0))),5,IF(SIGN(J1727-K1727)&lt;&gt;SIGN(INDEX(Matches!$G$2:$G$201,MATCH($A1727&amp;"-4",Matches!$J$2:$J$201,0))-INDEX(Matches!$H$2:$H$201,MATCH($A1727&amp;"-4",Matches!$J$2:$J$201,0))),0,IF(J1727-K1727=INDEX(Matches!$G$2:$G$201,MATCH($A1727&amp;"-4",Matches!$J$2:$J$201,0))-INDEX(Matches!$H$2:$H$201,MATCH($A1727&amp;"-4",Matches!$J$2:$J$201,0)),3,2))))),""))</f>
        <v/>
      </c>
      <c r="AB1727" s="12" t="str">
        <f aca="false">IF(OR($B1727="",L1727="",M1727=""),"",IFERROR(IF(OR(INDEX(Matches!$I$2:$I$201,MATCH($A1727&amp;"-5",Matches!$J$2:$J$201,0))="Void",INDEX(Matches!$G$2:$G$201,MATCH($A1727&amp;"-5",Matches!$J$2:$J$201,0))="",INDEX(Matches!$H$2:$H$201,MATCH($A1727&amp;"-5",Matches!$J$2:$J$201,0))=""),"",IF(AND($C1727&lt;&gt;"",INDEX(Matches!$F$2:$F$201,MATCH($A1727&amp;"-5",Matches!$J$2:$J$201,0))&lt;&gt;"",$C1727&gt;=INDEX(Matches!$F$2:$F$201,MATCH($A1727&amp;"-5",Matches!$J$2:$J$201,0))),"",IF(AND(L1727=INDEX(Matches!$G$2:$G$201,MATCH($A1727&amp;"-5",Matches!$J$2:$J$201,0)),M1727=INDEX(Matches!$H$2:$H$201,MATCH($A1727&amp;"-5",Matches!$J$2:$J$201,0))),5,IF(SIGN(L1727-M1727)&lt;&gt;SIGN(INDEX(Matches!$G$2:$G$201,MATCH($A1727&amp;"-5",Matches!$J$2:$J$201,0))-INDEX(Matches!$H$2:$H$201,MATCH($A1727&amp;"-5",Matches!$J$2:$J$201,0))),0,IF(L1727-M1727=INDEX(Matches!$G$2:$G$201,MATCH($A1727&amp;"-5",Matches!$J$2:$J$201,0))-INDEX(Matches!$H$2:$H$201,MATCH($A1727&amp;"-5",Matches!$J$2:$J$201,0)),3,2))))),""))</f>
        <v/>
      </c>
      <c r="AC1727" s="12" t="str">
        <f aca="false">IF(OR($B1727="",N1727="",O1727=""),"",IFERROR(IF(OR(INDEX(Matches!$I$2:$I$201,MATCH($A1727&amp;"-6",Matches!$J$2:$J$201,0))="Void",INDEX(Matches!$G$2:$G$201,MATCH($A1727&amp;"-6",Matches!$J$2:$J$201,0))="",INDEX(Matches!$H$2:$H$201,MATCH($A1727&amp;"-6",Matches!$J$2:$J$201,0))=""),"",IF(AND($C1727&lt;&gt;"",INDEX(Matches!$F$2:$F$201,MATCH($A1727&amp;"-6",Matches!$J$2:$J$201,0))&lt;&gt;"",$C1727&gt;=INDEX(Matches!$F$2:$F$201,MATCH($A1727&amp;"-6",Matches!$J$2:$J$201,0))),"",IF(AND(N1727=INDEX(Matches!$G$2:$G$201,MATCH($A1727&amp;"-6",Matches!$J$2:$J$201,0)),O1727=INDEX(Matches!$H$2:$H$201,MATCH($A1727&amp;"-6",Matches!$J$2:$J$201,0))),5,IF(SIGN(N1727-O1727)&lt;&gt;SIGN(INDEX(Matches!$G$2:$G$201,MATCH($A1727&amp;"-6",Matches!$J$2:$J$201,0))-INDEX(Matches!$H$2:$H$201,MATCH($A1727&amp;"-6",Matches!$J$2:$J$201,0))),0,IF(N1727-O1727=INDEX(Matches!$G$2:$G$201,MATCH($A1727&amp;"-6",Matches!$J$2:$J$201,0))-INDEX(Matches!$H$2:$H$201,MATCH($A1727&amp;"-6",Matches!$J$2:$J$201,0)),3,2))))),""))</f>
        <v/>
      </c>
      <c r="AD1727" s="12" t="str">
        <f aca="false">IF(OR($B1727="",P1727="",Q1727=""),"",IFERROR(IF(OR(INDEX(Matches!$I$2:$I$201,MATCH($A1727&amp;"-7",Matches!$J$2:$J$201,0))="Void",INDEX(Matches!$G$2:$G$201,MATCH($A1727&amp;"-7",Matches!$J$2:$J$201,0))="",INDEX(Matches!$H$2:$H$201,MATCH($A1727&amp;"-7",Matches!$J$2:$J$201,0))=""),"",IF(AND($C1727&lt;&gt;"",INDEX(Matches!$F$2:$F$201,MATCH($A1727&amp;"-7",Matches!$J$2:$J$201,0))&lt;&gt;"",$C1727&gt;=INDEX(Matches!$F$2:$F$201,MATCH($A1727&amp;"-7",Matches!$J$2:$J$201,0))),"",IF(AND(P1727=INDEX(Matches!$G$2:$G$201,MATCH($A1727&amp;"-7",Matches!$J$2:$J$201,0)),Q1727=INDEX(Matches!$H$2:$H$201,MATCH($A1727&amp;"-7",Matches!$J$2:$J$201,0))),5,IF(SIGN(P1727-Q1727)&lt;&gt;SIGN(INDEX(Matches!$G$2:$G$201,MATCH($A1727&amp;"-7",Matches!$J$2:$J$201,0))-INDEX(Matches!$H$2:$H$201,MATCH($A1727&amp;"-7",Matches!$J$2:$J$201,0))),0,IF(P1727-Q1727=INDEX(Matches!$G$2:$G$201,MATCH($A1727&amp;"-7",Matches!$J$2:$J$201,0))-INDEX(Matches!$H$2:$H$201,MATCH($A1727&amp;"-7",Matches!$J$2:$J$201,0)),3,2))))),""))</f>
        <v/>
      </c>
      <c r="AE1727" s="12" t="str">
        <f aca="false">IF(OR($B1727="",R1727="",S1727=""),"",IFERROR(IF(OR(INDEX(Matches!$I$2:$I$201,MATCH($A1727&amp;"-8",Matches!$J$2:$J$201,0))="Void",INDEX(Matches!$G$2:$G$201,MATCH($A1727&amp;"-8",Matches!$J$2:$J$201,0))="",INDEX(Matches!$H$2:$H$201,MATCH($A1727&amp;"-8",Matches!$J$2:$J$201,0))=""),"",IF(AND($C1727&lt;&gt;"",INDEX(Matches!$F$2:$F$201,MATCH($A1727&amp;"-8",Matches!$J$2:$J$201,0))&lt;&gt;"",$C1727&gt;=INDEX(Matches!$F$2:$F$201,MATCH($A1727&amp;"-8",Matches!$J$2:$J$201,0))),"",IF(AND(R1727=INDEX(Matches!$G$2:$G$201,MATCH($A1727&amp;"-8",Matches!$J$2:$J$201,0)),S1727=INDEX(Matches!$H$2:$H$201,MATCH($A1727&amp;"-8",Matches!$J$2:$J$201,0))),5,IF(SIGN(R1727-S1727)&lt;&gt;SIGN(INDEX(Matches!$G$2:$G$201,MATCH($A1727&amp;"-8",Matches!$J$2:$J$201,0))-INDEX(Matches!$H$2:$H$201,MATCH($A1727&amp;"-8",Matches!$J$2:$J$201,0))),0,IF(R1727-S1727=INDEX(Matches!$G$2:$G$201,MATCH($A1727&amp;"-8",Matches!$J$2:$J$201,0))-INDEX(Matches!$H$2:$H$201,MATCH($A1727&amp;"-8",Matches!$J$2:$J$201,0)),3,2))))),""))</f>
        <v/>
      </c>
      <c r="AF1727" s="12" t="str">
        <f aca="false">IF(OR($B1727="",T1727="",U1727=""),"",IFERROR(IF(OR(INDEX(Matches!$I$2:$I$201,MATCH($A1727&amp;"-9",Matches!$J$2:$J$201,0))="Void",INDEX(Matches!$G$2:$G$201,MATCH($A1727&amp;"-9",Matches!$J$2:$J$201,0))="",INDEX(Matches!$H$2:$H$201,MATCH($A1727&amp;"-9",Matches!$J$2:$J$201,0))=""),"",IF(AND($C1727&lt;&gt;"",INDEX(Matches!$F$2:$F$201,MATCH($A1727&amp;"-9",Matches!$J$2:$J$201,0))&lt;&gt;"",$C1727&gt;=INDEX(Matches!$F$2:$F$201,MATCH($A1727&amp;"-9",Matches!$J$2:$J$201,0))),"",IF(AND(T1727=INDEX(Matches!$G$2:$G$201,MATCH($A1727&amp;"-9",Matches!$J$2:$J$201,0)),U1727=INDEX(Matches!$H$2:$H$201,MATCH($A1727&amp;"-9",Matches!$J$2:$J$201,0))),5,IF(SIGN(T1727-U1727)&lt;&gt;SIGN(INDEX(Matches!$G$2:$G$201,MATCH($A1727&amp;"-9",Matches!$J$2:$J$201,0))-INDEX(Matches!$H$2:$H$201,MATCH($A1727&amp;"-9",Matches!$J$2:$J$201,0))),0,IF(T1727-U1727=INDEX(Matches!$G$2:$G$201,MATCH($A1727&amp;"-9",Matches!$J$2:$J$201,0))-INDEX(Matches!$H$2:$H$201,MATCH($A1727&amp;"-9",Matches!$J$2:$J$201,0)),3,2))))),""))</f>
        <v/>
      </c>
      <c r="AG1727" s="12" t="str">
        <f aca="false">IF(OR($B1727="",V1727="",W1727=""),"",IFERROR(IF(OR(INDEX(Matches!$I$2:$I$201,MATCH($A1727&amp;"-10",Matches!$J$2:$J$201,0))="Void",INDEX(Matches!$G$2:$G$201,MATCH($A1727&amp;"-10",Matches!$J$2:$J$201,0))="",INDEX(Matches!$H$2:$H$201,MATCH($A1727&amp;"-10",Matches!$J$2:$J$201,0))=""),"",IF(AND($C1727&lt;&gt;"",INDEX(Matches!$F$2:$F$201,MATCH($A1727&amp;"-10",Matches!$J$2:$J$201,0))&lt;&gt;"",$C1727&gt;=INDEX(Matches!$F$2:$F$201,MATCH($A1727&amp;"-10",Matches!$J$2:$J$201,0))),"",IF(AND(V1727=INDEX(Matches!$G$2:$G$201,MATCH($A1727&amp;"-10",Matches!$J$2:$J$201,0)),W1727=INDEX(Matches!$H$2:$H$201,MATCH($A1727&amp;"-10",Matches!$J$2:$J$201,0))),5,IF(SIGN(V1727-W1727)&lt;&gt;SIGN(INDEX(Matches!$G$2:$G$201,MATCH($A1727&amp;"-10",Matches!$J$2:$J$201,0))-INDEX(Matches!$H$2:$H$201,MATCH($A1727&amp;"-10",Matches!$J$2:$J$201,0))),0,IF(V1727-W1727=INDEX(Matches!$G$2:$G$201,MATCH($A1727&amp;"-10",Matches!$J$2:$J$201,0))-INDEX(Matches!$H$2:$H$201,MATCH($A1727&amp;"-10",Matches!$J$2:$J$201,0)),3,2))))),""))</f>
        <v/>
      </c>
      <c r="AH1727" s="13" t="str">
        <f aca="false">IF($B1727="","",SUM(X1727:AG1727))</f>
        <v/>
      </c>
      <c r="AI1727" s="12" t="str">
        <f aca="false">IF($B1727="","",COUNTIF(X1727:AG1727,5))</f>
        <v/>
      </c>
      <c r="AJ1727" s="12" t="str">
        <f aca="false">IF($B1727="","",COUNTIF(X1727:AG1727,"&gt;=2"))</f>
        <v/>
      </c>
      <c r="AK1727" s="12" t="str">
        <f aca="false">IF($B1727="","",COUNT(X1727:AG1727))</f>
        <v/>
      </c>
    </row>
    <row r="1728" customFormat="false" ht="15" hidden="false" customHeight="false" outlineLevel="0" collapsed="false">
      <c r="A1728" s="7"/>
      <c r="B1728" s="7"/>
      <c r="C1728" s="11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12" t="str">
        <f aca="false">IF(OR($B1728="",D1728="",E1728=""),"",IFERROR(IF(OR(INDEX(Matches!$I$2:$I$201,MATCH($A1728&amp;"-1",Matches!$J$2:$J$201,0))="Void",INDEX(Matches!$G$2:$G$201,MATCH($A1728&amp;"-1",Matches!$J$2:$J$201,0))="",INDEX(Matches!$H$2:$H$201,MATCH($A1728&amp;"-1",Matches!$J$2:$J$201,0))=""),"",IF(AND($C1728&lt;&gt;"",INDEX(Matches!$F$2:$F$201,MATCH($A1728&amp;"-1",Matches!$J$2:$J$201,0))&lt;&gt;"",$C1728&gt;=INDEX(Matches!$F$2:$F$201,MATCH($A1728&amp;"-1",Matches!$J$2:$J$201,0))),"",IF(AND(D1728=INDEX(Matches!$G$2:$G$201,MATCH($A1728&amp;"-1",Matches!$J$2:$J$201,0)),E1728=INDEX(Matches!$H$2:$H$201,MATCH($A1728&amp;"-1",Matches!$J$2:$J$201,0))),5,IF(SIGN(D1728-E1728)&lt;&gt;SIGN(INDEX(Matches!$G$2:$G$201,MATCH($A1728&amp;"-1",Matches!$J$2:$J$201,0))-INDEX(Matches!$H$2:$H$201,MATCH($A1728&amp;"-1",Matches!$J$2:$J$201,0))),0,IF(D1728-E1728=INDEX(Matches!$G$2:$G$201,MATCH($A1728&amp;"-1",Matches!$J$2:$J$201,0))-INDEX(Matches!$H$2:$H$201,MATCH($A1728&amp;"-1",Matches!$J$2:$J$201,0)),3,2))))),""))</f>
        <v/>
      </c>
      <c r="Y1728" s="12" t="str">
        <f aca="false">IF(OR($B1728="",F1728="",G1728=""),"",IFERROR(IF(OR(INDEX(Matches!$I$2:$I$201,MATCH($A1728&amp;"-2",Matches!$J$2:$J$201,0))="Void",INDEX(Matches!$G$2:$G$201,MATCH($A1728&amp;"-2",Matches!$J$2:$J$201,0))="",INDEX(Matches!$H$2:$H$201,MATCH($A1728&amp;"-2",Matches!$J$2:$J$201,0))=""),"",IF(AND($C1728&lt;&gt;"",INDEX(Matches!$F$2:$F$201,MATCH($A1728&amp;"-2",Matches!$J$2:$J$201,0))&lt;&gt;"",$C1728&gt;=INDEX(Matches!$F$2:$F$201,MATCH($A1728&amp;"-2",Matches!$J$2:$J$201,0))),"",IF(AND(F1728=INDEX(Matches!$G$2:$G$201,MATCH($A1728&amp;"-2",Matches!$J$2:$J$201,0)),G1728=INDEX(Matches!$H$2:$H$201,MATCH($A1728&amp;"-2",Matches!$J$2:$J$201,0))),5,IF(SIGN(F1728-G1728)&lt;&gt;SIGN(INDEX(Matches!$G$2:$G$201,MATCH($A1728&amp;"-2",Matches!$J$2:$J$201,0))-INDEX(Matches!$H$2:$H$201,MATCH($A1728&amp;"-2",Matches!$J$2:$J$201,0))),0,IF(F1728-G1728=INDEX(Matches!$G$2:$G$201,MATCH($A1728&amp;"-2",Matches!$J$2:$J$201,0))-INDEX(Matches!$H$2:$H$201,MATCH($A1728&amp;"-2",Matches!$J$2:$J$201,0)),3,2))))),""))</f>
        <v/>
      </c>
      <c r="Z1728" s="12" t="str">
        <f aca="false">IF(OR($B1728="",H1728="",I1728=""),"",IFERROR(IF(OR(INDEX(Matches!$I$2:$I$201,MATCH($A1728&amp;"-3",Matches!$J$2:$J$201,0))="Void",INDEX(Matches!$G$2:$G$201,MATCH($A1728&amp;"-3",Matches!$J$2:$J$201,0))="",INDEX(Matches!$H$2:$H$201,MATCH($A1728&amp;"-3",Matches!$J$2:$J$201,0))=""),"",IF(AND($C1728&lt;&gt;"",INDEX(Matches!$F$2:$F$201,MATCH($A1728&amp;"-3",Matches!$J$2:$J$201,0))&lt;&gt;"",$C1728&gt;=INDEX(Matches!$F$2:$F$201,MATCH($A1728&amp;"-3",Matches!$J$2:$J$201,0))),"",IF(AND(H1728=INDEX(Matches!$G$2:$G$201,MATCH($A1728&amp;"-3",Matches!$J$2:$J$201,0)),I1728=INDEX(Matches!$H$2:$H$201,MATCH($A1728&amp;"-3",Matches!$J$2:$J$201,0))),5,IF(SIGN(H1728-I1728)&lt;&gt;SIGN(INDEX(Matches!$G$2:$G$201,MATCH($A1728&amp;"-3",Matches!$J$2:$J$201,0))-INDEX(Matches!$H$2:$H$201,MATCH($A1728&amp;"-3",Matches!$J$2:$J$201,0))),0,IF(H1728-I1728=INDEX(Matches!$G$2:$G$201,MATCH($A1728&amp;"-3",Matches!$J$2:$J$201,0))-INDEX(Matches!$H$2:$H$201,MATCH($A1728&amp;"-3",Matches!$J$2:$J$201,0)),3,2))))),""))</f>
        <v/>
      </c>
      <c r="AA1728" s="12" t="str">
        <f aca="false">IF(OR($B1728="",J1728="",K1728=""),"",IFERROR(IF(OR(INDEX(Matches!$I$2:$I$201,MATCH($A1728&amp;"-4",Matches!$J$2:$J$201,0))="Void",INDEX(Matches!$G$2:$G$201,MATCH($A1728&amp;"-4",Matches!$J$2:$J$201,0))="",INDEX(Matches!$H$2:$H$201,MATCH($A1728&amp;"-4",Matches!$J$2:$J$201,0))=""),"",IF(AND($C1728&lt;&gt;"",INDEX(Matches!$F$2:$F$201,MATCH($A1728&amp;"-4",Matches!$J$2:$J$201,0))&lt;&gt;"",$C1728&gt;=INDEX(Matches!$F$2:$F$201,MATCH($A1728&amp;"-4",Matches!$J$2:$J$201,0))),"",IF(AND(J1728=INDEX(Matches!$G$2:$G$201,MATCH($A1728&amp;"-4",Matches!$J$2:$J$201,0)),K1728=INDEX(Matches!$H$2:$H$201,MATCH($A1728&amp;"-4",Matches!$J$2:$J$201,0))),5,IF(SIGN(J1728-K1728)&lt;&gt;SIGN(INDEX(Matches!$G$2:$G$201,MATCH($A1728&amp;"-4",Matches!$J$2:$J$201,0))-INDEX(Matches!$H$2:$H$201,MATCH($A1728&amp;"-4",Matches!$J$2:$J$201,0))),0,IF(J1728-K1728=INDEX(Matches!$G$2:$G$201,MATCH($A1728&amp;"-4",Matches!$J$2:$J$201,0))-INDEX(Matches!$H$2:$H$201,MATCH($A1728&amp;"-4",Matches!$J$2:$J$201,0)),3,2))))),""))</f>
        <v/>
      </c>
      <c r="AB1728" s="12" t="str">
        <f aca="false">IF(OR($B1728="",L1728="",M1728=""),"",IFERROR(IF(OR(INDEX(Matches!$I$2:$I$201,MATCH($A1728&amp;"-5",Matches!$J$2:$J$201,0))="Void",INDEX(Matches!$G$2:$G$201,MATCH($A1728&amp;"-5",Matches!$J$2:$J$201,0))="",INDEX(Matches!$H$2:$H$201,MATCH($A1728&amp;"-5",Matches!$J$2:$J$201,0))=""),"",IF(AND($C1728&lt;&gt;"",INDEX(Matches!$F$2:$F$201,MATCH($A1728&amp;"-5",Matches!$J$2:$J$201,0))&lt;&gt;"",$C1728&gt;=INDEX(Matches!$F$2:$F$201,MATCH($A1728&amp;"-5",Matches!$J$2:$J$201,0))),"",IF(AND(L1728=INDEX(Matches!$G$2:$G$201,MATCH($A1728&amp;"-5",Matches!$J$2:$J$201,0)),M1728=INDEX(Matches!$H$2:$H$201,MATCH($A1728&amp;"-5",Matches!$J$2:$J$201,0))),5,IF(SIGN(L1728-M1728)&lt;&gt;SIGN(INDEX(Matches!$G$2:$G$201,MATCH($A1728&amp;"-5",Matches!$J$2:$J$201,0))-INDEX(Matches!$H$2:$H$201,MATCH($A1728&amp;"-5",Matches!$J$2:$J$201,0))),0,IF(L1728-M1728=INDEX(Matches!$G$2:$G$201,MATCH($A1728&amp;"-5",Matches!$J$2:$J$201,0))-INDEX(Matches!$H$2:$H$201,MATCH($A1728&amp;"-5",Matches!$J$2:$J$201,0)),3,2))))),""))</f>
        <v/>
      </c>
      <c r="AC1728" s="12" t="str">
        <f aca="false">IF(OR($B1728="",N1728="",O1728=""),"",IFERROR(IF(OR(INDEX(Matches!$I$2:$I$201,MATCH($A1728&amp;"-6",Matches!$J$2:$J$201,0))="Void",INDEX(Matches!$G$2:$G$201,MATCH($A1728&amp;"-6",Matches!$J$2:$J$201,0))="",INDEX(Matches!$H$2:$H$201,MATCH($A1728&amp;"-6",Matches!$J$2:$J$201,0))=""),"",IF(AND($C1728&lt;&gt;"",INDEX(Matches!$F$2:$F$201,MATCH($A1728&amp;"-6",Matches!$J$2:$J$201,0))&lt;&gt;"",$C1728&gt;=INDEX(Matches!$F$2:$F$201,MATCH($A1728&amp;"-6",Matches!$J$2:$J$201,0))),"",IF(AND(N1728=INDEX(Matches!$G$2:$G$201,MATCH($A1728&amp;"-6",Matches!$J$2:$J$201,0)),O1728=INDEX(Matches!$H$2:$H$201,MATCH($A1728&amp;"-6",Matches!$J$2:$J$201,0))),5,IF(SIGN(N1728-O1728)&lt;&gt;SIGN(INDEX(Matches!$G$2:$G$201,MATCH($A1728&amp;"-6",Matches!$J$2:$J$201,0))-INDEX(Matches!$H$2:$H$201,MATCH($A1728&amp;"-6",Matches!$J$2:$J$201,0))),0,IF(N1728-O1728=INDEX(Matches!$G$2:$G$201,MATCH($A1728&amp;"-6",Matches!$J$2:$J$201,0))-INDEX(Matches!$H$2:$H$201,MATCH($A1728&amp;"-6",Matches!$J$2:$J$201,0)),3,2))))),""))</f>
        <v/>
      </c>
      <c r="AD1728" s="12" t="str">
        <f aca="false">IF(OR($B1728="",P1728="",Q1728=""),"",IFERROR(IF(OR(INDEX(Matches!$I$2:$I$201,MATCH($A1728&amp;"-7",Matches!$J$2:$J$201,0))="Void",INDEX(Matches!$G$2:$G$201,MATCH($A1728&amp;"-7",Matches!$J$2:$J$201,0))="",INDEX(Matches!$H$2:$H$201,MATCH($A1728&amp;"-7",Matches!$J$2:$J$201,0))=""),"",IF(AND($C1728&lt;&gt;"",INDEX(Matches!$F$2:$F$201,MATCH($A1728&amp;"-7",Matches!$J$2:$J$201,0))&lt;&gt;"",$C1728&gt;=INDEX(Matches!$F$2:$F$201,MATCH($A1728&amp;"-7",Matches!$J$2:$J$201,0))),"",IF(AND(P1728=INDEX(Matches!$G$2:$G$201,MATCH($A1728&amp;"-7",Matches!$J$2:$J$201,0)),Q1728=INDEX(Matches!$H$2:$H$201,MATCH($A1728&amp;"-7",Matches!$J$2:$J$201,0))),5,IF(SIGN(P1728-Q1728)&lt;&gt;SIGN(INDEX(Matches!$G$2:$G$201,MATCH($A1728&amp;"-7",Matches!$J$2:$J$201,0))-INDEX(Matches!$H$2:$H$201,MATCH($A1728&amp;"-7",Matches!$J$2:$J$201,0))),0,IF(P1728-Q1728=INDEX(Matches!$G$2:$G$201,MATCH($A1728&amp;"-7",Matches!$J$2:$J$201,0))-INDEX(Matches!$H$2:$H$201,MATCH($A1728&amp;"-7",Matches!$J$2:$J$201,0)),3,2))))),""))</f>
        <v/>
      </c>
      <c r="AE1728" s="12" t="str">
        <f aca="false">IF(OR($B1728="",R1728="",S1728=""),"",IFERROR(IF(OR(INDEX(Matches!$I$2:$I$201,MATCH($A1728&amp;"-8",Matches!$J$2:$J$201,0))="Void",INDEX(Matches!$G$2:$G$201,MATCH($A1728&amp;"-8",Matches!$J$2:$J$201,0))="",INDEX(Matches!$H$2:$H$201,MATCH($A1728&amp;"-8",Matches!$J$2:$J$201,0))=""),"",IF(AND($C1728&lt;&gt;"",INDEX(Matches!$F$2:$F$201,MATCH($A1728&amp;"-8",Matches!$J$2:$J$201,0))&lt;&gt;"",$C1728&gt;=INDEX(Matches!$F$2:$F$201,MATCH($A1728&amp;"-8",Matches!$J$2:$J$201,0))),"",IF(AND(R1728=INDEX(Matches!$G$2:$G$201,MATCH($A1728&amp;"-8",Matches!$J$2:$J$201,0)),S1728=INDEX(Matches!$H$2:$H$201,MATCH($A1728&amp;"-8",Matches!$J$2:$J$201,0))),5,IF(SIGN(R1728-S1728)&lt;&gt;SIGN(INDEX(Matches!$G$2:$G$201,MATCH($A1728&amp;"-8",Matches!$J$2:$J$201,0))-INDEX(Matches!$H$2:$H$201,MATCH($A1728&amp;"-8",Matches!$J$2:$J$201,0))),0,IF(R1728-S1728=INDEX(Matches!$G$2:$G$201,MATCH($A1728&amp;"-8",Matches!$J$2:$J$201,0))-INDEX(Matches!$H$2:$H$201,MATCH($A1728&amp;"-8",Matches!$J$2:$J$201,0)),3,2))))),""))</f>
        <v/>
      </c>
      <c r="AF1728" s="12" t="str">
        <f aca="false">IF(OR($B1728="",T1728="",U1728=""),"",IFERROR(IF(OR(INDEX(Matches!$I$2:$I$201,MATCH($A1728&amp;"-9",Matches!$J$2:$J$201,0))="Void",INDEX(Matches!$G$2:$G$201,MATCH($A1728&amp;"-9",Matches!$J$2:$J$201,0))="",INDEX(Matches!$H$2:$H$201,MATCH($A1728&amp;"-9",Matches!$J$2:$J$201,0))=""),"",IF(AND($C1728&lt;&gt;"",INDEX(Matches!$F$2:$F$201,MATCH($A1728&amp;"-9",Matches!$J$2:$J$201,0))&lt;&gt;"",$C1728&gt;=INDEX(Matches!$F$2:$F$201,MATCH($A1728&amp;"-9",Matches!$J$2:$J$201,0))),"",IF(AND(T1728=INDEX(Matches!$G$2:$G$201,MATCH($A1728&amp;"-9",Matches!$J$2:$J$201,0)),U1728=INDEX(Matches!$H$2:$H$201,MATCH($A1728&amp;"-9",Matches!$J$2:$J$201,0))),5,IF(SIGN(T1728-U1728)&lt;&gt;SIGN(INDEX(Matches!$G$2:$G$201,MATCH($A1728&amp;"-9",Matches!$J$2:$J$201,0))-INDEX(Matches!$H$2:$H$201,MATCH($A1728&amp;"-9",Matches!$J$2:$J$201,0))),0,IF(T1728-U1728=INDEX(Matches!$G$2:$G$201,MATCH($A1728&amp;"-9",Matches!$J$2:$J$201,0))-INDEX(Matches!$H$2:$H$201,MATCH($A1728&amp;"-9",Matches!$J$2:$J$201,0)),3,2))))),""))</f>
        <v/>
      </c>
      <c r="AG1728" s="12" t="str">
        <f aca="false">IF(OR($B1728="",V1728="",W1728=""),"",IFERROR(IF(OR(INDEX(Matches!$I$2:$I$201,MATCH($A1728&amp;"-10",Matches!$J$2:$J$201,0))="Void",INDEX(Matches!$G$2:$G$201,MATCH($A1728&amp;"-10",Matches!$J$2:$J$201,0))="",INDEX(Matches!$H$2:$H$201,MATCH($A1728&amp;"-10",Matches!$J$2:$J$201,0))=""),"",IF(AND($C1728&lt;&gt;"",INDEX(Matches!$F$2:$F$201,MATCH($A1728&amp;"-10",Matches!$J$2:$J$201,0))&lt;&gt;"",$C1728&gt;=INDEX(Matches!$F$2:$F$201,MATCH($A1728&amp;"-10",Matches!$J$2:$J$201,0))),"",IF(AND(V1728=INDEX(Matches!$G$2:$G$201,MATCH($A1728&amp;"-10",Matches!$J$2:$J$201,0)),W1728=INDEX(Matches!$H$2:$H$201,MATCH($A1728&amp;"-10",Matches!$J$2:$J$201,0))),5,IF(SIGN(V1728-W1728)&lt;&gt;SIGN(INDEX(Matches!$G$2:$G$201,MATCH($A1728&amp;"-10",Matches!$J$2:$J$201,0))-INDEX(Matches!$H$2:$H$201,MATCH($A1728&amp;"-10",Matches!$J$2:$J$201,0))),0,IF(V1728-W1728=INDEX(Matches!$G$2:$G$201,MATCH($A1728&amp;"-10",Matches!$J$2:$J$201,0))-INDEX(Matches!$H$2:$H$201,MATCH($A1728&amp;"-10",Matches!$J$2:$J$201,0)),3,2))))),""))</f>
        <v/>
      </c>
      <c r="AH1728" s="13" t="str">
        <f aca="false">IF($B1728="","",SUM(X1728:AG1728))</f>
        <v/>
      </c>
      <c r="AI1728" s="12" t="str">
        <f aca="false">IF($B1728="","",COUNTIF(X1728:AG1728,5))</f>
        <v/>
      </c>
      <c r="AJ1728" s="12" t="str">
        <f aca="false">IF($B1728="","",COUNTIF(X1728:AG1728,"&gt;=2"))</f>
        <v/>
      </c>
      <c r="AK1728" s="12" t="str">
        <f aca="false">IF($B1728="","",COUNT(X1728:AG1728))</f>
        <v/>
      </c>
    </row>
    <row r="1729" customFormat="false" ht="15" hidden="false" customHeight="false" outlineLevel="0" collapsed="false">
      <c r="A1729" s="7"/>
      <c r="B1729" s="7"/>
      <c r="C1729" s="11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12" t="str">
        <f aca="false">IF(OR($B1729="",D1729="",E1729=""),"",IFERROR(IF(OR(INDEX(Matches!$I$2:$I$201,MATCH($A1729&amp;"-1",Matches!$J$2:$J$201,0))="Void",INDEX(Matches!$G$2:$G$201,MATCH($A1729&amp;"-1",Matches!$J$2:$J$201,0))="",INDEX(Matches!$H$2:$H$201,MATCH($A1729&amp;"-1",Matches!$J$2:$J$201,0))=""),"",IF(AND($C1729&lt;&gt;"",INDEX(Matches!$F$2:$F$201,MATCH($A1729&amp;"-1",Matches!$J$2:$J$201,0))&lt;&gt;"",$C1729&gt;=INDEX(Matches!$F$2:$F$201,MATCH($A1729&amp;"-1",Matches!$J$2:$J$201,0))),"",IF(AND(D1729=INDEX(Matches!$G$2:$G$201,MATCH($A1729&amp;"-1",Matches!$J$2:$J$201,0)),E1729=INDEX(Matches!$H$2:$H$201,MATCH($A1729&amp;"-1",Matches!$J$2:$J$201,0))),5,IF(SIGN(D1729-E1729)&lt;&gt;SIGN(INDEX(Matches!$G$2:$G$201,MATCH($A1729&amp;"-1",Matches!$J$2:$J$201,0))-INDEX(Matches!$H$2:$H$201,MATCH($A1729&amp;"-1",Matches!$J$2:$J$201,0))),0,IF(D1729-E1729=INDEX(Matches!$G$2:$G$201,MATCH($A1729&amp;"-1",Matches!$J$2:$J$201,0))-INDEX(Matches!$H$2:$H$201,MATCH($A1729&amp;"-1",Matches!$J$2:$J$201,0)),3,2))))),""))</f>
        <v/>
      </c>
      <c r="Y1729" s="12" t="str">
        <f aca="false">IF(OR($B1729="",F1729="",G1729=""),"",IFERROR(IF(OR(INDEX(Matches!$I$2:$I$201,MATCH($A1729&amp;"-2",Matches!$J$2:$J$201,0))="Void",INDEX(Matches!$G$2:$G$201,MATCH($A1729&amp;"-2",Matches!$J$2:$J$201,0))="",INDEX(Matches!$H$2:$H$201,MATCH($A1729&amp;"-2",Matches!$J$2:$J$201,0))=""),"",IF(AND($C1729&lt;&gt;"",INDEX(Matches!$F$2:$F$201,MATCH($A1729&amp;"-2",Matches!$J$2:$J$201,0))&lt;&gt;"",$C1729&gt;=INDEX(Matches!$F$2:$F$201,MATCH($A1729&amp;"-2",Matches!$J$2:$J$201,0))),"",IF(AND(F1729=INDEX(Matches!$G$2:$G$201,MATCH($A1729&amp;"-2",Matches!$J$2:$J$201,0)),G1729=INDEX(Matches!$H$2:$H$201,MATCH($A1729&amp;"-2",Matches!$J$2:$J$201,0))),5,IF(SIGN(F1729-G1729)&lt;&gt;SIGN(INDEX(Matches!$G$2:$G$201,MATCH($A1729&amp;"-2",Matches!$J$2:$J$201,0))-INDEX(Matches!$H$2:$H$201,MATCH($A1729&amp;"-2",Matches!$J$2:$J$201,0))),0,IF(F1729-G1729=INDEX(Matches!$G$2:$G$201,MATCH($A1729&amp;"-2",Matches!$J$2:$J$201,0))-INDEX(Matches!$H$2:$H$201,MATCH($A1729&amp;"-2",Matches!$J$2:$J$201,0)),3,2))))),""))</f>
        <v/>
      </c>
      <c r="Z1729" s="12" t="str">
        <f aca="false">IF(OR($B1729="",H1729="",I1729=""),"",IFERROR(IF(OR(INDEX(Matches!$I$2:$I$201,MATCH($A1729&amp;"-3",Matches!$J$2:$J$201,0))="Void",INDEX(Matches!$G$2:$G$201,MATCH($A1729&amp;"-3",Matches!$J$2:$J$201,0))="",INDEX(Matches!$H$2:$H$201,MATCH($A1729&amp;"-3",Matches!$J$2:$J$201,0))=""),"",IF(AND($C1729&lt;&gt;"",INDEX(Matches!$F$2:$F$201,MATCH($A1729&amp;"-3",Matches!$J$2:$J$201,0))&lt;&gt;"",$C1729&gt;=INDEX(Matches!$F$2:$F$201,MATCH($A1729&amp;"-3",Matches!$J$2:$J$201,0))),"",IF(AND(H1729=INDEX(Matches!$G$2:$G$201,MATCH($A1729&amp;"-3",Matches!$J$2:$J$201,0)),I1729=INDEX(Matches!$H$2:$H$201,MATCH($A1729&amp;"-3",Matches!$J$2:$J$201,0))),5,IF(SIGN(H1729-I1729)&lt;&gt;SIGN(INDEX(Matches!$G$2:$G$201,MATCH($A1729&amp;"-3",Matches!$J$2:$J$201,0))-INDEX(Matches!$H$2:$H$201,MATCH($A1729&amp;"-3",Matches!$J$2:$J$201,0))),0,IF(H1729-I1729=INDEX(Matches!$G$2:$G$201,MATCH($A1729&amp;"-3",Matches!$J$2:$J$201,0))-INDEX(Matches!$H$2:$H$201,MATCH($A1729&amp;"-3",Matches!$J$2:$J$201,0)),3,2))))),""))</f>
        <v/>
      </c>
      <c r="AA1729" s="12" t="str">
        <f aca="false">IF(OR($B1729="",J1729="",K1729=""),"",IFERROR(IF(OR(INDEX(Matches!$I$2:$I$201,MATCH($A1729&amp;"-4",Matches!$J$2:$J$201,0))="Void",INDEX(Matches!$G$2:$G$201,MATCH($A1729&amp;"-4",Matches!$J$2:$J$201,0))="",INDEX(Matches!$H$2:$H$201,MATCH($A1729&amp;"-4",Matches!$J$2:$J$201,0))=""),"",IF(AND($C1729&lt;&gt;"",INDEX(Matches!$F$2:$F$201,MATCH($A1729&amp;"-4",Matches!$J$2:$J$201,0))&lt;&gt;"",$C1729&gt;=INDEX(Matches!$F$2:$F$201,MATCH($A1729&amp;"-4",Matches!$J$2:$J$201,0))),"",IF(AND(J1729=INDEX(Matches!$G$2:$G$201,MATCH($A1729&amp;"-4",Matches!$J$2:$J$201,0)),K1729=INDEX(Matches!$H$2:$H$201,MATCH($A1729&amp;"-4",Matches!$J$2:$J$201,0))),5,IF(SIGN(J1729-K1729)&lt;&gt;SIGN(INDEX(Matches!$G$2:$G$201,MATCH($A1729&amp;"-4",Matches!$J$2:$J$201,0))-INDEX(Matches!$H$2:$H$201,MATCH($A1729&amp;"-4",Matches!$J$2:$J$201,0))),0,IF(J1729-K1729=INDEX(Matches!$G$2:$G$201,MATCH($A1729&amp;"-4",Matches!$J$2:$J$201,0))-INDEX(Matches!$H$2:$H$201,MATCH($A1729&amp;"-4",Matches!$J$2:$J$201,0)),3,2))))),""))</f>
        <v/>
      </c>
      <c r="AB1729" s="12" t="str">
        <f aca="false">IF(OR($B1729="",L1729="",M1729=""),"",IFERROR(IF(OR(INDEX(Matches!$I$2:$I$201,MATCH($A1729&amp;"-5",Matches!$J$2:$J$201,0))="Void",INDEX(Matches!$G$2:$G$201,MATCH($A1729&amp;"-5",Matches!$J$2:$J$201,0))="",INDEX(Matches!$H$2:$H$201,MATCH($A1729&amp;"-5",Matches!$J$2:$J$201,0))=""),"",IF(AND($C1729&lt;&gt;"",INDEX(Matches!$F$2:$F$201,MATCH($A1729&amp;"-5",Matches!$J$2:$J$201,0))&lt;&gt;"",$C1729&gt;=INDEX(Matches!$F$2:$F$201,MATCH($A1729&amp;"-5",Matches!$J$2:$J$201,0))),"",IF(AND(L1729=INDEX(Matches!$G$2:$G$201,MATCH($A1729&amp;"-5",Matches!$J$2:$J$201,0)),M1729=INDEX(Matches!$H$2:$H$201,MATCH($A1729&amp;"-5",Matches!$J$2:$J$201,0))),5,IF(SIGN(L1729-M1729)&lt;&gt;SIGN(INDEX(Matches!$G$2:$G$201,MATCH($A1729&amp;"-5",Matches!$J$2:$J$201,0))-INDEX(Matches!$H$2:$H$201,MATCH($A1729&amp;"-5",Matches!$J$2:$J$201,0))),0,IF(L1729-M1729=INDEX(Matches!$G$2:$G$201,MATCH($A1729&amp;"-5",Matches!$J$2:$J$201,0))-INDEX(Matches!$H$2:$H$201,MATCH($A1729&amp;"-5",Matches!$J$2:$J$201,0)),3,2))))),""))</f>
        <v/>
      </c>
      <c r="AC1729" s="12" t="str">
        <f aca="false">IF(OR($B1729="",N1729="",O1729=""),"",IFERROR(IF(OR(INDEX(Matches!$I$2:$I$201,MATCH($A1729&amp;"-6",Matches!$J$2:$J$201,0))="Void",INDEX(Matches!$G$2:$G$201,MATCH($A1729&amp;"-6",Matches!$J$2:$J$201,0))="",INDEX(Matches!$H$2:$H$201,MATCH($A1729&amp;"-6",Matches!$J$2:$J$201,0))=""),"",IF(AND($C1729&lt;&gt;"",INDEX(Matches!$F$2:$F$201,MATCH($A1729&amp;"-6",Matches!$J$2:$J$201,0))&lt;&gt;"",$C1729&gt;=INDEX(Matches!$F$2:$F$201,MATCH($A1729&amp;"-6",Matches!$J$2:$J$201,0))),"",IF(AND(N1729=INDEX(Matches!$G$2:$G$201,MATCH($A1729&amp;"-6",Matches!$J$2:$J$201,0)),O1729=INDEX(Matches!$H$2:$H$201,MATCH($A1729&amp;"-6",Matches!$J$2:$J$201,0))),5,IF(SIGN(N1729-O1729)&lt;&gt;SIGN(INDEX(Matches!$G$2:$G$201,MATCH($A1729&amp;"-6",Matches!$J$2:$J$201,0))-INDEX(Matches!$H$2:$H$201,MATCH($A1729&amp;"-6",Matches!$J$2:$J$201,0))),0,IF(N1729-O1729=INDEX(Matches!$G$2:$G$201,MATCH($A1729&amp;"-6",Matches!$J$2:$J$201,0))-INDEX(Matches!$H$2:$H$201,MATCH($A1729&amp;"-6",Matches!$J$2:$J$201,0)),3,2))))),""))</f>
        <v/>
      </c>
      <c r="AD1729" s="12" t="str">
        <f aca="false">IF(OR($B1729="",P1729="",Q1729=""),"",IFERROR(IF(OR(INDEX(Matches!$I$2:$I$201,MATCH($A1729&amp;"-7",Matches!$J$2:$J$201,0))="Void",INDEX(Matches!$G$2:$G$201,MATCH($A1729&amp;"-7",Matches!$J$2:$J$201,0))="",INDEX(Matches!$H$2:$H$201,MATCH($A1729&amp;"-7",Matches!$J$2:$J$201,0))=""),"",IF(AND($C1729&lt;&gt;"",INDEX(Matches!$F$2:$F$201,MATCH($A1729&amp;"-7",Matches!$J$2:$J$201,0))&lt;&gt;"",$C1729&gt;=INDEX(Matches!$F$2:$F$201,MATCH($A1729&amp;"-7",Matches!$J$2:$J$201,0))),"",IF(AND(P1729=INDEX(Matches!$G$2:$G$201,MATCH($A1729&amp;"-7",Matches!$J$2:$J$201,0)),Q1729=INDEX(Matches!$H$2:$H$201,MATCH($A1729&amp;"-7",Matches!$J$2:$J$201,0))),5,IF(SIGN(P1729-Q1729)&lt;&gt;SIGN(INDEX(Matches!$G$2:$G$201,MATCH($A1729&amp;"-7",Matches!$J$2:$J$201,0))-INDEX(Matches!$H$2:$H$201,MATCH($A1729&amp;"-7",Matches!$J$2:$J$201,0))),0,IF(P1729-Q1729=INDEX(Matches!$G$2:$G$201,MATCH($A1729&amp;"-7",Matches!$J$2:$J$201,0))-INDEX(Matches!$H$2:$H$201,MATCH($A1729&amp;"-7",Matches!$J$2:$J$201,0)),3,2))))),""))</f>
        <v/>
      </c>
      <c r="AE1729" s="12" t="str">
        <f aca="false">IF(OR($B1729="",R1729="",S1729=""),"",IFERROR(IF(OR(INDEX(Matches!$I$2:$I$201,MATCH($A1729&amp;"-8",Matches!$J$2:$J$201,0))="Void",INDEX(Matches!$G$2:$G$201,MATCH($A1729&amp;"-8",Matches!$J$2:$J$201,0))="",INDEX(Matches!$H$2:$H$201,MATCH($A1729&amp;"-8",Matches!$J$2:$J$201,0))=""),"",IF(AND($C1729&lt;&gt;"",INDEX(Matches!$F$2:$F$201,MATCH($A1729&amp;"-8",Matches!$J$2:$J$201,0))&lt;&gt;"",$C1729&gt;=INDEX(Matches!$F$2:$F$201,MATCH($A1729&amp;"-8",Matches!$J$2:$J$201,0))),"",IF(AND(R1729=INDEX(Matches!$G$2:$G$201,MATCH($A1729&amp;"-8",Matches!$J$2:$J$201,0)),S1729=INDEX(Matches!$H$2:$H$201,MATCH($A1729&amp;"-8",Matches!$J$2:$J$201,0))),5,IF(SIGN(R1729-S1729)&lt;&gt;SIGN(INDEX(Matches!$G$2:$G$201,MATCH($A1729&amp;"-8",Matches!$J$2:$J$201,0))-INDEX(Matches!$H$2:$H$201,MATCH($A1729&amp;"-8",Matches!$J$2:$J$201,0))),0,IF(R1729-S1729=INDEX(Matches!$G$2:$G$201,MATCH($A1729&amp;"-8",Matches!$J$2:$J$201,0))-INDEX(Matches!$H$2:$H$201,MATCH($A1729&amp;"-8",Matches!$J$2:$J$201,0)),3,2))))),""))</f>
        <v/>
      </c>
      <c r="AF1729" s="12" t="str">
        <f aca="false">IF(OR($B1729="",T1729="",U1729=""),"",IFERROR(IF(OR(INDEX(Matches!$I$2:$I$201,MATCH($A1729&amp;"-9",Matches!$J$2:$J$201,0))="Void",INDEX(Matches!$G$2:$G$201,MATCH($A1729&amp;"-9",Matches!$J$2:$J$201,0))="",INDEX(Matches!$H$2:$H$201,MATCH($A1729&amp;"-9",Matches!$J$2:$J$201,0))=""),"",IF(AND($C1729&lt;&gt;"",INDEX(Matches!$F$2:$F$201,MATCH($A1729&amp;"-9",Matches!$J$2:$J$201,0))&lt;&gt;"",$C1729&gt;=INDEX(Matches!$F$2:$F$201,MATCH($A1729&amp;"-9",Matches!$J$2:$J$201,0))),"",IF(AND(T1729=INDEX(Matches!$G$2:$G$201,MATCH($A1729&amp;"-9",Matches!$J$2:$J$201,0)),U1729=INDEX(Matches!$H$2:$H$201,MATCH($A1729&amp;"-9",Matches!$J$2:$J$201,0))),5,IF(SIGN(T1729-U1729)&lt;&gt;SIGN(INDEX(Matches!$G$2:$G$201,MATCH($A1729&amp;"-9",Matches!$J$2:$J$201,0))-INDEX(Matches!$H$2:$H$201,MATCH($A1729&amp;"-9",Matches!$J$2:$J$201,0))),0,IF(T1729-U1729=INDEX(Matches!$G$2:$G$201,MATCH($A1729&amp;"-9",Matches!$J$2:$J$201,0))-INDEX(Matches!$H$2:$H$201,MATCH($A1729&amp;"-9",Matches!$J$2:$J$201,0)),3,2))))),""))</f>
        <v/>
      </c>
      <c r="AG1729" s="12" t="str">
        <f aca="false">IF(OR($B1729="",V1729="",W1729=""),"",IFERROR(IF(OR(INDEX(Matches!$I$2:$I$201,MATCH($A1729&amp;"-10",Matches!$J$2:$J$201,0))="Void",INDEX(Matches!$G$2:$G$201,MATCH($A1729&amp;"-10",Matches!$J$2:$J$201,0))="",INDEX(Matches!$H$2:$H$201,MATCH($A1729&amp;"-10",Matches!$J$2:$J$201,0))=""),"",IF(AND($C1729&lt;&gt;"",INDEX(Matches!$F$2:$F$201,MATCH($A1729&amp;"-10",Matches!$J$2:$J$201,0))&lt;&gt;"",$C1729&gt;=INDEX(Matches!$F$2:$F$201,MATCH($A1729&amp;"-10",Matches!$J$2:$J$201,0))),"",IF(AND(V1729=INDEX(Matches!$G$2:$G$201,MATCH($A1729&amp;"-10",Matches!$J$2:$J$201,0)),W1729=INDEX(Matches!$H$2:$H$201,MATCH($A1729&amp;"-10",Matches!$J$2:$J$201,0))),5,IF(SIGN(V1729-W1729)&lt;&gt;SIGN(INDEX(Matches!$G$2:$G$201,MATCH($A1729&amp;"-10",Matches!$J$2:$J$201,0))-INDEX(Matches!$H$2:$H$201,MATCH($A1729&amp;"-10",Matches!$J$2:$J$201,0))),0,IF(V1729-W1729=INDEX(Matches!$G$2:$G$201,MATCH($A1729&amp;"-10",Matches!$J$2:$J$201,0))-INDEX(Matches!$H$2:$H$201,MATCH($A1729&amp;"-10",Matches!$J$2:$J$201,0)),3,2))))),""))</f>
        <v/>
      </c>
      <c r="AH1729" s="13" t="str">
        <f aca="false">IF($B1729="","",SUM(X1729:AG1729))</f>
        <v/>
      </c>
      <c r="AI1729" s="12" t="str">
        <f aca="false">IF($B1729="","",COUNTIF(X1729:AG1729,5))</f>
        <v/>
      </c>
      <c r="AJ1729" s="12" t="str">
        <f aca="false">IF($B1729="","",COUNTIF(X1729:AG1729,"&gt;=2"))</f>
        <v/>
      </c>
      <c r="AK1729" s="12" t="str">
        <f aca="false">IF($B1729="","",COUNT(X1729:AG1729))</f>
        <v/>
      </c>
    </row>
    <row r="1730" customFormat="false" ht="15" hidden="false" customHeight="false" outlineLevel="0" collapsed="false">
      <c r="A1730" s="7"/>
      <c r="B1730" s="7"/>
      <c r="C1730" s="11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12" t="str">
        <f aca="false">IF(OR($B1730="",D1730="",E1730=""),"",IFERROR(IF(OR(INDEX(Matches!$I$2:$I$201,MATCH($A1730&amp;"-1",Matches!$J$2:$J$201,0))="Void",INDEX(Matches!$G$2:$G$201,MATCH($A1730&amp;"-1",Matches!$J$2:$J$201,0))="",INDEX(Matches!$H$2:$H$201,MATCH($A1730&amp;"-1",Matches!$J$2:$J$201,0))=""),"",IF(AND($C1730&lt;&gt;"",INDEX(Matches!$F$2:$F$201,MATCH($A1730&amp;"-1",Matches!$J$2:$J$201,0))&lt;&gt;"",$C1730&gt;=INDEX(Matches!$F$2:$F$201,MATCH($A1730&amp;"-1",Matches!$J$2:$J$201,0))),"",IF(AND(D1730=INDEX(Matches!$G$2:$G$201,MATCH($A1730&amp;"-1",Matches!$J$2:$J$201,0)),E1730=INDEX(Matches!$H$2:$H$201,MATCH($A1730&amp;"-1",Matches!$J$2:$J$201,0))),5,IF(SIGN(D1730-E1730)&lt;&gt;SIGN(INDEX(Matches!$G$2:$G$201,MATCH($A1730&amp;"-1",Matches!$J$2:$J$201,0))-INDEX(Matches!$H$2:$H$201,MATCH($A1730&amp;"-1",Matches!$J$2:$J$201,0))),0,IF(D1730-E1730=INDEX(Matches!$G$2:$G$201,MATCH($A1730&amp;"-1",Matches!$J$2:$J$201,0))-INDEX(Matches!$H$2:$H$201,MATCH($A1730&amp;"-1",Matches!$J$2:$J$201,0)),3,2))))),""))</f>
        <v/>
      </c>
      <c r="Y1730" s="12" t="str">
        <f aca="false">IF(OR($B1730="",F1730="",G1730=""),"",IFERROR(IF(OR(INDEX(Matches!$I$2:$I$201,MATCH($A1730&amp;"-2",Matches!$J$2:$J$201,0))="Void",INDEX(Matches!$G$2:$G$201,MATCH($A1730&amp;"-2",Matches!$J$2:$J$201,0))="",INDEX(Matches!$H$2:$H$201,MATCH($A1730&amp;"-2",Matches!$J$2:$J$201,0))=""),"",IF(AND($C1730&lt;&gt;"",INDEX(Matches!$F$2:$F$201,MATCH($A1730&amp;"-2",Matches!$J$2:$J$201,0))&lt;&gt;"",$C1730&gt;=INDEX(Matches!$F$2:$F$201,MATCH($A1730&amp;"-2",Matches!$J$2:$J$201,0))),"",IF(AND(F1730=INDEX(Matches!$G$2:$G$201,MATCH($A1730&amp;"-2",Matches!$J$2:$J$201,0)),G1730=INDEX(Matches!$H$2:$H$201,MATCH($A1730&amp;"-2",Matches!$J$2:$J$201,0))),5,IF(SIGN(F1730-G1730)&lt;&gt;SIGN(INDEX(Matches!$G$2:$G$201,MATCH($A1730&amp;"-2",Matches!$J$2:$J$201,0))-INDEX(Matches!$H$2:$H$201,MATCH($A1730&amp;"-2",Matches!$J$2:$J$201,0))),0,IF(F1730-G1730=INDEX(Matches!$G$2:$G$201,MATCH($A1730&amp;"-2",Matches!$J$2:$J$201,0))-INDEX(Matches!$H$2:$H$201,MATCH($A1730&amp;"-2",Matches!$J$2:$J$201,0)),3,2))))),""))</f>
        <v/>
      </c>
      <c r="Z1730" s="12" t="str">
        <f aca="false">IF(OR($B1730="",H1730="",I1730=""),"",IFERROR(IF(OR(INDEX(Matches!$I$2:$I$201,MATCH($A1730&amp;"-3",Matches!$J$2:$J$201,0))="Void",INDEX(Matches!$G$2:$G$201,MATCH($A1730&amp;"-3",Matches!$J$2:$J$201,0))="",INDEX(Matches!$H$2:$H$201,MATCH($A1730&amp;"-3",Matches!$J$2:$J$201,0))=""),"",IF(AND($C1730&lt;&gt;"",INDEX(Matches!$F$2:$F$201,MATCH($A1730&amp;"-3",Matches!$J$2:$J$201,0))&lt;&gt;"",$C1730&gt;=INDEX(Matches!$F$2:$F$201,MATCH($A1730&amp;"-3",Matches!$J$2:$J$201,0))),"",IF(AND(H1730=INDEX(Matches!$G$2:$G$201,MATCH($A1730&amp;"-3",Matches!$J$2:$J$201,0)),I1730=INDEX(Matches!$H$2:$H$201,MATCH($A1730&amp;"-3",Matches!$J$2:$J$201,0))),5,IF(SIGN(H1730-I1730)&lt;&gt;SIGN(INDEX(Matches!$G$2:$G$201,MATCH($A1730&amp;"-3",Matches!$J$2:$J$201,0))-INDEX(Matches!$H$2:$H$201,MATCH($A1730&amp;"-3",Matches!$J$2:$J$201,0))),0,IF(H1730-I1730=INDEX(Matches!$G$2:$G$201,MATCH($A1730&amp;"-3",Matches!$J$2:$J$201,0))-INDEX(Matches!$H$2:$H$201,MATCH($A1730&amp;"-3",Matches!$J$2:$J$201,0)),3,2))))),""))</f>
        <v/>
      </c>
      <c r="AA1730" s="12" t="str">
        <f aca="false">IF(OR($B1730="",J1730="",K1730=""),"",IFERROR(IF(OR(INDEX(Matches!$I$2:$I$201,MATCH($A1730&amp;"-4",Matches!$J$2:$J$201,0))="Void",INDEX(Matches!$G$2:$G$201,MATCH($A1730&amp;"-4",Matches!$J$2:$J$201,0))="",INDEX(Matches!$H$2:$H$201,MATCH($A1730&amp;"-4",Matches!$J$2:$J$201,0))=""),"",IF(AND($C1730&lt;&gt;"",INDEX(Matches!$F$2:$F$201,MATCH($A1730&amp;"-4",Matches!$J$2:$J$201,0))&lt;&gt;"",$C1730&gt;=INDEX(Matches!$F$2:$F$201,MATCH($A1730&amp;"-4",Matches!$J$2:$J$201,0))),"",IF(AND(J1730=INDEX(Matches!$G$2:$G$201,MATCH($A1730&amp;"-4",Matches!$J$2:$J$201,0)),K1730=INDEX(Matches!$H$2:$H$201,MATCH($A1730&amp;"-4",Matches!$J$2:$J$201,0))),5,IF(SIGN(J1730-K1730)&lt;&gt;SIGN(INDEX(Matches!$G$2:$G$201,MATCH($A1730&amp;"-4",Matches!$J$2:$J$201,0))-INDEX(Matches!$H$2:$H$201,MATCH($A1730&amp;"-4",Matches!$J$2:$J$201,0))),0,IF(J1730-K1730=INDEX(Matches!$G$2:$G$201,MATCH($A1730&amp;"-4",Matches!$J$2:$J$201,0))-INDEX(Matches!$H$2:$H$201,MATCH($A1730&amp;"-4",Matches!$J$2:$J$201,0)),3,2))))),""))</f>
        <v/>
      </c>
      <c r="AB1730" s="12" t="str">
        <f aca="false">IF(OR($B1730="",L1730="",M1730=""),"",IFERROR(IF(OR(INDEX(Matches!$I$2:$I$201,MATCH($A1730&amp;"-5",Matches!$J$2:$J$201,0))="Void",INDEX(Matches!$G$2:$G$201,MATCH($A1730&amp;"-5",Matches!$J$2:$J$201,0))="",INDEX(Matches!$H$2:$H$201,MATCH($A1730&amp;"-5",Matches!$J$2:$J$201,0))=""),"",IF(AND($C1730&lt;&gt;"",INDEX(Matches!$F$2:$F$201,MATCH($A1730&amp;"-5",Matches!$J$2:$J$201,0))&lt;&gt;"",$C1730&gt;=INDEX(Matches!$F$2:$F$201,MATCH($A1730&amp;"-5",Matches!$J$2:$J$201,0))),"",IF(AND(L1730=INDEX(Matches!$G$2:$G$201,MATCH($A1730&amp;"-5",Matches!$J$2:$J$201,0)),M1730=INDEX(Matches!$H$2:$H$201,MATCH($A1730&amp;"-5",Matches!$J$2:$J$201,0))),5,IF(SIGN(L1730-M1730)&lt;&gt;SIGN(INDEX(Matches!$G$2:$G$201,MATCH($A1730&amp;"-5",Matches!$J$2:$J$201,0))-INDEX(Matches!$H$2:$H$201,MATCH($A1730&amp;"-5",Matches!$J$2:$J$201,0))),0,IF(L1730-M1730=INDEX(Matches!$G$2:$G$201,MATCH($A1730&amp;"-5",Matches!$J$2:$J$201,0))-INDEX(Matches!$H$2:$H$201,MATCH($A1730&amp;"-5",Matches!$J$2:$J$201,0)),3,2))))),""))</f>
        <v/>
      </c>
      <c r="AC1730" s="12" t="str">
        <f aca="false">IF(OR($B1730="",N1730="",O1730=""),"",IFERROR(IF(OR(INDEX(Matches!$I$2:$I$201,MATCH($A1730&amp;"-6",Matches!$J$2:$J$201,0))="Void",INDEX(Matches!$G$2:$G$201,MATCH($A1730&amp;"-6",Matches!$J$2:$J$201,0))="",INDEX(Matches!$H$2:$H$201,MATCH($A1730&amp;"-6",Matches!$J$2:$J$201,0))=""),"",IF(AND($C1730&lt;&gt;"",INDEX(Matches!$F$2:$F$201,MATCH($A1730&amp;"-6",Matches!$J$2:$J$201,0))&lt;&gt;"",$C1730&gt;=INDEX(Matches!$F$2:$F$201,MATCH($A1730&amp;"-6",Matches!$J$2:$J$201,0))),"",IF(AND(N1730=INDEX(Matches!$G$2:$G$201,MATCH($A1730&amp;"-6",Matches!$J$2:$J$201,0)),O1730=INDEX(Matches!$H$2:$H$201,MATCH($A1730&amp;"-6",Matches!$J$2:$J$201,0))),5,IF(SIGN(N1730-O1730)&lt;&gt;SIGN(INDEX(Matches!$G$2:$G$201,MATCH($A1730&amp;"-6",Matches!$J$2:$J$201,0))-INDEX(Matches!$H$2:$H$201,MATCH($A1730&amp;"-6",Matches!$J$2:$J$201,0))),0,IF(N1730-O1730=INDEX(Matches!$G$2:$G$201,MATCH($A1730&amp;"-6",Matches!$J$2:$J$201,0))-INDEX(Matches!$H$2:$H$201,MATCH($A1730&amp;"-6",Matches!$J$2:$J$201,0)),3,2))))),""))</f>
        <v/>
      </c>
      <c r="AD1730" s="12" t="str">
        <f aca="false">IF(OR($B1730="",P1730="",Q1730=""),"",IFERROR(IF(OR(INDEX(Matches!$I$2:$I$201,MATCH($A1730&amp;"-7",Matches!$J$2:$J$201,0))="Void",INDEX(Matches!$G$2:$G$201,MATCH($A1730&amp;"-7",Matches!$J$2:$J$201,0))="",INDEX(Matches!$H$2:$H$201,MATCH($A1730&amp;"-7",Matches!$J$2:$J$201,0))=""),"",IF(AND($C1730&lt;&gt;"",INDEX(Matches!$F$2:$F$201,MATCH($A1730&amp;"-7",Matches!$J$2:$J$201,0))&lt;&gt;"",$C1730&gt;=INDEX(Matches!$F$2:$F$201,MATCH($A1730&amp;"-7",Matches!$J$2:$J$201,0))),"",IF(AND(P1730=INDEX(Matches!$G$2:$G$201,MATCH($A1730&amp;"-7",Matches!$J$2:$J$201,0)),Q1730=INDEX(Matches!$H$2:$H$201,MATCH($A1730&amp;"-7",Matches!$J$2:$J$201,0))),5,IF(SIGN(P1730-Q1730)&lt;&gt;SIGN(INDEX(Matches!$G$2:$G$201,MATCH($A1730&amp;"-7",Matches!$J$2:$J$201,0))-INDEX(Matches!$H$2:$H$201,MATCH($A1730&amp;"-7",Matches!$J$2:$J$201,0))),0,IF(P1730-Q1730=INDEX(Matches!$G$2:$G$201,MATCH($A1730&amp;"-7",Matches!$J$2:$J$201,0))-INDEX(Matches!$H$2:$H$201,MATCH($A1730&amp;"-7",Matches!$J$2:$J$201,0)),3,2))))),""))</f>
        <v/>
      </c>
      <c r="AE1730" s="12" t="str">
        <f aca="false">IF(OR($B1730="",R1730="",S1730=""),"",IFERROR(IF(OR(INDEX(Matches!$I$2:$I$201,MATCH($A1730&amp;"-8",Matches!$J$2:$J$201,0))="Void",INDEX(Matches!$G$2:$G$201,MATCH($A1730&amp;"-8",Matches!$J$2:$J$201,0))="",INDEX(Matches!$H$2:$H$201,MATCH($A1730&amp;"-8",Matches!$J$2:$J$201,0))=""),"",IF(AND($C1730&lt;&gt;"",INDEX(Matches!$F$2:$F$201,MATCH($A1730&amp;"-8",Matches!$J$2:$J$201,0))&lt;&gt;"",$C1730&gt;=INDEX(Matches!$F$2:$F$201,MATCH($A1730&amp;"-8",Matches!$J$2:$J$201,0))),"",IF(AND(R1730=INDEX(Matches!$G$2:$G$201,MATCH($A1730&amp;"-8",Matches!$J$2:$J$201,0)),S1730=INDEX(Matches!$H$2:$H$201,MATCH($A1730&amp;"-8",Matches!$J$2:$J$201,0))),5,IF(SIGN(R1730-S1730)&lt;&gt;SIGN(INDEX(Matches!$G$2:$G$201,MATCH($A1730&amp;"-8",Matches!$J$2:$J$201,0))-INDEX(Matches!$H$2:$H$201,MATCH($A1730&amp;"-8",Matches!$J$2:$J$201,0))),0,IF(R1730-S1730=INDEX(Matches!$G$2:$G$201,MATCH($A1730&amp;"-8",Matches!$J$2:$J$201,0))-INDEX(Matches!$H$2:$H$201,MATCH($A1730&amp;"-8",Matches!$J$2:$J$201,0)),3,2))))),""))</f>
        <v/>
      </c>
      <c r="AF1730" s="12" t="str">
        <f aca="false">IF(OR($B1730="",T1730="",U1730=""),"",IFERROR(IF(OR(INDEX(Matches!$I$2:$I$201,MATCH($A1730&amp;"-9",Matches!$J$2:$J$201,0))="Void",INDEX(Matches!$G$2:$G$201,MATCH($A1730&amp;"-9",Matches!$J$2:$J$201,0))="",INDEX(Matches!$H$2:$H$201,MATCH($A1730&amp;"-9",Matches!$J$2:$J$201,0))=""),"",IF(AND($C1730&lt;&gt;"",INDEX(Matches!$F$2:$F$201,MATCH($A1730&amp;"-9",Matches!$J$2:$J$201,0))&lt;&gt;"",$C1730&gt;=INDEX(Matches!$F$2:$F$201,MATCH($A1730&amp;"-9",Matches!$J$2:$J$201,0))),"",IF(AND(T1730=INDEX(Matches!$G$2:$G$201,MATCH($A1730&amp;"-9",Matches!$J$2:$J$201,0)),U1730=INDEX(Matches!$H$2:$H$201,MATCH($A1730&amp;"-9",Matches!$J$2:$J$201,0))),5,IF(SIGN(T1730-U1730)&lt;&gt;SIGN(INDEX(Matches!$G$2:$G$201,MATCH($A1730&amp;"-9",Matches!$J$2:$J$201,0))-INDEX(Matches!$H$2:$H$201,MATCH($A1730&amp;"-9",Matches!$J$2:$J$201,0))),0,IF(T1730-U1730=INDEX(Matches!$G$2:$G$201,MATCH($A1730&amp;"-9",Matches!$J$2:$J$201,0))-INDEX(Matches!$H$2:$H$201,MATCH($A1730&amp;"-9",Matches!$J$2:$J$201,0)),3,2))))),""))</f>
        <v/>
      </c>
      <c r="AG1730" s="12" t="str">
        <f aca="false">IF(OR($B1730="",V1730="",W1730=""),"",IFERROR(IF(OR(INDEX(Matches!$I$2:$I$201,MATCH($A1730&amp;"-10",Matches!$J$2:$J$201,0))="Void",INDEX(Matches!$G$2:$G$201,MATCH($A1730&amp;"-10",Matches!$J$2:$J$201,0))="",INDEX(Matches!$H$2:$H$201,MATCH($A1730&amp;"-10",Matches!$J$2:$J$201,0))=""),"",IF(AND($C1730&lt;&gt;"",INDEX(Matches!$F$2:$F$201,MATCH($A1730&amp;"-10",Matches!$J$2:$J$201,0))&lt;&gt;"",$C1730&gt;=INDEX(Matches!$F$2:$F$201,MATCH($A1730&amp;"-10",Matches!$J$2:$J$201,0))),"",IF(AND(V1730=INDEX(Matches!$G$2:$G$201,MATCH($A1730&amp;"-10",Matches!$J$2:$J$201,0)),W1730=INDEX(Matches!$H$2:$H$201,MATCH($A1730&amp;"-10",Matches!$J$2:$J$201,0))),5,IF(SIGN(V1730-W1730)&lt;&gt;SIGN(INDEX(Matches!$G$2:$G$201,MATCH($A1730&amp;"-10",Matches!$J$2:$J$201,0))-INDEX(Matches!$H$2:$H$201,MATCH($A1730&amp;"-10",Matches!$J$2:$J$201,0))),0,IF(V1730-W1730=INDEX(Matches!$G$2:$G$201,MATCH($A1730&amp;"-10",Matches!$J$2:$J$201,0))-INDEX(Matches!$H$2:$H$201,MATCH($A1730&amp;"-10",Matches!$J$2:$J$201,0)),3,2))))),""))</f>
        <v/>
      </c>
      <c r="AH1730" s="13" t="str">
        <f aca="false">IF($B1730="","",SUM(X1730:AG1730))</f>
        <v/>
      </c>
      <c r="AI1730" s="12" t="str">
        <f aca="false">IF($B1730="","",COUNTIF(X1730:AG1730,5))</f>
        <v/>
      </c>
      <c r="AJ1730" s="12" t="str">
        <f aca="false">IF($B1730="","",COUNTIF(X1730:AG1730,"&gt;=2"))</f>
        <v/>
      </c>
      <c r="AK1730" s="12" t="str">
        <f aca="false">IF($B1730="","",COUNT(X1730:AG1730))</f>
        <v/>
      </c>
    </row>
    <row r="1731" customFormat="false" ht="15" hidden="false" customHeight="false" outlineLevel="0" collapsed="false">
      <c r="A1731" s="7"/>
      <c r="B1731" s="7"/>
      <c r="C1731" s="11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12" t="str">
        <f aca="false">IF(OR($B1731="",D1731="",E1731=""),"",IFERROR(IF(OR(INDEX(Matches!$I$2:$I$201,MATCH($A1731&amp;"-1",Matches!$J$2:$J$201,0))="Void",INDEX(Matches!$G$2:$G$201,MATCH($A1731&amp;"-1",Matches!$J$2:$J$201,0))="",INDEX(Matches!$H$2:$H$201,MATCH($A1731&amp;"-1",Matches!$J$2:$J$201,0))=""),"",IF(AND($C1731&lt;&gt;"",INDEX(Matches!$F$2:$F$201,MATCH($A1731&amp;"-1",Matches!$J$2:$J$201,0))&lt;&gt;"",$C1731&gt;=INDEX(Matches!$F$2:$F$201,MATCH($A1731&amp;"-1",Matches!$J$2:$J$201,0))),"",IF(AND(D1731=INDEX(Matches!$G$2:$G$201,MATCH($A1731&amp;"-1",Matches!$J$2:$J$201,0)),E1731=INDEX(Matches!$H$2:$H$201,MATCH($A1731&amp;"-1",Matches!$J$2:$J$201,0))),5,IF(SIGN(D1731-E1731)&lt;&gt;SIGN(INDEX(Matches!$G$2:$G$201,MATCH($A1731&amp;"-1",Matches!$J$2:$J$201,0))-INDEX(Matches!$H$2:$H$201,MATCH($A1731&amp;"-1",Matches!$J$2:$J$201,0))),0,IF(D1731-E1731=INDEX(Matches!$G$2:$G$201,MATCH($A1731&amp;"-1",Matches!$J$2:$J$201,0))-INDEX(Matches!$H$2:$H$201,MATCH($A1731&amp;"-1",Matches!$J$2:$J$201,0)),3,2))))),""))</f>
        <v/>
      </c>
      <c r="Y1731" s="12" t="str">
        <f aca="false">IF(OR($B1731="",F1731="",G1731=""),"",IFERROR(IF(OR(INDEX(Matches!$I$2:$I$201,MATCH($A1731&amp;"-2",Matches!$J$2:$J$201,0))="Void",INDEX(Matches!$G$2:$G$201,MATCH($A1731&amp;"-2",Matches!$J$2:$J$201,0))="",INDEX(Matches!$H$2:$H$201,MATCH($A1731&amp;"-2",Matches!$J$2:$J$201,0))=""),"",IF(AND($C1731&lt;&gt;"",INDEX(Matches!$F$2:$F$201,MATCH($A1731&amp;"-2",Matches!$J$2:$J$201,0))&lt;&gt;"",$C1731&gt;=INDEX(Matches!$F$2:$F$201,MATCH($A1731&amp;"-2",Matches!$J$2:$J$201,0))),"",IF(AND(F1731=INDEX(Matches!$G$2:$G$201,MATCH($A1731&amp;"-2",Matches!$J$2:$J$201,0)),G1731=INDEX(Matches!$H$2:$H$201,MATCH($A1731&amp;"-2",Matches!$J$2:$J$201,0))),5,IF(SIGN(F1731-G1731)&lt;&gt;SIGN(INDEX(Matches!$G$2:$G$201,MATCH($A1731&amp;"-2",Matches!$J$2:$J$201,0))-INDEX(Matches!$H$2:$H$201,MATCH($A1731&amp;"-2",Matches!$J$2:$J$201,0))),0,IF(F1731-G1731=INDEX(Matches!$G$2:$G$201,MATCH($A1731&amp;"-2",Matches!$J$2:$J$201,0))-INDEX(Matches!$H$2:$H$201,MATCH($A1731&amp;"-2",Matches!$J$2:$J$201,0)),3,2))))),""))</f>
        <v/>
      </c>
      <c r="Z1731" s="12" t="str">
        <f aca="false">IF(OR($B1731="",H1731="",I1731=""),"",IFERROR(IF(OR(INDEX(Matches!$I$2:$I$201,MATCH($A1731&amp;"-3",Matches!$J$2:$J$201,0))="Void",INDEX(Matches!$G$2:$G$201,MATCH($A1731&amp;"-3",Matches!$J$2:$J$201,0))="",INDEX(Matches!$H$2:$H$201,MATCH($A1731&amp;"-3",Matches!$J$2:$J$201,0))=""),"",IF(AND($C1731&lt;&gt;"",INDEX(Matches!$F$2:$F$201,MATCH($A1731&amp;"-3",Matches!$J$2:$J$201,0))&lt;&gt;"",$C1731&gt;=INDEX(Matches!$F$2:$F$201,MATCH($A1731&amp;"-3",Matches!$J$2:$J$201,0))),"",IF(AND(H1731=INDEX(Matches!$G$2:$G$201,MATCH($A1731&amp;"-3",Matches!$J$2:$J$201,0)),I1731=INDEX(Matches!$H$2:$H$201,MATCH($A1731&amp;"-3",Matches!$J$2:$J$201,0))),5,IF(SIGN(H1731-I1731)&lt;&gt;SIGN(INDEX(Matches!$G$2:$G$201,MATCH($A1731&amp;"-3",Matches!$J$2:$J$201,0))-INDEX(Matches!$H$2:$H$201,MATCH($A1731&amp;"-3",Matches!$J$2:$J$201,0))),0,IF(H1731-I1731=INDEX(Matches!$G$2:$G$201,MATCH($A1731&amp;"-3",Matches!$J$2:$J$201,0))-INDEX(Matches!$H$2:$H$201,MATCH($A1731&amp;"-3",Matches!$J$2:$J$201,0)),3,2))))),""))</f>
        <v/>
      </c>
      <c r="AA1731" s="12" t="str">
        <f aca="false">IF(OR($B1731="",J1731="",K1731=""),"",IFERROR(IF(OR(INDEX(Matches!$I$2:$I$201,MATCH($A1731&amp;"-4",Matches!$J$2:$J$201,0))="Void",INDEX(Matches!$G$2:$G$201,MATCH($A1731&amp;"-4",Matches!$J$2:$J$201,0))="",INDEX(Matches!$H$2:$H$201,MATCH($A1731&amp;"-4",Matches!$J$2:$J$201,0))=""),"",IF(AND($C1731&lt;&gt;"",INDEX(Matches!$F$2:$F$201,MATCH($A1731&amp;"-4",Matches!$J$2:$J$201,0))&lt;&gt;"",$C1731&gt;=INDEX(Matches!$F$2:$F$201,MATCH($A1731&amp;"-4",Matches!$J$2:$J$201,0))),"",IF(AND(J1731=INDEX(Matches!$G$2:$G$201,MATCH($A1731&amp;"-4",Matches!$J$2:$J$201,0)),K1731=INDEX(Matches!$H$2:$H$201,MATCH($A1731&amp;"-4",Matches!$J$2:$J$201,0))),5,IF(SIGN(J1731-K1731)&lt;&gt;SIGN(INDEX(Matches!$G$2:$G$201,MATCH($A1731&amp;"-4",Matches!$J$2:$J$201,0))-INDEX(Matches!$H$2:$H$201,MATCH($A1731&amp;"-4",Matches!$J$2:$J$201,0))),0,IF(J1731-K1731=INDEX(Matches!$G$2:$G$201,MATCH($A1731&amp;"-4",Matches!$J$2:$J$201,0))-INDEX(Matches!$H$2:$H$201,MATCH($A1731&amp;"-4",Matches!$J$2:$J$201,0)),3,2))))),""))</f>
        <v/>
      </c>
      <c r="AB1731" s="12" t="str">
        <f aca="false">IF(OR($B1731="",L1731="",M1731=""),"",IFERROR(IF(OR(INDEX(Matches!$I$2:$I$201,MATCH($A1731&amp;"-5",Matches!$J$2:$J$201,0))="Void",INDEX(Matches!$G$2:$G$201,MATCH($A1731&amp;"-5",Matches!$J$2:$J$201,0))="",INDEX(Matches!$H$2:$H$201,MATCH($A1731&amp;"-5",Matches!$J$2:$J$201,0))=""),"",IF(AND($C1731&lt;&gt;"",INDEX(Matches!$F$2:$F$201,MATCH($A1731&amp;"-5",Matches!$J$2:$J$201,0))&lt;&gt;"",$C1731&gt;=INDEX(Matches!$F$2:$F$201,MATCH($A1731&amp;"-5",Matches!$J$2:$J$201,0))),"",IF(AND(L1731=INDEX(Matches!$G$2:$G$201,MATCH($A1731&amp;"-5",Matches!$J$2:$J$201,0)),M1731=INDEX(Matches!$H$2:$H$201,MATCH($A1731&amp;"-5",Matches!$J$2:$J$201,0))),5,IF(SIGN(L1731-M1731)&lt;&gt;SIGN(INDEX(Matches!$G$2:$G$201,MATCH($A1731&amp;"-5",Matches!$J$2:$J$201,0))-INDEX(Matches!$H$2:$H$201,MATCH($A1731&amp;"-5",Matches!$J$2:$J$201,0))),0,IF(L1731-M1731=INDEX(Matches!$G$2:$G$201,MATCH($A1731&amp;"-5",Matches!$J$2:$J$201,0))-INDEX(Matches!$H$2:$H$201,MATCH($A1731&amp;"-5",Matches!$J$2:$J$201,0)),3,2))))),""))</f>
        <v/>
      </c>
      <c r="AC1731" s="12" t="str">
        <f aca="false">IF(OR($B1731="",N1731="",O1731=""),"",IFERROR(IF(OR(INDEX(Matches!$I$2:$I$201,MATCH($A1731&amp;"-6",Matches!$J$2:$J$201,0))="Void",INDEX(Matches!$G$2:$G$201,MATCH($A1731&amp;"-6",Matches!$J$2:$J$201,0))="",INDEX(Matches!$H$2:$H$201,MATCH($A1731&amp;"-6",Matches!$J$2:$J$201,0))=""),"",IF(AND($C1731&lt;&gt;"",INDEX(Matches!$F$2:$F$201,MATCH($A1731&amp;"-6",Matches!$J$2:$J$201,0))&lt;&gt;"",$C1731&gt;=INDEX(Matches!$F$2:$F$201,MATCH($A1731&amp;"-6",Matches!$J$2:$J$201,0))),"",IF(AND(N1731=INDEX(Matches!$G$2:$G$201,MATCH($A1731&amp;"-6",Matches!$J$2:$J$201,0)),O1731=INDEX(Matches!$H$2:$H$201,MATCH($A1731&amp;"-6",Matches!$J$2:$J$201,0))),5,IF(SIGN(N1731-O1731)&lt;&gt;SIGN(INDEX(Matches!$G$2:$G$201,MATCH($A1731&amp;"-6",Matches!$J$2:$J$201,0))-INDEX(Matches!$H$2:$H$201,MATCH($A1731&amp;"-6",Matches!$J$2:$J$201,0))),0,IF(N1731-O1731=INDEX(Matches!$G$2:$G$201,MATCH($A1731&amp;"-6",Matches!$J$2:$J$201,0))-INDEX(Matches!$H$2:$H$201,MATCH($A1731&amp;"-6",Matches!$J$2:$J$201,0)),3,2))))),""))</f>
        <v/>
      </c>
      <c r="AD1731" s="12" t="str">
        <f aca="false">IF(OR($B1731="",P1731="",Q1731=""),"",IFERROR(IF(OR(INDEX(Matches!$I$2:$I$201,MATCH($A1731&amp;"-7",Matches!$J$2:$J$201,0))="Void",INDEX(Matches!$G$2:$G$201,MATCH($A1731&amp;"-7",Matches!$J$2:$J$201,0))="",INDEX(Matches!$H$2:$H$201,MATCH($A1731&amp;"-7",Matches!$J$2:$J$201,0))=""),"",IF(AND($C1731&lt;&gt;"",INDEX(Matches!$F$2:$F$201,MATCH($A1731&amp;"-7",Matches!$J$2:$J$201,0))&lt;&gt;"",$C1731&gt;=INDEX(Matches!$F$2:$F$201,MATCH($A1731&amp;"-7",Matches!$J$2:$J$201,0))),"",IF(AND(P1731=INDEX(Matches!$G$2:$G$201,MATCH($A1731&amp;"-7",Matches!$J$2:$J$201,0)),Q1731=INDEX(Matches!$H$2:$H$201,MATCH($A1731&amp;"-7",Matches!$J$2:$J$201,0))),5,IF(SIGN(P1731-Q1731)&lt;&gt;SIGN(INDEX(Matches!$G$2:$G$201,MATCH($A1731&amp;"-7",Matches!$J$2:$J$201,0))-INDEX(Matches!$H$2:$H$201,MATCH($A1731&amp;"-7",Matches!$J$2:$J$201,0))),0,IF(P1731-Q1731=INDEX(Matches!$G$2:$G$201,MATCH($A1731&amp;"-7",Matches!$J$2:$J$201,0))-INDEX(Matches!$H$2:$H$201,MATCH($A1731&amp;"-7",Matches!$J$2:$J$201,0)),3,2))))),""))</f>
        <v/>
      </c>
      <c r="AE1731" s="12" t="str">
        <f aca="false">IF(OR($B1731="",R1731="",S1731=""),"",IFERROR(IF(OR(INDEX(Matches!$I$2:$I$201,MATCH($A1731&amp;"-8",Matches!$J$2:$J$201,0))="Void",INDEX(Matches!$G$2:$G$201,MATCH($A1731&amp;"-8",Matches!$J$2:$J$201,0))="",INDEX(Matches!$H$2:$H$201,MATCH($A1731&amp;"-8",Matches!$J$2:$J$201,0))=""),"",IF(AND($C1731&lt;&gt;"",INDEX(Matches!$F$2:$F$201,MATCH($A1731&amp;"-8",Matches!$J$2:$J$201,0))&lt;&gt;"",$C1731&gt;=INDEX(Matches!$F$2:$F$201,MATCH($A1731&amp;"-8",Matches!$J$2:$J$201,0))),"",IF(AND(R1731=INDEX(Matches!$G$2:$G$201,MATCH($A1731&amp;"-8",Matches!$J$2:$J$201,0)),S1731=INDEX(Matches!$H$2:$H$201,MATCH($A1731&amp;"-8",Matches!$J$2:$J$201,0))),5,IF(SIGN(R1731-S1731)&lt;&gt;SIGN(INDEX(Matches!$G$2:$G$201,MATCH($A1731&amp;"-8",Matches!$J$2:$J$201,0))-INDEX(Matches!$H$2:$H$201,MATCH($A1731&amp;"-8",Matches!$J$2:$J$201,0))),0,IF(R1731-S1731=INDEX(Matches!$G$2:$G$201,MATCH($A1731&amp;"-8",Matches!$J$2:$J$201,0))-INDEX(Matches!$H$2:$H$201,MATCH($A1731&amp;"-8",Matches!$J$2:$J$201,0)),3,2))))),""))</f>
        <v/>
      </c>
      <c r="AF1731" s="12" t="str">
        <f aca="false">IF(OR($B1731="",T1731="",U1731=""),"",IFERROR(IF(OR(INDEX(Matches!$I$2:$I$201,MATCH($A1731&amp;"-9",Matches!$J$2:$J$201,0))="Void",INDEX(Matches!$G$2:$G$201,MATCH($A1731&amp;"-9",Matches!$J$2:$J$201,0))="",INDEX(Matches!$H$2:$H$201,MATCH($A1731&amp;"-9",Matches!$J$2:$J$201,0))=""),"",IF(AND($C1731&lt;&gt;"",INDEX(Matches!$F$2:$F$201,MATCH($A1731&amp;"-9",Matches!$J$2:$J$201,0))&lt;&gt;"",$C1731&gt;=INDEX(Matches!$F$2:$F$201,MATCH($A1731&amp;"-9",Matches!$J$2:$J$201,0))),"",IF(AND(T1731=INDEX(Matches!$G$2:$G$201,MATCH($A1731&amp;"-9",Matches!$J$2:$J$201,0)),U1731=INDEX(Matches!$H$2:$H$201,MATCH($A1731&amp;"-9",Matches!$J$2:$J$201,0))),5,IF(SIGN(T1731-U1731)&lt;&gt;SIGN(INDEX(Matches!$G$2:$G$201,MATCH($A1731&amp;"-9",Matches!$J$2:$J$201,0))-INDEX(Matches!$H$2:$H$201,MATCH($A1731&amp;"-9",Matches!$J$2:$J$201,0))),0,IF(T1731-U1731=INDEX(Matches!$G$2:$G$201,MATCH($A1731&amp;"-9",Matches!$J$2:$J$201,0))-INDEX(Matches!$H$2:$H$201,MATCH($A1731&amp;"-9",Matches!$J$2:$J$201,0)),3,2))))),""))</f>
        <v/>
      </c>
      <c r="AG1731" s="12" t="str">
        <f aca="false">IF(OR($B1731="",V1731="",W1731=""),"",IFERROR(IF(OR(INDEX(Matches!$I$2:$I$201,MATCH($A1731&amp;"-10",Matches!$J$2:$J$201,0))="Void",INDEX(Matches!$G$2:$G$201,MATCH($A1731&amp;"-10",Matches!$J$2:$J$201,0))="",INDEX(Matches!$H$2:$H$201,MATCH($A1731&amp;"-10",Matches!$J$2:$J$201,0))=""),"",IF(AND($C1731&lt;&gt;"",INDEX(Matches!$F$2:$F$201,MATCH($A1731&amp;"-10",Matches!$J$2:$J$201,0))&lt;&gt;"",$C1731&gt;=INDEX(Matches!$F$2:$F$201,MATCH($A1731&amp;"-10",Matches!$J$2:$J$201,0))),"",IF(AND(V1731=INDEX(Matches!$G$2:$G$201,MATCH($A1731&amp;"-10",Matches!$J$2:$J$201,0)),W1731=INDEX(Matches!$H$2:$H$201,MATCH($A1731&amp;"-10",Matches!$J$2:$J$201,0))),5,IF(SIGN(V1731-W1731)&lt;&gt;SIGN(INDEX(Matches!$G$2:$G$201,MATCH($A1731&amp;"-10",Matches!$J$2:$J$201,0))-INDEX(Matches!$H$2:$H$201,MATCH($A1731&amp;"-10",Matches!$J$2:$J$201,0))),0,IF(V1731-W1731=INDEX(Matches!$G$2:$G$201,MATCH($A1731&amp;"-10",Matches!$J$2:$J$201,0))-INDEX(Matches!$H$2:$H$201,MATCH($A1731&amp;"-10",Matches!$J$2:$J$201,0)),3,2))))),""))</f>
        <v/>
      </c>
      <c r="AH1731" s="13" t="str">
        <f aca="false">IF($B1731="","",SUM(X1731:AG1731))</f>
        <v/>
      </c>
      <c r="AI1731" s="12" t="str">
        <f aca="false">IF($B1731="","",COUNTIF(X1731:AG1731,5))</f>
        <v/>
      </c>
      <c r="AJ1731" s="12" t="str">
        <f aca="false">IF($B1731="","",COUNTIF(X1731:AG1731,"&gt;=2"))</f>
        <v/>
      </c>
      <c r="AK1731" s="12" t="str">
        <f aca="false">IF($B1731="","",COUNT(X1731:AG1731))</f>
        <v/>
      </c>
    </row>
    <row r="1732" customFormat="false" ht="15" hidden="false" customHeight="false" outlineLevel="0" collapsed="false">
      <c r="A1732" s="7"/>
      <c r="B1732" s="7"/>
      <c r="C1732" s="11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12" t="str">
        <f aca="false">IF(OR($B1732="",D1732="",E1732=""),"",IFERROR(IF(OR(INDEX(Matches!$I$2:$I$201,MATCH($A1732&amp;"-1",Matches!$J$2:$J$201,0))="Void",INDEX(Matches!$G$2:$G$201,MATCH($A1732&amp;"-1",Matches!$J$2:$J$201,0))="",INDEX(Matches!$H$2:$H$201,MATCH($A1732&amp;"-1",Matches!$J$2:$J$201,0))=""),"",IF(AND($C1732&lt;&gt;"",INDEX(Matches!$F$2:$F$201,MATCH($A1732&amp;"-1",Matches!$J$2:$J$201,0))&lt;&gt;"",$C1732&gt;=INDEX(Matches!$F$2:$F$201,MATCH($A1732&amp;"-1",Matches!$J$2:$J$201,0))),"",IF(AND(D1732=INDEX(Matches!$G$2:$G$201,MATCH($A1732&amp;"-1",Matches!$J$2:$J$201,0)),E1732=INDEX(Matches!$H$2:$H$201,MATCH($A1732&amp;"-1",Matches!$J$2:$J$201,0))),5,IF(SIGN(D1732-E1732)&lt;&gt;SIGN(INDEX(Matches!$G$2:$G$201,MATCH($A1732&amp;"-1",Matches!$J$2:$J$201,0))-INDEX(Matches!$H$2:$H$201,MATCH($A1732&amp;"-1",Matches!$J$2:$J$201,0))),0,IF(D1732-E1732=INDEX(Matches!$G$2:$G$201,MATCH($A1732&amp;"-1",Matches!$J$2:$J$201,0))-INDEX(Matches!$H$2:$H$201,MATCH($A1732&amp;"-1",Matches!$J$2:$J$201,0)),3,2))))),""))</f>
        <v/>
      </c>
      <c r="Y1732" s="12" t="str">
        <f aca="false">IF(OR($B1732="",F1732="",G1732=""),"",IFERROR(IF(OR(INDEX(Matches!$I$2:$I$201,MATCH($A1732&amp;"-2",Matches!$J$2:$J$201,0))="Void",INDEX(Matches!$G$2:$G$201,MATCH($A1732&amp;"-2",Matches!$J$2:$J$201,0))="",INDEX(Matches!$H$2:$H$201,MATCH($A1732&amp;"-2",Matches!$J$2:$J$201,0))=""),"",IF(AND($C1732&lt;&gt;"",INDEX(Matches!$F$2:$F$201,MATCH($A1732&amp;"-2",Matches!$J$2:$J$201,0))&lt;&gt;"",$C1732&gt;=INDEX(Matches!$F$2:$F$201,MATCH($A1732&amp;"-2",Matches!$J$2:$J$201,0))),"",IF(AND(F1732=INDEX(Matches!$G$2:$G$201,MATCH($A1732&amp;"-2",Matches!$J$2:$J$201,0)),G1732=INDEX(Matches!$H$2:$H$201,MATCH($A1732&amp;"-2",Matches!$J$2:$J$201,0))),5,IF(SIGN(F1732-G1732)&lt;&gt;SIGN(INDEX(Matches!$G$2:$G$201,MATCH($A1732&amp;"-2",Matches!$J$2:$J$201,0))-INDEX(Matches!$H$2:$H$201,MATCH($A1732&amp;"-2",Matches!$J$2:$J$201,0))),0,IF(F1732-G1732=INDEX(Matches!$G$2:$G$201,MATCH($A1732&amp;"-2",Matches!$J$2:$J$201,0))-INDEX(Matches!$H$2:$H$201,MATCH($A1732&amp;"-2",Matches!$J$2:$J$201,0)),3,2))))),""))</f>
        <v/>
      </c>
      <c r="Z1732" s="12" t="str">
        <f aca="false">IF(OR($B1732="",H1732="",I1732=""),"",IFERROR(IF(OR(INDEX(Matches!$I$2:$I$201,MATCH($A1732&amp;"-3",Matches!$J$2:$J$201,0))="Void",INDEX(Matches!$G$2:$G$201,MATCH($A1732&amp;"-3",Matches!$J$2:$J$201,0))="",INDEX(Matches!$H$2:$H$201,MATCH($A1732&amp;"-3",Matches!$J$2:$J$201,0))=""),"",IF(AND($C1732&lt;&gt;"",INDEX(Matches!$F$2:$F$201,MATCH($A1732&amp;"-3",Matches!$J$2:$J$201,0))&lt;&gt;"",$C1732&gt;=INDEX(Matches!$F$2:$F$201,MATCH($A1732&amp;"-3",Matches!$J$2:$J$201,0))),"",IF(AND(H1732=INDEX(Matches!$G$2:$G$201,MATCH($A1732&amp;"-3",Matches!$J$2:$J$201,0)),I1732=INDEX(Matches!$H$2:$H$201,MATCH($A1732&amp;"-3",Matches!$J$2:$J$201,0))),5,IF(SIGN(H1732-I1732)&lt;&gt;SIGN(INDEX(Matches!$G$2:$G$201,MATCH($A1732&amp;"-3",Matches!$J$2:$J$201,0))-INDEX(Matches!$H$2:$H$201,MATCH($A1732&amp;"-3",Matches!$J$2:$J$201,0))),0,IF(H1732-I1732=INDEX(Matches!$G$2:$G$201,MATCH($A1732&amp;"-3",Matches!$J$2:$J$201,0))-INDEX(Matches!$H$2:$H$201,MATCH($A1732&amp;"-3",Matches!$J$2:$J$201,0)),3,2))))),""))</f>
        <v/>
      </c>
      <c r="AA1732" s="12" t="str">
        <f aca="false">IF(OR($B1732="",J1732="",K1732=""),"",IFERROR(IF(OR(INDEX(Matches!$I$2:$I$201,MATCH($A1732&amp;"-4",Matches!$J$2:$J$201,0))="Void",INDEX(Matches!$G$2:$G$201,MATCH($A1732&amp;"-4",Matches!$J$2:$J$201,0))="",INDEX(Matches!$H$2:$H$201,MATCH($A1732&amp;"-4",Matches!$J$2:$J$201,0))=""),"",IF(AND($C1732&lt;&gt;"",INDEX(Matches!$F$2:$F$201,MATCH($A1732&amp;"-4",Matches!$J$2:$J$201,0))&lt;&gt;"",$C1732&gt;=INDEX(Matches!$F$2:$F$201,MATCH($A1732&amp;"-4",Matches!$J$2:$J$201,0))),"",IF(AND(J1732=INDEX(Matches!$G$2:$G$201,MATCH($A1732&amp;"-4",Matches!$J$2:$J$201,0)),K1732=INDEX(Matches!$H$2:$H$201,MATCH($A1732&amp;"-4",Matches!$J$2:$J$201,0))),5,IF(SIGN(J1732-K1732)&lt;&gt;SIGN(INDEX(Matches!$G$2:$G$201,MATCH($A1732&amp;"-4",Matches!$J$2:$J$201,0))-INDEX(Matches!$H$2:$H$201,MATCH($A1732&amp;"-4",Matches!$J$2:$J$201,0))),0,IF(J1732-K1732=INDEX(Matches!$G$2:$G$201,MATCH($A1732&amp;"-4",Matches!$J$2:$J$201,0))-INDEX(Matches!$H$2:$H$201,MATCH($A1732&amp;"-4",Matches!$J$2:$J$201,0)),3,2))))),""))</f>
        <v/>
      </c>
      <c r="AB1732" s="12" t="str">
        <f aca="false">IF(OR($B1732="",L1732="",M1732=""),"",IFERROR(IF(OR(INDEX(Matches!$I$2:$I$201,MATCH($A1732&amp;"-5",Matches!$J$2:$J$201,0))="Void",INDEX(Matches!$G$2:$G$201,MATCH($A1732&amp;"-5",Matches!$J$2:$J$201,0))="",INDEX(Matches!$H$2:$H$201,MATCH($A1732&amp;"-5",Matches!$J$2:$J$201,0))=""),"",IF(AND($C1732&lt;&gt;"",INDEX(Matches!$F$2:$F$201,MATCH($A1732&amp;"-5",Matches!$J$2:$J$201,0))&lt;&gt;"",$C1732&gt;=INDEX(Matches!$F$2:$F$201,MATCH($A1732&amp;"-5",Matches!$J$2:$J$201,0))),"",IF(AND(L1732=INDEX(Matches!$G$2:$G$201,MATCH($A1732&amp;"-5",Matches!$J$2:$J$201,0)),M1732=INDEX(Matches!$H$2:$H$201,MATCH($A1732&amp;"-5",Matches!$J$2:$J$201,0))),5,IF(SIGN(L1732-M1732)&lt;&gt;SIGN(INDEX(Matches!$G$2:$G$201,MATCH($A1732&amp;"-5",Matches!$J$2:$J$201,0))-INDEX(Matches!$H$2:$H$201,MATCH($A1732&amp;"-5",Matches!$J$2:$J$201,0))),0,IF(L1732-M1732=INDEX(Matches!$G$2:$G$201,MATCH($A1732&amp;"-5",Matches!$J$2:$J$201,0))-INDEX(Matches!$H$2:$H$201,MATCH($A1732&amp;"-5",Matches!$J$2:$J$201,0)),3,2))))),""))</f>
        <v/>
      </c>
      <c r="AC1732" s="12" t="str">
        <f aca="false">IF(OR($B1732="",N1732="",O1732=""),"",IFERROR(IF(OR(INDEX(Matches!$I$2:$I$201,MATCH($A1732&amp;"-6",Matches!$J$2:$J$201,0))="Void",INDEX(Matches!$G$2:$G$201,MATCH($A1732&amp;"-6",Matches!$J$2:$J$201,0))="",INDEX(Matches!$H$2:$H$201,MATCH($A1732&amp;"-6",Matches!$J$2:$J$201,0))=""),"",IF(AND($C1732&lt;&gt;"",INDEX(Matches!$F$2:$F$201,MATCH($A1732&amp;"-6",Matches!$J$2:$J$201,0))&lt;&gt;"",$C1732&gt;=INDEX(Matches!$F$2:$F$201,MATCH($A1732&amp;"-6",Matches!$J$2:$J$201,0))),"",IF(AND(N1732=INDEX(Matches!$G$2:$G$201,MATCH($A1732&amp;"-6",Matches!$J$2:$J$201,0)),O1732=INDEX(Matches!$H$2:$H$201,MATCH($A1732&amp;"-6",Matches!$J$2:$J$201,0))),5,IF(SIGN(N1732-O1732)&lt;&gt;SIGN(INDEX(Matches!$G$2:$G$201,MATCH($A1732&amp;"-6",Matches!$J$2:$J$201,0))-INDEX(Matches!$H$2:$H$201,MATCH($A1732&amp;"-6",Matches!$J$2:$J$201,0))),0,IF(N1732-O1732=INDEX(Matches!$G$2:$G$201,MATCH($A1732&amp;"-6",Matches!$J$2:$J$201,0))-INDEX(Matches!$H$2:$H$201,MATCH($A1732&amp;"-6",Matches!$J$2:$J$201,0)),3,2))))),""))</f>
        <v/>
      </c>
      <c r="AD1732" s="12" t="str">
        <f aca="false">IF(OR($B1732="",P1732="",Q1732=""),"",IFERROR(IF(OR(INDEX(Matches!$I$2:$I$201,MATCH($A1732&amp;"-7",Matches!$J$2:$J$201,0))="Void",INDEX(Matches!$G$2:$G$201,MATCH($A1732&amp;"-7",Matches!$J$2:$J$201,0))="",INDEX(Matches!$H$2:$H$201,MATCH($A1732&amp;"-7",Matches!$J$2:$J$201,0))=""),"",IF(AND($C1732&lt;&gt;"",INDEX(Matches!$F$2:$F$201,MATCH($A1732&amp;"-7",Matches!$J$2:$J$201,0))&lt;&gt;"",$C1732&gt;=INDEX(Matches!$F$2:$F$201,MATCH($A1732&amp;"-7",Matches!$J$2:$J$201,0))),"",IF(AND(P1732=INDEX(Matches!$G$2:$G$201,MATCH($A1732&amp;"-7",Matches!$J$2:$J$201,0)),Q1732=INDEX(Matches!$H$2:$H$201,MATCH($A1732&amp;"-7",Matches!$J$2:$J$201,0))),5,IF(SIGN(P1732-Q1732)&lt;&gt;SIGN(INDEX(Matches!$G$2:$G$201,MATCH($A1732&amp;"-7",Matches!$J$2:$J$201,0))-INDEX(Matches!$H$2:$H$201,MATCH($A1732&amp;"-7",Matches!$J$2:$J$201,0))),0,IF(P1732-Q1732=INDEX(Matches!$G$2:$G$201,MATCH($A1732&amp;"-7",Matches!$J$2:$J$201,0))-INDEX(Matches!$H$2:$H$201,MATCH($A1732&amp;"-7",Matches!$J$2:$J$201,0)),3,2))))),""))</f>
        <v/>
      </c>
      <c r="AE1732" s="12" t="str">
        <f aca="false">IF(OR($B1732="",R1732="",S1732=""),"",IFERROR(IF(OR(INDEX(Matches!$I$2:$I$201,MATCH($A1732&amp;"-8",Matches!$J$2:$J$201,0))="Void",INDEX(Matches!$G$2:$G$201,MATCH($A1732&amp;"-8",Matches!$J$2:$J$201,0))="",INDEX(Matches!$H$2:$H$201,MATCH($A1732&amp;"-8",Matches!$J$2:$J$201,0))=""),"",IF(AND($C1732&lt;&gt;"",INDEX(Matches!$F$2:$F$201,MATCH($A1732&amp;"-8",Matches!$J$2:$J$201,0))&lt;&gt;"",$C1732&gt;=INDEX(Matches!$F$2:$F$201,MATCH($A1732&amp;"-8",Matches!$J$2:$J$201,0))),"",IF(AND(R1732=INDEX(Matches!$G$2:$G$201,MATCH($A1732&amp;"-8",Matches!$J$2:$J$201,0)),S1732=INDEX(Matches!$H$2:$H$201,MATCH($A1732&amp;"-8",Matches!$J$2:$J$201,0))),5,IF(SIGN(R1732-S1732)&lt;&gt;SIGN(INDEX(Matches!$G$2:$G$201,MATCH($A1732&amp;"-8",Matches!$J$2:$J$201,0))-INDEX(Matches!$H$2:$H$201,MATCH($A1732&amp;"-8",Matches!$J$2:$J$201,0))),0,IF(R1732-S1732=INDEX(Matches!$G$2:$G$201,MATCH($A1732&amp;"-8",Matches!$J$2:$J$201,0))-INDEX(Matches!$H$2:$H$201,MATCH($A1732&amp;"-8",Matches!$J$2:$J$201,0)),3,2))))),""))</f>
        <v/>
      </c>
      <c r="AF1732" s="12" t="str">
        <f aca="false">IF(OR($B1732="",T1732="",U1732=""),"",IFERROR(IF(OR(INDEX(Matches!$I$2:$I$201,MATCH($A1732&amp;"-9",Matches!$J$2:$J$201,0))="Void",INDEX(Matches!$G$2:$G$201,MATCH($A1732&amp;"-9",Matches!$J$2:$J$201,0))="",INDEX(Matches!$H$2:$H$201,MATCH($A1732&amp;"-9",Matches!$J$2:$J$201,0))=""),"",IF(AND($C1732&lt;&gt;"",INDEX(Matches!$F$2:$F$201,MATCH($A1732&amp;"-9",Matches!$J$2:$J$201,0))&lt;&gt;"",$C1732&gt;=INDEX(Matches!$F$2:$F$201,MATCH($A1732&amp;"-9",Matches!$J$2:$J$201,0))),"",IF(AND(T1732=INDEX(Matches!$G$2:$G$201,MATCH($A1732&amp;"-9",Matches!$J$2:$J$201,0)),U1732=INDEX(Matches!$H$2:$H$201,MATCH($A1732&amp;"-9",Matches!$J$2:$J$201,0))),5,IF(SIGN(T1732-U1732)&lt;&gt;SIGN(INDEX(Matches!$G$2:$G$201,MATCH($A1732&amp;"-9",Matches!$J$2:$J$201,0))-INDEX(Matches!$H$2:$H$201,MATCH($A1732&amp;"-9",Matches!$J$2:$J$201,0))),0,IF(T1732-U1732=INDEX(Matches!$G$2:$G$201,MATCH($A1732&amp;"-9",Matches!$J$2:$J$201,0))-INDEX(Matches!$H$2:$H$201,MATCH($A1732&amp;"-9",Matches!$J$2:$J$201,0)),3,2))))),""))</f>
        <v/>
      </c>
      <c r="AG1732" s="12" t="str">
        <f aca="false">IF(OR($B1732="",V1732="",W1732=""),"",IFERROR(IF(OR(INDEX(Matches!$I$2:$I$201,MATCH($A1732&amp;"-10",Matches!$J$2:$J$201,0))="Void",INDEX(Matches!$G$2:$G$201,MATCH($A1732&amp;"-10",Matches!$J$2:$J$201,0))="",INDEX(Matches!$H$2:$H$201,MATCH($A1732&amp;"-10",Matches!$J$2:$J$201,0))=""),"",IF(AND($C1732&lt;&gt;"",INDEX(Matches!$F$2:$F$201,MATCH($A1732&amp;"-10",Matches!$J$2:$J$201,0))&lt;&gt;"",$C1732&gt;=INDEX(Matches!$F$2:$F$201,MATCH($A1732&amp;"-10",Matches!$J$2:$J$201,0))),"",IF(AND(V1732=INDEX(Matches!$G$2:$G$201,MATCH($A1732&amp;"-10",Matches!$J$2:$J$201,0)),W1732=INDEX(Matches!$H$2:$H$201,MATCH($A1732&amp;"-10",Matches!$J$2:$J$201,0))),5,IF(SIGN(V1732-W1732)&lt;&gt;SIGN(INDEX(Matches!$G$2:$G$201,MATCH($A1732&amp;"-10",Matches!$J$2:$J$201,0))-INDEX(Matches!$H$2:$H$201,MATCH($A1732&amp;"-10",Matches!$J$2:$J$201,0))),0,IF(V1732-W1732=INDEX(Matches!$G$2:$G$201,MATCH($A1732&amp;"-10",Matches!$J$2:$J$201,0))-INDEX(Matches!$H$2:$H$201,MATCH($A1732&amp;"-10",Matches!$J$2:$J$201,0)),3,2))))),""))</f>
        <v/>
      </c>
      <c r="AH1732" s="13" t="str">
        <f aca="false">IF($B1732="","",SUM(X1732:AG1732))</f>
        <v/>
      </c>
      <c r="AI1732" s="12" t="str">
        <f aca="false">IF($B1732="","",COUNTIF(X1732:AG1732,5))</f>
        <v/>
      </c>
      <c r="AJ1732" s="12" t="str">
        <f aca="false">IF($B1732="","",COUNTIF(X1732:AG1732,"&gt;=2"))</f>
        <v/>
      </c>
      <c r="AK1732" s="12" t="str">
        <f aca="false">IF($B1732="","",COUNT(X1732:AG1732))</f>
        <v/>
      </c>
    </row>
    <row r="1733" customFormat="false" ht="15" hidden="false" customHeight="false" outlineLevel="0" collapsed="false">
      <c r="A1733" s="7"/>
      <c r="B1733" s="7"/>
      <c r="C1733" s="11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12" t="str">
        <f aca="false">IF(OR($B1733="",D1733="",E1733=""),"",IFERROR(IF(OR(INDEX(Matches!$I$2:$I$201,MATCH($A1733&amp;"-1",Matches!$J$2:$J$201,0))="Void",INDEX(Matches!$G$2:$G$201,MATCH($A1733&amp;"-1",Matches!$J$2:$J$201,0))="",INDEX(Matches!$H$2:$H$201,MATCH($A1733&amp;"-1",Matches!$J$2:$J$201,0))=""),"",IF(AND($C1733&lt;&gt;"",INDEX(Matches!$F$2:$F$201,MATCH($A1733&amp;"-1",Matches!$J$2:$J$201,0))&lt;&gt;"",$C1733&gt;=INDEX(Matches!$F$2:$F$201,MATCH($A1733&amp;"-1",Matches!$J$2:$J$201,0))),"",IF(AND(D1733=INDEX(Matches!$G$2:$G$201,MATCH($A1733&amp;"-1",Matches!$J$2:$J$201,0)),E1733=INDEX(Matches!$H$2:$H$201,MATCH($A1733&amp;"-1",Matches!$J$2:$J$201,0))),5,IF(SIGN(D1733-E1733)&lt;&gt;SIGN(INDEX(Matches!$G$2:$G$201,MATCH($A1733&amp;"-1",Matches!$J$2:$J$201,0))-INDEX(Matches!$H$2:$H$201,MATCH($A1733&amp;"-1",Matches!$J$2:$J$201,0))),0,IF(D1733-E1733=INDEX(Matches!$G$2:$G$201,MATCH($A1733&amp;"-1",Matches!$J$2:$J$201,0))-INDEX(Matches!$H$2:$H$201,MATCH($A1733&amp;"-1",Matches!$J$2:$J$201,0)),3,2))))),""))</f>
        <v/>
      </c>
      <c r="Y1733" s="12" t="str">
        <f aca="false">IF(OR($B1733="",F1733="",G1733=""),"",IFERROR(IF(OR(INDEX(Matches!$I$2:$I$201,MATCH($A1733&amp;"-2",Matches!$J$2:$J$201,0))="Void",INDEX(Matches!$G$2:$G$201,MATCH($A1733&amp;"-2",Matches!$J$2:$J$201,0))="",INDEX(Matches!$H$2:$H$201,MATCH($A1733&amp;"-2",Matches!$J$2:$J$201,0))=""),"",IF(AND($C1733&lt;&gt;"",INDEX(Matches!$F$2:$F$201,MATCH($A1733&amp;"-2",Matches!$J$2:$J$201,0))&lt;&gt;"",$C1733&gt;=INDEX(Matches!$F$2:$F$201,MATCH($A1733&amp;"-2",Matches!$J$2:$J$201,0))),"",IF(AND(F1733=INDEX(Matches!$G$2:$G$201,MATCH($A1733&amp;"-2",Matches!$J$2:$J$201,0)),G1733=INDEX(Matches!$H$2:$H$201,MATCH($A1733&amp;"-2",Matches!$J$2:$J$201,0))),5,IF(SIGN(F1733-G1733)&lt;&gt;SIGN(INDEX(Matches!$G$2:$G$201,MATCH($A1733&amp;"-2",Matches!$J$2:$J$201,0))-INDEX(Matches!$H$2:$H$201,MATCH($A1733&amp;"-2",Matches!$J$2:$J$201,0))),0,IF(F1733-G1733=INDEX(Matches!$G$2:$G$201,MATCH($A1733&amp;"-2",Matches!$J$2:$J$201,0))-INDEX(Matches!$H$2:$H$201,MATCH($A1733&amp;"-2",Matches!$J$2:$J$201,0)),3,2))))),""))</f>
        <v/>
      </c>
      <c r="Z1733" s="12" t="str">
        <f aca="false">IF(OR($B1733="",H1733="",I1733=""),"",IFERROR(IF(OR(INDEX(Matches!$I$2:$I$201,MATCH($A1733&amp;"-3",Matches!$J$2:$J$201,0))="Void",INDEX(Matches!$G$2:$G$201,MATCH($A1733&amp;"-3",Matches!$J$2:$J$201,0))="",INDEX(Matches!$H$2:$H$201,MATCH($A1733&amp;"-3",Matches!$J$2:$J$201,0))=""),"",IF(AND($C1733&lt;&gt;"",INDEX(Matches!$F$2:$F$201,MATCH($A1733&amp;"-3",Matches!$J$2:$J$201,0))&lt;&gt;"",$C1733&gt;=INDEX(Matches!$F$2:$F$201,MATCH($A1733&amp;"-3",Matches!$J$2:$J$201,0))),"",IF(AND(H1733=INDEX(Matches!$G$2:$G$201,MATCH($A1733&amp;"-3",Matches!$J$2:$J$201,0)),I1733=INDEX(Matches!$H$2:$H$201,MATCH($A1733&amp;"-3",Matches!$J$2:$J$201,0))),5,IF(SIGN(H1733-I1733)&lt;&gt;SIGN(INDEX(Matches!$G$2:$G$201,MATCH($A1733&amp;"-3",Matches!$J$2:$J$201,0))-INDEX(Matches!$H$2:$H$201,MATCH($A1733&amp;"-3",Matches!$J$2:$J$201,0))),0,IF(H1733-I1733=INDEX(Matches!$G$2:$G$201,MATCH($A1733&amp;"-3",Matches!$J$2:$J$201,0))-INDEX(Matches!$H$2:$H$201,MATCH($A1733&amp;"-3",Matches!$J$2:$J$201,0)),3,2))))),""))</f>
        <v/>
      </c>
      <c r="AA1733" s="12" t="str">
        <f aca="false">IF(OR($B1733="",J1733="",K1733=""),"",IFERROR(IF(OR(INDEX(Matches!$I$2:$I$201,MATCH($A1733&amp;"-4",Matches!$J$2:$J$201,0))="Void",INDEX(Matches!$G$2:$G$201,MATCH($A1733&amp;"-4",Matches!$J$2:$J$201,0))="",INDEX(Matches!$H$2:$H$201,MATCH($A1733&amp;"-4",Matches!$J$2:$J$201,0))=""),"",IF(AND($C1733&lt;&gt;"",INDEX(Matches!$F$2:$F$201,MATCH($A1733&amp;"-4",Matches!$J$2:$J$201,0))&lt;&gt;"",$C1733&gt;=INDEX(Matches!$F$2:$F$201,MATCH($A1733&amp;"-4",Matches!$J$2:$J$201,0))),"",IF(AND(J1733=INDEX(Matches!$G$2:$G$201,MATCH($A1733&amp;"-4",Matches!$J$2:$J$201,0)),K1733=INDEX(Matches!$H$2:$H$201,MATCH($A1733&amp;"-4",Matches!$J$2:$J$201,0))),5,IF(SIGN(J1733-K1733)&lt;&gt;SIGN(INDEX(Matches!$G$2:$G$201,MATCH($A1733&amp;"-4",Matches!$J$2:$J$201,0))-INDEX(Matches!$H$2:$H$201,MATCH($A1733&amp;"-4",Matches!$J$2:$J$201,0))),0,IF(J1733-K1733=INDEX(Matches!$G$2:$G$201,MATCH($A1733&amp;"-4",Matches!$J$2:$J$201,0))-INDEX(Matches!$H$2:$H$201,MATCH($A1733&amp;"-4",Matches!$J$2:$J$201,0)),3,2))))),""))</f>
        <v/>
      </c>
      <c r="AB1733" s="12" t="str">
        <f aca="false">IF(OR($B1733="",L1733="",M1733=""),"",IFERROR(IF(OR(INDEX(Matches!$I$2:$I$201,MATCH($A1733&amp;"-5",Matches!$J$2:$J$201,0))="Void",INDEX(Matches!$G$2:$G$201,MATCH($A1733&amp;"-5",Matches!$J$2:$J$201,0))="",INDEX(Matches!$H$2:$H$201,MATCH($A1733&amp;"-5",Matches!$J$2:$J$201,0))=""),"",IF(AND($C1733&lt;&gt;"",INDEX(Matches!$F$2:$F$201,MATCH($A1733&amp;"-5",Matches!$J$2:$J$201,0))&lt;&gt;"",$C1733&gt;=INDEX(Matches!$F$2:$F$201,MATCH($A1733&amp;"-5",Matches!$J$2:$J$201,0))),"",IF(AND(L1733=INDEX(Matches!$G$2:$G$201,MATCH($A1733&amp;"-5",Matches!$J$2:$J$201,0)),M1733=INDEX(Matches!$H$2:$H$201,MATCH($A1733&amp;"-5",Matches!$J$2:$J$201,0))),5,IF(SIGN(L1733-M1733)&lt;&gt;SIGN(INDEX(Matches!$G$2:$G$201,MATCH($A1733&amp;"-5",Matches!$J$2:$J$201,0))-INDEX(Matches!$H$2:$H$201,MATCH($A1733&amp;"-5",Matches!$J$2:$J$201,0))),0,IF(L1733-M1733=INDEX(Matches!$G$2:$G$201,MATCH($A1733&amp;"-5",Matches!$J$2:$J$201,0))-INDEX(Matches!$H$2:$H$201,MATCH($A1733&amp;"-5",Matches!$J$2:$J$201,0)),3,2))))),""))</f>
        <v/>
      </c>
      <c r="AC1733" s="12" t="str">
        <f aca="false">IF(OR($B1733="",N1733="",O1733=""),"",IFERROR(IF(OR(INDEX(Matches!$I$2:$I$201,MATCH($A1733&amp;"-6",Matches!$J$2:$J$201,0))="Void",INDEX(Matches!$G$2:$G$201,MATCH($A1733&amp;"-6",Matches!$J$2:$J$201,0))="",INDEX(Matches!$H$2:$H$201,MATCH($A1733&amp;"-6",Matches!$J$2:$J$201,0))=""),"",IF(AND($C1733&lt;&gt;"",INDEX(Matches!$F$2:$F$201,MATCH($A1733&amp;"-6",Matches!$J$2:$J$201,0))&lt;&gt;"",$C1733&gt;=INDEX(Matches!$F$2:$F$201,MATCH($A1733&amp;"-6",Matches!$J$2:$J$201,0))),"",IF(AND(N1733=INDEX(Matches!$G$2:$G$201,MATCH($A1733&amp;"-6",Matches!$J$2:$J$201,0)),O1733=INDEX(Matches!$H$2:$H$201,MATCH($A1733&amp;"-6",Matches!$J$2:$J$201,0))),5,IF(SIGN(N1733-O1733)&lt;&gt;SIGN(INDEX(Matches!$G$2:$G$201,MATCH($A1733&amp;"-6",Matches!$J$2:$J$201,0))-INDEX(Matches!$H$2:$H$201,MATCH($A1733&amp;"-6",Matches!$J$2:$J$201,0))),0,IF(N1733-O1733=INDEX(Matches!$G$2:$G$201,MATCH($A1733&amp;"-6",Matches!$J$2:$J$201,0))-INDEX(Matches!$H$2:$H$201,MATCH($A1733&amp;"-6",Matches!$J$2:$J$201,0)),3,2))))),""))</f>
        <v/>
      </c>
      <c r="AD1733" s="12" t="str">
        <f aca="false">IF(OR($B1733="",P1733="",Q1733=""),"",IFERROR(IF(OR(INDEX(Matches!$I$2:$I$201,MATCH($A1733&amp;"-7",Matches!$J$2:$J$201,0))="Void",INDEX(Matches!$G$2:$G$201,MATCH($A1733&amp;"-7",Matches!$J$2:$J$201,0))="",INDEX(Matches!$H$2:$H$201,MATCH($A1733&amp;"-7",Matches!$J$2:$J$201,0))=""),"",IF(AND($C1733&lt;&gt;"",INDEX(Matches!$F$2:$F$201,MATCH($A1733&amp;"-7",Matches!$J$2:$J$201,0))&lt;&gt;"",$C1733&gt;=INDEX(Matches!$F$2:$F$201,MATCH($A1733&amp;"-7",Matches!$J$2:$J$201,0))),"",IF(AND(P1733=INDEX(Matches!$G$2:$G$201,MATCH($A1733&amp;"-7",Matches!$J$2:$J$201,0)),Q1733=INDEX(Matches!$H$2:$H$201,MATCH($A1733&amp;"-7",Matches!$J$2:$J$201,0))),5,IF(SIGN(P1733-Q1733)&lt;&gt;SIGN(INDEX(Matches!$G$2:$G$201,MATCH($A1733&amp;"-7",Matches!$J$2:$J$201,0))-INDEX(Matches!$H$2:$H$201,MATCH($A1733&amp;"-7",Matches!$J$2:$J$201,0))),0,IF(P1733-Q1733=INDEX(Matches!$G$2:$G$201,MATCH($A1733&amp;"-7",Matches!$J$2:$J$201,0))-INDEX(Matches!$H$2:$H$201,MATCH($A1733&amp;"-7",Matches!$J$2:$J$201,0)),3,2))))),""))</f>
        <v/>
      </c>
      <c r="AE1733" s="12" t="str">
        <f aca="false">IF(OR($B1733="",R1733="",S1733=""),"",IFERROR(IF(OR(INDEX(Matches!$I$2:$I$201,MATCH($A1733&amp;"-8",Matches!$J$2:$J$201,0))="Void",INDEX(Matches!$G$2:$G$201,MATCH($A1733&amp;"-8",Matches!$J$2:$J$201,0))="",INDEX(Matches!$H$2:$H$201,MATCH($A1733&amp;"-8",Matches!$J$2:$J$201,0))=""),"",IF(AND($C1733&lt;&gt;"",INDEX(Matches!$F$2:$F$201,MATCH($A1733&amp;"-8",Matches!$J$2:$J$201,0))&lt;&gt;"",$C1733&gt;=INDEX(Matches!$F$2:$F$201,MATCH($A1733&amp;"-8",Matches!$J$2:$J$201,0))),"",IF(AND(R1733=INDEX(Matches!$G$2:$G$201,MATCH($A1733&amp;"-8",Matches!$J$2:$J$201,0)),S1733=INDEX(Matches!$H$2:$H$201,MATCH($A1733&amp;"-8",Matches!$J$2:$J$201,0))),5,IF(SIGN(R1733-S1733)&lt;&gt;SIGN(INDEX(Matches!$G$2:$G$201,MATCH($A1733&amp;"-8",Matches!$J$2:$J$201,0))-INDEX(Matches!$H$2:$H$201,MATCH($A1733&amp;"-8",Matches!$J$2:$J$201,0))),0,IF(R1733-S1733=INDEX(Matches!$G$2:$G$201,MATCH($A1733&amp;"-8",Matches!$J$2:$J$201,0))-INDEX(Matches!$H$2:$H$201,MATCH($A1733&amp;"-8",Matches!$J$2:$J$201,0)),3,2))))),""))</f>
        <v/>
      </c>
      <c r="AF1733" s="12" t="str">
        <f aca="false">IF(OR($B1733="",T1733="",U1733=""),"",IFERROR(IF(OR(INDEX(Matches!$I$2:$I$201,MATCH($A1733&amp;"-9",Matches!$J$2:$J$201,0))="Void",INDEX(Matches!$G$2:$G$201,MATCH($A1733&amp;"-9",Matches!$J$2:$J$201,0))="",INDEX(Matches!$H$2:$H$201,MATCH($A1733&amp;"-9",Matches!$J$2:$J$201,0))=""),"",IF(AND($C1733&lt;&gt;"",INDEX(Matches!$F$2:$F$201,MATCH($A1733&amp;"-9",Matches!$J$2:$J$201,0))&lt;&gt;"",$C1733&gt;=INDEX(Matches!$F$2:$F$201,MATCH($A1733&amp;"-9",Matches!$J$2:$J$201,0))),"",IF(AND(T1733=INDEX(Matches!$G$2:$G$201,MATCH($A1733&amp;"-9",Matches!$J$2:$J$201,0)),U1733=INDEX(Matches!$H$2:$H$201,MATCH($A1733&amp;"-9",Matches!$J$2:$J$201,0))),5,IF(SIGN(T1733-U1733)&lt;&gt;SIGN(INDEX(Matches!$G$2:$G$201,MATCH($A1733&amp;"-9",Matches!$J$2:$J$201,0))-INDEX(Matches!$H$2:$H$201,MATCH($A1733&amp;"-9",Matches!$J$2:$J$201,0))),0,IF(T1733-U1733=INDEX(Matches!$G$2:$G$201,MATCH($A1733&amp;"-9",Matches!$J$2:$J$201,0))-INDEX(Matches!$H$2:$H$201,MATCH($A1733&amp;"-9",Matches!$J$2:$J$201,0)),3,2))))),""))</f>
        <v/>
      </c>
      <c r="AG1733" s="12" t="str">
        <f aca="false">IF(OR($B1733="",V1733="",W1733=""),"",IFERROR(IF(OR(INDEX(Matches!$I$2:$I$201,MATCH($A1733&amp;"-10",Matches!$J$2:$J$201,0))="Void",INDEX(Matches!$G$2:$G$201,MATCH($A1733&amp;"-10",Matches!$J$2:$J$201,0))="",INDEX(Matches!$H$2:$H$201,MATCH($A1733&amp;"-10",Matches!$J$2:$J$201,0))=""),"",IF(AND($C1733&lt;&gt;"",INDEX(Matches!$F$2:$F$201,MATCH($A1733&amp;"-10",Matches!$J$2:$J$201,0))&lt;&gt;"",$C1733&gt;=INDEX(Matches!$F$2:$F$201,MATCH($A1733&amp;"-10",Matches!$J$2:$J$201,0))),"",IF(AND(V1733=INDEX(Matches!$G$2:$G$201,MATCH($A1733&amp;"-10",Matches!$J$2:$J$201,0)),W1733=INDEX(Matches!$H$2:$H$201,MATCH($A1733&amp;"-10",Matches!$J$2:$J$201,0))),5,IF(SIGN(V1733-W1733)&lt;&gt;SIGN(INDEX(Matches!$G$2:$G$201,MATCH($A1733&amp;"-10",Matches!$J$2:$J$201,0))-INDEX(Matches!$H$2:$H$201,MATCH($A1733&amp;"-10",Matches!$J$2:$J$201,0))),0,IF(V1733-W1733=INDEX(Matches!$G$2:$G$201,MATCH($A1733&amp;"-10",Matches!$J$2:$J$201,0))-INDEX(Matches!$H$2:$H$201,MATCH($A1733&amp;"-10",Matches!$J$2:$J$201,0)),3,2))))),""))</f>
        <v/>
      </c>
      <c r="AH1733" s="13" t="str">
        <f aca="false">IF($B1733="","",SUM(X1733:AG1733))</f>
        <v/>
      </c>
      <c r="AI1733" s="12" t="str">
        <f aca="false">IF($B1733="","",COUNTIF(X1733:AG1733,5))</f>
        <v/>
      </c>
      <c r="AJ1733" s="12" t="str">
        <f aca="false">IF($B1733="","",COUNTIF(X1733:AG1733,"&gt;=2"))</f>
        <v/>
      </c>
      <c r="AK1733" s="12" t="str">
        <f aca="false">IF($B1733="","",COUNT(X1733:AG1733))</f>
        <v/>
      </c>
    </row>
    <row r="1734" customFormat="false" ht="15" hidden="false" customHeight="false" outlineLevel="0" collapsed="false">
      <c r="A1734" s="7"/>
      <c r="B1734" s="7"/>
      <c r="C1734" s="11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12" t="str">
        <f aca="false">IF(OR($B1734="",D1734="",E1734=""),"",IFERROR(IF(OR(INDEX(Matches!$I$2:$I$201,MATCH($A1734&amp;"-1",Matches!$J$2:$J$201,0))="Void",INDEX(Matches!$G$2:$G$201,MATCH($A1734&amp;"-1",Matches!$J$2:$J$201,0))="",INDEX(Matches!$H$2:$H$201,MATCH($A1734&amp;"-1",Matches!$J$2:$J$201,0))=""),"",IF(AND($C1734&lt;&gt;"",INDEX(Matches!$F$2:$F$201,MATCH($A1734&amp;"-1",Matches!$J$2:$J$201,0))&lt;&gt;"",$C1734&gt;=INDEX(Matches!$F$2:$F$201,MATCH($A1734&amp;"-1",Matches!$J$2:$J$201,0))),"",IF(AND(D1734=INDEX(Matches!$G$2:$G$201,MATCH($A1734&amp;"-1",Matches!$J$2:$J$201,0)),E1734=INDEX(Matches!$H$2:$H$201,MATCH($A1734&amp;"-1",Matches!$J$2:$J$201,0))),5,IF(SIGN(D1734-E1734)&lt;&gt;SIGN(INDEX(Matches!$G$2:$G$201,MATCH($A1734&amp;"-1",Matches!$J$2:$J$201,0))-INDEX(Matches!$H$2:$H$201,MATCH($A1734&amp;"-1",Matches!$J$2:$J$201,0))),0,IF(D1734-E1734=INDEX(Matches!$G$2:$G$201,MATCH($A1734&amp;"-1",Matches!$J$2:$J$201,0))-INDEX(Matches!$H$2:$H$201,MATCH($A1734&amp;"-1",Matches!$J$2:$J$201,0)),3,2))))),""))</f>
        <v/>
      </c>
      <c r="Y1734" s="12" t="str">
        <f aca="false">IF(OR($B1734="",F1734="",G1734=""),"",IFERROR(IF(OR(INDEX(Matches!$I$2:$I$201,MATCH($A1734&amp;"-2",Matches!$J$2:$J$201,0))="Void",INDEX(Matches!$G$2:$G$201,MATCH($A1734&amp;"-2",Matches!$J$2:$J$201,0))="",INDEX(Matches!$H$2:$H$201,MATCH($A1734&amp;"-2",Matches!$J$2:$J$201,0))=""),"",IF(AND($C1734&lt;&gt;"",INDEX(Matches!$F$2:$F$201,MATCH($A1734&amp;"-2",Matches!$J$2:$J$201,0))&lt;&gt;"",$C1734&gt;=INDEX(Matches!$F$2:$F$201,MATCH($A1734&amp;"-2",Matches!$J$2:$J$201,0))),"",IF(AND(F1734=INDEX(Matches!$G$2:$G$201,MATCH($A1734&amp;"-2",Matches!$J$2:$J$201,0)),G1734=INDEX(Matches!$H$2:$H$201,MATCH($A1734&amp;"-2",Matches!$J$2:$J$201,0))),5,IF(SIGN(F1734-G1734)&lt;&gt;SIGN(INDEX(Matches!$G$2:$G$201,MATCH($A1734&amp;"-2",Matches!$J$2:$J$201,0))-INDEX(Matches!$H$2:$H$201,MATCH($A1734&amp;"-2",Matches!$J$2:$J$201,0))),0,IF(F1734-G1734=INDEX(Matches!$G$2:$G$201,MATCH($A1734&amp;"-2",Matches!$J$2:$J$201,0))-INDEX(Matches!$H$2:$H$201,MATCH($A1734&amp;"-2",Matches!$J$2:$J$201,0)),3,2))))),""))</f>
        <v/>
      </c>
      <c r="Z1734" s="12" t="str">
        <f aca="false">IF(OR($B1734="",H1734="",I1734=""),"",IFERROR(IF(OR(INDEX(Matches!$I$2:$I$201,MATCH($A1734&amp;"-3",Matches!$J$2:$J$201,0))="Void",INDEX(Matches!$G$2:$G$201,MATCH($A1734&amp;"-3",Matches!$J$2:$J$201,0))="",INDEX(Matches!$H$2:$H$201,MATCH($A1734&amp;"-3",Matches!$J$2:$J$201,0))=""),"",IF(AND($C1734&lt;&gt;"",INDEX(Matches!$F$2:$F$201,MATCH($A1734&amp;"-3",Matches!$J$2:$J$201,0))&lt;&gt;"",$C1734&gt;=INDEX(Matches!$F$2:$F$201,MATCH($A1734&amp;"-3",Matches!$J$2:$J$201,0))),"",IF(AND(H1734=INDEX(Matches!$G$2:$G$201,MATCH($A1734&amp;"-3",Matches!$J$2:$J$201,0)),I1734=INDEX(Matches!$H$2:$H$201,MATCH($A1734&amp;"-3",Matches!$J$2:$J$201,0))),5,IF(SIGN(H1734-I1734)&lt;&gt;SIGN(INDEX(Matches!$G$2:$G$201,MATCH($A1734&amp;"-3",Matches!$J$2:$J$201,0))-INDEX(Matches!$H$2:$H$201,MATCH($A1734&amp;"-3",Matches!$J$2:$J$201,0))),0,IF(H1734-I1734=INDEX(Matches!$G$2:$G$201,MATCH($A1734&amp;"-3",Matches!$J$2:$J$201,0))-INDEX(Matches!$H$2:$H$201,MATCH($A1734&amp;"-3",Matches!$J$2:$J$201,0)),3,2))))),""))</f>
        <v/>
      </c>
      <c r="AA1734" s="12" t="str">
        <f aca="false">IF(OR($B1734="",J1734="",K1734=""),"",IFERROR(IF(OR(INDEX(Matches!$I$2:$I$201,MATCH($A1734&amp;"-4",Matches!$J$2:$J$201,0))="Void",INDEX(Matches!$G$2:$G$201,MATCH($A1734&amp;"-4",Matches!$J$2:$J$201,0))="",INDEX(Matches!$H$2:$H$201,MATCH($A1734&amp;"-4",Matches!$J$2:$J$201,0))=""),"",IF(AND($C1734&lt;&gt;"",INDEX(Matches!$F$2:$F$201,MATCH($A1734&amp;"-4",Matches!$J$2:$J$201,0))&lt;&gt;"",$C1734&gt;=INDEX(Matches!$F$2:$F$201,MATCH($A1734&amp;"-4",Matches!$J$2:$J$201,0))),"",IF(AND(J1734=INDEX(Matches!$G$2:$G$201,MATCH($A1734&amp;"-4",Matches!$J$2:$J$201,0)),K1734=INDEX(Matches!$H$2:$H$201,MATCH($A1734&amp;"-4",Matches!$J$2:$J$201,0))),5,IF(SIGN(J1734-K1734)&lt;&gt;SIGN(INDEX(Matches!$G$2:$G$201,MATCH($A1734&amp;"-4",Matches!$J$2:$J$201,0))-INDEX(Matches!$H$2:$H$201,MATCH($A1734&amp;"-4",Matches!$J$2:$J$201,0))),0,IF(J1734-K1734=INDEX(Matches!$G$2:$G$201,MATCH($A1734&amp;"-4",Matches!$J$2:$J$201,0))-INDEX(Matches!$H$2:$H$201,MATCH($A1734&amp;"-4",Matches!$J$2:$J$201,0)),3,2))))),""))</f>
        <v/>
      </c>
      <c r="AB1734" s="12" t="str">
        <f aca="false">IF(OR($B1734="",L1734="",M1734=""),"",IFERROR(IF(OR(INDEX(Matches!$I$2:$I$201,MATCH($A1734&amp;"-5",Matches!$J$2:$J$201,0))="Void",INDEX(Matches!$G$2:$G$201,MATCH($A1734&amp;"-5",Matches!$J$2:$J$201,0))="",INDEX(Matches!$H$2:$H$201,MATCH($A1734&amp;"-5",Matches!$J$2:$J$201,0))=""),"",IF(AND($C1734&lt;&gt;"",INDEX(Matches!$F$2:$F$201,MATCH($A1734&amp;"-5",Matches!$J$2:$J$201,0))&lt;&gt;"",$C1734&gt;=INDEX(Matches!$F$2:$F$201,MATCH($A1734&amp;"-5",Matches!$J$2:$J$201,0))),"",IF(AND(L1734=INDEX(Matches!$G$2:$G$201,MATCH($A1734&amp;"-5",Matches!$J$2:$J$201,0)),M1734=INDEX(Matches!$H$2:$H$201,MATCH($A1734&amp;"-5",Matches!$J$2:$J$201,0))),5,IF(SIGN(L1734-M1734)&lt;&gt;SIGN(INDEX(Matches!$G$2:$G$201,MATCH($A1734&amp;"-5",Matches!$J$2:$J$201,0))-INDEX(Matches!$H$2:$H$201,MATCH($A1734&amp;"-5",Matches!$J$2:$J$201,0))),0,IF(L1734-M1734=INDEX(Matches!$G$2:$G$201,MATCH($A1734&amp;"-5",Matches!$J$2:$J$201,0))-INDEX(Matches!$H$2:$H$201,MATCH($A1734&amp;"-5",Matches!$J$2:$J$201,0)),3,2))))),""))</f>
        <v/>
      </c>
      <c r="AC1734" s="12" t="str">
        <f aca="false">IF(OR($B1734="",N1734="",O1734=""),"",IFERROR(IF(OR(INDEX(Matches!$I$2:$I$201,MATCH($A1734&amp;"-6",Matches!$J$2:$J$201,0))="Void",INDEX(Matches!$G$2:$G$201,MATCH($A1734&amp;"-6",Matches!$J$2:$J$201,0))="",INDEX(Matches!$H$2:$H$201,MATCH($A1734&amp;"-6",Matches!$J$2:$J$201,0))=""),"",IF(AND($C1734&lt;&gt;"",INDEX(Matches!$F$2:$F$201,MATCH($A1734&amp;"-6",Matches!$J$2:$J$201,0))&lt;&gt;"",$C1734&gt;=INDEX(Matches!$F$2:$F$201,MATCH($A1734&amp;"-6",Matches!$J$2:$J$201,0))),"",IF(AND(N1734=INDEX(Matches!$G$2:$G$201,MATCH($A1734&amp;"-6",Matches!$J$2:$J$201,0)),O1734=INDEX(Matches!$H$2:$H$201,MATCH($A1734&amp;"-6",Matches!$J$2:$J$201,0))),5,IF(SIGN(N1734-O1734)&lt;&gt;SIGN(INDEX(Matches!$G$2:$G$201,MATCH($A1734&amp;"-6",Matches!$J$2:$J$201,0))-INDEX(Matches!$H$2:$H$201,MATCH($A1734&amp;"-6",Matches!$J$2:$J$201,0))),0,IF(N1734-O1734=INDEX(Matches!$G$2:$G$201,MATCH($A1734&amp;"-6",Matches!$J$2:$J$201,0))-INDEX(Matches!$H$2:$H$201,MATCH($A1734&amp;"-6",Matches!$J$2:$J$201,0)),3,2))))),""))</f>
        <v/>
      </c>
      <c r="AD1734" s="12" t="str">
        <f aca="false">IF(OR($B1734="",P1734="",Q1734=""),"",IFERROR(IF(OR(INDEX(Matches!$I$2:$I$201,MATCH($A1734&amp;"-7",Matches!$J$2:$J$201,0))="Void",INDEX(Matches!$G$2:$G$201,MATCH($A1734&amp;"-7",Matches!$J$2:$J$201,0))="",INDEX(Matches!$H$2:$H$201,MATCH($A1734&amp;"-7",Matches!$J$2:$J$201,0))=""),"",IF(AND($C1734&lt;&gt;"",INDEX(Matches!$F$2:$F$201,MATCH($A1734&amp;"-7",Matches!$J$2:$J$201,0))&lt;&gt;"",$C1734&gt;=INDEX(Matches!$F$2:$F$201,MATCH($A1734&amp;"-7",Matches!$J$2:$J$201,0))),"",IF(AND(P1734=INDEX(Matches!$G$2:$G$201,MATCH($A1734&amp;"-7",Matches!$J$2:$J$201,0)),Q1734=INDEX(Matches!$H$2:$H$201,MATCH($A1734&amp;"-7",Matches!$J$2:$J$201,0))),5,IF(SIGN(P1734-Q1734)&lt;&gt;SIGN(INDEX(Matches!$G$2:$G$201,MATCH($A1734&amp;"-7",Matches!$J$2:$J$201,0))-INDEX(Matches!$H$2:$H$201,MATCH($A1734&amp;"-7",Matches!$J$2:$J$201,0))),0,IF(P1734-Q1734=INDEX(Matches!$G$2:$G$201,MATCH($A1734&amp;"-7",Matches!$J$2:$J$201,0))-INDEX(Matches!$H$2:$H$201,MATCH($A1734&amp;"-7",Matches!$J$2:$J$201,0)),3,2))))),""))</f>
        <v/>
      </c>
      <c r="AE1734" s="12" t="str">
        <f aca="false">IF(OR($B1734="",R1734="",S1734=""),"",IFERROR(IF(OR(INDEX(Matches!$I$2:$I$201,MATCH($A1734&amp;"-8",Matches!$J$2:$J$201,0))="Void",INDEX(Matches!$G$2:$G$201,MATCH($A1734&amp;"-8",Matches!$J$2:$J$201,0))="",INDEX(Matches!$H$2:$H$201,MATCH($A1734&amp;"-8",Matches!$J$2:$J$201,0))=""),"",IF(AND($C1734&lt;&gt;"",INDEX(Matches!$F$2:$F$201,MATCH($A1734&amp;"-8",Matches!$J$2:$J$201,0))&lt;&gt;"",$C1734&gt;=INDEX(Matches!$F$2:$F$201,MATCH($A1734&amp;"-8",Matches!$J$2:$J$201,0))),"",IF(AND(R1734=INDEX(Matches!$G$2:$G$201,MATCH($A1734&amp;"-8",Matches!$J$2:$J$201,0)),S1734=INDEX(Matches!$H$2:$H$201,MATCH($A1734&amp;"-8",Matches!$J$2:$J$201,0))),5,IF(SIGN(R1734-S1734)&lt;&gt;SIGN(INDEX(Matches!$G$2:$G$201,MATCH($A1734&amp;"-8",Matches!$J$2:$J$201,0))-INDEX(Matches!$H$2:$H$201,MATCH($A1734&amp;"-8",Matches!$J$2:$J$201,0))),0,IF(R1734-S1734=INDEX(Matches!$G$2:$G$201,MATCH($A1734&amp;"-8",Matches!$J$2:$J$201,0))-INDEX(Matches!$H$2:$H$201,MATCH($A1734&amp;"-8",Matches!$J$2:$J$201,0)),3,2))))),""))</f>
        <v/>
      </c>
      <c r="AF1734" s="12" t="str">
        <f aca="false">IF(OR($B1734="",T1734="",U1734=""),"",IFERROR(IF(OR(INDEX(Matches!$I$2:$I$201,MATCH($A1734&amp;"-9",Matches!$J$2:$J$201,0))="Void",INDEX(Matches!$G$2:$G$201,MATCH($A1734&amp;"-9",Matches!$J$2:$J$201,0))="",INDEX(Matches!$H$2:$H$201,MATCH($A1734&amp;"-9",Matches!$J$2:$J$201,0))=""),"",IF(AND($C1734&lt;&gt;"",INDEX(Matches!$F$2:$F$201,MATCH($A1734&amp;"-9",Matches!$J$2:$J$201,0))&lt;&gt;"",$C1734&gt;=INDEX(Matches!$F$2:$F$201,MATCH($A1734&amp;"-9",Matches!$J$2:$J$201,0))),"",IF(AND(T1734=INDEX(Matches!$G$2:$G$201,MATCH($A1734&amp;"-9",Matches!$J$2:$J$201,0)),U1734=INDEX(Matches!$H$2:$H$201,MATCH($A1734&amp;"-9",Matches!$J$2:$J$201,0))),5,IF(SIGN(T1734-U1734)&lt;&gt;SIGN(INDEX(Matches!$G$2:$G$201,MATCH($A1734&amp;"-9",Matches!$J$2:$J$201,0))-INDEX(Matches!$H$2:$H$201,MATCH($A1734&amp;"-9",Matches!$J$2:$J$201,0))),0,IF(T1734-U1734=INDEX(Matches!$G$2:$G$201,MATCH($A1734&amp;"-9",Matches!$J$2:$J$201,0))-INDEX(Matches!$H$2:$H$201,MATCH($A1734&amp;"-9",Matches!$J$2:$J$201,0)),3,2))))),""))</f>
        <v/>
      </c>
      <c r="AG1734" s="12" t="str">
        <f aca="false">IF(OR($B1734="",V1734="",W1734=""),"",IFERROR(IF(OR(INDEX(Matches!$I$2:$I$201,MATCH($A1734&amp;"-10",Matches!$J$2:$J$201,0))="Void",INDEX(Matches!$G$2:$G$201,MATCH($A1734&amp;"-10",Matches!$J$2:$J$201,0))="",INDEX(Matches!$H$2:$H$201,MATCH($A1734&amp;"-10",Matches!$J$2:$J$201,0))=""),"",IF(AND($C1734&lt;&gt;"",INDEX(Matches!$F$2:$F$201,MATCH($A1734&amp;"-10",Matches!$J$2:$J$201,0))&lt;&gt;"",$C1734&gt;=INDEX(Matches!$F$2:$F$201,MATCH($A1734&amp;"-10",Matches!$J$2:$J$201,0))),"",IF(AND(V1734=INDEX(Matches!$G$2:$G$201,MATCH($A1734&amp;"-10",Matches!$J$2:$J$201,0)),W1734=INDEX(Matches!$H$2:$H$201,MATCH($A1734&amp;"-10",Matches!$J$2:$J$201,0))),5,IF(SIGN(V1734-W1734)&lt;&gt;SIGN(INDEX(Matches!$G$2:$G$201,MATCH($A1734&amp;"-10",Matches!$J$2:$J$201,0))-INDEX(Matches!$H$2:$H$201,MATCH($A1734&amp;"-10",Matches!$J$2:$J$201,0))),0,IF(V1734-W1734=INDEX(Matches!$G$2:$G$201,MATCH($A1734&amp;"-10",Matches!$J$2:$J$201,0))-INDEX(Matches!$H$2:$H$201,MATCH($A1734&amp;"-10",Matches!$J$2:$J$201,0)),3,2))))),""))</f>
        <v/>
      </c>
      <c r="AH1734" s="13" t="str">
        <f aca="false">IF($B1734="","",SUM(X1734:AG1734))</f>
        <v/>
      </c>
      <c r="AI1734" s="12" t="str">
        <f aca="false">IF($B1734="","",COUNTIF(X1734:AG1734,5))</f>
        <v/>
      </c>
      <c r="AJ1734" s="12" t="str">
        <f aca="false">IF($B1734="","",COUNTIF(X1734:AG1734,"&gt;=2"))</f>
        <v/>
      </c>
      <c r="AK1734" s="12" t="str">
        <f aca="false">IF($B1734="","",COUNT(X1734:AG1734))</f>
        <v/>
      </c>
    </row>
    <row r="1735" customFormat="false" ht="15" hidden="false" customHeight="false" outlineLevel="0" collapsed="false">
      <c r="A1735" s="7"/>
      <c r="B1735" s="7"/>
      <c r="C1735" s="11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12" t="str">
        <f aca="false">IF(OR($B1735="",D1735="",E1735=""),"",IFERROR(IF(OR(INDEX(Matches!$I$2:$I$201,MATCH($A1735&amp;"-1",Matches!$J$2:$J$201,0))="Void",INDEX(Matches!$G$2:$G$201,MATCH($A1735&amp;"-1",Matches!$J$2:$J$201,0))="",INDEX(Matches!$H$2:$H$201,MATCH($A1735&amp;"-1",Matches!$J$2:$J$201,0))=""),"",IF(AND($C1735&lt;&gt;"",INDEX(Matches!$F$2:$F$201,MATCH($A1735&amp;"-1",Matches!$J$2:$J$201,0))&lt;&gt;"",$C1735&gt;=INDEX(Matches!$F$2:$F$201,MATCH($A1735&amp;"-1",Matches!$J$2:$J$201,0))),"",IF(AND(D1735=INDEX(Matches!$G$2:$G$201,MATCH($A1735&amp;"-1",Matches!$J$2:$J$201,0)),E1735=INDEX(Matches!$H$2:$H$201,MATCH($A1735&amp;"-1",Matches!$J$2:$J$201,0))),5,IF(SIGN(D1735-E1735)&lt;&gt;SIGN(INDEX(Matches!$G$2:$G$201,MATCH($A1735&amp;"-1",Matches!$J$2:$J$201,0))-INDEX(Matches!$H$2:$H$201,MATCH($A1735&amp;"-1",Matches!$J$2:$J$201,0))),0,IF(D1735-E1735=INDEX(Matches!$G$2:$G$201,MATCH($A1735&amp;"-1",Matches!$J$2:$J$201,0))-INDEX(Matches!$H$2:$H$201,MATCH($A1735&amp;"-1",Matches!$J$2:$J$201,0)),3,2))))),""))</f>
        <v/>
      </c>
      <c r="Y1735" s="12" t="str">
        <f aca="false">IF(OR($B1735="",F1735="",G1735=""),"",IFERROR(IF(OR(INDEX(Matches!$I$2:$I$201,MATCH($A1735&amp;"-2",Matches!$J$2:$J$201,0))="Void",INDEX(Matches!$G$2:$G$201,MATCH($A1735&amp;"-2",Matches!$J$2:$J$201,0))="",INDEX(Matches!$H$2:$H$201,MATCH($A1735&amp;"-2",Matches!$J$2:$J$201,0))=""),"",IF(AND($C1735&lt;&gt;"",INDEX(Matches!$F$2:$F$201,MATCH($A1735&amp;"-2",Matches!$J$2:$J$201,0))&lt;&gt;"",$C1735&gt;=INDEX(Matches!$F$2:$F$201,MATCH($A1735&amp;"-2",Matches!$J$2:$J$201,0))),"",IF(AND(F1735=INDEX(Matches!$G$2:$G$201,MATCH($A1735&amp;"-2",Matches!$J$2:$J$201,0)),G1735=INDEX(Matches!$H$2:$H$201,MATCH($A1735&amp;"-2",Matches!$J$2:$J$201,0))),5,IF(SIGN(F1735-G1735)&lt;&gt;SIGN(INDEX(Matches!$G$2:$G$201,MATCH($A1735&amp;"-2",Matches!$J$2:$J$201,0))-INDEX(Matches!$H$2:$H$201,MATCH($A1735&amp;"-2",Matches!$J$2:$J$201,0))),0,IF(F1735-G1735=INDEX(Matches!$G$2:$G$201,MATCH($A1735&amp;"-2",Matches!$J$2:$J$201,0))-INDEX(Matches!$H$2:$H$201,MATCH($A1735&amp;"-2",Matches!$J$2:$J$201,0)),3,2))))),""))</f>
        <v/>
      </c>
      <c r="Z1735" s="12" t="str">
        <f aca="false">IF(OR($B1735="",H1735="",I1735=""),"",IFERROR(IF(OR(INDEX(Matches!$I$2:$I$201,MATCH($A1735&amp;"-3",Matches!$J$2:$J$201,0))="Void",INDEX(Matches!$G$2:$G$201,MATCH($A1735&amp;"-3",Matches!$J$2:$J$201,0))="",INDEX(Matches!$H$2:$H$201,MATCH($A1735&amp;"-3",Matches!$J$2:$J$201,0))=""),"",IF(AND($C1735&lt;&gt;"",INDEX(Matches!$F$2:$F$201,MATCH($A1735&amp;"-3",Matches!$J$2:$J$201,0))&lt;&gt;"",$C1735&gt;=INDEX(Matches!$F$2:$F$201,MATCH($A1735&amp;"-3",Matches!$J$2:$J$201,0))),"",IF(AND(H1735=INDEX(Matches!$G$2:$G$201,MATCH($A1735&amp;"-3",Matches!$J$2:$J$201,0)),I1735=INDEX(Matches!$H$2:$H$201,MATCH($A1735&amp;"-3",Matches!$J$2:$J$201,0))),5,IF(SIGN(H1735-I1735)&lt;&gt;SIGN(INDEX(Matches!$G$2:$G$201,MATCH($A1735&amp;"-3",Matches!$J$2:$J$201,0))-INDEX(Matches!$H$2:$H$201,MATCH($A1735&amp;"-3",Matches!$J$2:$J$201,0))),0,IF(H1735-I1735=INDEX(Matches!$G$2:$G$201,MATCH($A1735&amp;"-3",Matches!$J$2:$J$201,0))-INDEX(Matches!$H$2:$H$201,MATCH($A1735&amp;"-3",Matches!$J$2:$J$201,0)),3,2))))),""))</f>
        <v/>
      </c>
      <c r="AA1735" s="12" t="str">
        <f aca="false">IF(OR($B1735="",J1735="",K1735=""),"",IFERROR(IF(OR(INDEX(Matches!$I$2:$I$201,MATCH($A1735&amp;"-4",Matches!$J$2:$J$201,0))="Void",INDEX(Matches!$G$2:$G$201,MATCH($A1735&amp;"-4",Matches!$J$2:$J$201,0))="",INDEX(Matches!$H$2:$H$201,MATCH($A1735&amp;"-4",Matches!$J$2:$J$201,0))=""),"",IF(AND($C1735&lt;&gt;"",INDEX(Matches!$F$2:$F$201,MATCH($A1735&amp;"-4",Matches!$J$2:$J$201,0))&lt;&gt;"",$C1735&gt;=INDEX(Matches!$F$2:$F$201,MATCH($A1735&amp;"-4",Matches!$J$2:$J$201,0))),"",IF(AND(J1735=INDEX(Matches!$G$2:$G$201,MATCH($A1735&amp;"-4",Matches!$J$2:$J$201,0)),K1735=INDEX(Matches!$H$2:$H$201,MATCH($A1735&amp;"-4",Matches!$J$2:$J$201,0))),5,IF(SIGN(J1735-K1735)&lt;&gt;SIGN(INDEX(Matches!$G$2:$G$201,MATCH($A1735&amp;"-4",Matches!$J$2:$J$201,0))-INDEX(Matches!$H$2:$H$201,MATCH($A1735&amp;"-4",Matches!$J$2:$J$201,0))),0,IF(J1735-K1735=INDEX(Matches!$G$2:$G$201,MATCH($A1735&amp;"-4",Matches!$J$2:$J$201,0))-INDEX(Matches!$H$2:$H$201,MATCH($A1735&amp;"-4",Matches!$J$2:$J$201,0)),3,2))))),""))</f>
        <v/>
      </c>
      <c r="AB1735" s="12" t="str">
        <f aca="false">IF(OR($B1735="",L1735="",M1735=""),"",IFERROR(IF(OR(INDEX(Matches!$I$2:$I$201,MATCH($A1735&amp;"-5",Matches!$J$2:$J$201,0))="Void",INDEX(Matches!$G$2:$G$201,MATCH($A1735&amp;"-5",Matches!$J$2:$J$201,0))="",INDEX(Matches!$H$2:$H$201,MATCH($A1735&amp;"-5",Matches!$J$2:$J$201,0))=""),"",IF(AND($C1735&lt;&gt;"",INDEX(Matches!$F$2:$F$201,MATCH($A1735&amp;"-5",Matches!$J$2:$J$201,0))&lt;&gt;"",$C1735&gt;=INDEX(Matches!$F$2:$F$201,MATCH($A1735&amp;"-5",Matches!$J$2:$J$201,0))),"",IF(AND(L1735=INDEX(Matches!$G$2:$G$201,MATCH($A1735&amp;"-5",Matches!$J$2:$J$201,0)),M1735=INDEX(Matches!$H$2:$H$201,MATCH($A1735&amp;"-5",Matches!$J$2:$J$201,0))),5,IF(SIGN(L1735-M1735)&lt;&gt;SIGN(INDEX(Matches!$G$2:$G$201,MATCH($A1735&amp;"-5",Matches!$J$2:$J$201,0))-INDEX(Matches!$H$2:$H$201,MATCH($A1735&amp;"-5",Matches!$J$2:$J$201,0))),0,IF(L1735-M1735=INDEX(Matches!$G$2:$G$201,MATCH($A1735&amp;"-5",Matches!$J$2:$J$201,0))-INDEX(Matches!$H$2:$H$201,MATCH($A1735&amp;"-5",Matches!$J$2:$J$201,0)),3,2))))),""))</f>
        <v/>
      </c>
      <c r="AC1735" s="12" t="str">
        <f aca="false">IF(OR($B1735="",N1735="",O1735=""),"",IFERROR(IF(OR(INDEX(Matches!$I$2:$I$201,MATCH($A1735&amp;"-6",Matches!$J$2:$J$201,0))="Void",INDEX(Matches!$G$2:$G$201,MATCH($A1735&amp;"-6",Matches!$J$2:$J$201,0))="",INDEX(Matches!$H$2:$H$201,MATCH($A1735&amp;"-6",Matches!$J$2:$J$201,0))=""),"",IF(AND($C1735&lt;&gt;"",INDEX(Matches!$F$2:$F$201,MATCH($A1735&amp;"-6",Matches!$J$2:$J$201,0))&lt;&gt;"",$C1735&gt;=INDEX(Matches!$F$2:$F$201,MATCH($A1735&amp;"-6",Matches!$J$2:$J$201,0))),"",IF(AND(N1735=INDEX(Matches!$G$2:$G$201,MATCH($A1735&amp;"-6",Matches!$J$2:$J$201,0)),O1735=INDEX(Matches!$H$2:$H$201,MATCH($A1735&amp;"-6",Matches!$J$2:$J$201,0))),5,IF(SIGN(N1735-O1735)&lt;&gt;SIGN(INDEX(Matches!$G$2:$G$201,MATCH($A1735&amp;"-6",Matches!$J$2:$J$201,0))-INDEX(Matches!$H$2:$H$201,MATCH($A1735&amp;"-6",Matches!$J$2:$J$201,0))),0,IF(N1735-O1735=INDEX(Matches!$G$2:$G$201,MATCH($A1735&amp;"-6",Matches!$J$2:$J$201,0))-INDEX(Matches!$H$2:$H$201,MATCH($A1735&amp;"-6",Matches!$J$2:$J$201,0)),3,2))))),""))</f>
        <v/>
      </c>
      <c r="AD1735" s="12" t="str">
        <f aca="false">IF(OR($B1735="",P1735="",Q1735=""),"",IFERROR(IF(OR(INDEX(Matches!$I$2:$I$201,MATCH($A1735&amp;"-7",Matches!$J$2:$J$201,0))="Void",INDEX(Matches!$G$2:$G$201,MATCH($A1735&amp;"-7",Matches!$J$2:$J$201,0))="",INDEX(Matches!$H$2:$H$201,MATCH($A1735&amp;"-7",Matches!$J$2:$J$201,0))=""),"",IF(AND($C1735&lt;&gt;"",INDEX(Matches!$F$2:$F$201,MATCH($A1735&amp;"-7",Matches!$J$2:$J$201,0))&lt;&gt;"",$C1735&gt;=INDEX(Matches!$F$2:$F$201,MATCH($A1735&amp;"-7",Matches!$J$2:$J$201,0))),"",IF(AND(P1735=INDEX(Matches!$G$2:$G$201,MATCH($A1735&amp;"-7",Matches!$J$2:$J$201,0)),Q1735=INDEX(Matches!$H$2:$H$201,MATCH($A1735&amp;"-7",Matches!$J$2:$J$201,0))),5,IF(SIGN(P1735-Q1735)&lt;&gt;SIGN(INDEX(Matches!$G$2:$G$201,MATCH($A1735&amp;"-7",Matches!$J$2:$J$201,0))-INDEX(Matches!$H$2:$H$201,MATCH($A1735&amp;"-7",Matches!$J$2:$J$201,0))),0,IF(P1735-Q1735=INDEX(Matches!$G$2:$G$201,MATCH($A1735&amp;"-7",Matches!$J$2:$J$201,0))-INDEX(Matches!$H$2:$H$201,MATCH($A1735&amp;"-7",Matches!$J$2:$J$201,0)),3,2))))),""))</f>
        <v/>
      </c>
      <c r="AE1735" s="12" t="str">
        <f aca="false">IF(OR($B1735="",R1735="",S1735=""),"",IFERROR(IF(OR(INDEX(Matches!$I$2:$I$201,MATCH($A1735&amp;"-8",Matches!$J$2:$J$201,0))="Void",INDEX(Matches!$G$2:$G$201,MATCH($A1735&amp;"-8",Matches!$J$2:$J$201,0))="",INDEX(Matches!$H$2:$H$201,MATCH($A1735&amp;"-8",Matches!$J$2:$J$201,0))=""),"",IF(AND($C1735&lt;&gt;"",INDEX(Matches!$F$2:$F$201,MATCH($A1735&amp;"-8",Matches!$J$2:$J$201,0))&lt;&gt;"",$C1735&gt;=INDEX(Matches!$F$2:$F$201,MATCH($A1735&amp;"-8",Matches!$J$2:$J$201,0))),"",IF(AND(R1735=INDEX(Matches!$G$2:$G$201,MATCH($A1735&amp;"-8",Matches!$J$2:$J$201,0)),S1735=INDEX(Matches!$H$2:$H$201,MATCH($A1735&amp;"-8",Matches!$J$2:$J$201,0))),5,IF(SIGN(R1735-S1735)&lt;&gt;SIGN(INDEX(Matches!$G$2:$G$201,MATCH($A1735&amp;"-8",Matches!$J$2:$J$201,0))-INDEX(Matches!$H$2:$H$201,MATCH($A1735&amp;"-8",Matches!$J$2:$J$201,0))),0,IF(R1735-S1735=INDEX(Matches!$G$2:$G$201,MATCH($A1735&amp;"-8",Matches!$J$2:$J$201,0))-INDEX(Matches!$H$2:$H$201,MATCH($A1735&amp;"-8",Matches!$J$2:$J$201,0)),3,2))))),""))</f>
        <v/>
      </c>
      <c r="AF1735" s="12" t="str">
        <f aca="false">IF(OR($B1735="",T1735="",U1735=""),"",IFERROR(IF(OR(INDEX(Matches!$I$2:$I$201,MATCH($A1735&amp;"-9",Matches!$J$2:$J$201,0))="Void",INDEX(Matches!$G$2:$G$201,MATCH($A1735&amp;"-9",Matches!$J$2:$J$201,0))="",INDEX(Matches!$H$2:$H$201,MATCH($A1735&amp;"-9",Matches!$J$2:$J$201,0))=""),"",IF(AND($C1735&lt;&gt;"",INDEX(Matches!$F$2:$F$201,MATCH($A1735&amp;"-9",Matches!$J$2:$J$201,0))&lt;&gt;"",$C1735&gt;=INDEX(Matches!$F$2:$F$201,MATCH($A1735&amp;"-9",Matches!$J$2:$J$201,0))),"",IF(AND(T1735=INDEX(Matches!$G$2:$G$201,MATCH($A1735&amp;"-9",Matches!$J$2:$J$201,0)),U1735=INDEX(Matches!$H$2:$H$201,MATCH($A1735&amp;"-9",Matches!$J$2:$J$201,0))),5,IF(SIGN(T1735-U1735)&lt;&gt;SIGN(INDEX(Matches!$G$2:$G$201,MATCH($A1735&amp;"-9",Matches!$J$2:$J$201,0))-INDEX(Matches!$H$2:$H$201,MATCH($A1735&amp;"-9",Matches!$J$2:$J$201,0))),0,IF(T1735-U1735=INDEX(Matches!$G$2:$G$201,MATCH($A1735&amp;"-9",Matches!$J$2:$J$201,0))-INDEX(Matches!$H$2:$H$201,MATCH($A1735&amp;"-9",Matches!$J$2:$J$201,0)),3,2))))),""))</f>
        <v/>
      </c>
      <c r="AG1735" s="12" t="str">
        <f aca="false">IF(OR($B1735="",V1735="",W1735=""),"",IFERROR(IF(OR(INDEX(Matches!$I$2:$I$201,MATCH($A1735&amp;"-10",Matches!$J$2:$J$201,0))="Void",INDEX(Matches!$G$2:$G$201,MATCH($A1735&amp;"-10",Matches!$J$2:$J$201,0))="",INDEX(Matches!$H$2:$H$201,MATCH($A1735&amp;"-10",Matches!$J$2:$J$201,0))=""),"",IF(AND($C1735&lt;&gt;"",INDEX(Matches!$F$2:$F$201,MATCH($A1735&amp;"-10",Matches!$J$2:$J$201,0))&lt;&gt;"",$C1735&gt;=INDEX(Matches!$F$2:$F$201,MATCH($A1735&amp;"-10",Matches!$J$2:$J$201,0))),"",IF(AND(V1735=INDEX(Matches!$G$2:$G$201,MATCH($A1735&amp;"-10",Matches!$J$2:$J$201,0)),W1735=INDEX(Matches!$H$2:$H$201,MATCH($A1735&amp;"-10",Matches!$J$2:$J$201,0))),5,IF(SIGN(V1735-W1735)&lt;&gt;SIGN(INDEX(Matches!$G$2:$G$201,MATCH($A1735&amp;"-10",Matches!$J$2:$J$201,0))-INDEX(Matches!$H$2:$H$201,MATCH($A1735&amp;"-10",Matches!$J$2:$J$201,0))),0,IF(V1735-W1735=INDEX(Matches!$G$2:$G$201,MATCH($A1735&amp;"-10",Matches!$J$2:$J$201,0))-INDEX(Matches!$H$2:$H$201,MATCH($A1735&amp;"-10",Matches!$J$2:$J$201,0)),3,2))))),""))</f>
        <v/>
      </c>
      <c r="AH1735" s="13" t="str">
        <f aca="false">IF($B1735="","",SUM(X1735:AG1735))</f>
        <v/>
      </c>
      <c r="AI1735" s="12" t="str">
        <f aca="false">IF($B1735="","",COUNTIF(X1735:AG1735,5))</f>
        <v/>
      </c>
      <c r="AJ1735" s="12" t="str">
        <f aca="false">IF($B1735="","",COUNTIF(X1735:AG1735,"&gt;=2"))</f>
        <v/>
      </c>
      <c r="AK1735" s="12" t="str">
        <f aca="false">IF($B1735="","",COUNT(X1735:AG1735))</f>
        <v/>
      </c>
    </row>
    <row r="1736" customFormat="false" ht="15" hidden="false" customHeight="false" outlineLevel="0" collapsed="false">
      <c r="A1736" s="7"/>
      <c r="B1736" s="7"/>
      <c r="C1736" s="11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12" t="str">
        <f aca="false">IF(OR($B1736="",D1736="",E1736=""),"",IFERROR(IF(OR(INDEX(Matches!$I$2:$I$201,MATCH($A1736&amp;"-1",Matches!$J$2:$J$201,0))="Void",INDEX(Matches!$G$2:$G$201,MATCH($A1736&amp;"-1",Matches!$J$2:$J$201,0))="",INDEX(Matches!$H$2:$H$201,MATCH($A1736&amp;"-1",Matches!$J$2:$J$201,0))=""),"",IF(AND($C1736&lt;&gt;"",INDEX(Matches!$F$2:$F$201,MATCH($A1736&amp;"-1",Matches!$J$2:$J$201,0))&lt;&gt;"",$C1736&gt;=INDEX(Matches!$F$2:$F$201,MATCH($A1736&amp;"-1",Matches!$J$2:$J$201,0))),"",IF(AND(D1736=INDEX(Matches!$G$2:$G$201,MATCH($A1736&amp;"-1",Matches!$J$2:$J$201,0)),E1736=INDEX(Matches!$H$2:$H$201,MATCH($A1736&amp;"-1",Matches!$J$2:$J$201,0))),5,IF(SIGN(D1736-E1736)&lt;&gt;SIGN(INDEX(Matches!$G$2:$G$201,MATCH($A1736&amp;"-1",Matches!$J$2:$J$201,0))-INDEX(Matches!$H$2:$H$201,MATCH($A1736&amp;"-1",Matches!$J$2:$J$201,0))),0,IF(D1736-E1736=INDEX(Matches!$G$2:$G$201,MATCH($A1736&amp;"-1",Matches!$J$2:$J$201,0))-INDEX(Matches!$H$2:$H$201,MATCH($A1736&amp;"-1",Matches!$J$2:$J$201,0)),3,2))))),""))</f>
        <v/>
      </c>
      <c r="Y1736" s="12" t="str">
        <f aca="false">IF(OR($B1736="",F1736="",G1736=""),"",IFERROR(IF(OR(INDEX(Matches!$I$2:$I$201,MATCH($A1736&amp;"-2",Matches!$J$2:$J$201,0))="Void",INDEX(Matches!$G$2:$G$201,MATCH($A1736&amp;"-2",Matches!$J$2:$J$201,0))="",INDEX(Matches!$H$2:$H$201,MATCH($A1736&amp;"-2",Matches!$J$2:$J$201,0))=""),"",IF(AND($C1736&lt;&gt;"",INDEX(Matches!$F$2:$F$201,MATCH($A1736&amp;"-2",Matches!$J$2:$J$201,0))&lt;&gt;"",$C1736&gt;=INDEX(Matches!$F$2:$F$201,MATCH($A1736&amp;"-2",Matches!$J$2:$J$201,0))),"",IF(AND(F1736=INDEX(Matches!$G$2:$G$201,MATCH($A1736&amp;"-2",Matches!$J$2:$J$201,0)),G1736=INDEX(Matches!$H$2:$H$201,MATCH($A1736&amp;"-2",Matches!$J$2:$J$201,0))),5,IF(SIGN(F1736-G1736)&lt;&gt;SIGN(INDEX(Matches!$G$2:$G$201,MATCH($A1736&amp;"-2",Matches!$J$2:$J$201,0))-INDEX(Matches!$H$2:$H$201,MATCH($A1736&amp;"-2",Matches!$J$2:$J$201,0))),0,IF(F1736-G1736=INDEX(Matches!$G$2:$G$201,MATCH($A1736&amp;"-2",Matches!$J$2:$J$201,0))-INDEX(Matches!$H$2:$H$201,MATCH($A1736&amp;"-2",Matches!$J$2:$J$201,0)),3,2))))),""))</f>
        <v/>
      </c>
      <c r="Z1736" s="12" t="str">
        <f aca="false">IF(OR($B1736="",H1736="",I1736=""),"",IFERROR(IF(OR(INDEX(Matches!$I$2:$I$201,MATCH($A1736&amp;"-3",Matches!$J$2:$J$201,0))="Void",INDEX(Matches!$G$2:$G$201,MATCH($A1736&amp;"-3",Matches!$J$2:$J$201,0))="",INDEX(Matches!$H$2:$H$201,MATCH($A1736&amp;"-3",Matches!$J$2:$J$201,0))=""),"",IF(AND($C1736&lt;&gt;"",INDEX(Matches!$F$2:$F$201,MATCH($A1736&amp;"-3",Matches!$J$2:$J$201,0))&lt;&gt;"",$C1736&gt;=INDEX(Matches!$F$2:$F$201,MATCH($A1736&amp;"-3",Matches!$J$2:$J$201,0))),"",IF(AND(H1736=INDEX(Matches!$G$2:$G$201,MATCH($A1736&amp;"-3",Matches!$J$2:$J$201,0)),I1736=INDEX(Matches!$H$2:$H$201,MATCH($A1736&amp;"-3",Matches!$J$2:$J$201,0))),5,IF(SIGN(H1736-I1736)&lt;&gt;SIGN(INDEX(Matches!$G$2:$G$201,MATCH($A1736&amp;"-3",Matches!$J$2:$J$201,0))-INDEX(Matches!$H$2:$H$201,MATCH($A1736&amp;"-3",Matches!$J$2:$J$201,0))),0,IF(H1736-I1736=INDEX(Matches!$G$2:$G$201,MATCH($A1736&amp;"-3",Matches!$J$2:$J$201,0))-INDEX(Matches!$H$2:$H$201,MATCH($A1736&amp;"-3",Matches!$J$2:$J$201,0)),3,2))))),""))</f>
        <v/>
      </c>
      <c r="AA1736" s="12" t="str">
        <f aca="false">IF(OR($B1736="",J1736="",K1736=""),"",IFERROR(IF(OR(INDEX(Matches!$I$2:$I$201,MATCH($A1736&amp;"-4",Matches!$J$2:$J$201,0))="Void",INDEX(Matches!$G$2:$G$201,MATCH($A1736&amp;"-4",Matches!$J$2:$J$201,0))="",INDEX(Matches!$H$2:$H$201,MATCH($A1736&amp;"-4",Matches!$J$2:$J$201,0))=""),"",IF(AND($C1736&lt;&gt;"",INDEX(Matches!$F$2:$F$201,MATCH($A1736&amp;"-4",Matches!$J$2:$J$201,0))&lt;&gt;"",$C1736&gt;=INDEX(Matches!$F$2:$F$201,MATCH($A1736&amp;"-4",Matches!$J$2:$J$201,0))),"",IF(AND(J1736=INDEX(Matches!$G$2:$G$201,MATCH($A1736&amp;"-4",Matches!$J$2:$J$201,0)),K1736=INDEX(Matches!$H$2:$H$201,MATCH($A1736&amp;"-4",Matches!$J$2:$J$201,0))),5,IF(SIGN(J1736-K1736)&lt;&gt;SIGN(INDEX(Matches!$G$2:$G$201,MATCH($A1736&amp;"-4",Matches!$J$2:$J$201,0))-INDEX(Matches!$H$2:$H$201,MATCH($A1736&amp;"-4",Matches!$J$2:$J$201,0))),0,IF(J1736-K1736=INDEX(Matches!$G$2:$G$201,MATCH($A1736&amp;"-4",Matches!$J$2:$J$201,0))-INDEX(Matches!$H$2:$H$201,MATCH($A1736&amp;"-4",Matches!$J$2:$J$201,0)),3,2))))),""))</f>
        <v/>
      </c>
      <c r="AB1736" s="12" t="str">
        <f aca="false">IF(OR($B1736="",L1736="",M1736=""),"",IFERROR(IF(OR(INDEX(Matches!$I$2:$I$201,MATCH($A1736&amp;"-5",Matches!$J$2:$J$201,0))="Void",INDEX(Matches!$G$2:$G$201,MATCH($A1736&amp;"-5",Matches!$J$2:$J$201,0))="",INDEX(Matches!$H$2:$H$201,MATCH($A1736&amp;"-5",Matches!$J$2:$J$201,0))=""),"",IF(AND($C1736&lt;&gt;"",INDEX(Matches!$F$2:$F$201,MATCH($A1736&amp;"-5",Matches!$J$2:$J$201,0))&lt;&gt;"",$C1736&gt;=INDEX(Matches!$F$2:$F$201,MATCH($A1736&amp;"-5",Matches!$J$2:$J$201,0))),"",IF(AND(L1736=INDEX(Matches!$G$2:$G$201,MATCH($A1736&amp;"-5",Matches!$J$2:$J$201,0)),M1736=INDEX(Matches!$H$2:$H$201,MATCH($A1736&amp;"-5",Matches!$J$2:$J$201,0))),5,IF(SIGN(L1736-M1736)&lt;&gt;SIGN(INDEX(Matches!$G$2:$G$201,MATCH($A1736&amp;"-5",Matches!$J$2:$J$201,0))-INDEX(Matches!$H$2:$H$201,MATCH($A1736&amp;"-5",Matches!$J$2:$J$201,0))),0,IF(L1736-M1736=INDEX(Matches!$G$2:$G$201,MATCH($A1736&amp;"-5",Matches!$J$2:$J$201,0))-INDEX(Matches!$H$2:$H$201,MATCH($A1736&amp;"-5",Matches!$J$2:$J$201,0)),3,2))))),""))</f>
        <v/>
      </c>
      <c r="AC1736" s="12" t="str">
        <f aca="false">IF(OR($B1736="",N1736="",O1736=""),"",IFERROR(IF(OR(INDEX(Matches!$I$2:$I$201,MATCH($A1736&amp;"-6",Matches!$J$2:$J$201,0))="Void",INDEX(Matches!$G$2:$G$201,MATCH($A1736&amp;"-6",Matches!$J$2:$J$201,0))="",INDEX(Matches!$H$2:$H$201,MATCH($A1736&amp;"-6",Matches!$J$2:$J$201,0))=""),"",IF(AND($C1736&lt;&gt;"",INDEX(Matches!$F$2:$F$201,MATCH($A1736&amp;"-6",Matches!$J$2:$J$201,0))&lt;&gt;"",$C1736&gt;=INDEX(Matches!$F$2:$F$201,MATCH($A1736&amp;"-6",Matches!$J$2:$J$201,0))),"",IF(AND(N1736=INDEX(Matches!$G$2:$G$201,MATCH($A1736&amp;"-6",Matches!$J$2:$J$201,0)),O1736=INDEX(Matches!$H$2:$H$201,MATCH($A1736&amp;"-6",Matches!$J$2:$J$201,0))),5,IF(SIGN(N1736-O1736)&lt;&gt;SIGN(INDEX(Matches!$G$2:$G$201,MATCH($A1736&amp;"-6",Matches!$J$2:$J$201,0))-INDEX(Matches!$H$2:$H$201,MATCH($A1736&amp;"-6",Matches!$J$2:$J$201,0))),0,IF(N1736-O1736=INDEX(Matches!$G$2:$G$201,MATCH($A1736&amp;"-6",Matches!$J$2:$J$201,0))-INDEX(Matches!$H$2:$H$201,MATCH($A1736&amp;"-6",Matches!$J$2:$J$201,0)),3,2))))),""))</f>
        <v/>
      </c>
      <c r="AD1736" s="12" t="str">
        <f aca="false">IF(OR($B1736="",P1736="",Q1736=""),"",IFERROR(IF(OR(INDEX(Matches!$I$2:$I$201,MATCH($A1736&amp;"-7",Matches!$J$2:$J$201,0))="Void",INDEX(Matches!$G$2:$G$201,MATCH($A1736&amp;"-7",Matches!$J$2:$J$201,0))="",INDEX(Matches!$H$2:$H$201,MATCH($A1736&amp;"-7",Matches!$J$2:$J$201,0))=""),"",IF(AND($C1736&lt;&gt;"",INDEX(Matches!$F$2:$F$201,MATCH($A1736&amp;"-7",Matches!$J$2:$J$201,0))&lt;&gt;"",$C1736&gt;=INDEX(Matches!$F$2:$F$201,MATCH($A1736&amp;"-7",Matches!$J$2:$J$201,0))),"",IF(AND(P1736=INDEX(Matches!$G$2:$G$201,MATCH($A1736&amp;"-7",Matches!$J$2:$J$201,0)),Q1736=INDEX(Matches!$H$2:$H$201,MATCH($A1736&amp;"-7",Matches!$J$2:$J$201,0))),5,IF(SIGN(P1736-Q1736)&lt;&gt;SIGN(INDEX(Matches!$G$2:$G$201,MATCH($A1736&amp;"-7",Matches!$J$2:$J$201,0))-INDEX(Matches!$H$2:$H$201,MATCH($A1736&amp;"-7",Matches!$J$2:$J$201,0))),0,IF(P1736-Q1736=INDEX(Matches!$G$2:$G$201,MATCH($A1736&amp;"-7",Matches!$J$2:$J$201,0))-INDEX(Matches!$H$2:$H$201,MATCH($A1736&amp;"-7",Matches!$J$2:$J$201,0)),3,2))))),""))</f>
        <v/>
      </c>
      <c r="AE1736" s="12" t="str">
        <f aca="false">IF(OR($B1736="",R1736="",S1736=""),"",IFERROR(IF(OR(INDEX(Matches!$I$2:$I$201,MATCH($A1736&amp;"-8",Matches!$J$2:$J$201,0))="Void",INDEX(Matches!$G$2:$G$201,MATCH($A1736&amp;"-8",Matches!$J$2:$J$201,0))="",INDEX(Matches!$H$2:$H$201,MATCH($A1736&amp;"-8",Matches!$J$2:$J$201,0))=""),"",IF(AND($C1736&lt;&gt;"",INDEX(Matches!$F$2:$F$201,MATCH($A1736&amp;"-8",Matches!$J$2:$J$201,0))&lt;&gt;"",$C1736&gt;=INDEX(Matches!$F$2:$F$201,MATCH($A1736&amp;"-8",Matches!$J$2:$J$201,0))),"",IF(AND(R1736=INDEX(Matches!$G$2:$G$201,MATCH($A1736&amp;"-8",Matches!$J$2:$J$201,0)),S1736=INDEX(Matches!$H$2:$H$201,MATCH($A1736&amp;"-8",Matches!$J$2:$J$201,0))),5,IF(SIGN(R1736-S1736)&lt;&gt;SIGN(INDEX(Matches!$G$2:$G$201,MATCH($A1736&amp;"-8",Matches!$J$2:$J$201,0))-INDEX(Matches!$H$2:$H$201,MATCH($A1736&amp;"-8",Matches!$J$2:$J$201,0))),0,IF(R1736-S1736=INDEX(Matches!$G$2:$G$201,MATCH($A1736&amp;"-8",Matches!$J$2:$J$201,0))-INDEX(Matches!$H$2:$H$201,MATCH($A1736&amp;"-8",Matches!$J$2:$J$201,0)),3,2))))),""))</f>
        <v/>
      </c>
      <c r="AF1736" s="12" t="str">
        <f aca="false">IF(OR($B1736="",T1736="",U1736=""),"",IFERROR(IF(OR(INDEX(Matches!$I$2:$I$201,MATCH($A1736&amp;"-9",Matches!$J$2:$J$201,0))="Void",INDEX(Matches!$G$2:$G$201,MATCH($A1736&amp;"-9",Matches!$J$2:$J$201,0))="",INDEX(Matches!$H$2:$H$201,MATCH($A1736&amp;"-9",Matches!$J$2:$J$201,0))=""),"",IF(AND($C1736&lt;&gt;"",INDEX(Matches!$F$2:$F$201,MATCH($A1736&amp;"-9",Matches!$J$2:$J$201,0))&lt;&gt;"",$C1736&gt;=INDEX(Matches!$F$2:$F$201,MATCH($A1736&amp;"-9",Matches!$J$2:$J$201,0))),"",IF(AND(T1736=INDEX(Matches!$G$2:$G$201,MATCH($A1736&amp;"-9",Matches!$J$2:$J$201,0)),U1736=INDEX(Matches!$H$2:$H$201,MATCH($A1736&amp;"-9",Matches!$J$2:$J$201,0))),5,IF(SIGN(T1736-U1736)&lt;&gt;SIGN(INDEX(Matches!$G$2:$G$201,MATCH($A1736&amp;"-9",Matches!$J$2:$J$201,0))-INDEX(Matches!$H$2:$H$201,MATCH($A1736&amp;"-9",Matches!$J$2:$J$201,0))),0,IF(T1736-U1736=INDEX(Matches!$G$2:$G$201,MATCH($A1736&amp;"-9",Matches!$J$2:$J$201,0))-INDEX(Matches!$H$2:$H$201,MATCH($A1736&amp;"-9",Matches!$J$2:$J$201,0)),3,2))))),""))</f>
        <v/>
      </c>
      <c r="AG1736" s="12" t="str">
        <f aca="false">IF(OR($B1736="",V1736="",W1736=""),"",IFERROR(IF(OR(INDEX(Matches!$I$2:$I$201,MATCH($A1736&amp;"-10",Matches!$J$2:$J$201,0))="Void",INDEX(Matches!$G$2:$G$201,MATCH($A1736&amp;"-10",Matches!$J$2:$J$201,0))="",INDEX(Matches!$H$2:$H$201,MATCH($A1736&amp;"-10",Matches!$J$2:$J$201,0))=""),"",IF(AND($C1736&lt;&gt;"",INDEX(Matches!$F$2:$F$201,MATCH($A1736&amp;"-10",Matches!$J$2:$J$201,0))&lt;&gt;"",$C1736&gt;=INDEX(Matches!$F$2:$F$201,MATCH($A1736&amp;"-10",Matches!$J$2:$J$201,0))),"",IF(AND(V1736=INDEX(Matches!$G$2:$G$201,MATCH($A1736&amp;"-10",Matches!$J$2:$J$201,0)),W1736=INDEX(Matches!$H$2:$H$201,MATCH($A1736&amp;"-10",Matches!$J$2:$J$201,0))),5,IF(SIGN(V1736-W1736)&lt;&gt;SIGN(INDEX(Matches!$G$2:$G$201,MATCH($A1736&amp;"-10",Matches!$J$2:$J$201,0))-INDEX(Matches!$H$2:$H$201,MATCH($A1736&amp;"-10",Matches!$J$2:$J$201,0))),0,IF(V1736-W1736=INDEX(Matches!$G$2:$G$201,MATCH($A1736&amp;"-10",Matches!$J$2:$J$201,0))-INDEX(Matches!$H$2:$H$201,MATCH($A1736&amp;"-10",Matches!$J$2:$J$201,0)),3,2))))),""))</f>
        <v/>
      </c>
      <c r="AH1736" s="13" t="str">
        <f aca="false">IF($B1736="","",SUM(X1736:AG1736))</f>
        <v/>
      </c>
      <c r="AI1736" s="12" t="str">
        <f aca="false">IF($B1736="","",COUNTIF(X1736:AG1736,5))</f>
        <v/>
      </c>
      <c r="AJ1736" s="12" t="str">
        <f aca="false">IF($B1736="","",COUNTIF(X1736:AG1736,"&gt;=2"))</f>
        <v/>
      </c>
      <c r="AK1736" s="12" t="str">
        <f aca="false">IF($B1736="","",COUNT(X1736:AG1736))</f>
        <v/>
      </c>
    </row>
    <row r="1737" customFormat="false" ht="15" hidden="false" customHeight="false" outlineLevel="0" collapsed="false">
      <c r="A1737" s="7"/>
      <c r="B1737" s="7"/>
      <c r="C1737" s="11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12" t="str">
        <f aca="false">IF(OR($B1737="",D1737="",E1737=""),"",IFERROR(IF(OR(INDEX(Matches!$I$2:$I$201,MATCH($A1737&amp;"-1",Matches!$J$2:$J$201,0))="Void",INDEX(Matches!$G$2:$G$201,MATCH($A1737&amp;"-1",Matches!$J$2:$J$201,0))="",INDEX(Matches!$H$2:$H$201,MATCH($A1737&amp;"-1",Matches!$J$2:$J$201,0))=""),"",IF(AND($C1737&lt;&gt;"",INDEX(Matches!$F$2:$F$201,MATCH($A1737&amp;"-1",Matches!$J$2:$J$201,0))&lt;&gt;"",$C1737&gt;=INDEX(Matches!$F$2:$F$201,MATCH($A1737&amp;"-1",Matches!$J$2:$J$201,0))),"",IF(AND(D1737=INDEX(Matches!$G$2:$G$201,MATCH($A1737&amp;"-1",Matches!$J$2:$J$201,0)),E1737=INDEX(Matches!$H$2:$H$201,MATCH($A1737&amp;"-1",Matches!$J$2:$J$201,0))),5,IF(SIGN(D1737-E1737)&lt;&gt;SIGN(INDEX(Matches!$G$2:$G$201,MATCH($A1737&amp;"-1",Matches!$J$2:$J$201,0))-INDEX(Matches!$H$2:$H$201,MATCH($A1737&amp;"-1",Matches!$J$2:$J$201,0))),0,IF(D1737-E1737=INDEX(Matches!$G$2:$G$201,MATCH($A1737&amp;"-1",Matches!$J$2:$J$201,0))-INDEX(Matches!$H$2:$H$201,MATCH($A1737&amp;"-1",Matches!$J$2:$J$201,0)),3,2))))),""))</f>
        <v/>
      </c>
      <c r="Y1737" s="12" t="str">
        <f aca="false">IF(OR($B1737="",F1737="",G1737=""),"",IFERROR(IF(OR(INDEX(Matches!$I$2:$I$201,MATCH($A1737&amp;"-2",Matches!$J$2:$J$201,0))="Void",INDEX(Matches!$G$2:$G$201,MATCH($A1737&amp;"-2",Matches!$J$2:$J$201,0))="",INDEX(Matches!$H$2:$H$201,MATCH($A1737&amp;"-2",Matches!$J$2:$J$201,0))=""),"",IF(AND($C1737&lt;&gt;"",INDEX(Matches!$F$2:$F$201,MATCH($A1737&amp;"-2",Matches!$J$2:$J$201,0))&lt;&gt;"",$C1737&gt;=INDEX(Matches!$F$2:$F$201,MATCH($A1737&amp;"-2",Matches!$J$2:$J$201,0))),"",IF(AND(F1737=INDEX(Matches!$G$2:$G$201,MATCH($A1737&amp;"-2",Matches!$J$2:$J$201,0)),G1737=INDEX(Matches!$H$2:$H$201,MATCH($A1737&amp;"-2",Matches!$J$2:$J$201,0))),5,IF(SIGN(F1737-G1737)&lt;&gt;SIGN(INDEX(Matches!$G$2:$G$201,MATCH($A1737&amp;"-2",Matches!$J$2:$J$201,0))-INDEX(Matches!$H$2:$H$201,MATCH($A1737&amp;"-2",Matches!$J$2:$J$201,0))),0,IF(F1737-G1737=INDEX(Matches!$G$2:$G$201,MATCH($A1737&amp;"-2",Matches!$J$2:$J$201,0))-INDEX(Matches!$H$2:$H$201,MATCH($A1737&amp;"-2",Matches!$J$2:$J$201,0)),3,2))))),""))</f>
        <v/>
      </c>
      <c r="Z1737" s="12" t="str">
        <f aca="false">IF(OR($B1737="",H1737="",I1737=""),"",IFERROR(IF(OR(INDEX(Matches!$I$2:$I$201,MATCH($A1737&amp;"-3",Matches!$J$2:$J$201,0))="Void",INDEX(Matches!$G$2:$G$201,MATCH($A1737&amp;"-3",Matches!$J$2:$J$201,0))="",INDEX(Matches!$H$2:$H$201,MATCH($A1737&amp;"-3",Matches!$J$2:$J$201,0))=""),"",IF(AND($C1737&lt;&gt;"",INDEX(Matches!$F$2:$F$201,MATCH($A1737&amp;"-3",Matches!$J$2:$J$201,0))&lt;&gt;"",$C1737&gt;=INDEX(Matches!$F$2:$F$201,MATCH($A1737&amp;"-3",Matches!$J$2:$J$201,0))),"",IF(AND(H1737=INDEX(Matches!$G$2:$G$201,MATCH($A1737&amp;"-3",Matches!$J$2:$J$201,0)),I1737=INDEX(Matches!$H$2:$H$201,MATCH($A1737&amp;"-3",Matches!$J$2:$J$201,0))),5,IF(SIGN(H1737-I1737)&lt;&gt;SIGN(INDEX(Matches!$G$2:$G$201,MATCH($A1737&amp;"-3",Matches!$J$2:$J$201,0))-INDEX(Matches!$H$2:$H$201,MATCH($A1737&amp;"-3",Matches!$J$2:$J$201,0))),0,IF(H1737-I1737=INDEX(Matches!$G$2:$G$201,MATCH($A1737&amp;"-3",Matches!$J$2:$J$201,0))-INDEX(Matches!$H$2:$H$201,MATCH($A1737&amp;"-3",Matches!$J$2:$J$201,0)),3,2))))),""))</f>
        <v/>
      </c>
      <c r="AA1737" s="12" t="str">
        <f aca="false">IF(OR($B1737="",J1737="",K1737=""),"",IFERROR(IF(OR(INDEX(Matches!$I$2:$I$201,MATCH($A1737&amp;"-4",Matches!$J$2:$J$201,0))="Void",INDEX(Matches!$G$2:$G$201,MATCH($A1737&amp;"-4",Matches!$J$2:$J$201,0))="",INDEX(Matches!$H$2:$H$201,MATCH($A1737&amp;"-4",Matches!$J$2:$J$201,0))=""),"",IF(AND($C1737&lt;&gt;"",INDEX(Matches!$F$2:$F$201,MATCH($A1737&amp;"-4",Matches!$J$2:$J$201,0))&lt;&gt;"",$C1737&gt;=INDEX(Matches!$F$2:$F$201,MATCH($A1737&amp;"-4",Matches!$J$2:$J$201,0))),"",IF(AND(J1737=INDEX(Matches!$G$2:$G$201,MATCH($A1737&amp;"-4",Matches!$J$2:$J$201,0)),K1737=INDEX(Matches!$H$2:$H$201,MATCH($A1737&amp;"-4",Matches!$J$2:$J$201,0))),5,IF(SIGN(J1737-K1737)&lt;&gt;SIGN(INDEX(Matches!$G$2:$G$201,MATCH($A1737&amp;"-4",Matches!$J$2:$J$201,0))-INDEX(Matches!$H$2:$H$201,MATCH($A1737&amp;"-4",Matches!$J$2:$J$201,0))),0,IF(J1737-K1737=INDEX(Matches!$G$2:$G$201,MATCH($A1737&amp;"-4",Matches!$J$2:$J$201,0))-INDEX(Matches!$H$2:$H$201,MATCH($A1737&amp;"-4",Matches!$J$2:$J$201,0)),3,2))))),""))</f>
        <v/>
      </c>
      <c r="AB1737" s="12" t="str">
        <f aca="false">IF(OR($B1737="",L1737="",M1737=""),"",IFERROR(IF(OR(INDEX(Matches!$I$2:$I$201,MATCH($A1737&amp;"-5",Matches!$J$2:$J$201,0))="Void",INDEX(Matches!$G$2:$G$201,MATCH($A1737&amp;"-5",Matches!$J$2:$J$201,0))="",INDEX(Matches!$H$2:$H$201,MATCH($A1737&amp;"-5",Matches!$J$2:$J$201,0))=""),"",IF(AND($C1737&lt;&gt;"",INDEX(Matches!$F$2:$F$201,MATCH($A1737&amp;"-5",Matches!$J$2:$J$201,0))&lt;&gt;"",$C1737&gt;=INDEX(Matches!$F$2:$F$201,MATCH($A1737&amp;"-5",Matches!$J$2:$J$201,0))),"",IF(AND(L1737=INDEX(Matches!$G$2:$G$201,MATCH($A1737&amp;"-5",Matches!$J$2:$J$201,0)),M1737=INDEX(Matches!$H$2:$H$201,MATCH($A1737&amp;"-5",Matches!$J$2:$J$201,0))),5,IF(SIGN(L1737-M1737)&lt;&gt;SIGN(INDEX(Matches!$G$2:$G$201,MATCH($A1737&amp;"-5",Matches!$J$2:$J$201,0))-INDEX(Matches!$H$2:$H$201,MATCH($A1737&amp;"-5",Matches!$J$2:$J$201,0))),0,IF(L1737-M1737=INDEX(Matches!$G$2:$G$201,MATCH($A1737&amp;"-5",Matches!$J$2:$J$201,0))-INDEX(Matches!$H$2:$H$201,MATCH($A1737&amp;"-5",Matches!$J$2:$J$201,0)),3,2))))),""))</f>
        <v/>
      </c>
      <c r="AC1737" s="12" t="str">
        <f aca="false">IF(OR($B1737="",N1737="",O1737=""),"",IFERROR(IF(OR(INDEX(Matches!$I$2:$I$201,MATCH($A1737&amp;"-6",Matches!$J$2:$J$201,0))="Void",INDEX(Matches!$G$2:$G$201,MATCH($A1737&amp;"-6",Matches!$J$2:$J$201,0))="",INDEX(Matches!$H$2:$H$201,MATCH($A1737&amp;"-6",Matches!$J$2:$J$201,0))=""),"",IF(AND($C1737&lt;&gt;"",INDEX(Matches!$F$2:$F$201,MATCH($A1737&amp;"-6",Matches!$J$2:$J$201,0))&lt;&gt;"",$C1737&gt;=INDEX(Matches!$F$2:$F$201,MATCH($A1737&amp;"-6",Matches!$J$2:$J$201,0))),"",IF(AND(N1737=INDEX(Matches!$G$2:$G$201,MATCH($A1737&amp;"-6",Matches!$J$2:$J$201,0)),O1737=INDEX(Matches!$H$2:$H$201,MATCH($A1737&amp;"-6",Matches!$J$2:$J$201,0))),5,IF(SIGN(N1737-O1737)&lt;&gt;SIGN(INDEX(Matches!$G$2:$G$201,MATCH($A1737&amp;"-6",Matches!$J$2:$J$201,0))-INDEX(Matches!$H$2:$H$201,MATCH($A1737&amp;"-6",Matches!$J$2:$J$201,0))),0,IF(N1737-O1737=INDEX(Matches!$G$2:$G$201,MATCH($A1737&amp;"-6",Matches!$J$2:$J$201,0))-INDEX(Matches!$H$2:$H$201,MATCH($A1737&amp;"-6",Matches!$J$2:$J$201,0)),3,2))))),""))</f>
        <v/>
      </c>
      <c r="AD1737" s="12" t="str">
        <f aca="false">IF(OR($B1737="",P1737="",Q1737=""),"",IFERROR(IF(OR(INDEX(Matches!$I$2:$I$201,MATCH($A1737&amp;"-7",Matches!$J$2:$J$201,0))="Void",INDEX(Matches!$G$2:$G$201,MATCH($A1737&amp;"-7",Matches!$J$2:$J$201,0))="",INDEX(Matches!$H$2:$H$201,MATCH($A1737&amp;"-7",Matches!$J$2:$J$201,0))=""),"",IF(AND($C1737&lt;&gt;"",INDEX(Matches!$F$2:$F$201,MATCH($A1737&amp;"-7",Matches!$J$2:$J$201,0))&lt;&gt;"",$C1737&gt;=INDEX(Matches!$F$2:$F$201,MATCH($A1737&amp;"-7",Matches!$J$2:$J$201,0))),"",IF(AND(P1737=INDEX(Matches!$G$2:$G$201,MATCH($A1737&amp;"-7",Matches!$J$2:$J$201,0)),Q1737=INDEX(Matches!$H$2:$H$201,MATCH($A1737&amp;"-7",Matches!$J$2:$J$201,0))),5,IF(SIGN(P1737-Q1737)&lt;&gt;SIGN(INDEX(Matches!$G$2:$G$201,MATCH($A1737&amp;"-7",Matches!$J$2:$J$201,0))-INDEX(Matches!$H$2:$H$201,MATCH($A1737&amp;"-7",Matches!$J$2:$J$201,0))),0,IF(P1737-Q1737=INDEX(Matches!$G$2:$G$201,MATCH($A1737&amp;"-7",Matches!$J$2:$J$201,0))-INDEX(Matches!$H$2:$H$201,MATCH($A1737&amp;"-7",Matches!$J$2:$J$201,0)),3,2))))),""))</f>
        <v/>
      </c>
      <c r="AE1737" s="12" t="str">
        <f aca="false">IF(OR($B1737="",R1737="",S1737=""),"",IFERROR(IF(OR(INDEX(Matches!$I$2:$I$201,MATCH($A1737&amp;"-8",Matches!$J$2:$J$201,0))="Void",INDEX(Matches!$G$2:$G$201,MATCH($A1737&amp;"-8",Matches!$J$2:$J$201,0))="",INDEX(Matches!$H$2:$H$201,MATCH($A1737&amp;"-8",Matches!$J$2:$J$201,0))=""),"",IF(AND($C1737&lt;&gt;"",INDEX(Matches!$F$2:$F$201,MATCH($A1737&amp;"-8",Matches!$J$2:$J$201,0))&lt;&gt;"",$C1737&gt;=INDEX(Matches!$F$2:$F$201,MATCH($A1737&amp;"-8",Matches!$J$2:$J$201,0))),"",IF(AND(R1737=INDEX(Matches!$G$2:$G$201,MATCH($A1737&amp;"-8",Matches!$J$2:$J$201,0)),S1737=INDEX(Matches!$H$2:$H$201,MATCH($A1737&amp;"-8",Matches!$J$2:$J$201,0))),5,IF(SIGN(R1737-S1737)&lt;&gt;SIGN(INDEX(Matches!$G$2:$G$201,MATCH($A1737&amp;"-8",Matches!$J$2:$J$201,0))-INDEX(Matches!$H$2:$H$201,MATCH($A1737&amp;"-8",Matches!$J$2:$J$201,0))),0,IF(R1737-S1737=INDEX(Matches!$G$2:$G$201,MATCH($A1737&amp;"-8",Matches!$J$2:$J$201,0))-INDEX(Matches!$H$2:$H$201,MATCH($A1737&amp;"-8",Matches!$J$2:$J$201,0)),3,2))))),""))</f>
        <v/>
      </c>
      <c r="AF1737" s="12" t="str">
        <f aca="false">IF(OR($B1737="",T1737="",U1737=""),"",IFERROR(IF(OR(INDEX(Matches!$I$2:$I$201,MATCH($A1737&amp;"-9",Matches!$J$2:$J$201,0))="Void",INDEX(Matches!$G$2:$G$201,MATCH($A1737&amp;"-9",Matches!$J$2:$J$201,0))="",INDEX(Matches!$H$2:$H$201,MATCH($A1737&amp;"-9",Matches!$J$2:$J$201,0))=""),"",IF(AND($C1737&lt;&gt;"",INDEX(Matches!$F$2:$F$201,MATCH($A1737&amp;"-9",Matches!$J$2:$J$201,0))&lt;&gt;"",$C1737&gt;=INDEX(Matches!$F$2:$F$201,MATCH($A1737&amp;"-9",Matches!$J$2:$J$201,0))),"",IF(AND(T1737=INDEX(Matches!$G$2:$G$201,MATCH($A1737&amp;"-9",Matches!$J$2:$J$201,0)),U1737=INDEX(Matches!$H$2:$H$201,MATCH($A1737&amp;"-9",Matches!$J$2:$J$201,0))),5,IF(SIGN(T1737-U1737)&lt;&gt;SIGN(INDEX(Matches!$G$2:$G$201,MATCH($A1737&amp;"-9",Matches!$J$2:$J$201,0))-INDEX(Matches!$H$2:$H$201,MATCH($A1737&amp;"-9",Matches!$J$2:$J$201,0))),0,IF(T1737-U1737=INDEX(Matches!$G$2:$G$201,MATCH($A1737&amp;"-9",Matches!$J$2:$J$201,0))-INDEX(Matches!$H$2:$H$201,MATCH($A1737&amp;"-9",Matches!$J$2:$J$201,0)),3,2))))),""))</f>
        <v/>
      </c>
      <c r="AG1737" s="12" t="str">
        <f aca="false">IF(OR($B1737="",V1737="",W1737=""),"",IFERROR(IF(OR(INDEX(Matches!$I$2:$I$201,MATCH($A1737&amp;"-10",Matches!$J$2:$J$201,0))="Void",INDEX(Matches!$G$2:$G$201,MATCH($A1737&amp;"-10",Matches!$J$2:$J$201,0))="",INDEX(Matches!$H$2:$H$201,MATCH($A1737&amp;"-10",Matches!$J$2:$J$201,0))=""),"",IF(AND($C1737&lt;&gt;"",INDEX(Matches!$F$2:$F$201,MATCH($A1737&amp;"-10",Matches!$J$2:$J$201,0))&lt;&gt;"",$C1737&gt;=INDEX(Matches!$F$2:$F$201,MATCH($A1737&amp;"-10",Matches!$J$2:$J$201,0))),"",IF(AND(V1737=INDEX(Matches!$G$2:$G$201,MATCH($A1737&amp;"-10",Matches!$J$2:$J$201,0)),W1737=INDEX(Matches!$H$2:$H$201,MATCH($A1737&amp;"-10",Matches!$J$2:$J$201,0))),5,IF(SIGN(V1737-W1737)&lt;&gt;SIGN(INDEX(Matches!$G$2:$G$201,MATCH($A1737&amp;"-10",Matches!$J$2:$J$201,0))-INDEX(Matches!$H$2:$H$201,MATCH($A1737&amp;"-10",Matches!$J$2:$J$201,0))),0,IF(V1737-W1737=INDEX(Matches!$G$2:$G$201,MATCH($A1737&amp;"-10",Matches!$J$2:$J$201,0))-INDEX(Matches!$H$2:$H$201,MATCH($A1737&amp;"-10",Matches!$J$2:$J$201,0)),3,2))))),""))</f>
        <v/>
      </c>
      <c r="AH1737" s="13" t="str">
        <f aca="false">IF($B1737="","",SUM(X1737:AG1737))</f>
        <v/>
      </c>
      <c r="AI1737" s="12" t="str">
        <f aca="false">IF($B1737="","",COUNTIF(X1737:AG1737,5))</f>
        <v/>
      </c>
      <c r="AJ1737" s="12" t="str">
        <f aca="false">IF($B1737="","",COUNTIF(X1737:AG1737,"&gt;=2"))</f>
        <v/>
      </c>
      <c r="AK1737" s="12" t="str">
        <f aca="false">IF($B1737="","",COUNT(X1737:AG1737))</f>
        <v/>
      </c>
    </row>
    <row r="1738" customFormat="false" ht="15" hidden="false" customHeight="false" outlineLevel="0" collapsed="false">
      <c r="A1738" s="7"/>
      <c r="B1738" s="7"/>
      <c r="C1738" s="11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12" t="str">
        <f aca="false">IF(OR($B1738="",D1738="",E1738=""),"",IFERROR(IF(OR(INDEX(Matches!$I$2:$I$201,MATCH($A1738&amp;"-1",Matches!$J$2:$J$201,0))="Void",INDEX(Matches!$G$2:$G$201,MATCH($A1738&amp;"-1",Matches!$J$2:$J$201,0))="",INDEX(Matches!$H$2:$H$201,MATCH($A1738&amp;"-1",Matches!$J$2:$J$201,0))=""),"",IF(AND($C1738&lt;&gt;"",INDEX(Matches!$F$2:$F$201,MATCH($A1738&amp;"-1",Matches!$J$2:$J$201,0))&lt;&gt;"",$C1738&gt;=INDEX(Matches!$F$2:$F$201,MATCH($A1738&amp;"-1",Matches!$J$2:$J$201,0))),"",IF(AND(D1738=INDEX(Matches!$G$2:$G$201,MATCH($A1738&amp;"-1",Matches!$J$2:$J$201,0)),E1738=INDEX(Matches!$H$2:$H$201,MATCH($A1738&amp;"-1",Matches!$J$2:$J$201,0))),5,IF(SIGN(D1738-E1738)&lt;&gt;SIGN(INDEX(Matches!$G$2:$G$201,MATCH($A1738&amp;"-1",Matches!$J$2:$J$201,0))-INDEX(Matches!$H$2:$H$201,MATCH($A1738&amp;"-1",Matches!$J$2:$J$201,0))),0,IF(D1738-E1738=INDEX(Matches!$G$2:$G$201,MATCH($A1738&amp;"-1",Matches!$J$2:$J$201,0))-INDEX(Matches!$H$2:$H$201,MATCH($A1738&amp;"-1",Matches!$J$2:$J$201,0)),3,2))))),""))</f>
        <v/>
      </c>
      <c r="Y1738" s="12" t="str">
        <f aca="false">IF(OR($B1738="",F1738="",G1738=""),"",IFERROR(IF(OR(INDEX(Matches!$I$2:$I$201,MATCH($A1738&amp;"-2",Matches!$J$2:$J$201,0))="Void",INDEX(Matches!$G$2:$G$201,MATCH($A1738&amp;"-2",Matches!$J$2:$J$201,0))="",INDEX(Matches!$H$2:$H$201,MATCH($A1738&amp;"-2",Matches!$J$2:$J$201,0))=""),"",IF(AND($C1738&lt;&gt;"",INDEX(Matches!$F$2:$F$201,MATCH($A1738&amp;"-2",Matches!$J$2:$J$201,0))&lt;&gt;"",$C1738&gt;=INDEX(Matches!$F$2:$F$201,MATCH($A1738&amp;"-2",Matches!$J$2:$J$201,0))),"",IF(AND(F1738=INDEX(Matches!$G$2:$G$201,MATCH($A1738&amp;"-2",Matches!$J$2:$J$201,0)),G1738=INDEX(Matches!$H$2:$H$201,MATCH($A1738&amp;"-2",Matches!$J$2:$J$201,0))),5,IF(SIGN(F1738-G1738)&lt;&gt;SIGN(INDEX(Matches!$G$2:$G$201,MATCH($A1738&amp;"-2",Matches!$J$2:$J$201,0))-INDEX(Matches!$H$2:$H$201,MATCH($A1738&amp;"-2",Matches!$J$2:$J$201,0))),0,IF(F1738-G1738=INDEX(Matches!$G$2:$G$201,MATCH($A1738&amp;"-2",Matches!$J$2:$J$201,0))-INDEX(Matches!$H$2:$H$201,MATCH($A1738&amp;"-2",Matches!$J$2:$J$201,0)),3,2))))),""))</f>
        <v/>
      </c>
      <c r="Z1738" s="12" t="str">
        <f aca="false">IF(OR($B1738="",H1738="",I1738=""),"",IFERROR(IF(OR(INDEX(Matches!$I$2:$I$201,MATCH($A1738&amp;"-3",Matches!$J$2:$J$201,0))="Void",INDEX(Matches!$G$2:$G$201,MATCH($A1738&amp;"-3",Matches!$J$2:$J$201,0))="",INDEX(Matches!$H$2:$H$201,MATCH($A1738&amp;"-3",Matches!$J$2:$J$201,0))=""),"",IF(AND($C1738&lt;&gt;"",INDEX(Matches!$F$2:$F$201,MATCH($A1738&amp;"-3",Matches!$J$2:$J$201,0))&lt;&gt;"",$C1738&gt;=INDEX(Matches!$F$2:$F$201,MATCH($A1738&amp;"-3",Matches!$J$2:$J$201,0))),"",IF(AND(H1738=INDEX(Matches!$G$2:$G$201,MATCH($A1738&amp;"-3",Matches!$J$2:$J$201,0)),I1738=INDEX(Matches!$H$2:$H$201,MATCH($A1738&amp;"-3",Matches!$J$2:$J$201,0))),5,IF(SIGN(H1738-I1738)&lt;&gt;SIGN(INDEX(Matches!$G$2:$G$201,MATCH($A1738&amp;"-3",Matches!$J$2:$J$201,0))-INDEX(Matches!$H$2:$H$201,MATCH($A1738&amp;"-3",Matches!$J$2:$J$201,0))),0,IF(H1738-I1738=INDEX(Matches!$G$2:$G$201,MATCH($A1738&amp;"-3",Matches!$J$2:$J$201,0))-INDEX(Matches!$H$2:$H$201,MATCH($A1738&amp;"-3",Matches!$J$2:$J$201,0)),3,2))))),""))</f>
        <v/>
      </c>
      <c r="AA1738" s="12" t="str">
        <f aca="false">IF(OR($B1738="",J1738="",K1738=""),"",IFERROR(IF(OR(INDEX(Matches!$I$2:$I$201,MATCH($A1738&amp;"-4",Matches!$J$2:$J$201,0))="Void",INDEX(Matches!$G$2:$G$201,MATCH($A1738&amp;"-4",Matches!$J$2:$J$201,0))="",INDEX(Matches!$H$2:$H$201,MATCH($A1738&amp;"-4",Matches!$J$2:$J$201,0))=""),"",IF(AND($C1738&lt;&gt;"",INDEX(Matches!$F$2:$F$201,MATCH($A1738&amp;"-4",Matches!$J$2:$J$201,0))&lt;&gt;"",$C1738&gt;=INDEX(Matches!$F$2:$F$201,MATCH($A1738&amp;"-4",Matches!$J$2:$J$201,0))),"",IF(AND(J1738=INDEX(Matches!$G$2:$G$201,MATCH($A1738&amp;"-4",Matches!$J$2:$J$201,0)),K1738=INDEX(Matches!$H$2:$H$201,MATCH($A1738&amp;"-4",Matches!$J$2:$J$201,0))),5,IF(SIGN(J1738-K1738)&lt;&gt;SIGN(INDEX(Matches!$G$2:$G$201,MATCH($A1738&amp;"-4",Matches!$J$2:$J$201,0))-INDEX(Matches!$H$2:$H$201,MATCH($A1738&amp;"-4",Matches!$J$2:$J$201,0))),0,IF(J1738-K1738=INDEX(Matches!$G$2:$G$201,MATCH($A1738&amp;"-4",Matches!$J$2:$J$201,0))-INDEX(Matches!$H$2:$H$201,MATCH($A1738&amp;"-4",Matches!$J$2:$J$201,0)),3,2))))),""))</f>
        <v/>
      </c>
      <c r="AB1738" s="12" t="str">
        <f aca="false">IF(OR($B1738="",L1738="",M1738=""),"",IFERROR(IF(OR(INDEX(Matches!$I$2:$I$201,MATCH($A1738&amp;"-5",Matches!$J$2:$J$201,0))="Void",INDEX(Matches!$G$2:$G$201,MATCH($A1738&amp;"-5",Matches!$J$2:$J$201,0))="",INDEX(Matches!$H$2:$H$201,MATCH($A1738&amp;"-5",Matches!$J$2:$J$201,0))=""),"",IF(AND($C1738&lt;&gt;"",INDEX(Matches!$F$2:$F$201,MATCH($A1738&amp;"-5",Matches!$J$2:$J$201,0))&lt;&gt;"",$C1738&gt;=INDEX(Matches!$F$2:$F$201,MATCH($A1738&amp;"-5",Matches!$J$2:$J$201,0))),"",IF(AND(L1738=INDEX(Matches!$G$2:$G$201,MATCH($A1738&amp;"-5",Matches!$J$2:$J$201,0)),M1738=INDEX(Matches!$H$2:$H$201,MATCH($A1738&amp;"-5",Matches!$J$2:$J$201,0))),5,IF(SIGN(L1738-M1738)&lt;&gt;SIGN(INDEX(Matches!$G$2:$G$201,MATCH($A1738&amp;"-5",Matches!$J$2:$J$201,0))-INDEX(Matches!$H$2:$H$201,MATCH($A1738&amp;"-5",Matches!$J$2:$J$201,0))),0,IF(L1738-M1738=INDEX(Matches!$G$2:$G$201,MATCH($A1738&amp;"-5",Matches!$J$2:$J$201,0))-INDEX(Matches!$H$2:$H$201,MATCH($A1738&amp;"-5",Matches!$J$2:$J$201,0)),3,2))))),""))</f>
        <v/>
      </c>
      <c r="AC1738" s="12" t="str">
        <f aca="false">IF(OR($B1738="",N1738="",O1738=""),"",IFERROR(IF(OR(INDEX(Matches!$I$2:$I$201,MATCH($A1738&amp;"-6",Matches!$J$2:$J$201,0))="Void",INDEX(Matches!$G$2:$G$201,MATCH($A1738&amp;"-6",Matches!$J$2:$J$201,0))="",INDEX(Matches!$H$2:$H$201,MATCH($A1738&amp;"-6",Matches!$J$2:$J$201,0))=""),"",IF(AND($C1738&lt;&gt;"",INDEX(Matches!$F$2:$F$201,MATCH($A1738&amp;"-6",Matches!$J$2:$J$201,0))&lt;&gt;"",$C1738&gt;=INDEX(Matches!$F$2:$F$201,MATCH($A1738&amp;"-6",Matches!$J$2:$J$201,0))),"",IF(AND(N1738=INDEX(Matches!$G$2:$G$201,MATCH($A1738&amp;"-6",Matches!$J$2:$J$201,0)),O1738=INDEX(Matches!$H$2:$H$201,MATCH($A1738&amp;"-6",Matches!$J$2:$J$201,0))),5,IF(SIGN(N1738-O1738)&lt;&gt;SIGN(INDEX(Matches!$G$2:$G$201,MATCH($A1738&amp;"-6",Matches!$J$2:$J$201,0))-INDEX(Matches!$H$2:$H$201,MATCH($A1738&amp;"-6",Matches!$J$2:$J$201,0))),0,IF(N1738-O1738=INDEX(Matches!$G$2:$G$201,MATCH($A1738&amp;"-6",Matches!$J$2:$J$201,0))-INDEX(Matches!$H$2:$H$201,MATCH($A1738&amp;"-6",Matches!$J$2:$J$201,0)),3,2))))),""))</f>
        <v/>
      </c>
      <c r="AD1738" s="12" t="str">
        <f aca="false">IF(OR($B1738="",P1738="",Q1738=""),"",IFERROR(IF(OR(INDEX(Matches!$I$2:$I$201,MATCH($A1738&amp;"-7",Matches!$J$2:$J$201,0))="Void",INDEX(Matches!$G$2:$G$201,MATCH($A1738&amp;"-7",Matches!$J$2:$J$201,0))="",INDEX(Matches!$H$2:$H$201,MATCH($A1738&amp;"-7",Matches!$J$2:$J$201,0))=""),"",IF(AND($C1738&lt;&gt;"",INDEX(Matches!$F$2:$F$201,MATCH($A1738&amp;"-7",Matches!$J$2:$J$201,0))&lt;&gt;"",$C1738&gt;=INDEX(Matches!$F$2:$F$201,MATCH($A1738&amp;"-7",Matches!$J$2:$J$201,0))),"",IF(AND(P1738=INDEX(Matches!$G$2:$G$201,MATCH($A1738&amp;"-7",Matches!$J$2:$J$201,0)),Q1738=INDEX(Matches!$H$2:$H$201,MATCH($A1738&amp;"-7",Matches!$J$2:$J$201,0))),5,IF(SIGN(P1738-Q1738)&lt;&gt;SIGN(INDEX(Matches!$G$2:$G$201,MATCH($A1738&amp;"-7",Matches!$J$2:$J$201,0))-INDEX(Matches!$H$2:$H$201,MATCH($A1738&amp;"-7",Matches!$J$2:$J$201,0))),0,IF(P1738-Q1738=INDEX(Matches!$G$2:$G$201,MATCH($A1738&amp;"-7",Matches!$J$2:$J$201,0))-INDEX(Matches!$H$2:$H$201,MATCH($A1738&amp;"-7",Matches!$J$2:$J$201,0)),3,2))))),""))</f>
        <v/>
      </c>
      <c r="AE1738" s="12" t="str">
        <f aca="false">IF(OR($B1738="",R1738="",S1738=""),"",IFERROR(IF(OR(INDEX(Matches!$I$2:$I$201,MATCH($A1738&amp;"-8",Matches!$J$2:$J$201,0))="Void",INDEX(Matches!$G$2:$G$201,MATCH($A1738&amp;"-8",Matches!$J$2:$J$201,0))="",INDEX(Matches!$H$2:$H$201,MATCH($A1738&amp;"-8",Matches!$J$2:$J$201,0))=""),"",IF(AND($C1738&lt;&gt;"",INDEX(Matches!$F$2:$F$201,MATCH($A1738&amp;"-8",Matches!$J$2:$J$201,0))&lt;&gt;"",$C1738&gt;=INDEX(Matches!$F$2:$F$201,MATCH($A1738&amp;"-8",Matches!$J$2:$J$201,0))),"",IF(AND(R1738=INDEX(Matches!$G$2:$G$201,MATCH($A1738&amp;"-8",Matches!$J$2:$J$201,0)),S1738=INDEX(Matches!$H$2:$H$201,MATCH($A1738&amp;"-8",Matches!$J$2:$J$201,0))),5,IF(SIGN(R1738-S1738)&lt;&gt;SIGN(INDEX(Matches!$G$2:$G$201,MATCH($A1738&amp;"-8",Matches!$J$2:$J$201,0))-INDEX(Matches!$H$2:$H$201,MATCH($A1738&amp;"-8",Matches!$J$2:$J$201,0))),0,IF(R1738-S1738=INDEX(Matches!$G$2:$G$201,MATCH($A1738&amp;"-8",Matches!$J$2:$J$201,0))-INDEX(Matches!$H$2:$H$201,MATCH($A1738&amp;"-8",Matches!$J$2:$J$201,0)),3,2))))),""))</f>
        <v/>
      </c>
      <c r="AF1738" s="12" t="str">
        <f aca="false">IF(OR($B1738="",T1738="",U1738=""),"",IFERROR(IF(OR(INDEX(Matches!$I$2:$I$201,MATCH($A1738&amp;"-9",Matches!$J$2:$J$201,0))="Void",INDEX(Matches!$G$2:$G$201,MATCH($A1738&amp;"-9",Matches!$J$2:$J$201,0))="",INDEX(Matches!$H$2:$H$201,MATCH($A1738&amp;"-9",Matches!$J$2:$J$201,0))=""),"",IF(AND($C1738&lt;&gt;"",INDEX(Matches!$F$2:$F$201,MATCH($A1738&amp;"-9",Matches!$J$2:$J$201,0))&lt;&gt;"",$C1738&gt;=INDEX(Matches!$F$2:$F$201,MATCH($A1738&amp;"-9",Matches!$J$2:$J$201,0))),"",IF(AND(T1738=INDEX(Matches!$G$2:$G$201,MATCH($A1738&amp;"-9",Matches!$J$2:$J$201,0)),U1738=INDEX(Matches!$H$2:$H$201,MATCH($A1738&amp;"-9",Matches!$J$2:$J$201,0))),5,IF(SIGN(T1738-U1738)&lt;&gt;SIGN(INDEX(Matches!$G$2:$G$201,MATCH($A1738&amp;"-9",Matches!$J$2:$J$201,0))-INDEX(Matches!$H$2:$H$201,MATCH($A1738&amp;"-9",Matches!$J$2:$J$201,0))),0,IF(T1738-U1738=INDEX(Matches!$G$2:$G$201,MATCH($A1738&amp;"-9",Matches!$J$2:$J$201,0))-INDEX(Matches!$H$2:$H$201,MATCH($A1738&amp;"-9",Matches!$J$2:$J$201,0)),3,2))))),""))</f>
        <v/>
      </c>
      <c r="AG1738" s="12" t="str">
        <f aca="false">IF(OR($B1738="",V1738="",W1738=""),"",IFERROR(IF(OR(INDEX(Matches!$I$2:$I$201,MATCH($A1738&amp;"-10",Matches!$J$2:$J$201,0))="Void",INDEX(Matches!$G$2:$G$201,MATCH($A1738&amp;"-10",Matches!$J$2:$J$201,0))="",INDEX(Matches!$H$2:$H$201,MATCH($A1738&amp;"-10",Matches!$J$2:$J$201,0))=""),"",IF(AND($C1738&lt;&gt;"",INDEX(Matches!$F$2:$F$201,MATCH($A1738&amp;"-10",Matches!$J$2:$J$201,0))&lt;&gt;"",$C1738&gt;=INDEX(Matches!$F$2:$F$201,MATCH($A1738&amp;"-10",Matches!$J$2:$J$201,0))),"",IF(AND(V1738=INDEX(Matches!$G$2:$G$201,MATCH($A1738&amp;"-10",Matches!$J$2:$J$201,0)),W1738=INDEX(Matches!$H$2:$H$201,MATCH($A1738&amp;"-10",Matches!$J$2:$J$201,0))),5,IF(SIGN(V1738-W1738)&lt;&gt;SIGN(INDEX(Matches!$G$2:$G$201,MATCH($A1738&amp;"-10",Matches!$J$2:$J$201,0))-INDEX(Matches!$H$2:$H$201,MATCH($A1738&amp;"-10",Matches!$J$2:$J$201,0))),0,IF(V1738-W1738=INDEX(Matches!$G$2:$G$201,MATCH($A1738&amp;"-10",Matches!$J$2:$J$201,0))-INDEX(Matches!$H$2:$H$201,MATCH($A1738&amp;"-10",Matches!$J$2:$J$201,0)),3,2))))),""))</f>
        <v/>
      </c>
      <c r="AH1738" s="13" t="str">
        <f aca="false">IF($B1738="","",SUM(X1738:AG1738))</f>
        <v/>
      </c>
      <c r="AI1738" s="12" t="str">
        <f aca="false">IF($B1738="","",COUNTIF(X1738:AG1738,5))</f>
        <v/>
      </c>
      <c r="AJ1738" s="12" t="str">
        <f aca="false">IF($B1738="","",COUNTIF(X1738:AG1738,"&gt;=2"))</f>
        <v/>
      </c>
      <c r="AK1738" s="12" t="str">
        <f aca="false">IF($B1738="","",COUNT(X1738:AG1738))</f>
        <v/>
      </c>
    </row>
    <row r="1739" customFormat="false" ht="15" hidden="false" customHeight="false" outlineLevel="0" collapsed="false">
      <c r="A1739" s="7"/>
      <c r="B1739" s="7"/>
      <c r="C1739" s="11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12" t="str">
        <f aca="false">IF(OR($B1739="",D1739="",E1739=""),"",IFERROR(IF(OR(INDEX(Matches!$I$2:$I$201,MATCH($A1739&amp;"-1",Matches!$J$2:$J$201,0))="Void",INDEX(Matches!$G$2:$G$201,MATCH($A1739&amp;"-1",Matches!$J$2:$J$201,0))="",INDEX(Matches!$H$2:$H$201,MATCH($A1739&amp;"-1",Matches!$J$2:$J$201,0))=""),"",IF(AND($C1739&lt;&gt;"",INDEX(Matches!$F$2:$F$201,MATCH($A1739&amp;"-1",Matches!$J$2:$J$201,0))&lt;&gt;"",$C1739&gt;=INDEX(Matches!$F$2:$F$201,MATCH($A1739&amp;"-1",Matches!$J$2:$J$201,0))),"",IF(AND(D1739=INDEX(Matches!$G$2:$G$201,MATCH($A1739&amp;"-1",Matches!$J$2:$J$201,0)),E1739=INDEX(Matches!$H$2:$H$201,MATCH($A1739&amp;"-1",Matches!$J$2:$J$201,0))),5,IF(SIGN(D1739-E1739)&lt;&gt;SIGN(INDEX(Matches!$G$2:$G$201,MATCH($A1739&amp;"-1",Matches!$J$2:$J$201,0))-INDEX(Matches!$H$2:$H$201,MATCH($A1739&amp;"-1",Matches!$J$2:$J$201,0))),0,IF(D1739-E1739=INDEX(Matches!$G$2:$G$201,MATCH($A1739&amp;"-1",Matches!$J$2:$J$201,0))-INDEX(Matches!$H$2:$H$201,MATCH($A1739&amp;"-1",Matches!$J$2:$J$201,0)),3,2))))),""))</f>
        <v/>
      </c>
      <c r="Y1739" s="12" t="str">
        <f aca="false">IF(OR($B1739="",F1739="",G1739=""),"",IFERROR(IF(OR(INDEX(Matches!$I$2:$I$201,MATCH($A1739&amp;"-2",Matches!$J$2:$J$201,0))="Void",INDEX(Matches!$G$2:$G$201,MATCH($A1739&amp;"-2",Matches!$J$2:$J$201,0))="",INDEX(Matches!$H$2:$H$201,MATCH($A1739&amp;"-2",Matches!$J$2:$J$201,0))=""),"",IF(AND($C1739&lt;&gt;"",INDEX(Matches!$F$2:$F$201,MATCH($A1739&amp;"-2",Matches!$J$2:$J$201,0))&lt;&gt;"",$C1739&gt;=INDEX(Matches!$F$2:$F$201,MATCH($A1739&amp;"-2",Matches!$J$2:$J$201,0))),"",IF(AND(F1739=INDEX(Matches!$G$2:$G$201,MATCH($A1739&amp;"-2",Matches!$J$2:$J$201,0)),G1739=INDEX(Matches!$H$2:$H$201,MATCH($A1739&amp;"-2",Matches!$J$2:$J$201,0))),5,IF(SIGN(F1739-G1739)&lt;&gt;SIGN(INDEX(Matches!$G$2:$G$201,MATCH($A1739&amp;"-2",Matches!$J$2:$J$201,0))-INDEX(Matches!$H$2:$H$201,MATCH($A1739&amp;"-2",Matches!$J$2:$J$201,0))),0,IF(F1739-G1739=INDEX(Matches!$G$2:$G$201,MATCH($A1739&amp;"-2",Matches!$J$2:$J$201,0))-INDEX(Matches!$H$2:$H$201,MATCH($A1739&amp;"-2",Matches!$J$2:$J$201,0)),3,2))))),""))</f>
        <v/>
      </c>
      <c r="Z1739" s="12" t="str">
        <f aca="false">IF(OR($B1739="",H1739="",I1739=""),"",IFERROR(IF(OR(INDEX(Matches!$I$2:$I$201,MATCH($A1739&amp;"-3",Matches!$J$2:$J$201,0))="Void",INDEX(Matches!$G$2:$G$201,MATCH($A1739&amp;"-3",Matches!$J$2:$J$201,0))="",INDEX(Matches!$H$2:$H$201,MATCH($A1739&amp;"-3",Matches!$J$2:$J$201,0))=""),"",IF(AND($C1739&lt;&gt;"",INDEX(Matches!$F$2:$F$201,MATCH($A1739&amp;"-3",Matches!$J$2:$J$201,0))&lt;&gt;"",$C1739&gt;=INDEX(Matches!$F$2:$F$201,MATCH($A1739&amp;"-3",Matches!$J$2:$J$201,0))),"",IF(AND(H1739=INDEX(Matches!$G$2:$G$201,MATCH($A1739&amp;"-3",Matches!$J$2:$J$201,0)),I1739=INDEX(Matches!$H$2:$H$201,MATCH($A1739&amp;"-3",Matches!$J$2:$J$201,0))),5,IF(SIGN(H1739-I1739)&lt;&gt;SIGN(INDEX(Matches!$G$2:$G$201,MATCH($A1739&amp;"-3",Matches!$J$2:$J$201,0))-INDEX(Matches!$H$2:$H$201,MATCH($A1739&amp;"-3",Matches!$J$2:$J$201,0))),0,IF(H1739-I1739=INDEX(Matches!$G$2:$G$201,MATCH($A1739&amp;"-3",Matches!$J$2:$J$201,0))-INDEX(Matches!$H$2:$H$201,MATCH($A1739&amp;"-3",Matches!$J$2:$J$201,0)),3,2))))),""))</f>
        <v/>
      </c>
      <c r="AA1739" s="12" t="str">
        <f aca="false">IF(OR($B1739="",J1739="",K1739=""),"",IFERROR(IF(OR(INDEX(Matches!$I$2:$I$201,MATCH($A1739&amp;"-4",Matches!$J$2:$J$201,0))="Void",INDEX(Matches!$G$2:$G$201,MATCH($A1739&amp;"-4",Matches!$J$2:$J$201,0))="",INDEX(Matches!$H$2:$H$201,MATCH($A1739&amp;"-4",Matches!$J$2:$J$201,0))=""),"",IF(AND($C1739&lt;&gt;"",INDEX(Matches!$F$2:$F$201,MATCH($A1739&amp;"-4",Matches!$J$2:$J$201,0))&lt;&gt;"",$C1739&gt;=INDEX(Matches!$F$2:$F$201,MATCH($A1739&amp;"-4",Matches!$J$2:$J$201,0))),"",IF(AND(J1739=INDEX(Matches!$G$2:$G$201,MATCH($A1739&amp;"-4",Matches!$J$2:$J$201,0)),K1739=INDEX(Matches!$H$2:$H$201,MATCH($A1739&amp;"-4",Matches!$J$2:$J$201,0))),5,IF(SIGN(J1739-K1739)&lt;&gt;SIGN(INDEX(Matches!$G$2:$G$201,MATCH($A1739&amp;"-4",Matches!$J$2:$J$201,0))-INDEX(Matches!$H$2:$H$201,MATCH($A1739&amp;"-4",Matches!$J$2:$J$201,0))),0,IF(J1739-K1739=INDEX(Matches!$G$2:$G$201,MATCH($A1739&amp;"-4",Matches!$J$2:$J$201,0))-INDEX(Matches!$H$2:$H$201,MATCH($A1739&amp;"-4",Matches!$J$2:$J$201,0)),3,2))))),""))</f>
        <v/>
      </c>
      <c r="AB1739" s="12" t="str">
        <f aca="false">IF(OR($B1739="",L1739="",M1739=""),"",IFERROR(IF(OR(INDEX(Matches!$I$2:$I$201,MATCH($A1739&amp;"-5",Matches!$J$2:$J$201,0))="Void",INDEX(Matches!$G$2:$G$201,MATCH($A1739&amp;"-5",Matches!$J$2:$J$201,0))="",INDEX(Matches!$H$2:$H$201,MATCH($A1739&amp;"-5",Matches!$J$2:$J$201,0))=""),"",IF(AND($C1739&lt;&gt;"",INDEX(Matches!$F$2:$F$201,MATCH($A1739&amp;"-5",Matches!$J$2:$J$201,0))&lt;&gt;"",$C1739&gt;=INDEX(Matches!$F$2:$F$201,MATCH($A1739&amp;"-5",Matches!$J$2:$J$201,0))),"",IF(AND(L1739=INDEX(Matches!$G$2:$G$201,MATCH($A1739&amp;"-5",Matches!$J$2:$J$201,0)),M1739=INDEX(Matches!$H$2:$H$201,MATCH($A1739&amp;"-5",Matches!$J$2:$J$201,0))),5,IF(SIGN(L1739-M1739)&lt;&gt;SIGN(INDEX(Matches!$G$2:$G$201,MATCH($A1739&amp;"-5",Matches!$J$2:$J$201,0))-INDEX(Matches!$H$2:$H$201,MATCH($A1739&amp;"-5",Matches!$J$2:$J$201,0))),0,IF(L1739-M1739=INDEX(Matches!$G$2:$G$201,MATCH($A1739&amp;"-5",Matches!$J$2:$J$201,0))-INDEX(Matches!$H$2:$H$201,MATCH($A1739&amp;"-5",Matches!$J$2:$J$201,0)),3,2))))),""))</f>
        <v/>
      </c>
      <c r="AC1739" s="12" t="str">
        <f aca="false">IF(OR($B1739="",N1739="",O1739=""),"",IFERROR(IF(OR(INDEX(Matches!$I$2:$I$201,MATCH($A1739&amp;"-6",Matches!$J$2:$J$201,0))="Void",INDEX(Matches!$G$2:$G$201,MATCH($A1739&amp;"-6",Matches!$J$2:$J$201,0))="",INDEX(Matches!$H$2:$H$201,MATCH($A1739&amp;"-6",Matches!$J$2:$J$201,0))=""),"",IF(AND($C1739&lt;&gt;"",INDEX(Matches!$F$2:$F$201,MATCH($A1739&amp;"-6",Matches!$J$2:$J$201,0))&lt;&gt;"",$C1739&gt;=INDEX(Matches!$F$2:$F$201,MATCH($A1739&amp;"-6",Matches!$J$2:$J$201,0))),"",IF(AND(N1739=INDEX(Matches!$G$2:$G$201,MATCH($A1739&amp;"-6",Matches!$J$2:$J$201,0)),O1739=INDEX(Matches!$H$2:$H$201,MATCH($A1739&amp;"-6",Matches!$J$2:$J$201,0))),5,IF(SIGN(N1739-O1739)&lt;&gt;SIGN(INDEX(Matches!$G$2:$G$201,MATCH($A1739&amp;"-6",Matches!$J$2:$J$201,0))-INDEX(Matches!$H$2:$H$201,MATCH($A1739&amp;"-6",Matches!$J$2:$J$201,0))),0,IF(N1739-O1739=INDEX(Matches!$G$2:$G$201,MATCH($A1739&amp;"-6",Matches!$J$2:$J$201,0))-INDEX(Matches!$H$2:$H$201,MATCH($A1739&amp;"-6",Matches!$J$2:$J$201,0)),3,2))))),""))</f>
        <v/>
      </c>
      <c r="AD1739" s="12" t="str">
        <f aca="false">IF(OR($B1739="",P1739="",Q1739=""),"",IFERROR(IF(OR(INDEX(Matches!$I$2:$I$201,MATCH($A1739&amp;"-7",Matches!$J$2:$J$201,0))="Void",INDEX(Matches!$G$2:$G$201,MATCH($A1739&amp;"-7",Matches!$J$2:$J$201,0))="",INDEX(Matches!$H$2:$H$201,MATCH($A1739&amp;"-7",Matches!$J$2:$J$201,0))=""),"",IF(AND($C1739&lt;&gt;"",INDEX(Matches!$F$2:$F$201,MATCH($A1739&amp;"-7",Matches!$J$2:$J$201,0))&lt;&gt;"",$C1739&gt;=INDEX(Matches!$F$2:$F$201,MATCH($A1739&amp;"-7",Matches!$J$2:$J$201,0))),"",IF(AND(P1739=INDEX(Matches!$G$2:$G$201,MATCH($A1739&amp;"-7",Matches!$J$2:$J$201,0)),Q1739=INDEX(Matches!$H$2:$H$201,MATCH($A1739&amp;"-7",Matches!$J$2:$J$201,0))),5,IF(SIGN(P1739-Q1739)&lt;&gt;SIGN(INDEX(Matches!$G$2:$G$201,MATCH($A1739&amp;"-7",Matches!$J$2:$J$201,0))-INDEX(Matches!$H$2:$H$201,MATCH($A1739&amp;"-7",Matches!$J$2:$J$201,0))),0,IF(P1739-Q1739=INDEX(Matches!$G$2:$G$201,MATCH($A1739&amp;"-7",Matches!$J$2:$J$201,0))-INDEX(Matches!$H$2:$H$201,MATCH($A1739&amp;"-7",Matches!$J$2:$J$201,0)),3,2))))),""))</f>
        <v/>
      </c>
      <c r="AE1739" s="12" t="str">
        <f aca="false">IF(OR($B1739="",R1739="",S1739=""),"",IFERROR(IF(OR(INDEX(Matches!$I$2:$I$201,MATCH($A1739&amp;"-8",Matches!$J$2:$J$201,0))="Void",INDEX(Matches!$G$2:$G$201,MATCH($A1739&amp;"-8",Matches!$J$2:$J$201,0))="",INDEX(Matches!$H$2:$H$201,MATCH($A1739&amp;"-8",Matches!$J$2:$J$201,0))=""),"",IF(AND($C1739&lt;&gt;"",INDEX(Matches!$F$2:$F$201,MATCH($A1739&amp;"-8",Matches!$J$2:$J$201,0))&lt;&gt;"",$C1739&gt;=INDEX(Matches!$F$2:$F$201,MATCH($A1739&amp;"-8",Matches!$J$2:$J$201,0))),"",IF(AND(R1739=INDEX(Matches!$G$2:$G$201,MATCH($A1739&amp;"-8",Matches!$J$2:$J$201,0)),S1739=INDEX(Matches!$H$2:$H$201,MATCH($A1739&amp;"-8",Matches!$J$2:$J$201,0))),5,IF(SIGN(R1739-S1739)&lt;&gt;SIGN(INDEX(Matches!$G$2:$G$201,MATCH($A1739&amp;"-8",Matches!$J$2:$J$201,0))-INDEX(Matches!$H$2:$H$201,MATCH($A1739&amp;"-8",Matches!$J$2:$J$201,0))),0,IF(R1739-S1739=INDEX(Matches!$G$2:$G$201,MATCH($A1739&amp;"-8",Matches!$J$2:$J$201,0))-INDEX(Matches!$H$2:$H$201,MATCH($A1739&amp;"-8",Matches!$J$2:$J$201,0)),3,2))))),""))</f>
        <v/>
      </c>
      <c r="AF1739" s="12" t="str">
        <f aca="false">IF(OR($B1739="",T1739="",U1739=""),"",IFERROR(IF(OR(INDEX(Matches!$I$2:$I$201,MATCH($A1739&amp;"-9",Matches!$J$2:$J$201,0))="Void",INDEX(Matches!$G$2:$G$201,MATCH($A1739&amp;"-9",Matches!$J$2:$J$201,0))="",INDEX(Matches!$H$2:$H$201,MATCH($A1739&amp;"-9",Matches!$J$2:$J$201,0))=""),"",IF(AND($C1739&lt;&gt;"",INDEX(Matches!$F$2:$F$201,MATCH($A1739&amp;"-9",Matches!$J$2:$J$201,0))&lt;&gt;"",$C1739&gt;=INDEX(Matches!$F$2:$F$201,MATCH($A1739&amp;"-9",Matches!$J$2:$J$201,0))),"",IF(AND(T1739=INDEX(Matches!$G$2:$G$201,MATCH($A1739&amp;"-9",Matches!$J$2:$J$201,0)),U1739=INDEX(Matches!$H$2:$H$201,MATCH($A1739&amp;"-9",Matches!$J$2:$J$201,0))),5,IF(SIGN(T1739-U1739)&lt;&gt;SIGN(INDEX(Matches!$G$2:$G$201,MATCH($A1739&amp;"-9",Matches!$J$2:$J$201,0))-INDEX(Matches!$H$2:$H$201,MATCH($A1739&amp;"-9",Matches!$J$2:$J$201,0))),0,IF(T1739-U1739=INDEX(Matches!$G$2:$G$201,MATCH($A1739&amp;"-9",Matches!$J$2:$J$201,0))-INDEX(Matches!$H$2:$H$201,MATCH($A1739&amp;"-9",Matches!$J$2:$J$201,0)),3,2))))),""))</f>
        <v/>
      </c>
      <c r="AG1739" s="12" t="str">
        <f aca="false">IF(OR($B1739="",V1739="",W1739=""),"",IFERROR(IF(OR(INDEX(Matches!$I$2:$I$201,MATCH($A1739&amp;"-10",Matches!$J$2:$J$201,0))="Void",INDEX(Matches!$G$2:$G$201,MATCH($A1739&amp;"-10",Matches!$J$2:$J$201,0))="",INDEX(Matches!$H$2:$H$201,MATCH($A1739&amp;"-10",Matches!$J$2:$J$201,0))=""),"",IF(AND($C1739&lt;&gt;"",INDEX(Matches!$F$2:$F$201,MATCH($A1739&amp;"-10",Matches!$J$2:$J$201,0))&lt;&gt;"",$C1739&gt;=INDEX(Matches!$F$2:$F$201,MATCH($A1739&amp;"-10",Matches!$J$2:$J$201,0))),"",IF(AND(V1739=INDEX(Matches!$G$2:$G$201,MATCH($A1739&amp;"-10",Matches!$J$2:$J$201,0)),W1739=INDEX(Matches!$H$2:$H$201,MATCH($A1739&amp;"-10",Matches!$J$2:$J$201,0))),5,IF(SIGN(V1739-W1739)&lt;&gt;SIGN(INDEX(Matches!$G$2:$G$201,MATCH($A1739&amp;"-10",Matches!$J$2:$J$201,0))-INDEX(Matches!$H$2:$H$201,MATCH($A1739&amp;"-10",Matches!$J$2:$J$201,0))),0,IF(V1739-W1739=INDEX(Matches!$G$2:$G$201,MATCH($A1739&amp;"-10",Matches!$J$2:$J$201,0))-INDEX(Matches!$H$2:$H$201,MATCH($A1739&amp;"-10",Matches!$J$2:$J$201,0)),3,2))))),""))</f>
        <v/>
      </c>
      <c r="AH1739" s="13" t="str">
        <f aca="false">IF($B1739="","",SUM(X1739:AG1739))</f>
        <v/>
      </c>
      <c r="AI1739" s="12" t="str">
        <f aca="false">IF($B1739="","",COUNTIF(X1739:AG1739,5))</f>
        <v/>
      </c>
      <c r="AJ1739" s="12" t="str">
        <f aca="false">IF($B1739="","",COUNTIF(X1739:AG1739,"&gt;=2"))</f>
        <v/>
      </c>
      <c r="AK1739" s="12" t="str">
        <f aca="false">IF($B1739="","",COUNT(X1739:AG1739))</f>
        <v/>
      </c>
    </row>
    <row r="1740" customFormat="false" ht="15" hidden="false" customHeight="false" outlineLevel="0" collapsed="false">
      <c r="A1740" s="7"/>
      <c r="B1740" s="7"/>
      <c r="C1740" s="11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12" t="str">
        <f aca="false">IF(OR($B1740="",D1740="",E1740=""),"",IFERROR(IF(OR(INDEX(Matches!$I$2:$I$201,MATCH($A1740&amp;"-1",Matches!$J$2:$J$201,0))="Void",INDEX(Matches!$G$2:$G$201,MATCH($A1740&amp;"-1",Matches!$J$2:$J$201,0))="",INDEX(Matches!$H$2:$H$201,MATCH($A1740&amp;"-1",Matches!$J$2:$J$201,0))=""),"",IF(AND($C1740&lt;&gt;"",INDEX(Matches!$F$2:$F$201,MATCH($A1740&amp;"-1",Matches!$J$2:$J$201,0))&lt;&gt;"",$C1740&gt;=INDEX(Matches!$F$2:$F$201,MATCH($A1740&amp;"-1",Matches!$J$2:$J$201,0))),"",IF(AND(D1740=INDEX(Matches!$G$2:$G$201,MATCH($A1740&amp;"-1",Matches!$J$2:$J$201,0)),E1740=INDEX(Matches!$H$2:$H$201,MATCH($A1740&amp;"-1",Matches!$J$2:$J$201,0))),5,IF(SIGN(D1740-E1740)&lt;&gt;SIGN(INDEX(Matches!$G$2:$G$201,MATCH($A1740&amp;"-1",Matches!$J$2:$J$201,0))-INDEX(Matches!$H$2:$H$201,MATCH($A1740&amp;"-1",Matches!$J$2:$J$201,0))),0,IF(D1740-E1740=INDEX(Matches!$G$2:$G$201,MATCH($A1740&amp;"-1",Matches!$J$2:$J$201,0))-INDEX(Matches!$H$2:$H$201,MATCH($A1740&amp;"-1",Matches!$J$2:$J$201,0)),3,2))))),""))</f>
        <v/>
      </c>
      <c r="Y1740" s="12" t="str">
        <f aca="false">IF(OR($B1740="",F1740="",G1740=""),"",IFERROR(IF(OR(INDEX(Matches!$I$2:$I$201,MATCH($A1740&amp;"-2",Matches!$J$2:$J$201,0))="Void",INDEX(Matches!$G$2:$G$201,MATCH($A1740&amp;"-2",Matches!$J$2:$J$201,0))="",INDEX(Matches!$H$2:$H$201,MATCH($A1740&amp;"-2",Matches!$J$2:$J$201,0))=""),"",IF(AND($C1740&lt;&gt;"",INDEX(Matches!$F$2:$F$201,MATCH($A1740&amp;"-2",Matches!$J$2:$J$201,0))&lt;&gt;"",$C1740&gt;=INDEX(Matches!$F$2:$F$201,MATCH($A1740&amp;"-2",Matches!$J$2:$J$201,0))),"",IF(AND(F1740=INDEX(Matches!$G$2:$G$201,MATCH($A1740&amp;"-2",Matches!$J$2:$J$201,0)),G1740=INDEX(Matches!$H$2:$H$201,MATCH($A1740&amp;"-2",Matches!$J$2:$J$201,0))),5,IF(SIGN(F1740-G1740)&lt;&gt;SIGN(INDEX(Matches!$G$2:$G$201,MATCH($A1740&amp;"-2",Matches!$J$2:$J$201,0))-INDEX(Matches!$H$2:$H$201,MATCH($A1740&amp;"-2",Matches!$J$2:$J$201,0))),0,IF(F1740-G1740=INDEX(Matches!$G$2:$G$201,MATCH($A1740&amp;"-2",Matches!$J$2:$J$201,0))-INDEX(Matches!$H$2:$H$201,MATCH($A1740&amp;"-2",Matches!$J$2:$J$201,0)),3,2))))),""))</f>
        <v/>
      </c>
      <c r="Z1740" s="12" t="str">
        <f aca="false">IF(OR($B1740="",H1740="",I1740=""),"",IFERROR(IF(OR(INDEX(Matches!$I$2:$I$201,MATCH($A1740&amp;"-3",Matches!$J$2:$J$201,0))="Void",INDEX(Matches!$G$2:$G$201,MATCH($A1740&amp;"-3",Matches!$J$2:$J$201,0))="",INDEX(Matches!$H$2:$H$201,MATCH($A1740&amp;"-3",Matches!$J$2:$J$201,0))=""),"",IF(AND($C1740&lt;&gt;"",INDEX(Matches!$F$2:$F$201,MATCH($A1740&amp;"-3",Matches!$J$2:$J$201,0))&lt;&gt;"",$C1740&gt;=INDEX(Matches!$F$2:$F$201,MATCH($A1740&amp;"-3",Matches!$J$2:$J$201,0))),"",IF(AND(H1740=INDEX(Matches!$G$2:$G$201,MATCH($A1740&amp;"-3",Matches!$J$2:$J$201,0)),I1740=INDEX(Matches!$H$2:$H$201,MATCH($A1740&amp;"-3",Matches!$J$2:$J$201,0))),5,IF(SIGN(H1740-I1740)&lt;&gt;SIGN(INDEX(Matches!$G$2:$G$201,MATCH($A1740&amp;"-3",Matches!$J$2:$J$201,0))-INDEX(Matches!$H$2:$H$201,MATCH($A1740&amp;"-3",Matches!$J$2:$J$201,0))),0,IF(H1740-I1740=INDEX(Matches!$G$2:$G$201,MATCH($A1740&amp;"-3",Matches!$J$2:$J$201,0))-INDEX(Matches!$H$2:$H$201,MATCH($A1740&amp;"-3",Matches!$J$2:$J$201,0)),3,2))))),""))</f>
        <v/>
      </c>
      <c r="AA1740" s="12" t="str">
        <f aca="false">IF(OR($B1740="",J1740="",K1740=""),"",IFERROR(IF(OR(INDEX(Matches!$I$2:$I$201,MATCH($A1740&amp;"-4",Matches!$J$2:$J$201,0))="Void",INDEX(Matches!$G$2:$G$201,MATCH($A1740&amp;"-4",Matches!$J$2:$J$201,0))="",INDEX(Matches!$H$2:$H$201,MATCH($A1740&amp;"-4",Matches!$J$2:$J$201,0))=""),"",IF(AND($C1740&lt;&gt;"",INDEX(Matches!$F$2:$F$201,MATCH($A1740&amp;"-4",Matches!$J$2:$J$201,0))&lt;&gt;"",$C1740&gt;=INDEX(Matches!$F$2:$F$201,MATCH($A1740&amp;"-4",Matches!$J$2:$J$201,0))),"",IF(AND(J1740=INDEX(Matches!$G$2:$G$201,MATCH($A1740&amp;"-4",Matches!$J$2:$J$201,0)),K1740=INDEX(Matches!$H$2:$H$201,MATCH($A1740&amp;"-4",Matches!$J$2:$J$201,0))),5,IF(SIGN(J1740-K1740)&lt;&gt;SIGN(INDEX(Matches!$G$2:$G$201,MATCH($A1740&amp;"-4",Matches!$J$2:$J$201,0))-INDEX(Matches!$H$2:$H$201,MATCH($A1740&amp;"-4",Matches!$J$2:$J$201,0))),0,IF(J1740-K1740=INDEX(Matches!$G$2:$G$201,MATCH($A1740&amp;"-4",Matches!$J$2:$J$201,0))-INDEX(Matches!$H$2:$H$201,MATCH($A1740&amp;"-4",Matches!$J$2:$J$201,0)),3,2))))),""))</f>
        <v/>
      </c>
      <c r="AB1740" s="12" t="str">
        <f aca="false">IF(OR($B1740="",L1740="",M1740=""),"",IFERROR(IF(OR(INDEX(Matches!$I$2:$I$201,MATCH($A1740&amp;"-5",Matches!$J$2:$J$201,0))="Void",INDEX(Matches!$G$2:$G$201,MATCH($A1740&amp;"-5",Matches!$J$2:$J$201,0))="",INDEX(Matches!$H$2:$H$201,MATCH($A1740&amp;"-5",Matches!$J$2:$J$201,0))=""),"",IF(AND($C1740&lt;&gt;"",INDEX(Matches!$F$2:$F$201,MATCH($A1740&amp;"-5",Matches!$J$2:$J$201,0))&lt;&gt;"",$C1740&gt;=INDEX(Matches!$F$2:$F$201,MATCH($A1740&amp;"-5",Matches!$J$2:$J$201,0))),"",IF(AND(L1740=INDEX(Matches!$G$2:$G$201,MATCH($A1740&amp;"-5",Matches!$J$2:$J$201,0)),M1740=INDEX(Matches!$H$2:$H$201,MATCH($A1740&amp;"-5",Matches!$J$2:$J$201,0))),5,IF(SIGN(L1740-M1740)&lt;&gt;SIGN(INDEX(Matches!$G$2:$G$201,MATCH($A1740&amp;"-5",Matches!$J$2:$J$201,0))-INDEX(Matches!$H$2:$H$201,MATCH($A1740&amp;"-5",Matches!$J$2:$J$201,0))),0,IF(L1740-M1740=INDEX(Matches!$G$2:$G$201,MATCH($A1740&amp;"-5",Matches!$J$2:$J$201,0))-INDEX(Matches!$H$2:$H$201,MATCH($A1740&amp;"-5",Matches!$J$2:$J$201,0)),3,2))))),""))</f>
        <v/>
      </c>
      <c r="AC1740" s="12" t="str">
        <f aca="false">IF(OR($B1740="",N1740="",O1740=""),"",IFERROR(IF(OR(INDEX(Matches!$I$2:$I$201,MATCH($A1740&amp;"-6",Matches!$J$2:$J$201,0))="Void",INDEX(Matches!$G$2:$G$201,MATCH($A1740&amp;"-6",Matches!$J$2:$J$201,0))="",INDEX(Matches!$H$2:$H$201,MATCH($A1740&amp;"-6",Matches!$J$2:$J$201,0))=""),"",IF(AND($C1740&lt;&gt;"",INDEX(Matches!$F$2:$F$201,MATCH($A1740&amp;"-6",Matches!$J$2:$J$201,0))&lt;&gt;"",$C1740&gt;=INDEX(Matches!$F$2:$F$201,MATCH($A1740&amp;"-6",Matches!$J$2:$J$201,0))),"",IF(AND(N1740=INDEX(Matches!$G$2:$G$201,MATCH($A1740&amp;"-6",Matches!$J$2:$J$201,0)),O1740=INDEX(Matches!$H$2:$H$201,MATCH($A1740&amp;"-6",Matches!$J$2:$J$201,0))),5,IF(SIGN(N1740-O1740)&lt;&gt;SIGN(INDEX(Matches!$G$2:$G$201,MATCH($A1740&amp;"-6",Matches!$J$2:$J$201,0))-INDEX(Matches!$H$2:$H$201,MATCH($A1740&amp;"-6",Matches!$J$2:$J$201,0))),0,IF(N1740-O1740=INDEX(Matches!$G$2:$G$201,MATCH($A1740&amp;"-6",Matches!$J$2:$J$201,0))-INDEX(Matches!$H$2:$H$201,MATCH($A1740&amp;"-6",Matches!$J$2:$J$201,0)),3,2))))),""))</f>
        <v/>
      </c>
      <c r="AD1740" s="12" t="str">
        <f aca="false">IF(OR($B1740="",P1740="",Q1740=""),"",IFERROR(IF(OR(INDEX(Matches!$I$2:$I$201,MATCH($A1740&amp;"-7",Matches!$J$2:$J$201,0))="Void",INDEX(Matches!$G$2:$G$201,MATCH($A1740&amp;"-7",Matches!$J$2:$J$201,0))="",INDEX(Matches!$H$2:$H$201,MATCH($A1740&amp;"-7",Matches!$J$2:$J$201,0))=""),"",IF(AND($C1740&lt;&gt;"",INDEX(Matches!$F$2:$F$201,MATCH($A1740&amp;"-7",Matches!$J$2:$J$201,0))&lt;&gt;"",$C1740&gt;=INDEX(Matches!$F$2:$F$201,MATCH($A1740&amp;"-7",Matches!$J$2:$J$201,0))),"",IF(AND(P1740=INDEX(Matches!$G$2:$G$201,MATCH($A1740&amp;"-7",Matches!$J$2:$J$201,0)),Q1740=INDEX(Matches!$H$2:$H$201,MATCH($A1740&amp;"-7",Matches!$J$2:$J$201,0))),5,IF(SIGN(P1740-Q1740)&lt;&gt;SIGN(INDEX(Matches!$G$2:$G$201,MATCH($A1740&amp;"-7",Matches!$J$2:$J$201,0))-INDEX(Matches!$H$2:$H$201,MATCH($A1740&amp;"-7",Matches!$J$2:$J$201,0))),0,IF(P1740-Q1740=INDEX(Matches!$G$2:$G$201,MATCH($A1740&amp;"-7",Matches!$J$2:$J$201,0))-INDEX(Matches!$H$2:$H$201,MATCH($A1740&amp;"-7",Matches!$J$2:$J$201,0)),3,2))))),""))</f>
        <v/>
      </c>
      <c r="AE1740" s="12" t="str">
        <f aca="false">IF(OR($B1740="",R1740="",S1740=""),"",IFERROR(IF(OR(INDEX(Matches!$I$2:$I$201,MATCH($A1740&amp;"-8",Matches!$J$2:$J$201,0))="Void",INDEX(Matches!$G$2:$G$201,MATCH($A1740&amp;"-8",Matches!$J$2:$J$201,0))="",INDEX(Matches!$H$2:$H$201,MATCH($A1740&amp;"-8",Matches!$J$2:$J$201,0))=""),"",IF(AND($C1740&lt;&gt;"",INDEX(Matches!$F$2:$F$201,MATCH($A1740&amp;"-8",Matches!$J$2:$J$201,0))&lt;&gt;"",$C1740&gt;=INDEX(Matches!$F$2:$F$201,MATCH($A1740&amp;"-8",Matches!$J$2:$J$201,0))),"",IF(AND(R1740=INDEX(Matches!$G$2:$G$201,MATCH($A1740&amp;"-8",Matches!$J$2:$J$201,0)),S1740=INDEX(Matches!$H$2:$H$201,MATCH($A1740&amp;"-8",Matches!$J$2:$J$201,0))),5,IF(SIGN(R1740-S1740)&lt;&gt;SIGN(INDEX(Matches!$G$2:$G$201,MATCH($A1740&amp;"-8",Matches!$J$2:$J$201,0))-INDEX(Matches!$H$2:$H$201,MATCH($A1740&amp;"-8",Matches!$J$2:$J$201,0))),0,IF(R1740-S1740=INDEX(Matches!$G$2:$G$201,MATCH($A1740&amp;"-8",Matches!$J$2:$J$201,0))-INDEX(Matches!$H$2:$H$201,MATCH($A1740&amp;"-8",Matches!$J$2:$J$201,0)),3,2))))),""))</f>
        <v/>
      </c>
      <c r="AF1740" s="12" t="str">
        <f aca="false">IF(OR($B1740="",T1740="",U1740=""),"",IFERROR(IF(OR(INDEX(Matches!$I$2:$I$201,MATCH($A1740&amp;"-9",Matches!$J$2:$J$201,0))="Void",INDEX(Matches!$G$2:$G$201,MATCH($A1740&amp;"-9",Matches!$J$2:$J$201,0))="",INDEX(Matches!$H$2:$H$201,MATCH($A1740&amp;"-9",Matches!$J$2:$J$201,0))=""),"",IF(AND($C1740&lt;&gt;"",INDEX(Matches!$F$2:$F$201,MATCH($A1740&amp;"-9",Matches!$J$2:$J$201,0))&lt;&gt;"",$C1740&gt;=INDEX(Matches!$F$2:$F$201,MATCH($A1740&amp;"-9",Matches!$J$2:$J$201,0))),"",IF(AND(T1740=INDEX(Matches!$G$2:$G$201,MATCH($A1740&amp;"-9",Matches!$J$2:$J$201,0)),U1740=INDEX(Matches!$H$2:$H$201,MATCH($A1740&amp;"-9",Matches!$J$2:$J$201,0))),5,IF(SIGN(T1740-U1740)&lt;&gt;SIGN(INDEX(Matches!$G$2:$G$201,MATCH($A1740&amp;"-9",Matches!$J$2:$J$201,0))-INDEX(Matches!$H$2:$H$201,MATCH($A1740&amp;"-9",Matches!$J$2:$J$201,0))),0,IF(T1740-U1740=INDEX(Matches!$G$2:$G$201,MATCH($A1740&amp;"-9",Matches!$J$2:$J$201,0))-INDEX(Matches!$H$2:$H$201,MATCH($A1740&amp;"-9",Matches!$J$2:$J$201,0)),3,2))))),""))</f>
        <v/>
      </c>
      <c r="AG1740" s="12" t="str">
        <f aca="false">IF(OR($B1740="",V1740="",W1740=""),"",IFERROR(IF(OR(INDEX(Matches!$I$2:$I$201,MATCH($A1740&amp;"-10",Matches!$J$2:$J$201,0))="Void",INDEX(Matches!$G$2:$G$201,MATCH($A1740&amp;"-10",Matches!$J$2:$J$201,0))="",INDEX(Matches!$H$2:$H$201,MATCH($A1740&amp;"-10",Matches!$J$2:$J$201,0))=""),"",IF(AND($C1740&lt;&gt;"",INDEX(Matches!$F$2:$F$201,MATCH($A1740&amp;"-10",Matches!$J$2:$J$201,0))&lt;&gt;"",$C1740&gt;=INDEX(Matches!$F$2:$F$201,MATCH($A1740&amp;"-10",Matches!$J$2:$J$201,0))),"",IF(AND(V1740=INDEX(Matches!$G$2:$G$201,MATCH($A1740&amp;"-10",Matches!$J$2:$J$201,0)),W1740=INDEX(Matches!$H$2:$H$201,MATCH($A1740&amp;"-10",Matches!$J$2:$J$201,0))),5,IF(SIGN(V1740-W1740)&lt;&gt;SIGN(INDEX(Matches!$G$2:$G$201,MATCH($A1740&amp;"-10",Matches!$J$2:$J$201,0))-INDEX(Matches!$H$2:$H$201,MATCH($A1740&amp;"-10",Matches!$J$2:$J$201,0))),0,IF(V1740-W1740=INDEX(Matches!$G$2:$G$201,MATCH($A1740&amp;"-10",Matches!$J$2:$J$201,0))-INDEX(Matches!$H$2:$H$201,MATCH($A1740&amp;"-10",Matches!$J$2:$J$201,0)),3,2))))),""))</f>
        <v/>
      </c>
      <c r="AH1740" s="13" t="str">
        <f aca="false">IF($B1740="","",SUM(X1740:AG1740))</f>
        <v/>
      </c>
      <c r="AI1740" s="12" t="str">
        <f aca="false">IF($B1740="","",COUNTIF(X1740:AG1740,5))</f>
        <v/>
      </c>
      <c r="AJ1740" s="12" t="str">
        <f aca="false">IF($B1740="","",COUNTIF(X1740:AG1740,"&gt;=2"))</f>
        <v/>
      </c>
      <c r="AK1740" s="12" t="str">
        <f aca="false">IF($B1740="","",COUNT(X1740:AG1740))</f>
        <v/>
      </c>
    </row>
    <row r="1741" customFormat="false" ht="15" hidden="false" customHeight="false" outlineLevel="0" collapsed="false">
      <c r="A1741" s="7"/>
      <c r="B1741" s="7"/>
      <c r="C1741" s="11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12" t="str">
        <f aca="false">IF(OR($B1741="",D1741="",E1741=""),"",IFERROR(IF(OR(INDEX(Matches!$I$2:$I$201,MATCH($A1741&amp;"-1",Matches!$J$2:$J$201,0))="Void",INDEX(Matches!$G$2:$G$201,MATCH($A1741&amp;"-1",Matches!$J$2:$J$201,0))="",INDEX(Matches!$H$2:$H$201,MATCH($A1741&amp;"-1",Matches!$J$2:$J$201,0))=""),"",IF(AND($C1741&lt;&gt;"",INDEX(Matches!$F$2:$F$201,MATCH($A1741&amp;"-1",Matches!$J$2:$J$201,0))&lt;&gt;"",$C1741&gt;=INDEX(Matches!$F$2:$F$201,MATCH($A1741&amp;"-1",Matches!$J$2:$J$201,0))),"",IF(AND(D1741=INDEX(Matches!$G$2:$G$201,MATCH($A1741&amp;"-1",Matches!$J$2:$J$201,0)),E1741=INDEX(Matches!$H$2:$H$201,MATCH($A1741&amp;"-1",Matches!$J$2:$J$201,0))),5,IF(SIGN(D1741-E1741)&lt;&gt;SIGN(INDEX(Matches!$G$2:$G$201,MATCH($A1741&amp;"-1",Matches!$J$2:$J$201,0))-INDEX(Matches!$H$2:$H$201,MATCH($A1741&amp;"-1",Matches!$J$2:$J$201,0))),0,IF(D1741-E1741=INDEX(Matches!$G$2:$G$201,MATCH($A1741&amp;"-1",Matches!$J$2:$J$201,0))-INDEX(Matches!$H$2:$H$201,MATCH($A1741&amp;"-1",Matches!$J$2:$J$201,0)),3,2))))),""))</f>
        <v/>
      </c>
      <c r="Y1741" s="12" t="str">
        <f aca="false">IF(OR($B1741="",F1741="",G1741=""),"",IFERROR(IF(OR(INDEX(Matches!$I$2:$I$201,MATCH($A1741&amp;"-2",Matches!$J$2:$J$201,0))="Void",INDEX(Matches!$G$2:$G$201,MATCH($A1741&amp;"-2",Matches!$J$2:$J$201,0))="",INDEX(Matches!$H$2:$H$201,MATCH($A1741&amp;"-2",Matches!$J$2:$J$201,0))=""),"",IF(AND($C1741&lt;&gt;"",INDEX(Matches!$F$2:$F$201,MATCH($A1741&amp;"-2",Matches!$J$2:$J$201,0))&lt;&gt;"",$C1741&gt;=INDEX(Matches!$F$2:$F$201,MATCH($A1741&amp;"-2",Matches!$J$2:$J$201,0))),"",IF(AND(F1741=INDEX(Matches!$G$2:$G$201,MATCH($A1741&amp;"-2",Matches!$J$2:$J$201,0)),G1741=INDEX(Matches!$H$2:$H$201,MATCH($A1741&amp;"-2",Matches!$J$2:$J$201,0))),5,IF(SIGN(F1741-G1741)&lt;&gt;SIGN(INDEX(Matches!$G$2:$G$201,MATCH($A1741&amp;"-2",Matches!$J$2:$J$201,0))-INDEX(Matches!$H$2:$H$201,MATCH($A1741&amp;"-2",Matches!$J$2:$J$201,0))),0,IF(F1741-G1741=INDEX(Matches!$G$2:$G$201,MATCH($A1741&amp;"-2",Matches!$J$2:$J$201,0))-INDEX(Matches!$H$2:$H$201,MATCH($A1741&amp;"-2",Matches!$J$2:$J$201,0)),3,2))))),""))</f>
        <v/>
      </c>
      <c r="Z1741" s="12" t="str">
        <f aca="false">IF(OR($B1741="",H1741="",I1741=""),"",IFERROR(IF(OR(INDEX(Matches!$I$2:$I$201,MATCH($A1741&amp;"-3",Matches!$J$2:$J$201,0))="Void",INDEX(Matches!$G$2:$G$201,MATCH($A1741&amp;"-3",Matches!$J$2:$J$201,0))="",INDEX(Matches!$H$2:$H$201,MATCH($A1741&amp;"-3",Matches!$J$2:$J$201,0))=""),"",IF(AND($C1741&lt;&gt;"",INDEX(Matches!$F$2:$F$201,MATCH($A1741&amp;"-3",Matches!$J$2:$J$201,0))&lt;&gt;"",$C1741&gt;=INDEX(Matches!$F$2:$F$201,MATCH($A1741&amp;"-3",Matches!$J$2:$J$201,0))),"",IF(AND(H1741=INDEX(Matches!$G$2:$G$201,MATCH($A1741&amp;"-3",Matches!$J$2:$J$201,0)),I1741=INDEX(Matches!$H$2:$H$201,MATCH($A1741&amp;"-3",Matches!$J$2:$J$201,0))),5,IF(SIGN(H1741-I1741)&lt;&gt;SIGN(INDEX(Matches!$G$2:$G$201,MATCH($A1741&amp;"-3",Matches!$J$2:$J$201,0))-INDEX(Matches!$H$2:$H$201,MATCH($A1741&amp;"-3",Matches!$J$2:$J$201,0))),0,IF(H1741-I1741=INDEX(Matches!$G$2:$G$201,MATCH($A1741&amp;"-3",Matches!$J$2:$J$201,0))-INDEX(Matches!$H$2:$H$201,MATCH($A1741&amp;"-3",Matches!$J$2:$J$201,0)),3,2))))),""))</f>
        <v/>
      </c>
      <c r="AA1741" s="12" t="str">
        <f aca="false">IF(OR($B1741="",J1741="",K1741=""),"",IFERROR(IF(OR(INDEX(Matches!$I$2:$I$201,MATCH($A1741&amp;"-4",Matches!$J$2:$J$201,0))="Void",INDEX(Matches!$G$2:$G$201,MATCH($A1741&amp;"-4",Matches!$J$2:$J$201,0))="",INDEX(Matches!$H$2:$H$201,MATCH($A1741&amp;"-4",Matches!$J$2:$J$201,0))=""),"",IF(AND($C1741&lt;&gt;"",INDEX(Matches!$F$2:$F$201,MATCH($A1741&amp;"-4",Matches!$J$2:$J$201,0))&lt;&gt;"",$C1741&gt;=INDEX(Matches!$F$2:$F$201,MATCH($A1741&amp;"-4",Matches!$J$2:$J$201,0))),"",IF(AND(J1741=INDEX(Matches!$G$2:$G$201,MATCH($A1741&amp;"-4",Matches!$J$2:$J$201,0)),K1741=INDEX(Matches!$H$2:$H$201,MATCH($A1741&amp;"-4",Matches!$J$2:$J$201,0))),5,IF(SIGN(J1741-K1741)&lt;&gt;SIGN(INDEX(Matches!$G$2:$G$201,MATCH($A1741&amp;"-4",Matches!$J$2:$J$201,0))-INDEX(Matches!$H$2:$H$201,MATCH($A1741&amp;"-4",Matches!$J$2:$J$201,0))),0,IF(J1741-K1741=INDEX(Matches!$G$2:$G$201,MATCH($A1741&amp;"-4",Matches!$J$2:$J$201,0))-INDEX(Matches!$H$2:$H$201,MATCH($A1741&amp;"-4",Matches!$J$2:$J$201,0)),3,2))))),""))</f>
        <v/>
      </c>
      <c r="AB1741" s="12" t="str">
        <f aca="false">IF(OR($B1741="",L1741="",M1741=""),"",IFERROR(IF(OR(INDEX(Matches!$I$2:$I$201,MATCH($A1741&amp;"-5",Matches!$J$2:$J$201,0))="Void",INDEX(Matches!$G$2:$G$201,MATCH($A1741&amp;"-5",Matches!$J$2:$J$201,0))="",INDEX(Matches!$H$2:$H$201,MATCH($A1741&amp;"-5",Matches!$J$2:$J$201,0))=""),"",IF(AND($C1741&lt;&gt;"",INDEX(Matches!$F$2:$F$201,MATCH($A1741&amp;"-5",Matches!$J$2:$J$201,0))&lt;&gt;"",$C1741&gt;=INDEX(Matches!$F$2:$F$201,MATCH($A1741&amp;"-5",Matches!$J$2:$J$201,0))),"",IF(AND(L1741=INDEX(Matches!$G$2:$G$201,MATCH($A1741&amp;"-5",Matches!$J$2:$J$201,0)),M1741=INDEX(Matches!$H$2:$H$201,MATCH($A1741&amp;"-5",Matches!$J$2:$J$201,0))),5,IF(SIGN(L1741-M1741)&lt;&gt;SIGN(INDEX(Matches!$G$2:$G$201,MATCH($A1741&amp;"-5",Matches!$J$2:$J$201,0))-INDEX(Matches!$H$2:$H$201,MATCH($A1741&amp;"-5",Matches!$J$2:$J$201,0))),0,IF(L1741-M1741=INDEX(Matches!$G$2:$G$201,MATCH($A1741&amp;"-5",Matches!$J$2:$J$201,0))-INDEX(Matches!$H$2:$H$201,MATCH($A1741&amp;"-5",Matches!$J$2:$J$201,0)),3,2))))),""))</f>
        <v/>
      </c>
      <c r="AC1741" s="12" t="str">
        <f aca="false">IF(OR($B1741="",N1741="",O1741=""),"",IFERROR(IF(OR(INDEX(Matches!$I$2:$I$201,MATCH($A1741&amp;"-6",Matches!$J$2:$J$201,0))="Void",INDEX(Matches!$G$2:$G$201,MATCH($A1741&amp;"-6",Matches!$J$2:$J$201,0))="",INDEX(Matches!$H$2:$H$201,MATCH($A1741&amp;"-6",Matches!$J$2:$J$201,0))=""),"",IF(AND($C1741&lt;&gt;"",INDEX(Matches!$F$2:$F$201,MATCH($A1741&amp;"-6",Matches!$J$2:$J$201,0))&lt;&gt;"",$C1741&gt;=INDEX(Matches!$F$2:$F$201,MATCH($A1741&amp;"-6",Matches!$J$2:$J$201,0))),"",IF(AND(N1741=INDEX(Matches!$G$2:$G$201,MATCH($A1741&amp;"-6",Matches!$J$2:$J$201,0)),O1741=INDEX(Matches!$H$2:$H$201,MATCH($A1741&amp;"-6",Matches!$J$2:$J$201,0))),5,IF(SIGN(N1741-O1741)&lt;&gt;SIGN(INDEX(Matches!$G$2:$G$201,MATCH($A1741&amp;"-6",Matches!$J$2:$J$201,0))-INDEX(Matches!$H$2:$H$201,MATCH($A1741&amp;"-6",Matches!$J$2:$J$201,0))),0,IF(N1741-O1741=INDEX(Matches!$G$2:$G$201,MATCH($A1741&amp;"-6",Matches!$J$2:$J$201,0))-INDEX(Matches!$H$2:$H$201,MATCH($A1741&amp;"-6",Matches!$J$2:$J$201,0)),3,2))))),""))</f>
        <v/>
      </c>
      <c r="AD1741" s="12" t="str">
        <f aca="false">IF(OR($B1741="",P1741="",Q1741=""),"",IFERROR(IF(OR(INDEX(Matches!$I$2:$I$201,MATCH($A1741&amp;"-7",Matches!$J$2:$J$201,0))="Void",INDEX(Matches!$G$2:$G$201,MATCH($A1741&amp;"-7",Matches!$J$2:$J$201,0))="",INDEX(Matches!$H$2:$H$201,MATCH($A1741&amp;"-7",Matches!$J$2:$J$201,0))=""),"",IF(AND($C1741&lt;&gt;"",INDEX(Matches!$F$2:$F$201,MATCH($A1741&amp;"-7",Matches!$J$2:$J$201,0))&lt;&gt;"",$C1741&gt;=INDEX(Matches!$F$2:$F$201,MATCH($A1741&amp;"-7",Matches!$J$2:$J$201,0))),"",IF(AND(P1741=INDEX(Matches!$G$2:$G$201,MATCH($A1741&amp;"-7",Matches!$J$2:$J$201,0)),Q1741=INDEX(Matches!$H$2:$H$201,MATCH($A1741&amp;"-7",Matches!$J$2:$J$201,0))),5,IF(SIGN(P1741-Q1741)&lt;&gt;SIGN(INDEX(Matches!$G$2:$G$201,MATCH($A1741&amp;"-7",Matches!$J$2:$J$201,0))-INDEX(Matches!$H$2:$H$201,MATCH($A1741&amp;"-7",Matches!$J$2:$J$201,0))),0,IF(P1741-Q1741=INDEX(Matches!$G$2:$G$201,MATCH($A1741&amp;"-7",Matches!$J$2:$J$201,0))-INDEX(Matches!$H$2:$H$201,MATCH($A1741&amp;"-7",Matches!$J$2:$J$201,0)),3,2))))),""))</f>
        <v/>
      </c>
      <c r="AE1741" s="12" t="str">
        <f aca="false">IF(OR($B1741="",R1741="",S1741=""),"",IFERROR(IF(OR(INDEX(Matches!$I$2:$I$201,MATCH($A1741&amp;"-8",Matches!$J$2:$J$201,0))="Void",INDEX(Matches!$G$2:$G$201,MATCH($A1741&amp;"-8",Matches!$J$2:$J$201,0))="",INDEX(Matches!$H$2:$H$201,MATCH($A1741&amp;"-8",Matches!$J$2:$J$201,0))=""),"",IF(AND($C1741&lt;&gt;"",INDEX(Matches!$F$2:$F$201,MATCH($A1741&amp;"-8",Matches!$J$2:$J$201,0))&lt;&gt;"",$C1741&gt;=INDEX(Matches!$F$2:$F$201,MATCH($A1741&amp;"-8",Matches!$J$2:$J$201,0))),"",IF(AND(R1741=INDEX(Matches!$G$2:$G$201,MATCH($A1741&amp;"-8",Matches!$J$2:$J$201,0)),S1741=INDEX(Matches!$H$2:$H$201,MATCH($A1741&amp;"-8",Matches!$J$2:$J$201,0))),5,IF(SIGN(R1741-S1741)&lt;&gt;SIGN(INDEX(Matches!$G$2:$G$201,MATCH($A1741&amp;"-8",Matches!$J$2:$J$201,0))-INDEX(Matches!$H$2:$H$201,MATCH($A1741&amp;"-8",Matches!$J$2:$J$201,0))),0,IF(R1741-S1741=INDEX(Matches!$G$2:$G$201,MATCH($A1741&amp;"-8",Matches!$J$2:$J$201,0))-INDEX(Matches!$H$2:$H$201,MATCH($A1741&amp;"-8",Matches!$J$2:$J$201,0)),3,2))))),""))</f>
        <v/>
      </c>
      <c r="AF1741" s="12" t="str">
        <f aca="false">IF(OR($B1741="",T1741="",U1741=""),"",IFERROR(IF(OR(INDEX(Matches!$I$2:$I$201,MATCH($A1741&amp;"-9",Matches!$J$2:$J$201,0))="Void",INDEX(Matches!$G$2:$G$201,MATCH($A1741&amp;"-9",Matches!$J$2:$J$201,0))="",INDEX(Matches!$H$2:$H$201,MATCH($A1741&amp;"-9",Matches!$J$2:$J$201,0))=""),"",IF(AND($C1741&lt;&gt;"",INDEX(Matches!$F$2:$F$201,MATCH($A1741&amp;"-9",Matches!$J$2:$J$201,0))&lt;&gt;"",$C1741&gt;=INDEX(Matches!$F$2:$F$201,MATCH($A1741&amp;"-9",Matches!$J$2:$J$201,0))),"",IF(AND(T1741=INDEX(Matches!$G$2:$G$201,MATCH($A1741&amp;"-9",Matches!$J$2:$J$201,0)),U1741=INDEX(Matches!$H$2:$H$201,MATCH($A1741&amp;"-9",Matches!$J$2:$J$201,0))),5,IF(SIGN(T1741-U1741)&lt;&gt;SIGN(INDEX(Matches!$G$2:$G$201,MATCH($A1741&amp;"-9",Matches!$J$2:$J$201,0))-INDEX(Matches!$H$2:$H$201,MATCH($A1741&amp;"-9",Matches!$J$2:$J$201,0))),0,IF(T1741-U1741=INDEX(Matches!$G$2:$G$201,MATCH($A1741&amp;"-9",Matches!$J$2:$J$201,0))-INDEX(Matches!$H$2:$H$201,MATCH($A1741&amp;"-9",Matches!$J$2:$J$201,0)),3,2))))),""))</f>
        <v/>
      </c>
      <c r="AG1741" s="12" t="str">
        <f aca="false">IF(OR($B1741="",V1741="",W1741=""),"",IFERROR(IF(OR(INDEX(Matches!$I$2:$I$201,MATCH($A1741&amp;"-10",Matches!$J$2:$J$201,0))="Void",INDEX(Matches!$G$2:$G$201,MATCH($A1741&amp;"-10",Matches!$J$2:$J$201,0))="",INDEX(Matches!$H$2:$H$201,MATCH($A1741&amp;"-10",Matches!$J$2:$J$201,0))=""),"",IF(AND($C1741&lt;&gt;"",INDEX(Matches!$F$2:$F$201,MATCH($A1741&amp;"-10",Matches!$J$2:$J$201,0))&lt;&gt;"",$C1741&gt;=INDEX(Matches!$F$2:$F$201,MATCH($A1741&amp;"-10",Matches!$J$2:$J$201,0))),"",IF(AND(V1741=INDEX(Matches!$G$2:$G$201,MATCH($A1741&amp;"-10",Matches!$J$2:$J$201,0)),W1741=INDEX(Matches!$H$2:$H$201,MATCH($A1741&amp;"-10",Matches!$J$2:$J$201,0))),5,IF(SIGN(V1741-W1741)&lt;&gt;SIGN(INDEX(Matches!$G$2:$G$201,MATCH($A1741&amp;"-10",Matches!$J$2:$J$201,0))-INDEX(Matches!$H$2:$H$201,MATCH($A1741&amp;"-10",Matches!$J$2:$J$201,0))),0,IF(V1741-W1741=INDEX(Matches!$G$2:$G$201,MATCH($A1741&amp;"-10",Matches!$J$2:$J$201,0))-INDEX(Matches!$H$2:$H$201,MATCH($A1741&amp;"-10",Matches!$J$2:$J$201,0)),3,2))))),""))</f>
        <v/>
      </c>
      <c r="AH1741" s="13" t="str">
        <f aca="false">IF($B1741="","",SUM(X1741:AG1741))</f>
        <v/>
      </c>
      <c r="AI1741" s="12" t="str">
        <f aca="false">IF($B1741="","",COUNTIF(X1741:AG1741,5))</f>
        <v/>
      </c>
      <c r="AJ1741" s="12" t="str">
        <f aca="false">IF($B1741="","",COUNTIF(X1741:AG1741,"&gt;=2"))</f>
        <v/>
      </c>
      <c r="AK1741" s="12" t="str">
        <f aca="false">IF($B1741="","",COUNT(X1741:AG1741))</f>
        <v/>
      </c>
    </row>
    <row r="1742" customFormat="false" ht="15" hidden="false" customHeight="false" outlineLevel="0" collapsed="false">
      <c r="A1742" s="7"/>
      <c r="B1742" s="7"/>
      <c r="C1742" s="11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12" t="str">
        <f aca="false">IF(OR($B1742="",D1742="",E1742=""),"",IFERROR(IF(OR(INDEX(Matches!$I$2:$I$201,MATCH($A1742&amp;"-1",Matches!$J$2:$J$201,0))="Void",INDEX(Matches!$G$2:$G$201,MATCH($A1742&amp;"-1",Matches!$J$2:$J$201,0))="",INDEX(Matches!$H$2:$H$201,MATCH($A1742&amp;"-1",Matches!$J$2:$J$201,0))=""),"",IF(AND($C1742&lt;&gt;"",INDEX(Matches!$F$2:$F$201,MATCH($A1742&amp;"-1",Matches!$J$2:$J$201,0))&lt;&gt;"",$C1742&gt;=INDEX(Matches!$F$2:$F$201,MATCH($A1742&amp;"-1",Matches!$J$2:$J$201,0))),"",IF(AND(D1742=INDEX(Matches!$G$2:$G$201,MATCH($A1742&amp;"-1",Matches!$J$2:$J$201,0)),E1742=INDEX(Matches!$H$2:$H$201,MATCH($A1742&amp;"-1",Matches!$J$2:$J$201,0))),5,IF(SIGN(D1742-E1742)&lt;&gt;SIGN(INDEX(Matches!$G$2:$G$201,MATCH($A1742&amp;"-1",Matches!$J$2:$J$201,0))-INDEX(Matches!$H$2:$H$201,MATCH($A1742&amp;"-1",Matches!$J$2:$J$201,0))),0,IF(D1742-E1742=INDEX(Matches!$G$2:$G$201,MATCH($A1742&amp;"-1",Matches!$J$2:$J$201,0))-INDEX(Matches!$H$2:$H$201,MATCH($A1742&amp;"-1",Matches!$J$2:$J$201,0)),3,2))))),""))</f>
        <v/>
      </c>
      <c r="Y1742" s="12" t="str">
        <f aca="false">IF(OR($B1742="",F1742="",G1742=""),"",IFERROR(IF(OR(INDEX(Matches!$I$2:$I$201,MATCH($A1742&amp;"-2",Matches!$J$2:$J$201,0))="Void",INDEX(Matches!$G$2:$G$201,MATCH($A1742&amp;"-2",Matches!$J$2:$J$201,0))="",INDEX(Matches!$H$2:$H$201,MATCH($A1742&amp;"-2",Matches!$J$2:$J$201,0))=""),"",IF(AND($C1742&lt;&gt;"",INDEX(Matches!$F$2:$F$201,MATCH($A1742&amp;"-2",Matches!$J$2:$J$201,0))&lt;&gt;"",$C1742&gt;=INDEX(Matches!$F$2:$F$201,MATCH($A1742&amp;"-2",Matches!$J$2:$J$201,0))),"",IF(AND(F1742=INDEX(Matches!$G$2:$G$201,MATCH($A1742&amp;"-2",Matches!$J$2:$J$201,0)),G1742=INDEX(Matches!$H$2:$H$201,MATCH($A1742&amp;"-2",Matches!$J$2:$J$201,0))),5,IF(SIGN(F1742-G1742)&lt;&gt;SIGN(INDEX(Matches!$G$2:$G$201,MATCH($A1742&amp;"-2",Matches!$J$2:$J$201,0))-INDEX(Matches!$H$2:$H$201,MATCH($A1742&amp;"-2",Matches!$J$2:$J$201,0))),0,IF(F1742-G1742=INDEX(Matches!$G$2:$G$201,MATCH($A1742&amp;"-2",Matches!$J$2:$J$201,0))-INDEX(Matches!$H$2:$H$201,MATCH($A1742&amp;"-2",Matches!$J$2:$J$201,0)),3,2))))),""))</f>
        <v/>
      </c>
      <c r="Z1742" s="12" t="str">
        <f aca="false">IF(OR($B1742="",H1742="",I1742=""),"",IFERROR(IF(OR(INDEX(Matches!$I$2:$I$201,MATCH($A1742&amp;"-3",Matches!$J$2:$J$201,0))="Void",INDEX(Matches!$G$2:$G$201,MATCH($A1742&amp;"-3",Matches!$J$2:$J$201,0))="",INDEX(Matches!$H$2:$H$201,MATCH($A1742&amp;"-3",Matches!$J$2:$J$201,0))=""),"",IF(AND($C1742&lt;&gt;"",INDEX(Matches!$F$2:$F$201,MATCH($A1742&amp;"-3",Matches!$J$2:$J$201,0))&lt;&gt;"",$C1742&gt;=INDEX(Matches!$F$2:$F$201,MATCH($A1742&amp;"-3",Matches!$J$2:$J$201,0))),"",IF(AND(H1742=INDEX(Matches!$G$2:$G$201,MATCH($A1742&amp;"-3",Matches!$J$2:$J$201,0)),I1742=INDEX(Matches!$H$2:$H$201,MATCH($A1742&amp;"-3",Matches!$J$2:$J$201,0))),5,IF(SIGN(H1742-I1742)&lt;&gt;SIGN(INDEX(Matches!$G$2:$G$201,MATCH($A1742&amp;"-3",Matches!$J$2:$J$201,0))-INDEX(Matches!$H$2:$H$201,MATCH($A1742&amp;"-3",Matches!$J$2:$J$201,0))),0,IF(H1742-I1742=INDEX(Matches!$G$2:$G$201,MATCH($A1742&amp;"-3",Matches!$J$2:$J$201,0))-INDEX(Matches!$H$2:$H$201,MATCH($A1742&amp;"-3",Matches!$J$2:$J$201,0)),3,2))))),""))</f>
        <v/>
      </c>
      <c r="AA1742" s="12" t="str">
        <f aca="false">IF(OR($B1742="",J1742="",K1742=""),"",IFERROR(IF(OR(INDEX(Matches!$I$2:$I$201,MATCH($A1742&amp;"-4",Matches!$J$2:$J$201,0))="Void",INDEX(Matches!$G$2:$G$201,MATCH($A1742&amp;"-4",Matches!$J$2:$J$201,0))="",INDEX(Matches!$H$2:$H$201,MATCH($A1742&amp;"-4",Matches!$J$2:$J$201,0))=""),"",IF(AND($C1742&lt;&gt;"",INDEX(Matches!$F$2:$F$201,MATCH($A1742&amp;"-4",Matches!$J$2:$J$201,0))&lt;&gt;"",$C1742&gt;=INDEX(Matches!$F$2:$F$201,MATCH($A1742&amp;"-4",Matches!$J$2:$J$201,0))),"",IF(AND(J1742=INDEX(Matches!$G$2:$G$201,MATCH($A1742&amp;"-4",Matches!$J$2:$J$201,0)),K1742=INDEX(Matches!$H$2:$H$201,MATCH($A1742&amp;"-4",Matches!$J$2:$J$201,0))),5,IF(SIGN(J1742-K1742)&lt;&gt;SIGN(INDEX(Matches!$G$2:$G$201,MATCH($A1742&amp;"-4",Matches!$J$2:$J$201,0))-INDEX(Matches!$H$2:$H$201,MATCH($A1742&amp;"-4",Matches!$J$2:$J$201,0))),0,IF(J1742-K1742=INDEX(Matches!$G$2:$G$201,MATCH($A1742&amp;"-4",Matches!$J$2:$J$201,0))-INDEX(Matches!$H$2:$H$201,MATCH($A1742&amp;"-4",Matches!$J$2:$J$201,0)),3,2))))),""))</f>
        <v/>
      </c>
      <c r="AB1742" s="12" t="str">
        <f aca="false">IF(OR($B1742="",L1742="",M1742=""),"",IFERROR(IF(OR(INDEX(Matches!$I$2:$I$201,MATCH($A1742&amp;"-5",Matches!$J$2:$J$201,0))="Void",INDEX(Matches!$G$2:$G$201,MATCH($A1742&amp;"-5",Matches!$J$2:$J$201,0))="",INDEX(Matches!$H$2:$H$201,MATCH($A1742&amp;"-5",Matches!$J$2:$J$201,0))=""),"",IF(AND($C1742&lt;&gt;"",INDEX(Matches!$F$2:$F$201,MATCH($A1742&amp;"-5",Matches!$J$2:$J$201,0))&lt;&gt;"",$C1742&gt;=INDEX(Matches!$F$2:$F$201,MATCH($A1742&amp;"-5",Matches!$J$2:$J$201,0))),"",IF(AND(L1742=INDEX(Matches!$G$2:$G$201,MATCH($A1742&amp;"-5",Matches!$J$2:$J$201,0)),M1742=INDEX(Matches!$H$2:$H$201,MATCH($A1742&amp;"-5",Matches!$J$2:$J$201,0))),5,IF(SIGN(L1742-M1742)&lt;&gt;SIGN(INDEX(Matches!$G$2:$G$201,MATCH($A1742&amp;"-5",Matches!$J$2:$J$201,0))-INDEX(Matches!$H$2:$H$201,MATCH($A1742&amp;"-5",Matches!$J$2:$J$201,0))),0,IF(L1742-M1742=INDEX(Matches!$G$2:$G$201,MATCH($A1742&amp;"-5",Matches!$J$2:$J$201,0))-INDEX(Matches!$H$2:$H$201,MATCH($A1742&amp;"-5",Matches!$J$2:$J$201,0)),3,2))))),""))</f>
        <v/>
      </c>
      <c r="AC1742" s="12" t="str">
        <f aca="false">IF(OR($B1742="",N1742="",O1742=""),"",IFERROR(IF(OR(INDEX(Matches!$I$2:$I$201,MATCH($A1742&amp;"-6",Matches!$J$2:$J$201,0))="Void",INDEX(Matches!$G$2:$G$201,MATCH($A1742&amp;"-6",Matches!$J$2:$J$201,0))="",INDEX(Matches!$H$2:$H$201,MATCH($A1742&amp;"-6",Matches!$J$2:$J$201,0))=""),"",IF(AND($C1742&lt;&gt;"",INDEX(Matches!$F$2:$F$201,MATCH($A1742&amp;"-6",Matches!$J$2:$J$201,0))&lt;&gt;"",$C1742&gt;=INDEX(Matches!$F$2:$F$201,MATCH($A1742&amp;"-6",Matches!$J$2:$J$201,0))),"",IF(AND(N1742=INDEX(Matches!$G$2:$G$201,MATCH($A1742&amp;"-6",Matches!$J$2:$J$201,0)),O1742=INDEX(Matches!$H$2:$H$201,MATCH($A1742&amp;"-6",Matches!$J$2:$J$201,0))),5,IF(SIGN(N1742-O1742)&lt;&gt;SIGN(INDEX(Matches!$G$2:$G$201,MATCH($A1742&amp;"-6",Matches!$J$2:$J$201,0))-INDEX(Matches!$H$2:$H$201,MATCH($A1742&amp;"-6",Matches!$J$2:$J$201,0))),0,IF(N1742-O1742=INDEX(Matches!$G$2:$G$201,MATCH($A1742&amp;"-6",Matches!$J$2:$J$201,0))-INDEX(Matches!$H$2:$H$201,MATCH($A1742&amp;"-6",Matches!$J$2:$J$201,0)),3,2))))),""))</f>
        <v/>
      </c>
      <c r="AD1742" s="12" t="str">
        <f aca="false">IF(OR($B1742="",P1742="",Q1742=""),"",IFERROR(IF(OR(INDEX(Matches!$I$2:$I$201,MATCH($A1742&amp;"-7",Matches!$J$2:$J$201,0))="Void",INDEX(Matches!$G$2:$G$201,MATCH($A1742&amp;"-7",Matches!$J$2:$J$201,0))="",INDEX(Matches!$H$2:$H$201,MATCH($A1742&amp;"-7",Matches!$J$2:$J$201,0))=""),"",IF(AND($C1742&lt;&gt;"",INDEX(Matches!$F$2:$F$201,MATCH($A1742&amp;"-7",Matches!$J$2:$J$201,0))&lt;&gt;"",$C1742&gt;=INDEX(Matches!$F$2:$F$201,MATCH($A1742&amp;"-7",Matches!$J$2:$J$201,0))),"",IF(AND(P1742=INDEX(Matches!$G$2:$G$201,MATCH($A1742&amp;"-7",Matches!$J$2:$J$201,0)),Q1742=INDEX(Matches!$H$2:$H$201,MATCH($A1742&amp;"-7",Matches!$J$2:$J$201,0))),5,IF(SIGN(P1742-Q1742)&lt;&gt;SIGN(INDEX(Matches!$G$2:$G$201,MATCH($A1742&amp;"-7",Matches!$J$2:$J$201,0))-INDEX(Matches!$H$2:$H$201,MATCH($A1742&amp;"-7",Matches!$J$2:$J$201,0))),0,IF(P1742-Q1742=INDEX(Matches!$G$2:$G$201,MATCH($A1742&amp;"-7",Matches!$J$2:$J$201,0))-INDEX(Matches!$H$2:$H$201,MATCH($A1742&amp;"-7",Matches!$J$2:$J$201,0)),3,2))))),""))</f>
        <v/>
      </c>
      <c r="AE1742" s="12" t="str">
        <f aca="false">IF(OR($B1742="",R1742="",S1742=""),"",IFERROR(IF(OR(INDEX(Matches!$I$2:$I$201,MATCH($A1742&amp;"-8",Matches!$J$2:$J$201,0))="Void",INDEX(Matches!$G$2:$G$201,MATCH($A1742&amp;"-8",Matches!$J$2:$J$201,0))="",INDEX(Matches!$H$2:$H$201,MATCH($A1742&amp;"-8",Matches!$J$2:$J$201,0))=""),"",IF(AND($C1742&lt;&gt;"",INDEX(Matches!$F$2:$F$201,MATCH($A1742&amp;"-8",Matches!$J$2:$J$201,0))&lt;&gt;"",$C1742&gt;=INDEX(Matches!$F$2:$F$201,MATCH($A1742&amp;"-8",Matches!$J$2:$J$201,0))),"",IF(AND(R1742=INDEX(Matches!$G$2:$G$201,MATCH($A1742&amp;"-8",Matches!$J$2:$J$201,0)),S1742=INDEX(Matches!$H$2:$H$201,MATCH($A1742&amp;"-8",Matches!$J$2:$J$201,0))),5,IF(SIGN(R1742-S1742)&lt;&gt;SIGN(INDEX(Matches!$G$2:$G$201,MATCH($A1742&amp;"-8",Matches!$J$2:$J$201,0))-INDEX(Matches!$H$2:$H$201,MATCH($A1742&amp;"-8",Matches!$J$2:$J$201,0))),0,IF(R1742-S1742=INDEX(Matches!$G$2:$G$201,MATCH($A1742&amp;"-8",Matches!$J$2:$J$201,0))-INDEX(Matches!$H$2:$H$201,MATCH($A1742&amp;"-8",Matches!$J$2:$J$201,0)),3,2))))),""))</f>
        <v/>
      </c>
      <c r="AF1742" s="12" t="str">
        <f aca="false">IF(OR($B1742="",T1742="",U1742=""),"",IFERROR(IF(OR(INDEX(Matches!$I$2:$I$201,MATCH($A1742&amp;"-9",Matches!$J$2:$J$201,0))="Void",INDEX(Matches!$G$2:$G$201,MATCH($A1742&amp;"-9",Matches!$J$2:$J$201,0))="",INDEX(Matches!$H$2:$H$201,MATCH($A1742&amp;"-9",Matches!$J$2:$J$201,0))=""),"",IF(AND($C1742&lt;&gt;"",INDEX(Matches!$F$2:$F$201,MATCH($A1742&amp;"-9",Matches!$J$2:$J$201,0))&lt;&gt;"",$C1742&gt;=INDEX(Matches!$F$2:$F$201,MATCH($A1742&amp;"-9",Matches!$J$2:$J$201,0))),"",IF(AND(T1742=INDEX(Matches!$G$2:$G$201,MATCH($A1742&amp;"-9",Matches!$J$2:$J$201,0)),U1742=INDEX(Matches!$H$2:$H$201,MATCH($A1742&amp;"-9",Matches!$J$2:$J$201,0))),5,IF(SIGN(T1742-U1742)&lt;&gt;SIGN(INDEX(Matches!$G$2:$G$201,MATCH($A1742&amp;"-9",Matches!$J$2:$J$201,0))-INDEX(Matches!$H$2:$H$201,MATCH($A1742&amp;"-9",Matches!$J$2:$J$201,0))),0,IF(T1742-U1742=INDEX(Matches!$G$2:$G$201,MATCH($A1742&amp;"-9",Matches!$J$2:$J$201,0))-INDEX(Matches!$H$2:$H$201,MATCH($A1742&amp;"-9",Matches!$J$2:$J$201,0)),3,2))))),""))</f>
        <v/>
      </c>
      <c r="AG1742" s="12" t="str">
        <f aca="false">IF(OR($B1742="",V1742="",W1742=""),"",IFERROR(IF(OR(INDEX(Matches!$I$2:$I$201,MATCH($A1742&amp;"-10",Matches!$J$2:$J$201,0))="Void",INDEX(Matches!$G$2:$G$201,MATCH($A1742&amp;"-10",Matches!$J$2:$J$201,0))="",INDEX(Matches!$H$2:$H$201,MATCH($A1742&amp;"-10",Matches!$J$2:$J$201,0))=""),"",IF(AND($C1742&lt;&gt;"",INDEX(Matches!$F$2:$F$201,MATCH($A1742&amp;"-10",Matches!$J$2:$J$201,0))&lt;&gt;"",$C1742&gt;=INDEX(Matches!$F$2:$F$201,MATCH($A1742&amp;"-10",Matches!$J$2:$J$201,0))),"",IF(AND(V1742=INDEX(Matches!$G$2:$G$201,MATCH($A1742&amp;"-10",Matches!$J$2:$J$201,0)),W1742=INDEX(Matches!$H$2:$H$201,MATCH($A1742&amp;"-10",Matches!$J$2:$J$201,0))),5,IF(SIGN(V1742-W1742)&lt;&gt;SIGN(INDEX(Matches!$G$2:$G$201,MATCH($A1742&amp;"-10",Matches!$J$2:$J$201,0))-INDEX(Matches!$H$2:$H$201,MATCH($A1742&amp;"-10",Matches!$J$2:$J$201,0))),0,IF(V1742-W1742=INDEX(Matches!$G$2:$G$201,MATCH($A1742&amp;"-10",Matches!$J$2:$J$201,0))-INDEX(Matches!$H$2:$H$201,MATCH($A1742&amp;"-10",Matches!$J$2:$J$201,0)),3,2))))),""))</f>
        <v/>
      </c>
      <c r="AH1742" s="13" t="str">
        <f aca="false">IF($B1742="","",SUM(X1742:AG1742))</f>
        <v/>
      </c>
      <c r="AI1742" s="12" t="str">
        <f aca="false">IF($B1742="","",COUNTIF(X1742:AG1742,5))</f>
        <v/>
      </c>
      <c r="AJ1742" s="12" t="str">
        <f aca="false">IF($B1742="","",COUNTIF(X1742:AG1742,"&gt;=2"))</f>
        <v/>
      </c>
      <c r="AK1742" s="12" t="str">
        <f aca="false">IF($B1742="","",COUNT(X1742:AG1742))</f>
        <v/>
      </c>
    </row>
    <row r="1743" customFormat="false" ht="15" hidden="false" customHeight="false" outlineLevel="0" collapsed="false">
      <c r="A1743" s="7"/>
      <c r="B1743" s="7"/>
      <c r="C1743" s="11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12" t="str">
        <f aca="false">IF(OR($B1743="",D1743="",E1743=""),"",IFERROR(IF(OR(INDEX(Matches!$I$2:$I$201,MATCH($A1743&amp;"-1",Matches!$J$2:$J$201,0))="Void",INDEX(Matches!$G$2:$G$201,MATCH($A1743&amp;"-1",Matches!$J$2:$J$201,0))="",INDEX(Matches!$H$2:$H$201,MATCH($A1743&amp;"-1",Matches!$J$2:$J$201,0))=""),"",IF(AND($C1743&lt;&gt;"",INDEX(Matches!$F$2:$F$201,MATCH($A1743&amp;"-1",Matches!$J$2:$J$201,0))&lt;&gt;"",$C1743&gt;=INDEX(Matches!$F$2:$F$201,MATCH($A1743&amp;"-1",Matches!$J$2:$J$201,0))),"",IF(AND(D1743=INDEX(Matches!$G$2:$G$201,MATCH($A1743&amp;"-1",Matches!$J$2:$J$201,0)),E1743=INDEX(Matches!$H$2:$H$201,MATCH($A1743&amp;"-1",Matches!$J$2:$J$201,0))),5,IF(SIGN(D1743-E1743)&lt;&gt;SIGN(INDEX(Matches!$G$2:$G$201,MATCH($A1743&amp;"-1",Matches!$J$2:$J$201,0))-INDEX(Matches!$H$2:$H$201,MATCH($A1743&amp;"-1",Matches!$J$2:$J$201,0))),0,IF(D1743-E1743=INDEX(Matches!$G$2:$G$201,MATCH($A1743&amp;"-1",Matches!$J$2:$J$201,0))-INDEX(Matches!$H$2:$H$201,MATCH($A1743&amp;"-1",Matches!$J$2:$J$201,0)),3,2))))),""))</f>
        <v/>
      </c>
      <c r="Y1743" s="12" t="str">
        <f aca="false">IF(OR($B1743="",F1743="",G1743=""),"",IFERROR(IF(OR(INDEX(Matches!$I$2:$I$201,MATCH($A1743&amp;"-2",Matches!$J$2:$J$201,0))="Void",INDEX(Matches!$G$2:$G$201,MATCH($A1743&amp;"-2",Matches!$J$2:$J$201,0))="",INDEX(Matches!$H$2:$H$201,MATCH($A1743&amp;"-2",Matches!$J$2:$J$201,0))=""),"",IF(AND($C1743&lt;&gt;"",INDEX(Matches!$F$2:$F$201,MATCH($A1743&amp;"-2",Matches!$J$2:$J$201,0))&lt;&gt;"",$C1743&gt;=INDEX(Matches!$F$2:$F$201,MATCH($A1743&amp;"-2",Matches!$J$2:$J$201,0))),"",IF(AND(F1743=INDEX(Matches!$G$2:$G$201,MATCH($A1743&amp;"-2",Matches!$J$2:$J$201,0)),G1743=INDEX(Matches!$H$2:$H$201,MATCH($A1743&amp;"-2",Matches!$J$2:$J$201,0))),5,IF(SIGN(F1743-G1743)&lt;&gt;SIGN(INDEX(Matches!$G$2:$G$201,MATCH($A1743&amp;"-2",Matches!$J$2:$J$201,0))-INDEX(Matches!$H$2:$H$201,MATCH($A1743&amp;"-2",Matches!$J$2:$J$201,0))),0,IF(F1743-G1743=INDEX(Matches!$G$2:$G$201,MATCH($A1743&amp;"-2",Matches!$J$2:$J$201,0))-INDEX(Matches!$H$2:$H$201,MATCH($A1743&amp;"-2",Matches!$J$2:$J$201,0)),3,2))))),""))</f>
        <v/>
      </c>
      <c r="Z1743" s="12" t="str">
        <f aca="false">IF(OR($B1743="",H1743="",I1743=""),"",IFERROR(IF(OR(INDEX(Matches!$I$2:$I$201,MATCH($A1743&amp;"-3",Matches!$J$2:$J$201,0))="Void",INDEX(Matches!$G$2:$G$201,MATCH($A1743&amp;"-3",Matches!$J$2:$J$201,0))="",INDEX(Matches!$H$2:$H$201,MATCH($A1743&amp;"-3",Matches!$J$2:$J$201,0))=""),"",IF(AND($C1743&lt;&gt;"",INDEX(Matches!$F$2:$F$201,MATCH($A1743&amp;"-3",Matches!$J$2:$J$201,0))&lt;&gt;"",$C1743&gt;=INDEX(Matches!$F$2:$F$201,MATCH($A1743&amp;"-3",Matches!$J$2:$J$201,0))),"",IF(AND(H1743=INDEX(Matches!$G$2:$G$201,MATCH($A1743&amp;"-3",Matches!$J$2:$J$201,0)),I1743=INDEX(Matches!$H$2:$H$201,MATCH($A1743&amp;"-3",Matches!$J$2:$J$201,0))),5,IF(SIGN(H1743-I1743)&lt;&gt;SIGN(INDEX(Matches!$G$2:$G$201,MATCH($A1743&amp;"-3",Matches!$J$2:$J$201,0))-INDEX(Matches!$H$2:$H$201,MATCH($A1743&amp;"-3",Matches!$J$2:$J$201,0))),0,IF(H1743-I1743=INDEX(Matches!$G$2:$G$201,MATCH($A1743&amp;"-3",Matches!$J$2:$J$201,0))-INDEX(Matches!$H$2:$H$201,MATCH($A1743&amp;"-3",Matches!$J$2:$J$201,0)),3,2))))),""))</f>
        <v/>
      </c>
      <c r="AA1743" s="12" t="str">
        <f aca="false">IF(OR($B1743="",J1743="",K1743=""),"",IFERROR(IF(OR(INDEX(Matches!$I$2:$I$201,MATCH($A1743&amp;"-4",Matches!$J$2:$J$201,0))="Void",INDEX(Matches!$G$2:$G$201,MATCH($A1743&amp;"-4",Matches!$J$2:$J$201,0))="",INDEX(Matches!$H$2:$H$201,MATCH($A1743&amp;"-4",Matches!$J$2:$J$201,0))=""),"",IF(AND($C1743&lt;&gt;"",INDEX(Matches!$F$2:$F$201,MATCH($A1743&amp;"-4",Matches!$J$2:$J$201,0))&lt;&gt;"",$C1743&gt;=INDEX(Matches!$F$2:$F$201,MATCH($A1743&amp;"-4",Matches!$J$2:$J$201,0))),"",IF(AND(J1743=INDEX(Matches!$G$2:$G$201,MATCH($A1743&amp;"-4",Matches!$J$2:$J$201,0)),K1743=INDEX(Matches!$H$2:$H$201,MATCH($A1743&amp;"-4",Matches!$J$2:$J$201,0))),5,IF(SIGN(J1743-K1743)&lt;&gt;SIGN(INDEX(Matches!$G$2:$G$201,MATCH($A1743&amp;"-4",Matches!$J$2:$J$201,0))-INDEX(Matches!$H$2:$H$201,MATCH($A1743&amp;"-4",Matches!$J$2:$J$201,0))),0,IF(J1743-K1743=INDEX(Matches!$G$2:$G$201,MATCH($A1743&amp;"-4",Matches!$J$2:$J$201,0))-INDEX(Matches!$H$2:$H$201,MATCH($A1743&amp;"-4",Matches!$J$2:$J$201,0)),3,2))))),""))</f>
        <v/>
      </c>
      <c r="AB1743" s="12" t="str">
        <f aca="false">IF(OR($B1743="",L1743="",M1743=""),"",IFERROR(IF(OR(INDEX(Matches!$I$2:$I$201,MATCH($A1743&amp;"-5",Matches!$J$2:$J$201,0))="Void",INDEX(Matches!$G$2:$G$201,MATCH($A1743&amp;"-5",Matches!$J$2:$J$201,0))="",INDEX(Matches!$H$2:$H$201,MATCH($A1743&amp;"-5",Matches!$J$2:$J$201,0))=""),"",IF(AND($C1743&lt;&gt;"",INDEX(Matches!$F$2:$F$201,MATCH($A1743&amp;"-5",Matches!$J$2:$J$201,0))&lt;&gt;"",$C1743&gt;=INDEX(Matches!$F$2:$F$201,MATCH($A1743&amp;"-5",Matches!$J$2:$J$201,0))),"",IF(AND(L1743=INDEX(Matches!$G$2:$G$201,MATCH($A1743&amp;"-5",Matches!$J$2:$J$201,0)),M1743=INDEX(Matches!$H$2:$H$201,MATCH($A1743&amp;"-5",Matches!$J$2:$J$201,0))),5,IF(SIGN(L1743-M1743)&lt;&gt;SIGN(INDEX(Matches!$G$2:$G$201,MATCH($A1743&amp;"-5",Matches!$J$2:$J$201,0))-INDEX(Matches!$H$2:$H$201,MATCH($A1743&amp;"-5",Matches!$J$2:$J$201,0))),0,IF(L1743-M1743=INDEX(Matches!$G$2:$G$201,MATCH($A1743&amp;"-5",Matches!$J$2:$J$201,0))-INDEX(Matches!$H$2:$H$201,MATCH($A1743&amp;"-5",Matches!$J$2:$J$201,0)),3,2))))),""))</f>
        <v/>
      </c>
      <c r="AC1743" s="12" t="str">
        <f aca="false">IF(OR($B1743="",N1743="",O1743=""),"",IFERROR(IF(OR(INDEX(Matches!$I$2:$I$201,MATCH($A1743&amp;"-6",Matches!$J$2:$J$201,0))="Void",INDEX(Matches!$G$2:$G$201,MATCH($A1743&amp;"-6",Matches!$J$2:$J$201,0))="",INDEX(Matches!$H$2:$H$201,MATCH($A1743&amp;"-6",Matches!$J$2:$J$201,0))=""),"",IF(AND($C1743&lt;&gt;"",INDEX(Matches!$F$2:$F$201,MATCH($A1743&amp;"-6",Matches!$J$2:$J$201,0))&lt;&gt;"",$C1743&gt;=INDEX(Matches!$F$2:$F$201,MATCH($A1743&amp;"-6",Matches!$J$2:$J$201,0))),"",IF(AND(N1743=INDEX(Matches!$G$2:$G$201,MATCH($A1743&amp;"-6",Matches!$J$2:$J$201,0)),O1743=INDEX(Matches!$H$2:$H$201,MATCH($A1743&amp;"-6",Matches!$J$2:$J$201,0))),5,IF(SIGN(N1743-O1743)&lt;&gt;SIGN(INDEX(Matches!$G$2:$G$201,MATCH($A1743&amp;"-6",Matches!$J$2:$J$201,0))-INDEX(Matches!$H$2:$H$201,MATCH($A1743&amp;"-6",Matches!$J$2:$J$201,0))),0,IF(N1743-O1743=INDEX(Matches!$G$2:$G$201,MATCH($A1743&amp;"-6",Matches!$J$2:$J$201,0))-INDEX(Matches!$H$2:$H$201,MATCH($A1743&amp;"-6",Matches!$J$2:$J$201,0)),3,2))))),""))</f>
        <v/>
      </c>
      <c r="AD1743" s="12" t="str">
        <f aca="false">IF(OR($B1743="",P1743="",Q1743=""),"",IFERROR(IF(OR(INDEX(Matches!$I$2:$I$201,MATCH($A1743&amp;"-7",Matches!$J$2:$J$201,0))="Void",INDEX(Matches!$G$2:$G$201,MATCH($A1743&amp;"-7",Matches!$J$2:$J$201,0))="",INDEX(Matches!$H$2:$H$201,MATCH($A1743&amp;"-7",Matches!$J$2:$J$201,0))=""),"",IF(AND($C1743&lt;&gt;"",INDEX(Matches!$F$2:$F$201,MATCH($A1743&amp;"-7",Matches!$J$2:$J$201,0))&lt;&gt;"",$C1743&gt;=INDEX(Matches!$F$2:$F$201,MATCH($A1743&amp;"-7",Matches!$J$2:$J$201,0))),"",IF(AND(P1743=INDEX(Matches!$G$2:$G$201,MATCH($A1743&amp;"-7",Matches!$J$2:$J$201,0)),Q1743=INDEX(Matches!$H$2:$H$201,MATCH($A1743&amp;"-7",Matches!$J$2:$J$201,0))),5,IF(SIGN(P1743-Q1743)&lt;&gt;SIGN(INDEX(Matches!$G$2:$G$201,MATCH($A1743&amp;"-7",Matches!$J$2:$J$201,0))-INDEX(Matches!$H$2:$H$201,MATCH($A1743&amp;"-7",Matches!$J$2:$J$201,0))),0,IF(P1743-Q1743=INDEX(Matches!$G$2:$G$201,MATCH($A1743&amp;"-7",Matches!$J$2:$J$201,0))-INDEX(Matches!$H$2:$H$201,MATCH($A1743&amp;"-7",Matches!$J$2:$J$201,0)),3,2))))),""))</f>
        <v/>
      </c>
      <c r="AE1743" s="12" t="str">
        <f aca="false">IF(OR($B1743="",R1743="",S1743=""),"",IFERROR(IF(OR(INDEX(Matches!$I$2:$I$201,MATCH($A1743&amp;"-8",Matches!$J$2:$J$201,0))="Void",INDEX(Matches!$G$2:$G$201,MATCH($A1743&amp;"-8",Matches!$J$2:$J$201,0))="",INDEX(Matches!$H$2:$H$201,MATCH($A1743&amp;"-8",Matches!$J$2:$J$201,0))=""),"",IF(AND($C1743&lt;&gt;"",INDEX(Matches!$F$2:$F$201,MATCH($A1743&amp;"-8",Matches!$J$2:$J$201,0))&lt;&gt;"",$C1743&gt;=INDEX(Matches!$F$2:$F$201,MATCH($A1743&amp;"-8",Matches!$J$2:$J$201,0))),"",IF(AND(R1743=INDEX(Matches!$G$2:$G$201,MATCH($A1743&amp;"-8",Matches!$J$2:$J$201,0)),S1743=INDEX(Matches!$H$2:$H$201,MATCH($A1743&amp;"-8",Matches!$J$2:$J$201,0))),5,IF(SIGN(R1743-S1743)&lt;&gt;SIGN(INDEX(Matches!$G$2:$G$201,MATCH($A1743&amp;"-8",Matches!$J$2:$J$201,0))-INDEX(Matches!$H$2:$H$201,MATCH($A1743&amp;"-8",Matches!$J$2:$J$201,0))),0,IF(R1743-S1743=INDEX(Matches!$G$2:$G$201,MATCH($A1743&amp;"-8",Matches!$J$2:$J$201,0))-INDEX(Matches!$H$2:$H$201,MATCH($A1743&amp;"-8",Matches!$J$2:$J$201,0)),3,2))))),""))</f>
        <v/>
      </c>
      <c r="AF1743" s="12" t="str">
        <f aca="false">IF(OR($B1743="",T1743="",U1743=""),"",IFERROR(IF(OR(INDEX(Matches!$I$2:$I$201,MATCH($A1743&amp;"-9",Matches!$J$2:$J$201,0))="Void",INDEX(Matches!$G$2:$G$201,MATCH($A1743&amp;"-9",Matches!$J$2:$J$201,0))="",INDEX(Matches!$H$2:$H$201,MATCH($A1743&amp;"-9",Matches!$J$2:$J$201,0))=""),"",IF(AND($C1743&lt;&gt;"",INDEX(Matches!$F$2:$F$201,MATCH($A1743&amp;"-9",Matches!$J$2:$J$201,0))&lt;&gt;"",$C1743&gt;=INDEX(Matches!$F$2:$F$201,MATCH($A1743&amp;"-9",Matches!$J$2:$J$201,0))),"",IF(AND(T1743=INDEX(Matches!$G$2:$G$201,MATCH($A1743&amp;"-9",Matches!$J$2:$J$201,0)),U1743=INDEX(Matches!$H$2:$H$201,MATCH($A1743&amp;"-9",Matches!$J$2:$J$201,0))),5,IF(SIGN(T1743-U1743)&lt;&gt;SIGN(INDEX(Matches!$G$2:$G$201,MATCH($A1743&amp;"-9",Matches!$J$2:$J$201,0))-INDEX(Matches!$H$2:$H$201,MATCH($A1743&amp;"-9",Matches!$J$2:$J$201,0))),0,IF(T1743-U1743=INDEX(Matches!$G$2:$G$201,MATCH($A1743&amp;"-9",Matches!$J$2:$J$201,0))-INDEX(Matches!$H$2:$H$201,MATCH($A1743&amp;"-9",Matches!$J$2:$J$201,0)),3,2))))),""))</f>
        <v/>
      </c>
      <c r="AG1743" s="12" t="str">
        <f aca="false">IF(OR($B1743="",V1743="",W1743=""),"",IFERROR(IF(OR(INDEX(Matches!$I$2:$I$201,MATCH($A1743&amp;"-10",Matches!$J$2:$J$201,0))="Void",INDEX(Matches!$G$2:$G$201,MATCH($A1743&amp;"-10",Matches!$J$2:$J$201,0))="",INDEX(Matches!$H$2:$H$201,MATCH($A1743&amp;"-10",Matches!$J$2:$J$201,0))=""),"",IF(AND($C1743&lt;&gt;"",INDEX(Matches!$F$2:$F$201,MATCH($A1743&amp;"-10",Matches!$J$2:$J$201,0))&lt;&gt;"",$C1743&gt;=INDEX(Matches!$F$2:$F$201,MATCH($A1743&amp;"-10",Matches!$J$2:$J$201,0))),"",IF(AND(V1743=INDEX(Matches!$G$2:$G$201,MATCH($A1743&amp;"-10",Matches!$J$2:$J$201,0)),W1743=INDEX(Matches!$H$2:$H$201,MATCH($A1743&amp;"-10",Matches!$J$2:$J$201,0))),5,IF(SIGN(V1743-W1743)&lt;&gt;SIGN(INDEX(Matches!$G$2:$G$201,MATCH($A1743&amp;"-10",Matches!$J$2:$J$201,0))-INDEX(Matches!$H$2:$H$201,MATCH($A1743&amp;"-10",Matches!$J$2:$J$201,0))),0,IF(V1743-W1743=INDEX(Matches!$G$2:$G$201,MATCH($A1743&amp;"-10",Matches!$J$2:$J$201,0))-INDEX(Matches!$H$2:$H$201,MATCH($A1743&amp;"-10",Matches!$J$2:$J$201,0)),3,2))))),""))</f>
        <v/>
      </c>
      <c r="AH1743" s="13" t="str">
        <f aca="false">IF($B1743="","",SUM(X1743:AG1743))</f>
        <v/>
      </c>
      <c r="AI1743" s="12" t="str">
        <f aca="false">IF($B1743="","",COUNTIF(X1743:AG1743,5))</f>
        <v/>
      </c>
      <c r="AJ1743" s="12" t="str">
        <f aca="false">IF($B1743="","",COUNTIF(X1743:AG1743,"&gt;=2"))</f>
        <v/>
      </c>
      <c r="AK1743" s="12" t="str">
        <f aca="false">IF($B1743="","",COUNT(X1743:AG1743))</f>
        <v/>
      </c>
    </row>
    <row r="1744" customFormat="false" ht="15" hidden="false" customHeight="false" outlineLevel="0" collapsed="false">
      <c r="A1744" s="7"/>
      <c r="B1744" s="7"/>
      <c r="C1744" s="11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12" t="str">
        <f aca="false">IF(OR($B1744="",D1744="",E1744=""),"",IFERROR(IF(OR(INDEX(Matches!$I$2:$I$201,MATCH($A1744&amp;"-1",Matches!$J$2:$J$201,0))="Void",INDEX(Matches!$G$2:$G$201,MATCH($A1744&amp;"-1",Matches!$J$2:$J$201,0))="",INDEX(Matches!$H$2:$H$201,MATCH($A1744&amp;"-1",Matches!$J$2:$J$201,0))=""),"",IF(AND($C1744&lt;&gt;"",INDEX(Matches!$F$2:$F$201,MATCH($A1744&amp;"-1",Matches!$J$2:$J$201,0))&lt;&gt;"",$C1744&gt;=INDEX(Matches!$F$2:$F$201,MATCH($A1744&amp;"-1",Matches!$J$2:$J$201,0))),"",IF(AND(D1744=INDEX(Matches!$G$2:$G$201,MATCH($A1744&amp;"-1",Matches!$J$2:$J$201,0)),E1744=INDEX(Matches!$H$2:$H$201,MATCH($A1744&amp;"-1",Matches!$J$2:$J$201,0))),5,IF(SIGN(D1744-E1744)&lt;&gt;SIGN(INDEX(Matches!$G$2:$G$201,MATCH($A1744&amp;"-1",Matches!$J$2:$J$201,0))-INDEX(Matches!$H$2:$H$201,MATCH($A1744&amp;"-1",Matches!$J$2:$J$201,0))),0,IF(D1744-E1744=INDEX(Matches!$G$2:$G$201,MATCH($A1744&amp;"-1",Matches!$J$2:$J$201,0))-INDEX(Matches!$H$2:$H$201,MATCH($A1744&amp;"-1",Matches!$J$2:$J$201,0)),3,2))))),""))</f>
        <v/>
      </c>
      <c r="Y1744" s="12" t="str">
        <f aca="false">IF(OR($B1744="",F1744="",G1744=""),"",IFERROR(IF(OR(INDEX(Matches!$I$2:$I$201,MATCH($A1744&amp;"-2",Matches!$J$2:$J$201,0))="Void",INDEX(Matches!$G$2:$G$201,MATCH($A1744&amp;"-2",Matches!$J$2:$J$201,0))="",INDEX(Matches!$H$2:$H$201,MATCH($A1744&amp;"-2",Matches!$J$2:$J$201,0))=""),"",IF(AND($C1744&lt;&gt;"",INDEX(Matches!$F$2:$F$201,MATCH($A1744&amp;"-2",Matches!$J$2:$J$201,0))&lt;&gt;"",$C1744&gt;=INDEX(Matches!$F$2:$F$201,MATCH($A1744&amp;"-2",Matches!$J$2:$J$201,0))),"",IF(AND(F1744=INDEX(Matches!$G$2:$G$201,MATCH($A1744&amp;"-2",Matches!$J$2:$J$201,0)),G1744=INDEX(Matches!$H$2:$H$201,MATCH($A1744&amp;"-2",Matches!$J$2:$J$201,0))),5,IF(SIGN(F1744-G1744)&lt;&gt;SIGN(INDEX(Matches!$G$2:$G$201,MATCH($A1744&amp;"-2",Matches!$J$2:$J$201,0))-INDEX(Matches!$H$2:$H$201,MATCH($A1744&amp;"-2",Matches!$J$2:$J$201,0))),0,IF(F1744-G1744=INDEX(Matches!$G$2:$G$201,MATCH($A1744&amp;"-2",Matches!$J$2:$J$201,0))-INDEX(Matches!$H$2:$H$201,MATCH($A1744&amp;"-2",Matches!$J$2:$J$201,0)),3,2))))),""))</f>
        <v/>
      </c>
      <c r="Z1744" s="12" t="str">
        <f aca="false">IF(OR($B1744="",H1744="",I1744=""),"",IFERROR(IF(OR(INDEX(Matches!$I$2:$I$201,MATCH($A1744&amp;"-3",Matches!$J$2:$J$201,0))="Void",INDEX(Matches!$G$2:$G$201,MATCH($A1744&amp;"-3",Matches!$J$2:$J$201,0))="",INDEX(Matches!$H$2:$H$201,MATCH($A1744&amp;"-3",Matches!$J$2:$J$201,0))=""),"",IF(AND($C1744&lt;&gt;"",INDEX(Matches!$F$2:$F$201,MATCH($A1744&amp;"-3",Matches!$J$2:$J$201,0))&lt;&gt;"",$C1744&gt;=INDEX(Matches!$F$2:$F$201,MATCH($A1744&amp;"-3",Matches!$J$2:$J$201,0))),"",IF(AND(H1744=INDEX(Matches!$G$2:$G$201,MATCH($A1744&amp;"-3",Matches!$J$2:$J$201,0)),I1744=INDEX(Matches!$H$2:$H$201,MATCH($A1744&amp;"-3",Matches!$J$2:$J$201,0))),5,IF(SIGN(H1744-I1744)&lt;&gt;SIGN(INDEX(Matches!$G$2:$G$201,MATCH($A1744&amp;"-3",Matches!$J$2:$J$201,0))-INDEX(Matches!$H$2:$H$201,MATCH($A1744&amp;"-3",Matches!$J$2:$J$201,0))),0,IF(H1744-I1744=INDEX(Matches!$G$2:$G$201,MATCH($A1744&amp;"-3",Matches!$J$2:$J$201,0))-INDEX(Matches!$H$2:$H$201,MATCH($A1744&amp;"-3",Matches!$J$2:$J$201,0)),3,2))))),""))</f>
        <v/>
      </c>
      <c r="AA1744" s="12" t="str">
        <f aca="false">IF(OR($B1744="",J1744="",K1744=""),"",IFERROR(IF(OR(INDEX(Matches!$I$2:$I$201,MATCH($A1744&amp;"-4",Matches!$J$2:$J$201,0))="Void",INDEX(Matches!$G$2:$G$201,MATCH($A1744&amp;"-4",Matches!$J$2:$J$201,0))="",INDEX(Matches!$H$2:$H$201,MATCH($A1744&amp;"-4",Matches!$J$2:$J$201,0))=""),"",IF(AND($C1744&lt;&gt;"",INDEX(Matches!$F$2:$F$201,MATCH($A1744&amp;"-4",Matches!$J$2:$J$201,0))&lt;&gt;"",$C1744&gt;=INDEX(Matches!$F$2:$F$201,MATCH($A1744&amp;"-4",Matches!$J$2:$J$201,0))),"",IF(AND(J1744=INDEX(Matches!$G$2:$G$201,MATCH($A1744&amp;"-4",Matches!$J$2:$J$201,0)),K1744=INDEX(Matches!$H$2:$H$201,MATCH($A1744&amp;"-4",Matches!$J$2:$J$201,0))),5,IF(SIGN(J1744-K1744)&lt;&gt;SIGN(INDEX(Matches!$G$2:$G$201,MATCH($A1744&amp;"-4",Matches!$J$2:$J$201,0))-INDEX(Matches!$H$2:$H$201,MATCH($A1744&amp;"-4",Matches!$J$2:$J$201,0))),0,IF(J1744-K1744=INDEX(Matches!$G$2:$G$201,MATCH($A1744&amp;"-4",Matches!$J$2:$J$201,0))-INDEX(Matches!$H$2:$H$201,MATCH($A1744&amp;"-4",Matches!$J$2:$J$201,0)),3,2))))),""))</f>
        <v/>
      </c>
      <c r="AB1744" s="12" t="str">
        <f aca="false">IF(OR($B1744="",L1744="",M1744=""),"",IFERROR(IF(OR(INDEX(Matches!$I$2:$I$201,MATCH($A1744&amp;"-5",Matches!$J$2:$J$201,0))="Void",INDEX(Matches!$G$2:$G$201,MATCH($A1744&amp;"-5",Matches!$J$2:$J$201,0))="",INDEX(Matches!$H$2:$H$201,MATCH($A1744&amp;"-5",Matches!$J$2:$J$201,0))=""),"",IF(AND($C1744&lt;&gt;"",INDEX(Matches!$F$2:$F$201,MATCH($A1744&amp;"-5",Matches!$J$2:$J$201,0))&lt;&gt;"",$C1744&gt;=INDEX(Matches!$F$2:$F$201,MATCH($A1744&amp;"-5",Matches!$J$2:$J$201,0))),"",IF(AND(L1744=INDEX(Matches!$G$2:$G$201,MATCH($A1744&amp;"-5",Matches!$J$2:$J$201,0)),M1744=INDEX(Matches!$H$2:$H$201,MATCH($A1744&amp;"-5",Matches!$J$2:$J$201,0))),5,IF(SIGN(L1744-M1744)&lt;&gt;SIGN(INDEX(Matches!$G$2:$G$201,MATCH($A1744&amp;"-5",Matches!$J$2:$J$201,0))-INDEX(Matches!$H$2:$H$201,MATCH($A1744&amp;"-5",Matches!$J$2:$J$201,0))),0,IF(L1744-M1744=INDEX(Matches!$G$2:$G$201,MATCH($A1744&amp;"-5",Matches!$J$2:$J$201,0))-INDEX(Matches!$H$2:$H$201,MATCH($A1744&amp;"-5",Matches!$J$2:$J$201,0)),3,2))))),""))</f>
        <v/>
      </c>
      <c r="AC1744" s="12" t="str">
        <f aca="false">IF(OR($B1744="",N1744="",O1744=""),"",IFERROR(IF(OR(INDEX(Matches!$I$2:$I$201,MATCH($A1744&amp;"-6",Matches!$J$2:$J$201,0))="Void",INDEX(Matches!$G$2:$G$201,MATCH($A1744&amp;"-6",Matches!$J$2:$J$201,0))="",INDEX(Matches!$H$2:$H$201,MATCH($A1744&amp;"-6",Matches!$J$2:$J$201,0))=""),"",IF(AND($C1744&lt;&gt;"",INDEX(Matches!$F$2:$F$201,MATCH($A1744&amp;"-6",Matches!$J$2:$J$201,0))&lt;&gt;"",$C1744&gt;=INDEX(Matches!$F$2:$F$201,MATCH($A1744&amp;"-6",Matches!$J$2:$J$201,0))),"",IF(AND(N1744=INDEX(Matches!$G$2:$G$201,MATCH($A1744&amp;"-6",Matches!$J$2:$J$201,0)),O1744=INDEX(Matches!$H$2:$H$201,MATCH($A1744&amp;"-6",Matches!$J$2:$J$201,0))),5,IF(SIGN(N1744-O1744)&lt;&gt;SIGN(INDEX(Matches!$G$2:$G$201,MATCH($A1744&amp;"-6",Matches!$J$2:$J$201,0))-INDEX(Matches!$H$2:$H$201,MATCH($A1744&amp;"-6",Matches!$J$2:$J$201,0))),0,IF(N1744-O1744=INDEX(Matches!$G$2:$G$201,MATCH($A1744&amp;"-6",Matches!$J$2:$J$201,0))-INDEX(Matches!$H$2:$H$201,MATCH($A1744&amp;"-6",Matches!$J$2:$J$201,0)),3,2))))),""))</f>
        <v/>
      </c>
      <c r="AD1744" s="12" t="str">
        <f aca="false">IF(OR($B1744="",P1744="",Q1744=""),"",IFERROR(IF(OR(INDEX(Matches!$I$2:$I$201,MATCH($A1744&amp;"-7",Matches!$J$2:$J$201,0))="Void",INDEX(Matches!$G$2:$G$201,MATCH($A1744&amp;"-7",Matches!$J$2:$J$201,0))="",INDEX(Matches!$H$2:$H$201,MATCH($A1744&amp;"-7",Matches!$J$2:$J$201,0))=""),"",IF(AND($C1744&lt;&gt;"",INDEX(Matches!$F$2:$F$201,MATCH($A1744&amp;"-7",Matches!$J$2:$J$201,0))&lt;&gt;"",$C1744&gt;=INDEX(Matches!$F$2:$F$201,MATCH($A1744&amp;"-7",Matches!$J$2:$J$201,0))),"",IF(AND(P1744=INDEX(Matches!$G$2:$G$201,MATCH($A1744&amp;"-7",Matches!$J$2:$J$201,0)),Q1744=INDEX(Matches!$H$2:$H$201,MATCH($A1744&amp;"-7",Matches!$J$2:$J$201,0))),5,IF(SIGN(P1744-Q1744)&lt;&gt;SIGN(INDEX(Matches!$G$2:$G$201,MATCH($A1744&amp;"-7",Matches!$J$2:$J$201,0))-INDEX(Matches!$H$2:$H$201,MATCH($A1744&amp;"-7",Matches!$J$2:$J$201,0))),0,IF(P1744-Q1744=INDEX(Matches!$G$2:$G$201,MATCH($A1744&amp;"-7",Matches!$J$2:$J$201,0))-INDEX(Matches!$H$2:$H$201,MATCH($A1744&amp;"-7",Matches!$J$2:$J$201,0)),3,2))))),""))</f>
        <v/>
      </c>
      <c r="AE1744" s="12" t="str">
        <f aca="false">IF(OR($B1744="",R1744="",S1744=""),"",IFERROR(IF(OR(INDEX(Matches!$I$2:$I$201,MATCH($A1744&amp;"-8",Matches!$J$2:$J$201,0))="Void",INDEX(Matches!$G$2:$G$201,MATCH($A1744&amp;"-8",Matches!$J$2:$J$201,0))="",INDEX(Matches!$H$2:$H$201,MATCH($A1744&amp;"-8",Matches!$J$2:$J$201,0))=""),"",IF(AND($C1744&lt;&gt;"",INDEX(Matches!$F$2:$F$201,MATCH($A1744&amp;"-8",Matches!$J$2:$J$201,0))&lt;&gt;"",$C1744&gt;=INDEX(Matches!$F$2:$F$201,MATCH($A1744&amp;"-8",Matches!$J$2:$J$201,0))),"",IF(AND(R1744=INDEX(Matches!$G$2:$G$201,MATCH($A1744&amp;"-8",Matches!$J$2:$J$201,0)),S1744=INDEX(Matches!$H$2:$H$201,MATCH($A1744&amp;"-8",Matches!$J$2:$J$201,0))),5,IF(SIGN(R1744-S1744)&lt;&gt;SIGN(INDEX(Matches!$G$2:$G$201,MATCH($A1744&amp;"-8",Matches!$J$2:$J$201,0))-INDEX(Matches!$H$2:$H$201,MATCH($A1744&amp;"-8",Matches!$J$2:$J$201,0))),0,IF(R1744-S1744=INDEX(Matches!$G$2:$G$201,MATCH($A1744&amp;"-8",Matches!$J$2:$J$201,0))-INDEX(Matches!$H$2:$H$201,MATCH($A1744&amp;"-8",Matches!$J$2:$J$201,0)),3,2))))),""))</f>
        <v/>
      </c>
      <c r="AF1744" s="12" t="str">
        <f aca="false">IF(OR($B1744="",T1744="",U1744=""),"",IFERROR(IF(OR(INDEX(Matches!$I$2:$I$201,MATCH($A1744&amp;"-9",Matches!$J$2:$J$201,0))="Void",INDEX(Matches!$G$2:$G$201,MATCH($A1744&amp;"-9",Matches!$J$2:$J$201,0))="",INDEX(Matches!$H$2:$H$201,MATCH($A1744&amp;"-9",Matches!$J$2:$J$201,0))=""),"",IF(AND($C1744&lt;&gt;"",INDEX(Matches!$F$2:$F$201,MATCH($A1744&amp;"-9",Matches!$J$2:$J$201,0))&lt;&gt;"",$C1744&gt;=INDEX(Matches!$F$2:$F$201,MATCH($A1744&amp;"-9",Matches!$J$2:$J$201,0))),"",IF(AND(T1744=INDEX(Matches!$G$2:$G$201,MATCH($A1744&amp;"-9",Matches!$J$2:$J$201,0)),U1744=INDEX(Matches!$H$2:$H$201,MATCH($A1744&amp;"-9",Matches!$J$2:$J$201,0))),5,IF(SIGN(T1744-U1744)&lt;&gt;SIGN(INDEX(Matches!$G$2:$G$201,MATCH($A1744&amp;"-9",Matches!$J$2:$J$201,0))-INDEX(Matches!$H$2:$H$201,MATCH($A1744&amp;"-9",Matches!$J$2:$J$201,0))),0,IF(T1744-U1744=INDEX(Matches!$G$2:$G$201,MATCH($A1744&amp;"-9",Matches!$J$2:$J$201,0))-INDEX(Matches!$H$2:$H$201,MATCH($A1744&amp;"-9",Matches!$J$2:$J$201,0)),3,2))))),""))</f>
        <v/>
      </c>
      <c r="AG1744" s="12" t="str">
        <f aca="false">IF(OR($B1744="",V1744="",W1744=""),"",IFERROR(IF(OR(INDEX(Matches!$I$2:$I$201,MATCH($A1744&amp;"-10",Matches!$J$2:$J$201,0))="Void",INDEX(Matches!$G$2:$G$201,MATCH($A1744&amp;"-10",Matches!$J$2:$J$201,0))="",INDEX(Matches!$H$2:$H$201,MATCH($A1744&amp;"-10",Matches!$J$2:$J$201,0))=""),"",IF(AND($C1744&lt;&gt;"",INDEX(Matches!$F$2:$F$201,MATCH($A1744&amp;"-10",Matches!$J$2:$J$201,0))&lt;&gt;"",$C1744&gt;=INDEX(Matches!$F$2:$F$201,MATCH($A1744&amp;"-10",Matches!$J$2:$J$201,0))),"",IF(AND(V1744=INDEX(Matches!$G$2:$G$201,MATCH($A1744&amp;"-10",Matches!$J$2:$J$201,0)),W1744=INDEX(Matches!$H$2:$H$201,MATCH($A1744&amp;"-10",Matches!$J$2:$J$201,0))),5,IF(SIGN(V1744-W1744)&lt;&gt;SIGN(INDEX(Matches!$G$2:$G$201,MATCH($A1744&amp;"-10",Matches!$J$2:$J$201,0))-INDEX(Matches!$H$2:$H$201,MATCH($A1744&amp;"-10",Matches!$J$2:$J$201,0))),0,IF(V1744-W1744=INDEX(Matches!$G$2:$G$201,MATCH($A1744&amp;"-10",Matches!$J$2:$J$201,0))-INDEX(Matches!$H$2:$H$201,MATCH($A1744&amp;"-10",Matches!$J$2:$J$201,0)),3,2))))),""))</f>
        <v/>
      </c>
      <c r="AH1744" s="13" t="str">
        <f aca="false">IF($B1744="","",SUM(X1744:AG1744))</f>
        <v/>
      </c>
      <c r="AI1744" s="12" t="str">
        <f aca="false">IF($B1744="","",COUNTIF(X1744:AG1744,5))</f>
        <v/>
      </c>
      <c r="AJ1744" s="12" t="str">
        <f aca="false">IF($B1744="","",COUNTIF(X1744:AG1744,"&gt;=2"))</f>
        <v/>
      </c>
      <c r="AK1744" s="12" t="str">
        <f aca="false">IF($B1744="","",COUNT(X1744:AG1744))</f>
        <v/>
      </c>
    </row>
    <row r="1745" customFormat="false" ht="15" hidden="false" customHeight="false" outlineLevel="0" collapsed="false">
      <c r="A1745" s="7"/>
      <c r="B1745" s="7"/>
      <c r="C1745" s="11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12" t="str">
        <f aca="false">IF(OR($B1745="",D1745="",E1745=""),"",IFERROR(IF(OR(INDEX(Matches!$I$2:$I$201,MATCH($A1745&amp;"-1",Matches!$J$2:$J$201,0))="Void",INDEX(Matches!$G$2:$G$201,MATCH($A1745&amp;"-1",Matches!$J$2:$J$201,0))="",INDEX(Matches!$H$2:$H$201,MATCH($A1745&amp;"-1",Matches!$J$2:$J$201,0))=""),"",IF(AND($C1745&lt;&gt;"",INDEX(Matches!$F$2:$F$201,MATCH($A1745&amp;"-1",Matches!$J$2:$J$201,0))&lt;&gt;"",$C1745&gt;=INDEX(Matches!$F$2:$F$201,MATCH($A1745&amp;"-1",Matches!$J$2:$J$201,0))),"",IF(AND(D1745=INDEX(Matches!$G$2:$G$201,MATCH($A1745&amp;"-1",Matches!$J$2:$J$201,0)),E1745=INDEX(Matches!$H$2:$H$201,MATCH($A1745&amp;"-1",Matches!$J$2:$J$201,0))),5,IF(SIGN(D1745-E1745)&lt;&gt;SIGN(INDEX(Matches!$G$2:$G$201,MATCH($A1745&amp;"-1",Matches!$J$2:$J$201,0))-INDEX(Matches!$H$2:$H$201,MATCH($A1745&amp;"-1",Matches!$J$2:$J$201,0))),0,IF(D1745-E1745=INDEX(Matches!$G$2:$G$201,MATCH($A1745&amp;"-1",Matches!$J$2:$J$201,0))-INDEX(Matches!$H$2:$H$201,MATCH($A1745&amp;"-1",Matches!$J$2:$J$201,0)),3,2))))),""))</f>
        <v/>
      </c>
      <c r="Y1745" s="12" t="str">
        <f aca="false">IF(OR($B1745="",F1745="",G1745=""),"",IFERROR(IF(OR(INDEX(Matches!$I$2:$I$201,MATCH($A1745&amp;"-2",Matches!$J$2:$J$201,0))="Void",INDEX(Matches!$G$2:$G$201,MATCH($A1745&amp;"-2",Matches!$J$2:$J$201,0))="",INDEX(Matches!$H$2:$H$201,MATCH($A1745&amp;"-2",Matches!$J$2:$J$201,0))=""),"",IF(AND($C1745&lt;&gt;"",INDEX(Matches!$F$2:$F$201,MATCH($A1745&amp;"-2",Matches!$J$2:$J$201,0))&lt;&gt;"",$C1745&gt;=INDEX(Matches!$F$2:$F$201,MATCH($A1745&amp;"-2",Matches!$J$2:$J$201,0))),"",IF(AND(F1745=INDEX(Matches!$G$2:$G$201,MATCH($A1745&amp;"-2",Matches!$J$2:$J$201,0)),G1745=INDEX(Matches!$H$2:$H$201,MATCH($A1745&amp;"-2",Matches!$J$2:$J$201,0))),5,IF(SIGN(F1745-G1745)&lt;&gt;SIGN(INDEX(Matches!$G$2:$G$201,MATCH($A1745&amp;"-2",Matches!$J$2:$J$201,0))-INDEX(Matches!$H$2:$H$201,MATCH($A1745&amp;"-2",Matches!$J$2:$J$201,0))),0,IF(F1745-G1745=INDEX(Matches!$G$2:$G$201,MATCH($A1745&amp;"-2",Matches!$J$2:$J$201,0))-INDEX(Matches!$H$2:$H$201,MATCH($A1745&amp;"-2",Matches!$J$2:$J$201,0)),3,2))))),""))</f>
        <v/>
      </c>
      <c r="Z1745" s="12" t="str">
        <f aca="false">IF(OR($B1745="",H1745="",I1745=""),"",IFERROR(IF(OR(INDEX(Matches!$I$2:$I$201,MATCH($A1745&amp;"-3",Matches!$J$2:$J$201,0))="Void",INDEX(Matches!$G$2:$G$201,MATCH($A1745&amp;"-3",Matches!$J$2:$J$201,0))="",INDEX(Matches!$H$2:$H$201,MATCH($A1745&amp;"-3",Matches!$J$2:$J$201,0))=""),"",IF(AND($C1745&lt;&gt;"",INDEX(Matches!$F$2:$F$201,MATCH($A1745&amp;"-3",Matches!$J$2:$J$201,0))&lt;&gt;"",$C1745&gt;=INDEX(Matches!$F$2:$F$201,MATCH($A1745&amp;"-3",Matches!$J$2:$J$201,0))),"",IF(AND(H1745=INDEX(Matches!$G$2:$G$201,MATCH($A1745&amp;"-3",Matches!$J$2:$J$201,0)),I1745=INDEX(Matches!$H$2:$H$201,MATCH($A1745&amp;"-3",Matches!$J$2:$J$201,0))),5,IF(SIGN(H1745-I1745)&lt;&gt;SIGN(INDEX(Matches!$G$2:$G$201,MATCH($A1745&amp;"-3",Matches!$J$2:$J$201,0))-INDEX(Matches!$H$2:$H$201,MATCH($A1745&amp;"-3",Matches!$J$2:$J$201,0))),0,IF(H1745-I1745=INDEX(Matches!$G$2:$G$201,MATCH($A1745&amp;"-3",Matches!$J$2:$J$201,0))-INDEX(Matches!$H$2:$H$201,MATCH($A1745&amp;"-3",Matches!$J$2:$J$201,0)),3,2))))),""))</f>
        <v/>
      </c>
      <c r="AA1745" s="12" t="str">
        <f aca="false">IF(OR($B1745="",J1745="",K1745=""),"",IFERROR(IF(OR(INDEX(Matches!$I$2:$I$201,MATCH($A1745&amp;"-4",Matches!$J$2:$J$201,0))="Void",INDEX(Matches!$G$2:$G$201,MATCH($A1745&amp;"-4",Matches!$J$2:$J$201,0))="",INDEX(Matches!$H$2:$H$201,MATCH($A1745&amp;"-4",Matches!$J$2:$J$201,0))=""),"",IF(AND($C1745&lt;&gt;"",INDEX(Matches!$F$2:$F$201,MATCH($A1745&amp;"-4",Matches!$J$2:$J$201,0))&lt;&gt;"",$C1745&gt;=INDEX(Matches!$F$2:$F$201,MATCH($A1745&amp;"-4",Matches!$J$2:$J$201,0))),"",IF(AND(J1745=INDEX(Matches!$G$2:$G$201,MATCH($A1745&amp;"-4",Matches!$J$2:$J$201,0)),K1745=INDEX(Matches!$H$2:$H$201,MATCH($A1745&amp;"-4",Matches!$J$2:$J$201,0))),5,IF(SIGN(J1745-K1745)&lt;&gt;SIGN(INDEX(Matches!$G$2:$G$201,MATCH($A1745&amp;"-4",Matches!$J$2:$J$201,0))-INDEX(Matches!$H$2:$H$201,MATCH($A1745&amp;"-4",Matches!$J$2:$J$201,0))),0,IF(J1745-K1745=INDEX(Matches!$G$2:$G$201,MATCH($A1745&amp;"-4",Matches!$J$2:$J$201,0))-INDEX(Matches!$H$2:$H$201,MATCH($A1745&amp;"-4",Matches!$J$2:$J$201,0)),3,2))))),""))</f>
        <v/>
      </c>
      <c r="AB1745" s="12" t="str">
        <f aca="false">IF(OR($B1745="",L1745="",M1745=""),"",IFERROR(IF(OR(INDEX(Matches!$I$2:$I$201,MATCH($A1745&amp;"-5",Matches!$J$2:$J$201,0))="Void",INDEX(Matches!$G$2:$G$201,MATCH($A1745&amp;"-5",Matches!$J$2:$J$201,0))="",INDEX(Matches!$H$2:$H$201,MATCH($A1745&amp;"-5",Matches!$J$2:$J$201,0))=""),"",IF(AND($C1745&lt;&gt;"",INDEX(Matches!$F$2:$F$201,MATCH($A1745&amp;"-5",Matches!$J$2:$J$201,0))&lt;&gt;"",$C1745&gt;=INDEX(Matches!$F$2:$F$201,MATCH($A1745&amp;"-5",Matches!$J$2:$J$201,0))),"",IF(AND(L1745=INDEX(Matches!$G$2:$G$201,MATCH($A1745&amp;"-5",Matches!$J$2:$J$201,0)),M1745=INDEX(Matches!$H$2:$H$201,MATCH($A1745&amp;"-5",Matches!$J$2:$J$201,0))),5,IF(SIGN(L1745-M1745)&lt;&gt;SIGN(INDEX(Matches!$G$2:$G$201,MATCH($A1745&amp;"-5",Matches!$J$2:$J$201,0))-INDEX(Matches!$H$2:$H$201,MATCH($A1745&amp;"-5",Matches!$J$2:$J$201,0))),0,IF(L1745-M1745=INDEX(Matches!$G$2:$G$201,MATCH($A1745&amp;"-5",Matches!$J$2:$J$201,0))-INDEX(Matches!$H$2:$H$201,MATCH($A1745&amp;"-5",Matches!$J$2:$J$201,0)),3,2))))),""))</f>
        <v/>
      </c>
      <c r="AC1745" s="12" t="str">
        <f aca="false">IF(OR($B1745="",N1745="",O1745=""),"",IFERROR(IF(OR(INDEX(Matches!$I$2:$I$201,MATCH($A1745&amp;"-6",Matches!$J$2:$J$201,0))="Void",INDEX(Matches!$G$2:$G$201,MATCH($A1745&amp;"-6",Matches!$J$2:$J$201,0))="",INDEX(Matches!$H$2:$H$201,MATCH($A1745&amp;"-6",Matches!$J$2:$J$201,0))=""),"",IF(AND($C1745&lt;&gt;"",INDEX(Matches!$F$2:$F$201,MATCH($A1745&amp;"-6",Matches!$J$2:$J$201,0))&lt;&gt;"",$C1745&gt;=INDEX(Matches!$F$2:$F$201,MATCH($A1745&amp;"-6",Matches!$J$2:$J$201,0))),"",IF(AND(N1745=INDEX(Matches!$G$2:$G$201,MATCH($A1745&amp;"-6",Matches!$J$2:$J$201,0)),O1745=INDEX(Matches!$H$2:$H$201,MATCH($A1745&amp;"-6",Matches!$J$2:$J$201,0))),5,IF(SIGN(N1745-O1745)&lt;&gt;SIGN(INDEX(Matches!$G$2:$G$201,MATCH($A1745&amp;"-6",Matches!$J$2:$J$201,0))-INDEX(Matches!$H$2:$H$201,MATCH($A1745&amp;"-6",Matches!$J$2:$J$201,0))),0,IF(N1745-O1745=INDEX(Matches!$G$2:$G$201,MATCH($A1745&amp;"-6",Matches!$J$2:$J$201,0))-INDEX(Matches!$H$2:$H$201,MATCH($A1745&amp;"-6",Matches!$J$2:$J$201,0)),3,2))))),""))</f>
        <v/>
      </c>
      <c r="AD1745" s="12" t="str">
        <f aca="false">IF(OR($B1745="",P1745="",Q1745=""),"",IFERROR(IF(OR(INDEX(Matches!$I$2:$I$201,MATCH($A1745&amp;"-7",Matches!$J$2:$J$201,0))="Void",INDEX(Matches!$G$2:$G$201,MATCH($A1745&amp;"-7",Matches!$J$2:$J$201,0))="",INDEX(Matches!$H$2:$H$201,MATCH($A1745&amp;"-7",Matches!$J$2:$J$201,0))=""),"",IF(AND($C1745&lt;&gt;"",INDEX(Matches!$F$2:$F$201,MATCH($A1745&amp;"-7",Matches!$J$2:$J$201,0))&lt;&gt;"",$C1745&gt;=INDEX(Matches!$F$2:$F$201,MATCH($A1745&amp;"-7",Matches!$J$2:$J$201,0))),"",IF(AND(P1745=INDEX(Matches!$G$2:$G$201,MATCH($A1745&amp;"-7",Matches!$J$2:$J$201,0)),Q1745=INDEX(Matches!$H$2:$H$201,MATCH($A1745&amp;"-7",Matches!$J$2:$J$201,0))),5,IF(SIGN(P1745-Q1745)&lt;&gt;SIGN(INDEX(Matches!$G$2:$G$201,MATCH($A1745&amp;"-7",Matches!$J$2:$J$201,0))-INDEX(Matches!$H$2:$H$201,MATCH($A1745&amp;"-7",Matches!$J$2:$J$201,0))),0,IF(P1745-Q1745=INDEX(Matches!$G$2:$G$201,MATCH($A1745&amp;"-7",Matches!$J$2:$J$201,0))-INDEX(Matches!$H$2:$H$201,MATCH($A1745&amp;"-7",Matches!$J$2:$J$201,0)),3,2))))),""))</f>
        <v/>
      </c>
      <c r="AE1745" s="12" t="str">
        <f aca="false">IF(OR($B1745="",R1745="",S1745=""),"",IFERROR(IF(OR(INDEX(Matches!$I$2:$I$201,MATCH($A1745&amp;"-8",Matches!$J$2:$J$201,0))="Void",INDEX(Matches!$G$2:$G$201,MATCH($A1745&amp;"-8",Matches!$J$2:$J$201,0))="",INDEX(Matches!$H$2:$H$201,MATCH($A1745&amp;"-8",Matches!$J$2:$J$201,0))=""),"",IF(AND($C1745&lt;&gt;"",INDEX(Matches!$F$2:$F$201,MATCH($A1745&amp;"-8",Matches!$J$2:$J$201,0))&lt;&gt;"",$C1745&gt;=INDEX(Matches!$F$2:$F$201,MATCH($A1745&amp;"-8",Matches!$J$2:$J$201,0))),"",IF(AND(R1745=INDEX(Matches!$G$2:$G$201,MATCH($A1745&amp;"-8",Matches!$J$2:$J$201,0)),S1745=INDEX(Matches!$H$2:$H$201,MATCH($A1745&amp;"-8",Matches!$J$2:$J$201,0))),5,IF(SIGN(R1745-S1745)&lt;&gt;SIGN(INDEX(Matches!$G$2:$G$201,MATCH($A1745&amp;"-8",Matches!$J$2:$J$201,0))-INDEX(Matches!$H$2:$H$201,MATCH($A1745&amp;"-8",Matches!$J$2:$J$201,0))),0,IF(R1745-S1745=INDEX(Matches!$G$2:$G$201,MATCH($A1745&amp;"-8",Matches!$J$2:$J$201,0))-INDEX(Matches!$H$2:$H$201,MATCH($A1745&amp;"-8",Matches!$J$2:$J$201,0)),3,2))))),""))</f>
        <v/>
      </c>
      <c r="AF1745" s="12" t="str">
        <f aca="false">IF(OR($B1745="",T1745="",U1745=""),"",IFERROR(IF(OR(INDEX(Matches!$I$2:$I$201,MATCH($A1745&amp;"-9",Matches!$J$2:$J$201,0))="Void",INDEX(Matches!$G$2:$G$201,MATCH($A1745&amp;"-9",Matches!$J$2:$J$201,0))="",INDEX(Matches!$H$2:$H$201,MATCH($A1745&amp;"-9",Matches!$J$2:$J$201,0))=""),"",IF(AND($C1745&lt;&gt;"",INDEX(Matches!$F$2:$F$201,MATCH($A1745&amp;"-9",Matches!$J$2:$J$201,0))&lt;&gt;"",$C1745&gt;=INDEX(Matches!$F$2:$F$201,MATCH($A1745&amp;"-9",Matches!$J$2:$J$201,0))),"",IF(AND(T1745=INDEX(Matches!$G$2:$G$201,MATCH($A1745&amp;"-9",Matches!$J$2:$J$201,0)),U1745=INDEX(Matches!$H$2:$H$201,MATCH($A1745&amp;"-9",Matches!$J$2:$J$201,0))),5,IF(SIGN(T1745-U1745)&lt;&gt;SIGN(INDEX(Matches!$G$2:$G$201,MATCH($A1745&amp;"-9",Matches!$J$2:$J$201,0))-INDEX(Matches!$H$2:$H$201,MATCH($A1745&amp;"-9",Matches!$J$2:$J$201,0))),0,IF(T1745-U1745=INDEX(Matches!$G$2:$G$201,MATCH($A1745&amp;"-9",Matches!$J$2:$J$201,0))-INDEX(Matches!$H$2:$H$201,MATCH($A1745&amp;"-9",Matches!$J$2:$J$201,0)),3,2))))),""))</f>
        <v/>
      </c>
      <c r="AG1745" s="12" t="str">
        <f aca="false">IF(OR($B1745="",V1745="",W1745=""),"",IFERROR(IF(OR(INDEX(Matches!$I$2:$I$201,MATCH($A1745&amp;"-10",Matches!$J$2:$J$201,0))="Void",INDEX(Matches!$G$2:$G$201,MATCH($A1745&amp;"-10",Matches!$J$2:$J$201,0))="",INDEX(Matches!$H$2:$H$201,MATCH($A1745&amp;"-10",Matches!$J$2:$J$201,0))=""),"",IF(AND($C1745&lt;&gt;"",INDEX(Matches!$F$2:$F$201,MATCH($A1745&amp;"-10",Matches!$J$2:$J$201,0))&lt;&gt;"",$C1745&gt;=INDEX(Matches!$F$2:$F$201,MATCH($A1745&amp;"-10",Matches!$J$2:$J$201,0))),"",IF(AND(V1745=INDEX(Matches!$G$2:$G$201,MATCH($A1745&amp;"-10",Matches!$J$2:$J$201,0)),W1745=INDEX(Matches!$H$2:$H$201,MATCH($A1745&amp;"-10",Matches!$J$2:$J$201,0))),5,IF(SIGN(V1745-W1745)&lt;&gt;SIGN(INDEX(Matches!$G$2:$G$201,MATCH($A1745&amp;"-10",Matches!$J$2:$J$201,0))-INDEX(Matches!$H$2:$H$201,MATCH($A1745&amp;"-10",Matches!$J$2:$J$201,0))),0,IF(V1745-W1745=INDEX(Matches!$G$2:$G$201,MATCH($A1745&amp;"-10",Matches!$J$2:$J$201,0))-INDEX(Matches!$H$2:$H$201,MATCH($A1745&amp;"-10",Matches!$J$2:$J$201,0)),3,2))))),""))</f>
        <v/>
      </c>
      <c r="AH1745" s="13" t="str">
        <f aca="false">IF($B1745="","",SUM(X1745:AG1745))</f>
        <v/>
      </c>
      <c r="AI1745" s="12" t="str">
        <f aca="false">IF($B1745="","",COUNTIF(X1745:AG1745,5))</f>
        <v/>
      </c>
      <c r="AJ1745" s="12" t="str">
        <f aca="false">IF($B1745="","",COUNTIF(X1745:AG1745,"&gt;=2"))</f>
        <v/>
      </c>
      <c r="AK1745" s="12" t="str">
        <f aca="false">IF($B1745="","",COUNT(X1745:AG1745))</f>
        <v/>
      </c>
    </row>
    <row r="1746" customFormat="false" ht="15" hidden="false" customHeight="false" outlineLevel="0" collapsed="false">
      <c r="A1746" s="7"/>
      <c r="B1746" s="7"/>
      <c r="C1746" s="11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12" t="str">
        <f aca="false">IF(OR($B1746="",D1746="",E1746=""),"",IFERROR(IF(OR(INDEX(Matches!$I$2:$I$201,MATCH($A1746&amp;"-1",Matches!$J$2:$J$201,0))="Void",INDEX(Matches!$G$2:$G$201,MATCH($A1746&amp;"-1",Matches!$J$2:$J$201,0))="",INDEX(Matches!$H$2:$H$201,MATCH($A1746&amp;"-1",Matches!$J$2:$J$201,0))=""),"",IF(AND($C1746&lt;&gt;"",INDEX(Matches!$F$2:$F$201,MATCH($A1746&amp;"-1",Matches!$J$2:$J$201,0))&lt;&gt;"",$C1746&gt;=INDEX(Matches!$F$2:$F$201,MATCH($A1746&amp;"-1",Matches!$J$2:$J$201,0))),"",IF(AND(D1746=INDEX(Matches!$G$2:$G$201,MATCH($A1746&amp;"-1",Matches!$J$2:$J$201,0)),E1746=INDEX(Matches!$H$2:$H$201,MATCH($A1746&amp;"-1",Matches!$J$2:$J$201,0))),5,IF(SIGN(D1746-E1746)&lt;&gt;SIGN(INDEX(Matches!$G$2:$G$201,MATCH($A1746&amp;"-1",Matches!$J$2:$J$201,0))-INDEX(Matches!$H$2:$H$201,MATCH($A1746&amp;"-1",Matches!$J$2:$J$201,0))),0,IF(D1746-E1746=INDEX(Matches!$G$2:$G$201,MATCH($A1746&amp;"-1",Matches!$J$2:$J$201,0))-INDEX(Matches!$H$2:$H$201,MATCH($A1746&amp;"-1",Matches!$J$2:$J$201,0)),3,2))))),""))</f>
        <v/>
      </c>
      <c r="Y1746" s="12" t="str">
        <f aca="false">IF(OR($B1746="",F1746="",G1746=""),"",IFERROR(IF(OR(INDEX(Matches!$I$2:$I$201,MATCH($A1746&amp;"-2",Matches!$J$2:$J$201,0))="Void",INDEX(Matches!$G$2:$G$201,MATCH($A1746&amp;"-2",Matches!$J$2:$J$201,0))="",INDEX(Matches!$H$2:$H$201,MATCH($A1746&amp;"-2",Matches!$J$2:$J$201,0))=""),"",IF(AND($C1746&lt;&gt;"",INDEX(Matches!$F$2:$F$201,MATCH($A1746&amp;"-2",Matches!$J$2:$J$201,0))&lt;&gt;"",$C1746&gt;=INDEX(Matches!$F$2:$F$201,MATCH($A1746&amp;"-2",Matches!$J$2:$J$201,0))),"",IF(AND(F1746=INDEX(Matches!$G$2:$G$201,MATCH($A1746&amp;"-2",Matches!$J$2:$J$201,0)),G1746=INDEX(Matches!$H$2:$H$201,MATCH($A1746&amp;"-2",Matches!$J$2:$J$201,0))),5,IF(SIGN(F1746-G1746)&lt;&gt;SIGN(INDEX(Matches!$G$2:$G$201,MATCH($A1746&amp;"-2",Matches!$J$2:$J$201,0))-INDEX(Matches!$H$2:$H$201,MATCH($A1746&amp;"-2",Matches!$J$2:$J$201,0))),0,IF(F1746-G1746=INDEX(Matches!$G$2:$G$201,MATCH($A1746&amp;"-2",Matches!$J$2:$J$201,0))-INDEX(Matches!$H$2:$H$201,MATCH($A1746&amp;"-2",Matches!$J$2:$J$201,0)),3,2))))),""))</f>
        <v/>
      </c>
      <c r="Z1746" s="12" t="str">
        <f aca="false">IF(OR($B1746="",H1746="",I1746=""),"",IFERROR(IF(OR(INDEX(Matches!$I$2:$I$201,MATCH($A1746&amp;"-3",Matches!$J$2:$J$201,0))="Void",INDEX(Matches!$G$2:$G$201,MATCH($A1746&amp;"-3",Matches!$J$2:$J$201,0))="",INDEX(Matches!$H$2:$H$201,MATCH($A1746&amp;"-3",Matches!$J$2:$J$201,0))=""),"",IF(AND($C1746&lt;&gt;"",INDEX(Matches!$F$2:$F$201,MATCH($A1746&amp;"-3",Matches!$J$2:$J$201,0))&lt;&gt;"",$C1746&gt;=INDEX(Matches!$F$2:$F$201,MATCH($A1746&amp;"-3",Matches!$J$2:$J$201,0))),"",IF(AND(H1746=INDEX(Matches!$G$2:$G$201,MATCH($A1746&amp;"-3",Matches!$J$2:$J$201,0)),I1746=INDEX(Matches!$H$2:$H$201,MATCH($A1746&amp;"-3",Matches!$J$2:$J$201,0))),5,IF(SIGN(H1746-I1746)&lt;&gt;SIGN(INDEX(Matches!$G$2:$G$201,MATCH($A1746&amp;"-3",Matches!$J$2:$J$201,0))-INDEX(Matches!$H$2:$H$201,MATCH($A1746&amp;"-3",Matches!$J$2:$J$201,0))),0,IF(H1746-I1746=INDEX(Matches!$G$2:$G$201,MATCH($A1746&amp;"-3",Matches!$J$2:$J$201,0))-INDEX(Matches!$H$2:$H$201,MATCH($A1746&amp;"-3",Matches!$J$2:$J$201,0)),3,2))))),""))</f>
        <v/>
      </c>
      <c r="AA1746" s="12" t="str">
        <f aca="false">IF(OR($B1746="",J1746="",K1746=""),"",IFERROR(IF(OR(INDEX(Matches!$I$2:$I$201,MATCH($A1746&amp;"-4",Matches!$J$2:$J$201,0))="Void",INDEX(Matches!$G$2:$G$201,MATCH($A1746&amp;"-4",Matches!$J$2:$J$201,0))="",INDEX(Matches!$H$2:$H$201,MATCH($A1746&amp;"-4",Matches!$J$2:$J$201,0))=""),"",IF(AND($C1746&lt;&gt;"",INDEX(Matches!$F$2:$F$201,MATCH($A1746&amp;"-4",Matches!$J$2:$J$201,0))&lt;&gt;"",$C1746&gt;=INDEX(Matches!$F$2:$F$201,MATCH($A1746&amp;"-4",Matches!$J$2:$J$201,0))),"",IF(AND(J1746=INDEX(Matches!$G$2:$G$201,MATCH($A1746&amp;"-4",Matches!$J$2:$J$201,0)),K1746=INDEX(Matches!$H$2:$H$201,MATCH($A1746&amp;"-4",Matches!$J$2:$J$201,0))),5,IF(SIGN(J1746-K1746)&lt;&gt;SIGN(INDEX(Matches!$G$2:$G$201,MATCH($A1746&amp;"-4",Matches!$J$2:$J$201,0))-INDEX(Matches!$H$2:$H$201,MATCH($A1746&amp;"-4",Matches!$J$2:$J$201,0))),0,IF(J1746-K1746=INDEX(Matches!$G$2:$G$201,MATCH($A1746&amp;"-4",Matches!$J$2:$J$201,0))-INDEX(Matches!$H$2:$H$201,MATCH($A1746&amp;"-4",Matches!$J$2:$J$201,0)),3,2))))),""))</f>
        <v/>
      </c>
      <c r="AB1746" s="12" t="str">
        <f aca="false">IF(OR($B1746="",L1746="",M1746=""),"",IFERROR(IF(OR(INDEX(Matches!$I$2:$I$201,MATCH($A1746&amp;"-5",Matches!$J$2:$J$201,0))="Void",INDEX(Matches!$G$2:$G$201,MATCH($A1746&amp;"-5",Matches!$J$2:$J$201,0))="",INDEX(Matches!$H$2:$H$201,MATCH($A1746&amp;"-5",Matches!$J$2:$J$201,0))=""),"",IF(AND($C1746&lt;&gt;"",INDEX(Matches!$F$2:$F$201,MATCH($A1746&amp;"-5",Matches!$J$2:$J$201,0))&lt;&gt;"",$C1746&gt;=INDEX(Matches!$F$2:$F$201,MATCH($A1746&amp;"-5",Matches!$J$2:$J$201,0))),"",IF(AND(L1746=INDEX(Matches!$G$2:$G$201,MATCH($A1746&amp;"-5",Matches!$J$2:$J$201,0)),M1746=INDEX(Matches!$H$2:$H$201,MATCH($A1746&amp;"-5",Matches!$J$2:$J$201,0))),5,IF(SIGN(L1746-M1746)&lt;&gt;SIGN(INDEX(Matches!$G$2:$G$201,MATCH($A1746&amp;"-5",Matches!$J$2:$J$201,0))-INDEX(Matches!$H$2:$H$201,MATCH($A1746&amp;"-5",Matches!$J$2:$J$201,0))),0,IF(L1746-M1746=INDEX(Matches!$G$2:$G$201,MATCH($A1746&amp;"-5",Matches!$J$2:$J$201,0))-INDEX(Matches!$H$2:$H$201,MATCH($A1746&amp;"-5",Matches!$J$2:$J$201,0)),3,2))))),""))</f>
        <v/>
      </c>
      <c r="AC1746" s="12" t="str">
        <f aca="false">IF(OR($B1746="",N1746="",O1746=""),"",IFERROR(IF(OR(INDEX(Matches!$I$2:$I$201,MATCH($A1746&amp;"-6",Matches!$J$2:$J$201,0))="Void",INDEX(Matches!$G$2:$G$201,MATCH($A1746&amp;"-6",Matches!$J$2:$J$201,0))="",INDEX(Matches!$H$2:$H$201,MATCH($A1746&amp;"-6",Matches!$J$2:$J$201,0))=""),"",IF(AND($C1746&lt;&gt;"",INDEX(Matches!$F$2:$F$201,MATCH($A1746&amp;"-6",Matches!$J$2:$J$201,0))&lt;&gt;"",$C1746&gt;=INDEX(Matches!$F$2:$F$201,MATCH($A1746&amp;"-6",Matches!$J$2:$J$201,0))),"",IF(AND(N1746=INDEX(Matches!$G$2:$G$201,MATCH($A1746&amp;"-6",Matches!$J$2:$J$201,0)),O1746=INDEX(Matches!$H$2:$H$201,MATCH($A1746&amp;"-6",Matches!$J$2:$J$201,0))),5,IF(SIGN(N1746-O1746)&lt;&gt;SIGN(INDEX(Matches!$G$2:$G$201,MATCH($A1746&amp;"-6",Matches!$J$2:$J$201,0))-INDEX(Matches!$H$2:$H$201,MATCH($A1746&amp;"-6",Matches!$J$2:$J$201,0))),0,IF(N1746-O1746=INDEX(Matches!$G$2:$G$201,MATCH($A1746&amp;"-6",Matches!$J$2:$J$201,0))-INDEX(Matches!$H$2:$H$201,MATCH($A1746&amp;"-6",Matches!$J$2:$J$201,0)),3,2))))),""))</f>
        <v/>
      </c>
      <c r="AD1746" s="12" t="str">
        <f aca="false">IF(OR($B1746="",P1746="",Q1746=""),"",IFERROR(IF(OR(INDEX(Matches!$I$2:$I$201,MATCH($A1746&amp;"-7",Matches!$J$2:$J$201,0))="Void",INDEX(Matches!$G$2:$G$201,MATCH($A1746&amp;"-7",Matches!$J$2:$J$201,0))="",INDEX(Matches!$H$2:$H$201,MATCH($A1746&amp;"-7",Matches!$J$2:$J$201,0))=""),"",IF(AND($C1746&lt;&gt;"",INDEX(Matches!$F$2:$F$201,MATCH($A1746&amp;"-7",Matches!$J$2:$J$201,0))&lt;&gt;"",$C1746&gt;=INDEX(Matches!$F$2:$F$201,MATCH($A1746&amp;"-7",Matches!$J$2:$J$201,0))),"",IF(AND(P1746=INDEX(Matches!$G$2:$G$201,MATCH($A1746&amp;"-7",Matches!$J$2:$J$201,0)),Q1746=INDEX(Matches!$H$2:$H$201,MATCH($A1746&amp;"-7",Matches!$J$2:$J$201,0))),5,IF(SIGN(P1746-Q1746)&lt;&gt;SIGN(INDEX(Matches!$G$2:$G$201,MATCH($A1746&amp;"-7",Matches!$J$2:$J$201,0))-INDEX(Matches!$H$2:$H$201,MATCH($A1746&amp;"-7",Matches!$J$2:$J$201,0))),0,IF(P1746-Q1746=INDEX(Matches!$G$2:$G$201,MATCH($A1746&amp;"-7",Matches!$J$2:$J$201,0))-INDEX(Matches!$H$2:$H$201,MATCH($A1746&amp;"-7",Matches!$J$2:$J$201,0)),3,2))))),""))</f>
        <v/>
      </c>
      <c r="AE1746" s="12" t="str">
        <f aca="false">IF(OR($B1746="",R1746="",S1746=""),"",IFERROR(IF(OR(INDEX(Matches!$I$2:$I$201,MATCH($A1746&amp;"-8",Matches!$J$2:$J$201,0))="Void",INDEX(Matches!$G$2:$G$201,MATCH($A1746&amp;"-8",Matches!$J$2:$J$201,0))="",INDEX(Matches!$H$2:$H$201,MATCH($A1746&amp;"-8",Matches!$J$2:$J$201,0))=""),"",IF(AND($C1746&lt;&gt;"",INDEX(Matches!$F$2:$F$201,MATCH($A1746&amp;"-8",Matches!$J$2:$J$201,0))&lt;&gt;"",$C1746&gt;=INDEX(Matches!$F$2:$F$201,MATCH($A1746&amp;"-8",Matches!$J$2:$J$201,0))),"",IF(AND(R1746=INDEX(Matches!$G$2:$G$201,MATCH($A1746&amp;"-8",Matches!$J$2:$J$201,0)),S1746=INDEX(Matches!$H$2:$H$201,MATCH($A1746&amp;"-8",Matches!$J$2:$J$201,0))),5,IF(SIGN(R1746-S1746)&lt;&gt;SIGN(INDEX(Matches!$G$2:$G$201,MATCH($A1746&amp;"-8",Matches!$J$2:$J$201,0))-INDEX(Matches!$H$2:$H$201,MATCH($A1746&amp;"-8",Matches!$J$2:$J$201,0))),0,IF(R1746-S1746=INDEX(Matches!$G$2:$G$201,MATCH($A1746&amp;"-8",Matches!$J$2:$J$201,0))-INDEX(Matches!$H$2:$H$201,MATCH($A1746&amp;"-8",Matches!$J$2:$J$201,0)),3,2))))),""))</f>
        <v/>
      </c>
      <c r="AF1746" s="12" t="str">
        <f aca="false">IF(OR($B1746="",T1746="",U1746=""),"",IFERROR(IF(OR(INDEX(Matches!$I$2:$I$201,MATCH($A1746&amp;"-9",Matches!$J$2:$J$201,0))="Void",INDEX(Matches!$G$2:$G$201,MATCH($A1746&amp;"-9",Matches!$J$2:$J$201,0))="",INDEX(Matches!$H$2:$H$201,MATCH($A1746&amp;"-9",Matches!$J$2:$J$201,0))=""),"",IF(AND($C1746&lt;&gt;"",INDEX(Matches!$F$2:$F$201,MATCH($A1746&amp;"-9",Matches!$J$2:$J$201,0))&lt;&gt;"",$C1746&gt;=INDEX(Matches!$F$2:$F$201,MATCH($A1746&amp;"-9",Matches!$J$2:$J$201,0))),"",IF(AND(T1746=INDEX(Matches!$G$2:$G$201,MATCH($A1746&amp;"-9",Matches!$J$2:$J$201,0)),U1746=INDEX(Matches!$H$2:$H$201,MATCH($A1746&amp;"-9",Matches!$J$2:$J$201,0))),5,IF(SIGN(T1746-U1746)&lt;&gt;SIGN(INDEX(Matches!$G$2:$G$201,MATCH($A1746&amp;"-9",Matches!$J$2:$J$201,0))-INDEX(Matches!$H$2:$H$201,MATCH($A1746&amp;"-9",Matches!$J$2:$J$201,0))),0,IF(T1746-U1746=INDEX(Matches!$G$2:$G$201,MATCH($A1746&amp;"-9",Matches!$J$2:$J$201,0))-INDEX(Matches!$H$2:$H$201,MATCH($A1746&amp;"-9",Matches!$J$2:$J$201,0)),3,2))))),""))</f>
        <v/>
      </c>
      <c r="AG1746" s="12" t="str">
        <f aca="false">IF(OR($B1746="",V1746="",W1746=""),"",IFERROR(IF(OR(INDEX(Matches!$I$2:$I$201,MATCH($A1746&amp;"-10",Matches!$J$2:$J$201,0))="Void",INDEX(Matches!$G$2:$G$201,MATCH($A1746&amp;"-10",Matches!$J$2:$J$201,0))="",INDEX(Matches!$H$2:$H$201,MATCH($A1746&amp;"-10",Matches!$J$2:$J$201,0))=""),"",IF(AND($C1746&lt;&gt;"",INDEX(Matches!$F$2:$F$201,MATCH($A1746&amp;"-10",Matches!$J$2:$J$201,0))&lt;&gt;"",$C1746&gt;=INDEX(Matches!$F$2:$F$201,MATCH($A1746&amp;"-10",Matches!$J$2:$J$201,0))),"",IF(AND(V1746=INDEX(Matches!$G$2:$G$201,MATCH($A1746&amp;"-10",Matches!$J$2:$J$201,0)),W1746=INDEX(Matches!$H$2:$H$201,MATCH($A1746&amp;"-10",Matches!$J$2:$J$201,0))),5,IF(SIGN(V1746-W1746)&lt;&gt;SIGN(INDEX(Matches!$G$2:$G$201,MATCH($A1746&amp;"-10",Matches!$J$2:$J$201,0))-INDEX(Matches!$H$2:$H$201,MATCH($A1746&amp;"-10",Matches!$J$2:$J$201,0))),0,IF(V1746-W1746=INDEX(Matches!$G$2:$G$201,MATCH($A1746&amp;"-10",Matches!$J$2:$J$201,0))-INDEX(Matches!$H$2:$H$201,MATCH($A1746&amp;"-10",Matches!$J$2:$J$201,0)),3,2))))),""))</f>
        <v/>
      </c>
      <c r="AH1746" s="13" t="str">
        <f aca="false">IF($B1746="","",SUM(X1746:AG1746))</f>
        <v/>
      </c>
      <c r="AI1746" s="12" t="str">
        <f aca="false">IF($B1746="","",COUNTIF(X1746:AG1746,5))</f>
        <v/>
      </c>
      <c r="AJ1746" s="12" t="str">
        <f aca="false">IF($B1746="","",COUNTIF(X1746:AG1746,"&gt;=2"))</f>
        <v/>
      </c>
      <c r="AK1746" s="12" t="str">
        <f aca="false">IF($B1746="","",COUNT(X1746:AG1746))</f>
        <v/>
      </c>
    </row>
    <row r="1747" customFormat="false" ht="15" hidden="false" customHeight="false" outlineLevel="0" collapsed="false">
      <c r="A1747" s="7"/>
      <c r="B1747" s="7"/>
      <c r="C1747" s="11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12" t="str">
        <f aca="false">IF(OR($B1747="",D1747="",E1747=""),"",IFERROR(IF(OR(INDEX(Matches!$I$2:$I$201,MATCH($A1747&amp;"-1",Matches!$J$2:$J$201,0))="Void",INDEX(Matches!$G$2:$G$201,MATCH($A1747&amp;"-1",Matches!$J$2:$J$201,0))="",INDEX(Matches!$H$2:$H$201,MATCH($A1747&amp;"-1",Matches!$J$2:$J$201,0))=""),"",IF(AND($C1747&lt;&gt;"",INDEX(Matches!$F$2:$F$201,MATCH($A1747&amp;"-1",Matches!$J$2:$J$201,0))&lt;&gt;"",$C1747&gt;=INDEX(Matches!$F$2:$F$201,MATCH($A1747&amp;"-1",Matches!$J$2:$J$201,0))),"",IF(AND(D1747=INDEX(Matches!$G$2:$G$201,MATCH($A1747&amp;"-1",Matches!$J$2:$J$201,0)),E1747=INDEX(Matches!$H$2:$H$201,MATCH($A1747&amp;"-1",Matches!$J$2:$J$201,0))),5,IF(SIGN(D1747-E1747)&lt;&gt;SIGN(INDEX(Matches!$G$2:$G$201,MATCH($A1747&amp;"-1",Matches!$J$2:$J$201,0))-INDEX(Matches!$H$2:$H$201,MATCH($A1747&amp;"-1",Matches!$J$2:$J$201,0))),0,IF(D1747-E1747=INDEX(Matches!$G$2:$G$201,MATCH($A1747&amp;"-1",Matches!$J$2:$J$201,0))-INDEX(Matches!$H$2:$H$201,MATCH($A1747&amp;"-1",Matches!$J$2:$J$201,0)),3,2))))),""))</f>
        <v/>
      </c>
      <c r="Y1747" s="12" t="str">
        <f aca="false">IF(OR($B1747="",F1747="",G1747=""),"",IFERROR(IF(OR(INDEX(Matches!$I$2:$I$201,MATCH($A1747&amp;"-2",Matches!$J$2:$J$201,0))="Void",INDEX(Matches!$G$2:$G$201,MATCH($A1747&amp;"-2",Matches!$J$2:$J$201,0))="",INDEX(Matches!$H$2:$H$201,MATCH($A1747&amp;"-2",Matches!$J$2:$J$201,0))=""),"",IF(AND($C1747&lt;&gt;"",INDEX(Matches!$F$2:$F$201,MATCH($A1747&amp;"-2",Matches!$J$2:$J$201,0))&lt;&gt;"",$C1747&gt;=INDEX(Matches!$F$2:$F$201,MATCH($A1747&amp;"-2",Matches!$J$2:$J$201,0))),"",IF(AND(F1747=INDEX(Matches!$G$2:$G$201,MATCH($A1747&amp;"-2",Matches!$J$2:$J$201,0)),G1747=INDEX(Matches!$H$2:$H$201,MATCH($A1747&amp;"-2",Matches!$J$2:$J$201,0))),5,IF(SIGN(F1747-G1747)&lt;&gt;SIGN(INDEX(Matches!$G$2:$G$201,MATCH($A1747&amp;"-2",Matches!$J$2:$J$201,0))-INDEX(Matches!$H$2:$H$201,MATCH($A1747&amp;"-2",Matches!$J$2:$J$201,0))),0,IF(F1747-G1747=INDEX(Matches!$G$2:$G$201,MATCH($A1747&amp;"-2",Matches!$J$2:$J$201,0))-INDEX(Matches!$H$2:$H$201,MATCH($A1747&amp;"-2",Matches!$J$2:$J$201,0)),3,2))))),""))</f>
        <v/>
      </c>
      <c r="Z1747" s="12" t="str">
        <f aca="false">IF(OR($B1747="",H1747="",I1747=""),"",IFERROR(IF(OR(INDEX(Matches!$I$2:$I$201,MATCH($A1747&amp;"-3",Matches!$J$2:$J$201,0))="Void",INDEX(Matches!$G$2:$G$201,MATCH($A1747&amp;"-3",Matches!$J$2:$J$201,0))="",INDEX(Matches!$H$2:$H$201,MATCH($A1747&amp;"-3",Matches!$J$2:$J$201,0))=""),"",IF(AND($C1747&lt;&gt;"",INDEX(Matches!$F$2:$F$201,MATCH($A1747&amp;"-3",Matches!$J$2:$J$201,0))&lt;&gt;"",$C1747&gt;=INDEX(Matches!$F$2:$F$201,MATCH($A1747&amp;"-3",Matches!$J$2:$J$201,0))),"",IF(AND(H1747=INDEX(Matches!$G$2:$G$201,MATCH($A1747&amp;"-3",Matches!$J$2:$J$201,0)),I1747=INDEX(Matches!$H$2:$H$201,MATCH($A1747&amp;"-3",Matches!$J$2:$J$201,0))),5,IF(SIGN(H1747-I1747)&lt;&gt;SIGN(INDEX(Matches!$G$2:$G$201,MATCH($A1747&amp;"-3",Matches!$J$2:$J$201,0))-INDEX(Matches!$H$2:$H$201,MATCH($A1747&amp;"-3",Matches!$J$2:$J$201,0))),0,IF(H1747-I1747=INDEX(Matches!$G$2:$G$201,MATCH($A1747&amp;"-3",Matches!$J$2:$J$201,0))-INDEX(Matches!$H$2:$H$201,MATCH($A1747&amp;"-3",Matches!$J$2:$J$201,0)),3,2))))),""))</f>
        <v/>
      </c>
      <c r="AA1747" s="12" t="str">
        <f aca="false">IF(OR($B1747="",J1747="",K1747=""),"",IFERROR(IF(OR(INDEX(Matches!$I$2:$I$201,MATCH($A1747&amp;"-4",Matches!$J$2:$J$201,0))="Void",INDEX(Matches!$G$2:$G$201,MATCH($A1747&amp;"-4",Matches!$J$2:$J$201,0))="",INDEX(Matches!$H$2:$H$201,MATCH($A1747&amp;"-4",Matches!$J$2:$J$201,0))=""),"",IF(AND($C1747&lt;&gt;"",INDEX(Matches!$F$2:$F$201,MATCH($A1747&amp;"-4",Matches!$J$2:$J$201,0))&lt;&gt;"",$C1747&gt;=INDEX(Matches!$F$2:$F$201,MATCH($A1747&amp;"-4",Matches!$J$2:$J$201,0))),"",IF(AND(J1747=INDEX(Matches!$G$2:$G$201,MATCH($A1747&amp;"-4",Matches!$J$2:$J$201,0)),K1747=INDEX(Matches!$H$2:$H$201,MATCH($A1747&amp;"-4",Matches!$J$2:$J$201,0))),5,IF(SIGN(J1747-K1747)&lt;&gt;SIGN(INDEX(Matches!$G$2:$G$201,MATCH($A1747&amp;"-4",Matches!$J$2:$J$201,0))-INDEX(Matches!$H$2:$H$201,MATCH($A1747&amp;"-4",Matches!$J$2:$J$201,0))),0,IF(J1747-K1747=INDEX(Matches!$G$2:$G$201,MATCH($A1747&amp;"-4",Matches!$J$2:$J$201,0))-INDEX(Matches!$H$2:$H$201,MATCH($A1747&amp;"-4",Matches!$J$2:$J$201,0)),3,2))))),""))</f>
        <v/>
      </c>
      <c r="AB1747" s="12" t="str">
        <f aca="false">IF(OR($B1747="",L1747="",M1747=""),"",IFERROR(IF(OR(INDEX(Matches!$I$2:$I$201,MATCH($A1747&amp;"-5",Matches!$J$2:$J$201,0))="Void",INDEX(Matches!$G$2:$G$201,MATCH($A1747&amp;"-5",Matches!$J$2:$J$201,0))="",INDEX(Matches!$H$2:$H$201,MATCH($A1747&amp;"-5",Matches!$J$2:$J$201,0))=""),"",IF(AND($C1747&lt;&gt;"",INDEX(Matches!$F$2:$F$201,MATCH($A1747&amp;"-5",Matches!$J$2:$J$201,0))&lt;&gt;"",$C1747&gt;=INDEX(Matches!$F$2:$F$201,MATCH($A1747&amp;"-5",Matches!$J$2:$J$201,0))),"",IF(AND(L1747=INDEX(Matches!$G$2:$G$201,MATCH($A1747&amp;"-5",Matches!$J$2:$J$201,0)),M1747=INDEX(Matches!$H$2:$H$201,MATCH($A1747&amp;"-5",Matches!$J$2:$J$201,0))),5,IF(SIGN(L1747-M1747)&lt;&gt;SIGN(INDEX(Matches!$G$2:$G$201,MATCH($A1747&amp;"-5",Matches!$J$2:$J$201,0))-INDEX(Matches!$H$2:$H$201,MATCH($A1747&amp;"-5",Matches!$J$2:$J$201,0))),0,IF(L1747-M1747=INDEX(Matches!$G$2:$G$201,MATCH($A1747&amp;"-5",Matches!$J$2:$J$201,0))-INDEX(Matches!$H$2:$H$201,MATCH($A1747&amp;"-5",Matches!$J$2:$J$201,0)),3,2))))),""))</f>
        <v/>
      </c>
      <c r="AC1747" s="12" t="str">
        <f aca="false">IF(OR($B1747="",N1747="",O1747=""),"",IFERROR(IF(OR(INDEX(Matches!$I$2:$I$201,MATCH($A1747&amp;"-6",Matches!$J$2:$J$201,0))="Void",INDEX(Matches!$G$2:$G$201,MATCH($A1747&amp;"-6",Matches!$J$2:$J$201,0))="",INDEX(Matches!$H$2:$H$201,MATCH($A1747&amp;"-6",Matches!$J$2:$J$201,0))=""),"",IF(AND($C1747&lt;&gt;"",INDEX(Matches!$F$2:$F$201,MATCH($A1747&amp;"-6",Matches!$J$2:$J$201,0))&lt;&gt;"",$C1747&gt;=INDEX(Matches!$F$2:$F$201,MATCH($A1747&amp;"-6",Matches!$J$2:$J$201,0))),"",IF(AND(N1747=INDEX(Matches!$G$2:$G$201,MATCH($A1747&amp;"-6",Matches!$J$2:$J$201,0)),O1747=INDEX(Matches!$H$2:$H$201,MATCH($A1747&amp;"-6",Matches!$J$2:$J$201,0))),5,IF(SIGN(N1747-O1747)&lt;&gt;SIGN(INDEX(Matches!$G$2:$G$201,MATCH($A1747&amp;"-6",Matches!$J$2:$J$201,0))-INDEX(Matches!$H$2:$H$201,MATCH($A1747&amp;"-6",Matches!$J$2:$J$201,0))),0,IF(N1747-O1747=INDEX(Matches!$G$2:$G$201,MATCH($A1747&amp;"-6",Matches!$J$2:$J$201,0))-INDEX(Matches!$H$2:$H$201,MATCH($A1747&amp;"-6",Matches!$J$2:$J$201,0)),3,2))))),""))</f>
        <v/>
      </c>
      <c r="AD1747" s="12" t="str">
        <f aca="false">IF(OR($B1747="",P1747="",Q1747=""),"",IFERROR(IF(OR(INDEX(Matches!$I$2:$I$201,MATCH($A1747&amp;"-7",Matches!$J$2:$J$201,0))="Void",INDEX(Matches!$G$2:$G$201,MATCH($A1747&amp;"-7",Matches!$J$2:$J$201,0))="",INDEX(Matches!$H$2:$H$201,MATCH($A1747&amp;"-7",Matches!$J$2:$J$201,0))=""),"",IF(AND($C1747&lt;&gt;"",INDEX(Matches!$F$2:$F$201,MATCH($A1747&amp;"-7",Matches!$J$2:$J$201,0))&lt;&gt;"",$C1747&gt;=INDEX(Matches!$F$2:$F$201,MATCH($A1747&amp;"-7",Matches!$J$2:$J$201,0))),"",IF(AND(P1747=INDEX(Matches!$G$2:$G$201,MATCH($A1747&amp;"-7",Matches!$J$2:$J$201,0)),Q1747=INDEX(Matches!$H$2:$H$201,MATCH($A1747&amp;"-7",Matches!$J$2:$J$201,0))),5,IF(SIGN(P1747-Q1747)&lt;&gt;SIGN(INDEX(Matches!$G$2:$G$201,MATCH($A1747&amp;"-7",Matches!$J$2:$J$201,0))-INDEX(Matches!$H$2:$H$201,MATCH($A1747&amp;"-7",Matches!$J$2:$J$201,0))),0,IF(P1747-Q1747=INDEX(Matches!$G$2:$G$201,MATCH($A1747&amp;"-7",Matches!$J$2:$J$201,0))-INDEX(Matches!$H$2:$H$201,MATCH($A1747&amp;"-7",Matches!$J$2:$J$201,0)),3,2))))),""))</f>
        <v/>
      </c>
      <c r="AE1747" s="12" t="str">
        <f aca="false">IF(OR($B1747="",R1747="",S1747=""),"",IFERROR(IF(OR(INDEX(Matches!$I$2:$I$201,MATCH($A1747&amp;"-8",Matches!$J$2:$J$201,0))="Void",INDEX(Matches!$G$2:$G$201,MATCH($A1747&amp;"-8",Matches!$J$2:$J$201,0))="",INDEX(Matches!$H$2:$H$201,MATCH($A1747&amp;"-8",Matches!$J$2:$J$201,0))=""),"",IF(AND($C1747&lt;&gt;"",INDEX(Matches!$F$2:$F$201,MATCH($A1747&amp;"-8",Matches!$J$2:$J$201,0))&lt;&gt;"",$C1747&gt;=INDEX(Matches!$F$2:$F$201,MATCH($A1747&amp;"-8",Matches!$J$2:$J$201,0))),"",IF(AND(R1747=INDEX(Matches!$G$2:$G$201,MATCH($A1747&amp;"-8",Matches!$J$2:$J$201,0)),S1747=INDEX(Matches!$H$2:$H$201,MATCH($A1747&amp;"-8",Matches!$J$2:$J$201,0))),5,IF(SIGN(R1747-S1747)&lt;&gt;SIGN(INDEX(Matches!$G$2:$G$201,MATCH($A1747&amp;"-8",Matches!$J$2:$J$201,0))-INDEX(Matches!$H$2:$H$201,MATCH($A1747&amp;"-8",Matches!$J$2:$J$201,0))),0,IF(R1747-S1747=INDEX(Matches!$G$2:$G$201,MATCH($A1747&amp;"-8",Matches!$J$2:$J$201,0))-INDEX(Matches!$H$2:$H$201,MATCH($A1747&amp;"-8",Matches!$J$2:$J$201,0)),3,2))))),""))</f>
        <v/>
      </c>
      <c r="AF1747" s="12" t="str">
        <f aca="false">IF(OR($B1747="",T1747="",U1747=""),"",IFERROR(IF(OR(INDEX(Matches!$I$2:$I$201,MATCH($A1747&amp;"-9",Matches!$J$2:$J$201,0))="Void",INDEX(Matches!$G$2:$G$201,MATCH($A1747&amp;"-9",Matches!$J$2:$J$201,0))="",INDEX(Matches!$H$2:$H$201,MATCH($A1747&amp;"-9",Matches!$J$2:$J$201,0))=""),"",IF(AND($C1747&lt;&gt;"",INDEX(Matches!$F$2:$F$201,MATCH($A1747&amp;"-9",Matches!$J$2:$J$201,0))&lt;&gt;"",$C1747&gt;=INDEX(Matches!$F$2:$F$201,MATCH($A1747&amp;"-9",Matches!$J$2:$J$201,0))),"",IF(AND(T1747=INDEX(Matches!$G$2:$G$201,MATCH($A1747&amp;"-9",Matches!$J$2:$J$201,0)),U1747=INDEX(Matches!$H$2:$H$201,MATCH($A1747&amp;"-9",Matches!$J$2:$J$201,0))),5,IF(SIGN(T1747-U1747)&lt;&gt;SIGN(INDEX(Matches!$G$2:$G$201,MATCH($A1747&amp;"-9",Matches!$J$2:$J$201,0))-INDEX(Matches!$H$2:$H$201,MATCH($A1747&amp;"-9",Matches!$J$2:$J$201,0))),0,IF(T1747-U1747=INDEX(Matches!$G$2:$G$201,MATCH($A1747&amp;"-9",Matches!$J$2:$J$201,0))-INDEX(Matches!$H$2:$H$201,MATCH($A1747&amp;"-9",Matches!$J$2:$J$201,0)),3,2))))),""))</f>
        <v/>
      </c>
      <c r="AG1747" s="12" t="str">
        <f aca="false">IF(OR($B1747="",V1747="",W1747=""),"",IFERROR(IF(OR(INDEX(Matches!$I$2:$I$201,MATCH($A1747&amp;"-10",Matches!$J$2:$J$201,0))="Void",INDEX(Matches!$G$2:$G$201,MATCH($A1747&amp;"-10",Matches!$J$2:$J$201,0))="",INDEX(Matches!$H$2:$H$201,MATCH($A1747&amp;"-10",Matches!$J$2:$J$201,0))=""),"",IF(AND($C1747&lt;&gt;"",INDEX(Matches!$F$2:$F$201,MATCH($A1747&amp;"-10",Matches!$J$2:$J$201,0))&lt;&gt;"",$C1747&gt;=INDEX(Matches!$F$2:$F$201,MATCH($A1747&amp;"-10",Matches!$J$2:$J$201,0))),"",IF(AND(V1747=INDEX(Matches!$G$2:$G$201,MATCH($A1747&amp;"-10",Matches!$J$2:$J$201,0)),W1747=INDEX(Matches!$H$2:$H$201,MATCH($A1747&amp;"-10",Matches!$J$2:$J$201,0))),5,IF(SIGN(V1747-W1747)&lt;&gt;SIGN(INDEX(Matches!$G$2:$G$201,MATCH($A1747&amp;"-10",Matches!$J$2:$J$201,0))-INDEX(Matches!$H$2:$H$201,MATCH($A1747&amp;"-10",Matches!$J$2:$J$201,0))),0,IF(V1747-W1747=INDEX(Matches!$G$2:$G$201,MATCH($A1747&amp;"-10",Matches!$J$2:$J$201,0))-INDEX(Matches!$H$2:$H$201,MATCH($A1747&amp;"-10",Matches!$J$2:$J$201,0)),3,2))))),""))</f>
        <v/>
      </c>
      <c r="AH1747" s="13" t="str">
        <f aca="false">IF($B1747="","",SUM(X1747:AG1747))</f>
        <v/>
      </c>
      <c r="AI1747" s="12" t="str">
        <f aca="false">IF($B1747="","",COUNTIF(X1747:AG1747,5))</f>
        <v/>
      </c>
      <c r="AJ1747" s="12" t="str">
        <f aca="false">IF($B1747="","",COUNTIF(X1747:AG1747,"&gt;=2"))</f>
        <v/>
      </c>
      <c r="AK1747" s="12" t="str">
        <f aca="false">IF($B1747="","",COUNT(X1747:AG1747))</f>
        <v/>
      </c>
    </row>
    <row r="1748" customFormat="false" ht="15" hidden="false" customHeight="false" outlineLevel="0" collapsed="false">
      <c r="A1748" s="7"/>
      <c r="B1748" s="7"/>
      <c r="C1748" s="11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12" t="str">
        <f aca="false">IF(OR($B1748="",D1748="",E1748=""),"",IFERROR(IF(OR(INDEX(Matches!$I$2:$I$201,MATCH($A1748&amp;"-1",Matches!$J$2:$J$201,0))="Void",INDEX(Matches!$G$2:$G$201,MATCH($A1748&amp;"-1",Matches!$J$2:$J$201,0))="",INDEX(Matches!$H$2:$H$201,MATCH($A1748&amp;"-1",Matches!$J$2:$J$201,0))=""),"",IF(AND($C1748&lt;&gt;"",INDEX(Matches!$F$2:$F$201,MATCH($A1748&amp;"-1",Matches!$J$2:$J$201,0))&lt;&gt;"",$C1748&gt;=INDEX(Matches!$F$2:$F$201,MATCH($A1748&amp;"-1",Matches!$J$2:$J$201,0))),"",IF(AND(D1748=INDEX(Matches!$G$2:$G$201,MATCH($A1748&amp;"-1",Matches!$J$2:$J$201,0)),E1748=INDEX(Matches!$H$2:$H$201,MATCH($A1748&amp;"-1",Matches!$J$2:$J$201,0))),5,IF(SIGN(D1748-E1748)&lt;&gt;SIGN(INDEX(Matches!$G$2:$G$201,MATCH($A1748&amp;"-1",Matches!$J$2:$J$201,0))-INDEX(Matches!$H$2:$H$201,MATCH($A1748&amp;"-1",Matches!$J$2:$J$201,0))),0,IF(D1748-E1748=INDEX(Matches!$G$2:$G$201,MATCH($A1748&amp;"-1",Matches!$J$2:$J$201,0))-INDEX(Matches!$H$2:$H$201,MATCH($A1748&amp;"-1",Matches!$J$2:$J$201,0)),3,2))))),""))</f>
        <v/>
      </c>
      <c r="Y1748" s="12" t="str">
        <f aca="false">IF(OR($B1748="",F1748="",G1748=""),"",IFERROR(IF(OR(INDEX(Matches!$I$2:$I$201,MATCH($A1748&amp;"-2",Matches!$J$2:$J$201,0))="Void",INDEX(Matches!$G$2:$G$201,MATCH($A1748&amp;"-2",Matches!$J$2:$J$201,0))="",INDEX(Matches!$H$2:$H$201,MATCH($A1748&amp;"-2",Matches!$J$2:$J$201,0))=""),"",IF(AND($C1748&lt;&gt;"",INDEX(Matches!$F$2:$F$201,MATCH($A1748&amp;"-2",Matches!$J$2:$J$201,0))&lt;&gt;"",$C1748&gt;=INDEX(Matches!$F$2:$F$201,MATCH($A1748&amp;"-2",Matches!$J$2:$J$201,0))),"",IF(AND(F1748=INDEX(Matches!$G$2:$G$201,MATCH($A1748&amp;"-2",Matches!$J$2:$J$201,0)),G1748=INDEX(Matches!$H$2:$H$201,MATCH($A1748&amp;"-2",Matches!$J$2:$J$201,0))),5,IF(SIGN(F1748-G1748)&lt;&gt;SIGN(INDEX(Matches!$G$2:$G$201,MATCH($A1748&amp;"-2",Matches!$J$2:$J$201,0))-INDEX(Matches!$H$2:$H$201,MATCH($A1748&amp;"-2",Matches!$J$2:$J$201,0))),0,IF(F1748-G1748=INDEX(Matches!$G$2:$G$201,MATCH($A1748&amp;"-2",Matches!$J$2:$J$201,0))-INDEX(Matches!$H$2:$H$201,MATCH($A1748&amp;"-2",Matches!$J$2:$J$201,0)),3,2))))),""))</f>
        <v/>
      </c>
      <c r="Z1748" s="12" t="str">
        <f aca="false">IF(OR($B1748="",H1748="",I1748=""),"",IFERROR(IF(OR(INDEX(Matches!$I$2:$I$201,MATCH($A1748&amp;"-3",Matches!$J$2:$J$201,0))="Void",INDEX(Matches!$G$2:$G$201,MATCH($A1748&amp;"-3",Matches!$J$2:$J$201,0))="",INDEX(Matches!$H$2:$H$201,MATCH($A1748&amp;"-3",Matches!$J$2:$J$201,0))=""),"",IF(AND($C1748&lt;&gt;"",INDEX(Matches!$F$2:$F$201,MATCH($A1748&amp;"-3",Matches!$J$2:$J$201,0))&lt;&gt;"",$C1748&gt;=INDEX(Matches!$F$2:$F$201,MATCH($A1748&amp;"-3",Matches!$J$2:$J$201,0))),"",IF(AND(H1748=INDEX(Matches!$G$2:$G$201,MATCH($A1748&amp;"-3",Matches!$J$2:$J$201,0)),I1748=INDEX(Matches!$H$2:$H$201,MATCH($A1748&amp;"-3",Matches!$J$2:$J$201,0))),5,IF(SIGN(H1748-I1748)&lt;&gt;SIGN(INDEX(Matches!$G$2:$G$201,MATCH($A1748&amp;"-3",Matches!$J$2:$J$201,0))-INDEX(Matches!$H$2:$H$201,MATCH($A1748&amp;"-3",Matches!$J$2:$J$201,0))),0,IF(H1748-I1748=INDEX(Matches!$G$2:$G$201,MATCH($A1748&amp;"-3",Matches!$J$2:$J$201,0))-INDEX(Matches!$H$2:$H$201,MATCH($A1748&amp;"-3",Matches!$J$2:$J$201,0)),3,2))))),""))</f>
        <v/>
      </c>
      <c r="AA1748" s="12" t="str">
        <f aca="false">IF(OR($B1748="",J1748="",K1748=""),"",IFERROR(IF(OR(INDEX(Matches!$I$2:$I$201,MATCH($A1748&amp;"-4",Matches!$J$2:$J$201,0))="Void",INDEX(Matches!$G$2:$G$201,MATCH($A1748&amp;"-4",Matches!$J$2:$J$201,0))="",INDEX(Matches!$H$2:$H$201,MATCH($A1748&amp;"-4",Matches!$J$2:$J$201,0))=""),"",IF(AND($C1748&lt;&gt;"",INDEX(Matches!$F$2:$F$201,MATCH($A1748&amp;"-4",Matches!$J$2:$J$201,0))&lt;&gt;"",$C1748&gt;=INDEX(Matches!$F$2:$F$201,MATCH($A1748&amp;"-4",Matches!$J$2:$J$201,0))),"",IF(AND(J1748=INDEX(Matches!$G$2:$G$201,MATCH($A1748&amp;"-4",Matches!$J$2:$J$201,0)),K1748=INDEX(Matches!$H$2:$H$201,MATCH($A1748&amp;"-4",Matches!$J$2:$J$201,0))),5,IF(SIGN(J1748-K1748)&lt;&gt;SIGN(INDEX(Matches!$G$2:$G$201,MATCH($A1748&amp;"-4",Matches!$J$2:$J$201,0))-INDEX(Matches!$H$2:$H$201,MATCH($A1748&amp;"-4",Matches!$J$2:$J$201,0))),0,IF(J1748-K1748=INDEX(Matches!$G$2:$G$201,MATCH($A1748&amp;"-4",Matches!$J$2:$J$201,0))-INDEX(Matches!$H$2:$H$201,MATCH($A1748&amp;"-4",Matches!$J$2:$J$201,0)),3,2))))),""))</f>
        <v/>
      </c>
      <c r="AB1748" s="12" t="str">
        <f aca="false">IF(OR($B1748="",L1748="",M1748=""),"",IFERROR(IF(OR(INDEX(Matches!$I$2:$I$201,MATCH($A1748&amp;"-5",Matches!$J$2:$J$201,0))="Void",INDEX(Matches!$G$2:$G$201,MATCH($A1748&amp;"-5",Matches!$J$2:$J$201,0))="",INDEX(Matches!$H$2:$H$201,MATCH($A1748&amp;"-5",Matches!$J$2:$J$201,0))=""),"",IF(AND($C1748&lt;&gt;"",INDEX(Matches!$F$2:$F$201,MATCH($A1748&amp;"-5",Matches!$J$2:$J$201,0))&lt;&gt;"",$C1748&gt;=INDEX(Matches!$F$2:$F$201,MATCH($A1748&amp;"-5",Matches!$J$2:$J$201,0))),"",IF(AND(L1748=INDEX(Matches!$G$2:$G$201,MATCH($A1748&amp;"-5",Matches!$J$2:$J$201,0)),M1748=INDEX(Matches!$H$2:$H$201,MATCH($A1748&amp;"-5",Matches!$J$2:$J$201,0))),5,IF(SIGN(L1748-M1748)&lt;&gt;SIGN(INDEX(Matches!$G$2:$G$201,MATCH($A1748&amp;"-5",Matches!$J$2:$J$201,0))-INDEX(Matches!$H$2:$H$201,MATCH($A1748&amp;"-5",Matches!$J$2:$J$201,0))),0,IF(L1748-M1748=INDEX(Matches!$G$2:$G$201,MATCH($A1748&amp;"-5",Matches!$J$2:$J$201,0))-INDEX(Matches!$H$2:$H$201,MATCH($A1748&amp;"-5",Matches!$J$2:$J$201,0)),3,2))))),""))</f>
        <v/>
      </c>
      <c r="AC1748" s="12" t="str">
        <f aca="false">IF(OR($B1748="",N1748="",O1748=""),"",IFERROR(IF(OR(INDEX(Matches!$I$2:$I$201,MATCH($A1748&amp;"-6",Matches!$J$2:$J$201,0))="Void",INDEX(Matches!$G$2:$G$201,MATCH($A1748&amp;"-6",Matches!$J$2:$J$201,0))="",INDEX(Matches!$H$2:$H$201,MATCH($A1748&amp;"-6",Matches!$J$2:$J$201,0))=""),"",IF(AND($C1748&lt;&gt;"",INDEX(Matches!$F$2:$F$201,MATCH($A1748&amp;"-6",Matches!$J$2:$J$201,0))&lt;&gt;"",$C1748&gt;=INDEX(Matches!$F$2:$F$201,MATCH($A1748&amp;"-6",Matches!$J$2:$J$201,0))),"",IF(AND(N1748=INDEX(Matches!$G$2:$G$201,MATCH($A1748&amp;"-6",Matches!$J$2:$J$201,0)),O1748=INDEX(Matches!$H$2:$H$201,MATCH($A1748&amp;"-6",Matches!$J$2:$J$201,0))),5,IF(SIGN(N1748-O1748)&lt;&gt;SIGN(INDEX(Matches!$G$2:$G$201,MATCH($A1748&amp;"-6",Matches!$J$2:$J$201,0))-INDEX(Matches!$H$2:$H$201,MATCH($A1748&amp;"-6",Matches!$J$2:$J$201,0))),0,IF(N1748-O1748=INDEX(Matches!$G$2:$G$201,MATCH($A1748&amp;"-6",Matches!$J$2:$J$201,0))-INDEX(Matches!$H$2:$H$201,MATCH($A1748&amp;"-6",Matches!$J$2:$J$201,0)),3,2))))),""))</f>
        <v/>
      </c>
      <c r="AD1748" s="12" t="str">
        <f aca="false">IF(OR($B1748="",P1748="",Q1748=""),"",IFERROR(IF(OR(INDEX(Matches!$I$2:$I$201,MATCH($A1748&amp;"-7",Matches!$J$2:$J$201,0))="Void",INDEX(Matches!$G$2:$G$201,MATCH($A1748&amp;"-7",Matches!$J$2:$J$201,0))="",INDEX(Matches!$H$2:$H$201,MATCH($A1748&amp;"-7",Matches!$J$2:$J$201,0))=""),"",IF(AND($C1748&lt;&gt;"",INDEX(Matches!$F$2:$F$201,MATCH($A1748&amp;"-7",Matches!$J$2:$J$201,0))&lt;&gt;"",$C1748&gt;=INDEX(Matches!$F$2:$F$201,MATCH($A1748&amp;"-7",Matches!$J$2:$J$201,0))),"",IF(AND(P1748=INDEX(Matches!$G$2:$G$201,MATCH($A1748&amp;"-7",Matches!$J$2:$J$201,0)),Q1748=INDEX(Matches!$H$2:$H$201,MATCH($A1748&amp;"-7",Matches!$J$2:$J$201,0))),5,IF(SIGN(P1748-Q1748)&lt;&gt;SIGN(INDEX(Matches!$G$2:$G$201,MATCH($A1748&amp;"-7",Matches!$J$2:$J$201,0))-INDEX(Matches!$H$2:$H$201,MATCH($A1748&amp;"-7",Matches!$J$2:$J$201,0))),0,IF(P1748-Q1748=INDEX(Matches!$G$2:$G$201,MATCH($A1748&amp;"-7",Matches!$J$2:$J$201,0))-INDEX(Matches!$H$2:$H$201,MATCH($A1748&amp;"-7",Matches!$J$2:$J$201,0)),3,2))))),""))</f>
        <v/>
      </c>
      <c r="AE1748" s="12" t="str">
        <f aca="false">IF(OR($B1748="",R1748="",S1748=""),"",IFERROR(IF(OR(INDEX(Matches!$I$2:$I$201,MATCH($A1748&amp;"-8",Matches!$J$2:$J$201,0))="Void",INDEX(Matches!$G$2:$G$201,MATCH($A1748&amp;"-8",Matches!$J$2:$J$201,0))="",INDEX(Matches!$H$2:$H$201,MATCH($A1748&amp;"-8",Matches!$J$2:$J$201,0))=""),"",IF(AND($C1748&lt;&gt;"",INDEX(Matches!$F$2:$F$201,MATCH($A1748&amp;"-8",Matches!$J$2:$J$201,0))&lt;&gt;"",$C1748&gt;=INDEX(Matches!$F$2:$F$201,MATCH($A1748&amp;"-8",Matches!$J$2:$J$201,0))),"",IF(AND(R1748=INDEX(Matches!$G$2:$G$201,MATCH($A1748&amp;"-8",Matches!$J$2:$J$201,0)),S1748=INDEX(Matches!$H$2:$H$201,MATCH($A1748&amp;"-8",Matches!$J$2:$J$201,0))),5,IF(SIGN(R1748-S1748)&lt;&gt;SIGN(INDEX(Matches!$G$2:$G$201,MATCH($A1748&amp;"-8",Matches!$J$2:$J$201,0))-INDEX(Matches!$H$2:$H$201,MATCH($A1748&amp;"-8",Matches!$J$2:$J$201,0))),0,IF(R1748-S1748=INDEX(Matches!$G$2:$G$201,MATCH($A1748&amp;"-8",Matches!$J$2:$J$201,0))-INDEX(Matches!$H$2:$H$201,MATCH($A1748&amp;"-8",Matches!$J$2:$J$201,0)),3,2))))),""))</f>
        <v/>
      </c>
      <c r="AF1748" s="12" t="str">
        <f aca="false">IF(OR($B1748="",T1748="",U1748=""),"",IFERROR(IF(OR(INDEX(Matches!$I$2:$I$201,MATCH($A1748&amp;"-9",Matches!$J$2:$J$201,0))="Void",INDEX(Matches!$G$2:$G$201,MATCH($A1748&amp;"-9",Matches!$J$2:$J$201,0))="",INDEX(Matches!$H$2:$H$201,MATCH($A1748&amp;"-9",Matches!$J$2:$J$201,0))=""),"",IF(AND($C1748&lt;&gt;"",INDEX(Matches!$F$2:$F$201,MATCH($A1748&amp;"-9",Matches!$J$2:$J$201,0))&lt;&gt;"",$C1748&gt;=INDEX(Matches!$F$2:$F$201,MATCH($A1748&amp;"-9",Matches!$J$2:$J$201,0))),"",IF(AND(T1748=INDEX(Matches!$G$2:$G$201,MATCH($A1748&amp;"-9",Matches!$J$2:$J$201,0)),U1748=INDEX(Matches!$H$2:$H$201,MATCH($A1748&amp;"-9",Matches!$J$2:$J$201,0))),5,IF(SIGN(T1748-U1748)&lt;&gt;SIGN(INDEX(Matches!$G$2:$G$201,MATCH($A1748&amp;"-9",Matches!$J$2:$J$201,0))-INDEX(Matches!$H$2:$H$201,MATCH($A1748&amp;"-9",Matches!$J$2:$J$201,0))),0,IF(T1748-U1748=INDEX(Matches!$G$2:$G$201,MATCH($A1748&amp;"-9",Matches!$J$2:$J$201,0))-INDEX(Matches!$H$2:$H$201,MATCH($A1748&amp;"-9",Matches!$J$2:$J$201,0)),3,2))))),""))</f>
        <v/>
      </c>
      <c r="AG1748" s="12" t="str">
        <f aca="false">IF(OR($B1748="",V1748="",W1748=""),"",IFERROR(IF(OR(INDEX(Matches!$I$2:$I$201,MATCH($A1748&amp;"-10",Matches!$J$2:$J$201,0))="Void",INDEX(Matches!$G$2:$G$201,MATCH($A1748&amp;"-10",Matches!$J$2:$J$201,0))="",INDEX(Matches!$H$2:$H$201,MATCH($A1748&amp;"-10",Matches!$J$2:$J$201,0))=""),"",IF(AND($C1748&lt;&gt;"",INDEX(Matches!$F$2:$F$201,MATCH($A1748&amp;"-10",Matches!$J$2:$J$201,0))&lt;&gt;"",$C1748&gt;=INDEX(Matches!$F$2:$F$201,MATCH($A1748&amp;"-10",Matches!$J$2:$J$201,0))),"",IF(AND(V1748=INDEX(Matches!$G$2:$G$201,MATCH($A1748&amp;"-10",Matches!$J$2:$J$201,0)),W1748=INDEX(Matches!$H$2:$H$201,MATCH($A1748&amp;"-10",Matches!$J$2:$J$201,0))),5,IF(SIGN(V1748-W1748)&lt;&gt;SIGN(INDEX(Matches!$G$2:$G$201,MATCH($A1748&amp;"-10",Matches!$J$2:$J$201,0))-INDEX(Matches!$H$2:$H$201,MATCH($A1748&amp;"-10",Matches!$J$2:$J$201,0))),0,IF(V1748-W1748=INDEX(Matches!$G$2:$G$201,MATCH($A1748&amp;"-10",Matches!$J$2:$J$201,0))-INDEX(Matches!$H$2:$H$201,MATCH($A1748&amp;"-10",Matches!$J$2:$J$201,0)),3,2))))),""))</f>
        <v/>
      </c>
      <c r="AH1748" s="13" t="str">
        <f aca="false">IF($B1748="","",SUM(X1748:AG1748))</f>
        <v/>
      </c>
      <c r="AI1748" s="12" t="str">
        <f aca="false">IF($B1748="","",COUNTIF(X1748:AG1748,5))</f>
        <v/>
      </c>
      <c r="AJ1748" s="12" t="str">
        <f aca="false">IF($B1748="","",COUNTIF(X1748:AG1748,"&gt;=2"))</f>
        <v/>
      </c>
      <c r="AK1748" s="12" t="str">
        <f aca="false">IF($B1748="","",COUNT(X1748:AG1748))</f>
        <v/>
      </c>
    </row>
    <row r="1749" customFormat="false" ht="15" hidden="false" customHeight="false" outlineLevel="0" collapsed="false">
      <c r="A1749" s="7"/>
      <c r="B1749" s="7"/>
      <c r="C1749" s="11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12" t="str">
        <f aca="false">IF(OR($B1749="",D1749="",E1749=""),"",IFERROR(IF(OR(INDEX(Matches!$I$2:$I$201,MATCH($A1749&amp;"-1",Matches!$J$2:$J$201,0))="Void",INDEX(Matches!$G$2:$G$201,MATCH($A1749&amp;"-1",Matches!$J$2:$J$201,0))="",INDEX(Matches!$H$2:$H$201,MATCH($A1749&amp;"-1",Matches!$J$2:$J$201,0))=""),"",IF(AND($C1749&lt;&gt;"",INDEX(Matches!$F$2:$F$201,MATCH($A1749&amp;"-1",Matches!$J$2:$J$201,0))&lt;&gt;"",$C1749&gt;=INDEX(Matches!$F$2:$F$201,MATCH($A1749&amp;"-1",Matches!$J$2:$J$201,0))),"",IF(AND(D1749=INDEX(Matches!$G$2:$G$201,MATCH($A1749&amp;"-1",Matches!$J$2:$J$201,0)),E1749=INDEX(Matches!$H$2:$H$201,MATCH($A1749&amp;"-1",Matches!$J$2:$J$201,0))),5,IF(SIGN(D1749-E1749)&lt;&gt;SIGN(INDEX(Matches!$G$2:$G$201,MATCH($A1749&amp;"-1",Matches!$J$2:$J$201,0))-INDEX(Matches!$H$2:$H$201,MATCH($A1749&amp;"-1",Matches!$J$2:$J$201,0))),0,IF(D1749-E1749=INDEX(Matches!$G$2:$G$201,MATCH($A1749&amp;"-1",Matches!$J$2:$J$201,0))-INDEX(Matches!$H$2:$H$201,MATCH($A1749&amp;"-1",Matches!$J$2:$J$201,0)),3,2))))),""))</f>
        <v/>
      </c>
      <c r="Y1749" s="12" t="str">
        <f aca="false">IF(OR($B1749="",F1749="",G1749=""),"",IFERROR(IF(OR(INDEX(Matches!$I$2:$I$201,MATCH($A1749&amp;"-2",Matches!$J$2:$J$201,0))="Void",INDEX(Matches!$G$2:$G$201,MATCH($A1749&amp;"-2",Matches!$J$2:$J$201,0))="",INDEX(Matches!$H$2:$H$201,MATCH($A1749&amp;"-2",Matches!$J$2:$J$201,0))=""),"",IF(AND($C1749&lt;&gt;"",INDEX(Matches!$F$2:$F$201,MATCH($A1749&amp;"-2",Matches!$J$2:$J$201,0))&lt;&gt;"",$C1749&gt;=INDEX(Matches!$F$2:$F$201,MATCH($A1749&amp;"-2",Matches!$J$2:$J$201,0))),"",IF(AND(F1749=INDEX(Matches!$G$2:$G$201,MATCH($A1749&amp;"-2",Matches!$J$2:$J$201,0)),G1749=INDEX(Matches!$H$2:$H$201,MATCH($A1749&amp;"-2",Matches!$J$2:$J$201,0))),5,IF(SIGN(F1749-G1749)&lt;&gt;SIGN(INDEX(Matches!$G$2:$G$201,MATCH($A1749&amp;"-2",Matches!$J$2:$J$201,0))-INDEX(Matches!$H$2:$H$201,MATCH($A1749&amp;"-2",Matches!$J$2:$J$201,0))),0,IF(F1749-G1749=INDEX(Matches!$G$2:$G$201,MATCH($A1749&amp;"-2",Matches!$J$2:$J$201,0))-INDEX(Matches!$H$2:$H$201,MATCH($A1749&amp;"-2",Matches!$J$2:$J$201,0)),3,2))))),""))</f>
        <v/>
      </c>
      <c r="Z1749" s="12" t="str">
        <f aca="false">IF(OR($B1749="",H1749="",I1749=""),"",IFERROR(IF(OR(INDEX(Matches!$I$2:$I$201,MATCH($A1749&amp;"-3",Matches!$J$2:$J$201,0))="Void",INDEX(Matches!$G$2:$G$201,MATCH($A1749&amp;"-3",Matches!$J$2:$J$201,0))="",INDEX(Matches!$H$2:$H$201,MATCH($A1749&amp;"-3",Matches!$J$2:$J$201,0))=""),"",IF(AND($C1749&lt;&gt;"",INDEX(Matches!$F$2:$F$201,MATCH($A1749&amp;"-3",Matches!$J$2:$J$201,0))&lt;&gt;"",$C1749&gt;=INDEX(Matches!$F$2:$F$201,MATCH($A1749&amp;"-3",Matches!$J$2:$J$201,0))),"",IF(AND(H1749=INDEX(Matches!$G$2:$G$201,MATCH($A1749&amp;"-3",Matches!$J$2:$J$201,0)),I1749=INDEX(Matches!$H$2:$H$201,MATCH($A1749&amp;"-3",Matches!$J$2:$J$201,0))),5,IF(SIGN(H1749-I1749)&lt;&gt;SIGN(INDEX(Matches!$G$2:$G$201,MATCH($A1749&amp;"-3",Matches!$J$2:$J$201,0))-INDEX(Matches!$H$2:$H$201,MATCH($A1749&amp;"-3",Matches!$J$2:$J$201,0))),0,IF(H1749-I1749=INDEX(Matches!$G$2:$G$201,MATCH($A1749&amp;"-3",Matches!$J$2:$J$201,0))-INDEX(Matches!$H$2:$H$201,MATCH($A1749&amp;"-3",Matches!$J$2:$J$201,0)),3,2))))),""))</f>
        <v/>
      </c>
      <c r="AA1749" s="12" t="str">
        <f aca="false">IF(OR($B1749="",J1749="",K1749=""),"",IFERROR(IF(OR(INDEX(Matches!$I$2:$I$201,MATCH($A1749&amp;"-4",Matches!$J$2:$J$201,0))="Void",INDEX(Matches!$G$2:$G$201,MATCH($A1749&amp;"-4",Matches!$J$2:$J$201,0))="",INDEX(Matches!$H$2:$H$201,MATCH($A1749&amp;"-4",Matches!$J$2:$J$201,0))=""),"",IF(AND($C1749&lt;&gt;"",INDEX(Matches!$F$2:$F$201,MATCH($A1749&amp;"-4",Matches!$J$2:$J$201,0))&lt;&gt;"",$C1749&gt;=INDEX(Matches!$F$2:$F$201,MATCH($A1749&amp;"-4",Matches!$J$2:$J$201,0))),"",IF(AND(J1749=INDEX(Matches!$G$2:$G$201,MATCH($A1749&amp;"-4",Matches!$J$2:$J$201,0)),K1749=INDEX(Matches!$H$2:$H$201,MATCH($A1749&amp;"-4",Matches!$J$2:$J$201,0))),5,IF(SIGN(J1749-K1749)&lt;&gt;SIGN(INDEX(Matches!$G$2:$G$201,MATCH($A1749&amp;"-4",Matches!$J$2:$J$201,0))-INDEX(Matches!$H$2:$H$201,MATCH($A1749&amp;"-4",Matches!$J$2:$J$201,0))),0,IF(J1749-K1749=INDEX(Matches!$G$2:$G$201,MATCH($A1749&amp;"-4",Matches!$J$2:$J$201,0))-INDEX(Matches!$H$2:$H$201,MATCH($A1749&amp;"-4",Matches!$J$2:$J$201,0)),3,2))))),""))</f>
        <v/>
      </c>
      <c r="AB1749" s="12" t="str">
        <f aca="false">IF(OR($B1749="",L1749="",M1749=""),"",IFERROR(IF(OR(INDEX(Matches!$I$2:$I$201,MATCH($A1749&amp;"-5",Matches!$J$2:$J$201,0))="Void",INDEX(Matches!$G$2:$G$201,MATCH($A1749&amp;"-5",Matches!$J$2:$J$201,0))="",INDEX(Matches!$H$2:$H$201,MATCH($A1749&amp;"-5",Matches!$J$2:$J$201,0))=""),"",IF(AND($C1749&lt;&gt;"",INDEX(Matches!$F$2:$F$201,MATCH($A1749&amp;"-5",Matches!$J$2:$J$201,0))&lt;&gt;"",$C1749&gt;=INDEX(Matches!$F$2:$F$201,MATCH($A1749&amp;"-5",Matches!$J$2:$J$201,0))),"",IF(AND(L1749=INDEX(Matches!$G$2:$G$201,MATCH($A1749&amp;"-5",Matches!$J$2:$J$201,0)),M1749=INDEX(Matches!$H$2:$H$201,MATCH($A1749&amp;"-5",Matches!$J$2:$J$201,0))),5,IF(SIGN(L1749-M1749)&lt;&gt;SIGN(INDEX(Matches!$G$2:$G$201,MATCH($A1749&amp;"-5",Matches!$J$2:$J$201,0))-INDEX(Matches!$H$2:$H$201,MATCH($A1749&amp;"-5",Matches!$J$2:$J$201,0))),0,IF(L1749-M1749=INDEX(Matches!$G$2:$G$201,MATCH($A1749&amp;"-5",Matches!$J$2:$J$201,0))-INDEX(Matches!$H$2:$H$201,MATCH($A1749&amp;"-5",Matches!$J$2:$J$201,0)),3,2))))),""))</f>
        <v/>
      </c>
      <c r="AC1749" s="12" t="str">
        <f aca="false">IF(OR($B1749="",N1749="",O1749=""),"",IFERROR(IF(OR(INDEX(Matches!$I$2:$I$201,MATCH($A1749&amp;"-6",Matches!$J$2:$J$201,0))="Void",INDEX(Matches!$G$2:$G$201,MATCH($A1749&amp;"-6",Matches!$J$2:$J$201,0))="",INDEX(Matches!$H$2:$H$201,MATCH($A1749&amp;"-6",Matches!$J$2:$J$201,0))=""),"",IF(AND($C1749&lt;&gt;"",INDEX(Matches!$F$2:$F$201,MATCH($A1749&amp;"-6",Matches!$J$2:$J$201,0))&lt;&gt;"",$C1749&gt;=INDEX(Matches!$F$2:$F$201,MATCH($A1749&amp;"-6",Matches!$J$2:$J$201,0))),"",IF(AND(N1749=INDEX(Matches!$G$2:$G$201,MATCH($A1749&amp;"-6",Matches!$J$2:$J$201,0)),O1749=INDEX(Matches!$H$2:$H$201,MATCH($A1749&amp;"-6",Matches!$J$2:$J$201,0))),5,IF(SIGN(N1749-O1749)&lt;&gt;SIGN(INDEX(Matches!$G$2:$G$201,MATCH($A1749&amp;"-6",Matches!$J$2:$J$201,0))-INDEX(Matches!$H$2:$H$201,MATCH($A1749&amp;"-6",Matches!$J$2:$J$201,0))),0,IF(N1749-O1749=INDEX(Matches!$G$2:$G$201,MATCH($A1749&amp;"-6",Matches!$J$2:$J$201,0))-INDEX(Matches!$H$2:$H$201,MATCH($A1749&amp;"-6",Matches!$J$2:$J$201,0)),3,2))))),""))</f>
        <v/>
      </c>
      <c r="AD1749" s="12" t="str">
        <f aca="false">IF(OR($B1749="",P1749="",Q1749=""),"",IFERROR(IF(OR(INDEX(Matches!$I$2:$I$201,MATCH($A1749&amp;"-7",Matches!$J$2:$J$201,0))="Void",INDEX(Matches!$G$2:$G$201,MATCH($A1749&amp;"-7",Matches!$J$2:$J$201,0))="",INDEX(Matches!$H$2:$H$201,MATCH($A1749&amp;"-7",Matches!$J$2:$J$201,0))=""),"",IF(AND($C1749&lt;&gt;"",INDEX(Matches!$F$2:$F$201,MATCH($A1749&amp;"-7",Matches!$J$2:$J$201,0))&lt;&gt;"",$C1749&gt;=INDEX(Matches!$F$2:$F$201,MATCH($A1749&amp;"-7",Matches!$J$2:$J$201,0))),"",IF(AND(P1749=INDEX(Matches!$G$2:$G$201,MATCH($A1749&amp;"-7",Matches!$J$2:$J$201,0)),Q1749=INDEX(Matches!$H$2:$H$201,MATCH($A1749&amp;"-7",Matches!$J$2:$J$201,0))),5,IF(SIGN(P1749-Q1749)&lt;&gt;SIGN(INDEX(Matches!$G$2:$G$201,MATCH($A1749&amp;"-7",Matches!$J$2:$J$201,0))-INDEX(Matches!$H$2:$H$201,MATCH($A1749&amp;"-7",Matches!$J$2:$J$201,0))),0,IF(P1749-Q1749=INDEX(Matches!$G$2:$G$201,MATCH($A1749&amp;"-7",Matches!$J$2:$J$201,0))-INDEX(Matches!$H$2:$H$201,MATCH($A1749&amp;"-7",Matches!$J$2:$J$201,0)),3,2))))),""))</f>
        <v/>
      </c>
      <c r="AE1749" s="12" t="str">
        <f aca="false">IF(OR($B1749="",R1749="",S1749=""),"",IFERROR(IF(OR(INDEX(Matches!$I$2:$I$201,MATCH($A1749&amp;"-8",Matches!$J$2:$J$201,0))="Void",INDEX(Matches!$G$2:$G$201,MATCH($A1749&amp;"-8",Matches!$J$2:$J$201,0))="",INDEX(Matches!$H$2:$H$201,MATCH($A1749&amp;"-8",Matches!$J$2:$J$201,0))=""),"",IF(AND($C1749&lt;&gt;"",INDEX(Matches!$F$2:$F$201,MATCH($A1749&amp;"-8",Matches!$J$2:$J$201,0))&lt;&gt;"",$C1749&gt;=INDEX(Matches!$F$2:$F$201,MATCH($A1749&amp;"-8",Matches!$J$2:$J$201,0))),"",IF(AND(R1749=INDEX(Matches!$G$2:$G$201,MATCH($A1749&amp;"-8",Matches!$J$2:$J$201,0)),S1749=INDEX(Matches!$H$2:$H$201,MATCH($A1749&amp;"-8",Matches!$J$2:$J$201,0))),5,IF(SIGN(R1749-S1749)&lt;&gt;SIGN(INDEX(Matches!$G$2:$G$201,MATCH($A1749&amp;"-8",Matches!$J$2:$J$201,0))-INDEX(Matches!$H$2:$H$201,MATCH($A1749&amp;"-8",Matches!$J$2:$J$201,0))),0,IF(R1749-S1749=INDEX(Matches!$G$2:$G$201,MATCH($A1749&amp;"-8",Matches!$J$2:$J$201,0))-INDEX(Matches!$H$2:$H$201,MATCH($A1749&amp;"-8",Matches!$J$2:$J$201,0)),3,2))))),""))</f>
        <v/>
      </c>
      <c r="AF1749" s="12" t="str">
        <f aca="false">IF(OR($B1749="",T1749="",U1749=""),"",IFERROR(IF(OR(INDEX(Matches!$I$2:$I$201,MATCH($A1749&amp;"-9",Matches!$J$2:$J$201,0))="Void",INDEX(Matches!$G$2:$G$201,MATCH($A1749&amp;"-9",Matches!$J$2:$J$201,0))="",INDEX(Matches!$H$2:$H$201,MATCH($A1749&amp;"-9",Matches!$J$2:$J$201,0))=""),"",IF(AND($C1749&lt;&gt;"",INDEX(Matches!$F$2:$F$201,MATCH($A1749&amp;"-9",Matches!$J$2:$J$201,0))&lt;&gt;"",$C1749&gt;=INDEX(Matches!$F$2:$F$201,MATCH($A1749&amp;"-9",Matches!$J$2:$J$201,0))),"",IF(AND(T1749=INDEX(Matches!$G$2:$G$201,MATCH($A1749&amp;"-9",Matches!$J$2:$J$201,0)),U1749=INDEX(Matches!$H$2:$H$201,MATCH($A1749&amp;"-9",Matches!$J$2:$J$201,0))),5,IF(SIGN(T1749-U1749)&lt;&gt;SIGN(INDEX(Matches!$G$2:$G$201,MATCH($A1749&amp;"-9",Matches!$J$2:$J$201,0))-INDEX(Matches!$H$2:$H$201,MATCH($A1749&amp;"-9",Matches!$J$2:$J$201,0))),0,IF(T1749-U1749=INDEX(Matches!$G$2:$G$201,MATCH($A1749&amp;"-9",Matches!$J$2:$J$201,0))-INDEX(Matches!$H$2:$H$201,MATCH($A1749&amp;"-9",Matches!$J$2:$J$201,0)),3,2))))),""))</f>
        <v/>
      </c>
      <c r="AG1749" s="12" t="str">
        <f aca="false">IF(OR($B1749="",V1749="",W1749=""),"",IFERROR(IF(OR(INDEX(Matches!$I$2:$I$201,MATCH($A1749&amp;"-10",Matches!$J$2:$J$201,0))="Void",INDEX(Matches!$G$2:$G$201,MATCH($A1749&amp;"-10",Matches!$J$2:$J$201,0))="",INDEX(Matches!$H$2:$H$201,MATCH($A1749&amp;"-10",Matches!$J$2:$J$201,0))=""),"",IF(AND($C1749&lt;&gt;"",INDEX(Matches!$F$2:$F$201,MATCH($A1749&amp;"-10",Matches!$J$2:$J$201,0))&lt;&gt;"",$C1749&gt;=INDEX(Matches!$F$2:$F$201,MATCH($A1749&amp;"-10",Matches!$J$2:$J$201,0))),"",IF(AND(V1749=INDEX(Matches!$G$2:$G$201,MATCH($A1749&amp;"-10",Matches!$J$2:$J$201,0)),W1749=INDEX(Matches!$H$2:$H$201,MATCH($A1749&amp;"-10",Matches!$J$2:$J$201,0))),5,IF(SIGN(V1749-W1749)&lt;&gt;SIGN(INDEX(Matches!$G$2:$G$201,MATCH($A1749&amp;"-10",Matches!$J$2:$J$201,0))-INDEX(Matches!$H$2:$H$201,MATCH($A1749&amp;"-10",Matches!$J$2:$J$201,0))),0,IF(V1749-W1749=INDEX(Matches!$G$2:$G$201,MATCH($A1749&amp;"-10",Matches!$J$2:$J$201,0))-INDEX(Matches!$H$2:$H$201,MATCH($A1749&amp;"-10",Matches!$J$2:$J$201,0)),3,2))))),""))</f>
        <v/>
      </c>
      <c r="AH1749" s="13" t="str">
        <f aca="false">IF($B1749="","",SUM(X1749:AG1749))</f>
        <v/>
      </c>
      <c r="AI1749" s="12" t="str">
        <f aca="false">IF($B1749="","",COUNTIF(X1749:AG1749,5))</f>
        <v/>
      </c>
      <c r="AJ1749" s="12" t="str">
        <f aca="false">IF($B1749="","",COUNTIF(X1749:AG1749,"&gt;=2"))</f>
        <v/>
      </c>
      <c r="AK1749" s="12" t="str">
        <f aca="false">IF($B1749="","",COUNT(X1749:AG1749))</f>
        <v/>
      </c>
    </row>
    <row r="1750" customFormat="false" ht="15" hidden="false" customHeight="false" outlineLevel="0" collapsed="false">
      <c r="A1750" s="7"/>
      <c r="B1750" s="7"/>
      <c r="C1750" s="11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12" t="str">
        <f aca="false">IF(OR($B1750="",D1750="",E1750=""),"",IFERROR(IF(OR(INDEX(Matches!$I$2:$I$201,MATCH($A1750&amp;"-1",Matches!$J$2:$J$201,0))="Void",INDEX(Matches!$G$2:$G$201,MATCH($A1750&amp;"-1",Matches!$J$2:$J$201,0))="",INDEX(Matches!$H$2:$H$201,MATCH($A1750&amp;"-1",Matches!$J$2:$J$201,0))=""),"",IF(AND($C1750&lt;&gt;"",INDEX(Matches!$F$2:$F$201,MATCH($A1750&amp;"-1",Matches!$J$2:$J$201,0))&lt;&gt;"",$C1750&gt;=INDEX(Matches!$F$2:$F$201,MATCH($A1750&amp;"-1",Matches!$J$2:$J$201,0))),"",IF(AND(D1750=INDEX(Matches!$G$2:$G$201,MATCH($A1750&amp;"-1",Matches!$J$2:$J$201,0)),E1750=INDEX(Matches!$H$2:$H$201,MATCH($A1750&amp;"-1",Matches!$J$2:$J$201,0))),5,IF(SIGN(D1750-E1750)&lt;&gt;SIGN(INDEX(Matches!$G$2:$G$201,MATCH($A1750&amp;"-1",Matches!$J$2:$J$201,0))-INDEX(Matches!$H$2:$H$201,MATCH($A1750&amp;"-1",Matches!$J$2:$J$201,0))),0,IF(D1750-E1750=INDEX(Matches!$G$2:$G$201,MATCH($A1750&amp;"-1",Matches!$J$2:$J$201,0))-INDEX(Matches!$H$2:$H$201,MATCH($A1750&amp;"-1",Matches!$J$2:$J$201,0)),3,2))))),""))</f>
        <v/>
      </c>
      <c r="Y1750" s="12" t="str">
        <f aca="false">IF(OR($B1750="",F1750="",G1750=""),"",IFERROR(IF(OR(INDEX(Matches!$I$2:$I$201,MATCH($A1750&amp;"-2",Matches!$J$2:$J$201,0))="Void",INDEX(Matches!$G$2:$G$201,MATCH($A1750&amp;"-2",Matches!$J$2:$J$201,0))="",INDEX(Matches!$H$2:$H$201,MATCH($A1750&amp;"-2",Matches!$J$2:$J$201,0))=""),"",IF(AND($C1750&lt;&gt;"",INDEX(Matches!$F$2:$F$201,MATCH($A1750&amp;"-2",Matches!$J$2:$J$201,0))&lt;&gt;"",$C1750&gt;=INDEX(Matches!$F$2:$F$201,MATCH($A1750&amp;"-2",Matches!$J$2:$J$201,0))),"",IF(AND(F1750=INDEX(Matches!$G$2:$G$201,MATCH($A1750&amp;"-2",Matches!$J$2:$J$201,0)),G1750=INDEX(Matches!$H$2:$H$201,MATCH($A1750&amp;"-2",Matches!$J$2:$J$201,0))),5,IF(SIGN(F1750-G1750)&lt;&gt;SIGN(INDEX(Matches!$G$2:$G$201,MATCH($A1750&amp;"-2",Matches!$J$2:$J$201,0))-INDEX(Matches!$H$2:$H$201,MATCH($A1750&amp;"-2",Matches!$J$2:$J$201,0))),0,IF(F1750-G1750=INDEX(Matches!$G$2:$G$201,MATCH($A1750&amp;"-2",Matches!$J$2:$J$201,0))-INDEX(Matches!$H$2:$H$201,MATCH($A1750&amp;"-2",Matches!$J$2:$J$201,0)),3,2))))),""))</f>
        <v/>
      </c>
      <c r="Z1750" s="12" t="str">
        <f aca="false">IF(OR($B1750="",H1750="",I1750=""),"",IFERROR(IF(OR(INDEX(Matches!$I$2:$I$201,MATCH($A1750&amp;"-3",Matches!$J$2:$J$201,0))="Void",INDEX(Matches!$G$2:$G$201,MATCH($A1750&amp;"-3",Matches!$J$2:$J$201,0))="",INDEX(Matches!$H$2:$H$201,MATCH($A1750&amp;"-3",Matches!$J$2:$J$201,0))=""),"",IF(AND($C1750&lt;&gt;"",INDEX(Matches!$F$2:$F$201,MATCH($A1750&amp;"-3",Matches!$J$2:$J$201,0))&lt;&gt;"",$C1750&gt;=INDEX(Matches!$F$2:$F$201,MATCH($A1750&amp;"-3",Matches!$J$2:$J$201,0))),"",IF(AND(H1750=INDEX(Matches!$G$2:$G$201,MATCH($A1750&amp;"-3",Matches!$J$2:$J$201,0)),I1750=INDEX(Matches!$H$2:$H$201,MATCH($A1750&amp;"-3",Matches!$J$2:$J$201,0))),5,IF(SIGN(H1750-I1750)&lt;&gt;SIGN(INDEX(Matches!$G$2:$G$201,MATCH($A1750&amp;"-3",Matches!$J$2:$J$201,0))-INDEX(Matches!$H$2:$H$201,MATCH($A1750&amp;"-3",Matches!$J$2:$J$201,0))),0,IF(H1750-I1750=INDEX(Matches!$G$2:$G$201,MATCH($A1750&amp;"-3",Matches!$J$2:$J$201,0))-INDEX(Matches!$H$2:$H$201,MATCH($A1750&amp;"-3",Matches!$J$2:$J$201,0)),3,2))))),""))</f>
        <v/>
      </c>
      <c r="AA1750" s="12" t="str">
        <f aca="false">IF(OR($B1750="",J1750="",K1750=""),"",IFERROR(IF(OR(INDEX(Matches!$I$2:$I$201,MATCH($A1750&amp;"-4",Matches!$J$2:$J$201,0))="Void",INDEX(Matches!$G$2:$G$201,MATCH($A1750&amp;"-4",Matches!$J$2:$J$201,0))="",INDEX(Matches!$H$2:$H$201,MATCH($A1750&amp;"-4",Matches!$J$2:$J$201,0))=""),"",IF(AND($C1750&lt;&gt;"",INDEX(Matches!$F$2:$F$201,MATCH($A1750&amp;"-4",Matches!$J$2:$J$201,0))&lt;&gt;"",$C1750&gt;=INDEX(Matches!$F$2:$F$201,MATCH($A1750&amp;"-4",Matches!$J$2:$J$201,0))),"",IF(AND(J1750=INDEX(Matches!$G$2:$G$201,MATCH($A1750&amp;"-4",Matches!$J$2:$J$201,0)),K1750=INDEX(Matches!$H$2:$H$201,MATCH($A1750&amp;"-4",Matches!$J$2:$J$201,0))),5,IF(SIGN(J1750-K1750)&lt;&gt;SIGN(INDEX(Matches!$G$2:$G$201,MATCH($A1750&amp;"-4",Matches!$J$2:$J$201,0))-INDEX(Matches!$H$2:$H$201,MATCH($A1750&amp;"-4",Matches!$J$2:$J$201,0))),0,IF(J1750-K1750=INDEX(Matches!$G$2:$G$201,MATCH($A1750&amp;"-4",Matches!$J$2:$J$201,0))-INDEX(Matches!$H$2:$H$201,MATCH($A1750&amp;"-4",Matches!$J$2:$J$201,0)),3,2))))),""))</f>
        <v/>
      </c>
      <c r="AB1750" s="12" t="str">
        <f aca="false">IF(OR($B1750="",L1750="",M1750=""),"",IFERROR(IF(OR(INDEX(Matches!$I$2:$I$201,MATCH($A1750&amp;"-5",Matches!$J$2:$J$201,0))="Void",INDEX(Matches!$G$2:$G$201,MATCH($A1750&amp;"-5",Matches!$J$2:$J$201,0))="",INDEX(Matches!$H$2:$H$201,MATCH($A1750&amp;"-5",Matches!$J$2:$J$201,0))=""),"",IF(AND($C1750&lt;&gt;"",INDEX(Matches!$F$2:$F$201,MATCH($A1750&amp;"-5",Matches!$J$2:$J$201,0))&lt;&gt;"",$C1750&gt;=INDEX(Matches!$F$2:$F$201,MATCH($A1750&amp;"-5",Matches!$J$2:$J$201,0))),"",IF(AND(L1750=INDEX(Matches!$G$2:$G$201,MATCH($A1750&amp;"-5",Matches!$J$2:$J$201,0)),M1750=INDEX(Matches!$H$2:$H$201,MATCH($A1750&amp;"-5",Matches!$J$2:$J$201,0))),5,IF(SIGN(L1750-M1750)&lt;&gt;SIGN(INDEX(Matches!$G$2:$G$201,MATCH($A1750&amp;"-5",Matches!$J$2:$J$201,0))-INDEX(Matches!$H$2:$H$201,MATCH($A1750&amp;"-5",Matches!$J$2:$J$201,0))),0,IF(L1750-M1750=INDEX(Matches!$G$2:$G$201,MATCH($A1750&amp;"-5",Matches!$J$2:$J$201,0))-INDEX(Matches!$H$2:$H$201,MATCH($A1750&amp;"-5",Matches!$J$2:$J$201,0)),3,2))))),""))</f>
        <v/>
      </c>
      <c r="AC1750" s="12" t="str">
        <f aca="false">IF(OR($B1750="",N1750="",O1750=""),"",IFERROR(IF(OR(INDEX(Matches!$I$2:$I$201,MATCH($A1750&amp;"-6",Matches!$J$2:$J$201,0))="Void",INDEX(Matches!$G$2:$G$201,MATCH($A1750&amp;"-6",Matches!$J$2:$J$201,0))="",INDEX(Matches!$H$2:$H$201,MATCH($A1750&amp;"-6",Matches!$J$2:$J$201,0))=""),"",IF(AND($C1750&lt;&gt;"",INDEX(Matches!$F$2:$F$201,MATCH($A1750&amp;"-6",Matches!$J$2:$J$201,0))&lt;&gt;"",$C1750&gt;=INDEX(Matches!$F$2:$F$201,MATCH($A1750&amp;"-6",Matches!$J$2:$J$201,0))),"",IF(AND(N1750=INDEX(Matches!$G$2:$G$201,MATCH($A1750&amp;"-6",Matches!$J$2:$J$201,0)),O1750=INDEX(Matches!$H$2:$H$201,MATCH($A1750&amp;"-6",Matches!$J$2:$J$201,0))),5,IF(SIGN(N1750-O1750)&lt;&gt;SIGN(INDEX(Matches!$G$2:$G$201,MATCH($A1750&amp;"-6",Matches!$J$2:$J$201,0))-INDEX(Matches!$H$2:$H$201,MATCH($A1750&amp;"-6",Matches!$J$2:$J$201,0))),0,IF(N1750-O1750=INDEX(Matches!$G$2:$G$201,MATCH($A1750&amp;"-6",Matches!$J$2:$J$201,0))-INDEX(Matches!$H$2:$H$201,MATCH($A1750&amp;"-6",Matches!$J$2:$J$201,0)),3,2))))),""))</f>
        <v/>
      </c>
      <c r="AD1750" s="12" t="str">
        <f aca="false">IF(OR($B1750="",P1750="",Q1750=""),"",IFERROR(IF(OR(INDEX(Matches!$I$2:$I$201,MATCH($A1750&amp;"-7",Matches!$J$2:$J$201,0))="Void",INDEX(Matches!$G$2:$G$201,MATCH($A1750&amp;"-7",Matches!$J$2:$J$201,0))="",INDEX(Matches!$H$2:$H$201,MATCH($A1750&amp;"-7",Matches!$J$2:$J$201,0))=""),"",IF(AND($C1750&lt;&gt;"",INDEX(Matches!$F$2:$F$201,MATCH($A1750&amp;"-7",Matches!$J$2:$J$201,0))&lt;&gt;"",$C1750&gt;=INDEX(Matches!$F$2:$F$201,MATCH($A1750&amp;"-7",Matches!$J$2:$J$201,0))),"",IF(AND(P1750=INDEX(Matches!$G$2:$G$201,MATCH($A1750&amp;"-7",Matches!$J$2:$J$201,0)),Q1750=INDEX(Matches!$H$2:$H$201,MATCH($A1750&amp;"-7",Matches!$J$2:$J$201,0))),5,IF(SIGN(P1750-Q1750)&lt;&gt;SIGN(INDEX(Matches!$G$2:$G$201,MATCH($A1750&amp;"-7",Matches!$J$2:$J$201,0))-INDEX(Matches!$H$2:$H$201,MATCH($A1750&amp;"-7",Matches!$J$2:$J$201,0))),0,IF(P1750-Q1750=INDEX(Matches!$G$2:$G$201,MATCH($A1750&amp;"-7",Matches!$J$2:$J$201,0))-INDEX(Matches!$H$2:$H$201,MATCH($A1750&amp;"-7",Matches!$J$2:$J$201,0)),3,2))))),""))</f>
        <v/>
      </c>
      <c r="AE1750" s="12" t="str">
        <f aca="false">IF(OR($B1750="",R1750="",S1750=""),"",IFERROR(IF(OR(INDEX(Matches!$I$2:$I$201,MATCH($A1750&amp;"-8",Matches!$J$2:$J$201,0))="Void",INDEX(Matches!$G$2:$G$201,MATCH($A1750&amp;"-8",Matches!$J$2:$J$201,0))="",INDEX(Matches!$H$2:$H$201,MATCH($A1750&amp;"-8",Matches!$J$2:$J$201,0))=""),"",IF(AND($C1750&lt;&gt;"",INDEX(Matches!$F$2:$F$201,MATCH($A1750&amp;"-8",Matches!$J$2:$J$201,0))&lt;&gt;"",$C1750&gt;=INDEX(Matches!$F$2:$F$201,MATCH($A1750&amp;"-8",Matches!$J$2:$J$201,0))),"",IF(AND(R1750=INDEX(Matches!$G$2:$G$201,MATCH($A1750&amp;"-8",Matches!$J$2:$J$201,0)),S1750=INDEX(Matches!$H$2:$H$201,MATCH($A1750&amp;"-8",Matches!$J$2:$J$201,0))),5,IF(SIGN(R1750-S1750)&lt;&gt;SIGN(INDEX(Matches!$G$2:$G$201,MATCH($A1750&amp;"-8",Matches!$J$2:$J$201,0))-INDEX(Matches!$H$2:$H$201,MATCH($A1750&amp;"-8",Matches!$J$2:$J$201,0))),0,IF(R1750-S1750=INDEX(Matches!$G$2:$G$201,MATCH($A1750&amp;"-8",Matches!$J$2:$J$201,0))-INDEX(Matches!$H$2:$H$201,MATCH($A1750&amp;"-8",Matches!$J$2:$J$201,0)),3,2))))),""))</f>
        <v/>
      </c>
      <c r="AF1750" s="12" t="str">
        <f aca="false">IF(OR($B1750="",T1750="",U1750=""),"",IFERROR(IF(OR(INDEX(Matches!$I$2:$I$201,MATCH($A1750&amp;"-9",Matches!$J$2:$J$201,0))="Void",INDEX(Matches!$G$2:$G$201,MATCH($A1750&amp;"-9",Matches!$J$2:$J$201,0))="",INDEX(Matches!$H$2:$H$201,MATCH($A1750&amp;"-9",Matches!$J$2:$J$201,0))=""),"",IF(AND($C1750&lt;&gt;"",INDEX(Matches!$F$2:$F$201,MATCH($A1750&amp;"-9",Matches!$J$2:$J$201,0))&lt;&gt;"",$C1750&gt;=INDEX(Matches!$F$2:$F$201,MATCH($A1750&amp;"-9",Matches!$J$2:$J$201,0))),"",IF(AND(T1750=INDEX(Matches!$G$2:$G$201,MATCH($A1750&amp;"-9",Matches!$J$2:$J$201,0)),U1750=INDEX(Matches!$H$2:$H$201,MATCH($A1750&amp;"-9",Matches!$J$2:$J$201,0))),5,IF(SIGN(T1750-U1750)&lt;&gt;SIGN(INDEX(Matches!$G$2:$G$201,MATCH($A1750&amp;"-9",Matches!$J$2:$J$201,0))-INDEX(Matches!$H$2:$H$201,MATCH($A1750&amp;"-9",Matches!$J$2:$J$201,0))),0,IF(T1750-U1750=INDEX(Matches!$G$2:$G$201,MATCH($A1750&amp;"-9",Matches!$J$2:$J$201,0))-INDEX(Matches!$H$2:$H$201,MATCH($A1750&amp;"-9",Matches!$J$2:$J$201,0)),3,2))))),""))</f>
        <v/>
      </c>
      <c r="AG1750" s="12" t="str">
        <f aca="false">IF(OR($B1750="",V1750="",W1750=""),"",IFERROR(IF(OR(INDEX(Matches!$I$2:$I$201,MATCH($A1750&amp;"-10",Matches!$J$2:$J$201,0))="Void",INDEX(Matches!$G$2:$G$201,MATCH($A1750&amp;"-10",Matches!$J$2:$J$201,0))="",INDEX(Matches!$H$2:$H$201,MATCH($A1750&amp;"-10",Matches!$J$2:$J$201,0))=""),"",IF(AND($C1750&lt;&gt;"",INDEX(Matches!$F$2:$F$201,MATCH($A1750&amp;"-10",Matches!$J$2:$J$201,0))&lt;&gt;"",$C1750&gt;=INDEX(Matches!$F$2:$F$201,MATCH($A1750&amp;"-10",Matches!$J$2:$J$201,0))),"",IF(AND(V1750=INDEX(Matches!$G$2:$G$201,MATCH($A1750&amp;"-10",Matches!$J$2:$J$201,0)),W1750=INDEX(Matches!$H$2:$H$201,MATCH($A1750&amp;"-10",Matches!$J$2:$J$201,0))),5,IF(SIGN(V1750-W1750)&lt;&gt;SIGN(INDEX(Matches!$G$2:$G$201,MATCH($A1750&amp;"-10",Matches!$J$2:$J$201,0))-INDEX(Matches!$H$2:$H$201,MATCH($A1750&amp;"-10",Matches!$J$2:$J$201,0))),0,IF(V1750-W1750=INDEX(Matches!$G$2:$G$201,MATCH($A1750&amp;"-10",Matches!$J$2:$J$201,0))-INDEX(Matches!$H$2:$H$201,MATCH($A1750&amp;"-10",Matches!$J$2:$J$201,0)),3,2))))),""))</f>
        <v/>
      </c>
      <c r="AH1750" s="13" t="str">
        <f aca="false">IF($B1750="","",SUM(X1750:AG1750))</f>
        <v/>
      </c>
      <c r="AI1750" s="12" t="str">
        <f aca="false">IF($B1750="","",COUNTIF(X1750:AG1750,5))</f>
        <v/>
      </c>
      <c r="AJ1750" s="12" t="str">
        <f aca="false">IF($B1750="","",COUNTIF(X1750:AG1750,"&gt;=2"))</f>
        <v/>
      </c>
      <c r="AK1750" s="12" t="str">
        <f aca="false">IF($B1750="","",COUNT(X1750:AG1750))</f>
        <v/>
      </c>
    </row>
    <row r="1751" customFormat="false" ht="15" hidden="false" customHeight="false" outlineLevel="0" collapsed="false">
      <c r="A1751" s="7"/>
      <c r="B1751" s="7"/>
      <c r="C1751" s="11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12" t="str">
        <f aca="false">IF(OR($B1751="",D1751="",E1751=""),"",IFERROR(IF(OR(INDEX(Matches!$I$2:$I$201,MATCH($A1751&amp;"-1",Matches!$J$2:$J$201,0))="Void",INDEX(Matches!$G$2:$G$201,MATCH($A1751&amp;"-1",Matches!$J$2:$J$201,0))="",INDEX(Matches!$H$2:$H$201,MATCH($A1751&amp;"-1",Matches!$J$2:$J$201,0))=""),"",IF(AND($C1751&lt;&gt;"",INDEX(Matches!$F$2:$F$201,MATCH($A1751&amp;"-1",Matches!$J$2:$J$201,0))&lt;&gt;"",$C1751&gt;=INDEX(Matches!$F$2:$F$201,MATCH($A1751&amp;"-1",Matches!$J$2:$J$201,0))),"",IF(AND(D1751=INDEX(Matches!$G$2:$G$201,MATCH($A1751&amp;"-1",Matches!$J$2:$J$201,0)),E1751=INDEX(Matches!$H$2:$H$201,MATCH($A1751&amp;"-1",Matches!$J$2:$J$201,0))),5,IF(SIGN(D1751-E1751)&lt;&gt;SIGN(INDEX(Matches!$G$2:$G$201,MATCH($A1751&amp;"-1",Matches!$J$2:$J$201,0))-INDEX(Matches!$H$2:$H$201,MATCH($A1751&amp;"-1",Matches!$J$2:$J$201,0))),0,IF(D1751-E1751=INDEX(Matches!$G$2:$G$201,MATCH($A1751&amp;"-1",Matches!$J$2:$J$201,0))-INDEX(Matches!$H$2:$H$201,MATCH($A1751&amp;"-1",Matches!$J$2:$J$201,0)),3,2))))),""))</f>
        <v/>
      </c>
      <c r="Y1751" s="12" t="str">
        <f aca="false">IF(OR($B1751="",F1751="",G1751=""),"",IFERROR(IF(OR(INDEX(Matches!$I$2:$I$201,MATCH($A1751&amp;"-2",Matches!$J$2:$J$201,0))="Void",INDEX(Matches!$G$2:$G$201,MATCH($A1751&amp;"-2",Matches!$J$2:$J$201,0))="",INDEX(Matches!$H$2:$H$201,MATCH($A1751&amp;"-2",Matches!$J$2:$J$201,0))=""),"",IF(AND($C1751&lt;&gt;"",INDEX(Matches!$F$2:$F$201,MATCH($A1751&amp;"-2",Matches!$J$2:$J$201,0))&lt;&gt;"",$C1751&gt;=INDEX(Matches!$F$2:$F$201,MATCH($A1751&amp;"-2",Matches!$J$2:$J$201,0))),"",IF(AND(F1751=INDEX(Matches!$G$2:$G$201,MATCH($A1751&amp;"-2",Matches!$J$2:$J$201,0)),G1751=INDEX(Matches!$H$2:$H$201,MATCH($A1751&amp;"-2",Matches!$J$2:$J$201,0))),5,IF(SIGN(F1751-G1751)&lt;&gt;SIGN(INDEX(Matches!$G$2:$G$201,MATCH($A1751&amp;"-2",Matches!$J$2:$J$201,0))-INDEX(Matches!$H$2:$H$201,MATCH($A1751&amp;"-2",Matches!$J$2:$J$201,0))),0,IF(F1751-G1751=INDEX(Matches!$G$2:$G$201,MATCH($A1751&amp;"-2",Matches!$J$2:$J$201,0))-INDEX(Matches!$H$2:$H$201,MATCH($A1751&amp;"-2",Matches!$J$2:$J$201,0)),3,2))))),""))</f>
        <v/>
      </c>
      <c r="Z1751" s="12" t="str">
        <f aca="false">IF(OR($B1751="",H1751="",I1751=""),"",IFERROR(IF(OR(INDEX(Matches!$I$2:$I$201,MATCH($A1751&amp;"-3",Matches!$J$2:$J$201,0))="Void",INDEX(Matches!$G$2:$G$201,MATCH($A1751&amp;"-3",Matches!$J$2:$J$201,0))="",INDEX(Matches!$H$2:$H$201,MATCH($A1751&amp;"-3",Matches!$J$2:$J$201,0))=""),"",IF(AND($C1751&lt;&gt;"",INDEX(Matches!$F$2:$F$201,MATCH($A1751&amp;"-3",Matches!$J$2:$J$201,0))&lt;&gt;"",$C1751&gt;=INDEX(Matches!$F$2:$F$201,MATCH($A1751&amp;"-3",Matches!$J$2:$J$201,0))),"",IF(AND(H1751=INDEX(Matches!$G$2:$G$201,MATCH($A1751&amp;"-3",Matches!$J$2:$J$201,0)),I1751=INDEX(Matches!$H$2:$H$201,MATCH($A1751&amp;"-3",Matches!$J$2:$J$201,0))),5,IF(SIGN(H1751-I1751)&lt;&gt;SIGN(INDEX(Matches!$G$2:$G$201,MATCH($A1751&amp;"-3",Matches!$J$2:$J$201,0))-INDEX(Matches!$H$2:$H$201,MATCH($A1751&amp;"-3",Matches!$J$2:$J$201,0))),0,IF(H1751-I1751=INDEX(Matches!$G$2:$G$201,MATCH($A1751&amp;"-3",Matches!$J$2:$J$201,0))-INDEX(Matches!$H$2:$H$201,MATCH($A1751&amp;"-3",Matches!$J$2:$J$201,0)),3,2))))),""))</f>
        <v/>
      </c>
      <c r="AA1751" s="12" t="str">
        <f aca="false">IF(OR($B1751="",J1751="",K1751=""),"",IFERROR(IF(OR(INDEX(Matches!$I$2:$I$201,MATCH($A1751&amp;"-4",Matches!$J$2:$J$201,0))="Void",INDEX(Matches!$G$2:$G$201,MATCH($A1751&amp;"-4",Matches!$J$2:$J$201,0))="",INDEX(Matches!$H$2:$H$201,MATCH($A1751&amp;"-4",Matches!$J$2:$J$201,0))=""),"",IF(AND($C1751&lt;&gt;"",INDEX(Matches!$F$2:$F$201,MATCH($A1751&amp;"-4",Matches!$J$2:$J$201,0))&lt;&gt;"",$C1751&gt;=INDEX(Matches!$F$2:$F$201,MATCH($A1751&amp;"-4",Matches!$J$2:$J$201,0))),"",IF(AND(J1751=INDEX(Matches!$G$2:$G$201,MATCH($A1751&amp;"-4",Matches!$J$2:$J$201,0)),K1751=INDEX(Matches!$H$2:$H$201,MATCH($A1751&amp;"-4",Matches!$J$2:$J$201,0))),5,IF(SIGN(J1751-K1751)&lt;&gt;SIGN(INDEX(Matches!$G$2:$G$201,MATCH($A1751&amp;"-4",Matches!$J$2:$J$201,0))-INDEX(Matches!$H$2:$H$201,MATCH($A1751&amp;"-4",Matches!$J$2:$J$201,0))),0,IF(J1751-K1751=INDEX(Matches!$G$2:$G$201,MATCH($A1751&amp;"-4",Matches!$J$2:$J$201,0))-INDEX(Matches!$H$2:$H$201,MATCH($A1751&amp;"-4",Matches!$J$2:$J$201,0)),3,2))))),""))</f>
        <v/>
      </c>
      <c r="AB1751" s="12" t="str">
        <f aca="false">IF(OR($B1751="",L1751="",M1751=""),"",IFERROR(IF(OR(INDEX(Matches!$I$2:$I$201,MATCH($A1751&amp;"-5",Matches!$J$2:$J$201,0))="Void",INDEX(Matches!$G$2:$G$201,MATCH($A1751&amp;"-5",Matches!$J$2:$J$201,0))="",INDEX(Matches!$H$2:$H$201,MATCH($A1751&amp;"-5",Matches!$J$2:$J$201,0))=""),"",IF(AND($C1751&lt;&gt;"",INDEX(Matches!$F$2:$F$201,MATCH($A1751&amp;"-5",Matches!$J$2:$J$201,0))&lt;&gt;"",$C1751&gt;=INDEX(Matches!$F$2:$F$201,MATCH($A1751&amp;"-5",Matches!$J$2:$J$201,0))),"",IF(AND(L1751=INDEX(Matches!$G$2:$G$201,MATCH($A1751&amp;"-5",Matches!$J$2:$J$201,0)),M1751=INDEX(Matches!$H$2:$H$201,MATCH($A1751&amp;"-5",Matches!$J$2:$J$201,0))),5,IF(SIGN(L1751-M1751)&lt;&gt;SIGN(INDEX(Matches!$G$2:$G$201,MATCH($A1751&amp;"-5",Matches!$J$2:$J$201,0))-INDEX(Matches!$H$2:$H$201,MATCH($A1751&amp;"-5",Matches!$J$2:$J$201,0))),0,IF(L1751-M1751=INDEX(Matches!$G$2:$G$201,MATCH($A1751&amp;"-5",Matches!$J$2:$J$201,0))-INDEX(Matches!$H$2:$H$201,MATCH($A1751&amp;"-5",Matches!$J$2:$J$201,0)),3,2))))),""))</f>
        <v/>
      </c>
      <c r="AC1751" s="12" t="str">
        <f aca="false">IF(OR($B1751="",N1751="",O1751=""),"",IFERROR(IF(OR(INDEX(Matches!$I$2:$I$201,MATCH($A1751&amp;"-6",Matches!$J$2:$J$201,0))="Void",INDEX(Matches!$G$2:$G$201,MATCH($A1751&amp;"-6",Matches!$J$2:$J$201,0))="",INDEX(Matches!$H$2:$H$201,MATCH($A1751&amp;"-6",Matches!$J$2:$J$201,0))=""),"",IF(AND($C1751&lt;&gt;"",INDEX(Matches!$F$2:$F$201,MATCH($A1751&amp;"-6",Matches!$J$2:$J$201,0))&lt;&gt;"",$C1751&gt;=INDEX(Matches!$F$2:$F$201,MATCH($A1751&amp;"-6",Matches!$J$2:$J$201,0))),"",IF(AND(N1751=INDEX(Matches!$G$2:$G$201,MATCH($A1751&amp;"-6",Matches!$J$2:$J$201,0)),O1751=INDEX(Matches!$H$2:$H$201,MATCH($A1751&amp;"-6",Matches!$J$2:$J$201,0))),5,IF(SIGN(N1751-O1751)&lt;&gt;SIGN(INDEX(Matches!$G$2:$G$201,MATCH($A1751&amp;"-6",Matches!$J$2:$J$201,0))-INDEX(Matches!$H$2:$H$201,MATCH($A1751&amp;"-6",Matches!$J$2:$J$201,0))),0,IF(N1751-O1751=INDEX(Matches!$G$2:$G$201,MATCH($A1751&amp;"-6",Matches!$J$2:$J$201,0))-INDEX(Matches!$H$2:$H$201,MATCH($A1751&amp;"-6",Matches!$J$2:$J$201,0)),3,2))))),""))</f>
        <v/>
      </c>
      <c r="AD1751" s="12" t="str">
        <f aca="false">IF(OR($B1751="",P1751="",Q1751=""),"",IFERROR(IF(OR(INDEX(Matches!$I$2:$I$201,MATCH($A1751&amp;"-7",Matches!$J$2:$J$201,0))="Void",INDEX(Matches!$G$2:$G$201,MATCH($A1751&amp;"-7",Matches!$J$2:$J$201,0))="",INDEX(Matches!$H$2:$H$201,MATCH($A1751&amp;"-7",Matches!$J$2:$J$201,0))=""),"",IF(AND($C1751&lt;&gt;"",INDEX(Matches!$F$2:$F$201,MATCH($A1751&amp;"-7",Matches!$J$2:$J$201,0))&lt;&gt;"",$C1751&gt;=INDEX(Matches!$F$2:$F$201,MATCH($A1751&amp;"-7",Matches!$J$2:$J$201,0))),"",IF(AND(P1751=INDEX(Matches!$G$2:$G$201,MATCH($A1751&amp;"-7",Matches!$J$2:$J$201,0)),Q1751=INDEX(Matches!$H$2:$H$201,MATCH($A1751&amp;"-7",Matches!$J$2:$J$201,0))),5,IF(SIGN(P1751-Q1751)&lt;&gt;SIGN(INDEX(Matches!$G$2:$G$201,MATCH($A1751&amp;"-7",Matches!$J$2:$J$201,0))-INDEX(Matches!$H$2:$H$201,MATCH($A1751&amp;"-7",Matches!$J$2:$J$201,0))),0,IF(P1751-Q1751=INDEX(Matches!$G$2:$G$201,MATCH($A1751&amp;"-7",Matches!$J$2:$J$201,0))-INDEX(Matches!$H$2:$H$201,MATCH($A1751&amp;"-7",Matches!$J$2:$J$201,0)),3,2))))),""))</f>
        <v/>
      </c>
      <c r="AE1751" s="12" t="str">
        <f aca="false">IF(OR($B1751="",R1751="",S1751=""),"",IFERROR(IF(OR(INDEX(Matches!$I$2:$I$201,MATCH($A1751&amp;"-8",Matches!$J$2:$J$201,0))="Void",INDEX(Matches!$G$2:$G$201,MATCH($A1751&amp;"-8",Matches!$J$2:$J$201,0))="",INDEX(Matches!$H$2:$H$201,MATCH($A1751&amp;"-8",Matches!$J$2:$J$201,0))=""),"",IF(AND($C1751&lt;&gt;"",INDEX(Matches!$F$2:$F$201,MATCH($A1751&amp;"-8",Matches!$J$2:$J$201,0))&lt;&gt;"",$C1751&gt;=INDEX(Matches!$F$2:$F$201,MATCH($A1751&amp;"-8",Matches!$J$2:$J$201,0))),"",IF(AND(R1751=INDEX(Matches!$G$2:$G$201,MATCH($A1751&amp;"-8",Matches!$J$2:$J$201,0)),S1751=INDEX(Matches!$H$2:$H$201,MATCH($A1751&amp;"-8",Matches!$J$2:$J$201,0))),5,IF(SIGN(R1751-S1751)&lt;&gt;SIGN(INDEX(Matches!$G$2:$G$201,MATCH($A1751&amp;"-8",Matches!$J$2:$J$201,0))-INDEX(Matches!$H$2:$H$201,MATCH($A1751&amp;"-8",Matches!$J$2:$J$201,0))),0,IF(R1751-S1751=INDEX(Matches!$G$2:$G$201,MATCH($A1751&amp;"-8",Matches!$J$2:$J$201,0))-INDEX(Matches!$H$2:$H$201,MATCH($A1751&amp;"-8",Matches!$J$2:$J$201,0)),3,2))))),""))</f>
        <v/>
      </c>
      <c r="AF1751" s="12" t="str">
        <f aca="false">IF(OR($B1751="",T1751="",U1751=""),"",IFERROR(IF(OR(INDEX(Matches!$I$2:$I$201,MATCH($A1751&amp;"-9",Matches!$J$2:$J$201,0))="Void",INDEX(Matches!$G$2:$G$201,MATCH($A1751&amp;"-9",Matches!$J$2:$J$201,0))="",INDEX(Matches!$H$2:$H$201,MATCH($A1751&amp;"-9",Matches!$J$2:$J$201,0))=""),"",IF(AND($C1751&lt;&gt;"",INDEX(Matches!$F$2:$F$201,MATCH($A1751&amp;"-9",Matches!$J$2:$J$201,0))&lt;&gt;"",$C1751&gt;=INDEX(Matches!$F$2:$F$201,MATCH($A1751&amp;"-9",Matches!$J$2:$J$201,0))),"",IF(AND(T1751=INDEX(Matches!$G$2:$G$201,MATCH($A1751&amp;"-9",Matches!$J$2:$J$201,0)),U1751=INDEX(Matches!$H$2:$H$201,MATCH($A1751&amp;"-9",Matches!$J$2:$J$201,0))),5,IF(SIGN(T1751-U1751)&lt;&gt;SIGN(INDEX(Matches!$G$2:$G$201,MATCH($A1751&amp;"-9",Matches!$J$2:$J$201,0))-INDEX(Matches!$H$2:$H$201,MATCH($A1751&amp;"-9",Matches!$J$2:$J$201,0))),0,IF(T1751-U1751=INDEX(Matches!$G$2:$G$201,MATCH($A1751&amp;"-9",Matches!$J$2:$J$201,0))-INDEX(Matches!$H$2:$H$201,MATCH($A1751&amp;"-9",Matches!$J$2:$J$201,0)),3,2))))),""))</f>
        <v/>
      </c>
      <c r="AG1751" s="12" t="str">
        <f aca="false">IF(OR($B1751="",V1751="",W1751=""),"",IFERROR(IF(OR(INDEX(Matches!$I$2:$I$201,MATCH($A1751&amp;"-10",Matches!$J$2:$J$201,0))="Void",INDEX(Matches!$G$2:$G$201,MATCH($A1751&amp;"-10",Matches!$J$2:$J$201,0))="",INDEX(Matches!$H$2:$H$201,MATCH($A1751&amp;"-10",Matches!$J$2:$J$201,0))=""),"",IF(AND($C1751&lt;&gt;"",INDEX(Matches!$F$2:$F$201,MATCH($A1751&amp;"-10",Matches!$J$2:$J$201,0))&lt;&gt;"",$C1751&gt;=INDEX(Matches!$F$2:$F$201,MATCH($A1751&amp;"-10",Matches!$J$2:$J$201,0))),"",IF(AND(V1751=INDEX(Matches!$G$2:$G$201,MATCH($A1751&amp;"-10",Matches!$J$2:$J$201,0)),W1751=INDEX(Matches!$H$2:$H$201,MATCH($A1751&amp;"-10",Matches!$J$2:$J$201,0))),5,IF(SIGN(V1751-W1751)&lt;&gt;SIGN(INDEX(Matches!$G$2:$G$201,MATCH($A1751&amp;"-10",Matches!$J$2:$J$201,0))-INDEX(Matches!$H$2:$H$201,MATCH($A1751&amp;"-10",Matches!$J$2:$J$201,0))),0,IF(V1751-W1751=INDEX(Matches!$G$2:$G$201,MATCH($A1751&amp;"-10",Matches!$J$2:$J$201,0))-INDEX(Matches!$H$2:$H$201,MATCH($A1751&amp;"-10",Matches!$J$2:$J$201,0)),3,2))))),""))</f>
        <v/>
      </c>
      <c r="AH1751" s="13" t="str">
        <f aca="false">IF($B1751="","",SUM(X1751:AG1751))</f>
        <v/>
      </c>
      <c r="AI1751" s="12" t="str">
        <f aca="false">IF($B1751="","",COUNTIF(X1751:AG1751,5))</f>
        <v/>
      </c>
      <c r="AJ1751" s="12" t="str">
        <f aca="false">IF($B1751="","",COUNTIF(X1751:AG1751,"&gt;=2"))</f>
        <v/>
      </c>
      <c r="AK1751" s="12" t="str">
        <f aca="false">IF($B1751="","",COUNT(X1751:AG1751))</f>
        <v/>
      </c>
    </row>
    <row r="1752" customFormat="false" ht="15" hidden="false" customHeight="false" outlineLevel="0" collapsed="false">
      <c r="A1752" s="7"/>
      <c r="B1752" s="7"/>
      <c r="C1752" s="11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12" t="str">
        <f aca="false">IF(OR($B1752="",D1752="",E1752=""),"",IFERROR(IF(OR(INDEX(Matches!$I$2:$I$201,MATCH($A1752&amp;"-1",Matches!$J$2:$J$201,0))="Void",INDEX(Matches!$G$2:$G$201,MATCH($A1752&amp;"-1",Matches!$J$2:$J$201,0))="",INDEX(Matches!$H$2:$H$201,MATCH($A1752&amp;"-1",Matches!$J$2:$J$201,0))=""),"",IF(AND($C1752&lt;&gt;"",INDEX(Matches!$F$2:$F$201,MATCH($A1752&amp;"-1",Matches!$J$2:$J$201,0))&lt;&gt;"",$C1752&gt;=INDEX(Matches!$F$2:$F$201,MATCH($A1752&amp;"-1",Matches!$J$2:$J$201,0))),"",IF(AND(D1752=INDEX(Matches!$G$2:$G$201,MATCH($A1752&amp;"-1",Matches!$J$2:$J$201,0)),E1752=INDEX(Matches!$H$2:$H$201,MATCH($A1752&amp;"-1",Matches!$J$2:$J$201,0))),5,IF(SIGN(D1752-E1752)&lt;&gt;SIGN(INDEX(Matches!$G$2:$G$201,MATCH($A1752&amp;"-1",Matches!$J$2:$J$201,0))-INDEX(Matches!$H$2:$H$201,MATCH($A1752&amp;"-1",Matches!$J$2:$J$201,0))),0,IF(D1752-E1752=INDEX(Matches!$G$2:$G$201,MATCH($A1752&amp;"-1",Matches!$J$2:$J$201,0))-INDEX(Matches!$H$2:$H$201,MATCH($A1752&amp;"-1",Matches!$J$2:$J$201,0)),3,2))))),""))</f>
        <v/>
      </c>
      <c r="Y1752" s="12" t="str">
        <f aca="false">IF(OR($B1752="",F1752="",G1752=""),"",IFERROR(IF(OR(INDEX(Matches!$I$2:$I$201,MATCH($A1752&amp;"-2",Matches!$J$2:$J$201,0))="Void",INDEX(Matches!$G$2:$G$201,MATCH($A1752&amp;"-2",Matches!$J$2:$J$201,0))="",INDEX(Matches!$H$2:$H$201,MATCH($A1752&amp;"-2",Matches!$J$2:$J$201,0))=""),"",IF(AND($C1752&lt;&gt;"",INDEX(Matches!$F$2:$F$201,MATCH($A1752&amp;"-2",Matches!$J$2:$J$201,0))&lt;&gt;"",$C1752&gt;=INDEX(Matches!$F$2:$F$201,MATCH($A1752&amp;"-2",Matches!$J$2:$J$201,0))),"",IF(AND(F1752=INDEX(Matches!$G$2:$G$201,MATCH($A1752&amp;"-2",Matches!$J$2:$J$201,0)),G1752=INDEX(Matches!$H$2:$H$201,MATCH($A1752&amp;"-2",Matches!$J$2:$J$201,0))),5,IF(SIGN(F1752-G1752)&lt;&gt;SIGN(INDEX(Matches!$G$2:$G$201,MATCH($A1752&amp;"-2",Matches!$J$2:$J$201,0))-INDEX(Matches!$H$2:$H$201,MATCH($A1752&amp;"-2",Matches!$J$2:$J$201,0))),0,IF(F1752-G1752=INDEX(Matches!$G$2:$G$201,MATCH($A1752&amp;"-2",Matches!$J$2:$J$201,0))-INDEX(Matches!$H$2:$H$201,MATCH($A1752&amp;"-2",Matches!$J$2:$J$201,0)),3,2))))),""))</f>
        <v/>
      </c>
      <c r="Z1752" s="12" t="str">
        <f aca="false">IF(OR($B1752="",H1752="",I1752=""),"",IFERROR(IF(OR(INDEX(Matches!$I$2:$I$201,MATCH($A1752&amp;"-3",Matches!$J$2:$J$201,0))="Void",INDEX(Matches!$G$2:$G$201,MATCH($A1752&amp;"-3",Matches!$J$2:$J$201,0))="",INDEX(Matches!$H$2:$H$201,MATCH($A1752&amp;"-3",Matches!$J$2:$J$201,0))=""),"",IF(AND($C1752&lt;&gt;"",INDEX(Matches!$F$2:$F$201,MATCH($A1752&amp;"-3",Matches!$J$2:$J$201,0))&lt;&gt;"",$C1752&gt;=INDEX(Matches!$F$2:$F$201,MATCH($A1752&amp;"-3",Matches!$J$2:$J$201,0))),"",IF(AND(H1752=INDEX(Matches!$G$2:$G$201,MATCH($A1752&amp;"-3",Matches!$J$2:$J$201,0)),I1752=INDEX(Matches!$H$2:$H$201,MATCH($A1752&amp;"-3",Matches!$J$2:$J$201,0))),5,IF(SIGN(H1752-I1752)&lt;&gt;SIGN(INDEX(Matches!$G$2:$G$201,MATCH($A1752&amp;"-3",Matches!$J$2:$J$201,0))-INDEX(Matches!$H$2:$H$201,MATCH($A1752&amp;"-3",Matches!$J$2:$J$201,0))),0,IF(H1752-I1752=INDEX(Matches!$G$2:$G$201,MATCH($A1752&amp;"-3",Matches!$J$2:$J$201,0))-INDEX(Matches!$H$2:$H$201,MATCH($A1752&amp;"-3",Matches!$J$2:$J$201,0)),3,2))))),""))</f>
        <v/>
      </c>
      <c r="AA1752" s="12" t="str">
        <f aca="false">IF(OR($B1752="",J1752="",K1752=""),"",IFERROR(IF(OR(INDEX(Matches!$I$2:$I$201,MATCH($A1752&amp;"-4",Matches!$J$2:$J$201,0))="Void",INDEX(Matches!$G$2:$G$201,MATCH($A1752&amp;"-4",Matches!$J$2:$J$201,0))="",INDEX(Matches!$H$2:$H$201,MATCH($A1752&amp;"-4",Matches!$J$2:$J$201,0))=""),"",IF(AND($C1752&lt;&gt;"",INDEX(Matches!$F$2:$F$201,MATCH($A1752&amp;"-4",Matches!$J$2:$J$201,0))&lt;&gt;"",$C1752&gt;=INDEX(Matches!$F$2:$F$201,MATCH($A1752&amp;"-4",Matches!$J$2:$J$201,0))),"",IF(AND(J1752=INDEX(Matches!$G$2:$G$201,MATCH($A1752&amp;"-4",Matches!$J$2:$J$201,0)),K1752=INDEX(Matches!$H$2:$H$201,MATCH($A1752&amp;"-4",Matches!$J$2:$J$201,0))),5,IF(SIGN(J1752-K1752)&lt;&gt;SIGN(INDEX(Matches!$G$2:$G$201,MATCH($A1752&amp;"-4",Matches!$J$2:$J$201,0))-INDEX(Matches!$H$2:$H$201,MATCH($A1752&amp;"-4",Matches!$J$2:$J$201,0))),0,IF(J1752-K1752=INDEX(Matches!$G$2:$G$201,MATCH($A1752&amp;"-4",Matches!$J$2:$J$201,0))-INDEX(Matches!$H$2:$H$201,MATCH($A1752&amp;"-4",Matches!$J$2:$J$201,0)),3,2))))),""))</f>
        <v/>
      </c>
      <c r="AB1752" s="12" t="str">
        <f aca="false">IF(OR($B1752="",L1752="",M1752=""),"",IFERROR(IF(OR(INDEX(Matches!$I$2:$I$201,MATCH($A1752&amp;"-5",Matches!$J$2:$J$201,0))="Void",INDEX(Matches!$G$2:$G$201,MATCH($A1752&amp;"-5",Matches!$J$2:$J$201,0))="",INDEX(Matches!$H$2:$H$201,MATCH($A1752&amp;"-5",Matches!$J$2:$J$201,0))=""),"",IF(AND($C1752&lt;&gt;"",INDEX(Matches!$F$2:$F$201,MATCH($A1752&amp;"-5",Matches!$J$2:$J$201,0))&lt;&gt;"",$C1752&gt;=INDEX(Matches!$F$2:$F$201,MATCH($A1752&amp;"-5",Matches!$J$2:$J$201,0))),"",IF(AND(L1752=INDEX(Matches!$G$2:$G$201,MATCH($A1752&amp;"-5",Matches!$J$2:$J$201,0)),M1752=INDEX(Matches!$H$2:$H$201,MATCH($A1752&amp;"-5",Matches!$J$2:$J$201,0))),5,IF(SIGN(L1752-M1752)&lt;&gt;SIGN(INDEX(Matches!$G$2:$G$201,MATCH($A1752&amp;"-5",Matches!$J$2:$J$201,0))-INDEX(Matches!$H$2:$H$201,MATCH($A1752&amp;"-5",Matches!$J$2:$J$201,0))),0,IF(L1752-M1752=INDEX(Matches!$G$2:$G$201,MATCH($A1752&amp;"-5",Matches!$J$2:$J$201,0))-INDEX(Matches!$H$2:$H$201,MATCH($A1752&amp;"-5",Matches!$J$2:$J$201,0)),3,2))))),""))</f>
        <v/>
      </c>
      <c r="AC1752" s="12" t="str">
        <f aca="false">IF(OR($B1752="",N1752="",O1752=""),"",IFERROR(IF(OR(INDEX(Matches!$I$2:$I$201,MATCH($A1752&amp;"-6",Matches!$J$2:$J$201,0))="Void",INDEX(Matches!$G$2:$G$201,MATCH($A1752&amp;"-6",Matches!$J$2:$J$201,0))="",INDEX(Matches!$H$2:$H$201,MATCH($A1752&amp;"-6",Matches!$J$2:$J$201,0))=""),"",IF(AND($C1752&lt;&gt;"",INDEX(Matches!$F$2:$F$201,MATCH($A1752&amp;"-6",Matches!$J$2:$J$201,0))&lt;&gt;"",$C1752&gt;=INDEX(Matches!$F$2:$F$201,MATCH($A1752&amp;"-6",Matches!$J$2:$J$201,0))),"",IF(AND(N1752=INDEX(Matches!$G$2:$G$201,MATCH($A1752&amp;"-6",Matches!$J$2:$J$201,0)),O1752=INDEX(Matches!$H$2:$H$201,MATCH($A1752&amp;"-6",Matches!$J$2:$J$201,0))),5,IF(SIGN(N1752-O1752)&lt;&gt;SIGN(INDEX(Matches!$G$2:$G$201,MATCH($A1752&amp;"-6",Matches!$J$2:$J$201,0))-INDEX(Matches!$H$2:$H$201,MATCH($A1752&amp;"-6",Matches!$J$2:$J$201,0))),0,IF(N1752-O1752=INDEX(Matches!$G$2:$G$201,MATCH($A1752&amp;"-6",Matches!$J$2:$J$201,0))-INDEX(Matches!$H$2:$H$201,MATCH($A1752&amp;"-6",Matches!$J$2:$J$201,0)),3,2))))),""))</f>
        <v/>
      </c>
      <c r="AD1752" s="12" t="str">
        <f aca="false">IF(OR($B1752="",P1752="",Q1752=""),"",IFERROR(IF(OR(INDEX(Matches!$I$2:$I$201,MATCH($A1752&amp;"-7",Matches!$J$2:$J$201,0))="Void",INDEX(Matches!$G$2:$G$201,MATCH($A1752&amp;"-7",Matches!$J$2:$J$201,0))="",INDEX(Matches!$H$2:$H$201,MATCH($A1752&amp;"-7",Matches!$J$2:$J$201,0))=""),"",IF(AND($C1752&lt;&gt;"",INDEX(Matches!$F$2:$F$201,MATCH($A1752&amp;"-7",Matches!$J$2:$J$201,0))&lt;&gt;"",$C1752&gt;=INDEX(Matches!$F$2:$F$201,MATCH($A1752&amp;"-7",Matches!$J$2:$J$201,0))),"",IF(AND(P1752=INDEX(Matches!$G$2:$G$201,MATCH($A1752&amp;"-7",Matches!$J$2:$J$201,0)),Q1752=INDEX(Matches!$H$2:$H$201,MATCH($A1752&amp;"-7",Matches!$J$2:$J$201,0))),5,IF(SIGN(P1752-Q1752)&lt;&gt;SIGN(INDEX(Matches!$G$2:$G$201,MATCH($A1752&amp;"-7",Matches!$J$2:$J$201,0))-INDEX(Matches!$H$2:$H$201,MATCH($A1752&amp;"-7",Matches!$J$2:$J$201,0))),0,IF(P1752-Q1752=INDEX(Matches!$G$2:$G$201,MATCH($A1752&amp;"-7",Matches!$J$2:$J$201,0))-INDEX(Matches!$H$2:$H$201,MATCH($A1752&amp;"-7",Matches!$J$2:$J$201,0)),3,2))))),""))</f>
        <v/>
      </c>
      <c r="AE1752" s="12" t="str">
        <f aca="false">IF(OR($B1752="",R1752="",S1752=""),"",IFERROR(IF(OR(INDEX(Matches!$I$2:$I$201,MATCH($A1752&amp;"-8",Matches!$J$2:$J$201,0))="Void",INDEX(Matches!$G$2:$G$201,MATCH($A1752&amp;"-8",Matches!$J$2:$J$201,0))="",INDEX(Matches!$H$2:$H$201,MATCH($A1752&amp;"-8",Matches!$J$2:$J$201,0))=""),"",IF(AND($C1752&lt;&gt;"",INDEX(Matches!$F$2:$F$201,MATCH($A1752&amp;"-8",Matches!$J$2:$J$201,0))&lt;&gt;"",$C1752&gt;=INDEX(Matches!$F$2:$F$201,MATCH($A1752&amp;"-8",Matches!$J$2:$J$201,0))),"",IF(AND(R1752=INDEX(Matches!$G$2:$G$201,MATCH($A1752&amp;"-8",Matches!$J$2:$J$201,0)),S1752=INDEX(Matches!$H$2:$H$201,MATCH($A1752&amp;"-8",Matches!$J$2:$J$201,0))),5,IF(SIGN(R1752-S1752)&lt;&gt;SIGN(INDEX(Matches!$G$2:$G$201,MATCH($A1752&amp;"-8",Matches!$J$2:$J$201,0))-INDEX(Matches!$H$2:$H$201,MATCH($A1752&amp;"-8",Matches!$J$2:$J$201,0))),0,IF(R1752-S1752=INDEX(Matches!$G$2:$G$201,MATCH($A1752&amp;"-8",Matches!$J$2:$J$201,0))-INDEX(Matches!$H$2:$H$201,MATCH($A1752&amp;"-8",Matches!$J$2:$J$201,0)),3,2))))),""))</f>
        <v/>
      </c>
      <c r="AF1752" s="12" t="str">
        <f aca="false">IF(OR($B1752="",T1752="",U1752=""),"",IFERROR(IF(OR(INDEX(Matches!$I$2:$I$201,MATCH($A1752&amp;"-9",Matches!$J$2:$J$201,0))="Void",INDEX(Matches!$G$2:$G$201,MATCH($A1752&amp;"-9",Matches!$J$2:$J$201,0))="",INDEX(Matches!$H$2:$H$201,MATCH($A1752&amp;"-9",Matches!$J$2:$J$201,0))=""),"",IF(AND($C1752&lt;&gt;"",INDEX(Matches!$F$2:$F$201,MATCH($A1752&amp;"-9",Matches!$J$2:$J$201,0))&lt;&gt;"",$C1752&gt;=INDEX(Matches!$F$2:$F$201,MATCH($A1752&amp;"-9",Matches!$J$2:$J$201,0))),"",IF(AND(T1752=INDEX(Matches!$G$2:$G$201,MATCH($A1752&amp;"-9",Matches!$J$2:$J$201,0)),U1752=INDEX(Matches!$H$2:$H$201,MATCH($A1752&amp;"-9",Matches!$J$2:$J$201,0))),5,IF(SIGN(T1752-U1752)&lt;&gt;SIGN(INDEX(Matches!$G$2:$G$201,MATCH($A1752&amp;"-9",Matches!$J$2:$J$201,0))-INDEX(Matches!$H$2:$H$201,MATCH($A1752&amp;"-9",Matches!$J$2:$J$201,0))),0,IF(T1752-U1752=INDEX(Matches!$G$2:$G$201,MATCH($A1752&amp;"-9",Matches!$J$2:$J$201,0))-INDEX(Matches!$H$2:$H$201,MATCH($A1752&amp;"-9",Matches!$J$2:$J$201,0)),3,2))))),""))</f>
        <v/>
      </c>
      <c r="AG1752" s="12" t="str">
        <f aca="false">IF(OR($B1752="",V1752="",W1752=""),"",IFERROR(IF(OR(INDEX(Matches!$I$2:$I$201,MATCH($A1752&amp;"-10",Matches!$J$2:$J$201,0))="Void",INDEX(Matches!$G$2:$G$201,MATCH($A1752&amp;"-10",Matches!$J$2:$J$201,0))="",INDEX(Matches!$H$2:$H$201,MATCH($A1752&amp;"-10",Matches!$J$2:$J$201,0))=""),"",IF(AND($C1752&lt;&gt;"",INDEX(Matches!$F$2:$F$201,MATCH($A1752&amp;"-10",Matches!$J$2:$J$201,0))&lt;&gt;"",$C1752&gt;=INDEX(Matches!$F$2:$F$201,MATCH($A1752&amp;"-10",Matches!$J$2:$J$201,0))),"",IF(AND(V1752=INDEX(Matches!$G$2:$G$201,MATCH($A1752&amp;"-10",Matches!$J$2:$J$201,0)),W1752=INDEX(Matches!$H$2:$H$201,MATCH($A1752&amp;"-10",Matches!$J$2:$J$201,0))),5,IF(SIGN(V1752-W1752)&lt;&gt;SIGN(INDEX(Matches!$G$2:$G$201,MATCH($A1752&amp;"-10",Matches!$J$2:$J$201,0))-INDEX(Matches!$H$2:$H$201,MATCH($A1752&amp;"-10",Matches!$J$2:$J$201,0))),0,IF(V1752-W1752=INDEX(Matches!$G$2:$G$201,MATCH($A1752&amp;"-10",Matches!$J$2:$J$201,0))-INDEX(Matches!$H$2:$H$201,MATCH($A1752&amp;"-10",Matches!$J$2:$J$201,0)),3,2))))),""))</f>
        <v/>
      </c>
      <c r="AH1752" s="13" t="str">
        <f aca="false">IF($B1752="","",SUM(X1752:AG1752))</f>
        <v/>
      </c>
      <c r="AI1752" s="12" t="str">
        <f aca="false">IF($B1752="","",COUNTIF(X1752:AG1752,5))</f>
        <v/>
      </c>
      <c r="AJ1752" s="12" t="str">
        <f aca="false">IF($B1752="","",COUNTIF(X1752:AG1752,"&gt;=2"))</f>
        <v/>
      </c>
      <c r="AK1752" s="12" t="str">
        <f aca="false">IF($B1752="","",COUNT(X1752:AG1752))</f>
        <v/>
      </c>
    </row>
    <row r="1753" customFormat="false" ht="15" hidden="false" customHeight="false" outlineLevel="0" collapsed="false">
      <c r="A1753" s="7"/>
      <c r="B1753" s="7"/>
      <c r="C1753" s="11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12" t="str">
        <f aca="false">IF(OR($B1753="",D1753="",E1753=""),"",IFERROR(IF(OR(INDEX(Matches!$I$2:$I$201,MATCH($A1753&amp;"-1",Matches!$J$2:$J$201,0))="Void",INDEX(Matches!$G$2:$G$201,MATCH($A1753&amp;"-1",Matches!$J$2:$J$201,0))="",INDEX(Matches!$H$2:$H$201,MATCH($A1753&amp;"-1",Matches!$J$2:$J$201,0))=""),"",IF(AND($C1753&lt;&gt;"",INDEX(Matches!$F$2:$F$201,MATCH($A1753&amp;"-1",Matches!$J$2:$J$201,0))&lt;&gt;"",$C1753&gt;=INDEX(Matches!$F$2:$F$201,MATCH($A1753&amp;"-1",Matches!$J$2:$J$201,0))),"",IF(AND(D1753=INDEX(Matches!$G$2:$G$201,MATCH($A1753&amp;"-1",Matches!$J$2:$J$201,0)),E1753=INDEX(Matches!$H$2:$H$201,MATCH($A1753&amp;"-1",Matches!$J$2:$J$201,0))),5,IF(SIGN(D1753-E1753)&lt;&gt;SIGN(INDEX(Matches!$G$2:$G$201,MATCH($A1753&amp;"-1",Matches!$J$2:$J$201,0))-INDEX(Matches!$H$2:$H$201,MATCH($A1753&amp;"-1",Matches!$J$2:$J$201,0))),0,IF(D1753-E1753=INDEX(Matches!$G$2:$G$201,MATCH($A1753&amp;"-1",Matches!$J$2:$J$201,0))-INDEX(Matches!$H$2:$H$201,MATCH($A1753&amp;"-1",Matches!$J$2:$J$201,0)),3,2))))),""))</f>
        <v/>
      </c>
      <c r="Y1753" s="12" t="str">
        <f aca="false">IF(OR($B1753="",F1753="",G1753=""),"",IFERROR(IF(OR(INDEX(Matches!$I$2:$I$201,MATCH($A1753&amp;"-2",Matches!$J$2:$J$201,0))="Void",INDEX(Matches!$G$2:$G$201,MATCH($A1753&amp;"-2",Matches!$J$2:$J$201,0))="",INDEX(Matches!$H$2:$H$201,MATCH($A1753&amp;"-2",Matches!$J$2:$J$201,0))=""),"",IF(AND($C1753&lt;&gt;"",INDEX(Matches!$F$2:$F$201,MATCH($A1753&amp;"-2",Matches!$J$2:$J$201,0))&lt;&gt;"",$C1753&gt;=INDEX(Matches!$F$2:$F$201,MATCH($A1753&amp;"-2",Matches!$J$2:$J$201,0))),"",IF(AND(F1753=INDEX(Matches!$G$2:$G$201,MATCH($A1753&amp;"-2",Matches!$J$2:$J$201,0)),G1753=INDEX(Matches!$H$2:$H$201,MATCH($A1753&amp;"-2",Matches!$J$2:$J$201,0))),5,IF(SIGN(F1753-G1753)&lt;&gt;SIGN(INDEX(Matches!$G$2:$G$201,MATCH($A1753&amp;"-2",Matches!$J$2:$J$201,0))-INDEX(Matches!$H$2:$H$201,MATCH($A1753&amp;"-2",Matches!$J$2:$J$201,0))),0,IF(F1753-G1753=INDEX(Matches!$G$2:$G$201,MATCH($A1753&amp;"-2",Matches!$J$2:$J$201,0))-INDEX(Matches!$H$2:$H$201,MATCH($A1753&amp;"-2",Matches!$J$2:$J$201,0)),3,2))))),""))</f>
        <v/>
      </c>
      <c r="Z1753" s="12" t="str">
        <f aca="false">IF(OR($B1753="",H1753="",I1753=""),"",IFERROR(IF(OR(INDEX(Matches!$I$2:$I$201,MATCH($A1753&amp;"-3",Matches!$J$2:$J$201,0))="Void",INDEX(Matches!$G$2:$G$201,MATCH($A1753&amp;"-3",Matches!$J$2:$J$201,0))="",INDEX(Matches!$H$2:$H$201,MATCH($A1753&amp;"-3",Matches!$J$2:$J$201,0))=""),"",IF(AND($C1753&lt;&gt;"",INDEX(Matches!$F$2:$F$201,MATCH($A1753&amp;"-3",Matches!$J$2:$J$201,0))&lt;&gt;"",$C1753&gt;=INDEX(Matches!$F$2:$F$201,MATCH($A1753&amp;"-3",Matches!$J$2:$J$201,0))),"",IF(AND(H1753=INDEX(Matches!$G$2:$G$201,MATCH($A1753&amp;"-3",Matches!$J$2:$J$201,0)),I1753=INDEX(Matches!$H$2:$H$201,MATCH($A1753&amp;"-3",Matches!$J$2:$J$201,0))),5,IF(SIGN(H1753-I1753)&lt;&gt;SIGN(INDEX(Matches!$G$2:$G$201,MATCH($A1753&amp;"-3",Matches!$J$2:$J$201,0))-INDEX(Matches!$H$2:$H$201,MATCH($A1753&amp;"-3",Matches!$J$2:$J$201,0))),0,IF(H1753-I1753=INDEX(Matches!$G$2:$G$201,MATCH($A1753&amp;"-3",Matches!$J$2:$J$201,0))-INDEX(Matches!$H$2:$H$201,MATCH($A1753&amp;"-3",Matches!$J$2:$J$201,0)),3,2))))),""))</f>
        <v/>
      </c>
      <c r="AA1753" s="12" t="str">
        <f aca="false">IF(OR($B1753="",J1753="",K1753=""),"",IFERROR(IF(OR(INDEX(Matches!$I$2:$I$201,MATCH($A1753&amp;"-4",Matches!$J$2:$J$201,0))="Void",INDEX(Matches!$G$2:$G$201,MATCH($A1753&amp;"-4",Matches!$J$2:$J$201,0))="",INDEX(Matches!$H$2:$H$201,MATCH($A1753&amp;"-4",Matches!$J$2:$J$201,0))=""),"",IF(AND($C1753&lt;&gt;"",INDEX(Matches!$F$2:$F$201,MATCH($A1753&amp;"-4",Matches!$J$2:$J$201,0))&lt;&gt;"",$C1753&gt;=INDEX(Matches!$F$2:$F$201,MATCH($A1753&amp;"-4",Matches!$J$2:$J$201,0))),"",IF(AND(J1753=INDEX(Matches!$G$2:$G$201,MATCH($A1753&amp;"-4",Matches!$J$2:$J$201,0)),K1753=INDEX(Matches!$H$2:$H$201,MATCH($A1753&amp;"-4",Matches!$J$2:$J$201,0))),5,IF(SIGN(J1753-K1753)&lt;&gt;SIGN(INDEX(Matches!$G$2:$G$201,MATCH($A1753&amp;"-4",Matches!$J$2:$J$201,0))-INDEX(Matches!$H$2:$H$201,MATCH($A1753&amp;"-4",Matches!$J$2:$J$201,0))),0,IF(J1753-K1753=INDEX(Matches!$G$2:$G$201,MATCH($A1753&amp;"-4",Matches!$J$2:$J$201,0))-INDEX(Matches!$H$2:$H$201,MATCH($A1753&amp;"-4",Matches!$J$2:$J$201,0)),3,2))))),""))</f>
        <v/>
      </c>
      <c r="AB1753" s="12" t="str">
        <f aca="false">IF(OR($B1753="",L1753="",M1753=""),"",IFERROR(IF(OR(INDEX(Matches!$I$2:$I$201,MATCH($A1753&amp;"-5",Matches!$J$2:$J$201,0))="Void",INDEX(Matches!$G$2:$G$201,MATCH($A1753&amp;"-5",Matches!$J$2:$J$201,0))="",INDEX(Matches!$H$2:$H$201,MATCH($A1753&amp;"-5",Matches!$J$2:$J$201,0))=""),"",IF(AND($C1753&lt;&gt;"",INDEX(Matches!$F$2:$F$201,MATCH($A1753&amp;"-5",Matches!$J$2:$J$201,0))&lt;&gt;"",$C1753&gt;=INDEX(Matches!$F$2:$F$201,MATCH($A1753&amp;"-5",Matches!$J$2:$J$201,0))),"",IF(AND(L1753=INDEX(Matches!$G$2:$G$201,MATCH($A1753&amp;"-5",Matches!$J$2:$J$201,0)),M1753=INDEX(Matches!$H$2:$H$201,MATCH($A1753&amp;"-5",Matches!$J$2:$J$201,0))),5,IF(SIGN(L1753-M1753)&lt;&gt;SIGN(INDEX(Matches!$G$2:$G$201,MATCH($A1753&amp;"-5",Matches!$J$2:$J$201,0))-INDEX(Matches!$H$2:$H$201,MATCH($A1753&amp;"-5",Matches!$J$2:$J$201,0))),0,IF(L1753-M1753=INDEX(Matches!$G$2:$G$201,MATCH($A1753&amp;"-5",Matches!$J$2:$J$201,0))-INDEX(Matches!$H$2:$H$201,MATCH($A1753&amp;"-5",Matches!$J$2:$J$201,0)),3,2))))),""))</f>
        <v/>
      </c>
      <c r="AC1753" s="12" t="str">
        <f aca="false">IF(OR($B1753="",N1753="",O1753=""),"",IFERROR(IF(OR(INDEX(Matches!$I$2:$I$201,MATCH($A1753&amp;"-6",Matches!$J$2:$J$201,0))="Void",INDEX(Matches!$G$2:$G$201,MATCH($A1753&amp;"-6",Matches!$J$2:$J$201,0))="",INDEX(Matches!$H$2:$H$201,MATCH($A1753&amp;"-6",Matches!$J$2:$J$201,0))=""),"",IF(AND($C1753&lt;&gt;"",INDEX(Matches!$F$2:$F$201,MATCH($A1753&amp;"-6",Matches!$J$2:$J$201,0))&lt;&gt;"",$C1753&gt;=INDEX(Matches!$F$2:$F$201,MATCH($A1753&amp;"-6",Matches!$J$2:$J$201,0))),"",IF(AND(N1753=INDEX(Matches!$G$2:$G$201,MATCH($A1753&amp;"-6",Matches!$J$2:$J$201,0)),O1753=INDEX(Matches!$H$2:$H$201,MATCH($A1753&amp;"-6",Matches!$J$2:$J$201,0))),5,IF(SIGN(N1753-O1753)&lt;&gt;SIGN(INDEX(Matches!$G$2:$G$201,MATCH($A1753&amp;"-6",Matches!$J$2:$J$201,0))-INDEX(Matches!$H$2:$H$201,MATCH($A1753&amp;"-6",Matches!$J$2:$J$201,0))),0,IF(N1753-O1753=INDEX(Matches!$G$2:$G$201,MATCH($A1753&amp;"-6",Matches!$J$2:$J$201,0))-INDEX(Matches!$H$2:$H$201,MATCH($A1753&amp;"-6",Matches!$J$2:$J$201,0)),3,2))))),""))</f>
        <v/>
      </c>
      <c r="AD1753" s="12" t="str">
        <f aca="false">IF(OR($B1753="",P1753="",Q1753=""),"",IFERROR(IF(OR(INDEX(Matches!$I$2:$I$201,MATCH($A1753&amp;"-7",Matches!$J$2:$J$201,0))="Void",INDEX(Matches!$G$2:$G$201,MATCH($A1753&amp;"-7",Matches!$J$2:$J$201,0))="",INDEX(Matches!$H$2:$H$201,MATCH($A1753&amp;"-7",Matches!$J$2:$J$201,0))=""),"",IF(AND($C1753&lt;&gt;"",INDEX(Matches!$F$2:$F$201,MATCH($A1753&amp;"-7",Matches!$J$2:$J$201,0))&lt;&gt;"",$C1753&gt;=INDEX(Matches!$F$2:$F$201,MATCH($A1753&amp;"-7",Matches!$J$2:$J$201,0))),"",IF(AND(P1753=INDEX(Matches!$G$2:$G$201,MATCH($A1753&amp;"-7",Matches!$J$2:$J$201,0)),Q1753=INDEX(Matches!$H$2:$H$201,MATCH($A1753&amp;"-7",Matches!$J$2:$J$201,0))),5,IF(SIGN(P1753-Q1753)&lt;&gt;SIGN(INDEX(Matches!$G$2:$G$201,MATCH($A1753&amp;"-7",Matches!$J$2:$J$201,0))-INDEX(Matches!$H$2:$H$201,MATCH($A1753&amp;"-7",Matches!$J$2:$J$201,0))),0,IF(P1753-Q1753=INDEX(Matches!$G$2:$G$201,MATCH($A1753&amp;"-7",Matches!$J$2:$J$201,0))-INDEX(Matches!$H$2:$H$201,MATCH($A1753&amp;"-7",Matches!$J$2:$J$201,0)),3,2))))),""))</f>
        <v/>
      </c>
      <c r="AE1753" s="12" t="str">
        <f aca="false">IF(OR($B1753="",R1753="",S1753=""),"",IFERROR(IF(OR(INDEX(Matches!$I$2:$I$201,MATCH($A1753&amp;"-8",Matches!$J$2:$J$201,0))="Void",INDEX(Matches!$G$2:$G$201,MATCH($A1753&amp;"-8",Matches!$J$2:$J$201,0))="",INDEX(Matches!$H$2:$H$201,MATCH($A1753&amp;"-8",Matches!$J$2:$J$201,0))=""),"",IF(AND($C1753&lt;&gt;"",INDEX(Matches!$F$2:$F$201,MATCH($A1753&amp;"-8",Matches!$J$2:$J$201,0))&lt;&gt;"",$C1753&gt;=INDEX(Matches!$F$2:$F$201,MATCH($A1753&amp;"-8",Matches!$J$2:$J$201,0))),"",IF(AND(R1753=INDEX(Matches!$G$2:$G$201,MATCH($A1753&amp;"-8",Matches!$J$2:$J$201,0)),S1753=INDEX(Matches!$H$2:$H$201,MATCH($A1753&amp;"-8",Matches!$J$2:$J$201,0))),5,IF(SIGN(R1753-S1753)&lt;&gt;SIGN(INDEX(Matches!$G$2:$G$201,MATCH($A1753&amp;"-8",Matches!$J$2:$J$201,0))-INDEX(Matches!$H$2:$H$201,MATCH($A1753&amp;"-8",Matches!$J$2:$J$201,0))),0,IF(R1753-S1753=INDEX(Matches!$G$2:$G$201,MATCH($A1753&amp;"-8",Matches!$J$2:$J$201,0))-INDEX(Matches!$H$2:$H$201,MATCH($A1753&amp;"-8",Matches!$J$2:$J$201,0)),3,2))))),""))</f>
        <v/>
      </c>
      <c r="AF1753" s="12" t="str">
        <f aca="false">IF(OR($B1753="",T1753="",U1753=""),"",IFERROR(IF(OR(INDEX(Matches!$I$2:$I$201,MATCH($A1753&amp;"-9",Matches!$J$2:$J$201,0))="Void",INDEX(Matches!$G$2:$G$201,MATCH($A1753&amp;"-9",Matches!$J$2:$J$201,0))="",INDEX(Matches!$H$2:$H$201,MATCH($A1753&amp;"-9",Matches!$J$2:$J$201,0))=""),"",IF(AND($C1753&lt;&gt;"",INDEX(Matches!$F$2:$F$201,MATCH($A1753&amp;"-9",Matches!$J$2:$J$201,0))&lt;&gt;"",$C1753&gt;=INDEX(Matches!$F$2:$F$201,MATCH($A1753&amp;"-9",Matches!$J$2:$J$201,0))),"",IF(AND(T1753=INDEX(Matches!$G$2:$G$201,MATCH($A1753&amp;"-9",Matches!$J$2:$J$201,0)),U1753=INDEX(Matches!$H$2:$H$201,MATCH($A1753&amp;"-9",Matches!$J$2:$J$201,0))),5,IF(SIGN(T1753-U1753)&lt;&gt;SIGN(INDEX(Matches!$G$2:$G$201,MATCH($A1753&amp;"-9",Matches!$J$2:$J$201,0))-INDEX(Matches!$H$2:$H$201,MATCH($A1753&amp;"-9",Matches!$J$2:$J$201,0))),0,IF(T1753-U1753=INDEX(Matches!$G$2:$G$201,MATCH($A1753&amp;"-9",Matches!$J$2:$J$201,0))-INDEX(Matches!$H$2:$H$201,MATCH($A1753&amp;"-9",Matches!$J$2:$J$201,0)),3,2))))),""))</f>
        <v/>
      </c>
      <c r="AG1753" s="12" t="str">
        <f aca="false">IF(OR($B1753="",V1753="",W1753=""),"",IFERROR(IF(OR(INDEX(Matches!$I$2:$I$201,MATCH($A1753&amp;"-10",Matches!$J$2:$J$201,0))="Void",INDEX(Matches!$G$2:$G$201,MATCH($A1753&amp;"-10",Matches!$J$2:$J$201,0))="",INDEX(Matches!$H$2:$H$201,MATCH($A1753&amp;"-10",Matches!$J$2:$J$201,0))=""),"",IF(AND($C1753&lt;&gt;"",INDEX(Matches!$F$2:$F$201,MATCH($A1753&amp;"-10",Matches!$J$2:$J$201,0))&lt;&gt;"",$C1753&gt;=INDEX(Matches!$F$2:$F$201,MATCH($A1753&amp;"-10",Matches!$J$2:$J$201,0))),"",IF(AND(V1753=INDEX(Matches!$G$2:$G$201,MATCH($A1753&amp;"-10",Matches!$J$2:$J$201,0)),W1753=INDEX(Matches!$H$2:$H$201,MATCH($A1753&amp;"-10",Matches!$J$2:$J$201,0))),5,IF(SIGN(V1753-W1753)&lt;&gt;SIGN(INDEX(Matches!$G$2:$G$201,MATCH($A1753&amp;"-10",Matches!$J$2:$J$201,0))-INDEX(Matches!$H$2:$H$201,MATCH($A1753&amp;"-10",Matches!$J$2:$J$201,0))),0,IF(V1753-W1753=INDEX(Matches!$G$2:$G$201,MATCH($A1753&amp;"-10",Matches!$J$2:$J$201,0))-INDEX(Matches!$H$2:$H$201,MATCH($A1753&amp;"-10",Matches!$J$2:$J$201,0)),3,2))))),""))</f>
        <v/>
      </c>
      <c r="AH1753" s="13" t="str">
        <f aca="false">IF($B1753="","",SUM(X1753:AG1753))</f>
        <v/>
      </c>
      <c r="AI1753" s="12" t="str">
        <f aca="false">IF($B1753="","",COUNTIF(X1753:AG1753,5))</f>
        <v/>
      </c>
      <c r="AJ1753" s="12" t="str">
        <f aca="false">IF($B1753="","",COUNTIF(X1753:AG1753,"&gt;=2"))</f>
        <v/>
      </c>
      <c r="AK1753" s="12" t="str">
        <f aca="false">IF($B1753="","",COUNT(X1753:AG1753))</f>
        <v/>
      </c>
    </row>
    <row r="1754" customFormat="false" ht="15" hidden="false" customHeight="false" outlineLevel="0" collapsed="false">
      <c r="A1754" s="7"/>
      <c r="B1754" s="7"/>
      <c r="C1754" s="11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12" t="str">
        <f aca="false">IF(OR($B1754="",D1754="",E1754=""),"",IFERROR(IF(OR(INDEX(Matches!$I$2:$I$201,MATCH($A1754&amp;"-1",Matches!$J$2:$J$201,0))="Void",INDEX(Matches!$G$2:$G$201,MATCH($A1754&amp;"-1",Matches!$J$2:$J$201,0))="",INDEX(Matches!$H$2:$H$201,MATCH($A1754&amp;"-1",Matches!$J$2:$J$201,0))=""),"",IF(AND($C1754&lt;&gt;"",INDEX(Matches!$F$2:$F$201,MATCH($A1754&amp;"-1",Matches!$J$2:$J$201,0))&lt;&gt;"",$C1754&gt;=INDEX(Matches!$F$2:$F$201,MATCH($A1754&amp;"-1",Matches!$J$2:$J$201,0))),"",IF(AND(D1754=INDEX(Matches!$G$2:$G$201,MATCH($A1754&amp;"-1",Matches!$J$2:$J$201,0)),E1754=INDEX(Matches!$H$2:$H$201,MATCH($A1754&amp;"-1",Matches!$J$2:$J$201,0))),5,IF(SIGN(D1754-E1754)&lt;&gt;SIGN(INDEX(Matches!$G$2:$G$201,MATCH($A1754&amp;"-1",Matches!$J$2:$J$201,0))-INDEX(Matches!$H$2:$H$201,MATCH($A1754&amp;"-1",Matches!$J$2:$J$201,0))),0,IF(D1754-E1754=INDEX(Matches!$G$2:$G$201,MATCH($A1754&amp;"-1",Matches!$J$2:$J$201,0))-INDEX(Matches!$H$2:$H$201,MATCH($A1754&amp;"-1",Matches!$J$2:$J$201,0)),3,2))))),""))</f>
        <v/>
      </c>
      <c r="Y1754" s="12" t="str">
        <f aca="false">IF(OR($B1754="",F1754="",G1754=""),"",IFERROR(IF(OR(INDEX(Matches!$I$2:$I$201,MATCH($A1754&amp;"-2",Matches!$J$2:$J$201,0))="Void",INDEX(Matches!$G$2:$G$201,MATCH($A1754&amp;"-2",Matches!$J$2:$J$201,0))="",INDEX(Matches!$H$2:$H$201,MATCH($A1754&amp;"-2",Matches!$J$2:$J$201,0))=""),"",IF(AND($C1754&lt;&gt;"",INDEX(Matches!$F$2:$F$201,MATCH($A1754&amp;"-2",Matches!$J$2:$J$201,0))&lt;&gt;"",$C1754&gt;=INDEX(Matches!$F$2:$F$201,MATCH($A1754&amp;"-2",Matches!$J$2:$J$201,0))),"",IF(AND(F1754=INDEX(Matches!$G$2:$G$201,MATCH($A1754&amp;"-2",Matches!$J$2:$J$201,0)),G1754=INDEX(Matches!$H$2:$H$201,MATCH($A1754&amp;"-2",Matches!$J$2:$J$201,0))),5,IF(SIGN(F1754-G1754)&lt;&gt;SIGN(INDEX(Matches!$G$2:$G$201,MATCH($A1754&amp;"-2",Matches!$J$2:$J$201,0))-INDEX(Matches!$H$2:$H$201,MATCH($A1754&amp;"-2",Matches!$J$2:$J$201,0))),0,IF(F1754-G1754=INDEX(Matches!$G$2:$G$201,MATCH($A1754&amp;"-2",Matches!$J$2:$J$201,0))-INDEX(Matches!$H$2:$H$201,MATCH($A1754&amp;"-2",Matches!$J$2:$J$201,0)),3,2))))),""))</f>
        <v/>
      </c>
      <c r="Z1754" s="12" t="str">
        <f aca="false">IF(OR($B1754="",H1754="",I1754=""),"",IFERROR(IF(OR(INDEX(Matches!$I$2:$I$201,MATCH($A1754&amp;"-3",Matches!$J$2:$J$201,0))="Void",INDEX(Matches!$G$2:$G$201,MATCH($A1754&amp;"-3",Matches!$J$2:$J$201,0))="",INDEX(Matches!$H$2:$H$201,MATCH($A1754&amp;"-3",Matches!$J$2:$J$201,0))=""),"",IF(AND($C1754&lt;&gt;"",INDEX(Matches!$F$2:$F$201,MATCH($A1754&amp;"-3",Matches!$J$2:$J$201,0))&lt;&gt;"",$C1754&gt;=INDEX(Matches!$F$2:$F$201,MATCH($A1754&amp;"-3",Matches!$J$2:$J$201,0))),"",IF(AND(H1754=INDEX(Matches!$G$2:$G$201,MATCH($A1754&amp;"-3",Matches!$J$2:$J$201,0)),I1754=INDEX(Matches!$H$2:$H$201,MATCH($A1754&amp;"-3",Matches!$J$2:$J$201,0))),5,IF(SIGN(H1754-I1754)&lt;&gt;SIGN(INDEX(Matches!$G$2:$G$201,MATCH($A1754&amp;"-3",Matches!$J$2:$J$201,0))-INDEX(Matches!$H$2:$H$201,MATCH($A1754&amp;"-3",Matches!$J$2:$J$201,0))),0,IF(H1754-I1754=INDEX(Matches!$G$2:$G$201,MATCH($A1754&amp;"-3",Matches!$J$2:$J$201,0))-INDEX(Matches!$H$2:$H$201,MATCH($A1754&amp;"-3",Matches!$J$2:$J$201,0)),3,2))))),""))</f>
        <v/>
      </c>
      <c r="AA1754" s="12" t="str">
        <f aca="false">IF(OR($B1754="",J1754="",K1754=""),"",IFERROR(IF(OR(INDEX(Matches!$I$2:$I$201,MATCH($A1754&amp;"-4",Matches!$J$2:$J$201,0))="Void",INDEX(Matches!$G$2:$G$201,MATCH($A1754&amp;"-4",Matches!$J$2:$J$201,0))="",INDEX(Matches!$H$2:$H$201,MATCH($A1754&amp;"-4",Matches!$J$2:$J$201,0))=""),"",IF(AND($C1754&lt;&gt;"",INDEX(Matches!$F$2:$F$201,MATCH($A1754&amp;"-4",Matches!$J$2:$J$201,0))&lt;&gt;"",$C1754&gt;=INDEX(Matches!$F$2:$F$201,MATCH($A1754&amp;"-4",Matches!$J$2:$J$201,0))),"",IF(AND(J1754=INDEX(Matches!$G$2:$G$201,MATCH($A1754&amp;"-4",Matches!$J$2:$J$201,0)),K1754=INDEX(Matches!$H$2:$H$201,MATCH($A1754&amp;"-4",Matches!$J$2:$J$201,0))),5,IF(SIGN(J1754-K1754)&lt;&gt;SIGN(INDEX(Matches!$G$2:$G$201,MATCH($A1754&amp;"-4",Matches!$J$2:$J$201,0))-INDEX(Matches!$H$2:$H$201,MATCH($A1754&amp;"-4",Matches!$J$2:$J$201,0))),0,IF(J1754-K1754=INDEX(Matches!$G$2:$G$201,MATCH($A1754&amp;"-4",Matches!$J$2:$J$201,0))-INDEX(Matches!$H$2:$H$201,MATCH($A1754&amp;"-4",Matches!$J$2:$J$201,0)),3,2))))),""))</f>
        <v/>
      </c>
      <c r="AB1754" s="12" t="str">
        <f aca="false">IF(OR($B1754="",L1754="",M1754=""),"",IFERROR(IF(OR(INDEX(Matches!$I$2:$I$201,MATCH($A1754&amp;"-5",Matches!$J$2:$J$201,0))="Void",INDEX(Matches!$G$2:$G$201,MATCH($A1754&amp;"-5",Matches!$J$2:$J$201,0))="",INDEX(Matches!$H$2:$H$201,MATCH($A1754&amp;"-5",Matches!$J$2:$J$201,0))=""),"",IF(AND($C1754&lt;&gt;"",INDEX(Matches!$F$2:$F$201,MATCH($A1754&amp;"-5",Matches!$J$2:$J$201,0))&lt;&gt;"",$C1754&gt;=INDEX(Matches!$F$2:$F$201,MATCH($A1754&amp;"-5",Matches!$J$2:$J$201,0))),"",IF(AND(L1754=INDEX(Matches!$G$2:$G$201,MATCH($A1754&amp;"-5",Matches!$J$2:$J$201,0)),M1754=INDEX(Matches!$H$2:$H$201,MATCH($A1754&amp;"-5",Matches!$J$2:$J$201,0))),5,IF(SIGN(L1754-M1754)&lt;&gt;SIGN(INDEX(Matches!$G$2:$G$201,MATCH($A1754&amp;"-5",Matches!$J$2:$J$201,0))-INDEX(Matches!$H$2:$H$201,MATCH($A1754&amp;"-5",Matches!$J$2:$J$201,0))),0,IF(L1754-M1754=INDEX(Matches!$G$2:$G$201,MATCH($A1754&amp;"-5",Matches!$J$2:$J$201,0))-INDEX(Matches!$H$2:$H$201,MATCH($A1754&amp;"-5",Matches!$J$2:$J$201,0)),3,2))))),""))</f>
        <v/>
      </c>
      <c r="AC1754" s="12" t="str">
        <f aca="false">IF(OR($B1754="",N1754="",O1754=""),"",IFERROR(IF(OR(INDEX(Matches!$I$2:$I$201,MATCH($A1754&amp;"-6",Matches!$J$2:$J$201,0))="Void",INDEX(Matches!$G$2:$G$201,MATCH($A1754&amp;"-6",Matches!$J$2:$J$201,0))="",INDEX(Matches!$H$2:$H$201,MATCH($A1754&amp;"-6",Matches!$J$2:$J$201,0))=""),"",IF(AND($C1754&lt;&gt;"",INDEX(Matches!$F$2:$F$201,MATCH($A1754&amp;"-6",Matches!$J$2:$J$201,0))&lt;&gt;"",$C1754&gt;=INDEX(Matches!$F$2:$F$201,MATCH($A1754&amp;"-6",Matches!$J$2:$J$201,0))),"",IF(AND(N1754=INDEX(Matches!$G$2:$G$201,MATCH($A1754&amp;"-6",Matches!$J$2:$J$201,0)),O1754=INDEX(Matches!$H$2:$H$201,MATCH($A1754&amp;"-6",Matches!$J$2:$J$201,0))),5,IF(SIGN(N1754-O1754)&lt;&gt;SIGN(INDEX(Matches!$G$2:$G$201,MATCH($A1754&amp;"-6",Matches!$J$2:$J$201,0))-INDEX(Matches!$H$2:$H$201,MATCH($A1754&amp;"-6",Matches!$J$2:$J$201,0))),0,IF(N1754-O1754=INDEX(Matches!$G$2:$G$201,MATCH($A1754&amp;"-6",Matches!$J$2:$J$201,0))-INDEX(Matches!$H$2:$H$201,MATCH($A1754&amp;"-6",Matches!$J$2:$J$201,0)),3,2))))),""))</f>
        <v/>
      </c>
      <c r="AD1754" s="12" t="str">
        <f aca="false">IF(OR($B1754="",P1754="",Q1754=""),"",IFERROR(IF(OR(INDEX(Matches!$I$2:$I$201,MATCH($A1754&amp;"-7",Matches!$J$2:$J$201,0))="Void",INDEX(Matches!$G$2:$G$201,MATCH($A1754&amp;"-7",Matches!$J$2:$J$201,0))="",INDEX(Matches!$H$2:$H$201,MATCH($A1754&amp;"-7",Matches!$J$2:$J$201,0))=""),"",IF(AND($C1754&lt;&gt;"",INDEX(Matches!$F$2:$F$201,MATCH($A1754&amp;"-7",Matches!$J$2:$J$201,0))&lt;&gt;"",$C1754&gt;=INDEX(Matches!$F$2:$F$201,MATCH($A1754&amp;"-7",Matches!$J$2:$J$201,0))),"",IF(AND(P1754=INDEX(Matches!$G$2:$G$201,MATCH($A1754&amp;"-7",Matches!$J$2:$J$201,0)),Q1754=INDEX(Matches!$H$2:$H$201,MATCH($A1754&amp;"-7",Matches!$J$2:$J$201,0))),5,IF(SIGN(P1754-Q1754)&lt;&gt;SIGN(INDEX(Matches!$G$2:$G$201,MATCH($A1754&amp;"-7",Matches!$J$2:$J$201,0))-INDEX(Matches!$H$2:$H$201,MATCH($A1754&amp;"-7",Matches!$J$2:$J$201,0))),0,IF(P1754-Q1754=INDEX(Matches!$G$2:$G$201,MATCH($A1754&amp;"-7",Matches!$J$2:$J$201,0))-INDEX(Matches!$H$2:$H$201,MATCH($A1754&amp;"-7",Matches!$J$2:$J$201,0)),3,2))))),""))</f>
        <v/>
      </c>
      <c r="AE1754" s="12" t="str">
        <f aca="false">IF(OR($B1754="",R1754="",S1754=""),"",IFERROR(IF(OR(INDEX(Matches!$I$2:$I$201,MATCH($A1754&amp;"-8",Matches!$J$2:$J$201,0))="Void",INDEX(Matches!$G$2:$G$201,MATCH($A1754&amp;"-8",Matches!$J$2:$J$201,0))="",INDEX(Matches!$H$2:$H$201,MATCH($A1754&amp;"-8",Matches!$J$2:$J$201,0))=""),"",IF(AND($C1754&lt;&gt;"",INDEX(Matches!$F$2:$F$201,MATCH($A1754&amp;"-8",Matches!$J$2:$J$201,0))&lt;&gt;"",$C1754&gt;=INDEX(Matches!$F$2:$F$201,MATCH($A1754&amp;"-8",Matches!$J$2:$J$201,0))),"",IF(AND(R1754=INDEX(Matches!$G$2:$G$201,MATCH($A1754&amp;"-8",Matches!$J$2:$J$201,0)),S1754=INDEX(Matches!$H$2:$H$201,MATCH($A1754&amp;"-8",Matches!$J$2:$J$201,0))),5,IF(SIGN(R1754-S1754)&lt;&gt;SIGN(INDEX(Matches!$G$2:$G$201,MATCH($A1754&amp;"-8",Matches!$J$2:$J$201,0))-INDEX(Matches!$H$2:$H$201,MATCH($A1754&amp;"-8",Matches!$J$2:$J$201,0))),0,IF(R1754-S1754=INDEX(Matches!$G$2:$G$201,MATCH($A1754&amp;"-8",Matches!$J$2:$J$201,0))-INDEX(Matches!$H$2:$H$201,MATCH($A1754&amp;"-8",Matches!$J$2:$J$201,0)),3,2))))),""))</f>
        <v/>
      </c>
      <c r="AF1754" s="12" t="str">
        <f aca="false">IF(OR($B1754="",T1754="",U1754=""),"",IFERROR(IF(OR(INDEX(Matches!$I$2:$I$201,MATCH($A1754&amp;"-9",Matches!$J$2:$J$201,0))="Void",INDEX(Matches!$G$2:$G$201,MATCH($A1754&amp;"-9",Matches!$J$2:$J$201,0))="",INDEX(Matches!$H$2:$H$201,MATCH($A1754&amp;"-9",Matches!$J$2:$J$201,0))=""),"",IF(AND($C1754&lt;&gt;"",INDEX(Matches!$F$2:$F$201,MATCH($A1754&amp;"-9",Matches!$J$2:$J$201,0))&lt;&gt;"",$C1754&gt;=INDEX(Matches!$F$2:$F$201,MATCH($A1754&amp;"-9",Matches!$J$2:$J$201,0))),"",IF(AND(T1754=INDEX(Matches!$G$2:$G$201,MATCH($A1754&amp;"-9",Matches!$J$2:$J$201,0)),U1754=INDEX(Matches!$H$2:$H$201,MATCH($A1754&amp;"-9",Matches!$J$2:$J$201,0))),5,IF(SIGN(T1754-U1754)&lt;&gt;SIGN(INDEX(Matches!$G$2:$G$201,MATCH($A1754&amp;"-9",Matches!$J$2:$J$201,0))-INDEX(Matches!$H$2:$H$201,MATCH($A1754&amp;"-9",Matches!$J$2:$J$201,0))),0,IF(T1754-U1754=INDEX(Matches!$G$2:$G$201,MATCH($A1754&amp;"-9",Matches!$J$2:$J$201,0))-INDEX(Matches!$H$2:$H$201,MATCH($A1754&amp;"-9",Matches!$J$2:$J$201,0)),3,2))))),""))</f>
        <v/>
      </c>
      <c r="AG1754" s="12" t="str">
        <f aca="false">IF(OR($B1754="",V1754="",W1754=""),"",IFERROR(IF(OR(INDEX(Matches!$I$2:$I$201,MATCH($A1754&amp;"-10",Matches!$J$2:$J$201,0))="Void",INDEX(Matches!$G$2:$G$201,MATCH($A1754&amp;"-10",Matches!$J$2:$J$201,0))="",INDEX(Matches!$H$2:$H$201,MATCH($A1754&amp;"-10",Matches!$J$2:$J$201,0))=""),"",IF(AND($C1754&lt;&gt;"",INDEX(Matches!$F$2:$F$201,MATCH($A1754&amp;"-10",Matches!$J$2:$J$201,0))&lt;&gt;"",$C1754&gt;=INDEX(Matches!$F$2:$F$201,MATCH($A1754&amp;"-10",Matches!$J$2:$J$201,0))),"",IF(AND(V1754=INDEX(Matches!$G$2:$G$201,MATCH($A1754&amp;"-10",Matches!$J$2:$J$201,0)),W1754=INDEX(Matches!$H$2:$H$201,MATCH($A1754&amp;"-10",Matches!$J$2:$J$201,0))),5,IF(SIGN(V1754-W1754)&lt;&gt;SIGN(INDEX(Matches!$G$2:$G$201,MATCH($A1754&amp;"-10",Matches!$J$2:$J$201,0))-INDEX(Matches!$H$2:$H$201,MATCH($A1754&amp;"-10",Matches!$J$2:$J$201,0))),0,IF(V1754-W1754=INDEX(Matches!$G$2:$G$201,MATCH($A1754&amp;"-10",Matches!$J$2:$J$201,0))-INDEX(Matches!$H$2:$H$201,MATCH($A1754&amp;"-10",Matches!$J$2:$J$201,0)),3,2))))),""))</f>
        <v/>
      </c>
      <c r="AH1754" s="13" t="str">
        <f aca="false">IF($B1754="","",SUM(X1754:AG1754))</f>
        <v/>
      </c>
      <c r="AI1754" s="12" t="str">
        <f aca="false">IF($B1754="","",COUNTIF(X1754:AG1754,5))</f>
        <v/>
      </c>
      <c r="AJ1754" s="12" t="str">
        <f aca="false">IF($B1754="","",COUNTIF(X1754:AG1754,"&gt;=2"))</f>
        <v/>
      </c>
      <c r="AK1754" s="12" t="str">
        <f aca="false">IF($B1754="","",COUNT(X1754:AG1754))</f>
        <v/>
      </c>
    </row>
    <row r="1755" customFormat="false" ht="15" hidden="false" customHeight="false" outlineLevel="0" collapsed="false">
      <c r="A1755" s="7"/>
      <c r="B1755" s="7"/>
      <c r="C1755" s="11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12" t="str">
        <f aca="false">IF(OR($B1755="",D1755="",E1755=""),"",IFERROR(IF(OR(INDEX(Matches!$I$2:$I$201,MATCH($A1755&amp;"-1",Matches!$J$2:$J$201,0))="Void",INDEX(Matches!$G$2:$G$201,MATCH($A1755&amp;"-1",Matches!$J$2:$J$201,0))="",INDEX(Matches!$H$2:$H$201,MATCH($A1755&amp;"-1",Matches!$J$2:$J$201,0))=""),"",IF(AND($C1755&lt;&gt;"",INDEX(Matches!$F$2:$F$201,MATCH($A1755&amp;"-1",Matches!$J$2:$J$201,0))&lt;&gt;"",$C1755&gt;=INDEX(Matches!$F$2:$F$201,MATCH($A1755&amp;"-1",Matches!$J$2:$J$201,0))),"",IF(AND(D1755=INDEX(Matches!$G$2:$G$201,MATCH($A1755&amp;"-1",Matches!$J$2:$J$201,0)),E1755=INDEX(Matches!$H$2:$H$201,MATCH($A1755&amp;"-1",Matches!$J$2:$J$201,0))),5,IF(SIGN(D1755-E1755)&lt;&gt;SIGN(INDEX(Matches!$G$2:$G$201,MATCH($A1755&amp;"-1",Matches!$J$2:$J$201,0))-INDEX(Matches!$H$2:$H$201,MATCH($A1755&amp;"-1",Matches!$J$2:$J$201,0))),0,IF(D1755-E1755=INDEX(Matches!$G$2:$G$201,MATCH($A1755&amp;"-1",Matches!$J$2:$J$201,0))-INDEX(Matches!$H$2:$H$201,MATCH($A1755&amp;"-1",Matches!$J$2:$J$201,0)),3,2))))),""))</f>
        <v/>
      </c>
      <c r="Y1755" s="12" t="str">
        <f aca="false">IF(OR($B1755="",F1755="",G1755=""),"",IFERROR(IF(OR(INDEX(Matches!$I$2:$I$201,MATCH($A1755&amp;"-2",Matches!$J$2:$J$201,0))="Void",INDEX(Matches!$G$2:$G$201,MATCH($A1755&amp;"-2",Matches!$J$2:$J$201,0))="",INDEX(Matches!$H$2:$H$201,MATCH($A1755&amp;"-2",Matches!$J$2:$J$201,0))=""),"",IF(AND($C1755&lt;&gt;"",INDEX(Matches!$F$2:$F$201,MATCH($A1755&amp;"-2",Matches!$J$2:$J$201,0))&lt;&gt;"",$C1755&gt;=INDEX(Matches!$F$2:$F$201,MATCH($A1755&amp;"-2",Matches!$J$2:$J$201,0))),"",IF(AND(F1755=INDEX(Matches!$G$2:$G$201,MATCH($A1755&amp;"-2",Matches!$J$2:$J$201,0)),G1755=INDEX(Matches!$H$2:$H$201,MATCH($A1755&amp;"-2",Matches!$J$2:$J$201,0))),5,IF(SIGN(F1755-G1755)&lt;&gt;SIGN(INDEX(Matches!$G$2:$G$201,MATCH($A1755&amp;"-2",Matches!$J$2:$J$201,0))-INDEX(Matches!$H$2:$H$201,MATCH($A1755&amp;"-2",Matches!$J$2:$J$201,0))),0,IF(F1755-G1755=INDEX(Matches!$G$2:$G$201,MATCH($A1755&amp;"-2",Matches!$J$2:$J$201,0))-INDEX(Matches!$H$2:$H$201,MATCH($A1755&amp;"-2",Matches!$J$2:$J$201,0)),3,2))))),""))</f>
        <v/>
      </c>
      <c r="Z1755" s="12" t="str">
        <f aca="false">IF(OR($B1755="",H1755="",I1755=""),"",IFERROR(IF(OR(INDEX(Matches!$I$2:$I$201,MATCH($A1755&amp;"-3",Matches!$J$2:$J$201,0))="Void",INDEX(Matches!$G$2:$G$201,MATCH($A1755&amp;"-3",Matches!$J$2:$J$201,0))="",INDEX(Matches!$H$2:$H$201,MATCH($A1755&amp;"-3",Matches!$J$2:$J$201,0))=""),"",IF(AND($C1755&lt;&gt;"",INDEX(Matches!$F$2:$F$201,MATCH($A1755&amp;"-3",Matches!$J$2:$J$201,0))&lt;&gt;"",$C1755&gt;=INDEX(Matches!$F$2:$F$201,MATCH($A1755&amp;"-3",Matches!$J$2:$J$201,0))),"",IF(AND(H1755=INDEX(Matches!$G$2:$G$201,MATCH($A1755&amp;"-3",Matches!$J$2:$J$201,0)),I1755=INDEX(Matches!$H$2:$H$201,MATCH($A1755&amp;"-3",Matches!$J$2:$J$201,0))),5,IF(SIGN(H1755-I1755)&lt;&gt;SIGN(INDEX(Matches!$G$2:$G$201,MATCH($A1755&amp;"-3",Matches!$J$2:$J$201,0))-INDEX(Matches!$H$2:$H$201,MATCH($A1755&amp;"-3",Matches!$J$2:$J$201,0))),0,IF(H1755-I1755=INDEX(Matches!$G$2:$G$201,MATCH($A1755&amp;"-3",Matches!$J$2:$J$201,0))-INDEX(Matches!$H$2:$H$201,MATCH($A1755&amp;"-3",Matches!$J$2:$J$201,0)),3,2))))),""))</f>
        <v/>
      </c>
      <c r="AA1755" s="12" t="str">
        <f aca="false">IF(OR($B1755="",J1755="",K1755=""),"",IFERROR(IF(OR(INDEX(Matches!$I$2:$I$201,MATCH($A1755&amp;"-4",Matches!$J$2:$J$201,0))="Void",INDEX(Matches!$G$2:$G$201,MATCH($A1755&amp;"-4",Matches!$J$2:$J$201,0))="",INDEX(Matches!$H$2:$H$201,MATCH($A1755&amp;"-4",Matches!$J$2:$J$201,0))=""),"",IF(AND($C1755&lt;&gt;"",INDEX(Matches!$F$2:$F$201,MATCH($A1755&amp;"-4",Matches!$J$2:$J$201,0))&lt;&gt;"",$C1755&gt;=INDEX(Matches!$F$2:$F$201,MATCH($A1755&amp;"-4",Matches!$J$2:$J$201,0))),"",IF(AND(J1755=INDEX(Matches!$G$2:$G$201,MATCH($A1755&amp;"-4",Matches!$J$2:$J$201,0)),K1755=INDEX(Matches!$H$2:$H$201,MATCH($A1755&amp;"-4",Matches!$J$2:$J$201,0))),5,IF(SIGN(J1755-K1755)&lt;&gt;SIGN(INDEX(Matches!$G$2:$G$201,MATCH($A1755&amp;"-4",Matches!$J$2:$J$201,0))-INDEX(Matches!$H$2:$H$201,MATCH($A1755&amp;"-4",Matches!$J$2:$J$201,0))),0,IF(J1755-K1755=INDEX(Matches!$G$2:$G$201,MATCH($A1755&amp;"-4",Matches!$J$2:$J$201,0))-INDEX(Matches!$H$2:$H$201,MATCH($A1755&amp;"-4",Matches!$J$2:$J$201,0)),3,2))))),""))</f>
        <v/>
      </c>
      <c r="AB1755" s="12" t="str">
        <f aca="false">IF(OR($B1755="",L1755="",M1755=""),"",IFERROR(IF(OR(INDEX(Matches!$I$2:$I$201,MATCH($A1755&amp;"-5",Matches!$J$2:$J$201,0))="Void",INDEX(Matches!$G$2:$G$201,MATCH($A1755&amp;"-5",Matches!$J$2:$J$201,0))="",INDEX(Matches!$H$2:$H$201,MATCH($A1755&amp;"-5",Matches!$J$2:$J$201,0))=""),"",IF(AND($C1755&lt;&gt;"",INDEX(Matches!$F$2:$F$201,MATCH($A1755&amp;"-5",Matches!$J$2:$J$201,0))&lt;&gt;"",$C1755&gt;=INDEX(Matches!$F$2:$F$201,MATCH($A1755&amp;"-5",Matches!$J$2:$J$201,0))),"",IF(AND(L1755=INDEX(Matches!$G$2:$G$201,MATCH($A1755&amp;"-5",Matches!$J$2:$J$201,0)),M1755=INDEX(Matches!$H$2:$H$201,MATCH($A1755&amp;"-5",Matches!$J$2:$J$201,0))),5,IF(SIGN(L1755-M1755)&lt;&gt;SIGN(INDEX(Matches!$G$2:$G$201,MATCH($A1755&amp;"-5",Matches!$J$2:$J$201,0))-INDEX(Matches!$H$2:$H$201,MATCH($A1755&amp;"-5",Matches!$J$2:$J$201,0))),0,IF(L1755-M1755=INDEX(Matches!$G$2:$G$201,MATCH($A1755&amp;"-5",Matches!$J$2:$J$201,0))-INDEX(Matches!$H$2:$H$201,MATCH($A1755&amp;"-5",Matches!$J$2:$J$201,0)),3,2))))),""))</f>
        <v/>
      </c>
      <c r="AC1755" s="12" t="str">
        <f aca="false">IF(OR($B1755="",N1755="",O1755=""),"",IFERROR(IF(OR(INDEX(Matches!$I$2:$I$201,MATCH($A1755&amp;"-6",Matches!$J$2:$J$201,0))="Void",INDEX(Matches!$G$2:$G$201,MATCH($A1755&amp;"-6",Matches!$J$2:$J$201,0))="",INDEX(Matches!$H$2:$H$201,MATCH($A1755&amp;"-6",Matches!$J$2:$J$201,0))=""),"",IF(AND($C1755&lt;&gt;"",INDEX(Matches!$F$2:$F$201,MATCH($A1755&amp;"-6",Matches!$J$2:$J$201,0))&lt;&gt;"",$C1755&gt;=INDEX(Matches!$F$2:$F$201,MATCH($A1755&amp;"-6",Matches!$J$2:$J$201,0))),"",IF(AND(N1755=INDEX(Matches!$G$2:$G$201,MATCH($A1755&amp;"-6",Matches!$J$2:$J$201,0)),O1755=INDEX(Matches!$H$2:$H$201,MATCH($A1755&amp;"-6",Matches!$J$2:$J$201,0))),5,IF(SIGN(N1755-O1755)&lt;&gt;SIGN(INDEX(Matches!$G$2:$G$201,MATCH($A1755&amp;"-6",Matches!$J$2:$J$201,0))-INDEX(Matches!$H$2:$H$201,MATCH($A1755&amp;"-6",Matches!$J$2:$J$201,0))),0,IF(N1755-O1755=INDEX(Matches!$G$2:$G$201,MATCH($A1755&amp;"-6",Matches!$J$2:$J$201,0))-INDEX(Matches!$H$2:$H$201,MATCH($A1755&amp;"-6",Matches!$J$2:$J$201,0)),3,2))))),""))</f>
        <v/>
      </c>
      <c r="AD1755" s="12" t="str">
        <f aca="false">IF(OR($B1755="",P1755="",Q1755=""),"",IFERROR(IF(OR(INDEX(Matches!$I$2:$I$201,MATCH($A1755&amp;"-7",Matches!$J$2:$J$201,0))="Void",INDEX(Matches!$G$2:$G$201,MATCH($A1755&amp;"-7",Matches!$J$2:$J$201,0))="",INDEX(Matches!$H$2:$H$201,MATCH($A1755&amp;"-7",Matches!$J$2:$J$201,0))=""),"",IF(AND($C1755&lt;&gt;"",INDEX(Matches!$F$2:$F$201,MATCH($A1755&amp;"-7",Matches!$J$2:$J$201,0))&lt;&gt;"",$C1755&gt;=INDEX(Matches!$F$2:$F$201,MATCH($A1755&amp;"-7",Matches!$J$2:$J$201,0))),"",IF(AND(P1755=INDEX(Matches!$G$2:$G$201,MATCH($A1755&amp;"-7",Matches!$J$2:$J$201,0)),Q1755=INDEX(Matches!$H$2:$H$201,MATCH($A1755&amp;"-7",Matches!$J$2:$J$201,0))),5,IF(SIGN(P1755-Q1755)&lt;&gt;SIGN(INDEX(Matches!$G$2:$G$201,MATCH($A1755&amp;"-7",Matches!$J$2:$J$201,0))-INDEX(Matches!$H$2:$H$201,MATCH($A1755&amp;"-7",Matches!$J$2:$J$201,0))),0,IF(P1755-Q1755=INDEX(Matches!$G$2:$G$201,MATCH($A1755&amp;"-7",Matches!$J$2:$J$201,0))-INDEX(Matches!$H$2:$H$201,MATCH($A1755&amp;"-7",Matches!$J$2:$J$201,0)),3,2))))),""))</f>
        <v/>
      </c>
      <c r="AE1755" s="12" t="str">
        <f aca="false">IF(OR($B1755="",R1755="",S1755=""),"",IFERROR(IF(OR(INDEX(Matches!$I$2:$I$201,MATCH($A1755&amp;"-8",Matches!$J$2:$J$201,0))="Void",INDEX(Matches!$G$2:$G$201,MATCH($A1755&amp;"-8",Matches!$J$2:$J$201,0))="",INDEX(Matches!$H$2:$H$201,MATCH($A1755&amp;"-8",Matches!$J$2:$J$201,0))=""),"",IF(AND($C1755&lt;&gt;"",INDEX(Matches!$F$2:$F$201,MATCH($A1755&amp;"-8",Matches!$J$2:$J$201,0))&lt;&gt;"",$C1755&gt;=INDEX(Matches!$F$2:$F$201,MATCH($A1755&amp;"-8",Matches!$J$2:$J$201,0))),"",IF(AND(R1755=INDEX(Matches!$G$2:$G$201,MATCH($A1755&amp;"-8",Matches!$J$2:$J$201,0)),S1755=INDEX(Matches!$H$2:$H$201,MATCH($A1755&amp;"-8",Matches!$J$2:$J$201,0))),5,IF(SIGN(R1755-S1755)&lt;&gt;SIGN(INDEX(Matches!$G$2:$G$201,MATCH($A1755&amp;"-8",Matches!$J$2:$J$201,0))-INDEX(Matches!$H$2:$H$201,MATCH($A1755&amp;"-8",Matches!$J$2:$J$201,0))),0,IF(R1755-S1755=INDEX(Matches!$G$2:$G$201,MATCH($A1755&amp;"-8",Matches!$J$2:$J$201,0))-INDEX(Matches!$H$2:$H$201,MATCH($A1755&amp;"-8",Matches!$J$2:$J$201,0)),3,2))))),""))</f>
        <v/>
      </c>
      <c r="AF1755" s="12" t="str">
        <f aca="false">IF(OR($B1755="",T1755="",U1755=""),"",IFERROR(IF(OR(INDEX(Matches!$I$2:$I$201,MATCH($A1755&amp;"-9",Matches!$J$2:$J$201,0))="Void",INDEX(Matches!$G$2:$G$201,MATCH($A1755&amp;"-9",Matches!$J$2:$J$201,0))="",INDEX(Matches!$H$2:$H$201,MATCH($A1755&amp;"-9",Matches!$J$2:$J$201,0))=""),"",IF(AND($C1755&lt;&gt;"",INDEX(Matches!$F$2:$F$201,MATCH($A1755&amp;"-9",Matches!$J$2:$J$201,0))&lt;&gt;"",$C1755&gt;=INDEX(Matches!$F$2:$F$201,MATCH($A1755&amp;"-9",Matches!$J$2:$J$201,0))),"",IF(AND(T1755=INDEX(Matches!$G$2:$G$201,MATCH($A1755&amp;"-9",Matches!$J$2:$J$201,0)),U1755=INDEX(Matches!$H$2:$H$201,MATCH($A1755&amp;"-9",Matches!$J$2:$J$201,0))),5,IF(SIGN(T1755-U1755)&lt;&gt;SIGN(INDEX(Matches!$G$2:$G$201,MATCH($A1755&amp;"-9",Matches!$J$2:$J$201,0))-INDEX(Matches!$H$2:$H$201,MATCH($A1755&amp;"-9",Matches!$J$2:$J$201,0))),0,IF(T1755-U1755=INDEX(Matches!$G$2:$G$201,MATCH($A1755&amp;"-9",Matches!$J$2:$J$201,0))-INDEX(Matches!$H$2:$H$201,MATCH($A1755&amp;"-9",Matches!$J$2:$J$201,0)),3,2))))),""))</f>
        <v/>
      </c>
      <c r="AG1755" s="12" t="str">
        <f aca="false">IF(OR($B1755="",V1755="",W1755=""),"",IFERROR(IF(OR(INDEX(Matches!$I$2:$I$201,MATCH($A1755&amp;"-10",Matches!$J$2:$J$201,0))="Void",INDEX(Matches!$G$2:$G$201,MATCH($A1755&amp;"-10",Matches!$J$2:$J$201,0))="",INDEX(Matches!$H$2:$H$201,MATCH($A1755&amp;"-10",Matches!$J$2:$J$201,0))=""),"",IF(AND($C1755&lt;&gt;"",INDEX(Matches!$F$2:$F$201,MATCH($A1755&amp;"-10",Matches!$J$2:$J$201,0))&lt;&gt;"",$C1755&gt;=INDEX(Matches!$F$2:$F$201,MATCH($A1755&amp;"-10",Matches!$J$2:$J$201,0))),"",IF(AND(V1755=INDEX(Matches!$G$2:$G$201,MATCH($A1755&amp;"-10",Matches!$J$2:$J$201,0)),W1755=INDEX(Matches!$H$2:$H$201,MATCH($A1755&amp;"-10",Matches!$J$2:$J$201,0))),5,IF(SIGN(V1755-W1755)&lt;&gt;SIGN(INDEX(Matches!$G$2:$G$201,MATCH($A1755&amp;"-10",Matches!$J$2:$J$201,0))-INDEX(Matches!$H$2:$H$201,MATCH($A1755&amp;"-10",Matches!$J$2:$J$201,0))),0,IF(V1755-W1755=INDEX(Matches!$G$2:$G$201,MATCH($A1755&amp;"-10",Matches!$J$2:$J$201,0))-INDEX(Matches!$H$2:$H$201,MATCH($A1755&amp;"-10",Matches!$J$2:$J$201,0)),3,2))))),""))</f>
        <v/>
      </c>
      <c r="AH1755" s="13" t="str">
        <f aca="false">IF($B1755="","",SUM(X1755:AG1755))</f>
        <v/>
      </c>
      <c r="AI1755" s="12" t="str">
        <f aca="false">IF($B1755="","",COUNTIF(X1755:AG1755,5))</f>
        <v/>
      </c>
      <c r="AJ1755" s="12" t="str">
        <f aca="false">IF($B1755="","",COUNTIF(X1755:AG1755,"&gt;=2"))</f>
        <v/>
      </c>
      <c r="AK1755" s="12" t="str">
        <f aca="false">IF($B1755="","",COUNT(X1755:AG1755))</f>
        <v/>
      </c>
    </row>
    <row r="1756" customFormat="false" ht="15" hidden="false" customHeight="false" outlineLevel="0" collapsed="false">
      <c r="A1756" s="7"/>
      <c r="B1756" s="7"/>
      <c r="C1756" s="11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12" t="str">
        <f aca="false">IF(OR($B1756="",D1756="",E1756=""),"",IFERROR(IF(OR(INDEX(Matches!$I$2:$I$201,MATCH($A1756&amp;"-1",Matches!$J$2:$J$201,0))="Void",INDEX(Matches!$G$2:$G$201,MATCH($A1756&amp;"-1",Matches!$J$2:$J$201,0))="",INDEX(Matches!$H$2:$H$201,MATCH($A1756&amp;"-1",Matches!$J$2:$J$201,0))=""),"",IF(AND($C1756&lt;&gt;"",INDEX(Matches!$F$2:$F$201,MATCH($A1756&amp;"-1",Matches!$J$2:$J$201,0))&lt;&gt;"",$C1756&gt;=INDEX(Matches!$F$2:$F$201,MATCH($A1756&amp;"-1",Matches!$J$2:$J$201,0))),"",IF(AND(D1756=INDEX(Matches!$G$2:$G$201,MATCH($A1756&amp;"-1",Matches!$J$2:$J$201,0)),E1756=INDEX(Matches!$H$2:$H$201,MATCH($A1756&amp;"-1",Matches!$J$2:$J$201,0))),5,IF(SIGN(D1756-E1756)&lt;&gt;SIGN(INDEX(Matches!$G$2:$G$201,MATCH($A1756&amp;"-1",Matches!$J$2:$J$201,0))-INDEX(Matches!$H$2:$H$201,MATCH($A1756&amp;"-1",Matches!$J$2:$J$201,0))),0,IF(D1756-E1756=INDEX(Matches!$G$2:$G$201,MATCH($A1756&amp;"-1",Matches!$J$2:$J$201,0))-INDEX(Matches!$H$2:$H$201,MATCH($A1756&amp;"-1",Matches!$J$2:$J$201,0)),3,2))))),""))</f>
        <v/>
      </c>
      <c r="Y1756" s="12" t="str">
        <f aca="false">IF(OR($B1756="",F1756="",G1756=""),"",IFERROR(IF(OR(INDEX(Matches!$I$2:$I$201,MATCH($A1756&amp;"-2",Matches!$J$2:$J$201,0))="Void",INDEX(Matches!$G$2:$G$201,MATCH($A1756&amp;"-2",Matches!$J$2:$J$201,0))="",INDEX(Matches!$H$2:$H$201,MATCH($A1756&amp;"-2",Matches!$J$2:$J$201,0))=""),"",IF(AND($C1756&lt;&gt;"",INDEX(Matches!$F$2:$F$201,MATCH($A1756&amp;"-2",Matches!$J$2:$J$201,0))&lt;&gt;"",$C1756&gt;=INDEX(Matches!$F$2:$F$201,MATCH($A1756&amp;"-2",Matches!$J$2:$J$201,0))),"",IF(AND(F1756=INDEX(Matches!$G$2:$G$201,MATCH($A1756&amp;"-2",Matches!$J$2:$J$201,0)),G1756=INDEX(Matches!$H$2:$H$201,MATCH($A1756&amp;"-2",Matches!$J$2:$J$201,0))),5,IF(SIGN(F1756-G1756)&lt;&gt;SIGN(INDEX(Matches!$G$2:$G$201,MATCH($A1756&amp;"-2",Matches!$J$2:$J$201,0))-INDEX(Matches!$H$2:$H$201,MATCH($A1756&amp;"-2",Matches!$J$2:$J$201,0))),0,IF(F1756-G1756=INDEX(Matches!$G$2:$G$201,MATCH($A1756&amp;"-2",Matches!$J$2:$J$201,0))-INDEX(Matches!$H$2:$H$201,MATCH($A1756&amp;"-2",Matches!$J$2:$J$201,0)),3,2))))),""))</f>
        <v/>
      </c>
      <c r="Z1756" s="12" t="str">
        <f aca="false">IF(OR($B1756="",H1756="",I1756=""),"",IFERROR(IF(OR(INDEX(Matches!$I$2:$I$201,MATCH($A1756&amp;"-3",Matches!$J$2:$J$201,0))="Void",INDEX(Matches!$G$2:$G$201,MATCH($A1756&amp;"-3",Matches!$J$2:$J$201,0))="",INDEX(Matches!$H$2:$H$201,MATCH($A1756&amp;"-3",Matches!$J$2:$J$201,0))=""),"",IF(AND($C1756&lt;&gt;"",INDEX(Matches!$F$2:$F$201,MATCH($A1756&amp;"-3",Matches!$J$2:$J$201,0))&lt;&gt;"",$C1756&gt;=INDEX(Matches!$F$2:$F$201,MATCH($A1756&amp;"-3",Matches!$J$2:$J$201,0))),"",IF(AND(H1756=INDEX(Matches!$G$2:$G$201,MATCH($A1756&amp;"-3",Matches!$J$2:$J$201,0)),I1756=INDEX(Matches!$H$2:$H$201,MATCH($A1756&amp;"-3",Matches!$J$2:$J$201,0))),5,IF(SIGN(H1756-I1756)&lt;&gt;SIGN(INDEX(Matches!$G$2:$G$201,MATCH($A1756&amp;"-3",Matches!$J$2:$J$201,0))-INDEX(Matches!$H$2:$H$201,MATCH($A1756&amp;"-3",Matches!$J$2:$J$201,0))),0,IF(H1756-I1756=INDEX(Matches!$G$2:$G$201,MATCH($A1756&amp;"-3",Matches!$J$2:$J$201,0))-INDEX(Matches!$H$2:$H$201,MATCH($A1756&amp;"-3",Matches!$J$2:$J$201,0)),3,2))))),""))</f>
        <v/>
      </c>
      <c r="AA1756" s="12" t="str">
        <f aca="false">IF(OR($B1756="",J1756="",K1756=""),"",IFERROR(IF(OR(INDEX(Matches!$I$2:$I$201,MATCH($A1756&amp;"-4",Matches!$J$2:$J$201,0))="Void",INDEX(Matches!$G$2:$G$201,MATCH($A1756&amp;"-4",Matches!$J$2:$J$201,0))="",INDEX(Matches!$H$2:$H$201,MATCH($A1756&amp;"-4",Matches!$J$2:$J$201,0))=""),"",IF(AND($C1756&lt;&gt;"",INDEX(Matches!$F$2:$F$201,MATCH($A1756&amp;"-4",Matches!$J$2:$J$201,0))&lt;&gt;"",$C1756&gt;=INDEX(Matches!$F$2:$F$201,MATCH($A1756&amp;"-4",Matches!$J$2:$J$201,0))),"",IF(AND(J1756=INDEX(Matches!$G$2:$G$201,MATCH($A1756&amp;"-4",Matches!$J$2:$J$201,0)),K1756=INDEX(Matches!$H$2:$H$201,MATCH($A1756&amp;"-4",Matches!$J$2:$J$201,0))),5,IF(SIGN(J1756-K1756)&lt;&gt;SIGN(INDEX(Matches!$G$2:$G$201,MATCH($A1756&amp;"-4",Matches!$J$2:$J$201,0))-INDEX(Matches!$H$2:$H$201,MATCH($A1756&amp;"-4",Matches!$J$2:$J$201,0))),0,IF(J1756-K1756=INDEX(Matches!$G$2:$G$201,MATCH($A1756&amp;"-4",Matches!$J$2:$J$201,0))-INDEX(Matches!$H$2:$H$201,MATCH($A1756&amp;"-4",Matches!$J$2:$J$201,0)),3,2))))),""))</f>
        <v/>
      </c>
      <c r="AB1756" s="12" t="str">
        <f aca="false">IF(OR($B1756="",L1756="",M1756=""),"",IFERROR(IF(OR(INDEX(Matches!$I$2:$I$201,MATCH($A1756&amp;"-5",Matches!$J$2:$J$201,0))="Void",INDEX(Matches!$G$2:$G$201,MATCH($A1756&amp;"-5",Matches!$J$2:$J$201,0))="",INDEX(Matches!$H$2:$H$201,MATCH($A1756&amp;"-5",Matches!$J$2:$J$201,0))=""),"",IF(AND($C1756&lt;&gt;"",INDEX(Matches!$F$2:$F$201,MATCH($A1756&amp;"-5",Matches!$J$2:$J$201,0))&lt;&gt;"",$C1756&gt;=INDEX(Matches!$F$2:$F$201,MATCH($A1756&amp;"-5",Matches!$J$2:$J$201,0))),"",IF(AND(L1756=INDEX(Matches!$G$2:$G$201,MATCH($A1756&amp;"-5",Matches!$J$2:$J$201,0)),M1756=INDEX(Matches!$H$2:$H$201,MATCH($A1756&amp;"-5",Matches!$J$2:$J$201,0))),5,IF(SIGN(L1756-M1756)&lt;&gt;SIGN(INDEX(Matches!$G$2:$G$201,MATCH($A1756&amp;"-5",Matches!$J$2:$J$201,0))-INDEX(Matches!$H$2:$H$201,MATCH($A1756&amp;"-5",Matches!$J$2:$J$201,0))),0,IF(L1756-M1756=INDEX(Matches!$G$2:$G$201,MATCH($A1756&amp;"-5",Matches!$J$2:$J$201,0))-INDEX(Matches!$H$2:$H$201,MATCH($A1756&amp;"-5",Matches!$J$2:$J$201,0)),3,2))))),""))</f>
        <v/>
      </c>
      <c r="AC1756" s="12" t="str">
        <f aca="false">IF(OR($B1756="",N1756="",O1756=""),"",IFERROR(IF(OR(INDEX(Matches!$I$2:$I$201,MATCH($A1756&amp;"-6",Matches!$J$2:$J$201,0))="Void",INDEX(Matches!$G$2:$G$201,MATCH($A1756&amp;"-6",Matches!$J$2:$J$201,0))="",INDEX(Matches!$H$2:$H$201,MATCH($A1756&amp;"-6",Matches!$J$2:$J$201,0))=""),"",IF(AND($C1756&lt;&gt;"",INDEX(Matches!$F$2:$F$201,MATCH($A1756&amp;"-6",Matches!$J$2:$J$201,0))&lt;&gt;"",$C1756&gt;=INDEX(Matches!$F$2:$F$201,MATCH($A1756&amp;"-6",Matches!$J$2:$J$201,0))),"",IF(AND(N1756=INDEX(Matches!$G$2:$G$201,MATCH($A1756&amp;"-6",Matches!$J$2:$J$201,0)),O1756=INDEX(Matches!$H$2:$H$201,MATCH($A1756&amp;"-6",Matches!$J$2:$J$201,0))),5,IF(SIGN(N1756-O1756)&lt;&gt;SIGN(INDEX(Matches!$G$2:$G$201,MATCH($A1756&amp;"-6",Matches!$J$2:$J$201,0))-INDEX(Matches!$H$2:$H$201,MATCH($A1756&amp;"-6",Matches!$J$2:$J$201,0))),0,IF(N1756-O1756=INDEX(Matches!$G$2:$G$201,MATCH($A1756&amp;"-6",Matches!$J$2:$J$201,0))-INDEX(Matches!$H$2:$H$201,MATCH($A1756&amp;"-6",Matches!$J$2:$J$201,0)),3,2))))),""))</f>
        <v/>
      </c>
      <c r="AD1756" s="12" t="str">
        <f aca="false">IF(OR($B1756="",P1756="",Q1756=""),"",IFERROR(IF(OR(INDEX(Matches!$I$2:$I$201,MATCH($A1756&amp;"-7",Matches!$J$2:$J$201,0))="Void",INDEX(Matches!$G$2:$G$201,MATCH($A1756&amp;"-7",Matches!$J$2:$J$201,0))="",INDEX(Matches!$H$2:$H$201,MATCH($A1756&amp;"-7",Matches!$J$2:$J$201,0))=""),"",IF(AND($C1756&lt;&gt;"",INDEX(Matches!$F$2:$F$201,MATCH($A1756&amp;"-7",Matches!$J$2:$J$201,0))&lt;&gt;"",$C1756&gt;=INDEX(Matches!$F$2:$F$201,MATCH($A1756&amp;"-7",Matches!$J$2:$J$201,0))),"",IF(AND(P1756=INDEX(Matches!$G$2:$G$201,MATCH($A1756&amp;"-7",Matches!$J$2:$J$201,0)),Q1756=INDEX(Matches!$H$2:$H$201,MATCH($A1756&amp;"-7",Matches!$J$2:$J$201,0))),5,IF(SIGN(P1756-Q1756)&lt;&gt;SIGN(INDEX(Matches!$G$2:$G$201,MATCH($A1756&amp;"-7",Matches!$J$2:$J$201,0))-INDEX(Matches!$H$2:$H$201,MATCH($A1756&amp;"-7",Matches!$J$2:$J$201,0))),0,IF(P1756-Q1756=INDEX(Matches!$G$2:$G$201,MATCH($A1756&amp;"-7",Matches!$J$2:$J$201,0))-INDEX(Matches!$H$2:$H$201,MATCH($A1756&amp;"-7",Matches!$J$2:$J$201,0)),3,2))))),""))</f>
        <v/>
      </c>
      <c r="AE1756" s="12" t="str">
        <f aca="false">IF(OR($B1756="",R1756="",S1756=""),"",IFERROR(IF(OR(INDEX(Matches!$I$2:$I$201,MATCH($A1756&amp;"-8",Matches!$J$2:$J$201,0))="Void",INDEX(Matches!$G$2:$G$201,MATCH($A1756&amp;"-8",Matches!$J$2:$J$201,0))="",INDEX(Matches!$H$2:$H$201,MATCH($A1756&amp;"-8",Matches!$J$2:$J$201,0))=""),"",IF(AND($C1756&lt;&gt;"",INDEX(Matches!$F$2:$F$201,MATCH($A1756&amp;"-8",Matches!$J$2:$J$201,0))&lt;&gt;"",$C1756&gt;=INDEX(Matches!$F$2:$F$201,MATCH($A1756&amp;"-8",Matches!$J$2:$J$201,0))),"",IF(AND(R1756=INDEX(Matches!$G$2:$G$201,MATCH($A1756&amp;"-8",Matches!$J$2:$J$201,0)),S1756=INDEX(Matches!$H$2:$H$201,MATCH($A1756&amp;"-8",Matches!$J$2:$J$201,0))),5,IF(SIGN(R1756-S1756)&lt;&gt;SIGN(INDEX(Matches!$G$2:$G$201,MATCH($A1756&amp;"-8",Matches!$J$2:$J$201,0))-INDEX(Matches!$H$2:$H$201,MATCH($A1756&amp;"-8",Matches!$J$2:$J$201,0))),0,IF(R1756-S1756=INDEX(Matches!$G$2:$G$201,MATCH($A1756&amp;"-8",Matches!$J$2:$J$201,0))-INDEX(Matches!$H$2:$H$201,MATCH($A1756&amp;"-8",Matches!$J$2:$J$201,0)),3,2))))),""))</f>
        <v/>
      </c>
      <c r="AF1756" s="12" t="str">
        <f aca="false">IF(OR($B1756="",T1756="",U1756=""),"",IFERROR(IF(OR(INDEX(Matches!$I$2:$I$201,MATCH($A1756&amp;"-9",Matches!$J$2:$J$201,0))="Void",INDEX(Matches!$G$2:$G$201,MATCH($A1756&amp;"-9",Matches!$J$2:$J$201,0))="",INDEX(Matches!$H$2:$H$201,MATCH($A1756&amp;"-9",Matches!$J$2:$J$201,0))=""),"",IF(AND($C1756&lt;&gt;"",INDEX(Matches!$F$2:$F$201,MATCH($A1756&amp;"-9",Matches!$J$2:$J$201,0))&lt;&gt;"",$C1756&gt;=INDEX(Matches!$F$2:$F$201,MATCH($A1756&amp;"-9",Matches!$J$2:$J$201,0))),"",IF(AND(T1756=INDEX(Matches!$G$2:$G$201,MATCH($A1756&amp;"-9",Matches!$J$2:$J$201,0)),U1756=INDEX(Matches!$H$2:$H$201,MATCH($A1756&amp;"-9",Matches!$J$2:$J$201,0))),5,IF(SIGN(T1756-U1756)&lt;&gt;SIGN(INDEX(Matches!$G$2:$G$201,MATCH($A1756&amp;"-9",Matches!$J$2:$J$201,0))-INDEX(Matches!$H$2:$H$201,MATCH($A1756&amp;"-9",Matches!$J$2:$J$201,0))),0,IF(T1756-U1756=INDEX(Matches!$G$2:$G$201,MATCH($A1756&amp;"-9",Matches!$J$2:$J$201,0))-INDEX(Matches!$H$2:$H$201,MATCH($A1756&amp;"-9",Matches!$J$2:$J$201,0)),3,2))))),""))</f>
        <v/>
      </c>
      <c r="AG1756" s="12" t="str">
        <f aca="false">IF(OR($B1756="",V1756="",W1756=""),"",IFERROR(IF(OR(INDEX(Matches!$I$2:$I$201,MATCH($A1756&amp;"-10",Matches!$J$2:$J$201,0))="Void",INDEX(Matches!$G$2:$G$201,MATCH($A1756&amp;"-10",Matches!$J$2:$J$201,0))="",INDEX(Matches!$H$2:$H$201,MATCH($A1756&amp;"-10",Matches!$J$2:$J$201,0))=""),"",IF(AND($C1756&lt;&gt;"",INDEX(Matches!$F$2:$F$201,MATCH($A1756&amp;"-10",Matches!$J$2:$J$201,0))&lt;&gt;"",$C1756&gt;=INDEX(Matches!$F$2:$F$201,MATCH($A1756&amp;"-10",Matches!$J$2:$J$201,0))),"",IF(AND(V1756=INDEX(Matches!$G$2:$G$201,MATCH($A1756&amp;"-10",Matches!$J$2:$J$201,0)),W1756=INDEX(Matches!$H$2:$H$201,MATCH($A1756&amp;"-10",Matches!$J$2:$J$201,0))),5,IF(SIGN(V1756-W1756)&lt;&gt;SIGN(INDEX(Matches!$G$2:$G$201,MATCH($A1756&amp;"-10",Matches!$J$2:$J$201,0))-INDEX(Matches!$H$2:$H$201,MATCH($A1756&amp;"-10",Matches!$J$2:$J$201,0))),0,IF(V1756-W1756=INDEX(Matches!$G$2:$G$201,MATCH($A1756&amp;"-10",Matches!$J$2:$J$201,0))-INDEX(Matches!$H$2:$H$201,MATCH($A1756&amp;"-10",Matches!$J$2:$J$201,0)),3,2))))),""))</f>
        <v/>
      </c>
      <c r="AH1756" s="13" t="str">
        <f aca="false">IF($B1756="","",SUM(X1756:AG1756))</f>
        <v/>
      </c>
      <c r="AI1756" s="12" t="str">
        <f aca="false">IF($B1756="","",COUNTIF(X1756:AG1756,5))</f>
        <v/>
      </c>
      <c r="AJ1756" s="12" t="str">
        <f aca="false">IF($B1756="","",COUNTIF(X1756:AG1756,"&gt;=2"))</f>
        <v/>
      </c>
      <c r="AK1756" s="12" t="str">
        <f aca="false">IF($B1756="","",COUNT(X1756:AG1756))</f>
        <v/>
      </c>
    </row>
    <row r="1757" customFormat="false" ht="15" hidden="false" customHeight="false" outlineLevel="0" collapsed="false">
      <c r="A1757" s="7"/>
      <c r="B1757" s="7"/>
      <c r="C1757" s="11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12" t="str">
        <f aca="false">IF(OR($B1757="",D1757="",E1757=""),"",IFERROR(IF(OR(INDEX(Matches!$I$2:$I$201,MATCH($A1757&amp;"-1",Matches!$J$2:$J$201,0))="Void",INDEX(Matches!$G$2:$G$201,MATCH($A1757&amp;"-1",Matches!$J$2:$J$201,0))="",INDEX(Matches!$H$2:$H$201,MATCH($A1757&amp;"-1",Matches!$J$2:$J$201,0))=""),"",IF(AND($C1757&lt;&gt;"",INDEX(Matches!$F$2:$F$201,MATCH($A1757&amp;"-1",Matches!$J$2:$J$201,0))&lt;&gt;"",$C1757&gt;=INDEX(Matches!$F$2:$F$201,MATCH($A1757&amp;"-1",Matches!$J$2:$J$201,0))),"",IF(AND(D1757=INDEX(Matches!$G$2:$G$201,MATCH($A1757&amp;"-1",Matches!$J$2:$J$201,0)),E1757=INDEX(Matches!$H$2:$H$201,MATCH($A1757&amp;"-1",Matches!$J$2:$J$201,0))),5,IF(SIGN(D1757-E1757)&lt;&gt;SIGN(INDEX(Matches!$G$2:$G$201,MATCH($A1757&amp;"-1",Matches!$J$2:$J$201,0))-INDEX(Matches!$H$2:$H$201,MATCH($A1757&amp;"-1",Matches!$J$2:$J$201,0))),0,IF(D1757-E1757=INDEX(Matches!$G$2:$G$201,MATCH($A1757&amp;"-1",Matches!$J$2:$J$201,0))-INDEX(Matches!$H$2:$H$201,MATCH($A1757&amp;"-1",Matches!$J$2:$J$201,0)),3,2))))),""))</f>
        <v/>
      </c>
      <c r="Y1757" s="12" t="str">
        <f aca="false">IF(OR($B1757="",F1757="",G1757=""),"",IFERROR(IF(OR(INDEX(Matches!$I$2:$I$201,MATCH($A1757&amp;"-2",Matches!$J$2:$J$201,0))="Void",INDEX(Matches!$G$2:$G$201,MATCH($A1757&amp;"-2",Matches!$J$2:$J$201,0))="",INDEX(Matches!$H$2:$H$201,MATCH($A1757&amp;"-2",Matches!$J$2:$J$201,0))=""),"",IF(AND($C1757&lt;&gt;"",INDEX(Matches!$F$2:$F$201,MATCH($A1757&amp;"-2",Matches!$J$2:$J$201,0))&lt;&gt;"",$C1757&gt;=INDEX(Matches!$F$2:$F$201,MATCH($A1757&amp;"-2",Matches!$J$2:$J$201,0))),"",IF(AND(F1757=INDEX(Matches!$G$2:$G$201,MATCH($A1757&amp;"-2",Matches!$J$2:$J$201,0)),G1757=INDEX(Matches!$H$2:$H$201,MATCH($A1757&amp;"-2",Matches!$J$2:$J$201,0))),5,IF(SIGN(F1757-G1757)&lt;&gt;SIGN(INDEX(Matches!$G$2:$G$201,MATCH($A1757&amp;"-2",Matches!$J$2:$J$201,0))-INDEX(Matches!$H$2:$H$201,MATCH($A1757&amp;"-2",Matches!$J$2:$J$201,0))),0,IF(F1757-G1757=INDEX(Matches!$G$2:$G$201,MATCH($A1757&amp;"-2",Matches!$J$2:$J$201,0))-INDEX(Matches!$H$2:$H$201,MATCH($A1757&amp;"-2",Matches!$J$2:$J$201,0)),3,2))))),""))</f>
        <v/>
      </c>
      <c r="Z1757" s="12" t="str">
        <f aca="false">IF(OR($B1757="",H1757="",I1757=""),"",IFERROR(IF(OR(INDEX(Matches!$I$2:$I$201,MATCH($A1757&amp;"-3",Matches!$J$2:$J$201,0))="Void",INDEX(Matches!$G$2:$G$201,MATCH($A1757&amp;"-3",Matches!$J$2:$J$201,0))="",INDEX(Matches!$H$2:$H$201,MATCH($A1757&amp;"-3",Matches!$J$2:$J$201,0))=""),"",IF(AND($C1757&lt;&gt;"",INDEX(Matches!$F$2:$F$201,MATCH($A1757&amp;"-3",Matches!$J$2:$J$201,0))&lt;&gt;"",$C1757&gt;=INDEX(Matches!$F$2:$F$201,MATCH($A1757&amp;"-3",Matches!$J$2:$J$201,0))),"",IF(AND(H1757=INDEX(Matches!$G$2:$G$201,MATCH($A1757&amp;"-3",Matches!$J$2:$J$201,0)),I1757=INDEX(Matches!$H$2:$H$201,MATCH($A1757&amp;"-3",Matches!$J$2:$J$201,0))),5,IF(SIGN(H1757-I1757)&lt;&gt;SIGN(INDEX(Matches!$G$2:$G$201,MATCH($A1757&amp;"-3",Matches!$J$2:$J$201,0))-INDEX(Matches!$H$2:$H$201,MATCH($A1757&amp;"-3",Matches!$J$2:$J$201,0))),0,IF(H1757-I1757=INDEX(Matches!$G$2:$G$201,MATCH($A1757&amp;"-3",Matches!$J$2:$J$201,0))-INDEX(Matches!$H$2:$H$201,MATCH($A1757&amp;"-3",Matches!$J$2:$J$201,0)),3,2))))),""))</f>
        <v/>
      </c>
      <c r="AA1757" s="12" t="str">
        <f aca="false">IF(OR($B1757="",J1757="",K1757=""),"",IFERROR(IF(OR(INDEX(Matches!$I$2:$I$201,MATCH($A1757&amp;"-4",Matches!$J$2:$J$201,0))="Void",INDEX(Matches!$G$2:$G$201,MATCH($A1757&amp;"-4",Matches!$J$2:$J$201,0))="",INDEX(Matches!$H$2:$H$201,MATCH($A1757&amp;"-4",Matches!$J$2:$J$201,0))=""),"",IF(AND($C1757&lt;&gt;"",INDEX(Matches!$F$2:$F$201,MATCH($A1757&amp;"-4",Matches!$J$2:$J$201,0))&lt;&gt;"",$C1757&gt;=INDEX(Matches!$F$2:$F$201,MATCH($A1757&amp;"-4",Matches!$J$2:$J$201,0))),"",IF(AND(J1757=INDEX(Matches!$G$2:$G$201,MATCH($A1757&amp;"-4",Matches!$J$2:$J$201,0)),K1757=INDEX(Matches!$H$2:$H$201,MATCH($A1757&amp;"-4",Matches!$J$2:$J$201,0))),5,IF(SIGN(J1757-K1757)&lt;&gt;SIGN(INDEX(Matches!$G$2:$G$201,MATCH($A1757&amp;"-4",Matches!$J$2:$J$201,0))-INDEX(Matches!$H$2:$H$201,MATCH($A1757&amp;"-4",Matches!$J$2:$J$201,0))),0,IF(J1757-K1757=INDEX(Matches!$G$2:$G$201,MATCH($A1757&amp;"-4",Matches!$J$2:$J$201,0))-INDEX(Matches!$H$2:$H$201,MATCH($A1757&amp;"-4",Matches!$J$2:$J$201,0)),3,2))))),""))</f>
        <v/>
      </c>
      <c r="AB1757" s="12" t="str">
        <f aca="false">IF(OR($B1757="",L1757="",M1757=""),"",IFERROR(IF(OR(INDEX(Matches!$I$2:$I$201,MATCH($A1757&amp;"-5",Matches!$J$2:$J$201,0))="Void",INDEX(Matches!$G$2:$G$201,MATCH($A1757&amp;"-5",Matches!$J$2:$J$201,0))="",INDEX(Matches!$H$2:$H$201,MATCH($A1757&amp;"-5",Matches!$J$2:$J$201,0))=""),"",IF(AND($C1757&lt;&gt;"",INDEX(Matches!$F$2:$F$201,MATCH($A1757&amp;"-5",Matches!$J$2:$J$201,0))&lt;&gt;"",$C1757&gt;=INDEX(Matches!$F$2:$F$201,MATCH($A1757&amp;"-5",Matches!$J$2:$J$201,0))),"",IF(AND(L1757=INDEX(Matches!$G$2:$G$201,MATCH($A1757&amp;"-5",Matches!$J$2:$J$201,0)),M1757=INDEX(Matches!$H$2:$H$201,MATCH($A1757&amp;"-5",Matches!$J$2:$J$201,0))),5,IF(SIGN(L1757-M1757)&lt;&gt;SIGN(INDEX(Matches!$G$2:$G$201,MATCH($A1757&amp;"-5",Matches!$J$2:$J$201,0))-INDEX(Matches!$H$2:$H$201,MATCH($A1757&amp;"-5",Matches!$J$2:$J$201,0))),0,IF(L1757-M1757=INDEX(Matches!$G$2:$G$201,MATCH($A1757&amp;"-5",Matches!$J$2:$J$201,0))-INDEX(Matches!$H$2:$H$201,MATCH($A1757&amp;"-5",Matches!$J$2:$J$201,0)),3,2))))),""))</f>
        <v/>
      </c>
      <c r="AC1757" s="12" t="str">
        <f aca="false">IF(OR($B1757="",N1757="",O1757=""),"",IFERROR(IF(OR(INDEX(Matches!$I$2:$I$201,MATCH($A1757&amp;"-6",Matches!$J$2:$J$201,0))="Void",INDEX(Matches!$G$2:$G$201,MATCH($A1757&amp;"-6",Matches!$J$2:$J$201,0))="",INDEX(Matches!$H$2:$H$201,MATCH($A1757&amp;"-6",Matches!$J$2:$J$201,0))=""),"",IF(AND($C1757&lt;&gt;"",INDEX(Matches!$F$2:$F$201,MATCH($A1757&amp;"-6",Matches!$J$2:$J$201,0))&lt;&gt;"",$C1757&gt;=INDEX(Matches!$F$2:$F$201,MATCH($A1757&amp;"-6",Matches!$J$2:$J$201,0))),"",IF(AND(N1757=INDEX(Matches!$G$2:$G$201,MATCH($A1757&amp;"-6",Matches!$J$2:$J$201,0)),O1757=INDEX(Matches!$H$2:$H$201,MATCH($A1757&amp;"-6",Matches!$J$2:$J$201,0))),5,IF(SIGN(N1757-O1757)&lt;&gt;SIGN(INDEX(Matches!$G$2:$G$201,MATCH($A1757&amp;"-6",Matches!$J$2:$J$201,0))-INDEX(Matches!$H$2:$H$201,MATCH($A1757&amp;"-6",Matches!$J$2:$J$201,0))),0,IF(N1757-O1757=INDEX(Matches!$G$2:$G$201,MATCH($A1757&amp;"-6",Matches!$J$2:$J$201,0))-INDEX(Matches!$H$2:$H$201,MATCH($A1757&amp;"-6",Matches!$J$2:$J$201,0)),3,2))))),""))</f>
        <v/>
      </c>
      <c r="AD1757" s="12" t="str">
        <f aca="false">IF(OR($B1757="",P1757="",Q1757=""),"",IFERROR(IF(OR(INDEX(Matches!$I$2:$I$201,MATCH($A1757&amp;"-7",Matches!$J$2:$J$201,0))="Void",INDEX(Matches!$G$2:$G$201,MATCH($A1757&amp;"-7",Matches!$J$2:$J$201,0))="",INDEX(Matches!$H$2:$H$201,MATCH($A1757&amp;"-7",Matches!$J$2:$J$201,0))=""),"",IF(AND($C1757&lt;&gt;"",INDEX(Matches!$F$2:$F$201,MATCH($A1757&amp;"-7",Matches!$J$2:$J$201,0))&lt;&gt;"",$C1757&gt;=INDEX(Matches!$F$2:$F$201,MATCH($A1757&amp;"-7",Matches!$J$2:$J$201,0))),"",IF(AND(P1757=INDEX(Matches!$G$2:$G$201,MATCH($A1757&amp;"-7",Matches!$J$2:$J$201,0)),Q1757=INDEX(Matches!$H$2:$H$201,MATCH($A1757&amp;"-7",Matches!$J$2:$J$201,0))),5,IF(SIGN(P1757-Q1757)&lt;&gt;SIGN(INDEX(Matches!$G$2:$G$201,MATCH($A1757&amp;"-7",Matches!$J$2:$J$201,0))-INDEX(Matches!$H$2:$H$201,MATCH($A1757&amp;"-7",Matches!$J$2:$J$201,0))),0,IF(P1757-Q1757=INDEX(Matches!$G$2:$G$201,MATCH($A1757&amp;"-7",Matches!$J$2:$J$201,0))-INDEX(Matches!$H$2:$H$201,MATCH($A1757&amp;"-7",Matches!$J$2:$J$201,0)),3,2))))),""))</f>
        <v/>
      </c>
      <c r="AE1757" s="12" t="str">
        <f aca="false">IF(OR($B1757="",R1757="",S1757=""),"",IFERROR(IF(OR(INDEX(Matches!$I$2:$I$201,MATCH($A1757&amp;"-8",Matches!$J$2:$J$201,0))="Void",INDEX(Matches!$G$2:$G$201,MATCH($A1757&amp;"-8",Matches!$J$2:$J$201,0))="",INDEX(Matches!$H$2:$H$201,MATCH($A1757&amp;"-8",Matches!$J$2:$J$201,0))=""),"",IF(AND($C1757&lt;&gt;"",INDEX(Matches!$F$2:$F$201,MATCH($A1757&amp;"-8",Matches!$J$2:$J$201,0))&lt;&gt;"",$C1757&gt;=INDEX(Matches!$F$2:$F$201,MATCH($A1757&amp;"-8",Matches!$J$2:$J$201,0))),"",IF(AND(R1757=INDEX(Matches!$G$2:$G$201,MATCH($A1757&amp;"-8",Matches!$J$2:$J$201,0)),S1757=INDEX(Matches!$H$2:$H$201,MATCH($A1757&amp;"-8",Matches!$J$2:$J$201,0))),5,IF(SIGN(R1757-S1757)&lt;&gt;SIGN(INDEX(Matches!$G$2:$G$201,MATCH($A1757&amp;"-8",Matches!$J$2:$J$201,0))-INDEX(Matches!$H$2:$H$201,MATCH($A1757&amp;"-8",Matches!$J$2:$J$201,0))),0,IF(R1757-S1757=INDEX(Matches!$G$2:$G$201,MATCH($A1757&amp;"-8",Matches!$J$2:$J$201,0))-INDEX(Matches!$H$2:$H$201,MATCH($A1757&amp;"-8",Matches!$J$2:$J$201,0)),3,2))))),""))</f>
        <v/>
      </c>
      <c r="AF1757" s="12" t="str">
        <f aca="false">IF(OR($B1757="",T1757="",U1757=""),"",IFERROR(IF(OR(INDEX(Matches!$I$2:$I$201,MATCH($A1757&amp;"-9",Matches!$J$2:$J$201,0))="Void",INDEX(Matches!$G$2:$G$201,MATCH($A1757&amp;"-9",Matches!$J$2:$J$201,0))="",INDEX(Matches!$H$2:$H$201,MATCH($A1757&amp;"-9",Matches!$J$2:$J$201,0))=""),"",IF(AND($C1757&lt;&gt;"",INDEX(Matches!$F$2:$F$201,MATCH($A1757&amp;"-9",Matches!$J$2:$J$201,0))&lt;&gt;"",$C1757&gt;=INDEX(Matches!$F$2:$F$201,MATCH($A1757&amp;"-9",Matches!$J$2:$J$201,0))),"",IF(AND(T1757=INDEX(Matches!$G$2:$G$201,MATCH($A1757&amp;"-9",Matches!$J$2:$J$201,0)),U1757=INDEX(Matches!$H$2:$H$201,MATCH($A1757&amp;"-9",Matches!$J$2:$J$201,0))),5,IF(SIGN(T1757-U1757)&lt;&gt;SIGN(INDEX(Matches!$G$2:$G$201,MATCH($A1757&amp;"-9",Matches!$J$2:$J$201,0))-INDEX(Matches!$H$2:$H$201,MATCH($A1757&amp;"-9",Matches!$J$2:$J$201,0))),0,IF(T1757-U1757=INDEX(Matches!$G$2:$G$201,MATCH($A1757&amp;"-9",Matches!$J$2:$J$201,0))-INDEX(Matches!$H$2:$H$201,MATCH($A1757&amp;"-9",Matches!$J$2:$J$201,0)),3,2))))),""))</f>
        <v/>
      </c>
      <c r="AG1757" s="12" t="str">
        <f aca="false">IF(OR($B1757="",V1757="",W1757=""),"",IFERROR(IF(OR(INDEX(Matches!$I$2:$I$201,MATCH($A1757&amp;"-10",Matches!$J$2:$J$201,0))="Void",INDEX(Matches!$G$2:$G$201,MATCH($A1757&amp;"-10",Matches!$J$2:$J$201,0))="",INDEX(Matches!$H$2:$H$201,MATCH($A1757&amp;"-10",Matches!$J$2:$J$201,0))=""),"",IF(AND($C1757&lt;&gt;"",INDEX(Matches!$F$2:$F$201,MATCH($A1757&amp;"-10",Matches!$J$2:$J$201,0))&lt;&gt;"",$C1757&gt;=INDEX(Matches!$F$2:$F$201,MATCH($A1757&amp;"-10",Matches!$J$2:$J$201,0))),"",IF(AND(V1757=INDEX(Matches!$G$2:$G$201,MATCH($A1757&amp;"-10",Matches!$J$2:$J$201,0)),W1757=INDEX(Matches!$H$2:$H$201,MATCH($A1757&amp;"-10",Matches!$J$2:$J$201,0))),5,IF(SIGN(V1757-W1757)&lt;&gt;SIGN(INDEX(Matches!$G$2:$G$201,MATCH($A1757&amp;"-10",Matches!$J$2:$J$201,0))-INDEX(Matches!$H$2:$H$201,MATCH($A1757&amp;"-10",Matches!$J$2:$J$201,0))),0,IF(V1757-W1757=INDEX(Matches!$G$2:$G$201,MATCH($A1757&amp;"-10",Matches!$J$2:$J$201,0))-INDEX(Matches!$H$2:$H$201,MATCH($A1757&amp;"-10",Matches!$J$2:$J$201,0)),3,2))))),""))</f>
        <v/>
      </c>
      <c r="AH1757" s="13" t="str">
        <f aca="false">IF($B1757="","",SUM(X1757:AG1757))</f>
        <v/>
      </c>
      <c r="AI1757" s="12" t="str">
        <f aca="false">IF($B1757="","",COUNTIF(X1757:AG1757,5))</f>
        <v/>
      </c>
      <c r="AJ1757" s="12" t="str">
        <f aca="false">IF($B1757="","",COUNTIF(X1757:AG1757,"&gt;=2"))</f>
        <v/>
      </c>
      <c r="AK1757" s="12" t="str">
        <f aca="false">IF($B1757="","",COUNT(X1757:AG1757))</f>
        <v/>
      </c>
    </row>
    <row r="1758" customFormat="false" ht="15" hidden="false" customHeight="false" outlineLevel="0" collapsed="false">
      <c r="A1758" s="7"/>
      <c r="B1758" s="7"/>
      <c r="C1758" s="11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12" t="str">
        <f aca="false">IF(OR($B1758="",D1758="",E1758=""),"",IFERROR(IF(OR(INDEX(Matches!$I$2:$I$201,MATCH($A1758&amp;"-1",Matches!$J$2:$J$201,0))="Void",INDEX(Matches!$G$2:$G$201,MATCH($A1758&amp;"-1",Matches!$J$2:$J$201,0))="",INDEX(Matches!$H$2:$H$201,MATCH($A1758&amp;"-1",Matches!$J$2:$J$201,0))=""),"",IF(AND($C1758&lt;&gt;"",INDEX(Matches!$F$2:$F$201,MATCH($A1758&amp;"-1",Matches!$J$2:$J$201,0))&lt;&gt;"",$C1758&gt;=INDEX(Matches!$F$2:$F$201,MATCH($A1758&amp;"-1",Matches!$J$2:$J$201,0))),"",IF(AND(D1758=INDEX(Matches!$G$2:$G$201,MATCH($A1758&amp;"-1",Matches!$J$2:$J$201,0)),E1758=INDEX(Matches!$H$2:$H$201,MATCH($A1758&amp;"-1",Matches!$J$2:$J$201,0))),5,IF(SIGN(D1758-E1758)&lt;&gt;SIGN(INDEX(Matches!$G$2:$G$201,MATCH($A1758&amp;"-1",Matches!$J$2:$J$201,0))-INDEX(Matches!$H$2:$H$201,MATCH($A1758&amp;"-1",Matches!$J$2:$J$201,0))),0,IF(D1758-E1758=INDEX(Matches!$G$2:$G$201,MATCH($A1758&amp;"-1",Matches!$J$2:$J$201,0))-INDEX(Matches!$H$2:$H$201,MATCH($A1758&amp;"-1",Matches!$J$2:$J$201,0)),3,2))))),""))</f>
        <v/>
      </c>
      <c r="Y1758" s="12" t="str">
        <f aca="false">IF(OR($B1758="",F1758="",G1758=""),"",IFERROR(IF(OR(INDEX(Matches!$I$2:$I$201,MATCH($A1758&amp;"-2",Matches!$J$2:$J$201,0))="Void",INDEX(Matches!$G$2:$G$201,MATCH($A1758&amp;"-2",Matches!$J$2:$J$201,0))="",INDEX(Matches!$H$2:$H$201,MATCH($A1758&amp;"-2",Matches!$J$2:$J$201,0))=""),"",IF(AND($C1758&lt;&gt;"",INDEX(Matches!$F$2:$F$201,MATCH($A1758&amp;"-2",Matches!$J$2:$J$201,0))&lt;&gt;"",$C1758&gt;=INDEX(Matches!$F$2:$F$201,MATCH($A1758&amp;"-2",Matches!$J$2:$J$201,0))),"",IF(AND(F1758=INDEX(Matches!$G$2:$G$201,MATCH($A1758&amp;"-2",Matches!$J$2:$J$201,0)),G1758=INDEX(Matches!$H$2:$H$201,MATCH($A1758&amp;"-2",Matches!$J$2:$J$201,0))),5,IF(SIGN(F1758-G1758)&lt;&gt;SIGN(INDEX(Matches!$G$2:$G$201,MATCH($A1758&amp;"-2",Matches!$J$2:$J$201,0))-INDEX(Matches!$H$2:$H$201,MATCH($A1758&amp;"-2",Matches!$J$2:$J$201,0))),0,IF(F1758-G1758=INDEX(Matches!$G$2:$G$201,MATCH($A1758&amp;"-2",Matches!$J$2:$J$201,0))-INDEX(Matches!$H$2:$H$201,MATCH($A1758&amp;"-2",Matches!$J$2:$J$201,0)),3,2))))),""))</f>
        <v/>
      </c>
      <c r="Z1758" s="12" t="str">
        <f aca="false">IF(OR($B1758="",H1758="",I1758=""),"",IFERROR(IF(OR(INDEX(Matches!$I$2:$I$201,MATCH($A1758&amp;"-3",Matches!$J$2:$J$201,0))="Void",INDEX(Matches!$G$2:$G$201,MATCH($A1758&amp;"-3",Matches!$J$2:$J$201,0))="",INDEX(Matches!$H$2:$H$201,MATCH($A1758&amp;"-3",Matches!$J$2:$J$201,0))=""),"",IF(AND($C1758&lt;&gt;"",INDEX(Matches!$F$2:$F$201,MATCH($A1758&amp;"-3",Matches!$J$2:$J$201,0))&lt;&gt;"",$C1758&gt;=INDEX(Matches!$F$2:$F$201,MATCH($A1758&amp;"-3",Matches!$J$2:$J$201,0))),"",IF(AND(H1758=INDEX(Matches!$G$2:$G$201,MATCH($A1758&amp;"-3",Matches!$J$2:$J$201,0)),I1758=INDEX(Matches!$H$2:$H$201,MATCH($A1758&amp;"-3",Matches!$J$2:$J$201,0))),5,IF(SIGN(H1758-I1758)&lt;&gt;SIGN(INDEX(Matches!$G$2:$G$201,MATCH($A1758&amp;"-3",Matches!$J$2:$J$201,0))-INDEX(Matches!$H$2:$H$201,MATCH($A1758&amp;"-3",Matches!$J$2:$J$201,0))),0,IF(H1758-I1758=INDEX(Matches!$G$2:$G$201,MATCH($A1758&amp;"-3",Matches!$J$2:$J$201,0))-INDEX(Matches!$H$2:$H$201,MATCH($A1758&amp;"-3",Matches!$J$2:$J$201,0)),3,2))))),""))</f>
        <v/>
      </c>
      <c r="AA1758" s="12" t="str">
        <f aca="false">IF(OR($B1758="",J1758="",K1758=""),"",IFERROR(IF(OR(INDEX(Matches!$I$2:$I$201,MATCH($A1758&amp;"-4",Matches!$J$2:$J$201,0))="Void",INDEX(Matches!$G$2:$G$201,MATCH($A1758&amp;"-4",Matches!$J$2:$J$201,0))="",INDEX(Matches!$H$2:$H$201,MATCH($A1758&amp;"-4",Matches!$J$2:$J$201,0))=""),"",IF(AND($C1758&lt;&gt;"",INDEX(Matches!$F$2:$F$201,MATCH($A1758&amp;"-4",Matches!$J$2:$J$201,0))&lt;&gt;"",$C1758&gt;=INDEX(Matches!$F$2:$F$201,MATCH($A1758&amp;"-4",Matches!$J$2:$J$201,0))),"",IF(AND(J1758=INDEX(Matches!$G$2:$G$201,MATCH($A1758&amp;"-4",Matches!$J$2:$J$201,0)),K1758=INDEX(Matches!$H$2:$H$201,MATCH($A1758&amp;"-4",Matches!$J$2:$J$201,0))),5,IF(SIGN(J1758-K1758)&lt;&gt;SIGN(INDEX(Matches!$G$2:$G$201,MATCH($A1758&amp;"-4",Matches!$J$2:$J$201,0))-INDEX(Matches!$H$2:$H$201,MATCH($A1758&amp;"-4",Matches!$J$2:$J$201,0))),0,IF(J1758-K1758=INDEX(Matches!$G$2:$G$201,MATCH($A1758&amp;"-4",Matches!$J$2:$J$201,0))-INDEX(Matches!$H$2:$H$201,MATCH($A1758&amp;"-4",Matches!$J$2:$J$201,0)),3,2))))),""))</f>
        <v/>
      </c>
      <c r="AB1758" s="12" t="str">
        <f aca="false">IF(OR($B1758="",L1758="",M1758=""),"",IFERROR(IF(OR(INDEX(Matches!$I$2:$I$201,MATCH($A1758&amp;"-5",Matches!$J$2:$J$201,0))="Void",INDEX(Matches!$G$2:$G$201,MATCH($A1758&amp;"-5",Matches!$J$2:$J$201,0))="",INDEX(Matches!$H$2:$H$201,MATCH($A1758&amp;"-5",Matches!$J$2:$J$201,0))=""),"",IF(AND($C1758&lt;&gt;"",INDEX(Matches!$F$2:$F$201,MATCH($A1758&amp;"-5",Matches!$J$2:$J$201,0))&lt;&gt;"",$C1758&gt;=INDEX(Matches!$F$2:$F$201,MATCH($A1758&amp;"-5",Matches!$J$2:$J$201,0))),"",IF(AND(L1758=INDEX(Matches!$G$2:$G$201,MATCH($A1758&amp;"-5",Matches!$J$2:$J$201,0)),M1758=INDEX(Matches!$H$2:$H$201,MATCH($A1758&amp;"-5",Matches!$J$2:$J$201,0))),5,IF(SIGN(L1758-M1758)&lt;&gt;SIGN(INDEX(Matches!$G$2:$G$201,MATCH($A1758&amp;"-5",Matches!$J$2:$J$201,0))-INDEX(Matches!$H$2:$H$201,MATCH($A1758&amp;"-5",Matches!$J$2:$J$201,0))),0,IF(L1758-M1758=INDEX(Matches!$G$2:$G$201,MATCH($A1758&amp;"-5",Matches!$J$2:$J$201,0))-INDEX(Matches!$H$2:$H$201,MATCH($A1758&amp;"-5",Matches!$J$2:$J$201,0)),3,2))))),""))</f>
        <v/>
      </c>
      <c r="AC1758" s="12" t="str">
        <f aca="false">IF(OR($B1758="",N1758="",O1758=""),"",IFERROR(IF(OR(INDEX(Matches!$I$2:$I$201,MATCH($A1758&amp;"-6",Matches!$J$2:$J$201,0))="Void",INDEX(Matches!$G$2:$G$201,MATCH($A1758&amp;"-6",Matches!$J$2:$J$201,0))="",INDEX(Matches!$H$2:$H$201,MATCH($A1758&amp;"-6",Matches!$J$2:$J$201,0))=""),"",IF(AND($C1758&lt;&gt;"",INDEX(Matches!$F$2:$F$201,MATCH($A1758&amp;"-6",Matches!$J$2:$J$201,0))&lt;&gt;"",$C1758&gt;=INDEX(Matches!$F$2:$F$201,MATCH($A1758&amp;"-6",Matches!$J$2:$J$201,0))),"",IF(AND(N1758=INDEX(Matches!$G$2:$G$201,MATCH($A1758&amp;"-6",Matches!$J$2:$J$201,0)),O1758=INDEX(Matches!$H$2:$H$201,MATCH($A1758&amp;"-6",Matches!$J$2:$J$201,0))),5,IF(SIGN(N1758-O1758)&lt;&gt;SIGN(INDEX(Matches!$G$2:$G$201,MATCH($A1758&amp;"-6",Matches!$J$2:$J$201,0))-INDEX(Matches!$H$2:$H$201,MATCH($A1758&amp;"-6",Matches!$J$2:$J$201,0))),0,IF(N1758-O1758=INDEX(Matches!$G$2:$G$201,MATCH($A1758&amp;"-6",Matches!$J$2:$J$201,0))-INDEX(Matches!$H$2:$H$201,MATCH($A1758&amp;"-6",Matches!$J$2:$J$201,0)),3,2))))),""))</f>
        <v/>
      </c>
      <c r="AD1758" s="12" t="str">
        <f aca="false">IF(OR($B1758="",P1758="",Q1758=""),"",IFERROR(IF(OR(INDEX(Matches!$I$2:$I$201,MATCH($A1758&amp;"-7",Matches!$J$2:$J$201,0))="Void",INDEX(Matches!$G$2:$G$201,MATCH($A1758&amp;"-7",Matches!$J$2:$J$201,0))="",INDEX(Matches!$H$2:$H$201,MATCH($A1758&amp;"-7",Matches!$J$2:$J$201,0))=""),"",IF(AND($C1758&lt;&gt;"",INDEX(Matches!$F$2:$F$201,MATCH($A1758&amp;"-7",Matches!$J$2:$J$201,0))&lt;&gt;"",$C1758&gt;=INDEX(Matches!$F$2:$F$201,MATCH($A1758&amp;"-7",Matches!$J$2:$J$201,0))),"",IF(AND(P1758=INDEX(Matches!$G$2:$G$201,MATCH($A1758&amp;"-7",Matches!$J$2:$J$201,0)),Q1758=INDEX(Matches!$H$2:$H$201,MATCH($A1758&amp;"-7",Matches!$J$2:$J$201,0))),5,IF(SIGN(P1758-Q1758)&lt;&gt;SIGN(INDEX(Matches!$G$2:$G$201,MATCH($A1758&amp;"-7",Matches!$J$2:$J$201,0))-INDEX(Matches!$H$2:$H$201,MATCH($A1758&amp;"-7",Matches!$J$2:$J$201,0))),0,IF(P1758-Q1758=INDEX(Matches!$G$2:$G$201,MATCH($A1758&amp;"-7",Matches!$J$2:$J$201,0))-INDEX(Matches!$H$2:$H$201,MATCH($A1758&amp;"-7",Matches!$J$2:$J$201,0)),3,2))))),""))</f>
        <v/>
      </c>
      <c r="AE1758" s="12" t="str">
        <f aca="false">IF(OR($B1758="",R1758="",S1758=""),"",IFERROR(IF(OR(INDEX(Matches!$I$2:$I$201,MATCH($A1758&amp;"-8",Matches!$J$2:$J$201,0))="Void",INDEX(Matches!$G$2:$G$201,MATCH($A1758&amp;"-8",Matches!$J$2:$J$201,0))="",INDEX(Matches!$H$2:$H$201,MATCH($A1758&amp;"-8",Matches!$J$2:$J$201,0))=""),"",IF(AND($C1758&lt;&gt;"",INDEX(Matches!$F$2:$F$201,MATCH($A1758&amp;"-8",Matches!$J$2:$J$201,0))&lt;&gt;"",$C1758&gt;=INDEX(Matches!$F$2:$F$201,MATCH($A1758&amp;"-8",Matches!$J$2:$J$201,0))),"",IF(AND(R1758=INDEX(Matches!$G$2:$G$201,MATCH($A1758&amp;"-8",Matches!$J$2:$J$201,0)),S1758=INDEX(Matches!$H$2:$H$201,MATCH($A1758&amp;"-8",Matches!$J$2:$J$201,0))),5,IF(SIGN(R1758-S1758)&lt;&gt;SIGN(INDEX(Matches!$G$2:$G$201,MATCH($A1758&amp;"-8",Matches!$J$2:$J$201,0))-INDEX(Matches!$H$2:$H$201,MATCH($A1758&amp;"-8",Matches!$J$2:$J$201,0))),0,IF(R1758-S1758=INDEX(Matches!$G$2:$G$201,MATCH($A1758&amp;"-8",Matches!$J$2:$J$201,0))-INDEX(Matches!$H$2:$H$201,MATCH($A1758&amp;"-8",Matches!$J$2:$J$201,0)),3,2))))),""))</f>
        <v/>
      </c>
      <c r="AF1758" s="12" t="str">
        <f aca="false">IF(OR($B1758="",T1758="",U1758=""),"",IFERROR(IF(OR(INDEX(Matches!$I$2:$I$201,MATCH($A1758&amp;"-9",Matches!$J$2:$J$201,0))="Void",INDEX(Matches!$G$2:$G$201,MATCH($A1758&amp;"-9",Matches!$J$2:$J$201,0))="",INDEX(Matches!$H$2:$H$201,MATCH($A1758&amp;"-9",Matches!$J$2:$J$201,0))=""),"",IF(AND($C1758&lt;&gt;"",INDEX(Matches!$F$2:$F$201,MATCH($A1758&amp;"-9",Matches!$J$2:$J$201,0))&lt;&gt;"",$C1758&gt;=INDEX(Matches!$F$2:$F$201,MATCH($A1758&amp;"-9",Matches!$J$2:$J$201,0))),"",IF(AND(T1758=INDEX(Matches!$G$2:$G$201,MATCH($A1758&amp;"-9",Matches!$J$2:$J$201,0)),U1758=INDEX(Matches!$H$2:$H$201,MATCH($A1758&amp;"-9",Matches!$J$2:$J$201,0))),5,IF(SIGN(T1758-U1758)&lt;&gt;SIGN(INDEX(Matches!$G$2:$G$201,MATCH($A1758&amp;"-9",Matches!$J$2:$J$201,0))-INDEX(Matches!$H$2:$H$201,MATCH($A1758&amp;"-9",Matches!$J$2:$J$201,0))),0,IF(T1758-U1758=INDEX(Matches!$G$2:$G$201,MATCH($A1758&amp;"-9",Matches!$J$2:$J$201,0))-INDEX(Matches!$H$2:$H$201,MATCH($A1758&amp;"-9",Matches!$J$2:$J$201,0)),3,2))))),""))</f>
        <v/>
      </c>
      <c r="AG1758" s="12" t="str">
        <f aca="false">IF(OR($B1758="",V1758="",W1758=""),"",IFERROR(IF(OR(INDEX(Matches!$I$2:$I$201,MATCH($A1758&amp;"-10",Matches!$J$2:$J$201,0))="Void",INDEX(Matches!$G$2:$G$201,MATCH($A1758&amp;"-10",Matches!$J$2:$J$201,0))="",INDEX(Matches!$H$2:$H$201,MATCH($A1758&amp;"-10",Matches!$J$2:$J$201,0))=""),"",IF(AND($C1758&lt;&gt;"",INDEX(Matches!$F$2:$F$201,MATCH($A1758&amp;"-10",Matches!$J$2:$J$201,0))&lt;&gt;"",$C1758&gt;=INDEX(Matches!$F$2:$F$201,MATCH($A1758&amp;"-10",Matches!$J$2:$J$201,0))),"",IF(AND(V1758=INDEX(Matches!$G$2:$G$201,MATCH($A1758&amp;"-10",Matches!$J$2:$J$201,0)),W1758=INDEX(Matches!$H$2:$H$201,MATCH($A1758&amp;"-10",Matches!$J$2:$J$201,0))),5,IF(SIGN(V1758-W1758)&lt;&gt;SIGN(INDEX(Matches!$G$2:$G$201,MATCH($A1758&amp;"-10",Matches!$J$2:$J$201,0))-INDEX(Matches!$H$2:$H$201,MATCH($A1758&amp;"-10",Matches!$J$2:$J$201,0))),0,IF(V1758-W1758=INDEX(Matches!$G$2:$G$201,MATCH($A1758&amp;"-10",Matches!$J$2:$J$201,0))-INDEX(Matches!$H$2:$H$201,MATCH($A1758&amp;"-10",Matches!$J$2:$J$201,0)),3,2))))),""))</f>
        <v/>
      </c>
      <c r="AH1758" s="13" t="str">
        <f aca="false">IF($B1758="","",SUM(X1758:AG1758))</f>
        <v/>
      </c>
      <c r="AI1758" s="12" t="str">
        <f aca="false">IF($B1758="","",COUNTIF(X1758:AG1758,5))</f>
        <v/>
      </c>
      <c r="AJ1758" s="12" t="str">
        <f aca="false">IF($B1758="","",COUNTIF(X1758:AG1758,"&gt;=2"))</f>
        <v/>
      </c>
      <c r="AK1758" s="12" t="str">
        <f aca="false">IF($B1758="","",COUNT(X1758:AG1758))</f>
        <v/>
      </c>
    </row>
    <row r="1759" customFormat="false" ht="15" hidden="false" customHeight="false" outlineLevel="0" collapsed="false">
      <c r="A1759" s="7"/>
      <c r="B1759" s="7"/>
      <c r="C1759" s="11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12" t="str">
        <f aca="false">IF(OR($B1759="",D1759="",E1759=""),"",IFERROR(IF(OR(INDEX(Matches!$I$2:$I$201,MATCH($A1759&amp;"-1",Matches!$J$2:$J$201,0))="Void",INDEX(Matches!$G$2:$G$201,MATCH($A1759&amp;"-1",Matches!$J$2:$J$201,0))="",INDEX(Matches!$H$2:$H$201,MATCH($A1759&amp;"-1",Matches!$J$2:$J$201,0))=""),"",IF(AND($C1759&lt;&gt;"",INDEX(Matches!$F$2:$F$201,MATCH($A1759&amp;"-1",Matches!$J$2:$J$201,0))&lt;&gt;"",$C1759&gt;=INDEX(Matches!$F$2:$F$201,MATCH($A1759&amp;"-1",Matches!$J$2:$J$201,0))),"",IF(AND(D1759=INDEX(Matches!$G$2:$G$201,MATCH($A1759&amp;"-1",Matches!$J$2:$J$201,0)),E1759=INDEX(Matches!$H$2:$H$201,MATCH($A1759&amp;"-1",Matches!$J$2:$J$201,0))),5,IF(SIGN(D1759-E1759)&lt;&gt;SIGN(INDEX(Matches!$G$2:$G$201,MATCH($A1759&amp;"-1",Matches!$J$2:$J$201,0))-INDEX(Matches!$H$2:$H$201,MATCH($A1759&amp;"-1",Matches!$J$2:$J$201,0))),0,IF(D1759-E1759=INDEX(Matches!$G$2:$G$201,MATCH($A1759&amp;"-1",Matches!$J$2:$J$201,0))-INDEX(Matches!$H$2:$H$201,MATCH($A1759&amp;"-1",Matches!$J$2:$J$201,0)),3,2))))),""))</f>
        <v/>
      </c>
      <c r="Y1759" s="12" t="str">
        <f aca="false">IF(OR($B1759="",F1759="",G1759=""),"",IFERROR(IF(OR(INDEX(Matches!$I$2:$I$201,MATCH($A1759&amp;"-2",Matches!$J$2:$J$201,0))="Void",INDEX(Matches!$G$2:$G$201,MATCH($A1759&amp;"-2",Matches!$J$2:$J$201,0))="",INDEX(Matches!$H$2:$H$201,MATCH($A1759&amp;"-2",Matches!$J$2:$J$201,0))=""),"",IF(AND($C1759&lt;&gt;"",INDEX(Matches!$F$2:$F$201,MATCH($A1759&amp;"-2",Matches!$J$2:$J$201,0))&lt;&gt;"",$C1759&gt;=INDEX(Matches!$F$2:$F$201,MATCH($A1759&amp;"-2",Matches!$J$2:$J$201,0))),"",IF(AND(F1759=INDEX(Matches!$G$2:$G$201,MATCH($A1759&amp;"-2",Matches!$J$2:$J$201,0)),G1759=INDEX(Matches!$H$2:$H$201,MATCH($A1759&amp;"-2",Matches!$J$2:$J$201,0))),5,IF(SIGN(F1759-G1759)&lt;&gt;SIGN(INDEX(Matches!$G$2:$G$201,MATCH($A1759&amp;"-2",Matches!$J$2:$J$201,0))-INDEX(Matches!$H$2:$H$201,MATCH($A1759&amp;"-2",Matches!$J$2:$J$201,0))),0,IF(F1759-G1759=INDEX(Matches!$G$2:$G$201,MATCH($A1759&amp;"-2",Matches!$J$2:$J$201,0))-INDEX(Matches!$H$2:$H$201,MATCH($A1759&amp;"-2",Matches!$J$2:$J$201,0)),3,2))))),""))</f>
        <v/>
      </c>
      <c r="Z1759" s="12" t="str">
        <f aca="false">IF(OR($B1759="",H1759="",I1759=""),"",IFERROR(IF(OR(INDEX(Matches!$I$2:$I$201,MATCH($A1759&amp;"-3",Matches!$J$2:$J$201,0))="Void",INDEX(Matches!$G$2:$G$201,MATCH($A1759&amp;"-3",Matches!$J$2:$J$201,0))="",INDEX(Matches!$H$2:$H$201,MATCH($A1759&amp;"-3",Matches!$J$2:$J$201,0))=""),"",IF(AND($C1759&lt;&gt;"",INDEX(Matches!$F$2:$F$201,MATCH($A1759&amp;"-3",Matches!$J$2:$J$201,0))&lt;&gt;"",$C1759&gt;=INDEX(Matches!$F$2:$F$201,MATCH($A1759&amp;"-3",Matches!$J$2:$J$201,0))),"",IF(AND(H1759=INDEX(Matches!$G$2:$G$201,MATCH($A1759&amp;"-3",Matches!$J$2:$J$201,0)),I1759=INDEX(Matches!$H$2:$H$201,MATCH($A1759&amp;"-3",Matches!$J$2:$J$201,0))),5,IF(SIGN(H1759-I1759)&lt;&gt;SIGN(INDEX(Matches!$G$2:$G$201,MATCH($A1759&amp;"-3",Matches!$J$2:$J$201,0))-INDEX(Matches!$H$2:$H$201,MATCH($A1759&amp;"-3",Matches!$J$2:$J$201,0))),0,IF(H1759-I1759=INDEX(Matches!$G$2:$G$201,MATCH($A1759&amp;"-3",Matches!$J$2:$J$201,0))-INDEX(Matches!$H$2:$H$201,MATCH($A1759&amp;"-3",Matches!$J$2:$J$201,0)),3,2))))),""))</f>
        <v/>
      </c>
      <c r="AA1759" s="12" t="str">
        <f aca="false">IF(OR($B1759="",J1759="",K1759=""),"",IFERROR(IF(OR(INDEX(Matches!$I$2:$I$201,MATCH($A1759&amp;"-4",Matches!$J$2:$J$201,0))="Void",INDEX(Matches!$G$2:$G$201,MATCH($A1759&amp;"-4",Matches!$J$2:$J$201,0))="",INDEX(Matches!$H$2:$H$201,MATCH($A1759&amp;"-4",Matches!$J$2:$J$201,0))=""),"",IF(AND($C1759&lt;&gt;"",INDEX(Matches!$F$2:$F$201,MATCH($A1759&amp;"-4",Matches!$J$2:$J$201,0))&lt;&gt;"",$C1759&gt;=INDEX(Matches!$F$2:$F$201,MATCH($A1759&amp;"-4",Matches!$J$2:$J$201,0))),"",IF(AND(J1759=INDEX(Matches!$G$2:$G$201,MATCH($A1759&amp;"-4",Matches!$J$2:$J$201,0)),K1759=INDEX(Matches!$H$2:$H$201,MATCH($A1759&amp;"-4",Matches!$J$2:$J$201,0))),5,IF(SIGN(J1759-K1759)&lt;&gt;SIGN(INDEX(Matches!$G$2:$G$201,MATCH($A1759&amp;"-4",Matches!$J$2:$J$201,0))-INDEX(Matches!$H$2:$H$201,MATCH($A1759&amp;"-4",Matches!$J$2:$J$201,0))),0,IF(J1759-K1759=INDEX(Matches!$G$2:$G$201,MATCH($A1759&amp;"-4",Matches!$J$2:$J$201,0))-INDEX(Matches!$H$2:$H$201,MATCH($A1759&amp;"-4",Matches!$J$2:$J$201,0)),3,2))))),""))</f>
        <v/>
      </c>
      <c r="AB1759" s="12" t="str">
        <f aca="false">IF(OR($B1759="",L1759="",M1759=""),"",IFERROR(IF(OR(INDEX(Matches!$I$2:$I$201,MATCH($A1759&amp;"-5",Matches!$J$2:$J$201,0))="Void",INDEX(Matches!$G$2:$G$201,MATCH($A1759&amp;"-5",Matches!$J$2:$J$201,0))="",INDEX(Matches!$H$2:$H$201,MATCH($A1759&amp;"-5",Matches!$J$2:$J$201,0))=""),"",IF(AND($C1759&lt;&gt;"",INDEX(Matches!$F$2:$F$201,MATCH($A1759&amp;"-5",Matches!$J$2:$J$201,0))&lt;&gt;"",$C1759&gt;=INDEX(Matches!$F$2:$F$201,MATCH($A1759&amp;"-5",Matches!$J$2:$J$201,0))),"",IF(AND(L1759=INDEX(Matches!$G$2:$G$201,MATCH($A1759&amp;"-5",Matches!$J$2:$J$201,0)),M1759=INDEX(Matches!$H$2:$H$201,MATCH($A1759&amp;"-5",Matches!$J$2:$J$201,0))),5,IF(SIGN(L1759-M1759)&lt;&gt;SIGN(INDEX(Matches!$G$2:$G$201,MATCH($A1759&amp;"-5",Matches!$J$2:$J$201,0))-INDEX(Matches!$H$2:$H$201,MATCH($A1759&amp;"-5",Matches!$J$2:$J$201,0))),0,IF(L1759-M1759=INDEX(Matches!$G$2:$G$201,MATCH($A1759&amp;"-5",Matches!$J$2:$J$201,0))-INDEX(Matches!$H$2:$H$201,MATCH($A1759&amp;"-5",Matches!$J$2:$J$201,0)),3,2))))),""))</f>
        <v/>
      </c>
      <c r="AC1759" s="12" t="str">
        <f aca="false">IF(OR($B1759="",N1759="",O1759=""),"",IFERROR(IF(OR(INDEX(Matches!$I$2:$I$201,MATCH($A1759&amp;"-6",Matches!$J$2:$J$201,0))="Void",INDEX(Matches!$G$2:$G$201,MATCH($A1759&amp;"-6",Matches!$J$2:$J$201,0))="",INDEX(Matches!$H$2:$H$201,MATCH($A1759&amp;"-6",Matches!$J$2:$J$201,0))=""),"",IF(AND($C1759&lt;&gt;"",INDEX(Matches!$F$2:$F$201,MATCH($A1759&amp;"-6",Matches!$J$2:$J$201,0))&lt;&gt;"",$C1759&gt;=INDEX(Matches!$F$2:$F$201,MATCH($A1759&amp;"-6",Matches!$J$2:$J$201,0))),"",IF(AND(N1759=INDEX(Matches!$G$2:$G$201,MATCH($A1759&amp;"-6",Matches!$J$2:$J$201,0)),O1759=INDEX(Matches!$H$2:$H$201,MATCH($A1759&amp;"-6",Matches!$J$2:$J$201,0))),5,IF(SIGN(N1759-O1759)&lt;&gt;SIGN(INDEX(Matches!$G$2:$G$201,MATCH($A1759&amp;"-6",Matches!$J$2:$J$201,0))-INDEX(Matches!$H$2:$H$201,MATCH($A1759&amp;"-6",Matches!$J$2:$J$201,0))),0,IF(N1759-O1759=INDEX(Matches!$G$2:$G$201,MATCH($A1759&amp;"-6",Matches!$J$2:$J$201,0))-INDEX(Matches!$H$2:$H$201,MATCH($A1759&amp;"-6",Matches!$J$2:$J$201,0)),3,2))))),""))</f>
        <v/>
      </c>
      <c r="AD1759" s="12" t="str">
        <f aca="false">IF(OR($B1759="",P1759="",Q1759=""),"",IFERROR(IF(OR(INDEX(Matches!$I$2:$I$201,MATCH($A1759&amp;"-7",Matches!$J$2:$J$201,0))="Void",INDEX(Matches!$G$2:$G$201,MATCH($A1759&amp;"-7",Matches!$J$2:$J$201,0))="",INDEX(Matches!$H$2:$H$201,MATCH($A1759&amp;"-7",Matches!$J$2:$J$201,0))=""),"",IF(AND($C1759&lt;&gt;"",INDEX(Matches!$F$2:$F$201,MATCH($A1759&amp;"-7",Matches!$J$2:$J$201,0))&lt;&gt;"",$C1759&gt;=INDEX(Matches!$F$2:$F$201,MATCH($A1759&amp;"-7",Matches!$J$2:$J$201,0))),"",IF(AND(P1759=INDEX(Matches!$G$2:$G$201,MATCH($A1759&amp;"-7",Matches!$J$2:$J$201,0)),Q1759=INDEX(Matches!$H$2:$H$201,MATCH($A1759&amp;"-7",Matches!$J$2:$J$201,0))),5,IF(SIGN(P1759-Q1759)&lt;&gt;SIGN(INDEX(Matches!$G$2:$G$201,MATCH($A1759&amp;"-7",Matches!$J$2:$J$201,0))-INDEX(Matches!$H$2:$H$201,MATCH($A1759&amp;"-7",Matches!$J$2:$J$201,0))),0,IF(P1759-Q1759=INDEX(Matches!$G$2:$G$201,MATCH($A1759&amp;"-7",Matches!$J$2:$J$201,0))-INDEX(Matches!$H$2:$H$201,MATCH($A1759&amp;"-7",Matches!$J$2:$J$201,0)),3,2))))),""))</f>
        <v/>
      </c>
      <c r="AE1759" s="12" t="str">
        <f aca="false">IF(OR($B1759="",R1759="",S1759=""),"",IFERROR(IF(OR(INDEX(Matches!$I$2:$I$201,MATCH($A1759&amp;"-8",Matches!$J$2:$J$201,0))="Void",INDEX(Matches!$G$2:$G$201,MATCH($A1759&amp;"-8",Matches!$J$2:$J$201,0))="",INDEX(Matches!$H$2:$H$201,MATCH($A1759&amp;"-8",Matches!$J$2:$J$201,0))=""),"",IF(AND($C1759&lt;&gt;"",INDEX(Matches!$F$2:$F$201,MATCH($A1759&amp;"-8",Matches!$J$2:$J$201,0))&lt;&gt;"",$C1759&gt;=INDEX(Matches!$F$2:$F$201,MATCH($A1759&amp;"-8",Matches!$J$2:$J$201,0))),"",IF(AND(R1759=INDEX(Matches!$G$2:$G$201,MATCH($A1759&amp;"-8",Matches!$J$2:$J$201,0)),S1759=INDEX(Matches!$H$2:$H$201,MATCH($A1759&amp;"-8",Matches!$J$2:$J$201,0))),5,IF(SIGN(R1759-S1759)&lt;&gt;SIGN(INDEX(Matches!$G$2:$G$201,MATCH($A1759&amp;"-8",Matches!$J$2:$J$201,0))-INDEX(Matches!$H$2:$H$201,MATCH($A1759&amp;"-8",Matches!$J$2:$J$201,0))),0,IF(R1759-S1759=INDEX(Matches!$G$2:$G$201,MATCH($A1759&amp;"-8",Matches!$J$2:$J$201,0))-INDEX(Matches!$H$2:$H$201,MATCH($A1759&amp;"-8",Matches!$J$2:$J$201,0)),3,2))))),""))</f>
        <v/>
      </c>
      <c r="AF1759" s="12" t="str">
        <f aca="false">IF(OR($B1759="",T1759="",U1759=""),"",IFERROR(IF(OR(INDEX(Matches!$I$2:$I$201,MATCH($A1759&amp;"-9",Matches!$J$2:$J$201,0))="Void",INDEX(Matches!$G$2:$G$201,MATCH($A1759&amp;"-9",Matches!$J$2:$J$201,0))="",INDEX(Matches!$H$2:$H$201,MATCH($A1759&amp;"-9",Matches!$J$2:$J$201,0))=""),"",IF(AND($C1759&lt;&gt;"",INDEX(Matches!$F$2:$F$201,MATCH($A1759&amp;"-9",Matches!$J$2:$J$201,0))&lt;&gt;"",$C1759&gt;=INDEX(Matches!$F$2:$F$201,MATCH($A1759&amp;"-9",Matches!$J$2:$J$201,0))),"",IF(AND(T1759=INDEX(Matches!$G$2:$G$201,MATCH($A1759&amp;"-9",Matches!$J$2:$J$201,0)),U1759=INDEX(Matches!$H$2:$H$201,MATCH($A1759&amp;"-9",Matches!$J$2:$J$201,0))),5,IF(SIGN(T1759-U1759)&lt;&gt;SIGN(INDEX(Matches!$G$2:$G$201,MATCH($A1759&amp;"-9",Matches!$J$2:$J$201,0))-INDEX(Matches!$H$2:$H$201,MATCH($A1759&amp;"-9",Matches!$J$2:$J$201,0))),0,IF(T1759-U1759=INDEX(Matches!$G$2:$G$201,MATCH($A1759&amp;"-9",Matches!$J$2:$J$201,0))-INDEX(Matches!$H$2:$H$201,MATCH($A1759&amp;"-9",Matches!$J$2:$J$201,0)),3,2))))),""))</f>
        <v/>
      </c>
      <c r="AG1759" s="12" t="str">
        <f aca="false">IF(OR($B1759="",V1759="",W1759=""),"",IFERROR(IF(OR(INDEX(Matches!$I$2:$I$201,MATCH($A1759&amp;"-10",Matches!$J$2:$J$201,0))="Void",INDEX(Matches!$G$2:$G$201,MATCH($A1759&amp;"-10",Matches!$J$2:$J$201,0))="",INDEX(Matches!$H$2:$H$201,MATCH($A1759&amp;"-10",Matches!$J$2:$J$201,0))=""),"",IF(AND($C1759&lt;&gt;"",INDEX(Matches!$F$2:$F$201,MATCH($A1759&amp;"-10",Matches!$J$2:$J$201,0))&lt;&gt;"",$C1759&gt;=INDEX(Matches!$F$2:$F$201,MATCH($A1759&amp;"-10",Matches!$J$2:$J$201,0))),"",IF(AND(V1759=INDEX(Matches!$G$2:$G$201,MATCH($A1759&amp;"-10",Matches!$J$2:$J$201,0)),W1759=INDEX(Matches!$H$2:$H$201,MATCH($A1759&amp;"-10",Matches!$J$2:$J$201,0))),5,IF(SIGN(V1759-W1759)&lt;&gt;SIGN(INDEX(Matches!$G$2:$G$201,MATCH($A1759&amp;"-10",Matches!$J$2:$J$201,0))-INDEX(Matches!$H$2:$H$201,MATCH($A1759&amp;"-10",Matches!$J$2:$J$201,0))),0,IF(V1759-W1759=INDEX(Matches!$G$2:$G$201,MATCH($A1759&amp;"-10",Matches!$J$2:$J$201,0))-INDEX(Matches!$H$2:$H$201,MATCH($A1759&amp;"-10",Matches!$J$2:$J$201,0)),3,2))))),""))</f>
        <v/>
      </c>
      <c r="AH1759" s="13" t="str">
        <f aca="false">IF($B1759="","",SUM(X1759:AG1759))</f>
        <v/>
      </c>
      <c r="AI1759" s="12" t="str">
        <f aca="false">IF($B1759="","",COUNTIF(X1759:AG1759,5))</f>
        <v/>
      </c>
      <c r="AJ1759" s="12" t="str">
        <f aca="false">IF($B1759="","",COUNTIF(X1759:AG1759,"&gt;=2"))</f>
        <v/>
      </c>
      <c r="AK1759" s="12" t="str">
        <f aca="false">IF($B1759="","",COUNT(X1759:AG1759))</f>
        <v/>
      </c>
    </row>
    <row r="1760" customFormat="false" ht="15" hidden="false" customHeight="false" outlineLevel="0" collapsed="false">
      <c r="A1760" s="7"/>
      <c r="B1760" s="7"/>
      <c r="C1760" s="11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12" t="str">
        <f aca="false">IF(OR($B1760="",D1760="",E1760=""),"",IFERROR(IF(OR(INDEX(Matches!$I$2:$I$201,MATCH($A1760&amp;"-1",Matches!$J$2:$J$201,0))="Void",INDEX(Matches!$G$2:$G$201,MATCH($A1760&amp;"-1",Matches!$J$2:$J$201,0))="",INDEX(Matches!$H$2:$H$201,MATCH($A1760&amp;"-1",Matches!$J$2:$J$201,0))=""),"",IF(AND($C1760&lt;&gt;"",INDEX(Matches!$F$2:$F$201,MATCH($A1760&amp;"-1",Matches!$J$2:$J$201,0))&lt;&gt;"",$C1760&gt;=INDEX(Matches!$F$2:$F$201,MATCH($A1760&amp;"-1",Matches!$J$2:$J$201,0))),"",IF(AND(D1760=INDEX(Matches!$G$2:$G$201,MATCH($A1760&amp;"-1",Matches!$J$2:$J$201,0)),E1760=INDEX(Matches!$H$2:$H$201,MATCH($A1760&amp;"-1",Matches!$J$2:$J$201,0))),5,IF(SIGN(D1760-E1760)&lt;&gt;SIGN(INDEX(Matches!$G$2:$G$201,MATCH($A1760&amp;"-1",Matches!$J$2:$J$201,0))-INDEX(Matches!$H$2:$H$201,MATCH($A1760&amp;"-1",Matches!$J$2:$J$201,0))),0,IF(D1760-E1760=INDEX(Matches!$G$2:$G$201,MATCH($A1760&amp;"-1",Matches!$J$2:$J$201,0))-INDEX(Matches!$H$2:$H$201,MATCH($A1760&amp;"-1",Matches!$J$2:$J$201,0)),3,2))))),""))</f>
        <v/>
      </c>
      <c r="Y1760" s="12" t="str">
        <f aca="false">IF(OR($B1760="",F1760="",G1760=""),"",IFERROR(IF(OR(INDEX(Matches!$I$2:$I$201,MATCH($A1760&amp;"-2",Matches!$J$2:$J$201,0))="Void",INDEX(Matches!$G$2:$G$201,MATCH($A1760&amp;"-2",Matches!$J$2:$J$201,0))="",INDEX(Matches!$H$2:$H$201,MATCH($A1760&amp;"-2",Matches!$J$2:$J$201,0))=""),"",IF(AND($C1760&lt;&gt;"",INDEX(Matches!$F$2:$F$201,MATCH($A1760&amp;"-2",Matches!$J$2:$J$201,0))&lt;&gt;"",$C1760&gt;=INDEX(Matches!$F$2:$F$201,MATCH($A1760&amp;"-2",Matches!$J$2:$J$201,0))),"",IF(AND(F1760=INDEX(Matches!$G$2:$G$201,MATCH($A1760&amp;"-2",Matches!$J$2:$J$201,0)),G1760=INDEX(Matches!$H$2:$H$201,MATCH($A1760&amp;"-2",Matches!$J$2:$J$201,0))),5,IF(SIGN(F1760-G1760)&lt;&gt;SIGN(INDEX(Matches!$G$2:$G$201,MATCH($A1760&amp;"-2",Matches!$J$2:$J$201,0))-INDEX(Matches!$H$2:$H$201,MATCH($A1760&amp;"-2",Matches!$J$2:$J$201,0))),0,IF(F1760-G1760=INDEX(Matches!$G$2:$G$201,MATCH($A1760&amp;"-2",Matches!$J$2:$J$201,0))-INDEX(Matches!$H$2:$H$201,MATCH($A1760&amp;"-2",Matches!$J$2:$J$201,0)),3,2))))),""))</f>
        <v/>
      </c>
      <c r="Z1760" s="12" t="str">
        <f aca="false">IF(OR($B1760="",H1760="",I1760=""),"",IFERROR(IF(OR(INDEX(Matches!$I$2:$I$201,MATCH($A1760&amp;"-3",Matches!$J$2:$J$201,0))="Void",INDEX(Matches!$G$2:$G$201,MATCH($A1760&amp;"-3",Matches!$J$2:$J$201,0))="",INDEX(Matches!$H$2:$H$201,MATCH($A1760&amp;"-3",Matches!$J$2:$J$201,0))=""),"",IF(AND($C1760&lt;&gt;"",INDEX(Matches!$F$2:$F$201,MATCH($A1760&amp;"-3",Matches!$J$2:$J$201,0))&lt;&gt;"",$C1760&gt;=INDEX(Matches!$F$2:$F$201,MATCH($A1760&amp;"-3",Matches!$J$2:$J$201,0))),"",IF(AND(H1760=INDEX(Matches!$G$2:$G$201,MATCH($A1760&amp;"-3",Matches!$J$2:$J$201,0)),I1760=INDEX(Matches!$H$2:$H$201,MATCH($A1760&amp;"-3",Matches!$J$2:$J$201,0))),5,IF(SIGN(H1760-I1760)&lt;&gt;SIGN(INDEX(Matches!$G$2:$G$201,MATCH($A1760&amp;"-3",Matches!$J$2:$J$201,0))-INDEX(Matches!$H$2:$H$201,MATCH($A1760&amp;"-3",Matches!$J$2:$J$201,0))),0,IF(H1760-I1760=INDEX(Matches!$G$2:$G$201,MATCH($A1760&amp;"-3",Matches!$J$2:$J$201,0))-INDEX(Matches!$H$2:$H$201,MATCH($A1760&amp;"-3",Matches!$J$2:$J$201,0)),3,2))))),""))</f>
        <v/>
      </c>
      <c r="AA1760" s="12" t="str">
        <f aca="false">IF(OR($B1760="",J1760="",K1760=""),"",IFERROR(IF(OR(INDEX(Matches!$I$2:$I$201,MATCH($A1760&amp;"-4",Matches!$J$2:$J$201,0))="Void",INDEX(Matches!$G$2:$G$201,MATCH($A1760&amp;"-4",Matches!$J$2:$J$201,0))="",INDEX(Matches!$H$2:$H$201,MATCH($A1760&amp;"-4",Matches!$J$2:$J$201,0))=""),"",IF(AND($C1760&lt;&gt;"",INDEX(Matches!$F$2:$F$201,MATCH($A1760&amp;"-4",Matches!$J$2:$J$201,0))&lt;&gt;"",$C1760&gt;=INDEX(Matches!$F$2:$F$201,MATCH($A1760&amp;"-4",Matches!$J$2:$J$201,0))),"",IF(AND(J1760=INDEX(Matches!$G$2:$G$201,MATCH($A1760&amp;"-4",Matches!$J$2:$J$201,0)),K1760=INDEX(Matches!$H$2:$H$201,MATCH($A1760&amp;"-4",Matches!$J$2:$J$201,0))),5,IF(SIGN(J1760-K1760)&lt;&gt;SIGN(INDEX(Matches!$G$2:$G$201,MATCH($A1760&amp;"-4",Matches!$J$2:$J$201,0))-INDEX(Matches!$H$2:$H$201,MATCH($A1760&amp;"-4",Matches!$J$2:$J$201,0))),0,IF(J1760-K1760=INDEX(Matches!$G$2:$G$201,MATCH($A1760&amp;"-4",Matches!$J$2:$J$201,0))-INDEX(Matches!$H$2:$H$201,MATCH($A1760&amp;"-4",Matches!$J$2:$J$201,0)),3,2))))),""))</f>
        <v/>
      </c>
      <c r="AB1760" s="12" t="str">
        <f aca="false">IF(OR($B1760="",L1760="",M1760=""),"",IFERROR(IF(OR(INDEX(Matches!$I$2:$I$201,MATCH($A1760&amp;"-5",Matches!$J$2:$J$201,0))="Void",INDEX(Matches!$G$2:$G$201,MATCH($A1760&amp;"-5",Matches!$J$2:$J$201,0))="",INDEX(Matches!$H$2:$H$201,MATCH($A1760&amp;"-5",Matches!$J$2:$J$201,0))=""),"",IF(AND($C1760&lt;&gt;"",INDEX(Matches!$F$2:$F$201,MATCH($A1760&amp;"-5",Matches!$J$2:$J$201,0))&lt;&gt;"",$C1760&gt;=INDEX(Matches!$F$2:$F$201,MATCH($A1760&amp;"-5",Matches!$J$2:$J$201,0))),"",IF(AND(L1760=INDEX(Matches!$G$2:$G$201,MATCH($A1760&amp;"-5",Matches!$J$2:$J$201,0)),M1760=INDEX(Matches!$H$2:$H$201,MATCH($A1760&amp;"-5",Matches!$J$2:$J$201,0))),5,IF(SIGN(L1760-M1760)&lt;&gt;SIGN(INDEX(Matches!$G$2:$G$201,MATCH($A1760&amp;"-5",Matches!$J$2:$J$201,0))-INDEX(Matches!$H$2:$H$201,MATCH($A1760&amp;"-5",Matches!$J$2:$J$201,0))),0,IF(L1760-M1760=INDEX(Matches!$G$2:$G$201,MATCH($A1760&amp;"-5",Matches!$J$2:$J$201,0))-INDEX(Matches!$H$2:$H$201,MATCH($A1760&amp;"-5",Matches!$J$2:$J$201,0)),3,2))))),""))</f>
        <v/>
      </c>
      <c r="AC1760" s="12" t="str">
        <f aca="false">IF(OR($B1760="",N1760="",O1760=""),"",IFERROR(IF(OR(INDEX(Matches!$I$2:$I$201,MATCH($A1760&amp;"-6",Matches!$J$2:$J$201,0))="Void",INDEX(Matches!$G$2:$G$201,MATCH($A1760&amp;"-6",Matches!$J$2:$J$201,0))="",INDEX(Matches!$H$2:$H$201,MATCH($A1760&amp;"-6",Matches!$J$2:$J$201,0))=""),"",IF(AND($C1760&lt;&gt;"",INDEX(Matches!$F$2:$F$201,MATCH($A1760&amp;"-6",Matches!$J$2:$J$201,0))&lt;&gt;"",$C1760&gt;=INDEX(Matches!$F$2:$F$201,MATCH($A1760&amp;"-6",Matches!$J$2:$J$201,0))),"",IF(AND(N1760=INDEX(Matches!$G$2:$G$201,MATCH($A1760&amp;"-6",Matches!$J$2:$J$201,0)),O1760=INDEX(Matches!$H$2:$H$201,MATCH($A1760&amp;"-6",Matches!$J$2:$J$201,0))),5,IF(SIGN(N1760-O1760)&lt;&gt;SIGN(INDEX(Matches!$G$2:$G$201,MATCH($A1760&amp;"-6",Matches!$J$2:$J$201,0))-INDEX(Matches!$H$2:$H$201,MATCH($A1760&amp;"-6",Matches!$J$2:$J$201,0))),0,IF(N1760-O1760=INDEX(Matches!$G$2:$G$201,MATCH($A1760&amp;"-6",Matches!$J$2:$J$201,0))-INDEX(Matches!$H$2:$H$201,MATCH($A1760&amp;"-6",Matches!$J$2:$J$201,0)),3,2))))),""))</f>
        <v/>
      </c>
      <c r="AD1760" s="12" t="str">
        <f aca="false">IF(OR($B1760="",P1760="",Q1760=""),"",IFERROR(IF(OR(INDEX(Matches!$I$2:$I$201,MATCH($A1760&amp;"-7",Matches!$J$2:$J$201,0))="Void",INDEX(Matches!$G$2:$G$201,MATCH($A1760&amp;"-7",Matches!$J$2:$J$201,0))="",INDEX(Matches!$H$2:$H$201,MATCH($A1760&amp;"-7",Matches!$J$2:$J$201,0))=""),"",IF(AND($C1760&lt;&gt;"",INDEX(Matches!$F$2:$F$201,MATCH($A1760&amp;"-7",Matches!$J$2:$J$201,0))&lt;&gt;"",$C1760&gt;=INDEX(Matches!$F$2:$F$201,MATCH($A1760&amp;"-7",Matches!$J$2:$J$201,0))),"",IF(AND(P1760=INDEX(Matches!$G$2:$G$201,MATCH($A1760&amp;"-7",Matches!$J$2:$J$201,0)),Q1760=INDEX(Matches!$H$2:$H$201,MATCH($A1760&amp;"-7",Matches!$J$2:$J$201,0))),5,IF(SIGN(P1760-Q1760)&lt;&gt;SIGN(INDEX(Matches!$G$2:$G$201,MATCH($A1760&amp;"-7",Matches!$J$2:$J$201,0))-INDEX(Matches!$H$2:$H$201,MATCH($A1760&amp;"-7",Matches!$J$2:$J$201,0))),0,IF(P1760-Q1760=INDEX(Matches!$G$2:$G$201,MATCH($A1760&amp;"-7",Matches!$J$2:$J$201,0))-INDEX(Matches!$H$2:$H$201,MATCH($A1760&amp;"-7",Matches!$J$2:$J$201,0)),3,2))))),""))</f>
        <v/>
      </c>
      <c r="AE1760" s="12" t="str">
        <f aca="false">IF(OR($B1760="",R1760="",S1760=""),"",IFERROR(IF(OR(INDEX(Matches!$I$2:$I$201,MATCH($A1760&amp;"-8",Matches!$J$2:$J$201,0))="Void",INDEX(Matches!$G$2:$G$201,MATCH($A1760&amp;"-8",Matches!$J$2:$J$201,0))="",INDEX(Matches!$H$2:$H$201,MATCH($A1760&amp;"-8",Matches!$J$2:$J$201,0))=""),"",IF(AND($C1760&lt;&gt;"",INDEX(Matches!$F$2:$F$201,MATCH($A1760&amp;"-8",Matches!$J$2:$J$201,0))&lt;&gt;"",$C1760&gt;=INDEX(Matches!$F$2:$F$201,MATCH($A1760&amp;"-8",Matches!$J$2:$J$201,0))),"",IF(AND(R1760=INDEX(Matches!$G$2:$G$201,MATCH($A1760&amp;"-8",Matches!$J$2:$J$201,0)),S1760=INDEX(Matches!$H$2:$H$201,MATCH($A1760&amp;"-8",Matches!$J$2:$J$201,0))),5,IF(SIGN(R1760-S1760)&lt;&gt;SIGN(INDEX(Matches!$G$2:$G$201,MATCH($A1760&amp;"-8",Matches!$J$2:$J$201,0))-INDEX(Matches!$H$2:$H$201,MATCH($A1760&amp;"-8",Matches!$J$2:$J$201,0))),0,IF(R1760-S1760=INDEX(Matches!$G$2:$G$201,MATCH($A1760&amp;"-8",Matches!$J$2:$J$201,0))-INDEX(Matches!$H$2:$H$201,MATCH($A1760&amp;"-8",Matches!$J$2:$J$201,0)),3,2))))),""))</f>
        <v/>
      </c>
      <c r="AF1760" s="12" t="str">
        <f aca="false">IF(OR($B1760="",T1760="",U1760=""),"",IFERROR(IF(OR(INDEX(Matches!$I$2:$I$201,MATCH($A1760&amp;"-9",Matches!$J$2:$J$201,0))="Void",INDEX(Matches!$G$2:$G$201,MATCH($A1760&amp;"-9",Matches!$J$2:$J$201,0))="",INDEX(Matches!$H$2:$H$201,MATCH($A1760&amp;"-9",Matches!$J$2:$J$201,0))=""),"",IF(AND($C1760&lt;&gt;"",INDEX(Matches!$F$2:$F$201,MATCH($A1760&amp;"-9",Matches!$J$2:$J$201,0))&lt;&gt;"",$C1760&gt;=INDEX(Matches!$F$2:$F$201,MATCH($A1760&amp;"-9",Matches!$J$2:$J$201,0))),"",IF(AND(T1760=INDEX(Matches!$G$2:$G$201,MATCH($A1760&amp;"-9",Matches!$J$2:$J$201,0)),U1760=INDEX(Matches!$H$2:$H$201,MATCH($A1760&amp;"-9",Matches!$J$2:$J$201,0))),5,IF(SIGN(T1760-U1760)&lt;&gt;SIGN(INDEX(Matches!$G$2:$G$201,MATCH($A1760&amp;"-9",Matches!$J$2:$J$201,0))-INDEX(Matches!$H$2:$H$201,MATCH($A1760&amp;"-9",Matches!$J$2:$J$201,0))),0,IF(T1760-U1760=INDEX(Matches!$G$2:$G$201,MATCH($A1760&amp;"-9",Matches!$J$2:$J$201,0))-INDEX(Matches!$H$2:$H$201,MATCH($A1760&amp;"-9",Matches!$J$2:$J$201,0)),3,2))))),""))</f>
        <v/>
      </c>
      <c r="AG1760" s="12" t="str">
        <f aca="false">IF(OR($B1760="",V1760="",W1760=""),"",IFERROR(IF(OR(INDEX(Matches!$I$2:$I$201,MATCH($A1760&amp;"-10",Matches!$J$2:$J$201,0))="Void",INDEX(Matches!$G$2:$G$201,MATCH($A1760&amp;"-10",Matches!$J$2:$J$201,0))="",INDEX(Matches!$H$2:$H$201,MATCH($A1760&amp;"-10",Matches!$J$2:$J$201,0))=""),"",IF(AND($C1760&lt;&gt;"",INDEX(Matches!$F$2:$F$201,MATCH($A1760&amp;"-10",Matches!$J$2:$J$201,0))&lt;&gt;"",$C1760&gt;=INDEX(Matches!$F$2:$F$201,MATCH($A1760&amp;"-10",Matches!$J$2:$J$201,0))),"",IF(AND(V1760=INDEX(Matches!$G$2:$G$201,MATCH($A1760&amp;"-10",Matches!$J$2:$J$201,0)),W1760=INDEX(Matches!$H$2:$H$201,MATCH($A1760&amp;"-10",Matches!$J$2:$J$201,0))),5,IF(SIGN(V1760-W1760)&lt;&gt;SIGN(INDEX(Matches!$G$2:$G$201,MATCH($A1760&amp;"-10",Matches!$J$2:$J$201,0))-INDEX(Matches!$H$2:$H$201,MATCH($A1760&amp;"-10",Matches!$J$2:$J$201,0))),0,IF(V1760-W1760=INDEX(Matches!$G$2:$G$201,MATCH($A1760&amp;"-10",Matches!$J$2:$J$201,0))-INDEX(Matches!$H$2:$H$201,MATCH($A1760&amp;"-10",Matches!$J$2:$J$201,0)),3,2))))),""))</f>
        <v/>
      </c>
      <c r="AH1760" s="13" t="str">
        <f aca="false">IF($B1760="","",SUM(X1760:AG1760))</f>
        <v/>
      </c>
      <c r="AI1760" s="12" t="str">
        <f aca="false">IF($B1760="","",COUNTIF(X1760:AG1760,5))</f>
        <v/>
      </c>
      <c r="AJ1760" s="12" t="str">
        <f aca="false">IF($B1760="","",COUNTIF(X1760:AG1760,"&gt;=2"))</f>
        <v/>
      </c>
      <c r="AK1760" s="12" t="str">
        <f aca="false">IF($B1760="","",COUNT(X1760:AG1760))</f>
        <v/>
      </c>
    </row>
    <row r="1761" customFormat="false" ht="15" hidden="false" customHeight="false" outlineLevel="0" collapsed="false">
      <c r="A1761" s="7"/>
      <c r="B1761" s="7"/>
      <c r="C1761" s="11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12" t="str">
        <f aca="false">IF(OR($B1761="",D1761="",E1761=""),"",IFERROR(IF(OR(INDEX(Matches!$I$2:$I$201,MATCH($A1761&amp;"-1",Matches!$J$2:$J$201,0))="Void",INDEX(Matches!$G$2:$G$201,MATCH($A1761&amp;"-1",Matches!$J$2:$J$201,0))="",INDEX(Matches!$H$2:$H$201,MATCH($A1761&amp;"-1",Matches!$J$2:$J$201,0))=""),"",IF(AND($C1761&lt;&gt;"",INDEX(Matches!$F$2:$F$201,MATCH($A1761&amp;"-1",Matches!$J$2:$J$201,0))&lt;&gt;"",$C1761&gt;=INDEX(Matches!$F$2:$F$201,MATCH($A1761&amp;"-1",Matches!$J$2:$J$201,0))),"",IF(AND(D1761=INDEX(Matches!$G$2:$G$201,MATCH($A1761&amp;"-1",Matches!$J$2:$J$201,0)),E1761=INDEX(Matches!$H$2:$H$201,MATCH($A1761&amp;"-1",Matches!$J$2:$J$201,0))),5,IF(SIGN(D1761-E1761)&lt;&gt;SIGN(INDEX(Matches!$G$2:$G$201,MATCH($A1761&amp;"-1",Matches!$J$2:$J$201,0))-INDEX(Matches!$H$2:$H$201,MATCH($A1761&amp;"-1",Matches!$J$2:$J$201,0))),0,IF(D1761-E1761=INDEX(Matches!$G$2:$G$201,MATCH($A1761&amp;"-1",Matches!$J$2:$J$201,0))-INDEX(Matches!$H$2:$H$201,MATCH($A1761&amp;"-1",Matches!$J$2:$J$201,0)),3,2))))),""))</f>
        <v/>
      </c>
      <c r="Y1761" s="12" t="str">
        <f aca="false">IF(OR($B1761="",F1761="",G1761=""),"",IFERROR(IF(OR(INDEX(Matches!$I$2:$I$201,MATCH($A1761&amp;"-2",Matches!$J$2:$J$201,0))="Void",INDEX(Matches!$G$2:$G$201,MATCH($A1761&amp;"-2",Matches!$J$2:$J$201,0))="",INDEX(Matches!$H$2:$H$201,MATCH($A1761&amp;"-2",Matches!$J$2:$J$201,0))=""),"",IF(AND($C1761&lt;&gt;"",INDEX(Matches!$F$2:$F$201,MATCH($A1761&amp;"-2",Matches!$J$2:$J$201,0))&lt;&gt;"",$C1761&gt;=INDEX(Matches!$F$2:$F$201,MATCH($A1761&amp;"-2",Matches!$J$2:$J$201,0))),"",IF(AND(F1761=INDEX(Matches!$G$2:$G$201,MATCH($A1761&amp;"-2",Matches!$J$2:$J$201,0)),G1761=INDEX(Matches!$H$2:$H$201,MATCH($A1761&amp;"-2",Matches!$J$2:$J$201,0))),5,IF(SIGN(F1761-G1761)&lt;&gt;SIGN(INDEX(Matches!$G$2:$G$201,MATCH($A1761&amp;"-2",Matches!$J$2:$J$201,0))-INDEX(Matches!$H$2:$H$201,MATCH($A1761&amp;"-2",Matches!$J$2:$J$201,0))),0,IF(F1761-G1761=INDEX(Matches!$G$2:$G$201,MATCH($A1761&amp;"-2",Matches!$J$2:$J$201,0))-INDEX(Matches!$H$2:$H$201,MATCH($A1761&amp;"-2",Matches!$J$2:$J$201,0)),3,2))))),""))</f>
        <v/>
      </c>
      <c r="Z1761" s="12" t="str">
        <f aca="false">IF(OR($B1761="",H1761="",I1761=""),"",IFERROR(IF(OR(INDEX(Matches!$I$2:$I$201,MATCH($A1761&amp;"-3",Matches!$J$2:$J$201,0))="Void",INDEX(Matches!$G$2:$G$201,MATCH($A1761&amp;"-3",Matches!$J$2:$J$201,0))="",INDEX(Matches!$H$2:$H$201,MATCH($A1761&amp;"-3",Matches!$J$2:$J$201,0))=""),"",IF(AND($C1761&lt;&gt;"",INDEX(Matches!$F$2:$F$201,MATCH($A1761&amp;"-3",Matches!$J$2:$J$201,0))&lt;&gt;"",$C1761&gt;=INDEX(Matches!$F$2:$F$201,MATCH($A1761&amp;"-3",Matches!$J$2:$J$201,0))),"",IF(AND(H1761=INDEX(Matches!$G$2:$G$201,MATCH($A1761&amp;"-3",Matches!$J$2:$J$201,0)),I1761=INDEX(Matches!$H$2:$H$201,MATCH($A1761&amp;"-3",Matches!$J$2:$J$201,0))),5,IF(SIGN(H1761-I1761)&lt;&gt;SIGN(INDEX(Matches!$G$2:$G$201,MATCH($A1761&amp;"-3",Matches!$J$2:$J$201,0))-INDEX(Matches!$H$2:$H$201,MATCH($A1761&amp;"-3",Matches!$J$2:$J$201,0))),0,IF(H1761-I1761=INDEX(Matches!$G$2:$G$201,MATCH($A1761&amp;"-3",Matches!$J$2:$J$201,0))-INDEX(Matches!$H$2:$H$201,MATCH($A1761&amp;"-3",Matches!$J$2:$J$201,0)),3,2))))),""))</f>
        <v/>
      </c>
      <c r="AA1761" s="12" t="str">
        <f aca="false">IF(OR($B1761="",J1761="",K1761=""),"",IFERROR(IF(OR(INDEX(Matches!$I$2:$I$201,MATCH($A1761&amp;"-4",Matches!$J$2:$J$201,0))="Void",INDEX(Matches!$G$2:$G$201,MATCH($A1761&amp;"-4",Matches!$J$2:$J$201,0))="",INDEX(Matches!$H$2:$H$201,MATCH($A1761&amp;"-4",Matches!$J$2:$J$201,0))=""),"",IF(AND($C1761&lt;&gt;"",INDEX(Matches!$F$2:$F$201,MATCH($A1761&amp;"-4",Matches!$J$2:$J$201,0))&lt;&gt;"",$C1761&gt;=INDEX(Matches!$F$2:$F$201,MATCH($A1761&amp;"-4",Matches!$J$2:$J$201,0))),"",IF(AND(J1761=INDEX(Matches!$G$2:$G$201,MATCH($A1761&amp;"-4",Matches!$J$2:$J$201,0)),K1761=INDEX(Matches!$H$2:$H$201,MATCH($A1761&amp;"-4",Matches!$J$2:$J$201,0))),5,IF(SIGN(J1761-K1761)&lt;&gt;SIGN(INDEX(Matches!$G$2:$G$201,MATCH($A1761&amp;"-4",Matches!$J$2:$J$201,0))-INDEX(Matches!$H$2:$H$201,MATCH($A1761&amp;"-4",Matches!$J$2:$J$201,0))),0,IF(J1761-K1761=INDEX(Matches!$G$2:$G$201,MATCH($A1761&amp;"-4",Matches!$J$2:$J$201,0))-INDEX(Matches!$H$2:$H$201,MATCH($A1761&amp;"-4",Matches!$J$2:$J$201,0)),3,2))))),""))</f>
        <v/>
      </c>
      <c r="AB1761" s="12" t="str">
        <f aca="false">IF(OR($B1761="",L1761="",M1761=""),"",IFERROR(IF(OR(INDEX(Matches!$I$2:$I$201,MATCH($A1761&amp;"-5",Matches!$J$2:$J$201,0))="Void",INDEX(Matches!$G$2:$G$201,MATCH($A1761&amp;"-5",Matches!$J$2:$J$201,0))="",INDEX(Matches!$H$2:$H$201,MATCH($A1761&amp;"-5",Matches!$J$2:$J$201,0))=""),"",IF(AND($C1761&lt;&gt;"",INDEX(Matches!$F$2:$F$201,MATCH($A1761&amp;"-5",Matches!$J$2:$J$201,0))&lt;&gt;"",$C1761&gt;=INDEX(Matches!$F$2:$F$201,MATCH($A1761&amp;"-5",Matches!$J$2:$J$201,0))),"",IF(AND(L1761=INDEX(Matches!$G$2:$G$201,MATCH($A1761&amp;"-5",Matches!$J$2:$J$201,0)),M1761=INDEX(Matches!$H$2:$H$201,MATCH($A1761&amp;"-5",Matches!$J$2:$J$201,0))),5,IF(SIGN(L1761-M1761)&lt;&gt;SIGN(INDEX(Matches!$G$2:$G$201,MATCH($A1761&amp;"-5",Matches!$J$2:$J$201,0))-INDEX(Matches!$H$2:$H$201,MATCH($A1761&amp;"-5",Matches!$J$2:$J$201,0))),0,IF(L1761-M1761=INDEX(Matches!$G$2:$G$201,MATCH($A1761&amp;"-5",Matches!$J$2:$J$201,0))-INDEX(Matches!$H$2:$H$201,MATCH($A1761&amp;"-5",Matches!$J$2:$J$201,0)),3,2))))),""))</f>
        <v/>
      </c>
      <c r="AC1761" s="12" t="str">
        <f aca="false">IF(OR($B1761="",N1761="",O1761=""),"",IFERROR(IF(OR(INDEX(Matches!$I$2:$I$201,MATCH($A1761&amp;"-6",Matches!$J$2:$J$201,0))="Void",INDEX(Matches!$G$2:$G$201,MATCH($A1761&amp;"-6",Matches!$J$2:$J$201,0))="",INDEX(Matches!$H$2:$H$201,MATCH($A1761&amp;"-6",Matches!$J$2:$J$201,0))=""),"",IF(AND($C1761&lt;&gt;"",INDEX(Matches!$F$2:$F$201,MATCH($A1761&amp;"-6",Matches!$J$2:$J$201,0))&lt;&gt;"",$C1761&gt;=INDEX(Matches!$F$2:$F$201,MATCH($A1761&amp;"-6",Matches!$J$2:$J$201,0))),"",IF(AND(N1761=INDEX(Matches!$G$2:$G$201,MATCH($A1761&amp;"-6",Matches!$J$2:$J$201,0)),O1761=INDEX(Matches!$H$2:$H$201,MATCH($A1761&amp;"-6",Matches!$J$2:$J$201,0))),5,IF(SIGN(N1761-O1761)&lt;&gt;SIGN(INDEX(Matches!$G$2:$G$201,MATCH($A1761&amp;"-6",Matches!$J$2:$J$201,0))-INDEX(Matches!$H$2:$H$201,MATCH($A1761&amp;"-6",Matches!$J$2:$J$201,0))),0,IF(N1761-O1761=INDEX(Matches!$G$2:$G$201,MATCH($A1761&amp;"-6",Matches!$J$2:$J$201,0))-INDEX(Matches!$H$2:$H$201,MATCH($A1761&amp;"-6",Matches!$J$2:$J$201,0)),3,2))))),""))</f>
        <v/>
      </c>
      <c r="AD1761" s="12" t="str">
        <f aca="false">IF(OR($B1761="",P1761="",Q1761=""),"",IFERROR(IF(OR(INDEX(Matches!$I$2:$I$201,MATCH($A1761&amp;"-7",Matches!$J$2:$J$201,0))="Void",INDEX(Matches!$G$2:$G$201,MATCH($A1761&amp;"-7",Matches!$J$2:$J$201,0))="",INDEX(Matches!$H$2:$H$201,MATCH($A1761&amp;"-7",Matches!$J$2:$J$201,0))=""),"",IF(AND($C1761&lt;&gt;"",INDEX(Matches!$F$2:$F$201,MATCH($A1761&amp;"-7",Matches!$J$2:$J$201,0))&lt;&gt;"",$C1761&gt;=INDEX(Matches!$F$2:$F$201,MATCH($A1761&amp;"-7",Matches!$J$2:$J$201,0))),"",IF(AND(P1761=INDEX(Matches!$G$2:$G$201,MATCH($A1761&amp;"-7",Matches!$J$2:$J$201,0)),Q1761=INDEX(Matches!$H$2:$H$201,MATCH($A1761&amp;"-7",Matches!$J$2:$J$201,0))),5,IF(SIGN(P1761-Q1761)&lt;&gt;SIGN(INDEX(Matches!$G$2:$G$201,MATCH($A1761&amp;"-7",Matches!$J$2:$J$201,0))-INDEX(Matches!$H$2:$H$201,MATCH($A1761&amp;"-7",Matches!$J$2:$J$201,0))),0,IF(P1761-Q1761=INDEX(Matches!$G$2:$G$201,MATCH($A1761&amp;"-7",Matches!$J$2:$J$201,0))-INDEX(Matches!$H$2:$H$201,MATCH($A1761&amp;"-7",Matches!$J$2:$J$201,0)),3,2))))),""))</f>
        <v/>
      </c>
      <c r="AE1761" s="12" t="str">
        <f aca="false">IF(OR($B1761="",R1761="",S1761=""),"",IFERROR(IF(OR(INDEX(Matches!$I$2:$I$201,MATCH($A1761&amp;"-8",Matches!$J$2:$J$201,0))="Void",INDEX(Matches!$G$2:$G$201,MATCH($A1761&amp;"-8",Matches!$J$2:$J$201,0))="",INDEX(Matches!$H$2:$H$201,MATCH($A1761&amp;"-8",Matches!$J$2:$J$201,0))=""),"",IF(AND($C1761&lt;&gt;"",INDEX(Matches!$F$2:$F$201,MATCH($A1761&amp;"-8",Matches!$J$2:$J$201,0))&lt;&gt;"",$C1761&gt;=INDEX(Matches!$F$2:$F$201,MATCH($A1761&amp;"-8",Matches!$J$2:$J$201,0))),"",IF(AND(R1761=INDEX(Matches!$G$2:$G$201,MATCH($A1761&amp;"-8",Matches!$J$2:$J$201,0)),S1761=INDEX(Matches!$H$2:$H$201,MATCH($A1761&amp;"-8",Matches!$J$2:$J$201,0))),5,IF(SIGN(R1761-S1761)&lt;&gt;SIGN(INDEX(Matches!$G$2:$G$201,MATCH($A1761&amp;"-8",Matches!$J$2:$J$201,0))-INDEX(Matches!$H$2:$H$201,MATCH($A1761&amp;"-8",Matches!$J$2:$J$201,0))),0,IF(R1761-S1761=INDEX(Matches!$G$2:$G$201,MATCH($A1761&amp;"-8",Matches!$J$2:$J$201,0))-INDEX(Matches!$H$2:$H$201,MATCH($A1761&amp;"-8",Matches!$J$2:$J$201,0)),3,2))))),""))</f>
        <v/>
      </c>
      <c r="AF1761" s="12" t="str">
        <f aca="false">IF(OR($B1761="",T1761="",U1761=""),"",IFERROR(IF(OR(INDEX(Matches!$I$2:$I$201,MATCH($A1761&amp;"-9",Matches!$J$2:$J$201,0))="Void",INDEX(Matches!$G$2:$G$201,MATCH($A1761&amp;"-9",Matches!$J$2:$J$201,0))="",INDEX(Matches!$H$2:$H$201,MATCH($A1761&amp;"-9",Matches!$J$2:$J$201,0))=""),"",IF(AND($C1761&lt;&gt;"",INDEX(Matches!$F$2:$F$201,MATCH($A1761&amp;"-9",Matches!$J$2:$J$201,0))&lt;&gt;"",$C1761&gt;=INDEX(Matches!$F$2:$F$201,MATCH($A1761&amp;"-9",Matches!$J$2:$J$201,0))),"",IF(AND(T1761=INDEX(Matches!$G$2:$G$201,MATCH($A1761&amp;"-9",Matches!$J$2:$J$201,0)),U1761=INDEX(Matches!$H$2:$H$201,MATCH($A1761&amp;"-9",Matches!$J$2:$J$201,0))),5,IF(SIGN(T1761-U1761)&lt;&gt;SIGN(INDEX(Matches!$G$2:$G$201,MATCH($A1761&amp;"-9",Matches!$J$2:$J$201,0))-INDEX(Matches!$H$2:$H$201,MATCH($A1761&amp;"-9",Matches!$J$2:$J$201,0))),0,IF(T1761-U1761=INDEX(Matches!$G$2:$G$201,MATCH($A1761&amp;"-9",Matches!$J$2:$J$201,0))-INDEX(Matches!$H$2:$H$201,MATCH($A1761&amp;"-9",Matches!$J$2:$J$201,0)),3,2))))),""))</f>
        <v/>
      </c>
      <c r="AG1761" s="12" t="str">
        <f aca="false">IF(OR($B1761="",V1761="",W1761=""),"",IFERROR(IF(OR(INDEX(Matches!$I$2:$I$201,MATCH($A1761&amp;"-10",Matches!$J$2:$J$201,0))="Void",INDEX(Matches!$G$2:$G$201,MATCH($A1761&amp;"-10",Matches!$J$2:$J$201,0))="",INDEX(Matches!$H$2:$H$201,MATCH($A1761&amp;"-10",Matches!$J$2:$J$201,0))=""),"",IF(AND($C1761&lt;&gt;"",INDEX(Matches!$F$2:$F$201,MATCH($A1761&amp;"-10",Matches!$J$2:$J$201,0))&lt;&gt;"",$C1761&gt;=INDEX(Matches!$F$2:$F$201,MATCH($A1761&amp;"-10",Matches!$J$2:$J$201,0))),"",IF(AND(V1761=INDEX(Matches!$G$2:$G$201,MATCH($A1761&amp;"-10",Matches!$J$2:$J$201,0)),W1761=INDEX(Matches!$H$2:$H$201,MATCH($A1761&amp;"-10",Matches!$J$2:$J$201,0))),5,IF(SIGN(V1761-W1761)&lt;&gt;SIGN(INDEX(Matches!$G$2:$G$201,MATCH($A1761&amp;"-10",Matches!$J$2:$J$201,0))-INDEX(Matches!$H$2:$H$201,MATCH($A1761&amp;"-10",Matches!$J$2:$J$201,0))),0,IF(V1761-W1761=INDEX(Matches!$G$2:$G$201,MATCH($A1761&amp;"-10",Matches!$J$2:$J$201,0))-INDEX(Matches!$H$2:$H$201,MATCH($A1761&amp;"-10",Matches!$J$2:$J$201,0)),3,2))))),""))</f>
        <v/>
      </c>
      <c r="AH1761" s="13" t="str">
        <f aca="false">IF($B1761="","",SUM(X1761:AG1761))</f>
        <v/>
      </c>
      <c r="AI1761" s="12" t="str">
        <f aca="false">IF($B1761="","",COUNTIF(X1761:AG1761,5))</f>
        <v/>
      </c>
      <c r="AJ1761" s="12" t="str">
        <f aca="false">IF($B1761="","",COUNTIF(X1761:AG1761,"&gt;=2"))</f>
        <v/>
      </c>
      <c r="AK1761" s="12" t="str">
        <f aca="false">IF($B1761="","",COUNT(X1761:AG1761))</f>
        <v/>
      </c>
    </row>
    <row r="1762" customFormat="false" ht="15" hidden="false" customHeight="false" outlineLevel="0" collapsed="false">
      <c r="A1762" s="7"/>
      <c r="B1762" s="7"/>
      <c r="C1762" s="11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12" t="str">
        <f aca="false">IF(OR($B1762="",D1762="",E1762=""),"",IFERROR(IF(OR(INDEX(Matches!$I$2:$I$201,MATCH($A1762&amp;"-1",Matches!$J$2:$J$201,0))="Void",INDEX(Matches!$G$2:$G$201,MATCH($A1762&amp;"-1",Matches!$J$2:$J$201,0))="",INDEX(Matches!$H$2:$H$201,MATCH($A1762&amp;"-1",Matches!$J$2:$J$201,0))=""),"",IF(AND($C1762&lt;&gt;"",INDEX(Matches!$F$2:$F$201,MATCH($A1762&amp;"-1",Matches!$J$2:$J$201,0))&lt;&gt;"",$C1762&gt;=INDEX(Matches!$F$2:$F$201,MATCH($A1762&amp;"-1",Matches!$J$2:$J$201,0))),"",IF(AND(D1762=INDEX(Matches!$G$2:$G$201,MATCH($A1762&amp;"-1",Matches!$J$2:$J$201,0)),E1762=INDEX(Matches!$H$2:$H$201,MATCH($A1762&amp;"-1",Matches!$J$2:$J$201,0))),5,IF(SIGN(D1762-E1762)&lt;&gt;SIGN(INDEX(Matches!$G$2:$G$201,MATCH($A1762&amp;"-1",Matches!$J$2:$J$201,0))-INDEX(Matches!$H$2:$H$201,MATCH($A1762&amp;"-1",Matches!$J$2:$J$201,0))),0,IF(D1762-E1762=INDEX(Matches!$G$2:$G$201,MATCH($A1762&amp;"-1",Matches!$J$2:$J$201,0))-INDEX(Matches!$H$2:$H$201,MATCH($A1762&amp;"-1",Matches!$J$2:$J$201,0)),3,2))))),""))</f>
        <v/>
      </c>
      <c r="Y1762" s="12" t="str">
        <f aca="false">IF(OR($B1762="",F1762="",G1762=""),"",IFERROR(IF(OR(INDEX(Matches!$I$2:$I$201,MATCH($A1762&amp;"-2",Matches!$J$2:$J$201,0))="Void",INDEX(Matches!$G$2:$G$201,MATCH($A1762&amp;"-2",Matches!$J$2:$J$201,0))="",INDEX(Matches!$H$2:$H$201,MATCH($A1762&amp;"-2",Matches!$J$2:$J$201,0))=""),"",IF(AND($C1762&lt;&gt;"",INDEX(Matches!$F$2:$F$201,MATCH($A1762&amp;"-2",Matches!$J$2:$J$201,0))&lt;&gt;"",$C1762&gt;=INDEX(Matches!$F$2:$F$201,MATCH($A1762&amp;"-2",Matches!$J$2:$J$201,0))),"",IF(AND(F1762=INDEX(Matches!$G$2:$G$201,MATCH($A1762&amp;"-2",Matches!$J$2:$J$201,0)),G1762=INDEX(Matches!$H$2:$H$201,MATCH($A1762&amp;"-2",Matches!$J$2:$J$201,0))),5,IF(SIGN(F1762-G1762)&lt;&gt;SIGN(INDEX(Matches!$G$2:$G$201,MATCH($A1762&amp;"-2",Matches!$J$2:$J$201,0))-INDEX(Matches!$H$2:$H$201,MATCH($A1762&amp;"-2",Matches!$J$2:$J$201,0))),0,IF(F1762-G1762=INDEX(Matches!$G$2:$G$201,MATCH($A1762&amp;"-2",Matches!$J$2:$J$201,0))-INDEX(Matches!$H$2:$H$201,MATCH($A1762&amp;"-2",Matches!$J$2:$J$201,0)),3,2))))),""))</f>
        <v/>
      </c>
      <c r="Z1762" s="12" t="str">
        <f aca="false">IF(OR($B1762="",H1762="",I1762=""),"",IFERROR(IF(OR(INDEX(Matches!$I$2:$I$201,MATCH($A1762&amp;"-3",Matches!$J$2:$J$201,0))="Void",INDEX(Matches!$G$2:$G$201,MATCH($A1762&amp;"-3",Matches!$J$2:$J$201,0))="",INDEX(Matches!$H$2:$H$201,MATCH($A1762&amp;"-3",Matches!$J$2:$J$201,0))=""),"",IF(AND($C1762&lt;&gt;"",INDEX(Matches!$F$2:$F$201,MATCH($A1762&amp;"-3",Matches!$J$2:$J$201,0))&lt;&gt;"",$C1762&gt;=INDEX(Matches!$F$2:$F$201,MATCH($A1762&amp;"-3",Matches!$J$2:$J$201,0))),"",IF(AND(H1762=INDEX(Matches!$G$2:$G$201,MATCH($A1762&amp;"-3",Matches!$J$2:$J$201,0)),I1762=INDEX(Matches!$H$2:$H$201,MATCH($A1762&amp;"-3",Matches!$J$2:$J$201,0))),5,IF(SIGN(H1762-I1762)&lt;&gt;SIGN(INDEX(Matches!$G$2:$G$201,MATCH($A1762&amp;"-3",Matches!$J$2:$J$201,0))-INDEX(Matches!$H$2:$H$201,MATCH($A1762&amp;"-3",Matches!$J$2:$J$201,0))),0,IF(H1762-I1762=INDEX(Matches!$G$2:$G$201,MATCH($A1762&amp;"-3",Matches!$J$2:$J$201,0))-INDEX(Matches!$H$2:$H$201,MATCH($A1762&amp;"-3",Matches!$J$2:$J$201,0)),3,2))))),""))</f>
        <v/>
      </c>
      <c r="AA1762" s="12" t="str">
        <f aca="false">IF(OR($B1762="",J1762="",K1762=""),"",IFERROR(IF(OR(INDEX(Matches!$I$2:$I$201,MATCH($A1762&amp;"-4",Matches!$J$2:$J$201,0))="Void",INDEX(Matches!$G$2:$G$201,MATCH($A1762&amp;"-4",Matches!$J$2:$J$201,0))="",INDEX(Matches!$H$2:$H$201,MATCH($A1762&amp;"-4",Matches!$J$2:$J$201,0))=""),"",IF(AND($C1762&lt;&gt;"",INDEX(Matches!$F$2:$F$201,MATCH($A1762&amp;"-4",Matches!$J$2:$J$201,0))&lt;&gt;"",$C1762&gt;=INDEX(Matches!$F$2:$F$201,MATCH($A1762&amp;"-4",Matches!$J$2:$J$201,0))),"",IF(AND(J1762=INDEX(Matches!$G$2:$G$201,MATCH($A1762&amp;"-4",Matches!$J$2:$J$201,0)),K1762=INDEX(Matches!$H$2:$H$201,MATCH($A1762&amp;"-4",Matches!$J$2:$J$201,0))),5,IF(SIGN(J1762-K1762)&lt;&gt;SIGN(INDEX(Matches!$G$2:$G$201,MATCH($A1762&amp;"-4",Matches!$J$2:$J$201,0))-INDEX(Matches!$H$2:$H$201,MATCH($A1762&amp;"-4",Matches!$J$2:$J$201,0))),0,IF(J1762-K1762=INDEX(Matches!$G$2:$G$201,MATCH($A1762&amp;"-4",Matches!$J$2:$J$201,0))-INDEX(Matches!$H$2:$H$201,MATCH($A1762&amp;"-4",Matches!$J$2:$J$201,0)),3,2))))),""))</f>
        <v/>
      </c>
      <c r="AB1762" s="12" t="str">
        <f aca="false">IF(OR($B1762="",L1762="",M1762=""),"",IFERROR(IF(OR(INDEX(Matches!$I$2:$I$201,MATCH($A1762&amp;"-5",Matches!$J$2:$J$201,0))="Void",INDEX(Matches!$G$2:$G$201,MATCH($A1762&amp;"-5",Matches!$J$2:$J$201,0))="",INDEX(Matches!$H$2:$H$201,MATCH($A1762&amp;"-5",Matches!$J$2:$J$201,0))=""),"",IF(AND($C1762&lt;&gt;"",INDEX(Matches!$F$2:$F$201,MATCH($A1762&amp;"-5",Matches!$J$2:$J$201,0))&lt;&gt;"",$C1762&gt;=INDEX(Matches!$F$2:$F$201,MATCH($A1762&amp;"-5",Matches!$J$2:$J$201,0))),"",IF(AND(L1762=INDEX(Matches!$G$2:$G$201,MATCH($A1762&amp;"-5",Matches!$J$2:$J$201,0)),M1762=INDEX(Matches!$H$2:$H$201,MATCH($A1762&amp;"-5",Matches!$J$2:$J$201,0))),5,IF(SIGN(L1762-M1762)&lt;&gt;SIGN(INDEX(Matches!$G$2:$G$201,MATCH($A1762&amp;"-5",Matches!$J$2:$J$201,0))-INDEX(Matches!$H$2:$H$201,MATCH($A1762&amp;"-5",Matches!$J$2:$J$201,0))),0,IF(L1762-M1762=INDEX(Matches!$G$2:$G$201,MATCH($A1762&amp;"-5",Matches!$J$2:$J$201,0))-INDEX(Matches!$H$2:$H$201,MATCH($A1762&amp;"-5",Matches!$J$2:$J$201,0)),3,2))))),""))</f>
        <v/>
      </c>
      <c r="AC1762" s="12" t="str">
        <f aca="false">IF(OR($B1762="",N1762="",O1762=""),"",IFERROR(IF(OR(INDEX(Matches!$I$2:$I$201,MATCH($A1762&amp;"-6",Matches!$J$2:$J$201,0))="Void",INDEX(Matches!$G$2:$G$201,MATCH($A1762&amp;"-6",Matches!$J$2:$J$201,0))="",INDEX(Matches!$H$2:$H$201,MATCH($A1762&amp;"-6",Matches!$J$2:$J$201,0))=""),"",IF(AND($C1762&lt;&gt;"",INDEX(Matches!$F$2:$F$201,MATCH($A1762&amp;"-6",Matches!$J$2:$J$201,0))&lt;&gt;"",$C1762&gt;=INDEX(Matches!$F$2:$F$201,MATCH($A1762&amp;"-6",Matches!$J$2:$J$201,0))),"",IF(AND(N1762=INDEX(Matches!$G$2:$G$201,MATCH($A1762&amp;"-6",Matches!$J$2:$J$201,0)),O1762=INDEX(Matches!$H$2:$H$201,MATCH($A1762&amp;"-6",Matches!$J$2:$J$201,0))),5,IF(SIGN(N1762-O1762)&lt;&gt;SIGN(INDEX(Matches!$G$2:$G$201,MATCH($A1762&amp;"-6",Matches!$J$2:$J$201,0))-INDEX(Matches!$H$2:$H$201,MATCH($A1762&amp;"-6",Matches!$J$2:$J$201,0))),0,IF(N1762-O1762=INDEX(Matches!$G$2:$G$201,MATCH($A1762&amp;"-6",Matches!$J$2:$J$201,0))-INDEX(Matches!$H$2:$H$201,MATCH($A1762&amp;"-6",Matches!$J$2:$J$201,0)),3,2))))),""))</f>
        <v/>
      </c>
      <c r="AD1762" s="12" t="str">
        <f aca="false">IF(OR($B1762="",P1762="",Q1762=""),"",IFERROR(IF(OR(INDEX(Matches!$I$2:$I$201,MATCH($A1762&amp;"-7",Matches!$J$2:$J$201,0))="Void",INDEX(Matches!$G$2:$G$201,MATCH($A1762&amp;"-7",Matches!$J$2:$J$201,0))="",INDEX(Matches!$H$2:$H$201,MATCH($A1762&amp;"-7",Matches!$J$2:$J$201,0))=""),"",IF(AND($C1762&lt;&gt;"",INDEX(Matches!$F$2:$F$201,MATCH($A1762&amp;"-7",Matches!$J$2:$J$201,0))&lt;&gt;"",$C1762&gt;=INDEX(Matches!$F$2:$F$201,MATCH($A1762&amp;"-7",Matches!$J$2:$J$201,0))),"",IF(AND(P1762=INDEX(Matches!$G$2:$G$201,MATCH($A1762&amp;"-7",Matches!$J$2:$J$201,0)),Q1762=INDEX(Matches!$H$2:$H$201,MATCH($A1762&amp;"-7",Matches!$J$2:$J$201,0))),5,IF(SIGN(P1762-Q1762)&lt;&gt;SIGN(INDEX(Matches!$G$2:$G$201,MATCH($A1762&amp;"-7",Matches!$J$2:$J$201,0))-INDEX(Matches!$H$2:$H$201,MATCH($A1762&amp;"-7",Matches!$J$2:$J$201,0))),0,IF(P1762-Q1762=INDEX(Matches!$G$2:$G$201,MATCH($A1762&amp;"-7",Matches!$J$2:$J$201,0))-INDEX(Matches!$H$2:$H$201,MATCH($A1762&amp;"-7",Matches!$J$2:$J$201,0)),3,2))))),""))</f>
        <v/>
      </c>
      <c r="AE1762" s="12" t="str">
        <f aca="false">IF(OR($B1762="",R1762="",S1762=""),"",IFERROR(IF(OR(INDEX(Matches!$I$2:$I$201,MATCH($A1762&amp;"-8",Matches!$J$2:$J$201,0))="Void",INDEX(Matches!$G$2:$G$201,MATCH($A1762&amp;"-8",Matches!$J$2:$J$201,0))="",INDEX(Matches!$H$2:$H$201,MATCH($A1762&amp;"-8",Matches!$J$2:$J$201,0))=""),"",IF(AND($C1762&lt;&gt;"",INDEX(Matches!$F$2:$F$201,MATCH($A1762&amp;"-8",Matches!$J$2:$J$201,0))&lt;&gt;"",$C1762&gt;=INDEX(Matches!$F$2:$F$201,MATCH($A1762&amp;"-8",Matches!$J$2:$J$201,0))),"",IF(AND(R1762=INDEX(Matches!$G$2:$G$201,MATCH($A1762&amp;"-8",Matches!$J$2:$J$201,0)),S1762=INDEX(Matches!$H$2:$H$201,MATCH($A1762&amp;"-8",Matches!$J$2:$J$201,0))),5,IF(SIGN(R1762-S1762)&lt;&gt;SIGN(INDEX(Matches!$G$2:$G$201,MATCH($A1762&amp;"-8",Matches!$J$2:$J$201,0))-INDEX(Matches!$H$2:$H$201,MATCH($A1762&amp;"-8",Matches!$J$2:$J$201,0))),0,IF(R1762-S1762=INDEX(Matches!$G$2:$G$201,MATCH($A1762&amp;"-8",Matches!$J$2:$J$201,0))-INDEX(Matches!$H$2:$H$201,MATCH($A1762&amp;"-8",Matches!$J$2:$J$201,0)),3,2))))),""))</f>
        <v/>
      </c>
      <c r="AF1762" s="12" t="str">
        <f aca="false">IF(OR($B1762="",T1762="",U1762=""),"",IFERROR(IF(OR(INDEX(Matches!$I$2:$I$201,MATCH($A1762&amp;"-9",Matches!$J$2:$J$201,0))="Void",INDEX(Matches!$G$2:$G$201,MATCH($A1762&amp;"-9",Matches!$J$2:$J$201,0))="",INDEX(Matches!$H$2:$H$201,MATCH($A1762&amp;"-9",Matches!$J$2:$J$201,0))=""),"",IF(AND($C1762&lt;&gt;"",INDEX(Matches!$F$2:$F$201,MATCH($A1762&amp;"-9",Matches!$J$2:$J$201,0))&lt;&gt;"",$C1762&gt;=INDEX(Matches!$F$2:$F$201,MATCH($A1762&amp;"-9",Matches!$J$2:$J$201,0))),"",IF(AND(T1762=INDEX(Matches!$G$2:$G$201,MATCH($A1762&amp;"-9",Matches!$J$2:$J$201,0)),U1762=INDEX(Matches!$H$2:$H$201,MATCH($A1762&amp;"-9",Matches!$J$2:$J$201,0))),5,IF(SIGN(T1762-U1762)&lt;&gt;SIGN(INDEX(Matches!$G$2:$G$201,MATCH($A1762&amp;"-9",Matches!$J$2:$J$201,0))-INDEX(Matches!$H$2:$H$201,MATCH($A1762&amp;"-9",Matches!$J$2:$J$201,0))),0,IF(T1762-U1762=INDEX(Matches!$G$2:$G$201,MATCH($A1762&amp;"-9",Matches!$J$2:$J$201,0))-INDEX(Matches!$H$2:$H$201,MATCH($A1762&amp;"-9",Matches!$J$2:$J$201,0)),3,2))))),""))</f>
        <v/>
      </c>
      <c r="AG1762" s="12" t="str">
        <f aca="false">IF(OR($B1762="",V1762="",W1762=""),"",IFERROR(IF(OR(INDEX(Matches!$I$2:$I$201,MATCH($A1762&amp;"-10",Matches!$J$2:$J$201,0))="Void",INDEX(Matches!$G$2:$G$201,MATCH($A1762&amp;"-10",Matches!$J$2:$J$201,0))="",INDEX(Matches!$H$2:$H$201,MATCH($A1762&amp;"-10",Matches!$J$2:$J$201,0))=""),"",IF(AND($C1762&lt;&gt;"",INDEX(Matches!$F$2:$F$201,MATCH($A1762&amp;"-10",Matches!$J$2:$J$201,0))&lt;&gt;"",$C1762&gt;=INDEX(Matches!$F$2:$F$201,MATCH($A1762&amp;"-10",Matches!$J$2:$J$201,0))),"",IF(AND(V1762=INDEX(Matches!$G$2:$G$201,MATCH($A1762&amp;"-10",Matches!$J$2:$J$201,0)),W1762=INDEX(Matches!$H$2:$H$201,MATCH($A1762&amp;"-10",Matches!$J$2:$J$201,0))),5,IF(SIGN(V1762-W1762)&lt;&gt;SIGN(INDEX(Matches!$G$2:$G$201,MATCH($A1762&amp;"-10",Matches!$J$2:$J$201,0))-INDEX(Matches!$H$2:$H$201,MATCH($A1762&amp;"-10",Matches!$J$2:$J$201,0))),0,IF(V1762-W1762=INDEX(Matches!$G$2:$G$201,MATCH($A1762&amp;"-10",Matches!$J$2:$J$201,0))-INDEX(Matches!$H$2:$H$201,MATCH($A1762&amp;"-10",Matches!$J$2:$J$201,0)),3,2))))),""))</f>
        <v/>
      </c>
      <c r="AH1762" s="13" t="str">
        <f aca="false">IF($B1762="","",SUM(X1762:AG1762))</f>
        <v/>
      </c>
      <c r="AI1762" s="12" t="str">
        <f aca="false">IF($B1762="","",COUNTIF(X1762:AG1762,5))</f>
        <v/>
      </c>
      <c r="AJ1762" s="12" t="str">
        <f aca="false">IF($B1762="","",COUNTIF(X1762:AG1762,"&gt;=2"))</f>
        <v/>
      </c>
      <c r="AK1762" s="12" t="str">
        <f aca="false">IF($B1762="","",COUNT(X1762:AG1762))</f>
        <v/>
      </c>
    </row>
    <row r="1763" customFormat="false" ht="15" hidden="false" customHeight="false" outlineLevel="0" collapsed="false">
      <c r="A1763" s="7"/>
      <c r="B1763" s="7"/>
      <c r="C1763" s="11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12" t="str">
        <f aca="false">IF(OR($B1763="",D1763="",E1763=""),"",IFERROR(IF(OR(INDEX(Matches!$I$2:$I$201,MATCH($A1763&amp;"-1",Matches!$J$2:$J$201,0))="Void",INDEX(Matches!$G$2:$G$201,MATCH($A1763&amp;"-1",Matches!$J$2:$J$201,0))="",INDEX(Matches!$H$2:$H$201,MATCH($A1763&amp;"-1",Matches!$J$2:$J$201,0))=""),"",IF(AND($C1763&lt;&gt;"",INDEX(Matches!$F$2:$F$201,MATCH($A1763&amp;"-1",Matches!$J$2:$J$201,0))&lt;&gt;"",$C1763&gt;=INDEX(Matches!$F$2:$F$201,MATCH($A1763&amp;"-1",Matches!$J$2:$J$201,0))),"",IF(AND(D1763=INDEX(Matches!$G$2:$G$201,MATCH($A1763&amp;"-1",Matches!$J$2:$J$201,0)),E1763=INDEX(Matches!$H$2:$H$201,MATCH($A1763&amp;"-1",Matches!$J$2:$J$201,0))),5,IF(SIGN(D1763-E1763)&lt;&gt;SIGN(INDEX(Matches!$G$2:$G$201,MATCH($A1763&amp;"-1",Matches!$J$2:$J$201,0))-INDEX(Matches!$H$2:$H$201,MATCH($A1763&amp;"-1",Matches!$J$2:$J$201,0))),0,IF(D1763-E1763=INDEX(Matches!$G$2:$G$201,MATCH($A1763&amp;"-1",Matches!$J$2:$J$201,0))-INDEX(Matches!$H$2:$H$201,MATCH($A1763&amp;"-1",Matches!$J$2:$J$201,0)),3,2))))),""))</f>
        <v/>
      </c>
      <c r="Y1763" s="12" t="str">
        <f aca="false">IF(OR($B1763="",F1763="",G1763=""),"",IFERROR(IF(OR(INDEX(Matches!$I$2:$I$201,MATCH($A1763&amp;"-2",Matches!$J$2:$J$201,0))="Void",INDEX(Matches!$G$2:$G$201,MATCH($A1763&amp;"-2",Matches!$J$2:$J$201,0))="",INDEX(Matches!$H$2:$H$201,MATCH($A1763&amp;"-2",Matches!$J$2:$J$201,0))=""),"",IF(AND($C1763&lt;&gt;"",INDEX(Matches!$F$2:$F$201,MATCH($A1763&amp;"-2",Matches!$J$2:$J$201,0))&lt;&gt;"",$C1763&gt;=INDEX(Matches!$F$2:$F$201,MATCH($A1763&amp;"-2",Matches!$J$2:$J$201,0))),"",IF(AND(F1763=INDEX(Matches!$G$2:$G$201,MATCH($A1763&amp;"-2",Matches!$J$2:$J$201,0)),G1763=INDEX(Matches!$H$2:$H$201,MATCH($A1763&amp;"-2",Matches!$J$2:$J$201,0))),5,IF(SIGN(F1763-G1763)&lt;&gt;SIGN(INDEX(Matches!$G$2:$G$201,MATCH($A1763&amp;"-2",Matches!$J$2:$J$201,0))-INDEX(Matches!$H$2:$H$201,MATCH($A1763&amp;"-2",Matches!$J$2:$J$201,0))),0,IF(F1763-G1763=INDEX(Matches!$G$2:$G$201,MATCH($A1763&amp;"-2",Matches!$J$2:$J$201,0))-INDEX(Matches!$H$2:$H$201,MATCH($A1763&amp;"-2",Matches!$J$2:$J$201,0)),3,2))))),""))</f>
        <v/>
      </c>
      <c r="Z1763" s="12" t="str">
        <f aca="false">IF(OR($B1763="",H1763="",I1763=""),"",IFERROR(IF(OR(INDEX(Matches!$I$2:$I$201,MATCH($A1763&amp;"-3",Matches!$J$2:$J$201,0))="Void",INDEX(Matches!$G$2:$G$201,MATCH($A1763&amp;"-3",Matches!$J$2:$J$201,0))="",INDEX(Matches!$H$2:$H$201,MATCH($A1763&amp;"-3",Matches!$J$2:$J$201,0))=""),"",IF(AND($C1763&lt;&gt;"",INDEX(Matches!$F$2:$F$201,MATCH($A1763&amp;"-3",Matches!$J$2:$J$201,0))&lt;&gt;"",$C1763&gt;=INDEX(Matches!$F$2:$F$201,MATCH($A1763&amp;"-3",Matches!$J$2:$J$201,0))),"",IF(AND(H1763=INDEX(Matches!$G$2:$G$201,MATCH($A1763&amp;"-3",Matches!$J$2:$J$201,0)),I1763=INDEX(Matches!$H$2:$H$201,MATCH($A1763&amp;"-3",Matches!$J$2:$J$201,0))),5,IF(SIGN(H1763-I1763)&lt;&gt;SIGN(INDEX(Matches!$G$2:$G$201,MATCH($A1763&amp;"-3",Matches!$J$2:$J$201,0))-INDEX(Matches!$H$2:$H$201,MATCH($A1763&amp;"-3",Matches!$J$2:$J$201,0))),0,IF(H1763-I1763=INDEX(Matches!$G$2:$G$201,MATCH($A1763&amp;"-3",Matches!$J$2:$J$201,0))-INDEX(Matches!$H$2:$H$201,MATCH($A1763&amp;"-3",Matches!$J$2:$J$201,0)),3,2))))),""))</f>
        <v/>
      </c>
      <c r="AA1763" s="12" t="str">
        <f aca="false">IF(OR($B1763="",J1763="",K1763=""),"",IFERROR(IF(OR(INDEX(Matches!$I$2:$I$201,MATCH($A1763&amp;"-4",Matches!$J$2:$J$201,0))="Void",INDEX(Matches!$G$2:$G$201,MATCH($A1763&amp;"-4",Matches!$J$2:$J$201,0))="",INDEX(Matches!$H$2:$H$201,MATCH($A1763&amp;"-4",Matches!$J$2:$J$201,0))=""),"",IF(AND($C1763&lt;&gt;"",INDEX(Matches!$F$2:$F$201,MATCH($A1763&amp;"-4",Matches!$J$2:$J$201,0))&lt;&gt;"",$C1763&gt;=INDEX(Matches!$F$2:$F$201,MATCH($A1763&amp;"-4",Matches!$J$2:$J$201,0))),"",IF(AND(J1763=INDEX(Matches!$G$2:$G$201,MATCH($A1763&amp;"-4",Matches!$J$2:$J$201,0)),K1763=INDEX(Matches!$H$2:$H$201,MATCH($A1763&amp;"-4",Matches!$J$2:$J$201,0))),5,IF(SIGN(J1763-K1763)&lt;&gt;SIGN(INDEX(Matches!$G$2:$G$201,MATCH($A1763&amp;"-4",Matches!$J$2:$J$201,0))-INDEX(Matches!$H$2:$H$201,MATCH($A1763&amp;"-4",Matches!$J$2:$J$201,0))),0,IF(J1763-K1763=INDEX(Matches!$G$2:$G$201,MATCH($A1763&amp;"-4",Matches!$J$2:$J$201,0))-INDEX(Matches!$H$2:$H$201,MATCH($A1763&amp;"-4",Matches!$J$2:$J$201,0)),3,2))))),""))</f>
        <v/>
      </c>
      <c r="AB1763" s="12" t="str">
        <f aca="false">IF(OR($B1763="",L1763="",M1763=""),"",IFERROR(IF(OR(INDEX(Matches!$I$2:$I$201,MATCH($A1763&amp;"-5",Matches!$J$2:$J$201,0))="Void",INDEX(Matches!$G$2:$G$201,MATCH($A1763&amp;"-5",Matches!$J$2:$J$201,0))="",INDEX(Matches!$H$2:$H$201,MATCH($A1763&amp;"-5",Matches!$J$2:$J$201,0))=""),"",IF(AND($C1763&lt;&gt;"",INDEX(Matches!$F$2:$F$201,MATCH($A1763&amp;"-5",Matches!$J$2:$J$201,0))&lt;&gt;"",$C1763&gt;=INDEX(Matches!$F$2:$F$201,MATCH($A1763&amp;"-5",Matches!$J$2:$J$201,0))),"",IF(AND(L1763=INDEX(Matches!$G$2:$G$201,MATCH($A1763&amp;"-5",Matches!$J$2:$J$201,0)),M1763=INDEX(Matches!$H$2:$H$201,MATCH($A1763&amp;"-5",Matches!$J$2:$J$201,0))),5,IF(SIGN(L1763-M1763)&lt;&gt;SIGN(INDEX(Matches!$G$2:$G$201,MATCH($A1763&amp;"-5",Matches!$J$2:$J$201,0))-INDEX(Matches!$H$2:$H$201,MATCH($A1763&amp;"-5",Matches!$J$2:$J$201,0))),0,IF(L1763-M1763=INDEX(Matches!$G$2:$G$201,MATCH($A1763&amp;"-5",Matches!$J$2:$J$201,0))-INDEX(Matches!$H$2:$H$201,MATCH($A1763&amp;"-5",Matches!$J$2:$J$201,0)),3,2))))),""))</f>
        <v/>
      </c>
      <c r="AC1763" s="12" t="str">
        <f aca="false">IF(OR($B1763="",N1763="",O1763=""),"",IFERROR(IF(OR(INDEX(Matches!$I$2:$I$201,MATCH($A1763&amp;"-6",Matches!$J$2:$J$201,0))="Void",INDEX(Matches!$G$2:$G$201,MATCH($A1763&amp;"-6",Matches!$J$2:$J$201,0))="",INDEX(Matches!$H$2:$H$201,MATCH($A1763&amp;"-6",Matches!$J$2:$J$201,0))=""),"",IF(AND($C1763&lt;&gt;"",INDEX(Matches!$F$2:$F$201,MATCH($A1763&amp;"-6",Matches!$J$2:$J$201,0))&lt;&gt;"",$C1763&gt;=INDEX(Matches!$F$2:$F$201,MATCH($A1763&amp;"-6",Matches!$J$2:$J$201,0))),"",IF(AND(N1763=INDEX(Matches!$G$2:$G$201,MATCH($A1763&amp;"-6",Matches!$J$2:$J$201,0)),O1763=INDEX(Matches!$H$2:$H$201,MATCH($A1763&amp;"-6",Matches!$J$2:$J$201,0))),5,IF(SIGN(N1763-O1763)&lt;&gt;SIGN(INDEX(Matches!$G$2:$G$201,MATCH($A1763&amp;"-6",Matches!$J$2:$J$201,0))-INDEX(Matches!$H$2:$H$201,MATCH($A1763&amp;"-6",Matches!$J$2:$J$201,0))),0,IF(N1763-O1763=INDEX(Matches!$G$2:$G$201,MATCH($A1763&amp;"-6",Matches!$J$2:$J$201,0))-INDEX(Matches!$H$2:$H$201,MATCH($A1763&amp;"-6",Matches!$J$2:$J$201,0)),3,2))))),""))</f>
        <v/>
      </c>
      <c r="AD1763" s="12" t="str">
        <f aca="false">IF(OR($B1763="",P1763="",Q1763=""),"",IFERROR(IF(OR(INDEX(Matches!$I$2:$I$201,MATCH($A1763&amp;"-7",Matches!$J$2:$J$201,0))="Void",INDEX(Matches!$G$2:$G$201,MATCH($A1763&amp;"-7",Matches!$J$2:$J$201,0))="",INDEX(Matches!$H$2:$H$201,MATCH($A1763&amp;"-7",Matches!$J$2:$J$201,0))=""),"",IF(AND($C1763&lt;&gt;"",INDEX(Matches!$F$2:$F$201,MATCH($A1763&amp;"-7",Matches!$J$2:$J$201,0))&lt;&gt;"",$C1763&gt;=INDEX(Matches!$F$2:$F$201,MATCH($A1763&amp;"-7",Matches!$J$2:$J$201,0))),"",IF(AND(P1763=INDEX(Matches!$G$2:$G$201,MATCH($A1763&amp;"-7",Matches!$J$2:$J$201,0)),Q1763=INDEX(Matches!$H$2:$H$201,MATCH($A1763&amp;"-7",Matches!$J$2:$J$201,0))),5,IF(SIGN(P1763-Q1763)&lt;&gt;SIGN(INDEX(Matches!$G$2:$G$201,MATCH($A1763&amp;"-7",Matches!$J$2:$J$201,0))-INDEX(Matches!$H$2:$H$201,MATCH($A1763&amp;"-7",Matches!$J$2:$J$201,0))),0,IF(P1763-Q1763=INDEX(Matches!$G$2:$G$201,MATCH($A1763&amp;"-7",Matches!$J$2:$J$201,0))-INDEX(Matches!$H$2:$H$201,MATCH($A1763&amp;"-7",Matches!$J$2:$J$201,0)),3,2))))),""))</f>
        <v/>
      </c>
      <c r="AE1763" s="12" t="str">
        <f aca="false">IF(OR($B1763="",R1763="",S1763=""),"",IFERROR(IF(OR(INDEX(Matches!$I$2:$I$201,MATCH($A1763&amp;"-8",Matches!$J$2:$J$201,0))="Void",INDEX(Matches!$G$2:$G$201,MATCH($A1763&amp;"-8",Matches!$J$2:$J$201,0))="",INDEX(Matches!$H$2:$H$201,MATCH($A1763&amp;"-8",Matches!$J$2:$J$201,0))=""),"",IF(AND($C1763&lt;&gt;"",INDEX(Matches!$F$2:$F$201,MATCH($A1763&amp;"-8",Matches!$J$2:$J$201,0))&lt;&gt;"",$C1763&gt;=INDEX(Matches!$F$2:$F$201,MATCH($A1763&amp;"-8",Matches!$J$2:$J$201,0))),"",IF(AND(R1763=INDEX(Matches!$G$2:$G$201,MATCH($A1763&amp;"-8",Matches!$J$2:$J$201,0)),S1763=INDEX(Matches!$H$2:$H$201,MATCH($A1763&amp;"-8",Matches!$J$2:$J$201,0))),5,IF(SIGN(R1763-S1763)&lt;&gt;SIGN(INDEX(Matches!$G$2:$G$201,MATCH($A1763&amp;"-8",Matches!$J$2:$J$201,0))-INDEX(Matches!$H$2:$H$201,MATCH($A1763&amp;"-8",Matches!$J$2:$J$201,0))),0,IF(R1763-S1763=INDEX(Matches!$G$2:$G$201,MATCH($A1763&amp;"-8",Matches!$J$2:$J$201,0))-INDEX(Matches!$H$2:$H$201,MATCH($A1763&amp;"-8",Matches!$J$2:$J$201,0)),3,2))))),""))</f>
        <v/>
      </c>
      <c r="AF1763" s="12" t="str">
        <f aca="false">IF(OR($B1763="",T1763="",U1763=""),"",IFERROR(IF(OR(INDEX(Matches!$I$2:$I$201,MATCH($A1763&amp;"-9",Matches!$J$2:$J$201,0))="Void",INDEX(Matches!$G$2:$G$201,MATCH($A1763&amp;"-9",Matches!$J$2:$J$201,0))="",INDEX(Matches!$H$2:$H$201,MATCH($A1763&amp;"-9",Matches!$J$2:$J$201,0))=""),"",IF(AND($C1763&lt;&gt;"",INDEX(Matches!$F$2:$F$201,MATCH($A1763&amp;"-9",Matches!$J$2:$J$201,0))&lt;&gt;"",$C1763&gt;=INDEX(Matches!$F$2:$F$201,MATCH($A1763&amp;"-9",Matches!$J$2:$J$201,0))),"",IF(AND(T1763=INDEX(Matches!$G$2:$G$201,MATCH($A1763&amp;"-9",Matches!$J$2:$J$201,0)),U1763=INDEX(Matches!$H$2:$H$201,MATCH($A1763&amp;"-9",Matches!$J$2:$J$201,0))),5,IF(SIGN(T1763-U1763)&lt;&gt;SIGN(INDEX(Matches!$G$2:$G$201,MATCH($A1763&amp;"-9",Matches!$J$2:$J$201,0))-INDEX(Matches!$H$2:$H$201,MATCH($A1763&amp;"-9",Matches!$J$2:$J$201,0))),0,IF(T1763-U1763=INDEX(Matches!$G$2:$G$201,MATCH($A1763&amp;"-9",Matches!$J$2:$J$201,0))-INDEX(Matches!$H$2:$H$201,MATCH($A1763&amp;"-9",Matches!$J$2:$J$201,0)),3,2))))),""))</f>
        <v/>
      </c>
      <c r="AG1763" s="12" t="str">
        <f aca="false">IF(OR($B1763="",V1763="",W1763=""),"",IFERROR(IF(OR(INDEX(Matches!$I$2:$I$201,MATCH($A1763&amp;"-10",Matches!$J$2:$J$201,0))="Void",INDEX(Matches!$G$2:$G$201,MATCH($A1763&amp;"-10",Matches!$J$2:$J$201,0))="",INDEX(Matches!$H$2:$H$201,MATCH($A1763&amp;"-10",Matches!$J$2:$J$201,0))=""),"",IF(AND($C1763&lt;&gt;"",INDEX(Matches!$F$2:$F$201,MATCH($A1763&amp;"-10",Matches!$J$2:$J$201,0))&lt;&gt;"",$C1763&gt;=INDEX(Matches!$F$2:$F$201,MATCH($A1763&amp;"-10",Matches!$J$2:$J$201,0))),"",IF(AND(V1763=INDEX(Matches!$G$2:$G$201,MATCH($A1763&amp;"-10",Matches!$J$2:$J$201,0)),W1763=INDEX(Matches!$H$2:$H$201,MATCH($A1763&amp;"-10",Matches!$J$2:$J$201,0))),5,IF(SIGN(V1763-W1763)&lt;&gt;SIGN(INDEX(Matches!$G$2:$G$201,MATCH($A1763&amp;"-10",Matches!$J$2:$J$201,0))-INDEX(Matches!$H$2:$H$201,MATCH($A1763&amp;"-10",Matches!$J$2:$J$201,0))),0,IF(V1763-W1763=INDEX(Matches!$G$2:$G$201,MATCH($A1763&amp;"-10",Matches!$J$2:$J$201,0))-INDEX(Matches!$H$2:$H$201,MATCH($A1763&amp;"-10",Matches!$J$2:$J$201,0)),3,2))))),""))</f>
        <v/>
      </c>
      <c r="AH1763" s="13" t="str">
        <f aca="false">IF($B1763="","",SUM(X1763:AG1763))</f>
        <v/>
      </c>
      <c r="AI1763" s="12" t="str">
        <f aca="false">IF($B1763="","",COUNTIF(X1763:AG1763,5))</f>
        <v/>
      </c>
      <c r="AJ1763" s="12" t="str">
        <f aca="false">IF($B1763="","",COUNTIF(X1763:AG1763,"&gt;=2"))</f>
        <v/>
      </c>
      <c r="AK1763" s="12" t="str">
        <f aca="false">IF($B1763="","",COUNT(X1763:AG1763))</f>
        <v/>
      </c>
    </row>
    <row r="1764" customFormat="false" ht="15" hidden="false" customHeight="false" outlineLevel="0" collapsed="false">
      <c r="A1764" s="7"/>
      <c r="B1764" s="7"/>
      <c r="C1764" s="11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12" t="str">
        <f aca="false">IF(OR($B1764="",D1764="",E1764=""),"",IFERROR(IF(OR(INDEX(Matches!$I$2:$I$201,MATCH($A1764&amp;"-1",Matches!$J$2:$J$201,0))="Void",INDEX(Matches!$G$2:$G$201,MATCH($A1764&amp;"-1",Matches!$J$2:$J$201,0))="",INDEX(Matches!$H$2:$H$201,MATCH($A1764&amp;"-1",Matches!$J$2:$J$201,0))=""),"",IF(AND($C1764&lt;&gt;"",INDEX(Matches!$F$2:$F$201,MATCH($A1764&amp;"-1",Matches!$J$2:$J$201,0))&lt;&gt;"",$C1764&gt;=INDEX(Matches!$F$2:$F$201,MATCH($A1764&amp;"-1",Matches!$J$2:$J$201,0))),"",IF(AND(D1764=INDEX(Matches!$G$2:$G$201,MATCH($A1764&amp;"-1",Matches!$J$2:$J$201,0)),E1764=INDEX(Matches!$H$2:$H$201,MATCH($A1764&amp;"-1",Matches!$J$2:$J$201,0))),5,IF(SIGN(D1764-E1764)&lt;&gt;SIGN(INDEX(Matches!$G$2:$G$201,MATCH($A1764&amp;"-1",Matches!$J$2:$J$201,0))-INDEX(Matches!$H$2:$H$201,MATCH($A1764&amp;"-1",Matches!$J$2:$J$201,0))),0,IF(D1764-E1764=INDEX(Matches!$G$2:$G$201,MATCH($A1764&amp;"-1",Matches!$J$2:$J$201,0))-INDEX(Matches!$H$2:$H$201,MATCH($A1764&amp;"-1",Matches!$J$2:$J$201,0)),3,2))))),""))</f>
        <v/>
      </c>
      <c r="Y1764" s="12" t="str">
        <f aca="false">IF(OR($B1764="",F1764="",G1764=""),"",IFERROR(IF(OR(INDEX(Matches!$I$2:$I$201,MATCH($A1764&amp;"-2",Matches!$J$2:$J$201,0))="Void",INDEX(Matches!$G$2:$G$201,MATCH($A1764&amp;"-2",Matches!$J$2:$J$201,0))="",INDEX(Matches!$H$2:$H$201,MATCH($A1764&amp;"-2",Matches!$J$2:$J$201,0))=""),"",IF(AND($C1764&lt;&gt;"",INDEX(Matches!$F$2:$F$201,MATCH($A1764&amp;"-2",Matches!$J$2:$J$201,0))&lt;&gt;"",$C1764&gt;=INDEX(Matches!$F$2:$F$201,MATCH($A1764&amp;"-2",Matches!$J$2:$J$201,0))),"",IF(AND(F1764=INDEX(Matches!$G$2:$G$201,MATCH($A1764&amp;"-2",Matches!$J$2:$J$201,0)),G1764=INDEX(Matches!$H$2:$H$201,MATCH($A1764&amp;"-2",Matches!$J$2:$J$201,0))),5,IF(SIGN(F1764-G1764)&lt;&gt;SIGN(INDEX(Matches!$G$2:$G$201,MATCH($A1764&amp;"-2",Matches!$J$2:$J$201,0))-INDEX(Matches!$H$2:$H$201,MATCH($A1764&amp;"-2",Matches!$J$2:$J$201,0))),0,IF(F1764-G1764=INDEX(Matches!$G$2:$G$201,MATCH($A1764&amp;"-2",Matches!$J$2:$J$201,0))-INDEX(Matches!$H$2:$H$201,MATCH($A1764&amp;"-2",Matches!$J$2:$J$201,0)),3,2))))),""))</f>
        <v/>
      </c>
      <c r="Z1764" s="12" t="str">
        <f aca="false">IF(OR($B1764="",H1764="",I1764=""),"",IFERROR(IF(OR(INDEX(Matches!$I$2:$I$201,MATCH($A1764&amp;"-3",Matches!$J$2:$J$201,0))="Void",INDEX(Matches!$G$2:$G$201,MATCH($A1764&amp;"-3",Matches!$J$2:$J$201,0))="",INDEX(Matches!$H$2:$H$201,MATCH($A1764&amp;"-3",Matches!$J$2:$J$201,0))=""),"",IF(AND($C1764&lt;&gt;"",INDEX(Matches!$F$2:$F$201,MATCH($A1764&amp;"-3",Matches!$J$2:$J$201,0))&lt;&gt;"",$C1764&gt;=INDEX(Matches!$F$2:$F$201,MATCH($A1764&amp;"-3",Matches!$J$2:$J$201,0))),"",IF(AND(H1764=INDEX(Matches!$G$2:$G$201,MATCH($A1764&amp;"-3",Matches!$J$2:$J$201,0)),I1764=INDEX(Matches!$H$2:$H$201,MATCH($A1764&amp;"-3",Matches!$J$2:$J$201,0))),5,IF(SIGN(H1764-I1764)&lt;&gt;SIGN(INDEX(Matches!$G$2:$G$201,MATCH($A1764&amp;"-3",Matches!$J$2:$J$201,0))-INDEX(Matches!$H$2:$H$201,MATCH($A1764&amp;"-3",Matches!$J$2:$J$201,0))),0,IF(H1764-I1764=INDEX(Matches!$G$2:$G$201,MATCH($A1764&amp;"-3",Matches!$J$2:$J$201,0))-INDEX(Matches!$H$2:$H$201,MATCH($A1764&amp;"-3",Matches!$J$2:$J$201,0)),3,2))))),""))</f>
        <v/>
      </c>
      <c r="AA1764" s="12" t="str">
        <f aca="false">IF(OR($B1764="",J1764="",K1764=""),"",IFERROR(IF(OR(INDEX(Matches!$I$2:$I$201,MATCH($A1764&amp;"-4",Matches!$J$2:$J$201,0))="Void",INDEX(Matches!$G$2:$G$201,MATCH($A1764&amp;"-4",Matches!$J$2:$J$201,0))="",INDEX(Matches!$H$2:$H$201,MATCH($A1764&amp;"-4",Matches!$J$2:$J$201,0))=""),"",IF(AND($C1764&lt;&gt;"",INDEX(Matches!$F$2:$F$201,MATCH($A1764&amp;"-4",Matches!$J$2:$J$201,0))&lt;&gt;"",$C1764&gt;=INDEX(Matches!$F$2:$F$201,MATCH($A1764&amp;"-4",Matches!$J$2:$J$201,0))),"",IF(AND(J1764=INDEX(Matches!$G$2:$G$201,MATCH($A1764&amp;"-4",Matches!$J$2:$J$201,0)),K1764=INDEX(Matches!$H$2:$H$201,MATCH($A1764&amp;"-4",Matches!$J$2:$J$201,0))),5,IF(SIGN(J1764-K1764)&lt;&gt;SIGN(INDEX(Matches!$G$2:$G$201,MATCH($A1764&amp;"-4",Matches!$J$2:$J$201,0))-INDEX(Matches!$H$2:$H$201,MATCH($A1764&amp;"-4",Matches!$J$2:$J$201,0))),0,IF(J1764-K1764=INDEX(Matches!$G$2:$G$201,MATCH($A1764&amp;"-4",Matches!$J$2:$J$201,0))-INDEX(Matches!$H$2:$H$201,MATCH($A1764&amp;"-4",Matches!$J$2:$J$201,0)),3,2))))),""))</f>
        <v/>
      </c>
      <c r="AB1764" s="12" t="str">
        <f aca="false">IF(OR($B1764="",L1764="",M1764=""),"",IFERROR(IF(OR(INDEX(Matches!$I$2:$I$201,MATCH($A1764&amp;"-5",Matches!$J$2:$J$201,0))="Void",INDEX(Matches!$G$2:$G$201,MATCH($A1764&amp;"-5",Matches!$J$2:$J$201,0))="",INDEX(Matches!$H$2:$H$201,MATCH($A1764&amp;"-5",Matches!$J$2:$J$201,0))=""),"",IF(AND($C1764&lt;&gt;"",INDEX(Matches!$F$2:$F$201,MATCH($A1764&amp;"-5",Matches!$J$2:$J$201,0))&lt;&gt;"",$C1764&gt;=INDEX(Matches!$F$2:$F$201,MATCH($A1764&amp;"-5",Matches!$J$2:$J$201,0))),"",IF(AND(L1764=INDEX(Matches!$G$2:$G$201,MATCH($A1764&amp;"-5",Matches!$J$2:$J$201,0)),M1764=INDEX(Matches!$H$2:$H$201,MATCH($A1764&amp;"-5",Matches!$J$2:$J$201,0))),5,IF(SIGN(L1764-M1764)&lt;&gt;SIGN(INDEX(Matches!$G$2:$G$201,MATCH($A1764&amp;"-5",Matches!$J$2:$J$201,0))-INDEX(Matches!$H$2:$H$201,MATCH($A1764&amp;"-5",Matches!$J$2:$J$201,0))),0,IF(L1764-M1764=INDEX(Matches!$G$2:$G$201,MATCH($A1764&amp;"-5",Matches!$J$2:$J$201,0))-INDEX(Matches!$H$2:$H$201,MATCH($A1764&amp;"-5",Matches!$J$2:$J$201,0)),3,2))))),""))</f>
        <v/>
      </c>
      <c r="AC1764" s="12" t="str">
        <f aca="false">IF(OR($B1764="",N1764="",O1764=""),"",IFERROR(IF(OR(INDEX(Matches!$I$2:$I$201,MATCH($A1764&amp;"-6",Matches!$J$2:$J$201,0))="Void",INDEX(Matches!$G$2:$G$201,MATCH($A1764&amp;"-6",Matches!$J$2:$J$201,0))="",INDEX(Matches!$H$2:$H$201,MATCH($A1764&amp;"-6",Matches!$J$2:$J$201,0))=""),"",IF(AND($C1764&lt;&gt;"",INDEX(Matches!$F$2:$F$201,MATCH($A1764&amp;"-6",Matches!$J$2:$J$201,0))&lt;&gt;"",$C1764&gt;=INDEX(Matches!$F$2:$F$201,MATCH($A1764&amp;"-6",Matches!$J$2:$J$201,0))),"",IF(AND(N1764=INDEX(Matches!$G$2:$G$201,MATCH($A1764&amp;"-6",Matches!$J$2:$J$201,0)),O1764=INDEX(Matches!$H$2:$H$201,MATCH($A1764&amp;"-6",Matches!$J$2:$J$201,0))),5,IF(SIGN(N1764-O1764)&lt;&gt;SIGN(INDEX(Matches!$G$2:$G$201,MATCH($A1764&amp;"-6",Matches!$J$2:$J$201,0))-INDEX(Matches!$H$2:$H$201,MATCH($A1764&amp;"-6",Matches!$J$2:$J$201,0))),0,IF(N1764-O1764=INDEX(Matches!$G$2:$G$201,MATCH($A1764&amp;"-6",Matches!$J$2:$J$201,0))-INDEX(Matches!$H$2:$H$201,MATCH($A1764&amp;"-6",Matches!$J$2:$J$201,0)),3,2))))),""))</f>
        <v/>
      </c>
      <c r="AD1764" s="12" t="str">
        <f aca="false">IF(OR($B1764="",P1764="",Q1764=""),"",IFERROR(IF(OR(INDEX(Matches!$I$2:$I$201,MATCH($A1764&amp;"-7",Matches!$J$2:$J$201,0))="Void",INDEX(Matches!$G$2:$G$201,MATCH($A1764&amp;"-7",Matches!$J$2:$J$201,0))="",INDEX(Matches!$H$2:$H$201,MATCH($A1764&amp;"-7",Matches!$J$2:$J$201,0))=""),"",IF(AND($C1764&lt;&gt;"",INDEX(Matches!$F$2:$F$201,MATCH($A1764&amp;"-7",Matches!$J$2:$J$201,0))&lt;&gt;"",$C1764&gt;=INDEX(Matches!$F$2:$F$201,MATCH($A1764&amp;"-7",Matches!$J$2:$J$201,0))),"",IF(AND(P1764=INDEX(Matches!$G$2:$G$201,MATCH($A1764&amp;"-7",Matches!$J$2:$J$201,0)),Q1764=INDEX(Matches!$H$2:$H$201,MATCH($A1764&amp;"-7",Matches!$J$2:$J$201,0))),5,IF(SIGN(P1764-Q1764)&lt;&gt;SIGN(INDEX(Matches!$G$2:$G$201,MATCH($A1764&amp;"-7",Matches!$J$2:$J$201,0))-INDEX(Matches!$H$2:$H$201,MATCH($A1764&amp;"-7",Matches!$J$2:$J$201,0))),0,IF(P1764-Q1764=INDEX(Matches!$G$2:$G$201,MATCH($A1764&amp;"-7",Matches!$J$2:$J$201,0))-INDEX(Matches!$H$2:$H$201,MATCH($A1764&amp;"-7",Matches!$J$2:$J$201,0)),3,2))))),""))</f>
        <v/>
      </c>
      <c r="AE1764" s="12" t="str">
        <f aca="false">IF(OR($B1764="",R1764="",S1764=""),"",IFERROR(IF(OR(INDEX(Matches!$I$2:$I$201,MATCH($A1764&amp;"-8",Matches!$J$2:$J$201,0))="Void",INDEX(Matches!$G$2:$G$201,MATCH($A1764&amp;"-8",Matches!$J$2:$J$201,0))="",INDEX(Matches!$H$2:$H$201,MATCH($A1764&amp;"-8",Matches!$J$2:$J$201,0))=""),"",IF(AND($C1764&lt;&gt;"",INDEX(Matches!$F$2:$F$201,MATCH($A1764&amp;"-8",Matches!$J$2:$J$201,0))&lt;&gt;"",$C1764&gt;=INDEX(Matches!$F$2:$F$201,MATCH($A1764&amp;"-8",Matches!$J$2:$J$201,0))),"",IF(AND(R1764=INDEX(Matches!$G$2:$G$201,MATCH($A1764&amp;"-8",Matches!$J$2:$J$201,0)),S1764=INDEX(Matches!$H$2:$H$201,MATCH($A1764&amp;"-8",Matches!$J$2:$J$201,0))),5,IF(SIGN(R1764-S1764)&lt;&gt;SIGN(INDEX(Matches!$G$2:$G$201,MATCH($A1764&amp;"-8",Matches!$J$2:$J$201,0))-INDEX(Matches!$H$2:$H$201,MATCH($A1764&amp;"-8",Matches!$J$2:$J$201,0))),0,IF(R1764-S1764=INDEX(Matches!$G$2:$G$201,MATCH($A1764&amp;"-8",Matches!$J$2:$J$201,0))-INDEX(Matches!$H$2:$H$201,MATCH($A1764&amp;"-8",Matches!$J$2:$J$201,0)),3,2))))),""))</f>
        <v/>
      </c>
      <c r="AF1764" s="12" t="str">
        <f aca="false">IF(OR($B1764="",T1764="",U1764=""),"",IFERROR(IF(OR(INDEX(Matches!$I$2:$I$201,MATCH($A1764&amp;"-9",Matches!$J$2:$J$201,0))="Void",INDEX(Matches!$G$2:$G$201,MATCH($A1764&amp;"-9",Matches!$J$2:$J$201,0))="",INDEX(Matches!$H$2:$H$201,MATCH($A1764&amp;"-9",Matches!$J$2:$J$201,0))=""),"",IF(AND($C1764&lt;&gt;"",INDEX(Matches!$F$2:$F$201,MATCH($A1764&amp;"-9",Matches!$J$2:$J$201,0))&lt;&gt;"",$C1764&gt;=INDEX(Matches!$F$2:$F$201,MATCH($A1764&amp;"-9",Matches!$J$2:$J$201,0))),"",IF(AND(T1764=INDEX(Matches!$G$2:$G$201,MATCH($A1764&amp;"-9",Matches!$J$2:$J$201,0)),U1764=INDEX(Matches!$H$2:$H$201,MATCH($A1764&amp;"-9",Matches!$J$2:$J$201,0))),5,IF(SIGN(T1764-U1764)&lt;&gt;SIGN(INDEX(Matches!$G$2:$G$201,MATCH($A1764&amp;"-9",Matches!$J$2:$J$201,0))-INDEX(Matches!$H$2:$H$201,MATCH($A1764&amp;"-9",Matches!$J$2:$J$201,0))),0,IF(T1764-U1764=INDEX(Matches!$G$2:$G$201,MATCH($A1764&amp;"-9",Matches!$J$2:$J$201,0))-INDEX(Matches!$H$2:$H$201,MATCH($A1764&amp;"-9",Matches!$J$2:$J$201,0)),3,2))))),""))</f>
        <v/>
      </c>
      <c r="AG1764" s="12" t="str">
        <f aca="false">IF(OR($B1764="",V1764="",W1764=""),"",IFERROR(IF(OR(INDEX(Matches!$I$2:$I$201,MATCH($A1764&amp;"-10",Matches!$J$2:$J$201,0))="Void",INDEX(Matches!$G$2:$G$201,MATCH($A1764&amp;"-10",Matches!$J$2:$J$201,0))="",INDEX(Matches!$H$2:$H$201,MATCH($A1764&amp;"-10",Matches!$J$2:$J$201,0))=""),"",IF(AND($C1764&lt;&gt;"",INDEX(Matches!$F$2:$F$201,MATCH($A1764&amp;"-10",Matches!$J$2:$J$201,0))&lt;&gt;"",$C1764&gt;=INDEX(Matches!$F$2:$F$201,MATCH($A1764&amp;"-10",Matches!$J$2:$J$201,0))),"",IF(AND(V1764=INDEX(Matches!$G$2:$G$201,MATCH($A1764&amp;"-10",Matches!$J$2:$J$201,0)),W1764=INDEX(Matches!$H$2:$H$201,MATCH($A1764&amp;"-10",Matches!$J$2:$J$201,0))),5,IF(SIGN(V1764-W1764)&lt;&gt;SIGN(INDEX(Matches!$G$2:$G$201,MATCH($A1764&amp;"-10",Matches!$J$2:$J$201,0))-INDEX(Matches!$H$2:$H$201,MATCH($A1764&amp;"-10",Matches!$J$2:$J$201,0))),0,IF(V1764-W1764=INDEX(Matches!$G$2:$G$201,MATCH($A1764&amp;"-10",Matches!$J$2:$J$201,0))-INDEX(Matches!$H$2:$H$201,MATCH($A1764&amp;"-10",Matches!$J$2:$J$201,0)),3,2))))),""))</f>
        <v/>
      </c>
      <c r="AH1764" s="13" t="str">
        <f aca="false">IF($B1764="","",SUM(X1764:AG1764))</f>
        <v/>
      </c>
      <c r="AI1764" s="12" t="str">
        <f aca="false">IF($B1764="","",COUNTIF(X1764:AG1764,5))</f>
        <v/>
      </c>
      <c r="AJ1764" s="12" t="str">
        <f aca="false">IF($B1764="","",COUNTIF(X1764:AG1764,"&gt;=2"))</f>
        <v/>
      </c>
      <c r="AK1764" s="12" t="str">
        <f aca="false">IF($B1764="","",COUNT(X1764:AG1764))</f>
        <v/>
      </c>
    </row>
    <row r="1765" customFormat="false" ht="15" hidden="false" customHeight="false" outlineLevel="0" collapsed="false">
      <c r="A1765" s="7"/>
      <c r="B1765" s="7"/>
      <c r="C1765" s="11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12" t="str">
        <f aca="false">IF(OR($B1765="",D1765="",E1765=""),"",IFERROR(IF(OR(INDEX(Matches!$I$2:$I$201,MATCH($A1765&amp;"-1",Matches!$J$2:$J$201,0))="Void",INDEX(Matches!$G$2:$G$201,MATCH($A1765&amp;"-1",Matches!$J$2:$J$201,0))="",INDEX(Matches!$H$2:$H$201,MATCH($A1765&amp;"-1",Matches!$J$2:$J$201,0))=""),"",IF(AND($C1765&lt;&gt;"",INDEX(Matches!$F$2:$F$201,MATCH($A1765&amp;"-1",Matches!$J$2:$J$201,0))&lt;&gt;"",$C1765&gt;=INDEX(Matches!$F$2:$F$201,MATCH($A1765&amp;"-1",Matches!$J$2:$J$201,0))),"",IF(AND(D1765=INDEX(Matches!$G$2:$G$201,MATCH($A1765&amp;"-1",Matches!$J$2:$J$201,0)),E1765=INDEX(Matches!$H$2:$H$201,MATCH($A1765&amp;"-1",Matches!$J$2:$J$201,0))),5,IF(SIGN(D1765-E1765)&lt;&gt;SIGN(INDEX(Matches!$G$2:$G$201,MATCH($A1765&amp;"-1",Matches!$J$2:$J$201,0))-INDEX(Matches!$H$2:$H$201,MATCH($A1765&amp;"-1",Matches!$J$2:$J$201,0))),0,IF(D1765-E1765=INDEX(Matches!$G$2:$G$201,MATCH($A1765&amp;"-1",Matches!$J$2:$J$201,0))-INDEX(Matches!$H$2:$H$201,MATCH($A1765&amp;"-1",Matches!$J$2:$J$201,0)),3,2))))),""))</f>
        <v/>
      </c>
      <c r="Y1765" s="12" t="str">
        <f aca="false">IF(OR($B1765="",F1765="",G1765=""),"",IFERROR(IF(OR(INDEX(Matches!$I$2:$I$201,MATCH($A1765&amp;"-2",Matches!$J$2:$J$201,0))="Void",INDEX(Matches!$G$2:$G$201,MATCH($A1765&amp;"-2",Matches!$J$2:$J$201,0))="",INDEX(Matches!$H$2:$H$201,MATCH($A1765&amp;"-2",Matches!$J$2:$J$201,0))=""),"",IF(AND($C1765&lt;&gt;"",INDEX(Matches!$F$2:$F$201,MATCH($A1765&amp;"-2",Matches!$J$2:$J$201,0))&lt;&gt;"",$C1765&gt;=INDEX(Matches!$F$2:$F$201,MATCH($A1765&amp;"-2",Matches!$J$2:$J$201,0))),"",IF(AND(F1765=INDEX(Matches!$G$2:$G$201,MATCH($A1765&amp;"-2",Matches!$J$2:$J$201,0)),G1765=INDEX(Matches!$H$2:$H$201,MATCH($A1765&amp;"-2",Matches!$J$2:$J$201,0))),5,IF(SIGN(F1765-G1765)&lt;&gt;SIGN(INDEX(Matches!$G$2:$G$201,MATCH($A1765&amp;"-2",Matches!$J$2:$J$201,0))-INDEX(Matches!$H$2:$H$201,MATCH($A1765&amp;"-2",Matches!$J$2:$J$201,0))),0,IF(F1765-G1765=INDEX(Matches!$G$2:$G$201,MATCH($A1765&amp;"-2",Matches!$J$2:$J$201,0))-INDEX(Matches!$H$2:$H$201,MATCH($A1765&amp;"-2",Matches!$J$2:$J$201,0)),3,2))))),""))</f>
        <v/>
      </c>
      <c r="Z1765" s="12" t="str">
        <f aca="false">IF(OR($B1765="",H1765="",I1765=""),"",IFERROR(IF(OR(INDEX(Matches!$I$2:$I$201,MATCH($A1765&amp;"-3",Matches!$J$2:$J$201,0))="Void",INDEX(Matches!$G$2:$G$201,MATCH($A1765&amp;"-3",Matches!$J$2:$J$201,0))="",INDEX(Matches!$H$2:$H$201,MATCH($A1765&amp;"-3",Matches!$J$2:$J$201,0))=""),"",IF(AND($C1765&lt;&gt;"",INDEX(Matches!$F$2:$F$201,MATCH($A1765&amp;"-3",Matches!$J$2:$J$201,0))&lt;&gt;"",$C1765&gt;=INDEX(Matches!$F$2:$F$201,MATCH($A1765&amp;"-3",Matches!$J$2:$J$201,0))),"",IF(AND(H1765=INDEX(Matches!$G$2:$G$201,MATCH($A1765&amp;"-3",Matches!$J$2:$J$201,0)),I1765=INDEX(Matches!$H$2:$H$201,MATCH($A1765&amp;"-3",Matches!$J$2:$J$201,0))),5,IF(SIGN(H1765-I1765)&lt;&gt;SIGN(INDEX(Matches!$G$2:$G$201,MATCH($A1765&amp;"-3",Matches!$J$2:$J$201,0))-INDEX(Matches!$H$2:$H$201,MATCH($A1765&amp;"-3",Matches!$J$2:$J$201,0))),0,IF(H1765-I1765=INDEX(Matches!$G$2:$G$201,MATCH($A1765&amp;"-3",Matches!$J$2:$J$201,0))-INDEX(Matches!$H$2:$H$201,MATCH($A1765&amp;"-3",Matches!$J$2:$J$201,0)),3,2))))),""))</f>
        <v/>
      </c>
      <c r="AA1765" s="12" t="str">
        <f aca="false">IF(OR($B1765="",J1765="",K1765=""),"",IFERROR(IF(OR(INDEX(Matches!$I$2:$I$201,MATCH($A1765&amp;"-4",Matches!$J$2:$J$201,0))="Void",INDEX(Matches!$G$2:$G$201,MATCH($A1765&amp;"-4",Matches!$J$2:$J$201,0))="",INDEX(Matches!$H$2:$H$201,MATCH($A1765&amp;"-4",Matches!$J$2:$J$201,0))=""),"",IF(AND($C1765&lt;&gt;"",INDEX(Matches!$F$2:$F$201,MATCH($A1765&amp;"-4",Matches!$J$2:$J$201,0))&lt;&gt;"",$C1765&gt;=INDEX(Matches!$F$2:$F$201,MATCH($A1765&amp;"-4",Matches!$J$2:$J$201,0))),"",IF(AND(J1765=INDEX(Matches!$G$2:$G$201,MATCH($A1765&amp;"-4",Matches!$J$2:$J$201,0)),K1765=INDEX(Matches!$H$2:$H$201,MATCH($A1765&amp;"-4",Matches!$J$2:$J$201,0))),5,IF(SIGN(J1765-K1765)&lt;&gt;SIGN(INDEX(Matches!$G$2:$G$201,MATCH($A1765&amp;"-4",Matches!$J$2:$J$201,0))-INDEX(Matches!$H$2:$H$201,MATCH($A1765&amp;"-4",Matches!$J$2:$J$201,0))),0,IF(J1765-K1765=INDEX(Matches!$G$2:$G$201,MATCH($A1765&amp;"-4",Matches!$J$2:$J$201,0))-INDEX(Matches!$H$2:$H$201,MATCH($A1765&amp;"-4",Matches!$J$2:$J$201,0)),3,2))))),""))</f>
        <v/>
      </c>
      <c r="AB1765" s="12" t="str">
        <f aca="false">IF(OR($B1765="",L1765="",M1765=""),"",IFERROR(IF(OR(INDEX(Matches!$I$2:$I$201,MATCH($A1765&amp;"-5",Matches!$J$2:$J$201,0))="Void",INDEX(Matches!$G$2:$G$201,MATCH($A1765&amp;"-5",Matches!$J$2:$J$201,0))="",INDEX(Matches!$H$2:$H$201,MATCH($A1765&amp;"-5",Matches!$J$2:$J$201,0))=""),"",IF(AND($C1765&lt;&gt;"",INDEX(Matches!$F$2:$F$201,MATCH($A1765&amp;"-5",Matches!$J$2:$J$201,0))&lt;&gt;"",$C1765&gt;=INDEX(Matches!$F$2:$F$201,MATCH($A1765&amp;"-5",Matches!$J$2:$J$201,0))),"",IF(AND(L1765=INDEX(Matches!$G$2:$G$201,MATCH($A1765&amp;"-5",Matches!$J$2:$J$201,0)),M1765=INDEX(Matches!$H$2:$H$201,MATCH($A1765&amp;"-5",Matches!$J$2:$J$201,0))),5,IF(SIGN(L1765-M1765)&lt;&gt;SIGN(INDEX(Matches!$G$2:$G$201,MATCH($A1765&amp;"-5",Matches!$J$2:$J$201,0))-INDEX(Matches!$H$2:$H$201,MATCH($A1765&amp;"-5",Matches!$J$2:$J$201,0))),0,IF(L1765-M1765=INDEX(Matches!$G$2:$G$201,MATCH($A1765&amp;"-5",Matches!$J$2:$J$201,0))-INDEX(Matches!$H$2:$H$201,MATCH($A1765&amp;"-5",Matches!$J$2:$J$201,0)),3,2))))),""))</f>
        <v/>
      </c>
      <c r="AC1765" s="12" t="str">
        <f aca="false">IF(OR($B1765="",N1765="",O1765=""),"",IFERROR(IF(OR(INDEX(Matches!$I$2:$I$201,MATCH($A1765&amp;"-6",Matches!$J$2:$J$201,0))="Void",INDEX(Matches!$G$2:$G$201,MATCH($A1765&amp;"-6",Matches!$J$2:$J$201,0))="",INDEX(Matches!$H$2:$H$201,MATCH($A1765&amp;"-6",Matches!$J$2:$J$201,0))=""),"",IF(AND($C1765&lt;&gt;"",INDEX(Matches!$F$2:$F$201,MATCH($A1765&amp;"-6",Matches!$J$2:$J$201,0))&lt;&gt;"",$C1765&gt;=INDEX(Matches!$F$2:$F$201,MATCH($A1765&amp;"-6",Matches!$J$2:$J$201,0))),"",IF(AND(N1765=INDEX(Matches!$G$2:$G$201,MATCH($A1765&amp;"-6",Matches!$J$2:$J$201,0)),O1765=INDEX(Matches!$H$2:$H$201,MATCH($A1765&amp;"-6",Matches!$J$2:$J$201,0))),5,IF(SIGN(N1765-O1765)&lt;&gt;SIGN(INDEX(Matches!$G$2:$G$201,MATCH($A1765&amp;"-6",Matches!$J$2:$J$201,0))-INDEX(Matches!$H$2:$H$201,MATCH($A1765&amp;"-6",Matches!$J$2:$J$201,0))),0,IF(N1765-O1765=INDEX(Matches!$G$2:$G$201,MATCH($A1765&amp;"-6",Matches!$J$2:$J$201,0))-INDEX(Matches!$H$2:$H$201,MATCH($A1765&amp;"-6",Matches!$J$2:$J$201,0)),3,2))))),""))</f>
        <v/>
      </c>
      <c r="AD1765" s="12" t="str">
        <f aca="false">IF(OR($B1765="",P1765="",Q1765=""),"",IFERROR(IF(OR(INDEX(Matches!$I$2:$I$201,MATCH($A1765&amp;"-7",Matches!$J$2:$J$201,0))="Void",INDEX(Matches!$G$2:$G$201,MATCH($A1765&amp;"-7",Matches!$J$2:$J$201,0))="",INDEX(Matches!$H$2:$H$201,MATCH($A1765&amp;"-7",Matches!$J$2:$J$201,0))=""),"",IF(AND($C1765&lt;&gt;"",INDEX(Matches!$F$2:$F$201,MATCH($A1765&amp;"-7",Matches!$J$2:$J$201,0))&lt;&gt;"",$C1765&gt;=INDEX(Matches!$F$2:$F$201,MATCH($A1765&amp;"-7",Matches!$J$2:$J$201,0))),"",IF(AND(P1765=INDEX(Matches!$G$2:$G$201,MATCH($A1765&amp;"-7",Matches!$J$2:$J$201,0)),Q1765=INDEX(Matches!$H$2:$H$201,MATCH($A1765&amp;"-7",Matches!$J$2:$J$201,0))),5,IF(SIGN(P1765-Q1765)&lt;&gt;SIGN(INDEX(Matches!$G$2:$G$201,MATCH($A1765&amp;"-7",Matches!$J$2:$J$201,0))-INDEX(Matches!$H$2:$H$201,MATCH($A1765&amp;"-7",Matches!$J$2:$J$201,0))),0,IF(P1765-Q1765=INDEX(Matches!$G$2:$G$201,MATCH($A1765&amp;"-7",Matches!$J$2:$J$201,0))-INDEX(Matches!$H$2:$H$201,MATCH($A1765&amp;"-7",Matches!$J$2:$J$201,0)),3,2))))),""))</f>
        <v/>
      </c>
      <c r="AE1765" s="12" t="str">
        <f aca="false">IF(OR($B1765="",R1765="",S1765=""),"",IFERROR(IF(OR(INDEX(Matches!$I$2:$I$201,MATCH($A1765&amp;"-8",Matches!$J$2:$J$201,0))="Void",INDEX(Matches!$G$2:$G$201,MATCH($A1765&amp;"-8",Matches!$J$2:$J$201,0))="",INDEX(Matches!$H$2:$H$201,MATCH($A1765&amp;"-8",Matches!$J$2:$J$201,0))=""),"",IF(AND($C1765&lt;&gt;"",INDEX(Matches!$F$2:$F$201,MATCH($A1765&amp;"-8",Matches!$J$2:$J$201,0))&lt;&gt;"",$C1765&gt;=INDEX(Matches!$F$2:$F$201,MATCH($A1765&amp;"-8",Matches!$J$2:$J$201,0))),"",IF(AND(R1765=INDEX(Matches!$G$2:$G$201,MATCH($A1765&amp;"-8",Matches!$J$2:$J$201,0)),S1765=INDEX(Matches!$H$2:$H$201,MATCH($A1765&amp;"-8",Matches!$J$2:$J$201,0))),5,IF(SIGN(R1765-S1765)&lt;&gt;SIGN(INDEX(Matches!$G$2:$G$201,MATCH($A1765&amp;"-8",Matches!$J$2:$J$201,0))-INDEX(Matches!$H$2:$H$201,MATCH($A1765&amp;"-8",Matches!$J$2:$J$201,0))),0,IF(R1765-S1765=INDEX(Matches!$G$2:$G$201,MATCH($A1765&amp;"-8",Matches!$J$2:$J$201,0))-INDEX(Matches!$H$2:$H$201,MATCH($A1765&amp;"-8",Matches!$J$2:$J$201,0)),3,2))))),""))</f>
        <v/>
      </c>
      <c r="AF1765" s="12" t="str">
        <f aca="false">IF(OR($B1765="",T1765="",U1765=""),"",IFERROR(IF(OR(INDEX(Matches!$I$2:$I$201,MATCH($A1765&amp;"-9",Matches!$J$2:$J$201,0))="Void",INDEX(Matches!$G$2:$G$201,MATCH($A1765&amp;"-9",Matches!$J$2:$J$201,0))="",INDEX(Matches!$H$2:$H$201,MATCH($A1765&amp;"-9",Matches!$J$2:$J$201,0))=""),"",IF(AND($C1765&lt;&gt;"",INDEX(Matches!$F$2:$F$201,MATCH($A1765&amp;"-9",Matches!$J$2:$J$201,0))&lt;&gt;"",$C1765&gt;=INDEX(Matches!$F$2:$F$201,MATCH($A1765&amp;"-9",Matches!$J$2:$J$201,0))),"",IF(AND(T1765=INDEX(Matches!$G$2:$G$201,MATCH($A1765&amp;"-9",Matches!$J$2:$J$201,0)),U1765=INDEX(Matches!$H$2:$H$201,MATCH($A1765&amp;"-9",Matches!$J$2:$J$201,0))),5,IF(SIGN(T1765-U1765)&lt;&gt;SIGN(INDEX(Matches!$G$2:$G$201,MATCH($A1765&amp;"-9",Matches!$J$2:$J$201,0))-INDEX(Matches!$H$2:$H$201,MATCH($A1765&amp;"-9",Matches!$J$2:$J$201,0))),0,IF(T1765-U1765=INDEX(Matches!$G$2:$G$201,MATCH($A1765&amp;"-9",Matches!$J$2:$J$201,0))-INDEX(Matches!$H$2:$H$201,MATCH($A1765&amp;"-9",Matches!$J$2:$J$201,0)),3,2))))),""))</f>
        <v/>
      </c>
      <c r="AG1765" s="12" t="str">
        <f aca="false">IF(OR($B1765="",V1765="",W1765=""),"",IFERROR(IF(OR(INDEX(Matches!$I$2:$I$201,MATCH($A1765&amp;"-10",Matches!$J$2:$J$201,0))="Void",INDEX(Matches!$G$2:$G$201,MATCH($A1765&amp;"-10",Matches!$J$2:$J$201,0))="",INDEX(Matches!$H$2:$H$201,MATCH($A1765&amp;"-10",Matches!$J$2:$J$201,0))=""),"",IF(AND($C1765&lt;&gt;"",INDEX(Matches!$F$2:$F$201,MATCH($A1765&amp;"-10",Matches!$J$2:$J$201,0))&lt;&gt;"",$C1765&gt;=INDEX(Matches!$F$2:$F$201,MATCH($A1765&amp;"-10",Matches!$J$2:$J$201,0))),"",IF(AND(V1765=INDEX(Matches!$G$2:$G$201,MATCH($A1765&amp;"-10",Matches!$J$2:$J$201,0)),W1765=INDEX(Matches!$H$2:$H$201,MATCH($A1765&amp;"-10",Matches!$J$2:$J$201,0))),5,IF(SIGN(V1765-W1765)&lt;&gt;SIGN(INDEX(Matches!$G$2:$G$201,MATCH($A1765&amp;"-10",Matches!$J$2:$J$201,0))-INDEX(Matches!$H$2:$H$201,MATCH($A1765&amp;"-10",Matches!$J$2:$J$201,0))),0,IF(V1765-W1765=INDEX(Matches!$G$2:$G$201,MATCH($A1765&amp;"-10",Matches!$J$2:$J$201,0))-INDEX(Matches!$H$2:$H$201,MATCH($A1765&amp;"-10",Matches!$J$2:$J$201,0)),3,2))))),""))</f>
        <v/>
      </c>
      <c r="AH1765" s="13" t="str">
        <f aca="false">IF($B1765="","",SUM(X1765:AG1765))</f>
        <v/>
      </c>
      <c r="AI1765" s="12" t="str">
        <f aca="false">IF($B1765="","",COUNTIF(X1765:AG1765,5))</f>
        <v/>
      </c>
      <c r="AJ1765" s="12" t="str">
        <f aca="false">IF($B1765="","",COUNTIF(X1765:AG1765,"&gt;=2"))</f>
        <v/>
      </c>
      <c r="AK1765" s="12" t="str">
        <f aca="false">IF($B1765="","",COUNT(X1765:AG1765))</f>
        <v/>
      </c>
    </row>
    <row r="1766" customFormat="false" ht="15" hidden="false" customHeight="false" outlineLevel="0" collapsed="false">
      <c r="A1766" s="7"/>
      <c r="B1766" s="7"/>
      <c r="C1766" s="11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12" t="str">
        <f aca="false">IF(OR($B1766="",D1766="",E1766=""),"",IFERROR(IF(OR(INDEX(Matches!$I$2:$I$201,MATCH($A1766&amp;"-1",Matches!$J$2:$J$201,0))="Void",INDEX(Matches!$G$2:$G$201,MATCH($A1766&amp;"-1",Matches!$J$2:$J$201,0))="",INDEX(Matches!$H$2:$H$201,MATCH($A1766&amp;"-1",Matches!$J$2:$J$201,0))=""),"",IF(AND($C1766&lt;&gt;"",INDEX(Matches!$F$2:$F$201,MATCH($A1766&amp;"-1",Matches!$J$2:$J$201,0))&lt;&gt;"",$C1766&gt;=INDEX(Matches!$F$2:$F$201,MATCH($A1766&amp;"-1",Matches!$J$2:$J$201,0))),"",IF(AND(D1766=INDEX(Matches!$G$2:$G$201,MATCH($A1766&amp;"-1",Matches!$J$2:$J$201,0)),E1766=INDEX(Matches!$H$2:$H$201,MATCH($A1766&amp;"-1",Matches!$J$2:$J$201,0))),5,IF(SIGN(D1766-E1766)&lt;&gt;SIGN(INDEX(Matches!$G$2:$G$201,MATCH($A1766&amp;"-1",Matches!$J$2:$J$201,0))-INDEX(Matches!$H$2:$H$201,MATCH($A1766&amp;"-1",Matches!$J$2:$J$201,0))),0,IF(D1766-E1766=INDEX(Matches!$G$2:$G$201,MATCH($A1766&amp;"-1",Matches!$J$2:$J$201,0))-INDEX(Matches!$H$2:$H$201,MATCH($A1766&amp;"-1",Matches!$J$2:$J$201,0)),3,2))))),""))</f>
        <v/>
      </c>
      <c r="Y1766" s="12" t="str">
        <f aca="false">IF(OR($B1766="",F1766="",G1766=""),"",IFERROR(IF(OR(INDEX(Matches!$I$2:$I$201,MATCH($A1766&amp;"-2",Matches!$J$2:$J$201,0))="Void",INDEX(Matches!$G$2:$G$201,MATCH($A1766&amp;"-2",Matches!$J$2:$J$201,0))="",INDEX(Matches!$H$2:$H$201,MATCH($A1766&amp;"-2",Matches!$J$2:$J$201,0))=""),"",IF(AND($C1766&lt;&gt;"",INDEX(Matches!$F$2:$F$201,MATCH($A1766&amp;"-2",Matches!$J$2:$J$201,0))&lt;&gt;"",$C1766&gt;=INDEX(Matches!$F$2:$F$201,MATCH($A1766&amp;"-2",Matches!$J$2:$J$201,0))),"",IF(AND(F1766=INDEX(Matches!$G$2:$G$201,MATCH($A1766&amp;"-2",Matches!$J$2:$J$201,0)),G1766=INDEX(Matches!$H$2:$H$201,MATCH($A1766&amp;"-2",Matches!$J$2:$J$201,0))),5,IF(SIGN(F1766-G1766)&lt;&gt;SIGN(INDEX(Matches!$G$2:$G$201,MATCH($A1766&amp;"-2",Matches!$J$2:$J$201,0))-INDEX(Matches!$H$2:$H$201,MATCH($A1766&amp;"-2",Matches!$J$2:$J$201,0))),0,IF(F1766-G1766=INDEX(Matches!$G$2:$G$201,MATCH($A1766&amp;"-2",Matches!$J$2:$J$201,0))-INDEX(Matches!$H$2:$H$201,MATCH($A1766&amp;"-2",Matches!$J$2:$J$201,0)),3,2))))),""))</f>
        <v/>
      </c>
      <c r="Z1766" s="12" t="str">
        <f aca="false">IF(OR($B1766="",H1766="",I1766=""),"",IFERROR(IF(OR(INDEX(Matches!$I$2:$I$201,MATCH($A1766&amp;"-3",Matches!$J$2:$J$201,0))="Void",INDEX(Matches!$G$2:$G$201,MATCH($A1766&amp;"-3",Matches!$J$2:$J$201,0))="",INDEX(Matches!$H$2:$H$201,MATCH($A1766&amp;"-3",Matches!$J$2:$J$201,0))=""),"",IF(AND($C1766&lt;&gt;"",INDEX(Matches!$F$2:$F$201,MATCH($A1766&amp;"-3",Matches!$J$2:$J$201,0))&lt;&gt;"",$C1766&gt;=INDEX(Matches!$F$2:$F$201,MATCH($A1766&amp;"-3",Matches!$J$2:$J$201,0))),"",IF(AND(H1766=INDEX(Matches!$G$2:$G$201,MATCH($A1766&amp;"-3",Matches!$J$2:$J$201,0)),I1766=INDEX(Matches!$H$2:$H$201,MATCH($A1766&amp;"-3",Matches!$J$2:$J$201,0))),5,IF(SIGN(H1766-I1766)&lt;&gt;SIGN(INDEX(Matches!$G$2:$G$201,MATCH($A1766&amp;"-3",Matches!$J$2:$J$201,0))-INDEX(Matches!$H$2:$H$201,MATCH($A1766&amp;"-3",Matches!$J$2:$J$201,0))),0,IF(H1766-I1766=INDEX(Matches!$G$2:$G$201,MATCH($A1766&amp;"-3",Matches!$J$2:$J$201,0))-INDEX(Matches!$H$2:$H$201,MATCH($A1766&amp;"-3",Matches!$J$2:$J$201,0)),3,2))))),""))</f>
        <v/>
      </c>
      <c r="AA1766" s="12" t="str">
        <f aca="false">IF(OR($B1766="",J1766="",K1766=""),"",IFERROR(IF(OR(INDEX(Matches!$I$2:$I$201,MATCH($A1766&amp;"-4",Matches!$J$2:$J$201,0))="Void",INDEX(Matches!$G$2:$G$201,MATCH($A1766&amp;"-4",Matches!$J$2:$J$201,0))="",INDEX(Matches!$H$2:$H$201,MATCH($A1766&amp;"-4",Matches!$J$2:$J$201,0))=""),"",IF(AND($C1766&lt;&gt;"",INDEX(Matches!$F$2:$F$201,MATCH($A1766&amp;"-4",Matches!$J$2:$J$201,0))&lt;&gt;"",$C1766&gt;=INDEX(Matches!$F$2:$F$201,MATCH($A1766&amp;"-4",Matches!$J$2:$J$201,0))),"",IF(AND(J1766=INDEX(Matches!$G$2:$G$201,MATCH($A1766&amp;"-4",Matches!$J$2:$J$201,0)),K1766=INDEX(Matches!$H$2:$H$201,MATCH($A1766&amp;"-4",Matches!$J$2:$J$201,0))),5,IF(SIGN(J1766-K1766)&lt;&gt;SIGN(INDEX(Matches!$G$2:$G$201,MATCH($A1766&amp;"-4",Matches!$J$2:$J$201,0))-INDEX(Matches!$H$2:$H$201,MATCH($A1766&amp;"-4",Matches!$J$2:$J$201,0))),0,IF(J1766-K1766=INDEX(Matches!$G$2:$G$201,MATCH($A1766&amp;"-4",Matches!$J$2:$J$201,0))-INDEX(Matches!$H$2:$H$201,MATCH($A1766&amp;"-4",Matches!$J$2:$J$201,0)),3,2))))),""))</f>
        <v/>
      </c>
      <c r="AB1766" s="12" t="str">
        <f aca="false">IF(OR($B1766="",L1766="",M1766=""),"",IFERROR(IF(OR(INDEX(Matches!$I$2:$I$201,MATCH($A1766&amp;"-5",Matches!$J$2:$J$201,0))="Void",INDEX(Matches!$G$2:$G$201,MATCH($A1766&amp;"-5",Matches!$J$2:$J$201,0))="",INDEX(Matches!$H$2:$H$201,MATCH($A1766&amp;"-5",Matches!$J$2:$J$201,0))=""),"",IF(AND($C1766&lt;&gt;"",INDEX(Matches!$F$2:$F$201,MATCH($A1766&amp;"-5",Matches!$J$2:$J$201,0))&lt;&gt;"",$C1766&gt;=INDEX(Matches!$F$2:$F$201,MATCH($A1766&amp;"-5",Matches!$J$2:$J$201,0))),"",IF(AND(L1766=INDEX(Matches!$G$2:$G$201,MATCH($A1766&amp;"-5",Matches!$J$2:$J$201,0)),M1766=INDEX(Matches!$H$2:$H$201,MATCH($A1766&amp;"-5",Matches!$J$2:$J$201,0))),5,IF(SIGN(L1766-M1766)&lt;&gt;SIGN(INDEX(Matches!$G$2:$G$201,MATCH($A1766&amp;"-5",Matches!$J$2:$J$201,0))-INDEX(Matches!$H$2:$H$201,MATCH($A1766&amp;"-5",Matches!$J$2:$J$201,0))),0,IF(L1766-M1766=INDEX(Matches!$G$2:$G$201,MATCH($A1766&amp;"-5",Matches!$J$2:$J$201,0))-INDEX(Matches!$H$2:$H$201,MATCH($A1766&amp;"-5",Matches!$J$2:$J$201,0)),3,2))))),""))</f>
        <v/>
      </c>
      <c r="AC1766" s="12" t="str">
        <f aca="false">IF(OR($B1766="",N1766="",O1766=""),"",IFERROR(IF(OR(INDEX(Matches!$I$2:$I$201,MATCH($A1766&amp;"-6",Matches!$J$2:$J$201,0))="Void",INDEX(Matches!$G$2:$G$201,MATCH($A1766&amp;"-6",Matches!$J$2:$J$201,0))="",INDEX(Matches!$H$2:$H$201,MATCH($A1766&amp;"-6",Matches!$J$2:$J$201,0))=""),"",IF(AND($C1766&lt;&gt;"",INDEX(Matches!$F$2:$F$201,MATCH($A1766&amp;"-6",Matches!$J$2:$J$201,0))&lt;&gt;"",$C1766&gt;=INDEX(Matches!$F$2:$F$201,MATCH($A1766&amp;"-6",Matches!$J$2:$J$201,0))),"",IF(AND(N1766=INDEX(Matches!$G$2:$G$201,MATCH($A1766&amp;"-6",Matches!$J$2:$J$201,0)),O1766=INDEX(Matches!$H$2:$H$201,MATCH($A1766&amp;"-6",Matches!$J$2:$J$201,0))),5,IF(SIGN(N1766-O1766)&lt;&gt;SIGN(INDEX(Matches!$G$2:$G$201,MATCH($A1766&amp;"-6",Matches!$J$2:$J$201,0))-INDEX(Matches!$H$2:$H$201,MATCH($A1766&amp;"-6",Matches!$J$2:$J$201,0))),0,IF(N1766-O1766=INDEX(Matches!$G$2:$G$201,MATCH($A1766&amp;"-6",Matches!$J$2:$J$201,0))-INDEX(Matches!$H$2:$H$201,MATCH($A1766&amp;"-6",Matches!$J$2:$J$201,0)),3,2))))),""))</f>
        <v/>
      </c>
      <c r="AD1766" s="12" t="str">
        <f aca="false">IF(OR($B1766="",P1766="",Q1766=""),"",IFERROR(IF(OR(INDEX(Matches!$I$2:$I$201,MATCH($A1766&amp;"-7",Matches!$J$2:$J$201,0))="Void",INDEX(Matches!$G$2:$G$201,MATCH($A1766&amp;"-7",Matches!$J$2:$J$201,0))="",INDEX(Matches!$H$2:$H$201,MATCH($A1766&amp;"-7",Matches!$J$2:$J$201,0))=""),"",IF(AND($C1766&lt;&gt;"",INDEX(Matches!$F$2:$F$201,MATCH($A1766&amp;"-7",Matches!$J$2:$J$201,0))&lt;&gt;"",$C1766&gt;=INDEX(Matches!$F$2:$F$201,MATCH($A1766&amp;"-7",Matches!$J$2:$J$201,0))),"",IF(AND(P1766=INDEX(Matches!$G$2:$G$201,MATCH($A1766&amp;"-7",Matches!$J$2:$J$201,0)),Q1766=INDEX(Matches!$H$2:$H$201,MATCH($A1766&amp;"-7",Matches!$J$2:$J$201,0))),5,IF(SIGN(P1766-Q1766)&lt;&gt;SIGN(INDEX(Matches!$G$2:$G$201,MATCH($A1766&amp;"-7",Matches!$J$2:$J$201,0))-INDEX(Matches!$H$2:$H$201,MATCH($A1766&amp;"-7",Matches!$J$2:$J$201,0))),0,IF(P1766-Q1766=INDEX(Matches!$G$2:$G$201,MATCH($A1766&amp;"-7",Matches!$J$2:$J$201,0))-INDEX(Matches!$H$2:$H$201,MATCH($A1766&amp;"-7",Matches!$J$2:$J$201,0)),3,2))))),""))</f>
        <v/>
      </c>
      <c r="AE1766" s="12" t="str">
        <f aca="false">IF(OR($B1766="",R1766="",S1766=""),"",IFERROR(IF(OR(INDEX(Matches!$I$2:$I$201,MATCH($A1766&amp;"-8",Matches!$J$2:$J$201,0))="Void",INDEX(Matches!$G$2:$G$201,MATCH($A1766&amp;"-8",Matches!$J$2:$J$201,0))="",INDEX(Matches!$H$2:$H$201,MATCH($A1766&amp;"-8",Matches!$J$2:$J$201,0))=""),"",IF(AND($C1766&lt;&gt;"",INDEX(Matches!$F$2:$F$201,MATCH($A1766&amp;"-8",Matches!$J$2:$J$201,0))&lt;&gt;"",$C1766&gt;=INDEX(Matches!$F$2:$F$201,MATCH($A1766&amp;"-8",Matches!$J$2:$J$201,0))),"",IF(AND(R1766=INDEX(Matches!$G$2:$G$201,MATCH($A1766&amp;"-8",Matches!$J$2:$J$201,0)),S1766=INDEX(Matches!$H$2:$H$201,MATCH($A1766&amp;"-8",Matches!$J$2:$J$201,0))),5,IF(SIGN(R1766-S1766)&lt;&gt;SIGN(INDEX(Matches!$G$2:$G$201,MATCH($A1766&amp;"-8",Matches!$J$2:$J$201,0))-INDEX(Matches!$H$2:$H$201,MATCH($A1766&amp;"-8",Matches!$J$2:$J$201,0))),0,IF(R1766-S1766=INDEX(Matches!$G$2:$G$201,MATCH($A1766&amp;"-8",Matches!$J$2:$J$201,0))-INDEX(Matches!$H$2:$H$201,MATCH($A1766&amp;"-8",Matches!$J$2:$J$201,0)),3,2))))),""))</f>
        <v/>
      </c>
      <c r="AF1766" s="12" t="str">
        <f aca="false">IF(OR($B1766="",T1766="",U1766=""),"",IFERROR(IF(OR(INDEX(Matches!$I$2:$I$201,MATCH($A1766&amp;"-9",Matches!$J$2:$J$201,0))="Void",INDEX(Matches!$G$2:$G$201,MATCH($A1766&amp;"-9",Matches!$J$2:$J$201,0))="",INDEX(Matches!$H$2:$H$201,MATCH($A1766&amp;"-9",Matches!$J$2:$J$201,0))=""),"",IF(AND($C1766&lt;&gt;"",INDEX(Matches!$F$2:$F$201,MATCH($A1766&amp;"-9",Matches!$J$2:$J$201,0))&lt;&gt;"",$C1766&gt;=INDEX(Matches!$F$2:$F$201,MATCH($A1766&amp;"-9",Matches!$J$2:$J$201,0))),"",IF(AND(T1766=INDEX(Matches!$G$2:$G$201,MATCH($A1766&amp;"-9",Matches!$J$2:$J$201,0)),U1766=INDEX(Matches!$H$2:$H$201,MATCH($A1766&amp;"-9",Matches!$J$2:$J$201,0))),5,IF(SIGN(T1766-U1766)&lt;&gt;SIGN(INDEX(Matches!$G$2:$G$201,MATCH($A1766&amp;"-9",Matches!$J$2:$J$201,0))-INDEX(Matches!$H$2:$H$201,MATCH($A1766&amp;"-9",Matches!$J$2:$J$201,0))),0,IF(T1766-U1766=INDEX(Matches!$G$2:$G$201,MATCH($A1766&amp;"-9",Matches!$J$2:$J$201,0))-INDEX(Matches!$H$2:$H$201,MATCH($A1766&amp;"-9",Matches!$J$2:$J$201,0)),3,2))))),""))</f>
        <v/>
      </c>
      <c r="AG1766" s="12" t="str">
        <f aca="false">IF(OR($B1766="",V1766="",W1766=""),"",IFERROR(IF(OR(INDEX(Matches!$I$2:$I$201,MATCH($A1766&amp;"-10",Matches!$J$2:$J$201,0))="Void",INDEX(Matches!$G$2:$G$201,MATCH($A1766&amp;"-10",Matches!$J$2:$J$201,0))="",INDEX(Matches!$H$2:$H$201,MATCH($A1766&amp;"-10",Matches!$J$2:$J$201,0))=""),"",IF(AND($C1766&lt;&gt;"",INDEX(Matches!$F$2:$F$201,MATCH($A1766&amp;"-10",Matches!$J$2:$J$201,0))&lt;&gt;"",$C1766&gt;=INDEX(Matches!$F$2:$F$201,MATCH($A1766&amp;"-10",Matches!$J$2:$J$201,0))),"",IF(AND(V1766=INDEX(Matches!$G$2:$G$201,MATCH($A1766&amp;"-10",Matches!$J$2:$J$201,0)),W1766=INDEX(Matches!$H$2:$H$201,MATCH($A1766&amp;"-10",Matches!$J$2:$J$201,0))),5,IF(SIGN(V1766-W1766)&lt;&gt;SIGN(INDEX(Matches!$G$2:$G$201,MATCH($A1766&amp;"-10",Matches!$J$2:$J$201,0))-INDEX(Matches!$H$2:$H$201,MATCH($A1766&amp;"-10",Matches!$J$2:$J$201,0))),0,IF(V1766-W1766=INDEX(Matches!$G$2:$G$201,MATCH($A1766&amp;"-10",Matches!$J$2:$J$201,0))-INDEX(Matches!$H$2:$H$201,MATCH($A1766&amp;"-10",Matches!$J$2:$J$201,0)),3,2))))),""))</f>
        <v/>
      </c>
      <c r="AH1766" s="13" t="str">
        <f aca="false">IF($B1766="","",SUM(X1766:AG1766))</f>
        <v/>
      </c>
      <c r="AI1766" s="12" t="str">
        <f aca="false">IF($B1766="","",COUNTIF(X1766:AG1766,5))</f>
        <v/>
      </c>
      <c r="AJ1766" s="12" t="str">
        <f aca="false">IF($B1766="","",COUNTIF(X1766:AG1766,"&gt;=2"))</f>
        <v/>
      </c>
      <c r="AK1766" s="12" t="str">
        <f aca="false">IF($B1766="","",COUNT(X1766:AG1766))</f>
        <v/>
      </c>
    </row>
    <row r="1767" customFormat="false" ht="15" hidden="false" customHeight="false" outlineLevel="0" collapsed="false">
      <c r="A1767" s="7"/>
      <c r="B1767" s="7"/>
      <c r="C1767" s="11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12" t="str">
        <f aca="false">IF(OR($B1767="",D1767="",E1767=""),"",IFERROR(IF(OR(INDEX(Matches!$I$2:$I$201,MATCH($A1767&amp;"-1",Matches!$J$2:$J$201,0))="Void",INDEX(Matches!$G$2:$G$201,MATCH($A1767&amp;"-1",Matches!$J$2:$J$201,0))="",INDEX(Matches!$H$2:$H$201,MATCH($A1767&amp;"-1",Matches!$J$2:$J$201,0))=""),"",IF(AND($C1767&lt;&gt;"",INDEX(Matches!$F$2:$F$201,MATCH($A1767&amp;"-1",Matches!$J$2:$J$201,0))&lt;&gt;"",$C1767&gt;=INDEX(Matches!$F$2:$F$201,MATCH($A1767&amp;"-1",Matches!$J$2:$J$201,0))),"",IF(AND(D1767=INDEX(Matches!$G$2:$G$201,MATCH($A1767&amp;"-1",Matches!$J$2:$J$201,0)),E1767=INDEX(Matches!$H$2:$H$201,MATCH($A1767&amp;"-1",Matches!$J$2:$J$201,0))),5,IF(SIGN(D1767-E1767)&lt;&gt;SIGN(INDEX(Matches!$G$2:$G$201,MATCH($A1767&amp;"-1",Matches!$J$2:$J$201,0))-INDEX(Matches!$H$2:$H$201,MATCH($A1767&amp;"-1",Matches!$J$2:$J$201,0))),0,IF(D1767-E1767=INDEX(Matches!$G$2:$G$201,MATCH($A1767&amp;"-1",Matches!$J$2:$J$201,0))-INDEX(Matches!$H$2:$H$201,MATCH($A1767&amp;"-1",Matches!$J$2:$J$201,0)),3,2))))),""))</f>
        <v/>
      </c>
      <c r="Y1767" s="12" t="str">
        <f aca="false">IF(OR($B1767="",F1767="",G1767=""),"",IFERROR(IF(OR(INDEX(Matches!$I$2:$I$201,MATCH($A1767&amp;"-2",Matches!$J$2:$J$201,0))="Void",INDEX(Matches!$G$2:$G$201,MATCH($A1767&amp;"-2",Matches!$J$2:$J$201,0))="",INDEX(Matches!$H$2:$H$201,MATCH($A1767&amp;"-2",Matches!$J$2:$J$201,0))=""),"",IF(AND($C1767&lt;&gt;"",INDEX(Matches!$F$2:$F$201,MATCH($A1767&amp;"-2",Matches!$J$2:$J$201,0))&lt;&gt;"",$C1767&gt;=INDEX(Matches!$F$2:$F$201,MATCH($A1767&amp;"-2",Matches!$J$2:$J$201,0))),"",IF(AND(F1767=INDEX(Matches!$G$2:$G$201,MATCH($A1767&amp;"-2",Matches!$J$2:$J$201,0)),G1767=INDEX(Matches!$H$2:$H$201,MATCH($A1767&amp;"-2",Matches!$J$2:$J$201,0))),5,IF(SIGN(F1767-G1767)&lt;&gt;SIGN(INDEX(Matches!$G$2:$G$201,MATCH($A1767&amp;"-2",Matches!$J$2:$J$201,0))-INDEX(Matches!$H$2:$H$201,MATCH($A1767&amp;"-2",Matches!$J$2:$J$201,0))),0,IF(F1767-G1767=INDEX(Matches!$G$2:$G$201,MATCH($A1767&amp;"-2",Matches!$J$2:$J$201,0))-INDEX(Matches!$H$2:$H$201,MATCH($A1767&amp;"-2",Matches!$J$2:$J$201,0)),3,2))))),""))</f>
        <v/>
      </c>
      <c r="Z1767" s="12" t="str">
        <f aca="false">IF(OR($B1767="",H1767="",I1767=""),"",IFERROR(IF(OR(INDEX(Matches!$I$2:$I$201,MATCH($A1767&amp;"-3",Matches!$J$2:$J$201,0))="Void",INDEX(Matches!$G$2:$G$201,MATCH($A1767&amp;"-3",Matches!$J$2:$J$201,0))="",INDEX(Matches!$H$2:$H$201,MATCH($A1767&amp;"-3",Matches!$J$2:$J$201,0))=""),"",IF(AND($C1767&lt;&gt;"",INDEX(Matches!$F$2:$F$201,MATCH($A1767&amp;"-3",Matches!$J$2:$J$201,0))&lt;&gt;"",$C1767&gt;=INDEX(Matches!$F$2:$F$201,MATCH($A1767&amp;"-3",Matches!$J$2:$J$201,0))),"",IF(AND(H1767=INDEX(Matches!$G$2:$G$201,MATCH($A1767&amp;"-3",Matches!$J$2:$J$201,0)),I1767=INDEX(Matches!$H$2:$H$201,MATCH($A1767&amp;"-3",Matches!$J$2:$J$201,0))),5,IF(SIGN(H1767-I1767)&lt;&gt;SIGN(INDEX(Matches!$G$2:$G$201,MATCH($A1767&amp;"-3",Matches!$J$2:$J$201,0))-INDEX(Matches!$H$2:$H$201,MATCH($A1767&amp;"-3",Matches!$J$2:$J$201,0))),0,IF(H1767-I1767=INDEX(Matches!$G$2:$G$201,MATCH($A1767&amp;"-3",Matches!$J$2:$J$201,0))-INDEX(Matches!$H$2:$H$201,MATCH($A1767&amp;"-3",Matches!$J$2:$J$201,0)),3,2))))),""))</f>
        <v/>
      </c>
      <c r="AA1767" s="12" t="str">
        <f aca="false">IF(OR($B1767="",J1767="",K1767=""),"",IFERROR(IF(OR(INDEX(Matches!$I$2:$I$201,MATCH($A1767&amp;"-4",Matches!$J$2:$J$201,0))="Void",INDEX(Matches!$G$2:$G$201,MATCH($A1767&amp;"-4",Matches!$J$2:$J$201,0))="",INDEX(Matches!$H$2:$H$201,MATCH($A1767&amp;"-4",Matches!$J$2:$J$201,0))=""),"",IF(AND($C1767&lt;&gt;"",INDEX(Matches!$F$2:$F$201,MATCH($A1767&amp;"-4",Matches!$J$2:$J$201,0))&lt;&gt;"",$C1767&gt;=INDEX(Matches!$F$2:$F$201,MATCH($A1767&amp;"-4",Matches!$J$2:$J$201,0))),"",IF(AND(J1767=INDEX(Matches!$G$2:$G$201,MATCH($A1767&amp;"-4",Matches!$J$2:$J$201,0)),K1767=INDEX(Matches!$H$2:$H$201,MATCH($A1767&amp;"-4",Matches!$J$2:$J$201,0))),5,IF(SIGN(J1767-K1767)&lt;&gt;SIGN(INDEX(Matches!$G$2:$G$201,MATCH($A1767&amp;"-4",Matches!$J$2:$J$201,0))-INDEX(Matches!$H$2:$H$201,MATCH($A1767&amp;"-4",Matches!$J$2:$J$201,0))),0,IF(J1767-K1767=INDEX(Matches!$G$2:$G$201,MATCH($A1767&amp;"-4",Matches!$J$2:$J$201,0))-INDEX(Matches!$H$2:$H$201,MATCH($A1767&amp;"-4",Matches!$J$2:$J$201,0)),3,2))))),""))</f>
        <v/>
      </c>
      <c r="AB1767" s="12" t="str">
        <f aca="false">IF(OR($B1767="",L1767="",M1767=""),"",IFERROR(IF(OR(INDEX(Matches!$I$2:$I$201,MATCH($A1767&amp;"-5",Matches!$J$2:$J$201,0))="Void",INDEX(Matches!$G$2:$G$201,MATCH($A1767&amp;"-5",Matches!$J$2:$J$201,0))="",INDEX(Matches!$H$2:$H$201,MATCH($A1767&amp;"-5",Matches!$J$2:$J$201,0))=""),"",IF(AND($C1767&lt;&gt;"",INDEX(Matches!$F$2:$F$201,MATCH($A1767&amp;"-5",Matches!$J$2:$J$201,0))&lt;&gt;"",$C1767&gt;=INDEX(Matches!$F$2:$F$201,MATCH($A1767&amp;"-5",Matches!$J$2:$J$201,0))),"",IF(AND(L1767=INDEX(Matches!$G$2:$G$201,MATCH($A1767&amp;"-5",Matches!$J$2:$J$201,0)),M1767=INDEX(Matches!$H$2:$H$201,MATCH($A1767&amp;"-5",Matches!$J$2:$J$201,0))),5,IF(SIGN(L1767-M1767)&lt;&gt;SIGN(INDEX(Matches!$G$2:$G$201,MATCH($A1767&amp;"-5",Matches!$J$2:$J$201,0))-INDEX(Matches!$H$2:$H$201,MATCH($A1767&amp;"-5",Matches!$J$2:$J$201,0))),0,IF(L1767-M1767=INDEX(Matches!$G$2:$G$201,MATCH($A1767&amp;"-5",Matches!$J$2:$J$201,0))-INDEX(Matches!$H$2:$H$201,MATCH($A1767&amp;"-5",Matches!$J$2:$J$201,0)),3,2))))),""))</f>
        <v/>
      </c>
      <c r="AC1767" s="12" t="str">
        <f aca="false">IF(OR($B1767="",N1767="",O1767=""),"",IFERROR(IF(OR(INDEX(Matches!$I$2:$I$201,MATCH($A1767&amp;"-6",Matches!$J$2:$J$201,0))="Void",INDEX(Matches!$G$2:$G$201,MATCH($A1767&amp;"-6",Matches!$J$2:$J$201,0))="",INDEX(Matches!$H$2:$H$201,MATCH($A1767&amp;"-6",Matches!$J$2:$J$201,0))=""),"",IF(AND($C1767&lt;&gt;"",INDEX(Matches!$F$2:$F$201,MATCH($A1767&amp;"-6",Matches!$J$2:$J$201,0))&lt;&gt;"",$C1767&gt;=INDEX(Matches!$F$2:$F$201,MATCH($A1767&amp;"-6",Matches!$J$2:$J$201,0))),"",IF(AND(N1767=INDEX(Matches!$G$2:$G$201,MATCH($A1767&amp;"-6",Matches!$J$2:$J$201,0)),O1767=INDEX(Matches!$H$2:$H$201,MATCH($A1767&amp;"-6",Matches!$J$2:$J$201,0))),5,IF(SIGN(N1767-O1767)&lt;&gt;SIGN(INDEX(Matches!$G$2:$G$201,MATCH($A1767&amp;"-6",Matches!$J$2:$J$201,0))-INDEX(Matches!$H$2:$H$201,MATCH($A1767&amp;"-6",Matches!$J$2:$J$201,0))),0,IF(N1767-O1767=INDEX(Matches!$G$2:$G$201,MATCH($A1767&amp;"-6",Matches!$J$2:$J$201,0))-INDEX(Matches!$H$2:$H$201,MATCH($A1767&amp;"-6",Matches!$J$2:$J$201,0)),3,2))))),""))</f>
        <v/>
      </c>
      <c r="AD1767" s="12" t="str">
        <f aca="false">IF(OR($B1767="",P1767="",Q1767=""),"",IFERROR(IF(OR(INDEX(Matches!$I$2:$I$201,MATCH($A1767&amp;"-7",Matches!$J$2:$J$201,0))="Void",INDEX(Matches!$G$2:$G$201,MATCH($A1767&amp;"-7",Matches!$J$2:$J$201,0))="",INDEX(Matches!$H$2:$H$201,MATCH($A1767&amp;"-7",Matches!$J$2:$J$201,0))=""),"",IF(AND($C1767&lt;&gt;"",INDEX(Matches!$F$2:$F$201,MATCH($A1767&amp;"-7",Matches!$J$2:$J$201,0))&lt;&gt;"",$C1767&gt;=INDEX(Matches!$F$2:$F$201,MATCH($A1767&amp;"-7",Matches!$J$2:$J$201,0))),"",IF(AND(P1767=INDEX(Matches!$G$2:$G$201,MATCH($A1767&amp;"-7",Matches!$J$2:$J$201,0)),Q1767=INDEX(Matches!$H$2:$H$201,MATCH($A1767&amp;"-7",Matches!$J$2:$J$201,0))),5,IF(SIGN(P1767-Q1767)&lt;&gt;SIGN(INDEX(Matches!$G$2:$G$201,MATCH($A1767&amp;"-7",Matches!$J$2:$J$201,0))-INDEX(Matches!$H$2:$H$201,MATCH($A1767&amp;"-7",Matches!$J$2:$J$201,0))),0,IF(P1767-Q1767=INDEX(Matches!$G$2:$G$201,MATCH($A1767&amp;"-7",Matches!$J$2:$J$201,0))-INDEX(Matches!$H$2:$H$201,MATCH($A1767&amp;"-7",Matches!$J$2:$J$201,0)),3,2))))),""))</f>
        <v/>
      </c>
      <c r="AE1767" s="12" t="str">
        <f aca="false">IF(OR($B1767="",R1767="",S1767=""),"",IFERROR(IF(OR(INDEX(Matches!$I$2:$I$201,MATCH($A1767&amp;"-8",Matches!$J$2:$J$201,0))="Void",INDEX(Matches!$G$2:$G$201,MATCH($A1767&amp;"-8",Matches!$J$2:$J$201,0))="",INDEX(Matches!$H$2:$H$201,MATCH($A1767&amp;"-8",Matches!$J$2:$J$201,0))=""),"",IF(AND($C1767&lt;&gt;"",INDEX(Matches!$F$2:$F$201,MATCH($A1767&amp;"-8",Matches!$J$2:$J$201,0))&lt;&gt;"",$C1767&gt;=INDEX(Matches!$F$2:$F$201,MATCH($A1767&amp;"-8",Matches!$J$2:$J$201,0))),"",IF(AND(R1767=INDEX(Matches!$G$2:$G$201,MATCH($A1767&amp;"-8",Matches!$J$2:$J$201,0)),S1767=INDEX(Matches!$H$2:$H$201,MATCH($A1767&amp;"-8",Matches!$J$2:$J$201,0))),5,IF(SIGN(R1767-S1767)&lt;&gt;SIGN(INDEX(Matches!$G$2:$G$201,MATCH($A1767&amp;"-8",Matches!$J$2:$J$201,0))-INDEX(Matches!$H$2:$H$201,MATCH($A1767&amp;"-8",Matches!$J$2:$J$201,0))),0,IF(R1767-S1767=INDEX(Matches!$G$2:$G$201,MATCH($A1767&amp;"-8",Matches!$J$2:$J$201,0))-INDEX(Matches!$H$2:$H$201,MATCH($A1767&amp;"-8",Matches!$J$2:$J$201,0)),3,2))))),""))</f>
        <v/>
      </c>
      <c r="AF1767" s="12" t="str">
        <f aca="false">IF(OR($B1767="",T1767="",U1767=""),"",IFERROR(IF(OR(INDEX(Matches!$I$2:$I$201,MATCH($A1767&amp;"-9",Matches!$J$2:$J$201,0))="Void",INDEX(Matches!$G$2:$G$201,MATCH($A1767&amp;"-9",Matches!$J$2:$J$201,0))="",INDEX(Matches!$H$2:$H$201,MATCH($A1767&amp;"-9",Matches!$J$2:$J$201,0))=""),"",IF(AND($C1767&lt;&gt;"",INDEX(Matches!$F$2:$F$201,MATCH($A1767&amp;"-9",Matches!$J$2:$J$201,0))&lt;&gt;"",$C1767&gt;=INDEX(Matches!$F$2:$F$201,MATCH($A1767&amp;"-9",Matches!$J$2:$J$201,0))),"",IF(AND(T1767=INDEX(Matches!$G$2:$G$201,MATCH($A1767&amp;"-9",Matches!$J$2:$J$201,0)),U1767=INDEX(Matches!$H$2:$H$201,MATCH($A1767&amp;"-9",Matches!$J$2:$J$201,0))),5,IF(SIGN(T1767-U1767)&lt;&gt;SIGN(INDEX(Matches!$G$2:$G$201,MATCH($A1767&amp;"-9",Matches!$J$2:$J$201,0))-INDEX(Matches!$H$2:$H$201,MATCH($A1767&amp;"-9",Matches!$J$2:$J$201,0))),0,IF(T1767-U1767=INDEX(Matches!$G$2:$G$201,MATCH($A1767&amp;"-9",Matches!$J$2:$J$201,0))-INDEX(Matches!$H$2:$H$201,MATCH($A1767&amp;"-9",Matches!$J$2:$J$201,0)),3,2))))),""))</f>
        <v/>
      </c>
      <c r="AG1767" s="12" t="str">
        <f aca="false">IF(OR($B1767="",V1767="",W1767=""),"",IFERROR(IF(OR(INDEX(Matches!$I$2:$I$201,MATCH($A1767&amp;"-10",Matches!$J$2:$J$201,0))="Void",INDEX(Matches!$G$2:$G$201,MATCH($A1767&amp;"-10",Matches!$J$2:$J$201,0))="",INDEX(Matches!$H$2:$H$201,MATCH($A1767&amp;"-10",Matches!$J$2:$J$201,0))=""),"",IF(AND($C1767&lt;&gt;"",INDEX(Matches!$F$2:$F$201,MATCH($A1767&amp;"-10",Matches!$J$2:$J$201,0))&lt;&gt;"",$C1767&gt;=INDEX(Matches!$F$2:$F$201,MATCH($A1767&amp;"-10",Matches!$J$2:$J$201,0))),"",IF(AND(V1767=INDEX(Matches!$G$2:$G$201,MATCH($A1767&amp;"-10",Matches!$J$2:$J$201,0)),W1767=INDEX(Matches!$H$2:$H$201,MATCH($A1767&amp;"-10",Matches!$J$2:$J$201,0))),5,IF(SIGN(V1767-W1767)&lt;&gt;SIGN(INDEX(Matches!$G$2:$G$201,MATCH($A1767&amp;"-10",Matches!$J$2:$J$201,0))-INDEX(Matches!$H$2:$H$201,MATCH($A1767&amp;"-10",Matches!$J$2:$J$201,0))),0,IF(V1767-W1767=INDEX(Matches!$G$2:$G$201,MATCH($A1767&amp;"-10",Matches!$J$2:$J$201,0))-INDEX(Matches!$H$2:$H$201,MATCH($A1767&amp;"-10",Matches!$J$2:$J$201,0)),3,2))))),""))</f>
        <v/>
      </c>
      <c r="AH1767" s="13" t="str">
        <f aca="false">IF($B1767="","",SUM(X1767:AG1767))</f>
        <v/>
      </c>
      <c r="AI1767" s="12" t="str">
        <f aca="false">IF($B1767="","",COUNTIF(X1767:AG1767,5))</f>
        <v/>
      </c>
      <c r="AJ1767" s="12" t="str">
        <f aca="false">IF($B1767="","",COUNTIF(X1767:AG1767,"&gt;=2"))</f>
        <v/>
      </c>
      <c r="AK1767" s="12" t="str">
        <f aca="false">IF($B1767="","",COUNT(X1767:AG1767))</f>
        <v/>
      </c>
    </row>
    <row r="1768" customFormat="false" ht="15" hidden="false" customHeight="false" outlineLevel="0" collapsed="false">
      <c r="A1768" s="7"/>
      <c r="B1768" s="7"/>
      <c r="C1768" s="11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12" t="str">
        <f aca="false">IF(OR($B1768="",D1768="",E1768=""),"",IFERROR(IF(OR(INDEX(Matches!$I$2:$I$201,MATCH($A1768&amp;"-1",Matches!$J$2:$J$201,0))="Void",INDEX(Matches!$G$2:$G$201,MATCH($A1768&amp;"-1",Matches!$J$2:$J$201,0))="",INDEX(Matches!$H$2:$H$201,MATCH($A1768&amp;"-1",Matches!$J$2:$J$201,0))=""),"",IF(AND($C1768&lt;&gt;"",INDEX(Matches!$F$2:$F$201,MATCH($A1768&amp;"-1",Matches!$J$2:$J$201,0))&lt;&gt;"",$C1768&gt;=INDEX(Matches!$F$2:$F$201,MATCH($A1768&amp;"-1",Matches!$J$2:$J$201,0))),"",IF(AND(D1768=INDEX(Matches!$G$2:$G$201,MATCH($A1768&amp;"-1",Matches!$J$2:$J$201,0)),E1768=INDEX(Matches!$H$2:$H$201,MATCH($A1768&amp;"-1",Matches!$J$2:$J$201,0))),5,IF(SIGN(D1768-E1768)&lt;&gt;SIGN(INDEX(Matches!$G$2:$G$201,MATCH($A1768&amp;"-1",Matches!$J$2:$J$201,0))-INDEX(Matches!$H$2:$H$201,MATCH($A1768&amp;"-1",Matches!$J$2:$J$201,0))),0,IF(D1768-E1768=INDEX(Matches!$G$2:$G$201,MATCH($A1768&amp;"-1",Matches!$J$2:$J$201,0))-INDEX(Matches!$H$2:$H$201,MATCH($A1768&amp;"-1",Matches!$J$2:$J$201,0)),3,2))))),""))</f>
        <v/>
      </c>
      <c r="Y1768" s="12" t="str">
        <f aca="false">IF(OR($B1768="",F1768="",G1768=""),"",IFERROR(IF(OR(INDEX(Matches!$I$2:$I$201,MATCH($A1768&amp;"-2",Matches!$J$2:$J$201,0))="Void",INDEX(Matches!$G$2:$G$201,MATCH($A1768&amp;"-2",Matches!$J$2:$J$201,0))="",INDEX(Matches!$H$2:$H$201,MATCH($A1768&amp;"-2",Matches!$J$2:$J$201,0))=""),"",IF(AND($C1768&lt;&gt;"",INDEX(Matches!$F$2:$F$201,MATCH($A1768&amp;"-2",Matches!$J$2:$J$201,0))&lt;&gt;"",$C1768&gt;=INDEX(Matches!$F$2:$F$201,MATCH($A1768&amp;"-2",Matches!$J$2:$J$201,0))),"",IF(AND(F1768=INDEX(Matches!$G$2:$G$201,MATCH($A1768&amp;"-2",Matches!$J$2:$J$201,0)),G1768=INDEX(Matches!$H$2:$H$201,MATCH($A1768&amp;"-2",Matches!$J$2:$J$201,0))),5,IF(SIGN(F1768-G1768)&lt;&gt;SIGN(INDEX(Matches!$G$2:$G$201,MATCH($A1768&amp;"-2",Matches!$J$2:$J$201,0))-INDEX(Matches!$H$2:$H$201,MATCH($A1768&amp;"-2",Matches!$J$2:$J$201,0))),0,IF(F1768-G1768=INDEX(Matches!$G$2:$G$201,MATCH($A1768&amp;"-2",Matches!$J$2:$J$201,0))-INDEX(Matches!$H$2:$H$201,MATCH($A1768&amp;"-2",Matches!$J$2:$J$201,0)),3,2))))),""))</f>
        <v/>
      </c>
      <c r="Z1768" s="12" t="str">
        <f aca="false">IF(OR($B1768="",H1768="",I1768=""),"",IFERROR(IF(OR(INDEX(Matches!$I$2:$I$201,MATCH($A1768&amp;"-3",Matches!$J$2:$J$201,0))="Void",INDEX(Matches!$G$2:$G$201,MATCH($A1768&amp;"-3",Matches!$J$2:$J$201,0))="",INDEX(Matches!$H$2:$H$201,MATCH($A1768&amp;"-3",Matches!$J$2:$J$201,0))=""),"",IF(AND($C1768&lt;&gt;"",INDEX(Matches!$F$2:$F$201,MATCH($A1768&amp;"-3",Matches!$J$2:$J$201,0))&lt;&gt;"",$C1768&gt;=INDEX(Matches!$F$2:$F$201,MATCH($A1768&amp;"-3",Matches!$J$2:$J$201,0))),"",IF(AND(H1768=INDEX(Matches!$G$2:$G$201,MATCH($A1768&amp;"-3",Matches!$J$2:$J$201,0)),I1768=INDEX(Matches!$H$2:$H$201,MATCH($A1768&amp;"-3",Matches!$J$2:$J$201,0))),5,IF(SIGN(H1768-I1768)&lt;&gt;SIGN(INDEX(Matches!$G$2:$G$201,MATCH($A1768&amp;"-3",Matches!$J$2:$J$201,0))-INDEX(Matches!$H$2:$H$201,MATCH($A1768&amp;"-3",Matches!$J$2:$J$201,0))),0,IF(H1768-I1768=INDEX(Matches!$G$2:$G$201,MATCH($A1768&amp;"-3",Matches!$J$2:$J$201,0))-INDEX(Matches!$H$2:$H$201,MATCH($A1768&amp;"-3",Matches!$J$2:$J$201,0)),3,2))))),""))</f>
        <v/>
      </c>
      <c r="AA1768" s="12" t="str">
        <f aca="false">IF(OR($B1768="",J1768="",K1768=""),"",IFERROR(IF(OR(INDEX(Matches!$I$2:$I$201,MATCH($A1768&amp;"-4",Matches!$J$2:$J$201,0))="Void",INDEX(Matches!$G$2:$G$201,MATCH($A1768&amp;"-4",Matches!$J$2:$J$201,0))="",INDEX(Matches!$H$2:$H$201,MATCH($A1768&amp;"-4",Matches!$J$2:$J$201,0))=""),"",IF(AND($C1768&lt;&gt;"",INDEX(Matches!$F$2:$F$201,MATCH($A1768&amp;"-4",Matches!$J$2:$J$201,0))&lt;&gt;"",$C1768&gt;=INDEX(Matches!$F$2:$F$201,MATCH($A1768&amp;"-4",Matches!$J$2:$J$201,0))),"",IF(AND(J1768=INDEX(Matches!$G$2:$G$201,MATCH($A1768&amp;"-4",Matches!$J$2:$J$201,0)),K1768=INDEX(Matches!$H$2:$H$201,MATCH($A1768&amp;"-4",Matches!$J$2:$J$201,0))),5,IF(SIGN(J1768-K1768)&lt;&gt;SIGN(INDEX(Matches!$G$2:$G$201,MATCH($A1768&amp;"-4",Matches!$J$2:$J$201,0))-INDEX(Matches!$H$2:$H$201,MATCH($A1768&amp;"-4",Matches!$J$2:$J$201,0))),0,IF(J1768-K1768=INDEX(Matches!$G$2:$G$201,MATCH($A1768&amp;"-4",Matches!$J$2:$J$201,0))-INDEX(Matches!$H$2:$H$201,MATCH($A1768&amp;"-4",Matches!$J$2:$J$201,0)),3,2))))),""))</f>
        <v/>
      </c>
      <c r="AB1768" s="12" t="str">
        <f aca="false">IF(OR($B1768="",L1768="",M1768=""),"",IFERROR(IF(OR(INDEX(Matches!$I$2:$I$201,MATCH($A1768&amp;"-5",Matches!$J$2:$J$201,0))="Void",INDEX(Matches!$G$2:$G$201,MATCH($A1768&amp;"-5",Matches!$J$2:$J$201,0))="",INDEX(Matches!$H$2:$H$201,MATCH($A1768&amp;"-5",Matches!$J$2:$J$201,0))=""),"",IF(AND($C1768&lt;&gt;"",INDEX(Matches!$F$2:$F$201,MATCH($A1768&amp;"-5",Matches!$J$2:$J$201,0))&lt;&gt;"",$C1768&gt;=INDEX(Matches!$F$2:$F$201,MATCH($A1768&amp;"-5",Matches!$J$2:$J$201,0))),"",IF(AND(L1768=INDEX(Matches!$G$2:$G$201,MATCH($A1768&amp;"-5",Matches!$J$2:$J$201,0)),M1768=INDEX(Matches!$H$2:$H$201,MATCH($A1768&amp;"-5",Matches!$J$2:$J$201,0))),5,IF(SIGN(L1768-M1768)&lt;&gt;SIGN(INDEX(Matches!$G$2:$G$201,MATCH($A1768&amp;"-5",Matches!$J$2:$J$201,0))-INDEX(Matches!$H$2:$H$201,MATCH($A1768&amp;"-5",Matches!$J$2:$J$201,0))),0,IF(L1768-M1768=INDEX(Matches!$G$2:$G$201,MATCH($A1768&amp;"-5",Matches!$J$2:$J$201,0))-INDEX(Matches!$H$2:$H$201,MATCH($A1768&amp;"-5",Matches!$J$2:$J$201,0)),3,2))))),""))</f>
        <v/>
      </c>
      <c r="AC1768" s="12" t="str">
        <f aca="false">IF(OR($B1768="",N1768="",O1768=""),"",IFERROR(IF(OR(INDEX(Matches!$I$2:$I$201,MATCH($A1768&amp;"-6",Matches!$J$2:$J$201,0))="Void",INDEX(Matches!$G$2:$G$201,MATCH($A1768&amp;"-6",Matches!$J$2:$J$201,0))="",INDEX(Matches!$H$2:$H$201,MATCH($A1768&amp;"-6",Matches!$J$2:$J$201,0))=""),"",IF(AND($C1768&lt;&gt;"",INDEX(Matches!$F$2:$F$201,MATCH($A1768&amp;"-6",Matches!$J$2:$J$201,0))&lt;&gt;"",$C1768&gt;=INDEX(Matches!$F$2:$F$201,MATCH($A1768&amp;"-6",Matches!$J$2:$J$201,0))),"",IF(AND(N1768=INDEX(Matches!$G$2:$G$201,MATCH($A1768&amp;"-6",Matches!$J$2:$J$201,0)),O1768=INDEX(Matches!$H$2:$H$201,MATCH($A1768&amp;"-6",Matches!$J$2:$J$201,0))),5,IF(SIGN(N1768-O1768)&lt;&gt;SIGN(INDEX(Matches!$G$2:$G$201,MATCH($A1768&amp;"-6",Matches!$J$2:$J$201,0))-INDEX(Matches!$H$2:$H$201,MATCH($A1768&amp;"-6",Matches!$J$2:$J$201,0))),0,IF(N1768-O1768=INDEX(Matches!$G$2:$G$201,MATCH($A1768&amp;"-6",Matches!$J$2:$J$201,0))-INDEX(Matches!$H$2:$H$201,MATCH($A1768&amp;"-6",Matches!$J$2:$J$201,0)),3,2))))),""))</f>
        <v/>
      </c>
      <c r="AD1768" s="12" t="str">
        <f aca="false">IF(OR($B1768="",P1768="",Q1768=""),"",IFERROR(IF(OR(INDEX(Matches!$I$2:$I$201,MATCH($A1768&amp;"-7",Matches!$J$2:$J$201,0))="Void",INDEX(Matches!$G$2:$G$201,MATCH($A1768&amp;"-7",Matches!$J$2:$J$201,0))="",INDEX(Matches!$H$2:$H$201,MATCH($A1768&amp;"-7",Matches!$J$2:$J$201,0))=""),"",IF(AND($C1768&lt;&gt;"",INDEX(Matches!$F$2:$F$201,MATCH($A1768&amp;"-7",Matches!$J$2:$J$201,0))&lt;&gt;"",$C1768&gt;=INDEX(Matches!$F$2:$F$201,MATCH($A1768&amp;"-7",Matches!$J$2:$J$201,0))),"",IF(AND(P1768=INDEX(Matches!$G$2:$G$201,MATCH($A1768&amp;"-7",Matches!$J$2:$J$201,0)),Q1768=INDEX(Matches!$H$2:$H$201,MATCH($A1768&amp;"-7",Matches!$J$2:$J$201,0))),5,IF(SIGN(P1768-Q1768)&lt;&gt;SIGN(INDEX(Matches!$G$2:$G$201,MATCH($A1768&amp;"-7",Matches!$J$2:$J$201,0))-INDEX(Matches!$H$2:$H$201,MATCH($A1768&amp;"-7",Matches!$J$2:$J$201,0))),0,IF(P1768-Q1768=INDEX(Matches!$G$2:$G$201,MATCH($A1768&amp;"-7",Matches!$J$2:$J$201,0))-INDEX(Matches!$H$2:$H$201,MATCH($A1768&amp;"-7",Matches!$J$2:$J$201,0)),3,2))))),""))</f>
        <v/>
      </c>
      <c r="AE1768" s="12" t="str">
        <f aca="false">IF(OR($B1768="",R1768="",S1768=""),"",IFERROR(IF(OR(INDEX(Matches!$I$2:$I$201,MATCH($A1768&amp;"-8",Matches!$J$2:$J$201,0))="Void",INDEX(Matches!$G$2:$G$201,MATCH($A1768&amp;"-8",Matches!$J$2:$J$201,0))="",INDEX(Matches!$H$2:$H$201,MATCH($A1768&amp;"-8",Matches!$J$2:$J$201,0))=""),"",IF(AND($C1768&lt;&gt;"",INDEX(Matches!$F$2:$F$201,MATCH($A1768&amp;"-8",Matches!$J$2:$J$201,0))&lt;&gt;"",$C1768&gt;=INDEX(Matches!$F$2:$F$201,MATCH($A1768&amp;"-8",Matches!$J$2:$J$201,0))),"",IF(AND(R1768=INDEX(Matches!$G$2:$G$201,MATCH($A1768&amp;"-8",Matches!$J$2:$J$201,0)),S1768=INDEX(Matches!$H$2:$H$201,MATCH($A1768&amp;"-8",Matches!$J$2:$J$201,0))),5,IF(SIGN(R1768-S1768)&lt;&gt;SIGN(INDEX(Matches!$G$2:$G$201,MATCH($A1768&amp;"-8",Matches!$J$2:$J$201,0))-INDEX(Matches!$H$2:$H$201,MATCH($A1768&amp;"-8",Matches!$J$2:$J$201,0))),0,IF(R1768-S1768=INDEX(Matches!$G$2:$G$201,MATCH($A1768&amp;"-8",Matches!$J$2:$J$201,0))-INDEX(Matches!$H$2:$H$201,MATCH($A1768&amp;"-8",Matches!$J$2:$J$201,0)),3,2))))),""))</f>
        <v/>
      </c>
      <c r="AF1768" s="12" t="str">
        <f aca="false">IF(OR($B1768="",T1768="",U1768=""),"",IFERROR(IF(OR(INDEX(Matches!$I$2:$I$201,MATCH($A1768&amp;"-9",Matches!$J$2:$J$201,0))="Void",INDEX(Matches!$G$2:$G$201,MATCH($A1768&amp;"-9",Matches!$J$2:$J$201,0))="",INDEX(Matches!$H$2:$H$201,MATCH($A1768&amp;"-9",Matches!$J$2:$J$201,0))=""),"",IF(AND($C1768&lt;&gt;"",INDEX(Matches!$F$2:$F$201,MATCH($A1768&amp;"-9",Matches!$J$2:$J$201,0))&lt;&gt;"",$C1768&gt;=INDEX(Matches!$F$2:$F$201,MATCH($A1768&amp;"-9",Matches!$J$2:$J$201,0))),"",IF(AND(T1768=INDEX(Matches!$G$2:$G$201,MATCH($A1768&amp;"-9",Matches!$J$2:$J$201,0)),U1768=INDEX(Matches!$H$2:$H$201,MATCH($A1768&amp;"-9",Matches!$J$2:$J$201,0))),5,IF(SIGN(T1768-U1768)&lt;&gt;SIGN(INDEX(Matches!$G$2:$G$201,MATCH($A1768&amp;"-9",Matches!$J$2:$J$201,0))-INDEX(Matches!$H$2:$H$201,MATCH($A1768&amp;"-9",Matches!$J$2:$J$201,0))),0,IF(T1768-U1768=INDEX(Matches!$G$2:$G$201,MATCH($A1768&amp;"-9",Matches!$J$2:$J$201,0))-INDEX(Matches!$H$2:$H$201,MATCH($A1768&amp;"-9",Matches!$J$2:$J$201,0)),3,2))))),""))</f>
        <v/>
      </c>
      <c r="AG1768" s="12" t="str">
        <f aca="false">IF(OR($B1768="",V1768="",W1768=""),"",IFERROR(IF(OR(INDEX(Matches!$I$2:$I$201,MATCH($A1768&amp;"-10",Matches!$J$2:$J$201,0))="Void",INDEX(Matches!$G$2:$G$201,MATCH($A1768&amp;"-10",Matches!$J$2:$J$201,0))="",INDEX(Matches!$H$2:$H$201,MATCH($A1768&amp;"-10",Matches!$J$2:$J$201,0))=""),"",IF(AND($C1768&lt;&gt;"",INDEX(Matches!$F$2:$F$201,MATCH($A1768&amp;"-10",Matches!$J$2:$J$201,0))&lt;&gt;"",$C1768&gt;=INDEX(Matches!$F$2:$F$201,MATCH($A1768&amp;"-10",Matches!$J$2:$J$201,0))),"",IF(AND(V1768=INDEX(Matches!$G$2:$G$201,MATCH($A1768&amp;"-10",Matches!$J$2:$J$201,0)),W1768=INDEX(Matches!$H$2:$H$201,MATCH($A1768&amp;"-10",Matches!$J$2:$J$201,0))),5,IF(SIGN(V1768-W1768)&lt;&gt;SIGN(INDEX(Matches!$G$2:$G$201,MATCH($A1768&amp;"-10",Matches!$J$2:$J$201,0))-INDEX(Matches!$H$2:$H$201,MATCH($A1768&amp;"-10",Matches!$J$2:$J$201,0))),0,IF(V1768-W1768=INDEX(Matches!$G$2:$G$201,MATCH($A1768&amp;"-10",Matches!$J$2:$J$201,0))-INDEX(Matches!$H$2:$H$201,MATCH($A1768&amp;"-10",Matches!$J$2:$J$201,0)),3,2))))),""))</f>
        <v/>
      </c>
      <c r="AH1768" s="13" t="str">
        <f aca="false">IF($B1768="","",SUM(X1768:AG1768))</f>
        <v/>
      </c>
      <c r="AI1768" s="12" t="str">
        <f aca="false">IF($B1768="","",COUNTIF(X1768:AG1768,5))</f>
        <v/>
      </c>
      <c r="AJ1768" s="12" t="str">
        <f aca="false">IF($B1768="","",COUNTIF(X1768:AG1768,"&gt;=2"))</f>
        <v/>
      </c>
      <c r="AK1768" s="12" t="str">
        <f aca="false">IF($B1768="","",COUNT(X1768:AG1768))</f>
        <v/>
      </c>
    </row>
    <row r="1769" customFormat="false" ht="15" hidden="false" customHeight="false" outlineLevel="0" collapsed="false">
      <c r="A1769" s="7"/>
      <c r="B1769" s="7"/>
      <c r="C1769" s="11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12" t="str">
        <f aca="false">IF(OR($B1769="",D1769="",E1769=""),"",IFERROR(IF(OR(INDEX(Matches!$I$2:$I$201,MATCH($A1769&amp;"-1",Matches!$J$2:$J$201,0))="Void",INDEX(Matches!$G$2:$G$201,MATCH($A1769&amp;"-1",Matches!$J$2:$J$201,0))="",INDEX(Matches!$H$2:$H$201,MATCH($A1769&amp;"-1",Matches!$J$2:$J$201,0))=""),"",IF(AND($C1769&lt;&gt;"",INDEX(Matches!$F$2:$F$201,MATCH($A1769&amp;"-1",Matches!$J$2:$J$201,0))&lt;&gt;"",$C1769&gt;=INDEX(Matches!$F$2:$F$201,MATCH($A1769&amp;"-1",Matches!$J$2:$J$201,0))),"",IF(AND(D1769=INDEX(Matches!$G$2:$G$201,MATCH($A1769&amp;"-1",Matches!$J$2:$J$201,0)),E1769=INDEX(Matches!$H$2:$H$201,MATCH($A1769&amp;"-1",Matches!$J$2:$J$201,0))),5,IF(SIGN(D1769-E1769)&lt;&gt;SIGN(INDEX(Matches!$G$2:$G$201,MATCH($A1769&amp;"-1",Matches!$J$2:$J$201,0))-INDEX(Matches!$H$2:$H$201,MATCH($A1769&amp;"-1",Matches!$J$2:$J$201,0))),0,IF(D1769-E1769=INDEX(Matches!$G$2:$G$201,MATCH($A1769&amp;"-1",Matches!$J$2:$J$201,0))-INDEX(Matches!$H$2:$H$201,MATCH($A1769&amp;"-1",Matches!$J$2:$J$201,0)),3,2))))),""))</f>
        <v/>
      </c>
      <c r="Y1769" s="12" t="str">
        <f aca="false">IF(OR($B1769="",F1769="",G1769=""),"",IFERROR(IF(OR(INDEX(Matches!$I$2:$I$201,MATCH($A1769&amp;"-2",Matches!$J$2:$J$201,0))="Void",INDEX(Matches!$G$2:$G$201,MATCH($A1769&amp;"-2",Matches!$J$2:$J$201,0))="",INDEX(Matches!$H$2:$H$201,MATCH($A1769&amp;"-2",Matches!$J$2:$J$201,0))=""),"",IF(AND($C1769&lt;&gt;"",INDEX(Matches!$F$2:$F$201,MATCH($A1769&amp;"-2",Matches!$J$2:$J$201,0))&lt;&gt;"",$C1769&gt;=INDEX(Matches!$F$2:$F$201,MATCH($A1769&amp;"-2",Matches!$J$2:$J$201,0))),"",IF(AND(F1769=INDEX(Matches!$G$2:$G$201,MATCH($A1769&amp;"-2",Matches!$J$2:$J$201,0)),G1769=INDEX(Matches!$H$2:$H$201,MATCH($A1769&amp;"-2",Matches!$J$2:$J$201,0))),5,IF(SIGN(F1769-G1769)&lt;&gt;SIGN(INDEX(Matches!$G$2:$G$201,MATCH($A1769&amp;"-2",Matches!$J$2:$J$201,0))-INDEX(Matches!$H$2:$H$201,MATCH($A1769&amp;"-2",Matches!$J$2:$J$201,0))),0,IF(F1769-G1769=INDEX(Matches!$G$2:$G$201,MATCH($A1769&amp;"-2",Matches!$J$2:$J$201,0))-INDEX(Matches!$H$2:$H$201,MATCH($A1769&amp;"-2",Matches!$J$2:$J$201,0)),3,2))))),""))</f>
        <v/>
      </c>
      <c r="Z1769" s="12" t="str">
        <f aca="false">IF(OR($B1769="",H1769="",I1769=""),"",IFERROR(IF(OR(INDEX(Matches!$I$2:$I$201,MATCH($A1769&amp;"-3",Matches!$J$2:$J$201,0))="Void",INDEX(Matches!$G$2:$G$201,MATCH($A1769&amp;"-3",Matches!$J$2:$J$201,0))="",INDEX(Matches!$H$2:$H$201,MATCH($A1769&amp;"-3",Matches!$J$2:$J$201,0))=""),"",IF(AND($C1769&lt;&gt;"",INDEX(Matches!$F$2:$F$201,MATCH($A1769&amp;"-3",Matches!$J$2:$J$201,0))&lt;&gt;"",$C1769&gt;=INDEX(Matches!$F$2:$F$201,MATCH($A1769&amp;"-3",Matches!$J$2:$J$201,0))),"",IF(AND(H1769=INDEX(Matches!$G$2:$G$201,MATCH($A1769&amp;"-3",Matches!$J$2:$J$201,0)),I1769=INDEX(Matches!$H$2:$H$201,MATCH($A1769&amp;"-3",Matches!$J$2:$J$201,0))),5,IF(SIGN(H1769-I1769)&lt;&gt;SIGN(INDEX(Matches!$G$2:$G$201,MATCH($A1769&amp;"-3",Matches!$J$2:$J$201,0))-INDEX(Matches!$H$2:$H$201,MATCH($A1769&amp;"-3",Matches!$J$2:$J$201,0))),0,IF(H1769-I1769=INDEX(Matches!$G$2:$G$201,MATCH($A1769&amp;"-3",Matches!$J$2:$J$201,0))-INDEX(Matches!$H$2:$H$201,MATCH($A1769&amp;"-3",Matches!$J$2:$J$201,0)),3,2))))),""))</f>
        <v/>
      </c>
      <c r="AA1769" s="12" t="str">
        <f aca="false">IF(OR($B1769="",J1769="",K1769=""),"",IFERROR(IF(OR(INDEX(Matches!$I$2:$I$201,MATCH($A1769&amp;"-4",Matches!$J$2:$J$201,0))="Void",INDEX(Matches!$G$2:$G$201,MATCH($A1769&amp;"-4",Matches!$J$2:$J$201,0))="",INDEX(Matches!$H$2:$H$201,MATCH($A1769&amp;"-4",Matches!$J$2:$J$201,0))=""),"",IF(AND($C1769&lt;&gt;"",INDEX(Matches!$F$2:$F$201,MATCH($A1769&amp;"-4",Matches!$J$2:$J$201,0))&lt;&gt;"",$C1769&gt;=INDEX(Matches!$F$2:$F$201,MATCH($A1769&amp;"-4",Matches!$J$2:$J$201,0))),"",IF(AND(J1769=INDEX(Matches!$G$2:$G$201,MATCH($A1769&amp;"-4",Matches!$J$2:$J$201,0)),K1769=INDEX(Matches!$H$2:$H$201,MATCH($A1769&amp;"-4",Matches!$J$2:$J$201,0))),5,IF(SIGN(J1769-K1769)&lt;&gt;SIGN(INDEX(Matches!$G$2:$G$201,MATCH($A1769&amp;"-4",Matches!$J$2:$J$201,0))-INDEX(Matches!$H$2:$H$201,MATCH($A1769&amp;"-4",Matches!$J$2:$J$201,0))),0,IF(J1769-K1769=INDEX(Matches!$G$2:$G$201,MATCH($A1769&amp;"-4",Matches!$J$2:$J$201,0))-INDEX(Matches!$H$2:$H$201,MATCH($A1769&amp;"-4",Matches!$J$2:$J$201,0)),3,2))))),""))</f>
        <v/>
      </c>
      <c r="AB1769" s="12" t="str">
        <f aca="false">IF(OR($B1769="",L1769="",M1769=""),"",IFERROR(IF(OR(INDEX(Matches!$I$2:$I$201,MATCH($A1769&amp;"-5",Matches!$J$2:$J$201,0))="Void",INDEX(Matches!$G$2:$G$201,MATCH($A1769&amp;"-5",Matches!$J$2:$J$201,0))="",INDEX(Matches!$H$2:$H$201,MATCH($A1769&amp;"-5",Matches!$J$2:$J$201,0))=""),"",IF(AND($C1769&lt;&gt;"",INDEX(Matches!$F$2:$F$201,MATCH($A1769&amp;"-5",Matches!$J$2:$J$201,0))&lt;&gt;"",$C1769&gt;=INDEX(Matches!$F$2:$F$201,MATCH($A1769&amp;"-5",Matches!$J$2:$J$201,0))),"",IF(AND(L1769=INDEX(Matches!$G$2:$G$201,MATCH($A1769&amp;"-5",Matches!$J$2:$J$201,0)),M1769=INDEX(Matches!$H$2:$H$201,MATCH($A1769&amp;"-5",Matches!$J$2:$J$201,0))),5,IF(SIGN(L1769-M1769)&lt;&gt;SIGN(INDEX(Matches!$G$2:$G$201,MATCH($A1769&amp;"-5",Matches!$J$2:$J$201,0))-INDEX(Matches!$H$2:$H$201,MATCH($A1769&amp;"-5",Matches!$J$2:$J$201,0))),0,IF(L1769-M1769=INDEX(Matches!$G$2:$G$201,MATCH($A1769&amp;"-5",Matches!$J$2:$J$201,0))-INDEX(Matches!$H$2:$H$201,MATCH($A1769&amp;"-5",Matches!$J$2:$J$201,0)),3,2))))),""))</f>
        <v/>
      </c>
      <c r="AC1769" s="12" t="str">
        <f aca="false">IF(OR($B1769="",N1769="",O1769=""),"",IFERROR(IF(OR(INDEX(Matches!$I$2:$I$201,MATCH($A1769&amp;"-6",Matches!$J$2:$J$201,0))="Void",INDEX(Matches!$G$2:$G$201,MATCH($A1769&amp;"-6",Matches!$J$2:$J$201,0))="",INDEX(Matches!$H$2:$H$201,MATCH($A1769&amp;"-6",Matches!$J$2:$J$201,0))=""),"",IF(AND($C1769&lt;&gt;"",INDEX(Matches!$F$2:$F$201,MATCH($A1769&amp;"-6",Matches!$J$2:$J$201,0))&lt;&gt;"",$C1769&gt;=INDEX(Matches!$F$2:$F$201,MATCH($A1769&amp;"-6",Matches!$J$2:$J$201,0))),"",IF(AND(N1769=INDEX(Matches!$G$2:$G$201,MATCH($A1769&amp;"-6",Matches!$J$2:$J$201,0)),O1769=INDEX(Matches!$H$2:$H$201,MATCH($A1769&amp;"-6",Matches!$J$2:$J$201,0))),5,IF(SIGN(N1769-O1769)&lt;&gt;SIGN(INDEX(Matches!$G$2:$G$201,MATCH($A1769&amp;"-6",Matches!$J$2:$J$201,0))-INDEX(Matches!$H$2:$H$201,MATCH($A1769&amp;"-6",Matches!$J$2:$J$201,0))),0,IF(N1769-O1769=INDEX(Matches!$G$2:$G$201,MATCH($A1769&amp;"-6",Matches!$J$2:$J$201,0))-INDEX(Matches!$H$2:$H$201,MATCH($A1769&amp;"-6",Matches!$J$2:$J$201,0)),3,2))))),""))</f>
        <v/>
      </c>
      <c r="AD1769" s="12" t="str">
        <f aca="false">IF(OR($B1769="",P1769="",Q1769=""),"",IFERROR(IF(OR(INDEX(Matches!$I$2:$I$201,MATCH($A1769&amp;"-7",Matches!$J$2:$J$201,0))="Void",INDEX(Matches!$G$2:$G$201,MATCH($A1769&amp;"-7",Matches!$J$2:$J$201,0))="",INDEX(Matches!$H$2:$H$201,MATCH($A1769&amp;"-7",Matches!$J$2:$J$201,0))=""),"",IF(AND($C1769&lt;&gt;"",INDEX(Matches!$F$2:$F$201,MATCH($A1769&amp;"-7",Matches!$J$2:$J$201,0))&lt;&gt;"",$C1769&gt;=INDEX(Matches!$F$2:$F$201,MATCH($A1769&amp;"-7",Matches!$J$2:$J$201,0))),"",IF(AND(P1769=INDEX(Matches!$G$2:$G$201,MATCH($A1769&amp;"-7",Matches!$J$2:$J$201,0)),Q1769=INDEX(Matches!$H$2:$H$201,MATCH($A1769&amp;"-7",Matches!$J$2:$J$201,0))),5,IF(SIGN(P1769-Q1769)&lt;&gt;SIGN(INDEX(Matches!$G$2:$G$201,MATCH($A1769&amp;"-7",Matches!$J$2:$J$201,0))-INDEX(Matches!$H$2:$H$201,MATCH($A1769&amp;"-7",Matches!$J$2:$J$201,0))),0,IF(P1769-Q1769=INDEX(Matches!$G$2:$G$201,MATCH($A1769&amp;"-7",Matches!$J$2:$J$201,0))-INDEX(Matches!$H$2:$H$201,MATCH($A1769&amp;"-7",Matches!$J$2:$J$201,0)),3,2))))),""))</f>
        <v/>
      </c>
      <c r="AE1769" s="12" t="str">
        <f aca="false">IF(OR($B1769="",R1769="",S1769=""),"",IFERROR(IF(OR(INDEX(Matches!$I$2:$I$201,MATCH($A1769&amp;"-8",Matches!$J$2:$J$201,0))="Void",INDEX(Matches!$G$2:$G$201,MATCH($A1769&amp;"-8",Matches!$J$2:$J$201,0))="",INDEX(Matches!$H$2:$H$201,MATCH($A1769&amp;"-8",Matches!$J$2:$J$201,0))=""),"",IF(AND($C1769&lt;&gt;"",INDEX(Matches!$F$2:$F$201,MATCH($A1769&amp;"-8",Matches!$J$2:$J$201,0))&lt;&gt;"",$C1769&gt;=INDEX(Matches!$F$2:$F$201,MATCH($A1769&amp;"-8",Matches!$J$2:$J$201,0))),"",IF(AND(R1769=INDEX(Matches!$G$2:$G$201,MATCH($A1769&amp;"-8",Matches!$J$2:$J$201,0)),S1769=INDEX(Matches!$H$2:$H$201,MATCH($A1769&amp;"-8",Matches!$J$2:$J$201,0))),5,IF(SIGN(R1769-S1769)&lt;&gt;SIGN(INDEX(Matches!$G$2:$G$201,MATCH($A1769&amp;"-8",Matches!$J$2:$J$201,0))-INDEX(Matches!$H$2:$H$201,MATCH($A1769&amp;"-8",Matches!$J$2:$J$201,0))),0,IF(R1769-S1769=INDEX(Matches!$G$2:$G$201,MATCH($A1769&amp;"-8",Matches!$J$2:$J$201,0))-INDEX(Matches!$H$2:$H$201,MATCH($A1769&amp;"-8",Matches!$J$2:$J$201,0)),3,2))))),""))</f>
        <v/>
      </c>
      <c r="AF1769" s="12" t="str">
        <f aca="false">IF(OR($B1769="",T1769="",U1769=""),"",IFERROR(IF(OR(INDEX(Matches!$I$2:$I$201,MATCH($A1769&amp;"-9",Matches!$J$2:$J$201,0))="Void",INDEX(Matches!$G$2:$G$201,MATCH($A1769&amp;"-9",Matches!$J$2:$J$201,0))="",INDEX(Matches!$H$2:$H$201,MATCH($A1769&amp;"-9",Matches!$J$2:$J$201,0))=""),"",IF(AND($C1769&lt;&gt;"",INDEX(Matches!$F$2:$F$201,MATCH($A1769&amp;"-9",Matches!$J$2:$J$201,0))&lt;&gt;"",$C1769&gt;=INDEX(Matches!$F$2:$F$201,MATCH($A1769&amp;"-9",Matches!$J$2:$J$201,0))),"",IF(AND(T1769=INDEX(Matches!$G$2:$G$201,MATCH($A1769&amp;"-9",Matches!$J$2:$J$201,0)),U1769=INDEX(Matches!$H$2:$H$201,MATCH($A1769&amp;"-9",Matches!$J$2:$J$201,0))),5,IF(SIGN(T1769-U1769)&lt;&gt;SIGN(INDEX(Matches!$G$2:$G$201,MATCH($A1769&amp;"-9",Matches!$J$2:$J$201,0))-INDEX(Matches!$H$2:$H$201,MATCH($A1769&amp;"-9",Matches!$J$2:$J$201,0))),0,IF(T1769-U1769=INDEX(Matches!$G$2:$G$201,MATCH($A1769&amp;"-9",Matches!$J$2:$J$201,0))-INDEX(Matches!$H$2:$H$201,MATCH($A1769&amp;"-9",Matches!$J$2:$J$201,0)),3,2))))),""))</f>
        <v/>
      </c>
      <c r="AG1769" s="12" t="str">
        <f aca="false">IF(OR($B1769="",V1769="",W1769=""),"",IFERROR(IF(OR(INDEX(Matches!$I$2:$I$201,MATCH($A1769&amp;"-10",Matches!$J$2:$J$201,0))="Void",INDEX(Matches!$G$2:$G$201,MATCH($A1769&amp;"-10",Matches!$J$2:$J$201,0))="",INDEX(Matches!$H$2:$H$201,MATCH($A1769&amp;"-10",Matches!$J$2:$J$201,0))=""),"",IF(AND($C1769&lt;&gt;"",INDEX(Matches!$F$2:$F$201,MATCH($A1769&amp;"-10",Matches!$J$2:$J$201,0))&lt;&gt;"",$C1769&gt;=INDEX(Matches!$F$2:$F$201,MATCH($A1769&amp;"-10",Matches!$J$2:$J$201,0))),"",IF(AND(V1769=INDEX(Matches!$G$2:$G$201,MATCH($A1769&amp;"-10",Matches!$J$2:$J$201,0)),W1769=INDEX(Matches!$H$2:$H$201,MATCH($A1769&amp;"-10",Matches!$J$2:$J$201,0))),5,IF(SIGN(V1769-W1769)&lt;&gt;SIGN(INDEX(Matches!$G$2:$G$201,MATCH($A1769&amp;"-10",Matches!$J$2:$J$201,0))-INDEX(Matches!$H$2:$H$201,MATCH($A1769&amp;"-10",Matches!$J$2:$J$201,0))),0,IF(V1769-W1769=INDEX(Matches!$G$2:$G$201,MATCH($A1769&amp;"-10",Matches!$J$2:$J$201,0))-INDEX(Matches!$H$2:$H$201,MATCH($A1769&amp;"-10",Matches!$J$2:$J$201,0)),3,2))))),""))</f>
        <v/>
      </c>
      <c r="AH1769" s="13" t="str">
        <f aca="false">IF($B1769="","",SUM(X1769:AG1769))</f>
        <v/>
      </c>
      <c r="AI1769" s="12" t="str">
        <f aca="false">IF($B1769="","",COUNTIF(X1769:AG1769,5))</f>
        <v/>
      </c>
      <c r="AJ1769" s="12" t="str">
        <f aca="false">IF($B1769="","",COUNTIF(X1769:AG1769,"&gt;=2"))</f>
        <v/>
      </c>
      <c r="AK1769" s="12" t="str">
        <f aca="false">IF($B1769="","",COUNT(X1769:AG1769))</f>
        <v/>
      </c>
    </row>
    <row r="1770" customFormat="false" ht="15" hidden="false" customHeight="false" outlineLevel="0" collapsed="false">
      <c r="A1770" s="7"/>
      <c r="B1770" s="7"/>
      <c r="C1770" s="11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12" t="str">
        <f aca="false">IF(OR($B1770="",D1770="",E1770=""),"",IFERROR(IF(OR(INDEX(Matches!$I$2:$I$201,MATCH($A1770&amp;"-1",Matches!$J$2:$J$201,0))="Void",INDEX(Matches!$G$2:$G$201,MATCH($A1770&amp;"-1",Matches!$J$2:$J$201,0))="",INDEX(Matches!$H$2:$H$201,MATCH($A1770&amp;"-1",Matches!$J$2:$J$201,0))=""),"",IF(AND($C1770&lt;&gt;"",INDEX(Matches!$F$2:$F$201,MATCH($A1770&amp;"-1",Matches!$J$2:$J$201,0))&lt;&gt;"",$C1770&gt;=INDEX(Matches!$F$2:$F$201,MATCH($A1770&amp;"-1",Matches!$J$2:$J$201,0))),"",IF(AND(D1770=INDEX(Matches!$G$2:$G$201,MATCH($A1770&amp;"-1",Matches!$J$2:$J$201,0)),E1770=INDEX(Matches!$H$2:$H$201,MATCH($A1770&amp;"-1",Matches!$J$2:$J$201,0))),5,IF(SIGN(D1770-E1770)&lt;&gt;SIGN(INDEX(Matches!$G$2:$G$201,MATCH($A1770&amp;"-1",Matches!$J$2:$J$201,0))-INDEX(Matches!$H$2:$H$201,MATCH($A1770&amp;"-1",Matches!$J$2:$J$201,0))),0,IF(D1770-E1770=INDEX(Matches!$G$2:$G$201,MATCH($A1770&amp;"-1",Matches!$J$2:$J$201,0))-INDEX(Matches!$H$2:$H$201,MATCH($A1770&amp;"-1",Matches!$J$2:$J$201,0)),3,2))))),""))</f>
        <v/>
      </c>
      <c r="Y1770" s="12" t="str">
        <f aca="false">IF(OR($B1770="",F1770="",G1770=""),"",IFERROR(IF(OR(INDEX(Matches!$I$2:$I$201,MATCH($A1770&amp;"-2",Matches!$J$2:$J$201,0))="Void",INDEX(Matches!$G$2:$G$201,MATCH($A1770&amp;"-2",Matches!$J$2:$J$201,0))="",INDEX(Matches!$H$2:$H$201,MATCH($A1770&amp;"-2",Matches!$J$2:$J$201,0))=""),"",IF(AND($C1770&lt;&gt;"",INDEX(Matches!$F$2:$F$201,MATCH($A1770&amp;"-2",Matches!$J$2:$J$201,0))&lt;&gt;"",$C1770&gt;=INDEX(Matches!$F$2:$F$201,MATCH($A1770&amp;"-2",Matches!$J$2:$J$201,0))),"",IF(AND(F1770=INDEX(Matches!$G$2:$G$201,MATCH($A1770&amp;"-2",Matches!$J$2:$J$201,0)),G1770=INDEX(Matches!$H$2:$H$201,MATCH($A1770&amp;"-2",Matches!$J$2:$J$201,0))),5,IF(SIGN(F1770-G1770)&lt;&gt;SIGN(INDEX(Matches!$G$2:$G$201,MATCH($A1770&amp;"-2",Matches!$J$2:$J$201,0))-INDEX(Matches!$H$2:$H$201,MATCH($A1770&amp;"-2",Matches!$J$2:$J$201,0))),0,IF(F1770-G1770=INDEX(Matches!$G$2:$G$201,MATCH($A1770&amp;"-2",Matches!$J$2:$J$201,0))-INDEX(Matches!$H$2:$H$201,MATCH($A1770&amp;"-2",Matches!$J$2:$J$201,0)),3,2))))),""))</f>
        <v/>
      </c>
      <c r="Z1770" s="12" t="str">
        <f aca="false">IF(OR($B1770="",H1770="",I1770=""),"",IFERROR(IF(OR(INDEX(Matches!$I$2:$I$201,MATCH($A1770&amp;"-3",Matches!$J$2:$J$201,0))="Void",INDEX(Matches!$G$2:$G$201,MATCH($A1770&amp;"-3",Matches!$J$2:$J$201,0))="",INDEX(Matches!$H$2:$H$201,MATCH($A1770&amp;"-3",Matches!$J$2:$J$201,0))=""),"",IF(AND($C1770&lt;&gt;"",INDEX(Matches!$F$2:$F$201,MATCH($A1770&amp;"-3",Matches!$J$2:$J$201,0))&lt;&gt;"",$C1770&gt;=INDEX(Matches!$F$2:$F$201,MATCH($A1770&amp;"-3",Matches!$J$2:$J$201,0))),"",IF(AND(H1770=INDEX(Matches!$G$2:$G$201,MATCH($A1770&amp;"-3",Matches!$J$2:$J$201,0)),I1770=INDEX(Matches!$H$2:$H$201,MATCH($A1770&amp;"-3",Matches!$J$2:$J$201,0))),5,IF(SIGN(H1770-I1770)&lt;&gt;SIGN(INDEX(Matches!$G$2:$G$201,MATCH($A1770&amp;"-3",Matches!$J$2:$J$201,0))-INDEX(Matches!$H$2:$H$201,MATCH($A1770&amp;"-3",Matches!$J$2:$J$201,0))),0,IF(H1770-I1770=INDEX(Matches!$G$2:$G$201,MATCH($A1770&amp;"-3",Matches!$J$2:$J$201,0))-INDEX(Matches!$H$2:$H$201,MATCH($A1770&amp;"-3",Matches!$J$2:$J$201,0)),3,2))))),""))</f>
        <v/>
      </c>
      <c r="AA1770" s="12" t="str">
        <f aca="false">IF(OR($B1770="",J1770="",K1770=""),"",IFERROR(IF(OR(INDEX(Matches!$I$2:$I$201,MATCH($A1770&amp;"-4",Matches!$J$2:$J$201,0))="Void",INDEX(Matches!$G$2:$G$201,MATCH($A1770&amp;"-4",Matches!$J$2:$J$201,0))="",INDEX(Matches!$H$2:$H$201,MATCH($A1770&amp;"-4",Matches!$J$2:$J$201,0))=""),"",IF(AND($C1770&lt;&gt;"",INDEX(Matches!$F$2:$F$201,MATCH($A1770&amp;"-4",Matches!$J$2:$J$201,0))&lt;&gt;"",$C1770&gt;=INDEX(Matches!$F$2:$F$201,MATCH($A1770&amp;"-4",Matches!$J$2:$J$201,0))),"",IF(AND(J1770=INDEX(Matches!$G$2:$G$201,MATCH($A1770&amp;"-4",Matches!$J$2:$J$201,0)),K1770=INDEX(Matches!$H$2:$H$201,MATCH($A1770&amp;"-4",Matches!$J$2:$J$201,0))),5,IF(SIGN(J1770-K1770)&lt;&gt;SIGN(INDEX(Matches!$G$2:$G$201,MATCH($A1770&amp;"-4",Matches!$J$2:$J$201,0))-INDEX(Matches!$H$2:$H$201,MATCH($A1770&amp;"-4",Matches!$J$2:$J$201,0))),0,IF(J1770-K1770=INDEX(Matches!$G$2:$G$201,MATCH($A1770&amp;"-4",Matches!$J$2:$J$201,0))-INDEX(Matches!$H$2:$H$201,MATCH($A1770&amp;"-4",Matches!$J$2:$J$201,0)),3,2))))),""))</f>
        <v/>
      </c>
      <c r="AB1770" s="12" t="str">
        <f aca="false">IF(OR($B1770="",L1770="",M1770=""),"",IFERROR(IF(OR(INDEX(Matches!$I$2:$I$201,MATCH($A1770&amp;"-5",Matches!$J$2:$J$201,0))="Void",INDEX(Matches!$G$2:$G$201,MATCH($A1770&amp;"-5",Matches!$J$2:$J$201,0))="",INDEX(Matches!$H$2:$H$201,MATCH($A1770&amp;"-5",Matches!$J$2:$J$201,0))=""),"",IF(AND($C1770&lt;&gt;"",INDEX(Matches!$F$2:$F$201,MATCH($A1770&amp;"-5",Matches!$J$2:$J$201,0))&lt;&gt;"",$C1770&gt;=INDEX(Matches!$F$2:$F$201,MATCH($A1770&amp;"-5",Matches!$J$2:$J$201,0))),"",IF(AND(L1770=INDEX(Matches!$G$2:$G$201,MATCH($A1770&amp;"-5",Matches!$J$2:$J$201,0)),M1770=INDEX(Matches!$H$2:$H$201,MATCH($A1770&amp;"-5",Matches!$J$2:$J$201,0))),5,IF(SIGN(L1770-M1770)&lt;&gt;SIGN(INDEX(Matches!$G$2:$G$201,MATCH($A1770&amp;"-5",Matches!$J$2:$J$201,0))-INDEX(Matches!$H$2:$H$201,MATCH($A1770&amp;"-5",Matches!$J$2:$J$201,0))),0,IF(L1770-M1770=INDEX(Matches!$G$2:$G$201,MATCH($A1770&amp;"-5",Matches!$J$2:$J$201,0))-INDEX(Matches!$H$2:$H$201,MATCH($A1770&amp;"-5",Matches!$J$2:$J$201,0)),3,2))))),""))</f>
        <v/>
      </c>
      <c r="AC1770" s="12" t="str">
        <f aca="false">IF(OR($B1770="",N1770="",O1770=""),"",IFERROR(IF(OR(INDEX(Matches!$I$2:$I$201,MATCH($A1770&amp;"-6",Matches!$J$2:$J$201,0))="Void",INDEX(Matches!$G$2:$G$201,MATCH($A1770&amp;"-6",Matches!$J$2:$J$201,0))="",INDEX(Matches!$H$2:$H$201,MATCH($A1770&amp;"-6",Matches!$J$2:$J$201,0))=""),"",IF(AND($C1770&lt;&gt;"",INDEX(Matches!$F$2:$F$201,MATCH($A1770&amp;"-6",Matches!$J$2:$J$201,0))&lt;&gt;"",$C1770&gt;=INDEX(Matches!$F$2:$F$201,MATCH($A1770&amp;"-6",Matches!$J$2:$J$201,0))),"",IF(AND(N1770=INDEX(Matches!$G$2:$G$201,MATCH($A1770&amp;"-6",Matches!$J$2:$J$201,0)),O1770=INDEX(Matches!$H$2:$H$201,MATCH($A1770&amp;"-6",Matches!$J$2:$J$201,0))),5,IF(SIGN(N1770-O1770)&lt;&gt;SIGN(INDEX(Matches!$G$2:$G$201,MATCH($A1770&amp;"-6",Matches!$J$2:$J$201,0))-INDEX(Matches!$H$2:$H$201,MATCH($A1770&amp;"-6",Matches!$J$2:$J$201,0))),0,IF(N1770-O1770=INDEX(Matches!$G$2:$G$201,MATCH($A1770&amp;"-6",Matches!$J$2:$J$201,0))-INDEX(Matches!$H$2:$H$201,MATCH($A1770&amp;"-6",Matches!$J$2:$J$201,0)),3,2))))),""))</f>
        <v/>
      </c>
      <c r="AD1770" s="12" t="str">
        <f aca="false">IF(OR($B1770="",P1770="",Q1770=""),"",IFERROR(IF(OR(INDEX(Matches!$I$2:$I$201,MATCH($A1770&amp;"-7",Matches!$J$2:$J$201,0))="Void",INDEX(Matches!$G$2:$G$201,MATCH($A1770&amp;"-7",Matches!$J$2:$J$201,0))="",INDEX(Matches!$H$2:$H$201,MATCH($A1770&amp;"-7",Matches!$J$2:$J$201,0))=""),"",IF(AND($C1770&lt;&gt;"",INDEX(Matches!$F$2:$F$201,MATCH($A1770&amp;"-7",Matches!$J$2:$J$201,0))&lt;&gt;"",$C1770&gt;=INDEX(Matches!$F$2:$F$201,MATCH($A1770&amp;"-7",Matches!$J$2:$J$201,0))),"",IF(AND(P1770=INDEX(Matches!$G$2:$G$201,MATCH($A1770&amp;"-7",Matches!$J$2:$J$201,0)),Q1770=INDEX(Matches!$H$2:$H$201,MATCH($A1770&amp;"-7",Matches!$J$2:$J$201,0))),5,IF(SIGN(P1770-Q1770)&lt;&gt;SIGN(INDEX(Matches!$G$2:$G$201,MATCH($A1770&amp;"-7",Matches!$J$2:$J$201,0))-INDEX(Matches!$H$2:$H$201,MATCH($A1770&amp;"-7",Matches!$J$2:$J$201,0))),0,IF(P1770-Q1770=INDEX(Matches!$G$2:$G$201,MATCH($A1770&amp;"-7",Matches!$J$2:$J$201,0))-INDEX(Matches!$H$2:$H$201,MATCH($A1770&amp;"-7",Matches!$J$2:$J$201,0)),3,2))))),""))</f>
        <v/>
      </c>
      <c r="AE1770" s="12" t="str">
        <f aca="false">IF(OR($B1770="",R1770="",S1770=""),"",IFERROR(IF(OR(INDEX(Matches!$I$2:$I$201,MATCH($A1770&amp;"-8",Matches!$J$2:$J$201,0))="Void",INDEX(Matches!$G$2:$G$201,MATCH($A1770&amp;"-8",Matches!$J$2:$J$201,0))="",INDEX(Matches!$H$2:$H$201,MATCH($A1770&amp;"-8",Matches!$J$2:$J$201,0))=""),"",IF(AND($C1770&lt;&gt;"",INDEX(Matches!$F$2:$F$201,MATCH($A1770&amp;"-8",Matches!$J$2:$J$201,0))&lt;&gt;"",$C1770&gt;=INDEX(Matches!$F$2:$F$201,MATCH($A1770&amp;"-8",Matches!$J$2:$J$201,0))),"",IF(AND(R1770=INDEX(Matches!$G$2:$G$201,MATCH($A1770&amp;"-8",Matches!$J$2:$J$201,0)),S1770=INDEX(Matches!$H$2:$H$201,MATCH($A1770&amp;"-8",Matches!$J$2:$J$201,0))),5,IF(SIGN(R1770-S1770)&lt;&gt;SIGN(INDEX(Matches!$G$2:$G$201,MATCH($A1770&amp;"-8",Matches!$J$2:$J$201,0))-INDEX(Matches!$H$2:$H$201,MATCH($A1770&amp;"-8",Matches!$J$2:$J$201,0))),0,IF(R1770-S1770=INDEX(Matches!$G$2:$G$201,MATCH($A1770&amp;"-8",Matches!$J$2:$J$201,0))-INDEX(Matches!$H$2:$H$201,MATCH($A1770&amp;"-8",Matches!$J$2:$J$201,0)),3,2))))),""))</f>
        <v/>
      </c>
      <c r="AF1770" s="12" t="str">
        <f aca="false">IF(OR($B1770="",T1770="",U1770=""),"",IFERROR(IF(OR(INDEX(Matches!$I$2:$I$201,MATCH($A1770&amp;"-9",Matches!$J$2:$J$201,0))="Void",INDEX(Matches!$G$2:$G$201,MATCH($A1770&amp;"-9",Matches!$J$2:$J$201,0))="",INDEX(Matches!$H$2:$H$201,MATCH($A1770&amp;"-9",Matches!$J$2:$J$201,0))=""),"",IF(AND($C1770&lt;&gt;"",INDEX(Matches!$F$2:$F$201,MATCH($A1770&amp;"-9",Matches!$J$2:$J$201,0))&lt;&gt;"",$C1770&gt;=INDEX(Matches!$F$2:$F$201,MATCH($A1770&amp;"-9",Matches!$J$2:$J$201,0))),"",IF(AND(T1770=INDEX(Matches!$G$2:$G$201,MATCH($A1770&amp;"-9",Matches!$J$2:$J$201,0)),U1770=INDEX(Matches!$H$2:$H$201,MATCH($A1770&amp;"-9",Matches!$J$2:$J$201,0))),5,IF(SIGN(T1770-U1770)&lt;&gt;SIGN(INDEX(Matches!$G$2:$G$201,MATCH($A1770&amp;"-9",Matches!$J$2:$J$201,0))-INDEX(Matches!$H$2:$H$201,MATCH($A1770&amp;"-9",Matches!$J$2:$J$201,0))),0,IF(T1770-U1770=INDEX(Matches!$G$2:$G$201,MATCH($A1770&amp;"-9",Matches!$J$2:$J$201,0))-INDEX(Matches!$H$2:$H$201,MATCH($A1770&amp;"-9",Matches!$J$2:$J$201,0)),3,2))))),""))</f>
        <v/>
      </c>
      <c r="AG1770" s="12" t="str">
        <f aca="false">IF(OR($B1770="",V1770="",W1770=""),"",IFERROR(IF(OR(INDEX(Matches!$I$2:$I$201,MATCH($A1770&amp;"-10",Matches!$J$2:$J$201,0))="Void",INDEX(Matches!$G$2:$G$201,MATCH($A1770&amp;"-10",Matches!$J$2:$J$201,0))="",INDEX(Matches!$H$2:$H$201,MATCH($A1770&amp;"-10",Matches!$J$2:$J$201,0))=""),"",IF(AND($C1770&lt;&gt;"",INDEX(Matches!$F$2:$F$201,MATCH($A1770&amp;"-10",Matches!$J$2:$J$201,0))&lt;&gt;"",$C1770&gt;=INDEX(Matches!$F$2:$F$201,MATCH($A1770&amp;"-10",Matches!$J$2:$J$201,0))),"",IF(AND(V1770=INDEX(Matches!$G$2:$G$201,MATCH($A1770&amp;"-10",Matches!$J$2:$J$201,0)),W1770=INDEX(Matches!$H$2:$H$201,MATCH($A1770&amp;"-10",Matches!$J$2:$J$201,0))),5,IF(SIGN(V1770-W1770)&lt;&gt;SIGN(INDEX(Matches!$G$2:$G$201,MATCH($A1770&amp;"-10",Matches!$J$2:$J$201,0))-INDEX(Matches!$H$2:$H$201,MATCH($A1770&amp;"-10",Matches!$J$2:$J$201,0))),0,IF(V1770-W1770=INDEX(Matches!$G$2:$G$201,MATCH($A1770&amp;"-10",Matches!$J$2:$J$201,0))-INDEX(Matches!$H$2:$H$201,MATCH($A1770&amp;"-10",Matches!$J$2:$J$201,0)),3,2))))),""))</f>
        <v/>
      </c>
      <c r="AH1770" s="13" t="str">
        <f aca="false">IF($B1770="","",SUM(X1770:AG1770))</f>
        <v/>
      </c>
      <c r="AI1770" s="12" t="str">
        <f aca="false">IF($B1770="","",COUNTIF(X1770:AG1770,5))</f>
        <v/>
      </c>
      <c r="AJ1770" s="12" t="str">
        <f aca="false">IF($B1770="","",COUNTIF(X1770:AG1770,"&gt;=2"))</f>
        <v/>
      </c>
      <c r="AK1770" s="12" t="str">
        <f aca="false">IF($B1770="","",COUNT(X1770:AG1770))</f>
        <v/>
      </c>
    </row>
    <row r="1771" customFormat="false" ht="15" hidden="false" customHeight="false" outlineLevel="0" collapsed="false">
      <c r="A1771" s="7"/>
      <c r="B1771" s="7"/>
      <c r="C1771" s="11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12" t="str">
        <f aca="false">IF(OR($B1771="",D1771="",E1771=""),"",IFERROR(IF(OR(INDEX(Matches!$I$2:$I$201,MATCH($A1771&amp;"-1",Matches!$J$2:$J$201,0))="Void",INDEX(Matches!$G$2:$G$201,MATCH($A1771&amp;"-1",Matches!$J$2:$J$201,0))="",INDEX(Matches!$H$2:$H$201,MATCH($A1771&amp;"-1",Matches!$J$2:$J$201,0))=""),"",IF(AND($C1771&lt;&gt;"",INDEX(Matches!$F$2:$F$201,MATCH($A1771&amp;"-1",Matches!$J$2:$J$201,0))&lt;&gt;"",$C1771&gt;=INDEX(Matches!$F$2:$F$201,MATCH($A1771&amp;"-1",Matches!$J$2:$J$201,0))),"",IF(AND(D1771=INDEX(Matches!$G$2:$G$201,MATCH($A1771&amp;"-1",Matches!$J$2:$J$201,0)),E1771=INDEX(Matches!$H$2:$H$201,MATCH($A1771&amp;"-1",Matches!$J$2:$J$201,0))),5,IF(SIGN(D1771-E1771)&lt;&gt;SIGN(INDEX(Matches!$G$2:$G$201,MATCH($A1771&amp;"-1",Matches!$J$2:$J$201,0))-INDEX(Matches!$H$2:$H$201,MATCH($A1771&amp;"-1",Matches!$J$2:$J$201,0))),0,IF(D1771-E1771=INDEX(Matches!$G$2:$G$201,MATCH($A1771&amp;"-1",Matches!$J$2:$J$201,0))-INDEX(Matches!$H$2:$H$201,MATCH($A1771&amp;"-1",Matches!$J$2:$J$201,0)),3,2))))),""))</f>
        <v/>
      </c>
      <c r="Y1771" s="12" t="str">
        <f aca="false">IF(OR($B1771="",F1771="",G1771=""),"",IFERROR(IF(OR(INDEX(Matches!$I$2:$I$201,MATCH($A1771&amp;"-2",Matches!$J$2:$J$201,0))="Void",INDEX(Matches!$G$2:$G$201,MATCH($A1771&amp;"-2",Matches!$J$2:$J$201,0))="",INDEX(Matches!$H$2:$H$201,MATCH($A1771&amp;"-2",Matches!$J$2:$J$201,0))=""),"",IF(AND($C1771&lt;&gt;"",INDEX(Matches!$F$2:$F$201,MATCH($A1771&amp;"-2",Matches!$J$2:$J$201,0))&lt;&gt;"",$C1771&gt;=INDEX(Matches!$F$2:$F$201,MATCH($A1771&amp;"-2",Matches!$J$2:$J$201,0))),"",IF(AND(F1771=INDEX(Matches!$G$2:$G$201,MATCH($A1771&amp;"-2",Matches!$J$2:$J$201,0)),G1771=INDEX(Matches!$H$2:$H$201,MATCH($A1771&amp;"-2",Matches!$J$2:$J$201,0))),5,IF(SIGN(F1771-G1771)&lt;&gt;SIGN(INDEX(Matches!$G$2:$G$201,MATCH($A1771&amp;"-2",Matches!$J$2:$J$201,0))-INDEX(Matches!$H$2:$H$201,MATCH($A1771&amp;"-2",Matches!$J$2:$J$201,0))),0,IF(F1771-G1771=INDEX(Matches!$G$2:$G$201,MATCH($A1771&amp;"-2",Matches!$J$2:$J$201,0))-INDEX(Matches!$H$2:$H$201,MATCH($A1771&amp;"-2",Matches!$J$2:$J$201,0)),3,2))))),""))</f>
        <v/>
      </c>
      <c r="Z1771" s="12" t="str">
        <f aca="false">IF(OR($B1771="",H1771="",I1771=""),"",IFERROR(IF(OR(INDEX(Matches!$I$2:$I$201,MATCH($A1771&amp;"-3",Matches!$J$2:$J$201,0))="Void",INDEX(Matches!$G$2:$G$201,MATCH($A1771&amp;"-3",Matches!$J$2:$J$201,0))="",INDEX(Matches!$H$2:$H$201,MATCH($A1771&amp;"-3",Matches!$J$2:$J$201,0))=""),"",IF(AND($C1771&lt;&gt;"",INDEX(Matches!$F$2:$F$201,MATCH($A1771&amp;"-3",Matches!$J$2:$J$201,0))&lt;&gt;"",$C1771&gt;=INDEX(Matches!$F$2:$F$201,MATCH($A1771&amp;"-3",Matches!$J$2:$J$201,0))),"",IF(AND(H1771=INDEX(Matches!$G$2:$G$201,MATCH($A1771&amp;"-3",Matches!$J$2:$J$201,0)),I1771=INDEX(Matches!$H$2:$H$201,MATCH($A1771&amp;"-3",Matches!$J$2:$J$201,0))),5,IF(SIGN(H1771-I1771)&lt;&gt;SIGN(INDEX(Matches!$G$2:$G$201,MATCH($A1771&amp;"-3",Matches!$J$2:$J$201,0))-INDEX(Matches!$H$2:$H$201,MATCH($A1771&amp;"-3",Matches!$J$2:$J$201,0))),0,IF(H1771-I1771=INDEX(Matches!$G$2:$G$201,MATCH($A1771&amp;"-3",Matches!$J$2:$J$201,0))-INDEX(Matches!$H$2:$H$201,MATCH($A1771&amp;"-3",Matches!$J$2:$J$201,0)),3,2))))),""))</f>
        <v/>
      </c>
      <c r="AA1771" s="12" t="str">
        <f aca="false">IF(OR($B1771="",J1771="",K1771=""),"",IFERROR(IF(OR(INDEX(Matches!$I$2:$I$201,MATCH($A1771&amp;"-4",Matches!$J$2:$J$201,0))="Void",INDEX(Matches!$G$2:$G$201,MATCH($A1771&amp;"-4",Matches!$J$2:$J$201,0))="",INDEX(Matches!$H$2:$H$201,MATCH($A1771&amp;"-4",Matches!$J$2:$J$201,0))=""),"",IF(AND($C1771&lt;&gt;"",INDEX(Matches!$F$2:$F$201,MATCH($A1771&amp;"-4",Matches!$J$2:$J$201,0))&lt;&gt;"",$C1771&gt;=INDEX(Matches!$F$2:$F$201,MATCH($A1771&amp;"-4",Matches!$J$2:$J$201,0))),"",IF(AND(J1771=INDEX(Matches!$G$2:$G$201,MATCH($A1771&amp;"-4",Matches!$J$2:$J$201,0)),K1771=INDEX(Matches!$H$2:$H$201,MATCH($A1771&amp;"-4",Matches!$J$2:$J$201,0))),5,IF(SIGN(J1771-K1771)&lt;&gt;SIGN(INDEX(Matches!$G$2:$G$201,MATCH($A1771&amp;"-4",Matches!$J$2:$J$201,0))-INDEX(Matches!$H$2:$H$201,MATCH($A1771&amp;"-4",Matches!$J$2:$J$201,0))),0,IF(J1771-K1771=INDEX(Matches!$G$2:$G$201,MATCH($A1771&amp;"-4",Matches!$J$2:$J$201,0))-INDEX(Matches!$H$2:$H$201,MATCH($A1771&amp;"-4",Matches!$J$2:$J$201,0)),3,2))))),""))</f>
        <v/>
      </c>
      <c r="AB1771" s="12" t="str">
        <f aca="false">IF(OR($B1771="",L1771="",M1771=""),"",IFERROR(IF(OR(INDEX(Matches!$I$2:$I$201,MATCH($A1771&amp;"-5",Matches!$J$2:$J$201,0))="Void",INDEX(Matches!$G$2:$G$201,MATCH($A1771&amp;"-5",Matches!$J$2:$J$201,0))="",INDEX(Matches!$H$2:$H$201,MATCH($A1771&amp;"-5",Matches!$J$2:$J$201,0))=""),"",IF(AND($C1771&lt;&gt;"",INDEX(Matches!$F$2:$F$201,MATCH($A1771&amp;"-5",Matches!$J$2:$J$201,0))&lt;&gt;"",$C1771&gt;=INDEX(Matches!$F$2:$F$201,MATCH($A1771&amp;"-5",Matches!$J$2:$J$201,0))),"",IF(AND(L1771=INDEX(Matches!$G$2:$G$201,MATCH($A1771&amp;"-5",Matches!$J$2:$J$201,0)),M1771=INDEX(Matches!$H$2:$H$201,MATCH($A1771&amp;"-5",Matches!$J$2:$J$201,0))),5,IF(SIGN(L1771-M1771)&lt;&gt;SIGN(INDEX(Matches!$G$2:$G$201,MATCH($A1771&amp;"-5",Matches!$J$2:$J$201,0))-INDEX(Matches!$H$2:$H$201,MATCH($A1771&amp;"-5",Matches!$J$2:$J$201,0))),0,IF(L1771-M1771=INDEX(Matches!$G$2:$G$201,MATCH($A1771&amp;"-5",Matches!$J$2:$J$201,0))-INDEX(Matches!$H$2:$H$201,MATCH($A1771&amp;"-5",Matches!$J$2:$J$201,0)),3,2))))),""))</f>
        <v/>
      </c>
      <c r="AC1771" s="12" t="str">
        <f aca="false">IF(OR($B1771="",N1771="",O1771=""),"",IFERROR(IF(OR(INDEX(Matches!$I$2:$I$201,MATCH($A1771&amp;"-6",Matches!$J$2:$J$201,0))="Void",INDEX(Matches!$G$2:$G$201,MATCH($A1771&amp;"-6",Matches!$J$2:$J$201,0))="",INDEX(Matches!$H$2:$H$201,MATCH($A1771&amp;"-6",Matches!$J$2:$J$201,0))=""),"",IF(AND($C1771&lt;&gt;"",INDEX(Matches!$F$2:$F$201,MATCH($A1771&amp;"-6",Matches!$J$2:$J$201,0))&lt;&gt;"",$C1771&gt;=INDEX(Matches!$F$2:$F$201,MATCH($A1771&amp;"-6",Matches!$J$2:$J$201,0))),"",IF(AND(N1771=INDEX(Matches!$G$2:$G$201,MATCH($A1771&amp;"-6",Matches!$J$2:$J$201,0)),O1771=INDEX(Matches!$H$2:$H$201,MATCH($A1771&amp;"-6",Matches!$J$2:$J$201,0))),5,IF(SIGN(N1771-O1771)&lt;&gt;SIGN(INDEX(Matches!$G$2:$G$201,MATCH($A1771&amp;"-6",Matches!$J$2:$J$201,0))-INDEX(Matches!$H$2:$H$201,MATCH($A1771&amp;"-6",Matches!$J$2:$J$201,0))),0,IF(N1771-O1771=INDEX(Matches!$G$2:$G$201,MATCH($A1771&amp;"-6",Matches!$J$2:$J$201,0))-INDEX(Matches!$H$2:$H$201,MATCH($A1771&amp;"-6",Matches!$J$2:$J$201,0)),3,2))))),""))</f>
        <v/>
      </c>
      <c r="AD1771" s="12" t="str">
        <f aca="false">IF(OR($B1771="",P1771="",Q1771=""),"",IFERROR(IF(OR(INDEX(Matches!$I$2:$I$201,MATCH($A1771&amp;"-7",Matches!$J$2:$J$201,0))="Void",INDEX(Matches!$G$2:$G$201,MATCH($A1771&amp;"-7",Matches!$J$2:$J$201,0))="",INDEX(Matches!$H$2:$H$201,MATCH($A1771&amp;"-7",Matches!$J$2:$J$201,0))=""),"",IF(AND($C1771&lt;&gt;"",INDEX(Matches!$F$2:$F$201,MATCH($A1771&amp;"-7",Matches!$J$2:$J$201,0))&lt;&gt;"",$C1771&gt;=INDEX(Matches!$F$2:$F$201,MATCH($A1771&amp;"-7",Matches!$J$2:$J$201,0))),"",IF(AND(P1771=INDEX(Matches!$G$2:$G$201,MATCH($A1771&amp;"-7",Matches!$J$2:$J$201,0)),Q1771=INDEX(Matches!$H$2:$H$201,MATCH($A1771&amp;"-7",Matches!$J$2:$J$201,0))),5,IF(SIGN(P1771-Q1771)&lt;&gt;SIGN(INDEX(Matches!$G$2:$G$201,MATCH($A1771&amp;"-7",Matches!$J$2:$J$201,0))-INDEX(Matches!$H$2:$H$201,MATCH($A1771&amp;"-7",Matches!$J$2:$J$201,0))),0,IF(P1771-Q1771=INDEX(Matches!$G$2:$G$201,MATCH($A1771&amp;"-7",Matches!$J$2:$J$201,0))-INDEX(Matches!$H$2:$H$201,MATCH($A1771&amp;"-7",Matches!$J$2:$J$201,0)),3,2))))),""))</f>
        <v/>
      </c>
      <c r="AE1771" s="12" t="str">
        <f aca="false">IF(OR($B1771="",R1771="",S1771=""),"",IFERROR(IF(OR(INDEX(Matches!$I$2:$I$201,MATCH($A1771&amp;"-8",Matches!$J$2:$J$201,0))="Void",INDEX(Matches!$G$2:$G$201,MATCH($A1771&amp;"-8",Matches!$J$2:$J$201,0))="",INDEX(Matches!$H$2:$H$201,MATCH($A1771&amp;"-8",Matches!$J$2:$J$201,0))=""),"",IF(AND($C1771&lt;&gt;"",INDEX(Matches!$F$2:$F$201,MATCH($A1771&amp;"-8",Matches!$J$2:$J$201,0))&lt;&gt;"",$C1771&gt;=INDEX(Matches!$F$2:$F$201,MATCH($A1771&amp;"-8",Matches!$J$2:$J$201,0))),"",IF(AND(R1771=INDEX(Matches!$G$2:$G$201,MATCH($A1771&amp;"-8",Matches!$J$2:$J$201,0)),S1771=INDEX(Matches!$H$2:$H$201,MATCH($A1771&amp;"-8",Matches!$J$2:$J$201,0))),5,IF(SIGN(R1771-S1771)&lt;&gt;SIGN(INDEX(Matches!$G$2:$G$201,MATCH($A1771&amp;"-8",Matches!$J$2:$J$201,0))-INDEX(Matches!$H$2:$H$201,MATCH($A1771&amp;"-8",Matches!$J$2:$J$201,0))),0,IF(R1771-S1771=INDEX(Matches!$G$2:$G$201,MATCH($A1771&amp;"-8",Matches!$J$2:$J$201,0))-INDEX(Matches!$H$2:$H$201,MATCH($A1771&amp;"-8",Matches!$J$2:$J$201,0)),3,2))))),""))</f>
        <v/>
      </c>
      <c r="AF1771" s="12" t="str">
        <f aca="false">IF(OR($B1771="",T1771="",U1771=""),"",IFERROR(IF(OR(INDEX(Matches!$I$2:$I$201,MATCH($A1771&amp;"-9",Matches!$J$2:$J$201,0))="Void",INDEX(Matches!$G$2:$G$201,MATCH($A1771&amp;"-9",Matches!$J$2:$J$201,0))="",INDEX(Matches!$H$2:$H$201,MATCH($A1771&amp;"-9",Matches!$J$2:$J$201,0))=""),"",IF(AND($C1771&lt;&gt;"",INDEX(Matches!$F$2:$F$201,MATCH($A1771&amp;"-9",Matches!$J$2:$J$201,0))&lt;&gt;"",$C1771&gt;=INDEX(Matches!$F$2:$F$201,MATCH($A1771&amp;"-9",Matches!$J$2:$J$201,0))),"",IF(AND(T1771=INDEX(Matches!$G$2:$G$201,MATCH($A1771&amp;"-9",Matches!$J$2:$J$201,0)),U1771=INDEX(Matches!$H$2:$H$201,MATCH($A1771&amp;"-9",Matches!$J$2:$J$201,0))),5,IF(SIGN(T1771-U1771)&lt;&gt;SIGN(INDEX(Matches!$G$2:$G$201,MATCH($A1771&amp;"-9",Matches!$J$2:$J$201,0))-INDEX(Matches!$H$2:$H$201,MATCH($A1771&amp;"-9",Matches!$J$2:$J$201,0))),0,IF(T1771-U1771=INDEX(Matches!$G$2:$G$201,MATCH($A1771&amp;"-9",Matches!$J$2:$J$201,0))-INDEX(Matches!$H$2:$H$201,MATCH($A1771&amp;"-9",Matches!$J$2:$J$201,0)),3,2))))),""))</f>
        <v/>
      </c>
      <c r="AG1771" s="12" t="str">
        <f aca="false">IF(OR($B1771="",V1771="",W1771=""),"",IFERROR(IF(OR(INDEX(Matches!$I$2:$I$201,MATCH($A1771&amp;"-10",Matches!$J$2:$J$201,0))="Void",INDEX(Matches!$G$2:$G$201,MATCH($A1771&amp;"-10",Matches!$J$2:$J$201,0))="",INDEX(Matches!$H$2:$H$201,MATCH($A1771&amp;"-10",Matches!$J$2:$J$201,0))=""),"",IF(AND($C1771&lt;&gt;"",INDEX(Matches!$F$2:$F$201,MATCH($A1771&amp;"-10",Matches!$J$2:$J$201,0))&lt;&gt;"",$C1771&gt;=INDEX(Matches!$F$2:$F$201,MATCH($A1771&amp;"-10",Matches!$J$2:$J$201,0))),"",IF(AND(V1771=INDEX(Matches!$G$2:$G$201,MATCH($A1771&amp;"-10",Matches!$J$2:$J$201,0)),W1771=INDEX(Matches!$H$2:$H$201,MATCH($A1771&amp;"-10",Matches!$J$2:$J$201,0))),5,IF(SIGN(V1771-W1771)&lt;&gt;SIGN(INDEX(Matches!$G$2:$G$201,MATCH($A1771&amp;"-10",Matches!$J$2:$J$201,0))-INDEX(Matches!$H$2:$H$201,MATCH($A1771&amp;"-10",Matches!$J$2:$J$201,0))),0,IF(V1771-W1771=INDEX(Matches!$G$2:$G$201,MATCH($A1771&amp;"-10",Matches!$J$2:$J$201,0))-INDEX(Matches!$H$2:$H$201,MATCH($A1771&amp;"-10",Matches!$J$2:$J$201,0)),3,2))))),""))</f>
        <v/>
      </c>
      <c r="AH1771" s="13" t="str">
        <f aca="false">IF($B1771="","",SUM(X1771:AG1771))</f>
        <v/>
      </c>
      <c r="AI1771" s="12" t="str">
        <f aca="false">IF($B1771="","",COUNTIF(X1771:AG1771,5))</f>
        <v/>
      </c>
      <c r="AJ1771" s="12" t="str">
        <f aca="false">IF($B1771="","",COUNTIF(X1771:AG1771,"&gt;=2"))</f>
        <v/>
      </c>
      <c r="AK1771" s="12" t="str">
        <f aca="false">IF($B1771="","",COUNT(X1771:AG1771))</f>
        <v/>
      </c>
    </row>
    <row r="1772" customFormat="false" ht="15" hidden="false" customHeight="false" outlineLevel="0" collapsed="false">
      <c r="A1772" s="7"/>
      <c r="B1772" s="7"/>
      <c r="C1772" s="11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12" t="str">
        <f aca="false">IF(OR($B1772="",D1772="",E1772=""),"",IFERROR(IF(OR(INDEX(Matches!$I$2:$I$201,MATCH($A1772&amp;"-1",Matches!$J$2:$J$201,0))="Void",INDEX(Matches!$G$2:$G$201,MATCH($A1772&amp;"-1",Matches!$J$2:$J$201,0))="",INDEX(Matches!$H$2:$H$201,MATCH($A1772&amp;"-1",Matches!$J$2:$J$201,0))=""),"",IF(AND($C1772&lt;&gt;"",INDEX(Matches!$F$2:$F$201,MATCH($A1772&amp;"-1",Matches!$J$2:$J$201,0))&lt;&gt;"",$C1772&gt;=INDEX(Matches!$F$2:$F$201,MATCH($A1772&amp;"-1",Matches!$J$2:$J$201,0))),"",IF(AND(D1772=INDEX(Matches!$G$2:$G$201,MATCH($A1772&amp;"-1",Matches!$J$2:$J$201,0)),E1772=INDEX(Matches!$H$2:$H$201,MATCH($A1772&amp;"-1",Matches!$J$2:$J$201,0))),5,IF(SIGN(D1772-E1772)&lt;&gt;SIGN(INDEX(Matches!$G$2:$G$201,MATCH($A1772&amp;"-1",Matches!$J$2:$J$201,0))-INDEX(Matches!$H$2:$H$201,MATCH($A1772&amp;"-1",Matches!$J$2:$J$201,0))),0,IF(D1772-E1772=INDEX(Matches!$G$2:$G$201,MATCH($A1772&amp;"-1",Matches!$J$2:$J$201,0))-INDEX(Matches!$H$2:$H$201,MATCH($A1772&amp;"-1",Matches!$J$2:$J$201,0)),3,2))))),""))</f>
        <v/>
      </c>
      <c r="Y1772" s="12" t="str">
        <f aca="false">IF(OR($B1772="",F1772="",G1772=""),"",IFERROR(IF(OR(INDEX(Matches!$I$2:$I$201,MATCH($A1772&amp;"-2",Matches!$J$2:$J$201,0))="Void",INDEX(Matches!$G$2:$G$201,MATCH($A1772&amp;"-2",Matches!$J$2:$J$201,0))="",INDEX(Matches!$H$2:$H$201,MATCH($A1772&amp;"-2",Matches!$J$2:$J$201,0))=""),"",IF(AND($C1772&lt;&gt;"",INDEX(Matches!$F$2:$F$201,MATCH($A1772&amp;"-2",Matches!$J$2:$J$201,0))&lt;&gt;"",$C1772&gt;=INDEX(Matches!$F$2:$F$201,MATCH($A1772&amp;"-2",Matches!$J$2:$J$201,0))),"",IF(AND(F1772=INDEX(Matches!$G$2:$G$201,MATCH($A1772&amp;"-2",Matches!$J$2:$J$201,0)),G1772=INDEX(Matches!$H$2:$H$201,MATCH($A1772&amp;"-2",Matches!$J$2:$J$201,0))),5,IF(SIGN(F1772-G1772)&lt;&gt;SIGN(INDEX(Matches!$G$2:$G$201,MATCH($A1772&amp;"-2",Matches!$J$2:$J$201,0))-INDEX(Matches!$H$2:$H$201,MATCH($A1772&amp;"-2",Matches!$J$2:$J$201,0))),0,IF(F1772-G1772=INDEX(Matches!$G$2:$G$201,MATCH($A1772&amp;"-2",Matches!$J$2:$J$201,0))-INDEX(Matches!$H$2:$H$201,MATCH($A1772&amp;"-2",Matches!$J$2:$J$201,0)),3,2))))),""))</f>
        <v/>
      </c>
      <c r="Z1772" s="12" t="str">
        <f aca="false">IF(OR($B1772="",H1772="",I1772=""),"",IFERROR(IF(OR(INDEX(Matches!$I$2:$I$201,MATCH($A1772&amp;"-3",Matches!$J$2:$J$201,0))="Void",INDEX(Matches!$G$2:$G$201,MATCH($A1772&amp;"-3",Matches!$J$2:$J$201,0))="",INDEX(Matches!$H$2:$H$201,MATCH($A1772&amp;"-3",Matches!$J$2:$J$201,0))=""),"",IF(AND($C1772&lt;&gt;"",INDEX(Matches!$F$2:$F$201,MATCH($A1772&amp;"-3",Matches!$J$2:$J$201,0))&lt;&gt;"",$C1772&gt;=INDEX(Matches!$F$2:$F$201,MATCH($A1772&amp;"-3",Matches!$J$2:$J$201,0))),"",IF(AND(H1772=INDEX(Matches!$G$2:$G$201,MATCH($A1772&amp;"-3",Matches!$J$2:$J$201,0)),I1772=INDEX(Matches!$H$2:$H$201,MATCH($A1772&amp;"-3",Matches!$J$2:$J$201,0))),5,IF(SIGN(H1772-I1772)&lt;&gt;SIGN(INDEX(Matches!$G$2:$G$201,MATCH($A1772&amp;"-3",Matches!$J$2:$J$201,0))-INDEX(Matches!$H$2:$H$201,MATCH($A1772&amp;"-3",Matches!$J$2:$J$201,0))),0,IF(H1772-I1772=INDEX(Matches!$G$2:$G$201,MATCH($A1772&amp;"-3",Matches!$J$2:$J$201,0))-INDEX(Matches!$H$2:$H$201,MATCH($A1772&amp;"-3",Matches!$J$2:$J$201,0)),3,2))))),""))</f>
        <v/>
      </c>
      <c r="AA1772" s="12" t="str">
        <f aca="false">IF(OR($B1772="",J1772="",K1772=""),"",IFERROR(IF(OR(INDEX(Matches!$I$2:$I$201,MATCH($A1772&amp;"-4",Matches!$J$2:$J$201,0))="Void",INDEX(Matches!$G$2:$G$201,MATCH($A1772&amp;"-4",Matches!$J$2:$J$201,0))="",INDEX(Matches!$H$2:$H$201,MATCH($A1772&amp;"-4",Matches!$J$2:$J$201,0))=""),"",IF(AND($C1772&lt;&gt;"",INDEX(Matches!$F$2:$F$201,MATCH($A1772&amp;"-4",Matches!$J$2:$J$201,0))&lt;&gt;"",$C1772&gt;=INDEX(Matches!$F$2:$F$201,MATCH($A1772&amp;"-4",Matches!$J$2:$J$201,0))),"",IF(AND(J1772=INDEX(Matches!$G$2:$G$201,MATCH($A1772&amp;"-4",Matches!$J$2:$J$201,0)),K1772=INDEX(Matches!$H$2:$H$201,MATCH($A1772&amp;"-4",Matches!$J$2:$J$201,0))),5,IF(SIGN(J1772-K1772)&lt;&gt;SIGN(INDEX(Matches!$G$2:$G$201,MATCH($A1772&amp;"-4",Matches!$J$2:$J$201,0))-INDEX(Matches!$H$2:$H$201,MATCH($A1772&amp;"-4",Matches!$J$2:$J$201,0))),0,IF(J1772-K1772=INDEX(Matches!$G$2:$G$201,MATCH($A1772&amp;"-4",Matches!$J$2:$J$201,0))-INDEX(Matches!$H$2:$H$201,MATCH($A1772&amp;"-4",Matches!$J$2:$J$201,0)),3,2))))),""))</f>
        <v/>
      </c>
      <c r="AB1772" s="12" t="str">
        <f aca="false">IF(OR($B1772="",L1772="",M1772=""),"",IFERROR(IF(OR(INDEX(Matches!$I$2:$I$201,MATCH($A1772&amp;"-5",Matches!$J$2:$J$201,0))="Void",INDEX(Matches!$G$2:$G$201,MATCH($A1772&amp;"-5",Matches!$J$2:$J$201,0))="",INDEX(Matches!$H$2:$H$201,MATCH($A1772&amp;"-5",Matches!$J$2:$J$201,0))=""),"",IF(AND($C1772&lt;&gt;"",INDEX(Matches!$F$2:$F$201,MATCH($A1772&amp;"-5",Matches!$J$2:$J$201,0))&lt;&gt;"",$C1772&gt;=INDEX(Matches!$F$2:$F$201,MATCH($A1772&amp;"-5",Matches!$J$2:$J$201,0))),"",IF(AND(L1772=INDEX(Matches!$G$2:$G$201,MATCH($A1772&amp;"-5",Matches!$J$2:$J$201,0)),M1772=INDEX(Matches!$H$2:$H$201,MATCH($A1772&amp;"-5",Matches!$J$2:$J$201,0))),5,IF(SIGN(L1772-M1772)&lt;&gt;SIGN(INDEX(Matches!$G$2:$G$201,MATCH($A1772&amp;"-5",Matches!$J$2:$J$201,0))-INDEX(Matches!$H$2:$H$201,MATCH($A1772&amp;"-5",Matches!$J$2:$J$201,0))),0,IF(L1772-M1772=INDEX(Matches!$G$2:$G$201,MATCH($A1772&amp;"-5",Matches!$J$2:$J$201,0))-INDEX(Matches!$H$2:$H$201,MATCH($A1772&amp;"-5",Matches!$J$2:$J$201,0)),3,2))))),""))</f>
        <v/>
      </c>
      <c r="AC1772" s="12" t="str">
        <f aca="false">IF(OR($B1772="",N1772="",O1772=""),"",IFERROR(IF(OR(INDEX(Matches!$I$2:$I$201,MATCH($A1772&amp;"-6",Matches!$J$2:$J$201,0))="Void",INDEX(Matches!$G$2:$G$201,MATCH($A1772&amp;"-6",Matches!$J$2:$J$201,0))="",INDEX(Matches!$H$2:$H$201,MATCH($A1772&amp;"-6",Matches!$J$2:$J$201,0))=""),"",IF(AND($C1772&lt;&gt;"",INDEX(Matches!$F$2:$F$201,MATCH($A1772&amp;"-6",Matches!$J$2:$J$201,0))&lt;&gt;"",$C1772&gt;=INDEX(Matches!$F$2:$F$201,MATCH($A1772&amp;"-6",Matches!$J$2:$J$201,0))),"",IF(AND(N1772=INDEX(Matches!$G$2:$G$201,MATCH($A1772&amp;"-6",Matches!$J$2:$J$201,0)),O1772=INDEX(Matches!$H$2:$H$201,MATCH($A1772&amp;"-6",Matches!$J$2:$J$201,0))),5,IF(SIGN(N1772-O1772)&lt;&gt;SIGN(INDEX(Matches!$G$2:$G$201,MATCH($A1772&amp;"-6",Matches!$J$2:$J$201,0))-INDEX(Matches!$H$2:$H$201,MATCH($A1772&amp;"-6",Matches!$J$2:$J$201,0))),0,IF(N1772-O1772=INDEX(Matches!$G$2:$G$201,MATCH($A1772&amp;"-6",Matches!$J$2:$J$201,0))-INDEX(Matches!$H$2:$H$201,MATCH($A1772&amp;"-6",Matches!$J$2:$J$201,0)),3,2))))),""))</f>
        <v/>
      </c>
      <c r="AD1772" s="12" t="str">
        <f aca="false">IF(OR($B1772="",P1772="",Q1772=""),"",IFERROR(IF(OR(INDEX(Matches!$I$2:$I$201,MATCH($A1772&amp;"-7",Matches!$J$2:$J$201,0))="Void",INDEX(Matches!$G$2:$G$201,MATCH($A1772&amp;"-7",Matches!$J$2:$J$201,0))="",INDEX(Matches!$H$2:$H$201,MATCH($A1772&amp;"-7",Matches!$J$2:$J$201,0))=""),"",IF(AND($C1772&lt;&gt;"",INDEX(Matches!$F$2:$F$201,MATCH($A1772&amp;"-7",Matches!$J$2:$J$201,0))&lt;&gt;"",$C1772&gt;=INDEX(Matches!$F$2:$F$201,MATCH($A1772&amp;"-7",Matches!$J$2:$J$201,0))),"",IF(AND(P1772=INDEX(Matches!$G$2:$G$201,MATCH($A1772&amp;"-7",Matches!$J$2:$J$201,0)),Q1772=INDEX(Matches!$H$2:$H$201,MATCH($A1772&amp;"-7",Matches!$J$2:$J$201,0))),5,IF(SIGN(P1772-Q1772)&lt;&gt;SIGN(INDEX(Matches!$G$2:$G$201,MATCH($A1772&amp;"-7",Matches!$J$2:$J$201,0))-INDEX(Matches!$H$2:$H$201,MATCH($A1772&amp;"-7",Matches!$J$2:$J$201,0))),0,IF(P1772-Q1772=INDEX(Matches!$G$2:$G$201,MATCH($A1772&amp;"-7",Matches!$J$2:$J$201,0))-INDEX(Matches!$H$2:$H$201,MATCH($A1772&amp;"-7",Matches!$J$2:$J$201,0)),3,2))))),""))</f>
        <v/>
      </c>
      <c r="AE1772" s="12" t="str">
        <f aca="false">IF(OR($B1772="",R1772="",S1772=""),"",IFERROR(IF(OR(INDEX(Matches!$I$2:$I$201,MATCH($A1772&amp;"-8",Matches!$J$2:$J$201,0))="Void",INDEX(Matches!$G$2:$G$201,MATCH($A1772&amp;"-8",Matches!$J$2:$J$201,0))="",INDEX(Matches!$H$2:$H$201,MATCH($A1772&amp;"-8",Matches!$J$2:$J$201,0))=""),"",IF(AND($C1772&lt;&gt;"",INDEX(Matches!$F$2:$F$201,MATCH($A1772&amp;"-8",Matches!$J$2:$J$201,0))&lt;&gt;"",$C1772&gt;=INDEX(Matches!$F$2:$F$201,MATCH($A1772&amp;"-8",Matches!$J$2:$J$201,0))),"",IF(AND(R1772=INDEX(Matches!$G$2:$G$201,MATCH($A1772&amp;"-8",Matches!$J$2:$J$201,0)),S1772=INDEX(Matches!$H$2:$H$201,MATCH($A1772&amp;"-8",Matches!$J$2:$J$201,0))),5,IF(SIGN(R1772-S1772)&lt;&gt;SIGN(INDEX(Matches!$G$2:$G$201,MATCH($A1772&amp;"-8",Matches!$J$2:$J$201,0))-INDEX(Matches!$H$2:$H$201,MATCH($A1772&amp;"-8",Matches!$J$2:$J$201,0))),0,IF(R1772-S1772=INDEX(Matches!$G$2:$G$201,MATCH($A1772&amp;"-8",Matches!$J$2:$J$201,0))-INDEX(Matches!$H$2:$H$201,MATCH($A1772&amp;"-8",Matches!$J$2:$J$201,0)),3,2))))),""))</f>
        <v/>
      </c>
      <c r="AF1772" s="12" t="str">
        <f aca="false">IF(OR($B1772="",T1772="",U1772=""),"",IFERROR(IF(OR(INDEX(Matches!$I$2:$I$201,MATCH($A1772&amp;"-9",Matches!$J$2:$J$201,0))="Void",INDEX(Matches!$G$2:$G$201,MATCH($A1772&amp;"-9",Matches!$J$2:$J$201,0))="",INDEX(Matches!$H$2:$H$201,MATCH($A1772&amp;"-9",Matches!$J$2:$J$201,0))=""),"",IF(AND($C1772&lt;&gt;"",INDEX(Matches!$F$2:$F$201,MATCH($A1772&amp;"-9",Matches!$J$2:$J$201,0))&lt;&gt;"",$C1772&gt;=INDEX(Matches!$F$2:$F$201,MATCH($A1772&amp;"-9",Matches!$J$2:$J$201,0))),"",IF(AND(T1772=INDEX(Matches!$G$2:$G$201,MATCH($A1772&amp;"-9",Matches!$J$2:$J$201,0)),U1772=INDEX(Matches!$H$2:$H$201,MATCH($A1772&amp;"-9",Matches!$J$2:$J$201,0))),5,IF(SIGN(T1772-U1772)&lt;&gt;SIGN(INDEX(Matches!$G$2:$G$201,MATCH($A1772&amp;"-9",Matches!$J$2:$J$201,0))-INDEX(Matches!$H$2:$H$201,MATCH($A1772&amp;"-9",Matches!$J$2:$J$201,0))),0,IF(T1772-U1772=INDEX(Matches!$G$2:$G$201,MATCH($A1772&amp;"-9",Matches!$J$2:$J$201,0))-INDEX(Matches!$H$2:$H$201,MATCH($A1772&amp;"-9",Matches!$J$2:$J$201,0)),3,2))))),""))</f>
        <v/>
      </c>
      <c r="AG1772" s="12" t="str">
        <f aca="false">IF(OR($B1772="",V1772="",W1772=""),"",IFERROR(IF(OR(INDEX(Matches!$I$2:$I$201,MATCH($A1772&amp;"-10",Matches!$J$2:$J$201,0))="Void",INDEX(Matches!$G$2:$G$201,MATCH($A1772&amp;"-10",Matches!$J$2:$J$201,0))="",INDEX(Matches!$H$2:$H$201,MATCH($A1772&amp;"-10",Matches!$J$2:$J$201,0))=""),"",IF(AND($C1772&lt;&gt;"",INDEX(Matches!$F$2:$F$201,MATCH($A1772&amp;"-10",Matches!$J$2:$J$201,0))&lt;&gt;"",$C1772&gt;=INDEX(Matches!$F$2:$F$201,MATCH($A1772&amp;"-10",Matches!$J$2:$J$201,0))),"",IF(AND(V1772=INDEX(Matches!$G$2:$G$201,MATCH($A1772&amp;"-10",Matches!$J$2:$J$201,0)),W1772=INDEX(Matches!$H$2:$H$201,MATCH($A1772&amp;"-10",Matches!$J$2:$J$201,0))),5,IF(SIGN(V1772-W1772)&lt;&gt;SIGN(INDEX(Matches!$G$2:$G$201,MATCH($A1772&amp;"-10",Matches!$J$2:$J$201,0))-INDEX(Matches!$H$2:$H$201,MATCH($A1772&amp;"-10",Matches!$J$2:$J$201,0))),0,IF(V1772-W1772=INDEX(Matches!$G$2:$G$201,MATCH($A1772&amp;"-10",Matches!$J$2:$J$201,0))-INDEX(Matches!$H$2:$H$201,MATCH($A1772&amp;"-10",Matches!$J$2:$J$201,0)),3,2))))),""))</f>
        <v/>
      </c>
      <c r="AH1772" s="13" t="str">
        <f aca="false">IF($B1772="","",SUM(X1772:AG1772))</f>
        <v/>
      </c>
      <c r="AI1772" s="12" t="str">
        <f aca="false">IF($B1772="","",COUNTIF(X1772:AG1772,5))</f>
        <v/>
      </c>
      <c r="AJ1772" s="12" t="str">
        <f aca="false">IF($B1772="","",COUNTIF(X1772:AG1772,"&gt;=2"))</f>
        <v/>
      </c>
      <c r="AK1772" s="12" t="str">
        <f aca="false">IF($B1772="","",COUNT(X1772:AG1772))</f>
        <v/>
      </c>
    </row>
    <row r="1773" customFormat="false" ht="15" hidden="false" customHeight="false" outlineLevel="0" collapsed="false">
      <c r="A1773" s="7"/>
      <c r="B1773" s="7"/>
      <c r="C1773" s="11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12" t="str">
        <f aca="false">IF(OR($B1773="",D1773="",E1773=""),"",IFERROR(IF(OR(INDEX(Matches!$I$2:$I$201,MATCH($A1773&amp;"-1",Matches!$J$2:$J$201,0))="Void",INDEX(Matches!$G$2:$G$201,MATCH($A1773&amp;"-1",Matches!$J$2:$J$201,0))="",INDEX(Matches!$H$2:$H$201,MATCH($A1773&amp;"-1",Matches!$J$2:$J$201,0))=""),"",IF(AND($C1773&lt;&gt;"",INDEX(Matches!$F$2:$F$201,MATCH($A1773&amp;"-1",Matches!$J$2:$J$201,0))&lt;&gt;"",$C1773&gt;=INDEX(Matches!$F$2:$F$201,MATCH($A1773&amp;"-1",Matches!$J$2:$J$201,0))),"",IF(AND(D1773=INDEX(Matches!$G$2:$G$201,MATCH($A1773&amp;"-1",Matches!$J$2:$J$201,0)),E1773=INDEX(Matches!$H$2:$H$201,MATCH($A1773&amp;"-1",Matches!$J$2:$J$201,0))),5,IF(SIGN(D1773-E1773)&lt;&gt;SIGN(INDEX(Matches!$G$2:$G$201,MATCH($A1773&amp;"-1",Matches!$J$2:$J$201,0))-INDEX(Matches!$H$2:$H$201,MATCH($A1773&amp;"-1",Matches!$J$2:$J$201,0))),0,IF(D1773-E1773=INDEX(Matches!$G$2:$G$201,MATCH($A1773&amp;"-1",Matches!$J$2:$J$201,0))-INDEX(Matches!$H$2:$H$201,MATCH($A1773&amp;"-1",Matches!$J$2:$J$201,0)),3,2))))),""))</f>
        <v/>
      </c>
      <c r="Y1773" s="12" t="str">
        <f aca="false">IF(OR($B1773="",F1773="",G1773=""),"",IFERROR(IF(OR(INDEX(Matches!$I$2:$I$201,MATCH($A1773&amp;"-2",Matches!$J$2:$J$201,0))="Void",INDEX(Matches!$G$2:$G$201,MATCH($A1773&amp;"-2",Matches!$J$2:$J$201,0))="",INDEX(Matches!$H$2:$H$201,MATCH($A1773&amp;"-2",Matches!$J$2:$J$201,0))=""),"",IF(AND($C1773&lt;&gt;"",INDEX(Matches!$F$2:$F$201,MATCH($A1773&amp;"-2",Matches!$J$2:$J$201,0))&lt;&gt;"",$C1773&gt;=INDEX(Matches!$F$2:$F$201,MATCH($A1773&amp;"-2",Matches!$J$2:$J$201,0))),"",IF(AND(F1773=INDEX(Matches!$G$2:$G$201,MATCH($A1773&amp;"-2",Matches!$J$2:$J$201,0)),G1773=INDEX(Matches!$H$2:$H$201,MATCH($A1773&amp;"-2",Matches!$J$2:$J$201,0))),5,IF(SIGN(F1773-G1773)&lt;&gt;SIGN(INDEX(Matches!$G$2:$G$201,MATCH($A1773&amp;"-2",Matches!$J$2:$J$201,0))-INDEX(Matches!$H$2:$H$201,MATCH($A1773&amp;"-2",Matches!$J$2:$J$201,0))),0,IF(F1773-G1773=INDEX(Matches!$G$2:$G$201,MATCH($A1773&amp;"-2",Matches!$J$2:$J$201,0))-INDEX(Matches!$H$2:$H$201,MATCH($A1773&amp;"-2",Matches!$J$2:$J$201,0)),3,2))))),""))</f>
        <v/>
      </c>
      <c r="Z1773" s="12" t="str">
        <f aca="false">IF(OR($B1773="",H1773="",I1773=""),"",IFERROR(IF(OR(INDEX(Matches!$I$2:$I$201,MATCH($A1773&amp;"-3",Matches!$J$2:$J$201,0))="Void",INDEX(Matches!$G$2:$G$201,MATCH($A1773&amp;"-3",Matches!$J$2:$J$201,0))="",INDEX(Matches!$H$2:$H$201,MATCH($A1773&amp;"-3",Matches!$J$2:$J$201,0))=""),"",IF(AND($C1773&lt;&gt;"",INDEX(Matches!$F$2:$F$201,MATCH($A1773&amp;"-3",Matches!$J$2:$J$201,0))&lt;&gt;"",$C1773&gt;=INDEX(Matches!$F$2:$F$201,MATCH($A1773&amp;"-3",Matches!$J$2:$J$201,0))),"",IF(AND(H1773=INDEX(Matches!$G$2:$G$201,MATCH($A1773&amp;"-3",Matches!$J$2:$J$201,0)),I1773=INDEX(Matches!$H$2:$H$201,MATCH($A1773&amp;"-3",Matches!$J$2:$J$201,0))),5,IF(SIGN(H1773-I1773)&lt;&gt;SIGN(INDEX(Matches!$G$2:$G$201,MATCH($A1773&amp;"-3",Matches!$J$2:$J$201,0))-INDEX(Matches!$H$2:$H$201,MATCH($A1773&amp;"-3",Matches!$J$2:$J$201,0))),0,IF(H1773-I1773=INDEX(Matches!$G$2:$G$201,MATCH($A1773&amp;"-3",Matches!$J$2:$J$201,0))-INDEX(Matches!$H$2:$H$201,MATCH($A1773&amp;"-3",Matches!$J$2:$J$201,0)),3,2))))),""))</f>
        <v/>
      </c>
      <c r="AA1773" s="12" t="str">
        <f aca="false">IF(OR($B1773="",J1773="",K1773=""),"",IFERROR(IF(OR(INDEX(Matches!$I$2:$I$201,MATCH($A1773&amp;"-4",Matches!$J$2:$J$201,0))="Void",INDEX(Matches!$G$2:$G$201,MATCH($A1773&amp;"-4",Matches!$J$2:$J$201,0))="",INDEX(Matches!$H$2:$H$201,MATCH($A1773&amp;"-4",Matches!$J$2:$J$201,0))=""),"",IF(AND($C1773&lt;&gt;"",INDEX(Matches!$F$2:$F$201,MATCH($A1773&amp;"-4",Matches!$J$2:$J$201,0))&lt;&gt;"",$C1773&gt;=INDEX(Matches!$F$2:$F$201,MATCH($A1773&amp;"-4",Matches!$J$2:$J$201,0))),"",IF(AND(J1773=INDEX(Matches!$G$2:$G$201,MATCH($A1773&amp;"-4",Matches!$J$2:$J$201,0)),K1773=INDEX(Matches!$H$2:$H$201,MATCH($A1773&amp;"-4",Matches!$J$2:$J$201,0))),5,IF(SIGN(J1773-K1773)&lt;&gt;SIGN(INDEX(Matches!$G$2:$G$201,MATCH($A1773&amp;"-4",Matches!$J$2:$J$201,0))-INDEX(Matches!$H$2:$H$201,MATCH($A1773&amp;"-4",Matches!$J$2:$J$201,0))),0,IF(J1773-K1773=INDEX(Matches!$G$2:$G$201,MATCH($A1773&amp;"-4",Matches!$J$2:$J$201,0))-INDEX(Matches!$H$2:$H$201,MATCH($A1773&amp;"-4",Matches!$J$2:$J$201,0)),3,2))))),""))</f>
        <v/>
      </c>
      <c r="AB1773" s="12" t="str">
        <f aca="false">IF(OR($B1773="",L1773="",M1773=""),"",IFERROR(IF(OR(INDEX(Matches!$I$2:$I$201,MATCH($A1773&amp;"-5",Matches!$J$2:$J$201,0))="Void",INDEX(Matches!$G$2:$G$201,MATCH($A1773&amp;"-5",Matches!$J$2:$J$201,0))="",INDEX(Matches!$H$2:$H$201,MATCH($A1773&amp;"-5",Matches!$J$2:$J$201,0))=""),"",IF(AND($C1773&lt;&gt;"",INDEX(Matches!$F$2:$F$201,MATCH($A1773&amp;"-5",Matches!$J$2:$J$201,0))&lt;&gt;"",$C1773&gt;=INDEX(Matches!$F$2:$F$201,MATCH($A1773&amp;"-5",Matches!$J$2:$J$201,0))),"",IF(AND(L1773=INDEX(Matches!$G$2:$G$201,MATCH($A1773&amp;"-5",Matches!$J$2:$J$201,0)),M1773=INDEX(Matches!$H$2:$H$201,MATCH($A1773&amp;"-5",Matches!$J$2:$J$201,0))),5,IF(SIGN(L1773-M1773)&lt;&gt;SIGN(INDEX(Matches!$G$2:$G$201,MATCH($A1773&amp;"-5",Matches!$J$2:$J$201,0))-INDEX(Matches!$H$2:$H$201,MATCH($A1773&amp;"-5",Matches!$J$2:$J$201,0))),0,IF(L1773-M1773=INDEX(Matches!$G$2:$G$201,MATCH($A1773&amp;"-5",Matches!$J$2:$J$201,0))-INDEX(Matches!$H$2:$H$201,MATCH($A1773&amp;"-5",Matches!$J$2:$J$201,0)),3,2))))),""))</f>
        <v/>
      </c>
      <c r="AC1773" s="12" t="str">
        <f aca="false">IF(OR($B1773="",N1773="",O1773=""),"",IFERROR(IF(OR(INDEX(Matches!$I$2:$I$201,MATCH($A1773&amp;"-6",Matches!$J$2:$J$201,0))="Void",INDEX(Matches!$G$2:$G$201,MATCH($A1773&amp;"-6",Matches!$J$2:$J$201,0))="",INDEX(Matches!$H$2:$H$201,MATCH($A1773&amp;"-6",Matches!$J$2:$J$201,0))=""),"",IF(AND($C1773&lt;&gt;"",INDEX(Matches!$F$2:$F$201,MATCH($A1773&amp;"-6",Matches!$J$2:$J$201,0))&lt;&gt;"",$C1773&gt;=INDEX(Matches!$F$2:$F$201,MATCH($A1773&amp;"-6",Matches!$J$2:$J$201,0))),"",IF(AND(N1773=INDEX(Matches!$G$2:$G$201,MATCH($A1773&amp;"-6",Matches!$J$2:$J$201,0)),O1773=INDEX(Matches!$H$2:$H$201,MATCH($A1773&amp;"-6",Matches!$J$2:$J$201,0))),5,IF(SIGN(N1773-O1773)&lt;&gt;SIGN(INDEX(Matches!$G$2:$G$201,MATCH($A1773&amp;"-6",Matches!$J$2:$J$201,0))-INDEX(Matches!$H$2:$H$201,MATCH($A1773&amp;"-6",Matches!$J$2:$J$201,0))),0,IF(N1773-O1773=INDEX(Matches!$G$2:$G$201,MATCH($A1773&amp;"-6",Matches!$J$2:$J$201,0))-INDEX(Matches!$H$2:$H$201,MATCH($A1773&amp;"-6",Matches!$J$2:$J$201,0)),3,2))))),""))</f>
        <v/>
      </c>
      <c r="AD1773" s="12" t="str">
        <f aca="false">IF(OR($B1773="",P1773="",Q1773=""),"",IFERROR(IF(OR(INDEX(Matches!$I$2:$I$201,MATCH($A1773&amp;"-7",Matches!$J$2:$J$201,0))="Void",INDEX(Matches!$G$2:$G$201,MATCH($A1773&amp;"-7",Matches!$J$2:$J$201,0))="",INDEX(Matches!$H$2:$H$201,MATCH($A1773&amp;"-7",Matches!$J$2:$J$201,0))=""),"",IF(AND($C1773&lt;&gt;"",INDEX(Matches!$F$2:$F$201,MATCH($A1773&amp;"-7",Matches!$J$2:$J$201,0))&lt;&gt;"",$C1773&gt;=INDEX(Matches!$F$2:$F$201,MATCH($A1773&amp;"-7",Matches!$J$2:$J$201,0))),"",IF(AND(P1773=INDEX(Matches!$G$2:$G$201,MATCH($A1773&amp;"-7",Matches!$J$2:$J$201,0)),Q1773=INDEX(Matches!$H$2:$H$201,MATCH($A1773&amp;"-7",Matches!$J$2:$J$201,0))),5,IF(SIGN(P1773-Q1773)&lt;&gt;SIGN(INDEX(Matches!$G$2:$G$201,MATCH($A1773&amp;"-7",Matches!$J$2:$J$201,0))-INDEX(Matches!$H$2:$H$201,MATCH($A1773&amp;"-7",Matches!$J$2:$J$201,0))),0,IF(P1773-Q1773=INDEX(Matches!$G$2:$G$201,MATCH($A1773&amp;"-7",Matches!$J$2:$J$201,0))-INDEX(Matches!$H$2:$H$201,MATCH($A1773&amp;"-7",Matches!$J$2:$J$201,0)),3,2))))),""))</f>
        <v/>
      </c>
      <c r="AE1773" s="12" t="str">
        <f aca="false">IF(OR($B1773="",R1773="",S1773=""),"",IFERROR(IF(OR(INDEX(Matches!$I$2:$I$201,MATCH($A1773&amp;"-8",Matches!$J$2:$J$201,0))="Void",INDEX(Matches!$G$2:$G$201,MATCH($A1773&amp;"-8",Matches!$J$2:$J$201,0))="",INDEX(Matches!$H$2:$H$201,MATCH($A1773&amp;"-8",Matches!$J$2:$J$201,0))=""),"",IF(AND($C1773&lt;&gt;"",INDEX(Matches!$F$2:$F$201,MATCH($A1773&amp;"-8",Matches!$J$2:$J$201,0))&lt;&gt;"",$C1773&gt;=INDEX(Matches!$F$2:$F$201,MATCH($A1773&amp;"-8",Matches!$J$2:$J$201,0))),"",IF(AND(R1773=INDEX(Matches!$G$2:$G$201,MATCH($A1773&amp;"-8",Matches!$J$2:$J$201,0)),S1773=INDEX(Matches!$H$2:$H$201,MATCH($A1773&amp;"-8",Matches!$J$2:$J$201,0))),5,IF(SIGN(R1773-S1773)&lt;&gt;SIGN(INDEX(Matches!$G$2:$G$201,MATCH($A1773&amp;"-8",Matches!$J$2:$J$201,0))-INDEX(Matches!$H$2:$H$201,MATCH($A1773&amp;"-8",Matches!$J$2:$J$201,0))),0,IF(R1773-S1773=INDEX(Matches!$G$2:$G$201,MATCH($A1773&amp;"-8",Matches!$J$2:$J$201,0))-INDEX(Matches!$H$2:$H$201,MATCH($A1773&amp;"-8",Matches!$J$2:$J$201,0)),3,2))))),""))</f>
        <v/>
      </c>
      <c r="AF1773" s="12" t="str">
        <f aca="false">IF(OR($B1773="",T1773="",U1773=""),"",IFERROR(IF(OR(INDEX(Matches!$I$2:$I$201,MATCH($A1773&amp;"-9",Matches!$J$2:$J$201,0))="Void",INDEX(Matches!$G$2:$G$201,MATCH($A1773&amp;"-9",Matches!$J$2:$J$201,0))="",INDEX(Matches!$H$2:$H$201,MATCH($A1773&amp;"-9",Matches!$J$2:$J$201,0))=""),"",IF(AND($C1773&lt;&gt;"",INDEX(Matches!$F$2:$F$201,MATCH($A1773&amp;"-9",Matches!$J$2:$J$201,0))&lt;&gt;"",$C1773&gt;=INDEX(Matches!$F$2:$F$201,MATCH($A1773&amp;"-9",Matches!$J$2:$J$201,0))),"",IF(AND(T1773=INDEX(Matches!$G$2:$G$201,MATCH($A1773&amp;"-9",Matches!$J$2:$J$201,0)),U1773=INDEX(Matches!$H$2:$H$201,MATCH($A1773&amp;"-9",Matches!$J$2:$J$201,0))),5,IF(SIGN(T1773-U1773)&lt;&gt;SIGN(INDEX(Matches!$G$2:$G$201,MATCH($A1773&amp;"-9",Matches!$J$2:$J$201,0))-INDEX(Matches!$H$2:$H$201,MATCH($A1773&amp;"-9",Matches!$J$2:$J$201,0))),0,IF(T1773-U1773=INDEX(Matches!$G$2:$G$201,MATCH($A1773&amp;"-9",Matches!$J$2:$J$201,0))-INDEX(Matches!$H$2:$H$201,MATCH($A1773&amp;"-9",Matches!$J$2:$J$201,0)),3,2))))),""))</f>
        <v/>
      </c>
      <c r="AG1773" s="12" t="str">
        <f aca="false">IF(OR($B1773="",V1773="",W1773=""),"",IFERROR(IF(OR(INDEX(Matches!$I$2:$I$201,MATCH($A1773&amp;"-10",Matches!$J$2:$J$201,0))="Void",INDEX(Matches!$G$2:$G$201,MATCH($A1773&amp;"-10",Matches!$J$2:$J$201,0))="",INDEX(Matches!$H$2:$H$201,MATCH($A1773&amp;"-10",Matches!$J$2:$J$201,0))=""),"",IF(AND($C1773&lt;&gt;"",INDEX(Matches!$F$2:$F$201,MATCH($A1773&amp;"-10",Matches!$J$2:$J$201,0))&lt;&gt;"",$C1773&gt;=INDEX(Matches!$F$2:$F$201,MATCH($A1773&amp;"-10",Matches!$J$2:$J$201,0))),"",IF(AND(V1773=INDEX(Matches!$G$2:$G$201,MATCH($A1773&amp;"-10",Matches!$J$2:$J$201,0)),W1773=INDEX(Matches!$H$2:$H$201,MATCH($A1773&amp;"-10",Matches!$J$2:$J$201,0))),5,IF(SIGN(V1773-W1773)&lt;&gt;SIGN(INDEX(Matches!$G$2:$G$201,MATCH($A1773&amp;"-10",Matches!$J$2:$J$201,0))-INDEX(Matches!$H$2:$H$201,MATCH($A1773&amp;"-10",Matches!$J$2:$J$201,0))),0,IF(V1773-W1773=INDEX(Matches!$G$2:$G$201,MATCH($A1773&amp;"-10",Matches!$J$2:$J$201,0))-INDEX(Matches!$H$2:$H$201,MATCH($A1773&amp;"-10",Matches!$J$2:$J$201,0)),3,2))))),""))</f>
        <v/>
      </c>
      <c r="AH1773" s="13" t="str">
        <f aca="false">IF($B1773="","",SUM(X1773:AG1773))</f>
        <v/>
      </c>
      <c r="AI1773" s="12" t="str">
        <f aca="false">IF($B1773="","",COUNTIF(X1773:AG1773,5))</f>
        <v/>
      </c>
      <c r="AJ1773" s="12" t="str">
        <f aca="false">IF($B1773="","",COUNTIF(X1773:AG1773,"&gt;=2"))</f>
        <v/>
      </c>
      <c r="AK1773" s="12" t="str">
        <f aca="false">IF($B1773="","",COUNT(X1773:AG1773))</f>
        <v/>
      </c>
    </row>
    <row r="1774" customFormat="false" ht="15" hidden="false" customHeight="false" outlineLevel="0" collapsed="false">
      <c r="A1774" s="7"/>
      <c r="B1774" s="7"/>
      <c r="C1774" s="11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12" t="str">
        <f aca="false">IF(OR($B1774="",D1774="",E1774=""),"",IFERROR(IF(OR(INDEX(Matches!$I$2:$I$201,MATCH($A1774&amp;"-1",Matches!$J$2:$J$201,0))="Void",INDEX(Matches!$G$2:$G$201,MATCH($A1774&amp;"-1",Matches!$J$2:$J$201,0))="",INDEX(Matches!$H$2:$H$201,MATCH($A1774&amp;"-1",Matches!$J$2:$J$201,0))=""),"",IF(AND($C1774&lt;&gt;"",INDEX(Matches!$F$2:$F$201,MATCH($A1774&amp;"-1",Matches!$J$2:$J$201,0))&lt;&gt;"",$C1774&gt;=INDEX(Matches!$F$2:$F$201,MATCH($A1774&amp;"-1",Matches!$J$2:$J$201,0))),"",IF(AND(D1774=INDEX(Matches!$G$2:$G$201,MATCH($A1774&amp;"-1",Matches!$J$2:$J$201,0)),E1774=INDEX(Matches!$H$2:$H$201,MATCH($A1774&amp;"-1",Matches!$J$2:$J$201,0))),5,IF(SIGN(D1774-E1774)&lt;&gt;SIGN(INDEX(Matches!$G$2:$G$201,MATCH($A1774&amp;"-1",Matches!$J$2:$J$201,0))-INDEX(Matches!$H$2:$H$201,MATCH($A1774&amp;"-1",Matches!$J$2:$J$201,0))),0,IF(D1774-E1774=INDEX(Matches!$G$2:$G$201,MATCH($A1774&amp;"-1",Matches!$J$2:$J$201,0))-INDEX(Matches!$H$2:$H$201,MATCH($A1774&amp;"-1",Matches!$J$2:$J$201,0)),3,2))))),""))</f>
        <v/>
      </c>
      <c r="Y1774" s="12" t="str">
        <f aca="false">IF(OR($B1774="",F1774="",G1774=""),"",IFERROR(IF(OR(INDEX(Matches!$I$2:$I$201,MATCH($A1774&amp;"-2",Matches!$J$2:$J$201,0))="Void",INDEX(Matches!$G$2:$G$201,MATCH($A1774&amp;"-2",Matches!$J$2:$J$201,0))="",INDEX(Matches!$H$2:$H$201,MATCH($A1774&amp;"-2",Matches!$J$2:$J$201,0))=""),"",IF(AND($C1774&lt;&gt;"",INDEX(Matches!$F$2:$F$201,MATCH($A1774&amp;"-2",Matches!$J$2:$J$201,0))&lt;&gt;"",$C1774&gt;=INDEX(Matches!$F$2:$F$201,MATCH($A1774&amp;"-2",Matches!$J$2:$J$201,0))),"",IF(AND(F1774=INDEX(Matches!$G$2:$G$201,MATCH($A1774&amp;"-2",Matches!$J$2:$J$201,0)),G1774=INDEX(Matches!$H$2:$H$201,MATCH($A1774&amp;"-2",Matches!$J$2:$J$201,0))),5,IF(SIGN(F1774-G1774)&lt;&gt;SIGN(INDEX(Matches!$G$2:$G$201,MATCH($A1774&amp;"-2",Matches!$J$2:$J$201,0))-INDEX(Matches!$H$2:$H$201,MATCH($A1774&amp;"-2",Matches!$J$2:$J$201,0))),0,IF(F1774-G1774=INDEX(Matches!$G$2:$G$201,MATCH($A1774&amp;"-2",Matches!$J$2:$J$201,0))-INDEX(Matches!$H$2:$H$201,MATCH($A1774&amp;"-2",Matches!$J$2:$J$201,0)),3,2))))),""))</f>
        <v/>
      </c>
      <c r="Z1774" s="12" t="str">
        <f aca="false">IF(OR($B1774="",H1774="",I1774=""),"",IFERROR(IF(OR(INDEX(Matches!$I$2:$I$201,MATCH($A1774&amp;"-3",Matches!$J$2:$J$201,0))="Void",INDEX(Matches!$G$2:$G$201,MATCH($A1774&amp;"-3",Matches!$J$2:$J$201,0))="",INDEX(Matches!$H$2:$H$201,MATCH($A1774&amp;"-3",Matches!$J$2:$J$201,0))=""),"",IF(AND($C1774&lt;&gt;"",INDEX(Matches!$F$2:$F$201,MATCH($A1774&amp;"-3",Matches!$J$2:$J$201,0))&lt;&gt;"",$C1774&gt;=INDEX(Matches!$F$2:$F$201,MATCH($A1774&amp;"-3",Matches!$J$2:$J$201,0))),"",IF(AND(H1774=INDEX(Matches!$G$2:$G$201,MATCH($A1774&amp;"-3",Matches!$J$2:$J$201,0)),I1774=INDEX(Matches!$H$2:$H$201,MATCH($A1774&amp;"-3",Matches!$J$2:$J$201,0))),5,IF(SIGN(H1774-I1774)&lt;&gt;SIGN(INDEX(Matches!$G$2:$G$201,MATCH($A1774&amp;"-3",Matches!$J$2:$J$201,0))-INDEX(Matches!$H$2:$H$201,MATCH($A1774&amp;"-3",Matches!$J$2:$J$201,0))),0,IF(H1774-I1774=INDEX(Matches!$G$2:$G$201,MATCH($A1774&amp;"-3",Matches!$J$2:$J$201,0))-INDEX(Matches!$H$2:$H$201,MATCH($A1774&amp;"-3",Matches!$J$2:$J$201,0)),3,2))))),""))</f>
        <v/>
      </c>
      <c r="AA1774" s="12" t="str">
        <f aca="false">IF(OR($B1774="",J1774="",K1774=""),"",IFERROR(IF(OR(INDEX(Matches!$I$2:$I$201,MATCH($A1774&amp;"-4",Matches!$J$2:$J$201,0))="Void",INDEX(Matches!$G$2:$G$201,MATCH($A1774&amp;"-4",Matches!$J$2:$J$201,0))="",INDEX(Matches!$H$2:$H$201,MATCH($A1774&amp;"-4",Matches!$J$2:$J$201,0))=""),"",IF(AND($C1774&lt;&gt;"",INDEX(Matches!$F$2:$F$201,MATCH($A1774&amp;"-4",Matches!$J$2:$J$201,0))&lt;&gt;"",$C1774&gt;=INDEX(Matches!$F$2:$F$201,MATCH($A1774&amp;"-4",Matches!$J$2:$J$201,0))),"",IF(AND(J1774=INDEX(Matches!$G$2:$G$201,MATCH($A1774&amp;"-4",Matches!$J$2:$J$201,0)),K1774=INDEX(Matches!$H$2:$H$201,MATCH($A1774&amp;"-4",Matches!$J$2:$J$201,0))),5,IF(SIGN(J1774-K1774)&lt;&gt;SIGN(INDEX(Matches!$G$2:$G$201,MATCH($A1774&amp;"-4",Matches!$J$2:$J$201,0))-INDEX(Matches!$H$2:$H$201,MATCH($A1774&amp;"-4",Matches!$J$2:$J$201,0))),0,IF(J1774-K1774=INDEX(Matches!$G$2:$G$201,MATCH($A1774&amp;"-4",Matches!$J$2:$J$201,0))-INDEX(Matches!$H$2:$H$201,MATCH($A1774&amp;"-4",Matches!$J$2:$J$201,0)),3,2))))),""))</f>
        <v/>
      </c>
      <c r="AB1774" s="12" t="str">
        <f aca="false">IF(OR($B1774="",L1774="",M1774=""),"",IFERROR(IF(OR(INDEX(Matches!$I$2:$I$201,MATCH($A1774&amp;"-5",Matches!$J$2:$J$201,0))="Void",INDEX(Matches!$G$2:$G$201,MATCH($A1774&amp;"-5",Matches!$J$2:$J$201,0))="",INDEX(Matches!$H$2:$H$201,MATCH($A1774&amp;"-5",Matches!$J$2:$J$201,0))=""),"",IF(AND($C1774&lt;&gt;"",INDEX(Matches!$F$2:$F$201,MATCH($A1774&amp;"-5",Matches!$J$2:$J$201,0))&lt;&gt;"",$C1774&gt;=INDEX(Matches!$F$2:$F$201,MATCH($A1774&amp;"-5",Matches!$J$2:$J$201,0))),"",IF(AND(L1774=INDEX(Matches!$G$2:$G$201,MATCH($A1774&amp;"-5",Matches!$J$2:$J$201,0)),M1774=INDEX(Matches!$H$2:$H$201,MATCH($A1774&amp;"-5",Matches!$J$2:$J$201,0))),5,IF(SIGN(L1774-M1774)&lt;&gt;SIGN(INDEX(Matches!$G$2:$G$201,MATCH($A1774&amp;"-5",Matches!$J$2:$J$201,0))-INDEX(Matches!$H$2:$H$201,MATCH($A1774&amp;"-5",Matches!$J$2:$J$201,0))),0,IF(L1774-M1774=INDEX(Matches!$G$2:$G$201,MATCH($A1774&amp;"-5",Matches!$J$2:$J$201,0))-INDEX(Matches!$H$2:$H$201,MATCH($A1774&amp;"-5",Matches!$J$2:$J$201,0)),3,2))))),""))</f>
        <v/>
      </c>
      <c r="AC1774" s="12" t="str">
        <f aca="false">IF(OR($B1774="",N1774="",O1774=""),"",IFERROR(IF(OR(INDEX(Matches!$I$2:$I$201,MATCH($A1774&amp;"-6",Matches!$J$2:$J$201,0))="Void",INDEX(Matches!$G$2:$G$201,MATCH($A1774&amp;"-6",Matches!$J$2:$J$201,0))="",INDEX(Matches!$H$2:$H$201,MATCH($A1774&amp;"-6",Matches!$J$2:$J$201,0))=""),"",IF(AND($C1774&lt;&gt;"",INDEX(Matches!$F$2:$F$201,MATCH($A1774&amp;"-6",Matches!$J$2:$J$201,0))&lt;&gt;"",$C1774&gt;=INDEX(Matches!$F$2:$F$201,MATCH($A1774&amp;"-6",Matches!$J$2:$J$201,0))),"",IF(AND(N1774=INDEX(Matches!$G$2:$G$201,MATCH($A1774&amp;"-6",Matches!$J$2:$J$201,0)),O1774=INDEX(Matches!$H$2:$H$201,MATCH($A1774&amp;"-6",Matches!$J$2:$J$201,0))),5,IF(SIGN(N1774-O1774)&lt;&gt;SIGN(INDEX(Matches!$G$2:$G$201,MATCH($A1774&amp;"-6",Matches!$J$2:$J$201,0))-INDEX(Matches!$H$2:$H$201,MATCH($A1774&amp;"-6",Matches!$J$2:$J$201,0))),0,IF(N1774-O1774=INDEX(Matches!$G$2:$G$201,MATCH($A1774&amp;"-6",Matches!$J$2:$J$201,0))-INDEX(Matches!$H$2:$H$201,MATCH($A1774&amp;"-6",Matches!$J$2:$J$201,0)),3,2))))),""))</f>
        <v/>
      </c>
      <c r="AD1774" s="12" t="str">
        <f aca="false">IF(OR($B1774="",P1774="",Q1774=""),"",IFERROR(IF(OR(INDEX(Matches!$I$2:$I$201,MATCH($A1774&amp;"-7",Matches!$J$2:$J$201,0))="Void",INDEX(Matches!$G$2:$G$201,MATCH($A1774&amp;"-7",Matches!$J$2:$J$201,0))="",INDEX(Matches!$H$2:$H$201,MATCH($A1774&amp;"-7",Matches!$J$2:$J$201,0))=""),"",IF(AND($C1774&lt;&gt;"",INDEX(Matches!$F$2:$F$201,MATCH($A1774&amp;"-7",Matches!$J$2:$J$201,0))&lt;&gt;"",$C1774&gt;=INDEX(Matches!$F$2:$F$201,MATCH($A1774&amp;"-7",Matches!$J$2:$J$201,0))),"",IF(AND(P1774=INDEX(Matches!$G$2:$G$201,MATCH($A1774&amp;"-7",Matches!$J$2:$J$201,0)),Q1774=INDEX(Matches!$H$2:$H$201,MATCH($A1774&amp;"-7",Matches!$J$2:$J$201,0))),5,IF(SIGN(P1774-Q1774)&lt;&gt;SIGN(INDEX(Matches!$G$2:$G$201,MATCH($A1774&amp;"-7",Matches!$J$2:$J$201,0))-INDEX(Matches!$H$2:$H$201,MATCH($A1774&amp;"-7",Matches!$J$2:$J$201,0))),0,IF(P1774-Q1774=INDEX(Matches!$G$2:$G$201,MATCH($A1774&amp;"-7",Matches!$J$2:$J$201,0))-INDEX(Matches!$H$2:$H$201,MATCH($A1774&amp;"-7",Matches!$J$2:$J$201,0)),3,2))))),""))</f>
        <v/>
      </c>
      <c r="AE1774" s="12" t="str">
        <f aca="false">IF(OR($B1774="",R1774="",S1774=""),"",IFERROR(IF(OR(INDEX(Matches!$I$2:$I$201,MATCH($A1774&amp;"-8",Matches!$J$2:$J$201,0))="Void",INDEX(Matches!$G$2:$G$201,MATCH($A1774&amp;"-8",Matches!$J$2:$J$201,0))="",INDEX(Matches!$H$2:$H$201,MATCH($A1774&amp;"-8",Matches!$J$2:$J$201,0))=""),"",IF(AND($C1774&lt;&gt;"",INDEX(Matches!$F$2:$F$201,MATCH($A1774&amp;"-8",Matches!$J$2:$J$201,0))&lt;&gt;"",$C1774&gt;=INDEX(Matches!$F$2:$F$201,MATCH($A1774&amp;"-8",Matches!$J$2:$J$201,0))),"",IF(AND(R1774=INDEX(Matches!$G$2:$G$201,MATCH($A1774&amp;"-8",Matches!$J$2:$J$201,0)),S1774=INDEX(Matches!$H$2:$H$201,MATCH($A1774&amp;"-8",Matches!$J$2:$J$201,0))),5,IF(SIGN(R1774-S1774)&lt;&gt;SIGN(INDEX(Matches!$G$2:$G$201,MATCH($A1774&amp;"-8",Matches!$J$2:$J$201,0))-INDEX(Matches!$H$2:$H$201,MATCH($A1774&amp;"-8",Matches!$J$2:$J$201,0))),0,IF(R1774-S1774=INDEX(Matches!$G$2:$G$201,MATCH($A1774&amp;"-8",Matches!$J$2:$J$201,0))-INDEX(Matches!$H$2:$H$201,MATCH($A1774&amp;"-8",Matches!$J$2:$J$201,0)),3,2))))),""))</f>
        <v/>
      </c>
      <c r="AF1774" s="12" t="str">
        <f aca="false">IF(OR($B1774="",T1774="",U1774=""),"",IFERROR(IF(OR(INDEX(Matches!$I$2:$I$201,MATCH($A1774&amp;"-9",Matches!$J$2:$J$201,0))="Void",INDEX(Matches!$G$2:$G$201,MATCH($A1774&amp;"-9",Matches!$J$2:$J$201,0))="",INDEX(Matches!$H$2:$H$201,MATCH($A1774&amp;"-9",Matches!$J$2:$J$201,0))=""),"",IF(AND($C1774&lt;&gt;"",INDEX(Matches!$F$2:$F$201,MATCH($A1774&amp;"-9",Matches!$J$2:$J$201,0))&lt;&gt;"",$C1774&gt;=INDEX(Matches!$F$2:$F$201,MATCH($A1774&amp;"-9",Matches!$J$2:$J$201,0))),"",IF(AND(T1774=INDEX(Matches!$G$2:$G$201,MATCH($A1774&amp;"-9",Matches!$J$2:$J$201,0)),U1774=INDEX(Matches!$H$2:$H$201,MATCH($A1774&amp;"-9",Matches!$J$2:$J$201,0))),5,IF(SIGN(T1774-U1774)&lt;&gt;SIGN(INDEX(Matches!$G$2:$G$201,MATCH($A1774&amp;"-9",Matches!$J$2:$J$201,0))-INDEX(Matches!$H$2:$H$201,MATCH($A1774&amp;"-9",Matches!$J$2:$J$201,0))),0,IF(T1774-U1774=INDEX(Matches!$G$2:$G$201,MATCH($A1774&amp;"-9",Matches!$J$2:$J$201,0))-INDEX(Matches!$H$2:$H$201,MATCH($A1774&amp;"-9",Matches!$J$2:$J$201,0)),3,2))))),""))</f>
        <v/>
      </c>
      <c r="AG1774" s="12" t="str">
        <f aca="false">IF(OR($B1774="",V1774="",W1774=""),"",IFERROR(IF(OR(INDEX(Matches!$I$2:$I$201,MATCH($A1774&amp;"-10",Matches!$J$2:$J$201,0))="Void",INDEX(Matches!$G$2:$G$201,MATCH($A1774&amp;"-10",Matches!$J$2:$J$201,0))="",INDEX(Matches!$H$2:$H$201,MATCH($A1774&amp;"-10",Matches!$J$2:$J$201,0))=""),"",IF(AND($C1774&lt;&gt;"",INDEX(Matches!$F$2:$F$201,MATCH($A1774&amp;"-10",Matches!$J$2:$J$201,0))&lt;&gt;"",$C1774&gt;=INDEX(Matches!$F$2:$F$201,MATCH($A1774&amp;"-10",Matches!$J$2:$J$201,0))),"",IF(AND(V1774=INDEX(Matches!$G$2:$G$201,MATCH($A1774&amp;"-10",Matches!$J$2:$J$201,0)),W1774=INDEX(Matches!$H$2:$H$201,MATCH($A1774&amp;"-10",Matches!$J$2:$J$201,0))),5,IF(SIGN(V1774-W1774)&lt;&gt;SIGN(INDEX(Matches!$G$2:$G$201,MATCH($A1774&amp;"-10",Matches!$J$2:$J$201,0))-INDEX(Matches!$H$2:$H$201,MATCH($A1774&amp;"-10",Matches!$J$2:$J$201,0))),0,IF(V1774-W1774=INDEX(Matches!$G$2:$G$201,MATCH($A1774&amp;"-10",Matches!$J$2:$J$201,0))-INDEX(Matches!$H$2:$H$201,MATCH($A1774&amp;"-10",Matches!$J$2:$J$201,0)),3,2))))),""))</f>
        <v/>
      </c>
      <c r="AH1774" s="13" t="str">
        <f aca="false">IF($B1774="","",SUM(X1774:AG1774))</f>
        <v/>
      </c>
      <c r="AI1774" s="12" t="str">
        <f aca="false">IF($B1774="","",COUNTIF(X1774:AG1774,5))</f>
        <v/>
      </c>
      <c r="AJ1774" s="12" t="str">
        <f aca="false">IF($B1774="","",COUNTIF(X1774:AG1774,"&gt;=2"))</f>
        <v/>
      </c>
      <c r="AK1774" s="12" t="str">
        <f aca="false">IF($B1774="","",COUNT(X1774:AG1774))</f>
        <v/>
      </c>
    </row>
    <row r="1775" customFormat="false" ht="15" hidden="false" customHeight="false" outlineLevel="0" collapsed="false">
      <c r="A1775" s="7"/>
      <c r="B1775" s="7"/>
      <c r="C1775" s="11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12" t="str">
        <f aca="false">IF(OR($B1775="",D1775="",E1775=""),"",IFERROR(IF(OR(INDEX(Matches!$I$2:$I$201,MATCH($A1775&amp;"-1",Matches!$J$2:$J$201,0))="Void",INDEX(Matches!$G$2:$G$201,MATCH($A1775&amp;"-1",Matches!$J$2:$J$201,0))="",INDEX(Matches!$H$2:$H$201,MATCH($A1775&amp;"-1",Matches!$J$2:$J$201,0))=""),"",IF(AND($C1775&lt;&gt;"",INDEX(Matches!$F$2:$F$201,MATCH($A1775&amp;"-1",Matches!$J$2:$J$201,0))&lt;&gt;"",$C1775&gt;=INDEX(Matches!$F$2:$F$201,MATCH($A1775&amp;"-1",Matches!$J$2:$J$201,0))),"",IF(AND(D1775=INDEX(Matches!$G$2:$G$201,MATCH($A1775&amp;"-1",Matches!$J$2:$J$201,0)),E1775=INDEX(Matches!$H$2:$H$201,MATCH($A1775&amp;"-1",Matches!$J$2:$J$201,0))),5,IF(SIGN(D1775-E1775)&lt;&gt;SIGN(INDEX(Matches!$G$2:$G$201,MATCH($A1775&amp;"-1",Matches!$J$2:$J$201,0))-INDEX(Matches!$H$2:$H$201,MATCH($A1775&amp;"-1",Matches!$J$2:$J$201,0))),0,IF(D1775-E1775=INDEX(Matches!$G$2:$G$201,MATCH($A1775&amp;"-1",Matches!$J$2:$J$201,0))-INDEX(Matches!$H$2:$H$201,MATCH($A1775&amp;"-1",Matches!$J$2:$J$201,0)),3,2))))),""))</f>
        <v/>
      </c>
      <c r="Y1775" s="12" t="str">
        <f aca="false">IF(OR($B1775="",F1775="",G1775=""),"",IFERROR(IF(OR(INDEX(Matches!$I$2:$I$201,MATCH($A1775&amp;"-2",Matches!$J$2:$J$201,0))="Void",INDEX(Matches!$G$2:$G$201,MATCH($A1775&amp;"-2",Matches!$J$2:$J$201,0))="",INDEX(Matches!$H$2:$H$201,MATCH($A1775&amp;"-2",Matches!$J$2:$J$201,0))=""),"",IF(AND($C1775&lt;&gt;"",INDEX(Matches!$F$2:$F$201,MATCH($A1775&amp;"-2",Matches!$J$2:$J$201,0))&lt;&gt;"",$C1775&gt;=INDEX(Matches!$F$2:$F$201,MATCH($A1775&amp;"-2",Matches!$J$2:$J$201,0))),"",IF(AND(F1775=INDEX(Matches!$G$2:$G$201,MATCH($A1775&amp;"-2",Matches!$J$2:$J$201,0)),G1775=INDEX(Matches!$H$2:$H$201,MATCH($A1775&amp;"-2",Matches!$J$2:$J$201,0))),5,IF(SIGN(F1775-G1775)&lt;&gt;SIGN(INDEX(Matches!$G$2:$G$201,MATCH($A1775&amp;"-2",Matches!$J$2:$J$201,0))-INDEX(Matches!$H$2:$H$201,MATCH($A1775&amp;"-2",Matches!$J$2:$J$201,0))),0,IF(F1775-G1775=INDEX(Matches!$G$2:$G$201,MATCH($A1775&amp;"-2",Matches!$J$2:$J$201,0))-INDEX(Matches!$H$2:$H$201,MATCH($A1775&amp;"-2",Matches!$J$2:$J$201,0)),3,2))))),""))</f>
        <v/>
      </c>
      <c r="Z1775" s="12" t="str">
        <f aca="false">IF(OR($B1775="",H1775="",I1775=""),"",IFERROR(IF(OR(INDEX(Matches!$I$2:$I$201,MATCH($A1775&amp;"-3",Matches!$J$2:$J$201,0))="Void",INDEX(Matches!$G$2:$G$201,MATCH($A1775&amp;"-3",Matches!$J$2:$J$201,0))="",INDEX(Matches!$H$2:$H$201,MATCH($A1775&amp;"-3",Matches!$J$2:$J$201,0))=""),"",IF(AND($C1775&lt;&gt;"",INDEX(Matches!$F$2:$F$201,MATCH($A1775&amp;"-3",Matches!$J$2:$J$201,0))&lt;&gt;"",$C1775&gt;=INDEX(Matches!$F$2:$F$201,MATCH($A1775&amp;"-3",Matches!$J$2:$J$201,0))),"",IF(AND(H1775=INDEX(Matches!$G$2:$G$201,MATCH($A1775&amp;"-3",Matches!$J$2:$J$201,0)),I1775=INDEX(Matches!$H$2:$H$201,MATCH($A1775&amp;"-3",Matches!$J$2:$J$201,0))),5,IF(SIGN(H1775-I1775)&lt;&gt;SIGN(INDEX(Matches!$G$2:$G$201,MATCH($A1775&amp;"-3",Matches!$J$2:$J$201,0))-INDEX(Matches!$H$2:$H$201,MATCH($A1775&amp;"-3",Matches!$J$2:$J$201,0))),0,IF(H1775-I1775=INDEX(Matches!$G$2:$G$201,MATCH($A1775&amp;"-3",Matches!$J$2:$J$201,0))-INDEX(Matches!$H$2:$H$201,MATCH($A1775&amp;"-3",Matches!$J$2:$J$201,0)),3,2))))),""))</f>
        <v/>
      </c>
      <c r="AA1775" s="12" t="str">
        <f aca="false">IF(OR($B1775="",J1775="",K1775=""),"",IFERROR(IF(OR(INDEX(Matches!$I$2:$I$201,MATCH($A1775&amp;"-4",Matches!$J$2:$J$201,0))="Void",INDEX(Matches!$G$2:$G$201,MATCH($A1775&amp;"-4",Matches!$J$2:$J$201,0))="",INDEX(Matches!$H$2:$H$201,MATCH($A1775&amp;"-4",Matches!$J$2:$J$201,0))=""),"",IF(AND($C1775&lt;&gt;"",INDEX(Matches!$F$2:$F$201,MATCH($A1775&amp;"-4",Matches!$J$2:$J$201,0))&lt;&gt;"",$C1775&gt;=INDEX(Matches!$F$2:$F$201,MATCH($A1775&amp;"-4",Matches!$J$2:$J$201,0))),"",IF(AND(J1775=INDEX(Matches!$G$2:$G$201,MATCH($A1775&amp;"-4",Matches!$J$2:$J$201,0)),K1775=INDEX(Matches!$H$2:$H$201,MATCH($A1775&amp;"-4",Matches!$J$2:$J$201,0))),5,IF(SIGN(J1775-K1775)&lt;&gt;SIGN(INDEX(Matches!$G$2:$G$201,MATCH($A1775&amp;"-4",Matches!$J$2:$J$201,0))-INDEX(Matches!$H$2:$H$201,MATCH($A1775&amp;"-4",Matches!$J$2:$J$201,0))),0,IF(J1775-K1775=INDEX(Matches!$G$2:$G$201,MATCH($A1775&amp;"-4",Matches!$J$2:$J$201,0))-INDEX(Matches!$H$2:$H$201,MATCH($A1775&amp;"-4",Matches!$J$2:$J$201,0)),3,2))))),""))</f>
        <v/>
      </c>
      <c r="AB1775" s="12" t="str">
        <f aca="false">IF(OR($B1775="",L1775="",M1775=""),"",IFERROR(IF(OR(INDEX(Matches!$I$2:$I$201,MATCH($A1775&amp;"-5",Matches!$J$2:$J$201,0))="Void",INDEX(Matches!$G$2:$G$201,MATCH($A1775&amp;"-5",Matches!$J$2:$J$201,0))="",INDEX(Matches!$H$2:$H$201,MATCH($A1775&amp;"-5",Matches!$J$2:$J$201,0))=""),"",IF(AND($C1775&lt;&gt;"",INDEX(Matches!$F$2:$F$201,MATCH($A1775&amp;"-5",Matches!$J$2:$J$201,0))&lt;&gt;"",$C1775&gt;=INDEX(Matches!$F$2:$F$201,MATCH($A1775&amp;"-5",Matches!$J$2:$J$201,0))),"",IF(AND(L1775=INDEX(Matches!$G$2:$G$201,MATCH($A1775&amp;"-5",Matches!$J$2:$J$201,0)),M1775=INDEX(Matches!$H$2:$H$201,MATCH($A1775&amp;"-5",Matches!$J$2:$J$201,0))),5,IF(SIGN(L1775-M1775)&lt;&gt;SIGN(INDEX(Matches!$G$2:$G$201,MATCH($A1775&amp;"-5",Matches!$J$2:$J$201,0))-INDEX(Matches!$H$2:$H$201,MATCH($A1775&amp;"-5",Matches!$J$2:$J$201,0))),0,IF(L1775-M1775=INDEX(Matches!$G$2:$G$201,MATCH($A1775&amp;"-5",Matches!$J$2:$J$201,0))-INDEX(Matches!$H$2:$H$201,MATCH($A1775&amp;"-5",Matches!$J$2:$J$201,0)),3,2))))),""))</f>
        <v/>
      </c>
      <c r="AC1775" s="12" t="str">
        <f aca="false">IF(OR($B1775="",N1775="",O1775=""),"",IFERROR(IF(OR(INDEX(Matches!$I$2:$I$201,MATCH($A1775&amp;"-6",Matches!$J$2:$J$201,0))="Void",INDEX(Matches!$G$2:$G$201,MATCH($A1775&amp;"-6",Matches!$J$2:$J$201,0))="",INDEX(Matches!$H$2:$H$201,MATCH($A1775&amp;"-6",Matches!$J$2:$J$201,0))=""),"",IF(AND($C1775&lt;&gt;"",INDEX(Matches!$F$2:$F$201,MATCH($A1775&amp;"-6",Matches!$J$2:$J$201,0))&lt;&gt;"",$C1775&gt;=INDEX(Matches!$F$2:$F$201,MATCH($A1775&amp;"-6",Matches!$J$2:$J$201,0))),"",IF(AND(N1775=INDEX(Matches!$G$2:$G$201,MATCH($A1775&amp;"-6",Matches!$J$2:$J$201,0)),O1775=INDEX(Matches!$H$2:$H$201,MATCH($A1775&amp;"-6",Matches!$J$2:$J$201,0))),5,IF(SIGN(N1775-O1775)&lt;&gt;SIGN(INDEX(Matches!$G$2:$G$201,MATCH($A1775&amp;"-6",Matches!$J$2:$J$201,0))-INDEX(Matches!$H$2:$H$201,MATCH($A1775&amp;"-6",Matches!$J$2:$J$201,0))),0,IF(N1775-O1775=INDEX(Matches!$G$2:$G$201,MATCH($A1775&amp;"-6",Matches!$J$2:$J$201,0))-INDEX(Matches!$H$2:$H$201,MATCH($A1775&amp;"-6",Matches!$J$2:$J$201,0)),3,2))))),""))</f>
        <v/>
      </c>
      <c r="AD1775" s="12" t="str">
        <f aca="false">IF(OR($B1775="",P1775="",Q1775=""),"",IFERROR(IF(OR(INDEX(Matches!$I$2:$I$201,MATCH($A1775&amp;"-7",Matches!$J$2:$J$201,0))="Void",INDEX(Matches!$G$2:$G$201,MATCH($A1775&amp;"-7",Matches!$J$2:$J$201,0))="",INDEX(Matches!$H$2:$H$201,MATCH($A1775&amp;"-7",Matches!$J$2:$J$201,0))=""),"",IF(AND($C1775&lt;&gt;"",INDEX(Matches!$F$2:$F$201,MATCH($A1775&amp;"-7",Matches!$J$2:$J$201,0))&lt;&gt;"",$C1775&gt;=INDEX(Matches!$F$2:$F$201,MATCH($A1775&amp;"-7",Matches!$J$2:$J$201,0))),"",IF(AND(P1775=INDEX(Matches!$G$2:$G$201,MATCH($A1775&amp;"-7",Matches!$J$2:$J$201,0)),Q1775=INDEX(Matches!$H$2:$H$201,MATCH($A1775&amp;"-7",Matches!$J$2:$J$201,0))),5,IF(SIGN(P1775-Q1775)&lt;&gt;SIGN(INDEX(Matches!$G$2:$G$201,MATCH($A1775&amp;"-7",Matches!$J$2:$J$201,0))-INDEX(Matches!$H$2:$H$201,MATCH($A1775&amp;"-7",Matches!$J$2:$J$201,0))),0,IF(P1775-Q1775=INDEX(Matches!$G$2:$G$201,MATCH($A1775&amp;"-7",Matches!$J$2:$J$201,0))-INDEX(Matches!$H$2:$H$201,MATCH($A1775&amp;"-7",Matches!$J$2:$J$201,0)),3,2))))),""))</f>
        <v/>
      </c>
      <c r="AE1775" s="12" t="str">
        <f aca="false">IF(OR($B1775="",R1775="",S1775=""),"",IFERROR(IF(OR(INDEX(Matches!$I$2:$I$201,MATCH($A1775&amp;"-8",Matches!$J$2:$J$201,0))="Void",INDEX(Matches!$G$2:$G$201,MATCH($A1775&amp;"-8",Matches!$J$2:$J$201,0))="",INDEX(Matches!$H$2:$H$201,MATCH($A1775&amp;"-8",Matches!$J$2:$J$201,0))=""),"",IF(AND($C1775&lt;&gt;"",INDEX(Matches!$F$2:$F$201,MATCH($A1775&amp;"-8",Matches!$J$2:$J$201,0))&lt;&gt;"",$C1775&gt;=INDEX(Matches!$F$2:$F$201,MATCH($A1775&amp;"-8",Matches!$J$2:$J$201,0))),"",IF(AND(R1775=INDEX(Matches!$G$2:$G$201,MATCH($A1775&amp;"-8",Matches!$J$2:$J$201,0)),S1775=INDEX(Matches!$H$2:$H$201,MATCH($A1775&amp;"-8",Matches!$J$2:$J$201,0))),5,IF(SIGN(R1775-S1775)&lt;&gt;SIGN(INDEX(Matches!$G$2:$G$201,MATCH($A1775&amp;"-8",Matches!$J$2:$J$201,0))-INDEX(Matches!$H$2:$H$201,MATCH($A1775&amp;"-8",Matches!$J$2:$J$201,0))),0,IF(R1775-S1775=INDEX(Matches!$G$2:$G$201,MATCH($A1775&amp;"-8",Matches!$J$2:$J$201,0))-INDEX(Matches!$H$2:$H$201,MATCH($A1775&amp;"-8",Matches!$J$2:$J$201,0)),3,2))))),""))</f>
        <v/>
      </c>
      <c r="AF1775" s="12" t="str">
        <f aca="false">IF(OR($B1775="",T1775="",U1775=""),"",IFERROR(IF(OR(INDEX(Matches!$I$2:$I$201,MATCH($A1775&amp;"-9",Matches!$J$2:$J$201,0))="Void",INDEX(Matches!$G$2:$G$201,MATCH($A1775&amp;"-9",Matches!$J$2:$J$201,0))="",INDEX(Matches!$H$2:$H$201,MATCH($A1775&amp;"-9",Matches!$J$2:$J$201,0))=""),"",IF(AND($C1775&lt;&gt;"",INDEX(Matches!$F$2:$F$201,MATCH($A1775&amp;"-9",Matches!$J$2:$J$201,0))&lt;&gt;"",$C1775&gt;=INDEX(Matches!$F$2:$F$201,MATCH($A1775&amp;"-9",Matches!$J$2:$J$201,0))),"",IF(AND(T1775=INDEX(Matches!$G$2:$G$201,MATCH($A1775&amp;"-9",Matches!$J$2:$J$201,0)),U1775=INDEX(Matches!$H$2:$H$201,MATCH($A1775&amp;"-9",Matches!$J$2:$J$201,0))),5,IF(SIGN(T1775-U1775)&lt;&gt;SIGN(INDEX(Matches!$G$2:$G$201,MATCH($A1775&amp;"-9",Matches!$J$2:$J$201,0))-INDEX(Matches!$H$2:$H$201,MATCH($A1775&amp;"-9",Matches!$J$2:$J$201,0))),0,IF(T1775-U1775=INDEX(Matches!$G$2:$G$201,MATCH($A1775&amp;"-9",Matches!$J$2:$J$201,0))-INDEX(Matches!$H$2:$H$201,MATCH($A1775&amp;"-9",Matches!$J$2:$J$201,0)),3,2))))),""))</f>
        <v/>
      </c>
      <c r="AG1775" s="12" t="str">
        <f aca="false">IF(OR($B1775="",V1775="",W1775=""),"",IFERROR(IF(OR(INDEX(Matches!$I$2:$I$201,MATCH($A1775&amp;"-10",Matches!$J$2:$J$201,0))="Void",INDEX(Matches!$G$2:$G$201,MATCH($A1775&amp;"-10",Matches!$J$2:$J$201,0))="",INDEX(Matches!$H$2:$H$201,MATCH($A1775&amp;"-10",Matches!$J$2:$J$201,0))=""),"",IF(AND($C1775&lt;&gt;"",INDEX(Matches!$F$2:$F$201,MATCH($A1775&amp;"-10",Matches!$J$2:$J$201,0))&lt;&gt;"",$C1775&gt;=INDEX(Matches!$F$2:$F$201,MATCH($A1775&amp;"-10",Matches!$J$2:$J$201,0))),"",IF(AND(V1775=INDEX(Matches!$G$2:$G$201,MATCH($A1775&amp;"-10",Matches!$J$2:$J$201,0)),W1775=INDEX(Matches!$H$2:$H$201,MATCH($A1775&amp;"-10",Matches!$J$2:$J$201,0))),5,IF(SIGN(V1775-W1775)&lt;&gt;SIGN(INDEX(Matches!$G$2:$G$201,MATCH($A1775&amp;"-10",Matches!$J$2:$J$201,0))-INDEX(Matches!$H$2:$H$201,MATCH($A1775&amp;"-10",Matches!$J$2:$J$201,0))),0,IF(V1775-W1775=INDEX(Matches!$G$2:$G$201,MATCH($A1775&amp;"-10",Matches!$J$2:$J$201,0))-INDEX(Matches!$H$2:$H$201,MATCH($A1775&amp;"-10",Matches!$J$2:$J$201,0)),3,2))))),""))</f>
        <v/>
      </c>
      <c r="AH1775" s="13" t="str">
        <f aca="false">IF($B1775="","",SUM(X1775:AG1775))</f>
        <v/>
      </c>
      <c r="AI1775" s="12" t="str">
        <f aca="false">IF($B1775="","",COUNTIF(X1775:AG1775,5))</f>
        <v/>
      </c>
      <c r="AJ1775" s="12" t="str">
        <f aca="false">IF($B1775="","",COUNTIF(X1775:AG1775,"&gt;=2"))</f>
        <v/>
      </c>
      <c r="AK1775" s="12" t="str">
        <f aca="false">IF($B1775="","",COUNT(X1775:AG1775))</f>
        <v/>
      </c>
    </row>
    <row r="1776" customFormat="false" ht="15" hidden="false" customHeight="false" outlineLevel="0" collapsed="false">
      <c r="A1776" s="7"/>
      <c r="B1776" s="7"/>
      <c r="C1776" s="11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12" t="str">
        <f aca="false">IF(OR($B1776="",D1776="",E1776=""),"",IFERROR(IF(OR(INDEX(Matches!$I$2:$I$201,MATCH($A1776&amp;"-1",Matches!$J$2:$J$201,0))="Void",INDEX(Matches!$G$2:$G$201,MATCH($A1776&amp;"-1",Matches!$J$2:$J$201,0))="",INDEX(Matches!$H$2:$H$201,MATCH($A1776&amp;"-1",Matches!$J$2:$J$201,0))=""),"",IF(AND($C1776&lt;&gt;"",INDEX(Matches!$F$2:$F$201,MATCH($A1776&amp;"-1",Matches!$J$2:$J$201,0))&lt;&gt;"",$C1776&gt;=INDEX(Matches!$F$2:$F$201,MATCH($A1776&amp;"-1",Matches!$J$2:$J$201,0))),"",IF(AND(D1776=INDEX(Matches!$G$2:$G$201,MATCH($A1776&amp;"-1",Matches!$J$2:$J$201,0)),E1776=INDEX(Matches!$H$2:$H$201,MATCH($A1776&amp;"-1",Matches!$J$2:$J$201,0))),5,IF(SIGN(D1776-E1776)&lt;&gt;SIGN(INDEX(Matches!$G$2:$G$201,MATCH($A1776&amp;"-1",Matches!$J$2:$J$201,0))-INDEX(Matches!$H$2:$H$201,MATCH($A1776&amp;"-1",Matches!$J$2:$J$201,0))),0,IF(D1776-E1776=INDEX(Matches!$G$2:$G$201,MATCH($A1776&amp;"-1",Matches!$J$2:$J$201,0))-INDEX(Matches!$H$2:$H$201,MATCH($A1776&amp;"-1",Matches!$J$2:$J$201,0)),3,2))))),""))</f>
        <v/>
      </c>
      <c r="Y1776" s="12" t="str">
        <f aca="false">IF(OR($B1776="",F1776="",G1776=""),"",IFERROR(IF(OR(INDEX(Matches!$I$2:$I$201,MATCH($A1776&amp;"-2",Matches!$J$2:$J$201,0))="Void",INDEX(Matches!$G$2:$G$201,MATCH($A1776&amp;"-2",Matches!$J$2:$J$201,0))="",INDEX(Matches!$H$2:$H$201,MATCH($A1776&amp;"-2",Matches!$J$2:$J$201,0))=""),"",IF(AND($C1776&lt;&gt;"",INDEX(Matches!$F$2:$F$201,MATCH($A1776&amp;"-2",Matches!$J$2:$J$201,0))&lt;&gt;"",$C1776&gt;=INDEX(Matches!$F$2:$F$201,MATCH($A1776&amp;"-2",Matches!$J$2:$J$201,0))),"",IF(AND(F1776=INDEX(Matches!$G$2:$G$201,MATCH($A1776&amp;"-2",Matches!$J$2:$J$201,0)),G1776=INDEX(Matches!$H$2:$H$201,MATCH($A1776&amp;"-2",Matches!$J$2:$J$201,0))),5,IF(SIGN(F1776-G1776)&lt;&gt;SIGN(INDEX(Matches!$G$2:$G$201,MATCH($A1776&amp;"-2",Matches!$J$2:$J$201,0))-INDEX(Matches!$H$2:$H$201,MATCH($A1776&amp;"-2",Matches!$J$2:$J$201,0))),0,IF(F1776-G1776=INDEX(Matches!$G$2:$G$201,MATCH($A1776&amp;"-2",Matches!$J$2:$J$201,0))-INDEX(Matches!$H$2:$H$201,MATCH($A1776&amp;"-2",Matches!$J$2:$J$201,0)),3,2))))),""))</f>
        <v/>
      </c>
      <c r="Z1776" s="12" t="str">
        <f aca="false">IF(OR($B1776="",H1776="",I1776=""),"",IFERROR(IF(OR(INDEX(Matches!$I$2:$I$201,MATCH($A1776&amp;"-3",Matches!$J$2:$J$201,0))="Void",INDEX(Matches!$G$2:$G$201,MATCH($A1776&amp;"-3",Matches!$J$2:$J$201,0))="",INDEX(Matches!$H$2:$H$201,MATCH($A1776&amp;"-3",Matches!$J$2:$J$201,0))=""),"",IF(AND($C1776&lt;&gt;"",INDEX(Matches!$F$2:$F$201,MATCH($A1776&amp;"-3",Matches!$J$2:$J$201,0))&lt;&gt;"",$C1776&gt;=INDEX(Matches!$F$2:$F$201,MATCH($A1776&amp;"-3",Matches!$J$2:$J$201,0))),"",IF(AND(H1776=INDEX(Matches!$G$2:$G$201,MATCH($A1776&amp;"-3",Matches!$J$2:$J$201,0)),I1776=INDEX(Matches!$H$2:$H$201,MATCH($A1776&amp;"-3",Matches!$J$2:$J$201,0))),5,IF(SIGN(H1776-I1776)&lt;&gt;SIGN(INDEX(Matches!$G$2:$G$201,MATCH($A1776&amp;"-3",Matches!$J$2:$J$201,0))-INDEX(Matches!$H$2:$H$201,MATCH($A1776&amp;"-3",Matches!$J$2:$J$201,0))),0,IF(H1776-I1776=INDEX(Matches!$G$2:$G$201,MATCH($A1776&amp;"-3",Matches!$J$2:$J$201,0))-INDEX(Matches!$H$2:$H$201,MATCH($A1776&amp;"-3",Matches!$J$2:$J$201,0)),3,2))))),""))</f>
        <v/>
      </c>
      <c r="AA1776" s="12" t="str">
        <f aca="false">IF(OR($B1776="",J1776="",K1776=""),"",IFERROR(IF(OR(INDEX(Matches!$I$2:$I$201,MATCH($A1776&amp;"-4",Matches!$J$2:$J$201,0))="Void",INDEX(Matches!$G$2:$G$201,MATCH($A1776&amp;"-4",Matches!$J$2:$J$201,0))="",INDEX(Matches!$H$2:$H$201,MATCH($A1776&amp;"-4",Matches!$J$2:$J$201,0))=""),"",IF(AND($C1776&lt;&gt;"",INDEX(Matches!$F$2:$F$201,MATCH($A1776&amp;"-4",Matches!$J$2:$J$201,0))&lt;&gt;"",$C1776&gt;=INDEX(Matches!$F$2:$F$201,MATCH($A1776&amp;"-4",Matches!$J$2:$J$201,0))),"",IF(AND(J1776=INDEX(Matches!$G$2:$G$201,MATCH($A1776&amp;"-4",Matches!$J$2:$J$201,0)),K1776=INDEX(Matches!$H$2:$H$201,MATCH($A1776&amp;"-4",Matches!$J$2:$J$201,0))),5,IF(SIGN(J1776-K1776)&lt;&gt;SIGN(INDEX(Matches!$G$2:$G$201,MATCH($A1776&amp;"-4",Matches!$J$2:$J$201,0))-INDEX(Matches!$H$2:$H$201,MATCH($A1776&amp;"-4",Matches!$J$2:$J$201,0))),0,IF(J1776-K1776=INDEX(Matches!$G$2:$G$201,MATCH($A1776&amp;"-4",Matches!$J$2:$J$201,0))-INDEX(Matches!$H$2:$H$201,MATCH($A1776&amp;"-4",Matches!$J$2:$J$201,0)),3,2))))),""))</f>
        <v/>
      </c>
      <c r="AB1776" s="12" t="str">
        <f aca="false">IF(OR($B1776="",L1776="",M1776=""),"",IFERROR(IF(OR(INDEX(Matches!$I$2:$I$201,MATCH($A1776&amp;"-5",Matches!$J$2:$J$201,0))="Void",INDEX(Matches!$G$2:$G$201,MATCH($A1776&amp;"-5",Matches!$J$2:$J$201,0))="",INDEX(Matches!$H$2:$H$201,MATCH($A1776&amp;"-5",Matches!$J$2:$J$201,0))=""),"",IF(AND($C1776&lt;&gt;"",INDEX(Matches!$F$2:$F$201,MATCH($A1776&amp;"-5",Matches!$J$2:$J$201,0))&lt;&gt;"",$C1776&gt;=INDEX(Matches!$F$2:$F$201,MATCH($A1776&amp;"-5",Matches!$J$2:$J$201,0))),"",IF(AND(L1776=INDEX(Matches!$G$2:$G$201,MATCH($A1776&amp;"-5",Matches!$J$2:$J$201,0)),M1776=INDEX(Matches!$H$2:$H$201,MATCH($A1776&amp;"-5",Matches!$J$2:$J$201,0))),5,IF(SIGN(L1776-M1776)&lt;&gt;SIGN(INDEX(Matches!$G$2:$G$201,MATCH($A1776&amp;"-5",Matches!$J$2:$J$201,0))-INDEX(Matches!$H$2:$H$201,MATCH($A1776&amp;"-5",Matches!$J$2:$J$201,0))),0,IF(L1776-M1776=INDEX(Matches!$G$2:$G$201,MATCH($A1776&amp;"-5",Matches!$J$2:$J$201,0))-INDEX(Matches!$H$2:$H$201,MATCH($A1776&amp;"-5",Matches!$J$2:$J$201,0)),3,2))))),""))</f>
        <v/>
      </c>
      <c r="AC1776" s="12" t="str">
        <f aca="false">IF(OR($B1776="",N1776="",O1776=""),"",IFERROR(IF(OR(INDEX(Matches!$I$2:$I$201,MATCH($A1776&amp;"-6",Matches!$J$2:$J$201,0))="Void",INDEX(Matches!$G$2:$G$201,MATCH($A1776&amp;"-6",Matches!$J$2:$J$201,0))="",INDEX(Matches!$H$2:$H$201,MATCH($A1776&amp;"-6",Matches!$J$2:$J$201,0))=""),"",IF(AND($C1776&lt;&gt;"",INDEX(Matches!$F$2:$F$201,MATCH($A1776&amp;"-6",Matches!$J$2:$J$201,0))&lt;&gt;"",$C1776&gt;=INDEX(Matches!$F$2:$F$201,MATCH($A1776&amp;"-6",Matches!$J$2:$J$201,0))),"",IF(AND(N1776=INDEX(Matches!$G$2:$G$201,MATCH($A1776&amp;"-6",Matches!$J$2:$J$201,0)),O1776=INDEX(Matches!$H$2:$H$201,MATCH($A1776&amp;"-6",Matches!$J$2:$J$201,0))),5,IF(SIGN(N1776-O1776)&lt;&gt;SIGN(INDEX(Matches!$G$2:$G$201,MATCH($A1776&amp;"-6",Matches!$J$2:$J$201,0))-INDEX(Matches!$H$2:$H$201,MATCH($A1776&amp;"-6",Matches!$J$2:$J$201,0))),0,IF(N1776-O1776=INDEX(Matches!$G$2:$G$201,MATCH($A1776&amp;"-6",Matches!$J$2:$J$201,0))-INDEX(Matches!$H$2:$H$201,MATCH($A1776&amp;"-6",Matches!$J$2:$J$201,0)),3,2))))),""))</f>
        <v/>
      </c>
      <c r="AD1776" s="12" t="str">
        <f aca="false">IF(OR($B1776="",P1776="",Q1776=""),"",IFERROR(IF(OR(INDEX(Matches!$I$2:$I$201,MATCH($A1776&amp;"-7",Matches!$J$2:$J$201,0))="Void",INDEX(Matches!$G$2:$G$201,MATCH($A1776&amp;"-7",Matches!$J$2:$J$201,0))="",INDEX(Matches!$H$2:$H$201,MATCH($A1776&amp;"-7",Matches!$J$2:$J$201,0))=""),"",IF(AND($C1776&lt;&gt;"",INDEX(Matches!$F$2:$F$201,MATCH($A1776&amp;"-7",Matches!$J$2:$J$201,0))&lt;&gt;"",$C1776&gt;=INDEX(Matches!$F$2:$F$201,MATCH($A1776&amp;"-7",Matches!$J$2:$J$201,0))),"",IF(AND(P1776=INDEX(Matches!$G$2:$G$201,MATCH($A1776&amp;"-7",Matches!$J$2:$J$201,0)),Q1776=INDEX(Matches!$H$2:$H$201,MATCH($A1776&amp;"-7",Matches!$J$2:$J$201,0))),5,IF(SIGN(P1776-Q1776)&lt;&gt;SIGN(INDEX(Matches!$G$2:$G$201,MATCH($A1776&amp;"-7",Matches!$J$2:$J$201,0))-INDEX(Matches!$H$2:$H$201,MATCH($A1776&amp;"-7",Matches!$J$2:$J$201,0))),0,IF(P1776-Q1776=INDEX(Matches!$G$2:$G$201,MATCH($A1776&amp;"-7",Matches!$J$2:$J$201,0))-INDEX(Matches!$H$2:$H$201,MATCH($A1776&amp;"-7",Matches!$J$2:$J$201,0)),3,2))))),""))</f>
        <v/>
      </c>
      <c r="AE1776" s="12" t="str">
        <f aca="false">IF(OR($B1776="",R1776="",S1776=""),"",IFERROR(IF(OR(INDEX(Matches!$I$2:$I$201,MATCH($A1776&amp;"-8",Matches!$J$2:$J$201,0))="Void",INDEX(Matches!$G$2:$G$201,MATCH($A1776&amp;"-8",Matches!$J$2:$J$201,0))="",INDEX(Matches!$H$2:$H$201,MATCH($A1776&amp;"-8",Matches!$J$2:$J$201,0))=""),"",IF(AND($C1776&lt;&gt;"",INDEX(Matches!$F$2:$F$201,MATCH($A1776&amp;"-8",Matches!$J$2:$J$201,0))&lt;&gt;"",$C1776&gt;=INDEX(Matches!$F$2:$F$201,MATCH($A1776&amp;"-8",Matches!$J$2:$J$201,0))),"",IF(AND(R1776=INDEX(Matches!$G$2:$G$201,MATCH($A1776&amp;"-8",Matches!$J$2:$J$201,0)),S1776=INDEX(Matches!$H$2:$H$201,MATCH($A1776&amp;"-8",Matches!$J$2:$J$201,0))),5,IF(SIGN(R1776-S1776)&lt;&gt;SIGN(INDEX(Matches!$G$2:$G$201,MATCH($A1776&amp;"-8",Matches!$J$2:$J$201,0))-INDEX(Matches!$H$2:$H$201,MATCH($A1776&amp;"-8",Matches!$J$2:$J$201,0))),0,IF(R1776-S1776=INDEX(Matches!$G$2:$G$201,MATCH($A1776&amp;"-8",Matches!$J$2:$J$201,0))-INDEX(Matches!$H$2:$H$201,MATCH($A1776&amp;"-8",Matches!$J$2:$J$201,0)),3,2))))),""))</f>
        <v/>
      </c>
      <c r="AF1776" s="12" t="str">
        <f aca="false">IF(OR($B1776="",T1776="",U1776=""),"",IFERROR(IF(OR(INDEX(Matches!$I$2:$I$201,MATCH($A1776&amp;"-9",Matches!$J$2:$J$201,0))="Void",INDEX(Matches!$G$2:$G$201,MATCH($A1776&amp;"-9",Matches!$J$2:$J$201,0))="",INDEX(Matches!$H$2:$H$201,MATCH($A1776&amp;"-9",Matches!$J$2:$J$201,0))=""),"",IF(AND($C1776&lt;&gt;"",INDEX(Matches!$F$2:$F$201,MATCH($A1776&amp;"-9",Matches!$J$2:$J$201,0))&lt;&gt;"",$C1776&gt;=INDEX(Matches!$F$2:$F$201,MATCH($A1776&amp;"-9",Matches!$J$2:$J$201,0))),"",IF(AND(T1776=INDEX(Matches!$G$2:$G$201,MATCH($A1776&amp;"-9",Matches!$J$2:$J$201,0)),U1776=INDEX(Matches!$H$2:$H$201,MATCH($A1776&amp;"-9",Matches!$J$2:$J$201,0))),5,IF(SIGN(T1776-U1776)&lt;&gt;SIGN(INDEX(Matches!$G$2:$G$201,MATCH($A1776&amp;"-9",Matches!$J$2:$J$201,0))-INDEX(Matches!$H$2:$H$201,MATCH($A1776&amp;"-9",Matches!$J$2:$J$201,0))),0,IF(T1776-U1776=INDEX(Matches!$G$2:$G$201,MATCH($A1776&amp;"-9",Matches!$J$2:$J$201,0))-INDEX(Matches!$H$2:$H$201,MATCH($A1776&amp;"-9",Matches!$J$2:$J$201,0)),3,2))))),""))</f>
        <v/>
      </c>
      <c r="AG1776" s="12" t="str">
        <f aca="false">IF(OR($B1776="",V1776="",W1776=""),"",IFERROR(IF(OR(INDEX(Matches!$I$2:$I$201,MATCH($A1776&amp;"-10",Matches!$J$2:$J$201,0))="Void",INDEX(Matches!$G$2:$G$201,MATCH($A1776&amp;"-10",Matches!$J$2:$J$201,0))="",INDEX(Matches!$H$2:$H$201,MATCH($A1776&amp;"-10",Matches!$J$2:$J$201,0))=""),"",IF(AND($C1776&lt;&gt;"",INDEX(Matches!$F$2:$F$201,MATCH($A1776&amp;"-10",Matches!$J$2:$J$201,0))&lt;&gt;"",$C1776&gt;=INDEX(Matches!$F$2:$F$201,MATCH($A1776&amp;"-10",Matches!$J$2:$J$201,0))),"",IF(AND(V1776=INDEX(Matches!$G$2:$G$201,MATCH($A1776&amp;"-10",Matches!$J$2:$J$201,0)),W1776=INDEX(Matches!$H$2:$H$201,MATCH($A1776&amp;"-10",Matches!$J$2:$J$201,0))),5,IF(SIGN(V1776-W1776)&lt;&gt;SIGN(INDEX(Matches!$G$2:$G$201,MATCH($A1776&amp;"-10",Matches!$J$2:$J$201,0))-INDEX(Matches!$H$2:$H$201,MATCH($A1776&amp;"-10",Matches!$J$2:$J$201,0))),0,IF(V1776-W1776=INDEX(Matches!$G$2:$G$201,MATCH($A1776&amp;"-10",Matches!$J$2:$J$201,0))-INDEX(Matches!$H$2:$H$201,MATCH($A1776&amp;"-10",Matches!$J$2:$J$201,0)),3,2))))),""))</f>
        <v/>
      </c>
      <c r="AH1776" s="13" t="str">
        <f aca="false">IF($B1776="","",SUM(X1776:AG1776))</f>
        <v/>
      </c>
      <c r="AI1776" s="12" t="str">
        <f aca="false">IF($B1776="","",COUNTIF(X1776:AG1776,5))</f>
        <v/>
      </c>
      <c r="AJ1776" s="12" t="str">
        <f aca="false">IF($B1776="","",COUNTIF(X1776:AG1776,"&gt;=2"))</f>
        <v/>
      </c>
      <c r="AK1776" s="12" t="str">
        <f aca="false">IF($B1776="","",COUNT(X1776:AG1776))</f>
        <v/>
      </c>
    </row>
    <row r="1777" customFormat="false" ht="15" hidden="false" customHeight="false" outlineLevel="0" collapsed="false">
      <c r="A1777" s="7"/>
      <c r="B1777" s="7"/>
      <c r="C1777" s="11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12" t="str">
        <f aca="false">IF(OR($B1777="",D1777="",E1777=""),"",IFERROR(IF(OR(INDEX(Matches!$I$2:$I$201,MATCH($A1777&amp;"-1",Matches!$J$2:$J$201,0))="Void",INDEX(Matches!$G$2:$G$201,MATCH($A1777&amp;"-1",Matches!$J$2:$J$201,0))="",INDEX(Matches!$H$2:$H$201,MATCH($A1777&amp;"-1",Matches!$J$2:$J$201,0))=""),"",IF(AND($C1777&lt;&gt;"",INDEX(Matches!$F$2:$F$201,MATCH($A1777&amp;"-1",Matches!$J$2:$J$201,0))&lt;&gt;"",$C1777&gt;=INDEX(Matches!$F$2:$F$201,MATCH($A1777&amp;"-1",Matches!$J$2:$J$201,0))),"",IF(AND(D1777=INDEX(Matches!$G$2:$G$201,MATCH($A1777&amp;"-1",Matches!$J$2:$J$201,0)),E1777=INDEX(Matches!$H$2:$H$201,MATCH($A1777&amp;"-1",Matches!$J$2:$J$201,0))),5,IF(SIGN(D1777-E1777)&lt;&gt;SIGN(INDEX(Matches!$G$2:$G$201,MATCH($A1777&amp;"-1",Matches!$J$2:$J$201,0))-INDEX(Matches!$H$2:$H$201,MATCH($A1777&amp;"-1",Matches!$J$2:$J$201,0))),0,IF(D1777-E1777=INDEX(Matches!$G$2:$G$201,MATCH($A1777&amp;"-1",Matches!$J$2:$J$201,0))-INDEX(Matches!$H$2:$H$201,MATCH($A1777&amp;"-1",Matches!$J$2:$J$201,0)),3,2))))),""))</f>
        <v/>
      </c>
      <c r="Y1777" s="12" t="str">
        <f aca="false">IF(OR($B1777="",F1777="",G1777=""),"",IFERROR(IF(OR(INDEX(Matches!$I$2:$I$201,MATCH($A1777&amp;"-2",Matches!$J$2:$J$201,0))="Void",INDEX(Matches!$G$2:$G$201,MATCH($A1777&amp;"-2",Matches!$J$2:$J$201,0))="",INDEX(Matches!$H$2:$H$201,MATCH($A1777&amp;"-2",Matches!$J$2:$J$201,0))=""),"",IF(AND($C1777&lt;&gt;"",INDEX(Matches!$F$2:$F$201,MATCH($A1777&amp;"-2",Matches!$J$2:$J$201,0))&lt;&gt;"",$C1777&gt;=INDEX(Matches!$F$2:$F$201,MATCH($A1777&amp;"-2",Matches!$J$2:$J$201,0))),"",IF(AND(F1777=INDEX(Matches!$G$2:$G$201,MATCH($A1777&amp;"-2",Matches!$J$2:$J$201,0)),G1777=INDEX(Matches!$H$2:$H$201,MATCH($A1777&amp;"-2",Matches!$J$2:$J$201,0))),5,IF(SIGN(F1777-G1777)&lt;&gt;SIGN(INDEX(Matches!$G$2:$G$201,MATCH($A1777&amp;"-2",Matches!$J$2:$J$201,0))-INDEX(Matches!$H$2:$H$201,MATCH($A1777&amp;"-2",Matches!$J$2:$J$201,0))),0,IF(F1777-G1777=INDEX(Matches!$G$2:$G$201,MATCH($A1777&amp;"-2",Matches!$J$2:$J$201,0))-INDEX(Matches!$H$2:$H$201,MATCH($A1777&amp;"-2",Matches!$J$2:$J$201,0)),3,2))))),""))</f>
        <v/>
      </c>
      <c r="Z1777" s="12" t="str">
        <f aca="false">IF(OR($B1777="",H1777="",I1777=""),"",IFERROR(IF(OR(INDEX(Matches!$I$2:$I$201,MATCH($A1777&amp;"-3",Matches!$J$2:$J$201,0))="Void",INDEX(Matches!$G$2:$G$201,MATCH($A1777&amp;"-3",Matches!$J$2:$J$201,0))="",INDEX(Matches!$H$2:$H$201,MATCH($A1777&amp;"-3",Matches!$J$2:$J$201,0))=""),"",IF(AND($C1777&lt;&gt;"",INDEX(Matches!$F$2:$F$201,MATCH($A1777&amp;"-3",Matches!$J$2:$J$201,0))&lt;&gt;"",$C1777&gt;=INDEX(Matches!$F$2:$F$201,MATCH($A1777&amp;"-3",Matches!$J$2:$J$201,0))),"",IF(AND(H1777=INDEX(Matches!$G$2:$G$201,MATCH($A1777&amp;"-3",Matches!$J$2:$J$201,0)),I1777=INDEX(Matches!$H$2:$H$201,MATCH($A1777&amp;"-3",Matches!$J$2:$J$201,0))),5,IF(SIGN(H1777-I1777)&lt;&gt;SIGN(INDEX(Matches!$G$2:$G$201,MATCH($A1777&amp;"-3",Matches!$J$2:$J$201,0))-INDEX(Matches!$H$2:$H$201,MATCH($A1777&amp;"-3",Matches!$J$2:$J$201,0))),0,IF(H1777-I1777=INDEX(Matches!$G$2:$G$201,MATCH($A1777&amp;"-3",Matches!$J$2:$J$201,0))-INDEX(Matches!$H$2:$H$201,MATCH($A1777&amp;"-3",Matches!$J$2:$J$201,0)),3,2))))),""))</f>
        <v/>
      </c>
      <c r="AA1777" s="12" t="str">
        <f aca="false">IF(OR($B1777="",J1777="",K1777=""),"",IFERROR(IF(OR(INDEX(Matches!$I$2:$I$201,MATCH($A1777&amp;"-4",Matches!$J$2:$J$201,0))="Void",INDEX(Matches!$G$2:$G$201,MATCH($A1777&amp;"-4",Matches!$J$2:$J$201,0))="",INDEX(Matches!$H$2:$H$201,MATCH($A1777&amp;"-4",Matches!$J$2:$J$201,0))=""),"",IF(AND($C1777&lt;&gt;"",INDEX(Matches!$F$2:$F$201,MATCH($A1777&amp;"-4",Matches!$J$2:$J$201,0))&lt;&gt;"",$C1777&gt;=INDEX(Matches!$F$2:$F$201,MATCH($A1777&amp;"-4",Matches!$J$2:$J$201,0))),"",IF(AND(J1777=INDEX(Matches!$G$2:$G$201,MATCH($A1777&amp;"-4",Matches!$J$2:$J$201,0)),K1777=INDEX(Matches!$H$2:$H$201,MATCH($A1777&amp;"-4",Matches!$J$2:$J$201,0))),5,IF(SIGN(J1777-K1777)&lt;&gt;SIGN(INDEX(Matches!$G$2:$G$201,MATCH($A1777&amp;"-4",Matches!$J$2:$J$201,0))-INDEX(Matches!$H$2:$H$201,MATCH($A1777&amp;"-4",Matches!$J$2:$J$201,0))),0,IF(J1777-K1777=INDEX(Matches!$G$2:$G$201,MATCH($A1777&amp;"-4",Matches!$J$2:$J$201,0))-INDEX(Matches!$H$2:$H$201,MATCH($A1777&amp;"-4",Matches!$J$2:$J$201,0)),3,2))))),""))</f>
        <v/>
      </c>
      <c r="AB1777" s="12" t="str">
        <f aca="false">IF(OR($B1777="",L1777="",M1777=""),"",IFERROR(IF(OR(INDEX(Matches!$I$2:$I$201,MATCH($A1777&amp;"-5",Matches!$J$2:$J$201,0))="Void",INDEX(Matches!$G$2:$G$201,MATCH($A1777&amp;"-5",Matches!$J$2:$J$201,0))="",INDEX(Matches!$H$2:$H$201,MATCH($A1777&amp;"-5",Matches!$J$2:$J$201,0))=""),"",IF(AND($C1777&lt;&gt;"",INDEX(Matches!$F$2:$F$201,MATCH($A1777&amp;"-5",Matches!$J$2:$J$201,0))&lt;&gt;"",$C1777&gt;=INDEX(Matches!$F$2:$F$201,MATCH($A1777&amp;"-5",Matches!$J$2:$J$201,0))),"",IF(AND(L1777=INDEX(Matches!$G$2:$G$201,MATCH($A1777&amp;"-5",Matches!$J$2:$J$201,0)),M1777=INDEX(Matches!$H$2:$H$201,MATCH($A1777&amp;"-5",Matches!$J$2:$J$201,0))),5,IF(SIGN(L1777-M1777)&lt;&gt;SIGN(INDEX(Matches!$G$2:$G$201,MATCH($A1777&amp;"-5",Matches!$J$2:$J$201,0))-INDEX(Matches!$H$2:$H$201,MATCH($A1777&amp;"-5",Matches!$J$2:$J$201,0))),0,IF(L1777-M1777=INDEX(Matches!$G$2:$G$201,MATCH($A1777&amp;"-5",Matches!$J$2:$J$201,0))-INDEX(Matches!$H$2:$H$201,MATCH($A1777&amp;"-5",Matches!$J$2:$J$201,0)),3,2))))),""))</f>
        <v/>
      </c>
      <c r="AC1777" s="12" t="str">
        <f aca="false">IF(OR($B1777="",N1777="",O1777=""),"",IFERROR(IF(OR(INDEX(Matches!$I$2:$I$201,MATCH($A1777&amp;"-6",Matches!$J$2:$J$201,0))="Void",INDEX(Matches!$G$2:$G$201,MATCH($A1777&amp;"-6",Matches!$J$2:$J$201,0))="",INDEX(Matches!$H$2:$H$201,MATCH($A1777&amp;"-6",Matches!$J$2:$J$201,0))=""),"",IF(AND($C1777&lt;&gt;"",INDEX(Matches!$F$2:$F$201,MATCH($A1777&amp;"-6",Matches!$J$2:$J$201,0))&lt;&gt;"",$C1777&gt;=INDEX(Matches!$F$2:$F$201,MATCH($A1777&amp;"-6",Matches!$J$2:$J$201,0))),"",IF(AND(N1777=INDEX(Matches!$G$2:$G$201,MATCH($A1777&amp;"-6",Matches!$J$2:$J$201,0)),O1777=INDEX(Matches!$H$2:$H$201,MATCH($A1777&amp;"-6",Matches!$J$2:$J$201,0))),5,IF(SIGN(N1777-O1777)&lt;&gt;SIGN(INDEX(Matches!$G$2:$G$201,MATCH($A1777&amp;"-6",Matches!$J$2:$J$201,0))-INDEX(Matches!$H$2:$H$201,MATCH($A1777&amp;"-6",Matches!$J$2:$J$201,0))),0,IF(N1777-O1777=INDEX(Matches!$G$2:$G$201,MATCH($A1777&amp;"-6",Matches!$J$2:$J$201,0))-INDEX(Matches!$H$2:$H$201,MATCH($A1777&amp;"-6",Matches!$J$2:$J$201,0)),3,2))))),""))</f>
        <v/>
      </c>
      <c r="AD1777" s="12" t="str">
        <f aca="false">IF(OR($B1777="",P1777="",Q1777=""),"",IFERROR(IF(OR(INDEX(Matches!$I$2:$I$201,MATCH($A1777&amp;"-7",Matches!$J$2:$J$201,0))="Void",INDEX(Matches!$G$2:$G$201,MATCH($A1777&amp;"-7",Matches!$J$2:$J$201,0))="",INDEX(Matches!$H$2:$H$201,MATCH($A1777&amp;"-7",Matches!$J$2:$J$201,0))=""),"",IF(AND($C1777&lt;&gt;"",INDEX(Matches!$F$2:$F$201,MATCH($A1777&amp;"-7",Matches!$J$2:$J$201,0))&lt;&gt;"",$C1777&gt;=INDEX(Matches!$F$2:$F$201,MATCH($A1777&amp;"-7",Matches!$J$2:$J$201,0))),"",IF(AND(P1777=INDEX(Matches!$G$2:$G$201,MATCH($A1777&amp;"-7",Matches!$J$2:$J$201,0)),Q1777=INDEX(Matches!$H$2:$H$201,MATCH($A1777&amp;"-7",Matches!$J$2:$J$201,0))),5,IF(SIGN(P1777-Q1777)&lt;&gt;SIGN(INDEX(Matches!$G$2:$G$201,MATCH($A1777&amp;"-7",Matches!$J$2:$J$201,0))-INDEX(Matches!$H$2:$H$201,MATCH($A1777&amp;"-7",Matches!$J$2:$J$201,0))),0,IF(P1777-Q1777=INDEX(Matches!$G$2:$G$201,MATCH($A1777&amp;"-7",Matches!$J$2:$J$201,0))-INDEX(Matches!$H$2:$H$201,MATCH($A1777&amp;"-7",Matches!$J$2:$J$201,0)),3,2))))),""))</f>
        <v/>
      </c>
      <c r="AE1777" s="12" t="str">
        <f aca="false">IF(OR($B1777="",R1777="",S1777=""),"",IFERROR(IF(OR(INDEX(Matches!$I$2:$I$201,MATCH($A1777&amp;"-8",Matches!$J$2:$J$201,0))="Void",INDEX(Matches!$G$2:$G$201,MATCH($A1777&amp;"-8",Matches!$J$2:$J$201,0))="",INDEX(Matches!$H$2:$H$201,MATCH($A1777&amp;"-8",Matches!$J$2:$J$201,0))=""),"",IF(AND($C1777&lt;&gt;"",INDEX(Matches!$F$2:$F$201,MATCH($A1777&amp;"-8",Matches!$J$2:$J$201,0))&lt;&gt;"",$C1777&gt;=INDEX(Matches!$F$2:$F$201,MATCH($A1777&amp;"-8",Matches!$J$2:$J$201,0))),"",IF(AND(R1777=INDEX(Matches!$G$2:$G$201,MATCH($A1777&amp;"-8",Matches!$J$2:$J$201,0)),S1777=INDEX(Matches!$H$2:$H$201,MATCH($A1777&amp;"-8",Matches!$J$2:$J$201,0))),5,IF(SIGN(R1777-S1777)&lt;&gt;SIGN(INDEX(Matches!$G$2:$G$201,MATCH($A1777&amp;"-8",Matches!$J$2:$J$201,0))-INDEX(Matches!$H$2:$H$201,MATCH($A1777&amp;"-8",Matches!$J$2:$J$201,0))),0,IF(R1777-S1777=INDEX(Matches!$G$2:$G$201,MATCH($A1777&amp;"-8",Matches!$J$2:$J$201,0))-INDEX(Matches!$H$2:$H$201,MATCH($A1777&amp;"-8",Matches!$J$2:$J$201,0)),3,2))))),""))</f>
        <v/>
      </c>
      <c r="AF1777" s="12" t="str">
        <f aca="false">IF(OR($B1777="",T1777="",U1777=""),"",IFERROR(IF(OR(INDEX(Matches!$I$2:$I$201,MATCH($A1777&amp;"-9",Matches!$J$2:$J$201,0))="Void",INDEX(Matches!$G$2:$G$201,MATCH($A1777&amp;"-9",Matches!$J$2:$J$201,0))="",INDEX(Matches!$H$2:$H$201,MATCH($A1777&amp;"-9",Matches!$J$2:$J$201,0))=""),"",IF(AND($C1777&lt;&gt;"",INDEX(Matches!$F$2:$F$201,MATCH($A1777&amp;"-9",Matches!$J$2:$J$201,0))&lt;&gt;"",$C1777&gt;=INDEX(Matches!$F$2:$F$201,MATCH($A1777&amp;"-9",Matches!$J$2:$J$201,0))),"",IF(AND(T1777=INDEX(Matches!$G$2:$G$201,MATCH($A1777&amp;"-9",Matches!$J$2:$J$201,0)),U1777=INDEX(Matches!$H$2:$H$201,MATCH($A1777&amp;"-9",Matches!$J$2:$J$201,0))),5,IF(SIGN(T1777-U1777)&lt;&gt;SIGN(INDEX(Matches!$G$2:$G$201,MATCH($A1777&amp;"-9",Matches!$J$2:$J$201,0))-INDEX(Matches!$H$2:$H$201,MATCH($A1777&amp;"-9",Matches!$J$2:$J$201,0))),0,IF(T1777-U1777=INDEX(Matches!$G$2:$G$201,MATCH($A1777&amp;"-9",Matches!$J$2:$J$201,0))-INDEX(Matches!$H$2:$H$201,MATCH($A1777&amp;"-9",Matches!$J$2:$J$201,0)),3,2))))),""))</f>
        <v/>
      </c>
      <c r="AG1777" s="12" t="str">
        <f aca="false">IF(OR($B1777="",V1777="",W1777=""),"",IFERROR(IF(OR(INDEX(Matches!$I$2:$I$201,MATCH($A1777&amp;"-10",Matches!$J$2:$J$201,0))="Void",INDEX(Matches!$G$2:$G$201,MATCH($A1777&amp;"-10",Matches!$J$2:$J$201,0))="",INDEX(Matches!$H$2:$H$201,MATCH($A1777&amp;"-10",Matches!$J$2:$J$201,0))=""),"",IF(AND($C1777&lt;&gt;"",INDEX(Matches!$F$2:$F$201,MATCH($A1777&amp;"-10",Matches!$J$2:$J$201,0))&lt;&gt;"",$C1777&gt;=INDEX(Matches!$F$2:$F$201,MATCH($A1777&amp;"-10",Matches!$J$2:$J$201,0))),"",IF(AND(V1777=INDEX(Matches!$G$2:$G$201,MATCH($A1777&amp;"-10",Matches!$J$2:$J$201,0)),W1777=INDEX(Matches!$H$2:$H$201,MATCH($A1777&amp;"-10",Matches!$J$2:$J$201,0))),5,IF(SIGN(V1777-W1777)&lt;&gt;SIGN(INDEX(Matches!$G$2:$G$201,MATCH($A1777&amp;"-10",Matches!$J$2:$J$201,0))-INDEX(Matches!$H$2:$H$201,MATCH($A1777&amp;"-10",Matches!$J$2:$J$201,0))),0,IF(V1777-W1777=INDEX(Matches!$G$2:$G$201,MATCH($A1777&amp;"-10",Matches!$J$2:$J$201,0))-INDEX(Matches!$H$2:$H$201,MATCH($A1777&amp;"-10",Matches!$J$2:$J$201,0)),3,2))))),""))</f>
        <v/>
      </c>
      <c r="AH1777" s="13" t="str">
        <f aca="false">IF($B1777="","",SUM(X1777:AG1777))</f>
        <v/>
      </c>
      <c r="AI1777" s="12" t="str">
        <f aca="false">IF($B1777="","",COUNTIF(X1777:AG1777,5))</f>
        <v/>
      </c>
      <c r="AJ1777" s="12" t="str">
        <f aca="false">IF($B1777="","",COUNTIF(X1777:AG1777,"&gt;=2"))</f>
        <v/>
      </c>
      <c r="AK1777" s="12" t="str">
        <f aca="false">IF($B1777="","",COUNT(X1777:AG1777))</f>
        <v/>
      </c>
    </row>
    <row r="1778" customFormat="false" ht="15" hidden="false" customHeight="false" outlineLevel="0" collapsed="false">
      <c r="A1778" s="7"/>
      <c r="B1778" s="7"/>
      <c r="C1778" s="11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12" t="str">
        <f aca="false">IF(OR($B1778="",D1778="",E1778=""),"",IFERROR(IF(OR(INDEX(Matches!$I$2:$I$201,MATCH($A1778&amp;"-1",Matches!$J$2:$J$201,0))="Void",INDEX(Matches!$G$2:$G$201,MATCH($A1778&amp;"-1",Matches!$J$2:$J$201,0))="",INDEX(Matches!$H$2:$H$201,MATCH($A1778&amp;"-1",Matches!$J$2:$J$201,0))=""),"",IF(AND($C1778&lt;&gt;"",INDEX(Matches!$F$2:$F$201,MATCH($A1778&amp;"-1",Matches!$J$2:$J$201,0))&lt;&gt;"",$C1778&gt;=INDEX(Matches!$F$2:$F$201,MATCH($A1778&amp;"-1",Matches!$J$2:$J$201,0))),"",IF(AND(D1778=INDEX(Matches!$G$2:$G$201,MATCH($A1778&amp;"-1",Matches!$J$2:$J$201,0)),E1778=INDEX(Matches!$H$2:$H$201,MATCH($A1778&amp;"-1",Matches!$J$2:$J$201,0))),5,IF(SIGN(D1778-E1778)&lt;&gt;SIGN(INDEX(Matches!$G$2:$G$201,MATCH($A1778&amp;"-1",Matches!$J$2:$J$201,0))-INDEX(Matches!$H$2:$H$201,MATCH($A1778&amp;"-1",Matches!$J$2:$J$201,0))),0,IF(D1778-E1778=INDEX(Matches!$G$2:$G$201,MATCH($A1778&amp;"-1",Matches!$J$2:$J$201,0))-INDEX(Matches!$H$2:$H$201,MATCH($A1778&amp;"-1",Matches!$J$2:$J$201,0)),3,2))))),""))</f>
        <v/>
      </c>
      <c r="Y1778" s="12" t="str">
        <f aca="false">IF(OR($B1778="",F1778="",G1778=""),"",IFERROR(IF(OR(INDEX(Matches!$I$2:$I$201,MATCH($A1778&amp;"-2",Matches!$J$2:$J$201,0))="Void",INDEX(Matches!$G$2:$G$201,MATCH($A1778&amp;"-2",Matches!$J$2:$J$201,0))="",INDEX(Matches!$H$2:$H$201,MATCH($A1778&amp;"-2",Matches!$J$2:$J$201,0))=""),"",IF(AND($C1778&lt;&gt;"",INDEX(Matches!$F$2:$F$201,MATCH($A1778&amp;"-2",Matches!$J$2:$J$201,0))&lt;&gt;"",$C1778&gt;=INDEX(Matches!$F$2:$F$201,MATCH($A1778&amp;"-2",Matches!$J$2:$J$201,0))),"",IF(AND(F1778=INDEX(Matches!$G$2:$G$201,MATCH($A1778&amp;"-2",Matches!$J$2:$J$201,0)),G1778=INDEX(Matches!$H$2:$H$201,MATCH($A1778&amp;"-2",Matches!$J$2:$J$201,0))),5,IF(SIGN(F1778-G1778)&lt;&gt;SIGN(INDEX(Matches!$G$2:$G$201,MATCH($A1778&amp;"-2",Matches!$J$2:$J$201,0))-INDEX(Matches!$H$2:$H$201,MATCH($A1778&amp;"-2",Matches!$J$2:$J$201,0))),0,IF(F1778-G1778=INDEX(Matches!$G$2:$G$201,MATCH($A1778&amp;"-2",Matches!$J$2:$J$201,0))-INDEX(Matches!$H$2:$H$201,MATCH($A1778&amp;"-2",Matches!$J$2:$J$201,0)),3,2))))),""))</f>
        <v/>
      </c>
      <c r="Z1778" s="12" t="str">
        <f aca="false">IF(OR($B1778="",H1778="",I1778=""),"",IFERROR(IF(OR(INDEX(Matches!$I$2:$I$201,MATCH($A1778&amp;"-3",Matches!$J$2:$J$201,0))="Void",INDEX(Matches!$G$2:$G$201,MATCH($A1778&amp;"-3",Matches!$J$2:$J$201,0))="",INDEX(Matches!$H$2:$H$201,MATCH($A1778&amp;"-3",Matches!$J$2:$J$201,0))=""),"",IF(AND($C1778&lt;&gt;"",INDEX(Matches!$F$2:$F$201,MATCH($A1778&amp;"-3",Matches!$J$2:$J$201,0))&lt;&gt;"",$C1778&gt;=INDEX(Matches!$F$2:$F$201,MATCH($A1778&amp;"-3",Matches!$J$2:$J$201,0))),"",IF(AND(H1778=INDEX(Matches!$G$2:$G$201,MATCH($A1778&amp;"-3",Matches!$J$2:$J$201,0)),I1778=INDEX(Matches!$H$2:$H$201,MATCH($A1778&amp;"-3",Matches!$J$2:$J$201,0))),5,IF(SIGN(H1778-I1778)&lt;&gt;SIGN(INDEX(Matches!$G$2:$G$201,MATCH($A1778&amp;"-3",Matches!$J$2:$J$201,0))-INDEX(Matches!$H$2:$H$201,MATCH($A1778&amp;"-3",Matches!$J$2:$J$201,0))),0,IF(H1778-I1778=INDEX(Matches!$G$2:$G$201,MATCH($A1778&amp;"-3",Matches!$J$2:$J$201,0))-INDEX(Matches!$H$2:$H$201,MATCH($A1778&amp;"-3",Matches!$J$2:$J$201,0)),3,2))))),""))</f>
        <v/>
      </c>
      <c r="AA1778" s="12" t="str">
        <f aca="false">IF(OR($B1778="",J1778="",K1778=""),"",IFERROR(IF(OR(INDEX(Matches!$I$2:$I$201,MATCH($A1778&amp;"-4",Matches!$J$2:$J$201,0))="Void",INDEX(Matches!$G$2:$G$201,MATCH($A1778&amp;"-4",Matches!$J$2:$J$201,0))="",INDEX(Matches!$H$2:$H$201,MATCH($A1778&amp;"-4",Matches!$J$2:$J$201,0))=""),"",IF(AND($C1778&lt;&gt;"",INDEX(Matches!$F$2:$F$201,MATCH($A1778&amp;"-4",Matches!$J$2:$J$201,0))&lt;&gt;"",$C1778&gt;=INDEX(Matches!$F$2:$F$201,MATCH($A1778&amp;"-4",Matches!$J$2:$J$201,0))),"",IF(AND(J1778=INDEX(Matches!$G$2:$G$201,MATCH($A1778&amp;"-4",Matches!$J$2:$J$201,0)),K1778=INDEX(Matches!$H$2:$H$201,MATCH($A1778&amp;"-4",Matches!$J$2:$J$201,0))),5,IF(SIGN(J1778-K1778)&lt;&gt;SIGN(INDEX(Matches!$G$2:$G$201,MATCH($A1778&amp;"-4",Matches!$J$2:$J$201,0))-INDEX(Matches!$H$2:$H$201,MATCH($A1778&amp;"-4",Matches!$J$2:$J$201,0))),0,IF(J1778-K1778=INDEX(Matches!$G$2:$G$201,MATCH($A1778&amp;"-4",Matches!$J$2:$J$201,0))-INDEX(Matches!$H$2:$H$201,MATCH($A1778&amp;"-4",Matches!$J$2:$J$201,0)),3,2))))),""))</f>
        <v/>
      </c>
      <c r="AB1778" s="12" t="str">
        <f aca="false">IF(OR($B1778="",L1778="",M1778=""),"",IFERROR(IF(OR(INDEX(Matches!$I$2:$I$201,MATCH($A1778&amp;"-5",Matches!$J$2:$J$201,0))="Void",INDEX(Matches!$G$2:$G$201,MATCH($A1778&amp;"-5",Matches!$J$2:$J$201,0))="",INDEX(Matches!$H$2:$H$201,MATCH($A1778&amp;"-5",Matches!$J$2:$J$201,0))=""),"",IF(AND($C1778&lt;&gt;"",INDEX(Matches!$F$2:$F$201,MATCH($A1778&amp;"-5",Matches!$J$2:$J$201,0))&lt;&gt;"",$C1778&gt;=INDEX(Matches!$F$2:$F$201,MATCH($A1778&amp;"-5",Matches!$J$2:$J$201,0))),"",IF(AND(L1778=INDEX(Matches!$G$2:$G$201,MATCH($A1778&amp;"-5",Matches!$J$2:$J$201,0)),M1778=INDEX(Matches!$H$2:$H$201,MATCH($A1778&amp;"-5",Matches!$J$2:$J$201,0))),5,IF(SIGN(L1778-M1778)&lt;&gt;SIGN(INDEX(Matches!$G$2:$G$201,MATCH($A1778&amp;"-5",Matches!$J$2:$J$201,0))-INDEX(Matches!$H$2:$H$201,MATCH($A1778&amp;"-5",Matches!$J$2:$J$201,0))),0,IF(L1778-M1778=INDEX(Matches!$G$2:$G$201,MATCH($A1778&amp;"-5",Matches!$J$2:$J$201,0))-INDEX(Matches!$H$2:$H$201,MATCH($A1778&amp;"-5",Matches!$J$2:$J$201,0)),3,2))))),""))</f>
        <v/>
      </c>
      <c r="AC1778" s="12" t="str">
        <f aca="false">IF(OR($B1778="",N1778="",O1778=""),"",IFERROR(IF(OR(INDEX(Matches!$I$2:$I$201,MATCH($A1778&amp;"-6",Matches!$J$2:$J$201,0))="Void",INDEX(Matches!$G$2:$G$201,MATCH($A1778&amp;"-6",Matches!$J$2:$J$201,0))="",INDEX(Matches!$H$2:$H$201,MATCH($A1778&amp;"-6",Matches!$J$2:$J$201,0))=""),"",IF(AND($C1778&lt;&gt;"",INDEX(Matches!$F$2:$F$201,MATCH($A1778&amp;"-6",Matches!$J$2:$J$201,0))&lt;&gt;"",$C1778&gt;=INDEX(Matches!$F$2:$F$201,MATCH($A1778&amp;"-6",Matches!$J$2:$J$201,0))),"",IF(AND(N1778=INDEX(Matches!$G$2:$G$201,MATCH($A1778&amp;"-6",Matches!$J$2:$J$201,0)),O1778=INDEX(Matches!$H$2:$H$201,MATCH($A1778&amp;"-6",Matches!$J$2:$J$201,0))),5,IF(SIGN(N1778-O1778)&lt;&gt;SIGN(INDEX(Matches!$G$2:$G$201,MATCH($A1778&amp;"-6",Matches!$J$2:$J$201,0))-INDEX(Matches!$H$2:$H$201,MATCH($A1778&amp;"-6",Matches!$J$2:$J$201,0))),0,IF(N1778-O1778=INDEX(Matches!$G$2:$G$201,MATCH($A1778&amp;"-6",Matches!$J$2:$J$201,0))-INDEX(Matches!$H$2:$H$201,MATCH($A1778&amp;"-6",Matches!$J$2:$J$201,0)),3,2))))),""))</f>
        <v/>
      </c>
      <c r="AD1778" s="12" t="str">
        <f aca="false">IF(OR($B1778="",P1778="",Q1778=""),"",IFERROR(IF(OR(INDEX(Matches!$I$2:$I$201,MATCH($A1778&amp;"-7",Matches!$J$2:$J$201,0))="Void",INDEX(Matches!$G$2:$G$201,MATCH($A1778&amp;"-7",Matches!$J$2:$J$201,0))="",INDEX(Matches!$H$2:$H$201,MATCH($A1778&amp;"-7",Matches!$J$2:$J$201,0))=""),"",IF(AND($C1778&lt;&gt;"",INDEX(Matches!$F$2:$F$201,MATCH($A1778&amp;"-7",Matches!$J$2:$J$201,0))&lt;&gt;"",$C1778&gt;=INDEX(Matches!$F$2:$F$201,MATCH($A1778&amp;"-7",Matches!$J$2:$J$201,0))),"",IF(AND(P1778=INDEX(Matches!$G$2:$G$201,MATCH($A1778&amp;"-7",Matches!$J$2:$J$201,0)),Q1778=INDEX(Matches!$H$2:$H$201,MATCH($A1778&amp;"-7",Matches!$J$2:$J$201,0))),5,IF(SIGN(P1778-Q1778)&lt;&gt;SIGN(INDEX(Matches!$G$2:$G$201,MATCH($A1778&amp;"-7",Matches!$J$2:$J$201,0))-INDEX(Matches!$H$2:$H$201,MATCH($A1778&amp;"-7",Matches!$J$2:$J$201,0))),0,IF(P1778-Q1778=INDEX(Matches!$G$2:$G$201,MATCH($A1778&amp;"-7",Matches!$J$2:$J$201,0))-INDEX(Matches!$H$2:$H$201,MATCH($A1778&amp;"-7",Matches!$J$2:$J$201,0)),3,2))))),""))</f>
        <v/>
      </c>
      <c r="AE1778" s="12" t="str">
        <f aca="false">IF(OR($B1778="",R1778="",S1778=""),"",IFERROR(IF(OR(INDEX(Matches!$I$2:$I$201,MATCH($A1778&amp;"-8",Matches!$J$2:$J$201,0))="Void",INDEX(Matches!$G$2:$G$201,MATCH($A1778&amp;"-8",Matches!$J$2:$J$201,0))="",INDEX(Matches!$H$2:$H$201,MATCH($A1778&amp;"-8",Matches!$J$2:$J$201,0))=""),"",IF(AND($C1778&lt;&gt;"",INDEX(Matches!$F$2:$F$201,MATCH($A1778&amp;"-8",Matches!$J$2:$J$201,0))&lt;&gt;"",$C1778&gt;=INDEX(Matches!$F$2:$F$201,MATCH($A1778&amp;"-8",Matches!$J$2:$J$201,0))),"",IF(AND(R1778=INDEX(Matches!$G$2:$G$201,MATCH($A1778&amp;"-8",Matches!$J$2:$J$201,0)),S1778=INDEX(Matches!$H$2:$H$201,MATCH($A1778&amp;"-8",Matches!$J$2:$J$201,0))),5,IF(SIGN(R1778-S1778)&lt;&gt;SIGN(INDEX(Matches!$G$2:$G$201,MATCH($A1778&amp;"-8",Matches!$J$2:$J$201,0))-INDEX(Matches!$H$2:$H$201,MATCH($A1778&amp;"-8",Matches!$J$2:$J$201,0))),0,IF(R1778-S1778=INDEX(Matches!$G$2:$G$201,MATCH($A1778&amp;"-8",Matches!$J$2:$J$201,0))-INDEX(Matches!$H$2:$H$201,MATCH($A1778&amp;"-8",Matches!$J$2:$J$201,0)),3,2))))),""))</f>
        <v/>
      </c>
      <c r="AF1778" s="12" t="str">
        <f aca="false">IF(OR($B1778="",T1778="",U1778=""),"",IFERROR(IF(OR(INDEX(Matches!$I$2:$I$201,MATCH($A1778&amp;"-9",Matches!$J$2:$J$201,0))="Void",INDEX(Matches!$G$2:$G$201,MATCH($A1778&amp;"-9",Matches!$J$2:$J$201,0))="",INDEX(Matches!$H$2:$H$201,MATCH($A1778&amp;"-9",Matches!$J$2:$J$201,0))=""),"",IF(AND($C1778&lt;&gt;"",INDEX(Matches!$F$2:$F$201,MATCH($A1778&amp;"-9",Matches!$J$2:$J$201,0))&lt;&gt;"",$C1778&gt;=INDEX(Matches!$F$2:$F$201,MATCH($A1778&amp;"-9",Matches!$J$2:$J$201,0))),"",IF(AND(T1778=INDEX(Matches!$G$2:$G$201,MATCH($A1778&amp;"-9",Matches!$J$2:$J$201,0)),U1778=INDEX(Matches!$H$2:$H$201,MATCH($A1778&amp;"-9",Matches!$J$2:$J$201,0))),5,IF(SIGN(T1778-U1778)&lt;&gt;SIGN(INDEX(Matches!$G$2:$G$201,MATCH($A1778&amp;"-9",Matches!$J$2:$J$201,0))-INDEX(Matches!$H$2:$H$201,MATCH($A1778&amp;"-9",Matches!$J$2:$J$201,0))),0,IF(T1778-U1778=INDEX(Matches!$G$2:$G$201,MATCH($A1778&amp;"-9",Matches!$J$2:$J$201,0))-INDEX(Matches!$H$2:$H$201,MATCH($A1778&amp;"-9",Matches!$J$2:$J$201,0)),3,2))))),""))</f>
        <v/>
      </c>
      <c r="AG1778" s="12" t="str">
        <f aca="false">IF(OR($B1778="",V1778="",W1778=""),"",IFERROR(IF(OR(INDEX(Matches!$I$2:$I$201,MATCH($A1778&amp;"-10",Matches!$J$2:$J$201,0))="Void",INDEX(Matches!$G$2:$G$201,MATCH($A1778&amp;"-10",Matches!$J$2:$J$201,0))="",INDEX(Matches!$H$2:$H$201,MATCH($A1778&amp;"-10",Matches!$J$2:$J$201,0))=""),"",IF(AND($C1778&lt;&gt;"",INDEX(Matches!$F$2:$F$201,MATCH($A1778&amp;"-10",Matches!$J$2:$J$201,0))&lt;&gt;"",$C1778&gt;=INDEX(Matches!$F$2:$F$201,MATCH($A1778&amp;"-10",Matches!$J$2:$J$201,0))),"",IF(AND(V1778=INDEX(Matches!$G$2:$G$201,MATCH($A1778&amp;"-10",Matches!$J$2:$J$201,0)),W1778=INDEX(Matches!$H$2:$H$201,MATCH($A1778&amp;"-10",Matches!$J$2:$J$201,0))),5,IF(SIGN(V1778-W1778)&lt;&gt;SIGN(INDEX(Matches!$G$2:$G$201,MATCH($A1778&amp;"-10",Matches!$J$2:$J$201,0))-INDEX(Matches!$H$2:$H$201,MATCH($A1778&amp;"-10",Matches!$J$2:$J$201,0))),0,IF(V1778-W1778=INDEX(Matches!$G$2:$G$201,MATCH($A1778&amp;"-10",Matches!$J$2:$J$201,0))-INDEX(Matches!$H$2:$H$201,MATCH($A1778&amp;"-10",Matches!$J$2:$J$201,0)),3,2))))),""))</f>
        <v/>
      </c>
      <c r="AH1778" s="13" t="str">
        <f aca="false">IF($B1778="","",SUM(X1778:AG1778))</f>
        <v/>
      </c>
      <c r="AI1778" s="12" t="str">
        <f aca="false">IF($B1778="","",COUNTIF(X1778:AG1778,5))</f>
        <v/>
      </c>
      <c r="AJ1778" s="12" t="str">
        <f aca="false">IF($B1778="","",COUNTIF(X1778:AG1778,"&gt;=2"))</f>
        <v/>
      </c>
      <c r="AK1778" s="12" t="str">
        <f aca="false">IF($B1778="","",COUNT(X1778:AG1778))</f>
        <v/>
      </c>
    </row>
    <row r="1779" customFormat="false" ht="15" hidden="false" customHeight="false" outlineLevel="0" collapsed="false">
      <c r="A1779" s="7"/>
      <c r="B1779" s="7"/>
      <c r="C1779" s="11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12" t="str">
        <f aca="false">IF(OR($B1779="",D1779="",E1779=""),"",IFERROR(IF(OR(INDEX(Matches!$I$2:$I$201,MATCH($A1779&amp;"-1",Matches!$J$2:$J$201,0))="Void",INDEX(Matches!$G$2:$G$201,MATCH($A1779&amp;"-1",Matches!$J$2:$J$201,0))="",INDEX(Matches!$H$2:$H$201,MATCH($A1779&amp;"-1",Matches!$J$2:$J$201,0))=""),"",IF(AND($C1779&lt;&gt;"",INDEX(Matches!$F$2:$F$201,MATCH($A1779&amp;"-1",Matches!$J$2:$J$201,0))&lt;&gt;"",$C1779&gt;=INDEX(Matches!$F$2:$F$201,MATCH($A1779&amp;"-1",Matches!$J$2:$J$201,0))),"",IF(AND(D1779=INDEX(Matches!$G$2:$G$201,MATCH($A1779&amp;"-1",Matches!$J$2:$J$201,0)),E1779=INDEX(Matches!$H$2:$H$201,MATCH($A1779&amp;"-1",Matches!$J$2:$J$201,0))),5,IF(SIGN(D1779-E1779)&lt;&gt;SIGN(INDEX(Matches!$G$2:$G$201,MATCH($A1779&amp;"-1",Matches!$J$2:$J$201,0))-INDEX(Matches!$H$2:$H$201,MATCH($A1779&amp;"-1",Matches!$J$2:$J$201,0))),0,IF(D1779-E1779=INDEX(Matches!$G$2:$G$201,MATCH($A1779&amp;"-1",Matches!$J$2:$J$201,0))-INDEX(Matches!$H$2:$H$201,MATCH($A1779&amp;"-1",Matches!$J$2:$J$201,0)),3,2))))),""))</f>
        <v/>
      </c>
      <c r="Y1779" s="12" t="str">
        <f aca="false">IF(OR($B1779="",F1779="",G1779=""),"",IFERROR(IF(OR(INDEX(Matches!$I$2:$I$201,MATCH($A1779&amp;"-2",Matches!$J$2:$J$201,0))="Void",INDEX(Matches!$G$2:$G$201,MATCH($A1779&amp;"-2",Matches!$J$2:$J$201,0))="",INDEX(Matches!$H$2:$H$201,MATCH($A1779&amp;"-2",Matches!$J$2:$J$201,0))=""),"",IF(AND($C1779&lt;&gt;"",INDEX(Matches!$F$2:$F$201,MATCH($A1779&amp;"-2",Matches!$J$2:$J$201,0))&lt;&gt;"",$C1779&gt;=INDEX(Matches!$F$2:$F$201,MATCH($A1779&amp;"-2",Matches!$J$2:$J$201,0))),"",IF(AND(F1779=INDEX(Matches!$G$2:$G$201,MATCH($A1779&amp;"-2",Matches!$J$2:$J$201,0)),G1779=INDEX(Matches!$H$2:$H$201,MATCH($A1779&amp;"-2",Matches!$J$2:$J$201,0))),5,IF(SIGN(F1779-G1779)&lt;&gt;SIGN(INDEX(Matches!$G$2:$G$201,MATCH($A1779&amp;"-2",Matches!$J$2:$J$201,0))-INDEX(Matches!$H$2:$H$201,MATCH($A1779&amp;"-2",Matches!$J$2:$J$201,0))),0,IF(F1779-G1779=INDEX(Matches!$G$2:$G$201,MATCH($A1779&amp;"-2",Matches!$J$2:$J$201,0))-INDEX(Matches!$H$2:$H$201,MATCH($A1779&amp;"-2",Matches!$J$2:$J$201,0)),3,2))))),""))</f>
        <v/>
      </c>
      <c r="Z1779" s="12" t="str">
        <f aca="false">IF(OR($B1779="",H1779="",I1779=""),"",IFERROR(IF(OR(INDEX(Matches!$I$2:$I$201,MATCH($A1779&amp;"-3",Matches!$J$2:$J$201,0))="Void",INDEX(Matches!$G$2:$G$201,MATCH($A1779&amp;"-3",Matches!$J$2:$J$201,0))="",INDEX(Matches!$H$2:$H$201,MATCH($A1779&amp;"-3",Matches!$J$2:$J$201,0))=""),"",IF(AND($C1779&lt;&gt;"",INDEX(Matches!$F$2:$F$201,MATCH($A1779&amp;"-3",Matches!$J$2:$J$201,0))&lt;&gt;"",$C1779&gt;=INDEX(Matches!$F$2:$F$201,MATCH($A1779&amp;"-3",Matches!$J$2:$J$201,0))),"",IF(AND(H1779=INDEX(Matches!$G$2:$G$201,MATCH($A1779&amp;"-3",Matches!$J$2:$J$201,0)),I1779=INDEX(Matches!$H$2:$H$201,MATCH($A1779&amp;"-3",Matches!$J$2:$J$201,0))),5,IF(SIGN(H1779-I1779)&lt;&gt;SIGN(INDEX(Matches!$G$2:$G$201,MATCH($A1779&amp;"-3",Matches!$J$2:$J$201,0))-INDEX(Matches!$H$2:$H$201,MATCH($A1779&amp;"-3",Matches!$J$2:$J$201,0))),0,IF(H1779-I1779=INDEX(Matches!$G$2:$G$201,MATCH($A1779&amp;"-3",Matches!$J$2:$J$201,0))-INDEX(Matches!$H$2:$H$201,MATCH($A1779&amp;"-3",Matches!$J$2:$J$201,0)),3,2))))),""))</f>
        <v/>
      </c>
      <c r="AA1779" s="12" t="str">
        <f aca="false">IF(OR($B1779="",J1779="",K1779=""),"",IFERROR(IF(OR(INDEX(Matches!$I$2:$I$201,MATCH($A1779&amp;"-4",Matches!$J$2:$J$201,0))="Void",INDEX(Matches!$G$2:$G$201,MATCH($A1779&amp;"-4",Matches!$J$2:$J$201,0))="",INDEX(Matches!$H$2:$H$201,MATCH($A1779&amp;"-4",Matches!$J$2:$J$201,0))=""),"",IF(AND($C1779&lt;&gt;"",INDEX(Matches!$F$2:$F$201,MATCH($A1779&amp;"-4",Matches!$J$2:$J$201,0))&lt;&gt;"",$C1779&gt;=INDEX(Matches!$F$2:$F$201,MATCH($A1779&amp;"-4",Matches!$J$2:$J$201,0))),"",IF(AND(J1779=INDEX(Matches!$G$2:$G$201,MATCH($A1779&amp;"-4",Matches!$J$2:$J$201,0)),K1779=INDEX(Matches!$H$2:$H$201,MATCH($A1779&amp;"-4",Matches!$J$2:$J$201,0))),5,IF(SIGN(J1779-K1779)&lt;&gt;SIGN(INDEX(Matches!$G$2:$G$201,MATCH($A1779&amp;"-4",Matches!$J$2:$J$201,0))-INDEX(Matches!$H$2:$H$201,MATCH($A1779&amp;"-4",Matches!$J$2:$J$201,0))),0,IF(J1779-K1779=INDEX(Matches!$G$2:$G$201,MATCH($A1779&amp;"-4",Matches!$J$2:$J$201,0))-INDEX(Matches!$H$2:$H$201,MATCH($A1779&amp;"-4",Matches!$J$2:$J$201,0)),3,2))))),""))</f>
        <v/>
      </c>
      <c r="AB1779" s="12" t="str">
        <f aca="false">IF(OR($B1779="",L1779="",M1779=""),"",IFERROR(IF(OR(INDEX(Matches!$I$2:$I$201,MATCH($A1779&amp;"-5",Matches!$J$2:$J$201,0))="Void",INDEX(Matches!$G$2:$G$201,MATCH($A1779&amp;"-5",Matches!$J$2:$J$201,0))="",INDEX(Matches!$H$2:$H$201,MATCH($A1779&amp;"-5",Matches!$J$2:$J$201,0))=""),"",IF(AND($C1779&lt;&gt;"",INDEX(Matches!$F$2:$F$201,MATCH($A1779&amp;"-5",Matches!$J$2:$J$201,0))&lt;&gt;"",$C1779&gt;=INDEX(Matches!$F$2:$F$201,MATCH($A1779&amp;"-5",Matches!$J$2:$J$201,0))),"",IF(AND(L1779=INDEX(Matches!$G$2:$G$201,MATCH($A1779&amp;"-5",Matches!$J$2:$J$201,0)),M1779=INDEX(Matches!$H$2:$H$201,MATCH($A1779&amp;"-5",Matches!$J$2:$J$201,0))),5,IF(SIGN(L1779-M1779)&lt;&gt;SIGN(INDEX(Matches!$G$2:$G$201,MATCH($A1779&amp;"-5",Matches!$J$2:$J$201,0))-INDEX(Matches!$H$2:$H$201,MATCH($A1779&amp;"-5",Matches!$J$2:$J$201,0))),0,IF(L1779-M1779=INDEX(Matches!$G$2:$G$201,MATCH($A1779&amp;"-5",Matches!$J$2:$J$201,0))-INDEX(Matches!$H$2:$H$201,MATCH($A1779&amp;"-5",Matches!$J$2:$J$201,0)),3,2))))),""))</f>
        <v/>
      </c>
      <c r="AC1779" s="12" t="str">
        <f aca="false">IF(OR($B1779="",N1779="",O1779=""),"",IFERROR(IF(OR(INDEX(Matches!$I$2:$I$201,MATCH($A1779&amp;"-6",Matches!$J$2:$J$201,0))="Void",INDEX(Matches!$G$2:$G$201,MATCH($A1779&amp;"-6",Matches!$J$2:$J$201,0))="",INDEX(Matches!$H$2:$H$201,MATCH($A1779&amp;"-6",Matches!$J$2:$J$201,0))=""),"",IF(AND($C1779&lt;&gt;"",INDEX(Matches!$F$2:$F$201,MATCH($A1779&amp;"-6",Matches!$J$2:$J$201,0))&lt;&gt;"",$C1779&gt;=INDEX(Matches!$F$2:$F$201,MATCH($A1779&amp;"-6",Matches!$J$2:$J$201,0))),"",IF(AND(N1779=INDEX(Matches!$G$2:$G$201,MATCH($A1779&amp;"-6",Matches!$J$2:$J$201,0)),O1779=INDEX(Matches!$H$2:$H$201,MATCH($A1779&amp;"-6",Matches!$J$2:$J$201,0))),5,IF(SIGN(N1779-O1779)&lt;&gt;SIGN(INDEX(Matches!$G$2:$G$201,MATCH($A1779&amp;"-6",Matches!$J$2:$J$201,0))-INDEX(Matches!$H$2:$H$201,MATCH($A1779&amp;"-6",Matches!$J$2:$J$201,0))),0,IF(N1779-O1779=INDEX(Matches!$G$2:$G$201,MATCH($A1779&amp;"-6",Matches!$J$2:$J$201,0))-INDEX(Matches!$H$2:$H$201,MATCH($A1779&amp;"-6",Matches!$J$2:$J$201,0)),3,2))))),""))</f>
        <v/>
      </c>
      <c r="AD1779" s="12" t="str">
        <f aca="false">IF(OR($B1779="",P1779="",Q1779=""),"",IFERROR(IF(OR(INDEX(Matches!$I$2:$I$201,MATCH($A1779&amp;"-7",Matches!$J$2:$J$201,0))="Void",INDEX(Matches!$G$2:$G$201,MATCH($A1779&amp;"-7",Matches!$J$2:$J$201,0))="",INDEX(Matches!$H$2:$H$201,MATCH($A1779&amp;"-7",Matches!$J$2:$J$201,0))=""),"",IF(AND($C1779&lt;&gt;"",INDEX(Matches!$F$2:$F$201,MATCH($A1779&amp;"-7",Matches!$J$2:$J$201,0))&lt;&gt;"",$C1779&gt;=INDEX(Matches!$F$2:$F$201,MATCH($A1779&amp;"-7",Matches!$J$2:$J$201,0))),"",IF(AND(P1779=INDEX(Matches!$G$2:$G$201,MATCH($A1779&amp;"-7",Matches!$J$2:$J$201,0)),Q1779=INDEX(Matches!$H$2:$H$201,MATCH($A1779&amp;"-7",Matches!$J$2:$J$201,0))),5,IF(SIGN(P1779-Q1779)&lt;&gt;SIGN(INDEX(Matches!$G$2:$G$201,MATCH($A1779&amp;"-7",Matches!$J$2:$J$201,0))-INDEX(Matches!$H$2:$H$201,MATCH($A1779&amp;"-7",Matches!$J$2:$J$201,0))),0,IF(P1779-Q1779=INDEX(Matches!$G$2:$G$201,MATCH($A1779&amp;"-7",Matches!$J$2:$J$201,0))-INDEX(Matches!$H$2:$H$201,MATCH($A1779&amp;"-7",Matches!$J$2:$J$201,0)),3,2))))),""))</f>
        <v/>
      </c>
      <c r="AE1779" s="12" t="str">
        <f aca="false">IF(OR($B1779="",R1779="",S1779=""),"",IFERROR(IF(OR(INDEX(Matches!$I$2:$I$201,MATCH($A1779&amp;"-8",Matches!$J$2:$J$201,0))="Void",INDEX(Matches!$G$2:$G$201,MATCH($A1779&amp;"-8",Matches!$J$2:$J$201,0))="",INDEX(Matches!$H$2:$H$201,MATCH($A1779&amp;"-8",Matches!$J$2:$J$201,0))=""),"",IF(AND($C1779&lt;&gt;"",INDEX(Matches!$F$2:$F$201,MATCH($A1779&amp;"-8",Matches!$J$2:$J$201,0))&lt;&gt;"",$C1779&gt;=INDEX(Matches!$F$2:$F$201,MATCH($A1779&amp;"-8",Matches!$J$2:$J$201,0))),"",IF(AND(R1779=INDEX(Matches!$G$2:$G$201,MATCH($A1779&amp;"-8",Matches!$J$2:$J$201,0)),S1779=INDEX(Matches!$H$2:$H$201,MATCH($A1779&amp;"-8",Matches!$J$2:$J$201,0))),5,IF(SIGN(R1779-S1779)&lt;&gt;SIGN(INDEX(Matches!$G$2:$G$201,MATCH($A1779&amp;"-8",Matches!$J$2:$J$201,0))-INDEX(Matches!$H$2:$H$201,MATCH($A1779&amp;"-8",Matches!$J$2:$J$201,0))),0,IF(R1779-S1779=INDEX(Matches!$G$2:$G$201,MATCH($A1779&amp;"-8",Matches!$J$2:$J$201,0))-INDEX(Matches!$H$2:$H$201,MATCH($A1779&amp;"-8",Matches!$J$2:$J$201,0)),3,2))))),""))</f>
        <v/>
      </c>
      <c r="AF1779" s="12" t="str">
        <f aca="false">IF(OR($B1779="",T1779="",U1779=""),"",IFERROR(IF(OR(INDEX(Matches!$I$2:$I$201,MATCH($A1779&amp;"-9",Matches!$J$2:$J$201,0))="Void",INDEX(Matches!$G$2:$G$201,MATCH($A1779&amp;"-9",Matches!$J$2:$J$201,0))="",INDEX(Matches!$H$2:$H$201,MATCH($A1779&amp;"-9",Matches!$J$2:$J$201,0))=""),"",IF(AND($C1779&lt;&gt;"",INDEX(Matches!$F$2:$F$201,MATCH($A1779&amp;"-9",Matches!$J$2:$J$201,0))&lt;&gt;"",$C1779&gt;=INDEX(Matches!$F$2:$F$201,MATCH($A1779&amp;"-9",Matches!$J$2:$J$201,0))),"",IF(AND(T1779=INDEX(Matches!$G$2:$G$201,MATCH($A1779&amp;"-9",Matches!$J$2:$J$201,0)),U1779=INDEX(Matches!$H$2:$H$201,MATCH($A1779&amp;"-9",Matches!$J$2:$J$201,0))),5,IF(SIGN(T1779-U1779)&lt;&gt;SIGN(INDEX(Matches!$G$2:$G$201,MATCH($A1779&amp;"-9",Matches!$J$2:$J$201,0))-INDEX(Matches!$H$2:$H$201,MATCH($A1779&amp;"-9",Matches!$J$2:$J$201,0))),0,IF(T1779-U1779=INDEX(Matches!$G$2:$G$201,MATCH($A1779&amp;"-9",Matches!$J$2:$J$201,0))-INDEX(Matches!$H$2:$H$201,MATCH($A1779&amp;"-9",Matches!$J$2:$J$201,0)),3,2))))),""))</f>
        <v/>
      </c>
      <c r="AG1779" s="12" t="str">
        <f aca="false">IF(OR($B1779="",V1779="",W1779=""),"",IFERROR(IF(OR(INDEX(Matches!$I$2:$I$201,MATCH($A1779&amp;"-10",Matches!$J$2:$J$201,0))="Void",INDEX(Matches!$G$2:$G$201,MATCH($A1779&amp;"-10",Matches!$J$2:$J$201,0))="",INDEX(Matches!$H$2:$H$201,MATCH($A1779&amp;"-10",Matches!$J$2:$J$201,0))=""),"",IF(AND($C1779&lt;&gt;"",INDEX(Matches!$F$2:$F$201,MATCH($A1779&amp;"-10",Matches!$J$2:$J$201,0))&lt;&gt;"",$C1779&gt;=INDEX(Matches!$F$2:$F$201,MATCH($A1779&amp;"-10",Matches!$J$2:$J$201,0))),"",IF(AND(V1779=INDEX(Matches!$G$2:$G$201,MATCH($A1779&amp;"-10",Matches!$J$2:$J$201,0)),W1779=INDEX(Matches!$H$2:$H$201,MATCH($A1779&amp;"-10",Matches!$J$2:$J$201,0))),5,IF(SIGN(V1779-W1779)&lt;&gt;SIGN(INDEX(Matches!$G$2:$G$201,MATCH($A1779&amp;"-10",Matches!$J$2:$J$201,0))-INDEX(Matches!$H$2:$H$201,MATCH($A1779&amp;"-10",Matches!$J$2:$J$201,0))),0,IF(V1779-W1779=INDEX(Matches!$G$2:$G$201,MATCH($A1779&amp;"-10",Matches!$J$2:$J$201,0))-INDEX(Matches!$H$2:$H$201,MATCH($A1779&amp;"-10",Matches!$J$2:$J$201,0)),3,2))))),""))</f>
        <v/>
      </c>
      <c r="AH1779" s="13" t="str">
        <f aca="false">IF($B1779="","",SUM(X1779:AG1779))</f>
        <v/>
      </c>
      <c r="AI1779" s="12" t="str">
        <f aca="false">IF($B1779="","",COUNTIF(X1779:AG1779,5))</f>
        <v/>
      </c>
      <c r="AJ1779" s="12" t="str">
        <f aca="false">IF($B1779="","",COUNTIF(X1779:AG1779,"&gt;=2"))</f>
        <v/>
      </c>
      <c r="AK1779" s="12" t="str">
        <f aca="false">IF($B1779="","",COUNT(X1779:AG1779))</f>
        <v/>
      </c>
    </row>
    <row r="1780" customFormat="false" ht="15" hidden="false" customHeight="false" outlineLevel="0" collapsed="false">
      <c r="A1780" s="7"/>
      <c r="B1780" s="7"/>
      <c r="C1780" s="11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12" t="str">
        <f aca="false">IF(OR($B1780="",D1780="",E1780=""),"",IFERROR(IF(OR(INDEX(Matches!$I$2:$I$201,MATCH($A1780&amp;"-1",Matches!$J$2:$J$201,0))="Void",INDEX(Matches!$G$2:$G$201,MATCH($A1780&amp;"-1",Matches!$J$2:$J$201,0))="",INDEX(Matches!$H$2:$H$201,MATCH($A1780&amp;"-1",Matches!$J$2:$J$201,0))=""),"",IF(AND($C1780&lt;&gt;"",INDEX(Matches!$F$2:$F$201,MATCH($A1780&amp;"-1",Matches!$J$2:$J$201,0))&lt;&gt;"",$C1780&gt;=INDEX(Matches!$F$2:$F$201,MATCH($A1780&amp;"-1",Matches!$J$2:$J$201,0))),"",IF(AND(D1780=INDEX(Matches!$G$2:$G$201,MATCH($A1780&amp;"-1",Matches!$J$2:$J$201,0)),E1780=INDEX(Matches!$H$2:$H$201,MATCH($A1780&amp;"-1",Matches!$J$2:$J$201,0))),5,IF(SIGN(D1780-E1780)&lt;&gt;SIGN(INDEX(Matches!$G$2:$G$201,MATCH($A1780&amp;"-1",Matches!$J$2:$J$201,0))-INDEX(Matches!$H$2:$H$201,MATCH($A1780&amp;"-1",Matches!$J$2:$J$201,0))),0,IF(D1780-E1780=INDEX(Matches!$G$2:$G$201,MATCH($A1780&amp;"-1",Matches!$J$2:$J$201,0))-INDEX(Matches!$H$2:$H$201,MATCH($A1780&amp;"-1",Matches!$J$2:$J$201,0)),3,2))))),""))</f>
        <v/>
      </c>
      <c r="Y1780" s="12" t="str">
        <f aca="false">IF(OR($B1780="",F1780="",G1780=""),"",IFERROR(IF(OR(INDEX(Matches!$I$2:$I$201,MATCH($A1780&amp;"-2",Matches!$J$2:$J$201,0))="Void",INDEX(Matches!$G$2:$G$201,MATCH($A1780&amp;"-2",Matches!$J$2:$J$201,0))="",INDEX(Matches!$H$2:$H$201,MATCH($A1780&amp;"-2",Matches!$J$2:$J$201,0))=""),"",IF(AND($C1780&lt;&gt;"",INDEX(Matches!$F$2:$F$201,MATCH($A1780&amp;"-2",Matches!$J$2:$J$201,0))&lt;&gt;"",$C1780&gt;=INDEX(Matches!$F$2:$F$201,MATCH($A1780&amp;"-2",Matches!$J$2:$J$201,0))),"",IF(AND(F1780=INDEX(Matches!$G$2:$G$201,MATCH($A1780&amp;"-2",Matches!$J$2:$J$201,0)),G1780=INDEX(Matches!$H$2:$H$201,MATCH($A1780&amp;"-2",Matches!$J$2:$J$201,0))),5,IF(SIGN(F1780-G1780)&lt;&gt;SIGN(INDEX(Matches!$G$2:$G$201,MATCH($A1780&amp;"-2",Matches!$J$2:$J$201,0))-INDEX(Matches!$H$2:$H$201,MATCH($A1780&amp;"-2",Matches!$J$2:$J$201,0))),0,IF(F1780-G1780=INDEX(Matches!$G$2:$G$201,MATCH($A1780&amp;"-2",Matches!$J$2:$J$201,0))-INDEX(Matches!$H$2:$H$201,MATCH($A1780&amp;"-2",Matches!$J$2:$J$201,0)),3,2))))),""))</f>
        <v/>
      </c>
      <c r="Z1780" s="12" t="str">
        <f aca="false">IF(OR($B1780="",H1780="",I1780=""),"",IFERROR(IF(OR(INDEX(Matches!$I$2:$I$201,MATCH($A1780&amp;"-3",Matches!$J$2:$J$201,0))="Void",INDEX(Matches!$G$2:$G$201,MATCH($A1780&amp;"-3",Matches!$J$2:$J$201,0))="",INDEX(Matches!$H$2:$H$201,MATCH($A1780&amp;"-3",Matches!$J$2:$J$201,0))=""),"",IF(AND($C1780&lt;&gt;"",INDEX(Matches!$F$2:$F$201,MATCH($A1780&amp;"-3",Matches!$J$2:$J$201,0))&lt;&gt;"",$C1780&gt;=INDEX(Matches!$F$2:$F$201,MATCH($A1780&amp;"-3",Matches!$J$2:$J$201,0))),"",IF(AND(H1780=INDEX(Matches!$G$2:$G$201,MATCH($A1780&amp;"-3",Matches!$J$2:$J$201,0)),I1780=INDEX(Matches!$H$2:$H$201,MATCH($A1780&amp;"-3",Matches!$J$2:$J$201,0))),5,IF(SIGN(H1780-I1780)&lt;&gt;SIGN(INDEX(Matches!$G$2:$G$201,MATCH($A1780&amp;"-3",Matches!$J$2:$J$201,0))-INDEX(Matches!$H$2:$H$201,MATCH($A1780&amp;"-3",Matches!$J$2:$J$201,0))),0,IF(H1780-I1780=INDEX(Matches!$G$2:$G$201,MATCH($A1780&amp;"-3",Matches!$J$2:$J$201,0))-INDEX(Matches!$H$2:$H$201,MATCH($A1780&amp;"-3",Matches!$J$2:$J$201,0)),3,2))))),""))</f>
        <v/>
      </c>
      <c r="AA1780" s="12" t="str">
        <f aca="false">IF(OR($B1780="",J1780="",K1780=""),"",IFERROR(IF(OR(INDEX(Matches!$I$2:$I$201,MATCH($A1780&amp;"-4",Matches!$J$2:$J$201,0))="Void",INDEX(Matches!$G$2:$G$201,MATCH($A1780&amp;"-4",Matches!$J$2:$J$201,0))="",INDEX(Matches!$H$2:$H$201,MATCH($A1780&amp;"-4",Matches!$J$2:$J$201,0))=""),"",IF(AND($C1780&lt;&gt;"",INDEX(Matches!$F$2:$F$201,MATCH($A1780&amp;"-4",Matches!$J$2:$J$201,0))&lt;&gt;"",$C1780&gt;=INDEX(Matches!$F$2:$F$201,MATCH($A1780&amp;"-4",Matches!$J$2:$J$201,0))),"",IF(AND(J1780=INDEX(Matches!$G$2:$G$201,MATCH($A1780&amp;"-4",Matches!$J$2:$J$201,0)),K1780=INDEX(Matches!$H$2:$H$201,MATCH($A1780&amp;"-4",Matches!$J$2:$J$201,0))),5,IF(SIGN(J1780-K1780)&lt;&gt;SIGN(INDEX(Matches!$G$2:$G$201,MATCH($A1780&amp;"-4",Matches!$J$2:$J$201,0))-INDEX(Matches!$H$2:$H$201,MATCH($A1780&amp;"-4",Matches!$J$2:$J$201,0))),0,IF(J1780-K1780=INDEX(Matches!$G$2:$G$201,MATCH($A1780&amp;"-4",Matches!$J$2:$J$201,0))-INDEX(Matches!$H$2:$H$201,MATCH($A1780&amp;"-4",Matches!$J$2:$J$201,0)),3,2))))),""))</f>
        <v/>
      </c>
      <c r="AB1780" s="12" t="str">
        <f aca="false">IF(OR($B1780="",L1780="",M1780=""),"",IFERROR(IF(OR(INDEX(Matches!$I$2:$I$201,MATCH($A1780&amp;"-5",Matches!$J$2:$J$201,0))="Void",INDEX(Matches!$G$2:$G$201,MATCH($A1780&amp;"-5",Matches!$J$2:$J$201,0))="",INDEX(Matches!$H$2:$H$201,MATCH($A1780&amp;"-5",Matches!$J$2:$J$201,0))=""),"",IF(AND($C1780&lt;&gt;"",INDEX(Matches!$F$2:$F$201,MATCH($A1780&amp;"-5",Matches!$J$2:$J$201,0))&lt;&gt;"",$C1780&gt;=INDEX(Matches!$F$2:$F$201,MATCH($A1780&amp;"-5",Matches!$J$2:$J$201,0))),"",IF(AND(L1780=INDEX(Matches!$G$2:$G$201,MATCH($A1780&amp;"-5",Matches!$J$2:$J$201,0)),M1780=INDEX(Matches!$H$2:$H$201,MATCH($A1780&amp;"-5",Matches!$J$2:$J$201,0))),5,IF(SIGN(L1780-M1780)&lt;&gt;SIGN(INDEX(Matches!$G$2:$G$201,MATCH($A1780&amp;"-5",Matches!$J$2:$J$201,0))-INDEX(Matches!$H$2:$H$201,MATCH($A1780&amp;"-5",Matches!$J$2:$J$201,0))),0,IF(L1780-M1780=INDEX(Matches!$G$2:$G$201,MATCH($A1780&amp;"-5",Matches!$J$2:$J$201,0))-INDEX(Matches!$H$2:$H$201,MATCH($A1780&amp;"-5",Matches!$J$2:$J$201,0)),3,2))))),""))</f>
        <v/>
      </c>
      <c r="AC1780" s="12" t="str">
        <f aca="false">IF(OR($B1780="",N1780="",O1780=""),"",IFERROR(IF(OR(INDEX(Matches!$I$2:$I$201,MATCH($A1780&amp;"-6",Matches!$J$2:$J$201,0))="Void",INDEX(Matches!$G$2:$G$201,MATCH($A1780&amp;"-6",Matches!$J$2:$J$201,0))="",INDEX(Matches!$H$2:$H$201,MATCH($A1780&amp;"-6",Matches!$J$2:$J$201,0))=""),"",IF(AND($C1780&lt;&gt;"",INDEX(Matches!$F$2:$F$201,MATCH($A1780&amp;"-6",Matches!$J$2:$J$201,0))&lt;&gt;"",$C1780&gt;=INDEX(Matches!$F$2:$F$201,MATCH($A1780&amp;"-6",Matches!$J$2:$J$201,0))),"",IF(AND(N1780=INDEX(Matches!$G$2:$G$201,MATCH($A1780&amp;"-6",Matches!$J$2:$J$201,0)),O1780=INDEX(Matches!$H$2:$H$201,MATCH($A1780&amp;"-6",Matches!$J$2:$J$201,0))),5,IF(SIGN(N1780-O1780)&lt;&gt;SIGN(INDEX(Matches!$G$2:$G$201,MATCH($A1780&amp;"-6",Matches!$J$2:$J$201,0))-INDEX(Matches!$H$2:$H$201,MATCH($A1780&amp;"-6",Matches!$J$2:$J$201,0))),0,IF(N1780-O1780=INDEX(Matches!$G$2:$G$201,MATCH($A1780&amp;"-6",Matches!$J$2:$J$201,0))-INDEX(Matches!$H$2:$H$201,MATCH($A1780&amp;"-6",Matches!$J$2:$J$201,0)),3,2))))),""))</f>
        <v/>
      </c>
      <c r="AD1780" s="12" t="str">
        <f aca="false">IF(OR($B1780="",P1780="",Q1780=""),"",IFERROR(IF(OR(INDEX(Matches!$I$2:$I$201,MATCH($A1780&amp;"-7",Matches!$J$2:$J$201,0))="Void",INDEX(Matches!$G$2:$G$201,MATCH($A1780&amp;"-7",Matches!$J$2:$J$201,0))="",INDEX(Matches!$H$2:$H$201,MATCH($A1780&amp;"-7",Matches!$J$2:$J$201,0))=""),"",IF(AND($C1780&lt;&gt;"",INDEX(Matches!$F$2:$F$201,MATCH($A1780&amp;"-7",Matches!$J$2:$J$201,0))&lt;&gt;"",$C1780&gt;=INDEX(Matches!$F$2:$F$201,MATCH($A1780&amp;"-7",Matches!$J$2:$J$201,0))),"",IF(AND(P1780=INDEX(Matches!$G$2:$G$201,MATCH($A1780&amp;"-7",Matches!$J$2:$J$201,0)),Q1780=INDEX(Matches!$H$2:$H$201,MATCH($A1780&amp;"-7",Matches!$J$2:$J$201,0))),5,IF(SIGN(P1780-Q1780)&lt;&gt;SIGN(INDEX(Matches!$G$2:$G$201,MATCH($A1780&amp;"-7",Matches!$J$2:$J$201,0))-INDEX(Matches!$H$2:$H$201,MATCH($A1780&amp;"-7",Matches!$J$2:$J$201,0))),0,IF(P1780-Q1780=INDEX(Matches!$G$2:$G$201,MATCH($A1780&amp;"-7",Matches!$J$2:$J$201,0))-INDEX(Matches!$H$2:$H$201,MATCH($A1780&amp;"-7",Matches!$J$2:$J$201,0)),3,2))))),""))</f>
        <v/>
      </c>
      <c r="AE1780" s="12" t="str">
        <f aca="false">IF(OR($B1780="",R1780="",S1780=""),"",IFERROR(IF(OR(INDEX(Matches!$I$2:$I$201,MATCH($A1780&amp;"-8",Matches!$J$2:$J$201,0))="Void",INDEX(Matches!$G$2:$G$201,MATCH($A1780&amp;"-8",Matches!$J$2:$J$201,0))="",INDEX(Matches!$H$2:$H$201,MATCH($A1780&amp;"-8",Matches!$J$2:$J$201,0))=""),"",IF(AND($C1780&lt;&gt;"",INDEX(Matches!$F$2:$F$201,MATCH($A1780&amp;"-8",Matches!$J$2:$J$201,0))&lt;&gt;"",$C1780&gt;=INDEX(Matches!$F$2:$F$201,MATCH($A1780&amp;"-8",Matches!$J$2:$J$201,0))),"",IF(AND(R1780=INDEX(Matches!$G$2:$G$201,MATCH($A1780&amp;"-8",Matches!$J$2:$J$201,0)),S1780=INDEX(Matches!$H$2:$H$201,MATCH($A1780&amp;"-8",Matches!$J$2:$J$201,0))),5,IF(SIGN(R1780-S1780)&lt;&gt;SIGN(INDEX(Matches!$G$2:$G$201,MATCH($A1780&amp;"-8",Matches!$J$2:$J$201,0))-INDEX(Matches!$H$2:$H$201,MATCH($A1780&amp;"-8",Matches!$J$2:$J$201,0))),0,IF(R1780-S1780=INDEX(Matches!$G$2:$G$201,MATCH($A1780&amp;"-8",Matches!$J$2:$J$201,0))-INDEX(Matches!$H$2:$H$201,MATCH($A1780&amp;"-8",Matches!$J$2:$J$201,0)),3,2))))),""))</f>
        <v/>
      </c>
      <c r="AF1780" s="12" t="str">
        <f aca="false">IF(OR($B1780="",T1780="",U1780=""),"",IFERROR(IF(OR(INDEX(Matches!$I$2:$I$201,MATCH($A1780&amp;"-9",Matches!$J$2:$J$201,0))="Void",INDEX(Matches!$G$2:$G$201,MATCH($A1780&amp;"-9",Matches!$J$2:$J$201,0))="",INDEX(Matches!$H$2:$H$201,MATCH($A1780&amp;"-9",Matches!$J$2:$J$201,0))=""),"",IF(AND($C1780&lt;&gt;"",INDEX(Matches!$F$2:$F$201,MATCH($A1780&amp;"-9",Matches!$J$2:$J$201,0))&lt;&gt;"",$C1780&gt;=INDEX(Matches!$F$2:$F$201,MATCH($A1780&amp;"-9",Matches!$J$2:$J$201,0))),"",IF(AND(T1780=INDEX(Matches!$G$2:$G$201,MATCH($A1780&amp;"-9",Matches!$J$2:$J$201,0)),U1780=INDEX(Matches!$H$2:$H$201,MATCH($A1780&amp;"-9",Matches!$J$2:$J$201,0))),5,IF(SIGN(T1780-U1780)&lt;&gt;SIGN(INDEX(Matches!$G$2:$G$201,MATCH($A1780&amp;"-9",Matches!$J$2:$J$201,0))-INDEX(Matches!$H$2:$H$201,MATCH($A1780&amp;"-9",Matches!$J$2:$J$201,0))),0,IF(T1780-U1780=INDEX(Matches!$G$2:$G$201,MATCH($A1780&amp;"-9",Matches!$J$2:$J$201,0))-INDEX(Matches!$H$2:$H$201,MATCH($A1780&amp;"-9",Matches!$J$2:$J$201,0)),3,2))))),""))</f>
        <v/>
      </c>
      <c r="AG1780" s="12" t="str">
        <f aca="false">IF(OR($B1780="",V1780="",W1780=""),"",IFERROR(IF(OR(INDEX(Matches!$I$2:$I$201,MATCH($A1780&amp;"-10",Matches!$J$2:$J$201,0))="Void",INDEX(Matches!$G$2:$G$201,MATCH($A1780&amp;"-10",Matches!$J$2:$J$201,0))="",INDEX(Matches!$H$2:$H$201,MATCH($A1780&amp;"-10",Matches!$J$2:$J$201,0))=""),"",IF(AND($C1780&lt;&gt;"",INDEX(Matches!$F$2:$F$201,MATCH($A1780&amp;"-10",Matches!$J$2:$J$201,0))&lt;&gt;"",$C1780&gt;=INDEX(Matches!$F$2:$F$201,MATCH($A1780&amp;"-10",Matches!$J$2:$J$201,0))),"",IF(AND(V1780=INDEX(Matches!$G$2:$G$201,MATCH($A1780&amp;"-10",Matches!$J$2:$J$201,0)),W1780=INDEX(Matches!$H$2:$H$201,MATCH($A1780&amp;"-10",Matches!$J$2:$J$201,0))),5,IF(SIGN(V1780-W1780)&lt;&gt;SIGN(INDEX(Matches!$G$2:$G$201,MATCH($A1780&amp;"-10",Matches!$J$2:$J$201,0))-INDEX(Matches!$H$2:$H$201,MATCH($A1780&amp;"-10",Matches!$J$2:$J$201,0))),0,IF(V1780-W1780=INDEX(Matches!$G$2:$G$201,MATCH($A1780&amp;"-10",Matches!$J$2:$J$201,0))-INDEX(Matches!$H$2:$H$201,MATCH($A1780&amp;"-10",Matches!$J$2:$J$201,0)),3,2))))),""))</f>
        <v/>
      </c>
      <c r="AH1780" s="13" t="str">
        <f aca="false">IF($B1780="","",SUM(X1780:AG1780))</f>
        <v/>
      </c>
      <c r="AI1780" s="12" t="str">
        <f aca="false">IF($B1780="","",COUNTIF(X1780:AG1780,5))</f>
        <v/>
      </c>
      <c r="AJ1780" s="12" t="str">
        <f aca="false">IF($B1780="","",COUNTIF(X1780:AG1780,"&gt;=2"))</f>
        <v/>
      </c>
      <c r="AK1780" s="12" t="str">
        <f aca="false">IF($B1780="","",COUNT(X1780:AG1780))</f>
        <v/>
      </c>
    </row>
    <row r="1781" customFormat="false" ht="15" hidden="false" customHeight="false" outlineLevel="0" collapsed="false">
      <c r="A1781" s="7"/>
      <c r="B1781" s="7"/>
      <c r="C1781" s="11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12" t="str">
        <f aca="false">IF(OR($B1781="",D1781="",E1781=""),"",IFERROR(IF(OR(INDEX(Matches!$I$2:$I$201,MATCH($A1781&amp;"-1",Matches!$J$2:$J$201,0))="Void",INDEX(Matches!$G$2:$G$201,MATCH($A1781&amp;"-1",Matches!$J$2:$J$201,0))="",INDEX(Matches!$H$2:$H$201,MATCH($A1781&amp;"-1",Matches!$J$2:$J$201,0))=""),"",IF(AND($C1781&lt;&gt;"",INDEX(Matches!$F$2:$F$201,MATCH($A1781&amp;"-1",Matches!$J$2:$J$201,0))&lt;&gt;"",$C1781&gt;=INDEX(Matches!$F$2:$F$201,MATCH($A1781&amp;"-1",Matches!$J$2:$J$201,0))),"",IF(AND(D1781=INDEX(Matches!$G$2:$G$201,MATCH($A1781&amp;"-1",Matches!$J$2:$J$201,0)),E1781=INDEX(Matches!$H$2:$H$201,MATCH($A1781&amp;"-1",Matches!$J$2:$J$201,0))),5,IF(SIGN(D1781-E1781)&lt;&gt;SIGN(INDEX(Matches!$G$2:$G$201,MATCH($A1781&amp;"-1",Matches!$J$2:$J$201,0))-INDEX(Matches!$H$2:$H$201,MATCH($A1781&amp;"-1",Matches!$J$2:$J$201,0))),0,IF(D1781-E1781=INDEX(Matches!$G$2:$G$201,MATCH($A1781&amp;"-1",Matches!$J$2:$J$201,0))-INDEX(Matches!$H$2:$H$201,MATCH($A1781&amp;"-1",Matches!$J$2:$J$201,0)),3,2))))),""))</f>
        <v/>
      </c>
      <c r="Y1781" s="12" t="str">
        <f aca="false">IF(OR($B1781="",F1781="",G1781=""),"",IFERROR(IF(OR(INDEX(Matches!$I$2:$I$201,MATCH($A1781&amp;"-2",Matches!$J$2:$J$201,0))="Void",INDEX(Matches!$G$2:$G$201,MATCH($A1781&amp;"-2",Matches!$J$2:$J$201,0))="",INDEX(Matches!$H$2:$H$201,MATCH($A1781&amp;"-2",Matches!$J$2:$J$201,0))=""),"",IF(AND($C1781&lt;&gt;"",INDEX(Matches!$F$2:$F$201,MATCH($A1781&amp;"-2",Matches!$J$2:$J$201,0))&lt;&gt;"",$C1781&gt;=INDEX(Matches!$F$2:$F$201,MATCH($A1781&amp;"-2",Matches!$J$2:$J$201,0))),"",IF(AND(F1781=INDEX(Matches!$G$2:$G$201,MATCH($A1781&amp;"-2",Matches!$J$2:$J$201,0)),G1781=INDEX(Matches!$H$2:$H$201,MATCH($A1781&amp;"-2",Matches!$J$2:$J$201,0))),5,IF(SIGN(F1781-G1781)&lt;&gt;SIGN(INDEX(Matches!$G$2:$G$201,MATCH($A1781&amp;"-2",Matches!$J$2:$J$201,0))-INDEX(Matches!$H$2:$H$201,MATCH($A1781&amp;"-2",Matches!$J$2:$J$201,0))),0,IF(F1781-G1781=INDEX(Matches!$G$2:$G$201,MATCH($A1781&amp;"-2",Matches!$J$2:$J$201,0))-INDEX(Matches!$H$2:$H$201,MATCH($A1781&amp;"-2",Matches!$J$2:$J$201,0)),3,2))))),""))</f>
        <v/>
      </c>
      <c r="Z1781" s="12" t="str">
        <f aca="false">IF(OR($B1781="",H1781="",I1781=""),"",IFERROR(IF(OR(INDEX(Matches!$I$2:$I$201,MATCH($A1781&amp;"-3",Matches!$J$2:$J$201,0))="Void",INDEX(Matches!$G$2:$G$201,MATCH($A1781&amp;"-3",Matches!$J$2:$J$201,0))="",INDEX(Matches!$H$2:$H$201,MATCH($A1781&amp;"-3",Matches!$J$2:$J$201,0))=""),"",IF(AND($C1781&lt;&gt;"",INDEX(Matches!$F$2:$F$201,MATCH($A1781&amp;"-3",Matches!$J$2:$J$201,0))&lt;&gt;"",$C1781&gt;=INDEX(Matches!$F$2:$F$201,MATCH($A1781&amp;"-3",Matches!$J$2:$J$201,0))),"",IF(AND(H1781=INDEX(Matches!$G$2:$G$201,MATCH($A1781&amp;"-3",Matches!$J$2:$J$201,0)),I1781=INDEX(Matches!$H$2:$H$201,MATCH($A1781&amp;"-3",Matches!$J$2:$J$201,0))),5,IF(SIGN(H1781-I1781)&lt;&gt;SIGN(INDEX(Matches!$G$2:$G$201,MATCH($A1781&amp;"-3",Matches!$J$2:$J$201,0))-INDEX(Matches!$H$2:$H$201,MATCH($A1781&amp;"-3",Matches!$J$2:$J$201,0))),0,IF(H1781-I1781=INDEX(Matches!$G$2:$G$201,MATCH($A1781&amp;"-3",Matches!$J$2:$J$201,0))-INDEX(Matches!$H$2:$H$201,MATCH($A1781&amp;"-3",Matches!$J$2:$J$201,0)),3,2))))),""))</f>
        <v/>
      </c>
      <c r="AA1781" s="12" t="str">
        <f aca="false">IF(OR($B1781="",J1781="",K1781=""),"",IFERROR(IF(OR(INDEX(Matches!$I$2:$I$201,MATCH($A1781&amp;"-4",Matches!$J$2:$J$201,0))="Void",INDEX(Matches!$G$2:$G$201,MATCH($A1781&amp;"-4",Matches!$J$2:$J$201,0))="",INDEX(Matches!$H$2:$H$201,MATCH($A1781&amp;"-4",Matches!$J$2:$J$201,0))=""),"",IF(AND($C1781&lt;&gt;"",INDEX(Matches!$F$2:$F$201,MATCH($A1781&amp;"-4",Matches!$J$2:$J$201,0))&lt;&gt;"",$C1781&gt;=INDEX(Matches!$F$2:$F$201,MATCH($A1781&amp;"-4",Matches!$J$2:$J$201,0))),"",IF(AND(J1781=INDEX(Matches!$G$2:$G$201,MATCH($A1781&amp;"-4",Matches!$J$2:$J$201,0)),K1781=INDEX(Matches!$H$2:$H$201,MATCH($A1781&amp;"-4",Matches!$J$2:$J$201,0))),5,IF(SIGN(J1781-K1781)&lt;&gt;SIGN(INDEX(Matches!$G$2:$G$201,MATCH($A1781&amp;"-4",Matches!$J$2:$J$201,0))-INDEX(Matches!$H$2:$H$201,MATCH($A1781&amp;"-4",Matches!$J$2:$J$201,0))),0,IF(J1781-K1781=INDEX(Matches!$G$2:$G$201,MATCH($A1781&amp;"-4",Matches!$J$2:$J$201,0))-INDEX(Matches!$H$2:$H$201,MATCH($A1781&amp;"-4",Matches!$J$2:$J$201,0)),3,2))))),""))</f>
        <v/>
      </c>
      <c r="AB1781" s="12" t="str">
        <f aca="false">IF(OR($B1781="",L1781="",M1781=""),"",IFERROR(IF(OR(INDEX(Matches!$I$2:$I$201,MATCH($A1781&amp;"-5",Matches!$J$2:$J$201,0))="Void",INDEX(Matches!$G$2:$G$201,MATCH($A1781&amp;"-5",Matches!$J$2:$J$201,0))="",INDEX(Matches!$H$2:$H$201,MATCH($A1781&amp;"-5",Matches!$J$2:$J$201,0))=""),"",IF(AND($C1781&lt;&gt;"",INDEX(Matches!$F$2:$F$201,MATCH($A1781&amp;"-5",Matches!$J$2:$J$201,0))&lt;&gt;"",$C1781&gt;=INDEX(Matches!$F$2:$F$201,MATCH($A1781&amp;"-5",Matches!$J$2:$J$201,0))),"",IF(AND(L1781=INDEX(Matches!$G$2:$G$201,MATCH($A1781&amp;"-5",Matches!$J$2:$J$201,0)),M1781=INDEX(Matches!$H$2:$H$201,MATCH($A1781&amp;"-5",Matches!$J$2:$J$201,0))),5,IF(SIGN(L1781-M1781)&lt;&gt;SIGN(INDEX(Matches!$G$2:$G$201,MATCH($A1781&amp;"-5",Matches!$J$2:$J$201,0))-INDEX(Matches!$H$2:$H$201,MATCH($A1781&amp;"-5",Matches!$J$2:$J$201,0))),0,IF(L1781-M1781=INDEX(Matches!$G$2:$G$201,MATCH($A1781&amp;"-5",Matches!$J$2:$J$201,0))-INDEX(Matches!$H$2:$H$201,MATCH($A1781&amp;"-5",Matches!$J$2:$J$201,0)),3,2))))),""))</f>
        <v/>
      </c>
      <c r="AC1781" s="12" t="str">
        <f aca="false">IF(OR($B1781="",N1781="",O1781=""),"",IFERROR(IF(OR(INDEX(Matches!$I$2:$I$201,MATCH($A1781&amp;"-6",Matches!$J$2:$J$201,0))="Void",INDEX(Matches!$G$2:$G$201,MATCH($A1781&amp;"-6",Matches!$J$2:$J$201,0))="",INDEX(Matches!$H$2:$H$201,MATCH($A1781&amp;"-6",Matches!$J$2:$J$201,0))=""),"",IF(AND($C1781&lt;&gt;"",INDEX(Matches!$F$2:$F$201,MATCH($A1781&amp;"-6",Matches!$J$2:$J$201,0))&lt;&gt;"",$C1781&gt;=INDEX(Matches!$F$2:$F$201,MATCH($A1781&amp;"-6",Matches!$J$2:$J$201,0))),"",IF(AND(N1781=INDEX(Matches!$G$2:$G$201,MATCH($A1781&amp;"-6",Matches!$J$2:$J$201,0)),O1781=INDEX(Matches!$H$2:$H$201,MATCH($A1781&amp;"-6",Matches!$J$2:$J$201,0))),5,IF(SIGN(N1781-O1781)&lt;&gt;SIGN(INDEX(Matches!$G$2:$G$201,MATCH($A1781&amp;"-6",Matches!$J$2:$J$201,0))-INDEX(Matches!$H$2:$H$201,MATCH($A1781&amp;"-6",Matches!$J$2:$J$201,0))),0,IF(N1781-O1781=INDEX(Matches!$G$2:$G$201,MATCH($A1781&amp;"-6",Matches!$J$2:$J$201,0))-INDEX(Matches!$H$2:$H$201,MATCH($A1781&amp;"-6",Matches!$J$2:$J$201,0)),3,2))))),""))</f>
        <v/>
      </c>
      <c r="AD1781" s="12" t="str">
        <f aca="false">IF(OR($B1781="",P1781="",Q1781=""),"",IFERROR(IF(OR(INDEX(Matches!$I$2:$I$201,MATCH($A1781&amp;"-7",Matches!$J$2:$J$201,0))="Void",INDEX(Matches!$G$2:$G$201,MATCH($A1781&amp;"-7",Matches!$J$2:$J$201,0))="",INDEX(Matches!$H$2:$H$201,MATCH($A1781&amp;"-7",Matches!$J$2:$J$201,0))=""),"",IF(AND($C1781&lt;&gt;"",INDEX(Matches!$F$2:$F$201,MATCH($A1781&amp;"-7",Matches!$J$2:$J$201,0))&lt;&gt;"",$C1781&gt;=INDEX(Matches!$F$2:$F$201,MATCH($A1781&amp;"-7",Matches!$J$2:$J$201,0))),"",IF(AND(P1781=INDEX(Matches!$G$2:$G$201,MATCH($A1781&amp;"-7",Matches!$J$2:$J$201,0)),Q1781=INDEX(Matches!$H$2:$H$201,MATCH($A1781&amp;"-7",Matches!$J$2:$J$201,0))),5,IF(SIGN(P1781-Q1781)&lt;&gt;SIGN(INDEX(Matches!$G$2:$G$201,MATCH($A1781&amp;"-7",Matches!$J$2:$J$201,0))-INDEX(Matches!$H$2:$H$201,MATCH($A1781&amp;"-7",Matches!$J$2:$J$201,0))),0,IF(P1781-Q1781=INDEX(Matches!$G$2:$G$201,MATCH($A1781&amp;"-7",Matches!$J$2:$J$201,0))-INDEX(Matches!$H$2:$H$201,MATCH($A1781&amp;"-7",Matches!$J$2:$J$201,0)),3,2))))),""))</f>
        <v/>
      </c>
      <c r="AE1781" s="12" t="str">
        <f aca="false">IF(OR($B1781="",R1781="",S1781=""),"",IFERROR(IF(OR(INDEX(Matches!$I$2:$I$201,MATCH($A1781&amp;"-8",Matches!$J$2:$J$201,0))="Void",INDEX(Matches!$G$2:$G$201,MATCH($A1781&amp;"-8",Matches!$J$2:$J$201,0))="",INDEX(Matches!$H$2:$H$201,MATCH($A1781&amp;"-8",Matches!$J$2:$J$201,0))=""),"",IF(AND($C1781&lt;&gt;"",INDEX(Matches!$F$2:$F$201,MATCH($A1781&amp;"-8",Matches!$J$2:$J$201,0))&lt;&gt;"",$C1781&gt;=INDEX(Matches!$F$2:$F$201,MATCH($A1781&amp;"-8",Matches!$J$2:$J$201,0))),"",IF(AND(R1781=INDEX(Matches!$G$2:$G$201,MATCH($A1781&amp;"-8",Matches!$J$2:$J$201,0)),S1781=INDEX(Matches!$H$2:$H$201,MATCH($A1781&amp;"-8",Matches!$J$2:$J$201,0))),5,IF(SIGN(R1781-S1781)&lt;&gt;SIGN(INDEX(Matches!$G$2:$G$201,MATCH($A1781&amp;"-8",Matches!$J$2:$J$201,0))-INDEX(Matches!$H$2:$H$201,MATCH($A1781&amp;"-8",Matches!$J$2:$J$201,0))),0,IF(R1781-S1781=INDEX(Matches!$G$2:$G$201,MATCH($A1781&amp;"-8",Matches!$J$2:$J$201,0))-INDEX(Matches!$H$2:$H$201,MATCH($A1781&amp;"-8",Matches!$J$2:$J$201,0)),3,2))))),""))</f>
        <v/>
      </c>
      <c r="AF1781" s="12" t="str">
        <f aca="false">IF(OR($B1781="",T1781="",U1781=""),"",IFERROR(IF(OR(INDEX(Matches!$I$2:$I$201,MATCH($A1781&amp;"-9",Matches!$J$2:$J$201,0))="Void",INDEX(Matches!$G$2:$G$201,MATCH($A1781&amp;"-9",Matches!$J$2:$J$201,0))="",INDEX(Matches!$H$2:$H$201,MATCH($A1781&amp;"-9",Matches!$J$2:$J$201,0))=""),"",IF(AND($C1781&lt;&gt;"",INDEX(Matches!$F$2:$F$201,MATCH($A1781&amp;"-9",Matches!$J$2:$J$201,0))&lt;&gt;"",$C1781&gt;=INDEX(Matches!$F$2:$F$201,MATCH($A1781&amp;"-9",Matches!$J$2:$J$201,0))),"",IF(AND(T1781=INDEX(Matches!$G$2:$G$201,MATCH($A1781&amp;"-9",Matches!$J$2:$J$201,0)),U1781=INDEX(Matches!$H$2:$H$201,MATCH($A1781&amp;"-9",Matches!$J$2:$J$201,0))),5,IF(SIGN(T1781-U1781)&lt;&gt;SIGN(INDEX(Matches!$G$2:$G$201,MATCH($A1781&amp;"-9",Matches!$J$2:$J$201,0))-INDEX(Matches!$H$2:$H$201,MATCH($A1781&amp;"-9",Matches!$J$2:$J$201,0))),0,IF(T1781-U1781=INDEX(Matches!$G$2:$G$201,MATCH($A1781&amp;"-9",Matches!$J$2:$J$201,0))-INDEX(Matches!$H$2:$H$201,MATCH($A1781&amp;"-9",Matches!$J$2:$J$201,0)),3,2))))),""))</f>
        <v/>
      </c>
      <c r="AG1781" s="12" t="str">
        <f aca="false">IF(OR($B1781="",V1781="",W1781=""),"",IFERROR(IF(OR(INDEX(Matches!$I$2:$I$201,MATCH($A1781&amp;"-10",Matches!$J$2:$J$201,0))="Void",INDEX(Matches!$G$2:$G$201,MATCH($A1781&amp;"-10",Matches!$J$2:$J$201,0))="",INDEX(Matches!$H$2:$H$201,MATCH($A1781&amp;"-10",Matches!$J$2:$J$201,0))=""),"",IF(AND($C1781&lt;&gt;"",INDEX(Matches!$F$2:$F$201,MATCH($A1781&amp;"-10",Matches!$J$2:$J$201,0))&lt;&gt;"",$C1781&gt;=INDEX(Matches!$F$2:$F$201,MATCH($A1781&amp;"-10",Matches!$J$2:$J$201,0))),"",IF(AND(V1781=INDEX(Matches!$G$2:$G$201,MATCH($A1781&amp;"-10",Matches!$J$2:$J$201,0)),W1781=INDEX(Matches!$H$2:$H$201,MATCH($A1781&amp;"-10",Matches!$J$2:$J$201,0))),5,IF(SIGN(V1781-W1781)&lt;&gt;SIGN(INDEX(Matches!$G$2:$G$201,MATCH($A1781&amp;"-10",Matches!$J$2:$J$201,0))-INDEX(Matches!$H$2:$H$201,MATCH($A1781&amp;"-10",Matches!$J$2:$J$201,0))),0,IF(V1781-W1781=INDEX(Matches!$G$2:$G$201,MATCH($A1781&amp;"-10",Matches!$J$2:$J$201,0))-INDEX(Matches!$H$2:$H$201,MATCH($A1781&amp;"-10",Matches!$J$2:$J$201,0)),3,2))))),""))</f>
        <v/>
      </c>
      <c r="AH1781" s="13" t="str">
        <f aca="false">IF($B1781="","",SUM(X1781:AG1781))</f>
        <v/>
      </c>
      <c r="AI1781" s="12" t="str">
        <f aca="false">IF($B1781="","",COUNTIF(X1781:AG1781,5))</f>
        <v/>
      </c>
      <c r="AJ1781" s="12" t="str">
        <f aca="false">IF($B1781="","",COUNTIF(X1781:AG1781,"&gt;=2"))</f>
        <v/>
      </c>
      <c r="AK1781" s="12" t="str">
        <f aca="false">IF($B1781="","",COUNT(X1781:AG1781))</f>
        <v/>
      </c>
    </row>
    <row r="1782" customFormat="false" ht="15" hidden="false" customHeight="false" outlineLevel="0" collapsed="false">
      <c r="A1782" s="7"/>
      <c r="B1782" s="7"/>
      <c r="C1782" s="11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12" t="str">
        <f aca="false">IF(OR($B1782="",D1782="",E1782=""),"",IFERROR(IF(OR(INDEX(Matches!$I$2:$I$201,MATCH($A1782&amp;"-1",Matches!$J$2:$J$201,0))="Void",INDEX(Matches!$G$2:$G$201,MATCH($A1782&amp;"-1",Matches!$J$2:$J$201,0))="",INDEX(Matches!$H$2:$H$201,MATCH($A1782&amp;"-1",Matches!$J$2:$J$201,0))=""),"",IF(AND($C1782&lt;&gt;"",INDEX(Matches!$F$2:$F$201,MATCH($A1782&amp;"-1",Matches!$J$2:$J$201,0))&lt;&gt;"",$C1782&gt;=INDEX(Matches!$F$2:$F$201,MATCH($A1782&amp;"-1",Matches!$J$2:$J$201,0))),"",IF(AND(D1782=INDEX(Matches!$G$2:$G$201,MATCH($A1782&amp;"-1",Matches!$J$2:$J$201,0)),E1782=INDEX(Matches!$H$2:$H$201,MATCH($A1782&amp;"-1",Matches!$J$2:$J$201,0))),5,IF(SIGN(D1782-E1782)&lt;&gt;SIGN(INDEX(Matches!$G$2:$G$201,MATCH($A1782&amp;"-1",Matches!$J$2:$J$201,0))-INDEX(Matches!$H$2:$H$201,MATCH($A1782&amp;"-1",Matches!$J$2:$J$201,0))),0,IF(D1782-E1782=INDEX(Matches!$G$2:$G$201,MATCH($A1782&amp;"-1",Matches!$J$2:$J$201,0))-INDEX(Matches!$H$2:$H$201,MATCH($A1782&amp;"-1",Matches!$J$2:$J$201,0)),3,2))))),""))</f>
        <v/>
      </c>
      <c r="Y1782" s="12" t="str">
        <f aca="false">IF(OR($B1782="",F1782="",G1782=""),"",IFERROR(IF(OR(INDEX(Matches!$I$2:$I$201,MATCH($A1782&amp;"-2",Matches!$J$2:$J$201,0))="Void",INDEX(Matches!$G$2:$G$201,MATCH($A1782&amp;"-2",Matches!$J$2:$J$201,0))="",INDEX(Matches!$H$2:$H$201,MATCH($A1782&amp;"-2",Matches!$J$2:$J$201,0))=""),"",IF(AND($C1782&lt;&gt;"",INDEX(Matches!$F$2:$F$201,MATCH($A1782&amp;"-2",Matches!$J$2:$J$201,0))&lt;&gt;"",$C1782&gt;=INDEX(Matches!$F$2:$F$201,MATCH($A1782&amp;"-2",Matches!$J$2:$J$201,0))),"",IF(AND(F1782=INDEX(Matches!$G$2:$G$201,MATCH($A1782&amp;"-2",Matches!$J$2:$J$201,0)),G1782=INDEX(Matches!$H$2:$H$201,MATCH($A1782&amp;"-2",Matches!$J$2:$J$201,0))),5,IF(SIGN(F1782-G1782)&lt;&gt;SIGN(INDEX(Matches!$G$2:$G$201,MATCH($A1782&amp;"-2",Matches!$J$2:$J$201,0))-INDEX(Matches!$H$2:$H$201,MATCH($A1782&amp;"-2",Matches!$J$2:$J$201,0))),0,IF(F1782-G1782=INDEX(Matches!$G$2:$G$201,MATCH($A1782&amp;"-2",Matches!$J$2:$J$201,0))-INDEX(Matches!$H$2:$H$201,MATCH($A1782&amp;"-2",Matches!$J$2:$J$201,0)),3,2))))),""))</f>
        <v/>
      </c>
      <c r="Z1782" s="12" t="str">
        <f aca="false">IF(OR($B1782="",H1782="",I1782=""),"",IFERROR(IF(OR(INDEX(Matches!$I$2:$I$201,MATCH($A1782&amp;"-3",Matches!$J$2:$J$201,0))="Void",INDEX(Matches!$G$2:$G$201,MATCH($A1782&amp;"-3",Matches!$J$2:$J$201,0))="",INDEX(Matches!$H$2:$H$201,MATCH($A1782&amp;"-3",Matches!$J$2:$J$201,0))=""),"",IF(AND($C1782&lt;&gt;"",INDEX(Matches!$F$2:$F$201,MATCH($A1782&amp;"-3",Matches!$J$2:$J$201,0))&lt;&gt;"",$C1782&gt;=INDEX(Matches!$F$2:$F$201,MATCH($A1782&amp;"-3",Matches!$J$2:$J$201,0))),"",IF(AND(H1782=INDEX(Matches!$G$2:$G$201,MATCH($A1782&amp;"-3",Matches!$J$2:$J$201,0)),I1782=INDEX(Matches!$H$2:$H$201,MATCH($A1782&amp;"-3",Matches!$J$2:$J$201,0))),5,IF(SIGN(H1782-I1782)&lt;&gt;SIGN(INDEX(Matches!$G$2:$G$201,MATCH($A1782&amp;"-3",Matches!$J$2:$J$201,0))-INDEX(Matches!$H$2:$H$201,MATCH($A1782&amp;"-3",Matches!$J$2:$J$201,0))),0,IF(H1782-I1782=INDEX(Matches!$G$2:$G$201,MATCH($A1782&amp;"-3",Matches!$J$2:$J$201,0))-INDEX(Matches!$H$2:$H$201,MATCH($A1782&amp;"-3",Matches!$J$2:$J$201,0)),3,2))))),""))</f>
        <v/>
      </c>
      <c r="AA1782" s="12" t="str">
        <f aca="false">IF(OR($B1782="",J1782="",K1782=""),"",IFERROR(IF(OR(INDEX(Matches!$I$2:$I$201,MATCH($A1782&amp;"-4",Matches!$J$2:$J$201,0))="Void",INDEX(Matches!$G$2:$G$201,MATCH($A1782&amp;"-4",Matches!$J$2:$J$201,0))="",INDEX(Matches!$H$2:$H$201,MATCH($A1782&amp;"-4",Matches!$J$2:$J$201,0))=""),"",IF(AND($C1782&lt;&gt;"",INDEX(Matches!$F$2:$F$201,MATCH($A1782&amp;"-4",Matches!$J$2:$J$201,0))&lt;&gt;"",$C1782&gt;=INDEX(Matches!$F$2:$F$201,MATCH($A1782&amp;"-4",Matches!$J$2:$J$201,0))),"",IF(AND(J1782=INDEX(Matches!$G$2:$G$201,MATCH($A1782&amp;"-4",Matches!$J$2:$J$201,0)),K1782=INDEX(Matches!$H$2:$H$201,MATCH($A1782&amp;"-4",Matches!$J$2:$J$201,0))),5,IF(SIGN(J1782-K1782)&lt;&gt;SIGN(INDEX(Matches!$G$2:$G$201,MATCH($A1782&amp;"-4",Matches!$J$2:$J$201,0))-INDEX(Matches!$H$2:$H$201,MATCH($A1782&amp;"-4",Matches!$J$2:$J$201,0))),0,IF(J1782-K1782=INDEX(Matches!$G$2:$G$201,MATCH($A1782&amp;"-4",Matches!$J$2:$J$201,0))-INDEX(Matches!$H$2:$H$201,MATCH($A1782&amp;"-4",Matches!$J$2:$J$201,0)),3,2))))),""))</f>
        <v/>
      </c>
      <c r="AB1782" s="12" t="str">
        <f aca="false">IF(OR($B1782="",L1782="",M1782=""),"",IFERROR(IF(OR(INDEX(Matches!$I$2:$I$201,MATCH($A1782&amp;"-5",Matches!$J$2:$J$201,0))="Void",INDEX(Matches!$G$2:$G$201,MATCH($A1782&amp;"-5",Matches!$J$2:$J$201,0))="",INDEX(Matches!$H$2:$H$201,MATCH($A1782&amp;"-5",Matches!$J$2:$J$201,0))=""),"",IF(AND($C1782&lt;&gt;"",INDEX(Matches!$F$2:$F$201,MATCH($A1782&amp;"-5",Matches!$J$2:$J$201,0))&lt;&gt;"",$C1782&gt;=INDEX(Matches!$F$2:$F$201,MATCH($A1782&amp;"-5",Matches!$J$2:$J$201,0))),"",IF(AND(L1782=INDEX(Matches!$G$2:$G$201,MATCH($A1782&amp;"-5",Matches!$J$2:$J$201,0)),M1782=INDEX(Matches!$H$2:$H$201,MATCH($A1782&amp;"-5",Matches!$J$2:$J$201,0))),5,IF(SIGN(L1782-M1782)&lt;&gt;SIGN(INDEX(Matches!$G$2:$G$201,MATCH($A1782&amp;"-5",Matches!$J$2:$J$201,0))-INDEX(Matches!$H$2:$H$201,MATCH($A1782&amp;"-5",Matches!$J$2:$J$201,0))),0,IF(L1782-M1782=INDEX(Matches!$G$2:$G$201,MATCH($A1782&amp;"-5",Matches!$J$2:$J$201,0))-INDEX(Matches!$H$2:$H$201,MATCH($A1782&amp;"-5",Matches!$J$2:$J$201,0)),3,2))))),""))</f>
        <v/>
      </c>
      <c r="AC1782" s="12" t="str">
        <f aca="false">IF(OR($B1782="",N1782="",O1782=""),"",IFERROR(IF(OR(INDEX(Matches!$I$2:$I$201,MATCH($A1782&amp;"-6",Matches!$J$2:$J$201,0))="Void",INDEX(Matches!$G$2:$G$201,MATCH($A1782&amp;"-6",Matches!$J$2:$J$201,0))="",INDEX(Matches!$H$2:$H$201,MATCH($A1782&amp;"-6",Matches!$J$2:$J$201,0))=""),"",IF(AND($C1782&lt;&gt;"",INDEX(Matches!$F$2:$F$201,MATCH($A1782&amp;"-6",Matches!$J$2:$J$201,0))&lt;&gt;"",$C1782&gt;=INDEX(Matches!$F$2:$F$201,MATCH($A1782&amp;"-6",Matches!$J$2:$J$201,0))),"",IF(AND(N1782=INDEX(Matches!$G$2:$G$201,MATCH($A1782&amp;"-6",Matches!$J$2:$J$201,0)),O1782=INDEX(Matches!$H$2:$H$201,MATCH($A1782&amp;"-6",Matches!$J$2:$J$201,0))),5,IF(SIGN(N1782-O1782)&lt;&gt;SIGN(INDEX(Matches!$G$2:$G$201,MATCH($A1782&amp;"-6",Matches!$J$2:$J$201,0))-INDEX(Matches!$H$2:$H$201,MATCH($A1782&amp;"-6",Matches!$J$2:$J$201,0))),0,IF(N1782-O1782=INDEX(Matches!$G$2:$G$201,MATCH($A1782&amp;"-6",Matches!$J$2:$J$201,0))-INDEX(Matches!$H$2:$H$201,MATCH($A1782&amp;"-6",Matches!$J$2:$J$201,0)),3,2))))),""))</f>
        <v/>
      </c>
      <c r="AD1782" s="12" t="str">
        <f aca="false">IF(OR($B1782="",P1782="",Q1782=""),"",IFERROR(IF(OR(INDEX(Matches!$I$2:$I$201,MATCH($A1782&amp;"-7",Matches!$J$2:$J$201,0))="Void",INDEX(Matches!$G$2:$G$201,MATCH($A1782&amp;"-7",Matches!$J$2:$J$201,0))="",INDEX(Matches!$H$2:$H$201,MATCH($A1782&amp;"-7",Matches!$J$2:$J$201,0))=""),"",IF(AND($C1782&lt;&gt;"",INDEX(Matches!$F$2:$F$201,MATCH($A1782&amp;"-7",Matches!$J$2:$J$201,0))&lt;&gt;"",$C1782&gt;=INDEX(Matches!$F$2:$F$201,MATCH($A1782&amp;"-7",Matches!$J$2:$J$201,0))),"",IF(AND(P1782=INDEX(Matches!$G$2:$G$201,MATCH($A1782&amp;"-7",Matches!$J$2:$J$201,0)),Q1782=INDEX(Matches!$H$2:$H$201,MATCH($A1782&amp;"-7",Matches!$J$2:$J$201,0))),5,IF(SIGN(P1782-Q1782)&lt;&gt;SIGN(INDEX(Matches!$G$2:$G$201,MATCH($A1782&amp;"-7",Matches!$J$2:$J$201,0))-INDEX(Matches!$H$2:$H$201,MATCH($A1782&amp;"-7",Matches!$J$2:$J$201,0))),0,IF(P1782-Q1782=INDEX(Matches!$G$2:$G$201,MATCH($A1782&amp;"-7",Matches!$J$2:$J$201,0))-INDEX(Matches!$H$2:$H$201,MATCH($A1782&amp;"-7",Matches!$J$2:$J$201,0)),3,2))))),""))</f>
        <v/>
      </c>
      <c r="AE1782" s="12" t="str">
        <f aca="false">IF(OR($B1782="",R1782="",S1782=""),"",IFERROR(IF(OR(INDEX(Matches!$I$2:$I$201,MATCH($A1782&amp;"-8",Matches!$J$2:$J$201,0))="Void",INDEX(Matches!$G$2:$G$201,MATCH($A1782&amp;"-8",Matches!$J$2:$J$201,0))="",INDEX(Matches!$H$2:$H$201,MATCH($A1782&amp;"-8",Matches!$J$2:$J$201,0))=""),"",IF(AND($C1782&lt;&gt;"",INDEX(Matches!$F$2:$F$201,MATCH($A1782&amp;"-8",Matches!$J$2:$J$201,0))&lt;&gt;"",$C1782&gt;=INDEX(Matches!$F$2:$F$201,MATCH($A1782&amp;"-8",Matches!$J$2:$J$201,0))),"",IF(AND(R1782=INDEX(Matches!$G$2:$G$201,MATCH($A1782&amp;"-8",Matches!$J$2:$J$201,0)),S1782=INDEX(Matches!$H$2:$H$201,MATCH($A1782&amp;"-8",Matches!$J$2:$J$201,0))),5,IF(SIGN(R1782-S1782)&lt;&gt;SIGN(INDEX(Matches!$G$2:$G$201,MATCH($A1782&amp;"-8",Matches!$J$2:$J$201,0))-INDEX(Matches!$H$2:$H$201,MATCH($A1782&amp;"-8",Matches!$J$2:$J$201,0))),0,IF(R1782-S1782=INDEX(Matches!$G$2:$G$201,MATCH($A1782&amp;"-8",Matches!$J$2:$J$201,0))-INDEX(Matches!$H$2:$H$201,MATCH($A1782&amp;"-8",Matches!$J$2:$J$201,0)),3,2))))),""))</f>
        <v/>
      </c>
      <c r="AF1782" s="12" t="str">
        <f aca="false">IF(OR($B1782="",T1782="",U1782=""),"",IFERROR(IF(OR(INDEX(Matches!$I$2:$I$201,MATCH($A1782&amp;"-9",Matches!$J$2:$J$201,0))="Void",INDEX(Matches!$G$2:$G$201,MATCH($A1782&amp;"-9",Matches!$J$2:$J$201,0))="",INDEX(Matches!$H$2:$H$201,MATCH($A1782&amp;"-9",Matches!$J$2:$J$201,0))=""),"",IF(AND($C1782&lt;&gt;"",INDEX(Matches!$F$2:$F$201,MATCH($A1782&amp;"-9",Matches!$J$2:$J$201,0))&lt;&gt;"",$C1782&gt;=INDEX(Matches!$F$2:$F$201,MATCH($A1782&amp;"-9",Matches!$J$2:$J$201,0))),"",IF(AND(T1782=INDEX(Matches!$G$2:$G$201,MATCH($A1782&amp;"-9",Matches!$J$2:$J$201,0)),U1782=INDEX(Matches!$H$2:$H$201,MATCH($A1782&amp;"-9",Matches!$J$2:$J$201,0))),5,IF(SIGN(T1782-U1782)&lt;&gt;SIGN(INDEX(Matches!$G$2:$G$201,MATCH($A1782&amp;"-9",Matches!$J$2:$J$201,0))-INDEX(Matches!$H$2:$H$201,MATCH($A1782&amp;"-9",Matches!$J$2:$J$201,0))),0,IF(T1782-U1782=INDEX(Matches!$G$2:$G$201,MATCH($A1782&amp;"-9",Matches!$J$2:$J$201,0))-INDEX(Matches!$H$2:$H$201,MATCH($A1782&amp;"-9",Matches!$J$2:$J$201,0)),3,2))))),""))</f>
        <v/>
      </c>
      <c r="AG1782" s="12" t="str">
        <f aca="false">IF(OR($B1782="",V1782="",W1782=""),"",IFERROR(IF(OR(INDEX(Matches!$I$2:$I$201,MATCH($A1782&amp;"-10",Matches!$J$2:$J$201,0))="Void",INDEX(Matches!$G$2:$G$201,MATCH($A1782&amp;"-10",Matches!$J$2:$J$201,0))="",INDEX(Matches!$H$2:$H$201,MATCH($A1782&amp;"-10",Matches!$J$2:$J$201,0))=""),"",IF(AND($C1782&lt;&gt;"",INDEX(Matches!$F$2:$F$201,MATCH($A1782&amp;"-10",Matches!$J$2:$J$201,0))&lt;&gt;"",$C1782&gt;=INDEX(Matches!$F$2:$F$201,MATCH($A1782&amp;"-10",Matches!$J$2:$J$201,0))),"",IF(AND(V1782=INDEX(Matches!$G$2:$G$201,MATCH($A1782&amp;"-10",Matches!$J$2:$J$201,0)),W1782=INDEX(Matches!$H$2:$H$201,MATCH($A1782&amp;"-10",Matches!$J$2:$J$201,0))),5,IF(SIGN(V1782-W1782)&lt;&gt;SIGN(INDEX(Matches!$G$2:$G$201,MATCH($A1782&amp;"-10",Matches!$J$2:$J$201,0))-INDEX(Matches!$H$2:$H$201,MATCH($A1782&amp;"-10",Matches!$J$2:$J$201,0))),0,IF(V1782-W1782=INDEX(Matches!$G$2:$G$201,MATCH($A1782&amp;"-10",Matches!$J$2:$J$201,0))-INDEX(Matches!$H$2:$H$201,MATCH($A1782&amp;"-10",Matches!$J$2:$J$201,0)),3,2))))),""))</f>
        <v/>
      </c>
      <c r="AH1782" s="13" t="str">
        <f aca="false">IF($B1782="","",SUM(X1782:AG1782))</f>
        <v/>
      </c>
      <c r="AI1782" s="12" t="str">
        <f aca="false">IF($B1782="","",COUNTIF(X1782:AG1782,5))</f>
        <v/>
      </c>
      <c r="AJ1782" s="12" t="str">
        <f aca="false">IF($B1782="","",COUNTIF(X1782:AG1782,"&gt;=2"))</f>
        <v/>
      </c>
      <c r="AK1782" s="12" t="str">
        <f aca="false">IF($B1782="","",COUNT(X1782:AG1782))</f>
        <v/>
      </c>
    </row>
    <row r="1783" customFormat="false" ht="15" hidden="false" customHeight="false" outlineLevel="0" collapsed="false">
      <c r="A1783" s="7"/>
      <c r="B1783" s="7"/>
      <c r="C1783" s="11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12" t="str">
        <f aca="false">IF(OR($B1783="",D1783="",E1783=""),"",IFERROR(IF(OR(INDEX(Matches!$I$2:$I$201,MATCH($A1783&amp;"-1",Matches!$J$2:$J$201,0))="Void",INDEX(Matches!$G$2:$G$201,MATCH($A1783&amp;"-1",Matches!$J$2:$J$201,0))="",INDEX(Matches!$H$2:$H$201,MATCH($A1783&amp;"-1",Matches!$J$2:$J$201,0))=""),"",IF(AND($C1783&lt;&gt;"",INDEX(Matches!$F$2:$F$201,MATCH($A1783&amp;"-1",Matches!$J$2:$J$201,0))&lt;&gt;"",$C1783&gt;=INDEX(Matches!$F$2:$F$201,MATCH($A1783&amp;"-1",Matches!$J$2:$J$201,0))),"",IF(AND(D1783=INDEX(Matches!$G$2:$G$201,MATCH($A1783&amp;"-1",Matches!$J$2:$J$201,0)),E1783=INDEX(Matches!$H$2:$H$201,MATCH($A1783&amp;"-1",Matches!$J$2:$J$201,0))),5,IF(SIGN(D1783-E1783)&lt;&gt;SIGN(INDEX(Matches!$G$2:$G$201,MATCH($A1783&amp;"-1",Matches!$J$2:$J$201,0))-INDEX(Matches!$H$2:$H$201,MATCH($A1783&amp;"-1",Matches!$J$2:$J$201,0))),0,IF(D1783-E1783=INDEX(Matches!$G$2:$G$201,MATCH($A1783&amp;"-1",Matches!$J$2:$J$201,0))-INDEX(Matches!$H$2:$H$201,MATCH($A1783&amp;"-1",Matches!$J$2:$J$201,0)),3,2))))),""))</f>
        <v/>
      </c>
      <c r="Y1783" s="12" t="str">
        <f aca="false">IF(OR($B1783="",F1783="",G1783=""),"",IFERROR(IF(OR(INDEX(Matches!$I$2:$I$201,MATCH($A1783&amp;"-2",Matches!$J$2:$J$201,0))="Void",INDEX(Matches!$G$2:$G$201,MATCH($A1783&amp;"-2",Matches!$J$2:$J$201,0))="",INDEX(Matches!$H$2:$H$201,MATCH($A1783&amp;"-2",Matches!$J$2:$J$201,0))=""),"",IF(AND($C1783&lt;&gt;"",INDEX(Matches!$F$2:$F$201,MATCH($A1783&amp;"-2",Matches!$J$2:$J$201,0))&lt;&gt;"",$C1783&gt;=INDEX(Matches!$F$2:$F$201,MATCH($A1783&amp;"-2",Matches!$J$2:$J$201,0))),"",IF(AND(F1783=INDEX(Matches!$G$2:$G$201,MATCH($A1783&amp;"-2",Matches!$J$2:$J$201,0)),G1783=INDEX(Matches!$H$2:$H$201,MATCH($A1783&amp;"-2",Matches!$J$2:$J$201,0))),5,IF(SIGN(F1783-G1783)&lt;&gt;SIGN(INDEX(Matches!$G$2:$G$201,MATCH($A1783&amp;"-2",Matches!$J$2:$J$201,0))-INDEX(Matches!$H$2:$H$201,MATCH($A1783&amp;"-2",Matches!$J$2:$J$201,0))),0,IF(F1783-G1783=INDEX(Matches!$G$2:$G$201,MATCH($A1783&amp;"-2",Matches!$J$2:$J$201,0))-INDEX(Matches!$H$2:$H$201,MATCH($A1783&amp;"-2",Matches!$J$2:$J$201,0)),3,2))))),""))</f>
        <v/>
      </c>
      <c r="Z1783" s="12" t="str">
        <f aca="false">IF(OR($B1783="",H1783="",I1783=""),"",IFERROR(IF(OR(INDEX(Matches!$I$2:$I$201,MATCH($A1783&amp;"-3",Matches!$J$2:$J$201,0))="Void",INDEX(Matches!$G$2:$G$201,MATCH($A1783&amp;"-3",Matches!$J$2:$J$201,0))="",INDEX(Matches!$H$2:$H$201,MATCH($A1783&amp;"-3",Matches!$J$2:$J$201,0))=""),"",IF(AND($C1783&lt;&gt;"",INDEX(Matches!$F$2:$F$201,MATCH($A1783&amp;"-3",Matches!$J$2:$J$201,0))&lt;&gt;"",$C1783&gt;=INDEX(Matches!$F$2:$F$201,MATCH($A1783&amp;"-3",Matches!$J$2:$J$201,0))),"",IF(AND(H1783=INDEX(Matches!$G$2:$G$201,MATCH($A1783&amp;"-3",Matches!$J$2:$J$201,0)),I1783=INDEX(Matches!$H$2:$H$201,MATCH($A1783&amp;"-3",Matches!$J$2:$J$201,0))),5,IF(SIGN(H1783-I1783)&lt;&gt;SIGN(INDEX(Matches!$G$2:$G$201,MATCH($A1783&amp;"-3",Matches!$J$2:$J$201,0))-INDEX(Matches!$H$2:$H$201,MATCH($A1783&amp;"-3",Matches!$J$2:$J$201,0))),0,IF(H1783-I1783=INDEX(Matches!$G$2:$G$201,MATCH($A1783&amp;"-3",Matches!$J$2:$J$201,0))-INDEX(Matches!$H$2:$H$201,MATCH($A1783&amp;"-3",Matches!$J$2:$J$201,0)),3,2))))),""))</f>
        <v/>
      </c>
      <c r="AA1783" s="12" t="str">
        <f aca="false">IF(OR($B1783="",J1783="",K1783=""),"",IFERROR(IF(OR(INDEX(Matches!$I$2:$I$201,MATCH($A1783&amp;"-4",Matches!$J$2:$J$201,0))="Void",INDEX(Matches!$G$2:$G$201,MATCH($A1783&amp;"-4",Matches!$J$2:$J$201,0))="",INDEX(Matches!$H$2:$H$201,MATCH($A1783&amp;"-4",Matches!$J$2:$J$201,0))=""),"",IF(AND($C1783&lt;&gt;"",INDEX(Matches!$F$2:$F$201,MATCH($A1783&amp;"-4",Matches!$J$2:$J$201,0))&lt;&gt;"",$C1783&gt;=INDEX(Matches!$F$2:$F$201,MATCH($A1783&amp;"-4",Matches!$J$2:$J$201,0))),"",IF(AND(J1783=INDEX(Matches!$G$2:$G$201,MATCH($A1783&amp;"-4",Matches!$J$2:$J$201,0)),K1783=INDEX(Matches!$H$2:$H$201,MATCH($A1783&amp;"-4",Matches!$J$2:$J$201,0))),5,IF(SIGN(J1783-K1783)&lt;&gt;SIGN(INDEX(Matches!$G$2:$G$201,MATCH($A1783&amp;"-4",Matches!$J$2:$J$201,0))-INDEX(Matches!$H$2:$H$201,MATCH($A1783&amp;"-4",Matches!$J$2:$J$201,0))),0,IF(J1783-K1783=INDEX(Matches!$G$2:$G$201,MATCH($A1783&amp;"-4",Matches!$J$2:$J$201,0))-INDEX(Matches!$H$2:$H$201,MATCH($A1783&amp;"-4",Matches!$J$2:$J$201,0)),3,2))))),""))</f>
        <v/>
      </c>
      <c r="AB1783" s="12" t="str">
        <f aca="false">IF(OR($B1783="",L1783="",M1783=""),"",IFERROR(IF(OR(INDEX(Matches!$I$2:$I$201,MATCH($A1783&amp;"-5",Matches!$J$2:$J$201,0))="Void",INDEX(Matches!$G$2:$G$201,MATCH($A1783&amp;"-5",Matches!$J$2:$J$201,0))="",INDEX(Matches!$H$2:$H$201,MATCH($A1783&amp;"-5",Matches!$J$2:$J$201,0))=""),"",IF(AND($C1783&lt;&gt;"",INDEX(Matches!$F$2:$F$201,MATCH($A1783&amp;"-5",Matches!$J$2:$J$201,0))&lt;&gt;"",$C1783&gt;=INDEX(Matches!$F$2:$F$201,MATCH($A1783&amp;"-5",Matches!$J$2:$J$201,0))),"",IF(AND(L1783=INDEX(Matches!$G$2:$G$201,MATCH($A1783&amp;"-5",Matches!$J$2:$J$201,0)),M1783=INDEX(Matches!$H$2:$H$201,MATCH($A1783&amp;"-5",Matches!$J$2:$J$201,0))),5,IF(SIGN(L1783-M1783)&lt;&gt;SIGN(INDEX(Matches!$G$2:$G$201,MATCH($A1783&amp;"-5",Matches!$J$2:$J$201,0))-INDEX(Matches!$H$2:$H$201,MATCH($A1783&amp;"-5",Matches!$J$2:$J$201,0))),0,IF(L1783-M1783=INDEX(Matches!$G$2:$G$201,MATCH($A1783&amp;"-5",Matches!$J$2:$J$201,0))-INDEX(Matches!$H$2:$H$201,MATCH($A1783&amp;"-5",Matches!$J$2:$J$201,0)),3,2))))),""))</f>
        <v/>
      </c>
      <c r="AC1783" s="12" t="str">
        <f aca="false">IF(OR($B1783="",N1783="",O1783=""),"",IFERROR(IF(OR(INDEX(Matches!$I$2:$I$201,MATCH($A1783&amp;"-6",Matches!$J$2:$J$201,0))="Void",INDEX(Matches!$G$2:$G$201,MATCH($A1783&amp;"-6",Matches!$J$2:$J$201,0))="",INDEX(Matches!$H$2:$H$201,MATCH($A1783&amp;"-6",Matches!$J$2:$J$201,0))=""),"",IF(AND($C1783&lt;&gt;"",INDEX(Matches!$F$2:$F$201,MATCH($A1783&amp;"-6",Matches!$J$2:$J$201,0))&lt;&gt;"",$C1783&gt;=INDEX(Matches!$F$2:$F$201,MATCH($A1783&amp;"-6",Matches!$J$2:$J$201,0))),"",IF(AND(N1783=INDEX(Matches!$G$2:$G$201,MATCH($A1783&amp;"-6",Matches!$J$2:$J$201,0)),O1783=INDEX(Matches!$H$2:$H$201,MATCH($A1783&amp;"-6",Matches!$J$2:$J$201,0))),5,IF(SIGN(N1783-O1783)&lt;&gt;SIGN(INDEX(Matches!$G$2:$G$201,MATCH($A1783&amp;"-6",Matches!$J$2:$J$201,0))-INDEX(Matches!$H$2:$H$201,MATCH($A1783&amp;"-6",Matches!$J$2:$J$201,0))),0,IF(N1783-O1783=INDEX(Matches!$G$2:$G$201,MATCH($A1783&amp;"-6",Matches!$J$2:$J$201,0))-INDEX(Matches!$H$2:$H$201,MATCH($A1783&amp;"-6",Matches!$J$2:$J$201,0)),3,2))))),""))</f>
        <v/>
      </c>
      <c r="AD1783" s="12" t="str">
        <f aca="false">IF(OR($B1783="",P1783="",Q1783=""),"",IFERROR(IF(OR(INDEX(Matches!$I$2:$I$201,MATCH($A1783&amp;"-7",Matches!$J$2:$J$201,0))="Void",INDEX(Matches!$G$2:$G$201,MATCH($A1783&amp;"-7",Matches!$J$2:$J$201,0))="",INDEX(Matches!$H$2:$H$201,MATCH($A1783&amp;"-7",Matches!$J$2:$J$201,0))=""),"",IF(AND($C1783&lt;&gt;"",INDEX(Matches!$F$2:$F$201,MATCH($A1783&amp;"-7",Matches!$J$2:$J$201,0))&lt;&gt;"",$C1783&gt;=INDEX(Matches!$F$2:$F$201,MATCH($A1783&amp;"-7",Matches!$J$2:$J$201,0))),"",IF(AND(P1783=INDEX(Matches!$G$2:$G$201,MATCH($A1783&amp;"-7",Matches!$J$2:$J$201,0)),Q1783=INDEX(Matches!$H$2:$H$201,MATCH($A1783&amp;"-7",Matches!$J$2:$J$201,0))),5,IF(SIGN(P1783-Q1783)&lt;&gt;SIGN(INDEX(Matches!$G$2:$G$201,MATCH($A1783&amp;"-7",Matches!$J$2:$J$201,0))-INDEX(Matches!$H$2:$H$201,MATCH($A1783&amp;"-7",Matches!$J$2:$J$201,0))),0,IF(P1783-Q1783=INDEX(Matches!$G$2:$G$201,MATCH($A1783&amp;"-7",Matches!$J$2:$J$201,0))-INDEX(Matches!$H$2:$H$201,MATCH($A1783&amp;"-7",Matches!$J$2:$J$201,0)),3,2))))),""))</f>
        <v/>
      </c>
      <c r="AE1783" s="12" t="str">
        <f aca="false">IF(OR($B1783="",R1783="",S1783=""),"",IFERROR(IF(OR(INDEX(Matches!$I$2:$I$201,MATCH($A1783&amp;"-8",Matches!$J$2:$J$201,0))="Void",INDEX(Matches!$G$2:$G$201,MATCH($A1783&amp;"-8",Matches!$J$2:$J$201,0))="",INDEX(Matches!$H$2:$H$201,MATCH($A1783&amp;"-8",Matches!$J$2:$J$201,0))=""),"",IF(AND($C1783&lt;&gt;"",INDEX(Matches!$F$2:$F$201,MATCH($A1783&amp;"-8",Matches!$J$2:$J$201,0))&lt;&gt;"",$C1783&gt;=INDEX(Matches!$F$2:$F$201,MATCH($A1783&amp;"-8",Matches!$J$2:$J$201,0))),"",IF(AND(R1783=INDEX(Matches!$G$2:$G$201,MATCH($A1783&amp;"-8",Matches!$J$2:$J$201,0)),S1783=INDEX(Matches!$H$2:$H$201,MATCH($A1783&amp;"-8",Matches!$J$2:$J$201,0))),5,IF(SIGN(R1783-S1783)&lt;&gt;SIGN(INDEX(Matches!$G$2:$G$201,MATCH($A1783&amp;"-8",Matches!$J$2:$J$201,0))-INDEX(Matches!$H$2:$H$201,MATCH($A1783&amp;"-8",Matches!$J$2:$J$201,0))),0,IF(R1783-S1783=INDEX(Matches!$G$2:$G$201,MATCH($A1783&amp;"-8",Matches!$J$2:$J$201,0))-INDEX(Matches!$H$2:$H$201,MATCH($A1783&amp;"-8",Matches!$J$2:$J$201,0)),3,2))))),""))</f>
        <v/>
      </c>
      <c r="AF1783" s="12" t="str">
        <f aca="false">IF(OR($B1783="",T1783="",U1783=""),"",IFERROR(IF(OR(INDEX(Matches!$I$2:$I$201,MATCH($A1783&amp;"-9",Matches!$J$2:$J$201,0))="Void",INDEX(Matches!$G$2:$G$201,MATCH($A1783&amp;"-9",Matches!$J$2:$J$201,0))="",INDEX(Matches!$H$2:$H$201,MATCH($A1783&amp;"-9",Matches!$J$2:$J$201,0))=""),"",IF(AND($C1783&lt;&gt;"",INDEX(Matches!$F$2:$F$201,MATCH($A1783&amp;"-9",Matches!$J$2:$J$201,0))&lt;&gt;"",$C1783&gt;=INDEX(Matches!$F$2:$F$201,MATCH($A1783&amp;"-9",Matches!$J$2:$J$201,0))),"",IF(AND(T1783=INDEX(Matches!$G$2:$G$201,MATCH($A1783&amp;"-9",Matches!$J$2:$J$201,0)),U1783=INDEX(Matches!$H$2:$H$201,MATCH($A1783&amp;"-9",Matches!$J$2:$J$201,0))),5,IF(SIGN(T1783-U1783)&lt;&gt;SIGN(INDEX(Matches!$G$2:$G$201,MATCH($A1783&amp;"-9",Matches!$J$2:$J$201,0))-INDEX(Matches!$H$2:$H$201,MATCH($A1783&amp;"-9",Matches!$J$2:$J$201,0))),0,IF(T1783-U1783=INDEX(Matches!$G$2:$G$201,MATCH($A1783&amp;"-9",Matches!$J$2:$J$201,0))-INDEX(Matches!$H$2:$H$201,MATCH($A1783&amp;"-9",Matches!$J$2:$J$201,0)),3,2))))),""))</f>
        <v/>
      </c>
      <c r="AG1783" s="12" t="str">
        <f aca="false">IF(OR($B1783="",V1783="",W1783=""),"",IFERROR(IF(OR(INDEX(Matches!$I$2:$I$201,MATCH($A1783&amp;"-10",Matches!$J$2:$J$201,0))="Void",INDEX(Matches!$G$2:$G$201,MATCH($A1783&amp;"-10",Matches!$J$2:$J$201,0))="",INDEX(Matches!$H$2:$H$201,MATCH($A1783&amp;"-10",Matches!$J$2:$J$201,0))=""),"",IF(AND($C1783&lt;&gt;"",INDEX(Matches!$F$2:$F$201,MATCH($A1783&amp;"-10",Matches!$J$2:$J$201,0))&lt;&gt;"",$C1783&gt;=INDEX(Matches!$F$2:$F$201,MATCH($A1783&amp;"-10",Matches!$J$2:$J$201,0))),"",IF(AND(V1783=INDEX(Matches!$G$2:$G$201,MATCH($A1783&amp;"-10",Matches!$J$2:$J$201,0)),W1783=INDEX(Matches!$H$2:$H$201,MATCH($A1783&amp;"-10",Matches!$J$2:$J$201,0))),5,IF(SIGN(V1783-W1783)&lt;&gt;SIGN(INDEX(Matches!$G$2:$G$201,MATCH($A1783&amp;"-10",Matches!$J$2:$J$201,0))-INDEX(Matches!$H$2:$H$201,MATCH($A1783&amp;"-10",Matches!$J$2:$J$201,0))),0,IF(V1783-W1783=INDEX(Matches!$G$2:$G$201,MATCH($A1783&amp;"-10",Matches!$J$2:$J$201,0))-INDEX(Matches!$H$2:$H$201,MATCH($A1783&amp;"-10",Matches!$J$2:$J$201,0)),3,2))))),""))</f>
        <v/>
      </c>
      <c r="AH1783" s="13" t="str">
        <f aca="false">IF($B1783="","",SUM(X1783:AG1783))</f>
        <v/>
      </c>
      <c r="AI1783" s="12" t="str">
        <f aca="false">IF($B1783="","",COUNTIF(X1783:AG1783,5))</f>
        <v/>
      </c>
      <c r="AJ1783" s="12" t="str">
        <f aca="false">IF($B1783="","",COUNTIF(X1783:AG1783,"&gt;=2"))</f>
        <v/>
      </c>
      <c r="AK1783" s="12" t="str">
        <f aca="false">IF($B1783="","",COUNT(X1783:AG1783))</f>
        <v/>
      </c>
    </row>
    <row r="1784" customFormat="false" ht="15" hidden="false" customHeight="false" outlineLevel="0" collapsed="false">
      <c r="A1784" s="7"/>
      <c r="B1784" s="7"/>
      <c r="C1784" s="11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12" t="str">
        <f aca="false">IF(OR($B1784="",D1784="",E1784=""),"",IFERROR(IF(OR(INDEX(Matches!$I$2:$I$201,MATCH($A1784&amp;"-1",Matches!$J$2:$J$201,0))="Void",INDEX(Matches!$G$2:$G$201,MATCH($A1784&amp;"-1",Matches!$J$2:$J$201,0))="",INDEX(Matches!$H$2:$H$201,MATCH($A1784&amp;"-1",Matches!$J$2:$J$201,0))=""),"",IF(AND($C1784&lt;&gt;"",INDEX(Matches!$F$2:$F$201,MATCH($A1784&amp;"-1",Matches!$J$2:$J$201,0))&lt;&gt;"",$C1784&gt;=INDEX(Matches!$F$2:$F$201,MATCH($A1784&amp;"-1",Matches!$J$2:$J$201,0))),"",IF(AND(D1784=INDEX(Matches!$G$2:$G$201,MATCH($A1784&amp;"-1",Matches!$J$2:$J$201,0)),E1784=INDEX(Matches!$H$2:$H$201,MATCH($A1784&amp;"-1",Matches!$J$2:$J$201,0))),5,IF(SIGN(D1784-E1784)&lt;&gt;SIGN(INDEX(Matches!$G$2:$G$201,MATCH($A1784&amp;"-1",Matches!$J$2:$J$201,0))-INDEX(Matches!$H$2:$H$201,MATCH($A1784&amp;"-1",Matches!$J$2:$J$201,0))),0,IF(D1784-E1784=INDEX(Matches!$G$2:$G$201,MATCH($A1784&amp;"-1",Matches!$J$2:$J$201,0))-INDEX(Matches!$H$2:$H$201,MATCH($A1784&amp;"-1",Matches!$J$2:$J$201,0)),3,2))))),""))</f>
        <v/>
      </c>
      <c r="Y1784" s="12" t="str">
        <f aca="false">IF(OR($B1784="",F1784="",G1784=""),"",IFERROR(IF(OR(INDEX(Matches!$I$2:$I$201,MATCH($A1784&amp;"-2",Matches!$J$2:$J$201,0))="Void",INDEX(Matches!$G$2:$G$201,MATCH($A1784&amp;"-2",Matches!$J$2:$J$201,0))="",INDEX(Matches!$H$2:$H$201,MATCH($A1784&amp;"-2",Matches!$J$2:$J$201,0))=""),"",IF(AND($C1784&lt;&gt;"",INDEX(Matches!$F$2:$F$201,MATCH($A1784&amp;"-2",Matches!$J$2:$J$201,0))&lt;&gt;"",$C1784&gt;=INDEX(Matches!$F$2:$F$201,MATCH($A1784&amp;"-2",Matches!$J$2:$J$201,0))),"",IF(AND(F1784=INDEX(Matches!$G$2:$G$201,MATCH($A1784&amp;"-2",Matches!$J$2:$J$201,0)),G1784=INDEX(Matches!$H$2:$H$201,MATCH($A1784&amp;"-2",Matches!$J$2:$J$201,0))),5,IF(SIGN(F1784-G1784)&lt;&gt;SIGN(INDEX(Matches!$G$2:$G$201,MATCH($A1784&amp;"-2",Matches!$J$2:$J$201,0))-INDEX(Matches!$H$2:$H$201,MATCH($A1784&amp;"-2",Matches!$J$2:$J$201,0))),0,IF(F1784-G1784=INDEX(Matches!$G$2:$G$201,MATCH($A1784&amp;"-2",Matches!$J$2:$J$201,0))-INDEX(Matches!$H$2:$H$201,MATCH($A1784&amp;"-2",Matches!$J$2:$J$201,0)),3,2))))),""))</f>
        <v/>
      </c>
      <c r="Z1784" s="12" t="str">
        <f aca="false">IF(OR($B1784="",H1784="",I1784=""),"",IFERROR(IF(OR(INDEX(Matches!$I$2:$I$201,MATCH($A1784&amp;"-3",Matches!$J$2:$J$201,0))="Void",INDEX(Matches!$G$2:$G$201,MATCH($A1784&amp;"-3",Matches!$J$2:$J$201,0))="",INDEX(Matches!$H$2:$H$201,MATCH($A1784&amp;"-3",Matches!$J$2:$J$201,0))=""),"",IF(AND($C1784&lt;&gt;"",INDEX(Matches!$F$2:$F$201,MATCH($A1784&amp;"-3",Matches!$J$2:$J$201,0))&lt;&gt;"",$C1784&gt;=INDEX(Matches!$F$2:$F$201,MATCH($A1784&amp;"-3",Matches!$J$2:$J$201,0))),"",IF(AND(H1784=INDEX(Matches!$G$2:$G$201,MATCH($A1784&amp;"-3",Matches!$J$2:$J$201,0)),I1784=INDEX(Matches!$H$2:$H$201,MATCH($A1784&amp;"-3",Matches!$J$2:$J$201,0))),5,IF(SIGN(H1784-I1784)&lt;&gt;SIGN(INDEX(Matches!$G$2:$G$201,MATCH($A1784&amp;"-3",Matches!$J$2:$J$201,0))-INDEX(Matches!$H$2:$H$201,MATCH($A1784&amp;"-3",Matches!$J$2:$J$201,0))),0,IF(H1784-I1784=INDEX(Matches!$G$2:$G$201,MATCH($A1784&amp;"-3",Matches!$J$2:$J$201,0))-INDEX(Matches!$H$2:$H$201,MATCH($A1784&amp;"-3",Matches!$J$2:$J$201,0)),3,2))))),""))</f>
        <v/>
      </c>
      <c r="AA1784" s="12" t="str">
        <f aca="false">IF(OR($B1784="",J1784="",K1784=""),"",IFERROR(IF(OR(INDEX(Matches!$I$2:$I$201,MATCH($A1784&amp;"-4",Matches!$J$2:$J$201,0))="Void",INDEX(Matches!$G$2:$G$201,MATCH($A1784&amp;"-4",Matches!$J$2:$J$201,0))="",INDEX(Matches!$H$2:$H$201,MATCH($A1784&amp;"-4",Matches!$J$2:$J$201,0))=""),"",IF(AND($C1784&lt;&gt;"",INDEX(Matches!$F$2:$F$201,MATCH($A1784&amp;"-4",Matches!$J$2:$J$201,0))&lt;&gt;"",$C1784&gt;=INDEX(Matches!$F$2:$F$201,MATCH($A1784&amp;"-4",Matches!$J$2:$J$201,0))),"",IF(AND(J1784=INDEX(Matches!$G$2:$G$201,MATCH($A1784&amp;"-4",Matches!$J$2:$J$201,0)),K1784=INDEX(Matches!$H$2:$H$201,MATCH($A1784&amp;"-4",Matches!$J$2:$J$201,0))),5,IF(SIGN(J1784-K1784)&lt;&gt;SIGN(INDEX(Matches!$G$2:$G$201,MATCH($A1784&amp;"-4",Matches!$J$2:$J$201,0))-INDEX(Matches!$H$2:$H$201,MATCH($A1784&amp;"-4",Matches!$J$2:$J$201,0))),0,IF(J1784-K1784=INDEX(Matches!$G$2:$G$201,MATCH($A1784&amp;"-4",Matches!$J$2:$J$201,0))-INDEX(Matches!$H$2:$H$201,MATCH($A1784&amp;"-4",Matches!$J$2:$J$201,0)),3,2))))),""))</f>
        <v/>
      </c>
      <c r="AB1784" s="12" t="str">
        <f aca="false">IF(OR($B1784="",L1784="",M1784=""),"",IFERROR(IF(OR(INDEX(Matches!$I$2:$I$201,MATCH($A1784&amp;"-5",Matches!$J$2:$J$201,0))="Void",INDEX(Matches!$G$2:$G$201,MATCH($A1784&amp;"-5",Matches!$J$2:$J$201,0))="",INDEX(Matches!$H$2:$H$201,MATCH($A1784&amp;"-5",Matches!$J$2:$J$201,0))=""),"",IF(AND($C1784&lt;&gt;"",INDEX(Matches!$F$2:$F$201,MATCH($A1784&amp;"-5",Matches!$J$2:$J$201,0))&lt;&gt;"",$C1784&gt;=INDEX(Matches!$F$2:$F$201,MATCH($A1784&amp;"-5",Matches!$J$2:$J$201,0))),"",IF(AND(L1784=INDEX(Matches!$G$2:$G$201,MATCH($A1784&amp;"-5",Matches!$J$2:$J$201,0)),M1784=INDEX(Matches!$H$2:$H$201,MATCH($A1784&amp;"-5",Matches!$J$2:$J$201,0))),5,IF(SIGN(L1784-M1784)&lt;&gt;SIGN(INDEX(Matches!$G$2:$G$201,MATCH($A1784&amp;"-5",Matches!$J$2:$J$201,0))-INDEX(Matches!$H$2:$H$201,MATCH($A1784&amp;"-5",Matches!$J$2:$J$201,0))),0,IF(L1784-M1784=INDEX(Matches!$G$2:$G$201,MATCH($A1784&amp;"-5",Matches!$J$2:$J$201,0))-INDEX(Matches!$H$2:$H$201,MATCH($A1784&amp;"-5",Matches!$J$2:$J$201,0)),3,2))))),""))</f>
        <v/>
      </c>
      <c r="AC1784" s="12" t="str">
        <f aca="false">IF(OR($B1784="",N1784="",O1784=""),"",IFERROR(IF(OR(INDEX(Matches!$I$2:$I$201,MATCH($A1784&amp;"-6",Matches!$J$2:$J$201,0))="Void",INDEX(Matches!$G$2:$G$201,MATCH($A1784&amp;"-6",Matches!$J$2:$J$201,0))="",INDEX(Matches!$H$2:$H$201,MATCH($A1784&amp;"-6",Matches!$J$2:$J$201,0))=""),"",IF(AND($C1784&lt;&gt;"",INDEX(Matches!$F$2:$F$201,MATCH($A1784&amp;"-6",Matches!$J$2:$J$201,0))&lt;&gt;"",$C1784&gt;=INDEX(Matches!$F$2:$F$201,MATCH($A1784&amp;"-6",Matches!$J$2:$J$201,0))),"",IF(AND(N1784=INDEX(Matches!$G$2:$G$201,MATCH($A1784&amp;"-6",Matches!$J$2:$J$201,0)),O1784=INDEX(Matches!$H$2:$H$201,MATCH($A1784&amp;"-6",Matches!$J$2:$J$201,0))),5,IF(SIGN(N1784-O1784)&lt;&gt;SIGN(INDEX(Matches!$G$2:$G$201,MATCH($A1784&amp;"-6",Matches!$J$2:$J$201,0))-INDEX(Matches!$H$2:$H$201,MATCH($A1784&amp;"-6",Matches!$J$2:$J$201,0))),0,IF(N1784-O1784=INDEX(Matches!$G$2:$G$201,MATCH($A1784&amp;"-6",Matches!$J$2:$J$201,0))-INDEX(Matches!$H$2:$H$201,MATCH($A1784&amp;"-6",Matches!$J$2:$J$201,0)),3,2))))),""))</f>
        <v/>
      </c>
      <c r="AD1784" s="12" t="str">
        <f aca="false">IF(OR($B1784="",P1784="",Q1784=""),"",IFERROR(IF(OR(INDEX(Matches!$I$2:$I$201,MATCH($A1784&amp;"-7",Matches!$J$2:$J$201,0))="Void",INDEX(Matches!$G$2:$G$201,MATCH($A1784&amp;"-7",Matches!$J$2:$J$201,0))="",INDEX(Matches!$H$2:$H$201,MATCH($A1784&amp;"-7",Matches!$J$2:$J$201,0))=""),"",IF(AND($C1784&lt;&gt;"",INDEX(Matches!$F$2:$F$201,MATCH($A1784&amp;"-7",Matches!$J$2:$J$201,0))&lt;&gt;"",$C1784&gt;=INDEX(Matches!$F$2:$F$201,MATCH($A1784&amp;"-7",Matches!$J$2:$J$201,0))),"",IF(AND(P1784=INDEX(Matches!$G$2:$G$201,MATCH($A1784&amp;"-7",Matches!$J$2:$J$201,0)),Q1784=INDEX(Matches!$H$2:$H$201,MATCH($A1784&amp;"-7",Matches!$J$2:$J$201,0))),5,IF(SIGN(P1784-Q1784)&lt;&gt;SIGN(INDEX(Matches!$G$2:$G$201,MATCH($A1784&amp;"-7",Matches!$J$2:$J$201,0))-INDEX(Matches!$H$2:$H$201,MATCH($A1784&amp;"-7",Matches!$J$2:$J$201,0))),0,IF(P1784-Q1784=INDEX(Matches!$G$2:$G$201,MATCH($A1784&amp;"-7",Matches!$J$2:$J$201,0))-INDEX(Matches!$H$2:$H$201,MATCH($A1784&amp;"-7",Matches!$J$2:$J$201,0)),3,2))))),""))</f>
        <v/>
      </c>
      <c r="AE1784" s="12" t="str">
        <f aca="false">IF(OR($B1784="",R1784="",S1784=""),"",IFERROR(IF(OR(INDEX(Matches!$I$2:$I$201,MATCH($A1784&amp;"-8",Matches!$J$2:$J$201,0))="Void",INDEX(Matches!$G$2:$G$201,MATCH($A1784&amp;"-8",Matches!$J$2:$J$201,0))="",INDEX(Matches!$H$2:$H$201,MATCH($A1784&amp;"-8",Matches!$J$2:$J$201,0))=""),"",IF(AND($C1784&lt;&gt;"",INDEX(Matches!$F$2:$F$201,MATCH($A1784&amp;"-8",Matches!$J$2:$J$201,0))&lt;&gt;"",$C1784&gt;=INDEX(Matches!$F$2:$F$201,MATCH($A1784&amp;"-8",Matches!$J$2:$J$201,0))),"",IF(AND(R1784=INDEX(Matches!$G$2:$G$201,MATCH($A1784&amp;"-8",Matches!$J$2:$J$201,0)),S1784=INDEX(Matches!$H$2:$H$201,MATCH($A1784&amp;"-8",Matches!$J$2:$J$201,0))),5,IF(SIGN(R1784-S1784)&lt;&gt;SIGN(INDEX(Matches!$G$2:$G$201,MATCH($A1784&amp;"-8",Matches!$J$2:$J$201,0))-INDEX(Matches!$H$2:$H$201,MATCH($A1784&amp;"-8",Matches!$J$2:$J$201,0))),0,IF(R1784-S1784=INDEX(Matches!$G$2:$G$201,MATCH($A1784&amp;"-8",Matches!$J$2:$J$201,0))-INDEX(Matches!$H$2:$H$201,MATCH($A1784&amp;"-8",Matches!$J$2:$J$201,0)),3,2))))),""))</f>
        <v/>
      </c>
      <c r="AF1784" s="12" t="str">
        <f aca="false">IF(OR($B1784="",T1784="",U1784=""),"",IFERROR(IF(OR(INDEX(Matches!$I$2:$I$201,MATCH($A1784&amp;"-9",Matches!$J$2:$J$201,0))="Void",INDEX(Matches!$G$2:$G$201,MATCH($A1784&amp;"-9",Matches!$J$2:$J$201,0))="",INDEX(Matches!$H$2:$H$201,MATCH($A1784&amp;"-9",Matches!$J$2:$J$201,0))=""),"",IF(AND($C1784&lt;&gt;"",INDEX(Matches!$F$2:$F$201,MATCH($A1784&amp;"-9",Matches!$J$2:$J$201,0))&lt;&gt;"",$C1784&gt;=INDEX(Matches!$F$2:$F$201,MATCH($A1784&amp;"-9",Matches!$J$2:$J$201,0))),"",IF(AND(T1784=INDEX(Matches!$G$2:$G$201,MATCH($A1784&amp;"-9",Matches!$J$2:$J$201,0)),U1784=INDEX(Matches!$H$2:$H$201,MATCH($A1784&amp;"-9",Matches!$J$2:$J$201,0))),5,IF(SIGN(T1784-U1784)&lt;&gt;SIGN(INDEX(Matches!$G$2:$G$201,MATCH($A1784&amp;"-9",Matches!$J$2:$J$201,0))-INDEX(Matches!$H$2:$H$201,MATCH($A1784&amp;"-9",Matches!$J$2:$J$201,0))),0,IF(T1784-U1784=INDEX(Matches!$G$2:$G$201,MATCH($A1784&amp;"-9",Matches!$J$2:$J$201,0))-INDEX(Matches!$H$2:$H$201,MATCH($A1784&amp;"-9",Matches!$J$2:$J$201,0)),3,2))))),""))</f>
        <v/>
      </c>
      <c r="AG1784" s="12" t="str">
        <f aca="false">IF(OR($B1784="",V1784="",W1784=""),"",IFERROR(IF(OR(INDEX(Matches!$I$2:$I$201,MATCH($A1784&amp;"-10",Matches!$J$2:$J$201,0))="Void",INDEX(Matches!$G$2:$G$201,MATCH($A1784&amp;"-10",Matches!$J$2:$J$201,0))="",INDEX(Matches!$H$2:$H$201,MATCH($A1784&amp;"-10",Matches!$J$2:$J$201,0))=""),"",IF(AND($C1784&lt;&gt;"",INDEX(Matches!$F$2:$F$201,MATCH($A1784&amp;"-10",Matches!$J$2:$J$201,0))&lt;&gt;"",$C1784&gt;=INDEX(Matches!$F$2:$F$201,MATCH($A1784&amp;"-10",Matches!$J$2:$J$201,0))),"",IF(AND(V1784=INDEX(Matches!$G$2:$G$201,MATCH($A1784&amp;"-10",Matches!$J$2:$J$201,0)),W1784=INDEX(Matches!$H$2:$H$201,MATCH($A1784&amp;"-10",Matches!$J$2:$J$201,0))),5,IF(SIGN(V1784-W1784)&lt;&gt;SIGN(INDEX(Matches!$G$2:$G$201,MATCH($A1784&amp;"-10",Matches!$J$2:$J$201,0))-INDEX(Matches!$H$2:$H$201,MATCH($A1784&amp;"-10",Matches!$J$2:$J$201,0))),0,IF(V1784-W1784=INDEX(Matches!$G$2:$G$201,MATCH($A1784&amp;"-10",Matches!$J$2:$J$201,0))-INDEX(Matches!$H$2:$H$201,MATCH($A1784&amp;"-10",Matches!$J$2:$J$201,0)),3,2))))),""))</f>
        <v/>
      </c>
      <c r="AH1784" s="13" t="str">
        <f aca="false">IF($B1784="","",SUM(X1784:AG1784))</f>
        <v/>
      </c>
      <c r="AI1784" s="12" t="str">
        <f aca="false">IF($B1784="","",COUNTIF(X1784:AG1784,5))</f>
        <v/>
      </c>
      <c r="AJ1784" s="12" t="str">
        <f aca="false">IF($B1784="","",COUNTIF(X1784:AG1784,"&gt;=2"))</f>
        <v/>
      </c>
      <c r="AK1784" s="12" t="str">
        <f aca="false">IF($B1784="","",COUNT(X1784:AG1784))</f>
        <v/>
      </c>
    </row>
    <row r="1785" customFormat="false" ht="15" hidden="false" customHeight="false" outlineLevel="0" collapsed="false">
      <c r="A1785" s="7"/>
      <c r="B1785" s="7"/>
      <c r="C1785" s="11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12" t="str">
        <f aca="false">IF(OR($B1785="",D1785="",E1785=""),"",IFERROR(IF(OR(INDEX(Matches!$I$2:$I$201,MATCH($A1785&amp;"-1",Matches!$J$2:$J$201,0))="Void",INDEX(Matches!$G$2:$G$201,MATCH($A1785&amp;"-1",Matches!$J$2:$J$201,0))="",INDEX(Matches!$H$2:$H$201,MATCH($A1785&amp;"-1",Matches!$J$2:$J$201,0))=""),"",IF(AND($C1785&lt;&gt;"",INDEX(Matches!$F$2:$F$201,MATCH($A1785&amp;"-1",Matches!$J$2:$J$201,0))&lt;&gt;"",$C1785&gt;=INDEX(Matches!$F$2:$F$201,MATCH($A1785&amp;"-1",Matches!$J$2:$J$201,0))),"",IF(AND(D1785=INDEX(Matches!$G$2:$G$201,MATCH($A1785&amp;"-1",Matches!$J$2:$J$201,0)),E1785=INDEX(Matches!$H$2:$H$201,MATCH($A1785&amp;"-1",Matches!$J$2:$J$201,0))),5,IF(SIGN(D1785-E1785)&lt;&gt;SIGN(INDEX(Matches!$G$2:$G$201,MATCH($A1785&amp;"-1",Matches!$J$2:$J$201,0))-INDEX(Matches!$H$2:$H$201,MATCH($A1785&amp;"-1",Matches!$J$2:$J$201,0))),0,IF(D1785-E1785=INDEX(Matches!$G$2:$G$201,MATCH($A1785&amp;"-1",Matches!$J$2:$J$201,0))-INDEX(Matches!$H$2:$H$201,MATCH($A1785&amp;"-1",Matches!$J$2:$J$201,0)),3,2))))),""))</f>
        <v/>
      </c>
      <c r="Y1785" s="12" t="str">
        <f aca="false">IF(OR($B1785="",F1785="",G1785=""),"",IFERROR(IF(OR(INDEX(Matches!$I$2:$I$201,MATCH($A1785&amp;"-2",Matches!$J$2:$J$201,0))="Void",INDEX(Matches!$G$2:$G$201,MATCH($A1785&amp;"-2",Matches!$J$2:$J$201,0))="",INDEX(Matches!$H$2:$H$201,MATCH($A1785&amp;"-2",Matches!$J$2:$J$201,0))=""),"",IF(AND($C1785&lt;&gt;"",INDEX(Matches!$F$2:$F$201,MATCH($A1785&amp;"-2",Matches!$J$2:$J$201,0))&lt;&gt;"",$C1785&gt;=INDEX(Matches!$F$2:$F$201,MATCH($A1785&amp;"-2",Matches!$J$2:$J$201,0))),"",IF(AND(F1785=INDEX(Matches!$G$2:$G$201,MATCH($A1785&amp;"-2",Matches!$J$2:$J$201,0)),G1785=INDEX(Matches!$H$2:$H$201,MATCH($A1785&amp;"-2",Matches!$J$2:$J$201,0))),5,IF(SIGN(F1785-G1785)&lt;&gt;SIGN(INDEX(Matches!$G$2:$G$201,MATCH($A1785&amp;"-2",Matches!$J$2:$J$201,0))-INDEX(Matches!$H$2:$H$201,MATCH($A1785&amp;"-2",Matches!$J$2:$J$201,0))),0,IF(F1785-G1785=INDEX(Matches!$G$2:$G$201,MATCH($A1785&amp;"-2",Matches!$J$2:$J$201,0))-INDEX(Matches!$H$2:$H$201,MATCH($A1785&amp;"-2",Matches!$J$2:$J$201,0)),3,2))))),""))</f>
        <v/>
      </c>
      <c r="Z1785" s="12" t="str">
        <f aca="false">IF(OR($B1785="",H1785="",I1785=""),"",IFERROR(IF(OR(INDEX(Matches!$I$2:$I$201,MATCH($A1785&amp;"-3",Matches!$J$2:$J$201,0))="Void",INDEX(Matches!$G$2:$G$201,MATCH($A1785&amp;"-3",Matches!$J$2:$J$201,0))="",INDEX(Matches!$H$2:$H$201,MATCH($A1785&amp;"-3",Matches!$J$2:$J$201,0))=""),"",IF(AND($C1785&lt;&gt;"",INDEX(Matches!$F$2:$F$201,MATCH($A1785&amp;"-3",Matches!$J$2:$J$201,0))&lt;&gt;"",$C1785&gt;=INDEX(Matches!$F$2:$F$201,MATCH($A1785&amp;"-3",Matches!$J$2:$J$201,0))),"",IF(AND(H1785=INDEX(Matches!$G$2:$G$201,MATCH($A1785&amp;"-3",Matches!$J$2:$J$201,0)),I1785=INDEX(Matches!$H$2:$H$201,MATCH($A1785&amp;"-3",Matches!$J$2:$J$201,0))),5,IF(SIGN(H1785-I1785)&lt;&gt;SIGN(INDEX(Matches!$G$2:$G$201,MATCH($A1785&amp;"-3",Matches!$J$2:$J$201,0))-INDEX(Matches!$H$2:$H$201,MATCH($A1785&amp;"-3",Matches!$J$2:$J$201,0))),0,IF(H1785-I1785=INDEX(Matches!$G$2:$G$201,MATCH($A1785&amp;"-3",Matches!$J$2:$J$201,0))-INDEX(Matches!$H$2:$H$201,MATCH($A1785&amp;"-3",Matches!$J$2:$J$201,0)),3,2))))),""))</f>
        <v/>
      </c>
      <c r="AA1785" s="12" t="str">
        <f aca="false">IF(OR($B1785="",J1785="",K1785=""),"",IFERROR(IF(OR(INDEX(Matches!$I$2:$I$201,MATCH($A1785&amp;"-4",Matches!$J$2:$J$201,0))="Void",INDEX(Matches!$G$2:$G$201,MATCH($A1785&amp;"-4",Matches!$J$2:$J$201,0))="",INDEX(Matches!$H$2:$H$201,MATCH($A1785&amp;"-4",Matches!$J$2:$J$201,0))=""),"",IF(AND($C1785&lt;&gt;"",INDEX(Matches!$F$2:$F$201,MATCH($A1785&amp;"-4",Matches!$J$2:$J$201,0))&lt;&gt;"",$C1785&gt;=INDEX(Matches!$F$2:$F$201,MATCH($A1785&amp;"-4",Matches!$J$2:$J$201,0))),"",IF(AND(J1785=INDEX(Matches!$G$2:$G$201,MATCH($A1785&amp;"-4",Matches!$J$2:$J$201,0)),K1785=INDEX(Matches!$H$2:$H$201,MATCH($A1785&amp;"-4",Matches!$J$2:$J$201,0))),5,IF(SIGN(J1785-K1785)&lt;&gt;SIGN(INDEX(Matches!$G$2:$G$201,MATCH($A1785&amp;"-4",Matches!$J$2:$J$201,0))-INDEX(Matches!$H$2:$H$201,MATCH($A1785&amp;"-4",Matches!$J$2:$J$201,0))),0,IF(J1785-K1785=INDEX(Matches!$G$2:$G$201,MATCH($A1785&amp;"-4",Matches!$J$2:$J$201,0))-INDEX(Matches!$H$2:$H$201,MATCH($A1785&amp;"-4",Matches!$J$2:$J$201,0)),3,2))))),""))</f>
        <v/>
      </c>
      <c r="AB1785" s="12" t="str">
        <f aca="false">IF(OR($B1785="",L1785="",M1785=""),"",IFERROR(IF(OR(INDEX(Matches!$I$2:$I$201,MATCH($A1785&amp;"-5",Matches!$J$2:$J$201,0))="Void",INDEX(Matches!$G$2:$G$201,MATCH($A1785&amp;"-5",Matches!$J$2:$J$201,0))="",INDEX(Matches!$H$2:$H$201,MATCH($A1785&amp;"-5",Matches!$J$2:$J$201,0))=""),"",IF(AND($C1785&lt;&gt;"",INDEX(Matches!$F$2:$F$201,MATCH($A1785&amp;"-5",Matches!$J$2:$J$201,0))&lt;&gt;"",$C1785&gt;=INDEX(Matches!$F$2:$F$201,MATCH($A1785&amp;"-5",Matches!$J$2:$J$201,0))),"",IF(AND(L1785=INDEX(Matches!$G$2:$G$201,MATCH($A1785&amp;"-5",Matches!$J$2:$J$201,0)),M1785=INDEX(Matches!$H$2:$H$201,MATCH($A1785&amp;"-5",Matches!$J$2:$J$201,0))),5,IF(SIGN(L1785-M1785)&lt;&gt;SIGN(INDEX(Matches!$G$2:$G$201,MATCH($A1785&amp;"-5",Matches!$J$2:$J$201,0))-INDEX(Matches!$H$2:$H$201,MATCH($A1785&amp;"-5",Matches!$J$2:$J$201,0))),0,IF(L1785-M1785=INDEX(Matches!$G$2:$G$201,MATCH($A1785&amp;"-5",Matches!$J$2:$J$201,0))-INDEX(Matches!$H$2:$H$201,MATCH($A1785&amp;"-5",Matches!$J$2:$J$201,0)),3,2))))),""))</f>
        <v/>
      </c>
      <c r="AC1785" s="12" t="str">
        <f aca="false">IF(OR($B1785="",N1785="",O1785=""),"",IFERROR(IF(OR(INDEX(Matches!$I$2:$I$201,MATCH($A1785&amp;"-6",Matches!$J$2:$J$201,0))="Void",INDEX(Matches!$G$2:$G$201,MATCH($A1785&amp;"-6",Matches!$J$2:$J$201,0))="",INDEX(Matches!$H$2:$H$201,MATCH($A1785&amp;"-6",Matches!$J$2:$J$201,0))=""),"",IF(AND($C1785&lt;&gt;"",INDEX(Matches!$F$2:$F$201,MATCH($A1785&amp;"-6",Matches!$J$2:$J$201,0))&lt;&gt;"",$C1785&gt;=INDEX(Matches!$F$2:$F$201,MATCH($A1785&amp;"-6",Matches!$J$2:$J$201,0))),"",IF(AND(N1785=INDEX(Matches!$G$2:$G$201,MATCH($A1785&amp;"-6",Matches!$J$2:$J$201,0)),O1785=INDEX(Matches!$H$2:$H$201,MATCH($A1785&amp;"-6",Matches!$J$2:$J$201,0))),5,IF(SIGN(N1785-O1785)&lt;&gt;SIGN(INDEX(Matches!$G$2:$G$201,MATCH($A1785&amp;"-6",Matches!$J$2:$J$201,0))-INDEX(Matches!$H$2:$H$201,MATCH($A1785&amp;"-6",Matches!$J$2:$J$201,0))),0,IF(N1785-O1785=INDEX(Matches!$G$2:$G$201,MATCH($A1785&amp;"-6",Matches!$J$2:$J$201,0))-INDEX(Matches!$H$2:$H$201,MATCH($A1785&amp;"-6",Matches!$J$2:$J$201,0)),3,2))))),""))</f>
        <v/>
      </c>
      <c r="AD1785" s="12" t="str">
        <f aca="false">IF(OR($B1785="",P1785="",Q1785=""),"",IFERROR(IF(OR(INDEX(Matches!$I$2:$I$201,MATCH($A1785&amp;"-7",Matches!$J$2:$J$201,0))="Void",INDEX(Matches!$G$2:$G$201,MATCH($A1785&amp;"-7",Matches!$J$2:$J$201,0))="",INDEX(Matches!$H$2:$H$201,MATCH($A1785&amp;"-7",Matches!$J$2:$J$201,0))=""),"",IF(AND($C1785&lt;&gt;"",INDEX(Matches!$F$2:$F$201,MATCH($A1785&amp;"-7",Matches!$J$2:$J$201,0))&lt;&gt;"",$C1785&gt;=INDEX(Matches!$F$2:$F$201,MATCH($A1785&amp;"-7",Matches!$J$2:$J$201,0))),"",IF(AND(P1785=INDEX(Matches!$G$2:$G$201,MATCH($A1785&amp;"-7",Matches!$J$2:$J$201,0)),Q1785=INDEX(Matches!$H$2:$H$201,MATCH($A1785&amp;"-7",Matches!$J$2:$J$201,0))),5,IF(SIGN(P1785-Q1785)&lt;&gt;SIGN(INDEX(Matches!$G$2:$G$201,MATCH($A1785&amp;"-7",Matches!$J$2:$J$201,0))-INDEX(Matches!$H$2:$H$201,MATCH($A1785&amp;"-7",Matches!$J$2:$J$201,0))),0,IF(P1785-Q1785=INDEX(Matches!$G$2:$G$201,MATCH($A1785&amp;"-7",Matches!$J$2:$J$201,0))-INDEX(Matches!$H$2:$H$201,MATCH($A1785&amp;"-7",Matches!$J$2:$J$201,0)),3,2))))),""))</f>
        <v/>
      </c>
      <c r="AE1785" s="12" t="str">
        <f aca="false">IF(OR($B1785="",R1785="",S1785=""),"",IFERROR(IF(OR(INDEX(Matches!$I$2:$I$201,MATCH($A1785&amp;"-8",Matches!$J$2:$J$201,0))="Void",INDEX(Matches!$G$2:$G$201,MATCH($A1785&amp;"-8",Matches!$J$2:$J$201,0))="",INDEX(Matches!$H$2:$H$201,MATCH($A1785&amp;"-8",Matches!$J$2:$J$201,0))=""),"",IF(AND($C1785&lt;&gt;"",INDEX(Matches!$F$2:$F$201,MATCH($A1785&amp;"-8",Matches!$J$2:$J$201,0))&lt;&gt;"",$C1785&gt;=INDEX(Matches!$F$2:$F$201,MATCH($A1785&amp;"-8",Matches!$J$2:$J$201,0))),"",IF(AND(R1785=INDEX(Matches!$G$2:$G$201,MATCH($A1785&amp;"-8",Matches!$J$2:$J$201,0)),S1785=INDEX(Matches!$H$2:$H$201,MATCH($A1785&amp;"-8",Matches!$J$2:$J$201,0))),5,IF(SIGN(R1785-S1785)&lt;&gt;SIGN(INDEX(Matches!$G$2:$G$201,MATCH($A1785&amp;"-8",Matches!$J$2:$J$201,0))-INDEX(Matches!$H$2:$H$201,MATCH($A1785&amp;"-8",Matches!$J$2:$J$201,0))),0,IF(R1785-S1785=INDEX(Matches!$G$2:$G$201,MATCH($A1785&amp;"-8",Matches!$J$2:$J$201,0))-INDEX(Matches!$H$2:$H$201,MATCH($A1785&amp;"-8",Matches!$J$2:$J$201,0)),3,2))))),""))</f>
        <v/>
      </c>
      <c r="AF1785" s="12" t="str">
        <f aca="false">IF(OR($B1785="",T1785="",U1785=""),"",IFERROR(IF(OR(INDEX(Matches!$I$2:$I$201,MATCH($A1785&amp;"-9",Matches!$J$2:$J$201,0))="Void",INDEX(Matches!$G$2:$G$201,MATCH($A1785&amp;"-9",Matches!$J$2:$J$201,0))="",INDEX(Matches!$H$2:$H$201,MATCH($A1785&amp;"-9",Matches!$J$2:$J$201,0))=""),"",IF(AND($C1785&lt;&gt;"",INDEX(Matches!$F$2:$F$201,MATCH($A1785&amp;"-9",Matches!$J$2:$J$201,0))&lt;&gt;"",$C1785&gt;=INDEX(Matches!$F$2:$F$201,MATCH($A1785&amp;"-9",Matches!$J$2:$J$201,0))),"",IF(AND(T1785=INDEX(Matches!$G$2:$G$201,MATCH($A1785&amp;"-9",Matches!$J$2:$J$201,0)),U1785=INDEX(Matches!$H$2:$H$201,MATCH($A1785&amp;"-9",Matches!$J$2:$J$201,0))),5,IF(SIGN(T1785-U1785)&lt;&gt;SIGN(INDEX(Matches!$G$2:$G$201,MATCH($A1785&amp;"-9",Matches!$J$2:$J$201,0))-INDEX(Matches!$H$2:$H$201,MATCH($A1785&amp;"-9",Matches!$J$2:$J$201,0))),0,IF(T1785-U1785=INDEX(Matches!$G$2:$G$201,MATCH($A1785&amp;"-9",Matches!$J$2:$J$201,0))-INDEX(Matches!$H$2:$H$201,MATCH($A1785&amp;"-9",Matches!$J$2:$J$201,0)),3,2))))),""))</f>
        <v/>
      </c>
      <c r="AG1785" s="12" t="str">
        <f aca="false">IF(OR($B1785="",V1785="",W1785=""),"",IFERROR(IF(OR(INDEX(Matches!$I$2:$I$201,MATCH($A1785&amp;"-10",Matches!$J$2:$J$201,0))="Void",INDEX(Matches!$G$2:$G$201,MATCH($A1785&amp;"-10",Matches!$J$2:$J$201,0))="",INDEX(Matches!$H$2:$H$201,MATCH($A1785&amp;"-10",Matches!$J$2:$J$201,0))=""),"",IF(AND($C1785&lt;&gt;"",INDEX(Matches!$F$2:$F$201,MATCH($A1785&amp;"-10",Matches!$J$2:$J$201,0))&lt;&gt;"",$C1785&gt;=INDEX(Matches!$F$2:$F$201,MATCH($A1785&amp;"-10",Matches!$J$2:$J$201,0))),"",IF(AND(V1785=INDEX(Matches!$G$2:$G$201,MATCH($A1785&amp;"-10",Matches!$J$2:$J$201,0)),W1785=INDEX(Matches!$H$2:$H$201,MATCH($A1785&amp;"-10",Matches!$J$2:$J$201,0))),5,IF(SIGN(V1785-W1785)&lt;&gt;SIGN(INDEX(Matches!$G$2:$G$201,MATCH($A1785&amp;"-10",Matches!$J$2:$J$201,0))-INDEX(Matches!$H$2:$H$201,MATCH($A1785&amp;"-10",Matches!$J$2:$J$201,0))),0,IF(V1785-W1785=INDEX(Matches!$G$2:$G$201,MATCH($A1785&amp;"-10",Matches!$J$2:$J$201,0))-INDEX(Matches!$H$2:$H$201,MATCH($A1785&amp;"-10",Matches!$J$2:$J$201,0)),3,2))))),""))</f>
        <v/>
      </c>
      <c r="AH1785" s="13" t="str">
        <f aca="false">IF($B1785="","",SUM(X1785:AG1785))</f>
        <v/>
      </c>
      <c r="AI1785" s="12" t="str">
        <f aca="false">IF($B1785="","",COUNTIF(X1785:AG1785,5))</f>
        <v/>
      </c>
      <c r="AJ1785" s="12" t="str">
        <f aca="false">IF($B1785="","",COUNTIF(X1785:AG1785,"&gt;=2"))</f>
        <v/>
      </c>
      <c r="AK1785" s="12" t="str">
        <f aca="false">IF($B1785="","",COUNT(X1785:AG1785))</f>
        <v/>
      </c>
    </row>
    <row r="1786" customFormat="false" ht="15" hidden="false" customHeight="false" outlineLevel="0" collapsed="false">
      <c r="A1786" s="7"/>
      <c r="B1786" s="7"/>
      <c r="C1786" s="11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12" t="str">
        <f aca="false">IF(OR($B1786="",D1786="",E1786=""),"",IFERROR(IF(OR(INDEX(Matches!$I$2:$I$201,MATCH($A1786&amp;"-1",Matches!$J$2:$J$201,0))="Void",INDEX(Matches!$G$2:$G$201,MATCH($A1786&amp;"-1",Matches!$J$2:$J$201,0))="",INDEX(Matches!$H$2:$H$201,MATCH($A1786&amp;"-1",Matches!$J$2:$J$201,0))=""),"",IF(AND($C1786&lt;&gt;"",INDEX(Matches!$F$2:$F$201,MATCH($A1786&amp;"-1",Matches!$J$2:$J$201,0))&lt;&gt;"",$C1786&gt;=INDEX(Matches!$F$2:$F$201,MATCH($A1786&amp;"-1",Matches!$J$2:$J$201,0))),"",IF(AND(D1786=INDEX(Matches!$G$2:$G$201,MATCH($A1786&amp;"-1",Matches!$J$2:$J$201,0)),E1786=INDEX(Matches!$H$2:$H$201,MATCH($A1786&amp;"-1",Matches!$J$2:$J$201,0))),5,IF(SIGN(D1786-E1786)&lt;&gt;SIGN(INDEX(Matches!$G$2:$G$201,MATCH($A1786&amp;"-1",Matches!$J$2:$J$201,0))-INDEX(Matches!$H$2:$H$201,MATCH($A1786&amp;"-1",Matches!$J$2:$J$201,0))),0,IF(D1786-E1786=INDEX(Matches!$G$2:$G$201,MATCH($A1786&amp;"-1",Matches!$J$2:$J$201,0))-INDEX(Matches!$H$2:$H$201,MATCH($A1786&amp;"-1",Matches!$J$2:$J$201,0)),3,2))))),""))</f>
        <v/>
      </c>
      <c r="Y1786" s="12" t="str">
        <f aca="false">IF(OR($B1786="",F1786="",G1786=""),"",IFERROR(IF(OR(INDEX(Matches!$I$2:$I$201,MATCH($A1786&amp;"-2",Matches!$J$2:$J$201,0))="Void",INDEX(Matches!$G$2:$G$201,MATCH($A1786&amp;"-2",Matches!$J$2:$J$201,0))="",INDEX(Matches!$H$2:$H$201,MATCH($A1786&amp;"-2",Matches!$J$2:$J$201,0))=""),"",IF(AND($C1786&lt;&gt;"",INDEX(Matches!$F$2:$F$201,MATCH($A1786&amp;"-2",Matches!$J$2:$J$201,0))&lt;&gt;"",$C1786&gt;=INDEX(Matches!$F$2:$F$201,MATCH($A1786&amp;"-2",Matches!$J$2:$J$201,0))),"",IF(AND(F1786=INDEX(Matches!$G$2:$G$201,MATCH($A1786&amp;"-2",Matches!$J$2:$J$201,0)),G1786=INDEX(Matches!$H$2:$H$201,MATCH($A1786&amp;"-2",Matches!$J$2:$J$201,0))),5,IF(SIGN(F1786-G1786)&lt;&gt;SIGN(INDEX(Matches!$G$2:$G$201,MATCH($A1786&amp;"-2",Matches!$J$2:$J$201,0))-INDEX(Matches!$H$2:$H$201,MATCH($A1786&amp;"-2",Matches!$J$2:$J$201,0))),0,IF(F1786-G1786=INDEX(Matches!$G$2:$G$201,MATCH($A1786&amp;"-2",Matches!$J$2:$J$201,0))-INDEX(Matches!$H$2:$H$201,MATCH($A1786&amp;"-2",Matches!$J$2:$J$201,0)),3,2))))),""))</f>
        <v/>
      </c>
      <c r="Z1786" s="12" t="str">
        <f aca="false">IF(OR($B1786="",H1786="",I1786=""),"",IFERROR(IF(OR(INDEX(Matches!$I$2:$I$201,MATCH($A1786&amp;"-3",Matches!$J$2:$J$201,0))="Void",INDEX(Matches!$G$2:$G$201,MATCH($A1786&amp;"-3",Matches!$J$2:$J$201,0))="",INDEX(Matches!$H$2:$H$201,MATCH($A1786&amp;"-3",Matches!$J$2:$J$201,0))=""),"",IF(AND($C1786&lt;&gt;"",INDEX(Matches!$F$2:$F$201,MATCH($A1786&amp;"-3",Matches!$J$2:$J$201,0))&lt;&gt;"",$C1786&gt;=INDEX(Matches!$F$2:$F$201,MATCH($A1786&amp;"-3",Matches!$J$2:$J$201,0))),"",IF(AND(H1786=INDEX(Matches!$G$2:$G$201,MATCH($A1786&amp;"-3",Matches!$J$2:$J$201,0)),I1786=INDEX(Matches!$H$2:$H$201,MATCH($A1786&amp;"-3",Matches!$J$2:$J$201,0))),5,IF(SIGN(H1786-I1786)&lt;&gt;SIGN(INDEX(Matches!$G$2:$G$201,MATCH($A1786&amp;"-3",Matches!$J$2:$J$201,0))-INDEX(Matches!$H$2:$H$201,MATCH($A1786&amp;"-3",Matches!$J$2:$J$201,0))),0,IF(H1786-I1786=INDEX(Matches!$G$2:$G$201,MATCH($A1786&amp;"-3",Matches!$J$2:$J$201,0))-INDEX(Matches!$H$2:$H$201,MATCH($A1786&amp;"-3",Matches!$J$2:$J$201,0)),3,2))))),""))</f>
        <v/>
      </c>
      <c r="AA1786" s="12" t="str">
        <f aca="false">IF(OR($B1786="",J1786="",K1786=""),"",IFERROR(IF(OR(INDEX(Matches!$I$2:$I$201,MATCH($A1786&amp;"-4",Matches!$J$2:$J$201,0))="Void",INDEX(Matches!$G$2:$G$201,MATCH($A1786&amp;"-4",Matches!$J$2:$J$201,0))="",INDEX(Matches!$H$2:$H$201,MATCH($A1786&amp;"-4",Matches!$J$2:$J$201,0))=""),"",IF(AND($C1786&lt;&gt;"",INDEX(Matches!$F$2:$F$201,MATCH($A1786&amp;"-4",Matches!$J$2:$J$201,0))&lt;&gt;"",$C1786&gt;=INDEX(Matches!$F$2:$F$201,MATCH($A1786&amp;"-4",Matches!$J$2:$J$201,0))),"",IF(AND(J1786=INDEX(Matches!$G$2:$G$201,MATCH($A1786&amp;"-4",Matches!$J$2:$J$201,0)),K1786=INDEX(Matches!$H$2:$H$201,MATCH($A1786&amp;"-4",Matches!$J$2:$J$201,0))),5,IF(SIGN(J1786-K1786)&lt;&gt;SIGN(INDEX(Matches!$G$2:$G$201,MATCH($A1786&amp;"-4",Matches!$J$2:$J$201,0))-INDEX(Matches!$H$2:$H$201,MATCH($A1786&amp;"-4",Matches!$J$2:$J$201,0))),0,IF(J1786-K1786=INDEX(Matches!$G$2:$G$201,MATCH($A1786&amp;"-4",Matches!$J$2:$J$201,0))-INDEX(Matches!$H$2:$H$201,MATCH($A1786&amp;"-4",Matches!$J$2:$J$201,0)),3,2))))),""))</f>
        <v/>
      </c>
      <c r="AB1786" s="12" t="str">
        <f aca="false">IF(OR($B1786="",L1786="",M1786=""),"",IFERROR(IF(OR(INDEX(Matches!$I$2:$I$201,MATCH($A1786&amp;"-5",Matches!$J$2:$J$201,0))="Void",INDEX(Matches!$G$2:$G$201,MATCH($A1786&amp;"-5",Matches!$J$2:$J$201,0))="",INDEX(Matches!$H$2:$H$201,MATCH($A1786&amp;"-5",Matches!$J$2:$J$201,0))=""),"",IF(AND($C1786&lt;&gt;"",INDEX(Matches!$F$2:$F$201,MATCH($A1786&amp;"-5",Matches!$J$2:$J$201,0))&lt;&gt;"",$C1786&gt;=INDEX(Matches!$F$2:$F$201,MATCH($A1786&amp;"-5",Matches!$J$2:$J$201,0))),"",IF(AND(L1786=INDEX(Matches!$G$2:$G$201,MATCH($A1786&amp;"-5",Matches!$J$2:$J$201,0)),M1786=INDEX(Matches!$H$2:$H$201,MATCH($A1786&amp;"-5",Matches!$J$2:$J$201,0))),5,IF(SIGN(L1786-M1786)&lt;&gt;SIGN(INDEX(Matches!$G$2:$G$201,MATCH($A1786&amp;"-5",Matches!$J$2:$J$201,0))-INDEX(Matches!$H$2:$H$201,MATCH($A1786&amp;"-5",Matches!$J$2:$J$201,0))),0,IF(L1786-M1786=INDEX(Matches!$G$2:$G$201,MATCH($A1786&amp;"-5",Matches!$J$2:$J$201,0))-INDEX(Matches!$H$2:$H$201,MATCH($A1786&amp;"-5",Matches!$J$2:$J$201,0)),3,2))))),""))</f>
        <v/>
      </c>
      <c r="AC1786" s="12" t="str">
        <f aca="false">IF(OR($B1786="",N1786="",O1786=""),"",IFERROR(IF(OR(INDEX(Matches!$I$2:$I$201,MATCH($A1786&amp;"-6",Matches!$J$2:$J$201,0))="Void",INDEX(Matches!$G$2:$G$201,MATCH($A1786&amp;"-6",Matches!$J$2:$J$201,0))="",INDEX(Matches!$H$2:$H$201,MATCH($A1786&amp;"-6",Matches!$J$2:$J$201,0))=""),"",IF(AND($C1786&lt;&gt;"",INDEX(Matches!$F$2:$F$201,MATCH($A1786&amp;"-6",Matches!$J$2:$J$201,0))&lt;&gt;"",$C1786&gt;=INDEX(Matches!$F$2:$F$201,MATCH($A1786&amp;"-6",Matches!$J$2:$J$201,0))),"",IF(AND(N1786=INDEX(Matches!$G$2:$G$201,MATCH($A1786&amp;"-6",Matches!$J$2:$J$201,0)),O1786=INDEX(Matches!$H$2:$H$201,MATCH($A1786&amp;"-6",Matches!$J$2:$J$201,0))),5,IF(SIGN(N1786-O1786)&lt;&gt;SIGN(INDEX(Matches!$G$2:$G$201,MATCH($A1786&amp;"-6",Matches!$J$2:$J$201,0))-INDEX(Matches!$H$2:$H$201,MATCH($A1786&amp;"-6",Matches!$J$2:$J$201,0))),0,IF(N1786-O1786=INDEX(Matches!$G$2:$G$201,MATCH($A1786&amp;"-6",Matches!$J$2:$J$201,0))-INDEX(Matches!$H$2:$H$201,MATCH($A1786&amp;"-6",Matches!$J$2:$J$201,0)),3,2))))),""))</f>
        <v/>
      </c>
      <c r="AD1786" s="12" t="str">
        <f aca="false">IF(OR($B1786="",P1786="",Q1786=""),"",IFERROR(IF(OR(INDEX(Matches!$I$2:$I$201,MATCH($A1786&amp;"-7",Matches!$J$2:$J$201,0))="Void",INDEX(Matches!$G$2:$G$201,MATCH($A1786&amp;"-7",Matches!$J$2:$J$201,0))="",INDEX(Matches!$H$2:$H$201,MATCH($A1786&amp;"-7",Matches!$J$2:$J$201,0))=""),"",IF(AND($C1786&lt;&gt;"",INDEX(Matches!$F$2:$F$201,MATCH($A1786&amp;"-7",Matches!$J$2:$J$201,0))&lt;&gt;"",$C1786&gt;=INDEX(Matches!$F$2:$F$201,MATCH($A1786&amp;"-7",Matches!$J$2:$J$201,0))),"",IF(AND(P1786=INDEX(Matches!$G$2:$G$201,MATCH($A1786&amp;"-7",Matches!$J$2:$J$201,0)),Q1786=INDEX(Matches!$H$2:$H$201,MATCH($A1786&amp;"-7",Matches!$J$2:$J$201,0))),5,IF(SIGN(P1786-Q1786)&lt;&gt;SIGN(INDEX(Matches!$G$2:$G$201,MATCH($A1786&amp;"-7",Matches!$J$2:$J$201,0))-INDEX(Matches!$H$2:$H$201,MATCH($A1786&amp;"-7",Matches!$J$2:$J$201,0))),0,IF(P1786-Q1786=INDEX(Matches!$G$2:$G$201,MATCH($A1786&amp;"-7",Matches!$J$2:$J$201,0))-INDEX(Matches!$H$2:$H$201,MATCH($A1786&amp;"-7",Matches!$J$2:$J$201,0)),3,2))))),""))</f>
        <v/>
      </c>
      <c r="AE1786" s="12" t="str">
        <f aca="false">IF(OR($B1786="",R1786="",S1786=""),"",IFERROR(IF(OR(INDEX(Matches!$I$2:$I$201,MATCH($A1786&amp;"-8",Matches!$J$2:$J$201,0))="Void",INDEX(Matches!$G$2:$G$201,MATCH($A1786&amp;"-8",Matches!$J$2:$J$201,0))="",INDEX(Matches!$H$2:$H$201,MATCH($A1786&amp;"-8",Matches!$J$2:$J$201,0))=""),"",IF(AND($C1786&lt;&gt;"",INDEX(Matches!$F$2:$F$201,MATCH($A1786&amp;"-8",Matches!$J$2:$J$201,0))&lt;&gt;"",$C1786&gt;=INDEX(Matches!$F$2:$F$201,MATCH($A1786&amp;"-8",Matches!$J$2:$J$201,0))),"",IF(AND(R1786=INDEX(Matches!$G$2:$G$201,MATCH($A1786&amp;"-8",Matches!$J$2:$J$201,0)),S1786=INDEX(Matches!$H$2:$H$201,MATCH($A1786&amp;"-8",Matches!$J$2:$J$201,0))),5,IF(SIGN(R1786-S1786)&lt;&gt;SIGN(INDEX(Matches!$G$2:$G$201,MATCH($A1786&amp;"-8",Matches!$J$2:$J$201,0))-INDEX(Matches!$H$2:$H$201,MATCH($A1786&amp;"-8",Matches!$J$2:$J$201,0))),0,IF(R1786-S1786=INDEX(Matches!$G$2:$G$201,MATCH($A1786&amp;"-8",Matches!$J$2:$J$201,0))-INDEX(Matches!$H$2:$H$201,MATCH($A1786&amp;"-8",Matches!$J$2:$J$201,0)),3,2))))),""))</f>
        <v/>
      </c>
      <c r="AF1786" s="12" t="str">
        <f aca="false">IF(OR($B1786="",T1786="",U1786=""),"",IFERROR(IF(OR(INDEX(Matches!$I$2:$I$201,MATCH($A1786&amp;"-9",Matches!$J$2:$J$201,0))="Void",INDEX(Matches!$G$2:$G$201,MATCH($A1786&amp;"-9",Matches!$J$2:$J$201,0))="",INDEX(Matches!$H$2:$H$201,MATCH($A1786&amp;"-9",Matches!$J$2:$J$201,0))=""),"",IF(AND($C1786&lt;&gt;"",INDEX(Matches!$F$2:$F$201,MATCH($A1786&amp;"-9",Matches!$J$2:$J$201,0))&lt;&gt;"",$C1786&gt;=INDEX(Matches!$F$2:$F$201,MATCH($A1786&amp;"-9",Matches!$J$2:$J$201,0))),"",IF(AND(T1786=INDEX(Matches!$G$2:$G$201,MATCH($A1786&amp;"-9",Matches!$J$2:$J$201,0)),U1786=INDEX(Matches!$H$2:$H$201,MATCH($A1786&amp;"-9",Matches!$J$2:$J$201,0))),5,IF(SIGN(T1786-U1786)&lt;&gt;SIGN(INDEX(Matches!$G$2:$G$201,MATCH($A1786&amp;"-9",Matches!$J$2:$J$201,0))-INDEX(Matches!$H$2:$H$201,MATCH($A1786&amp;"-9",Matches!$J$2:$J$201,0))),0,IF(T1786-U1786=INDEX(Matches!$G$2:$G$201,MATCH($A1786&amp;"-9",Matches!$J$2:$J$201,0))-INDEX(Matches!$H$2:$H$201,MATCH($A1786&amp;"-9",Matches!$J$2:$J$201,0)),3,2))))),""))</f>
        <v/>
      </c>
      <c r="AG1786" s="12" t="str">
        <f aca="false">IF(OR($B1786="",V1786="",W1786=""),"",IFERROR(IF(OR(INDEX(Matches!$I$2:$I$201,MATCH($A1786&amp;"-10",Matches!$J$2:$J$201,0))="Void",INDEX(Matches!$G$2:$G$201,MATCH($A1786&amp;"-10",Matches!$J$2:$J$201,0))="",INDEX(Matches!$H$2:$H$201,MATCH($A1786&amp;"-10",Matches!$J$2:$J$201,0))=""),"",IF(AND($C1786&lt;&gt;"",INDEX(Matches!$F$2:$F$201,MATCH($A1786&amp;"-10",Matches!$J$2:$J$201,0))&lt;&gt;"",$C1786&gt;=INDEX(Matches!$F$2:$F$201,MATCH($A1786&amp;"-10",Matches!$J$2:$J$201,0))),"",IF(AND(V1786=INDEX(Matches!$G$2:$G$201,MATCH($A1786&amp;"-10",Matches!$J$2:$J$201,0)),W1786=INDEX(Matches!$H$2:$H$201,MATCH($A1786&amp;"-10",Matches!$J$2:$J$201,0))),5,IF(SIGN(V1786-W1786)&lt;&gt;SIGN(INDEX(Matches!$G$2:$G$201,MATCH($A1786&amp;"-10",Matches!$J$2:$J$201,0))-INDEX(Matches!$H$2:$H$201,MATCH($A1786&amp;"-10",Matches!$J$2:$J$201,0))),0,IF(V1786-W1786=INDEX(Matches!$G$2:$G$201,MATCH($A1786&amp;"-10",Matches!$J$2:$J$201,0))-INDEX(Matches!$H$2:$H$201,MATCH($A1786&amp;"-10",Matches!$J$2:$J$201,0)),3,2))))),""))</f>
        <v/>
      </c>
      <c r="AH1786" s="13" t="str">
        <f aca="false">IF($B1786="","",SUM(X1786:AG1786))</f>
        <v/>
      </c>
      <c r="AI1786" s="12" t="str">
        <f aca="false">IF($B1786="","",COUNTIF(X1786:AG1786,5))</f>
        <v/>
      </c>
      <c r="AJ1786" s="12" t="str">
        <f aca="false">IF($B1786="","",COUNTIF(X1786:AG1786,"&gt;=2"))</f>
        <v/>
      </c>
      <c r="AK1786" s="12" t="str">
        <f aca="false">IF($B1786="","",COUNT(X1786:AG1786))</f>
        <v/>
      </c>
    </row>
    <row r="1787" customFormat="false" ht="15" hidden="false" customHeight="false" outlineLevel="0" collapsed="false">
      <c r="A1787" s="7"/>
      <c r="B1787" s="7"/>
      <c r="C1787" s="11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12" t="str">
        <f aca="false">IF(OR($B1787="",D1787="",E1787=""),"",IFERROR(IF(OR(INDEX(Matches!$I$2:$I$201,MATCH($A1787&amp;"-1",Matches!$J$2:$J$201,0))="Void",INDEX(Matches!$G$2:$G$201,MATCH($A1787&amp;"-1",Matches!$J$2:$J$201,0))="",INDEX(Matches!$H$2:$H$201,MATCH($A1787&amp;"-1",Matches!$J$2:$J$201,0))=""),"",IF(AND($C1787&lt;&gt;"",INDEX(Matches!$F$2:$F$201,MATCH($A1787&amp;"-1",Matches!$J$2:$J$201,0))&lt;&gt;"",$C1787&gt;=INDEX(Matches!$F$2:$F$201,MATCH($A1787&amp;"-1",Matches!$J$2:$J$201,0))),"",IF(AND(D1787=INDEX(Matches!$G$2:$G$201,MATCH($A1787&amp;"-1",Matches!$J$2:$J$201,0)),E1787=INDEX(Matches!$H$2:$H$201,MATCH($A1787&amp;"-1",Matches!$J$2:$J$201,0))),5,IF(SIGN(D1787-E1787)&lt;&gt;SIGN(INDEX(Matches!$G$2:$G$201,MATCH($A1787&amp;"-1",Matches!$J$2:$J$201,0))-INDEX(Matches!$H$2:$H$201,MATCH($A1787&amp;"-1",Matches!$J$2:$J$201,0))),0,IF(D1787-E1787=INDEX(Matches!$G$2:$G$201,MATCH($A1787&amp;"-1",Matches!$J$2:$J$201,0))-INDEX(Matches!$H$2:$H$201,MATCH($A1787&amp;"-1",Matches!$J$2:$J$201,0)),3,2))))),""))</f>
        <v/>
      </c>
      <c r="Y1787" s="12" t="str">
        <f aca="false">IF(OR($B1787="",F1787="",G1787=""),"",IFERROR(IF(OR(INDEX(Matches!$I$2:$I$201,MATCH($A1787&amp;"-2",Matches!$J$2:$J$201,0))="Void",INDEX(Matches!$G$2:$G$201,MATCH($A1787&amp;"-2",Matches!$J$2:$J$201,0))="",INDEX(Matches!$H$2:$H$201,MATCH($A1787&amp;"-2",Matches!$J$2:$J$201,0))=""),"",IF(AND($C1787&lt;&gt;"",INDEX(Matches!$F$2:$F$201,MATCH($A1787&amp;"-2",Matches!$J$2:$J$201,0))&lt;&gt;"",$C1787&gt;=INDEX(Matches!$F$2:$F$201,MATCH($A1787&amp;"-2",Matches!$J$2:$J$201,0))),"",IF(AND(F1787=INDEX(Matches!$G$2:$G$201,MATCH($A1787&amp;"-2",Matches!$J$2:$J$201,0)),G1787=INDEX(Matches!$H$2:$H$201,MATCH($A1787&amp;"-2",Matches!$J$2:$J$201,0))),5,IF(SIGN(F1787-G1787)&lt;&gt;SIGN(INDEX(Matches!$G$2:$G$201,MATCH($A1787&amp;"-2",Matches!$J$2:$J$201,0))-INDEX(Matches!$H$2:$H$201,MATCH($A1787&amp;"-2",Matches!$J$2:$J$201,0))),0,IF(F1787-G1787=INDEX(Matches!$G$2:$G$201,MATCH($A1787&amp;"-2",Matches!$J$2:$J$201,0))-INDEX(Matches!$H$2:$H$201,MATCH($A1787&amp;"-2",Matches!$J$2:$J$201,0)),3,2))))),""))</f>
        <v/>
      </c>
      <c r="Z1787" s="12" t="str">
        <f aca="false">IF(OR($B1787="",H1787="",I1787=""),"",IFERROR(IF(OR(INDEX(Matches!$I$2:$I$201,MATCH($A1787&amp;"-3",Matches!$J$2:$J$201,0))="Void",INDEX(Matches!$G$2:$G$201,MATCH($A1787&amp;"-3",Matches!$J$2:$J$201,0))="",INDEX(Matches!$H$2:$H$201,MATCH($A1787&amp;"-3",Matches!$J$2:$J$201,0))=""),"",IF(AND($C1787&lt;&gt;"",INDEX(Matches!$F$2:$F$201,MATCH($A1787&amp;"-3",Matches!$J$2:$J$201,0))&lt;&gt;"",$C1787&gt;=INDEX(Matches!$F$2:$F$201,MATCH($A1787&amp;"-3",Matches!$J$2:$J$201,0))),"",IF(AND(H1787=INDEX(Matches!$G$2:$G$201,MATCH($A1787&amp;"-3",Matches!$J$2:$J$201,0)),I1787=INDEX(Matches!$H$2:$H$201,MATCH($A1787&amp;"-3",Matches!$J$2:$J$201,0))),5,IF(SIGN(H1787-I1787)&lt;&gt;SIGN(INDEX(Matches!$G$2:$G$201,MATCH($A1787&amp;"-3",Matches!$J$2:$J$201,0))-INDEX(Matches!$H$2:$H$201,MATCH($A1787&amp;"-3",Matches!$J$2:$J$201,0))),0,IF(H1787-I1787=INDEX(Matches!$G$2:$G$201,MATCH($A1787&amp;"-3",Matches!$J$2:$J$201,0))-INDEX(Matches!$H$2:$H$201,MATCH($A1787&amp;"-3",Matches!$J$2:$J$201,0)),3,2))))),""))</f>
        <v/>
      </c>
      <c r="AA1787" s="12" t="str">
        <f aca="false">IF(OR($B1787="",J1787="",K1787=""),"",IFERROR(IF(OR(INDEX(Matches!$I$2:$I$201,MATCH($A1787&amp;"-4",Matches!$J$2:$J$201,0))="Void",INDEX(Matches!$G$2:$G$201,MATCH($A1787&amp;"-4",Matches!$J$2:$J$201,0))="",INDEX(Matches!$H$2:$H$201,MATCH($A1787&amp;"-4",Matches!$J$2:$J$201,0))=""),"",IF(AND($C1787&lt;&gt;"",INDEX(Matches!$F$2:$F$201,MATCH($A1787&amp;"-4",Matches!$J$2:$J$201,0))&lt;&gt;"",$C1787&gt;=INDEX(Matches!$F$2:$F$201,MATCH($A1787&amp;"-4",Matches!$J$2:$J$201,0))),"",IF(AND(J1787=INDEX(Matches!$G$2:$G$201,MATCH($A1787&amp;"-4",Matches!$J$2:$J$201,0)),K1787=INDEX(Matches!$H$2:$H$201,MATCH($A1787&amp;"-4",Matches!$J$2:$J$201,0))),5,IF(SIGN(J1787-K1787)&lt;&gt;SIGN(INDEX(Matches!$G$2:$G$201,MATCH($A1787&amp;"-4",Matches!$J$2:$J$201,0))-INDEX(Matches!$H$2:$H$201,MATCH($A1787&amp;"-4",Matches!$J$2:$J$201,0))),0,IF(J1787-K1787=INDEX(Matches!$G$2:$G$201,MATCH($A1787&amp;"-4",Matches!$J$2:$J$201,0))-INDEX(Matches!$H$2:$H$201,MATCH($A1787&amp;"-4",Matches!$J$2:$J$201,0)),3,2))))),""))</f>
        <v/>
      </c>
      <c r="AB1787" s="12" t="str">
        <f aca="false">IF(OR($B1787="",L1787="",M1787=""),"",IFERROR(IF(OR(INDEX(Matches!$I$2:$I$201,MATCH($A1787&amp;"-5",Matches!$J$2:$J$201,0))="Void",INDEX(Matches!$G$2:$G$201,MATCH($A1787&amp;"-5",Matches!$J$2:$J$201,0))="",INDEX(Matches!$H$2:$H$201,MATCH($A1787&amp;"-5",Matches!$J$2:$J$201,0))=""),"",IF(AND($C1787&lt;&gt;"",INDEX(Matches!$F$2:$F$201,MATCH($A1787&amp;"-5",Matches!$J$2:$J$201,0))&lt;&gt;"",$C1787&gt;=INDEX(Matches!$F$2:$F$201,MATCH($A1787&amp;"-5",Matches!$J$2:$J$201,0))),"",IF(AND(L1787=INDEX(Matches!$G$2:$G$201,MATCH($A1787&amp;"-5",Matches!$J$2:$J$201,0)),M1787=INDEX(Matches!$H$2:$H$201,MATCH($A1787&amp;"-5",Matches!$J$2:$J$201,0))),5,IF(SIGN(L1787-M1787)&lt;&gt;SIGN(INDEX(Matches!$G$2:$G$201,MATCH($A1787&amp;"-5",Matches!$J$2:$J$201,0))-INDEX(Matches!$H$2:$H$201,MATCH($A1787&amp;"-5",Matches!$J$2:$J$201,0))),0,IF(L1787-M1787=INDEX(Matches!$G$2:$G$201,MATCH($A1787&amp;"-5",Matches!$J$2:$J$201,0))-INDEX(Matches!$H$2:$H$201,MATCH($A1787&amp;"-5",Matches!$J$2:$J$201,0)),3,2))))),""))</f>
        <v/>
      </c>
      <c r="AC1787" s="12" t="str">
        <f aca="false">IF(OR($B1787="",N1787="",O1787=""),"",IFERROR(IF(OR(INDEX(Matches!$I$2:$I$201,MATCH($A1787&amp;"-6",Matches!$J$2:$J$201,0))="Void",INDEX(Matches!$G$2:$G$201,MATCH($A1787&amp;"-6",Matches!$J$2:$J$201,0))="",INDEX(Matches!$H$2:$H$201,MATCH($A1787&amp;"-6",Matches!$J$2:$J$201,0))=""),"",IF(AND($C1787&lt;&gt;"",INDEX(Matches!$F$2:$F$201,MATCH($A1787&amp;"-6",Matches!$J$2:$J$201,0))&lt;&gt;"",$C1787&gt;=INDEX(Matches!$F$2:$F$201,MATCH($A1787&amp;"-6",Matches!$J$2:$J$201,0))),"",IF(AND(N1787=INDEX(Matches!$G$2:$G$201,MATCH($A1787&amp;"-6",Matches!$J$2:$J$201,0)),O1787=INDEX(Matches!$H$2:$H$201,MATCH($A1787&amp;"-6",Matches!$J$2:$J$201,0))),5,IF(SIGN(N1787-O1787)&lt;&gt;SIGN(INDEX(Matches!$G$2:$G$201,MATCH($A1787&amp;"-6",Matches!$J$2:$J$201,0))-INDEX(Matches!$H$2:$H$201,MATCH($A1787&amp;"-6",Matches!$J$2:$J$201,0))),0,IF(N1787-O1787=INDEX(Matches!$G$2:$G$201,MATCH($A1787&amp;"-6",Matches!$J$2:$J$201,0))-INDEX(Matches!$H$2:$H$201,MATCH($A1787&amp;"-6",Matches!$J$2:$J$201,0)),3,2))))),""))</f>
        <v/>
      </c>
      <c r="AD1787" s="12" t="str">
        <f aca="false">IF(OR($B1787="",P1787="",Q1787=""),"",IFERROR(IF(OR(INDEX(Matches!$I$2:$I$201,MATCH($A1787&amp;"-7",Matches!$J$2:$J$201,0))="Void",INDEX(Matches!$G$2:$G$201,MATCH($A1787&amp;"-7",Matches!$J$2:$J$201,0))="",INDEX(Matches!$H$2:$H$201,MATCH($A1787&amp;"-7",Matches!$J$2:$J$201,0))=""),"",IF(AND($C1787&lt;&gt;"",INDEX(Matches!$F$2:$F$201,MATCH($A1787&amp;"-7",Matches!$J$2:$J$201,0))&lt;&gt;"",$C1787&gt;=INDEX(Matches!$F$2:$F$201,MATCH($A1787&amp;"-7",Matches!$J$2:$J$201,0))),"",IF(AND(P1787=INDEX(Matches!$G$2:$G$201,MATCH($A1787&amp;"-7",Matches!$J$2:$J$201,0)),Q1787=INDEX(Matches!$H$2:$H$201,MATCH($A1787&amp;"-7",Matches!$J$2:$J$201,0))),5,IF(SIGN(P1787-Q1787)&lt;&gt;SIGN(INDEX(Matches!$G$2:$G$201,MATCH($A1787&amp;"-7",Matches!$J$2:$J$201,0))-INDEX(Matches!$H$2:$H$201,MATCH($A1787&amp;"-7",Matches!$J$2:$J$201,0))),0,IF(P1787-Q1787=INDEX(Matches!$G$2:$G$201,MATCH($A1787&amp;"-7",Matches!$J$2:$J$201,0))-INDEX(Matches!$H$2:$H$201,MATCH($A1787&amp;"-7",Matches!$J$2:$J$201,0)),3,2))))),""))</f>
        <v/>
      </c>
      <c r="AE1787" s="12" t="str">
        <f aca="false">IF(OR($B1787="",R1787="",S1787=""),"",IFERROR(IF(OR(INDEX(Matches!$I$2:$I$201,MATCH($A1787&amp;"-8",Matches!$J$2:$J$201,0))="Void",INDEX(Matches!$G$2:$G$201,MATCH($A1787&amp;"-8",Matches!$J$2:$J$201,0))="",INDEX(Matches!$H$2:$H$201,MATCH($A1787&amp;"-8",Matches!$J$2:$J$201,0))=""),"",IF(AND($C1787&lt;&gt;"",INDEX(Matches!$F$2:$F$201,MATCH($A1787&amp;"-8",Matches!$J$2:$J$201,0))&lt;&gt;"",$C1787&gt;=INDEX(Matches!$F$2:$F$201,MATCH($A1787&amp;"-8",Matches!$J$2:$J$201,0))),"",IF(AND(R1787=INDEX(Matches!$G$2:$G$201,MATCH($A1787&amp;"-8",Matches!$J$2:$J$201,0)),S1787=INDEX(Matches!$H$2:$H$201,MATCH($A1787&amp;"-8",Matches!$J$2:$J$201,0))),5,IF(SIGN(R1787-S1787)&lt;&gt;SIGN(INDEX(Matches!$G$2:$G$201,MATCH($A1787&amp;"-8",Matches!$J$2:$J$201,0))-INDEX(Matches!$H$2:$H$201,MATCH($A1787&amp;"-8",Matches!$J$2:$J$201,0))),0,IF(R1787-S1787=INDEX(Matches!$G$2:$G$201,MATCH($A1787&amp;"-8",Matches!$J$2:$J$201,0))-INDEX(Matches!$H$2:$H$201,MATCH($A1787&amp;"-8",Matches!$J$2:$J$201,0)),3,2))))),""))</f>
        <v/>
      </c>
      <c r="AF1787" s="12" t="str">
        <f aca="false">IF(OR($B1787="",T1787="",U1787=""),"",IFERROR(IF(OR(INDEX(Matches!$I$2:$I$201,MATCH($A1787&amp;"-9",Matches!$J$2:$J$201,0))="Void",INDEX(Matches!$G$2:$G$201,MATCH($A1787&amp;"-9",Matches!$J$2:$J$201,0))="",INDEX(Matches!$H$2:$H$201,MATCH($A1787&amp;"-9",Matches!$J$2:$J$201,0))=""),"",IF(AND($C1787&lt;&gt;"",INDEX(Matches!$F$2:$F$201,MATCH($A1787&amp;"-9",Matches!$J$2:$J$201,0))&lt;&gt;"",$C1787&gt;=INDEX(Matches!$F$2:$F$201,MATCH($A1787&amp;"-9",Matches!$J$2:$J$201,0))),"",IF(AND(T1787=INDEX(Matches!$G$2:$G$201,MATCH($A1787&amp;"-9",Matches!$J$2:$J$201,0)),U1787=INDEX(Matches!$H$2:$H$201,MATCH($A1787&amp;"-9",Matches!$J$2:$J$201,0))),5,IF(SIGN(T1787-U1787)&lt;&gt;SIGN(INDEX(Matches!$G$2:$G$201,MATCH($A1787&amp;"-9",Matches!$J$2:$J$201,0))-INDEX(Matches!$H$2:$H$201,MATCH($A1787&amp;"-9",Matches!$J$2:$J$201,0))),0,IF(T1787-U1787=INDEX(Matches!$G$2:$G$201,MATCH($A1787&amp;"-9",Matches!$J$2:$J$201,0))-INDEX(Matches!$H$2:$H$201,MATCH($A1787&amp;"-9",Matches!$J$2:$J$201,0)),3,2))))),""))</f>
        <v/>
      </c>
      <c r="AG1787" s="12" t="str">
        <f aca="false">IF(OR($B1787="",V1787="",W1787=""),"",IFERROR(IF(OR(INDEX(Matches!$I$2:$I$201,MATCH($A1787&amp;"-10",Matches!$J$2:$J$201,0))="Void",INDEX(Matches!$G$2:$G$201,MATCH($A1787&amp;"-10",Matches!$J$2:$J$201,0))="",INDEX(Matches!$H$2:$H$201,MATCH($A1787&amp;"-10",Matches!$J$2:$J$201,0))=""),"",IF(AND($C1787&lt;&gt;"",INDEX(Matches!$F$2:$F$201,MATCH($A1787&amp;"-10",Matches!$J$2:$J$201,0))&lt;&gt;"",$C1787&gt;=INDEX(Matches!$F$2:$F$201,MATCH($A1787&amp;"-10",Matches!$J$2:$J$201,0))),"",IF(AND(V1787=INDEX(Matches!$G$2:$G$201,MATCH($A1787&amp;"-10",Matches!$J$2:$J$201,0)),W1787=INDEX(Matches!$H$2:$H$201,MATCH($A1787&amp;"-10",Matches!$J$2:$J$201,0))),5,IF(SIGN(V1787-W1787)&lt;&gt;SIGN(INDEX(Matches!$G$2:$G$201,MATCH($A1787&amp;"-10",Matches!$J$2:$J$201,0))-INDEX(Matches!$H$2:$H$201,MATCH($A1787&amp;"-10",Matches!$J$2:$J$201,0))),0,IF(V1787-W1787=INDEX(Matches!$G$2:$G$201,MATCH($A1787&amp;"-10",Matches!$J$2:$J$201,0))-INDEX(Matches!$H$2:$H$201,MATCH($A1787&amp;"-10",Matches!$J$2:$J$201,0)),3,2))))),""))</f>
        <v/>
      </c>
      <c r="AH1787" s="13" t="str">
        <f aca="false">IF($B1787="","",SUM(X1787:AG1787))</f>
        <v/>
      </c>
      <c r="AI1787" s="12" t="str">
        <f aca="false">IF($B1787="","",COUNTIF(X1787:AG1787,5))</f>
        <v/>
      </c>
      <c r="AJ1787" s="12" t="str">
        <f aca="false">IF($B1787="","",COUNTIF(X1787:AG1787,"&gt;=2"))</f>
        <v/>
      </c>
      <c r="AK1787" s="12" t="str">
        <f aca="false">IF($B1787="","",COUNT(X1787:AG1787))</f>
        <v/>
      </c>
    </row>
    <row r="1788" customFormat="false" ht="15" hidden="false" customHeight="false" outlineLevel="0" collapsed="false">
      <c r="A1788" s="7"/>
      <c r="B1788" s="7"/>
      <c r="C1788" s="11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12" t="str">
        <f aca="false">IF(OR($B1788="",D1788="",E1788=""),"",IFERROR(IF(OR(INDEX(Matches!$I$2:$I$201,MATCH($A1788&amp;"-1",Matches!$J$2:$J$201,0))="Void",INDEX(Matches!$G$2:$G$201,MATCH($A1788&amp;"-1",Matches!$J$2:$J$201,0))="",INDEX(Matches!$H$2:$H$201,MATCH($A1788&amp;"-1",Matches!$J$2:$J$201,0))=""),"",IF(AND($C1788&lt;&gt;"",INDEX(Matches!$F$2:$F$201,MATCH($A1788&amp;"-1",Matches!$J$2:$J$201,0))&lt;&gt;"",$C1788&gt;=INDEX(Matches!$F$2:$F$201,MATCH($A1788&amp;"-1",Matches!$J$2:$J$201,0))),"",IF(AND(D1788=INDEX(Matches!$G$2:$G$201,MATCH($A1788&amp;"-1",Matches!$J$2:$J$201,0)),E1788=INDEX(Matches!$H$2:$H$201,MATCH($A1788&amp;"-1",Matches!$J$2:$J$201,0))),5,IF(SIGN(D1788-E1788)&lt;&gt;SIGN(INDEX(Matches!$G$2:$G$201,MATCH($A1788&amp;"-1",Matches!$J$2:$J$201,0))-INDEX(Matches!$H$2:$H$201,MATCH($A1788&amp;"-1",Matches!$J$2:$J$201,0))),0,IF(D1788-E1788=INDEX(Matches!$G$2:$G$201,MATCH($A1788&amp;"-1",Matches!$J$2:$J$201,0))-INDEX(Matches!$H$2:$H$201,MATCH($A1788&amp;"-1",Matches!$J$2:$J$201,0)),3,2))))),""))</f>
        <v/>
      </c>
      <c r="Y1788" s="12" t="str">
        <f aca="false">IF(OR($B1788="",F1788="",G1788=""),"",IFERROR(IF(OR(INDEX(Matches!$I$2:$I$201,MATCH($A1788&amp;"-2",Matches!$J$2:$J$201,0))="Void",INDEX(Matches!$G$2:$G$201,MATCH($A1788&amp;"-2",Matches!$J$2:$J$201,0))="",INDEX(Matches!$H$2:$H$201,MATCH($A1788&amp;"-2",Matches!$J$2:$J$201,0))=""),"",IF(AND($C1788&lt;&gt;"",INDEX(Matches!$F$2:$F$201,MATCH($A1788&amp;"-2",Matches!$J$2:$J$201,0))&lt;&gt;"",$C1788&gt;=INDEX(Matches!$F$2:$F$201,MATCH($A1788&amp;"-2",Matches!$J$2:$J$201,0))),"",IF(AND(F1788=INDEX(Matches!$G$2:$G$201,MATCH($A1788&amp;"-2",Matches!$J$2:$J$201,0)),G1788=INDEX(Matches!$H$2:$H$201,MATCH($A1788&amp;"-2",Matches!$J$2:$J$201,0))),5,IF(SIGN(F1788-G1788)&lt;&gt;SIGN(INDEX(Matches!$G$2:$G$201,MATCH($A1788&amp;"-2",Matches!$J$2:$J$201,0))-INDEX(Matches!$H$2:$H$201,MATCH($A1788&amp;"-2",Matches!$J$2:$J$201,0))),0,IF(F1788-G1788=INDEX(Matches!$G$2:$G$201,MATCH($A1788&amp;"-2",Matches!$J$2:$J$201,0))-INDEX(Matches!$H$2:$H$201,MATCH($A1788&amp;"-2",Matches!$J$2:$J$201,0)),3,2))))),""))</f>
        <v/>
      </c>
      <c r="Z1788" s="12" t="str">
        <f aca="false">IF(OR($B1788="",H1788="",I1788=""),"",IFERROR(IF(OR(INDEX(Matches!$I$2:$I$201,MATCH($A1788&amp;"-3",Matches!$J$2:$J$201,0))="Void",INDEX(Matches!$G$2:$G$201,MATCH($A1788&amp;"-3",Matches!$J$2:$J$201,0))="",INDEX(Matches!$H$2:$H$201,MATCH($A1788&amp;"-3",Matches!$J$2:$J$201,0))=""),"",IF(AND($C1788&lt;&gt;"",INDEX(Matches!$F$2:$F$201,MATCH($A1788&amp;"-3",Matches!$J$2:$J$201,0))&lt;&gt;"",$C1788&gt;=INDEX(Matches!$F$2:$F$201,MATCH($A1788&amp;"-3",Matches!$J$2:$J$201,0))),"",IF(AND(H1788=INDEX(Matches!$G$2:$G$201,MATCH($A1788&amp;"-3",Matches!$J$2:$J$201,0)),I1788=INDEX(Matches!$H$2:$H$201,MATCH($A1788&amp;"-3",Matches!$J$2:$J$201,0))),5,IF(SIGN(H1788-I1788)&lt;&gt;SIGN(INDEX(Matches!$G$2:$G$201,MATCH($A1788&amp;"-3",Matches!$J$2:$J$201,0))-INDEX(Matches!$H$2:$H$201,MATCH($A1788&amp;"-3",Matches!$J$2:$J$201,0))),0,IF(H1788-I1788=INDEX(Matches!$G$2:$G$201,MATCH($A1788&amp;"-3",Matches!$J$2:$J$201,0))-INDEX(Matches!$H$2:$H$201,MATCH($A1788&amp;"-3",Matches!$J$2:$J$201,0)),3,2))))),""))</f>
        <v/>
      </c>
      <c r="AA1788" s="12" t="str">
        <f aca="false">IF(OR($B1788="",J1788="",K1788=""),"",IFERROR(IF(OR(INDEX(Matches!$I$2:$I$201,MATCH($A1788&amp;"-4",Matches!$J$2:$J$201,0))="Void",INDEX(Matches!$G$2:$G$201,MATCH($A1788&amp;"-4",Matches!$J$2:$J$201,0))="",INDEX(Matches!$H$2:$H$201,MATCH($A1788&amp;"-4",Matches!$J$2:$J$201,0))=""),"",IF(AND($C1788&lt;&gt;"",INDEX(Matches!$F$2:$F$201,MATCH($A1788&amp;"-4",Matches!$J$2:$J$201,0))&lt;&gt;"",$C1788&gt;=INDEX(Matches!$F$2:$F$201,MATCH($A1788&amp;"-4",Matches!$J$2:$J$201,0))),"",IF(AND(J1788=INDEX(Matches!$G$2:$G$201,MATCH($A1788&amp;"-4",Matches!$J$2:$J$201,0)),K1788=INDEX(Matches!$H$2:$H$201,MATCH($A1788&amp;"-4",Matches!$J$2:$J$201,0))),5,IF(SIGN(J1788-K1788)&lt;&gt;SIGN(INDEX(Matches!$G$2:$G$201,MATCH($A1788&amp;"-4",Matches!$J$2:$J$201,0))-INDEX(Matches!$H$2:$H$201,MATCH($A1788&amp;"-4",Matches!$J$2:$J$201,0))),0,IF(J1788-K1788=INDEX(Matches!$G$2:$G$201,MATCH($A1788&amp;"-4",Matches!$J$2:$J$201,0))-INDEX(Matches!$H$2:$H$201,MATCH($A1788&amp;"-4",Matches!$J$2:$J$201,0)),3,2))))),""))</f>
        <v/>
      </c>
      <c r="AB1788" s="12" t="str">
        <f aca="false">IF(OR($B1788="",L1788="",M1788=""),"",IFERROR(IF(OR(INDEX(Matches!$I$2:$I$201,MATCH($A1788&amp;"-5",Matches!$J$2:$J$201,0))="Void",INDEX(Matches!$G$2:$G$201,MATCH($A1788&amp;"-5",Matches!$J$2:$J$201,0))="",INDEX(Matches!$H$2:$H$201,MATCH($A1788&amp;"-5",Matches!$J$2:$J$201,0))=""),"",IF(AND($C1788&lt;&gt;"",INDEX(Matches!$F$2:$F$201,MATCH($A1788&amp;"-5",Matches!$J$2:$J$201,0))&lt;&gt;"",$C1788&gt;=INDEX(Matches!$F$2:$F$201,MATCH($A1788&amp;"-5",Matches!$J$2:$J$201,0))),"",IF(AND(L1788=INDEX(Matches!$G$2:$G$201,MATCH($A1788&amp;"-5",Matches!$J$2:$J$201,0)),M1788=INDEX(Matches!$H$2:$H$201,MATCH($A1788&amp;"-5",Matches!$J$2:$J$201,0))),5,IF(SIGN(L1788-M1788)&lt;&gt;SIGN(INDEX(Matches!$G$2:$G$201,MATCH($A1788&amp;"-5",Matches!$J$2:$J$201,0))-INDEX(Matches!$H$2:$H$201,MATCH($A1788&amp;"-5",Matches!$J$2:$J$201,0))),0,IF(L1788-M1788=INDEX(Matches!$G$2:$G$201,MATCH($A1788&amp;"-5",Matches!$J$2:$J$201,0))-INDEX(Matches!$H$2:$H$201,MATCH($A1788&amp;"-5",Matches!$J$2:$J$201,0)),3,2))))),""))</f>
        <v/>
      </c>
      <c r="AC1788" s="12" t="str">
        <f aca="false">IF(OR($B1788="",N1788="",O1788=""),"",IFERROR(IF(OR(INDEX(Matches!$I$2:$I$201,MATCH($A1788&amp;"-6",Matches!$J$2:$J$201,0))="Void",INDEX(Matches!$G$2:$G$201,MATCH($A1788&amp;"-6",Matches!$J$2:$J$201,0))="",INDEX(Matches!$H$2:$H$201,MATCH($A1788&amp;"-6",Matches!$J$2:$J$201,0))=""),"",IF(AND($C1788&lt;&gt;"",INDEX(Matches!$F$2:$F$201,MATCH($A1788&amp;"-6",Matches!$J$2:$J$201,0))&lt;&gt;"",$C1788&gt;=INDEX(Matches!$F$2:$F$201,MATCH($A1788&amp;"-6",Matches!$J$2:$J$201,0))),"",IF(AND(N1788=INDEX(Matches!$G$2:$G$201,MATCH($A1788&amp;"-6",Matches!$J$2:$J$201,0)),O1788=INDEX(Matches!$H$2:$H$201,MATCH($A1788&amp;"-6",Matches!$J$2:$J$201,0))),5,IF(SIGN(N1788-O1788)&lt;&gt;SIGN(INDEX(Matches!$G$2:$G$201,MATCH($A1788&amp;"-6",Matches!$J$2:$J$201,0))-INDEX(Matches!$H$2:$H$201,MATCH($A1788&amp;"-6",Matches!$J$2:$J$201,0))),0,IF(N1788-O1788=INDEX(Matches!$G$2:$G$201,MATCH($A1788&amp;"-6",Matches!$J$2:$J$201,0))-INDEX(Matches!$H$2:$H$201,MATCH($A1788&amp;"-6",Matches!$J$2:$J$201,0)),3,2))))),""))</f>
        <v/>
      </c>
      <c r="AD1788" s="12" t="str">
        <f aca="false">IF(OR($B1788="",P1788="",Q1788=""),"",IFERROR(IF(OR(INDEX(Matches!$I$2:$I$201,MATCH($A1788&amp;"-7",Matches!$J$2:$J$201,0))="Void",INDEX(Matches!$G$2:$G$201,MATCH($A1788&amp;"-7",Matches!$J$2:$J$201,0))="",INDEX(Matches!$H$2:$H$201,MATCH($A1788&amp;"-7",Matches!$J$2:$J$201,0))=""),"",IF(AND($C1788&lt;&gt;"",INDEX(Matches!$F$2:$F$201,MATCH($A1788&amp;"-7",Matches!$J$2:$J$201,0))&lt;&gt;"",$C1788&gt;=INDEX(Matches!$F$2:$F$201,MATCH($A1788&amp;"-7",Matches!$J$2:$J$201,0))),"",IF(AND(P1788=INDEX(Matches!$G$2:$G$201,MATCH($A1788&amp;"-7",Matches!$J$2:$J$201,0)),Q1788=INDEX(Matches!$H$2:$H$201,MATCH($A1788&amp;"-7",Matches!$J$2:$J$201,0))),5,IF(SIGN(P1788-Q1788)&lt;&gt;SIGN(INDEX(Matches!$G$2:$G$201,MATCH($A1788&amp;"-7",Matches!$J$2:$J$201,0))-INDEX(Matches!$H$2:$H$201,MATCH($A1788&amp;"-7",Matches!$J$2:$J$201,0))),0,IF(P1788-Q1788=INDEX(Matches!$G$2:$G$201,MATCH($A1788&amp;"-7",Matches!$J$2:$J$201,0))-INDEX(Matches!$H$2:$H$201,MATCH($A1788&amp;"-7",Matches!$J$2:$J$201,0)),3,2))))),""))</f>
        <v/>
      </c>
      <c r="AE1788" s="12" t="str">
        <f aca="false">IF(OR($B1788="",R1788="",S1788=""),"",IFERROR(IF(OR(INDEX(Matches!$I$2:$I$201,MATCH($A1788&amp;"-8",Matches!$J$2:$J$201,0))="Void",INDEX(Matches!$G$2:$G$201,MATCH($A1788&amp;"-8",Matches!$J$2:$J$201,0))="",INDEX(Matches!$H$2:$H$201,MATCH($A1788&amp;"-8",Matches!$J$2:$J$201,0))=""),"",IF(AND($C1788&lt;&gt;"",INDEX(Matches!$F$2:$F$201,MATCH($A1788&amp;"-8",Matches!$J$2:$J$201,0))&lt;&gt;"",$C1788&gt;=INDEX(Matches!$F$2:$F$201,MATCH($A1788&amp;"-8",Matches!$J$2:$J$201,0))),"",IF(AND(R1788=INDEX(Matches!$G$2:$G$201,MATCH($A1788&amp;"-8",Matches!$J$2:$J$201,0)),S1788=INDEX(Matches!$H$2:$H$201,MATCH($A1788&amp;"-8",Matches!$J$2:$J$201,0))),5,IF(SIGN(R1788-S1788)&lt;&gt;SIGN(INDEX(Matches!$G$2:$G$201,MATCH($A1788&amp;"-8",Matches!$J$2:$J$201,0))-INDEX(Matches!$H$2:$H$201,MATCH($A1788&amp;"-8",Matches!$J$2:$J$201,0))),0,IF(R1788-S1788=INDEX(Matches!$G$2:$G$201,MATCH($A1788&amp;"-8",Matches!$J$2:$J$201,0))-INDEX(Matches!$H$2:$H$201,MATCH($A1788&amp;"-8",Matches!$J$2:$J$201,0)),3,2))))),""))</f>
        <v/>
      </c>
      <c r="AF1788" s="12" t="str">
        <f aca="false">IF(OR($B1788="",T1788="",U1788=""),"",IFERROR(IF(OR(INDEX(Matches!$I$2:$I$201,MATCH($A1788&amp;"-9",Matches!$J$2:$J$201,0))="Void",INDEX(Matches!$G$2:$G$201,MATCH($A1788&amp;"-9",Matches!$J$2:$J$201,0))="",INDEX(Matches!$H$2:$H$201,MATCH($A1788&amp;"-9",Matches!$J$2:$J$201,0))=""),"",IF(AND($C1788&lt;&gt;"",INDEX(Matches!$F$2:$F$201,MATCH($A1788&amp;"-9",Matches!$J$2:$J$201,0))&lt;&gt;"",$C1788&gt;=INDEX(Matches!$F$2:$F$201,MATCH($A1788&amp;"-9",Matches!$J$2:$J$201,0))),"",IF(AND(T1788=INDEX(Matches!$G$2:$G$201,MATCH($A1788&amp;"-9",Matches!$J$2:$J$201,0)),U1788=INDEX(Matches!$H$2:$H$201,MATCH($A1788&amp;"-9",Matches!$J$2:$J$201,0))),5,IF(SIGN(T1788-U1788)&lt;&gt;SIGN(INDEX(Matches!$G$2:$G$201,MATCH($A1788&amp;"-9",Matches!$J$2:$J$201,0))-INDEX(Matches!$H$2:$H$201,MATCH($A1788&amp;"-9",Matches!$J$2:$J$201,0))),0,IF(T1788-U1788=INDEX(Matches!$G$2:$G$201,MATCH($A1788&amp;"-9",Matches!$J$2:$J$201,0))-INDEX(Matches!$H$2:$H$201,MATCH($A1788&amp;"-9",Matches!$J$2:$J$201,0)),3,2))))),""))</f>
        <v/>
      </c>
      <c r="AG1788" s="12" t="str">
        <f aca="false">IF(OR($B1788="",V1788="",W1788=""),"",IFERROR(IF(OR(INDEX(Matches!$I$2:$I$201,MATCH($A1788&amp;"-10",Matches!$J$2:$J$201,0))="Void",INDEX(Matches!$G$2:$G$201,MATCH($A1788&amp;"-10",Matches!$J$2:$J$201,0))="",INDEX(Matches!$H$2:$H$201,MATCH($A1788&amp;"-10",Matches!$J$2:$J$201,0))=""),"",IF(AND($C1788&lt;&gt;"",INDEX(Matches!$F$2:$F$201,MATCH($A1788&amp;"-10",Matches!$J$2:$J$201,0))&lt;&gt;"",$C1788&gt;=INDEX(Matches!$F$2:$F$201,MATCH($A1788&amp;"-10",Matches!$J$2:$J$201,0))),"",IF(AND(V1788=INDEX(Matches!$G$2:$G$201,MATCH($A1788&amp;"-10",Matches!$J$2:$J$201,0)),W1788=INDEX(Matches!$H$2:$H$201,MATCH($A1788&amp;"-10",Matches!$J$2:$J$201,0))),5,IF(SIGN(V1788-W1788)&lt;&gt;SIGN(INDEX(Matches!$G$2:$G$201,MATCH($A1788&amp;"-10",Matches!$J$2:$J$201,0))-INDEX(Matches!$H$2:$H$201,MATCH($A1788&amp;"-10",Matches!$J$2:$J$201,0))),0,IF(V1788-W1788=INDEX(Matches!$G$2:$G$201,MATCH($A1788&amp;"-10",Matches!$J$2:$J$201,0))-INDEX(Matches!$H$2:$H$201,MATCH($A1788&amp;"-10",Matches!$J$2:$J$201,0)),3,2))))),""))</f>
        <v/>
      </c>
      <c r="AH1788" s="13" t="str">
        <f aca="false">IF($B1788="","",SUM(X1788:AG1788))</f>
        <v/>
      </c>
      <c r="AI1788" s="12" t="str">
        <f aca="false">IF($B1788="","",COUNTIF(X1788:AG1788,5))</f>
        <v/>
      </c>
      <c r="AJ1788" s="12" t="str">
        <f aca="false">IF($B1788="","",COUNTIF(X1788:AG1788,"&gt;=2"))</f>
        <v/>
      </c>
      <c r="AK1788" s="12" t="str">
        <f aca="false">IF($B1788="","",COUNT(X1788:AG1788))</f>
        <v/>
      </c>
    </row>
    <row r="1789" customFormat="false" ht="15" hidden="false" customHeight="false" outlineLevel="0" collapsed="false">
      <c r="A1789" s="7"/>
      <c r="B1789" s="7"/>
      <c r="C1789" s="11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12" t="str">
        <f aca="false">IF(OR($B1789="",D1789="",E1789=""),"",IFERROR(IF(OR(INDEX(Matches!$I$2:$I$201,MATCH($A1789&amp;"-1",Matches!$J$2:$J$201,0))="Void",INDEX(Matches!$G$2:$G$201,MATCH($A1789&amp;"-1",Matches!$J$2:$J$201,0))="",INDEX(Matches!$H$2:$H$201,MATCH($A1789&amp;"-1",Matches!$J$2:$J$201,0))=""),"",IF(AND($C1789&lt;&gt;"",INDEX(Matches!$F$2:$F$201,MATCH($A1789&amp;"-1",Matches!$J$2:$J$201,0))&lt;&gt;"",$C1789&gt;=INDEX(Matches!$F$2:$F$201,MATCH($A1789&amp;"-1",Matches!$J$2:$J$201,0))),"",IF(AND(D1789=INDEX(Matches!$G$2:$G$201,MATCH($A1789&amp;"-1",Matches!$J$2:$J$201,0)),E1789=INDEX(Matches!$H$2:$H$201,MATCH($A1789&amp;"-1",Matches!$J$2:$J$201,0))),5,IF(SIGN(D1789-E1789)&lt;&gt;SIGN(INDEX(Matches!$G$2:$G$201,MATCH($A1789&amp;"-1",Matches!$J$2:$J$201,0))-INDEX(Matches!$H$2:$H$201,MATCH($A1789&amp;"-1",Matches!$J$2:$J$201,0))),0,IF(D1789-E1789=INDEX(Matches!$G$2:$G$201,MATCH($A1789&amp;"-1",Matches!$J$2:$J$201,0))-INDEX(Matches!$H$2:$H$201,MATCH($A1789&amp;"-1",Matches!$J$2:$J$201,0)),3,2))))),""))</f>
        <v/>
      </c>
      <c r="Y1789" s="12" t="str">
        <f aca="false">IF(OR($B1789="",F1789="",G1789=""),"",IFERROR(IF(OR(INDEX(Matches!$I$2:$I$201,MATCH($A1789&amp;"-2",Matches!$J$2:$J$201,0))="Void",INDEX(Matches!$G$2:$G$201,MATCH($A1789&amp;"-2",Matches!$J$2:$J$201,0))="",INDEX(Matches!$H$2:$H$201,MATCH($A1789&amp;"-2",Matches!$J$2:$J$201,0))=""),"",IF(AND($C1789&lt;&gt;"",INDEX(Matches!$F$2:$F$201,MATCH($A1789&amp;"-2",Matches!$J$2:$J$201,0))&lt;&gt;"",$C1789&gt;=INDEX(Matches!$F$2:$F$201,MATCH($A1789&amp;"-2",Matches!$J$2:$J$201,0))),"",IF(AND(F1789=INDEX(Matches!$G$2:$G$201,MATCH($A1789&amp;"-2",Matches!$J$2:$J$201,0)),G1789=INDEX(Matches!$H$2:$H$201,MATCH($A1789&amp;"-2",Matches!$J$2:$J$201,0))),5,IF(SIGN(F1789-G1789)&lt;&gt;SIGN(INDEX(Matches!$G$2:$G$201,MATCH($A1789&amp;"-2",Matches!$J$2:$J$201,0))-INDEX(Matches!$H$2:$H$201,MATCH($A1789&amp;"-2",Matches!$J$2:$J$201,0))),0,IF(F1789-G1789=INDEX(Matches!$G$2:$G$201,MATCH($A1789&amp;"-2",Matches!$J$2:$J$201,0))-INDEX(Matches!$H$2:$H$201,MATCH($A1789&amp;"-2",Matches!$J$2:$J$201,0)),3,2))))),""))</f>
        <v/>
      </c>
      <c r="Z1789" s="12" t="str">
        <f aca="false">IF(OR($B1789="",H1789="",I1789=""),"",IFERROR(IF(OR(INDEX(Matches!$I$2:$I$201,MATCH($A1789&amp;"-3",Matches!$J$2:$J$201,0))="Void",INDEX(Matches!$G$2:$G$201,MATCH($A1789&amp;"-3",Matches!$J$2:$J$201,0))="",INDEX(Matches!$H$2:$H$201,MATCH($A1789&amp;"-3",Matches!$J$2:$J$201,0))=""),"",IF(AND($C1789&lt;&gt;"",INDEX(Matches!$F$2:$F$201,MATCH($A1789&amp;"-3",Matches!$J$2:$J$201,0))&lt;&gt;"",$C1789&gt;=INDEX(Matches!$F$2:$F$201,MATCH($A1789&amp;"-3",Matches!$J$2:$J$201,0))),"",IF(AND(H1789=INDEX(Matches!$G$2:$G$201,MATCH($A1789&amp;"-3",Matches!$J$2:$J$201,0)),I1789=INDEX(Matches!$H$2:$H$201,MATCH($A1789&amp;"-3",Matches!$J$2:$J$201,0))),5,IF(SIGN(H1789-I1789)&lt;&gt;SIGN(INDEX(Matches!$G$2:$G$201,MATCH($A1789&amp;"-3",Matches!$J$2:$J$201,0))-INDEX(Matches!$H$2:$H$201,MATCH($A1789&amp;"-3",Matches!$J$2:$J$201,0))),0,IF(H1789-I1789=INDEX(Matches!$G$2:$G$201,MATCH($A1789&amp;"-3",Matches!$J$2:$J$201,0))-INDEX(Matches!$H$2:$H$201,MATCH($A1789&amp;"-3",Matches!$J$2:$J$201,0)),3,2))))),""))</f>
        <v/>
      </c>
      <c r="AA1789" s="12" t="str">
        <f aca="false">IF(OR($B1789="",J1789="",K1789=""),"",IFERROR(IF(OR(INDEX(Matches!$I$2:$I$201,MATCH($A1789&amp;"-4",Matches!$J$2:$J$201,0))="Void",INDEX(Matches!$G$2:$G$201,MATCH($A1789&amp;"-4",Matches!$J$2:$J$201,0))="",INDEX(Matches!$H$2:$H$201,MATCH($A1789&amp;"-4",Matches!$J$2:$J$201,0))=""),"",IF(AND($C1789&lt;&gt;"",INDEX(Matches!$F$2:$F$201,MATCH($A1789&amp;"-4",Matches!$J$2:$J$201,0))&lt;&gt;"",$C1789&gt;=INDEX(Matches!$F$2:$F$201,MATCH($A1789&amp;"-4",Matches!$J$2:$J$201,0))),"",IF(AND(J1789=INDEX(Matches!$G$2:$G$201,MATCH($A1789&amp;"-4",Matches!$J$2:$J$201,0)),K1789=INDEX(Matches!$H$2:$H$201,MATCH($A1789&amp;"-4",Matches!$J$2:$J$201,0))),5,IF(SIGN(J1789-K1789)&lt;&gt;SIGN(INDEX(Matches!$G$2:$G$201,MATCH($A1789&amp;"-4",Matches!$J$2:$J$201,0))-INDEX(Matches!$H$2:$H$201,MATCH($A1789&amp;"-4",Matches!$J$2:$J$201,0))),0,IF(J1789-K1789=INDEX(Matches!$G$2:$G$201,MATCH($A1789&amp;"-4",Matches!$J$2:$J$201,0))-INDEX(Matches!$H$2:$H$201,MATCH($A1789&amp;"-4",Matches!$J$2:$J$201,0)),3,2))))),""))</f>
        <v/>
      </c>
      <c r="AB1789" s="12" t="str">
        <f aca="false">IF(OR($B1789="",L1789="",M1789=""),"",IFERROR(IF(OR(INDEX(Matches!$I$2:$I$201,MATCH($A1789&amp;"-5",Matches!$J$2:$J$201,0))="Void",INDEX(Matches!$G$2:$G$201,MATCH($A1789&amp;"-5",Matches!$J$2:$J$201,0))="",INDEX(Matches!$H$2:$H$201,MATCH($A1789&amp;"-5",Matches!$J$2:$J$201,0))=""),"",IF(AND($C1789&lt;&gt;"",INDEX(Matches!$F$2:$F$201,MATCH($A1789&amp;"-5",Matches!$J$2:$J$201,0))&lt;&gt;"",$C1789&gt;=INDEX(Matches!$F$2:$F$201,MATCH($A1789&amp;"-5",Matches!$J$2:$J$201,0))),"",IF(AND(L1789=INDEX(Matches!$G$2:$G$201,MATCH($A1789&amp;"-5",Matches!$J$2:$J$201,0)),M1789=INDEX(Matches!$H$2:$H$201,MATCH($A1789&amp;"-5",Matches!$J$2:$J$201,0))),5,IF(SIGN(L1789-M1789)&lt;&gt;SIGN(INDEX(Matches!$G$2:$G$201,MATCH($A1789&amp;"-5",Matches!$J$2:$J$201,0))-INDEX(Matches!$H$2:$H$201,MATCH($A1789&amp;"-5",Matches!$J$2:$J$201,0))),0,IF(L1789-M1789=INDEX(Matches!$G$2:$G$201,MATCH($A1789&amp;"-5",Matches!$J$2:$J$201,0))-INDEX(Matches!$H$2:$H$201,MATCH($A1789&amp;"-5",Matches!$J$2:$J$201,0)),3,2))))),""))</f>
        <v/>
      </c>
      <c r="AC1789" s="12" t="str">
        <f aca="false">IF(OR($B1789="",N1789="",O1789=""),"",IFERROR(IF(OR(INDEX(Matches!$I$2:$I$201,MATCH($A1789&amp;"-6",Matches!$J$2:$J$201,0))="Void",INDEX(Matches!$G$2:$G$201,MATCH($A1789&amp;"-6",Matches!$J$2:$J$201,0))="",INDEX(Matches!$H$2:$H$201,MATCH($A1789&amp;"-6",Matches!$J$2:$J$201,0))=""),"",IF(AND($C1789&lt;&gt;"",INDEX(Matches!$F$2:$F$201,MATCH($A1789&amp;"-6",Matches!$J$2:$J$201,0))&lt;&gt;"",$C1789&gt;=INDEX(Matches!$F$2:$F$201,MATCH($A1789&amp;"-6",Matches!$J$2:$J$201,0))),"",IF(AND(N1789=INDEX(Matches!$G$2:$G$201,MATCH($A1789&amp;"-6",Matches!$J$2:$J$201,0)),O1789=INDEX(Matches!$H$2:$H$201,MATCH($A1789&amp;"-6",Matches!$J$2:$J$201,0))),5,IF(SIGN(N1789-O1789)&lt;&gt;SIGN(INDEX(Matches!$G$2:$G$201,MATCH($A1789&amp;"-6",Matches!$J$2:$J$201,0))-INDEX(Matches!$H$2:$H$201,MATCH($A1789&amp;"-6",Matches!$J$2:$J$201,0))),0,IF(N1789-O1789=INDEX(Matches!$G$2:$G$201,MATCH($A1789&amp;"-6",Matches!$J$2:$J$201,0))-INDEX(Matches!$H$2:$H$201,MATCH($A1789&amp;"-6",Matches!$J$2:$J$201,0)),3,2))))),""))</f>
        <v/>
      </c>
      <c r="AD1789" s="12" t="str">
        <f aca="false">IF(OR($B1789="",P1789="",Q1789=""),"",IFERROR(IF(OR(INDEX(Matches!$I$2:$I$201,MATCH($A1789&amp;"-7",Matches!$J$2:$J$201,0))="Void",INDEX(Matches!$G$2:$G$201,MATCH($A1789&amp;"-7",Matches!$J$2:$J$201,0))="",INDEX(Matches!$H$2:$H$201,MATCH($A1789&amp;"-7",Matches!$J$2:$J$201,0))=""),"",IF(AND($C1789&lt;&gt;"",INDEX(Matches!$F$2:$F$201,MATCH($A1789&amp;"-7",Matches!$J$2:$J$201,0))&lt;&gt;"",$C1789&gt;=INDEX(Matches!$F$2:$F$201,MATCH($A1789&amp;"-7",Matches!$J$2:$J$201,0))),"",IF(AND(P1789=INDEX(Matches!$G$2:$G$201,MATCH($A1789&amp;"-7",Matches!$J$2:$J$201,0)),Q1789=INDEX(Matches!$H$2:$H$201,MATCH($A1789&amp;"-7",Matches!$J$2:$J$201,0))),5,IF(SIGN(P1789-Q1789)&lt;&gt;SIGN(INDEX(Matches!$G$2:$G$201,MATCH($A1789&amp;"-7",Matches!$J$2:$J$201,0))-INDEX(Matches!$H$2:$H$201,MATCH($A1789&amp;"-7",Matches!$J$2:$J$201,0))),0,IF(P1789-Q1789=INDEX(Matches!$G$2:$G$201,MATCH($A1789&amp;"-7",Matches!$J$2:$J$201,0))-INDEX(Matches!$H$2:$H$201,MATCH($A1789&amp;"-7",Matches!$J$2:$J$201,0)),3,2))))),""))</f>
        <v/>
      </c>
      <c r="AE1789" s="12" t="str">
        <f aca="false">IF(OR($B1789="",R1789="",S1789=""),"",IFERROR(IF(OR(INDEX(Matches!$I$2:$I$201,MATCH($A1789&amp;"-8",Matches!$J$2:$J$201,0))="Void",INDEX(Matches!$G$2:$G$201,MATCH($A1789&amp;"-8",Matches!$J$2:$J$201,0))="",INDEX(Matches!$H$2:$H$201,MATCH($A1789&amp;"-8",Matches!$J$2:$J$201,0))=""),"",IF(AND($C1789&lt;&gt;"",INDEX(Matches!$F$2:$F$201,MATCH($A1789&amp;"-8",Matches!$J$2:$J$201,0))&lt;&gt;"",$C1789&gt;=INDEX(Matches!$F$2:$F$201,MATCH($A1789&amp;"-8",Matches!$J$2:$J$201,0))),"",IF(AND(R1789=INDEX(Matches!$G$2:$G$201,MATCH($A1789&amp;"-8",Matches!$J$2:$J$201,0)),S1789=INDEX(Matches!$H$2:$H$201,MATCH($A1789&amp;"-8",Matches!$J$2:$J$201,0))),5,IF(SIGN(R1789-S1789)&lt;&gt;SIGN(INDEX(Matches!$G$2:$G$201,MATCH($A1789&amp;"-8",Matches!$J$2:$J$201,0))-INDEX(Matches!$H$2:$H$201,MATCH($A1789&amp;"-8",Matches!$J$2:$J$201,0))),0,IF(R1789-S1789=INDEX(Matches!$G$2:$G$201,MATCH($A1789&amp;"-8",Matches!$J$2:$J$201,0))-INDEX(Matches!$H$2:$H$201,MATCH($A1789&amp;"-8",Matches!$J$2:$J$201,0)),3,2))))),""))</f>
        <v/>
      </c>
      <c r="AF1789" s="12" t="str">
        <f aca="false">IF(OR($B1789="",T1789="",U1789=""),"",IFERROR(IF(OR(INDEX(Matches!$I$2:$I$201,MATCH($A1789&amp;"-9",Matches!$J$2:$J$201,0))="Void",INDEX(Matches!$G$2:$G$201,MATCH($A1789&amp;"-9",Matches!$J$2:$J$201,0))="",INDEX(Matches!$H$2:$H$201,MATCH($A1789&amp;"-9",Matches!$J$2:$J$201,0))=""),"",IF(AND($C1789&lt;&gt;"",INDEX(Matches!$F$2:$F$201,MATCH($A1789&amp;"-9",Matches!$J$2:$J$201,0))&lt;&gt;"",$C1789&gt;=INDEX(Matches!$F$2:$F$201,MATCH($A1789&amp;"-9",Matches!$J$2:$J$201,0))),"",IF(AND(T1789=INDEX(Matches!$G$2:$G$201,MATCH($A1789&amp;"-9",Matches!$J$2:$J$201,0)),U1789=INDEX(Matches!$H$2:$H$201,MATCH($A1789&amp;"-9",Matches!$J$2:$J$201,0))),5,IF(SIGN(T1789-U1789)&lt;&gt;SIGN(INDEX(Matches!$G$2:$G$201,MATCH($A1789&amp;"-9",Matches!$J$2:$J$201,0))-INDEX(Matches!$H$2:$H$201,MATCH($A1789&amp;"-9",Matches!$J$2:$J$201,0))),0,IF(T1789-U1789=INDEX(Matches!$G$2:$G$201,MATCH($A1789&amp;"-9",Matches!$J$2:$J$201,0))-INDEX(Matches!$H$2:$H$201,MATCH($A1789&amp;"-9",Matches!$J$2:$J$201,0)),3,2))))),""))</f>
        <v/>
      </c>
      <c r="AG1789" s="12" t="str">
        <f aca="false">IF(OR($B1789="",V1789="",W1789=""),"",IFERROR(IF(OR(INDEX(Matches!$I$2:$I$201,MATCH($A1789&amp;"-10",Matches!$J$2:$J$201,0))="Void",INDEX(Matches!$G$2:$G$201,MATCH($A1789&amp;"-10",Matches!$J$2:$J$201,0))="",INDEX(Matches!$H$2:$H$201,MATCH($A1789&amp;"-10",Matches!$J$2:$J$201,0))=""),"",IF(AND($C1789&lt;&gt;"",INDEX(Matches!$F$2:$F$201,MATCH($A1789&amp;"-10",Matches!$J$2:$J$201,0))&lt;&gt;"",$C1789&gt;=INDEX(Matches!$F$2:$F$201,MATCH($A1789&amp;"-10",Matches!$J$2:$J$201,0))),"",IF(AND(V1789=INDEX(Matches!$G$2:$G$201,MATCH($A1789&amp;"-10",Matches!$J$2:$J$201,0)),W1789=INDEX(Matches!$H$2:$H$201,MATCH($A1789&amp;"-10",Matches!$J$2:$J$201,0))),5,IF(SIGN(V1789-W1789)&lt;&gt;SIGN(INDEX(Matches!$G$2:$G$201,MATCH($A1789&amp;"-10",Matches!$J$2:$J$201,0))-INDEX(Matches!$H$2:$H$201,MATCH($A1789&amp;"-10",Matches!$J$2:$J$201,0))),0,IF(V1789-W1789=INDEX(Matches!$G$2:$G$201,MATCH($A1789&amp;"-10",Matches!$J$2:$J$201,0))-INDEX(Matches!$H$2:$H$201,MATCH($A1789&amp;"-10",Matches!$J$2:$J$201,0)),3,2))))),""))</f>
        <v/>
      </c>
      <c r="AH1789" s="13" t="str">
        <f aca="false">IF($B1789="","",SUM(X1789:AG1789))</f>
        <v/>
      </c>
      <c r="AI1789" s="12" t="str">
        <f aca="false">IF($B1789="","",COUNTIF(X1789:AG1789,5))</f>
        <v/>
      </c>
      <c r="AJ1789" s="12" t="str">
        <f aca="false">IF($B1789="","",COUNTIF(X1789:AG1789,"&gt;=2"))</f>
        <v/>
      </c>
      <c r="AK1789" s="12" t="str">
        <f aca="false">IF($B1789="","",COUNT(X1789:AG1789))</f>
        <v/>
      </c>
    </row>
    <row r="1790" customFormat="false" ht="15" hidden="false" customHeight="false" outlineLevel="0" collapsed="false">
      <c r="A1790" s="7"/>
      <c r="B1790" s="7"/>
      <c r="C1790" s="11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12" t="str">
        <f aca="false">IF(OR($B1790="",D1790="",E1790=""),"",IFERROR(IF(OR(INDEX(Matches!$I$2:$I$201,MATCH($A1790&amp;"-1",Matches!$J$2:$J$201,0))="Void",INDEX(Matches!$G$2:$G$201,MATCH($A1790&amp;"-1",Matches!$J$2:$J$201,0))="",INDEX(Matches!$H$2:$H$201,MATCH($A1790&amp;"-1",Matches!$J$2:$J$201,0))=""),"",IF(AND($C1790&lt;&gt;"",INDEX(Matches!$F$2:$F$201,MATCH($A1790&amp;"-1",Matches!$J$2:$J$201,0))&lt;&gt;"",$C1790&gt;=INDEX(Matches!$F$2:$F$201,MATCH($A1790&amp;"-1",Matches!$J$2:$J$201,0))),"",IF(AND(D1790=INDEX(Matches!$G$2:$G$201,MATCH($A1790&amp;"-1",Matches!$J$2:$J$201,0)),E1790=INDEX(Matches!$H$2:$H$201,MATCH($A1790&amp;"-1",Matches!$J$2:$J$201,0))),5,IF(SIGN(D1790-E1790)&lt;&gt;SIGN(INDEX(Matches!$G$2:$G$201,MATCH($A1790&amp;"-1",Matches!$J$2:$J$201,0))-INDEX(Matches!$H$2:$H$201,MATCH($A1790&amp;"-1",Matches!$J$2:$J$201,0))),0,IF(D1790-E1790=INDEX(Matches!$G$2:$G$201,MATCH($A1790&amp;"-1",Matches!$J$2:$J$201,0))-INDEX(Matches!$H$2:$H$201,MATCH($A1790&amp;"-1",Matches!$J$2:$J$201,0)),3,2))))),""))</f>
        <v/>
      </c>
      <c r="Y1790" s="12" t="str">
        <f aca="false">IF(OR($B1790="",F1790="",G1790=""),"",IFERROR(IF(OR(INDEX(Matches!$I$2:$I$201,MATCH($A1790&amp;"-2",Matches!$J$2:$J$201,0))="Void",INDEX(Matches!$G$2:$G$201,MATCH($A1790&amp;"-2",Matches!$J$2:$J$201,0))="",INDEX(Matches!$H$2:$H$201,MATCH($A1790&amp;"-2",Matches!$J$2:$J$201,0))=""),"",IF(AND($C1790&lt;&gt;"",INDEX(Matches!$F$2:$F$201,MATCH($A1790&amp;"-2",Matches!$J$2:$J$201,0))&lt;&gt;"",$C1790&gt;=INDEX(Matches!$F$2:$F$201,MATCH($A1790&amp;"-2",Matches!$J$2:$J$201,0))),"",IF(AND(F1790=INDEX(Matches!$G$2:$G$201,MATCH($A1790&amp;"-2",Matches!$J$2:$J$201,0)),G1790=INDEX(Matches!$H$2:$H$201,MATCH($A1790&amp;"-2",Matches!$J$2:$J$201,0))),5,IF(SIGN(F1790-G1790)&lt;&gt;SIGN(INDEX(Matches!$G$2:$G$201,MATCH($A1790&amp;"-2",Matches!$J$2:$J$201,0))-INDEX(Matches!$H$2:$H$201,MATCH($A1790&amp;"-2",Matches!$J$2:$J$201,0))),0,IF(F1790-G1790=INDEX(Matches!$G$2:$G$201,MATCH($A1790&amp;"-2",Matches!$J$2:$J$201,0))-INDEX(Matches!$H$2:$H$201,MATCH($A1790&amp;"-2",Matches!$J$2:$J$201,0)),3,2))))),""))</f>
        <v/>
      </c>
      <c r="Z1790" s="12" t="str">
        <f aca="false">IF(OR($B1790="",H1790="",I1790=""),"",IFERROR(IF(OR(INDEX(Matches!$I$2:$I$201,MATCH($A1790&amp;"-3",Matches!$J$2:$J$201,0))="Void",INDEX(Matches!$G$2:$G$201,MATCH($A1790&amp;"-3",Matches!$J$2:$J$201,0))="",INDEX(Matches!$H$2:$H$201,MATCH($A1790&amp;"-3",Matches!$J$2:$J$201,0))=""),"",IF(AND($C1790&lt;&gt;"",INDEX(Matches!$F$2:$F$201,MATCH($A1790&amp;"-3",Matches!$J$2:$J$201,0))&lt;&gt;"",$C1790&gt;=INDEX(Matches!$F$2:$F$201,MATCH($A1790&amp;"-3",Matches!$J$2:$J$201,0))),"",IF(AND(H1790=INDEX(Matches!$G$2:$G$201,MATCH($A1790&amp;"-3",Matches!$J$2:$J$201,0)),I1790=INDEX(Matches!$H$2:$H$201,MATCH($A1790&amp;"-3",Matches!$J$2:$J$201,0))),5,IF(SIGN(H1790-I1790)&lt;&gt;SIGN(INDEX(Matches!$G$2:$G$201,MATCH($A1790&amp;"-3",Matches!$J$2:$J$201,0))-INDEX(Matches!$H$2:$H$201,MATCH($A1790&amp;"-3",Matches!$J$2:$J$201,0))),0,IF(H1790-I1790=INDEX(Matches!$G$2:$G$201,MATCH($A1790&amp;"-3",Matches!$J$2:$J$201,0))-INDEX(Matches!$H$2:$H$201,MATCH($A1790&amp;"-3",Matches!$J$2:$J$201,0)),3,2))))),""))</f>
        <v/>
      </c>
      <c r="AA1790" s="12" t="str">
        <f aca="false">IF(OR($B1790="",J1790="",K1790=""),"",IFERROR(IF(OR(INDEX(Matches!$I$2:$I$201,MATCH($A1790&amp;"-4",Matches!$J$2:$J$201,0))="Void",INDEX(Matches!$G$2:$G$201,MATCH($A1790&amp;"-4",Matches!$J$2:$J$201,0))="",INDEX(Matches!$H$2:$H$201,MATCH($A1790&amp;"-4",Matches!$J$2:$J$201,0))=""),"",IF(AND($C1790&lt;&gt;"",INDEX(Matches!$F$2:$F$201,MATCH($A1790&amp;"-4",Matches!$J$2:$J$201,0))&lt;&gt;"",$C1790&gt;=INDEX(Matches!$F$2:$F$201,MATCH($A1790&amp;"-4",Matches!$J$2:$J$201,0))),"",IF(AND(J1790=INDEX(Matches!$G$2:$G$201,MATCH($A1790&amp;"-4",Matches!$J$2:$J$201,0)),K1790=INDEX(Matches!$H$2:$H$201,MATCH($A1790&amp;"-4",Matches!$J$2:$J$201,0))),5,IF(SIGN(J1790-K1790)&lt;&gt;SIGN(INDEX(Matches!$G$2:$G$201,MATCH($A1790&amp;"-4",Matches!$J$2:$J$201,0))-INDEX(Matches!$H$2:$H$201,MATCH($A1790&amp;"-4",Matches!$J$2:$J$201,0))),0,IF(J1790-K1790=INDEX(Matches!$G$2:$G$201,MATCH($A1790&amp;"-4",Matches!$J$2:$J$201,0))-INDEX(Matches!$H$2:$H$201,MATCH($A1790&amp;"-4",Matches!$J$2:$J$201,0)),3,2))))),""))</f>
        <v/>
      </c>
      <c r="AB1790" s="12" t="str">
        <f aca="false">IF(OR($B1790="",L1790="",M1790=""),"",IFERROR(IF(OR(INDEX(Matches!$I$2:$I$201,MATCH($A1790&amp;"-5",Matches!$J$2:$J$201,0))="Void",INDEX(Matches!$G$2:$G$201,MATCH($A1790&amp;"-5",Matches!$J$2:$J$201,0))="",INDEX(Matches!$H$2:$H$201,MATCH($A1790&amp;"-5",Matches!$J$2:$J$201,0))=""),"",IF(AND($C1790&lt;&gt;"",INDEX(Matches!$F$2:$F$201,MATCH($A1790&amp;"-5",Matches!$J$2:$J$201,0))&lt;&gt;"",$C1790&gt;=INDEX(Matches!$F$2:$F$201,MATCH($A1790&amp;"-5",Matches!$J$2:$J$201,0))),"",IF(AND(L1790=INDEX(Matches!$G$2:$G$201,MATCH($A1790&amp;"-5",Matches!$J$2:$J$201,0)),M1790=INDEX(Matches!$H$2:$H$201,MATCH($A1790&amp;"-5",Matches!$J$2:$J$201,0))),5,IF(SIGN(L1790-M1790)&lt;&gt;SIGN(INDEX(Matches!$G$2:$G$201,MATCH($A1790&amp;"-5",Matches!$J$2:$J$201,0))-INDEX(Matches!$H$2:$H$201,MATCH($A1790&amp;"-5",Matches!$J$2:$J$201,0))),0,IF(L1790-M1790=INDEX(Matches!$G$2:$G$201,MATCH($A1790&amp;"-5",Matches!$J$2:$J$201,0))-INDEX(Matches!$H$2:$H$201,MATCH($A1790&amp;"-5",Matches!$J$2:$J$201,0)),3,2))))),""))</f>
        <v/>
      </c>
      <c r="AC1790" s="12" t="str">
        <f aca="false">IF(OR($B1790="",N1790="",O1790=""),"",IFERROR(IF(OR(INDEX(Matches!$I$2:$I$201,MATCH($A1790&amp;"-6",Matches!$J$2:$J$201,0))="Void",INDEX(Matches!$G$2:$G$201,MATCH($A1790&amp;"-6",Matches!$J$2:$J$201,0))="",INDEX(Matches!$H$2:$H$201,MATCH($A1790&amp;"-6",Matches!$J$2:$J$201,0))=""),"",IF(AND($C1790&lt;&gt;"",INDEX(Matches!$F$2:$F$201,MATCH($A1790&amp;"-6",Matches!$J$2:$J$201,0))&lt;&gt;"",$C1790&gt;=INDEX(Matches!$F$2:$F$201,MATCH($A1790&amp;"-6",Matches!$J$2:$J$201,0))),"",IF(AND(N1790=INDEX(Matches!$G$2:$G$201,MATCH($A1790&amp;"-6",Matches!$J$2:$J$201,0)),O1790=INDEX(Matches!$H$2:$H$201,MATCH($A1790&amp;"-6",Matches!$J$2:$J$201,0))),5,IF(SIGN(N1790-O1790)&lt;&gt;SIGN(INDEX(Matches!$G$2:$G$201,MATCH($A1790&amp;"-6",Matches!$J$2:$J$201,0))-INDEX(Matches!$H$2:$H$201,MATCH($A1790&amp;"-6",Matches!$J$2:$J$201,0))),0,IF(N1790-O1790=INDEX(Matches!$G$2:$G$201,MATCH($A1790&amp;"-6",Matches!$J$2:$J$201,0))-INDEX(Matches!$H$2:$H$201,MATCH($A1790&amp;"-6",Matches!$J$2:$J$201,0)),3,2))))),""))</f>
        <v/>
      </c>
      <c r="AD1790" s="12" t="str">
        <f aca="false">IF(OR($B1790="",P1790="",Q1790=""),"",IFERROR(IF(OR(INDEX(Matches!$I$2:$I$201,MATCH($A1790&amp;"-7",Matches!$J$2:$J$201,0))="Void",INDEX(Matches!$G$2:$G$201,MATCH($A1790&amp;"-7",Matches!$J$2:$J$201,0))="",INDEX(Matches!$H$2:$H$201,MATCH($A1790&amp;"-7",Matches!$J$2:$J$201,0))=""),"",IF(AND($C1790&lt;&gt;"",INDEX(Matches!$F$2:$F$201,MATCH($A1790&amp;"-7",Matches!$J$2:$J$201,0))&lt;&gt;"",$C1790&gt;=INDEX(Matches!$F$2:$F$201,MATCH($A1790&amp;"-7",Matches!$J$2:$J$201,0))),"",IF(AND(P1790=INDEX(Matches!$G$2:$G$201,MATCH($A1790&amp;"-7",Matches!$J$2:$J$201,0)),Q1790=INDEX(Matches!$H$2:$H$201,MATCH($A1790&amp;"-7",Matches!$J$2:$J$201,0))),5,IF(SIGN(P1790-Q1790)&lt;&gt;SIGN(INDEX(Matches!$G$2:$G$201,MATCH($A1790&amp;"-7",Matches!$J$2:$J$201,0))-INDEX(Matches!$H$2:$H$201,MATCH($A1790&amp;"-7",Matches!$J$2:$J$201,0))),0,IF(P1790-Q1790=INDEX(Matches!$G$2:$G$201,MATCH($A1790&amp;"-7",Matches!$J$2:$J$201,0))-INDEX(Matches!$H$2:$H$201,MATCH($A1790&amp;"-7",Matches!$J$2:$J$201,0)),3,2))))),""))</f>
        <v/>
      </c>
      <c r="AE1790" s="12" t="str">
        <f aca="false">IF(OR($B1790="",R1790="",S1790=""),"",IFERROR(IF(OR(INDEX(Matches!$I$2:$I$201,MATCH($A1790&amp;"-8",Matches!$J$2:$J$201,0))="Void",INDEX(Matches!$G$2:$G$201,MATCH($A1790&amp;"-8",Matches!$J$2:$J$201,0))="",INDEX(Matches!$H$2:$H$201,MATCH($A1790&amp;"-8",Matches!$J$2:$J$201,0))=""),"",IF(AND($C1790&lt;&gt;"",INDEX(Matches!$F$2:$F$201,MATCH($A1790&amp;"-8",Matches!$J$2:$J$201,0))&lt;&gt;"",$C1790&gt;=INDEX(Matches!$F$2:$F$201,MATCH($A1790&amp;"-8",Matches!$J$2:$J$201,0))),"",IF(AND(R1790=INDEX(Matches!$G$2:$G$201,MATCH($A1790&amp;"-8",Matches!$J$2:$J$201,0)),S1790=INDEX(Matches!$H$2:$H$201,MATCH($A1790&amp;"-8",Matches!$J$2:$J$201,0))),5,IF(SIGN(R1790-S1790)&lt;&gt;SIGN(INDEX(Matches!$G$2:$G$201,MATCH($A1790&amp;"-8",Matches!$J$2:$J$201,0))-INDEX(Matches!$H$2:$H$201,MATCH($A1790&amp;"-8",Matches!$J$2:$J$201,0))),0,IF(R1790-S1790=INDEX(Matches!$G$2:$G$201,MATCH($A1790&amp;"-8",Matches!$J$2:$J$201,0))-INDEX(Matches!$H$2:$H$201,MATCH($A1790&amp;"-8",Matches!$J$2:$J$201,0)),3,2))))),""))</f>
        <v/>
      </c>
      <c r="AF1790" s="12" t="str">
        <f aca="false">IF(OR($B1790="",T1790="",U1790=""),"",IFERROR(IF(OR(INDEX(Matches!$I$2:$I$201,MATCH($A1790&amp;"-9",Matches!$J$2:$J$201,0))="Void",INDEX(Matches!$G$2:$G$201,MATCH($A1790&amp;"-9",Matches!$J$2:$J$201,0))="",INDEX(Matches!$H$2:$H$201,MATCH($A1790&amp;"-9",Matches!$J$2:$J$201,0))=""),"",IF(AND($C1790&lt;&gt;"",INDEX(Matches!$F$2:$F$201,MATCH($A1790&amp;"-9",Matches!$J$2:$J$201,0))&lt;&gt;"",$C1790&gt;=INDEX(Matches!$F$2:$F$201,MATCH($A1790&amp;"-9",Matches!$J$2:$J$201,0))),"",IF(AND(T1790=INDEX(Matches!$G$2:$G$201,MATCH($A1790&amp;"-9",Matches!$J$2:$J$201,0)),U1790=INDEX(Matches!$H$2:$H$201,MATCH($A1790&amp;"-9",Matches!$J$2:$J$201,0))),5,IF(SIGN(T1790-U1790)&lt;&gt;SIGN(INDEX(Matches!$G$2:$G$201,MATCH($A1790&amp;"-9",Matches!$J$2:$J$201,0))-INDEX(Matches!$H$2:$H$201,MATCH($A1790&amp;"-9",Matches!$J$2:$J$201,0))),0,IF(T1790-U1790=INDEX(Matches!$G$2:$G$201,MATCH($A1790&amp;"-9",Matches!$J$2:$J$201,0))-INDEX(Matches!$H$2:$H$201,MATCH($A1790&amp;"-9",Matches!$J$2:$J$201,0)),3,2))))),""))</f>
        <v/>
      </c>
      <c r="AG1790" s="12" t="str">
        <f aca="false">IF(OR($B1790="",V1790="",W1790=""),"",IFERROR(IF(OR(INDEX(Matches!$I$2:$I$201,MATCH($A1790&amp;"-10",Matches!$J$2:$J$201,0))="Void",INDEX(Matches!$G$2:$G$201,MATCH($A1790&amp;"-10",Matches!$J$2:$J$201,0))="",INDEX(Matches!$H$2:$H$201,MATCH($A1790&amp;"-10",Matches!$J$2:$J$201,0))=""),"",IF(AND($C1790&lt;&gt;"",INDEX(Matches!$F$2:$F$201,MATCH($A1790&amp;"-10",Matches!$J$2:$J$201,0))&lt;&gt;"",$C1790&gt;=INDEX(Matches!$F$2:$F$201,MATCH($A1790&amp;"-10",Matches!$J$2:$J$201,0))),"",IF(AND(V1790=INDEX(Matches!$G$2:$G$201,MATCH($A1790&amp;"-10",Matches!$J$2:$J$201,0)),W1790=INDEX(Matches!$H$2:$H$201,MATCH($A1790&amp;"-10",Matches!$J$2:$J$201,0))),5,IF(SIGN(V1790-W1790)&lt;&gt;SIGN(INDEX(Matches!$G$2:$G$201,MATCH($A1790&amp;"-10",Matches!$J$2:$J$201,0))-INDEX(Matches!$H$2:$H$201,MATCH($A1790&amp;"-10",Matches!$J$2:$J$201,0))),0,IF(V1790-W1790=INDEX(Matches!$G$2:$G$201,MATCH($A1790&amp;"-10",Matches!$J$2:$J$201,0))-INDEX(Matches!$H$2:$H$201,MATCH($A1790&amp;"-10",Matches!$J$2:$J$201,0)),3,2))))),""))</f>
        <v/>
      </c>
      <c r="AH1790" s="13" t="str">
        <f aca="false">IF($B1790="","",SUM(X1790:AG1790))</f>
        <v/>
      </c>
      <c r="AI1790" s="12" t="str">
        <f aca="false">IF($B1790="","",COUNTIF(X1790:AG1790,5))</f>
        <v/>
      </c>
      <c r="AJ1790" s="12" t="str">
        <f aca="false">IF($B1790="","",COUNTIF(X1790:AG1790,"&gt;=2"))</f>
        <v/>
      </c>
      <c r="AK1790" s="12" t="str">
        <f aca="false">IF($B1790="","",COUNT(X1790:AG1790))</f>
        <v/>
      </c>
    </row>
    <row r="1791" customFormat="false" ht="15" hidden="false" customHeight="false" outlineLevel="0" collapsed="false">
      <c r="A1791" s="7"/>
      <c r="B1791" s="7"/>
      <c r="C1791" s="11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12" t="str">
        <f aca="false">IF(OR($B1791="",D1791="",E1791=""),"",IFERROR(IF(OR(INDEX(Matches!$I$2:$I$201,MATCH($A1791&amp;"-1",Matches!$J$2:$J$201,0))="Void",INDEX(Matches!$G$2:$G$201,MATCH($A1791&amp;"-1",Matches!$J$2:$J$201,0))="",INDEX(Matches!$H$2:$H$201,MATCH($A1791&amp;"-1",Matches!$J$2:$J$201,0))=""),"",IF(AND($C1791&lt;&gt;"",INDEX(Matches!$F$2:$F$201,MATCH($A1791&amp;"-1",Matches!$J$2:$J$201,0))&lt;&gt;"",$C1791&gt;=INDEX(Matches!$F$2:$F$201,MATCH($A1791&amp;"-1",Matches!$J$2:$J$201,0))),"",IF(AND(D1791=INDEX(Matches!$G$2:$G$201,MATCH($A1791&amp;"-1",Matches!$J$2:$J$201,0)),E1791=INDEX(Matches!$H$2:$H$201,MATCH($A1791&amp;"-1",Matches!$J$2:$J$201,0))),5,IF(SIGN(D1791-E1791)&lt;&gt;SIGN(INDEX(Matches!$G$2:$G$201,MATCH($A1791&amp;"-1",Matches!$J$2:$J$201,0))-INDEX(Matches!$H$2:$H$201,MATCH($A1791&amp;"-1",Matches!$J$2:$J$201,0))),0,IF(D1791-E1791=INDEX(Matches!$G$2:$G$201,MATCH($A1791&amp;"-1",Matches!$J$2:$J$201,0))-INDEX(Matches!$H$2:$H$201,MATCH($A1791&amp;"-1",Matches!$J$2:$J$201,0)),3,2))))),""))</f>
        <v/>
      </c>
      <c r="Y1791" s="12" t="str">
        <f aca="false">IF(OR($B1791="",F1791="",G1791=""),"",IFERROR(IF(OR(INDEX(Matches!$I$2:$I$201,MATCH($A1791&amp;"-2",Matches!$J$2:$J$201,0))="Void",INDEX(Matches!$G$2:$G$201,MATCH($A1791&amp;"-2",Matches!$J$2:$J$201,0))="",INDEX(Matches!$H$2:$H$201,MATCH($A1791&amp;"-2",Matches!$J$2:$J$201,0))=""),"",IF(AND($C1791&lt;&gt;"",INDEX(Matches!$F$2:$F$201,MATCH($A1791&amp;"-2",Matches!$J$2:$J$201,0))&lt;&gt;"",$C1791&gt;=INDEX(Matches!$F$2:$F$201,MATCH($A1791&amp;"-2",Matches!$J$2:$J$201,0))),"",IF(AND(F1791=INDEX(Matches!$G$2:$G$201,MATCH($A1791&amp;"-2",Matches!$J$2:$J$201,0)),G1791=INDEX(Matches!$H$2:$H$201,MATCH($A1791&amp;"-2",Matches!$J$2:$J$201,0))),5,IF(SIGN(F1791-G1791)&lt;&gt;SIGN(INDEX(Matches!$G$2:$G$201,MATCH($A1791&amp;"-2",Matches!$J$2:$J$201,0))-INDEX(Matches!$H$2:$H$201,MATCH($A1791&amp;"-2",Matches!$J$2:$J$201,0))),0,IF(F1791-G1791=INDEX(Matches!$G$2:$G$201,MATCH($A1791&amp;"-2",Matches!$J$2:$J$201,0))-INDEX(Matches!$H$2:$H$201,MATCH($A1791&amp;"-2",Matches!$J$2:$J$201,0)),3,2))))),""))</f>
        <v/>
      </c>
      <c r="Z1791" s="12" t="str">
        <f aca="false">IF(OR($B1791="",H1791="",I1791=""),"",IFERROR(IF(OR(INDEX(Matches!$I$2:$I$201,MATCH($A1791&amp;"-3",Matches!$J$2:$J$201,0))="Void",INDEX(Matches!$G$2:$G$201,MATCH($A1791&amp;"-3",Matches!$J$2:$J$201,0))="",INDEX(Matches!$H$2:$H$201,MATCH($A1791&amp;"-3",Matches!$J$2:$J$201,0))=""),"",IF(AND($C1791&lt;&gt;"",INDEX(Matches!$F$2:$F$201,MATCH($A1791&amp;"-3",Matches!$J$2:$J$201,0))&lt;&gt;"",$C1791&gt;=INDEX(Matches!$F$2:$F$201,MATCH($A1791&amp;"-3",Matches!$J$2:$J$201,0))),"",IF(AND(H1791=INDEX(Matches!$G$2:$G$201,MATCH($A1791&amp;"-3",Matches!$J$2:$J$201,0)),I1791=INDEX(Matches!$H$2:$H$201,MATCH($A1791&amp;"-3",Matches!$J$2:$J$201,0))),5,IF(SIGN(H1791-I1791)&lt;&gt;SIGN(INDEX(Matches!$G$2:$G$201,MATCH($A1791&amp;"-3",Matches!$J$2:$J$201,0))-INDEX(Matches!$H$2:$H$201,MATCH($A1791&amp;"-3",Matches!$J$2:$J$201,0))),0,IF(H1791-I1791=INDEX(Matches!$G$2:$G$201,MATCH($A1791&amp;"-3",Matches!$J$2:$J$201,0))-INDEX(Matches!$H$2:$H$201,MATCH($A1791&amp;"-3",Matches!$J$2:$J$201,0)),3,2))))),""))</f>
        <v/>
      </c>
      <c r="AA1791" s="12" t="str">
        <f aca="false">IF(OR($B1791="",J1791="",K1791=""),"",IFERROR(IF(OR(INDEX(Matches!$I$2:$I$201,MATCH($A1791&amp;"-4",Matches!$J$2:$J$201,0))="Void",INDEX(Matches!$G$2:$G$201,MATCH($A1791&amp;"-4",Matches!$J$2:$J$201,0))="",INDEX(Matches!$H$2:$H$201,MATCH($A1791&amp;"-4",Matches!$J$2:$J$201,0))=""),"",IF(AND($C1791&lt;&gt;"",INDEX(Matches!$F$2:$F$201,MATCH($A1791&amp;"-4",Matches!$J$2:$J$201,0))&lt;&gt;"",$C1791&gt;=INDEX(Matches!$F$2:$F$201,MATCH($A1791&amp;"-4",Matches!$J$2:$J$201,0))),"",IF(AND(J1791=INDEX(Matches!$G$2:$G$201,MATCH($A1791&amp;"-4",Matches!$J$2:$J$201,0)),K1791=INDEX(Matches!$H$2:$H$201,MATCH($A1791&amp;"-4",Matches!$J$2:$J$201,0))),5,IF(SIGN(J1791-K1791)&lt;&gt;SIGN(INDEX(Matches!$G$2:$G$201,MATCH($A1791&amp;"-4",Matches!$J$2:$J$201,0))-INDEX(Matches!$H$2:$H$201,MATCH($A1791&amp;"-4",Matches!$J$2:$J$201,0))),0,IF(J1791-K1791=INDEX(Matches!$G$2:$G$201,MATCH($A1791&amp;"-4",Matches!$J$2:$J$201,0))-INDEX(Matches!$H$2:$H$201,MATCH($A1791&amp;"-4",Matches!$J$2:$J$201,0)),3,2))))),""))</f>
        <v/>
      </c>
      <c r="AB1791" s="12" t="str">
        <f aca="false">IF(OR($B1791="",L1791="",M1791=""),"",IFERROR(IF(OR(INDEX(Matches!$I$2:$I$201,MATCH($A1791&amp;"-5",Matches!$J$2:$J$201,0))="Void",INDEX(Matches!$G$2:$G$201,MATCH($A1791&amp;"-5",Matches!$J$2:$J$201,0))="",INDEX(Matches!$H$2:$H$201,MATCH($A1791&amp;"-5",Matches!$J$2:$J$201,0))=""),"",IF(AND($C1791&lt;&gt;"",INDEX(Matches!$F$2:$F$201,MATCH($A1791&amp;"-5",Matches!$J$2:$J$201,0))&lt;&gt;"",$C1791&gt;=INDEX(Matches!$F$2:$F$201,MATCH($A1791&amp;"-5",Matches!$J$2:$J$201,0))),"",IF(AND(L1791=INDEX(Matches!$G$2:$G$201,MATCH($A1791&amp;"-5",Matches!$J$2:$J$201,0)),M1791=INDEX(Matches!$H$2:$H$201,MATCH($A1791&amp;"-5",Matches!$J$2:$J$201,0))),5,IF(SIGN(L1791-M1791)&lt;&gt;SIGN(INDEX(Matches!$G$2:$G$201,MATCH($A1791&amp;"-5",Matches!$J$2:$J$201,0))-INDEX(Matches!$H$2:$H$201,MATCH($A1791&amp;"-5",Matches!$J$2:$J$201,0))),0,IF(L1791-M1791=INDEX(Matches!$G$2:$G$201,MATCH($A1791&amp;"-5",Matches!$J$2:$J$201,0))-INDEX(Matches!$H$2:$H$201,MATCH($A1791&amp;"-5",Matches!$J$2:$J$201,0)),3,2))))),""))</f>
        <v/>
      </c>
      <c r="AC1791" s="12" t="str">
        <f aca="false">IF(OR($B1791="",N1791="",O1791=""),"",IFERROR(IF(OR(INDEX(Matches!$I$2:$I$201,MATCH($A1791&amp;"-6",Matches!$J$2:$J$201,0))="Void",INDEX(Matches!$G$2:$G$201,MATCH($A1791&amp;"-6",Matches!$J$2:$J$201,0))="",INDEX(Matches!$H$2:$H$201,MATCH($A1791&amp;"-6",Matches!$J$2:$J$201,0))=""),"",IF(AND($C1791&lt;&gt;"",INDEX(Matches!$F$2:$F$201,MATCH($A1791&amp;"-6",Matches!$J$2:$J$201,0))&lt;&gt;"",$C1791&gt;=INDEX(Matches!$F$2:$F$201,MATCH($A1791&amp;"-6",Matches!$J$2:$J$201,0))),"",IF(AND(N1791=INDEX(Matches!$G$2:$G$201,MATCH($A1791&amp;"-6",Matches!$J$2:$J$201,0)),O1791=INDEX(Matches!$H$2:$H$201,MATCH($A1791&amp;"-6",Matches!$J$2:$J$201,0))),5,IF(SIGN(N1791-O1791)&lt;&gt;SIGN(INDEX(Matches!$G$2:$G$201,MATCH($A1791&amp;"-6",Matches!$J$2:$J$201,0))-INDEX(Matches!$H$2:$H$201,MATCH($A1791&amp;"-6",Matches!$J$2:$J$201,0))),0,IF(N1791-O1791=INDEX(Matches!$G$2:$G$201,MATCH($A1791&amp;"-6",Matches!$J$2:$J$201,0))-INDEX(Matches!$H$2:$H$201,MATCH($A1791&amp;"-6",Matches!$J$2:$J$201,0)),3,2))))),""))</f>
        <v/>
      </c>
      <c r="AD1791" s="12" t="str">
        <f aca="false">IF(OR($B1791="",P1791="",Q1791=""),"",IFERROR(IF(OR(INDEX(Matches!$I$2:$I$201,MATCH($A1791&amp;"-7",Matches!$J$2:$J$201,0))="Void",INDEX(Matches!$G$2:$G$201,MATCH($A1791&amp;"-7",Matches!$J$2:$J$201,0))="",INDEX(Matches!$H$2:$H$201,MATCH($A1791&amp;"-7",Matches!$J$2:$J$201,0))=""),"",IF(AND($C1791&lt;&gt;"",INDEX(Matches!$F$2:$F$201,MATCH($A1791&amp;"-7",Matches!$J$2:$J$201,0))&lt;&gt;"",$C1791&gt;=INDEX(Matches!$F$2:$F$201,MATCH($A1791&amp;"-7",Matches!$J$2:$J$201,0))),"",IF(AND(P1791=INDEX(Matches!$G$2:$G$201,MATCH($A1791&amp;"-7",Matches!$J$2:$J$201,0)),Q1791=INDEX(Matches!$H$2:$H$201,MATCH($A1791&amp;"-7",Matches!$J$2:$J$201,0))),5,IF(SIGN(P1791-Q1791)&lt;&gt;SIGN(INDEX(Matches!$G$2:$G$201,MATCH($A1791&amp;"-7",Matches!$J$2:$J$201,0))-INDEX(Matches!$H$2:$H$201,MATCH($A1791&amp;"-7",Matches!$J$2:$J$201,0))),0,IF(P1791-Q1791=INDEX(Matches!$G$2:$G$201,MATCH($A1791&amp;"-7",Matches!$J$2:$J$201,0))-INDEX(Matches!$H$2:$H$201,MATCH($A1791&amp;"-7",Matches!$J$2:$J$201,0)),3,2))))),""))</f>
        <v/>
      </c>
      <c r="AE1791" s="12" t="str">
        <f aca="false">IF(OR($B1791="",R1791="",S1791=""),"",IFERROR(IF(OR(INDEX(Matches!$I$2:$I$201,MATCH($A1791&amp;"-8",Matches!$J$2:$J$201,0))="Void",INDEX(Matches!$G$2:$G$201,MATCH($A1791&amp;"-8",Matches!$J$2:$J$201,0))="",INDEX(Matches!$H$2:$H$201,MATCH($A1791&amp;"-8",Matches!$J$2:$J$201,0))=""),"",IF(AND($C1791&lt;&gt;"",INDEX(Matches!$F$2:$F$201,MATCH($A1791&amp;"-8",Matches!$J$2:$J$201,0))&lt;&gt;"",$C1791&gt;=INDEX(Matches!$F$2:$F$201,MATCH($A1791&amp;"-8",Matches!$J$2:$J$201,0))),"",IF(AND(R1791=INDEX(Matches!$G$2:$G$201,MATCH($A1791&amp;"-8",Matches!$J$2:$J$201,0)),S1791=INDEX(Matches!$H$2:$H$201,MATCH($A1791&amp;"-8",Matches!$J$2:$J$201,0))),5,IF(SIGN(R1791-S1791)&lt;&gt;SIGN(INDEX(Matches!$G$2:$G$201,MATCH($A1791&amp;"-8",Matches!$J$2:$J$201,0))-INDEX(Matches!$H$2:$H$201,MATCH($A1791&amp;"-8",Matches!$J$2:$J$201,0))),0,IF(R1791-S1791=INDEX(Matches!$G$2:$G$201,MATCH($A1791&amp;"-8",Matches!$J$2:$J$201,0))-INDEX(Matches!$H$2:$H$201,MATCH($A1791&amp;"-8",Matches!$J$2:$J$201,0)),3,2))))),""))</f>
        <v/>
      </c>
      <c r="AF1791" s="12" t="str">
        <f aca="false">IF(OR($B1791="",T1791="",U1791=""),"",IFERROR(IF(OR(INDEX(Matches!$I$2:$I$201,MATCH($A1791&amp;"-9",Matches!$J$2:$J$201,0))="Void",INDEX(Matches!$G$2:$G$201,MATCH($A1791&amp;"-9",Matches!$J$2:$J$201,0))="",INDEX(Matches!$H$2:$H$201,MATCH($A1791&amp;"-9",Matches!$J$2:$J$201,0))=""),"",IF(AND($C1791&lt;&gt;"",INDEX(Matches!$F$2:$F$201,MATCH($A1791&amp;"-9",Matches!$J$2:$J$201,0))&lt;&gt;"",$C1791&gt;=INDEX(Matches!$F$2:$F$201,MATCH($A1791&amp;"-9",Matches!$J$2:$J$201,0))),"",IF(AND(T1791=INDEX(Matches!$G$2:$G$201,MATCH($A1791&amp;"-9",Matches!$J$2:$J$201,0)),U1791=INDEX(Matches!$H$2:$H$201,MATCH($A1791&amp;"-9",Matches!$J$2:$J$201,0))),5,IF(SIGN(T1791-U1791)&lt;&gt;SIGN(INDEX(Matches!$G$2:$G$201,MATCH($A1791&amp;"-9",Matches!$J$2:$J$201,0))-INDEX(Matches!$H$2:$H$201,MATCH($A1791&amp;"-9",Matches!$J$2:$J$201,0))),0,IF(T1791-U1791=INDEX(Matches!$G$2:$G$201,MATCH($A1791&amp;"-9",Matches!$J$2:$J$201,0))-INDEX(Matches!$H$2:$H$201,MATCH($A1791&amp;"-9",Matches!$J$2:$J$201,0)),3,2))))),""))</f>
        <v/>
      </c>
      <c r="AG1791" s="12" t="str">
        <f aca="false">IF(OR($B1791="",V1791="",W1791=""),"",IFERROR(IF(OR(INDEX(Matches!$I$2:$I$201,MATCH($A1791&amp;"-10",Matches!$J$2:$J$201,0))="Void",INDEX(Matches!$G$2:$G$201,MATCH($A1791&amp;"-10",Matches!$J$2:$J$201,0))="",INDEX(Matches!$H$2:$H$201,MATCH($A1791&amp;"-10",Matches!$J$2:$J$201,0))=""),"",IF(AND($C1791&lt;&gt;"",INDEX(Matches!$F$2:$F$201,MATCH($A1791&amp;"-10",Matches!$J$2:$J$201,0))&lt;&gt;"",$C1791&gt;=INDEX(Matches!$F$2:$F$201,MATCH($A1791&amp;"-10",Matches!$J$2:$J$201,0))),"",IF(AND(V1791=INDEX(Matches!$G$2:$G$201,MATCH($A1791&amp;"-10",Matches!$J$2:$J$201,0)),W1791=INDEX(Matches!$H$2:$H$201,MATCH($A1791&amp;"-10",Matches!$J$2:$J$201,0))),5,IF(SIGN(V1791-W1791)&lt;&gt;SIGN(INDEX(Matches!$G$2:$G$201,MATCH($A1791&amp;"-10",Matches!$J$2:$J$201,0))-INDEX(Matches!$H$2:$H$201,MATCH($A1791&amp;"-10",Matches!$J$2:$J$201,0))),0,IF(V1791-W1791=INDEX(Matches!$G$2:$G$201,MATCH($A1791&amp;"-10",Matches!$J$2:$J$201,0))-INDEX(Matches!$H$2:$H$201,MATCH($A1791&amp;"-10",Matches!$J$2:$J$201,0)),3,2))))),""))</f>
        <v/>
      </c>
      <c r="AH1791" s="13" t="str">
        <f aca="false">IF($B1791="","",SUM(X1791:AG1791))</f>
        <v/>
      </c>
      <c r="AI1791" s="12" t="str">
        <f aca="false">IF($B1791="","",COUNTIF(X1791:AG1791,5))</f>
        <v/>
      </c>
      <c r="AJ1791" s="12" t="str">
        <f aca="false">IF($B1791="","",COUNTIF(X1791:AG1791,"&gt;=2"))</f>
        <v/>
      </c>
      <c r="AK1791" s="12" t="str">
        <f aca="false">IF($B1791="","",COUNT(X1791:AG1791))</f>
        <v/>
      </c>
    </row>
    <row r="1792" customFormat="false" ht="15" hidden="false" customHeight="false" outlineLevel="0" collapsed="false">
      <c r="A1792" s="7"/>
      <c r="B1792" s="7"/>
      <c r="C1792" s="11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12" t="str">
        <f aca="false">IF(OR($B1792="",D1792="",E1792=""),"",IFERROR(IF(OR(INDEX(Matches!$I$2:$I$201,MATCH($A1792&amp;"-1",Matches!$J$2:$J$201,0))="Void",INDEX(Matches!$G$2:$G$201,MATCH($A1792&amp;"-1",Matches!$J$2:$J$201,0))="",INDEX(Matches!$H$2:$H$201,MATCH($A1792&amp;"-1",Matches!$J$2:$J$201,0))=""),"",IF(AND($C1792&lt;&gt;"",INDEX(Matches!$F$2:$F$201,MATCH($A1792&amp;"-1",Matches!$J$2:$J$201,0))&lt;&gt;"",$C1792&gt;=INDEX(Matches!$F$2:$F$201,MATCH($A1792&amp;"-1",Matches!$J$2:$J$201,0))),"",IF(AND(D1792=INDEX(Matches!$G$2:$G$201,MATCH($A1792&amp;"-1",Matches!$J$2:$J$201,0)),E1792=INDEX(Matches!$H$2:$H$201,MATCH($A1792&amp;"-1",Matches!$J$2:$J$201,0))),5,IF(SIGN(D1792-E1792)&lt;&gt;SIGN(INDEX(Matches!$G$2:$G$201,MATCH($A1792&amp;"-1",Matches!$J$2:$J$201,0))-INDEX(Matches!$H$2:$H$201,MATCH($A1792&amp;"-1",Matches!$J$2:$J$201,0))),0,IF(D1792-E1792=INDEX(Matches!$G$2:$G$201,MATCH($A1792&amp;"-1",Matches!$J$2:$J$201,0))-INDEX(Matches!$H$2:$H$201,MATCH($A1792&amp;"-1",Matches!$J$2:$J$201,0)),3,2))))),""))</f>
        <v/>
      </c>
      <c r="Y1792" s="12" t="str">
        <f aca="false">IF(OR($B1792="",F1792="",G1792=""),"",IFERROR(IF(OR(INDEX(Matches!$I$2:$I$201,MATCH($A1792&amp;"-2",Matches!$J$2:$J$201,0))="Void",INDEX(Matches!$G$2:$G$201,MATCH($A1792&amp;"-2",Matches!$J$2:$J$201,0))="",INDEX(Matches!$H$2:$H$201,MATCH($A1792&amp;"-2",Matches!$J$2:$J$201,0))=""),"",IF(AND($C1792&lt;&gt;"",INDEX(Matches!$F$2:$F$201,MATCH($A1792&amp;"-2",Matches!$J$2:$J$201,0))&lt;&gt;"",$C1792&gt;=INDEX(Matches!$F$2:$F$201,MATCH($A1792&amp;"-2",Matches!$J$2:$J$201,0))),"",IF(AND(F1792=INDEX(Matches!$G$2:$G$201,MATCH($A1792&amp;"-2",Matches!$J$2:$J$201,0)),G1792=INDEX(Matches!$H$2:$H$201,MATCH($A1792&amp;"-2",Matches!$J$2:$J$201,0))),5,IF(SIGN(F1792-G1792)&lt;&gt;SIGN(INDEX(Matches!$G$2:$G$201,MATCH($A1792&amp;"-2",Matches!$J$2:$J$201,0))-INDEX(Matches!$H$2:$H$201,MATCH($A1792&amp;"-2",Matches!$J$2:$J$201,0))),0,IF(F1792-G1792=INDEX(Matches!$G$2:$G$201,MATCH($A1792&amp;"-2",Matches!$J$2:$J$201,0))-INDEX(Matches!$H$2:$H$201,MATCH($A1792&amp;"-2",Matches!$J$2:$J$201,0)),3,2))))),""))</f>
        <v/>
      </c>
      <c r="Z1792" s="12" t="str">
        <f aca="false">IF(OR($B1792="",H1792="",I1792=""),"",IFERROR(IF(OR(INDEX(Matches!$I$2:$I$201,MATCH($A1792&amp;"-3",Matches!$J$2:$J$201,0))="Void",INDEX(Matches!$G$2:$G$201,MATCH($A1792&amp;"-3",Matches!$J$2:$J$201,0))="",INDEX(Matches!$H$2:$H$201,MATCH($A1792&amp;"-3",Matches!$J$2:$J$201,0))=""),"",IF(AND($C1792&lt;&gt;"",INDEX(Matches!$F$2:$F$201,MATCH($A1792&amp;"-3",Matches!$J$2:$J$201,0))&lt;&gt;"",$C1792&gt;=INDEX(Matches!$F$2:$F$201,MATCH($A1792&amp;"-3",Matches!$J$2:$J$201,0))),"",IF(AND(H1792=INDEX(Matches!$G$2:$G$201,MATCH($A1792&amp;"-3",Matches!$J$2:$J$201,0)),I1792=INDEX(Matches!$H$2:$H$201,MATCH($A1792&amp;"-3",Matches!$J$2:$J$201,0))),5,IF(SIGN(H1792-I1792)&lt;&gt;SIGN(INDEX(Matches!$G$2:$G$201,MATCH($A1792&amp;"-3",Matches!$J$2:$J$201,0))-INDEX(Matches!$H$2:$H$201,MATCH($A1792&amp;"-3",Matches!$J$2:$J$201,0))),0,IF(H1792-I1792=INDEX(Matches!$G$2:$G$201,MATCH($A1792&amp;"-3",Matches!$J$2:$J$201,0))-INDEX(Matches!$H$2:$H$201,MATCH($A1792&amp;"-3",Matches!$J$2:$J$201,0)),3,2))))),""))</f>
        <v/>
      </c>
      <c r="AA1792" s="12" t="str">
        <f aca="false">IF(OR($B1792="",J1792="",K1792=""),"",IFERROR(IF(OR(INDEX(Matches!$I$2:$I$201,MATCH($A1792&amp;"-4",Matches!$J$2:$J$201,0))="Void",INDEX(Matches!$G$2:$G$201,MATCH($A1792&amp;"-4",Matches!$J$2:$J$201,0))="",INDEX(Matches!$H$2:$H$201,MATCH($A1792&amp;"-4",Matches!$J$2:$J$201,0))=""),"",IF(AND($C1792&lt;&gt;"",INDEX(Matches!$F$2:$F$201,MATCH($A1792&amp;"-4",Matches!$J$2:$J$201,0))&lt;&gt;"",$C1792&gt;=INDEX(Matches!$F$2:$F$201,MATCH($A1792&amp;"-4",Matches!$J$2:$J$201,0))),"",IF(AND(J1792=INDEX(Matches!$G$2:$G$201,MATCH($A1792&amp;"-4",Matches!$J$2:$J$201,0)),K1792=INDEX(Matches!$H$2:$H$201,MATCH($A1792&amp;"-4",Matches!$J$2:$J$201,0))),5,IF(SIGN(J1792-K1792)&lt;&gt;SIGN(INDEX(Matches!$G$2:$G$201,MATCH($A1792&amp;"-4",Matches!$J$2:$J$201,0))-INDEX(Matches!$H$2:$H$201,MATCH($A1792&amp;"-4",Matches!$J$2:$J$201,0))),0,IF(J1792-K1792=INDEX(Matches!$G$2:$G$201,MATCH($A1792&amp;"-4",Matches!$J$2:$J$201,0))-INDEX(Matches!$H$2:$H$201,MATCH($A1792&amp;"-4",Matches!$J$2:$J$201,0)),3,2))))),""))</f>
        <v/>
      </c>
      <c r="AB1792" s="12" t="str">
        <f aca="false">IF(OR($B1792="",L1792="",M1792=""),"",IFERROR(IF(OR(INDEX(Matches!$I$2:$I$201,MATCH($A1792&amp;"-5",Matches!$J$2:$J$201,0))="Void",INDEX(Matches!$G$2:$G$201,MATCH($A1792&amp;"-5",Matches!$J$2:$J$201,0))="",INDEX(Matches!$H$2:$H$201,MATCH($A1792&amp;"-5",Matches!$J$2:$J$201,0))=""),"",IF(AND($C1792&lt;&gt;"",INDEX(Matches!$F$2:$F$201,MATCH($A1792&amp;"-5",Matches!$J$2:$J$201,0))&lt;&gt;"",$C1792&gt;=INDEX(Matches!$F$2:$F$201,MATCH($A1792&amp;"-5",Matches!$J$2:$J$201,0))),"",IF(AND(L1792=INDEX(Matches!$G$2:$G$201,MATCH($A1792&amp;"-5",Matches!$J$2:$J$201,0)),M1792=INDEX(Matches!$H$2:$H$201,MATCH($A1792&amp;"-5",Matches!$J$2:$J$201,0))),5,IF(SIGN(L1792-M1792)&lt;&gt;SIGN(INDEX(Matches!$G$2:$G$201,MATCH($A1792&amp;"-5",Matches!$J$2:$J$201,0))-INDEX(Matches!$H$2:$H$201,MATCH($A1792&amp;"-5",Matches!$J$2:$J$201,0))),0,IF(L1792-M1792=INDEX(Matches!$G$2:$G$201,MATCH($A1792&amp;"-5",Matches!$J$2:$J$201,0))-INDEX(Matches!$H$2:$H$201,MATCH($A1792&amp;"-5",Matches!$J$2:$J$201,0)),3,2))))),""))</f>
        <v/>
      </c>
      <c r="AC1792" s="12" t="str">
        <f aca="false">IF(OR($B1792="",N1792="",O1792=""),"",IFERROR(IF(OR(INDEX(Matches!$I$2:$I$201,MATCH($A1792&amp;"-6",Matches!$J$2:$J$201,0))="Void",INDEX(Matches!$G$2:$G$201,MATCH($A1792&amp;"-6",Matches!$J$2:$J$201,0))="",INDEX(Matches!$H$2:$H$201,MATCH($A1792&amp;"-6",Matches!$J$2:$J$201,0))=""),"",IF(AND($C1792&lt;&gt;"",INDEX(Matches!$F$2:$F$201,MATCH($A1792&amp;"-6",Matches!$J$2:$J$201,0))&lt;&gt;"",$C1792&gt;=INDEX(Matches!$F$2:$F$201,MATCH($A1792&amp;"-6",Matches!$J$2:$J$201,0))),"",IF(AND(N1792=INDEX(Matches!$G$2:$G$201,MATCH($A1792&amp;"-6",Matches!$J$2:$J$201,0)),O1792=INDEX(Matches!$H$2:$H$201,MATCH($A1792&amp;"-6",Matches!$J$2:$J$201,0))),5,IF(SIGN(N1792-O1792)&lt;&gt;SIGN(INDEX(Matches!$G$2:$G$201,MATCH($A1792&amp;"-6",Matches!$J$2:$J$201,0))-INDEX(Matches!$H$2:$H$201,MATCH($A1792&amp;"-6",Matches!$J$2:$J$201,0))),0,IF(N1792-O1792=INDEX(Matches!$G$2:$G$201,MATCH($A1792&amp;"-6",Matches!$J$2:$J$201,0))-INDEX(Matches!$H$2:$H$201,MATCH($A1792&amp;"-6",Matches!$J$2:$J$201,0)),3,2))))),""))</f>
        <v/>
      </c>
      <c r="AD1792" s="12" t="str">
        <f aca="false">IF(OR($B1792="",P1792="",Q1792=""),"",IFERROR(IF(OR(INDEX(Matches!$I$2:$I$201,MATCH($A1792&amp;"-7",Matches!$J$2:$J$201,0))="Void",INDEX(Matches!$G$2:$G$201,MATCH($A1792&amp;"-7",Matches!$J$2:$J$201,0))="",INDEX(Matches!$H$2:$H$201,MATCH($A1792&amp;"-7",Matches!$J$2:$J$201,0))=""),"",IF(AND($C1792&lt;&gt;"",INDEX(Matches!$F$2:$F$201,MATCH($A1792&amp;"-7",Matches!$J$2:$J$201,0))&lt;&gt;"",$C1792&gt;=INDEX(Matches!$F$2:$F$201,MATCH($A1792&amp;"-7",Matches!$J$2:$J$201,0))),"",IF(AND(P1792=INDEX(Matches!$G$2:$G$201,MATCH($A1792&amp;"-7",Matches!$J$2:$J$201,0)),Q1792=INDEX(Matches!$H$2:$H$201,MATCH($A1792&amp;"-7",Matches!$J$2:$J$201,0))),5,IF(SIGN(P1792-Q1792)&lt;&gt;SIGN(INDEX(Matches!$G$2:$G$201,MATCH($A1792&amp;"-7",Matches!$J$2:$J$201,0))-INDEX(Matches!$H$2:$H$201,MATCH($A1792&amp;"-7",Matches!$J$2:$J$201,0))),0,IF(P1792-Q1792=INDEX(Matches!$G$2:$G$201,MATCH($A1792&amp;"-7",Matches!$J$2:$J$201,0))-INDEX(Matches!$H$2:$H$201,MATCH($A1792&amp;"-7",Matches!$J$2:$J$201,0)),3,2))))),""))</f>
        <v/>
      </c>
      <c r="AE1792" s="12" t="str">
        <f aca="false">IF(OR($B1792="",R1792="",S1792=""),"",IFERROR(IF(OR(INDEX(Matches!$I$2:$I$201,MATCH($A1792&amp;"-8",Matches!$J$2:$J$201,0))="Void",INDEX(Matches!$G$2:$G$201,MATCH($A1792&amp;"-8",Matches!$J$2:$J$201,0))="",INDEX(Matches!$H$2:$H$201,MATCH($A1792&amp;"-8",Matches!$J$2:$J$201,0))=""),"",IF(AND($C1792&lt;&gt;"",INDEX(Matches!$F$2:$F$201,MATCH($A1792&amp;"-8",Matches!$J$2:$J$201,0))&lt;&gt;"",$C1792&gt;=INDEX(Matches!$F$2:$F$201,MATCH($A1792&amp;"-8",Matches!$J$2:$J$201,0))),"",IF(AND(R1792=INDEX(Matches!$G$2:$G$201,MATCH($A1792&amp;"-8",Matches!$J$2:$J$201,0)),S1792=INDEX(Matches!$H$2:$H$201,MATCH($A1792&amp;"-8",Matches!$J$2:$J$201,0))),5,IF(SIGN(R1792-S1792)&lt;&gt;SIGN(INDEX(Matches!$G$2:$G$201,MATCH($A1792&amp;"-8",Matches!$J$2:$J$201,0))-INDEX(Matches!$H$2:$H$201,MATCH($A1792&amp;"-8",Matches!$J$2:$J$201,0))),0,IF(R1792-S1792=INDEX(Matches!$G$2:$G$201,MATCH($A1792&amp;"-8",Matches!$J$2:$J$201,0))-INDEX(Matches!$H$2:$H$201,MATCH($A1792&amp;"-8",Matches!$J$2:$J$201,0)),3,2))))),""))</f>
        <v/>
      </c>
      <c r="AF1792" s="12" t="str">
        <f aca="false">IF(OR($B1792="",T1792="",U1792=""),"",IFERROR(IF(OR(INDEX(Matches!$I$2:$I$201,MATCH($A1792&amp;"-9",Matches!$J$2:$J$201,0))="Void",INDEX(Matches!$G$2:$G$201,MATCH($A1792&amp;"-9",Matches!$J$2:$J$201,0))="",INDEX(Matches!$H$2:$H$201,MATCH($A1792&amp;"-9",Matches!$J$2:$J$201,0))=""),"",IF(AND($C1792&lt;&gt;"",INDEX(Matches!$F$2:$F$201,MATCH($A1792&amp;"-9",Matches!$J$2:$J$201,0))&lt;&gt;"",$C1792&gt;=INDEX(Matches!$F$2:$F$201,MATCH($A1792&amp;"-9",Matches!$J$2:$J$201,0))),"",IF(AND(T1792=INDEX(Matches!$G$2:$G$201,MATCH($A1792&amp;"-9",Matches!$J$2:$J$201,0)),U1792=INDEX(Matches!$H$2:$H$201,MATCH($A1792&amp;"-9",Matches!$J$2:$J$201,0))),5,IF(SIGN(T1792-U1792)&lt;&gt;SIGN(INDEX(Matches!$G$2:$G$201,MATCH($A1792&amp;"-9",Matches!$J$2:$J$201,0))-INDEX(Matches!$H$2:$H$201,MATCH($A1792&amp;"-9",Matches!$J$2:$J$201,0))),0,IF(T1792-U1792=INDEX(Matches!$G$2:$G$201,MATCH($A1792&amp;"-9",Matches!$J$2:$J$201,0))-INDEX(Matches!$H$2:$H$201,MATCH($A1792&amp;"-9",Matches!$J$2:$J$201,0)),3,2))))),""))</f>
        <v/>
      </c>
      <c r="AG1792" s="12" t="str">
        <f aca="false">IF(OR($B1792="",V1792="",W1792=""),"",IFERROR(IF(OR(INDEX(Matches!$I$2:$I$201,MATCH($A1792&amp;"-10",Matches!$J$2:$J$201,0))="Void",INDEX(Matches!$G$2:$G$201,MATCH($A1792&amp;"-10",Matches!$J$2:$J$201,0))="",INDEX(Matches!$H$2:$H$201,MATCH($A1792&amp;"-10",Matches!$J$2:$J$201,0))=""),"",IF(AND($C1792&lt;&gt;"",INDEX(Matches!$F$2:$F$201,MATCH($A1792&amp;"-10",Matches!$J$2:$J$201,0))&lt;&gt;"",$C1792&gt;=INDEX(Matches!$F$2:$F$201,MATCH($A1792&amp;"-10",Matches!$J$2:$J$201,0))),"",IF(AND(V1792=INDEX(Matches!$G$2:$G$201,MATCH($A1792&amp;"-10",Matches!$J$2:$J$201,0)),W1792=INDEX(Matches!$H$2:$H$201,MATCH($A1792&amp;"-10",Matches!$J$2:$J$201,0))),5,IF(SIGN(V1792-W1792)&lt;&gt;SIGN(INDEX(Matches!$G$2:$G$201,MATCH($A1792&amp;"-10",Matches!$J$2:$J$201,0))-INDEX(Matches!$H$2:$H$201,MATCH($A1792&amp;"-10",Matches!$J$2:$J$201,0))),0,IF(V1792-W1792=INDEX(Matches!$G$2:$G$201,MATCH($A1792&amp;"-10",Matches!$J$2:$J$201,0))-INDEX(Matches!$H$2:$H$201,MATCH($A1792&amp;"-10",Matches!$J$2:$J$201,0)),3,2))))),""))</f>
        <v/>
      </c>
      <c r="AH1792" s="13" t="str">
        <f aca="false">IF($B1792="","",SUM(X1792:AG1792))</f>
        <v/>
      </c>
      <c r="AI1792" s="12" t="str">
        <f aca="false">IF($B1792="","",COUNTIF(X1792:AG1792,5))</f>
        <v/>
      </c>
      <c r="AJ1792" s="12" t="str">
        <f aca="false">IF($B1792="","",COUNTIF(X1792:AG1792,"&gt;=2"))</f>
        <v/>
      </c>
      <c r="AK1792" s="12" t="str">
        <f aca="false">IF($B1792="","",COUNT(X1792:AG1792))</f>
        <v/>
      </c>
    </row>
    <row r="1793" customFormat="false" ht="15" hidden="false" customHeight="false" outlineLevel="0" collapsed="false">
      <c r="A1793" s="7"/>
      <c r="B1793" s="7"/>
      <c r="C1793" s="11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12" t="str">
        <f aca="false">IF(OR($B1793="",D1793="",E1793=""),"",IFERROR(IF(OR(INDEX(Matches!$I$2:$I$201,MATCH($A1793&amp;"-1",Matches!$J$2:$J$201,0))="Void",INDEX(Matches!$G$2:$G$201,MATCH($A1793&amp;"-1",Matches!$J$2:$J$201,0))="",INDEX(Matches!$H$2:$H$201,MATCH($A1793&amp;"-1",Matches!$J$2:$J$201,0))=""),"",IF(AND($C1793&lt;&gt;"",INDEX(Matches!$F$2:$F$201,MATCH($A1793&amp;"-1",Matches!$J$2:$J$201,0))&lt;&gt;"",$C1793&gt;=INDEX(Matches!$F$2:$F$201,MATCH($A1793&amp;"-1",Matches!$J$2:$J$201,0))),"",IF(AND(D1793=INDEX(Matches!$G$2:$G$201,MATCH($A1793&amp;"-1",Matches!$J$2:$J$201,0)),E1793=INDEX(Matches!$H$2:$H$201,MATCH($A1793&amp;"-1",Matches!$J$2:$J$201,0))),5,IF(SIGN(D1793-E1793)&lt;&gt;SIGN(INDEX(Matches!$G$2:$G$201,MATCH($A1793&amp;"-1",Matches!$J$2:$J$201,0))-INDEX(Matches!$H$2:$H$201,MATCH($A1793&amp;"-1",Matches!$J$2:$J$201,0))),0,IF(D1793-E1793=INDEX(Matches!$G$2:$G$201,MATCH($A1793&amp;"-1",Matches!$J$2:$J$201,0))-INDEX(Matches!$H$2:$H$201,MATCH($A1793&amp;"-1",Matches!$J$2:$J$201,0)),3,2))))),""))</f>
        <v/>
      </c>
      <c r="Y1793" s="12" t="str">
        <f aca="false">IF(OR($B1793="",F1793="",G1793=""),"",IFERROR(IF(OR(INDEX(Matches!$I$2:$I$201,MATCH($A1793&amp;"-2",Matches!$J$2:$J$201,0))="Void",INDEX(Matches!$G$2:$G$201,MATCH($A1793&amp;"-2",Matches!$J$2:$J$201,0))="",INDEX(Matches!$H$2:$H$201,MATCH($A1793&amp;"-2",Matches!$J$2:$J$201,0))=""),"",IF(AND($C1793&lt;&gt;"",INDEX(Matches!$F$2:$F$201,MATCH($A1793&amp;"-2",Matches!$J$2:$J$201,0))&lt;&gt;"",$C1793&gt;=INDEX(Matches!$F$2:$F$201,MATCH($A1793&amp;"-2",Matches!$J$2:$J$201,0))),"",IF(AND(F1793=INDEX(Matches!$G$2:$G$201,MATCH($A1793&amp;"-2",Matches!$J$2:$J$201,0)),G1793=INDEX(Matches!$H$2:$H$201,MATCH($A1793&amp;"-2",Matches!$J$2:$J$201,0))),5,IF(SIGN(F1793-G1793)&lt;&gt;SIGN(INDEX(Matches!$G$2:$G$201,MATCH($A1793&amp;"-2",Matches!$J$2:$J$201,0))-INDEX(Matches!$H$2:$H$201,MATCH($A1793&amp;"-2",Matches!$J$2:$J$201,0))),0,IF(F1793-G1793=INDEX(Matches!$G$2:$G$201,MATCH($A1793&amp;"-2",Matches!$J$2:$J$201,0))-INDEX(Matches!$H$2:$H$201,MATCH($A1793&amp;"-2",Matches!$J$2:$J$201,0)),3,2))))),""))</f>
        <v/>
      </c>
      <c r="Z1793" s="12" t="str">
        <f aca="false">IF(OR($B1793="",H1793="",I1793=""),"",IFERROR(IF(OR(INDEX(Matches!$I$2:$I$201,MATCH($A1793&amp;"-3",Matches!$J$2:$J$201,0))="Void",INDEX(Matches!$G$2:$G$201,MATCH($A1793&amp;"-3",Matches!$J$2:$J$201,0))="",INDEX(Matches!$H$2:$H$201,MATCH($A1793&amp;"-3",Matches!$J$2:$J$201,0))=""),"",IF(AND($C1793&lt;&gt;"",INDEX(Matches!$F$2:$F$201,MATCH($A1793&amp;"-3",Matches!$J$2:$J$201,0))&lt;&gt;"",$C1793&gt;=INDEX(Matches!$F$2:$F$201,MATCH($A1793&amp;"-3",Matches!$J$2:$J$201,0))),"",IF(AND(H1793=INDEX(Matches!$G$2:$G$201,MATCH($A1793&amp;"-3",Matches!$J$2:$J$201,0)),I1793=INDEX(Matches!$H$2:$H$201,MATCH($A1793&amp;"-3",Matches!$J$2:$J$201,0))),5,IF(SIGN(H1793-I1793)&lt;&gt;SIGN(INDEX(Matches!$G$2:$G$201,MATCH($A1793&amp;"-3",Matches!$J$2:$J$201,0))-INDEX(Matches!$H$2:$H$201,MATCH($A1793&amp;"-3",Matches!$J$2:$J$201,0))),0,IF(H1793-I1793=INDEX(Matches!$G$2:$G$201,MATCH($A1793&amp;"-3",Matches!$J$2:$J$201,0))-INDEX(Matches!$H$2:$H$201,MATCH($A1793&amp;"-3",Matches!$J$2:$J$201,0)),3,2))))),""))</f>
        <v/>
      </c>
      <c r="AA1793" s="12" t="str">
        <f aca="false">IF(OR($B1793="",J1793="",K1793=""),"",IFERROR(IF(OR(INDEX(Matches!$I$2:$I$201,MATCH($A1793&amp;"-4",Matches!$J$2:$J$201,0))="Void",INDEX(Matches!$G$2:$G$201,MATCH($A1793&amp;"-4",Matches!$J$2:$J$201,0))="",INDEX(Matches!$H$2:$H$201,MATCH($A1793&amp;"-4",Matches!$J$2:$J$201,0))=""),"",IF(AND($C1793&lt;&gt;"",INDEX(Matches!$F$2:$F$201,MATCH($A1793&amp;"-4",Matches!$J$2:$J$201,0))&lt;&gt;"",$C1793&gt;=INDEX(Matches!$F$2:$F$201,MATCH($A1793&amp;"-4",Matches!$J$2:$J$201,0))),"",IF(AND(J1793=INDEX(Matches!$G$2:$G$201,MATCH($A1793&amp;"-4",Matches!$J$2:$J$201,0)),K1793=INDEX(Matches!$H$2:$H$201,MATCH($A1793&amp;"-4",Matches!$J$2:$J$201,0))),5,IF(SIGN(J1793-K1793)&lt;&gt;SIGN(INDEX(Matches!$G$2:$G$201,MATCH($A1793&amp;"-4",Matches!$J$2:$J$201,0))-INDEX(Matches!$H$2:$H$201,MATCH($A1793&amp;"-4",Matches!$J$2:$J$201,0))),0,IF(J1793-K1793=INDEX(Matches!$G$2:$G$201,MATCH($A1793&amp;"-4",Matches!$J$2:$J$201,0))-INDEX(Matches!$H$2:$H$201,MATCH($A1793&amp;"-4",Matches!$J$2:$J$201,0)),3,2))))),""))</f>
        <v/>
      </c>
      <c r="AB1793" s="12" t="str">
        <f aca="false">IF(OR($B1793="",L1793="",M1793=""),"",IFERROR(IF(OR(INDEX(Matches!$I$2:$I$201,MATCH($A1793&amp;"-5",Matches!$J$2:$J$201,0))="Void",INDEX(Matches!$G$2:$G$201,MATCH($A1793&amp;"-5",Matches!$J$2:$J$201,0))="",INDEX(Matches!$H$2:$H$201,MATCH($A1793&amp;"-5",Matches!$J$2:$J$201,0))=""),"",IF(AND($C1793&lt;&gt;"",INDEX(Matches!$F$2:$F$201,MATCH($A1793&amp;"-5",Matches!$J$2:$J$201,0))&lt;&gt;"",$C1793&gt;=INDEX(Matches!$F$2:$F$201,MATCH($A1793&amp;"-5",Matches!$J$2:$J$201,0))),"",IF(AND(L1793=INDEX(Matches!$G$2:$G$201,MATCH($A1793&amp;"-5",Matches!$J$2:$J$201,0)),M1793=INDEX(Matches!$H$2:$H$201,MATCH($A1793&amp;"-5",Matches!$J$2:$J$201,0))),5,IF(SIGN(L1793-M1793)&lt;&gt;SIGN(INDEX(Matches!$G$2:$G$201,MATCH($A1793&amp;"-5",Matches!$J$2:$J$201,0))-INDEX(Matches!$H$2:$H$201,MATCH($A1793&amp;"-5",Matches!$J$2:$J$201,0))),0,IF(L1793-M1793=INDEX(Matches!$G$2:$G$201,MATCH($A1793&amp;"-5",Matches!$J$2:$J$201,0))-INDEX(Matches!$H$2:$H$201,MATCH($A1793&amp;"-5",Matches!$J$2:$J$201,0)),3,2))))),""))</f>
        <v/>
      </c>
      <c r="AC1793" s="12" t="str">
        <f aca="false">IF(OR($B1793="",N1793="",O1793=""),"",IFERROR(IF(OR(INDEX(Matches!$I$2:$I$201,MATCH($A1793&amp;"-6",Matches!$J$2:$J$201,0))="Void",INDEX(Matches!$G$2:$G$201,MATCH($A1793&amp;"-6",Matches!$J$2:$J$201,0))="",INDEX(Matches!$H$2:$H$201,MATCH($A1793&amp;"-6",Matches!$J$2:$J$201,0))=""),"",IF(AND($C1793&lt;&gt;"",INDEX(Matches!$F$2:$F$201,MATCH($A1793&amp;"-6",Matches!$J$2:$J$201,0))&lt;&gt;"",$C1793&gt;=INDEX(Matches!$F$2:$F$201,MATCH($A1793&amp;"-6",Matches!$J$2:$J$201,0))),"",IF(AND(N1793=INDEX(Matches!$G$2:$G$201,MATCH($A1793&amp;"-6",Matches!$J$2:$J$201,0)),O1793=INDEX(Matches!$H$2:$H$201,MATCH($A1793&amp;"-6",Matches!$J$2:$J$201,0))),5,IF(SIGN(N1793-O1793)&lt;&gt;SIGN(INDEX(Matches!$G$2:$G$201,MATCH($A1793&amp;"-6",Matches!$J$2:$J$201,0))-INDEX(Matches!$H$2:$H$201,MATCH($A1793&amp;"-6",Matches!$J$2:$J$201,0))),0,IF(N1793-O1793=INDEX(Matches!$G$2:$G$201,MATCH($A1793&amp;"-6",Matches!$J$2:$J$201,0))-INDEX(Matches!$H$2:$H$201,MATCH($A1793&amp;"-6",Matches!$J$2:$J$201,0)),3,2))))),""))</f>
        <v/>
      </c>
      <c r="AD1793" s="12" t="str">
        <f aca="false">IF(OR($B1793="",P1793="",Q1793=""),"",IFERROR(IF(OR(INDEX(Matches!$I$2:$I$201,MATCH($A1793&amp;"-7",Matches!$J$2:$J$201,0))="Void",INDEX(Matches!$G$2:$G$201,MATCH($A1793&amp;"-7",Matches!$J$2:$J$201,0))="",INDEX(Matches!$H$2:$H$201,MATCH($A1793&amp;"-7",Matches!$J$2:$J$201,0))=""),"",IF(AND($C1793&lt;&gt;"",INDEX(Matches!$F$2:$F$201,MATCH($A1793&amp;"-7",Matches!$J$2:$J$201,0))&lt;&gt;"",$C1793&gt;=INDEX(Matches!$F$2:$F$201,MATCH($A1793&amp;"-7",Matches!$J$2:$J$201,0))),"",IF(AND(P1793=INDEX(Matches!$G$2:$G$201,MATCH($A1793&amp;"-7",Matches!$J$2:$J$201,0)),Q1793=INDEX(Matches!$H$2:$H$201,MATCH($A1793&amp;"-7",Matches!$J$2:$J$201,0))),5,IF(SIGN(P1793-Q1793)&lt;&gt;SIGN(INDEX(Matches!$G$2:$G$201,MATCH($A1793&amp;"-7",Matches!$J$2:$J$201,0))-INDEX(Matches!$H$2:$H$201,MATCH($A1793&amp;"-7",Matches!$J$2:$J$201,0))),0,IF(P1793-Q1793=INDEX(Matches!$G$2:$G$201,MATCH($A1793&amp;"-7",Matches!$J$2:$J$201,0))-INDEX(Matches!$H$2:$H$201,MATCH($A1793&amp;"-7",Matches!$J$2:$J$201,0)),3,2))))),""))</f>
        <v/>
      </c>
      <c r="AE1793" s="12" t="str">
        <f aca="false">IF(OR($B1793="",R1793="",S1793=""),"",IFERROR(IF(OR(INDEX(Matches!$I$2:$I$201,MATCH($A1793&amp;"-8",Matches!$J$2:$J$201,0))="Void",INDEX(Matches!$G$2:$G$201,MATCH($A1793&amp;"-8",Matches!$J$2:$J$201,0))="",INDEX(Matches!$H$2:$H$201,MATCH($A1793&amp;"-8",Matches!$J$2:$J$201,0))=""),"",IF(AND($C1793&lt;&gt;"",INDEX(Matches!$F$2:$F$201,MATCH($A1793&amp;"-8",Matches!$J$2:$J$201,0))&lt;&gt;"",$C1793&gt;=INDEX(Matches!$F$2:$F$201,MATCH($A1793&amp;"-8",Matches!$J$2:$J$201,0))),"",IF(AND(R1793=INDEX(Matches!$G$2:$G$201,MATCH($A1793&amp;"-8",Matches!$J$2:$J$201,0)),S1793=INDEX(Matches!$H$2:$H$201,MATCH($A1793&amp;"-8",Matches!$J$2:$J$201,0))),5,IF(SIGN(R1793-S1793)&lt;&gt;SIGN(INDEX(Matches!$G$2:$G$201,MATCH($A1793&amp;"-8",Matches!$J$2:$J$201,0))-INDEX(Matches!$H$2:$H$201,MATCH($A1793&amp;"-8",Matches!$J$2:$J$201,0))),0,IF(R1793-S1793=INDEX(Matches!$G$2:$G$201,MATCH($A1793&amp;"-8",Matches!$J$2:$J$201,0))-INDEX(Matches!$H$2:$H$201,MATCH($A1793&amp;"-8",Matches!$J$2:$J$201,0)),3,2))))),""))</f>
        <v/>
      </c>
      <c r="AF1793" s="12" t="str">
        <f aca="false">IF(OR($B1793="",T1793="",U1793=""),"",IFERROR(IF(OR(INDEX(Matches!$I$2:$I$201,MATCH($A1793&amp;"-9",Matches!$J$2:$J$201,0))="Void",INDEX(Matches!$G$2:$G$201,MATCH($A1793&amp;"-9",Matches!$J$2:$J$201,0))="",INDEX(Matches!$H$2:$H$201,MATCH($A1793&amp;"-9",Matches!$J$2:$J$201,0))=""),"",IF(AND($C1793&lt;&gt;"",INDEX(Matches!$F$2:$F$201,MATCH($A1793&amp;"-9",Matches!$J$2:$J$201,0))&lt;&gt;"",$C1793&gt;=INDEX(Matches!$F$2:$F$201,MATCH($A1793&amp;"-9",Matches!$J$2:$J$201,0))),"",IF(AND(T1793=INDEX(Matches!$G$2:$G$201,MATCH($A1793&amp;"-9",Matches!$J$2:$J$201,0)),U1793=INDEX(Matches!$H$2:$H$201,MATCH($A1793&amp;"-9",Matches!$J$2:$J$201,0))),5,IF(SIGN(T1793-U1793)&lt;&gt;SIGN(INDEX(Matches!$G$2:$G$201,MATCH($A1793&amp;"-9",Matches!$J$2:$J$201,0))-INDEX(Matches!$H$2:$H$201,MATCH($A1793&amp;"-9",Matches!$J$2:$J$201,0))),0,IF(T1793-U1793=INDEX(Matches!$G$2:$G$201,MATCH($A1793&amp;"-9",Matches!$J$2:$J$201,0))-INDEX(Matches!$H$2:$H$201,MATCH($A1793&amp;"-9",Matches!$J$2:$J$201,0)),3,2))))),""))</f>
        <v/>
      </c>
      <c r="AG1793" s="12" t="str">
        <f aca="false">IF(OR($B1793="",V1793="",W1793=""),"",IFERROR(IF(OR(INDEX(Matches!$I$2:$I$201,MATCH($A1793&amp;"-10",Matches!$J$2:$J$201,0))="Void",INDEX(Matches!$G$2:$G$201,MATCH($A1793&amp;"-10",Matches!$J$2:$J$201,0))="",INDEX(Matches!$H$2:$H$201,MATCH($A1793&amp;"-10",Matches!$J$2:$J$201,0))=""),"",IF(AND($C1793&lt;&gt;"",INDEX(Matches!$F$2:$F$201,MATCH($A1793&amp;"-10",Matches!$J$2:$J$201,0))&lt;&gt;"",$C1793&gt;=INDEX(Matches!$F$2:$F$201,MATCH($A1793&amp;"-10",Matches!$J$2:$J$201,0))),"",IF(AND(V1793=INDEX(Matches!$G$2:$G$201,MATCH($A1793&amp;"-10",Matches!$J$2:$J$201,0)),W1793=INDEX(Matches!$H$2:$H$201,MATCH($A1793&amp;"-10",Matches!$J$2:$J$201,0))),5,IF(SIGN(V1793-W1793)&lt;&gt;SIGN(INDEX(Matches!$G$2:$G$201,MATCH($A1793&amp;"-10",Matches!$J$2:$J$201,0))-INDEX(Matches!$H$2:$H$201,MATCH($A1793&amp;"-10",Matches!$J$2:$J$201,0))),0,IF(V1793-W1793=INDEX(Matches!$G$2:$G$201,MATCH($A1793&amp;"-10",Matches!$J$2:$J$201,0))-INDEX(Matches!$H$2:$H$201,MATCH($A1793&amp;"-10",Matches!$J$2:$J$201,0)),3,2))))),""))</f>
        <v/>
      </c>
      <c r="AH1793" s="13" t="str">
        <f aca="false">IF($B1793="","",SUM(X1793:AG1793))</f>
        <v/>
      </c>
      <c r="AI1793" s="12" t="str">
        <f aca="false">IF($B1793="","",COUNTIF(X1793:AG1793,5))</f>
        <v/>
      </c>
      <c r="AJ1793" s="12" t="str">
        <f aca="false">IF($B1793="","",COUNTIF(X1793:AG1793,"&gt;=2"))</f>
        <v/>
      </c>
      <c r="AK1793" s="12" t="str">
        <f aca="false">IF($B1793="","",COUNT(X1793:AG1793))</f>
        <v/>
      </c>
    </row>
    <row r="1794" customFormat="false" ht="15" hidden="false" customHeight="false" outlineLevel="0" collapsed="false">
      <c r="A1794" s="7"/>
      <c r="B1794" s="7"/>
      <c r="C1794" s="11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12" t="str">
        <f aca="false">IF(OR($B1794="",D1794="",E1794=""),"",IFERROR(IF(OR(INDEX(Matches!$I$2:$I$201,MATCH($A1794&amp;"-1",Matches!$J$2:$J$201,0))="Void",INDEX(Matches!$G$2:$G$201,MATCH($A1794&amp;"-1",Matches!$J$2:$J$201,0))="",INDEX(Matches!$H$2:$H$201,MATCH($A1794&amp;"-1",Matches!$J$2:$J$201,0))=""),"",IF(AND($C1794&lt;&gt;"",INDEX(Matches!$F$2:$F$201,MATCH($A1794&amp;"-1",Matches!$J$2:$J$201,0))&lt;&gt;"",$C1794&gt;=INDEX(Matches!$F$2:$F$201,MATCH($A1794&amp;"-1",Matches!$J$2:$J$201,0))),"",IF(AND(D1794=INDEX(Matches!$G$2:$G$201,MATCH($A1794&amp;"-1",Matches!$J$2:$J$201,0)),E1794=INDEX(Matches!$H$2:$H$201,MATCH($A1794&amp;"-1",Matches!$J$2:$J$201,0))),5,IF(SIGN(D1794-E1794)&lt;&gt;SIGN(INDEX(Matches!$G$2:$G$201,MATCH($A1794&amp;"-1",Matches!$J$2:$J$201,0))-INDEX(Matches!$H$2:$H$201,MATCH($A1794&amp;"-1",Matches!$J$2:$J$201,0))),0,IF(D1794-E1794=INDEX(Matches!$G$2:$G$201,MATCH($A1794&amp;"-1",Matches!$J$2:$J$201,0))-INDEX(Matches!$H$2:$H$201,MATCH($A1794&amp;"-1",Matches!$J$2:$J$201,0)),3,2))))),""))</f>
        <v/>
      </c>
      <c r="Y1794" s="12" t="str">
        <f aca="false">IF(OR($B1794="",F1794="",G1794=""),"",IFERROR(IF(OR(INDEX(Matches!$I$2:$I$201,MATCH($A1794&amp;"-2",Matches!$J$2:$J$201,0))="Void",INDEX(Matches!$G$2:$G$201,MATCH($A1794&amp;"-2",Matches!$J$2:$J$201,0))="",INDEX(Matches!$H$2:$H$201,MATCH($A1794&amp;"-2",Matches!$J$2:$J$201,0))=""),"",IF(AND($C1794&lt;&gt;"",INDEX(Matches!$F$2:$F$201,MATCH($A1794&amp;"-2",Matches!$J$2:$J$201,0))&lt;&gt;"",$C1794&gt;=INDEX(Matches!$F$2:$F$201,MATCH($A1794&amp;"-2",Matches!$J$2:$J$201,0))),"",IF(AND(F1794=INDEX(Matches!$G$2:$G$201,MATCH($A1794&amp;"-2",Matches!$J$2:$J$201,0)),G1794=INDEX(Matches!$H$2:$H$201,MATCH($A1794&amp;"-2",Matches!$J$2:$J$201,0))),5,IF(SIGN(F1794-G1794)&lt;&gt;SIGN(INDEX(Matches!$G$2:$G$201,MATCH($A1794&amp;"-2",Matches!$J$2:$J$201,0))-INDEX(Matches!$H$2:$H$201,MATCH($A1794&amp;"-2",Matches!$J$2:$J$201,0))),0,IF(F1794-G1794=INDEX(Matches!$G$2:$G$201,MATCH($A1794&amp;"-2",Matches!$J$2:$J$201,0))-INDEX(Matches!$H$2:$H$201,MATCH($A1794&amp;"-2",Matches!$J$2:$J$201,0)),3,2))))),""))</f>
        <v/>
      </c>
      <c r="Z1794" s="12" t="str">
        <f aca="false">IF(OR($B1794="",H1794="",I1794=""),"",IFERROR(IF(OR(INDEX(Matches!$I$2:$I$201,MATCH($A1794&amp;"-3",Matches!$J$2:$J$201,0))="Void",INDEX(Matches!$G$2:$G$201,MATCH($A1794&amp;"-3",Matches!$J$2:$J$201,0))="",INDEX(Matches!$H$2:$H$201,MATCH($A1794&amp;"-3",Matches!$J$2:$J$201,0))=""),"",IF(AND($C1794&lt;&gt;"",INDEX(Matches!$F$2:$F$201,MATCH($A1794&amp;"-3",Matches!$J$2:$J$201,0))&lt;&gt;"",$C1794&gt;=INDEX(Matches!$F$2:$F$201,MATCH($A1794&amp;"-3",Matches!$J$2:$J$201,0))),"",IF(AND(H1794=INDEX(Matches!$G$2:$G$201,MATCH($A1794&amp;"-3",Matches!$J$2:$J$201,0)),I1794=INDEX(Matches!$H$2:$H$201,MATCH($A1794&amp;"-3",Matches!$J$2:$J$201,0))),5,IF(SIGN(H1794-I1794)&lt;&gt;SIGN(INDEX(Matches!$G$2:$G$201,MATCH($A1794&amp;"-3",Matches!$J$2:$J$201,0))-INDEX(Matches!$H$2:$H$201,MATCH($A1794&amp;"-3",Matches!$J$2:$J$201,0))),0,IF(H1794-I1794=INDEX(Matches!$G$2:$G$201,MATCH($A1794&amp;"-3",Matches!$J$2:$J$201,0))-INDEX(Matches!$H$2:$H$201,MATCH($A1794&amp;"-3",Matches!$J$2:$J$201,0)),3,2))))),""))</f>
        <v/>
      </c>
      <c r="AA1794" s="12" t="str">
        <f aca="false">IF(OR($B1794="",J1794="",K1794=""),"",IFERROR(IF(OR(INDEX(Matches!$I$2:$I$201,MATCH($A1794&amp;"-4",Matches!$J$2:$J$201,0))="Void",INDEX(Matches!$G$2:$G$201,MATCH($A1794&amp;"-4",Matches!$J$2:$J$201,0))="",INDEX(Matches!$H$2:$H$201,MATCH($A1794&amp;"-4",Matches!$J$2:$J$201,0))=""),"",IF(AND($C1794&lt;&gt;"",INDEX(Matches!$F$2:$F$201,MATCH($A1794&amp;"-4",Matches!$J$2:$J$201,0))&lt;&gt;"",$C1794&gt;=INDEX(Matches!$F$2:$F$201,MATCH($A1794&amp;"-4",Matches!$J$2:$J$201,0))),"",IF(AND(J1794=INDEX(Matches!$G$2:$G$201,MATCH($A1794&amp;"-4",Matches!$J$2:$J$201,0)),K1794=INDEX(Matches!$H$2:$H$201,MATCH($A1794&amp;"-4",Matches!$J$2:$J$201,0))),5,IF(SIGN(J1794-K1794)&lt;&gt;SIGN(INDEX(Matches!$G$2:$G$201,MATCH($A1794&amp;"-4",Matches!$J$2:$J$201,0))-INDEX(Matches!$H$2:$H$201,MATCH($A1794&amp;"-4",Matches!$J$2:$J$201,0))),0,IF(J1794-K1794=INDEX(Matches!$G$2:$G$201,MATCH($A1794&amp;"-4",Matches!$J$2:$J$201,0))-INDEX(Matches!$H$2:$H$201,MATCH($A1794&amp;"-4",Matches!$J$2:$J$201,0)),3,2))))),""))</f>
        <v/>
      </c>
      <c r="AB1794" s="12" t="str">
        <f aca="false">IF(OR($B1794="",L1794="",M1794=""),"",IFERROR(IF(OR(INDEX(Matches!$I$2:$I$201,MATCH($A1794&amp;"-5",Matches!$J$2:$J$201,0))="Void",INDEX(Matches!$G$2:$G$201,MATCH($A1794&amp;"-5",Matches!$J$2:$J$201,0))="",INDEX(Matches!$H$2:$H$201,MATCH($A1794&amp;"-5",Matches!$J$2:$J$201,0))=""),"",IF(AND($C1794&lt;&gt;"",INDEX(Matches!$F$2:$F$201,MATCH($A1794&amp;"-5",Matches!$J$2:$J$201,0))&lt;&gt;"",$C1794&gt;=INDEX(Matches!$F$2:$F$201,MATCH($A1794&amp;"-5",Matches!$J$2:$J$201,0))),"",IF(AND(L1794=INDEX(Matches!$G$2:$G$201,MATCH($A1794&amp;"-5",Matches!$J$2:$J$201,0)),M1794=INDEX(Matches!$H$2:$H$201,MATCH($A1794&amp;"-5",Matches!$J$2:$J$201,0))),5,IF(SIGN(L1794-M1794)&lt;&gt;SIGN(INDEX(Matches!$G$2:$G$201,MATCH($A1794&amp;"-5",Matches!$J$2:$J$201,0))-INDEX(Matches!$H$2:$H$201,MATCH($A1794&amp;"-5",Matches!$J$2:$J$201,0))),0,IF(L1794-M1794=INDEX(Matches!$G$2:$G$201,MATCH($A1794&amp;"-5",Matches!$J$2:$J$201,0))-INDEX(Matches!$H$2:$H$201,MATCH($A1794&amp;"-5",Matches!$J$2:$J$201,0)),3,2))))),""))</f>
        <v/>
      </c>
      <c r="AC1794" s="12" t="str">
        <f aca="false">IF(OR($B1794="",N1794="",O1794=""),"",IFERROR(IF(OR(INDEX(Matches!$I$2:$I$201,MATCH($A1794&amp;"-6",Matches!$J$2:$J$201,0))="Void",INDEX(Matches!$G$2:$G$201,MATCH($A1794&amp;"-6",Matches!$J$2:$J$201,0))="",INDEX(Matches!$H$2:$H$201,MATCH($A1794&amp;"-6",Matches!$J$2:$J$201,0))=""),"",IF(AND($C1794&lt;&gt;"",INDEX(Matches!$F$2:$F$201,MATCH($A1794&amp;"-6",Matches!$J$2:$J$201,0))&lt;&gt;"",$C1794&gt;=INDEX(Matches!$F$2:$F$201,MATCH($A1794&amp;"-6",Matches!$J$2:$J$201,0))),"",IF(AND(N1794=INDEX(Matches!$G$2:$G$201,MATCH($A1794&amp;"-6",Matches!$J$2:$J$201,0)),O1794=INDEX(Matches!$H$2:$H$201,MATCH($A1794&amp;"-6",Matches!$J$2:$J$201,0))),5,IF(SIGN(N1794-O1794)&lt;&gt;SIGN(INDEX(Matches!$G$2:$G$201,MATCH($A1794&amp;"-6",Matches!$J$2:$J$201,0))-INDEX(Matches!$H$2:$H$201,MATCH($A1794&amp;"-6",Matches!$J$2:$J$201,0))),0,IF(N1794-O1794=INDEX(Matches!$G$2:$G$201,MATCH($A1794&amp;"-6",Matches!$J$2:$J$201,0))-INDEX(Matches!$H$2:$H$201,MATCH($A1794&amp;"-6",Matches!$J$2:$J$201,0)),3,2))))),""))</f>
        <v/>
      </c>
      <c r="AD1794" s="12" t="str">
        <f aca="false">IF(OR($B1794="",P1794="",Q1794=""),"",IFERROR(IF(OR(INDEX(Matches!$I$2:$I$201,MATCH($A1794&amp;"-7",Matches!$J$2:$J$201,0))="Void",INDEX(Matches!$G$2:$G$201,MATCH($A1794&amp;"-7",Matches!$J$2:$J$201,0))="",INDEX(Matches!$H$2:$H$201,MATCH($A1794&amp;"-7",Matches!$J$2:$J$201,0))=""),"",IF(AND($C1794&lt;&gt;"",INDEX(Matches!$F$2:$F$201,MATCH($A1794&amp;"-7",Matches!$J$2:$J$201,0))&lt;&gt;"",$C1794&gt;=INDEX(Matches!$F$2:$F$201,MATCH($A1794&amp;"-7",Matches!$J$2:$J$201,0))),"",IF(AND(P1794=INDEX(Matches!$G$2:$G$201,MATCH($A1794&amp;"-7",Matches!$J$2:$J$201,0)),Q1794=INDEX(Matches!$H$2:$H$201,MATCH($A1794&amp;"-7",Matches!$J$2:$J$201,0))),5,IF(SIGN(P1794-Q1794)&lt;&gt;SIGN(INDEX(Matches!$G$2:$G$201,MATCH($A1794&amp;"-7",Matches!$J$2:$J$201,0))-INDEX(Matches!$H$2:$H$201,MATCH($A1794&amp;"-7",Matches!$J$2:$J$201,0))),0,IF(P1794-Q1794=INDEX(Matches!$G$2:$G$201,MATCH($A1794&amp;"-7",Matches!$J$2:$J$201,0))-INDEX(Matches!$H$2:$H$201,MATCH($A1794&amp;"-7",Matches!$J$2:$J$201,0)),3,2))))),""))</f>
        <v/>
      </c>
      <c r="AE1794" s="12" t="str">
        <f aca="false">IF(OR($B1794="",R1794="",S1794=""),"",IFERROR(IF(OR(INDEX(Matches!$I$2:$I$201,MATCH($A1794&amp;"-8",Matches!$J$2:$J$201,0))="Void",INDEX(Matches!$G$2:$G$201,MATCH($A1794&amp;"-8",Matches!$J$2:$J$201,0))="",INDEX(Matches!$H$2:$H$201,MATCH($A1794&amp;"-8",Matches!$J$2:$J$201,0))=""),"",IF(AND($C1794&lt;&gt;"",INDEX(Matches!$F$2:$F$201,MATCH($A1794&amp;"-8",Matches!$J$2:$J$201,0))&lt;&gt;"",$C1794&gt;=INDEX(Matches!$F$2:$F$201,MATCH($A1794&amp;"-8",Matches!$J$2:$J$201,0))),"",IF(AND(R1794=INDEX(Matches!$G$2:$G$201,MATCH($A1794&amp;"-8",Matches!$J$2:$J$201,0)),S1794=INDEX(Matches!$H$2:$H$201,MATCH($A1794&amp;"-8",Matches!$J$2:$J$201,0))),5,IF(SIGN(R1794-S1794)&lt;&gt;SIGN(INDEX(Matches!$G$2:$G$201,MATCH($A1794&amp;"-8",Matches!$J$2:$J$201,0))-INDEX(Matches!$H$2:$H$201,MATCH($A1794&amp;"-8",Matches!$J$2:$J$201,0))),0,IF(R1794-S1794=INDEX(Matches!$G$2:$G$201,MATCH($A1794&amp;"-8",Matches!$J$2:$J$201,0))-INDEX(Matches!$H$2:$H$201,MATCH($A1794&amp;"-8",Matches!$J$2:$J$201,0)),3,2))))),""))</f>
        <v/>
      </c>
      <c r="AF1794" s="12" t="str">
        <f aca="false">IF(OR($B1794="",T1794="",U1794=""),"",IFERROR(IF(OR(INDEX(Matches!$I$2:$I$201,MATCH($A1794&amp;"-9",Matches!$J$2:$J$201,0))="Void",INDEX(Matches!$G$2:$G$201,MATCH($A1794&amp;"-9",Matches!$J$2:$J$201,0))="",INDEX(Matches!$H$2:$H$201,MATCH($A1794&amp;"-9",Matches!$J$2:$J$201,0))=""),"",IF(AND($C1794&lt;&gt;"",INDEX(Matches!$F$2:$F$201,MATCH($A1794&amp;"-9",Matches!$J$2:$J$201,0))&lt;&gt;"",$C1794&gt;=INDEX(Matches!$F$2:$F$201,MATCH($A1794&amp;"-9",Matches!$J$2:$J$201,0))),"",IF(AND(T1794=INDEX(Matches!$G$2:$G$201,MATCH($A1794&amp;"-9",Matches!$J$2:$J$201,0)),U1794=INDEX(Matches!$H$2:$H$201,MATCH($A1794&amp;"-9",Matches!$J$2:$J$201,0))),5,IF(SIGN(T1794-U1794)&lt;&gt;SIGN(INDEX(Matches!$G$2:$G$201,MATCH($A1794&amp;"-9",Matches!$J$2:$J$201,0))-INDEX(Matches!$H$2:$H$201,MATCH($A1794&amp;"-9",Matches!$J$2:$J$201,0))),0,IF(T1794-U1794=INDEX(Matches!$G$2:$G$201,MATCH($A1794&amp;"-9",Matches!$J$2:$J$201,0))-INDEX(Matches!$H$2:$H$201,MATCH($A1794&amp;"-9",Matches!$J$2:$J$201,0)),3,2))))),""))</f>
        <v/>
      </c>
      <c r="AG1794" s="12" t="str">
        <f aca="false">IF(OR($B1794="",V1794="",W1794=""),"",IFERROR(IF(OR(INDEX(Matches!$I$2:$I$201,MATCH($A1794&amp;"-10",Matches!$J$2:$J$201,0))="Void",INDEX(Matches!$G$2:$G$201,MATCH($A1794&amp;"-10",Matches!$J$2:$J$201,0))="",INDEX(Matches!$H$2:$H$201,MATCH($A1794&amp;"-10",Matches!$J$2:$J$201,0))=""),"",IF(AND($C1794&lt;&gt;"",INDEX(Matches!$F$2:$F$201,MATCH($A1794&amp;"-10",Matches!$J$2:$J$201,0))&lt;&gt;"",$C1794&gt;=INDEX(Matches!$F$2:$F$201,MATCH($A1794&amp;"-10",Matches!$J$2:$J$201,0))),"",IF(AND(V1794=INDEX(Matches!$G$2:$G$201,MATCH($A1794&amp;"-10",Matches!$J$2:$J$201,0)),W1794=INDEX(Matches!$H$2:$H$201,MATCH($A1794&amp;"-10",Matches!$J$2:$J$201,0))),5,IF(SIGN(V1794-W1794)&lt;&gt;SIGN(INDEX(Matches!$G$2:$G$201,MATCH($A1794&amp;"-10",Matches!$J$2:$J$201,0))-INDEX(Matches!$H$2:$H$201,MATCH($A1794&amp;"-10",Matches!$J$2:$J$201,0))),0,IF(V1794-W1794=INDEX(Matches!$G$2:$G$201,MATCH($A1794&amp;"-10",Matches!$J$2:$J$201,0))-INDEX(Matches!$H$2:$H$201,MATCH($A1794&amp;"-10",Matches!$J$2:$J$201,0)),3,2))))),""))</f>
        <v/>
      </c>
      <c r="AH1794" s="13" t="str">
        <f aca="false">IF($B1794="","",SUM(X1794:AG1794))</f>
        <v/>
      </c>
      <c r="AI1794" s="12" t="str">
        <f aca="false">IF($B1794="","",COUNTIF(X1794:AG1794,5))</f>
        <v/>
      </c>
      <c r="AJ1794" s="12" t="str">
        <f aca="false">IF($B1794="","",COUNTIF(X1794:AG1794,"&gt;=2"))</f>
        <v/>
      </c>
      <c r="AK1794" s="12" t="str">
        <f aca="false">IF($B1794="","",COUNT(X1794:AG1794))</f>
        <v/>
      </c>
    </row>
    <row r="1795" customFormat="false" ht="15" hidden="false" customHeight="false" outlineLevel="0" collapsed="false">
      <c r="A1795" s="7"/>
      <c r="B1795" s="7"/>
      <c r="C1795" s="11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12" t="str">
        <f aca="false">IF(OR($B1795="",D1795="",E1795=""),"",IFERROR(IF(OR(INDEX(Matches!$I$2:$I$201,MATCH($A1795&amp;"-1",Matches!$J$2:$J$201,0))="Void",INDEX(Matches!$G$2:$G$201,MATCH($A1795&amp;"-1",Matches!$J$2:$J$201,0))="",INDEX(Matches!$H$2:$H$201,MATCH($A1795&amp;"-1",Matches!$J$2:$J$201,0))=""),"",IF(AND($C1795&lt;&gt;"",INDEX(Matches!$F$2:$F$201,MATCH($A1795&amp;"-1",Matches!$J$2:$J$201,0))&lt;&gt;"",$C1795&gt;=INDEX(Matches!$F$2:$F$201,MATCH($A1795&amp;"-1",Matches!$J$2:$J$201,0))),"",IF(AND(D1795=INDEX(Matches!$G$2:$G$201,MATCH($A1795&amp;"-1",Matches!$J$2:$J$201,0)),E1795=INDEX(Matches!$H$2:$H$201,MATCH($A1795&amp;"-1",Matches!$J$2:$J$201,0))),5,IF(SIGN(D1795-E1795)&lt;&gt;SIGN(INDEX(Matches!$G$2:$G$201,MATCH($A1795&amp;"-1",Matches!$J$2:$J$201,0))-INDEX(Matches!$H$2:$H$201,MATCH($A1795&amp;"-1",Matches!$J$2:$J$201,0))),0,IF(D1795-E1795=INDEX(Matches!$G$2:$G$201,MATCH($A1795&amp;"-1",Matches!$J$2:$J$201,0))-INDEX(Matches!$H$2:$H$201,MATCH($A1795&amp;"-1",Matches!$J$2:$J$201,0)),3,2))))),""))</f>
        <v/>
      </c>
      <c r="Y1795" s="12" t="str">
        <f aca="false">IF(OR($B1795="",F1795="",G1795=""),"",IFERROR(IF(OR(INDEX(Matches!$I$2:$I$201,MATCH($A1795&amp;"-2",Matches!$J$2:$J$201,0))="Void",INDEX(Matches!$G$2:$G$201,MATCH($A1795&amp;"-2",Matches!$J$2:$J$201,0))="",INDEX(Matches!$H$2:$H$201,MATCH($A1795&amp;"-2",Matches!$J$2:$J$201,0))=""),"",IF(AND($C1795&lt;&gt;"",INDEX(Matches!$F$2:$F$201,MATCH($A1795&amp;"-2",Matches!$J$2:$J$201,0))&lt;&gt;"",$C1795&gt;=INDEX(Matches!$F$2:$F$201,MATCH($A1795&amp;"-2",Matches!$J$2:$J$201,0))),"",IF(AND(F1795=INDEX(Matches!$G$2:$G$201,MATCH($A1795&amp;"-2",Matches!$J$2:$J$201,0)),G1795=INDEX(Matches!$H$2:$H$201,MATCH($A1795&amp;"-2",Matches!$J$2:$J$201,0))),5,IF(SIGN(F1795-G1795)&lt;&gt;SIGN(INDEX(Matches!$G$2:$G$201,MATCH($A1795&amp;"-2",Matches!$J$2:$J$201,0))-INDEX(Matches!$H$2:$H$201,MATCH($A1795&amp;"-2",Matches!$J$2:$J$201,0))),0,IF(F1795-G1795=INDEX(Matches!$G$2:$G$201,MATCH($A1795&amp;"-2",Matches!$J$2:$J$201,0))-INDEX(Matches!$H$2:$H$201,MATCH($A1795&amp;"-2",Matches!$J$2:$J$201,0)),3,2))))),""))</f>
        <v/>
      </c>
      <c r="Z1795" s="12" t="str">
        <f aca="false">IF(OR($B1795="",H1795="",I1795=""),"",IFERROR(IF(OR(INDEX(Matches!$I$2:$I$201,MATCH($A1795&amp;"-3",Matches!$J$2:$J$201,0))="Void",INDEX(Matches!$G$2:$G$201,MATCH($A1795&amp;"-3",Matches!$J$2:$J$201,0))="",INDEX(Matches!$H$2:$H$201,MATCH($A1795&amp;"-3",Matches!$J$2:$J$201,0))=""),"",IF(AND($C1795&lt;&gt;"",INDEX(Matches!$F$2:$F$201,MATCH($A1795&amp;"-3",Matches!$J$2:$J$201,0))&lt;&gt;"",$C1795&gt;=INDEX(Matches!$F$2:$F$201,MATCH($A1795&amp;"-3",Matches!$J$2:$J$201,0))),"",IF(AND(H1795=INDEX(Matches!$G$2:$G$201,MATCH($A1795&amp;"-3",Matches!$J$2:$J$201,0)),I1795=INDEX(Matches!$H$2:$H$201,MATCH($A1795&amp;"-3",Matches!$J$2:$J$201,0))),5,IF(SIGN(H1795-I1795)&lt;&gt;SIGN(INDEX(Matches!$G$2:$G$201,MATCH($A1795&amp;"-3",Matches!$J$2:$J$201,0))-INDEX(Matches!$H$2:$H$201,MATCH($A1795&amp;"-3",Matches!$J$2:$J$201,0))),0,IF(H1795-I1795=INDEX(Matches!$G$2:$G$201,MATCH($A1795&amp;"-3",Matches!$J$2:$J$201,0))-INDEX(Matches!$H$2:$H$201,MATCH($A1795&amp;"-3",Matches!$J$2:$J$201,0)),3,2))))),""))</f>
        <v/>
      </c>
      <c r="AA1795" s="12" t="str">
        <f aca="false">IF(OR($B1795="",J1795="",K1795=""),"",IFERROR(IF(OR(INDEX(Matches!$I$2:$I$201,MATCH($A1795&amp;"-4",Matches!$J$2:$J$201,0))="Void",INDEX(Matches!$G$2:$G$201,MATCH($A1795&amp;"-4",Matches!$J$2:$J$201,0))="",INDEX(Matches!$H$2:$H$201,MATCH($A1795&amp;"-4",Matches!$J$2:$J$201,0))=""),"",IF(AND($C1795&lt;&gt;"",INDEX(Matches!$F$2:$F$201,MATCH($A1795&amp;"-4",Matches!$J$2:$J$201,0))&lt;&gt;"",$C1795&gt;=INDEX(Matches!$F$2:$F$201,MATCH($A1795&amp;"-4",Matches!$J$2:$J$201,0))),"",IF(AND(J1795=INDEX(Matches!$G$2:$G$201,MATCH($A1795&amp;"-4",Matches!$J$2:$J$201,0)),K1795=INDEX(Matches!$H$2:$H$201,MATCH($A1795&amp;"-4",Matches!$J$2:$J$201,0))),5,IF(SIGN(J1795-K1795)&lt;&gt;SIGN(INDEX(Matches!$G$2:$G$201,MATCH($A1795&amp;"-4",Matches!$J$2:$J$201,0))-INDEX(Matches!$H$2:$H$201,MATCH($A1795&amp;"-4",Matches!$J$2:$J$201,0))),0,IF(J1795-K1795=INDEX(Matches!$G$2:$G$201,MATCH($A1795&amp;"-4",Matches!$J$2:$J$201,0))-INDEX(Matches!$H$2:$H$201,MATCH($A1795&amp;"-4",Matches!$J$2:$J$201,0)),3,2))))),""))</f>
        <v/>
      </c>
      <c r="AB1795" s="12" t="str">
        <f aca="false">IF(OR($B1795="",L1795="",M1795=""),"",IFERROR(IF(OR(INDEX(Matches!$I$2:$I$201,MATCH($A1795&amp;"-5",Matches!$J$2:$J$201,0))="Void",INDEX(Matches!$G$2:$G$201,MATCH($A1795&amp;"-5",Matches!$J$2:$J$201,0))="",INDEX(Matches!$H$2:$H$201,MATCH($A1795&amp;"-5",Matches!$J$2:$J$201,0))=""),"",IF(AND($C1795&lt;&gt;"",INDEX(Matches!$F$2:$F$201,MATCH($A1795&amp;"-5",Matches!$J$2:$J$201,0))&lt;&gt;"",$C1795&gt;=INDEX(Matches!$F$2:$F$201,MATCH($A1795&amp;"-5",Matches!$J$2:$J$201,0))),"",IF(AND(L1795=INDEX(Matches!$G$2:$G$201,MATCH($A1795&amp;"-5",Matches!$J$2:$J$201,0)),M1795=INDEX(Matches!$H$2:$H$201,MATCH($A1795&amp;"-5",Matches!$J$2:$J$201,0))),5,IF(SIGN(L1795-M1795)&lt;&gt;SIGN(INDEX(Matches!$G$2:$G$201,MATCH($A1795&amp;"-5",Matches!$J$2:$J$201,0))-INDEX(Matches!$H$2:$H$201,MATCH($A1795&amp;"-5",Matches!$J$2:$J$201,0))),0,IF(L1795-M1795=INDEX(Matches!$G$2:$G$201,MATCH($A1795&amp;"-5",Matches!$J$2:$J$201,0))-INDEX(Matches!$H$2:$H$201,MATCH($A1795&amp;"-5",Matches!$J$2:$J$201,0)),3,2))))),""))</f>
        <v/>
      </c>
      <c r="AC1795" s="12" t="str">
        <f aca="false">IF(OR($B1795="",N1795="",O1795=""),"",IFERROR(IF(OR(INDEX(Matches!$I$2:$I$201,MATCH($A1795&amp;"-6",Matches!$J$2:$J$201,0))="Void",INDEX(Matches!$G$2:$G$201,MATCH($A1795&amp;"-6",Matches!$J$2:$J$201,0))="",INDEX(Matches!$H$2:$H$201,MATCH($A1795&amp;"-6",Matches!$J$2:$J$201,0))=""),"",IF(AND($C1795&lt;&gt;"",INDEX(Matches!$F$2:$F$201,MATCH($A1795&amp;"-6",Matches!$J$2:$J$201,0))&lt;&gt;"",$C1795&gt;=INDEX(Matches!$F$2:$F$201,MATCH($A1795&amp;"-6",Matches!$J$2:$J$201,0))),"",IF(AND(N1795=INDEX(Matches!$G$2:$G$201,MATCH($A1795&amp;"-6",Matches!$J$2:$J$201,0)),O1795=INDEX(Matches!$H$2:$H$201,MATCH($A1795&amp;"-6",Matches!$J$2:$J$201,0))),5,IF(SIGN(N1795-O1795)&lt;&gt;SIGN(INDEX(Matches!$G$2:$G$201,MATCH($A1795&amp;"-6",Matches!$J$2:$J$201,0))-INDEX(Matches!$H$2:$H$201,MATCH($A1795&amp;"-6",Matches!$J$2:$J$201,0))),0,IF(N1795-O1795=INDEX(Matches!$G$2:$G$201,MATCH($A1795&amp;"-6",Matches!$J$2:$J$201,0))-INDEX(Matches!$H$2:$H$201,MATCH($A1795&amp;"-6",Matches!$J$2:$J$201,0)),3,2))))),""))</f>
        <v/>
      </c>
      <c r="AD1795" s="12" t="str">
        <f aca="false">IF(OR($B1795="",P1795="",Q1795=""),"",IFERROR(IF(OR(INDEX(Matches!$I$2:$I$201,MATCH($A1795&amp;"-7",Matches!$J$2:$J$201,0))="Void",INDEX(Matches!$G$2:$G$201,MATCH($A1795&amp;"-7",Matches!$J$2:$J$201,0))="",INDEX(Matches!$H$2:$H$201,MATCH($A1795&amp;"-7",Matches!$J$2:$J$201,0))=""),"",IF(AND($C1795&lt;&gt;"",INDEX(Matches!$F$2:$F$201,MATCH($A1795&amp;"-7",Matches!$J$2:$J$201,0))&lt;&gt;"",$C1795&gt;=INDEX(Matches!$F$2:$F$201,MATCH($A1795&amp;"-7",Matches!$J$2:$J$201,0))),"",IF(AND(P1795=INDEX(Matches!$G$2:$G$201,MATCH($A1795&amp;"-7",Matches!$J$2:$J$201,0)),Q1795=INDEX(Matches!$H$2:$H$201,MATCH($A1795&amp;"-7",Matches!$J$2:$J$201,0))),5,IF(SIGN(P1795-Q1795)&lt;&gt;SIGN(INDEX(Matches!$G$2:$G$201,MATCH($A1795&amp;"-7",Matches!$J$2:$J$201,0))-INDEX(Matches!$H$2:$H$201,MATCH($A1795&amp;"-7",Matches!$J$2:$J$201,0))),0,IF(P1795-Q1795=INDEX(Matches!$G$2:$G$201,MATCH($A1795&amp;"-7",Matches!$J$2:$J$201,0))-INDEX(Matches!$H$2:$H$201,MATCH($A1795&amp;"-7",Matches!$J$2:$J$201,0)),3,2))))),""))</f>
        <v/>
      </c>
      <c r="AE1795" s="12" t="str">
        <f aca="false">IF(OR($B1795="",R1795="",S1795=""),"",IFERROR(IF(OR(INDEX(Matches!$I$2:$I$201,MATCH($A1795&amp;"-8",Matches!$J$2:$J$201,0))="Void",INDEX(Matches!$G$2:$G$201,MATCH($A1795&amp;"-8",Matches!$J$2:$J$201,0))="",INDEX(Matches!$H$2:$H$201,MATCH($A1795&amp;"-8",Matches!$J$2:$J$201,0))=""),"",IF(AND($C1795&lt;&gt;"",INDEX(Matches!$F$2:$F$201,MATCH($A1795&amp;"-8",Matches!$J$2:$J$201,0))&lt;&gt;"",$C1795&gt;=INDEX(Matches!$F$2:$F$201,MATCH($A1795&amp;"-8",Matches!$J$2:$J$201,0))),"",IF(AND(R1795=INDEX(Matches!$G$2:$G$201,MATCH($A1795&amp;"-8",Matches!$J$2:$J$201,0)),S1795=INDEX(Matches!$H$2:$H$201,MATCH($A1795&amp;"-8",Matches!$J$2:$J$201,0))),5,IF(SIGN(R1795-S1795)&lt;&gt;SIGN(INDEX(Matches!$G$2:$G$201,MATCH($A1795&amp;"-8",Matches!$J$2:$J$201,0))-INDEX(Matches!$H$2:$H$201,MATCH($A1795&amp;"-8",Matches!$J$2:$J$201,0))),0,IF(R1795-S1795=INDEX(Matches!$G$2:$G$201,MATCH($A1795&amp;"-8",Matches!$J$2:$J$201,0))-INDEX(Matches!$H$2:$H$201,MATCH($A1795&amp;"-8",Matches!$J$2:$J$201,0)),3,2))))),""))</f>
        <v/>
      </c>
      <c r="AF1795" s="12" t="str">
        <f aca="false">IF(OR($B1795="",T1795="",U1795=""),"",IFERROR(IF(OR(INDEX(Matches!$I$2:$I$201,MATCH($A1795&amp;"-9",Matches!$J$2:$J$201,0))="Void",INDEX(Matches!$G$2:$G$201,MATCH($A1795&amp;"-9",Matches!$J$2:$J$201,0))="",INDEX(Matches!$H$2:$H$201,MATCH($A1795&amp;"-9",Matches!$J$2:$J$201,0))=""),"",IF(AND($C1795&lt;&gt;"",INDEX(Matches!$F$2:$F$201,MATCH($A1795&amp;"-9",Matches!$J$2:$J$201,0))&lt;&gt;"",$C1795&gt;=INDEX(Matches!$F$2:$F$201,MATCH($A1795&amp;"-9",Matches!$J$2:$J$201,0))),"",IF(AND(T1795=INDEX(Matches!$G$2:$G$201,MATCH($A1795&amp;"-9",Matches!$J$2:$J$201,0)),U1795=INDEX(Matches!$H$2:$H$201,MATCH($A1795&amp;"-9",Matches!$J$2:$J$201,0))),5,IF(SIGN(T1795-U1795)&lt;&gt;SIGN(INDEX(Matches!$G$2:$G$201,MATCH($A1795&amp;"-9",Matches!$J$2:$J$201,0))-INDEX(Matches!$H$2:$H$201,MATCH($A1795&amp;"-9",Matches!$J$2:$J$201,0))),0,IF(T1795-U1795=INDEX(Matches!$G$2:$G$201,MATCH($A1795&amp;"-9",Matches!$J$2:$J$201,0))-INDEX(Matches!$H$2:$H$201,MATCH($A1795&amp;"-9",Matches!$J$2:$J$201,0)),3,2))))),""))</f>
        <v/>
      </c>
      <c r="AG1795" s="12" t="str">
        <f aca="false">IF(OR($B1795="",V1795="",W1795=""),"",IFERROR(IF(OR(INDEX(Matches!$I$2:$I$201,MATCH($A1795&amp;"-10",Matches!$J$2:$J$201,0))="Void",INDEX(Matches!$G$2:$G$201,MATCH($A1795&amp;"-10",Matches!$J$2:$J$201,0))="",INDEX(Matches!$H$2:$H$201,MATCH($A1795&amp;"-10",Matches!$J$2:$J$201,0))=""),"",IF(AND($C1795&lt;&gt;"",INDEX(Matches!$F$2:$F$201,MATCH($A1795&amp;"-10",Matches!$J$2:$J$201,0))&lt;&gt;"",$C1795&gt;=INDEX(Matches!$F$2:$F$201,MATCH($A1795&amp;"-10",Matches!$J$2:$J$201,0))),"",IF(AND(V1795=INDEX(Matches!$G$2:$G$201,MATCH($A1795&amp;"-10",Matches!$J$2:$J$201,0)),W1795=INDEX(Matches!$H$2:$H$201,MATCH($A1795&amp;"-10",Matches!$J$2:$J$201,0))),5,IF(SIGN(V1795-W1795)&lt;&gt;SIGN(INDEX(Matches!$G$2:$G$201,MATCH($A1795&amp;"-10",Matches!$J$2:$J$201,0))-INDEX(Matches!$H$2:$H$201,MATCH($A1795&amp;"-10",Matches!$J$2:$J$201,0))),0,IF(V1795-W1795=INDEX(Matches!$G$2:$G$201,MATCH($A1795&amp;"-10",Matches!$J$2:$J$201,0))-INDEX(Matches!$H$2:$H$201,MATCH($A1795&amp;"-10",Matches!$J$2:$J$201,0)),3,2))))),""))</f>
        <v/>
      </c>
      <c r="AH1795" s="13" t="str">
        <f aca="false">IF($B1795="","",SUM(X1795:AG1795))</f>
        <v/>
      </c>
      <c r="AI1795" s="12" t="str">
        <f aca="false">IF($B1795="","",COUNTIF(X1795:AG1795,5))</f>
        <v/>
      </c>
      <c r="AJ1795" s="12" t="str">
        <f aca="false">IF($B1795="","",COUNTIF(X1795:AG1795,"&gt;=2"))</f>
        <v/>
      </c>
      <c r="AK1795" s="12" t="str">
        <f aca="false">IF($B1795="","",COUNT(X1795:AG1795))</f>
        <v/>
      </c>
    </row>
    <row r="1796" customFormat="false" ht="15" hidden="false" customHeight="false" outlineLevel="0" collapsed="false">
      <c r="A1796" s="7"/>
      <c r="B1796" s="7"/>
      <c r="C1796" s="11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12" t="str">
        <f aca="false">IF(OR($B1796="",D1796="",E1796=""),"",IFERROR(IF(OR(INDEX(Matches!$I$2:$I$201,MATCH($A1796&amp;"-1",Matches!$J$2:$J$201,0))="Void",INDEX(Matches!$G$2:$G$201,MATCH($A1796&amp;"-1",Matches!$J$2:$J$201,0))="",INDEX(Matches!$H$2:$H$201,MATCH($A1796&amp;"-1",Matches!$J$2:$J$201,0))=""),"",IF(AND($C1796&lt;&gt;"",INDEX(Matches!$F$2:$F$201,MATCH($A1796&amp;"-1",Matches!$J$2:$J$201,0))&lt;&gt;"",$C1796&gt;=INDEX(Matches!$F$2:$F$201,MATCH($A1796&amp;"-1",Matches!$J$2:$J$201,0))),"",IF(AND(D1796=INDEX(Matches!$G$2:$G$201,MATCH($A1796&amp;"-1",Matches!$J$2:$J$201,0)),E1796=INDEX(Matches!$H$2:$H$201,MATCH($A1796&amp;"-1",Matches!$J$2:$J$201,0))),5,IF(SIGN(D1796-E1796)&lt;&gt;SIGN(INDEX(Matches!$G$2:$G$201,MATCH($A1796&amp;"-1",Matches!$J$2:$J$201,0))-INDEX(Matches!$H$2:$H$201,MATCH($A1796&amp;"-1",Matches!$J$2:$J$201,0))),0,IF(D1796-E1796=INDEX(Matches!$G$2:$G$201,MATCH($A1796&amp;"-1",Matches!$J$2:$J$201,0))-INDEX(Matches!$H$2:$H$201,MATCH($A1796&amp;"-1",Matches!$J$2:$J$201,0)),3,2))))),""))</f>
        <v/>
      </c>
      <c r="Y1796" s="12" t="str">
        <f aca="false">IF(OR($B1796="",F1796="",G1796=""),"",IFERROR(IF(OR(INDEX(Matches!$I$2:$I$201,MATCH($A1796&amp;"-2",Matches!$J$2:$J$201,0))="Void",INDEX(Matches!$G$2:$G$201,MATCH($A1796&amp;"-2",Matches!$J$2:$J$201,0))="",INDEX(Matches!$H$2:$H$201,MATCH($A1796&amp;"-2",Matches!$J$2:$J$201,0))=""),"",IF(AND($C1796&lt;&gt;"",INDEX(Matches!$F$2:$F$201,MATCH($A1796&amp;"-2",Matches!$J$2:$J$201,0))&lt;&gt;"",$C1796&gt;=INDEX(Matches!$F$2:$F$201,MATCH($A1796&amp;"-2",Matches!$J$2:$J$201,0))),"",IF(AND(F1796=INDEX(Matches!$G$2:$G$201,MATCH($A1796&amp;"-2",Matches!$J$2:$J$201,0)),G1796=INDEX(Matches!$H$2:$H$201,MATCH($A1796&amp;"-2",Matches!$J$2:$J$201,0))),5,IF(SIGN(F1796-G1796)&lt;&gt;SIGN(INDEX(Matches!$G$2:$G$201,MATCH($A1796&amp;"-2",Matches!$J$2:$J$201,0))-INDEX(Matches!$H$2:$H$201,MATCH($A1796&amp;"-2",Matches!$J$2:$J$201,0))),0,IF(F1796-G1796=INDEX(Matches!$G$2:$G$201,MATCH($A1796&amp;"-2",Matches!$J$2:$J$201,0))-INDEX(Matches!$H$2:$H$201,MATCH($A1796&amp;"-2",Matches!$J$2:$J$201,0)),3,2))))),""))</f>
        <v/>
      </c>
      <c r="Z1796" s="12" t="str">
        <f aca="false">IF(OR($B1796="",H1796="",I1796=""),"",IFERROR(IF(OR(INDEX(Matches!$I$2:$I$201,MATCH($A1796&amp;"-3",Matches!$J$2:$J$201,0))="Void",INDEX(Matches!$G$2:$G$201,MATCH($A1796&amp;"-3",Matches!$J$2:$J$201,0))="",INDEX(Matches!$H$2:$H$201,MATCH($A1796&amp;"-3",Matches!$J$2:$J$201,0))=""),"",IF(AND($C1796&lt;&gt;"",INDEX(Matches!$F$2:$F$201,MATCH($A1796&amp;"-3",Matches!$J$2:$J$201,0))&lt;&gt;"",$C1796&gt;=INDEX(Matches!$F$2:$F$201,MATCH($A1796&amp;"-3",Matches!$J$2:$J$201,0))),"",IF(AND(H1796=INDEX(Matches!$G$2:$G$201,MATCH($A1796&amp;"-3",Matches!$J$2:$J$201,0)),I1796=INDEX(Matches!$H$2:$H$201,MATCH($A1796&amp;"-3",Matches!$J$2:$J$201,0))),5,IF(SIGN(H1796-I1796)&lt;&gt;SIGN(INDEX(Matches!$G$2:$G$201,MATCH($A1796&amp;"-3",Matches!$J$2:$J$201,0))-INDEX(Matches!$H$2:$H$201,MATCH($A1796&amp;"-3",Matches!$J$2:$J$201,0))),0,IF(H1796-I1796=INDEX(Matches!$G$2:$G$201,MATCH($A1796&amp;"-3",Matches!$J$2:$J$201,0))-INDEX(Matches!$H$2:$H$201,MATCH($A1796&amp;"-3",Matches!$J$2:$J$201,0)),3,2))))),""))</f>
        <v/>
      </c>
      <c r="AA1796" s="12" t="str">
        <f aca="false">IF(OR($B1796="",J1796="",K1796=""),"",IFERROR(IF(OR(INDEX(Matches!$I$2:$I$201,MATCH($A1796&amp;"-4",Matches!$J$2:$J$201,0))="Void",INDEX(Matches!$G$2:$G$201,MATCH($A1796&amp;"-4",Matches!$J$2:$J$201,0))="",INDEX(Matches!$H$2:$H$201,MATCH($A1796&amp;"-4",Matches!$J$2:$J$201,0))=""),"",IF(AND($C1796&lt;&gt;"",INDEX(Matches!$F$2:$F$201,MATCH($A1796&amp;"-4",Matches!$J$2:$J$201,0))&lt;&gt;"",$C1796&gt;=INDEX(Matches!$F$2:$F$201,MATCH($A1796&amp;"-4",Matches!$J$2:$J$201,0))),"",IF(AND(J1796=INDEX(Matches!$G$2:$G$201,MATCH($A1796&amp;"-4",Matches!$J$2:$J$201,0)),K1796=INDEX(Matches!$H$2:$H$201,MATCH($A1796&amp;"-4",Matches!$J$2:$J$201,0))),5,IF(SIGN(J1796-K1796)&lt;&gt;SIGN(INDEX(Matches!$G$2:$G$201,MATCH($A1796&amp;"-4",Matches!$J$2:$J$201,0))-INDEX(Matches!$H$2:$H$201,MATCH($A1796&amp;"-4",Matches!$J$2:$J$201,0))),0,IF(J1796-K1796=INDEX(Matches!$G$2:$G$201,MATCH($A1796&amp;"-4",Matches!$J$2:$J$201,0))-INDEX(Matches!$H$2:$H$201,MATCH($A1796&amp;"-4",Matches!$J$2:$J$201,0)),3,2))))),""))</f>
        <v/>
      </c>
      <c r="AB1796" s="12" t="str">
        <f aca="false">IF(OR($B1796="",L1796="",M1796=""),"",IFERROR(IF(OR(INDEX(Matches!$I$2:$I$201,MATCH($A1796&amp;"-5",Matches!$J$2:$J$201,0))="Void",INDEX(Matches!$G$2:$G$201,MATCH($A1796&amp;"-5",Matches!$J$2:$J$201,0))="",INDEX(Matches!$H$2:$H$201,MATCH($A1796&amp;"-5",Matches!$J$2:$J$201,0))=""),"",IF(AND($C1796&lt;&gt;"",INDEX(Matches!$F$2:$F$201,MATCH($A1796&amp;"-5",Matches!$J$2:$J$201,0))&lt;&gt;"",$C1796&gt;=INDEX(Matches!$F$2:$F$201,MATCH($A1796&amp;"-5",Matches!$J$2:$J$201,0))),"",IF(AND(L1796=INDEX(Matches!$G$2:$G$201,MATCH($A1796&amp;"-5",Matches!$J$2:$J$201,0)),M1796=INDEX(Matches!$H$2:$H$201,MATCH($A1796&amp;"-5",Matches!$J$2:$J$201,0))),5,IF(SIGN(L1796-M1796)&lt;&gt;SIGN(INDEX(Matches!$G$2:$G$201,MATCH($A1796&amp;"-5",Matches!$J$2:$J$201,0))-INDEX(Matches!$H$2:$H$201,MATCH($A1796&amp;"-5",Matches!$J$2:$J$201,0))),0,IF(L1796-M1796=INDEX(Matches!$G$2:$G$201,MATCH($A1796&amp;"-5",Matches!$J$2:$J$201,0))-INDEX(Matches!$H$2:$H$201,MATCH($A1796&amp;"-5",Matches!$J$2:$J$201,0)),3,2))))),""))</f>
        <v/>
      </c>
      <c r="AC1796" s="12" t="str">
        <f aca="false">IF(OR($B1796="",N1796="",O1796=""),"",IFERROR(IF(OR(INDEX(Matches!$I$2:$I$201,MATCH($A1796&amp;"-6",Matches!$J$2:$J$201,0))="Void",INDEX(Matches!$G$2:$G$201,MATCH($A1796&amp;"-6",Matches!$J$2:$J$201,0))="",INDEX(Matches!$H$2:$H$201,MATCH($A1796&amp;"-6",Matches!$J$2:$J$201,0))=""),"",IF(AND($C1796&lt;&gt;"",INDEX(Matches!$F$2:$F$201,MATCH($A1796&amp;"-6",Matches!$J$2:$J$201,0))&lt;&gt;"",$C1796&gt;=INDEX(Matches!$F$2:$F$201,MATCH($A1796&amp;"-6",Matches!$J$2:$J$201,0))),"",IF(AND(N1796=INDEX(Matches!$G$2:$G$201,MATCH($A1796&amp;"-6",Matches!$J$2:$J$201,0)),O1796=INDEX(Matches!$H$2:$H$201,MATCH($A1796&amp;"-6",Matches!$J$2:$J$201,0))),5,IF(SIGN(N1796-O1796)&lt;&gt;SIGN(INDEX(Matches!$G$2:$G$201,MATCH($A1796&amp;"-6",Matches!$J$2:$J$201,0))-INDEX(Matches!$H$2:$H$201,MATCH($A1796&amp;"-6",Matches!$J$2:$J$201,0))),0,IF(N1796-O1796=INDEX(Matches!$G$2:$G$201,MATCH($A1796&amp;"-6",Matches!$J$2:$J$201,0))-INDEX(Matches!$H$2:$H$201,MATCH($A1796&amp;"-6",Matches!$J$2:$J$201,0)),3,2))))),""))</f>
        <v/>
      </c>
      <c r="AD1796" s="12" t="str">
        <f aca="false">IF(OR($B1796="",P1796="",Q1796=""),"",IFERROR(IF(OR(INDEX(Matches!$I$2:$I$201,MATCH($A1796&amp;"-7",Matches!$J$2:$J$201,0))="Void",INDEX(Matches!$G$2:$G$201,MATCH($A1796&amp;"-7",Matches!$J$2:$J$201,0))="",INDEX(Matches!$H$2:$H$201,MATCH($A1796&amp;"-7",Matches!$J$2:$J$201,0))=""),"",IF(AND($C1796&lt;&gt;"",INDEX(Matches!$F$2:$F$201,MATCH($A1796&amp;"-7",Matches!$J$2:$J$201,0))&lt;&gt;"",$C1796&gt;=INDEX(Matches!$F$2:$F$201,MATCH($A1796&amp;"-7",Matches!$J$2:$J$201,0))),"",IF(AND(P1796=INDEX(Matches!$G$2:$G$201,MATCH($A1796&amp;"-7",Matches!$J$2:$J$201,0)),Q1796=INDEX(Matches!$H$2:$H$201,MATCH($A1796&amp;"-7",Matches!$J$2:$J$201,0))),5,IF(SIGN(P1796-Q1796)&lt;&gt;SIGN(INDEX(Matches!$G$2:$G$201,MATCH($A1796&amp;"-7",Matches!$J$2:$J$201,0))-INDEX(Matches!$H$2:$H$201,MATCH($A1796&amp;"-7",Matches!$J$2:$J$201,0))),0,IF(P1796-Q1796=INDEX(Matches!$G$2:$G$201,MATCH($A1796&amp;"-7",Matches!$J$2:$J$201,0))-INDEX(Matches!$H$2:$H$201,MATCH($A1796&amp;"-7",Matches!$J$2:$J$201,0)),3,2))))),""))</f>
        <v/>
      </c>
      <c r="AE1796" s="12" t="str">
        <f aca="false">IF(OR($B1796="",R1796="",S1796=""),"",IFERROR(IF(OR(INDEX(Matches!$I$2:$I$201,MATCH($A1796&amp;"-8",Matches!$J$2:$J$201,0))="Void",INDEX(Matches!$G$2:$G$201,MATCH($A1796&amp;"-8",Matches!$J$2:$J$201,0))="",INDEX(Matches!$H$2:$H$201,MATCH($A1796&amp;"-8",Matches!$J$2:$J$201,0))=""),"",IF(AND($C1796&lt;&gt;"",INDEX(Matches!$F$2:$F$201,MATCH($A1796&amp;"-8",Matches!$J$2:$J$201,0))&lt;&gt;"",$C1796&gt;=INDEX(Matches!$F$2:$F$201,MATCH($A1796&amp;"-8",Matches!$J$2:$J$201,0))),"",IF(AND(R1796=INDEX(Matches!$G$2:$G$201,MATCH($A1796&amp;"-8",Matches!$J$2:$J$201,0)),S1796=INDEX(Matches!$H$2:$H$201,MATCH($A1796&amp;"-8",Matches!$J$2:$J$201,0))),5,IF(SIGN(R1796-S1796)&lt;&gt;SIGN(INDEX(Matches!$G$2:$G$201,MATCH($A1796&amp;"-8",Matches!$J$2:$J$201,0))-INDEX(Matches!$H$2:$H$201,MATCH($A1796&amp;"-8",Matches!$J$2:$J$201,0))),0,IF(R1796-S1796=INDEX(Matches!$G$2:$G$201,MATCH($A1796&amp;"-8",Matches!$J$2:$J$201,0))-INDEX(Matches!$H$2:$H$201,MATCH($A1796&amp;"-8",Matches!$J$2:$J$201,0)),3,2))))),""))</f>
        <v/>
      </c>
      <c r="AF1796" s="12" t="str">
        <f aca="false">IF(OR($B1796="",T1796="",U1796=""),"",IFERROR(IF(OR(INDEX(Matches!$I$2:$I$201,MATCH($A1796&amp;"-9",Matches!$J$2:$J$201,0))="Void",INDEX(Matches!$G$2:$G$201,MATCH($A1796&amp;"-9",Matches!$J$2:$J$201,0))="",INDEX(Matches!$H$2:$H$201,MATCH($A1796&amp;"-9",Matches!$J$2:$J$201,0))=""),"",IF(AND($C1796&lt;&gt;"",INDEX(Matches!$F$2:$F$201,MATCH($A1796&amp;"-9",Matches!$J$2:$J$201,0))&lt;&gt;"",$C1796&gt;=INDEX(Matches!$F$2:$F$201,MATCH($A1796&amp;"-9",Matches!$J$2:$J$201,0))),"",IF(AND(T1796=INDEX(Matches!$G$2:$G$201,MATCH($A1796&amp;"-9",Matches!$J$2:$J$201,0)),U1796=INDEX(Matches!$H$2:$H$201,MATCH($A1796&amp;"-9",Matches!$J$2:$J$201,0))),5,IF(SIGN(T1796-U1796)&lt;&gt;SIGN(INDEX(Matches!$G$2:$G$201,MATCH($A1796&amp;"-9",Matches!$J$2:$J$201,0))-INDEX(Matches!$H$2:$H$201,MATCH($A1796&amp;"-9",Matches!$J$2:$J$201,0))),0,IF(T1796-U1796=INDEX(Matches!$G$2:$G$201,MATCH($A1796&amp;"-9",Matches!$J$2:$J$201,0))-INDEX(Matches!$H$2:$H$201,MATCH($A1796&amp;"-9",Matches!$J$2:$J$201,0)),3,2))))),""))</f>
        <v/>
      </c>
      <c r="AG1796" s="12" t="str">
        <f aca="false">IF(OR($B1796="",V1796="",W1796=""),"",IFERROR(IF(OR(INDEX(Matches!$I$2:$I$201,MATCH($A1796&amp;"-10",Matches!$J$2:$J$201,0))="Void",INDEX(Matches!$G$2:$G$201,MATCH($A1796&amp;"-10",Matches!$J$2:$J$201,0))="",INDEX(Matches!$H$2:$H$201,MATCH($A1796&amp;"-10",Matches!$J$2:$J$201,0))=""),"",IF(AND($C1796&lt;&gt;"",INDEX(Matches!$F$2:$F$201,MATCH($A1796&amp;"-10",Matches!$J$2:$J$201,0))&lt;&gt;"",$C1796&gt;=INDEX(Matches!$F$2:$F$201,MATCH($A1796&amp;"-10",Matches!$J$2:$J$201,0))),"",IF(AND(V1796=INDEX(Matches!$G$2:$G$201,MATCH($A1796&amp;"-10",Matches!$J$2:$J$201,0)),W1796=INDEX(Matches!$H$2:$H$201,MATCH($A1796&amp;"-10",Matches!$J$2:$J$201,0))),5,IF(SIGN(V1796-W1796)&lt;&gt;SIGN(INDEX(Matches!$G$2:$G$201,MATCH($A1796&amp;"-10",Matches!$J$2:$J$201,0))-INDEX(Matches!$H$2:$H$201,MATCH($A1796&amp;"-10",Matches!$J$2:$J$201,0))),0,IF(V1796-W1796=INDEX(Matches!$G$2:$G$201,MATCH($A1796&amp;"-10",Matches!$J$2:$J$201,0))-INDEX(Matches!$H$2:$H$201,MATCH($A1796&amp;"-10",Matches!$J$2:$J$201,0)),3,2))))),""))</f>
        <v/>
      </c>
      <c r="AH1796" s="13" t="str">
        <f aca="false">IF($B1796="","",SUM(X1796:AG1796))</f>
        <v/>
      </c>
      <c r="AI1796" s="12" t="str">
        <f aca="false">IF($B1796="","",COUNTIF(X1796:AG1796,5))</f>
        <v/>
      </c>
      <c r="AJ1796" s="12" t="str">
        <f aca="false">IF($B1796="","",COUNTIF(X1796:AG1796,"&gt;=2"))</f>
        <v/>
      </c>
      <c r="AK1796" s="12" t="str">
        <f aca="false">IF($B1796="","",COUNT(X1796:AG1796))</f>
        <v/>
      </c>
    </row>
    <row r="1797" customFormat="false" ht="15" hidden="false" customHeight="false" outlineLevel="0" collapsed="false">
      <c r="A1797" s="7"/>
      <c r="B1797" s="7"/>
      <c r="C1797" s="11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12" t="str">
        <f aca="false">IF(OR($B1797="",D1797="",E1797=""),"",IFERROR(IF(OR(INDEX(Matches!$I$2:$I$201,MATCH($A1797&amp;"-1",Matches!$J$2:$J$201,0))="Void",INDEX(Matches!$G$2:$G$201,MATCH($A1797&amp;"-1",Matches!$J$2:$J$201,0))="",INDEX(Matches!$H$2:$H$201,MATCH($A1797&amp;"-1",Matches!$J$2:$J$201,0))=""),"",IF(AND($C1797&lt;&gt;"",INDEX(Matches!$F$2:$F$201,MATCH($A1797&amp;"-1",Matches!$J$2:$J$201,0))&lt;&gt;"",$C1797&gt;=INDEX(Matches!$F$2:$F$201,MATCH($A1797&amp;"-1",Matches!$J$2:$J$201,0))),"",IF(AND(D1797=INDEX(Matches!$G$2:$G$201,MATCH($A1797&amp;"-1",Matches!$J$2:$J$201,0)),E1797=INDEX(Matches!$H$2:$H$201,MATCH($A1797&amp;"-1",Matches!$J$2:$J$201,0))),5,IF(SIGN(D1797-E1797)&lt;&gt;SIGN(INDEX(Matches!$G$2:$G$201,MATCH($A1797&amp;"-1",Matches!$J$2:$J$201,0))-INDEX(Matches!$H$2:$H$201,MATCH($A1797&amp;"-1",Matches!$J$2:$J$201,0))),0,IF(D1797-E1797=INDEX(Matches!$G$2:$G$201,MATCH($A1797&amp;"-1",Matches!$J$2:$J$201,0))-INDEX(Matches!$H$2:$H$201,MATCH($A1797&amp;"-1",Matches!$J$2:$J$201,0)),3,2))))),""))</f>
        <v/>
      </c>
      <c r="Y1797" s="12" t="str">
        <f aca="false">IF(OR($B1797="",F1797="",G1797=""),"",IFERROR(IF(OR(INDEX(Matches!$I$2:$I$201,MATCH($A1797&amp;"-2",Matches!$J$2:$J$201,0))="Void",INDEX(Matches!$G$2:$G$201,MATCH($A1797&amp;"-2",Matches!$J$2:$J$201,0))="",INDEX(Matches!$H$2:$H$201,MATCH($A1797&amp;"-2",Matches!$J$2:$J$201,0))=""),"",IF(AND($C1797&lt;&gt;"",INDEX(Matches!$F$2:$F$201,MATCH($A1797&amp;"-2",Matches!$J$2:$J$201,0))&lt;&gt;"",$C1797&gt;=INDEX(Matches!$F$2:$F$201,MATCH($A1797&amp;"-2",Matches!$J$2:$J$201,0))),"",IF(AND(F1797=INDEX(Matches!$G$2:$G$201,MATCH($A1797&amp;"-2",Matches!$J$2:$J$201,0)),G1797=INDEX(Matches!$H$2:$H$201,MATCH($A1797&amp;"-2",Matches!$J$2:$J$201,0))),5,IF(SIGN(F1797-G1797)&lt;&gt;SIGN(INDEX(Matches!$G$2:$G$201,MATCH($A1797&amp;"-2",Matches!$J$2:$J$201,0))-INDEX(Matches!$H$2:$H$201,MATCH($A1797&amp;"-2",Matches!$J$2:$J$201,0))),0,IF(F1797-G1797=INDEX(Matches!$G$2:$G$201,MATCH($A1797&amp;"-2",Matches!$J$2:$J$201,0))-INDEX(Matches!$H$2:$H$201,MATCH($A1797&amp;"-2",Matches!$J$2:$J$201,0)),3,2))))),""))</f>
        <v/>
      </c>
      <c r="Z1797" s="12" t="str">
        <f aca="false">IF(OR($B1797="",H1797="",I1797=""),"",IFERROR(IF(OR(INDEX(Matches!$I$2:$I$201,MATCH($A1797&amp;"-3",Matches!$J$2:$J$201,0))="Void",INDEX(Matches!$G$2:$G$201,MATCH($A1797&amp;"-3",Matches!$J$2:$J$201,0))="",INDEX(Matches!$H$2:$H$201,MATCH($A1797&amp;"-3",Matches!$J$2:$J$201,0))=""),"",IF(AND($C1797&lt;&gt;"",INDEX(Matches!$F$2:$F$201,MATCH($A1797&amp;"-3",Matches!$J$2:$J$201,0))&lt;&gt;"",$C1797&gt;=INDEX(Matches!$F$2:$F$201,MATCH($A1797&amp;"-3",Matches!$J$2:$J$201,0))),"",IF(AND(H1797=INDEX(Matches!$G$2:$G$201,MATCH($A1797&amp;"-3",Matches!$J$2:$J$201,0)),I1797=INDEX(Matches!$H$2:$H$201,MATCH($A1797&amp;"-3",Matches!$J$2:$J$201,0))),5,IF(SIGN(H1797-I1797)&lt;&gt;SIGN(INDEX(Matches!$G$2:$G$201,MATCH($A1797&amp;"-3",Matches!$J$2:$J$201,0))-INDEX(Matches!$H$2:$H$201,MATCH($A1797&amp;"-3",Matches!$J$2:$J$201,0))),0,IF(H1797-I1797=INDEX(Matches!$G$2:$G$201,MATCH($A1797&amp;"-3",Matches!$J$2:$J$201,0))-INDEX(Matches!$H$2:$H$201,MATCH($A1797&amp;"-3",Matches!$J$2:$J$201,0)),3,2))))),""))</f>
        <v/>
      </c>
      <c r="AA1797" s="12" t="str">
        <f aca="false">IF(OR($B1797="",J1797="",K1797=""),"",IFERROR(IF(OR(INDEX(Matches!$I$2:$I$201,MATCH($A1797&amp;"-4",Matches!$J$2:$J$201,0))="Void",INDEX(Matches!$G$2:$G$201,MATCH($A1797&amp;"-4",Matches!$J$2:$J$201,0))="",INDEX(Matches!$H$2:$H$201,MATCH($A1797&amp;"-4",Matches!$J$2:$J$201,0))=""),"",IF(AND($C1797&lt;&gt;"",INDEX(Matches!$F$2:$F$201,MATCH($A1797&amp;"-4",Matches!$J$2:$J$201,0))&lt;&gt;"",$C1797&gt;=INDEX(Matches!$F$2:$F$201,MATCH($A1797&amp;"-4",Matches!$J$2:$J$201,0))),"",IF(AND(J1797=INDEX(Matches!$G$2:$G$201,MATCH($A1797&amp;"-4",Matches!$J$2:$J$201,0)),K1797=INDEX(Matches!$H$2:$H$201,MATCH($A1797&amp;"-4",Matches!$J$2:$J$201,0))),5,IF(SIGN(J1797-K1797)&lt;&gt;SIGN(INDEX(Matches!$G$2:$G$201,MATCH($A1797&amp;"-4",Matches!$J$2:$J$201,0))-INDEX(Matches!$H$2:$H$201,MATCH($A1797&amp;"-4",Matches!$J$2:$J$201,0))),0,IF(J1797-K1797=INDEX(Matches!$G$2:$G$201,MATCH($A1797&amp;"-4",Matches!$J$2:$J$201,0))-INDEX(Matches!$H$2:$H$201,MATCH($A1797&amp;"-4",Matches!$J$2:$J$201,0)),3,2))))),""))</f>
        <v/>
      </c>
      <c r="AB1797" s="12" t="str">
        <f aca="false">IF(OR($B1797="",L1797="",M1797=""),"",IFERROR(IF(OR(INDEX(Matches!$I$2:$I$201,MATCH($A1797&amp;"-5",Matches!$J$2:$J$201,0))="Void",INDEX(Matches!$G$2:$G$201,MATCH($A1797&amp;"-5",Matches!$J$2:$J$201,0))="",INDEX(Matches!$H$2:$H$201,MATCH($A1797&amp;"-5",Matches!$J$2:$J$201,0))=""),"",IF(AND($C1797&lt;&gt;"",INDEX(Matches!$F$2:$F$201,MATCH($A1797&amp;"-5",Matches!$J$2:$J$201,0))&lt;&gt;"",$C1797&gt;=INDEX(Matches!$F$2:$F$201,MATCH($A1797&amp;"-5",Matches!$J$2:$J$201,0))),"",IF(AND(L1797=INDEX(Matches!$G$2:$G$201,MATCH($A1797&amp;"-5",Matches!$J$2:$J$201,0)),M1797=INDEX(Matches!$H$2:$H$201,MATCH($A1797&amp;"-5",Matches!$J$2:$J$201,0))),5,IF(SIGN(L1797-M1797)&lt;&gt;SIGN(INDEX(Matches!$G$2:$G$201,MATCH($A1797&amp;"-5",Matches!$J$2:$J$201,0))-INDEX(Matches!$H$2:$H$201,MATCH($A1797&amp;"-5",Matches!$J$2:$J$201,0))),0,IF(L1797-M1797=INDEX(Matches!$G$2:$G$201,MATCH($A1797&amp;"-5",Matches!$J$2:$J$201,0))-INDEX(Matches!$H$2:$H$201,MATCH($A1797&amp;"-5",Matches!$J$2:$J$201,0)),3,2))))),""))</f>
        <v/>
      </c>
      <c r="AC1797" s="12" t="str">
        <f aca="false">IF(OR($B1797="",N1797="",O1797=""),"",IFERROR(IF(OR(INDEX(Matches!$I$2:$I$201,MATCH($A1797&amp;"-6",Matches!$J$2:$J$201,0))="Void",INDEX(Matches!$G$2:$G$201,MATCH($A1797&amp;"-6",Matches!$J$2:$J$201,0))="",INDEX(Matches!$H$2:$H$201,MATCH($A1797&amp;"-6",Matches!$J$2:$J$201,0))=""),"",IF(AND($C1797&lt;&gt;"",INDEX(Matches!$F$2:$F$201,MATCH($A1797&amp;"-6",Matches!$J$2:$J$201,0))&lt;&gt;"",$C1797&gt;=INDEX(Matches!$F$2:$F$201,MATCH($A1797&amp;"-6",Matches!$J$2:$J$201,0))),"",IF(AND(N1797=INDEX(Matches!$G$2:$G$201,MATCH($A1797&amp;"-6",Matches!$J$2:$J$201,0)),O1797=INDEX(Matches!$H$2:$H$201,MATCH($A1797&amp;"-6",Matches!$J$2:$J$201,0))),5,IF(SIGN(N1797-O1797)&lt;&gt;SIGN(INDEX(Matches!$G$2:$G$201,MATCH($A1797&amp;"-6",Matches!$J$2:$J$201,0))-INDEX(Matches!$H$2:$H$201,MATCH($A1797&amp;"-6",Matches!$J$2:$J$201,0))),0,IF(N1797-O1797=INDEX(Matches!$G$2:$G$201,MATCH($A1797&amp;"-6",Matches!$J$2:$J$201,0))-INDEX(Matches!$H$2:$H$201,MATCH($A1797&amp;"-6",Matches!$J$2:$J$201,0)),3,2))))),""))</f>
        <v/>
      </c>
      <c r="AD1797" s="12" t="str">
        <f aca="false">IF(OR($B1797="",P1797="",Q1797=""),"",IFERROR(IF(OR(INDEX(Matches!$I$2:$I$201,MATCH($A1797&amp;"-7",Matches!$J$2:$J$201,0))="Void",INDEX(Matches!$G$2:$G$201,MATCH($A1797&amp;"-7",Matches!$J$2:$J$201,0))="",INDEX(Matches!$H$2:$H$201,MATCH($A1797&amp;"-7",Matches!$J$2:$J$201,0))=""),"",IF(AND($C1797&lt;&gt;"",INDEX(Matches!$F$2:$F$201,MATCH($A1797&amp;"-7",Matches!$J$2:$J$201,0))&lt;&gt;"",$C1797&gt;=INDEX(Matches!$F$2:$F$201,MATCH($A1797&amp;"-7",Matches!$J$2:$J$201,0))),"",IF(AND(P1797=INDEX(Matches!$G$2:$G$201,MATCH($A1797&amp;"-7",Matches!$J$2:$J$201,0)),Q1797=INDEX(Matches!$H$2:$H$201,MATCH($A1797&amp;"-7",Matches!$J$2:$J$201,0))),5,IF(SIGN(P1797-Q1797)&lt;&gt;SIGN(INDEX(Matches!$G$2:$G$201,MATCH($A1797&amp;"-7",Matches!$J$2:$J$201,0))-INDEX(Matches!$H$2:$H$201,MATCH($A1797&amp;"-7",Matches!$J$2:$J$201,0))),0,IF(P1797-Q1797=INDEX(Matches!$G$2:$G$201,MATCH($A1797&amp;"-7",Matches!$J$2:$J$201,0))-INDEX(Matches!$H$2:$H$201,MATCH($A1797&amp;"-7",Matches!$J$2:$J$201,0)),3,2))))),""))</f>
        <v/>
      </c>
      <c r="AE1797" s="12" t="str">
        <f aca="false">IF(OR($B1797="",R1797="",S1797=""),"",IFERROR(IF(OR(INDEX(Matches!$I$2:$I$201,MATCH($A1797&amp;"-8",Matches!$J$2:$J$201,0))="Void",INDEX(Matches!$G$2:$G$201,MATCH($A1797&amp;"-8",Matches!$J$2:$J$201,0))="",INDEX(Matches!$H$2:$H$201,MATCH($A1797&amp;"-8",Matches!$J$2:$J$201,0))=""),"",IF(AND($C1797&lt;&gt;"",INDEX(Matches!$F$2:$F$201,MATCH($A1797&amp;"-8",Matches!$J$2:$J$201,0))&lt;&gt;"",$C1797&gt;=INDEX(Matches!$F$2:$F$201,MATCH($A1797&amp;"-8",Matches!$J$2:$J$201,0))),"",IF(AND(R1797=INDEX(Matches!$G$2:$G$201,MATCH($A1797&amp;"-8",Matches!$J$2:$J$201,0)),S1797=INDEX(Matches!$H$2:$H$201,MATCH($A1797&amp;"-8",Matches!$J$2:$J$201,0))),5,IF(SIGN(R1797-S1797)&lt;&gt;SIGN(INDEX(Matches!$G$2:$G$201,MATCH($A1797&amp;"-8",Matches!$J$2:$J$201,0))-INDEX(Matches!$H$2:$H$201,MATCH($A1797&amp;"-8",Matches!$J$2:$J$201,0))),0,IF(R1797-S1797=INDEX(Matches!$G$2:$G$201,MATCH($A1797&amp;"-8",Matches!$J$2:$J$201,0))-INDEX(Matches!$H$2:$H$201,MATCH($A1797&amp;"-8",Matches!$J$2:$J$201,0)),3,2))))),""))</f>
        <v/>
      </c>
      <c r="AF1797" s="12" t="str">
        <f aca="false">IF(OR($B1797="",T1797="",U1797=""),"",IFERROR(IF(OR(INDEX(Matches!$I$2:$I$201,MATCH($A1797&amp;"-9",Matches!$J$2:$J$201,0))="Void",INDEX(Matches!$G$2:$G$201,MATCH($A1797&amp;"-9",Matches!$J$2:$J$201,0))="",INDEX(Matches!$H$2:$H$201,MATCH($A1797&amp;"-9",Matches!$J$2:$J$201,0))=""),"",IF(AND($C1797&lt;&gt;"",INDEX(Matches!$F$2:$F$201,MATCH($A1797&amp;"-9",Matches!$J$2:$J$201,0))&lt;&gt;"",$C1797&gt;=INDEX(Matches!$F$2:$F$201,MATCH($A1797&amp;"-9",Matches!$J$2:$J$201,0))),"",IF(AND(T1797=INDEX(Matches!$G$2:$G$201,MATCH($A1797&amp;"-9",Matches!$J$2:$J$201,0)),U1797=INDEX(Matches!$H$2:$H$201,MATCH($A1797&amp;"-9",Matches!$J$2:$J$201,0))),5,IF(SIGN(T1797-U1797)&lt;&gt;SIGN(INDEX(Matches!$G$2:$G$201,MATCH($A1797&amp;"-9",Matches!$J$2:$J$201,0))-INDEX(Matches!$H$2:$H$201,MATCH($A1797&amp;"-9",Matches!$J$2:$J$201,0))),0,IF(T1797-U1797=INDEX(Matches!$G$2:$G$201,MATCH($A1797&amp;"-9",Matches!$J$2:$J$201,0))-INDEX(Matches!$H$2:$H$201,MATCH($A1797&amp;"-9",Matches!$J$2:$J$201,0)),3,2))))),""))</f>
        <v/>
      </c>
      <c r="AG1797" s="12" t="str">
        <f aca="false">IF(OR($B1797="",V1797="",W1797=""),"",IFERROR(IF(OR(INDEX(Matches!$I$2:$I$201,MATCH($A1797&amp;"-10",Matches!$J$2:$J$201,0))="Void",INDEX(Matches!$G$2:$G$201,MATCH($A1797&amp;"-10",Matches!$J$2:$J$201,0))="",INDEX(Matches!$H$2:$H$201,MATCH($A1797&amp;"-10",Matches!$J$2:$J$201,0))=""),"",IF(AND($C1797&lt;&gt;"",INDEX(Matches!$F$2:$F$201,MATCH($A1797&amp;"-10",Matches!$J$2:$J$201,0))&lt;&gt;"",$C1797&gt;=INDEX(Matches!$F$2:$F$201,MATCH($A1797&amp;"-10",Matches!$J$2:$J$201,0))),"",IF(AND(V1797=INDEX(Matches!$G$2:$G$201,MATCH($A1797&amp;"-10",Matches!$J$2:$J$201,0)),W1797=INDEX(Matches!$H$2:$H$201,MATCH($A1797&amp;"-10",Matches!$J$2:$J$201,0))),5,IF(SIGN(V1797-W1797)&lt;&gt;SIGN(INDEX(Matches!$G$2:$G$201,MATCH($A1797&amp;"-10",Matches!$J$2:$J$201,0))-INDEX(Matches!$H$2:$H$201,MATCH($A1797&amp;"-10",Matches!$J$2:$J$201,0))),0,IF(V1797-W1797=INDEX(Matches!$G$2:$G$201,MATCH($A1797&amp;"-10",Matches!$J$2:$J$201,0))-INDEX(Matches!$H$2:$H$201,MATCH($A1797&amp;"-10",Matches!$J$2:$J$201,0)),3,2))))),""))</f>
        <v/>
      </c>
      <c r="AH1797" s="13" t="str">
        <f aca="false">IF($B1797="","",SUM(X1797:AG1797))</f>
        <v/>
      </c>
      <c r="AI1797" s="12" t="str">
        <f aca="false">IF($B1797="","",COUNTIF(X1797:AG1797,5))</f>
        <v/>
      </c>
      <c r="AJ1797" s="12" t="str">
        <f aca="false">IF($B1797="","",COUNTIF(X1797:AG1797,"&gt;=2"))</f>
        <v/>
      </c>
      <c r="AK1797" s="12" t="str">
        <f aca="false">IF($B1797="","",COUNT(X1797:AG1797))</f>
        <v/>
      </c>
    </row>
    <row r="1798" customFormat="false" ht="15" hidden="false" customHeight="false" outlineLevel="0" collapsed="false">
      <c r="A1798" s="7"/>
      <c r="B1798" s="7"/>
      <c r="C1798" s="11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12" t="str">
        <f aca="false">IF(OR($B1798="",D1798="",E1798=""),"",IFERROR(IF(OR(INDEX(Matches!$I$2:$I$201,MATCH($A1798&amp;"-1",Matches!$J$2:$J$201,0))="Void",INDEX(Matches!$G$2:$G$201,MATCH($A1798&amp;"-1",Matches!$J$2:$J$201,0))="",INDEX(Matches!$H$2:$H$201,MATCH($A1798&amp;"-1",Matches!$J$2:$J$201,0))=""),"",IF(AND($C1798&lt;&gt;"",INDEX(Matches!$F$2:$F$201,MATCH($A1798&amp;"-1",Matches!$J$2:$J$201,0))&lt;&gt;"",$C1798&gt;=INDEX(Matches!$F$2:$F$201,MATCH($A1798&amp;"-1",Matches!$J$2:$J$201,0))),"",IF(AND(D1798=INDEX(Matches!$G$2:$G$201,MATCH($A1798&amp;"-1",Matches!$J$2:$J$201,0)),E1798=INDEX(Matches!$H$2:$H$201,MATCH($A1798&amp;"-1",Matches!$J$2:$J$201,0))),5,IF(SIGN(D1798-E1798)&lt;&gt;SIGN(INDEX(Matches!$G$2:$G$201,MATCH($A1798&amp;"-1",Matches!$J$2:$J$201,0))-INDEX(Matches!$H$2:$H$201,MATCH($A1798&amp;"-1",Matches!$J$2:$J$201,0))),0,IF(D1798-E1798=INDEX(Matches!$G$2:$G$201,MATCH($A1798&amp;"-1",Matches!$J$2:$J$201,0))-INDEX(Matches!$H$2:$H$201,MATCH($A1798&amp;"-1",Matches!$J$2:$J$201,0)),3,2))))),""))</f>
        <v/>
      </c>
      <c r="Y1798" s="12" t="str">
        <f aca="false">IF(OR($B1798="",F1798="",G1798=""),"",IFERROR(IF(OR(INDEX(Matches!$I$2:$I$201,MATCH($A1798&amp;"-2",Matches!$J$2:$J$201,0))="Void",INDEX(Matches!$G$2:$G$201,MATCH($A1798&amp;"-2",Matches!$J$2:$J$201,0))="",INDEX(Matches!$H$2:$H$201,MATCH($A1798&amp;"-2",Matches!$J$2:$J$201,0))=""),"",IF(AND($C1798&lt;&gt;"",INDEX(Matches!$F$2:$F$201,MATCH($A1798&amp;"-2",Matches!$J$2:$J$201,0))&lt;&gt;"",$C1798&gt;=INDEX(Matches!$F$2:$F$201,MATCH($A1798&amp;"-2",Matches!$J$2:$J$201,0))),"",IF(AND(F1798=INDEX(Matches!$G$2:$G$201,MATCH($A1798&amp;"-2",Matches!$J$2:$J$201,0)),G1798=INDEX(Matches!$H$2:$H$201,MATCH($A1798&amp;"-2",Matches!$J$2:$J$201,0))),5,IF(SIGN(F1798-G1798)&lt;&gt;SIGN(INDEX(Matches!$G$2:$G$201,MATCH($A1798&amp;"-2",Matches!$J$2:$J$201,0))-INDEX(Matches!$H$2:$H$201,MATCH($A1798&amp;"-2",Matches!$J$2:$J$201,0))),0,IF(F1798-G1798=INDEX(Matches!$G$2:$G$201,MATCH($A1798&amp;"-2",Matches!$J$2:$J$201,0))-INDEX(Matches!$H$2:$H$201,MATCH($A1798&amp;"-2",Matches!$J$2:$J$201,0)),3,2))))),""))</f>
        <v/>
      </c>
      <c r="Z1798" s="12" t="str">
        <f aca="false">IF(OR($B1798="",H1798="",I1798=""),"",IFERROR(IF(OR(INDEX(Matches!$I$2:$I$201,MATCH($A1798&amp;"-3",Matches!$J$2:$J$201,0))="Void",INDEX(Matches!$G$2:$G$201,MATCH($A1798&amp;"-3",Matches!$J$2:$J$201,0))="",INDEX(Matches!$H$2:$H$201,MATCH($A1798&amp;"-3",Matches!$J$2:$J$201,0))=""),"",IF(AND($C1798&lt;&gt;"",INDEX(Matches!$F$2:$F$201,MATCH($A1798&amp;"-3",Matches!$J$2:$J$201,0))&lt;&gt;"",$C1798&gt;=INDEX(Matches!$F$2:$F$201,MATCH($A1798&amp;"-3",Matches!$J$2:$J$201,0))),"",IF(AND(H1798=INDEX(Matches!$G$2:$G$201,MATCH($A1798&amp;"-3",Matches!$J$2:$J$201,0)),I1798=INDEX(Matches!$H$2:$H$201,MATCH($A1798&amp;"-3",Matches!$J$2:$J$201,0))),5,IF(SIGN(H1798-I1798)&lt;&gt;SIGN(INDEX(Matches!$G$2:$G$201,MATCH($A1798&amp;"-3",Matches!$J$2:$J$201,0))-INDEX(Matches!$H$2:$H$201,MATCH($A1798&amp;"-3",Matches!$J$2:$J$201,0))),0,IF(H1798-I1798=INDEX(Matches!$G$2:$G$201,MATCH($A1798&amp;"-3",Matches!$J$2:$J$201,0))-INDEX(Matches!$H$2:$H$201,MATCH($A1798&amp;"-3",Matches!$J$2:$J$201,0)),3,2))))),""))</f>
        <v/>
      </c>
      <c r="AA1798" s="12" t="str">
        <f aca="false">IF(OR($B1798="",J1798="",K1798=""),"",IFERROR(IF(OR(INDEX(Matches!$I$2:$I$201,MATCH($A1798&amp;"-4",Matches!$J$2:$J$201,0))="Void",INDEX(Matches!$G$2:$G$201,MATCH($A1798&amp;"-4",Matches!$J$2:$J$201,0))="",INDEX(Matches!$H$2:$H$201,MATCH($A1798&amp;"-4",Matches!$J$2:$J$201,0))=""),"",IF(AND($C1798&lt;&gt;"",INDEX(Matches!$F$2:$F$201,MATCH($A1798&amp;"-4",Matches!$J$2:$J$201,0))&lt;&gt;"",$C1798&gt;=INDEX(Matches!$F$2:$F$201,MATCH($A1798&amp;"-4",Matches!$J$2:$J$201,0))),"",IF(AND(J1798=INDEX(Matches!$G$2:$G$201,MATCH($A1798&amp;"-4",Matches!$J$2:$J$201,0)),K1798=INDEX(Matches!$H$2:$H$201,MATCH($A1798&amp;"-4",Matches!$J$2:$J$201,0))),5,IF(SIGN(J1798-K1798)&lt;&gt;SIGN(INDEX(Matches!$G$2:$G$201,MATCH($A1798&amp;"-4",Matches!$J$2:$J$201,0))-INDEX(Matches!$H$2:$H$201,MATCH($A1798&amp;"-4",Matches!$J$2:$J$201,0))),0,IF(J1798-K1798=INDEX(Matches!$G$2:$G$201,MATCH($A1798&amp;"-4",Matches!$J$2:$J$201,0))-INDEX(Matches!$H$2:$H$201,MATCH($A1798&amp;"-4",Matches!$J$2:$J$201,0)),3,2))))),""))</f>
        <v/>
      </c>
      <c r="AB1798" s="12" t="str">
        <f aca="false">IF(OR($B1798="",L1798="",M1798=""),"",IFERROR(IF(OR(INDEX(Matches!$I$2:$I$201,MATCH($A1798&amp;"-5",Matches!$J$2:$J$201,0))="Void",INDEX(Matches!$G$2:$G$201,MATCH($A1798&amp;"-5",Matches!$J$2:$J$201,0))="",INDEX(Matches!$H$2:$H$201,MATCH($A1798&amp;"-5",Matches!$J$2:$J$201,0))=""),"",IF(AND($C1798&lt;&gt;"",INDEX(Matches!$F$2:$F$201,MATCH($A1798&amp;"-5",Matches!$J$2:$J$201,0))&lt;&gt;"",$C1798&gt;=INDEX(Matches!$F$2:$F$201,MATCH($A1798&amp;"-5",Matches!$J$2:$J$201,0))),"",IF(AND(L1798=INDEX(Matches!$G$2:$G$201,MATCH($A1798&amp;"-5",Matches!$J$2:$J$201,0)),M1798=INDEX(Matches!$H$2:$H$201,MATCH($A1798&amp;"-5",Matches!$J$2:$J$201,0))),5,IF(SIGN(L1798-M1798)&lt;&gt;SIGN(INDEX(Matches!$G$2:$G$201,MATCH($A1798&amp;"-5",Matches!$J$2:$J$201,0))-INDEX(Matches!$H$2:$H$201,MATCH($A1798&amp;"-5",Matches!$J$2:$J$201,0))),0,IF(L1798-M1798=INDEX(Matches!$G$2:$G$201,MATCH($A1798&amp;"-5",Matches!$J$2:$J$201,0))-INDEX(Matches!$H$2:$H$201,MATCH($A1798&amp;"-5",Matches!$J$2:$J$201,0)),3,2))))),""))</f>
        <v/>
      </c>
      <c r="AC1798" s="12" t="str">
        <f aca="false">IF(OR($B1798="",N1798="",O1798=""),"",IFERROR(IF(OR(INDEX(Matches!$I$2:$I$201,MATCH($A1798&amp;"-6",Matches!$J$2:$J$201,0))="Void",INDEX(Matches!$G$2:$G$201,MATCH($A1798&amp;"-6",Matches!$J$2:$J$201,0))="",INDEX(Matches!$H$2:$H$201,MATCH($A1798&amp;"-6",Matches!$J$2:$J$201,0))=""),"",IF(AND($C1798&lt;&gt;"",INDEX(Matches!$F$2:$F$201,MATCH($A1798&amp;"-6",Matches!$J$2:$J$201,0))&lt;&gt;"",$C1798&gt;=INDEX(Matches!$F$2:$F$201,MATCH($A1798&amp;"-6",Matches!$J$2:$J$201,0))),"",IF(AND(N1798=INDEX(Matches!$G$2:$G$201,MATCH($A1798&amp;"-6",Matches!$J$2:$J$201,0)),O1798=INDEX(Matches!$H$2:$H$201,MATCH($A1798&amp;"-6",Matches!$J$2:$J$201,0))),5,IF(SIGN(N1798-O1798)&lt;&gt;SIGN(INDEX(Matches!$G$2:$G$201,MATCH($A1798&amp;"-6",Matches!$J$2:$J$201,0))-INDEX(Matches!$H$2:$H$201,MATCH($A1798&amp;"-6",Matches!$J$2:$J$201,0))),0,IF(N1798-O1798=INDEX(Matches!$G$2:$G$201,MATCH($A1798&amp;"-6",Matches!$J$2:$J$201,0))-INDEX(Matches!$H$2:$H$201,MATCH($A1798&amp;"-6",Matches!$J$2:$J$201,0)),3,2))))),""))</f>
        <v/>
      </c>
      <c r="AD1798" s="12" t="str">
        <f aca="false">IF(OR($B1798="",P1798="",Q1798=""),"",IFERROR(IF(OR(INDEX(Matches!$I$2:$I$201,MATCH($A1798&amp;"-7",Matches!$J$2:$J$201,0))="Void",INDEX(Matches!$G$2:$G$201,MATCH($A1798&amp;"-7",Matches!$J$2:$J$201,0))="",INDEX(Matches!$H$2:$H$201,MATCH($A1798&amp;"-7",Matches!$J$2:$J$201,0))=""),"",IF(AND($C1798&lt;&gt;"",INDEX(Matches!$F$2:$F$201,MATCH($A1798&amp;"-7",Matches!$J$2:$J$201,0))&lt;&gt;"",$C1798&gt;=INDEX(Matches!$F$2:$F$201,MATCH($A1798&amp;"-7",Matches!$J$2:$J$201,0))),"",IF(AND(P1798=INDEX(Matches!$G$2:$G$201,MATCH($A1798&amp;"-7",Matches!$J$2:$J$201,0)),Q1798=INDEX(Matches!$H$2:$H$201,MATCH($A1798&amp;"-7",Matches!$J$2:$J$201,0))),5,IF(SIGN(P1798-Q1798)&lt;&gt;SIGN(INDEX(Matches!$G$2:$G$201,MATCH($A1798&amp;"-7",Matches!$J$2:$J$201,0))-INDEX(Matches!$H$2:$H$201,MATCH($A1798&amp;"-7",Matches!$J$2:$J$201,0))),0,IF(P1798-Q1798=INDEX(Matches!$G$2:$G$201,MATCH($A1798&amp;"-7",Matches!$J$2:$J$201,0))-INDEX(Matches!$H$2:$H$201,MATCH($A1798&amp;"-7",Matches!$J$2:$J$201,0)),3,2))))),""))</f>
        <v/>
      </c>
      <c r="AE1798" s="12" t="str">
        <f aca="false">IF(OR($B1798="",R1798="",S1798=""),"",IFERROR(IF(OR(INDEX(Matches!$I$2:$I$201,MATCH($A1798&amp;"-8",Matches!$J$2:$J$201,0))="Void",INDEX(Matches!$G$2:$G$201,MATCH($A1798&amp;"-8",Matches!$J$2:$J$201,0))="",INDEX(Matches!$H$2:$H$201,MATCH($A1798&amp;"-8",Matches!$J$2:$J$201,0))=""),"",IF(AND($C1798&lt;&gt;"",INDEX(Matches!$F$2:$F$201,MATCH($A1798&amp;"-8",Matches!$J$2:$J$201,0))&lt;&gt;"",$C1798&gt;=INDEX(Matches!$F$2:$F$201,MATCH($A1798&amp;"-8",Matches!$J$2:$J$201,0))),"",IF(AND(R1798=INDEX(Matches!$G$2:$G$201,MATCH($A1798&amp;"-8",Matches!$J$2:$J$201,0)),S1798=INDEX(Matches!$H$2:$H$201,MATCH($A1798&amp;"-8",Matches!$J$2:$J$201,0))),5,IF(SIGN(R1798-S1798)&lt;&gt;SIGN(INDEX(Matches!$G$2:$G$201,MATCH($A1798&amp;"-8",Matches!$J$2:$J$201,0))-INDEX(Matches!$H$2:$H$201,MATCH($A1798&amp;"-8",Matches!$J$2:$J$201,0))),0,IF(R1798-S1798=INDEX(Matches!$G$2:$G$201,MATCH($A1798&amp;"-8",Matches!$J$2:$J$201,0))-INDEX(Matches!$H$2:$H$201,MATCH($A1798&amp;"-8",Matches!$J$2:$J$201,0)),3,2))))),""))</f>
        <v/>
      </c>
      <c r="AF1798" s="12" t="str">
        <f aca="false">IF(OR($B1798="",T1798="",U1798=""),"",IFERROR(IF(OR(INDEX(Matches!$I$2:$I$201,MATCH($A1798&amp;"-9",Matches!$J$2:$J$201,0))="Void",INDEX(Matches!$G$2:$G$201,MATCH($A1798&amp;"-9",Matches!$J$2:$J$201,0))="",INDEX(Matches!$H$2:$H$201,MATCH($A1798&amp;"-9",Matches!$J$2:$J$201,0))=""),"",IF(AND($C1798&lt;&gt;"",INDEX(Matches!$F$2:$F$201,MATCH($A1798&amp;"-9",Matches!$J$2:$J$201,0))&lt;&gt;"",$C1798&gt;=INDEX(Matches!$F$2:$F$201,MATCH($A1798&amp;"-9",Matches!$J$2:$J$201,0))),"",IF(AND(T1798=INDEX(Matches!$G$2:$G$201,MATCH($A1798&amp;"-9",Matches!$J$2:$J$201,0)),U1798=INDEX(Matches!$H$2:$H$201,MATCH($A1798&amp;"-9",Matches!$J$2:$J$201,0))),5,IF(SIGN(T1798-U1798)&lt;&gt;SIGN(INDEX(Matches!$G$2:$G$201,MATCH($A1798&amp;"-9",Matches!$J$2:$J$201,0))-INDEX(Matches!$H$2:$H$201,MATCH($A1798&amp;"-9",Matches!$J$2:$J$201,0))),0,IF(T1798-U1798=INDEX(Matches!$G$2:$G$201,MATCH($A1798&amp;"-9",Matches!$J$2:$J$201,0))-INDEX(Matches!$H$2:$H$201,MATCH($A1798&amp;"-9",Matches!$J$2:$J$201,0)),3,2))))),""))</f>
        <v/>
      </c>
      <c r="AG1798" s="12" t="str">
        <f aca="false">IF(OR($B1798="",V1798="",W1798=""),"",IFERROR(IF(OR(INDEX(Matches!$I$2:$I$201,MATCH($A1798&amp;"-10",Matches!$J$2:$J$201,0))="Void",INDEX(Matches!$G$2:$G$201,MATCH($A1798&amp;"-10",Matches!$J$2:$J$201,0))="",INDEX(Matches!$H$2:$H$201,MATCH($A1798&amp;"-10",Matches!$J$2:$J$201,0))=""),"",IF(AND($C1798&lt;&gt;"",INDEX(Matches!$F$2:$F$201,MATCH($A1798&amp;"-10",Matches!$J$2:$J$201,0))&lt;&gt;"",$C1798&gt;=INDEX(Matches!$F$2:$F$201,MATCH($A1798&amp;"-10",Matches!$J$2:$J$201,0))),"",IF(AND(V1798=INDEX(Matches!$G$2:$G$201,MATCH($A1798&amp;"-10",Matches!$J$2:$J$201,0)),W1798=INDEX(Matches!$H$2:$H$201,MATCH($A1798&amp;"-10",Matches!$J$2:$J$201,0))),5,IF(SIGN(V1798-W1798)&lt;&gt;SIGN(INDEX(Matches!$G$2:$G$201,MATCH($A1798&amp;"-10",Matches!$J$2:$J$201,0))-INDEX(Matches!$H$2:$H$201,MATCH($A1798&amp;"-10",Matches!$J$2:$J$201,0))),0,IF(V1798-W1798=INDEX(Matches!$G$2:$G$201,MATCH($A1798&amp;"-10",Matches!$J$2:$J$201,0))-INDEX(Matches!$H$2:$H$201,MATCH($A1798&amp;"-10",Matches!$J$2:$J$201,0)),3,2))))),""))</f>
        <v/>
      </c>
      <c r="AH1798" s="13" t="str">
        <f aca="false">IF($B1798="","",SUM(X1798:AG1798))</f>
        <v/>
      </c>
      <c r="AI1798" s="12" t="str">
        <f aca="false">IF($B1798="","",COUNTIF(X1798:AG1798,5))</f>
        <v/>
      </c>
      <c r="AJ1798" s="12" t="str">
        <f aca="false">IF($B1798="","",COUNTIF(X1798:AG1798,"&gt;=2"))</f>
        <v/>
      </c>
      <c r="AK1798" s="12" t="str">
        <f aca="false">IF($B1798="","",COUNT(X1798:AG1798))</f>
        <v/>
      </c>
    </row>
    <row r="1799" customFormat="false" ht="15" hidden="false" customHeight="false" outlineLevel="0" collapsed="false">
      <c r="A1799" s="7"/>
      <c r="B1799" s="7"/>
      <c r="C1799" s="11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12" t="str">
        <f aca="false">IF(OR($B1799="",D1799="",E1799=""),"",IFERROR(IF(OR(INDEX(Matches!$I$2:$I$201,MATCH($A1799&amp;"-1",Matches!$J$2:$J$201,0))="Void",INDEX(Matches!$G$2:$G$201,MATCH($A1799&amp;"-1",Matches!$J$2:$J$201,0))="",INDEX(Matches!$H$2:$H$201,MATCH($A1799&amp;"-1",Matches!$J$2:$J$201,0))=""),"",IF(AND($C1799&lt;&gt;"",INDEX(Matches!$F$2:$F$201,MATCH($A1799&amp;"-1",Matches!$J$2:$J$201,0))&lt;&gt;"",$C1799&gt;=INDEX(Matches!$F$2:$F$201,MATCH($A1799&amp;"-1",Matches!$J$2:$J$201,0))),"",IF(AND(D1799=INDEX(Matches!$G$2:$G$201,MATCH($A1799&amp;"-1",Matches!$J$2:$J$201,0)),E1799=INDEX(Matches!$H$2:$H$201,MATCH($A1799&amp;"-1",Matches!$J$2:$J$201,0))),5,IF(SIGN(D1799-E1799)&lt;&gt;SIGN(INDEX(Matches!$G$2:$G$201,MATCH($A1799&amp;"-1",Matches!$J$2:$J$201,0))-INDEX(Matches!$H$2:$H$201,MATCH($A1799&amp;"-1",Matches!$J$2:$J$201,0))),0,IF(D1799-E1799=INDEX(Matches!$G$2:$G$201,MATCH($A1799&amp;"-1",Matches!$J$2:$J$201,0))-INDEX(Matches!$H$2:$H$201,MATCH($A1799&amp;"-1",Matches!$J$2:$J$201,0)),3,2))))),""))</f>
        <v/>
      </c>
      <c r="Y1799" s="12" t="str">
        <f aca="false">IF(OR($B1799="",F1799="",G1799=""),"",IFERROR(IF(OR(INDEX(Matches!$I$2:$I$201,MATCH($A1799&amp;"-2",Matches!$J$2:$J$201,0))="Void",INDEX(Matches!$G$2:$G$201,MATCH($A1799&amp;"-2",Matches!$J$2:$J$201,0))="",INDEX(Matches!$H$2:$H$201,MATCH($A1799&amp;"-2",Matches!$J$2:$J$201,0))=""),"",IF(AND($C1799&lt;&gt;"",INDEX(Matches!$F$2:$F$201,MATCH($A1799&amp;"-2",Matches!$J$2:$J$201,0))&lt;&gt;"",$C1799&gt;=INDEX(Matches!$F$2:$F$201,MATCH($A1799&amp;"-2",Matches!$J$2:$J$201,0))),"",IF(AND(F1799=INDEX(Matches!$G$2:$G$201,MATCH($A1799&amp;"-2",Matches!$J$2:$J$201,0)),G1799=INDEX(Matches!$H$2:$H$201,MATCH($A1799&amp;"-2",Matches!$J$2:$J$201,0))),5,IF(SIGN(F1799-G1799)&lt;&gt;SIGN(INDEX(Matches!$G$2:$G$201,MATCH($A1799&amp;"-2",Matches!$J$2:$J$201,0))-INDEX(Matches!$H$2:$H$201,MATCH($A1799&amp;"-2",Matches!$J$2:$J$201,0))),0,IF(F1799-G1799=INDEX(Matches!$G$2:$G$201,MATCH($A1799&amp;"-2",Matches!$J$2:$J$201,0))-INDEX(Matches!$H$2:$H$201,MATCH($A1799&amp;"-2",Matches!$J$2:$J$201,0)),3,2))))),""))</f>
        <v/>
      </c>
      <c r="Z1799" s="12" t="str">
        <f aca="false">IF(OR($B1799="",H1799="",I1799=""),"",IFERROR(IF(OR(INDEX(Matches!$I$2:$I$201,MATCH($A1799&amp;"-3",Matches!$J$2:$J$201,0))="Void",INDEX(Matches!$G$2:$G$201,MATCH($A1799&amp;"-3",Matches!$J$2:$J$201,0))="",INDEX(Matches!$H$2:$H$201,MATCH($A1799&amp;"-3",Matches!$J$2:$J$201,0))=""),"",IF(AND($C1799&lt;&gt;"",INDEX(Matches!$F$2:$F$201,MATCH($A1799&amp;"-3",Matches!$J$2:$J$201,0))&lt;&gt;"",$C1799&gt;=INDEX(Matches!$F$2:$F$201,MATCH($A1799&amp;"-3",Matches!$J$2:$J$201,0))),"",IF(AND(H1799=INDEX(Matches!$G$2:$G$201,MATCH($A1799&amp;"-3",Matches!$J$2:$J$201,0)),I1799=INDEX(Matches!$H$2:$H$201,MATCH($A1799&amp;"-3",Matches!$J$2:$J$201,0))),5,IF(SIGN(H1799-I1799)&lt;&gt;SIGN(INDEX(Matches!$G$2:$G$201,MATCH($A1799&amp;"-3",Matches!$J$2:$J$201,0))-INDEX(Matches!$H$2:$H$201,MATCH($A1799&amp;"-3",Matches!$J$2:$J$201,0))),0,IF(H1799-I1799=INDEX(Matches!$G$2:$G$201,MATCH($A1799&amp;"-3",Matches!$J$2:$J$201,0))-INDEX(Matches!$H$2:$H$201,MATCH($A1799&amp;"-3",Matches!$J$2:$J$201,0)),3,2))))),""))</f>
        <v/>
      </c>
      <c r="AA1799" s="12" t="str">
        <f aca="false">IF(OR($B1799="",J1799="",K1799=""),"",IFERROR(IF(OR(INDEX(Matches!$I$2:$I$201,MATCH($A1799&amp;"-4",Matches!$J$2:$J$201,0))="Void",INDEX(Matches!$G$2:$G$201,MATCH($A1799&amp;"-4",Matches!$J$2:$J$201,0))="",INDEX(Matches!$H$2:$H$201,MATCH($A1799&amp;"-4",Matches!$J$2:$J$201,0))=""),"",IF(AND($C1799&lt;&gt;"",INDEX(Matches!$F$2:$F$201,MATCH($A1799&amp;"-4",Matches!$J$2:$J$201,0))&lt;&gt;"",$C1799&gt;=INDEX(Matches!$F$2:$F$201,MATCH($A1799&amp;"-4",Matches!$J$2:$J$201,0))),"",IF(AND(J1799=INDEX(Matches!$G$2:$G$201,MATCH($A1799&amp;"-4",Matches!$J$2:$J$201,0)),K1799=INDEX(Matches!$H$2:$H$201,MATCH($A1799&amp;"-4",Matches!$J$2:$J$201,0))),5,IF(SIGN(J1799-K1799)&lt;&gt;SIGN(INDEX(Matches!$G$2:$G$201,MATCH($A1799&amp;"-4",Matches!$J$2:$J$201,0))-INDEX(Matches!$H$2:$H$201,MATCH($A1799&amp;"-4",Matches!$J$2:$J$201,0))),0,IF(J1799-K1799=INDEX(Matches!$G$2:$G$201,MATCH($A1799&amp;"-4",Matches!$J$2:$J$201,0))-INDEX(Matches!$H$2:$H$201,MATCH($A1799&amp;"-4",Matches!$J$2:$J$201,0)),3,2))))),""))</f>
        <v/>
      </c>
      <c r="AB1799" s="12" t="str">
        <f aca="false">IF(OR($B1799="",L1799="",M1799=""),"",IFERROR(IF(OR(INDEX(Matches!$I$2:$I$201,MATCH($A1799&amp;"-5",Matches!$J$2:$J$201,0))="Void",INDEX(Matches!$G$2:$G$201,MATCH($A1799&amp;"-5",Matches!$J$2:$J$201,0))="",INDEX(Matches!$H$2:$H$201,MATCH($A1799&amp;"-5",Matches!$J$2:$J$201,0))=""),"",IF(AND($C1799&lt;&gt;"",INDEX(Matches!$F$2:$F$201,MATCH($A1799&amp;"-5",Matches!$J$2:$J$201,0))&lt;&gt;"",$C1799&gt;=INDEX(Matches!$F$2:$F$201,MATCH($A1799&amp;"-5",Matches!$J$2:$J$201,0))),"",IF(AND(L1799=INDEX(Matches!$G$2:$G$201,MATCH($A1799&amp;"-5",Matches!$J$2:$J$201,0)),M1799=INDEX(Matches!$H$2:$H$201,MATCH($A1799&amp;"-5",Matches!$J$2:$J$201,0))),5,IF(SIGN(L1799-M1799)&lt;&gt;SIGN(INDEX(Matches!$G$2:$G$201,MATCH($A1799&amp;"-5",Matches!$J$2:$J$201,0))-INDEX(Matches!$H$2:$H$201,MATCH($A1799&amp;"-5",Matches!$J$2:$J$201,0))),0,IF(L1799-M1799=INDEX(Matches!$G$2:$G$201,MATCH($A1799&amp;"-5",Matches!$J$2:$J$201,0))-INDEX(Matches!$H$2:$H$201,MATCH($A1799&amp;"-5",Matches!$J$2:$J$201,0)),3,2))))),""))</f>
        <v/>
      </c>
      <c r="AC1799" s="12" t="str">
        <f aca="false">IF(OR($B1799="",N1799="",O1799=""),"",IFERROR(IF(OR(INDEX(Matches!$I$2:$I$201,MATCH($A1799&amp;"-6",Matches!$J$2:$J$201,0))="Void",INDEX(Matches!$G$2:$G$201,MATCH($A1799&amp;"-6",Matches!$J$2:$J$201,0))="",INDEX(Matches!$H$2:$H$201,MATCH($A1799&amp;"-6",Matches!$J$2:$J$201,0))=""),"",IF(AND($C1799&lt;&gt;"",INDEX(Matches!$F$2:$F$201,MATCH($A1799&amp;"-6",Matches!$J$2:$J$201,0))&lt;&gt;"",$C1799&gt;=INDEX(Matches!$F$2:$F$201,MATCH($A1799&amp;"-6",Matches!$J$2:$J$201,0))),"",IF(AND(N1799=INDEX(Matches!$G$2:$G$201,MATCH($A1799&amp;"-6",Matches!$J$2:$J$201,0)),O1799=INDEX(Matches!$H$2:$H$201,MATCH($A1799&amp;"-6",Matches!$J$2:$J$201,0))),5,IF(SIGN(N1799-O1799)&lt;&gt;SIGN(INDEX(Matches!$G$2:$G$201,MATCH($A1799&amp;"-6",Matches!$J$2:$J$201,0))-INDEX(Matches!$H$2:$H$201,MATCH($A1799&amp;"-6",Matches!$J$2:$J$201,0))),0,IF(N1799-O1799=INDEX(Matches!$G$2:$G$201,MATCH($A1799&amp;"-6",Matches!$J$2:$J$201,0))-INDEX(Matches!$H$2:$H$201,MATCH($A1799&amp;"-6",Matches!$J$2:$J$201,0)),3,2))))),""))</f>
        <v/>
      </c>
      <c r="AD1799" s="12" t="str">
        <f aca="false">IF(OR($B1799="",P1799="",Q1799=""),"",IFERROR(IF(OR(INDEX(Matches!$I$2:$I$201,MATCH($A1799&amp;"-7",Matches!$J$2:$J$201,0))="Void",INDEX(Matches!$G$2:$G$201,MATCH($A1799&amp;"-7",Matches!$J$2:$J$201,0))="",INDEX(Matches!$H$2:$H$201,MATCH($A1799&amp;"-7",Matches!$J$2:$J$201,0))=""),"",IF(AND($C1799&lt;&gt;"",INDEX(Matches!$F$2:$F$201,MATCH($A1799&amp;"-7",Matches!$J$2:$J$201,0))&lt;&gt;"",$C1799&gt;=INDEX(Matches!$F$2:$F$201,MATCH($A1799&amp;"-7",Matches!$J$2:$J$201,0))),"",IF(AND(P1799=INDEX(Matches!$G$2:$G$201,MATCH($A1799&amp;"-7",Matches!$J$2:$J$201,0)),Q1799=INDEX(Matches!$H$2:$H$201,MATCH($A1799&amp;"-7",Matches!$J$2:$J$201,0))),5,IF(SIGN(P1799-Q1799)&lt;&gt;SIGN(INDEX(Matches!$G$2:$G$201,MATCH($A1799&amp;"-7",Matches!$J$2:$J$201,0))-INDEX(Matches!$H$2:$H$201,MATCH($A1799&amp;"-7",Matches!$J$2:$J$201,0))),0,IF(P1799-Q1799=INDEX(Matches!$G$2:$G$201,MATCH($A1799&amp;"-7",Matches!$J$2:$J$201,0))-INDEX(Matches!$H$2:$H$201,MATCH($A1799&amp;"-7",Matches!$J$2:$J$201,0)),3,2))))),""))</f>
        <v/>
      </c>
      <c r="AE1799" s="12" t="str">
        <f aca="false">IF(OR($B1799="",R1799="",S1799=""),"",IFERROR(IF(OR(INDEX(Matches!$I$2:$I$201,MATCH($A1799&amp;"-8",Matches!$J$2:$J$201,0))="Void",INDEX(Matches!$G$2:$G$201,MATCH($A1799&amp;"-8",Matches!$J$2:$J$201,0))="",INDEX(Matches!$H$2:$H$201,MATCH($A1799&amp;"-8",Matches!$J$2:$J$201,0))=""),"",IF(AND($C1799&lt;&gt;"",INDEX(Matches!$F$2:$F$201,MATCH($A1799&amp;"-8",Matches!$J$2:$J$201,0))&lt;&gt;"",$C1799&gt;=INDEX(Matches!$F$2:$F$201,MATCH($A1799&amp;"-8",Matches!$J$2:$J$201,0))),"",IF(AND(R1799=INDEX(Matches!$G$2:$G$201,MATCH($A1799&amp;"-8",Matches!$J$2:$J$201,0)),S1799=INDEX(Matches!$H$2:$H$201,MATCH($A1799&amp;"-8",Matches!$J$2:$J$201,0))),5,IF(SIGN(R1799-S1799)&lt;&gt;SIGN(INDEX(Matches!$G$2:$G$201,MATCH($A1799&amp;"-8",Matches!$J$2:$J$201,0))-INDEX(Matches!$H$2:$H$201,MATCH($A1799&amp;"-8",Matches!$J$2:$J$201,0))),0,IF(R1799-S1799=INDEX(Matches!$G$2:$G$201,MATCH($A1799&amp;"-8",Matches!$J$2:$J$201,0))-INDEX(Matches!$H$2:$H$201,MATCH($A1799&amp;"-8",Matches!$J$2:$J$201,0)),3,2))))),""))</f>
        <v/>
      </c>
      <c r="AF1799" s="12" t="str">
        <f aca="false">IF(OR($B1799="",T1799="",U1799=""),"",IFERROR(IF(OR(INDEX(Matches!$I$2:$I$201,MATCH($A1799&amp;"-9",Matches!$J$2:$J$201,0))="Void",INDEX(Matches!$G$2:$G$201,MATCH($A1799&amp;"-9",Matches!$J$2:$J$201,0))="",INDEX(Matches!$H$2:$H$201,MATCH($A1799&amp;"-9",Matches!$J$2:$J$201,0))=""),"",IF(AND($C1799&lt;&gt;"",INDEX(Matches!$F$2:$F$201,MATCH($A1799&amp;"-9",Matches!$J$2:$J$201,0))&lt;&gt;"",$C1799&gt;=INDEX(Matches!$F$2:$F$201,MATCH($A1799&amp;"-9",Matches!$J$2:$J$201,0))),"",IF(AND(T1799=INDEX(Matches!$G$2:$G$201,MATCH($A1799&amp;"-9",Matches!$J$2:$J$201,0)),U1799=INDEX(Matches!$H$2:$H$201,MATCH($A1799&amp;"-9",Matches!$J$2:$J$201,0))),5,IF(SIGN(T1799-U1799)&lt;&gt;SIGN(INDEX(Matches!$G$2:$G$201,MATCH($A1799&amp;"-9",Matches!$J$2:$J$201,0))-INDEX(Matches!$H$2:$H$201,MATCH($A1799&amp;"-9",Matches!$J$2:$J$201,0))),0,IF(T1799-U1799=INDEX(Matches!$G$2:$G$201,MATCH($A1799&amp;"-9",Matches!$J$2:$J$201,0))-INDEX(Matches!$H$2:$H$201,MATCH($A1799&amp;"-9",Matches!$J$2:$J$201,0)),3,2))))),""))</f>
        <v/>
      </c>
      <c r="AG1799" s="12" t="str">
        <f aca="false">IF(OR($B1799="",V1799="",W1799=""),"",IFERROR(IF(OR(INDEX(Matches!$I$2:$I$201,MATCH($A1799&amp;"-10",Matches!$J$2:$J$201,0))="Void",INDEX(Matches!$G$2:$G$201,MATCH($A1799&amp;"-10",Matches!$J$2:$J$201,0))="",INDEX(Matches!$H$2:$H$201,MATCH($A1799&amp;"-10",Matches!$J$2:$J$201,0))=""),"",IF(AND($C1799&lt;&gt;"",INDEX(Matches!$F$2:$F$201,MATCH($A1799&amp;"-10",Matches!$J$2:$J$201,0))&lt;&gt;"",$C1799&gt;=INDEX(Matches!$F$2:$F$201,MATCH($A1799&amp;"-10",Matches!$J$2:$J$201,0))),"",IF(AND(V1799=INDEX(Matches!$G$2:$G$201,MATCH($A1799&amp;"-10",Matches!$J$2:$J$201,0)),W1799=INDEX(Matches!$H$2:$H$201,MATCH($A1799&amp;"-10",Matches!$J$2:$J$201,0))),5,IF(SIGN(V1799-W1799)&lt;&gt;SIGN(INDEX(Matches!$G$2:$G$201,MATCH($A1799&amp;"-10",Matches!$J$2:$J$201,0))-INDEX(Matches!$H$2:$H$201,MATCH($A1799&amp;"-10",Matches!$J$2:$J$201,0))),0,IF(V1799-W1799=INDEX(Matches!$G$2:$G$201,MATCH($A1799&amp;"-10",Matches!$J$2:$J$201,0))-INDEX(Matches!$H$2:$H$201,MATCH($A1799&amp;"-10",Matches!$J$2:$J$201,0)),3,2))))),""))</f>
        <v/>
      </c>
      <c r="AH1799" s="13" t="str">
        <f aca="false">IF($B1799="","",SUM(X1799:AG1799))</f>
        <v/>
      </c>
      <c r="AI1799" s="12" t="str">
        <f aca="false">IF($B1799="","",COUNTIF(X1799:AG1799,5))</f>
        <v/>
      </c>
      <c r="AJ1799" s="12" t="str">
        <f aca="false">IF($B1799="","",COUNTIF(X1799:AG1799,"&gt;=2"))</f>
        <v/>
      </c>
      <c r="AK1799" s="12" t="str">
        <f aca="false">IF($B1799="","",COUNT(X1799:AG1799))</f>
        <v/>
      </c>
    </row>
    <row r="1800" customFormat="false" ht="15" hidden="false" customHeight="false" outlineLevel="0" collapsed="false">
      <c r="A1800" s="7"/>
      <c r="B1800" s="7"/>
      <c r="C1800" s="11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12" t="str">
        <f aca="false">IF(OR($B1800="",D1800="",E1800=""),"",IFERROR(IF(OR(INDEX(Matches!$I$2:$I$201,MATCH($A1800&amp;"-1",Matches!$J$2:$J$201,0))="Void",INDEX(Matches!$G$2:$G$201,MATCH($A1800&amp;"-1",Matches!$J$2:$J$201,0))="",INDEX(Matches!$H$2:$H$201,MATCH($A1800&amp;"-1",Matches!$J$2:$J$201,0))=""),"",IF(AND($C1800&lt;&gt;"",INDEX(Matches!$F$2:$F$201,MATCH($A1800&amp;"-1",Matches!$J$2:$J$201,0))&lt;&gt;"",$C1800&gt;=INDEX(Matches!$F$2:$F$201,MATCH($A1800&amp;"-1",Matches!$J$2:$J$201,0))),"",IF(AND(D1800=INDEX(Matches!$G$2:$G$201,MATCH($A1800&amp;"-1",Matches!$J$2:$J$201,0)),E1800=INDEX(Matches!$H$2:$H$201,MATCH($A1800&amp;"-1",Matches!$J$2:$J$201,0))),5,IF(SIGN(D1800-E1800)&lt;&gt;SIGN(INDEX(Matches!$G$2:$G$201,MATCH($A1800&amp;"-1",Matches!$J$2:$J$201,0))-INDEX(Matches!$H$2:$H$201,MATCH($A1800&amp;"-1",Matches!$J$2:$J$201,0))),0,IF(D1800-E1800=INDEX(Matches!$G$2:$G$201,MATCH($A1800&amp;"-1",Matches!$J$2:$J$201,0))-INDEX(Matches!$H$2:$H$201,MATCH($A1800&amp;"-1",Matches!$J$2:$J$201,0)),3,2))))),""))</f>
        <v/>
      </c>
      <c r="Y1800" s="12" t="str">
        <f aca="false">IF(OR($B1800="",F1800="",G1800=""),"",IFERROR(IF(OR(INDEX(Matches!$I$2:$I$201,MATCH($A1800&amp;"-2",Matches!$J$2:$J$201,0))="Void",INDEX(Matches!$G$2:$G$201,MATCH($A1800&amp;"-2",Matches!$J$2:$J$201,0))="",INDEX(Matches!$H$2:$H$201,MATCH($A1800&amp;"-2",Matches!$J$2:$J$201,0))=""),"",IF(AND($C1800&lt;&gt;"",INDEX(Matches!$F$2:$F$201,MATCH($A1800&amp;"-2",Matches!$J$2:$J$201,0))&lt;&gt;"",$C1800&gt;=INDEX(Matches!$F$2:$F$201,MATCH($A1800&amp;"-2",Matches!$J$2:$J$201,0))),"",IF(AND(F1800=INDEX(Matches!$G$2:$G$201,MATCH($A1800&amp;"-2",Matches!$J$2:$J$201,0)),G1800=INDEX(Matches!$H$2:$H$201,MATCH($A1800&amp;"-2",Matches!$J$2:$J$201,0))),5,IF(SIGN(F1800-G1800)&lt;&gt;SIGN(INDEX(Matches!$G$2:$G$201,MATCH($A1800&amp;"-2",Matches!$J$2:$J$201,0))-INDEX(Matches!$H$2:$H$201,MATCH($A1800&amp;"-2",Matches!$J$2:$J$201,0))),0,IF(F1800-G1800=INDEX(Matches!$G$2:$G$201,MATCH($A1800&amp;"-2",Matches!$J$2:$J$201,0))-INDEX(Matches!$H$2:$H$201,MATCH($A1800&amp;"-2",Matches!$J$2:$J$201,0)),3,2))))),""))</f>
        <v/>
      </c>
      <c r="Z1800" s="12" t="str">
        <f aca="false">IF(OR($B1800="",H1800="",I1800=""),"",IFERROR(IF(OR(INDEX(Matches!$I$2:$I$201,MATCH($A1800&amp;"-3",Matches!$J$2:$J$201,0))="Void",INDEX(Matches!$G$2:$G$201,MATCH($A1800&amp;"-3",Matches!$J$2:$J$201,0))="",INDEX(Matches!$H$2:$H$201,MATCH($A1800&amp;"-3",Matches!$J$2:$J$201,0))=""),"",IF(AND($C1800&lt;&gt;"",INDEX(Matches!$F$2:$F$201,MATCH($A1800&amp;"-3",Matches!$J$2:$J$201,0))&lt;&gt;"",$C1800&gt;=INDEX(Matches!$F$2:$F$201,MATCH($A1800&amp;"-3",Matches!$J$2:$J$201,0))),"",IF(AND(H1800=INDEX(Matches!$G$2:$G$201,MATCH($A1800&amp;"-3",Matches!$J$2:$J$201,0)),I1800=INDEX(Matches!$H$2:$H$201,MATCH($A1800&amp;"-3",Matches!$J$2:$J$201,0))),5,IF(SIGN(H1800-I1800)&lt;&gt;SIGN(INDEX(Matches!$G$2:$G$201,MATCH($A1800&amp;"-3",Matches!$J$2:$J$201,0))-INDEX(Matches!$H$2:$H$201,MATCH($A1800&amp;"-3",Matches!$J$2:$J$201,0))),0,IF(H1800-I1800=INDEX(Matches!$G$2:$G$201,MATCH($A1800&amp;"-3",Matches!$J$2:$J$201,0))-INDEX(Matches!$H$2:$H$201,MATCH($A1800&amp;"-3",Matches!$J$2:$J$201,0)),3,2))))),""))</f>
        <v/>
      </c>
      <c r="AA1800" s="12" t="str">
        <f aca="false">IF(OR($B1800="",J1800="",K1800=""),"",IFERROR(IF(OR(INDEX(Matches!$I$2:$I$201,MATCH($A1800&amp;"-4",Matches!$J$2:$J$201,0))="Void",INDEX(Matches!$G$2:$G$201,MATCH($A1800&amp;"-4",Matches!$J$2:$J$201,0))="",INDEX(Matches!$H$2:$H$201,MATCH($A1800&amp;"-4",Matches!$J$2:$J$201,0))=""),"",IF(AND($C1800&lt;&gt;"",INDEX(Matches!$F$2:$F$201,MATCH($A1800&amp;"-4",Matches!$J$2:$J$201,0))&lt;&gt;"",$C1800&gt;=INDEX(Matches!$F$2:$F$201,MATCH($A1800&amp;"-4",Matches!$J$2:$J$201,0))),"",IF(AND(J1800=INDEX(Matches!$G$2:$G$201,MATCH($A1800&amp;"-4",Matches!$J$2:$J$201,0)),K1800=INDEX(Matches!$H$2:$H$201,MATCH($A1800&amp;"-4",Matches!$J$2:$J$201,0))),5,IF(SIGN(J1800-K1800)&lt;&gt;SIGN(INDEX(Matches!$G$2:$G$201,MATCH($A1800&amp;"-4",Matches!$J$2:$J$201,0))-INDEX(Matches!$H$2:$H$201,MATCH($A1800&amp;"-4",Matches!$J$2:$J$201,0))),0,IF(J1800-K1800=INDEX(Matches!$G$2:$G$201,MATCH($A1800&amp;"-4",Matches!$J$2:$J$201,0))-INDEX(Matches!$H$2:$H$201,MATCH($A1800&amp;"-4",Matches!$J$2:$J$201,0)),3,2))))),""))</f>
        <v/>
      </c>
      <c r="AB1800" s="12" t="str">
        <f aca="false">IF(OR($B1800="",L1800="",M1800=""),"",IFERROR(IF(OR(INDEX(Matches!$I$2:$I$201,MATCH($A1800&amp;"-5",Matches!$J$2:$J$201,0))="Void",INDEX(Matches!$G$2:$G$201,MATCH($A1800&amp;"-5",Matches!$J$2:$J$201,0))="",INDEX(Matches!$H$2:$H$201,MATCH($A1800&amp;"-5",Matches!$J$2:$J$201,0))=""),"",IF(AND($C1800&lt;&gt;"",INDEX(Matches!$F$2:$F$201,MATCH($A1800&amp;"-5",Matches!$J$2:$J$201,0))&lt;&gt;"",$C1800&gt;=INDEX(Matches!$F$2:$F$201,MATCH($A1800&amp;"-5",Matches!$J$2:$J$201,0))),"",IF(AND(L1800=INDEX(Matches!$G$2:$G$201,MATCH($A1800&amp;"-5",Matches!$J$2:$J$201,0)),M1800=INDEX(Matches!$H$2:$H$201,MATCH($A1800&amp;"-5",Matches!$J$2:$J$201,0))),5,IF(SIGN(L1800-M1800)&lt;&gt;SIGN(INDEX(Matches!$G$2:$G$201,MATCH($A1800&amp;"-5",Matches!$J$2:$J$201,0))-INDEX(Matches!$H$2:$H$201,MATCH($A1800&amp;"-5",Matches!$J$2:$J$201,0))),0,IF(L1800-M1800=INDEX(Matches!$G$2:$G$201,MATCH($A1800&amp;"-5",Matches!$J$2:$J$201,0))-INDEX(Matches!$H$2:$H$201,MATCH($A1800&amp;"-5",Matches!$J$2:$J$201,0)),3,2))))),""))</f>
        <v/>
      </c>
      <c r="AC1800" s="12" t="str">
        <f aca="false">IF(OR($B1800="",N1800="",O1800=""),"",IFERROR(IF(OR(INDEX(Matches!$I$2:$I$201,MATCH($A1800&amp;"-6",Matches!$J$2:$J$201,0))="Void",INDEX(Matches!$G$2:$G$201,MATCH($A1800&amp;"-6",Matches!$J$2:$J$201,0))="",INDEX(Matches!$H$2:$H$201,MATCH($A1800&amp;"-6",Matches!$J$2:$J$201,0))=""),"",IF(AND($C1800&lt;&gt;"",INDEX(Matches!$F$2:$F$201,MATCH($A1800&amp;"-6",Matches!$J$2:$J$201,0))&lt;&gt;"",$C1800&gt;=INDEX(Matches!$F$2:$F$201,MATCH($A1800&amp;"-6",Matches!$J$2:$J$201,0))),"",IF(AND(N1800=INDEX(Matches!$G$2:$G$201,MATCH($A1800&amp;"-6",Matches!$J$2:$J$201,0)),O1800=INDEX(Matches!$H$2:$H$201,MATCH($A1800&amp;"-6",Matches!$J$2:$J$201,0))),5,IF(SIGN(N1800-O1800)&lt;&gt;SIGN(INDEX(Matches!$G$2:$G$201,MATCH($A1800&amp;"-6",Matches!$J$2:$J$201,0))-INDEX(Matches!$H$2:$H$201,MATCH($A1800&amp;"-6",Matches!$J$2:$J$201,0))),0,IF(N1800-O1800=INDEX(Matches!$G$2:$G$201,MATCH($A1800&amp;"-6",Matches!$J$2:$J$201,0))-INDEX(Matches!$H$2:$H$201,MATCH($A1800&amp;"-6",Matches!$J$2:$J$201,0)),3,2))))),""))</f>
        <v/>
      </c>
      <c r="AD1800" s="12" t="str">
        <f aca="false">IF(OR($B1800="",P1800="",Q1800=""),"",IFERROR(IF(OR(INDEX(Matches!$I$2:$I$201,MATCH($A1800&amp;"-7",Matches!$J$2:$J$201,0))="Void",INDEX(Matches!$G$2:$G$201,MATCH($A1800&amp;"-7",Matches!$J$2:$J$201,0))="",INDEX(Matches!$H$2:$H$201,MATCH($A1800&amp;"-7",Matches!$J$2:$J$201,0))=""),"",IF(AND($C1800&lt;&gt;"",INDEX(Matches!$F$2:$F$201,MATCH($A1800&amp;"-7",Matches!$J$2:$J$201,0))&lt;&gt;"",$C1800&gt;=INDEX(Matches!$F$2:$F$201,MATCH($A1800&amp;"-7",Matches!$J$2:$J$201,0))),"",IF(AND(P1800=INDEX(Matches!$G$2:$G$201,MATCH($A1800&amp;"-7",Matches!$J$2:$J$201,0)),Q1800=INDEX(Matches!$H$2:$H$201,MATCH($A1800&amp;"-7",Matches!$J$2:$J$201,0))),5,IF(SIGN(P1800-Q1800)&lt;&gt;SIGN(INDEX(Matches!$G$2:$G$201,MATCH($A1800&amp;"-7",Matches!$J$2:$J$201,0))-INDEX(Matches!$H$2:$H$201,MATCH($A1800&amp;"-7",Matches!$J$2:$J$201,0))),0,IF(P1800-Q1800=INDEX(Matches!$G$2:$G$201,MATCH($A1800&amp;"-7",Matches!$J$2:$J$201,0))-INDEX(Matches!$H$2:$H$201,MATCH($A1800&amp;"-7",Matches!$J$2:$J$201,0)),3,2))))),""))</f>
        <v/>
      </c>
      <c r="AE1800" s="12" t="str">
        <f aca="false">IF(OR($B1800="",R1800="",S1800=""),"",IFERROR(IF(OR(INDEX(Matches!$I$2:$I$201,MATCH($A1800&amp;"-8",Matches!$J$2:$J$201,0))="Void",INDEX(Matches!$G$2:$G$201,MATCH($A1800&amp;"-8",Matches!$J$2:$J$201,0))="",INDEX(Matches!$H$2:$H$201,MATCH($A1800&amp;"-8",Matches!$J$2:$J$201,0))=""),"",IF(AND($C1800&lt;&gt;"",INDEX(Matches!$F$2:$F$201,MATCH($A1800&amp;"-8",Matches!$J$2:$J$201,0))&lt;&gt;"",$C1800&gt;=INDEX(Matches!$F$2:$F$201,MATCH($A1800&amp;"-8",Matches!$J$2:$J$201,0))),"",IF(AND(R1800=INDEX(Matches!$G$2:$G$201,MATCH($A1800&amp;"-8",Matches!$J$2:$J$201,0)),S1800=INDEX(Matches!$H$2:$H$201,MATCH($A1800&amp;"-8",Matches!$J$2:$J$201,0))),5,IF(SIGN(R1800-S1800)&lt;&gt;SIGN(INDEX(Matches!$G$2:$G$201,MATCH($A1800&amp;"-8",Matches!$J$2:$J$201,0))-INDEX(Matches!$H$2:$H$201,MATCH($A1800&amp;"-8",Matches!$J$2:$J$201,0))),0,IF(R1800-S1800=INDEX(Matches!$G$2:$G$201,MATCH($A1800&amp;"-8",Matches!$J$2:$J$201,0))-INDEX(Matches!$H$2:$H$201,MATCH($A1800&amp;"-8",Matches!$J$2:$J$201,0)),3,2))))),""))</f>
        <v/>
      </c>
      <c r="AF1800" s="12" t="str">
        <f aca="false">IF(OR($B1800="",T1800="",U1800=""),"",IFERROR(IF(OR(INDEX(Matches!$I$2:$I$201,MATCH($A1800&amp;"-9",Matches!$J$2:$J$201,0))="Void",INDEX(Matches!$G$2:$G$201,MATCH($A1800&amp;"-9",Matches!$J$2:$J$201,0))="",INDEX(Matches!$H$2:$H$201,MATCH($A1800&amp;"-9",Matches!$J$2:$J$201,0))=""),"",IF(AND($C1800&lt;&gt;"",INDEX(Matches!$F$2:$F$201,MATCH($A1800&amp;"-9",Matches!$J$2:$J$201,0))&lt;&gt;"",$C1800&gt;=INDEX(Matches!$F$2:$F$201,MATCH($A1800&amp;"-9",Matches!$J$2:$J$201,0))),"",IF(AND(T1800=INDEX(Matches!$G$2:$G$201,MATCH($A1800&amp;"-9",Matches!$J$2:$J$201,0)),U1800=INDEX(Matches!$H$2:$H$201,MATCH($A1800&amp;"-9",Matches!$J$2:$J$201,0))),5,IF(SIGN(T1800-U1800)&lt;&gt;SIGN(INDEX(Matches!$G$2:$G$201,MATCH($A1800&amp;"-9",Matches!$J$2:$J$201,0))-INDEX(Matches!$H$2:$H$201,MATCH($A1800&amp;"-9",Matches!$J$2:$J$201,0))),0,IF(T1800-U1800=INDEX(Matches!$G$2:$G$201,MATCH($A1800&amp;"-9",Matches!$J$2:$J$201,0))-INDEX(Matches!$H$2:$H$201,MATCH($A1800&amp;"-9",Matches!$J$2:$J$201,0)),3,2))))),""))</f>
        <v/>
      </c>
      <c r="AG1800" s="12" t="str">
        <f aca="false">IF(OR($B1800="",V1800="",W1800=""),"",IFERROR(IF(OR(INDEX(Matches!$I$2:$I$201,MATCH($A1800&amp;"-10",Matches!$J$2:$J$201,0))="Void",INDEX(Matches!$G$2:$G$201,MATCH($A1800&amp;"-10",Matches!$J$2:$J$201,0))="",INDEX(Matches!$H$2:$H$201,MATCH($A1800&amp;"-10",Matches!$J$2:$J$201,0))=""),"",IF(AND($C1800&lt;&gt;"",INDEX(Matches!$F$2:$F$201,MATCH($A1800&amp;"-10",Matches!$J$2:$J$201,0))&lt;&gt;"",$C1800&gt;=INDEX(Matches!$F$2:$F$201,MATCH($A1800&amp;"-10",Matches!$J$2:$J$201,0))),"",IF(AND(V1800=INDEX(Matches!$G$2:$G$201,MATCH($A1800&amp;"-10",Matches!$J$2:$J$201,0)),W1800=INDEX(Matches!$H$2:$H$201,MATCH($A1800&amp;"-10",Matches!$J$2:$J$201,0))),5,IF(SIGN(V1800-W1800)&lt;&gt;SIGN(INDEX(Matches!$G$2:$G$201,MATCH($A1800&amp;"-10",Matches!$J$2:$J$201,0))-INDEX(Matches!$H$2:$H$201,MATCH($A1800&amp;"-10",Matches!$J$2:$J$201,0))),0,IF(V1800-W1800=INDEX(Matches!$G$2:$G$201,MATCH($A1800&amp;"-10",Matches!$J$2:$J$201,0))-INDEX(Matches!$H$2:$H$201,MATCH($A1800&amp;"-10",Matches!$J$2:$J$201,0)),3,2))))),""))</f>
        <v/>
      </c>
      <c r="AH1800" s="13" t="str">
        <f aca="false">IF($B1800="","",SUM(X1800:AG1800))</f>
        <v/>
      </c>
      <c r="AI1800" s="12" t="str">
        <f aca="false">IF($B1800="","",COUNTIF(X1800:AG1800,5))</f>
        <v/>
      </c>
      <c r="AJ1800" s="12" t="str">
        <f aca="false">IF($B1800="","",COUNTIF(X1800:AG1800,"&gt;=2"))</f>
        <v/>
      </c>
      <c r="AK1800" s="12" t="str">
        <f aca="false">IF($B1800="","",COUNT(X1800:AG1800))</f>
        <v/>
      </c>
    </row>
    <row r="1801" customFormat="false" ht="15" hidden="false" customHeight="false" outlineLevel="0" collapsed="false">
      <c r="A1801" s="7"/>
      <c r="B1801" s="7"/>
      <c r="C1801" s="11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12" t="str">
        <f aca="false">IF(OR($B1801="",D1801="",E1801=""),"",IFERROR(IF(OR(INDEX(Matches!$I$2:$I$201,MATCH($A1801&amp;"-1",Matches!$J$2:$J$201,0))="Void",INDEX(Matches!$G$2:$G$201,MATCH($A1801&amp;"-1",Matches!$J$2:$J$201,0))="",INDEX(Matches!$H$2:$H$201,MATCH($A1801&amp;"-1",Matches!$J$2:$J$201,0))=""),"",IF(AND($C1801&lt;&gt;"",INDEX(Matches!$F$2:$F$201,MATCH($A1801&amp;"-1",Matches!$J$2:$J$201,0))&lt;&gt;"",$C1801&gt;=INDEX(Matches!$F$2:$F$201,MATCH($A1801&amp;"-1",Matches!$J$2:$J$201,0))),"",IF(AND(D1801=INDEX(Matches!$G$2:$G$201,MATCH($A1801&amp;"-1",Matches!$J$2:$J$201,0)),E1801=INDEX(Matches!$H$2:$H$201,MATCH($A1801&amp;"-1",Matches!$J$2:$J$201,0))),5,IF(SIGN(D1801-E1801)&lt;&gt;SIGN(INDEX(Matches!$G$2:$G$201,MATCH($A1801&amp;"-1",Matches!$J$2:$J$201,0))-INDEX(Matches!$H$2:$H$201,MATCH($A1801&amp;"-1",Matches!$J$2:$J$201,0))),0,IF(D1801-E1801=INDEX(Matches!$G$2:$G$201,MATCH($A1801&amp;"-1",Matches!$J$2:$J$201,0))-INDEX(Matches!$H$2:$H$201,MATCH($A1801&amp;"-1",Matches!$J$2:$J$201,0)),3,2))))),""))</f>
        <v/>
      </c>
      <c r="Y1801" s="12" t="str">
        <f aca="false">IF(OR($B1801="",F1801="",G1801=""),"",IFERROR(IF(OR(INDEX(Matches!$I$2:$I$201,MATCH($A1801&amp;"-2",Matches!$J$2:$J$201,0))="Void",INDEX(Matches!$G$2:$G$201,MATCH($A1801&amp;"-2",Matches!$J$2:$J$201,0))="",INDEX(Matches!$H$2:$H$201,MATCH($A1801&amp;"-2",Matches!$J$2:$J$201,0))=""),"",IF(AND($C1801&lt;&gt;"",INDEX(Matches!$F$2:$F$201,MATCH($A1801&amp;"-2",Matches!$J$2:$J$201,0))&lt;&gt;"",$C1801&gt;=INDEX(Matches!$F$2:$F$201,MATCH($A1801&amp;"-2",Matches!$J$2:$J$201,0))),"",IF(AND(F1801=INDEX(Matches!$G$2:$G$201,MATCH($A1801&amp;"-2",Matches!$J$2:$J$201,0)),G1801=INDEX(Matches!$H$2:$H$201,MATCH($A1801&amp;"-2",Matches!$J$2:$J$201,0))),5,IF(SIGN(F1801-G1801)&lt;&gt;SIGN(INDEX(Matches!$G$2:$G$201,MATCH($A1801&amp;"-2",Matches!$J$2:$J$201,0))-INDEX(Matches!$H$2:$H$201,MATCH($A1801&amp;"-2",Matches!$J$2:$J$201,0))),0,IF(F1801-G1801=INDEX(Matches!$G$2:$G$201,MATCH($A1801&amp;"-2",Matches!$J$2:$J$201,0))-INDEX(Matches!$H$2:$H$201,MATCH($A1801&amp;"-2",Matches!$J$2:$J$201,0)),3,2))))),""))</f>
        <v/>
      </c>
      <c r="Z1801" s="12" t="str">
        <f aca="false">IF(OR($B1801="",H1801="",I1801=""),"",IFERROR(IF(OR(INDEX(Matches!$I$2:$I$201,MATCH($A1801&amp;"-3",Matches!$J$2:$J$201,0))="Void",INDEX(Matches!$G$2:$G$201,MATCH($A1801&amp;"-3",Matches!$J$2:$J$201,0))="",INDEX(Matches!$H$2:$H$201,MATCH($A1801&amp;"-3",Matches!$J$2:$J$201,0))=""),"",IF(AND($C1801&lt;&gt;"",INDEX(Matches!$F$2:$F$201,MATCH($A1801&amp;"-3",Matches!$J$2:$J$201,0))&lt;&gt;"",$C1801&gt;=INDEX(Matches!$F$2:$F$201,MATCH($A1801&amp;"-3",Matches!$J$2:$J$201,0))),"",IF(AND(H1801=INDEX(Matches!$G$2:$G$201,MATCH($A1801&amp;"-3",Matches!$J$2:$J$201,0)),I1801=INDEX(Matches!$H$2:$H$201,MATCH($A1801&amp;"-3",Matches!$J$2:$J$201,0))),5,IF(SIGN(H1801-I1801)&lt;&gt;SIGN(INDEX(Matches!$G$2:$G$201,MATCH($A1801&amp;"-3",Matches!$J$2:$J$201,0))-INDEX(Matches!$H$2:$H$201,MATCH($A1801&amp;"-3",Matches!$J$2:$J$201,0))),0,IF(H1801-I1801=INDEX(Matches!$G$2:$G$201,MATCH($A1801&amp;"-3",Matches!$J$2:$J$201,0))-INDEX(Matches!$H$2:$H$201,MATCH($A1801&amp;"-3",Matches!$J$2:$J$201,0)),3,2))))),""))</f>
        <v/>
      </c>
      <c r="AA1801" s="12" t="str">
        <f aca="false">IF(OR($B1801="",J1801="",K1801=""),"",IFERROR(IF(OR(INDEX(Matches!$I$2:$I$201,MATCH($A1801&amp;"-4",Matches!$J$2:$J$201,0))="Void",INDEX(Matches!$G$2:$G$201,MATCH($A1801&amp;"-4",Matches!$J$2:$J$201,0))="",INDEX(Matches!$H$2:$H$201,MATCH($A1801&amp;"-4",Matches!$J$2:$J$201,0))=""),"",IF(AND($C1801&lt;&gt;"",INDEX(Matches!$F$2:$F$201,MATCH($A1801&amp;"-4",Matches!$J$2:$J$201,0))&lt;&gt;"",$C1801&gt;=INDEX(Matches!$F$2:$F$201,MATCH($A1801&amp;"-4",Matches!$J$2:$J$201,0))),"",IF(AND(J1801=INDEX(Matches!$G$2:$G$201,MATCH($A1801&amp;"-4",Matches!$J$2:$J$201,0)),K1801=INDEX(Matches!$H$2:$H$201,MATCH($A1801&amp;"-4",Matches!$J$2:$J$201,0))),5,IF(SIGN(J1801-K1801)&lt;&gt;SIGN(INDEX(Matches!$G$2:$G$201,MATCH($A1801&amp;"-4",Matches!$J$2:$J$201,0))-INDEX(Matches!$H$2:$H$201,MATCH($A1801&amp;"-4",Matches!$J$2:$J$201,0))),0,IF(J1801-K1801=INDEX(Matches!$G$2:$G$201,MATCH($A1801&amp;"-4",Matches!$J$2:$J$201,0))-INDEX(Matches!$H$2:$H$201,MATCH($A1801&amp;"-4",Matches!$J$2:$J$201,0)),3,2))))),""))</f>
        <v/>
      </c>
      <c r="AB1801" s="12" t="str">
        <f aca="false">IF(OR($B1801="",L1801="",M1801=""),"",IFERROR(IF(OR(INDEX(Matches!$I$2:$I$201,MATCH($A1801&amp;"-5",Matches!$J$2:$J$201,0))="Void",INDEX(Matches!$G$2:$G$201,MATCH($A1801&amp;"-5",Matches!$J$2:$J$201,0))="",INDEX(Matches!$H$2:$H$201,MATCH($A1801&amp;"-5",Matches!$J$2:$J$201,0))=""),"",IF(AND($C1801&lt;&gt;"",INDEX(Matches!$F$2:$F$201,MATCH($A1801&amp;"-5",Matches!$J$2:$J$201,0))&lt;&gt;"",$C1801&gt;=INDEX(Matches!$F$2:$F$201,MATCH($A1801&amp;"-5",Matches!$J$2:$J$201,0))),"",IF(AND(L1801=INDEX(Matches!$G$2:$G$201,MATCH($A1801&amp;"-5",Matches!$J$2:$J$201,0)),M1801=INDEX(Matches!$H$2:$H$201,MATCH($A1801&amp;"-5",Matches!$J$2:$J$201,0))),5,IF(SIGN(L1801-M1801)&lt;&gt;SIGN(INDEX(Matches!$G$2:$G$201,MATCH($A1801&amp;"-5",Matches!$J$2:$J$201,0))-INDEX(Matches!$H$2:$H$201,MATCH($A1801&amp;"-5",Matches!$J$2:$J$201,0))),0,IF(L1801-M1801=INDEX(Matches!$G$2:$G$201,MATCH($A1801&amp;"-5",Matches!$J$2:$J$201,0))-INDEX(Matches!$H$2:$H$201,MATCH($A1801&amp;"-5",Matches!$J$2:$J$201,0)),3,2))))),""))</f>
        <v/>
      </c>
      <c r="AC1801" s="12" t="str">
        <f aca="false">IF(OR($B1801="",N1801="",O1801=""),"",IFERROR(IF(OR(INDEX(Matches!$I$2:$I$201,MATCH($A1801&amp;"-6",Matches!$J$2:$J$201,0))="Void",INDEX(Matches!$G$2:$G$201,MATCH($A1801&amp;"-6",Matches!$J$2:$J$201,0))="",INDEX(Matches!$H$2:$H$201,MATCH($A1801&amp;"-6",Matches!$J$2:$J$201,0))=""),"",IF(AND($C1801&lt;&gt;"",INDEX(Matches!$F$2:$F$201,MATCH($A1801&amp;"-6",Matches!$J$2:$J$201,0))&lt;&gt;"",$C1801&gt;=INDEX(Matches!$F$2:$F$201,MATCH($A1801&amp;"-6",Matches!$J$2:$J$201,0))),"",IF(AND(N1801=INDEX(Matches!$G$2:$G$201,MATCH($A1801&amp;"-6",Matches!$J$2:$J$201,0)),O1801=INDEX(Matches!$H$2:$H$201,MATCH($A1801&amp;"-6",Matches!$J$2:$J$201,0))),5,IF(SIGN(N1801-O1801)&lt;&gt;SIGN(INDEX(Matches!$G$2:$G$201,MATCH($A1801&amp;"-6",Matches!$J$2:$J$201,0))-INDEX(Matches!$H$2:$H$201,MATCH($A1801&amp;"-6",Matches!$J$2:$J$201,0))),0,IF(N1801-O1801=INDEX(Matches!$G$2:$G$201,MATCH($A1801&amp;"-6",Matches!$J$2:$J$201,0))-INDEX(Matches!$H$2:$H$201,MATCH($A1801&amp;"-6",Matches!$J$2:$J$201,0)),3,2))))),""))</f>
        <v/>
      </c>
      <c r="AD1801" s="12" t="str">
        <f aca="false">IF(OR($B1801="",P1801="",Q1801=""),"",IFERROR(IF(OR(INDEX(Matches!$I$2:$I$201,MATCH($A1801&amp;"-7",Matches!$J$2:$J$201,0))="Void",INDEX(Matches!$G$2:$G$201,MATCH($A1801&amp;"-7",Matches!$J$2:$J$201,0))="",INDEX(Matches!$H$2:$H$201,MATCH($A1801&amp;"-7",Matches!$J$2:$J$201,0))=""),"",IF(AND($C1801&lt;&gt;"",INDEX(Matches!$F$2:$F$201,MATCH($A1801&amp;"-7",Matches!$J$2:$J$201,0))&lt;&gt;"",$C1801&gt;=INDEX(Matches!$F$2:$F$201,MATCH($A1801&amp;"-7",Matches!$J$2:$J$201,0))),"",IF(AND(P1801=INDEX(Matches!$G$2:$G$201,MATCH($A1801&amp;"-7",Matches!$J$2:$J$201,0)),Q1801=INDEX(Matches!$H$2:$H$201,MATCH($A1801&amp;"-7",Matches!$J$2:$J$201,0))),5,IF(SIGN(P1801-Q1801)&lt;&gt;SIGN(INDEX(Matches!$G$2:$G$201,MATCH($A1801&amp;"-7",Matches!$J$2:$J$201,0))-INDEX(Matches!$H$2:$H$201,MATCH($A1801&amp;"-7",Matches!$J$2:$J$201,0))),0,IF(P1801-Q1801=INDEX(Matches!$G$2:$G$201,MATCH($A1801&amp;"-7",Matches!$J$2:$J$201,0))-INDEX(Matches!$H$2:$H$201,MATCH($A1801&amp;"-7",Matches!$J$2:$J$201,0)),3,2))))),""))</f>
        <v/>
      </c>
      <c r="AE1801" s="12" t="str">
        <f aca="false">IF(OR($B1801="",R1801="",S1801=""),"",IFERROR(IF(OR(INDEX(Matches!$I$2:$I$201,MATCH($A1801&amp;"-8",Matches!$J$2:$J$201,0))="Void",INDEX(Matches!$G$2:$G$201,MATCH($A1801&amp;"-8",Matches!$J$2:$J$201,0))="",INDEX(Matches!$H$2:$H$201,MATCH($A1801&amp;"-8",Matches!$J$2:$J$201,0))=""),"",IF(AND($C1801&lt;&gt;"",INDEX(Matches!$F$2:$F$201,MATCH($A1801&amp;"-8",Matches!$J$2:$J$201,0))&lt;&gt;"",$C1801&gt;=INDEX(Matches!$F$2:$F$201,MATCH($A1801&amp;"-8",Matches!$J$2:$J$201,0))),"",IF(AND(R1801=INDEX(Matches!$G$2:$G$201,MATCH($A1801&amp;"-8",Matches!$J$2:$J$201,0)),S1801=INDEX(Matches!$H$2:$H$201,MATCH($A1801&amp;"-8",Matches!$J$2:$J$201,0))),5,IF(SIGN(R1801-S1801)&lt;&gt;SIGN(INDEX(Matches!$G$2:$G$201,MATCH($A1801&amp;"-8",Matches!$J$2:$J$201,0))-INDEX(Matches!$H$2:$H$201,MATCH($A1801&amp;"-8",Matches!$J$2:$J$201,0))),0,IF(R1801-S1801=INDEX(Matches!$G$2:$G$201,MATCH($A1801&amp;"-8",Matches!$J$2:$J$201,0))-INDEX(Matches!$H$2:$H$201,MATCH($A1801&amp;"-8",Matches!$J$2:$J$201,0)),3,2))))),""))</f>
        <v/>
      </c>
      <c r="AF1801" s="12" t="str">
        <f aca="false">IF(OR($B1801="",T1801="",U1801=""),"",IFERROR(IF(OR(INDEX(Matches!$I$2:$I$201,MATCH($A1801&amp;"-9",Matches!$J$2:$J$201,0))="Void",INDEX(Matches!$G$2:$G$201,MATCH($A1801&amp;"-9",Matches!$J$2:$J$201,0))="",INDEX(Matches!$H$2:$H$201,MATCH($A1801&amp;"-9",Matches!$J$2:$J$201,0))=""),"",IF(AND($C1801&lt;&gt;"",INDEX(Matches!$F$2:$F$201,MATCH($A1801&amp;"-9",Matches!$J$2:$J$201,0))&lt;&gt;"",$C1801&gt;=INDEX(Matches!$F$2:$F$201,MATCH($A1801&amp;"-9",Matches!$J$2:$J$201,0))),"",IF(AND(T1801=INDEX(Matches!$G$2:$G$201,MATCH($A1801&amp;"-9",Matches!$J$2:$J$201,0)),U1801=INDEX(Matches!$H$2:$H$201,MATCH($A1801&amp;"-9",Matches!$J$2:$J$201,0))),5,IF(SIGN(T1801-U1801)&lt;&gt;SIGN(INDEX(Matches!$G$2:$G$201,MATCH($A1801&amp;"-9",Matches!$J$2:$J$201,0))-INDEX(Matches!$H$2:$H$201,MATCH($A1801&amp;"-9",Matches!$J$2:$J$201,0))),0,IF(T1801-U1801=INDEX(Matches!$G$2:$G$201,MATCH($A1801&amp;"-9",Matches!$J$2:$J$201,0))-INDEX(Matches!$H$2:$H$201,MATCH($A1801&amp;"-9",Matches!$J$2:$J$201,0)),3,2))))),""))</f>
        <v/>
      </c>
      <c r="AG1801" s="12" t="str">
        <f aca="false">IF(OR($B1801="",V1801="",W1801=""),"",IFERROR(IF(OR(INDEX(Matches!$I$2:$I$201,MATCH($A1801&amp;"-10",Matches!$J$2:$J$201,0))="Void",INDEX(Matches!$G$2:$G$201,MATCH($A1801&amp;"-10",Matches!$J$2:$J$201,0))="",INDEX(Matches!$H$2:$H$201,MATCH($A1801&amp;"-10",Matches!$J$2:$J$201,0))=""),"",IF(AND($C1801&lt;&gt;"",INDEX(Matches!$F$2:$F$201,MATCH($A1801&amp;"-10",Matches!$J$2:$J$201,0))&lt;&gt;"",$C1801&gt;=INDEX(Matches!$F$2:$F$201,MATCH($A1801&amp;"-10",Matches!$J$2:$J$201,0))),"",IF(AND(V1801=INDEX(Matches!$G$2:$G$201,MATCH($A1801&amp;"-10",Matches!$J$2:$J$201,0)),W1801=INDEX(Matches!$H$2:$H$201,MATCH($A1801&amp;"-10",Matches!$J$2:$J$201,0))),5,IF(SIGN(V1801-W1801)&lt;&gt;SIGN(INDEX(Matches!$G$2:$G$201,MATCH($A1801&amp;"-10",Matches!$J$2:$J$201,0))-INDEX(Matches!$H$2:$H$201,MATCH($A1801&amp;"-10",Matches!$J$2:$J$201,0))),0,IF(V1801-W1801=INDEX(Matches!$G$2:$G$201,MATCH($A1801&amp;"-10",Matches!$J$2:$J$201,0))-INDEX(Matches!$H$2:$H$201,MATCH($A1801&amp;"-10",Matches!$J$2:$J$201,0)),3,2))))),""))</f>
        <v/>
      </c>
      <c r="AH1801" s="13" t="str">
        <f aca="false">IF($B1801="","",SUM(X1801:AG1801))</f>
        <v/>
      </c>
      <c r="AI1801" s="12" t="str">
        <f aca="false">IF($B1801="","",COUNTIF(X1801:AG1801,5))</f>
        <v/>
      </c>
      <c r="AJ1801" s="12" t="str">
        <f aca="false">IF($B1801="","",COUNTIF(X1801:AG1801,"&gt;=2"))</f>
        <v/>
      </c>
      <c r="AK1801" s="12" t="str">
        <f aca="false">IF($B1801="","",COUNT(X1801:AG1801))</f>
        <v/>
      </c>
    </row>
    <row r="1802" customFormat="false" ht="15" hidden="false" customHeight="false" outlineLevel="0" collapsed="false">
      <c r="A1802" s="7"/>
      <c r="B1802" s="7"/>
      <c r="C1802" s="11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12" t="str">
        <f aca="false">IF(OR($B1802="",D1802="",E1802=""),"",IFERROR(IF(OR(INDEX(Matches!$I$2:$I$201,MATCH($A1802&amp;"-1",Matches!$J$2:$J$201,0))="Void",INDEX(Matches!$G$2:$G$201,MATCH($A1802&amp;"-1",Matches!$J$2:$J$201,0))="",INDEX(Matches!$H$2:$H$201,MATCH($A1802&amp;"-1",Matches!$J$2:$J$201,0))=""),"",IF(AND($C1802&lt;&gt;"",INDEX(Matches!$F$2:$F$201,MATCH($A1802&amp;"-1",Matches!$J$2:$J$201,0))&lt;&gt;"",$C1802&gt;=INDEX(Matches!$F$2:$F$201,MATCH($A1802&amp;"-1",Matches!$J$2:$J$201,0))),"",IF(AND(D1802=INDEX(Matches!$G$2:$G$201,MATCH($A1802&amp;"-1",Matches!$J$2:$J$201,0)),E1802=INDEX(Matches!$H$2:$H$201,MATCH($A1802&amp;"-1",Matches!$J$2:$J$201,0))),5,IF(SIGN(D1802-E1802)&lt;&gt;SIGN(INDEX(Matches!$G$2:$G$201,MATCH($A1802&amp;"-1",Matches!$J$2:$J$201,0))-INDEX(Matches!$H$2:$H$201,MATCH($A1802&amp;"-1",Matches!$J$2:$J$201,0))),0,IF(D1802-E1802=INDEX(Matches!$G$2:$G$201,MATCH($A1802&amp;"-1",Matches!$J$2:$J$201,0))-INDEX(Matches!$H$2:$H$201,MATCH($A1802&amp;"-1",Matches!$J$2:$J$201,0)),3,2))))),""))</f>
        <v/>
      </c>
      <c r="Y1802" s="12" t="str">
        <f aca="false">IF(OR($B1802="",F1802="",G1802=""),"",IFERROR(IF(OR(INDEX(Matches!$I$2:$I$201,MATCH($A1802&amp;"-2",Matches!$J$2:$J$201,0))="Void",INDEX(Matches!$G$2:$G$201,MATCH($A1802&amp;"-2",Matches!$J$2:$J$201,0))="",INDEX(Matches!$H$2:$H$201,MATCH($A1802&amp;"-2",Matches!$J$2:$J$201,0))=""),"",IF(AND($C1802&lt;&gt;"",INDEX(Matches!$F$2:$F$201,MATCH($A1802&amp;"-2",Matches!$J$2:$J$201,0))&lt;&gt;"",$C1802&gt;=INDEX(Matches!$F$2:$F$201,MATCH($A1802&amp;"-2",Matches!$J$2:$J$201,0))),"",IF(AND(F1802=INDEX(Matches!$G$2:$G$201,MATCH($A1802&amp;"-2",Matches!$J$2:$J$201,0)),G1802=INDEX(Matches!$H$2:$H$201,MATCH($A1802&amp;"-2",Matches!$J$2:$J$201,0))),5,IF(SIGN(F1802-G1802)&lt;&gt;SIGN(INDEX(Matches!$G$2:$G$201,MATCH($A1802&amp;"-2",Matches!$J$2:$J$201,0))-INDEX(Matches!$H$2:$H$201,MATCH($A1802&amp;"-2",Matches!$J$2:$J$201,0))),0,IF(F1802-G1802=INDEX(Matches!$G$2:$G$201,MATCH($A1802&amp;"-2",Matches!$J$2:$J$201,0))-INDEX(Matches!$H$2:$H$201,MATCH($A1802&amp;"-2",Matches!$J$2:$J$201,0)),3,2))))),""))</f>
        <v/>
      </c>
      <c r="Z1802" s="12" t="str">
        <f aca="false">IF(OR($B1802="",H1802="",I1802=""),"",IFERROR(IF(OR(INDEX(Matches!$I$2:$I$201,MATCH($A1802&amp;"-3",Matches!$J$2:$J$201,0))="Void",INDEX(Matches!$G$2:$G$201,MATCH($A1802&amp;"-3",Matches!$J$2:$J$201,0))="",INDEX(Matches!$H$2:$H$201,MATCH($A1802&amp;"-3",Matches!$J$2:$J$201,0))=""),"",IF(AND($C1802&lt;&gt;"",INDEX(Matches!$F$2:$F$201,MATCH($A1802&amp;"-3",Matches!$J$2:$J$201,0))&lt;&gt;"",$C1802&gt;=INDEX(Matches!$F$2:$F$201,MATCH($A1802&amp;"-3",Matches!$J$2:$J$201,0))),"",IF(AND(H1802=INDEX(Matches!$G$2:$G$201,MATCH($A1802&amp;"-3",Matches!$J$2:$J$201,0)),I1802=INDEX(Matches!$H$2:$H$201,MATCH($A1802&amp;"-3",Matches!$J$2:$J$201,0))),5,IF(SIGN(H1802-I1802)&lt;&gt;SIGN(INDEX(Matches!$G$2:$G$201,MATCH($A1802&amp;"-3",Matches!$J$2:$J$201,0))-INDEX(Matches!$H$2:$H$201,MATCH($A1802&amp;"-3",Matches!$J$2:$J$201,0))),0,IF(H1802-I1802=INDEX(Matches!$G$2:$G$201,MATCH($A1802&amp;"-3",Matches!$J$2:$J$201,0))-INDEX(Matches!$H$2:$H$201,MATCH($A1802&amp;"-3",Matches!$J$2:$J$201,0)),3,2))))),""))</f>
        <v/>
      </c>
      <c r="AA1802" s="12" t="str">
        <f aca="false">IF(OR($B1802="",J1802="",K1802=""),"",IFERROR(IF(OR(INDEX(Matches!$I$2:$I$201,MATCH($A1802&amp;"-4",Matches!$J$2:$J$201,0))="Void",INDEX(Matches!$G$2:$G$201,MATCH($A1802&amp;"-4",Matches!$J$2:$J$201,0))="",INDEX(Matches!$H$2:$H$201,MATCH($A1802&amp;"-4",Matches!$J$2:$J$201,0))=""),"",IF(AND($C1802&lt;&gt;"",INDEX(Matches!$F$2:$F$201,MATCH($A1802&amp;"-4",Matches!$J$2:$J$201,0))&lt;&gt;"",$C1802&gt;=INDEX(Matches!$F$2:$F$201,MATCH($A1802&amp;"-4",Matches!$J$2:$J$201,0))),"",IF(AND(J1802=INDEX(Matches!$G$2:$G$201,MATCH($A1802&amp;"-4",Matches!$J$2:$J$201,0)),K1802=INDEX(Matches!$H$2:$H$201,MATCH($A1802&amp;"-4",Matches!$J$2:$J$201,0))),5,IF(SIGN(J1802-K1802)&lt;&gt;SIGN(INDEX(Matches!$G$2:$G$201,MATCH($A1802&amp;"-4",Matches!$J$2:$J$201,0))-INDEX(Matches!$H$2:$H$201,MATCH($A1802&amp;"-4",Matches!$J$2:$J$201,0))),0,IF(J1802-K1802=INDEX(Matches!$G$2:$G$201,MATCH($A1802&amp;"-4",Matches!$J$2:$J$201,0))-INDEX(Matches!$H$2:$H$201,MATCH($A1802&amp;"-4",Matches!$J$2:$J$201,0)),3,2))))),""))</f>
        <v/>
      </c>
      <c r="AB1802" s="12" t="str">
        <f aca="false">IF(OR($B1802="",L1802="",M1802=""),"",IFERROR(IF(OR(INDEX(Matches!$I$2:$I$201,MATCH($A1802&amp;"-5",Matches!$J$2:$J$201,0))="Void",INDEX(Matches!$G$2:$G$201,MATCH($A1802&amp;"-5",Matches!$J$2:$J$201,0))="",INDEX(Matches!$H$2:$H$201,MATCH($A1802&amp;"-5",Matches!$J$2:$J$201,0))=""),"",IF(AND($C1802&lt;&gt;"",INDEX(Matches!$F$2:$F$201,MATCH($A1802&amp;"-5",Matches!$J$2:$J$201,0))&lt;&gt;"",$C1802&gt;=INDEX(Matches!$F$2:$F$201,MATCH($A1802&amp;"-5",Matches!$J$2:$J$201,0))),"",IF(AND(L1802=INDEX(Matches!$G$2:$G$201,MATCH($A1802&amp;"-5",Matches!$J$2:$J$201,0)),M1802=INDEX(Matches!$H$2:$H$201,MATCH($A1802&amp;"-5",Matches!$J$2:$J$201,0))),5,IF(SIGN(L1802-M1802)&lt;&gt;SIGN(INDEX(Matches!$G$2:$G$201,MATCH($A1802&amp;"-5",Matches!$J$2:$J$201,0))-INDEX(Matches!$H$2:$H$201,MATCH($A1802&amp;"-5",Matches!$J$2:$J$201,0))),0,IF(L1802-M1802=INDEX(Matches!$G$2:$G$201,MATCH($A1802&amp;"-5",Matches!$J$2:$J$201,0))-INDEX(Matches!$H$2:$H$201,MATCH($A1802&amp;"-5",Matches!$J$2:$J$201,0)),3,2))))),""))</f>
        <v/>
      </c>
      <c r="AC1802" s="12" t="str">
        <f aca="false">IF(OR($B1802="",N1802="",O1802=""),"",IFERROR(IF(OR(INDEX(Matches!$I$2:$I$201,MATCH($A1802&amp;"-6",Matches!$J$2:$J$201,0))="Void",INDEX(Matches!$G$2:$G$201,MATCH($A1802&amp;"-6",Matches!$J$2:$J$201,0))="",INDEX(Matches!$H$2:$H$201,MATCH($A1802&amp;"-6",Matches!$J$2:$J$201,0))=""),"",IF(AND($C1802&lt;&gt;"",INDEX(Matches!$F$2:$F$201,MATCH($A1802&amp;"-6",Matches!$J$2:$J$201,0))&lt;&gt;"",$C1802&gt;=INDEX(Matches!$F$2:$F$201,MATCH($A1802&amp;"-6",Matches!$J$2:$J$201,0))),"",IF(AND(N1802=INDEX(Matches!$G$2:$G$201,MATCH($A1802&amp;"-6",Matches!$J$2:$J$201,0)),O1802=INDEX(Matches!$H$2:$H$201,MATCH($A1802&amp;"-6",Matches!$J$2:$J$201,0))),5,IF(SIGN(N1802-O1802)&lt;&gt;SIGN(INDEX(Matches!$G$2:$G$201,MATCH($A1802&amp;"-6",Matches!$J$2:$J$201,0))-INDEX(Matches!$H$2:$H$201,MATCH($A1802&amp;"-6",Matches!$J$2:$J$201,0))),0,IF(N1802-O1802=INDEX(Matches!$G$2:$G$201,MATCH($A1802&amp;"-6",Matches!$J$2:$J$201,0))-INDEX(Matches!$H$2:$H$201,MATCH($A1802&amp;"-6",Matches!$J$2:$J$201,0)),3,2))))),""))</f>
        <v/>
      </c>
      <c r="AD1802" s="12" t="str">
        <f aca="false">IF(OR($B1802="",P1802="",Q1802=""),"",IFERROR(IF(OR(INDEX(Matches!$I$2:$I$201,MATCH($A1802&amp;"-7",Matches!$J$2:$J$201,0))="Void",INDEX(Matches!$G$2:$G$201,MATCH($A1802&amp;"-7",Matches!$J$2:$J$201,0))="",INDEX(Matches!$H$2:$H$201,MATCH($A1802&amp;"-7",Matches!$J$2:$J$201,0))=""),"",IF(AND($C1802&lt;&gt;"",INDEX(Matches!$F$2:$F$201,MATCH($A1802&amp;"-7",Matches!$J$2:$J$201,0))&lt;&gt;"",$C1802&gt;=INDEX(Matches!$F$2:$F$201,MATCH($A1802&amp;"-7",Matches!$J$2:$J$201,0))),"",IF(AND(P1802=INDEX(Matches!$G$2:$G$201,MATCH($A1802&amp;"-7",Matches!$J$2:$J$201,0)),Q1802=INDEX(Matches!$H$2:$H$201,MATCH($A1802&amp;"-7",Matches!$J$2:$J$201,0))),5,IF(SIGN(P1802-Q1802)&lt;&gt;SIGN(INDEX(Matches!$G$2:$G$201,MATCH($A1802&amp;"-7",Matches!$J$2:$J$201,0))-INDEX(Matches!$H$2:$H$201,MATCH($A1802&amp;"-7",Matches!$J$2:$J$201,0))),0,IF(P1802-Q1802=INDEX(Matches!$G$2:$G$201,MATCH($A1802&amp;"-7",Matches!$J$2:$J$201,0))-INDEX(Matches!$H$2:$H$201,MATCH($A1802&amp;"-7",Matches!$J$2:$J$201,0)),3,2))))),""))</f>
        <v/>
      </c>
      <c r="AE1802" s="12" t="str">
        <f aca="false">IF(OR($B1802="",R1802="",S1802=""),"",IFERROR(IF(OR(INDEX(Matches!$I$2:$I$201,MATCH($A1802&amp;"-8",Matches!$J$2:$J$201,0))="Void",INDEX(Matches!$G$2:$G$201,MATCH($A1802&amp;"-8",Matches!$J$2:$J$201,0))="",INDEX(Matches!$H$2:$H$201,MATCH($A1802&amp;"-8",Matches!$J$2:$J$201,0))=""),"",IF(AND($C1802&lt;&gt;"",INDEX(Matches!$F$2:$F$201,MATCH($A1802&amp;"-8",Matches!$J$2:$J$201,0))&lt;&gt;"",$C1802&gt;=INDEX(Matches!$F$2:$F$201,MATCH($A1802&amp;"-8",Matches!$J$2:$J$201,0))),"",IF(AND(R1802=INDEX(Matches!$G$2:$G$201,MATCH($A1802&amp;"-8",Matches!$J$2:$J$201,0)),S1802=INDEX(Matches!$H$2:$H$201,MATCH($A1802&amp;"-8",Matches!$J$2:$J$201,0))),5,IF(SIGN(R1802-S1802)&lt;&gt;SIGN(INDEX(Matches!$G$2:$G$201,MATCH($A1802&amp;"-8",Matches!$J$2:$J$201,0))-INDEX(Matches!$H$2:$H$201,MATCH($A1802&amp;"-8",Matches!$J$2:$J$201,0))),0,IF(R1802-S1802=INDEX(Matches!$G$2:$G$201,MATCH($A1802&amp;"-8",Matches!$J$2:$J$201,0))-INDEX(Matches!$H$2:$H$201,MATCH($A1802&amp;"-8",Matches!$J$2:$J$201,0)),3,2))))),""))</f>
        <v/>
      </c>
      <c r="AF1802" s="12" t="str">
        <f aca="false">IF(OR($B1802="",T1802="",U1802=""),"",IFERROR(IF(OR(INDEX(Matches!$I$2:$I$201,MATCH($A1802&amp;"-9",Matches!$J$2:$J$201,0))="Void",INDEX(Matches!$G$2:$G$201,MATCH($A1802&amp;"-9",Matches!$J$2:$J$201,0))="",INDEX(Matches!$H$2:$H$201,MATCH($A1802&amp;"-9",Matches!$J$2:$J$201,0))=""),"",IF(AND($C1802&lt;&gt;"",INDEX(Matches!$F$2:$F$201,MATCH($A1802&amp;"-9",Matches!$J$2:$J$201,0))&lt;&gt;"",$C1802&gt;=INDEX(Matches!$F$2:$F$201,MATCH($A1802&amp;"-9",Matches!$J$2:$J$201,0))),"",IF(AND(T1802=INDEX(Matches!$G$2:$G$201,MATCH($A1802&amp;"-9",Matches!$J$2:$J$201,0)),U1802=INDEX(Matches!$H$2:$H$201,MATCH($A1802&amp;"-9",Matches!$J$2:$J$201,0))),5,IF(SIGN(T1802-U1802)&lt;&gt;SIGN(INDEX(Matches!$G$2:$G$201,MATCH($A1802&amp;"-9",Matches!$J$2:$J$201,0))-INDEX(Matches!$H$2:$H$201,MATCH($A1802&amp;"-9",Matches!$J$2:$J$201,0))),0,IF(T1802-U1802=INDEX(Matches!$G$2:$G$201,MATCH($A1802&amp;"-9",Matches!$J$2:$J$201,0))-INDEX(Matches!$H$2:$H$201,MATCH($A1802&amp;"-9",Matches!$J$2:$J$201,0)),3,2))))),""))</f>
        <v/>
      </c>
      <c r="AG1802" s="12" t="str">
        <f aca="false">IF(OR($B1802="",V1802="",W1802=""),"",IFERROR(IF(OR(INDEX(Matches!$I$2:$I$201,MATCH($A1802&amp;"-10",Matches!$J$2:$J$201,0))="Void",INDEX(Matches!$G$2:$G$201,MATCH($A1802&amp;"-10",Matches!$J$2:$J$201,0))="",INDEX(Matches!$H$2:$H$201,MATCH($A1802&amp;"-10",Matches!$J$2:$J$201,0))=""),"",IF(AND($C1802&lt;&gt;"",INDEX(Matches!$F$2:$F$201,MATCH($A1802&amp;"-10",Matches!$J$2:$J$201,0))&lt;&gt;"",$C1802&gt;=INDEX(Matches!$F$2:$F$201,MATCH($A1802&amp;"-10",Matches!$J$2:$J$201,0))),"",IF(AND(V1802=INDEX(Matches!$G$2:$G$201,MATCH($A1802&amp;"-10",Matches!$J$2:$J$201,0)),W1802=INDEX(Matches!$H$2:$H$201,MATCH($A1802&amp;"-10",Matches!$J$2:$J$201,0))),5,IF(SIGN(V1802-W1802)&lt;&gt;SIGN(INDEX(Matches!$G$2:$G$201,MATCH($A1802&amp;"-10",Matches!$J$2:$J$201,0))-INDEX(Matches!$H$2:$H$201,MATCH($A1802&amp;"-10",Matches!$J$2:$J$201,0))),0,IF(V1802-W1802=INDEX(Matches!$G$2:$G$201,MATCH($A1802&amp;"-10",Matches!$J$2:$J$201,0))-INDEX(Matches!$H$2:$H$201,MATCH($A1802&amp;"-10",Matches!$J$2:$J$201,0)),3,2))))),""))</f>
        <v/>
      </c>
      <c r="AH1802" s="13" t="str">
        <f aca="false">IF($B1802="","",SUM(X1802:AG1802))</f>
        <v/>
      </c>
      <c r="AI1802" s="12" t="str">
        <f aca="false">IF($B1802="","",COUNTIF(X1802:AG1802,5))</f>
        <v/>
      </c>
      <c r="AJ1802" s="12" t="str">
        <f aca="false">IF($B1802="","",COUNTIF(X1802:AG1802,"&gt;=2"))</f>
        <v/>
      </c>
      <c r="AK1802" s="12" t="str">
        <f aca="false">IF($B1802="","",COUNT(X1802:AG1802))</f>
        <v/>
      </c>
    </row>
    <row r="1803" customFormat="false" ht="15" hidden="false" customHeight="false" outlineLevel="0" collapsed="false">
      <c r="A1803" s="7"/>
      <c r="B1803" s="7"/>
      <c r="C1803" s="11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12" t="str">
        <f aca="false">IF(OR($B1803="",D1803="",E1803=""),"",IFERROR(IF(OR(INDEX(Matches!$I$2:$I$201,MATCH($A1803&amp;"-1",Matches!$J$2:$J$201,0))="Void",INDEX(Matches!$G$2:$G$201,MATCH($A1803&amp;"-1",Matches!$J$2:$J$201,0))="",INDEX(Matches!$H$2:$H$201,MATCH($A1803&amp;"-1",Matches!$J$2:$J$201,0))=""),"",IF(AND($C1803&lt;&gt;"",INDEX(Matches!$F$2:$F$201,MATCH($A1803&amp;"-1",Matches!$J$2:$J$201,0))&lt;&gt;"",$C1803&gt;=INDEX(Matches!$F$2:$F$201,MATCH($A1803&amp;"-1",Matches!$J$2:$J$201,0))),"",IF(AND(D1803=INDEX(Matches!$G$2:$G$201,MATCH($A1803&amp;"-1",Matches!$J$2:$J$201,0)),E1803=INDEX(Matches!$H$2:$H$201,MATCH($A1803&amp;"-1",Matches!$J$2:$J$201,0))),5,IF(SIGN(D1803-E1803)&lt;&gt;SIGN(INDEX(Matches!$G$2:$G$201,MATCH($A1803&amp;"-1",Matches!$J$2:$J$201,0))-INDEX(Matches!$H$2:$H$201,MATCH($A1803&amp;"-1",Matches!$J$2:$J$201,0))),0,IF(D1803-E1803=INDEX(Matches!$G$2:$G$201,MATCH($A1803&amp;"-1",Matches!$J$2:$J$201,0))-INDEX(Matches!$H$2:$H$201,MATCH($A1803&amp;"-1",Matches!$J$2:$J$201,0)),3,2))))),""))</f>
        <v/>
      </c>
      <c r="Y1803" s="12" t="str">
        <f aca="false">IF(OR($B1803="",F1803="",G1803=""),"",IFERROR(IF(OR(INDEX(Matches!$I$2:$I$201,MATCH($A1803&amp;"-2",Matches!$J$2:$J$201,0))="Void",INDEX(Matches!$G$2:$G$201,MATCH($A1803&amp;"-2",Matches!$J$2:$J$201,0))="",INDEX(Matches!$H$2:$H$201,MATCH($A1803&amp;"-2",Matches!$J$2:$J$201,0))=""),"",IF(AND($C1803&lt;&gt;"",INDEX(Matches!$F$2:$F$201,MATCH($A1803&amp;"-2",Matches!$J$2:$J$201,0))&lt;&gt;"",$C1803&gt;=INDEX(Matches!$F$2:$F$201,MATCH($A1803&amp;"-2",Matches!$J$2:$J$201,0))),"",IF(AND(F1803=INDEX(Matches!$G$2:$G$201,MATCH($A1803&amp;"-2",Matches!$J$2:$J$201,0)),G1803=INDEX(Matches!$H$2:$H$201,MATCH($A1803&amp;"-2",Matches!$J$2:$J$201,0))),5,IF(SIGN(F1803-G1803)&lt;&gt;SIGN(INDEX(Matches!$G$2:$G$201,MATCH($A1803&amp;"-2",Matches!$J$2:$J$201,0))-INDEX(Matches!$H$2:$H$201,MATCH($A1803&amp;"-2",Matches!$J$2:$J$201,0))),0,IF(F1803-G1803=INDEX(Matches!$G$2:$G$201,MATCH($A1803&amp;"-2",Matches!$J$2:$J$201,0))-INDEX(Matches!$H$2:$H$201,MATCH($A1803&amp;"-2",Matches!$J$2:$J$201,0)),3,2))))),""))</f>
        <v/>
      </c>
      <c r="Z1803" s="12" t="str">
        <f aca="false">IF(OR($B1803="",H1803="",I1803=""),"",IFERROR(IF(OR(INDEX(Matches!$I$2:$I$201,MATCH($A1803&amp;"-3",Matches!$J$2:$J$201,0))="Void",INDEX(Matches!$G$2:$G$201,MATCH($A1803&amp;"-3",Matches!$J$2:$J$201,0))="",INDEX(Matches!$H$2:$H$201,MATCH($A1803&amp;"-3",Matches!$J$2:$J$201,0))=""),"",IF(AND($C1803&lt;&gt;"",INDEX(Matches!$F$2:$F$201,MATCH($A1803&amp;"-3",Matches!$J$2:$J$201,0))&lt;&gt;"",$C1803&gt;=INDEX(Matches!$F$2:$F$201,MATCH($A1803&amp;"-3",Matches!$J$2:$J$201,0))),"",IF(AND(H1803=INDEX(Matches!$G$2:$G$201,MATCH($A1803&amp;"-3",Matches!$J$2:$J$201,0)),I1803=INDEX(Matches!$H$2:$H$201,MATCH($A1803&amp;"-3",Matches!$J$2:$J$201,0))),5,IF(SIGN(H1803-I1803)&lt;&gt;SIGN(INDEX(Matches!$G$2:$G$201,MATCH($A1803&amp;"-3",Matches!$J$2:$J$201,0))-INDEX(Matches!$H$2:$H$201,MATCH($A1803&amp;"-3",Matches!$J$2:$J$201,0))),0,IF(H1803-I1803=INDEX(Matches!$G$2:$G$201,MATCH($A1803&amp;"-3",Matches!$J$2:$J$201,0))-INDEX(Matches!$H$2:$H$201,MATCH($A1803&amp;"-3",Matches!$J$2:$J$201,0)),3,2))))),""))</f>
        <v/>
      </c>
      <c r="AA1803" s="12" t="str">
        <f aca="false">IF(OR($B1803="",J1803="",K1803=""),"",IFERROR(IF(OR(INDEX(Matches!$I$2:$I$201,MATCH($A1803&amp;"-4",Matches!$J$2:$J$201,0))="Void",INDEX(Matches!$G$2:$G$201,MATCH($A1803&amp;"-4",Matches!$J$2:$J$201,0))="",INDEX(Matches!$H$2:$H$201,MATCH($A1803&amp;"-4",Matches!$J$2:$J$201,0))=""),"",IF(AND($C1803&lt;&gt;"",INDEX(Matches!$F$2:$F$201,MATCH($A1803&amp;"-4",Matches!$J$2:$J$201,0))&lt;&gt;"",$C1803&gt;=INDEX(Matches!$F$2:$F$201,MATCH($A1803&amp;"-4",Matches!$J$2:$J$201,0))),"",IF(AND(J1803=INDEX(Matches!$G$2:$G$201,MATCH($A1803&amp;"-4",Matches!$J$2:$J$201,0)),K1803=INDEX(Matches!$H$2:$H$201,MATCH($A1803&amp;"-4",Matches!$J$2:$J$201,0))),5,IF(SIGN(J1803-K1803)&lt;&gt;SIGN(INDEX(Matches!$G$2:$G$201,MATCH($A1803&amp;"-4",Matches!$J$2:$J$201,0))-INDEX(Matches!$H$2:$H$201,MATCH($A1803&amp;"-4",Matches!$J$2:$J$201,0))),0,IF(J1803-K1803=INDEX(Matches!$G$2:$G$201,MATCH($A1803&amp;"-4",Matches!$J$2:$J$201,0))-INDEX(Matches!$H$2:$H$201,MATCH($A1803&amp;"-4",Matches!$J$2:$J$201,0)),3,2))))),""))</f>
        <v/>
      </c>
      <c r="AB1803" s="12" t="str">
        <f aca="false">IF(OR($B1803="",L1803="",M1803=""),"",IFERROR(IF(OR(INDEX(Matches!$I$2:$I$201,MATCH($A1803&amp;"-5",Matches!$J$2:$J$201,0))="Void",INDEX(Matches!$G$2:$G$201,MATCH($A1803&amp;"-5",Matches!$J$2:$J$201,0))="",INDEX(Matches!$H$2:$H$201,MATCH($A1803&amp;"-5",Matches!$J$2:$J$201,0))=""),"",IF(AND($C1803&lt;&gt;"",INDEX(Matches!$F$2:$F$201,MATCH($A1803&amp;"-5",Matches!$J$2:$J$201,0))&lt;&gt;"",$C1803&gt;=INDEX(Matches!$F$2:$F$201,MATCH($A1803&amp;"-5",Matches!$J$2:$J$201,0))),"",IF(AND(L1803=INDEX(Matches!$G$2:$G$201,MATCH($A1803&amp;"-5",Matches!$J$2:$J$201,0)),M1803=INDEX(Matches!$H$2:$H$201,MATCH($A1803&amp;"-5",Matches!$J$2:$J$201,0))),5,IF(SIGN(L1803-M1803)&lt;&gt;SIGN(INDEX(Matches!$G$2:$G$201,MATCH($A1803&amp;"-5",Matches!$J$2:$J$201,0))-INDEX(Matches!$H$2:$H$201,MATCH($A1803&amp;"-5",Matches!$J$2:$J$201,0))),0,IF(L1803-M1803=INDEX(Matches!$G$2:$G$201,MATCH($A1803&amp;"-5",Matches!$J$2:$J$201,0))-INDEX(Matches!$H$2:$H$201,MATCH($A1803&amp;"-5",Matches!$J$2:$J$201,0)),3,2))))),""))</f>
        <v/>
      </c>
      <c r="AC1803" s="12" t="str">
        <f aca="false">IF(OR($B1803="",N1803="",O1803=""),"",IFERROR(IF(OR(INDEX(Matches!$I$2:$I$201,MATCH($A1803&amp;"-6",Matches!$J$2:$J$201,0))="Void",INDEX(Matches!$G$2:$G$201,MATCH($A1803&amp;"-6",Matches!$J$2:$J$201,0))="",INDEX(Matches!$H$2:$H$201,MATCH($A1803&amp;"-6",Matches!$J$2:$J$201,0))=""),"",IF(AND($C1803&lt;&gt;"",INDEX(Matches!$F$2:$F$201,MATCH($A1803&amp;"-6",Matches!$J$2:$J$201,0))&lt;&gt;"",$C1803&gt;=INDEX(Matches!$F$2:$F$201,MATCH($A1803&amp;"-6",Matches!$J$2:$J$201,0))),"",IF(AND(N1803=INDEX(Matches!$G$2:$G$201,MATCH($A1803&amp;"-6",Matches!$J$2:$J$201,0)),O1803=INDEX(Matches!$H$2:$H$201,MATCH($A1803&amp;"-6",Matches!$J$2:$J$201,0))),5,IF(SIGN(N1803-O1803)&lt;&gt;SIGN(INDEX(Matches!$G$2:$G$201,MATCH($A1803&amp;"-6",Matches!$J$2:$J$201,0))-INDEX(Matches!$H$2:$H$201,MATCH($A1803&amp;"-6",Matches!$J$2:$J$201,0))),0,IF(N1803-O1803=INDEX(Matches!$G$2:$G$201,MATCH($A1803&amp;"-6",Matches!$J$2:$J$201,0))-INDEX(Matches!$H$2:$H$201,MATCH($A1803&amp;"-6",Matches!$J$2:$J$201,0)),3,2))))),""))</f>
        <v/>
      </c>
      <c r="AD1803" s="12" t="str">
        <f aca="false">IF(OR($B1803="",P1803="",Q1803=""),"",IFERROR(IF(OR(INDEX(Matches!$I$2:$I$201,MATCH($A1803&amp;"-7",Matches!$J$2:$J$201,0))="Void",INDEX(Matches!$G$2:$G$201,MATCH($A1803&amp;"-7",Matches!$J$2:$J$201,0))="",INDEX(Matches!$H$2:$H$201,MATCH($A1803&amp;"-7",Matches!$J$2:$J$201,0))=""),"",IF(AND($C1803&lt;&gt;"",INDEX(Matches!$F$2:$F$201,MATCH($A1803&amp;"-7",Matches!$J$2:$J$201,0))&lt;&gt;"",$C1803&gt;=INDEX(Matches!$F$2:$F$201,MATCH($A1803&amp;"-7",Matches!$J$2:$J$201,0))),"",IF(AND(P1803=INDEX(Matches!$G$2:$G$201,MATCH($A1803&amp;"-7",Matches!$J$2:$J$201,0)),Q1803=INDEX(Matches!$H$2:$H$201,MATCH($A1803&amp;"-7",Matches!$J$2:$J$201,0))),5,IF(SIGN(P1803-Q1803)&lt;&gt;SIGN(INDEX(Matches!$G$2:$G$201,MATCH($A1803&amp;"-7",Matches!$J$2:$J$201,0))-INDEX(Matches!$H$2:$H$201,MATCH($A1803&amp;"-7",Matches!$J$2:$J$201,0))),0,IF(P1803-Q1803=INDEX(Matches!$G$2:$G$201,MATCH($A1803&amp;"-7",Matches!$J$2:$J$201,0))-INDEX(Matches!$H$2:$H$201,MATCH($A1803&amp;"-7",Matches!$J$2:$J$201,0)),3,2))))),""))</f>
        <v/>
      </c>
      <c r="AE1803" s="12" t="str">
        <f aca="false">IF(OR($B1803="",R1803="",S1803=""),"",IFERROR(IF(OR(INDEX(Matches!$I$2:$I$201,MATCH($A1803&amp;"-8",Matches!$J$2:$J$201,0))="Void",INDEX(Matches!$G$2:$G$201,MATCH($A1803&amp;"-8",Matches!$J$2:$J$201,0))="",INDEX(Matches!$H$2:$H$201,MATCH($A1803&amp;"-8",Matches!$J$2:$J$201,0))=""),"",IF(AND($C1803&lt;&gt;"",INDEX(Matches!$F$2:$F$201,MATCH($A1803&amp;"-8",Matches!$J$2:$J$201,0))&lt;&gt;"",$C1803&gt;=INDEX(Matches!$F$2:$F$201,MATCH($A1803&amp;"-8",Matches!$J$2:$J$201,0))),"",IF(AND(R1803=INDEX(Matches!$G$2:$G$201,MATCH($A1803&amp;"-8",Matches!$J$2:$J$201,0)),S1803=INDEX(Matches!$H$2:$H$201,MATCH($A1803&amp;"-8",Matches!$J$2:$J$201,0))),5,IF(SIGN(R1803-S1803)&lt;&gt;SIGN(INDEX(Matches!$G$2:$G$201,MATCH($A1803&amp;"-8",Matches!$J$2:$J$201,0))-INDEX(Matches!$H$2:$H$201,MATCH($A1803&amp;"-8",Matches!$J$2:$J$201,0))),0,IF(R1803-S1803=INDEX(Matches!$G$2:$G$201,MATCH($A1803&amp;"-8",Matches!$J$2:$J$201,0))-INDEX(Matches!$H$2:$H$201,MATCH($A1803&amp;"-8",Matches!$J$2:$J$201,0)),3,2))))),""))</f>
        <v/>
      </c>
      <c r="AF1803" s="12" t="str">
        <f aca="false">IF(OR($B1803="",T1803="",U1803=""),"",IFERROR(IF(OR(INDEX(Matches!$I$2:$I$201,MATCH($A1803&amp;"-9",Matches!$J$2:$J$201,0))="Void",INDEX(Matches!$G$2:$G$201,MATCH($A1803&amp;"-9",Matches!$J$2:$J$201,0))="",INDEX(Matches!$H$2:$H$201,MATCH($A1803&amp;"-9",Matches!$J$2:$J$201,0))=""),"",IF(AND($C1803&lt;&gt;"",INDEX(Matches!$F$2:$F$201,MATCH($A1803&amp;"-9",Matches!$J$2:$J$201,0))&lt;&gt;"",$C1803&gt;=INDEX(Matches!$F$2:$F$201,MATCH($A1803&amp;"-9",Matches!$J$2:$J$201,0))),"",IF(AND(T1803=INDEX(Matches!$G$2:$G$201,MATCH($A1803&amp;"-9",Matches!$J$2:$J$201,0)),U1803=INDEX(Matches!$H$2:$H$201,MATCH($A1803&amp;"-9",Matches!$J$2:$J$201,0))),5,IF(SIGN(T1803-U1803)&lt;&gt;SIGN(INDEX(Matches!$G$2:$G$201,MATCH($A1803&amp;"-9",Matches!$J$2:$J$201,0))-INDEX(Matches!$H$2:$H$201,MATCH($A1803&amp;"-9",Matches!$J$2:$J$201,0))),0,IF(T1803-U1803=INDEX(Matches!$G$2:$G$201,MATCH($A1803&amp;"-9",Matches!$J$2:$J$201,0))-INDEX(Matches!$H$2:$H$201,MATCH($A1803&amp;"-9",Matches!$J$2:$J$201,0)),3,2))))),""))</f>
        <v/>
      </c>
      <c r="AG1803" s="12" t="str">
        <f aca="false">IF(OR($B1803="",V1803="",W1803=""),"",IFERROR(IF(OR(INDEX(Matches!$I$2:$I$201,MATCH($A1803&amp;"-10",Matches!$J$2:$J$201,0))="Void",INDEX(Matches!$G$2:$G$201,MATCH($A1803&amp;"-10",Matches!$J$2:$J$201,0))="",INDEX(Matches!$H$2:$H$201,MATCH($A1803&amp;"-10",Matches!$J$2:$J$201,0))=""),"",IF(AND($C1803&lt;&gt;"",INDEX(Matches!$F$2:$F$201,MATCH($A1803&amp;"-10",Matches!$J$2:$J$201,0))&lt;&gt;"",$C1803&gt;=INDEX(Matches!$F$2:$F$201,MATCH($A1803&amp;"-10",Matches!$J$2:$J$201,0))),"",IF(AND(V1803=INDEX(Matches!$G$2:$G$201,MATCH($A1803&amp;"-10",Matches!$J$2:$J$201,0)),W1803=INDEX(Matches!$H$2:$H$201,MATCH($A1803&amp;"-10",Matches!$J$2:$J$201,0))),5,IF(SIGN(V1803-W1803)&lt;&gt;SIGN(INDEX(Matches!$G$2:$G$201,MATCH($A1803&amp;"-10",Matches!$J$2:$J$201,0))-INDEX(Matches!$H$2:$H$201,MATCH($A1803&amp;"-10",Matches!$J$2:$J$201,0))),0,IF(V1803-W1803=INDEX(Matches!$G$2:$G$201,MATCH($A1803&amp;"-10",Matches!$J$2:$J$201,0))-INDEX(Matches!$H$2:$H$201,MATCH($A1803&amp;"-10",Matches!$J$2:$J$201,0)),3,2))))),""))</f>
        <v/>
      </c>
      <c r="AH1803" s="13" t="str">
        <f aca="false">IF($B1803="","",SUM(X1803:AG1803))</f>
        <v/>
      </c>
      <c r="AI1803" s="12" t="str">
        <f aca="false">IF($B1803="","",COUNTIF(X1803:AG1803,5))</f>
        <v/>
      </c>
      <c r="AJ1803" s="12" t="str">
        <f aca="false">IF($B1803="","",COUNTIF(X1803:AG1803,"&gt;=2"))</f>
        <v/>
      </c>
      <c r="AK1803" s="12" t="str">
        <f aca="false">IF($B1803="","",COUNT(X1803:AG1803))</f>
        <v/>
      </c>
    </row>
    <row r="1804" customFormat="false" ht="15" hidden="false" customHeight="false" outlineLevel="0" collapsed="false">
      <c r="A1804" s="7"/>
      <c r="B1804" s="7"/>
      <c r="C1804" s="11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12" t="str">
        <f aca="false">IF(OR($B1804="",D1804="",E1804=""),"",IFERROR(IF(OR(INDEX(Matches!$I$2:$I$201,MATCH($A1804&amp;"-1",Matches!$J$2:$J$201,0))="Void",INDEX(Matches!$G$2:$G$201,MATCH($A1804&amp;"-1",Matches!$J$2:$J$201,0))="",INDEX(Matches!$H$2:$H$201,MATCH($A1804&amp;"-1",Matches!$J$2:$J$201,0))=""),"",IF(AND($C1804&lt;&gt;"",INDEX(Matches!$F$2:$F$201,MATCH($A1804&amp;"-1",Matches!$J$2:$J$201,0))&lt;&gt;"",$C1804&gt;=INDEX(Matches!$F$2:$F$201,MATCH($A1804&amp;"-1",Matches!$J$2:$J$201,0))),"",IF(AND(D1804=INDEX(Matches!$G$2:$G$201,MATCH($A1804&amp;"-1",Matches!$J$2:$J$201,0)),E1804=INDEX(Matches!$H$2:$H$201,MATCH($A1804&amp;"-1",Matches!$J$2:$J$201,0))),5,IF(SIGN(D1804-E1804)&lt;&gt;SIGN(INDEX(Matches!$G$2:$G$201,MATCH($A1804&amp;"-1",Matches!$J$2:$J$201,0))-INDEX(Matches!$H$2:$H$201,MATCH($A1804&amp;"-1",Matches!$J$2:$J$201,0))),0,IF(D1804-E1804=INDEX(Matches!$G$2:$G$201,MATCH($A1804&amp;"-1",Matches!$J$2:$J$201,0))-INDEX(Matches!$H$2:$H$201,MATCH($A1804&amp;"-1",Matches!$J$2:$J$201,0)),3,2))))),""))</f>
        <v/>
      </c>
      <c r="Y1804" s="12" t="str">
        <f aca="false">IF(OR($B1804="",F1804="",G1804=""),"",IFERROR(IF(OR(INDEX(Matches!$I$2:$I$201,MATCH($A1804&amp;"-2",Matches!$J$2:$J$201,0))="Void",INDEX(Matches!$G$2:$G$201,MATCH($A1804&amp;"-2",Matches!$J$2:$J$201,0))="",INDEX(Matches!$H$2:$H$201,MATCH($A1804&amp;"-2",Matches!$J$2:$J$201,0))=""),"",IF(AND($C1804&lt;&gt;"",INDEX(Matches!$F$2:$F$201,MATCH($A1804&amp;"-2",Matches!$J$2:$J$201,0))&lt;&gt;"",$C1804&gt;=INDEX(Matches!$F$2:$F$201,MATCH($A1804&amp;"-2",Matches!$J$2:$J$201,0))),"",IF(AND(F1804=INDEX(Matches!$G$2:$G$201,MATCH($A1804&amp;"-2",Matches!$J$2:$J$201,0)),G1804=INDEX(Matches!$H$2:$H$201,MATCH($A1804&amp;"-2",Matches!$J$2:$J$201,0))),5,IF(SIGN(F1804-G1804)&lt;&gt;SIGN(INDEX(Matches!$G$2:$G$201,MATCH($A1804&amp;"-2",Matches!$J$2:$J$201,0))-INDEX(Matches!$H$2:$H$201,MATCH($A1804&amp;"-2",Matches!$J$2:$J$201,0))),0,IF(F1804-G1804=INDEX(Matches!$G$2:$G$201,MATCH($A1804&amp;"-2",Matches!$J$2:$J$201,0))-INDEX(Matches!$H$2:$H$201,MATCH($A1804&amp;"-2",Matches!$J$2:$J$201,0)),3,2))))),""))</f>
        <v/>
      </c>
      <c r="Z1804" s="12" t="str">
        <f aca="false">IF(OR($B1804="",H1804="",I1804=""),"",IFERROR(IF(OR(INDEX(Matches!$I$2:$I$201,MATCH($A1804&amp;"-3",Matches!$J$2:$J$201,0))="Void",INDEX(Matches!$G$2:$G$201,MATCH($A1804&amp;"-3",Matches!$J$2:$J$201,0))="",INDEX(Matches!$H$2:$H$201,MATCH($A1804&amp;"-3",Matches!$J$2:$J$201,0))=""),"",IF(AND($C1804&lt;&gt;"",INDEX(Matches!$F$2:$F$201,MATCH($A1804&amp;"-3",Matches!$J$2:$J$201,0))&lt;&gt;"",$C1804&gt;=INDEX(Matches!$F$2:$F$201,MATCH($A1804&amp;"-3",Matches!$J$2:$J$201,0))),"",IF(AND(H1804=INDEX(Matches!$G$2:$G$201,MATCH($A1804&amp;"-3",Matches!$J$2:$J$201,0)),I1804=INDEX(Matches!$H$2:$H$201,MATCH($A1804&amp;"-3",Matches!$J$2:$J$201,0))),5,IF(SIGN(H1804-I1804)&lt;&gt;SIGN(INDEX(Matches!$G$2:$G$201,MATCH($A1804&amp;"-3",Matches!$J$2:$J$201,0))-INDEX(Matches!$H$2:$H$201,MATCH($A1804&amp;"-3",Matches!$J$2:$J$201,0))),0,IF(H1804-I1804=INDEX(Matches!$G$2:$G$201,MATCH($A1804&amp;"-3",Matches!$J$2:$J$201,0))-INDEX(Matches!$H$2:$H$201,MATCH($A1804&amp;"-3",Matches!$J$2:$J$201,0)),3,2))))),""))</f>
        <v/>
      </c>
      <c r="AA1804" s="12" t="str">
        <f aca="false">IF(OR($B1804="",J1804="",K1804=""),"",IFERROR(IF(OR(INDEX(Matches!$I$2:$I$201,MATCH($A1804&amp;"-4",Matches!$J$2:$J$201,0))="Void",INDEX(Matches!$G$2:$G$201,MATCH($A1804&amp;"-4",Matches!$J$2:$J$201,0))="",INDEX(Matches!$H$2:$H$201,MATCH($A1804&amp;"-4",Matches!$J$2:$J$201,0))=""),"",IF(AND($C1804&lt;&gt;"",INDEX(Matches!$F$2:$F$201,MATCH($A1804&amp;"-4",Matches!$J$2:$J$201,0))&lt;&gt;"",$C1804&gt;=INDEX(Matches!$F$2:$F$201,MATCH($A1804&amp;"-4",Matches!$J$2:$J$201,0))),"",IF(AND(J1804=INDEX(Matches!$G$2:$G$201,MATCH($A1804&amp;"-4",Matches!$J$2:$J$201,0)),K1804=INDEX(Matches!$H$2:$H$201,MATCH($A1804&amp;"-4",Matches!$J$2:$J$201,0))),5,IF(SIGN(J1804-K1804)&lt;&gt;SIGN(INDEX(Matches!$G$2:$G$201,MATCH($A1804&amp;"-4",Matches!$J$2:$J$201,0))-INDEX(Matches!$H$2:$H$201,MATCH($A1804&amp;"-4",Matches!$J$2:$J$201,0))),0,IF(J1804-K1804=INDEX(Matches!$G$2:$G$201,MATCH($A1804&amp;"-4",Matches!$J$2:$J$201,0))-INDEX(Matches!$H$2:$H$201,MATCH($A1804&amp;"-4",Matches!$J$2:$J$201,0)),3,2))))),""))</f>
        <v/>
      </c>
      <c r="AB1804" s="12" t="str">
        <f aca="false">IF(OR($B1804="",L1804="",M1804=""),"",IFERROR(IF(OR(INDEX(Matches!$I$2:$I$201,MATCH($A1804&amp;"-5",Matches!$J$2:$J$201,0))="Void",INDEX(Matches!$G$2:$G$201,MATCH($A1804&amp;"-5",Matches!$J$2:$J$201,0))="",INDEX(Matches!$H$2:$H$201,MATCH($A1804&amp;"-5",Matches!$J$2:$J$201,0))=""),"",IF(AND($C1804&lt;&gt;"",INDEX(Matches!$F$2:$F$201,MATCH($A1804&amp;"-5",Matches!$J$2:$J$201,0))&lt;&gt;"",$C1804&gt;=INDEX(Matches!$F$2:$F$201,MATCH($A1804&amp;"-5",Matches!$J$2:$J$201,0))),"",IF(AND(L1804=INDEX(Matches!$G$2:$G$201,MATCH($A1804&amp;"-5",Matches!$J$2:$J$201,0)),M1804=INDEX(Matches!$H$2:$H$201,MATCH($A1804&amp;"-5",Matches!$J$2:$J$201,0))),5,IF(SIGN(L1804-M1804)&lt;&gt;SIGN(INDEX(Matches!$G$2:$G$201,MATCH($A1804&amp;"-5",Matches!$J$2:$J$201,0))-INDEX(Matches!$H$2:$H$201,MATCH($A1804&amp;"-5",Matches!$J$2:$J$201,0))),0,IF(L1804-M1804=INDEX(Matches!$G$2:$G$201,MATCH($A1804&amp;"-5",Matches!$J$2:$J$201,0))-INDEX(Matches!$H$2:$H$201,MATCH($A1804&amp;"-5",Matches!$J$2:$J$201,0)),3,2))))),""))</f>
        <v/>
      </c>
      <c r="AC1804" s="12" t="str">
        <f aca="false">IF(OR($B1804="",N1804="",O1804=""),"",IFERROR(IF(OR(INDEX(Matches!$I$2:$I$201,MATCH($A1804&amp;"-6",Matches!$J$2:$J$201,0))="Void",INDEX(Matches!$G$2:$G$201,MATCH($A1804&amp;"-6",Matches!$J$2:$J$201,0))="",INDEX(Matches!$H$2:$H$201,MATCH($A1804&amp;"-6",Matches!$J$2:$J$201,0))=""),"",IF(AND($C1804&lt;&gt;"",INDEX(Matches!$F$2:$F$201,MATCH($A1804&amp;"-6",Matches!$J$2:$J$201,0))&lt;&gt;"",$C1804&gt;=INDEX(Matches!$F$2:$F$201,MATCH($A1804&amp;"-6",Matches!$J$2:$J$201,0))),"",IF(AND(N1804=INDEX(Matches!$G$2:$G$201,MATCH($A1804&amp;"-6",Matches!$J$2:$J$201,0)),O1804=INDEX(Matches!$H$2:$H$201,MATCH($A1804&amp;"-6",Matches!$J$2:$J$201,0))),5,IF(SIGN(N1804-O1804)&lt;&gt;SIGN(INDEX(Matches!$G$2:$G$201,MATCH($A1804&amp;"-6",Matches!$J$2:$J$201,0))-INDEX(Matches!$H$2:$H$201,MATCH($A1804&amp;"-6",Matches!$J$2:$J$201,0))),0,IF(N1804-O1804=INDEX(Matches!$G$2:$G$201,MATCH($A1804&amp;"-6",Matches!$J$2:$J$201,0))-INDEX(Matches!$H$2:$H$201,MATCH($A1804&amp;"-6",Matches!$J$2:$J$201,0)),3,2))))),""))</f>
        <v/>
      </c>
      <c r="AD1804" s="12" t="str">
        <f aca="false">IF(OR($B1804="",P1804="",Q1804=""),"",IFERROR(IF(OR(INDEX(Matches!$I$2:$I$201,MATCH($A1804&amp;"-7",Matches!$J$2:$J$201,0))="Void",INDEX(Matches!$G$2:$G$201,MATCH($A1804&amp;"-7",Matches!$J$2:$J$201,0))="",INDEX(Matches!$H$2:$H$201,MATCH($A1804&amp;"-7",Matches!$J$2:$J$201,0))=""),"",IF(AND($C1804&lt;&gt;"",INDEX(Matches!$F$2:$F$201,MATCH($A1804&amp;"-7",Matches!$J$2:$J$201,0))&lt;&gt;"",$C1804&gt;=INDEX(Matches!$F$2:$F$201,MATCH($A1804&amp;"-7",Matches!$J$2:$J$201,0))),"",IF(AND(P1804=INDEX(Matches!$G$2:$G$201,MATCH($A1804&amp;"-7",Matches!$J$2:$J$201,0)),Q1804=INDEX(Matches!$H$2:$H$201,MATCH($A1804&amp;"-7",Matches!$J$2:$J$201,0))),5,IF(SIGN(P1804-Q1804)&lt;&gt;SIGN(INDEX(Matches!$G$2:$G$201,MATCH($A1804&amp;"-7",Matches!$J$2:$J$201,0))-INDEX(Matches!$H$2:$H$201,MATCH($A1804&amp;"-7",Matches!$J$2:$J$201,0))),0,IF(P1804-Q1804=INDEX(Matches!$G$2:$G$201,MATCH($A1804&amp;"-7",Matches!$J$2:$J$201,0))-INDEX(Matches!$H$2:$H$201,MATCH($A1804&amp;"-7",Matches!$J$2:$J$201,0)),3,2))))),""))</f>
        <v/>
      </c>
      <c r="AE1804" s="12" t="str">
        <f aca="false">IF(OR($B1804="",R1804="",S1804=""),"",IFERROR(IF(OR(INDEX(Matches!$I$2:$I$201,MATCH($A1804&amp;"-8",Matches!$J$2:$J$201,0))="Void",INDEX(Matches!$G$2:$G$201,MATCH($A1804&amp;"-8",Matches!$J$2:$J$201,0))="",INDEX(Matches!$H$2:$H$201,MATCH($A1804&amp;"-8",Matches!$J$2:$J$201,0))=""),"",IF(AND($C1804&lt;&gt;"",INDEX(Matches!$F$2:$F$201,MATCH($A1804&amp;"-8",Matches!$J$2:$J$201,0))&lt;&gt;"",$C1804&gt;=INDEX(Matches!$F$2:$F$201,MATCH($A1804&amp;"-8",Matches!$J$2:$J$201,0))),"",IF(AND(R1804=INDEX(Matches!$G$2:$G$201,MATCH($A1804&amp;"-8",Matches!$J$2:$J$201,0)),S1804=INDEX(Matches!$H$2:$H$201,MATCH($A1804&amp;"-8",Matches!$J$2:$J$201,0))),5,IF(SIGN(R1804-S1804)&lt;&gt;SIGN(INDEX(Matches!$G$2:$G$201,MATCH($A1804&amp;"-8",Matches!$J$2:$J$201,0))-INDEX(Matches!$H$2:$H$201,MATCH($A1804&amp;"-8",Matches!$J$2:$J$201,0))),0,IF(R1804-S1804=INDEX(Matches!$G$2:$G$201,MATCH($A1804&amp;"-8",Matches!$J$2:$J$201,0))-INDEX(Matches!$H$2:$H$201,MATCH($A1804&amp;"-8",Matches!$J$2:$J$201,0)),3,2))))),""))</f>
        <v/>
      </c>
      <c r="AF1804" s="12" t="str">
        <f aca="false">IF(OR($B1804="",T1804="",U1804=""),"",IFERROR(IF(OR(INDEX(Matches!$I$2:$I$201,MATCH($A1804&amp;"-9",Matches!$J$2:$J$201,0))="Void",INDEX(Matches!$G$2:$G$201,MATCH($A1804&amp;"-9",Matches!$J$2:$J$201,0))="",INDEX(Matches!$H$2:$H$201,MATCH($A1804&amp;"-9",Matches!$J$2:$J$201,0))=""),"",IF(AND($C1804&lt;&gt;"",INDEX(Matches!$F$2:$F$201,MATCH($A1804&amp;"-9",Matches!$J$2:$J$201,0))&lt;&gt;"",$C1804&gt;=INDEX(Matches!$F$2:$F$201,MATCH($A1804&amp;"-9",Matches!$J$2:$J$201,0))),"",IF(AND(T1804=INDEX(Matches!$G$2:$G$201,MATCH($A1804&amp;"-9",Matches!$J$2:$J$201,0)),U1804=INDEX(Matches!$H$2:$H$201,MATCH($A1804&amp;"-9",Matches!$J$2:$J$201,0))),5,IF(SIGN(T1804-U1804)&lt;&gt;SIGN(INDEX(Matches!$G$2:$G$201,MATCH($A1804&amp;"-9",Matches!$J$2:$J$201,0))-INDEX(Matches!$H$2:$H$201,MATCH($A1804&amp;"-9",Matches!$J$2:$J$201,0))),0,IF(T1804-U1804=INDEX(Matches!$G$2:$G$201,MATCH($A1804&amp;"-9",Matches!$J$2:$J$201,0))-INDEX(Matches!$H$2:$H$201,MATCH($A1804&amp;"-9",Matches!$J$2:$J$201,0)),3,2))))),""))</f>
        <v/>
      </c>
      <c r="AG1804" s="12" t="str">
        <f aca="false">IF(OR($B1804="",V1804="",W1804=""),"",IFERROR(IF(OR(INDEX(Matches!$I$2:$I$201,MATCH($A1804&amp;"-10",Matches!$J$2:$J$201,0))="Void",INDEX(Matches!$G$2:$G$201,MATCH($A1804&amp;"-10",Matches!$J$2:$J$201,0))="",INDEX(Matches!$H$2:$H$201,MATCH($A1804&amp;"-10",Matches!$J$2:$J$201,0))=""),"",IF(AND($C1804&lt;&gt;"",INDEX(Matches!$F$2:$F$201,MATCH($A1804&amp;"-10",Matches!$J$2:$J$201,0))&lt;&gt;"",$C1804&gt;=INDEX(Matches!$F$2:$F$201,MATCH($A1804&amp;"-10",Matches!$J$2:$J$201,0))),"",IF(AND(V1804=INDEX(Matches!$G$2:$G$201,MATCH($A1804&amp;"-10",Matches!$J$2:$J$201,0)),W1804=INDEX(Matches!$H$2:$H$201,MATCH($A1804&amp;"-10",Matches!$J$2:$J$201,0))),5,IF(SIGN(V1804-W1804)&lt;&gt;SIGN(INDEX(Matches!$G$2:$G$201,MATCH($A1804&amp;"-10",Matches!$J$2:$J$201,0))-INDEX(Matches!$H$2:$H$201,MATCH($A1804&amp;"-10",Matches!$J$2:$J$201,0))),0,IF(V1804-W1804=INDEX(Matches!$G$2:$G$201,MATCH($A1804&amp;"-10",Matches!$J$2:$J$201,0))-INDEX(Matches!$H$2:$H$201,MATCH($A1804&amp;"-10",Matches!$J$2:$J$201,0)),3,2))))),""))</f>
        <v/>
      </c>
      <c r="AH1804" s="13" t="str">
        <f aca="false">IF($B1804="","",SUM(X1804:AG1804))</f>
        <v/>
      </c>
      <c r="AI1804" s="12" t="str">
        <f aca="false">IF($B1804="","",COUNTIF(X1804:AG1804,5))</f>
        <v/>
      </c>
      <c r="AJ1804" s="12" t="str">
        <f aca="false">IF($B1804="","",COUNTIF(X1804:AG1804,"&gt;=2"))</f>
        <v/>
      </c>
      <c r="AK1804" s="12" t="str">
        <f aca="false">IF($B1804="","",COUNT(X1804:AG1804))</f>
        <v/>
      </c>
    </row>
    <row r="1805" customFormat="false" ht="15" hidden="false" customHeight="false" outlineLevel="0" collapsed="false">
      <c r="A1805" s="7"/>
      <c r="B1805" s="7"/>
      <c r="C1805" s="11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12" t="str">
        <f aca="false">IF(OR($B1805="",D1805="",E1805=""),"",IFERROR(IF(OR(INDEX(Matches!$I$2:$I$201,MATCH($A1805&amp;"-1",Matches!$J$2:$J$201,0))="Void",INDEX(Matches!$G$2:$G$201,MATCH($A1805&amp;"-1",Matches!$J$2:$J$201,0))="",INDEX(Matches!$H$2:$H$201,MATCH($A1805&amp;"-1",Matches!$J$2:$J$201,0))=""),"",IF(AND($C1805&lt;&gt;"",INDEX(Matches!$F$2:$F$201,MATCH($A1805&amp;"-1",Matches!$J$2:$J$201,0))&lt;&gt;"",$C1805&gt;=INDEX(Matches!$F$2:$F$201,MATCH($A1805&amp;"-1",Matches!$J$2:$J$201,0))),"",IF(AND(D1805=INDEX(Matches!$G$2:$G$201,MATCH($A1805&amp;"-1",Matches!$J$2:$J$201,0)),E1805=INDEX(Matches!$H$2:$H$201,MATCH($A1805&amp;"-1",Matches!$J$2:$J$201,0))),5,IF(SIGN(D1805-E1805)&lt;&gt;SIGN(INDEX(Matches!$G$2:$G$201,MATCH($A1805&amp;"-1",Matches!$J$2:$J$201,0))-INDEX(Matches!$H$2:$H$201,MATCH($A1805&amp;"-1",Matches!$J$2:$J$201,0))),0,IF(D1805-E1805=INDEX(Matches!$G$2:$G$201,MATCH($A1805&amp;"-1",Matches!$J$2:$J$201,0))-INDEX(Matches!$H$2:$H$201,MATCH($A1805&amp;"-1",Matches!$J$2:$J$201,0)),3,2))))),""))</f>
        <v/>
      </c>
      <c r="Y1805" s="12" t="str">
        <f aca="false">IF(OR($B1805="",F1805="",G1805=""),"",IFERROR(IF(OR(INDEX(Matches!$I$2:$I$201,MATCH($A1805&amp;"-2",Matches!$J$2:$J$201,0))="Void",INDEX(Matches!$G$2:$G$201,MATCH($A1805&amp;"-2",Matches!$J$2:$J$201,0))="",INDEX(Matches!$H$2:$H$201,MATCH($A1805&amp;"-2",Matches!$J$2:$J$201,0))=""),"",IF(AND($C1805&lt;&gt;"",INDEX(Matches!$F$2:$F$201,MATCH($A1805&amp;"-2",Matches!$J$2:$J$201,0))&lt;&gt;"",$C1805&gt;=INDEX(Matches!$F$2:$F$201,MATCH($A1805&amp;"-2",Matches!$J$2:$J$201,0))),"",IF(AND(F1805=INDEX(Matches!$G$2:$G$201,MATCH($A1805&amp;"-2",Matches!$J$2:$J$201,0)),G1805=INDEX(Matches!$H$2:$H$201,MATCH($A1805&amp;"-2",Matches!$J$2:$J$201,0))),5,IF(SIGN(F1805-G1805)&lt;&gt;SIGN(INDEX(Matches!$G$2:$G$201,MATCH($A1805&amp;"-2",Matches!$J$2:$J$201,0))-INDEX(Matches!$H$2:$H$201,MATCH($A1805&amp;"-2",Matches!$J$2:$J$201,0))),0,IF(F1805-G1805=INDEX(Matches!$G$2:$G$201,MATCH($A1805&amp;"-2",Matches!$J$2:$J$201,0))-INDEX(Matches!$H$2:$H$201,MATCH($A1805&amp;"-2",Matches!$J$2:$J$201,0)),3,2))))),""))</f>
        <v/>
      </c>
      <c r="Z1805" s="12" t="str">
        <f aca="false">IF(OR($B1805="",H1805="",I1805=""),"",IFERROR(IF(OR(INDEX(Matches!$I$2:$I$201,MATCH($A1805&amp;"-3",Matches!$J$2:$J$201,0))="Void",INDEX(Matches!$G$2:$G$201,MATCH($A1805&amp;"-3",Matches!$J$2:$J$201,0))="",INDEX(Matches!$H$2:$H$201,MATCH($A1805&amp;"-3",Matches!$J$2:$J$201,0))=""),"",IF(AND($C1805&lt;&gt;"",INDEX(Matches!$F$2:$F$201,MATCH($A1805&amp;"-3",Matches!$J$2:$J$201,0))&lt;&gt;"",$C1805&gt;=INDEX(Matches!$F$2:$F$201,MATCH($A1805&amp;"-3",Matches!$J$2:$J$201,0))),"",IF(AND(H1805=INDEX(Matches!$G$2:$G$201,MATCH($A1805&amp;"-3",Matches!$J$2:$J$201,0)),I1805=INDEX(Matches!$H$2:$H$201,MATCH($A1805&amp;"-3",Matches!$J$2:$J$201,0))),5,IF(SIGN(H1805-I1805)&lt;&gt;SIGN(INDEX(Matches!$G$2:$G$201,MATCH($A1805&amp;"-3",Matches!$J$2:$J$201,0))-INDEX(Matches!$H$2:$H$201,MATCH($A1805&amp;"-3",Matches!$J$2:$J$201,0))),0,IF(H1805-I1805=INDEX(Matches!$G$2:$G$201,MATCH($A1805&amp;"-3",Matches!$J$2:$J$201,0))-INDEX(Matches!$H$2:$H$201,MATCH($A1805&amp;"-3",Matches!$J$2:$J$201,0)),3,2))))),""))</f>
        <v/>
      </c>
      <c r="AA1805" s="12" t="str">
        <f aca="false">IF(OR($B1805="",J1805="",K1805=""),"",IFERROR(IF(OR(INDEX(Matches!$I$2:$I$201,MATCH($A1805&amp;"-4",Matches!$J$2:$J$201,0))="Void",INDEX(Matches!$G$2:$G$201,MATCH($A1805&amp;"-4",Matches!$J$2:$J$201,0))="",INDEX(Matches!$H$2:$H$201,MATCH($A1805&amp;"-4",Matches!$J$2:$J$201,0))=""),"",IF(AND($C1805&lt;&gt;"",INDEX(Matches!$F$2:$F$201,MATCH($A1805&amp;"-4",Matches!$J$2:$J$201,0))&lt;&gt;"",$C1805&gt;=INDEX(Matches!$F$2:$F$201,MATCH($A1805&amp;"-4",Matches!$J$2:$J$201,0))),"",IF(AND(J1805=INDEX(Matches!$G$2:$G$201,MATCH($A1805&amp;"-4",Matches!$J$2:$J$201,0)),K1805=INDEX(Matches!$H$2:$H$201,MATCH($A1805&amp;"-4",Matches!$J$2:$J$201,0))),5,IF(SIGN(J1805-K1805)&lt;&gt;SIGN(INDEX(Matches!$G$2:$G$201,MATCH($A1805&amp;"-4",Matches!$J$2:$J$201,0))-INDEX(Matches!$H$2:$H$201,MATCH($A1805&amp;"-4",Matches!$J$2:$J$201,0))),0,IF(J1805-K1805=INDEX(Matches!$G$2:$G$201,MATCH($A1805&amp;"-4",Matches!$J$2:$J$201,0))-INDEX(Matches!$H$2:$H$201,MATCH($A1805&amp;"-4",Matches!$J$2:$J$201,0)),3,2))))),""))</f>
        <v/>
      </c>
      <c r="AB1805" s="12" t="str">
        <f aca="false">IF(OR($B1805="",L1805="",M1805=""),"",IFERROR(IF(OR(INDEX(Matches!$I$2:$I$201,MATCH($A1805&amp;"-5",Matches!$J$2:$J$201,0))="Void",INDEX(Matches!$G$2:$G$201,MATCH($A1805&amp;"-5",Matches!$J$2:$J$201,0))="",INDEX(Matches!$H$2:$H$201,MATCH($A1805&amp;"-5",Matches!$J$2:$J$201,0))=""),"",IF(AND($C1805&lt;&gt;"",INDEX(Matches!$F$2:$F$201,MATCH($A1805&amp;"-5",Matches!$J$2:$J$201,0))&lt;&gt;"",$C1805&gt;=INDEX(Matches!$F$2:$F$201,MATCH($A1805&amp;"-5",Matches!$J$2:$J$201,0))),"",IF(AND(L1805=INDEX(Matches!$G$2:$G$201,MATCH($A1805&amp;"-5",Matches!$J$2:$J$201,0)),M1805=INDEX(Matches!$H$2:$H$201,MATCH($A1805&amp;"-5",Matches!$J$2:$J$201,0))),5,IF(SIGN(L1805-M1805)&lt;&gt;SIGN(INDEX(Matches!$G$2:$G$201,MATCH($A1805&amp;"-5",Matches!$J$2:$J$201,0))-INDEX(Matches!$H$2:$H$201,MATCH($A1805&amp;"-5",Matches!$J$2:$J$201,0))),0,IF(L1805-M1805=INDEX(Matches!$G$2:$G$201,MATCH($A1805&amp;"-5",Matches!$J$2:$J$201,0))-INDEX(Matches!$H$2:$H$201,MATCH($A1805&amp;"-5",Matches!$J$2:$J$201,0)),3,2))))),""))</f>
        <v/>
      </c>
      <c r="AC1805" s="12" t="str">
        <f aca="false">IF(OR($B1805="",N1805="",O1805=""),"",IFERROR(IF(OR(INDEX(Matches!$I$2:$I$201,MATCH($A1805&amp;"-6",Matches!$J$2:$J$201,0))="Void",INDEX(Matches!$G$2:$G$201,MATCH($A1805&amp;"-6",Matches!$J$2:$J$201,0))="",INDEX(Matches!$H$2:$H$201,MATCH($A1805&amp;"-6",Matches!$J$2:$J$201,0))=""),"",IF(AND($C1805&lt;&gt;"",INDEX(Matches!$F$2:$F$201,MATCH($A1805&amp;"-6",Matches!$J$2:$J$201,0))&lt;&gt;"",$C1805&gt;=INDEX(Matches!$F$2:$F$201,MATCH($A1805&amp;"-6",Matches!$J$2:$J$201,0))),"",IF(AND(N1805=INDEX(Matches!$G$2:$G$201,MATCH($A1805&amp;"-6",Matches!$J$2:$J$201,0)),O1805=INDEX(Matches!$H$2:$H$201,MATCH($A1805&amp;"-6",Matches!$J$2:$J$201,0))),5,IF(SIGN(N1805-O1805)&lt;&gt;SIGN(INDEX(Matches!$G$2:$G$201,MATCH($A1805&amp;"-6",Matches!$J$2:$J$201,0))-INDEX(Matches!$H$2:$H$201,MATCH($A1805&amp;"-6",Matches!$J$2:$J$201,0))),0,IF(N1805-O1805=INDEX(Matches!$G$2:$G$201,MATCH($A1805&amp;"-6",Matches!$J$2:$J$201,0))-INDEX(Matches!$H$2:$H$201,MATCH($A1805&amp;"-6",Matches!$J$2:$J$201,0)),3,2))))),""))</f>
        <v/>
      </c>
      <c r="AD1805" s="12" t="str">
        <f aca="false">IF(OR($B1805="",P1805="",Q1805=""),"",IFERROR(IF(OR(INDEX(Matches!$I$2:$I$201,MATCH($A1805&amp;"-7",Matches!$J$2:$J$201,0))="Void",INDEX(Matches!$G$2:$G$201,MATCH($A1805&amp;"-7",Matches!$J$2:$J$201,0))="",INDEX(Matches!$H$2:$H$201,MATCH($A1805&amp;"-7",Matches!$J$2:$J$201,0))=""),"",IF(AND($C1805&lt;&gt;"",INDEX(Matches!$F$2:$F$201,MATCH($A1805&amp;"-7",Matches!$J$2:$J$201,0))&lt;&gt;"",$C1805&gt;=INDEX(Matches!$F$2:$F$201,MATCH($A1805&amp;"-7",Matches!$J$2:$J$201,0))),"",IF(AND(P1805=INDEX(Matches!$G$2:$G$201,MATCH($A1805&amp;"-7",Matches!$J$2:$J$201,0)),Q1805=INDEX(Matches!$H$2:$H$201,MATCH($A1805&amp;"-7",Matches!$J$2:$J$201,0))),5,IF(SIGN(P1805-Q1805)&lt;&gt;SIGN(INDEX(Matches!$G$2:$G$201,MATCH($A1805&amp;"-7",Matches!$J$2:$J$201,0))-INDEX(Matches!$H$2:$H$201,MATCH($A1805&amp;"-7",Matches!$J$2:$J$201,0))),0,IF(P1805-Q1805=INDEX(Matches!$G$2:$G$201,MATCH($A1805&amp;"-7",Matches!$J$2:$J$201,0))-INDEX(Matches!$H$2:$H$201,MATCH($A1805&amp;"-7",Matches!$J$2:$J$201,0)),3,2))))),""))</f>
        <v/>
      </c>
      <c r="AE1805" s="12" t="str">
        <f aca="false">IF(OR($B1805="",R1805="",S1805=""),"",IFERROR(IF(OR(INDEX(Matches!$I$2:$I$201,MATCH($A1805&amp;"-8",Matches!$J$2:$J$201,0))="Void",INDEX(Matches!$G$2:$G$201,MATCH($A1805&amp;"-8",Matches!$J$2:$J$201,0))="",INDEX(Matches!$H$2:$H$201,MATCH($A1805&amp;"-8",Matches!$J$2:$J$201,0))=""),"",IF(AND($C1805&lt;&gt;"",INDEX(Matches!$F$2:$F$201,MATCH($A1805&amp;"-8",Matches!$J$2:$J$201,0))&lt;&gt;"",$C1805&gt;=INDEX(Matches!$F$2:$F$201,MATCH($A1805&amp;"-8",Matches!$J$2:$J$201,0))),"",IF(AND(R1805=INDEX(Matches!$G$2:$G$201,MATCH($A1805&amp;"-8",Matches!$J$2:$J$201,0)),S1805=INDEX(Matches!$H$2:$H$201,MATCH($A1805&amp;"-8",Matches!$J$2:$J$201,0))),5,IF(SIGN(R1805-S1805)&lt;&gt;SIGN(INDEX(Matches!$G$2:$G$201,MATCH($A1805&amp;"-8",Matches!$J$2:$J$201,0))-INDEX(Matches!$H$2:$H$201,MATCH($A1805&amp;"-8",Matches!$J$2:$J$201,0))),0,IF(R1805-S1805=INDEX(Matches!$G$2:$G$201,MATCH($A1805&amp;"-8",Matches!$J$2:$J$201,0))-INDEX(Matches!$H$2:$H$201,MATCH($A1805&amp;"-8",Matches!$J$2:$J$201,0)),3,2))))),""))</f>
        <v/>
      </c>
      <c r="AF1805" s="12" t="str">
        <f aca="false">IF(OR($B1805="",T1805="",U1805=""),"",IFERROR(IF(OR(INDEX(Matches!$I$2:$I$201,MATCH($A1805&amp;"-9",Matches!$J$2:$J$201,0))="Void",INDEX(Matches!$G$2:$G$201,MATCH($A1805&amp;"-9",Matches!$J$2:$J$201,0))="",INDEX(Matches!$H$2:$H$201,MATCH($A1805&amp;"-9",Matches!$J$2:$J$201,0))=""),"",IF(AND($C1805&lt;&gt;"",INDEX(Matches!$F$2:$F$201,MATCH($A1805&amp;"-9",Matches!$J$2:$J$201,0))&lt;&gt;"",$C1805&gt;=INDEX(Matches!$F$2:$F$201,MATCH($A1805&amp;"-9",Matches!$J$2:$J$201,0))),"",IF(AND(T1805=INDEX(Matches!$G$2:$G$201,MATCH($A1805&amp;"-9",Matches!$J$2:$J$201,0)),U1805=INDEX(Matches!$H$2:$H$201,MATCH($A1805&amp;"-9",Matches!$J$2:$J$201,0))),5,IF(SIGN(T1805-U1805)&lt;&gt;SIGN(INDEX(Matches!$G$2:$G$201,MATCH($A1805&amp;"-9",Matches!$J$2:$J$201,0))-INDEX(Matches!$H$2:$H$201,MATCH($A1805&amp;"-9",Matches!$J$2:$J$201,0))),0,IF(T1805-U1805=INDEX(Matches!$G$2:$G$201,MATCH($A1805&amp;"-9",Matches!$J$2:$J$201,0))-INDEX(Matches!$H$2:$H$201,MATCH($A1805&amp;"-9",Matches!$J$2:$J$201,0)),3,2))))),""))</f>
        <v/>
      </c>
      <c r="AG1805" s="12" t="str">
        <f aca="false">IF(OR($B1805="",V1805="",W1805=""),"",IFERROR(IF(OR(INDEX(Matches!$I$2:$I$201,MATCH($A1805&amp;"-10",Matches!$J$2:$J$201,0))="Void",INDEX(Matches!$G$2:$G$201,MATCH($A1805&amp;"-10",Matches!$J$2:$J$201,0))="",INDEX(Matches!$H$2:$H$201,MATCH($A1805&amp;"-10",Matches!$J$2:$J$201,0))=""),"",IF(AND($C1805&lt;&gt;"",INDEX(Matches!$F$2:$F$201,MATCH($A1805&amp;"-10",Matches!$J$2:$J$201,0))&lt;&gt;"",$C1805&gt;=INDEX(Matches!$F$2:$F$201,MATCH($A1805&amp;"-10",Matches!$J$2:$J$201,0))),"",IF(AND(V1805=INDEX(Matches!$G$2:$G$201,MATCH($A1805&amp;"-10",Matches!$J$2:$J$201,0)),W1805=INDEX(Matches!$H$2:$H$201,MATCH($A1805&amp;"-10",Matches!$J$2:$J$201,0))),5,IF(SIGN(V1805-W1805)&lt;&gt;SIGN(INDEX(Matches!$G$2:$G$201,MATCH($A1805&amp;"-10",Matches!$J$2:$J$201,0))-INDEX(Matches!$H$2:$H$201,MATCH($A1805&amp;"-10",Matches!$J$2:$J$201,0))),0,IF(V1805-W1805=INDEX(Matches!$G$2:$G$201,MATCH($A1805&amp;"-10",Matches!$J$2:$J$201,0))-INDEX(Matches!$H$2:$H$201,MATCH($A1805&amp;"-10",Matches!$J$2:$J$201,0)),3,2))))),""))</f>
        <v/>
      </c>
      <c r="AH1805" s="13" t="str">
        <f aca="false">IF($B1805="","",SUM(X1805:AG1805))</f>
        <v/>
      </c>
      <c r="AI1805" s="12" t="str">
        <f aca="false">IF($B1805="","",COUNTIF(X1805:AG1805,5))</f>
        <v/>
      </c>
      <c r="AJ1805" s="12" t="str">
        <f aca="false">IF($B1805="","",COUNTIF(X1805:AG1805,"&gt;=2"))</f>
        <v/>
      </c>
      <c r="AK1805" s="12" t="str">
        <f aca="false">IF($B1805="","",COUNT(X1805:AG1805))</f>
        <v/>
      </c>
    </row>
    <row r="1806" customFormat="false" ht="15" hidden="false" customHeight="false" outlineLevel="0" collapsed="false">
      <c r="A1806" s="7"/>
      <c r="B1806" s="7"/>
      <c r="C1806" s="11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12" t="str">
        <f aca="false">IF(OR($B1806="",D1806="",E1806=""),"",IFERROR(IF(OR(INDEX(Matches!$I$2:$I$201,MATCH($A1806&amp;"-1",Matches!$J$2:$J$201,0))="Void",INDEX(Matches!$G$2:$G$201,MATCH($A1806&amp;"-1",Matches!$J$2:$J$201,0))="",INDEX(Matches!$H$2:$H$201,MATCH($A1806&amp;"-1",Matches!$J$2:$J$201,0))=""),"",IF(AND($C1806&lt;&gt;"",INDEX(Matches!$F$2:$F$201,MATCH($A1806&amp;"-1",Matches!$J$2:$J$201,0))&lt;&gt;"",$C1806&gt;=INDEX(Matches!$F$2:$F$201,MATCH($A1806&amp;"-1",Matches!$J$2:$J$201,0))),"",IF(AND(D1806=INDEX(Matches!$G$2:$G$201,MATCH($A1806&amp;"-1",Matches!$J$2:$J$201,0)),E1806=INDEX(Matches!$H$2:$H$201,MATCH($A1806&amp;"-1",Matches!$J$2:$J$201,0))),5,IF(SIGN(D1806-E1806)&lt;&gt;SIGN(INDEX(Matches!$G$2:$G$201,MATCH($A1806&amp;"-1",Matches!$J$2:$J$201,0))-INDEX(Matches!$H$2:$H$201,MATCH($A1806&amp;"-1",Matches!$J$2:$J$201,0))),0,IF(D1806-E1806=INDEX(Matches!$G$2:$G$201,MATCH($A1806&amp;"-1",Matches!$J$2:$J$201,0))-INDEX(Matches!$H$2:$H$201,MATCH($A1806&amp;"-1",Matches!$J$2:$J$201,0)),3,2))))),""))</f>
        <v/>
      </c>
      <c r="Y1806" s="12" t="str">
        <f aca="false">IF(OR($B1806="",F1806="",G1806=""),"",IFERROR(IF(OR(INDEX(Matches!$I$2:$I$201,MATCH($A1806&amp;"-2",Matches!$J$2:$J$201,0))="Void",INDEX(Matches!$G$2:$G$201,MATCH($A1806&amp;"-2",Matches!$J$2:$J$201,0))="",INDEX(Matches!$H$2:$H$201,MATCH($A1806&amp;"-2",Matches!$J$2:$J$201,0))=""),"",IF(AND($C1806&lt;&gt;"",INDEX(Matches!$F$2:$F$201,MATCH($A1806&amp;"-2",Matches!$J$2:$J$201,0))&lt;&gt;"",$C1806&gt;=INDEX(Matches!$F$2:$F$201,MATCH($A1806&amp;"-2",Matches!$J$2:$J$201,0))),"",IF(AND(F1806=INDEX(Matches!$G$2:$G$201,MATCH($A1806&amp;"-2",Matches!$J$2:$J$201,0)),G1806=INDEX(Matches!$H$2:$H$201,MATCH($A1806&amp;"-2",Matches!$J$2:$J$201,0))),5,IF(SIGN(F1806-G1806)&lt;&gt;SIGN(INDEX(Matches!$G$2:$G$201,MATCH($A1806&amp;"-2",Matches!$J$2:$J$201,0))-INDEX(Matches!$H$2:$H$201,MATCH($A1806&amp;"-2",Matches!$J$2:$J$201,0))),0,IF(F1806-G1806=INDEX(Matches!$G$2:$G$201,MATCH($A1806&amp;"-2",Matches!$J$2:$J$201,0))-INDEX(Matches!$H$2:$H$201,MATCH($A1806&amp;"-2",Matches!$J$2:$J$201,0)),3,2))))),""))</f>
        <v/>
      </c>
      <c r="Z1806" s="12" t="str">
        <f aca="false">IF(OR($B1806="",H1806="",I1806=""),"",IFERROR(IF(OR(INDEX(Matches!$I$2:$I$201,MATCH($A1806&amp;"-3",Matches!$J$2:$J$201,0))="Void",INDEX(Matches!$G$2:$G$201,MATCH($A1806&amp;"-3",Matches!$J$2:$J$201,0))="",INDEX(Matches!$H$2:$H$201,MATCH($A1806&amp;"-3",Matches!$J$2:$J$201,0))=""),"",IF(AND($C1806&lt;&gt;"",INDEX(Matches!$F$2:$F$201,MATCH($A1806&amp;"-3",Matches!$J$2:$J$201,0))&lt;&gt;"",$C1806&gt;=INDEX(Matches!$F$2:$F$201,MATCH($A1806&amp;"-3",Matches!$J$2:$J$201,0))),"",IF(AND(H1806=INDEX(Matches!$G$2:$G$201,MATCH($A1806&amp;"-3",Matches!$J$2:$J$201,0)),I1806=INDEX(Matches!$H$2:$H$201,MATCH($A1806&amp;"-3",Matches!$J$2:$J$201,0))),5,IF(SIGN(H1806-I1806)&lt;&gt;SIGN(INDEX(Matches!$G$2:$G$201,MATCH($A1806&amp;"-3",Matches!$J$2:$J$201,0))-INDEX(Matches!$H$2:$H$201,MATCH($A1806&amp;"-3",Matches!$J$2:$J$201,0))),0,IF(H1806-I1806=INDEX(Matches!$G$2:$G$201,MATCH($A1806&amp;"-3",Matches!$J$2:$J$201,0))-INDEX(Matches!$H$2:$H$201,MATCH($A1806&amp;"-3",Matches!$J$2:$J$201,0)),3,2))))),""))</f>
        <v/>
      </c>
      <c r="AA1806" s="12" t="str">
        <f aca="false">IF(OR($B1806="",J1806="",K1806=""),"",IFERROR(IF(OR(INDEX(Matches!$I$2:$I$201,MATCH($A1806&amp;"-4",Matches!$J$2:$J$201,0))="Void",INDEX(Matches!$G$2:$G$201,MATCH($A1806&amp;"-4",Matches!$J$2:$J$201,0))="",INDEX(Matches!$H$2:$H$201,MATCH($A1806&amp;"-4",Matches!$J$2:$J$201,0))=""),"",IF(AND($C1806&lt;&gt;"",INDEX(Matches!$F$2:$F$201,MATCH($A1806&amp;"-4",Matches!$J$2:$J$201,0))&lt;&gt;"",$C1806&gt;=INDEX(Matches!$F$2:$F$201,MATCH($A1806&amp;"-4",Matches!$J$2:$J$201,0))),"",IF(AND(J1806=INDEX(Matches!$G$2:$G$201,MATCH($A1806&amp;"-4",Matches!$J$2:$J$201,0)),K1806=INDEX(Matches!$H$2:$H$201,MATCH($A1806&amp;"-4",Matches!$J$2:$J$201,0))),5,IF(SIGN(J1806-K1806)&lt;&gt;SIGN(INDEX(Matches!$G$2:$G$201,MATCH($A1806&amp;"-4",Matches!$J$2:$J$201,0))-INDEX(Matches!$H$2:$H$201,MATCH($A1806&amp;"-4",Matches!$J$2:$J$201,0))),0,IF(J1806-K1806=INDEX(Matches!$G$2:$G$201,MATCH($A1806&amp;"-4",Matches!$J$2:$J$201,0))-INDEX(Matches!$H$2:$H$201,MATCH($A1806&amp;"-4",Matches!$J$2:$J$201,0)),3,2))))),""))</f>
        <v/>
      </c>
      <c r="AB1806" s="12" t="str">
        <f aca="false">IF(OR($B1806="",L1806="",M1806=""),"",IFERROR(IF(OR(INDEX(Matches!$I$2:$I$201,MATCH($A1806&amp;"-5",Matches!$J$2:$J$201,0))="Void",INDEX(Matches!$G$2:$G$201,MATCH($A1806&amp;"-5",Matches!$J$2:$J$201,0))="",INDEX(Matches!$H$2:$H$201,MATCH($A1806&amp;"-5",Matches!$J$2:$J$201,0))=""),"",IF(AND($C1806&lt;&gt;"",INDEX(Matches!$F$2:$F$201,MATCH($A1806&amp;"-5",Matches!$J$2:$J$201,0))&lt;&gt;"",$C1806&gt;=INDEX(Matches!$F$2:$F$201,MATCH($A1806&amp;"-5",Matches!$J$2:$J$201,0))),"",IF(AND(L1806=INDEX(Matches!$G$2:$G$201,MATCH($A1806&amp;"-5",Matches!$J$2:$J$201,0)),M1806=INDEX(Matches!$H$2:$H$201,MATCH($A1806&amp;"-5",Matches!$J$2:$J$201,0))),5,IF(SIGN(L1806-M1806)&lt;&gt;SIGN(INDEX(Matches!$G$2:$G$201,MATCH($A1806&amp;"-5",Matches!$J$2:$J$201,0))-INDEX(Matches!$H$2:$H$201,MATCH($A1806&amp;"-5",Matches!$J$2:$J$201,0))),0,IF(L1806-M1806=INDEX(Matches!$G$2:$G$201,MATCH($A1806&amp;"-5",Matches!$J$2:$J$201,0))-INDEX(Matches!$H$2:$H$201,MATCH($A1806&amp;"-5",Matches!$J$2:$J$201,0)),3,2))))),""))</f>
        <v/>
      </c>
      <c r="AC1806" s="12" t="str">
        <f aca="false">IF(OR($B1806="",N1806="",O1806=""),"",IFERROR(IF(OR(INDEX(Matches!$I$2:$I$201,MATCH($A1806&amp;"-6",Matches!$J$2:$J$201,0))="Void",INDEX(Matches!$G$2:$G$201,MATCH($A1806&amp;"-6",Matches!$J$2:$J$201,0))="",INDEX(Matches!$H$2:$H$201,MATCH($A1806&amp;"-6",Matches!$J$2:$J$201,0))=""),"",IF(AND($C1806&lt;&gt;"",INDEX(Matches!$F$2:$F$201,MATCH($A1806&amp;"-6",Matches!$J$2:$J$201,0))&lt;&gt;"",$C1806&gt;=INDEX(Matches!$F$2:$F$201,MATCH($A1806&amp;"-6",Matches!$J$2:$J$201,0))),"",IF(AND(N1806=INDEX(Matches!$G$2:$G$201,MATCH($A1806&amp;"-6",Matches!$J$2:$J$201,0)),O1806=INDEX(Matches!$H$2:$H$201,MATCH($A1806&amp;"-6",Matches!$J$2:$J$201,0))),5,IF(SIGN(N1806-O1806)&lt;&gt;SIGN(INDEX(Matches!$G$2:$G$201,MATCH($A1806&amp;"-6",Matches!$J$2:$J$201,0))-INDEX(Matches!$H$2:$H$201,MATCH($A1806&amp;"-6",Matches!$J$2:$J$201,0))),0,IF(N1806-O1806=INDEX(Matches!$G$2:$G$201,MATCH($A1806&amp;"-6",Matches!$J$2:$J$201,0))-INDEX(Matches!$H$2:$H$201,MATCH($A1806&amp;"-6",Matches!$J$2:$J$201,0)),3,2))))),""))</f>
        <v/>
      </c>
      <c r="AD1806" s="12" t="str">
        <f aca="false">IF(OR($B1806="",P1806="",Q1806=""),"",IFERROR(IF(OR(INDEX(Matches!$I$2:$I$201,MATCH($A1806&amp;"-7",Matches!$J$2:$J$201,0))="Void",INDEX(Matches!$G$2:$G$201,MATCH($A1806&amp;"-7",Matches!$J$2:$J$201,0))="",INDEX(Matches!$H$2:$H$201,MATCH($A1806&amp;"-7",Matches!$J$2:$J$201,0))=""),"",IF(AND($C1806&lt;&gt;"",INDEX(Matches!$F$2:$F$201,MATCH($A1806&amp;"-7",Matches!$J$2:$J$201,0))&lt;&gt;"",$C1806&gt;=INDEX(Matches!$F$2:$F$201,MATCH($A1806&amp;"-7",Matches!$J$2:$J$201,0))),"",IF(AND(P1806=INDEX(Matches!$G$2:$G$201,MATCH($A1806&amp;"-7",Matches!$J$2:$J$201,0)),Q1806=INDEX(Matches!$H$2:$H$201,MATCH($A1806&amp;"-7",Matches!$J$2:$J$201,0))),5,IF(SIGN(P1806-Q1806)&lt;&gt;SIGN(INDEX(Matches!$G$2:$G$201,MATCH($A1806&amp;"-7",Matches!$J$2:$J$201,0))-INDEX(Matches!$H$2:$H$201,MATCH($A1806&amp;"-7",Matches!$J$2:$J$201,0))),0,IF(P1806-Q1806=INDEX(Matches!$G$2:$G$201,MATCH($A1806&amp;"-7",Matches!$J$2:$J$201,0))-INDEX(Matches!$H$2:$H$201,MATCH($A1806&amp;"-7",Matches!$J$2:$J$201,0)),3,2))))),""))</f>
        <v/>
      </c>
      <c r="AE1806" s="12" t="str">
        <f aca="false">IF(OR($B1806="",R1806="",S1806=""),"",IFERROR(IF(OR(INDEX(Matches!$I$2:$I$201,MATCH($A1806&amp;"-8",Matches!$J$2:$J$201,0))="Void",INDEX(Matches!$G$2:$G$201,MATCH($A1806&amp;"-8",Matches!$J$2:$J$201,0))="",INDEX(Matches!$H$2:$H$201,MATCH($A1806&amp;"-8",Matches!$J$2:$J$201,0))=""),"",IF(AND($C1806&lt;&gt;"",INDEX(Matches!$F$2:$F$201,MATCH($A1806&amp;"-8",Matches!$J$2:$J$201,0))&lt;&gt;"",$C1806&gt;=INDEX(Matches!$F$2:$F$201,MATCH($A1806&amp;"-8",Matches!$J$2:$J$201,0))),"",IF(AND(R1806=INDEX(Matches!$G$2:$G$201,MATCH($A1806&amp;"-8",Matches!$J$2:$J$201,0)),S1806=INDEX(Matches!$H$2:$H$201,MATCH($A1806&amp;"-8",Matches!$J$2:$J$201,0))),5,IF(SIGN(R1806-S1806)&lt;&gt;SIGN(INDEX(Matches!$G$2:$G$201,MATCH($A1806&amp;"-8",Matches!$J$2:$J$201,0))-INDEX(Matches!$H$2:$H$201,MATCH($A1806&amp;"-8",Matches!$J$2:$J$201,0))),0,IF(R1806-S1806=INDEX(Matches!$G$2:$G$201,MATCH($A1806&amp;"-8",Matches!$J$2:$J$201,0))-INDEX(Matches!$H$2:$H$201,MATCH($A1806&amp;"-8",Matches!$J$2:$J$201,0)),3,2))))),""))</f>
        <v/>
      </c>
      <c r="AF1806" s="12" t="str">
        <f aca="false">IF(OR($B1806="",T1806="",U1806=""),"",IFERROR(IF(OR(INDEX(Matches!$I$2:$I$201,MATCH($A1806&amp;"-9",Matches!$J$2:$J$201,0))="Void",INDEX(Matches!$G$2:$G$201,MATCH($A1806&amp;"-9",Matches!$J$2:$J$201,0))="",INDEX(Matches!$H$2:$H$201,MATCH($A1806&amp;"-9",Matches!$J$2:$J$201,0))=""),"",IF(AND($C1806&lt;&gt;"",INDEX(Matches!$F$2:$F$201,MATCH($A1806&amp;"-9",Matches!$J$2:$J$201,0))&lt;&gt;"",$C1806&gt;=INDEX(Matches!$F$2:$F$201,MATCH($A1806&amp;"-9",Matches!$J$2:$J$201,0))),"",IF(AND(T1806=INDEX(Matches!$G$2:$G$201,MATCH($A1806&amp;"-9",Matches!$J$2:$J$201,0)),U1806=INDEX(Matches!$H$2:$H$201,MATCH($A1806&amp;"-9",Matches!$J$2:$J$201,0))),5,IF(SIGN(T1806-U1806)&lt;&gt;SIGN(INDEX(Matches!$G$2:$G$201,MATCH($A1806&amp;"-9",Matches!$J$2:$J$201,0))-INDEX(Matches!$H$2:$H$201,MATCH($A1806&amp;"-9",Matches!$J$2:$J$201,0))),0,IF(T1806-U1806=INDEX(Matches!$G$2:$G$201,MATCH($A1806&amp;"-9",Matches!$J$2:$J$201,0))-INDEX(Matches!$H$2:$H$201,MATCH($A1806&amp;"-9",Matches!$J$2:$J$201,0)),3,2))))),""))</f>
        <v/>
      </c>
      <c r="AG1806" s="12" t="str">
        <f aca="false">IF(OR($B1806="",V1806="",W1806=""),"",IFERROR(IF(OR(INDEX(Matches!$I$2:$I$201,MATCH($A1806&amp;"-10",Matches!$J$2:$J$201,0))="Void",INDEX(Matches!$G$2:$G$201,MATCH($A1806&amp;"-10",Matches!$J$2:$J$201,0))="",INDEX(Matches!$H$2:$H$201,MATCH($A1806&amp;"-10",Matches!$J$2:$J$201,0))=""),"",IF(AND($C1806&lt;&gt;"",INDEX(Matches!$F$2:$F$201,MATCH($A1806&amp;"-10",Matches!$J$2:$J$201,0))&lt;&gt;"",$C1806&gt;=INDEX(Matches!$F$2:$F$201,MATCH($A1806&amp;"-10",Matches!$J$2:$J$201,0))),"",IF(AND(V1806=INDEX(Matches!$G$2:$G$201,MATCH($A1806&amp;"-10",Matches!$J$2:$J$201,0)),W1806=INDEX(Matches!$H$2:$H$201,MATCH($A1806&amp;"-10",Matches!$J$2:$J$201,0))),5,IF(SIGN(V1806-W1806)&lt;&gt;SIGN(INDEX(Matches!$G$2:$G$201,MATCH($A1806&amp;"-10",Matches!$J$2:$J$201,0))-INDEX(Matches!$H$2:$H$201,MATCH($A1806&amp;"-10",Matches!$J$2:$J$201,0))),0,IF(V1806-W1806=INDEX(Matches!$G$2:$G$201,MATCH($A1806&amp;"-10",Matches!$J$2:$J$201,0))-INDEX(Matches!$H$2:$H$201,MATCH($A1806&amp;"-10",Matches!$J$2:$J$201,0)),3,2))))),""))</f>
        <v/>
      </c>
      <c r="AH1806" s="13" t="str">
        <f aca="false">IF($B1806="","",SUM(X1806:AG1806))</f>
        <v/>
      </c>
      <c r="AI1806" s="12" t="str">
        <f aca="false">IF($B1806="","",COUNTIF(X1806:AG1806,5))</f>
        <v/>
      </c>
      <c r="AJ1806" s="12" t="str">
        <f aca="false">IF($B1806="","",COUNTIF(X1806:AG1806,"&gt;=2"))</f>
        <v/>
      </c>
      <c r="AK1806" s="12" t="str">
        <f aca="false">IF($B1806="","",COUNT(X1806:AG1806))</f>
        <v/>
      </c>
    </row>
    <row r="1807" customFormat="false" ht="15" hidden="false" customHeight="false" outlineLevel="0" collapsed="false">
      <c r="A1807" s="7"/>
      <c r="B1807" s="7"/>
      <c r="C1807" s="11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12" t="str">
        <f aca="false">IF(OR($B1807="",D1807="",E1807=""),"",IFERROR(IF(OR(INDEX(Matches!$I$2:$I$201,MATCH($A1807&amp;"-1",Matches!$J$2:$J$201,0))="Void",INDEX(Matches!$G$2:$G$201,MATCH($A1807&amp;"-1",Matches!$J$2:$J$201,0))="",INDEX(Matches!$H$2:$H$201,MATCH($A1807&amp;"-1",Matches!$J$2:$J$201,0))=""),"",IF(AND($C1807&lt;&gt;"",INDEX(Matches!$F$2:$F$201,MATCH($A1807&amp;"-1",Matches!$J$2:$J$201,0))&lt;&gt;"",$C1807&gt;=INDEX(Matches!$F$2:$F$201,MATCH($A1807&amp;"-1",Matches!$J$2:$J$201,0))),"",IF(AND(D1807=INDEX(Matches!$G$2:$G$201,MATCH($A1807&amp;"-1",Matches!$J$2:$J$201,0)),E1807=INDEX(Matches!$H$2:$H$201,MATCH($A1807&amp;"-1",Matches!$J$2:$J$201,0))),5,IF(SIGN(D1807-E1807)&lt;&gt;SIGN(INDEX(Matches!$G$2:$G$201,MATCH($A1807&amp;"-1",Matches!$J$2:$J$201,0))-INDEX(Matches!$H$2:$H$201,MATCH($A1807&amp;"-1",Matches!$J$2:$J$201,0))),0,IF(D1807-E1807=INDEX(Matches!$G$2:$G$201,MATCH($A1807&amp;"-1",Matches!$J$2:$J$201,0))-INDEX(Matches!$H$2:$H$201,MATCH($A1807&amp;"-1",Matches!$J$2:$J$201,0)),3,2))))),""))</f>
        <v/>
      </c>
      <c r="Y1807" s="12" t="str">
        <f aca="false">IF(OR($B1807="",F1807="",G1807=""),"",IFERROR(IF(OR(INDEX(Matches!$I$2:$I$201,MATCH($A1807&amp;"-2",Matches!$J$2:$J$201,0))="Void",INDEX(Matches!$G$2:$G$201,MATCH($A1807&amp;"-2",Matches!$J$2:$J$201,0))="",INDEX(Matches!$H$2:$H$201,MATCH($A1807&amp;"-2",Matches!$J$2:$J$201,0))=""),"",IF(AND($C1807&lt;&gt;"",INDEX(Matches!$F$2:$F$201,MATCH($A1807&amp;"-2",Matches!$J$2:$J$201,0))&lt;&gt;"",$C1807&gt;=INDEX(Matches!$F$2:$F$201,MATCH($A1807&amp;"-2",Matches!$J$2:$J$201,0))),"",IF(AND(F1807=INDEX(Matches!$G$2:$G$201,MATCH($A1807&amp;"-2",Matches!$J$2:$J$201,0)),G1807=INDEX(Matches!$H$2:$H$201,MATCH($A1807&amp;"-2",Matches!$J$2:$J$201,0))),5,IF(SIGN(F1807-G1807)&lt;&gt;SIGN(INDEX(Matches!$G$2:$G$201,MATCH($A1807&amp;"-2",Matches!$J$2:$J$201,0))-INDEX(Matches!$H$2:$H$201,MATCH($A1807&amp;"-2",Matches!$J$2:$J$201,0))),0,IF(F1807-G1807=INDEX(Matches!$G$2:$G$201,MATCH($A1807&amp;"-2",Matches!$J$2:$J$201,0))-INDEX(Matches!$H$2:$H$201,MATCH($A1807&amp;"-2",Matches!$J$2:$J$201,0)),3,2))))),""))</f>
        <v/>
      </c>
      <c r="Z1807" s="12" t="str">
        <f aca="false">IF(OR($B1807="",H1807="",I1807=""),"",IFERROR(IF(OR(INDEX(Matches!$I$2:$I$201,MATCH($A1807&amp;"-3",Matches!$J$2:$J$201,0))="Void",INDEX(Matches!$G$2:$G$201,MATCH($A1807&amp;"-3",Matches!$J$2:$J$201,0))="",INDEX(Matches!$H$2:$H$201,MATCH($A1807&amp;"-3",Matches!$J$2:$J$201,0))=""),"",IF(AND($C1807&lt;&gt;"",INDEX(Matches!$F$2:$F$201,MATCH($A1807&amp;"-3",Matches!$J$2:$J$201,0))&lt;&gt;"",$C1807&gt;=INDEX(Matches!$F$2:$F$201,MATCH($A1807&amp;"-3",Matches!$J$2:$J$201,0))),"",IF(AND(H1807=INDEX(Matches!$G$2:$G$201,MATCH($A1807&amp;"-3",Matches!$J$2:$J$201,0)),I1807=INDEX(Matches!$H$2:$H$201,MATCH($A1807&amp;"-3",Matches!$J$2:$J$201,0))),5,IF(SIGN(H1807-I1807)&lt;&gt;SIGN(INDEX(Matches!$G$2:$G$201,MATCH($A1807&amp;"-3",Matches!$J$2:$J$201,0))-INDEX(Matches!$H$2:$H$201,MATCH($A1807&amp;"-3",Matches!$J$2:$J$201,0))),0,IF(H1807-I1807=INDEX(Matches!$G$2:$G$201,MATCH($A1807&amp;"-3",Matches!$J$2:$J$201,0))-INDEX(Matches!$H$2:$H$201,MATCH($A1807&amp;"-3",Matches!$J$2:$J$201,0)),3,2))))),""))</f>
        <v/>
      </c>
      <c r="AA1807" s="12" t="str">
        <f aca="false">IF(OR($B1807="",J1807="",K1807=""),"",IFERROR(IF(OR(INDEX(Matches!$I$2:$I$201,MATCH($A1807&amp;"-4",Matches!$J$2:$J$201,0))="Void",INDEX(Matches!$G$2:$G$201,MATCH($A1807&amp;"-4",Matches!$J$2:$J$201,0))="",INDEX(Matches!$H$2:$H$201,MATCH($A1807&amp;"-4",Matches!$J$2:$J$201,0))=""),"",IF(AND($C1807&lt;&gt;"",INDEX(Matches!$F$2:$F$201,MATCH($A1807&amp;"-4",Matches!$J$2:$J$201,0))&lt;&gt;"",$C1807&gt;=INDEX(Matches!$F$2:$F$201,MATCH($A1807&amp;"-4",Matches!$J$2:$J$201,0))),"",IF(AND(J1807=INDEX(Matches!$G$2:$G$201,MATCH($A1807&amp;"-4",Matches!$J$2:$J$201,0)),K1807=INDEX(Matches!$H$2:$H$201,MATCH($A1807&amp;"-4",Matches!$J$2:$J$201,0))),5,IF(SIGN(J1807-K1807)&lt;&gt;SIGN(INDEX(Matches!$G$2:$G$201,MATCH($A1807&amp;"-4",Matches!$J$2:$J$201,0))-INDEX(Matches!$H$2:$H$201,MATCH($A1807&amp;"-4",Matches!$J$2:$J$201,0))),0,IF(J1807-K1807=INDEX(Matches!$G$2:$G$201,MATCH($A1807&amp;"-4",Matches!$J$2:$J$201,0))-INDEX(Matches!$H$2:$H$201,MATCH($A1807&amp;"-4",Matches!$J$2:$J$201,0)),3,2))))),""))</f>
        <v/>
      </c>
      <c r="AB1807" s="12" t="str">
        <f aca="false">IF(OR($B1807="",L1807="",M1807=""),"",IFERROR(IF(OR(INDEX(Matches!$I$2:$I$201,MATCH($A1807&amp;"-5",Matches!$J$2:$J$201,0))="Void",INDEX(Matches!$G$2:$G$201,MATCH($A1807&amp;"-5",Matches!$J$2:$J$201,0))="",INDEX(Matches!$H$2:$H$201,MATCH($A1807&amp;"-5",Matches!$J$2:$J$201,0))=""),"",IF(AND($C1807&lt;&gt;"",INDEX(Matches!$F$2:$F$201,MATCH($A1807&amp;"-5",Matches!$J$2:$J$201,0))&lt;&gt;"",$C1807&gt;=INDEX(Matches!$F$2:$F$201,MATCH($A1807&amp;"-5",Matches!$J$2:$J$201,0))),"",IF(AND(L1807=INDEX(Matches!$G$2:$G$201,MATCH($A1807&amp;"-5",Matches!$J$2:$J$201,0)),M1807=INDEX(Matches!$H$2:$H$201,MATCH($A1807&amp;"-5",Matches!$J$2:$J$201,0))),5,IF(SIGN(L1807-M1807)&lt;&gt;SIGN(INDEX(Matches!$G$2:$G$201,MATCH($A1807&amp;"-5",Matches!$J$2:$J$201,0))-INDEX(Matches!$H$2:$H$201,MATCH($A1807&amp;"-5",Matches!$J$2:$J$201,0))),0,IF(L1807-M1807=INDEX(Matches!$G$2:$G$201,MATCH($A1807&amp;"-5",Matches!$J$2:$J$201,0))-INDEX(Matches!$H$2:$H$201,MATCH($A1807&amp;"-5",Matches!$J$2:$J$201,0)),3,2))))),""))</f>
        <v/>
      </c>
      <c r="AC1807" s="12" t="str">
        <f aca="false">IF(OR($B1807="",N1807="",O1807=""),"",IFERROR(IF(OR(INDEX(Matches!$I$2:$I$201,MATCH($A1807&amp;"-6",Matches!$J$2:$J$201,0))="Void",INDEX(Matches!$G$2:$G$201,MATCH($A1807&amp;"-6",Matches!$J$2:$J$201,0))="",INDEX(Matches!$H$2:$H$201,MATCH($A1807&amp;"-6",Matches!$J$2:$J$201,0))=""),"",IF(AND($C1807&lt;&gt;"",INDEX(Matches!$F$2:$F$201,MATCH($A1807&amp;"-6",Matches!$J$2:$J$201,0))&lt;&gt;"",$C1807&gt;=INDEX(Matches!$F$2:$F$201,MATCH($A1807&amp;"-6",Matches!$J$2:$J$201,0))),"",IF(AND(N1807=INDEX(Matches!$G$2:$G$201,MATCH($A1807&amp;"-6",Matches!$J$2:$J$201,0)),O1807=INDEX(Matches!$H$2:$H$201,MATCH($A1807&amp;"-6",Matches!$J$2:$J$201,0))),5,IF(SIGN(N1807-O1807)&lt;&gt;SIGN(INDEX(Matches!$G$2:$G$201,MATCH($A1807&amp;"-6",Matches!$J$2:$J$201,0))-INDEX(Matches!$H$2:$H$201,MATCH($A1807&amp;"-6",Matches!$J$2:$J$201,0))),0,IF(N1807-O1807=INDEX(Matches!$G$2:$G$201,MATCH($A1807&amp;"-6",Matches!$J$2:$J$201,0))-INDEX(Matches!$H$2:$H$201,MATCH($A1807&amp;"-6",Matches!$J$2:$J$201,0)),3,2))))),""))</f>
        <v/>
      </c>
      <c r="AD1807" s="12" t="str">
        <f aca="false">IF(OR($B1807="",P1807="",Q1807=""),"",IFERROR(IF(OR(INDEX(Matches!$I$2:$I$201,MATCH($A1807&amp;"-7",Matches!$J$2:$J$201,0))="Void",INDEX(Matches!$G$2:$G$201,MATCH($A1807&amp;"-7",Matches!$J$2:$J$201,0))="",INDEX(Matches!$H$2:$H$201,MATCH($A1807&amp;"-7",Matches!$J$2:$J$201,0))=""),"",IF(AND($C1807&lt;&gt;"",INDEX(Matches!$F$2:$F$201,MATCH($A1807&amp;"-7",Matches!$J$2:$J$201,0))&lt;&gt;"",$C1807&gt;=INDEX(Matches!$F$2:$F$201,MATCH($A1807&amp;"-7",Matches!$J$2:$J$201,0))),"",IF(AND(P1807=INDEX(Matches!$G$2:$G$201,MATCH($A1807&amp;"-7",Matches!$J$2:$J$201,0)),Q1807=INDEX(Matches!$H$2:$H$201,MATCH($A1807&amp;"-7",Matches!$J$2:$J$201,0))),5,IF(SIGN(P1807-Q1807)&lt;&gt;SIGN(INDEX(Matches!$G$2:$G$201,MATCH($A1807&amp;"-7",Matches!$J$2:$J$201,0))-INDEX(Matches!$H$2:$H$201,MATCH($A1807&amp;"-7",Matches!$J$2:$J$201,0))),0,IF(P1807-Q1807=INDEX(Matches!$G$2:$G$201,MATCH($A1807&amp;"-7",Matches!$J$2:$J$201,0))-INDEX(Matches!$H$2:$H$201,MATCH($A1807&amp;"-7",Matches!$J$2:$J$201,0)),3,2))))),""))</f>
        <v/>
      </c>
      <c r="AE1807" s="12" t="str">
        <f aca="false">IF(OR($B1807="",R1807="",S1807=""),"",IFERROR(IF(OR(INDEX(Matches!$I$2:$I$201,MATCH($A1807&amp;"-8",Matches!$J$2:$J$201,0))="Void",INDEX(Matches!$G$2:$G$201,MATCH($A1807&amp;"-8",Matches!$J$2:$J$201,0))="",INDEX(Matches!$H$2:$H$201,MATCH($A1807&amp;"-8",Matches!$J$2:$J$201,0))=""),"",IF(AND($C1807&lt;&gt;"",INDEX(Matches!$F$2:$F$201,MATCH($A1807&amp;"-8",Matches!$J$2:$J$201,0))&lt;&gt;"",$C1807&gt;=INDEX(Matches!$F$2:$F$201,MATCH($A1807&amp;"-8",Matches!$J$2:$J$201,0))),"",IF(AND(R1807=INDEX(Matches!$G$2:$G$201,MATCH($A1807&amp;"-8",Matches!$J$2:$J$201,0)),S1807=INDEX(Matches!$H$2:$H$201,MATCH($A1807&amp;"-8",Matches!$J$2:$J$201,0))),5,IF(SIGN(R1807-S1807)&lt;&gt;SIGN(INDEX(Matches!$G$2:$G$201,MATCH($A1807&amp;"-8",Matches!$J$2:$J$201,0))-INDEX(Matches!$H$2:$H$201,MATCH($A1807&amp;"-8",Matches!$J$2:$J$201,0))),0,IF(R1807-S1807=INDEX(Matches!$G$2:$G$201,MATCH($A1807&amp;"-8",Matches!$J$2:$J$201,0))-INDEX(Matches!$H$2:$H$201,MATCH($A1807&amp;"-8",Matches!$J$2:$J$201,0)),3,2))))),""))</f>
        <v/>
      </c>
      <c r="AF1807" s="12" t="str">
        <f aca="false">IF(OR($B1807="",T1807="",U1807=""),"",IFERROR(IF(OR(INDEX(Matches!$I$2:$I$201,MATCH($A1807&amp;"-9",Matches!$J$2:$J$201,0))="Void",INDEX(Matches!$G$2:$G$201,MATCH($A1807&amp;"-9",Matches!$J$2:$J$201,0))="",INDEX(Matches!$H$2:$H$201,MATCH($A1807&amp;"-9",Matches!$J$2:$J$201,0))=""),"",IF(AND($C1807&lt;&gt;"",INDEX(Matches!$F$2:$F$201,MATCH($A1807&amp;"-9",Matches!$J$2:$J$201,0))&lt;&gt;"",$C1807&gt;=INDEX(Matches!$F$2:$F$201,MATCH($A1807&amp;"-9",Matches!$J$2:$J$201,0))),"",IF(AND(T1807=INDEX(Matches!$G$2:$G$201,MATCH($A1807&amp;"-9",Matches!$J$2:$J$201,0)),U1807=INDEX(Matches!$H$2:$H$201,MATCH($A1807&amp;"-9",Matches!$J$2:$J$201,0))),5,IF(SIGN(T1807-U1807)&lt;&gt;SIGN(INDEX(Matches!$G$2:$G$201,MATCH($A1807&amp;"-9",Matches!$J$2:$J$201,0))-INDEX(Matches!$H$2:$H$201,MATCH($A1807&amp;"-9",Matches!$J$2:$J$201,0))),0,IF(T1807-U1807=INDEX(Matches!$G$2:$G$201,MATCH($A1807&amp;"-9",Matches!$J$2:$J$201,0))-INDEX(Matches!$H$2:$H$201,MATCH($A1807&amp;"-9",Matches!$J$2:$J$201,0)),3,2))))),""))</f>
        <v/>
      </c>
      <c r="AG1807" s="12" t="str">
        <f aca="false">IF(OR($B1807="",V1807="",W1807=""),"",IFERROR(IF(OR(INDEX(Matches!$I$2:$I$201,MATCH($A1807&amp;"-10",Matches!$J$2:$J$201,0))="Void",INDEX(Matches!$G$2:$G$201,MATCH($A1807&amp;"-10",Matches!$J$2:$J$201,0))="",INDEX(Matches!$H$2:$H$201,MATCH($A1807&amp;"-10",Matches!$J$2:$J$201,0))=""),"",IF(AND($C1807&lt;&gt;"",INDEX(Matches!$F$2:$F$201,MATCH($A1807&amp;"-10",Matches!$J$2:$J$201,0))&lt;&gt;"",$C1807&gt;=INDEX(Matches!$F$2:$F$201,MATCH($A1807&amp;"-10",Matches!$J$2:$J$201,0))),"",IF(AND(V1807=INDEX(Matches!$G$2:$G$201,MATCH($A1807&amp;"-10",Matches!$J$2:$J$201,0)),W1807=INDEX(Matches!$H$2:$H$201,MATCH($A1807&amp;"-10",Matches!$J$2:$J$201,0))),5,IF(SIGN(V1807-W1807)&lt;&gt;SIGN(INDEX(Matches!$G$2:$G$201,MATCH($A1807&amp;"-10",Matches!$J$2:$J$201,0))-INDEX(Matches!$H$2:$H$201,MATCH($A1807&amp;"-10",Matches!$J$2:$J$201,0))),0,IF(V1807-W1807=INDEX(Matches!$G$2:$G$201,MATCH($A1807&amp;"-10",Matches!$J$2:$J$201,0))-INDEX(Matches!$H$2:$H$201,MATCH($A1807&amp;"-10",Matches!$J$2:$J$201,0)),3,2))))),""))</f>
        <v/>
      </c>
      <c r="AH1807" s="13" t="str">
        <f aca="false">IF($B1807="","",SUM(X1807:AG1807))</f>
        <v/>
      </c>
      <c r="AI1807" s="12" t="str">
        <f aca="false">IF($B1807="","",COUNTIF(X1807:AG1807,5))</f>
        <v/>
      </c>
      <c r="AJ1807" s="12" t="str">
        <f aca="false">IF($B1807="","",COUNTIF(X1807:AG1807,"&gt;=2"))</f>
        <v/>
      </c>
      <c r="AK1807" s="12" t="str">
        <f aca="false">IF($B1807="","",COUNT(X1807:AG1807))</f>
        <v/>
      </c>
    </row>
    <row r="1808" customFormat="false" ht="15" hidden="false" customHeight="false" outlineLevel="0" collapsed="false">
      <c r="A1808" s="7"/>
      <c r="B1808" s="7"/>
      <c r="C1808" s="11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12" t="str">
        <f aca="false">IF(OR($B1808="",D1808="",E1808=""),"",IFERROR(IF(OR(INDEX(Matches!$I$2:$I$201,MATCH($A1808&amp;"-1",Matches!$J$2:$J$201,0))="Void",INDEX(Matches!$G$2:$G$201,MATCH($A1808&amp;"-1",Matches!$J$2:$J$201,0))="",INDEX(Matches!$H$2:$H$201,MATCH($A1808&amp;"-1",Matches!$J$2:$J$201,0))=""),"",IF(AND($C1808&lt;&gt;"",INDEX(Matches!$F$2:$F$201,MATCH($A1808&amp;"-1",Matches!$J$2:$J$201,0))&lt;&gt;"",$C1808&gt;=INDEX(Matches!$F$2:$F$201,MATCH($A1808&amp;"-1",Matches!$J$2:$J$201,0))),"",IF(AND(D1808=INDEX(Matches!$G$2:$G$201,MATCH($A1808&amp;"-1",Matches!$J$2:$J$201,0)),E1808=INDEX(Matches!$H$2:$H$201,MATCH($A1808&amp;"-1",Matches!$J$2:$J$201,0))),5,IF(SIGN(D1808-E1808)&lt;&gt;SIGN(INDEX(Matches!$G$2:$G$201,MATCH($A1808&amp;"-1",Matches!$J$2:$J$201,0))-INDEX(Matches!$H$2:$H$201,MATCH($A1808&amp;"-1",Matches!$J$2:$J$201,0))),0,IF(D1808-E1808=INDEX(Matches!$G$2:$G$201,MATCH($A1808&amp;"-1",Matches!$J$2:$J$201,0))-INDEX(Matches!$H$2:$H$201,MATCH($A1808&amp;"-1",Matches!$J$2:$J$201,0)),3,2))))),""))</f>
        <v/>
      </c>
      <c r="Y1808" s="12" t="str">
        <f aca="false">IF(OR($B1808="",F1808="",G1808=""),"",IFERROR(IF(OR(INDEX(Matches!$I$2:$I$201,MATCH($A1808&amp;"-2",Matches!$J$2:$J$201,0))="Void",INDEX(Matches!$G$2:$G$201,MATCH($A1808&amp;"-2",Matches!$J$2:$J$201,0))="",INDEX(Matches!$H$2:$H$201,MATCH($A1808&amp;"-2",Matches!$J$2:$J$201,0))=""),"",IF(AND($C1808&lt;&gt;"",INDEX(Matches!$F$2:$F$201,MATCH($A1808&amp;"-2",Matches!$J$2:$J$201,0))&lt;&gt;"",$C1808&gt;=INDEX(Matches!$F$2:$F$201,MATCH($A1808&amp;"-2",Matches!$J$2:$J$201,0))),"",IF(AND(F1808=INDEX(Matches!$G$2:$G$201,MATCH($A1808&amp;"-2",Matches!$J$2:$J$201,0)),G1808=INDEX(Matches!$H$2:$H$201,MATCH($A1808&amp;"-2",Matches!$J$2:$J$201,0))),5,IF(SIGN(F1808-G1808)&lt;&gt;SIGN(INDEX(Matches!$G$2:$G$201,MATCH($A1808&amp;"-2",Matches!$J$2:$J$201,0))-INDEX(Matches!$H$2:$H$201,MATCH($A1808&amp;"-2",Matches!$J$2:$J$201,0))),0,IF(F1808-G1808=INDEX(Matches!$G$2:$G$201,MATCH($A1808&amp;"-2",Matches!$J$2:$J$201,0))-INDEX(Matches!$H$2:$H$201,MATCH($A1808&amp;"-2",Matches!$J$2:$J$201,0)),3,2))))),""))</f>
        <v/>
      </c>
      <c r="Z1808" s="12" t="str">
        <f aca="false">IF(OR($B1808="",H1808="",I1808=""),"",IFERROR(IF(OR(INDEX(Matches!$I$2:$I$201,MATCH($A1808&amp;"-3",Matches!$J$2:$J$201,0))="Void",INDEX(Matches!$G$2:$G$201,MATCH($A1808&amp;"-3",Matches!$J$2:$J$201,0))="",INDEX(Matches!$H$2:$H$201,MATCH($A1808&amp;"-3",Matches!$J$2:$J$201,0))=""),"",IF(AND($C1808&lt;&gt;"",INDEX(Matches!$F$2:$F$201,MATCH($A1808&amp;"-3",Matches!$J$2:$J$201,0))&lt;&gt;"",$C1808&gt;=INDEX(Matches!$F$2:$F$201,MATCH($A1808&amp;"-3",Matches!$J$2:$J$201,0))),"",IF(AND(H1808=INDEX(Matches!$G$2:$G$201,MATCH($A1808&amp;"-3",Matches!$J$2:$J$201,0)),I1808=INDEX(Matches!$H$2:$H$201,MATCH($A1808&amp;"-3",Matches!$J$2:$J$201,0))),5,IF(SIGN(H1808-I1808)&lt;&gt;SIGN(INDEX(Matches!$G$2:$G$201,MATCH($A1808&amp;"-3",Matches!$J$2:$J$201,0))-INDEX(Matches!$H$2:$H$201,MATCH($A1808&amp;"-3",Matches!$J$2:$J$201,0))),0,IF(H1808-I1808=INDEX(Matches!$G$2:$G$201,MATCH($A1808&amp;"-3",Matches!$J$2:$J$201,0))-INDEX(Matches!$H$2:$H$201,MATCH($A1808&amp;"-3",Matches!$J$2:$J$201,0)),3,2))))),""))</f>
        <v/>
      </c>
      <c r="AA1808" s="12" t="str">
        <f aca="false">IF(OR($B1808="",J1808="",K1808=""),"",IFERROR(IF(OR(INDEX(Matches!$I$2:$I$201,MATCH($A1808&amp;"-4",Matches!$J$2:$J$201,0))="Void",INDEX(Matches!$G$2:$G$201,MATCH($A1808&amp;"-4",Matches!$J$2:$J$201,0))="",INDEX(Matches!$H$2:$H$201,MATCH($A1808&amp;"-4",Matches!$J$2:$J$201,0))=""),"",IF(AND($C1808&lt;&gt;"",INDEX(Matches!$F$2:$F$201,MATCH($A1808&amp;"-4",Matches!$J$2:$J$201,0))&lt;&gt;"",$C1808&gt;=INDEX(Matches!$F$2:$F$201,MATCH($A1808&amp;"-4",Matches!$J$2:$J$201,0))),"",IF(AND(J1808=INDEX(Matches!$G$2:$G$201,MATCH($A1808&amp;"-4",Matches!$J$2:$J$201,0)),K1808=INDEX(Matches!$H$2:$H$201,MATCH($A1808&amp;"-4",Matches!$J$2:$J$201,0))),5,IF(SIGN(J1808-K1808)&lt;&gt;SIGN(INDEX(Matches!$G$2:$G$201,MATCH($A1808&amp;"-4",Matches!$J$2:$J$201,0))-INDEX(Matches!$H$2:$H$201,MATCH($A1808&amp;"-4",Matches!$J$2:$J$201,0))),0,IF(J1808-K1808=INDEX(Matches!$G$2:$G$201,MATCH($A1808&amp;"-4",Matches!$J$2:$J$201,0))-INDEX(Matches!$H$2:$H$201,MATCH($A1808&amp;"-4",Matches!$J$2:$J$201,0)),3,2))))),""))</f>
        <v/>
      </c>
      <c r="AB1808" s="12" t="str">
        <f aca="false">IF(OR($B1808="",L1808="",M1808=""),"",IFERROR(IF(OR(INDEX(Matches!$I$2:$I$201,MATCH($A1808&amp;"-5",Matches!$J$2:$J$201,0))="Void",INDEX(Matches!$G$2:$G$201,MATCH($A1808&amp;"-5",Matches!$J$2:$J$201,0))="",INDEX(Matches!$H$2:$H$201,MATCH($A1808&amp;"-5",Matches!$J$2:$J$201,0))=""),"",IF(AND($C1808&lt;&gt;"",INDEX(Matches!$F$2:$F$201,MATCH($A1808&amp;"-5",Matches!$J$2:$J$201,0))&lt;&gt;"",$C1808&gt;=INDEX(Matches!$F$2:$F$201,MATCH($A1808&amp;"-5",Matches!$J$2:$J$201,0))),"",IF(AND(L1808=INDEX(Matches!$G$2:$G$201,MATCH($A1808&amp;"-5",Matches!$J$2:$J$201,0)),M1808=INDEX(Matches!$H$2:$H$201,MATCH($A1808&amp;"-5",Matches!$J$2:$J$201,0))),5,IF(SIGN(L1808-M1808)&lt;&gt;SIGN(INDEX(Matches!$G$2:$G$201,MATCH($A1808&amp;"-5",Matches!$J$2:$J$201,0))-INDEX(Matches!$H$2:$H$201,MATCH($A1808&amp;"-5",Matches!$J$2:$J$201,0))),0,IF(L1808-M1808=INDEX(Matches!$G$2:$G$201,MATCH($A1808&amp;"-5",Matches!$J$2:$J$201,0))-INDEX(Matches!$H$2:$H$201,MATCH($A1808&amp;"-5",Matches!$J$2:$J$201,0)),3,2))))),""))</f>
        <v/>
      </c>
      <c r="AC1808" s="12" t="str">
        <f aca="false">IF(OR($B1808="",N1808="",O1808=""),"",IFERROR(IF(OR(INDEX(Matches!$I$2:$I$201,MATCH($A1808&amp;"-6",Matches!$J$2:$J$201,0))="Void",INDEX(Matches!$G$2:$G$201,MATCH($A1808&amp;"-6",Matches!$J$2:$J$201,0))="",INDEX(Matches!$H$2:$H$201,MATCH($A1808&amp;"-6",Matches!$J$2:$J$201,0))=""),"",IF(AND($C1808&lt;&gt;"",INDEX(Matches!$F$2:$F$201,MATCH($A1808&amp;"-6",Matches!$J$2:$J$201,0))&lt;&gt;"",$C1808&gt;=INDEX(Matches!$F$2:$F$201,MATCH($A1808&amp;"-6",Matches!$J$2:$J$201,0))),"",IF(AND(N1808=INDEX(Matches!$G$2:$G$201,MATCH($A1808&amp;"-6",Matches!$J$2:$J$201,0)),O1808=INDEX(Matches!$H$2:$H$201,MATCH($A1808&amp;"-6",Matches!$J$2:$J$201,0))),5,IF(SIGN(N1808-O1808)&lt;&gt;SIGN(INDEX(Matches!$G$2:$G$201,MATCH($A1808&amp;"-6",Matches!$J$2:$J$201,0))-INDEX(Matches!$H$2:$H$201,MATCH($A1808&amp;"-6",Matches!$J$2:$J$201,0))),0,IF(N1808-O1808=INDEX(Matches!$G$2:$G$201,MATCH($A1808&amp;"-6",Matches!$J$2:$J$201,0))-INDEX(Matches!$H$2:$H$201,MATCH($A1808&amp;"-6",Matches!$J$2:$J$201,0)),3,2))))),""))</f>
        <v/>
      </c>
      <c r="AD1808" s="12" t="str">
        <f aca="false">IF(OR($B1808="",P1808="",Q1808=""),"",IFERROR(IF(OR(INDEX(Matches!$I$2:$I$201,MATCH($A1808&amp;"-7",Matches!$J$2:$J$201,0))="Void",INDEX(Matches!$G$2:$G$201,MATCH($A1808&amp;"-7",Matches!$J$2:$J$201,0))="",INDEX(Matches!$H$2:$H$201,MATCH($A1808&amp;"-7",Matches!$J$2:$J$201,0))=""),"",IF(AND($C1808&lt;&gt;"",INDEX(Matches!$F$2:$F$201,MATCH($A1808&amp;"-7",Matches!$J$2:$J$201,0))&lt;&gt;"",$C1808&gt;=INDEX(Matches!$F$2:$F$201,MATCH($A1808&amp;"-7",Matches!$J$2:$J$201,0))),"",IF(AND(P1808=INDEX(Matches!$G$2:$G$201,MATCH($A1808&amp;"-7",Matches!$J$2:$J$201,0)),Q1808=INDEX(Matches!$H$2:$H$201,MATCH($A1808&amp;"-7",Matches!$J$2:$J$201,0))),5,IF(SIGN(P1808-Q1808)&lt;&gt;SIGN(INDEX(Matches!$G$2:$G$201,MATCH($A1808&amp;"-7",Matches!$J$2:$J$201,0))-INDEX(Matches!$H$2:$H$201,MATCH($A1808&amp;"-7",Matches!$J$2:$J$201,0))),0,IF(P1808-Q1808=INDEX(Matches!$G$2:$G$201,MATCH($A1808&amp;"-7",Matches!$J$2:$J$201,0))-INDEX(Matches!$H$2:$H$201,MATCH($A1808&amp;"-7",Matches!$J$2:$J$201,0)),3,2))))),""))</f>
        <v/>
      </c>
      <c r="AE1808" s="12" t="str">
        <f aca="false">IF(OR($B1808="",R1808="",S1808=""),"",IFERROR(IF(OR(INDEX(Matches!$I$2:$I$201,MATCH($A1808&amp;"-8",Matches!$J$2:$J$201,0))="Void",INDEX(Matches!$G$2:$G$201,MATCH($A1808&amp;"-8",Matches!$J$2:$J$201,0))="",INDEX(Matches!$H$2:$H$201,MATCH($A1808&amp;"-8",Matches!$J$2:$J$201,0))=""),"",IF(AND($C1808&lt;&gt;"",INDEX(Matches!$F$2:$F$201,MATCH($A1808&amp;"-8",Matches!$J$2:$J$201,0))&lt;&gt;"",$C1808&gt;=INDEX(Matches!$F$2:$F$201,MATCH($A1808&amp;"-8",Matches!$J$2:$J$201,0))),"",IF(AND(R1808=INDEX(Matches!$G$2:$G$201,MATCH($A1808&amp;"-8",Matches!$J$2:$J$201,0)),S1808=INDEX(Matches!$H$2:$H$201,MATCH($A1808&amp;"-8",Matches!$J$2:$J$201,0))),5,IF(SIGN(R1808-S1808)&lt;&gt;SIGN(INDEX(Matches!$G$2:$G$201,MATCH($A1808&amp;"-8",Matches!$J$2:$J$201,0))-INDEX(Matches!$H$2:$H$201,MATCH($A1808&amp;"-8",Matches!$J$2:$J$201,0))),0,IF(R1808-S1808=INDEX(Matches!$G$2:$G$201,MATCH($A1808&amp;"-8",Matches!$J$2:$J$201,0))-INDEX(Matches!$H$2:$H$201,MATCH($A1808&amp;"-8",Matches!$J$2:$J$201,0)),3,2))))),""))</f>
        <v/>
      </c>
      <c r="AF1808" s="12" t="str">
        <f aca="false">IF(OR($B1808="",T1808="",U1808=""),"",IFERROR(IF(OR(INDEX(Matches!$I$2:$I$201,MATCH($A1808&amp;"-9",Matches!$J$2:$J$201,0))="Void",INDEX(Matches!$G$2:$G$201,MATCH($A1808&amp;"-9",Matches!$J$2:$J$201,0))="",INDEX(Matches!$H$2:$H$201,MATCH($A1808&amp;"-9",Matches!$J$2:$J$201,0))=""),"",IF(AND($C1808&lt;&gt;"",INDEX(Matches!$F$2:$F$201,MATCH($A1808&amp;"-9",Matches!$J$2:$J$201,0))&lt;&gt;"",$C1808&gt;=INDEX(Matches!$F$2:$F$201,MATCH($A1808&amp;"-9",Matches!$J$2:$J$201,0))),"",IF(AND(T1808=INDEX(Matches!$G$2:$G$201,MATCH($A1808&amp;"-9",Matches!$J$2:$J$201,0)),U1808=INDEX(Matches!$H$2:$H$201,MATCH($A1808&amp;"-9",Matches!$J$2:$J$201,0))),5,IF(SIGN(T1808-U1808)&lt;&gt;SIGN(INDEX(Matches!$G$2:$G$201,MATCH($A1808&amp;"-9",Matches!$J$2:$J$201,0))-INDEX(Matches!$H$2:$H$201,MATCH($A1808&amp;"-9",Matches!$J$2:$J$201,0))),0,IF(T1808-U1808=INDEX(Matches!$G$2:$G$201,MATCH($A1808&amp;"-9",Matches!$J$2:$J$201,0))-INDEX(Matches!$H$2:$H$201,MATCH($A1808&amp;"-9",Matches!$J$2:$J$201,0)),3,2))))),""))</f>
        <v/>
      </c>
      <c r="AG1808" s="12" t="str">
        <f aca="false">IF(OR($B1808="",V1808="",W1808=""),"",IFERROR(IF(OR(INDEX(Matches!$I$2:$I$201,MATCH($A1808&amp;"-10",Matches!$J$2:$J$201,0))="Void",INDEX(Matches!$G$2:$G$201,MATCH($A1808&amp;"-10",Matches!$J$2:$J$201,0))="",INDEX(Matches!$H$2:$H$201,MATCH($A1808&amp;"-10",Matches!$J$2:$J$201,0))=""),"",IF(AND($C1808&lt;&gt;"",INDEX(Matches!$F$2:$F$201,MATCH($A1808&amp;"-10",Matches!$J$2:$J$201,0))&lt;&gt;"",$C1808&gt;=INDEX(Matches!$F$2:$F$201,MATCH($A1808&amp;"-10",Matches!$J$2:$J$201,0))),"",IF(AND(V1808=INDEX(Matches!$G$2:$G$201,MATCH($A1808&amp;"-10",Matches!$J$2:$J$201,0)),W1808=INDEX(Matches!$H$2:$H$201,MATCH($A1808&amp;"-10",Matches!$J$2:$J$201,0))),5,IF(SIGN(V1808-W1808)&lt;&gt;SIGN(INDEX(Matches!$G$2:$G$201,MATCH($A1808&amp;"-10",Matches!$J$2:$J$201,0))-INDEX(Matches!$H$2:$H$201,MATCH($A1808&amp;"-10",Matches!$J$2:$J$201,0))),0,IF(V1808-W1808=INDEX(Matches!$G$2:$G$201,MATCH($A1808&amp;"-10",Matches!$J$2:$J$201,0))-INDEX(Matches!$H$2:$H$201,MATCH($A1808&amp;"-10",Matches!$J$2:$J$201,0)),3,2))))),""))</f>
        <v/>
      </c>
      <c r="AH1808" s="13" t="str">
        <f aca="false">IF($B1808="","",SUM(X1808:AG1808))</f>
        <v/>
      </c>
      <c r="AI1808" s="12" t="str">
        <f aca="false">IF($B1808="","",COUNTIF(X1808:AG1808,5))</f>
        <v/>
      </c>
      <c r="AJ1808" s="12" t="str">
        <f aca="false">IF($B1808="","",COUNTIF(X1808:AG1808,"&gt;=2"))</f>
        <v/>
      </c>
      <c r="AK1808" s="12" t="str">
        <f aca="false">IF($B1808="","",COUNT(X1808:AG1808))</f>
        <v/>
      </c>
    </row>
    <row r="1809" customFormat="false" ht="15" hidden="false" customHeight="false" outlineLevel="0" collapsed="false">
      <c r="A1809" s="7"/>
      <c r="B1809" s="7"/>
      <c r="C1809" s="11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12" t="str">
        <f aca="false">IF(OR($B1809="",D1809="",E1809=""),"",IFERROR(IF(OR(INDEX(Matches!$I$2:$I$201,MATCH($A1809&amp;"-1",Matches!$J$2:$J$201,0))="Void",INDEX(Matches!$G$2:$G$201,MATCH($A1809&amp;"-1",Matches!$J$2:$J$201,0))="",INDEX(Matches!$H$2:$H$201,MATCH($A1809&amp;"-1",Matches!$J$2:$J$201,0))=""),"",IF(AND($C1809&lt;&gt;"",INDEX(Matches!$F$2:$F$201,MATCH($A1809&amp;"-1",Matches!$J$2:$J$201,0))&lt;&gt;"",$C1809&gt;=INDEX(Matches!$F$2:$F$201,MATCH($A1809&amp;"-1",Matches!$J$2:$J$201,0))),"",IF(AND(D1809=INDEX(Matches!$G$2:$G$201,MATCH($A1809&amp;"-1",Matches!$J$2:$J$201,0)),E1809=INDEX(Matches!$H$2:$H$201,MATCH($A1809&amp;"-1",Matches!$J$2:$J$201,0))),5,IF(SIGN(D1809-E1809)&lt;&gt;SIGN(INDEX(Matches!$G$2:$G$201,MATCH($A1809&amp;"-1",Matches!$J$2:$J$201,0))-INDEX(Matches!$H$2:$H$201,MATCH($A1809&amp;"-1",Matches!$J$2:$J$201,0))),0,IF(D1809-E1809=INDEX(Matches!$G$2:$G$201,MATCH($A1809&amp;"-1",Matches!$J$2:$J$201,0))-INDEX(Matches!$H$2:$H$201,MATCH($A1809&amp;"-1",Matches!$J$2:$J$201,0)),3,2))))),""))</f>
        <v/>
      </c>
      <c r="Y1809" s="12" t="str">
        <f aca="false">IF(OR($B1809="",F1809="",G1809=""),"",IFERROR(IF(OR(INDEX(Matches!$I$2:$I$201,MATCH($A1809&amp;"-2",Matches!$J$2:$J$201,0))="Void",INDEX(Matches!$G$2:$G$201,MATCH($A1809&amp;"-2",Matches!$J$2:$J$201,0))="",INDEX(Matches!$H$2:$H$201,MATCH($A1809&amp;"-2",Matches!$J$2:$J$201,0))=""),"",IF(AND($C1809&lt;&gt;"",INDEX(Matches!$F$2:$F$201,MATCH($A1809&amp;"-2",Matches!$J$2:$J$201,0))&lt;&gt;"",$C1809&gt;=INDEX(Matches!$F$2:$F$201,MATCH($A1809&amp;"-2",Matches!$J$2:$J$201,0))),"",IF(AND(F1809=INDEX(Matches!$G$2:$G$201,MATCH($A1809&amp;"-2",Matches!$J$2:$J$201,0)),G1809=INDEX(Matches!$H$2:$H$201,MATCH($A1809&amp;"-2",Matches!$J$2:$J$201,0))),5,IF(SIGN(F1809-G1809)&lt;&gt;SIGN(INDEX(Matches!$G$2:$G$201,MATCH($A1809&amp;"-2",Matches!$J$2:$J$201,0))-INDEX(Matches!$H$2:$H$201,MATCH($A1809&amp;"-2",Matches!$J$2:$J$201,0))),0,IF(F1809-G1809=INDEX(Matches!$G$2:$G$201,MATCH($A1809&amp;"-2",Matches!$J$2:$J$201,0))-INDEX(Matches!$H$2:$H$201,MATCH($A1809&amp;"-2",Matches!$J$2:$J$201,0)),3,2))))),""))</f>
        <v/>
      </c>
      <c r="Z1809" s="12" t="str">
        <f aca="false">IF(OR($B1809="",H1809="",I1809=""),"",IFERROR(IF(OR(INDEX(Matches!$I$2:$I$201,MATCH($A1809&amp;"-3",Matches!$J$2:$J$201,0))="Void",INDEX(Matches!$G$2:$G$201,MATCH($A1809&amp;"-3",Matches!$J$2:$J$201,0))="",INDEX(Matches!$H$2:$H$201,MATCH($A1809&amp;"-3",Matches!$J$2:$J$201,0))=""),"",IF(AND($C1809&lt;&gt;"",INDEX(Matches!$F$2:$F$201,MATCH($A1809&amp;"-3",Matches!$J$2:$J$201,0))&lt;&gt;"",$C1809&gt;=INDEX(Matches!$F$2:$F$201,MATCH($A1809&amp;"-3",Matches!$J$2:$J$201,0))),"",IF(AND(H1809=INDEX(Matches!$G$2:$G$201,MATCH($A1809&amp;"-3",Matches!$J$2:$J$201,0)),I1809=INDEX(Matches!$H$2:$H$201,MATCH($A1809&amp;"-3",Matches!$J$2:$J$201,0))),5,IF(SIGN(H1809-I1809)&lt;&gt;SIGN(INDEX(Matches!$G$2:$G$201,MATCH($A1809&amp;"-3",Matches!$J$2:$J$201,0))-INDEX(Matches!$H$2:$H$201,MATCH($A1809&amp;"-3",Matches!$J$2:$J$201,0))),0,IF(H1809-I1809=INDEX(Matches!$G$2:$G$201,MATCH($A1809&amp;"-3",Matches!$J$2:$J$201,0))-INDEX(Matches!$H$2:$H$201,MATCH($A1809&amp;"-3",Matches!$J$2:$J$201,0)),3,2))))),""))</f>
        <v/>
      </c>
      <c r="AA1809" s="12" t="str">
        <f aca="false">IF(OR($B1809="",J1809="",K1809=""),"",IFERROR(IF(OR(INDEX(Matches!$I$2:$I$201,MATCH($A1809&amp;"-4",Matches!$J$2:$J$201,0))="Void",INDEX(Matches!$G$2:$G$201,MATCH($A1809&amp;"-4",Matches!$J$2:$J$201,0))="",INDEX(Matches!$H$2:$H$201,MATCH($A1809&amp;"-4",Matches!$J$2:$J$201,0))=""),"",IF(AND($C1809&lt;&gt;"",INDEX(Matches!$F$2:$F$201,MATCH($A1809&amp;"-4",Matches!$J$2:$J$201,0))&lt;&gt;"",$C1809&gt;=INDEX(Matches!$F$2:$F$201,MATCH($A1809&amp;"-4",Matches!$J$2:$J$201,0))),"",IF(AND(J1809=INDEX(Matches!$G$2:$G$201,MATCH($A1809&amp;"-4",Matches!$J$2:$J$201,0)),K1809=INDEX(Matches!$H$2:$H$201,MATCH($A1809&amp;"-4",Matches!$J$2:$J$201,0))),5,IF(SIGN(J1809-K1809)&lt;&gt;SIGN(INDEX(Matches!$G$2:$G$201,MATCH($A1809&amp;"-4",Matches!$J$2:$J$201,0))-INDEX(Matches!$H$2:$H$201,MATCH($A1809&amp;"-4",Matches!$J$2:$J$201,0))),0,IF(J1809-K1809=INDEX(Matches!$G$2:$G$201,MATCH($A1809&amp;"-4",Matches!$J$2:$J$201,0))-INDEX(Matches!$H$2:$H$201,MATCH($A1809&amp;"-4",Matches!$J$2:$J$201,0)),3,2))))),""))</f>
        <v/>
      </c>
      <c r="AB1809" s="12" t="str">
        <f aca="false">IF(OR($B1809="",L1809="",M1809=""),"",IFERROR(IF(OR(INDEX(Matches!$I$2:$I$201,MATCH($A1809&amp;"-5",Matches!$J$2:$J$201,0))="Void",INDEX(Matches!$G$2:$G$201,MATCH($A1809&amp;"-5",Matches!$J$2:$J$201,0))="",INDEX(Matches!$H$2:$H$201,MATCH($A1809&amp;"-5",Matches!$J$2:$J$201,0))=""),"",IF(AND($C1809&lt;&gt;"",INDEX(Matches!$F$2:$F$201,MATCH($A1809&amp;"-5",Matches!$J$2:$J$201,0))&lt;&gt;"",$C1809&gt;=INDEX(Matches!$F$2:$F$201,MATCH($A1809&amp;"-5",Matches!$J$2:$J$201,0))),"",IF(AND(L1809=INDEX(Matches!$G$2:$G$201,MATCH($A1809&amp;"-5",Matches!$J$2:$J$201,0)),M1809=INDEX(Matches!$H$2:$H$201,MATCH($A1809&amp;"-5",Matches!$J$2:$J$201,0))),5,IF(SIGN(L1809-M1809)&lt;&gt;SIGN(INDEX(Matches!$G$2:$G$201,MATCH($A1809&amp;"-5",Matches!$J$2:$J$201,0))-INDEX(Matches!$H$2:$H$201,MATCH($A1809&amp;"-5",Matches!$J$2:$J$201,0))),0,IF(L1809-M1809=INDEX(Matches!$G$2:$G$201,MATCH($A1809&amp;"-5",Matches!$J$2:$J$201,0))-INDEX(Matches!$H$2:$H$201,MATCH($A1809&amp;"-5",Matches!$J$2:$J$201,0)),3,2))))),""))</f>
        <v/>
      </c>
      <c r="AC1809" s="12" t="str">
        <f aca="false">IF(OR($B1809="",N1809="",O1809=""),"",IFERROR(IF(OR(INDEX(Matches!$I$2:$I$201,MATCH($A1809&amp;"-6",Matches!$J$2:$J$201,0))="Void",INDEX(Matches!$G$2:$G$201,MATCH($A1809&amp;"-6",Matches!$J$2:$J$201,0))="",INDEX(Matches!$H$2:$H$201,MATCH($A1809&amp;"-6",Matches!$J$2:$J$201,0))=""),"",IF(AND($C1809&lt;&gt;"",INDEX(Matches!$F$2:$F$201,MATCH($A1809&amp;"-6",Matches!$J$2:$J$201,0))&lt;&gt;"",$C1809&gt;=INDEX(Matches!$F$2:$F$201,MATCH($A1809&amp;"-6",Matches!$J$2:$J$201,0))),"",IF(AND(N1809=INDEX(Matches!$G$2:$G$201,MATCH($A1809&amp;"-6",Matches!$J$2:$J$201,0)),O1809=INDEX(Matches!$H$2:$H$201,MATCH($A1809&amp;"-6",Matches!$J$2:$J$201,0))),5,IF(SIGN(N1809-O1809)&lt;&gt;SIGN(INDEX(Matches!$G$2:$G$201,MATCH($A1809&amp;"-6",Matches!$J$2:$J$201,0))-INDEX(Matches!$H$2:$H$201,MATCH($A1809&amp;"-6",Matches!$J$2:$J$201,0))),0,IF(N1809-O1809=INDEX(Matches!$G$2:$G$201,MATCH($A1809&amp;"-6",Matches!$J$2:$J$201,0))-INDEX(Matches!$H$2:$H$201,MATCH($A1809&amp;"-6",Matches!$J$2:$J$201,0)),3,2))))),""))</f>
        <v/>
      </c>
      <c r="AD1809" s="12" t="str">
        <f aca="false">IF(OR($B1809="",P1809="",Q1809=""),"",IFERROR(IF(OR(INDEX(Matches!$I$2:$I$201,MATCH($A1809&amp;"-7",Matches!$J$2:$J$201,0))="Void",INDEX(Matches!$G$2:$G$201,MATCH($A1809&amp;"-7",Matches!$J$2:$J$201,0))="",INDEX(Matches!$H$2:$H$201,MATCH($A1809&amp;"-7",Matches!$J$2:$J$201,0))=""),"",IF(AND($C1809&lt;&gt;"",INDEX(Matches!$F$2:$F$201,MATCH($A1809&amp;"-7",Matches!$J$2:$J$201,0))&lt;&gt;"",$C1809&gt;=INDEX(Matches!$F$2:$F$201,MATCH($A1809&amp;"-7",Matches!$J$2:$J$201,0))),"",IF(AND(P1809=INDEX(Matches!$G$2:$G$201,MATCH($A1809&amp;"-7",Matches!$J$2:$J$201,0)),Q1809=INDEX(Matches!$H$2:$H$201,MATCH($A1809&amp;"-7",Matches!$J$2:$J$201,0))),5,IF(SIGN(P1809-Q1809)&lt;&gt;SIGN(INDEX(Matches!$G$2:$G$201,MATCH($A1809&amp;"-7",Matches!$J$2:$J$201,0))-INDEX(Matches!$H$2:$H$201,MATCH($A1809&amp;"-7",Matches!$J$2:$J$201,0))),0,IF(P1809-Q1809=INDEX(Matches!$G$2:$G$201,MATCH($A1809&amp;"-7",Matches!$J$2:$J$201,0))-INDEX(Matches!$H$2:$H$201,MATCH($A1809&amp;"-7",Matches!$J$2:$J$201,0)),3,2))))),""))</f>
        <v/>
      </c>
      <c r="AE1809" s="12" t="str">
        <f aca="false">IF(OR($B1809="",R1809="",S1809=""),"",IFERROR(IF(OR(INDEX(Matches!$I$2:$I$201,MATCH($A1809&amp;"-8",Matches!$J$2:$J$201,0))="Void",INDEX(Matches!$G$2:$G$201,MATCH($A1809&amp;"-8",Matches!$J$2:$J$201,0))="",INDEX(Matches!$H$2:$H$201,MATCH($A1809&amp;"-8",Matches!$J$2:$J$201,0))=""),"",IF(AND($C1809&lt;&gt;"",INDEX(Matches!$F$2:$F$201,MATCH($A1809&amp;"-8",Matches!$J$2:$J$201,0))&lt;&gt;"",$C1809&gt;=INDEX(Matches!$F$2:$F$201,MATCH($A1809&amp;"-8",Matches!$J$2:$J$201,0))),"",IF(AND(R1809=INDEX(Matches!$G$2:$G$201,MATCH($A1809&amp;"-8",Matches!$J$2:$J$201,0)),S1809=INDEX(Matches!$H$2:$H$201,MATCH($A1809&amp;"-8",Matches!$J$2:$J$201,0))),5,IF(SIGN(R1809-S1809)&lt;&gt;SIGN(INDEX(Matches!$G$2:$G$201,MATCH($A1809&amp;"-8",Matches!$J$2:$J$201,0))-INDEX(Matches!$H$2:$H$201,MATCH($A1809&amp;"-8",Matches!$J$2:$J$201,0))),0,IF(R1809-S1809=INDEX(Matches!$G$2:$G$201,MATCH($A1809&amp;"-8",Matches!$J$2:$J$201,0))-INDEX(Matches!$H$2:$H$201,MATCH($A1809&amp;"-8",Matches!$J$2:$J$201,0)),3,2))))),""))</f>
        <v/>
      </c>
      <c r="AF1809" s="12" t="str">
        <f aca="false">IF(OR($B1809="",T1809="",U1809=""),"",IFERROR(IF(OR(INDEX(Matches!$I$2:$I$201,MATCH($A1809&amp;"-9",Matches!$J$2:$J$201,0))="Void",INDEX(Matches!$G$2:$G$201,MATCH($A1809&amp;"-9",Matches!$J$2:$J$201,0))="",INDEX(Matches!$H$2:$H$201,MATCH($A1809&amp;"-9",Matches!$J$2:$J$201,0))=""),"",IF(AND($C1809&lt;&gt;"",INDEX(Matches!$F$2:$F$201,MATCH($A1809&amp;"-9",Matches!$J$2:$J$201,0))&lt;&gt;"",$C1809&gt;=INDEX(Matches!$F$2:$F$201,MATCH($A1809&amp;"-9",Matches!$J$2:$J$201,0))),"",IF(AND(T1809=INDEX(Matches!$G$2:$G$201,MATCH($A1809&amp;"-9",Matches!$J$2:$J$201,0)),U1809=INDEX(Matches!$H$2:$H$201,MATCH($A1809&amp;"-9",Matches!$J$2:$J$201,0))),5,IF(SIGN(T1809-U1809)&lt;&gt;SIGN(INDEX(Matches!$G$2:$G$201,MATCH($A1809&amp;"-9",Matches!$J$2:$J$201,0))-INDEX(Matches!$H$2:$H$201,MATCH($A1809&amp;"-9",Matches!$J$2:$J$201,0))),0,IF(T1809-U1809=INDEX(Matches!$G$2:$G$201,MATCH($A1809&amp;"-9",Matches!$J$2:$J$201,0))-INDEX(Matches!$H$2:$H$201,MATCH($A1809&amp;"-9",Matches!$J$2:$J$201,0)),3,2))))),""))</f>
        <v/>
      </c>
      <c r="AG1809" s="12" t="str">
        <f aca="false">IF(OR($B1809="",V1809="",W1809=""),"",IFERROR(IF(OR(INDEX(Matches!$I$2:$I$201,MATCH($A1809&amp;"-10",Matches!$J$2:$J$201,0))="Void",INDEX(Matches!$G$2:$G$201,MATCH($A1809&amp;"-10",Matches!$J$2:$J$201,0))="",INDEX(Matches!$H$2:$H$201,MATCH($A1809&amp;"-10",Matches!$J$2:$J$201,0))=""),"",IF(AND($C1809&lt;&gt;"",INDEX(Matches!$F$2:$F$201,MATCH($A1809&amp;"-10",Matches!$J$2:$J$201,0))&lt;&gt;"",$C1809&gt;=INDEX(Matches!$F$2:$F$201,MATCH($A1809&amp;"-10",Matches!$J$2:$J$201,0))),"",IF(AND(V1809=INDEX(Matches!$G$2:$G$201,MATCH($A1809&amp;"-10",Matches!$J$2:$J$201,0)),W1809=INDEX(Matches!$H$2:$H$201,MATCH($A1809&amp;"-10",Matches!$J$2:$J$201,0))),5,IF(SIGN(V1809-W1809)&lt;&gt;SIGN(INDEX(Matches!$G$2:$G$201,MATCH($A1809&amp;"-10",Matches!$J$2:$J$201,0))-INDEX(Matches!$H$2:$H$201,MATCH($A1809&amp;"-10",Matches!$J$2:$J$201,0))),0,IF(V1809-W1809=INDEX(Matches!$G$2:$G$201,MATCH($A1809&amp;"-10",Matches!$J$2:$J$201,0))-INDEX(Matches!$H$2:$H$201,MATCH($A1809&amp;"-10",Matches!$J$2:$J$201,0)),3,2))))),""))</f>
        <v/>
      </c>
      <c r="AH1809" s="13" t="str">
        <f aca="false">IF($B1809="","",SUM(X1809:AG1809))</f>
        <v/>
      </c>
      <c r="AI1809" s="12" t="str">
        <f aca="false">IF($B1809="","",COUNTIF(X1809:AG1809,5))</f>
        <v/>
      </c>
      <c r="AJ1809" s="12" t="str">
        <f aca="false">IF($B1809="","",COUNTIF(X1809:AG1809,"&gt;=2"))</f>
        <v/>
      </c>
      <c r="AK1809" s="12" t="str">
        <f aca="false">IF($B1809="","",COUNT(X1809:AG1809))</f>
        <v/>
      </c>
    </row>
    <row r="1810" customFormat="false" ht="15" hidden="false" customHeight="false" outlineLevel="0" collapsed="false">
      <c r="A1810" s="7"/>
      <c r="B1810" s="7"/>
      <c r="C1810" s="11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12" t="str">
        <f aca="false">IF(OR($B1810="",D1810="",E1810=""),"",IFERROR(IF(OR(INDEX(Matches!$I$2:$I$201,MATCH($A1810&amp;"-1",Matches!$J$2:$J$201,0))="Void",INDEX(Matches!$G$2:$G$201,MATCH($A1810&amp;"-1",Matches!$J$2:$J$201,0))="",INDEX(Matches!$H$2:$H$201,MATCH($A1810&amp;"-1",Matches!$J$2:$J$201,0))=""),"",IF(AND($C1810&lt;&gt;"",INDEX(Matches!$F$2:$F$201,MATCH($A1810&amp;"-1",Matches!$J$2:$J$201,0))&lt;&gt;"",$C1810&gt;=INDEX(Matches!$F$2:$F$201,MATCH($A1810&amp;"-1",Matches!$J$2:$J$201,0))),"",IF(AND(D1810=INDEX(Matches!$G$2:$G$201,MATCH($A1810&amp;"-1",Matches!$J$2:$J$201,0)),E1810=INDEX(Matches!$H$2:$H$201,MATCH($A1810&amp;"-1",Matches!$J$2:$J$201,0))),5,IF(SIGN(D1810-E1810)&lt;&gt;SIGN(INDEX(Matches!$G$2:$G$201,MATCH($A1810&amp;"-1",Matches!$J$2:$J$201,0))-INDEX(Matches!$H$2:$H$201,MATCH($A1810&amp;"-1",Matches!$J$2:$J$201,0))),0,IF(D1810-E1810=INDEX(Matches!$G$2:$G$201,MATCH($A1810&amp;"-1",Matches!$J$2:$J$201,0))-INDEX(Matches!$H$2:$H$201,MATCH($A1810&amp;"-1",Matches!$J$2:$J$201,0)),3,2))))),""))</f>
        <v/>
      </c>
      <c r="Y1810" s="12" t="str">
        <f aca="false">IF(OR($B1810="",F1810="",G1810=""),"",IFERROR(IF(OR(INDEX(Matches!$I$2:$I$201,MATCH($A1810&amp;"-2",Matches!$J$2:$J$201,0))="Void",INDEX(Matches!$G$2:$G$201,MATCH($A1810&amp;"-2",Matches!$J$2:$J$201,0))="",INDEX(Matches!$H$2:$H$201,MATCH($A1810&amp;"-2",Matches!$J$2:$J$201,0))=""),"",IF(AND($C1810&lt;&gt;"",INDEX(Matches!$F$2:$F$201,MATCH($A1810&amp;"-2",Matches!$J$2:$J$201,0))&lt;&gt;"",$C1810&gt;=INDEX(Matches!$F$2:$F$201,MATCH($A1810&amp;"-2",Matches!$J$2:$J$201,0))),"",IF(AND(F1810=INDEX(Matches!$G$2:$G$201,MATCH($A1810&amp;"-2",Matches!$J$2:$J$201,0)),G1810=INDEX(Matches!$H$2:$H$201,MATCH($A1810&amp;"-2",Matches!$J$2:$J$201,0))),5,IF(SIGN(F1810-G1810)&lt;&gt;SIGN(INDEX(Matches!$G$2:$G$201,MATCH($A1810&amp;"-2",Matches!$J$2:$J$201,0))-INDEX(Matches!$H$2:$H$201,MATCH($A1810&amp;"-2",Matches!$J$2:$J$201,0))),0,IF(F1810-G1810=INDEX(Matches!$G$2:$G$201,MATCH($A1810&amp;"-2",Matches!$J$2:$J$201,0))-INDEX(Matches!$H$2:$H$201,MATCH($A1810&amp;"-2",Matches!$J$2:$J$201,0)),3,2))))),""))</f>
        <v/>
      </c>
      <c r="Z1810" s="12" t="str">
        <f aca="false">IF(OR($B1810="",H1810="",I1810=""),"",IFERROR(IF(OR(INDEX(Matches!$I$2:$I$201,MATCH($A1810&amp;"-3",Matches!$J$2:$J$201,0))="Void",INDEX(Matches!$G$2:$G$201,MATCH($A1810&amp;"-3",Matches!$J$2:$J$201,0))="",INDEX(Matches!$H$2:$H$201,MATCH($A1810&amp;"-3",Matches!$J$2:$J$201,0))=""),"",IF(AND($C1810&lt;&gt;"",INDEX(Matches!$F$2:$F$201,MATCH($A1810&amp;"-3",Matches!$J$2:$J$201,0))&lt;&gt;"",$C1810&gt;=INDEX(Matches!$F$2:$F$201,MATCH($A1810&amp;"-3",Matches!$J$2:$J$201,0))),"",IF(AND(H1810=INDEX(Matches!$G$2:$G$201,MATCH($A1810&amp;"-3",Matches!$J$2:$J$201,0)),I1810=INDEX(Matches!$H$2:$H$201,MATCH($A1810&amp;"-3",Matches!$J$2:$J$201,0))),5,IF(SIGN(H1810-I1810)&lt;&gt;SIGN(INDEX(Matches!$G$2:$G$201,MATCH($A1810&amp;"-3",Matches!$J$2:$J$201,0))-INDEX(Matches!$H$2:$H$201,MATCH($A1810&amp;"-3",Matches!$J$2:$J$201,0))),0,IF(H1810-I1810=INDEX(Matches!$G$2:$G$201,MATCH($A1810&amp;"-3",Matches!$J$2:$J$201,0))-INDEX(Matches!$H$2:$H$201,MATCH($A1810&amp;"-3",Matches!$J$2:$J$201,0)),3,2))))),""))</f>
        <v/>
      </c>
      <c r="AA1810" s="12" t="str">
        <f aca="false">IF(OR($B1810="",J1810="",K1810=""),"",IFERROR(IF(OR(INDEX(Matches!$I$2:$I$201,MATCH($A1810&amp;"-4",Matches!$J$2:$J$201,0))="Void",INDEX(Matches!$G$2:$G$201,MATCH($A1810&amp;"-4",Matches!$J$2:$J$201,0))="",INDEX(Matches!$H$2:$H$201,MATCH($A1810&amp;"-4",Matches!$J$2:$J$201,0))=""),"",IF(AND($C1810&lt;&gt;"",INDEX(Matches!$F$2:$F$201,MATCH($A1810&amp;"-4",Matches!$J$2:$J$201,0))&lt;&gt;"",$C1810&gt;=INDEX(Matches!$F$2:$F$201,MATCH($A1810&amp;"-4",Matches!$J$2:$J$201,0))),"",IF(AND(J1810=INDEX(Matches!$G$2:$G$201,MATCH($A1810&amp;"-4",Matches!$J$2:$J$201,0)),K1810=INDEX(Matches!$H$2:$H$201,MATCH($A1810&amp;"-4",Matches!$J$2:$J$201,0))),5,IF(SIGN(J1810-K1810)&lt;&gt;SIGN(INDEX(Matches!$G$2:$G$201,MATCH($A1810&amp;"-4",Matches!$J$2:$J$201,0))-INDEX(Matches!$H$2:$H$201,MATCH($A1810&amp;"-4",Matches!$J$2:$J$201,0))),0,IF(J1810-K1810=INDEX(Matches!$G$2:$G$201,MATCH($A1810&amp;"-4",Matches!$J$2:$J$201,0))-INDEX(Matches!$H$2:$H$201,MATCH($A1810&amp;"-4",Matches!$J$2:$J$201,0)),3,2))))),""))</f>
        <v/>
      </c>
      <c r="AB1810" s="12" t="str">
        <f aca="false">IF(OR($B1810="",L1810="",M1810=""),"",IFERROR(IF(OR(INDEX(Matches!$I$2:$I$201,MATCH($A1810&amp;"-5",Matches!$J$2:$J$201,0))="Void",INDEX(Matches!$G$2:$G$201,MATCH($A1810&amp;"-5",Matches!$J$2:$J$201,0))="",INDEX(Matches!$H$2:$H$201,MATCH($A1810&amp;"-5",Matches!$J$2:$J$201,0))=""),"",IF(AND($C1810&lt;&gt;"",INDEX(Matches!$F$2:$F$201,MATCH($A1810&amp;"-5",Matches!$J$2:$J$201,0))&lt;&gt;"",$C1810&gt;=INDEX(Matches!$F$2:$F$201,MATCH($A1810&amp;"-5",Matches!$J$2:$J$201,0))),"",IF(AND(L1810=INDEX(Matches!$G$2:$G$201,MATCH($A1810&amp;"-5",Matches!$J$2:$J$201,0)),M1810=INDEX(Matches!$H$2:$H$201,MATCH($A1810&amp;"-5",Matches!$J$2:$J$201,0))),5,IF(SIGN(L1810-M1810)&lt;&gt;SIGN(INDEX(Matches!$G$2:$G$201,MATCH($A1810&amp;"-5",Matches!$J$2:$J$201,0))-INDEX(Matches!$H$2:$H$201,MATCH($A1810&amp;"-5",Matches!$J$2:$J$201,0))),0,IF(L1810-M1810=INDEX(Matches!$G$2:$G$201,MATCH($A1810&amp;"-5",Matches!$J$2:$J$201,0))-INDEX(Matches!$H$2:$H$201,MATCH($A1810&amp;"-5",Matches!$J$2:$J$201,0)),3,2))))),""))</f>
        <v/>
      </c>
      <c r="AC1810" s="12" t="str">
        <f aca="false">IF(OR($B1810="",N1810="",O1810=""),"",IFERROR(IF(OR(INDEX(Matches!$I$2:$I$201,MATCH($A1810&amp;"-6",Matches!$J$2:$J$201,0))="Void",INDEX(Matches!$G$2:$G$201,MATCH($A1810&amp;"-6",Matches!$J$2:$J$201,0))="",INDEX(Matches!$H$2:$H$201,MATCH($A1810&amp;"-6",Matches!$J$2:$J$201,0))=""),"",IF(AND($C1810&lt;&gt;"",INDEX(Matches!$F$2:$F$201,MATCH($A1810&amp;"-6",Matches!$J$2:$J$201,0))&lt;&gt;"",$C1810&gt;=INDEX(Matches!$F$2:$F$201,MATCH($A1810&amp;"-6",Matches!$J$2:$J$201,0))),"",IF(AND(N1810=INDEX(Matches!$G$2:$G$201,MATCH($A1810&amp;"-6",Matches!$J$2:$J$201,0)),O1810=INDEX(Matches!$H$2:$H$201,MATCH($A1810&amp;"-6",Matches!$J$2:$J$201,0))),5,IF(SIGN(N1810-O1810)&lt;&gt;SIGN(INDEX(Matches!$G$2:$G$201,MATCH($A1810&amp;"-6",Matches!$J$2:$J$201,0))-INDEX(Matches!$H$2:$H$201,MATCH($A1810&amp;"-6",Matches!$J$2:$J$201,0))),0,IF(N1810-O1810=INDEX(Matches!$G$2:$G$201,MATCH($A1810&amp;"-6",Matches!$J$2:$J$201,0))-INDEX(Matches!$H$2:$H$201,MATCH($A1810&amp;"-6",Matches!$J$2:$J$201,0)),3,2))))),""))</f>
        <v/>
      </c>
      <c r="AD1810" s="12" t="str">
        <f aca="false">IF(OR($B1810="",P1810="",Q1810=""),"",IFERROR(IF(OR(INDEX(Matches!$I$2:$I$201,MATCH($A1810&amp;"-7",Matches!$J$2:$J$201,0))="Void",INDEX(Matches!$G$2:$G$201,MATCH($A1810&amp;"-7",Matches!$J$2:$J$201,0))="",INDEX(Matches!$H$2:$H$201,MATCH($A1810&amp;"-7",Matches!$J$2:$J$201,0))=""),"",IF(AND($C1810&lt;&gt;"",INDEX(Matches!$F$2:$F$201,MATCH($A1810&amp;"-7",Matches!$J$2:$J$201,0))&lt;&gt;"",$C1810&gt;=INDEX(Matches!$F$2:$F$201,MATCH($A1810&amp;"-7",Matches!$J$2:$J$201,0))),"",IF(AND(P1810=INDEX(Matches!$G$2:$G$201,MATCH($A1810&amp;"-7",Matches!$J$2:$J$201,0)),Q1810=INDEX(Matches!$H$2:$H$201,MATCH($A1810&amp;"-7",Matches!$J$2:$J$201,0))),5,IF(SIGN(P1810-Q1810)&lt;&gt;SIGN(INDEX(Matches!$G$2:$G$201,MATCH($A1810&amp;"-7",Matches!$J$2:$J$201,0))-INDEX(Matches!$H$2:$H$201,MATCH($A1810&amp;"-7",Matches!$J$2:$J$201,0))),0,IF(P1810-Q1810=INDEX(Matches!$G$2:$G$201,MATCH($A1810&amp;"-7",Matches!$J$2:$J$201,0))-INDEX(Matches!$H$2:$H$201,MATCH($A1810&amp;"-7",Matches!$J$2:$J$201,0)),3,2))))),""))</f>
        <v/>
      </c>
      <c r="AE1810" s="12" t="str">
        <f aca="false">IF(OR($B1810="",R1810="",S1810=""),"",IFERROR(IF(OR(INDEX(Matches!$I$2:$I$201,MATCH($A1810&amp;"-8",Matches!$J$2:$J$201,0))="Void",INDEX(Matches!$G$2:$G$201,MATCH($A1810&amp;"-8",Matches!$J$2:$J$201,0))="",INDEX(Matches!$H$2:$H$201,MATCH($A1810&amp;"-8",Matches!$J$2:$J$201,0))=""),"",IF(AND($C1810&lt;&gt;"",INDEX(Matches!$F$2:$F$201,MATCH($A1810&amp;"-8",Matches!$J$2:$J$201,0))&lt;&gt;"",$C1810&gt;=INDEX(Matches!$F$2:$F$201,MATCH($A1810&amp;"-8",Matches!$J$2:$J$201,0))),"",IF(AND(R1810=INDEX(Matches!$G$2:$G$201,MATCH($A1810&amp;"-8",Matches!$J$2:$J$201,0)),S1810=INDEX(Matches!$H$2:$H$201,MATCH($A1810&amp;"-8",Matches!$J$2:$J$201,0))),5,IF(SIGN(R1810-S1810)&lt;&gt;SIGN(INDEX(Matches!$G$2:$G$201,MATCH($A1810&amp;"-8",Matches!$J$2:$J$201,0))-INDEX(Matches!$H$2:$H$201,MATCH($A1810&amp;"-8",Matches!$J$2:$J$201,0))),0,IF(R1810-S1810=INDEX(Matches!$G$2:$G$201,MATCH($A1810&amp;"-8",Matches!$J$2:$J$201,0))-INDEX(Matches!$H$2:$H$201,MATCH($A1810&amp;"-8",Matches!$J$2:$J$201,0)),3,2))))),""))</f>
        <v/>
      </c>
      <c r="AF1810" s="12" t="str">
        <f aca="false">IF(OR($B1810="",T1810="",U1810=""),"",IFERROR(IF(OR(INDEX(Matches!$I$2:$I$201,MATCH($A1810&amp;"-9",Matches!$J$2:$J$201,0))="Void",INDEX(Matches!$G$2:$G$201,MATCH($A1810&amp;"-9",Matches!$J$2:$J$201,0))="",INDEX(Matches!$H$2:$H$201,MATCH($A1810&amp;"-9",Matches!$J$2:$J$201,0))=""),"",IF(AND($C1810&lt;&gt;"",INDEX(Matches!$F$2:$F$201,MATCH($A1810&amp;"-9",Matches!$J$2:$J$201,0))&lt;&gt;"",$C1810&gt;=INDEX(Matches!$F$2:$F$201,MATCH($A1810&amp;"-9",Matches!$J$2:$J$201,0))),"",IF(AND(T1810=INDEX(Matches!$G$2:$G$201,MATCH($A1810&amp;"-9",Matches!$J$2:$J$201,0)),U1810=INDEX(Matches!$H$2:$H$201,MATCH($A1810&amp;"-9",Matches!$J$2:$J$201,0))),5,IF(SIGN(T1810-U1810)&lt;&gt;SIGN(INDEX(Matches!$G$2:$G$201,MATCH($A1810&amp;"-9",Matches!$J$2:$J$201,0))-INDEX(Matches!$H$2:$H$201,MATCH($A1810&amp;"-9",Matches!$J$2:$J$201,0))),0,IF(T1810-U1810=INDEX(Matches!$G$2:$G$201,MATCH($A1810&amp;"-9",Matches!$J$2:$J$201,0))-INDEX(Matches!$H$2:$H$201,MATCH($A1810&amp;"-9",Matches!$J$2:$J$201,0)),3,2))))),""))</f>
        <v/>
      </c>
      <c r="AG1810" s="12" t="str">
        <f aca="false">IF(OR($B1810="",V1810="",W1810=""),"",IFERROR(IF(OR(INDEX(Matches!$I$2:$I$201,MATCH($A1810&amp;"-10",Matches!$J$2:$J$201,0))="Void",INDEX(Matches!$G$2:$G$201,MATCH($A1810&amp;"-10",Matches!$J$2:$J$201,0))="",INDEX(Matches!$H$2:$H$201,MATCH($A1810&amp;"-10",Matches!$J$2:$J$201,0))=""),"",IF(AND($C1810&lt;&gt;"",INDEX(Matches!$F$2:$F$201,MATCH($A1810&amp;"-10",Matches!$J$2:$J$201,0))&lt;&gt;"",$C1810&gt;=INDEX(Matches!$F$2:$F$201,MATCH($A1810&amp;"-10",Matches!$J$2:$J$201,0))),"",IF(AND(V1810=INDEX(Matches!$G$2:$G$201,MATCH($A1810&amp;"-10",Matches!$J$2:$J$201,0)),W1810=INDEX(Matches!$H$2:$H$201,MATCH($A1810&amp;"-10",Matches!$J$2:$J$201,0))),5,IF(SIGN(V1810-W1810)&lt;&gt;SIGN(INDEX(Matches!$G$2:$G$201,MATCH($A1810&amp;"-10",Matches!$J$2:$J$201,0))-INDEX(Matches!$H$2:$H$201,MATCH($A1810&amp;"-10",Matches!$J$2:$J$201,0))),0,IF(V1810-W1810=INDEX(Matches!$G$2:$G$201,MATCH($A1810&amp;"-10",Matches!$J$2:$J$201,0))-INDEX(Matches!$H$2:$H$201,MATCH($A1810&amp;"-10",Matches!$J$2:$J$201,0)),3,2))))),""))</f>
        <v/>
      </c>
      <c r="AH1810" s="13" t="str">
        <f aca="false">IF($B1810="","",SUM(X1810:AG1810))</f>
        <v/>
      </c>
      <c r="AI1810" s="12" t="str">
        <f aca="false">IF($B1810="","",COUNTIF(X1810:AG1810,5))</f>
        <v/>
      </c>
      <c r="AJ1810" s="12" t="str">
        <f aca="false">IF($B1810="","",COUNTIF(X1810:AG1810,"&gt;=2"))</f>
        <v/>
      </c>
      <c r="AK1810" s="12" t="str">
        <f aca="false">IF($B1810="","",COUNT(X1810:AG1810))</f>
        <v/>
      </c>
    </row>
    <row r="1811" customFormat="false" ht="15" hidden="false" customHeight="false" outlineLevel="0" collapsed="false">
      <c r="A1811" s="7"/>
      <c r="B1811" s="7"/>
      <c r="C1811" s="11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12" t="str">
        <f aca="false">IF(OR($B1811="",D1811="",E1811=""),"",IFERROR(IF(OR(INDEX(Matches!$I$2:$I$201,MATCH($A1811&amp;"-1",Matches!$J$2:$J$201,0))="Void",INDEX(Matches!$G$2:$G$201,MATCH($A1811&amp;"-1",Matches!$J$2:$J$201,0))="",INDEX(Matches!$H$2:$H$201,MATCH($A1811&amp;"-1",Matches!$J$2:$J$201,0))=""),"",IF(AND($C1811&lt;&gt;"",INDEX(Matches!$F$2:$F$201,MATCH($A1811&amp;"-1",Matches!$J$2:$J$201,0))&lt;&gt;"",$C1811&gt;=INDEX(Matches!$F$2:$F$201,MATCH($A1811&amp;"-1",Matches!$J$2:$J$201,0))),"",IF(AND(D1811=INDEX(Matches!$G$2:$G$201,MATCH($A1811&amp;"-1",Matches!$J$2:$J$201,0)),E1811=INDEX(Matches!$H$2:$H$201,MATCH($A1811&amp;"-1",Matches!$J$2:$J$201,0))),5,IF(SIGN(D1811-E1811)&lt;&gt;SIGN(INDEX(Matches!$G$2:$G$201,MATCH($A1811&amp;"-1",Matches!$J$2:$J$201,0))-INDEX(Matches!$H$2:$H$201,MATCH($A1811&amp;"-1",Matches!$J$2:$J$201,0))),0,IF(D1811-E1811=INDEX(Matches!$G$2:$G$201,MATCH($A1811&amp;"-1",Matches!$J$2:$J$201,0))-INDEX(Matches!$H$2:$H$201,MATCH($A1811&amp;"-1",Matches!$J$2:$J$201,0)),3,2))))),""))</f>
        <v/>
      </c>
      <c r="Y1811" s="12" t="str">
        <f aca="false">IF(OR($B1811="",F1811="",G1811=""),"",IFERROR(IF(OR(INDEX(Matches!$I$2:$I$201,MATCH($A1811&amp;"-2",Matches!$J$2:$J$201,0))="Void",INDEX(Matches!$G$2:$G$201,MATCH($A1811&amp;"-2",Matches!$J$2:$J$201,0))="",INDEX(Matches!$H$2:$H$201,MATCH($A1811&amp;"-2",Matches!$J$2:$J$201,0))=""),"",IF(AND($C1811&lt;&gt;"",INDEX(Matches!$F$2:$F$201,MATCH($A1811&amp;"-2",Matches!$J$2:$J$201,0))&lt;&gt;"",$C1811&gt;=INDEX(Matches!$F$2:$F$201,MATCH($A1811&amp;"-2",Matches!$J$2:$J$201,0))),"",IF(AND(F1811=INDEX(Matches!$G$2:$G$201,MATCH($A1811&amp;"-2",Matches!$J$2:$J$201,0)),G1811=INDEX(Matches!$H$2:$H$201,MATCH($A1811&amp;"-2",Matches!$J$2:$J$201,0))),5,IF(SIGN(F1811-G1811)&lt;&gt;SIGN(INDEX(Matches!$G$2:$G$201,MATCH($A1811&amp;"-2",Matches!$J$2:$J$201,0))-INDEX(Matches!$H$2:$H$201,MATCH($A1811&amp;"-2",Matches!$J$2:$J$201,0))),0,IF(F1811-G1811=INDEX(Matches!$G$2:$G$201,MATCH($A1811&amp;"-2",Matches!$J$2:$J$201,0))-INDEX(Matches!$H$2:$H$201,MATCH($A1811&amp;"-2",Matches!$J$2:$J$201,0)),3,2))))),""))</f>
        <v/>
      </c>
      <c r="Z1811" s="12" t="str">
        <f aca="false">IF(OR($B1811="",H1811="",I1811=""),"",IFERROR(IF(OR(INDEX(Matches!$I$2:$I$201,MATCH($A1811&amp;"-3",Matches!$J$2:$J$201,0))="Void",INDEX(Matches!$G$2:$G$201,MATCH($A1811&amp;"-3",Matches!$J$2:$J$201,0))="",INDEX(Matches!$H$2:$H$201,MATCH($A1811&amp;"-3",Matches!$J$2:$J$201,0))=""),"",IF(AND($C1811&lt;&gt;"",INDEX(Matches!$F$2:$F$201,MATCH($A1811&amp;"-3",Matches!$J$2:$J$201,0))&lt;&gt;"",$C1811&gt;=INDEX(Matches!$F$2:$F$201,MATCH($A1811&amp;"-3",Matches!$J$2:$J$201,0))),"",IF(AND(H1811=INDEX(Matches!$G$2:$G$201,MATCH($A1811&amp;"-3",Matches!$J$2:$J$201,0)),I1811=INDEX(Matches!$H$2:$H$201,MATCH($A1811&amp;"-3",Matches!$J$2:$J$201,0))),5,IF(SIGN(H1811-I1811)&lt;&gt;SIGN(INDEX(Matches!$G$2:$G$201,MATCH($A1811&amp;"-3",Matches!$J$2:$J$201,0))-INDEX(Matches!$H$2:$H$201,MATCH($A1811&amp;"-3",Matches!$J$2:$J$201,0))),0,IF(H1811-I1811=INDEX(Matches!$G$2:$G$201,MATCH($A1811&amp;"-3",Matches!$J$2:$J$201,0))-INDEX(Matches!$H$2:$H$201,MATCH($A1811&amp;"-3",Matches!$J$2:$J$201,0)),3,2))))),""))</f>
        <v/>
      </c>
      <c r="AA1811" s="12" t="str">
        <f aca="false">IF(OR($B1811="",J1811="",K1811=""),"",IFERROR(IF(OR(INDEX(Matches!$I$2:$I$201,MATCH($A1811&amp;"-4",Matches!$J$2:$J$201,0))="Void",INDEX(Matches!$G$2:$G$201,MATCH($A1811&amp;"-4",Matches!$J$2:$J$201,0))="",INDEX(Matches!$H$2:$H$201,MATCH($A1811&amp;"-4",Matches!$J$2:$J$201,0))=""),"",IF(AND($C1811&lt;&gt;"",INDEX(Matches!$F$2:$F$201,MATCH($A1811&amp;"-4",Matches!$J$2:$J$201,0))&lt;&gt;"",$C1811&gt;=INDEX(Matches!$F$2:$F$201,MATCH($A1811&amp;"-4",Matches!$J$2:$J$201,0))),"",IF(AND(J1811=INDEX(Matches!$G$2:$G$201,MATCH($A1811&amp;"-4",Matches!$J$2:$J$201,0)),K1811=INDEX(Matches!$H$2:$H$201,MATCH($A1811&amp;"-4",Matches!$J$2:$J$201,0))),5,IF(SIGN(J1811-K1811)&lt;&gt;SIGN(INDEX(Matches!$G$2:$G$201,MATCH($A1811&amp;"-4",Matches!$J$2:$J$201,0))-INDEX(Matches!$H$2:$H$201,MATCH($A1811&amp;"-4",Matches!$J$2:$J$201,0))),0,IF(J1811-K1811=INDEX(Matches!$G$2:$G$201,MATCH($A1811&amp;"-4",Matches!$J$2:$J$201,0))-INDEX(Matches!$H$2:$H$201,MATCH($A1811&amp;"-4",Matches!$J$2:$J$201,0)),3,2))))),""))</f>
        <v/>
      </c>
      <c r="AB1811" s="12" t="str">
        <f aca="false">IF(OR($B1811="",L1811="",M1811=""),"",IFERROR(IF(OR(INDEX(Matches!$I$2:$I$201,MATCH($A1811&amp;"-5",Matches!$J$2:$J$201,0))="Void",INDEX(Matches!$G$2:$G$201,MATCH($A1811&amp;"-5",Matches!$J$2:$J$201,0))="",INDEX(Matches!$H$2:$H$201,MATCH($A1811&amp;"-5",Matches!$J$2:$J$201,0))=""),"",IF(AND($C1811&lt;&gt;"",INDEX(Matches!$F$2:$F$201,MATCH($A1811&amp;"-5",Matches!$J$2:$J$201,0))&lt;&gt;"",$C1811&gt;=INDEX(Matches!$F$2:$F$201,MATCH($A1811&amp;"-5",Matches!$J$2:$J$201,0))),"",IF(AND(L1811=INDEX(Matches!$G$2:$G$201,MATCH($A1811&amp;"-5",Matches!$J$2:$J$201,0)),M1811=INDEX(Matches!$H$2:$H$201,MATCH($A1811&amp;"-5",Matches!$J$2:$J$201,0))),5,IF(SIGN(L1811-M1811)&lt;&gt;SIGN(INDEX(Matches!$G$2:$G$201,MATCH($A1811&amp;"-5",Matches!$J$2:$J$201,0))-INDEX(Matches!$H$2:$H$201,MATCH($A1811&amp;"-5",Matches!$J$2:$J$201,0))),0,IF(L1811-M1811=INDEX(Matches!$G$2:$G$201,MATCH($A1811&amp;"-5",Matches!$J$2:$J$201,0))-INDEX(Matches!$H$2:$H$201,MATCH($A1811&amp;"-5",Matches!$J$2:$J$201,0)),3,2))))),""))</f>
        <v/>
      </c>
      <c r="AC1811" s="12" t="str">
        <f aca="false">IF(OR($B1811="",N1811="",O1811=""),"",IFERROR(IF(OR(INDEX(Matches!$I$2:$I$201,MATCH($A1811&amp;"-6",Matches!$J$2:$J$201,0))="Void",INDEX(Matches!$G$2:$G$201,MATCH($A1811&amp;"-6",Matches!$J$2:$J$201,0))="",INDEX(Matches!$H$2:$H$201,MATCH($A1811&amp;"-6",Matches!$J$2:$J$201,0))=""),"",IF(AND($C1811&lt;&gt;"",INDEX(Matches!$F$2:$F$201,MATCH($A1811&amp;"-6",Matches!$J$2:$J$201,0))&lt;&gt;"",$C1811&gt;=INDEX(Matches!$F$2:$F$201,MATCH($A1811&amp;"-6",Matches!$J$2:$J$201,0))),"",IF(AND(N1811=INDEX(Matches!$G$2:$G$201,MATCH($A1811&amp;"-6",Matches!$J$2:$J$201,0)),O1811=INDEX(Matches!$H$2:$H$201,MATCH($A1811&amp;"-6",Matches!$J$2:$J$201,0))),5,IF(SIGN(N1811-O1811)&lt;&gt;SIGN(INDEX(Matches!$G$2:$G$201,MATCH($A1811&amp;"-6",Matches!$J$2:$J$201,0))-INDEX(Matches!$H$2:$H$201,MATCH($A1811&amp;"-6",Matches!$J$2:$J$201,0))),0,IF(N1811-O1811=INDEX(Matches!$G$2:$G$201,MATCH($A1811&amp;"-6",Matches!$J$2:$J$201,0))-INDEX(Matches!$H$2:$H$201,MATCH($A1811&amp;"-6",Matches!$J$2:$J$201,0)),3,2))))),""))</f>
        <v/>
      </c>
      <c r="AD1811" s="12" t="str">
        <f aca="false">IF(OR($B1811="",P1811="",Q1811=""),"",IFERROR(IF(OR(INDEX(Matches!$I$2:$I$201,MATCH($A1811&amp;"-7",Matches!$J$2:$J$201,0))="Void",INDEX(Matches!$G$2:$G$201,MATCH($A1811&amp;"-7",Matches!$J$2:$J$201,0))="",INDEX(Matches!$H$2:$H$201,MATCH($A1811&amp;"-7",Matches!$J$2:$J$201,0))=""),"",IF(AND($C1811&lt;&gt;"",INDEX(Matches!$F$2:$F$201,MATCH($A1811&amp;"-7",Matches!$J$2:$J$201,0))&lt;&gt;"",$C1811&gt;=INDEX(Matches!$F$2:$F$201,MATCH($A1811&amp;"-7",Matches!$J$2:$J$201,0))),"",IF(AND(P1811=INDEX(Matches!$G$2:$G$201,MATCH($A1811&amp;"-7",Matches!$J$2:$J$201,0)),Q1811=INDEX(Matches!$H$2:$H$201,MATCH($A1811&amp;"-7",Matches!$J$2:$J$201,0))),5,IF(SIGN(P1811-Q1811)&lt;&gt;SIGN(INDEX(Matches!$G$2:$G$201,MATCH($A1811&amp;"-7",Matches!$J$2:$J$201,0))-INDEX(Matches!$H$2:$H$201,MATCH($A1811&amp;"-7",Matches!$J$2:$J$201,0))),0,IF(P1811-Q1811=INDEX(Matches!$G$2:$G$201,MATCH($A1811&amp;"-7",Matches!$J$2:$J$201,0))-INDEX(Matches!$H$2:$H$201,MATCH($A1811&amp;"-7",Matches!$J$2:$J$201,0)),3,2))))),""))</f>
        <v/>
      </c>
      <c r="AE1811" s="12" t="str">
        <f aca="false">IF(OR($B1811="",R1811="",S1811=""),"",IFERROR(IF(OR(INDEX(Matches!$I$2:$I$201,MATCH($A1811&amp;"-8",Matches!$J$2:$J$201,0))="Void",INDEX(Matches!$G$2:$G$201,MATCH($A1811&amp;"-8",Matches!$J$2:$J$201,0))="",INDEX(Matches!$H$2:$H$201,MATCH($A1811&amp;"-8",Matches!$J$2:$J$201,0))=""),"",IF(AND($C1811&lt;&gt;"",INDEX(Matches!$F$2:$F$201,MATCH($A1811&amp;"-8",Matches!$J$2:$J$201,0))&lt;&gt;"",$C1811&gt;=INDEX(Matches!$F$2:$F$201,MATCH($A1811&amp;"-8",Matches!$J$2:$J$201,0))),"",IF(AND(R1811=INDEX(Matches!$G$2:$G$201,MATCH($A1811&amp;"-8",Matches!$J$2:$J$201,0)),S1811=INDEX(Matches!$H$2:$H$201,MATCH($A1811&amp;"-8",Matches!$J$2:$J$201,0))),5,IF(SIGN(R1811-S1811)&lt;&gt;SIGN(INDEX(Matches!$G$2:$G$201,MATCH($A1811&amp;"-8",Matches!$J$2:$J$201,0))-INDEX(Matches!$H$2:$H$201,MATCH($A1811&amp;"-8",Matches!$J$2:$J$201,0))),0,IF(R1811-S1811=INDEX(Matches!$G$2:$G$201,MATCH($A1811&amp;"-8",Matches!$J$2:$J$201,0))-INDEX(Matches!$H$2:$H$201,MATCH($A1811&amp;"-8",Matches!$J$2:$J$201,0)),3,2))))),""))</f>
        <v/>
      </c>
      <c r="AF1811" s="12" t="str">
        <f aca="false">IF(OR($B1811="",T1811="",U1811=""),"",IFERROR(IF(OR(INDEX(Matches!$I$2:$I$201,MATCH($A1811&amp;"-9",Matches!$J$2:$J$201,0))="Void",INDEX(Matches!$G$2:$G$201,MATCH($A1811&amp;"-9",Matches!$J$2:$J$201,0))="",INDEX(Matches!$H$2:$H$201,MATCH($A1811&amp;"-9",Matches!$J$2:$J$201,0))=""),"",IF(AND($C1811&lt;&gt;"",INDEX(Matches!$F$2:$F$201,MATCH($A1811&amp;"-9",Matches!$J$2:$J$201,0))&lt;&gt;"",$C1811&gt;=INDEX(Matches!$F$2:$F$201,MATCH($A1811&amp;"-9",Matches!$J$2:$J$201,0))),"",IF(AND(T1811=INDEX(Matches!$G$2:$G$201,MATCH($A1811&amp;"-9",Matches!$J$2:$J$201,0)),U1811=INDEX(Matches!$H$2:$H$201,MATCH($A1811&amp;"-9",Matches!$J$2:$J$201,0))),5,IF(SIGN(T1811-U1811)&lt;&gt;SIGN(INDEX(Matches!$G$2:$G$201,MATCH($A1811&amp;"-9",Matches!$J$2:$J$201,0))-INDEX(Matches!$H$2:$H$201,MATCH($A1811&amp;"-9",Matches!$J$2:$J$201,0))),0,IF(T1811-U1811=INDEX(Matches!$G$2:$G$201,MATCH($A1811&amp;"-9",Matches!$J$2:$J$201,0))-INDEX(Matches!$H$2:$H$201,MATCH($A1811&amp;"-9",Matches!$J$2:$J$201,0)),3,2))))),""))</f>
        <v/>
      </c>
      <c r="AG1811" s="12" t="str">
        <f aca="false">IF(OR($B1811="",V1811="",W1811=""),"",IFERROR(IF(OR(INDEX(Matches!$I$2:$I$201,MATCH($A1811&amp;"-10",Matches!$J$2:$J$201,0))="Void",INDEX(Matches!$G$2:$G$201,MATCH($A1811&amp;"-10",Matches!$J$2:$J$201,0))="",INDEX(Matches!$H$2:$H$201,MATCH($A1811&amp;"-10",Matches!$J$2:$J$201,0))=""),"",IF(AND($C1811&lt;&gt;"",INDEX(Matches!$F$2:$F$201,MATCH($A1811&amp;"-10",Matches!$J$2:$J$201,0))&lt;&gt;"",$C1811&gt;=INDEX(Matches!$F$2:$F$201,MATCH($A1811&amp;"-10",Matches!$J$2:$J$201,0))),"",IF(AND(V1811=INDEX(Matches!$G$2:$G$201,MATCH($A1811&amp;"-10",Matches!$J$2:$J$201,0)),W1811=INDEX(Matches!$H$2:$H$201,MATCH($A1811&amp;"-10",Matches!$J$2:$J$201,0))),5,IF(SIGN(V1811-W1811)&lt;&gt;SIGN(INDEX(Matches!$G$2:$G$201,MATCH($A1811&amp;"-10",Matches!$J$2:$J$201,0))-INDEX(Matches!$H$2:$H$201,MATCH($A1811&amp;"-10",Matches!$J$2:$J$201,0))),0,IF(V1811-W1811=INDEX(Matches!$G$2:$G$201,MATCH($A1811&amp;"-10",Matches!$J$2:$J$201,0))-INDEX(Matches!$H$2:$H$201,MATCH($A1811&amp;"-10",Matches!$J$2:$J$201,0)),3,2))))),""))</f>
        <v/>
      </c>
      <c r="AH1811" s="13" t="str">
        <f aca="false">IF($B1811="","",SUM(X1811:AG1811))</f>
        <v/>
      </c>
      <c r="AI1811" s="12" t="str">
        <f aca="false">IF($B1811="","",COUNTIF(X1811:AG1811,5))</f>
        <v/>
      </c>
      <c r="AJ1811" s="12" t="str">
        <f aca="false">IF($B1811="","",COUNTIF(X1811:AG1811,"&gt;=2"))</f>
        <v/>
      </c>
      <c r="AK1811" s="12" t="str">
        <f aca="false">IF($B1811="","",COUNT(X1811:AG1811))</f>
        <v/>
      </c>
    </row>
    <row r="1812" customFormat="false" ht="15" hidden="false" customHeight="false" outlineLevel="0" collapsed="false">
      <c r="A1812" s="7"/>
      <c r="B1812" s="7"/>
      <c r="C1812" s="11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12" t="str">
        <f aca="false">IF(OR($B1812="",D1812="",E1812=""),"",IFERROR(IF(OR(INDEX(Matches!$I$2:$I$201,MATCH($A1812&amp;"-1",Matches!$J$2:$J$201,0))="Void",INDEX(Matches!$G$2:$G$201,MATCH($A1812&amp;"-1",Matches!$J$2:$J$201,0))="",INDEX(Matches!$H$2:$H$201,MATCH($A1812&amp;"-1",Matches!$J$2:$J$201,0))=""),"",IF(AND($C1812&lt;&gt;"",INDEX(Matches!$F$2:$F$201,MATCH($A1812&amp;"-1",Matches!$J$2:$J$201,0))&lt;&gt;"",$C1812&gt;=INDEX(Matches!$F$2:$F$201,MATCH($A1812&amp;"-1",Matches!$J$2:$J$201,0))),"",IF(AND(D1812=INDEX(Matches!$G$2:$G$201,MATCH($A1812&amp;"-1",Matches!$J$2:$J$201,0)),E1812=INDEX(Matches!$H$2:$H$201,MATCH($A1812&amp;"-1",Matches!$J$2:$J$201,0))),5,IF(SIGN(D1812-E1812)&lt;&gt;SIGN(INDEX(Matches!$G$2:$G$201,MATCH($A1812&amp;"-1",Matches!$J$2:$J$201,0))-INDEX(Matches!$H$2:$H$201,MATCH($A1812&amp;"-1",Matches!$J$2:$J$201,0))),0,IF(D1812-E1812=INDEX(Matches!$G$2:$G$201,MATCH($A1812&amp;"-1",Matches!$J$2:$J$201,0))-INDEX(Matches!$H$2:$H$201,MATCH($A1812&amp;"-1",Matches!$J$2:$J$201,0)),3,2))))),""))</f>
        <v/>
      </c>
      <c r="Y1812" s="12" t="str">
        <f aca="false">IF(OR($B1812="",F1812="",G1812=""),"",IFERROR(IF(OR(INDEX(Matches!$I$2:$I$201,MATCH($A1812&amp;"-2",Matches!$J$2:$J$201,0))="Void",INDEX(Matches!$G$2:$G$201,MATCH($A1812&amp;"-2",Matches!$J$2:$J$201,0))="",INDEX(Matches!$H$2:$H$201,MATCH($A1812&amp;"-2",Matches!$J$2:$J$201,0))=""),"",IF(AND($C1812&lt;&gt;"",INDEX(Matches!$F$2:$F$201,MATCH($A1812&amp;"-2",Matches!$J$2:$J$201,0))&lt;&gt;"",$C1812&gt;=INDEX(Matches!$F$2:$F$201,MATCH($A1812&amp;"-2",Matches!$J$2:$J$201,0))),"",IF(AND(F1812=INDEX(Matches!$G$2:$G$201,MATCH($A1812&amp;"-2",Matches!$J$2:$J$201,0)),G1812=INDEX(Matches!$H$2:$H$201,MATCH($A1812&amp;"-2",Matches!$J$2:$J$201,0))),5,IF(SIGN(F1812-G1812)&lt;&gt;SIGN(INDEX(Matches!$G$2:$G$201,MATCH($A1812&amp;"-2",Matches!$J$2:$J$201,0))-INDEX(Matches!$H$2:$H$201,MATCH($A1812&amp;"-2",Matches!$J$2:$J$201,0))),0,IF(F1812-G1812=INDEX(Matches!$G$2:$G$201,MATCH($A1812&amp;"-2",Matches!$J$2:$J$201,0))-INDEX(Matches!$H$2:$H$201,MATCH($A1812&amp;"-2",Matches!$J$2:$J$201,0)),3,2))))),""))</f>
        <v/>
      </c>
      <c r="Z1812" s="12" t="str">
        <f aca="false">IF(OR($B1812="",H1812="",I1812=""),"",IFERROR(IF(OR(INDEX(Matches!$I$2:$I$201,MATCH($A1812&amp;"-3",Matches!$J$2:$J$201,0))="Void",INDEX(Matches!$G$2:$G$201,MATCH($A1812&amp;"-3",Matches!$J$2:$J$201,0))="",INDEX(Matches!$H$2:$H$201,MATCH($A1812&amp;"-3",Matches!$J$2:$J$201,0))=""),"",IF(AND($C1812&lt;&gt;"",INDEX(Matches!$F$2:$F$201,MATCH($A1812&amp;"-3",Matches!$J$2:$J$201,0))&lt;&gt;"",$C1812&gt;=INDEX(Matches!$F$2:$F$201,MATCH($A1812&amp;"-3",Matches!$J$2:$J$201,0))),"",IF(AND(H1812=INDEX(Matches!$G$2:$G$201,MATCH($A1812&amp;"-3",Matches!$J$2:$J$201,0)),I1812=INDEX(Matches!$H$2:$H$201,MATCH($A1812&amp;"-3",Matches!$J$2:$J$201,0))),5,IF(SIGN(H1812-I1812)&lt;&gt;SIGN(INDEX(Matches!$G$2:$G$201,MATCH($A1812&amp;"-3",Matches!$J$2:$J$201,0))-INDEX(Matches!$H$2:$H$201,MATCH($A1812&amp;"-3",Matches!$J$2:$J$201,0))),0,IF(H1812-I1812=INDEX(Matches!$G$2:$G$201,MATCH($A1812&amp;"-3",Matches!$J$2:$J$201,0))-INDEX(Matches!$H$2:$H$201,MATCH($A1812&amp;"-3",Matches!$J$2:$J$201,0)),3,2))))),""))</f>
        <v/>
      </c>
      <c r="AA1812" s="12" t="str">
        <f aca="false">IF(OR($B1812="",J1812="",K1812=""),"",IFERROR(IF(OR(INDEX(Matches!$I$2:$I$201,MATCH($A1812&amp;"-4",Matches!$J$2:$J$201,0))="Void",INDEX(Matches!$G$2:$G$201,MATCH($A1812&amp;"-4",Matches!$J$2:$J$201,0))="",INDEX(Matches!$H$2:$H$201,MATCH($A1812&amp;"-4",Matches!$J$2:$J$201,0))=""),"",IF(AND($C1812&lt;&gt;"",INDEX(Matches!$F$2:$F$201,MATCH($A1812&amp;"-4",Matches!$J$2:$J$201,0))&lt;&gt;"",$C1812&gt;=INDEX(Matches!$F$2:$F$201,MATCH($A1812&amp;"-4",Matches!$J$2:$J$201,0))),"",IF(AND(J1812=INDEX(Matches!$G$2:$G$201,MATCH($A1812&amp;"-4",Matches!$J$2:$J$201,0)),K1812=INDEX(Matches!$H$2:$H$201,MATCH($A1812&amp;"-4",Matches!$J$2:$J$201,0))),5,IF(SIGN(J1812-K1812)&lt;&gt;SIGN(INDEX(Matches!$G$2:$G$201,MATCH($A1812&amp;"-4",Matches!$J$2:$J$201,0))-INDEX(Matches!$H$2:$H$201,MATCH($A1812&amp;"-4",Matches!$J$2:$J$201,0))),0,IF(J1812-K1812=INDEX(Matches!$G$2:$G$201,MATCH($A1812&amp;"-4",Matches!$J$2:$J$201,0))-INDEX(Matches!$H$2:$H$201,MATCH($A1812&amp;"-4",Matches!$J$2:$J$201,0)),3,2))))),""))</f>
        <v/>
      </c>
      <c r="AB1812" s="12" t="str">
        <f aca="false">IF(OR($B1812="",L1812="",M1812=""),"",IFERROR(IF(OR(INDEX(Matches!$I$2:$I$201,MATCH($A1812&amp;"-5",Matches!$J$2:$J$201,0))="Void",INDEX(Matches!$G$2:$G$201,MATCH($A1812&amp;"-5",Matches!$J$2:$J$201,0))="",INDEX(Matches!$H$2:$H$201,MATCH($A1812&amp;"-5",Matches!$J$2:$J$201,0))=""),"",IF(AND($C1812&lt;&gt;"",INDEX(Matches!$F$2:$F$201,MATCH($A1812&amp;"-5",Matches!$J$2:$J$201,0))&lt;&gt;"",$C1812&gt;=INDEX(Matches!$F$2:$F$201,MATCH($A1812&amp;"-5",Matches!$J$2:$J$201,0))),"",IF(AND(L1812=INDEX(Matches!$G$2:$G$201,MATCH($A1812&amp;"-5",Matches!$J$2:$J$201,0)),M1812=INDEX(Matches!$H$2:$H$201,MATCH($A1812&amp;"-5",Matches!$J$2:$J$201,0))),5,IF(SIGN(L1812-M1812)&lt;&gt;SIGN(INDEX(Matches!$G$2:$G$201,MATCH($A1812&amp;"-5",Matches!$J$2:$J$201,0))-INDEX(Matches!$H$2:$H$201,MATCH($A1812&amp;"-5",Matches!$J$2:$J$201,0))),0,IF(L1812-M1812=INDEX(Matches!$G$2:$G$201,MATCH($A1812&amp;"-5",Matches!$J$2:$J$201,0))-INDEX(Matches!$H$2:$H$201,MATCH($A1812&amp;"-5",Matches!$J$2:$J$201,0)),3,2))))),""))</f>
        <v/>
      </c>
      <c r="AC1812" s="12" t="str">
        <f aca="false">IF(OR($B1812="",N1812="",O1812=""),"",IFERROR(IF(OR(INDEX(Matches!$I$2:$I$201,MATCH($A1812&amp;"-6",Matches!$J$2:$J$201,0))="Void",INDEX(Matches!$G$2:$G$201,MATCH($A1812&amp;"-6",Matches!$J$2:$J$201,0))="",INDEX(Matches!$H$2:$H$201,MATCH($A1812&amp;"-6",Matches!$J$2:$J$201,0))=""),"",IF(AND($C1812&lt;&gt;"",INDEX(Matches!$F$2:$F$201,MATCH($A1812&amp;"-6",Matches!$J$2:$J$201,0))&lt;&gt;"",$C1812&gt;=INDEX(Matches!$F$2:$F$201,MATCH($A1812&amp;"-6",Matches!$J$2:$J$201,0))),"",IF(AND(N1812=INDEX(Matches!$G$2:$G$201,MATCH($A1812&amp;"-6",Matches!$J$2:$J$201,0)),O1812=INDEX(Matches!$H$2:$H$201,MATCH($A1812&amp;"-6",Matches!$J$2:$J$201,0))),5,IF(SIGN(N1812-O1812)&lt;&gt;SIGN(INDEX(Matches!$G$2:$G$201,MATCH($A1812&amp;"-6",Matches!$J$2:$J$201,0))-INDEX(Matches!$H$2:$H$201,MATCH($A1812&amp;"-6",Matches!$J$2:$J$201,0))),0,IF(N1812-O1812=INDEX(Matches!$G$2:$G$201,MATCH($A1812&amp;"-6",Matches!$J$2:$J$201,0))-INDEX(Matches!$H$2:$H$201,MATCH($A1812&amp;"-6",Matches!$J$2:$J$201,0)),3,2))))),""))</f>
        <v/>
      </c>
      <c r="AD1812" s="12" t="str">
        <f aca="false">IF(OR($B1812="",P1812="",Q1812=""),"",IFERROR(IF(OR(INDEX(Matches!$I$2:$I$201,MATCH($A1812&amp;"-7",Matches!$J$2:$J$201,0))="Void",INDEX(Matches!$G$2:$G$201,MATCH($A1812&amp;"-7",Matches!$J$2:$J$201,0))="",INDEX(Matches!$H$2:$H$201,MATCH($A1812&amp;"-7",Matches!$J$2:$J$201,0))=""),"",IF(AND($C1812&lt;&gt;"",INDEX(Matches!$F$2:$F$201,MATCH($A1812&amp;"-7",Matches!$J$2:$J$201,0))&lt;&gt;"",$C1812&gt;=INDEX(Matches!$F$2:$F$201,MATCH($A1812&amp;"-7",Matches!$J$2:$J$201,0))),"",IF(AND(P1812=INDEX(Matches!$G$2:$G$201,MATCH($A1812&amp;"-7",Matches!$J$2:$J$201,0)),Q1812=INDEX(Matches!$H$2:$H$201,MATCH($A1812&amp;"-7",Matches!$J$2:$J$201,0))),5,IF(SIGN(P1812-Q1812)&lt;&gt;SIGN(INDEX(Matches!$G$2:$G$201,MATCH($A1812&amp;"-7",Matches!$J$2:$J$201,0))-INDEX(Matches!$H$2:$H$201,MATCH($A1812&amp;"-7",Matches!$J$2:$J$201,0))),0,IF(P1812-Q1812=INDEX(Matches!$G$2:$G$201,MATCH($A1812&amp;"-7",Matches!$J$2:$J$201,0))-INDEX(Matches!$H$2:$H$201,MATCH($A1812&amp;"-7",Matches!$J$2:$J$201,0)),3,2))))),""))</f>
        <v/>
      </c>
      <c r="AE1812" s="12" t="str">
        <f aca="false">IF(OR($B1812="",R1812="",S1812=""),"",IFERROR(IF(OR(INDEX(Matches!$I$2:$I$201,MATCH($A1812&amp;"-8",Matches!$J$2:$J$201,0))="Void",INDEX(Matches!$G$2:$G$201,MATCH($A1812&amp;"-8",Matches!$J$2:$J$201,0))="",INDEX(Matches!$H$2:$H$201,MATCH($A1812&amp;"-8",Matches!$J$2:$J$201,0))=""),"",IF(AND($C1812&lt;&gt;"",INDEX(Matches!$F$2:$F$201,MATCH($A1812&amp;"-8",Matches!$J$2:$J$201,0))&lt;&gt;"",$C1812&gt;=INDEX(Matches!$F$2:$F$201,MATCH($A1812&amp;"-8",Matches!$J$2:$J$201,0))),"",IF(AND(R1812=INDEX(Matches!$G$2:$G$201,MATCH($A1812&amp;"-8",Matches!$J$2:$J$201,0)),S1812=INDEX(Matches!$H$2:$H$201,MATCH($A1812&amp;"-8",Matches!$J$2:$J$201,0))),5,IF(SIGN(R1812-S1812)&lt;&gt;SIGN(INDEX(Matches!$G$2:$G$201,MATCH($A1812&amp;"-8",Matches!$J$2:$J$201,0))-INDEX(Matches!$H$2:$H$201,MATCH($A1812&amp;"-8",Matches!$J$2:$J$201,0))),0,IF(R1812-S1812=INDEX(Matches!$G$2:$G$201,MATCH($A1812&amp;"-8",Matches!$J$2:$J$201,0))-INDEX(Matches!$H$2:$H$201,MATCH($A1812&amp;"-8",Matches!$J$2:$J$201,0)),3,2))))),""))</f>
        <v/>
      </c>
      <c r="AF1812" s="12" t="str">
        <f aca="false">IF(OR($B1812="",T1812="",U1812=""),"",IFERROR(IF(OR(INDEX(Matches!$I$2:$I$201,MATCH($A1812&amp;"-9",Matches!$J$2:$J$201,0))="Void",INDEX(Matches!$G$2:$G$201,MATCH($A1812&amp;"-9",Matches!$J$2:$J$201,0))="",INDEX(Matches!$H$2:$H$201,MATCH($A1812&amp;"-9",Matches!$J$2:$J$201,0))=""),"",IF(AND($C1812&lt;&gt;"",INDEX(Matches!$F$2:$F$201,MATCH($A1812&amp;"-9",Matches!$J$2:$J$201,0))&lt;&gt;"",$C1812&gt;=INDEX(Matches!$F$2:$F$201,MATCH($A1812&amp;"-9",Matches!$J$2:$J$201,0))),"",IF(AND(T1812=INDEX(Matches!$G$2:$G$201,MATCH($A1812&amp;"-9",Matches!$J$2:$J$201,0)),U1812=INDEX(Matches!$H$2:$H$201,MATCH($A1812&amp;"-9",Matches!$J$2:$J$201,0))),5,IF(SIGN(T1812-U1812)&lt;&gt;SIGN(INDEX(Matches!$G$2:$G$201,MATCH($A1812&amp;"-9",Matches!$J$2:$J$201,0))-INDEX(Matches!$H$2:$H$201,MATCH($A1812&amp;"-9",Matches!$J$2:$J$201,0))),0,IF(T1812-U1812=INDEX(Matches!$G$2:$G$201,MATCH($A1812&amp;"-9",Matches!$J$2:$J$201,0))-INDEX(Matches!$H$2:$H$201,MATCH($A1812&amp;"-9",Matches!$J$2:$J$201,0)),3,2))))),""))</f>
        <v/>
      </c>
      <c r="AG1812" s="12" t="str">
        <f aca="false">IF(OR($B1812="",V1812="",W1812=""),"",IFERROR(IF(OR(INDEX(Matches!$I$2:$I$201,MATCH($A1812&amp;"-10",Matches!$J$2:$J$201,0))="Void",INDEX(Matches!$G$2:$G$201,MATCH($A1812&amp;"-10",Matches!$J$2:$J$201,0))="",INDEX(Matches!$H$2:$H$201,MATCH($A1812&amp;"-10",Matches!$J$2:$J$201,0))=""),"",IF(AND($C1812&lt;&gt;"",INDEX(Matches!$F$2:$F$201,MATCH($A1812&amp;"-10",Matches!$J$2:$J$201,0))&lt;&gt;"",$C1812&gt;=INDEX(Matches!$F$2:$F$201,MATCH($A1812&amp;"-10",Matches!$J$2:$J$201,0))),"",IF(AND(V1812=INDEX(Matches!$G$2:$G$201,MATCH($A1812&amp;"-10",Matches!$J$2:$J$201,0)),W1812=INDEX(Matches!$H$2:$H$201,MATCH($A1812&amp;"-10",Matches!$J$2:$J$201,0))),5,IF(SIGN(V1812-W1812)&lt;&gt;SIGN(INDEX(Matches!$G$2:$G$201,MATCH($A1812&amp;"-10",Matches!$J$2:$J$201,0))-INDEX(Matches!$H$2:$H$201,MATCH($A1812&amp;"-10",Matches!$J$2:$J$201,0))),0,IF(V1812-W1812=INDEX(Matches!$G$2:$G$201,MATCH($A1812&amp;"-10",Matches!$J$2:$J$201,0))-INDEX(Matches!$H$2:$H$201,MATCH($A1812&amp;"-10",Matches!$J$2:$J$201,0)),3,2))))),""))</f>
        <v/>
      </c>
      <c r="AH1812" s="13" t="str">
        <f aca="false">IF($B1812="","",SUM(X1812:AG1812))</f>
        <v/>
      </c>
      <c r="AI1812" s="12" t="str">
        <f aca="false">IF($B1812="","",COUNTIF(X1812:AG1812,5))</f>
        <v/>
      </c>
      <c r="AJ1812" s="12" t="str">
        <f aca="false">IF($B1812="","",COUNTIF(X1812:AG1812,"&gt;=2"))</f>
        <v/>
      </c>
      <c r="AK1812" s="12" t="str">
        <f aca="false">IF($B1812="","",COUNT(X1812:AG1812))</f>
        <v/>
      </c>
    </row>
    <row r="1813" customFormat="false" ht="15" hidden="false" customHeight="false" outlineLevel="0" collapsed="false">
      <c r="A1813" s="7"/>
      <c r="B1813" s="7"/>
      <c r="C1813" s="11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12" t="str">
        <f aca="false">IF(OR($B1813="",D1813="",E1813=""),"",IFERROR(IF(OR(INDEX(Matches!$I$2:$I$201,MATCH($A1813&amp;"-1",Matches!$J$2:$J$201,0))="Void",INDEX(Matches!$G$2:$G$201,MATCH($A1813&amp;"-1",Matches!$J$2:$J$201,0))="",INDEX(Matches!$H$2:$H$201,MATCH($A1813&amp;"-1",Matches!$J$2:$J$201,0))=""),"",IF(AND($C1813&lt;&gt;"",INDEX(Matches!$F$2:$F$201,MATCH($A1813&amp;"-1",Matches!$J$2:$J$201,0))&lt;&gt;"",$C1813&gt;=INDEX(Matches!$F$2:$F$201,MATCH($A1813&amp;"-1",Matches!$J$2:$J$201,0))),"",IF(AND(D1813=INDEX(Matches!$G$2:$G$201,MATCH($A1813&amp;"-1",Matches!$J$2:$J$201,0)),E1813=INDEX(Matches!$H$2:$H$201,MATCH($A1813&amp;"-1",Matches!$J$2:$J$201,0))),5,IF(SIGN(D1813-E1813)&lt;&gt;SIGN(INDEX(Matches!$G$2:$G$201,MATCH($A1813&amp;"-1",Matches!$J$2:$J$201,0))-INDEX(Matches!$H$2:$H$201,MATCH($A1813&amp;"-1",Matches!$J$2:$J$201,0))),0,IF(D1813-E1813=INDEX(Matches!$G$2:$G$201,MATCH($A1813&amp;"-1",Matches!$J$2:$J$201,0))-INDEX(Matches!$H$2:$H$201,MATCH($A1813&amp;"-1",Matches!$J$2:$J$201,0)),3,2))))),""))</f>
        <v/>
      </c>
      <c r="Y1813" s="12" t="str">
        <f aca="false">IF(OR($B1813="",F1813="",G1813=""),"",IFERROR(IF(OR(INDEX(Matches!$I$2:$I$201,MATCH($A1813&amp;"-2",Matches!$J$2:$J$201,0))="Void",INDEX(Matches!$G$2:$G$201,MATCH($A1813&amp;"-2",Matches!$J$2:$J$201,0))="",INDEX(Matches!$H$2:$H$201,MATCH($A1813&amp;"-2",Matches!$J$2:$J$201,0))=""),"",IF(AND($C1813&lt;&gt;"",INDEX(Matches!$F$2:$F$201,MATCH($A1813&amp;"-2",Matches!$J$2:$J$201,0))&lt;&gt;"",$C1813&gt;=INDEX(Matches!$F$2:$F$201,MATCH($A1813&amp;"-2",Matches!$J$2:$J$201,0))),"",IF(AND(F1813=INDEX(Matches!$G$2:$G$201,MATCH($A1813&amp;"-2",Matches!$J$2:$J$201,0)),G1813=INDEX(Matches!$H$2:$H$201,MATCH($A1813&amp;"-2",Matches!$J$2:$J$201,0))),5,IF(SIGN(F1813-G1813)&lt;&gt;SIGN(INDEX(Matches!$G$2:$G$201,MATCH($A1813&amp;"-2",Matches!$J$2:$J$201,0))-INDEX(Matches!$H$2:$H$201,MATCH($A1813&amp;"-2",Matches!$J$2:$J$201,0))),0,IF(F1813-G1813=INDEX(Matches!$G$2:$G$201,MATCH($A1813&amp;"-2",Matches!$J$2:$J$201,0))-INDEX(Matches!$H$2:$H$201,MATCH($A1813&amp;"-2",Matches!$J$2:$J$201,0)),3,2))))),""))</f>
        <v/>
      </c>
      <c r="Z1813" s="12" t="str">
        <f aca="false">IF(OR($B1813="",H1813="",I1813=""),"",IFERROR(IF(OR(INDEX(Matches!$I$2:$I$201,MATCH($A1813&amp;"-3",Matches!$J$2:$J$201,0))="Void",INDEX(Matches!$G$2:$G$201,MATCH($A1813&amp;"-3",Matches!$J$2:$J$201,0))="",INDEX(Matches!$H$2:$H$201,MATCH($A1813&amp;"-3",Matches!$J$2:$J$201,0))=""),"",IF(AND($C1813&lt;&gt;"",INDEX(Matches!$F$2:$F$201,MATCH($A1813&amp;"-3",Matches!$J$2:$J$201,0))&lt;&gt;"",$C1813&gt;=INDEX(Matches!$F$2:$F$201,MATCH($A1813&amp;"-3",Matches!$J$2:$J$201,0))),"",IF(AND(H1813=INDEX(Matches!$G$2:$G$201,MATCH($A1813&amp;"-3",Matches!$J$2:$J$201,0)),I1813=INDEX(Matches!$H$2:$H$201,MATCH($A1813&amp;"-3",Matches!$J$2:$J$201,0))),5,IF(SIGN(H1813-I1813)&lt;&gt;SIGN(INDEX(Matches!$G$2:$G$201,MATCH($A1813&amp;"-3",Matches!$J$2:$J$201,0))-INDEX(Matches!$H$2:$H$201,MATCH($A1813&amp;"-3",Matches!$J$2:$J$201,0))),0,IF(H1813-I1813=INDEX(Matches!$G$2:$G$201,MATCH($A1813&amp;"-3",Matches!$J$2:$J$201,0))-INDEX(Matches!$H$2:$H$201,MATCH($A1813&amp;"-3",Matches!$J$2:$J$201,0)),3,2))))),""))</f>
        <v/>
      </c>
      <c r="AA1813" s="12" t="str">
        <f aca="false">IF(OR($B1813="",J1813="",K1813=""),"",IFERROR(IF(OR(INDEX(Matches!$I$2:$I$201,MATCH($A1813&amp;"-4",Matches!$J$2:$J$201,0))="Void",INDEX(Matches!$G$2:$G$201,MATCH($A1813&amp;"-4",Matches!$J$2:$J$201,0))="",INDEX(Matches!$H$2:$H$201,MATCH($A1813&amp;"-4",Matches!$J$2:$J$201,0))=""),"",IF(AND($C1813&lt;&gt;"",INDEX(Matches!$F$2:$F$201,MATCH($A1813&amp;"-4",Matches!$J$2:$J$201,0))&lt;&gt;"",$C1813&gt;=INDEX(Matches!$F$2:$F$201,MATCH($A1813&amp;"-4",Matches!$J$2:$J$201,0))),"",IF(AND(J1813=INDEX(Matches!$G$2:$G$201,MATCH($A1813&amp;"-4",Matches!$J$2:$J$201,0)),K1813=INDEX(Matches!$H$2:$H$201,MATCH($A1813&amp;"-4",Matches!$J$2:$J$201,0))),5,IF(SIGN(J1813-K1813)&lt;&gt;SIGN(INDEX(Matches!$G$2:$G$201,MATCH($A1813&amp;"-4",Matches!$J$2:$J$201,0))-INDEX(Matches!$H$2:$H$201,MATCH($A1813&amp;"-4",Matches!$J$2:$J$201,0))),0,IF(J1813-K1813=INDEX(Matches!$G$2:$G$201,MATCH($A1813&amp;"-4",Matches!$J$2:$J$201,0))-INDEX(Matches!$H$2:$H$201,MATCH($A1813&amp;"-4",Matches!$J$2:$J$201,0)),3,2))))),""))</f>
        <v/>
      </c>
      <c r="AB1813" s="12" t="str">
        <f aca="false">IF(OR($B1813="",L1813="",M1813=""),"",IFERROR(IF(OR(INDEX(Matches!$I$2:$I$201,MATCH($A1813&amp;"-5",Matches!$J$2:$J$201,0))="Void",INDEX(Matches!$G$2:$G$201,MATCH($A1813&amp;"-5",Matches!$J$2:$J$201,0))="",INDEX(Matches!$H$2:$H$201,MATCH($A1813&amp;"-5",Matches!$J$2:$J$201,0))=""),"",IF(AND($C1813&lt;&gt;"",INDEX(Matches!$F$2:$F$201,MATCH($A1813&amp;"-5",Matches!$J$2:$J$201,0))&lt;&gt;"",$C1813&gt;=INDEX(Matches!$F$2:$F$201,MATCH($A1813&amp;"-5",Matches!$J$2:$J$201,0))),"",IF(AND(L1813=INDEX(Matches!$G$2:$G$201,MATCH($A1813&amp;"-5",Matches!$J$2:$J$201,0)),M1813=INDEX(Matches!$H$2:$H$201,MATCH($A1813&amp;"-5",Matches!$J$2:$J$201,0))),5,IF(SIGN(L1813-M1813)&lt;&gt;SIGN(INDEX(Matches!$G$2:$G$201,MATCH($A1813&amp;"-5",Matches!$J$2:$J$201,0))-INDEX(Matches!$H$2:$H$201,MATCH($A1813&amp;"-5",Matches!$J$2:$J$201,0))),0,IF(L1813-M1813=INDEX(Matches!$G$2:$G$201,MATCH($A1813&amp;"-5",Matches!$J$2:$J$201,0))-INDEX(Matches!$H$2:$H$201,MATCH($A1813&amp;"-5",Matches!$J$2:$J$201,0)),3,2))))),""))</f>
        <v/>
      </c>
      <c r="AC1813" s="12" t="str">
        <f aca="false">IF(OR($B1813="",N1813="",O1813=""),"",IFERROR(IF(OR(INDEX(Matches!$I$2:$I$201,MATCH($A1813&amp;"-6",Matches!$J$2:$J$201,0))="Void",INDEX(Matches!$G$2:$G$201,MATCH($A1813&amp;"-6",Matches!$J$2:$J$201,0))="",INDEX(Matches!$H$2:$H$201,MATCH($A1813&amp;"-6",Matches!$J$2:$J$201,0))=""),"",IF(AND($C1813&lt;&gt;"",INDEX(Matches!$F$2:$F$201,MATCH($A1813&amp;"-6",Matches!$J$2:$J$201,0))&lt;&gt;"",$C1813&gt;=INDEX(Matches!$F$2:$F$201,MATCH($A1813&amp;"-6",Matches!$J$2:$J$201,0))),"",IF(AND(N1813=INDEX(Matches!$G$2:$G$201,MATCH($A1813&amp;"-6",Matches!$J$2:$J$201,0)),O1813=INDEX(Matches!$H$2:$H$201,MATCH($A1813&amp;"-6",Matches!$J$2:$J$201,0))),5,IF(SIGN(N1813-O1813)&lt;&gt;SIGN(INDEX(Matches!$G$2:$G$201,MATCH($A1813&amp;"-6",Matches!$J$2:$J$201,0))-INDEX(Matches!$H$2:$H$201,MATCH($A1813&amp;"-6",Matches!$J$2:$J$201,0))),0,IF(N1813-O1813=INDEX(Matches!$G$2:$G$201,MATCH($A1813&amp;"-6",Matches!$J$2:$J$201,0))-INDEX(Matches!$H$2:$H$201,MATCH($A1813&amp;"-6",Matches!$J$2:$J$201,0)),3,2))))),""))</f>
        <v/>
      </c>
      <c r="AD1813" s="12" t="str">
        <f aca="false">IF(OR($B1813="",P1813="",Q1813=""),"",IFERROR(IF(OR(INDEX(Matches!$I$2:$I$201,MATCH($A1813&amp;"-7",Matches!$J$2:$J$201,0))="Void",INDEX(Matches!$G$2:$G$201,MATCH($A1813&amp;"-7",Matches!$J$2:$J$201,0))="",INDEX(Matches!$H$2:$H$201,MATCH($A1813&amp;"-7",Matches!$J$2:$J$201,0))=""),"",IF(AND($C1813&lt;&gt;"",INDEX(Matches!$F$2:$F$201,MATCH($A1813&amp;"-7",Matches!$J$2:$J$201,0))&lt;&gt;"",$C1813&gt;=INDEX(Matches!$F$2:$F$201,MATCH($A1813&amp;"-7",Matches!$J$2:$J$201,0))),"",IF(AND(P1813=INDEX(Matches!$G$2:$G$201,MATCH($A1813&amp;"-7",Matches!$J$2:$J$201,0)),Q1813=INDEX(Matches!$H$2:$H$201,MATCH($A1813&amp;"-7",Matches!$J$2:$J$201,0))),5,IF(SIGN(P1813-Q1813)&lt;&gt;SIGN(INDEX(Matches!$G$2:$G$201,MATCH($A1813&amp;"-7",Matches!$J$2:$J$201,0))-INDEX(Matches!$H$2:$H$201,MATCH($A1813&amp;"-7",Matches!$J$2:$J$201,0))),0,IF(P1813-Q1813=INDEX(Matches!$G$2:$G$201,MATCH($A1813&amp;"-7",Matches!$J$2:$J$201,0))-INDEX(Matches!$H$2:$H$201,MATCH($A1813&amp;"-7",Matches!$J$2:$J$201,0)),3,2))))),""))</f>
        <v/>
      </c>
      <c r="AE1813" s="12" t="str">
        <f aca="false">IF(OR($B1813="",R1813="",S1813=""),"",IFERROR(IF(OR(INDEX(Matches!$I$2:$I$201,MATCH($A1813&amp;"-8",Matches!$J$2:$J$201,0))="Void",INDEX(Matches!$G$2:$G$201,MATCH($A1813&amp;"-8",Matches!$J$2:$J$201,0))="",INDEX(Matches!$H$2:$H$201,MATCH($A1813&amp;"-8",Matches!$J$2:$J$201,0))=""),"",IF(AND($C1813&lt;&gt;"",INDEX(Matches!$F$2:$F$201,MATCH($A1813&amp;"-8",Matches!$J$2:$J$201,0))&lt;&gt;"",$C1813&gt;=INDEX(Matches!$F$2:$F$201,MATCH($A1813&amp;"-8",Matches!$J$2:$J$201,0))),"",IF(AND(R1813=INDEX(Matches!$G$2:$G$201,MATCH($A1813&amp;"-8",Matches!$J$2:$J$201,0)),S1813=INDEX(Matches!$H$2:$H$201,MATCH($A1813&amp;"-8",Matches!$J$2:$J$201,0))),5,IF(SIGN(R1813-S1813)&lt;&gt;SIGN(INDEX(Matches!$G$2:$G$201,MATCH($A1813&amp;"-8",Matches!$J$2:$J$201,0))-INDEX(Matches!$H$2:$H$201,MATCH($A1813&amp;"-8",Matches!$J$2:$J$201,0))),0,IF(R1813-S1813=INDEX(Matches!$G$2:$G$201,MATCH($A1813&amp;"-8",Matches!$J$2:$J$201,0))-INDEX(Matches!$H$2:$H$201,MATCH($A1813&amp;"-8",Matches!$J$2:$J$201,0)),3,2))))),""))</f>
        <v/>
      </c>
      <c r="AF1813" s="12" t="str">
        <f aca="false">IF(OR($B1813="",T1813="",U1813=""),"",IFERROR(IF(OR(INDEX(Matches!$I$2:$I$201,MATCH($A1813&amp;"-9",Matches!$J$2:$J$201,0))="Void",INDEX(Matches!$G$2:$G$201,MATCH($A1813&amp;"-9",Matches!$J$2:$J$201,0))="",INDEX(Matches!$H$2:$H$201,MATCH($A1813&amp;"-9",Matches!$J$2:$J$201,0))=""),"",IF(AND($C1813&lt;&gt;"",INDEX(Matches!$F$2:$F$201,MATCH($A1813&amp;"-9",Matches!$J$2:$J$201,0))&lt;&gt;"",$C1813&gt;=INDEX(Matches!$F$2:$F$201,MATCH($A1813&amp;"-9",Matches!$J$2:$J$201,0))),"",IF(AND(T1813=INDEX(Matches!$G$2:$G$201,MATCH($A1813&amp;"-9",Matches!$J$2:$J$201,0)),U1813=INDEX(Matches!$H$2:$H$201,MATCH($A1813&amp;"-9",Matches!$J$2:$J$201,0))),5,IF(SIGN(T1813-U1813)&lt;&gt;SIGN(INDEX(Matches!$G$2:$G$201,MATCH($A1813&amp;"-9",Matches!$J$2:$J$201,0))-INDEX(Matches!$H$2:$H$201,MATCH($A1813&amp;"-9",Matches!$J$2:$J$201,0))),0,IF(T1813-U1813=INDEX(Matches!$G$2:$G$201,MATCH($A1813&amp;"-9",Matches!$J$2:$J$201,0))-INDEX(Matches!$H$2:$H$201,MATCH($A1813&amp;"-9",Matches!$J$2:$J$201,0)),3,2))))),""))</f>
        <v/>
      </c>
      <c r="AG1813" s="12" t="str">
        <f aca="false">IF(OR($B1813="",V1813="",W1813=""),"",IFERROR(IF(OR(INDEX(Matches!$I$2:$I$201,MATCH($A1813&amp;"-10",Matches!$J$2:$J$201,0))="Void",INDEX(Matches!$G$2:$G$201,MATCH($A1813&amp;"-10",Matches!$J$2:$J$201,0))="",INDEX(Matches!$H$2:$H$201,MATCH($A1813&amp;"-10",Matches!$J$2:$J$201,0))=""),"",IF(AND($C1813&lt;&gt;"",INDEX(Matches!$F$2:$F$201,MATCH($A1813&amp;"-10",Matches!$J$2:$J$201,0))&lt;&gt;"",$C1813&gt;=INDEX(Matches!$F$2:$F$201,MATCH($A1813&amp;"-10",Matches!$J$2:$J$201,0))),"",IF(AND(V1813=INDEX(Matches!$G$2:$G$201,MATCH($A1813&amp;"-10",Matches!$J$2:$J$201,0)),W1813=INDEX(Matches!$H$2:$H$201,MATCH($A1813&amp;"-10",Matches!$J$2:$J$201,0))),5,IF(SIGN(V1813-W1813)&lt;&gt;SIGN(INDEX(Matches!$G$2:$G$201,MATCH($A1813&amp;"-10",Matches!$J$2:$J$201,0))-INDEX(Matches!$H$2:$H$201,MATCH($A1813&amp;"-10",Matches!$J$2:$J$201,0))),0,IF(V1813-W1813=INDEX(Matches!$G$2:$G$201,MATCH($A1813&amp;"-10",Matches!$J$2:$J$201,0))-INDEX(Matches!$H$2:$H$201,MATCH($A1813&amp;"-10",Matches!$J$2:$J$201,0)),3,2))))),""))</f>
        <v/>
      </c>
      <c r="AH1813" s="13" t="str">
        <f aca="false">IF($B1813="","",SUM(X1813:AG1813))</f>
        <v/>
      </c>
      <c r="AI1813" s="12" t="str">
        <f aca="false">IF($B1813="","",COUNTIF(X1813:AG1813,5))</f>
        <v/>
      </c>
      <c r="AJ1813" s="12" t="str">
        <f aca="false">IF($B1813="","",COUNTIF(X1813:AG1813,"&gt;=2"))</f>
        <v/>
      </c>
      <c r="AK1813" s="12" t="str">
        <f aca="false">IF($B1813="","",COUNT(X1813:AG1813))</f>
        <v/>
      </c>
    </row>
    <row r="1814" customFormat="false" ht="15" hidden="false" customHeight="false" outlineLevel="0" collapsed="false">
      <c r="A1814" s="7"/>
      <c r="B1814" s="7"/>
      <c r="C1814" s="11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12" t="str">
        <f aca="false">IF(OR($B1814="",D1814="",E1814=""),"",IFERROR(IF(OR(INDEX(Matches!$I$2:$I$201,MATCH($A1814&amp;"-1",Matches!$J$2:$J$201,0))="Void",INDEX(Matches!$G$2:$G$201,MATCH($A1814&amp;"-1",Matches!$J$2:$J$201,0))="",INDEX(Matches!$H$2:$H$201,MATCH($A1814&amp;"-1",Matches!$J$2:$J$201,0))=""),"",IF(AND($C1814&lt;&gt;"",INDEX(Matches!$F$2:$F$201,MATCH($A1814&amp;"-1",Matches!$J$2:$J$201,0))&lt;&gt;"",$C1814&gt;=INDEX(Matches!$F$2:$F$201,MATCH($A1814&amp;"-1",Matches!$J$2:$J$201,0))),"",IF(AND(D1814=INDEX(Matches!$G$2:$G$201,MATCH($A1814&amp;"-1",Matches!$J$2:$J$201,0)),E1814=INDEX(Matches!$H$2:$H$201,MATCH($A1814&amp;"-1",Matches!$J$2:$J$201,0))),5,IF(SIGN(D1814-E1814)&lt;&gt;SIGN(INDEX(Matches!$G$2:$G$201,MATCH($A1814&amp;"-1",Matches!$J$2:$J$201,0))-INDEX(Matches!$H$2:$H$201,MATCH($A1814&amp;"-1",Matches!$J$2:$J$201,0))),0,IF(D1814-E1814=INDEX(Matches!$G$2:$G$201,MATCH($A1814&amp;"-1",Matches!$J$2:$J$201,0))-INDEX(Matches!$H$2:$H$201,MATCH($A1814&amp;"-1",Matches!$J$2:$J$201,0)),3,2))))),""))</f>
        <v/>
      </c>
      <c r="Y1814" s="12" t="str">
        <f aca="false">IF(OR($B1814="",F1814="",G1814=""),"",IFERROR(IF(OR(INDEX(Matches!$I$2:$I$201,MATCH($A1814&amp;"-2",Matches!$J$2:$J$201,0))="Void",INDEX(Matches!$G$2:$G$201,MATCH($A1814&amp;"-2",Matches!$J$2:$J$201,0))="",INDEX(Matches!$H$2:$H$201,MATCH($A1814&amp;"-2",Matches!$J$2:$J$201,0))=""),"",IF(AND($C1814&lt;&gt;"",INDEX(Matches!$F$2:$F$201,MATCH($A1814&amp;"-2",Matches!$J$2:$J$201,0))&lt;&gt;"",$C1814&gt;=INDEX(Matches!$F$2:$F$201,MATCH($A1814&amp;"-2",Matches!$J$2:$J$201,0))),"",IF(AND(F1814=INDEX(Matches!$G$2:$G$201,MATCH($A1814&amp;"-2",Matches!$J$2:$J$201,0)),G1814=INDEX(Matches!$H$2:$H$201,MATCH($A1814&amp;"-2",Matches!$J$2:$J$201,0))),5,IF(SIGN(F1814-G1814)&lt;&gt;SIGN(INDEX(Matches!$G$2:$G$201,MATCH($A1814&amp;"-2",Matches!$J$2:$J$201,0))-INDEX(Matches!$H$2:$H$201,MATCH($A1814&amp;"-2",Matches!$J$2:$J$201,0))),0,IF(F1814-G1814=INDEX(Matches!$G$2:$G$201,MATCH($A1814&amp;"-2",Matches!$J$2:$J$201,0))-INDEX(Matches!$H$2:$H$201,MATCH($A1814&amp;"-2",Matches!$J$2:$J$201,0)),3,2))))),""))</f>
        <v/>
      </c>
      <c r="Z1814" s="12" t="str">
        <f aca="false">IF(OR($B1814="",H1814="",I1814=""),"",IFERROR(IF(OR(INDEX(Matches!$I$2:$I$201,MATCH($A1814&amp;"-3",Matches!$J$2:$J$201,0))="Void",INDEX(Matches!$G$2:$G$201,MATCH($A1814&amp;"-3",Matches!$J$2:$J$201,0))="",INDEX(Matches!$H$2:$H$201,MATCH($A1814&amp;"-3",Matches!$J$2:$J$201,0))=""),"",IF(AND($C1814&lt;&gt;"",INDEX(Matches!$F$2:$F$201,MATCH($A1814&amp;"-3",Matches!$J$2:$J$201,0))&lt;&gt;"",$C1814&gt;=INDEX(Matches!$F$2:$F$201,MATCH($A1814&amp;"-3",Matches!$J$2:$J$201,0))),"",IF(AND(H1814=INDEX(Matches!$G$2:$G$201,MATCH($A1814&amp;"-3",Matches!$J$2:$J$201,0)),I1814=INDEX(Matches!$H$2:$H$201,MATCH($A1814&amp;"-3",Matches!$J$2:$J$201,0))),5,IF(SIGN(H1814-I1814)&lt;&gt;SIGN(INDEX(Matches!$G$2:$G$201,MATCH($A1814&amp;"-3",Matches!$J$2:$J$201,0))-INDEX(Matches!$H$2:$H$201,MATCH($A1814&amp;"-3",Matches!$J$2:$J$201,0))),0,IF(H1814-I1814=INDEX(Matches!$G$2:$G$201,MATCH($A1814&amp;"-3",Matches!$J$2:$J$201,0))-INDEX(Matches!$H$2:$H$201,MATCH($A1814&amp;"-3",Matches!$J$2:$J$201,0)),3,2))))),""))</f>
        <v/>
      </c>
      <c r="AA1814" s="12" t="str">
        <f aca="false">IF(OR($B1814="",J1814="",K1814=""),"",IFERROR(IF(OR(INDEX(Matches!$I$2:$I$201,MATCH($A1814&amp;"-4",Matches!$J$2:$J$201,0))="Void",INDEX(Matches!$G$2:$G$201,MATCH($A1814&amp;"-4",Matches!$J$2:$J$201,0))="",INDEX(Matches!$H$2:$H$201,MATCH($A1814&amp;"-4",Matches!$J$2:$J$201,0))=""),"",IF(AND($C1814&lt;&gt;"",INDEX(Matches!$F$2:$F$201,MATCH($A1814&amp;"-4",Matches!$J$2:$J$201,0))&lt;&gt;"",$C1814&gt;=INDEX(Matches!$F$2:$F$201,MATCH($A1814&amp;"-4",Matches!$J$2:$J$201,0))),"",IF(AND(J1814=INDEX(Matches!$G$2:$G$201,MATCH($A1814&amp;"-4",Matches!$J$2:$J$201,0)),K1814=INDEX(Matches!$H$2:$H$201,MATCH($A1814&amp;"-4",Matches!$J$2:$J$201,0))),5,IF(SIGN(J1814-K1814)&lt;&gt;SIGN(INDEX(Matches!$G$2:$G$201,MATCH($A1814&amp;"-4",Matches!$J$2:$J$201,0))-INDEX(Matches!$H$2:$H$201,MATCH($A1814&amp;"-4",Matches!$J$2:$J$201,0))),0,IF(J1814-K1814=INDEX(Matches!$G$2:$G$201,MATCH($A1814&amp;"-4",Matches!$J$2:$J$201,0))-INDEX(Matches!$H$2:$H$201,MATCH($A1814&amp;"-4",Matches!$J$2:$J$201,0)),3,2))))),""))</f>
        <v/>
      </c>
      <c r="AB1814" s="12" t="str">
        <f aca="false">IF(OR($B1814="",L1814="",M1814=""),"",IFERROR(IF(OR(INDEX(Matches!$I$2:$I$201,MATCH($A1814&amp;"-5",Matches!$J$2:$J$201,0))="Void",INDEX(Matches!$G$2:$G$201,MATCH($A1814&amp;"-5",Matches!$J$2:$J$201,0))="",INDEX(Matches!$H$2:$H$201,MATCH($A1814&amp;"-5",Matches!$J$2:$J$201,0))=""),"",IF(AND($C1814&lt;&gt;"",INDEX(Matches!$F$2:$F$201,MATCH($A1814&amp;"-5",Matches!$J$2:$J$201,0))&lt;&gt;"",$C1814&gt;=INDEX(Matches!$F$2:$F$201,MATCH($A1814&amp;"-5",Matches!$J$2:$J$201,0))),"",IF(AND(L1814=INDEX(Matches!$G$2:$G$201,MATCH($A1814&amp;"-5",Matches!$J$2:$J$201,0)),M1814=INDEX(Matches!$H$2:$H$201,MATCH($A1814&amp;"-5",Matches!$J$2:$J$201,0))),5,IF(SIGN(L1814-M1814)&lt;&gt;SIGN(INDEX(Matches!$G$2:$G$201,MATCH($A1814&amp;"-5",Matches!$J$2:$J$201,0))-INDEX(Matches!$H$2:$H$201,MATCH($A1814&amp;"-5",Matches!$J$2:$J$201,0))),0,IF(L1814-M1814=INDEX(Matches!$G$2:$G$201,MATCH($A1814&amp;"-5",Matches!$J$2:$J$201,0))-INDEX(Matches!$H$2:$H$201,MATCH($A1814&amp;"-5",Matches!$J$2:$J$201,0)),3,2))))),""))</f>
        <v/>
      </c>
      <c r="AC1814" s="12" t="str">
        <f aca="false">IF(OR($B1814="",N1814="",O1814=""),"",IFERROR(IF(OR(INDEX(Matches!$I$2:$I$201,MATCH($A1814&amp;"-6",Matches!$J$2:$J$201,0))="Void",INDEX(Matches!$G$2:$G$201,MATCH($A1814&amp;"-6",Matches!$J$2:$J$201,0))="",INDEX(Matches!$H$2:$H$201,MATCH($A1814&amp;"-6",Matches!$J$2:$J$201,0))=""),"",IF(AND($C1814&lt;&gt;"",INDEX(Matches!$F$2:$F$201,MATCH($A1814&amp;"-6",Matches!$J$2:$J$201,0))&lt;&gt;"",$C1814&gt;=INDEX(Matches!$F$2:$F$201,MATCH($A1814&amp;"-6",Matches!$J$2:$J$201,0))),"",IF(AND(N1814=INDEX(Matches!$G$2:$G$201,MATCH($A1814&amp;"-6",Matches!$J$2:$J$201,0)),O1814=INDEX(Matches!$H$2:$H$201,MATCH($A1814&amp;"-6",Matches!$J$2:$J$201,0))),5,IF(SIGN(N1814-O1814)&lt;&gt;SIGN(INDEX(Matches!$G$2:$G$201,MATCH($A1814&amp;"-6",Matches!$J$2:$J$201,0))-INDEX(Matches!$H$2:$H$201,MATCH($A1814&amp;"-6",Matches!$J$2:$J$201,0))),0,IF(N1814-O1814=INDEX(Matches!$G$2:$G$201,MATCH($A1814&amp;"-6",Matches!$J$2:$J$201,0))-INDEX(Matches!$H$2:$H$201,MATCH($A1814&amp;"-6",Matches!$J$2:$J$201,0)),3,2))))),""))</f>
        <v/>
      </c>
      <c r="AD1814" s="12" t="str">
        <f aca="false">IF(OR($B1814="",P1814="",Q1814=""),"",IFERROR(IF(OR(INDEX(Matches!$I$2:$I$201,MATCH($A1814&amp;"-7",Matches!$J$2:$J$201,0))="Void",INDEX(Matches!$G$2:$G$201,MATCH($A1814&amp;"-7",Matches!$J$2:$J$201,0))="",INDEX(Matches!$H$2:$H$201,MATCH($A1814&amp;"-7",Matches!$J$2:$J$201,0))=""),"",IF(AND($C1814&lt;&gt;"",INDEX(Matches!$F$2:$F$201,MATCH($A1814&amp;"-7",Matches!$J$2:$J$201,0))&lt;&gt;"",$C1814&gt;=INDEX(Matches!$F$2:$F$201,MATCH($A1814&amp;"-7",Matches!$J$2:$J$201,0))),"",IF(AND(P1814=INDEX(Matches!$G$2:$G$201,MATCH($A1814&amp;"-7",Matches!$J$2:$J$201,0)),Q1814=INDEX(Matches!$H$2:$H$201,MATCH($A1814&amp;"-7",Matches!$J$2:$J$201,0))),5,IF(SIGN(P1814-Q1814)&lt;&gt;SIGN(INDEX(Matches!$G$2:$G$201,MATCH($A1814&amp;"-7",Matches!$J$2:$J$201,0))-INDEX(Matches!$H$2:$H$201,MATCH($A1814&amp;"-7",Matches!$J$2:$J$201,0))),0,IF(P1814-Q1814=INDEX(Matches!$G$2:$G$201,MATCH($A1814&amp;"-7",Matches!$J$2:$J$201,0))-INDEX(Matches!$H$2:$H$201,MATCH($A1814&amp;"-7",Matches!$J$2:$J$201,0)),3,2))))),""))</f>
        <v/>
      </c>
      <c r="AE1814" s="12" t="str">
        <f aca="false">IF(OR($B1814="",R1814="",S1814=""),"",IFERROR(IF(OR(INDEX(Matches!$I$2:$I$201,MATCH($A1814&amp;"-8",Matches!$J$2:$J$201,0))="Void",INDEX(Matches!$G$2:$G$201,MATCH($A1814&amp;"-8",Matches!$J$2:$J$201,0))="",INDEX(Matches!$H$2:$H$201,MATCH($A1814&amp;"-8",Matches!$J$2:$J$201,0))=""),"",IF(AND($C1814&lt;&gt;"",INDEX(Matches!$F$2:$F$201,MATCH($A1814&amp;"-8",Matches!$J$2:$J$201,0))&lt;&gt;"",$C1814&gt;=INDEX(Matches!$F$2:$F$201,MATCH($A1814&amp;"-8",Matches!$J$2:$J$201,0))),"",IF(AND(R1814=INDEX(Matches!$G$2:$G$201,MATCH($A1814&amp;"-8",Matches!$J$2:$J$201,0)),S1814=INDEX(Matches!$H$2:$H$201,MATCH($A1814&amp;"-8",Matches!$J$2:$J$201,0))),5,IF(SIGN(R1814-S1814)&lt;&gt;SIGN(INDEX(Matches!$G$2:$G$201,MATCH($A1814&amp;"-8",Matches!$J$2:$J$201,0))-INDEX(Matches!$H$2:$H$201,MATCH($A1814&amp;"-8",Matches!$J$2:$J$201,0))),0,IF(R1814-S1814=INDEX(Matches!$G$2:$G$201,MATCH($A1814&amp;"-8",Matches!$J$2:$J$201,0))-INDEX(Matches!$H$2:$H$201,MATCH($A1814&amp;"-8",Matches!$J$2:$J$201,0)),3,2))))),""))</f>
        <v/>
      </c>
      <c r="AF1814" s="12" t="str">
        <f aca="false">IF(OR($B1814="",T1814="",U1814=""),"",IFERROR(IF(OR(INDEX(Matches!$I$2:$I$201,MATCH($A1814&amp;"-9",Matches!$J$2:$J$201,0))="Void",INDEX(Matches!$G$2:$G$201,MATCH($A1814&amp;"-9",Matches!$J$2:$J$201,0))="",INDEX(Matches!$H$2:$H$201,MATCH($A1814&amp;"-9",Matches!$J$2:$J$201,0))=""),"",IF(AND($C1814&lt;&gt;"",INDEX(Matches!$F$2:$F$201,MATCH($A1814&amp;"-9",Matches!$J$2:$J$201,0))&lt;&gt;"",$C1814&gt;=INDEX(Matches!$F$2:$F$201,MATCH($A1814&amp;"-9",Matches!$J$2:$J$201,0))),"",IF(AND(T1814=INDEX(Matches!$G$2:$G$201,MATCH($A1814&amp;"-9",Matches!$J$2:$J$201,0)),U1814=INDEX(Matches!$H$2:$H$201,MATCH($A1814&amp;"-9",Matches!$J$2:$J$201,0))),5,IF(SIGN(T1814-U1814)&lt;&gt;SIGN(INDEX(Matches!$G$2:$G$201,MATCH($A1814&amp;"-9",Matches!$J$2:$J$201,0))-INDEX(Matches!$H$2:$H$201,MATCH($A1814&amp;"-9",Matches!$J$2:$J$201,0))),0,IF(T1814-U1814=INDEX(Matches!$G$2:$G$201,MATCH($A1814&amp;"-9",Matches!$J$2:$J$201,0))-INDEX(Matches!$H$2:$H$201,MATCH($A1814&amp;"-9",Matches!$J$2:$J$201,0)),3,2))))),""))</f>
        <v/>
      </c>
      <c r="AG1814" s="12" t="str">
        <f aca="false">IF(OR($B1814="",V1814="",W1814=""),"",IFERROR(IF(OR(INDEX(Matches!$I$2:$I$201,MATCH($A1814&amp;"-10",Matches!$J$2:$J$201,0))="Void",INDEX(Matches!$G$2:$G$201,MATCH($A1814&amp;"-10",Matches!$J$2:$J$201,0))="",INDEX(Matches!$H$2:$H$201,MATCH($A1814&amp;"-10",Matches!$J$2:$J$201,0))=""),"",IF(AND($C1814&lt;&gt;"",INDEX(Matches!$F$2:$F$201,MATCH($A1814&amp;"-10",Matches!$J$2:$J$201,0))&lt;&gt;"",$C1814&gt;=INDEX(Matches!$F$2:$F$201,MATCH($A1814&amp;"-10",Matches!$J$2:$J$201,0))),"",IF(AND(V1814=INDEX(Matches!$G$2:$G$201,MATCH($A1814&amp;"-10",Matches!$J$2:$J$201,0)),W1814=INDEX(Matches!$H$2:$H$201,MATCH($A1814&amp;"-10",Matches!$J$2:$J$201,0))),5,IF(SIGN(V1814-W1814)&lt;&gt;SIGN(INDEX(Matches!$G$2:$G$201,MATCH($A1814&amp;"-10",Matches!$J$2:$J$201,0))-INDEX(Matches!$H$2:$H$201,MATCH($A1814&amp;"-10",Matches!$J$2:$J$201,0))),0,IF(V1814-W1814=INDEX(Matches!$G$2:$G$201,MATCH($A1814&amp;"-10",Matches!$J$2:$J$201,0))-INDEX(Matches!$H$2:$H$201,MATCH($A1814&amp;"-10",Matches!$J$2:$J$201,0)),3,2))))),""))</f>
        <v/>
      </c>
      <c r="AH1814" s="13" t="str">
        <f aca="false">IF($B1814="","",SUM(X1814:AG1814))</f>
        <v/>
      </c>
      <c r="AI1814" s="12" t="str">
        <f aca="false">IF($B1814="","",COUNTIF(X1814:AG1814,5))</f>
        <v/>
      </c>
      <c r="AJ1814" s="12" t="str">
        <f aca="false">IF($B1814="","",COUNTIF(X1814:AG1814,"&gt;=2"))</f>
        <v/>
      </c>
      <c r="AK1814" s="12" t="str">
        <f aca="false">IF($B1814="","",COUNT(X1814:AG1814))</f>
        <v/>
      </c>
    </row>
    <row r="1815" customFormat="false" ht="15" hidden="false" customHeight="false" outlineLevel="0" collapsed="false">
      <c r="A1815" s="7"/>
      <c r="B1815" s="7"/>
      <c r="C1815" s="11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12" t="str">
        <f aca="false">IF(OR($B1815="",D1815="",E1815=""),"",IFERROR(IF(OR(INDEX(Matches!$I$2:$I$201,MATCH($A1815&amp;"-1",Matches!$J$2:$J$201,0))="Void",INDEX(Matches!$G$2:$G$201,MATCH($A1815&amp;"-1",Matches!$J$2:$J$201,0))="",INDEX(Matches!$H$2:$H$201,MATCH($A1815&amp;"-1",Matches!$J$2:$J$201,0))=""),"",IF(AND($C1815&lt;&gt;"",INDEX(Matches!$F$2:$F$201,MATCH($A1815&amp;"-1",Matches!$J$2:$J$201,0))&lt;&gt;"",$C1815&gt;=INDEX(Matches!$F$2:$F$201,MATCH($A1815&amp;"-1",Matches!$J$2:$J$201,0))),"",IF(AND(D1815=INDEX(Matches!$G$2:$G$201,MATCH($A1815&amp;"-1",Matches!$J$2:$J$201,0)),E1815=INDEX(Matches!$H$2:$H$201,MATCH($A1815&amp;"-1",Matches!$J$2:$J$201,0))),5,IF(SIGN(D1815-E1815)&lt;&gt;SIGN(INDEX(Matches!$G$2:$G$201,MATCH($A1815&amp;"-1",Matches!$J$2:$J$201,0))-INDEX(Matches!$H$2:$H$201,MATCH($A1815&amp;"-1",Matches!$J$2:$J$201,0))),0,IF(D1815-E1815=INDEX(Matches!$G$2:$G$201,MATCH($A1815&amp;"-1",Matches!$J$2:$J$201,0))-INDEX(Matches!$H$2:$H$201,MATCH($A1815&amp;"-1",Matches!$J$2:$J$201,0)),3,2))))),""))</f>
        <v/>
      </c>
      <c r="Y1815" s="12" t="str">
        <f aca="false">IF(OR($B1815="",F1815="",G1815=""),"",IFERROR(IF(OR(INDEX(Matches!$I$2:$I$201,MATCH($A1815&amp;"-2",Matches!$J$2:$J$201,0))="Void",INDEX(Matches!$G$2:$G$201,MATCH($A1815&amp;"-2",Matches!$J$2:$J$201,0))="",INDEX(Matches!$H$2:$H$201,MATCH($A1815&amp;"-2",Matches!$J$2:$J$201,0))=""),"",IF(AND($C1815&lt;&gt;"",INDEX(Matches!$F$2:$F$201,MATCH($A1815&amp;"-2",Matches!$J$2:$J$201,0))&lt;&gt;"",$C1815&gt;=INDEX(Matches!$F$2:$F$201,MATCH($A1815&amp;"-2",Matches!$J$2:$J$201,0))),"",IF(AND(F1815=INDEX(Matches!$G$2:$G$201,MATCH($A1815&amp;"-2",Matches!$J$2:$J$201,0)),G1815=INDEX(Matches!$H$2:$H$201,MATCH($A1815&amp;"-2",Matches!$J$2:$J$201,0))),5,IF(SIGN(F1815-G1815)&lt;&gt;SIGN(INDEX(Matches!$G$2:$G$201,MATCH($A1815&amp;"-2",Matches!$J$2:$J$201,0))-INDEX(Matches!$H$2:$H$201,MATCH($A1815&amp;"-2",Matches!$J$2:$J$201,0))),0,IF(F1815-G1815=INDEX(Matches!$G$2:$G$201,MATCH($A1815&amp;"-2",Matches!$J$2:$J$201,0))-INDEX(Matches!$H$2:$H$201,MATCH($A1815&amp;"-2",Matches!$J$2:$J$201,0)),3,2))))),""))</f>
        <v/>
      </c>
      <c r="Z1815" s="12" t="str">
        <f aca="false">IF(OR($B1815="",H1815="",I1815=""),"",IFERROR(IF(OR(INDEX(Matches!$I$2:$I$201,MATCH($A1815&amp;"-3",Matches!$J$2:$J$201,0))="Void",INDEX(Matches!$G$2:$G$201,MATCH($A1815&amp;"-3",Matches!$J$2:$J$201,0))="",INDEX(Matches!$H$2:$H$201,MATCH($A1815&amp;"-3",Matches!$J$2:$J$201,0))=""),"",IF(AND($C1815&lt;&gt;"",INDEX(Matches!$F$2:$F$201,MATCH($A1815&amp;"-3",Matches!$J$2:$J$201,0))&lt;&gt;"",$C1815&gt;=INDEX(Matches!$F$2:$F$201,MATCH($A1815&amp;"-3",Matches!$J$2:$J$201,0))),"",IF(AND(H1815=INDEX(Matches!$G$2:$G$201,MATCH($A1815&amp;"-3",Matches!$J$2:$J$201,0)),I1815=INDEX(Matches!$H$2:$H$201,MATCH($A1815&amp;"-3",Matches!$J$2:$J$201,0))),5,IF(SIGN(H1815-I1815)&lt;&gt;SIGN(INDEX(Matches!$G$2:$G$201,MATCH($A1815&amp;"-3",Matches!$J$2:$J$201,0))-INDEX(Matches!$H$2:$H$201,MATCH($A1815&amp;"-3",Matches!$J$2:$J$201,0))),0,IF(H1815-I1815=INDEX(Matches!$G$2:$G$201,MATCH($A1815&amp;"-3",Matches!$J$2:$J$201,0))-INDEX(Matches!$H$2:$H$201,MATCH($A1815&amp;"-3",Matches!$J$2:$J$201,0)),3,2))))),""))</f>
        <v/>
      </c>
      <c r="AA1815" s="12" t="str">
        <f aca="false">IF(OR($B1815="",J1815="",K1815=""),"",IFERROR(IF(OR(INDEX(Matches!$I$2:$I$201,MATCH($A1815&amp;"-4",Matches!$J$2:$J$201,0))="Void",INDEX(Matches!$G$2:$G$201,MATCH($A1815&amp;"-4",Matches!$J$2:$J$201,0))="",INDEX(Matches!$H$2:$H$201,MATCH($A1815&amp;"-4",Matches!$J$2:$J$201,0))=""),"",IF(AND($C1815&lt;&gt;"",INDEX(Matches!$F$2:$F$201,MATCH($A1815&amp;"-4",Matches!$J$2:$J$201,0))&lt;&gt;"",$C1815&gt;=INDEX(Matches!$F$2:$F$201,MATCH($A1815&amp;"-4",Matches!$J$2:$J$201,0))),"",IF(AND(J1815=INDEX(Matches!$G$2:$G$201,MATCH($A1815&amp;"-4",Matches!$J$2:$J$201,0)),K1815=INDEX(Matches!$H$2:$H$201,MATCH($A1815&amp;"-4",Matches!$J$2:$J$201,0))),5,IF(SIGN(J1815-K1815)&lt;&gt;SIGN(INDEX(Matches!$G$2:$G$201,MATCH($A1815&amp;"-4",Matches!$J$2:$J$201,0))-INDEX(Matches!$H$2:$H$201,MATCH($A1815&amp;"-4",Matches!$J$2:$J$201,0))),0,IF(J1815-K1815=INDEX(Matches!$G$2:$G$201,MATCH($A1815&amp;"-4",Matches!$J$2:$J$201,0))-INDEX(Matches!$H$2:$H$201,MATCH($A1815&amp;"-4",Matches!$J$2:$J$201,0)),3,2))))),""))</f>
        <v/>
      </c>
      <c r="AB1815" s="12" t="str">
        <f aca="false">IF(OR($B1815="",L1815="",M1815=""),"",IFERROR(IF(OR(INDEX(Matches!$I$2:$I$201,MATCH($A1815&amp;"-5",Matches!$J$2:$J$201,0))="Void",INDEX(Matches!$G$2:$G$201,MATCH($A1815&amp;"-5",Matches!$J$2:$J$201,0))="",INDEX(Matches!$H$2:$H$201,MATCH($A1815&amp;"-5",Matches!$J$2:$J$201,0))=""),"",IF(AND($C1815&lt;&gt;"",INDEX(Matches!$F$2:$F$201,MATCH($A1815&amp;"-5",Matches!$J$2:$J$201,0))&lt;&gt;"",$C1815&gt;=INDEX(Matches!$F$2:$F$201,MATCH($A1815&amp;"-5",Matches!$J$2:$J$201,0))),"",IF(AND(L1815=INDEX(Matches!$G$2:$G$201,MATCH($A1815&amp;"-5",Matches!$J$2:$J$201,0)),M1815=INDEX(Matches!$H$2:$H$201,MATCH($A1815&amp;"-5",Matches!$J$2:$J$201,0))),5,IF(SIGN(L1815-M1815)&lt;&gt;SIGN(INDEX(Matches!$G$2:$G$201,MATCH($A1815&amp;"-5",Matches!$J$2:$J$201,0))-INDEX(Matches!$H$2:$H$201,MATCH($A1815&amp;"-5",Matches!$J$2:$J$201,0))),0,IF(L1815-M1815=INDEX(Matches!$G$2:$G$201,MATCH($A1815&amp;"-5",Matches!$J$2:$J$201,0))-INDEX(Matches!$H$2:$H$201,MATCH($A1815&amp;"-5",Matches!$J$2:$J$201,0)),3,2))))),""))</f>
        <v/>
      </c>
      <c r="AC1815" s="12" t="str">
        <f aca="false">IF(OR($B1815="",N1815="",O1815=""),"",IFERROR(IF(OR(INDEX(Matches!$I$2:$I$201,MATCH($A1815&amp;"-6",Matches!$J$2:$J$201,0))="Void",INDEX(Matches!$G$2:$G$201,MATCH($A1815&amp;"-6",Matches!$J$2:$J$201,0))="",INDEX(Matches!$H$2:$H$201,MATCH($A1815&amp;"-6",Matches!$J$2:$J$201,0))=""),"",IF(AND($C1815&lt;&gt;"",INDEX(Matches!$F$2:$F$201,MATCH($A1815&amp;"-6",Matches!$J$2:$J$201,0))&lt;&gt;"",$C1815&gt;=INDEX(Matches!$F$2:$F$201,MATCH($A1815&amp;"-6",Matches!$J$2:$J$201,0))),"",IF(AND(N1815=INDEX(Matches!$G$2:$G$201,MATCH($A1815&amp;"-6",Matches!$J$2:$J$201,0)),O1815=INDEX(Matches!$H$2:$H$201,MATCH($A1815&amp;"-6",Matches!$J$2:$J$201,0))),5,IF(SIGN(N1815-O1815)&lt;&gt;SIGN(INDEX(Matches!$G$2:$G$201,MATCH($A1815&amp;"-6",Matches!$J$2:$J$201,0))-INDEX(Matches!$H$2:$H$201,MATCH($A1815&amp;"-6",Matches!$J$2:$J$201,0))),0,IF(N1815-O1815=INDEX(Matches!$G$2:$G$201,MATCH($A1815&amp;"-6",Matches!$J$2:$J$201,0))-INDEX(Matches!$H$2:$H$201,MATCH($A1815&amp;"-6",Matches!$J$2:$J$201,0)),3,2))))),""))</f>
        <v/>
      </c>
      <c r="AD1815" s="12" t="str">
        <f aca="false">IF(OR($B1815="",P1815="",Q1815=""),"",IFERROR(IF(OR(INDEX(Matches!$I$2:$I$201,MATCH($A1815&amp;"-7",Matches!$J$2:$J$201,0))="Void",INDEX(Matches!$G$2:$G$201,MATCH($A1815&amp;"-7",Matches!$J$2:$J$201,0))="",INDEX(Matches!$H$2:$H$201,MATCH($A1815&amp;"-7",Matches!$J$2:$J$201,0))=""),"",IF(AND($C1815&lt;&gt;"",INDEX(Matches!$F$2:$F$201,MATCH($A1815&amp;"-7",Matches!$J$2:$J$201,0))&lt;&gt;"",$C1815&gt;=INDEX(Matches!$F$2:$F$201,MATCH($A1815&amp;"-7",Matches!$J$2:$J$201,0))),"",IF(AND(P1815=INDEX(Matches!$G$2:$G$201,MATCH($A1815&amp;"-7",Matches!$J$2:$J$201,0)),Q1815=INDEX(Matches!$H$2:$H$201,MATCH($A1815&amp;"-7",Matches!$J$2:$J$201,0))),5,IF(SIGN(P1815-Q1815)&lt;&gt;SIGN(INDEX(Matches!$G$2:$G$201,MATCH($A1815&amp;"-7",Matches!$J$2:$J$201,0))-INDEX(Matches!$H$2:$H$201,MATCH($A1815&amp;"-7",Matches!$J$2:$J$201,0))),0,IF(P1815-Q1815=INDEX(Matches!$G$2:$G$201,MATCH($A1815&amp;"-7",Matches!$J$2:$J$201,0))-INDEX(Matches!$H$2:$H$201,MATCH($A1815&amp;"-7",Matches!$J$2:$J$201,0)),3,2))))),""))</f>
        <v/>
      </c>
      <c r="AE1815" s="12" t="str">
        <f aca="false">IF(OR($B1815="",R1815="",S1815=""),"",IFERROR(IF(OR(INDEX(Matches!$I$2:$I$201,MATCH($A1815&amp;"-8",Matches!$J$2:$J$201,0))="Void",INDEX(Matches!$G$2:$G$201,MATCH($A1815&amp;"-8",Matches!$J$2:$J$201,0))="",INDEX(Matches!$H$2:$H$201,MATCH($A1815&amp;"-8",Matches!$J$2:$J$201,0))=""),"",IF(AND($C1815&lt;&gt;"",INDEX(Matches!$F$2:$F$201,MATCH($A1815&amp;"-8",Matches!$J$2:$J$201,0))&lt;&gt;"",$C1815&gt;=INDEX(Matches!$F$2:$F$201,MATCH($A1815&amp;"-8",Matches!$J$2:$J$201,0))),"",IF(AND(R1815=INDEX(Matches!$G$2:$G$201,MATCH($A1815&amp;"-8",Matches!$J$2:$J$201,0)),S1815=INDEX(Matches!$H$2:$H$201,MATCH($A1815&amp;"-8",Matches!$J$2:$J$201,0))),5,IF(SIGN(R1815-S1815)&lt;&gt;SIGN(INDEX(Matches!$G$2:$G$201,MATCH($A1815&amp;"-8",Matches!$J$2:$J$201,0))-INDEX(Matches!$H$2:$H$201,MATCH($A1815&amp;"-8",Matches!$J$2:$J$201,0))),0,IF(R1815-S1815=INDEX(Matches!$G$2:$G$201,MATCH($A1815&amp;"-8",Matches!$J$2:$J$201,0))-INDEX(Matches!$H$2:$H$201,MATCH($A1815&amp;"-8",Matches!$J$2:$J$201,0)),3,2))))),""))</f>
        <v/>
      </c>
      <c r="AF1815" s="12" t="str">
        <f aca="false">IF(OR($B1815="",T1815="",U1815=""),"",IFERROR(IF(OR(INDEX(Matches!$I$2:$I$201,MATCH($A1815&amp;"-9",Matches!$J$2:$J$201,0))="Void",INDEX(Matches!$G$2:$G$201,MATCH($A1815&amp;"-9",Matches!$J$2:$J$201,0))="",INDEX(Matches!$H$2:$H$201,MATCH($A1815&amp;"-9",Matches!$J$2:$J$201,0))=""),"",IF(AND($C1815&lt;&gt;"",INDEX(Matches!$F$2:$F$201,MATCH($A1815&amp;"-9",Matches!$J$2:$J$201,0))&lt;&gt;"",$C1815&gt;=INDEX(Matches!$F$2:$F$201,MATCH($A1815&amp;"-9",Matches!$J$2:$J$201,0))),"",IF(AND(T1815=INDEX(Matches!$G$2:$G$201,MATCH($A1815&amp;"-9",Matches!$J$2:$J$201,0)),U1815=INDEX(Matches!$H$2:$H$201,MATCH($A1815&amp;"-9",Matches!$J$2:$J$201,0))),5,IF(SIGN(T1815-U1815)&lt;&gt;SIGN(INDEX(Matches!$G$2:$G$201,MATCH($A1815&amp;"-9",Matches!$J$2:$J$201,0))-INDEX(Matches!$H$2:$H$201,MATCH($A1815&amp;"-9",Matches!$J$2:$J$201,0))),0,IF(T1815-U1815=INDEX(Matches!$G$2:$G$201,MATCH($A1815&amp;"-9",Matches!$J$2:$J$201,0))-INDEX(Matches!$H$2:$H$201,MATCH($A1815&amp;"-9",Matches!$J$2:$J$201,0)),3,2))))),""))</f>
        <v/>
      </c>
      <c r="AG1815" s="12" t="str">
        <f aca="false">IF(OR($B1815="",V1815="",W1815=""),"",IFERROR(IF(OR(INDEX(Matches!$I$2:$I$201,MATCH($A1815&amp;"-10",Matches!$J$2:$J$201,0))="Void",INDEX(Matches!$G$2:$G$201,MATCH($A1815&amp;"-10",Matches!$J$2:$J$201,0))="",INDEX(Matches!$H$2:$H$201,MATCH($A1815&amp;"-10",Matches!$J$2:$J$201,0))=""),"",IF(AND($C1815&lt;&gt;"",INDEX(Matches!$F$2:$F$201,MATCH($A1815&amp;"-10",Matches!$J$2:$J$201,0))&lt;&gt;"",$C1815&gt;=INDEX(Matches!$F$2:$F$201,MATCH($A1815&amp;"-10",Matches!$J$2:$J$201,0))),"",IF(AND(V1815=INDEX(Matches!$G$2:$G$201,MATCH($A1815&amp;"-10",Matches!$J$2:$J$201,0)),W1815=INDEX(Matches!$H$2:$H$201,MATCH($A1815&amp;"-10",Matches!$J$2:$J$201,0))),5,IF(SIGN(V1815-W1815)&lt;&gt;SIGN(INDEX(Matches!$G$2:$G$201,MATCH($A1815&amp;"-10",Matches!$J$2:$J$201,0))-INDEX(Matches!$H$2:$H$201,MATCH($A1815&amp;"-10",Matches!$J$2:$J$201,0))),0,IF(V1815-W1815=INDEX(Matches!$G$2:$G$201,MATCH($A1815&amp;"-10",Matches!$J$2:$J$201,0))-INDEX(Matches!$H$2:$H$201,MATCH($A1815&amp;"-10",Matches!$J$2:$J$201,0)),3,2))))),""))</f>
        <v/>
      </c>
      <c r="AH1815" s="13" t="str">
        <f aca="false">IF($B1815="","",SUM(X1815:AG1815))</f>
        <v/>
      </c>
      <c r="AI1815" s="12" t="str">
        <f aca="false">IF($B1815="","",COUNTIF(X1815:AG1815,5))</f>
        <v/>
      </c>
      <c r="AJ1815" s="12" t="str">
        <f aca="false">IF($B1815="","",COUNTIF(X1815:AG1815,"&gt;=2"))</f>
        <v/>
      </c>
      <c r="AK1815" s="12" t="str">
        <f aca="false">IF($B1815="","",COUNT(X1815:AG1815))</f>
        <v/>
      </c>
    </row>
    <row r="1816" customFormat="false" ht="15" hidden="false" customHeight="false" outlineLevel="0" collapsed="false">
      <c r="A1816" s="7"/>
      <c r="B1816" s="7"/>
      <c r="C1816" s="11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12" t="str">
        <f aca="false">IF(OR($B1816="",D1816="",E1816=""),"",IFERROR(IF(OR(INDEX(Matches!$I$2:$I$201,MATCH($A1816&amp;"-1",Matches!$J$2:$J$201,0))="Void",INDEX(Matches!$G$2:$G$201,MATCH($A1816&amp;"-1",Matches!$J$2:$J$201,0))="",INDEX(Matches!$H$2:$H$201,MATCH($A1816&amp;"-1",Matches!$J$2:$J$201,0))=""),"",IF(AND($C1816&lt;&gt;"",INDEX(Matches!$F$2:$F$201,MATCH($A1816&amp;"-1",Matches!$J$2:$J$201,0))&lt;&gt;"",$C1816&gt;=INDEX(Matches!$F$2:$F$201,MATCH($A1816&amp;"-1",Matches!$J$2:$J$201,0))),"",IF(AND(D1816=INDEX(Matches!$G$2:$G$201,MATCH($A1816&amp;"-1",Matches!$J$2:$J$201,0)),E1816=INDEX(Matches!$H$2:$H$201,MATCH($A1816&amp;"-1",Matches!$J$2:$J$201,0))),5,IF(SIGN(D1816-E1816)&lt;&gt;SIGN(INDEX(Matches!$G$2:$G$201,MATCH($A1816&amp;"-1",Matches!$J$2:$J$201,0))-INDEX(Matches!$H$2:$H$201,MATCH($A1816&amp;"-1",Matches!$J$2:$J$201,0))),0,IF(D1816-E1816=INDEX(Matches!$G$2:$G$201,MATCH($A1816&amp;"-1",Matches!$J$2:$J$201,0))-INDEX(Matches!$H$2:$H$201,MATCH($A1816&amp;"-1",Matches!$J$2:$J$201,0)),3,2))))),""))</f>
        <v/>
      </c>
      <c r="Y1816" s="12" t="str">
        <f aca="false">IF(OR($B1816="",F1816="",G1816=""),"",IFERROR(IF(OR(INDEX(Matches!$I$2:$I$201,MATCH($A1816&amp;"-2",Matches!$J$2:$J$201,0))="Void",INDEX(Matches!$G$2:$G$201,MATCH($A1816&amp;"-2",Matches!$J$2:$J$201,0))="",INDEX(Matches!$H$2:$H$201,MATCH($A1816&amp;"-2",Matches!$J$2:$J$201,0))=""),"",IF(AND($C1816&lt;&gt;"",INDEX(Matches!$F$2:$F$201,MATCH($A1816&amp;"-2",Matches!$J$2:$J$201,0))&lt;&gt;"",$C1816&gt;=INDEX(Matches!$F$2:$F$201,MATCH($A1816&amp;"-2",Matches!$J$2:$J$201,0))),"",IF(AND(F1816=INDEX(Matches!$G$2:$G$201,MATCH($A1816&amp;"-2",Matches!$J$2:$J$201,0)),G1816=INDEX(Matches!$H$2:$H$201,MATCH($A1816&amp;"-2",Matches!$J$2:$J$201,0))),5,IF(SIGN(F1816-G1816)&lt;&gt;SIGN(INDEX(Matches!$G$2:$G$201,MATCH($A1816&amp;"-2",Matches!$J$2:$J$201,0))-INDEX(Matches!$H$2:$H$201,MATCH($A1816&amp;"-2",Matches!$J$2:$J$201,0))),0,IF(F1816-G1816=INDEX(Matches!$G$2:$G$201,MATCH($A1816&amp;"-2",Matches!$J$2:$J$201,0))-INDEX(Matches!$H$2:$H$201,MATCH($A1816&amp;"-2",Matches!$J$2:$J$201,0)),3,2))))),""))</f>
        <v/>
      </c>
      <c r="Z1816" s="12" t="str">
        <f aca="false">IF(OR($B1816="",H1816="",I1816=""),"",IFERROR(IF(OR(INDEX(Matches!$I$2:$I$201,MATCH($A1816&amp;"-3",Matches!$J$2:$J$201,0))="Void",INDEX(Matches!$G$2:$G$201,MATCH($A1816&amp;"-3",Matches!$J$2:$J$201,0))="",INDEX(Matches!$H$2:$H$201,MATCH($A1816&amp;"-3",Matches!$J$2:$J$201,0))=""),"",IF(AND($C1816&lt;&gt;"",INDEX(Matches!$F$2:$F$201,MATCH($A1816&amp;"-3",Matches!$J$2:$J$201,0))&lt;&gt;"",$C1816&gt;=INDEX(Matches!$F$2:$F$201,MATCH($A1816&amp;"-3",Matches!$J$2:$J$201,0))),"",IF(AND(H1816=INDEX(Matches!$G$2:$G$201,MATCH($A1816&amp;"-3",Matches!$J$2:$J$201,0)),I1816=INDEX(Matches!$H$2:$H$201,MATCH($A1816&amp;"-3",Matches!$J$2:$J$201,0))),5,IF(SIGN(H1816-I1816)&lt;&gt;SIGN(INDEX(Matches!$G$2:$G$201,MATCH($A1816&amp;"-3",Matches!$J$2:$J$201,0))-INDEX(Matches!$H$2:$H$201,MATCH($A1816&amp;"-3",Matches!$J$2:$J$201,0))),0,IF(H1816-I1816=INDEX(Matches!$G$2:$G$201,MATCH($A1816&amp;"-3",Matches!$J$2:$J$201,0))-INDEX(Matches!$H$2:$H$201,MATCH($A1816&amp;"-3",Matches!$J$2:$J$201,0)),3,2))))),""))</f>
        <v/>
      </c>
      <c r="AA1816" s="12" t="str">
        <f aca="false">IF(OR($B1816="",J1816="",K1816=""),"",IFERROR(IF(OR(INDEX(Matches!$I$2:$I$201,MATCH($A1816&amp;"-4",Matches!$J$2:$J$201,0))="Void",INDEX(Matches!$G$2:$G$201,MATCH($A1816&amp;"-4",Matches!$J$2:$J$201,0))="",INDEX(Matches!$H$2:$H$201,MATCH($A1816&amp;"-4",Matches!$J$2:$J$201,0))=""),"",IF(AND($C1816&lt;&gt;"",INDEX(Matches!$F$2:$F$201,MATCH($A1816&amp;"-4",Matches!$J$2:$J$201,0))&lt;&gt;"",$C1816&gt;=INDEX(Matches!$F$2:$F$201,MATCH($A1816&amp;"-4",Matches!$J$2:$J$201,0))),"",IF(AND(J1816=INDEX(Matches!$G$2:$G$201,MATCH($A1816&amp;"-4",Matches!$J$2:$J$201,0)),K1816=INDEX(Matches!$H$2:$H$201,MATCH($A1816&amp;"-4",Matches!$J$2:$J$201,0))),5,IF(SIGN(J1816-K1816)&lt;&gt;SIGN(INDEX(Matches!$G$2:$G$201,MATCH($A1816&amp;"-4",Matches!$J$2:$J$201,0))-INDEX(Matches!$H$2:$H$201,MATCH($A1816&amp;"-4",Matches!$J$2:$J$201,0))),0,IF(J1816-K1816=INDEX(Matches!$G$2:$G$201,MATCH($A1816&amp;"-4",Matches!$J$2:$J$201,0))-INDEX(Matches!$H$2:$H$201,MATCH($A1816&amp;"-4",Matches!$J$2:$J$201,0)),3,2))))),""))</f>
        <v/>
      </c>
      <c r="AB1816" s="12" t="str">
        <f aca="false">IF(OR($B1816="",L1816="",M1816=""),"",IFERROR(IF(OR(INDEX(Matches!$I$2:$I$201,MATCH($A1816&amp;"-5",Matches!$J$2:$J$201,0))="Void",INDEX(Matches!$G$2:$G$201,MATCH($A1816&amp;"-5",Matches!$J$2:$J$201,0))="",INDEX(Matches!$H$2:$H$201,MATCH($A1816&amp;"-5",Matches!$J$2:$J$201,0))=""),"",IF(AND($C1816&lt;&gt;"",INDEX(Matches!$F$2:$F$201,MATCH($A1816&amp;"-5",Matches!$J$2:$J$201,0))&lt;&gt;"",$C1816&gt;=INDEX(Matches!$F$2:$F$201,MATCH($A1816&amp;"-5",Matches!$J$2:$J$201,0))),"",IF(AND(L1816=INDEX(Matches!$G$2:$G$201,MATCH($A1816&amp;"-5",Matches!$J$2:$J$201,0)),M1816=INDEX(Matches!$H$2:$H$201,MATCH($A1816&amp;"-5",Matches!$J$2:$J$201,0))),5,IF(SIGN(L1816-M1816)&lt;&gt;SIGN(INDEX(Matches!$G$2:$G$201,MATCH($A1816&amp;"-5",Matches!$J$2:$J$201,0))-INDEX(Matches!$H$2:$H$201,MATCH($A1816&amp;"-5",Matches!$J$2:$J$201,0))),0,IF(L1816-M1816=INDEX(Matches!$G$2:$G$201,MATCH($A1816&amp;"-5",Matches!$J$2:$J$201,0))-INDEX(Matches!$H$2:$H$201,MATCH($A1816&amp;"-5",Matches!$J$2:$J$201,0)),3,2))))),""))</f>
        <v/>
      </c>
      <c r="AC1816" s="12" t="str">
        <f aca="false">IF(OR($B1816="",N1816="",O1816=""),"",IFERROR(IF(OR(INDEX(Matches!$I$2:$I$201,MATCH($A1816&amp;"-6",Matches!$J$2:$J$201,0))="Void",INDEX(Matches!$G$2:$G$201,MATCH($A1816&amp;"-6",Matches!$J$2:$J$201,0))="",INDEX(Matches!$H$2:$H$201,MATCH($A1816&amp;"-6",Matches!$J$2:$J$201,0))=""),"",IF(AND($C1816&lt;&gt;"",INDEX(Matches!$F$2:$F$201,MATCH($A1816&amp;"-6",Matches!$J$2:$J$201,0))&lt;&gt;"",$C1816&gt;=INDEX(Matches!$F$2:$F$201,MATCH($A1816&amp;"-6",Matches!$J$2:$J$201,0))),"",IF(AND(N1816=INDEX(Matches!$G$2:$G$201,MATCH($A1816&amp;"-6",Matches!$J$2:$J$201,0)),O1816=INDEX(Matches!$H$2:$H$201,MATCH($A1816&amp;"-6",Matches!$J$2:$J$201,0))),5,IF(SIGN(N1816-O1816)&lt;&gt;SIGN(INDEX(Matches!$G$2:$G$201,MATCH($A1816&amp;"-6",Matches!$J$2:$J$201,0))-INDEX(Matches!$H$2:$H$201,MATCH($A1816&amp;"-6",Matches!$J$2:$J$201,0))),0,IF(N1816-O1816=INDEX(Matches!$G$2:$G$201,MATCH($A1816&amp;"-6",Matches!$J$2:$J$201,0))-INDEX(Matches!$H$2:$H$201,MATCH($A1816&amp;"-6",Matches!$J$2:$J$201,0)),3,2))))),""))</f>
        <v/>
      </c>
      <c r="AD1816" s="12" t="str">
        <f aca="false">IF(OR($B1816="",P1816="",Q1816=""),"",IFERROR(IF(OR(INDEX(Matches!$I$2:$I$201,MATCH($A1816&amp;"-7",Matches!$J$2:$J$201,0))="Void",INDEX(Matches!$G$2:$G$201,MATCH($A1816&amp;"-7",Matches!$J$2:$J$201,0))="",INDEX(Matches!$H$2:$H$201,MATCH($A1816&amp;"-7",Matches!$J$2:$J$201,0))=""),"",IF(AND($C1816&lt;&gt;"",INDEX(Matches!$F$2:$F$201,MATCH($A1816&amp;"-7",Matches!$J$2:$J$201,0))&lt;&gt;"",$C1816&gt;=INDEX(Matches!$F$2:$F$201,MATCH($A1816&amp;"-7",Matches!$J$2:$J$201,0))),"",IF(AND(P1816=INDEX(Matches!$G$2:$G$201,MATCH($A1816&amp;"-7",Matches!$J$2:$J$201,0)),Q1816=INDEX(Matches!$H$2:$H$201,MATCH($A1816&amp;"-7",Matches!$J$2:$J$201,0))),5,IF(SIGN(P1816-Q1816)&lt;&gt;SIGN(INDEX(Matches!$G$2:$G$201,MATCH($A1816&amp;"-7",Matches!$J$2:$J$201,0))-INDEX(Matches!$H$2:$H$201,MATCH($A1816&amp;"-7",Matches!$J$2:$J$201,0))),0,IF(P1816-Q1816=INDEX(Matches!$G$2:$G$201,MATCH($A1816&amp;"-7",Matches!$J$2:$J$201,0))-INDEX(Matches!$H$2:$H$201,MATCH($A1816&amp;"-7",Matches!$J$2:$J$201,0)),3,2))))),""))</f>
        <v/>
      </c>
      <c r="AE1816" s="12" t="str">
        <f aca="false">IF(OR($B1816="",R1816="",S1816=""),"",IFERROR(IF(OR(INDEX(Matches!$I$2:$I$201,MATCH($A1816&amp;"-8",Matches!$J$2:$J$201,0))="Void",INDEX(Matches!$G$2:$G$201,MATCH($A1816&amp;"-8",Matches!$J$2:$J$201,0))="",INDEX(Matches!$H$2:$H$201,MATCH($A1816&amp;"-8",Matches!$J$2:$J$201,0))=""),"",IF(AND($C1816&lt;&gt;"",INDEX(Matches!$F$2:$F$201,MATCH($A1816&amp;"-8",Matches!$J$2:$J$201,0))&lt;&gt;"",$C1816&gt;=INDEX(Matches!$F$2:$F$201,MATCH($A1816&amp;"-8",Matches!$J$2:$J$201,0))),"",IF(AND(R1816=INDEX(Matches!$G$2:$G$201,MATCH($A1816&amp;"-8",Matches!$J$2:$J$201,0)),S1816=INDEX(Matches!$H$2:$H$201,MATCH($A1816&amp;"-8",Matches!$J$2:$J$201,0))),5,IF(SIGN(R1816-S1816)&lt;&gt;SIGN(INDEX(Matches!$G$2:$G$201,MATCH($A1816&amp;"-8",Matches!$J$2:$J$201,0))-INDEX(Matches!$H$2:$H$201,MATCH($A1816&amp;"-8",Matches!$J$2:$J$201,0))),0,IF(R1816-S1816=INDEX(Matches!$G$2:$G$201,MATCH($A1816&amp;"-8",Matches!$J$2:$J$201,0))-INDEX(Matches!$H$2:$H$201,MATCH($A1816&amp;"-8",Matches!$J$2:$J$201,0)),3,2))))),""))</f>
        <v/>
      </c>
      <c r="AF1816" s="12" t="str">
        <f aca="false">IF(OR($B1816="",T1816="",U1816=""),"",IFERROR(IF(OR(INDEX(Matches!$I$2:$I$201,MATCH($A1816&amp;"-9",Matches!$J$2:$J$201,0))="Void",INDEX(Matches!$G$2:$G$201,MATCH($A1816&amp;"-9",Matches!$J$2:$J$201,0))="",INDEX(Matches!$H$2:$H$201,MATCH($A1816&amp;"-9",Matches!$J$2:$J$201,0))=""),"",IF(AND($C1816&lt;&gt;"",INDEX(Matches!$F$2:$F$201,MATCH($A1816&amp;"-9",Matches!$J$2:$J$201,0))&lt;&gt;"",$C1816&gt;=INDEX(Matches!$F$2:$F$201,MATCH($A1816&amp;"-9",Matches!$J$2:$J$201,0))),"",IF(AND(T1816=INDEX(Matches!$G$2:$G$201,MATCH($A1816&amp;"-9",Matches!$J$2:$J$201,0)),U1816=INDEX(Matches!$H$2:$H$201,MATCH($A1816&amp;"-9",Matches!$J$2:$J$201,0))),5,IF(SIGN(T1816-U1816)&lt;&gt;SIGN(INDEX(Matches!$G$2:$G$201,MATCH($A1816&amp;"-9",Matches!$J$2:$J$201,0))-INDEX(Matches!$H$2:$H$201,MATCH($A1816&amp;"-9",Matches!$J$2:$J$201,0))),0,IF(T1816-U1816=INDEX(Matches!$G$2:$G$201,MATCH($A1816&amp;"-9",Matches!$J$2:$J$201,0))-INDEX(Matches!$H$2:$H$201,MATCH($A1816&amp;"-9",Matches!$J$2:$J$201,0)),3,2))))),""))</f>
        <v/>
      </c>
      <c r="AG1816" s="12" t="str">
        <f aca="false">IF(OR($B1816="",V1816="",W1816=""),"",IFERROR(IF(OR(INDEX(Matches!$I$2:$I$201,MATCH($A1816&amp;"-10",Matches!$J$2:$J$201,0))="Void",INDEX(Matches!$G$2:$G$201,MATCH($A1816&amp;"-10",Matches!$J$2:$J$201,0))="",INDEX(Matches!$H$2:$H$201,MATCH($A1816&amp;"-10",Matches!$J$2:$J$201,0))=""),"",IF(AND($C1816&lt;&gt;"",INDEX(Matches!$F$2:$F$201,MATCH($A1816&amp;"-10",Matches!$J$2:$J$201,0))&lt;&gt;"",$C1816&gt;=INDEX(Matches!$F$2:$F$201,MATCH($A1816&amp;"-10",Matches!$J$2:$J$201,0))),"",IF(AND(V1816=INDEX(Matches!$G$2:$G$201,MATCH($A1816&amp;"-10",Matches!$J$2:$J$201,0)),W1816=INDEX(Matches!$H$2:$H$201,MATCH($A1816&amp;"-10",Matches!$J$2:$J$201,0))),5,IF(SIGN(V1816-W1816)&lt;&gt;SIGN(INDEX(Matches!$G$2:$G$201,MATCH($A1816&amp;"-10",Matches!$J$2:$J$201,0))-INDEX(Matches!$H$2:$H$201,MATCH($A1816&amp;"-10",Matches!$J$2:$J$201,0))),0,IF(V1816-W1816=INDEX(Matches!$G$2:$G$201,MATCH($A1816&amp;"-10",Matches!$J$2:$J$201,0))-INDEX(Matches!$H$2:$H$201,MATCH($A1816&amp;"-10",Matches!$J$2:$J$201,0)),3,2))))),""))</f>
        <v/>
      </c>
      <c r="AH1816" s="13" t="str">
        <f aca="false">IF($B1816="","",SUM(X1816:AG1816))</f>
        <v/>
      </c>
      <c r="AI1816" s="12" t="str">
        <f aca="false">IF($B1816="","",COUNTIF(X1816:AG1816,5))</f>
        <v/>
      </c>
      <c r="AJ1816" s="12" t="str">
        <f aca="false">IF($B1816="","",COUNTIF(X1816:AG1816,"&gt;=2"))</f>
        <v/>
      </c>
      <c r="AK1816" s="12" t="str">
        <f aca="false">IF($B1816="","",COUNT(X1816:AG1816))</f>
        <v/>
      </c>
    </row>
    <row r="1817" customFormat="false" ht="15" hidden="false" customHeight="false" outlineLevel="0" collapsed="false">
      <c r="A1817" s="7"/>
      <c r="B1817" s="7"/>
      <c r="C1817" s="11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12" t="str">
        <f aca="false">IF(OR($B1817="",D1817="",E1817=""),"",IFERROR(IF(OR(INDEX(Matches!$I$2:$I$201,MATCH($A1817&amp;"-1",Matches!$J$2:$J$201,0))="Void",INDEX(Matches!$G$2:$G$201,MATCH($A1817&amp;"-1",Matches!$J$2:$J$201,0))="",INDEX(Matches!$H$2:$H$201,MATCH($A1817&amp;"-1",Matches!$J$2:$J$201,0))=""),"",IF(AND($C1817&lt;&gt;"",INDEX(Matches!$F$2:$F$201,MATCH($A1817&amp;"-1",Matches!$J$2:$J$201,0))&lt;&gt;"",$C1817&gt;=INDEX(Matches!$F$2:$F$201,MATCH($A1817&amp;"-1",Matches!$J$2:$J$201,0))),"",IF(AND(D1817=INDEX(Matches!$G$2:$G$201,MATCH($A1817&amp;"-1",Matches!$J$2:$J$201,0)),E1817=INDEX(Matches!$H$2:$H$201,MATCH($A1817&amp;"-1",Matches!$J$2:$J$201,0))),5,IF(SIGN(D1817-E1817)&lt;&gt;SIGN(INDEX(Matches!$G$2:$G$201,MATCH($A1817&amp;"-1",Matches!$J$2:$J$201,0))-INDEX(Matches!$H$2:$H$201,MATCH($A1817&amp;"-1",Matches!$J$2:$J$201,0))),0,IF(D1817-E1817=INDEX(Matches!$G$2:$G$201,MATCH($A1817&amp;"-1",Matches!$J$2:$J$201,0))-INDEX(Matches!$H$2:$H$201,MATCH($A1817&amp;"-1",Matches!$J$2:$J$201,0)),3,2))))),""))</f>
        <v/>
      </c>
      <c r="Y1817" s="12" t="str">
        <f aca="false">IF(OR($B1817="",F1817="",G1817=""),"",IFERROR(IF(OR(INDEX(Matches!$I$2:$I$201,MATCH($A1817&amp;"-2",Matches!$J$2:$J$201,0))="Void",INDEX(Matches!$G$2:$G$201,MATCH($A1817&amp;"-2",Matches!$J$2:$J$201,0))="",INDEX(Matches!$H$2:$H$201,MATCH($A1817&amp;"-2",Matches!$J$2:$J$201,0))=""),"",IF(AND($C1817&lt;&gt;"",INDEX(Matches!$F$2:$F$201,MATCH($A1817&amp;"-2",Matches!$J$2:$J$201,0))&lt;&gt;"",$C1817&gt;=INDEX(Matches!$F$2:$F$201,MATCH($A1817&amp;"-2",Matches!$J$2:$J$201,0))),"",IF(AND(F1817=INDEX(Matches!$G$2:$G$201,MATCH($A1817&amp;"-2",Matches!$J$2:$J$201,0)),G1817=INDEX(Matches!$H$2:$H$201,MATCH($A1817&amp;"-2",Matches!$J$2:$J$201,0))),5,IF(SIGN(F1817-G1817)&lt;&gt;SIGN(INDEX(Matches!$G$2:$G$201,MATCH($A1817&amp;"-2",Matches!$J$2:$J$201,0))-INDEX(Matches!$H$2:$H$201,MATCH($A1817&amp;"-2",Matches!$J$2:$J$201,0))),0,IF(F1817-G1817=INDEX(Matches!$G$2:$G$201,MATCH($A1817&amp;"-2",Matches!$J$2:$J$201,0))-INDEX(Matches!$H$2:$H$201,MATCH($A1817&amp;"-2",Matches!$J$2:$J$201,0)),3,2))))),""))</f>
        <v/>
      </c>
      <c r="Z1817" s="12" t="str">
        <f aca="false">IF(OR($B1817="",H1817="",I1817=""),"",IFERROR(IF(OR(INDEX(Matches!$I$2:$I$201,MATCH($A1817&amp;"-3",Matches!$J$2:$J$201,0))="Void",INDEX(Matches!$G$2:$G$201,MATCH($A1817&amp;"-3",Matches!$J$2:$J$201,0))="",INDEX(Matches!$H$2:$H$201,MATCH($A1817&amp;"-3",Matches!$J$2:$J$201,0))=""),"",IF(AND($C1817&lt;&gt;"",INDEX(Matches!$F$2:$F$201,MATCH($A1817&amp;"-3",Matches!$J$2:$J$201,0))&lt;&gt;"",$C1817&gt;=INDEX(Matches!$F$2:$F$201,MATCH($A1817&amp;"-3",Matches!$J$2:$J$201,0))),"",IF(AND(H1817=INDEX(Matches!$G$2:$G$201,MATCH($A1817&amp;"-3",Matches!$J$2:$J$201,0)),I1817=INDEX(Matches!$H$2:$H$201,MATCH($A1817&amp;"-3",Matches!$J$2:$J$201,0))),5,IF(SIGN(H1817-I1817)&lt;&gt;SIGN(INDEX(Matches!$G$2:$G$201,MATCH($A1817&amp;"-3",Matches!$J$2:$J$201,0))-INDEX(Matches!$H$2:$H$201,MATCH($A1817&amp;"-3",Matches!$J$2:$J$201,0))),0,IF(H1817-I1817=INDEX(Matches!$G$2:$G$201,MATCH($A1817&amp;"-3",Matches!$J$2:$J$201,0))-INDEX(Matches!$H$2:$H$201,MATCH($A1817&amp;"-3",Matches!$J$2:$J$201,0)),3,2))))),""))</f>
        <v/>
      </c>
      <c r="AA1817" s="12" t="str">
        <f aca="false">IF(OR($B1817="",J1817="",K1817=""),"",IFERROR(IF(OR(INDEX(Matches!$I$2:$I$201,MATCH($A1817&amp;"-4",Matches!$J$2:$J$201,0))="Void",INDEX(Matches!$G$2:$G$201,MATCH($A1817&amp;"-4",Matches!$J$2:$J$201,0))="",INDEX(Matches!$H$2:$H$201,MATCH($A1817&amp;"-4",Matches!$J$2:$J$201,0))=""),"",IF(AND($C1817&lt;&gt;"",INDEX(Matches!$F$2:$F$201,MATCH($A1817&amp;"-4",Matches!$J$2:$J$201,0))&lt;&gt;"",$C1817&gt;=INDEX(Matches!$F$2:$F$201,MATCH($A1817&amp;"-4",Matches!$J$2:$J$201,0))),"",IF(AND(J1817=INDEX(Matches!$G$2:$G$201,MATCH($A1817&amp;"-4",Matches!$J$2:$J$201,0)),K1817=INDEX(Matches!$H$2:$H$201,MATCH($A1817&amp;"-4",Matches!$J$2:$J$201,0))),5,IF(SIGN(J1817-K1817)&lt;&gt;SIGN(INDEX(Matches!$G$2:$G$201,MATCH($A1817&amp;"-4",Matches!$J$2:$J$201,0))-INDEX(Matches!$H$2:$H$201,MATCH($A1817&amp;"-4",Matches!$J$2:$J$201,0))),0,IF(J1817-K1817=INDEX(Matches!$G$2:$G$201,MATCH($A1817&amp;"-4",Matches!$J$2:$J$201,0))-INDEX(Matches!$H$2:$H$201,MATCH($A1817&amp;"-4",Matches!$J$2:$J$201,0)),3,2))))),""))</f>
        <v/>
      </c>
      <c r="AB1817" s="12" t="str">
        <f aca="false">IF(OR($B1817="",L1817="",M1817=""),"",IFERROR(IF(OR(INDEX(Matches!$I$2:$I$201,MATCH($A1817&amp;"-5",Matches!$J$2:$J$201,0))="Void",INDEX(Matches!$G$2:$G$201,MATCH($A1817&amp;"-5",Matches!$J$2:$J$201,0))="",INDEX(Matches!$H$2:$H$201,MATCH($A1817&amp;"-5",Matches!$J$2:$J$201,0))=""),"",IF(AND($C1817&lt;&gt;"",INDEX(Matches!$F$2:$F$201,MATCH($A1817&amp;"-5",Matches!$J$2:$J$201,0))&lt;&gt;"",$C1817&gt;=INDEX(Matches!$F$2:$F$201,MATCH($A1817&amp;"-5",Matches!$J$2:$J$201,0))),"",IF(AND(L1817=INDEX(Matches!$G$2:$G$201,MATCH($A1817&amp;"-5",Matches!$J$2:$J$201,0)),M1817=INDEX(Matches!$H$2:$H$201,MATCH($A1817&amp;"-5",Matches!$J$2:$J$201,0))),5,IF(SIGN(L1817-M1817)&lt;&gt;SIGN(INDEX(Matches!$G$2:$G$201,MATCH($A1817&amp;"-5",Matches!$J$2:$J$201,0))-INDEX(Matches!$H$2:$H$201,MATCH($A1817&amp;"-5",Matches!$J$2:$J$201,0))),0,IF(L1817-M1817=INDEX(Matches!$G$2:$G$201,MATCH($A1817&amp;"-5",Matches!$J$2:$J$201,0))-INDEX(Matches!$H$2:$H$201,MATCH($A1817&amp;"-5",Matches!$J$2:$J$201,0)),3,2))))),""))</f>
        <v/>
      </c>
      <c r="AC1817" s="12" t="str">
        <f aca="false">IF(OR($B1817="",N1817="",O1817=""),"",IFERROR(IF(OR(INDEX(Matches!$I$2:$I$201,MATCH($A1817&amp;"-6",Matches!$J$2:$J$201,0))="Void",INDEX(Matches!$G$2:$G$201,MATCH($A1817&amp;"-6",Matches!$J$2:$J$201,0))="",INDEX(Matches!$H$2:$H$201,MATCH($A1817&amp;"-6",Matches!$J$2:$J$201,0))=""),"",IF(AND($C1817&lt;&gt;"",INDEX(Matches!$F$2:$F$201,MATCH($A1817&amp;"-6",Matches!$J$2:$J$201,0))&lt;&gt;"",$C1817&gt;=INDEX(Matches!$F$2:$F$201,MATCH($A1817&amp;"-6",Matches!$J$2:$J$201,0))),"",IF(AND(N1817=INDEX(Matches!$G$2:$G$201,MATCH($A1817&amp;"-6",Matches!$J$2:$J$201,0)),O1817=INDEX(Matches!$H$2:$H$201,MATCH($A1817&amp;"-6",Matches!$J$2:$J$201,0))),5,IF(SIGN(N1817-O1817)&lt;&gt;SIGN(INDEX(Matches!$G$2:$G$201,MATCH($A1817&amp;"-6",Matches!$J$2:$J$201,0))-INDEX(Matches!$H$2:$H$201,MATCH($A1817&amp;"-6",Matches!$J$2:$J$201,0))),0,IF(N1817-O1817=INDEX(Matches!$G$2:$G$201,MATCH($A1817&amp;"-6",Matches!$J$2:$J$201,0))-INDEX(Matches!$H$2:$H$201,MATCH($A1817&amp;"-6",Matches!$J$2:$J$201,0)),3,2))))),""))</f>
        <v/>
      </c>
      <c r="AD1817" s="12" t="str">
        <f aca="false">IF(OR($B1817="",P1817="",Q1817=""),"",IFERROR(IF(OR(INDEX(Matches!$I$2:$I$201,MATCH($A1817&amp;"-7",Matches!$J$2:$J$201,0))="Void",INDEX(Matches!$G$2:$G$201,MATCH($A1817&amp;"-7",Matches!$J$2:$J$201,0))="",INDEX(Matches!$H$2:$H$201,MATCH($A1817&amp;"-7",Matches!$J$2:$J$201,0))=""),"",IF(AND($C1817&lt;&gt;"",INDEX(Matches!$F$2:$F$201,MATCH($A1817&amp;"-7",Matches!$J$2:$J$201,0))&lt;&gt;"",$C1817&gt;=INDEX(Matches!$F$2:$F$201,MATCH($A1817&amp;"-7",Matches!$J$2:$J$201,0))),"",IF(AND(P1817=INDEX(Matches!$G$2:$G$201,MATCH($A1817&amp;"-7",Matches!$J$2:$J$201,0)),Q1817=INDEX(Matches!$H$2:$H$201,MATCH($A1817&amp;"-7",Matches!$J$2:$J$201,0))),5,IF(SIGN(P1817-Q1817)&lt;&gt;SIGN(INDEX(Matches!$G$2:$G$201,MATCH($A1817&amp;"-7",Matches!$J$2:$J$201,0))-INDEX(Matches!$H$2:$H$201,MATCH($A1817&amp;"-7",Matches!$J$2:$J$201,0))),0,IF(P1817-Q1817=INDEX(Matches!$G$2:$G$201,MATCH($A1817&amp;"-7",Matches!$J$2:$J$201,0))-INDEX(Matches!$H$2:$H$201,MATCH($A1817&amp;"-7",Matches!$J$2:$J$201,0)),3,2))))),""))</f>
        <v/>
      </c>
      <c r="AE1817" s="12" t="str">
        <f aca="false">IF(OR($B1817="",R1817="",S1817=""),"",IFERROR(IF(OR(INDEX(Matches!$I$2:$I$201,MATCH($A1817&amp;"-8",Matches!$J$2:$J$201,0))="Void",INDEX(Matches!$G$2:$G$201,MATCH($A1817&amp;"-8",Matches!$J$2:$J$201,0))="",INDEX(Matches!$H$2:$H$201,MATCH($A1817&amp;"-8",Matches!$J$2:$J$201,0))=""),"",IF(AND($C1817&lt;&gt;"",INDEX(Matches!$F$2:$F$201,MATCH($A1817&amp;"-8",Matches!$J$2:$J$201,0))&lt;&gt;"",$C1817&gt;=INDEX(Matches!$F$2:$F$201,MATCH($A1817&amp;"-8",Matches!$J$2:$J$201,0))),"",IF(AND(R1817=INDEX(Matches!$G$2:$G$201,MATCH($A1817&amp;"-8",Matches!$J$2:$J$201,0)),S1817=INDEX(Matches!$H$2:$H$201,MATCH($A1817&amp;"-8",Matches!$J$2:$J$201,0))),5,IF(SIGN(R1817-S1817)&lt;&gt;SIGN(INDEX(Matches!$G$2:$G$201,MATCH($A1817&amp;"-8",Matches!$J$2:$J$201,0))-INDEX(Matches!$H$2:$H$201,MATCH($A1817&amp;"-8",Matches!$J$2:$J$201,0))),0,IF(R1817-S1817=INDEX(Matches!$G$2:$G$201,MATCH($A1817&amp;"-8",Matches!$J$2:$J$201,0))-INDEX(Matches!$H$2:$H$201,MATCH($A1817&amp;"-8",Matches!$J$2:$J$201,0)),3,2))))),""))</f>
        <v/>
      </c>
      <c r="AF1817" s="12" t="str">
        <f aca="false">IF(OR($B1817="",T1817="",U1817=""),"",IFERROR(IF(OR(INDEX(Matches!$I$2:$I$201,MATCH($A1817&amp;"-9",Matches!$J$2:$J$201,0))="Void",INDEX(Matches!$G$2:$G$201,MATCH($A1817&amp;"-9",Matches!$J$2:$J$201,0))="",INDEX(Matches!$H$2:$H$201,MATCH($A1817&amp;"-9",Matches!$J$2:$J$201,0))=""),"",IF(AND($C1817&lt;&gt;"",INDEX(Matches!$F$2:$F$201,MATCH($A1817&amp;"-9",Matches!$J$2:$J$201,0))&lt;&gt;"",$C1817&gt;=INDEX(Matches!$F$2:$F$201,MATCH($A1817&amp;"-9",Matches!$J$2:$J$201,0))),"",IF(AND(T1817=INDEX(Matches!$G$2:$G$201,MATCH($A1817&amp;"-9",Matches!$J$2:$J$201,0)),U1817=INDEX(Matches!$H$2:$H$201,MATCH($A1817&amp;"-9",Matches!$J$2:$J$201,0))),5,IF(SIGN(T1817-U1817)&lt;&gt;SIGN(INDEX(Matches!$G$2:$G$201,MATCH($A1817&amp;"-9",Matches!$J$2:$J$201,0))-INDEX(Matches!$H$2:$H$201,MATCH($A1817&amp;"-9",Matches!$J$2:$J$201,0))),0,IF(T1817-U1817=INDEX(Matches!$G$2:$G$201,MATCH($A1817&amp;"-9",Matches!$J$2:$J$201,0))-INDEX(Matches!$H$2:$H$201,MATCH($A1817&amp;"-9",Matches!$J$2:$J$201,0)),3,2))))),""))</f>
        <v/>
      </c>
      <c r="AG1817" s="12" t="str">
        <f aca="false">IF(OR($B1817="",V1817="",W1817=""),"",IFERROR(IF(OR(INDEX(Matches!$I$2:$I$201,MATCH($A1817&amp;"-10",Matches!$J$2:$J$201,0))="Void",INDEX(Matches!$G$2:$G$201,MATCH($A1817&amp;"-10",Matches!$J$2:$J$201,0))="",INDEX(Matches!$H$2:$H$201,MATCH($A1817&amp;"-10",Matches!$J$2:$J$201,0))=""),"",IF(AND($C1817&lt;&gt;"",INDEX(Matches!$F$2:$F$201,MATCH($A1817&amp;"-10",Matches!$J$2:$J$201,0))&lt;&gt;"",$C1817&gt;=INDEX(Matches!$F$2:$F$201,MATCH($A1817&amp;"-10",Matches!$J$2:$J$201,0))),"",IF(AND(V1817=INDEX(Matches!$G$2:$G$201,MATCH($A1817&amp;"-10",Matches!$J$2:$J$201,0)),W1817=INDEX(Matches!$H$2:$H$201,MATCH($A1817&amp;"-10",Matches!$J$2:$J$201,0))),5,IF(SIGN(V1817-W1817)&lt;&gt;SIGN(INDEX(Matches!$G$2:$G$201,MATCH($A1817&amp;"-10",Matches!$J$2:$J$201,0))-INDEX(Matches!$H$2:$H$201,MATCH($A1817&amp;"-10",Matches!$J$2:$J$201,0))),0,IF(V1817-W1817=INDEX(Matches!$G$2:$G$201,MATCH($A1817&amp;"-10",Matches!$J$2:$J$201,0))-INDEX(Matches!$H$2:$H$201,MATCH($A1817&amp;"-10",Matches!$J$2:$J$201,0)),3,2))))),""))</f>
        <v/>
      </c>
      <c r="AH1817" s="13" t="str">
        <f aca="false">IF($B1817="","",SUM(X1817:AG1817))</f>
        <v/>
      </c>
      <c r="AI1817" s="12" t="str">
        <f aca="false">IF($B1817="","",COUNTIF(X1817:AG1817,5))</f>
        <v/>
      </c>
      <c r="AJ1817" s="12" t="str">
        <f aca="false">IF($B1817="","",COUNTIF(X1817:AG1817,"&gt;=2"))</f>
        <v/>
      </c>
      <c r="AK1817" s="12" t="str">
        <f aca="false">IF($B1817="","",COUNT(X1817:AG1817))</f>
        <v/>
      </c>
    </row>
    <row r="1818" customFormat="false" ht="15" hidden="false" customHeight="false" outlineLevel="0" collapsed="false">
      <c r="A1818" s="7"/>
      <c r="B1818" s="7"/>
      <c r="C1818" s="11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12" t="str">
        <f aca="false">IF(OR($B1818="",D1818="",E1818=""),"",IFERROR(IF(OR(INDEX(Matches!$I$2:$I$201,MATCH($A1818&amp;"-1",Matches!$J$2:$J$201,0))="Void",INDEX(Matches!$G$2:$G$201,MATCH($A1818&amp;"-1",Matches!$J$2:$J$201,0))="",INDEX(Matches!$H$2:$H$201,MATCH($A1818&amp;"-1",Matches!$J$2:$J$201,0))=""),"",IF(AND($C1818&lt;&gt;"",INDEX(Matches!$F$2:$F$201,MATCH($A1818&amp;"-1",Matches!$J$2:$J$201,0))&lt;&gt;"",$C1818&gt;=INDEX(Matches!$F$2:$F$201,MATCH($A1818&amp;"-1",Matches!$J$2:$J$201,0))),"",IF(AND(D1818=INDEX(Matches!$G$2:$G$201,MATCH($A1818&amp;"-1",Matches!$J$2:$J$201,0)),E1818=INDEX(Matches!$H$2:$H$201,MATCH($A1818&amp;"-1",Matches!$J$2:$J$201,0))),5,IF(SIGN(D1818-E1818)&lt;&gt;SIGN(INDEX(Matches!$G$2:$G$201,MATCH($A1818&amp;"-1",Matches!$J$2:$J$201,0))-INDEX(Matches!$H$2:$H$201,MATCH($A1818&amp;"-1",Matches!$J$2:$J$201,0))),0,IF(D1818-E1818=INDEX(Matches!$G$2:$G$201,MATCH($A1818&amp;"-1",Matches!$J$2:$J$201,0))-INDEX(Matches!$H$2:$H$201,MATCH($A1818&amp;"-1",Matches!$J$2:$J$201,0)),3,2))))),""))</f>
        <v/>
      </c>
      <c r="Y1818" s="12" t="str">
        <f aca="false">IF(OR($B1818="",F1818="",G1818=""),"",IFERROR(IF(OR(INDEX(Matches!$I$2:$I$201,MATCH($A1818&amp;"-2",Matches!$J$2:$J$201,0))="Void",INDEX(Matches!$G$2:$G$201,MATCH($A1818&amp;"-2",Matches!$J$2:$J$201,0))="",INDEX(Matches!$H$2:$H$201,MATCH($A1818&amp;"-2",Matches!$J$2:$J$201,0))=""),"",IF(AND($C1818&lt;&gt;"",INDEX(Matches!$F$2:$F$201,MATCH($A1818&amp;"-2",Matches!$J$2:$J$201,0))&lt;&gt;"",$C1818&gt;=INDEX(Matches!$F$2:$F$201,MATCH($A1818&amp;"-2",Matches!$J$2:$J$201,0))),"",IF(AND(F1818=INDEX(Matches!$G$2:$G$201,MATCH($A1818&amp;"-2",Matches!$J$2:$J$201,0)),G1818=INDEX(Matches!$H$2:$H$201,MATCH($A1818&amp;"-2",Matches!$J$2:$J$201,0))),5,IF(SIGN(F1818-G1818)&lt;&gt;SIGN(INDEX(Matches!$G$2:$G$201,MATCH($A1818&amp;"-2",Matches!$J$2:$J$201,0))-INDEX(Matches!$H$2:$H$201,MATCH($A1818&amp;"-2",Matches!$J$2:$J$201,0))),0,IF(F1818-G1818=INDEX(Matches!$G$2:$G$201,MATCH($A1818&amp;"-2",Matches!$J$2:$J$201,0))-INDEX(Matches!$H$2:$H$201,MATCH($A1818&amp;"-2",Matches!$J$2:$J$201,0)),3,2))))),""))</f>
        <v/>
      </c>
      <c r="Z1818" s="12" t="str">
        <f aca="false">IF(OR($B1818="",H1818="",I1818=""),"",IFERROR(IF(OR(INDEX(Matches!$I$2:$I$201,MATCH($A1818&amp;"-3",Matches!$J$2:$J$201,0))="Void",INDEX(Matches!$G$2:$G$201,MATCH($A1818&amp;"-3",Matches!$J$2:$J$201,0))="",INDEX(Matches!$H$2:$H$201,MATCH($A1818&amp;"-3",Matches!$J$2:$J$201,0))=""),"",IF(AND($C1818&lt;&gt;"",INDEX(Matches!$F$2:$F$201,MATCH($A1818&amp;"-3",Matches!$J$2:$J$201,0))&lt;&gt;"",$C1818&gt;=INDEX(Matches!$F$2:$F$201,MATCH($A1818&amp;"-3",Matches!$J$2:$J$201,0))),"",IF(AND(H1818=INDEX(Matches!$G$2:$G$201,MATCH($A1818&amp;"-3",Matches!$J$2:$J$201,0)),I1818=INDEX(Matches!$H$2:$H$201,MATCH($A1818&amp;"-3",Matches!$J$2:$J$201,0))),5,IF(SIGN(H1818-I1818)&lt;&gt;SIGN(INDEX(Matches!$G$2:$G$201,MATCH($A1818&amp;"-3",Matches!$J$2:$J$201,0))-INDEX(Matches!$H$2:$H$201,MATCH($A1818&amp;"-3",Matches!$J$2:$J$201,0))),0,IF(H1818-I1818=INDEX(Matches!$G$2:$G$201,MATCH($A1818&amp;"-3",Matches!$J$2:$J$201,0))-INDEX(Matches!$H$2:$H$201,MATCH($A1818&amp;"-3",Matches!$J$2:$J$201,0)),3,2))))),""))</f>
        <v/>
      </c>
      <c r="AA1818" s="12" t="str">
        <f aca="false">IF(OR($B1818="",J1818="",K1818=""),"",IFERROR(IF(OR(INDEX(Matches!$I$2:$I$201,MATCH($A1818&amp;"-4",Matches!$J$2:$J$201,0))="Void",INDEX(Matches!$G$2:$G$201,MATCH($A1818&amp;"-4",Matches!$J$2:$J$201,0))="",INDEX(Matches!$H$2:$H$201,MATCH($A1818&amp;"-4",Matches!$J$2:$J$201,0))=""),"",IF(AND($C1818&lt;&gt;"",INDEX(Matches!$F$2:$F$201,MATCH($A1818&amp;"-4",Matches!$J$2:$J$201,0))&lt;&gt;"",$C1818&gt;=INDEX(Matches!$F$2:$F$201,MATCH($A1818&amp;"-4",Matches!$J$2:$J$201,0))),"",IF(AND(J1818=INDEX(Matches!$G$2:$G$201,MATCH($A1818&amp;"-4",Matches!$J$2:$J$201,0)),K1818=INDEX(Matches!$H$2:$H$201,MATCH($A1818&amp;"-4",Matches!$J$2:$J$201,0))),5,IF(SIGN(J1818-K1818)&lt;&gt;SIGN(INDEX(Matches!$G$2:$G$201,MATCH($A1818&amp;"-4",Matches!$J$2:$J$201,0))-INDEX(Matches!$H$2:$H$201,MATCH($A1818&amp;"-4",Matches!$J$2:$J$201,0))),0,IF(J1818-K1818=INDEX(Matches!$G$2:$G$201,MATCH($A1818&amp;"-4",Matches!$J$2:$J$201,0))-INDEX(Matches!$H$2:$H$201,MATCH($A1818&amp;"-4",Matches!$J$2:$J$201,0)),3,2))))),""))</f>
        <v/>
      </c>
      <c r="AB1818" s="12" t="str">
        <f aca="false">IF(OR($B1818="",L1818="",M1818=""),"",IFERROR(IF(OR(INDEX(Matches!$I$2:$I$201,MATCH($A1818&amp;"-5",Matches!$J$2:$J$201,0))="Void",INDEX(Matches!$G$2:$G$201,MATCH($A1818&amp;"-5",Matches!$J$2:$J$201,0))="",INDEX(Matches!$H$2:$H$201,MATCH($A1818&amp;"-5",Matches!$J$2:$J$201,0))=""),"",IF(AND($C1818&lt;&gt;"",INDEX(Matches!$F$2:$F$201,MATCH($A1818&amp;"-5",Matches!$J$2:$J$201,0))&lt;&gt;"",$C1818&gt;=INDEX(Matches!$F$2:$F$201,MATCH($A1818&amp;"-5",Matches!$J$2:$J$201,0))),"",IF(AND(L1818=INDEX(Matches!$G$2:$G$201,MATCH($A1818&amp;"-5",Matches!$J$2:$J$201,0)),M1818=INDEX(Matches!$H$2:$H$201,MATCH($A1818&amp;"-5",Matches!$J$2:$J$201,0))),5,IF(SIGN(L1818-M1818)&lt;&gt;SIGN(INDEX(Matches!$G$2:$G$201,MATCH($A1818&amp;"-5",Matches!$J$2:$J$201,0))-INDEX(Matches!$H$2:$H$201,MATCH($A1818&amp;"-5",Matches!$J$2:$J$201,0))),0,IF(L1818-M1818=INDEX(Matches!$G$2:$G$201,MATCH($A1818&amp;"-5",Matches!$J$2:$J$201,0))-INDEX(Matches!$H$2:$H$201,MATCH($A1818&amp;"-5",Matches!$J$2:$J$201,0)),3,2))))),""))</f>
        <v/>
      </c>
      <c r="AC1818" s="12" t="str">
        <f aca="false">IF(OR($B1818="",N1818="",O1818=""),"",IFERROR(IF(OR(INDEX(Matches!$I$2:$I$201,MATCH($A1818&amp;"-6",Matches!$J$2:$J$201,0))="Void",INDEX(Matches!$G$2:$G$201,MATCH($A1818&amp;"-6",Matches!$J$2:$J$201,0))="",INDEX(Matches!$H$2:$H$201,MATCH($A1818&amp;"-6",Matches!$J$2:$J$201,0))=""),"",IF(AND($C1818&lt;&gt;"",INDEX(Matches!$F$2:$F$201,MATCH($A1818&amp;"-6",Matches!$J$2:$J$201,0))&lt;&gt;"",$C1818&gt;=INDEX(Matches!$F$2:$F$201,MATCH($A1818&amp;"-6",Matches!$J$2:$J$201,0))),"",IF(AND(N1818=INDEX(Matches!$G$2:$G$201,MATCH($A1818&amp;"-6",Matches!$J$2:$J$201,0)),O1818=INDEX(Matches!$H$2:$H$201,MATCH($A1818&amp;"-6",Matches!$J$2:$J$201,0))),5,IF(SIGN(N1818-O1818)&lt;&gt;SIGN(INDEX(Matches!$G$2:$G$201,MATCH($A1818&amp;"-6",Matches!$J$2:$J$201,0))-INDEX(Matches!$H$2:$H$201,MATCH($A1818&amp;"-6",Matches!$J$2:$J$201,0))),0,IF(N1818-O1818=INDEX(Matches!$G$2:$G$201,MATCH($A1818&amp;"-6",Matches!$J$2:$J$201,0))-INDEX(Matches!$H$2:$H$201,MATCH($A1818&amp;"-6",Matches!$J$2:$J$201,0)),3,2))))),""))</f>
        <v/>
      </c>
      <c r="AD1818" s="12" t="str">
        <f aca="false">IF(OR($B1818="",P1818="",Q1818=""),"",IFERROR(IF(OR(INDEX(Matches!$I$2:$I$201,MATCH($A1818&amp;"-7",Matches!$J$2:$J$201,0))="Void",INDEX(Matches!$G$2:$G$201,MATCH($A1818&amp;"-7",Matches!$J$2:$J$201,0))="",INDEX(Matches!$H$2:$H$201,MATCH($A1818&amp;"-7",Matches!$J$2:$J$201,0))=""),"",IF(AND($C1818&lt;&gt;"",INDEX(Matches!$F$2:$F$201,MATCH($A1818&amp;"-7",Matches!$J$2:$J$201,0))&lt;&gt;"",$C1818&gt;=INDEX(Matches!$F$2:$F$201,MATCH($A1818&amp;"-7",Matches!$J$2:$J$201,0))),"",IF(AND(P1818=INDEX(Matches!$G$2:$G$201,MATCH($A1818&amp;"-7",Matches!$J$2:$J$201,0)),Q1818=INDEX(Matches!$H$2:$H$201,MATCH($A1818&amp;"-7",Matches!$J$2:$J$201,0))),5,IF(SIGN(P1818-Q1818)&lt;&gt;SIGN(INDEX(Matches!$G$2:$G$201,MATCH($A1818&amp;"-7",Matches!$J$2:$J$201,0))-INDEX(Matches!$H$2:$H$201,MATCH($A1818&amp;"-7",Matches!$J$2:$J$201,0))),0,IF(P1818-Q1818=INDEX(Matches!$G$2:$G$201,MATCH($A1818&amp;"-7",Matches!$J$2:$J$201,0))-INDEX(Matches!$H$2:$H$201,MATCH($A1818&amp;"-7",Matches!$J$2:$J$201,0)),3,2))))),""))</f>
        <v/>
      </c>
      <c r="AE1818" s="12" t="str">
        <f aca="false">IF(OR($B1818="",R1818="",S1818=""),"",IFERROR(IF(OR(INDEX(Matches!$I$2:$I$201,MATCH($A1818&amp;"-8",Matches!$J$2:$J$201,0))="Void",INDEX(Matches!$G$2:$G$201,MATCH($A1818&amp;"-8",Matches!$J$2:$J$201,0))="",INDEX(Matches!$H$2:$H$201,MATCH($A1818&amp;"-8",Matches!$J$2:$J$201,0))=""),"",IF(AND($C1818&lt;&gt;"",INDEX(Matches!$F$2:$F$201,MATCH($A1818&amp;"-8",Matches!$J$2:$J$201,0))&lt;&gt;"",$C1818&gt;=INDEX(Matches!$F$2:$F$201,MATCH($A1818&amp;"-8",Matches!$J$2:$J$201,0))),"",IF(AND(R1818=INDEX(Matches!$G$2:$G$201,MATCH($A1818&amp;"-8",Matches!$J$2:$J$201,0)),S1818=INDEX(Matches!$H$2:$H$201,MATCH($A1818&amp;"-8",Matches!$J$2:$J$201,0))),5,IF(SIGN(R1818-S1818)&lt;&gt;SIGN(INDEX(Matches!$G$2:$G$201,MATCH($A1818&amp;"-8",Matches!$J$2:$J$201,0))-INDEX(Matches!$H$2:$H$201,MATCH($A1818&amp;"-8",Matches!$J$2:$J$201,0))),0,IF(R1818-S1818=INDEX(Matches!$G$2:$G$201,MATCH($A1818&amp;"-8",Matches!$J$2:$J$201,0))-INDEX(Matches!$H$2:$H$201,MATCH($A1818&amp;"-8",Matches!$J$2:$J$201,0)),3,2))))),""))</f>
        <v/>
      </c>
      <c r="AF1818" s="12" t="str">
        <f aca="false">IF(OR($B1818="",T1818="",U1818=""),"",IFERROR(IF(OR(INDEX(Matches!$I$2:$I$201,MATCH($A1818&amp;"-9",Matches!$J$2:$J$201,0))="Void",INDEX(Matches!$G$2:$G$201,MATCH($A1818&amp;"-9",Matches!$J$2:$J$201,0))="",INDEX(Matches!$H$2:$H$201,MATCH($A1818&amp;"-9",Matches!$J$2:$J$201,0))=""),"",IF(AND($C1818&lt;&gt;"",INDEX(Matches!$F$2:$F$201,MATCH($A1818&amp;"-9",Matches!$J$2:$J$201,0))&lt;&gt;"",$C1818&gt;=INDEX(Matches!$F$2:$F$201,MATCH($A1818&amp;"-9",Matches!$J$2:$J$201,0))),"",IF(AND(T1818=INDEX(Matches!$G$2:$G$201,MATCH($A1818&amp;"-9",Matches!$J$2:$J$201,0)),U1818=INDEX(Matches!$H$2:$H$201,MATCH($A1818&amp;"-9",Matches!$J$2:$J$201,0))),5,IF(SIGN(T1818-U1818)&lt;&gt;SIGN(INDEX(Matches!$G$2:$G$201,MATCH($A1818&amp;"-9",Matches!$J$2:$J$201,0))-INDEX(Matches!$H$2:$H$201,MATCH($A1818&amp;"-9",Matches!$J$2:$J$201,0))),0,IF(T1818-U1818=INDEX(Matches!$G$2:$G$201,MATCH($A1818&amp;"-9",Matches!$J$2:$J$201,0))-INDEX(Matches!$H$2:$H$201,MATCH($A1818&amp;"-9",Matches!$J$2:$J$201,0)),3,2))))),""))</f>
        <v/>
      </c>
      <c r="AG1818" s="12" t="str">
        <f aca="false">IF(OR($B1818="",V1818="",W1818=""),"",IFERROR(IF(OR(INDEX(Matches!$I$2:$I$201,MATCH($A1818&amp;"-10",Matches!$J$2:$J$201,0))="Void",INDEX(Matches!$G$2:$G$201,MATCH($A1818&amp;"-10",Matches!$J$2:$J$201,0))="",INDEX(Matches!$H$2:$H$201,MATCH($A1818&amp;"-10",Matches!$J$2:$J$201,0))=""),"",IF(AND($C1818&lt;&gt;"",INDEX(Matches!$F$2:$F$201,MATCH($A1818&amp;"-10",Matches!$J$2:$J$201,0))&lt;&gt;"",$C1818&gt;=INDEX(Matches!$F$2:$F$201,MATCH($A1818&amp;"-10",Matches!$J$2:$J$201,0))),"",IF(AND(V1818=INDEX(Matches!$G$2:$G$201,MATCH($A1818&amp;"-10",Matches!$J$2:$J$201,0)),W1818=INDEX(Matches!$H$2:$H$201,MATCH($A1818&amp;"-10",Matches!$J$2:$J$201,0))),5,IF(SIGN(V1818-W1818)&lt;&gt;SIGN(INDEX(Matches!$G$2:$G$201,MATCH($A1818&amp;"-10",Matches!$J$2:$J$201,0))-INDEX(Matches!$H$2:$H$201,MATCH($A1818&amp;"-10",Matches!$J$2:$J$201,0))),0,IF(V1818-W1818=INDEX(Matches!$G$2:$G$201,MATCH($A1818&amp;"-10",Matches!$J$2:$J$201,0))-INDEX(Matches!$H$2:$H$201,MATCH($A1818&amp;"-10",Matches!$J$2:$J$201,0)),3,2))))),""))</f>
        <v/>
      </c>
      <c r="AH1818" s="13" t="str">
        <f aca="false">IF($B1818="","",SUM(X1818:AG1818))</f>
        <v/>
      </c>
      <c r="AI1818" s="12" t="str">
        <f aca="false">IF($B1818="","",COUNTIF(X1818:AG1818,5))</f>
        <v/>
      </c>
      <c r="AJ1818" s="12" t="str">
        <f aca="false">IF($B1818="","",COUNTIF(X1818:AG1818,"&gt;=2"))</f>
        <v/>
      </c>
      <c r="AK1818" s="12" t="str">
        <f aca="false">IF($B1818="","",COUNT(X1818:AG1818))</f>
        <v/>
      </c>
    </row>
    <row r="1819" customFormat="false" ht="15" hidden="false" customHeight="false" outlineLevel="0" collapsed="false">
      <c r="A1819" s="7"/>
      <c r="B1819" s="7"/>
      <c r="C1819" s="11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12" t="str">
        <f aca="false">IF(OR($B1819="",D1819="",E1819=""),"",IFERROR(IF(OR(INDEX(Matches!$I$2:$I$201,MATCH($A1819&amp;"-1",Matches!$J$2:$J$201,0))="Void",INDEX(Matches!$G$2:$G$201,MATCH($A1819&amp;"-1",Matches!$J$2:$J$201,0))="",INDEX(Matches!$H$2:$H$201,MATCH($A1819&amp;"-1",Matches!$J$2:$J$201,0))=""),"",IF(AND($C1819&lt;&gt;"",INDEX(Matches!$F$2:$F$201,MATCH($A1819&amp;"-1",Matches!$J$2:$J$201,0))&lt;&gt;"",$C1819&gt;=INDEX(Matches!$F$2:$F$201,MATCH($A1819&amp;"-1",Matches!$J$2:$J$201,0))),"",IF(AND(D1819=INDEX(Matches!$G$2:$G$201,MATCH($A1819&amp;"-1",Matches!$J$2:$J$201,0)),E1819=INDEX(Matches!$H$2:$H$201,MATCH($A1819&amp;"-1",Matches!$J$2:$J$201,0))),5,IF(SIGN(D1819-E1819)&lt;&gt;SIGN(INDEX(Matches!$G$2:$G$201,MATCH($A1819&amp;"-1",Matches!$J$2:$J$201,0))-INDEX(Matches!$H$2:$H$201,MATCH($A1819&amp;"-1",Matches!$J$2:$J$201,0))),0,IF(D1819-E1819=INDEX(Matches!$G$2:$G$201,MATCH($A1819&amp;"-1",Matches!$J$2:$J$201,0))-INDEX(Matches!$H$2:$H$201,MATCH($A1819&amp;"-1",Matches!$J$2:$J$201,0)),3,2))))),""))</f>
        <v/>
      </c>
      <c r="Y1819" s="12" t="str">
        <f aca="false">IF(OR($B1819="",F1819="",G1819=""),"",IFERROR(IF(OR(INDEX(Matches!$I$2:$I$201,MATCH($A1819&amp;"-2",Matches!$J$2:$J$201,0))="Void",INDEX(Matches!$G$2:$G$201,MATCH($A1819&amp;"-2",Matches!$J$2:$J$201,0))="",INDEX(Matches!$H$2:$H$201,MATCH($A1819&amp;"-2",Matches!$J$2:$J$201,0))=""),"",IF(AND($C1819&lt;&gt;"",INDEX(Matches!$F$2:$F$201,MATCH($A1819&amp;"-2",Matches!$J$2:$J$201,0))&lt;&gt;"",$C1819&gt;=INDEX(Matches!$F$2:$F$201,MATCH($A1819&amp;"-2",Matches!$J$2:$J$201,0))),"",IF(AND(F1819=INDEX(Matches!$G$2:$G$201,MATCH($A1819&amp;"-2",Matches!$J$2:$J$201,0)),G1819=INDEX(Matches!$H$2:$H$201,MATCH($A1819&amp;"-2",Matches!$J$2:$J$201,0))),5,IF(SIGN(F1819-G1819)&lt;&gt;SIGN(INDEX(Matches!$G$2:$G$201,MATCH($A1819&amp;"-2",Matches!$J$2:$J$201,0))-INDEX(Matches!$H$2:$H$201,MATCH($A1819&amp;"-2",Matches!$J$2:$J$201,0))),0,IF(F1819-G1819=INDEX(Matches!$G$2:$G$201,MATCH($A1819&amp;"-2",Matches!$J$2:$J$201,0))-INDEX(Matches!$H$2:$H$201,MATCH($A1819&amp;"-2",Matches!$J$2:$J$201,0)),3,2))))),""))</f>
        <v/>
      </c>
      <c r="Z1819" s="12" t="str">
        <f aca="false">IF(OR($B1819="",H1819="",I1819=""),"",IFERROR(IF(OR(INDEX(Matches!$I$2:$I$201,MATCH($A1819&amp;"-3",Matches!$J$2:$J$201,0))="Void",INDEX(Matches!$G$2:$G$201,MATCH($A1819&amp;"-3",Matches!$J$2:$J$201,0))="",INDEX(Matches!$H$2:$H$201,MATCH($A1819&amp;"-3",Matches!$J$2:$J$201,0))=""),"",IF(AND($C1819&lt;&gt;"",INDEX(Matches!$F$2:$F$201,MATCH($A1819&amp;"-3",Matches!$J$2:$J$201,0))&lt;&gt;"",$C1819&gt;=INDEX(Matches!$F$2:$F$201,MATCH($A1819&amp;"-3",Matches!$J$2:$J$201,0))),"",IF(AND(H1819=INDEX(Matches!$G$2:$G$201,MATCH($A1819&amp;"-3",Matches!$J$2:$J$201,0)),I1819=INDEX(Matches!$H$2:$H$201,MATCH($A1819&amp;"-3",Matches!$J$2:$J$201,0))),5,IF(SIGN(H1819-I1819)&lt;&gt;SIGN(INDEX(Matches!$G$2:$G$201,MATCH($A1819&amp;"-3",Matches!$J$2:$J$201,0))-INDEX(Matches!$H$2:$H$201,MATCH($A1819&amp;"-3",Matches!$J$2:$J$201,0))),0,IF(H1819-I1819=INDEX(Matches!$G$2:$G$201,MATCH($A1819&amp;"-3",Matches!$J$2:$J$201,0))-INDEX(Matches!$H$2:$H$201,MATCH($A1819&amp;"-3",Matches!$J$2:$J$201,0)),3,2))))),""))</f>
        <v/>
      </c>
      <c r="AA1819" s="12" t="str">
        <f aca="false">IF(OR($B1819="",J1819="",K1819=""),"",IFERROR(IF(OR(INDEX(Matches!$I$2:$I$201,MATCH($A1819&amp;"-4",Matches!$J$2:$J$201,0))="Void",INDEX(Matches!$G$2:$G$201,MATCH($A1819&amp;"-4",Matches!$J$2:$J$201,0))="",INDEX(Matches!$H$2:$H$201,MATCH($A1819&amp;"-4",Matches!$J$2:$J$201,0))=""),"",IF(AND($C1819&lt;&gt;"",INDEX(Matches!$F$2:$F$201,MATCH($A1819&amp;"-4",Matches!$J$2:$J$201,0))&lt;&gt;"",$C1819&gt;=INDEX(Matches!$F$2:$F$201,MATCH($A1819&amp;"-4",Matches!$J$2:$J$201,0))),"",IF(AND(J1819=INDEX(Matches!$G$2:$G$201,MATCH($A1819&amp;"-4",Matches!$J$2:$J$201,0)),K1819=INDEX(Matches!$H$2:$H$201,MATCH($A1819&amp;"-4",Matches!$J$2:$J$201,0))),5,IF(SIGN(J1819-K1819)&lt;&gt;SIGN(INDEX(Matches!$G$2:$G$201,MATCH($A1819&amp;"-4",Matches!$J$2:$J$201,0))-INDEX(Matches!$H$2:$H$201,MATCH($A1819&amp;"-4",Matches!$J$2:$J$201,0))),0,IF(J1819-K1819=INDEX(Matches!$G$2:$G$201,MATCH($A1819&amp;"-4",Matches!$J$2:$J$201,0))-INDEX(Matches!$H$2:$H$201,MATCH($A1819&amp;"-4",Matches!$J$2:$J$201,0)),3,2))))),""))</f>
        <v/>
      </c>
      <c r="AB1819" s="12" t="str">
        <f aca="false">IF(OR($B1819="",L1819="",M1819=""),"",IFERROR(IF(OR(INDEX(Matches!$I$2:$I$201,MATCH($A1819&amp;"-5",Matches!$J$2:$J$201,0))="Void",INDEX(Matches!$G$2:$G$201,MATCH($A1819&amp;"-5",Matches!$J$2:$J$201,0))="",INDEX(Matches!$H$2:$H$201,MATCH($A1819&amp;"-5",Matches!$J$2:$J$201,0))=""),"",IF(AND($C1819&lt;&gt;"",INDEX(Matches!$F$2:$F$201,MATCH($A1819&amp;"-5",Matches!$J$2:$J$201,0))&lt;&gt;"",$C1819&gt;=INDEX(Matches!$F$2:$F$201,MATCH($A1819&amp;"-5",Matches!$J$2:$J$201,0))),"",IF(AND(L1819=INDEX(Matches!$G$2:$G$201,MATCH($A1819&amp;"-5",Matches!$J$2:$J$201,0)),M1819=INDEX(Matches!$H$2:$H$201,MATCH($A1819&amp;"-5",Matches!$J$2:$J$201,0))),5,IF(SIGN(L1819-M1819)&lt;&gt;SIGN(INDEX(Matches!$G$2:$G$201,MATCH($A1819&amp;"-5",Matches!$J$2:$J$201,0))-INDEX(Matches!$H$2:$H$201,MATCH($A1819&amp;"-5",Matches!$J$2:$J$201,0))),0,IF(L1819-M1819=INDEX(Matches!$G$2:$G$201,MATCH($A1819&amp;"-5",Matches!$J$2:$J$201,0))-INDEX(Matches!$H$2:$H$201,MATCH($A1819&amp;"-5",Matches!$J$2:$J$201,0)),3,2))))),""))</f>
        <v/>
      </c>
      <c r="AC1819" s="12" t="str">
        <f aca="false">IF(OR($B1819="",N1819="",O1819=""),"",IFERROR(IF(OR(INDEX(Matches!$I$2:$I$201,MATCH($A1819&amp;"-6",Matches!$J$2:$J$201,0))="Void",INDEX(Matches!$G$2:$G$201,MATCH($A1819&amp;"-6",Matches!$J$2:$J$201,0))="",INDEX(Matches!$H$2:$H$201,MATCH($A1819&amp;"-6",Matches!$J$2:$J$201,0))=""),"",IF(AND($C1819&lt;&gt;"",INDEX(Matches!$F$2:$F$201,MATCH($A1819&amp;"-6",Matches!$J$2:$J$201,0))&lt;&gt;"",$C1819&gt;=INDEX(Matches!$F$2:$F$201,MATCH($A1819&amp;"-6",Matches!$J$2:$J$201,0))),"",IF(AND(N1819=INDEX(Matches!$G$2:$G$201,MATCH($A1819&amp;"-6",Matches!$J$2:$J$201,0)),O1819=INDEX(Matches!$H$2:$H$201,MATCH($A1819&amp;"-6",Matches!$J$2:$J$201,0))),5,IF(SIGN(N1819-O1819)&lt;&gt;SIGN(INDEX(Matches!$G$2:$G$201,MATCH($A1819&amp;"-6",Matches!$J$2:$J$201,0))-INDEX(Matches!$H$2:$H$201,MATCH($A1819&amp;"-6",Matches!$J$2:$J$201,0))),0,IF(N1819-O1819=INDEX(Matches!$G$2:$G$201,MATCH($A1819&amp;"-6",Matches!$J$2:$J$201,0))-INDEX(Matches!$H$2:$H$201,MATCH($A1819&amp;"-6",Matches!$J$2:$J$201,0)),3,2))))),""))</f>
        <v/>
      </c>
      <c r="AD1819" s="12" t="str">
        <f aca="false">IF(OR($B1819="",P1819="",Q1819=""),"",IFERROR(IF(OR(INDEX(Matches!$I$2:$I$201,MATCH($A1819&amp;"-7",Matches!$J$2:$J$201,0))="Void",INDEX(Matches!$G$2:$G$201,MATCH($A1819&amp;"-7",Matches!$J$2:$J$201,0))="",INDEX(Matches!$H$2:$H$201,MATCH($A1819&amp;"-7",Matches!$J$2:$J$201,0))=""),"",IF(AND($C1819&lt;&gt;"",INDEX(Matches!$F$2:$F$201,MATCH($A1819&amp;"-7",Matches!$J$2:$J$201,0))&lt;&gt;"",$C1819&gt;=INDEX(Matches!$F$2:$F$201,MATCH($A1819&amp;"-7",Matches!$J$2:$J$201,0))),"",IF(AND(P1819=INDEX(Matches!$G$2:$G$201,MATCH($A1819&amp;"-7",Matches!$J$2:$J$201,0)),Q1819=INDEX(Matches!$H$2:$H$201,MATCH($A1819&amp;"-7",Matches!$J$2:$J$201,0))),5,IF(SIGN(P1819-Q1819)&lt;&gt;SIGN(INDEX(Matches!$G$2:$G$201,MATCH($A1819&amp;"-7",Matches!$J$2:$J$201,0))-INDEX(Matches!$H$2:$H$201,MATCH($A1819&amp;"-7",Matches!$J$2:$J$201,0))),0,IF(P1819-Q1819=INDEX(Matches!$G$2:$G$201,MATCH($A1819&amp;"-7",Matches!$J$2:$J$201,0))-INDEX(Matches!$H$2:$H$201,MATCH($A1819&amp;"-7",Matches!$J$2:$J$201,0)),3,2))))),""))</f>
        <v/>
      </c>
      <c r="AE1819" s="12" t="str">
        <f aca="false">IF(OR($B1819="",R1819="",S1819=""),"",IFERROR(IF(OR(INDEX(Matches!$I$2:$I$201,MATCH($A1819&amp;"-8",Matches!$J$2:$J$201,0))="Void",INDEX(Matches!$G$2:$G$201,MATCH($A1819&amp;"-8",Matches!$J$2:$J$201,0))="",INDEX(Matches!$H$2:$H$201,MATCH($A1819&amp;"-8",Matches!$J$2:$J$201,0))=""),"",IF(AND($C1819&lt;&gt;"",INDEX(Matches!$F$2:$F$201,MATCH($A1819&amp;"-8",Matches!$J$2:$J$201,0))&lt;&gt;"",$C1819&gt;=INDEX(Matches!$F$2:$F$201,MATCH($A1819&amp;"-8",Matches!$J$2:$J$201,0))),"",IF(AND(R1819=INDEX(Matches!$G$2:$G$201,MATCH($A1819&amp;"-8",Matches!$J$2:$J$201,0)),S1819=INDEX(Matches!$H$2:$H$201,MATCH($A1819&amp;"-8",Matches!$J$2:$J$201,0))),5,IF(SIGN(R1819-S1819)&lt;&gt;SIGN(INDEX(Matches!$G$2:$G$201,MATCH($A1819&amp;"-8",Matches!$J$2:$J$201,0))-INDEX(Matches!$H$2:$H$201,MATCH($A1819&amp;"-8",Matches!$J$2:$J$201,0))),0,IF(R1819-S1819=INDEX(Matches!$G$2:$G$201,MATCH($A1819&amp;"-8",Matches!$J$2:$J$201,0))-INDEX(Matches!$H$2:$H$201,MATCH($A1819&amp;"-8",Matches!$J$2:$J$201,0)),3,2))))),""))</f>
        <v/>
      </c>
      <c r="AF1819" s="12" t="str">
        <f aca="false">IF(OR($B1819="",T1819="",U1819=""),"",IFERROR(IF(OR(INDEX(Matches!$I$2:$I$201,MATCH($A1819&amp;"-9",Matches!$J$2:$J$201,0))="Void",INDEX(Matches!$G$2:$G$201,MATCH($A1819&amp;"-9",Matches!$J$2:$J$201,0))="",INDEX(Matches!$H$2:$H$201,MATCH($A1819&amp;"-9",Matches!$J$2:$J$201,0))=""),"",IF(AND($C1819&lt;&gt;"",INDEX(Matches!$F$2:$F$201,MATCH($A1819&amp;"-9",Matches!$J$2:$J$201,0))&lt;&gt;"",$C1819&gt;=INDEX(Matches!$F$2:$F$201,MATCH($A1819&amp;"-9",Matches!$J$2:$J$201,0))),"",IF(AND(T1819=INDEX(Matches!$G$2:$G$201,MATCH($A1819&amp;"-9",Matches!$J$2:$J$201,0)),U1819=INDEX(Matches!$H$2:$H$201,MATCH($A1819&amp;"-9",Matches!$J$2:$J$201,0))),5,IF(SIGN(T1819-U1819)&lt;&gt;SIGN(INDEX(Matches!$G$2:$G$201,MATCH($A1819&amp;"-9",Matches!$J$2:$J$201,0))-INDEX(Matches!$H$2:$H$201,MATCH($A1819&amp;"-9",Matches!$J$2:$J$201,0))),0,IF(T1819-U1819=INDEX(Matches!$G$2:$G$201,MATCH($A1819&amp;"-9",Matches!$J$2:$J$201,0))-INDEX(Matches!$H$2:$H$201,MATCH($A1819&amp;"-9",Matches!$J$2:$J$201,0)),3,2))))),""))</f>
        <v/>
      </c>
      <c r="AG1819" s="12" t="str">
        <f aca="false">IF(OR($B1819="",V1819="",W1819=""),"",IFERROR(IF(OR(INDEX(Matches!$I$2:$I$201,MATCH($A1819&amp;"-10",Matches!$J$2:$J$201,0))="Void",INDEX(Matches!$G$2:$G$201,MATCH($A1819&amp;"-10",Matches!$J$2:$J$201,0))="",INDEX(Matches!$H$2:$H$201,MATCH($A1819&amp;"-10",Matches!$J$2:$J$201,0))=""),"",IF(AND($C1819&lt;&gt;"",INDEX(Matches!$F$2:$F$201,MATCH($A1819&amp;"-10",Matches!$J$2:$J$201,0))&lt;&gt;"",$C1819&gt;=INDEX(Matches!$F$2:$F$201,MATCH($A1819&amp;"-10",Matches!$J$2:$J$201,0))),"",IF(AND(V1819=INDEX(Matches!$G$2:$G$201,MATCH($A1819&amp;"-10",Matches!$J$2:$J$201,0)),W1819=INDEX(Matches!$H$2:$H$201,MATCH($A1819&amp;"-10",Matches!$J$2:$J$201,0))),5,IF(SIGN(V1819-W1819)&lt;&gt;SIGN(INDEX(Matches!$G$2:$G$201,MATCH($A1819&amp;"-10",Matches!$J$2:$J$201,0))-INDEX(Matches!$H$2:$H$201,MATCH($A1819&amp;"-10",Matches!$J$2:$J$201,0))),0,IF(V1819-W1819=INDEX(Matches!$G$2:$G$201,MATCH($A1819&amp;"-10",Matches!$J$2:$J$201,0))-INDEX(Matches!$H$2:$H$201,MATCH($A1819&amp;"-10",Matches!$J$2:$J$201,0)),3,2))))),""))</f>
        <v/>
      </c>
      <c r="AH1819" s="13" t="str">
        <f aca="false">IF($B1819="","",SUM(X1819:AG1819))</f>
        <v/>
      </c>
      <c r="AI1819" s="12" t="str">
        <f aca="false">IF($B1819="","",COUNTIF(X1819:AG1819,5))</f>
        <v/>
      </c>
      <c r="AJ1819" s="12" t="str">
        <f aca="false">IF($B1819="","",COUNTIF(X1819:AG1819,"&gt;=2"))</f>
        <v/>
      </c>
      <c r="AK1819" s="12" t="str">
        <f aca="false">IF($B1819="","",COUNT(X1819:AG1819))</f>
        <v/>
      </c>
    </row>
    <row r="1820" customFormat="false" ht="15" hidden="false" customHeight="false" outlineLevel="0" collapsed="false">
      <c r="A1820" s="7"/>
      <c r="B1820" s="7"/>
      <c r="C1820" s="11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12" t="str">
        <f aca="false">IF(OR($B1820="",D1820="",E1820=""),"",IFERROR(IF(OR(INDEX(Matches!$I$2:$I$201,MATCH($A1820&amp;"-1",Matches!$J$2:$J$201,0))="Void",INDEX(Matches!$G$2:$G$201,MATCH($A1820&amp;"-1",Matches!$J$2:$J$201,0))="",INDEX(Matches!$H$2:$H$201,MATCH($A1820&amp;"-1",Matches!$J$2:$J$201,0))=""),"",IF(AND($C1820&lt;&gt;"",INDEX(Matches!$F$2:$F$201,MATCH($A1820&amp;"-1",Matches!$J$2:$J$201,0))&lt;&gt;"",$C1820&gt;=INDEX(Matches!$F$2:$F$201,MATCH($A1820&amp;"-1",Matches!$J$2:$J$201,0))),"",IF(AND(D1820=INDEX(Matches!$G$2:$G$201,MATCH($A1820&amp;"-1",Matches!$J$2:$J$201,0)),E1820=INDEX(Matches!$H$2:$H$201,MATCH($A1820&amp;"-1",Matches!$J$2:$J$201,0))),5,IF(SIGN(D1820-E1820)&lt;&gt;SIGN(INDEX(Matches!$G$2:$G$201,MATCH($A1820&amp;"-1",Matches!$J$2:$J$201,0))-INDEX(Matches!$H$2:$H$201,MATCH($A1820&amp;"-1",Matches!$J$2:$J$201,0))),0,IF(D1820-E1820=INDEX(Matches!$G$2:$G$201,MATCH($A1820&amp;"-1",Matches!$J$2:$J$201,0))-INDEX(Matches!$H$2:$H$201,MATCH($A1820&amp;"-1",Matches!$J$2:$J$201,0)),3,2))))),""))</f>
        <v/>
      </c>
      <c r="Y1820" s="12" t="str">
        <f aca="false">IF(OR($B1820="",F1820="",G1820=""),"",IFERROR(IF(OR(INDEX(Matches!$I$2:$I$201,MATCH($A1820&amp;"-2",Matches!$J$2:$J$201,0))="Void",INDEX(Matches!$G$2:$G$201,MATCH($A1820&amp;"-2",Matches!$J$2:$J$201,0))="",INDEX(Matches!$H$2:$H$201,MATCH($A1820&amp;"-2",Matches!$J$2:$J$201,0))=""),"",IF(AND($C1820&lt;&gt;"",INDEX(Matches!$F$2:$F$201,MATCH($A1820&amp;"-2",Matches!$J$2:$J$201,0))&lt;&gt;"",$C1820&gt;=INDEX(Matches!$F$2:$F$201,MATCH($A1820&amp;"-2",Matches!$J$2:$J$201,0))),"",IF(AND(F1820=INDEX(Matches!$G$2:$G$201,MATCH($A1820&amp;"-2",Matches!$J$2:$J$201,0)),G1820=INDEX(Matches!$H$2:$H$201,MATCH($A1820&amp;"-2",Matches!$J$2:$J$201,0))),5,IF(SIGN(F1820-G1820)&lt;&gt;SIGN(INDEX(Matches!$G$2:$G$201,MATCH($A1820&amp;"-2",Matches!$J$2:$J$201,0))-INDEX(Matches!$H$2:$H$201,MATCH($A1820&amp;"-2",Matches!$J$2:$J$201,0))),0,IF(F1820-G1820=INDEX(Matches!$G$2:$G$201,MATCH($A1820&amp;"-2",Matches!$J$2:$J$201,0))-INDEX(Matches!$H$2:$H$201,MATCH($A1820&amp;"-2",Matches!$J$2:$J$201,0)),3,2))))),""))</f>
        <v/>
      </c>
      <c r="Z1820" s="12" t="str">
        <f aca="false">IF(OR($B1820="",H1820="",I1820=""),"",IFERROR(IF(OR(INDEX(Matches!$I$2:$I$201,MATCH($A1820&amp;"-3",Matches!$J$2:$J$201,0))="Void",INDEX(Matches!$G$2:$G$201,MATCH($A1820&amp;"-3",Matches!$J$2:$J$201,0))="",INDEX(Matches!$H$2:$H$201,MATCH($A1820&amp;"-3",Matches!$J$2:$J$201,0))=""),"",IF(AND($C1820&lt;&gt;"",INDEX(Matches!$F$2:$F$201,MATCH($A1820&amp;"-3",Matches!$J$2:$J$201,0))&lt;&gt;"",$C1820&gt;=INDEX(Matches!$F$2:$F$201,MATCH($A1820&amp;"-3",Matches!$J$2:$J$201,0))),"",IF(AND(H1820=INDEX(Matches!$G$2:$G$201,MATCH($A1820&amp;"-3",Matches!$J$2:$J$201,0)),I1820=INDEX(Matches!$H$2:$H$201,MATCH($A1820&amp;"-3",Matches!$J$2:$J$201,0))),5,IF(SIGN(H1820-I1820)&lt;&gt;SIGN(INDEX(Matches!$G$2:$G$201,MATCH($A1820&amp;"-3",Matches!$J$2:$J$201,0))-INDEX(Matches!$H$2:$H$201,MATCH($A1820&amp;"-3",Matches!$J$2:$J$201,0))),0,IF(H1820-I1820=INDEX(Matches!$G$2:$G$201,MATCH($A1820&amp;"-3",Matches!$J$2:$J$201,0))-INDEX(Matches!$H$2:$H$201,MATCH($A1820&amp;"-3",Matches!$J$2:$J$201,0)),3,2))))),""))</f>
        <v/>
      </c>
      <c r="AA1820" s="12" t="str">
        <f aca="false">IF(OR($B1820="",J1820="",K1820=""),"",IFERROR(IF(OR(INDEX(Matches!$I$2:$I$201,MATCH($A1820&amp;"-4",Matches!$J$2:$J$201,0))="Void",INDEX(Matches!$G$2:$G$201,MATCH($A1820&amp;"-4",Matches!$J$2:$J$201,0))="",INDEX(Matches!$H$2:$H$201,MATCH($A1820&amp;"-4",Matches!$J$2:$J$201,0))=""),"",IF(AND($C1820&lt;&gt;"",INDEX(Matches!$F$2:$F$201,MATCH($A1820&amp;"-4",Matches!$J$2:$J$201,0))&lt;&gt;"",$C1820&gt;=INDEX(Matches!$F$2:$F$201,MATCH($A1820&amp;"-4",Matches!$J$2:$J$201,0))),"",IF(AND(J1820=INDEX(Matches!$G$2:$G$201,MATCH($A1820&amp;"-4",Matches!$J$2:$J$201,0)),K1820=INDEX(Matches!$H$2:$H$201,MATCH($A1820&amp;"-4",Matches!$J$2:$J$201,0))),5,IF(SIGN(J1820-K1820)&lt;&gt;SIGN(INDEX(Matches!$G$2:$G$201,MATCH($A1820&amp;"-4",Matches!$J$2:$J$201,0))-INDEX(Matches!$H$2:$H$201,MATCH($A1820&amp;"-4",Matches!$J$2:$J$201,0))),0,IF(J1820-K1820=INDEX(Matches!$G$2:$G$201,MATCH($A1820&amp;"-4",Matches!$J$2:$J$201,0))-INDEX(Matches!$H$2:$H$201,MATCH($A1820&amp;"-4",Matches!$J$2:$J$201,0)),3,2))))),""))</f>
        <v/>
      </c>
      <c r="AB1820" s="12" t="str">
        <f aca="false">IF(OR($B1820="",L1820="",M1820=""),"",IFERROR(IF(OR(INDEX(Matches!$I$2:$I$201,MATCH($A1820&amp;"-5",Matches!$J$2:$J$201,0))="Void",INDEX(Matches!$G$2:$G$201,MATCH($A1820&amp;"-5",Matches!$J$2:$J$201,0))="",INDEX(Matches!$H$2:$H$201,MATCH($A1820&amp;"-5",Matches!$J$2:$J$201,0))=""),"",IF(AND($C1820&lt;&gt;"",INDEX(Matches!$F$2:$F$201,MATCH($A1820&amp;"-5",Matches!$J$2:$J$201,0))&lt;&gt;"",$C1820&gt;=INDEX(Matches!$F$2:$F$201,MATCH($A1820&amp;"-5",Matches!$J$2:$J$201,0))),"",IF(AND(L1820=INDEX(Matches!$G$2:$G$201,MATCH($A1820&amp;"-5",Matches!$J$2:$J$201,0)),M1820=INDEX(Matches!$H$2:$H$201,MATCH($A1820&amp;"-5",Matches!$J$2:$J$201,0))),5,IF(SIGN(L1820-M1820)&lt;&gt;SIGN(INDEX(Matches!$G$2:$G$201,MATCH($A1820&amp;"-5",Matches!$J$2:$J$201,0))-INDEX(Matches!$H$2:$H$201,MATCH($A1820&amp;"-5",Matches!$J$2:$J$201,0))),0,IF(L1820-M1820=INDEX(Matches!$G$2:$G$201,MATCH($A1820&amp;"-5",Matches!$J$2:$J$201,0))-INDEX(Matches!$H$2:$H$201,MATCH($A1820&amp;"-5",Matches!$J$2:$J$201,0)),3,2))))),""))</f>
        <v/>
      </c>
      <c r="AC1820" s="12" t="str">
        <f aca="false">IF(OR($B1820="",N1820="",O1820=""),"",IFERROR(IF(OR(INDEX(Matches!$I$2:$I$201,MATCH($A1820&amp;"-6",Matches!$J$2:$J$201,0))="Void",INDEX(Matches!$G$2:$G$201,MATCH($A1820&amp;"-6",Matches!$J$2:$J$201,0))="",INDEX(Matches!$H$2:$H$201,MATCH($A1820&amp;"-6",Matches!$J$2:$J$201,0))=""),"",IF(AND($C1820&lt;&gt;"",INDEX(Matches!$F$2:$F$201,MATCH($A1820&amp;"-6",Matches!$J$2:$J$201,0))&lt;&gt;"",$C1820&gt;=INDEX(Matches!$F$2:$F$201,MATCH($A1820&amp;"-6",Matches!$J$2:$J$201,0))),"",IF(AND(N1820=INDEX(Matches!$G$2:$G$201,MATCH($A1820&amp;"-6",Matches!$J$2:$J$201,0)),O1820=INDEX(Matches!$H$2:$H$201,MATCH($A1820&amp;"-6",Matches!$J$2:$J$201,0))),5,IF(SIGN(N1820-O1820)&lt;&gt;SIGN(INDEX(Matches!$G$2:$G$201,MATCH($A1820&amp;"-6",Matches!$J$2:$J$201,0))-INDEX(Matches!$H$2:$H$201,MATCH($A1820&amp;"-6",Matches!$J$2:$J$201,0))),0,IF(N1820-O1820=INDEX(Matches!$G$2:$G$201,MATCH($A1820&amp;"-6",Matches!$J$2:$J$201,0))-INDEX(Matches!$H$2:$H$201,MATCH($A1820&amp;"-6",Matches!$J$2:$J$201,0)),3,2))))),""))</f>
        <v/>
      </c>
      <c r="AD1820" s="12" t="str">
        <f aca="false">IF(OR($B1820="",P1820="",Q1820=""),"",IFERROR(IF(OR(INDEX(Matches!$I$2:$I$201,MATCH($A1820&amp;"-7",Matches!$J$2:$J$201,0))="Void",INDEX(Matches!$G$2:$G$201,MATCH($A1820&amp;"-7",Matches!$J$2:$J$201,0))="",INDEX(Matches!$H$2:$H$201,MATCH($A1820&amp;"-7",Matches!$J$2:$J$201,0))=""),"",IF(AND($C1820&lt;&gt;"",INDEX(Matches!$F$2:$F$201,MATCH($A1820&amp;"-7",Matches!$J$2:$J$201,0))&lt;&gt;"",$C1820&gt;=INDEX(Matches!$F$2:$F$201,MATCH($A1820&amp;"-7",Matches!$J$2:$J$201,0))),"",IF(AND(P1820=INDEX(Matches!$G$2:$G$201,MATCH($A1820&amp;"-7",Matches!$J$2:$J$201,0)),Q1820=INDEX(Matches!$H$2:$H$201,MATCH($A1820&amp;"-7",Matches!$J$2:$J$201,0))),5,IF(SIGN(P1820-Q1820)&lt;&gt;SIGN(INDEX(Matches!$G$2:$G$201,MATCH($A1820&amp;"-7",Matches!$J$2:$J$201,0))-INDEX(Matches!$H$2:$H$201,MATCH($A1820&amp;"-7",Matches!$J$2:$J$201,0))),0,IF(P1820-Q1820=INDEX(Matches!$G$2:$G$201,MATCH($A1820&amp;"-7",Matches!$J$2:$J$201,0))-INDEX(Matches!$H$2:$H$201,MATCH($A1820&amp;"-7",Matches!$J$2:$J$201,0)),3,2))))),""))</f>
        <v/>
      </c>
      <c r="AE1820" s="12" t="str">
        <f aca="false">IF(OR($B1820="",R1820="",S1820=""),"",IFERROR(IF(OR(INDEX(Matches!$I$2:$I$201,MATCH($A1820&amp;"-8",Matches!$J$2:$J$201,0))="Void",INDEX(Matches!$G$2:$G$201,MATCH($A1820&amp;"-8",Matches!$J$2:$J$201,0))="",INDEX(Matches!$H$2:$H$201,MATCH($A1820&amp;"-8",Matches!$J$2:$J$201,0))=""),"",IF(AND($C1820&lt;&gt;"",INDEX(Matches!$F$2:$F$201,MATCH($A1820&amp;"-8",Matches!$J$2:$J$201,0))&lt;&gt;"",$C1820&gt;=INDEX(Matches!$F$2:$F$201,MATCH($A1820&amp;"-8",Matches!$J$2:$J$201,0))),"",IF(AND(R1820=INDEX(Matches!$G$2:$G$201,MATCH($A1820&amp;"-8",Matches!$J$2:$J$201,0)),S1820=INDEX(Matches!$H$2:$H$201,MATCH($A1820&amp;"-8",Matches!$J$2:$J$201,0))),5,IF(SIGN(R1820-S1820)&lt;&gt;SIGN(INDEX(Matches!$G$2:$G$201,MATCH($A1820&amp;"-8",Matches!$J$2:$J$201,0))-INDEX(Matches!$H$2:$H$201,MATCH($A1820&amp;"-8",Matches!$J$2:$J$201,0))),0,IF(R1820-S1820=INDEX(Matches!$G$2:$G$201,MATCH($A1820&amp;"-8",Matches!$J$2:$J$201,0))-INDEX(Matches!$H$2:$H$201,MATCH($A1820&amp;"-8",Matches!$J$2:$J$201,0)),3,2))))),""))</f>
        <v/>
      </c>
      <c r="AF1820" s="12" t="str">
        <f aca="false">IF(OR($B1820="",T1820="",U1820=""),"",IFERROR(IF(OR(INDEX(Matches!$I$2:$I$201,MATCH($A1820&amp;"-9",Matches!$J$2:$J$201,0))="Void",INDEX(Matches!$G$2:$G$201,MATCH($A1820&amp;"-9",Matches!$J$2:$J$201,0))="",INDEX(Matches!$H$2:$H$201,MATCH($A1820&amp;"-9",Matches!$J$2:$J$201,0))=""),"",IF(AND($C1820&lt;&gt;"",INDEX(Matches!$F$2:$F$201,MATCH($A1820&amp;"-9",Matches!$J$2:$J$201,0))&lt;&gt;"",$C1820&gt;=INDEX(Matches!$F$2:$F$201,MATCH($A1820&amp;"-9",Matches!$J$2:$J$201,0))),"",IF(AND(T1820=INDEX(Matches!$G$2:$G$201,MATCH($A1820&amp;"-9",Matches!$J$2:$J$201,0)),U1820=INDEX(Matches!$H$2:$H$201,MATCH($A1820&amp;"-9",Matches!$J$2:$J$201,0))),5,IF(SIGN(T1820-U1820)&lt;&gt;SIGN(INDEX(Matches!$G$2:$G$201,MATCH($A1820&amp;"-9",Matches!$J$2:$J$201,0))-INDEX(Matches!$H$2:$H$201,MATCH($A1820&amp;"-9",Matches!$J$2:$J$201,0))),0,IF(T1820-U1820=INDEX(Matches!$G$2:$G$201,MATCH($A1820&amp;"-9",Matches!$J$2:$J$201,0))-INDEX(Matches!$H$2:$H$201,MATCH($A1820&amp;"-9",Matches!$J$2:$J$201,0)),3,2))))),""))</f>
        <v/>
      </c>
      <c r="AG1820" s="12" t="str">
        <f aca="false">IF(OR($B1820="",V1820="",W1820=""),"",IFERROR(IF(OR(INDEX(Matches!$I$2:$I$201,MATCH($A1820&amp;"-10",Matches!$J$2:$J$201,0))="Void",INDEX(Matches!$G$2:$G$201,MATCH($A1820&amp;"-10",Matches!$J$2:$J$201,0))="",INDEX(Matches!$H$2:$H$201,MATCH($A1820&amp;"-10",Matches!$J$2:$J$201,0))=""),"",IF(AND($C1820&lt;&gt;"",INDEX(Matches!$F$2:$F$201,MATCH($A1820&amp;"-10",Matches!$J$2:$J$201,0))&lt;&gt;"",$C1820&gt;=INDEX(Matches!$F$2:$F$201,MATCH($A1820&amp;"-10",Matches!$J$2:$J$201,0))),"",IF(AND(V1820=INDEX(Matches!$G$2:$G$201,MATCH($A1820&amp;"-10",Matches!$J$2:$J$201,0)),W1820=INDEX(Matches!$H$2:$H$201,MATCH($A1820&amp;"-10",Matches!$J$2:$J$201,0))),5,IF(SIGN(V1820-W1820)&lt;&gt;SIGN(INDEX(Matches!$G$2:$G$201,MATCH($A1820&amp;"-10",Matches!$J$2:$J$201,0))-INDEX(Matches!$H$2:$H$201,MATCH($A1820&amp;"-10",Matches!$J$2:$J$201,0))),0,IF(V1820-W1820=INDEX(Matches!$G$2:$G$201,MATCH($A1820&amp;"-10",Matches!$J$2:$J$201,0))-INDEX(Matches!$H$2:$H$201,MATCH($A1820&amp;"-10",Matches!$J$2:$J$201,0)),3,2))))),""))</f>
        <v/>
      </c>
      <c r="AH1820" s="13" t="str">
        <f aca="false">IF($B1820="","",SUM(X1820:AG1820))</f>
        <v/>
      </c>
      <c r="AI1820" s="12" t="str">
        <f aca="false">IF($B1820="","",COUNTIF(X1820:AG1820,5))</f>
        <v/>
      </c>
      <c r="AJ1820" s="12" t="str">
        <f aca="false">IF($B1820="","",COUNTIF(X1820:AG1820,"&gt;=2"))</f>
        <v/>
      </c>
      <c r="AK1820" s="12" t="str">
        <f aca="false">IF($B1820="","",COUNT(X1820:AG1820))</f>
        <v/>
      </c>
    </row>
    <row r="1821" customFormat="false" ht="15" hidden="false" customHeight="false" outlineLevel="0" collapsed="false">
      <c r="A1821" s="7"/>
      <c r="B1821" s="7"/>
      <c r="C1821" s="11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12" t="str">
        <f aca="false">IF(OR($B1821="",D1821="",E1821=""),"",IFERROR(IF(OR(INDEX(Matches!$I$2:$I$201,MATCH($A1821&amp;"-1",Matches!$J$2:$J$201,0))="Void",INDEX(Matches!$G$2:$G$201,MATCH($A1821&amp;"-1",Matches!$J$2:$J$201,0))="",INDEX(Matches!$H$2:$H$201,MATCH($A1821&amp;"-1",Matches!$J$2:$J$201,0))=""),"",IF(AND($C1821&lt;&gt;"",INDEX(Matches!$F$2:$F$201,MATCH($A1821&amp;"-1",Matches!$J$2:$J$201,0))&lt;&gt;"",$C1821&gt;=INDEX(Matches!$F$2:$F$201,MATCH($A1821&amp;"-1",Matches!$J$2:$J$201,0))),"",IF(AND(D1821=INDEX(Matches!$G$2:$G$201,MATCH($A1821&amp;"-1",Matches!$J$2:$J$201,0)),E1821=INDEX(Matches!$H$2:$H$201,MATCH($A1821&amp;"-1",Matches!$J$2:$J$201,0))),5,IF(SIGN(D1821-E1821)&lt;&gt;SIGN(INDEX(Matches!$G$2:$G$201,MATCH($A1821&amp;"-1",Matches!$J$2:$J$201,0))-INDEX(Matches!$H$2:$H$201,MATCH($A1821&amp;"-1",Matches!$J$2:$J$201,0))),0,IF(D1821-E1821=INDEX(Matches!$G$2:$G$201,MATCH($A1821&amp;"-1",Matches!$J$2:$J$201,0))-INDEX(Matches!$H$2:$H$201,MATCH($A1821&amp;"-1",Matches!$J$2:$J$201,0)),3,2))))),""))</f>
        <v/>
      </c>
      <c r="Y1821" s="12" t="str">
        <f aca="false">IF(OR($B1821="",F1821="",G1821=""),"",IFERROR(IF(OR(INDEX(Matches!$I$2:$I$201,MATCH($A1821&amp;"-2",Matches!$J$2:$J$201,0))="Void",INDEX(Matches!$G$2:$G$201,MATCH($A1821&amp;"-2",Matches!$J$2:$J$201,0))="",INDEX(Matches!$H$2:$H$201,MATCH($A1821&amp;"-2",Matches!$J$2:$J$201,0))=""),"",IF(AND($C1821&lt;&gt;"",INDEX(Matches!$F$2:$F$201,MATCH($A1821&amp;"-2",Matches!$J$2:$J$201,0))&lt;&gt;"",$C1821&gt;=INDEX(Matches!$F$2:$F$201,MATCH($A1821&amp;"-2",Matches!$J$2:$J$201,0))),"",IF(AND(F1821=INDEX(Matches!$G$2:$G$201,MATCH($A1821&amp;"-2",Matches!$J$2:$J$201,0)),G1821=INDEX(Matches!$H$2:$H$201,MATCH($A1821&amp;"-2",Matches!$J$2:$J$201,0))),5,IF(SIGN(F1821-G1821)&lt;&gt;SIGN(INDEX(Matches!$G$2:$G$201,MATCH($A1821&amp;"-2",Matches!$J$2:$J$201,0))-INDEX(Matches!$H$2:$H$201,MATCH($A1821&amp;"-2",Matches!$J$2:$J$201,0))),0,IF(F1821-G1821=INDEX(Matches!$G$2:$G$201,MATCH($A1821&amp;"-2",Matches!$J$2:$J$201,0))-INDEX(Matches!$H$2:$H$201,MATCH($A1821&amp;"-2",Matches!$J$2:$J$201,0)),3,2))))),""))</f>
        <v/>
      </c>
      <c r="Z1821" s="12" t="str">
        <f aca="false">IF(OR($B1821="",H1821="",I1821=""),"",IFERROR(IF(OR(INDEX(Matches!$I$2:$I$201,MATCH($A1821&amp;"-3",Matches!$J$2:$J$201,0))="Void",INDEX(Matches!$G$2:$G$201,MATCH($A1821&amp;"-3",Matches!$J$2:$J$201,0))="",INDEX(Matches!$H$2:$H$201,MATCH($A1821&amp;"-3",Matches!$J$2:$J$201,0))=""),"",IF(AND($C1821&lt;&gt;"",INDEX(Matches!$F$2:$F$201,MATCH($A1821&amp;"-3",Matches!$J$2:$J$201,0))&lt;&gt;"",$C1821&gt;=INDEX(Matches!$F$2:$F$201,MATCH($A1821&amp;"-3",Matches!$J$2:$J$201,0))),"",IF(AND(H1821=INDEX(Matches!$G$2:$G$201,MATCH($A1821&amp;"-3",Matches!$J$2:$J$201,0)),I1821=INDEX(Matches!$H$2:$H$201,MATCH($A1821&amp;"-3",Matches!$J$2:$J$201,0))),5,IF(SIGN(H1821-I1821)&lt;&gt;SIGN(INDEX(Matches!$G$2:$G$201,MATCH($A1821&amp;"-3",Matches!$J$2:$J$201,0))-INDEX(Matches!$H$2:$H$201,MATCH($A1821&amp;"-3",Matches!$J$2:$J$201,0))),0,IF(H1821-I1821=INDEX(Matches!$G$2:$G$201,MATCH($A1821&amp;"-3",Matches!$J$2:$J$201,0))-INDEX(Matches!$H$2:$H$201,MATCH($A1821&amp;"-3",Matches!$J$2:$J$201,0)),3,2))))),""))</f>
        <v/>
      </c>
      <c r="AA1821" s="12" t="str">
        <f aca="false">IF(OR($B1821="",J1821="",K1821=""),"",IFERROR(IF(OR(INDEX(Matches!$I$2:$I$201,MATCH($A1821&amp;"-4",Matches!$J$2:$J$201,0))="Void",INDEX(Matches!$G$2:$G$201,MATCH($A1821&amp;"-4",Matches!$J$2:$J$201,0))="",INDEX(Matches!$H$2:$H$201,MATCH($A1821&amp;"-4",Matches!$J$2:$J$201,0))=""),"",IF(AND($C1821&lt;&gt;"",INDEX(Matches!$F$2:$F$201,MATCH($A1821&amp;"-4",Matches!$J$2:$J$201,0))&lt;&gt;"",$C1821&gt;=INDEX(Matches!$F$2:$F$201,MATCH($A1821&amp;"-4",Matches!$J$2:$J$201,0))),"",IF(AND(J1821=INDEX(Matches!$G$2:$G$201,MATCH($A1821&amp;"-4",Matches!$J$2:$J$201,0)),K1821=INDEX(Matches!$H$2:$H$201,MATCH($A1821&amp;"-4",Matches!$J$2:$J$201,0))),5,IF(SIGN(J1821-K1821)&lt;&gt;SIGN(INDEX(Matches!$G$2:$G$201,MATCH($A1821&amp;"-4",Matches!$J$2:$J$201,0))-INDEX(Matches!$H$2:$H$201,MATCH($A1821&amp;"-4",Matches!$J$2:$J$201,0))),0,IF(J1821-K1821=INDEX(Matches!$G$2:$G$201,MATCH($A1821&amp;"-4",Matches!$J$2:$J$201,0))-INDEX(Matches!$H$2:$H$201,MATCH($A1821&amp;"-4",Matches!$J$2:$J$201,0)),3,2))))),""))</f>
        <v/>
      </c>
      <c r="AB1821" s="12" t="str">
        <f aca="false">IF(OR($B1821="",L1821="",M1821=""),"",IFERROR(IF(OR(INDEX(Matches!$I$2:$I$201,MATCH($A1821&amp;"-5",Matches!$J$2:$J$201,0))="Void",INDEX(Matches!$G$2:$G$201,MATCH($A1821&amp;"-5",Matches!$J$2:$J$201,0))="",INDEX(Matches!$H$2:$H$201,MATCH($A1821&amp;"-5",Matches!$J$2:$J$201,0))=""),"",IF(AND($C1821&lt;&gt;"",INDEX(Matches!$F$2:$F$201,MATCH($A1821&amp;"-5",Matches!$J$2:$J$201,0))&lt;&gt;"",$C1821&gt;=INDEX(Matches!$F$2:$F$201,MATCH($A1821&amp;"-5",Matches!$J$2:$J$201,0))),"",IF(AND(L1821=INDEX(Matches!$G$2:$G$201,MATCH($A1821&amp;"-5",Matches!$J$2:$J$201,0)),M1821=INDEX(Matches!$H$2:$H$201,MATCH($A1821&amp;"-5",Matches!$J$2:$J$201,0))),5,IF(SIGN(L1821-M1821)&lt;&gt;SIGN(INDEX(Matches!$G$2:$G$201,MATCH($A1821&amp;"-5",Matches!$J$2:$J$201,0))-INDEX(Matches!$H$2:$H$201,MATCH($A1821&amp;"-5",Matches!$J$2:$J$201,0))),0,IF(L1821-M1821=INDEX(Matches!$G$2:$G$201,MATCH($A1821&amp;"-5",Matches!$J$2:$J$201,0))-INDEX(Matches!$H$2:$H$201,MATCH($A1821&amp;"-5",Matches!$J$2:$J$201,0)),3,2))))),""))</f>
        <v/>
      </c>
      <c r="AC1821" s="12" t="str">
        <f aca="false">IF(OR($B1821="",N1821="",O1821=""),"",IFERROR(IF(OR(INDEX(Matches!$I$2:$I$201,MATCH($A1821&amp;"-6",Matches!$J$2:$J$201,0))="Void",INDEX(Matches!$G$2:$G$201,MATCH($A1821&amp;"-6",Matches!$J$2:$J$201,0))="",INDEX(Matches!$H$2:$H$201,MATCH($A1821&amp;"-6",Matches!$J$2:$J$201,0))=""),"",IF(AND($C1821&lt;&gt;"",INDEX(Matches!$F$2:$F$201,MATCH($A1821&amp;"-6",Matches!$J$2:$J$201,0))&lt;&gt;"",$C1821&gt;=INDEX(Matches!$F$2:$F$201,MATCH($A1821&amp;"-6",Matches!$J$2:$J$201,0))),"",IF(AND(N1821=INDEX(Matches!$G$2:$G$201,MATCH($A1821&amp;"-6",Matches!$J$2:$J$201,0)),O1821=INDEX(Matches!$H$2:$H$201,MATCH($A1821&amp;"-6",Matches!$J$2:$J$201,0))),5,IF(SIGN(N1821-O1821)&lt;&gt;SIGN(INDEX(Matches!$G$2:$G$201,MATCH($A1821&amp;"-6",Matches!$J$2:$J$201,0))-INDEX(Matches!$H$2:$H$201,MATCH($A1821&amp;"-6",Matches!$J$2:$J$201,0))),0,IF(N1821-O1821=INDEX(Matches!$G$2:$G$201,MATCH($A1821&amp;"-6",Matches!$J$2:$J$201,0))-INDEX(Matches!$H$2:$H$201,MATCH($A1821&amp;"-6",Matches!$J$2:$J$201,0)),3,2))))),""))</f>
        <v/>
      </c>
      <c r="AD1821" s="12" t="str">
        <f aca="false">IF(OR($B1821="",P1821="",Q1821=""),"",IFERROR(IF(OR(INDEX(Matches!$I$2:$I$201,MATCH($A1821&amp;"-7",Matches!$J$2:$J$201,0))="Void",INDEX(Matches!$G$2:$G$201,MATCH($A1821&amp;"-7",Matches!$J$2:$J$201,0))="",INDEX(Matches!$H$2:$H$201,MATCH($A1821&amp;"-7",Matches!$J$2:$J$201,0))=""),"",IF(AND($C1821&lt;&gt;"",INDEX(Matches!$F$2:$F$201,MATCH($A1821&amp;"-7",Matches!$J$2:$J$201,0))&lt;&gt;"",$C1821&gt;=INDEX(Matches!$F$2:$F$201,MATCH($A1821&amp;"-7",Matches!$J$2:$J$201,0))),"",IF(AND(P1821=INDEX(Matches!$G$2:$G$201,MATCH($A1821&amp;"-7",Matches!$J$2:$J$201,0)),Q1821=INDEX(Matches!$H$2:$H$201,MATCH($A1821&amp;"-7",Matches!$J$2:$J$201,0))),5,IF(SIGN(P1821-Q1821)&lt;&gt;SIGN(INDEX(Matches!$G$2:$G$201,MATCH($A1821&amp;"-7",Matches!$J$2:$J$201,0))-INDEX(Matches!$H$2:$H$201,MATCH($A1821&amp;"-7",Matches!$J$2:$J$201,0))),0,IF(P1821-Q1821=INDEX(Matches!$G$2:$G$201,MATCH($A1821&amp;"-7",Matches!$J$2:$J$201,0))-INDEX(Matches!$H$2:$H$201,MATCH($A1821&amp;"-7",Matches!$J$2:$J$201,0)),3,2))))),""))</f>
        <v/>
      </c>
      <c r="AE1821" s="12" t="str">
        <f aca="false">IF(OR($B1821="",R1821="",S1821=""),"",IFERROR(IF(OR(INDEX(Matches!$I$2:$I$201,MATCH($A1821&amp;"-8",Matches!$J$2:$J$201,0))="Void",INDEX(Matches!$G$2:$G$201,MATCH($A1821&amp;"-8",Matches!$J$2:$J$201,0))="",INDEX(Matches!$H$2:$H$201,MATCH($A1821&amp;"-8",Matches!$J$2:$J$201,0))=""),"",IF(AND($C1821&lt;&gt;"",INDEX(Matches!$F$2:$F$201,MATCH($A1821&amp;"-8",Matches!$J$2:$J$201,0))&lt;&gt;"",$C1821&gt;=INDEX(Matches!$F$2:$F$201,MATCH($A1821&amp;"-8",Matches!$J$2:$J$201,0))),"",IF(AND(R1821=INDEX(Matches!$G$2:$G$201,MATCH($A1821&amp;"-8",Matches!$J$2:$J$201,0)),S1821=INDEX(Matches!$H$2:$H$201,MATCH($A1821&amp;"-8",Matches!$J$2:$J$201,0))),5,IF(SIGN(R1821-S1821)&lt;&gt;SIGN(INDEX(Matches!$G$2:$G$201,MATCH($A1821&amp;"-8",Matches!$J$2:$J$201,0))-INDEX(Matches!$H$2:$H$201,MATCH($A1821&amp;"-8",Matches!$J$2:$J$201,0))),0,IF(R1821-S1821=INDEX(Matches!$G$2:$G$201,MATCH($A1821&amp;"-8",Matches!$J$2:$J$201,0))-INDEX(Matches!$H$2:$H$201,MATCH($A1821&amp;"-8",Matches!$J$2:$J$201,0)),3,2))))),""))</f>
        <v/>
      </c>
      <c r="AF1821" s="12" t="str">
        <f aca="false">IF(OR($B1821="",T1821="",U1821=""),"",IFERROR(IF(OR(INDEX(Matches!$I$2:$I$201,MATCH($A1821&amp;"-9",Matches!$J$2:$J$201,0))="Void",INDEX(Matches!$G$2:$G$201,MATCH($A1821&amp;"-9",Matches!$J$2:$J$201,0))="",INDEX(Matches!$H$2:$H$201,MATCH($A1821&amp;"-9",Matches!$J$2:$J$201,0))=""),"",IF(AND($C1821&lt;&gt;"",INDEX(Matches!$F$2:$F$201,MATCH($A1821&amp;"-9",Matches!$J$2:$J$201,0))&lt;&gt;"",$C1821&gt;=INDEX(Matches!$F$2:$F$201,MATCH($A1821&amp;"-9",Matches!$J$2:$J$201,0))),"",IF(AND(T1821=INDEX(Matches!$G$2:$G$201,MATCH($A1821&amp;"-9",Matches!$J$2:$J$201,0)),U1821=INDEX(Matches!$H$2:$H$201,MATCH($A1821&amp;"-9",Matches!$J$2:$J$201,0))),5,IF(SIGN(T1821-U1821)&lt;&gt;SIGN(INDEX(Matches!$G$2:$G$201,MATCH($A1821&amp;"-9",Matches!$J$2:$J$201,0))-INDEX(Matches!$H$2:$H$201,MATCH($A1821&amp;"-9",Matches!$J$2:$J$201,0))),0,IF(T1821-U1821=INDEX(Matches!$G$2:$G$201,MATCH($A1821&amp;"-9",Matches!$J$2:$J$201,0))-INDEX(Matches!$H$2:$H$201,MATCH($A1821&amp;"-9",Matches!$J$2:$J$201,0)),3,2))))),""))</f>
        <v/>
      </c>
      <c r="AG1821" s="12" t="str">
        <f aca="false">IF(OR($B1821="",V1821="",W1821=""),"",IFERROR(IF(OR(INDEX(Matches!$I$2:$I$201,MATCH($A1821&amp;"-10",Matches!$J$2:$J$201,0))="Void",INDEX(Matches!$G$2:$G$201,MATCH($A1821&amp;"-10",Matches!$J$2:$J$201,0))="",INDEX(Matches!$H$2:$H$201,MATCH($A1821&amp;"-10",Matches!$J$2:$J$201,0))=""),"",IF(AND($C1821&lt;&gt;"",INDEX(Matches!$F$2:$F$201,MATCH($A1821&amp;"-10",Matches!$J$2:$J$201,0))&lt;&gt;"",$C1821&gt;=INDEX(Matches!$F$2:$F$201,MATCH($A1821&amp;"-10",Matches!$J$2:$J$201,0))),"",IF(AND(V1821=INDEX(Matches!$G$2:$G$201,MATCH($A1821&amp;"-10",Matches!$J$2:$J$201,0)),W1821=INDEX(Matches!$H$2:$H$201,MATCH($A1821&amp;"-10",Matches!$J$2:$J$201,0))),5,IF(SIGN(V1821-W1821)&lt;&gt;SIGN(INDEX(Matches!$G$2:$G$201,MATCH($A1821&amp;"-10",Matches!$J$2:$J$201,0))-INDEX(Matches!$H$2:$H$201,MATCH($A1821&amp;"-10",Matches!$J$2:$J$201,0))),0,IF(V1821-W1821=INDEX(Matches!$G$2:$G$201,MATCH($A1821&amp;"-10",Matches!$J$2:$J$201,0))-INDEX(Matches!$H$2:$H$201,MATCH($A1821&amp;"-10",Matches!$J$2:$J$201,0)),3,2))))),""))</f>
        <v/>
      </c>
      <c r="AH1821" s="13" t="str">
        <f aca="false">IF($B1821="","",SUM(X1821:AG1821))</f>
        <v/>
      </c>
      <c r="AI1821" s="12" t="str">
        <f aca="false">IF($B1821="","",COUNTIF(X1821:AG1821,5))</f>
        <v/>
      </c>
      <c r="AJ1821" s="12" t="str">
        <f aca="false">IF($B1821="","",COUNTIF(X1821:AG1821,"&gt;=2"))</f>
        <v/>
      </c>
      <c r="AK1821" s="12" t="str">
        <f aca="false">IF($B1821="","",COUNT(X1821:AG1821))</f>
        <v/>
      </c>
    </row>
    <row r="1822" customFormat="false" ht="15" hidden="false" customHeight="false" outlineLevel="0" collapsed="false">
      <c r="A1822" s="7"/>
      <c r="B1822" s="7"/>
      <c r="C1822" s="11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12" t="str">
        <f aca="false">IF(OR($B1822="",D1822="",E1822=""),"",IFERROR(IF(OR(INDEX(Matches!$I$2:$I$201,MATCH($A1822&amp;"-1",Matches!$J$2:$J$201,0))="Void",INDEX(Matches!$G$2:$G$201,MATCH($A1822&amp;"-1",Matches!$J$2:$J$201,0))="",INDEX(Matches!$H$2:$H$201,MATCH($A1822&amp;"-1",Matches!$J$2:$J$201,0))=""),"",IF(AND($C1822&lt;&gt;"",INDEX(Matches!$F$2:$F$201,MATCH($A1822&amp;"-1",Matches!$J$2:$J$201,0))&lt;&gt;"",$C1822&gt;=INDEX(Matches!$F$2:$F$201,MATCH($A1822&amp;"-1",Matches!$J$2:$J$201,0))),"",IF(AND(D1822=INDEX(Matches!$G$2:$G$201,MATCH($A1822&amp;"-1",Matches!$J$2:$J$201,0)),E1822=INDEX(Matches!$H$2:$H$201,MATCH($A1822&amp;"-1",Matches!$J$2:$J$201,0))),5,IF(SIGN(D1822-E1822)&lt;&gt;SIGN(INDEX(Matches!$G$2:$G$201,MATCH($A1822&amp;"-1",Matches!$J$2:$J$201,0))-INDEX(Matches!$H$2:$H$201,MATCH($A1822&amp;"-1",Matches!$J$2:$J$201,0))),0,IF(D1822-E1822=INDEX(Matches!$G$2:$G$201,MATCH($A1822&amp;"-1",Matches!$J$2:$J$201,0))-INDEX(Matches!$H$2:$H$201,MATCH($A1822&amp;"-1",Matches!$J$2:$J$201,0)),3,2))))),""))</f>
        <v/>
      </c>
      <c r="Y1822" s="12" t="str">
        <f aca="false">IF(OR($B1822="",F1822="",G1822=""),"",IFERROR(IF(OR(INDEX(Matches!$I$2:$I$201,MATCH($A1822&amp;"-2",Matches!$J$2:$J$201,0))="Void",INDEX(Matches!$G$2:$G$201,MATCH($A1822&amp;"-2",Matches!$J$2:$J$201,0))="",INDEX(Matches!$H$2:$H$201,MATCH($A1822&amp;"-2",Matches!$J$2:$J$201,0))=""),"",IF(AND($C1822&lt;&gt;"",INDEX(Matches!$F$2:$F$201,MATCH($A1822&amp;"-2",Matches!$J$2:$J$201,0))&lt;&gt;"",$C1822&gt;=INDEX(Matches!$F$2:$F$201,MATCH($A1822&amp;"-2",Matches!$J$2:$J$201,0))),"",IF(AND(F1822=INDEX(Matches!$G$2:$G$201,MATCH($A1822&amp;"-2",Matches!$J$2:$J$201,0)),G1822=INDEX(Matches!$H$2:$H$201,MATCH($A1822&amp;"-2",Matches!$J$2:$J$201,0))),5,IF(SIGN(F1822-G1822)&lt;&gt;SIGN(INDEX(Matches!$G$2:$G$201,MATCH($A1822&amp;"-2",Matches!$J$2:$J$201,0))-INDEX(Matches!$H$2:$H$201,MATCH($A1822&amp;"-2",Matches!$J$2:$J$201,0))),0,IF(F1822-G1822=INDEX(Matches!$G$2:$G$201,MATCH($A1822&amp;"-2",Matches!$J$2:$J$201,0))-INDEX(Matches!$H$2:$H$201,MATCH($A1822&amp;"-2",Matches!$J$2:$J$201,0)),3,2))))),""))</f>
        <v/>
      </c>
      <c r="Z1822" s="12" t="str">
        <f aca="false">IF(OR($B1822="",H1822="",I1822=""),"",IFERROR(IF(OR(INDEX(Matches!$I$2:$I$201,MATCH($A1822&amp;"-3",Matches!$J$2:$J$201,0))="Void",INDEX(Matches!$G$2:$G$201,MATCH($A1822&amp;"-3",Matches!$J$2:$J$201,0))="",INDEX(Matches!$H$2:$H$201,MATCH($A1822&amp;"-3",Matches!$J$2:$J$201,0))=""),"",IF(AND($C1822&lt;&gt;"",INDEX(Matches!$F$2:$F$201,MATCH($A1822&amp;"-3",Matches!$J$2:$J$201,0))&lt;&gt;"",$C1822&gt;=INDEX(Matches!$F$2:$F$201,MATCH($A1822&amp;"-3",Matches!$J$2:$J$201,0))),"",IF(AND(H1822=INDEX(Matches!$G$2:$G$201,MATCH($A1822&amp;"-3",Matches!$J$2:$J$201,0)),I1822=INDEX(Matches!$H$2:$H$201,MATCH($A1822&amp;"-3",Matches!$J$2:$J$201,0))),5,IF(SIGN(H1822-I1822)&lt;&gt;SIGN(INDEX(Matches!$G$2:$G$201,MATCH($A1822&amp;"-3",Matches!$J$2:$J$201,0))-INDEX(Matches!$H$2:$H$201,MATCH($A1822&amp;"-3",Matches!$J$2:$J$201,0))),0,IF(H1822-I1822=INDEX(Matches!$G$2:$G$201,MATCH($A1822&amp;"-3",Matches!$J$2:$J$201,0))-INDEX(Matches!$H$2:$H$201,MATCH($A1822&amp;"-3",Matches!$J$2:$J$201,0)),3,2))))),""))</f>
        <v/>
      </c>
      <c r="AA1822" s="12" t="str">
        <f aca="false">IF(OR($B1822="",J1822="",K1822=""),"",IFERROR(IF(OR(INDEX(Matches!$I$2:$I$201,MATCH($A1822&amp;"-4",Matches!$J$2:$J$201,0))="Void",INDEX(Matches!$G$2:$G$201,MATCH($A1822&amp;"-4",Matches!$J$2:$J$201,0))="",INDEX(Matches!$H$2:$H$201,MATCH($A1822&amp;"-4",Matches!$J$2:$J$201,0))=""),"",IF(AND($C1822&lt;&gt;"",INDEX(Matches!$F$2:$F$201,MATCH($A1822&amp;"-4",Matches!$J$2:$J$201,0))&lt;&gt;"",$C1822&gt;=INDEX(Matches!$F$2:$F$201,MATCH($A1822&amp;"-4",Matches!$J$2:$J$201,0))),"",IF(AND(J1822=INDEX(Matches!$G$2:$G$201,MATCH($A1822&amp;"-4",Matches!$J$2:$J$201,0)),K1822=INDEX(Matches!$H$2:$H$201,MATCH($A1822&amp;"-4",Matches!$J$2:$J$201,0))),5,IF(SIGN(J1822-K1822)&lt;&gt;SIGN(INDEX(Matches!$G$2:$G$201,MATCH($A1822&amp;"-4",Matches!$J$2:$J$201,0))-INDEX(Matches!$H$2:$H$201,MATCH($A1822&amp;"-4",Matches!$J$2:$J$201,0))),0,IF(J1822-K1822=INDEX(Matches!$G$2:$G$201,MATCH($A1822&amp;"-4",Matches!$J$2:$J$201,0))-INDEX(Matches!$H$2:$H$201,MATCH($A1822&amp;"-4",Matches!$J$2:$J$201,0)),3,2))))),""))</f>
        <v/>
      </c>
      <c r="AB1822" s="12" t="str">
        <f aca="false">IF(OR($B1822="",L1822="",M1822=""),"",IFERROR(IF(OR(INDEX(Matches!$I$2:$I$201,MATCH($A1822&amp;"-5",Matches!$J$2:$J$201,0))="Void",INDEX(Matches!$G$2:$G$201,MATCH($A1822&amp;"-5",Matches!$J$2:$J$201,0))="",INDEX(Matches!$H$2:$H$201,MATCH($A1822&amp;"-5",Matches!$J$2:$J$201,0))=""),"",IF(AND($C1822&lt;&gt;"",INDEX(Matches!$F$2:$F$201,MATCH($A1822&amp;"-5",Matches!$J$2:$J$201,0))&lt;&gt;"",$C1822&gt;=INDEX(Matches!$F$2:$F$201,MATCH($A1822&amp;"-5",Matches!$J$2:$J$201,0))),"",IF(AND(L1822=INDEX(Matches!$G$2:$G$201,MATCH($A1822&amp;"-5",Matches!$J$2:$J$201,0)),M1822=INDEX(Matches!$H$2:$H$201,MATCH($A1822&amp;"-5",Matches!$J$2:$J$201,0))),5,IF(SIGN(L1822-M1822)&lt;&gt;SIGN(INDEX(Matches!$G$2:$G$201,MATCH($A1822&amp;"-5",Matches!$J$2:$J$201,0))-INDEX(Matches!$H$2:$H$201,MATCH($A1822&amp;"-5",Matches!$J$2:$J$201,0))),0,IF(L1822-M1822=INDEX(Matches!$G$2:$G$201,MATCH($A1822&amp;"-5",Matches!$J$2:$J$201,0))-INDEX(Matches!$H$2:$H$201,MATCH($A1822&amp;"-5",Matches!$J$2:$J$201,0)),3,2))))),""))</f>
        <v/>
      </c>
      <c r="AC1822" s="12" t="str">
        <f aca="false">IF(OR($B1822="",N1822="",O1822=""),"",IFERROR(IF(OR(INDEX(Matches!$I$2:$I$201,MATCH($A1822&amp;"-6",Matches!$J$2:$J$201,0))="Void",INDEX(Matches!$G$2:$G$201,MATCH($A1822&amp;"-6",Matches!$J$2:$J$201,0))="",INDEX(Matches!$H$2:$H$201,MATCH($A1822&amp;"-6",Matches!$J$2:$J$201,0))=""),"",IF(AND($C1822&lt;&gt;"",INDEX(Matches!$F$2:$F$201,MATCH($A1822&amp;"-6",Matches!$J$2:$J$201,0))&lt;&gt;"",$C1822&gt;=INDEX(Matches!$F$2:$F$201,MATCH($A1822&amp;"-6",Matches!$J$2:$J$201,0))),"",IF(AND(N1822=INDEX(Matches!$G$2:$G$201,MATCH($A1822&amp;"-6",Matches!$J$2:$J$201,0)),O1822=INDEX(Matches!$H$2:$H$201,MATCH($A1822&amp;"-6",Matches!$J$2:$J$201,0))),5,IF(SIGN(N1822-O1822)&lt;&gt;SIGN(INDEX(Matches!$G$2:$G$201,MATCH($A1822&amp;"-6",Matches!$J$2:$J$201,0))-INDEX(Matches!$H$2:$H$201,MATCH($A1822&amp;"-6",Matches!$J$2:$J$201,0))),0,IF(N1822-O1822=INDEX(Matches!$G$2:$G$201,MATCH($A1822&amp;"-6",Matches!$J$2:$J$201,0))-INDEX(Matches!$H$2:$H$201,MATCH($A1822&amp;"-6",Matches!$J$2:$J$201,0)),3,2))))),""))</f>
        <v/>
      </c>
      <c r="AD1822" s="12" t="str">
        <f aca="false">IF(OR($B1822="",P1822="",Q1822=""),"",IFERROR(IF(OR(INDEX(Matches!$I$2:$I$201,MATCH($A1822&amp;"-7",Matches!$J$2:$J$201,0))="Void",INDEX(Matches!$G$2:$G$201,MATCH($A1822&amp;"-7",Matches!$J$2:$J$201,0))="",INDEX(Matches!$H$2:$H$201,MATCH($A1822&amp;"-7",Matches!$J$2:$J$201,0))=""),"",IF(AND($C1822&lt;&gt;"",INDEX(Matches!$F$2:$F$201,MATCH($A1822&amp;"-7",Matches!$J$2:$J$201,0))&lt;&gt;"",$C1822&gt;=INDEX(Matches!$F$2:$F$201,MATCH($A1822&amp;"-7",Matches!$J$2:$J$201,0))),"",IF(AND(P1822=INDEX(Matches!$G$2:$G$201,MATCH($A1822&amp;"-7",Matches!$J$2:$J$201,0)),Q1822=INDEX(Matches!$H$2:$H$201,MATCH($A1822&amp;"-7",Matches!$J$2:$J$201,0))),5,IF(SIGN(P1822-Q1822)&lt;&gt;SIGN(INDEX(Matches!$G$2:$G$201,MATCH($A1822&amp;"-7",Matches!$J$2:$J$201,0))-INDEX(Matches!$H$2:$H$201,MATCH($A1822&amp;"-7",Matches!$J$2:$J$201,0))),0,IF(P1822-Q1822=INDEX(Matches!$G$2:$G$201,MATCH($A1822&amp;"-7",Matches!$J$2:$J$201,0))-INDEX(Matches!$H$2:$H$201,MATCH($A1822&amp;"-7",Matches!$J$2:$J$201,0)),3,2))))),""))</f>
        <v/>
      </c>
      <c r="AE1822" s="12" t="str">
        <f aca="false">IF(OR($B1822="",R1822="",S1822=""),"",IFERROR(IF(OR(INDEX(Matches!$I$2:$I$201,MATCH($A1822&amp;"-8",Matches!$J$2:$J$201,0))="Void",INDEX(Matches!$G$2:$G$201,MATCH($A1822&amp;"-8",Matches!$J$2:$J$201,0))="",INDEX(Matches!$H$2:$H$201,MATCH($A1822&amp;"-8",Matches!$J$2:$J$201,0))=""),"",IF(AND($C1822&lt;&gt;"",INDEX(Matches!$F$2:$F$201,MATCH($A1822&amp;"-8",Matches!$J$2:$J$201,0))&lt;&gt;"",$C1822&gt;=INDEX(Matches!$F$2:$F$201,MATCH($A1822&amp;"-8",Matches!$J$2:$J$201,0))),"",IF(AND(R1822=INDEX(Matches!$G$2:$G$201,MATCH($A1822&amp;"-8",Matches!$J$2:$J$201,0)),S1822=INDEX(Matches!$H$2:$H$201,MATCH($A1822&amp;"-8",Matches!$J$2:$J$201,0))),5,IF(SIGN(R1822-S1822)&lt;&gt;SIGN(INDEX(Matches!$G$2:$G$201,MATCH($A1822&amp;"-8",Matches!$J$2:$J$201,0))-INDEX(Matches!$H$2:$H$201,MATCH($A1822&amp;"-8",Matches!$J$2:$J$201,0))),0,IF(R1822-S1822=INDEX(Matches!$G$2:$G$201,MATCH($A1822&amp;"-8",Matches!$J$2:$J$201,0))-INDEX(Matches!$H$2:$H$201,MATCH($A1822&amp;"-8",Matches!$J$2:$J$201,0)),3,2))))),""))</f>
        <v/>
      </c>
      <c r="AF1822" s="12" t="str">
        <f aca="false">IF(OR($B1822="",T1822="",U1822=""),"",IFERROR(IF(OR(INDEX(Matches!$I$2:$I$201,MATCH($A1822&amp;"-9",Matches!$J$2:$J$201,0))="Void",INDEX(Matches!$G$2:$G$201,MATCH($A1822&amp;"-9",Matches!$J$2:$J$201,0))="",INDEX(Matches!$H$2:$H$201,MATCH($A1822&amp;"-9",Matches!$J$2:$J$201,0))=""),"",IF(AND($C1822&lt;&gt;"",INDEX(Matches!$F$2:$F$201,MATCH($A1822&amp;"-9",Matches!$J$2:$J$201,0))&lt;&gt;"",$C1822&gt;=INDEX(Matches!$F$2:$F$201,MATCH($A1822&amp;"-9",Matches!$J$2:$J$201,0))),"",IF(AND(T1822=INDEX(Matches!$G$2:$G$201,MATCH($A1822&amp;"-9",Matches!$J$2:$J$201,0)),U1822=INDEX(Matches!$H$2:$H$201,MATCH($A1822&amp;"-9",Matches!$J$2:$J$201,0))),5,IF(SIGN(T1822-U1822)&lt;&gt;SIGN(INDEX(Matches!$G$2:$G$201,MATCH($A1822&amp;"-9",Matches!$J$2:$J$201,0))-INDEX(Matches!$H$2:$H$201,MATCH($A1822&amp;"-9",Matches!$J$2:$J$201,0))),0,IF(T1822-U1822=INDEX(Matches!$G$2:$G$201,MATCH($A1822&amp;"-9",Matches!$J$2:$J$201,0))-INDEX(Matches!$H$2:$H$201,MATCH($A1822&amp;"-9",Matches!$J$2:$J$201,0)),3,2))))),""))</f>
        <v/>
      </c>
      <c r="AG1822" s="12" t="str">
        <f aca="false">IF(OR($B1822="",V1822="",W1822=""),"",IFERROR(IF(OR(INDEX(Matches!$I$2:$I$201,MATCH($A1822&amp;"-10",Matches!$J$2:$J$201,0))="Void",INDEX(Matches!$G$2:$G$201,MATCH($A1822&amp;"-10",Matches!$J$2:$J$201,0))="",INDEX(Matches!$H$2:$H$201,MATCH($A1822&amp;"-10",Matches!$J$2:$J$201,0))=""),"",IF(AND($C1822&lt;&gt;"",INDEX(Matches!$F$2:$F$201,MATCH($A1822&amp;"-10",Matches!$J$2:$J$201,0))&lt;&gt;"",$C1822&gt;=INDEX(Matches!$F$2:$F$201,MATCH($A1822&amp;"-10",Matches!$J$2:$J$201,0))),"",IF(AND(V1822=INDEX(Matches!$G$2:$G$201,MATCH($A1822&amp;"-10",Matches!$J$2:$J$201,0)),W1822=INDEX(Matches!$H$2:$H$201,MATCH($A1822&amp;"-10",Matches!$J$2:$J$201,0))),5,IF(SIGN(V1822-W1822)&lt;&gt;SIGN(INDEX(Matches!$G$2:$G$201,MATCH($A1822&amp;"-10",Matches!$J$2:$J$201,0))-INDEX(Matches!$H$2:$H$201,MATCH($A1822&amp;"-10",Matches!$J$2:$J$201,0))),0,IF(V1822-W1822=INDEX(Matches!$G$2:$G$201,MATCH($A1822&amp;"-10",Matches!$J$2:$J$201,0))-INDEX(Matches!$H$2:$H$201,MATCH($A1822&amp;"-10",Matches!$J$2:$J$201,0)),3,2))))),""))</f>
        <v/>
      </c>
      <c r="AH1822" s="13" t="str">
        <f aca="false">IF($B1822="","",SUM(X1822:AG1822))</f>
        <v/>
      </c>
      <c r="AI1822" s="12" t="str">
        <f aca="false">IF($B1822="","",COUNTIF(X1822:AG1822,5))</f>
        <v/>
      </c>
      <c r="AJ1822" s="12" t="str">
        <f aca="false">IF($B1822="","",COUNTIF(X1822:AG1822,"&gt;=2"))</f>
        <v/>
      </c>
      <c r="AK1822" s="12" t="str">
        <f aca="false">IF($B1822="","",COUNT(X1822:AG1822))</f>
        <v/>
      </c>
    </row>
    <row r="1823" customFormat="false" ht="15" hidden="false" customHeight="false" outlineLevel="0" collapsed="false">
      <c r="A1823" s="7"/>
      <c r="B1823" s="7"/>
      <c r="C1823" s="11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12" t="str">
        <f aca="false">IF(OR($B1823="",D1823="",E1823=""),"",IFERROR(IF(OR(INDEX(Matches!$I$2:$I$201,MATCH($A1823&amp;"-1",Matches!$J$2:$J$201,0))="Void",INDEX(Matches!$G$2:$G$201,MATCH($A1823&amp;"-1",Matches!$J$2:$J$201,0))="",INDEX(Matches!$H$2:$H$201,MATCH($A1823&amp;"-1",Matches!$J$2:$J$201,0))=""),"",IF(AND($C1823&lt;&gt;"",INDEX(Matches!$F$2:$F$201,MATCH($A1823&amp;"-1",Matches!$J$2:$J$201,0))&lt;&gt;"",$C1823&gt;=INDEX(Matches!$F$2:$F$201,MATCH($A1823&amp;"-1",Matches!$J$2:$J$201,0))),"",IF(AND(D1823=INDEX(Matches!$G$2:$G$201,MATCH($A1823&amp;"-1",Matches!$J$2:$J$201,0)),E1823=INDEX(Matches!$H$2:$H$201,MATCH($A1823&amp;"-1",Matches!$J$2:$J$201,0))),5,IF(SIGN(D1823-E1823)&lt;&gt;SIGN(INDEX(Matches!$G$2:$G$201,MATCH($A1823&amp;"-1",Matches!$J$2:$J$201,0))-INDEX(Matches!$H$2:$H$201,MATCH($A1823&amp;"-1",Matches!$J$2:$J$201,0))),0,IF(D1823-E1823=INDEX(Matches!$G$2:$G$201,MATCH($A1823&amp;"-1",Matches!$J$2:$J$201,0))-INDEX(Matches!$H$2:$H$201,MATCH($A1823&amp;"-1",Matches!$J$2:$J$201,0)),3,2))))),""))</f>
        <v/>
      </c>
      <c r="Y1823" s="12" t="str">
        <f aca="false">IF(OR($B1823="",F1823="",G1823=""),"",IFERROR(IF(OR(INDEX(Matches!$I$2:$I$201,MATCH($A1823&amp;"-2",Matches!$J$2:$J$201,0))="Void",INDEX(Matches!$G$2:$G$201,MATCH($A1823&amp;"-2",Matches!$J$2:$J$201,0))="",INDEX(Matches!$H$2:$H$201,MATCH($A1823&amp;"-2",Matches!$J$2:$J$201,0))=""),"",IF(AND($C1823&lt;&gt;"",INDEX(Matches!$F$2:$F$201,MATCH($A1823&amp;"-2",Matches!$J$2:$J$201,0))&lt;&gt;"",$C1823&gt;=INDEX(Matches!$F$2:$F$201,MATCH($A1823&amp;"-2",Matches!$J$2:$J$201,0))),"",IF(AND(F1823=INDEX(Matches!$G$2:$G$201,MATCH($A1823&amp;"-2",Matches!$J$2:$J$201,0)),G1823=INDEX(Matches!$H$2:$H$201,MATCH($A1823&amp;"-2",Matches!$J$2:$J$201,0))),5,IF(SIGN(F1823-G1823)&lt;&gt;SIGN(INDEX(Matches!$G$2:$G$201,MATCH($A1823&amp;"-2",Matches!$J$2:$J$201,0))-INDEX(Matches!$H$2:$H$201,MATCH($A1823&amp;"-2",Matches!$J$2:$J$201,0))),0,IF(F1823-G1823=INDEX(Matches!$G$2:$G$201,MATCH($A1823&amp;"-2",Matches!$J$2:$J$201,0))-INDEX(Matches!$H$2:$H$201,MATCH($A1823&amp;"-2",Matches!$J$2:$J$201,0)),3,2))))),""))</f>
        <v/>
      </c>
      <c r="Z1823" s="12" t="str">
        <f aca="false">IF(OR($B1823="",H1823="",I1823=""),"",IFERROR(IF(OR(INDEX(Matches!$I$2:$I$201,MATCH($A1823&amp;"-3",Matches!$J$2:$J$201,0))="Void",INDEX(Matches!$G$2:$G$201,MATCH($A1823&amp;"-3",Matches!$J$2:$J$201,0))="",INDEX(Matches!$H$2:$H$201,MATCH($A1823&amp;"-3",Matches!$J$2:$J$201,0))=""),"",IF(AND($C1823&lt;&gt;"",INDEX(Matches!$F$2:$F$201,MATCH($A1823&amp;"-3",Matches!$J$2:$J$201,0))&lt;&gt;"",$C1823&gt;=INDEX(Matches!$F$2:$F$201,MATCH($A1823&amp;"-3",Matches!$J$2:$J$201,0))),"",IF(AND(H1823=INDEX(Matches!$G$2:$G$201,MATCH($A1823&amp;"-3",Matches!$J$2:$J$201,0)),I1823=INDEX(Matches!$H$2:$H$201,MATCH($A1823&amp;"-3",Matches!$J$2:$J$201,0))),5,IF(SIGN(H1823-I1823)&lt;&gt;SIGN(INDEX(Matches!$G$2:$G$201,MATCH($A1823&amp;"-3",Matches!$J$2:$J$201,0))-INDEX(Matches!$H$2:$H$201,MATCH($A1823&amp;"-3",Matches!$J$2:$J$201,0))),0,IF(H1823-I1823=INDEX(Matches!$G$2:$G$201,MATCH($A1823&amp;"-3",Matches!$J$2:$J$201,0))-INDEX(Matches!$H$2:$H$201,MATCH($A1823&amp;"-3",Matches!$J$2:$J$201,0)),3,2))))),""))</f>
        <v/>
      </c>
      <c r="AA1823" s="12" t="str">
        <f aca="false">IF(OR($B1823="",J1823="",K1823=""),"",IFERROR(IF(OR(INDEX(Matches!$I$2:$I$201,MATCH($A1823&amp;"-4",Matches!$J$2:$J$201,0))="Void",INDEX(Matches!$G$2:$G$201,MATCH($A1823&amp;"-4",Matches!$J$2:$J$201,0))="",INDEX(Matches!$H$2:$H$201,MATCH($A1823&amp;"-4",Matches!$J$2:$J$201,0))=""),"",IF(AND($C1823&lt;&gt;"",INDEX(Matches!$F$2:$F$201,MATCH($A1823&amp;"-4",Matches!$J$2:$J$201,0))&lt;&gt;"",$C1823&gt;=INDEX(Matches!$F$2:$F$201,MATCH($A1823&amp;"-4",Matches!$J$2:$J$201,0))),"",IF(AND(J1823=INDEX(Matches!$G$2:$G$201,MATCH($A1823&amp;"-4",Matches!$J$2:$J$201,0)),K1823=INDEX(Matches!$H$2:$H$201,MATCH($A1823&amp;"-4",Matches!$J$2:$J$201,0))),5,IF(SIGN(J1823-K1823)&lt;&gt;SIGN(INDEX(Matches!$G$2:$G$201,MATCH($A1823&amp;"-4",Matches!$J$2:$J$201,0))-INDEX(Matches!$H$2:$H$201,MATCH($A1823&amp;"-4",Matches!$J$2:$J$201,0))),0,IF(J1823-K1823=INDEX(Matches!$G$2:$G$201,MATCH($A1823&amp;"-4",Matches!$J$2:$J$201,0))-INDEX(Matches!$H$2:$H$201,MATCH($A1823&amp;"-4",Matches!$J$2:$J$201,0)),3,2))))),""))</f>
        <v/>
      </c>
      <c r="AB1823" s="12" t="str">
        <f aca="false">IF(OR($B1823="",L1823="",M1823=""),"",IFERROR(IF(OR(INDEX(Matches!$I$2:$I$201,MATCH($A1823&amp;"-5",Matches!$J$2:$J$201,0))="Void",INDEX(Matches!$G$2:$G$201,MATCH($A1823&amp;"-5",Matches!$J$2:$J$201,0))="",INDEX(Matches!$H$2:$H$201,MATCH($A1823&amp;"-5",Matches!$J$2:$J$201,0))=""),"",IF(AND($C1823&lt;&gt;"",INDEX(Matches!$F$2:$F$201,MATCH($A1823&amp;"-5",Matches!$J$2:$J$201,0))&lt;&gt;"",$C1823&gt;=INDEX(Matches!$F$2:$F$201,MATCH($A1823&amp;"-5",Matches!$J$2:$J$201,0))),"",IF(AND(L1823=INDEX(Matches!$G$2:$G$201,MATCH($A1823&amp;"-5",Matches!$J$2:$J$201,0)),M1823=INDEX(Matches!$H$2:$H$201,MATCH($A1823&amp;"-5",Matches!$J$2:$J$201,0))),5,IF(SIGN(L1823-M1823)&lt;&gt;SIGN(INDEX(Matches!$G$2:$G$201,MATCH($A1823&amp;"-5",Matches!$J$2:$J$201,0))-INDEX(Matches!$H$2:$H$201,MATCH($A1823&amp;"-5",Matches!$J$2:$J$201,0))),0,IF(L1823-M1823=INDEX(Matches!$G$2:$G$201,MATCH($A1823&amp;"-5",Matches!$J$2:$J$201,0))-INDEX(Matches!$H$2:$H$201,MATCH($A1823&amp;"-5",Matches!$J$2:$J$201,0)),3,2))))),""))</f>
        <v/>
      </c>
      <c r="AC1823" s="12" t="str">
        <f aca="false">IF(OR($B1823="",N1823="",O1823=""),"",IFERROR(IF(OR(INDEX(Matches!$I$2:$I$201,MATCH($A1823&amp;"-6",Matches!$J$2:$J$201,0))="Void",INDEX(Matches!$G$2:$G$201,MATCH($A1823&amp;"-6",Matches!$J$2:$J$201,0))="",INDEX(Matches!$H$2:$H$201,MATCH($A1823&amp;"-6",Matches!$J$2:$J$201,0))=""),"",IF(AND($C1823&lt;&gt;"",INDEX(Matches!$F$2:$F$201,MATCH($A1823&amp;"-6",Matches!$J$2:$J$201,0))&lt;&gt;"",$C1823&gt;=INDEX(Matches!$F$2:$F$201,MATCH($A1823&amp;"-6",Matches!$J$2:$J$201,0))),"",IF(AND(N1823=INDEX(Matches!$G$2:$G$201,MATCH($A1823&amp;"-6",Matches!$J$2:$J$201,0)),O1823=INDEX(Matches!$H$2:$H$201,MATCH($A1823&amp;"-6",Matches!$J$2:$J$201,0))),5,IF(SIGN(N1823-O1823)&lt;&gt;SIGN(INDEX(Matches!$G$2:$G$201,MATCH($A1823&amp;"-6",Matches!$J$2:$J$201,0))-INDEX(Matches!$H$2:$H$201,MATCH($A1823&amp;"-6",Matches!$J$2:$J$201,0))),0,IF(N1823-O1823=INDEX(Matches!$G$2:$G$201,MATCH($A1823&amp;"-6",Matches!$J$2:$J$201,0))-INDEX(Matches!$H$2:$H$201,MATCH($A1823&amp;"-6",Matches!$J$2:$J$201,0)),3,2))))),""))</f>
        <v/>
      </c>
      <c r="AD1823" s="12" t="str">
        <f aca="false">IF(OR($B1823="",P1823="",Q1823=""),"",IFERROR(IF(OR(INDEX(Matches!$I$2:$I$201,MATCH($A1823&amp;"-7",Matches!$J$2:$J$201,0))="Void",INDEX(Matches!$G$2:$G$201,MATCH($A1823&amp;"-7",Matches!$J$2:$J$201,0))="",INDEX(Matches!$H$2:$H$201,MATCH($A1823&amp;"-7",Matches!$J$2:$J$201,0))=""),"",IF(AND($C1823&lt;&gt;"",INDEX(Matches!$F$2:$F$201,MATCH($A1823&amp;"-7",Matches!$J$2:$J$201,0))&lt;&gt;"",$C1823&gt;=INDEX(Matches!$F$2:$F$201,MATCH($A1823&amp;"-7",Matches!$J$2:$J$201,0))),"",IF(AND(P1823=INDEX(Matches!$G$2:$G$201,MATCH($A1823&amp;"-7",Matches!$J$2:$J$201,0)),Q1823=INDEX(Matches!$H$2:$H$201,MATCH($A1823&amp;"-7",Matches!$J$2:$J$201,0))),5,IF(SIGN(P1823-Q1823)&lt;&gt;SIGN(INDEX(Matches!$G$2:$G$201,MATCH($A1823&amp;"-7",Matches!$J$2:$J$201,0))-INDEX(Matches!$H$2:$H$201,MATCH($A1823&amp;"-7",Matches!$J$2:$J$201,0))),0,IF(P1823-Q1823=INDEX(Matches!$G$2:$G$201,MATCH($A1823&amp;"-7",Matches!$J$2:$J$201,0))-INDEX(Matches!$H$2:$H$201,MATCH($A1823&amp;"-7",Matches!$J$2:$J$201,0)),3,2))))),""))</f>
        <v/>
      </c>
      <c r="AE1823" s="12" t="str">
        <f aca="false">IF(OR($B1823="",R1823="",S1823=""),"",IFERROR(IF(OR(INDEX(Matches!$I$2:$I$201,MATCH($A1823&amp;"-8",Matches!$J$2:$J$201,0))="Void",INDEX(Matches!$G$2:$G$201,MATCH($A1823&amp;"-8",Matches!$J$2:$J$201,0))="",INDEX(Matches!$H$2:$H$201,MATCH($A1823&amp;"-8",Matches!$J$2:$J$201,0))=""),"",IF(AND($C1823&lt;&gt;"",INDEX(Matches!$F$2:$F$201,MATCH($A1823&amp;"-8",Matches!$J$2:$J$201,0))&lt;&gt;"",$C1823&gt;=INDEX(Matches!$F$2:$F$201,MATCH($A1823&amp;"-8",Matches!$J$2:$J$201,0))),"",IF(AND(R1823=INDEX(Matches!$G$2:$G$201,MATCH($A1823&amp;"-8",Matches!$J$2:$J$201,0)),S1823=INDEX(Matches!$H$2:$H$201,MATCH($A1823&amp;"-8",Matches!$J$2:$J$201,0))),5,IF(SIGN(R1823-S1823)&lt;&gt;SIGN(INDEX(Matches!$G$2:$G$201,MATCH($A1823&amp;"-8",Matches!$J$2:$J$201,0))-INDEX(Matches!$H$2:$H$201,MATCH($A1823&amp;"-8",Matches!$J$2:$J$201,0))),0,IF(R1823-S1823=INDEX(Matches!$G$2:$G$201,MATCH($A1823&amp;"-8",Matches!$J$2:$J$201,0))-INDEX(Matches!$H$2:$H$201,MATCH($A1823&amp;"-8",Matches!$J$2:$J$201,0)),3,2))))),""))</f>
        <v/>
      </c>
      <c r="AF1823" s="12" t="str">
        <f aca="false">IF(OR($B1823="",T1823="",U1823=""),"",IFERROR(IF(OR(INDEX(Matches!$I$2:$I$201,MATCH($A1823&amp;"-9",Matches!$J$2:$J$201,0))="Void",INDEX(Matches!$G$2:$G$201,MATCH($A1823&amp;"-9",Matches!$J$2:$J$201,0))="",INDEX(Matches!$H$2:$H$201,MATCH($A1823&amp;"-9",Matches!$J$2:$J$201,0))=""),"",IF(AND($C1823&lt;&gt;"",INDEX(Matches!$F$2:$F$201,MATCH($A1823&amp;"-9",Matches!$J$2:$J$201,0))&lt;&gt;"",$C1823&gt;=INDEX(Matches!$F$2:$F$201,MATCH($A1823&amp;"-9",Matches!$J$2:$J$201,0))),"",IF(AND(T1823=INDEX(Matches!$G$2:$G$201,MATCH($A1823&amp;"-9",Matches!$J$2:$J$201,0)),U1823=INDEX(Matches!$H$2:$H$201,MATCH($A1823&amp;"-9",Matches!$J$2:$J$201,0))),5,IF(SIGN(T1823-U1823)&lt;&gt;SIGN(INDEX(Matches!$G$2:$G$201,MATCH($A1823&amp;"-9",Matches!$J$2:$J$201,0))-INDEX(Matches!$H$2:$H$201,MATCH($A1823&amp;"-9",Matches!$J$2:$J$201,0))),0,IF(T1823-U1823=INDEX(Matches!$G$2:$G$201,MATCH($A1823&amp;"-9",Matches!$J$2:$J$201,0))-INDEX(Matches!$H$2:$H$201,MATCH($A1823&amp;"-9",Matches!$J$2:$J$201,0)),3,2))))),""))</f>
        <v/>
      </c>
      <c r="AG1823" s="12" t="str">
        <f aca="false">IF(OR($B1823="",V1823="",W1823=""),"",IFERROR(IF(OR(INDEX(Matches!$I$2:$I$201,MATCH($A1823&amp;"-10",Matches!$J$2:$J$201,0))="Void",INDEX(Matches!$G$2:$G$201,MATCH($A1823&amp;"-10",Matches!$J$2:$J$201,0))="",INDEX(Matches!$H$2:$H$201,MATCH($A1823&amp;"-10",Matches!$J$2:$J$201,0))=""),"",IF(AND($C1823&lt;&gt;"",INDEX(Matches!$F$2:$F$201,MATCH($A1823&amp;"-10",Matches!$J$2:$J$201,0))&lt;&gt;"",$C1823&gt;=INDEX(Matches!$F$2:$F$201,MATCH($A1823&amp;"-10",Matches!$J$2:$J$201,0))),"",IF(AND(V1823=INDEX(Matches!$G$2:$G$201,MATCH($A1823&amp;"-10",Matches!$J$2:$J$201,0)),W1823=INDEX(Matches!$H$2:$H$201,MATCH($A1823&amp;"-10",Matches!$J$2:$J$201,0))),5,IF(SIGN(V1823-W1823)&lt;&gt;SIGN(INDEX(Matches!$G$2:$G$201,MATCH($A1823&amp;"-10",Matches!$J$2:$J$201,0))-INDEX(Matches!$H$2:$H$201,MATCH($A1823&amp;"-10",Matches!$J$2:$J$201,0))),0,IF(V1823-W1823=INDEX(Matches!$G$2:$G$201,MATCH($A1823&amp;"-10",Matches!$J$2:$J$201,0))-INDEX(Matches!$H$2:$H$201,MATCH($A1823&amp;"-10",Matches!$J$2:$J$201,0)),3,2))))),""))</f>
        <v/>
      </c>
      <c r="AH1823" s="13" t="str">
        <f aca="false">IF($B1823="","",SUM(X1823:AG1823))</f>
        <v/>
      </c>
      <c r="AI1823" s="12" t="str">
        <f aca="false">IF($B1823="","",COUNTIF(X1823:AG1823,5))</f>
        <v/>
      </c>
      <c r="AJ1823" s="12" t="str">
        <f aca="false">IF($B1823="","",COUNTIF(X1823:AG1823,"&gt;=2"))</f>
        <v/>
      </c>
      <c r="AK1823" s="12" t="str">
        <f aca="false">IF($B1823="","",COUNT(X1823:AG1823))</f>
        <v/>
      </c>
    </row>
    <row r="1824" customFormat="false" ht="15" hidden="false" customHeight="false" outlineLevel="0" collapsed="false">
      <c r="A1824" s="7"/>
      <c r="B1824" s="7"/>
      <c r="C1824" s="11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12" t="str">
        <f aca="false">IF(OR($B1824="",D1824="",E1824=""),"",IFERROR(IF(OR(INDEX(Matches!$I$2:$I$201,MATCH($A1824&amp;"-1",Matches!$J$2:$J$201,0))="Void",INDEX(Matches!$G$2:$G$201,MATCH($A1824&amp;"-1",Matches!$J$2:$J$201,0))="",INDEX(Matches!$H$2:$H$201,MATCH($A1824&amp;"-1",Matches!$J$2:$J$201,0))=""),"",IF(AND($C1824&lt;&gt;"",INDEX(Matches!$F$2:$F$201,MATCH($A1824&amp;"-1",Matches!$J$2:$J$201,0))&lt;&gt;"",$C1824&gt;=INDEX(Matches!$F$2:$F$201,MATCH($A1824&amp;"-1",Matches!$J$2:$J$201,0))),"",IF(AND(D1824=INDEX(Matches!$G$2:$G$201,MATCH($A1824&amp;"-1",Matches!$J$2:$J$201,0)),E1824=INDEX(Matches!$H$2:$H$201,MATCH($A1824&amp;"-1",Matches!$J$2:$J$201,0))),5,IF(SIGN(D1824-E1824)&lt;&gt;SIGN(INDEX(Matches!$G$2:$G$201,MATCH($A1824&amp;"-1",Matches!$J$2:$J$201,0))-INDEX(Matches!$H$2:$H$201,MATCH($A1824&amp;"-1",Matches!$J$2:$J$201,0))),0,IF(D1824-E1824=INDEX(Matches!$G$2:$G$201,MATCH($A1824&amp;"-1",Matches!$J$2:$J$201,0))-INDEX(Matches!$H$2:$H$201,MATCH($A1824&amp;"-1",Matches!$J$2:$J$201,0)),3,2))))),""))</f>
        <v/>
      </c>
      <c r="Y1824" s="12" t="str">
        <f aca="false">IF(OR($B1824="",F1824="",G1824=""),"",IFERROR(IF(OR(INDEX(Matches!$I$2:$I$201,MATCH($A1824&amp;"-2",Matches!$J$2:$J$201,0))="Void",INDEX(Matches!$G$2:$G$201,MATCH($A1824&amp;"-2",Matches!$J$2:$J$201,0))="",INDEX(Matches!$H$2:$H$201,MATCH($A1824&amp;"-2",Matches!$J$2:$J$201,0))=""),"",IF(AND($C1824&lt;&gt;"",INDEX(Matches!$F$2:$F$201,MATCH($A1824&amp;"-2",Matches!$J$2:$J$201,0))&lt;&gt;"",$C1824&gt;=INDEX(Matches!$F$2:$F$201,MATCH($A1824&amp;"-2",Matches!$J$2:$J$201,0))),"",IF(AND(F1824=INDEX(Matches!$G$2:$G$201,MATCH($A1824&amp;"-2",Matches!$J$2:$J$201,0)),G1824=INDEX(Matches!$H$2:$H$201,MATCH($A1824&amp;"-2",Matches!$J$2:$J$201,0))),5,IF(SIGN(F1824-G1824)&lt;&gt;SIGN(INDEX(Matches!$G$2:$G$201,MATCH($A1824&amp;"-2",Matches!$J$2:$J$201,0))-INDEX(Matches!$H$2:$H$201,MATCH($A1824&amp;"-2",Matches!$J$2:$J$201,0))),0,IF(F1824-G1824=INDEX(Matches!$G$2:$G$201,MATCH($A1824&amp;"-2",Matches!$J$2:$J$201,0))-INDEX(Matches!$H$2:$H$201,MATCH($A1824&amp;"-2",Matches!$J$2:$J$201,0)),3,2))))),""))</f>
        <v/>
      </c>
      <c r="Z1824" s="12" t="str">
        <f aca="false">IF(OR($B1824="",H1824="",I1824=""),"",IFERROR(IF(OR(INDEX(Matches!$I$2:$I$201,MATCH($A1824&amp;"-3",Matches!$J$2:$J$201,0))="Void",INDEX(Matches!$G$2:$G$201,MATCH($A1824&amp;"-3",Matches!$J$2:$J$201,0))="",INDEX(Matches!$H$2:$H$201,MATCH($A1824&amp;"-3",Matches!$J$2:$J$201,0))=""),"",IF(AND($C1824&lt;&gt;"",INDEX(Matches!$F$2:$F$201,MATCH($A1824&amp;"-3",Matches!$J$2:$J$201,0))&lt;&gt;"",$C1824&gt;=INDEX(Matches!$F$2:$F$201,MATCH($A1824&amp;"-3",Matches!$J$2:$J$201,0))),"",IF(AND(H1824=INDEX(Matches!$G$2:$G$201,MATCH($A1824&amp;"-3",Matches!$J$2:$J$201,0)),I1824=INDEX(Matches!$H$2:$H$201,MATCH($A1824&amp;"-3",Matches!$J$2:$J$201,0))),5,IF(SIGN(H1824-I1824)&lt;&gt;SIGN(INDEX(Matches!$G$2:$G$201,MATCH($A1824&amp;"-3",Matches!$J$2:$J$201,0))-INDEX(Matches!$H$2:$H$201,MATCH($A1824&amp;"-3",Matches!$J$2:$J$201,0))),0,IF(H1824-I1824=INDEX(Matches!$G$2:$G$201,MATCH($A1824&amp;"-3",Matches!$J$2:$J$201,0))-INDEX(Matches!$H$2:$H$201,MATCH($A1824&amp;"-3",Matches!$J$2:$J$201,0)),3,2))))),""))</f>
        <v/>
      </c>
      <c r="AA1824" s="12" t="str">
        <f aca="false">IF(OR($B1824="",J1824="",K1824=""),"",IFERROR(IF(OR(INDEX(Matches!$I$2:$I$201,MATCH($A1824&amp;"-4",Matches!$J$2:$J$201,0))="Void",INDEX(Matches!$G$2:$G$201,MATCH($A1824&amp;"-4",Matches!$J$2:$J$201,0))="",INDEX(Matches!$H$2:$H$201,MATCH($A1824&amp;"-4",Matches!$J$2:$J$201,0))=""),"",IF(AND($C1824&lt;&gt;"",INDEX(Matches!$F$2:$F$201,MATCH($A1824&amp;"-4",Matches!$J$2:$J$201,0))&lt;&gt;"",$C1824&gt;=INDEX(Matches!$F$2:$F$201,MATCH($A1824&amp;"-4",Matches!$J$2:$J$201,0))),"",IF(AND(J1824=INDEX(Matches!$G$2:$G$201,MATCH($A1824&amp;"-4",Matches!$J$2:$J$201,0)),K1824=INDEX(Matches!$H$2:$H$201,MATCH($A1824&amp;"-4",Matches!$J$2:$J$201,0))),5,IF(SIGN(J1824-K1824)&lt;&gt;SIGN(INDEX(Matches!$G$2:$G$201,MATCH($A1824&amp;"-4",Matches!$J$2:$J$201,0))-INDEX(Matches!$H$2:$H$201,MATCH($A1824&amp;"-4",Matches!$J$2:$J$201,0))),0,IF(J1824-K1824=INDEX(Matches!$G$2:$G$201,MATCH($A1824&amp;"-4",Matches!$J$2:$J$201,0))-INDEX(Matches!$H$2:$H$201,MATCH($A1824&amp;"-4",Matches!$J$2:$J$201,0)),3,2))))),""))</f>
        <v/>
      </c>
      <c r="AB1824" s="12" t="str">
        <f aca="false">IF(OR($B1824="",L1824="",M1824=""),"",IFERROR(IF(OR(INDEX(Matches!$I$2:$I$201,MATCH($A1824&amp;"-5",Matches!$J$2:$J$201,0))="Void",INDEX(Matches!$G$2:$G$201,MATCH($A1824&amp;"-5",Matches!$J$2:$J$201,0))="",INDEX(Matches!$H$2:$H$201,MATCH($A1824&amp;"-5",Matches!$J$2:$J$201,0))=""),"",IF(AND($C1824&lt;&gt;"",INDEX(Matches!$F$2:$F$201,MATCH($A1824&amp;"-5",Matches!$J$2:$J$201,0))&lt;&gt;"",$C1824&gt;=INDEX(Matches!$F$2:$F$201,MATCH($A1824&amp;"-5",Matches!$J$2:$J$201,0))),"",IF(AND(L1824=INDEX(Matches!$G$2:$G$201,MATCH($A1824&amp;"-5",Matches!$J$2:$J$201,0)),M1824=INDEX(Matches!$H$2:$H$201,MATCH($A1824&amp;"-5",Matches!$J$2:$J$201,0))),5,IF(SIGN(L1824-M1824)&lt;&gt;SIGN(INDEX(Matches!$G$2:$G$201,MATCH($A1824&amp;"-5",Matches!$J$2:$J$201,0))-INDEX(Matches!$H$2:$H$201,MATCH($A1824&amp;"-5",Matches!$J$2:$J$201,0))),0,IF(L1824-M1824=INDEX(Matches!$G$2:$G$201,MATCH($A1824&amp;"-5",Matches!$J$2:$J$201,0))-INDEX(Matches!$H$2:$H$201,MATCH($A1824&amp;"-5",Matches!$J$2:$J$201,0)),3,2))))),""))</f>
        <v/>
      </c>
      <c r="AC1824" s="12" t="str">
        <f aca="false">IF(OR($B1824="",N1824="",O1824=""),"",IFERROR(IF(OR(INDEX(Matches!$I$2:$I$201,MATCH($A1824&amp;"-6",Matches!$J$2:$J$201,0))="Void",INDEX(Matches!$G$2:$G$201,MATCH($A1824&amp;"-6",Matches!$J$2:$J$201,0))="",INDEX(Matches!$H$2:$H$201,MATCH($A1824&amp;"-6",Matches!$J$2:$J$201,0))=""),"",IF(AND($C1824&lt;&gt;"",INDEX(Matches!$F$2:$F$201,MATCH($A1824&amp;"-6",Matches!$J$2:$J$201,0))&lt;&gt;"",$C1824&gt;=INDEX(Matches!$F$2:$F$201,MATCH($A1824&amp;"-6",Matches!$J$2:$J$201,0))),"",IF(AND(N1824=INDEX(Matches!$G$2:$G$201,MATCH($A1824&amp;"-6",Matches!$J$2:$J$201,0)),O1824=INDEX(Matches!$H$2:$H$201,MATCH($A1824&amp;"-6",Matches!$J$2:$J$201,0))),5,IF(SIGN(N1824-O1824)&lt;&gt;SIGN(INDEX(Matches!$G$2:$G$201,MATCH($A1824&amp;"-6",Matches!$J$2:$J$201,0))-INDEX(Matches!$H$2:$H$201,MATCH($A1824&amp;"-6",Matches!$J$2:$J$201,0))),0,IF(N1824-O1824=INDEX(Matches!$G$2:$G$201,MATCH($A1824&amp;"-6",Matches!$J$2:$J$201,0))-INDEX(Matches!$H$2:$H$201,MATCH($A1824&amp;"-6",Matches!$J$2:$J$201,0)),3,2))))),""))</f>
        <v/>
      </c>
      <c r="AD1824" s="12" t="str">
        <f aca="false">IF(OR($B1824="",P1824="",Q1824=""),"",IFERROR(IF(OR(INDEX(Matches!$I$2:$I$201,MATCH($A1824&amp;"-7",Matches!$J$2:$J$201,0))="Void",INDEX(Matches!$G$2:$G$201,MATCH($A1824&amp;"-7",Matches!$J$2:$J$201,0))="",INDEX(Matches!$H$2:$H$201,MATCH($A1824&amp;"-7",Matches!$J$2:$J$201,0))=""),"",IF(AND($C1824&lt;&gt;"",INDEX(Matches!$F$2:$F$201,MATCH($A1824&amp;"-7",Matches!$J$2:$J$201,0))&lt;&gt;"",$C1824&gt;=INDEX(Matches!$F$2:$F$201,MATCH($A1824&amp;"-7",Matches!$J$2:$J$201,0))),"",IF(AND(P1824=INDEX(Matches!$G$2:$G$201,MATCH($A1824&amp;"-7",Matches!$J$2:$J$201,0)),Q1824=INDEX(Matches!$H$2:$H$201,MATCH($A1824&amp;"-7",Matches!$J$2:$J$201,0))),5,IF(SIGN(P1824-Q1824)&lt;&gt;SIGN(INDEX(Matches!$G$2:$G$201,MATCH($A1824&amp;"-7",Matches!$J$2:$J$201,0))-INDEX(Matches!$H$2:$H$201,MATCH($A1824&amp;"-7",Matches!$J$2:$J$201,0))),0,IF(P1824-Q1824=INDEX(Matches!$G$2:$G$201,MATCH($A1824&amp;"-7",Matches!$J$2:$J$201,0))-INDEX(Matches!$H$2:$H$201,MATCH($A1824&amp;"-7",Matches!$J$2:$J$201,0)),3,2))))),""))</f>
        <v/>
      </c>
      <c r="AE1824" s="12" t="str">
        <f aca="false">IF(OR($B1824="",R1824="",S1824=""),"",IFERROR(IF(OR(INDEX(Matches!$I$2:$I$201,MATCH($A1824&amp;"-8",Matches!$J$2:$J$201,0))="Void",INDEX(Matches!$G$2:$G$201,MATCH($A1824&amp;"-8",Matches!$J$2:$J$201,0))="",INDEX(Matches!$H$2:$H$201,MATCH($A1824&amp;"-8",Matches!$J$2:$J$201,0))=""),"",IF(AND($C1824&lt;&gt;"",INDEX(Matches!$F$2:$F$201,MATCH($A1824&amp;"-8",Matches!$J$2:$J$201,0))&lt;&gt;"",$C1824&gt;=INDEX(Matches!$F$2:$F$201,MATCH($A1824&amp;"-8",Matches!$J$2:$J$201,0))),"",IF(AND(R1824=INDEX(Matches!$G$2:$G$201,MATCH($A1824&amp;"-8",Matches!$J$2:$J$201,0)),S1824=INDEX(Matches!$H$2:$H$201,MATCH($A1824&amp;"-8",Matches!$J$2:$J$201,0))),5,IF(SIGN(R1824-S1824)&lt;&gt;SIGN(INDEX(Matches!$G$2:$G$201,MATCH($A1824&amp;"-8",Matches!$J$2:$J$201,0))-INDEX(Matches!$H$2:$H$201,MATCH($A1824&amp;"-8",Matches!$J$2:$J$201,0))),0,IF(R1824-S1824=INDEX(Matches!$G$2:$G$201,MATCH($A1824&amp;"-8",Matches!$J$2:$J$201,0))-INDEX(Matches!$H$2:$H$201,MATCH($A1824&amp;"-8",Matches!$J$2:$J$201,0)),3,2))))),""))</f>
        <v/>
      </c>
      <c r="AF1824" s="12" t="str">
        <f aca="false">IF(OR($B1824="",T1824="",U1824=""),"",IFERROR(IF(OR(INDEX(Matches!$I$2:$I$201,MATCH($A1824&amp;"-9",Matches!$J$2:$J$201,0))="Void",INDEX(Matches!$G$2:$G$201,MATCH($A1824&amp;"-9",Matches!$J$2:$J$201,0))="",INDEX(Matches!$H$2:$H$201,MATCH($A1824&amp;"-9",Matches!$J$2:$J$201,0))=""),"",IF(AND($C1824&lt;&gt;"",INDEX(Matches!$F$2:$F$201,MATCH($A1824&amp;"-9",Matches!$J$2:$J$201,0))&lt;&gt;"",$C1824&gt;=INDEX(Matches!$F$2:$F$201,MATCH($A1824&amp;"-9",Matches!$J$2:$J$201,0))),"",IF(AND(T1824=INDEX(Matches!$G$2:$G$201,MATCH($A1824&amp;"-9",Matches!$J$2:$J$201,0)),U1824=INDEX(Matches!$H$2:$H$201,MATCH($A1824&amp;"-9",Matches!$J$2:$J$201,0))),5,IF(SIGN(T1824-U1824)&lt;&gt;SIGN(INDEX(Matches!$G$2:$G$201,MATCH($A1824&amp;"-9",Matches!$J$2:$J$201,0))-INDEX(Matches!$H$2:$H$201,MATCH($A1824&amp;"-9",Matches!$J$2:$J$201,0))),0,IF(T1824-U1824=INDEX(Matches!$G$2:$G$201,MATCH($A1824&amp;"-9",Matches!$J$2:$J$201,0))-INDEX(Matches!$H$2:$H$201,MATCH($A1824&amp;"-9",Matches!$J$2:$J$201,0)),3,2))))),""))</f>
        <v/>
      </c>
      <c r="AG1824" s="12" t="str">
        <f aca="false">IF(OR($B1824="",V1824="",W1824=""),"",IFERROR(IF(OR(INDEX(Matches!$I$2:$I$201,MATCH($A1824&amp;"-10",Matches!$J$2:$J$201,0))="Void",INDEX(Matches!$G$2:$G$201,MATCH($A1824&amp;"-10",Matches!$J$2:$J$201,0))="",INDEX(Matches!$H$2:$H$201,MATCH($A1824&amp;"-10",Matches!$J$2:$J$201,0))=""),"",IF(AND($C1824&lt;&gt;"",INDEX(Matches!$F$2:$F$201,MATCH($A1824&amp;"-10",Matches!$J$2:$J$201,0))&lt;&gt;"",$C1824&gt;=INDEX(Matches!$F$2:$F$201,MATCH($A1824&amp;"-10",Matches!$J$2:$J$201,0))),"",IF(AND(V1824=INDEX(Matches!$G$2:$G$201,MATCH($A1824&amp;"-10",Matches!$J$2:$J$201,0)),W1824=INDEX(Matches!$H$2:$H$201,MATCH($A1824&amp;"-10",Matches!$J$2:$J$201,0))),5,IF(SIGN(V1824-W1824)&lt;&gt;SIGN(INDEX(Matches!$G$2:$G$201,MATCH($A1824&amp;"-10",Matches!$J$2:$J$201,0))-INDEX(Matches!$H$2:$H$201,MATCH($A1824&amp;"-10",Matches!$J$2:$J$201,0))),0,IF(V1824-W1824=INDEX(Matches!$G$2:$G$201,MATCH($A1824&amp;"-10",Matches!$J$2:$J$201,0))-INDEX(Matches!$H$2:$H$201,MATCH($A1824&amp;"-10",Matches!$J$2:$J$201,0)),3,2))))),""))</f>
        <v/>
      </c>
      <c r="AH1824" s="13" t="str">
        <f aca="false">IF($B1824="","",SUM(X1824:AG1824))</f>
        <v/>
      </c>
      <c r="AI1824" s="12" t="str">
        <f aca="false">IF($B1824="","",COUNTIF(X1824:AG1824,5))</f>
        <v/>
      </c>
      <c r="AJ1824" s="12" t="str">
        <f aca="false">IF($B1824="","",COUNTIF(X1824:AG1824,"&gt;=2"))</f>
        <v/>
      </c>
      <c r="AK1824" s="12" t="str">
        <f aca="false">IF($B1824="","",COUNT(X1824:AG1824))</f>
        <v/>
      </c>
    </row>
    <row r="1825" customFormat="false" ht="15" hidden="false" customHeight="false" outlineLevel="0" collapsed="false">
      <c r="A1825" s="7"/>
      <c r="B1825" s="7"/>
      <c r="C1825" s="11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12" t="str">
        <f aca="false">IF(OR($B1825="",D1825="",E1825=""),"",IFERROR(IF(OR(INDEX(Matches!$I$2:$I$201,MATCH($A1825&amp;"-1",Matches!$J$2:$J$201,0))="Void",INDEX(Matches!$G$2:$G$201,MATCH($A1825&amp;"-1",Matches!$J$2:$J$201,0))="",INDEX(Matches!$H$2:$H$201,MATCH($A1825&amp;"-1",Matches!$J$2:$J$201,0))=""),"",IF(AND($C1825&lt;&gt;"",INDEX(Matches!$F$2:$F$201,MATCH($A1825&amp;"-1",Matches!$J$2:$J$201,0))&lt;&gt;"",$C1825&gt;=INDEX(Matches!$F$2:$F$201,MATCH($A1825&amp;"-1",Matches!$J$2:$J$201,0))),"",IF(AND(D1825=INDEX(Matches!$G$2:$G$201,MATCH($A1825&amp;"-1",Matches!$J$2:$J$201,0)),E1825=INDEX(Matches!$H$2:$H$201,MATCH($A1825&amp;"-1",Matches!$J$2:$J$201,0))),5,IF(SIGN(D1825-E1825)&lt;&gt;SIGN(INDEX(Matches!$G$2:$G$201,MATCH($A1825&amp;"-1",Matches!$J$2:$J$201,0))-INDEX(Matches!$H$2:$H$201,MATCH($A1825&amp;"-1",Matches!$J$2:$J$201,0))),0,IF(D1825-E1825=INDEX(Matches!$G$2:$G$201,MATCH($A1825&amp;"-1",Matches!$J$2:$J$201,0))-INDEX(Matches!$H$2:$H$201,MATCH($A1825&amp;"-1",Matches!$J$2:$J$201,0)),3,2))))),""))</f>
        <v/>
      </c>
      <c r="Y1825" s="12" t="str">
        <f aca="false">IF(OR($B1825="",F1825="",G1825=""),"",IFERROR(IF(OR(INDEX(Matches!$I$2:$I$201,MATCH($A1825&amp;"-2",Matches!$J$2:$J$201,0))="Void",INDEX(Matches!$G$2:$G$201,MATCH($A1825&amp;"-2",Matches!$J$2:$J$201,0))="",INDEX(Matches!$H$2:$H$201,MATCH($A1825&amp;"-2",Matches!$J$2:$J$201,0))=""),"",IF(AND($C1825&lt;&gt;"",INDEX(Matches!$F$2:$F$201,MATCH($A1825&amp;"-2",Matches!$J$2:$J$201,0))&lt;&gt;"",$C1825&gt;=INDEX(Matches!$F$2:$F$201,MATCH($A1825&amp;"-2",Matches!$J$2:$J$201,0))),"",IF(AND(F1825=INDEX(Matches!$G$2:$G$201,MATCH($A1825&amp;"-2",Matches!$J$2:$J$201,0)),G1825=INDEX(Matches!$H$2:$H$201,MATCH($A1825&amp;"-2",Matches!$J$2:$J$201,0))),5,IF(SIGN(F1825-G1825)&lt;&gt;SIGN(INDEX(Matches!$G$2:$G$201,MATCH($A1825&amp;"-2",Matches!$J$2:$J$201,0))-INDEX(Matches!$H$2:$H$201,MATCH($A1825&amp;"-2",Matches!$J$2:$J$201,0))),0,IF(F1825-G1825=INDEX(Matches!$G$2:$G$201,MATCH($A1825&amp;"-2",Matches!$J$2:$J$201,0))-INDEX(Matches!$H$2:$H$201,MATCH($A1825&amp;"-2",Matches!$J$2:$J$201,0)),3,2))))),""))</f>
        <v/>
      </c>
      <c r="Z1825" s="12" t="str">
        <f aca="false">IF(OR($B1825="",H1825="",I1825=""),"",IFERROR(IF(OR(INDEX(Matches!$I$2:$I$201,MATCH($A1825&amp;"-3",Matches!$J$2:$J$201,0))="Void",INDEX(Matches!$G$2:$G$201,MATCH($A1825&amp;"-3",Matches!$J$2:$J$201,0))="",INDEX(Matches!$H$2:$H$201,MATCH($A1825&amp;"-3",Matches!$J$2:$J$201,0))=""),"",IF(AND($C1825&lt;&gt;"",INDEX(Matches!$F$2:$F$201,MATCH($A1825&amp;"-3",Matches!$J$2:$J$201,0))&lt;&gt;"",$C1825&gt;=INDEX(Matches!$F$2:$F$201,MATCH($A1825&amp;"-3",Matches!$J$2:$J$201,0))),"",IF(AND(H1825=INDEX(Matches!$G$2:$G$201,MATCH($A1825&amp;"-3",Matches!$J$2:$J$201,0)),I1825=INDEX(Matches!$H$2:$H$201,MATCH($A1825&amp;"-3",Matches!$J$2:$J$201,0))),5,IF(SIGN(H1825-I1825)&lt;&gt;SIGN(INDEX(Matches!$G$2:$G$201,MATCH($A1825&amp;"-3",Matches!$J$2:$J$201,0))-INDEX(Matches!$H$2:$H$201,MATCH($A1825&amp;"-3",Matches!$J$2:$J$201,0))),0,IF(H1825-I1825=INDEX(Matches!$G$2:$G$201,MATCH($A1825&amp;"-3",Matches!$J$2:$J$201,0))-INDEX(Matches!$H$2:$H$201,MATCH($A1825&amp;"-3",Matches!$J$2:$J$201,0)),3,2))))),""))</f>
        <v/>
      </c>
      <c r="AA1825" s="12" t="str">
        <f aca="false">IF(OR($B1825="",J1825="",K1825=""),"",IFERROR(IF(OR(INDEX(Matches!$I$2:$I$201,MATCH($A1825&amp;"-4",Matches!$J$2:$J$201,0))="Void",INDEX(Matches!$G$2:$G$201,MATCH($A1825&amp;"-4",Matches!$J$2:$J$201,0))="",INDEX(Matches!$H$2:$H$201,MATCH($A1825&amp;"-4",Matches!$J$2:$J$201,0))=""),"",IF(AND($C1825&lt;&gt;"",INDEX(Matches!$F$2:$F$201,MATCH($A1825&amp;"-4",Matches!$J$2:$J$201,0))&lt;&gt;"",$C1825&gt;=INDEX(Matches!$F$2:$F$201,MATCH($A1825&amp;"-4",Matches!$J$2:$J$201,0))),"",IF(AND(J1825=INDEX(Matches!$G$2:$G$201,MATCH($A1825&amp;"-4",Matches!$J$2:$J$201,0)),K1825=INDEX(Matches!$H$2:$H$201,MATCH($A1825&amp;"-4",Matches!$J$2:$J$201,0))),5,IF(SIGN(J1825-K1825)&lt;&gt;SIGN(INDEX(Matches!$G$2:$G$201,MATCH($A1825&amp;"-4",Matches!$J$2:$J$201,0))-INDEX(Matches!$H$2:$H$201,MATCH($A1825&amp;"-4",Matches!$J$2:$J$201,0))),0,IF(J1825-K1825=INDEX(Matches!$G$2:$G$201,MATCH($A1825&amp;"-4",Matches!$J$2:$J$201,0))-INDEX(Matches!$H$2:$H$201,MATCH($A1825&amp;"-4",Matches!$J$2:$J$201,0)),3,2))))),""))</f>
        <v/>
      </c>
      <c r="AB1825" s="12" t="str">
        <f aca="false">IF(OR($B1825="",L1825="",M1825=""),"",IFERROR(IF(OR(INDEX(Matches!$I$2:$I$201,MATCH($A1825&amp;"-5",Matches!$J$2:$J$201,0))="Void",INDEX(Matches!$G$2:$G$201,MATCH($A1825&amp;"-5",Matches!$J$2:$J$201,0))="",INDEX(Matches!$H$2:$H$201,MATCH($A1825&amp;"-5",Matches!$J$2:$J$201,0))=""),"",IF(AND($C1825&lt;&gt;"",INDEX(Matches!$F$2:$F$201,MATCH($A1825&amp;"-5",Matches!$J$2:$J$201,0))&lt;&gt;"",$C1825&gt;=INDEX(Matches!$F$2:$F$201,MATCH($A1825&amp;"-5",Matches!$J$2:$J$201,0))),"",IF(AND(L1825=INDEX(Matches!$G$2:$G$201,MATCH($A1825&amp;"-5",Matches!$J$2:$J$201,0)),M1825=INDEX(Matches!$H$2:$H$201,MATCH($A1825&amp;"-5",Matches!$J$2:$J$201,0))),5,IF(SIGN(L1825-M1825)&lt;&gt;SIGN(INDEX(Matches!$G$2:$G$201,MATCH($A1825&amp;"-5",Matches!$J$2:$J$201,0))-INDEX(Matches!$H$2:$H$201,MATCH($A1825&amp;"-5",Matches!$J$2:$J$201,0))),0,IF(L1825-M1825=INDEX(Matches!$G$2:$G$201,MATCH($A1825&amp;"-5",Matches!$J$2:$J$201,0))-INDEX(Matches!$H$2:$H$201,MATCH($A1825&amp;"-5",Matches!$J$2:$J$201,0)),3,2))))),""))</f>
        <v/>
      </c>
      <c r="AC1825" s="12" t="str">
        <f aca="false">IF(OR($B1825="",N1825="",O1825=""),"",IFERROR(IF(OR(INDEX(Matches!$I$2:$I$201,MATCH($A1825&amp;"-6",Matches!$J$2:$J$201,0))="Void",INDEX(Matches!$G$2:$G$201,MATCH($A1825&amp;"-6",Matches!$J$2:$J$201,0))="",INDEX(Matches!$H$2:$H$201,MATCH($A1825&amp;"-6",Matches!$J$2:$J$201,0))=""),"",IF(AND($C1825&lt;&gt;"",INDEX(Matches!$F$2:$F$201,MATCH($A1825&amp;"-6",Matches!$J$2:$J$201,0))&lt;&gt;"",$C1825&gt;=INDEX(Matches!$F$2:$F$201,MATCH($A1825&amp;"-6",Matches!$J$2:$J$201,0))),"",IF(AND(N1825=INDEX(Matches!$G$2:$G$201,MATCH($A1825&amp;"-6",Matches!$J$2:$J$201,0)),O1825=INDEX(Matches!$H$2:$H$201,MATCH($A1825&amp;"-6",Matches!$J$2:$J$201,0))),5,IF(SIGN(N1825-O1825)&lt;&gt;SIGN(INDEX(Matches!$G$2:$G$201,MATCH($A1825&amp;"-6",Matches!$J$2:$J$201,0))-INDEX(Matches!$H$2:$H$201,MATCH($A1825&amp;"-6",Matches!$J$2:$J$201,0))),0,IF(N1825-O1825=INDEX(Matches!$G$2:$G$201,MATCH($A1825&amp;"-6",Matches!$J$2:$J$201,0))-INDEX(Matches!$H$2:$H$201,MATCH($A1825&amp;"-6",Matches!$J$2:$J$201,0)),3,2))))),""))</f>
        <v/>
      </c>
      <c r="AD1825" s="12" t="str">
        <f aca="false">IF(OR($B1825="",P1825="",Q1825=""),"",IFERROR(IF(OR(INDEX(Matches!$I$2:$I$201,MATCH($A1825&amp;"-7",Matches!$J$2:$J$201,0))="Void",INDEX(Matches!$G$2:$G$201,MATCH($A1825&amp;"-7",Matches!$J$2:$J$201,0))="",INDEX(Matches!$H$2:$H$201,MATCH($A1825&amp;"-7",Matches!$J$2:$J$201,0))=""),"",IF(AND($C1825&lt;&gt;"",INDEX(Matches!$F$2:$F$201,MATCH($A1825&amp;"-7",Matches!$J$2:$J$201,0))&lt;&gt;"",$C1825&gt;=INDEX(Matches!$F$2:$F$201,MATCH($A1825&amp;"-7",Matches!$J$2:$J$201,0))),"",IF(AND(P1825=INDEX(Matches!$G$2:$G$201,MATCH($A1825&amp;"-7",Matches!$J$2:$J$201,0)),Q1825=INDEX(Matches!$H$2:$H$201,MATCH($A1825&amp;"-7",Matches!$J$2:$J$201,0))),5,IF(SIGN(P1825-Q1825)&lt;&gt;SIGN(INDEX(Matches!$G$2:$G$201,MATCH($A1825&amp;"-7",Matches!$J$2:$J$201,0))-INDEX(Matches!$H$2:$H$201,MATCH($A1825&amp;"-7",Matches!$J$2:$J$201,0))),0,IF(P1825-Q1825=INDEX(Matches!$G$2:$G$201,MATCH($A1825&amp;"-7",Matches!$J$2:$J$201,0))-INDEX(Matches!$H$2:$H$201,MATCH($A1825&amp;"-7",Matches!$J$2:$J$201,0)),3,2))))),""))</f>
        <v/>
      </c>
      <c r="AE1825" s="12" t="str">
        <f aca="false">IF(OR($B1825="",R1825="",S1825=""),"",IFERROR(IF(OR(INDEX(Matches!$I$2:$I$201,MATCH($A1825&amp;"-8",Matches!$J$2:$J$201,0))="Void",INDEX(Matches!$G$2:$G$201,MATCH($A1825&amp;"-8",Matches!$J$2:$J$201,0))="",INDEX(Matches!$H$2:$H$201,MATCH($A1825&amp;"-8",Matches!$J$2:$J$201,0))=""),"",IF(AND($C1825&lt;&gt;"",INDEX(Matches!$F$2:$F$201,MATCH($A1825&amp;"-8",Matches!$J$2:$J$201,0))&lt;&gt;"",$C1825&gt;=INDEX(Matches!$F$2:$F$201,MATCH($A1825&amp;"-8",Matches!$J$2:$J$201,0))),"",IF(AND(R1825=INDEX(Matches!$G$2:$G$201,MATCH($A1825&amp;"-8",Matches!$J$2:$J$201,0)),S1825=INDEX(Matches!$H$2:$H$201,MATCH($A1825&amp;"-8",Matches!$J$2:$J$201,0))),5,IF(SIGN(R1825-S1825)&lt;&gt;SIGN(INDEX(Matches!$G$2:$G$201,MATCH($A1825&amp;"-8",Matches!$J$2:$J$201,0))-INDEX(Matches!$H$2:$H$201,MATCH($A1825&amp;"-8",Matches!$J$2:$J$201,0))),0,IF(R1825-S1825=INDEX(Matches!$G$2:$G$201,MATCH($A1825&amp;"-8",Matches!$J$2:$J$201,0))-INDEX(Matches!$H$2:$H$201,MATCH($A1825&amp;"-8",Matches!$J$2:$J$201,0)),3,2))))),""))</f>
        <v/>
      </c>
      <c r="AF1825" s="12" t="str">
        <f aca="false">IF(OR($B1825="",T1825="",U1825=""),"",IFERROR(IF(OR(INDEX(Matches!$I$2:$I$201,MATCH($A1825&amp;"-9",Matches!$J$2:$J$201,0))="Void",INDEX(Matches!$G$2:$G$201,MATCH($A1825&amp;"-9",Matches!$J$2:$J$201,0))="",INDEX(Matches!$H$2:$H$201,MATCH($A1825&amp;"-9",Matches!$J$2:$J$201,0))=""),"",IF(AND($C1825&lt;&gt;"",INDEX(Matches!$F$2:$F$201,MATCH($A1825&amp;"-9",Matches!$J$2:$J$201,0))&lt;&gt;"",$C1825&gt;=INDEX(Matches!$F$2:$F$201,MATCH($A1825&amp;"-9",Matches!$J$2:$J$201,0))),"",IF(AND(T1825=INDEX(Matches!$G$2:$G$201,MATCH($A1825&amp;"-9",Matches!$J$2:$J$201,0)),U1825=INDEX(Matches!$H$2:$H$201,MATCH($A1825&amp;"-9",Matches!$J$2:$J$201,0))),5,IF(SIGN(T1825-U1825)&lt;&gt;SIGN(INDEX(Matches!$G$2:$G$201,MATCH($A1825&amp;"-9",Matches!$J$2:$J$201,0))-INDEX(Matches!$H$2:$H$201,MATCH($A1825&amp;"-9",Matches!$J$2:$J$201,0))),0,IF(T1825-U1825=INDEX(Matches!$G$2:$G$201,MATCH($A1825&amp;"-9",Matches!$J$2:$J$201,0))-INDEX(Matches!$H$2:$H$201,MATCH($A1825&amp;"-9",Matches!$J$2:$J$201,0)),3,2))))),""))</f>
        <v/>
      </c>
      <c r="AG1825" s="12" t="str">
        <f aca="false">IF(OR($B1825="",V1825="",W1825=""),"",IFERROR(IF(OR(INDEX(Matches!$I$2:$I$201,MATCH($A1825&amp;"-10",Matches!$J$2:$J$201,0))="Void",INDEX(Matches!$G$2:$G$201,MATCH($A1825&amp;"-10",Matches!$J$2:$J$201,0))="",INDEX(Matches!$H$2:$H$201,MATCH($A1825&amp;"-10",Matches!$J$2:$J$201,0))=""),"",IF(AND($C1825&lt;&gt;"",INDEX(Matches!$F$2:$F$201,MATCH($A1825&amp;"-10",Matches!$J$2:$J$201,0))&lt;&gt;"",$C1825&gt;=INDEX(Matches!$F$2:$F$201,MATCH($A1825&amp;"-10",Matches!$J$2:$J$201,0))),"",IF(AND(V1825=INDEX(Matches!$G$2:$G$201,MATCH($A1825&amp;"-10",Matches!$J$2:$J$201,0)),W1825=INDEX(Matches!$H$2:$H$201,MATCH($A1825&amp;"-10",Matches!$J$2:$J$201,0))),5,IF(SIGN(V1825-W1825)&lt;&gt;SIGN(INDEX(Matches!$G$2:$G$201,MATCH($A1825&amp;"-10",Matches!$J$2:$J$201,0))-INDEX(Matches!$H$2:$H$201,MATCH($A1825&amp;"-10",Matches!$J$2:$J$201,0))),0,IF(V1825-W1825=INDEX(Matches!$G$2:$G$201,MATCH($A1825&amp;"-10",Matches!$J$2:$J$201,0))-INDEX(Matches!$H$2:$H$201,MATCH($A1825&amp;"-10",Matches!$J$2:$J$201,0)),3,2))))),""))</f>
        <v/>
      </c>
      <c r="AH1825" s="13" t="str">
        <f aca="false">IF($B1825="","",SUM(X1825:AG1825))</f>
        <v/>
      </c>
      <c r="AI1825" s="12" t="str">
        <f aca="false">IF($B1825="","",COUNTIF(X1825:AG1825,5))</f>
        <v/>
      </c>
      <c r="AJ1825" s="12" t="str">
        <f aca="false">IF($B1825="","",COUNTIF(X1825:AG1825,"&gt;=2"))</f>
        <v/>
      </c>
      <c r="AK1825" s="12" t="str">
        <f aca="false">IF($B1825="","",COUNT(X1825:AG1825))</f>
        <v/>
      </c>
    </row>
    <row r="1826" customFormat="false" ht="15" hidden="false" customHeight="false" outlineLevel="0" collapsed="false">
      <c r="A1826" s="7"/>
      <c r="B1826" s="7"/>
      <c r="C1826" s="11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12" t="str">
        <f aca="false">IF(OR($B1826="",D1826="",E1826=""),"",IFERROR(IF(OR(INDEX(Matches!$I$2:$I$201,MATCH($A1826&amp;"-1",Matches!$J$2:$J$201,0))="Void",INDEX(Matches!$G$2:$G$201,MATCH($A1826&amp;"-1",Matches!$J$2:$J$201,0))="",INDEX(Matches!$H$2:$H$201,MATCH($A1826&amp;"-1",Matches!$J$2:$J$201,0))=""),"",IF(AND($C1826&lt;&gt;"",INDEX(Matches!$F$2:$F$201,MATCH($A1826&amp;"-1",Matches!$J$2:$J$201,0))&lt;&gt;"",$C1826&gt;=INDEX(Matches!$F$2:$F$201,MATCH($A1826&amp;"-1",Matches!$J$2:$J$201,0))),"",IF(AND(D1826=INDEX(Matches!$G$2:$G$201,MATCH($A1826&amp;"-1",Matches!$J$2:$J$201,0)),E1826=INDEX(Matches!$H$2:$H$201,MATCH($A1826&amp;"-1",Matches!$J$2:$J$201,0))),5,IF(SIGN(D1826-E1826)&lt;&gt;SIGN(INDEX(Matches!$G$2:$G$201,MATCH($A1826&amp;"-1",Matches!$J$2:$J$201,0))-INDEX(Matches!$H$2:$H$201,MATCH($A1826&amp;"-1",Matches!$J$2:$J$201,0))),0,IF(D1826-E1826=INDEX(Matches!$G$2:$G$201,MATCH($A1826&amp;"-1",Matches!$J$2:$J$201,0))-INDEX(Matches!$H$2:$H$201,MATCH($A1826&amp;"-1",Matches!$J$2:$J$201,0)),3,2))))),""))</f>
        <v/>
      </c>
      <c r="Y1826" s="12" t="str">
        <f aca="false">IF(OR($B1826="",F1826="",G1826=""),"",IFERROR(IF(OR(INDEX(Matches!$I$2:$I$201,MATCH($A1826&amp;"-2",Matches!$J$2:$J$201,0))="Void",INDEX(Matches!$G$2:$G$201,MATCH($A1826&amp;"-2",Matches!$J$2:$J$201,0))="",INDEX(Matches!$H$2:$H$201,MATCH($A1826&amp;"-2",Matches!$J$2:$J$201,0))=""),"",IF(AND($C1826&lt;&gt;"",INDEX(Matches!$F$2:$F$201,MATCH($A1826&amp;"-2",Matches!$J$2:$J$201,0))&lt;&gt;"",$C1826&gt;=INDEX(Matches!$F$2:$F$201,MATCH($A1826&amp;"-2",Matches!$J$2:$J$201,0))),"",IF(AND(F1826=INDEX(Matches!$G$2:$G$201,MATCH($A1826&amp;"-2",Matches!$J$2:$J$201,0)),G1826=INDEX(Matches!$H$2:$H$201,MATCH($A1826&amp;"-2",Matches!$J$2:$J$201,0))),5,IF(SIGN(F1826-G1826)&lt;&gt;SIGN(INDEX(Matches!$G$2:$G$201,MATCH($A1826&amp;"-2",Matches!$J$2:$J$201,0))-INDEX(Matches!$H$2:$H$201,MATCH($A1826&amp;"-2",Matches!$J$2:$J$201,0))),0,IF(F1826-G1826=INDEX(Matches!$G$2:$G$201,MATCH($A1826&amp;"-2",Matches!$J$2:$J$201,0))-INDEX(Matches!$H$2:$H$201,MATCH($A1826&amp;"-2",Matches!$J$2:$J$201,0)),3,2))))),""))</f>
        <v/>
      </c>
      <c r="Z1826" s="12" t="str">
        <f aca="false">IF(OR($B1826="",H1826="",I1826=""),"",IFERROR(IF(OR(INDEX(Matches!$I$2:$I$201,MATCH($A1826&amp;"-3",Matches!$J$2:$J$201,0))="Void",INDEX(Matches!$G$2:$G$201,MATCH($A1826&amp;"-3",Matches!$J$2:$J$201,0))="",INDEX(Matches!$H$2:$H$201,MATCH($A1826&amp;"-3",Matches!$J$2:$J$201,0))=""),"",IF(AND($C1826&lt;&gt;"",INDEX(Matches!$F$2:$F$201,MATCH($A1826&amp;"-3",Matches!$J$2:$J$201,0))&lt;&gt;"",$C1826&gt;=INDEX(Matches!$F$2:$F$201,MATCH($A1826&amp;"-3",Matches!$J$2:$J$201,0))),"",IF(AND(H1826=INDEX(Matches!$G$2:$G$201,MATCH($A1826&amp;"-3",Matches!$J$2:$J$201,0)),I1826=INDEX(Matches!$H$2:$H$201,MATCH($A1826&amp;"-3",Matches!$J$2:$J$201,0))),5,IF(SIGN(H1826-I1826)&lt;&gt;SIGN(INDEX(Matches!$G$2:$G$201,MATCH($A1826&amp;"-3",Matches!$J$2:$J$201,0))-INDEX(Matches!$H$2:$H$201,MATCH($A1826&amp;"-3",Matches!$J$2:$J$201,0))),0,IF(H1826-I1826=INDEX(Matches!$G$2:$G$201,MATCH($A1826&amp;"-3",Matches!$J$2:$J$201,0))-INDEX(Matches!$H$2:$H$201,MATCH($A1826&amp;"-3",Matches!$J$2:$J$201,0)),3,2))))),""))</f>
        <v/>
      </c>
      <c r="AA1826" s="12" t="str">
        <f aca="false">IF(OR($B1826="",J1826="",K1826=""),"",IFERROR(IF(OR(INDEX(Matches!$I$2:$I$201,MATCH($A1826&amp;"-4",Matches!$J$2:$J$201,0))="Void",INDEX(Matches!$G$2:$G$201,MATCH($A1826&amp;"-4",Matches!$J$2:$J$201,0))="",INDEX(Matches!$H$2:$H$201,MATCH($A1826&amp;"-4",Matches!$J$2:$J$201,0))=""),"",IF(AND($C1826&lt;&gt;"",INDEX(Matches!$F$2:$F$201,MATCH($A1826&amp;"-4",Matches!$J$2:$J$201,0))&lt;&gt;"",$C1826&gt;=INDEX(Matches!$F$2:$F$201,MATCH($A1826&amp;"-4",Matches!$J$2:$J$201,0))),"",IF(AND(J1826=INDEX(Matches!$G$2:$G$201,MATCH($A1826&amp;"-4",Matches!$J$2:$J$201,0)),K1826=INDEX(Matches!$H$2:$H$201,MATCH($A1826&amp;"-4",Matches!$J$2:$J$201,0))),5,IF(SIGN(J1826-K1826)&lt;&gt;SIGN(INDEX(Matches!$G$2:$G$201,MATCH($A1826&amp;"-4",Matches!$J$2:$J$201,0))-INDEX(Matches!$H$2:$H$201,MATCH($A1826&amp;"-4",Matches!$J$2:$J$201,0))),0,IF(J1826-K1826=INDEX(Matches!$G$2:$G$201,MATCH($A1826&amp;"-4",Matches!$J$2:$J$201,0))-INDEX(Matches!$H$2:$H$201,MATCH($A1826&amp;"-4",Matches!$J$2:$J$201,0)),3,2))))),""))</f>
        <v/>
      </c>
      <c r="AB1826" s="12" t="str">
        <f aca="false">IF(OR($B1826="",L1826="",M1826=""),"",IFERROR(IF(OR(INDEX(Matches!$I$2:$I$201,MATCH($A1826&amp;"-5",Matches!$J$2:$J$201,0))="Void",INDEX(Matches!$G$2:$G$201,MATCH($A1826&amp;"-5",Matches!$J$2:$J$201,0))="",INDEX(Matches!$H$2:$H$201,MATCH($A1826&amp;"-5",Matches!$J$2:$J$201,0))=""),"",IF(AND($C1826&lt;&gt;"",INDEX(Matches!$F$2:$F$201,MATCH($A1826&amp;"-5",Matches!$J$2:$J$201,0))&lt;&gt;"",$C1826&gt;=INDEX(Matches!$F$2:$F$201,MATCH($A1826&amp;"-5",Matches!$J$2:$J$201,0))),"",IF(AND(L1826=INDEX(Matches!$G$2:$G$201,MATCH($A1826&amp;"-5",Matches!$J$2:$J$201,0)),M1826=INDEX(Matches!$H$2:$H$201,MATCH($A1826&amp;"-5",Matches!$J$2:$J$201,0))),5,IF(SIGN(L1826-M1826)&lt;&gt;SIGN(INDEX(Matches!$G$2:$G$201,MATCH($A1826&amp;"-5",Matches!$J$2:$J$201,0))-INDEX(Matches!$H$2:$H$201,MATCH($A1826&amp;"-5",Matches!$J$2:$J$201,0))),0,IF(L1826-M1826=INDEX(Matches!$G$2:$G$201,MATCH($A1826&amp;"-5",Matches!$J$2:$J$201,0))-INDEX(Matches!$H$2:$H$201,MATCH($A1826&amp;"-5",Matches!$J$2:$J$201,0)),3,2))))),""))</f>
        <v/>
      </c>
      <c r="AC1826" s="12" t="str">
        <f aca="false">IF(OR($B1826="",N1826="",O1826=""),"",IFERROR(IF(OR(INDEX(Matches!$I$2:$I$201,MATCH($A1826&amp;"-6",Matches!$J$2:$J$201,0))="Void",INDEX(Matches!$G$2:$G$201,MATCH($A1826&amp;"-6",Matches!$J$2:$J$201,0))="",INDEX(Matches!$H$2:$H$201,MATCH($A1826&amp;"-6",Matches!$J$2:$J$201,0))=""),"",IF(AND($C1826&lt;&gt;"",INDEX(Matches!$F$2:$F$201,MATCH($A1826&amp;"-6",Matches!$J$2:$J$201,0))&lt;&gt;"",$C1826&gt;=INDEX(Matches!$F$2:$F$201,MATCH($A1826&amp;"-6",Matches!$J$2:$J$201,0))),"",IF(AND(N1826=INDEX(Matches!$G$2:$G$201,MATCH($A1826&amp;"-6",Matches!$J$2:$J$201,0)),O1826=INDEX(Matches!$H$2:$H$201,MATCH($A1826&amp;"-6",Matches!$J$2:$J$201,0))),5,IF(SIGN(N1826-O1826)&lt;&gt;SIGN(INDEX(Matches!$G$2:$G$201,MATCH($A1826&amp;"-6",Matches!$J$2:$J$201,0))-INDEX(Matches!$H$2:$H$201,MATCH($A1826&amp;"-6",Matches!$J$2:$J$201,0))),0,IF(N1826-O1826=INDEX(Matches!$G$2:$G$201,MATCH($A1826&amp;"-6",Matches!$J$2:$J$201,0))-INDEX(Matches!$H$2:$H$201,MATCH($A1826&amp;"-6",Matches!$J$2:$J$201,0)),3,2))))),""))</f>
        <v/>
      </c>
      <c r="AD1826" s="12" t="str">
        <f aca="false">IF(OR($B1826="",P1826="",Q1826=""),"",IFERROR(IF(OR(INDEX(Matches!$I$2:$I$201,MATCH($A1826&amp;"-7",Matches!$J$2:$J$201,0))="Void",INDEX(Matches!$G$2:$G$201,MATCH($A1826&amp;"-7",Matches!$J$2:$J$201,0))="",INDEX(Matches!$H$2:$H$201,MATCH($A1826&amp;"-7",Matches!$J$2:$J$201,0))=""),"",IF(AND($C1826&lt;&gt;"",INDEX(Matches!$F$2:$F$201,MATCH($A1826&amp;"-7",Matches!$J$2:$J$201,0))&lt;&gt;"",$C1826&gt;=INDEX(Matches!$F$2:$F$201,MATCH($A1826&amp;"-7",Matches!$J$2:$J$201,0))),"",IF(AND(P1826=INDEX(Matches!$G$2:$G$201,MATCH($A1826&amp;"-7",Matches!$J$2:$J$201,0)),Q1826=INDEX(Matches!$H$2:$H$201,MATCH($A1826&amp;"-7",Matches!$J$2:$J$201,0))),5,IF(SIGN(P1826-Q1826)&lt;&gt;SIGN(INDEX(Matches!$G$2:$G$201,MATCH($A1826&amp;"-7",Matches!$J$2:$J$201,0))-INDEX(Matches!$H$2:$H$201,MATCH($A1826&amp;"-7",Matches!$J$2:$J$201,0))),0,IF(P1826-Q1826=INDEX(Matches!$G$2:$G$201,MATCH($A1826&amp;"-7",Matches!$J$2:$J$201,0))-INDEX(Matches!$H$2:$H$201,MATCH($A1826&amp;"-7",Matches!$J$2:$J$201,0)),3,2))))),""))</f>
        <v/>
      </c>
      <c r="AE1826" s="12" t="str">
        <f aca="false">IF(OR($B1826="",R1826="",S1826=""),"",IFERROR(IF(OR(INDEX(Matches!$I$2:$I$201,MATCH($A1826&amp;"-8",Matches!$J$2:$J$201,0))="Void",INDEX(Matches!$G$2:$G$201,MATCH($A1826&amp;"-8",Matches!$J$2:$J$201,0))="",INDEX(Matches!$H$2:$H$201,MATCH($A1826&amp;"-8",Matches!$J$2:$J$201,0))=""),"",IF(AND($C1826&lt;&gt;"",INDEX(Matches!$F$2:$F$201,MATCH($A1826&amp;"-8",Matches!$J$2:$J$201,0))&lt;&gt;"",$C1826&gt;=INDEX(Matches!$F$2:$F$201,MATCH($A1826&amp;"-8",Matches!$J$2:$J$201,0))),"",IF(AND(R1826=INDEX(Matches!$G$2:$G$201,MATCH($A1826&amp;"-8",Matches!$J$2:$J$201,0)),S1826=INDEX(Matches!$H$2:$H$201,MATCH($A1826&amp;"-8",Matches!$J$2:$J$201,0))),5,IF(SIGN(R1826-S1826)&lt;&gt;SIGN(INDEX(Matches!$G$2:$G$201,MATCH($A1826&amp;"-8",Matches!$J$2:$J$201,0))-INDEX(Matches!$H$2:$H$201,MATCH($A1826&amp;"-8",Matches!$J$2:$J$201,0))),0,IF(R1826-S1826=INDEX(Matches!$G$2:$G$201,MATCH($A1826&amp;"-8",Matches!$J$2:$J$201,0))-INDEX(Matches!$H$2:$H$201,MATCH($A1826&amp;"-8",Matches!$J$2:$J$201,0)),3,2))))),""))</f>
        <v/>
      </c>
      <c r="AF1826" s="12" t="str">
        <f aca="false">IF(OR($B1826="",T1826="",U1826=""),"",IFERROR(IF(OR(INDEX(Matches!$I$2:$I$201,MATCH($A1826&amp;"-9",Matches!$J$2:$J$201,0))="Void",INDEX(Matches!$G$2:$G$201,MATCH($A1826&amp;"-9",Matches!$J$2:$J$201,0))="",INDEX(Matches!$H$2:$H$201,MATCH($A1826&amp;"-9",Matches!$J$2:$J$201,0))=""),"",IF(AND($C1826&lt;&gt;"",INDEX(Matches!$F$2:$F$201,MATCH($A1826&amp;"-9",Matches!$J$2:$J$201,0))&lt;&gt;"",$C1826&gt;=INDEX(Matches!$F$2:$F$201,MATCH($A1826&amp;"-9",Matches!$J$2:$J$201,0))),"",IF(AND(T1826=INDEX(Matches!$G$2:$G$201,MATCH($A1826&amp;"-9",Matches!$J$2:$J$201,0)),U1826=INDEX(Matches!$H$2:$H$201,MATCH($A1826&amp;"-9",Matches!$J$2:$J$201,0))),5,IF(SIGN(T1826-U1826)&lt;&gt;SIGN(INDEX(Matches!$G$2:$G$201,MATCH($A1826&amp;"-9",Matches!$J$2:$J$201,0))-INDEX(Matches!$H$2:$H$201,MATCH($A1826&amp;"-9",Matches!$J$2:$J$201,0))),0,IF(T1826-U1826=INDEX(Matches!$G$2:$G$201,MATCH($A1826&amp;"-9",Matches!$J$2:$J$201,0))-INDEX(Matches!$H$2:$H$201,MATCH($A1826&amp;"-9",Matches!$J$2:$J$201,0)),3,2))))),""))</f>
        <v/>
      </c>
      <c r="AG1826" s="12" t="str">
        <f aca="false">IF(OR($B1826="",V1826="",W1826=""),"",IFERROR(IF(OR(INDEX(Matches!$I$2:$I$201,MATCH($A1826&amp;"-10",Matches!$J$2:$J$201,0))="Void",INDEX(Matches!$G$2:$G$201,MATCH($A1826&amp;"-10",Matches!$J$2:$J$201,0))="",INDEX(Matches!$H$2:$H$201,MATCH($A1826&amp;"-10",Matches!$J$2:$J$201,0))=""),"",IF(AND($C1826&lt;&gt;"",INDEX(Matches!$F$2:$F$201,MATCH($A1826&amp;"-10",Matches!$J$2:$J$201,0))&lt;&gt;"",$C1826&gt;=INDEX(Matches!$F$2:$F$201,MATCH($A1826&amp;"-10",Matches!$J$2:$J$201,0))),"",IF(AND(V1826=INDEX(Matches!$G$2:$G$201,MATCH($A1826&amp;"-10",Matches!$J$2:$J$201,0)),W1826=INDEX(Matches!$H$2:$H$201,MATCH($A1826&amp;"-10",Matches!$J$2:$J$201,0))),5,IF(SIGN(V1826-W1826)&lt;&gt;SIGN(INDEX(Matches!$G$2:$G$201,MATCH($A1826&amp;"-10",Matches!$J$2:$J$201,0))-INDEX(Matches!$H$2:$H$201,MATCH($A1826&amp;"-10",Matches!$J$2:$J$201,0))),0,IF(V1826-W1826=INDEX(Matches!$G$2:$G$201,MATCH($A1826&amp;"-10",Matches!$J$2:$J$201,0))-INDEX(Matches!$H$2:$H$201,MATCH($A1826&amp;"-10",Matches!$J$2:$J$201,0)),3,2))))),""))</f>
        <v/>
      </c>
      <c r="AH1826" s="13" t="str">
        <f aca="false">IF($B1826="","",SUM(X1826:AG1826))</f>
        <v/>
      </c>
      <c r="AI1826" s="12" t="str">
        <f aca="false">IF($B1826="","",COUNTIF(X1826:AG1826,5))</f>
        <v/>
      </c>
      <c r="AJ1826" s="12" t="str">
        <f aca="false">IF($B1826="","",COUNTIF(X1826:AG1826,"&gt;=2"))</f>
        <v/>
      </c>
      <c r="AK1826" s="12" t="str">
        <f aca="false">IF($B1826="","",COUNT(X1826:AG1826))</f>
        <v/>
      </c>
    </row>
    <row r="1827" customFormat="false" ht="15" hidden="false" customHeight="false" outlineLevel="0" collapsed="false">
      <c r="A1827" s="7"/>
      <c r="B1827" s="7"/>
      <c r="C1827" s="11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12" t="str">
        <f aca="false">IF(OR($B1827="",D1827="",E1827=""),"",IFERROR(IF(OR(INDEX(Matches!$I$2:$I$201,MATCH($A1827&amp;"-1",Matches!$J$2:$J$201,0))="Void",INDEX(Matches!$G$2:$G$201,MATCH($A1827&amp;"-1",Matches!$J$2:$J$201,0))="",INDEX(Matches!$H$2:$H$201,MATCH($A1827&amp;"-1",Matches!$J$2:$J$201,0))=""),"",IF(AND($C1827&lt;&gt;"",INDEX(Matches!$F$2:$F$201,MATCH($A1827&amp;"-1",Matches!$J$2:$J$201,0))&lt;&gt;"",$C1827&gt;=INDEX(Matches!$F$2:$F$201,MATCH($A1827&amp;"-1",Matches!$J$2:$J$201,0))),"",IF(AND(D1827=INDEX(Matches!$G$2:$G$201,MATCH($A1827&amp;"-1",Matches!$J$2:$J$201,0)),E1827=INDEX(Matches!$H$2:$H$201,MATCH($A1827&amp;"-1",Matches!$J$2:$J$201,0))),5,IF(SIGN(D1827-E1827)&lt;&gt;SIGN(INDEX(Matches!$G$2:$G$201,MATCH($A1827&amp;"-1",Matches!$J$2:$J$201,0))-INDEX(Matches!$H$2:$H$201,MATCH($A1827&amp;"-1",Matches!$J$2:$J$201,0))),0,IF(D1827-E1827=INDEX(Matches!$G$2:$G$201,MATCH($A1827&amp;"-1",Matches!$J$2:$J$201,0))-INDEX(Matches!$H$2:$H$201,MATCH($A1827&amp;"-1",Matches!$J$2:$J$201,0)),3,2))))),""))</f>
        <v/>
      </c>
      <c r="Y1827" s="12" t="str">
        <f aca="false">IF(OR($B1827="",F1827="",G1827=""),"",IFERROR(IF(OR(INDEX(Matches!$I$2:$I$201,MATCH($A1827&amp;"-2",Matches!$J$2:$J$201,0))="Void",INDEX(Matches!$G$2:$G$201,MATCH($A1827&amp;"-2",Matches!$J$2:$J$201,0))="",INDEX(Matches!$H$2:$H$201,MATCH($A1827&amp;"-2",Matches!$J$2:$J$201,0))=""),"",IF(AND($C1827&lt;&gt;"",INDEX(Matches!$F$2:$F$201,MATCH($A1827&amp;"-2",Matches!$J$2:$J$201,0))&lt;&gt;"",$C1827&gt;=INDEX(Matches!$F$2:$F$201,MATCH($A1827&amp;"-2",Matches!$J$2:$J$201,0))),"",IF(AND(F1827=INDEX(Matches!$G$2:$G$201,MATCH($A1827&amp;"-2",Matches!$J$2:$J$201,0)),G1827=INDEX(Matches!$H$2:$H$201,MATCH($A1827&amp;"-2",Matches!$J$2:$J$201,0))),5,IF(SIGN(F1827-G1827)&lt;&gt;SIGN(INDEX(Matches!$G$2:$G$201,MATCH($A1827&amp;"-2",Matches!$J$2:$J$201,0))-INDEX(Matches!$H$2:$H$201,MATCH($A1827&amp;"-2",Matches!$J$2:$J$201,0))),0,IF(F1827-G1827=INDEX(Matches!$G$2:$G$201,MATCH($A1827&amp;"-2",Matches!$J$2:$J$201,0))-INDEX(Matches!$H$2:$H$201,MATCH($A1827&amp;"-2",Matches!$J$2:$J$201,0)),3,2))))),""))</f>
        <v/>
      </c>
      <c r="Z1827" s="12" t="str">
        <f aca="false">IF(OR($B1827="",H1827="",I1827=""),"",IFERROR(IF(OR(INDEX(Matches!$I$2:$I$201,MATCH($A1827&amp;"-3",Matches!$J$2:$J$201,0))="Void",INDEX(Matches!$G$2:$G$201,MATCH($A1827&amp;"-3",Matches!$J$2:$J$201,0))="",INDEX(Matches!$H$2:$H$201,MATCH($A1827&amp;"-3",Matches!$J$2:$J$201,0))=""),"",IF(AND($C1827&lt;&gt;"",INDEX(Matches!$F$2:$F$201,MATCH($A1827&amp;"-3",Matches!$J$2:$J$201,0))&lt;&gt;"",$C1827&gt;=INDEX(Matches!$F$2:$F$201,MATCH($A1827&amp;"-3",Matches!$J$2:$J$201,0))),"",IF(AND(H1827=INDEX(Matches!$G$2:$G$201,MATCH($A1827&amp;"-3",Matches!$J$2:$J$201,0)),I1827=INDEX(Matches!$H$2:$H$201,MATCH($A1827&amp;"-3",Matches!$J$2:$J$201,0))),5,IF(SIGN(H1827-I1827)&lt;&gt;SIGN(INDEX(Matches!$G$2:$G$201,MATCH($A1827&amp;"-3",Matches!$J$2:$J$201,0))-INDEX(Matches!$H$2:$H$201,MATCH($A1827&amp;"-3",Matches!$J$2:$J$201,0))),0,IF(H1827-I1827=INDEX(Matches!$G$2:$G$201,MATCH($A1827&amp;"-3",Matches!$J$2:$J$201,0))-INDEX(Matches!$H$2:$H$201,MATCH($A1827&amp;"-3",Matches!$J$2:$J$201,0)),3,2))))),""))</f>
        <v/>
      </c>
      <c r="AA1827" s="12" t="str">
        <f aca="false">IF(OR($B1827="",J1827="",K1827=""),"",IFERROR(IF(OR(INDEX(Matches!$I$2:$I$201,MATCH($A1827&amp;"-4",Matches!$J$2:$J$201,0))="Void",INDEX(Matches!$G$2:$G$201,MATCH($A1827&amp;"-4",Matches!$J$2:$J$201,0))="",INDEX(Matches!$H$2:$H$201,MATCH($A1827&amp;"-4",Matches!$J$2:$J$201,0))=""),"",IF(AND($C1827&lt;&gt;"",INDEX(Matches!$F$2:$F$201,MATCH($A1827&amp;"-4",Matches!$J$2:$J$201,0))&lt;&gt;"",$C1827&gt;=INDEX(Matches!$F$2:$F$201,MATCH($A1827&amp;"-4",Matches!$J$2:$J$201,0))),"",IF(AND(J1827=INDEX(Matches!$G$2:$G$201,MATCH($A1827&amp;"-4",Matches!$J$2:$J$201,0)),K1827=INDEX(Matches!$H$2:$H$201,MATCH($A1827&amp;"-4",Matches!$J$2:$J$201,0))),5,IF(SIGN(J1827-K1827)&lt;&gt;SIGN(INDEX(Matches!$G$2:$G$201,MATCH($A1827&amp;"-4",Matches!$J$2:$J$201,0))-INDEX(Matches!$H$2:$H$201,MATCH($A1827&amp;"-4",Matches!$J$2:$J$201,0))),0,IF(J1827-K1827=INDEX(Matches!$G$2:$G$201,MATCH($A1827&amp;"-4",Matches!$J$2:$J$201,0))-INDEX(Matches!$H$2:$H$201,MATCH($A1827&amp;"-4",Matches!$J$2:$J$201,0)),3,2))))),""))</f>
        <v/>
      </c>
      <c r="AB1827" s="12" t="str">
        <f aca="false">IF(OR($B1827="",L1827="",M1827=""),"",IFERROR(IF(OR(INDEX(Matches!$I$2:$I$201,MATCH($A1827&amp;"-5",Matches!$J$2:$J$201,0))="Void",INDEX(Matches!$G$2:$G$201,MATCH($A1827&amp;"-5",Matches!$J$2:$J$201,0))="",INDEX(Matches!$H$2:$H$201,MATCH($A1827&amp;"-5",Matches!$J$2:$J$201,0))=""),"",IF(AND($C1827&lt;&gt;"",INDEX(Matches!$F$2:$F$201,MATCH($A1827&amp;"-5",Matches!$J$2:$J$201,0))&lt;&gt;"",$C1827&gt;=INDEX(Matches!$F$2:$F$201,MATCH($A1827&amp;"-5",Matches!$J$2:$J$201,0))),"",IF(AND(L1827=INDEX(Matches!$G$2:$G$201,MATCH($A1827&amp;"-5",Matches!$J$2:$J$201,0)),M1827=INDEX(Matches!$H$2:$H$201,MATCH($A1827&amp;"-5",Matches!$J$2:$J$201,0))),5,IF(SIGN(L1827-M1827)&lt;&gt;SIGN(INDEX(Matches!$G$2:$G$201,MATCH($A1827&amp;"-5",Matches!$J$2:$J$201,0))-INDEX(Matches!$H$2:$H$201,MATCH($A1827&amp;"-5",Matches!$J$2:$J$201,0))),0,IF(L1827-M1827=INDEX(Matches!$G$2:$G$201,MATCH($A1827&amp;"-5",Matches!$J$2:$J$201,0))-INDEX(Matches!$H$2:$H$201,MATCH($A1827&amp;"-5",Matches!$J$2:$J$201,0)),3,2))))),""))</f>
        <v/>
      </c>
      <c r="AC1827" s="12" t="str">
        <f aca="false">IF(OR($B1827="",N1827="",O1827=""),"",IFERROR(IF(OR(INDEX(Matches!$I$2:$I$201,MATCH($A1827&amp;"-6",Matches!$J$2:$J$201,0))="Void",INDEX(Matches!$G$2:$G$201,MATCH($A1827&amp;"-6",Matches!$J$2:$J$201,0))="",INDEX(Matches!$H$2:$H$201,MATCH($A1827&amp;"-6",Matches!$J$2:$J$201,0))=""),"",IF(AND($C1827&lt;&gt;"",INDEX(Matches!$F$2:$F$201,MATCH($A1827&amp;"-6",Matches!$J$2:$J$201,0))&lt;&gt;"",$C1827&gt;=INDEX(Matches!$F$2:$F$201,MATCH($A1827&amp;"-6",Matches!$J$2:$J$201,0))),"",IF(AND(N1827=INDEX(Matches!$G$2:$G$201,MATCH($A1827&amp;"-6",Matches!$J$2:$J$201,0)),O1827=INDEX(Matches!$H$2:$H$201,MATCH($A1827&amp;"-6",Matches!$J$2:$J$201,0))),5,IF(SIGN(N1827-O1827)&lt;&gt;SIGN(INDEX(Matches!$G$2:$G$201,MATCH($A1827&amp;"-6",Matches!$J$2:$J$201,0))-INDEX(Matches!$H$2:$H$201,MATCH($A1827&amp;"-6",Matches!$J$2:$J$201,0))),0,IF(N1827-O1827=INDEX(Matches!$G$2:$G$201,MATCH($A1827&amp;"-6",Matches!$J$2:$J$201,0))-INDEX(Matches!$H$2:$H$201,MATCH($A1827&amp;"-6",Matches!$J$2:$J$201,0)),3,2))))),""))</f>
        <v/>
      </c>
      <c r="AD1827" s="12" t="str">
        <f aca="false">IF(OR($B1827="",P1827="",Q1827=""),"",IFERROR(IF(OR(INDEX(Matches!$I$2:$I$201,MATCH($A1827&amp;"-7",Matches!$J$2:$J$201,0))="Void",INDEX(Matches!$G$2:$G$201,MATCH($A1827&amp;"-7",Matches!$J$2:$J$201,0))="",INDEX(Matches!$H$2:$H$201,MATCH($A1827&amp;"-7",Matches!$J$2:$J$201,0))=""),"",IF(AND($C1827&lt;&gt;"",INDEX(Matches!$F$2:$F$201,MATCH($A1827&amp;"-7",Matches!$J$2:$J$201,0))&lt;&gt;"",$C1827&gt;=INDEX(Matches!$F$2:$F$201,MATCH($A1827&amp;"-7",Matches!$J$2:$J$201,0))),"",IF(AND(P1827=INDEX(Matches!$G$2:$G$201,MATCH($A1827&amp;"-7",Matches!$J$2:$J$201,0)),Q1827=INDEX(Matches!$H$2:$H$201,MATCH($A1827&amp;"-7",Matches!$J$2:$J$201,0))),5,IF(SIGN(P1827-Q1827)&lt;&gt;SIGN(INDEX(Matches!$G$2:$G$201,MATCH($A1827&amp;"-7",Matches!$J$2:$J$201,0))-INDEX(Matches!$H$2:$H$201,MATCH($A1827&amp;"-7",Matches!$J$2:$J$201,0))),0,IF(P1827-Q1827=INDEX(Matches!$G$2:$G$201,MATCH($A1827&amp;"-7",Matches!$J$2:$J$201,0))-INDEX(Matches!$H$2:$H$201,MATCH($A1827&amp;"-7",Matches!$J$2:$J$201,0)),3,2))))),""))</f>
        <v/>
      </c>
      <c r="AE1827" s="12" t="str">
        <f aca="false">IF(OR($B1827="",R1827="",S1827=""),"",IFERROR(IF(OR(INDEX(Matches!$I$2:$I$201,MATCH($A1827&amp;"-8",Matches!$J$2:$J$201,0))="Void",INDEX(Matches!$G$2:$G$201,MATCH($A1827&amp;"-8",Matches!$J$2:$J$201,0))="",INDEX(Matches!$H$2:$H$201,MATCH($A1827&amp;"-8",Matches!$J$2:$J$201,0))=""),"",IF(AND($C1827&lt;&gt;"",INDEX(Matches!$F$2:$F$201,MATCH($A1827&amp;"-8",Matches!$J$2:$J$201,0))&lt;&gt;"",$C1827&gt;=INDEX(Matches!$F$2:$F$201,MATCH($A1827&amp;"-8",Matches!$J$2:$J$201,0))),"",IF(AND(R1827=INDEX(Matches!$G$2:$G$201,MATCH($A1827&amp;"-8",Matches!$J$2:$J$201,0)),S1827=INDEX(Matches!$H$2:$H$201,MATCH($A1827&amp;"-8",Matches!$J$2:$J$201,0))),5,IF(SIGN(R1827-S1827)&lt;&gt;SIGN(INDEX(Matches!$G$2:$G$201,MATCH($A1827&amp;"-8",Matches!$J$2:$J$201,0))-INDEX(Matches!$H$2:$H$201,MATCH($A1827&amp;"-8",Matches!$J$2:$J$201,0))),0,IF(R1827-S1827=INDEX(Matches!$G$2:$G$201,MATCH($A1827&amp;"-8",Matches!$J$2:$J$201,0))-INDEX(Matches!$H$2:$H$201,MATCH($A1827&amp;"-8",Matches!$J$2:$J$201,0)),3,2))))),""))</f>
        <v/>
      </c>
      <c r="AF1827" s="12" t="str">
        <f aca="false">IF(OR($B1827="",T1827="",U1827=""),"",IFERROR(IF(OR(INDEX(Matches!$I$2:$I$201,MATCH($A1827&amp;"-9",Matches!$J$2:$J$201,0))="Void",INDEX(Matches!$G$2:$G$201,MATCH($A1827&amp;"-9",Matches!$J$2:$J$201,0))="",INDEX(Matches!$H$2:$H$201,MATCH($A1827&amp;"-9",Matches!$J$2:$J$201,0))=""),"",IF(AND($C1827&lt;&gt;"",INDEX(Matches!$F$2:$F$201,MATCH($A1827&amp;"-9",Matches!$J$2:$J$201,0))&lt;&gt;"",$C1827&gt;=INDEX(Matches!$F$2:$F$201,MATCH($A1827&amp;"-9",Matches!$J$2:$J$201,0))),"",IF(AND(T1827=INDEX(Matches!$G$2:$G$201,MATCH($A1827&amp;"-9",Matches!$J$2:$J$201,0)),U1827=INDEX(Matches!$H$2:$H$201,MATCH($A1827&amp;"-9",Matches!$J$2:$J$201,0))),5,IF(SIGN(T1827-U1827)&lt;&gt;SIGN(INDEX(Matches!$G$2:$G$201,MATCH($A1827&amp;"-9",Matches!$J$2:$J$201,0))-INDEX(Matches!$H$2:$H$201,MATCH($A1827&amp;"-9",Matches!$J$2:$J$201,0))),0,IF(T1827-U1827=INDEX(Matches!$G$2:$G$201,MATCH($A1827&amp;"-9",Matches!$J$2:$J$201,0))-INDEX(Matches!$H$2:$H$201,MATCH($A1827&amp;"-9",Matches!$J$2:$J$201,0)),3,2))))),""))</f>
        <v/>
      </c>
      <c r="AG1827" s="12" t="str">
        <f aca="false">IF(OR($B1827="",V1827="",W1827=""),"",IFERROR(IF(OR(INDEX(Matches!$I$2:$I$201,MATCH($A1827&amp;"-10",Matches!$J$2:$J$201,0))="Void",INDEX(Matches!$G$2:$G$201,MATCH($A1827&amp;"-10",Matches!$J$2:$J$201,0))="",INDEX(Matches!$H$2:$H$201,MATCH($A1827&amp;"-10",Matches!$J$2:$J$201,0))=""),"",IF(AND($C1827&lt;&gt;"",INDEX(Matches!$F$2:$F$201,MATCH($A1827&amp;"-10",Matches!$J$2:$J$201,0))&lt;&gt;"",$C1827&gt;=INDEX(Matches!$F$2:$F$201,MATCH($A1827&amp;"-10",Matches!$J$2:$J$201,0))),"",IF(AND(V1827=INDEX(Matches!$G$2:$G$201,MATCH($A1827&amp;"-10",Matches!$J$2:$J$201,0)),W1827=INDEX(Matches!$H$2:$H$201,MATCH($A1827&amp;"-10",Matches!$J$2:$J$201,0))),5,IF(SIGN(V1827-W1827)&lt;&gt;SIGN(INDEX(Matches!$G$2:$G$201,MATCH($A1827&amp;"-10",Matches!$J$2:$J$201,0))-INDEX(Matches!$H$2:$H$201,MATCH($A1827&amp;"-10",Matches!$J$2:$J$201,0))),0,IF(V1827-W1827=INDEX(Matches!$G$2:$G$201,MATCH($A1827&amp;"-10",Matches!$J$2:$J$201,0))-INDEX(Matches!$H$2:$H$201,MATCH($A1827&amp;"-10",Matches!$J$2:$J$201,0)),3,2))))),""))</f>
        <v/>
      </c>
      <c r="AH1827" s="13" t="str">
        <f aca="false">IF($B1827="","",SUM(X1827:AG1827))</f>
        <v/>
      </c>
      <c r="AI1827" s="12" t="str">
        <f aca="false">IF($B1827="","",COUNTIF(X1827:AG1827,5))</f>
        <v/>
      </c>
      <c r="AJ1827" s="12" t="str">
        <f aca="false">IF($B1827="","",COUNTIF(X1827:AG1827,"&gt;=2"))</f>
        <v/>
      </c>
      <c r="AK1827" s="12" t="str">
        <f aca="false">IF($B1827="","",COUNT(X1827:AG1827))</f>
        <v/>
      </c>
    </row>
    <row r="1828" customFormat="false" ht="15" hidden="false" customHeight="false" outlineLevel="0" collapsed="false">
      <c r="A1828" s="7"/>
      <c r="B1828" s="7"/>
      <c r="C1828" s="11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12" t="str">
        <f aca="false">IF(OR($B1828="",D1828="",E1828=""),"",IFERROR(IF(OR(INDEX(Matches!$I$2:$I$201,MATCH($A1828&amp;"-1",Matches!$J$2:$J$201,0))="Void",INDEX(Matches!$G$2:$G$201,MATCH($A1828&amp;"-1",Matches!$J$2:$J$201,0))="",INDEX(Matches!$H$2:$H$201,MATCH($A1828&amp;"-1",Matches!$J$2:$J$201,0))=""),"",IF(AND($C1828&lt;&gt;"",INDEX(Matches!$F$2:$F$201,MATCH($A1828&amp;"-1",Matches!$J$2:$J$201,0))&lt;&gt;"",$C1828&gt;=INDEX(Matches!$F$2:$F$201,MATCH($A1828&amp;"-1",Matches!$J$2:$J$201,0))),"",IF(AND(D1828=INDEX(Matches!$G$2:$G$201,MATCH($A1828&amp;"-1",Matches!$J$2:$J$201,0)),E1828=INDEX(Matches!$H$2:$H$201,MATCH($A1828&amp;"-1",Matches!$J$2:$J$201,0))),5,IF(SIGN(D1828-E1828)&lt;&gt;SIGN(INDEX(Matches!$G$2:$G$201,MATCH($A1828&amp;"-1",Matches!$J$2:$J$201,0))-INDEX(Matches!$H$2:$H$201,MATCH($A1828&amp;"-1",Matches!$J$2:$J$201,0))),0,IF(D1828-E1828=INDEX(Matches!$G$2:$G$201,MATCH($A1828&amp;"-1",Matches!$J$2:$J$201,0))-INDEX(Matches!$H$2:$H$201,MATCH($A1828&amp;"-1",Matches!$J$2:$J$201,0)),3,2))))),""))</f>
        <v/>
      </c>
      <c r="Y1828" s="12" t="str">
        <f aca="false">IF(OR($B1828="",F1828="",G1828=""),"",IFERROR(IF(OR(INDEX(Matches!$I$2:$I$201,MATCH($A1828&amp;"-2",Matches!$J$2:$J$201,0))="Void",INDEX(Matches!$G$2:$G$201,MATCH($A1828&amp;"-2",Matches!$J$2:$J$201,0))="",INDEX(Matches!$H$2:$H$201,MATCH($A1828&amp;"-2",Matches!$J$2:$J$201,0))=""),"",IF(AND($C1828&lt;&gt;"",INDEX(Matches!$F$2:$F$201,MATCH($A1828&amp;"-2",Matches!$J$2:$J$201,0))&lt;&gt;"",$C1828&gt;=INDEX(Matches!$F$2:$F$201,MATCH($A1828&amp;"-2",Matches!$J$2:$J$201,0))),"",IF(AND(F1828=INDEX(Matches!$G$2:$G$201,MATCH($A1828&amp;"-2",Matches!$J$2:$J$201,0)),G1828=INDEX(Matches!$H$2:$H$201,MATCH($A1828&amp;"-2",Matches!$J$2:$J$201,0))),5,IF(SIGN(F1828-G1828)&lt;&gt;SIGN(INDEX(Matches!$G$2:$G$201,MATCH($A1828&amp;"-2",Matches!$J$2:$J$201,0))-INDEX(Matches!$H$2:$H$201,MATCH($A1828&amp;"-2",Matches!$J$2:$J$201,0))),0,IF(F1828-G1828=INDEX(Matches!$G$2:$G$201,MATCH($A1828&amp;"-2",Matches!$J$2:$J$201,0))-INDEX(Matches!$H$2:$H$201,MATCH($A1828&amp;"-2",Matches!$J$2:$J$201,0)),3,2))))),""))</f>
        <v/>
      </c>
      <c r="Z1828" s="12" t="str">
        <f aca="false">IF(OR($B1828="",H1828="",I1828=""),"",IFERROR(IF(OR(INDEX(Matches!$I$2:$I$201,MATCH($A1828&amp;"-3",Matches!$J$2:$J$201,0))="Void",INDEX(Matches!$G$2:$G$201,MATCH($A1828&amp;"-3",Matches!$J$2:$J$201,0))="",INDEX(Matches!$H$2:$H$201,MATCH($A1828&amp;"-3",Matches!$J$2:$J$201,0))=""),"",IF(AND($C1828&lt;&gt;"",INDEX(Matches!$F$2:$F$201,MATCH($A1828&amp;"-3",Matches!$J$2:$J$201,0))&lt;&gt;"",$C1828&gt;=INDEX(Matches!$F$2:$F$201,MATCH($A1828&amp;"-3",Matches!$J$2:$J$201,0))),"",IF(AND(H1828=INDEX(Matches!$G$2:$G$201,MATCH($A1828&amp;"-3",Matches!$J$2:$J$201,0)),I1828=INDEX(Matches!$H$2:$H$201,MATCH($A1828&amp;"-3",Matches!$J$2:$J$201,0))),5,IF(SIGN(H1828-I1828)&lt;&gt;SIGN(INDEX(Matches!$G$2:$G$201,MATCH($A1828&amp;"-3",Matches!$J$2:$J$201,0))-INDEX(Matches!$H$2:$H$201,MATCH($A1828&amp;"-3",Matches!$J$2:$J$201,0))),0,IF(H1828-I1828=INDEX(Matches!$G$2:$G$201,MATCH($A1828&amp;"-3",Matches!$J$2:$J$201,0))-INDEX(Matches!$H$2:$H$201,MATCH($A1828&amp;"-3",Matches!$J$2:$J$201,0)),3,2))))),""))</f>
        <v/>
      </c>
      <c r="AA1828" s="12" t="str">
        <f aca="false">IF(OR($B1828="",J1828="",K1828=""),"",IFERROR(IF(OR(INDEX(Matches!$I$2:$I$201,MATCH($A1828&amp;"-4",Matches!$J$2:$J$201,0))="Void",INDEX(Matches!$G$2:$G$201,MATCH($A1828&amp;"-4",Matches!$J$2:$J$201,0))="",INDEX(Matches!$H$2:$H$201,MATCH($A1828&amp;"-4",Matches!$J$2:$J$201,0))=""),"",IF(AND($C1828&lt;&gt;"",INDEX(Matches!$F$2:$F$201,MATCH($A1828&amp;"-4",Matches!$J$2:$J$201,0))&lt;&gt;"",$C1828&gt;=INDEX(Matches!$F$2:$F$201,MATCH($A1828&amp;"-4",Matches!$J$2:$J$201,0))),"",IF(AND(J1828=INDEX(Matches!$G$2:$G$201,MATCH($A1828&amp;"-4",Matches!$J$2:$J$201,0)),K1828=INDEX(Matches!$H$2:$H$201,MATCH($A1828&amp;"-4",Matches!$J$2:$J$201,0))),5,IF(SIGN(J1828-K1828)&lt;&gt;SIGN(INDEX(Matches!$G$2:$G$201,MATCH($A1828&amp;"-4",Matches!$J$2:$J$201,0))-INDEX(Matches!$H$2:$H$201,MATCH($A1828&amp;"-4",Matches!$J$2:$J$201,0))),0,IF(J1828-K1828=INDEX(Matches!$G$2:$G$201,MATCH($A1828&amp;"-4",Matches!$J$2:$J$201,0))-INDEX(Matches!$H$2:$H$201,MATCH($A1828&amp;"-4",Matches!$J$2:$J$201,0)),3,2))))),""))</f>
        <v/>
      </c>
      <c r="AB1828" s="12" t="str">
        <f aca="false">IF(OR($B1828="",L1828="",M1828=""),"",IFERROR(IF(OR(INDEX(Matches!$I$2:$I$201,MATCH($A1828&amp;"-5",Matches!$J$2:$J$201,0))="Void",INDEX(Matches!$G$2:$G$201,MATCH($A1828&amp;"-5",Matches!$J$2:$J$201,0))="",INDEX(Matches!$H$2:$H$201,MATCH($A1828&amp;"-5",Matches!$J$2:$J$201,0))=""),"",IF(AND($C1828&lt;&gt;"",INDEX(Matches!$F$2:$F$201,MATCH($A1828&amp;"-5",Matches!$J$2:$J$201,0))&lt;&gt;"",$C1828&gt;=INDEX(Matches!$F$2:$F$201,MATCH($A1828&amp;"-5",Matches!$J$2:$J$201,0))),"",IF(AND(L1828=INDEX(Matches!$G$2:$G$201,MATCH($A1828&amp;"-5",Matches!$J$2:$J$201,0)),M1828=INDEX(Matches!$H$2:$H$201,MATCH($A1828&amp;"-5",Matches!$J$2:$J$201,0))),5,IF(SIGN(L1828-M1828)&lt;&gt;SIGN(INDEX(Matches!$G$2:$G$201,MATCH($A1828&amp;"-5",Matches!$J$2:$J$201,0))-INDEX(Matches!$H$2:$H$201,MATCH($A1828&amp;"-5",Matches!$J$2:$J$201,0))),0,IF(L1828-M1828=INDEX(Matches!$G$2:$G$201,MATCH($A1828&amp;"-5",Matches!$J$2:$J$201,0))-INDEX(Matches!$H$2:$H$201,MATCH($A1828&amp;"-5",Matches!$J$2:$J$201,0)),3,2))))),""))</f>
        <v/>
      </c>
      <c r="AC1828" s="12" t="str">
        <f aca="false">IF(OR($B1828="",N1828="",O1828=""),"",IFERROR(IF(OR(INDEX(Matches!$I$2:$I$201,MATCH($A1828&amp;"-6",Matches!$J$2:$J$201,0))="Void",INDEX(Matches!$G$2:$G$201,MATCH($A1828&amp;"-6",Matches!$J$2:$J$201,0))="",INDEX(Matches!$H$2:$H$201,MATCH($A1828&amp;"-6",Matches!$J$2:$J$201,0))=""),"",IF(AND($C1828&lt;&gt;"",INDEX(Matches!$F$2:$F$201,MATCH($A1828&amp;"-6",Matches!$J$2:$J$201,0))&lt;&gt;"",$C1828&gt;=INDEX(Matches!$F$2:$F$201,MATCH($A1828&amp;"-6",Matches!$J$2:$J$201,0))),"",IF(AND(N1828=INDEX(Matches!$G$2:$G$201,MATCH($A1828&amp;"-6",Matches!$J$2:$J$201,0)),O1828=INDEX(Matches!$H$2:$H$201,MATCH($A1828&amp;"-6",Matches!$J$2:$J$201,0))),5,IF(SIGN(N1828-O1828)&lt;&gt;SIGN(INDEX(Matches!$G$2:$G$201,MATCH($A1828&amp;"-6",Matches!$J$2:$J$201,0))-INDEX(Matches!$H$2:$H$201,MATCH($A1828&amp;"-6",Matches!$J$2:$J$201,0))),0,IF(N1828-O1828=INDEX(Matches!$G$2:$G$201,MATCH($A1828&amp;"-6",Matches!$J$2:$J$201,0))-INDEX(Matches!$H$2:$H$201,MATCH($A1828&amp;"-6",Matches!$J$2:$J$201,0)),3,2))))),""))</f>
        <v/>
      </c>
      <c r="AD1828" s="12" t="str">
        <f aca="false">IF(OR($B1828="",P1828="",Q1828=""),"",IFERROR(IF(OR(INDEX(Matches!$I$2:$I$201,MATCH($A1828&amp;"-7",Matches!$J$2:$J$201,0))="Void",INDEX(Matches!$G$2:$G$201,MATCH($A1828&amp;"-7",Matches!$J$2:$J$201,0))="",INDEX(Matches!$H$2:$H$201,MATCH($A1828&amp;"-7",Matches!$J$2:$J$201,0))=""),"",IF(AND($C1828&lt;&gt;"",INDEX(Matches!$F$2:$F$201,MATCH($A1828&amp;"-7",Matches!$J$2:$J$201,0))&lt;&gt;"",$C1828&gt;=INDEX(Matches!$F$2:$F$201,MATCH($A1828&amp;"-7",Matches!$J$2:$J$201,0))),"",IF(AND(P1828=INDEX(Matches!$G$2:$G$201,MATCH($A1828&amp;"-7",Matches!$J$2:$J$201,0)),Q1828=INDEX(Matches!$H$2:$H$201,MATCH($A1828&amp;"-7",Matches!$J$2:$J$201,0))),5,IF(SIGN(P1828-Q1828)&lt;&gt;SIGN(INDEX(Matches!$G$2:$G$201,MATCH($A1828&amp;"-7",Matches!$J$2:$J$201,0))-INDEX(Matches!$H$2:$H$201,MATCH($A1828&amp;"-7",Matches!$J$2:$J$201,0))),0,IF(P1828-Q1828=INDEX(Matches!$G$2:$G$201,MATCH($A1828&amp;"-7",Matches!$J$2:$J$201,0))-INDEX(Matches!$H$2:$H$201,MATCH($A1828&amp;"-7",Matches!$J$2:$J$201,0)),3,2))))),""))</f>
        <v/>
      </c>
      <c r="AE1828" s="12" t="str">
        <f aca="false">IF(OR($B1828="",R1828="",S1828=""),"",IFERROR(IF(OR(INDEX(Matches!$I$2:$I$201,MATCH($A1828&amp;"-8",Matches!$J$2:$J$201,0))="Void",INDEX(Matches!$G$2:$G$201,MATCH($A1828&amp;"-8",Matches!$J$2:$J$201,0))="",INDEX(Matches!$H$2:$H$201,MATCH($A1828&amp;"-8",Matches!$J$2:$J$201,0))=""),"",IF(AND($C1828&lt;&gt;"",INDEX(Matches!$F$2:$F$201,MATCH($A1828&amp;"-8",Matches!$J$2:$J$201,0))&lt;&gt;"",$C1828&gt;=INDEX(Matches!$F$2:$F$201,MATCH($A1828&amp;"-8",Matches!$J$2:$J$201,0))),"",IF(AND(R1828=INDEX(Matches!$G$2:$G$201,MATCH($A1828&amp;"-8",Matches!$J$2:$J$201,0)),S1828=INDEX(Matches!$H$2:$H$201,MATCH($A1828&amp;"-8",Matches!$J$2:$J$201,0))),5,IF(SIGN(R1828-S1828)&lt;&gt;SIGN(INDEX(Matches!$G$2:$G$201,MATCH($A1828&amp;"-8",Matches!$J$2:$J$201,0))-INDEX(Matches!$H$2:$H$201,MATCH($A1828&amp;"-8",Matches!$J$2:$J$201,0))),0,IF(R1828-S1828=INDEX(Matches!$G$2:$G$201,MATCH($A1828&amp;"-8",Matches!$J$2:$J$201,0))-INDEX(Matches!$H$2:$H$201,MATCH($A1828&amp;"-8",Matches!$J$2:$J$201,0)),3,2))))),""))</f>
        <v/>
      </c>
      <c r="AF1828" s="12" t="str">
        <f aca="false">IF(OR($B1828="",T1828="",U1828=""),"",IFERROR(IF(OR(INDEX(Matches!$I$2:$I$201,MATCH($A1828&amp;"-9",Matches!$J$2:$J$201,0))="Void",INDEX(Matches!$G$2:$G$201,MATCH($A1828&amp;"-9",Matches!$J$2:$J$201,0))="",INDEX(Matches!$H$2:$H$201,MATCH($A1828&amp;"-9",Matches!$J$2:$J$201,0))=""),"",IF(AND($C1828&lt;&gt;"",INDEX(Matches!$F$2:$F$201,MATCH($A1828&amp;"-9",Matches!$J$2:$J$201,0))&lt;&gt;"",$C1828&gt;=INDEX(Matches!$F$2:$F$201,MATCH($A1828&amp;"-9",Matches!$J$2:$J$201,0))),"",IF(AND(T1828=INDEX(Matches!$G$2:$G$201,MATCH($A1828&amp;"-9",Matches!$J$2:$J$201,0)),U1828=INDEX(Matches!$H$2:$H$201,MATCH($A1828&amp;"-9",Matches!$J$2:$J$201,0))),5,IF(SIGN(T1828-U1828)&lt;&gt;SIGN(INDEX(Matches!$G$2:$G$201,MATCH($A1828&amp;"-9",Matches!$J$2:$J$201,0))-INDEX(Matches!$H$2:$H$201,MATCH($A1828&amp;"-9",Matches!$J$2:$J$201,0))),0,IF(T1828-U1828=INDEX(Matches!$G$2:$G$201,MATCH($A1828&amp;"-9",Matches!$J$2:$J$201,0))-INDEX(Matches!$H$2:$H$201,MATCH($A1828&amp;"-9",Matches!$J$2:$J$201,0)),3,2))))),""))</f>
        <v/>
      </c>
      <c r="AG1828" s="12" t="str">
        <f aca="false">IF(OR($B1828="",V1828="",W1828=""),"",IFERROR(IF(OR(INDEX(Matches!$I$2:$I$201,MATCH($A1828&amp;"-10",Matches!$J$2:$J$201,0))="Void",INDEX(Matches!$G$2:$G$201,MATCH($A1828&amp;"-10",Matches!$J$2:$J$201,0))="",INDEX(Matches!$H$2:$H$201,MATCH($A1828&amp;"-10",Matches!$J$2:$J$201,0))=""),"",IF(AND($C1828&lt;&gt;"",INDEX(Matches!$F$2:$F$201,MATCH($A1828&amp;"-10",Matches!$J$2:$J$201,0))&lt;&gt;"",$C1828&gt;=INDEX(Matches!$F$2:$F$201,MATCH($A1828&amp;"-10",Matches!$J$2:$J$201,0))),"",IF(AND(V1828=INDEX(Matches!$G$2:$G$201,MATCH($A1828&amp;"-10",Matches!$J$2:$J$201,0)),W1828=INDEX(Matches!$H$2:$H$201,MATCH($A1828&amp;"-10",Matches!$J$2:$J$201,0))),5,IF(SIGN(V1828-W1828)&lt;&gt;SIGN(INDEX(Matches!$G$2:$G$201,MATCH($A1828&amp;"-10",Matches!$J$2:$J$201,0))-INDEX(Matches!$H$2:$H$201,MATCH($A1828&amp;"-10",Matches!$J$2:$J$201,0))),0,IF(V1828-W1828=INDEX(Matches!$G$2:$G$201,MATCH($A1828&amp;"-10",Matches!$J$2:$J$201,0))-INDEX(Matches!$H$2:$H$201,MATCH($A1828&amp;"-10",Matches!$J$2:$J$201,0)),3,2))))),""))</f>
        <v/>
      </c>
      <c r="AH1828" s="13" t="str">
        <f aca="false">IF($B1828="","",SUM(X1828:AG1828))</f>
        <v/>
      </c>
      <c r="AI1828" s="12" t="str">
        <f aca="false">IF($B1828="","",COUNTIF(X1828:AG1828,5))</f>
        <v/>
      </c>
      <c r="AJ1828" s="12" t="str">
        <f aca="false">IF($B1828="","",COUNTIF(X1828:AG1828,"&gt;=2"))</f>
        <v/>
      </c>
      <c r="AK1828" s="12" t="str">
        <f aca="false">IF($B1828="","",COUNT(X1828:AG1828))</f>
        <v/>
      </c>
    </row>
    <row r="1829" customFormat="false" ht="15" hidden="false" customHeight="false" outlineLevel="0" collapsed="false">
      <c r="A1829" s="7"/>
      <c r="B1829" s="7"/>
      <c r="C1829" s="11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12" t="str">
        <f aca="false">IF(OR($B1829="",D1829="",E1829=""),"",IFERROR(IF(OR(INDEX(Matches!$I$2:$I$201,MATCH($A1829&amp;"-1",Matches!$J$2:$J$201,0))="Void",INDEX(Matches!$G$2:$G$201,MATCH($A1829&amp;"-1",Matches!$J$2:$J$201,0))="",INDEX(Matches!$H$2:$H$201,MATCH($A1829&amp;"-1",Matches!$J$2:$J$201,0))=""),"",IF(AND($C1829&lt;&gt;"",INDEX(Matches!$F$2:$F$201,MATCH($A1829&amp;"-1",Matches!$J$2:$J$201,0))&lt;&gt;"",$C1829&gt;=INDEX(Matches!$F$2:$F$201,MATCH($A1829&amp;"-1",Matches!$J$2:$J$201,0))),"",IF(AND(D1829=INDEX(Matches!$G$2:$G$201,MATCH($A1829&amp;"-1",Matches!$J$2:$J$201,0)),E1829=INDEX(Matches!$H$2:$H$201,MATCH($A1829&amp;"-1",Matches!$J$2:$J$201,0))),5,IF(SIGN(D1829-E1829)&lt;&gt;SIGN(INDEX(Matches!$G$2:$G$201,MATCH($A1829&amp;"-1",Matches!$J$2:$J$201,0))-INDEX(Matches!$H$2:$H$201,MATCH($A1829&amp;"-1",Matches!$J$2:$J$201,0))),0,IF(D1829-E1829=INDEX(Matches!$G$2:$G$201,MATCH($A1829&amp;"-1",Matches!$J$2:$J$201,0))-INDEX(Matches!$H$2:$H$201,MATCH($A1829&amp;"-1",Matches!$J$2:$J$201,0)),3,2))))),""))</f>
        <v/>
      </c>
      <c r="Y1829" s="12" t="str">
        <f aca="false">IF(OR($B1829="",F1829="",G1829=""),"",IFERROR(IF(OR(INDEX(Matches!$I$2:$I$201,MATCH($A1829&amp;"-2",Matches!$J$2:$J$201,0))="Void",INDEX(Matches!$G$2:$G$201,MATCH($A1829&amp;"-2",Matches!$J$2:$J$201,0))="",INDEX(Matches!$H$2:$H$201,MATCH($A1829&amp;"-2",Matches!$J$2:$J$201,0))=""),"",IF(AND($C1829&lt;&gt;"",INDEX(Matches!$F$2:$F$201,MATCH($A1829&amp;"-2",Matches!$J$2:$J$201,0))&lt;&gt;"",$C1829&gt;=INDEX(Matches!$F$2:$F$201,MATCH($A1829&amp;"-2",Matches!$J$2:$J$201,0))),"",IF(AND(F1829=INDEX(Matches!$G$2:$G$201,MATCH($A1829&amp;"-2",Matches!$J$2:$J$201,0)),G1829=INDEX(Matches!$H$2:$H$201,MATCH($A1829&amp;"-2",Matches!$J$2:$J$201,0))),5,IF(SIGN(F1829-G1829)&lt;&gt;SIGN(INDEX(Matches!$G$2:$G$201,MATCH($A1829&amp;"-2",Matches!$J$2:$J$201,0))-INDEX(Matches!$H$2:$H$201,MATCH($A1829&amp;"-2",Matches!$J$2:$J$201,0))),0,IF(F1829-G1829=INDEX(Matches!$G$2:$G$201,MATCH($A1829&amp;"-2",Matches!$J$2:$J$201,0))-INDEX(Matches!$H$2:$H$201,MATCH($A1829&amp;"-2",Matches!$J$2:$J$201,0)),3,2))))),""))</f>
        <v/>
      </c>
      <c r="Z1829" s="12" t="str">
        <f aca="false">IF(OR($B1829="",H1829="",I1829=""),"",IFERROR(IF(OR(INDEX(Matches!$I$2:$I$201,MATCH($A1829&amp;"-3",Matches!$J$2:$J$201,0))="Void",INDEX(Matches!$G$2:$G$201,MATCH($A1829&amp;"-3",Matches!$J$2:$J$201,0))="",INDEX(Matches!$H$2:$H$201,MATCH($A1829&amp;"-3",Matches!$J$2:$J$201,0))=""),"",IF(AND($C1829&lt;&gt;"",INDEX(Matches!$F$2:$F$201,MATCH($A1829&amp;"-3",Matches!$J$2:$J$201,0))&lt;&gt;"",$C1829&gt;=INDEX(Matches!$F$2:$F$201,MATCH($A1829&amp;"-3",Matches!$J$2:$J$201,0))),"",IF(AND(H1829=INDEX(Matches!$G$2:$G$201,MATCH($A1829&amp;"-3",Matches!$J$2:$J$201,0)),I1829=INDEX(Matches!$H$2:$H$201,MATCH($A1829&amp;"-3",Matches!$J$2:$J$201,0))),5,IF(SIGN(H1829-I1829)&lt;&gt;SIGN(INDEX(Matches!$G$2:$G$201,MATCH($A1829&amp;"-3",Matches!$J$2:$J$201,0))-INDEX(Matches!$H$2:$H$201,MATCH($A1829&amp;"-3",Matches!$J$2:$J$201,0))),0,IF(H1829-I1829=INDEX(Matches!$G$2:$G$201,MATCH($A1829&amp;"-3",Matches!$J$2:$J$201,0))-INDEX(Matches!$H$2:$H$201,MATCH($A1829&amp;"-3",Matches!$J$2:$J$201,0)),3,2))))),""))</f>
        <v/>
      </c>
      <c r="AA1829" s="12" t="str">
        <f aca="false">IF(OR($B1829="",J1829="",K1829=""),"",IFERROR(IF(OR(INDEX(Matches!$I$2:$I$201,MATCH($A1829&amp;"-4",Matches!$J$2:$J$201,0))="Void",INDEX(Matches!$G$2:$G$201,MATCH($A1829&amp;"-4",Matches!$J$2:$J$201,0))="",INDEX(Matches!$H$2:$H$201,MATCH($A1829&amp;"-4",Matches!$J$2:$J$201,0))=""),"",IF(AND($C1829&lt;&gt;"",INDEX(Matches!$F$2:$F$201,MATCH($A1829&amp;"-4",Matches!$J$2:$J$201,0))&lt;&gt;"",$C1829&gt;=INDEX(Matches!$F$2:$F$201,MATCH($A1829&amp;"-4",Matches!$J$2:$J$201,0))),"",IF(AND(J1829=INDEX(Matches!$G$2:$G$201,MATCH($A1829&amp;"-4",Matches!$J$2:$J$201,0)),K1829=INDEX(Matches!$H$2:$H$201,MATCH($A1829&amp;"-4",Matches!$J$2:$J$201,0))),5,IF(SIGN(J1829-K1829)&lt;&gt;SIGN(INDEX(Matches!$G$2:$G$201,MATCH($A1829&amp;"-4",Matches!$J$2:$J$201,0))-INDEX(Matches!$H$2:$H$201,MATCH($A1829&amp;"-4",Matches!$J$2:$J$201,0))),0,IF(J1829-K1829=INDEX(Matches!$G$2:$G$201,MATCH($A1829&amp;"-4",Matches!$J$2:$J$201,0))-INDEX(Matches!$H$2:$H$201,MATCH($A1829&amp;"-4",Matches!$J$2:$J$201,0)),3,2))))),""))</f>
        <v/>
      </c>
      <c r="AB1829" s="12" t="str">
        <f aca="false">IF(OR($B1829="",L1829="",M1829=""),"",IFERROR(IF(OR(INDEX(Matches!$I$2:$I$201,MATCH($A1829&amp;"-5",Matches!$J$2:$J$201,0))="Void",INDEX(Matches!$G$2:$G$201,MATCH($A1829&amp;"-5",Matches!$J$2:$J$201,0))="",INDEX(Matches!$H$2:$H$201,MATCH($A1829&amp;"-5",Matches!$J$2:$J$201,0))=""),"",IF(AND($C1829&lt;&gt;"",INDEX(Matches!$F$2:$F$201,MATCH($A1829&amp;"-5",Matches!$J$2:$J$201,0))&lt;&gt;"",$C1829&gt;=INDEX(Matches!$F$2:$F$201,MATCH($A1829&amp;"-5",Matches!$J$2:$J$201,0))),"",IF(AND(L1829=INDEX(Matches!$G$2:$G$201,MATCH($A1829&amp;"-5",Matches!$J$2:$J$201,0)),M1829=INDEX(Matches!$H$2:$H$201,MATCH($A1829&amp;"-5",Matches!$J$2:$J$201,0))),5,IF(SIGN(L1829-M1829)&lt;&gt;SIGN(INDEX(Matches!$G$2:$G$201,MATCH($A1829&amp;"-5",Matches!$J$2:$J$201,0))-INDEX(Matches!$H$2:$H$201,MATCH($A1829&amp;"-5",Matches!$J$2:$J$201,0))),0,IF(L1829-M1829=INDEX(Matches!$G$2:$G$201,MATCH($A1829&amp;"-5",Matches!$J$2:$J$201,0))-INDEX(Matches!$H$2:$H$201,MATCH($A1829&amp;"-5",Matches!$J$2:$J$201,0)),3,2))))),""))</f>
        <v/>
      </c>
      <c r="AC1829" s="12" t="str">
        <f aca="false">IF(OR($B1829="",N1829="",O1829=""),"",IFERROR(IF(OR(INDEX(Matches!$I$2:$I$201,MATCH($A1829&amp;"-6",Matches!$J$2:$J$201,0))="Void",INDEX(Matches!$G$2:$G$201,MATCH($A1829&amp;"-6",Matches!$J$2:$J$201,0))="",INDEX(Matches!$H$2:$H$201,MATCH($A1829&amp;"-6",Matches!$J$2:$J$201,0))=""),"",IF(AND($C1829&lt;&gt;"",INDEX(Matches!$F$2:$F$201,MATCH($A1829&amp;"-6",Matches!$J$2:$J$201,0))&lt;&gt;"",$C1829&gt;=INDEX(Matches!$F$2:$F$201,MATCH($A1829&amp;"-6",Matches!$J$2:$J$201,0))),"",IF(AND(N1829=INDEX(Matches!$G$2:$G$201,MATCH($A1829&amp;"-6",Matches!$J$2:$J$201,0)),O1829=INDEX(Matches!$H$2:$H$201,MATCH($A1829&amp;"-6",Matches!$J$2:$J$201,0))),5,IF(SIGN(N1829-O1829)&lt;&gt;SIGN(INDEX(Matches!$G$2:$G$201,MATCH($A1829&amp;"-6",Matches!$J$2:$J$201,0))-INDEX(Matches!$H$2:$H$201,MATCH($A1829&amp;"-6",Matches!$J$2:$J$201,0))),0,IF(N1829-O1829=INDEX(Matches!$G$2:$G$201,MATCH($A1829&amp;"-6",Matches!$J$2:$J$201,0))-INDEX(Matches!$H$2:$H$201,MATCH($A1829&amp;"-6",Matches!$J$2:$J$201,0)),3,2))))),""))</f>
        <v/>
      </c>
      <c r="AD1829" s="12" t="str">
        <f aca="false">IF(OR($B1829="",P1829="",Q1829=""),"",IFERROR(IF(OR(INDEX(Matches!$I$2:$I$201,MATCH($A1829&amp;"-7",Matches!$J$2:$J$201,0))="Void",INDEX(Matches!$G$2:$G$201,MATCH($A1829&amp;"-7",Matches!$J$2:$J$201,0))="",INDEX(Matches!$H$2:$H$201,MATCH($A1829&amp;"-7",Matches!$J$2:$J$201,0))=""),"",IF(AND($C1829&lt;&gt;"",INDEX(Matches!$F$2:$F$201,MATCH($A1829&amp;"-7",Matches!$J$2:$J$201,0))&lt;&gt;"",$C1829&gt;=INDEX(Matches!$F$2:$F$201,MATCH($A1829&amp;"-7",Matches!$J$2:$J$201,0))),"",IF(AND(P1829=INDEX(Matches!$G$2:$G$201,MATCH($A1829&amp;"-7",Matches!$J$2:$J$201,0)),Q1829=INDEX(Matches!$H$2:$H$201,MATCH($A1829&amp;"-7",Matches!$J$2:$J$201,0))),5,IF(SIGN(P1829-Q1829)&lt;&gt;SIGN(INDEX(Matches!$G$2:$G$201,MATCH($A1829&amp;"-7",Matches!$J$2:$J$201,0))-INDEX(Matches!$H$2:$H$201,MATCH($A1829&amp;"-7",Matches!$J$2:$J$201,0))),0,IF(P1829-Q1829=INDEX(Matches!$G$2:$G$201,MATCH($A1829&amp;"-7",Matches!$J$2:$J$201,0))-INDEX(Matches!$H$2:$H$201,MATCH($A1829&amp;"-7",Matches!$J$2:$J$201,0)),3,2))))),""))</f>
        <v/>
      </c>
      <c r="AE1829" s="12" t="str">
        <f aca="false">IF(OR($B1829="",R1829="",S1829=""),"",IFERROR(IF(OR(INDEX(Matches!$I$2:$I$201,MATCH($A1829&amp;"-8",Matches!$J$2:$J$201,0))="Void",INDEX(Matches!$G$2:$G$201,MATCH($A1829&amp;"-8",Matches!$J$2:$J$201,0))="",INDEX(Matches!$H$2:$H$201,MATCH($A1829&amp;"-8",Matches!$J$2:$J$201,0))=""),"",IF(AND($C1829&lt;&gt;"",INDEX(Matches!$F$2:$F$201,MATCH($A1829&amp;"-8",Matches!$J$2:$J$201,0))&lt;&gt;"",$C1829&gt;=INDEX(Matches!$F$2:$F$201,MATCH($A1829&amp;"-8",Matches!$J$2:$J$201,0))),"",IF(AND(R1829=INDEX(Matches!$G$2:$G$201,MATCH($A1829&amp;"-8",Matches!$J$2:$J$201,0)),S1829=INDEX(Matches!$H$2:$H$201,MATCH($A1829&amp;"-8",Matches!$J$2:$J$201,0))),5,IF(SIGN(R1829-S1829)&lt;&gt;SIGN(INDEX(Matches!$G$2:$G$201,MATCH($A1829&amp;"-8",Matches!$J$2:$J$201,0))-INDEX(Matches!$H$2:$H$201,MATCH($A1829&amp;"-8",Matches!$J$2:$J$201,0))),0,IF(R1829-S1829=INDEX(Matches!$G$2:$G$201,MATCH($A1829&amp;"-8",Matches!$J$2:$J$201,0))-INDEX(Matches!$H$2:$H$201,MATCH($A1829&amp;"-8",Matches!$J$2:$J$201,0)),3,2))))),""))</f>
        <v/>
      </c>
      <c r="AF1829" s="12" t="str">
        <f aca="false">IF(OR($B1829="",T1829="",U1829=""),"",IFERROR(IF(OR(INDEX(Matches!$I$2:$I$201,MATCH($A1829&amp;"-9",Matches!$J$2:$J$201,0))="Void",INDEX(Matches!$G$2:$G$201,MATCH($A1829&amp;"-9",Matches!$J$2:$J$201,0))="",INDEX(Matches!$H$2:$H$201,MATCH($A1829&amp;"-9",Matches!$J$2:$J$201,0))=""),"",IF(AND($C1829&lt;&gt;"",INDEX(Matches!$F$2:$F$201,MATCH($A1829&amp;"-9",Matches!$J$2:$J$201,0))&lt;&gt;"",$C1829&gt;=INDEX(Matches!$F$2:$F$201,MATCH($A1829&amp;"-9",Matches!$J$2:$J$201,0))),"",IF(AND(T1829=INDEX(Matches!$G$2:$G$201,MATCH($A1829&amp;"-9",Matches!$J$2:$J$201,0)),U1829=INDEX(Matches!$H$2:$H$201,MATCH($A1829&amp;"-9",Matches!$J$2:$J$201,0))),5,IF(SIGN(T1829-U1829)&lt;&gt;SIGN(INDEX(Matches!$G$2:$G$201,MATCH($A1829&amp;"-9",Matches!$J$2:$J$201,0))-INDEX(Matches!$H$2:$H$201,MATCH($A1829&amp;"-9",Matches!$J$2:$J$201,0))),0,IF(T1829-U1829=INDEX(Matches!$G$2:$G$201,MATCH($A1829&amp;"-9",Matches!$J$2:$J$201,0))-INDEX(Matches!$H$2:$H$201,MATCH($A1829&amp;"-9",Matches!$J$2:$J$201,0)),3,2))))),""))</f>
        <v/>
      </c>
      <c r="AG1829" s="12" t="str">
        <f aca="false">IF(OR($B1829="",V1829="",W1829=""),"",IFERROR(IF(OR(INDEX(Matches!$I$2:$I$201,MATCH($A1829&amp;"-10",Matches!$J$2:$J$201,0))="Void",INDEX(Matches!$G$2:$G$201,MATCH($A1829&amp;"-10",Matches!$J$2:$J$201,0))="",INDEX(Matches!$H$2:$H$201,MATCH($A1829&amp;"-10",Matches!$J$2:$J$201,0))=""),"",IF(AND($C1829&lt;&gt;"",INDEX(Matches!$F$2:$F$201,MATCH($A1829&amp;"-10",Matches!$J$2:$J$201,0))&lt;&gt;"",$C1829&gt;=INDEX(Matches!$F$2:$F$201,MATCH($A1829&amp;"-10",Matches!$J$2:$J$201,0))),"",IF(AND(V1829=INDEX(Matches!$G$2:$G$201,MATCH($A1829&amp;"-10",Matches!$J$2:$J$201,0)),W1829=INDEX(Matches!$H$2:$H$201,MATCH($A1829&amp;"-10",Matches!$J$2:$J$201,0))),5,IF(SIGN(V1829-W1829)&lt;&gt;SIGN(INDEX(Matches!$G$2:$G$201,MATCH($A1829&amp;"-10",Matches!$J$2:$J$201,0))-INDEX(Matches!$H$2:$H$201,MATCH($A1829&amp;"-10",Matches!$J$2:$J$201,0))),0,IF(V1829-W1829=INDEX(Matches!$G$2:$G$201,MATCH($A1829&amp;"-10",Matches!$J$2:$J$201,0))-INDEX(Matches!$H$2:$H$201,MATCH($A1829&amp;"-10",Matches!$J$2:$J$201,0)),3,2))))),""))</f>
        <v/>
      </c>
      <c r="AH1829" s="13" t="str">
        <f aca="false">IF($B1829="","",SUM(X1829:AG1829))</f>
        <v/>
      </c>
      <c r="AI1829" s="12" t="str">
        <f aca="false">IF($B1829="","",COUNTIF(X1829:AG1829,5))</f>
        <v/>
      </c>
      <c r="AJ1829" s="12" t="str">
        <f aca="false">IF($B1829="","",COUNTIF(X1829:AG1829,"&gt;=2"))</f>
        <v/>
      </c>
      <c r="AK1829" s="12" t="str">
        <f aca="false">IF($B1829="","",COUNT(X1829:AG1829))</f>
        <v/>
      </c>
    </row>
    <row r="1830" customFormat="false" ht="15" hidden="false" customHeight="false" outlineLevel="0" collapsed="false">
      <c r="A1830" s="7"/>
      <c r="B1830" s="7"/>
      <c r="C1830" s="11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12" t="str">
        <f aca="false">IF(OR($B1830="",D1830="",E1830=""),"",IFERROR(IF(OR(INDEX(Matches!$I$2:$I$201,MATCH($A1830&amp;"-1",Matches!$J$2:$J$201,0))="Void",INDEX(Matches!$G$2:$G$201,MATCH($A1830&amp;"-1",Matches!$J$2:$J$201,0))="",INDEX(Matches!$H$2:$H$201,MATCH($A1830&amp;"-1",Matches!$J$2:$J$201,0))=""),"",IF(AND($C1830&lt;&gt;"",INDEX(Matches!$F$2:$F$201,MATCH($A1830&amp;"-1",Matches!$J$2:$J$201,0))&lt;&gt;"",$C1830&gt;=INDEX(Matches!$F$2:$F$201,MATCH($A1830&amp;"-1",Matches!$J$2:$J$201,0))),"",IF(AND(D1830=INDEX(Matches!$G$2:$G$201,MATCH($A1830&amp;"-1",Matches!$J$2:$J$201,0)),E1830=INDEX(Matches!$H$2:$H$201,MATCH($A1830&amp;"-1",Matches!$J$2:$J$201,0))),5,IF(SIGN(D1830-E1830)&lt;&gt;SIGN(INDEX(Matches!$G$2:$G$201,MATCH($A1830&amp;"-1",Matches!$J$2:$J$201,0))-INDEX(Matches!$H$2:$H$201,MATCH($A1830&amp;"-1",Matches!$J$2:$J$201,0))),0,IF(D1830-E1830=INDEX(Matches!$G$2:$G$201,MATCH($A1830&amp;"-1",Matches!$J$2:$J$201,0))-INDEX(Matches!$H$2:$H$201,MATCH($A1830&amp;"-1",Matches!$J$2:$J$201,0)),3,2))))),""))</f>
        <v/>
      </c>
      <c r="Y1830" s="12" t="str">
        <f aca="false">IF(OR($B1830="",F1830="",G1830=""),"",IFERROR(IF(OR(INDEX(Matches!$I$2:$I$201,MATCH($A1830&amp;"-2",Matches!$J$2:$J$201,0))="Void",INDEX(Matches!$G$2:$G$201,MATCH($A1830&amp;"-2",Matches!$J$2:$J$201,0))="",INDEX(Matches!$H$2:$H$201,MATCH($A1830&amp;"-2",Matches!$J$2:$J$201,0))=""),"",IF(AND($C1830&lt;&gt;"",INDEX(Matches!$F$2:$F$201,MATCH($A1830&amp;"-2",Matches!$J$2:$J$201,0))&lt;&gt;"",$C1830&gt;=INDEX(Matches!$F$2:$F$201,MATCH($A1830&amp;"-2",Matches!$J$2:$J$201,0))),"",IF(AND(F1830=INDEX(Matches!$G$2:$G$201,MATCH($A1830&amp;"-2",Matches!$J$2:$J$201,0)),G1830=INDEX(Matches!$H$2:$H$201,MATCH($A1830&amp;"-2",Matches!$J$2:$J$201,0))),5,IF(SIGN(F1830-G1830)&lt;&gt;SIGN(INDEX(Matches!$G$2:$G$201,MATCH($A1830&amp;"-2",Matches!$J$2:$J$201,0))-INDEX(Matches!$H$2:$H$201,MATCH($A1830&amp;"-2",Matches!$J$2:$J$201,0))),0,IF(F1830-G1830=INDEX(Matches!$G$2:$G$201,MATCH($A1830&amp;"-2",Matches!$J$2:$J$201,0))-INDEX(Matches!$H$2:$H$201,MATCH($A1830&amp;"-2",Matches!$J$2:$J$201,0)),3,2))))),""))</f>
        <v/>
      </c>
      <c r="Z1830" s="12" t="str">
        <f aca="false">IF(OR($B1830="",H1830="",I1830=""),"",IFERROR(IF(OR(INDEX(Matches!$I$2:$I$201,MATCH($A1830&amp;"-3",Matches!$J$2:$J$201,0))="Void",INDEX(Matches!$G$2:$G$201,MATCH($A1830&amp;"-3",Matches!$J$2:$J$201,0))="",INDEX(Matches!$H$2:$H$201,MATCH($A1830&amp;"-3",Matches!$J$2:$J$201,0))=""),"",IF(AND($C1830&lt;&gt;"",INDEX(Matches!$F$2:$F$201,MATCH($A1830&amp;"-3",Matches!$J$2:$J$201,0))&lt;&gt;"",$C1830&gt;=INDEX(Matches!$F$2:$F$201,MATCH($A1830&amp;"-3",Matches!$J$2:$J$201,0))),"",IF(AND(H1830=INDEX(Matches!$G$2:$G$201,MATCH($A1830&amp;"-3",Matches!$J$2:$J$201,0)),I1830=INDEX(Matches!$H$2:$H$201,MATCH($A1830&amp;"-3",Matches!$J$2:$J$201,0))),5,IF(SIGN(H1830-I1830)&lt;&gt;SIGN(INDEX(Matches!$G$2:$G$201,MATCH($A1830&amp;"-3",Matches!$J$2:$J$201,0))-INDEX(Matches!$H$2:$H$201,MATCH($A1830&amp;"-3",Matches!$J$2:$J$201,0))),0,IF(H1830-I1830=INDEX(Matches!$G$2:$G$201,MATCH($A1830&amp;"-3",Matches!$J$2:$J$201,0))-INDEX(Matches!$H$2:$H$201,MATCH($A1830&amp;"-3",Matches!$J$2:$J$201,0)),3,2))))),""))</f>
        <v/>
      </c>
      <c r="AA1830" s="12" t="str">
        <f aca="false">IF(OR($B1830="",J1830="",K1830=""),"",IFERROR(IF(OR(INDEX(Matches!$I$2:$I$201,MATCH($A1830&amp;"-4",Matches!$J$2:$J$201,0))="Void",INDEX(Matches!$G$2:$G$201,MATCH($A1830&amp;"-4",Matches!$J$2:$J$201,0))="",INDEX(Matches!$H$2:$H$201,MATCH($A1830&amp;"-4",Matches!$J$2:$J$201,0))=""),"",IF(AND($C1830&lt;&gt;"",INDEX(Matches!$F$2:$F$201,MATCH($A1830&amp;"-4",Matches!$J$2:$J$201,0))&lt;&gt;"",$C1830&gt;=INDEX(Matches!$F$2:$F$201,MATCH($A1830&amp;"-4",Matches!$J$2:$J$201,0))),"",IF(AND(J1830=INDEX(Matches!$G$2:$G$201,MATCH($A1830&amp;"-4",Matches!$J$2:$J$201,0)),K1830=INDEX(Matches!$H$2:$H$201,MATCH($A1830&amp;"-4",Matches!$J$2:$J$201,0))),5,IF(SIGN(J1830-K1830)&lt;&gt;SIGN(INDEX(Matches!$G$2:$G$201,MATCH($A1830&amp;"-4",Matches!$J$2:$J$201,0))-INDEX(Matches!$H$2:$H$201,MATCH($A1830&amp;"-4",Matches!$J$2:$J$201,0))),0,IF(J1830-K1830=INDEX(Matches!$G$2:$G$201,MATCH($A1830&amp;"-4",Matches!$J$2:$J$201,0))-INDEX(Matches!$H$2:$H$201,MATCH($A1830&amp;"-4",Matches!$J$2:$J$201,0)),3,2))))),""))</f>
        <v/>
      </c>
      <c r="AB1830" s="12" t="str">
        <f aca="false">IF(OR($B1830="",L1830="",M1830=""),"",IFERROR(IF(OR(INDEX(Matches!$I$2:$I$201,MATCH($A1830&amp;"-5",Matches!$J$2:$J$201,0))="Void",INDEX(Matches!$G$2:$G$201,MATCH($A1830&amp;"-5",Matches!$J$2:$J$201,0))="",INDEX(Matches!$H$2:$H$201,MATCH($A1830&amp;"-5",Matches!$J$2:$J$201,0))=""),"",IF(AND($C1830&lt;&gt;"",INDEX(Matches!$F$2:$F$201,MATCH($A1830&amp;"-5",Matches!$J$2:$J$201,0))&lt;&gt;"",$C1830&gt;=INDEX(Matches!$F$2:$F$201,MATCH($A1830&amp;"-5",Matches!$J$2:$J$201,0))),"",IF(AND(L1830=INDEX(Matches!$G$2:$G$201,MATCH($A1830&amp;"-5",Matches!$J$2:$J$201,0)),M1830=INDEX(Matches!$H$2:$H$201,MATCH($A1830&amp;"-5",Matches!$J$2:$J$201,0))),5,IF(SIGN(L1830-M1830)&lt;&gt;SIGN(INDEX(Matches!$G$2:$G$201,MATCH($A1830&amp;"-5",Matches!$J$2:$J$201,0))-INDEX(Matches!$H$2:$H$201,MATCH($A1830&amp;"-5",Matches!$J$2:$J$201,0))),0,IF(L1830-M1830=INDEX(Matches!$G$2:$G$201,MATCH($A1830&amp;"-5",Matches!$J$2:$J$201,0))-INDEX(Matches!$H$2:$H$201,MATCH($A1830&amp;"-5",Matches!$J$2:$J$201,0)),3,2))))),""))</f>
        <v/>
      </c>
      <c r="AC1830" s="12" t="str">
        <f aca="false">IF(OR($B1830="",N1830="",O1830=""),"",IFERROR(IF(OR(INDEX(Matches!$I$2:$I$201,MATCH($A1830&amp;"-6",Matches!$J$2:$J$201,0))="Void",INDEX(Matches!$G$2:$G$201,MATCH($A1830&amp;"-6",Matches!$J$2:$J$201,0))="",INDEX(Matches!$H$2:$H$201,MATCH($A1830&amp;"-6",Matches!$J$2:$J$201,0))=""),"",IF(AND($C1830&lt;&gt;"",INDEX(Matches!$F$2:$F$201,MATCH($A1830&amp;"-6",Matches!$J$2:$J$201,0))&lt;&gt;"",$C1830&gt;=INDEX(Matches!$F$2:$F$201,MATCH($A1830&amp;"-6",Matches!$J$2:$J$201,0))),"",IF(AND(N1830=INDEX(Matches!$G$2:$G$201,MATCH($A1830&amp;"-6",Matches!$J$2:$J$201,0)),O1830=INDEX(Matches!$H$2:$H$201,MATCH($A1830&amp;"-6",Matches!$J$2:$J$201,0))),5,IF(SIGN(N1830-O1830)&lt;&gt;SIGN(INDEX(Matches!$G$2:$G$201,MATCH($A1830&amp;"-6",Matches!$J$2:$J$201,0))-INDEX(Matches!$H$2:$H$201,MATCH($A1830&amp;"-6",Matches!$J$2:$J$201,0))),0,IF(N1830-O1830=INDEX(Matches!$G$2:$G$201,MATCH($A1830&amp;"-6",Matches!$J$2:$J$201,0))-INDEX(Matches!$H$2:$H$201,MATCH($A1830&amp;"-6",Matches!$J$2:$J$201,0)),3,2))))),""))</f>
        <v/>
      </c>
      <c r="AD1830" s="12" t="str">
        <f aca="false">IF(OR($B1830="",P1830="",Q1830=""),"",IFERROR(IF(OR(INDEX(Matches!$I$2:$I$201,MATCH($A1830&amp;"-7",Matches!$J$2:$J$201,0))="Void",INDEX(Matches!$G$2:$G$201,MATCH($A1830&amp;"-7",Matches!$J$2:$J$201,0))="",INDEX(Matches!$H$2:$H$201,MATCH($A1830&amp;"-7",Matches!$J$2:$J$201,0))=""),"",IF(AND($C1830&lt;&gt;"",INDEX(Matches!$F$2:$F$201,MATCH($A1830&amp;"-7",Matches!$J$2:$J$201,0))&lt;&gt;"",$C1830&gt;=INDEX(Matches!$F$2:$F$201,MATCH($A1830&amp;"-7",Matches!$J$2:$J$201,0))),"",IF(AND(P1830=INDEX(Matches!$G$2:$G$201,MATCH($A1830&amp;"-7",Matches!$J$2:$J$201,0)),Q1830=INDEX(Matches!$H$2:$H$201,MATCH($A1830&amp;"-7",Matches!$J$2:$J$201,0))),5,IF(SIGN(P1830-Q1830)&lt;&gt;SIGN(INDEX(Matches!$G$2:$G$201,MATCH($A1830&amp;"-7",Matches!$J$2:$J$201,0))-INDEX(Matches!$H$2:$H$201,MATCH($A1830&amp;"-7",Matches!$J$2:$J$201,0))),0,IF(P1830-Q1830=INDEX(Matches!$G$2:$G$201,MATCH($A1830&amp;"-7",Matches!$J$2:$J$201,0))-INDEX(Matches!$H$2:$H$201,MATCH($A1830&amp;"-7",Matches!$J$2:$J$201,0)),3,2))))),""))</f>
        <v/>
      </c>
      <c r="AE1830" s="12" t="str">
        <f aca="false">IF(OR($B1830="",R1830="",S1830=""),"",IFERROR(IF(OR(INDEX(Matches!$I$2:$I$201,MATCH($A1830&amp;"-8",Matches!$J$2:$J$201,0))="Void",INDEX(Matches!$G$2:$G$201,MATCH($A1830&amp;"-8",Matches!$J$2:$J$201,0))="",INDEX(Matches!$H$2:$H$201,MATCH($A1830&amp;"-8",Matches!$J$2:$J$201,0))=""),"",IF(AND($C1830&lt;&gt;"",INDEX(Matches!$F$2:$F$201,MATCH($A1830&amp;"-8",Matches!$J$2:$J$201,0))&lt;&gt;"",$C1830&gt;=INDEX(Matches!$F$2:$F$201,MATCH($A1830&amp;"-8",Matches!$J$2:$J$201,0))),"",IF(AND(R1830=INDEX(Matches!$G$2:$G$201,MATCH($A1830&amp;"-8",Matches!$J$2:$J$201,0)),S1830=INDEX(Matches!$H$2:$H$201,MATCH($A1830&amp;"-8",Matches!$J$2:$J$201,0))),5,IF(SIGN(R1830-S1830)&lt;&gt;SIGN(INDEX(Matches!$G$2:$G$201,MATCH($A1830&amp;"-8",Matches!$J$2:$J$201,0))-INDEX(Matches!$H$2:$H$201,MATCH($A1830&amp;"-8",Matches!$J$2:$J$201,0))),0,IF(R1830-S1830=INDEX(Matches!$G$2:$G$201,MATCH($A1830&amp;"-8",Matches!$J$2:$J$201,0))-INDEX(Matches!$H$2:$H$201,MATCH($A1830&amp;"-8",Matches!$J$2:$J$201,0)),3,2))))),""))</f>
        <v/>
      </c>
      <c r="AF1830" s="12" t="str">
        <f aca="false">IF(OR($B1830="",T1830="",U1830=""),"",IFERROR(IF(OR(INDEX(Matches!$I$2:$I$201,MATCH($A1830&amp;"-9",Matches!$J$2:$J$201,0))="Void",INDEX(Matches!$G$2:$G$201,MATCH($A1830&amp;"-9",Matches!$J$2:$J$201,0))="",INDEX(Matches!$H$2:$H$201,MATCH($A1830&amp;"-9",Matches!$J$2:$J$201,0))=""),"",IF(AND($C1830&lt;&gt;"",INDEX(Matches!$F$2:$F$201,MATCH($A1830&amp;"-9",Matches!$J$2:$J$201,0))&lt;&gt;"",$C1830&gt;=INDEX(Matches!$F$2:$F$201,MATCH($A1830&amp;"-9",Matches!$J$2:$J$201,0))),"",IF(AND(T1830=INDEX(Matches!$G$2:$G$201,MATCH($A1830&amp;"-9",Matches!$J$2:$J$201,0)),U1830=INDEX(Matches!$H$2:$H$201,MATCH($A1830&amp;"-9",Matches!$J$2:$J$201,0))),5,IF(SIGN(T1830-U1830)&lt;&gt;SIGN(INDEX(Matches!$G$2:$G$201,MATCH($A1830&amp;"-9",Matches!$J$2:$J$201,0))-INDEX(Matches!$H$2:$H$201,MATCH($A1830&amp;"-9",Matches!$J$2:$J$201,0))),0,IF(T1830-U1830=INDEX(Matches!$G$2:$G$201,MATCH($A1830&amp;"-9",Matches!$J$2:$J$201,0))-INDEX(Matches!$H$2:$H$201,MATCH($A1830&amp;"-9",Matches!$J$2:$J$201,0)),3,2))))),""))</f>
        <v/>
      </c>
      <c r="AG1830" s="12" t="str">
        <f aca="false">IF(OR($B1830="",V1830="",W1830=""),"",IFERROR(IF(OR(INDEX(Matches!$I$2:$I$201,MATCH($A1830&amp;"-10",Matches!$J$2:$J$201,0))="Void",INDEX(Matches!$G$2:$G$201,MATCH($A1830&amp;"-10",Matches!$J$2:$J$201,0))="",INDEX(Matches!$H$2:$H$201,MATCH($A1830&amp;"-10",Matches!$J$2:$J$201,0))=""),"",IF(AND($C1830&lt;&gt;"",INDEX(Matches!$F$2:$F$201,MATCH($A1830&amp;"-10",Matches!$J$2:$J$201,0))&lt;&gt;"",$C1830&gt;=INDEX(Matches!$F$2:$F$201,MATCH($A1830&amp;"-10",Matches!$J$2:$J$201,0))),"",IF(AND(V1830=INDEX(Matches!$G$2:$G$201,MATCH($A1830&amp;"-10",Matches!$J$2:$J$201,0)),W1830=INDEX(Matches!$H$2:$H$201,MATCH($A1830&amp;"-10",Matches!$J$2:$J$201,0))),5,IF(SIGN(V1830-W1830)&lt;&gt;SIGN(INDEX(Matches!$G$2:$G$201,MATCH($A1830&amp;"-10",Matches!$J$2:$J$201,0))-INDEX(Matches!$H$2:$H$201,MATCH($A1830&amp;"-10",Matches!$J$2:$J$201,0))),0,IF(V1830-W1830=INDEX(Matches!$G$2:$G$201,MATCH($A1830&amp;"-10",Matches!$J$2:$J$201,0))-INDEX(Matches!$H$2:$H$201,MATCH($A1830&amp;"-10",Matches!$J$2:$J$201,0)),3,2))))),""))</f>
        <v/>
      </c>
      <c r="AH1830" s="13" t="str">
        <f aca="false">IF($B1830="","",SUM(X1830:AG1830))</f>
        <v/>
      </c>
      <c r="AI1830" s="12" t="str">
        <f aca="false">IF($B1830="","",COUNTIF(X1830:AG1830,5))</f>
        <v/>
      </c>
      <c r="AJ1830" s="12" t="str">
        <f aca="false">IF($B1830="","",COUNTIF(X1830:AG1830,"&gt;=2"))</f>
        <v/>
      </c>
      <c r="AK1830" s="12" t="str">
        <f aca="false">IF($B1830="","",COUNT(X1830:AG1830))</f>
        <v/>
      </c>
    </row>
    <row r="1831" customFormat="false" ht="15" hidden="false" customHeight="false" outlineLevel="0" collapsed="false">
      <c r="A1831" s="7"/>
      <c r="B1831" s="7"/>
      <c r="C1831" s="11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12" t="str">
        <f aca="false">IF(OR($B1831="",D1831="",E1831=""),"",IFERROR(IF(OR(INDEX(Matches!$I$2:$I$201,MATCH($A1831&amp;"-1",Matches!$J$2:$J$201,0))="Void",INDEX(Matches!$G$2:$G$201,MATCH($A1831&amp;"-1",Matches!$J$2:$J$201,0))="",INDEX(Matches!$H$2:$H$201,MATCH($A1831&amp;"-1",Matches!$J$2:$J$201,0))=""),"",IF(AND($C1831&lt;&gt;"",INDEX(Matches!$F$2:$F$201,MATCH($A1831&amp;"-1",Matches!$J$2:$J$201,0))&lt;&gt;"",$C1831&gt;=INDEX(Matches!$F$2:$F$201,MATCH($A1831&amp;"-1",Matches!$J$2:$J$201,0))),"",IF(AND(D1831=INDEX(Matches!$G$2:$G$201,MATCH($A1831&amp;"-1",Matches!$J$2:$J$201,0)),E1831=INDEX(Matches!$H$2:$H$201,MATCH($A1831&amp;"-1",Matches!$J$2:$J$201,0))),5,IF(SIGN(D1831-E1831)&lt;&gt;SIGN(INDEX(Matches!$G$2:$G$201,MATCH($A1831&amp;"-1",Matches!$J$2:$J$201,0))-INDEX(Matches!$H$2:$H$201,MATCH($A1831&amp;"-1",Matches!$J$2:$J$201,0))),0,IF(D1831-E1831=INDEX(Matches!$G$2:$G$201,MATCH($A1831&amp;"-1",Matches!$J$2:$J$201,0))-INDEX(Matches!$H$2:$H$201,MATCH($A1831&amp;"-1",Matches!$J$2:$J$201,0)),3,2))))),""))</f>
        <v/>
      </c>
      <c r="Y1831" s="12" t="str">
        <f aca="false">IF(OR($B1831="",F1831="",G1831=""),"",IFERROR(IF(OR(INDEX(Matches!$I$2:$I$201,MATCH($A1831&amp;"-2",Matches!$J$2:$J$201,0))="Void",INDEX(Matches!$G$2:$G$201,MATCH($A1831&amp;"-2",Matches!$J$2:$J$201,0))="",INDEX(Matches!$H$2:$H$201,MATCH($A1831&amp;"-2",Matches!$J$2:$J$201,0))=""),"",IF(AND($C1831&lt;&gt;"",INDEX(Matches!$F$2:$F$201,MATCH($A1831&amp;"-2",Matches!$J$2:$J$201,0))&lt;&gt;"",$C1831&gt;=INDEX(Matches!$F$2:$F$201,MATCH($A1831&amp;"-2",Matches!$J$2:$J$201,0))),"",IF(AND(F1831=INDEX(Matches!$G$2:$G$201,MATCH($A1831&amp;"-2",Matches!$J$2:$J$201,0)),G1831=INDEX(Matches!$H$2:$H$201,MATCH($A1831&amp;"-2",Matches!$J$2:$J$201,0))),5,IF(SIGN(F1831-G1831)&lt;&gt;SIGN(INDEX(Matches!$G$2:$G$201,MATCH($A1831&amp;"-2",Matches!$J$2:$J$201,0))-INDEX(Matches!$H$2:$H$201,MATCH($A1831&amp;"-2",Matches!$J$2:$J$201,0))),0,IF(F1831-G1831=INDEX(Matches!$G$2:$G$201,MATCH($A1831&amp;"-2",Matches!$J$2:$J$201,0))-INDEX(Matches!$H$2:$H$201,MATCH($A1831&amp;"-2",Matches!$J$2:$J$201,0)),3,2))))),""))</f>
        <v/>
      </c>
      <c r="Z1831" s="12" t="str">
        <f aca="false">IF(OR($B1831="",H1831="",I1831=""),"",IFERROR(IF(OR(INDEX(Matches!$I$2:$I$201,MATCH($A1831&amp;"-3",Matches!$J$2:$J$201,0))="Void",INDEX(Matches!$G$2:$G$201,MATCH($A1831&amp;"-3",Matches!$J$2:$J$201,0))="",INDEX(Matches!$H$2:$H$201,MATCH($A1831&amp;"-3",Matches!$J$2:$J$201,0))=""),"",IF(AND($C1831&lt;&gt;"",INDEX(Matches!$F$2:$F$201,MATCH($A1831&amp;"-3",Matches!$J$2:$J$201,0))&lt;&gt;"",$C1831&gt;=INDEX(Matches!$F$2:$F$201,MATCH($A1831&amp;"-3",Matches!$J$2:$J$201,0))),"",IF(AND(H1831=INDEX(Matches!$G$2:$G$201,MATCH($A1831&amp;"-3",Matches!$J$2:$J$201,0)),I1831=INDEX(Matches!$H$2:$H$201,MATCH($A1831&amp;"-3",Matches!$J$2:$J$201,0))),5,IF(SIGN(H1831-I1831)&lt;&gt;SIGN(INDEX(Matches!$G$2:$G$201,MATCH($A1831&amp;"-3",Matches!$J$2:$J$201,0))-INDEX(Matches!$H$2:$H$201,MATCH($A1831&amp;"-3",Matches!$J$2:$J$201,0))),0,IF(H1831-I1831=INDEX(Matches!$G$2:$G$201,MATCH($A1831&amp;"-3",Matches!$J$2:$J$201,0))-INDEX(Matches!$H$2:$H$201,MATCH($A1831&amp;"-3",Matches!$J$2:$J$201,0)),3,2))))),""))</f>
        <v/>
      </c>
      <c r="AA1831" s="12" t="str">
        <f aca="false">IF(OR($B1831="",J1831="",K1831=""),"",IFERROR(IF(OR(INDEX(Matches!$I$2:$I$201,MATCH($A1831&amp;"-4",Matches!$J$2:$J$201,0))="Void",INDEX(Matches!$G$2:$G$201,MATCH($A1831&amp;"-4",Matches!$J$2:$J$201,0))="",INDEX(Matches!$H$2:$H$201,MATCH($A1831&amp;"-4",Matches!$J$2:$J$201,0))=""),"",IF(AND($C1831&lt;&gt;"",INDEX(Matches!$F$2:$F$201,MATCH($A1831&amp;"-4",Matches!$J$2:$J$201,0))&lt;&gt;"",$C1831&gt;=INDEX(Matches!$F$2:$F$201,MATCH($A1831&amp;"-4",Matches!$J$2:$J$201,0))),"",IF(AND(J1831=INDEX(Matches!$G$2:$G$201,MATCH($A1831&amp;"-4",Matches!$J$2:$J$201,0)),K1831=INDEX(Matches!$H$2:$H$201,MATCH($A1831&amp;"-4",Matches!$J$2:$J$201,0))),5,IF(SIGN(J1831-K1831)&lt;&gt;SIGN(INDEX(Matches!$G$2:$G$201,MATCH($A1831&amp;"-4",Matches!$J$2:$J$201,0))-INDEX(Matches!$H$2:$H$201,MATCH($A1831&amp;"-4",Matches!$J$2:$J$201,0))),0,IF(J1831-K1831=INDEX(Matches!$G$2:$G$201,MATCH($A1831&amp;"-4",Matches!$J$2:$J$201,0))-INDEX(Matches!$H$2:$H$201,MATCH($A1831&amp;"-4",Matches!$J$2:$J$201,0)),3,2))))),""))</f>
        <v/>
      </c>
      <c r="AB1831" s="12" t="str">
        <f aca="false">IF(OR($B1831="",L1831="",M1831=""),"",IFERROR(IF(OR(INDEX(Matches!$I$2:$I$201,MATCH($A1831&amp;"-5",Matches!$J$2:$J$201,0))="Void",INDEX(Matches!$G$2:$G$201,MATCH($A1831&amp;"-5",Matches!$J$2:$J$201,0))="",INDEX(Matches!$H$2:$H$201,MATCH($A1831&amp;"-5",Matches!$J$2:$J$201,0))=""),"",IF(AND($C1831&lt;&gt;"",INDEX(Matches!$F$2:$F$201,MATCH($A1831&amp;"-5",Matches!$J$2:$J$201,0))&lt;&gt;"",$C1831&gt;=INDEX(Matches!$F$2:$F$201,MATCH($A1831&amp;"-5",Matches!$J$2:$J$201,0))),"",IF(AND(L1831=INDEX(Matches!$G$2:$G$201,MATCH($A1831&amp;"-5",Matches!$J$2:$J$201,0)),M1831=INDEX(Matches!$H$2:$H$201,MATCH($A1831&amp;"-5",Matches!$J$2:$J$201,0))),5,IF(SIGN(L1831-M1831)&lt;&gt;SIGN(INDEX(Matches!$G$2:$G$201,MATCH($A1831&amp;"-5",Matches!$J$2:$J$201,0))-INDEX(Matches!$H$2:$H$201,MATCH($A1831&amp;"-5",Matches!$J$2:$J$201,0))),0,IF(L1831-M1831=INDEX(Matches!$G$2:$G$201,MATCH($A1831&amp;"-5",Matches!$J$2:$J$201,0))-INDEX(Matches!$H$2:$H$201,MATCH($A1831&amp;"-5",Matches!$J$2:$J$201,0)),3,2))))),""))</f>
        <v/>
      </c>
      <c r="AC1831" s="12" t="str">
        <f aca="false">IF(OR($B1831="",N1831="",O1831=""),"",IFERROR(IF(OR(INDEX(Matches!$I$2:$I$201,MATCH($A1831&amp;"-6",Matches!$J$2:$J$201,0))="Void",INDEX(Matches!$G$2:$G$201,MATCH($A1831&amp;"-6",Matches!$J$2:$J$201,0))="",INDEX(Matches!$H$2:$H$201,MATCH($A1831&amp;"-6",Matches!$J$2:$J$201,0))=""),"",IF(AND($C1831&lt;&gt;"",INDEX(Matches!$F$2:$F$201,MATCH($A1831&amp;"-6",Matches!$J$2:$J$201,0))&lt;&gt;"",$C1831&gt;=INDEX(Matches!$F$2:$F$201,MATCH($A1831&amp;"-6",Matches!$J$2:$J$201,0))),"",IF(AND(N1831=INDEX(Matches!$G$2:$G$201,MATCH($A1831&amp;"-6",Matches!$J$2:$J$201,0)),O1831=INDEX(Matches!$H$2:$H$201,MATCH($A1831&amp;"-6",Matches!$J$2:$J$201,0))),5,IF(SIGN(N1831-O1831)&lt;&gt;SIGN(INDEX(Matches!$G$2:$G$201,MATCH($A1831&amp;"-6",Matches!$J$2:$J$201,0))-INDEX(Matches!$H$2:$H$201,MATCH($A1831&amp;"-6",Matches!$J$2:$J$201,0))),0,IF(N1831-O1831=INDEX(Matches!$G$2:$G$201,MATCH($A1831&amp;"-6",Matches!$J$2:$J$201,0))-INDEX(Matches!$H$2:$H$201,MATCH($A1831&amp;"-6",Matches!$J$2:$J$201,0)),3,2))))),""))</f>
        <v/>
      </c>
      <c r="AD1831" s="12" t="str">
        <f aca="false">IF(OR($B1831="",P1831="",Q1831=""),"",IFERROR(IF(OR(INDEX(Matches!$I$2:$I$201,MATCH($A1831&amp;"-7",Matches!$J$2:$J$201,0))="Void",INDEX(Matches!$G$2:$G$201,MATCH($A1831&amp;"-7",Matches!$J$2:$J$201,0))="",INDEX(Matches!$H$2:$H$201,MATCH($A1831&amp;"-7",Matches!$J$2:$J$201,0))=""),"",IF(AND($C1831&lt;&gt;"",INDEX(Matches!$F$2:$F$201,MATCH($A1831&amp;"-7",Matches!$J$2:$J$201,0))&lt;&gt;"",$C1831&gt;=INDEX(Matches!$F$2:$F$201,MATCH($A1831&amp;"-7",Matches!$J$2:$J$201,0))),"",IF(AND(P1831=INDEX(Matches!$G$2:$G$201,MATCH($A1831&amp;"-7",Matches!$J$2:$J$201,0)),Q1831=INDEX(Matches!$H$2:$H$201,MATCH($A1831&amp;"-7",Matches!$J$2:$J$201,0))),5,IF(SIGN(P1831-Q1831)&lt;&gt;SIGN(INDEX(Matches!$G$2:$G$201,MATCH($A1831&amp;"-7",Matches!$J$2:$J$201,0))-INDEX(Matches!$H$2:$H$201,MATCH($A1831&amp;"-7",Matches!$J$2:$J$201,0))),0,IF(P1831-Q1831=INDEX(Matches!$G$2:$G$201,MATCH($A1831&amp;"-7",Matches!$J$2:$J$201,0))-INDEX(Matches!$H$2:$H$201,MATCH($A1831&amp;"-7",Matches!$J$2:$J$201,0)),3,2))))),""))</f>
        <v/>
      </c>
      <c r="AE1831" s="12" t="str">
        <f aca="false">IF(OR($B1831="",R1831="",S1831=""),"",IFERROR(IF(OR(INDEX(Matches!$I$2:$I$201,MATCH($A1831&amp;"-8",Matches!$J$2:$J$201,0))="Void",INDEX(Matches!$G$2:$G$201,MATCH($A1831&amp;"-8",Matches!$J$2:$J$201,0))="",INDEX(Matches!$H$2:$H$201,MATCH($A1831&amp;"-8",Matches!$J$2:$J$201,0))=""),"",IF(AND($C1831&lt;&gt;"",INDEX(Matches!$F$2:$F$201,MATCH($A1831&amp;"-8",Matches!$J$2:$J$201,0))&lt;&gt;"",$C1831&gt;=INDEX(Matches!$F$2:$F$201,MATCH($A1831&amp;"-8",Matches!$J$2:$J$201,0))),"",IF(AND(R1831=INDEX(Matches!$G$2:$G$201,MATCH($A1831&amp;"-8",Matches!$J$2:$J$201,0)),S1831=INDEX(Matches!$H$2:$H$201,MATCH($A1831&amp;"-8",Matches!$J$2:$J$201,0))),5,IF(SIGN(R1831-S1831)&lt;&gt;SIGN(INDEX(Matches!$G$2:$G$201,MATCH($A1831&amp;"-8",Matches!$J$2:$J$201,0))-INDEX(Matches!$H$2:$H$201,MATCH($A1831&amp;"-8",Matches!$J$2:$J$201,0))),0,IF(R1831-S1831=INDEX(Matches!$G$2:$G$201,MATCH($A1831&amp;"-8",Matches!$J$2:$J$201,0))-INDEX(Matches!$H$2:$H$201,MATCH($A1831&amp;"-8",Matches!$J$2:$J$201,0)),3,2))))),""))</f>
        <v/>
      </c>
      <c r="AF1831" s="12" t="str">
        <f aca="false">IF(OR($B1831="",T1831="",U1831=""),"",IFERROR(IF(OR(INDEX(Matches!$I$2:$I$201,MATCH($A1831&amp;"-9",Matches!$J$2:$J$201,0))="Void",INDEX(Matches!$G$2:$G$201,MATCH($A1831&amp;"-9",Matches!$J$2:$J$201,0))="",INDEX(Matches!$H$2:$H$201,MATCH($A1831&amp;"-9",Matches!$J$2:$J$201,0))=""),"",IF(AND($C1831&lt;&gt;"",INDEX(Matches!$F$2:$F$201,MATCH($A1831&amp;"-9",Matches!$J$2:$J$201,0))&lt;&gt;"",$C1831&gt;=INDEX(Matches!$F$2:$F$201,MATCH($A1831&amp;"-9",Matches!$J$2:$J$201,0))),"",IF(AND(T1831=INDEX(Matches!$G$2:$G$201,MATCH($A1831&amp;"-9",Matches!$J$2:$J$201,0)),U1831=INDEX(Matches!$H$2:$H$201,MATCH($A1831&amp;"-9",Matches!$J$2:$J$201,0))),5,IF(SIGN(T1831-U1831)&lt;&gt;SIGN(INDEX(Matches!$G$2:$G$201,MATCH($A1831&amp;"-9",Matches!$J$2:$J$201,0))-INDEX(Matches!$H$2:$H$201,MATCH($A1831&amp;"-9",Matches!$J$2:$J$201,0))),0,IF(T1831-U1831=INDEX(Matches!$G$2:$G$201,MATCH($A1831&amp;"-9",Matches!$J$2:$J$201,0))-INDEX(Matches!$H$2:$H$201,MATCH($A1831&amp;"-9",Matches!$J$2:$J$201,0)),3,2))))),""))</f>
        <v/>
      </c>
      <c r="AG1831" s="12" t="str">
        <f aca="false">IF(OR($B1831="",V1831="",W1831=""),"",IFERROR(IF(OR(INDEX(Matches!$I$2:$I$201,MATCH($A1831&amp;"-10",Matches!$J$2:$J$201,0))="Void",INDEX(Matches!$G$2:$G$201,MATCH($A1831&amp;"-10",Matches!$J$2:$J$201,0))="",INDEX(Matches!$H$2:$H$201,MATCH($A1831&amp;"-10",Matches!$J$2:$J$201,0))=""),"",IF(AND($C1831&lt;&gt;"",INDEX(Matches!$F$2:$F$201,MATCH($A1831&amp;"-10",Matches!$J$2:$J$201,0))&lt;&gt;"",$C1831&gt;=INDEX(Matches!$F$2:$F$201,MATCH($A1831&amp;"-10",Matches!$J$2:$J$201,0))),"",IF(AND(V1831=INDEX(Matches!$G$2:$G$201,MATCH($A1831&amp;"-10",Matches!$J$2:$J$201,0)),W1831=INDEX(Matches!$H$2:$H$201,MATCH($A1831&amp;"-10",Matches!$J$2:$J$201,0))),5,IF(SIGN(V1831-W1831)&lt;&gt;SIGN(INDEX(Matches!$G$2:$G$201,MATCH($A1831&amp;"-10",Matches!$J$2:$J$201,0))-INDEX(Matches!$H$2:$H$201,MATCH($A1831&amp;"-10",Matches!$J$2:$J$201,0))),0,IF(V1831-W1831=INDEX(Matches!$G$2:$G$201,MATCH($A1831&amp;"-10",Matches!$J$2:$J$201,0))-INDEX(Matches!$H$2:$H$201,MATCH($A1831&amp;"-10",Matches!$J$2:$J$201,0)),3,2))))),""))</f>
        <v/>
      </c>
      <c r="AH1831" s="13" t="str">
        <f aca="false">IF($B1831="","",SUM(X1831:AG1831))</f>
        <v/>
      </c>
      <c r="AI1831" s="12" t="str">
        <f aca="false">IF($B1831="","",COUNTIF(X1831:AG1831,5))</f>
        <v/>
      </c>
      <c r="AJ1831" s="12" t="str">
        <f aca="false">IF($B1831="","",COUNTIF(X1831:AG1831,"&gt;=2"))</f>
        <v/>
      </c>
      <c r="AK1831" s="12" t="str">
        <f aca="false">IF($B1831="","",COUNT(X1831:AG1831))</f>
        <v/>
      </c>
    </row>
    <row r="1832" customFormat="false" ht="15" hidden="false" customHeight="false" outlineLevel="0" collapsed="false">
      <c r="A1832" s="7"/>
      <c r="B1832" s="7"/>
      <c r="C1832" s="11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12" t="str">
        <f aca="false">IF(OR($B1832="",D1832="",E1832=""),"",IFERROR(IF(OR(INDEX(Matches!$I$2:$I$201,MATCH($A1832&amp;"-1",Matches!$J$2:$J$201,0))="Void",INDEX(Matches!$G$2:$G$201,MATCH($A1832&amp;"-1",Matches!$J$2:$J$201,0))="",INDEX(Matches!$H$2:$H$201,MATCH($A1832&amp;"-1",Matches!$J$2:$J$201,0))=""),"",IF(AND($C1832&lt;&gt;"",INDEX(Matches!$F$2:$F$201,MATCH($A1832&amp;"-1",Matches!$J$2:$J$201,0))&lt;&gt;"",$C1832&gt;=INDEX(Matches!$F$2:$F$201,MATCH($A1832&amp;"-1",Matches!$J$2:$J$201,0))),"",IF(AND(D1832=INDEX(Matches!$G$2:$G$201,MATCH($A1832&amp;"-1",Matches!$J$2:$J$201,0)),E1832=INDEX(Matches!$H$2:$H$201,MATCH($A1832&amp;"-1",Matches!$J$2:$J$201,0))),5,IF(SIGN(D1832-E1832)&lt;&gt;SIGN(INDEX(Matches!$G$2:$G$201,MATCH($A1832&amp;"-1",Matches!$J$2:$J$201,0))-INDEX(Matches!$H$2:$H$201,MATCH($A1832&amp;"-1",Matches!$J$2:$J$201,0))),0,IF(D1832-E1832=INDEX(Matches!$G$2:$G$201,MATCH($A1832&amp;"-1",Matches!$J$2:$J$201,0))-INDEX(Matches!$H$2:$H$201,MATCH($A1832&amp;"-1",Matches!$J$2:$J$201,0)),3,2))))),""))</f>
        <v/>
      </c>
      <c r="Y1832" s="12" t="str">
        <f aca="false">IF(OR($B1832="",F1832="",G1832=""),"",IFERROR(IF(OR(INDEX(Matches!$I$2:$I$201,MATCH($A1832&amp;"-2",Matches!$J$2:$J$201,0))="Void",INDEX(Matches!$G$2:$G$201,MATCH($A1832&amp;"-2",Matches!$J$2:$J$201,0))="",INDEX(Matches!$H$2:$H$201,MATCH($A1832&amp;"-2",Matches!$J$2:$J$201,0))=""),"",IF(AND($C1832&lt;&gt;"",INDEX(Matches!$F$2:$F$201,MATCH($A1832&amp;"-2",Matches!$J$2:$J$201,0))&lt;&gt;"",$C1832&gt;=INDEX(Matches!$F$2:$F$201,MATCH($A1832&amp;"-2",Matches!$J$2:$J$201,0))),"",IF(AND(F1832=INDEX(Matches!$G$2:$G$201,MATCH($A1832&amp;"-2",Matches!$J$2:$J$201,0)),G1832=INDEX(Matches!$H$2:$H$201,MATCH($A1832&amp;"-2",Matches!$J$2:$J$201,0))),5,IF(SIGN(F1832-G1832)&lt;&gt;SIGN(INDEX(Matches!$G$2:$G$201,MATCH($A1832&amp;"-2",Matches!$J$2:$J$201,0))-INDEX(Matches!$H$2:$H$201,MATCH($A1832&amp;"-2",Matches!$J$2:$J$201,0))),0,IF(F1832-G1832=INDEX(Matches!$G$2:$G$201,MATCH($A1832&amp;"-2",Matches!$J$2:$J$201,0))-INDEX(Matches!$H$2:$H$201,MATCH($A1832&amp;"-2",Matches!$J$2:$J$201,0)),3,2))))),""))</f>
        <v/>
      </c>
      <c r="Z1832" s="12" t="str">
        <f aca="false">IF(OR($B1832="",H1832="",I1832=""),"",IFERROR(IF(OR(INDEX(Matches!$I$2:$I$201,MATCH($A1832&amp;"-3",Matches!$J$2:$J$201,0))="Void",INDEX(Matches!$G$2:$G$201,MATCH($A1832&amp;"-3",Matches!$J$2:$J$201,0))="",INDEX(Matches!$H$2:$H$201,MATCH($A1832&amp;"-3",Matches!$J$2:$J$201,0))=""),"",IF(AND($C1832&lt;&gt;"",INDEX(Matches!$F$2:$F$201,MATCH($A1832&amp;"-3",Matches!$J$2:$J$201,0))&lt;&gt;"",$C1832&gt;=INDEX(Matches!$F$2:$F$201,MATCH($A1832&amp;"-3",Matches!$J$2:$J$201,0))),"",IF(AND(H1832=INDEX(Matches!$G$2:$G$201,MATCH($A1832&amp;"-3",Matches!$J$2:$J$201,0)),I1832=INDEX(Matches!$H$2:$H$201,MATCH($A1832&amp;"-3",Matches!$J$2:$J$201,0))),5,IF(SIGN(H1832-I1832)&lt;&gt;SIGN(INDEX(Matches!$G$2:$G$201,MATCH($A1832&amp;"-3",Matches!$J$2:$J$201,0))-INDEX(Matches!$H$2:$H$201,MATCH($A1832&amp;"-3",Matches!$J$2:$J$201,0))),0,IF(H1832-I1832=INDEX(Matches!$G$2:$G$201,MATCH($A1832&amp;"-3",Matches!$J$2:$J$201,0))-INDEX(Matches!$H$2:$H$201,MATCH($A1832&amp;"-3",Matches!$J$2:$J$201,0)),3,2))))),""))</f>
        <v/>
      </c>
      <c r="AA1832" s="12" t="str">
        <f aca="false">IF(OR($B1832="",J1832="",K1832=""),"",IFERROR(IF(OR(INDEX(Matches!$I$2:$I$201,MATCH($A1832&amp;"-4",Matches!$J$2:$J$201,0))="Void",INDEX(Matches!$G$2:$G$201,MATCH($A1832&amp;"-4",Matches!$J$2:$J$201,0))="",INDEX(Matches!$H$2:$H$201,MATCH($A1832&amp;"-4",Matches!$J$2:$J$201,0))=""),"",IF(AND($C1832&lt;&gt;"",INDEX(Matches!$F$2:$F$201,MATCH($A1832&amp;"-4",Matches!$J$2:$J$201,0))&lt;&gt;"",$C1832&gt;=INDEX(Matches!$F$2:$F$201,MATCH($A1832&amp;"-4",Matches!$J$2:$J$201,0))),"",IF(AND(J1832=INDEX(Matches!$G$2:$G$201,MATCH($A1832&amp;"-4",Matches!$J$2:$J$201,0)),K1832=INDEX(Matches!$H$2:$H$201,MATCH($A1832&amp;"-4",Matches!$J$2:$J$201,0))),5,IF(SIGN(J1832-K1832)&lt;&gt;SIGN(INDEX(Matches!$G$2:$G$201,MATCH($A1832&amp;"-4",Matches!$J$2:$J$201,0))-INDEX(Matches!$H$2:$H$201,MATCH($A1832&amp;"-4",Matches!$J$2:$J$201,0))),0,IF(J1832-K1832=INDEX(Matches!$G$2:$G$201,MATCH($A1832&amp;"-4",Matches!$J$2:$J$201,0))-INDEX(Matches!$H$2:$H$201,MATCH($A1832&amp;"-4",Matches!$J$2:$J$201,0)),3,2))))),""))</f>
        <v/>
      </c>
      <c r="AB1832" s="12" t="str">
        <f aca="false">IF(OR($B1832="",L1832="",M1832=""),"",IFERROR(IF(OR(INDEX(Matches!$I$2:$I$201,MATCH($A1832&amp;"-5",Matches!$J$2:$J$201,0))="Void",INDEX(Matches!$G$2:$G$201,MATCH($A1832&amp;"-5",Matches!$J$2:$J$201,0))="",INDEX(Matches!$H$2:$H$201,MATCH($A1832&amp;"-5",Matches!$J$2:$J$201,0))=""),"",IF(AND($C1832&lt;&gt;"",INDEX(Matches!$F$2:$F$201,MATCH($A1832&amp;"-5",Matches!$J$2:$J$201,0))&lt;&gt;"",$C1832&gt;=INDEX(Matches!$F$2:$F$201,MATCH($A1832&amp;"-5",Matches!$J$2:$J$201,0))),"",IF(AND(L1832=INDEX(Matches!$G$2:$G$201,MATCH($A1832&amp;"-5",Matches!$J$2:$J$201,0)),M1832=INDEX(Matches!$H$2:$H$201,MATCH($A1832&amp;"-5",Matches!$J$2:$J$201,0))),5,IF(SIGN(L1832-M1832)&lt;&gt;SIGN(INDEX(Matches!$G$2:$G$201,MATCH($A1832&amp;"-5",Matches!$J$2:$J$201,0))-INDEX(Matches!$H$2:$H$201,MATCH($A1832&amp;"-5",Matches!$J$2:$J$201,0))),0,IF(L1832-M1832=INDEX(Matches!$G$2:$G$201,MATCH($A1832&amp;"-5",Matches!$J$2:$J$201,0))-INDEX(Matches!$H$2:$H$201,MATCH($A1832&amp;"-5",Matches!$J$2:$J$201,0)),3,2))))),""))</f>
        <v/>
      </c>
      <c r="AC1832" s="12" t="str">
        <f aca="false">IF(OR($B1832="",N1832="",O1832=""),"",IFERROR(IF(OR(INDEX(Matches!$I$2:$I$201,MATCH($A1832&amp;"-6",Matches!$J$2:$J$201,0))="Void",INDEX(Matches!$G$2:$G$201,MATCH($A1832&amp;"-6",Matches!$J$2:$J$201,0))="",INDEX(Matches!$H$2:$H$201,MATCH($A1832&amp;"-6",Matches!$J$2:$J$201,0))=""),"",IF(AND($C1832&lt;&gt;"",INDEX(Matches!$F$2:$F$201,MATCH($A1832&amp;"-6",Matches!$J$2:$J$201,0))&lt;&gt;"",$C1832&gt;=INDEX(Matches!$F$2:$F$201,MATCH($A1832&amp;"-6",Matches!$J$2:$J$201,0))),"",IF(AND(N1832=INDEX(Matches!$G$2:$G$201,MATCH($A1832&amp;"-6",Matches!$J$2:$J$201,0)),O1832=INDEX(Matches!$H$2:$H$201,MATCH($A1832&amp;"-6",Matches!$J$2:$J$201,0))),5,IF(SIGN(N1832-O1832)&lt;&gt;SIGN(INDEX(Matches!$G$2:$G$201,MATCH($A1832&amp;"-6",Matches!$J$2:$J$201,0))-INDEX(Matches!$H$2:$H$201,MATCH($A1832&amp;"-6",Matches!$J$2:$J$201,0))),0,IF(N1832-O1832=INDEX(Matches!$G$2:$G$201,MATCH($A1832&amp;"-6",Matches!$J$2:$J$201,0))-INDEX(Matches!$H$2:$H$201,MATCH($A1832&amp;"-6",Matches!$J$2:$J$201,0)),3,2))))),""))</f>
        <v/>
      </c>
      <c r="AD1832" s="12" t="str">
        <f aca="false">IF(OR($B1832="",P1832="",Q1832=""),"",IFERROR(IF(OR(INDEX(Matches!$I$2:$I$201,MATCH($A1832&amp;"-7",Matches!$J$2:$J$201,0))="Void",INDEX(Matches!$G$2:$G$201,MATCH($A1832&amp;"-7",Matches!$J$2:$J$201,0))="",INDEX(Matches!$H$2:$H$201,MATCH($A1832&amp;"-7",Matches!$J$2:$J$201,0))=""),"",IF(AND($C1832&lt;&gt;"",INDEX(Matches!$F$2:$F$201,MATCH($A1832&amp;"-7",Matches!$J$2:$J$201,0))&lt;&gt;"",$C1832&gt;=INDEX(Matches!$F$2:$F$201,MATCH($A1832&amp;"-7",Matches!$J$2:$J$201,0))),"",IF(AND(P1832=INDEX(Matches!$G$2:$G$201,MATCH($A1832&amp;"-7",Matches!$J$2:$J$201,0)),Q1832=INDEX(Matches!$H$2:$H$201,MATCH($A1832&amp;"-7",Matches!$J$2:$J$201,0))),5,IF(SIGN(P1832-Q1832)&lt;&gt;SIGN(INDEX(Matches!$G$2:$G$201,MATCH($A1832&amp;"-7",Matches!$J$2:$J$201,0))-INDEX(Matches!$H$2:$H$201,MATCH($A1832&amp;"-7",Matches!$J$2:$J$201,0))),0,IF(P1832-Q1832=INDEX(Matches!$G$2:$G$201,MATCH($A1832&amp;"-7",Matches!$J$2:$J$201,0))-INDEX(Matches!$H$2:$H$201,MATCH($A1832&amp;"-7",Matches!$J$2:$J$201,0)),3,2))))),""))</f>
        <v/>
      </c>
      <c r="AE1832" s="12" t="str">
        <f aca="false">IF(OR($B1832="",R1832="",S1832=""),"",IFERROR(IF(OR(INDEX(Matches!$I$2:$I$201,MATCH($A1832&amp;"-8",Matches!$J$2:$J$201,0))="Void",INDEX(Matches!$G$2:$G$201,MATCH($A1832&amp;"-8",Matches!$J$2:$J$201,0))="",INDEX(Matches!$H$2:$H$201,MATCH($A1832&amp;"-8",Matches!$J$2:$J$201,0))=""),"",IF(AND($C1832&lt;&gt;"",INDEX(Matches!$F$2:$F$201,MATCH($A1832&amp;"-8",Matches!$J$2:$J$201,0))&lt;&gt;"",$C1832&gt;=INDEX(Matches!$F$2:$F$201,MATCH($A1832&amp;"-8",Matches!$J$2:$J$201,0))),"",IF(AND(R1832=INDEX(Matches!$G$2:$G$201,MATCH($A1832&amp;"-8",Matches!$J$2:$J$201,0)),S1832=INDEX(Matches!$H$2:$H$201,MATCH($A1832&amp;"-8",Matches!$J$2:$J$201,0))),5,IF(SIGN(R1832-S1832)&lt;&gt;SIGN(INDEX(Matches!$G$2:$G$201,MATCH($A1832&amp;"-8",Matches!$J$2:$J$201,0))-INDEX(Matches!$H$2:$H$201,MATCH($A1832&amp;"-8",Matches!$J$2:$J$201,0))),0,IF(R1832-S1832=INDEX(Matches!$G$2:$G$201,MATCH($A1832&amp;"-8",Matches!$J$2:$J$201,0))-INDEX(Matches!$H$2:$H$201,MATCH($A1832&amp;"-8",Matches!$J$2:$J$201,0)),3,2))))),""))</f>
        <v/>
      </c>
      <c r="AF1832" s="12" t="str">
        <f aca="false">IF(OR($B1832="",T1832="",U1832=""),"",IFERROR(IF(OR(INDEX(Matches!$I$2:$I$201,MATCH($A1832&amp;"-9",Matches!$J$2:$J$201,0))="Void",INDEX(Matches!$G$2:$G$201,MATCH($A1832&amp;"-9",Matches!$J$2:$J$201,0))="",INDEX(Matches!$H$2:$H$201,MATCH($A1832&amp;"-9",Matches!$J$2:$J$201,0))=""),"",IF(AND($C1832&lt;&gt;"",INDEX(Matches!$F$2:$F$201,MATCH($A1832&amp;"-9",Matches!$J$2:$J$201,0))&lt;&gt;"",$C1832&gt;=INDEX(Matches!$F$2:$F$201,MATCH($A1832&amp;"-9",Matches!$J$2:$J$201,0))),"",IF(AND(T1832=INDEX(Matches!$G$2:$G$201,MATCH($A1832&amp;"-9",Matches!$J$2:$J$201,0)),U1832=INDEX(Matches!$H$2:$H$201,MATCH($A1832&amp;"-9",Matches!$J$2:$J$201,0))),5,IF(SIGN(T1832-U1832)&lt;&gt;SIGN(INDEX(Matches!$G$2:$G$201,MATCH($A1832&amp;"-9",Matches!$J$2:$J$201,0))-INDEX(Matches!$H$2:$H$201,MATCH($A1832&amp;"-9",Matches!$J$2:$J$201,0))),0,IF(T1832-U1832=INDEX(Matches!$G$2:$G$201,MATCH($A1832&amp;"-9",Matches!$J$2:$J$201,0))-INDEX(Matches!$H$2:$H$201,MATCH($A1832&amp;"-9",Matches!$J$2:$J$201,0)),3,2))))),""))</f>
        <v/>
      </c>
      <c r="AG1832" s="12" t="str">
        <f aca="false">IF(OR($B1832="",V1832="",W1832=""),"",IFERROR(IF(OR(INDEX(Matches!$I$2:$I$201,MATCH($A1832&amp;"-10",Matches!$J$2:$J$201,0))="Void",INDEX(Matches!$G$2:$G$201,MATCH($A1832&amp;"-10",Matches!$J$2:$J$201,0))="",INDEX(Matches!$H$2:$H$201,MATCH($A1832&amp;"-10",Matches!$J$2:$J$201,0))=""),"",IF(AND($C1832&lt;&gt;"",INDEX(Matches!$F$2:$F$201,MATCH($A1832&amp;"-10",Matches!$J$2:$J$201,0))&lt;&gt;"",$C1832&gt;=INDEX(Matches!$F$2:$F$201,MATCH($A1832&amp;"-10",Matches!$J$2:$J$201,0))),"",IF(AND(V1832=INDEX(Matches!$G$2:$G$201,MATCH($A1832&amp;"-10",Matches!$J$2:$J$201,0)),W1832=INDEX(Matches!$H$2:$H$201,MATCH($A1832&amp;"-10",Matches!$J$2:$J$201,0))),5,IF(SIGN(V1832-W1832)&lt;&gt;SIGN(INDEX(Matches!$G$2:$G$201,MATCH($A1832&amp;"-10",Matches!$J$2:$J$201,0))-INDEX(Matches!$H$2:$H$201,MATCH($A1832&amp;"-10",Matches!$J$2:$J$201,0))),0,IF(V1832-W1832=INDEX(Matches!$G$2:$G$201,MATCH($A1832&amp;"-10",Matches!$J$2:$J$201,0))-INDEX(Matches!$H$2:$H$201,MATCH($A1832&amp;"-10",Matches!$J$2:$J$201,0)),3,2))))),""))</f>
        <v/>
      </c>
      <c r="AH1832" s="13" t="str">
        <f aca="false">IF($B1832="","",SUM(X1832:AG1832))</f>
        <v/>
      </c>
      <c r="AI1832" s="12" t="str">
        <f aca="false">IF($B1832="","",COUNTIF(X1832:AG1832,5))</f>
        <v/>
      </c>
      <c r="AJ1832" s="12" t="str">
        <f aca="false">IF($B1832="","",COUNTIF(X1832:AG1832,"&gt;=2"))</f>
        <v/>
      </c>
      <c r="AK1832" s="12" t="str">
        <f aca="false">IF($B1832="","",COUNT(X1832:AG1832))</f>
        <v/>
      </c>
    </row>
    <row r="1833" customFormat="false" ht="15" hidden="false" customHeight="false" outlineLevel="0" collapsed="false">
      <c r="A1833" s="7"/>
      <c r="B1833" s="7"/>
      <c r="C1833" s="11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12" t="str">
        <f aca="false">IF(OR($B1833="",D1833="",E1833=""),"",IFERROR(IF(OR(INDEX(Matches!$I$2:$I$201,MATCH($A1833&amp;"-1",Matches!$J$2:$J$201,0))="Void",INDEX(Matches!$G$2:$G$201,MATCH($A1833&amp;"-1",Matches!$J$2:$J$201,0))="",INDEX(Matches!$H$2:$H$201,MATCH($A1833&amp;"-1",Matches!$J$2:$J$201,0))=""),"",IF(AND($C1833&lt;&gt;"",INDEX(Matches!$F$2:$F$201,MATCH($A1833&amp;"-1",Matches!$J$2:$J$201,0))&lt;&gt;"",$C1833&gt;=INDEX(Matches!$F$2:$F$201,MATCH($A1833&amp;"-1",Matches!$J$2:$J$201,0))),"",IF(AND(D1833=INDEX(Matches!$G$2:$G$201,MATCH($A1833&amp;"-1",Matches!$J$2:$J$201,0)),E1833=INDEX(Matches!$H$2:$H$201,MATCH($A1833&amp;"-1",Matches!$J$2:$J$201,0))),5,IF(SIGN(D1833-E1833)&lt;&gt;SIGN(INDEX(Matches!$G$2:$G$201,MATCH($A1833&amp;"-1",Matches!$J$2:$J$201,0))-INDEX(Matches!$H$2:$H$201,MATCH($A1833&amp;"-1",Matches!$J$2:$J$201,0))),0,IF(D1833-E1833=INDEX(Matches!$G$2:$G$201,MATCH($A1833&amp;"-1",Matches!$J$2:$J$201,0))-INDEX(Matches!$H$2:$H$201,MATCH($A1833&amp;"-1",Matches!$J$2:$J$201,0)),3,2))))),""))</f>
        <v/>
      </c>
      <c r="Y1833" s="12" t="str">
        <f aca="false">IF(OR($B1833="",F1833="",G1833=""),"",IFERROR(IF(OR(INDEX(Matches!$I$2:$I$201,MATCH($A1833&amp;"-2",Matches!$J$2:$J$201,0))="Void",INDEX(Matches!$G$2:$G$201,MATCH($A1833&amp;"-2",Matches!$J$2:$J$201,0))="",INDEX(Matches!$H$2:$H$201,MATCH($A1833&amp;"-2",Matches!$J$2:$J$201,0))=""),"",IF(AND($C1833&lt;&gt;"",INDEX(Matches!$F$2:$F$201,MATCH($A1833&amp;"-2",Matches!$J$2:$J$201,0))&lt;&gt;"",$C1833&gt;=INDEX(Matches!$F$2:$F$201,MATCH($A1833&amp;"-2",Matches!$J$2:$J$201,0))),"",IF(AND(F1833=INDEX(Matches!$G$2:$G$201,MATCH($A1833&amp;"-2",Matches!$J$2:$J$201,0)),G1833=INDEX(Matches!$H$2:$H$201,MATCH($A1833&amp;"-2",Matches!$J$2:$J$201,0))),5,IF(SIGN(F1833-G1833)&lt;&gt;SIGN(INDEX(Matches!$G$2:$G$201,MATCH($A1833&amp;"-2",Matches!$J$2:$J$201,0))-INDEX(Matches!$H$2:$H$201,MATCH($A1833&amp;"-2",Matches!$J$2:$J$201,0))),0,IF(F1833-G1833=INDEX(Matches!$G$2:$G$201,MATCH($A1833&amp;"-2",Matches!$J$2:$J$201,0))-INDEX(Matches!$H$2:$H$201,MATCH($A1833&amp;"-2",Matches!$J$2:$J$201,0)),3,2))))),""))</f>
        <v/>
      </c>
      <c r="Z1833" s="12" t="str">
        <f aca="false">IF(OR($B1833="",H1833="",I1833=""),"",IFERROR(IF(OR(INDEX(Matches!$I$2:$I$201,MATCH($A1833&amp;"-3",Matches!$J$2:$J$201,0))="Void",INDEX(Matches!$G$2:$G$201,MATCH($A1833&amp;"-3",Matches!$J$2:$J$201,0))="",INDEX(Matches!$H$2:$H$201,MATCH($A1833&amp;"-3",Matches!$J$2:$J$201,0))=""),"",IF(AND($C1833&lt;&gt;"",INDEX(Matches!$F$2:$F$201,MATCH($A1833&amp;"-3",Matches!$J$2:$J$201,0))&lt;&gt;"",$C1833&gt;=INDEX(Matches!$F$2:$F$201,MATCH($A1833&amp;"-3",Matches!$J$2:$J$201,0))),"",IF(AND(H1833=INDEX(Matches!$G$2:$G$201,MATCH($A1833&amp;"-3",Matches!$J$2:$J$201,0)),I1833=INDEX(Matches!$H$2:$H$201,MATCH($A1833&amp;"-3",Matches!$J$2:$J$201,0))),5,IF(SIGN(H1833-I1833)&lt;&gt;SIGN(INDEX(Matches!$G$2:$G$201,MATCH($A1833&amp;"-3",Matches!$J$2:$J$201,0))-INDEX(Matches!$H$2:$H$201,MATCH($A1833&amp;"-3",Matches!$J$2:$J$201,0))),0,IF(H1833-I1833=INDEX(Matches!$G$2:$G$201,MATCH($A1833&amp;"-3",Matches!$J$2:$J$201,0))-INDEX(Matches!$H$2:$H$201,MATCH($A1833&amp;"-3",Matches!$J$2:$J$201,0)),3,2))))),""))</f>
        <v/>
      </c>
      <c r="AA1833" s="12" t="str">
        <f aca="false">IF(OR($B1833="",J1833="",K1833=""),"",IFERROR(IF(OR(INDEX(Matches!$I$2:$I$201,MATCH($A1833&amp;"-4",Matches!$J$2:$J$201,0))="Void",INDEX(Matches!$G$2:$G$201,MATCH($A1833&amp;"-4",Matches!$J$2:$J$201,0))="",INDEX(Matches!$H$2:$H$201,MATCH($A1833&amp;"-4",Matches!$J$2:$J$201,0))=""),"",IF(AND($C1833&lt;&gt;"",INDEX(Matches!$F$2:$F$201,MATCH($A1833&amp;"-4",Matches!$J$2:$J$201,0))&lt;&gt;"",$C1833&gt;=INDEX(Matches!$F$2:$F$201,MATCH($A1833&amp;"-4",Matches!$J$2:$J$201,0))),"",IF(AND(J1833=INDEX(Matches!$G$2:$G$201,MATCH($A1833&amp;"-4",Matches!$J$2:$J$201,0)),K1833=INDEX(Matches!$H$2:$H$201,MATCH($A1833&amp;"-4",Matches!$J$2:$J$201,0))),5,IF(SIGN(J1833-K1833)&lt;&gt;SIGN(INDEX(Matches!$G$2:$G$201,MATCH($A1833&amp;"-4",Matches!$J$2:$J$201,0))-INDEX(Matches!$H$2:$H$201,MATCH($A1833&amp;"-4",Matches!$J$2:$J$201,0))),0,IF(J1833-K1833=INDEX(Matches!$G$2:$G$201,MATCH($A1833&amp;"-4",Matches!$J$2:$J$201,0))-INDEX(Matches!$H$2:$H$201,MATCH($A1833&amp;"-4",Matches!$J$2:$J$201,0)),3,2))))),""))</f>
        <v/>
      </c>
      <c r="AB1833" s="12" t="str">
        <f aca="false">IF(OR($B1833="",L1833="",M1833=""),"",IFERROR(IF(OR(INDEX(Matches!$I$2:$I$201,MATCH($A1833&amp;"-5",Matches!$J$2:$J$201,0))="Void",INDEX(Matches!$G$2:$G$201,MATCH($A1833&amp;"-5",Matches!$J$2:$J$201,0))="",INDEX(Matches!$H$2:$H$201,MATCH($A1833&amp;"-5",Matches!$J$2:$J$201,0))=""),"",IF(AND($C1833&lt;&gt;"",INDEX(Matches!$F$2:$F$201,MATCH($A1833&amp;"-5",Matches!$J$2:$J$201,0))&lt;&gt;"",$C1833&gt;=INDEX(Matches!$F$2:$F$201,MATCH($A1833&amp;"-5",Matches!$J$2:$J$201,0))),"",IF(AND(L1833=INDEX(Matches!$G$2:$G$201,MATCH($A1833&amp;"-5",Matches!$J$2:$J$201,0)),M1833=INDEX(Matches!$H$2:$H$201,MATCH($A1833&amp;"-5",Matches!$J$2:$J$201,0))),5,IF(SIGN(L1833-M1833)&lt;&gt;SIGN(INDEX(Matches!$G$2:$G$201,MATCH($A1833&amp;"-5",Matches!$J$2:$J$201,0))-INDEX(Matches!$H$2:$H$201,MATCH($A1833&amp;"-5",Matches!$J$2:$J$201,0))),0,IF(L1833-M1833=INDEX(Matches!$G$2:$G$201,MATCH($A1833&amp;"-5",Matches!$J$2:$J$201,0))-INDEX(Matches!$H$2:$H$201,MATCH($A1833&amp;"-5",Matches!$J$2:$J$201,0)),3,2))))),""))</f>
        <v/>
      </c>
      <c r="AC1833" s="12" t="str">
        <f aca="false">IF(OR($B1833="",N1833="",O1833=""),"",IFERROR(IF(OR(INDEX(Matches!$I$2:$I$201,MATCH($A1833&amp;"-6",Matches!$J$2:$J$201,0))="Void",INDEX(Matches!$G$2:$G$201,MATCH($A1833&amp;"-6",Matches!$J$2:$J$201,0))="",INDEX(Matches!$H$2:$H$201,MATCH($A1833&amp;"-6",Matches!$J$2:$J$201,0))=""),"",IF(AND($C1833&lt;&gt;"",INDEX(Matches!$F$2:$F$201,MATCH($A1833&amp;"-6",Matches!$J$2:$J$201,0))&lt;&gt;"",$C1833&gt;=INDEX(Matches!$F$2:$F$201,MATCH($A1833&amp;"-6",Matches!$J$2:$J$201,0))),"",IF(AND(N1833=INDEX(Matches!$G$2:$G$201,MATCH($A1833&amp;"-6",Matches!$J$2:$J$201,0)),O1833=INDEX(Matches!$H$2:$H$201,MATCH($A1833&amp;"-6",Matches!$J$2:$J$201,0))),5,IF(SIGN(N1833-O1833)&lt;&gt;SIGN(INDEX(Matches!$G$2:$G$201,MATCH($A1833&amp;"-6",Matches!$J$2:$J$201,0))-INDEX(Matches!$H$2:$H$201,MATCH($A1833&amp;"-6",Matches!$J$2:$J$201,0))),0,IF(N1833-O1833=INDEX(Matches!$G$2:$G$201,MATCH($A1833&amp;"-6",Matches!$J$2:$J$201,0))-INDEX(Matches!$H$2:$H$201,MATCH($A1833&amp;"-6",Matches!$J$2:$J$201,0)),3,2))))),""))</f>
        <v/>
      </c>
      <c r="AD1833" s="12" t="str">
        <f aca="false">IF(OR($B1833="",P1833="",Q1833=""),"",IFERROR(IF(OR(INDEX(Matches!$I$2:$I$201,MATCH($A1833&amp;"-7",Matches!$J$2:$J$201,0))="Void",INDEX(Matches!$G$2:$G$201,MATCH($A1833&amp;"-7",Matches!$J$2:$J$201,0))="",INDEX(Matches!$H$2:$H$201,MATCH($A1833&amp;"-7",Matches!$J$2:$J$201,0))=""),"",IF(AND($C1833&lt;&gt;"",INDEX(Matches!$F$2:$F$201,MATCH($A1833&amp;"-7",Matches!$J$2:$J$201,0))&lt;&gt;"",$C1833&gt;=INDEX(Matches!$F$2:$F$201,MATCH($A1833&amp;"-7",Matches!$J$2:$J$201,0))),"",IF(AND(P1833=INDEX(Matches!$G$2:$G$201,MATCH($A1833&amp;"-7",Matches!$J$2:$J$201,0)),Q1833=INDEX(Matches!$H$2:$H$201,MATCH($A1833&amp;"-7",Matches!$J$2:$J$201,0))),5,IF(SIGN(P1833-Q1833)&lt;&gt;SIGN(INDEX(Matches!$G$2:$G$201,MATCH($A1833&amp;"-7",Matches!$J$2:$J$201,0))-INDEX(Matches!$H$2:$H$201,MATCH($A1833&amp;"-7",Matches!$J$2:$J$201,0))),0,IF(P1833-Q1833=INDEX(Matches!$G$2:$G$201,MATCH($A1833&amp;"-7",Matches!$J$2:$J$201,0))-INDEX(Matches!$H$2:$H$201,MATCH($A1833&amp;"-7",Matches!$J$2:$J$201,0)),3,2))))),""))</f>
        <v/>
      </c>
      <c r="AE1833" s="12" t="str">
        <f aca="false">IF(OR($B1833="",R1833="",S1833=""),"",IFERROR(IF(OR(INDEX(Matches!$I$2:$I$201,MATCH($A1833&amp;"-8",Matches!$J$2:$J$201,0))="Void",INDEX(Matches!$G$2:$G$201,MATCH($A1833&amp;"-8",Matches!$J$2:$J$201,0))="",INDEX(Matches!$H$2:$H$201,MATCH($A1833&amp;"-8",Matches!$J$2:$J$201,0))=""),"",IF(AND($C1833&lt;&gt;"",INDEX(Matches!$F$2:$F$201,MATCH($A1833&amp;"-8",Matches!$J$2:$J$201,0))&lt;&gt;"",$C1833&gt;=INDEX(Matches!$F$2:$F$201,MATCH($A1833&amp;"-8",Matches!$J$2:$J$201,0))),"",IF(AND(R1833=INDEX(Matches!$G$2:$G$201,MATCH($A1833&amp;"-8",Matches!$J$2:$J$201,0)),S1833=INDEX(Matches!$H$2:$H$201,MATCH($A1833&amp;"-8",Matches!$J$2:$J$201,0))),5,IF(SIGN(R1833-S1833)&lt;&gt;SIGN(INDEX(Matches!$G$2:$G$201,MATCH($A1833&amp;"-8",Matches!$J$2:$J$201,0))-INDEX(Matches!$H$2:$H$201,MATCH($A1833&amp;"-8",Matches!$J$2:$J$201,0))),0,IF(R1833-S1833=INDEX(Matches!$G$2:$G$201,MATCH($A1833&amp;"-8",Matches!$J$2:$J$201,0))-INDEX(Matches!$H$2:$H$201,MATCH($A1833&amp;"-8",Matches!$J$2:$J$201,0)),3,2))))),""))</f>
        <v/>
      </c>
      <c r="AF1833" s="12" t="str">
        <f aca="false">IF(OR($B1833="",T1833="",U1833=""),"",IFERROR(IF(OR(INDEX(Matches!$I$2:$I$201,MATCH($A1833&amp;"-9",Matches!$J$2:$J$201,0))="Void",INDEX(Matches!$G$2:$G$201,MATCH($A1833&amp;"-9",Matches!$J$2:$J$201,0))="",INDEX(Matches!$H$2:$H$201,MATCH($A1833&amp;"-9",Matches!$J$2:$J$201,0))=""),"",IF(AND($C1833&lt;&gt;"",INDEX(Matches!$F$2:$F$201,MATCH($A1833&amp;"-9",Matches!$J$2:$J$201,0))&lt;&gt;"",$C1833&gt;=INDEX(Matches!$F$2:$F$201,MATCH($A1833&amp;"-9",Matches!$J$2:$J$201,0))),"",IF(AND(T1833=INDEX(Matches!$G$2:$G$201,MATCH($A1833&amp;"-9",Matches!$J$2:$J$201,0)),U1833=INDEX(Matches!$H$2:$H$201,MATCH($A1833&amp;"-9",Matches!$J$2:$J$201,0))),5,IF(SIGN(T1833-U1833)&lt;&gt;SIGN(INDEX(Matches!$G$2:$G$201,MATCH($A1833&amp;"-9",Matches!$J$2:$J$201,0))-INDEX(Matches!$H$2:$H$201,MATCH($A1833&amp;"-9",Matches!$J$2:$J$201,0))),0,IF(T1833-U1833=INDEX(Matches!$G$2:$G$201,MATCH($A1833&amp;"-9",Matches!$J$2:$J$201,0))-INDEX(Matches!$H$2:$H$201,MATCH($A1833&amp;"-9",Matches!$J$2:$J$201,0)),3,2))))),""))</f>
        <v/>
      </c>
      <c r="AG1833" s="12" t="str">
        <f aca="false">IF(OR($B1833="",V1833="",W1833=""),"",IFERROR(IF(OR(INDEX(Matches!$I$2:$I$201,MATCH($A1833&amp;"-10",Matches!$J$2:$J$201,0))="Void",INDEX(Matches!$G$2:$G$201,MATCH($A1833&amp;"-10",Matches!$J$2:$J$201,0))="",INDEX(Matches!$H$2:$H$201,MATCH($A1833&amp;"-10",Matches!$J$2:$J$201,0))=""),"",IF(AND($C1833&lt;&gt;"",INDEX(Matches!$F$2:$F$201,MATCH($A1833&amp;"-10",Matches!$J$2:$J$201,0))&lt;&gt;"",$C1833&gt;=INDEX(Matches!$F$2:$F$201,MATCH($A1833&amp;"-10",Matches!$J$2:$J$201,0))),"",IF(AND(V1833=INDEX(Matches!$G$2:$G$201,MATCH($A1833&amp;"-10",Matches!$J$2:$J$201,0)),W1833=INDEX(Matches!$H$2:$H$201,MATCH($A1833&amp;"-10",Matches!$J$2:$J$201,0))),5,IF(SIGN(V1833-W1833)&lt;&gt;SIGN(INDEX(Matches!$G$2:$G$201,MATCH($A1833&amp;"-10",Matches!$J$2:$J$201,0))-INDEX(Matches!$H$2:$H$201,MATCH($A1833&amp;"-10",Matches!$J$2:$J$201,0))),0,IF(V1833-W1833=INDEX(Matches!$G$2:$G$201,MATCH($A1833&amp;"-10",Matches!$J$2:$J$201,0))-INDEX(Matches!$H$2:$H$201,MATCH($A1833&amp;"-10",Matches!$J$2:$J$201,0)),3,2))))),""))</f>
        <v/>
      </c>
      <c r="AH1833" s="13" t="str">
        <f aca="false">IF($B1833="","",SUM(X1833:AG1833))</f>
        <v/>
      </c>
      <c r="AI1833" s="12" t="str">
        <f aca="false">IF($B1833="","",COUNTIF(X1833:AG1833,5))</f>
        <v/>
      </c>
      <c r="AJ1833" s="12" t="str">
        <f aca="false">IF($B1833="","",COUNTIF(X1833:AG1833,"&gt;=2"))</f>
        <v/>
      </c>
      <c r="AK1833" s="12" t="str">
        <f aca="false">IF($B1833="","",COUNT(X1833:AG1833))</f>
        <v/>
      </c>
    </row>
    <row r="1834" customFormat="false" ht="15" hidden="false" customHeight="false" outlineLevel="0" collapsed="false">
      <c r="A1834" s="7"/>
      <c r="B1834" s="7"/>
      <c r="C1834" s="11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12" t="str">
        <f aca="false">IF(OR($B1834="",D1834="",E1834=""),"",IFERROR(IF(OR(INDEX(Matches!$I$2:$I$201,MATCH($A1834&amp;"-1",Matches!$J$2:$J$201,0))="Void",INDEX(Matches!$G$2:$G$201,MATCH($A1834&amp;"-1",Matches!$J$2:$J$201,0))="",INDEX(Matches!$H$2:$H$201,MATCH($A1834&amp;"-1",Matches!$J$2:$J$201,0))=""),"",IF(AND($C1834&lt;&gt;"",INDEX(Matches!$F$2:$F$201,MATCH($A1834&amp;"-1",Matches!$J$2:$J$201,0))&lt;&gt;"",$C1834&gt;=INDEX(Matches!$F$2:$F$201,MATCH($A1834&amp;"-1",Matches!$J$2:$J$201,0))),"",IF(AND(D1834=INDEX(Matches!$G$2:$G$201,MATCH($A1834&amp;"-1",Matches!$J$2:$J$201,0)),E1834=INDEX(Matches!$H$2:$H$201,MATCH($A1834&amp;"-1",Matches!$J$2:$J$201,0))),5,IF(SIGN(D1834-E1834)&lt;&gt;SIGN(INDEX(Matches!$G$2:$G$201,MATCH($A1834&amp;"-1",Matches!$J$2:$J$201,0))-INDEX(Matches!$H$2:$H$201,MATCH($A1834&amp;"-1",Matches!$J$2:$J$201,0))),0,IF(D1834-E1834=INDEX(Matches!$G$2:$G$201,MATCH($A1834&amp;"-1",Matches!$J$2:$J$201,0))-INDEX(Matches!$H$2:$H$201,MATCH($A1834&amp;"-1",Matches!$J$2:$J$201,0)),3,2))))),""))</f>
        <v/>
      </c>
      <c r="Y1834" s="12" t="str">
        <f aca="false">IF(OR($B1834="",F1834="",G1834=""),"",IFERROR(IF(OR(INDEX(Matches!$I$2:$I$201,MATCH($A1834&amp;"-2",Matches!$J$2:$J$201,0))="Void",INDEX(Matches!$G$2:$G$201,MATCH($A1834&amp;"-2",Matches!$J$2:$J$201,0))="",INDEX(Matches!$H$2:$H$201,MATCH($A1834&amp;"-2",Matches!$J$2:$J$201,0))=""),"",IF(AND($C1834&lt;&gt;"",INDEX(Matches!$F$2:$F$201,MATCH($A1834&amp;"-2",Matches!$J$2:$J$201,0))&lt;&gt;"",$C1834&gt;=INDEX(Matches!$F$2:$F$201,MATCH($A1834&amp;"-2",Matches!$J$2:$J$201,0))),"",IF(AND(F1834=INDEX(Matches!$G$2:$G$201,MATCH($A1834&amp;"-2",Matches!$J$2:$J$201,0)),G1834=INDEX(Matches!$H$2:$H$201,MATCH($A1834&amp;"-2",Matches!$J$2:$J$201,0))),5,IF(SIGN(F1834-G1834)&lt;&gt;SIGN(INDEX(Matches!$G$2:$G$201,MATCH($A1834&amp;"-2",Matches!$J$2:$J$201,0))-INDEX(Matches!$H$2:$H$201,MATCH($A1834&amp;"-2",Matches!$J$2:$J$201,0))),0,IF(F1834-G1834=INDEX(Matches!$G$2:$G$201,MATCH($A1834&amp;"-2",Matches!$J$2:$J$201,0))-INDEX(Matches!$H$2:$H$201,MATCH($A1834&amp;"-2",Matches!$J$2:$J$201,0)),3,2))))),""))</f>
        <v/>
      </c>
      <c r="Z1834" s="12" t="str">
        <f aca="false">IF(OR($B1834="",H1834="",I1834=""),"",IFERROR(IF(OR(INDEX(Matches!$I$2:$I$201,MATCH($A1834&amp;"-3",Matches!$J$2:$J$201,0))="Void",INDEX(Matches!$G$2:$G$201,MATCH($A1834&amp;"-3",Matches!$J$2:$J$201,0))="",INDEX(Matches!$H$2:$H$201,MATCH($A1834&amp;"-3",Matches!$J$2:$J$201,0))=""),"",IF(AND($C1834&lt;&gt;"",INDEX(Matches!$F$2:$F$201,MATCH($A1834&amp;"-3",Matches!$J$2:$J$201,0))&lt;&gt;"",$C1834&gt;=INDEX(Matches!$F$2:$F$201,MATCH($A1834&amp;"-3",Matches!$J$2:$J$201,0))),"",IF(AND(H1834=INDEX(Matches!$G$2:$G$201,MATCH($A1834&amp;"-3",Matches!$J$2:$J$201,0)),I1834=INDEX(Matches!$H$2:$H$201,MATCH($A1834&amp;"-3",Matches!$J$2:$J$201,0))),5,IF(SIGN(H1834-I1834)&lt;&gt;SIGN(INDEX(Matches!$G$2:$G$201,MATCH($A1834&amp;"-3",Matches!$J$2:$J$201,0))-INDEX(Matches!$H$2:$H$201,MATCH($A1834&amp;"-3",Matches!$J$2:$J$201,0))),0,IF(H1834-I1834=INDEX(Matches!$G$2:$G$201,MATCH($A1834&amp;"-3",Matches!$J$2:$J$201,0))-INDEX(Matches!$H$2:$H$201,MATCH($A1834&amp;"-3",Matches!$J$2:$J$201,0)),3,2))))),""))</f>
        <v/>
      </c>
      <c r="AA1834" s="12" t="str">
        <f aca="false">IF(OR($B1834="",J1834="",K1834=""),"",IFERROR(IF(OR(INDEX(Matches!$I$2:$I$201,MATCH($A1834&amp;"-4",Matches!$J$2:$J$201,0))="Void",INDEX(Matches!$G$2:$G$201,MATCH($A1834&amp;"-4",Matches!$J$2:$J$201,0))="",INDEX(Matches!$H$2:$H$201,MATCH($A1834&amp;"-4",Matches!$J$2:$J$201,0))=""),"",IF(AND($C1834&lt;&gt;"",INDEX(Matches!$F$2:$F$201,MATCH($A1834&amp;"-4",Matches!$J$2:$J$201,0))&lt;&gt;"",$C1834&gt;=INDEX(Matches!$F$2:$F$201,MATCH($A1834&amp;"-4",Matches!$J$2:$J$201,0))),"",IF(AND(J1834=INDEX(Matches!$G$2:$G$201,MATCH($A1834&amp;"-4",Matches!$J$2:$J$201,0)),K1834=INDEX(Matches!$H$2:$H$201,MATCH($A1834&amp;"-4",Matches!$J$2:$J$201,0))),5,IF(SIGN(J1834-K1834)&lt;&gt;SIGN(INDEX(Matches!$G$2:$G$201,MATCH($A1834&amp;"-4",Matches!$J$2:$J$201,0))-INDEX(Matches!$H$2:$H$201,MATCH($A1834&amp;"-4",Matches!$J$2:$J$201,0))),0,IF(J1834-K1834=INDEX(Matches!$G$2:$G$201,MATCH($A1834&amp;"-4",Matches!$J$2:$J$201,0))-INDEX(Matches!$H$2:$H$201,MATCH($A1834&amp;"-4",Matches!$J$2:$J$201,0)),3,2))))),""))</f>
        <v/>
      </c>
      <c r="AB1834" s="12" t="str">
        <f aca="false">IF(OR($B1834="",L1834="",M1834=""),"",IFERROR(IF(OR(INDEX(Matches!$I$2:$I$201,MATCH($A1834&amp;"-5",Matches!$J$2:$J$201,0))="Void",INDEX(Matches!$G$2:$G$201,MATCH($A1834&amp;"-5",Matches!$J$2:$J$201,0))="",INDEX(Matches!$H$2:$H$201,MATCH($A1834&amp;"-5",Matches!$J$2:$J$201,0))=""),"",IF(AND($C1834&lt;&gt;"",INDEX(Matches!$F$2:$F$201,MATCH($A1834&amp;"-5",Matches!$J$2:$J$201,0))&lt;&gt;"",$C1834&gt;=INDEX(Matches!$F$2:$F$201,MATCH($A1834&amp;"-5",Matches!$J$2:$J$201,0))),"",IF(AND(L1834=INDEX(Matches!$G$2:$G$201,MATCH($A1834&amp;"-5",Matches!$J$2:$J$201,0)),M1834=INDEX(Matches!$H$2:$H$201,MATCH($A1834&amp;"-5",Matches!$J$2:$J$201,0))),5,IF(SIGN(L1834-M1834)&lt;&gt;SIGN(INDEX(Matches!$G$2:$G$201,MATCH($A1834&amp;"-5",Matches!$J$2:$J$201,0))-INDEX(Matches!$H$2:$H$201,MATCH($A1834&amp;"-5",Matches!$J$2:$J$201,0))),0,IF(L1834-M1834=INDEX(Matches!$G$2:$G$201,MATCH($A1834&amp;"-5",Matches!$J$2:$J$201,0))-INDEX(Matches!$H$2:$H$201,MATCH($A1834&amp;"-5",Matches!$J$2:$J$201,0)),3,2))))),""))</f>
        <v/>
      </c>
      <c r="AC1834" s="12" t="str">
        <f aca="false">IF(OR($B1834="",N1834="",O1834=""),"",IFERROR(IF(OR(INDEX(Matches!$I$2:$I$201,MATCH($A1834&amp;"-6",Matches!$J$2:$J$201,0))="Void",INDEX(Matches!$G$2:$G$201,MATCH($A1834&amp;"-6",Matches!$J$2:$J$201,0))="",INDEX(Matches!$H$2:$H$201,MATCH($A1834&amp;"-6",Matches!$J$2:$J$201,0))=""),"",IF(AND($C1834&lt;&gt;"",INDEX(Matches!$F$2:$F$201,MATCH($A1834&amp;"-6",Matches!$J$2:$J$201,0))&lt;&gt;"",$C1834&gt;=INDEX(Matches!$F$2:$F$201,MATCH($A1834&amp;"-6",Matches!$J$2:$J$201,0))),"",IF(AND(N1834=INDEX(Matches!$G$2:$G$201,MATCH($A1834&amp;"-6",Matches!$J$2:$J$201,0)),O1834=INDEX(Matches!$H$2:$H$201,MATCH($A1834&amp;"-6",Matches!$J$2:$J$201,0))),5,IF(SIGN(N1834-O1834)&lt;&gt;SIGN(INDEX(Matches!$G$2:$G$201,MATCH($A1834&amp;"-6",Matches!$J$2:$J$201,0))-INDEX(Matches!$H$2:$H$201,MATCH($A1834&amp;"-6",Matches!$J$2:$J$201,0))),0,IF(N1834-O1834=INDEX(Matches!$G$2:$G$201,MATCH($A1834&amp;"-6",Matches!$J$2:$J$201,0))-INDEX(Matches!$H$2:$H$201,MATCH($A1834&amp;"-6",Matches!$J$2:$J$201,0)),3,2))))),""))</f>
        <v/>
      </c>
      <c r="AD1834" s="12" t="str">
        <f aca="false">IF(OR($B1834="",P1834="",Q1834=""),"",IFERROR(IF(OR(INDEX(Matches!$I$2:$I$201,MATCH($A1834&amp;"-7",Matches!$J$2:$J$201,0))="Void",INDEX(Matches!$G$2:$G$201,MATCH($A1834&amp;"-7",Matches!$J$2:$J$201,0))="",INDEX(Matches!$H$2:$H$201,MATCH($A1834&amp;"-7",Matches!$J$2:$J$201,0))=""),"",IF(AND($C1834&lt;&gt;"",INDEX(Matches!$F$2:$F$201,MATCH($A1834&amp;"-7",Matches!$J$2:$J$201,0))&lt;&gt;"",$C1834&gt;=INDEX(Matches!$F$2:$F$201,MATCH($A1834&amp;"-7",Matches!$J$2:$J$201,0))),"",IF(AND(P1834=INDEX(Matches!$G$2:$G$201,MATCH($A1834&amp;"-7",Matches!$J$2:$J$201,0)),Q1834=INDEX(Matches!$H$2:$H$201,MATCH($A1834&amp;"-7",Matches!$J$2:$J$201,0))),5,IF(SIGN(P1834-Q1834)&lt;&gt;SIGN(INDEX(Matches!$G$2:$G$201,MATCH($A1834&amp;"-7",Matches!$J$2:$J$201,0))-INDEX(Matches!$H$2:$H$201,MATCH($A1834&amp;"-7",Matches!$J$2:$J$201,0))),0,IF(P1834-Q1834=INDEX(Matches!$G$2:$G$201,MATCH($A1834&amp;"-7",Matches!$J$2:$J$201,0))-INDEX(Matches!$H$2:$H$201,MATCH($A1834&amp;"-7",Matches!$J$2:$J$201,0)),3,2))))),""))</f>
        <v/>
      </c>
      <c r="AE1834" s="12" t="str">
        <f aca="false">IF(OR($B1834="",R1834="",S1834=""),"",IFERROR(IF(OR(INDEX(Matches!$I$2:$I$201,MATCH($A1834&amp;"-8",Matches!$J$2:$J$201,0))="Void",INDEX(Matches!$G$2:$G$201,MATCH($A1834&amp;"-8",Matches!$J$2:$J$201,0))="",INDEX(Matches!$H$2:$H$201,MATCH($A1834&amp;"-8",Matches!$J$2:$J$201,0))=""),"",IF(AND($C1834&lt;&gt;"",INDEX(Matches!$F$2:$F$201,MATCH($A1834&amp;"-8",Matches!$J$2:$J$201,0))&lt;&gt;"",$C1834&gt;=INDEX(Matches!$F$2:$F$201,MATCH($A1834&amp;"-8",Matches!$J$2:$J$201,0))),"",IF(AND(R1834=INDEX(Matches!$G$2:$G$201,MATCH($A1834&amp;"-8",Matches!$J$2:$J$201,0)),S1834=INDEX(Matches!$H$2:$H$201,MATCH($A1834&amp;"-8",Matches!$J$2:$J$201,0))),5,IF(SIGN(R1834-S1834)&lt;&gt;SIGN(INDEX(Matches!$G$2:$G$201,MATCH($A1834&amp;"-8",Matches!$J$2:$J$201,0))-INDEX(Matches!$H$2:$H$201,MATCH($A1834&amp;"-8",Matches!$J$2:$J$201,0))),0,IF(R1834-S1834=INDEX(Matches!$G$2:$G$201,MATCH($A1834&amp;"-8",Matches!$J$2:$J$201,0))-INDEX(Matches!$H$2:$H$201,MATCH($A1834&amp;"-8",Matches!$J$2:$J$201,0)),3,2))))),""))</f>
        <v/>
      </c>
      <c r="AF1834" s="12" t="str">
        <f aca="false">IF(OR($B1834="",T1834="",U1834=""),"",IFERROR(IF(OR(INDEX(Matches!$I$2:$I$201,MATCH($A1834&amp;"-9",Matches!$J$2:$J$201,0))="Void",INDEX(Matches!$G$2:$G$201,MATCH($A1834&amp;"-9",Matches!$J$2:$J$201,0))="",INDEX(Matches!$H$2:$H$201,MATCH($A1834&amp;"-9",Matches!$J$2:$J$201,0))=""),"",IF(AND($C1834&lt;&gt;"",INDEX(Matches!$F$2:$F$201,MATCH($A1834&amp;"-9",Matches!$J$2:$J$201,0))&lt;&gt;"",$C1834&gt;=INDEX(Matches!$F$2:$F$201,MATCH($A1834&amp;"-9",Matches!$J$2:$J$201,0))),"",IF(AND(T1834=INDEX(Matches!$G$2:$G$201,MATCH($A1834&amp;"-9",Matches!$J$2:$J$201,0)),U1834=INDEX(Matches!$H$2:$H$201,MATCH($A1834&amp;"-9",Matches!$J$2:$J$201,0))),5,IF(SIGN(T1834-U1834)&lt;&gt;SIGN(INDEX(Matches!$G$2:$G$201,MATCH($A1834&amp;"-9",Matches!$J$2:$J$201,0))-INDEX(Matches!$H$2:$H$201,MATCH($A1834&amp;"-9",Matches!$J$2:$J$201,0))),0,IF(T1834-U1834=INDEX(Matches!$G$2:$G$201,MATCH($A1834&amp;"-9",Matches!$J$2:$J$201,0))-INDEX(Matches!$H$2:$H$201,MATCH($A1834&amp;"-9",Matches!$J$2:$J$201,0)),3,2))))),""))</f>
        <v/>
      </c>
      <c r="AG1834" s="12" t="str">
        <f aca="false">IF(OR($B1834="",V1834="",W1834=""),"",IFERROR(IF(OR(INDEX(Matches!$I$2:$I$201,MATCH($A1834&amp;"-10",Matches!$J$2:$J$201,0))="Void",INDEX(Matches!$G$2:$G$201,MATCH($A1834&amp;"-10",Matches!$J$2:$J$201,0))="",INDEX(Matches!$H$2:$H$201,MATCH($A1834&amp;"-10",Matches!$J$2:$J$201,0))=""),"",IF(AND($C1834&lt;&gt;"",INDEX(Matches!$F$2:$F$201,MATCH($A1834&amp;"-10",Matches!$J$2:$J$201,0))&lt;&gt;"",$C1834&gt;=INDEX(Matches!$F$2:$F$201,MATCH($A1834&amp;"-10",Matches!$J$2:$J$201,0))),"",IF(AND(V1834=INDEX(Matches!$G$2:$G$201,MATCH($A1834&amp;"-10",Matches!$J$2:$J$201,0)),W1834=INDEX(Matches!$H$2:$H$201,MATCH($A1834&amp;"-10",Matches!$J$2:$J$201,0))),5,IF(SIGN(V1834-W1834)&lt;&gt;SIGN(INDEX(Matches!$G$2:$G$201,MATCH($A1834&amp;"-10",Matches!$J$2:$J$201,0))-INDEX(Matches!$H$2:$H$201,MATCH($A1834&amp;"-10",Matches!$J$2:$J$201,0))),0,IF(V1834-W1834=INDEX(Matches!$G$2:$G$201,MATCH($A1834&amp;"-10",Matches!$J$2:$J$201,0))-INDEX(Matches!$H$2:$H$201,MATCH($A1834&amp;"-10",Matches!$J$2:$J$201,0)),3,2))))),""))</f>
        <v/>
      </c>
      <c r="AH1834" s="13" t="str">
        <f aca="false">IF($B1834="","",SUM(X1834:AG1834))</f>
        <v/>
      </c>
      <c r="AI1834" s="12" t="str">
        <f aca="false">IF($B1834="","",COUNTIF(X1834:AG1834,5))</f>
        <v/>
      </c>
      <c r="AJ1834" s="12" t="str">
        <f aca="false">IF($B1834="","",COUNTIF(X1834:AG1834,"&gt;=2"))</f>
        <v/>
      </c>
      <c r="AK1834" s="12" t="str">
        <f aca="false">IF($B1834="","",COUNT(X1834:AG1834))</f>
        <v/>
      </c>
    </row>
    <row r="1835" customFormat="false" ht="15" hidden="false" customHeight="false" outlineLevel="0" collapsed="false">
      <c r="A1835" s="7"/>
      <c r="B1835" s="7"/>
      <c r="C1835" s="11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12" t="str">
        <f aca="false">IF(OR($B1835="",D1835="",E1835=""),"",IFERROR(IF(OR(INDEX(Matches!$I$2:$I$201,MATCH($A1835&amp;"-1",Matches!$J$2:$J$201,0))="Void",INDEX(Matches!$G$2:$G$201,MATCH($A1835&amp;"-1",Matches!$J$2:$J$201,0))="",INDEX(Matches!$H$2:$H$201,MATCH($A1835&amp;"-1",Matches!$J$2:$J$201,0))=""),"",IF(AND($C1835&lt;&gt;"",INDEX(Matches!$F$2:$F$201,MATCH($A1835&amp;"-1",Matches!$J$2:$J$201,0))&lt;&gt;"",$C1835&gt;=INDEX(Matches!$F$2:$F$201,MATCH($A1835&amp;"-1",Matches!$J$2:$J$201,0))),"",IF(AND(D1835=INDEX(Matches!$G$2:$G$201,MATCH($A1835&amp;"-1",Matches!$J$2:$J$201,0)),E1835=INDEX(Matches!$H$2:$H$201,MATCH($A1835&amp;"-1",Matches!$J$2:$J$201,0))),5,IF(SIGN(D1835-E1835)&lt;&gt;SIGN(INDEX(Matches!$G$2:$G$201,MATCH($A1835&amp;"-1",Matches!$J$2:$J$201,0))-INDEX(Matches!$H$2:$H$201,MATCH($A1835&amp;"-1",Matches!$J$2:$J$201,0))),0,IF(D1835-E1835=INDEX(Matches!$G$2:$G$201,MATCH($A1835&amp;"-1",Matches!$J$2:$J$201,0))-INDEX(Matches!$H$2:$H$201,MATCH($A1835&amp;"-1",Matches!$J$2:$J$201,0)),3,2))))),""))</f>
        <v/>
      </c>
      <c r="Y1835" s="12" t="str">
        <f aca="false">IF(OR($B1835="",F1835="",G1835=""),"",IFERROR(IF(OR(INDEX(Matches!$I$2:$I$201,MATCH($A1835&amp;"-2",Matches!$J$2:$J$201,0))="Void",INDEX(Matches!$G$2:$G$201,MATCH($A1835&amp;"-2",Matches!$J$2:$J$201,0))="",INDEX(Matches!$H$2:$H$201,MATCH($A1835&amp;"-2",Matches!$J$2:$J$201,0))=""),"",IF(AND($C1835&lt;&gt;"",INDEX(Matches!$F$2:$F$201,MATCH($A1835&amp;"-2",Matches!$J$2:$J$201,0))&lt;&gt;"",$C1835&gt;=INDEX(Matches!$F$2:$F$201,MATCH($A1835&amp;"-2",Matches!$J$2:$J$201,0))),"",IF(AND(F1835=INDEX(Matches!$G$2:$G$201,MATCH($A1835&amp;"-2",Matches!$J$2:$J$201,0)),G1835=INDEX(Matches!$H$2:$H$201,MATCH($A1835&amp;"-2",Matches!$J$2:$J$201,0))),5,IF(SIGN(F1835-G1835)&lt;&gt;SIGN(INDEX(Matches!$G$2:$G$201,MATCH($A1835&amp;"-2",Matches!$J$2:$J$201,0))-INDEX(Matches!$H$2:$H$201,MATCH($A1835&amp;"-2",Matches!$J$2:$J$201,0))),0,IF(F1835-G1835=INDEX(Matches!$G$2:$G$201,MATCH($A1835&amp;"-2",Matches!$J$2:$J$201,0))-INDEX(Matches!$H$2:$H$201,MATCH($A1835&amp;"-2",Matches!$J$2:$J$201,0)),3,2))))),""))</f>
        <v/>
      </c>
      <c r="Z1835" s="12" t="str">
        <f aca="false">IF(OR($B1835="",H1835="",I1835=""),"",IFERROR(IF(OR(INDEX(Matches!$I$2:$I$201,MATCH($A1835&amp;"-3",Matches!$J$2:$J$201,0))="Void",INDEX(Matches!$G$2:$G$201,MATCH($A1835&amp;"-3",Matches!$J$2:$J$201,0))="",INDEX(Matches!$H$2:$H$201,MATCH($A1835&amp;"-3",Matches!$J$2:$J$201,0))=""),"",IF(AND($C1835&lt;&gt;"",INDEX(Matches!$F$2:$F$201,MATCH($A1835&amp;"-3",Matches!$J$2:$J$201,0))&lt;&gt;"",$C1835&gt;=INDEX(Matches!$F$2:$F$201,MATCH($A1835&amp;"-3",Matches!$J$2:$J$201,0))),"",IF(AND(H1835=INDEX(Matches!$G$2:$G$201,MATCH($A1835&amp;"-3",Matches!$J$2:$J$201,0)),I1835=INDEX(Matches!$H$2:$H$201,MATCH($A1835&amp;"-3",Matches!$J$2:$J$201,0))),5,IF(SIGN(H1835-I1835)&lt;&gt;SIGN(INDEX(Matches!$G$2:$G$201,MATCH($A1835&amp;"-3",Matches!$J$2:$J$201,0))-INDEX(Matches!$H$2:$H$201,MATCH($A1835&amp;"-3",Matches!$J$2:$J$201,0))),0,IF(H1835-I1835=INDEX(Matches!$G$2:$G$201,MATCH($A1835&amp;"-3",Matches!$J$2:$J$201,0))-INDEX(Matches!$H$2:$H$201,MATCH($A1835&amp;"-3",Matches!$J$2:$J$201,0)),3,2))))),""))</f>
        <v/>
      </c>
      <c r="AA1835" s="12" t="str">
        <f aca="false">IF(OR($B1835="",J1835="",K1835=""),"",IFERROR(IF(OR(INDEX(Matches!$I$2:$I$201,MATCH($A1835&amp;"-4",Matches!$J$2:$J$201,0))="Void",INDEX(Matches!$G$2:$G$201,MATCH($A1835&amp;"-4",Matches!$J$2:$J$201,0))="",INDEX(Matches!$H$2:$H$201,MATCH($A1835&amp;"-4",Matches!$J$2:$J$201,0))=""),"",IF(AND($C1835&lt;&gt;"",INDEX(Matches!$F$2:$F$201,MATCH($A1835&amp;"-4",Matches!$J$2:$J$201,0))&lt;&gt;"",$C1835&gt;=INDEX(Matches!$F$2:$F$201,MATCH($A1835&amp;"-4",Matches!$J$2:$J$201,0))),"",IF(AND(J1835=INDEX(Matches!$G$2:$G$201,MATCH($A1835&amp;"-4",Matches!$J$2:$J$201,0)),K1835=INDEX(Matches!$H$2:$H$201,MATCH($A1835&amp;"-4",Matches!$J$2:$J$201,0))),5,IF(SIGN(J1835-K1835)&lt;&gt;SIGN(INDEX(Matches!$G$2:$G$201,MATCH($A1835&amp;"-4",Matches!$J$2:$J$201,0))-INDEX(Matches!$H$2:$H$201,MATCH($A1835&amp;"-4",Matches!$J$2:$J$201,0))),0,IF(J1835-K1835=INDEX(Matches!$G$2:$G$201,MATCH($A1835&amp;"-4",Matches!$J$2:$J$201,0))-INDEX(Matches!$H$2:$H$201,MATCH($A1835&amp;"-4",Matches!$J$2:$J$201,0)),3,2))))),""))</f>
        <v/>
      </c>
      <c r="AB1835" s="12" t="str">
        <f aca="false">IF(OR($B1835="",L1835="",M1835=""),"",IFERROR(IF(OR(INDEX(Matches!$I$2:$I$201,MATCH($A1835&amp;"-5",Matches!$J$2:$J$201,0))="Void",INDEX(Matches!$G$2:$G$201,MATCH($A1835&amp;"-5",Matches!$J$2:$J$201,0))="",INDEX(Matches!$H$2:$H$201,MATCH($A1835&amp;"-5",Matches!$J$2:$J$201,0))=""),"",IF(AND($C1835&lt;&gt;"",INDEX(Matches!$F$2:$F$201,MATCH($A1835&amp;"-5",Matches!$J$2:$J$201,0))&lt;&gt;"",$C1835&gt;=INDEX(Matches!$F$2:$F$201,MATCH($A1835&amp;"-5",Matches!$J$2:$J$201,0))),"",IF(AND(L1835=INDEX(Matches!$G$2:$G$201,MATCH($A1835&amp;"-5",Matches!$J$2:$J$201,0)),M1835=INDEX(Matches!$H$2:$H$201,MATCH($A1835&amp;"-5",Matches!$J$2:$J$201,0))),5,IF(SIGN(L1835-M1835)&lt;&gt;SIGN(INDEX(Matches!$G$2:$G$201,MATCH($A1835&amp;"-5",Matches!$J$2:$J$201,0))-INDEX(Matches!$H$2:$H$201,MATCH($A1835&amp;"-5",Matches!$J$2:$J$201,0))),0,IF(L1835-M1835=INDEX(Matches!$G$2:$G$201,MATCH($A1835&amp;"-5",Matches!$J$2:$J$201,0))-INDEX(Matches!$H$2:$H$201,MATCH($A1835&amp;"-5",Matches!$J$2:$J$201,0)),3,2))))),""))</f>
        <v/>
      </c>
      <c r="AC1835" s="12" t="str">
        <f aca="false">IF(OR($B1835="",N1835="",O1835=""),"",IFERROR(IF(OR(INDEX(Matches!$I$2:$I$201,MATCH($A1835&amp;"-6",Matches!$J$2:$J$201,0))="Void",INDEX(Matches!$G$2:$G$201,MATCH($A1835&amp;"-6",Matches!$J$2:$J$201,0))="",INDEX(Matches!$H$2:$H$201,MATCH($A1835&amp;"-6",Matches!$J$2:$J$201,0))=""),"",IF(AND($C1835&lt;&gt;"",INDEX(Matches!$F$2:$F$201,MATCH($A1835&amp;"-6",Matches!$J$2:$J$201,0))&lt;&gt;"",$C1835&gt;=INDEX(Matches!$F$2:$F$201,MATCH($A1835&amp;"-6",Matches!$J$2:$J$201,0))),"",IF(AND(N1835=INDEX(Matches!$G$2:$G$201,MATCH($A1835&amp;"-6",Matches!$J$2:$J$201,0)),O1835=INDEX(Matches!$H$2:$H$201,MATCH($A1835&amp;"-6",Matches!$J$2:$J$201,0))),5,IF(SIGN(N1835-O1835)&lt;&gt;SIGN(INDEX(Matches!$G$2:$G$201,MATCH($A1835&amp;"-6",Matches!$J$2:$J$201,0))-INDEX(Matches!$H$2:$H$201,MATCH($A1835&amp;"-6",Matches!$J$2:$J$201,0))),0,IF(N1835-O1835=INDEX(Matches!$G$2:$G$201,MATCH($A1835&amp;"-6",Matches!$J$2:$J$201,0))-INDEX(Matches!$H$2:$H$201,MATCH($A1835&amp;"-6",Matches!$J$2:$J$201,0)),3,2))))),""))</f>
        <v/>
      </c>
      <c r="AD1835" s="12" t="str">
        <f aca="false">IF(OR($B1835="",P1835="",Q1835=""),"",IFERROR(IF(OR(INDEX(Matches!$I$2:$I$201,MATCH($A1835&amp;"-7",Matches!$J$2:$J$201,0))="Void",INDEX(Matches!$G$2:$G$201,MATCH($A1835&amp;"-7",Matches!$J$2:$J$201,0))="",INDEX(Matches!$H$2:$H$201,MATCH($A1835&amp;"-7",Matches!$J$2:$J$201,0))=""),"",IF(AND($C1835&lt;&gt;"",INDEX(Matches!$F$2:$F$201,MATCH($A1835&amp;"-7",Matches!$J$2:$J$201,0))&lt;&gt;"",$C1835&gt;=INDEX(Matches!$F$2:$F$201,MATCH($A1835&amp;"-7",Matches!$J$2:$J$201,0))),"",IF(AND(P1835=INDEX(Matches!$G$2:$G$201,MATCH($A1835&amp;"-7",Matches!$J$2:$J$201,0)),Q1835=INDEX(Matches!$H$2:$H$201,MATCH($A1835&amp;"-7",Matches!$J$2:$J$201,0))),5,IF(SIGN(P1835-Q1835)&lt;&gt;SIGN(INDEX(Matches!$G$2:$G$201,MATCH($A1835&amp;"-7",Matches!$J$2:$J$201,0))-INDEX(Matches!$H$2:$H$201,MATCH($A1835&amp;"-7",Matches!$J$2:$J$201,0))),0,IF(P1835-Q1835=INDEX(Matches!$G$2:$G$201,MATCH($A1835&amp;"-7",Matches!$J$2:$J$201,0))-INDEX(Matches!$H$2:$H$201,MATCH($A1835&amp;"-7",Matches!$J$2:$J$201,0)),3,2))))),""))</f>
        <v/>
      </c>
      <c r="AE1835" s="12" t="str">
        <f aca="false">IF(OR($B1835="",R1835="",S1835=""),"",IFERROR(IF(OR(INDEX(Matches!$I$2:$I$201,MATCH($A1835&amp;"-8",Matches!$J$2:$J$201,0))="Void",INDEX(Matches!$G$2:$G$201,MATCH($A1835&amp;"-8",Matches!$J$2:$J$201,0))="",INDEX(Matches!$H$2:$H$201,MATCH($A1835&amp;"-8",Matches!$J$2:$J$201,0))=""),"",IF(AND($C1835&lt;&gt;"",INDEX(Matches!$F$2:$F$201,MATCH($A1835&amp;"-8",Matches!$J$2:$J$201,0))&lt;&gt;"",$C1835&gt;=INDEX(Matches!$F$2:$F$201,MATCH($A1835&amp;"-8",Matches!$J$2:$J$201,0))),"",IF(AND(R1835=INDEX(Matches!$G$2:$G$201,MATCH($A1835&amp;"-8",Matches!$J$2:$J$201,0)),S1835=INDEX(Matches!$H$2:$H$201,MATCH($A1835&amp;"-8",Matches!$J$2:$J$201,0))),5,IF(SIGN(R1835-S1835)&lt;&gt;SIGN(INDEX(Matches!$G$2:$G$201,MATCH($A1835&amp;"-8",Matches!$J$2:$J$201,0))-INDEX(Matches!$H$2:$H$201,MATCH($A1835&amp;"-8",Matches!$J$2:$J$201,0))),0,IF(R1835-S1835=INDEX(Matches!$G$2:$G$201,MATCH($A1835&amp;"-8",Matches!$J$2:$J$201,0))-INDEX(Matches!$H$2:$H$201,MATCH($A1835&amp;"-8",Matches!$J$2:$J$201,0)),3,2))))),""))</f>
        <v/>
      </c>
      <c r="AF1835" s="12" t="str">
        <f aca="false">IF(OR($B1835="",T1835="",U1835=""),"",IFERROR(IF(OR(INDEX(Matches!$I$2:$I$201,MATCH($A1835&amp;"-9",Matches!$J$2:$J$201,0))="Void",INDEX(Matches!$G$2:$G$201,MATCH($A1835&amp;"-9",Matches!$J$2:$J$201,0))="",INDEX(Matches!$H$2:$H$201,MATCH($A1835&amp;"-9",Matches!$J$2:$J$201,0))=""),"",IF(AND($C1835&lt;&gt;"",INDEX(Matches!$F$2:$F$201,MATCH($A1835&amp;"-9",Matches!$J$2:$J$201,0))&lt;&gt;"",$C1835&gt;=INDEX(Matches!$F$2:$F$201,MATCH($A1835&amp;"-9",Matches!$J$2:$J$201,0))),"",IF(AND(T1835=INDEX(Matches!$G$2:$G$201,MATCH($A1835&amp;"-9",Matches!$J$2:$J$201,0)),U1835=INDEX(Matches!$H$2:$H$201,MATCH($A1835&amp;"-9",Matches!$J$2:$J$201,0))),5,IF(SIGN(T1835-U1835)&lt;&gt;SIGN(INDEX(Matches!$G$2:$G$201,MATCH($A1835&amp;"-9",Matches!$J$2:$J$201,0))-INDEX(Matches!$H$2:$H$201,MATCH($A1835&amp;"-9",Matches!$J$2:$J$201,0))),0,IF(T1835-U1835=INDEX(Matches!$G$2:$G$201,MATCH($A1835&amp;"-9",Matches!$J$2:$J$201,0))-INDEX(Matches!$H$2:$H$201,MATCH($A1835&amp;"-9",Matches!$J$2:$J$201,0)),3,2))))),""))</f>
        <v/>
      </c>
      <c r="AG1835" s="12" t="str">
        <f aca="false">IF(OR($B1835="",V1835="",W1835=""),"",IFERROR(IF(OR(INDEX(Matches!$I$2:$I$201,MATCH($A1835&amp;"-10",Matches!$J$2:$J$201,0))="Void",INDEX(Matches!$G$2:$G$201,MATCH($A1835&amp;"-10",Matches!$J$2:$J$201,0))="",INDEX(Matches!$H$2:$H$201,MATCH($A1835&amp;"-10",Matches!$J$2:$J$201,0))=""),"",IF(AND($C1835&lt;&gt;"",INDEX(Matches!$F$2:$F$201,MATCH($A1835&amp;"-10",Matches!$J$2:$J$201,0))&lt;&gt;"",$C1835&gt;=INDEX(Matches!$F$2:$F$201,MATCH($A1835&amp;"-10",Matches!$J$2:$J$201,0))),"",IF(AND(V1835=INDEX(Matches!$G$2:$G$201,MATCH($A1835&amp;"-10",Matches!$J$2:$J$201,0)),W1835=INDEX(Matches!$H$2:$H$201,MATCH($A1835&amp;"-10",Matches!$J$2:$J$201,0))),5,IF(SIGN(V1835-W1835)&lt;&gt;SIGN(INDEX(Matches!$G$2:$G$201,MATCH($A1835&amp;"-10",Matches!$J$2:$J$201,0))-INDEX(Matches!$H$2:$H$201,MATCH($A1835&amp;"-10",Matches!$J$2:$J$201,0))),0,IF(V1835-W1835=INDEX(Matches!$G$2:$G$201,MATCH($A1835&amp;"-10",Matches!$J$2:$J$201,0))-INDEX(Matches!$H$2:$H$201,MATCH($A1835&amp;"-10",Matches!$J$2:$J$201,0)),3,2))))),""))</f>
        <v/>
      </c>
      <c r="AH1835" s="13" t="str">
        <f aca="false">IF($B1835="","",SUM(X1835:AG1835))</f>
        <v/>
      </c>
      <c r="AI1835" s="12" t="str">
        <f aca="false">IF($B1835="","",COUNTIF(X1835:AG1835,5))</f>
        <v/>
      </c>
      <c r="AJ1835" s="12" t="str">
        <f aca="false">IF($B1835="","",COUNTIF(X1835:AG1835,"&gt;=2"))</f>
        <v/>
      </c>
      <c r="AK1835" s="12" t="str">
        <f aca="false">IF($B1835="","",COUNT(X1835:AG1835))</f>
        <v/>
      </c>
    </row>
    <row r="1836" customFormat="false" ht="15" hidden="false" customHeight="false" outlineLevel="0" collapsed="false">
      <c r="A1836" s="7"/>
      <c r="B1836" s="7"/>
      <c r="C1836" s="11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12" t="str">
        <f aca="false">IF(OR($B1836="",D1836="",E1836=""),"",IFERROR(IF(OR(INDEX(Matches!$I$2:$I$201,MATCH($A1836&amp;"-1",Matches!$J$2:$J$201,0))="Void",INDEX(Matches!$G$2:$G$201,MATCH($A1836&amp;"-1",Matches!$J$2:$J$201,0))="",INDEX(Matches!$H$2:$H$201,MATCH($A1836&amp;"-1",Matches!$J$2:$J$201,0))=""),"",IF(AND($C1836&lt;&gt;"",INDEX(Matches!$F$2:$F$201,MATCH($A1836&amp;"-1",Matches!$J$2:$J$201,0))&lt;&gt;"",$C1836&gt;=INDEX(Matches!$F$2:$F$201,MATCH($A1836&amp;"-1",Matches!$J$2:$J$201,0))),"",IF(AND(D1836=INDEX(Matches!$G$2:$G$201,MATCH($A1836&amp;"-1",Matches!$J$2:$J$201,0)),E1836=INDEX(Matches!$H$2:$H$201,MATCH($A1836&amp;"-1",Matches!$J$2:$J$201,0))),5,IF(SIGN(D1836-E1836)&lt;&gt;SIGN(INDEX(Matches!$G$2:$G$201,MATCH($A1836&amp;"-1",Matches!$J$2:$J$201,0))-INDEX(Matches!$H$2:$H$201,MATCH($A1836&amp;"-1",Matches!$J$2:$J$201,0))),0,IF(D1836-E1836=INDEX(Matches!$G$2:$G$201,MATCH($A1836&amp;"-1",Matches!$J$2:$J$201,0))-INDEX(Matches!$H$2:$H$201,MATCH($A1836&amp;"-1",Matches!$J$2:$J$201,0)),3,2))))),""))</f>
        <v/>
      </c>
      <c r="Y1836" s="12" t="str">
        <f aca="false">IF(OR($B1836="",F1836="",G1836=""),"",IFERROR(IF(OR(INDEX(Matches!$I$2:$I$201,MATCH($A1836&amp;"-2",Matches!$J$2:$J$201,0))="Void",INDEX(Matches!$G$2:$G$201,MATCH($A1836&amp;"-2",Matches!$J$2:$J$201,0))="",INDEX(Matches!$H$2:$H$201,MATCH($A1836&amp;"-2",Matches!$J$2:$J$201,0))=""),"",IF(AND($C1836&lt;&gt;"",INDEX(Matches!$F$2:$F$201,MATCH($A1836&amp;"-2",Matches!$J$2:$J$201,0))&lt;&gt;"",$C1836&gt;=INDEX(Matches!$F$2:$F$201,MATCH($A1836&amp;"-2",Matches!$J$2:$J$201,0))),"",IF(AND(F1836=INDEX(Matches!$G$2:$G$201,MATCH($A1836&amp;"-2",Matches!$J$2:$J$201,0)),G1836=INDEX(Matches!$H$2:$H$201,MATCH($A1836&amp;"-2",Matches!$J$2:$J$201,0))),5,IF(SIGN(F1836-G1836)&lt;&gt;SIGN(INDEX(Matches!$G$2:$G$201,MATCH($A1836&amp;"-2",Matches!$J$2:$J$201,0))-INDEX(Matches!$H$2:$H$201,MATCH($A1836&amp;"-2",Matches!$J$2:$J$201,0))),0,IF(F1836-G1836=INDEX(Matches!$G$2:$G$201,MATCH($A1836&amp;"-2",Matches!$J$2:$J$201,0))-INDEX(Matches!$H$2:$H$201,MATCH($A1836&amp;"-2",Matches!$J$2:$J$201,0)),3,2))))),""))</f>
        <v/>
      </c>
      <c r="Z1836" s="12" t="str">
        <f aca="false">IF(OR($B1836="",H1836="",I1836=""),"",IFERROR(IF(OR(INDEX(Matches!$I$2:$I$201,MATCH($A1836&amp;"-3",Matches!$J$2:$J$201,0))="Void",INDEX(Matches!$G$2:$G$201,MATCH($A1836&amp;"-3",Matches!$J$2:$J$201,0))="",INDEX(Matches!$H$2:$H$201,MATCH($A1836&amp;"-3",Matches!$J$2:$J$201,0))=""),"",IF(AND($C1836&lt;&gt;"",INDEX(Matches!$F$2:$F$201,MATCH($A1836&amp;"-3",Matches!$J$2:$J$201,0))&lt;&gt;"",$C1836&gt;=INDEX(Matches!$F$2:$F$201,MATCH($A1836&amp;"-3",Matches!$J$2:$J$201,0))),"",IF(AND(H1836=INDEX(Matches!$G$2:$G$201,MATCH($A1836&amp;"-3",Matches!$J$2:$J$201,0)),I1836=INDEX(Matches!$H$2:$H$201,MATCH($A1836&amp;"-3",Matches!$J$2:$J$201,0))),5,IF(SIGN(H1836-I1836)&lt;&gt;SIGN(INDEX(Matches!$G$2:$G$201,MATCH($A1836&amp;"-3",Matches!$J$2:$J$201,0))-INDEX(Matches!$H$2:$H$201,MATCH($A1836&amp;"-3",Matches!$J$2:$J$201,0))),0,IF(H1836-I1836=INDEX(Matches!$G$2:$G$201,MATCH($A1836&amp;"-3",Matches!$J$2:$J$201,0))-INDEX(Matches!$H$2:$H$201,MATCH($A1836&amp;"-3",Matches!$J$2:$J$201,0)),3,2))))),""))</f>
        <v/>
      </c>
      <c r="AA1836" s="12" t="str">
        <f aca="false">IF(OR($B1836="",J1836="",K1836=""),"",IFERROR(IF(OR(INDEX(Matches!$I$2:$I$201,MATCH($A1836&amp;"-4",Matches!$J$2:$J$201,0))="Void",INDEX(Matches!$G$2:$G$201,MATCH($A1836&amp;"-4",Matches!$J$2:$J$201,0))="",INDEX(Matches!$H$2:$H$201,MATCH($A1836&amp;"-4",Matches!$J$2:$J$201,0))=""),"",IF(AND($C1836&lt;&gt;"",INDEX(Matches!$F$2:$F$201,MATCH($A1836&amp;"-4",Matches!$J$2:$J$201,0))&lt;&gt;"",$C1836&gt;=INDEX(Matches!$F$2:$F$201,MATCH($A1836&amp;"-4",Matches!$J$2:$J$201,0))),"",IF(AND(J1836=INDEX(Matches!$G$2:$G$201,MATCH($A1836&amp;"-4",Matches!$J$2:$J$201,0)),K1836=INDEX(Matches!$H$2:$H$201,MATCH($A1836&amp;"-4",Matches!$J$2:$J$201,0))),5,IF(SIGN(J1836-K1836)&lt;&gt;SIGN(INDEX(Matches!$G$2:$G$201,MATCH($A1836&amp;"-4",Matches!$J$2:$J$201,0))-INDEX(Matches!$H$2:$H$201,MATCH($A1836&amp;"-4",Matches!$J$2:$J$201,0))),0,IF(J1836-K1836=INDEX(Matches!$G$2:$G$201,MATCH($A1836&amp;"-4",Matches!$J$2:$J$201,0))-INDEX(Matches!$H$2:$H$201,MATCH($A1836&amp;"-4",Matches!$J$2:$J$201,0)),3,2))))),""))</f>
        <v/>
      </c>
      <c r="AB1836" s="12" t="str">
        <f aca="false">IF(OR($B1836="",L1836="",M1836=""),"",IFERROR(IF(OR(INDEX(Matches!$I$2:$I$201,MATCH($A1836&amp;"-5",Matches!$J$2:$J$201,0))="Void",INDEX(Matches!$G$2:$G$201,MATCH($A1836&amp;"-5",Matches!$J$2:$J$201,0))="",INDEX(Matches!$H$2:$H$201,MATCH($A1836&amp;"-5",Matches!$J$2:$J$201,0))=""),"",IF(AND($C1836&lt;&gt;"",INDEX(Matches!$F$2:$F$201,MATCH($A1836&amp;"-5",Matches!$J$2:$J$201,0))&lt;&gt;"",$C1836&gt;=INDEX(Matches!$F$2:$F$201,MATCH($A1836&amp;"-5",Matches!$J$2:$J$201,0))),"",IF(AND(L1836=INDEX(Matches!$G$2:$G$201,MATCH($A1836&amp;"-5",Matches!$J$2:$J$201,0)),M1836=INDEX(Matches!$H$2:$H$201,MATCH($A1836&amp;"-5",Matches!$J$2:$J$201,0))),5,IF(SIGN(L1836-M1836)&lt;&gt;SIGN(INDEX(Matches!$G$2:$G$201,MATCH($A1836&amp;"-5",Matches!$J$2:$J$201,0))-INDEX(Matches!$H$2:$H$201,MATCH($A1836&amp;"-5",Matches!$J$2:$J$201,0))),0,IF(L1836-M1836=INDEX(Matches!$G$2:$G$201,MATCH($A1836&amp;"-5",Matches!$J$2:$J$201,0))-INDEX(Matches!$H$2:$H$201,MATCH($A1836&amp;"-5",Matches!$J$2:$J$201,0)),3,2))))),""))</f>
        <v/>
      </c>
      <c r="AC1836" s="12" t="str">
        <f aca="false">IF(OR($B1836="",N1836="",O1836=""),"",IFERROR(IF(OR(INDEX(Matches!$I$2:$I$201,MATCH($A1836&amp;"-6",Matches!$J$2:$J$201,0))="Void",INDEX(Matches!$G$2:$G$201,MATCH($A1836&amp;"-6",Matches!$J$2:$J$201,0))="",INDEX(Matches!$H$2:$H$201,MATCH($A1836&amp;"-6",Matches!$J$2:$J$201,0))=""),"",IF(AND($C1836&lt;&gt;"",INDEX(Matches!$F$2:$F$201,MATCH($A1836&amp;"-6",Matches!$J$2:$J$201,0))&lt;&gt;"",$C1836&gt;=INDEX(Matches!$F$2:$F$201,MATCH($A1836&amp;"-6",Matches!$J$2:$J$201,0))),"",IF(AND(N1836=INDEX(Matches!$G$2:$G$201,MATCH($A1836&amp;"-6",Matches!$J$2:$J$201,0)),O1836=INDEX(Matches!$H$2:$H$201,MATCH($A1836&amp;"-6",Matches!$J$2:$J$201,0))),5,IF(SIGN(N1836-O1836)&lt;&gt;SIGN(INDEX(Matches!$G$2:$G$201,MATCH($A1836&amp;"-6",Matches!$J$2:$J$201,0))-INDEX(Matches!$H$2:$H$201,MATCH($A1836&amp;"-6",Matches!$J$2:$J$201,0))),0,IF(N1836-O1836=INDEX(Matches!$G$2:$G$201,MATCH($A1836&amp;"-6",Matches!$J$2:$J$201,0))-INDEX(Matches!$H$2:$H$201,MATCH($A1836&amp;"-6",Matches!$J$2:$J$201,0)),3,2))))),""))</f>
        <v/>
      </c>
      <c r="AD1836" s="12" t="str">
        <f aca="false">IF(OR($B1836="",P1836="",Q1836=""),"",IFERROR(IF(OR(INDEX(Matches!$I$2:$I$201,MATCH($A1836&amp;"-7",Matches!$J$2:$J$201,0))="Void",INDEX(Matches!$G$2:$G$201,MATCH($A1836&amp;"-7",Matches!$J$2:$J$201,0))="",INDEX(Matches!$H$2:$H$201,MATCH($A1836&amp;"-7",Matches!$J$2:$J$201,0))=""),"",IF(AND($C1836&lt;&gt;"",INDEX(Matches!$F$2:$F$201,MATCH($A1836&amp;"-7",Matches!$J$2:$J$201,0))&lt;&gt;"",$C1836&gt;=INDEX(Matches!$F$2:$F$201,MATCH($A1836&amp;"-7",Matches!$J$2:$J$201,0))),"",IF(AND(P1836=INDEX(Matches!$G$2:$G$201,MATCH($A1836&amp;"-7",Matches!$J$2:$J$201,0)),Q1836=INDEX(Matches!$H$2:$H$201,MATCH($A1836&amp;"-7",Matches!$J$2:$J$201,0))),5,IF(SIGN(P1836-Q1836)&lt;&gt;SIGN(INDEX(Matches!$G$2:$G$201,MATCH($A1836&amp;"-7",Matches!$J$2:$J$201,0))-INDEX(Matches!$H$2:$H$201,MATCH($A1836&amp;"-7",Matches!$J$2:$J$201,0))),0,IF(P1836-Q1836=INDEX(Matches!$G$2:$G$201,MATCH($A1836&amp;"-7",Matches!$J$2:$J$201,0))-INDEX(Matches!$H$2:$H$201,MATCH($A1836&amp;"-7",Matches!$J$2:$J$201,0)),3,2))))),""))</f>
        <v/>
      </c>
      <c r="AE1836" s="12" t="str">
        <f aca="false">IF(OR($B1836="",R1836="",S1836=""),"",IFERROR(IF(OR(INDEX(Matches!$I$2:$I$201,MATCH($A1836&amp;"-8",Matches!$J$2:$J$201,0))="Void",INDEX(Matches!$G$2:$G$201,MATCH($A1836&amp;"-8",Matches!$J$2:$J$201,0))="",INDEX(Matches!$H$2:$H$201,MATCH($A1836&amp;"-8",Matches!$J$2:$J$201,0))=""),"",IF(AND($C1836&lt;&gt;"",INDEX(Matches!$F$2:$F$201,MATCH($A1836&amp;"-8",Matches!$J$2:$J$201,0))&lt;&gt;"",$C1836&gt;=INDEX(Matches!$F$2:$F$201,MATCH($A1836&amp;"-8",Matches!$J$2:$J$201,0))),"",IF(AND(R1836=INDEX(Matches!$G$2:$G$201,MATCH($A1836&amp;"-8",Matches!$J$2:$J$201,0)),S1836=INDEX(Matches!$H$2:$H$201,MATCH($A1836&amp;"-8",Matches!$J$2:$J$201,0))),5,IF(SIGN(R1836-S1836)&lt;&gt;SIGN(INDEX(Matches!$G$2:$G$201,MATCH($A1836&amp;"-8",Matches!$J$2:$J$201,0))-INDEX(Matches!$H$2:$H$201,MATCH($A1836&amp;"-8",Matches!$J$2:$J$201,0))),0,IF(R1836-S1836=INDEX(Matches!$G$2:$G$201,MATCH($A1836&amp;"-8",Matches!$J$2:$J$201,0))-INDEX(Matches!$H$2:$H$201,MATCH($A1836&amp;"-8",Matches!$J$2:$J$201,0)),3,2))))),""))</f>
        <v/>
      </c>
      <c r="AF1836" s="12" t="str">
        <f aca="false">IF(OR($B1836="",T1836="",U1836=""),"",IFERROR(IF(OR(INDEX(Matches!$I$2:$I$201,MATCH($A1836&amp;"-9",Matches!$J$2:$J$201,0))="Void",INDEX(Matches!$G$2:$G$201,MATCH($A1836&amp;"-9",Matches!$J$2:$J$201,0))="",INDEX(Matches!$H$2:$H$201,MATCH($A1836&amp;"-9",Matches!$J$2:$J$201,0))=""),"",IF(AND($C1836&lt;&gt;"",INDEX(Matches!$F$2:$F$201,MATCH($A1836&amp;"-9",Matches!$J$2:$J$201,0))&lt;&gt;"",$C1836&gt;=INDEX(Matches!$F$2:$F$201,MATCH($A1836&amp;"-9",Matches!$J$2:$J$201,0))),"",IF(AND(T1836=INDEX(Matches!$G$2:$G$201,MATCH($A1836&amp;"-9",Matches!$J$2:$J$201,0)),U1836=INDEX(Matches!$H$2:$H$201,MATCH($A1836&amp;"-9",Matches!$J$2:$J$201,0))),5,IF(SIGN(T1836-U1836)&lt;&gt;SIGN(INDEX(Matches!$G$2:$G$201,MATCH($A1836&amp;"-9",Matches!$J$2:$J$201,0))-INDEX(Matches!$H$2:$H$201,MATCH($A1836&amp;"-9",Matches!$J$2:$J$201,0))),0,IF(T1836-U1836=INDEX(Matches!$G$2:$G$201,MATCH($A1836&amp;"-9",Matches!$J$2:$J$201,0))-INDEX(Matches!$H$2:$H$201,MATCH($A1836&amp;"-9",Matches!$J$2:$J$201,0)),3,2))))),""))</f>
        <v/>
      </c>
      <c r="AG1836" s="12" t="str">
        <f aca="false">IF(OR($B1836="",V1836="",W1836=""),"",IFERROR(IF(OR(INDEX(Matches!$I$2:$I$201,MATCH($A1836&amp;"-10",Matches!$J$2:$J$201,0))="Void",INDEX(Matches!$G$2:$G$201,MATCH($A1836&amp;"-10",Matches!$J$2:$J$201,0))="",INDEX(Matches!$H$2:$H$201,MATCH($A1836&amp;"-10",Matches!$J$2:$J$201,0))=""),"",IF(AND($C1836&lt;&gt;"",INDEX(Matches!$F$2:$F$201,MATCH($A1836&amp;"-10",Matches!$J$2:$J$201,0))&lt;&gt;"",$C1836&gt;=INDEX(Matches!$F$2:$F$201,MATCH($A1836&amp;"-10",Matches!$J$2:$J$201,0))),"",IF(AND(V1836=INDEX(Matches!$G$2:$G$201,MATCH($A1836&amp;"-10",Matches!$J$2:$J$201,0)),W1836=INDEX(Matches!$H$2:$H$201,MATCH($A1836&amp;"-10",Matches!$J$2:$J$201,0))),5,IF(SIGN(V1836-W1836)&lt;&gt;SIGN(INDEX(Matches!$G$2:$G$201,MATCH($A1836&amp;"-10",Matches!$J$2:$J$201,0))-INDEX(Matches!$H$2:$H$201,MATCH($A1836&amp;"-10",Matches!$J$2:$J$201,0))),0,IF(V1836-W1836=INDEX(Matches!$G$2:$G$201,MATCH($A1836&amp;"-10",Matches!$J$2:$J$201,0))-INDEX(Matches!$H$2:$H$201,MATCH($A1836&amp;"-10",Matches!$J$2:$J$201,0)),3,2))))),""))</f>
        <v/>
      </c>
      <c r="AH1836" s="13" t="str">
        <f aca="false">IF($B1836="","",SUM(X1836:AG1836))</f>
        <v/>
      </c>
      <c r="AI1836" s="12" t="str">
        <f aca="false">IF($B1836="","",COUNTIF(X1836:AG1836,5))</f>
        <v/>
      </c>
      <c r="AJ1836" s="12" t="str">
        <f aca="false">IF($B1836="","",COUNTIF(X1836:AG1836,"&gt;=2"))</f>
        <v/>
      </c>
      <c r="AK1836" s="12" t="str">
        <f aca="false">IF($B1836="","",COUNT(X1836:AG1836))</f>
        <v/>
      </c>
    </row>
    <row r="1837" customFormat="false" ht="15" hidden="false" customHeight="false" outlineLevel="0" collapsed="false">
      <c r="A1837" s="7"/>
      <c r="B1837" s="7"/>
      <c r="C1837" s="11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12" t="str">
        <f aca="false">IF(OR($B1837="",D1837="",E1837=""),"",IFERROR(IF(OR(INDEX(Matches!$I$2:$I$201,MATCH($A1837&amp;"-1",Matches!$J$2:$J$201,0))="Void",INDEX(Matches!$G$2:$G$201,MATCH($A1837&amp;"-1",Matches!$J$2:$J$201,0))="",INDEX(Matches!$H$2:$H$201,MATCH($A1837&amp;"-1",Matches!$J$2:$J$201,0))=""),"",IF(AND($C1837&lt;&gt;"",INDEX(Matches!$F$2:$F$201,MATCH($A1837&amp;"-1",Matches!$J$2:$J$201,0))&lt;&gt;"",$C1837&gt;=INDEX(Matches!$F$2:$F$201,MATCH($A1837&amp;"-1",Matches!$J$2:$J$201,0))),"",IF(AND(D1837=INDEX(Matches!$G$2:$G$201,MATCH($A1837&amp;"-1",Matches!$J$2:$J$201,0)),E1837=INDEX(Matches!$H$2:$H$201,MATCH($A1837&amp;"-1",Matches!$J$2:$J$201,0))),5,IF(SIGN(D1837-E1837)&lt;&gt;SIGN(INDEX(Matches!$G$2:$G$201,MATCH($A1837&amp;"-1",Matches!$J$2:$J$201,0))-INDEX(Matches!$H$2:$H$201,MATCH($A1837&amp;"-1",Matches!$J$2:$J$201,0))),0,IF(D1837-E1837=INDEX(Matches!$G$2:$G$201,MATCH($A1837&amp;"-1",Matches!$J$2:$J$201,0))-INDEX(Matches!$H$2:$H$201,MATCH($A1837&amp;"-1",Matches!$J$2:$J$201,0)),3,2))))),""))</f>
        <v/>
      </c>
      <c r="Y1837" s="12" t="str">
        <f aca="false">IF(OR($B1837="",F1837="",G1837=""),"",IFERROR(IF(OR(INDEX(Matches!$I$2:$I$201,MATCH($A1837&amp;"-2",Matches!$J$2:$J$201,0))="Void",INDEX(Matches!$G$2:$G$201,MATCH($A1837&amp;"-2",Matches!$J$2:$J$201,0))="",INDEX(Matches!$H$2:$H$201,MATCH($A1837&amp;"-2",Matches!$J$2:$J$201,0))=""),"",IF(AND($C1837&lt;&gt;"",INDEX(Matches!$F$2:$F$201,MATCH($A1837&amp;"-2",Matches!$J$2:$J$201,0))&lt;&gt;"",$C1837&gt;=INDEX(Matches!$F$2:$F$201,MATCH($A1837&amp;"-2",Matches!$J$2:$J$201,0))),"",IF(AND(F1837=INDEX(Matches!$G$2:$G$201,MATCH($A1837&amp;"-2",Matches!$J$2:$J$201,0)),G1837=INDEX(Matches!$H$2:$H$201,MATCH($A1837&amp;"-2",Matches!$J$2:$J$201,0))),5,IF(SIGN(F1837-G1837)&lt;&gt;SIGN(INDEX(Matches!$G$2:$G$201,MATCH($A1837&amp;"-2",Matches!$J$2:$J$201,0))-INDEX(Matches!$H$2:$H$201,MATCH($A1837&amp;"-2",Matches!$J$2:$J$201,0))),0,IF(F1837-G1837=INDEX(Matches!$G$2:$G$201,MATCH($A1837&amp;"-2",Matches!$J$2:$J$201,0))-INDEX(Matches!$H$2:$H$201,MATCH($A1837&amp;"-2",Matches!$J$2:$J$201,0)),3,2))))),""))</f>
        <v/>
      </c>
      <c r="Z1837" s="12" t="str">
        <f aca="false">IF(OR($B1837="",H1837="",I1837=""),"",IFERROR(IF(OR(INDEX(Matches!$I$2:$I$201,MATCH($A1837&amp;"-3",Matches!$J$2:$J$201,0))="Void",INDEX(Matches!$G$2:$G$201,MATCH($A1837&amp;"-3",Matches!$J$2:$J$201,0))="",INDEX(Matches!$H$2:$H$201,MATCH($A1837&amp;"-3",Matches!$J$2:$J$201,0))=""),"",IF(AND($C1837&lt;&gt;"",INDEX(Matches!$F$2:$F$201,MATCH($A1837&amp;"-3",Matches!$J$2:$J$201,0))&lt;&gt;"",$C1837&gt;=INDEX(Matches!$F$2:$F$201,MATCH($A1837&amp;"-3",Matches!$J$2:$J$201,0))),"",IF(AND(H1837=INDEX(Matches!$G$2:$G$201,MATCH($A1837&amp;"-3",Matches!$J$2:$J$201,0)),I1837=INDEX(Matches!$H$2:$H$201,MATCH($A1837&amp;"-3",Matches!$J$2:$J$201,0))),5,IF(SIGN(H1837-I1837)&lt;&gt;SIGN(INDEX(Matches!$G$2:$G$201,MATCH($A1837&amp;"-3",Matches!$J$2:$J$201,0))-INDEX(Matches!$H$2:$H$201,MATCH($A1837&amp;"-3",Matches!$J$2:$J$201,0))),0,IF(H1837-I1837=INDEX(Matches!$G$2:$G$201,MATCH($A1837&amp;"-3",Matches!$J$2:$J$201,0))-INDEX(Matches!$H$2:$H$201,MATCH($A1837&amp;"-3",Matches!$J$2:$J$201,0)),3,2))))),""))</f>
        <v/>
      </c>
      <c r="AA1837" s="12" t="str">
        <f aca="false">IF(OR($B1837="",J1837="",K1837=""),"",IFERROR(IF(OR(INDEX(Matches!$I$2:$I$201,MATCH($A1837&amp;"-4",Matches!$J$2:$J$201,0))="Void",INDEX(Matches!$G$2:$G$201,MATCH($A1837&amp;"-4",Matches!$J$2:$J$201,0))="",INDEX(Matches!$H$2:$H$201,MATCH($A1837&amp;"-4",Matches!$J$2:$J$201,0))=""),"",IF(AND($C1837&lt;&gt;"",INDEX(Matches!$F$2:$F$201,MATCH($A1837&amp;"-4",Matches!$J$2:$J$201,0))&lt;&gt;"",$C1837&gt;=INDEX(Matches!$F$2:$F$201,MATCH($A1837&amp;"-4",Matches!$J$2:$J$201,0))),"",IF(AND(J1837=INDEX(Matches!$G$2:$G$201,MATCH($A1837&amp;"-4",Matches!$J$2:$J$201,0)),K1837=INDEX(Matches!$H$2:$H$201,MATCH($A1837&amp;"-4",Matches!$J$2:$J$201,0))),5,IF(SIGN(J1837-K1837)&lt;&gt;SIGN(INDEX(Matches!$G$2:$G$201,MATCH($A1837&amp;"-4",Matches!$J$2:$J$201,0))-INDEX(Matches!$H$2:$H$201,MATCH($A1837&amp;"-4",Matches!$J$2:$J$201,0))),0,IF(J1837-K1837=INDEX(Matches!$G$2:$G$201,MATCH($A1837&amp;"-4",Matches!$J$2:$J$201,0))-INDEX(Matches!$H$2:$H$201,MATCH($A1837&amp;"-4",Matches!$J$2:$J$201,0)),3,2))))),""))</f>
        <v/>
      </c>
      <c r="AB1837" s="12" t="str">
        <f aca="false">IF(OR($B1837="",L1837="",M1837=""),"",IFERROR(IF(OR(INDEX(Matches!$I$2:$I$201,MATCH($A1837&amp;"-5",Matches!$J$2:$J$201,0))="Void",INDEX(Matches!$G$2:$G$201,MATCH($A1837&amp;"-5",Matches!$J$2:$J$201,0))="",INDEX(Matches!$H$2:$H$201,MATCH($A1837&amp;"-5",Matches!$J$2:$J$201,0))=""),"",IF(AND($C1837&lt;&gt;"",INDEX(Matches!$F$2:$F$201,MATCH($A1837&amp;"-5",Matches!$J$2:$J$201,0))&lt;&gt;"",$C1837&gt;=INDEX(Matches!$F$2:$F$201,MATCH($A1837&amp;"-5",Matches!$J$2:$J$201,0))),"",IF(AND(L1837=INDEX(Matches!$G$2:$G$201,MATCH($A1837&amp;"-5",Matches!$J$2:$J$201,0)),M1837=INDEX(Matches!$H$2:$H$201,MATCH($A1837&amp;"-5",Matches!$J$2:$J$201,0))),5,IF(SIGN(L1837-M1837)&lt;&gt;SIGN(INDEX(Matches!$G$2:$G$201,MATCH($A1837&amp;"-5",Matches!$J$2:$J$201,0))-INDEX(Matches!$H$2:$H$201,MATCH($A1837&amp;"-5",Matches!$J$2:$J$201,0))),0,IF(L1837-M1837=INDEX(Matches!$G$2:$G$201,MATCH($A1837&amp;"-5",Matches!$J$2:$J$201,0))-INDEX(Matches!$H$2:$H$201,MATCH($A1837&amp;"-5",Matches!$J$2:$J$201,0)),3,2))))),""))</f>
        <v/>
      </c>
      <c r="AC1837" s="12" t="str">
        <f aca="false">IF(OR($B1837="",N1837="",O1837=""),"",IFERROR(IF(OR(INDEX(Matches!$I$2:$I$201,MATCH($A1837&amp;"-6",Matches!$J$2:$J$201,0))="Void",INDEX(Matches!$G$2:$G$201,MATCH($A1837&amp;"-6",Matches!$J$2:$J$201,0))="",INDEX(Matches!$H$2:$H$201,MATCH($A1837&amp;"-6",Matches!$J$2:$J$201,0))=""),"",IF(AND($C1837&lt;&gt;"",INDEX(Matches!$F$2:$F$201,MATCH($A1837&amp;"-6",Matches!$J$2:$J$201,0))&lt;&gt;"",$C1837&gt;=INDEX(Matches!$F$2:$F$201,MATCH($A1837&amp;"-6",Matches!$J$2:$J$201,0))),"",IF(AND(N1837=INDEX(Matches!$G$2:$G$201,MATCH($A1837&amp;"-6",Matches!$J$2:$J$201,0)),O1837=INDEX(Matches!$H$2:$H$201,MATCH($A1837&amp;"-6",Matches!$J$2:$J$201,0))),5,IF(SIGN(N1837-O1837)&lt;&gt;SIGN(INDEX(Matches!$G$2:$G$201,MATCH($A1837&amp;"-6",Matches!$J$2:$J$201,0))-INDEX(Matches!$H$2:$H$201,MATCH($A1837&amp;"-6",Matches!$J$2:$J$201,0))),0,IF(N1837-O1837=INDEX(Matches!$G$2:$G$201,MATCH($A1837&amp;"-6",Matches!$J$2:$J$201,0))-INDEX(Matches!$H$2:$H$201,MATCH($A1837&amp;"-6",Matches!$J$2:$J$201,0)),3,2))))),""))</f>
        <v/>
      </c>
      <c r="AD1837" s="12" t="str">
        <f aca="false">IF(OR($B1837="",P1837="",Q1837=""),"",IFERROR(IF(OR(INDEX(Matches!$I$2:$I$201,MATCH($A1837&amp;"-7",Matches!$J$2:$J$201,0))="Void",INDEX(Matches!$G$2:$G$201,MATCH($A1837&amp;"-7",Matches!$J$2:$J$201,0))="",INDEX(Matches!$H$2:$H$201,MATCH($A1837&amp;"-7",Matches!$J$2:$J$201,0))=""),"",IF(AND($C1837&lt;&gt;"",INDEX(Matches!$F$2:$F$201,MATCH($A1837&amp;"-7",Matches!$J$2:$J$201,0))&lt;&gt;"",$C1837&gt;=INDEX(Matches!$F$2:$F$201,MATCH($A1837&amp;"-7",Matches!$J$2:$J$201,0))),"",IF(AND(P1837=INDEX(Matches!$G$2:$G$201,MATCH($A1837&amp;"-7",Matches!$J$2:$J$201,0)),Q1837=INDEX(Matches!$H$2:$H$201,MATCH($A1837&amp;"-7",Matches!$J$2:$J$201,0))),5,IF(SIGN(P1837-Q1837)&lt;&gt;SIGN(INDEX(Matches!$G$2:$G$201,MATCH($A1837&amp;"-7",Matches!$J$2:$J$201,0))-INDEX(Matches!$H$2:$H$201,MATCH($A1837&amp;"-7",Matches!$J$2:$J$201,0))),0,IF(P1837-Q1837=INDEX(Matches!$G$2:$G$201,MATCH($A1837&amp;"-7",Matches!$J$2:$J$201,0))-INDEX(Matches!$H$2:$H$201,MATCH($A1837&amp;"-7",Matches!$J$2:$J$201,0)),3,2))))),""))</f>
        <v/>
      </c>
      <c r="AE1837" s="12" t="str">
        <f aca="false">IF(OR($B1837="",R1837="",S1837=""),"",IFERROR(IF(OR(INDEX(Matches!$I$2:$I$201,MATCH($A1837&amp;"-8",Matches!$J$2:$J$201,0))="Void",INDEX(Matches!$G$2:$G$201,MATCH($A1837&amp;"-8",Matches!$J$2:$J$201,0))="",INDEX(Matches!$H$2:$H$201,MATCH($A1837&amp;"-8",Matches!$J$2:$J$201,0))=""),"",IF(AND($C1837&lt;&gt;"",INDEX(Matches!$F$2:$F$201,MATCH($A1837&amp;"-8",Matches!$J$2:$J$201,0))&lt;&gt;"",$C1837&gt;=INDEX(Matches!$F$2:$F$201,MATCH($A1837&amp;"-8",Matches!$J$2:$J$201,0))),"",IF(AND(R1837=INDEX(Matches!$G$2:$G$201,MATCH($A1837&amp;"-8",Matches!$J$2:$J$201,0)),S1837=INDEX(Matches!$H$2:$H$201,MATCH($A1837&amp;"-8",Matches!$J$2:$J$201,0))),5,IF(SIGN(R1837-S1837)&lt;&gt;SIGN(INDEX(Matches!$G$2:$G$201,MATCH($A1837&amp;"-8",Matches!$J$2:$J$201,0))-INDEX(Matches!$H$2:$H$201,MATCH($A1837&amp;"-8",Matches!$J$2:$J$201,0))),0,IF(R1837-S1837=INDEX(Matches!$G$2:$G$201,MATCH($A1837&amp;"-8",Matches!$J$2:$J$201,0))-INDEX(Matches!$H$2:$H$201,MATCH($A1837&amp;"-8",Matches!$J$2:$J$201,0)),3,2))))),""))</f>
        <v/>
      </c>
      <c r="AF1837" s="12" t="str">
        <f aca="false">IF(OR($B1837="",T1837="",U1837=""),"",IFERROR(IF(OR(INDEX(Matches!$I$2:$I$201,MATCH($A1837&amp;"-9",Matches!$J$2:$J$201,0))="Void",INDEX(Matches!$G$2:$G$201,MATCH($A1837&amp;"-9",Matches!$J$2:$J$201,0))="",INDEX(Matches!$H$2:$H$201,MATCH($A1837&amp;"-9",Matches!$J$2:$J$201,0))=""),"",IF(AND($C1837&lt;&gt;"",INDEX(Matches!$F$2:$F$201,MATCH($A1837&amp;"-9",Matches!$J$2:$J$201,0))&lt;&gt;"",$C1837&gt;=INDEX(Matches!$F$2:$F$201,MATCH($A1837&amp;"-9",Matches!$J$2:$J$201,0))),"",IF(AND(T1837=INDEX(Matches!$G$2:$G$201,MATCH($A1837&amp;"-9",Matches!$J$2:$J$201,0)),U1837=INDEX(Matches!$H$2:$H$201,MATCH($A1837&amp;"-9",Matches!$J$2:$J$201,0))),5,IF(SIGN(T1837-U1837)&lt;&gt;SIGN(INDEX(Matches!$G$2:$G$201,MATCH($A1837&amp;"-9",Matches!$J$2:$J$201,0))-INDEX(Matches!$H$2:$H$201,MATCH($A1837&amp;"-9",Matches!$J$2:$J$201,0))),0,IF(T1837-U1837=INDEX(Matches!$G$2:$G$201,MATCH($A1837&amp;"-9",Matches!$J$2:$J$201,0))-INDEX(Matches!$H$2:$H$201,MATCH($A1837&amp;"-9",Matches!$J$2:$J$201,0)),3,2))))),""))</f>
        <v/>
      </c>
      <c r="AG1837" s="12" t="str">
        <f aca="false">IF(OR($B1837="",V1837="",W1837=""),"",IFERROR(IF(OR(INDEX(Matches!$I$2:$I$201,MATCH($A1837&amp;"-10",Matches!$J$2:$J$201,0))="Void",INDEX(Matches!$G$2:$G$201,MATCH($A1837&amp;"-10",Matches!$J$2:$J$201,0))="",INDEX(Matches!$H$2:$H$201,MATCH($A1837&amp;"-10",Matches!$J$2:$J$201,0))=""),"",IF(AND($C1837&lt;&gt;"",INDEX(Matches!$F$2:$F$201,MATCH($A1837&amp;"-10",Matches!$J$2:$J$201,0))&lt;&gt;"",$C1837&gt;=INDEX(Matches!$F$2:$F$201,MATCH($A1837&amp;"-10",Matches!$J$2:$J$201,0))),"",IF(AND(V1837=INDEX(Matches!$G$2:$G$201,MATCH($A1837&amp;"-10",Matches!$J$2:$J$201,0)),W1837=INDEX(Matches!$H$2:$H$201,MATCH($A1837&amp;"-10",Matches!$J$2:$J$201,0))),5,IF(SIGN(V1837-W1837)&lt;&gt;SIGN(INDEX(Matches!$G$2:$G$201,MATCH($A1837&amp;"-10",Matches!$J$2:$J$201,0))-INDEX(Matches!$H$2:$H$201,MATCH($A1837&amp;"-10",Matches!$J$2:$J$201,0))),0,IF(V1837-W1837=INDEX(Matches!$G$2:$G$201,MATCH($A1837&amp;"-10",Matches!$J$2:$J$201,0))-INDEX(Matches!$H$2:$H$201,MATCH($A1837&amp;"-10",Matches!$J$2:$J$201,0)),3,2))))),""))</f>
        <v/>
      </c>
      <c r="AH1837" s="13" t="str">
        <f aca="false">IF($B1837="","",SUM(X1837:AG1837))</f>
        <v/>
      </c>
      <c r="AI1837" s="12" t="str">
        <f aca="false">IF($B1837="","",COUNTIF(X1837:AG1837,5))</f>
        <v/>
      </c>
      <c r="AJ1837" s="12" t="str">
        <f aca="false">IF($B1837="","",COUNTIF(X1837:AG1837,"&gt;=2"))</f>
        <v/>
      </c>
      <c r="AK1837" s="12" t="str">
        <f aca="false">IF($B1837="","",COUNT(X1837:AG1837))</f>
        <v/>
      </c>
    </row>
    <row r="1838" customFormat="false" ht="15" hidden="false" customHeight="false" outlineLevel="0" collapsed="false">
      <c r="A1838" s="7"/>
      <c r="B1838" s="7"/>
      <c r="C1838" s="11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12" t="str">
        <f aca="false">IF(OR($B1838="",D1838="",E1838=""),"",IFERROR(IF(OR(INDEX(Matches!$I$2:$I$201,MATCH($A1838&amp;"-1",Matches!$J$2:$J$201,0))="Void",INDEX(Matches!$G$2:$G$201,MATCH($A1838&amp;"-1",Matches!$J$2:$J$201,0))="",INDEX(Matches!$H$2:$H$201,MATCH($A1838&amp;"-1",Matches!$J$2:$J$201,0))=""),"",IF(AND($C1838&lt;&gt;"",INDEX(Matches!$F$2:$F$201,MATCH($A1838&amp;"-1",Matches!$J$2:$J$201,0))&lt;&gt;"",$C1838&gt;=INDEX(Matches!$F$2:$F$201,MATCH($A1838&amp;"-1",Matches!$J$2:$J$201,0))),"",IF(AND(D1838=INDEX(Matches!$G$2:$G$201,MATCH($A1838&amp;"-1",Matches!$J$2:$J$201,0)),E1838=INDEX(Matches!$H$2:$H$201,MATCH($A1838&amp;"-1",Matches!$J$2:$J$201,0))),5,IF(SIGN(D1838-E1838)&lt;&gt;SIGN(INDEX(Matches!$G$2:$G$201,MATCH($A1838&amp;"-1",Matches!$J$2:$J$201,0))-INDEX(Matches!$H$2:$H$201,MATCH($A1838&amp;"-1",Matches!$J$2:$J$201,0))),0,IF(D1838-E1838=INDEX(Matches!$G$2:$G$201,MATCH($A1838&amp;"-1",Matches!$J$2:$J$201,0))-INDEX(Matches!$H$2:$H$201,MATCH($A1838&amp;"-1",Matches!$J$2:$J$201,0)),3,2))))),""))</f>
        <v/>
      </c>
      <c r="Y1838" s="12" t="str">
        <f aca="false">IF(OR($B1838="",F1838="",G1838=""),"",IFERROR(IF(OR(INDEX(Matches!$I$2:$I$201,MATCH($A1838&amp;"-2",Matches!$J$2:$J$201,0))="Void",INDEX(Matches!$G$2:$G$201,MATCH($A1838&amp;"-2",Matches!$J$2:$J$201,0))="",INDEX(Matches!$H$2:$H$201,MATCH($A1838&amp;"-2",Matches!$J$2:$J$201,0))=""),"",IF(AND($C1838&lt;&gt;"",INDEX(Matches!$F$2:$F$201,MATCH($A1838&amp;"-2",Matches!$J$2:$J$201,0))&lt;&gt;"",$C1838&gt;=INDEX(Matches!$F$2:$F$201,MATCH($A1838&amp;"-2",Matches!$J$2:$J$201,0))),"",IF(AND(F1838=INDEX(Matches!$G$2:$G$201,MATCH($A1838&amp;"-2",Matches!$J$2:$J$201,0)),G1838=INDEX(Matches!$H$2:$H$201,MATCH($A1838&amp;"-2",Matches!$J$2:$J$201,0))),5,IF(SIGN(F1838-G1838)&lt;&gt;SIGN(INDEX(Matches!$G$2:$G$201,MATCH($A1838&amp;"-2",Matches!$J$2:$J$201,0))-INDEX(Matches!$H$2:$H$201,MATCH($A1838&amp;"-2",Matches!$J$2:$J$201,0))),0,IF(F1838-G1838=INDEX(Matches!$G$2:$G$201,MATCH($A1838&amp;"-2",Matches!$J$2:$J$201,0))-INDEX(Matches!$H$2:$H$201,MATCH($A1838&amp;"-2",Matches!$J$2:$J$201,0)),3,2))))),""))</f>
        <v/>
      </c>
      <c r="Z1838" s="12" t="str">
        <f aca="false">IF(OR($B1838="",H1838="",I1838=""),"",IFERROR(IF(OR(INDEX(Matches!$I$2:$I$201,MATCH($A1838&amp;"-3",Matches!$J$2:$J$201,0))="Void",INDEX(Matches!$G$2:$G$201,MATCH($A1838&amp;"-3",Matches!$J$2:$J$201,0))="",INDEX(Matches!$H$2:$H$201,MATCH($A1838&amp;"-3",Matches!$J$2:$J$201,0))=""),"",IF(AND($C1838&lt;&gt;"",INDEX(Matches!$F$2:$F$201,MATCH($A1838&amp;"-3",Matches!$J$2:$J$201,0))&lt;&gt;"",$C1838&gt;=INDEX(Matches!$F$2:$F$201,MATCH($A1838&amp;"-3",Matches!$J$2:$J$201,0))),"",IF(AND(H1838=INDEX(Matches!$G$2:$G$201,MATCH($A1838&amp;"-3",Matches!$J$2:$J$201,0)),I1838=INDEX(Matches!$H$2:$H$201,MATCH($A1838&amp;"-3",Matches!$J$2:$J$201,0))),5,IF(SIGN(H1838-I1838)&lt;&gt;SIGN(INDEX(Matches!$G$2:$G$201,MATCH($A1838&amp;"-3",Matches!$J$2:$J$201,0))-INDEX(Matches!$H$2:$H$201,MATCH($A1838&amp;"-3",Matches!$J$2:$J$201,0))),0,IF(H1838-I1838=INDEX(Matches!$G$2:$G$201,MATCH($A1838&amp;"-3",Matches!$J$2:$J$201,0))-INDEX(Matches!$H$2:$H$201,MATCH($A1838&amp;"-3",Matches!$J$2:$J$201,0)),3,2))))),""))</f>
        <v/>
      </c>
      <c r="AA1838" s="12" t="str">
        <f aca="false">IF(OR($B1838="",J1838="",K1838=""),"",IFERROR(IF(OR(INDEX(Matches!$I$2:$I$201,MATCH($A1838&amp;"-4",Matches!$J$2:$J$201,0))="Void",INDEX(Matches!$G$2:$G$201,MATCH($A1838&amp;"-4",Matches!$J$2:$J$201,0))="",INDEX(Matches!$H$2:$H$201,MATCH($A1838&amp;"-4",Matches!$J$2:$J$201,0))=""),"",IF(AND($C1838&lt;&gt;"",INDEX(Matches!$F$2:$F$201,MATCH($A1838&amp;"-4",Matches!$J$2:$J$201,0))&lt;&gt;"",$C1838&gt;=INDEX(Matches!$F$2:$F$201,MATCH($A1838&amp;"-4",Matches!$J$2:$J$201,0))),"",IF(AND(J1838=INDEX(Matches!$G$2:$G$201,MATCH($A1838&amp;"-4",Matches!$J$2:$J$201,0)),K1838=INDEX(Matches!$H$2:$H$201,MATCH($A1838&amp;"-4",Matches!$J$2:$J$201,0))),5,IF(SIGN(J1838-K1838)&lt;&gt;SIGN(INDEX(Matches!$G$2:$G$201,MATCH($A1838&amp;"-4",Matches!$J$2:$J$201,0))-INDEX(Matches!$H$2:$H$201,MATCH($A1838&amp;"-4",Matches!$J$2:$J$201,0))),0,IF(J1838-K1838=INDEX(Matches!$G$2:$G$201,MATCH($A1838&amp;"-4",Matches!$J$2:$J$201,0))-INDEX(Matches!$H$2:$H$201,MATCH($A1838&amp;"-4",Matches!$J$2:$J$201,0)),3,2))))),""))</f>
        <v/>
      </c>
      <c r="AB1838" s="12" t="str">
        <f aca="false">IF(OR($B1838="",L1838="",M1838=""),"",IFERROR(IF(OR(INDEX(Matches!$I$2:$I$201,MATCH($A1838&amp;"-5",Matches!$J$2:$J$201,0))="Void",INDEX(Matches!$G$2:$G$201,MATCH($A1838&amp;"-5",Matches!$J$2:$J$201,0))="",INDEX(Matches!$H$2:$H$201,MATCH($A1838&amp;"-5",Matches!$J$2:$J$201,0))=""),"",IF(AND($C1838&lt;&gt;"",INDEX(Matches!$F$2:$F$201,MATCH($A1838&amp;"-5",Matches!$J$2:$J$201,0))&lt;&gt;"",$C1838&gt;=INDEX(Matches!$F$2:$F$201,MATCH($A1838&amp;"-5",Matches!$J$2:$J$201,0))),"",IF(AND(L1838=INDEX(Matches!$G$2:$G$201,MATCH($A1838&amp;"-5",Matches!$J$2:$J$201,0)),M1838=INDEX(Matches!$H$2:$H$201,MATCH($A1838&amp;"-5",Matches!$J$2:$J$201,0))),5,IF(SIGN(L1838-M1838)&lt;&gt;SIGN(INDEX(Matches!$G$2:$G$201,MATCH($A1838&amp;"-5",Matches!$J$2:$J$201,0))-INDEX(Matches!$H$2:$H$201,MATCH($A1838&amp;"-5",Matches!$J$2:$J$201,0))),0,IF(L1838-M1838=INDEX(Matches!$G$2:$G$201,MATCH($A1838&amp;"-5",Matches!$J$2:$J$201,0))-INDEX(Matches!$H$2:$H$201,MATCH($A1838&amp;"-5",Matches!$J$2:$J$201,0)),3,2))))),""))</f>
        <v/>
      </c>
      <c r="AC1838" s="12" t="str">
        <f aca="false">IF(OR($B1838="",N1838="",O1838=""),"",IFERROR(IF(OR(INDEX(Matches!$I$2:$I$201,MATCH($A1838&amp;"-6",Matches!$J$2:$J$201,0))="Void",INDEX(Matches!$G$2:$G$201,MATCH($A1838&amp;"-6",Matches!$J$2:$J$201,0))="",INDEX(Matches!$H$2:$H$201,MATCH($A1838&amp;"-6",Matches!$J$2:$J$201,0))=""),"",IF(AND($C1838&lt;&gt;"",INDEX(Matches!$F$2:$F$201,MATCH($A1838&amp;"-6",Matches!$J$2:$J$201,0))&lt;&gt;"",$C1838&gt;=INDEX(Matches!$F$2:$F$201,MATCH($A1838&amp;"-6",Matches!$J$2:$J$201,0))),"",IF(AND(N1838=INDEX(Matches!$G$2:$G$201,MATCH($A1838&amp;"-6",Matches!$J$2:$J$201,0)),O1838=INDEX(Matches!$H$2:$H$201,MATCH($A1838&amp;"-6",Matches!$J$2:$J$201,0))),5,IF(SIGN(N1838-O1838)&lt;&gt;SIGN(INDEX(Matches!$G$2:$G$201,MATCH($A1838&amp;"-6",Matches!$J$2:$J$201,0))-INDEX(Matches!$H$2:$H$201,MATCH($A1838&amp;"-6",Matches!$J$2:$J$201,0))),0,IF(N1838-O1838=INDEX(Matches!$G$2:$G$201,MATCH($A1838&amp;"-6",Matches!$J$2:$J$201,0))-INDEX(Matches!$H$2:$H$201,MATCH($A1838&amp;"-6",Matches!$J$2:$J$201,0)),3,2))))),""))</f>
        <v/>
      </c>
      <c r="AD1838" s="12" t="str">
        <f aca="false">IF(OR($B1838="",P1838="",Q1838=""),"",IFERROR(IF(OR(INDEX(Matches!$I$2:$I$201,MATCH($A1838&amp;"-7",Matches!$J$2:$J$201,0))="Void",INDEX(Matches!$G$2:$G$201,MATCH($A1838&amp;"-7",Matches!$J$2:$J$201,0))="",INDEX(Matches!$H$2:$H$201,MATCH($A1838&amp;"-7",Matches!$J$2:$J$201,0))=""),"",IF(AND($C1838&lt;&gt;"",INDEX(Matches!$F$2:$F$201,MATCH($A1838&amp;"-7",Matches!$J$2:$J$201,0))&lt;&gt;"",$C1838&gt;=INDEX(Matches!$F$2:$F$201,MATCH($A1838&amp;"-7",Matches!$J$2:$J$201,0))),"",IF(AND(P1838=INDEX(Matches!$G$2:$G$201,MATCH($A1838&amp;"-7",Matches!$J$2:$J$201,0)),Q1838=INDEX(Matches!$H$2:$H$201,MATCH($A1838&amp;"-7",Matches!$J$2:$J$201,0))),5,IF(SIGN(P1838-Q1838)&lt;&gt;SIGN(INDEX(Matches!$G$2:$G$201,MATCH($A1838&amp;"-7",Matches!$J$2:$J$201,0))-INDEX(Matches!$H$2:$H$201,MATCH($A1838&amp;"-7",Matches!$J$2:$J$201,0))),0,IF(P1838-Q1838=INDEX(Matches!$G$2:$G$201,MATCH($A1838&amp;"-7",Matches!$J$2:$J$201,0))-INDEX(Matches!$H$2:$H$201,MATCH($A1838&amp;"-7",Matches!$J$2:$J$201,0)),3,2))))),""))</f>
        <v/>
      </c>
      <c r="AE1838" s="12" t="str">
        <f aca="false">IF(OR($B1838="",R1838="",S1838=""),"",IFERROR(IF(OR(INDEX(Matches!$I$2:$I$201,MATCH($A1838&amp;"-8",Matches!$J$2:$J$201,0))="Void",INDEX(Matches!$G$2:$G$201,MATCH($A1838&amp;"-8",Matches!$J$2:$J$201,0))="",INDEX(Matches!$H$2:$H$201,MATCH($A1838&amp;"-8",Matches!$J$2:$J$201,0))=""),"",IF(AND($C1838&lt;&gt;"",INDEX(Matches!$F$2:$F$201,MATCH($A1838&amp;"-8",Matches!$J$2:$J$201,0))&lt;&gt;"",$C1838&gt;=INDEX(Matches!$F$2:$F$201,MATCH($A1838&amp;"-8",Matches!$J$2:$J$201,0))),"",IF(AND(R1838=INDEX(Matches!$G$2:$G$201,MATCH($A1838&amp;"-8",Matches!$J$2:$J$201,0)),S1838=INDEX(Matches!$H$2:$H$201,MATCH($A1838&amp;"-8",Matches!$J$2:$J$201,0))),5,IF(SIGN(R1838-S1838)&lt;&gt;SIGN(INDEX(Matches!$G$2:$G$201,MATCH($A1838&amp;"-8",Matches!$J$2:$J$201,0))-INDEX(Matches!$H$2:$H$201,MATCH($A1838&amp;"-8",Matches!$J$2:$J$201,0))),0,IF(R1838-S1838=INDEX(Matches!$G$2:$G$201,MATCH($A1838&amp;"-8",Matches!$J$2:$J$201,0))-INDEX(Matches!$H$2:$H$201,MATCH($A1838&amp;"-8",Matches!$J$2:$J$201,0)),3,2))))),""))</f>
        <v/>
      </c>
      <c r="AF1838" s="12" t="str">
        <f aca="false">IF(OR($B1838="",T1838="",U1838=""),"",IFERROR(IF(OR(INDEX(Matches!$I$2:$I$201,MATCH($A1838&amp;"-9",Matches!$J$2:$J$201,0))="Void",INDEX(Matches!$G$2:$G$201,MATCH($A1838&amp;"-9",Matches!$J$2:$J$201,0))="",INDEX(Matches!$H$2:$H$201,MATCH($A1838&amp;"-9",Matches!$J$2:$J$201,0))=""),"",IF(AND($C1838&lt;&gt;"",INDEX(Matches!$F$2:$F$201,MATCH($A1838&amp;"-9",Matches!$J$2:$J$201,0))&lt;&gt;"",$C1838&gt;=INDEX(Matches!$F$2:$F$201,MATCH($A1838&amp;"-9",Matches!$J$2:$J$201,0))),"",IF(AND(T1838=INDEX(Matches!$G$2:$G$201,MATCH($A1838&amp;"-9",Matches!$J$2:$J$201,0)),U1838=INDEX(Matches!$H$2:$H$201,MATCH($A1838&amp;"-9",Matches!$J$2:$J$201,0))),5,IF(SIGN(T1838-U1838)&lt;&gt;SIGN(INDEX(Matches!$G$2:$G$201,MATCH($A1838&amp;"-9",Matches!$J$2:$J$201,0))-INDEX(Matches!$H$2:$H$201,MATCH($A1838&amp;"-9",Matches!$J$2:$J$201,0))),0,IF(T1838-U1838=INDEX(Matches!$G$2:$G$201,MATCH($A1838&amp;"-9",Matches!$J$2:$J$201,0))-INDEX(Matches!$H$2:$H$201,MATCH($A1838&amp;"-9",Matches!$J$2:$J$201,0)),3,2))))),""))</f>
        <v/>
      </c>
      <c r="AG1838" s="12" t="str">
        <f aca="false">IF(OR($B1838="",V1838="",W1838=""),"",IFERROR(IF(OR(INDEX(Matches!$I$2:$I$201,MATCH($A1838&amp;"-10",Matches!$J$2:$J$201,0))="Void",INDEX(Matches!$G$2:$G$201,MATCH($A1838&amp;"-10",Matches!$J$2:$J$201,0))="",INDEX(Matches!$H$2:$H$201,MATCH($A1838&amp;"-10",Matches!$J$2:$J$201,0))=""),"",IF(AND($C1838&lt;&gt;"",INDEX(Matches!$F$2:$F$201,MATCH($A1838&amp;"-10",Matches!$J$2:$J$201,0))&lt;&gt;"",$C1838&gt;=INDEX(Matches!$F$2:$F$201,MATCH($A1838&amp;"-10",Matches!$J$2:$J$201,0))),"",IF(AND(V1838=INDEX(Matches!$G$2:$G$201,MATCH($A1838&amp;"-10",Matches!$J$2:$J$201,0)),W1838=INDEX(Matches!$H$2:$H$201,MATCH($A1838&amp;"-10",Matches!$J$2:$J$201,0))),5,IF(SIGN(V1838-W1838)&lt;&gt;SIGN(INDEX(Matches!$G$2:$G$201,MATCH($A1838&amp;"-10",Matches!$J$2:$J$201,0))-INDEX(Matches!$H$2:$H$201,MATCH($A1838&amp;"-10",Matches!$J$2:$J$201,0))),0,IF(V1838-W1838=INDEX(Matches!$G$2:$G$201,MATCH($A1838&amp;"-10",Matches!$J$2:$J$201,0))-INDEX(Matches!$H$2:$H$201,MATCH($A1838&amp;"-10",Matches!$J$2:$J$201,0)),3,2))))),""))</f>
        <v/>
      </c>
      <c r="AH1838" s="13" t="str">
        <f aca="false">IF($B1838="","",SUM(X1838:AG1838))</f>
        <v/>
      </c>
      <c r="AI1838" s="12" t="str">
        <f aca="false">IF($B1838="","",COUNTIF(X1838:AG1838,5))</f>
        <v/>
      </c>
      <c r="AJ1838" s="12" t="str">
        <f aca="false">IF($B1838="","",COUNTIF(X1838:AG1838,"&gt;=2"))</f>
        <v/>
      </c>
      <c r="AK1838" s="12" t="str">
        <f aca="false">IF($B1838="","",COUNT(X1838:AG1838))</f>
        <v/>
      </c>
    </row>
    <row r="1839" customFormat="false" ht="15" hidden="false" customHeight="false" outlineLevel="0" collapsed="false">
      <c r="A1839" s="7"/>
      <c r="B1839" s="7"/>
      <c r="C1839" s="11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12" t="str">
        <f aca="false">IF(OR($B1839="",D1839="",E1839=""),"",IFERROR(IF(OR(INDEX(Matches!$I$2:$I$201,MATCH($A1839&amp;"-1",Matches!$J$2:$J$201,0))="Void",INDEX(Matches!$G$2:$G$201,MATCH($A1839&amp;"-1",Matches!$J$2:$J$201,0))="",INDEX(Matches!$H$2:$H$201,MATCH($A1839&amp;"-1",Matches!$J$2:$J$201,0))=""),"",IF(AND($C1839&lt;&gt;"",INDEX(Matches!$F$2:$F$201,MATCH($A1839&amp;"-1",Matches!$J$2:$J$201,0))&lt;&gt;"",$C1839&gt;=INDEX(Matches!$F$2:$F$201,MATCH($A1839&amp;"-1",Matches!$J$2:$J$201,0))),"",IF(AND(D1839=INDEX(Matches!$G$2:$G$201,MATCH($A1839&amp;"-1",Matches!$J$2:$J$201,0)),E1839=INDEX(Matches!$H$2:$H$201,MATCH($A1839&amp;"-1",Matches!$J$2:$J$201,0))),5,IF(SIGN(D1839-E1839)&lt;&gt;SIGN(INDEX(Matches!$G$2:$G$201,MATCH($A1839&amp;"-1",Matches!$J$2:$J$201,0))-INDEX(Matches!$H$2:$H$201,MATCH($A1839&amp;"-1",Matches!$J$2:$J$201,0))),0,IF(D1839-E1839=INDEX(Matches!$G$2:$G$201,MATCH($A1839&amp;"-1",Matches!$J$2:$J$201,0))-INDEX(Matches!$H$2:$H$201,MATCH($A1839&amp;"-1",Matches!$J$2:$J$201,0)),3,2))))),""))</f>
        <v/>
      </c>
      <c r="Y1839" s="12" t="str">
        <f aca="false">IF(OR($B1839="",F1839="",G1839=""),"",IFERROR(IF(OR(INDEX(Matches!$I$2:$I$201,MATCH($A1839&amp;"-2",Matches!$J$2:$J$201,0))="Void",INDEX(Matches!$G$2:$G$201,MATCH($A1839&amp;"-2",Matches!$J$2:$J$201,0))="",INDEX(Matches!$H$2:$H$201,MATCH($A1839&amp;"-2",Matches!$J$2:$J$201,0))=""),"",IF(AND($C1839&lt;&gt;"",INDEX(Matches!$F$2:$F$201,MATCH($A1839&amp;"-2",Matches!$J$2:$J$201,0))&lt;&gt;"",$C1839&gt;=INDEX(Matches!$F$2:$F$201,MATCH($A1839&amp;"-2",Matches!$J$2:$J$201,0))),"",IF(AND(F1839=INDEX(Matches!$G$2:$G$201,MATCH($A1839&amp;"-2",Matches!$J$2:$J$201,0)),G1839=INDEX(Matches!$H$2:$H$201,MATCH($A1839&amp;"-2",Matches!$J$2:$J$201,0))),5,IF(SIGN(F1839-G1839)&lt;&gt;SIGN(INDEX(Matches!$G$2:$G$201,MATCH($A1839&amp;"-2",Matches!$J$2:$J$201,0))-INDEX(Matches!$H$2:$H$201,MATCH($A1839&amp;"-2",Matches!$J$2:$J$201,0))),0,IF(F1839-G1839=INDEX(Matches!$G$2:$G$201,MATCH($A1839&amp;"-2",Matches!$J$2:$J$201,0))-INDEX(Matches!$H$2:$H$201,MATCH($A1839&amp;"-2",Matches!$J$2:$J$201,0)),3,2))))),""))</f>
        <v/>
      </c>
      <c r="Z1839" s="12" t="str">
        <f aca="false">IF(OR($B1839="",H1839="",I1839=""),"",IFERROR(IF(OR(INDEX(Matches!$I$2:$I$201,MATCH($A1839&amp;"-3",Matches!$J$2:$J$201,0))="Void",INDEX(Matches!$G$2:$G$201,MATCH($A1839&amp;"-3",Matches!$J$2:$J$201,0))="",INDEX(Matches!$H$2:$H$201,MATCH($A1839&amp;"-3",Matches!$J$2:$J$201,0))=""),"",IF(AND($C1839&lt;&gt;"",INDEX(Matches!$F$2:$F$201,MATCH($A1839&amp;"-3",Matches!$J$2:$J$201,0))&lt;&gt;"",$C1839&gt;=INDEX(Matches!$F$2:$F$201,MATCH($A1839&amp;"-3",Matches!$J$2:$J$201,0))),"",IF(AND(H1839=INDEX(Matches!$G$2:$G$201,MATCH($A1839&amp;"-3",Matches!$J$2:$J$201,0)),I1839=INDEX(Matches!$H$2:$H$201,MATCH($A1839&amp;"-3",Matches!$J$2:$J$201,0))),5,IF(SIGN(H1839-I1839)&lt;&gt;SIGN(INDEX(Matches!$G$2:$G$201,MATCH($A1839&amp;"-3",Matches!$J$2:$J$201,0))-INDEX(Matches!$H$2:$H$201,MATCH($A1839&amp;"-3",Matches!$J$2:$J$201,0))),0,IF(H1839-I1839=INDEX(Matches!$G$2:$G$201,MATCH($A1839&amp;"-3",Matches!$J$2:$J$201,0))-INDEX(Matches!$H$2:$H$201,MATCH($A1839&amp;"-3",Matches!$J$2:$J$201,0)),3,2))))),""))</f>
        <v/>
      </c>
      <c r="AA1839" s="12" t="str">
        <f aca="false">IF(OR($B1839="",J1839="",K1839=""),"",IFERROR(IF(OR(INDEX(Matches!$I$2:$I$201,MATCH($A1839&amp;"-4",Matches!$J$2:$J$201,0))="Void",INDEX(Matches!$G$2:$G$201,MATCH($A1839&amp;"-4",Matches!$J$2:$J$201,0))="",INDEX(Matches!$H$2:$H$201,MATCH($A1839&amp;"-4",Matches!$J$2:$J$201,0))=""),"",IF(AND($C1839&lt;&gt;"",INDEX(Matches!$F$2:$F$201,MATCH($A1839&amp;"-4",Matches!$J$2:$J$201,0))&lt;&gt;"",$C1839&gt;=INDEX(Matches!$F$2:$F$201,MATCH($A1839&amp;"-4",Matches!$J$2:$J$201,0))),"",IF(AND(J1839=INDEX(Matches!$G$2:$G$201,MATCH($A1839&amp;"-4",Matches!$J$2:$J$201,0)),K1839=INDEX(Matches!$H$2:$H$201,MATCH($A1839&amp;"-4",Matches!$J$2:$J$201,0))),5,IF(SIGN(J1839-K1839)&lt;&gt;SIGN(INDEX(Matches!$G$2:$G$201,MATCH($A1839&amp;"-4",Matches!$J$2:$J$201,0))-INDEX(Matches!$H$2:$H$201,MATCH($A1839&amp;"-4",Matches!$J$2:$J$201,0))),0,IF(J1839-K1839=INDEX(Matches!$G$2:$G$201,MATCH($A1839&amp;"-4",Matches!$J$2:$J$201,0))-INDEX(Matches!$H$2:$H$201,MATCH($A1839&amp;"-4",Matches!$J$2:$J$201,0)),3,2))))),""))</f>
        <v/>
      </c>
      <c r="AB1839" s="12" t="str">
        <f aca="false">IF(OR($B1839="",L1839="",M1839=""),"",IFERROR(IF(OR(INDEX(Matches!$I$2:$I$201,MATCH($A1839&amp;"-5",Matches!$J$2:$J$201,0))="Void",INDEX(Matches!$G$2:$G$201,MATCH($A1839&amp;"-5",Matches!$J$2:$J$201,0))="",INDEX(Matches!$H$2:$H$201,MATCH($A1839&amp;"-5",Matches!$J$2:$J$201,0))=""),"",IF(AND($C1839&lt;&gt;"",INDEX(Matches!$F$2:$F$201,MATCH($A1839&amp;"-5",Matches!$J$2:$J$201,0))&lt;&gt;"",$C1839&gt;=INDEX(Matches!$F$2:$F$201,MATCH($A1839&amp;"-5",Matches!$J$2:$J$201,0))),"",IF(AND(L1839=INDEX(Matches!$G$2:$G$201,MATCH($A1839&amp;"-5",Matches!$J$2:$J$201,0)),M1839=INDEX(Matches!$H$2:$H$201,MATCH($A1839&amp;"-5",Matches!$J$2:$J$201,0))),5,IF(SIGN(L1839-M1839)&lt;&gt;SIGN(INDEX(Matches!$G$2:$G$201,MATCH($A1839&amp;"-5",Matches!$J$2:$J$201,0))-INDEX(Matches!$H$2:$H$201,MATCH($A1839&amp;"-5",Matches!$J$2:$J$201,0))),0,IF(L1839-M1839=INDEX(Matches!$G$2:$G$201,MATCH($A1839&amp;"-5",Matches!$J$2:$J$201,0))-INDEX(Matches!$H$2:$H$201,MATCH($A1839&amp;"-5",Matches!$J$2:$J$201,0)),3,2))))),""))</f>
        <v/>
      </c>
      <c r="AC1839" s="12" t="str">
        <f aca="false">IF(OR($B1839="",N1839="",O1839=""),"",IFERROR(IF(OR(INDEX(Matches!$I$2:$I$201,MATCH($A1839&amp;"-6",Matches!$J$2:$J$201,0))="Void",INDEX(Matches!$G$2:$G$201,MATCH($A1839&amp;"-6",Matches!$J$2:$J$201,0))="",INDEX(Matches!$H$2:$H$201,MATCH($A1839&amp;"-6",Matches!$J$2:$J$201,0))=""),"",IF(AND($C1839&lt;&gt;"",INDEX(Matches!$F$2:$F$201,MATCH($A1839&amp;"-6",Matches!$J$2:$J$201,0))&lt;&gt;"",$C1839&gt;=INDEX(Matches!$F$2:$F$201,MATCH($A1839&amp;"-6",Matches!$J$2:$J$201,0))),"",IF(AND(N1839=INDEX(Matches!$G$2:$G$201,MATCH($A1839&amp;"-6",Matches!$J$2:$J$201,0)),O1839=INDEX(Matches!$H$2:$H$201,MATCH($A1839&amp;"-6",Matches!$J$2:$J$201,0))),5,IF(SIGN(N1839-O1839)&lt;&gt;SIGN(INDEX(Matches!$G$2:$G$201,MATCH($A1839&amp;"-6",Matches!$J$2:$J$201,0))-INDEX(Matches!$H$2:$H$201,MATCH($A1839&amp;"-6",Matches!$J$2:$J$201,0))),0,IF(N1839-O1839=INDEX(Matches!$G$2:$G$201,MATCH($A1839&amp;"-6",Matches!$J$2:$J$201,0))-INDEX(Matches!$H$2:$H$201,MATCH($A1839&amp;"-6",Matches!$J$2:$J$201,0)),3,2))))),""))</f>
        <v/>
      </c>
      <c r="AD1839" s="12" t="str">
        <f aca="false">IF(OR($B1839="",P1839="",Q1839=""),"",IFERROR(IF(OR(INDEX(Matches!$I$2:$I$201,MATCH($A1839&amp;"-7",Matches!$J$2:$J$201,0))="Void",INDEX(Matches!$G$2:$G$201,MATCH($A1839&amp;"-7",Matches!$J$2:$J$201,0))="",INDEX(Matches!$H$2:$H$201,MATCH($A1839&amp;"-7",Matches!$J$2:$J$201,0))=""),"",IF(AND($C1839&lt;&gt;"",INDEX(Matches!$F$2:$F$201,MATCH($A1839&amp;"-7",Matches!$J$2:$J$201,0))&lt;&gt;"",$C1839&gt;=INDEX(Matches!$F$2:$F$201,MATCH($A1839&amp;"-7",Matches!$J$2:$J$201,0))),"",IF(AND(P1839=INDEX(Matches!$G$2:$G$201,MATCH($A1839&amp;"-7",Matches!$J$2:$J$201,0)),Q1839=INDEX(Matches!$H$2:$H$201,MATCH($A1839&amp;"-7",Matches!$J$2:$J$201,0))),5,IF(SIGN(P1839-Q1839)&lt;&gt;SIGN(INDEX(Matches!$G$2:$G$201,MATCH($A1839&amp;"-7",Matches!$J$2:$J$201,0))-INDEX(Matches!$H$2:$H$201,MATCH($A1839&amp;"-7",Matches!$J$2:$J$201,0))),0,IF(P1839-Q1839=INDEX(Matches!$G$2:$G$201,MATCH($A1839&amp;"-7",Matches!$J$2:$J$201,0))-INDEX(Matches!$H$2:$H$201,MATCH($A1839&amp;"-7",Matches!$J$2:$J$201,0)),3,2))))),""))</f>
        <v/>
      </c>
      <c r="AE1839" s="12" t="str">
        <f aca="false">IF(OR($B1839="",R1839="",S1839=""),"",IFERROR(IF(OR(INDEX(Matches!$I$2:$I$201,MATCH($A1839&amp;"-8",Matches!$J$2:$J$201,0))="Void",INDEX(Matches!$G$2:$G$201,MATCH($A1839&amp;"-8",Matches!$J$2:$J$201,0))="",INDEX(Matches!$H$2:$H$201,MATCH($A1839&amp;"-8",Matches!$J$2:$J$201,0))=""),"",IF(AND($C1839&lt;&gt;"",INDEX(Matches!$F$2:$F$201,MATCH($A1839&amp;"-8",Matches!$J$2:$J$201,0))&lt;&gt;"",$C1839&gt;=INDEX(Matches!$F$2:$F$201,MATCH($A1839&amp;"-8",Matches!$J$2:$J$201,0))),"",IF(AND(R1839=INDEX(Matches!$G$2:$G$201,MATCH($A1839&amp;"-8",Matches!$J$2:$J$201,0)),S1839=INDEX(Matches!$H$2:$H$201,MATCH($A1839&amp;"-8",Matches!$J$2:$J$201,0))),5,IF(SIGN(R1839-S1839)&lt;&gt;SIGN(INDEX(Matches!$G$2:$G$201,MATCH($A1839&amp;"-8",Matches!$J$2:$J$201,0))-INDEX(Matches!$H$2:$H$201,MATCH($A1839&amp;"-8",Matches!$J$2:$J$201,0))),0,IF(R1839-S1839=INDEX(Matches!$G$2:$G$201,MATCH($A1839&amp;"-8",Matches!$J$2:$J$201,0))-INDEX(Matches!$H$2:$H$201,MATCH($A1839&amp;"-8",Matches!$J$2:$J$201,0)),3,2))))),""))</f>
        <v/>
      </c>
      <c r="AF1839" s="12" t="str">
        <f aca="false">IF(OR($B1839="",T1839="",U1839=""),"",IFERROR(IF(OR(INDEX(Matches!$I$2:$I$201,MATCH($A1839&amp;"-9",Matches!$J$2:$J$201,0))="Void",INDEX(Matches!$G$2:$G$201,MATCH($A1839&amp;"-9",Matches!$J$2:$J$201,0))="",INDEX(Matches!$H$2:$H$201,MATCH($A1839&amp;"-9",Matches!$J$2:$J$201,0))=""),"",IF(AND($C1839&lt;&gt;"",INDEX(Matches!$F$2:$F$201,MATCH($A1839&amp;"-9",Matches!$J$2:$J$201,0))&lt;&gt;"",$C1839&gt;=INDEX(Matches!$F$2:$F$201,MATCH($A1839&amp;"-9",Matches!$J$2:$J$201,0))),"",IF(AND(T1839=INDEX(Matches!$G$2:$G$201,MATCH($A1839&amp;"-9",Matches!$J$2:$J$201,0)),U1839=INDEX(Matches!$H$2:$H$201,MATCH($A1839&amp;"-9",Matches!$J$2:$J$201,0))),5,IF(SIGN(T1839-U1839)&lt;&gt;SIGN(INDEX(Matches!$G$2:$G$201,MATCH($A1839&amp;"-9",Matches!$J$2:$J$201,0))-INDEX(Matches!$H$2:$H$201,MATCH($A1839&amp;"-9",Matches!$J$2:$J$201,0))),0,IF(T1839-U1839=INDEX(Matches!$G$2:$G$201,MATCH($A1839&amp;"-9",Matches!$J$2:$J$201,0))-INDEX(Matches!$H$2:$H$201,MATCH($A1839&amp;"-9",Matches!$J$2:$J$201,0)),3,2))))),""))</f>
        <v/>
      </c>
      <c r="AG1839" s="12" t="str">
        <f aca="false">IF(OR($B1839="",V1839="",W1839=""),"",IFERROR(IF(OR(INDEX(Matches!$I$2:$I$201,MATCH($A1839&amp;"-10",Matches!$J$2:$J$201,0))="Void",INDEX(Matches!$G$2:$G$201,MATCH($A1839&amp;"-10",Matches!$J$2:$J$201,0))="",INDEX(Matches!$H$2:$H$201,MATCH($A1839&amp;"-10",Matches!$J$2:$J$201,0))=""),"",IF(AND($C1839&lt;&gt;"",INDEX(Matches!$F$2:$F$201,MATCH($A1839&amp;"-10",Matches!$J$2:$J$201,0))&lt;&gt;"",$C1839&gt;=INDEX(Matches!$F$2:$F$201,MATCH($A1839&amp;"-10",Matches!$J$2:$J$201,0))),"",IF(AND(V1839=INDEX(Matches!$G$2:$G$201,MATCH($A1839&amp;"-10",Matches!$J$2:$J$201,0)),W1839=INDEX(Matches!$H$2:$H$201,MATCH($A1839&amp;"-10",Matches!$J$2:$J$201,0))),5,IF(SIGN(V1839-W1839)&lt;&gt;SIGN(INDEX(Matches!$G$2:$G$201,MATCH($A1839&amp;"-10",Matches!$J$2:$J$201,0))-INDEX(Matches!$H$2:$H$201,MATCH($A1839&amp;"-10",Matches!$J$2:$J$201,0))),0,IF(V1839-W1839=INDEX(Matches!$G$2:$G$201,MATCH($A1839&amp;"-10",Matches!$J$2:$J$201,0))-INDEX(Matches!$H$2:$H$201,MATCH($A1839&amp;"-10",Matches!$J$2:$J$201,0)),3,2))))),""))</f>
        <v/>
      </c>
      <c r="AH1839" s="13" t="str">
        <f aca="false">IF($B1839="","",SUM(X1839:AG1839))</f>
        <v/>
      </c>
      <c r="AI1839" s="12" t="str">
        <f aca="false">IF($B1839="","",COUNTIF(X1839:AG1839,5))</f>
        <v/>
      </c>
      <c r="AJ1839" s="12" t="str">
        <f aca="false">IF($B1839="","",COUNTIF(X1839:AG1839,"&gt;=2"))</f>
        <v/>
      </c>
      <c r="AK1839" s="12" t="str">
        <f aca="false">IF($B1839="","",COUNT(X1839:AG1839))</f>
        <v/>
      </c>
    </row>
    <row r="1840" customFormat="false" ht="15" hidden="false" customHeight="false" outlineLevel="0" collapsed="false">
      <c r="A1840" s="7"/>
      <c r="B1840" s="7"/>
      <c r="C1840" s="11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12" t="str">
        <f aca="false">IF(OR($B1840="",D1840="",E1840=""),"",IFERROR(IF(OR(INDEX(Matches!$I$2:$I$201,MATCH($A1840&amp;"-1",Matches!$J$2:$J$201,0))="Void",INDEX(Matches!$G$2:$G$201,MATCH($A1840&amp;"-1",Matches!$J$2:$J$201,0))="",INDEX(Matches!$H$2:$H$201,MATCH($A1840&amp;"-1",Matches!$J$2:$J$201,0))=""),"",IF(AND($C1840&lt;&gt;"",INDEX(Matches!$F$2:$F$201,MATCH($A1840&amp;"-1",Matches!$J$2:$J$201,0))&lt;&gt;"",$C1840&gt;=INDEX(Matches!$F$2:$F$201,MATCH($A1840&amp;"-1",Matches!$J$2:$J$201,0))),"",IF(AND(D1840=INDEX(Matches!$G$2:$G$201,MATCH($A1840&amp;"-1",Matches!$J$2:$J$201,0)),E1840=INDEX(Matches!$H$2:$H$201,MATCH($A1840&amp;"-1",Matches!$J$2:$J$201,0))),5,IF(SIGN(D1840-E1840)&lt;&gt;SIGN(INDEX(Matches!$G$2:$G$201,MATCH($A1840&amp;"-1",Matches!$J$2:$J$201,0))-INDEX(Matches!$H$2:$H$201,MATCH($A1840&amp;"-1",Matches!$J$2:$J$201,0))),0,IF(D1840-E1840=INDEX(Matches!$G$2:$G$201,MATCH($A1840&amp;"-1",Matches!$J$2:$J$201,0))-INDEX(Matches!$H$2:$H$201,MATCH($A1840&amp;"-1",Matches!$J$2:$J$201,0)),3,2))))),""))</f>
        <v/>
      </c>
      <c r="Y1840" s="12" t="str">
        <f aca="false">IF(OR($B1840="",F1840="",G1840=""),"",IFERROR(IF(OR(INDEX(Matches!$I$2:$I$201,MATCH($A1840&amp;"-2",Matches!$J$2:$J$201,0))="Void",INDEX(Matches!$G$2:$G$201,MATCH($A1840&amp;"-2",Matches!$J$2:$J$201,0))="",INDEX(Matches!$H$2:$H$201,MATCH($A1840&amp;"-2",Matches!$J$2:$J$201,0))=""),"",IF(AND($C1840&lt;&gt;"",INDEX(Matches!$F$2:$F$201,MATCH($A1840&amp;"-2",Matches!$J$2:$J$201,0))&lt;&gt;"",$C1840&gt;=INDEX(Matches!$F$2:$F$201,MATCH($A1840&amp;"-2",Matches!$J$2:$J$201,0))),"",IF(AND(F1840=INDEX(Matches!$G$2:$G$201,MATCH($A1840&amp;"-2",Matches!$J$2:$J$201,0)),G1840=INDEX(Matches!$H$2:$H$201,MATCH($A1840&amp;"-2",Matches!$J$2:$J$201,0))),5,IF(SIGN(F1840-G1840)&lt;&gt;SIGN(INDEX(Matches!$G$2:$G$201,MATCH($A1840&amp;"-2",Matches!$J$2:$J$201,0))-INDEX(Matches!$H$2:$H$201,MATCH($A1840&amp;"-2",Matches!$J$2:$J$201,0))),0,IF(F1840-G1840=INDEX(Matches!$G$2:$G$201,MATCH($A1840&amp;"-2",Matches!$J$2:$J$201,0))-INDEX(Matches!$H$2:$H$201,MATCH($A1840&amp;"-2",Matches!$J$2:$J$201,0)),3,2))))),""))</f>
        <v/>
      </c>
      <c r="Z1840" s="12" t="str">
        <f aca="false">IF(OR($B1840="",H1840="",I1840=""),"",IFERROR(IF(OR(INDEX(Matches!$I$2:$I$201,MATCH($A1840&amp;"-3",Matches!$J$2:$J$201,0))="Void",INDEX(Matches!$G$2:$G$201,MATCH($A1840&amp;"-3",Matches!$J$2:$J$201,0))="",INDEX(Matches!$H$2:$H$201,MATCH($A1840&amp;"-3",Matches!$J$2:$J$201,0))=""),"",IF(AND($C1840&lt;&gt;"",INDEX(Matches!$F$2:$F$201,MATCH($A1840&amp;"-3",Matches!$J$2:$J$201,0))&lt;&gt;"",$C1840&gt;=INDEX(Matches!$F$2:$F$201,MATCH($A1840&amp;"-3",Matches!$J$2:$J$201,0))),"",IF(AND(H1840=INDEX(Matches!$G$2:$G$201,MATCH($A1840&amp;"-3",Matches!$J$2:$J$201,0)),I1840=INDEX(Matches!$H$2:$H$201,MATCH($A1840&amp;"-3",Matches!$J$2:$J$201,0))),5,IF(SIGN(H1840-I1840)&lt;&gt;SIGN(INDEX(Matches!$G$2:$G$201,MATCH($A1840&amp;"-3",Matches!$J$2:$J$201,0))-INDEX(Matches!$H$2:$H$201,MATCH($A1840&amp;"-3",Matches!$J$2:$J$201,0))),0,IF(H1840-I1840=INDEX(Matches!$G$2:$G$201,MATCH($A1840&amp;"-3",Matches!$J$2:$J$201,0))-INDEX(Matches!$H$2:$H$201,MATCH($A1840&amp;"-3",Matches!$J$2:$J$201,0)),3,2))))),""))</f>
        <v/>
      </c>
      <c r="AA1840" s="12" t="str">
        <f aca="false">IF(OR($B1840="",J1840="",K1840=""),"",IFERROR(IF(OR(INDEX(Matches!$I$2:$I$201,MATCH($A1840&amp;"-4",Matches!$J$2:$J$201,0))="Void",INDEX(Matches!$G$2:$G$201,MATCH($A1840&amp;"-4",Matches!$J$2:$J$201,0))="",INDEX(Matches!$H$2:$H$201,MATCH($A1840&amp;"-4",Matches!$J$2:$J$201,0))=""),"",IF(AND($C1840&lt;&gt;"",INDEX(Matches!$F$2:$F$201,MATCH($A1840&amp;"-4",Matches!$J$2:$J$201,0))&lt;&gt;"",$C1840&gt;=INDEX(Matches!$F$2:$F$201,MATCH($A1840&amp;"-4",Matches!$J$2:$J$201,0))),"",IF(AND(J1840=INDEX(Matches!$G$2:$G$201,MATCH($A1840&amp;"-4",Matches!$J$2:$J$201,0)),K1840=INDEX(Matches!$H$2:$H$201,MATCH($A1840&amp;"-4",Matches!$J$2:$J$201,0))),5,IF(SIGN(J1840-K1840)&lt;&gt;SIGN(INDEX(Matches!$G$2:$G$201,MATCH($A1840&amp;"-4",Matches!$J$2:$J$201,0))-INDEX(Matches!$H$2:$H$201,MATCH($A1840&amp;"-4",Matches!$J$2:$J$201,0))),0,IF(J1840-K1840=INDEX(Matches!$G$2:$G$201,MATCH($A1840&amp;"-4",Matches!$J$2:$J$201,0))-INDEX(Matches!$H$2:$H$201,MATCH($A1840&amp;"-4",Matches!$J$2:$J$201,0)),3,2))))),""))</f>
        <v/>
      </c>
      <c r="AB1840" s="12" t="str">
        <f aca="false">IF(OR($B1840="",L1840="",M1840=""),"",IFERROR(IF(OR(INDEX(Matches!$I$2:$I$201,MATCH($A1840&amp;"-5",Matches!$J$2:$J$201,0))="Void",INDEX(Matches!$G$2:$G$201,MATCH($A1840&amp;"-5",Matches!$J$2:$J$201,0))="",INDEX(Matches!$H$2:$H$201,MATCH($A1840&amp;"-5",Matches!$J$2:$J$201,0))=""),"",IF(AND($C1840&lt;&gt;"",INDEX(Matches!$F$2:$F$201,MATCH($A1840&amp;"-5",Matches!$J$2:$J$201,0))&lt;&gt;"",$C1840&gt;=INDEX(Matches!$F$2:$F$201,MATCH($A1840&amp;"-5",Matches!$J$2:$J$201,0))),"",IF(AND(L1840=INDEX(Matches!$G$2:$G$201,MATCH($A1840&amp;"-5",Matches!$J$2:$J$201,0)),M1840=INDEX(Matches!$H$2:$H$201,MATCH($A1840&amp;"-5",Matches!$J$2:$J$201,0))),5,IF(SIGN(L1840-M1840)&lt;&gt;SIGN(INDEX(Matches!$G$2:$G$201,MATCH($A1840&amp;"-5",Matches!$J$2:$J$201,0))-INDEX(Matches!$H$2:$H$201,MATCH($A1840&amp;"-5",Matches!$J$2:$J$201,0))),0,IF(L1840-M1840=INDEX(Matches!$G$2:$G$201,MATCH($A1840&amp;"-5",Matches!$J$2:$J$201,0))-INDEX(Matches!$H$2:$H$201,MATCH($A1840&amp;"-5",Matches!$J$2:$J$201,0)),3,2))))),""))</f>
        <v/>
      </c>
      <c r="AC1840" s="12" t="str">
        <f aca="false">IF(OR($B1840="",N1840="",O1840=""),"",IFERROR(IF(OR(INDEX(Matches!$I$2:$I$201,MATCH($A1840&amp;"-6",Matches!$J$2:$J$201,0))="Void",INDEX(Matches!$G$2:$G$201,MATCH($A1840&amp;"-6",Matches!$J$2:$J$201,0))="",INDEX(Matches!$H$2:$H$201,MATCH($A1840&amp;"-6",Matches!$J$2:$J$201,0))=""),"",IF(AND($C1840&lt;&gt;"",INDEX(Matches!$F$2:$F$201,MATCH($A1840&amp;"-6",Matches!$J$2:$J$201,0))&lt;&gt;"",$C1840&gt;=INDEX(Matches!$F$2:$F$201,MATCH($A1840&amp;"-6",Matches!$J$2:$J$201,0))),"",IF(AND(N1840=INDEX(Matches!$G$2:$G$201,MATCH($A1840&amp;"-6",Matches!$J$2:$J$201,0)),O1840=INDEX(Matches!$H$2:$H$201,MATCH($A1840&amp;"-6",Matches!$J$2:$J$201,0))),5,IF(SIGN(N1840-O1840)&lt;&gt;SIGN(INDEX(Matches!$G$2:$G$201,MATCH($A1840&amp;"-6",Matches!$J$2:$J$201,0))-INDEX(Matches!$H$2:$H$201,MATCH($A1840&amp;"-6",Matches!$J$2:$J$201,0))),0,IF(N1840-O1840=INDEX(Matches!$G$2:$G$201,MATCH($A1840&amp;"-6",Matches!$J$2:$J$201,0))-INDEX(Matches!$H$2:$H$201,MATCH($A1840&amp;"-6",Matches!$J$2:$J$201,0)),3,2))))),""))</f>
        <v/>
      </c>
      <c r="AD1840" s="12" t="str">
        <f aca="false">IF(OR($B1840="",P1840="",Q1840=""),"",IFERROR(IF(OR(INDEX(Matches!$I$2:$I$201,MATCH($A1840&amp;"-7",Matches!$J$2:$J$201,0))="Void",INDEX(Matches!$G$2:$G$201,MATCH($A1840&amp;"-7",Matches!$J$2:$J$201,0))="",INDEX(Matches!$H$2:$H$201,MATCH($A1840&amp;"-7",Matches!$J$2:$J$201,0))=""),"",IF(AND($C1840&lt;&gt;"",INDEX(Matches!$F$2:$F$201,MATCH($A1840&amp;"-7",Matches!$J$2:$J$201,0))&lt;&gt;"",$C1840&gt;=INDEX(Matches!$F$2:$F$201,MATCH($A1840&amp;"-7",Matches!$J$2:$J$201,0))),"",IF(AND(P1840=INDEX(Matches!$G$2:$G$201,MATCH($A1840&amp;"-7",Matches!$J$2:$J$201,0)),Q1840=INDEX(Matches!$H$2:$H$201,MATCH($A1840&amp;"-7",Matches!$J$2:$J$201,0))),5,IF(SIGN(P1840-Q1840)&lt;&gt;SIGN(INDEX(Matches!$G$2:$G$201,MATCH($A1840&amp;"-7",Matches!$J$2:$J$201,0))-INDEX(Matches!$H$2:$H$201,MATCH($A1840&amp;"-7",Matches!$J$2:$J$201,0))),0,IF(P1840-Q1840=INDEX(Matches!$G$2:$G$201,MATCH($A1840&amp;"-7",Matches!$J$2:$J$201,0))-INDEX(Matches!$H$2:$H$201,MATCH($A1840&amp;"-7",Matches!$J$2:$J$201,0)),3,2))))),""))</f>
        <v/>
      </c>
      <c r="AE1840" s="12" t="str">
        <f aca="false">IF(OR($B1840="",R1840="",S1840=""),"",IFERROR(IF(OR(INDEX(Matches!$I$2:$I$201,MATCH($A1840&amp;"-8",Matches!$J$2:$J$201,0))="Void",INDEX(Matches!$G$2:$G$201,MATCH($A1840&amp;"-8",Matches!$J$2:$J$201,0))="",INDEX(Matches!$H$2:$H$201,MATCH($A1840&amp;"-8",Matches!$J$2:$J$201,0))=""),"",IF(AND($C1840&lt;&gt;"",INDEX(Matches!$F$2:$F$201,MATCH($A1840&amp;"-8",Matches!$J$2:$J$201,0))&lt;&gt;"",$C1840&gt;=INDEX(Matches!$F$2:$F$201,MATCH($A1840&amp;"-8",Matches!$J$2:$J$201,0))),"",IF(AND(R1840=INDEX(Matches!$G$2:$G$201,MATCH($A1840&amp;"-8",Matches!$J$2:$J$201,0)),S1840=INDEX(Matches!$H$2:$H$201,MATCH($A1840&amp;"-8",Matches!$J$2:$J$201,0))),5,IF(SIGN(R1840-S1840)&lt;&gt;SIGN(INDEX(Matches!$G$2:$G$201,MATCH($A1840&amp;"-8",Matches!$J$2:$J$201,0))-INDEX(Matches!$H$2:$H$201,MATCH($A1840&amp;"-8",Matches!$J$2:$J$201,0))),0,IF(R1840-S1840=INDEX(Matches!$G$2:$G$201,MATCH($A1840&amp;"-8",Matches!$J$2:$J$201,0))-INDEX(Matches!$H$2:$H$201,MATCH($A1840&amp;"-8",Matches!$J$2:$J$201,0)),3,2))))),""))</f>
        <v/>
      </c>
      <c r="AF1840" s="12" t="str">
        <f aca="false">IF(OR($B1840="",T1840="",U1840=""),"",IFERROR(IF(OR(INDEX(Matches!$I$2:$I$201,MATCH($A1840&amp;"-9",Matches!$J$2:$J$201,0))="Void",INDEX(Matches!$G$2:$G$201,MATCH($A1840&amp;"-9",Matches!$J$2:$J$201,0))="",INDEX(Matches!$H$2:$H$201,MATCH($A1840&amp;"-9",Matches!$J$2:$J$201,0))=""),"",IF(AND($C1840&lt;&gt;"",INDEX(Matches!$F$2:$F$201,MATCH($A1840&amp;"-9",Matches!$J$2:$J$201,0))&lt;&gt;"",$C1840&gt;=INDEX(Matches!$F$2:$F$201,MATCH($A1840&amp;"-9",Matches!$J$2:$J$201,0))),"",IF(AND(T1840=INDEX(Matches!$G$2:$G$201,MATCH($A1840&amp;"-9",Matches!$J$2:$J$201,0)),U1840=INDEX(Matches!$H$2:$H$201,MATCH($A1840&amp;"-9",Matches!$J$2:$J$201,0))),5,IF(SIGN(T1840-U1840)&lt;&gt;SIGN(INDEX(Matches!$G$2:$G$201,MATCH($A1840&amp;"-9",Matches!$J$2:$J$201,0))-INDEX(Matches!$H$2:$H$201,MATCH($A1840&amp;"-9",Matches!$J$2:$J$201,0))),0,IF(T1840-U1840=INDEX(Matches!$G$2:$G$201,MATCH($A1840&amp;"-9",Matches!$J$2:$J$201,0))-INDEX(Matches!$H$2:$H$201,MATCH($A1840&amp;"-9",Matches!$J$2:$J$201,0)),3,2))))),""))</f>
        <v/>
      </c>
      <c r="AG1840" s="12" t="str">
        <f aca="false">IF(OR($B1840="",V1840="",W1840=""),"",IFERROR(IF(OR(INDEX(Matches!$I$2:$I$201,MATCH($A1840&amp;"-10",Matches!$J$2:$J$201,0))="Void",INDEX(Matches!$G$2:$G$201,MATCH($A1840&amp;"-10",Matches!$J$2:$J$201,0))="",INDEX(Matches!$H$2:$H$201,MATCH($A1840&amp;"-10",Matches!$J$2:$J$201,0))=""),"",IF(AND($C1840&lt;&gt;"",INDEX(Matches!$F$2:$F$201,MATCH($A1840&amp;"-10",Matches!$J$2:$J$201,0))&lt;&gt;"",$C1840&gt;=INDEX(Matches!$F$2:$F$201,MATCH($A1840&amp;"-10",Matches!$J$2:$J$201,0))),"",IF(AND(V1840=INDEX(Matches!$G$2:$G$201,MATCH($A1840&amp;"-10",Matches!$J$2:$J$201,0)),W1840=INDEX(Matches!$H$2:$H$201,MATCH($A1840&amp;"-10",Matches!$J$2:$J$201,0))),5,IF(SIGN(V1840-W1840)&lt;&gt;SIGN(INDEX(Matches!$G$2:$G$201,MATCH($A1840&amp;"-10",Matches!$J$2:$J$201,0))-INDEX(Matches!$H$2:$H$201,MATCH($A1840&amp;"-10",Matches!$J$2:$J$201,0))),0,IF(V1840-W1840=INDEX(Matches!$G$2:$G$201,MATCH($A1840&amp;"-10",Matches!$J$2:$J$201,0))-INDEX(Matches!$H$2:$H$201,MATCH($A1840&amp;"-10",Matches!$J$2:$J$201,0)),3,2))))),""))</f>
        <v/>
      </c>
      <c r="AH1840" s="13" t="str">
        <f aca="false">IF($B1840="","",SUM(X1840:AG1840))</f>
        <v/>
      </c>
      <c r="AI1840" s="12" t="str">
        <f aca="false">IF($B1840="","",COUNTIF(X1840:AG1840,5))</f>
        <v/>
      </c>
      <c r="AJ1840" s="12" t="str">
        <f aca="false">IF($B1840="","",COUNTIF(X1840:AG1840,"&gt;=2"))</f>
        <v/>
      </c>
      <c r="AK1840" s="12" t="str">
        <f aca="false">IF($B1840="","",COUNT(X1840:AG1840))</f>
        <v/>
      </c>
    </row>
    <row r="1841" customFormat="false" ht="15" hidden="false" customHeight="false" outlineLevel="0" collapsed="false">
      <c r="A1841" s="7"/>
      <c r="B1841" s="7"/>
      <c r="C1841" s="11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12" t="str">
        <f aca="false">IF(OR($B1841="",D1841="",E1841=""),"",IFERROR(IF(OR(INDEX(Matches!$I$2:$I$201,MATCH($A1841&amp;"-1",Matches!$J$2:$J$201,0))="Void",INDEX(Matches!$G$2:$G$201,MATCH($A1841&amp;"-1",Matches!$J$2:$J$201,0))="",INDEX(Matches!$H$2:$H$201,MATCH($A1841&amp;"-1",Matches!$J$2:$J$201,0))=""),"",IF(AND($C1841&lt;&gt;"",INDEX(Matches!$F$2:$F$201,MATCH($A1841&amp;"-1",Matches!$J$2:$J$201,0))&lt;&gt;"",$C1841&gt;=INDEX(Matches!$F$2:$F$201,MATCH($A1841&amp;"-1",Matches!$J$2:$J$201,0))),"",IF(AND(D1841=INDEX(Matches!$G$2:$G$201,MATCH($A1841&amp;"-1",Matches!$J$2:$J$201,0)),E1841=INDEX(Matches!$H$2:$H$201,MATCH($A1841&amp;"-1",Matches!$J$2:$J$201,0))),5,IF(SIGN(D1841-E1841)&lt;&gt;SIGN(INDEX(Matches!$G$2:$G$201,MATCH($A1841&amp;"-1",Matches!$J$2:$J$201,0))-INDEX(Matches!$H$2:$H$201,MATCH($A1841&amp;"-1",Matches!$J$2:$J$201,0))),0,IF(D1841-E1841=INDEX(Matches!$G$2:$G$201,MATCH($A1841&amp;"-1",Matches!$J$2:$J$201,0))-INDEX(Matches!$H$2:$H$201,MATCH($A1841&amp;"-1",Matches!$J$2:$J$201,0)),3,2))))),""))</f>
        <v/>
      </c>
      <c r="Y1841" s="12" t="str">
        <f aca="false">IF(OR($B1841="",F1841="",G1841=""),"",IFERROR(IF(OR(INDEX(Matches!$I$2:$I$201,MATCH($A1841&amp;"-2",Matches!$J$2:$J$201,0))="Void",INDEX(Matches!$G$2:$G$201,MATCH($A1841&amp;"-2",Matches!$J$2:$J$201,0))="",INDEX(Matches!$H$2:$H$201,MATCH($A1841&amp;"-2",Matches!$J$2:$J$201,0))=""),"",IF(AND($C1841&lt;&gt;"",INDEX(Matches!$F$2:$F$201,MATCH($A1841&amp;"-2",Matches!$J$2:$J$201,0))&lt;&gt;"",$C1841&gt;=INDEX(Matches!$F$2:$F$201,MATCH($A1841&amp;"-2",Matches!$J$2:$J$201,0))),"",IF(AND(F1841=INDEX(Matches!$G$2:$G$201,MATCH($A1841&amp;"-2",Matches!$J$2:$J$201,0)),G1841=INDEX(Matches!$H$2:$H$201,MATCH($A1841&amp;"-2",Matches!$J$2:$J$201,0))),5,IF(SIGN(F1841-G1841)&lt;&gt;SIGN(INDEX(Matches!$G$2:$G$201,MATCH($A1841&amp;"-2",Matches!$J$2:$J$201,0))-INDEX(Matches!$H$2:$H$201,MATCH($A1841&amp;"-2",Matches!$J$2:$J$201,0))),0,IF(F1841-G1841=INDEX(Matches!$G$2:$G$201,MATCH($A1841&amp;"-2",Matches!$J$2:$J$201,0))-INDEX(Matches!$H$2:$H$201,MATCH($A1841&amp;"-2",Matches!$J$2:$J$201,0)),3,2))))),""))</f>
        <v/>
      </c>
      <c r="Z1841" s="12" t="str">
        <f aca="false">IF(OR($B1841="",H1841="",I1841=""),"",IFERROR(IF(OR(INDEX(Matches!$I$2:$I$201,MATCH($A1841&amp;"-3",Matches!$J$2:$J$201,0))="Void",INDEX(Matches!$G$2:$G$201,MATCH($A1841&amp;"-3",Matches!$J$2:$J$201,0))="",INDEX(Matches!$H$2:$H$201,MATCH($A1841&amp;"-3",Matches!$J$2:$J$201,0))=""),"",IF(AND($C1841&lt;&gt;"",INDEX(Matches!$F$2:$F$201,MATCH($A1841&amp;"-3",Matches!$J$2:$J$201,0))&lt;&gt;"",$C1841&gt;=INDEX(Matches!$F$2:$F$201,MATCH($A1841&amp;"-3",Matches!$J$2:$J$201,0))),"",IF(AND(H1841=INDEX(Matches!$G$2:$G$201,MATCH($A1841&amp;"-3",Matches!$J$2:$J$201,0)),I1841=INDEX(Matches!$H$2:$H$201,MATCH($A1841&amp;"-3",Matches!$J$2:$J$201,0))),5,IF(SIGN(H1841-I1841)&lt;&gt;SIGN(INDEX(Matches!$G$2:$G$201,MATCH($A1841&amp;"-3",Matches!$J$2:$J$201,0))-INDEX(Matches!$H$2:$H$201,MATCH($A1841&amp;"-3",Matches!$J$2:$J$201,0))),0,IF(H1841-I1841=INDEX(Matches!$G$2:$G$201,MATCH($A1841&amp;"-3",Matches!$J$2:$J$201,0))-INDEX(Matches!$H$2:$H$201,MATCH($A1841&amp;"-3",Matches!$J$2:$J$201,0)),3,2))))),""))</f>
        <v/>
      </c>
      <c r="AA1841" s="12" t="str">
        <f aca="false">IF(OR($B1841="",J1841="",K1841=""),"",IFERROR(IF(OR(INDEX(Matches!$I$2:$I$201,MATCH($A1841&amp;"-4",Matches!$J$2:$J$201,0))="Void",INDEX(Matches!$G$2:$G$201,MATCH($A1841&amp;"-4",Matches!$J$2:$J$201,0))="",INDEX(Matches!$H$2:$H$201,MATCH($A1841&amp;"-4",Matches!$J$2:$J$201,0))=""),"",IF(AND($C1841&lt;&gt;"",INDEX(Matches!$F$2:$F$201,MATCH($A1841&amp;"-4",Matches!$J$2:$J$201,0))&lt;&gt;"",$C1841&gt;=INDEX(Matches!$F$2:$F$201,MATCH($A1841&amp;"-4",Matches!$J$2:$J$201,0))),"",IF(AND(J1841=INDEX(Matches!$G$2:$G$201,MATCH($A1841&amp;"-4",Matches!$J$2:$J$201,0)),K1841=INDEX(Matches!$H$2:$H$201,MATCH($A1841&amp;"-4",Matches!$J$2:$J$201,0))),5,IF(SIGN(J1841-K1841)&lt;&gt;SIGN(INDEX(Matches!$G$2:$G$201,MATCH($A1841&amp;"-4",Matches!$J$2:$J$201,0))-INDEX(Matches!$H$2:$H$201,MATCH($A1841&amp;"-4",Matches!$J$2:$J$201,0))),0,IF(J1841-K1841=INDEX(Matches!$G$2:$G$201,MATCH($A1841&amp;"-4",Matches!$J$2:$J$201,0))-INDEX(Matches!$H$2:$H$201,MATCH($A1841&amp;"-4",Matches!$J$2:$J$201,0)),3,2))))),""))</f>
        <v/>
      </c>
      <c r="AB1841" s="12" t="str">
        <f aca="false">IF(OR($B1841="",L1841="",M1841=""),"",IFERROR(IF(OR(INDEX(Matches!$I$2:$I$201,MATCH($A1841&amp;"-5",Matches!$J$2:$J$201,0))="Void",INDEX(Matches!$G$2:$G$201,MATCH($A1841&amp;"-5",Matches!$J$2:$J$201,0))="",INDEX(Matches!$H$2:$H$201,MATCH($A1841&amp;"-5",Matches!$J$2:$J$201,0))=""),"",IF(AND($C1841&lt;&gt;"",INDEX(Matches!$F$2:$F$201,MATCH($A1841&amp;"-5",Matches!$J$2:$J$201,0))&lt;&gt;"",$C1841&gt;=INDEX(Matches!$F$2:$F$201,MATCH($A1841&amp;"-5",Matches!$J$2:$J$201,0))),"",IF(AND(L1841=INDEX(Matches!$G$2:$G$201,MATCH($A1841&amp;"-5",Matches!$J$2:$J$201,0)),M1841=INDEX(Matches!$H$2:$H$201,MATCH($A1841&amp;"-5",Matches!$J$2:$J$201,0))),5,IF(SIGN(L1841-M1841)&lt;&gt;SIGN(INDEX(Matches!$G$2:$G$201,MATCH($A1841&amp;"-5",Matches!$J$2:$J$201,0))-INDEX(Matches!$H$2:$H$201,MATCH($A1841&amp;"-5",Matches!$J$2:$J$201,0))),0,IF(L1841-M1841=INDEX(Matches!$G$2:$G$201,MATCH($A1841&amp;"-5",Matches!$J$2:$J$201,0))-INDEX(Matches!$H$2:$H$201,MATCH($A1841&amp;"-5",Matches!$J$2:$J$201,0)),3,2))))),""))</f>
        <v/>
      </c>
      <c r="AC1841" s="12" t="str">
        <f aca="false">IF(OR($B1841="",N1841="",O1841=""),"",IFERROR(IF(OR(INDEX(Matches!$I$2:$I$201,MATCH($A1841&amp;"-6",Matches!$J$2:$J$201,0))="Void",INDEX(Matches!$G$2:$G$201,MATCH($A1841&amp;"-6",Matches!$J$2:$J$201,0))="",INDEX(Matches!$H$2:$H$201,MATCH($A1841&amp;"-6",Matches!$J$2:$J$201,0))=""),"",IF(AND($C1841&lt;&gt;"",INDEX(Matches!$F$2:$F$201,MATCH($A1841&amp;"-6",Matches!$J$2:$J$201,0))&lt;&gt;"",$C1841&gt;=INDEX(Matches!$F$2:$F$201,MATCH($A1841&amp;"-6",Matches!$J$2:$J$201,0))),"",IF(AND(N1841=INDEX(Matches!$G$2:$G$201,MATCH($A1841&amp;"-6",Matches!$J$2:$J$201,0)),O1841=INDEX(Matches!$H$2:$H$201,MATCH($A1841&amp;"-6",Matches!$J$2:$J$201,0))),5,IF(SIGN(N1841-O1841)&lt;&gt;SIGN(INDEX(Matches!$G$2:$G$201,MATCH($A1841&amp;"-6",Matches!$J$2:$J$201,0))-INDEX(Matches!$H$2:$H$201,MATCH($A1841&amp;"-6",Matches!$J$2:$J$201,0))),0,IF(N1841-O1841=INDEX(Matches!$G$2:$G$201,MATCH($A1841&amp;"-6",Matches!$J$2:$J$201,0))-INDEX(Matches!$H$2:$H$201,MATCH($A1841&amp;"-6",Matches!$J$2:$J$201,0)),3,2))))),""))</f>
        <v/>
      </c>
      <c r="AD1841" s="12" t="str">
        <f aca="false">IF(OR($B1841="",P1841="",Q1841=""),"",IFERROR(IF(OR(INDEX(Matches!$I$2:$I$201,MATCH($A1841&amp;"-7",Matches!$J$2:$J$201,0))="Void",INDEX(Matches!$G$2:$G$201,MATCH($A1841&amp;"-7",Matches!$J$2:$J$201,0))="",INDEX(Matches!$H$2:$H$201,MATCH($A1841&amp;"-7",Matches!$J$2:$J$201,0))=""),"",IF(AND($C1841&lt;&gt;"",INDEX(Matches!$F$2:$F$201,MATCH($A1841&amp;"-7",Matches!$J$2:$J$201,0))&lt;&gt;"",$C1841&gt;=INDEX(Matches!$F$2:$F$201,MATCH($A1841&amp;"-7",Matches!$J$2:$J$201,0))),"",IF(AND(P1841=INDEX(Matches!$G$2:$G$201,MATCH($A1841&amp;"-7",Matches!$J$2:$J$201,0)),Q1841=INDEX(Matches!$H$2:$H$201,MATCH($A1841&amp;"-7",Matches!$J$2:$J$201,0))),5,IF(SIGN(P1841-Q1841)&lt;&gt;SIGN(INDEX(Matches!$G$2:$G$201,MATCH($A1841&amp;"-7",Matches!$J$2:$J$201,0))-INDEX(Matches!$H$2:$H$201,MATCH($A1841&amp;"-7",Matches!$J$2:$J$201,0))),0,IF(P1841-Q1841=INDEX(Matches!$G$2:$G$201,MATCH($A1841&amp;"-7",Matches!$J$2:$J$201,0))-INDEX(Matches!$H$2:$H$201,MATCH($A1841&amp;"-7",Matches!$J$2:$J$201,0)),3,2))))),""))</f>
        <v/>
      </c>
      <c r="AE1841" s="12" t="str">
        <f aca="false">IF(OR($B1841="",R1841="",S1841=""),"",IFERROR(IF(OR(INDEX(Matches!$I$2:$I$201,MATCH($A1841&amp;"-8",Matches!$J$2:$J$201,0))="Void",INDEX(Matches!$G$2:$G$201,MATCH($A1841&amp;"-8",Matches!$J$2:$J$201,0))="",INDEX(Matches!$H$2:$H$201,MATCH($A1841&amp;"-8",Matches!$J$2:$J$201,0))=""),"",IF(AND($C1841&lt;&gt;"",INDEX(Matches!$F$2:$F$201,MATCH($A1841&amp;"-8",Matches!$J$2:$J$201,0))&lt;&gt;"",$C1841&gt;=INDEX(Matches!$F$2:$F$201,MATCH($A1841&amp;"-8",Matches!$J$2:$J$201,0))),"",IF(AND(R1841=INDEX(Matches!$G$2:$G$201,MATCH($A1841&amp;"-8",Matches!$J$2:$J$201,0)),S1841=INDEX(Matches!$H$2:$H$201,MATCH($A1841&amp;"-8",Matches!$J$2:$J$201,0))),5,IF(SIGN(R1841-S1841)&lt;&gt;SIGN(INDEX(Matches!$G$2:$G$201,MATCH($A1841&amp;"-8",Matches!$J$2:$J$201,0))-INDEX(Matches!$H$2:$H$201,MATCH($A1841&amp;"-8",Matches!$J$2:$J$201,0))),0,IF(R1841-S1841=INDEX(Matches!$G$2:$G$201,MATCH($A1841&amp;"-8",Matches!$J$2:$J$201,0))-INDEX(Matches!$H$2:$H$201,MATCH($A1841&amp;"-8",Matches!$J$2:$J$201,0)),3,2))))),""))</f>
        <v/>
      </c>
      <c r="AF1841" s="12" t="str">
        <f aca="false">IF(OR($B1841="",T1841="",U1841=""),"",IFERROR(IF(OR(INDEX(Matches!$I$2:$I$201,MATCH($A1841&amp;"-9",Matches!$J$2:$J$201,0))="Void",INDEX(Matches!$G$2:$G$201,MATCH($A1841&amp;"-9",Matches!$J$2:$J$201,0))="",INDEX(Matches!$H$2:$H$201,MATCH($A1841&amp;"-9",Matches!$J$2:$J$201,0))=""),"",IF(AND($C1841&lt;&gt;"",INDEX(Matches!$F$2:$F$201,MATCH($A1841&amp;"-9",Matches!$J$2:$J$201,0))&lt;&gt;"",$C1841&gt;=INDEX(Matches!$F$2:$F$201,MATCH($A1841&amp;"-9",Matches!$J$2:$J$201,0))),"",IF(AND(T1841=INDEX(Matches!$G$2:$G$201,MATCH($A1841&amp;"-9",Matches!$J$2:$J$201,0)),U1841=INDEX(Matches!$H$2:$H$201,MATCH($A1841&amp;"-9",Matches!$J$2:$J$201,0))),5,IF(SIGN(T1841-U1841)&lt;&gt;SIGN(INDEX(Matches!$G$2:$G$201,MATCH($A1841&amp;"-9",Matches!$J$2:$J$201,0))-INDEX(Matches!$H$2:$H$201,MATCH($A1841&amp;"-9",Matches!$J$2:$J$201,0))),0,IF(T1841-U1841=INDEX(Matches!$G$2:$G$201,MATCH($A1841&amp;"-9",Matches!$J$2:$J$201,0))-INDEX(Matches!$H$2:$H$201,MATCH($A1841&amp;"-9",Matches!$J$2:$J$201,0)),3,2))))),""))</f>
        <v/>
      </c>
      <c r="AG1841" s="12" t="str">
        <f aca="false">IF(OR($B1841="",V1841="",W1841=""),"",IFERROR(IF(OR(INDEX(Matches!$I$2:$I$201,MATCH($A1841&amp;"-10",Matches!$J$2:$J$201,0))="Void",INDEX(Matches!$G$2:$G$201,MATCH($A1841&amp;"-10",Matches!$J$2:$J$201,0))="",INDEX(Matches!$H$2:$H$201,MATCH($A1841&amp;"-10",Matches!$J$2:$J$201,0))=""),"",IF(AND($C1841&lt;&gt;"",INDEX(Matches!$F$2:$F$201,MATCH($A1841&amp;"-10",Matches!$J$2:$J$201,0))&lt;&gt;"",$C1841&gt;=INDEX(Matches!$F$2:$F$201,MATCH($A1841&amp;"-10",Matches!$J$2:$J$201,0))),"",IF(AND(V1841=INDEX(Matches!$G$2:$G$201,MATCH($A1841&amp;"-10",Matches!$J$2:$J$201,0)),W1841=INDEX(Matches!$H$2:$H$201,MATCH($A1841&amp;"-10",Matches!$J$2:$J$201,0))),5,IF(SIGN(V1841-W1841)&lt;&gt;SIGN(INDEX(Matches!$G$2:$G$201,MATCH($A1841&amp;"-10",Matches!$J$2:$J$201,0))-INDEX(Matches!$H$2:$H$201,MATCH($A1841&amp;"-10",Matches!$J$2:$J$201,0))),0,IF(V1841-W1841=INDEX(Matches!$G$2:$G$201,MATCH($A1841&amp;"-10",Matches!$J$2:$J$201,0))-INDEX(Matches!$H$2:$H$201,MATCH($A1841&amp;"-10",Matches!$J$2:$J$201,0)),3,2))))),""))</f>
        <v/>
      </c>
      <c r="AH1841" s="13" t="str">
        <f aca="false">IF($B1841="","",SUM(X1841:AG1841))</f>
        <v/>
      </c>
      <c r="AI1841" s="12" t="str">
        <f aca="false">IF($B1841="","",COUNTIF(X1841:AG1841,5))</f>
        <v/>
      </c>
      <c r="AJ1841" s="12" t="str">
        <f aca="false">IF($B1841="","",COUNTIF(X1841:AG1841,"&gt;=2"))</f>
        <v/>
      </c>
      <c r="AK1841" s="12" t="str">
        <f aca="false">IF($B1841="","",COUNT(X1841:AG1841))</f>
        <v/>
      </c>
    </row>
    <row r="1842" customFormat="false" ht="15" hidden="false" customHeight="false" outlineLevel="0" collapsed="false">
      <c r="A1842" s="7"/>
      <c r="B1842" s="7"/>
      <c r="C1842" s="11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12" t="str">
        <f aca="false">IF(OR($B1842="",D1842="",E1842=""),"",IFERROR(IF(OR(INDEX(Matches!$I$2:$I$201,MATCH($A1842&amp;"-1",Matches!$J$2:$J$201,0))="Void",INDEX(Matches!$G$2:$G$201,MATCH($A1842&amp;"-1",Matches!$J$2:$J$201,0))="",INDEX(Matches!$H$2:$H$201,MATCH($A1842&amp;"-1",Matches!$J$2:$J$201,0))=""),"",IF(AND($C1842&lt;&gt;"",INDEX(Matches!$F$2:$F$201,MATCH($A1842&amp;"-1",Matches!$J$2:$J$201,0))&lt;&gt;"",$C1842&gt;=INDEX(Matches!$F$2:$F$201,MATCH($A1842&amp;"-1",Matches!$J$2:$J$201,0))),"",IF(AND(D1842=INDEX(Matches!$G$2:$G$201,MATCH($A1842&amp;"-1",Matches!$J$2:$J$201,0)),E1842=INDEX(Matches!$H$2:$H$201,MATCH($A1842&amp;"-1",Matches!$J$2:$J$201,0))),5,IF(SIGN(D1842-E1842)&lt;&gt;SIGN(INDEX(Matches!$G$2:$G$201,MATCH($A1842&amp;"-1",Matches!$J$2:$J$201,0))-INDEX(Matches!$H$2:$H$201,MATCH($A1842&amp;"-1",Matches!$J$2:$J$201,0))),0,IF(D1842-E1842=INDEX(Matches!$G$2:$G$201,MATCH($A1842&amp;"-1",Matches!$J$2:$J$201,0))-INDEX(Matches!$H$2:$H$201,MATCH($A1842&amp;"-1",Matches!$J$2:$J$201,0)),3,2))))),""))</f>
        <v/>
      </c>
      <c r="Y1842" s="12" t="str">
        <f aca="false">IF(OR($B1842="",F1842="",G1842=""),"",IFERROR(IF(OR(INDEX(Matches!$I$2:$I$201,MATCH($A1842&amp;"-2",Matches!$J$2:$J$201,0))="Void",INDEX(Matches!$G$2:$G$201,MATCH($A1842&amp;"-2",Matches!$J$2:$J$201,0))="",INDEX(Matches!$H$2:$H$201,MATCH($A1842&amp;"-2",Matches!$J$2:$J$201,0))=""),"",IF(AND($C1842&lt;&gt;"",INDEX(Matches!$F$2:$F$201,MATCH($A1842&amp;"-2",Matches!$J$2:$J$201,0))&lt;&gt;"",$C1842&gt;=INDEX(Matches!$F$2:$F$201,MATCH($A1842&amp;"-2",Matches!$J$2:$J$201,0))),"",IF(AND(F1842=INDEX(Matches!$G$2:$G$201,MATCH($A1842&amp;"-2",Matches!$J$2:$J$201,0)),G1842=INDEX(Matches!$H$2:$H$201,MATCH($A1842&amp;"-2",Matches!$J$2:$J$201,0))),5,IF(SIGN(F1842-G1842)&lt;&gt;SIGN(INDEX(Matches!$G$2:$G$201,MATCH($A1842&amp;"-2",Matches!$J$2:$J$201,0))-INDEX(Matches!$H$2:$H$201,MATCH($A1842&amp;"-2",Matches!$J$2:$J$201,0))),0,IF(F1842-G1842=INDEX(Matches!$G$2:$G$201,MATCH($A1842&amp;"-2",Matches!$J$2:$J$201,0))-INDEX(Matches!$H$2:$H$201,MATCH($A1842&amp;"-2",Matches!$J$2:$J$201,0)),3,2))))),""))</f>
        <v/>
      </c>
      <c r="Z1842" s="12" t="str">
        <f aca="false">IF(OR($B1842="",H1842="",I1842=""),"",IFERROR(IF(OR(INDEX(Matches!$I$2:$I$201,MATCH($A1842&amp;"-3",Matches!$J$2:$J$201,0))="Void",INDEX(Matches!$G$2:$G$201,MATCH($A1842&amp;"-3",Matches!$J$2:$J$201,0))="",INDEX(Matches!$H$2:$H$201,MATCH($A1842&amp;"-3",Matches!$J$2:$J$201,0))=""),"",IF(AND($C1842&lt;&gt;"",INDEX(Matches!$F$2:$F$201,MATCH($A1842&amp;"-3",Matches!$J$2:$J$201,0))&lt;&gt;"",$C1842&gt;=INDEX(Matches!$F$2:$F$201,MATCH($A1842&amp;"-3",Matches!$J$2:$J$201,0))),"",IF(AND(H1842=INDEX(Matches!$G$2:$G$201,MATCH($A1842&amp;"-3",Matches!$J$2:$J$201,0)),I1842=INDEX(Matches!$H$2:$H$201,MATCH($A1842&amp;"-3",Matches!$J$2:$J$201,0))),5,IF(SIGN(H1842-I1842)&lt;&gt;SIGN(INDEX(Matches!$G$2:$G$201,MATCH($A1842&amp;"-3",Matches!$J$2:$J$201,0))-INDEX(Matches!$H$2:$H$201,MATCH($A1842&amp;"-3",Matches!$J$2:$J$201,0))),0,IF(H1842-I1842=INDEX(Matches!$G$2:$G$201,MATCH($A1842&amp;"-3",Matches!$J$2:$J$201,0))-INDEX(Matches!$H$2:$H$201,MATCH($A1842&amp;"-3",Matches!$J$2:$J$201,0)),3,2))))),""))</f>
        <v/>
      </c>
      <c r="AA1842" s="12" t="str">
        <f aca="false">IF(OR($B1842="",J1842="",K1842=""),"",IFERROR(IF(OR(INDEX(Matches!$I$2:$I$201,MATCH($A1842&amp;"-4",Matches!$J$2:$J$201,0))="Void",INDEX(Matches!$G$2:$G$201,MATCH($A1842&amp;"-4",Matches!$J$2:$J$201,0))="",INDEX(Matches!$H$2:$H$201,MATCH($A1842&amp;"-4",Matches!$J$2:$J$201,0))=""),"",IF(AND($C1842&lt;&gt;"",INDEX(Matches!$F$2:$F$201,MATCH($A1842&amp;"-4",Matches!$J$2:$J$201,0))&lt;&gt;"",$C1842&gt;=INDEX(Matches!$F$2:$F$201,MATCH($A1842&amp;"-4",Matches!$J$2:$J$201,0))),"",IF(AND(J1842=INDEX(Matches!$G$2:$G$201,MATCH($A1842&amp;"-4",Matches!$J$2:$J$201,0)),K1842=INDEX(Matches!$H$2:$H$201,MATCH($A1842&amp;"-4",Matches!$J$2:$J$201,0))),5,IF(SIGN(J1842-K1842)&lt;&gt;SIGN(INDEX(Matches!$G$2:$G$201,MATCH($A1842&amp;"-4",Matches!$J$2:$J$201,0))-INDEX(Matches!$H$2:$H$201,MATCH($A1842&amp;"-4",Matches!$J$2:$J$201,0))),0,IF(J1842-K1842=INDEX(Matches!$G$2:$G$201,MATCH($A1842&amp;"-4",Matches!$J$2:$J$201,0))-INDEX(Matches!$H$2:$H$201,MATCH($A1842&amp;"-4",Matches!$J$2:$J$201,0)),3,2))))),""))</f>
        <v/>
      </c>
      <c r="AB1842" s="12" t="str">
        <f aca="false">IF(OR($B1842="",L1842="",M1842=""),"",IFERROR(IF(OR(INDEX(Matches!$I$2:$I$201,MATCH($A1842&amp;"-5",Matches!$J$2:$J$201,0))="Void",INDEX(Matches!$G$2:$G$201,MATCH($A1842&amp;"-5",Matches!$J$2:$J$201,0))="",INDEX(Matches!$H$2:$H$201,MATCH($A1842&amp;"-5",Matches!$J$2:$J$201,0))=""),"",IF(AND($C1842&lt;&gt;"",INDEX(Matches!$F$2:$F$201,MATCH($A1842&amp;"-5",Matches!$J$2:$J$201,0))&lt;&gt;"",$C1842&gt;=INDEX(Matches!$F$2:$F$201,MATCH($A1842&amp;"-5",Matches!$J$2:$J$201,0))),"",IF(AND(L1842=INDEX(Matches!$G$2:$G$201,MATCH($A1842&amp;"-5",Matches!$J$2:$J$201,0)),M1842=INDEX(Matches!$H$2:$H$201,MATCH($A1842&amp;"-5",Matches!$J$2:$J$201,0))),5,IF(SIGN(L1842-M1842)&lt;&gt;SIGN(INDEX(Matches!$G$2:$G$201,MATCH($A1842&amp;"-5",Matches!$J$2:$J$201,0))-INDEX(Matches!$H$2:$H$201,MATCH($A1842&amp;"-5",Matches!$J$2:$J$201,0))),0,IF(L1842-M1842=INDEX(Matches!$G$2:$G$201,MATCH($A1842&amp;"-5",Matches!$J$2:$J$201,0))-INDEX(Matches!$H$2:$H$201,MATCH($A1842&amp;"-5",Matches!$J$2:$J$201,0)),3,2))))),""))</f>
        <v/>
      </c>
      <c r="AC1842" s="12" t="str">
        <f aca="false">IF(OR($B1842="",N1842="",O1842=""),"",IFERROR(IF(OR(INDEX(Matches!$I$2:$I$201,MATCH($A1842&amp;"-6",Matches!$J$2:$J$201,0))="Void",INDEX(Matches!$G$2:$G$201,MATCH($A1842&amp;"-6",Matches!$J$2:$J$201,0))="",INDEX(Matches!$H$2:$H$201,MATCH($A1842&amp;"-6",Matches!$J$2:$J$201,0))=""),"",IF(AND($C1842&lt;&gt;"",INDEX(Matches!$F$2:$F$201,MATCH($A1842&amp;"-6",Matches!$J$2:$J$201,0))&lt;&gt;"",$C1842&gt;=INDEX(Matches!$F$2:$F$201,MATCH($A1842&amp;"-6",Matches!$J$2:$J$201,0))),"",IF(AND(N1842=INDEX(Matches!$G$2:$G$201,MATCH($A1842&amp;"-6",Matches!$J$2:$J$201,0)),O1842=INDEX(Matches!$H$2:$H$201,MATCH($A1842&amp;"-6",Matches!$J$2:$J$201,0))),5,IF(SIGN(N1842-O1842)&lt;&gt;SIGN(INDEX(Matches!$G$2:$G$201,MATCH($A1842&amp;"-6",Matches!$J$2:$J$201,0))-INDEX(Matches!$H$2:$H$201,MATCH($A1842&amp;"-6",Matches!$J$2:$J$201,0))),0,IF(N1842-O1842=INDEX(Matches!$G$2:$G$201,MATCH($A1842&amp;"-6",Matches!$J$2:$J$201,0))-INDEX(Matches!$H$2:$H$201,MATCH($A1842&amp;"-6",Matches!$J$2:$J$201,0)),3,2))))),""))</f>
        <v/>
      </c>
      <c r="AD1842" s="12" t="str">
        <f aca="false">IF(OR($B1842="",P1842="",Q1842=""),"",IFERROR(IF(OR(INDEX(Matches!$I$2:$I$201,MATCH($A1842&amp;"-7",Matches!$J$2:$J$201,0))="Void",INDEX(Matches!$G$2:$G$201,MATCH($A1842&amp;"-7",Matches!$J$2:$J$201,0))="",INDEX(Matches!$H$2:$H$201,MATCH($A1842&amp;"-7",Matches!$J$2:$J$201,0))=""),"",IF(AND($C1842&lt;&gt;"",INDEX(Matches!$F$2:$F$201,MATCH($A1842&amp;"-7",Matches!$J$2:$J$201,0))&lt;&gt;"",$C1842&gt;=INDEX(Matches!$F$2:$F$201,MATCH($A1842&amp;"-7",Matches!$J$2:$J$201,0))),"",IF(AND(P1842=INDEX(Matches!$G$2:$G$201,MATCH($A1842&amp;"-7",Matches!$J$2:$J$201,0)),Q1842=INDEX(Matches!$H$2:$H$201,MATCH($A1842&amp;"-7",Matches!$J$2:$J$201,0))),5,IF(SIGN(P1842-Q1842)&lt;&gt;SIGN(INDEX(Matches!$G$2:$G$201,MATCH($A1842&amp;"-7",Matches!$J$2:$J$201,0))-INDEX(Matches!$H$2:$H$201,MATCH($A1842&amp;"-7",Matches!$J$2:$J$201,0))),0,IF(P1842-Q1842=INDEX(Matches!$G$2:$G$201,MATCH($A1842&amp;"-7",Matches!$J$2:$J$201,0))-INDEX(Matches!$H$2:$H$201,MATCH($A1842&amp;"-7",Matches!$J$2:$J$201,0)),3,2))))),""))</f>
        <v/>
      </c>
      <c r="AE1842" s="12" t="str">
        <f aca="false">IF(OR($B1842="",R1842="",S1842=""),"",IFERROR(IF(OR(INDEX(Matches!$I$2:$I$201,MATCH($A1842&amp;"-8",Matches!$J$2:$J$201,0))="Void",INDEX(Matches!$G$2:$G$201,MATCH($A1842&amp;"-8",Matches!$J$2:$J$201,0))="",INDEX(Matches!$H$2:$H$201,MATCH($A1842&amp;"-8",Matches!$J$2:$J$201,0))=""),"",IF(AND($C1842&lt;&gt;"",INDEX(Matches!$F$2:$F$201,MATCH($A1842&amp;"-8",Matches!$J$2:$J$201,0))&lt;&gt;"",$C1842&gt;=INDEX(Matches!$F$2:$F$201,MATCH($A1842&amp;"-8",Matches!$J$2:$J$201,0))),"",IF(AND(R1842=INDEX(Matches!$G$2:$G$201,MATCH($A1842&amp;"-8",Matches!$J$2:$J$201,0)),S1842=INDEX(Matches!$H$2:$H$201,MATCH($A1842&amp;"-8",Matches!$J$2:$J$201,0))),5,IF(SIGN(R1842-S1842)&lt;&gt;SIGN(INDEX(Matches!$G$2:$G$201,MATCH($A1842&amp;"-8",Matches!$J$2:$J$201,0))-INDEX(Matches!$H$2:$H$201,MATCH($A1842&amp;"-8",Matches!$J$2:$J$201,0))),0,IF(R1842-S1842=INDEX(Matches!$G$2:$G$201,MATCH($A1842&amp;"-8",Matches!$J$2:$J$201,0))-INDEX(Matches!$H$2:$H$201,MATCH($A1842&amp;"-8",Matches!$J$2:$J$201,0)),3,2))))),""))</f>
        <v/>
      </c>
      <c r="AF1842" s="12" t="str">
        <f aca="false">IF(OR($B1842="",T1842="",U1842=""),"",IFERROR(IF(OR(INDEX(Matches!$I$2:$I$201,MATCH($A1842&amp;"-9",Matches!$J$2:$J$201,0))="Void",INDEX(Matches!$G$2:$G$201,MATCH($A1842&amp;"-9",Matches!$J$2:$J$201,0))="",INDEX(Matches!$H$2:$H$201,MATCH($A1842&amp;"-9",Matches!$J$2:$J$201,0))=""),"",IF(AND($C1842&lt;&gt;"",INDEX(Matches!$F$2:$F$201,MATCH($A1842&amp;"-9",Matches!$J$2:$J$201,0))&lt;&gt;"",$C1842&gt;=INDEX(Matches!$F$2:$F$201,MATCH($A1842&amp;"-9",Matches!$J$2:$J$201,0))),"",IF(AND(T1842=INDEX(Matches!$G$2:$G$201,MATCH($A1842&amp;"-9",Matches!$J$2:$J$201,0)),U1842=INDEX(Matches!$H$2:$H$201,MATCH($A1842&amp;"-9",Matches!$J$2:$J$201,0))),5,IF(SIGN(T1842-U1842)&lt;&gt;SIGN(INDEX(Matches!$G$2:$G$201,MATCH($A1842&amp;"-9",Matches!$J$2:$J$201,0))-INDEX(Matches!$H$2:$H$201,MATCH($A1842&amp;"-9",Matches!$J$2:$J$201,0))),0,IF(T1842-U1842=INDEX(Matches!$G$2:$G$201,MATCH($A1842&amp;"-9",Matches!$J$2:$J$201,0))-INDEX(Matches!$H$2:$H$201,MATCH($A1842&amp;"-9",Matches!$J$2:$J$201,0)),3,2))))),""))</f>
        <v/>
      </c>
      <c r="AG1842" s="12" t="str">
        <f aca="false">IF(OR($B1842="",V1842="",W1842=""),"",IFERROR(IF(OR(INDEX(Matches!$I$2:$I$201,MATCH($A1842&amp;"-10",Matches!$J$2:$J$201,0))="Void",INDEX(Matches!$G$2:$G$201,MATCH($A1842&amp;"-10",Matches!$J$2:$J$201,0))="",INDEX(Matches!$H$2:$H$201,MATCH($A1842&amp;"-10",Matches!$J$2:$J$201,0))=""),"",IF(AND($C1842&lt;&gt;"",INDEX(Matches!$F$2:$F$201,MATCH($A1842&amp;"-10",Matches!$J$2:$J$201,0))&lt;&gt;"",$C1842&gt;=INDEX(Matches!$F$2:$F$201,MATCH($A1842&amp;"-10",Matches!$J$2:$J$201,0))),"",IF(AND(V1842=INDEX(Matches!$G$2:$G$201,MATCH($A1842&amp;"-10",Matches!$J$2:$J$201,0)),W1842=INDEX(Matches!$H$2:$H$201,MATCH($A1842&amp;"-10",Matches!$J$2:$J$201,0))),5,IF(SIGN(V1842-W1842)&lt;&gt;SIGN(INDEX(Matches!$G$2:$G$201,MATCH($A1842&amp;"-10",Matches!$J$2:$J$201,0))-INDEX(Matches!$H$2:$H$201,MATCH($A1842&amp;"-10",Matches!$J$2:$J$201,0))),0,IF(V1842-W1842=INDEX(Matches!$G$2:$G$201,MATCH($A1842&amp;"-10",Matches!$J$2:$J$201,0))-INDEX(Matches!$H$2:$H$201,MATCH($A1842&amp;"-10",Matches!$J$2:$J$201,0)),3,2))))),""))</f>
        <v/>
      </c>
      <c r="AH1842" s="13" t="str">
        <f aca="false">IF($B1842="","",SUM(X1842:AG1842))</f>
        <v/>
      </c>
      <c r="AI1842" s="12" t="str">
        <f aca="false">IF($B1842="","",COUNTIF(X1842:AG1842,5))</f>
        <v/>
      </c>
      <c r="AJ1842" s="12" t="str">
        <f aca="false">IF($B1842="","",COUNTIF(X1842:AG1842,"&gt;=2"))</f>
        <v/>
      </c>
      <c r="AK1842" s="12" t="str">
        <f aca="false">IF($B1842="","",COUNT(X1842:AG1842))</f>
        <v/>
      </c>
    </row>
    <row r="1843" customFormat="false" ht="15" hidden="false" customHeight="false" outlineLevel="0" collapsed="false">
      <c r="A1843" s="7"/>
      <c r="B1843" s="7"/>
      <c r="C1843" s="11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12" t="str">
        <f aca="false">IF(OR($B1843="",D1843="",E1843=""),"",IFERROR(IF(OR(INDEX(Matches!$I$2:$I$201,MATCH($A1843&amp;"-1",Matches!$J$2:$J$201,0))="Void",INDEX(Matches!$G$2:$G$201,MATCH($A1843&amp;"-1",Matches!$J$2:$J$201,0))="",INDEX(Matches!$H$2:$H$201,MATCH($A1843&amp;"-1",Matches!$J$2:$J$201,0))=""),"",IF(AND($C1843&lt;&gt;"",INDEX(Matches!$F$2:$F$201,MATCH($A1843&amp;"-1",Matches!$J$2:$J$201,0))&lt;&gt;"",$C1843&gt;=INDEX(Matches!$F$2:$F$201,MATCH($A1843&amp;"-1",Matches!$J$2:$J$201,0))),"",IF(AND(D1843=INDEX(Matches!$G$2:$G$201,MATCH($A1843&amp;"-1",Matches!$J$2:$J$201,0)),E1843=INDEX(Matches!$H$2:$H$201,MATCH($A1843&amp;"-1",Matches!$J$2:$J$201,0))),5,IF(SIGN(D1843-E1843)&lt;&gt;SIGN(INDEX(Matches!$G$2:$G$201,MATCH($A1843&amp;"-1",Matches!$J$2:$J$201,0))-INDEX(Matches!$H$2:$H$201,MATCH($A1843&amp;"-1",Matches!$J$2:$J$201,0))),0,IF(D1843-E1843=INDEX(Matches!$G$2:$G$201,MATCH($A1843&amp;"-1",Matches!$J$2:$J$201,0))-INDEX(Matches!$H$2:$H$201,MATCH($A1843&amp;"-1",Matches!$J$2:$J$201,0)),3,2))))),""))</f>
        <v/>
      </c>
      <c r="Y1843" s="12" t="str">
        <f aca="false">IF(OR($B1843="",F1843="",G1843=""),"",IFERROR(IF(OR(INDEX(Matches!$I$2:$I$201,MATCH($A1843&amp;"-2",Matches!$J$2:$J$201,0))="Void",INDEX(Matches!$G$2:$G$201,MATCH($A1843&amp;"-2",Matches!$J$2:$J$201,0))="",INDEX(Matches!$H$2:$H$201,MATCH($A1843&amp;"-2",Matches!$J$2:$J$201,0))=""),"",IF(AND($C1843&lt;&gt;"",INDEX(Matches!$F$2:$F$201,MATCH($A1843&amp;"-2",Matches!$J$2:$J$201,0))&lt;&gt;"",$C1843&gt;=INDEX(Matches!$F$2:$F$201,MATCH($A1843&amp;"-2",Matches!$J$2:$J$201,0))),"",IF(AND(F1843=INDEX(Matches!$G$2:$G$201,MATCH($A1843&amp;"-2",Matches!$J$2:$J$201,0)),G1843=INDEX(Matches!$H$2:$H$201,MATCH($A1843&amp;"-2",Matches!$J$2:$J$201,0))),5,IF(SIGN(F1843-G1843)&lt;&gt;SIGN(INDEX(Matches!$G$2:$G$201,MATCH($A1843&amp;"-2",Matches!$J$2:$J$201,0))-INDEX(Matches!$H$2:$H$201,MATCH($A1843&amp;"-2",Matches!$J$2:$J$201,0))),0,IF(F1843-G1843=INDEX(Matches!$G$2:$G$201,MATCH($A1843&amp;"-2",Matches!$J$2:$J$201,0))-INDEX(Matches!$H$2:$H$201,MATCH($A1843&amp;"-2",Matches!$J$2:$J$201,0)),3,2))))),""))</f>
        <v/>
      </c>
      <c r="Z1843" s="12" t="str">
        <f aca="false">IF(OR($B1843="",H1843="",I1843=""),"",IFERROR(IF(OR(INDEX(Matches!$I$2:$I$201,MATCH($A1843&amp;"-3",Matches!$J$2:$J$201,0))="Void",INDEX(Matches!$G$2:$G$201,MATCH($A1843&amp;"-3",Matches!$J$2:$J$201,0))="",INDEX(Matches!$H$2:$H$201,MATCH($A1843&amp;"-3",Matches!$J$2:$J$201,0))=""),"",IF(AND($C1843&lt;&gt;"",INDEX(Matches!$F$2:$F$201,MATCH($A1843&amp;"-3",Matches!$J$2:$J$201,0))&lt;&gt;"",$C1843&gt;=INDEX(Matches!$F$2:$F$201,MATCH($A1843&amp;"-3",Matches!$J$2:$J$201,0))),"",IF(AND(H1843=INDEX(Matches!$G$2:$G$201,MATCH($A1843&amp;"-3",Matches!$J$2:$J$201,0)),I1843=INDEX(Matches!$H$2:$H$201,MATCH($A1843&amp;"-3",Matches!$J$2:$J$201,0))),5,IF(SIGN(H1843-I1843)&lt;&gt;SIGN(INDEX(Matches!$G$2:$G$201,MATCH($A1843&amp;"-3",Matches!$J$2:$J$201,0))-INDEX(Matches!$H$2:$H$201,MATCH($A1843&amp;"-3",Matches!$J$2:$J$201,0))),0,IF(H1843-I1843=INDEX(Matches!$G$2:$G$201,MATCH($A1843&amp;"-3",Matches!$J$2:$J$201,0))-INDEX(Matches!$H$2:$H$201,MATCH($A1843&amp;"-3",Matches!$J$2:$J$201,0)),3,2))))),""))</f>
        <v/>
      </c>
      <c r="AA1843" s="12" t="str">
        <f aca="false">IF(OR($B1843="",J1843="",K1843=""),"",IFERROR(IF(OR(INDEX(Matches!$I$2:$I$201,MATCH($A1843&amp;"-4",Matches!$J$2:$J$201,0))="Void",INDEX(Matches!$G$2:$G$201,MATCH($A1843&amp;"-4",Matches!$J$2:$J$201,0))="",INDEX(Matches!$H$2:$H$201,MATCH($A1843&amp;"-4",Matches!$J$2:$J$201,0))=""),"",IF(AND($C1843&lt;&gt;"",INDEX(Matches!$F$2:$F$201,MATCH($A1843&amp;"-4",Matches!$J$2:$J$201,0))&lt;&gt;"",$C1843&gt;=INDEX(Matches!$F$2:$F$201,MATCH($A1843&amp;"-4",Matches!$J$2:$J$201,0))),"",IF(AND(J1843=INDEX(Matches!$G$2:$G$201,MATCH($A1843&amp;"-4",Matches!$J$2:$J$201,0)),K1843=INDEX(Matches!$H$2:$H$201,MATCH($A1843&amp;"-4",Matches!$J$2:$J$201,0))),5,IF(SIGN(J1843-K1843)&lt;&gt;SIGN(INDEX(Matches!$G$2:$G$201,MATCH($A1843&amp;"-4",Matches!$J$2:$J$201,0))-INDEX(Matches!$H$2:$H$201,MATCH($A1843&amp;"-4",Matches!$J$2:$J$201,0))),0,IF(J1843-K1843=INDEX(Matches!$G$2:$G$201,MATCH($A1843&amp;"-4",Matches!$J$2:$J$201,0))-INDEX(Matches!$H$2:$H$201,MATCH($A1843&amp;"-4",Matches!$J$2:$J$201,0)),3,2))))),""))</f>
        <v/>
      </c>
      <c r="AB1843" s="12" t="str">
        <f aca="false">IF(OR($B1843="",L1843="",M1843=""),"",IFERROR(IF(OR(INDEX(Matches!$I$2:$I$201,MATCH($A1843&amp;"-5",Matches!$J$2:$J$201,0))="Void",INDEX(Matches!$G$2:$G$201,MATCH($A1843&amp;"-5",Matches!$J$2:$J$201,0))="",INDEX(Matches!$H$2:$H$201,MATCH($A1843&amp;"-5",Matches!$J$2:$J$201,0))=""),"",IF(AND($C1843&lt;&gt;"",INDEX(Matches!$F$2:$F$201,MATCH($A1843&amp;"-5",Matches!$J$2:$J$201,0))&lt;&gt;"",$C1843&gt;=INDEX(Matches!$F$2:$F$201,MATCH($A1843&amp;"-5",Matches!$J$2:$J$201,0))),"",IF(AND(L1843=INDEX(Matches!$G$2:$G$201,MATCH($A1843&amp;"-5",Matches!$J$2:$J$201,0)),M1843=INDEX(Matches!$H$2:$H$201,MATCH($A1843&amp;"-5",Matches!$J$2:$J$201,0))),5,IF(SIGN(L1843-M1843)&lt;&gt;SIGN(INDEX(Matches!$G$2:$G$201,MATCH($A1843&amp;"-5",Matches!$J$2:$J$201,0))-INDEX(Matches!$H$2:$H$201,MATCH($A1843&amp;"-5",Matches!$J$2:$J$201,0))),0,IF(L1843-M1843=INDEX(Matches!$G$2:$G$201,MATCH($A1843&amp;"-5",Matches!$J$2:$J$201,0))-INDEX(Matches!$H$2:$H$201,MATCH($A1843&amp;"-5",Matches!$J$2:$J$201,0)),3,2))))),""))</f>
        <v/>
      </c>
      <c r="AC1843" s="12" t="str">
        <f aca="false">IF(OR($B1843="",N1843="",O1843=""),"",IFERROR(IF(OR(INDEX(Matches!$I$2:$I$201,MATCH($A1843&amp;"-6",Matches!$J$2:$J$201,0))="Void",INDEX(Matches!$G$2:$G$201,MATCH($A1843&amp;"-6",Matches!$J$2:$J$201,0))="",INDEX(Matches!$H$2:$H$201,MATCH($A1843&amp;"-6",Matches!$J$2:$J$201,0))=""),"",IF(AND($C1843&lt;&gt;"",INDEX(Matches!$F$2:$F$201,MATCH($A1843&amp;"-6",Matches!$J$2:$J$201,0))&lt;&gt;"",$C1843&gt;=INDEX(Matches!$F$2:$F$201,MATCH($A1843&amp;"-6",Matches!$J$2:$J$201,0))),"",IF(AND(N1843=INDEX(Matches!$G$2:$G$201,MATCH($A1843&amp;"-6",Matches!$J$2:$J$201,0)),O1843=INDEX(Matches!$H$2:$H$201,MATCH($A1843&amp;"-6",Matches!$J$2:$J$201,0))),5,IF(SIGN(N1843-O1843)&lt;&gt;SIGN(INDEX(Matches!$G$2:$G$201,MATCH($A1843&amp;"-6",Matches!$J$2:$J$201,0))-INDEX(Matches!$H$2:$H$201,MATCH($A1843&amp;"-6",Matches!$J$2:$J$201,0))),0,IF(N1843-O1843=INDEX(Matches!$G$2:$G$201,MATCH($A1843&amp;"-6",Matches!$J$2:$J$201,0))-INDEX(Matches!$H$2:$H$201,MATCH($A1843&amp;"-6",Matches!$J$2:$J$201,0)),3,2))))),""))</f>
        <v/>
      </c>
      <c r="AD1843" s="12" t="str">
        <f aca="false">IF(OR($B1843="",P1843="",Q1843=""),"",IFERROR(IF(OR(INDEX(Matches!$I$2:$I$201,MATCH($A1843&amp;"-7",Matches!$J$2:$J$201,0))="Void",INDEX(Matches!$G$2:$G$201,MATCH($A1843&amp;"-7",Matches!$J$2:$J$201,0))="",INDEX(Matches!$H$2:$H$201,MATCH($A1843&amp;"-7",Matches!$J$2:$J$201,0))=""),"",IF(AND($C1843&lt;&gt;"",INDEX(Matches!$F$2:$F$201,MATCH($A1843&amp;"-7",Matches!$J$2:$J$201,0))&lt;&gt;"",$C1843&gt;=INDEX(Matches!$F$2:$F$201,MATCH($A1843&amp;"-7",Matches!$J$2:$J$201,0))),"",IF(AND(P1843=INDEX(Matches!$G$2:$G$201,MATCH($A1843&amp;"-7",Matches!$J$2:$J$201,0)),Q1843=INDEX(Matches!$H$2:$H$201,MATCH($A1843&amp;"-7",Matches!$J$2:$J$201,0))),5,IF(SIGN(P1843-Q1843)&lt;&gt;SIGN(INDEX(Matches!$G$2:$G$201,MATCH($A1843&amp;"-7",Matches!$J$2:$J$201,0))-INDEX(Matches!$H$2:$H$201,MATCH($A1843&amp;"-7",Matches!$J$2:$J$201,0))),0,IF(P1843-Q1843=INDEX(Matches!$G$2:$G$201,MATCH($A1843&amp;"-7",Matches!$J$2:$J$201,0))-INDEX(Matches!$H$2:$H$201,MATCH($A1843&amp;"-7",Matches!$J$2:$J$201,0)),3,2))))),""))</f>
        <v/>
      </c>
      <c r="AE1843" s="12" t="str">
        <f aca="false">IF(OR($B1843="",R1843="",S1843=""),"",IFERROR(IF(OR(INDEX(Matches!$I$2:$I$201,MATCH($A1843&amp;"-8",Matches!$J$2:$J$201,0))="Void",INDEX(Matches!$G$2:$G$201,MATCH($A1843&amp;"-8",Matches!$J$2:$J$201,0))="",INDEX(Matches!$H$2:$H$201,MATCH($A1843&amp;"-8",Matches!$J$2:$J$201,0))=""),"",IF(AND($C1843&lt;&gt;"",INDEX(Matches!$F$2:$F$201,MATCH($A1843&amp;"-8",Matches!$J$2:$J$201,0))&lt;&gt;"",$C1843&gt;=INDEX(Matches!$F$2:$F$201,MATCH($A1843&amp;"-8",Matches!$J$2:$J$201,0))),"",IF(AND(R1843=INDEX(Matches!$G$2:$G$201,MATCH($A1843&amp;"-8",Matches!$J$2:$J$201,0)),S1843=INDEX(Matches!$H$2:$H$201,MATCH($A1843&amp;"-8",Matches!$J$2:$J$201,0))),5,IF(SIGN(R1843-S1843)&lt;&gt;SIGN(INDEX(Matches!$G$2:$G$201,MATCH($A1843&amp;"-8",Matches!$J$2:$J$201,0))-INDEX(Matches!$H$2:$H$201,MATCH($A1843&amp;"-8",Matches!$J$2:$J$201,0))),0,IF(R1843-S1843=INDEX(Matches!$G$2:$G$201,MATCH($A1843&amp;"-8",Matches!$J$2:$J$201,0))-INDEX(Matches!$H$2:$H$201,MATCH($A1843&amp;"-8",Matches!$J$2:$J$201,0)),3,2))))),""))</f>
        <v/>
      </c>
      <c r="AF1843" s="12" t="str">
        <f aca="false">IF(OR($B1843="",T1843="",U1843=""),"",IFERROR(IF(OR(INDEX(Matches!$I$2:$I$201,MATCH($A1843&amp;"-9",Matches!$J$2:$J$201,0))="Void",INDEX(Matches!$G$2:$G$201,MATCH($A1843&amp;"-9",Matches!$J$2:$J$201,0))="",INDEX(Matches!$H$2:$H$201,MATCH($A1843&amp;"-9",Matches!$J$2:$J$201,0))=""),"",IF(AND($C1843&lt;&gt;"",INDEX(Matches!$F$2:$F$201,MATCH($A1843&amp;"-9",Matches!$J$2:$J$201,0))&lt;&gt;"",$C1843&gt;=INDEX(Matches!$F$2:$F$201,MATCH($A1843&amp;"-9",Matches!$J$2:$J$201,0))),"",IF(AND(T1843=INDEX(Matches!$G$2:$G$201,MATCH($A1843&amp;"-9",Matches!$J$2:$J$201,0)),U1843=INDEX(Matches!$H$2:$H$201,MATCH($A1843&amp;"-9",Matches!$J$2:$J$201,0))),5,IF(SIGN(T1843-U1843)&lt;&gt;SIGN(INDEX(Matches!$G$2:$G$201,MATCH($A1843&amp;"-9",Matches!$J$2:$J$201,0))-INDEX(Matches!$H$2:$H$201,MATCH($A1843&amp;"-9",Matches!$J$2:$J$201,0))),0,IF(T1843-U1843=INDEX(Matches!$G$2:$G$201,MATCH($A1843&amp;"-9",Matches!$J$2:$J$201,0))-INDEX(Matches!$H$2:$H$201,MATCH($A1843&amp;"-9",Matches!$J$2:$J$201,0)),3,2))))),""))</f>
        <v/>
      </c>
      <c r="AG1843" s="12" t="str">
        <f aca="false">IF(OR($B1843="",V1843="",W1843=""),"",IFERROR(IF(OR(INDEX(Matches!$I$2:$I$201,MATCH($A1843&amp;"-10",Matches!$J$2:$J$201,0))="Void",INDEX(Matches!$G$2:$G$201,MATCH($A1843&amp;"-10",Matches!$J$2:$J$201,0))="",INDEX(Matches!$H$2:$H$201,MATCH($A1843&amp;"-10",Matches!$J$2:$J$201,0))=""),"",IF(AND($C1843&lt;&gt;"",INDEX(Matches!$F$2:$F$201,MATCH($A1843&amp;"-10",Matches!$J$2:$J$201,0))&lt;&gt;"",$C1843&gt;=INDEX(Matches!$F$2:$F$201,MATCH($A1843&amp;"-10",Matches!$J$2:$J$201,0))),"",IF(AND(V1843=INDEX(Matches!$G$2:$G$201,MATCH($A1843&amp;"-10",Matches!$J$2:$J$201,0)),W1843=INDEX(Matches!$H$2:$H$201,MATCH($A1843&amp;"-10",Matches!$J$2:$J$201,0))),5,IF(SIGN(V1843-W1843)&lt;&gt;SIGN(INDEX(Matches!$G$2:$G$201,MATCH($A1843&amp;"-10",Matches!$J$2:$J$201,0))-INDEX(Matches!$H$2:$H$201,MATCH($A1843&amp;"-10",Matches!$J$2:$J$201,0))),0,IF(V1843-W1843=INDEX(Matches!$G$2:$G$201,MATCH($A1843&amp;"-10",Matches!$J$2:$J$201,0))-INDEX(Matches!$H$2:$H$201,MATCH($A1843&amp;"-10",Matches!$J$2:$J$201,0)),3,2))))),""))</f>
        <v/>
      </c>
      <c r="AH1843" s="13" t="str">
        <f aca="false">IF($B1843="","",SUM(X1843:AG1843))</f>
        <v/>
      </c>
      <c r="AI1843" s="12" t="str">
        <f aca="false">IF($B1843="","",COUNTIF(X1843:AG1843,5))</f>
        <v/>
      </c>
      <c r="AJ1843" s="12" t="str">
        <f aca="false">IF($B1843="","",COUNTIF(X1843:AG1843,"&gt;=2"))</f>
        <v/>
      </c>
      <c r="AK1843" s="12" t="str">
        <f aca="false">IF($B1843="","",COUNT(X1843:AG1843))</f>
        <v/>
      </c>
    </row>
    <row r="1844" customFormat="false" ht="15" hidden="false" customHeight="false" outlineLevel="0" collapsed="false">
      <c r="A1844" s="7"/>
      <c r="B1844" s="7"/>
      <c r="C1844" s="11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12" t="str">
        <f aca="false">IF(OR($B1844="",D1844="",E1844=""),"",IFERROR(IF(OR(INDEX(Matches!$I$2:$I$201,MATCH($A1844&amp;"-1",Matches!$J$2:$J$201,0))="Void",INDEX(Matches!$G$2:$G$201,MATCH($A1844&amp;"-1",Matches!$J$2:$J$201,0))="",INDEX(Matches!$H$2:$H$201,MATCH($A1844&amp;"-1",Matches!$J$2:$J$201,0))=""),"",IF(AND($C1844&lt;&gt;"",INDEX(Matches!$F$2:$F$201,MATCH($A1844&amp;"-1",Matches!$J$2:$J$201,0))&lt;&gt;"",$C1844&gt;=INDEX(Matches!$F$2:$F$201,MATCH($A1844&amp;"-1",Matches!$J$2:$J$201,0))),"",IF(AND(D1844=INDEX(Matches!$G$2:$G$201,MATCH($A1844&amp;"-1",Matches!$J$2:$J$201,0)),E1844=INDEX(Matches!$H$2:$H$201,MATCH($A1844&amp;"-1",Matches!$J$2:$J$201,0))),5,IF(SIGN(D1844-E1844)&lt;&gt;SIGN(INDEX(Matches!$G$2:$G$201,MATCH($A1844&amp;"-1",Matches!$J$2:$J$201,0))-INDEX(Matches!$H$2:$H$201,MATCH($A1844&amp;"-1",Matches!$J$2:$J$201,0))),0,IF(D1844-E1844=INDEX(Matches!$G$2:$G$201,MATCH($A1844&amp;"-1",Matches!$J$2:$J$201,0))-INDEX(Matches!$H$2:$H$201,MATCH($A1844&amp;"-1",Matches!$J$2:$J$201,0)),3,2))))),""))</f>
        <v/>
      </c>
      <c r="Y1844" s="12" t="str">
        <f aca="false">IF(OR($B1844="",F1844="",G1844=""),"",IFERROR(IF(OR(INDEX(Matches!$I$2:$I$201,MATCH($A1844&amp;"-2",Matches!$J$2:$J$201,0))="Void",INDEX(Matches!$G$2:$G$201,MATCH($A1844&amp;"-2",Matches!$J$2:$J$201,0))="",INDEX(Matches!$H$2:$H$201,MATCH($A1844&amp;"-2",Matches!$J$2:$J$201,0))=""),"",IF(AND($C1844&lt;&gt;"",INDEX(Matches!$F$2:$F$201,MATCH($A1844&amp;"-2",Matches!$J$2:$J$201,0))&lt;&gt;"",$C1844&gt;=INDEX(Matches!$F$2:$F$201,MATCH($A1844&amp;"-2",Matches!$J$2:$J$201,0))),"",IF(AND(F1844=INDEX(Matches!$G$2:$G$201,MATCH($A1844&amp;"-2",Matches!$J$2:$J$201,0)),G1844=INDEX(Matches!$H$2:$H$201,MATCH($A1844&amp;"-2",Matches!$J$2:$J$201,0))),5,IF(SIGN(F1844-G1844)&lt;&gt;SIGN(INDEX(Matches!$G$2:$G$201,MATCH($A1844&amp;"-2",Matches!$J$2:$J$201,0))-INDEX(Matches!$H$2:$H$201,MATCH($A1844&amp;"-2",Matches!$J$2:$J$201,0))),0,IF(F1844-G1844=INDEX(Matches!$G$2:$G$201,MATCH($A1844&amp;"-2",Matches!$J$2:$J$201,0))-INDEX(Matches!$H$2:$H$201,MATCH($A1844&amp;"-2",Matches!$J$2:$J$201,0)),3,2))))),""))</f>
        <v/>
      </c>
      <c r="Z1844" s="12" t="str">
        <f aca="false">IF(OR($B1844="",H1844="",I1844=""),"",IFERROR(IF(OR(INDEX(Matches!$I$2:$I$201,MATCH($A1844&amp;"-3",Matches!$J$2:$J$201,0))="Void",INDEX(Matches!$G$2:$G$201,MATCH($A1844&amp;"-3",Matches!$J$2:$J$201,0))="",INDEX(Matches!$H$2:$H$201,MATCH($A1844&amp;"-3",Matches!$J$2:$J$201,0))=""),"",IF(AND($C1844&lt;&gt;"",INDEX(Matches!$F$2:$F$201,MATCH($A1844&amp;"-3",Matches!$J$2:$J$201,0))&lt;&gt;"",$C1844&gt;=INDEX(Matches!$F$2:$F$201,MATCH($A1844&amp;"-3",Matches!$J$2:$J$201,0))),"",IF(AND(H1844=INDEX(Matches!$G$2:$G$201,MATCH($A1844&amp;"-3",Matches!$J$2:$J$201,0)),I1844=INDEX(Matches!$H$2:$H$201,MATCH($A1844&amp;"-3",Matches!$J$2:$J$201,0))),5,IF(SIGN(H1844-I1844)&lt;&gt;SIGN(INDEX(Matches!$G$2:$G$201,MATCH($A1844&amp;"-3",Matches!$J$2:$J$201,0))-INDEX(Matches!$H$2:$H$201,MATCH($A1844&amp;"-3",Matches!$J$2:$J$201,0))),0,IF(H1844-I1844=INDEX(Matches!$G$2:$G$201,MATCH($A1844&amp;"-3",Matches!$J$2:$J$201,0))-INDEX(Matches!$H$2:$H$201,MATCH($A1844&amp;"-3",Matches!$J$2:$J$201,0)),3,2))))),""))</f>
        <v/>
      </c>
      <c r="AA1844" s="12" t="str">
        <f aca="false">IF(OR($B1844="",J1844="",K1844=""),"",IFERROR(IF(OR(INDEX(Matches!$I$2:$I$201,MATCH($A1844&amp;"-4",Matches!$J$2:$J$201,0))="Void",INDEX(Matches!$G$2:$G$201,MATCH($A1844&amp;"-4",Matches!$J$2:$J$201,0))="",INDEX(Matches!$H$2:$H$201,MATCH($A1844&amp;"-4",Matches!$J$2:$J$201,0))=""),"",IF(AND($C1844&lt;&gt;"",INDEX(Matches!$F$2:$F$201,MATCH($A1844&amp;"-4",Matches!$J$2:$J$201,0))&lt;&gt;"",$C1844&gt;=INDEX(Matches!$F$2:$F$201,MATCH($A1844&amp;"-4",Matches!$J$2:$J$201,0))),"",IF(AND(J1844=INDEX(Matches!$G$2:$G$201,MATCH($A1844&amp;"-4",Matches!$J$2:$J$201,0)),K1844=INDEX(Matches!$H$2:$H$201,MATCH($A1844&amp;"-4",Matches!$J$2:$J$201,0))),5,IF(SIGN(J1844-K1844)&lt;&gt;SIGN(INDEX(Matches!$G$2:$G$201,MATCH($A1844&amp;"-4",Matches!$J$2:$J$201,0))-INDEX(Matches!$H$2:$H$201,MATCH($A1844&amp;"-4",Matches!$J$2:$J$201,0))),0,IF(J1844-K1844=INDEX(Matches!$G$2:$G$201,MATCH($A1844&amp;"-4",Matches!$J$2:$J$201,0))-INDEX(Matches!$H$2:$H$201,MATCH($A1844&amp;"-4",Matches!$J$2:$J$201,0)),3,2))))),""))</f>
        <v/>
      </c>
      <c r="AB1844" s="12" t="str">
        <f aca="false">IF(OR($B1844="",L1844="",M1844=""),"",IFERROR(IF(OR(INDEX(Matches!$I$2:$I$201,MATCH($A1844&amp;"-5",Matches!$J$2:$J$201,0))="Void",INDEX(Matches!$G$2:$G$201,MATCH($A1844&amp;"-5",Matches!$J$2:$J$201,0))="",INDEX(Matches!$H$2:$H$201,MATCH($A1844&amp;"-5",Matches!$J$2:$J$201,0))=""),"",IF(AND($C1844&lt;&gt;"",INDEX(Matches!$F$2:$F$201,MATCH($A1844&amp;"-5",Matches!$J$2:$J$201,0))&lt;&gt;"",$C1844&gt;=INDEX(Matches!$F$2:$F$201,MATCH($A1844&amp;"-5",Matches!$J$2:$J$201,0))),"",IF(AND(L1844=INDEX(Matches!$G$2:$G$201,MATCH($A1844&amp;"-5",Matches!$J$2:$J$201,0)),M1844=INDEX(Matches!$H$2:$H$201,MATCH($A1844&amp;"-5",Matches!$J$2:$J$201,0))),5,IF(SIGN(L1844-M1844)&lt;&gt;SIGN(INDEX(Matches!$G$2:$G$201,MATCH($A1844&amp;"-5",Matches!$J$2:$J$201,0))-INDEX(Matches!$H$2:$H$201,MATCH($A1844&amp;"-5",Matches!$J$2:$J$201,0))),0,IF(L1844-M1844=INDEX(Matches!$G$2:$G$201,MATCH($A1844&amp;"-5",Matches!$J$2:$J$201,0))-INDEX(Matches!$H$2:$H$201,MATCH($A1844&amp;"-5",Matches!$J$2:$J$201,0)),3,2))))),""))</f>
        <v/>
      </c>
      <c r="AC1844" s="12" t="str">
        <f aca="false">IF(OR($B1844="",N1844="",O1844=""),"",IFERROR(IF(OR(INDEX(Matches!$I$2:$I$201,MATCH($A1844&amp;"-6",Matches!$J$2:$J$201,0))="Void",INDEX(Matches!$G$2:$G$201,MATCH($A1844&amp;"-6",Matches!$J$2:$J$201,0))="",INDEX(Matches!$H$2:$H$201,MATCH($A1844&amp;"-6",Matches!$J$2:$J$201,0))=""),"",IF(AND($C1844&lt;&gt;"",INDEX(Matches!$F$2:$F$201,MATCH($A1844&amp;"-6",Matches!$J$2:$J$201,0))&lt;&gt;"",$C1844&gt;=INDEX(Matches!$F$2:$F$201,MATCH($A1844&amp;"-6",Matches!$J$2:$J$201,0))),"",IF(AND(N1844=INDEX(Matches!$G$2:$G$201,MATCH($A1844&amp;"-6",Matches!$J$2:$J$201,0)),O1844=INDEX(Matches!$H$2:$H$201,MATCH($A1844&amp;"-6",Matches!$J$2:$J$201,0))),5,IF(SIGN(N1844-O1844)&lt;&gt;SIGN(INDEX(Matches!$G$2:$G$201,MATCH($A1844&amp;"-6",Matches!$J$2:$J$201,0))-INDEX(Matches!$H$2:$H$201,MATCH($A1844&amp;"-6",Matches!$J$2:$J$201,0))),0,IF(N1844-O1844=INDEX(Matches!$G$2:$G$201,MATCH($A1844&amp;"-6",Matches!$J$2:$J$201,0))-INDEX(Matches!$H$2:$H$201,MATCH($A1844&amp;"-6",Matches!$J$2:$J$201,0)),3,2))))),""))</f>
        <v/>
      </c>
      <c r="AD1844" s="12" t="str">
        <f aca="false">IF(OR($B1844="",P1844="",Q1844=""),"",IFERROR(IF(OR(INDEX(Matches!$I$2:$I$201,MATCH($A1844&amp;"-7",Matches!$J$2:$J$201,0))="Void",INDEX(Matches!$G$2:$G$201,MATCH($A1844&amp;"-7",Matches!$J$2:$J$201,0))="",INDEX(Matches!$H$2:$H$201,MATCH($A1844&amp;"-7",Matches!$J$2:$J$201,0))=""),"",IF(AND($C1844&lt;&gt;"",INDEX(Matches!$F$2:$F$201,MATCH($A1844&amp;"-7",Matches!$J$2:$J$201,0))&lt;&gt;"",$C1844&gt;=INDEX(Matches!$F$2:$F$201,MATCH($A1844&amp;"-7",Matches!$J$2:$J$201,0))),"",IF(AND(P1844=INDEX(Matches!$G$2:$G$201,MATCH($A1844&amp;"-7",Matches!$J$2:$J$201,0)),Q1844=INDEX(Matches!$H$2:$H$201,MATCH($A1844&amp;"-7",Matches!$J$2:$J$201,0))),5,IF(SIGN(P1844-Q1844)&lt;&gt;SIGN(INDEX(Matches!$G$2:$G$201,MATCH($A1844&amp;"-7",Matches!$J$2:$J$201,0))-INDEX(Matches!$H$2:$H$201,MATCH($A1844&amp;"-7",Matches!$J$2:$J$201,0))),0,IF(P1844-Q1844=INDEX(Matches!$G$2:$G$201,MATCH($A1844&amp;"-7",Matches!$J$2:$J$201,0))-INDEX(Matches!$H$2:$H$201,MATCH($A1844&amp;"-7",Matches!$J$2:$J$201,0)),3,2))))),""))</f>
        <v/>
      </c>
      <c r="AE1844" s="12" t="str">
        <f aca="false">IF(OR($B1844="",R1844="",S1844=""),"",IFERROR(IF(OR(INDEX(Matches!$I$2:$I$201,MATCH($A1844&amp;"-8",Matches!$J$2:$J$201,0))="Void",INDEX(Matches!$G$2:$G$201,MATCH($A1844&amp;"-8",Matches!$J$2:$J$201,0))="",INDEX(Matches!$H$2:$H$201,MATCH($A1844&amp;"-8",Matches!$J$2:$J$201,0))=""),"",IF(AND($C1844&lt;&gt;"",INDEX(Matches!$F$2:$F$201,MATCH($A1844&amp;"-8",Matches!$J$2:$J$201,0))&lt;&gt;"",$C1844&gt;=INDEX(Matches!$F$2:$F$201,MATCH($A1844&amp;"-8",Matches!$J$2:$J$201,0))),"",IF(AND(R1844=INDEX(Matches!$G$2:$G$201,MATCH($A1844&amp;"-8",Matches!$J$2:$J$201,0)),S1844=INDEX(Matches!$H$2:$H$201,MATCH($A1844&amp;"-8",Matches!$J$2:$J$201,0))),5,IF(SIGN(R1844-S1844)&lt;&gt;SIGN(INDEX(Matches!$G$2:$G$201,MATCH($A1844&amp;"-8",Matches!$J$2:$J$201,0))-INDEX(Matches!$H$2:$H$201,MATCH($A1844&amp;"-8",Matches!$J$2:$J$201,0))),0,IF(R1844-S1844=INDEX(Matches!$G$2:$G$201,MATCH($A1844&amp;"-8",Matches!$J$2:$J$201,0))-INDEX(Matches!$H$2:$H$201,MATCH($A1844&amp;"-8",Matches!$J$2:$J$201,0)),3,2))))),""))</f>
        <v/>
      </c>
      <c r="AF1844" s="12" t="str">
        <f aca="false">IF(OR($B1844="",T1844="",U1844=""),"",IFERROR(IF(OR(INDEX(Matches!$I$2:$I$201,MATCH($A1844&amp;"-9",Matches!$J$2:$J$201,0))="Void",INDEX(Matches!$G$2:$G$201,MATCH($A1844&amp;"-9",Matches!$J$2:$J$201,0))="",INDEX(Matches!$H$2:$H$201,MATCH($A1844&amp;"-9",Matches!$J$2:$J$201,0))=""),"",IF(AND($C1844&lt;&gt;"",INDEX(Matches!$F$2:$F$201,MATCH($A1844&amp;"-9",Matches!$J$2:$J$201,0))&lt;&gt;"",$C1844&gt;=INDEX(Matches!$F$2:$F$201,MATCH($A1844&amp;"-9",Matches!$J$2:$J$201,0))),"",IF(AND(T1844=INDEX(Matches!$G$2:$G$201,MATCH($A1844&amp;"-9",Matches!$J$2:$J$201,0)),U1844=INDEX(Matches!$H$2:$H$201,MATCH($A1844&amp;"-9",Matches!$J$2:$J$201,0))),5,IF(SIGN(T1844-U1844)&lt;&gt;SIGN(INDEX(Matches!$G$2:$G$201,MATCH($A1844&amp;"-9",Matches!$J$2:$J$201,0))-INDEX(Matches!$H$2:$H$201,MATCH($A1844&amp;"-9",Matches!$J$2:$J$201,0))),0,IF(T1844-U1844=INDEX(Matches!$G$2:$G$201,MATCH($A1844&amp;"-9",Matches!$J$2:$J$201,0))-INDEX(Matches!$H$2:$H$201,MATCH($A1844&amp;"-9",Matches!$J$2:$J$201,0)),3,2))))),""))</f>
        <v/>
      </c>
      <c r="AG1844" s="12" t="str">
        <f aca="false">IF(OR($B1844="",V1844="",W1844=""),"",IFERROR(IF(OR(INDEX(Matches!$I$2:$I$201,MATCH($A1844&amp;"-10",Matches!$J$2:$J$201,0))="Void",INDEX(Matches!$G$2:$G$201,MATCH($A1844&amp;"-10",Matches!$J$2:$J$201,0))="",INDEX(Matches!$H$2:$H$201,MATCH($A1844&amp;"-10",Matches!$J$2:$J$201,0))=""),"",IF(AND($C1844&lt;&gt;"",INDEX(Matches!$F$2:$F$201,MATCH($A1844&amp;"-10",Matches!$J$2:$J$201,0))&lt;&gt;"",$C1844&gt;=INDEX(Matches!$F$2:$F$201,MATCH($A1844&amp;"-10",Matches!$J$2:$J$201,0))),"",IF(AND(V1844=INDEX(Matches!$G$2:$G$201,MATCH($A1844&amp;"-10",Matches!$J$2:$J$201,0)),W1844=INDEX(Matches!$H$2:$H$201,MATCH($A1844&amp;"-10",Matches!$J$2:$J$201,0))),5,IF(SIGN(V1844-W1844)&lt;&gt;SIGN(INDEX(Matches!$G$2:$G$201,MATCH($A1844&amp;"-10",Matches!$J$2:$J$201,0))-INDEX(Matches!$H$2:$H$201,MATCH($A1844&amp;"-10",Matches!$J$2:$J$201,0))),0,IF(V1844-W1844=INDEX(Matches!$G$2:$G$201,MATCH($A1844&amp;"-10",Matches!$J$2:$J$201,0))-INDEX(Matches!$H$2:$H$201,MATCH($A1844&amp;"-10",Matches!$J$2:$J$201,0)),3,2))))),""))</f>
        <v/>
      </c>
      <c r="AH1844" s="13" t="str">
        <f aca="false">IF($B1844="","",SUM(X1844:AG1844))</f>
        <v/>
      </c>
      <c r="AI1844" s="12" t="str">
        <f aca="false">IF($B1844="","",COUNTIF(X1844:AG1844,5))</f>
        <v/>
      </c>
      <c r="AJ1844" s="12" t="str">
        <f aca="false">IF($B1844="","",COUNTIF(X1844:AG1844,"&gt;=2"))</f>
        <v/>
      </c>
      <c r="AK1844" s="12" t="str">
        <f aca="false">IF($B1844="","",COUNT(X1844:AG1844))</f>
        <v/>
      </c>
    </row>
    <row r="1845" customFormat="false" ht="15" hidden="false" customHeight="false" outlineLevel="0" collapsed="false">
      <c r="A1845" s="7"/>
      <c r="B1845" s="7"/>
      <c r="C1845" s="11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12" t="str">
        <f aca="false">IF(OR($B1845="",D1845="",E1845=""),"",IFERROR(IF(OR(INDEX(Matches!$I$2:$I$201,MATCH($A1845&amp;"-1",Matches!$J$2:$J$201,0))="Void",INDEX(Matches!$G$2:$G$201,MATCH($A1845&amp;"-1",Matches!$J$2:$J$201,0))="",INDEX(Matches!$H$2:$H$201,MATCH($A1845&amp;"-1",Matches!$J$2:$J$201,0))=""),"",IF(AND($C1845&lt;&gt;"",INDEX(Matches!$F$2:$F$201,MATCH($A1845&amp;"-1",Matches!$J$2:$J$201,0))&lt;&gt;"",$C1845&gt;=INDEX(Matches!$F$2:$F$201,MATCH($A1845&amp;"-1",Matches!$J$2:$J$201,0))),"",IF(AND(D1845=INDEX(Matches!$G$2:$G$201,MATCH($A1845&amp;"-1",Matches!$J$2:$J$201,0)),E1845=INDEX(Matches!$H$2:$H$201,MATCH($A1845&amp;"-1",Matches!$J$2:$J$201,0))),5,IF(SIGN(D1845-E1845)&lt;&gt;SIGN(INDEX(Matches!$G$2:$G$201,MATCH($A1845&amp;"-1",Matches!$J$2:$J$201,0))-INDEX(Matches!$H$2:$H$201,MATCH($A1845&amp;"-1",Matches!$J$2:$J$201,0))),0,IF(D1845-E1845=INDEX(Matches!$G$2:$G$201,MATCH($A1845&amp;"-1",Matches!$J$2:$J$201,0))-INDEX(Matches!$H$2:$H$201,MATCH($A1845&amp;"-1",Matches!$J$2:$J$201,0)),3,2))))),""))</f>
        <v/>
      </c>
      <c r="Y1845" s="12" t="str">
        <f aca="false">IF(OR($B1845="",F1845="",G1845=""),"",IFERROR(IF(OR(INDEX(Matches!$I$2:$I$201,MATCH($A1845&amp;"-2",Matches!$J$2:$J$201,0))="Void",INDEX(Matches!$G$2:$G$201,MATCH($A1845&amp;"-2",Matches!$J$2:$J$201,0))="",INDEX(Matches!$H$2:$H$201,MATCH($A1845&amp;"-2",Matches!$J$2:$J$201,0))=""),"",IF(AND($C1845&lt;&gt;"",INDEX(Matches!$F$2:$F$201,MATCH($A1845&amp;"-2",Matches!$J$2:$J$201,0))&lt;&gt;"",$C1845&gt;=INDEX(Matches!$F$2:$F$201,MATCH($A1845&amp;"-2",Matches!$J$2:$J$201,0))),"",IF(AND(F1845=INDEX(Matches!$G$2:$G$201,MATCH($A1845&amp;"-2",Matches!$J$2:$J$201,0)),G1845=INDEX(Matches!$H$2:$H$201,MATCH($A1845&amp;"-2",Matches!$J$2:$J$201,0))),5,IF(SIGN(F1845-G1845)&lt;&gt;SIGN(INDEX(Matches!$G$2:$G$201,MATCH($A1845&amp;"-2",Matches!$J$2:$J$201,0))-INDEX(Matches!$H$2:$H$201,MATCH($A1845&amp;"-2",Matches!$J$2:$J$201,0))),0,IF(F1845-G1845=INDEX(Matches!$G$2:$G$201,MATCH($A1845&amp;"-2",Matches!$J$2:$J$201,0))-INDEX(Matches!$H$2:$H$201,MATCH($A1845&amp;"-2",Matches!$J$2:$J$201,0)),3,2))))),""))</f>
        <v/>
      </c>
      <c r="Z1845" s="12" t="str">
        <f aca="false">IF(OR($B1845="",H1845="",I1845=""),"",IFERROR(IF(OR(INDEX(Matches!$I$2:$I$201,MATCH($A1845&amp;"-3",Matches!$J$2:$J$201,0))="Void",INDEX(Matches!$G$2:$G$201,MATCH($A1845&amp;"-3",Matches!$J$2:$J$201,0))="",INDEX(Matches!$H$2:$H$201,MATCH($A1845&amp;"-3",Matches!$J$2:$J$201,0))=""),"",IF(AND($C1845&lt;&gt;"",INDEX(Matches!$F$2:$F$201,MATCH($A1845&amp;"-3",Matches!$J$2:$J$201,0))&lt;&gt;"",$C1845&gt;=INDEX(Matches!$F$2:$F$201,MATCH($A1845&amp;"-3",Matches!$J$2:$J$201,0))),"",IF(AND(H1845=INDEX(Matches!$G$2:$G$201,MATCH($A1845&amp;"-3",Matches!$J$2:$J$201,0)),I1845=INDEX(Matches!$H$2:$H$201,MATCH($A1845&amp;"-3",Matches!$J$2:$J$201,0))),5,IF(SIGN(H1845-I1845)&lt;&gt;SIGN(INDEX(Matches!$G$2:$G$201,MATCH($A1845&amp;"-3",Matches!$J$2:$J$201,0))-INDEX(Matches!$H$2:$H$201,MATCH($A1845&amp;"-3",Matches!$J$2:$J$201,0))),0,IF(H1845-I1845=INDEX(Matches!$G$2:$G$201,MATCH($A1845&amp;"-3",Matches!$J$2:$J$201,0))-INDEX(Matches!$H$2:$H$201,MATCH($A1845&amp;"-3",Matches!$J$2:$J$201,0)),3,2))))),""))</f>
        <v/>
      </c>
      <c r="AA1845" s="12" t="str">
        <f aca="false">IF(OR($B1845="",J1845="",K1845=""),"",IFERROR(IF(OR(INDEX(Matches!$I$2:$I$201,MATCH($A1845&amp;"-4",Matches!$J$2:$J$201,0))="Void",INDEX(Matches!$G$2:$G$201,MATCH($A1845&amp;"-4",Matches!$J$2:$J$201,0))="",INDEX(Matches!$H$2:$H$201,MATCH($A1845&amp;"-4",Matches!$J$2:$J$201,0))=""),"",IF(AND($C1845&lt;&gt;"",INDEX(Matches!$F$2:$F$201,MATCH($A1845&amp;"-4",Matches!$J$2:$J$201,0))&lt;&gt;"",$C1845&gt;=INDEX(Matches!$F$2:$F$201,MATCH($A1845&amp;"-4",Matches!$J$2:$J$201,0))),"",IF(AND(J1845=INDEX(Matches!$G$2:$G$201,MATCH($A1845&amp;"-4",Matches!$J$2:$J$201,0)),K1845=INDEX(Matches!$H$2:$H$201,MATCH($A1845&amp;"-4",Matches!$J$2:$J$201,0))),5,IF(SIGN(J1845-K1845)&lt;&gt;SIGN(INDEX(Matches!$G$2:$G$201,MATCH($A1845&amp;"-4",Matches!$J$2:$J$201,0))-INDEX(Matches!$H$2:$H$201,MATCH($A1845&amp;"-4",Matches!$J$2:$J$201,0))),0,IF(J1845-K1845=INDEX(Matches!$G$2:$G$201,MATCH($A1845&amp;"-4",Matches!$J$2:$J$201,0))-INDEX(Matches!$H$2:$H$201,MATCH($A1845&amp;"-4",Matches!$J$2:$J$201,0)),3,2))))),""))</f>
        <v/>
      </c>
      <c r="AB1845" s="12" t="str">
        <f aca="false">IF(OR($B1845="",L1845="",M1845=""),"",IFERROR(IF(OR(INDEX(Matches!$I$2:$I$201,MATCH($A1845&amp;"-5",Matches!$J$2:$J$201,0))="Void",INDEX(Matches!$G$2:$G$201,MATCH($A1845&amp;"-5",Matches!$J$2:$J$201,0))="",INDEX(Matches!$H$2:$H$201,MATCH($A1845&amp;"-5",Matches!$J$2:$J$201,0))=""),"",IF(AND($C1845&lt;&gt;"",INDEX(Matches!$F$2:$F$201,MATCH($A1845&amp;"-5",Matches!$J$2:$J$201,0))&lt;&gt;"",$C1845&gt;=INDEX(Matches!$F$2:$F$201,MATCH($A1845&amp;"-5",Matches!$J$2:$J$201,0))),"",IF(AND(L1845=INDEX(Matches!$G$2:$G$201,MATCH($A1845&amp;"-5",Matches!$J$2:$J$201,0)),M1845=INDEX(Matches!$H$2:$H$201,MATCH($A1845&amp;"-5",Matches!$J$2:$J$201,0))),5,IF(SIGN(L1845-M1845)&lt;&gt;SIGN(INDEX(Matches!$G$2:$G$201,MATCH($A1845&amp;"-5",Matches!$J$2:$J$201,0))-INDEX(Matches!$H$2:$H$201,MATCH($A1845&amp;"-5",Matches!$J$2:$J$201,0))),0,IF(L1845-M1845=INDEX(Matches!$G$2:$G$201,MATCH($A1845&amp;"-5",Matches!$J$2:$J$201,0))-INDEX(Matches!$H$2:$H$201,MATCH($A1845&amp;"-5",Matches!$J$2:$J$201,0)),3,2))))),""))</f>
        <v/>
      </c>
      <c r="AC1845" s="12" t="str">
        <f aca="false">IF(OR($B1845="",N1845="",O1845=""),"",IFERROR(IF(OR(INDEX(Matches!$I$2:$I$201,MATCH($A1845&amp;"-6",Matches!$J$2:$J$201,0))="Void",INDEX(Matches!$G$2:$G$201,MATCH($A1845&amp;"-6",Matches!$J$2:$J$201,0))="",INDEX(Matches!$H$2:$H$201,MATCH($A1845&amp;"-6",Matches!$J$2:$J$201,0))=""),"",IF(AND($C1845&lt;&gt;"",INDEX(Matches!$F$2:$F$201,MATCH($A1845&amp;"-6",Matches!$J$2:$J$201,0))&lt;&gt;"",$C1845&gt;=INDEX(Matches!$F$2:$F$201,MATCH($A1845&amp;"-6",Matches!$J$2:$J$201,0))),"",IF(AND(N1845=INDEX(Matches!$G$2:$G$201,MATCH($A1845&amp;"-6",Matches!$J$2:$J$201,0)),O1845=INDEX(Matches!$H$2:$H$201,MATCH($A1845&amp;"-6",Matches!$J$2:$J$201,0))),5,IF(SIGN(N1845-O1845)&lt;&gt;SIGN(INDEX(Matches!$G$2:$G$201,MATCH($A1845&amp;"-6",Matches!$J$2:$J$201,0))-INDEX(Matches!$H$2:$H$201,MATCH($A1845&amp;"-6",Matches!$J$2:$J$201,0))),0,IF(N1845-O1845=INDEX(Matches!$G$2:$G$201,MATCH($A1845&amp;"-6",Matches!$J$2:$J$201,0))-INDEX(Matches!$H$2:$H$201,MATCH($A1845&amp;"-6",Matches!$J$2:$J$201,0)),3,2))))),""))</f>
        <v/>
      </c>
      <c r="AD1845" s="12" t="str">
        <f aca="false">IF(OR($B1845="",P1845="",Q1845=""),"",IFERROR(IF(OR(INDEX(Matches!$I$2:$I$201,MATCH($A1845&amp;"-7",Matches!$J$2:$J$201,0))="Void",INDEX(Matches!$G$2:$G$201,MATCH($A1845&amp;"-7",Matches!$J$2:$J$201,0))="",INDEX(Matches!$H$2:$H$201,MATCH($A1845&amp;"-7",Matches!$J$2:$J$201,0))=""),"",IF(AND($C1845&lt;&gt;"",INDEX(Matches!$F$2:$F$201,MATCH($A1845&amp;"-7",Matches!$J$2:$J$201,0))&lt;&gt;"",$C1845&gt;=INDEX(Matches!$F$2:$F$201,MATCH($A1845&amp;"-7",Matches!$J$2:$J$201,0))),"",IF(AND(P1845=INDEX(Matches!$G$2:$G$201,MATCH($A1845&amp;"-7",Matches!$J$2:$J$201,0)),Q1845=INDEX(Matches!$H$2:$H$201,MATCH($A1845&amp;"-7",Matches!$J$2:$J$201,0))),5,IF(SIGN(P1845-Q1845)&lt;&gt;SIGN(INDEX(Matches!$G$2:$G$201,MATCH($A1845&amp;"-7",Matches!$J$2:$J$201,0))-INDEX(Matches!$H$2:$H$201,MATCH($A1845&amp;"-7",Matches!$J$2:$J$201,0))),0,IF(P1845-Q1845=INDEX(Matches!$G$2:$G$201,MATCH($A1845&amp;"-7",Matches!$J$2:$J$201,0))-INDEX(Matches!$H$2:$H$201,MATCH($A1845&amp;"-7",Matches!$J$2:$J$201,0)),3,2))))),""))</f>
        <v/>
      </c>
      <c r="AE1845" s="12" t="str">
        <f aca="false">IF(OR($B1845="",R1845="",S1845=""),"",IFERROR(IF(OR(INDEX(Matches!$I$2:$I$201,MATCH($A1845&amp;"-8",Matches!$J$2:$J$201,0))="Void",INDEX(Matches!$G$2:$G$201,MATCH($A1845&amp;"-8",Matches!$J$2:$J$201,0))="",INDEX(Matches!$H$2:$H$201,MATCH($A1845&amp;"-8",Matches!$J$2:$J$201,0))=""),"",IF(AND($C1845&lt;&gt;"",INDEX(Matches!$F$2:$F$201,MATCH($A1845&amp;"-8",Matches!$J$2:$J$201,0))&lt;&gt;"",$C1845&gt;=INDEX(Matches!$F$2:$F$201,MATCH($A1845&amp;"-8",Matches!$J$2:$J$201,0))),"",IF(AND(R1845=INDEX(Matches!$G$2:$G$201,MATCH($A1845&amp;"-8",Matches!$J$2:$J$201,0)),S1845=INDEX(Matches!$H$2:$H$201,MATCH($A1845&amp;"-8",Matches!$J$2:$J$201,0))),5,IF(SIGN(R1845-S1845)&lt;&gt;SIGN(INDEX(Matches!$G$2:$G$201,MATCH($A1845&amp;"-8",Matches!$J$2:$J$201,0))-INDEX(Matches!$H$2:$H$201,MATCH($A1845&amp;"-8",Matches!$J$2:$J$201,0))),0,IF(R1845-S1845=INDEX(Matches!$G$2:$G$201,MATCH($A1845&amp;"-8",Matches!$J$2:$J$201,0))-INDEX(Matches!$H$2:$H$201,MATCH($A1845&amp;"-8",Matches!$J$2:$J$201,0)),3,2))))),""))</f>
        <v/>
      </c>
      <c r="AF1845" s="12" t="str">
        <f aca="false">IF(OR($B1845="",T1845="",U1845=""),"",IFERROR(IF(OR(INDEX(Matches!$I$2:$I$201,MATCH($A1845&amp;"-9",Matches!$J$2:$J$201,0))="Void",INDEX(Matches!$G$2:$G$201,MATCH($A1845&amp;"-9",Matches!$J$2:$J$201,0))="",INDEX(Matches!$H$2:$H$201,MATCH($A1845&amp;"-9",Matches!$J$2:$J$201,0))=""),"",IF(AND($C1845&lt;&gt;"",INDEX(Matches!$F$2:$F$201,MATCH($A1845&amp;"-9",Matches!$J$2:$J$201,0))&lt;&gt;"",$C1845&gt;=INDEX(Matches!$F$2:$F$201,MATCH($A1845&amp;"-9",Matches!$J$2:$J$201,0))),"",IF(AND(T1845=INDEX(Matches!$G$2:$G$201,MATCH($A1845&amp;"-9",Matches!$J$2:$J$201,0)),U1845=INDEX(Matches!$H$2:$H$201,MATCH($A1845&amp;"-9",Matches!$J$2:$J$201,0))),5,IF(SIGN(T1845-U1845)&lt;&gt;SIGN(INDEX(Matches!$G$2:$G$201,MATCH($A1845&amp;"-9",Matches!$J$2:$J$201,0))-INDEX(Matches!$H$2:$H$201,MATCH($A1845&amp;"-9",Matches!$J$2:$J$201,0))),0,IF(T1845-U1845=INDEX(Matches!$G$2:$G$201,MATCH($A1845&amp;"-9",Matches!$J$2:$J$201,0))-INDEX(Matches!$H$2:$H$201,MATCH($A1845&amp;"-9",Matches!$J$2:$J$201,0)),3,2))))),""))</f>
        <v/>
      </c>
      <c r="AG1845" s="12" t="str">
        <f aca="false">IF(OR($B1845="",V1845="",W1845=""),"",IFERROR(IF(OR(INDEX(Matches!$I$2:$I$201,MATCH($A1845&amp;"-10",Matches!$J$2:$J$201,0))="Void",INDEX(Matches!$G$2:$G$201,MATCH($A1845&amp;"-10",Matches!$J$2:$J$201,0))="",INDEX(Matches!$H$2:$H$201,MATCH($A1845&amp;"-10",Matches!$J$2:$J$201,0))=""),"",IF(AND($C1845&lt;&gt;"",INDEX(Matches!$F$2:$F$201,MATCH($A1845&amp;"-10",Matches!$J$2:$J$201,0))&lt;&gt;"",$C1845&gt;=INDEX(Matches!$F$2:$F$201,MATCH($A1845&amp;"-10",Matches!$J$2:$J$201,0))),"",IF(AND(V1845=INDEX(Matches!$G$2:$G$201,MATCH($A1845&amp;"-10",Matches!$J$2:$J$201,0)),W1845=INDEX(Matches!$H$2:$H$201,MATCH($A1845&amp;"-10",Matches!$J$2:$J$201,0))),5,IF(SIGN(V1845-W1845)&lt;&gt;SIGN(INDEX(Matches!$G$2:$G$201,MATCH($A1845&amp;"-10",Matches!$J$2:$J$201,0))-INDEX(Matches!$H$2:$H$201,MATCH($A1845&amp;"-10",Matches!$J$2:$J$201,0))),0,IF(V1845-W1845=INDEX(Matches!$G$2:$G$201,MATCH($A1845&amp;"-10",Matches!$J$2:$J$201,0))-INDEX(Matches!$H$2:$H$201,MATCH($A1845&amp;"-10",Matches!$J$2:$J$201,0)),3,2))))),""))</f>
        <v/>
      </c>
      <c r="AH1845" s="13" t="str">
        <f aca="false">IF($B1845="","",SUM(X1845:AG1845))</f>
        <v/>
      </c>
      <c r="AI1845" s="12" t="str">
        <f aca="false">IF($B1845="","",COUNTIF(X1845:AG1845,5))</f>
        <v/>
      </c>
      <c r="AJ1845" s="12" t="str">
        <f aca="false">IF($B1845="","",COUNTIF(X1845:AG1845,"&gt;=2"))</f>
        <v/>
      </c>
      <c r="AK1845" s="12" t="str">
        <f aca="false">IF($B1845="","",COUNT(X1845:AG1845))</f>
        <v/>
      </c>
    </row>
    <row r="1846" customFormat="false" ht="15" hidden="false" customHeight="false" outlineLevel="0" collapsed="false">
      <c r="A1846" s="7"/>
      <c r="B1846" s="7"/>
      <c r="C1846" s="11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12" t="str">
        <f aca="false">IF(OR($B1846="",D1846="",E1846=""),"",IFERROR(IF(OR(INDEX(Matches!$I$2:$I$201,MATCH($A1846&amp;"-1",Matches!$J$2:$J$201,0))="Void",INDEX(Matches!$G$2:$G$201,MATCH($A1846&amp;"-1",Matches!$J$2:$J$201,0))="",INDEX(Matches!$H$2:$H$201,MATCH($A1846&amp;"-1",Matches!$J$2:$J$201,0))=""),"",IF(AND($C1846&lt;&gt;"",INDEX(Matches!$F$2:$F$201,MATCH($A1846&amp;"-1",Matches!$J$2:$J$201,0))&lt;&gt;"",$C1846&gt;=INDEX(Matches!$F$2:$F$201,MATCH($A1846&amp;"-1",Matches!$J$2:$J$201,0))),"",IF(AND(D1846=INDEX(Matches!$G$2:$G$201,MATCH($A1846&amp;"-1",Matches!$J$2:$J$201,0)),E1846=INDEX(Matches!$H$2:$H$201,MATCH($A1846&amp;"-1",Matches!$J$2:$J$201,0))),5,IF(SIGN(D1846-E1846)&lt;&gt;SIGN(INDEX(Matches!$G$2:$G$201,MATCH($A1846&amp;"-1",Matches!$J$2:$J$201,0))-INDEX(Matches!$H$2:$H$201,MATCH($A1846&amp;"-1",Matches!$J$2:$J$201,0))),0,IF(D1846-E1846=INDEX(Matches!$G$2:$G$201,MATCH($A1846&amp;"-1",Matches!$J$2:$J$201,0))-INDEX(Matches!$H$2:$H$201,MATCH($A1846&amp;"-1",Matches!$J$2:$J$201,0)),3,2))))),""))</f>
        <v/>
      </c>
      <c r="Y1846" s="12" t="str">
        <f aca="false">IF(OR($B1846="",F1846="",G1846=""),"",IFERROR(IF(OR(INDEX(Matches!$I$2:$I$201,MATCH($A1846&amp;"-2",Matches!$J$2:$J$201,0))="Void",INDEX(Matches!$G$2:$G$201,MATCH($A1846&amp;"-2",Matches!$J$2:$J$201,0))="",INDEX(Matches!$H$2:$H$201,MATCH($A1846&amp;"-2",Matches!$J$2:$J$201,0))=""),"",IF(AND($C1846&lt;&gt;"",INDEX(Matches!$F$2:$F$201,MATCH($A1846&amp;"-2",Matches!$J$2:$J$201,0))&lt;&gt;"",$C1846&gt;=INDEX(Matches!$F$2:$F$201,MATCH($A1846&amp;"-2",Matches!$J$2:$J$201,0))),"",IF(AND(F1846=INDEX(Matches!$G$2:$G$201,MATCH($A1846&amp;"-2",Matches!$J$2:$J$201,0)),G1846=INDEX(Matches!$H$2:$H$201,MATCH($A1846&amp;"-2",Matches!$J$2:$J$201,0))),5,IF(SIGN(F1846-G1846)&lt;&gt;SIGN(INDEX(Matches!$G$2:$G$201,MATCH($A1846&amp;"-2",Matches!$J$2:$J$201,0))-INDEX(Matches!$H$2:$H$201,MATCH($A1846&amp;"-2",Matches!$J$2:$J$201,0))),0,IF(F1846-G1846=INDEX(Matches!$G$2:$G$201,MATCH($A1846&amp;"-2",Matches!$J$2:$J$201,0))-INDEX(Matches!$H$2:$H$201,MATCH($A1846&amp;"-2",Matches!$J$2:$J$201,0)),3,2))))),""))</f>
        <v/>
      </c>
      <c r="Z1846" s="12" t="str">
        <f aca="false">IF(OR($B1846="",H1846="",I1846=""),"",IFERROR(IF(OR(INDEX(Matches!$I$2:$I$201,MATCH($A1846&amp;"-3",Matches!$J$2:$J$201,0))="Void",INDEX(Matches!$G$2:$G$201,MATCH($A1846&amp;"-3",Matches!$J$2:$J$201,0))="",INDEX(Matches!$H$2:$H$201,MATCH($A1846&amp;"-3",Matches!$J$2:$J$201,0))=""),"",IF(AND($C1846&lt;&gt;"",INDEX(Matches!$F$2:$F$201,MATCH($A1846&amp;"-3",Matches!$J$2:$J$201,0))&lt;&gt;"",$C1846&gt;=INDEX(Matches!$F$2:$F$201,MATCH($A1846&amp;"-3",Matches!$J$2:$J$201,0))),"",IF(AND(H1846=INDEX(Matches!$G$2:$G$201,MATCH($A1846&amp;"-3",Matches!$J$2:$J$201,0)),I1846=INDEX(Matches!$H$2:$H$201,MATCH($A1846&amp;"-3",Matches!$J$2:$J$201,0))),5,IF(SIGN(H1846-I1846)&lt;&gt;SIGN(INDEX(Matches!$G$2:$G$201,MATCH($A1846&amp;"-3",Matches!$J$2:$J$201,0))-INDEX(Matches!$H$2:$H$201,MATCH($A1846&amp;"-3",Matches!$J$2:$J$201,0))),0,IF(H1846-I1846=INDEX(Matches!$G$2:$G$201,MATCH($A1846&amp;"-3",Matches!$J$2:$J$201,0))-INDEX(Matches!$H$2:$H$201,MATCH($A1846&amp;"-3",Matches!$J$2:$J$201,0)),3,2))))),""))</f>
        <v/>
      </c>
      <c r="AA1846" s="12" t="str">
        <f aca="false">IF(OR($B1846="",J1846="",K1846=""),"",IFERROR(IF(OR(INDEX(Matches!$I$2:$I$201,MATCH($A1846&amp;"-4",Matches!$J$2:$J$201,0))="Void",INDEX(Matches!$G$2:$G$201,MATCH($A1846&amp;"-4",Matches!$J$2:$J$201,0))="",INDEX(Matches!$H$2:$H$201,MATCH($A1846&amp;"-4",Matches!$J$2:$J$201,0))=""),"",IF(AND($C1846&lt;&gt;"",INDEX(Matches!$F$2:$F$201,MATCH($A1846&amp;"-4",Matches!$J$2:$J$201,0))&lt;&gt;"",$C1846&gt;=INDEX(Matches!$F$2:$F$201,MATCH($A1846&amp;"-4",Matches!$J$2:$J$201,0))),"",IF(AND(J1846=INDEX(Matches!$G$2:$G$201,MATCH($A1846&amp;"-4",Matches!$J$2:$J$201,0)),K1846=INDEX(Matches!$H$2:$H$201,MATCH($A1846&amp;"-4",Matches!$J$2:$J$201,0))),5,IF(SIGN(J1846-K1846)&lt;&gt;SIGN(INDEX(Matches!$G$2:$G$201,MATCH($A1846&amp;"-4",Matches!$J$2:$J$201,0))-INDEX(Matches!$H$2:$H$201,MATCH($A1846&amp;"-4",Matches!$J$2:$J$201,0))),0,IF(J1846-K1846=INDEX(Matches!$G$2:$G$201,MATCH($A1846&amp;"-4",Matches!$J$2:$J$201,0))-INDEX(Matches!$H$2:$H$201,MATCH($A1846&amp;"-4",Matches!$J$2:$J$201,0)),3,2))))),""))</f>
        <v/>
      </c>
      <c r="AB1846" s="12" t="str">
        <f aca="false">IF(OR($B1846="",L1846="",M1846=""),"",IFERROR(IF(OR(INDEX(Matches!$I$2:$I$201,MATCH($A1846&amp;"-5",Matches!$J$2:$J$201,0))="Void",INDEX(Matches!$G$2:$G$201,MATCH($A1846&amp;"-5",Matches!$J$2:$J$201,0))="",INDEX(Matches!$H$2:$H$201,MATCH($A1846&amp;"-5",Matches!$J$2:$J$201,0))=""),"",IF(AND($C1846&lt;&gt;"",INDEX(Matches!$F$2:$F$201,MATCH($A1846&amp;"-5",Matches!$J$2:$J$201,0))&lt;&gt;"",$C1846&gt;=INDEX(Matches!$F$2:$F$201,MATCH($A1846&amp;"-5",Matches!$J$2:$J$201,0))),"",IF(AND(L1846=INDEX(Matches!$G$2:$G$201,MATCH($A1846&amp;"-5",Matches!$J$2:$J$201,0)),M1846=INDEX(Matches!$H$2:$H$201,MATCH($A1846&amp;"-5",Matches!$J$2:$J$201,0))),5,IF(SIGN(L1846-M1846)&lt;&gt;SIGN(INDEX(Matches!$G$2:$G$201,MATCH($A1846&amp;"-5",Matches!$J$2:$J$201,0))-INDEX(Matches!$H$2:$H$201,MATCH($A1846&amp;"-5",Matches!$J$2:$J$201,0))),0,IF(L1846-M1846=INDEX(Matches!$G$2:$G$201,MATCH($A1846&amp;"-5",Matches!$J$2:$J$201,0))-INDEX(Matches!$H$2:$H$201,MATCH($A1846&amp;"-5",Matches!$J$2:$J$201,0)),3,2))))),""))</f>
        <v/>
      </c>
      <c r="AC1846" s="12" t="str">
        <f aca="false">IF(OR($B1846="",N1846="",O1846=""),"",IFERROR(IF(OR(INDEX(Matches!$I$2:$I$201,MATCH($A1846&amp;"-6",Matches!$J$2:$J$201,0))="Void",INDEX(Matches!$G$2:$G$201,MATCH($A1846&amp;"-6",Matches!$J$2:$J$201,0))="",INDEX(Matches!$H$2:$H$201,MATCH($A1846&amp;"-6",Matches!$J$2:$J$201,0))=""),"",IF(AND($C1846&lt;&gt;"",INDEX(Matches!$F$2:$F$201,MATCH($A1846&amp;"-6",Matches!$J$2:$J$201,0))&lt;&gt;"",$C1846&gt;=INDEX(Matches!$F$2:$F$201,MATCH($A1846&amp;"-6",Matches!$J$2:$J$201,0))),"",IF(AND(N1846=INDEX(Matches!$G$2:$G$201,MATCH($A1846&amp;"-6",Matches!$J$2:$J$201,0)),O1846=INDEX(Matches!$H$2:$H$201,MATCH($A1846&amp;"-6",Matches!$J$2:$J$201,0))),5,IF(SIGN(N1846-O1846)&lt;&gt;SIGN(INDEX(Matches!$G$2:$G$201,MATCH($A1846&amp;"-6",Matches!$J$2:$J$201,0))-INDEX(Matches!$H$2:$H$201,MATCH($A1846&amp;"-6",Matches!$J$2:$J$201,0))),0,IF(N1846-O1846=INDEX(Matches!$G$2:$G$201,MATCH($A1846&amp;"-6",Matches!$J$2:$J$201,0))-INDEX(Matches!$H$2:$H$201,MATCH($A1846&amp;"-6",Matches!$J$2:$J$201,0)),3,2))))),""))</f>
        <v/>
      </c>
      <c r="AD1846" s="12" t="str">
        <f aca="false">IF(OR($B1846="",P1846="",Q1846=""),"",IFERROR(IF(OR(INDEX(Matches!$I$2:$I$201,MATCH($A1846&amp;"-7",Matches!$J$2:$J$201,0))="Void",INDEX(Matches!$G$2:$G$201,MATCH($A1846&amp;"-7",Matches!$J$2:$J$201,0))="",INDEX(Matches!$H$2:$H$201,MATCH($A1846&amp;"-7",Matches!$J$2:$J$201,0))=""),"",IF(AND($C1846&lt;&gt;"",INDEX(Matches!$F$2:$F$201,MATCH($A1846&amp;"-7",Matches!$J$2:$J$201,0))&lt;&gt;"",$C1846&gt;=INDEX(Matches!$F$2:$F$201,MATCH($A1846&amp;"-7",Matches!$J$2:$J$201,0))),"",IF(AND(P1846=INDEX(Matches!$G$2:$G$201,MATCH($A1846&amp;"-7",Matches!$J$2:$J$201,0)),Q1846=INDEX(Matches!$H$2:$H$201,MATCH($A1846&amp;"-7",Matches!$J$2:$J$201,0))),5,IF(SIGN(P1846-Q1846)&lt;&gt;SIGN(INDEX(Matches!$G$2:$G$201,MATCH($A1846&amp;"-7",Matches!$J$2:$J$201,0))-INDEX(Matches!$H$2:$H$201,MATCH($A1846&amp;"-7",Matches!$J$2:$J$201,0))),0,IF(P1846-Q1846=INDEX(Matches!$G$2:$G$201,MATCH($A1846&amp;"-7",Matches!$J$2:$J$201,0))-INDEX(Matches!$H$2:$H$201,MATCH($A1846&amp;"-7",Matches!$J$2:$J$201,0)),3,2))))),""))</f>
        <v/>
      </c>
      <c r="AE1846" s="12" t="str">
        <f aca="false">IF(OR($B1846="",R1846="",S1846=""),"",IFERROR(IF(OR(INDEX(Matches!$I$2:$I$201,MATCH($A1846&amp;"-8",Matches!$J$2:$J$201,0))="Void",INDEX(Matches!$G$2:$G$201,MATCH($A1846&amp;"-8",Matches!$J$2:$J$201,0))="",INDEX(Matches!$H$2:$H$201,MATCH($A1846&amp;"-8",Matches!$J$2:$J$201,0))=""),"",IF(AND($C1846&lt;&gt;"",INDEX(Matches!$F$2:$F$201,MATCH($A1846&amp;"-8",Matches!$J$2:$J$201,0))&lt;&gt;"",$C1846&gt;=INDEX(Matches!$F$2:$F$201,MATCH($A1846&amp;"-8",Matches!$J$2:$J$201,0))),"",IF(AND(R1846=INDEX(Matches!$G$2:$G$201,MATCH($A1846&amp;"-8",Matches!$J$2:$J$201,0)),S1846=INDEX(Matches!$H$2:$H$201,MATCH($A1846&amp;"-8",Matches!$J$2:$J$201,0))),5,IF(SIGN(R1846-S1846)&lt;&gt;SIGN(INDEX(Matches!$G$2:$G$201,MATCH($A1846&amp;"-8",Matches!$J$2:$J$201,0))-INDEX(Matches!$H$2:$H$201,MATCH($A1846&amp;"-8",Matches!$J$2:$J$201,0))),0,IF(R1846-S1846=INDEX(Matches!$G$2:$G$201,MATCH($A1846&amp;"-8",Matches!$J$2:$J$201,0))-INDEX(Matches!$H$2:$H$201,MATCH($A1846&amp;"-8",Matches!$J$2:$J$201,0)),3,2))))),""))</f>
        <v/>
      </c>
      <c r="AF1846" s="12" t="str">
        <f aca="false">IF(OR($B1846="",T1846="",U1846=""),"",IFERROR(IF(OR(INDEX(Matches!$I$2:$I$201,MATCH($A1846&amp;"-9",Matches!$J$2:$J$201,0))="Void",INDEX(Matches!$G$2:$G$201,MATCH($A1846&amp;"-9",Matches!$J$2:$J$201,0))="",INDEX(Matches!$H$2:$H$201,MATCH($A1846&amp;"-9",Matches!$J$2:$J$201,0))=""),"",IF(AND($C1846&lt;&gt;"",INDEX(Matches!$F$2:$F$201,MATCH($A1846&amp;"-9",Matches!$J$2:$J$201,0))&lt;&gt;"",$C1846&gt;=INDEX(Matches!$F$2:$F$201,MATCH($A1846&amp;"-9",Matches!$J$2:$J$201,0))),"",IF(AND(T1846=INDEX(Matches!$G$2:$G$201,MATCH($A1846&amp;"-9",Matches!$J$2:$J$201,0)),U1846=INDEX(Matches!$H$2:$H$201,MATCH($A1846&amp;"-9",Matches!$J$2:$J$201,0))),5,IF(SIGN(T1846-U1846)&lt;&gt;SIGN(INDEX(Matches!$G$2:$G$201,MATCH($A1846&amp;"-9",Matches!$J$2:$J$201,0))-INDEX(Matches!$H$2:$H$201,MATCH($A1846&amp;"-9",Matches!$J$2:$J$201,0))),0,IF(T1846-U1846=INDEX(Matches!$G$2:$G$201,MATCH($A1846&amp;"-9",Matches!$J$2:$J$201,0))-INDEX(Matches!$H$2:$H$201,MATCH($A1846&amp;"-9",Matches!$J$2:$J$201,0)),3,2))))),""))</f>
        <v/>
      </c>
      <c r="AG1846" s="12" t="str">
        <f aca="false">IF(OR($B1846="",V1846="",W1846=""),"",IFERROR(IF(OR(INDEX(Matches!$I$2:$I$201,MATCH($A1846&amp;"-10",Matches!$J$2:$J$201,0))="Void",INDEX(Matches!$G$2:$G$201,MATCH($A1846&amp;"-10",Matches!$J$2:$J$201,0))="",INDEX(Matches!$H$2:$H$201,MATCH($A1846&amp;"-10",Matches!$J$2:$J$201,0))=""),"",IF(AND($C1846&lt;&gt;"",INDEX(Matches!$F$2:$F$201,MATCH($A1846&amp;"-10",Matches!$J$2:$J$201,0))&lt;&gt;"",$C1846&gt;=INDEX(Matches!$F$2:$F$201,MATCH($A1846&amp;"-10",Matches!$J$2:$J$201,0))),"",IF(AND(V1846=INDEX(Matches!$G$2:$G$201,MATCH($A1846&amp;"-10",Matches!$J$2:$J$201,0)),W1846=INDEX(Matches!$H$2:$H$201,MATCH($A1846&amp;"-10",Matches!$J$2:$J$201,0))),5,IF(SIGN(V1846-W1846)&lt;&gt;SIGN(INDEX(Matches!$G$2:$G$201,MATCH($A1846&amp;"-10",Matches!$J$2:$J$201,0))-INDEX(Matches!$H$2:$H$201,MATCH($A1846&amp;"-10",Matches!$J$2:$J$201,0))),0,IF(V1846-W1846=INDEX(Matches!$G$2:$G$201,MATCH($A1846&amp;"-10",Matches!$J$2:$J$201,0))-INDEX(Matches!$H$2:$H$201,MATCH($A1846&amp;"-10",Matches!$J$2:$J$201,0)),3,2))))),""))</f>
        <v/>
      </c>
      <c r="AH1846" s="13" t="str">
        <f aca="false">IF($B1846="","",SUM(X1846:AG1846))</f>
        <v/>
      </c>
      <c r="AI1846" s="12" t="str">
        <f aca="false">IF($B1846="","",COUNTIF(X1846:AG1846,5))</f>
        <v/>
      </c>
      <c r="AJ1846" s="12" t="str">
        <f aca="false">IF($B1846="","",COUNTIF(X1846:AG1846,"&gt;=2"))</f>
        <v/>
      </c>
      <c r="AK1846" s="12" t="str">
        <f aca="false">IF($B1846="","",COUNT(X1846:AG1846))</f>
        <v/>
      </c>
    </row>
    <row r="1847" customFormat="false" ht="15" hidden="false" customHeight="false" outlineLevel="0" collapsed="false">
      <c r="A1847" s="7"/>
      <c r="B1847" s="7"/>
      <c r="C1847" s="11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12" t="str">
        <f aca="false">IF(OR($B1847="",D1847="",E1847=""),"",IFERROR(IF(OR(INDEX(Matches!$I$2:$I$201,MATCH($A1847&amp;"-1",Matches!$J$2:$J$201,0))="Void",INDEX(Matches!$G$2:$G$201,MATCH($A1847&amp;"-1",Matches!$J$2:$J$201,0))="",INDEX(Matches!$H$2:$H$201,MATCH($A1847&amp;"-1",Matches!$J$2:$J$201,0))=""),"",IF(AND($C1847&lt;&gt;"",INDEX(Matches!$F$2:$F$201,MATCH($A1847&amp;"-1",Matches!$J$2:$J$201,0))&lt;&gt;"",$C1847&gt;=INDEX(Matches!$F$2:$F$201,MATCH($A1847&amp;"-1",Matches!$J$2:$J$201,0))),"",IF(AND(D1847=INDEX(Matches!$G$2:$G$201,MATCH($A1847&amp;"-1",Matches!$J$2:$J$201,0)),E1847=INDEX(Matches!$H$2:$H$201,MATCH($A1847&amp;"-1",Matches!$J$2:$J$201,0))),5,IF(SIGN(D1847-E1847)&lt;&gt;SIGN(INDEX(Matches!$G$2:$G$201,MATCH($A1847&amp;"-1",Matches!$J$2:$J$201,0))-INDEX(Matches!$H$2:$H$201,MATCH($A1847&amp;"-1",Matches!$J$2:$J$201,0))),0,IF(D1847-E1847=INDEX(Matches!$G$2:$G$201,MATCH($A1847&amp;"-1",Matches!$J$2:$J$201,0))-INDEX(Matches!$H$2:$H$201,MATCH($A1847&amp;"-1",Matches!$J$2:$J$201,0)),3,2))))),""))</f>
        <v/>
      </c>
      <c r="Y1847" s="12" t="str">
        <f aca="false">IF(OR($B1847="",F1847="",G1847=""),"",IFERROR(IF(OR(INDEX(Matches!$I$2:$I$201,MATCH($A1847&amp;"-2",Matches!$J$2:$J$201,0))="Void",INDEX(Matches!$G$2:$G$201,MATCH($A1847&amp;"-2",Matches!$J$2:$J$201,0))="",INDEX(Matches!$H$2:$H$201,MATCH($A1847&amp;"-2",Matches!$J$2:$J$201,0))=""),"",IF(AND($C1847&lt;&gt;"",INDEX(Matches!$F$2:$F$201,MATCH($A1847&amp;"-2",Matches!$J$2:$J$201,0))&lt;&gt;"",$C1847&gt;=INDEX(Matches!$F$2:$F$201,MATCH($A1847&amp;"-2",Matches!$J$2:$J$201,0))),"",IF(AND(F1847=INDEX(Matches!$G$2:$G$201,MATCH($A1847&amp;"-2",Matches!$J$2:$J$201,0)),G1847=INDEX(Matches!$H$2:$H$201,MATCH($A1847&amp;"-2",Matches!$J$2:$J$201,0))),5,IF(SIGN(F1847-G1847)&lt;&gt;SIGN(INDEX(Matches!$G$2:$G$201,MATCH($A1847&amp;"-2",Matches!$J$2:$J$201,0))-INDEX(Matches!$H$2:$H$201,MATCH($A1847&amp;"-2",Matches!$J$2:$J$201,0))),0,IF(F1847-G1847=INDEX(Matches!$G$2:$G$201,MATCH($A1847&amp;"-2",Matches!$J$2:$J$201,0))-INDEX(Matches!$H$2:$H$201,MATCH($A1847&amp;"-2",Matches!$J$2:$J$201,0)),3,2))))),""))</f>
        <v/>
      </c>
      <c r="Z1847" s="12" t="str">
        <f aca="false">IF(OR($B1847="",H1847="",I1847=""),"",IFERROR(IF(OR(INDEX(Matches!$I$2:$I$201,MATCH($A1847&amp;"-3",Matches!$J$2:$J$201,0))="Void",INDEX(Matches!$G$2:$G$201,MATCH($A1847&amp;"-3",Matches!$J$2:$J$201,0))="",INDEX(Matches!$H$2:$H$201,MATCH($A1847&amp;"-3",Matches!$J$2:$J$201,0))=""),"",IF(AND($C1847&lt;&gt;"",INDEX(Matches!$F$2:$F$201,MATCH($A1847&amp;"-3",Matches!$J$2:$J$201,0))&lt;&gt;"",$C1847&gt;=INDEX(Matches!$F$2:$F$201,MATCH($A1847&amp;"-3",Matches!$J$2:$J$201,0))),"",IF(AND(H1847=INDEX(Matches!$G$2:$G$201,MATCH($A1847&amp;"-3",Matches!$J$2:$J$201,0)),I1847=INDEX(Matches!$H$2:$H$201,MATCH($A1847&amp;"-3",Matches!$J$2:$J$201,0))),5,IF(SIGN(H1847-I1847)&lt;&gt;SIGN(INDEX(Matches!$G$2:$G$201,MATCH($A1847&amp;"-3",Matches!$J$2:$J$201,0))-INDEX(Matches!$H$2:$H$201,MATCH($A1847&amp;"-3",Matches!$J$2:$J$201,0))),0,IF(H1847-I1847=INDEX(Matches!$G$2:$G$201,MATCH($A1847&amp;"-3",Matches!$J$2:$J$201,0))-INDEX(Matches!$H$2:$H$201,MATCH($A1847&amp;"-3",Matches!$J$2:$J$201,0)),3,2))))),""))</f>
        <v/>
      </c>
      <c r="AA1847" s="12" t="str">
        <f aca="false">IF(OR($B1847="",J1847="",K1847=""),"",IFERROR(IF(OR(INDEX(Matches!$I$2:$I$201,MATCH($A1847&amp;"-4",Matches!$J$2:$J$201,0))="Void",INDEX(Matches!$G$2:$G$201,MATCH($A1847&amp;"-4",Matches!$J$2:$J$201,0))="",INDEX(Matches!$H$2:$H$201,MATCH($A1847&amp;"-4",Matches!$J$2:$J$201,0))=""),"",IF(AND($C1847&lt;&gt;"",INDEX(Matches!$F$2:$F$201,MATCH($A1847&amp;"-4",Matches!$J$2:$J$201,0))&lt;&gt;"",$C1847&gt;=INDEX(Matches!$F$2:$F$201,MATCH($A1847&amp;"-4",Matches!$J$2:$J$201,0))),"",IF(AND(J1847=INDEX(Matches!$G$2:$G$201,MATCH($A1847&amp;"-4",Matches!$J$2:$J$201,0)),K1847=INDEX(Matches!$H$2:$H$201,MATCH($A1847&amp;"-4",Matches!$J$2:$J$201,0))),5,IF(SIGN(J1847-K1847)&lt;&gt;SIGN(INDEX(Matches!$G$2:$G$201,MATCH($A1847&amp;"-4",Matches!$J$2:$J$201,0))-INDEX(Matches!$H$2:$H$201,MATCH($A1847&amp;"-4",Matches!$J$2:$J$201,0))),0,IF(J1847-K1847=INDEX(Matches!$G$2:$G$201,MATCH($A1847&amp;"-4",Matches!$J$2:$J$201,0))-INDEX(Matches!$H$2:$H$201,MATCH($A1847&amp;"-4",Matches!$J$2:$J$201,0)),3,2))))),""))</f>
        <v/>
      </c>
      <c r="AB1847" s="12" t="str">
        <f aca="false">IF(OR($B1847="",L1847="",M1847=""),"",IFERROR(IF(OR(INDEX(Matches!$I$2:$I$201,MATCH($A1847&amp;"-5",Matches!$J$2:$J$201,0))="Void",INDEX(Matches!$G$2:$G$201,MATCH($A1847&amp;"-5",Matches!$J$2:$J$201,0))="",INDEX(Matches!$H$2:$H$201,MATCH($A1847&amp;"-5",Matches!$J$2:$J$201,0))=""),"",IF(AND($C1847&lt;&gt;"",INDEX(Matches!$F$2:$F$201,MATCH($A1847&amp;"-5",Matches!$J$2:$J$201,0))&lt;&gt;"",$C1847&gt;=INDEX(Matches!$F$2:$F$201,MATCH($A1847&amp;"-5",Matches!$J$2:$J$201,0))),"",IF(AND(L1847=INDEX(Matches!$G$2:$G$201,MATCH($A1847&amp;"-5",Matches!$J$2:$J$201,0)),M1847=INDEX(Matches!$H$2:$H$201,MATCH($A1847&amp;"-5",Matches!$J$2:$J$201,0))),5,IF(SIGN(L1847-M1847)&lt;&gt;SIGN(INDEX(Matches!$G$2:$G$201,MATCH($A1847&amp;"-5",Matches!$J$2:$J$201,0))-INDEX(Matches!$H$2:$H$201,MATCH($A1847&amp;"-5",Matches!$J$2:$J$201,0))),0,IF(L1847-M1847=INDEX(Matches!$G$2:$G$201,MATCH($A1847&amp;"-5",Matches!$J$2:$J$201,0))-INDEX(Matches!$H$2:$H$201,MATCH($A1847&amp;"-5",Matches!$J$2:$J$201,0)),3,2))))),""))</f>
        <v/>
      </c>
      <c r="AC1847" s="12" t="str">
        <f aca="false">IF(OR($B1847="",N1847="",O1847=""),"",IFERROR(IF(OR(INDEX(Matches!$I$2:$I$201,MATCH($A1847&amp;"-6",Matches!$J$2:$J$201,0))="Void",INDEX(Matches!$G$2:$G$201,MATCH($A1847&amp;"-6",Matches!$J$2:$J$201,0))="",INDEX(Matches!$H$2:$H$201,MATCH($A1847&amp;"-6",Matches!$J$2:$J$201,0))=""),"",IF(AND($C1847&lt;&gt;"",INDEX(Matches!$F$2:$F$201,MATCH($A1847&amp;"-6",Matches!$J$2:$J$201,0))&lt;&gt;"",$C1847&gt;=INDEX(Matches!$F$2:$F$201,MATCH($A1847&amp;"-6",Matches!$J$2:$J$201,0))),"",IF(AND(N1847=INDEX(Matches!$G$2:$G$201,MATCH($A1847&amp;"-6",Matches!$J$2:$J$201,0)),O1847=INDEX(Matches!$H$2:$H$201,MATCH($A1847&amp;"-6",Matches!$J$2:$J$201,0))),5,IF(SIGN(N1847-O1847)&lt;&gt;SIGN(INDEX(Matches!$G$2:$G$201,MATCH($A1847&amp;"-6",Matches!$J$2:$J$201,0))-INDEX(Matches!$H$2:$H$201,MATCH($A1847&amp;"-6",Matches!$J$2:$J$201,0))),0,IF(N1847-O1847=INDEX(Matches!$G$2:$G$201,MATCH($A1847&amp;"-6",Matches!$J$2:$J$201,0))-INDEX(Matches!$H$2:$H$201,MATCH($A1847&amp;"-6",Matches!$J$2:$J$201,0)),3,2))))),""))</f>
        <v/>
      </c>
      <c r="AD1847" s="12" t="str">
        <f aca="false">IF(OR($B1847="",P1847="",Q1847=""),"",IFERROR(IF(OR(INDEX(Matches!$I$2:$I$201,MATCH($A1847&amp;"-7",Matches!$J$2:$J$201,0))="Void",INDEX(Matches!$G$2:$G$201,MATCH($A1847&amp;"-7",Matches!$J$2:$J$201,0))="",INDEX(Matches!$H$2:$H$201,MATCH($A1847&amp;"-7",Matches!$J$2:$J$201,0))=""),"",IF(AND($C1847&lt;&gt;"",INDEX(Matches!$F$2:$F$201,MATCH($A1847&amp;"-7",Matches!$J$2:$J$201,0))&lt;&gt;"",$C1847&gt;=INDEX(Matches!$F$2:$F$201,MATCH($A1847&amp;"-7",Matches!$J$2:$J$201,0))),"",IF(AND(P1847=INDEX(Matches!$G$2:$G$201,MATCH($A1847&amp;"-7",Matches!$J$2:$J$201,0)),Q1847=INDEX(Matches!$H$2:$H$201,MATCH($A1847&amp;"-7",Matches!$J$2:$J$201,0))),5,IF(SIGN(P1847-Q1847)&lt;&gt;SIGN(INDEX(Matches!$G$2:$G$201,MATCH($A1847&amp;"-7",Matches!$J$2:$J$201,0))-INDEX(Matches!$H$2:$H$201,MATCH($A1847&amp;"-7",Matches!$J$2:$J$201,0))),0,IF(P1847-Q1847=INDEX(Matches!$G$2:$G$201,MATCH($A1847&amp;"-7",Matches!$J$2:$J$201,0))-INDEX(Matches!$H$2:$H$201,MATCH($A1847&amp;"-7",Matches!$J$2:$J$201,0)),3,2))))),""))</f>
        <v/>
      </c>
      <c r="AE1847" s="12" t="str">
        <f aca="false">IF(OR($B1847="",R1847="",S1847=""),"",IFERROR(IF(OR(INDEX(Matches!$I$2:$I$201,MATCH($A1847&amp;"-8",Matches!$J$2:$J$201,0))="Void",INDEX(Matches!$G$2:$G$201,MATCH($A1847&amp;"-8",Matches!$J$2:$J$201,0))="",INDEX(Matches!$H$2:$H$201,MATCH($A1847&amp;"-8",Matches!$J$2:$J$201,0))=""),"",IF(AND($C1847&lt;&gt;"",INDEX(Matches!$F$2:$F$201,MATCH($A1847&amp;"-8",Matches!$J$2:$J$201,0))&lt;&gt;"",$C1847&gt;=INDEX(Matches!$F$2:$F$201,MATCH($A1847&amp;"-8",Matches!$J$2:$J$201,0))),"",IF(AND(R1847=INDEX(Matches!$G$2:$G$201,MATCH($A1847&amp;"-8",Matches!$J$2:$J$201,0)),S1847=INDEX(Matches!$H$2:$H$201,MATCH($A1847&amp;"-8",Matches!$J$2:$J$201,0))),5,IF(SIGN(R1847-S1847)&lt;&gt;SIGN(INDEX(Matches!$G$2:$G$201,MATCH($A1847&amp;"-8",Matches!$J$2:$J$201,0))-INDEX(Matches!$H$2:$H$201,MATCH($A1847&amp;"-8",Matches!$J$2:$J$201,0))),0,IF(R1847-S1847=INDEX(Matches!$G$2:$G$201,MATCH($A1847&amp;"-8",Matches!$J$2:$J$201,0))-INDEX(Matches!$H$2:$H$201,MATCH($A1847&amp;"-8",Matches!$J$2:$J$201,0)),3,2))))),""))</f>
        <v/>
      </c>
      <c r="AF1847" s="12" t="str">
        <f aca="false">IF(OR($B1847="",T1847="",U1847=""),"",IFERROR(IF(OR(INDEX(Matches!$I$2:$I$201,MATCH($A1847&amp;"-9",Matches!$J$2:$J$201,0))="Void",INDEX(Matches!$G$2:$G$201,MATCH($A1847&amp;"-9",Matches!$J$2:$J$201,0))="",INDEX(Matches!$H$2:$H$201,MATCH($A1847&amp;"-9",Matches!$J$2:$J$201,0))=""),"",IF(AND($C1847&lt;&gt;"",INDEX(Matches!$F$2:$F$201,MATCH($A1847&amp;"-9",Matches!$J$2:$J$201,0))&lt;&gt;"",$C1847&gt;=INDEX(Matches!$F$2:$F$201,MATCH($A1847&amp;"-9",Matches!$J$2:$J$201,0))),"",IF(AND(T1847=INDEX(Matches!$G$2:$G$201,MATCH($A1847&amp;"-9",Matches!$J$2:$J$201,0)),U1847=INDEX(Matches!$H$2:$H$201,MATCH($A1847&amp;"-9",Matches!$J$2:$J$201,0))),5,IF(SIGN(T1847-U1847)&lt;&gt;SIGN(INDEX(Matches!$G$2:$G$201,MATCH($A1847&amp;"-9",Matches!$J$2:$J$201,0))-INDEX(Matches!$H$2:$H$201,MATCH($A1847&amp;"-9",Matches!$J$2:$J$201,0))),0,IF(T1847-U1847=INDEX(Matches!$G$2:$G$201,MATCH($A1847&amp;"-9",Matches!$J$2:$J$201,0))-INDEX(Matches!$H$2:$H$201,MATCH($A1847&amp;"-9",Matches!$J$2:$J$201,0)),3,2))))),""))</f>
        <v/>
      </c>
      <c r="AG1847" s="12" t="str">
        <f aca="false">IF(OR($B1847="",V1847="",W1847=""),"",IFERROR(IF(OR(INDEX(Matches!$I$2:$I$201,MATCH($A1847&amp;"-10",Matches!$J$2:$J$201,0))="Void",INDEX(Matches!$G$2:$G$201,MATCH($A1847&amp;"-10",Matches!$J$2:$J$201,0))="",INDEX(Matches!$H$2:$H$201,MATCH($A1847&amp;"-10",Matches!$J$2:$J$201,0))=""),"",IF(AND($C1847&lt;&gt;"",INDEX(Matches!$F$2:$F$201,MATCH($A1847&amp;"-10",Matches!$J$2:$J$201,0))&lt;&gt;"",$C1847&gt;=INDEX(Matches!$F$2:$F$201,MATCH($A1847&amp;"-10",Matches!$J$2:$J$201,0))),"",IF(AND(V1847=INDEX(Matches!$G$2:$G$201,MATCH($A1847&amp;"-10",Matches!$J$2:$J$201,0)),W1847=INDEX(Matches!$H$2:$H$201,MATCH($A1847&amp;"-10",Matches!$J$2:$J$201,0))),5,IF(SIGN(V1847-W1847)&lt;&gt;SIGN(INDEX(Matches!$G$2:$G$201,MATCH($A1847&amp;"-10",Matches!$J$2:$J$201,0))-INDEX(Matches!$H$2:$H$201,MATCH($A1847&amp;"-10",Matches!$J$2:$J$201,0))),0,IF(V1847-W1847=INDEX(Matches!$G$2:$G$201,MATCH($A1847&amp;"-10",Matches!$J$2:$J$201,0))-INDEX(Matches!$H$2:$H$201,MATCH($A1847&amp;"-10",Matches!$J$2:$J$201,0)),3,2))))),""))</f>
        <v/>
      </c>
      <c r="AH1847" s="13" t="str">
        <f aca="false">IF($B1847="","",SUM(X1847:AG1847))</f>
        <v/>
      </c>
      <c r="AI1847" s="12" t="str">
        <f aca="false">IF($B1847="","",COUNTIF(X1847:AG1847,5))</f>
        <v/>
      </c>
      <c r="AJ1847" s="12" t="str">
        <f aca="false">IF($B1847="","",COUNTIF(X1847:AG1847,"&gt;=2"))</f>
        <v/>
      </c>
      <c r="AK1847" s="12" t="str">
        <f aca="false">IF($B1847="","",COUNT(X1847:AG1847))</f>
        <v/>
      </c>
    </row>
    <row r="1848" customFormat="false" ht="15" hidden="false" customHeight="false" outlineLevel="0" collapsed="false">
      <c r="A1848" s="7"/>
      <c r="B1848" s="7"/>
      <c r="C1848" s="11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12" t="str">
        <f aca="false">IF(OR($B1848="",D1848="",E1848=""),"",IFERROR(IF(OR(INDEX(Matches!$I$2:$I$201,MATCH($A1848&amp;"-1",Matches!$J$2:$J$201,0))="Void",INDEX(Matches!$G$2:$G$201,MATCH($A1848&amp;"-1",Matches!$J$2:$J$201,0))="",INDEX(Matches!$H$2:$H$201,MATCH($A1848&amp;"-1",Matches!$J$2:$J$201,0))=""),"",IF(AND($C1848&lt;&gt;"",INDEX(Matches!$F$2:$F$201,MATCH($A1848&amp;"-1",Matches!$J$2:$J$201,0))&lt;&gt;"",$C1848&gt;=INDEX(Matches!$F$2:$F$201,MATCH($A1848&amp;"-1",Matches!$J$2:$J$201,0))),"",IF(AND(D1848=INDEX(Matches!$G$2:$G$201,MATCH($A1848&amp;"-1",Matches!$J$2:$J$201,0)),E1848=INDEX(Matches!$H$2:$H$201,MATCH($A1848&amp;"-1",Matches!$J$2:$J$201,0))),5,IF(SIGN(D1848-E1848)&lt;&gt;SIGN(INDEX(Matches!$G$2:$G$201,MATCH($A1848&amp;"-1",Matches!$J$2:$J$201,0))-INDEX(Matches!$H$2:$H$201,MATCH($A1848&amp;"-1",Matches!$J$2:$J$201,0))),0,IF(D1848-E1848=INDEX(Matches!$G$2:$G$201,MATCH($A1848&amp;"-1",Matches!$J$2:$J$201,0))-INDEX(Matches!$H$2:$H$201,MATCH($A1848&amp;"-1",Matches!$J$2:$J$201,0)),3,2))))),""))</f>
        <v/>
      </c>
      <c r="Y1848" s="12" t="str">
        <f aca="false">IF(OR($B1848="",F1848="",G1848=""),"",IFERROR(IF(OR(INDEX(Matches!$I$2:$I$201,MATCH($A1848&amp;"-2",Matches!$J$2:$J$201,0))="Void",INDEX(Matches!$G$2:$G$201,MATCH($A1848&amp;"-2",Matches!$J$2:$J$201,0))="",INDEX(Matches!$H$2:$H$201,MATCH($A1848&amp;"-2",Matches!$J$2:$J$201,0))=""),"",IF(AND($C1848&lt;&gt;"",INDEX(Matches!$F$2:$F$201,MATCH($A1848&amp;"-2",Matches!$J$2:$J$201,0))&lt;&gt;"",$C1848&gt;=INDEX(Matches!$F$2:$F$201,MATCH($A1848&amp;"-2",Matches!$J$2:$J$201,0))),"",IF(AND(F1848=INDEX(Matches!$G$2:$G$201,MATCH($A1848&amp;"-2",Matches!$J$2:$J$201,0)),G1848=INDEX(Matches!$H$2:$H$201,MATCH($A1848&amp;"-2",Matches!$J$2:$J$201,0))),5,IF(SIGN(F1848-G1848)&lt;&gt;SIGN(INDEX(Matches!$G$2:$G$201,MATCH($A1848&amp;"-2",Matches!$J$2:$J$201,0))-INDEX(Matches!$H$2:$H$201,MATCH($A1848&amp;"-2",Matches!$J$2:$J$201,0))),0,IF(F1848-G1848=INDEX(Matches!$G$2:$G$201,MATCH($A1848&amp;"-2",Matches!$J$2:$J$201,0))-INDEX(Matches!$H$2:$H$201,MATCH($A1848&amp;"-2",Matches!$J$2:$J$201,0)),3,2))))),""))</f>
        <v/>
      </c>
      <c r="Z1848" s="12" t="str">
        <f aca="false">IF(OR($B1848="",H1848="",I1848=""),"",IFERROR(IF(OR(INDEX(Matches!$I$2:$I$201,MATCH($A1848&amp;"-3",Matches!$J$2:$J$201,0))="Void",INDEX(Matches!$G$2:$G$201,MATCH($A1848&amp;"-3",Matches!$J$2:$J$201,0))="",INDEX(Matches!$H$2:$H$201,MATCH($A1848&amp;"-3",Matches!$J$2:$J$201,0))=""),"",IF(AND($C1848&lt;&gt;"",INDEX(Matches!$F$2:$F$201,MATCH($A1848&amp;"-3",Matches!$J$2:$J$201,0))&lt;&gt;"",$C1848&gt;=INDEX(Matches!$F$2:$F$201,MATCH($A1848&amp;"-3",Matches!$J$2:$J$201,0))),"",IF(AND(H1848=INDEX(Matches!$G$2:$G$201,MATCH($A1848&amp;"-3",Matches!$J$2:$J$201,0)),I1848=INDEX(Matches!$H$2:$H$201,MATCH($A1848&amp;"-3",Matches!$J$2:$J$201,0))),5,IF(SIGN(H1848-I1848)&lt;&gt;SIGN(INDEX(Matches!$G$2:$G$201,MATCH($A1848&amp;"-3",Matches!$J$2:$J$201,0))-INDEX(Matches!$H$2:$H$201,MATCH($A1848&amp;"-3",Matches!$J$2:$J$201,0))),0,IF(H1848-I1848=INDEX(Matches!$G$2:$G$201,MATCH($A1848&amp;"-3",Matches!$J$2:$J$201,0))-INDEX(Matches!$H$2:$H$201,MATCH($A1848&amp;"-3",Matches!$J$2:$J$201,0)),3,2))))),""))</f>
        <v/>
      </c>
      <c r="AA1848" s="12" t="str">
        <f aca="false">IF(OR($B1848="",J1848="",K1848=""),"",IFERROR(IF(OR(INDEX(Matches!$I$2:$I$201,MATCH($A1848&amp;"-4",Matches!$J$2:$J$201,0))="Void",INDEX(Matches!$G$2:$G$201,MATCH($A1848&amp;"-4",Matches!$J$2:$J$201,0))="",INDEX(Matches!$H$2:$H$201,MATCH($A1848&amp;"-4",Matches!$J$2:$J$201,0))=""),"",IF(AND($C1848&lt;&gt;"",INDEX(Matches!$F$2:$F$201,MATCH($A1848&amp;"-4",Matches!$J$2:$J$201,0))&lt;&gt;"",$C1848&gt;=INDEX(Matches!$F$2:$F$201,MATCH($A1848&amp;"-4",Matches!$J$2:$J$201,0))),"",IF(AND(J1848=INDEX(Matches!$G$2:$G$201,MATCH($A1848&amp;"-4",Matches!$J$2:$J$201,0)),K1848=INDEX(Matches!$H$2:$H$201,MATCH($A1848&amp;"-4",Matches!$J$2:$J$201,0))),5,IF(SIGN(J1848-K1848)&lt;&gt;SIGN(INDEX(Matches!$G$2:$G$201,MATCH($A1848&amp;"-4",Matches!$J$2:$J$201,0))-INDEX(Matches!$H$2:$H$201,MATCH($A1848&amp;"-4",Matches!$J$2:$J$201,0))),0,IF(J1848-K1848=INDEX(Matches!$G$2:$G$201,MATCH($A1848&amp;"-4",Matches!$J$2:$J$201,0))-INDEX(Matches!$H$2:$H$201,MATCH($A1848&amp;"-4",Matches!$J$2:$J$201,0)),3,2))))),""))</f>
        <v/>
      </c>
      <c r="AB1848" s="12" t="str">
        <f aca="false">IF(OR($B1848="",L1848="",M1848=""),"",IFERROR(IF(OR(INDEX(Matches!$I$2:$I$201,MATCH($A1848&amp;"-5",Matches!$J$2:$J$201,0))="Void",INDEX(Matches!$G$2:$G$201,MATCH($A1848&amp;"-5",Matches!$J$2:$J$201,0))="",INDEX(Matches!$H$2:$H$201,MATCH($A1848&amp;"-5",Matches!$J$2:$J$201,0))=""),"",IF(AND($C1848&lt;&gt;"",INDEX(Matches!$F$2:$F$201,MATCH($A1848&amp;"-5",Matches!$J$2:$J$201,0))&lt;&gt;"",$C1848&gt;=INDEX(Matches!$F$2:$F$201,MATCH($A1848&amp;"-5",Matches!$J$2:$J$201,0))),"",IF(AND(L1848=INDEX(Matches!$G$2:$G$201,MATCH($A1848&amp;"-5",Matches!$J$2:$J$201,0)),M1848=INDEX(Matches!$H$2:$H$201,MATCH($A1848&amp;"-5",Matches!$J$2:$J$201,0))),5,IF(SIGN(L1848-M1848)&lt;&gt;SIGN(INDEX(Matches!$G$2:$G$201,MATCH($A1848&amp;"-5",Matches!$J$2:$J$201,0))-INDEX(Matches!$H$2:$H$201,MATCH($A1848&amp;"-5",Matches!$J$2:$J$201,0))),0,IF(L1848-M1848=INDEX(Matches!$G$2:$G$201,MATCH($A1848&amp;"-5",Matches!$J$2:$J$201,0))-INDEX(Matches!$H$2:$H$201,MATCH($A1848&amp;"-5",Matches!$J$2:$J$201,0)),3,2))))),""))</f>
        <v/>
      </c>
      <c r="AC1848" s="12" t="str">
        <f aca="false">IF(OR($B1848="",N1848="",O1848=""),"",IFERROR(IF(OR(INDEX(Matches!$I$2:$I$201,MATCH($A1848&amp;"-6",Matches!$J$2:$J$201,0))="Void",INDEX(Matches!$G$2:$G$201,MATCH($A1848&amp;"-6",Matches!$J$2:$J$201,0))="",INDEX(Matches!$H$2:$H$201,MATCH($A1848&amp;"-6",Matches!$J$2:$J$201,0))=""),"",IF(AND($C1848&lt;&gt;"",INDEX(Matches!$F$2:$F$201,MATCH($A1848&amp;"-6",Matches!$J$2:$J$201,0))&lt;&gt;"",$C1848&gt;=INDEX(Matches!$F$2:$F$201,MATCH($A1848&amp;"-6",Matches!$J$2:$J$201,0))),"",IF(AND(N1848=INDEX(Matches!$G$2:$G$201,MATCH($A1848&amp;"-6",Matches!$J$2:$J$201,0)),O1848=INDEX(Matches!$H$2:$H$201,MATCH($A1848&amp;"-6",Matches!$J$2:$J$201,0))),5,IF(SIGN(N1848-O1848)&lt;&gt;SIGN(INDEX(Matches!$G$2:$G$201,MATCH($A1848&amp;"-6",Matches!$J$2:$J$201,0))-INDEX(Matches!$H$2:$H$201,MATCH($A1848&amp;"-6",Matches!$J$2:$J$201,0))),0,IF(N1848-O1848=INDEX(Matches!$G$2:$G$201,MATCH($A1848&amp;"-6",Matches!$J$2:$J$201,0))-INDEX(Matches!$H$2:$H$201,MATCH($A1848&amp;"-6",Matches!$J$2:$J$201,0)),3,2))))),""))</f>
        <v/>
      </c>
      <c r="AD1848" s="12" t="str">
        <f aca="false">IF(OR($B1848="",P1848="",Q1848=""),"",IFERROR(IF(OR(INDEX(Matches!$I$2:$I$201,MATCH($A1848&amp;"-7",Matches!$J$2:$J$201,0))="Void",INDEX(Matches!$G$2:$G$201,MATCH($A1848&amp;"-7",Matches!$J$2:$J$201,0))="",INDEX(Matches!$H$2:$H$201,MATCH($A1848&amp;"-7",Matches!$J$2:$J$201,0))=""),"",IF(AND($C1848&lt;&gt;"",INDEX(Matches!$F$2:$F$201,MATCH($A1848&amp;"-7",Matches!$J$2:$J$201,0))&lt;&gt;"",$C1848&gt;=INDEX(Matches!$F$2:$F$201,MATCH($A1848&amp;"-7",Matches!$J$2:$J$201,0))),"",IF(AND(P1848=INDEX(Matches!$G$2:$G$201,MATCH($A1848&amp;"-7",Matches!$J$2:$J$201,0)),Q1848=INDEX(Matches!$H$2:$H$201,MATCH($A1848&amp;"-7",Matches!$J$2:$J$201,0))),5,IF(SIGN(P1848-Q1848)&lt;&gt;SIGN(INDEX(Matches!$G$2:$G$201,MATCH($A1848&amp;"-7",Matches!$J$2:$J$201,0))-INDEX(Matches!$H$2:$H$201,MATCH($A1848&amp;"-7",Matches!$J$2:$J$201,0))),0,IF(P1848-Q1848=INDEX(Matches!$G$2:$G$201,MATCH($A1848&amp;"-7",Matches!$J$2:$J$201,0))-INDEX(Matches!$H$2:$H$201,MATCH($A1848&amp;"-7",Matches!$J$2:$J$201,0)),3,2))))),""))</f>
        <v/>
      </c>
      <c r="AE1848" s="12" t="str">
        <f aca="false">IF(OR($B1848="",R1848="",S1848=""),"",IFERROR(IF(OR(INDEX(Matches!$I$2:$I$201,MATCH($A1848&amp;"-8",Matches!$J$2:$J$201,0))="Void",INDEX(Matches!$G$2:$G$201,MATCH($A1848&amp;"-8",Matches!$J$2:$J$201,0))="",INDEX(Matches!$H$2:$H$201,MATCH($A1848&amp;"-8",Matches!$J$2:$J$201,0))=""),"",IF(AND($C1848&lt;&gt;"",INDEX(Matches!$F$2:$F$201,MATCH($A1848&amp;"-8",Matches!$J$2:$J$201,0))&lt;&gt;"",$C1848&gt;=INDEX(Matches!$F$2:$F$201,MATCH($A1848&amp;"-8",Matches!$J$2:$J$201,0))),"",IF(AND(R1848=INDEX(Matches!$G$2:$G$201,MATCH($A1848&amp;"-8",Matches!$J$2:$J$201,0)),S1848=INDEX(Matches!$H$2:$H$201,MATCH($A1848&amp;"-8",Matches!$J$2:$J$201,0))),5,IF(SIGN(R1848-S1848)&lt;&gt;SIGN(INDEX(Matches!$G$2:$G$201,MATCH($A1848&amp;"-8",Matches!$J$2:$J$201,0))-INDEX(Matches!$H$2:$H$201,MATCH($A1848&amp;"-8",Matches!$J$2:$J$201,0))),0,IF(R1848-S1848=INDEX(Matches!$G$2:$G$201,MATCH($A1848&amp;"-8",Matches!$J$2:$J$201,0))-INDEX(Matches!$H$2:$H$201,MATCH($A1848&amp;"-8",Matches!$J$2:$J$201,0)),3,2))))),""))</f>
        <v/>
      </c>
      <c r="AF1848" s="12" t="str">
        <f aca="false">IF(OR($B1848="",T1848="",U1848=""),"",IFERROR(IF(OR(INDEX(Matches!$I$2:$I$201,MATCH($A1848&amp;"-9",Matches!$J$2:$J$201,0))="Void",INDEX(Matches!$G$2:$G$201,MATCH($A1848&amp;"-9",Matches!$J$2:$J$201,0))="",INDEX(Matches!$H$2:$H$201,MATCH($A1848&amp;"-9",Matches!$J$2:$J$201,0))=""),"",IF(AND($C1848&lt;&gt;"",INDEX(Matches!$F$2:$F$201,MATCH($A1848&amp;"-9",Matches!$J$2:$J$201,0))&lt;&gt;"",$C1848&gt;=INDEX(Matches!$F$2:$F$201,MATCH($A1848&amp;"-9",Matches!$J$2:$J$201,0))),"",IF(AND(T1848=INDEX(Matches!$G$2:$G$201,MATCH($A1848&amp;"-9",Matches!$J$2:$J$201,0)),U1848=INDEX(Matches!$H$2:$H$201,MATCH($A1848&amp;"-9",Matches!$J$2:$J$201,0))),5,IF(SIGN(T1848-U1848)&lt;&gt;SIGN(INDEX(Matches!$G$2:$G$201,MATCH($A1848&amp;"-9",Matches!$J$2:$J$201,0))-INDEX(Matches!$H$2:$H$201,MATCH($A1848&amp;"-9",Matches!$J$2:$J$201,0))),0,IF(T1848-U1848=INDEX(Matches!$G$2:$G$201,MATCH($A1848&amp;"-9",Matches!$J$2:$J$201,0))-INDEX(Matches!$H$2:$H$201,MATCH($A1848&amp;"-9",Matches!$J$2:$J$201,0)),3,2))))),""))</f>
        <v/>
      </c>
      <c r="AG1848" s="12" t="str">
        <f aca="false">IF(OR($B1848="",V1848="",W1848=""),"",IFERROR(IF(OR(INDEX(Matches!$I$2:$I$201,MATCH($A1848&amp;"-10",Matches!$J$2:$J$201,0))="Void",INDEX(Matches!$G$2:$G$201,MATCH($A1848&amp;"-10",Matches!$J$2:$J$201,0))="",INDEX(Matches!$H$2:$H$201,MATCH($A1848&amp;"-10",Matches!$J$2:$J$201,0))=""),"",IF(AND($C1848&lt;&gt;"",INDEX(Matches!$F$2:$F$201,MATCH($A1848&amp;"-10",Matches!$J$2:$J$201,0))&lt;&gt;"",$C1848&gt;=INDEX(Matches!$F$2:$F$201,MATCH($A1848&amp;"-10",Matches!$J$2:$J$201,0))),"",IF(AND(V1848=INDEX(Matches!$G$2:$G$201,MATCH($A1848&amp;"-10",Matches!$J$2:$J$201,0)),W1848=INDEX(Matches!$H$2:$H$201,MATCH($A1848&amp;"-10",Matches!$J$2:$J$201,0))),5,IF(SIGN(V1848-W1848)&lt;&gt;SIGN(INDEX(Matches!$G$2:$G$201,MATCH($A1848&amp;"-10",Matches!$J$2:$J$201,0))-INDEX(Matches!$H$2:$H$201,MATCH($A1848&amp;"-10",Matches!$J$2:$J$201,0))),0,IF(V1848-W1848=INDEX(Matches!$G$2:$G$201,MATCH($A1848&amp;"-10",Matches!$J$2:$J$201,0))-INDEX(Matches!$H$2:$H$201,MATCH($A1848&amp;"-10",Matches!$J$2:$J$201,0)),3,2))))),""))</f>
        <v/>
      </c>
      <c r="AH1848" s="13" t="str">
        <f aca="false">IF($B1848="","",SUM(X1848:AG1848))</f>
        <v/>
      </c>
      <c r="AI1848" s="12" t="str">
        <f aca="false">IF($B1848="","",COUNTIF(X1848:AG1848,5))</f>
        <v/>
      </c>
      <c r="AJ1848" s="12" t="str">
        <f aca="false">IF($B1848="","",COUNTIF(X1848:AG1848,"&gt;=2"))</f>
        <v/>
      </c>
      <c r="AK1848" s="12" t="str">
        <f aca="false">IF($B1848="","",COUNT(X1848:AG1848))</f>
        <v/>
      </c>
    </row>
    <row r="1849" customFormat="false" ht="15" hidden="false" customHeight="false" outlineLevel="0" collapsed="false">
      <c r="A1849" s="7"/>
      <c r="B1849" s="7"/>
      <c r="C1849" s="11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12" t="str">
        <f aca="false">IF(OR($B1849="",D1849="",E1849=""),"",IFERROR(IF(OR(INDEX(Matches!$I$2:$I$201,MATCH($A1849&amp;"-1",Matches!$J$2:$J$201,0))="Void",INDEX(Matches!$G$2:$G$201,MATCH($A1849&amp;"-1",Matches!$J$2:$J$201,0))="",INDEX(Matches!$H$2:$H$201,MATCH($A1849&amp;"-1",Matches!$J$2:$J$201,0))=""),"",IF(AND($C1849&lt;&gt;"",INDEX(Matches!$F$2:$F$201,MATCH($A1849&amp;"-1",Matches!$J$2:$J$201,0))&lt;&gt;"",$C1849&gt;=INDEX(Matches!$F$2:$F$201,MATCH($A1849&amp;"-1",Matches!$J$2:$J$201,0))),"",IF(AND(D1849=INDEX(Matches!$G$2:$G$201,MATCH($A1849&amp;"-1",Matches!$J$2:$J$201,0)),E1849=INDEX(Matches!$H$2:$H$201,MATCH($A1849&amp;"-1",Matches!$J$2:$J$201,0))),5,IF(SIGN(D1849-E1849)&lt;&gt;SIGN(INDEX(Matches!$G$2:$G$201,MATCH($A1849&amp;"-1",Matches!$J$2:$J$201,0))-INDEX(Matches!$H$2:$H$201,MATCH($A1849&amp;"-1",Matches!$J$2:$J$201,0))),0,IF(D1849-E1849=INDEX(Matches!$G$2:$G$201,MATCH($A1849&amp;"-1",Matches!$J$2:$J$201,0))-INDEX(Matches!$H$2:$H$201,MATCH($A1849&amp;"-1",Matches!$J$2:$J$201,0)),3,2))))),""))</f>
        <v/>
      </c>
      <c r="Y1849" s="12" t="str">
        <f aca="false">IF(OR($B1849="",F1849="",G1849=""),"",IFERROR(IF(OR(INDEX(Matches!$I$2:$I$201,MATCH($A1849&amp;"-2",Matches!$J$2:$J$201,0))="Void",INDEX(Matches!$G$2:$G$201,MATCH($A1849&amp;"-2",Matches!$J$2:$J$201,0))="",INDEX(Matches!$H$2:$H$201,MATCH($A1849&amp;"-2",Matches!$J$2:$J$201,0))=""),"",IF(AND($C1849&lt;&gt;"",INDEX(Matches!$F$2:$F$201,MATCH($A1849&amp;"-2",Matches!$J$2:$J$201,0))&lt;&gt;"",$C1849&gt;=INDEX(Matches!$F$2:$F$201,MATCH($A1849&amp;"-2",Matches!$J$2:$J$201,0))),"",IF(AND(F1849=INDEX(Matches!$G$2:$G$201,MATCH($A1849&amp;"-2",Matches!$J$2:$J$201,0)),G1849=INDEX(Matches!$H$2:$H$201,MATCH($A1849&amp;"-2",Matches!$J$2:$J$201,0))),5,IF(SIGN(F1849-G1849)&lt;&gt;SIGN(INDEX(Matches!$G$2:$G$201,MATCH($A1849&amp;"-2",Matches!$J$2:$J$201,0))-INDEX(Matches!$H$2:$H$201,MATCH($A1849&amp;"-2",Matches!$J$2:$J$201,0))),0,IF(F1849-G1849=INDEX(Matches!$G$2:$G$201,MATCH($A1849&amp;"-2",Matches!$J$2:$J$201,0))-INDEX(Matches!$H$2:$H$201,MATCH($A1849&amp;"-2",Matches!$J$2:$J$201,0)),3,2))))),""))</f>
        <v/>
      </c>
      <c r="Z1849" s="12" t="str">
        <f aca="false">IF(OR($B1849="",H1849="",I1849=""),"",IFERROR(IF(OR(INDEX(Matches!$I$2:$I$201,MATCH($A1849&amp;"-3",Matches!$J$2:$J$201,0))="Void",INDEX(Matches!$G$2:$G$201,MATCH($A1849&amp;"-3",Matches!$J$2:$J$201,0))="",INDEX(Matches!$H$2:$H$201,MATCH($A1849&amp;"-3",Matches!$J$2:$J$201,0))=""),"",IF(AND($C1849&lt;&gt;"",INDEX(Matches!$F$2:$F$201,MATCH($A1849&amp;"-3",Matches!$J$2:$J$201,0))&lt;&gt;"",$C1849&gt;=INDEX(Matches!$F$2:$F$201,MATCH($A1849&amp;"-3",Matches!$J$2:$J$201,0))),"",IF(AND(H1849=INDEX(Matches!$G$2:$G$201,MATCH($A1849&amp;"-3",Matches!$J$2:$J$201,0)),I1849=INDEX(Matches!$H$2:$H$201,MATCH($A1849&amp;"-3",Matches!$J$2:$J$201,0))),5,IF(SIGN(H1849-I1849)&lt;&gt;SIGN(INDEX(Matches!$G$2:$G$201,MATCH($A1849&amp;"-3",Matches!$J$2:$J$201,0))-INDEX(Matches!$H$2:$H$201,MATCH($A1849&amp;"-3",Matches!$J$2:$J$201,0))),0,IF(H1849-I1849=INDEX(Matches!$G$2:$G$201,MATCH($A1849&amp;"-3",Matches!$J$2:$J$201,0))-INDEX(Matches!$H$2:$H$201,MATCH($A1849&amp;"-3",Matches!$J$2:$J$201,0)),3,2))))),""))</f>
        <v/>
      </c>
      <c r="AA1849" s="12" t="str">
        <f aca="false">IF(OR($B1849="",J1849="",K1849=""),"",IFERROR(IF(OR(INDEX(Matches!$I$2:$I$201,MATCH($A1849&amp;"-4",Matches!$J$2:$J$201,0))="Void",INDEX(Matches!$G$2:$G$201,MATCH($A1849&amp;"-4",Matches!$J$2:$J$201,0))="",INDEX(Matches!$H$2:$H$201,MATCH($A1849&amp;"-4",Matches!$J$2:$J$201,0))=""),"",IF(AND($C1849&lt;&gt;"",INDEX(Matches!$F$2:$F$201,MATCH($A1849&amp;"-4",Matches!$J$2:$J$201,0))&lt;&gt;"",$C1849&gt;=INDEX(Matches!$F$2:$F$201,MATCH($A1849&amp;"-4",Matches!$J$2:$J$201,0))),"",IF(AND(J1849=INDEX(Matches!$G$2:$G$201,MATCH($A1849&amp;"-4",Matches!$J$2:$J$201,0)),K1849=INDEX(Matches!$H$2:$H$201,MATCH($A1849&amp;"-4",Matches!$J$2:$J$201,0))),5,IF(SIGN(J1849-K1849)&lt;&gt;SIGN(INDEX(Matches!$G$2:$G$201,MATCH($A1849&amp;"-4",Matches!$J$2:$J$201,0))-INDEX(Matches!$H$2:$H$201,MATCH($A1849&amp;"-4",Matches!$J$2:$J$201,0))),0,IF(J1849-K1849=INDEX(Matches!$G$2:$G$201,MATCH($A1849&amp;"-4",Matches!$J$2:$J$201,0))-INDEX(Matches!$H$2:$H$201,MATCH($A1849&amp;"-4",Matches!$J$2:$J$201,0)),3,2))))),""))</f>
        <v/>
      </c>
      <c r="AB1849" s="12" t="str">
        <f aca="false">IF(OR($B1849="",L1849="",M1849=""),"",IFERROR(IF(OR(INDEX(Matches!$I$2:$I$201,MATCH($A1849&amp;"-5",Matches!$J$2:$J$201,0))="Void",INDEX(Matches!$G$2:$G$201,MATCH($A1849&amp;"-5",Matches!$J$2:$J$201,0))="",INDEX(Matches!$H$2:$H$201,MATCH($A1849&amp;"-5",Matches!$J$2:$J$201,0))=""),"",IF(AND($C1849&lt;&gt;"",INDEX(Matches!$F$2:$F$201,MATCH($A1849&amp;"-5",Matches!$J$2:$J$201,0))&lt;&gt;"",$C1849&gt;=INDEX(Matches!$F$2:$F$201,MATCH($A1849&amp;"-5",Matches!$J$2:$J$201,0))),"",IF(AND(L1849=INDEX(Matches!$G$2:$G$201,MATCH($A1849&amp;"-5",Matches!$J$2:$J$201,0)),M1849=INDEX(Matches!$H$2:$H$201,MATCH($A1849&amp;"-5",Matches!$J$2:$J$201,0))),5,IF(SIGN(L1849-M1849)&lt;&gt;SIGN(INDEX(Matches!$G$2:$G$201,MATCH($A1849&amp;"-5",Matches!$J$2:$J$201,0))-INDEX(Matches!$H$2:$H$201,MATCH($A1849&amp;"-5",Matches!$J$2:$J$201,0))),0,IF(L1849-M1849=INDEX(Matches!$G$2:$G$201,MATCH($A1849&amp;"-5",Matches!$J$2:$J$201,0))-INDEX(Matches!$H$2:$H$201,MATCH($A1849&amp;"-5",Matches!$J$2:$J$201,0)),3,2))))),""))</f>
        <v/>
      </c>
      <c r="AC1849" s="12" t="str">
        <f aca="false">IF(OR($B1849="",N1849="",O1849=""),"",IFERROR(IF(OR(INDEX(Matches!$I$2:$I$201,MATCH($A1849&amp;"-6",Matches!$J$2:$J$201,0))="Void",INDEX(Matches!$G$2:$G$201,MATCH($A1849&amp;"-6",Matches!$J$2:$J$201,0))="",INDEX(Matches!$H$2:$H$201,MATCH($A1849&amp;"-6",Matches!$J$2:$J$201,0))=""),"",IF(AND($C1849&lt;&gt;"",INDEX(Matches!$F$2:$F$201,MATCH($A1849&amp;"-6",Matches!$J$2:$J$201,0))&lt;&gt;"",$C1849&gt;=INDEX(Matches!$F$2:$F$201,MATCH($A1849&amp;"-6",Matches!$J$2:$J$201,0))),"",IF(AND(N1849=INDEX(Matches!$G$2:$G$201,MATCH($A1849&amp;"-6",Matches!$J$2:$J$201,0)),O1849=INDEX(Matches!$H$2:$H$201,MATCH($A1849&amp;"-6",Matches!$J$2:$J$201,0))),5,IF(SIGN(N1849-O1849)&lt;&gt;SIGN(INDEX(Matches!$G$2:$G$201,MATCH($A1849&amp;"-6",Matches!$J$2:$J$201,0))-INDEX(Matches!$H$2:$H$201,MATCH($A1849&amp;"-6",Matches!$J$2:$J$201,0))),0,IF(N1849-O1849=INDEX(Matches!$G$2:$G$201,MATCH($A1849&amp;"-6",Matches!$J$2:$J$201,0))-INDEX(Matches!$H$2:$H$201,MATCH($A1849&amp;"-6",Matches!$J$2:$J$201,0)),3,2))))),""))</f>
        <v/>
      </c>
      <c r="AD1849" s="12" t="str">
        <f aca="false">IF(OR($B1849="",P1849="",Q1849=""),"",IFERROR(IF(OR(INDEX(Matches!$I$2:$I$201,MATCH($A1849&amp;"-7",Matches!$J$2:$J$201,0))="Void",INDEX(Matches!$G$2:$G$201,MATCH($A1849&amp;"-7",Matches!$J$2:$J$201,0))="",INDEX(Matches!$H$2:$H$201,MATCH($A1849&amp;"-7",Matches!$J$2:$J$201,0))=""),"",IF(AND($C1849&lt;&gt;"",INDEX(Matches!$F$2:$F$201,MATCH($A1849&amp;"-7",Matches!$J$2:$J$201,0))&lt;&gt;"",$C1849&gt;=INDEX(Matches!$F$2:$F$201,MATCH($A1849&amp;"-7",Matches!$J$2:$J$201,0))),"",IF(AND(P1849=INDEX(Matches!$G$2:$G$201,MATCH($A1849&amp;"-7",Matches!$J$2:$J$201,0)),Q1849=INDEX(Matches!$H$2:$H$201,MATCH($A1849&amp;"-7",Matches!$J$2:$J$201,0))),5,IF(SIGN(P1849-Q1849)&lt;&gt;SIGN(INDEX(Matches!$G$2:$G$201,MATCH($A1849&amp;"-7",Matches!$J$2:$J$201,0))-INDEX(Matches!$H$2:$H$201,MATCH($A1849&amp;"-7",Matches!$J$2:$J$201,0))),0,IF(P1849-Q1849=INDEX(Matches!$G$2:$G$201,MATCH($A1849&amp;"-7",Matches!$J$2:$J$201,0))-INDEX(Matches!$H$2:$H$201,MATCH($A1849&amp;"-7",Matches!$J$2:$J$201,0)),3,2))))),""))</f>
        <v/>
      </c>
      <c r="AE1849" s="12" t="str">
        <f aca="false">IF(OR($B1849="",R1849="",S1849=""),"",IFERROR(IF(OR(INDEX(Matches!$I$2:$I$201,MATCH($A1849&amp;"-8",Matches!$J$2:$J$201,0))="Void",INDEX(Matches!$G$2:$G$201,MATCH($A1849&amp;"-8",Matches!$J$2:$J$201,0))="",INDEX(Matches!$H$2:$H$201,MATCH($A1849&amp;"-8",Matches!$J$2:$J$201,0))=""),"",IF(AND($C1849&lt;&gt;"",INDEX(Matches!$F$2:$F$201,MATCH($A1849&amp;"-8",Matches!$J$2:$J$201,0))&lt;&gt;"",$C1849&gt;=INDEX(Matches!$F$2:$F$201,MATCH($A1849&amp;"-8",Matches!$J$2:$J$201,0))),"",IF(AND(R1849=INDEX(Matches!$G$2:$G$201,MATCH($A1849&amp;"-8",Matches!$J$2:$J$201,0)),S1849=INDEX(Matches!$H$2:$H$201,MATCH($A1849&amp;"-8",Matches!$J$2:$J$201,0))),5,IF(SIGN(R1849-S1849)&lt;&gt;SIGN(INDEX(Matches!$G$2:$G$201,MATCH($A1849&amp;"-8",Matches!$J$2:$J$201,0))-INDEX(Matches!$H$2:$H$201,MATCH($A1849&amp;"-8",Matches!$J$2:$J$201,0))),0,IF(R1849-S1849=INDEX(Matches!$G$2:$G$201,MATCH($A1849&amp;"-8",Matches!$J$2:$J$201,0))-INDEX(Matches!$H$2:$H$201,MATCH($A1849&amp;"-8",Matches!$J$2:$J$201,0)),3,2))))),""))</f>
        <v/>
      </c>
      <c r="AF1849" s="12" t="str">
        <f aca="false">IF(OR($B1849="",T1849="",U1849=""),"",IFERROR(IF(OR(INDEX(Matches!$I$2:$I$201,MATCH($A1849&amp;"-9",Matches!$J$2:$J$201,0))="Void",INDEX(Matches!$G$2:$G$201,MATCH($A1849&amp;"-9",Matches!$J$2:$J$201,0))="",INDEX(Matches!$H$2:$H$201,MATCH($A1849&amp;"-9",Matches!$J$2:$J$201,0))=""),"",IF(AND($C1849&lt;&gt;"",INDEX(Matches!$F$2:$F$201,MATCH($A1849&amp;"-9",Matches!$J$2:$J$201,0))&lt;&gt;"",$C1849&gt;=INDEX(Matches!$F$2:$F$201,MATCH($A1849&amp;"-9",Matches!$J$2:$J$201,0))),"",IF(AND(T1849=INDEX(Matches!$G$2:$G$201,MATCH($A1849&amp;"-9",Matches!$J$2:$J$201,0)),U1849=INDEX(Matches!$H$2:$H$201,MATCH($A1849&amp;"-9",Matches!$J$2:$J$201,0))),5,IF(SIGN(T1849-U1849)&lt;&gt;SIGN(INDEX(Matches!$G$2:$G$201,MATCH($A1849&amp;"-9",Matches!$J$2:$J$201,0))-INDEX(Matches!$H$2:$H$201,MATCH($A1849&amp;"-9",Matches!$J$2:$J$201,0))),0,IF(T1849-U1849=INDEX(Matches!$G$2:$G$201,MATCH($A1849&amp;"-9",Matches!$J$2:$J$201,0))-INDEX(Matches!$H$2:$H$201,MATCH($A1849&amp;"-9",Matches!$J$2:$J$201,0)),3,2))))),""))</f>
        <v/>
      </c>
      <c r="AG1849" s="12" t="str">
        <f aca="false">IF(OR($B1849="",V1849="",W1849=""),"",IFERROR(IF(OR(INDEX(Matches!$I$2:$I$201,MATCH($A1849&amp;"-10",Matches!$J$2:$J$201,0))="Void",INDEX(Matches!$G$2:$G$201,MATCH($A1849&amp;"-10",Matches!$J$2:$J$201,0))="",INDEX(Matches!$H$2:$H$201,MATCH($A1849&amp;"-10",Matches!$J$2:$J$201,0))=""),"",IF(AND($C1849&lt;&gt;"",INDEX(Matches!$F$2:$F$201,MATCH($A1849&amp;"-10",Matches!$J$2:$J$201,0))&lt;&gt;"",$C1849&gt;=INDEX(Matches!$F$2:$F$201,MATCH($A1849&amp;"-10",Matches!$J$2:$J$201,0))),"",IF(AND(V1849=INDEX(Matches!$G$2:$G$201,MATCH($A1849&amp;"-10",Matches!$J$2:$J$201,0)),W1849=INDEX(Matches!$H$2:$H$201,MATCH($A1849&amp;"-10",Matches!$J$2:$J$201,0))),5,IF(SIGN(V1849-W1849)&lt;&gt;SIGN(INDEX(Matches!$G$2:$G$201,MATCH($A1849&amp;"-10",Matches!$J$2:$J$201,0))-INDEX(Matches!$H$2:$H$201,MATCH($A1849&amp;"-10",Matches!$J$2:$J$201,0))),0,IF(V1849-W1849=INDEX(Matches!$G$2:$G$201,MATCH($A1849&amp;"-10",Matches!$J$2:$J$201,0))-INDEX(Matches!$H$2:$H$201,MATCH($A1849&amp;"-10",Matches!$J$2:$J$201,0)),3,2))))),""))</f>
        <v/>
      </c>
      <c r="AH1849" s="13" t="str">
        <f aca="false">IF($B1849="","",SUM(X1849:AG1849))</f>
        <v/>
      </c>
      <c r="AI1849" s="12" t="str">
        <f aca="false">IF($B1849="","",COUNTIF(X1849:AG1849,5))</f>
        <v/>
      </c>
      <c r="AJ1849" s="12" t="str">
        <f aca="false">IF($B1849="","",COUNTIF(X1849:AG1849,"&gt;=2"))</f>
        <v/>
      </c>
      <c r="AK1849" s="12" t="str">
        <f aca="false">IF($B1849="","",COUNT(X1849:AG1849))</f>
        <v/>
      </c>
    </row>
    <row r="1850" customFormat="false" ht="15" hidden="false" customHeight="false" outlineLevel="0" collapsed="false">
      <c r="A1850" s="7"/>
      <c r="B1850" s="7"/>
      <c r="C1850" s="11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12" t="str">
        <f aca="false">IF(OR($B1850="",D1850="",E1850=""),"",IFERROR(IF(OR(INDEX(Matches!$I$2:$I$201,MATCH($A1850&amp;"-1",Matches!$J$2:$J$201,0))="Void",INDEX(Matches!$G$2:$G$201,MATCH($A1850&amp;"-1",Matches!$J$2:$J$201,0))="",INDEX(Matches!$H$2:$H$201,MATCH($A1850&amp;"-1",Matches!$J$2:$J$201,0))=""),"",IF(AND($C1850&lt;&gt;"",INDEX(Matches!$F$2:$F$201,MATCH($A1850&amp;"-1",Matches!$J$2:$J$201,0))&lt;&gt;"",$C1850&gt;=INDEX(Matches!$F$2:$F$201,MATCH($A1850&amp;"-1",Matches!$J$2:$J$201,0))),"",IF(AND(D1850=INDEX(Matches!$G$2:$G$201,MATCH($A1850&amp;"-1",Matches!$J$2:$J$201,0)),E1850=INDEX(Matches!$H$2:$H$201,MATCH($A1850&amp;"-1",Matches!$J$2:$J$201,0))),5,IF(SIGN(D1850-E1850)&lt;&gt;SIGN(INDEX(Matches!$G$2:$G$201,MATCH($A1850&amp;"-1",Matches!$J$2:$J$201,0))-INDEX(Matches!$H$2:$H$201,MATCH($A1850&amp;"-1",Matches!$J$2:$J$201,0))),0,IF(D1850-E1850=INDEX(Matches!$G$2:$G$201,MATCH($A1850&amp;"-1",Matches!$J$2:$J$201,0))-INDEX(Matches!$H$2:$H$201,MATCH($A1850&amp;"-1",Matches!$J$2:$J$201,0)),3,2))))),""))</f>
        <v/>
      </c>
      <c r="Y1850" s="12" t="str">
        <f aca="false">IF(OR($B1850="",F1850="",G1850=""),"",IFERROR(IF(OR(INDEX(Matches!$I$2:$I$201,MATCH($A1850&amp;"-2",Matches!$J$2:$J$201,0))="Void",INDEX(Matches!$G$2:$G$201,MATCH($A1850&amp;"-2",Matches!$J$2:$J$201,0))="",INDEX(Matches!$H$2:$H$201,MATCH($A1850&amp;"-2",Matches!$J$2:$J$201,0))=""),"",IF(AND($C1850&lt;&gt;"",INDEX(Matches!$F$2:$F$201,MATCH($A1850&amp;"-2",Matches!$J$2:$J$201,0))&lt;&gt;"",$C1850&gt;=INDEX(Matches!$F$2:$F$201,MATCH($A1850&amp;"-2",Matches!$J$2:$J$201,0))),"",IF(AND(F1850=INDEX(Matches!$G$2:$G$201,MATCH($A1850&amp;"-2",Matches!$J$2:$J$201,0)),G1850=INDEX(Matches!$H$2:$H$201,MATCH($A1850&amp;"-2",Matches!$J$2:$J$201,0))),5,IF(SIGN(F1850-G1850)&lt;&gt;SIGN(INDEX(Matches!$G$2:$G$201,MATCH($A1850&amp;"-2",Matches!$J$2:$J$201,0))-INDEX(Matches!$H$2:$H$201,MATCH($A1850&amp;"-2",Matches!$J$2:$J$201,0))),0,IF(F1850-G1850=INDEX(Matches!$G$2:$G$201,MATCH($A1850&amp;"-2",Matches!$J$2:$J$201,0))-INDEX(Matches!$H$2:$H$201,MATCH($A1850&amp;"-2",Matches!$J$2:$J$201,0)),3,2))))),""))</f>
        <v/>
      </c>
      <c r="Z1850" s="12" t="str">
        <f aca="false">IF(OR($B1850="",H1850="",I1850=""),"",IFERROR(IF(OR(INDEX(Matches!$I$2:$I$201,MATCH($A1850&amp;"-3",Matches!$J$2:$J$201,0))="Void",INDEX(Matches!$G$2:$G$201,MATCH($A1850&amp;"-3",Matches!$J$2:$J$201,0))="",INDEX(Matches!$H$2:$H$201,MATCH($A1850&amp;"-3",Matches!$J$2:$J$201,0))=""),"",IF(AND($C1850&lt;&gt;"",INDEX(Matches!$F$2:$F$201,MATCH($A1850&amp;"-3",Matches!$J$2:$J$201,0))&lt;&gt;"",$C1850&gt;=INDEX(Matches!$F$2:$F$201,MATCH($A1850&amp;"-3",Matches!$J$2:$J$201,0))),"",IF(AND(H1850=INDEX(Matches!$G$2:$G$201,MATCH($A1850&amp;"-3",Matches!$J$2:$J$201,0)),I1850=INDEX(Matches!$H$2:$H$201,MATCH($A1850&amp;"-3",Matches!$J$2:$J$201,0))),5,IF(SIGN(H1850-I1850)&lt;&gt;SIGN(INDEX(Matches!$G$2:$G$201,MATCH($A1850&amp;"-3",Matches!$J$2:$J$201,0))-INDEX(Matches!$H$2:$H$201,MATCH($A1850&amp;"-3",Matches!$J$2:$J$201,0))),0,IF(H1850-I1850=INDEX(Matches!$G$2:$G$201,MATCH($A1850&amp;"-3",Matches!$J$2:$J$201,0))-INDEX(Matches!$H$2:$H$201,MATCH($A1850&amp;"-3",Matches!$J$2:$J$201,0)),3,2))))),""))</f>
        <v/>
      </c>
      <c r="AA1850" s="12" t="str">
        <f aca="false">IF(OR($B1850="",J1850="",K1850=""),"",IFERROR(IF(OR(INDEX(Matches!$I$2:$I$201,MATCH($A1850&amp;"-4",Matches!$J$2:$J$201,0))="Void",INDEX(Matches!$G$2:$G$201,MATCH($A1850&amp;"-4",Matches!$J$2:$J$201,0))="",INDEX(Matches!$H$2:$H$201,MATCH($A1850&amp;"-4",Matches!$J$2:$J$201,0))=""),"",IF(AND($C1850&lt;&gt;"",INDEX(Matches!$F$2:$F$201,MATCH($A1850&amp;"-4",Matches!$J$2:$J$201,0))&lt;&gt;"",$C1850&gt;=INDEX(Matches!$F$2:$F$201,MATCH($A1850&amp;"-4",Matches!$J$2:$J$201,0))),"",IF(AND(J1850=INDEX(Matches!$G$2:$G$201,MATCH($A1850&amp;"-4",Matches!$J$2:$J$201,0)),K1850=INDEX(Matches!$H$2:$H$201,MATCH($A1850&amp;"-4",Matches!$J$2:$J$201,0))),5,IF(SIGN(J1850-K1850)&lt;&gt;SIGN(INDEX(Matches!$G$2:$G$201,MATCH($A1850&amp;"-4",Matches!$J$2:$J$201,0))-INDEX(Matches!$H$2:$H$201,MATCH($A1850&amp;"-4",Matches!$J$2:$J$201,0))),0,IF(J1850-K1850=INDEX(Matches!$G$2:$G$201,MATCH($A1850&amp;"-4",Matches!$J$2:$J$201,0))-INDEX(Matches!$H$2:$H$201,MATCH($A1850&amp;"-4",Matches!$J$2:$J$201,0)),3,2))))),""))</f>
        <v/>
      </c>
      <c r="AB1850" s="12" t="str">
        <f aca="false">IF(OR($B1850="",L1850="",M1850=""),"",IFERROR(IF(OR(INDEX(Matches!$I$2:$I$201,MATCH($A1850&amp;"-5",Matches!$J$2:$J$201,0))="Void",INDEX(Matches!$G$2:$G$201,MATCH($A1850&amp;"-5",Matches!$J$2:$J$201,0))="",INDEX(Matches!$H$2:$H$201,MATCH($A1850&amp;"-5",Matches!$J$2:$J$201,0))=""),"",IF(AND($C1850&lt;&gt;"",INDEX(Matches!$F$2:$F$201,MATCH($A1850&amp;"-5",Matches!$J$2:$J$201,0))&lt;&gt;"",$C1850&gt;=INDEX(Matches!$F$2:$F$201,MATCH($A1850&amp;"-5",Matches!$J$2:$J$201,0))),"",IF(AND(L1850=INDEX(Matches!$G$2:$G$201,MATCH($A1850&amp;"-5",Matches!$J$2:$J$201,0)),M1850=INDEX(Matches!$H$2:$H$201,MATCH($A1850&amp;"-5",Matches!$J$2:$J$201,0))),5,IF(SIGN(L1850-M1850)&lt;&gt;SIGN(INDEX(Matches!$G$2:$G$201,MATCH($A1850&amp;"-5",Matches!$J$2:$J$201,0))-INDEX(Matches!$H$2:$H$201,MATCH($A1850&amp;"-5",Matches!$J$2:$J$201,0))),0,IF(L1850-M1850=INDEX(Matches!$G$2:$G$201,MATCH($A1850&amp;"-5",Matches!$J$2:$J$201,0))-INDEX(Matches!$H$2:$H$201,MATCH($A1850&amp;"-5",Matches!$J$2:$J$201,0)),3,2))))),""))</f>
        <v/>
      </c>
      <c r="AC1850" s="12" t="str">
        <f aca="false">IF(OR($B1850="",N1850="",O1850=""),"",IFERROR(IF(OR(INDEX(Matches!$I$2:$I$201,MATCH($A1850&amp;"-6",Matches!$J$2:$J$201,0))="Void",INDEX(Matches!$G$2:$G$201,MATCH($A1850&amp;"-6",Matches!$J$2:$J$201,0))="",INDEX(Matches!$H$2:$H$201,MATCH($A1850&amp;"-6",Matches!$J$2:$J$201,0))=""),"",IF(AND($C1850&lt;&gt;"",INDEX(Matches!$F$2:$F$201,MATCH($A1850&amp;"-6",Matches!$J$2:$J$201,0))&lt;&gt;"",$C1850&gt;=INDEX(Matches!$F$2:$F$201,MATCH($A1850&amp;"-6",Matches!$J$2:$J$201,0))),"",IF(AND(N1850=INDEX(Matches!$G$2:$G$201,MATCH($A1850&amp;"-6",Matches!$J$2:$J$201,0)),O1850=INDEX(Matches!$H$2:$H$201,MATCH($A1850&amp;"-6",Matches!$J$2:$J$201,0))),5,IF(SIGN(N1850-O1850)&lt;&gt;SIGN(INDEX(Matches!$G$2:$G$201,MATCH($A1850&amp;"-6",Matches!$J$2:$J$201,0))-INDEX(Matches!$H$2:$H$201,MATCH($A1850&amp;"-6",Matches!$J$2:$J$201,0))),0,IF(N1850-O1850=INDEX(Matches!$G$2:$G$201,MATCH($A1850&amp;"-6",Matches!$J$2:$J$201,0))-INDEX(Matches!$H$2:$H$201,MATCH($A1850&amp;"-6",Matches!$J$2:$J$201,0)),3,2))))),""))</f>
        <v/>
      </c>
      <c r="AD1850" s="12" t="str">
        <f aca="false">IF(OR($B1850="",P1850="",Q1850=""),"",IFERROR(IF(OR(INDEX(Matches!$I$2:$I$201,MATCH($A1850&amp;"-7",Matches!$J$2:$J$201,0))="Void",INDEX(Matches!$G$2:$G$201,MATCH($A1850&amp;"-7",Matches!$J$2:$J$201,0))="",INDEX(Matches!$H$2:$H$201,MATCH($A1850&amp;"-7",Matches!$J$2:$J$201,0))=""),"",IF(AND($C1850&lt;&gt;"",INDEX(Matches!$F$2:$F$201,MATCH($A1850&amp;"-7",Matches!$J$2:$J$201,0))&lt;&gt;"",$C1850&gt;=INDEX(Matches!$F$2:$F$201,MATCH($A1850&amp;"-7",Matches!$J$2:$J$201,0))),"",IF(AND(P1850=INDEX(Matches!$G$2:$G$201,MATCH($A1850&amp;"-7",Matches!$J$2:$J$201,0)),Q1850=INDEX(Matches!$H$2:$H$201,MATCH($A1850&amp;"-7",Matches!$J$2:$J$201,0))),5,IF(SIGN(P1850-Q1850)&lt;&gt;SIGN(INDEX(Matches!$G$2:$G$201,MATCH($A1850&amp;"-7",Matches!$J$2:$J$201,0))-INDEX(Matches!$H$2:$H$201,MATCH($A1850&amp;"-7",Matches!$J$2:$J$201,0))),0,IF(P1850-Q1850=INDEX(Matches!$G$2:$G$201,MATCH($A1850&amp;"-7",Matches!$J$2:$J$201,0))-INDEX(Matches!$H$2:$H$201,MATCH($A1850&amp;"-7",Matches!$J$2:$J$201,0)),3,2))))),""))</f>
        <v/>
      </c>
      <c r="AE1850" s="12" t="str">
        <f aca="false">IF(OR($B1850="",R1850="",S1850=""),"",IFERROR(IF(OR(INDEX(Matches!$I$2:$I$201,MATCH($A1850&amp;"-8",Matches!$J$2:$J$201,0))="Void",INDEX(Matches!$G$2:$G$201,MATCH($A1850&amp;"-8",Matches!$J$2:$J$201,0))="",INDEX(Matches!$H$2:$H$201,MATCH($A1850&amp;"-8",Matches!$J$2:$J$201,0))=""),"",IF(AND($C1850&lt;&gt;"",INDEX(Matches!$F$2:$F$201,MATCH($A1850&amp;"-8",Matches!$J$2:$J$201,0))&lt;&gt;"",$C1850&gt;=INDEX(Matches!$F$2:$F$201,MATCH($A1850&amp;"-8",Matches!$J$2:$J$201,0))),"",IF(AND(R1850=INDEX(Matches!$G$2:$G$201,MATCH($A1850&amp;"-8",Matches!$J$2:$J$201,0)),S1850=INDEX(Matches!$H$2:$H$201,MATCH($A1850&amp;"-8",Matches!$J$2:$J$201,0))),5,IF(SIGN(R1850-S1850)&lt;&gt;SIGN(INDEX(Matches!$G$2:$G$201,MATCH($A1850&amp;"-8",Matches!$J$2:$J$201,0))-INDEX(Matches!$H$2:$H$201,MATCH($A1850&amp;"-8",Matches!$J$2:$J$201,0))),0,IF(R1850-S1850=INDEX(Matches!$G$2:$G$201,MATCH($A1850&amp;"-8",Matches!$J$2:$J$201,0))-INDEX(Matches!$H$2:$H$201,MATCH($A1850&amp;"-8",Matches!$J$2:$J$201,0)),3,2))))),""))</f>
        <v/>
      </c>
      <c r="AF1850" s="12" t="str">
        <f aca="false">IF(OR($B1850="",T1850="",U1850=""),"",IFERROR(IF(OR(INDEX(Matches!$I$2:$I$201,MATCH($A1850&amp;"-9",Matches!$J$2:$J$201,0))="Void",INDEX(Matches!$G$2:$G$201,MATCH($A1850&amp;"-9",Matches!$J$2:$J$201,0))="",INDEX(Matches!$H$2:$H$201,MATCH($A1850&amp;"-9",Matches!$J$2:$J$201,0))=""),"",IF(AND($C1850&lt;&gt;"",INDEX(Matches!$F$2:$F$201,MATCH($A1850&amp;"-9",Matches!$J$2:$J$201,0))&lt;&gt;"",$C1850&gt;=INDEX(Matches!$F$2:$F$201,MATCH($A1850&amp;"-9",Matches!$J$2:$J$201,0))),"",IF(AND(T1850=INDEX(Matches!$G$2:$G$201,MATCH($A1850&amp;"-9",Matches!$J$2:$J$201,0)),U1850=INDEX(Matches!$H$2:$H$201,MATCH($A1850&amp;"-9",Matches!$J$2:$J$201,0))),5,IF(SIGN(T1850-U1850)&lt;&gt;SIGN(INDEX(Matches!$G$2:$G$201,MATCH($A1850&amp;"-9",Matches!$J$2:$J$201,0))-INDEX(Matches!$H$2:$H$201,MATCH($A1850&amp;"-9",Matches!$J$2:$J$201,0))),0,IF(T1850-U1850=INDEX(Matches!$G$2:$G$201,MATCH($A1850&amp;"-9",Matches!$J$2:$J$201,0))-INDEX(Matches!$H$2:$H$201,MATCH($A1850&amp;"-9",Matches!$J$2:$J$201,0)),3,2))))),""))</f>
        <v/>
      </c>
      <c r="AG1850" s="12" t="str">
        <f aca="false">IF(OR($B1850="",V1850="",W1850=""),"",IFERROR(IF(OR(INDEX(Matches!$I$2:$I$201,MATCH($A1850&amp;"-10",Matches!$J$2:$J$201,0))="Void",INDEX(Matches!$G$2:$G$201,MATCH($A1850&amp;"-10",Matches!$J$2:$J$201,0))="",INDEX(Matches!$H$2:$H$201,MATCH($A1850&amp;"-10",Matches!$J$2:$J$201,0))=""),"",IF(AND($C1850&lt;&gt;"",INDEX(Matches!$F$2:$F$201,MATCH($A1850&amp;"-10",Matches!$J$2:$J$201,0))&lt;&gt;"",$C1850&gt;=INDEX(Matches!$F$2:$F$201,MATCH($A1850&amp;"-10",Matches!$J$2:$J$201,0))),"",IF(AND(V1850=INDEX(Matches!$G$2:$G$201,MATCH($A1850&amp;"-10",Matches!$J$2:$J$201,0)),W1850=INDEX(Matches!$H$2:$H$201,MATCH($A1850&amp;"-10",Matches!$J$2:$J$201,0))),5,IF(SIGN(V1850-W1850)&lt;&gt;SIGN(INDEX(Matches!$G$2:$G$201,MATCH($A1850&amp;"-10",Matches!$J$2:$J$201,0))-INDEX(Matches!$H$2:$H$201,MATCH($A1850&amp;"-10",Matches!$J$2:$J$201,0))),0,IF(V1850-W1850=INDEX(Matches!$G$2:$G$201,MATCH($A1850&amp;"-10",Matches!$J$2:$J$201,0))-INDEX(Matches!$H$2:$H$201,MATCH($A1850&amp;"-10",Matches!$J$2:$J$201,0)),3,2))))),""))</f>
        <v/>
      </c>
      <c r="AH1850" s="13" t="str">
        <f aca="false">IF($B1850="","",SUM(X1850:AG1850))</f>
        <v/>
      </c>
      <c r="AI1850" s="12" t="str">
        <f aca="false">IF($B1850="","",COUNTIF(X1850:AG1850,5))</f>
        <v/>
      </c>
      <c r="AJ1850" s="12" t="str">
        <f aca="false">IF($B1850="","",COUNTIF(X1850:AG1850,"&gt;=2"))</f>
        <v/>
      </c>
      <c r="AK1850" s="12" t="str">
        <f aca="false">IF($B1850="","",COUNT(X1850:AG1850))</f>
        <v/>
      </c>
    </row>
    <row r="1851" customFormat="false" ht="15" hidden="false" customHeight="false" outlineLevel="0" collapsed="false">
      <c r="A1851" s="7"/>
      <c r="B1851" s="7"/>
      <c r="C1851" s="11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12" t="str">
        <f aca="false">IF(OR($B1851="",D1851="",E1851=""),"",IFERROR(IF(OR(INDEX(Matches!$I$2:$I$201,MATCH($A1851&amp;"-1",Matches!$J$2:$J$201,0))="Void",INDEX(Matches!$G$2:$G$201,MATCH($A1851&amp;"-1",Matches!$J$2:$J$201,0))="",INDEX(Matches!$H$2:$H$201,MATCH($A1851&amp;"-1",Matches!$J$2:$J$201,0))=""),"",IF(AND($C1851&lt;&gt;"",INDEX(Matches!$F$2:$F$201,MATCH($A1851&amp;"-1",Matches!$J$2:$J$201,0))&lt;&gt;"",$C1851&gt;=INDEX(Matches!$F$2:$F$201,MATCH($A1851&amp;"-1",Matches!$J$2:$J$201,0))),"",IF(AND(D1851=INDEX(Matches!$G$2:$G$201,MATCH($A1851&amp;"-1",Matches!$J$2:$J$201,0)),E1851=INDEX(Matches!$H$2:$H$201,MATCH($A1851&amp;"-1",Matches!$J$2:$J$201,0))),5,IF(SIGN(D1851-E1851)&lt;&gt;SIGN(INDEX(Matches!$G$2:$G$201,MATCH($A1851&amp;"-1",Matches!$J$2:$J$201,0))-INDEX(Matches!$H$2:$H$201,MATCH($A1851&amp;"-1",Matches!$J$2:$J$201,0))),0,IF(D1851-E1851=INDEX(Matches!$G$2:$G$201,MATCH($A1851&amp;"-1",Matches!$J$2:$J$201,0))-INDEX(Matches!$H$2:$H$201,MATCH($A1851&amp;"-1",Matches!$J$2:$J$201,0)),3,2))))),""))</f>
        <v/>
      </c>
      <c r="Y1851" s="12" t="str">
        <f aca="false">IF(OR($B1851="",F1851="",G1851=""),"",IFERROR(IF(OR(INDEX(Matches!$I$2:$I$201,MATCH($A1851&amp;"-2",Matches!$J$2:$J$201,0))="Void",INDEX(Matches!$G$2:$G$201,MATCH($A1851&amp;"-2",Matches!$J$2:$J$201,0))="",INDEX(Matches!$H$2:$H$201,MATCH($A1851&amp;"-2",Matches!$J$2:$J$201,0))=""),"",IF(AND($C1851&lt;&gt;"",INDEX(Matches!$F$2:$F$201,MATCH($A1851&amp;"-2",Matches!$J$2:$J$201,0))&lt;&gt;"",$C1851&gt;=INDEX(Matches!$F$2:$F$201,MATCH($A1851&amp;"-2",Matches!$J$2:$J$201,0))),"",IF(AND(F1851=INDEX(Matches!$G$2:$G$201,MATCH($A1851&amp;"-2",Matches!$J$2:$J$201,0)),G1851=INDEX(Matches!$H$2:$H$201,MATCH($A1851&amp;"-2",Matches!$J$2:$J$201,0))),5,IF(SIGN(F1851-G1851)&lt;&gt;SIGN(INDEX(Matches!$G$2:$G$201,MATCH($A1851&amp;"-2",Matches!$J$2:$J$201,0))-INDEX(Matches!$H$2:$H$201,MATCH($A1851&amp;"-2",Matches!$J$2:$J$201,0))),0,IF(F1851-G1851=INDEX(Matches!$G$2:$G$201,MATCH($A1851&amp;"-2",Matches!$J$2:$J$201,0))-INDEX(Matches!$H$2:$H$201,MATCH($A1851&amp;"-2",Matches!$J$2:$J$201,0)),3,2))))),""))</f>
        <v/>
      </c>
      <c r="Z1851" s="12" t="str">
        <f aca="false">IF(OR($B1851="",H1851="",I1851=""),"",IFERROR(IF(OR(INDEX(Matches!$I$2:$I$201,MATCH($A1851&amp;"-3",Matches!$J$2:$J$201,0))="Void",INDEX(Matches!$G$2:$G$201,MATCH($A1851&amp;"-3",Matches!$J$2:$J$201,0))="",INDEX(Matches!$H$2:$H$201,MATCH($A1851&amp;"-3",Matches!$J$2:$J$201,0))=""),"",IF(AND($C1851&lt;&gt;"",INDEX(Matches!$F$2:$F$201,MATCH($A1851&amp;"-3",Matches!$J$2:$J$201,0))&lt;&gt;"",$C1851&gt;=INDEX(Matches!$F$2:$F$201,MATCH($A1851&amp;"-3",Matches!$J$2:$J$201,0))),"",IF(AND(H1851=INDEX(Matches!$G$2:$G$201,MATCH($A1851&amp;"-3",Matches!$J$2:$J$201,0)),I1851=INDEX(Matches!$H$2:$H$201,MATCH($A1851&amp;"-3",Matches!$J$2:$J$201,0))),5,IF(SIGN(H1851-I1851)&lt;&gt;SIGN(INDEX(Matches!$G$2:$G$201,MATCH($A1851&amp;"-3",Matches!$J$2:$J$201,0))-INDEX(Matches!$H$2:$H$201,MATCH($A1851&amp;"-3",Matches!$J$2:$J$201,0))),0,IF(H1851-I1851=INDEX(Matches!$G$2:$G$201,MATCH($A1851&amp;"-3",Matches!$J$2:$J$201,0))-INDEX(Matches!$H$2:$H$201,MATCH($A1851&amp;"-3",Matches!$J$2:$J$201,0)),3,2))))),""))</f>
        <v/>
      </c>
      <c r="AA1851" s="12" t="str">
        <f aca="false">IF(OR($B1851="",J1851="",K1851=""),"",IFERROR(IF(OR(INDEX(Matches!$I$2:$I$201,MATCH($A1851&amp;"-4",Matches!$J$2:$J$201,0))="Void",INDEX(Matches!$G$2:$G$201,MATCH($A1851&amp;"-4",Matches!$J$2:$J$201,0))="",INDEX(Matches!$H$2:$H$201,MATCH($A1851&amp;"-4",Matches!$J$2:$J$201,0))=""),"",IF(AND($C1851&lt;&gt;"",INDEX(Matches!$F$2:$F$201,MATCH($A1851&amp;"-4",Matches!$J$2:$J$201,0))&lt;&gt;"",$C1851&gt;=INDEX(Matches!$F$2:$F$201,MATCH($A1851&amp;"-4",Matches!$J$2:$J$201,0))),"",IF(AND(J1851=INDEX(Matches!$G$2:$G$201,MATCH($A1851&amp;"-4",Matches!$J$2:$J$201,0)),K1851=INDEX(Matches!$H$2:$H$201,MATCH($A1851&amp;"-4",Matches!$J$2:$J$201,0))),5,IF(SIGN(J1851-K1851)&lt;&gt;SIGN(INDEX(Matches!$G$2:$G$201,MATCH($A1851&amp;"-4",Matches!$J$2:$J$201,0))-INDEX(Matches!$H$2:$H$201,MATCH($A1851&amp;"-4",Matches!$J$2:$J$201,0))),0,IF(J1851-K1851=INDEX(Matches!$G$2:$G$201,MATCH($A1851&amp;"-4",Matches!$J$2:$J$201,0))-INDEX(Matches!$H$2:$H$201,MATCH($A1851&amp;"-4",Matches!$J$2:$J$201,0)),3,2))))),""))</f>
        <v/>
      </c>
      <c r="AB1851" s="12" t="str">
        <f aca="false">IF(OR($B1851="",L1851="",M1851=""),"",IFERROR(IF(OR(INDEX(Matches!$I$2:$I$201,MATCH($A1851&amp;"-5",Matches!$J$2:$J$201,0))="Void",INDEX(Matches!$G$2:$G$201,MATCH($A1851&amp;"-5",Matches!$J$2:$J$201,0))="",INDEX(Matches!$H$2:$H$201,MATCH($A1851&amp;"-5",Matches!$J$2:$J$201,0))=""),"",IF(AND($C1851&lt;&gt;"",INDEX(Matches!$F$2:$F$201,MATCH($A1851&amp;"-5",Matches!$J$2:$J$201,0))&lt;&gt;"",$C1851&gt;=INDEX(Matches!$F$2:$F$201,MATCH($A1851&amp;"-5",Matches!$J$2:$J$201,0))),"",IF(AND(L1851=INDEX(Matches!$G$2:$G$201,MATCH($A1851&amp;"-5",Matches!$J$2:$J$201,0)),M1851=INDEX(Matches!$H$2:$H$201,MATCH($A1851&amp;"-5",Matches!$J$2:$J$201,0))),5,IF(SIGN(L1851-M1851)&lt;&gt;SIGN(INDEX(Matches!$G$2:$G$201,MATCH($A1851&amp;"-5",Matches!$J$2:$J$201,0))-INDEX(Matches!$H$2:$H$201,MATCH($A1851&amp;"-5",Matches!$J$2:$J$201,0))),0,IF(L1851-M1851=INDEX(Matches!$G$2:$G$201,MATCH($A1851&amp;"-5",Matches!$J$2:$J$201,0))-INDEX(Matches!$H$2:$H$201,MATCH($A1851&amp;"-5",Matches!$J$2:$J$201,0)),3,2))))),""))</f>
        <v/>
      </c>
      <c r="AC1851" s="12" t="str">
        <f aca="false">IF(OR($B1851="",N1851="",O1851=""),"",IFERROR(IF(OR(INDEX(Matches!$I$2:$I$201,MATCH($A1851&amp;"-6",Matches!$J$2:$J$201,0))="Void",INDEX(Matches!$G$2:$G$201,MATCH($A1851&amp;"-6",Matches!$J$2:$J$201,0))="",INDEX(Matches!$H$2:$H$201,MATCH($A1851&amp;"-6",Matches!$J$2:$J$201,0))=""),"",IF(AND($C1851&lt;&gt;"",INDEX(Matches!$F$2:$F$201,MATCH($A1851&amp;"-6",Matches!$J$2:$J$201,0))&lt;&gt;"",$C1851&gt;=INDEX(Matches!$F$2:$F$201,MATCH($A1851&amp;"-6",Matches!$J$2:$J$201,0))),"",IF(AND(N1851=INDEX(Matches!$G$2:$G$201,MATCH($A1851&amp;"-6",Matches!$J$2:$J$201,0)),O1851=INDEX(Matches!$H$2:$H$201,MATCH($A1851&amp;"-6",Matches!$J$2:$J$201,0))),5,IF(SIGN(N1851-O1851)&lt;&gt;SIGN(INDEX(Matches!$G$2:$G$201,MATCH($A1851&amp;"-6",Matches!$J$2:$J$201,0))-INDEX(Matches!$H$2:$H$201,MATCH($A1851&amp;"-6",Matches!$J$2:$J$201,0))),0,IF(N1851-O1851=INDEX(Matches!$G$2:$G$201,MATCH($A1851&amp;"-6",Matches!$J$2:$J$201,0))-INDEX(Matches!$H$2:$H$201,MATCH($A1851&amp;"-6",Matches!$J$2:$J$201,0)),3,2))))),""))</f>
        <v/>
      </c>
      <c r="AD1851" s="12" t="str">
        <f aca="false">IF(OR($B1851="",P1851="",Q1851=""),"",IFERROR(IF(OR(INDEX(Matches!$I$2:$I$201,MATCH($A1851&amp;"-7",Matches!$J$2:$J$201,0))="Void",INDEX(Matches!$G$2:$G$201,MATCH($A1851&amp;"-7",Matches!$J$2:$J$201,0))="",INDEX(Matches!$H$2:$H$201,MATCH($A1851&amp;"-7",Matches!$J$2:$J$201,0))=""),"",IF(AND($C1851&lt;&gt;"",INDEX(Matches!$F$2:$F$201,MATCH($A1851&amp;"-7",Matches!$J$2:$J$201,0))&lt;&gt;"",$C1851&gt;=INDEX(Matches!$F$2:$F$201,MATCH($A1851&amp;"-7",Matches!$J$2:$J$201,0))),"",IF(AND(P1851=INDEX(Matches!$G$2:$G$201,MATCH($A1851&amp;"-7",Matches!$J$2:$J$201,0)),Q1851=INDEX(Matches!$H$2:$H$201,MATCH($A1851&amp;"-7",Matches!$J$2:$J$201,0))),5,IF(SIGN(P1851-Q1851)&lt;&gt;SIGN(INDEX(Matches!$G$2:$G$201,MATCH($A1851&amp;"-7",Matches!$J$2:$J$201,0))-INDEX(Matches!$H$2:$H$201,MATCH($A1851&amp;"-7",Matches!$J$2:$J$201,0))),0,IF(P1851-Q1851=INDEX(Matches!$G$2:$G$201,MATCH($A1851&amp;"-7",Matches!$J$2:$J$201,0))-INDEX(Matches!$H$2:$H$201,MATCH($A1851&amp;"-7",Matches!$J$2:$J$201,0)),3,2))))),""))</f>
        <v/>
      </c>
      <c r="AE1851" s="12" t="str">
        <f aca="false">IF(OR($B1851="",R1851="",S1851=""),"",IFERROR(IF(OR(INDEX(Matches!$I$2:$I$201,MATCH($A1851&amp;"-8",Matches!$J$2:$J$201,0))="Void",INDEX(Matches!$G$2:$G$201,MATCH($A1851&amp;"-8",Matches!$J$2:$J$201,0))="",INDEX(Matches!$H$2:$H$201,MATCH($A1851&amp;"-8",Matches!$J$2:$J$201,0))=""),"",IF(AND($C1851&lt;&gt;"",INDEX(Matches!$F$2:$F$201,MATCH($A1851&amp;"-8",Matches!$J$2:$J$201,0))&lt;&gt;"",$C1851&gt;=INDEX(Matches!$F$2:$F$201,MATCH($A1851&amp;"-8",Matches!$J$2:$J$201,0))),"",IF(AND(R1851=INDEX(Matches!$G$2:$G$201,MATCH($A1851&amp;"-8",Matches!$J$2:$J$201,0)),S1851=INDEX(Matches!$H$2:$H$201,MATCH($A1851&amp;"-8",Matches!$J$2:$J$201,0))),5,IF(SIGN(R1851-S1851)&lt;&gt;SIGN(INDEX(Matches!$G$2:$G$201,MATCH($A1851&amp;"-8",Matches!$J$2:$J$201,0))-INDEX(Matches!$H$2:$H$201,MATCH($A1851&amp;"-8",Matches!$J$2:$J$201,0))),0,IF(R1851-S1851=INDEX(Matches!$G$2:$G$201,MATCH($A1851&amp;"-8",Matches!$J$2:$J$201,0))-INDEX(Matches!$H$2:$H$201,MATCH($A1851&amp;"-8",Matches!$J$2:$J$201,0)),3,2))))),""))</f>
        <v/>
      </c>
      <c r="AF1851" s="12" t="str">
        <f aca="false">IF(OR($B1851="",T1851="",U1851=""),"",IFERROR(IF(OR(INDEX(Matches!$I$2:$I$201,MATCH($A1851&amp;"-9",Matches!$J$2:$J$201,0))="Void",INDEX(Matches!$G$2:$G$201,MATCH($A1851&amp;"-9",Matches!$J$2:$J$201,0))="",INDEX(Matches!$H$2:$H$201,MATCH($A1851&amp;"-9",Matches!$J$2:$J$201,0))=""),"",IF(AND($C1851&lt;&gt;"",INDEX(Matches!$F$2:$F$201,MATCH($A1851&amp;"-9",Matches!$J$2:$J$201,0))&lt;&gt;"",$C1851&gt;=INDEX(Matches!$F$2:$F$201,MATCH($A1851&amp;"-9",Matches!$J$2:$J$201,0))),"",IF(AND(T1851=INDEX(Matches!$G$2:$G$201,MATCH($A1851&amp;"-9",Matches!$J$2:$J$201,0)),U1851=INDEX(Matches!$H$2:$H$201,MATCH($A1851&amp;"-9",Matches!$J$2:$J$201,0))),5,IF(SIGN(T1851-U1851)&lt;&gt;SIGN(INDEX(Matches!$G$2:$G$201,MATCH($A1851&amp;"-9",Matches!$J$2:$J$201,0))-INDEX(Matches!$H$2:$H$201,MATCH($A1851&amp;"-9",Matches!$J$2:$J$201,0))),0,IF(T1851-U1851=INDEX(Matches!$G$2:$G$201,MATCH($A1851&amp;"-9",Matches!$J$2:$J$201,0))-INDEX(Matches!$H$2:$H$201,MATCH($A1851&amp;"-9",Matches!$J$2:$J$201,0)),3,2))))),""))</f>
        <v/>
      </c>
      <c r="AG1851" s="12" t="str">
        <f aca="false">IF(OR($B1851="",V1851="",W1851=""),"",IFERROR(IF(OR(INDEX(Matches!$I$2:$I$201,MATCH($A1851&amp;"-10",Matches!$J$2:$J$201,0))="Void",INDEX(Matches!$G$2:$G$201,MATCH($A1851&amp;"-10",Matches!$J$2:$J$201,0))="",INDEX(Matches!$H$2:$H$201,MATCH($A1851&amp;"-10",Matches!$J$2:$J$201,0))=""),"",IF(AND($C1851&lt;&gt;"",INDEX(Matches!$F$2:$F$201,MATCH($A1851&amp;"-10",Matches!$J$2:$J$201,0))&lt;&gt;"",$C1851&gt;=INDEX(Matches!$F$2:$F$201,MATCH($A1851&amp;"-10",Matches!$J$2:$J$201,0))),"",IF(AND(V1851=INDEX(Matches!$G$2:$G$201,MATCH($A1851&amp;"-10",Matches!$J$2:$J$201,0)),W1851=INDEX(Matches!$H$2:$H$201,MATCH($A1851&amp;"-10",Matches!$J$2:$J$201,0))),5,IF(SIGN(V1851-W1851)&lt;&gt;SIGN(INDEX(Matches!$G$2:$G$201,MATCH($A1851&amp;"-10",Matches!$J$2:$J$201,0))-INDEX(Matches!$H$2:$H$201,MATCH($A1851&amp;"-10",Matches!$J$2:$J$201,0))),0,IF(V1851-W1851=INDEX(Matches!$G$2:$G$201,MATCH($A1851&amp;"-10",Matches!$J$2:$J$201,0))-INDEX(Matches!$H$2:$H$201,MATCH($A1851&amp;"-10",Matches!$J$2:$J$201,0)),3,2))))),""))</f>
        <v/>
      </c>
      <c r="AH1851" s="13" t="str">
        <f aca="false">IF($B1851="","",SUM(X1851:AG1851))</f>
        <v/>
      </c>
      <c r="AI1851" s="12" t="str">
        <f aca="false">IF($B1851="","",COUNTIF(X1851:AG1851,5))</f>
        <v/>
      </c>
      <c r="AJ1851" s="12" t="str">
        <f aca="false">IF($B1851="","",COUNTIF(X1851:AG1851,"&gt;=2"))</f>
        <v/>
      </c>
      <c r="AK1851" s="12" t="str">
        <f aca="false">IF($B1851="","",COUNT(X1851:AG1851))</f>
        <v/>
      </c>
    </row>
    <row r="1852" customFormat="false" ht="15" hidden="false" customHeight="false" outlineLevel="0" collapsed="false">
      <c r="A1852" s="7"/>
      <c r="B1852" s="7"/>
      <c r="C1852" s="11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12" t="str">
        <f aca="false">IF(OR($B1852="",D1852="",E1852=""),"",IFERROR(IF(OR(INDEX(Matches!$I$2:$I$201,MATCH($A1852&amp;"-1",Matches!$J$2:$J$201,0))="Void",INDEX(Matches!$G$2:$G$201,MATCH($A1852&amp;"-1",Matches!$J$2:$J$201,0))="",INDEX(Matches!$H$2:$H$201,MATCH($A1852&amp;"-1",Matches!$J$2:$J$201,0))=""),"",IF(AND($C1852&lt;&gt;"",INDEX(Matches!$F$2:$F$201,MATCH($A1852&amp;"-1",Matches!$J$2:$J$201,0))&lt;&gt;"",$C1852&gt;=INDEX(Matches!$F$2:$F$201,MATCH($A1852&amp;"-1",Matches!$J$2:$J$201,0))),"",IF(AND(D1852=INDEX(Matches!$G$2:$G$201,MATCH($A1852&amp;"-1",Matches!$J$2:$J$201,0)),E1852=INDEX(Matches!$H$2:$H$201,MATCH($A1852&amp;"-1",Matches!$J$2:$J$201,0))),5,IF(SIGN(D1852-E1852)&lt;&gt;SIGN(INDEX(Matches!$G$2:$G$201,MATCH($A1852&amp;"-1",Matches!$J$2:$J$201,0))-INDEX(Matches!$H$2:$H$201,MATCH($A1852&amp;"-1",Matches!$J$2:$J$201,0))),0,IF(D1852-E1852=INDEX(Matches!$G$2:$G$201,MATCH($A1852&amp;"-1",Matches!$J$2:$J$201,0))-INDEX(Matches!$H$2:$H$201,MATCH($A1852&amp;"-1",Matches!$J$2:$J$201,0)),3,2))))),""))</f>
        <v/>
      </c>
      <c r="Y1852" s="12" t="str">
        <f aca="false">IF(OR($B1852="",F1852="",G1852=""),"",IFERROR(IF(OR(INDEX(Matches!$I$2:$I$201,MATCH($A1852&amp;"-2",Matches!$J$2:$J$201,0))="Void",INDEX(Matches!$G$2:$G$201,MATCH($A1852&amp;"-2",Matches!$J$2:$J$201,0))="",INDEX(Matches!$H$2:$H$201,MATCH($A1852&amp;"-2",Matches!$J$2:$J$201,0))=""),"",IF(AND($C1852&lt;&gt;"",INDEX(Matches!$F$2:$F$201,MATCH($A1852&amp;"-2",Matches!$J$2:$J$201,0))&lt;&gt;"",$C1852&gt;=INDEX(Matches!$F$2:$F$201,MATCH($A1852&amp;"-2",Matches!$J$2:$J$201,0))),"",IF(AND(F1852=INDEX(Matches!$G$2:$G$201,MATCH($A1852&amp;"-2",Matches!$J$2:$J$201,0)),G1852=INDEX(Matches!$H$2:$H$201,MATCH($A1852&amp;"-2",Matches!$J$2:$J$201,0))),5,IF(SIGN(F1852-G1852)&lt;&gt;SIGN(INDEX(Matches!$G$2:$G$201,MATCH($A1852&amp;"-2",Matches!$J$2:$J$201,0))-INDEX(Matches!$H$2:$H$201,MATCH($A1852&amp;"-2",Matches!$J$2:$J$201,0))),0,IF(F1852-G1852=INDEX(Matches!$G$2:$G$201,MATCH($A1852&amp;"-2",Matches!$J$2:$J$201,0))-INDEX(Matches!$H$2:$H$201,MATCH($A1852&amp;"-2",Matches!$J$2:$J$201,0)),3,2))))),""))</f>
        <v/>
      </c>
      <c r="Z1852" s="12" t="str">
        <f aca="false">IF(OR($B1852="",H1852="",I1852=""),"",IFERROR(IF(OR(INDEX(Matches!$I$2:$I$201,MATCH($A1852&amp;"-3",Matches!$J$2:$J$201,0))="Void",INDEX(Matches!$G$2:$G$201,MATCH($A1852&amp;"-3",Matches!$J$2:$J$201,0))="",INDEX(Matches!$H$2:$H$201,MATCH($A1852&amp;"-3",Matches!$J$2:$J$201,0))=""),"",IF(AND($C1852&lt;&gt;"",INDEX(Matches!$F$2:$F$201,MATCH($A1852&amp;"-3",Matches!$J$2:$J$201,0))&lt;&gt;"",$C1852&gt;=INDEX(Matches!$F$2:$F$201,MATCH($A1852&amp;"-3",Matches!$J$2:$J$201,0))),"",IF(AND(H1852=INDEX(Matches!$G$2:$G$201,MATCH($A1852&amp;"-3",Matches!$J$2:$J$201,0)),I1852=INDEX(Matches!$H$2:$H$201,MATCH($A1852&amp;"-3",Matches!$J$2:$J$201,0))),5,IF(SIGN(H1852-I1852)&lt;&gt;SIGN(INDEX(Matches!$G$2:$G$201,MATCH($A1852&amp;"-3",Matches!$J$2:$J$201,0))-INDEX(Matches!$H$2:$H$201,MATCH($A1852&amp;"-3",Matches!$J$2:$J$201,0))),0,IF(H1852-I1852=INDEX(Matches!$G$2:$G$201,MATCH($A1852&amp;"-3",Matches!$J$2:$J$201,0))-INDEX(Matches!$H$2:$H$201,MATCH($A1852&amp;"-3",Matches!$J$2:$J$201,0)),3,2))))),""))</f>
        <v/>
      </c>
      <c r="AA1852" s="12" t="str">
        <f aca="false">IF(OR($B1852="",J1852="",K1852=""),"",IFERROR(IF(OR(INDEX(Matches!$I$2:$I$201,MATCH($A1852&amp;"-4",Matches!$J$2:$J$201,0))="Void",INDEX(Matches!$G$2:$G$201,MATCH($A1852&amp;"-4",Matches!$J$2:$J$201,0))="",INDEX(Matches!$H$2:$H$201,MATCH($A1852&amp;"-4",Matches!$J$2:$J$201,0))=""),"",IF(AND($C1852&lt;&gt;"",INDEX(Matches!$F$2:$F$201,MATCH($A1852&amp;"-4",Matches!$J$2:$J$201,0))&lt;&gt;"",$C1852&gt;=INDEX(Matches!$F$2:$F$201,MATCH($A1852&amp;"-4",Matches!$J$2:$J$201,0))),"",IF(AND(J1852=INDEX(Matches!$G$2:$G$201,MATCH($A1852&amp;"-4",Matches!$J$2:$J$201,0)),K1852=INDEX(Matches!$H$2:$H$201,MATCH($A1852&amp;"-4",Matches!$J$2:$J$201,0))),5,IF(SIGN(J1852-K1852)&lt;&gt;SIGN(INDEX(Matches!$G$2:$G$201,MATCH($A1852&amp;"-4",Matches!$J$2:$J$201,0))-INDEX(Matches!$H$2:$H$201,MATCH($A1852&amp;"-4",Matches!$J$2:$J$201,0))),0,IF(J1852-K1852=INDEX(Matches!$G$2:$G$201,MATCH($A1852&amp;"-4",Matches!$J$2:$J$201,0))-INDEX(Matches!$H$2:$H$201,MATCH($A1852&amp;"-4",Matches!$J$2:$J$201,0)),3,2))))),""))</f>
        <v/>
      </c>
      <c r="AB1852" s="12" t="str">
        <f aca="false">IF(OR($B1852="",L1852="",M1852=""),"",IFERROR(IF(OR(INDEX(Matches!$I$2:$I$201,MATCH($A1852&amp;"-5",Matches!$J$2:$J$201,0))="Void",INDEX(Matches!$G$2:$G$201,MATCH($A1852&amp;"-5",Matches!$J$2:$J$201,0))="",INDEX(Matches!$H$2:$H$201,MATCH($A1852&amp;"-5",Matches!$J$2:$J$201,0))=""),"",IF(AND($C1852&lt;&gt;"",INDEX(Matches!$F$2:$F$201,MATCH($A1852&amp;"-5",Matches!$J$2:$J$201,0))&lt;&gt;"",$C1852&gt;=INDEX(Matches!$F$2:$F$201,MATCH($A1852&amp;"-5",Matches!$J$2:$J$201,0))),"",IF(AND(L1852=INDEX(Matches!$G$2:$G$201,MATCH($A1852&amp;"-5",Matches!$J$2:$J$201,0)),M1852=INDEX(Matches!$H$2:$H$201,MATCH($A1852&amp;"-5",Matches!$J$2:$J$201,0))),5,IF(SIGN(L1852-M1852)&lt;&gt;SIGN(INDEX(Matches!$G$2:$G$201,MATCH($A1852&amp;"-5",Matches!$J$2:$J$201,0))-INDEX(Matches!$H$2:$H$201,MATCH($A1852&amp;"-5",Matches!$J$2:$J$201,0))),0,IF(L1852-M1852=INDEX(Matches!$G$2:$G$201,MATCH($A1852&amp;"-5",Matches!$J$2:$J$201,0))-INDEX(Matches!$H$2:$H$201,MATCH($A1852&amp;"-5",Matches!$J$2:$J$201,0)),3,2))))),""))</f>
        <v/>
      </c>
      <c r="AC1852" s="12" t="str">
        <f aca="false">IF(OR($B1852="",N1852="",O1852=""),"",IFERROR(IF(OR(INDEX(Matches!$I$2:$I$201,MATCH($A1852&amp;"-6",Matches!$J$2:$J$201,0))="Void",INDEX(Matches!$G$2:$G$201,MATCH($A1852&amp;"-6",Matches!$J$2:$J$201,0))="",INDEX(Matches!$H$2:$H$201,MATCH($A1852&amp;"-6",Matches!$J$2:$J$201,0))=""),"",IF(AND($C1852&lt;&gt;"",INDEX(Matches!$F$2:$F$201,MATCH($A1852&amp;"-6",Matches!$J$2:$J$201,0))&lt;&gt;"",$C1852&gt;=INDEX(Matches!$F$2:$F$201,MATCH($A1852&amp;"-6",Matches!$J$2:$J$201,0))),"",IF(AND(N1852=INDEX(Matches!$G$2:$G$201,MATCH($A1852&amp;"-6",Matches!$J$2:$J$201,0)),O1852=INDEX(Matches!$H$2:$H$201,MATCH($A1852&amp;"-6",Matches!$J$2:$J$201,0))),5,IF(SIGN(N1852-O1852)&lt;&gt;SIGN(INDEX(Matches!$G$2:$G$201,MATCH($A1852&amp;"-6",Matches!$J$2:$J$201,0))-INDEX(Matches!$H$2:$H$201,MATCH($A1852&amp;"-6",Matches!$J$2:$J$201,0))),0,IF(N1852-O1852=INDEX(Matches!$G$2:$G$201,MATCH($A1852&amp;"-6",Matches!$J$2:$J$201,0))-INDEX(Matches!$H$2:$H$201,MATCH($A1852&amp;"-6",Matches!$J$2:$J$201,0)),3,2))))),""))</f>
        <v/>
      </c>
      <c r="AD1852" s="12" t="str">
        <f aca="false">IF(OR($B1852="",P1852="",Q1852=""),"",IFERROR(IF(OR(INDEX(Matches!$I$2:$I$201,MATCH($A1852&amp;"-7",Matches!$J$2:$J$201,0))="Void",INDEX(Matches!$G$2:$G$201,MATCH($A1852&amp;"-7",Matches!$J$2:$J$201,0))="",INDEX(Matches!$H$2:$H$201,MATCH($A1852&amp;"-7",Matches!$J$2:$J$201,0))=""),"",IF(AND($C1852&lt;&gt;"",INDEX(Matches!$F$2:$F$201,MATCH($A1852&amp;"-7",Matches!$J$2:$J$201,0))&lt;&gt;"",$C1852&gt;=INDEX(Matches!$F$2:$F$201,MATCH($A1852&amp;"-7",Matches!$J$2:$J$201,0))),"",IF(AND(P1852=INDEX(Matches!$G$2:$G$201,MATCH($A1852&amp;"-7",Matches!$J$2:$J$201,0)),Q1852=INDEX(Matches!$H$2:$H$201,MATCH($A1852&amp;"-7",Matches!$J$2:$J$201,0))),5,IF(SIGN(P1852-Q1852)&lt;&gt;SIGN(INDEX(Matches!$G$2:$G$201,MATCH($A1852&amp;"-7",Matches!$J$2:$J$201,0))-INDEX(Matches!$H$2:$H$201,MATCH($A1852&amp;"-7",Matches!$J$2:$J$201,0))),0,IF(P1852-Q1852=INDEX(Matches!$G$2:$G$201,MATCH($A1852&amp;"-7",Matches!$J$2:$J$201,0))-INDEX(Matches!$H$2:$H$201,MATCH($A1852&amp;"-7",Matches!$J$2:$J$201,0)),3,2))))),""))</f>
        <v/>
      </c>
      <c r="AE1852" s="12" t="str">
        <f aca="false">IF(OR($B1852="",R1852="",S1852=""),"",IFERROR(IF(OR(INDEX(Matches!$I$2:$I$201,MATCH($A1852&amp;"-8",Matches!$J$2:$J$201,0))="Void",INDEX(Matches!$G$2:$G$201,MATCH($A1852&amp;"-8",Matches!$J$2:$J$201,0))="",INDEX(Matches!$H$2:$H$201,MATCH($A1852&amp;"-8",Matches!$J$2:$J$201,0))=""),"",IF(AND($C1852&lt;&gt;"",INDEX(Matches!$F$2:$F$201,MATCH($A1852&amp;"-8",Matches!$J$2:$J$201,0))&lt;&gt;"",$C1852&gt;=INDEX(Matches!$F$2:$F$201,MATCH($A1852&amp;"-8",Matches!$J$2:$J$201,0))),"",IF(AND(R1852=INDEX(Matches!$G$2:$G$201,MATCH($A1852&amp;"-8",Matches!$J$2:$J$201,0)),S1852=INDEX(Matches!$H$2:$H$201,MATCH($A1852&amp;"-8",Matches!$J$2:$J$201,0))),5,IF(SIGN(R1852-S1852)&lt;&gt;SIGN(INDEX(Matches!$G$2:$G$201,MATCH($A1852&amp;"-8",Matches!$J$2:$J$201,0))-INDEX(Matches!$H$2:$H$201,MATCH($A1852&amp;"-8",Matches!$J$2:$J$201,0))),0,IF(R1852-S1852=INDEX(Matches!$G$2:$G$201,MATCH($A1852&amp;"-8",Matches!$J$2:$J$201,0))-INDEX(Matches!$H$2:$H$201,MATCH($A1852&amp;"-8",Matches!$J$2:$J$201,0)),3,2))))),""))</f>
        <v/>
      </c>
      <c r="AF1852" s="12" t="str">
        <f aca="false">IF(OR($B1852="",T1852="",U1852=""),"",IFERROR(IF(OR(INDEX(Matches!$I$2:$I$201,MATCH($A1852&amp;"-9",Matches!$J$2:$J$201,0))="Void",INDEX(Matches!$G$2:$G$201,MATCH($A1852&amp;"-9",Matches!$J$2:$J$201,0))="",INDEX(Matches!$H$2:$H$201,MATCH($A1852&amp;"-9",Matches!$J$2:$J$201,0))=""),"",IF(AND($C1852&lt;&gt;"",INDEX(Matches!$F$2:$F$201,MATCH($A1852&amp;"-9",Matches!$J$2:$J$201,0))&lt;&gt;"",$C1852&gt;=INDEX(Matches!$F$2:$F$201,MATCH($A1852&amp;"-9",Matches!$J$2:$J$201,0))),"",IF(AND(T1852=INDEX(Matches!$G$2:$G$201,MATCH($A1852&amp;"-9",Matches!$J$2:$J$201,0)),U1852=INDEX(Matches!$H$2:$H$201,MATCH($A1852&amp;"-9",Matches!$J$2:$J$201,0))),5,IF(SIGN(T1852-U1852)&lt;&gt;SIGN(INDEX(Matches!$G$2:$G$201,MATCH($A1852&amp;"-9",Matches!$J$2:$J$201,0))-INDEX(Matches!$H$2:$H$201,MATCH($A1852&amp;"-9",Matches!$J$2:$J$201,0))),0,IF(T1852-U1852=INDEX(Matches!$G$2:$G$201,MATCH($A1852&amp;"-9",Matches!$J$2:$J$201,0))-INDEX(Matches!$H$2:$H$201,MATCH($A1852&amp;"-9",Matches!$J$2:$J$201,0)),3,2))))),""))</f>
        <v/>
      </c>
      <c r="AG1852" s="12" t="str">
        <f aca="false">IF(OR($B1852="",V1852="",W1852=""),"",IFERROR(IF(OR(INDEX(Matches!$I$2:$I$201,MATCH($A1852&amp;"-10",Matches!$J$2:$J$201,0))="Void",INDEX(Matches!$G$2:$G$201,MATCH($A1852&amp;"-10",Matches!$J$2:$J$201,0))="",INDEX(Matches!$H$2:$H$201,MATCH($A1852&amp;"-10",Matches!$J$2:$J$201,0))=""),"",IF(AND($C1852&lt;&gt;"",INDEX(Matches!$F$2:$F$201,MATCH($A1852&amp;"-10",Matches!$J$2:$J$201,0))&lt;&gt;"",$C1852&gt;=INDEX(Matches!$F$2:$F$201,MATCH($A1852&amp;"-10",Matches!$J$2:$J$201,0))),"",IF(AND(V1852=INDEX(Matches!$G$2:$G$201,MATCH($A1852&amp;"-10",Matches!$J$2:$J$201,0)),W1852=INDEX(Matches!$H$2:$H$201,MATCH($A1852&amp;"-10",Matches!$J$2:$J$201,0))),5,IF(SIGN(V1852-W1852)&lt;&gt;SIGN(INDEX(Matches!$G$2:$G$201,MATCH($A1852&amp;"-10",Matches!$J$2:$J$201,0))-INDEX(Matches!$H$2:$H$201,MATCH($A1852&amp;"-10",Matches!$J$2:$J$201,0))),0,IF(V1852-W1852=INDEX(Matches!$G$2:$G$201,MATCH($A1852&amp;"-10",Matches!$J$2:$J$201,0))-INDEX(Matches!$H$2:$H$201,MATCH($A1852&amp;"-10",Matches!$J$2:$J$201,0)),3,2))))),""))</f>
        <v/>
      </c>
      <c r="AH1852" s="13" t="str">
        <f aca="false">IF($B1852="","",SUM(X1852:AG1852))</f>
        <v/>
      </c>
      <c r="AI1852" s="12" t="str">
        <f aca="false">IF($B1852="","",COUNTIF(X1852:AG1852,5))</f>
        <v/>
      </c>
      <c r="AJ1852" s="12" t="str">
        <f aca="false">IF($B1852="","",COUNTIF(X1852:AG1852,"&gt;=2"))</f>
        <v/>
      </c>
      <c r="AK1852" s="12" t="str">
        <f aca="false">IF($B1852="","",COUNT(X1852:AG1852))</f>
        <v/>
      </c>
    </row>
    <row r="1853" customFormat="false" ht="15" hidden="false" customHeight="false" outlineLevel="0" collapsed="false">
      <c r="A1853" s="7"/>
      <c r="B1853" s="7"/>
      <c r="C1853" s="11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12" t="str">
        <f aca="false">IF(OR($B1853="",D1853="",E1853=""),"",IFERROR(IF(OR(INDEX(Matches!$I$2:$I$201,MATCH($A1853&amp;"-1",Matches!$J$2:$J$201,0))="Void",INDEX(Matches!$G$2:$G$201,MATCH($A1853&amp;"-1",Matches!$J$2:$J$201,0))="",INDEX(Matches!$H$2:$H$201,MATCH($A1853&amp;"-1",Matches!$J$2:$J$201,0))=""),"",IF(AND($C1853&lt;&gt;"",INDEX(Matches!$F$2:$F$201,MATCH($A1853&amp;"-1",Matches!$J$2:$J$201,0))&lt;&gt;"",$C1853&gt;=INDEX(Matches!$F$2:$F$201,MATCH($A1853&amp;"-1",Matches!$J$2:$J$201,0))),"",IF(AND(D1853=INDEX(Matches!$G$2:$G$201,MATCH($A1853&amp;"-1",Matches!$J$2:$J$201,0)),E1853=INDEX(Matches!$H$2:$H$201,MATCH($A1853&amp;"-1",Matches!$J$2:$J$201,0))),5,IF(SIGN(D1853-E1853)&lt;&gt;SIGN(INDEX(Matches!$G$2:$G$201,MATCH($A1853&amp;"-1",Matches!$J$2:$J$201,0))-INDEX(Matches!$H$2:$H$201,MATCH($A1853&amp;"-1",Matches!$J$2:$J$201,0))),0,IF(D1853-E1853=INDEX(Matches!$G$2:$G$201,MATCH($A1853&amp;"-1",Matches!$J$2:$J$201,0))-INDEX(Matches!$H$2:$H$201,MATCH($A1853&amp;"-1",Matches!$J$2:$J$201,0)),3,2))))),""))</f>
        <v/>
      </c>
      <c r="Y1853" s="12" t="str">
        <f aca="false">IF(OR($B1853="",F1853="",G1853=""),"",IFERROR(IF(OR(INDEX(Matches!$I$2:$I$201,MATCH($A1853&amp;"-2",Matches!$J$2:$J$201,0))="Void",INDEX(Matches!$G$2:$G$201,MATCH($A1853&amp;"-2",Matches!$J$2:$J$201,0))="",INDEX(Matches!$H$2:$H$201,MATCH($A1853&amp;"-2",Matches!$J$2:$J$201,0))=""),"",IF(AND($C1853&lt;&gt;"",INDEX(Matches!$F$2:$F$201,MATCH($A1853&amp;"-2",Matches!$J$2:$J$201,0))&lt;&gt;"",$C1853&gt;=INDEX(Matches!$F$2:$F$201,MATCH($A1853&amp;"-2",Matches!$J$2:$J$201,0))),"",IF(AND(F1853=INDEX(Matches!$G$2:$G$201,MATCH($A1853&amp;"-2",Matches!$J$2:$J$201,0)),G1853=INDEX(Matches!$H$2:$H$201,MATCH($A1853&amp;"-2",Matches!$J$2:$J$201,0))),5,IF(SIGN(F1853-G1853)&lt;&gt;SIGN(INDEX(Matches!$G$2:$G$201,MATCH($A1853&amp;"-2",Matches!$J$2:$J$201,0))-INDEX(Matches!$H$2:$H$201,MATCH($A1853&amp;"-2",Matches!$J$2:$J$201,0))),0,IF(F1853-G1853=INDEX(Matches!$G$2:$G$201,MATCH($A1853&amp;"-2",Matches!$J$2:$J$201,0))-INDEX(Matches!$H$2:$H$201,MATCH($A1853&amp;"-2",Matches!$J$2:$J$201,0)),3,2))))),""))</f>
        <v/>
      </c>
      <c r="Z1853" s="12" t="str">
        <f aca="false">IF(OR($B1853="",H1853="",I1853=""),"",IFERROR(IF(OR(INDEX(Matches!$I$2:$I$201,MATCH($A1853&amp;"-3",Matches!$J$2:$J$201,0))="Void",INDEX(Matches!$G$2:$G$201,MATCH($A1853&amp;"-3",Matches!$J$2:$J$201,0))="",INDEX(Matches!$H$2:$H$201,MATCH($A1853&amp;"-3",Matches!$J$2:$J$201,0))=""),"",IF(AND($C1853&lt;&gt;"",INDEX(Matches!$F$2:$F$201,MATCH($A1853&amp;"-3",Matches!$J$2:$J$201,0))&lt;&gt;"",$C1853&gt;=INDEX(Matches!$F$2:$F$201,MATCH($A1853&amp;"-3",Matches!$J$2:$J$201,0))),"",IF(AND(H1853=INDEX(Matches!$G$2:$G$201,MATCH($A1853&amp;"-3",Matches!$J$2:$J$201,0)),I1853=INDEX(Matches!$H$2:$H$201,MATCH($A1853&amp;"-3",Matches!$J$2:$J$201,0))),5,IF(SIGN(H1853-I1853)&lt;&gt;SIGN(INDEX(Matches!$G$2:$G$201,MATCH($A1853&amp;"-3",Matches!$J$2:$J$201,0))-INDEX(Matches!$H$2:$H$201,MATCH($A1853&amp;"-3",Matches!$J$2:$J$201,0))),0,IF(H1853-I1853=INDEX(Matches!$G$2:$G$201,MATCH($A1853&amp;"-3",Matches!$J$2:$J$201,0))-INDEX(Matches!$H$2:$H$201,MATCH($A1853&amp;"-3",Matches!$J$2:$J$201,0)),3,2))))),""))</f>
        <v/>
      </c>
      <c r="AA1853" s="12" t="str">
        <f aca="false">IF(OR($B1853="",J1853="",K1853=""),"",IFERROR(IF(OR(INDEX(Matches!$I$2:$I$201,MATCH($A1853&amp;"-4",Matches!$J$2:$J$201,0))="Void",INDEX(Matches!$G$2:$G$201,MATCH($A1853&amp;"-4",Matches!$J$2:$J$201,0))="",INDEX(Matches!$H$2:$H$201,MATCH($A1853&amp;"-4",Matches!$J$2:$J$201,0))=""),"",IF(AND($C1853&lt;&gt;"",INDEX(Matches!$F$2:$F$201,MATCH($A1853&amp;"-4",Matches!$J$2:$J$201,0))&lt;&gt;"",$C1853&gt;=INDEX(Matches!$F$2:$F$201,MATCH($A1853&amp;"-4",Matches!$J$2:$J$201,0))),"",IF(AND(J1853=INDEX(Matches!$G$2:$G$201,MATCH($A1853&amp;"-4",Matches!$J$2:$J$201,0)),K1853=INDEX(Matches!$H$2:$H$201,MATCH($A1853&amp;"-4",Matches!$J$2:$J$201,0))),5,IF(SIGN(J1853-K1853)&lt;&gt;SIGN(INDEX(Matches!$G$2:$G$201,MATCH($A1853&amp;"-4",Matches!$J$2:$J$201,0))-INDEX(Matches!$H$2:$H$201,MATCH($A1853&amp;"-4",Matches!$J$2:$J$201,0))),0,IF(J1853-K1853=INDEX(Matches!$G$2:$G$201,MATCH($A1853&amp;"-4",Matches!$J$2:$J$201,0))-INDEX(Matches!$H$2:$H$201,MATCH($A1853&amp;"-4",Matches!$J$2:$J$201,0)),3,2))))),""))</f>
        <v/>
      </c>
      <c r="AB1853" s="12" t="str">
        <f aca="false">IF(OR($B1853="",L1853="",M1853=""),"",IFERROR(IF(OR(INDEX(Matches!$I$2:$I$201,MATCH($A1853&amp;"-5",Matches!$J$2:$J$201,0))="Void",INDEX(Matches!$G$2:$G$201,MATCH($A1853&amp;"-5",Matches!$J$2:$J$201,0))="",INDEX(Matches!$H$2:$H$201,MATCH($A1853&amp;"-5",Matches!$J$2:$J$201,0))=""),"",IF(AND($C1853&lt;&gt;"",INDEX(Matches!$F$2:$F$201,MATCH($A1853&amp;"-5",Matches!$J$2:$J$201,0))&lt;&gt;"",$C1853&gt;=INDEX(Matches!$F$2:$F$201,MATCH($A1853&amp;"-5",Matches!$J$2:$J$201,0))),"",IF(AND(L1853=INDEX(Matches!$G$2:$G$201,MATCH($A1853&amp;"-5",Matches!$J$2:$J$201,0)),M1853=INDEX(Matches!$H$2:$H$201,MATCH($A1853&amp;"-5",Matches!$J$2:$J$201,0))),5,IF(SIGN(L1853-M1853)&lt;&gt;SIGN(INDEX(Matches!$G$2:$G$201,MATCH($A1853&amp;"-5",Matches!$J$2:$J$201,0))-INDEX(Matches!$H$2:$H$201,MATCH($A1853&amp;"-5",Matches!$J$2:$J$201,0))),0,IF(L1853-M1853=INDEX(Matches!$G$2:$G$201,MATCH($A1853&amp;"-5",Matches!$J$2:$J$201,0))-INDEX(Matches!$H$2:$H$201,MATCH($A1853&amp;"-5",Matches!$J$2:$J$201,0)),3,2))))),""))</f>
        <v/>
      </c>
      <c r="AC1853" s="12" t="str">
        <f aca="false">IF(OR($B1853="",N1853="",O1853=""),"",IFERROR(IF(OR(INDEX(Matches!$I$2:$I$201,MATCH($A1853&amp;"-6",Matches!$J$2:$J$201,0))="Void",INDEX(Matches!$G$2:$G$201,MATCH($A1853&amp;"-6",Matches!$J$2:$J$201,0))="",INDEX(Matches!$H$2:$H$201,MATCH($A1853&amp;"-6",Matches!$J$2:$J$201,0))=""),"",IF(AND($C1853&lt;&gt;"",INDEX(Matches!$F$2:$F$201,MATCH($A1853&amp;"-6",Matches!$J$2:$J$201,0))&lt;&gt;"",$C1853&gt;=INDEX(Matches!$F$2:$F$201,MATCH($A1853&amp;"-6",Matches!$J$2:$J$201,0))),"",IF(AND(N1853=INDEX(Matches!$G$2:$G$201,MATCH($A1853&amp;"-6",Matches!$J$2:$J$201,0)),O1853=INDEX(Matches!$H$2:$H$201,MATCH($A1853&amp;"-6",Matches!$J$2:$J$201,0))),5,IF(SIGN(N1853-O1853)&lt;&gt;SIGN(INDEX(Matches!$G$2:$G$201,MATCH($A1853&amp;"-6",Matches!$J$2:$J$201,0))-INDEX(Matches!$H$2:$H$201,MATCH($A1853&amp;"-6",Matches!$J$2:$J$201,0))),0,IF(N1853-O1853=INDEX(Matches!$G$2:$G$201,MATCH($A1853&amp;"-6",Matches!$J$2:$J$201,0))-INDEX(Matches!$H$2:$H$201,MATCH($A1853&amp;"-6",Matches!$J$2:$J$201,0)),3,2))))),""))</f>
        <v/>
      </c>
      <c r="AD1853" s="12" t="str">
        <f aca="false">IF(OR($B1853="",P1853="",Q1853=""),"",IFERROR(IF(OR(INDEX(Matches!$I$2:$I$201,MATCH($A1853&amp;"-7",Matches!$J$2:$J$201,0))="Void",INDEX(Matches!$G$2:$G$201,MATCH($A1853&amp;"-7",Matches!$J$2:$J$201,0))="",INDEX(Matches!$H$2:$H$201,MATCH($A1853&amp;"-7",Matches!$J$2:$J$201,0))=""),"",IF(AND($C1853&lt;&gt;"",INDEX(Matches!$F$2:$F$201,MATCH($A1853&amp;"-7",Matches!$J$2:$J$201,0))&lt;&gt;"",$C1853&gt;=INDEX(Matches!$F$2:$F$201,MATCH($A1853&amp;"-7",Matches!$J$2:$J$201,0))),"",IF(AND(P1853=INDEX(Matches!$G$2:$G$201,MATCH($A1853&amp;"-7",Matches!$J$2:$J$201,0)),Q1853=INDEX(Matches!$H$2:$H$201,MATCH($A1853&amp;"-7",Matches!$J$2:$J$201,0))),5,IF(SIGN(P1853-Q1853)&lt;&gt;SIGN(INDEX(Matches!$G$2:$G$201,MATCH($A1853&amp;"-7",Matches!$J$2:$J$201,0))-INDEX(Matches!$H$2:$H$201,MATCH($A1853&amp;"-7",Matches!$J$2:$J$201,0))),0,IF(P1853-Q1853=INDEX(Matches!$G$2:$G$201,MATCH($A1853&amp;"-7",Matches!$J$2:$J$201,0))-INDEX(Matches!$H$2:$H$201,MATCH($A1853&amp;"-7",Matches!$J$2:$J$201,0)),3,2))))),""))</f>
        <v/>
      </c>
      <c r="AE1853" s="12" t="str">
        <f aca="false">IF(OR($B1853="",R1853="",S1853=""),"",IFERROR(IF(OR(INDEX(Matches!$I$2:$I$201,MATCH($A1853&amp;"-8",Matches!$J$2:$J$201,0))="Void",INDEX(Matches!$G$2:$G$201,MATCH($A1853&amp;"-8",Matches!$J$2:$J$201,0))="",INDEX(Matches!$H$2:$H$201,MATCH($A1853&amp;"-8",Matches!$J$2:$J$201,0))=""),"",IF(AND($C1853&lt;&gt;"",INDEX(Matches!$F$2:$F$201,MATCH($A1853&amp;"-8",Matches!$J$2:$J$201,0))&lt;&gt;"",$C1853&gt;=INDEX(Matches!$F$2:$F$201,MATCH($A1853&amp;"-8",Matches!$J$2:$J$201,0))),"",IF(AND(R1853=INDEX(Matches!$G$2:$G$201,MATCH($A1853&amp;"-8",Matches!$J$2:$J$201,0)),S1853=INDEX(Matches!$H$2:$H$201,MATCH($A1853&amp;"-8",Matches!$J$2:$J$201,0))),5,IF(SIGN(R1853-S1853)&lt;&gt;SIGN(INDEX(Matches!$G$2:$G$201,MATCH($A1853&amp;"-8",Matches!$J$2:$J$201,0))-INDEX(Matches!$H$2:$H$201,MATCH($A1853&amp;"-8",Matches!$J$2:$J$201,0))),0,IF(R1853-S1853=INDEX(Matches!$G$2:$G$201,MATCH($A1853&amp;"-8",Matches!$J$2:$J$201,0))-INDEX(Matches!$H$2:$H$201,MATCH($A1853&amp;"-8",Matches!$J$2:$J$201,0)),3,2))))),""))</f>
        <v/>
      </c>
      <c r="AF1853" s="12" t="str">
        <f aca="false">IF(OR($B1853="",T1853="",U1853=""),"",IFERROR(IF(OR(INDEX(Matches!$I$2:$I$201,MATCH($A1853&amp;"-9",Matches!$J$2:$J$201,0))="Void",INDEX(Matches!$G$2:$G$201,MATCH($A1853&amp;"-9",Matches!$J$2:$J$201,0))="",INDEX(Matches!$H$2:$H$201,MATCH($A1853&amp;"-9",Matches!$J$2:$J$201,0))=""),"",IF(AND($C1853&lt;&gt;"",INDEX(Matches!$F$2:$F$201,MATCH($A1853&amp;"-9",Matches!$J$2:$J$201,0))&lt;&gt;"",$C1853&gt;=INDEX(Matches!$F$2:$F$201,MATCH($A1853&amp;"-9",Matches!$J$2:$J$201,0))),"",IF(AND(T1853=INDEX(Matches!$G$2:$G$201,MATCH($A1853&amp;"-9",Matches!$J$2:$J$201,0)),U1853=INDEX(Matches!$H$2:$H$201,MATCH($A1853&amp;"-9",Matches!$J$2:$J$201,0))),5,IF(SIGN(T1853-U1853)&lt;&gt;SIGN(INDEX(Matches!$G$2:$G$201,MATCH($A1853&amp;"-9",Matches!$J$2:$J$201,0))-INDEX(Matches!$H$2:$H$201,MATCH($A1853&amp;"-9",Matches!$J$2:$J$201,0))),0,IF(T1853-U1853=INDEX(Matches!$G$2:$G$201,MATCH($A1853&amp;"-9",Matches!$J$2:$J$201,0))-INDEX(Matches!$H$2:$H$201,MATCH($A1853&amp;"-9",Matches!$J$2:$J$201,0)),3,2))))),""))</f>
        <v/>
      </c>
      <c r="AG1853" s="12" t="str">
        <f aca="false">IF(OR($B1853="",V1853="",W1853=""),"",IFERROR(IF(OR(INDEX(Matches!$I$2:$I$201,MATCH($A1853&amp;"-10",Matches!$J$2:$J$201,0))="Void",INDEX(Matches!$G$2:$G$201,MATCH($A1853&amp;"-10",Matches!$J$2:$J$201,0))="",INDEX(Matches!$H$2:$H$201,MATCH($A1853&amp;"-10",Matches!$J$2:$J$201,0))=""),"",IF(AND($C1853&lt;&gt;"",INDEX(Matches!$F$2:$F$201,MATCH($A1853&amp;"-10",Matches!$J$2:$J$201,0))&lt;&gt;"",$C1853&gt;=INDEX(Matches!$F$2:$F$201,MATCH($A1853&amp;"-10",Matches!$J$2:$J$201,0))),"",IF(AND(V1853=INDEX(Matches!$G$2:$G$201,MATCH($A1853&amp;"-10",Matches!$J$2:$J$201,0)),W1853=INDEX(Matches!$H$2:$H$201,MATCH($A1853&amp;"-10",Matches!$J$2:$J$201,0))),5,IF(SIGN(V1853-W1853)&lt;&gt;SIGN(INDEX(Matches!$G$2:$G$201,MATCH($A1853&amp;"-10",Matches!$J$2:$J$201,0))-INDEX(Matches!$H$2:$H$201,MATCH($A1853&amp;"-10",Matches!$J$2:$J$201,0))),0,IF(V1853-W1853=INDEX(Matches!$G$2:$G$201,MATCH($A1853&amp;"-10",Matches!$J$2:$J$201,0))-INDEX(Matches!$H$2:$H$201,MATCH($A1853&amp;"-10",Matches!$J$2:$J$201,0)),3,2))))),""))</f>
        <v/>
      </c>
      <c r="AH1853" s="13" t="str">
        <f aca="false">IF($B1853="","",SUM(X1853:AG1853))</f>
        <v/>
      </c>
      <c r="AI1853" s="12" t="str">
        <f aca="false">IF($B1853="","",COUNTIF(X1853:AG1853,5))</f>
        <v/>
      </c>
      <c r="AJ1853" s="12" t="str">
        <f aca="false">IF($B1853="","",COUNTIF(X1853:AG1853,"&gt;=2"))</f>
        <v/>
      </c>
      <c r="AK1853" s="12" t="str">
        <f aca="false">IF($B1853="","",COUNT(X1853:AG1853))</f>
        <v/>
      </c>
    </row>
    <row r="1854" customFormat="false" ht="15" hidden="false" customHeight="false" outlineLevel="0" collapsed="false">
      <c r="A1854" s="7"/>
      <c r="B1854" s="7"/>
      <c r="C1854" s="11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12" t="str">
        <f aca="false">IF(OR($B1854="",D1854="",E1854=""),"",IFERROR(IF(OR(INDEX(Matches!$I$2:$I$201,MATCH($A1854&amp;"-1",Matches!$J$2:$J$201,0))="Void",INDEX(Matches!$G$2:$G$201,MATCH($A1854&amp;"-1",Matches!$J$2:$J$201,0))="",INDEX(Matches!$H$2:$H$201,MATCH($A1854&amp;"-1",Matches!$J$2:$J$201,0))=""),"",IF(AND($C1854&lt;&gt;"",INDEX(Matches!$F$2:$F$201,MATCH($A1854&amp;"-1",Matches!$J$2:$J$201,0))&lt;&gt;"",$C1854&gt;=INDEX(Matches!$F$2:$F$201,MATCH($A1854&amp;"-1",Matches!$J$2:$J$201,0))),"",IF(AND(D1854=INDEX(Matches!$G$2:$G$201,MATCH($A1854&amp;"-1",Matches!$J$2:$J$201,0)),E1854=INDEX(Matches!$H$2:$H$201,MATCH($A1854&amp;"-1",Matches!$J$2:$J$201,0))),5,IF(SIGN(D1854-E1854)&lt;&gt;SIGN(INDEX(Matches!$G$2:$G$201,MATCH($A1854&amp;"-1",Matches!$J$2:$J$201,0))-INDEX(Matches!$H$2:$H$201,MATCH($A1854&amp;"-1",Matches!$J$2:$J$201,0))),0,IF(D1854-E1854=INDEX(Matches!$G$2:$G$201,MATCH($A1854&amp;"-1",Matches!$J$2:$J$201,0))-INDEX(Matches!$H$2:$H$201,MATCH($A1854&amp;"-1",Matches!$J$2:$J$201,0)),3,2))))),""))</f>
        <v/>
      </c>
      <c r="Y1854" s="12" t="str">
        <f aca="false">IF(OR($B1854="",F1854="",G1854=""),"",IFERROR(IF(OR(INDEX(Matches!$I$2:$I$201,MATCH($A1854&amp;"-2",Matches!$J$2:$J$201,0))="Void",INDEX(Matches!$G$2:$G$201,MATCH($A1854&amp;"-2",Matches!$J$2:$J$201,0))="",INDEX(Matches!$H$2:$H$201,MATCH($A1854&amp;"-2",Matches!$J$2:$J$201,0))=""),"",IF(AND($C1854&lt;&gt;"",INDEX(Matches!$F$2:$F$201,MATCH($A1854&amp;"-2",Matches!$J$2:$J$201,0))&lt;&gt;"",$C1854&gt;=INDEX(Matches!$F$2:$F$201,MATCH($A1854&amp;"-2",Matches!$J$2:$J$201,0))),"",IF(AND(F1854=INDEX(Matches!$G$2:$G$201,MATCH($A1854&amp;"-2",Matches!$J$2:$J$201,0)),G1854=INDEX(Matches!$H$2:$H$201,MATCH($A1854&amp;"-2",Matches!$J$2:$J$201,0))),5,IF(SIGN(F1854-G1854)&lt;&gt;SIGN(INDEX(Matches!$G$2:$G$201,MATCH($A1854&amp;"-2",Matches!$J$2:$J$201,0))-INDEX(Matches!$H$2:$H$201,MATCH($A1854&amp;"-2",Matches!$J$2:$J$201,0))),0,IF(F1854-G1854=INDEX(Matches!$G$2:$G$201,MATCH($A1854&amp;"-2",Matches!$J$2:$J$201,0))-INDEX(Matches!$H$2:$H$201,MATCH($A1854&amp;"-2",Matches!$J$2:$J$201,0)),3,2))))),""))</f>
        <v/>
      </c>
      <c r="Z1854" s="12" t="str">
        <f aca="false">IF(OR($B1854="",H1854="",I1854=""),"",IFERROR(IF(OR(INDEX(Matches!$I$2:$I$201,MATCH($A1854&amp;"-3",Matches!$J$2:$J$201,0))="Void",INDEX(Matches!$G$2:$G$201,MATCH($A1854&amp;"-3",Matches!$J$2:$J$201,0))="",INDEX(Matches!$H$2:$H$201,MATCH($A1854&amp;"-3",Matches!$J$2:$J$201,0))=""),"",IF(AND($C1854&lt;&gt;"",INDEX(Matches!$F$2:$F$201,MATCH($A1854&amp;"-3",Matches!$J$2:$J$201,0))&lt;&gt;"",$C1854&gt;=INDEX(Matches!$F$2:$F$201,MATCH($A1854&amp;"-3",Matches!$J$2:$J$201,0))),"",IF(AND(H1854=INDEX(Matches!$G$2:$G$201,MATCH($A1854&amp;"-3",Matches!$J$2:$J$201,0)),I1854=INDEX(Matches!$H$2:$H$201,MATCH($A1854&amp;"-3",Matches!$J$2:$J$201,0))),5,IF(SIGN(H1854-I1854)&lt;&gt;SIGN(INDEX(Matches!$G$2:$G$201,MATCH($A1854&amp;"-3",Matches!$J$2:$J$201,0))-INDEX(Matches!$H$2:$H$201,MATCH($A1854&amp;"-3",Matches!$J$2:$J$201,0))),0,IF(H1854-I1854=INDEX(Matches!$G$2:$G$201,MATCH($A1854&amp;"-3",Matches!$J$2:$J$201,0))-INDEX(Matches!$H$2:$H$201,MATCH($A1854&amp;"-3",Matches!$J$2:$J$201,0)),3,2))))),""))</f>
        <v/>
      </c>
      <c r="AA1854" s="12" t="str">
        <f aca="false">IF(OR($B1854="",J1854="",K1854=""),"",IFERROR(IF(OR(INDEX(Matches!$I$2:$I$201,MATCH($A1854&amp;"-4",Matches!$J$2:$J$201,0))="Void",INDEX(Matches!$G$2:$G$201,MATCH($A1854&amp;"-4",Matches!$J$2:$J$201,0))="",INDEX(Matches!$H$2:$H$201,MATCH($A1854&amp;"-4",Matches!$J$2:$J$201,0))=""),"",IF(AND($C1854&lt;&gt;"",INDEX(Matches!$F$2:$F$201,MATCH($A1854&amp;"-4",Matches!$J$2:$J$201,0))&lt;&gt;"",$C1854&gt;=INDEX(Matches!$F$2:$F$201,MATCH($A1854&amp;"-4",Matches!$J$2:$J$201,0))),"",IF(AND(J1854=INDEX(Matches!$G$2:$G$201,MATCH($A1854&amp;"-4",Matches!$J$2:$J$201,0)),K1854=INDEX(Matches!$H$2:$H$201,MATCH($A1854&amp;"-4",Matches!$J$2:$J$201,0))),5,IF(SIGN(J1854-K1854)&lt;&gt;SIGN(INDEX(Matches!$G$2:$G$201,MATCH($A1854&amp;"-4",Matches!$J$2:$J$201,0))-INDEX(Matches!$H$2:$H$201,MATCH($A1854&amp;"-4",Matches!$J$2:$J$201,0))),0,IF(J1854-K1854=INDEX(Matches!$G$2:$G$201,MATCH($A1854&amp;"-4",Matches!$J$2:$J$201,0))-INDEX(Matches!$H$2:$H$201,MATCH($A1854&amp;"-4",Matches!$J$2:$J$201,0)),3,2))))),""))</f>
        <v/>
      </c>
      <c r="AB1854" s="12" t="str">
        <f aca="false">IF(OR($B1854="",L1854="",M1854=""),"",IFERROR(IF(OR(INDEX(Matches!$I$2:$I$201,MATCH($A1854&amp;"-5",Matches!$J$2:$J$201,0))="Void",INDEX(Matches!$G$2:$G$201,MATCH($A1854&amp;"-5",Matches!$J$2:$J$201,0))="",INDEX(Matches!$H$2:$H$201,MATCH($A1854&amp;"-5",Matches!$J$2:$J$201,0))=""),"",IF(AND($C1854&lt;&gt;"",INDEX(Matches!$F$2:$F$201,MATCH($A1854&amp;"-5",Matches!$J$2:$J$201,0))&lt;&gt;"",$C1854&gt;=INDEX(Matches!$F$2:$F$201,MATCH($A1854&amp;"-5",Matches!$J$2:$J$201,0))),"",IF(AND(L1854=INDEX(Matches!$G$2:$G$201,MATCH($A1854&amp;"-5",Matches!$J$2:$J$201,0)),M1854=INDEX(Matches!$H$2:$H$201,MATCH($A1854&amp;"-5",Matches!$J$2:$J$201,0))),5,IF(SIGN(L1854-M1854)&lt;&gt;SIGN(INDEX(Matches!$G$2:$G$201,MATCH($A1854&amp;"-5",Matches!$J$2:$J$201,0))-INDEX(Matches!$H$2:$H$201,MATCH($A1854&amp;"-5",Matches!$J$2:$J$201,0))),0,IF(L1854-M1854=INDEX(Matches!$G$2:$G$201,MATCH($A1854&amp;"-5",Matches!$J$2:$J$201,0))-INDEX(Matches!$H$2:$H$201,MATCH($A1854&amp;"-5",Matches!$J$2:$J$201,0)),3,2))))),""))</f>
        <v/>
      </c>
      <c r="AC1854" s="12" t="str">
        <f aca="false">IF(OR($B1854="",N1854="",O1854=""),"",IFERROR(IF(OR(INDEX(Matches!$I$2:$I$201,MATCH($A1854&amp;"-6",Matches!$J$2:$J$201,0))="Void",INDEX(Matches!$G$2:$G$201,MATCH($A1854&amp;"-6",Matches!$J$2:$J$201,0))="",INDEX(Matches!$H$2:$H$201,MATCH($A1854&amp;"-6",Matches!$J$2:$J$201,0))=""),"",IF(AND($C1854&lt;&gt;"",INDEX(Matches!$F$2:$F$201,MATCH($A1854&amp;"-6",Matches!$J$2:$J$201,0))&lt;&gt;"",$C1854&gt;=INDEX(Matches!$F$2:$F$201,MATCH($A1854&amp;"-6",Matches!$J$2:$J$201,0))),"",IF(AND(N1854=INDEX(Matches!$G$2:$G$201,MATCH($A1854&amp;"-6",Matches!$J$2:$J$201,0)),O1854=INDEX(Matches!$H$2:$H$201,MATCH($A1854&amp;"-6",Matches!$J$2:$J$201,0))),5,IF(SIGN(N1854-O1854)&lt;&gt;SIGN(INDEX(Matches!$G$2:$G$201,MATCH($A1854&amp;"-6",Matches!$J$2:$J$201,0))-INDEX(Matches!$H$2:$H$201,MATCH($A1854&amp;"-6",Matches!$J$2:$J$201,0))),0,IF(N1854-O1854=INDEX(Matches!$G$2:$G$201,MATCH($A1854&amp;"-6",Matches!$J$2:$J$201,0))-INDEX(Matches!$H$2:$H$201,MATCH($A1854&amp;"-6",Matches!$J$2:$J$201,0)),3,2))))),""))</f>
        <v/>
      </c>
      <c r="AD1854" s="12" t="str">
        <f aca="false">IF(OR($B1854="",P1854="",Q1854=""),"",IFERROR(IF(OR(INDEX(Matches!$I$2:$I$201,MATCH($A1854&amp;"-7",Matches!$J$2:$J$201,0))="Void",INDEX(Matches!$G$2:$G$201,MATCH($A1854&amp;"-7",Matches!$J$2:$J$201,0))="",INDEX(Matches!$H$2:$H$201,MATCH($A1854&amp;"-7",Matches!$J$2:$J$201,0))=""),"",IF(AND($C1854&lt;&gt;"",INDEX(Matches!$F$2:$F$201,MATCH($A1854&amp;"-7",Matches!$J$2:$J$201,0))&lt;&gt;"",$C1854&gt;=INDEX(Matches!$F$2:$F$201,MATCH($A1854&amp;"-7",Matches!$J$2:$J$201,0))),"",IF(AND(P1854=INDEX(Matches!$G$2:$G$201,MATCH($A1854&amp;"-7",Matches!$J$2:$J$201,0)),Q1854=INDEX(Matches!$H$2:$H$201,MATCH($A1854&amp;"-7",Matches!$J$2:$J$201,0))),5,IF(SIGN(P1854-Q1854)&lt;&gt;SIGN(INDEX(Matches!$G$2:$G$201,MATCH($A1854&amp;"-7",Matches!$J$2:$J$201,0))-INDEX(Matches!$H$2:$H$201,MATCH($A1854&amp;"-7",Matches!$J$2:$J$201,0))),0,IF(P1854-Q1854=INDEX(Matches!$G$2:$G$201,MATCH($A1854&amp;"-7",Matches!$J$2:$J$201,0))-INDEX(Matches!$H$2:$H$201,MATCH($A1854&amp;"-7",Matches!$J$2:$J$201,0)),3,2))))),""))</f>
        <v/>
      </c>
      <c r="AE1854" s="12" t="str">
        <f aca="false">IF(OR($B1854="",R1854="",S1854=""),"",IFERROR(IF(OR(INDEX(Matches!$I$2:$I$201,MATCH($A1854&amp;"-8",Matches!$J$2:$J$201,0))="Void",INDEX(Matches!$G$2:$G$201,MATCH($A1854&amp;"-8",Matches!$J$2:$J$201,0))="",INDEX(Matches!$H$2:$H$201,MATCH($A1854&amp;"-8",Matches!$J$2:$J$201,0))=""),"",IF(AND($C1854&lt;&gt;"",INDEX(Matches!$F$2:$F$201,MATCH($A1854&amp;"-8",Matches!$J$2:$J$201,0))&lt;&gt;"",$C1854&gt;=INDEX(Matches!$F$2:$F$201,MATCH($A1854&amp;"-8",Matches!$J$2:$J$201,0))),"",IF(AND(R1854=INDEX(Matches!$G$2:$G$201,MATCH($A1854&amp;"-8",Matches!$J$2:$J$201,0)),S1854=INDEX(Matches!$H$2:$H$201,MATCH($A1854&amp;"-8",Matches!$J$2:$J$201,0))),5,IF(SIGN(R1854-S1854)&lt;&gt;SIGN(INDEX(Matches!$G$2:$G$201,MATCH($A1854&amp;"-8",Matches!$J$2:$J$201,0))-INDEX(Matches!$H$2:$H$201,MATCH($A1854&amp;"-8",Matches!$J$2:$J$201,0))),0,IF(R1854-S1854=INDEX(Matches!$G$2:$G$201,MATCH($A1854&amp;"-8",Matches!$J$2:$J$201,0))-INDEX(Matches!$H$2:$H$201,MATCH($A1854&amp;"-8",Matches!$J$2:$J$201,0)),3,2))))),""))</f>
        <v/>
      </c>
      <c r="AF1854" s="12" t="str">
        <f aca="false">IF(OR($B1854="",T1854="",U1854=""),"",IFERROR(IF(OR(INDEX(Matches!$I$2:$I$201,MATCH($A1854&amp;"-9",Matches!$J$2:$J$201,0))="Void",INDEX(Matches!$G$2:$G$201,MATCH($A1854&amp;"-9",Matches!$J$2:$J$201,0))="",INDEX(Matches!$H$2:$H$201,MATCH($A1854&amp;"-9",Matches!$J$2:$J$201,0))=""),"",IF(AND($C1854&lt;&gt;"",INDEX(Matches!$F$2:$F$201,MATCH($A1854&amp;"-9",Matches!$J$2:$J$201,0))&lt;&gt;"",$C1854&gt;=INDEX(Matches!$F$2:$F$201,MATCH($A1854&amp;"-9",Matches!$J$2:$J$201,0))),"",IF(AND(T1854=INDEX(Matches!$G$2:$G$201,MATCH($A1854&amp;"-9",Matches!$J$2:$J$201,0)),U1854=INDEX(Matches!$H$2:$H$201,MATCH($A1854&amp;"-9",Matches!$J$2:$J$201,0))),5,IF(SIGN(T1854-U1854)&lt;&gt;SIGN(INDEX(Matches!$G$2:$G$201,MATCH($A1854&amp;"-9",Matches!$J$2:$J$201,0))-INDEX(Matches!$H$2:$H$201,MATCH($A1854&amp;"-9",Matches!$J$2:$J$201,0))),0,IF(T1854-U1854=INDEX(Matches!$G$2:$G$201,MATCH($A1854&amp;"-9",Matches!$J$2:$J$201,0))-INDEX(Matches!$H$2:$H$201,MATCH($A1854&amp;"-9",Matches!$J$2:$J$201,0)),3,2))))),""))</f>
        <v/>
      </c>
      <c r="AG1854" s="12" t="str">
        <f aca="false">IF(OR($B1854="",V1854="",W1854=""),"",IFERROR(IF(OR(INDEX(Matches!$I$2:$I$201,MATCH($A1854&amp;"-10",Matches!$J$2:$J$201,0))="Void",INDEX(Matches!$G$2:$G$201,MATCH($A1854&amp;"-10",Matches!$J$2:$J$201,0))="",INDEX(Matches!$H$2:$H$201,MATCH($A1854&amp;"-10",Matches!$J$2:$J$201,0))=""),"",IF(AND($C1854&lt;&gt;"",INDEX(Matches!$F$2:$F$201,MATCH($A1854&amp;"-10",Matches!$J$2:$J$201,0))&lt;&gt;"",$C1854&gt;=INDEX(Matches!$F$2:$F$201,MATCH($A1854&amp;"-10",Matches!$J$2:$J$201,0))),"",IF(AND(V1854=INDEX(Matches!$G$2:$G$201,MATCH($A1854&amp;"-10",Matches!$J$2:$J$201,0)),W1854=INDEX(Matches!$H$2:$H$201,MATCH($A1854&amp;"-10",Matches!$J$2:$J$201,0))),5,IF(SIGN(V1854-W1854)&lt;&gt;SIGN(INDEX(Matches!$G$2:$G$201,MATCH($A1854&amp;"-10",Matches!$J$2:$J$201,0))-INDEX(Matches!$H$2:$H$201,MATCH($A1854&amp;"-10",Matches!$J$2:$J$201,0))),0,IF(V1854-W1854=INDEX(Matches!$G$2:$G$201,MATCH($A1854&amp;"-10",Matches!$J$2:$J$201,0))-INDEX(Matches!$H$2:$H$201,MATCH($A1854&amp;"-10",Matches!$J$2:$J$201,0)),3,2))))),""))</f>
        <v/>
      </c>
      <c r="AH1854" s="13" t="str">
        <f aca="false">IF($B1854="","",SUM(X1854:AG1854))</f>
        <v/>
      </c>
      <c r="AI1854" s="12" t="str">
        <f aca="false">IF($B1854="","",COUNTIF(X1854:AG1854,5))</f>
        <v/>
      </c>
      <c r="AJ1854" s="12" t="str">
        <f aca="false">IF($B1854="","",COUNTIF(X1854:AG1854,"&gt;=2"))</f>
        <v/>
      </c>
      <c r="AK1854" s="12" t="str">
        <f aca="false">IF($B1854="","",COUNT(X1854:AG1854))</f>
        <v/>
      </c>
    </row>
    <row r="1855" customFormat="false" ht="15" hidden="false" customHeight="false" outlineLevel="0" collapsed="false">
      <c r="A1855" s="7"/>
      <c r="B1855" s="7"/>
      <c r="C1855" s="11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12" t="str">
        <f aca="false">IF(OR($B1855="",D1855="",E1855=""),"",IFERROR(IF(OR(INDEX(Matches!$I$2:$I$201,MATCH($A1855&amp;"-1",Matches!$J$2:$J$201,0))="Void",INDEX(Matches!$G$2:$G$201,MATCH($A1855&amp;"-1",Matches!$J$2:$J$201,0))="",INDEX(Matches!$H$2:$H$201,MATCH($A1855&amp;"-1",Matches!$J$2:$J$201,0))=""),"",IF(AND($C1855&lt;&gt;"",INDEX(Matches!$F$2:$F$201,MATCH($A1855&amp;"-1",Matches!$J$2:$J$201,0))&lt;&gt;"",$C1855&gt;=INDEX(Matches!$F$2:$F$201,MATCH($A1855&amp;"-1",Matches!$J$2:$J$201,0))),"",IF(AND(D1855=INDEX(Matches!$G$2:$G$201,MATCH($A1855&amp;"-1",Matches!$J$2:$J$201,0)),E1855=INDEX(Matches!$H$2:$H$201,MATCH($A1855&amp;"-1",Matches!$J$2:$J$201,0))),5,IF(SIGN(D1855-E1855)&lt;&gt;SIGN(INDEX(Matches!$G$2:$G$201,MATCH($A1855&amp;"-1",Matches!$J$2:$J$201,0))-INDEX(Matches!$H$2:$H$201,MATCH($A1855&amp;"-1",Matches!$J$2:$J$201,0))),0,IF(D1855-E1855=INDEX(Matches!$G$2:$G$201,MATCH($A1855&amp;"-1",Matches!$J$2:$J$201,0))-INDEX(Matches!$H$2:$H$201,MATCH($A1855&amp;"-1",Matches!$J$2:$J$201,0)),3,2))))),""))</f>
        <v/>
      </c>
      <c r="Y1855" s="12" t="str">
        <f aca="false">IF(OR($B1855="",F1855="",G1855=""),"",IFERROR(IF(OR(INDEX(Matches!$I$2:$I$201,MATCH($A1855&amp;"-2",Matches!$J$2:$J$201,0))="Void",INDEX(Matches!$G$2:$G$201,MATCH($A1855&amp;"-2",Matches!$J$2:$J$201,0))="",INDEX(Matches!$H$2:$H$201,MATCH($A1855&amp;"-2",Matches!$J$2:$J$201,0))=""),"",IF(AND($C1855&lt;&gt;"",INDEX(Matches!$F$2:$F$201,MATCH($A1855&amp;"-2",Matches!$J$2:$J$201,0))&lt;&gt;"",$C1855&gt;=INDEX(Matches!$F$2:$F$201,MATCH($A1855&amp;"-2",Matches!$J$2:$J$201,0))),"",IF(AND(F1855=INDEX(Matches!$G$2:$G$201,MATCH($A1855&amp;"-2",Matches!$J$2:$J$201,0)),G1855=INDEX(Matches!$H$2:$H$201,MATCH($A1855&amp;"-2",Matches!$J$2:$J$201,0))),5,IF(SIGN(F1855-G1855)&lt;&gt;SIGN(INDEX(Matches!$G$2:$G$201,MATCH($A1855&amp;"-2",Matches!$J$2:$J$201,0))-INDEX(Matches!$H$2:$H$201,MATCH($A1855&amp;"-2",Matches!$J$2:$J$201,0))),0,IF(F1855-G1855=INDEX(Matches!$G$2:$G$201,MATCH($A1855&amp;"-2",Matches!$J$2:$J$201,0))-INDEX(Matches!$H$2:$H$201,MATCH($A1855&amp;"-2",Matches!$J$2:$J$201,0)),3,2))))),""))</f>
        <v/>
      </c>
      <c r="Z1855" s="12" t="str">
        <f aca="false">IF(OR($B1855="",H1855="",I1855=""),"",IFERROR(IF(OR(INDEX(Matches!$I$2:$I$201,MATCH($A1855&amp;"-3",Matches!$J$2:$J$201,0))="Void",INDEX(Matches!$G$2:$G$201,MATCH($A1855&amp;"-3",Matches!$J$2:$J$201,0))="",INDEX(Matches!$H$2:$H$201,MATCH($A1855&amp;"-3",Matches!$J$2:$J$201,0))=""),"",IF(AND($C1855&lt;&gt;"",INDEX(Matches!$F$2:$F$201,MATCH($A1855&amp;"-3",Matches!$J$2:$J$201,0))&lt;&gt;"",$C1855&gt;=INDEX(Matches!$F$2:$F$201,MATCH($A1855&amp;"-3",Matches!$J$2:$J$201,0))),"",IF(AND(H1855=INDEX(Matches!$G$2:$G$201,MATCH($A1855&amp;"-3",Matches!$J$2:$J$201,0)),I1855=INDEX(Matches!$H$2:$H$201,MATCH($A1855&amp;"-3",Matches!$J$2:$J$201,0))),5,IF(SIGN(H1855-I1855)&lt;&gt;SIGN(INDEX(Matches!$G$2:$G$201,MATCH($A1855&amp;"-3",Matches!$J$2:$J$201,0))-INDEX(Matches!$H$2:$H$201,MATCH($A1855&amp;"-3",Matches!$J$2:$J$201,0))),0,IF(H1855-I1855=INDEX(Matches!$G$2:$G$201,MATCH($A1855&amp;"-3",Matches!$J$2:$J$201,0))-INDEX(Matches!$H$2:$H$201,MATCH($A1855&amp;"-3",Matches!$J$2:$J$201,0)),3,2))))),""))</f>
        <v/>
      </c>
      <c r="AA1855" s="12" t="str">
        <f aca="false">IF(OR($B1855="",J1855="",K1855=""),"",IFERROR(IF(OR(INDEX(Matches!$I$2:$I$201,MATCH($A1855&amp;"-4",Matches!$J$2:$J$201,0))="Void",INDEX(Matches!$G$2:$G$201,MATCH($A1855&amp;"-4",Matches!$J$2:$J$201,0))="",INDEX(Matches!$H$2:$H$201,MATCH($A1855&amp;"-4",Matches!$J$2:$J$201,0))=""),"",IF(AND($C1855&lt;&gt;"",INDEX(Matches!$F$2:$F$201,MATCH($A1855&amp;"-4",Matches!$J$2:$J$201,0))&lt;&gt;"",$C1855&gt;=INDEX(Matches!$F$2:$F$201,MATCH($A1855&amp;"-4",Matches!$J$2:$J$201,0))),"",IF(AND(J1855=INDEX(Matches!$G$2:$G$201,MATCH($A1855&amp;"-4",Matches!$J$2:$J$201,0)),K1855=INDEX(Matches!$H$2:$H$201,MATCH($A1855&amp;"-4",Matches!$J$2:$J$201,0))),5,IF(SIGN(J1855-K1855)&lt;&gt;SIGN(INDEX(Matches!$G$2:$G$201,MATCH($A1855&amp;"-4",Matches!$J$2:$J$201,0))-INDEX(Matches!$H$2:$H$201,MATCH($A1855&amp;"-4",Matches!$J$2:$J$201,0))),0,IF(J1855-K1855=INDEX(Matches!$G$2:$G$201,MATCH($A1855&amp;"-4",Matches!$J$2:$J$201,0))-INDEX(Matches!$H$2:$H$201,MATCH($A1855&amp;"-4",Matches!$J$2:$J$201,0)),3,2))))),""))</f>
        <v/>
      </c>
      <c r="AB1855" s="12" t="str">
        <f aca="false">IF(OR($B1855="",L1855="",M1855=""),"",IFERROR(IF(OR(INDEX(Matches!$I$2:$I$201,MATCH($A1855&amp;"-5",Matches!$J$2:$J$201,0))="Void",INDEX(Matches!$G$2:$G$201,MATCH($A1855&amp;"-5",Matches!$J$2:$J$201,0))="",INDEX(Matches!$H$2:$H$201,MATCH($A1855&amp;"-5",Matches!$J$2:$J$201,0))=""),"",IF(AND($C1855&lt;&gt;"",INDEX(Matches!$F$2:$F$201,MATCH($A1855&amp;"-5",Matches!$J$2:$J$201,0))&lt;&gt;"",$C1855&gt;=INDEX(Matches!$F$2:$F$201,MATCH($A1855&amp;"-5",Matches!$J$2:$J$201,0))),"",IF(AND(L1855=INDEX(Matches!$G$2:$G$201,MATCH($A1855&amp;"-5",Matches!$J$2:$J$201,0)),M1855=INDEX(Matches!$H$2:$H$201,MATCH($A1855&amp;"-5",Matches!$J$2:$J$201,0))),5,IF(SIGN(L1855-M1855)&lt;&gt;SIGN(INDEX(Matches!$G$2:$G$201,MATCH($A1855&amp;"-5",Matches!$J$2:$J$201,0))-INDEX(Matches!$H$2:$H$201,MATCH($A1855&amp;"-5",Matches!$J$2:$J$201,0))),0,IF(L1855-M1855=INDEX(Matches!$G$2:$G$201,MATCH($A1855&amp;"-5",Matches!$J$2:$J$201,0))-INDEX(Matches!$H$2:$H$201,MATCH($A1855&amp;"-5",Matches!$J$2:$J$201,0)),3,2))))),""))</f>
        <v/>
      </c>
      <c r="AC1855" s="12" t="str">
        <f aca="false">IF(OR($B1855="",N1855="",O1855=""),"",IFERROR(IF(OR(INDEX(Matches!$I$2:$I$201,MATCH($A1855&amp;"-6",Matches!$J$2:$J$201,0))="Void",INDEX(Matches!$G$2:$G$201,MATCH($A1855&amp;"-6",Matches!$J$2:$J$201,0))="",INDEX(Matches!$H$2:$H$201,MATCH($A1855&amp;"-6",Matches!$J$2:$J$201,0))=""),"",IF(AND($C1855&lt;&gt;"",INDEX(Matches!$F$2:$F$201,MATCH($A1855&amp;"-6",Matches!$J$2:$J$201,0))&lt;&gt;"",$C1855&gt;=INDEX(Matches!$F$2:$F$201,MATCH($A1855&amp;"-6",Matches!$J$2:$J$201,0))),"",IF(AND(N1855=INDEX(Matches!$G$2:$G$201,MATCH($A1855&amp;"-6",Matches!$J$2:$J$201,0)),O1855=INDEX(Matches!$H$2:$H$201,MATCH($A1855&amp;"-6",Matches!$J$2:$J$201,0))),5,IF(SIGN(N1855-O1855)&lt;&gt;SIGN(INDEX(Matches!$G$2:$G$201,MATCH($A1855&amp;"-6",Matches!$J$2:$J$201,0))-INDEX(Matches!$H$2:$H$201,MATCH($A1855&amp;"-6",Matches!$J$2:$J$201,0))),0,IF(N1855-O1855=INDEX(Matches!$G$2:$G$201,MATCH($A1855&amp;"-6",Matches!$J$2:$J$201,0))-INDEX(Matches!$H$2:$H$201,MATCH($A1855&amp;"-6",Matches!$J$2:$J$201,0)),3,2))))),""))</f>
        <v/>
      </c>
      <c r="AD1855" s="12" t="str">
        <f aca="false">IF(OR($B1855="",P1855="",Q1855=""),"",IFERROR(IF(OR(INDEX(Matches!$I$2:$I$201,MATCH($A1855&amp;"-7",Matches!$J$2:$J$201,0))="Void",INDEX(Matches!$G$2:$G$201,MATCH($A1855&amp;"-7",Matches!$J$2:$J$201,0))="",INDEX(Matches!$H$2:$H$201,MATCH($A1855&amp;"-7",Matches!$J$2:$J$201,0))=""),"",IF(AND($C1855&lt;&gt;"",INDEX(Matches!$F$2:$F$201,MATCH($A1855&amp;"-7",Matches!$J$2:$J$201,0))&lt;&gt;"",$C1855&gt;=INDEX(Matches!$F$2:$F$201,MATCH($A1855&amp;"-7",Matches!$J$2:$J$201,0))),"",IF(AND(P1855=INDEX(Matches!$G$2:$G$201,MATCH($A1855&amp;"-7",Matches!$J$2:$J$201,0)),Q1855=INDEX(Matches!$H$2:$H$201,MATCH($A1855&amp;"-7",Matches!$J$2:$J$201,0))),5,IF(SIGN(P1855-Q1855)&lt;&gt;SIGN(INDEX(Matches!$G$2:$G$201,MATCH($A1855&amp;"-7",Matches!$J$2:$J$201,0))-INDEX(Matches!$H$2:$H$201,MATCH($A1855&amp;"-7",Matches!$J$2:$J$201,0))),0,IF(P1855-Q1855=INDEX(Matches!$G$2:$G$201,MATCH($A1855&amp;"-7",Matches!$J$2:$J$201,0))-INDEX(Matches!$H$2:$H$201,MATCH($A1855&amp;"-7",Matches!$J$2:$J$201,0)),3,2))))),""))</f>
        <v/>
      </c>
      <c r="AE1855" s="12" t="str">
        <f aca="false">IF(OR($B1855="",R1855="",S1855=""),"",IFERROR(IF(OR(INDEX(Matches!$I$2:$I$201,MATCH($A1855&amp;"-8",Matches!$J$2:$J$201,0))="Void",INDEX(Matches!$G$2:$G$201,MATCH($A1855&amp;"-8",Matches!$J$2:$J$201,0))="",INDEX(Matches!$H$2:$H$201,MATCH($A1855&amp;"-8",Matches!$J$2:$J$201,0))=""),"",IF(AND($C1855&lt;&gt;"",INDEX(Matches!$F$2:$F$201,MATCH($A1855&amp;"-8",Matches!$J$2:$J$201,0))&lt;&gt;"",$C1855&gt;=INDEX(Matches!$F$2:$F$201,MATCH($A1855&amp;"-8",Matches!$J$2:$J$201,0))),"",IF(AND(R1855=INDEX(Matches!$G$2:$G$201,MATCH($A1855&amp;"-8",Matches!$J$2:$J$201,0)),S1855=INDEX(Matches!$H$2:$H$201,MATCH($A1855&amp;"-8",Matches!$J$2:$J$201,0))),5,IF(SIGN(R1855-S1855)&lt;&gt;SIGN(INDEX(Matches!$G$2:$G$201,MATCH($A1855&amp;"-8",Matches!$J$2:$J$201,0))-INDEX(Matches!$H$2:$H$201,MATCH($A1855&amp;"-8",Matches!$J$2:$J$201,0))),0,IF(R1855-S1855=INDEX(Matches!$G$2:$G$201,MATCH($A1855&amp;"-8",Matches!$J$2:$J$201,0))-INDEX(Matches!$H$2:$H$201,MATCH($A1855&amp;"-8",Matches!$J$2:$J$201,0)),3,2))))),""))</f>
        <v/>
      </c>
      <c r="AF1855" s="12" t="str">
        <f aca="false">IF(OR($B1855="",T1855="",U1855=""),"",IFERROR(IF(OR(INDEX(Matches!$I$2:$I$201,MATCH($A1855&amp;"-9",Matches!$J$2:$J$201,0))="Void",INDEX(Matches!$G$2:$G$201,MATCH($A1855&amp;"-9",Matches!$J$2:$J$201,0))="",INDEX(Matches!$H$2:$H$201,MATCH($A1855&amp;"-9",Matches!$J$2:$J$201,0))=""),"",IF(AND($C1855&lt;&gt;"",INDEX(Matches!$F$2:$F$201,MATCH($A1855&amp;"-9",Matches!$J$2:$J$201,0))&lt;&gt;"",$C1855&gt;=INDEX(Matches!$F$2:$F$201,MATCH($A1855&amp;"-9",Matches!$J$2:$J$201,0))),"",IF(AND(T1855=INDEX(Matches!$G$2:$G$201,MATCH($A1855&amp;"-9",Matches!$J$2:$J$201,0)),U1855=INDEX(Matches!$H$2:$H$201,MATCH($A1855&amp;"-9",Matches!$J$2:$J$201,0))),5,IF(SIGN(T1855-U1855)&lt;&gt;SIGN(INDEX(Matches!$G$2:$G$201,MATCH($A1855&amp;"-9",Matches!$J$2:$J$201,0))-INDEX(Matches!$H$2:$H$201,MATCH($A1855&amp;"-9",Matches!$J$2:$J$201,0))),0,IF(T1855-U1855=INDEX(Matches!$G$2:$G$201,MATCH($A1855&amp;"-9",Matches!$J$2:$J$201,0))-INDEX(Matches!$H$2:$H$201,MATCH($A1855&amp;"-9",Matches!$J$2:$J$201,0)),3,2))))),""))</f>
        <v/>
      </c>
      <c r="AG1855" s="12" t="str">
        <f aca="false">IF(OR($B1855="",V1855="",W1855=""),"",IFERROR(IF(OR(INDEX(Matches!$I$2:$I$201,MATCH($A1855&amp;"-10",Matches!$J$2:$J$201,0))="Void",INDEX(Matches!$G$2:$G$201,MATCH($A1855&amp;"-10",Matches!$J$2:$J$201,0))="",INDEX(Matches!$H$2:$H$201,MATCH($A1855&amp;"-10",Matches!$J$2:$J$201,0))=""),"",IF(AND($C1855&lt;&gt;"",INDEX(Matches!$F$2:$F$201,MATCH($A1855&amp;"-10",Matches!$J$2:$J$201,0))&lt;&gt;"",$C1855&gt;=INDEX(Matches!$F$2:$F$201,MATCH($A1855&amp;"-10",Matches!$J$2:$J$201,0))),"",IF(AND(V1855=INDEX(Matches!$G$2:$G$201,MATCH($A1855&amp;"-10",Matches!$J$2:$J$201,0)),W1855=INDEX(Matches!$H$2:$H$201,MATCH($A1855&amp;"-10",Matches!$J$2:$J$201,0))),5,IF(SIGN(V1855-W1855)&lt;&gt;SIGN(INDEX(Matches!$G$2:$G$201,MATCH($A1855&amp;"-10",Matches!$J$2:$J$201,0))-INDEX(Matches!$H$2:$H$201,MATCH($A1855&amp;"-10",Matches!$J$2:$J$201,0))),0,IF(V1855-W1855=INDEX(Matches!$G$2:$G$201,MATCH($A1855&amp;"-10",Matches!$J$2:$J$201,0))-INDEX(Matches!$H$2:$H$201,MATCH($A1855&amp;"-10",Matches!$J$2:$J$201,0)),3,2))))),""))</f>
        <v/>
      </c>
      <c r="AH1855" s="13" t="str">
        <f aca="false">IF($B1855="","",SUM(X1855:AG1855))</f>
        <v/>
      </c>
      <c r="AI1855" s="12" t="str">
        <f aca="false">IF($B1855="","",COUNTIF(X1855:AG1855,5))</f>
        <v/>
      </c>
      <c r="AJ1855" s="12" t="str">
        <f aca="false">IF($B1855="","",COUNTIF(X1855:AG1855,"&gt;=2"))</f>
        <v/>
      </c>
      <c r="AK1855" s="12" t="str">
        <f aca="false">IF($B1855="","",COUNT(X1855:AG1855))</f>
        <v/>
      </c>
    </row>
    <row r="1856" customFormat="false" ht="15" hidden="false" customHeight="false" outlineLevel="0" collapsed="false">
      <c r="A1856" s="7"/>
      <c r="B1856" s="7"/>
      <c r="C1856" s="11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12" t="str">
        <f aca="false">IF(OR($B1856="",D1856="",E1856=""),"",IFERROR(IF(OR(INDEX(Matches!$I$2:$I$201,MATCH($A1856&amp;"-1",Matches!$J$2:$J$201,0))="Void",INDEX(Matches!$G$2:$G$201,MATCH($A1856&amp;"-1",Matches!$J$2:$J$201,0))="",INDEX(Matches!$H$2:$H$201,MATCH($A1856&amp;"-1",Matches!$J$2:$J$201,0))=""),"",IF(AND($C1856&lt;&gt;"",INDEX(Matches!$F$2:$F$201,MATCH($A1856&amp;"-1",Matches!$J$2:$J$201,0))&lt;&gt;"",$C1856&gt;=INDEX(Matches!$F$2:$F$201,MATCH($A1856&amp;"-1",Matches!$J$2:$J$201,0))),"",IF(AND(D1856=INDEX(Matches!$G$2:$G$201,MATCH($A1856&amp;"-1",Matches!$J$2:$J$201,0)),E1856=INDEX(Matches!$H$2:$H$201,MATCH($A1856&amp;"-1",Matches!$J$2:$J$201,0))),5,IF(SIGN(D1856-E1856)&lt;&gt;SIGN(INDEX(Matches!$G$2:$G$201,MATCH($A1856&amp;"-1",Matches!$J$2:$J$201,0))-INDEX(Matches!$H$2:$H$201,MATCH($A1856&amp;"-1",Matches!$J$2:$J$201,0))),0,IF(D1856-E1856=INDEX(Matches!$G$2:$G$201,MATCH($A1856&amp;"-1",Matches!$J$2:$J$201,0))-INDEX(Matches!$H$2:$H$201,MATCH($A1856&amp;"-1",Matches!$J$2:$J$201,0)),3,2))))),""))</f>
        <v/>
      </c>
      <c r="Y1856" s="12" t="str">
        <f aca="false">IF(OR($B1856="",F1856="",G1856=""),"",IFERROR(IF(OR(INDEX(Matches!$I$2:$I$201,MATCH($A1856&amp;"-2",Matches!$J$2:$J$201,0))="Void",INDEX(Matches!$G$2:$G$201,MATCH($A1856&amp;"-2",Matches!$J$2:$J$201,0))="",INDEX(Matches!$H$2:$H$201,MATCH($A1856&amp;"-2",Matches!$J$2:$J$201,0))=""),"",IF(AND($C1856&lt;&gt;"",INDEX(Matches!$F$2:$F$201,MATCH($A1856&amp;"-2",Matches!$J$2:$J$201,0))&lt;&gt;"",$C1856&gt;=INDEX(Matches!$F$2:$F$201,MATCH($A1856&amp;"-2",Matches!$J$2:$J$201,0))),"",IF(AND(F1856=INDEX(Matches!$G$2:$G$201,MATCH($A1856&amp;"-2",Matches!$J$2:$J$201,0)),G1856=INDEX(Matches!$H$2:$H$201,MATCH($A1856&amp;"-2",Matches!$J$2:$J$201,0))),5,IF(SIGN(F1856-G1856)&lt;&gt;SIGN(INDEX(Matches!$G$2:$G$201,MATCH($A1856&amp;"-2",Matches!$J$2:$J$201,0))-INDEX(Matches!$H$2:$H$201,MATCH($A1856&amp;"-2",Matches!$J$2:$J$201,0))),0,IF(F1856-G1856=INDEX(Matches!$G$2:$G$201,MATCH($A1856&amp;"-2",Matches!$J$2:$J$201,0))-INDEX(Matches!$H$2:$H$201,MATCH($A1856&amp;"-2",Matches!$J$2:$J$201,0)),3,2))))),""))</f>
        <v/>
      </c>
      <c r="Z1856" s="12" t="str">
        <f aca="false">IF(OR($B1856="",H1856="",I1856=""),"",IFERROR(IF(OR(INDEX(Matches!$I$2:$I$201,MATCH($A1856&amp;"-3",Matches!$J$2:$J$201,0))="Void",INDEX(Matches!$G$2:$G$201,MATCH($A1856&amp;"-3",Matches!$J$2:$J$201,0))="",INDEX(Matches!$H$2:$H$201,MATCH($A1856&amp;"-3",Matches!$J$2:$J$201,0))=""),"",IF(AND($C1856&lt;&gt;"",INDEX(Matches!$F$2:$F$201,MATCH($A1856&amp;"-3",Matches!$J$2:$J$201,0))&lt;&gt;"",$C1856&gt;=INDEX(Matches!$F$2:$F$201,MATCH($A1856&amp;"-3",Matches!$J$2:$J$201,0))),"",IF(AND(H1856=INDEX(Matches!$G$2:$G$201,MATCH($A1856&amp;"-3",Matches!$J$2:$J$201,0)),I1856=INDEX(Matches!$H$2:$H$201,MATCH($A1856&amp;"-3",Matches!$J$2:$J$201,0))),5,IF(SIGN(H1856-I1856)&lt;&gt;SIGN(INDEX(Matches!$G$2:$G$201,MATCH($A1856&amp;"-3",Matches!$J$2:$J$201,0))-INDEX(Matches!$H$2:$H$201,MATCH($A1856&amp;"-3",Matches!$J$2:$J$201,0))),0,IF(H1856-I1856=INDEX(Matches!$G$2:$G$201,MATCH($A1856&amp;"-3",Matches!$J$2:$J$201,0))-INDEX(Matches!$H$2:$H$201,MATCH($A1856&amp;"-3",Matches!$J$2:$J$201,0)),3,2))))),""))</f>
        <v/>
      </c>
      <c r="AA1856" s="12" t="str">
        <f aca="false">IF(OR($B1856="",J1856="",K1856=""),"",IFERROR(IF(OR(INDEX(Matches!$I$2:$I$201,MATCH($A1856&amp;"-4",Matches!$J$2:$J$201,0))="Void",INDEX(Matches!$G$2:$G$201,MATCH($A1856&amp;"-4",Matches!$J$2:$J$201,0))="",INDEX(Matches!$H$2:$H$201,MATCH($A1856&amp;"-4",Matches!$J$2:$J$201,0))=""),"",IF(AND($C1856&lt;&gt;"",INDEX(Matches!$F$2:$F$201,MATCH($A1856&amp;"-4",Matches!$J$2:$J$201,0))&lt;&gt;"",$C1856&gt;=INDEX(Matches!$F$2:$F$201,MATCH($A1856&amp;"-4",Matches!$J$2:$J$201,0))),"",IF(AND(J1856=INDEX(Matches!$G$2:$G$201,MATCH($A1856&amp;"-4",Matches!$J$2:$J$201,0)),K1856=INDEX(Matches!$H$2:$H$201,MATCH($A1856&amp;"-4",Matches!$J$2:$J$201,0))),5,IF(SIGN(J1856-K1856)&lt;&gt;SIGN(INDEX(Matches!$G$2:$G$201,MATCH($A1856&amp;"-4",Matches!$J$2:$J$201,0))-INDEX(Matches!$H$2:$H$201,MATCH($A1856&amp;"-4",Matches!$J$2:$J$201,0))),0,IF(J1856-K1856=INDEX(Matches!$G$2:$G$201,MATCH($A1856&amp;"-4",Matches!$J$2:$J$201,0))-INDEX(Matches!$H$2:$H$201,MATCH($A1856&amp;"-4",Matches!$J$2:$J$201,0)),3,2))))),""))</f>
        <v/>
      </c>
      <c r="AB1856" s="12" t="str">
        <f aca="false">IF(OR($B1856="",L1856="",M1856=""),"",IFERROR(IF(OR(INDEX(Matches!$I$2:$I$201,MATCH($A1856&amp;"-5",Matches!$J$2:$J$201,0))="Void",INDEX(Matches!$G$2:$G$201,MATCH($A1856&amp;"-5",Matches!$J$2:$J$201,0))="",INDEX(Matches!$H$2:$H$201,MATCH($A1856&amp;"-5",Matches!$J$2:$J$201,0))=""),"",IF(AND($C1856&lt;&gt;"",INDEX(Matches!$F$2:$F$201,MATCH($A1856&amp;"-5",Matches!$J$2:$J$201,0))&lt;&gt;"",$C1856&gt;=INDEX(Matches!$F$2:$F$201,MATCH($A1856&amp;"-5",Matches!$J$2:$J$201,0))),"",IF(AND(L1856=INDEX(Matches!$G$2:$G$201,MATCH($A1856&amp;"-5",Matches!$J$2:$J$201,0)),M1856=INDEX(Matches!$H$2:$H$201,MATCH($A1856&amp;"-5",Matches!$J$2:$J$201,0))),5,IF(SIGN(L1856-M1856)&lt;&gt;SIGN(INDEX(Matches!$G$2:$G$201,MATCH($A1856&amp;"-5",Matches!$J$2:$J$201,0))-INDEX(Matches!$H$2:$H$201,MATCH($A1856&amp;"-5",Matches!$J$2:$J$201,0))),0,IF(L1856-M1856=INDEX(Matches!$G$2:$G$201,MATCH($A1856&amp;"-5",Matches!$J$2:$J$201,0))-INDEX(Matches!$H$2:$H$201,MATCH($A1856&amp;"-5",Matches!$J$2:$J$201,0)),3,2))))),""))</f>
        <v/>
      </c>
      <c r="AC1856" s="12" t="str">
        <f aca="false">IF(OR($B1856="",N1856="",O1856=""),"",IFERROR(IF(OR(INDEX(Matches!$I$2:$I$201,MATCH($A1856&amp;"-6",Matches!$J$2:$J$201,0))="Void",INDEX(Matches!$G$2:$G$201,MATCH($A1856&amp;"-6",Matches!$J$2:$J$201,0))="",INDEX(Matches!$H$2:$H$201,MATCH($A1856&amp;"-6",Matches!$J$2:$J$201,0))=""),"",IF(AND($C1856&lt;&gt;"",INDEX(Matches!$F$2:$F$201,MATCH($A1856&amp;"-6",Matches!$J$2:$J$201,0))&lt;&gt;"",$C1856&gt;=INDEX(Matches!$F$2:$F$201,MATCH($A1856&amp;"-6",Matches!$J$2:$J$201,0))),"",IF(AND(N1856=INDEX(Matches!$G$2:$G$201,MATCH($A1856&amp;"-6",Matches!$J$2:$J$201,0)),O1856=INDEX(Matches!$H$2:$H$201,MATCH($A1856&amp;"-6",Matches!$J$2:$J$201,0))),5,IF(SIGN(N1856-O1856)&lt;&gt;SIGN(INDEX(Matches!$G$2:$G$201,MATCH($A1856&amp;"-6",Matches!$J$2:$J$201,0))-INDEX(Matches!$H$2:$H$201,MATCH($A1856&amp;"-6",Matches!$J$2:$J$201,0))),0,IF(N1856-O1856=INDEX(Matches!$G$2:$G$201,MATCH($A1856&amp;"-6",Matches!$J$2:$J$201,0))-INDEX(Matches!$H$2:$H$201,MATCH($A1856&amp;"-6",Matches!$J$2:$J$201,0)),3,2))))),""))</f>
        <v/>
      </c>
      <c r="AD1856" s="12" t="str">
        <f aca="false">IF(OR($B1856="",P1856="",Q1856=""),"",IFERROR(IF(OR(INDEX(Matches!$I$2:$I$201,MATCH($A1856&amp;"-7",Matches!$J$2:$J$201,0))="Void",INDEX(Matches!$G$2:$G$201,MATCH($A1856&amp;"-7",Matches!$J$2:$J$201,0))="",INDEX(Matches!$H$2:$H$201,MATCH($A1856&amp;"-7",Matches!$J$2:$J$201,0))=""),"",IF(AND($C1856&lt;&gt;"",INDEX(Matches!$F$2:$F$201,MATCH($A1856&amp;"-7",Matches!$J$2:$J$201,0))&lt;&gt;"",$C1856&gt;=INDEX(Matches!$F$2:$F$201,MATCH($A1856&amp;"-7",Matches!$J$2:$J$201,0))),"",IF(AND(P1856=INDEX(Matches!$G$2:$G$201,MATCH($A1856&amp;"-7",Matches!$J$2:$J$201,0)),Q1856=INDEX(Matches!$H$2:$H$201,MATCH($A1856&amp;"-7",Matches!$J$2:$J$201,0))),5,IF(SIGN(P1856-Q1856)&lt;&gt;SIGN(INDEX(Matches!$G$2:$G$201,MATCH($A1856&amp;"-7",Matches!$J$2:$J$201,0))-INDEX(Matches!$H$2:$H$201,MATCH($A1856&amp;"-7",Matches!$J$2:$J$201,0))),0,IF(P1856-Q1856=INDEX(Matches!$G$2:$G$201,MATCH($A1856&amp;"-7",Matches!$J$2:$J$201,0))-INDEX(Matches!$H$2:$H$201,MATCH($A1856&amp;"-7",Matches!$J$2:$J$201,0)),3,2))))),""))</f>
        <v/>
      </c>
      <c r="AE1856" s="12" t="str">
        <f aca="false">IF(OR($B1856="",R1856="",S1856=""),"",IFERROR(IF(OR(INDEX(Matches!$I$2:$I$201,MATCH($A1856&amp;"-8",Matches!$J$2:$J$201,0))="Void",INDEX(Matches!$G$2:$G$201,MATCH($A1856&amp;"-8",Matches!$J$2:$J$201,0))="",INDEX(Matches!$H$2:$H$201,MATCH($A1856&amp;"-8",Matches!$J$2:$J$201,0))=""),"",IF(AND($C1856&lt;&gt;"",INDEX(Matches!$F$2:$F$201,MATCH($A1856&amp;"-8",Matches!$J$2:$J$201,0))&lt;&gt;"",$C1856&gt;=INDEX(Matches!$F$2:$F$201,MATCH($A1856&amp;"-8",Matches!$J$2:$J$201,0))),"",IF(AND(R1856=INDEX(Matches!$G$2:$G$201,MATCH($A1856&amp;"-8",Matches!$J$2:$J$201,0)),S1856=INDEX(Matches!$H$2:$H$201,MATCH($A1856&amp;"-8",Matches!$J$2:$J$201,0))),5,IF(SIGN(R1856-S1856)&lt;&gt;SIGN(INDEX(Matches!$G$2:$G$201,MATCH($A1856&amp;"-8",Matches!$J$2:$J$201,0))-INDEX(Matches!$H$2:$H$201,MATCH($A1856&amp;"-8",Matches!$J$2:$J$201,0))),0,IF(R1856-S1856=INDEX(Matches!$G$2:$G$201,MATCH($A1856&amp;"-8",Matches!$J$2:$J$201,0))-INDEX(Matches!$H$2:$H$201,MATCH($A1856&amp;"-8",Matches!$J$2:$J$201,0)),3,2))))),""))</f>
        <v/>
      </c>
      <c r="AF1856" s="12" t="str">
        <f aca="false">IF(OR($B1856="",T1856="",U1856=""),"",IFERROR(IF(OR(INDEX(Matches!$I$2:$I$201,MATCH($A1856&amp;"-9",Matches!$J$2:$J$201,0))="Void",INDEX(Matches!$G$2:$G$201,MATCH($A1856&amp;"-9",Matches!$J$2:$J$201,0))="",INDEX(Matches!$H$2:$H$201,MATCH($A1856&amp;"-9",Matches!$J$2:$J$201,0))=""),"",IF(AND($C1856&lt;&gt;"",INDEX(Matches!$F$2:$F$201,MATCH($A1856&amp;"-9",Matches!$J$2:$J$201,0))&lt;&gt;"",$C1856&gt;=INDEX(Matches!$F$2:$F$201,MATCH($A1856&amp;"-9",Matches!$J$2:$J$201,0))),"",IF(AND(T1856=INDEX(Matches!$G$2:$G$201,MATCH($A1856&amp;"-9",Matches!$J$2:$J$201,0)),U1856=INDEX(Matches!$H$2:$H$201,MATCH($A1856&amp;"-9",Matches!$J$2:$J$201,0))),5,IF(SIGN(T1856-U1856)&lt;&gt;SIGN(INDEX(Matches!$G$2:$G$201,MATCH($A1856&amp;"-9",Matches!$J$2:$J$201,0))-INDEX(Matches!$H$2:$H$201,MATCH($A1856&amp;"-9",Matches!$J$2:$J$201,0))),0,IF(T1856-U1856=INDEX(Matches!$G$2:$G$201,MATCH($A1856&amp;"-9",Matches!$J$2:$J$201,0))-INDEX(Matches!$H$2:$H$201,MATCH($A1856&amp;"-9",Matches!$J$2:$J$201,0)),3,2))))),""))</f>
        <v/>
      </c>
      <c r="AG1856" s="12" t="str">
        <f aca="false">IF(OR($B1856="",V1856="",W1856=""),"",IFERROR(IF(OR(INDEX(Matches!$I$2:$I$201,MATCH($A1856&amp;"-10",Matches!$J$2:$J$201,0))="Void",INDEX(Matches!$G$2:$G$201,MATCH($A1856&amp;"-10",Matches!$J$2:$J$201,0))="",INDEX(Matches!$H$2:$H$201,MATCH($A1856&amp;"-10",Matches!$J$2:$J$201,0))=""),"",IF(AND($C1856&lt;&gt;"",INDEX(Matches!$F$2:$F$201,MATCH($A1856&amp;"-10",Matches!$J$2:$J$201,0))&lt;&gt;"",$C1856&gt;=INDEX(Matches!$F$2:$F$201,MATCH($A1856&amp;"-10",Matches!$J$2:$J$201,0))),"",IF(AND(V1856=INDEX(Matches!$G$2:$G$201,MATCH($A1856&amp;"-10",Matches!$J$2:$J$201,0)),W1856=INDEX(Matches!$H$2:$H$201,MATCH($A1856&amp;"-10",Matches!$J$2:$J$201,0))),5,IF(SIGN(V1856-W1856)&lt;&gt;SIGN(INDEX(Matches!$G$2:$G$201,MATCH($A1856&amp;"-10",Matches!$J$2:$J$201,0))-INDEX(Matches!$H$2:$H$201,MATCH($A1856&amp;"-10",Matches!$J$2:$J$201,0))),0,IF(V1856-W1856=INDEX(Matches!$G$2:$G$201,MATCH($A1856&amp;"-10",Matches!$J$2:$J$201,0))-INDEX(Matches!$H$2:$H$201,MATCH($A1856&amp;"-10",Matches!$J$2:$J$201,0)),3,2))))),""))</f>
        <v/>
      </c>
      <c r="AH1856" s="13" t="str">
        <f aca="false">IF($B1856="","",SUM(X1856:AG1856))</f>
        <v/>
      </c>
      <c r="AI1856" s="12" t="str">
        <f aca="false">IF($B1856="","",COUNTIF(X1856:AG1856,5))</f>
        <v/>
      </c>
      <c r="AJ1856" s="12" t="str">
        <f aca="false">IF($B1856="","",COUNTIF(X1856:AG1856,"&gt;=2"))</f>
        <v/>
      </c>
      <c r="AK1856" s="12" t="str">
        <f aca="false">IF($B1856="","",COUNT(X1856:AG1856))</f>
        <v/>
      </c>
    </row>
    <row r="1857" customFormat="false" ht="15" hidden="false" customHeight="false" outlineLevel="0" collapsed="false">
      <c r="A1857" s="7"/>
      <c r="B1857" s="7"/>
      <c r="C1857" s="11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12" t="str">
        <f aca="false">IF(OR($B1857="",D1857="",E1857=""),"",IFERROR(IF(OR(INDEX(Matches!$I$2:$I$201,MATCH($A1857&amp;"-1",Matches!$J$2:$J$201,0))="Void",INDEX(Matches!$G$2:$G$201,MATCH($A1857&amp;"-1",Matches!$J$2:$J$201,0))="",INDEX(Matches!$H$2:$H$201,MATCH($A1857&amp;"-1",Matches!$J$2:$J$201,0))=""),"",IF(AND($C1857&lt;&gt;"",INDEX(Matches!$F$2:$F$201,MATCH($A1857&amp;"-1",Matches!$J$2:$J$201,0))&lt;&gt;"",$C1857&gt;=INDEX(Matches!$F$2:$F$201,MATCH($A1857&amp;"-1",Matches!$J$2:$J$201,0))),"",IF(AND(D1857=INDEX(Matches!$G$2:$G$201,MATCH($A1857&amp;"-1",Matches!$J$2:$J$201,0)),E1857=INDEX(Matches!$H$2:$H$201,MATCH($A1857&amp;"-1",Matches!$J$2:$J$201,0))),5,IF(SIGN(D1857-E1857)&lt;&gt;SIGN(INDEX(Matches!$G$2:$G$201,MATCH($A1857&amp;"-1",Matches!$J$2:$J$201,0))-INDEX(Matches!$H$2:$H$201,MATCH($A1857&amp;"-1",Matches!$J$2:$J$201,0))),0,IF(D1857-E1857=INDEX(Matches!$G$2:$G$201,MATCH($A1857&amp;"-1",Matches!$J$2:$J$201,0))-INDEX(Matches!$H$2:$H$201,MATCH($A1857&amp;"-1",Matches!$J$2:$J$201,0)),3,2))))),""))</f>
        <v/>
      </c>
      <c r="Y1857" s="12" t="str">
        <f aca="false">IF(OR($B1857="",F1857="",G1857=""),"",IFERROR(IF(OR(INDEX(Matches!$I$2:$I$201,MATCH($A1857&amp;"-2",Matches!$J$2:$J$201,0))="Void",INDEX(Matches!$G$2:$G$201,MATCH($A1857&amp;"-2",Matches!$J$2:$J$201,0))="",INDEX(Matches!$H$2:$H$201,MATCH($A1857&amp;"-2",Matches!$J$2:$J$201,0))=""),"",IF(AND($C1857&lt;&gt;"",INDEX(Matches!$F$2:$F$201,MATCH($A1857&amp;"-2",Matches!$J$2:$J$201,0))&lt;&gt;"",$C1857&gt;=INDEX(Matches!$F$2:$F$201,MATCH($A1857&amp;"-2",Matches!$J$2:$J$201,0))),"",IF(AND(F1857=INDEX(Matches!$G$2:$G$201,MATCH($A1857&amp;"-2",Matches!$J$2:$J$201,0)),G1857=INDEX(Matches!$H$2:$H$201,MATCH($A1857&amp;"-2",Matches!$J$2:$J$201,0))),5,IF(SIGN(F1857-G1857)&lt;&gt;SIGN(INDEX(Matches!$G$2:$G$201,MATCH($A1857&amp;"-2",Matches!$J$2:$J$201,0))-INDEX(Matches!$H$2:$H$201,MATCH($A1857&amp;"-2",Matches!$J$2:$J$201,0))),0,IF(F1857-G1857=INDEX(Matches!$G$2:$G$201,MATCH($A1857&amp;"-2",Matches!$J$2:$J$201,0))-INDEX(Matches!$H$2:$H$201,MATCH($A1857&amp;"-2",Matches!$J$2:$J$201,0)),3,2))))),""))</f>
        <v/>
      </c>
      <c r="Z1857" s="12" t="str">
        <f aca="false">IF(OR($B1857="",H1857="",I1857=""),"",IFERROR(IF(OR(INDEX(Matches!$I$2:$I$201,MATCH($A1857&amp;"-3",Matches!$J$2:$J$201,0))="Void",INDEX(Matches!$G$2:$G$201,MATCH($A1857&amp;"-3",Matches!$J$2:$J$201,0))="",INDEX(Matches!$H$2:$H$201,MATCH($A1857&amp;"-3",Matches!$J$2:$J$201,0))=""),"",IF(AND($C1857&lt;&gt;"",INDEX(Matches!$F$2:$F$201,MATCH($A1857&amp;"-3",Matches!$J$2:$J$201,0))&lt;&gt;"",$C1857&gt;=INDEX(Matches!$F$2:$F$201,MATCH($A1857&amp;"-3",Matches!$J$2:$J$201,0))),"",IF(AND(H1857=INDEX(Matches!$G$2:$G$201,MATCH($A1857&amp;"-3",Matches!$J$2:$J$201,0)),I1857=INDEX(Matches!$H$2:$H$201,MATCH($A1857&amp;"-3",Matches!$J$2:$J$201,0))),5,IF(SIGN(H1857-I1857)&lt;&gt;SIGN(INDEX(Matches!$G$2:$G$201,MATCH($A1857&amp;"-3",Matches!$J$2:$J$201,0))-INDEX(Matches!$H$2:$H$201,MATCH($A1857&amp;"-3",Matches!$J$2:$J$201,0))),0,IF(H1857-I1857=INDEX(Matches!$G$2:$G$201,MATCH($A1857&amp;"-3",Matches!$J$2:$J$201,0))-INDEX(Matches!$H$2:$H$201,MATCH($A1857&amp;"-3",Matches!$J$2:$J$201,0)),3,2))))),""))</f>
        <v/>
      </c>
      <c r="AA1857" s="12" t="str">
        <f aca="false">IF(OR($B1857="",J1857="",K1857=""),"",IFERROR(IF(OR(INDEX(Matches!$I$2:$I$201,MATCH($A1857&amp;"-4",Matches!$J$2:$J$201,0))="Void",INDEX(Matches!$G$2:$G$201,MATCH($A1857&amp;"-4",Matches!$J$2:$J$201,0))="",INDEX(Matches!$H$2:$H$201,MATCH($A1857&amp;"-4",Matches!$J$2:$J$201,0))=""),"",IF(AND($C1857&lt;&gt;"",INDEX(Matches!$F$2:$F$201,MATCH($A1857&amp;"-4",Matches!$J$2:$J$201,0))&lt;&gt;"",$C1857&gt;=INDEX(Matches!$F$2:$F$201,MATCH($A1857&amp;"-4",Matches!$J$2:$J$201,0))),"",IF(AND(J1857=INDEX(Matches!$G$2:$G$201,MATCH($A1857&amp;"-4",Matches!$J$2:$J$201,0)),K1857=INDEX(Matches!$H$2:$H$201,MATCH($A1857&amp;"-4",Matches!$J$2:$J$201,0))),5,IF(SIGN(J1857-K1857)&lt;&gt;SIGN(INDEX(Matches!$G$2:$G$201,MATCH($A1857&amp;"-4",Matches!$J$2:$J$201,0))-INDEX(Matches!$H$2:$H$201,MATCH($A1857&amp;"-4",Matches!$J$2:$J$201,0))),0,IF(J1857-K1857=INDEX(Matches!$G$2:$G$201,MATCH($A1857&amp;"-4",Matches!$J$2:$J$201,0))-INDEX(Matches!$H$2:$H$201,MATCH($A1857&amp;"-4",Matches!$J$2:$J$201,0)),3,2))))),""))</f>
        <v/>
      </c>
      <c r="AB1857" s="12" t="str">
        <f aca="false">IF(OR($B1857="",L1857="",M1857=""),"",IFERROR(IF(OR(INDEX(Matches!$I$2:$I$201,MATCH($A1857&amp;"-5",Matches!$J$2:$J$201,0))="Void",INDEX(Matches!$G$2:$G$201,MATCH($A1857&amp;"-5",Matches!$J$2:$J$201,0))="",INDEX(Matches!$H$2:$H$201,MATCH($A1857&amp;"-5",Matches!$J$2:$J$201,0))=""),"",IF(AND($C1857&lt;&gt;"",INDEX(Matches!$F$2:$F$201,MATCH($A1857&amp;"-5",Matches!$J$2:$J$201,0))&lt;&gt;"",$C1857&gt;=INDEX(Matches!$F$2:$F$201,MATCH($A1857&amp;"-5",Matches!$J$2:$J$201,0))),"",IF(AND(L1857=INDEX(Matches!$G$2:$G$201,MATCH($A1857&amp;"-5",Matches!$J$2:$J$201,0)),M1857=INDEX(Matches!$H$2:$H$201,MATCH($A1857&amp;"-5",Matches!$J$2:$J$201,0))),5,IF(SIGN(L1857-M1857)&lt;&gt;SIGN(INDEX(Matches!$G$2:$G$201,MATCH($A1857&amp;"-5",Matches!$J$2:$J$201,0))-INDEX(Matches!$H$2:$H$201,MATCH($A1857&amp;"-5",Matches!$J$2:$J$201,0))),0,IF(L1857-M1857=INDEX(Matches!$G$2:$G$201,MATCH($A1857&amp;"-5",Matches!$J$2:$J$201,0))-INDEX(Matches!$H$2:$H$201,MATCH($A1857&amp;"-5",Matches!$J$2:$J$201,0)),3,2))))),""))</f>
        <v/>
      </c>
      <c r="AC1857" s="12" t="str">
        <f aca="false">IF(OR($B1857="",N1857="",O1857=""),"",IFERROR(IF(OR(INDEX(Matches!$I$2:$I$201,MATCH($A1857&amp;"-6",Matches!$J$2:$J$201,0))="Void",INDEX(Matches!$G$2:$G$201,MATCH($A1857&amp;"-6",Matches!$J$2:$J$201,0))="",INDEX(Matches!$H$2:$H$201,MATCH($A1857&amp;"-6",Matches!$J$2:$J$201,0))=""),"",IF(AND($C1857&lt;&gt;"",INDEX(Matches!$F$2:$F$201,MATCH($A1857&amp;"-6",Matches!$J$2:$J$201,0))&lt;&gt;"",$C1857&gt;=INDEX(Matches!$F$2:$F$201,MATCH($A1857&amp;"-6",Matches!$J$2:$J$201,0))),"",IF(AND(N1857=INDEX(Matches!$G$2:$G$201,MATCH($A1857&amp;"-6",Matches!$J$2:$J$201,0)),O1857=INDEX(Matches!$H$2:$H$201,MATCH($A1857&amp;"-6",Matches!$J$2:$J$201,0))),5,IF(SIGN(N1857-O1857)&lt;&gt;SIGN(INDEX(Matches!$G$2:$G$201,MATCH($A1857&amp;"-6",Matches!$J$2:$J$201,0))-INDEX(Matches!$H$2:$H$201,MATCH($A1857&amp;"-6",Matches!$J$2:$J$201,0))),0,IF(N1857-O1857=INDEX(Matches!$G$2:$G$201,MATCH($A1857&amp;"-6",Matches!$J$2:$J$201,0))-INDEX(Matches!$H$2:$H$201,MATCH($A1857&amp;"-6",Matches!$J$2:$J$201,0)),3,2))))),""))</f>
        <v/>
      </c>
      <c r="AD1857" s="12" t="str">
        <f aca="false">IF(OR($B1857="",P1857="",Q1857=""),"",IFERROR(IF(OR(INDEX(Matches!$I$2:$I$201,MATCH($A1857&amp;"-7",Matches!$J$2:$J$201,0))="Void",INDEX(Matches!$G$2:$G$201,MATCH($A1857&amp;"-7",Matches!$J$2:$J$201,0))="",INDEX(Matches!$H$2:$H$201,MATCH($A1857&amp;"-7",Matches!$J$2:$J$201,0))=""),"",IF(AND($C1857&lt;&gt;"",INDEX(Matches!$F$2:$F$201,MATCH($A1857&amp;"-7",Matches!$J$2:$J$201,0))&lt;&gt;"",$C1857&gt;=INDEX(Matches!$F$2:$F$201,MATCH($A1857&amp;"-7",Matches!$J$2:$J$201,0))),"",IF(AND(P1857=INDEX(Matches!$G$2:$G$201,MATCH($A1857&amp;"-7",Matches!$J$2:$J$201,0)),Q1857=INDEX(Matches!$H$2:$H$201,MATCH($A1857&amp;"-7",Matches!$J$2:$J$201,0))),5,IF(SIGN(P1857-Q1857)&lt;&gt;SIGN(INDEX(Matches!$G$2:$G$201,MATCH($A1857&amp;"-7",Matches!$J$2:$J$201,0))-INDEX(Matches!$H$2:$H$201,MATCH($A1857&amp;"-7",Matches!$J$2:$J$201,0))),0,IF(P1857-Q1857=INDEX(Matches!$G$2:$G$201,MATCH($A1857&amp;"-7",Matches!$J$2:$J$201,0))-INDEX(Matches!$H$2:$H$201,MATCH($A1857&amp;"-7",Matches!$J$2:$J$201,0)),3,2))))),""))</f>
        <v/>
      </c>
      <c r="AE1857" s="12" t="str">
        <f aca="false">IF(OR($B1857="",R1857="",S1857=""),"",IFERROR(IF(OR(INDEX(Matches!$I$2:$I$201,MATCH($A1857&amp;"-8",Matches!$J$2:$J$201,0))="Void",INDEX(Matches!$G$2:$G$201,MATCH($A1857&amp;"-8",Matches!$J$2:$J$201,0))="",INDEX(Matches!$H$2:$H$201,MATCH($A1857&amp;"-8",Matches!$J$2:$J$201,0))=""),"",IF(AND($C1857&lt;&gt;"",INDEX(Matches!$F$2:$F$201,MATCH($A1857&amp;"-8",Matches!$J$2:$J$201,0))&lt;&gt;"",$C1857&gt;=INDEX(Matches!$F$2:$F$201,MATCH($A1857&amp;"-8",Matches!$J$2:$J$201,0))),"",IF(AND(R1857=INDEX(Matches!$G$2:$G$201,MATCH($A1857&amp;"-8",Matches!$J$2:$J$201,0)),S1857=INDEX(Matches!$H$2:$H$201,MATCH($A1857&amp;"-8",Matches!$J$2:$J$201,0))),5,IF(SIGN(R1857-S1857)&lt;&gt;SIGN(INDEX(Matches!$G$2:$G$201,MATCH($A1857&amp;"-8",Matches!$J$2:$J$201,0))-INDEX(Matches!$H$2:$H$201,MATCH($A1857&amp;"-8",Matches!$J$2:$J$201,0))),0,IF(R1857-S1857=INDEX(Matches!$G$2:$G$201,MATCH($A1857&amp;"-8",Matches!$J$2:$J$201,0))-INDEX(Matches!$H$2:$H$201,MATCH($A1857&amp;"-8",Matches!$J$2:$J$201,0)),3,2))))),""))</f>
        <v/>
      </c>
      <c r="AF1857" s="12" t="str">
        <f aca="false">IF(OR($B1857="",T1857="",U1857=""),"",IFERROR(IF(OR(INDEX(Matches!$I$2:$I$201,MATCH($A1857&amp;"-9",Matches!$J$2:$J$201,0))="Void",INDEX(Matches!$G$2:$G$201,MATCH($A1857&amp;"-9",Matches!$J$2:$J$201,0))="",INDEX(Matches!$H$2:$H$201,MATCH($A1857&amp;"-9",Matches!$J$2:$J$201,0))=""),"",IF(AND($C1857&lt;&gt;"",INDEX(Matches!$F$2:$F$201,MATCH($A1857&amp;"-9",Matches!$J$2:$J$201,0))&lt;&gt;"",$C1857&gt;=INDEX(Matches!$F$2:$F$201,MATCH($A1857&amp;"-9",Matches!$J$2:$J$201,0))),"",IF(AND(T1857=INDEX(Matches!$G$2:$G$201,MATCH($A1857&amp;"-9",Matches!$J$2:$J$201,0)),U1857=INDEX(Matches!$H$2:$H$201,MATCH($A1857&amp;"-9",Matches!$J$2:$J$201,0))),5,IF(SIGN(T1857-U1857)&lt;&gt;SIGN(INDEX(Matches!$G$2:$G$201,MATCH($A1857&amp;"-9",Matches!$J$2:$J$201,0))-INDEX(Matches!$H$2:$H$201,MATCH($A1857&amp;"-9",Matches!$J$2:$J$201,0))),0,IF(T1857-U1857=INDEX(Matches!$G$2:$G$201,MATCH($A1857&amp;"-9",Matches!$J$2:$J$201,0))-INDEX(Matches!$H$2:$H$201,MATCH($A1857&amp;"-9",Matches!$J$2:$J$201,0)),3,2))))),""))</f>
        <v/>
      </c>
      <c r="AG1857" s="12" t="str">
        <f aca="false">IF(OR($B1857="",V1857="",W1857=""),"",IFERROR(IF(OR(INDEX(Matches!$I$2:$I$201,MATCH($A1857&amp;"-10",Matches!$J$2:$J$201,0))="Void",INDEX(Matches!$G$2:$G$201,MATCH($A1857&amp;"-10",Matches!$J$2:$J$201,0))="",INDEX(Matches!$H$2:$H$201,MATCH($A1857&amp;"-10",Matches!$J$2:$J$201,0))=""),"",IF(AND($C1857&lt;&gt;"",INDEX(Matches!$F$2:$F$201,MATCH($A1857&amp;"-10",Matches!$J$2:$J$201,0))&lt;&gt;"",$C1857&gt;=INDEX(Matches!$F$2:$F$201,MATCH($A1857&amp;"-10",Matches!$J$2:$J$201,0))),"",IF(AND(V1857=INDEX(Matches!$G$2:$G$201,MATCH($A1857&amp;"-10",Matches!$J$2:$J$201,0)),W1857=INDEX(Matches!$H$2:$H$201,MATCH($A1857&amp;"-10",Matches!$J$2:$J$201,0))),5,IF(SIGN(V1857-W1857)&lt;&gt;SIGN(INDEX(Matches!$G$2:$G$201,MATCH($A1857&amp;"-10",Matches!$J$2:$J$201,0))-INDEX(Matches!$H$2:$H$201,MATCH($A1857&amp;"-10",Matches!$J$2:$J$201,0))),0,IF(V1857-W1857=INDEX(Matches!$G$2:$G$201,MATCH($A1857&amp;"-10",Matches!$J$2:$J$201,0))-INDEX(Matches!$H$2:$H$201,MATCH($A1857&amp;"-10",Matches!$J$2:$J$201,0)),3,2))))),""))</f>
        <v/>
      </c>
      <c r="AH1857" s="13" t="str">
        <f aca="false">IF($B1857="","",SUM(X1857:AG1857))</f>
        <v/>
      </c>
      <c r="AI1857" s="12" t="str">
        <f aca="false">IF($B1857="","",COUNTIF(X1857:AG1857,5))</f>
        <v/>
      </c>
      <c r="AJ1857" s="12" t="str">
        <f aca="false">IF($B1857="","",COUNTIF(X1857:AG1857,"&gt;=2"))</f>
        <v/>
      </c>
      <c r="AK1857" s="12" t="str">
        <f aca="false">IF($B1857="","",COUNT(X1857:AG1857))</f>
        <v/>
      </c>
    </row>
    <row r="1858" customFormat="false" ht="15" hidden="false" customHeight="false" outlineLevel="0" collapsed="false">
      <c r="A1858" s="7"/>
      <c r="B1858" s="7"/>
      <c r="C1858" s="11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12" t="str">
        <f aca="false">IF(OR($B1858="",D1858="",E1858=""),"",IFERROR(IF(OR(INDEX(Matches!$I$2:$I$201,MATCH($A1858&amp;"-1",Matches!$J$2:$J$201,0))="Void",INDEX(Matches!$G$2:$G$201,MATCH($A1858&amp;"-1",Matches!$J$2:$J$201,0))="",INDEX(Matches!$H$2:$H$201,MATCH($A1858&amp;"-1",Matches!$J$2:$J$201,0))=""),"",IF(AND($C1858&lt;&gt;"",INDEX(Matches!$F$2:$F$201,MATCH($A1858&amp;"-1",Matches!$J$2:$J$201,0))&lt;&gt;"",$C1858&gt;=INDEX(Matches!$F$2:$F$201,MATCH($A1858&amp;"-1",Matches!$J$2:$J$201,0))),"",IF(AND(D1858=INDEX(Matches!$G$2:$G$201,MATCH($A1858&amp;"-1",Matches!$J$2:$J$201,0)),E1858=INDEX(Matches!$H$2:$H$201,MATCH($A1858&amp;"-1",Matches!$J$2:$J$201,0))),5,IF(SIGN(D1858-E1858)&lt;&gt;SIGN(INDEX(Matches!$G$2:$G$201,MATCH($A1858&amp;"-1",Matches!$J$2:$J$201,0))-INDEX(Matches!$H$2:$H$201,MATCH($A1858&amp;"-1",Matches!$J$2:$J$201,0))),0,IF(D1858-E1858=INDEX(Matches!$G$2:$G$201,MATCH($A1858&amp;"-1",Matches!$J$2:$J$201,0))-INDEX(Matches!$H$2:$H$201,MATCH($A1858&amp;"-1",Matches!$J$2:$J$201,0)),3,2))))),""))</f>
        <v/>
      </c>
      <c r="Y1858" s="12" t="str">
        <f aca="false">IF(OR($B1858="",F1858="",G1858=""),"",IFERROR(IF(OR(INDEX(Matches!$I$2:$I$201,MATCH($A1858&amp;"-2",Matches!$J$2:$J$201,0))="Void",INDEX(Matches!$G$2:$G$201,MATCH($A1858&amp;"-2",Matches!$J$2:$J$201,0))="",INDEX(Matches!$H$2:$H$201,MATCH($A1858&amp;"-2",Matches!$J$2:$J$201,0))=""),"",IF(AND($C1858&lt;&gt;"",INDEX(Matches!$F$2:$F$201,MATCH($A1858&amp;"-2",Matches!$J$2:$J$201,0))&lt;&gt;"",$C1858&gt;=INDEX(Matches!$F$2:$F$201,MATCH($A1858&amp;"-2",Matches!$J$2:$J$201,0))),"",IF(AND(F1858=INDEX(Matches!$G$2:$G$201,MATCH($A1858&amp;"-2",Matches!$J$2:$J$201,0)),G1858=INDEX(Matches!$H$2:$H$201,MATCH($A1858&amp;"-2",Matches!$J$2:$J$201,0))),5,IF(SIGN(F1858-G1858)&lt;&gt;SIGN(INDEX(Matches!$G$2:$G$201,MATCH($A1858&amp;"-2",Matches!$J$2:$J$201,0))-INDEX(Matches!$H$2:$H$201,MATCH($A1858&amp;"-2",Matches!$J$2:$J$201,0))),0,IF(F1858-G1858=INDEX(Matches!$G$2:$G$201,MATCH($A1858&amp;"-2",Matches!$J$2:$J$201,0))-INDEX(Matches!$H$2:$H$201,MATCH($A1858&amp;"-2",Matches!$J$2:$J$201,0)),3,2))))),""))</f>
        <v/>
      </c>
      <c r="Z1858" s="12" t="str">
        <f aca="false">IF(OR($B1858="",H1858="",I1858=""),"",IFERROR(IF(OR(INDEX(Matches!$I$2:$I$201,MATCH($A1858&amp;"-3",Matches!$J$2:$J$201,0))="Void",INDEX(Matches!$G$2:$G$201,MATCH($A1858&amp;"-3",Matches!$J$2:$J$201,0))="",INDEX(Matches!$H$2:$H$201,MATCH($A1858&amp;"-3",Matches!$J$2:$J$201,0))=""),"",IF(AND($C1858&lt;&gt;"",INDEX(Matches!$F$2:$F$201,MATCH($A1858&amp;"-3",Matches!$J$2:$J$201,0))&lt;&gt;"",$C1858&gt;=INDEX(Matches!$F$2:$F$201,MATCH($A1858&amp;"-3",Matches!$J$2:$J$201,0))),"",IF(AND(H1858=INDEX(Matches!$G$2:$G$201,MATCH($A1858&amp;"-3",Matches!$J$2:$J$201,0)),I1858=INDEX(Matches!$H$2:$H$201,MATCH($A1858&amp;"-3",Matches!$J$2:$J$201,0))),5,IF(SIGN(H1858-I1858)&lt;&gt;SIGN(INDEX(Matches!$G$2:$G$201,MATCH($A1858&amp;"-3",Matches!$J$2:$J$201,0))-INDEX(Matches!$H$2:$H$201,MATCH($A1858&amp;"-3",Matches!$J$2:$J$201,0))),0,IF(H1858-I1858=INDEX(Matches!$G$2:$G$201,MATCH($A1858&amp;"-3",Matches!$J$2:$J$201,0))-INDEX(Matches!$H$2:$H$201,MATCH($A1858&amp;"-3",Matches!$J$2:$J$201,0)),3,2))))),""))</f>
        <v/>
      </c>
      <c r="AA1858" s="12" t="str">
        <f aca="false">IF(OR($B1858="",J1858="",K1858=""),"",IFERROR(IF(OR(INDEX(Matches!$I$2:$I$201,MATCH($A1858&amp;"-4",Matches!$J$2:$J$201,0))="Void",INDEX(Matches!$G$2:$G$201,MATCH($A1858&amp;"-4",Matches!$J$2:$J$201,0))="",INDEX(Matches!$H$2:$H$201,MATCH($A1858&amp;"-4",Matches!$J$2:$J$201,0))=""),"",IF(AND($C1858&lt;&gt;"",INDEX(Matches!$F$2:$F$201,MATCH($A1858&amp;"-4",Matches!$J$2:$J$201,0))&lt;&gt;"",$C1858&gt;=INDEX(Matches!$F$2:$F$201,MATCH($A1858&amp;"-4",Matches!$J$2:$J$201,0))),"",IF(AND(J1858=INDEX(Matches!$G$2:$G$201,MATCH($A1858&amp;"-4",Matches!$J$2:$J$201,0)),K1858=INDEX(Matches!$H$2:$H$201,MATCH($A1858&amp;"-4",Matches!$J$2:$J$201,0))),5,IF(SIGN(J1858-K1858)&lt;&gt;SIGN(INDEX(Matches!$G$2:$G$201,MATCH($A1858&amp;"-4",Matches!$J$2:$J$201,0))-INDEX(Matches!$H$2:$H$201,MATCH($A1858&amp;"-4",Matches!$J$2:$J$201,0))),0,IF(J1858-K1858=INDEX(Matches!$G$2:$G$201,MATCH($A1858&amp;"-4",Matches!$J$2:$J$201,0))-INDEX(Matches!$H$2:$H$201,MATCH($A1858&amp;"-4",Matches!$J$2:$J$201,0)),3,2))))),""))</f>
        <v/>
      </c>
      <c r="AB1858" s="12" t="str">
        <f aca="false">IF(OR($B1858="",L1858="",M1858=""),"",IFERROR(IF(OR(INDEX(Matches!$I$2:$I$201,MATCH($A1858&amp;"-5",Matches!$J$2:$J$201,0))="Void",INDEX(Matches!$G$2:$G$201,MATCH($A1858&amp;"-5",Matches!$J$2:$J$201,0))="",INDEX(Matches!$H$2:$H$201,MATCH($A1858&amp;"-5",Matches!$J$2:$J$201,0))=""),"",IF(AND($C1858&lt;&gt;"",INDEX(Matches!$F$2:$F$201,MATCH($A1858&amp;"-5",Matches!$J$2:$J$201,0))&lt;&gt;"",$C1858&gt;=INDEX(Matches!$F$2:$F$201,MATCH($A1858&amp;"-5",Matches!$J$2:$J$201,0))),"",IF(AND(L1858=INDEX(Matches!$G$2:$G$201,MATCH($A1858&amp;"-5",Matches!$J$2:$J$201,0)),M1858=INDEX(Matches!$H$2:$H$201,MATCH($A1858&amp;"-5",Matches!$J$2:$J$201,0))),5,IF(SIGN(L1858-M1858)&lt;&gt;SIGN(INDEX(Matches!$G$2:$G$201,MATCH($A1858&amp;"-5",Matches!$J$2:$J$201,0))-INDEX(Matches!$H$2:$H$201,MATCH($A1858&amp;"-5",Matches!$J$2:$J$201,0))),0,IF(L1858-M1858=INDEX(Matches!$G$2:$G$201,MATCH($A1858&amp;"-5",Matches!$J$2:$J$201,0))-INDEX(Matches!$H$2:$H$201,MATCH($A1858&amp;"-5",Matches!$J$2:$J$201,0)),3,2))))),""))</f>
        <v/>
      </c>
      <c r="AC1858" s="12" t="str">
        <f aca="false">IF(OR($B1858="",N1858="",O1858=""),"",IFERROR(IF(OR(INDEX(Matches!$I$2:$I$201,MATCH($A1858&amp;"-6",Matches!$J$2:$J$201,0))="Void",INDEX(Matches!$G$2:$G$201,MATCH($A1858&amp;"-6",Matches!$J$2:$J$201,0))="",INDEX(Matches!$H$2:$H$201,MATCH($A1858&amp;"-6",Matches!$J$2:$J$201,0))=""),"",IF(AND($C1858&lt;&gt;"",INDEX(Matches!$F$2:$F$201,MATCH($A1858&amp;"-6",Matches!$J$2:$J$201,0))&lt;&gt;"",$C1858&gt;=INDEX(Matches!$F$2:$F$201,MATCH($A1858&amp;"-6",Matches!$J$2:$J$201,0))),"",IF(AND(N1858=INDEX(Matches!$G$2:$G$201,MATCH($A1858&amp;"-6",Matches!$J$2:$J$201,0)),O1858=INDEX(Matches!$H$2:$H$201,MATCH($A1858&amp;"-6",Matches!$J$2:$J$201,0))),5,IF(SIGN(N1858-O1858)&lt;&gt;SIGN(INDEX(Matches!$G$2:$G$201,MATCH($A1858&amp;"-6",Matches!$J$2:$J$201,0))-INDEX(Matches!$H$2:$H$201,MATCH($A1858&amp;"-6",Matches!$J$2:$J$201,0))),0,IF(N1858-O1858=INDEX(Matches!$G$2:$G$201,MATCH($A1858&amp;"-6",Matches!$J$2:$J$201,0))-INDEX(Matches!$H$2:$H$201,MATCH($A1858&amp;"-6",Matches!$J$2:$J$201,0)),3,2))))),""))</f>
        <v/>
      </c>
      <c r="AD1858" s="12" t="str">
        <f aca="false">IF(OR($B1858="",P1858="",Q1858=""),"",IFERROR(IF(OR(INDEX(Matches!$I$2:$I$201,MATCH($A1858&amp;"-7",Matches!$J$2:$J$201,0))="Void",INDEX(Matches!$G$2:$G$201,MATCH($A1858&amp;"-7",Matches!$J$2:$J$201,0))="",INDEX(Matches!$H$2:$H$201,MATCH($A1858&amp;"-7",Matches!$J$2:$J$201,0))=""),"",IF(AND($C1858&lt;&gt;"",INDEX(Matches!$F$2:$F$201,MATCH($A1858&amp;"-7",Matches!$J$2:$J$201,0))&lt;&gt;"",$C1858&gt;=INDEX(Matches!$F$2:$F$201,MATCH($A1858&amp;"-7",Matches!$J$2:$J$201,0))),"",IF(AND(P1858=INDEX(Matches!$G$2:$G$201,MATCH($A1858&amp;"-7",Matches!$J$2:$J$201,0)),Q1858=INDEX(Matches!$H$2:$H$201,MATCH($A1858&amp;"-7",Matches!$J$2:$J$201,0))),5,IF(SIGN(P1858-Q1858)&lt;&gt;SIGN(INDEX(Matches!$G$2:$G$201,MATCH($A1858&amp;"-7",Matches!$J$2:$J$201,0))-INDEX(Matches!$H$2:$H$201,MATCH($A1858&amp;"-7",Matches!$J$2:$J$201,0))),0,IF(P1858-Q1858=INDEX(Matches!$G$2:$G$201,MATCH($A1858&amp;"-7",Matches!$J$2:$J$201,0))-INDEX(Matches!$H$2:$H$201,MATCH($A1858&amp;"-7",Matches!$J$2:$J$201,0)),3,2))))),""))</f>
        <v/>
      </c>
      <c r="AE1858" s="12" t="str">
        <f aca="false">IF(OR($B1858="",R1858="",S1858=""),"",IFERROR(IF(OR(INDEX(Matches!$I$2:$I$201,MATCH($A1858&amp;"-8",Matches!$J$2:$J$201,0))="Void",INDEX(Matches!$G$2:$G$201,MATCH($A1858&amp;"-8",Matches!$J$2:$J$201,0))="",INDEX(Matches!$H$2:$H$201,MATCH($A1858&amp;"-8",Matches!$J$2:$J$201,0))=""),"",IF(AND($C1858&lt;&gt;"",INDEX(Matches!$F$2:$F$201,MATCH($A1858&amp;"-8",Matches!$J$2:$J$201,0))&lt;&gt;"",$C1858&gt;=INDEX(Matches!$F$2:$F$201,MATCH($A1858&amp;"-8",Matches!$J$2:$J$201,0))),"",IF(AND(R1858=INDEX(Matches!$G$2:$G$201,MATCH($A1858&amp;"-8",Matches!$J$2:$J$201,0)),S1858=INDEX(Matches!$H$2:$H$201,MATCH($A1858&amp;"-8",Matches!$J$2:$J$201,0))),5,IF(SIGN(R1858-S1858)&lt;&gt;SIGN(INDEX(Matches!$G$2:$G$201,MATCH($A1858&amp;"-8",Matches!$J$2:$J$201,0))-INDEX(Matches!$H$2:$H$201,MATCH($A1858&amp;"-8",Matches!$J$2:$J$201,0))),0,IF(R1858-S1858=INDEX(Matches!$G$2:$G$201,MATCH($A1858&amp;"-8",Matches!$J$2:$J$201,0))-INDEX(Matches!$H$2:$H$201,MATCH($A1858&amp;"-8",Matches!$J$2:$J$201,0)),3,2))))),""))</f>
        <v/>
      </c>
      <c r="AF1858" s="12" t="str">
        <f aca="false">IF(OR($B1858="",T1858="",U1858=""),"",IFERROR(IF(OR(INDEX(Matches!$I$2:$I$201,MATCH($A1858&amp;"-9",Matches!$J$2:$J$201,0))="Void",INDEX(Matches!$G$2:$G$201,MATCH($A1858&amp;"-9",Matches!$J$2:$J$201,0))="",INDEX(Matches!$H$2:$H$201,MATCH($A1858&amp;"-9",Matches!$J$2:$J$201,0))=""),"",IF(AND($C1858&lt;&gt;"",INDEX(Matches!$F$2:$F$201,MATCH($A1858&amp;"-9",Matches!$J$2:$J$201,0))&lt;&gt;"",$C1858&gt;=INDEX(Matches!$F$2:$F$201,MATCH($A1858&amp;"-9",Matches!$J$2:$J$201,0))),"",IF(AND(T1858=INDEX(Matches!$G$2:$G$201,MATCH($A1858&amp;"-9",Matches!$J$2:$J$201,0)),U1858=INDEX(Matches!$H$2:$H$201,MATCH($A1858&amp;"-9",Matches!$J$2:$J$201,0))),5,IF(SIGN(T1858-U1858)&lt;&gt;SIGN(INDEX(Matches!$G$2:$G$201,MATCH($A1858&amp;"-9",Matches!$J$2:$J$201,0))-INDEX(Matches!$H$2:$H$201,MATCH($A1858&amp;"-9",Matches!$J$2:$J$201,0))),0,IF(T1858-U1858=INDEX(Matches!$G$2:$G$201,MATCH($A1858&amp;"-9",Matches!$J$2:$J$201,0))-INDEX(Matches!$H$2:$H$201,MATCH($A1858&amp;"-9",Matches!$J$2:$J$201,0)),3,2))))),""))</f>
        <v/>
      </c>
      <c r="AG1858" s="12" t="str">
        <f aca="false">IF(OR($B1858="",V1858="",W1858=""),"",IFERROR(IF(OR(INDEX(Matches!$I$2:$I$201,MATCH($A1858&amp;"-10",Matches!$J$2:$J$201,0))="Void",INDEX(Matches!$G$2:$G$201,MATCH($A1858&amp;"-10",Matches!$J$2:$J$201,0))="",INDEX(Matches!$H$2:$H$201,MATCH($A1858&amp;"-10",Matches!$J$2:$J$201,0))=""),"",IF(AND($C1858&lt;&gt;"",INDEX(Matches!$F$2:$F$201,MATCH($A1858&amp;"-10",Matches!$J$2:$J$201,0))&lt;&gt;"",$C1858&gt;=INDEX(Matches!$F$2:$F$201,MATCH($A1858&amp;"-10",Matches!$J$2:$J$201,0))),"",IF(AND(V1858=INDEX(Matches!$G$2:$G$201,MATCH($A1858&amp;"-10",Matches!$J$2:$J$201,0)),W1858=INDEX(Matches!$H$2:$H$201,MATCH($A1858&amp;"-10",Matches!$J$2:$J$201,0))),5,IF(SIGN(V1858-W1858)&lt;&gt;SIGN(INDEX(Matches!$G$2:$G$201,MATCH($A1858&amp;"-10",Matches!$J$2:$J$201,0))-INDEX(Matches!$H$2:$H$201,MATCH($A1858&amp;"-10",Matches!$J$2:$J$201,0))),0,IF(V1858-W1858=INDEX(Matches!$G$2:$G$201,MATCH($A1858&amp;"-10",Matches!$J$2:$J$201,0))-INDEX(Matches!$H$2:$H$201,MATCH($A1858&amp;"-10",Matches!$J$2:$J$201,0)),3,2))))),""))</f>
        <v/>
      </c>
      <c r="AH1858" s="13" t="str">
        <f aca="false">IF($B1858="","",SUM(X1858:AG1858))</f>
        <v/>
      </c>
      <c r="AI1858" s="12" t="str">
        <f aca="false">IF($B1858="","",COUNTIF(X1858:AG1858,5))</f>
        <v/>
      </c>
      <c r="AJ1858" s="12" t="str">
        <f aca="false">IF($B1858="","",COUNTIF(X1858:AG1858,"&gt;=2"))</f>
        <v/>
      </c>
      <c r="AK1858" s="12" t="str">
        <f aca="false">IF($B1858="","",COUNT(X1858:AG1858))</f>
        <v/>
      </c>
    </row>
    <row r="1859" customFormat="false" ht="15" hidden="false" customHeight="false" outlineLevel="0" collapsed="false">
      <c r="A1859" s="7"/>
      <c r="B1859" s="7"/>
      <c r="C1859" s="11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12" t="str">
        <f aca="false">IF(OR($B1859="",D1859="",E1859=""),"",IFERROR(IF(OR(INDEX(Matches!$I$2:$I$201,MATCH($A1859&amp;"-1",Matches!$J$2:$J$201,0))="Void",INDEX(Matches!$G$2:$G$201,MATCH($A1859&amp;"-1",Matches!$J$2:$J$201,0))="",INDEX(Matches!$H$2:$H$201,MATCH($A1859&amp;"-1",Matches!$J$2:$J$201,0))=""),"",IF(AND($C1859&lt;&gt;"",INDEX(Matches!$F$2:$F$201,MATCH($A1859&amp;"-1",Matches!$J$2:$J$201,0))&lt;&gt;"",$C1859&gt;=INDEX(Matches!$F$2:$F$201,MATCH($A1859&amp;"-1",Matches!$J$2:$J$201,0))),"",IF(AND(D1859=INDEX(Matches!$G$2:$G$201,MATCH($A1859&amp;"-1",Matches!$J$2:$J$201,0)),E1859=INDEX(Matches!$H$2:$H$201,MATCH($A1859&amp;"-1",Matches!$J$2:$J$201,0))),5,IF(SIGN(D1859-E1859)&lt;&gt;SIGN(INDEX(Matches!$G$2:$G$201,MATCH($A1859&amp;"-1",Matches!$J$2:$J$201,0))-INDEX(Matches!$H$2:$H$201,MATCH($A1859&amp;"-1",Matches!$J$2:$J$201,0))),0,IF(D1859-E1859=INDEX(Matches!$G$2:$G$201,MATCH($A1859&amp;"-1",Matches!$J$2:$J$201,0))-INDEX(Matches!$H$2:$H$201,MATCH($A1859&amp;"-1",Matches!$J$2:$J$201,0)),3,2))))),""))</f>
        <v/>
      </c>
      <c r="Y1859" s="12" t="str">
        <f aca="false">IF(OR($B1859="",F1859="",G1859=""),"",IFERROR(IF(OR(INDEX(Matches!$I$2:$I$201,MATCH($A1859&amp;"-2",Matches!$J$2:$J$201,0))="Void",INDEX(Matches!$G$2:$G$201,MATCH($A1859&amp;"-2",Matches!$J$2:$J$201,0))="",INDEX(Matches!$H$2:$H$201,MATCH($A1859&amp;"-2",Matches!$J$2:$J$201,0))=""),"",IF(AND($C1859&lt;&gt;"",INDEX(Matches!$F$2:$F$201,MATCH($A1859&amp;"-2",Matches!$J$2:$J$201,0))&lt;&gt;"",$C1859&gt;=INDEX(Matches!$F$2:$F$201,MATCH($A1859&amp;"-2",Matches!$J$2:$J$201,0))),"",IF(AND(F1859=INDEX(Matches!$G$2:$G$201,MATCH($A1859&amp;"-2",Matches!$J$2:$J$201,0)),G1859=INDEX(Matches!$H$2:$H$201,MATCH($A1859&amp;"-2",Matches!$J$2:$J$201,0))),5,IF(SIGN(F1859-G1859)&lt;&gt;SIGN(INDEX(Matches!$G$2:$G$201,MATCH($A1859&amp;"-2",Matches!$J$2:$J$201,0))-INDEX(Matches!$H$2:$H$201,MATCH($A1859&amp;"-2",Matches!$J$2:$J$201,0))),0,IF(F1859-G1859=INDEX(Matches!$G$2:$G$201,MATCH($A1859&amp;"-2",Matches!$J$2:$J$201,0))-INDEX(Matches!$H$2:$H$201,MATCH($A1859&amp;"-2",Matches!$J$2:$J$201,0)),3,2))))),""))</f>
        <v/>
      </c>
      <c r="Z1859" s="12" t="str">
        <f aca="false">IF(OR($B1859="",H1859="",I1859=""),"",IFERROR(IF(OR(INDEX(Matches!$I$2:$I$201,MATCH($A1859&amp;"-3",Matches!$J$2:$J$201,0))="Void",INDEX(Matches!$G$2:$G$201,MATCH($A1859&amp;"-3",Matches!$J$2:$J$201,0))="",INDEX(Matches!$H$2:$H$201,MATCH($A1859&amp;"-3",Matches!$J$2:$J$201,0))=""),"",IF(AND($C1859&lt;&gt;"",INDEX(Matches!$F$2:$F$201,MATCH($A1859&amp;"-3",Matches!$J$2:$J$201,0))&lt;&gt;"",$C1859&gt;=INDEX(Matches!$F$2:$F$201,MATCH($A1859&amp;"-3",Matches!$J$2:$J$201,0))),"",IF(AND(H1859=INDEX(Matches!$G$2:$G$201,MATCH($A1859&amp;"-3",Matches!$J$2:$J$201,0)),I1859=INDEX(Matches!$H$2:$H$201,MATCH($A1859&amp;"-3",Matches!$J$2:$J$201,0))),5,IF(SIGN(H1859-I1859)&lt;&gt;SIGN(INDEX(Matches!$G$2:$G$201,MATCH($A1859&amp;"-3",Matches!$J$2:$J$201,0))-INDEX(Matches!$H$2:$H$201,MATCH($A1859&amp;"-3",Matches!$J$2:$J$201,0))),0,IF(H1859-I1859=INDEX(Matches!$G$2:$G$201,MATCH($A1859&amp;"-3",Matches!$J$2:$J$201,0))-INDEX(Matches!$H$2:$H$201,MATCH($A1859&amp;"-3",Matches!$J$2:$J$201,0)),3,2))))),""))</f>
        <v/>
      </c>
      <c r="AA1859" s="12" t="str">
        <f aca="false">IF(OR($B1859="",J1859="",K1859=""),"",IFERROR(IF(OR(INDEX(Matches!$I$2:$I$201,MATCH($A1859&amp;"-4",Matches!$J$2:$J$201,0))="Void",INDEX(Matches!$G$2:$G$201,MATCH($A1859&amp;"-4",Matches!$J$2:$J$201,0))="",INDEX(Matches!$H$2:$H$201,MATCH($A1859&amp;"-4",Matches!$J$2:$J$201,0))=""),"",IF(AND($C1859&lt;&gt;"",INDEX(Matches!$F$2:$F$201,MATCH($A1859&amp;"-4",Matches!$J$2:$J$201,0))&lt;&gt;"",$C1859&gt;=INDEX(Matches!$F$2:$F$201,MATCH($A1859&amp;"-4",Matches!$J$2:$J$201,0))),"",IF(AND(J1859=INDEX(Matches!$G$2:$G$201,MATCH($A1859&amp;"-4",Matches!$J$2:$J$201,0)),K1859=INDEX(Matches!$H$2:$H$201,MATCH($A1859&amp;"-4",Matches!$J$2:$J$201,0))),5,IF(SIGN(J1859-K1859)&lt;&gt;SIGN(INDEX(Matches!$G$2:$G$201,MATCH($A1859&amp;"-4",Matches!$J$2:$J$201,0))-INDEX(Matches!$H$2:$H$201,MATCH($A1859&amp;"-4",Matches!$J$2:$J$201,0))),0,IF(J1859-K1859=INDEX(Matches!$G$2:$G$201,MATCH($A1859&amp;"-4",Matches!$J$2:$J$201,0))-INDEX(Matches!$H$2:$H$201,MATCH($A1859&amp;"-4",Matches!$J$2:$J$201,0)),3,2))))),""))</f>
        <v/>
      </c>
      <c r="AB1859" s="12" t="str">
        <f aca="false">IF(OR($B1859="",L1859="",M1859=""),"",IFERROR(IF(OR(INDEX(Matches!$I$2:$I$201,MATCH($A1859&amp;"-5",Matches!$J$2:$J$201,0))="Void",INDEX(Matches!$G$2:$G$201,MATCH($A1859&amp;"-5",Matches!$J$2:$J$201,0))="",INDEX(Matches!$H$2:$H$201,MATCH($A1859&amp;"-5",Matches!$J$2:$J$201,0))=""),"",IF(AND($C1859&lt;&gt;"",INDEX(Matches!$F$2:$F$201,MATCH($A1859&amp;"-5",Matches!$J$2:$J$201,0))&lt;&gt;"",$C1859&gt;=INDEX(Matches!$F$2:$F$201,MATCH($A1859&amp;"-5",Matches!$J$2:$J$201,0))),"",IF(AND(L1859=INDEX(Matches!$G$2:$G$201,MATCH($A1859&amp;"-5",Matches!$J$2:$J$201,0)),M1859=INDEX(Matches!$H$2:$H$201,MATCH($A1859&amp;"-5",Matches!$J$2:$J$201,0))),5,IF(SIGN(L1859-M1859)&lt;&gt;SIGN(INDEX(Matches!$G$2:$G$201,MATCH($A1859&amp;"-5",Matches!$J$2:$J$201,0))-INDEX(Matches!$H$2:$H$201,MATCH($A1859&amp;"-5",Matches!$J$2:$J$201,0))),0,IF(L1859-M1859=INDEX(Matches!$G$2:$G$201,MATCH($A1859&amp;"-5",Matches!$J$2:$J$201,0))-INDEX(Matches!$H$2:$H$201,MATCH($A1859&amp;"-5",Matches!$J$2:$J$201,0)),3,2))))),""))</f>
        <v/>
      </c>
      <c r="AC1859" s="12" t="str">
        <f aca="false">IF(OR($B1859="",N1859="",O1859=""),"",IFERROR(IF(OR(INDEX(Matches!$I$2:$I$201,MATCH($A1859&amp;"-6",Matches!$J$2:$J$201,0))="Void",INDEX(Matches!$G$2:$G$201,MATCH($A1859&amp;"-6",Matches!$J$2:$J$201,0))="",INDEX(Matches!$H$2:$H$201,MATCH($A1859&amp;"-6",Matches!$J$2:$J$201,0))=""),"",IF(AND($C1859&lt;&gt;"",INDEX(Matches!$F$2:$F$201,MATCH($A1859&amp;"-6",Matches!$J$2:$J$201,0))&lt;&gt;"",$C1859&gt;=INDEX(Matches!$F$2:$F$201,MATCH($A1859&amp;"-6",Matches!$J$2:$J$201,0))),"",IF(AND(N1859=INDEX(Matches!$G$2:$G$201,MATCH($A1859&amp;"-6",Matches!$J$2:$J$201,0)),O1859=INDEX(Matches!$H$2:$H$201,MATCH($A1859&amp;"-6",Matches!$J$2:$J$201,0))),5,IF(SIGN(N1859-O1859)&lt;&gt;SIGN(INDEX(Matches!$G$2:$G$201,MATCH($A1859&amp;"-6",Matches!$J$2:$J$201,0))-INDEX(Matches!$H$2:$H$201,MATCH($A1859&amp;"-6",Matches!$J$2:$J$201,0))),0,IF(N1859-O1859=INDEX(Matches!$G$2:$G$201,MATCH($A1859&amp;"-6",Matches!$J$2:$J$201,0))-INDEX(Matches!$H$2:$H$201,MATCH($A1859&amp;"-6",Matches!$J$2:$J$201,0)),3,2))))),""))</f>
        <v/>
      </c>
      <c r="AD1859" s="12" t="str">
        <f aca="false">IF(OR($B1859="",P1859="",Q1859=""),"",IFERROR(IF(OR(INDEX(Matches!$I$2:$I$201,MATCH($A1859&amp;"-7",Matches!$J$2:$J$201,0))="Void",INDEX(Matches!$G$2:$G$201,MATCH($A1859&amp;"-7",Matches!$J$2:$J$201,0))="",INDEX(Matches!$H$2:$H$201,MATCH($A1859&amp;"-7",Matches!$J$2:$J$201,0))=""),"",IF(AND($C1859&lt;&gt;"",INDEX(Matches!$F$2:$F$201,MATCH($A1859&amp;"-7",Matches!$J$2:$J$201,0))&lt;&gt;"",$C1859&gt;=INDEX(Matches!$F$2:$F$201,MATCH($A1859&amp;"-7",Matches!$J$2:$J$201,0))),"",IF(AND(P1859=INDEX(Matches!$G$2:$G$201,MATCH($A1859&amp;"-7",Matches!$J$2:$J$201,0)),Q1859=INDEX(Matches!$H$2:$H$201,MATCH($A1859&amp;"-7",Matches!$J$2:$J$201,0))),5,IF(SIGN(P1859-Q1859)&lt;&gt;SIGN(INDEX(Matches!$G$2:$G$201,MATCH($A1859&amp;"-7",Matches!$J$2:$J$201,0))-INDEX(Matches!$H$2:$H$201,MATCH($A1859&amp;"-7",Matches!$J$2:$J$201,0))),0,IF(P1859-Q1859=INDEX(Matches!$G$2:$G$201,MATCH($A1859&amp;"-7",Matches!$J$2:$J$201,0))-INDEX(Matches!$H$2:$H$201,MATCH($A1859&amp;"-7",Matches!$J$2:$J$201,0)),3,2))))),""))</f>
        <v/>
      </c>
      <c r="AE1859" s="12" t="str">
        <f aca="false">IF(OR($B1859="",R1859="",S1859=""),"",IFERROR(IF(OR(INDEX(Matches!$I$2:$I$201,MATCH($A1859&amp;"-8",Matches!$J$2:$J$201,0))="Void",INDEX(Matches!$G$2:$G$201,MATCH($A1859&amp;"-8",Matches!$J$2:$J$201,0))="",INDEX(Matches!$H$2:$H$201,MATCH($A1859&amp;"-8",Matches!$J$2:$J$201,0))=""),"",IF(AND($C1859&lt;&gt;"",INDEX(Matches!$F$2:$F$201,MATCH($A1859&amp;"-8",Matches!$J$2:$J$201,0))&lt;&gt;"",$C1859&gt;=INDEX(Matches!$F$2:$F$201,MATCH($A1859&amp;"-8",Matches!$J$2:$J$201,0))),"",IF(AND(R1859=INDEX(Matches!$G$2:$G$201,MATCH($A1859&amp;"-8",Matches!$J$2:$J$201,0)),S1859=INDEX(Matches!$H$2:$H$201,MATCH($A1859&amp;"-8",Matches!$J$2:$J$201,0))),5,IF(SIGN(R1859-S1859)&lt;&gt;SIGN(INDEX(Matches!$G$2:$G$201,MATCH($A1859&amp;"-8",Matches!$J$2:$J$201,0))-INDEX(Matches!$H$2:$H$201,MATCH($A1859&amp;"-8",Matches!$J$2:$J$201,0))),0,IF(R1859-S1859=INDEX(Matches!$G$2:$G$201,MATCH($A1859&amp;"-8",Matches!$J$2:$J$201,0))-INDEX(Matches!$H$2:$H$201,MATCH($A1859&amp;"-8",Matches!$J$2:$J$201,0)),3,2))))),""))</f>
        <v/>
      </c>
      <c r="AF1859" s="12" t="str">
        <f aca="false">IF(OR($B1859="",T1859="",U1859=""),"",IFERROR(IF(OR(INDEX(Matches!$I$2:$I$201,MATCH($A1859&amp;"-9",Matches!$J$2:$J$201,0))="Void",INDEX(Matches!$G$2:$G$201,MATCH($A1859&amp;"-9",Matches!$J$2:$J$201,0))="",INDEX(Matches!$H$2:$H$201,MATCH($A1859&amp;"-9",Matches!$J$2:$J$201,0))=""),"",IF(AND($C1859&lt;&gt;"",INDEX(Matches!$F$2:$F$201,MATCH($A1859&amp;"-9",Matches!$J$2:$J$201,0))&lt;&gt;"",$C1859&gt;=INDEX(Matches!$F$2:$F$201,MATCH($A1859&amp;"-9",Matches!$J$2:$J$201,0))),"",IF(AND(T1859=INDEX(Matches!$G$2:$G$201,MATCH($A1859&amp;"-9",Matches!$J$2:$J$201,0)),U1859=INDEX(Matches!$H$2:$H$201,MATCH($A1859&amp;"-9",Matches!$J$2:$J$201,0))),5,IF(SIGN(T1859-U1859)&lt;&gt;SIGN(INDEX(Matches!$G$2:$G$201,MATCH($A1859&amp;"-9",Matches!$J$2:$J$201,0))-INDEX(Matches!$H$2:$H$201,MATCH($A1859&amp;"-9",Matches!$J$2:$J$201,0))),0,IF(T1859-U1859=INDEX(Matches!$G$2:$G$201,MATCH($A1859&amp;"-9",Matches!$J$2:$J$201,0))-INDEX(Matches!$H$2:$H$201,MATCH($A1859&amp;"-9",Matches!$J$2:$J$201,0)),3,2))))),""))</f>
        <v/>
      </c>
      <c r="AG1859" s="12" t="str">
        <f aca="false">IF(OR($B1859="",V1859="",W1859=""),"",IFERROR(IF(OR(INDEX(Matches!$I$2:$I$201,MATCH($A1859&amp;"-10",Matches!$J$2:$J$201,0))="Void",INDEX(Matches!$G$2:$G$201,MATCH($A1859&amp;"-10",Matches!$J$2:$J$201,0))="",INDEX(Matches!$H$2:$H$201,MATCH($A1859&amp;"-10",Matches!$J$2:$J$201,0))=""),"",IF(AND($C1859&lt;&gt;"",INDEX(Matches!$F$2:$F$201,MATCH($A1859&amp;"-10",Matches!$J$2:$J$201,0))&lt;&gt;"",$C1859&gt;=INDEX(Matches!$F$2:$F$201,MATCH($A1859&amp;"-10",Matches!$J$2:$J$201,0))),"",IF(AND(V1859=INDEX(Matches!$G$2:$G$201,MATCH($A1859&amp;"-10",Matches!$J$2:$J$201,0)),W1859=INDEX(Matches!$H$2:$H$201,MATCH($A1859&amp;"-10",Matches!$J$2:$J$201,0))),5,IF(SIGN(V1859-W1859)&lt;&gt;SIGN(INDEX(Matches!$G$2:$G$201,MATCH($A1859&amp;"-10",Matches!$J$2:$J$201,0))-INDEX(Matches!$H$2:$H$201,MATCH($A1859&amp;"-10",Matches!$J$2:$J$201,0))),0,IF(V1859-W1859=INDEX(Matches!$G$2:$G$201,MATCH($A1859&amp;"-10",Matches!$J$2:$J$201,0))-INDEX(Matches!$H$2:$H$201,MATCH($A1859&amp;"-10",Matches!$J$2:$J$201,0)),3,2))))),""))</f>
        <v/>
      </c>
      <c r="AH1859" s="13" t="str">
        <f aca="false">IF($B1859="","",SUM(X1859:AG1859))</f>
        <v/>
      </c>
      <c r="AI1859" s="12" t="str">
        <f aca="false">IF($B1859="","",COUNTIF(X1859:AG1859,5))</f>
        <v/>
      </c>
      <c r="AJ1859" s="12" t="str">
        <f aca="false">IF($B1859="","",COUNTIF(X1859:AG1859,"&gt;=2"))</f>
        <v/>
      </c>
      <c r="AK1859" s="12" t="str">
        <f aca="false">IF($B1859="","",COUNT(X1859:AG1859))</f>
        <v/>
      </c>
    </row>
    <row r="1860" customFormat="false" ht="15" hidden="false" customHeight="false" outlineLevel="0" collapsed="false">
      <c r="A1860" s="7"/>
      <c r="B1860" s="7"/>
      <c r="C1860" s="11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12" t="str">
        <f aca="false">IF(OR($B1860="",D1860="",E1860=""),"",IFERROR(IF(OR(INDEX(Matches!$I$2:$I$201,MATCH($A1860&amp;"-1",Matches!$J$2:$J$201,0))="Void",INDEX(Matches!$G$2:$G$201,MATCH($A1860&amp;"-1",Matches!$J$2:$J$201,0))="",INDEX(Matches!$H$2:$H$201,MATCH($A1860&amp;"-1",Matches!$J$2:$J$201,0))=""),"",IF(AND($C1860&lt;&gt;"",INDEX(Matches!$F$2:$F$201,MATCH($A1860&amp;"-1",Matches!$J$2:$J$201,0))&lt;&gt;"",$C1860&gt;=INDEX(Matches!$F$2:$F$201,MATCH($A1860&amp;"-1",Matches!$J$2:$J$201,0))),"",IF(AND(D1860=INDEX(Matches!$G$2:$G$201,MATCH($A1860&amp;"-1",Matches!$J$2:$J$201,0)),E1860=INDEX(Matches!$H$2:$H$201,MATCH($A1860&amp;"-1",Matches!$J$2:$J$201,0))),5,IF(SIGN(D1860-E1860)&lt;&gt;SIGN(INDEX(Matches!$G$2:$G$201,MATCH($A1860&amp;"-1",Matches!$J$2:$J$201,0))-INDEX(Matches!$H$2:$H$201,MATCH($A1860&amp;"-1",Matches!$J$2:$J$201,0))),0,IF(D1860-E1860=INDEX(Matches!$G$2:$G$201,MATCH($A1860&amp;"-1",Matches!$J$2:$J$201,0))-INDEX(Matches!$H$2:$H$201,MATCH($A1860&amp;"-1",Matches!$J$2:$J$201,0)),3,2))))),""))</f>
        <v/>
      </c>
      <c r="Y1860" s="12" t="str">
        <f aca="false">IF(OR($B1860="",F1860="",G1860=""),"",IFERROR(IF(OR(INDEX(Matches!$I$2:$I$201,MATCH($A1860&amp;"-2",Matches!$J$2:$J$201,0))="Void",INDEX(Matches!$G$2:$G$201,MATCH($A1860&amp;"-2",Matches!$J$2:$J$201,0))="",INDEX(Matches!$H$2:$H$201,MATCH($A1860&amp;"-2",Matches!$J$2:$J$201,0))=""),"",IF(AND($C1860&lt;&gt;"",INDEX(Matches!$F$2:$F$201,MATCH($A1860&amp;"-2",Matches!$J$2:$J$201,0))&lt;&gt;"",$C1860&gt;=INDEX(Matches!$F$2:$F$201,MATCH($A1860&amp;"-2",Matches!$J$2:$J$201,0))),"",IF(AND(F1860=INDEX(Matches!$G$2:$G$201,MATCH($A1860&amp;"-2",Matches!$J$2:$J$201,0)),G1860=INDEX(Matches!$H$2:$H$201,MATCH($A1860&amp;"-2",Matches!$J$2:$J$201,0))),5,IF(SIGN(F1860-G1860)&lt;&gt;SIGN(INDEX(Matches!$G$2:$G$201,MATCH($A1860&amp;"-2",Matches!$J$2:$J$201,0))-INDEX(Matches!$H$2:$H$201,MATCH($A1860&amp;"-2",Matches!$J$2:$J$201,0))),0,IF(F1860-G1860=INDEX(Matches!$G$2:$G$201,MATCH($A1860&amp;"-2",Matches!$J$2:$J$201,0))-INDEX(Matches!$H$2:$H$201,MATCH($A1860&amp;"-2",Matches!$J$2:$J$201,0)),3,2))))),""))</f>
        <v/>
      </c>
      <c r="Z1860" s="12" t="str">
        <f aca="false">IF(OR($B1860="",H1860="",I1860=""),"",IFERROR(IF(OR(INDEX(Matches!$I$2:$I$201,MATCH($A1860&amp;"-3",Matches!$J$2:$J$201,0))="Void",INDEX(Matches!$G$2:$G$201,MATCH($A1860&amp;"-3",Matches!$J$2:$J$201,0))="",INDEX(Matches!$H$2:$H$201,MATCH($A1860&amp;"-3",Matches!$J$2:$J$201,0))=""),"",IF(AND($C1860&lt;&gt;"",INDEX(Matches!$F$2:$F$201,MATCH($A1860&amp;"-3",Matches!$J$2:$J$201,0))&lt;&gt;"",$C1860&gt;=INDEX(Matches!$F$2:$F$201,MATCH($A1860&amp;"-3",Matches!$J$2:$J$201,0))),"",IF(AND(H1860=INDEX(Matches!$G$2:$G$201,MATCH($A1860&amp;"-3",Matches!$J$2:$J$201,0)),I1860=INDEX(Matches!$H$2:$H$201,MATCH($A1860&amp;"-3",Matches!$J$2:$J$201,0))),5,IF(SIGN(H1860-I1860)&lt;&gt;SIGN(INDEX(Matches!$G$2:$G$201,MATCH($A1860&amp;"-3",Matches!$J$2:$J$201,0))-INDEX(Matches!$H$2:$H$201,MATCH($A1860&amp;"-3",Matches!$J$2:$J$201,0))),0,IF(H1860-I1860=INDEX(Matches!$G$2:$G$201,MATCH($A1860&amp;"-3",Matches!$J$2:$J$201,0))-INDEX(Matches!$H$2:$H$201,MATCH($A1860&amp;"-3",Matches!$J$2:$J$201,0)),3,2))))),""))</f>
        <v/>
      </c>
      <c r="AA1860" s="12" t="str">
        <f aca="false">IF(OR($B1860="",J1860="",K1860=""),"",IFERROR(IF(OR(INDEX(Matches!$I$2:$I$201,MATCH($A1860&amp;"-4",Matches!$J$2:$J$201,0))="Void",INDEX(Matches!$G$2:$G$201,MATCH($A1860&amp;"-4",Matches!$J$2:$J$201,0))="",INDEX(Matches!$H$2:$H$201,MATCH($A1860&amp;"-4",Matches!$J$2:$J$201,0))=""),"",IF(AND($C1860&lt;&gt;"",INDEX(Matches!$F$2:$F$201,MATCH($A1860&amp;"-4",Matches!$J$2:$J$201,0))&lt;&gt;"",$C1860&gt;=INDEX(Matches!$F$2:$F$201,MATCH($A1860&amp;"-4",Matches!$J$2:$J$201,0))),"",IF(AND(J1860=INDEX(Matches!$G$2:$G$201,MATCH($A1860&amp;"-4",Matches!$J$2:$J$201,0)),K1860=INDEX(Matches!$H$2:$H$201,MATCH($A1860&amp;"-4",Matches!$J$2:$J$201,0))),5,IF(SIGN(J1860-K1860)&lt;&gt;SIGN(INDEX(Matches!$G$2:$G$201,MATCH($A1860&amp;"-4",Matches!$J$2:$J$201,0))-INDEX(Matches!$H$2:$H$201,MATCH($A1860&amp;"-4",Matches!$J$2:$J$201,0))),0,IF(J1860-K1860=INDEX(Matches!$G$2:$G$201,MATCH($A1860&amp;"-4",Matches!$J$2:$J$201,0))-INDEX(Matches!$H$2:$H$201,MATCH($A1860&amp;"-4",Matches!$J$2:$J$201,0)),3,2))))),""))</f>
        <v/>
      </c>
      <c r="AB1860" s="12" t="str">
        <f aca="false">IF(OR($B1860="",L1860="",M1860=""),"",IFERROR(IF(OR(INDEX(Matches!$I$2:$I$201,MATCH($A1860&amp;"-5",Matches!$J$2:$J$201,0))="Void",INDEX(Matches!$G$2:$G$201,MATCH($A1860&amp;"-5",Matches!$J$2:$J$201,0))="",INDEX(Matches!$H$2:$H$201,MATCH($A1860&amp;"-5",Matches!$J$2:$J$201,0))=""),"",IF(AND($C1860&lt;&gt;"",INDEX(Matches!$F$2:$F$201,MATCH($A1860&amp;"-5",Matches!$J$2:$J$201,0))&lt;&gt;"",$C1860&gt;=INDEX(Matches!$F$2:$F$201,MATCH($A1860&amp;"-5",Matches!$J$2:$J$201,0))),"",IF(AND(L1860=INDEX(Matches!$G$2:$G$201,MATCH($A1860&amp;"-5",Matches!$J$2:$J$201,0)),M1860=INDEX(Matches!$H$2:$H$201,MATCH($A1860&amp;"-5",Matches!$J$2:$J$201,0))),5,IF(SIGN(L1860-M1860)&lt;&gt;SIGN(INDEX(Matches!$G$2:$G$201,MATCH($A1860&amp;"-5",Matches!$J$2:$J$201,0))-INDEX(Matches!$H$2:$H$201,MATCH($A1860&amp;"-5",Matches!$J$2:$J$201,0))),0,IF(L1860-M1860=INDEX(Matches!$G$2:$G$201,MATCH($A1860&amp;"-5",Matches!$J$2:$J$201,0))-INDEX(Matches!$H$2:$H$201,MATCH($A1860&amp;"-5",Matches!$J$2:$J$201,0)),3,2))))),""))</f>
        <v/>
      </c>
      <c r="AC1860" s="12" t="str">
        <f aca="false">IF(OR($B1860="",N1860="",O1860=""),"",IFERROR(IF(OR(INDEX(Matches!$I$2:$I$201,MATCH($A1860&amp;"-6",Matches!$J$2:$J$201,0))="Void",INDEX(Matches!$G$2:$G$201,MATCH($A1860&amp;"-6",Matches!$J$2:$J$201,0))="",INDEX(Matches!$H$2:$H$201,MATCH($A1860&amp;"-6",Matches!$J$2:$J$201,0))=""),"",IF(AND($C1860&lt;&gt;"",INDEX(Matches!$F$2:$F$201,MATCH($A1860&amp;"-6",Matches!$J$2:$J$201,0))&lt;&gt;"",$C1860&gt;=INDEX(Matches!$F$2:$F$201,MATCH($A1860&amp;"-6",Matches!$J$2:$J$201,0))),"",IF(AND(N1860=INDEX(Matches!$G$2:$G$201,MATCH($A1860&amp;"-6",Matches!$J$2:$J$201,0)),O1860=INDEX(Matches!$H$2:$H$201,MATCH($A1860&amp;"-6",Matches!$J$2:$J$201,0))),5,IF(SIGN(N1860-O1860)&lt;&gt;SIGN(INDEX(Matches!$G$2:$G$201,MATCH($A1860&amp;"-6",Matches!$J$2:$J$201,0))-INDEX(Matches!$H$2:$H$201,MATCH($A1860&amp;"-6",Matches!$J$2:$J$201,0))),0,IF(N1860-O1860=INDEX(Matches!$G$2:$G$201,MATCH($A1860&amp;"-6",Matches!$J$2:$J$201,0))-INDEX(Matches!$H$2:$H$201,MATCH($A1860&amp;"-6",Matches!$J$2:$J$201,0)),3,2))))),""))</f>
        <v/>
      </c>
      <c r="AD1860" s="12" t="str">
        <f aca="false">IF(OR($B1860="",P1860="",Q1860=""),"",IFERROR(IF(OR(INDEX(Matches!$I$2:$I$201,MATCH($A1860&amp;"-7",Matches!$J$2:$J$201,0))="Void",INDEX(Matches!$G$2:$G$201,MATCH($A1860&amp;"-7",Matches!$J$2:$J$201,0))="",INDEX(Matches!$H$2:$H$201,MATCH($A1860&amp;"-7",Matches!$J$2:$J$201,0))=""),"",IF(AND($C1860&lt;&gt;"",INDEX(Matches!$F$2:$F$201,MATCH($A1860&amp;"-7",Matches!$J$2:$J$201,0))&lt;&gt;"",$C1860&gt;=INDEX(Matches!$F$2:$F$201,MATCH($A1860&amp;"-7",Matches!$J$2:$J$201,0))),"",IF(AND(P1860=INDEX(Matches!$G$2:$G$201,MATCH($A1860&amp;"-7",Matches!$J$2:$J$201,0)),Q1860=INDEX(Matches!$H$2:$H$201,MATCH($A1860&amp;"-7",Matches!$J$2:$J$201,0))),5,IF(SIGN(P1860-Q1860)&lt;&gt;SIGN(INDEX(Matches!$G$2:$G$201,MATCH($A1860&amp;"-7",Matches!$J$2:$J$201,0))-INDEX(Matches!$H$2:$H$201,MATCH($A1860&amp;"-7",Matches!$J$2:$J$201,0))),0,IF(P1860-Q1860=INDEX(Matches!$G$2:$G$201,MATCH($A1860&amp;"-7",Matches!$J$2:$J$201,0))-INDEX(Matches!$H$2:$H$201,MATCH($A1860&amp;"-7",Matches!$J$2:$J$201,0)),3,2))))),""))</f>
        <v/>
      </c>
      <c r="AE1860" s="12" t="str">
        <f aca="false">IF(OR($B1860="",R1860="",S1860=""),"",IFERROR(IF(OR(INDEX(Matches!$I$2:$I$201,MATCH($A1860&amp;"-8",Matches!$J$2:$J$201,0))="Void",INDEX(Matches!$G$2:$G$201,MATCH($A1860&amp;"-8",Matches!$J$2:$J$201,0))="",INDEX(Matches!$H$2:$H$201,MATCH($A1860&amp;"-8",Matches!$J$2:$J$201,0))=""),"",IF(AND($C1860&lt;&gt;"",INDEX(Matches!$F$2:$F$201,MATCH($A1860&amp;"-8",Matches!$J$2:$J$201,0))&lt;&gt;"",$C1860&gt;=INDEX(Matches!$F$2:$F$201,MATCH($A1860&amp;"-8",Matches!$J$2:$J$201,0))),"",IF(AND(R1860=INDEX(Matches!$G$2:$G$201,MATCH($A1860&amp;"-8",Matches!$J$2:$J$201,0)),S1860=INDEX(Matches!$H$2:$H$201,MATCH($A1860&amp;"-8",Matches!$J$2:$J$201,0))),5,IF(SIGN(R1860-S1860)&lt;&gt;SIGN(INDEX(Matches!$G$2:$G$201,MATCH($A1860&amp;"-8",Matches!$J$2:$J$201,0))-INDEX(Matches!$H$2:$H$201,MATCH($A1860&amp;"-8",Matches!$J$2:$J$201,0))),0,IF(R1860-S1860=INDEX(Matches!$G$2:$G$201,MATCH($A1860&amp;"-8",Matches!$J$2:$J$201,0))-INDEX(Matches!$H$2:$H$201,MATCH($A1860&amp;"-8",Matches!$J$2:$J$201,0)),3,2))))),""))</f>
        <v/>
      </c>
      <c r="AF1860" s="12" t="str">
        <f aca="false">IF(OR($B1860="",T1860="",U1860=""),"",IFERROR(IF(OR(INDEX(Matches!$I$2:$I$201,MATCH($A1860&amp;"-9",Matches!$J$2:$J$201,0))="Void",INDEX(Matches!$G$2:$G$201,MATCH($A1860&amp;"-9",Matches!$J$2:$J$201,0))="",INDEX(Matches!$H$2:$H$201,MATCH($A1860&amp;"-9",Matches!$J$2:$J$201,0))=""),"",IF(AND($C1860&lt;&gt;"",INDEX(Matches!$F$2:$F$201,MATCH($A1860&amp;"-9",Matches!$J$2:$J$201,0))&lt;&gt;"",$C1860&gt;=INDEX(Matches!$F$2:$F$201,MATCH($A1860&amp;"-9",Matches!$J$2:$J$201,0))),"",IF(AND(T1860=INDEX(Matches!$G$2:$G$201,MATCH($A1860&amp;"-9",Matches!$J$2:$J$201,0)),U1860=INDEX(Matches!$H$2:$H$201,MATCH($A1860&amp;"-9",Matches!$J$2:$J$201,0))),5,IF(SIGN(T1860-U1860)&lt;&gt;SIGN(INDEX(Matches!$G$2:$G$201,MATCH($A1860&amp;"-9",Matches!$J$2:$J$201,0))-INDEX(Matches!$H$2:$H$201,MATCH($A1860&amp;"-9",Matches!$J$2:$J$201,0))),0,IF(T1860-U1860=INDEX(Matches!$G$2:$G$201,MATCH($A1860&amp;"-9",Matches!$J$2:$J$201,0))-INDEX(Matches!$H$2:$H$201,MATCH($A1860&amp;"-9",Matches!$J$2:$J$201,0)),3,2))))),""))</f>
        <v/>
      </c>
      <c r="AG1860" s="12" t="str">
        <f aca="false">IF(OR($B1860="",V1860="",W1860=""),"",IFERROR(IF(OR(INDEX(Matches!$I$2:$I$201,MATCH($A1860&amp;"-10",Matches!$J$2:$J$201,0))="Void",INDEX(Matches!$G$2:$G$201,MATCH($A1860&amp;"-10",Matches!$J$2:$J$201,0))="",INDEX(Matches!$H$2:$H$201,MATCH($A1860&amp;"-10",Matches!$J$2:$J$201,0))=""),"",IF(AND($C1860&lt;&gt;"",INDEX(Matches!$F$2:$F$201,MATCH($A1860&amp;"-10",Matches!$J$2:$J$201,0))&lt;&gt;"",$C1860&gt;=INDEX(Matches!$F$2:$F$201,MATCH($A1860&amp;"-10",Matches!$J$2:$J$201,0))),"",IF(AND(V1860=INDEX(Matches!$G$2:$G$201,MATCH($A1860&amp;"-10",Matches!$J$2:$J$201,0)),W1860=INDEX(Matches!$H$2:$H$201,MATCH($A1860&amp;"-10",Matches!$J$2:$J$201,0))),5,IF(SIGN(V1860-W1860)&lt;&gt;SIGN(INDEX(Matches!$G$2:$G$201,MATCH($A1860&amp;"-10",Matches!$J$2:$J$201,0))-INDEX(Matches!$H$2:$H$201,MATCH($A1860&amp;"-10",Matches!$J$2:$J$201,0))),0,IF(V1860-W1860=INDEX(Matches!$G$2:$G$201,MATCH($A1860&amp;"-10",Matches!$J$2:$J$201,0))-INDEX(Matches!$H$2:$H$201,MATCH($A1860&amp;"-10",Matches!$J$2:$J$201,0)),3,2))))),""))</f>
        <v/>
      </c>
      <c r="AH1860" s="13" t="str">
        <f aca="false">IF($B1860="","",SUM(X1860:AG1860))</f>
        <v/>
      </c>
      <c r="AI1860" s="12" t="str">
        <f aca="false">IF($B1860="","",COUNTIF(X1860:AG1860,5))</f>
        <v/>
      </c>
      <c r="AJ1860" s="12" t="str">
        <f aca="false">IF($B1860="","",COUNTIF(X1860:AG1860,"&gt;=2"))</f>
        <v/>
      </c>
      <c r="AK1860" s="12" t="str">
        <f aca="false">IF($B1860="","",COUNT(X1860:AG1860))</f>
        <v/>
      </c>
    </row>
    <row r="1861" customFormat="false" ht="15" hidden="false" customHeight="false" outlineLevel="0" collapsed="false">
      <c r="A1861" s="7"/>
      <c r="B1861" s="7"/>
      <c r="C1861" s="11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12" t="str">
        <f aca="false">IF(OR($B1861="",D1861="",E1861=""),"",IFERROR(IF(OR(INDEX(Matches!$I$2:$I$201,MATCH($A1861&amp;"-1",Matches!$J$2:$J$201,0))="Void",INDEX(Matches!$G$2:$G$201,MATCH($A1861&amp;"-1",Matches!$J$2:$J$201,0))="",INDEX(Matches!$H$2:$H$201,MATCH($A1861&amp;"-1",Matches!$J$2:$J$201,0))=""),"",IF(AND($C1861&lt;&gt;"",INDEX(Matches!$F$2:$F$201,MATCH($A1861&amp;"-1",Matches!$J$2:$J$201,0))&lt;&gt;"",$C1861&gt;=INDEX(Matches!$F$2:$F$201,MATCH($A1861&amp;"-1",Matches!$J$2:$J$201,0))),"",IF(AND(D1861=INDEX(Matches!$G$2:$G$201,MATCH($A1861&amp;"-1",Matches!$J$2:$J$201,0)),E1861=INDEX(Matches!$H$2:$H$201,MATCH($A1861&amp;"-1",Matches!$J$2:$J$201,0))),5,IF(SIGN(D1861-E1861)&lt;&gt;SIGN(INDEX(Matches!$G$2:$G$201,MATCH($A1861&amp;"-1",Matches!$J$2:$J$201,0))-INDEX(Matches!$H$2:$H$201,MATCH($A1861&amp;"-1",Matches!$J$2:$J$201,0))),0,IF(D1861-E1861=INDEX(Matches!$G$2:$G$201,MATCH($A1861&amp;"-1",Matches!$J$2:$J$201,0))-INDEX(Matches!$H$2:$H$201,MATCH($A1861&amp;"-1",Matches!$J$2:$J$201,0)),3,2))))),""))</f>
        <v/>
      </c>
      <c r="Y1861" s="12" t="str">
        <f aca="false">IF(OR($B1861="",F1861="",G1861=""),"",IFERROR(IF(OR(INDEX(Matches!$I$2:$I$201,MATCH($A1861&amp;"-2",Matches!$J$2:$J$201,0))="Void",INDEX(Matches!$G$2:$G$201,MATCH($A1861&amp;"-2",Matches!$J$2:$J$201,0))="",INDEX(Matches!$H$2:$H$201,MATCH($A1861&amp;"-2",Matches!$J$2:$J$201,0))=""),"",IF(AND($C1861&lt;&gt;"",INDEX(Matches!$F$2:$F$201,MATCH($A1861&amp;"-2",Matches!$J$2:$J$201,0))&lt;&gt;"",$C1861&gt;=INDEX(Matches!$F$2:$F$201,MATCH($A1861&amp;"-2",Matches!$J$2:$J$201,0))),"",IF(AND(F1861=INDEX(Matches!$G$2:$G$201,MATCH($A1861&amp;"-2",Matches!$J$2:$J$201,0)),G1861=INDEX(Matches!$H$2:$H$201,MATCH($A1861&amp;"-2",Matches!$J$2:$J$201,0))),5,IF(SIGN(F1861-G1861)&lt;&gt;SIGN(INDEX(Matches!$G$2:$G$201,MATCH($A1861&amp;"-2",Matches!$J$2:$J$201,0))-INDEX(Matches!$H$2:$H$201,MATCH($A1861&amp;"-2",Matches!$J$2:$J$201,0))),0,IF(F1861-G1861=INDEX(Matches!$G$2:$G$201,MATCH($A1861&amp;"-2",Matches!$J$2:$J$201,0))-INDEX(Matches!$H$2:$H$201,MATCH($A1861&amp;"-2",Matches!$J$2:$J$201,0)),3,2))))),""))</f>
        <v/>
      </c>
      <c r="Z1861" s="12" t="str">
        <f aca="false">IF(OR($B1861="",H1861="",I1861=""),"",IFERROR(IF(OR(INDEX(Matches!$I$2:$I$201,MATCH($A1861&amp;"-3",Matches!$J$2:$J$201,0))="Void",INDEX(Matches!$G$2:$G$201,MATCH($A1861&amp;"-3",Matches!$J$2:$J$201,0))="",INDEX(Matches!$H$2:$H$201,MATCH($A1861&amp;"-3",Matches!$J$2:$J$201,0))=""),"",IF(AND($C1861&lt;&gt;"",INDEX(Matches!$F$2:$F$201,MATCH($A1861&amp;"-3",Matches!$J$2:$J$201,0))&lt;&gt;"",$C1861&gt;=INDEX(Matches!$F$2:$F$201,MATCH($A1861&amp;"-3",Matches!$J$2:$J$201,0))),"",IF(AND(H1861=INDEX(Matches!$G$2:$G$201,MATCH($A1861&amp;"-3",Matches!$J$2:$J$201,0)),I1861=INDEX(Matches!$H$2:$H$201,MATCH($A1861&amp;"-3",Matches!$J$2:$J$201,0))),5,IF(SIGN(H1861-I1861)&lt;&gt;SIGN(INDEX(Matches!$G$2:$G$201,MATCH($A1861&amp;"-3",Matches!$J$2:$J$201,0))-INDEX(Matches!$H$2:$H$201,MATCH($A1861&amp;"-3",Matches!$J$2:$J$201,0))),0,IF(H1861-I1861=INDEX(Matches!$G$2:$G$201,MATCH($A1861&amp;"-3",Matches!$J$2:$J$201,0))-INDEX(Matches!$H$2:$H$201,MATCH($A1861&amp;"-3",Matches!$J$2:$J$201,0)),3,2))))),""))</f>
        <v/>
      </c>
      <c r="AA1861" s="12" t="str">
        <f aca="false">IF(OR($B1861="",J1861="",K1861=""),"",IFERROR(IF(OR(INDEX(Matches!$I$2:$I$201,MATCH($A1861&amp;"-4",Matches!$J$2:$J$201,0))="Void",INDEX(Matches!$G$2:$G$201,MATCH($A1861&amp;"-4",Matches!$J$2:$J$201,0))="",INDEX(Matches!$H$2:$H$201,MATCH($A1861&amp;"-4",Matches!$J$2:$J$201,0))=""),"",IF(AND($C1861&lt;&gt;"",INDEX(Matches!$F$2:$F$201,MATCH($A1861&amp;"-4",Matches!$J$2:$J$201,0))&lt;&gt;"",$C1861&gt;=INDEX(Matches!$F$2:$F$201,MATCH($A1861&amp;"-4",Matches!$J$2:$J$201,0))),"",IF(AND(J1861=INDEX(Matches!$G$2:$G$201,MATCH($A1861&amp;"-4",Matches!$J$2:$J$201,0)),K1861=INDEX(Matches!$H$2:$H$201,MATCH($A1861&amp;"-4",Matches!$J$2:$J$201,0))),5,IF(SIGN(J1861-K1861)&lt;&gt;SIGN(INDEX(Matches!$G$2:$G$201,MATCH($A1861&amp;"-4",Matches!$J$2:$J$201,0))-INDEX(Matches!$H$2:$H$201,MATCH($A1861&amp;"-4",Matches!$J$2:$J$201,0))),0,IF(J1861-K1861=INDEX(Matches!$G$2:$G$201,MATCH($A1861&amp;"-4",Matches!$J$2:$J$201,0))-INDEX(Matches!$H$2:$H$201,MATCH($A1861&amp;"-4",Matches!$J$2:$J$201,0)),3,2))))),""))</f>
        <v/>
      </c>
      <c r="AB1861" s="12" t="str">
        <f aca="false">IF(OR($B1861="",L1861="",M1861=""),"",IFERROR(IF(OR(INDEX(Matches!$I$2:$I$201,MATCH($A1861&amp;"-5",Matches!$J$2:$J$201,0))="Void",INDEX(Matches!$G$2:$G$201,MATCH($A1861&amp;"-5",Matches!$J$2:$J$201,0))="",INDEX(Matches!$H$2:$H$201,MATCH($A1861&amp;"-5",Matches!$J$2:$J$201,0))=""),"",IF(AND($C1861&lt;&gt;"",INDEX(Matches!$F$2:$F$201,MATCH($A1861&amp;"-5",Matches!$J$2:$J$201,0))&lt;&gt;"",$C1861&gt;=INDEX(Matches!$F$2:$F$201,MATCH($A1861&amp;"-5",Matches!$J$2:$J$201,0))),"",IF(AND(L1861=INDEX(Matches!$G$2:$G$201,MATCH($A1861&amp;"-5",Matches!$J$2:$J$201,0)),M1861=INDEX(Matches!$H$2:$H$201,MATCH($A1861&amp;"-5",Matches!$J$2:$J$201,0))),5,IF(SIGN(L1861-M1861)&lt;&gt;SIGN(INDEX(Matches!$G$2:$G$201,MATCH($A1861&amp;"-5",Matches!$J$2:$J$201,0))-INDEX(Matches!$H$2:$H$201,MATCH($A1861&amp;"-5",Matches!$J$2:$J$201,0))),0,IF(L1861-M1861=INDEX(Matches!$G$2:$G$201,MATCH($A1861&amp;"-5",Matches!$J$2:$J$201,0))-INDEX(Matches!$H$2:$H$201,MATCH($A1861&amp;"-5",Matches!$J$2:$J$201,0)),3,2))))),""))</f>
        <v/>
      </c>
      <c r="AC1861" s="12" t="str">
        <f aca="false">IF(OR($B1861="",N1861="",O1861=""),"",IFERROR(IF(OR(INDEX(Matches!$I$2:$I$201,MATCH($A1861&amp;"-6",Matches!$J$2:$J$201,0))="Void",INDEX(Matches!$G$2:$G$201,MATCH($A1861&amp;"-6",Matches!$J$2:$J$201,0))="",INDEX(Matches!$H$2:$H$201,MATCH($A1861&amp;"-6",Matches!$J$2:$J$201,0))=""),"",IF(AND($C1861&lt;&gt;"",INDEX(Matches!$F$2:$F$201,MATCH($A1861&amp;"-6",Matches!$J$2:$J$201,0))&lt;&gt;"",$C1861&gt;=INDEX(Matches!$F$2:$F$201,MATCH($A1861&amp;"-6",Matches!$J$2:$J$201,0))),"",IF(AND(N1861=INDEX(Matches!$G$2:$G$201,MATCH($A1861&amp;"-6",Matches!$J$2:$J$201,0)),O1861=INDEX(Matches!$H$2:$H$201,MATCH($A1861&amp;"-6",Matches!$J$2:$J$201,0))),5,IF(SIGN(N1861-O1861)&lt;&gt;SIGN(INDEX(Matches!$G$2:$G$201,MATCH($A1861&amp;"-6",Matches!$J$2:$J$201,0))-INDEX(Matches!$H$2:$H$201,MATCH($A1861&amp;"-6",Matches!$J$2:$J$201,0))),0,IF(N1861-O1861=INDEX(Matches!$G$2:$G$201,MATCH($A1861&amp;"-6",Matches!$J$2:$J$201,0))-INDEX(Matches!$H$2:$H$201,MATCH($A1861&amp;"-6",Matches!$J$2:$J$201,0)),3,2))))),""))</f>
        <v/>
      </c>
      <c r="AD1861" s="12" t="str">
        <f aca="false">IF(OR($B1861="",P1861="",Q1861=""),"",IFERROR(IF(OR(INDEX(Matches!$I$2:$I$201,MATCH($A1861&amp;"-7",Matches!$J$2:$J$201,0))="Void",INDEX(Matches!$G$2:$G$201,MATCH($A1861&amp;"-7",Matches!$J$2:$J$201,0))="",INDEX(Matches!$H$2:$H$201,MATCH($A1861&amp;"-7",Matches!$J$2:$J$201,0))=""),"",IF(AND($C1861&lt;&gt;"",INDEX(Matches!$F$2:$F$201,MATCH($A1861&amp;"-7",Matches!$J$2:$J$201,0))&lt;&gt;"",$C1861&gt;=INDEX(Matches!$F$2:$F$201,MATCH($A1861&amp;"-7",Matches!$J$2:$J$201,0))),"",IF(AND(P1861=INDEX(Matches!$G$2:$G$201,MATCH($A1861&amp;"-7",Matches!$J$2:$J$201,0)),Q1861=INDEX(Matches!$H$2:$H$201,MATCH($A1861&amp;"-7",Matches!$J$2:$J$201,0))),5,IF(SIGN(P1861-Q1861)&lt;&gt;SIGN(INDEX(Matches!$G$2:$G$201,MATCH($A1861&amp;"-7",Matches!$J$2:$J$201,0))-INDEX(Matches!$H$2:$H$201,MATCH($A1861&amp;"-7",Matches!$J$2:$J$201,0))),0,IF(P1861-Q1861=INDEX(Matches!$G$2:$G$201,MATCH($A1861&amp;"-7",Matches!$J$2:$J$201,0))-INDEX(Matches!$H$2:$H$201,MATCH($A1861&amp;"-7",Matches!$J$2:$J$201,0)),3,2))))),""))</f>
        <v/>
      </c>
      <c r="AE1861" s="12" t="str">
        <f aca="false">IF(OR($B1861="",R1861="",S1861=""),"",IFERROR(IF(OR(INDEX(Matches!$I$2:$I$201,MATCH($A1861&amp;"-8",Matches!$J$2:$J$201,0))="Void",INDEX(Matches!$G$2:$G$201,MATCH($A1861&amp;"-8",Matches!$J$2:$J$201,0))="",INDEX(Matches!$H$2:$H$201,MATCH($A1861&amp;"-8",Matches!$J$2:$J$201,0))=""),"",IF(AND($C1861&lt;&gt;"",INDEX(Matches!$F$2:$F$201,MATCH($A1861&amp;"-8",Matches!$J$2:$J$201,0))&lt;&gt;"",$C1861&gt;=INDEX(Matches!$F$2:$F$201,MATCH($A1861&amp;"-8",Matches!$J$2:$J$201,0))),"",IF(AND(R1861=INDEX(Matches!$G$2:$G$201,MATCH($A1861&amp;"-8",Matches!$J$2:$J$201,0)),S1861=INDEX(Matches!$H$2:$H$201,MATCH($A1861&amp;"-8",Matches!$J$2:$J$201,0))),5,IF(SIGN(R1861-S1861)&lt;&gt;SIGN(INDEX(Matches!$G$2:$G$201,MATCH($A1861&amp;"-8",Matches!$J$2:$J$201,0))-INDEX(Matches!$H$2:$H$201,MATCH($A1861&amp;"-8",Matches!$J$2:$J$201,0))),0,IF(R1861-S1861=INDEX(Matches!$G$2:$G$201,MATCH($A1861&amp;"-8",Matches!$J$2:$J$201,0))-INDEX(Matches!$H$2:$H$201,MATCH($A1861&amp;"-8",Matches!$J$2:$J$201,0)),3,2))))),""))</f>
        <v/>
      </c>
      <c r="AF1861" s="12" t="str">
        <f aca="false">IF(OR($B1861="",T1861="",U1861=""),"",IFERROR(IF(OR(INDEX(Matches!$I$2:$I$201,MATCH($A1861&amp;"-9",Matches!$J$2:$J$201,0))="Void",INDEX(Matches!$G$2:$G$201,MATCH($A1861&amp;"-9",Matches!$J$2:$J$201,0))="",INDEX(Matches!$H$2:$H$201,MATCH($A1861&amp;"-9",Matches!$J$2:$J$201,0))=""),"",IF(AND($C1861&lt;&gt;"",INDEX(Matches!$F$2:$F$201,MATCH($A1861&amp;"-9",Matches!$J$2:$J$201,0))&lt;&gt;"",$C1861&gt;=INDEX(Matches!$F$2:$F$201,MATCH($A1861&amp;"-9",Matches!$J$2:$J$201,0))),"",IF(AND(T1861=INDEX(Matches!$G$2:$G$201,MATCH($A1861&amp;"-9",Matches!$J$2:$J$201,0)),U1861=INDEX(Matches!$H$2:$H$201,MATCH($A1861&amp;"-9",Matches!$J$2:$J$201,0))),5,IF(SIGN(T1861-U1861)&lt;&gt;SIGN(INDEX(Matches!$G$2:$G$201,MATCH($A1861&amp;"-9",Matches!$J$2:$J$201,0))-INDEX(Matches!$H$2:$H$201,MATCH($A1861&amp;"-9",Matches!$J$2:$J$201,0))),0,IF(T1861-U1861=INDEX(Matches!$G$2:$G$201,MATCH($A1861&amp;"-9",Matches!$J$2:$J$201,0))-INDEX(Matches!$H$2:$H$201,MATCH($A1861&amp;"-9",Matches!$J$2:$J$201,0)),3,2))))),""))</f>
        <v/>
      </c>
      <c r="AG1861" s="12" t="str">
        <f aca="false">IF(OR($B1861="",V1861="",W1861=""),"",IFERROR(IF(OR(INDEX(Matches!$I$2:$I$201,MATCH($A1861&amp;"-10",Matches!$J$2:$J$201,0))="Void",INDEX(Matches!$G$2:$G$201,MATCH($A1861&amp;"-10",Matches!$J$2:$J$201,0))="",INDEX(Matches!$H$2:$H$201,MATCH($A1861&amp;"-10",Matches!$J$2:$J$201,0))=""),"",IF(AND($C1861&lt;&gt;"",INDEX(Matches!$F$2:$F$201,MATCH($A1861&amp;"-10",Matches!$J$2:$J$201,0))&lt;&gt;"",$C1861&gt;=INDEX(Matches!$F$2:$F$201,MATCH($A1861&amp;"-10",Matches!$J$2:$J$201,0))),"",IF(AND(V1861=INDEX(Matches!$G$2:$G$201,MATCH($A1861&amp;"-10",Matches!$J$2:$J$201,0)),W1861=INDEX(Matches!$H$2:$H$201,MATCH($A1861&amp;"-10",Matches!$J$2:$J$201,0))),5,IF(SIGN(V1861-W1861)&lt;&gt;SIGN(INDEX(Matches!$G$2:$G$201,MATCH($A1861&amp;"-10",Matches!$J$2:$J$201,0))-INDEX(Matches!$H$2:$H$201,MATCH($A1861&amp;"-10",Matches!$J$2:$J$201,0))),0,IF(V1861-W1861=INDEX(Matches!$G$2:$G$201,MATCH($A1861&amp;"-10",Matches!$J$2:$J$201,0))-INDEX(Matches!$H$2:$H$201,MATCH($A1861&amp;"-10",Matches!$J$2:$J$201,0)),3,2))))),""))</f>
        <v/>
      </c>
      <c r="AH1861" s="13" t="str">
        <f aca="false">IF($B1861="","",SUM(X1861:AG1861))</f>
        <v/>
      </c>
      <c r="AI1861" s="12" t="str">
        <f aca="false">IF($B1861="","",COUNTIF(X1861:AG1861,5))</f>
        <v/>
      </c>
      <c r="AJ1861" s="12" t="str">
        <f aca="false">IF($B1861="","",COUNTIF(X1861:AG1861,"&gt;=2"))</f>
        <v/>
      </c>
      <c r="AK1861" s="12" t="str">
        <f aca="false">IF($B1861="","",COUNT(X1861:AG1861))</f>
        <v/>
      </c>
    </row>
    <row r="1862" customFormat="false" ht="15" hidden="false" customHeight="false" outlineLevel="0" collapsed="false">
      <c r="A1862" s="7"/>
      <c r="B1862" s="7"/>
      <c r="C1862" s="11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12" t="str">
        <f aca="false">IF(OR($B1862="",D1862="",E1862=""),"",IFERROR(IF(OR(INDEX(Matches!$I$2:$I$201,MATCH($A1862&amp;"-1",Matches!$J$2:$J$201,0))="Void",INDEX(Matches!$G$2:$G$201,MATCH($A1862&amp;"-1",Matches!$J$2:$J$201,0))="",INDEX(Matches!$H$2:$H$201,MATCH($A1862&amp;"-1",Matches!$J$2:$J$201,0))=""),"",IF(AND($C1862&lt;&gt;"",INDEX(Matches!$F$2:$F$201,MATCH($A1862&amp;"-1",Matches!$J$2:$J$201,0))&lt;&gt;"",$C1862&gt;=INDEX(Matches!$F$2:$F$201,MATCH($A1862&amp;"-1",Matches!$J$2:$J$201,0))),"",IF(AND(D1862=INDEX(Matches!$G$2:$G$201,MATCH($A1862&amp;"-1",Matches!$J$2:$J$201,0)),E1862=INDEX(Matches!$H$2:$H$201,MATCH($A1862&amp;"-1",Matches!$J$2:$J$201,0))),5,IF(SIGN(D1862-E1862)&lt;&gt;SIGN(INDEX(Matches!$G$2:$G$201,MATCH($A1862&amp;"-1",Matches!$J$2:$J$201,0))-INDEX(Matches!$H$2:$H$201,MATCH($A1862&amp;"-1",Matches!$J$2:$J$201,0))),0,IF(D1862-E1862=INDEX(Matches!$G$2:$G$201,MATCH($A1862&amp;"-1",Matches!$J$2:$J$201,0))-INDEX(Matches!$H$2:$H$201,MATCH($A1862&amp;"-1",Matches!$J$2:$J$201,0)),3,2))))),""))</f>
        <v/>
      </c>
      <c r="Y1862" s="12" t="str">
        <f aca="false">IF(OR($B1862="",F1862="",G1862=""),"",IFERROR(IF(OR(INDEX(Matches!$I$2:$I$201,MATCH($A1862&amp;"-2",Matches!$J$2:$J$201,0))="Void",INDEX(Matches!$G$2:$G$201,MATCH($A1862&amp;"-2",Matches!$J$2:$J$201,0))="",INDEX(Matches!$H$2:$H$201,MATCH($A1862&amp;"-2",Matches!$J$2:$J$201,0))=""),"",IF(AND($C1862&lt;&gt;"",INDEX(Matches!$F$2:$F$201,MATCH($A1862&amp;"-2",Matches!$J$2:$J$201,0))&lt;&gt;"",$C1862&gt;=INDEX(Matches!$F$2:$F$201,MATCH($A1862&amp;"-2",Matches!$J$2:$J$201,0))),"",IF(AND(F1862=INDEX(Matches!$G$2:$G$201,MATCH($A1862&amp;"-2",Matches!$J$2:$J$201,0)),G1862=INDEX(Matches!$H$2:$H$201,MATCH($A1862&amp;"-2",Matches!$J$2:$J$201,0))),5,IF(SIGN(F1862-G1862)&lt;&gt;SIGN(INDEX(Matches!$G$2:$G$201,MATCH($A1862&amp;"-2",Matches!$J$2:$J$201,0))-INDEX(Matches!$H$2:$H$201,MATCH($A1862&amp;"-2",Matches!$J$2:$J$201,0))),0,IF(F1862-G1862=INDEX(Matches!$G$2:$G$201,MATCH($A1862&amp;"-2",Matches!$J$2:$J$201,0))-INDEX(Matches!$H$2:$H$201,MATCH($A1862&amp;"-2",Matches!$J$2:$J$201,0)),3,2))))),""))</f>
        <v/>
      </c>
      <c r="Z1862" s="12" t="str">
        <f aca="false">IF(OR($B1862="",H1862="",I1862=""),"",IFERROR(IF(OR(INDEX(Matches!$I$2:$I$201,MATCH($A1862&amp;"-3",Matches!$J$2:$J$201,0))="Void",INDEX(Matches!$G$2:$G$201,MATCH($A1862&amp;"-3",Matches!$J$2:$J$201,0))="",INDEX(Matches!$H$2:$H$201,MATCH($A1862&amp;"-3",Matches!$J$2:$J$201,0))=""),"",IF(AND($C1862&lt;&gt;"",INDEX(Matches!$F$2:$F$201,MATCH($A1862&amp;"-3",Matches!$J$2:$J$201,0))&lt;&gt;"",$C1862&gt;=INDEX(Matches!$F$2:$F$201,MATCH($A1862&amp;"-3",Matches!$J$2:$J$201,0))),"",IF(AND(H1862=INDEX(Matches!$G$2:$G$201,MATCH($A1862&amp;"-3",Matches!$J$2:$J$201,0)),I1862=INDEX(Matches!$H$2:$H$201,MATCH($A1862&amp;"-3",Matches!$J$2:$J$201,0))),5,IF(SIGN(H1862-I1862)&lt;&gt;SIGN(INDEX(Matches!$G$2:$G$201,MATCH($A1862&amp;"-3",Matches!$J$2:$J$201,0))-INDEX(Matches!$H$2:$H$201,MATCH($A1862&amp;"-3",Matches!$J$2:$J$201,0))),0,IF(H1862-I1862=INDEX(Matches!$G$2:$G$201,MATCH($A1862&amp;"-3",Matches!$J$2:$J$201,0))-INDEX(Matches!$H$2:$H$201,MATCH($A1862&amp;"-3",Matches!$J$2:$J$201,0)),3,2))))),""))</f>
        <v/>
      </c>
      <c r="AA1862" s="12" t="str">
        <f aca="false">IF(OR($B1862="",J1862="",K1862=""),"",IFERROR(IF(OR(INDEX(Matches!$I$2:$I$201,MATCH($A1862&amp;"-4",Matches!$J$2:$J$201,0))="Void",INDEX(Matches!$G$2:$G$201,MATCH($A1862&amp;"-4",Matches!$J$2:$J$201,0))="",INDEX(Matches!$H$2:$H$201,MATCH($A1862&amp;"-4",Matches!$J$2:$J$201,0))=""),"",IF(AND($C1862&lt;&gt;"",INDEX(Matches!$F$2:$F$201,MATCH($A1862&amp;"-4",Matches!$J$2:$J$201,0))&lt;&gt;"",$C1862&gt;=INDEX(Matches!$F$2:$F$201,MATCH($A1862&amp;"-4",Matches!$J$2:$J$201,0))),"",IF(AND(J1862=INDEX(Matches!$G$2:$G$201,MATCH($A1862&amp;"-4",Matches!$J$2:$J$201,0)),K1862=INDEX(Matches!$H$2:$H$201,MATCH($A1862&amp;"-4",Matches!$J$2:$J$201,0))),5,IF(SIGN(J1862-K1862)&lt;&gt;SIGN(INDEX(Matches!$G$2:$G$201,MATCH($A1862&amp;"-4",Matches!$J$2:$J$201,0))-INDEX(Matches!$H$2:$H$201,MATCH($A1862&amp;"-4",Matches!$J$2:$J$201,0))),0,IF(J1862-K1862=INDEX(Matches!$G$2:$G$201,MATCH($A1862&amp;"-4",Matches!$J$2:$J$201,0))-INDEX(Matches!$H$2:$H$201,MATCH($A1862&amp;"-4",Matches!$J$2:$J$201,0)),3,2))))),""))</f>
        <v/>
      </c>
      <c r="AB1862" s="12" t="str">
        <f aca="false">IF(OR($B1862="",L1862="",M1862=""),"",IFERROR(IF(OR(INDEX(Matches!$I$2:$I$201,MATCH($A1862&amp;"-5",Matches!$J$2:$J$201,0))="Void",INDEX(Matches!$G$2:$G$201,MATCH($A1862&amp;"-5",Matches!$J$2:$J$201,0))="",INDEX(Matches!$H$2:$H$201,MATCH($A1862&amp;"-5",Matches!$J$2:$J$201,0))=""),"",IF(AND($C1862&lt;&gt;"",INDEX(Matches!$F$2:$F$201,MATCH($A1862&amp;"-5",Matches!$J$2:$J$201,0))&lt;&gt;"",$C1862&gt;=INDEX(Matches!$F$2:$F$201,MATCH($A1862&amp;"-5",Matches!$J$2:$J$201,0))),"",IF(AND(L1862=INDEX(Matches!$G$2:$G$201,MATCH($A1862&amp;"-5",Matches!$J$2:$J$201,0)),M1862=INDEX(Matches!$H$2:$H$201,MATCH($A1862&amp;"-5",Matches!$J$2:$J$201,0))),5,IF(SIGN(L1862-M1862)&lt;&gt;SIGN(INDEX(Matches!$G$2:$G$201,MATCH($A1862&amp;"-5",Matches!$J$2:$J$201,0))-INDEX(Matches!$H$2:$H$201,MATCH($A1862&amp;"-5",Matches!$J$2:$J$201,0))),0,IF(L1862-M1862=INDEX(Matches!$G$2:$G$201,MATCH($A1862&amp;"-5",Matches!$J$2:$J$201,0))-INDEX(Matches!$H$2:$H$201,MATCH($A1862&amp;"-5",Matches!$J$2:$J$201,0)),3,2))))),""))</f>
        <v/>
      </c>
      <c r="AC1862" s="12" t="str">
        <f aca="false">IF(OR($B1862="",N1862="",O1862=""),"",IFERROR(IF(OR(INDEX(Matches!$I$2:$I$201,MATCH($A1862&amp;"-6",Matches!$J$2:$J$201,0))="Void",INDEX(Matches!$G$2:$G$201,MATCH($A1862&amp;"-6",Matches!$J$2:$J$201,0))="",INDEX(Matches!$H$2:$H$201,MATCH($A1862&amp;"-6",Matches!$J$2:$J$201,0))=""),"",IF(AND($C1862&lt;&gt;"",INDEX(Matches!$F$2:$F$201,MATCH($A1862&amp;"-6",Matches!$J$2:$J$201,0))&lt;&gt;"",$C1862&gt;=INDEX(Matches!$F$2:$F$201,MATCH($A1862&amp;"-6",Matches!$J$2:$J$201,0))),"",IF(AND(N1862=INDEX(Matches!$G$2:$G$201,MATCH($A1862&amp;"-6",Matches!$J$2:$J$201,0)),O1862=INDEX(Matches!$H$2:$H$201,MATCH($A1862&amp;"-6",Matches!$J$2:$J$201,0))),5,IF(SIGN(N1862-O1862)&lt;&gt;SIGN(INDEX(Matches!$G$2:$G$201,MATCH($A1862&amp;"-6",Matches!$J$2:$J$201,0))-INDEX(Matches!$H$2:$H$201,MATCH($A1862&amp;"-6",Matches!$J$2:$J$201,0))),0,IF(N1862-O1862=INDEX(Matches!$G$2:$G$201,MATCH($A1862&amp;"-6",Matches!$J$2:$J$201,0))-INDEX(Matches!$H$2:$H$201,MATCH($A1862&amp;"-6",Matches!$J$2:$J$201,0)),3,2))))),""))</f>
        <v/>
      </c>
      <c r="AD1862" s="12" t="str">
        <f aca="false">IF(OR($B1862="",P1862="",Q1862=""),"",IFERROR(IF(OR(INDEX(Matches!$I$2:$I$201,MATCH($A1862&amp;"-7",Matches!$J$2:$J$201,0))="Void",INDEX(Matches!$G$2:$G$201,MATCH($A1862&amp;"-7",Matches!$J$2:$J$201,0))="",INDEX(Matches!$H$2:$H$201,MATCH($A1862&amp;"-7",Matches!$J$2:$J$201,0))=""),"",IF(AND($C1862&lt;&gt;"",INDEX(Matches!$F$2:$F$201,MATCH($A1862&amp;"-7",Matches!$J$2:$J$201,0))&lt;&gt;"",$C1862&gt;=INDEX(Matches!$F$2:$F$201,MATCH($A1862&amp;"-7",Matches!$J$2:$J$201,0))),"",IF(AND(P1862=INDEX(Matches!$G$2:$G$201,MATCH($A1862&amp;"-7",Matches!$J$2:$J$201,0)),Q1862=INDEX(Matches!$H$2:$H$201,MATCH($A1862&amp;"-7",Matches!$J$2:$J$201,0))),5,IF(SIGN(P1862-Q1862)&lt;&gt;SIGN(INDEX(Matches!$G$2:$G$201,MATCH($A1862&amp;"-7",Matches!$J$2:$J$201,0))-INDEX(Matches!$H$2:$H$201,MATCH($A1862&amp;"-7",Matches!$J$2:$J$201,0))),0,IF(P1862-Q1862=INDEX(Matches!$G$2:$G$201,MATCH($A1862&amp;"-7",Matches!$J$2:$J$201,0))-INDEX(Matches!$H$2:$H$201,MATCH($A1862&amp;"-7",Matches!$J$2:$J$201,0)),3,2))))),""))</f>
        <v/>
      </c>
      <c r="AE1862" s="12" t="str">
        <f aca="false">IF(OR($B1862="",R1862="",S1862=""),"",IFERROR(IF(OR(INDEX(Matches!$I$2:$I$201,MATCH($A1862&amp;"-8",Matches!$J$2:$J$201,0))="Void",INDEX(Matches!$G$2:$G$201,MATCH($A1862&amp;"-8",Matches!$J$2:$J$201,0))="",INDEX(Matches!$H$2:$H$201,MATCH($A1862&amp;"-8",Matches!$J$2:$J$201,0))=""),"",IF(AND($C1862&lt;&gt;"",INDEX(Matches!$F$2:$F$201,MATCH($A1862&amp;"-8",Matches!$J$2:$J$201,0))&lt;&gt;"",$C1862&gt;=INDEX(Matches!$F$2:$F$201,MATCH($A1862&amp;"-8",Matches!$J$2:$J$201,0))),"",IF(AND(R1862=INDEX(Matches!$G$2:$G$201,MATCH($A1862&amp;"-8",Matches!$J$2:$J$201,0)),S1862=INDEX(Matches!$H$2:$H$201,MATCH($A1862&amp;"-8",Matches!$J$2:$J$201,0))),5,IF(SIGN(R1862-S1862)&lt;&gt;SIGN(INDEX(Matches!$G$2:$G$201,MATCH($A1862&amp;"-8",Matches!$J$2:$J$201,0))-INDEX(Matches!$H$2:$H$201,MATCH($A1862&amp;"-8",Matches!$J$2:$J$201,0))),0,IF(R1862-S1862=INDEX(Matches!$G$2:$G$201,MATCH($A1862&amp;"-8",Matches!$J$2:$J$201,0))-INDEX(Matches!$H$2:$H$201,MATCH($A1862&amp;"-8",Matches!$J$2:$J$201,0)),3,2))))),""))</f>
        <v/>
      </c>
      <c r="AF1862" s="12" t="str">
        <f aca="false">IF(OR($B1862="",T1862="",U1862=""),"",IFERROR(IF(OR(INDEX(Matches!$I$2:$I$201,MATCH($A1862&amp;"-9",Matches!$J$2:$J$201,0))="Void",INDEX(Matches!$G$2:$G$201,MATCH($A1862&amp;"-9",Matches!$J$2:$J$201,0))="",INDEX(Matches!$H$2:$H$201,MATCH($A1862&amp;"-9",Matches!$J$2:$J$201,0))=""),"",IF(AND($C1862&lt;&gt;"",INDEX(Matches!$F$2:$F$201,MATCH($A1862&amp;"-9",Matches!$J$2:$J$201,0))&lt;&gt;"",$C1862&gt;=INDEX(Matches!$F$2:$F$201,MATCH($A1862&amp;"-9",Matches!$J$2:$J$201,0))),"",IF(AND(T1862=INDEX(Matches!$G$2:$G$201,MATCH($A1862&amp;"-9",Matches!$J$2:$J$201,0)),U1862=INDEX(Matches!$H$2:$H$201,MATCH($A1862&amp;"-9",Matches!$J$2:$J$201,0))),5,IF(SIGN(T1862-U1862)&lt;&gt;SIGN(INDEX(Matches!$G$2:$G$201,MATCH($A1862&amp;"-9",Matches!$J$2:$J$201,0))-INDEX(Matches!$H$2:$H$201,MATCH($A1862&amp;"-9",Matches!$J$2:$J$201,0))),0,IF(T1862-U1862=INDEX(Matches!$G$2:$G$201,MATCH($A1862&amp;"-9",Matches!$J$2:$J$201,0))-INDEX(Matches!$H$2:$H$201,MATCH($A1862&amp;"-9",Matches!$J$2:$J$201,0)),3,2))))),""))</f>
        <v/>
      </c>
      <c r="AG1862" s="12" t="str">
        <f aca="false">IF(OR($B1862="",V1862="",W1862=""),"",IFERROR(IF(OR(INDEX(Matches!$I$2:$I$201,MATCH($A1862&amp;"-10",Matches!$J$2:$J$201,0))="Void",INDEX(Matches!$G$2:$G$201,MATCH($A1862&amp;"-10",Matches!$J$2:$J$201,0))="",INDEX(Matches!$H$2:$H$201,MATCH($A1862&amp;"-10",Matches!$J$2:$J$201,0))=""),"",IF(AND($C1862&lt;&gt;"",INDEX(Matches!$F$2:$F$201,MATCH($A1862&amp;"-10",Matches!$J$2:$J$201,0))&lt;&gt;"",$C1862&gt;=INDEX(Matches!$F$2:$F$201,MATCH($A1862&amp;"-10",Matches!$J$2:$J$201,0))),"",IF(AND(V1862=INDEX(Matches!$G$2:$G$201,MATCH($A1862&amp;"-10",Matches!$J$2:$J$201,0)),W1862=INDEX(Matches!$H$2:$H$201,MATCH($A1862&amp;"-10",Matches!$J$2:$J$201,0))),5,IF(SIGN(V1862-W1862)&lt;&gt;SIGN(INDEX(Matches!$G$2:$G$201,MATCH($A1862&amp;"-10",Matches!$J$2:$J$201,0))-INDEX(Matches!$H$2:$H$201,MATCH($A1862&amp;"-10",Matches!$J$2:$J$201,0))),0,IF(V1862-W1862=INDEX(Matches!$G$2:$G$201,MATCH($A1862&amp;"-10",Matches!$J$2:$J$201,0))-INDEX(Matches!$H$2:$H$201,MATCH($A1862&amp;"-10",Matches!$J$2:$J$201,0)),3,2))))),""))</f>
        <v/>
      </c>
      <c r="AH1862" s="13" t="str">
        <f aca="false">IF($B1862="","",SUM(X1862:AG1862))</f>
        <v/>
      </c>
      <c r="AI1862" s="12" t="str">
        <f aca="false">IF($B1862="","",COUNTIF(X1862:AG1862,5))</f>
        <v/>
      </c>
      <c r="AJ1862" s="12" t="str">
        <f aca="false">IF($B1862="","",COUNTIF(X1862:AG1862,"&gt;=2"))</f>
        <v/>
      </c>
      <c r="AK1862" s="12" t="str">
        <f aca="false">IF($B1862="","",COUNT(X1862:AG1862))</f>
        <v/>
      </c>
    </row>
    <row r="1863" customFormat="false" ht="15" hidden="false" customHeight="false" outlineLevel="0" collapsed="false">
      <c r="A1863" s="7"/>
      <c r="B1863" s="7"/>
      <c r="C1863" s="11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12" t="str">
        <f aca="false">IF(OR($B1863="",D1863="",E1863=""),"",IFERROR(IF(OR(INDEX(Matches!$I$2:$I$201,MATCH($A1863&amp;"-1",Matches!$J$2:$J$201,0))="Void",INDEX(Matches!$G$2:$G$201,MATCH($A1863&amp;"-1",Matches!$J$2:$J$201,0))="",INDEX(Matches!$H$2:$H$201,MATCH($A1863&amp;"-1",Matches!$J$2:$J$201,0))=""),"",IF(AND($C1863&lt;&gt;"",INDEX(Matches!$F$2:$F$201,MATCH($A1863&amp;"-1",Matches!$J$2:$J$201,0))&lt;&gt;"",$C1863&gt;=INDEX(Matches!$F$2:$F$201,MATCH($A1863&amp;"-1",Matches!$J$2:$J$201,0))),"",IF(AND(D1863=INDEX(Matches!$G$2:$G$201,MATCH($A1863&amp;"-1",Matches!$J$2:$J$201,0)),E1863=INDEX(Matches!$H$2:$H$201,MATCH($A1863&amp;"-1",Matches!$J$2:$J$201,0))),5,IF(SIGN(D1863-E1863)&lt;&gt;SIGN(INDEX(Matches!$G$2:$G$201,MATCH($A1863&amp;"-1",Matches!$J$2:$J$201,0))-INDEX(Matches!$H$2:$H$201,MATCH($A1863&amp;"-1",Matches!$J$2:$J$201,0))),0,IF(D1863-E1863=INDEX(Matches!$G$2:$G$201,MATCH($A1863&amp;"-1",Matches!$J$2:$J$201,0))-INDEX(Matches!$H$2:$H$201,MATCH($A1863&amp;"-1",Matches!$J$2:$J$201,0)),3,2))))),""))</f>
        <v/>
      </c>
      <c r="Y1863" s="12" t="str">
        <f aca="false">IF(OR($B1863="",F1863="",G1863=""),"",IFERROR(IF(OR(INDEX(Matches!$I$2:$I$201,MATCH($A1863&amp;"-2",Matches!$J$2:$J$201,0))="Void",INDEX(Matches!$G$2:$G$201,MATCH($A1863&amp;"-2",Matches!$J$2:$J$201,0))="",INDEX(Matches!$H$2:$H$201,MATCH($A1863&amp;"-2",Matches!$J$2:$J$201,0))=""),"",IF(AND($C1863&lt;&gt;"",INDEX(Matches!$F$2:$F$201,MATCH($A1863&amp;"-2",Matches!$J$2:$J$201,0))&lt;&gt;"",$C1863&gt;=INDEX(Matches!$F$2:$F$201,MATCH($A1863&amp;"-2",Matches!$J$2:$J$201,0))),"",IF(AND(F1863=INDEX(Matches!$G$2:$G$201,MATCH($A1863&amp;"-2",Matches!$J$2:$J$201,0)),G1863=INDEX(Matches!$H$2:$H$201,MATCH($A1863&amp;"-2",Matches!$J$2:$J$201,0))),5,IF(SIGN(F1863-G1863)&lt;&gt;SIGN(INDEX(Matches!$G$2:$G$201,MATCH($A1863&amp;"-2",Matches!$J$2:$J$201,0))-INDEX(Matches!$H$2:$H$201,MATCH($A1863&amp;"-2",Matches!$J$2:$J$201,0))),0,IF(F1863-G1863=INDEX(Matches!$G$2:$G$201,MATCH($A1863&amp;"-2",Matches!$J$2:$J$201,0))-INDEX(Matches!$H$2:$H$201,MATCH($A1863&amp;"-2",Matches!$J$2:$J$201,0)),3,2))))),""))</f>
        <v/>
      </c>
      <c r="Z1863" s="12" t="str">
        <f aca="false">IF(OR($B1863="",H1863="",I1863=""),"",IFERROR(IF(OR(INDEX(Matches!$I$2:$I$201,MATCH($A1863&amp;"-3",Matches!$J$2:$J$201,0))="Void",INDEX(Matches!$G$2:$G$201,MATCH($A1863&amp;"-3",Matches!$J$2:$J$201,0))="",INDEX(Matches!$H$2:$H$201,MATCH($A1863&amp;"-3",Matches!$J$2:$J$201,0))=""),"",IF(AND($C1863&lt;&gt;"",INDEX(Matches!$F$2:$F$201,MATCH($A1863&amp;"-3",Matches!$J$2:$J$201,0))&lt;&gt;"",$C1863&gt;=INDEX(Matches!$F$2:$F$201,MATCH($A1863&amp;"-3",Matches!$J$2:$J$201,0))),"",IF(AND(H1863=INDEX(Matches!$G$2:$G$201,MATCH($A1863&amp;"-3",Matches!$J$2:$J$201,0)),I1863=INDEX(Matches!$H$2:$H$201,MATCH($A1863&amp;"-3",Matches!$J$2:$J$201,0))),5,IF(SIGN(H1863-I1863)&lt;&gt;SIGN(INDEX(Matches!$G$2:$G$201,MATCH($A1863&amp;"-3",Matches!$J$2:$J$201,0))-INDEX(Matches!$H$2:$H$201,MATCH($A1863&amp;"-3",Matches!$J$2:$J$201,0))),0,IF(H1863-I1863=INDEX(Matches!$G$2:$G$201,MATCH($A1863&amp;"-3",Matches!$J$2:$J$201,0))-INDEX(Matches!$H$2:$H$201,MATCH($A1863&amp;"-3",Matches!$J$2:$J$201,0)),3,2))))),""))</f>
        <v/>
      </c>
      <c r="AA1863" s="12" t="str">
        <f aca="false">IF(OR($B1863="",J1863="",K1863=""),"",IFERROR(IF(OR(INDEX(Matches!$I$2:$I$201,MATCH($A1863&amp;"-4",Matches!$J$2:$J$201,0))="Void",INDEX(Matches!$G$2:$G$201,MATCH($A1863&amp;"-4",Matches!$J$2:$J$201,0))="",INDEX(Matches!$H$2:$H$201,MATCH($A1863&amp;"-4",Matches!$J$2:$J$201,0))=""),"",IF(AND($C1863&lt;&gt;"",INDEX(Matches!$F$2:$F$201,MATCH($A1863&amp;"-4",Matches!$J$2:$J$201,0))&lt;&gt;"",$C1863&gt;=INDEX(Matches!$F$2:$F$201,MATCH($A1863&amp;"-4",Matches!$J$2:$J$201,0))),"",IF(AND(J1863=INDEX(Matches!$G$2:$G$201,MATCH($A1863&amp;"-4",Matches!$J$2:$J$201,0)),K1863=INDEX(Matches!$H$2:$H$201,MATCH($A1863&amp;"-4",Matches!$J$2:$J$201,0))),5,IF(SIGN(J1863-K1863)&lt;&gt;SIGN(INDEX(Matches!$G$2:$G$201,MATCH($A1863&amp;"-4",Matches!$J$2:$J$201,0))-INDEX(Matches!$H$2:$H$201,MATCH($A1863&amp;"-4",Matches!$J$2:$J$201,0))),0,IF(J1863-K1863=INDEX(Matches!$G$2:$G$201,MATCH($A1863&amp;"-4",Matches!$J$2:$J$201,0))-INDEX(Matches!$H$2:$H$201,MATCH($A1863&amp;"-4",Matches!$J$2:$J$201,0)),3,2))))),""))</f>
        <v/>
      </c>
      <c r="AB1863" s="12" t="str">
        <f aca="false">IF(OR($B1863="",L1863="",M1863=""),"",IFERROR(IF(OR(INDEX(Matches!$I$2:$I$201,MATCH($A1863&amp;"-5",Matches!$J$2:$J$201,0))="Void",INDEX(Matches!$G$2:$G$201,MATCH($A1863&amp;"-5",Matches!$J$2:$J$201,0))="",INDEX(Matches!$H$2:$H$201,MATCH($A1863&amp;"-5",Matches!$J$2:$J$201,0))=""),"",IF(AND($C1863&lt;&gt;"",INDEX(Matches!$F$2:$F$201,MATCH($A1863&amp;"-5",Matches!$J$2:$J$201,0))&lt;&gt;"",$C1863&gt;=INDEX(Matches!$F$2:$F$201,MATCH($A1863&amp;"-5",Matches!$J$2:$J$201,0))),"",IF(AND(L1863=INDEX(Matches!$G$2:$G$201,MATCH($A1863&amp;"-5",Matches!$J$2:$J$201,0)),M1863=INDEX(Matches!$H$2:$H$201,MATCH($A1863&amp;"-5",Matches!$J$2:$J$201,0))),5,IF(SIGN(L1863-M1863)&lt;&gt;SIGN(INDEX(Matches!$G$2:$G$201,MATCH($A1863&amp;"-5",Matches!$J$2:$J$201,0))-INDEX(Matches!$H$2:$H$201,MATCH($A1863&amp;"-5",Matches!$J$2:$J$201,0))),0,IF(L1863-M1863=INDEX(Matches!$G$2:$G$201,MATCH($A1863&amp;"-5",Matches!$J$2:$J$201,0))-INDEX(Matches!$H$2:$H$201,MATCH($A1863&amp;"-5",Matches!$J$2:$J$201,0)),3,2))))),""))</f>
        <v/>
      </c>
      <c r="AC1863" s="12" t="str">
        <f aca="false">IF(OR($B1863="",N1863="",O1863=""),"",IFERROR(IF(OR(INDEX(Matches!$I$2:$I$201,MATCH($A1863&amp;"-6",Matches!$J$2:$J$201,0))="Void",INDEX(Matches!$G$2:$G$201,MATCH($A1863&amp;"-6",Matches!$J$2:$J$201,0))="",INDEX(Matches!$H$2:$H$201,MATCH($A1863&amp;"-6",Matches!$J$2:$J$201,0))=""),"",IF(AND($C1863&lt;&gt;"",INDEX(Matches!$F$2:$F$201,MATCH($A1863&amp;"-6",Matches!$J$2:$J$201,0))&lt;&gt;"",$C1863&gt;=INDEX(Matches!$F$2:$F$201,MATCH($A1863&amp;"-6",Matches!$J$2:$J$201,0))),"",IF(AND(N1863=INDEX(Matches!$G$2:$G$201,MATCH($A1863&amp;"-6",Matches!$J$2:$J$201,0)),O1863=INDEX(Matches!$H$2:$H$201,MATCH($A1863&amp;"-6",Matches!$J$2:$J$201,0))),5,IF(SIGN(N1863-O1863)&lt;&gt;SIGN(INDEX(Matches!$G$2:$G$201,MATCH($A1863&amp;"-6",Matches!$J$2:$J$201,0))-INDEX(Matches!$H$2:$H$201,MATCH($A1863&amp;"-6",Matches!$J$2:$J$201,0))),0,IF(N1863-O1863=INDEX(Matches!$G$2:$G$201,MATCH($A1863&amp;"-6",Matches!$J$2:$J$201,0))-INDEX(Matches!$H$2:$H$201,MATCH($A1863&amp;"-6",Matches!$J$2:$J$201,0)),3,2))))),""))</f>
        <v/>
      </c>
      <c r="AD1863" s="12" t="str">
        <f aca="false">IF(OR($B1863="",P1863="",Q1863=""),"",IFERROR(IF(OR(INDEX(Matches!$I$2:$I$201,MATCH($A1863&amp;"-7",Matches!$J$2:$J$201,0))="Void",INDEX(Matches!$G$2:$G$201,MATCH($A1863&amp;"-7",Matches!$J$2:$J$201,0))="",INDEX(Matches!$H$2:$H$201,MATCH($A1863&amp;"-7",Matches!$J$2:$J$201,0))=""),"",IF(AND($C1863&lt;&gt;"",INDEX(Matches!$F$2:$F$201,MATCH($A1863&amp;"-7",Matches!$J$2:$J$201,0))&lt;&gt;"",$C1863&gt;=INDEX(Matches!$F$2:$F$201,MATCH($A1863&amp;"-7",Matches!$J$2:$J$201,0))),"",IF(AND(P1863=INDEX(Matches!$G$2:$G$201,MATCH($A1863&amp;"-7",Matches!$J$2:$J$201,0)),Q1863=INDEX(Matches!$H$2:$H$201,MATCH($A1863&amp;"-7",Matches!$J$2:$J$201,0))),5,IF(SIGN(P1863-Q1863)&lt;&gt;SIGN(INDEX(Matches!$G$2:$G$201,MATCH($A1863&amp;"-7",Matches!$J$2:$J$201,0))-INDEX(Matches!$H$2:$H$201,MATCH($A1863&amp;"-7",Matches!$J$2:$J$201,0))),0,IF(P1863-Q1863=INDEX(Matches!$G$2:$G$201,MATCH($A1863&amp;"-7",Matches!$J$2:$J$201,0))-INDEX(Matches!$H$2:$H$201,MATCH($A1863&amp;"-7",Matches!$J$2:$J$201,0)),3,2))))),""))</f>
        <v/>
      </c>
      <c r="AE1863" s="12" t="str">
        <f aca="false">IF(OR($B1863="",R1863="",S1863=""),"",IFERROR(IF(OR(INDEX(Matches!$I$2:$I$201,MATCH($A1863&amp;"-8",Matches!$J$2:$J$201,0))="Void",INDEX(Matches!$G$2:$G$201,MATCH($A1863&amp;"-8",Matches!$J$2:$J$201,0))="",INDEX(Matches!$H$2:$H$201,MATCH($A1863&amp;"-8",Matches!$J$2:$J$201,0))=""),"",IF(AND($C1863&lt;&gt;"",INDEX(Matches!$F$2:$F$201,MATCH($A1863&amp;"-8",Matches!$J$2:$J$201,0))&lt;&gt;"",$C1863&gt;=INDEX(Matches!$F$2:$F$201,MATCH($A1863&amp;"-8",Matches!$J$2:$J$201,0))),"",IF(AND(R1863=INDEX(Matches!$G$2:$G$201,MATCH($A1863&amp;"-8",Matches!$J$2:$J$201,0)),S1863=INDEX(Matches!$H$2:$H$201,MATCH($A1863&amp;"-8",Matches!$J$2:$J$201,0))),5,IF(SIGN(R1863-S1863)&lt;&gt;SIGN(INDEX(Matches!$G$2:$G$201,MATCH($A1863&amp;"-8",Matches!$J$2:$J$201,0))-INDEX(Matches!$H$2:$H$201,MATCH($A1863&amp;"-8",Matches!$J$2:$J$201,0))),0,IF(R1863-S1863=INDEX(Matches!$G$2:$G$201,MATCH($A1863&amp;"-8",Matches!$J$2:$J$201,0))-INDEX(Matches!$H$2:$H$201,MATCH($A1863&amp;"-8",Matches!$J$2:$J$201,0)),3,2))))),""))</f>
        <v/>
      </c>
      <c r="AF1863" s="12" t="str">
        <f aca="false">IF(OR($B1863="",T1863="",U1863=""),"",IFERROR(IF(OR(INDEX(Matches!$I$2:$I$201,MATCH($A1863&amp;"-9",Matches!$J$2:$J$201,0))="Void",INDEX(Matches!$G$2:$G$201,MATCH($A1863&amp;"-9",Matches!$J$2:$J$201,0))="",INDEX(Matches!$H$2:$H$201,MATCH($A1863&amp;"-9",Matches!$J$2:$J$201,0))=""),"",IF(AND($C1863&lt;&gt;"",INDEX(Matches!$F$2:$F$201,MATCH($A1863&amp;"-9",Matches!$J$2:$J$201,0))&lt;&gt;"",$C1863&gt;=INDEX(Matches!$F$2:$F$201,MATCH($A1863&amp;"-9",Matches!$J$2:$J$201,0))),"",IF(AND(T1863=INDEX(Matches!$G$2:$G$201,MATCH($A1863&amp;"-9",Matches!$J$2:$J$201,0)),U1863=INDEX(Matches!$H$2:$H$201,MATCH($A1863&amp;"-9",Matches!$J$2:$J$201,0))),5,IF(SIGN(T1863-U1863)&lt;&gt;SIGN(INDEX(Matches!$G$2:$G$201,MATCH($A1863&amp;"-9",Matches!$J$2:$J$201,0))-INDEX(Matches!$H$2:$H$201,MATCH($A1863&amp;"-9",Matches!$J$2:$J$201,0))),0,IF(T1863-U1863=INDEX(Matches!$G$2:$G$201,MATCH($A1863&amp;"-9",Matches!$J$2:$J$201,0))-INDEX(Matches!$H$2:$H$201,MATCH($A1863&amp;"-9",Matches!$J$2:$J$201,0)),3,2))))),""))</f>
        <v/>
      </c>
      <c r="AG1863" s="12" t="str">
        <f aca="false">IF(OR($B1863="",V1863="",W1863=""),"",IFERROR(IF(OR(INDEX(Matches!$I$2:$I$201,MATCH($A1863&amp;"-10",Matches!$J$2:$J$201,0))="Void",INDEX(Matches!$G$2:$G$201,MATCH($A1863&amp;"-10",Matches!$J$2:$J$201,0))="",INDEX(Matches!$H$2:$H$201,MATCH($A1863&amp;"-10",Matches!$J$2:$J$201,0))=""),"",IF(AND($C1863&lt;&gt;"",INDEX(Matches!$F$2:$F$201,MATCH($A1863&amp;"-10",Matches!$J$2:$J$201,0))&lt;&gt;"",$C1863&gt;=INDEX(Matches!$F$2:$F$201,MATCH($A1863&amp;"-10",Matches!$J$2:$J$201,0))),"",IF(AND(V1863=INDEX(Matches!$G$2:$G$201,MATCH($A1863&amp;"-10",Matches!$J$2:$J$201,0)),W1863=INDEX(Matches!$H$2:$H$201,MATCH($A1863&amp;"-10",Matches!$J$2:$J$201,0))),5,IF(SIGN(V1863-W1863)&lt;&gt;SIGN(INDEX(Matches!$G$2:$G$201,MATCH($A1863&amp;"-10",Matches!$J$2:$J$201,0))-INDEX(Matches!$H$2:$H$201,MATCH($A1863&amp;"-10",Matches!$J$2:$J$201,0))),0,IF(V1863-W1863=INDEX(Matches!$G$2:$G$201,MATCH($A1863&amp;"-10",Matches!$J$2:$J$201,0))-INDEX(Matches!$H$2:$H$201,MATCH($A1863&amp;"-10",Matches!$J$2:$J$201,0)),3,2))))),""))</f>
        <v/>
      </c>
      <c r="AH1863" s="13" t="str">
        <f aca="false">IF($B1863="","",SUM(X1863:AG1863))</f>
        <v/>
      </c>
      <c r="AI1863" s="12" t="str">
        <f aca="false">IF($B1863="","",COUNTIF(X1863:AG1863,5))</f>
        <v/>
      </c>
      <c r="AJ1863" s="12" t="str">
        <f aca="false">IF($B1863="","",COUNTIF(X1863:AG1863,"&gt;=2"))</f>
        <v/>
      </c>
      <c r="AK1863" s="12" t="str">
        <f aca="false">IF($B1863="","",COUNT(X1863:AG1863))</f>
        <v/>
      </c>
    </row>
    <row r="1864" customFormat="false" ht="15" hidden="false" customHeight="false" outlineLevel="0" collapsed="false">
      <c r="A1864" s="7"/>
      <c r="B1864" s="7"/>
      <c r="C1864" s="11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12" t="str">
        <f aca="false">IF(OR($B1864="",D1864="",E1864=""),"",IFERROR(IF(OR(INDEX(Matches!$I$2:$I$201,MATCH($A1864&amp;"-1",Matches!$J$2:$J$201,0))="Void",INDEX(Matches!$G$2:$G$201,MATCH($A1864&amp;"-1",Matches!$J$2:$J$201,0))="",INDEX(Matches!$H$2:$H$201,MATCH($A1864&amp;"-1",Matches!$J$2:$J$201,0))=""),"",IF(AND($C1864&lt;&gt;"",INDEX(Matches!$F$2:$F$201,MATCH($A1864&amp;"-1",Matches!$J$2:$J$201,0))&lt;&gt;"",$C1864&gt;=INDEX(Matches!$F$2:$F$201,MATCH($A1864&amp;"-1",Matches!$J$2:$J$201,0))),"",IF(AND(D1864=INDEX(Matches!$G$2:$G$201,MATCH($A1864&amp;"-1",Matches!$J$2:$J$201,0)),E1864=INDEX(Matches!$H$2:$H$201,MATCH($A1864&amp;"-1",Matches!$J$2:$J$201,0))),5,IF(SIGN(D1864-E1864)&lt;&gt;SIGN(INDEX(Matches!$G$2:$G$201,MATCH($A1864&amp;"-1",Matches!$J$2:$J$201,0))-INDEX(Matches!$H$2:$H$201,MATCH($A1864&amp;"-1",Matches!$J$2:$J$201,0))),0,IF(D1864-E1864=INDEX(Matches!$G$2:$G$201,MATCH($A1864&amp;"-1",Matches!$J$2:$J$201,0))-INDEX(Matches!$H$2:$H$201,MATCH($A1864&amp;"-1",Matches!$J$2:$J$201,0)),3,2))))),""))</f>
        <v/>
      </c>
      <c r="Y1864" s="12" t="str">
        <f aca="false">IF(OR($B1864="",F1864="",G1864=""),"",IFERROR(IF(OR(INDEX(Matches!$I$2:$I$201,MATCH($A1864&amp;"-2",Matches!$J$2:$J$201,0))="Void",INDEX(Matches!$G$2:$G$201,MATCH($A1864&amp;"-2",Matches!$J$2:$J$201,0))="",INDEX(Matches!$H$2:$H$201,MATCH($A1864&amp;"-2",Matches!$J$2:$J$201,0))=""),"",IF(AND($C1864&lt;&gt;"",INDEX(Matches!$F$2:$F$201,MATCH($A1864&amp;"-2",Matches!$J$2:$J$201,0))&lt;&gt;"",$C1864&gt;=INDEX(Matches!$F$2:$F$201,MATCH($A1864&amp;"-2",Matches!$J$2:$J$201,0))),"",IF(AND(F1864=INDEX(Matches!$G$2:$G$201,MATCH($A1864&amp;"-2",Matches!$J$2:$J$201,0)),G1864=INDEX(Matches!$H$2:$H$201,MATCH($A1864&amp;"-2",Matches!$J$2:$J$201,0))),5,IF(SIGN(F1864-G1864)&lt;&gt;SIGN(INDEX(Matches!$G$2:$G$201,MATCH($A1864&amp;"-2",Matches!$J$2:$J$201,0))-INDEX(Matches!$H$2:$H$201,MATCH($A1864&amp;"-2",Matches!$J$2:$J$201,0))),0,IF(F1864-G1864=INDEX(Matches!$G$2:$G$201,MATCH($A1864&amp;"-2",Matches!$J$2:$J$201,0))-INDEX(Matches!$H$2:$H$201,MATCH($A1864&amp;"-2",Matches!$J$2:$J$201,0)),3,2))))),""))</f>
        <v/>
      </c>
      <c r="Z1864" s="12" t="str">
        <f aca="false">IF(OR($B1864="",H1864="",I1864=""),"",IFERROR(IF(OR(INDEX(Matches!$I$2:$I$201,MATCH($A1864&amp;"-3",Matches!$J$2:$J$201,0))="Void",INDEX(Matches!$G$2:$G$201,MATCH($A1864&amp;"-3",Matches!$J$2:$J$201,0))="",INDEX(Matches!$H$2:$H$201,MATCH($A1864&amp;"-3",Matches!$J$2:$J$201,0))=""),"",IF(AND($C1864&lt;&gt;"",INDEX(Matches!$F$2:$F$201,MATCH($A1864&amp;"-3",Matches!$J$2:$J$201,0))&lt;&gt;"",$C1864&gt;=INDEX(Matches!$F$2:$F$201,MATCH($A1864&amp;"-3",Matches!$J$2:$J$201,0))),"",IF(AND(H1864=INDEX(Matches!$G$2:$G$201,MATCH($A1864&amp;"-3",Matches!$J$2:$J$201,0)),I1864=INDEX(Matches!$H$2:$H$201,MATCH($A1864&amp;"-3",Matches!$J$2:$J$201,0))),5,IF(SIGN(H1864-I1864)&lt;&gt;SIGN(INDEX(Matches!$G$2:$G$201,MATCH($A1864&amp;"-3",Matches!$J$2:$J$201,0))-INDEX(Matches!$H$2:$H$201,MATCH($A1864&amp;"-3",Matches!$J$2:$J$201,0))),0,IF(H1864-I1864=INDEX(Matches!$G$2:$G$201,MATCH($A1864&amp;"-3",Matches!$J$2:$J$201,0))-INDEX(Matches!$H$2:$H$201,MATCH($A1864&amp;"-3",Matches!$J$2:$J$201,0)),3,2))))),""))</f>
        <v/>
      </c>
      <c r="AA1864" s="12" t="str">
        <f aca="false">IF(OR($B1864="",J1864="",K1864=""),"",IFERROR(IF(OR(INDEX(Matches!$I$2:$I$201,MATCH($A1864&amp;"-4",Matches!$J$2:$J$201,0))="Void",INDEX(Matches!$G$2:$G$201,MATCH($A1864&amp;"-4",Matches!$J$2:$J$201,0))="",INDEX(Matches!$H$2:$H$201,MATCH($A1864&amp;"-4",Matches!$J$2:$J$201,0))=""),"",IF(AND($C1864&lt;&gt;"",INDEX(Matches!$F$2:$F$201,MATCH($A1864&amp;"-4",Matches!$J$2:$J$201,0))&lt;&gt;"",$C1864&gt;=INDEX(Matches!$F$2:$F$201,MATCH($A1864&amp;"-4",Matches!$J$2:$J$201,0))),"",IF(AND(J1864=INDEX(Matches!$G$2:$G$201,MATCH($A1864&amp;"-4",Matches!$J$2:$J$201,0)),K1864=INDEX(Matches!$H$2:$H$201,MATCH($A1864&amp;"-4",Matches!$J$2:$J$201,0))),5,IF(SIGN(J1864-K1864)&lt;&gt;SIGN(INDEX(Matches!$G$2:$G$201,MATCH($A1864&amp;"-4",Matches!$J$2:$J$201,0))-INDEX(Matches!$H$2:$H$201,MATCH($A1864&amp;"-4",Matches!$J$2:$J$201,0))),0,IF(J1864-K1864=INDEX(Matches!$G$2:$G$201,MATCH($A1864&amp;"-4",Matches!$J$2:$J$201,0))-INDEX(Matches!$H$2:$H$201,MATCH($A1864&amp;"-4",Matches!$J$2:$J$201,0)),3,2))))),""))</f>
        <v/>
      </c>
      <c r="AB1864" s="12" t="str">
        <f aca="false">IF(OR($B1864="",L1864="",M1864=""),"",IFERROR(IF(OR(INDEX(Matches!$I$2:$I$201,MATCH($A1864&amp;"-5",Matches!$J$2:$J$201,0))="Void",INDEX(Matches!$G$2:$G$201,MATCH($A1864&amp;"-5",Matches!$J$2:$J$201,0))="",INDEX(Matches!$H$2:$H$201,MATCH($A1864&amp;"-5",Matches!$J$2:$J$201,0))=""),"",IF(AND($C1864&lt;&gt;"",INDEX(Matches!$F$2:$F$201,MATCH($A1864&amp;"-5",Matches!$J$2:$J$201,0))&lt;&gt;"",$C1864&gt;=INDEX(Matches!$F$2:$F$201,MATCH($A1864&amp;"-5",Matches!$J$2:$J$201,0))),"",IF(AND(L1864=INDEX(Matches!$G$2:$G$201,MATCH($A1864&amp;"-5",Matches!$J$2:$J$201,0)),M1864=INDEX(Matches!$H$2:$H$201,MATCH($A1864&amp;"-5",Matches!$J$2:$J$201,0))),5,IF(SIGN(L1864-M1864)&lt;&gt;SIGN(INDEX(Matches!$G$2:$G$201,MATCH($A1864&amp;"-5",Matches!$J$2:$J$201,0))-INDEX(Matches!$H$2:$H$201,MATCH($A1864&amp;"-5",Matches!$J$2:$J$201,0))),0,IF(L1864-M1864=INDEX(Matches!$G$2:$G$201,MATCH($A1864&amp;"-5",Matches!$J$2:$J$201,0))-INDEX(Matches!$H$2:$H$201,MATCH($A1864&amp;"-5",Matches!$J$2:$J$201,0)),3,2))))),""))</f>
        <v/>
      </c>
      <c r="AC1864" s="12" t="str">
        <f aca="false">IF(OR($B1864="",N1864="",O1864=""),"",IFERROR(IF(OR(INDEX(Matches!$I$2:$I$201,MATCH($A1864&amp;"-6",Matches!$J$2:$J$201,0))="Void",INDEX(Matches!$G$2:$G$201,MATCH($A1864&amp;"-6",Matches!$J$2:$J$201,0))="",INDEX(Matches!$H$2:$H$201,MATCH($A1864&amp;"-6",Matches!$J$2:$J$201,0))=""),"",IF(AND($C1864&lt;&gt;"",INDEX(Matches!$F$2:$F$201,MATCH($A1864&amp;"-6",Matches!$J$2:$J$201,0))&lt;&gt;"",$C1864&gt;=INDEX(Matches!$F$2:$F$201,MATCH($A1864&amp;"-6",Matches!$J$2:$J$201,0))),"",IF(AND(N1864=INDEX(Matches!$G$2:$G$201,MATCH($A1864&amp;"-6",Matches!$J$2:$J$201,0)),O1864=INDEX(Matches!$H$2:$H$201,MATCH($A1864&amp;"-6",Matches!$J$2:$J$201,0))),5,IF(SIGN(N1864-O1864)&lt;&gt;SIGN(INDEX(Matches!$G$2:$G$201,MATCH($A1864&amp;"-6",Matches!$J$2:$J$201,0))-INDEX(Matches!$H$2:$H$201,MATCH($A1864&amp;"-6",Matches!$J$2:$J$201,0))),0,IF(N1864-O1864=INDEX(Matches!$G$2:$G$201,MATCH($A1864&amp;"-6",Matches!$J$2:$J$201,0))-INDEX(Matches!$H$2:$H$201,MATCH($A1864&amp;"-6",Matches!$J$2:$J$201,0)),3,2))))),""))</f>
        <v/>
      </c>
      <c r="AD1864" s="12" t="str">
        <f aca="false">IF(OR($B1864="",P1864="",Q1864=""),"",IFERROR(IF(OR(INDEX(Matches!$I$2:$I$201,MATCH($A1864&amp;"-7",Matches!$J$2:$J$201,0))="Void",INDEX(Matches!$G$2:$G$201,MATCH($A1864&amp;"-7",Matches!$J$2:$J$201,0))="",INDEX(Matches!$H$2:$H$201,MATCH($A1864&amp;"-7",Matches!$J$2:$J$201,0))=""),"",IF(AND($C1864&lt;&gt;"",INDEX(Matches!$F$2:$F$201,MATCH($A1864&amp;"-7",Matches!$J$2:$J$201,0))&lt;&gt;"",$C1864&gt;=INDEX(Matches!$F$2:$F$201,MATCH($A1864&amp;"-7",Matches!$J$2:$J$201,0))),"",IF(AND(P1864=INDEX(Matches!$G$2:$G$201,MATCH($A1864&amp;"-7",Matches!$J$2:$J$201,0)),Q1864=INDEX(Matches!$H$2:$H$201,MATCH($A1864&amp;"-7",Matches!$J$2:$J$201,0))),5,IF(SIGN(P1864-Q1864)&lt;&gt;SIGN(INDEX(Matches!$G$2:$G$201,MATCH($A1864&amp;"-7",Matches!$J$2:$J$201,0))-INDEX(Matches!$H$2:$H$201,MATCH($A1864&amp;"-7",Matches!$J$2:$J$201,0))),0,IF(P1864-Q1864=INDEX(Matches!$G$2:$G$201,MATCH($A1864&amp;"-7",Matches!$J$2:$J$201,0))-INDEX(Matches!$H$2:$H$201,MATCH($A1864&amp;"-7",Matches!$J$2:$J$201,0)),3,2))))),""))</f>
        <v/>
      </c>
      <c r="AE1864" s="12" t="str">
        <f aca="false">IF(OR($B1864="",R1864="",S1864=""),"",IFERROR(IF(OR(INDEX(Matches!$I$2:$I$201,MATCH($A1864&amp;"-8",Matches!$J$2:$J$201,0))="Void",INDEX(Matches!$G$2:$G$201,MATCH($A1864&amp;"-8",Matches!$J$2:$J$201,0))="",INDEX(Matches!$H$2:$H$201,MATCH($A1864&amp;"-8",Matches!$J$2:$J$201,0))=""),"",IF(AND($C1864&lt;&gt;"",INDEX(Matches!$F$2:$F$201,MATCH($A1864&amp;"-8",Matches!$J$2:$J$201,0))&lt;&gt;"",$C1864&gt;=INDEX(Matches!$F$2:$F$201,MATCH($A1864&amp;"-8",Matches!$J$2:$J$201,0))),"",IF(AND(R1864=INDEX(Matches!$G$2:$G$201,MATCH($A1864&amp;"-8",Matches!$J$2:$J$201,0)),S1864=INDEX(Matches!$H$2:$H$201,MATCH($A1864&amp;"-8",Matches!$J$2:$J$201,0))),5,IF(SIGN(R1864-S1864)&lt;&gt;SIGN(INDEX(Matches!$G$2:$G$201,MATCH($A1864&amp;"-8",Matches!$J$2:$J$201,0))-INDEX(Matches!$H$2:$H$201,MATCH($A1864&amp;"-8",Matches!$J$2:$J$201,0))),0,IF(R1864-S1864=INDEX(Matches!$G$2:$G$201,MATCH($A1864&amp;"-8",Matches!$J$2:$J$201,0))-INDEX(Matches!$H$2:$H$201,MATCH($A1864&amp;"-8",Matches!$J$2:$J$201,0)),3,2))))),""))</f>
        <v/>
      </c>
      <c r="AF1864" s="12" t="str">
        <f aca="false">IF(OR($B1864="",T1864="",U1864=""),"",IFERROR(IF(OR(INDEX(Matches!$I$2:$I$201,MATCH($A1864&amp;"-9",Matches!$J$2:$J$201,0))="Void",INDEX(Matches!$G$2:$G$201,MATCH($A1864&amp;"-9",Matches!$J$2:$J$201,0))="",INDEX(Matches!$H$2:$H$201,MATCH($A1864&amp;"-9",Matches!$J$2:$J$201,0))=""),"",IF(AND($C1864&lt;&gt;"",INDEX(Matches!$F$2:$F$201,MATCH($A1864&amp;"-9",Matches!$J$2:$J$201,0))&lt;&gt;"",$C1864&gt;=INDEX(Matches!$F$2:$F$201,MATCH($A1864&amp;"-9",Matches!$J$2:$J$201,0))),"",IF(AND(T1864=INDEX(Matches!$G$2:$G$201,MATCH($A1864&amp;"-9",Matches!$J$2:$J$201,0)),U1864=INDEX(Matches!$H$2:$H$201,MATCH($A1864&amp;"-9",Matches!$J$2:$J$201,0))),5,IF(SIGN(T1864-U1864)&lt;&gt;SIGN(INDEX(Matches!$G$2:$G$201,MATCH($A1864&amp;"-9",Matches!$J$2:$J$201,0))-INDEX(Matches!$H$2:$H$201,MATCH($A1864&amp;"-9",Matches!$J$2:$J$201,0))),0,IF(T1864-U1864=INDEX(Matches!$G$2:$G$201,MATCH($A1864&amp;"-9",Matches!$J$2:$J$201,0))-INDEX(Matches!$H$2:$H$201,MATCH($A1864&amp;"-9",Matches!$J$2:$J$201,0)),3,2))))),""))</f>
        <v/>
      </c>
      <c r="AG1864" s="12" t="str">
        <f aca="false">IF(OR($B1864="",V1864="",W1864=""),"",IFERROR(IF(OR(INDEX(Matches!$I$2:$I$201,MATCH($A1864&amp;"-10",Matches!$J$2:$J$201,0))="Void",INDEX(Matches!$G$2:$G$201,MATCH($A1864&amp;"-10",Matches!$J$2:$J$201,0))="",INDEX(Matches!$H$2:$H$201,MATCH($A1864&amp;"-10",Matches!$J$2:$J$201,0))=""),"",IF(AND($C1864&lt;&gt;"",INDEX(Matches!$F$2:$F$201,MATCH($A1864&amp;"-10",Matches!$J$2:$J$201,0))&lt;&gt;"",$C1864&gt;=INDEX(Matches!$F$2:$F$201,MATCH($A1864&amp;"-10",Matches!$J$2:$J$201,0))),"",IF(AND(V1864=INDEX(Matches!$G$2:$G$201,MATCH($A1864&amp;"-10",Matches!$J$2:$J$201,0)),W1864=INDEX(Matches!$H$2:$H$201,MATCH($A1864&amp;"-10",Matches!$J$2:$J$201,0))),5,IF(SIGN(V1864-W1864)&lt;&gt;SIGN(INDEX(Matches!$G$2:$G$201,MATCH($A1864&amp;"-10",Matches!$J$2:$J$201,0))-INDEX(Matches!$H$2:$H$201,MATCH($A1864&amp;"-10",Matches!$J$2:$J$201,0))),0,IF(V1864-W1864=INDEX(Matches!$G$2:$G$201,MATCH($A1864&amp;"-10",Matches!$J$2:$J$201,0))-INDEX(Matches!$H$2:$H$201,MATCH($A1864&amp;"-10",Matches!$J$2:$J$201,0)),3,2))))),""))</f>
        <v/>
      </c>
      <c r="AH1864" s="13" t="str">
        <f aca="false">IF($B1864="","",SUM(X1864:AG1864))</f>
        <v/>
      </c>
      <c r="AI1864" s="12" t="str">
        <f aca="false">IF($B1864="","",COUNTIF(X1864:AG1864,5))</f>
        <v/>
      </c>
      <c r="AJ1864" s="12" t="str">
        <f aca="false">IF($B1864="","",COUNTIF(X1864:AG1864,"&gt;=2"))</f>
        <v/>
      </c>
      <c r="AK1864" s="12" t="str">
        <f aca="false">IF($B1864="","",COUNT(X1864:AG1864))</f>
        <v/>
      </c>
    </row>
    <row r="1865" customFormat="false" ht="15" hidden="false" customHeight="false" outlineLevel="0" collapsed="false">
      <c r="A1865" s="7"/>
      <c r="B1865" s="7"/>
      <c r="C1865" s="11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12" t="str">
        <f aca="false">IF(OR($B1865="",D1865="",E1865=""),"",IFERROR(IF(OR(INDEX(Matches!$I$2:$I$201,MATCH($A1865&amp;"-1",Matches!$J$2:$J$201,0))="Void",INDEX(Matches!$G$2:$G$201,MATCH($A1865&amp;"-1",Matches!$J$2:$J$201,0))="",INDEX(Matches!$H$2:$H$201,MATCH($A1865&amp;"-1",Matches!$J$2:$J$201,0))=""),"",IF(AND($C1865&lt;&gt;"",INDEX(Matches!$F$2:$F$201,MATCH($A1865&amp;"-1",Matches!$J$2:$J$201,0))&lt;&gt;"",$C1865&gt;=INDEX(Matches!$F$2:$F$201,MATCH($A1865&amp;"-1",Matches!$J$2:$J$201,0))),"",IF(AND(D1865=INDEX(Matches!$G$2:$G$201,MATCH($A1865&amp;"-1",Matches!$J$2:$J$201,0)),E1865=INDEX(Matches!$H$2:$H$201,MATCH($A1865&amp;"-1",Matches!$J$2:$J$201,0))),5,IF(SIGN(D1865-E1865)&lt;&gt;SIGN(INDEX(Matches!$G$2:$G$201,MATCH($A1865&amp;"-1",Matches!$J$2:$J$201,0))-INDEX(Matches!$H$2:$H$201,MATCH($A1865&amp;"-1",Matches!$J$2:$J$201,0))),0,IF(D1865-E1865=INDEX(Matches!$G$2:$G$201,MATCH($A1865&amp;"-1",Matches!$J$2:$J$201,0))-INDEX(Matches!$H$2:$H$201,MATCH($A1865&amp;"-1",Matches!$J$2:$J$201,0)),3,2))))),""))</f>
        <v/>
      </c>
      <c r="Y1865" s="12" t="str">
        <f aca="false">IF(OR($B1865="",F1865="",G1865=""),"",IFERROR(IF(OR(INDEX(Matches!$I$2:$I$201,MATCH($A1865&amp;"-2",Matches!$J$2:$J$201,0))="Void",INDEX(Matches!$G$2:$G$201,MATCH($A1865&amp;"-2",Matches!$J$2:$J$201,0))="",INDEX(Matches!$H$2:$H$201,MATCH($A1865&amp;"-2",Matches!$J$2:$J$201,0))=""),"",IF(AND($C1865&lt;&gt;"",INDEX(Matches!$F$2:$F$201,MATCH($A1865&amp;"-2",Matches!$J$2:$J$201,0))&lt;&gt;"",$C1865&gt;=INDEX(Matches!$F$2:$F$201,MATCH($A1865&amp;"-2",Matches!$J$2:$J$201,0))),"",IF(AND(F1865=INDEX(Matches!$G$2:$G$201,MATCH($A1865&amp;"-2",Matches!$J$2:$J$201,0)),G1865=INDEX(Matches!$H$2:$H$201,MATCH($A1865&amp;"-2",Matches!$J$2:$J$201,0))),5,IF(SIGN(F1865-G1865)&lt;&gt;SIGN(INDEX(Matches!$G$2:$G$201,MATCH($A1865&amp;"-2",Matches!$J$2:$J$201,0))-INDEX(Matches!$H$2:$H$201,MATCH($A1865&amp;"-2",Matches!$J$2:$J$201,0))),0,IF(F1865-G1865=INDEX(Matches!$G$2:$G$201,MATCH($A1865&amp;"-2",Matches!$J$2:$J$201,0))-INDEX(Matches!$H$2:$H$201,MATCH($A1865&amp;"-2",Matches!$J$2:$J$201,0)),3,2))))),""))</f>
        <v/>
      </c>
      <c r="Z1865" s="12" t="str">
        <f aca="false">IF(OR($B1865="",H1865="",I1865=""),"",IFERROR(IF(OR(INDEX(Matches!$I$2:$I$201,MATCH($A1865&amp;"-3",Matches!$J$2:$J$201,0))="Void",INDEX(Matches!$G$2:$G$201,MATCH($A1865&amp;"-3",Matches!$J$2:$J$201,0))="",INDEX(Matches!$H$2:$H$201,MATCH($A1865&amp;"-3",Matches!$J$2:$J$201,0))=""),"",IF(AND($C1865&lt;&gt;"",INDEX(Matches!$F$2:$F$201,MATCH($A1865&amp;"-3",Matches!$J$2:$J$201,0))&lt;&gt;"",$C1865&gt;=INDEX(Matches!$F$2:$F$201,MATCH($A1865&amp;"-3",Matches!$J$2:$J$201,0))),"",IF(AND(H1865=INDEX(Matches!$G$2:$G$201,MATCH($A1865&amp;"-3",Matches!$J$2:$J$201,0)),I1865=INDEX(Matches!$H$2:$H$201,MATCH($A1865&amp;"-3",Matches!$J$2:$J$201,0))),5,IF(SIGN(H1865-I1865)&lt;&gt;SIGN(INDEX(Matches!$G$2:$G$201,MATCH($A1865&amp;"-3",Matches!$J$2:$J$201,0))-INDEX(Matches!$H$2:$H$201,MATCH($A1865&amp;"-3",Matches!$J$2:$J$201,0))),0,IF(H1865-I1865=INDEX(Matches!$G$2:$G$201,MATCH($A1865&amp;"-3",Matches!$J$2:$J$201,0))-INDEX(Matches!$H$2:$H$201,MATCH($A1865&amp;"-3",Matches!$J$2:$J$201,0)),3,2))))),""))</f>
        <v/>
      </c>
      <c r="AA1865" s="12" t="str">
        <f aca="false">IF(OR($B1865="",J1865="",K1865=""),"",IFERROR(IF(OR(INDEX(Matches!$I$2:$I$201,MATCH($A1865&amp;"-4",Matches!$J$2:$J$201,0))="Void",INDEX(Matches!$G$2:$G$201,MATCH($A1865&amp;"-4",Matches!$J$2:$J$201,0))="",INDEX(Matches!$H$2:$H$201,MATCH($A1865&amp;"-4",Matches!$J$2:$J$201,0))=""),"",IF(AND($C1865&lt;&gt;"",INDEX(Matches!$F$2:$F$201,MATCH($A1865&amp;"-4",Matches!$J$2:$J$201,0))&lt;&gt;"",$C1865&gt;=INDEX(Matches!$F$2:$F$201,MATCH($A1865&amp;"-4",Matches!$J$2:$J$201,0))),"",IF(AND(J1865=INDEX(Matches!$G$2:$G$201,MATCH($A1865&amp;"-4",Matches!$J$2:$J$201,0)),K1865=INDEX(Matches!$H$2:$H$201,MATCH($A1865&amp;"-4",Matches!$J$2:$J$201,0))),5,IF(SIGN(J1865-K1865)&lt;&gt;SIGN(INDEX(Matches!$G$2:$G$201,MATCH($A1865&amp;"-4",Matches!$J$2:$J$201,0))-INDEX(Matches!$H$2:$H$201,MATCH($A1865&amp;"-4",Matches!$J$2:$J$201,0))),0,IF(J1865-K1865=INDEX(Matches!$G$2:$G$201,MATCH($A1865&amp;"-4",Matches!$J$2:$J$201,0))-INDEX(Matches!$H$2:$H$201,MATCH($A1865&amp;"-4",Matches!$J$2:$J$201,0)),3,2))))),""))</f>
        <v/>
      </c>
      <c r="AB1865" s="12" t="str">
        <f aca="false">IF(OR($B1865="",L1865="",M1865=""),"",IFERROR(IF(OR(INDEX(Matches!$I$2:$I$201,MATCH($A1865&amp;"-5",Matches!$J$2:$J$201,0))="Void",INDEX(Matches!$G$2:$G$201,MATCH($A1865&amp;"-5",Matches!$J$2:$J$201,0))="",INDEX(Matches!$H$2:$H$201,MATCH($A1865&amp;"-5",Matches!$J$2:$J$201,0))=""),"",IF(AND($C1865&lt;&gt;"",INDEX(Matches!$F$2:$F$201,MATCH($A1865&amp;"-5",Matches!$J$2:$J$201,0))&lt;&gt;"",$C1865&gt;=INDEX(Matches!$F$2:$F$201,MATCH($A1865&amp;"-5",Matches!$J$2:$J$201,0))),"",IF(AND(L1865=INDEX(Matches!$G$2:$G$201,MATCH($A1865&amp;"-5",Matches!$J$2:$J$201,0)),M1865=INDEX(Matches!$H$2:$H$201,MATCH($A1865&amp;"-5",Matches!$J$2:$J$201,0))),5,IF(SIGN(L1865-M1865)&lt;&gt;SIGN(INDEX(Matches!$G$2:$G$201,MATCH($A1865&amp;"-5",Matches!$J$2:$J$201,0))-INDEX(Matches!$H$2:$H$201,MATCH($A1865&amp;"-5",Matches!$J$2:$J$201,0))),0,IF(L1865-M1865=INDEX(Matches!$G$2:$G$201,MATCH($A1865&amp;"-5",Matches!$J$2:$J$201,0))-INDEX(Matches!$H$2:$H$201,MATCH($A1865&amp;"-5",Matches!$J$2:$J$201,0)),3,2))))),""))</f>
        <v/>
      </c>
      <c r="AC1865" s="12" t="str">
        <f aca="false">IF(OR($B1865="",N1865="",O1865=""),"",IFERROR(IF(OR(INDEX(Matches!$I$2:$I$201,MATCH($A1865&amp;"-6",Matches!$J$2:$J$201,0))="Void",INDEX(Matches!$G$2:$G$201,MATCH($A1865&amp;"-6",Matches!$J$2:$J$201,0))="",INDEX(Matches!$H$2:$H$201,MATCH($A1865&amp;"-6",Matches!$J$2:$J$201,0))=""),"",IF(AND($C1865&lt;&gt;"",INDEX(Matches!$F$2:$F$201,MATCH($A1865&amp;"-6",Matches!$J$2:$J$201,0))&lt;&gt;"",$C1865&gt;=INDEX(Matches!$F$2:$F$201,MATCH($A1865&amp;"-6",Matches!$J$2:$J$201,0))),"",IF(AND(N1865=INDEX(Matches!$G$2:$G$201,MATCH($A1865&amp;"-6",Matches!$J$2:$J$201,0)),O1865=INDEX(Matches!$H$2:$H$201,MATCH($A1865&amp;"-6",Matches!$J$2:$J$201,0))),5,IF(SIGN(N1865-O1865)&lt;&gt;SIGN(INDEX(Matches!$G$2:$G$201,MATCH($A1865&amp;"-6",Matches!$J$2:$J$201,0))-INDEX(Matches!$H$2:$H$201,MATCH($A1865&amp;"-6",Matches!$J$2:$J$201,0))),0,IF(N1865-O1865=INDEX(Matches!$G$2:$G$201,MATCH($A1865&amp;"-6",Matches!$J$2:$J$201,0))-INDEX(Matches!$H$2:$H$201,MATCH($A1865&amp;"-6",Matches!$J$2:$J$201,0)),3,2))))),""))</f>
        <v/>
      </c>
      <c r="AD1865" s="12" t="str">
        <f aca="false">IF(OR($B1865="",P1865="",Q1865=""),"",IFERROR(IF(OR(INDEX(Matches!$I$2:$I$201,MATCH($A1865&amp;"-7",Matches!$J$2:$J$201,0))="Void",INDEX(Matches!$G$2:$G$201,MATCH($A1865&amp;"-7",Matches!$J$2:$J$201,0))="",INDEX(Matches!$H$2:$H$201,MATCH($A1865&amp;"-7",Matches!$J$2:$J$201,0))=""),"",IF(AND($C1865&lt;&gt;"",INDEX(Matches!$F$2:$F$201,MATCH($A1865&amp;"-7",Matches!$J$2:$J$201,0))&lt;&gt;"",$C1865&gt;=INDEX(Matches!$F$2:$F$201,MATCH($A1865&amp;"-7",Matches!$J$2:$J$201,0))),"",IF(AND(P1865=INDEX(Matches!$G$2:$G$201,MATCH($A1865&amp;"-7",Matches!$J$2:$J$201,0)),Q1865=INDEX(Matches!$H$2:$H$201,MATCH($A1865&amp;"-7",Matches!$J$2:$J$201,0))),5,IF(SIGN(P1865-Q1865)&lt;&gt;SIGN(INDEX(Matches!$G$2:$G$201,MATCH($A1865&amp;"-7",Matches!$J$2:$J$201,0))-INDEX(Matches!$H$2:$H$201,MATCH($A1865&amp;"-7",Matches!$J$2:$J$201,0))),0,IF(P1865-Q1865=INDEX(Matches!$G$2:$G$201,MATCH($A1865&amp;"-7",Matches!$J$2:$J$201,0))-INDEX(Matches!$H$2:$H$201,MATCH($A1865&amp;"-7",Matches!$J$2:$J$201,0)),3,2))))),""))</f>
        <v/>
      </c>
      <c r="AE1865" s="12" t="str">
        <f aca="false">IF(OR($B1865="",R1865="",S1865=""),"",IFERROR(IF(OR(INDEX(Matches!$I$2:$I$201,MATCH($A1865&amp;"-8",Matches!$J$2:$J$201,0))="Void",INDEX(Matches!$G$2:$G$201,MATCH($A1865&amp;"-8",Matches!$J$2:$J$201,0))="",INDEX(Matches!$H$2:$H$201,MATCH($A1865&amp;"-8",Matches!$J$2:$J$201,0))=""),"",IF(AND($C1865&lt;&gt;"",INDEX(Matches!$F$2:$F$201,MATCH($A1865&amp;"-8",Matches!$J$2:$J$201,0))&lt;&gt;"",$C1865&gt;=INDEX(Matches!$F$2:$F$201,MATCH($A1865&amp;"-8",Matches!$J$2:$J$201,0))),"",IF(AND(R1865=INDEX(Matches!$G$2:$G$201,MATCH($A1865&amp;"-8",Matches!$J$2:$J$201,0)),S1865=INDEX(Matches!$H$2:$H$201,MATCH($A1865&amp;"-8",Matches!$J$2:$J$201,0))),5,IF(SIGN(R1865-S1865)&lt;&gt;SIGN(INDEX(Matches!$G$2:$G$201,MATCH($A1865&amp;"-8",Matches!$J$2:$J$201,0))-INDEX(Matches!$H$2:$H$201,MATCH($A1865&amp;"-8",Matches!$J$2:$J$201,0))),0,IF(R1865-S1865=INDEX(Matches!$G$2:$G$201,MATCH($A1865&amp;"-8",Matches!$J$2:$J$201,0))-INDEX(Matches!$H$2:$H$201,MATCH($A1865&amp;"-8",Matches!$J$2:$J$201,0)),3,2))))),""))</f>
        <v/>
      </c>
      <c r="AF1865" s="12" t="str">
        <f aca="false">IF(OR($B1865="",T1865="",U1865=""),"",IFERROR(IF(OR(INDEX(Matches!$I$2:$I$201,MATCH($A1865&amp;"-9",Matches!$J$2:$J$201,0))="Void",INDEX(Matches!$G$2:$G$201,MATCH($A1865&amp;"-9",Matches!$J$2:$J$201,0))="",INDEX(Matches!$H$2:$H$201,MATCH($A1865&amp;"-9",Matches!$J$2:$J$201,0))=""),"",IF(AND($C1865&lt;&gt;"",INDEX(Matches!$F$2:$F$201,MATCH($A1865&amp;"-9",Matches!$J$2:$J$201,0))&lt;&gt;"",$C1865&gt;=INDEX(Matches!$F$2:$F$201,MATCH($A1865&amp;"-9",Matches!$J$2:$J$201,0))),"",IF(AND(T1865=INDEX(Matches!$G$2:$G$201,MATCH($A1865&amp;"-9",Matches!$J$2:$J$201,0)),U1865=INDEX(Matches!$H$2:$H$201,MATCH($A1865&amp;"-9",Matches!$J$2:$J$201,0))),5,IF(SIGN(T1865-U1865)&lt;&gt;SIGN(INDEX(Matches!$G$2:$G$201,MATCH($A1865&amp;"-9",Matches!$J$2:$J$201,0))-INDEX(Matches!$H$2:$H$201,MATCH($A1865&amp;"-9",Matches!$J$2:$J$201,0))),0,IF(T1865-U1865=INDEX(Matches!$G$2:$G$201,MATCH($A1865&amp;"-9",Matches!$J$2:$J$201,0))-INDEX(Matches!$H$2:$H$201,MATCH($A1865&amp;"-9",Matches!$J$2:$J$201,0)),3,2))))),""))</f>
        <v/>
      </c>
      <c r="AG1865" s="12" t="str">
        <f aca="false">IF(OR($B1865="",V1865="",W1865=""),"",IFERROR(IF(OR(INDEX(Matches!$I$2:$I$201,MATCH($A1865&amp;"-10",Matches!$J$2:$J$201,0))="Void",INDEX(Matches!$G$2:$G$201,MATCH($A1865&amp;"-10",Matches!$J$2:$J$201,0))="",INDEX(Matches!$H$2:$H$201,MATCH($A1865&amp;"-10",Matches!$J$2:$J$201,0))=""),"",IF(AND($C1865&lt;&gt;"",INDEX(Matches!$F$2:$F$201,MATCH($A1865&amp;"-10",Matches!$J$2:$J$201,0))&lt;&gt;"",$C1865&gt;=INDEX(Matches!$F$2:$F$201,MATCH($A1865&amp;"-10",Matches!$J$2:$J$201,0))),"",IF(AND(V1865=INDEX(Matches!$G$2:$G$201,MATCH($A1865&amp;"-10",Matches!$J$2:$J$201,0)),W1865=INDEX(Matches!$H$2:$H$201,MATCH($A1865&amp;"-10",Matches!$J$2:$J$201,0))),5,IF(SIGN(V1865-W1865)&lt;&gt;SIGN(INDEX(Matches!$G$2:$G$201,MATCH($A1865&amp;"-10",Matches!$J$2:$J$201,0))-INDEX(Matches!$H$2:$H$201,MATCH($A1865&amp;"-10",Matches!$J$2:$J$201,0))),0,IF(V1865-W1865=INDEX(Matches!$G$2:$G$201,MATCH($A1865&amp;"-10",Matches!$J$2:$J$201,0))-INDEX(Matches!$H$2:$H$201,MATCH($A1865&amp;"-10",Matches!$J$2:$J$201,0)),3,2))))),""))</f>
        <v/>
      </c>
      <c r="AH1865" s="13" t="str">
        <f aca="false">IF($B1865="","",SUM(X1865:AG1865))</f>
        <v/>
      </c>
      <c r="AI1865" s="12" t="str">
        <f aca="false">IF($B1865="","",COUNTIF(X1865:AG1865,5))</f>
        <v/>
      </c>
      <c r="AJ1865" s="12" t="str">
        <f aca="false">IF($B1865="","",COUNTIF(X1865:AG1865,"&gt;=2"))</f>
        <v/>
      </c>
      <c r="AK1865" s="12" t="str">
        <f aca="false">IF($B1865="","",COUNT(X1865:AG1865))</f>
        <v/>
      </c>
    </row>
    <row r="1866" customFormat="false" ht="15" hidden="false" customHeight="false" outlineLevel="0" collapsed="false">
      <c r="A1866" s="7"/>
      <c r="B1866" s="7"/>
      <c r="C1866" s="11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12" t="str">
        <f aca="false">IF(OR($B1866="",D1866="",E1866=""),"",IFERROR(IF(OR(INDEX(Matches!$I$2:$I$201,MATCH($A1866&amp;"-1",Matches!$J$2:$J$201,0))="Void",INDEX(Matches!$G$2:$G$201,MATCH($A1866&amp;"-1",Matches!$J$2:$J$201,0))="",INDEX(Matches!$H$2:$H$201,MATCH($A1866&amp;"-1",Matches!$J$2:$J$201,0))=""),"",IF(AND($C1866&lt;&gt;"",INDEX(Matches!$F$2:$F$201,MATCH($A1866&amp;"-1",Matches!$J$2:$J$201,0))&lt;&gt;"",$C1866&gt;=INDEX(Matches!$F$2:$F$201,MATCH($A1866&amp;"-1",Matches!$J$2:$J$201,0))),"",IF(AND(D1866=INDEX(Matches!$G$2:$G$201,MATCH($A1866&amp;"-1",Matches!$J$2:$J$201,0)),E1866=INDEX(Matches!$H$2:$H$201,MATCH($A1866&amp;"-1",Matches!$J$2:$J$201,0))),5,IF(SIGN(D1866-E1866)&lt;&gt;SIGN(INDEX(Matches!$G$2:$G$201,MATCH($A1866&amp;"-1",Matches!$J$2:$J$201,0))-INDEX(Matches!$H$2:$H$201,MATCH($A1866&amp;"-1",Matches!$J$2:$J$201,0))),0,IF(D1866-E1866=INDEX(Matches!$G$2:$G$201,MATCH($A1866&amp;"-1",Matches!$J$2:$J$201,0))-INDEX(Matches!$H$2:$H$201,MATCH($A1866&amp;"-1",Matches!$J$2:$J$201,0)),3,2))))),""))</f>
        <v/>
      </c>
      <c r="Y1866" s="12" t="str">
        <f aca="false">IF(OR($B1866="",F1866="",G1866=""),"",IFERROR(IF(OR(INDEX(Matches!$I$2:$I$201,MATCH($A1866&amp;"-2",Matches!$J$2:$J$201,0))="Void",INDEX(Matches!$G$2:$G$201,MATCH($A1866&amp;"-2",Matches!$J$2:$J$201,0))="",INDEX(Matches!$H$2:$H$201,MATCH($A1866&amp;"-2",Matches!$J$2:$J$201,0))=""),"",IF(AND($C1866&lt;&gt;"",INDEX(Matches!$F$2:$F$201,MATCH($A1866&amp;"-2",Matches!$J$2:$J$201,0))&lt;&gt;"",$C1866&gt;=INDEX(Matches!$F$2:$F$201,MATCH($A1866&amp;"-2",Matches!$J$2:$J$201,0))),"",IF(AND(F1866=INDEX(Matches!$G$2:$G$201,MATCH($A1866&amp;"-2",Matches!$J$2:$J$201,0)),G1866=INDEX(Matches!$H$2:$H$201,MATCH($A1866&amp;"-2",Matches!$J$2:$J$201,0))),5,IF(SIGN(F1866-G1866)&lt;&gt;SIGN(INDEX(Matches!$G$2:$G$201,MATCH($A1866&amp;"-2",Matches!$J$2:$J$201,0))-INDEX(Matches!$H$2:$H$201,MATCH($A1866&amp;"-2",Matches!$J$2:$J$201,0))),0,IF(F1866-G1866=INDEX(Matches!$G$2:$G$201,MATCH($A1866&amp;"-2",Matches!$J$2:$J$201,0))-INDEX(Matches!$H$2:$H$201,MATCH($A1866&amp;"-2",Matches!$J$2:$J$201,0)),3,2))))),""))</f>
        <v/>
      </c>
      <c r="Z1866" s="12" t="str">
        <f aca="false">IF(OR($B1866="",H1866="",I1866=""),"",IFERROR(IF(OR(INDEX(Matches!$I$2:$I$201,MATCH($A1866&amp;"-3",Matches!$J$2:$J$201,0))="Void",INDEX(Matches!$G$2:$G$201,MATCH($A1866&amp;"-3",Matches!$J$2:$J$201,0))="",INDEX(Matches!$H$2:$H$201,MATCH($A1866&amp;"-3",Matches!$J$2:$J$201,0))=""),"",IF(AND($C1866&lt;&gt;"",INDEX(Matches!$F$2:$F$201,MATCH($A1866&amp;"-3",Matches!$J$2:$J$201,0))&lt;&gt;"",$C1866&gt;=INDEX(Matches!$F$2:$F$201,MATCH($A1866&amp;"-3",Matches!$J$2:$J$201,0))),"",IF(AND(H1866=INDEX(Matches!$G$2:$G$201,MATCH($A1866&amp;"-3",Matches!$J$2:$J$201,0)),I1866=INDEX(Matches!$H$2:$H$201,MATCH($A1866&amp;"-3",Matches!$J$2:$J$201,0))),5,IF(SIGN(H1866-I1866)&lt;&gt;SIGN(INDEX(Matches!$G$2:$G$201,MATCH($A1866&amp;"-3",Matches!$J$2:$J$201,0))-INDEX(Matches!$H$2:$H$201,MATCH($A1866&amp;"-3",Matches!$J$2:$J$201,0))),0,IF(H1866-I1866=INDEX(Matches!$G$2:$G$201,MATCH($A1866&amp;"-3",Matches!$J$2:$J$201,0))-INDEX(Matches!$H$2:$H$201,MATCH($A1866&amp;"-3",Matches!$J$2:$J$201,0)),3,2))))),""))</f>
        <v/>
      </c>
      <c r="AA1866" s="12" t="str">
        <f aca="false">IF(OR($B1866="",J1866="",K1866=""),"",IFERROR(IF(OR(INDEX(Matches!$I$2:$I$201,MATCH($A1866&amp;"-4",Matches!$J$2:$J$201,0))="Void",INDEX(Matches!$G$2:$G$201,MATCH($A1866&amp;"-4",Matches!$J$2:$J$201,0))="",INDEX(Matches!$H$2:$H$201,MATCH($A1866&amp;"-4",Matches!$J$2:$J$201,0))=""),"",IF(AND($C1866&lt;&gt;"",INDEX(Matches!$F$2:$F$201,MATCH($A1866&amp;"-4",Matches!$J$2:$J$201,0))&lt;&gt;"",$C1866&gt;=INDEX(Matches!$F$2:$F$201,MATCH($A1866&amp;"-4",Matches!$J$2:$J$201,0))),"",IF(AND(J1866=INDEX(Matches!$G$2:$G$201,MATCH($A1866&amp;"-4",Matches!$J$2:$J$201,0)),K1866=INDEX(Matches!$H$2:$H$201,MATCH($A1866&amp;"-4",Matches!$J$2:$J$201,0))),5,IF(SIGN(J1866-K1866)&lt;&gt;SIGN(INDEX(Matches!$G$2:$G$201,MATCH($A1866&amp;"-4",Matches!$J$2:$J$201,0))-INDEX(Matches!$H$2:$H$201,MATCH($A1866&amp;"-4",Matches!$J$2:$J$201,0))),0,IF(J1866-K1866=INDEX(Matches!$G$2:$G$201,MATCH($A1866&amp;"-4",Matches!$J$2:$J$201,0))-INDEX(Matches!$H$2:$H$201,MATCH($A1866&amp;"-4",Matches!$J$2:$J$201,0)),3,2))))),""))</f>
        <v/>
      </c>
      <c r="AB1866" s="12" t="str">
        <f aca="false">IF(OR($B1866="",L1866="",M1866=""),"",IFERROR(IF(OR(INDEX(Matches!$I$2:$I$201,MATCH($A1866&amp;"-5",Matches!$J$2:$J$201,0))="Void",INDEX(Matches!$G$2:$G$201,MATCH($A1866&amp;"-5",Matches!$J$2:$J$201,0))="",INDEX(Matches!$H$2:$H$201,MATCH($A1866&amp;"-5",Matches!$J$2:$J$201,0))=""),"",IF(AND($C1866&lt;&gt;"",INDEX(Matches!$F$2:$F$201,MATCH($A1866&amp;"-5",Matches!$J$2:$J$201,0))&lt;&gt;"",$C1866&gt;=INDEX(Matches!$F$2:$F$201,MATCH($A1866&amp;"-5",Matches!$J$2:$J$201,0))),"",IF(AND(L1866=INDEX(Matches!$G$2:$G$201,MATCH($A1866&amp;"-5",Matches!$J$2:$J$201,0)),M1866=INDEX(Matches!$H$2:$H$201,MATCH($A1866&amp;"-5",Matches!$J$2:$J$201,0))),5,IF(SIGN(L1866-M1866)&lt;&gt;SIGN(INDEX(Matches!$G$2:$G$201,MATCH($A1866&amp;"-5",Matches!$J$2:$J$201,0))-INDEX(Matches!$H$2:$H$201,MATCH($A1866&amp;"-5",Matches!$J$2:$J$201,0))),0,IF(L1866-M1866=INDEX(Matches!$G$2:$G$201,MATCH($A1866&amp;"-5",Matches!$J$2:$J$201,0))-INDEX(Matches!$H$2:$H$201,MATCH($A1866&amp;"-5",Matches!$J$2:$J$201,0)),3,2))))),""))</f>
        <v/>
      </c>
      <c r="AC1866" s="12" t="str">
        <f aca="false">IF(OR($B1866="",N1866="",O1866=""),"",IFERROR(IF(OR(INDEX(Matches!$I$2:$I$201,MATCH($A1866&amp;"-6",Matches!$J$2:$J$201,0))="Void",INDEX(Matches!$G$2:$G$201,MATCH($A1866&amp;"-6",Matches!$J$2:$J$201,0))="",INDEX(Matches!$H$2:$H$201,MATCH($A1866&amp;"-6",Matches!$J$2:$J$201,0))=""),"",IF(AND($C1866&lt;&gt;"",INDEX(Matches!$F$2:$F$201,MATCH($A1866&amp;"-6",Matches!$J$2:$J$201,0))&lt;&gt;"",$C1866&gt;=INDEX(Matches!$F$2:$F$201,MATCH($A1866&amp;"-6",Matches!$J$2:$J$201,0))),"",IF(AND(N1866=INDEX(Matches!$G$2:$G$201,MATCH($A1866&amp;"-6",Matches!$J$2:$J$201,0)),O1866=INDEX(Matches!$H$2:$H$201,MATCH($A1866&amp;"-6",Matches!$J$2:$J$201,0))),5,IF(SIGN(N1866-O1866)&lt;&gt;SIGN(INDEX(Matches!$G$2:$G$201,MATCH($A1866&amp;"-6",Matches!$J$2:$J$201,0))-INDEX(Matches!$H$2:$H$201,MATCH($A1866&amp;"-6",Matches!$J$2:$J$201,0))),0,IF(N1866-O1866=INDEX(Matches!$G$2:$G$201,MATCH($A1866&amp;"-6",Matches!$J$2:$J$201,0))-INDEX(Matches!$H$2:$H$201,MATCH($A1866&amp;"-6",Matches!$J$2:$J$201,0)),3,2))))),""))</f>
        <v/>
      </c>
      <c r="AD1866" s="12" t="str">
        <f aca="false">IF(OR($B1866="",P1866="",Q1866=""),"",IFERROR(IF(OR(INDEX(Matches!$I$2:$I$201,MATCH($A1866&amp;"-7",Matches!$J$2:$J$201,0))="Void",INDEX(Matches!$G$2:$G$201,MATCH($A1866&amp;"-7",Matches!$J$2:$J$201,0))="",INDEX(Matches!$H$2:$H$201,MATCH($A1866&amp;"-7",Matches!$J$2:$J$201,0))=""),"",IF(AND($C1866&lt;&gt;"",INDEX(Matches!$F$2:$F$201,MATCH($A1866&amp;"-7",Matches!$J$2:$J$201,0))&lt;&gt;"",$C1866&gt;=INDEX(Matches!$F$2:$F$201,MATCH($A1866&amp;"-7",Matches!$J$2:$J$201,0))),"",IF(AND(P1866=INDEX(Matches!$G$2:$G$201,MATCH($A1866&amp;"-7",Matches!$J$2:$J$201,0)),Q1866=INDEX(Matches!$H$2:$H$201,MATCH($A1866&amp;"-7",Matches!$J$2:$J$201,0))),5,IF(SIGN(P1866-Q1866)&lt;&gt;SIGN(INDEX(Matches!$G$2:$G$201,MATCH($A1866&amp;"-7",Matches!$J$2:$J$201,0))-INDEX(Matches!$H$2:$H$201,MATCH($A1866&amp;"-7",Matches!$J$2:$J$201,0))),0,IF(P1866-Q1866=INDEX(Matches!$G$2:$G$201,MATCH($A1866&amp;"-7",Matches!$J$2:$J$201,0))-INDEX(Matches!$H$2:$H$201,MATCH($A1866&amp;"-7",Matches!$J$2:$J$201,0)),3,2))))),""))</f>
        <v/>
      </c>
      <c r="AE1866" s="12" t="str">
        <f aca="false">IF(OR($B1866="",R1866="",S1866=""),"",IFERROR(IF(OR(INDEX(Matches!$I$2:$I$201,MATCH($A1866&amp;"-8",Matches!$J$2:$J$201,0))="Void",INDEX(Matches!$G$2:$G$201,MATCH($A1866&amp;"-8",Matches!$J$2:$J$201,0))="",INDEX(Matches!$H$2:$H$201,MATCH($A1866&amp;"-8",Matches!$J$2:$J$201,0))=""),"",IF(AND($C1866&lt;&gt;"",INDEX(Matches!$F$2:$F$201,MATCH($A1866&amp;"-8",Matches!$J$2:$J$201,0))&lt;&gt;"",$C1866&gt;=INDEX(Matches!$F$2:$F$201,MATCH($A1866&amp;"-8",Matches!$J$2:$J$201,0))),"",IF(AND(R1866=INDEX(Matches!$G$2:$G$201,MATCH($A1866&amp;"-8",Matches!$J$2:$J$201,0)),S1866=INDEX(Matches!$H$2:$H$201,MATCH($A1866&amp;"-8",Matches!$J$2:$J$201,0))),5,IF(SIGN(R1866-S1866)&lt;&gt;SIGN(INDEX(Matches!$G$2:$G$201,MATCH($A1866&amp;"-8",Matches!$J$2:$J$201,0))-INDEX(Matches!$H$2:$H$201,MATCH($A1866&amp;"-8",Matches!$J$2:$J$201,0))),0,IF(R1866-S1866=INDEX(Matches!$G$2:$G$201,MATCH($A1866&amp;"-8",Matches!$J$2:$J$201,0))-INDEX(Matches!$H$2:$H$201,MATCH($A1866&amp;"-8",Matches!$J$2:$J$201,0)),3,2))))),""))</f>
        <v/>
      </c>
      <c r="AF1866" s="12" t="str">
        <f aca="false">IF(OR($B1866="",T1866="",U1866=""),"",IFERROR(IF(OR(INDEX(Matches!$I$2:$I$201,MATCH($A1866&amp;"-9",Matches!$J$2:$J$201,0))="Void",INDEX(Matches!$G$2:$G$201,MATCH($A1866&amp;"-9",Matches!$J$2:$J$201,0))="",INDEX(Matches!$H$2:$H$201,MATCH($A1866&amp;"-9",Matches!$J$2:$J$201,0))=""),"",IF(AND($C1866&lt;&gt;"",INDEX(Matches!$F$2:$F$201,MATCH($A1866&amp;"-9",Matches!$J$2:$J$201,0))&lt;&gt;"",$C1866&gt;=INDEX(Matches!$F$2:$F$201,MATCH($A1866&amp;"-9",Matches!$J$2:$J$201,0))),"",IF(AND(T1866=INDEX(Matches!$G$2:$G$201,MATCH($A1866&amp;"-9",Matches!$J$2:$J$201,0)),U1866=INDEX(Matches!$H$2:$H$201,MATCH($A1866&amp;"-9",Matches!$J$2:$J$201,0))),5,IF(SIGN(T1866-U1866)&lt;&gt;SIGN(INDEX(Matches!$G$2:$G$201,MATCH($A1866&amp;"-9",Matches!$J$2:$J$201,0))-INDEX(Matches!$H$2:$H$201,MATCH($A1866&amp;"-9",Matches!$J$2:$J$201,0))),0,IF(T1866-U1866=INDEX(Matches!$G$2:$G$201,MATCH($A1866&amp;"-9",Matches!$J$2:$J$201,0))-INDEX(Matches!$H$2:$H$201,MATCH($A1866&amp;"-9",Matches!$J$2:$J$201,0)),3,2))))),""))</f>
        <v/>
      </c>
      <c r="AG1866" s="12" t="str">
        <f aca="false">IF(OR($B1866="",V1866="",W1866=""),"",IFERROR(IF(OR(INDEX(Matches!$I$2:$I$201,MATCH($A1866&amp;"-10",Matches!$J$2:$J$201,0))="Void",INDEX(Matches!$G$2:$G$201,MATCH($A1866&amp;"-10",Matches!$J$2:$J$201,0))="",INDEX(Matches!$H$2:$H$201,MATCH($A1866&amp;"-10",Matches!$J$2:$J$201,0))=""),"",IF(AND($C1866&lt;&gt;"",INDEX(Matches!$F$2:$F$201,MATCH($A1866&amp;"-10",Matches!$J$2:$J$201,0))&lt;&gt;"",$C1866&gt;=INDEX(Matches!$F$2:$F$201,MATCH($A1866&amp;"-10",Matches!$J$2:$J$201,0))),"",IF(AND(V1866=INDEX(Matches!$G$2:$G$201,MATCH($A1866&amp;"-10",Matches!$J$2:$J$201,0)),W1866=INDEX(Matches!$H$2:$H$201,MATCH($A1866&amp;"-10",Matches!$J$2:$J$201,0))),5,IF(SIGN(V1866-W1866)&lt;&gt;SIGN(INDEX(Matches!$G$2:$G$201,MATCH($A1866&amp;"-10",Matches!$J$2:$J$201,0))-INDEX(Matches!$H$2:$H$201,MATCH($A1866&amp;"-10",Matches!$J$2:$J$201,0))),0,IF(V1866-W1866=INDEX(Matches!$G$2:$G$201,MATCH($A1866&amp;"-10",Matches!$J$2:$J$201,0))-INDEX(Matches!$H$2:$H$201,MATCH($A1866&amp;"-10",Matches!$J$2:$J$201,0)),3,2))))),""))</f>
        <v/>
      </c>
      <c r="AH1866" s="13" t="str">
        <f aca="false">IF($B1866="","",SUM(X1866:AG1866))</f>
        <v/>
      </c>
      <c r="AI1866" s="12" t="str">
        <f aca="false">IF($B1866="","",COUNTIF(X1866:AG1866,5))</f>
        <v/>
      </c>
      <c r="AJ1866" s="12" t="str">
        <f aca="false">IF($B1866="","",COUNTIF(X1866:AG1866,"&gt;=2"))</f>
        <v/>
      </c>
      <c r="AK1866" s="12" t="str">
        <f aca="false">IF($B1866="","",COUNT(X1866:AG1866))</f>
        <v/>
      </c>
    </row>
    <row r="1867" customFormat="false" ht="15" hidden="false" customHeight="false" outlineLevel="0" collapsed="false">
      <c r="A1867" s="7"/>
      <c r="B1867" s="7"/>
      <c r="C1867" s="11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12" t="str">
        <f aca="false">IF(OR($B1867="",D1867="",E1867=""),"",IFERROR(IF(OR(INDEX(Matches!$I$2:$I$201,MATCH($A1867&amp;"-1",Matches!$J$2:$J$201,0))="Void",INDEX(Matches!$G$2:$G$201,MATCH($A1867&amp;"-1",Matches!$J$2:$J$201,0))="",INDEX(Matches!$H$2:$H$201,MATCH($A1867&amp;"-1",Matches!$J$2:$J$201,0))=""),"",IF(AND($C1867&lt;&gt;"",INDEX(Matches!$F$2:$F$201,MATCH($A1867&amp;"-1",Matches!$J$2:$J$201,0))&lt;&gt;"",$C1867&gt;=INDEX(Matches!$F$2:$F$201,MATCH($A1867&amp;"-1",Matches!$J$2:$J$201,0))),"",IF(AND(D1867=INDEX(Matches!$G$2:$G$201,MATCH($A1867&amp;"-1",Matches!$J$2:$J$201,0)),E1867=INDEX(Matches!$H$2:$H$201,MATCH($A1867&amp;"-1",Matches!$J$2:$J$201,0))),5,IF(SIGN(D1867-E1867)&lt;&gt;SIGN(INDEX(Matches!$G$2:$G$201,MATCH($A1867&amp;"-1",Matches!$J$2:$J$201,0))-INDEX(Matches!$H$2:$H$201,MATCH($A1867&amp;"-1",Matches!$J$2:$J$201,0))),0,IF(D1867-E1867=INDEX(Matches!$G$2:$G$201,MATCH($A1867&amp;"-1",Matches!$J$2:$J$201,0))-INDEX(Matches!$H$2:$H$201,MATCH($A1867&amp;"-1",Matches!$J$2:$J$201,0)),3,2))))),""))</f>
        <v/>
      </c>
      <c r="Y1867" s="12" t="str">
        <f aca="false">IF(OR($B1867="",F1867="",G1867=""),"",IFERROR(IF(OR(INDEX(Matches!$I$2:$I$201,MATCH($A1867&amp;"-2",Matches!$J$2:$J$201,0))="Void",INDEX(Matches!$G$2:$G$201,MATCH($A1867&amp;"-2",Matches!$J$2:$J$201,0))="",INDEX(Matches!$H$2:$H$201,MATCH($A1867&amp;"-2",Matches!$J$2:$J$201,0))=""),"",IF(AND($C1867&lt;&gt;"",INDEX(Matches!$F$2:$F$201,MATCH($A1867&amp;"-2",Matches!$J$2:$J$201,0))&lt;&gt;"",$C1867&gt;=INDEX(Matches!$F$2:$F$201,MATCH($A1867&amp;"-2",Matches!$J$2:$J$201,0))),"",IF(AND(F1867=INDEX(Matches!$G$2:$G$201,MATCH($A1867&amp;"-2",Matches!$J$2:$J$201,0)),G1867=INDEX(Matches!$H$2:$H$201,MATCH($A1867&amp;"-2",Matches!$J$2:$J$201,0))),5,IF(SIGN(F1867-G1867)&lt;&gt;SIGN(INDEX(Matches!$G$2:$G$201,MATCH($A1867&amp;"-2",Matches!$J$2:$J$201,0))-INDEX(Matches!$H$2:$H$201,MATCH($A1867&amp;"-2",Matches!$J$2:$J$201,0))),0,IF(F1867-G1867=INDEX(Matches!$G$2:$G$201,MATCH($A1867&amp;"-2",Matches!$J$2:$J$201,0))-INDEX(Matches!$H$2:$H$201,MATCH($A1867&amp;"-2",Matches!$J$2:$J$201,0)),3,2))))),""))</f>
        <v/>
      </c>
      <c r="Z1867" s="12" t="str">
        <f aca="false">IF(OR($B1867="",H1867="",I1867=""),"",IFERROR(IF(OR(INDEX(Matches!$I$2:$I$201,MATCH($A1867&amp;"-3",Matches!$J$2:$J$201,0))="Void",INDEX(Matches!$G$2:$G$201,MATCH($A1867&amp;"-3",Matches!$J$2:$J$201,0))="",INDEX(Matches!$H$2:$H$201,MATCH($A1867&amp;"-3",Matches!$J$2:$J$201,0))=""),"",IF(AND($C1867&lt;&gt;"",INDEX(Matches!$F$2:$F$201,MATCH($A1867&amp;"-3",Matches!$J$2:$J$201,0))&lt;&gt;"",$C1867&gt;=INDEX(Matches!$F$2:$F$201,MATCH($A1867&amp;"-3",Matches!$J$2:$J$201,0))),"",IF(AND(H1867=INDEX(Matches!$G$2:$G$201,MATCH($A1867&amp;"-3",Matches!$J$2:$J$201,0)),I1867=INDEX(Matches!$H$2:$H$201,MATCH($A1867&amp;"-3",Matches!$J$2:$J$201,0))),5,IF(SIGN(H1867-I1867)&lt;&gt;SIGN(INDEX(Matches!$G$2:$G$201,MATCH($A1867&amp;"-3",Matches!$J$2:$J$201,0))-INDEX(Matches!$H$2:$H$201,MATCH($A1867&amp;"-3",Matches!$J$2:$J$201,0))),0,IF(H1867-I1867=INDEX(Matches!$G$2:$G$201,MATCH($A1867&amp;"-3",Matches!$J$2:$J$201,0))-INDEX(Matches!$H$2:$H$201,MATCH($A1867&amp;"-3",Matches!$J$2:$J$201,0)),3,2))))),""))</f>
        <v/>
      </c>
      <c r="AA1867" s="12" t="str">
        <f aca="false">IF(OR($B1867="",J1867="",K1867=""),"",IFERROR(IF(OR(INDEX(Matches!$I$2:$I$201,MATCH($A1867&amp;"-4",Matches!$J$2:$J$201,0))="Void",INDEX(Matches!$G$2:$G$201,MATCH($A1867&amp;"-4",Matches!$J$2:$J$201,0))="",INDEX(Matches!$H$2:$H$201,MATCH($A1867&amp;"-4",Matches!$J$2:$J$201,0))=""),"",IF(AND($C1867&lt;&gt;"",INDEX(Matches!$F$2:$F$201,MATCH($A1867&amp;"-4",Matches!$J$2:$J$201,0))&lt;&gt;"",$C1867&gt;=INDEX(Matches!$F$2:$F$201,MATCH($A1867&amp;"-4",Matches!$J$2:$J$201,0))),"",IF(AND(J1867=INDEX(Matches!$G$2:$G$201,MATCH($A1867&amp;"-4",Matches!$J$2:$J$201,0)),K1867=INDEX(Matches!$H$2:$H$201,MATCH($A1867&amp;"-4",Matches!$J$2:$J$201,0))),5,IF(SIGN(J1867-K1867)&lt;&gt;SIGN(INDEX(Matches!$G$2:$G$201,MATCH($A1867&amp;"-4",Matches!$J$2:$J$201,0))-INDEX(Matches!$H$2:$H$201,MATCH($A1867&amp;"-4",Matches!$J$2:$J$201,0))),0,IF(J1867-K1867=INDEX(Matches!$G$2:$G$201,MATCH($A1867&amp;"-4",Matches!$J$2:$J$201,0))-INDEX(Matches!$H$2:$H$201,MATCH($A1867&amp;"-4",Matches!$J$2:$J$201,0)),3,2))))),""))</f>
        <v/>
      </c>
      <c r="AB1867" s="12" t="str">
        <f aca="false">IF(OR($B1867="",L1867="",M1867=""),"",IFERROR(IF(OR(INDEX(Matches!$I$2:$I$201,MATCH($A1867&amp;"-5",Matches!$J$2:$J$201,0))="Void",INDEX(Matches!$G$2:$G$201,MATCH($A1867&amp;"-5",Matches!$J$2:$J$201,0))="",INDEX(Matches!$H$2:$H$201,MATCH($A1867&amp;"-5",Matches!$J$2:$J$201,0))=""),"",IF(AND($C1867&lt;&gt;"",INDEX(Matches!$F$2:$F$201,MATCH($A1867&amp;"-5",Matches!$J$2:$J$201,0))&lt;&gt;"",$C1867&gt;=INDEX(Matches!$F$2:$F$201,MATCH($A1867&amp;"-5",Matches!$J$2:$J$201,0))),"",IF(AND(L1867=INDEX(Matches!$G$2:$G$201,MATCH($A1867&amp;"-5",Matches!$J$2:$J$201,0)),M1867=INDEX(Matches!$H$2:$H$201,MATCH($A1867&amp;"-5",Matches!$J$2:$J$201,0))),5,IF(SIGN(L1867-M1867)&lt;&gt;SIGN(INDEX(Matches!$G$2:$G$201,MATCH($A1867&amp;"-5",Matches!$J$2:$J$201,0))-INDEX(Matches!$H$2:$H$201,MATCH($A1867&amp;"-5",Matches!$J$2:$J$201,0))),0,IF(L1867-M1867=INDEX(Matches!$G$2:$G$201,MATCH($A1867&amp;"-5",Matches!$J$2:$J$201,0))-INDEX(Matches!$H$2:$H$201,MATCH($A1867&amp;"-5",Matches!$J$2:$J$201,0)),3,2))))),""))</f>
        <v/>
      </c>
      <c r="AC1867" s="12" t="str">
        <f aca="false">IF(OR($B1867="",N1867="",O1867=""),"",IFERROR(IF(OR(INDEX(Matches!$I$2:$I$201,MATCH($A1867&amp;"-6",Matches!$J$2:$J$201,0))="Void",INDEX(Matches!$G$2:$G$201,MATCH($A1867&amp;"-6",Matches!$J$2:$J$201,0))="",INDEX(Matches!$H$2:$H$201,MATCH($A1867&amp;"-6",Matches!$J$2:$J$201,0))=""),"",IF(AND($C1867&lt;&gt;"",INDEX(Matches!$F$2:$F$201,MATCH($A1867&amp;"-6",Matches!$J$2:$J$201,0))&lt;&gt;"",$C1867&gt;=INDEX(Matches!$F$2:$F$201,MATCH($A1867&amp;"-6",Matches!$J$2:$J$201,0))),"",IF(AND(N1867=INDEX(Matches!$G$2:$G$201,MATCH($A1867&amp;"-6",Matches!$J$2:$J$201,0)),O1867=INDEX(Matches!$H$2:$H$201,MATCH($A1867&amp;"-6",Matches!$J$2:$J$201,0))),5,IF(SIGN(N1867-O1867)&lt;&gt;SIGN(INDEX(Matches!$G$2:$G$201,MATCH($A1867&amp;"-6",Matches!$J$2:$J$201,0))-INDEX(Matches!$H$2:$H$201,MATCH($A1867&amp;"-6",Matches!$J$2:$J$201,0))),0,IF(N1867-O1867=INDEX(Matches!$G$2:$G$201,MATCH($A1867&amp;"-6",Matches!$J$2:$J$201,0))-INDEX(Matches!$H$2:$H$201,MATCH($A1867&amp;"-6",Matches!$J$2:$J$201,0)),3,2))))),""))</f>
        <v/>
      </c>
      <c r="AD1867" s="12" t="str">
        <f aca="false">IF(OR($B1867="",P1867="",Q1867=""),"",IFERROR(IF(OR(INDEX(Matches!$I$2:$I$201,MATCH($A1867&amp;"-7",Matches!$J$2:$J$201,0))="Void",INDEX(Matches!$G$2:$G$201,MATCH($A1867&amp;"-7",Matches!$J$2:$J$201,0))="",INDEX(Matches!$H$2:$H$201,MATCH($A1867&amp;"-7",Matches!$J$2:$J$201,0))=""),"",IF(AND($C1867&lt;&gt;"",INDEX(Matches!$F$2:$F$201,MATCH($A1867&amp;"-7",Matches!$J$2:$J$201,0))&lt;&gt;"",$C1867&gt;=INDEX(Matches!$F$2:$F$201,MATCH($A1867&amp;"-7",Matches!$J$2:$J$201,0))),"",IF(AND(P1867=INDEX(Matches!$G$2:$G$201,MATCH($A1867&amp;"-7",Matches!$J$2:$J$201,0)),Q1867=INDEX(Matches!$H$2:$H$201,MATCH($A1867&amp;"-7",Matches!$J$2:$J$201,0))),5,IF(SIGN(P1867-Q1867)&lt;&gt;SIGN(INDEX(Matches!$G$2:$G$201,MATCH($A1867&amp;"-7",Matches!$J$2:$J$201,0))-INDEX(Matches!$H$2:$H$201,MATCH($A1867&amp;"-7",Matches!$J$2:$J$201,0))),0,IF(P1867-Q1867=INDEX(Matches!$G$2:$G$201,MATCH($A1867&amp;"-7",Matches!$J$2:$J$201,0))-INDEX(Matches!$H$2:$H$201,MATCH($A1867&amp;"-7",Matches!$J$2:$J$201,0)),3,2))))),""))</f>
        <v/>
      </c>
      <c r="AE1867" s="12" t="str">
        <f aca="false">IF(OR($B1867="",R1867="",S1867=""),"",IFERROR(IF(OR(INDEX(Matches!$I$2:$I$201,MATCH($A1867&amp;"-8",Matches!$J$2:$J$201,0))="Void",INDEX(Matches!$G$2:$G$201,MATCH($A1867&amp;"-8",Matches!$J$2:$J$201,0))="",INDEX(Matches!$H$2:$H$201,MATCH($A1867&amp;"-8",Matches!$J$2:$J$201,0))=""),"",IF(AND($C1867&lt;&gt;"",INDEX(Matches!$F$2:$F$201,MATCH($A1867&amp;"-8",Matches!$J$2:$J$201,0))&lt;&gt;"",$C1867&gt;=INDEX(Matches!$F$2:$F$201,MATCH($A1867&amp;"-8",Matches!$J$2:$J$201,0))),"",IF(AND(R1867=INDEX(Matches!$G$2:$G$201,MATCH($A1867&amp;"-8",Matches!$J$2:$J$201,0)),S1867=INDEX(Matches!$H$2:$H$201,MATCH($A1867&amp;"-8",Matches!$J$2:$J$201,0))),5,IF(SIGN(R1867-S1867)&lt;&gt;SIGN(INDEX(Matches!$G$2:$G$201,MATCH($A1867&amp;"-8",Matches!$J$2:$J$201,0))-INDEX(Matches!$H$2:$H$201,MATCH($A1867&amp;"-8",Matches!$J$2:$J$201,0))),0,IF(R1867-S1867=INDEX(Matches!$G$2:$G$201,MATCH($A1867&amp;"-8",Matches!$J$2:$J$201,0))-INDEX(Matches!$H$2:$H$201,MATCH($A1867&amp;"-8",Matches!$J$2:$J$201,0)),3,2))))),""))</f>
        <v/>
      </c>
      <c r="AF1867" s="12" t="str">
        <f aca="false">IF(OR($B1867="",T1867="",U1867=""),"",IFERROR(IF(OR(INDEX(Matches!$I$2:$I$201,MATCH($A1867&amp;"-9",Matches!$J$2:$J$201,0))="Void",INDEX(Matches!$G$2:$G$201,MATCH($A1867&amp;"-9",Matches!$J$2:$J$201,0))="",INDEX(Matches!$H$2:$H$201,MATCH($A1867&amp;"-9",Matches!$J$2:$J$201,0))=""),"",IF(AND($C1867&lt;&gt;"",INDEX(Matches!$F$2:$F$201,MATCH($A1867&amp;"-9",Matches!$J$2:$J$201,0))&lt;&gt;"",$C1867&gt;=INDEX(Matches!$F$2:$F$201,MATCH($A1867&amp;"-9",Matches!$J$2:$J$201,0))),"",IF(AND(T1867=INDEX(Matches!$G$2:$G$201,MATCH($A1867&amp;"-9",Matches!$J$2:$J$201,0)),U1867=INDEX(Matches!$H$2:$H$201,MATCH($A1867&amp;"-9",Matches!$J$2:$J$201,0))),5,IF(SIGN(T1867-U1867)&lt;&gt;SIGN(INDEX(Matches!$G$2:$G$201,MATCH($A1867&amp;"-9",Matches!$J$2:$J$201,0))-INDEX(Matches!$H$2:$H$201,MATCH($A1867&amp;"-9",Matches!$J$2:$J$201,0))),0,IF(T1867-U1867=INDEX(Matches!$G$2:$G$201,MATCH($A1867&amp;"-9",Matches!$J$2:$J$201,0))-INDEX(Matches!$H$2:$H$201,MATCH($A1867&amp;"-9",Matches!$J$2:$J$201,0)),3,2))))),""))</f>
        <v/>
      </c>
      <c r="AG1867" s="12" t="str">
        <f aca="false">IF(OR($B1867="",V1867="",W1867=""),"",IFERROR(IF(OR(INDEX(Matches!$I$2:$I$201,MATCH($A1867&amp;"-10",Matches!$J$2:$J$201,0))="Void",INDEX(Matches!$G$2:$G$201,MATCH($A1867&amp;"-10",Matches!$J$2:$J$201,0))="",INDEX(Matches!$H$2:$H$201,MATCH($A1867&amp;"-10",Matches!$J$2:$J$201,0))=""),"",IF(AND($C1867&lt;&gt;"",INDEX(Matches!$F$2:$F$201,MATCH($A1867&amp;"-10",Matches!$J$2:$J$201,0))&lt;&gt;"",$C1867&gt;=INDEX(Matches!$F$2:$F$201,MATCH($A1867&amp;"-10",Matches!$J$2:$J$201,0))),"",IF(AND(V1867=INDEX(Matches!$G$2:$G$201,MATCH($A1867&amp;"-10",Matches!$J$2:$J$201,0)),W1867=INDEX(Matches!$H$2:$H$201,MATCH($A1867&amp;"-10",Matches!$J$2:$J$201,0))),5,IF(SIGN(V1867-W1867)&lt;&gt;SIGN(INDEX(Matches!$G$2:$G$201,MATCH($A1867&amp;"-10",Matches!$J$2:$J$201,0))-INDEX(Matches!$H$2:$H$201,MATCH($A1867&amp;"-10",Matches!$J$2:$J$201,0))),0,IF(V1867-W1867=INDEX(Matches!$G$2:$G$201,MATCH($A1867&amp;"-10",Matches!$J$2:$J$201,0))-INDEX(Matches!$H$2:$H$201,MATCH($A1867&amp;"-10",Matches!$J$2:$J$201,0)),3,2))))),""))</f>
        <v/>
      </c>
      <c r="AH1867" s="13" t="str">
        <f aca="false">IF($B1867="","",SUM(X1867:AG1867))</f>
        <v/>
      </c>
      <c r="AI1867" s="12" t="str">
        <f aca="false">IF($B1867="","",COUNTIF(X1867:AG1867,5))</f>
        <v/>
      </c>
      <c r="AJ1867" s="12" t="str">
        <f aca="false">IF($B1867="","",COUNTIF(X1867:AG1867,"&gt;=2"))</f>
        <v/>
      </c>
      <c r="AK1867" s="12" t="str">
        <f aca="false">IF($B1867="","",COUNT(X1867:AG1867))</f>
        <v/>
      </c>
    </row>
    <row r="1868" customFormat="false" ht="15" hidden="false" customHeight="false" outlineLevel="0" collapsed="false">
      <c r="A1868" s="7"/>
      <c r="B1868" s="7"/>
      <c r="C1868" s="11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12" t="str">
        <f aca="false">IF(OR($B1868="",D1868="",E1868=""),"",IFERROR(IF(OR(INDEX(Matches!$I$2:$I$201,MATCH($A1868&amp;"-1",Matches!$J$2:$J$201,0))="Void",INDEX(Matches!$G$2:$G$201,MATCH($A1868&amp;"-1",Matches!$J$2:$J$201,0))="",INDEX(Matches!$H$2:$H$201,MATCH($A1868&amp;"-1",Matches!$J$2:$J$201,0))=""),"",IF(AND($C1868&lt;&gt;"",INDEX(Matches!$F$2:$F$201,MATCH($A1868&amp;"-1",Matches!$J$2:$J$201,0))&lt;&gt;"",$C1868&gt;=INDEX(Matches!$F$2:$F$201,MATCH($A1868&amp;"-1",Matches!$J$2:$J$201,0))),"",IF(AND(D1868=INDEX(Matches!$G$2:$G$201,MATCH($A1868&amp;"-1",Matches!$J$2:$J$201,0)),E1868=INDEX(Matches!$H$2:$H$201,MATCH($A1868&amp;"-1",Matches!$J$2:$J$201,0))),5,IF(SIGN(D1868-E1868)&lt;&gt;SIGN(INDEX(Matches!$G$2:$G$201,MATCH($A1868&amp;"-1",Matches!$J$2:$J$201,0))-INDEX(Matches!$H$2:$H$201,MATCH($A1868&amp;"-1",Matches!$J$2:$J$201,0))),0,IF(D1868-E1868=INDEX(Matches!$G$2:$G$201,MATCH($A1868&amp;"-1",Matches!$J$2:$J$201,0))-INDEX(Matches!$H$2:$H$201,MATCH($A1868&amp;"-1",Matches!$J$2:$J$201,0)),3,2))))),""))</f>
        <v/>
      </c>
      <c r="Y1868" s="12" t="str">
        <f aca="false">IF(OR($B1868="",F1868="",G1868=""),"",IFERROR(IF(OR(INDEX(Matches!$I$2:$I$201,MATCH($A1868&amp;"-2",Matches!$J$2:$J$201,0))="Void",INDEX(Matches!$G$2:$G$201,MATCH($A1868&amp;"-2",Matches!$J$2:$J$201,0))="",INDEX(Matches!$H$2:$H$201,MATCH($A1868&amp;"-2",Matches!$J$2:$J$201,0))=""),"",IF(AND($C1868&lt;&gt;"",INDEX(Matches!$F$2:$F$201,MATCH($A1868&amp;"-2",Matches!$J$2:$J$201,0))&lt;&gt;"",$C1868&gt;=INDEX(Matches!$F$2:$F$201,MATCH($A1868&amp;"-2",Matches!$J$2:$J$201,0))),"",IF(AND(F1868=INDEX(Matches!$G$2:$G$201,MATCH($A1868&amp;"-2",Matches!$J$2:$J$201,0)),G1868=INDEX(Matches!$H$2:$H$201,MATCH($A1868&amp;"-2",Matches!$J$2:$J$201,0))),5,IF(SIGN(F1868-G1868)&lt;&gt;SIGN(INDEX(Matches!$G$2:$G$201,MATCH($A1868&amp;"-2",Matches!$J$2:$J$201,0))-INDEX(Matches!$H$2:$H$201,MATCH($A1868&amp;"-2",Matches!$J$2:$J$201,0))),0,IF(F1868-G1868=INDEX(Matches!$G$2:$G$201,MATCH($A1868&amp;"-2",Matches!$J$2:$J$201,0))-INDEX(Matches!$H$2:$H$201,MATCH($A1868&amp;"-2",Matches!$J$2:$J$201,0)),3,2))))),""))</f>
        <v/>
      </c>
      <c r="Z1868" s="12" t="str">
        <f aca="false">IF(OR($B1868="",H1868="",I1868=""),"",IFERROR(IF(OR(INDEX(Matches!$I$2:$I$201,MATCH($A1868&amp;"-3",Matches!$J$2:$J$201,0))="Void",INDEX(Matches!$G$2:$G$201,MATCH($A1868&amp;"-3",Matches!$J$2:$J$201,0))="",INDEX(Matches!$H$2:$H$201,MATCH($A1868&amp;"-3",Matches!$J$2:$J$201,0))=""),"",IF(AND($C1868&lt;&gt;"",INDEX(Matches!$F$2:$F$201,MATCH($A1868&amp;"-3",Matches!$J$2:$J$201,0))&lt;&gt;"",$C1868&gt;=INDEX(Matches!$F$2:$F$201,MATCH($A1868&amp;"-3",Matches!$J$2:$J$201,0))),"",IF(AND(H1868=INDEX(Matches!$G$2:$G$201,MATCH($A1868&amp;"-3",Matches!$J$2:$J$201,0)),I1868=INDEX(Matches!$H$2:$H$201,MATCH($A1868&amp;"-3",Matches!$J$2:$J$201,0))),5,IF(SIGN(H1868-I1868)&lt;&gt;SIGN(INDEX(Matches!$G$2:$G$201,MATCH($A1868&amp;"-3",Matches!$J$2:$J$201,0))-INDEX(Matches!$H$2:$H$201,MATCH($A1868&amp;"-3",Matches!$J$2:$J$201,0))),0,IF(H1868-I1868=INDEX(Matches!$G$2:$G$201,MATCH($A1868&amp;"-3",Matches!$J$2:$J$201,0))-INDEX(Matches!$H$2:$H$201,MATCH($A1868&amp;"-3",Matches!$J$2:$J$201,0)),3,2))))),""))</f>
        <v/>
      </c>
      <c r="AA1868" s="12" t="str">
        <f aca="false">IF(OR($B1868="",J1868="",K1868=""),"",IFERROR(IF(OR(INDEX(Matches!$I$2:$I$201,MATCH($A1868&amp;"-4",Matches!$J$2:$J$201,0))="Void",INDEX(Matches!$G$2:$G$201,MATCH($A1868&amp;"-4",Matches!$J$2:$J$201,0))="",INDEX(Matches!$H$2:$H$201,MATCH($A1868&amp;"-4",Matches!$J$2:$J$201,0))=""),"",IF(AND($C1868&lt;&gt;"",INDEX(Matches!$F$2:$F$201,MATCH($A1868&amp;"-4",Matches!$J$2:$J$201,0))&lt;&gt;"",$C1868&gt;=INDEX(Matches!$F$2:$F$201,MATCH($A1868&amp;"-4",Matches!$J$2:$J$201,0))),"",IF(AND(J1868=INDEX(Matches!$G$2:$G$201,MATCH($A1868&amp;"-4",Matches!$J$2:$J$201,0)),K1868=INDEX(Matches!$H$2:$H$201,MATCH($A1868&amp;"-4",Matches!$J$2:$J$201,0))),5,IF(SIGN(J1868-K1868)&lt;&gt;SIGN(INDEX(Matches!$G$2:$G$201,MATCH($A1868&amp;"-4",Matches!$J$2:$J$201,0))-INDEX(Matches!$H$2:$H$201,MATCH($A1868&amp;"-4",Matches!$J$2:$J$201,0))),0,IF(J1868-K1868=INDEX(Matches!$G$2:$G$201,MATCH($A1868&amp;"-4",Matches!$J$2:$J$201,0))-INDEX(Matches!$H$2:$H$201,MATCH($A1868&amp;"-4",Matches!$J$2:$J$201,0)),3,2))))),""))</f>
        <v/>
      </c>
      <c r="AB1868" s="12" t="str">
        <f aca="false">IF(OR($B1868="",L1868="",M1868=""),"",IFERROR(IF(OR(INDEX(Matches!$I$2:$I$201,MATCH($A1868&amp;"-5",Matches!$J$2:$J$201,0))="Void",INDEX(Matches!$G$2:$G$201,MATCH($A1868&amp;"-5",Matches!$J$2:$J$201,0))="",INDEX(Matches!$H$2:$H$201,MATCH($A1868&amp;"-5",Matches!$J$2:$J$201,0))=""),"",IF(AND($C1868&lt;&gt;"",INDEX(Matches!$F$2:$F$201,MATCH($A1868&amp;"-5",Matches!$J$2:$J$201,0))&lt;&gt;"",$C1868&gt;=INDEX(Matches!$F$2:$F$201,MATCH($A1868&amp;"-5",Matches!$J$2:$J$201,0))),"",IF(AND(L1868=INDEX(Matches!$G$2:$G$201,MATCH($A1868&amp;"-5",Matches!$J$2:$J$201,0)),M1868=INDEX(Matches!$H$2:$H$201,MATCH($A1868&amp;"-5",Matches!$J$2:$J$201,0))),5,IF(SIGN(L1868-M1868)&lt;&gt;SIGN(INDEX(Matches!$G$2:$G$201,MATCH($A1868&amp;"-5",Matches!$J$2:$J$201,0))-INDEX(Matches!$H$2:$H$201,MATCH($A1868&amp;"-5",Matches!$J$2:$J$201,0))),0,IF(L1868-M1868=INDEX(Matches!$G$2:$G$201,MATCH($A1868&amp;"-5",Matches!$J$2:$J$201,0))-INDEX(Matches!$H$2:$H$201,MATCH($A1868&amp;"-5",Matches!$J$2:$J$201,0)),3,2))))),""))</f>
        <v/>
      </c>
      <c r="AC1868" s="12" t="str">
        <f aca="false">IF(OR($B1868="",N1868="",O1868=""),"",IFERROR(IF(OR(INDEX(Matches!$I$2:$I$201,MATCH($A1868&amp;"-6",Matches!$J$2:$J$201,0))="Void",INDEX(Matches!$G$2:$G$201,MATCH($A1868&amp;"-6",Matches!$J$2:$J$201,0))="",INDEX(Matches!$H$2:$H$201,MATCH($A1868&amp;"-6",Matches!$J$2:$J$201,0))=""),"",IF(AND($C1868&lt;&gt;"",INDEX(Matches!$F$2:$F$201,MATCH($A1868&amp;"-6",Matches!$J$2:$J$201,0))&lt;&gt;"",$C1868&gt;=INDEX(Matches!$F$2:$F$201,MATCH($A1868&amp;"-6",Matches!$J$2:$J$201,0))),"",IF(AND(N1868=INDEX(Matches!$G$2:$G$201,MATCH($A1868&amp;"-6",Matches!$J$2:$J$201,0)),O1868=INDEX(Matches!$H$2:$H$201,MATCH($A1868&amp;"-6",Matches!$J$2:$J$201,0))),5,IF(SIGN(N1868-O1868)&lt;&gt;SIGN(INDEX(Matches!$G$2:$G$201,MATCH($A1868&amp;"-6",Matches!$J$2:$J$201,0))-INDEX(Matches!$H$2:$H$201,MATCH($A1868&amp;"-6",Matches!$J$2:$J$201,0))),0,IF(N1868-O1868=INDEX(Matches!$G$2:$G$201,MATCH($A1868&amp;"-6",Matches!$J$2:$J$201,0))-INDEX(Matches!$H$2:$H$201,MATCH($A1868&amp;"-6",Matches!$J$2:$J$201,0)),3,2))))),""))</f>
        <v/>
      </c>
      <c r="AD1868" s="12" t="str">
        <f aca="false">IF(OR($B1868="",P1868="",Q1868=""),"",IFERROR(IF(OR(INDEX(Matches!$I$2:$I$201,MATCH($A1868&amp;"-7",Matches!$J$2:$J$201,0))="Void",INDEX(Matches!$G$2:$G$201,MATCH($A1868&amp;"-7",Matches!$J$2:$J$201,0))="",INDEX(Matches!$H$2:$H$201,MATCH($A1868&amp;"-7",Matches!$J$2:$J$201,0))=""),"",IF(AND($C1868&lt;&gt;"",INDEX(Matches!$F$2:$F$201,MATCH($A1868&amp;"-7",Matches!$J$2:$J$201,0))&lt;&gt;"",$C1868&gt;=INDEX(Matches!$F$2:$F$201,MATCH($A1868&amp;"-7",Matches!$J$2:$J$201,0))),"",IF(AND(P1868=INDEX(Matches!$G$2:$G$201,MATCH($A1868&amp;"-7",Matches!$J$2:$J$201,0)),Q1868=INDEX(Matches!$H$2:$H$201,MATCH($A1868&amp;"-7",Matches!$J$2:$J$201,0))),5,IF(SIGN(P1868-Q1868)&lt;&gt;SIGN(INDEX(Matches!$G$2:$G$201,MATCH($A1868&amp;"-7",Matches!$J$2:$J$201,0))-INDEX(Matches!$H$2:$H$201,MATCH($A1868&amp;"-7",Matches!$J$2:$J$201,0))),0,IF(P1868-Q1868=INDEX(Matches!$G$2:$G$201,MATCH($A1868&amp;"-7",Matches!$J$2:$J$201,0))-INDEX(Matches!$H$2:$H$201,MATCH($A1868&amp;"-7",Matches!$J$2:$J$201,0)),3,2))))),""))</f>
        <v/>
      </c>
      <c r="AE1868" s="12" t="str">
        <f aca="false">IF(OR($B1868="",R1868="",S1868=""),"",IFERROR(IF(OR(INDEX(Matches!$I$2:$I$201,MATCH($A1868&amp;"-8",Matches!$J$2:$J$201,0))="Void",INDEX(Matches!$G$2:$G$201,MATCH($A1868&amp;"-8",Matches!$J$2:$J$201,0))="",INDEX(Matches!$H$2:$H$201,MATCH($A1868&amp;"-8",Matches!$J$2:$J$201,0))=""),"",IF(AND($C1868&lt;&gt;"",INDEX(Matches!$F$2:$F$201,MATCH($A1868&amp;"-8",Matches!$J$2:$J$201,0))&lt;&gt;"",$C1868&gt;=INDEX(Matches!$F$2:$F$201,MATCH($A1868&amp;"-8",Matches!$J$2:$J$201,0))),"",IF(AND(R1868=INDEX(Matches!$G$2:$G$201,MATCH($A1868&amp;"-8",Matches!$J$2:$J$201,0)),S1868=INDEX(Matches!$H$2:$H$201,MATCH($A1868&amp;"-8",Matches!$J$2:$J$201,0))),5,IF(SIGN(R1868-S1868)&lt;&gt;SIGN(INDEX(Matches!$G$2:$G$201,MATCH($A1868&amp;"-8",Matches!$J$2:$J$201,0))-INDEX(Matches!$H$2:$H$201,MATCH($A1868&amp;"-8",Matches!$J$2:$J$201,0))),0,IF(R1868-S1868=INDEX(Matches!$G$2:$G$201,MATCH($A1868&amp;"-8",Matches!$J$2:$J$201,0))-INDEX(Matches!$H$2:$H$201,MATCH($A1868&amp;"-8",Matches!$J$2:$J$201,0)),3,2))))),""))</f>
        <v/>
      </c>
      <c r="AF1868" s="12" t="str">
        <f aca="false">IF(OR($B1868="",T1868="",U1868=""),"",IFERROR(IF(OR(INDEX(Matches!$I$2:$I$201,MATCH($A1868&amp;"-9",Matches!$J$2:$J$201,0))="Void",INDEX(Matches!$G$2:$G$201,MATCH($A1868&amp;"-9",Matches!$J$2:$J$201,0))="",INDEX(Matches!$H$2:$H$201,MATCH($A1868&amp;"-9",Matches!$J$2:$J$201,0))=""),"",IF(AND($C1868&lt;&gt;"",INDEX(Matches!$F$2:$F$201,MATCH($A1868&amp;"-9",Matches!$J$2:$J$201,0))&lt;&gt;"",$C1868&gt;=INDEX(Matches!$F$2:$F$201,MATCH($A1868&amp;"-9",Matches!$J$2:$J$201,0))),"",IF(AND(T1868=INDEX(Matches!$G$2:$G$201,MATCH($A1868&amp;"-9",Matches!$J$2:$J$201,0)),U1868=INDEX(Matches!$H$2:$H$201,MATCH($A1868&amp;"-9",Matches!$J$2:$J$201,0))),5,IF(SIGN(T1868-U1868)&lt;&gt;SIGN(INDEX(Matches!$G$2:$G$201,MATCH($A1868&amp;"-9",Matches!$J$2:$J$201,0))-INDEX(Matches!$H$2:$H$201,MATCH($A1868&amp;"-9",Matches!$J$2:$J$201,0))),0,IF(T1868-U1868=INDEX(Matches!$G$2:$G$201,MATCH($A1868&amp;"-9",Matches!$J$2:$J$201,0))-INDEX(Matches!$H$2:$H$201,MATCH($A1868&amp;"-9",Matches!$J$2:$J$201,0)),3,2))))),""))</f>
        <v/>
      </c>
      <c r="AG1868" s="12" t="str">
        <f aca="false">IF(OR($B1868="",V1868="",W1868=""),"",IFERROR(IF(OR(INDEX(Matches!$I$2:$I$201,MATCH($A1868&amp;"-10",Matches!$J$2:$J$201,0))="Void",INDEX(Matches!$G$2:$G$201,MATCH($A1868&amp;"-10",Matches!$J$2:$J$201,0))="",INDEX(Matches!$H$2:$H$201,MATCH($A1868&amp;"-10",Matches!$J$2:$J$201,0))=""),"",IF(AND($C1868&lt;&gt;"",INDEX(Matches!$F$2:$F$201,MATCH($A1868&amp;"-10",Matches!$J$2:$J$201,0))&lt;&gt;"",$C1868&gt;=INDEX(Matches!$F$2:$F$201,MATCH($A1868&amp;"-10",Matches!$J$2:$J$201,0))),"",IF(AND(V1868=INDEX(Matches!$G$2:$G$201,MATCH($A1868&amp;"-10",Matches!$J$2:$J$201,0)),W1868=INDEX(Matches!$H$2:$H$201,MATCH($A1868&amp;"-10",Matches!$J$2:$J$201,0))),5,IF(SIGN(V1868-W1868)&lt;&gt;SIGN(INDEX(Matches!$G$2:$G$201,MATCH($A1868&amp;"-10",Matches!$J$2:$J$201,0))-INDEX(Matches!$H$2:$H$201,MATCH($A1868&amp;"-10",Matches!$J$2:$J$201,0))),0,IF(V1868-W1868=INDEX(Matches!$G$2:$G$201,MATCH($A1868&amp;"-10",Matches!$J$2:$J$201,0))-INDEX(Matches!$H$2:$H$201,MATCH($A1868&amp;"-10",Matches!$J$2:$J$201,0)),3,2))))),""))</f>
        <v/>
      </c>
      <c r="AH1868" s="13" t="str">
        <f aca="false">IF($B1868="","",SUM(X1868:AG1868))</f>
        <v/>
      </c>
      <c r="AI1868" s="12" t="str">
        <f aca="false">IF($B1868="","",COUNTIF(X1868:AG1868,5))</f>
        <v/>
      </c>
      <c r="AJ1868" s="12" t="str">
        <f aca="false">IF($B1868="","",COUNTIF(X1868:AG1868,"&gt;=2"))</f>
        <v/>
      </c>
      <c r="AK1868" s="12" t="str">
        <f aca="false">IF($B1868="","",COUNT(X1868:AG1868))</f>
        <v/>
      </c>
    </row>
    <row r="1869" customFormat="false" ht="15" hidden="false" customHeight="false" outlineLevel="0" collapsed="false">
      <c r="A1869" s="7"/>
      <c r="B1869" s="7"/>
      <c r="C1869" s="11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12" t="str">
        <f aca="false">IF(OR($B1869="",D1869="",E1869=""),"",IFERROR(IF(OR(INDEX(Matches!$I$2:$I$201,MATCH($A1869&amp;"-1",Matches!$J$2:$J$201,0))="Void",INDEX(Matches!$G$2:$G$201,MATCH($A1869&amp;"-1",Matches!$J$2:$J$201,0))="",INDEX(Matches!$H$2:$H$201,MATCH($A1869&amp;"-1",Matches!$J$2:$J$201,0))=""),"",IF(AND($C1869&lt;&gt;"",INDEX(Matches!$F$2:$F$201,MATCH($A1869&amp;"-1",Matches!$J$2:$J$201,0))&lt;&gt;"",$C1869&gt;=INDEX(Matches!$F$2:$F$201,MATCH($A1869&amp;"-1",Matches!$J$2:$J$201,0))),"",IF(AND(D1869=INDEX(Matches!$G$2:$G$201,MATCH($A1869&amp;"-1",Matches!$J$2:$J$201,0)),E1869=INDEX(Matches!$H$2:$H$201,MATCH($A1869&amp;"-1",Matches!$J$2:$J$201,0))),5,IF(SIGN(D1869-E1869)&lt;&gt;SIGN(INDEX(Matches!$G$2:$G$201,MATCH($A1869&amp;"-1",Matches!$J$2:$J$201,0))-INDEX(Matches!$H$2:$H$201,MATCH($A1869&amp;"-1",Matches!$J$2:$J$201,0))),0,IF(D1869-E1869=INDEX(Matches!$G$2:$G$201,MATCH($A1869&amp;"-1",Matches!$J$2:$J$201,0))-INDEX(Matches!$H$2:$H$201,MATCH($A1869&amp;"-1",Matches!$J$2:$J$201,0)),3,2))))),""))</f>
        <v/>
      </c>
      <c r="Y1869" s="12" t="str">
        <f aca="false">IF(OR($B1869="",F1869="",G1869=""),"",IFERROR(IF(OR(INDEX(Matches!$I$2:$I$201,MATCH($A1869&amp;"-2",Matches!$J$2:$J$201,0))="Void",INDEX(Matches!$G$2:$G$201,MATCH($A1869&amp;"-2",Matches!$J$2:$J$201,0))="",INDEX(Matches!$H$2:$H$201,MATCH($A1869&amp;"-2",Matches!$J$2:$J$201,0))=""),"",IF(AND($C1869&lt;&gt;"",INDEX(Matches!$F$2:$F$201,MATCH($A1869&amp;"-2",Matches!$J$2:$J$201,0))&lt;&gt;"",$C1869&gt;=INDEX(Matches!$F$2:$F$201,MATCH($A1869&amp;"-2",Matches!$J$2:$J$201,0))),"",IF(AND(F1869=INDEX(Matches!$G$2:$G$201,MATCH($A1869&amp;"-2",Matches!$J$2:$J$201,0)),G1869=INDEX(Matches!$H$2:$H$201,MATCH($A1869&amp;"-2",Matches!$J$2:$J$201,0))),5,IF(SIGN(F1869-G1869)&lt;&gt;SIGN(INDEX(Matches!$G$2:$G$201,MATCH($A1869&amp;"-2",Matches!$J$2:$J$201,0))-INDEX(Matches!$H$2:$H$201,MATCH($A1869&amp;"-2",Matches!$J$2:$J$201,0))),0,IF(F1869-G1869=INDEX(Matches!$G$2:$G$201,MATCH($A1869&amp;"-2",Matches!$J$2:$J$201,0))-INDEX(Matches!$H$2:$H$201,MATCH($A1869&amp;"-2",Matches!$J$2:$J$201,0)),3,2))))),""))</f>
        <v/>
      </c>
      <c r="Z1869" s="12" t="str">
        <f aca="false">IF(OR($B1869="",H1869="",I1869=""),"",IFERROR(IF(OR(INDEX(Matches!$I$2:$I$201,MATCH($A1869&amp;"-3",Matches!$J$2:$J$201,0))="Void",INDEX(Matches!$G$2:$G$201,MATCH($A1869&amp;"-3",Matches!$J$2:$J$201,0))="",INDEX(Matches!$H$2:$H$201,MATCH($A1869&amp;"-3",Matches!$J$2:$J$201,0))=""),"",IF(AND($C1869&lt;&gt;"",INDEX(Matches!$F$2:$F$201,MATCH($A1869&amp;"-3",Matches!$J$2:$J$201,0))&lt;&gt;"",$C1869&gt;=INDEX(Matches!$F$2:$F$201,MATCH($A1869&amp;"-3",Matches!$J$2:$J$201,0))),"",IF(AND(H1869=INDEX(Matches!$G$2:$G$201,MATCH($A1869&amp;"-3",Matches!$J$2:$J$201,0)),I1869=INDEX(Matches!$H$2:$H$201,MATCH($A1869&amp;"-3",Matches!$J$2:$J$201,0))),5,IF(SIGN(H1869-I1869)&lt;&gt;SIGN(INDEX(Matches!$G$2:$G$201,MATCH($A1869&amp;"-3",Matches!$J$2:$J$201,0))-INDEX(Matches!$H$2:$H$201,MATCH($A1869&amp;"-3",Matches!$J$2:$J$201,0))),0,IF(H1869-I1869=INDEX(Matches!$G$2:$G$201,MATCH($A1869&amp;"-3",Matches!$J$2:$J$201,0))-INDEX(Matches!$H$2:$H$201,MATCH($A1869&amp;"-3",Matches!$J$2:$J$201,0)),3,2))))),""))</f>
        <v/>
      </c>
      <c r="AA1869" s="12" t="str">
        <f aca="false">IF(OR($B1869="",J1869="",K1869=""),"",IFERROR(IF(OR(INDEX(Matches!$I$2:$I$201,MATCH($A1869&amp;"-4",Matches!$J$2:$J$201,0))="Void",INDEX(Matches!$G$2:$G$201,MATCH($A1869&amp;"-4",Matches!$J$2:$J$201,0))="",INDEX(Matches!$H$2:$H$201,MATCH($A1869&amp;"-4",Matches!$J$2:$J$201,0))=""),"",IF(AND($C1869&lt;&gt;"",INDEX(Matches!$F$2:$F$201,MATCH($A1869&amp;"-4",Matches!$J$2:$J$201,0))&lt;&gt;"",$C1869&gt;=INDEX(Matches!$F$2:$F$201,MATCH($A1869&amp;"-4",Matches!$J$2:$J$201,0))),"",IF(AND(J1869=INDEX(Matches!$G$2:$G$201,MATCH($A1869&amp;"-4",Matches!$J$2:$J$201,0)),K1869=INDEX(Matches!$H$2:$H$201,MATCH($A1869&amp;"-4",Matches!$J$2:$J$201,0))),5,IF(SIGN(J1869-K1869)&lt;&gt;SIGN(INDEX(Matches!$G$2:$G$201,MATCH($A1869&amp;"-4",Matches!$J$2:$J$201,0))-INDEX(Matches!$H$2:$H$201,MATCH($A1869&amp;"-4",Matches!$J$2:$J$201,0))),0,IF(J1869-K1869=INDEX(Matches!$G$2:$G$201,MATCH($A1869&amp;"-4",Matches!$J$2:$J$201,0))-INDEX(Matches!$H$2:$H$201,MATCH($A1869&amp;"-4",Matches!$J$2:$J$201,0)),3,2))))),""))</f>
        <v/>
      </c>
      <c r="AB1869" s="12" t="str">
        <f aca="false">IF(OR($B1869="",L1869="",M1869=""),"",IFERROR(IF(OR(INDEX(Matches!$I$2:$I$201,MATCH($A1869&amp;"-5",Matches!$J$2:$J$201,0))="Void",INDEX(Matches!$G$2:$G$201,MATCH($A1869&amp;"-5",Matches!$J$2:$J$201,0))="",INDEX(Matches!$H$2:$H$201,MATCH($A1869&amp;"-5",Matches!$J$2:$J$201,0))=""),"",IF(AND($C1869&lt;&gt;"",INDEX(Matches!$F$2:$F$201,MATCH($A1869&amp;"-5",Matches!$J$2:$J$201,0))&lt;&gt;"",$C1869&gt;=INDEX(Matches!$F$2:$F$201,MATCH($A1869&amp;"-5",Matches!$J$2:$J$201,0))),"",IF(AND(L1869=INDEX(Matches!$G$2:$G$201,MATCH($A1869&amp;"-5",Matches!$J$2:$J$201,0)),M1869=INDEX(Matches!$H$2:$H$201,MATCH($A1869&amp;"-5",Matches!$J$2:$J$201,0))),5,IF(SIGN(L1869-M1869)&lt;&gt;SIGN(INDEX(Matches!$G$2:$G$201,MATCH($A1869&amp;"-5",Matches!$J$2:$J$201,0))-INDEX(Matches!$H$2:$H$201,MATCH($A1869&amp;"-5",Matches!$J$2:$J$201,0))),0,IF(L1869-M1869=INDEX(Matches!$G$2:$G$201,MATCH($A1869&amp;"-5",Matches!$J$2:$J$201,0))-INDEX(Matches!$H$2:$H$201,MATCH($A1869&amp;"-5",Matches!$J$2:$J$201,0)),3,2))))),""))</f>
        <v/>
      </c>
      <c r="AC1869" s="12" t="str">
        <f aca="false">IF(OR($B1869="",N1869="",O1869=""),"",IFERROR(IF(OR(INDEX(Matches!$I$2:$I$201,MATCH($A1869&amp;"-6",Matches!$J$2:$J$201,0))="Void",INDEX(Matches!$G$2:$G$201,MATCH($A1869&amp;"-6",Matches!$J$2:$J$201,0))="",INDEX(Matches!$H$2:$H$201,MATCH($A1869&amp;"-6",Matches!$J$2:$J$201,0))=""),"",IF(AND($C1869&lt;&gt;"",INDEX(Matches!$F$2:$F$201,MATCH($A1869&amp;"-6",Matches!$J$2:$J$201,0))&lt;&gt;"",$C1869&gt;=INDEX(Matches!$F$2:$F$201,MATCH($A1869&amp;"-6",Matches!$J$2:$J$201,0))),"",IF(AND(N1869=INDEX(Matches!$G$2:$G$201,MATCH($A1869&amp;"-6",Matches!$J$2:$J$201,0)),O1869=INDEX(Matches!$H$2:$H$201,MATCH($A1869&amp;"-6",Matches!$J$2:$J$201,0))),5,IF(SIGN(N1869-O1869)&lt;&gt;SIGN(INDEX(Matches!$G$2:$G$201,MATCH($A1869&amp;"-6",Matches!$J$2:$J$201,0))-INDEX(Matches!$H$2:$H$201,MATCH($A1869&amp;"-6",Matches!$J$2:$J$201,0))),0,IF(N1869-O1869=INDEX(Matches!$G$2:$G$201,MATCH($A1869&amp;"-6",Matches!$J$2:$J$201,0))-INDEX(Matches!$H$2:$H$201,MATCH($A1869&amp;"-6",Matches!$J$2:$J$201,0)),3,2))))),""))</f>
        <v/>
      </c>
      <c r="AD1869" s="12" t="str">
        <f aca="false">IF(OR($B1869="",P1869="",Q1869=""),"",IFERROR(IF(OR(INDEX(Matches!$I$2:$I$201,MATCH($A1869&amp;"-7",Matches!$J$2:$J$201,0))="Void",INDEX(Matches!$G$2:$G$201,MATCH($A1869&amp;"-7",Matches!$J$2:$J$201,0))="",INDEX(Matches!$H$2:$H$201,MATCH($A1869&amp;"-7",Matches!$J$2:$J$201,0))=""),"",IF(AND($C1869&lt;&gt;"",INDEX(Matches!$F$2:$F$201,MATCH($A1869&amp;"-7",Matches!$J$2:$J$201,0))&lt;&gt;"",$C1869&gt;=INDEX(Matches!$F$2:$F$201,MATCH($A1869&amp;"-7",Matches!$J$2:$J$201,0))),"",IF(AND(P1869=INDEX(Matches!$G$2:$G$201,MATCH($A1869&amp;"-7",Matches!$J$2:$J$201,0)),Q1869=INDEX(Matches!$H$2:$H$201,MATCH($A1869&amp;"-7",Matches!$J$2:$J$201,0))),5,IF(SIGN(P1869-Q1869)&lt;&gt;SIGN(INDEX(Matches!$G$2:$G$201,MATCH($A1869&amp;"-7",Matches!$J$2:$J$201,0))-INDEX(Matches!$H$2:$H$201,MATCH($A1869&amp;"-7",Matches!$J$2:$J$201,0))),0,IF(P1869-Q1869=INDEX(Matches!$G$2:$G$201,MATCH($A1869&amp;"-7",Matches!$J$2:$J$201,0))-INDEX(Matches!$H$2:$H$201,MATCH($A1869&amp;"-7",Matches!$J$2:$J$201,0)),3,2))))),""))</f>
        <v/>
      </c>
      <c r="AE1869" s="12" t="str">
        <f aca="false">IF(OR($B1869="",R1869="",S1869=""),"",IFERROR(IF(OR(INDEX(Matches!$I$2:$I$201,MATCH($A1869&amp;"-8",Matches!$J$2:$J$201,0))="Void",INDEX(Matches!$G$2:$G$201,MATCH($A1869&amp;"-8",Matches!$J$2:$J$201,0))="",INDEX(Matches!$H$2:$H$201,MATCH($A1869&amp;"-8",Matches!$J$2:$J$201,0))=""),"",IF(AND($C1869&lt;&gt;"",INDEX(Matches!$F$2:$F$201,MATCH($A1869&amp;"-8",Matches!$J$2:$J$201,0))&lt;&gt;"",$C1869&gt;=INDEX(Matches!$F$2:$F$201,MATCH($A1869&amp;"-8",Matches!$J$2:$J$201,0))),"",IF(AND(R1869=INDEX(Matches!$G$2:$G$201,MATCH($A1869&amp;"-8",Matches!$J$2:$J$201,0)),S1869=INDEX(Matches!$H$2:$H$201,MATCH($A1869&amp;"-8",Matches!$J$2:$J$201,0))),5,IF(SIGN(R1869-S1869)&lt;&gt;SIGN(INDEX(Matches!$G$2:$G$201,MATCH($A1869&amp;"-8",Matches!$J$2:$J$201,0))-INDEX(Matches!$H$2:$H$201,MATCH($A1869&amp;"-8",Matches!$J$2:$J$201,0))),0,IF(R1869-S1869=INDEX(Matches!$G$2:$G$201,MATCH($A1869&amp;"-8",Matches!$J$2:$J$201,0))-INDEX(Matches!$H$2:$H$201,MATCH($A1869&amp;"-8",Matches!$J$2:$J$201,0)),3,2))))),""))</f>
        <v/>
      </c>
      <c r="AF1869" s="12" t="str">
        <f aca="false">IF(OR($B1869="",T1869="",U1869=""),"",IFERROR(IF(OR(INDEX(Matches!$I$2:$I$201,MATCH($A1869&amp;"-9",Matches!$J$2:$J$201,0))="Void",INDEX(Matches!$G$2:$G$201,MATCH($A1869&amp;"-9",Matches!$J$2:$J$201,0))="",INDEX(Matches!$H$2:$H$201,MATCH($A1869&amp;"-9",Matches!$J$2:$J$201,0))=""),"",IF(AND($C1869&lt;&gt;"",INDEX(Matches!$F$2:$F$201,MATCH($A1869&amp;"-9",Matches!$J$2:$J$201,0))&lt;&gt;"",$C1869&gt;=INDEX(Matches!$F$2:$F$201,MATCH($A1869&amp;"-9",Matches!$J$2:$J$201,0))),"",IF(AND(T1869=INDEX(Matches!$G$2:$G$201,MATCH($A1869&amp;"-9",Matches!$J$2:$J$201,0)),U1869=INDEX(Matches!$H$2:$H$201,MATCH($A1869&amp;"-9",Matches!$J$2:$J$201,0))),5,IF(SIGN(T1869-U1869)&lt;&gt;SIGN(INDEX(Matches!$G$2:$G$201,MATCH($A1869&amp;"-9",Matches!$J$2:$J$201,0))-INDEX(Matches!$H$2:$H$201,MATCH($A1869&amp;"-9",Matches!$J$2:$J$201,0))),0,IF(T1869-U1869=INDEX(Matches!$G$2:$G$201,MATCH($A1869&amp;"-9",Matches!$J$2:$J$201,0))-INDEX(Matches!$H$2:$H$201,MATCH($A1869&amp;"-9",Matches!$J$2:$J$201,0)),3,2))))),""))</f>
        <v/>
      </c>
      <c r="AG1869" s="12" t="str">
        <f aca="false">IF(OR($B1869="",V1869="",W1869=""),"",IFERROR(IF(OR(INDEX(Matches!$I$2:$I$201,MATCH($A1869&amp;"-10",Matches!$J$2:$J$201,0))="Void",INDEX(Matches!$G$2:$G$201,MATCH($A1869&amp;"-10",Matches!$J$2:$J$201,0))="",INDEX(Matches!$H$2:$H$201,MATCH($A1869&amp;"-10",Matches!$J$2:$J$201,0))=""),"",IF(AND($C1869&lt;&gt;"",INDEX(Matches!$F$2:$F$201,MATCH($A1869&amp;"-10",Matches!$J$2:$J$201,0))&lt;&gt;"",$C1869&gt;=INDEX(Matches!$F$2:$F$201,MATCH($A1869&amp;"-10",Matches!$J$2:$J$201,0))),"",IF(AND(V1869=INDEX(Matches!$G$2:$G$201,MATCH($A1869&amp;"-10",Matches!$J$2:$J$201,0)),W1869=INDEX(Matches!$H$2:$H$201,MATCH($A1869&amp;"-10",Matches!$J$2:$J$201,0))),5,IF(SIGN(V1869-W1869)&lt;&gt;SIGN(INDEX(Matches!$G$2:$G$201,MATCH($A1869&amp;"-10",Matches!$J$2:$J$201,0))-INDEX(Matches!$H$2:$H$201,MATCH($A1869&amp;"-10",Matches!$J$2:$J$201,0))),0,IF(V1869-W1869=INDEX(Matches!$G$2:$G$201,MATCH($A1869&amp;"-10",Matches!$J$2:$J$201,0))-INDEX(Matches!$H$2:$H$201,MATCH($A1869&amp;"-10",Matches!$J$2:$J$201,0)),3,2))))),""))</f>
        <v/>
      </c>
      <c r="AH1869" s="13" t="str">
        <f aca="false">IF($B1869="","",SUM(X1869:AG1869))</f>
        <v/>
      </c>
      <c r="AI1869" s="12" t="str">
        <f aca="false">IF($B1869="","",COUNTIF(X1869:AG1869,5))</f>
        <v/>
      </c>
      <c r="AJ1869" s="12" t="str">
        <f aca="false">IF($B1869="","",COUNTIF(X1869:AG1869,"&gt;=2"))</f>
        <v/>
      </c>
      <c r="AK1869" s="12" t="str">
        <f aca="false">IF($B1869="","",COUNT(X1869:AG1869))</f>
        <v/>
      </c>
    </row>
    <row r="1870" customFormat="false" ht="15" hidden="false" customHeight="false" outlineLevel="0" collapsed="false">
      <c r="A1870" s="7"/>
      <c r="B1870" s="7"/>
      <c r="C1870" s="11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12" t="str">
        <f aca="false">IF(OR($B1870="",D1870="",E1870=""),"",IFERROR(IF(OR(INDEX(Matches!$I$2:$I$201,MATCH($A1870&amp;"-1",Matches!$J$2:$J$201,0))="Void",INDEX(Matches!$G$2:$G$201,MATCH($A1870&amp;"-1",Matches!$J$2:$J$201,0))="",INDEX(Matches!$H$2:$H$201,MATCH($A1870&amp;"-1",Matches!$J$2:$J$201,0))=""),"",IF(AND($C1870&lt;&gt;"",INDEX(Matches!$F$2:$F$201,MATCH($A1870&amp;"-1",Matches!$J$2:$J$201,0))&lt;&gt;"",$C1870&gt;=INDEX(Matches!$F$2:$F$201,MATCH($A1870&amp;"-1",Matches!$J$2:$J$201,0))),"",IF(AND(D1870=INDEX(Matches!$G$2:$G$201,MATCH($A1870&amp;"-1",Matches!$J$2:$J$201,0)),E1870=INDEX(Matches!$H$2:$H$201,MATCH($A1870&amp;"-1",Matches!$J$2:$J$201,0))),5,IF(SIGN(D1870-E1870)&lt;&gt;SIGN(INDEX(Matches!$G$2:$G$201,MATCH($A1870&amp;"-1",Matches!$J$2:$J$201,0))-INDEX(Matches!$H$2:$H$201,MATCH($A1870&amp;"-1",Matches!$J$2:$J$201,0))),0,IF(D1870-E1870=INDEX(Matches!$G$2:$G$201,MATCH($A1870&amp;"-1",Matches!$J$2:$J$201,0))-INDEX(Matches!$H$2:$H$201,MATCH($A1870&amp;"-1",Matches!$J$2:$J$201,0)),3,2))))),""))</f>
        <v/>
      </c>
      <c r="Y1870" s="12" t="str">
        <f aca="false">IF(OR($B1870="",F1870="",G1870=""),"",IFERROR(IF(OR(INDEX(Matches!$I$2:$I$201,MATCH($A1870&amp;"-2",Matches!$J$2:$J$201,0))="Void",INDEX(Matches!$G$2:$G$201,MATCH($A1870&amp;"-2",Matches!$J$2:$J$201,0))="",INDEX(Matches!$H$2:$H$201,MATCH($A1870&amp;"-2",Matches!$J$2:$J$201,0))=""),"",IF(AND($C1870&lt;&gt;"",INDEX(Matches!$F$2:$F$201,MATCH($A1870&amp;"-2",Matches!$J$2:$J$201,0))&lt;&gt;"",$C1870&gt;=INDEX(Matches!$F$2:$F$201,MATCH($A1870&amp;"-2",Matches!$J$2:$J$201,0))),"",IF(AND(F1870=INDEX(Matches!$G$2:$G$201,MATCH($A1870&amp;"-2",Matches!$J$2:$J$201,0)),G1870=INDEX(Matches!$H$2:$H$201,MATCH($A1870&amp;"-2",Matches!$J$2:$J$201,0))),5,IF(SIGN(F1870-G1870)&lt;&gt;SIGN(INDEX(Matches!$G$2:$G$201,MATCH($A1870&amp;"-2",Matches!$J$2:$J$201,0))-INDEX(Matches!$H$2:$H$201,MATCH($A1870&amp;"-2",Matches!$J$2:$J$201,0))),0,IF(F1870-G1870=INDEX(Matches!$G$2:$G$201,MATCH($A1870&amp;"-2",Matches!$J$2:$J$201,0))-INDEX(Matches!$H$2:$H$201,MATCH($A1870&amp;"-2",Matches!$J$2:$J$201,0)),3,2))))),""))</f>
        <v/>
      </c>
      <c r="Z1870" s="12" t="str">
        <f aca="false">IF(OR($B1870="",H1870="",I1870=""),"",IFERROR(IF(OR(INDEX(Matches!$I$2:$I$201,MATCH($A1870&amp;"-3",Matches!$J$2:$J$201,0))="Void",INDEX(Matches!$G$2:$G$201,MATCH($A1870&amp;"-3",Matches!$J$2:$J$201,0))="",INDEX(Matches!$H$2:$H$201,MATCH($A1870&amp;"-3",Matches!$J$2:$J$201,0))=""),"",IF(AND($C1870&lt;&gt;"",INDEX(Matches!$F$2:$F$201,MATCH($A1870&amp;"-3",Matches!$J$2:$J$201,0))&lt;&gt;"",$C1870&gt;=INDEX(Matches!$F$2:$F$201,MATCH($A1870&amp;"-3",Matches!$J$2:$J$201,0))),"",IF(AND(H1870=INDEX(Matches!$G$2:$G$201,MATCH($A1870&amp;"-3",Matches!$J$2:$J$201,0)),I1870=INDEX(Matches!$H$2:$H$201,MATCH($A1870&amp;"-3",Matches!$J$2:$J$201,0))),5,IF(SIGN(H1870-I1870)&lt;&gt;SIGN(INDEX(Matches!$G$2:$G$201,MATCH($A1870&amp;"-3",Matches!$J$2:$J$201,0))-INDEX(Matches!$H$2:$H$201,MATCH($A1870&amp;"-3",Matches!$J$2:$J$201,0))),0,IF(H1870-I1870=INDEX(Matches!$G$2:$G$201,MATCH($A1870&amp;"-3",Matches!$J$2:$J$201,0))-INDEX(Matches!$H$2:$H$201,MATCH($A1870&amp;"-3",Matches!$J$2:$J$201,0)),3,2))))),""))</f>
        <v/>
      </c>
      <c r="AA1870" s="12" t="str">
        <f aca="false">IF(OR($B1870="",J1870="",K1870=""),"",IFERROR(IF(OR(INDEX(Matches!$I$2:$I$201,MATCH($A1870&amp;"-4",Matches!$J$2:$J$201,0))="Void",INDEX(Matches!$G$2:$G$201,MATCH($A1870&amp;"-4",Matches!$J$2:$J$201,0))="",INDEX(Matches!$H$2:$H$201,MATCH($A1870&amp;"-4",Matches!$J$2:$J$201,0))=""),"",IF(AND($C1870&lt;&gt;"",INDEX(Matches!$F$2:$F$201,MATCH($A1870&amp;"-4",Matches!$J$2:$J$201,0))&lt;&gt;"",$C1870&gt;=INDEX(Matches!$F$2:$F$201,MATCH($A1870&amp;"-4",Matches!$J$2:$J$201,0))),"",IF(AND(J1870=INDEX(Matches!$G$2:$G$201,MATCH($A1870&amp;"-4",Matches!$J$2:$J$201,0)),K1870=INDEX(Matches!$H$2:$H$201,MATCH($A1870&amp;"-4",Matches!$J$2:$J$201,0))),5,IF(SIGN(J1870-K1870)&lt;&gt;SIGN(INDEX(Matches!$G$2:$G$201,MATCH($A1870&amp;"-4",Matches!$J$2:$J$201,0))-INDEX(Matches!$H$2:$H$201,MATCH($A1870&amp;"-4",Matches!$J$2:$J$201,0))),0,IF(J1870-K1870=INDEX(Matches!$G$2:$G$201,MATCH($A1870&amp;"-4",Matches!$J$2:$J$201,0))-INDEX(Matches!$H$2:$H$201,MATCH($A1870&amp;"-4",Matches!$J$2:$J$201,0)),3,2))))),""))</f>
        <v/>
      </c>
      <c r="AB1870" s="12" t="str">
        <f aca="false">IF(OR($B1870="",L1870="",M1870=""),"",IFERROR(IF(OR(INDEX(Matches!$I$2:$I$201,MATCH($A1870&amp;"-5",Matches!$J$2:$J$201,0))="Void",INDEX(Matches!$G$2:$G$201,MATCH($A1870&amp;"-5",Matches!$J$2:$J$201,0))="",INDEX(Matches!$H$2:$H$201,MATCH($A1870&amp;"-5",Matches!$J$2:$J$201,0))=""),"",IF(AND($C1870&lt;&gt;"",INDEX(Matches!$F$2:$F$201,MATCH($A1870&amp;"-5",Matches!$J$2:$J$201,0))&lt;&gt;"",$C1870&gt;=INDEX(Matches!$F$2:$F$201,MATCH($A1870&amp;"-5",Matches!$J$2:$J$201,0))),"",IF(AND(L1870=INDEX(Matches!$G$2:$G$201,MATCH($A1870&amp;"-5",Matches!$J$2:$J$201,0)),M1870=INDEX(Matches!$H$2:$H$201,MATCH($A1870&amp;"-5",Matches!$J$2:$J$201,0))),5,IF(SIGN(L1870-M1870)&lt;&gt;SIGN(INDEX(Matches!$G$2:$G$201,MATCH($A1870&amp;"-5",Matches!$J$2:$J$201,0))-INDEX(Matches!$H$2:$H$201,MATCH($A1870&amp;"-5",Matches!$J$2:$J$201,0))),0,IF(L1870-M1870=INDEX(Matches!$G$2:$G$201,MATCH($A1870&amp;"-5",Matches!$J$2:$J$201,0))-INDEX(Matches!$H$2:$H$201,MATCH($A1870&amp;"-5",Matches!$J$2:$J$201,0)),3,2))))),""))</f>
        <v/>
      </c>
      <c r="AC1870" s="12" t="str">
        <f aca="false">IF(OR($B1870="",N1870="",O1870=""),"",IFERROR(IF(OR(INDEX(Matches!$I$2:$I$201,MATCH($A1870&amp;"-6",Matches!$J$2:$J$201,0))="Void",INDEX(Matches!$G$2:$G$201,MATCH($A1870&amp;"-6",Matches!$J$2:$J$201,0))="",INDEX(Matches!$H$2:$H$201,MATCH($A1870&amp;"-6",Matches!$J$2:$J$201,0))=""),"",IF(AND($C1870&lt;&gt;"",INDEX(Matches!$F$2:$F$201,MATCH($A1870&amp;"-6",Matches!$J$2:$J$201,0))&lt;&gt;"",$C1870&gt;=INDEX(Matches!$F$2:$F$201,MATCH($A1870&amp;"-6",Matches!$J$2:$J$201,0))),"",IF(AND(N1870=INDEX(Matches!$G$2:$G$201,MATCH($A1870&amp;"-6",Matches!$J$2:$J$201,0)),O1870=INDEX(Matches!$H$2:$H$201,MATCH($A1870&amp;"-6",Matches!$J$2:$J$201,0))),5,IF(SIGN(N1870-O1870)&lt;&gt;SIGN(INDEX(Matches!$G$2:$G$201,MATCH($A1870&amp;"-6",Matches!$J$2:$J$201,0))-INDEX(Matches!$H$2:$H$201,MATCH($A1870&amp;"-6",Matches!$J$2:$J$201,0))),0,IF(N1870-O1870=INDEX(Matches!$G$2:$G$201,MATCH($A1870&amp;"-6",Matches!$J$2:$J$201,0))-INDEX(Matches!$H$2:$H$201,MATCH($A1870&amp;"-6",Matches!$J$2:$J$201,0)),3,2))))),""))</f>
        <v/>
      </c>
      <c r="AD1870" s="12" t="str">
        <f aca="false">IF(OR($B1870="",P1870="",Q1870=""),"",IFERROR(IF(OR(INDEX(Matches!$I$2:$I$201,MATCH($A1870&amp;"-7",Matches!$J$2:$J$201,0))="Void",INDEX(Matches!$G$2:$G$201,MATCH($A1870&amp;"-7",Matches!$J$2:$J$201,0))="",INDEX(Matches!$H$2:$H$201,MATCH($A1870&amp;"-7",Matches!$J$2:$J$201,0))=""),"",IF(AND($C1870&lt;&gt;"",INDEX(Matches!$F$2:$F$201,MATCH($A1870&amp;"-7",Matches!$J$2:$J$201,0))&lt;&gt;"",$C1870&gt;=INDEX(Matches!$F$2:$F$201,MATCH($A1870&amp;"-7",Matches!$J$2:$J$201,0))),"",IF(AND(P1870=INDEX(Matches!$G$2:$G$201,MATCH($A1870&amp;"-7",Matches!$J$2:$J$201,0)),Q1870=INDEX(Matches!$H$2:$H$201,MATCH($A1870&amp;"-7",Matches!$J$2:$J$201,0))),5,IF(SIGN(P1870-Q1870)&lt;&gt;SIGN(INDEX(Matches!$G$2:$G$201,MATCH($A1870&amp;"-7",Matches!$J$2:$J$201,0))-INDEX(Matches!$H$2:$H$201,MATCH($A1870&amp;"-7",Matches!$J$2:$J$201,0))),0,IF(P1870-Q1870=INDEX(Matches!$G$2:$G$201,MATCH($A1870&amp;"-7",Matches!$J$2:$J$201,0))-INDEX(Matches!$H$2:$H$201,MATCH($A1870&amp;"-7",Matches!$J$2:$J$201,0)),3,2))))),""))</f>
        <v/>
      </c>
      <c r="AE1870" s="12" t="str">
        <f aca="false">IF(OR($B1870="",R1870="",S1870=""),"",IFERROR(IF(OR(INDEX(Matches!$I$2:$I$201,MATCH($A1870&amp;"-8",Matches!$J$2:$J$201,0))="Void",INDEX(Matches!$G$2:$G$201,MATCH($A1870&amp;"-8",Matches!$J$2:$J$201,0))="",INDEX(Matches!$H$2:$H$201,MATCH($A1870&amp;"-8",Matches!$J$2:$J$201,0))=""),"",IF(AND($C1870&lt;&gt;"",INDEX(Matches!$F$2:$F$201,MATCH($A1870&amp;"-8",Matches!$J$2:$J$201,0))&lt;&gt;"",$C1870&gt;=INDEX(Matches!$F$2:$F$201,MATCH($A1870&amp;"-8",Matches!$J$2:$J$201,0))),"",IF(AND(R1870=INDEX(Matches!$G$2:$G$201,MATCH($A1870&amp;"-8",Matches!$J$2:$J$201,0)),S1870=INDEX(Matches!$H$2:$H$201,MATCH($A1870&amp;"-8",Matches!$J$2:$J$201,0))),5,IF(SIGN(R1870-S1870)&lt;&gt;SIGN(INDEX(Matches!$G$2:$G$201,MATCH($A1870&amp;"-8",Matches!$J$2:$J$201,0))-INDEX(Matches!$H$2:$H$201,MATCH($A1870&amp;"-8",Matches!$J$2:$J$201,0))),0,IF(R1870-S1870=INDEX(Matches!$G$2:$G$201,MATCH($A1870&amp;"-8",Matches!$J$2:$J$201,0))-INDEX(Matches!$H$2:$H$201,MATCH($A1870&amp;"-8",Matches!$J$2:$J$201,0)),3,2))))),""))</f>
        <v/>
      </c>
      <c r="AF1870" s="12" t="str">
        <f aca="false">IF(OR($B1870="",T1870="",U1870=""),"",IFERROR(IF(OR(INDEX(Matches!$I$2:$I$201,MATCH($A1870&amp;"-9",Matches!$J$2:$J$201,0))="Void",INDEX(Matches!$G$2:$G$201,MATCH($A1870&amp;"-9",Matches!$J$2:$J$201,0))="",INDEX(Matches!$H$2:$H$201,MATCH($A1870&amp;"-9",Matches!$J$2:$J$201,0))=""),"",IF(AND($C1870&lt;&gt;"",INDEX(Matches!$F$2:$F$201,MATCH($A1870&amp;"-9",Matches!$J$2:$J$201,0))&lt;&gt;"",$C1870&gt;=INDEX(Matches!$F$2:$F$201,MATCH($A1870&amp;"-9",Matches!$J$2:$J$201,0))),"",IF(AND(T1870=INDEX(Matches!$G$2:$G$201,MATCH($A1870&amp;"-9",Matches!$J$2:$J$201,0)),U1870=INDEX(Matches!$H$2:$H$201,MATCH($A1870&amp;"-9",Matches!$J$2:$J$201,0))),5,IF(SIGN(T1870-U1870)&lt;&gt;SIGN(INDEX(Matches!$G$2:$G$201,MATCH($A1870&amp;"-9",Matches!$J$2:$J$201,0))-INDEX(Matches!$H$2:$H$201,MATCH($A1870&amp;"-9",Matches!$J$2:$J$201,0))),0,IF(T1870-U1870=INDEX(Matches!$G$2:$G$201,MATCH($A1870&amp;"-9",Matches!$J$2:$J$201,0))-INDEX(Matches!$H$2:$H$201,MATCH($A1870&amp;"-9",Matches!$J$2:$J$201,0)),3,2))))),""))</f>
        <v/>
      </c>
      <c r="AG1870" s="12" t="str">
        <f aca="false">IF(OR($B1870="",V1870="",W1870=""),"",IFERROR(IF(OR(INDEX(Matches!$I$2:$I$201,MATCH($A1870&amp;"-10",Matches!$J$2:$J$201,0))="Void",INDEX(Matches!$G$2:$G$201,MATCH($A1870&amp;"-10",Matches!$J$2:$J$201,0))="",INDEX(Matches!$H$2:$H$201,MATCH($A1870&amp;"-10",Matches!$J$2:$J$201,0))=""),"",IF(AND($C1870&lt;&gt;"",INDEX(Matches!$F$2:$F$201,MATCH($A1870&amp;"-10",Matches!$J$2:$J$201,0))&lt;&gt;"",$C1870&gt;=INDEX(Matches!$F$2:$F$201,MATCH($A1870&amp;"-10",Matches!$J$2:$J$201,0))),"",IF(AND(V1870=INDEX(Matches!$G$2:$G$201,MATCH($A1870&amp;"-10",Matches!$J$2:$J$201,0)),W1870=INDEX(Matches!$H$2:$H$201,MATCH($A1870&amp;"-10",Matches!$J$2:$J$201,0))),5,IF(SIGN(V1870-W1870)&lt;&gt;SIGN(INDEX(Matches!$G$2:$G$201,MATCH($A1870&amp;"-10",Matches!$J$2:$J$201,0))-INDEX(Matches!$H$2:$H$201,MATCH($A1870&amp;"-10",Matches!$J$2:$J$201,0))),0,IF(V1870-W1870=INDEX(Matches!$G$2:$G$201,MATCH($A1870&amp;"-10",Matches!$J$2:$J$201,0))-INDEX(Matches!$H$2:$H$201,MATCH($A1870&amp;"-10",Matches!$J$2:$J$201,0)),3,2))))),""))</f>
        <v/>
      </c>
      <c r="AH1870" s="13" t="str">
        <f aca="false">IF($B1870="","",SUM(X1870:AG1870))</f>
        <v/>
      </c>
      <c r="AI1870" s="12" t="str">
        <f aca="false">IF($B1870="","",COUNTIF(X1870:AG1870,5))</f>
        <v/>
      </c>
      <c r="AJ1870" s="12" t="str">
        <f aca="false">IF($B1870="","",COUNTIF(X1870:AG1870,"&gt;=2"))</f>
        <v/>
      </c>
      <c r="AK1870" s="12" t="str">
        <f aca="false">IF($B1870="","",COUNT(X1870:AG1870))</f>
        <v/>
      </c>
    </row>
    <row r="1871" customFormat="false" ht="15" hidden="false" customHeight="false" outlineLevel="0" collapsed="false">
      <c r="A1871" s="7"/>
      <c r="B1871" s="7"/>
      <c r="C1871" s="11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12" t="str">
        <f aca="false">IF(OR($B1871="",D1871="",E1871=""),"",IFERROR(IF(OR(INDEX(Matches!$I$2:$I$201,MATCH($A1871&amp;"-1",Matches!$J$2:$J$201,0))="Void",INDEX(Matches!$G$2:$G$201,MATCH($A1871&amp;"-1",Matches!$J$2:$J$201,0))="",INDEX(Matches!$H$2:$H$201,MATCH($A1871&amp;"-1",Matches!$J$2:$J$201,0))=""),"",IF(AND($C1871&lt;&gt;"",INDEX(Matches!$F$2:$F$201,MATCH($A1871&amp;"-1",Matches!$J$2:$J$201,0))&lt;&gt;"",$C1871&gt;=INDEX(Matches!$F$2:$F$201,MATCH($A1871&amp;"-1",Matches!$J$2:$J$201,0))),"",IF(AND(D1871=INDEX(Matches!$G$2:$G$201,MATCH($A1871&amp;"-1",Matches!$J$2:$J$201,0)),E1871=INDEX(Matches!$H$2:$H$201,MATCH($A1871&amp;"-1",Matches!$J$2:$J$201,0))),5,IF(SIGN(D1871-E1871)&lt;&gt;SIGN(INDEX(Matches!$G$2:$G$201,MATCH($A1871&amp;"-1",Matches!$J$2:$J$201,0))-INDEX(Matches!$H$2:$H$201,MATCH($A1871&amp;"-1",Matches!$J$2:$J$201,0))),0,IF(D1871-E1871=INDEX(Matches!$G$2:$G$201,MATCH($A1871&amp;"-1",Matches!$J$2:$J$201,0))-INDEX(Matches!$H$2:$H$201,MATCH($A1871&amp;"-1",Matches!$J$2:$J$201,0)),3,2))))),""))</f>
        <v/>
      </c>
      <c r="Y1871" s="12" t="str">
        <f aca="false">IF(OR($B1871="",F1871="",G1871=""),"",IFERROR(IF(OR(INDEX(Matches!$I$2:$I$201,MATCH($A1871&amp;"-2",Matches!$J$2:$J$201,0))="Void",INDEX(Matches!$G$2:$G$201,MATCH($A1871&amp;"-2",Matches!$J$2:$J$201,0))="",INDEX(Matches!$H$2:$H$201,MATCH($A1871&amp;"-2",Matches!$J$2:$J$201,0))=""),"",IF(AND($C1871&lt;&gt;"",INDEX(Matches!$F$2:$F$201,MATCH($A1871&amp;"-2",Matches!$J$2:$J$201,0))&lt;&gt;"",$C1871&gt;=INDEX(Matches!$F$2:$F$201,MATCH($A1871&amp;"-2",Matches!$J$2:$J$201,0))),"",IF(AND(F1871=INDEX(Matches!$G$2:$G$201,MATCH($A1871&amp;"-2",Matches!$J$2:$J$201,0)),G1871=INDEX(Matches!$H$2:$H$201,MATCH($A1871&amp;"-2",Matches!$J$2:$J$201,0))),5,IF(SIGN(F1871-G1871)&lt;&gt;SIGN(INDEX(Matches!$G$2:$G$201,MATCH($A1871&amp;"-2",Matches!$J$2:$J$201,0))-INDEX(Matches!$H$2:$H$201,MATCH($A1871&amp;"-2",Matches!$J$2:$J$201,0))),0,IF(F1871-G1871=INDEX(Matches!$G$2:$G$201,MATCH($A1871&amp;"-2",Matches!$J$2:$J$201,0))-INDEX(Matches!$H$2:$H$201,MATCH($A1871&amp;"-2",Matches!$J$2:$J$201,0)),3,2))))),""))</f>
        <v/>
      </c>
      <c r="Z1871" s="12" t="str">
        <f aca="false">IF(OR($B1871="",H1871="",I1871=""),"",IFERROR(IF(OR(INDEX(Matches!$I$2:$I$201,MATCH($A1871&amp;"-3",Matches!$J$2:$J$201,0))="Void",INDEX(Matches!$G$2:$G$201,MATCH($A1871&amp;"-3",Matches!$J$2:$J$201,0))="",INDEX(Matches!$H$2:$H$201,MATCH($A1871&amp;"-3",Matches!$J$2:$J$201,0))=""),"",IF(AND($C1871&lt;&gt;"",INDEX(Matches!$F$2:$F$201,MATCH($A1871&amp;"-3",Matches!$J$2:$J$201,0))&lt;&gt;"",$C1871&gt;=INDEX(Matches!$F$2:$F$201,MATCH($A1871&amp;"-3",Matches!$J$2:$J$201,0))),"",IF(AND(H1871=INDEX(Matches!$G$2:$G$201,MATCH($A1871&amp;"-3",Matches!$J$2:$J$201,0)),I1871=INDEX(Matches!$H$2:$H$201,MATCH($A1871&amp;"-3",Matches!$J$2:$J$201,0))),5,IF(SIGN(H1871-I1871)&lt;&gt;SIGN(INDEX(Matches!$G$2:$G$201,MATCH($A1871&amp;"-3",Matches!$J$2:$J$201,0))-INDEX(Matches!$H$2:$H$201,MATCH($A1871&amp;"-3",Matches!$J$2:$J$201,0))),0,IF(H1871-I1871=INDEX(Matches!$G$2:$G$201,MATCH($A1871&amp;"-3",Matches!$J$2:$J$201,0))-INDEX(Matches!$H$2:$H$201,MATCH($A1871&amp;"-3",Matches!$J$2:$J$201,0)),3,2))))),""))</f>
        <v/>
      </c>
      <c r="AA1871" s="12" t="str">
        <f aca="false">IF(OR($B1871="",J1871="",K1871=""),"",IFERROR(IF(OR(INDEX(Matches!$I$2:$I$201,MATCH($A1871&amp;"-4",Matches!$J$2:$J$201,0))="Void",INDEX(Matches!$G$2:$G$201,MATCH($A1871&amp;"-4",Matches!$J$2:$J$201,0))="",INDEX(Matches!$H$2:$H$201,MATCH($A1871&amp;"-4",Matches!$J$2:$J$201,0))=""),"",IF(AND($C1871&lt;&gt;"",INDEX(Matches!$F$2:$F$201,MATCH($A1871&amp;"-4",Matches!$J$2:$J$201,0))&lt;&gt;"",$C1871&gt;=INDEX(Matches!$F$2:$F$201,MATCH($A1871&amp;"-4",Matches!$J$2:$J$201,0))),"",IF(AND(J1871=INDEX(Matches!$G$2:$G$201,MATCH($A1871&amp;"-4",Matches!$J$2:$J$201,0)),K1871=INDEX(Matches!$H$2:$H$201,MATCH($A1871&amp;"-4",Matches!$J$2:$J$201,0))),5,IF(SIGN(J1871-K1871)&lt;&gt;SIGN(INDEX(Matches!$G$2:$G$201,MATCH($A1871&amp;"-4",Matches!$J$2:$J$201,0))-INDEX(Matches!$H$2:$H$201,MATCH($A1871&amp;"-4",Matches!$J$2:$J$201,0))),0,IF(J1871-K1871=INDEX(Matches!$G$2:$G$201,MATCH($A1871&amp;"-4",Matches!$J$2:$J$201,0))-INDEX(Matches!$H$2:$H$201,MATCH($A1871&amp;"-4",Matches!$J$2:$J$201,0)),3,2))))),""))</f>
        <v/>
      </c>
      <c r="AB1871" s="12" t="str">
        <f aca="false">IF(OR($B1871="",L1871="",M1871=""),"",IFERROR(IF(OR(INDEX(Matches!$I$2:$I$201,MATCH($A1871&amp;"-5",Matches!$J$2:$J$201,0))="Void",INDEX(Matches!$G$2:$G$201,MATCH($A1871&amp;"-5",Matches!$J$2:$J$201,0))="",INDEX(Matches!$H$2:$H$201,MATCH($A1871&amp;"-5",Matches!$J$2:$J$201,0))=""),"",IF(AND($C1871&lt;&gt;"",INDEX(Matches!$F$2:$F$201,MATCH($A1871&amp;"-5",Matches!$J$2:$J$201,0))&lt;&gt;"",$C1871&gt;=INDEX(Matches!$F$2:$F$201,MATCH($A1871&amp;"-5",Matches!$J$2:$J$201,0))),"",IF(AND(L1871=INDEX(Matches!$G$2:$G$201,MATCH($A1871&amp;"-5",Matches!$J$2:$J$201,0)),M1871=INDEX(Matches!$H$2:$H$201,MATCH($A1871&amp;"-5",Matches!$J$2:$J$201,0))),5,IF(SIGN(L1871-M1871)&lt;&gt;SIGN(INDEX(Matches!$G$2:$G$201,MATCH($A1871&amp;"-5",Matches!$J$2:$J$201,0))-INDEX(Matches!$H$2:$H$201,MATCH($A1871&amp;"-5",Matches!$J$2:$J$201,0))),0,IF(L1871-M1871=INDEX(Matches!$G$2:$G$201,MATCH($A1871&amp;"-5",Matches!$J$2:$J$201,0))-INDEX(Matches!$H$2:$H$201,MATCH($A1871&amp;"-5",Matches!$J$2:$J$201,0)),3,2))))),""))</f>
        <v/>
      </c>
      <c r="AC1871" s="12" t="str">
        <f aca="false">IF(OR($B1871="",N1871="",O1871=""),"",IFERROR(IF(OR(INDEX(Matches!$I$2:$I$201,MATCH($A1871&amp;"-6",Matches!$J$2:$J$201,0))="Void",INDEX(Matches!$G$2:$G$201,MATCH($A1871&amp;"-6",Matches!$J$2:$J$201,0))="",INDEX(Matches!$H$2:$H$201,MATCH($A1871&amp;"-6",Matches!$J$2:$J$201,0))=""),"",IF(AND($C1871&lt;&gt;"",INDEX(Matches!$F$2:$F$201,MATCH($A1871&amp;"-6",Matches!$J$2:$J$201,0))&lt;&gt;"",$C1871&gt;=INDEX(Matches!$F$2:$F$201,MATCH($A1871&amp;"-6",Matches!$J$2:$J$201,0))),"",IF(AND(N1871=INDEX(Matches!$G$2:$G$201,MATCH($A1871&amp;"-6",Matches!$J$2:$J$201,0)),O1871=INDEX(Matches!$H$2:$H$201,MATCH($A1871&amp;"-6",Matches!$J$2:$J$201,0))),5,IF(SIGN(N1871-O1871)&lt;&gt;SIGN(INDEX(Matches!$G$2:$G$201,MATCH($A1871&amp;"-6",Matches!$J$2:$J$201,0))-INDEX(Matches!$H$2:$H$201,MATCH($A1871&amp;"-6",Matches!$J$2:$J$201,0))),0,IF(N1871-O1871=INDEX(Matches!$G$2:$G$201,MATCH($A1871&amp;"-6",Matches!$J$2:$J$201,0))-INDEX(Matches!$H$2:$H$201,MATCH($A1871&amp;"-6",Matches!$J$2:$J$201,0)),3,2))))),""))</f>
        <v/>
      </c>
      <c r="AD1871" s="12" t="str">
        <f aca="false">IF(OR($B1871="",P1871="",Q1871=""),"",IFERROR(IF(OR(INDEX(Matches!$I$2:$I$201,MATCH($A1871&amp;"-7",Matches!$J$2:$J$201,0))="Void",INDEX(Matches!$G$2:$G$201,MATCH($A1871&amp;"-7",Matches!$J$2:$J$201,0))="",INDEX(Matches!$H$2:$H$201,MATCH($A1871&amp;"-7",Matches!$J$2:$J$201,0))=""),"",IF(AND($C1871&lt;&gt;"",INDEX(Matches!$F$2:$F$201,MATCH($A1871&amp;"-7",Matches!$J$2:$J$201,0))&lt;&gt;"",$C1871&gt;=INDEX(Matches!$F$2:$F$201,MATCH($A1871&amp;"-7",Matches!$J$2:$J$201,0))),"",IF(AND(P1871=INDEX(Matches!$G$2:$G$201,MATCH($A1871&amp;"-7",Matches!$J$2:$J$201,0)),Q1871=INDEX(Matches!$H$2:$H$201,MATCH($A1871&amp;"-7",Matches!$J$2:$J$201,0))),5,IF(SIGN(P1871-Q1871)&lt;&gt;SIGN(INDEX(Matches!$G$2:$G$201,MATCH($A1871&amp;"-7",Matches!$J$2:$J$201,0))-INDEX(Matches!$H$2:$H$201,MATCH($A1871&amp;"-7",Matches!$J$2:$J$201,0))),0,IF(P1871-Q1871=INDEX(Matches!$G$2:$G$201,MATCH($A1871&amp;"-7",Matches!$J$2:$J$201,0))-INDEX(Matches!$H$2:$H$201,MATCH($A1871&amp;"-7",Matches!$J$2:$J$201,0)),3,2))))),""))</f>
        <v/>
      </c>
      <c r="AE1871" s="12" t="str">
        <f aca="false">IF(OR($B1871="",R1871="",S1871=""),"",IFERROR(IF(OR(INDEX(Matches!$I$2:$I$201,MATCH($A1871&amp;"-8",Matches!$J$2:$J$201,0))="Void",INDEX(Matches!$G$2:$G$201,MATCH($A1871&amp;"-8",Matches!$J$2:$J$201,0))="",INDEX(Matches!$H$2:$H$201,MATCH($A1871&amp;"-8",Matches!$J$2:$J$201,0))=""),"",IF(AND($C1871&lt;&gt;"",INDEX(Matches!$F$2:$F$201,MATCH($A1871&amp;"-8",Matches!$J$2:$J$201,0))&lt;&gt;"",$C1871&gt;=INDEX(Matches!$F$2:$F$201,MATCH($A1871&amp;"-8",Matches!$J$2:$J$201,0))),"",IF(AND(R1871=INDEX(Matches!$G$2:$G$201,MATCH($A1871&amp;"-8",Matches!$J$2:$J$201,0)),S1871=INDEX(Matches!$H$2:$H$201,MATCH($A1871&amp;"-8",Matches!$J$2:$J$201,0))),5,IF(SIGN(R1871-S1871)&lt;&gt;SIGN(INDEX(Matches!$G$2:$G$201,MATCH($A1871&amp;"-8",Matches!$J$2:$J$201,0))-INDEX(Matches!$H$2:$H$201,MATCH($A1871&amp;"-8",Matches!$J$2:$J$201,0))),0,IF(R1871-S1871=INDEX(Matches!$G$2:$G$201,MATCH($A1871&amp;"-8",Matches!$J$2:$J$201,0))-INDEX(Matches!$H$2:$H$201,MATCH($A1871&amp;"-8",Matches!$J$2:$J$201,0)),3,2))))),""))</f>
        <v/>
      </c>
      <c r="AF1871" s="12" t="str">
        <f aca="false">IF(OR($B1871="",T1871="",U1871=""),"",IFERROR(IF(OR(INDEX(Matches!$I$2:$I$201,MATCH($A1871&amp;"-9",Matches!$J$2:$J$201,0))="Void",INDEX(Matches!$G$2:$G$201,MATCH($A1871&amp;"-9",Matches!$J$2:$J$201,0))="",INDEX(Matches!$H$2:$H$201,MATCH($A1871&amp;"-9",Matches!$J$2:$J$201,0))=""),"",IF(AND($C1871&lt;&gt;"",INDEX(Matches!$F$2:$F$201,MATCH($A1871&amp;"-9",Matches!$J$2:$J$201,0))&lt;&gt;"",$C1871&gt;=INDEX(Matches!$F$2:$F$201,MATCH($A1871&amp;"-9",Matches!$J$2:$J$201,0))),"",IF(AND(T1871=INDEX(Matches!$G$2:$G$201,MATCH($A1871&amp;"-9",Matches!$J$2:$J$201,0)),U1871=INDEX(Matches!$H$2:$H$201,MATCH($A1871&amp;"-9",Matches!$J$2:$J$201,0))),5,IF(SIGN(T1871-U1871)&lt;&gt;SIGN(INDEX(Matches!$G$2:$G$201,MATCH($A1871&amp;"-9",Matches!$J$2:$J$201,0))-INDEX(Matches!$H$2:$H$201,MATCH($A1871&amp;"-9",Matches!$J$2:$J$201,0))),0,IF(T1871-U1871=INDEX(Matches!$G$2:$G$201,MATCH($A1871&amp;"-9",Matches!$J$2:$J$201,0))-INDEX(Matches!$H$2:$H$201,MATCH($A1871&amp;"-9",Matches!$J$2:$J$201,0)),3,2))))),""))</f>
        <v/>
      </c>
      <c r="AG1871" s="12" t="str">
        <f aca="false">IF(OR($B1871="",V1871="",W1871=""),"",IFERROR(IF(OR(INDEX(Matches!$I$2:$I$201,MATCH($A1871&amp;"-10",Matches!$J$2:$J$201,0))="Void",INDEX(Matches!$G$2:$G$201,MATCH($A1871&amp;"-10",Matches!$J$2:$J$201,0))="",INDEX(Matches!$H$2:$H$201,MATCH($A1871&amp;"-10",Matches!$J$2:$J$201,0))=""),"",IF(AND($C1871&lt;&gt;"",INDEX(Matches!$F$2:$F$201,MATCH($A1871&amp;"-10",Matches!$J$2:$J$201,0))&lt;&gt;"",$C1871&gt;=INDEX(Matches!$F$2:$F$201,MATCH($A1871&amp;"-10",Matches!$J$2:$J$201,0))),"",IF(AND(V1871=INDEX(Matches!$G$2:$G$201,MATCH($A1871&amp;"-10",Matches!$J$2:$J$201,0)),W1871=INDEX(Matches!$H$2:$H$201,MATCH($A1871&amp;"-10",Matches!$J$2:$J$201,0))),5,IF(SIGN(V1871-W1871)&lt;&gt;SIGN(INDEX(Matches!$G$2:$G$201,MATCH($A1871&amp;"-10",Matches!$J$2:$J$201,0))-INDEX(Matches!$H$2:$H$201,MATCH($A1871&amp;"-10",Matches!$J$2:$J$201,0))),0,IF(V1871-W1871=INDEX(Matches!$G$2:$G$201,MATCH($A1871&amp;"-10",Matches!$J$2:$J$201,0))-INDEX(Matches!$H$2:$H$201,MATCH($A1871&amp;"-10",Matches!$J$2:$J$201,0)),3,2))))),""))</f>
        <v/>
      </c>
      <c r="AH1871" s="13" t="str">
        <f aca="false">IF($B1871="","",SUM(X1871:AG1871))</f>
        <v/>
      </c>
      <c r="AI1871" s="12" t="str">
        <f aca="false">IF($B1871="","",COUNTIF(X1871:AG1871,5))</f>
        <v/>
      </c>
      <c r="AJ1871" s="12" t="str">
        <f aca="false">IF($B1871="","",COUNTIF(X1871:AG1871,"&gt;=2"))</f>
        <v/>
      </c>
      <c r="AK1871" s="12" t="str">
        <f aca="false">IF($B1871="","",COUNT(X1871:AG1871))</f>
        <v/>
      </c>
    </row>
    <row r="1872" customFormat="false" ht="15" hidden="false" customHeight="false" outlineLevel="0" collapsed="false">
      <c r="A1872" s="7"/>
      <c r="B1872" s="7"/>
      <c r="C1872" s="11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12" t="str">
        <f aca="false">IF(OR($B1872="",D1872="",E1872=""),"",IFERROR(IF(OR(INDEX(Matches!$I$2:$I$201,MATCH($A1872&amp;"-1",Matches!$J$2:$J$201,0))="Void",INDEX(Matches!$G$2:$G$201,MATCH($A1872&amp;"-1",Matches!$J$2:$J$201,0))="",INDEX(Matches!$H$2:$H$201,MATCH($A1872&amp;"-1",Matches!$J$2:$J$201,0))=""),"",IF(AND($C1872&lt;&gt;"",INDEX(Matches!$F$2:$F$201,MATCH($A1872&amp;"-1",Matches!$J$2:$J$201,0))&lt;&gt;"",$C1872&gt;=INDEX(Matches!$F$2:$F$201,MATCH($A1872&amp;"-1",Matches!$J$2:$J$201,0))),"",IF(AND(D1872=INDEX(Matches!$G$2:$G$201,MATCH($A1872&amp;"-1",Matches!$J$2:$J$201,0)),E1872=INDEX(Matches!$H$2:$H$201,MATCH($A1872&amp;"-1",Matches!$J$2:$J$201,0))),5,IF(SIGN(D1872-E1872)&lt;&gt;SIGN(INDEX(Matches!$G$2:$G$201,MATCH($A1872&amp;"-1",Matches!$J$2:$J$201,0))-INDEX(Matches!$H$2:$H$201,MATCH($A1872&amp;"-1",Matches!$J$2:$J$201,0))),0,IF(D1872-E1872=INDEX(Matches!$G$2:$G$201,MATCH($A1872&amp;"-1",Matches!$J$2:$J$201,0))-INDEX(Matches!$H$2:$H$201,MATCH($A1872&amp;"-1",Matches!$J$2:$J$201,0)),3,2))))),""))</f>
        <v/>
      </c>
      <c r="Y1872" s="12" t="str">
        <f aca="false">IF(OR($B1872="",F1872="",G1872=""),"",IFERROR(IF(OR(INDEX(Matches!$I$2:$I$201,MATCH($A1872&amp;"-2",Matches!$J$2:$J$201,0))="Void",INDEX(Matches!$G$2:$G$201,MATCH($A1872&amp;"-2",Matches!$J$2:$J$201,0))="",INDEX(Matches!$H$2:$H$201,MATCH($A1872&amp;"-2",Matches!$J$2:$J$201,0))=""),"",IF(AND($C1872&lt;&gt;"",INDEX(Matches!$F$2:$F$201,MATCH($A1872&amp;"-2",Matches!$J$2:$J$201,0))&lt;&gt;"",$C1872&gt;=INDEX(Matches!$F$2:$F$201,MATCH($A1872&amp;"-2",Matches!$J$2:$J$201,0))),"",IF(AND(F1872=INDEX(Matches!$G$2:$G$201,MATCH($A1872&amp;"-2",Matches!$J$2:$J$201,0)),G1872=INDEX(Matches!$H$2:$H$201,MATCH($A1872&amp;"-2",Matches!$J$2:$J$201,0))),5,IF(SIGN(F1872-G1872)&lt;&gt;SIGN(INDEX(Matches!$G$2:$G$201,MATCH($A1872&amp;"-2",Matches!$J$2:$J$201,0))-INDEX(Matches!$H$2:$H$201,MATCH($A1872&amp;"-2",Matches!$J$2:$J$201,0))),0,IF(F1872-G1872=INDEX(Matches!$G$2:$G$201,MATCH($A1872&amp;"-2",Matches!$J$2:$J$201,0))-INDEX(Matches!$H$2:$H$201,MATCH($A1872&amp;"-2",Matches!$J$2:$J$201,0)),3,2))))),""))</f>
        <v/>
      </c>
      <c r="Z1872" s="12" t="str">
        <f aca="false">IF(OR($B1872="",H1872="",I1872=""),"",IFERROR(IF(OR(INDEX(Matches!$I$2:$I$201,MATCH($A1872&amp;"-3",Matches!$J$2:$J$201,0))="Void",INDEX(Matches!$G$2:$G$201,MATCH($A1872&amp;"-3",Matches!$J$2:$J$201,0))="",INDEX(Matches!$H$2:$H$201,MATCH($A1872&amp;"-3",Matches!$J$2:$J$201,0))=""),"",IF(AND($C1872&lt;&gt;"",INDEX(Matches!$F$2:$F$201,MATCH($A1872&amp;"-3",Matches!$J$2:$J$201,0))&lt;&gt;"",$C1872&gt;=INDEX(Matches!$F$2:$F$201,MATCH($A1872&amp;"-3",Matches!$J$2:$J$201,0))),"",IF(AND(H1872=INDEX(Matches!$G$2:$G$201,MATCH($A1872&amp;"-3",Matches!$J$2:$J$201,0)),I1872=INDEX(Matches!$H$2:$H$201,MATCH($A1872&amp;"-3",Matches!$J$2:$J$201,0))),5,IF(SIGN(H1872-I1872)&lt;&gt;SIGN(INDEX(Matches!$G$2:$G$201,MATCH($A1872&amp;"-3",Matches!$J$2:$J$201,0))-INDEX(Matches!$H$2:$H$201,MATCH($A1872&amp;"-3",Matches!$J$2:$J$201,0))),0,IF(H1872-I1872=INDEX(Matches!$G$2:$G$201,MATCH($A1872&amp;"-3",Matches!$J$2:$J$201,0))-INDEX(Matches!$H$2:$H$201,MATCH($A1872&amp;"-3",Matches!$J$2:$J$201,0)),3,2))))),""))</f>
        <v/>
      </c>
      <c r="AA1872" s="12" t="str">
        <f aca="false">IF(OR($B1872="",J1872="",K1872=""),"",IFERROR(IF(OR(INDEX(Matches!$I$2:$I$201,MATCH($A1872&amp;"-4",Matches!$J$2:$J$201,0))="Void",INDEX(Matches!$G$2:$G$201,MATCH($A1872&amp;"-4",Matches!$J$2:$J$201,0))="",INDEX(Matches!$H$2:$H$201,MATCH($A1872&amp;"-4",Matches!$J$2:$J$201,0))=""),"",IF(AND($C1872&lt;&gt;"",INDEX(Matches!$F$2:$F$201,MATCH($A1872&amp;"-4",Matches!$J$2:$J$201,0))&lt;&gt;"",$C1872&gt;=INDEX(Matches!$F$2:$F$201,MATCH($A1872&amp;"-4",Matches!$J$2:$J$201,0))),"",IF(AND(J1872=INDEX(Matches!$G$2:$G$201,MATCH($A1872&amp;"-4",Matches!$J$2:$J$201,0)),K1872=INDEX(Matches!$H$2:$H$201,MATCH($A1872&amp;"-4",Matches!$J$2:$J$201,0))),5,IF(SIGN(J1872-K1872)&lt;&gt;SIGN(INDEX(Matches!$G$2:$G$201,MATCH($A1872&amp;"-4",Matches!$J$2:$J$201,0))-INDEX(Matches!$H$2:$H$201,MATCH($A1872&amp;"-4",Matches!$J$2:$J$201,0))),0,IF(J1872-K1872=INDEX(Matches!$G$2:$G$201,MATCH($A1872&amp;"-4",Matches!$J$2:$J$201,0))-INDEX(Matches!$H$2:$H$201,MATCH($A1872&amp;"-4",Matches!$J$2:$J$201,0)),3,2))))),""))</f>
        <v/>
      </c>
      <c r="AB1872" s="12" t="str">
        <f aca="false">IF(OR($B1872="",L1872="",M1872=""),"",IFERROR(IF(OR(INDEX(Matches!$I$2:$I$201,MATCH($A1872&amp;"-5",Matches!$J$2:$J$201,0))="Void",INDEX(Matches!$G$2:$G$201,MATCH($A1872&amp;"-5",Matches!$J$2:$J$201,0))="",INDEX(Matches!$H$2:$H$201,MATCH($A1872&amp;"-5",Matches!$J$2:$J$201,0))=""),"",IF(AND($C1872&lt;&gt;"",INDEX(Matches!$F$2:$F$201,MATCH($A1872&amp;"-5",Matches!$J$2:$J$201,0))&lt;&gt;"",$C1872&gt;=INDEX(Matches!$F$2:$F$201,MATCH($A1872&amp;"-5",Matches!$J$2:$J$201,0))),"",IF(AND(L1872=INDEX(Matches!$G$2:$G$201,MATCH($A1872&amp;"-5",Matches!$J$2:$J$201,0)),M1872=INDEX(Matches!$H$2:$H$201,MATCH($A1872&amp;"-5",Matches!$J$2:$J$201,0))),5,IF(SIGN(L1872-M1872)&lt;&gt;SIGN(INDEX(Matches!$G$2:$G$201,MATCH($A1872&amp;"-5",Matches!$J$2:$J$201,0))-INDEX(Matches!$H$2:$H$201,MATCH($A1872&amp;"-5",Matches!$J$2:$J$201,0))),0,IF(L1872-M1872=INDEX(Matches!$G$2:$G$201,MATCH($A1872&amp;"-5",Matches!$J$2:$J$201,0))-INDEX(Matches!$H$2:$H$201,MATCH($A1872&amp;"-5",Matches!$J$2:$J$201,0)),3,2))))),""))</f>
        <v/>
      </c>
      <c r="AC1872" s="12" t="str">
        <f aca="false">IF(OR($B1872="",N1872="",O1872=""),"",IFERROR(IF(OR(INDEX(Matches!$I$2:$I$201,MATCH($A1872&amp;"-6",Matches!$J$2:$J$201,0))="Void",INDEX(Matches!$G$2:$G$201,MATCH($A1872&amp;"-6",Matches!$J$2:$J$201,0))="",INDEX(Matches!$H$2:$H$201,MATCH($A1872&amp;"-6",Matches!$J$2:$J$201,0))=""),"",IF(AND($C1872&lt;&gt;"",INDEX(Matches!$F$2:$F$201,MATCH($A1872&amp;"-6",Matches!$J$2:$J$201,0))&lt;&gt;"",$C1872&gt;=INDEX(Matches!$F$2:$F$201,MATCH($A1872&amp;"-6",Matches!$J$2:$J$201,0))),"",IF(AND(N1872=INDEX(Matches!$G$2:$G$201,MATCH($A1872&amp;"-6",Matches!$J$2:$J$201,0)),O1872=INDEX(Matches!$H$2:$H$201,MATCH($A1872&amp;"-6",Matches!$J$2:$J$201,0))),5,IF(SIGN(N1872-O1872)&lt;&gt;SIGN(INDEX(Matches!$G$2:$G$201,MATCH($A1872&amp;"-6",Matches!$J$2:$J$201,0))-INDEX(Matches!$H$2:$H$201,MATCH($A1872&amp;"-6",Matches!$J$2:$J$201,0))),0,IF(N1872-O1872=INDEX(Matches!$G$2:$G$201,MATCH($A1872&amp;"-6",Matches!$J$2:$J$201,0))-INDEX(Matches!$H$2:$H$201,MATCH($A1872&amp;"-6",Matches!$J$2:$J$201,0)),3,2))))),""))</f>
        <v/>
      </c>
      <c r="AD1872" s="12" t="str">
        <f aca="false">IF(OR($B1872="",P1872="",Q1872=""),"",IFERROR(IF(OR(INDEX(Matches!$I$2:$I$201,MATCH($A1872&amp;"-7",Matches!$J$2:$J$201,0))="Void",INDEX(Matches!$G$2:$G$201,MATCH($A1872&amp;"-7",Matches!$J$2:$J$201,0))="",INDEX(Matches!$H$2:$H$201,MATCH($A1872&amp;"-7",Matches!$J$2:$J$201,0))=""),"",IF(AND($C1872&lt;&gt;"",INDEX(Matches!$F$2:$F$201,MATCH($A1872&amp;"-7",Matches!$J$2:$J$201,0))&lt;&gt;"",$C1872&gt;=INDEX(Matches!$F$2:$F$201,MATCH($A1872&amp;"-7",Matches!$J$2:$J$201,0))),"",IF(AND(P1872=INDEX(Matches!$G$2:$G$201,MATCH($A1872&amp;"-7",Matches!$J$2:$J$201,0)),Q1872=INDEX(Matches!$H$2:$H$201,MATCH($A1872&amp;"-7",Matches!$J$2:$J$201,0))),5,IF(SIGN(P1872-Q1872)&lt;&gt;SIGN(INDEX(Matches!$G$2:$G$201,MATCH($A1872&amp;"-7",Matches!$J$2:$J$201,0))-INDEX(Matches!$H$2:$H$201,MATCH($A1872&amp;"-7",Matches!$J$2:$J$201,0))),0,IF(P1872-Q1872=INDEX(Matches!$G$2:$G$201,MATCH($A1872&amp;"-7",Matches!$J$2:$J$201,0))-INDEX(Matches!$H$2:$H$201,MATCH($A1872&amp;"-7",Matches!$J$2:$J$201,0)),3,2))))),""))</f>
        <v/>
      </c>
      <c r="AE1872" s="12" t="str">
        <f aca="false">IF(OR($B1872="",R1872="",S1872=""),"",IFERROR(IF(OR(INDEX(Matches!$I$2:$I$201,MATCH($A1872&amp;"-8",Matches!$J$2:$J$201,0))="Void",INDEX(Matches!$G$2:$G$201,MATCH($A1872&amp;"-8",Matches!$J$2:$J$201,0))="",INDEX(Matches!$H$2:$H$201,MATCH($A1872&amp;"-8",Matches!$J$2:$J$201,0))=""),"",IF(AND($C1872&lt;&gt;"",INDEX(Matches!$F$2:$F$201,MATCH($A1872&amp;"-8",Matches!$J$2:$J$201,0))&lt;&gt;"",$C1872&gt;=INDEX(Matches!$F$2:$F$201,MATCH($A1872&amp;"-8",Matches!$J$2:$J$201,0))),"",IF(AND(R1872=INDEX(Matches!$G$2:$G$201,MATCH($A1872&amp;"-8",Matches!$J$2:$J$201,0)),S1872=INDEX(Matches!$H$2:$H$201,MATCH($A1872&amp;"-8",Matches!$J$2:$J$201,0))),5,IF(SIGN(R1872-S1872)&lt;&gt;SIGN(INDEX(Matches!$G$2:$G$201,MATCH($A1872&amp;"-8",Matches!$J$2:$J$201,0))-INDEX(Matches!$H$2:$H$201,MATCH($A1872&amp;"-8",Matches!$J$2:$J$201,0))),0,IF(R1872-S1872=INDEX(Matches!$G$2:$G$201,MATCH($A1872&amp;"-8",Matches!$J$2:$J$201,0))-INDEX(Matches!$H$2:$H$201,MATCH($A1872&amp;"-8",Matches!$J$2:$J$201,0)),3,2))))),""))</f>
        <v/>
      </c>
      <c r="AF1872" s="12" t="str">
        <f aca="false">IF(OR($B1872="",T1872="",U1872=""),"",IFERROR(IF(OR(INDEX(Matches!$I$2:$I$201,MATCH($A1872&amp;"-9",Matches!$J$2:$J$201,0))="Void",INDEX(Matches!$G$2:$G$201,MATCH($A1872&amp;"-9",Matches!$J$2:$J$201,0))="",INDEX(Matches!$H$2:$H$201,MATCH($A1872&amp;"-9",Matches!$J$2:$J$201,0))=""),"",IF(AND($C1872&lt;&gt;"",INDEX(Matches!$F$2:$F$201,MATCH($A1872&amp;"-9",Matches!$J$2:$J$201,0))&lt;&gt;"",$C1872&gt;=INDEX(Matches!$F$2:$F$201,MATCH($A1872&amp;"-9",Matches!$J$2:$J$201,0))),"",IF(AND(T1872=INDEX(Matches!$G$2:$G$201,MATCH($A1872&amp;"-9",Matches!$J$2:$J$201,0)),U1872=INDEX(Matches!$H$2:$H$201,MATCH($A1872&amp;"-9",Matches!$J$2:$J$201,0))),5,IF(SIGN(T1872-U1872)&lt;&gt;SIGN(INDEX(Matches!$G$2:$G$201,MATCH($A1872&amp;"-9",Matches!$J$2:$J$201,0))-INDEX(Matches!$H$2:$H$201,MATCH($A1872&amp;"-9",Matches!$J$2:$J$201,0))),0,IF(T1872-U1872=INDEX(Matches!$G$2:$G$201,MATCH($A1872&amp;"-9",Matches!$J$2:$J$201,0))-INDEX(Matches!$H$2:$H$201,MATCH($A1872&amp;"-9",Matches!$J$2:$J$201,0)),3,2))))),""))</f>
        <v/>
      </c>
      <c r="AG1872" s="12" t="str">
        <f aca="false">IF(OR($B1872="",V1872="",W1872=""),"",IFERROR(IF(OR(INDEX(Matches!$I$2:$I$201,MATCH($A1872&amp;"-10",Matches!$J$2:$J$201,0))="Void",INDEX(Matches!$G$2:$G$201,MATCH($A1872&amp;"-10",Matches!$J$2:$J$201,0))="",INDEX(Matches!$H$2:$H$201,MATCH($A1872&amp;"-10",Matches!$J$2:$J$201,0))=""),"",IF(AND($C1872&lt;&gt;"",INDEX(Matches!$F$2:$F$201,MATCH($A1872&amp;"-10",Matches!$J$2:$J$201,0))&lt;&gt;"",$C1872&gt;=INDEX(Matches!$F$2:$F$201,MATCH($A1872&amp;"-10",Matches!$J$2:$J$201,0))),"",IF(AND(V1872=INDEX(Matches!$G$2:$G$201,MATCH($A1872&amp;"-10",Matches!$J$2:$J$201,0)),W1872=INDEX(Matches!$H$2:$H$201,MATCH($A1872&amp;"-10",Matches!$J$2:$J$201,0))),5,IF(SIGN(V1872-W1872)&lt;&gt;SIGN(INDEX(Matches!$G$2:$G$201,MATCH($A1872&amp;"-10",Matches!$J$2:$J$201,0))-INDEX(Matches!$H$2:$H$201,MATCH($A1872&amp;"-10",Matches!$J$2:$J$201,0))),0,IF(V1872-W1872=INDEX(Matches!$G$2:$G$201,MATCH($A1872&amp;"-10",Matches!$J$2:$J$201,0))-INDEX(Matches!$H$2:$H$201,MATCH($A1872&amp;"-10",Matches!$J$2:$J$201,0)),3,2))))),""))</f>
        <v/>
      </c>
      <c r="AH1872" s="13" t="str">
        <f aca="false">IF($B1872="","",SUM(X1872:AG1872))</f>
        <v/>
      </c>
      <c r="AI1872" s="12" t="str">
        <f aca="false">IF($B1872="","",COUNTIF(X1872:AG1872,5))</f>
        <v/>
      </c>
      <c r="AJ1872" s="12" t="str">
        <f aca="false">IF($B1872="","",COUNTIF(X1872:AG1872,"&gt;=2"))</f>
        <v/>
      </c>
      <c r="AK1872" s="12" t="str">
        <f aca="false">IF($B1872="","",COUNT(X1872:AG1872))</f>
        <v/>
      </c>
    </row>
    <row r="1873" customFormat="false" ht="15" hidden="false" customHeight="false" outlineLevel="0" collapsed="false">
      <c r="A1873" s="7"/>
      <c r="B1873" s="7"/>
      <c r="C1873" s="11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12" t="str">
        <f aca="false">IF(OR($B1873="",D1873="",E1873=""),"",IFERROR(IF(OR(INDEX(Matches!$I$2:$I$201,MATCH($A1873&amp;"-1",Matches!$J$2:$J$201,0))="Void",INDEX(Matches!$G$2:$G$201,MATCH($A1873&amp;"-1",Matches!$J$2:$J$201,0))="",INDEX(Matches!$H$2:$H$201,MATCH($A1873&amp;"-1",Matches!$J$2:$J$201,0))=""),"",IF(AND($C1873&lt;&gt;"",INDEX(Matches!$F$2:$F$201,MATCH($A1873&amp;"-1",Matches!$J$2:$J$201,0))&lt;&gt;"",$C1873&gt;=INDEX(Matches!$F$2:$F$201,MATCH($A1873&amp;"-1",Matches!$J$2:$J$201,0))),"",IF(AND(D1873=INDEX(Matches!$G$2:$G$201,MATCH($A1873&amp;"-1",Matches!$J$2:$J$201,0)),E1873=INDEX(Matches!$H$2:$H$201,MATCH($A1873&amp;"-1",Matches!$J$2:$J$201,0))),5,IF(SIGN(D1873-E1873)&lt;&gt;SIGN(INDEX(Matches!$G$2:$G$201,MATCH($A1873&amp;"-1",Matches!$J$2:$J$201,0))-INDEX(Matches!$H$2:$H$201,MATCH($A1873&amp;"-1",Matches!$J$2:$J$201,0))),0,IF(D1873-E1873=INDEX(Matches!$G$2:$G$201,MATCH($A1873&amp;"-1",Matches!$J$2:$J$201,0))-INDEX(Matches!$H$2:$H$201,MATCH($A1873&amp;"-1",Matches!$J$2:$J$201,0)),3,2))))),""))</f>
        <v/>
      </c>
      <c r="Y1873" s="12" t="str">
        <f aca="false">IF(OR($B1873="",F1873="",G1873=""),"",IFERROR(IF(OR(INDEX(Matches!$I$2:$I$201,MATCH($A1873&amp;"-2",Matches!$J$2:$J$201,0))="Void",INDEX(Matches!$G$2:$G$201,MATCH($A1873&amp;"-2",Matches!$J$2:$J$201,0))="",INDEX(Matches!$H$2:$H$201,MATCH($A1873&amp;"-2",Matches!$J$2:$J$201,0))=""),"",IF(AND($C1873&lt;&gt;"",INDEX(Matches!$F$2:$F$201,MATCH($A1873&amp;"-2",Matches!$J$2:$J$201,0))&lt;&gt;"",$C1873&gt;=INDEX(Matches!$F$2:$F$201,MATCH($A1873&amp;"-2",Matches!$J$2:$J$201,0))),"",IF(AND(F1873=INDEX(Matches!$G$2:$G$201,MATCH($A1873&amp;"-2",Matches!$J$2:$J$201,0)),G1873=INDEX(Matches!$H$2:$H$201,MATCH($A1873&amp;"-2",Matches!$J$2:$J$201,0))),5,IF(SIGN(F1873-G1873)&lt;&gt;SIGN(INDEX(Matches!$G$2:$G$201,MATCH($A1873&amp;"-2",Matches!$J$2:$J$201,0))-INDEX(Matches!$H$2:$H$201,MATCH($A1873&amp;"-2",Matches!$J$2:$J$201,0))),0,IF(F1873-G1873=INDEX(Matches!$G$2:$G$201,MATCH($A1873&amp;"-2",Matches!$J$2:$J$201,0))-INDEX(Matches!$H$2:$H$201,MATCH($A1873&amp;"-2",Matches!$J$2:$J$201,0)),3,2))))),""))</f>
        <v/>
      </c>
      <c r="Z1873" s="12" t="str">
        <f aca="false">IF(OR($B1873="",H1873="",I1873=""),"",IFERROR(IF(OR(INDEX(Matches!$I$2:$I$201,MATCH($A1873&amp;"-3",Matches!$J$2:$J$201,0))="Void",INDEX(Matches!$G$2:$G$201,MATCH($A1873&amp;"-3",Matches!$J$2:$J$201,0))="",INDEX(Matches!$H$2:$H$201,MATCH($A1873&amp;"-3",Matches!$J$2:$J$201,0))=""),"",IF(AND($C1873&lt;&gt;"",INDEX(Matches!$F$2:$F$201,MATCH($A1873&amp;"-3",Matches!$J$2:$J$201,0))&lt;&gt;"",$C1873&gt;=INDEX(Matches!$F$2:$F$201,MATCH($A1873&amp;"-3",Matches!$J$2:$J$201,0))),"",IF(AND(H1873=INDEX(Matches!$G$2:$G$201,MATCH($A1873&amp;"-3",Matches!$J$2:$J$201,0)),I1873=INDEX(Matches!$H$2:$H$201,MATCH($A1873&amp;"-3",Matches!$J$2:$J$201,0))),5,IF(SIGN(H1873-I1873)&lt;&gt;SIGN(INDEX(Matches!$G$2:$G$201,MATCH($A1873&amp;"-3",Matches!$J$2:$J$201,0))-INDEX(Matches!$H$2:$H$201,MATCH($A1873&amp;"-3",Matches!$J$2:$J$201,0))),0,IF(H1873-I1873=INDEX(Matches!$G$2:$G$201,MATCH($A1873&amp;"-3",Matches!$J$2:$J$201,0))-INDEX(Matches!$H$2:$H$201,MATCH($A1873&amp;"-3",Matches!$J$2:$J$201,0)),3,2))))),""))</f>
        <v/>
      </c>
      <c r="AA1873" s="12" t="str">
        <f aca="false">IF(OR($B1873="",J1873="",K1873=""),"",IFERROR(IF(OR(INDEX(Matches!$I$2:$I$201,MATCH($A1873&amp;"-4",Matches!$J$2:$J$201,0))="Void",INDEX(Matches!$G$2:$G$201,MATCH($A1873&amp;"-4",Matches!$J$2:$J$201,0))="",INDEX(Matches!$H$2:$H$201,MATCH($A1873&amp;"-4",Matches!$J$2:$J$201,0))=""),"",IF(AND($C1873&lt;&gt;"",INDEX(Matches!$F$2:$F$201,MATCH($A1873&amp;"-4",Matches!$J$2:$J$201,0))&lt;&gt;"",$C1873&gt;=INDEX(Matches!$F$2:$F$201,MATCH($A1873&amp;"-4",Matches!$J$2:$J$201,0))),"",IF(AND(J1873=INDEX(Matches!$G$2:$G$201,MATCH($A1873&amp;"-4",Matches!$J$2:$J$201,0)),K1873=INDEX(Matches!$H$2:$H$201,MATCH($A1873&amp;"-4",Matches!$J$2:$J$201,0))),5,IF(SIGN(J1873-K1873)&lt;&gt;SIGN(INDEX(Matches!$G$2:$G$201,MATCH($A1873&amp;"-4",Matches!$J$2:$J$201,0))-INDEX(Matches!$H$2:$H$201,MATCH($A1873&amp;"-4",Matches!$J$2:$J$201,0))),0,IF(J1873-K1873=INDEX(Matches!$G$2:$G$201,MATCH($A1873&amp;"-4",Matches!$J$2:$J$201,0))-INDEX(Matches!$H$2:$H$201,MATCH($A1873&amp;"-4",Matches!$J$2:$J$201,0)),3,2))))),""))</f>
        <v/>
      </c>
      <c r="AB1873" s="12" t="str">
        <f aca="false">IF(OR($B1873="",L1873="",M1873=""),"",IFERROR(IF(OR(INDEX(Matches!$I$2:$I$201,MATCH($A1873&amp;"-5",Matches!$J$2:$J$201,0))="Void",INDEX(Matches!$G$2:$G$201,MATCH($A1873&amp;"-5",Matches!$J$2:$J$201,0))="",INDEX(Matches!$H$2:$H$201,MATCH($A1873&amp;"-5",Matches!$J$2:$J$201,0))=""),"",IF(AND($C1873&lt;&gt;"",INDEX(Matches!$F$2:$F$201,MATCH($A1873&amp;"-5",Matches!$J$2:$J$201,0))&lt;&gt;"",$C1873&gt;=INDEX(Matches!$F$2:$F$201,MATCH($A1873&amp;"-5",Matches!$J$2:$J$201,0))),"",IF(AND(L1873=INDEX(Matches!$G$2:$G$201,MATCH($A1873&amp;"-5",Matches!$J$2:$J$201,0)),M1873=INDEX(Matches!$H$2:$H$201,MATCH($A1873&amp;"-5",Matches!$J$2:$J$201,0))),5,IF(SIGN(L1873-M1873)&lt;&gt;SIGN(INDEX(Matches!$G$2:$G$201,MATCH($A1873&amp;"-5",Matches!$J$2:$J$201,0))-INDEX(Matches!$H$2:$H$201,MATCH($A1873&amp;"-5",Matches!$J$2:$J$201,0))),0,IF(L1873-M1873=INDEX(Matches!$G$2:$G$201,MATCH($A1873&amp;"-5",Matches!$J$2:$J$201,0))-INDEX(Matches!$H$2:$H$201,MATCH($A1873&amp;"-5",Matches!$J$2:$J$201,0)),3,2))))),""))</f>
        <v/>
      </c>
      <c r="AC1873" s="12" t="str">
        <f aca="false">IF(OR($B1873="",N1873="",O1873=""),"",IFERROR(IF(OR(INDEX(Matches!$I$2:$I$201,MATCH($A1873&amp;"-6",Matches!$J$2:$J$201,0))="Void",INDEX(Matches!$G$2:$G$201,MATCH($A1873&amp;"-6",Matches!$J$2:$J$201,0))="",INDEX(Matches!$H$2:$H$201,MATCH($A1873&amp;"-6",Matches!$J$2:$J$201,0))=""),"",IF(AND($C1873&lt;&gt;"",INDEX(Matches!$F$2:$F$201,MATCH($A1873&amp;"-6",Matches!$J$2:$J$201,0))&lt;&gt;"",$C1873&gt;=INDEX(Matches!$F$2:$F$201,MATCH($A1873&amp;"-6",Matches!$J$2:$J$201,0))),"",IF(AND(N1873=INDEX(Matches!$G$2:$G$201,MATCH($A1873&amp;"-6",Matches!$J$2:$J$201,0)),O1873=INDEX(Matches!$H$2:$H$201,MATCH($A1873&amp;"-6",Matches!$J$2:$J$201,0))),5,IF(SIGN(N1873-O1873)&lt;&gt;SIGN(INDEX(Matches!$G$2:$G$201,MATCH($A1873&amp;"-6",Matches!$J$2:$J$201,0))-INDEX(Matches!$H$2:$H$201,MATCH($A1873&amp;"-6",Matches!$J$2:$J$201,0))),0,IF(N1873-O1873=INDEX(Matches!$G$2:$G$201,MATCH($A1873&amp;"-6",Matches!$J$2:$J$201,0))-INDEX(Matches!$H$2:$H$201,MATCH($A1873&amp;"-6",Matches!$J$2:$J$201,0)),3,2))))),""))</f>
        <v/>
      </c>
      <c r="AD1873" s="12" t="str">
        <f aca="false">IF(OR($B1873="",P1873="",Q1873=""),"",IFERROR(IF(OR(INDEX(Matches!$I$2:$I$201,MATCH($A1873&amp;"-7",Matches!$J$2:$J$201,0))="Void",INDEX(Matches!$G$2:$G$201,MATCH($A1873&amp;"-7",Matches!$J$2:$J$201,0))="",INDEX(Matches!$H$2:$H$201,MATCH($A1873&amp;"-7",Matches!$J$2:$J$201,0))=""),"",IF(AND($C1873&lt;&gt;"",INDEX(Matches!$F$2:$F$201,MATCH($A1873&amp;"-7",Matches!$J$2:$J$201,0))&lt;&gt;"",$C1873&gt;=INDEX(Matches!$F$2:$F$201,MATCH($A1873&amp;"-7",Matches!$J$2:$J$201,0))),"",IF(AND(P1873=INDEX(Matches!$G$2:$G$201,MATCH($A1873&amp;"-7",Matches!$J$2:$J$201,0)),Q1873=INDEX(Matches!$H$2:$H$201,MATCH($A1873&amp;"-7",Matches!$J$2:$J$201,0))),5,IF(SIGN(P1873-Q1873)&lt;&gt;SIGN(INDEX(Matches!$G$2:$G$201,MATCH($A1873&amp;"-7",Matches!$J$2:$J$201,0))-INDEX(Matches!$H$2:$H$201,MATCH($A1873&amp;"-7",Matches!$J$2:$J$201,0))),0,IF(P1873-Q1873=INDEX(Matches!$G$2:$G$201,MATCH($A1873&amp;"-7",Matches!$J$2:$J$201,0))-INDEX(Matches!$H$2:$H$201,MATCH($A1873&amp;"-7",Matches!$J$2:$J$201,0)),3,2))))),""))</f>
        <v/>
      </c>
      <c r="AE1873" s="12" t="str">
        <f aca="false">IF(OR($B1873="",R1873="",S1873=""),"",IFERROR(IF(OR(INDEX(Matches!$I$2:$I$201,MATCH($A1873&amp;"-8",Matches!$J$2:$J$201,0))="Void",INDEX(Matches!$G$2:$G$201,MATCH($A1873&amp;"-8",Matches!$J$2:$J$201,0))="",INDEX(Matches!$H$2:$H$201,MATCH($A1873&amp;"-8",Matches!$J$2:$J$201,0))=""),"",IF(AND($C1873&lt;&gt;"",INDEX(Matches!$F$2:$F$201,MATCH($A1873&amp;"-8",Matches!$J$2:$J$201,0))&lt;&gt;"",$C1873&gt;=INDEX(Matches!$F$2:$F$201,MATCH($A1873&amp;"-8",Matches!$J$2:$J$201,0))),"",IF(AND(R1873=INDEX(Matches!$G$2:$G$201,MATCH($A1873&amp;"-8",Matches!$J$2:$J$201,0)),S1873=INDEX(Matches!$H$2:$H$201,MATCH($A1873&amp;"-8",Matches!$J$2:$J$201,0))),5,IF(SIGN(R1873-S1873)&lt;&gt;SIGN(INDEX(Matches!$G$2:$G$201,MATCH($A1873&amp;"-8",Matches!$J$2:$J$201,0))-INDEX(Matches!$H$2:$H$201,MATCH($A1873&amp;"-8",Matches!$J$2:$J$201,0))),0,IF(R1873-S1873=INDEX(Matches!$G$2:$G$201,MATCH($A1873&amp;"-8",Matches!$J$2:$J$201,0))-INDEX(Matches!$H$2:$H$201,MATCH($A1873&amp;"-8",Matches!$J$2:$J$201,0)),3,2))))),""))</f>
        <v/>
      </c>
      <c r="AF1873" s="12" t="str">
        <f aca="false">IF(OR($B1873="",T1873="",U1873=""),"",IFERROR(IF(OR(INDEX(Matches!$I$2:$I$201,MATCH($A1873&amp;"-9",Matches!$J$2:$J$201,0))="Void",INDEX(Matches!$G$2:$G$201,MATCH($A1873&amp;"-9",Matches!$J$2:$J$201,0))="",INDEX(Matches!$H$2:$H$201,MATCH($A1873&amp;"-9",Matches!$J$2:$J$201,0))=""),"",IF(AND($C1873&lt;&gt;"",INDEX(Matches!$F$2:$F$201,MATCH($A1873&amp;"-9",Matches!$J$2:$J$201,0))&lt;&gt;"",$C1873&gt;=INDEX(Matches!$F$2:$F$201,MATCH($A1873&amp;"-9",Matches!$J$2:$J$201,0))),"",IF(AND(T1873=INDEX(Matches!$G$2:$G$201,MATCH($A1873&amp;"-9",Matches!$J$2:$J$201,0)),U1873=INDEX(Matches!$H$2:$H$201,MATCH($A1873&amp;"-9",Matches!$J$2:$J$201,0))),5,IF(SIGN(T1873-U1873)&lt;&gt;SIGN(INDEX(Matches!$G$2:$G$201,MATCH($A1873&amp;"-9",Matches!$J$2:$J$201,0))-INDEX(Matches!$H$2:$H$201,MATCH($A1873&amp;"-9",Matches!$J$2:$J$201,0))),0,IF(T1873-U1873=INDEX(Matches!$G$2:$G$201,MATCH($A1873&amp;"-9",Matches!$J$2:$J$201,0))-INDEX(Matches!$H$2:$H$201,MATCH($A1873&amp;"-9",Matches!$J$2:$J$201,0)),3,2))))),""))</f>
        <v/>
      </c>
      <c r="AG1873" s="12" t="str">
        <f aca="false">IF(OR($B1873="",V1873="",W1873=""),"",IFERROR(IF(OR(INDEX(Matches!$I$2:$I$201,MATCH($A1873&amp;"-10",Matches!$J$2:$J$201,0))="Void",INDEX(Matches!$G$2:$G$201,MATCH($A1873&amp;"-10",Matches!$J$2:$J$201,0))="",INDEX(Matches!$H$2:$H$201,MATCH($A1873&amp;"-10",Matches!$J$2:$J$201,0))=""),"",IF(AND($C1873&lt;&gt;"",INDEX(Matches!$F$2:$F$201,MATCH($A1873&amp;"-10",Matches!$J$2:$J$201,0))&lt;&gt;"",$C1873&gt;=INDEX(Matches!$F$2:$F$201,MATCH($A1873&amp;"-10",Matches!$J$2:$J$201,0))),"",IF(AND(V1873=INDEX(Matches!$G$2:$G$201,MATCH($A1873&amp;"-10",Matches!$J$2:$J$201,0)),W1873=INDEX(Matches!$H$2:$H$201,MATCH($A1873&amp;"-10",Matches!$J$2:$J$201,0))),5,IF(SIGN(V1873-W1873)&lt;&gt;SIGN(INDEX(Matches!$G$2:$G$201,MATCH($A1873&amp;"-10",Matches!$J$2:$J$201,0))-INDEX(Matches!$H$2:$H$201,MATCH($A1873&amp;"-10",Matches!$J$2:$J$201,0))),0,IF(V1873-W1873=INDEX(Matches!$G$2:$G$201,MATCH($A1873&amp;"-10",Matches!$J$2:$J$201,0))-INDEX(Matches!$H$2:$H$201,MATCH($A1873&amp;"-10",Matches!$J$2:$J$201,0)),3,2))))),""))</f>
        <v/>
      </c>
      <c r="AH1873" s="13" t="str">
        <f aca="false">IF($B1873="","",SUM(X1873:AG1873))</f>
        <v/>
      </c>
      <c r="AI1873" s="12" t="str">
        <f aca="false">IF($B1873="","",COUNTIF(X1873:AG1873,5))</f>
        <v/>
      </c>
      <c r="AJ1873" s="12" t="str">
        <f aca="false">IF($B1873="","",COUNTIF(X1873:AG1873,"&gt;=2"))</f>
        <v/>
      </c>
      <c r="AK1873" s="12" t="str">
        <f aca="false">IF($B1873="","",COUNT(X1873:AG1873))</f>
        <v/>
      </c>
    </row>
    <row r="1874" customFormat="false" ht="15" hidden="false" customHeight="false" outlineLevel="0" collapsed="false">
      <c r="A1874" s="7"/>
      <c r="B1874" s="7"/>
      <c r="C1874" s="11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12" t="str">
        <f aca="false">IF(OR($B1874="",D1874="",E1874=""),"",IFERROR(IF(OR(INDEX(Matches!$I$2:$I$201,MATCH($A1874&amp;"-1",Matches!$J$2:$J$201,0))="Void",INDEX(Matches!$G$2:$G$201,MATCH($A1874&amp;"-1",Matches!$J$2:$J$201,0))="",INDEX(Matches!$H$2:$H$201,MATCH($A1874&amp;"-1",Matches!$J$2:$J$201,0))=""),"",IF(AND($C1874&lt;&gt;"",INDEX(Matches!$F$2:$F$201,MATCH($A1874&amp;"-1",Matches!$J$2:$J$201,0))&lt;&gt;"",$C1874&gt;=INDEX(Matches!$F$2:$F$201,MATCH($A1874&amp;"-1",Matches!$J$2:$J$201,0))),"",IF(AND(D1874=INDEX(Matches!$G$2:$G$201,MATCH($A1874&amp;"-1",Matches!$J$2:$J$201,0)),E1874=INDEX(Matches!$H$2:$H$201,MATCH($A1874&amp;"-1",Matches!$J$2:$J$201,0))),5,IF(SIGN(D1874-E1874)&lt;&gt;SIGN(INDEX(Matches!$G$2:$G$201,MATCH($A1874&amp;"-1",Matches!$J$2:$J$201,0))-INDEX(Matches!$H$2:$H$201,MATCH($A1874&amp;"-1",Matches!$J$2:$J$201,0))),0,IF(D1874-E1874=INDEX(Matches!$G$2:$G$201,MATCH($A1874&amp;"-1",Matches!$J$2:$J$201,0))-INDEX(Matches!$H$2:$H$201,MATCH($A1874&amp;"-1",Matches!$J$2:$J$201,0)),3,2))))),""))</f>
        <v/>
      </c>
      <c r="Y1874" s="12" t="str">
        <f aca="false">IF(OR($B1874="",F1874="",G1874=""),"",IFERROR(IF(OR(INDEX(Matches!$I$2:$I$201,MATCH($A1874&amp;"-2",Matches!$J$2:$J$201,0))="Void",INDEX(Matches!$G$2:$G$201,MATCH($A1874&amp;"-2",Matches!$J$2:$J$201,0))="",INDEX(Matches!$H$2:$H$201,MATCH($A1874&amp;"-2",Matches!$J$2:$J$201,0))=""),"",IF(AND($C1874&lt;&gt;"",INDEX(Matches!$F$2:$F$201,MATCH($A1874&amp;"-2",Matches!$J$2:$J$201,0))&lt;&gt;"",$C1874&gt;=INDEX(Matches!$F$2:$F$201,MATCH($A1874&amp;"-2",Matches!$J$2:$J$201,0))),"",IF(AND(F1874=INDEX(Matches!$G$2:$G$201,MATCH($A1874&amp;"-2",Matches!$J$2:$J$201,0)),G1874=INDEX(Matches!$H$2:$H$201,MATCH($A1874&amp;"-2",Matches!$J$2:$J$201,0))),5,IF(SIGN(F1874-G1874)&lt;&gt;SIGN(INDEX(Matches!$G$2:$G$201,MATCH($A1874&amp;"-2",Matches!$J$2:$J$201,0))-INDEX(Matches!$H$2:$H$201,MATCH($A1874&amp;"-2",Matches!$J$2:$J$201,0))),0,IF(F1874-G1874=INDEX(Matches!$G$2:$G$201,MATCH($A1874&amp;"-2",Matches!$J$2:$J$201,0))-INDEX(Matches!$H$2:$H$201,MATCH($A1874&amp;"-2",Matches!$J$2:$J$201,0)),3,2))))),""))</f>
        <v/>
      </c>
      <c r="Z1874" s="12" t="str">
        <f aca="false">IF(OR($B1874="",H1874="",I1874=""),"",IFERROR(IF(OR(INDEX(Matches!$I$2:$I$201,MATCH($A1874&amp;"-3",Matches!$J$2:$J$201,0))="Void",INDEX(Matches!$G$2:$G$201,MATCH($A1874&amp;"-3",Matches!$J$2:$J$201,0))="",INDEX(Matches!$H$2:$H$201,MATCH($A1874&amp;"-3",Matches!$J$2:$J$201,0))=""),"",IF(AND($C1874&lt;&gt;"",INDEX(Matches!$F$2:$F$201,MATCH($A1874&amp;"-3",Matches!$J$2:$J$201,0))&lt;&gt;"",$C1874&gt;=INDEX(Matches!$F$2:$F$201,MATCH($A1874&amp;"-3",Matches!$J$2:$J$201,0))),"",IF(AND(H1874=INDEX(Matches!$G$2:$G$201,MATCH($A1874&amp;"-3",Matches!$J$2:$J$201,0)),I1874=INDEX(Matches!$H$2:$H$201,MATCH($A1874&amp;"-3",Matches!$J$2:$J$201,0))),5,IF(SIGN(H1874-I1874)&lt;&gt;SIGN(INDEX(Matches!$G$2:$G$201,MATCH($A1874&amp;"-3",Matches!$J$2:$J$201,0))-INDEX(Matches!$H$2:$H$201,MATCH($A1874&amp;"-3",Matches!$J$2:$J$201,0))),0,IF(H1874-I1874=INDEX(Matches!$G$2:$G$201,MATCH($A1874&amp;"-3",Matches!$J$2:$J$201,0))-INDEX(Matches!$H$2:$H$201,MATCH($A1874&amp;"-3",Matches!$J$2:$J$201,0)),3,2))))),""))</f>
        <v/>
      </c>
      <c r="AA1874" s="12" t="str">
        <f aca="false">IF(OR($B1874="",J1874="",K1874=""),"",IFERROR(IF(OR(INDEX(Matches!$I$2:$I$201,MATCH($A1874&amp;"-4",Matches!$J$2:$J$201,0))="Void",INDEX(Matches!$G$2:$G$201,MATCH($A1874&amp;"-4",Matches!$J$2:$J$201,0))="",INDEX(Matches!$H$2:$H$201,MATCH($A1874&amp;"-4",Matches!$J$2:$J$201,0))=""),"",IF(AND($C1874&lt;&gt;"",INDEX(Matches!$F$2:$F$201,MATCH($A1874&amp;"-4",Matches!$J$2:$J$201,0))&lt;&gt;"",$C1874&gt;=INDEX(Matches!$F$2:$F$201,MATCH($A1874&amp;"-4",Matches!$J$2:$J$201,0))),"",IF(AND(J1874=INDEX(Matches!$G$2:$G$201,MATCH($A1874&amp;"-4",Matches!$J$2:$J$201,0)),K1874=INDEX(Matches!$H$2:$H$201,MATCH($A1874&amp;"-4",Matches!$J$2:$J$201,0))),5,IF(SIGN(J1874-K1874)&lt;&gt;SIGN(INDEX(Matches!$G$2:$G$201,MATCH($A1874&amp;"-4",Matches!$J$2:$J$201,0))-INDEX(Matches!$H$2:$H$201,MATCH($A1874&amp;"-4",Matches!$J$2:$J$201,0))),0,IF(J1874-K1874=INDEX(Matches!$G$2:$G$201,MATCH($A1874&amp;"-4",Matches!$J$2:$J$201,0))-INDEX(Matches!$H$2:$H$201,MATCH($A1874&amp;"-4",Matches!$J$2:$J$201,0)),3,2))))),""))</f>
        <v/>
      </c>
      <c r="AB1874" s="12" t="str">
        <f aca="false">IF(OR($B1874="",L1874="",M1874=""),"",IFERROR(IF(OR(INDEX(Matches!$I$2:$I$201,MATCH($A1874&amp;"-5",Matches!$J$2:$J$201,0))="Void",INDEX(Matches!$G$2:$G$201,MATCH($A1874&amp;"-5",Matches!$J$2:$J$201,0))="",INDEX(Matches!$H$2:$H$201,MATCH($A1874&amp;"-5",Matches!$J$2:$J$201,0))=""),"",IF(AND($C1874&lt;&gt;"",INDEX(Matches!$F$2:$F$201,MATCH($A1874&amp;"-5",Matches!$J$2:$J$201,0))&lt;&gt;"",$C1874&gt;=INDEX(Matches!$F$2:$F$201,MATCH($A1874&amp;"-5",Matches!$J$2:$J$201,0))),"",IF(AND(L1874=INDEX(Matches!$G$2:$G$201,MATCH($A1874&amp;"-5",Matches!$J$2:$J$201,0)),M1874=INDEX(Matches!$H$2:$H$201,MATCH($A1874&amp;"-5",Matches!$J$2:$J$201,0))),5,IF(SIGN(L1874-M1874)&lt;&gt;SIGN(INDEX(Matches!$G$2:$G$201,MATCH($A1874&amp;"-5",Matches!$J$2:$J$201,0))-INDEX(Matches!$H$2:$H$201,MATCH($A1874&amp;"-5",Matches!$J$2:$J$201,0))),0,IF(L1874-M1874=INDEX(Matches!$G$2:$G$201,MATCH($A1874&amp;"-5",Matches!$J$2:$J$201,0))-INDEX(Matches!$H$2:$H$201,MATCH($A1874&amp;"-5",Matches!$J$2:$J$201,0)),3,2))))),""))</f>
        <v/>
      </c>
      <c r="AC1874" s="12" t="str">
        <f aca="false">IF(OR($B1874="",N1874="",O1874=""),"",IFERROR(IF(OR(INDEX(Matches!$I$2:$I$201,MATCH($A1874&amp;"-6",Matches!$J$2:$J$201,0))="Void",INDEX(Matches!$G$2:$G$201,MATCH($A1874&amp;"-6",Matches!$J$2:$J$201,0))="",INDEX(Matches!$H$2:$H$201,MATCH($A1874&amp;"-6",Matches!$J$2:$J$201,0))=""),"",IF(AND($C1874&lt;&gt;"",INDEX(Matches!$F$2:$F$201,MATCH($A1874&amp;"-6",Matches!$J$2:$J$201,0))&lt;&gt;"",$C1874&gt;=INDEX(Matches!$F$2:$F$201,MATCH($A1874&amp;"-6",Matches!$J$2:$J$201,0))),"",IF(AND(N1874=INDEX(Matches!$G$2:$G$201,MATCH($A1874&amp;"-6",Matches!$J$2:$J$201,0)),O1874=INDEX(Matches!$H$2:$H$201,MATCH($A1874&amp;"-6",Matches!$J$2:$J$201,0))),5,IF(SIGN(N1874-O1874)&lt;&gt;SIGN(INDEX(Matches!$G$2:$G$201,MATCH($A1874&amp;"-6",Matches!$J$2:$J$201,0))-INDEX(Matches!$H$2:$H$201,MATCH($A1874&amp;"-6",Matches!$J$2:$J$201,0))),0,IF(N1874-O1874=INDEX(Matches!$G$2:$G$201,MATCH($A1874&amp;"-6",Matches!$J$2:$J$201,0))-INDEX(Matches!$H$2:$H$201,MATCH($A1874&amp;"-6",Matches!$J$2:$J$201,0)),3,2))))),""))</f>
        <v/>
      </c>
      <c r="AD1874" s="12" t="str">
        <f aca="false">IF(OR($B1874="",P1874="",Q1874=""),"",IFERROR(IF(OR(INDEX(Matches!$I$2:$I$201,MATCH($A1874&amp;"-7",Matches!$J$2:$J$201,0))="Void",INDEX(Matches!$G$2:$G$201,MATCH($A1874&amp;"-7",Matches!$J$2:$J$201,0))="",INDEX(Matches!$H$2:$H$201,MATCH($A1874&amp;"-7",Matches!$J$2:$J$201,0))=""),"",IF(AND($C1874&lt;&gt;"",INDEX(Matches!$F$2:$F$201,MATCH($A1874&amp;"-7",Matches!$J$2:$J$201,0))&lt;&gt;"",$C1874&gt;=INDEX(Matches!$F$2:$F$201,MATCH($A1874&amp;"-7",Matches!$J$2:$J$201,0))),"",IF(AND(P1874=INDEX(Matches!$G$2:$G$201,MATCH($A1874&amp;"-7",Matches!$J$2:$J$201,0)),Q1874=INDEX(Matches!$H$2:$H$201,MATCH($A1874&amp;"-7",Matches!$J$2:$J$201,0))),5,IF(SIGN(P1874-Q1874)&lt;&gt;SIGN(INDEX(Matches!$G$2:$G$201,MATCH($A1874&amp;"-7",Matches!$J$2:$J$201,0))-INDEX(Matches!$H$2:$H$201,MATCH($A1874&amp;"-7",Matches!$J$2:$J$201,0))),0,IF(P1874-Q1874=INDEX(Matches!$G$2:$G$201,MATCH($A1874&amp;"-7",Matches!$J$2:$J$201,0))-INDEX(Matches!$H$2:$H$201,MATCH($A1874&amp;"-7",Matches!$J$2:$J$201,0)),3,2))))),""))</f>
        <v/>
      </c>
      <c r="AE1874" s="12" t="str">
        <f aca="false">IF(OR($B1874="",R1874="",S1874=""),"",IFERROR(IF(OR(INDEX(Matches!$I$2:$I$201,MATCH($A1874&amp;"-8",Matches!$J$2:$J$201,0))="Void",INDEX(Matches!$G$2:$G$201,MATCH($A1874&amp;"-8",Matches!$J$2:$J$201,0))="",INDEX(Matches!$H$2:$H$201,MATCH($A1874&amp;"-8",Matches!$J$2:$J$201,0))=""),"",IF(AND($C1874&lt;&gt;"",INDEX(Matches!$F$2:$F$201,MATCH($A1874&amp;"-8",Matches!$J$2:$J$201,0))&lt;&gt;"",$C1874&gt;=INDEX(Matches!$F$2:$F$201,MATCH($A1874&amp;"-8",Matches!$J$2:$J$201,0))),"",IF(AND(R1874=INDEX(Matches!$G$2:$G$201,MATCH($A1874&amp;"-8",Matches!$J$2:$J$201,0)),S1874=INDEX(Matches!$H$2:$H$201,MATCH($A1874&amp;"-8",Matches!$J$2:$J$201,0))),5,IF(SIGN(R1874-S1874)&lt;&gt;SIGN(INDEX(Matches!$G$2:$G$201,MATCH($A1874&amp;"-8",Matches!$J$2:$J$201,0))-INDEX(Matches!$H$2:$H$201,MATCH($A1874&amp;"-8",Matches!$J$2:$J$201,0))),0,IF(R1874-S1874=INDEX(Matches!$G$2:$G$201,MATCH($A1874&amp;"-8",Matches!$J$2:$J$201,0))-INDEX(Matches!$H$2:$H$201,MATCH($A1874&amp;"-8",Matches!$J$2:$J$201,0)),3,2))))),""))</f>
        <v/>
      </c>
      <c r="AF1874" s="12" t="str">
        <f aca="false">IF(OR($B1874="",T1874="",U1874=""),"",IFERROR(IF(OR(INDEX(Matches!$I$2:$I$201,MATCH($A1874&amp;"-9",Matches!$J$2:$J$201,0))="Void",INDEX(Matches!$G$2:$G$201,MATCH($A1874&amp;"-9",Matches!$J$2:$J$201,0))="",INDEX(Matches!$H$2:$H$201,MATCH($A1874&amp;"-9",Matches!$J$2:$J$201,0))=""),"",IF(AND($C1874&lt;&gt;"",INDEX(Matches!$F$2:$F$201,MATCH($A1874&amp;"-9",Matches!$J$2:$J$201,0))&lt;&gt;"",$C1874&gt;=INDEX(Matches!$F$2:$F$201,MATCH($A1874&amp;"-9",Matches!$J$2:$J$201,0))),"",IF(AND(T1874=INDEX(Matches!$G$2:$G$201,MATCH($A1874&amp;"-9",Matches!$J$2:$J$201,0)),U1874=INDEX(Matches!$H$2:$H$201,MATCH($A1874&amp;"-9",Matches!$J$2:$J$201,0))),5,IF(SIGN(T1874-U1874)&lt;&gt;SIGN(INDEX(Matches!$G$2:$G$201,MATCH($A1874&amp;"-9",Matches!$J$2:$J$201,0))-INDEX(Matches!$H$2:$H$201,MATCH($A1874&amp;"-9",Matches!$J$2:$J$201,0))),0,IF(T1874-U1874=INDEX(Matches!$G$2:$G$201,MATCH($A1874&amp;"-9",Matches!$J$2:$J$201,0))-INDEX(Matches!$H$2:$H$201,MATCH($A1874&amp;"-9",Matches!$J$2:$J$201,0)),3,2))))),""))</f>
        <v/>
      </c>
      <c r="AG1874" s="12" t="str">
        <f aca="false">IF(OR($B1874="",V1874="",W1874=""),"",IFERROR(IF(OR(INDEX(Matches!$I$2:$I$201,MATCH($A1874&amp;"-10",Matches!$J$2:$J$201,0))="Void",INDEX(Matches!$G$2:$G$201,MATCH($A1874&amp;"-10",Matches!$J$2:$J$201,0))="",INDEX(Matches!$H$2:$H$201,MATCH($A1874&amp;"-10",Matches!$J$2:$J$201,0))=""),"",IF(AND($C1874&lt;&gt;"",INDEX(Matches!$F$2:$F$201,MATCH($A1874&amp;"-10",Matches!$J$2:$J$201,0))&lt;&gt;"",$C1874&gt;=INDEX(Matches!$F$2:$F$201,MATCH($A1874&amp;"-10",Matches!$J$2:$J$201,0))),"",IF(AND(V1874=INDEX(Matches!$G$2:$G$201,MATCH($A1874&amp;"-10",Matches!$J$2:$J$201,0)),W1874=INDEX(Matches!$H$2:$H$201,MATCH($A1874&amp;"-10",Matches!$J$2:$J$201,0))),5,IF(SIGN(V1874-W1874)&lt;&gt;SIGN(INDEX(Matches!$G$2:$G$201,MATCH($A1874&amp;"-10",Matches!$J$2:$J$201,0))-INDEX(Matches!$H$2:$H$201,MATCH($A1874&amp;"-10",Matches!$J$2:$J$201,0))),0,IF(V1874-W1874=INDEX(Matches!$G$2:$G$201,MATCH($A1874&amp;"-10",Matches!$J$2:$J$201,0))-INDEX(Matches!$H$2:$H$201,MATCH($A1874&amp;"-10",Matches!$J$2:$J$201,0)),3,2))))),""))</f>
        <v/>
      </c>
      <c r="AH1874" s="13" t="str">
        <f aca="false">IF($B1874="","",SUM(X1874:AG1874))</f>
        <v/>
      </c>
      <c r="AI1874" s="12" t="str">
        <f aca="false">IF($B1874="","",COUNTIF(X1874:AG1874,5))</f>
        <v/>
      </c>
      <c r="AJ1874" s="12" t="str">
        <f aca="false">IF($B1874="","",COUNTIF(X1874:AG1874,"&gt;=2"))</f>
        <v/>
      </c>
      <c r="AK1874" s="12" t="str">
        <f aca="false">IF($B1874="","",COUNT(X1874:AG1874))</f>
        <v/>
      </c>
    </row>
    <row r="1875" customFormat="false" ht="15" hidden="false" customHeight="false" outlineLevel="0" collapsed="false">
      <c r="A1875" s="7"/>
      <c r="B1875" s="7"/>
      <c r="C1875" s="11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12" t="str">
        <f aca="false">IF(OR($B1875="",D1875="",E1875=""),"",IFERROR(IF(OR(INDEX(Matches!$I$2:$I$201,MATCH($A1875&amp;"-1",Matches!$J$2:$J$201,0))="Void",INDEX(Matches!$G$2:$G$201,MATCH($A1875&amp;"-1",Matches!$J$2:$J$201,0))="",INDEX(Matches!$H$2:$H$201,MATCH($A1875&amp;"-1",Matches!$J$2:$J$201,0))=""),"",IF(AND($C1875&lt;&gt;"",INDEX(Matches!$F$2:$F$201,MATCH($A1875&amp;"-1",Matches!$J$2:$J$201,0))&lt;&gt;"",$C1875&gt;=INDEX(Matches!$F$2:$F$201,MATCH($A1875&amp;"-1",Matches!$J$2:$J$201,0))),"",IF(AND(D1875=INDEX(Matches!$G$2:$G$201,MATCH($A1875&amp;"-1",Matches!$J$2:$J$201,0)),E1875=INDEX(Matches!$H$2:$H$201,MATCH($A1875&amp;"-1",Matches!$J$2:$J$201,0))),5,IF(SIGN(D1875-E1875)&lt;&gt;SIGN(INDEX(Matches!$G$2:$G$201,MATCH($A1875&amp;"-1",Matches!$J$2:$J$201,0))-INDEX(Matches!$H$2:$H$201,MATCH($A1875&amp;"-1",Matches!$J$2:$J$201,0))),0,IF(D1875-E1875=INDEX(Matches!$G$2:$G$201,MATCH($A1875&amp;"-1",Matches!$J$2:$J$201,0))-INDEX(Matches!$H$2:$H$201,MATCH($A1875&amp;"-1",Matches!$J$2:$J$201,0)),3,2))))),""))</f>
        <v/>
      </c>
      <c r="Y1875" s="12" t="str">
        <f aca="false">IF(OR($B1875="",F1875="",G1875=""),"",IFERROR(IF(OR(INDEX(Matches!$I$2:$I$201,MATCH($A1875&amp;"-2",Matches!$J$2:$J$201,0))="Void",INDEX(Matches!$G$2:$G$201,MATCH($A1875&amp;"-2",Matches!$J$2:$J$201,0))="",INDEX(Matches!$H$2:$H$201,MATCH($A1875&amp;"-2",Matches!$J$2:$J$201,0))=""),"",IF(AND($C1875&lt;&gt;"",INDEX(Matches!$F$2:$F$201,MATCH($A1875&amp;"-2",Matches!$J$2:$J$201,0))&lt;&gt;"",$C1875&gt;=INDEX(Matches!$F$2:$F$201,MATCH($A1875&amp;"-2",Matches!$J$2:$J$201,0))),"",IF(AND(F1875=INDEX(Matches!$G$2:$G$201,MATCH($A1875&amp;"-2",Matches!$J$2:$J$201,0)),G1875=INDEX(Matches!$H$2:$H$201,MATCH($A1875&amp;"-2",Matches!$J$2:$J$201,0))),5,IF(SIGN(F1875-G1875)&lt;&gt;SIGN(INDEX(Matches!$G$2:$G$201,MATCH($A1875&amp;"-2",Matches!$J$2:$J$201,0))-INDEX(Matches!$H$2:$H$201,MATCH($A1875&amp;"-2",Matches!$J$2:$J$201,0))),0,IF(F1875-G1875=INDEX(Matches!$G$2:$G$201,MATCH($A1875&amp;"-2",Matches!$J$2:$J$201,0))-INDEX(Matches!$H$2:$H$201,MATCH($A1875&amp;"-2",Matches!$J$2:$J$201,0)),3,2))))),""))</f>
        <v/>
      </c>
      <c r="Z1875" s="12" t="str">
        <f aca="false">IF(OR($B1875="",H1875="",I1875=""),"",IFERROR(IF(OR(INDEX(Matches!$I$2:$I$201,MATCH($A1875&amp;"-3",Matches!$J$2:$J$201,0))="Void",INDEX(Matches!$G$2:$G$201,MATCH($A1875&amp;"-3",Matches!$J$2:$J$201,0))="",INDEX(Matches!$H$2:$H$201,MATCH($A1875&amp;"-3",Matches!$J$2:$J$201,0))=""),"",IF(AND($C1875&lt;&gt;"",INDEX(Matches!$F$2:$F$201,MATCH($A1875&amp;"-3",Matches!$J$2:$J$201,0))&lt;&gt;"",$C1875&gt;=INDEX(Matches!$F$2:$F$201,MATCH($A1875&amp;"-3",Matches!$J$2:$J$201,0))),"",IF(AND(H1875=INDEX(Matches!$G$2:$G$201,MATCH($A1875&amp;"-3",Matches!$J$2:$J$201,0)),I1875=INDEX(Matches!$H$2:$H$201,MATCH($A1875&amp;"-3",Matches!$J$2:$J$201,0))),5,IF(SIGN(H1875-I1875)&lt;&gt;SIGN(INDEX(Matches!$G$2:$G$201,MATCH($A1875&amp;"-3",Matches!$J$2:$J$201,0))-INDEX(Matches!$H$2:$H$201,MATCH($A1875&amp;"-3",Matches!$J$2:$J$201,0))),0,IF(H1875-I1875=INDEX(Matches!$G$2:$G$201,MATCH($A1875&amp;"-3",Matches!$J$2:$J$201,0))-INDEX(Matches!$H$2:$H$201,MATCH($A1875&amp;"-3",Matches!$J$2:$J$201,0)),3,2))))),""))</f>
        <v/>
      </c>
      <c r="AA1875" s="12" t="str">
        <f aca="false">IF(OR($B1875="",J1875="",K1875=""),"",IFERROR(IF(OR(INDEX(Matches!$I$2:$I$201,MATCH($A1875&amp;"-4",Matches!$J$2:$J$201,0))="Void",INDEX(Matches!$G$2:$G$201,MATCH($A1875&amp;"-4",Matches!$J$2:$J$201,0))="",INDEX(Matches!$H$2:$H$201,MATCH($A1875&amp;"-4",Matches!$J$2:$J$201,0))=""),"",IF(AND($C1875&lt;&gt;"",INDEX(Matches!$F$2:$F$201,MATCH($A1875&amp;"-4",Matches!$J$2:$J$201,0))&lt;&gt;"",$C1875&gt;=INDEX(Matches!$F$2:$F$201,MATCH($A1875&amp;"-4",Matches!$J$2:$J$201,0))),"",IF(AND(J1875=INDEX(Matches!$G$2:$G$201,MATCH($A1875&amp;"-4",Matches!$J$2:$J$201,0)),K1875=INDEX(Matches!$H$2:$H$201,MATCH($A1875&amp;"-4",Matches!$J$2:$J$201,0))),5,IF(SIGN(J1875-K1875)&lt;&gt;SIGN(INDEX(Matches!$G$2:$G$201,MATCH($A1875&amp;"-4",Matches!$J$2:$J$201,0))-INDEX(Matches!$H$2:$H$201,MATCH($A1875&amp;"-4",Matches!$J$2:$J$201,0))),0,IF(J1875-K1875=INDEX(Matches!$G$2:$G$201,MATCH($A1875&amp;"-4",Matches!$J$2:$J$201,0))-INDEX(Matches!$H$2:$H$201,MATCH($A1875&amp;"-4",Matches!$J$2:$J$201,0)),3,2))))),""))</f>
        <v/>
      </c>
      <c r="AB1875" s="12" t="str">
        <f aca="false">IF(OR($B1875="",L1875="",M1875=""),"",IFERROR(IF(OR(INDEX(Matches!$I$2:$I$201,MATCH($A1875&amp;"-5",Matches!$J$2:$J$201,0))="Void",INDEX(Matches!$G$2:$G$201,MATCH($A1875&amp;"-5",Matches!$J$2:$J$201,0))="",INDEX(Matches!$H$2:$H$201,MATCH($A1875&amp;"-5",Matches!$J$2:$J$201,0))=""),"",IF(AND($C1875&lt;&gt;"",INDEX(Matches!$F$2:$F$201,MATCH($A1875&amp;"-5",Matches!$J$2:$J$201,0))&lt;&gt;"",$C1875&gt;=INDEX(Matches!$F$2:$F$201,MATCH($A1875&amp;"-5",Matches!$J$2:$J$201,0))),"",IF(AND(L1875=INDEX(Matches!$G$2:$G$201,MATCH($A1875&amp;"-5",Matches!$J$2:$J$201,0)),M1875=INDEX(Matches!$H$2:$H$201,MATCH($A1875&amp;"-5",Matches!$J$2:$J$201,0))),5,IF(SIGN(L1875-M1875)&lt;&gt;SIGN(INDEX(Matches!$G$2:$G$201,MATCH($A1875&amp;"-5",Matches!$J$2:$J$201,0))-INDEX(Matches!$H$2:$H$201,MATCH($A1875&amp;"-5",Matches!$J$2:$J$201,0))),0,IF(L1875-M1875=INDEX(Matches!$G$2:$G$201,MATCH($A1875&amp;"-5",Matches!$J$2:$J$201,0))-INDEX(Matches!$H$2:$H$201,MATCH($A1875&amp;"-5",Matches!$J$2:$J$201,0)),3,2))))),""))</f>
        <v/>
      </c>
      <c r="AC1875" s="12" t="str">
        <f aca="false">IF(OR($B1875="",N1875="",O1875=""),"",IFERROR(IF(OR(INDEX(Matches!$I$2:$I$201,MATCH($A1875&amp;"-6",Matches!$J$2:$J$201,0))="Void",INDEX(Matches!$G$2:$G$201,MATCH($A1875&amp;"-6",Matches!$J$2:$J$201,0))="",INDEX(Matches!$H$2:$H$201,MATCH($A1875&amp;"-6",Matches!$J$2:$J$201,0))=""),"",IF(AND($C1875&lt;&gt;"",INDEX(Matches!$F$2:$F$201,MATCH($A1875&amp;"-6",Matches!$J$2:$J$201,0))&lt;&gt;"",$C1875&gt;=INDEX(Matches!$F$2:$F$201,MATCH($A1875&amp;"-6",Matches!$J$2:$J$201,0))),"",IF(AND(N1875=INDEX(Matches!$G$2:$G$201,MATCH($A1875&amp;"-6",Matches!$J$2:$J$201,0)),O1875=INDEX(Matches!$H$2:$H$201,MATCH($A1875&amp;"-6",Matches!$J$2:$J$201,0))),5,IF(SIGN(N1875-O1875)&lt;&gt;SIGN(INDEX(Matches!$G$2:$G$201,MATCH($A1875&amp;"-6",Matches!$J$2:$J$201,0))-INDEX(Matches!$H$2:$H$201,MATCH($A1875&amp;"-6",Matches!$J$2:$J$201,0))),0,IF(N1875-O1875=INDEX(Matches!$G$2:$G$201,MATCH($A1875&amp;"-6",Matches!$J$2:$J$201,0))-INDEX(Matches!$H$2:$H$201,MATCH($A1875&amp;"-6",Matches!$J$2:$J$201,0)),3,2))))),""))</f>
        <v/>
      </c>
      <c r="AD1875" s="12" t="str">
        <f aca="false">IF(OR($B1875="",P1875="",Q1875=""),"",IFERROR(IF(OR(INDEX(Matches!$I$2:$I$201,MATCH($A1875&amp;"-7",Matches!$J$2:$J$201,0))="Void",INDEX(Matches!$G$2:$G$201,MATCH($A1875&amp;"-7",Matches!$J$2:$J$201,0))="",INDEX(Matches!$H$2:$H$201,MATCH($A1875&amp;"-7",Matches!$J$2:$J$201,0))=""),"",IF(AND($C1875&lt;&gt;"",INDEX(Matches!$F$2:$F$201,MATCH($A1875&amp;"-7",Matches!$J$2:$J$201,0))&lt;&gt;"",$C1875&gt;=INDEX(Matches!$F$2:$F$201,MATCH($A1875&amp;"-7",Matches!$J$2:$J$201,0))),"",IF(AND(P1875=INDEX(Matches!$G$2:$G$201,MATCH($A1875&amp;"-7",Matches!$J$2:$J$201,0)),Q1875=INDEX(Matches!$H$2:$H$201,MATCH($A1875&amp;"-7",Matches!$J$2:$J$201,0))),5,IF(SIGN(P1875-Q1875)&lt;&gt;SIGN(INDEX(Matches!$G$2:$G$201,MATCH($A1875&amp;"-7",Matches!$J$2:$J$201,0))-INDEX(Matches!$H$2:$H$201,MATCH($A1875&amp;"-7",Matches!$J$2:$J$201,0))),0,IF(P1875-Q1875=INDEX(Matches!$G$2:$G$201,MATCH($A1875&amp;"-7",Matches!$J$2:$J$201,0))-INDEX(Matches!$H$2:$H$201,MATCH($A1875&amp;"-7",Matches!$J$2:$J$201,0)),3,2))))),""))</f>
        <v/>
      </c>
      <c r="AE1875" s="12" t="str">
        <f aca="false">IF(OR($B1875="",R1875="",S1875=""),"",IFERROR(IF(OR(INDEX(Matches!$I$2:$I$201,MATCH($A1875&amp;"-8",Matches!$J$2:$J$201,0))="Void",INDEX(Matches!$G$2:$G$201,MATCH($A1875&amp;"-8",Matches!$J$2:$J$201,0))="",INDEX(Matches!$H$2:$H$201,MATCH($A1875&amp;"-8",Matches!$J$2:$J$201,0))=""),"",IF(AND($C1875&lt;&gt;"",INDEX(Matches!$F$2:$F$201,MATCH($A1875&amp;"-8",Matches!$J$2:$J$201,0))&lt;&gt;"",$C1875&gt;=INDEX(Matches!$F$2:$F$201,MATCH($A1875&amp;"-8",Matches!$J$2:$J$201,0))),"",IF(AND(R1875=INDEX(Matches!$G$2:$G$201,MATCH($A1875&amp;"-8",Matches!$J$2:$J$201,0)),S1875=INDEX(Matches!$H$2:$H$201,MATCH($A1875&amp;"-8",Matches!$J$2:$J$201,0))),5,IF(SIGN(R1875-S1875)&lt;&gt;SIGN(INDEX(Matches!$G$2:$G$201,MATCH($A1875&amp;"-8",Matches!$J$2:$J$201,0))-INDEX(Matches!$H$2:$H$201,MATCH($A1875&amp;"-8",Matches!$J$2:$J$201,0))),0,IF(R1875-S1875=INDEX(Matches!$G$2:$G$201,MATCH($A1875&amp;"-8",Matches!$J$2:$J$201,0))-INDEX(Matches!$H$2:$H$201,MATCH($A1875&amp;"-8",Matches!$J$2:$J$201,0)),3,2))))),""))</f>
        <v/>
      </c>
      <c r="AF1875" s="12" t="str">
        <f aca="false">IF(OR($B1875="",T1875="",U1875=""),"",IFERROR(IF(OR(INDEX(Matches!$I$2:$I$201,MATCH($A1875&amp;"-9",Matches!$J$2:$J$201,0))="Void",INDEX(Matches!$G$2:$G$201,MATCH($A1875&amp;"-9",Matches!$J$2:$J$201,0))="",INDEX(Matches!$H$2:$H$201,MATCH($A1875&amp;"-9",Matches!$J$2:$J$201,0))=""),"",IF(AND($C1875&lt;&gt;"",INDEX(Matches!$F$2:$F$201,MATCH($A1875&amp;"-9",Matches!$J$2:$J$201,0))&lt;&gt;"",$C1875&gt;=INDEX(Matches!$F$2:$F$201,MATCH($A1875&amp;"-9",Matches!$J$2:$J$201,0))),"",IF(AND(T1875=INDEX(Matches!$G$2:$G$201,MATCH($A1875&amp;"-9",Matches!$J$2:$J$201,0)),U1875=INDEX(Matches!$H$2:$H$201,MATCH($A1875&amp;"-9",Matches!$J$2:$J$201,0))),5,IF(SIGN(T1875-U1875)&lt;&gt;SIGN(INDEX(Matches!$G$2:$G$201,MATCH($A1875&amp;"-9",Matches!$J$2:$J$201,0))-INDEX(Matches!$H$2:$H$201,MATCH($A1875&amp;"-9",Matches!$J$2:$J$201,0))),0,IF(T1875-U1875=INDEX(Matches!$G$2:$G$201,MATCH($A1875&amp;"-9",Matches!$J$2:$J$201,0))-INDEX(Matches!$H$2:$H$201,MATCH($A1875&amp;"-9",Matches!$J$2:$J$201,0)),3,2))))),""))</f>
        <v/>
      </c>
      <c r="AG1875" s="12" t="str">
        <f aca="false">IF(OR($B1875="",V1875="",W1875=""),"",IFERROR(IF(OR(INDEX(Matches!$I$2:$I$201,MATCH($A1875&amp;"-10",Matches!$J$2:$J$201,0))="Void",INDEX(Matches!$G$2:$G$201,MATCH($A1875&amp;"-10",Matches!$J$2:$J$201,0))="",INDEX(Matches!$H$2:$H$201,MATCH($A1875&amp;"-10",Matches!$J$2:$J$201,0))=""),"",IF(AND($C1875&lt;&gt;"",INDEX(Matches!$F$2:$F$201,MATCH($A1875&amp;"-10",Matches!$J$2:$J$201,0))&lt;&gt;"",$C1875&gt;=INDEX(Matches!$F$2:$F$201,MATCH($A1875&amp;"-10",Matches!$J$2:$J$201,0))),"",IF(AND(V1875=INDEX(Matches!$G$2:$G$201,MATCH($A1875&amp;"-10",Matches!$J$2:$J$201,0)),W1875=INDEX(Matches!$H$2:$H$201,MATCH($A1875&amp;"-10",Matches!$J$2:$J$201,0))),5,IF(SIGN(V1875-W1875)&lt;&gt;SIGN(INDEX(Matches!$G$2:$G$201,MATCH($A1875&amp;"-10",Matches!$J$2:$J$201,0))-INDEX(Matches!$H$2:$H$201,MATCH($A1875&amp;"-10",Matches!$J$2:$J$201,0))),0,IF(V1875-W1875=INDEX(Matches!$G$2:$G$201,MATCH($A1875&amp;"-10",Matches!$J$2:$J$201,0))-INDEX(Matches!$H$2:$H$201,MATCH($A1875&amp;"-10",Matches!$J$2:$J$201,0)),3,2))))),""))</f>
        <v/>
      </c>
      <c r="AH1875" s="13" t="str">
        <f aca="false">IF($B1875="","",SUM(X1875:AG1875))</f>
        <v/>
      </c>
      <c r="AI1875" s="12" t="str">
        <f aca="false">IF($B1875="","",COUNTIF(X1875:AG1875,5))</f>
        <v/>
      </c>
      <c r="AJ1875" s="12" t="str">
        <f aca="false">IF($B1875="","",COUNTIF(X1875:AG1875,"&gt;=2"))</f>
        <v/>
      </c>
      <c r="AK1875" s="12" t="str">
        <f aca="false">IF($B1875="","",COUNT(X1875:AG1875))</f>
        <v/>
      </c>
    </row>
    <row r="1876" customFormat="false" ht="15" hidden="false" customHeight="false" outlineLevel="0" collapsed="false">
      <c r="A1876" s="7"/>
      <c r="B1876" s="7"/>
      <c r="C1876" s="11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12" t="str">
        <f aca="false">IF(OR($B1876="",D1876="",E1876=""),"",IFERROR(IF(OR(INDEX(Matches!$I$2:$I$201,MATCH($A1876&amp;"-1",Matches!$J$2:$J$201,0))="Void",INDEX(Matches!$G$2:$G$201,MATCH($A1876&amp;"-1",Matches!$J$2:$J$201,0))="",INDEX(Matches!$H$2:$H$201,MATCH($A1876&amp;"-1",Matches!$J$2:$J$201,0))=""),"",IF(AND($C1876&lt;&gt;"",INDEX(Matches!$F$2:$F$201,MATCH($A1876&amp;"-1",Matches!$J$2:$J$201,0))&lt;&gt;"",$C1876&gt;=INDEX(Matches!$F$2:$F$201,MATCH($A1876&amp;"-1",Matches!$J$2:$J$201,0))),"",IF(AND(D1876=INDEX(Matches!$G$2:$G$201,MATCH($A1876&amp;"-1",Matches!$J$2:$J$201,0)),E1876=INDEX(Matches!$H$2:$H$201,MATCH($A1876&amp;"-1",Matches!$J$2:$J$201,0))),5,IF(SIGN(D1876-E1876)&lt;&gt;SIGN(INDEX(Matches!$G$2:$G$201,MATCH($A1876&amp;"-1",Matches!$J$2:$J$201,0))-INDEX(Matches!$H$2:$H$201,MATCH($A1876&amp;"-1",Matches!$J$2:$J$201,0))),0,IF(D1876-E1876=INDEX(Matches!$G$2:$G$201,MATCH($A1876&amp;"-1",Matches!$J$2:$J$201,0))-INDEX(Matches!$H$2:$H$201,MATCH($A1876&amp;"-1",Matches!$J$2:$J$201,0)),3,2))))),""))</f>
        <v/>
      </c>
      <c r="Y1876" s="12" t="str">
        <f aca="false">IF(OR($B1876="",F1876="",G1876=""),"",IFERROR(IF(OR(INDEX(Matches!$I$2:$I$201,MATCH($A1876&amp;"-2",Matches!$J$2:$J$201,0))="Void",INDEX(Matches!$G$2:$G$201,MATCH($A1876&amp;"-2",Matches!$J$2:$J$201,0))="",INDEX(Matches!$H$2:$H$201,MATCH($A1876&amp;"-2",Matches!$J$2:$J$201,0))=""),"",IF(AND($C1876&lt;&gt;"",INDEX(Matches!$F$2:$F$201,MATCH($A1876&amp;"-2",Matches!$J$2:$J$201,0))&lt;&gt;"",$C1876&gt;=INDEX(Matches!$F$2:$F$201,MATCH($A1876&amp;"-2",Matches!$J$2:$J$201,0))),"",IF(AND(F1876=INDEX(Matches!$G$2:$G$201,MATCH($A1876&amp;"-2",Matches!$J$2:$J$201,0)),G1876=INDEX(Matches!$H$2:$H$201,MATCH($A1876&amp;"-2",Matches!$J$2:$J$201,0))),5,IF(SIGN(F1876-G1876)&lt;&gt;SIGN(INDEX(Matches!$G$2:$G$201,MATCH($A1876&amp;"-2",Matches!$J$2:$J$201,0))-INDEX(Matches!$H$2:$H$201,MATCH($A1876&amp;"-2",Matches!$J$2:$J$201,0))),0,IF(F1876-G1876=INDEX(Matches!$G$2:$G$201,MATCH($A1876&amp;"-2",Matches!$J$2:$J$201,0))-INDEX(Matches!$H$2:$H$201,MATCH($A1876&amp;"-2",Matches!$J$2:$J$201,0)),3,2))))),""))</f>
        <v/>
      </c>
      <c r="Z1876" s="12" t="str">
        <f aca="false">IF(OR($B1876="",H1876="",I1876=""),"",IFERROR(IF(OR(INDEX(Matches!$I$2:$I$201,MATCH($A1876&amp;"-3",Matches!$J$2:$J$201,0))="Void",INDEX(Matches!$G$2:$G$201,MATCH($A1876&amp;"-3",Matches!$J$2:$J$201,0))="",INDEX(Matches!$H$2:$H$201,MATCH($A1876&amp;"-3",Matches!$J$2:$J$201,0))=""),"",IF(AND($C1876&lt;&gt;"",INDEX(Matches!$F$2:$F$201,MATCH($A1876&amp;"-3",Matches!$J$2:$J$201,0))&lt;&gt;"",$C1876&gt;=INDEX(Matches!$F$2:$F$201,MATCH($A1876&amp;"-3",Matches!$J$2:$J$201,0))),"",IF(AND(H1876=INDEX(Matches!$G$2:$G$201,MATCH($A1876&amp;"-3",Matches!$J$2:$J$201,0)),I1876=INDEX(Matches!$H$2:$H$201,MATCH($A1876&amp;"-3",Matches!$J$2:$J$201,0))),5,IF(SIGN(H1876-I1876)&lt;&gt;SIGN(INDEX(Matches!$G$2:$G$201,MATCH($A1876&amp;"-3",Matches!$J$2:$J$201,0))-INDEX(Matches!$H$2:$H$201,MATCH($A1876&amp;"-3",Matches!$J$2:$J$201,0))),0,IF(H1876-I1876=INDEX(Matches!$G$2:$G$201,MATCH($A1876&amp;"-3",Matches!$J$2:$J$201,0))-INDEX(Matches!$H$2:$H$201,MATCH($A1876&amp;"-3",Matches!$J$2:$J$201,0)),3,2))))),""))</f>
        <v/>
      </c>
      <c r="AA1876" s="12" t="str">
        <f aca="false">IF(OR($B1876="",J1876="",K1876=""),"",IFERROR(IF(OR(INDEX(Matches!$I$2:$I$201,MATCH($A1876&amp;"-4",Matches!$J$2:$J$201,0))="Void",INDEX(Matches!$G$2:$G$201,MATCH($A1876&amp;"-4",Matches!$J$2:$J$201,0))="",INDEX(Matches!$H$2:$H$201,MATCH($A1876&amp;"-4",Matches!$J$2:$J$201,0))=""),"",IF(AND($C1876&lt;&gt;"",INDEX(Matches!$F$2:$F$201,MATCH($A1876&amp;"-4",Matches!$J$2:$J$201,0))&lt;&gt;"",$C1876&gt;=INDEX(Matches!$F$2:$F$201,MATCH($A1876&amp;"-4",Matches!$J$2:$J$201,0))),"",IF(AND(J1876=INDEX(Matches!$G$2:$G$201,MATCH($A1876&amp;"-4",Matches!$J$2:$J$201,0)),K1876=INDEX(Matches!$H$2:$H$201,MATCH($A1876&amp;"-4",Matches!$J$2:$J$201,0))),5,IF(SIGN(J1876-K1876)&lt;&gt;SIGN(INDEX(Matches!$G$2:$G$201,MATCH($A1876&amp;"-4",Matches!$J$2:$J$201,0))-INDEX(Matches!$H$2:$H$201,MATCH($A1876&amp;"-4",Matches!$J$2:$J$201,0))),0,IF(J1876-K1876=INDEX(Matches!$G$2:$G$201,MATCH($A1876&amp;"-4",Matches!$J$2:$J$201,0))-INDEX(Matches!$H$2:$H$201,MATCH($A1876&amp;"-4",Matches!$J$2:$J$201,0)),3,2))))),""))</f>
        <v/>
      </c>
      <c r="AB1876" s="12" t="str">
        <f aca="false">IF(OR($B1876="",L1876="",M1876=""),"",IFERROR(IF(OR(INDEX(Matches!$I$2:$I$201,MATCH($A1876&amp;"-5",Matches!$J$2:$J$201,0))="Void",INDEX(Matches!$G$2:$G$201,MATCH($A1876&amp;"-5",Matches!$J$2:$J$201,0))="",INDEX(Matches!$H$2:$H$201,MATCH($A1876&amp;"-5",Matches!$J$2:$J$201,0))=""),"",IF(AND($C1876&lt;&gt;"",INDEX(Matches!$F$2:$F$201,MATCH($A1876&amp;"-5",Matches!$J$2:$J$201,0))&lt;&gt;"",$C1876&gt;=INDEX(Matches!$F$2:$F$201,MATCH($A1876&amp;"-5",Matches!$J$2:$J$201,0))),"",IF(AND(L1876=INDEX(Matches!$G$2:$G$201,MATCH($A1876&amp;"-5",Matches!$J$2:$J$201,0)),M1876=INDEX(Matches!$H$2:$H$201,MATCH($A1876&amp;"-5",Matches!$J$2:$J$201,0))),5,IF(SIGN(L1876-M1876)&lt;&gt;SIGN(INDEX(Matches!$G$2:$G$201,MATCH($A1876&amp;"-5",Matches!$J$2:$J$201,0))-INDEX(Matches!$H$2:$H$201,MATCH($A1876&amp;"-5",Matches!$J$2:$J$201,0))),0,IF(L1876-M1876=INDEX(Matches!$G$2:$G$201,MATCH($A1876&amp;"-5",Matches!$J$2:$J$201,0))-INDEX(Matches!$H$2:$H$201,MATCH($A1876&amp;"-5",Matches!$J$2:$J$201,0)),3,2))))),""))</f>
        <v/>
      </c>
      <c r="AC1876" s="12" t="str">
        <f aca="false">IF(OR($B1876="",N1876="",O1876=""),"",IFERROR(IF(OR(INDEX(Matches!$I$2:$I$201,MATCH($A1876&amp;"-6",Matches!$J$2:$J$201,0))="Void",INDEX(Matches!$G$2:$G$201,MATCH($A1876&amp;"-6",Matches!$J$2:$J$201,0))="",INDEX(Matches!$H$2:$H$201,MATCH($A1876&amp;"-6",Matches!$J$2:$J$201,0))=""),"",IF(AND($C1876&lt;&gt;"",INDEX(Matches!$F$2:$F$201,MATCH($A1876&amp;"-6",Matches!$J$2:$J$201,0))&lt;&gt;"",$C1876&gt;=INDEX(Matches!$F$2:$F$201,MATCH($A1876&amp;"-6",Matches!$J$2:$J$201,0))),"",IF(AND(N1876=INDEX(Matches!$G$2:$G$201,MATCH($A1876&amp;"-6",Matches!$J$2:$J$201,0)),O1876=INDEX(Matches!$H$2:$H$201,MATCH($A1876&amp;"-6",Matches!$J$2:$J$201,0))),5,IF(SIGN(N1876-O1876)&lt;&gt;SIGN(INDEX(Matches!$G$2:$G$201,MATCH($A1876&amp;"-6",Matches!$J$2:$J$201,0))-INDEX(Matches!$H$2:$H$201,MATCH($A1876&amp;"-6",Matches!$J$2:$J$201,0))),0,IF(N1876-O1876=INDEX(Matches!$G$2:$G$201,MATCH($A1876&amp;"-6",Matches!$J$2:$J$201,0))-INDEX(Matches!$H$2:$H$201,MATCH($A1876&amp;"-6",Matches!$J$2:$J$201,0)),3,2))))),""))</f>
        <v/>
      </c>
      <c r="AD1876" s="12" t="str">
        <f aca="false">IF(OR($B1876="",P1876="",Q1876=""),"",IFERROR(IF(OR(INDEX(Matches!$I$2:$I$201,MATCH($A1876&amp;"-7",Matches!$J$2:$J$201,0))="Void",INDEX(Matches!$G$2:$G$201,MATCH($A1876&amp;"-7",Matches!$J$2:$J$201,0))="",INDEX(Matches!$H$2:$H$201,MATCH($A1876&amp;"-7",Matches!$J$2:$J$201,0))=""),"",IF(AND($C1876&lt;&gt;"",INDEX(Matches!$F$2:$F$201,MATCH($A1876&amp;"-7",Matches!$J$2:$J$201,0))&lt;&gt;"",$C1876&gt;=INDEX(Matches!$F$2:$F$201,MATCH($A1876&amp;"-7",Matches!$J$2:$J$201,0))),"",IF(AND(P1876=INDEX(Matches!$G$2:$G$201,MATCH($A1876&amp;"-7",Matches!$J$2:$J$201,0)),Q1876=INDEX(Matches!$H$2:$H$201,MATCH($A1876&amp;"-7",Matches!$J$2:$J$201,0))),5,IF(SIGN(P1876-Q1876)&lt;&gt;SIGN(INDEX(Matches!$G$2:$G$201,MATCH($A1876&amp;"-7",Matches!$J$2:$J$201,0))-INDEX(Matches!$H$2:$H$201,MATCH($A1876&amp;"-7",Matches!$J$2:$J$201,0))),0,IF(P1876-Q1876=INDEX(Matches!$G$2:$G$201,MATCH($A1876&amp;"-7",Matches!$J$2:$J$201,0))-INDEX(Matches!$H$2:$H$201,MATCH($A1876&amp;"-7",Matches!$J$2:$J$201,0)),3,2))))),""))</f>
        <v/>
      </c>
      <c r="AE1876" s="12" t="str">
        <f aca="false">IF(OR($B1876="",R1876="",S1876=""),"",IFERROR(IF(OR(INDEX(Matches!$I$2:$I$201,MATCH($A1876&amp;"-8",Matches!$J$2:$J$201,0))="Void",INDEX(Matches!$G$2:$G$201,MATCH($A1876&amp;"-8",Matches!$J$2:$J$201,0))="",INDEX(Matches!$H$2:$H$201,MATCH($A1876&amp;"-8",Matches!$J$2:$J$201,0))=""),"",IF(AND($C1876&lt;&gt;"",INDEX(Matches!$F$2:$F$201,MATCH($A1876&amp;"-8",Matches!$J$2:$J$201,0))&lt;&gt;"",$C1876&gt;=INDEX(Matches!$F$2:$F$201,MATCH($A1876&amp;"-8",Matches!$J$2:$J$201,0))),"",IF(AND(R1876=INDEX(Matches!$G$2:$G$201,MATCH($A1876&amp;"-8",Matches!$J$2:$J$201,0)),S1876=INDEX(Matches!$H$2:$H$201,MATCH($A1876&amp;"-8",Matches!$J$2:$J$201,0))),5,IF(SIGN(R1876-S1876)&lt;&gt;SIGN(INDEX(Matches!$G$2:$G$201,MATCH($A1876&amp;"-8",Matches!$J$2:$J$201,0))-INDEX(Matches!$H$2:$H$201,MATCH($A1876&amp;"-8",Matches!$J$2:$J$201,0))),0,IF(R1876-S1876=INDEX(Matches!$G$2:$G$201,MATCH($A1876&amp;"-8",Matches!$J$2:$J$201,0))-INDEX(Matches!$H$2:$H$201,MATCH($A1876&amp;"-8",Matches!$J$2:$J$201,0)),3,2))))),""))</f>
        <v/>
      </c>
      <c r="AF1876" s="12" t="str">
        <f aca="false">IF(OR($B1876="",T1876="",U1876=""),"",IFERROR(IF(OR(INDEX(Matches!$I$2:$I$201,MATCH($A1876&amp;"-9",Matches!$J$2:$J$201,0))="Void",INDEX(Matches!$G$2:$G$201,MATCH($A1876&amp;"-9",Matches!$J$2:$J$201,0))="",INDEX(Matches!$H$2:$H$201,MATCH($A1876&amp;"-9",Matches!$J$2:$J$201,0))=""),"",IF(AND($C1876&lt;&gt;"",INDEX(Matches!$F$2:$F$201,MATCH($A1876&amp;"-9",Matches!$J$2:$J$201,0))&lt;&gt;"",$C1876&gt;=INDEX(Matches!$F$2:$F$201,MATCH($A1876&amp;"-9",Matches!$J$2:$J$201,0))),"",IF(AND(T1876=INDEX(Matches!$G$2:$G$201,MATCH($A1876&amp;"-9",Matches!$J$2:$J$201,0)),U1876=INDEX(Matches!$H$2:$H$201,MATCH($A1876&amp;"-9",Matches!$J$2:$J$201,0))),5,IF(SIGN(T1876-U1876)&lt;&gt;SIGN(INDEX(Matches!$G$2:$G$201,MATCH($A1876&amp;"-9",Matches!$J$2:$J$201,0))-INDEX(Matches!$H$2:$H$201,MATCH($A1876&amp;"-9",Matches!$J$2:$J$201,0))),0,IF(T1876-U1876=INDEX(Matches!$G$2:$G$201,MATCH($A1876&amp;"-9",Matches!$J$2:$J$201,0))-INDEX(Matches!$H$2:$H$201,MATCH($A1876&amp;"-9",Matches!$J$2:$J$201,0)),3,2))))),""))</f>
        <v/>
      </c>
      <c r="AG1876" s="12" t="str">
        <f aca="false">IF(OR($B1876="",V1876="",W1876=""),"",IFERROR(IF(OR(INDEX(Matches!$I$2:$I$201,MATCH($A1876&amp;"-10",Matches!$J$2:$J$201,0))="Void",INDEX(Matches!$G$2:$G$201,MATCH($A1876&amp;"-10",Matches!$J$2:$J$201,0))="",INDEX(Matches!$H$2:$H$201,MATCH($A1876&amp;"-10",Matches!$J$2:$J$201,0))=""),"",IF(AND($C1876&lt;&gt;"",INDEX(Matches!$F$2:$F$201,MATCH($A1876&amp;"-10",Matches!$J$2:$J$201,0))&lt;&gt;"",$C1876&gt;=INDEX(Matches!$F$2:$F$201,MATCH($A1876&amp;"-10",Matches!$J$2:$J$201,0))),"",IF(AND(V1876=INDEX(Matches!$G$2:$G$201,MATCH($A1876&amp;"-10",Matches!$J$2:$J$201,0)),W1876=INDEX(Matches!$H$2:$H$201,MATCH($A1876&amp;"-10",Matches!$J$2:$J$201,0))),5,IF(SIGN(V1876-W1876)&lt;&gt;SIGN(INDEX(Matches!$G$2:$G$201,MATCH($A1876&amp;"-10",Matches!$J$2:$J$201,0))-INDEX(Matches!$H$2:$H$201,MATCH($A1876&amp;"-10",Matches!$J$2:$J$201,0))),0,IF(V1876-W1876=INDEX(Matches!$G$2:$G$201,MATCH($A1876&amp;"-10",Matches!$J$2:$J$201,0))-INDEX(Matches!$H$2:$H$201,MATCH($A1876&amp;"-10",Matches!$J$2:$J$201,0)),3,2))))),""))</f>
        <v/>
      </c>
      <c r="AH1876" s="13" t="str">
        <f aca="false">IF($B1876="","",SUM(X1876:AG1876))</f>
        <v/>
      </c>
      <c r="AI1876" s="12" t="str">
        <f aca="false">IF($B1876="","",COUNTIF(X1876:AG1876,5))</f>
        <v/>
      </c>
      <c r="AJ1876" s="12" t="str">
        <f aca="false">IF($B1876="","",COUNTIF(X1876:AG1876,"&gt;=2"))</f>
        <v/>
      </c>
      <c r="AK1876" s="12" t="str">
        <f aca="false">IF($B1876="","",COUNT(X1876:AG1876))</f>
        <v/>
      </c>
    </row>
    <row r="1877" customFormat="false" ht="15" hidden="false" customHeight="false" outlineLevel="0" collapsed="false">
      <c r="A1877" s="7"/>
      <c r="B1877" s="7"/>
      <c r="C1877" s="11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12" t="str">
        <f aca="false">IF(OR($B1877="",D1877="",E1877=""),"",IFERROR(IF(OR(INDEX(Matches!$I$2:$I$201,MATCH($A1877&amp;"-1",Matches!$J$2:$J$201,0))="Void",INDEX(Matches!$G$2:$G$201,MATCH($A1877&amp;"-1",Matches!$J$2:$J$201,0))="",INDEX(Matches!$H$2:$H$201,MATCH($A1877&amp;"-1",Matches!$J$2:$J$201,0))=""),"",IF(AND($C1877&lt;&gt;"",INDEX(Matches!$F$2:$F$201,MATCH($A1877&amp;"-1",Matches!$J$2:$J$201,0))&lt;&gt;"",$C1877&gt;=INDEX(Matches!$F$2:$F$201,MATCH($A1877&amp;"-1",Matches!$J$2:$J$201,0))),"",IF(AND(D1877=INDEX(Matches!$G$2:$G$201,MATCH($A1877&amp;"-1",Matches!$J$2:$J$201,0)),E1877=INDEX(Matches!$H$2:$H$201,MATCH($A1877&amp;"-1",Matches!$J$2:$J$201,0))),5,IF(SIGN(D1877-E1877)&lt;&gt;SIGN(INDEX(Matches!$G$2:$G$201,MATCH($A1877&amp;"-1",Matches!$J$2:$J$201,0))-INDEX(Matches!$H$2:$H$201,MATCH($A1877&amp;"-1",Matches!$J$2:$J$201,0))),0,IF(D1877-E1877=INDEX(Matches!$G$2:$G$201,MATCH($A1877&amp;"-1",Matches!$J$2:$J$201,0))-INDEX(Matches!$H$2:$H$201,MATCH($A1877&amp;"-1",Matches!$J$2:$J$201,0)),3,2))))),""))</f>
        <v/>
      </c>
      <c r="Y1877" s="12" t="str">
        <f aca="false">IF(OR($B1877="",F1877="",G1877=""),"",IFERROR(IF(OR(INDEX(Matches!$I$2:$I$201,MATCH($A1877&amp;"-2",Matches!$J$2:$J$201,0))="Void",INDEX(Matches!$G$2:$G$201,MATCH($A1877&amp;"-2",Matches!$J$2:$J$201,0))="",INDEX(Matches!$H$2:$H$201,MATCH($A1877&amp;"-2",Matches!$J$2:$J$201,0))=""),"",IF(AND($C1877&lt;&gt;"",INDEX(Matches!$F$2:$F$201,MATCH($A1877&amp;"-2",Matches!$J$2:$J$201,0))&lt;&gt;"",$C1877&gt;=INDEX(Matches!$F$2:$F$201,MATCH($A1877&amp;"-2",Matches!$J$2:$J$201,0))),"",IF(AND(F1877=INDEX(Matches!$G$2:$G$201,MATCH($A1877&amp;"-2",Matches!$J$2:$J$201,0)),G1877=INDEX(Matches!$H$2:$H$201,MATCH($A1877&amp;"-2",Matches!$J$2:$J$201,0))),5,IF(SIGN(F1877-G1877)&lt;&gt;SIGN(INDEX(Matches!$G$2:$G$201,MATCH($A1877&amp;"-2",Matches!$J$2:$J$201,0))-INDEX(Matches!$H$2:$H$201,MATCH($A1877&amp;"-2",Matches!$J$2:$J$201,0))),0,IF(F1877-G1877=INDEX(Matches!$G$2:$G$201,MATCH($A1877&amp;"-2",Matches!$J$2:$J$201,0))-INDEX(Matches!$H$2:$H$201,MATCH($A1877&amp;"-2",Matches!$J$2:$J$201,0)),3,2))))),""))</f>
        <v/>
      </c>
      <c r="Z1877" s="12" t="str">
        <f aca="false">IF(OR($B1877="",H1877="",I1877=""),"",IFERROR(IF(OR(INDEX(Matches!$I$2:$I$201,MATCH($A1877&amp;"-3",Matches!$J$2:$J$201,0))="Void",INDEX(Matches!$G$2:$G$201,MATCH($A1877&amp;"-3",Matches!$J$2:$J$201,0))="",INDEX(Matches!$H$2:$H$201,MATCH($A1877&amp;"-3",Matches!$J$2:$J$201,0))=""),"",IF(AND($C1877&lt;&gt;"",INDEX(Matches!$F$2:$F$201,MATCH($A1877&amp;"-3",Matches!$J$2:$J$201,0))&lt;&gt;"",$C1877&gt;=INDEX(Matches!$F$2:$F$201,MATCH($A1877&amp;"-3",Matches!$J$2:$J$201,0))),"",IF(AND(H1877=INDEX(Matches!$G$2:$G$201,MATCH($A1877&amp;"-3",Matches!$J$2:$J$201,0)),I1877=INDEX(Matches!$H$2:$H$201,MATCH($A1877&amp;"-3",Matches!$J$2:$J$201,0))),5,IF(SIGN(H1877-I1877)&lt;&gt;SIGN(INDEX(Matches!$G$2:$G$201,MATCH($A1877&amp;"-3",Matches!$J$2:$J$201,0))-INDEX(Matches!$H$2:$H$201,MATCH($A1877&amp;"-3",Matches!$J$2:$J$201,0))),0,IF(H1877-I1877=INDEX(Matches!$G$2:$G$201,MATCH($A1877&amp;"-3",Matches!$J$2:$J$201,0))-INDEX(Matches!$H$2:$H$201,MATCH($A1877&amp;"-3",Matches!$J$2:$J$201,0)),3,2))))),""))</f>
        <v/>
      </c>
      <c r="AA1877" s="12" t="str">
        <f aca="false">IF(OR($B1877="",J1877="",K1877=""),"",IFERROR(IF(OR(INDEX(Matches!$I$2:$I$201,MATCH($A1877&amp;"-4",Matches!$J$2:$J$201,0))="Void",INDEX(Matches!$G$2:$G$201,MATCH($A1877&amp;"-4",Matches!$J$2:$J$201,0))="",INDEX(Matches!$H$2:$H$201,MATCH($A1877&amp;"-4",Matches!$J$2:$J$201,0))=""),"",IF(AND($C1877&lt;&gt;"",INDEX(Matches!$F$2:$F$201,MATCH($A1877&amp;"-4",Matches!$J$2:$J$201,0))&lt;&gt;"",$C1877&gt;=INDEX(Matches!$F$2:$F$201,MATCH($A1877&amp;"-4",Matches!$J$2:$J$201,0))),"",IF(AND(J1877=INDEX(Matches!$G$2:$G$201,MATCH($A1877&amp;"-4",Matches!$J$2:$J$201,0)),K1877=INDEX(Matches!$H$2:$H$201,MATCH($A1877&amp;"-4",Matches!$J$2:$J$201,0))),5,IF(SIGN(J1877-K1877)&lt;&gt;SIGN(INDEX(Matches!$G$2:$G$201,MATCH($A1877&amp;"-4",Matches!$J$2:$J$201,0))-INDEX(Matches!$H$2:$H$201,MATCH($A1877&amp;"-4",Matches!$J$2:$J$201,0))),0,IF(J1877-K1877=INDEX(Matches!$G$2:$G$201,MATCH($A1877&amp;"-4",Matches!$J$2:$J$201,0))-INDEX(Matches!$H$2:$H$201,MATCH($A1877&amp;"-4",Matches!$J$2:$J$201,0)),3,2))))),""))</f>
        <v/>
      </c>
      <c r="AB1877" s="12" t="str">
        <f aca="false">IF(OR($B1877="",L1877="",M1877=""),"",IFERROR(IF(OR(INDEX(Matches!$I$2:$I$201,MATCH($A1877&amp;"-5",Matches!$J$2:$J$201,0))="Void",INDEX(Matches!$G$2:$G$201,MATCH($A1877&amp;"-5",Matches!$J$2:$J$201,0))="",INDEX(Matches!$H$2:$H$201,MATCH($A1877&amp;"-5",Matches!$J$2:$J$201,0))=""),"",IF(AND($C1877&lt;&gt;"",INDEX(Matches!$F$2:$F$201,MATCH($A1877&amp;"-5",Matches!$J$2:$J$201,0))&lt;&gt;"",$C1877&gt;=INDEX(Matches!$F$2:$F$201,MATCH($A1877&amp;"-5",Matches!$J$2:$J$201,0))),"",IF(AND(L1877=INDEX(Matches!$G$2:$G$201,MATCH($A1877&amp;"-5",Matches!$J$2:$J$201,0)),M1877=INDEX(Matches!$H$2:$H$201,MATCH($A1877&amp;"-5",Matches!$J$2:$J$201,0))),5,IF(SIGN(L1877-M1877)&lt;&gt;SIGN(INDEX(Matches!$G$2:$G$201,MATCH($A1877&amp;"-5",Matches!$J$2:$J$201,0))-INDEX(Matches!$H$2:$H$201,MATCH($A1877&amp;"-5",Matches!$J$2:$J$201,0))),0,IF(L1877-M1877=INDEX(Matches!$G$2:$G$201,MATCH($A1877&amp;"-5",Matches!$J$2:$J$201,0))-INDEX(Matches!$H$2:$H$201,MATCH($A1877&amp;"-5",Matches!$J$2:$J$201,0)),3,2))))),""))</f>
        <v/>
      </c>
      <c r="AC1877" s="12" t="str">
        <f aca="false">IF(OR($B1877="",N1877="",O1877=""),"",IFERROR(IF(OR(INDEX(Matches!$I$2:$I$201,MATCH($A1877&amp;"-6",Matches!$J$2:$J$201,0))="Void",INDEX(Matches!$G$2:$G$201,MATCH($A1877&amp;"-6",Matches!$J$2:$J$201,0))="",INDEX(Matches!$H$2:$H$201,MATCH($A1877&amp;"-6",Matches!$J$2:$J$201,0))=""),"",IF(AND($C1877&lt;&gt;"",INDEX(Matches!$F$2:$F$201,MATCH($A1877&amp;"-6",Matches!$J$2:$J$201,0))&lt;&gt;"",$C1877&gt;=INDEX(Matches!$F$2:$F$201,MATCH($A1877&amp;"-6",Matches!$J$2:$J$201,0))),"",IF(AND(N1877=INDEX(Matches!$G$2:$G$201,MATCH($A1877&amp;"-6",Matches!$J$2:$J$201,0)),O1877=INDEX(Matches!$H$2:$H$201,MATCH($A1877&amp;"-6",Matches!$J$2:$J$201,0))),5,IF(SIGN(N1877-O1877)&lt;&gt;SIGN(INDEX(Matches!$G$2:$G$201,MATCH($A1877&amp;"-6",Matches!$J$2:$J$201,0))-INDEX(Matches!$H$2:$H$201,MATCH($A1877&amp;"-6",Matches!$J$2:$J$201,0))),0,IF(N1877-O1877=INDEX(Matches!$G$2:$G$201,MATCH($A1877&amp;"-6",Matches!$J$2:$J$201,0))-INDEX(Matches!$H$2:$H$201,MATCH($A1877&amp;"-6",Matches!$J$2:$J$201,0)),3,2))))),""))</f>
        <v/>
      </c>
      <c r="AD1877" s="12" t="str">
        <f aca="false">IF(OR($B1877="",P1877="",Q1877=""),"",IFERROR(IF(OR(INDEX(Matches!$I$2:$I$201,MATCH($A1877&amp;"-7",Matches!$J$2:$J$201,0))="Void",INDEX(Matches!$G$2:$G$201,MATCH($A1877&amp;"-7",Matches!$J$2:$J$201,0))="",INDEX(Matches!$H$2:$H$201,MATCH($A1877&amp;"-7",Matches!$J$2:$J$201,0))=""),"",IF(AND($C1877&lt;&gt;"",INDEX(Matches!$F$2:$F$201,MATCH($A1877&amp;"-7",Matches!$J$2:$J$201,0))&lt;&gt;"",$C1877&gt;=INDEX(Matches!$F$2:$F$201,MATCH($A1877&amp;"-7",Matches!$J$2:$J$201,0))),"",IF(AND(P1877=INDEX(Matches!$G$2:$G$201,MATCH($A1877&amp;"-7",Matches!$J$2:$J$201,0)),Q1877=INDEX(Matches!$H$2:$H$201,MATCH($A1877&amp;"-7",Matches!$J$2:$J$201,0))),5,IF(SIGN(P1877-Q1877)&lt;&gt;SIGN(INDEX(Matches!$G$2:$G$201,MATCH($A1877&amp;"-7",Matches!$J$2:$J$201,0))-INDEX(Matches!$H$2:$H$201,MATCH($A1877&amp;"-7",Matches!$J$2:$J$201,0))),0,IF(P1877-Q1877=INDEX(Matches!$G$2:$G$201,MATCH($A1877&amp;"-7",Matches!$J$2:$J$201,0))-INDEX(Matches!$H$2:$H$201,MATCH($A1877&amp;"-7",Matches!$J$2:$J$201,0)),3,2))))),""))</f>
        <v/>
      </c>
      <c r="AE1877" s="12" t="str">
        <f aca="false">IF(OR($B1877="",R1877="",S1877=""),"",IFERROR(IF(OR(INDEX(Matches!$I$2:$I$201,MATCH($A1877&amp;"-8",Matches!$J$2:$J$201,0))="Void",INDEX(Matches!$G$2:$G$201,MATCH($A1877&amp;"-8",Matches!$J$2:$J$201,0))="",INDEX(Matches!$H$2:$H$201,MATCH($A1877&amp;"-8",Matches!$J$2:$J$201,0))=""),"",IF(AND($C1877&lt;&gt;"",INDEX(Matches!$F$2:$F$201,MATCH($A1877&amp;"-8",Matches!$J$2:$J$201,0))&lt;&gt;"",$C1877&gt;=INDEX(Matches!$F$2:$F$201,MATCH($A1877&amp;"-8",Matches!$J$2:$J$201,0))),"",IF(AND(R1877=INDEX(Matches!$G$2:$G$201,MATCH($A1877&amp;"-8",Matches!$J$2:$J$201,0)),S1877=INDEX(Matches!$H$2:$H$201,MATCH($A1877&amp;"-8",Matches!$J$2:$J$201,0))),5,IF(SIGN(R1877-S1877)&lt;&gt;SIGN(INDEX(Matches!$G$2:$G$201,MATCH($A1877&amp;"-8",Matches!$J$2:$J$201,0))-INDEX(Matches!$H$2:$H$201,MATCH($A1877&amp;"-8",Matches!$J$2:$J$201,0))),0,IF(R1877-S1877=INDEX(Matches!$G$2:$G$201,MATCH($A1877&amp;"-8",Matches!$J$2:$J$201,0))-INDEX(Matches!$H$2:$H$201,MATCH($A1877&amp;"-8",Matches!$J$2:$J$201,0)),3,2))))),""))</f>
        <v/>
      </c>
      <c r="AF1877" s="12" t="str">
        <f aca="false">IF(OR($B1877="",T1877="",U1877=""),"",IFERROR(IF(OR(INDEX(Matches!$I$2:$I$201,MATCH($A1877&amp;"-9",Matches!$J$2:$J$201,0))="Void",INDEX(Matches!$G$2:$G$201,MATCH($A1877&amp;"-9",Matches!$J$2:$J$201,0))="",INDEX(Matches!$H$2:$H$201,MATCH($A1877&amp;"-9",Matches!$J$2:$J$201,0))=""),"",IF(AND($C1877&lt;&gt;"",INDEX(Matches!$F$2:$F$201,MATCH($A1877&amp;"-9",Matches!$J$2:$J$201,0))&lt;&gt;"",$C1877&gt;=INDEX(Matches!$F$2:$F$201,MATCH($A1877&amp;"-9",Matches!$J$2:$J$201,0))),"",IF(AND(T1877=INDEX(Matches!$G$2:$G$201,MATCH($A1877&amp;"-9",Matches!$J$2:$J$201,0)),U1877=INDEX(Matches!$H$2:$H$201,MATCH($A1877&amp;"-9",Matches!$J$2:$J$201,0))),5,IF(SIGN(T1877-U1877)&lt;&gt;SIGN(INDEX(Matches!$G$2:$G$201,MATCH($A1877&amp;"-9",Matches!$J$2:$J$201,0))-INDEX(Matches!$H$2:$H$201,MATCH($A1877&amp;"-9",Matches!$J$2:$J$201,0))),0,IF(T1877-U1877=INDEX(Matches!$G$2:$G$201,MATCH($A1877&amp;"-9",Matches!$J$2:$J$201,0))-INDEX(Matches!$H$2:$H$201,MATCH($A1877&amp;"-9",Matches!$J$2:$J$201,0)),3,2))))),""))</f>
        <v/>
      </c>
      <c r="AG1877" s="12" t="str">
        <f aca="false">IF(OR($B1877="",V1877="",W1877=""),"",IFERROR(IF(OR(INDEX(Matches!$I$2:$I$201,MATCH($A1877&amp;"-10",Matches!$J$2:$J$201,0))="Void",INDEX(Matches!$G$2:$G$201,MATCH($A1877&amp;"-10",Matches!$J$2:$J$201,0))="",INDEX(Matches!$H$2:$H$201,MATCH($A1877&amp;"-10",Matches!$J$2:$J$201,0))=""),"",IF(AND($C1877&lt;&gt;"",INDEX(Matches!$F$2:$F$201,MATCH($A1877&amp;"-10",Matches!$J$2:$J$201,0))&lt;&gt;"",$C1877&gt;=INDEX(Matches!$F$2:$F$201,MATCH($A1877&amp;"-10",Matches!$J$2:$J$201,0))),"",IF(AND(V1877=INDEX(Matches!$G$2:$G$201,MATCH($A1877&amp;"-10",Matches!$J$2:$J$201,0)),W1877=INDEX(Matches!$H$2:$H$201,MATCH($A1877&amp;"-10",Matches!$J$2:$J$201,0))),5,IF(SIGN(V1877-W1877)&lt;&gt;SIGN(INDEX(Matches!$G$2:$G$201,MATCH($A1877&amp;"-10",Matches!$J$2:$J$201,0))-INDEX(Matches!$H$2:$H$201,MATCH($A1877&amp;"-10",Matches!$J$2:$J$201,0))),0,IF(V1877-W1877=INDEX(Matches!$G$2:$G$201,MATCH($A1877&amp;"-10",Matches!$J$2:$J$201,0))-INDEX(Matches!$H$2:$H$201,MATCH($A1877&amp;"-10",Matches!$J$2:$J$201,0)),3,2))))),""))</f>
        <v/>
      </c>
      <c r="AH1877" s="13" t="str">
        <f aca="false">IF($B1877="","",SUM(X1877:AG1877))</f>
        <v/>
      </c>
      <c r="AI1877" s="12" t="str">
        <f aca="false">IF($B1877="","",COUNTIF(X1877:AG1877,5))</f>
        <v/>
      </c>
      <c r="AJ1877" s="12" t="str">
        <f aca="false">IF($B1877="","",COUNTIF(X1877:AG1877,"&gt;=2"))</f>
        <v/>
      </c>
      <c r="AK1877" s="12" t="str">
        <f aca="false">IF($B1877="","",COUNT(X1877:AG1877))</f>
        <v/>
      </c>
    </row>
    <row r="1878" customFormat="false" ht="15" hidden="false" customHeight="false" outlineLevel="0" collapsed="false">
      <c r="A1878" s="7"/>
      <c r="B1878" s="7"/>
      <c r="C1878" s="11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12" t="str">
        <f aca="false">IF(OR($B1878="",D1878="",E1878=""),"",IFERROR(IF(OR(INDEX(Matches!$I$2:$I$201,MATCH($A1878&amp;"-1",Matches!$J$2:$J$201,0))="Void",INDEX(Matches!$G$2:$G$201,MATCH($A1878&amp;"-1",Matches!$J$2:$J$201,0))="",INDEX(Matches!$H$2:$H$201,MATCH($A1878&amp;"-1",Matches!$J$2:$J$201,0))=""),"",IF(AND($C1878&lt;&gt;"",INDEX(Matches!$F$2:$F$201,MATCH($A1878&amp;"-1",Matches!$J$2:$J$201,0))&lt;&gt;"",$C1878&gt;=INDEX(Matches!$F$2:$F$201,MATCH($A1878&amp;"-1",Matches!$J$2:$J$201,0))),"",IF(AND(D1878=INDEX(Matches!$G$2:$G$201,MATCH($A1878&amp;"-1",Matches!$J$2:$J$201,0)),E1878=INDEX(Matches!$H$2:$H$201,MATCH($A1878&amp;"-1",Matches!$J$2:$J$201,0))),5,IF(SIGN(D1878-E1878)&lt;&gt;SIGN(INDEX(Matches!$G$2:$G$201,MATCH($A1878&amp;"-1",Matches!$J$2:$J$201,0))-INDEX(Matches!$H$2:$H$201,MATCH($A1878&amp;"-1",Matches!$J$2:$J$201,0))),0,IF(D1878-E1878=INDEX(Matches!$G$2:$G$201,MATCH($A1878&amp;"-1",Matches!$J$2:$J$201,0))-INDEX(Matches!$H$2:$H$201,MATCH($A1878&amp;"-1",Matches!$J$2:$J$201,0)),3,2))))),""))</f>
        <v/>
      </c>
      <c r="Y1878" s="12" t="str">
        <f aca="false">IF(OR($B1878="",F1878="",G1878=""),"",IFERROR(IF(OR(INDEX(Matches!$I$2:$I$201,MATCH($A1878&amp;"-2",Matches!$J$2:$J$201,0))="Void",INDEX(Matches!$G$2:$G$201,MATCH($A1878&amp;"-2",Matches!$J$2:$J$201,0))="",INDEX(Matches!$H$2:$H$201,MATCH($A1878&amp;"-2",Matches!$J$2:$J$201,0))=""),"",IF(AND($C1878&lt;&gt;"",INDEX(Matches!$F$2:$F$201,MATCH($A1878&amp;"-2",Matches!$J$2:$J$201,0))&lt;&gt;"",$C1878&gt;=INDEX(Matches!$F$2:$F$201,MATCH($A1878&amp;"-2",Matches!$J$2:$J$201,0))),"",IF(AND(F1878=INDEX(Matches!$G$2:$G$201,MATCH($A1878&amp;"-2",Matches!$J$2:$J$201,0)),G1878=INDEX(Matches!$H$2:$H$201,MATCH($A1878&amp;"-2",Matches!$J$2:$J$201,0))),5,IF(SIGN(F1878-G1878)&lt;&gt;SIGN(INDEX(Matches!$G$2:$G$201,MATCH($A1878&amp;"-2",Matches!$J$2:$J$201,0))-INDEX(Matches!$H$2:$H$201,MATCH($A1878&amp;"-2",Matches!$J$2:$J$201,0))),0,IF(F1878-G1878=INDEX(Matches!$G$2:$G$201,MATCH($A1878&amp;"-2",Matches!$J$2:$J$201,0))-INDEX(Matches!$H$2:$H$201,MATCH($A1878&amp;"-2",Matches!$J$2:$J$201,0)),3,2))))),""))</f>
        <v/>
      </c>
      <c r="Z1878" s="12" t="str">
        <f aca="false">IF(OR($B1878="",H1878="",I1878=""),"",IFERROR(IF(OR(INDEX(Matches!$I$2:$I$201,MATCH($A1878&amp;"-3",Matches!$J$2:$J$201,0))="Void",INDEX(Matches!$G$2:$G$201,MATCH($A1878&amp;"-3",Matches!$J$2:$J$201,0))="",INDEX(Matches!$H$2:$H$201,MATCH($A1878&amp;"-3",Matches!$J$2:$J$201,0))=""),"",IF(AND($C1878&lt;&gt;"",INDEX(Matches!$F$2:$F$201,MATCH($A1878&amp;"-3",Matches!$J$2:$J$201,0))&lt;&gt;"",$C1878&gt;=INDEX(Matches!$F$2:$F$201,MATCH($A1878&amp;"-3",Matches!$J$2:$J$201,0))),"",IF(AND(H1878=INDEX(Matches!$G$2:$G$201,MATCH($A1878&amp;"-3",Matches!$J$2:$J$201,0)),I1878=INDEX(Matches!$H$2:$H$201,MATCH($A1878&amp;"-3",Matches!$J$2:$J$201,0))),5,IF(SIGN(H1878-I1878)&lt;&gt;SIGN(INDEX(Matches!$G$2:$G$201,MATCH($A1878&amp;"-3",Matches!$J$2:$J$201,0))-INDEX(Matches!$H$2:$H$201,MATCH($A1878&amp;"-3",Matches!$J$2:$J$201,0))),0,IF(H1878-I1878=INDEX(Matches!$G$2:$G$201,MATCH($A1878&amp;"-3",Matches!$J$2:$J$201,0))-INDEX(Matches!$H$2:$H$201,MATCH($A1878&amp;"-3",Matches!$J$2:$J$201,0)),3,2))))),""))</f>
        <v/>
      </c>
      <c r="AA1878" s="12" t="str">
        <f aca="false">IF(OR($B1878="",J1878="",K1878=""),"",IFERROR(IF(OR(INDEX(Matches!$I$2:$I$201,MATCH($A1878&amp;"-4",Matches!$J$2:$J$201,0))="Void",INDEX(Matches!$G$2:$G$201,MATCH($A1878&amp;"-4",Matches!$J$2:$J$201,0))="",INDEX(Matches!$H$2:$H$201,MATCH($A1878&amp;"-4",Matches!$J$2:$J$201,0))=""),"",IF(AND($C1878&lt;&gt;"",INDEX(Matches!$F$2:$F$201,MATCH($A1878&amp;"-4",Matches!$J$2:$J$201,0))&lt;&gt;"",$C1878&gt;=INDEX(Matches!$F$2:$F$201,MATCH($A1878&amp;"-4",Matches!$J$2:$J$201,0))),"",IF(AND(J1878=INDEX(Matches!$G$2:$G$201,MATCH($A1878&amp;"-4",Matches!$J$2:$J$201,0)),K1878=INDEX(Matches!$H$2:$H$201,MATCH($A1878&amp;"-4",Matches!$J$2:$J$201,0))),5,IF(SIGN(J1878-K1878)&lt;&gt;SIGN(INDEX(Matches!$G$2:$G$201,MATCH($A1878&amp;"-4",Matches!$J$2:$J$201,0))-INDEX(Matches!$H$2:$H$201,MATCH($A1878&amp;"-4",Matches!$J$2:$J$201,0))),0,IF(J1878-K1878=INDEX(Matches!$G$2:$G$201,MATCH($A1878&amp;"-4",Matches!$J$2:$J$201,0))-INDEX(Matches!$H$2:$H$201,MATCH($A1878&amp;"-4",Matches!$J$2:$J$201,0)),3,2))))),""))</f>
        <v/>
      </c>
      <c r="AB1878" s="12" t="str">
        <f aca="false">IF(OR($B1878="",L1878="",M1878=""),"",IFERROR(IF(OR(INDEX(Matches!$I$2:$I$201,MATCH($A1878&amp;"-5",Matches!$J$2:$J$201,0))="Void",INDEX(Matches!$G$2:$G$201,MATCH($A1878&amp;"-5",Matches!$J$2:$J$201,0))="",INDEX(Matches!$H$2:$H$201,MATCH($A1878&amp;"-5",Matches!$J$2:$J$201,0))=""),"",IF(AND($C1878&lt;&gt;"",INDEX(Matches!$F$2:$F$201,MATCH($A1878&amp;"-5",Matches!$J$2:$J$201,0))&lt;&gt;"",$C1878&gt;=INDEX(Matches!$F$2:$F$201,MATCH($A1878&amp;"-5",Matches!$J$2:$J$201,0))),"",IF(AND(L1878=INDEX(Matches!$G$2:$G$201,MATCH($A1878&amp;"-5",Matches!$J$2:$J$201,0)),M1878=INDEX(Matches!$H$2:$H$201,MATCH($A1878&amp;"-5",Matches!$J$2:$J$201,0))),5,IF(SIGN(L1878-M1878)&lt;&gt;SIGN(INDEX(Matches!$G$2:$G$201,MATCH($A1878&amp;"-5",Matches!$J$2:$J$201,0))-INDEX(Matches!$H$2:$H$201,MATCH($A1878&amp;"-5",Matches!$J$2:$J$201,0))),0,IF(L1878-M1878=INDEX(Matches!$G$2:$G$201,MATCH($A1878&amp;"-5",Matches!$J$2:$J$201,0))-INDEX(Matches!$H$2:$H$201,MATCH($A1878&amp;"-5",Matches!$J$2:$J$201,0)),3,2))))),""))</f>
        <v/>
      </c>
      <c r="AC1878" s="12" t="str">
        <f aca="false">IF(OR($B1878="",N1878="",O1878=""),"",IFERROR(IF(OR(INDEX(Matches!$I$2:$I$201,MATCH($A1878&amp;"-6",Matches!$J$2:$J$201,0))="Void",INDEX(Matches!$G$2:$G$201,MATCH($A1878&amp;"-6",Matches!$J$2:$J$201,0))="",INDEX(Matches!$H$2:$H$201,MATCH($A1878&amp;"-6",Matches!$J$2:$J$201,0))=""),"",IF(AND($C1878&lt;&gt;"",INDEX(Matches!$F$2:$F$201,MATCH($A1878&amp;"-6",Matches!$J$2:$J$201,0))&lt;&gt;"",$C1878&gt;=INDEX(Matches!$F$2:$F$201,MATCH($A1878&amp;"-6",Matches!$J$2:$J$201,0))),"",IF(AND(N1878=INDEX(Matches!$G$2:$G$201,MATCH($A1878&amp;"-6",Matches!$J$2:$J$201,0)),O1878=INDEX(Matches!$H$2:$H$201,MATCH($A1878&amp;"-6",Matches!$J$2:$J$201,0))),5,IF(SIGN(N1878-O1878)&lt;&gt;SIGN(INDEX(Matches!$G$2:$G$201,MATCH($A1878&amp;"-6",Matches!$J$2:$J$201,0))-INDEX(Matches!$H$2:$H$201,MATCH($A1878&amp;"-6",Matches!$J$2:$J$201,0))),0,IF(N1878-O1878=INDEX(Matches!$G$2:$G$201,MATCH($A1878&amp;"-6",Matches!$J$2:$J$201,0))-INDEX(Matches!$H$2:$H$201,MATCH($A1878&amp;"-6",Matches!$J$2:$J$201,0)),3,2))))),""))</f>
        <v/>
      </c>
      <c r="AD1878" s="12" t="str">
        <f aca="false">IF(OR($B1878="",P1878="",Q1878=""),"",IFERROR(IF(OR(INDEX(Matches!$I$2:$I$201,MATCH($A1878&amp;"-7",Matches!$J$2:$J$201,0))="Void",INDEX(Matches!$G$2:$G$201,MATCH($A1878&amp;"-7",Matches!$J$2:$J$201,0))="",INDEX(Matches!$H$2:$H$201,MATCH($A1878&amp;"-7",Matches!$J$2:$J$201,0))=""),"",IF(AND($C1878&lt;&gt;"",INDEX(Matches!$F$2:$F$201,MATCH($A1878&amp;"-7",Matches!$J$2:$J$201,0))&lt;&gt;"",$C1878&gt;=INDEX(Matches!$F$2:$F$201,MATCH($A1878&amp;"-7",Matches!$J$2:$J$201,0))),"",IF(AND(P1878=INDEX(Matches!$G$2:$G$201,MATCH($A1878&amp;"-7",Matches!$J$2:$J$201,0)),Q1878=INDEX(Matches!$H$2:$H$201,MATCH($A1878&amp;"-7",Matches!$J$2:$J$201,0))),5,IF(SIGN(P1878-Q1878)&lt;&gt;SIGN(INDEX(Matches!$G$2:$G$201,MATCH($A1878&amp;"-7",Matches!$J$2:$J$201,0))-INDEX(Matches!$H$2:$H$201,MATCH($A1878&amp;"-7",Matches!$J$2:$J$201,0))),0,IF(P1878-Q1878=INDEX(Matches!$G$2:$G$201,MATCH($A1878&amp;"-7",Matches!$J$2:$J$201,0))-INDEX(Matches!$H$2:$H$201,MATCH($A1878&amp;"-7",Matches!$J$2:$J$201,0)),3,2))))),""))</f>
        <v/>
      </c>
      <c r="AE1878" s="12" t="str">
        <f aca="false">IF(OR($B1878="",R1878="",S1878=""),"",IFERROR(IF(OR(INDEX(Matches!$I$2:$I$201,MATCH($A1878&amp;"-8",Matches!$J$2:$J$201,0))="Void",INDEX(Matches!$G$2:$G$201,MATCH($A1878&amp;"-8",Matches!$J$2:$J$201,0))="",INDEX(Matches!$H$2:$H$201,MATCH($A1878&amp;"-8",Matches!$J$2:$J$201,0))=""),"",IF(AND($C1878&lt;&gt;"",INDEX(Matches!$F$2:$F$201,MATCH($A1878&amp;"-8",Matches!$J$2:$J$201,0))&lt;&gt;"",$C1878&gt;=INDEX(Matches!$F$2:$F$201,MATCH($A1878&amp;"-8",Matches!$J$2:$J$201,0))),"",IF(AND(R1878=INDEX(Matches!$G$2:$G$201,MATCH($A1878&amp;"-8",Matches!$J$2:$J$201,0)),S1878=INDEX(Matches!$H$2:$H$201,MATCH($A1878&amp;"-8",Matches!$J$2:$J$201,0))),5,IF(SIGN(R1878-S1878)&lt;&gt;SIGN(INDEX(Matches!$G$2:$G$201,MATCH($A1878&amp;"-8",Matches!$J$2:$J$201,0))-INDEX(Matches!$H$2:$H$201,MATCH($A1878&amp;"-8",Matches!$J$2:$J$201,0))),0,IF(R1878-S1878=INDEX(Matches!$G$2:$G$201,MATCH($A1878&amp;"-8",Matches!$J$2:$J$201,0))-INDEX(Matches!$H$2:$H$201,MATCH($A1878&amp;"-8",Matches!$J$2:$J$201,0)),3,2))))),""))</f>
        <v/>
      </c>
      <c r="AF1878" s="12" t="str">
        <f aca="false">IF(OR($B1878="",T1878="",U1878=""),"",IFERROR(IF(OR(INDEX(Matches!$I$2:$I$201,MATCH($A1878&amp;"-9",Matches!$J$2:$J$201,0))="Void",INDEX(Matches!$G$2:$G$201,MATCH($A1878&amp;"-9",Matches!$J$2:$J$201,0))="",INDEX(Matches!$H$2:$H$201,MATCH($A1878&amp;"-9",Matches!$J$2:$J$201,0))=""),"",IF(AND($C1878&lt;&gt;"",INDEX(Matches!$F$2:$F$201,MATCH($A1878&amp;"-9",Matches!$J$2:$J$201,0))&lt;&gt;"",$C1878&gt;=INDEX(Matches!$F$2:$F$201,MATCH($A1878&amp;"-9",Matches!$J$2:$J$201,0))),"",IF(AND(T1878=INDEX(Matches!$G$2:$G$201,MATCH($A1878&amp;"-9",Matches!$J$2:$J$201,0)),U1878=INDEX(Matches!$H$2:$H$201,MATCH($A1878&amp;"-9",Matches!$J$2:$J$201,0))),5,IF(SIGN(T1878-U1878)&lt;&gt;SIGN(INDEX(Matches!$G$2:$G$201,MATCH($A1878&amp;"-9",Matches!$J$2:$J$201,0))-INDEX(Matches!$H$2:$H$201,MATCH($A1878&amp;"-9",Matches!$J$2:$J$201,0))),0,IF(T1878-U1878=INDEX(Matches!$G$2:$G$201,MATCH($A1878&amp;"-9",Matches!$J$2:$J$201,0))-INDEX(Matches!$H$2:$H$201,MATCH($A1878&amp;"-9",Matches!$J$2:$J$201,0)),3,2))))),""))</f>
        <v/>
      </c>
      <c r="AG1878" s="12" t="str">
        <f aca="false">IF(OR($B1878="",V1878="",W1878=""),"",IFERROR(IF(OR(INDEX(Matches!$I$2:$I$201,MATCH($A1878&amp;"-10",Matches!$J$2:$J$201,0))="Void",INDEX(Matches!$G$2:$G$201,MATCH($A1878&amp;"-10",Matches!$J$2:$J$201,0))="",INDEX(Matches!$H$2:$H$201,MATCH($A1878&amp;"-10",Matches!$J$2:$J$201,0))=""),"",IF(AND($C1878&lt;&gt;"",INDEX(Matches!$F$2:$F$201,MATCH($A1878&amp;"-10",Matches!$J$2:$J$201,0))&lt;&gt;"",$C1878&gt;=INDEX(Matches!$F$2:$F$201,MATCH($A1878&amp;"-10",Matches!$J$2:$J$201,0))),"",IF(AND(V1878=INDEX(Matches!$G$2:$G$201,MATCH($A1878&amp;"-10",Matches!$J$2:$J$201,0)),W1878=INDEX(Matches!$H$2:$H$201,MATCH($A1878&amp;"-10",Matches!$J$2:$J$201,0))),5,IF(SIGN(V1878-W1878)&lt;&gt;SIGN(INDEX(Matches!$G$2:$G$201,MATCH($A1878&amp;"-10",Matches!$J$2:$J$201,0))-INDEX(Matches!$H$2:$H$201,MATCH($A1878&amp;"-10",Matches!$J$2:$J$201,0))),0,IF(V1878-W1878=INDEX(Matches!$G$2:$G$201,MATCH($A1878&amp;"-10",Matches!$J$2:$J$201,0))-INDEX(Matches!$H$2:$H$201,MATCH($A1878&amp;"-10",Matches!$J$2:$J$201,0)),3,2))))),""))</f>
        <v/>
      </c>
      <c r="AH1878" s="13" t="str">
        <f aca="false">IF($B1878="","",SUM(X1878:AG1878))</f>
        <v/>
      </c>
      <c r="AI1878" s="12" t="str">
        <f aca="false">IF($B1878="","",COUNTIF(X1878:AG1878,5))</f>
        <v/>
      </c>
      <c r="AJ1878" s="12" t="str">
        <f aca="false">IF($B1878="","",COUNTIF(X1878:AG1878,"&gt;=2"))</f>
        <v/>
      </c>
      <c r="AK1878" s="12" t="str">
        <f aca="false">IF($B1878="","",COUNT(X1878:AG1878))</f>
        <v/>
      </c>
    </row>
    <row r="1879" customFormat="false" ht="15" hidden="false" customHeight="false" outlineLevel="0" collapsed="false">
      <c r="A1879" s="7"/>
      <c r="B1879" s="7"/>
      <c r="C1879" s="11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12" t="str">
        <f aca="false">IF(OR($B1879="",D1879="",E1879=""),"",IFERROR(IF(OR(INDEX(Matches!$I$2:$I$201,MATCH($A1879&amp;"-1",Matches!$J$2:$J$201,0))="Void",INDEX(Matches!$G$2:$G$201,MATCH($A1879&amp;"-1",Matches!$J$2:$J$201,0))="",INDEX(Matches!$H$2:$H$201,MATCH($A1879&amp;"-1",Matches!$J$2:$J$201,0))=""),"",IF(AND($C1879&lt;&gt;"",INDEX(Matches!$F$2:$F$201,MATCH($A1879&amp;"-1",Matches!$J$2:$J$201,0))&lt;&gt;"",$C1879&gt;=INDEX(Matches!$F$2:$F$201,MATCH($A1879&amp;"-1",Matches!$J$2:$J$201,0))),"",IF(AND(D1879=INDEX(Matches!$G$2:$G$201,MATCH($A1879&amp;"-1",Matches!$J$2:$J$201,0)),E1879=INDEX(Matches!$H$2:$H$201,MATCH($A1879&amp;"-1",Matches!$J$2:$J$201,0))),5,IF(SIGN(D1879-E1879)&lt;&gt;SIGN(INDEX(Matches!$G$2:$G$201,MATCH($A1879&amp;"-1",Matches!$J$2:$J$201,0))-INDEX(Matches!$H$2:$H$201,MATCH($A1879&amp;"-1",Matches!$J$2:$J$201,0))),0,IF(D1879-E1879=INDEX(Matches!$G$2:$G$201,MATCH($A1879&amp;"-1",Matches!$J$2:$J$201,0))-INDEX(Matches!$H$2:$H$201,MATCH($A1879&amp;"-1",Matches!$J$2:$J$201,0)),3,2))))),""))</f>
        <v/>
      </c>
      <c r="Y1879" s="12" t="str">
        <f aca="false">IF(OR($B1879="",F1879="",G1879=""),"",IFERROR(IF(OR(INDEX(Matches!$I$2:$I$201,MATCH($A1879&amp;"-2",Matches!$J$2:$J$201,0))="Void",INDEX(Matches!$G$2:$G$201,MATCH($A1879&amp;"-2",Matches!$J$2:$J$201,0))="",INDEX(Matches!$H$2:$H$201,MATCH($A1879&amp;"-2",Matches!$J$2:$J$201,0))=""),"",IF(AND($C1879&lt;&gt;"",INDEX(Matches!$F$2:$F$201,MATCH($A1879&amp;"-2",Matches!$J$2:$J$201,0))&lt;&gt;"",$C1879&gt;=INDEX(Matches!$F$2:$F$201,MATCH($A1879&amp;"-2",Matches!$J$2:$J$201,0))),"",IF(AND(F1879=INDEX(Matches!$G$2:$G$201,MATCH($A1879&amp;"-2",Matches!$J$2:$J$201,0)),G1879=INDEX(Matches!$H$2:$H$201,MATCH($A1879&amp;"-2",Matches!$J$2:$J$201,0))),5,IF(SIGN(F1879-G1879)&lt;&gt;SIGN(INDEX(Matches!$G$2:$G$201,MATCH($A1879&amp;"-2",Matches!$J$2:$J$201,0))-INDEX(Matches!$H$2:$H$201,MATCH($A1879&amp;"-2",Matches!$J$2:$J$201,0))),0,IF(F1879-G1879=INDEX(Matches!$G$2:$G$201,MATCH($A1879&amp;"-2",Matches!$J$2:$J$201,0))-INDEX(Matches!$H$2:$H$201,MATCH($A1879&amp;"-2",Matches!$J$2:$J$201,0)),3,2))))),""))</f>
        <v/>
      </c>
      <c r="Z1879" s="12" t="str">
        <f aca="false">IF(OR($B1879="",H1879="",I1879=""),"",IFERROR(IF(OR(INDEX(Matches!$I$2:$I$201,MATCH($A1879&amp;"-3",Matches!$J$2:$J$201,0))="Void",INDEX(Matches!$G$2:$G$201,MATCH($A1879&amp;"-3",Matches!$J$2:$J$201,0))="",INDEX(Matches!$H$2:$H$201,MATCH($A1879&amp;"-3",Matches!$J$2:$J$201,0))=""),"",IF(AND($C1879&lt;&gt;"",INDEX(Matches!$F$2:$F$201,MATCH($A1879&amp;"-3",Matches!$J$2:$J$201,0))&lt;&gt;"",$C1879&gt;=INDEX(Matches!$F$2:$F$201,MATCH($A1879&amp;"-3",Matches!$J$2:$J$201,0))),"",IF(AND(H1879=INDEX(Matches!$G$2:$G$201,MATCH($A1879&amp;"-3",Matches!$J$2:$J$201,0)),I1879=INDEX(Matches!$H$2:$H$201,MATCH($A1879&amp;"-3",Matches!$J$2:$J$201,0))),5,IF(SIGN(H1879-I1879)&lt;&gt;SIGN(INDEX(Matches!$G$2:$G$201,MATCH($A1879&amp;"-3",Matches!$J$2:$J$201,0))-INDEX(Matches!$H$2:$H$201,MATCH($A1879&amp;"-3",Matches!$J$2:$J$201,0))),0,IF(H1879-I1879=INDEX(Matches!$G$2:$G$201,MATCH($A1879&amp;"-3",Matches!$J$2:$J$201,0))-INDEX(Matches!$H$2:$H$201,MATCH($A1879&amp;"-3",Matches!$J$2:$J$201,0)),3,2))))),""))</f>
        <v/>
      </c>
      <c r="AA1879" s="12" t="str">
        <f aca="false">IF(OR($B1879="",J1879="",K1879=""),"",IFERROR(IF(OR(INDEX(Matches!$I$2:$I$201,MATCH($A1879&amp;"-4",Matches!$J$2:$J$201,0))="Void",INDEX(Matches!$G$2:$G$201,MATCH($A1879&amp;"-4",Matches!$J$2:$J$201,0))="",INDEX(Matches!$H$2:$H$201,MATCH($A1879&amp;"-4",Matches!$J$2:$J$201,0))=""),"",IF(AND($C1879&lt;&gt;"",INDEX(Matches!$F$2:$F$201,MATCH($A1879&amp;"-4",Matches!$J$2:$J$201,0))&lt;&gt;"",$C1879&gt;=INDEX(Matches!$F$2:$F$201,MATCH($A1879&amp;"-4",Matches!$J$2:$J$201,0))),"",IF(AND(J1879=INDEX(Matches!$G$2:$G$201,MATCH($A1879&amp;"-4",Matches!$J$2:$J$201,0)),K1879=INDEX(Matches!$H$2:$H$201,MATCH($A1879&amp;"-4",Matches!$J$2:$J$201,0))),5,IF(SIGN(J1879-K1879)&lt;&gt;SIGN(INDEX(Matches!$G$2:$G$201,MATCH($A1879&amp;"-4",Matches!$J$2:$J$201,0))-INDEX(Matches!$H$2:$H$201,MATCH($A1879&amp;"-4",Matches!$J$2:$J$201,0))),0,IF(J1879-K1879=INDEX(Matches!$G$2:$G$201,MATCH($A1879&amp;"-4",Matches!$J$2:$J$201,0))-INDEX(Matches!$H$2:$H$201,MATCH($A1879&amp;"-4",Matches!$J$2:$J$201,0)),3,2))))),""))</f>
        <v/>
      </c>
      <c r="AB1879" s="12" t="str">
        <f aca="false">IF(OR($B1879="",L1879="",M1879=""),"",IFERROR(IF(OR(INDEX(Matches!$I$2:$I$201,MATCH($A1879&amp;"-5",Matches!$J$2:$J$201,0))="Void",INDEX(Matches!$G$2:$G$201,MATCH($A1879&amp;"-5",Matches!$J$2:$J$201,0))="",INDEX(Matches!$H$2:$H$201,MATCH($A1879&amp;"-5",Matches!$J$2:$J$201,0))=""),"",IF(AND($C1879&lt;&gt;"",INDEX(Matches!$F$2:$F$201,MATCH($A1879&amp;"-5",Matches!$J$2:$J$201,0))&lt;&gt;"",$C1879&gt;=INDEX(Matches!$F$2:$F$201,MATCH($A1879&amp;"-5",Matches!$J$2:$J$201,0))),"",IF(AND(L1879=INDEX(Matches!$G$2:$G$201,MATCH($A1879&amp;"-5",Matches!$J$2:$J$201,0)),M1879=INDEX(Matches!$H$2:$H$201,MATCH($A1879&amp;"-5",Matches!$J$2:$J$201,0))),5,IF(SIGN(L1879-M1879)&lt;&gt;SIGN(INDEX(Matches!$G$2:$G$201,MATCH($A1879&amp;"-5",Matches!$J$2:$J$201,0))-INDEX(Matches!$H$2:$H$201,MATCH($A1879&amp;"-5",Matches!$J$2:$J$201,0))),0,IF(L1879-M1879=INDEX(Matches!$G$2:$G$201,MATCH($A1879&amp;"-5",Matches!$J$2:$J$201,0))-INDEX(Matches!$H$2:$H$201,MATCH($A1879&amp;"-5",Matches!$J$2:$J$201,0)),3,2))))),""))</f>
        <v/>
      </c>
      <c r="AC1879" s="12" t="str">
        <f aca="false">IF(OR($B1879="",N1879="",O1879=""),"",IFERROR(IF(OR(INDEX(Matches!$I$2:$I$201,MATCH($A1879&amp;"-6",Matches!$J$2:$J$201,0))="Void",INDEX(Matches!$G$2:$G$201,MATCH($A1879&amp;"-6",Matches!$J$2:$J$201,0))="",INDEX(Matches!$H$2:$H$201,MATCH($A1879&amp;"-6",Matches!$J$2:$J$201,0))=""),"",IF(AND($C1879&lt;&gt;"",INDEX(Matches!$F$2:$F$201,MATCH($A1879&amp;"-6",Matches!$J$2:$J$201,0))&lt;&gt;"",$C1879&gt;=INDEX(Matches!$F$2:$F$201,MATCH($A1879&amp;"-6",Matches!$J$2:$J$201,0))),"",IF(AND(N1879=INDEX(Matches!$G$2:$G$201,MATCH($A1879&amp;"-6",Matches!$J$2:$J$201,0)),O1879=INDEX(Matches!$H$2:$H$201,MATCH($A1879&amp;"-6",Matches!$J$2:$J$201,0))),5,IF(SIGN(N1879-O1879)&lt;&gt;SIGN(INDEX(Matches!$G$2:$G$201,MATCH($A1879&amp;"-6",Matches!$J$2:$J$201,0))-INDEX(Matches!$H$2:$H$201,MATCH($A1879&amp;"-6",Matches!$J$2:$J$201,0))),0,IF(N1879-O1879=INDEX(Matches!$G$2:$G$201,MATCH($A1879&amp;"-6",Matches!$J$2:$J$201,0))-INDEX(Matches!$H$2:$H$201,MATCH($A1879&amp;"-6",Matches!$J$2:$J$201,0)),3,2))))),""))</f>
        <v/>
      </c>
      <c r="AD1879" s="12" t="str">
        <f aca="false">IF(OR($B1879="",P1879="",Q1879=""),"",IFERROR(IF(OR(INDEX(Matches!$I$2:$I$201,MATCH($A1879&amp;"-7",Matches!$J$2:$J$201,0))="Void",INDEX(Matches!$G$2:$G$201,MATCH($A1879&amp;"-7",Matches!$J$2:$J$201,0))="",INDEX(Matches!$H$2:$H$201,MATCH($A1879&amp;"-7",Matches!$J$2:$J$201,0))=""),"",IF(AND($C1879&lt;&gt;"",INDEX(Matches!$F$2:$F$201,MATCH($A1879&amp;"-7",Matches!$J$2:$J$201,0))&lt;&gt;"",$C1879&gt;=INDEX(Matches!$F$2:$F$201,MATCH($A1879&amp;"-7",Matches!$J$2:$J$201,0))),"",IF(AND(P1879=INDEX(Matches!$G$2:$G$201,MATCH($A1879&amp;"-7",Matches!$J$2:$J$201,0)),Q1879=INDEX(Matches!$H$2:$H$201,MATCH($A1879&amp;"-7",Matches!$J$2:$J$201,0))),5,IF(SIGN(P1879-Q1879)&lt;&gt;SIGN(INDEX(Matches!$G$2:$G$201,MATCH($A1879&amp;"-7",Matches!$J$2:$J$201,0))-INDEX(Matches!$H$2:$H$201,MATCH($A1879&amp;"-7",Matches!$J$2:$J$201,0))),0,IF(P1879-Q1879=INDEX(Matches!$G$2:$G$201,MATCH($A1879&amp;"-7",Matches!$J$2:$J$201,0))-INDEX(Matches!$H$2:$H$201,MATCH($A1879&amp;"-7",Matches!$J$2:$J$201,0)),3,2))))),""))</f>
        <v/>
      </c>
      <c r="AE1879" s="12" t="str">
        <f aca="false">IF(OR($B1879="",R1879="",S1879=""),"",IFERROR(IF(OR(INDEX(Matches!$I$2:$I$201,MATCH($A1879&amp;"-8",Matches!$J$2:$J$201,0))="Void",INDEX(Matches!$G$2:$G$201,MATCH($A1879&amp;"-8",Matches!$J$2:$J$201,0))="",INDEX(Matches!$H$2:$H$201,MATCH($A1879&amp;"-8",Matches!$J$2:$J$201,0))=""),"",IF(AND($C1879&lt;&gt;"",INDEX(Matches!$F$2:$F$201,MATCH($A1879&amp;"-8",Matches!$J$2:$J$201,0))&lt;&gt;"",$C1879&gt;=INDEX(Matches!$F$2:$F$201,MATCH($A1879&amp;"-8",Matches!$J$2:$J$201,0))),"",IF(AND(R1879=INDEX(Matches!$G$2:$G$201,MATCH($A1879&amp;"-8",Matches!$J$2:$J$201,0)),S1879=INDEX(Matches!$H$2:$H$201,MATCH($A1879&amp;"-8",Matches!$J$2:$J$201,0))),5,IF(SIGN(R1879-S1879)&lt;&gt;SIGN(INDEX(Matches!$G$2:$G$201,MATCH($A1879&amp;"-8",Matches!$J$2:$J$201,0))-INDEX(Matches!$H$2:$H$201,MATCH($A1879&amp;"-8",Matches!$J$2:$J$201,0))),0,IF(R1879-S1879=INDEX(Matches!$G$2:$G$201,MATCH($A1879&amp;"-8",Matches!$J$2:$J$201,0))-INDEX(Matches!$H$2:$H$201,MATCH($A1879&amp;"-8",Matches!$J$2:$J$201,0)),3,2))))),""))</f>
        <v/>
      </c>
      <c r="AF1879" s="12" t="str">
        <f aca="false">IF(OR($B1879="",T1879="",U1879=""),"",IFERROR(IF(OR(INDEX(Matches!$I$2:$I$201,MATCH($A1879&amp;"-9",Matches!$J$2:$J$201,0))="Void",INDEX(Matches!$G$2:$G$201,MATCH($A1879&amp;"-9",Matches!$J$2:$J$201,0))="",INDEX(Matches!$H$2:$H$201,MATCH($A1879&amp;"-9",Matches!$J$2:$J$201,0))=""),"",IF(AND($C1879&lt;&gt;"",INDEX(Matches!$F$2:$F$201,MATCH($A1879&amp;"-9",Matches!$J$2:$J$201,0))&lt;&gt;"",$C1879&gt;=INDEX(Matches!$F$2:$F$201,MATCH($A1879&amp;"-9",Matches!$J$2:$J$201,0))),"",IF(AND(T1879=INDEX(Matches!$G$2:$G$201,MATCH($A1879&amp;"-9",Matches!$J$2:$J$201,0)),U1879=INDEX(Matches!$H$2:$H$201,MATCH($A1879&amp;"-9",Matches!$J$2:$J$201,0))),5,IF(SIGN(T1879-U1879)&lt;&gt;SIGN(INDEX(Matches!$G$2:$G$201,MATCH($A1879&amp;"-9",Matches!$J$2:$J$201,0))-INDEX(Matches!$H$2:$H$201,MATCH($A1879&amp;"-9",Matches!$J$2:$J$201,0))),0,IF(T1879-U1879=INDEX(Matches!$G$2:$G$201,MATCH($A1879&amp;"-9",Matches!$J$2:$J$201,0))-INDEX(Matches!$H$2:$H$201,MATCH($A1879&amp;"-9",Matches!$J$2:$J$201,0)),3,2))))),""))</f>
        <v/>
      </c>
      <c r="AG1879" s="12" t="str">
        <f aca="false">IF(OR($B1879="",V1879="",W1879=""),"",IFERROR(IF(OR(INDEX(Matches!$I$2:$I$201,MATCH($A1879&amp;"-10",Matches!$J$2:$J$201,0))="Void",INDEX(Matches!$G$2:$G$201,MATCH($A1879&amp;"-10",Matches!$J$2:$J$201,0))="",INDEX(Matches!$H$2:$H$201,MATCH($A1879&amp;"-10",Matches!$J$2:$J$201,0))=""),"",IF(AND($C1879&lt;&gt;"",INDEX(Matches!$F$2:$F$201,MATCH($A1879&amp;"-10",Matches!$J$2:$J$201,0))&lt;&gt;"",$C1879&gt;=INDEX(Matches!$F$2:$F$201,MATCH($A1879&amp;"-10",Matches!$J$2:$J$201,0))),"",IF(AND(V1879=INDEX(Matches!$G$2:$G$201,MATCH($A1879&amp;"-10",Matches!$J$2:$J$201,0)),W1879=INDEX(Matches!$H$2:$H$201,MATCH($A1879&amp;"-10",Matches!$J$2:$J$201,0))),5,IF(SIGN(V1879-W1879)&lt;&gt;SIGN(INDEX(Matches!$G$2:$G$201,MATCH($A1879&amp;"-10",Matches!$J$2:$J$201,0))-INDEX(Matches!$H$2:$H$201,MATCH($A1879&amp;"-10",Matches!$J$2:$J$201,0))),0,IF(V1879-W1879=INDEX(Matches!$G$2:$G$201,MATCH($A1879&amp;"-10",Matches!$J$2:$J$201,0))-INDEX(Matches!$H$2:$H$201,MATCH($A1879&amp;"-10",Matches!$J$2:$J$201,0)),3,2))))),""))</f>
        <v/>
      </c>
      <c r="AH1879" s="13" t="str">
        <f aca="false">IF($B1879="","",SUM(X1879:AG1879))</f>
        <v/>
      </c>
      <c r="AI1879" s="12" t="str">
        <f aca="false">IF($B1879="","",COUNTIF(X1879:AG1879,5))</f>
        <v/>
      </c>
      <c r="AJ1879" s="12" t="str">
        <f aca="false">IF($B1879="","",COUNTIF(X1879:AG1879,"&gt;=2"))</f>
        <v/>
      </c>
      <c r="AK1879" s="12" t="str">
        <f aca="false">IF($B1879="","",COUNT(X1879:AG1879))</f>
        <v/>
      </c>
    </row>
    <row r="1880" customFormat="false" ht="15" hidden="false" customHeight="false" outlineLevel="0" collapsed="false">
      <c r="A1880" s="7"/>
      <c r="B1880" s="7"/>
      <c r="C1880" s="11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12" t="str">
        <f aca="false">IF(OR($B1880="",D1880="",E1880=""),"",IFERROR(IF(OR(INDEX(Matches!$I$2:$I$201,MATCH($A1880&amp;"-1",Matches!$J$2:$J$201,0))="Void",INDEX(Matches!$G$2:$G$201,MATCH($A1880&amp;"-1",Matches!$J$2:$J$201,0))="",INDEX(Matches!$H$2:$H$201,MATCH($A1880&amp;"-1",Matches!$J$2:$J$201,0))=""),"",IF(AND($C1880&lt;&gt;"",INDEX(Matches!$F$2:$F$201,MATCH($A1880&amp;"-1",Matches!$J$2:$J$201,0))&lt;&gt;"",$C1880&gt;=INDEX(Matches!$F$2:$F$201,MATCH($A1880&amp;"-1",Matches!$J$2:$J$201,0))),"",IF(AND(D1880=INDEX(Matches!$G$2:$G$201,MATCH($A1880&amp;"-1",Matches!$J$2:$J$201,0)),E1880=INDEX(Matches!$H$2:$H$201,MATCH($A1880&amp;"-1",Matches!$J$2:$J$201,0))),5,IF(SIGN(D1880-E1880)&lt;&gt;SIGN(INDEX(Matches!$G$2:$G$201,MATCH($A1880&amp;"-1",Matches!$J$2:$J$201,0))-INDEX(Matches!$H$2:$H$201,MATCH($A1880&amp;"-1",Matches!$J$2:$J$201,0))),0,IF(D1880-E1880=INDEX(Matches!$G$2:$G$201,MATCH($A1880&amp;"-1",Matches!$J$2:$J$201,0))-INDEX(Matches!$H$2:$H$201,MATCH($A1880&amp;"-1",Matches!$J$2:$J$201,0)),3,2))))),""))</f>
        <v/>
      </c>
      <c r="Y1880" s="12" t="str">
        <f aca="false">IF(OR($B1880="",F1880="",G1880=""),"",IFERROR(IF(OR(INDEX(Matches!$I$2:$I$201,MATCH($A1880&amp;"-2",Matches!$J$2:$J$201,0))="Void",INDEX(Matches!$G$2:$G$201,MATCH($A1880&amp;"-2",Matches!$J$2:$J$201,0))="",INDEX(Matches!$H$2:$H$201,MATCH($A1880&amp;"-2",Matches!$J$2:$J$201,0))=""),"",IF(AND($C1880&lt;&gt;"",INDEX(Matches!$F$2:$F$201,MATCH($A1880&amp;"-2",Matches!$J$2:$J$201,0))&lt;&gt;"",$C1880&gt;=INDEX(Matches!$F$2:$F$201,MATCH($A1880&amp;"-2",Matches!$J$2:$J$201,0))),"",IF(AND(F1880=INDEX(Matches!$G$2:$G$201,MATCH($A1880&amp;"-2",Matches!$J$2:$J$201,0)),G1880=INDEX(Matches!$H$2:$H$201,MATCH($A1880&amp;"-2",Matches!$J$2:$J$201,0))),5,IF(SIGN(F1880-G1880)&lt;&gt;SIGN(INDEX(Matches!$G$2:$G$201,MATCH($A1880&amp;"-2",Matches!$J$2:$J$201,0))-INDEX(Matches!$H$2:$H$201,MATCH($A1880&amp;"-2",Matches!$J$2:$J$201,0))),0,IF(F1880-G1880=INDEX(Matches!$G$2:$G$201,MATCH($A1880&amp;"-2",Matches!$J$2:$J$201,0))-INDEX(Matches!$H$2:$H$201,MATCH($A1880&amp;"-2",Matches!$J$2:$J$201,0)),3,2))))),""))</f>
        <v/>
      </c>
      <c r="Z1880" s="12" t="str">
        <f aca="false">IF(OR($B1880="",H1880="",I1880=""),"",IFERROR(IF(OR(INDEX(Matches!$I$2:$I$201,MATCH($A1880&amp;"-3",Matches!$J$2:$J$201,0))="Void",INDEX(Matches!$G$2:$G$201,MATCH($A1880&amp;"-3",Matches!$J$2:$J$201,0))="",INDEX(Matches!$H$2:$H$201,MATCH($A1880&amp;"-3",Matches!$J$2:$J$201,0))=""),"",IF(AND($C1880&lt;&gt;"",INDEX(Matches!$F$2:$F$201,MATCH($A1880&amp;"-3",Matches!$J$2:$J$201,0))&lt;&gt;"",$C1880&gt;=INDEX(Matches!$F$2:$F$201,MATCH($A1880&amp;"-3",Matches!$J$2:$J$201,0))),"",IF(AND(H1880=INDEX(Matches!$G$2:$G$201,MATCH($A1880&amp;"-3",Matches!$J$2:$J$201,0)),I1880=INDEX(Matches!$H$2:$H$201,MATCH($A1880&amp;"-3",Matches!$J$2:$J$201,0))),5,IF(SIGN(H1880-I1880)&lt;&gt;SIGN(INDEX(Matches!$G$2:$G$201,MATCH($A1880&amp;"-3",Matches!$J$2:$J$201,0))-INDEX(Matches!$H$2:$H$201,MATCH($A1880&amp;"-3",Matches!$J$2:$J$201,0))),0,IF(H1880-I1880=INDEX(Matches!$G$2:$G$201,MATCH($A1880&amp;"-3",Matches!$J$2:$J$201,0))-INDEX(Matches!$H$2:$H$201,MATCH($A1880&amp;"-3",Matches!$J$2:$J$201,0)),3,2))))),""))</f>
        <v/>
      </c>
      <c r="AA1880" s="12" t="str">
        <f aca="false">IF(OR($B1880="",J1880="",K1880=""),"",IFERROR(IF(OR(INDEX(Matches!$I$2:$I$201,MATCH($A1880&amp;"-4",Matches!$J$2:$J$201,0))="Void",INDEX(Matches!$G$2:$G$201,MATCH($A1880&amp;"-4",Matches!$J$2:$J$201,0))="",INDEX(Matches!$H$2:$H$201,MATCH($A1880&amp;"-4",Matches!$J$2:$J$201,0))=""),"",IF(AND($C1880&lt;&gt;"",INDEX(Matches!$F$2:$F$201,MATCH($A1880&amp;"-4",Matches!$J$2:$J$201,0))&lt;&gt;"",$C1880&gt;=INDEX(Matches!$F$2:$F$201,MATCH($A1880&amp;"-4",Matches!$J$2:$J$201,0))),"",IF(AND(J1880=INDEX(Matches!$G$2:$G$201,MATCH($A1880&amp;"-4",Matches!$J$2:$J$201,0)),K1880=INDEX(Matches!$H$2:$H$201,MATCH($A1880&amp;"-4",Matches!$J$2:$J$201,0))),5,IF(SIGN(J1880-K1880)&lt;&gt;SIGN(INDEX(Matches!$G$2:$G$201,MATCH($A1880&amp;"-4",Matches!$J$2:$J$201,0))-INDEX(Matches!$H$2:$H$201,MATCH($A1880&amp;"-4",Matches!$J$2:$J$201,0))),0,IF(J1880-K1880=INDEX(Matches!$G$2:$G$201,MATCH($A1880&amp;"-4",Matches!$J$2:$J$201,0))-INDEX(Matches!$H$2:$H$201,MATCH($A1880&amp;"-4",Matches!$J$2:$J$201,0)),3,2))))),""))</f>
        <v/>
      </c>
      <c r="AB1880" s="12" t="str">
        <f aca="false">IF(OR($B1880="",L1880="",M1880=""),"",IFERROR(IF(OR(INDEX(Matches!$I$2:$I$201,MATCH($A1880&amp;"-5",Matches!$J$2:$J$201,0))="Void",INDEX(Matches!$G$2:$G$201,MATCH($A1880&amp;"-5",Matches!$J$2:$J$201,0))="",INDEX(Matches!$H$2:$H$201,MATCH($A1880&amp;"-5",Matches!$J$2:$J$201,0))=""),"",IF(AND($C1880&lt;&gt;"",INDEX(Matches!$F$2:$F$201,MATCH($A1880&amp;"-5",Matches!$J$2:$J$201,0))&lt;&gt;"",$C1880&gt;=INDEX(Matches!$F$2:$F$201,MATCH($A1880&amp;"-5",Matches!$J$2:$J$201,0))),"",IF(AND(L1880=INDEX(Matches!$G$2:$G$201,MATCH($A1880&amp;"-5",Matches!$J$2:$J$201,0)),M1880=INDEX(Matches!$H$2:$H$201,MATCH($A1880&amp;"-5",Matches!$J$2:$J$201,0))),5,IF(SIGN(L1880-M1880)&lt;&gt;SIGN(INDEX(Matches!$G$2:$G$201,MATCH($A1880&amp;"-5",Matches!$J$2:$J$201,0))-INDEX(Matches!$H$2:$H$201,MATCH($A1880&amp;"-5",Matches!$J$2:$J$201,0))),0,IF(L1880-M1880=INDEX(Matches!$G$2:$G$201,MATCH($A1880&amp;"-5",Matches!$J$2:$J$201,0))-INDEX(Matches!$H$2:$H$201,MATCH($A1880&amp;"-5",Matches!$J$2:$J$201,0)),3,2))))),""))</f>
        <v/>
      </c>
      <c r="AC1880" s="12" t="str">
        <f aca="false">IF(OR($B1880="",N1880="",O1880=""),"",IFERROR(IF(OR(INDEX(Matches!$I$2:$I$201,MATCH($A1880&amp;"-6",Matches!$J$2:$J$201,0))="Void",INDEX(Matches!$G$2:$G$201,MATCH($A1880&amp;"-6",Matches!$J$2:$J$201,0))="",INDEX(Matches!$H$2:$H$201,MATCH($A1880&amp;"-6",Matches!$J$2:$J$201,0))=""),"",IF(AND($C1880&lt;&gt;"",INDEX(Matches!$F$2:$F$201,MATCH($A1880&amp;"-6",Matches!$J$2:$J$201,0))&lt;&gt;"",$C1880&gt;=INDEX(Matches!$F$2:$F$201,MATCH($A1880&amp;"-6",Matches!$J$2:$J$201,0))),"",IF(AND(N1880=INDEX(Matches!$G$2:$G$201,MATCH($A1880&amp;"-6",Matches!$J$2:$J$201,0)),O1880=INDEX(Matches!$H$2:$H$201,MATCH($A1880&amp;"-6",Matches!$J$2:$J$201,0))),5,IF(SIGN(N1880-O1880)&lt;&gt;SIGN(INDEX(Matches!$G$2:$G$201,MATCH($A1880&amp;"-6",Matches!$J$2:$J$201,0))-INDEX(Matches!$H$2:$H$201,MATCH($A1880&amp;"-6",Matches!$J$2:$J$201,0))),0,IF(N1880-O1880=INDEX(Matches!$G$2:$G$201,MATCH($A1880&amp;"-6",Matches!$J$2:$J$201,0))-INDEX(Matches!$H$2:$H$201,MATCH($A1880&amp;"-6",Matches!$J$2:$J$201,0)),3,2))))),""))</f>
        <v/>
      </c>
      <c r="AD1880" s="12" t="str">
        <f aca="false">IF(OR($B1880="",P1880="",Q1880=""),"",IFERROR(IF(OR(INDEX(Matches!$I$2:$I$201,MATCH($A1880&amp;"-7",Matches!$J$2:$J$201,0))="Void",INDEX(Matches!$G$2:$G$201,MATCH($A1880&amp;"-7",Matches!$J$2:$J$201,0))="",INDEX(Matches!$H$2:$H$201,MATCH($A1880&amp;"-7",Matches!$J$2:$J$201,0))=""),"",IF(AND($C1880&lt;&gt;"",INDEX(Matches!$F$2:$F$201,MATCH($A1880&amp;"-7",Matches!$J$2:$J$201,0))&lt;&gt;"",$C1880&gt;=INDEX(Matches!$F$2:$F$201,MATCH($A1880&amp;"-7",Matches!$J$2:$J$201,0))),"",IF(AND(P1880=INDEX(Matches!$G$2:$G$201,MATCH($A1880&amp;"-7",Matches!$J$2:$J$201,0)),Q1880=INDEX(Matches!$H$2:$H$201,MATCH($A1880&amp;"-7",Matches!$J$2:$J$201,0))),5,IF(SIGN(P1880-Q1880)&lt;&gt;SIGN(INDEX(Matches!$G$2:$G$201,MATCH($A1880&amp;"-7",Matches!$J$2:$J$201,0))-INDEX(Matches!$H$2:$H$201,MATCH($A1880&amp;"-7",Matches!$J$2:$J$201,0))),0,IF(P1880-Q1880=INDEX(Matches!$G$2:$G$201,MATCH($A1880&amp;"-7",Matches!$J$2:$J$201,0))-INDEX(Matches!$H$2:$H$201,MATCH($A1880&amp;"-7",Matches!$J$2:$J$201,0)),3,2))))),""))</f>
        <v/>
      </c>
      <c r="AE1880" s="12" t="str">
        <f aca="false">IF(OR($B1880="",R1880="",S1880=""),"",IFERROR(IF(OR(INDEX(Matches!$I$2:$I$201,MATCH($A1880&amp;"-8",Matches!$J$2:$J$201,0))="Void",INDEX(Matches!$G$2:$G$201,MATCH($A1880&amp;"-8",Matches!$J$2:$J$201,0))="",INDEX(Matches!$H$2:$H$201,MATCH($A1880&amp;"-8",Matches!$J$2:$J$201,0))=""),"",IF(AND($C1880&lt;&gt;"",INDEX(Matches!$F$2:$F$201,MATCH($A1880&amp;"-8",Matches!$J$2:$J$201,0))&lt;&gt;"",$C1880&gt;=INDEX(Matches!$F$2:$F$201,MATCH($A1880&amp;"-8",Matches!$J$2:$J$201,0))),"",IF(AND(R1880=INDEX(Matches!$G$2:$G$201,MATCH($A1880&amp;"-8",Matches!$J$2:$J$201,0)),S1880=INDEX(Matches!$H$2:$H$201,MATCH($A1880&amp;"-8",Matches!$J$2:$J$201,0))),5,IF(SIGN(R1880-S1880)&lt;&gt;SIGN(INDEX(Matches!$G$2:$G$201,MATCH($A1880&amp;"-8",Matches!$J$2:$J$201,0))-INDEX(Matches!$H$2:$H$201,MATCH($A1880&amp;"-8",Matches!$J$2:$J$201,0))),0,IF(R1880-S1880=INDEX(Matches!$G$2:$G$201,MATCH($A1880&amp;"-8",Matches!$J$2:$J$201,0))-INDEX(Matches!$H$2:$H$201,MATCH($A1880&amp;"-8",Matches!$J$2:$J$201,0)),3,2))))),""))</f>
        <v/>
      </c>
      <c r="AF1880" s="12" t="str">
        <f aca="false">IF(OR($B1880="",T1880="",U1880=""),"",IFERROR(IF(OR(INDEX(Matches!$I$2:$I$201,MATCH($A1880&amp;"-9",Matches!$J$2:$J$201,0))="Void",INDEX(Matches!$G$2:$G$201,MATCH($A1880&amp;"-9",Matches!$J$2:$J$201,0))="",INDEX(Matches!$H$2:$H$201,MATCH($A1880&amp;"-9",Matches!$J$2:$J$201,0))=""),"",IF(AND($C1880&lt;&gt;"",INDEX(Matches!$F$2:$F$201,MATCH($A1880&amp;"-9",Matches!$J$2:$J$201,0))&lt;&gt;"",$C1880&gt;=INDEX(Matches!$F$2:$F$201,MATCH($A1880&amp;"-9",Matches!$J$2:$J$201,0))),"",IF(AND(T1880=INDEX(Matches!$G$2:$G$201,MATCH($A1880&amp;"-9",Matches!$J$2:$J$201,0)),U1880=INDEX(Matches!$H$2:$H$201,MATCH($A1880&amp;"-9",Matches!$J$2:$J$201,0))),5,IF(SIGN(T1880-U1880)&lt;&gt;SIGN(INDEX(Matches!$G$2:$G$201,MATCH($A1880&amp;"-9",Matches!$J$2:$J$201,0))-INDEX(Matches!$H$2:$H$201,MATCH($A1880&amp;"-9",Matches!$J$2:$J$201,0))),0,IF(T1880-U1880=INDEX(Matches!$G$2:$G$201,MATCH($A1880&amp;"-9",Matches!$J$2:$J$201,0))-INDEX(Matches!$H$2:$H$201,MATCH($A1880&amp;"-9",Matches!$J$2:$J$201,0)),3,2))))),""))</f>
        <v/>
      </c>
      <c r="AG1880" s="12" t="str">
        <f aca="false">IF(OR($B1880="",V1880="",W1880=""),"",IFERROR(IF(OR(INDEX(Matches!$I$2:$I$201,MATCH($A1880&amp;"-10",Matches!$J$2:$J$201,0))="Void",INDEX(Matches!$G$2:$G$201,MATCH($A1880&amp;"-10",Matches!$J$2:$J$201,0))="",INDEX(Matches!$H$2:$H$201,MATCH($A1880&amp;"-10",Matches!$J$2:$J$201,0))=""),"",IF(AND($C1880&lt;&gt;"",INDEX(Matches!$F$2:$F$201,MATCH($A1880&amp;"-10",Matches!$J$2:$J$201,0))&lt;&gt;"",$C1880&gt;=INDEX(Matches!$F$2:$F$201,MATCH($A1880&amp;"-10",Matches!$J$2:$J$201,0))),"",IF(AND(V1880=INDEX(Matches!$G$2:$G$201,MATCH($A1880&amp;"-10",Matches!$J$2:$J$201,0)),W1880=INDEX(Matches!$H$2:$H$201,MATCH($A1880&amp;"-10",Matches!$J$2:$J$201,0))),5,IF(SIGN(V1880-W1880)&lt;&gt;SIGN(INDEX(Matches!$G$2:$G$201,MATCH($A1880&amp;"-10",Matches!$J$2:$J$201,0))-INDEX(Matches!$H$2:$H$201,MATCH($A1880&amp;"-10",Matches!$J$2:$J$201,0))),0,IF(V1880-W1880=INDEX(Matches!$G$2:$G$201,MATCH($A1880&amp;"-10",Matches!$J$2:$J$201,0))-INDEX(Matches!$H$2:$H$201,MATCH($A1880&amp;"-10",Matches!$J$2:$J$201,0)),3,2))))),""))</f>
        <v/>
      </c>
      <c r="AH1880" s="13" t="str">
        <f aca="false">IF($B1880="","",SUM(X1880:AG1880))</f>
        <v/>
      </c>
      <c r="AI1880" s="12" t="str">
        <f aca="false">IF($B1880="","",COUNTIF(X1880:AG1880,5))</f>
        <v/>
      </c>
      <c r="AJ1880" s="12" t="str">
        <f aca="false">IF($B1880="","",COUNTIF(X1880:AG1880,"&gt;=2"))</f>
        <v/>
      </c>
      <c r="AK1880" s="12" t="str">
        <f aca="false">IF($B1880="","",COUNT(X1880:AG1880))</f>
        <v/>
      </c>
    </row>
    <row r="1881" customFormat="false" ht="15" hidden="false" customHeight="false" outlineLevel="0" collapsed="false">
      <c r="A1881" s="7"/>
      <c r="B1881" s="7"/>
      <c r="C1881" s="11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12" t="str">
        <f aca="false">IF(OR($B1881="",D1881="",E1881=""),"",IFERROR(IF(OR(INDEX(Matches!$I$2:$I$201,MATCH($A1881&amp;"-1",Matches!$J$2:$J$201,0))="Void",INDEX(Matches!$G$2:$G$201,MATCH($A1881&amp;"-1",Matches!$J$2:$J$201,0))="",INDEX(Matches!$H$2:$H$201,MATCH($A1881&amp;"-1",Matches!$J$2:$J$201,0))=""),"",IF(AND($C1881&lt;&gt;"",INDEX(Matches!$F$2:$F$201,MATCH($A1881&amp;"-1",Matches!$J$2:$J$201,0))&lt;&gt;"",$C1881&gt;=INDEX(Matches!$F$2:$F$201,MATCH($A1881&amp;"-1",Matches!$J$2:$J$201,0))),"",IF(AND(D1881=INDEX(Matches!$G$2:$G$201,MATCH($A1881&amp;"-1",Matches!$J$2:$J$201,0)),E1881=INDEX(Matches!$H$2:$H$201,MATCH($A1881&amp;"-1",Matches!$J$2:$J$201,0))),5,IF(SIGN(D1881-E1881)&lt;&gt;SIGN(INDEX(Matches!$G$2:$G$201,MATCH($A1881&amp;"-1",Matches!$J$2:$J$201,0))-INDEX(Matches!$H$2:$H$201,MATCH($A1881&amp;"-1",Matches!$J$2:$J$201,0))),0,IF(D1881-E1881=INDEX(Matches!$G$2:$G$201,MATCH($A1881&amp;"-1",Matches!$J$2:$J$201,0))-INDEX(Matches!$H$2:$H$201,MATCH($A1881&amp;"-1",Matches!$J$2:$J$201,0)),3,2))))),""))</f>
        <v/>
      </c>
      <c r="Y1881" s="12" t="str">
        <f aca="false">IF(OR($B1881="",F1881="",G1881=""),"",IFERROR(IF(OR(INDEX(Matches!$I$2:$I$201,MATCH($A1881&amp;"-2",Matches!$J$2:$J$201,0))="Void",INDEX(Matches!$G$2:$G$201,MATCH($A1881&amp;"-2",Matches!$J$2:$J$201,0))="",INDEX(Matches!$H$2:$H$201,MATCH($A1881&amp;"-2",Matches!$J$2:$J$201,0))=""),"",IF(AND($C1881&lt;&gt;"",INDEX(Matches!$F$2:$F$201,MATCH($A1881&amp;"-2",Matches!$J$2:$J$201,0))&lt;&gt;"",$C1881&gt;=INDEX(Matches!$F$2:$F$201,MATCH($A1881&amp;"-2",Matches!$J$2:$J$201,0))),"",IF(AND(F1881=INDEX(Matches!$G$2:$G$201,MATCH($A1881&amp;"-2",Matches!$J$2:$J$201,0)),G1881=INDEX(Matches!$H$2:$H$201,MATCH($A1881&amp;"-2",Matches!$J$2:$J$201,0))),5,IF(SIGN(F1881-G1881)&lt;&gt;SIGN(INDEX(Matches!$G$2:$G$201,MATCH($A1881&amp;"-2",Matches!$J$2:$J$201,0))-INDEX(Matches!$H$2:$H$201,MATCH($A1881&amp;"-2",Matches!$J$2:$J$201,0))),0,IF(F1881-G1881=INDEX(Matches!$G$2:$G$201,MATCH($A1881&amp;"-2",Matches!$J$2:$J$201,0))-INDEX(Matches!$H$2:$H$201,MATCH($A1881&amp;"-2",Matches!$J$2:$J$201,0)),3,2))))),""))</f>
        <v/>
      </c>
      <c r="Z1881" s="12" t="str">
        <f aca="false">IF(OR($B1881="",H1881="",I1881=""),"",IFERROR(IF(OR(INDEX(Matches!$I$2:$I$201,MATCH($A1881&amp;"-3",Matches!$J$2:$J$201,0))="Void",INDEX(Matches!$G$2:$G$201,MATCH($A1881&amp;"-3",Matches!$J$2:$J$201,0))="",INDEX(Matches!$H$2:$H$201,MATCH($A1881&amp;"-3",Matches!$J$2:$J$201,0))=""),"",IF(AND($C1881&lt;&gt;"",INDEX(Matches!$F$2:$F$201,MATCH($A1881&amp;"-3",Matches!$J$2:$J$201,0))&lt;&gt;"",$C1881&gt;=INDEX(Matches!$F$2:$F$201,MATCH($A1881&amp;"-3",Matches!$J$2:$J$201,0))),"",IF(AND(H1881=INDEX(Matches!$G$2:$G$201,MATCH($A1881&amp;"-3",Matches!$J$2:$J$201,0)),I1881=INDEX(Matches!$H$2:$H$201,MATCH($A1881&amp;"-3",Matches!$J$2:$J$201,0))),5,IF(SIGN(H1881-I1881)&lt;&gt;SIGN(INDEX(Matches!$G$2:$G$201,MATCH($A1881&amp;"-3",Matches!$J$2:$J$201,0))-INDEX(Matches!$H$2:$H$201,MATCH($A1881&amp;"-3",Matches!$J$2:$J$201,0))),0,IF(H1881-I1881=INDEX(Matches!$G$2:$G$201,MATCH($A1881&amp;"-3",Matches!$J$2:$J$201,0))-INDEX(Matches!$H$2:$H$201,MATCH($A1881&amp;"-3",Matches!$J$2:$J$201,0)),3,2))))),""))</f>
        <v/>
      </c>
      <c r="AA1881" s="12" t="str">
        <f aca="false">IF(OR($B1881="",J1881="",K1881=""),"",IFERROR(IF(OR(INDEX(Matches!$I$2:$I$201,MATCH($A1881&amp;"-4",Matches!$J$2:$J$201,0))="Void",INDEX(Matches!$G$2:$G$201,MATCH($A1881&amp;"-4",Matches!$J$2:$J$201,0))="",INDEX(Matches!$H$2:$H$201,MATCH($A1881&amp;"-4",Matches!$J$2:$J$201,0))=""),"",IF(AND($C1881&lt;&gt;"",INDEX(Matches!$F$2:$F$201,MATCH($A1881&amp;"-4",Matches!$J$2:$J$201,0))&lt;&gt;"",$C1881&gt;=INDEX(Matches!$F$2:$F$201,MATCH($A1881&amp;"-4",Matches!$J$2:$J$201,0))),"",IF(AND(J1881=INDEX(Matches!$G$2:$G$201,MATCH($A1881&amp;"-4",Matches!$J$2:$J$201,0)),K1881=INDEX(Matches!$H$2:$H$201,MATCH($A1881&amp;"-4",Matches!$J$2:$J$201,0))),5,IF(SIGN(J1881-K1881)&lt;&gt;SIGN(INDEX(Matches!$G$2:$G$201,MATCH($A1881&amp;"-4",Matches!$J$2:$J$201,0))-INDEX(Matches!$H$2:$H$201,MATCH($A1881&amp;"-4",Matches!$J$2:$J$201,0))),0,IF(J1881-K1881=INDEX(Matches!$G$2:$G$201,MATCH($A1881&amp;"-4",Matches!$J$2:$J$201,0))-INDEX(Matches!$H$2:$H$201,MATCH($A1881&amp;"-4",Matches!$J$2:$J$201,0)),3,2))))),""))</f>
        <v/>
      </c>
      <c r="AB1881" s="12" t="str">
        <f aca="false">IF(OR($B1881="",L1881="",M1881=""),"",IFERROR(IF(OR(INDEX(Matches!$I$2:$I$201,MATCH($A1881&amp;"-5",Matches!$J$2:$J$201,0))="Void",INDEX(Matches!$G$2:$G$201,MATCH($A1881&amp;"-5",Matches!$J$2:$J$201,0))="",INDEX(Matches!$H$2:$H$201,MATCH($A1881&amp;"-5",Matches!$J$2:$J$201,0))=""),"",IF(AND($C1881&lt;&gt;"",INDEX(Matches!$F$2:$F$201,MATCH($A1881&amp;"-5",Matches!$J$2:$J$201,0))&lt;&gt;"",$C1881&gt;=INDEX(Matches!$F$2:$F$201,MATCH($A1881&amp;"-5",Matches!$J$2:$J$201,0))),"",IF(AND(L1881=INDEX(Matches!$G$2:$G$201,MATCH($A1881&amp;"-5",Matches!$J$2:$J$201,0)),M1881=INDEX(Matches!$H$2:$H$201,MATCH($A1881&amp;"-5",Matches!$J$2:$J$201,0))),5,IF(SIGN(L1881-M1881)&lt;&gt;SIGN(INDEX(Matches!$G$2:$G$201,MATCH($A1881&amp;"-5",Matches!$J$2:$J$201,0))-INDEX(Matches!$H$2:$H$201,MATCH($A1881&amp;"-5",Matches!$J$2:$J$201,0))),0,IF(L1881-M1881=INDEX(Matches!$G$2:$G$201,MATCH($A1881&amp;"-5",Matches!$J$2:$J$201,0))-INDEX(Matches!$H$2:$H$201,MATCH($A1881&amp;"-5",Matches!$J$2:$J$201,0)),3,2))))),""))</f>
        <v/>
      </c>
      <c r="AC1881" s="12" t="str">
        <f aca="false">IF(OR($B1881="",N1881="",O1881=""),"",IFERROR(IF(OR(INDEX(Matches!$I$2:$I$201,MATCH($A1881&amp;"-6",Matches!$J$2:$J$201,0))="Void",INDEX(Matches!$G$2:$G$201,MATCH($A1881&amp;"-6",Matches!$J$2:$J$201,0))="",INDEX(Matches!$H$2:$H$201,MATCH($A1881&amp;"-6",Matches!$J$2:$J$201,0))=""),"",IF(AND($C1881&lt;&gt;"",INDEX(Matches!$F$2:$F$201,MATCH($A1881&amp;"-6",Matches!$J$2:$J$201,0))&lt;&gt;"",$C1881&gt;=INDEX(Matches!$F$2:$F$201,MATCH($A1881&amp;"-6",Matches!$J$2:$J$201,0))),"",IF(AND(N1881=INDEX(Matches!$G$2:$G$201,MATCH($A1881&amp;"-6",Matches!$J$2:$J$201,0)),O1881=INDEX(Matches!$H$2:$H$201,MATCH($A1881&amp;"-6",Matches!$J$2:$J$201,0))),5,IF(SIGN(N1881-O1881)&lt;&gt;SIGN(INDEX(Matches!$G$2:$G$201,MATCH($A1881&amp;"-6",Matches!$J$2:$J$201,0))-INDEX(Matches!$H$2:$H$201,MATCH($A1881&amp;"-6",Matches!$J$2:$J$201,0))),0,IF(N1881-O1881=INDEX(Matches!$G$2:$G$201,MATCH($A1881&amp;"-6",Matches!$J$2:$J$201,0))-INDEX(Matches!$H$2:$H$201,MATCH($A1881&amp;"-6",Matches!$J$2:$J$201,0)),3,2))))),""))</f>
        <v/>
      </c>
      <c r="AD1881" s="12" t="str">
        <f aca="false">IF(OR($B1881="",P1881="",Q1881=""),"",IFERROR(IF(OR(INDEX(Matches!$I$2:$I$201,MATCH($A1881&amp;"-7",Matches!$J$2:$J$201,0))="Void",INDEX(Matches!$G$2:$G$201,MATCH($A1881&amp;"-7",Matches!$J$2:$J$201,0))="",INDEX(Matches!$H$2:$H$201,MATCH($A1881&amp;"-7",Matches!$J$2:$J$201,0))=""),"",IF(AND($C1881&lt;&gt;"",INDEX(Matches!$F$2:$F$201,MATCH($A1881&amp;"-7",Matches!$J$2:$J$201,0))&lt;&gt;"",$C1881&gt;=INDEX(Matches!$F$2:$F$201,MATCH($A1881&amp;"-7",Matches!$J$2:$J$201,0))),"",IF(AND(P1881=INDEX(Matches!$G$2:$G$201,MATCH($A1881&amp;"-7",Matches!$J$2:$J$201,0)),Q1881=INDEX(Matches!$H$2:$H$201,MATCH($A1881&amp;"-7",Matches!$J$2:$J$201,0))),5,IF(SIGN(P1881-Q1881)&lt;&gt;SIGN(INDEX(Matches!$G$2:$G$201,MATCH($A1881&amp;"-7",Matches!$J$2:$J$201,0))-INDEX(Matches!$H$2:$H$201,MATCH($A1881&amp;"-7",Matches!$J$2:$J$201,0))),0,IF(P1881-Q1881=INDEX(Matches!$G$2:$G$201,MATCH($A1881&amp;"-7",Matches!$J$2:$J$201,0))-INDEX(Matches!$H$2:$H$201,MATCH($A1881&amp;"-7",Matches!$J$2:$J$201,0)),3,2))))),""))</f>
        <v/>
      </c>
      <c r="AE1881" s="12" t="str">
        <f aca="false">IF(OR($B1881="",R1881="",S1881=""),"",IFERROR(IF(OR(INDEX(Matches!$I$2:$I$201,MATCH($A1881&amp;"-8",Matches!$J$2:$J$201,0))="Void",INDEX(Matches!$G$2:$G$201,MATCH($A1881&amp;"-8",Matches!$J$2:$J$201,0))="",INDEX(Matches!$H$2:$H$201,MATCH($A1881&amp;"-8",Matches!$J$2:$J$201,0))=""),"",IF(AND($C1881&lt;&gt;"",INDEX(Matches!$F$2:$F$201,MATCH($A1881&amp;"-8",Matches!$J$2:$J$201,0))&lt;&gt;"",$C1881&gt;=INDEX(Matches!$F$2:$F$201,MATCH($A1881&amp;"-8",Matches!$J$2:$J$201,0))),"",IF(AND(R1881=INDEX(Matches!$G$2:$G$201,MATCH($A1881&amp;"-8",Matches!$J$2:$J$201,0)),S1881=INDEX(Matches!$H$2:$H$201,MATCH($A1881&amp;"-8",Matches!$J$2:$J$201,0))),5,IF(SIGN(R1881-S1881)&lt;&gt;SIGN(INDEX(Matches!$G$2:$G$201,MATCH($A1881&amp;"-8",Matches!$J$2:$J$201,0))-INDEX(Matches!$H$2:$H$201,MATCH($A1881&amp;"-8",Matches!$J$2:$J$201,0))),0,IF(R1881-S1881=INDEX(Matches!$G$2:$G$201,MATCH($A1881&amp;"-8",Matches!$J$2:$J$201,0))-INDEX(Matches!$H$2:$H$201,MATCH($A1881&amp;"-8",Matches!$J$2:$J$201,0)),3,2))))),""))</f>
        <v/>
      </c>
      <c r="AF1881" s="12" t="str">
        <f aca="false">IF(OR($B1881="",T1881="",U1881=""),"",IFERROR(IF(OR(INDEX(Matches!$I$2:$I$201,MATCH($A1881&amp;"-9",Matches!$J$2:$J$201,0))="Void",INDEX(Matches!$G$2:$G$201,MATCH($A1881&amp;"-9",Matches!$J$2:$J$201,0))="",INDEX(Matches!$H$2:$H$201,MATCH($A1881&amp;"-9",Matches!$J$2:$J$201,0))=""),"",IF(AND($C1881&lt;&gt;"",INDEX(Matches!$F$2:$F$201,MATCH($A1881&amp;"-9",Matches!$J$2:$J$201,0))&lt;&gt;"",$C1881&gt;=INDEX(Matches!$F$2:$F$201,MATCH($A1881&amp;"-9",Matches!$J$2:$J$201,0))),"",IF(AND(T1881=INDEX(Matches!$G$2:$G$201,MATCH($A1881&amp;"-9",Matches!$J$2:$J$201,0)),U1881=INDEX(Matches!$H$2:$H$201,MATCH($A1881&amp;"-9",Matches!$J$2:$J$201,0))),5,IF(SIGN(T1881-U1881)&lt;&gt;SIGN(INDEX(Matches!$G$2:$G$201,MATCH($A1881&amp;"-9",Matches!$J$2:$J$201,0))-INDEX(Matches!$H$2:$H$201,MATCH($A1881&amp;"-9",Matches!$J$2:$J$201,0))),0,IF(T1881-U1881=INDEX(Matches!$G$2:$G$201,MATCH($A1881&amp;"-9",Matches!$J$2:$J$201,0))-INDEX(Matches!$H$2:$H$201,MATCH($A1881&amp;"-9",Matches!$J$2:$J$201,0)),3,2))))),""))</f>
        <v/>
      </c>
      <c r="AG1881" s="12" t="str">
        <f aca="false">IF(OR($B1881="",V1881="",W1881=""),"",IFERROR(IF(OR(INDEX(Matches!$I$2:$I$201,MATCH($A1881&amp;"-10",Matches!$J$2:$J$201,0))="Void",INDEX(Matches!$G$2:$G$201,MATCH($A1881&amp;"-10",Matches!$J$2:$J$201,0))="",INDEX(Matches!$H$2:$H$201,MATCH($A1881&amp;"-10",Matches!$J$2:$J$201,0))=""),"",IF(AND($C1881&lt;&gt;"",INDEX(Matches!$F$2:$F$201,MATCH($A1881&amp;"-10",Matches!$J$2:$J$201,0))&lt;&gt;"",$C1881&gt;=INDEX(Matches!$F$2:$F$201,MATCH($A1881&amp;"-10",Matches!$J$2:$J$201,0))),"",IF(AND(V1881=INDEX(Matches!$G$2:$G$201,MATCH($A1881&amp;"-10",Matches!$J$2:$J$201,0)),W1881=INDEX(Matches!$H$2:$H$201,MATCH($A1881&amp;"-10",Matches!$J$2:$J$201,0))),5,IF(SIGN(V1881-W1881)&lt;&gt;SIGN(INDEX(Matches!$G$2:$G$201,MATCH($A1881&amp;"-10",Matches!$J$2:$J$201,0))-INDEX(Matches!$H$2:$H$201,MATCH($A1881&amp;"-10",Matches!$J$2:$J$201,0))),0,IF(V1881-W1881=INDEX(Matches!$G$2:$G$201,MATCH($A1881&amp;"-10",Matches!$J$2:$J$201,0))-INDEX(Matches!$H$2:$H$201,MATCH($A1881&amp;"-10",Matches!$J$2:$J$201,0)),3,2))))),""))</f>
        <v/>
      </c>
      <c r="AH1881" s="13" t="str">
        <f aca="false">IF($B1881="","",SUM(X1881:AG1881))</f>
        <v/>
      </c>
      <c r="AI1881" s="12" t="str">
        <f aca="false">IF($B1881="","",COUNTIF(X1881:AG1881,5))</f>
        <v/>
      </c>
      <c r="AJ1881" s="12" t="str">
        <f aca="false">IF($B1881="","",COUNTIF(X1881:AG1881,"&gt;=2"))</f>
        <v/>
      </c>
      <c r="AK1881" s="12" t="str">
        <f aca="false">IF($B1881="","",COUNT(X1881:AG1881))</f>
        <v/>
      </c>
    </row>
    <row r="1882" customFormat="false" ht="15" hidden="false" customHeight="false" outlineLevel="0" collapsed="false">
      <c r="A1882" s="7"/>
      <c r="B1882" s="7"/>
      <c r="C1882" s="11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12" t="str">
        <f aca="false">IF(OR($B1882="",D1882="",E1882=""),"",IFERROR(IF(OR(INDEX(Matches!$I$2:$I$201,MATCH($A1882&amp;"-1",Matches!$J$2:$J$201,0))="Void",INDEX(Matches!$G$2:$G$201,MATCH($A1882&amp;"-1",Matches!$J$2:$J$201,0))="",INDEX(Matches!$H$2:$H$201,MATCH($A1882&amp;"-1",Matches!$J$2:$J$201,0))=""),"",IF(AND($C1882&lt;&gt;"",INDEX(Matches!$F$2:$F$201,MATCH($A1882&amp;"-1",Matches!$J$2:$J$201,0))&lt;&gt;"",$C1882&gt;=INDEX(Matches!$F$2:$F$201,MATCH($A1882&amp;"-1",Matches!$J$2:$J$201,0))),"",IF(AND(D1882=INDEX(Matches!$G$2:$G$201,MATCH($A1882&amp;"-1",Matches!$J$2:$J$201,0)),E1882=INDEX(Matches!$H$2:$H$201,MATCH($A1882&amp;"-1",Matches!$J$2:$J$201,0))),5,IF(SIGN(D1882-E1882)&lt;&gt;SIGN(INDEX(Matches!$G$2:$G$201,MATCH($A1882&amp;"-1",Matches!$J$2:$J$201,0))-INDEX(Matches!$H$2:$H$201,MATCH($A1882&amp;"-1",Matches!$J$2:$J$201,0))),0,IF(D1882-E1882=INDEX(Matches!$G$2:$G$201,MATCH($A1882&amp;"-1",Matches!$J$2:$J$201,0))-INDEX(Matches!$H$2:$H$201,MATCH($A1882&amp;"-1",Matches!$J$2:$J$201,0)),3,2))))),""))</f>
        <v/>
      </c>
      <c r="Y1882" s="12" t="str">
        <f aca="false">IF(OR($B1882="",F1882="",G1882=""),"",IFERROR(IF(OR(INDEX(Matches!$I$2:$I$201,MATCH($A1882&amp;"-2",Matches!$J$2:$J$201,0))="Void",INDEX(Matches!$G$2:$G$201,MATCH($A1882&amp;"-2",Matches!$J$2:$J$201,0))="",INDEX(Matches!$H$2:$H$201,MATCH($A1882&amp;"-2",Matches!$J$2:$J$201,0))=""),"",IF(AND($C1882&lt;&gt;"",INDEX(Matches!$F$2:$F$201,MATCH($A1882&amp;"-2",Matches!$J$2:$J$201,0))&lt;&gt;"",$C1882&gt;=INDEX(Matches!$F$2:$F$201,MATCH($A1882&amp;"-2",Matches!$J$2:$J$201,0))),"",IF(AND(F1882=INDEX(Matches!$G$2:$G$201,MATCH($A1882&amp;"-2",Matches!$J$2:$J$201,0)),G1882=INDEX(Matches!$H$2:$H$201,MATCH($A1882&amp;"-2",Matches!$J$2:$J$201,0))),5,IF(SIGN(F1882-G1882)&lt;&gt;SIGN(INDEX(Matches!$G$2:$G$201,MATCH($A1882&amp;"-2",Matches!$J$2:$J$201,0))-INDEX(Matches!$H$2:$H$201,MATCH($A1882&amp;"-2",Matches!$J$2:$J$201,0))),0,IF(F1882-G1882=INDEX(Matches!$G$2:$G$201,MATCH($A1882&amp;"-2",Matches!$J$2:$J$201,0))-INDEX(Matches!$H$2:$H$201,MATCH($A1882&amp;"-2",Matches!$J$2:$J$201,0)),3,2))))),""))</f>
        <v/>
      </c>
      <c r="Z1882" s="12" t="str">
        <f aca="false">IF(OR($B1882="",H1882="",I1882=""),"",IFERROR(IF(OR(INDEX(Matches!$I$2:$I$201,MATCH($A1882&amp;"-3",Matches!$J$2:$J$201,0))="Void",INDEX(Matches!$G$2:$G$201,MATCH($A1882&amp;"-3",Matches!$J$2:$J$201,0))="",INDEX(Matches!$H$2:$H$201,MATCH($A1882&amp;"-3",Matches!$J$2:$J$201,0))=""),"",IF(AND($C1882&lt;&gt;"",INDEX(Matches!$F$2:$F$201,MATCH($A1882&amp;"-3",Matches!$J$2:$J$201,0))&lt;&gt;"",$C1882&gt;=INDEX(Matches!$F$2:$F$201,MATCH($A1882&amp;"-3",Matches!$J$2:$J$201,0))),"",IF(AND(H1882=INDEX(Matches!$G$2:$G$201,MATCH($A1882&amp;"-3",Matches!$J$2:$J$201,0)),I1882=INDEX(Matches!$H$2:$H$201,MATCH($A1882&amp;"-3",Matches!$J$2:$J$201,0))),5,IF(SIGN(H1882-I1882)&lt;&gt;SIGN(INDEX(Matches!$G$2:$G$201,MATCH($A1882&amp;"-3",Matches!$J$2:$J$201,0))-INDEX(Matches!$H$2:$H$201,MATCH($A1882&amp;"-3",Matches!$J$2:$J$201,0))),0,IF(H1882-I1882=INDEX(Matches!$G$2:$G$201,MATCH($A1882&amp;"-3",Matches!$J$2:$J$201,0))-INDEX(Matches!$H$2:$H$201,MATCH($A1882&amp;"-3",Matches!$J$2:$J$201,0)),3,2))))),""))</f>
        <v/>
      </c>
      <c r="AA1882" s="12" t="str">
        <f aca="false">IF(OR($B1882="",J1882="",K1882=""),"",IFERROR(IF(OR(INDEX(Matches!$I$2:$I$201,MATCH($A1882&amp;"-4",Matches!$J$2:$J$201,0))="Void",INDEX(Matches!$G$2:$G$201,MATCH($A1882&amp;"-4",Matches!$J$2:$J$201,0))="",INDEX(Matches!$H$2:$H$201,MATCH($A1882&amp;"-4",Matches!$J$2:$J$201,0))=""),"",IF(AND($C1882&lt;&gt;"",INDEX(Matches!$F$2:$F$201,MATCH($A1882&amp;"-4",Matches!$J$2:$J$201,0))&lt;&gt;"",$C1882&gt;=INDEX(Matches!$F$2:$F$201,MATCH($A1882&amp;"-4",Matches!$J$2:$J$201,0))),"",IF(AND(J1882=INDEX(Matches!$G$2:$G$201,MATCH($A1882&amp;"-4",Matches!$J$2:$J$201,0)),K1882=INDEX(Matches!$H$2:$H$201,MATCH($A1882&amp;"-4",Matches!$J$2:$J$201,0))),5,IF(SIGN(J1882-K1882)&lt;&gt;SIGN(INDEX(Matches!$G$2:$G$201,MATCH($A1882&amp;"-4",Matches!$J$2:$J$201,0))-INDEX(Matches!$H$2:$H$201,MATCH($A1882&amp;"-4",Matches!$J$2:$J$201,0))),0,IF(J1882-K1882=INDEX(Matches!$G$2:$G$201,MATCH($A1882&amp;"-4",Matches!$J$2:$J$201,0))-INDEX(Matches!$H$2:$H$201,MATCH($A1882&amp;"-4",Matches!$J$2:$J$201,0)),3,2))))),""))</f>
        <v/>
      </c>
      <c r="AB1882" s="12" t="str">
        <f aca="false">IF(OR($B1882="",L1882="",M1882=""),"",IFERROR(IF(OR(INDEX(Matches!$I$2:$I$201,MATCH($A1882&amp;"-5",Matches!$J$2:$J$201,0))="Void",INDEX(Matches!$G$2:$G$201,MATCH($A1882&amp;"-5",Matches!$J$2:$J$201,0))="",INDEX(Matches!$H$2:$H$201,MATCH($A1882&amp;"-5",Matches!$J$2:$J$201,0))=""),"",IF(AND($C1882&lt;&gt;"",INDEX(Matches!$F$2:$F$201,MATCH($A1882&amp;"-5",Matches!$J$2:$J$201,0))&lt;&gt;"",$C1882&gt;=INDEX(Matches!$F$2:$F$201,MATCH($A1882&amp;"-5",Matches!$J$2:$J$201,0))),"",IF(AND(L1882=INDEX(Matches!$G$2:$G$201,MATCH($A1882&amp;"-5",Matches!$J$2:$J$201,0)),M1882=INDEX(Matches!$H$2:$H$201,MATCH($A1882&amp;"-5",Matches!$J$2:$J$201,0))),5,IF(SIGN(L1882-M1882)&lt;&gt;SIGN(INDEX(Matches!$G$2:$G$201,MATCH($A1882&amp;"-5",Matches!$J$2:$J$201,0))-INDEX(Matches!$H$2:$H$201,MATCH($A1882&amp;"-5",Matches!$J$2:$J$201,0))),0,IF(L1882-M1882=INDEX(Matches!$G$2:$G$201,MATCH($A1882&amp;"-5",Matches!$J$2:$J$201,0))-INDEX(Matches!$H$2:$H$201,MATCH($A1882&amp;"-5",Matches!$J$2:$J$201,0)),3,2))))),""))</f>
        <v/>
      </c>
      <c r="AC1882" s="12" t="str">
        <f aca="false">IF(OR($B1882="",N1882="",O1882=""),"",IFERROR(IF(OR(INDEX(Matches!$I$2:$I$201,MATCH($A1882&amp;"-6",Matches!$J$2:$J$201,0))="Void",INDEX(Matches!$G$2:$G$201,MATCH($A1882&amp;"-6",Matches!$J$2:$J$201,0))="",INDEX(Matches!$H$2:$H$201,MATCH($A1882&amp;"-6",Matches!$J$2:$J$201,0))=""),"",IF(AND($C1882&lt;&gt;"",INDEX(Matches!$F$2:$F$201,MATCH($A1882&amp;"-6",Matches!$J$2:$J$201,0))&lt;&gt;"",$C1882&gt;=INDEX(Matches!$F$2:$F$201,MATCH($A1882&amp;"-6",Matches!$J$2:$J$201,0))),"",IF(AND(N1882=INDEX(Matches!$G$2:$G$201,MATCH($A1882&amp;"-6",Matches!$J$2:$J$201,0)),O1882=INDEX(Matches!$H$2:$H$201,MATCH($A1882&amp;"-6",Matches!$J$2:$J$201,0))),5,IF(SIGN(N1882-O1882)&lt;&gt;SIGN(INDEX(Matches!$G$2:$G$201,MATCH($A1882&amp;"-6",Matches!$J$2:$J$201,0))-INDEX(Matches!$H$2:$H$201,MATCH($A1882&amp;"-6",Matches!$J$2:$J$201,0))),0,IF(N1882-O1882=INDEX(Matches!$G$2:$G$201,MATCH($A1882&amp;"-6",Matches!$J$2:$J$201,0))-INDEX(Matches!$H$2:$H$201,MATCH($A1882&amp;"-6",Matches!$J$2:$J$201,0)),3,2))))),""))</f>
        <v/>
      </c>
      <c r="AD1882" s="12" t="str">
        <f aca="false">IF(OR($B1882="",P1882="",Q1882=""),"",IFERROR(IF(OR(INDEX(Matches!$I$2:$I$201,MATCH($A1882&amp;"-7",Matches!$J$2:$J$201,0))="Void",INDEX(Matches!$G$2:$G$201,MATCH($A1882&amp;"-7",Matches!$J$2:$J$201,0))="",INDEX(Matches!$H$2:$H$201,MATCH($A1882&amp;"-7",Matches!$J$2:$J$201,0))=""),"",IF(AND($C1882&lt;&gt;"",INDEX(Matches!$F$2:$F$201,MATCH($A1882&amp;"-7",Matches!$J$2:$J$201,0))&lt;&gt;"",$C1882&gt;=INDEX(Matches!$F$2:$F$201,MATCH($A1882&amp;"-7",Matches!$J$2:$J$201,0))),"",IF(AND(P1882=INDEX(Matches!$G$2:$G$201,MATCH($A1882&amp;"-7",Matches!$J$2:$J$201,0)),Q1882=INDEX(Matches!$H$2:$H$201,MATCH($A1882&amp;"-7",Matches!$J$2:$J$201,0))),5,IF(SIGN(P1882-Q1882)&lt;&gt;SIGN(INDEX(Matches!$G$2:$G$201,MATCH($A1882&amp;"-7",Matches!$J$2:$J$201,0))-INDEX(Matches!$H$2:$H$201,MATCH($A1882&amp;"-7",Matches!$J$2:$J$201,0))),0,IF(P1882-Q1882=INDEX(Matches!$G$2:$G$201,MATCH($A1882&amp;"-7",Matches!$J$2:$J$201,0))-INDEX(Matches!$H$2:$H$201,MATCH($A1882&amp;"-7",Matches!$J$2:$J$201,0)),3,2))))),""))</f>
        <v/>
      </c>
      <c r="AE1882" s="12" t="str">
        <f aca="false">IF(OR($B1882="",R1882="",S1882=""),"",IFERROR(IF(OR(INDEX(Matches!$I$2:$I$201,MATCH($A1882&amp;"-8",Matches!$J$2:$J$201,0))="Void",INDEX(Matches!$G$2:$G$201,MATCH($A1882&amp;"-8",Matches!$J$2:$J$201,0))="",INDEX(Matches!$H$2:$H$201,MATCH($A1882&amp;"-8",Matches!$J$2:$J$201,0))=""),"",IF(AND($C1882&lt;&gt;"",INDEX(Matches!$F$2:$F$201,MATCH($A1882&amp;"-8",Matches!$J$2:$J$201,0))&lt;&gt;"",$C1882&gt;=INDEX(Matches!$F$2:$F$201,MATCH($A1882&amp;"-8",Matches!$J$2:$J$201,0))),"",IF(AND(R1882=INDEX(Matches!$G$2:$G$201,MATCH($A1882&amp;"-8",Matches!$J$2:$J$201,0)),S1882=INDEX(Matches!$H$2:$H$201,MATCH($A1882&amp;"-8",Matches!$J$2:$J$201,0))),5,IF(SIGN(R1882-S1882)&lt;&gt;SIGN(INDEX(Matches!$G$2:$G$201,MATCH($A1882&amp;"-8",Matches!$J$2:$J$201,0))-INDEX(Matches!$H$2:$H$201,MATCH($A1882&amp;"-8",Matches!$J$2:$J$201,0))),0,IF(R1882-S1882=INDEX(Matches!$G$2:$G$201,MATCH($A1882&amp;"-8",Matches!$J$2:$J$201,0))-INDEX(Matches!$H$2:$H$201,MATCH($A1882&amp;"-8",Matches!$J$2:$J$201,0)),3,2))))),""))</f>
        <v/>
      </c>
      <c r="AF1882" s="12" t="str">
        <f aca="false">IF(OR($B1882="",T1882="",U1882=""),"",IFERROR(IF(OR(INDEX(Matches!$I$2:$I$201,MATCH($A1882&amp;"-9",Matches!$J$2:$J$201,0))="Void",INDEX(Matches!$G$2:$G$201,MATCH($A1882&amp;"-9",Matches!$J$2:$J$201,0))="",INDEX(Matches!$H$2:$H$201,MATCH($A1882&amp;"-9",Matches!$J$2:$J$201,0))=""),"",IF(AND($C1882&lt;&gt;"",INDEX(Matches!$F$2:$F$201,MATCH($A1882&amp;"-9",Matches!$J$2:$J$201,0))&lt;&gt;"",$C1882&gt;=INDEX(Matches!$F$2:$F$201,MATCH($A1882&amp;"-9",Matches!$J$2:$J$201,0))),"",IF(AND(T1882=INDEX(Matches!$G$2:$G$201,MATCH($A1882&amp;"-9",Matches!$J$2:$J$201,0)),U1882=INDEX(Matches!$H$2:$H$201,MATCH($A1882&amp;"-9",Matches!$J$2:$J$201,0))),5,IF(SIGN(T1882-U1882)&lt;&gt;SIGN(INDEX(Matches!$G$2:$G$201,MATCH($A1882&amp;"-9",Matches!$J$2:$J$201,0))-INDEX(Matches!$H$2:$H$201,MATCH($A1882&amp;"-9",Matches!$J$2:$J$201,0))),0,IF(T1882-U1882=INDEX(Matches!$G$2:$G$201,MATCH($A1882&amp;"-9",Matches!$J$2:$J$201,0))-INDEX(Matches!$H$2:$H$201,MATCH($A1882&amp;"-9",Matches!$J$2:$J$201,0)),3,2))))),""))</f>
        <v/>
      </c>
      <c r="AG1882" s="12" t="str">
        <f aca="false">IF(OR($B1882="",V1882="",W1882=""),"",IFERROR(IF(OR(INDEX(Matches!$I$2:$I$201,MATCH($A1882&amp;"-10",Matches!$J$2:$J$201,0))="Void",INDEX(Matches!$G$2:$G$201,MATCH($A1882&amp;"-10",Matches!$J$2:$J$201,0))="",INDEX(Matches!$H$2:$H$201,MATCH($A1882&amp;"-10",Matches!$J$2:$J$201,0))=""),"",IF(AND($C1882&lt;&gt;"",INDEX(Matches!$F$2:$F$201,MATCH($A1882&amp;"-10",Matches!$J$2:$J$201,0))&lt;&gt;"",$C1882&gt;=INDEX(Matches!$F$2:$F$201,MATCH($A1882&amp;"-10",Matches!$J$2:$J$201,0))),"",IF(AND(V1882=INDEX(Matches!$G$2:$G$201,MATCH($A1882&amp;"-10",Matches!$J$2:$J$201,0)),W1882=INDEX(Matches!$H$2:$H$201,MATCH($A1882&amp;"-10",Matches!$J$2:$J$201,0))),5,IF(SIGN(V1882-W1882)&lt;&gt;SIGN(INDEX(Matches!$G$2:$G$201,MATCH($A1882&amp;"-10",Matches!$J$2:$J$201,0))-INDEX(Matches!$H$2:$H$201,MATCH($A1882&amp;"-10",Matches!$J$2:$J$201,0))),0,IF(V1882-W1882=INDEX(Matches!$G$2:$G$201,MATCH($A1882&amp;"-10",Matches!$J$2:$J$201,0))-INDEX(Matches!$H$2:$H$201,MATCH($A1882&amp;"-10",Matches!$J$2:$J$201,0)),3,2))))),""))</f>
        <v/>
      </c>
      <c r="AH1882" s="13" t="str">
        <f aca="false">IF($B1882="","",SUM(X1882:AG1882))</f>
        <v/>
      </c>
      <c r="AI1882" s="12" t="str">
        <f aca="false">IF($B1882="","",COUNTIF(X1882:AG1882,5))</f>
        <v/>
      </c>
      <c r="AJ1882" s="12" t="str">
        <f aca="false">IF($B1882="","",COUNTIF(X1882:AG1882,"&gt;=2"))</f>
        <v/>
      </c>
      <c r="AK1882" s="12" t="str">
        <f aca="false">IF($B1882="","",COUNT(X1882:AG1882))</f>
        <v/>
      </c>
    </row>
    <row r="1883" customFormat="false" ht="15" hidden="false" customHeight="false" outlineLevel="0" collapsed="false">
      <c r="A1883" s="7"/>
      <c r="B1883" s="7"/>
      <c r="C1883" s="11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12" t="str">
        <f aca="false">IF(OR($B1883="",D1883="",E1883=""),"",IFERROR(IF(OR(INDEX(Matches!$I$2:$I$201,MATCH($A1883&amp;"-1",Matches!$J$2:$J$201,0))="Void",INDEX(Matches!$G$2:$G$201,MATCH($A1883&amp;"-1",Matches!$J$2:$J$201,0))="",INDEX(Matches!$H$2:$H$201,MATCH($A1883&amp;"-1",Matches!$J$2:$J$201,0))=""),"",IF(AND($C1883&lt;&gt;"",INDEX(Matches!$F$2:$F$201,MATCH($A1883&amp;"-1",Matches!$J$2:$J$201,0))&lt;&gt;"",$C1883&gt;=INDEX(Matches!$F$2:$F$201,MATCH($A1883&amp;"-1",Matches!$J$2:$J$201,0))),"",IF(AND(D1883=INDEX(Matches!$G$2:$G$201,MATCH($A1883&amp;"-1",Matches!$J$2:$J$201,0)),E1883=INDEX(Matches!$H$2:$H$201,MATCH($A1883&amp;"-1",Matches!$J$2:$J$201,0))),5,IF(SIGN(D1883-E1883)&lt;&gt;SIGN(INDEX(Matches!$G$2:$G$201,MATCH($A1883&amp;"-1",Matches!$J$2:$J$201,0))-INDEX(Matches!$H$2:$H$201,MATCH($A1883&amp;"-1",Matches!$J$2:$J$201,0))),0,IF(D1883-E1883=INDEX(Matches!$G$2:$G$201,MATCH($A1883&amp;"-1",Matches!$J$2:$J$201,0))-INDEX(Matches!$H$2:$H$201,MATCH($A1883&amp;"-1",Matches!$J$2:$J$201,0)),3,2))))),""))</f>
        <v/>
      </c>
      <c r="Y1883" s="12" t="str">
        <f aca="false">IF(OR($B1883="",F1883="",G1883=""),"",IFERROR(IF(OR(INDEX(Matches!$I$2:$I$201,MATCH($A1883&amp;"-2",Matches!$J$2:$J$201,0))="Void",INDEX(Matches!$G$2:$G$201,MATCH($A1883&amp;"-2",Matches!$J$2:$J$201,0))="",INDEX(Matches!$H$2:$H$201,MATCH($A1883&amp;"-2",Matches!$J$2:$J$201,0))=""),"",IF(AND($C1883&lt;&gt;"",INDEX(Matches!$F$2:$F$201,MATCH($A1883&amp;"-2",Matches!$J$2:$J$201,0))&lt;&gt;"",$C1883&gt;=INDEX(Matches!$F$2:$F$201,MATCH($A1883&amp;"-2",Matches!$J$2:$J$201,0))),"",IF(AND(F1883=INDEX(Matches!$G$2:$G$201,MATCH($A1883&amp;"-2",Matches!$J$2:$J$201,0)),G1883=INDEX(Matches!$H$2:$H$201,MATCH($A1883&amp;"-2",Matches!$J$2:$J$201,0))),5,IF(SIGN(F1883-G1883)&lt;&gt;SIGN(INDEX(Matches!$G$2:$G$201,MATCH($A1883&amp;"-2",Matches!$J$2:$J$201,0))-INDEX(Matches!$H$2:$H$201,MATCH($A1883&amp;"-2",Matches!$J$2:$J$201,0))),0,IF(F1883-G1883=INDEX(Matches!$G$2:$G$201,MATCH($A1883&amp;"-2",Matches!$J$2:$J$201,0))-INDEX(Matches!$H$2:$H$201,MATCH($A1883&amp;"-2",Matches!$J$2:$J$201,0)),3,2))))),""))</f>
        <v/>
      </c>
      <c r="Z1883" s="12" t="str">
        <f aca="false">IF(OR($B1883="",H1883="",I1883=""),"",IFERROR(IF(OR(INDEX(Matches!$I$2:$I$201,MATCH($A1883&amp;"-3",Matches!$J$2:$J$201,0))="Void",INDEX(Matches!$G$2:$G$201,MATCH($A1883&amp;"-3",Matches!$J$2:$J$201,0))="",INDEX(Matches!$H$2:$H$201,MATCH($A1883&amp;"-3",Matches!$J$2:$J$201,0))=""),"",IF(AND($C1883&lt;&gt;"",INDEX(Matches!$F$2:$F$201,MATCH($A1883&amp;"-3",Matches!$J$2:$J$201,0))&lt;&gt;"",$C1883&gt;=INDEX(Matches!$F$2:$F$201,MATCH($A1883&amp;"-3",Matches!$J$2:$J$201,0))),"",IF(AND(H1883=INDEX(Matches!$G$2:$G$201,MATCH($A1883&amp;"-3",Matches!$J$2:$J$201,0)),I1883=INDEX(Matches!$H$2:$H$201,MATCH($A1883&amp;"-3",Matches!$J$2:$J$201,0))),5,IF(SIGN(H1883-I1883)&lt;&gt;SIGN(INDEX(Matches!$G$2:$G$201,MATCH($A1883&amp;"-3",Matches!$J$2:$J$201,0))-INDEX(Matches!$H$2:$H$201,MATCH($A1883&amp;"-3",Matches!$J$2:$J$201,0))),0,IF(H1883-I1883=INDEX(Matches!$G$2:$G$201,MATCH($A1883&amp;"-3",Matches!$J$2:$J$201,0))-INDEX(Matches!$H$2:$H$201,MATCH($A1883&amp;"-3",Matches!$J$2:$J$201,0)),3,2))))),""))</f>
        <v/>
      </c>
      <c r="AA1883" s="12" t="str">
        <f aca="false">IF(OR($B1883="",J1883="",K1883=""),"",IFERROR(IF(OR(INDEX(Matches!$I$2:$I$201,MATCH($A1883&amp;"-4",Matches!$J$2:$J$201,0))="Void",INDEX(Matches!$G$2:$G$201,MATCH($A1883&amp;"-4",Matches!$J$2:$J$201,0))="",INDEX(Matches!$H$2:$H$201,MATCH($A1883&amp;"-4",Matches!$J$2:$J$201,0))=""),"",IF(AND($C1883&lt;&gt;"",INDEX(Matches!$F$2:$F$201,MATCH($A1883&amp;"-4",Matches!$J$2:$J$201,0))&lt;&gt;"",$C1883&gt;=INDEX(Matches!$F$2:$F$201,MATCH($A1883&amp;"-4",Matches!$J$2:$J$201,0))),"",IF(AND(J1883=INDEX(Matches!$G$2:$G$201,MATCH($A1883&amp;"-4",Matches!$J$2:$J$201,0)),K1883=INDEX(Matches!$H$2:$H$201,MATCH($A1883&amp;"-4",Matches!$J$2:$J$201,0))),5,IF(SIGN(J1883-K1883)&lt;&gt;SIGN(INDEX(Matches!$G$2:$G$201,MATCH($A1883&amp;"-4",Matches!$J$2:$J$201,0))-INDEX(Matches!$H$2:$H$201,MATCH($A1883&amp;"-4",Matches!$J$2:$J$201,0))),0,IF(J1883-K1883=INDEX(Matches!$G$2:$G$201,MATCH($A1883&amp;"-4",Matches!$J$2:$J$201,0))-INDEX(Matches!$H$2:$H$201,MATCH($A1883&amp;"-4",Matches!$J$2:$J$201,0)),3,2))))),""))</f>
        <v/>
      </c>
      <c r="AB1883" s="12" t="str">
        <f aca="false">IF(OR($B1883="",L1883="",M1883=""),"",IFERROR(IF(OR(INDEX(Matches!$I$2:$I$201,MATCH($A1883&amp;"-5",Matches!$J$2:$J$201,0))="Void",INDEX(Matches!$G$2:$G$201,MATCH($A1883&amp;"-5",Matches!$J$2:$J$201,0))="",INDEX(Matches!$H$2:$H$201,MATCH($A1883&amp;"-5",Matches!$J$2:$J$201,0))=""),"",IF(AND($C1883&lt;&gt;"",INDEX(Matches!$F$2:$F$201,MATCH($A1883&amp;"-5",Matches!$J$2:$J$201,0))&lt;&gt;"",$C1883&gt;=INDEX(Matches!$F$2:$F$201,MATCH($A1883&amp;"-5",Matches!$J$2:$J$201,0))),"",IF(AND(L1883=INDEX(Matches!$G$2:$G$201,MATCH($A1883&amp;"-5",Matches!$J$2:$J$201,0)),M1883=INDEX(Matches!$H$2:$H$201,MATCH($A1883&amp;"-5",Matches!$J$2:$J$201,0))),5,IF(SIGN(L1883-M1883)&lt;&gt;SIGN(INDEX(Matches!$G$2:$G$201,MATCH($A1883&amp;"-5",Matches!$J$2:$J$201,0))-INDEX(Matches!$H$2:$H$201,MATCH($A1883&amp;"-5",Matches!$J$2:$J$201,0))),0,IF(L1883-M1883=INDEX(Matches!$G$2:$G$201,MATCH($A1883&amp;"-5",Matches!$J$2:$J$201,0))-INDEX(Matches!$H$2:$H$201,MATCH($A1883&amp;"-5",Matches!$J$2:$J$201,0)),3,2))))),""))</f>
        <v/>
      </c>
      <c r="AC1883" s="12" t="str">
        <f aca="false">IF(OR($B1883="",N1883="",O1883=""),"",IFERROR(IF(OR(INDEX(Matches!$I$2:$I$201,MATCH($A1883&amp;"-6",Matches!$J$2:$J$201,0))="Void",INDEX(Matches!$G$2:$G$201,MATCH($A1883&amp;"-6",Matches!$J$2:$J$201,0))="",INDEX(Matches!$H$2:$H$201,MATCH($A1883&amp;"-6",Matches!$J$2:$J$201,0))=""),"",IF(AND($C1883&lt;&gt;"",INDEX(Matches!$F$2:$F$201,MATCH($A1883&amp;"-6",Matches!$J$2:$J$201,0))&lt;&gt;"",$C1883&gt;=INDEX(Matches!$F$2:$F$201,MATCH($A1883&amp;"-6",Matches!$J$2:$J$201,0))),"",IF(AND(N1883=INDEX(Matches!$G$2:$G$201,MATCH($A1883&amp;"-6",Matches!$J$2:$J$201,0)),O1883=INDEX(Matches!$H$2:$H$201,MATCH($A1883&amp;"-6",Matches!$J$2:$J$201,0))),5,IF(SIGN(N1883-O1883)&lt;&gt;SIGN(INDEX(Matches!$G$2:$G$201,MATCH($A1883&amp;"-6",Matches!$J$2:$J$201,0))-INDEX(Matches!$H$2:$H$201,MATCH($A1883&amp;"-6",Matches!$J$2:$J$201,0))),0,IF(N1883-O1883=INDEX(Matches!$G$2:$G$201,MATCH($A1883&amp;"-6",Matches!$J$2:$J$201,0))-INDEX(Matches!$H$2:$H$201,MATCH($A1883&amp;"-6",Matches!$J$2:$J$201,0)),3,2))))),""))</f>
        <v/>
      </c>
      <c r="AD1883" s="12" t="str">
        <f aca="false">IF(OR($B1883="",P1883="",Q1883=""),"",IFERROR(IF(OR(INDEX(Matches!$I$2:$I$201,MATCH($A1883&amp;"-7",Matches!$J$2:$J$201,0))="Void",INDEX(Matches!$G$2:$G$201,MATCH($A1883&amp;"-7",Matches!$J$2:$J$201,0))="",INDEX(Matches!$H$2:$H$201,MATCH($A1883&amp;"-7",Matches!$J$2:$J$201,0))=""),"",IF(AND($C1883&lt;&gt;"",INDEX(Matches!$F$2:$F$201,MATCH($A1883&amp;"-7",Matches!$J$2:$J$201,0))&lt;&gt;"",$C1883&gt;=INDEX(Matches!$F$2:$F$201,MATCH($A1883&amp;"-7",Matches!$J$2:$J$201,0))),"",IF(AND(P1883=INDEX(Matches!$G$2:$G$201,MATCH($A1883&amp;"-7",Matches!$J$2:$J$201,0)),Q1883=INDEX(Matches!$H$2:$H$201,MATCH($A1883&amp;"-7",Matches!$J$2:$J$201,0))),5,IF(SIGN(P1883-Q1883)&lt;&gt;SIGN(INDEX(Matches!$G$2:$G$201,MATCH($A1883&amp;"-7",Matches!$J$2:$J$201,0))-INDEX(Matches!$H$2:$H$201,MATCH($A1883&amp;"-7",Matches!$J$2:$J$201,0))),0,IF(P1883-Q1883=INDEX(Matches!$G$2:$G$201,MATCH($A1883&amp;"-7",Matches!$J$2:$J$201,0))-INDEX(Matches!$H$2:$H$201,MATCH($A1883&amp;"-7",Matches!$J$2:$J$201,0)),3,2))))),""))</f>
        <v/>
      </c>
      <c r="AE1883" s="12" t="str">
        <f aca="false">IF(OR($B1883="",R1883="",S1883=""),"",IFERROR(IF(OR(INDEX(Matches!$I$2:$I$201,MATCH($A1883&amp;"-8",Matches!$J$2:$J$201,0))="Void",INDEX(Matches!$G$2:$G$201,MATCH($A1883&amp;"-8",Matches!$J$2:$J$201,0))="",INDEX(Matches!$H$2:$H$201,MATCH($A1883&amp;"-8",Matches!$J$2:$J$201,0))=""),"",IF(AND($C1883&lt;&gt;"",INDEX(Matches!$F$2:$F$201,MATCH($A1883&amp;"-8",Matches!$J$2:$J$201,0))&lt;&gt;"",$C1883&gt;=INDEX(Matches!$F$2:$F$201,MATCH($A1883&amp;"-8",Matches!$J$2:$J$201,0))),"",IF(AND(R1883=INDEX(Matches!$G$2:$G$201,MATCH($A1883&amp;"-8",Matches!$J$2:$J$201,0)),S1883=INDEX(Matches!$H$2:$H$201,MATCH($A1883&amp;"-8",Matches!$J$2:$J$201,0))),5,IF(SIGN(R1883-S1883)&lt;&gt;SIGN(INDEX(Matches!$G$2:$G$201,MATCH($A1883&amp;"-8",Matches!$J$2:$J$201,0))-INDEX(Matches!$H$2:$H$201,MATCH($A1883&amp;"-8",Matches!$J$2:$J$201,0))),0,IF(R1883-S1883=INDEX(Matches!$G$2:$G$201,MATCH($A1883&amp;"-8",Matches!$J$2:$J$201,0))-INDEX(Matches!$H$2:$H$201,MATCH($A1883&amp;"-8",Matches!$J$2:$J$201,0)),3,2))))),""))</f>
        <v/>
      </c>
      <c r="AF1883" s="12" t="str">
        <f aca="false">IF(OR($B1883="",T1883="",U1883=""),"",IFERROR(IF(OR(INDEX(Matches!$I$2:$I$201,MATCH($A1883&amp;"-9",Matches!$J$2:$J$201,0))="Void",INDEX(Matches!$G$2:$G$201,MATCH($A1883&amp;"-9",Matches!$J$2:$J$201,0))="",INDEX(Matches!$H$2:$H$201,MATCH($A1883&amp;"-9",Matches!$J$2:$J$201,0))=""),"",IF(AND($C1883&lt;&gt;"",INDEX(Matches!$F$2:$F$201,MATCH($A1883&amp;"-9",Matches!$J$2:$J$201,0))&lt;&gt;"",$C1883&gt;=INDEX(Matches!$F$2:$F$201,MATCH($A1883&amp;"-9",Matches!$J$2:$J$201,0))),"",IF(AND(T1883=INDEX(Matches!$G$2:$G$201,MATCH($A1883&amp;"-9",Matches!$J$2:$J$201,0)),U1883=INDEX(Matches!$H$2:$H$201,MATCH($A1883&amp;"-9",Matches!$J$2:$J$201,0))),5,IF(SIGN(T1883-U1883)&lt;&gt;SIGN(INDEX(Matches!$G$2:$G$201,MATCH($A1883&amp;"-9",Matches!$J$2:$J$201,0))-INDEX(Matches!$H$2:$H$201,MATCH($A1883&amp;"-9",Matches!$J$2:$J$201,0))),0,IF(T1883-U1883=INDEX(Matches!$G$2:$G$201,MATCH($A1883&amp;"-9",Matches!$J$2:$J$201,0))-INDEX(Matches!$H$2:$H$201,MATCH($A1883&amp;"-9",Matches!$J$2:$J$201,0)),3,2))))),""))</f>
        <v/>
      </c>
      <c r="AG1883" s="12" t="str">
        <f aca="false">IF(OR($B1883="",V1883="",W1883=""),"",IFERROR(IF(OR(INDEX(Matches!$I$2:$I$201,MATCH($A1883&amp;"-10",Matches!$J$2:$J$201,0))="Void",INDEX(Matches!$G$2:$G$201,MATCH($A1883&amp;"-10",Matches!$J$2:$J$201,0))="",INDEX(Matches!$H$2:$H$201,MATCH($A1883&amp;"-10",Matches!$J$2:$J$201,0))=""),"",IF(AND($C1883&lt;&gt;"",INDEX(Matches!$F$2:$F$201,MATCH($A1883&amp;"-10",Matches!$J$2:$J$201,0))&lt;&gt;"",$C1883&gt;=INDEX(Matches!$F$2:$F$201,MATCH($A1883&amp;"-10",Matches!$J$2:$J$201,0))),"",IF(AND(V1883=INDEX(Matches!$G$2:$G$201,MATCH($A1883&amp;"-10",Matches!$J$2:$J$201,0)),W1883=INDEX(Matches!$H$2:$H$201,MATCH($A1883&amp;"-10",Matches!$J$2:$J$201,0))),5,IF(SIGN(V1883-W1883)&lt;&gt;SIGN(INDEX(Matches!$G$2:$G$201,MATCH($A1883&amp;"-10",Matches!$J$2:$J$201,0))-INDEX(Matches!$H$2:$H$201,MATCH($A1883&amp;"-10",Matches!$J$2:$J$201,0))),0,IF(V1883-W1883=INDEX(Matches!$G$2:$G$201,MATCH($A1883&amp;"-10",Matches!$J$2:$J$201,0))-INDEX(Matches!$H$2:$H$201,MATCH($A1883&amp;"-10",Matches!$J$2:$J$201,0)),3,2))))),""))</f>
        <v/>
      </c>
      <c r="AH1883" s="13" t="str">
        <f aca="false">IF($B1883="","",SUM(X1883:AG1883))</f>
        <v/>
      </c>
      <c r="AI1883" s="12" t="str">
        <f aca="false">IF($B1883="","",COUNTIF(X1883:AG1883,5))</f>
        <v/>
      </c>
      <c r="AJ1883" s="12" t="str">
        <f aca="false">IF($B1883="","",COUNTIF(X1883:AG1883,"&gt;=2"))</f>
        <v/>
      </c>
      <c r="AK1883" s="12" t="str">
        <f aca="false">IF($B1883="","",COUNT(X1883:AG1883))</f>
        <v/>
      </c>
    </row>
    <row r="1884" customFormat="false" ht="15" hidden="false" customHeight="false" outlineLevel="0" collapsed="false">
      <c r="A1884" s="7"/>
      <c r="B1884" s="7"/>
      <c r="C1884" s="11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12" t="str">
        <f aca="false">IF(OR($B1884="",D1884="",E1884=""),"",IFERROR(IF(OR(INDEX(Matches!$I$2:$I$201,MATCH($A1884&amp;"-1",Matches!$J$2:$J$201,0))="Void",INDEX(Matches!$G$2:$G$201,MATCH($A1884&amp;"-1",Matches!$J$2:$J$201,0))="",INDEX(Matches!$H$2:$H$201,MATCH($A1884&amp;"-1",Matches!$J$2:$J$201,0))=""),"",IF(AND($C1884&lt;&gt;"",INDEX(Matches!$F$2:$F$201,MATCH($A1884&amp;"-1",Matches!$J$2:$J$201,0))&lt;&gt;"",$C1884&gt;=INDEX(Matches!$F$2:$F$201,MATCH($A1884&amp;"-1",Matches!$J$2:$J$201,0))),"",IF(AND(D1884=INDEX(Matches!$G$2:$G$201,MATCH($A1884&amp;"-1",Matches!$J$2:$J$201,0)),E1884=INDEX(Matches!$H$2:$H$201,MATCH($A1884&amp;"-1",Matches!$J$2:$J$201,0))),5,IF(SIGN(D1884-E1884)&lt;&gt;SIGN(INDEX(Matches!$G$2:$G$201,MATCH($A1884&amp;"-1",Matches!$J$2:$J$201,0))-INDEX(Matches!$H$2:$H$201,MATCH($A1884&amp;"-1",Matches!$J$2:$J$201,0))),0,IF(D1884-E1884=INDEX(Matches!$G$2:$G$201,MATCH($A1884&amp;"-1",Matches!$J$2:$J$201,0))-INDEX(Matches!$H$2:$H$201,MATCH($A1884&amp;"-1",Matches!$J$2:$J$201,0)),3,2))))),""))</f>
        <v/>
      </c>
      <c r="Y1884" s="12" t="str">
        <f aca="false">IF(OR($B1884="",F1884="",G1884=""),"",IFERROR(IF(OR(INDEX(Matches!$I$2:$I$201,MATCH($A1884&amp;"-2",Matches!$J$2:$J$201,0))="Void",INDEX(Matches!$G$2:$G$201,MATCH($A1884&amp;"-2",Matches!$J$2:$J$201,0))="",INDEX(Matches!$H$2:$H$201,MATCH($A1884&amp;"-2",Matches!$J$2:$J$201,0))=""),"",IF(AND($C1884&lt;&gt;"",INDEX(Matches!$F$2:$F$201,MATCH($A1884&amp;"-2",Matches!$J$2:$J$201,0))&lt;&gt;"",$C1884&gt;=INDEX(Matches!$F$2:$F$201,MATCH($A1884&amp;"-2",Matches!$J$2:$J$201,0))),"",IF(AND(F1884=INDEX(Matches!$G$2:$G$201,MATCH($A1884&amp;"-2",Matches!$J$2:$J$201,0)),G1884=INDEX(Matches!$H$2:$H$201,MATCH($A1884&amp;"-2",Matches!$J$2:$J$201,0))),5,IF(SIGN(F1884-G1884)&lt;&gt;SIGN(INDEX(Matches!$G$2:$G$201,MATCH($A1884&amp;"-2",Matches!$J$2:$J$201,0))-INDEX(Matches!$H$2:$H$201,MATCH($A1884&amp;"-2",Matches!$J$2:$J$201,0))),0,IF(F1884-G1884=INDEX(Matches!$G$2:$G$201,MATCH($A1884&amp;"-2",Matches!$J$2:$J$201,0))-INDEX(Matches!$H$2:$H$201,MATCH($A1884&amp;"-2",Matches!$J$2:$J$201,0)),3,2))))),""))</f>
        <v/>
      </c>
      <c r="Z1884" s="12" t="str">
        <f aca="false">IF(OR($B1884="",H1884="",I1884=""),"",IFERROR(IF(OR(INDEX(Matches!$I$2:$I$201,MATCH($A1884&amp;"-3",Matches!$J$2:$J$201,0))="Void",INDEX(Matches!$G$2:$G$201,MATCH($A1884&amp;"-3",Matches!$J$2:$J$201,0))="",INDEX(Matches!$H$2:$H$201,MATCH($A1884&amp;"-3",Matches!$J$2:$J$201,0))=""),"",IF(AND($C1884&lt;&gt;"",INDEX(Matches!$F$2:$F$201,MATCH($A1884&amp;"-3",Matches!$J$2:$J$201,0))&lt;&gt;"",$C1884&gt;=INDEX(Matches!$F$2:$F$201,MATCH($A1884&amp;"-3",Matches!$J$2:$J$201,0))),"",IF(AND(H1884=INDEX(Matches!$G$2:$G$201,MATCH($A1884&amp;"-3",Matches!$J$2:$J$201,0)),I1884=INDEX(Matches!$H$2:$H$201,MATCH($A1884&amp;"-3",Matches!$J$2:$J$201,0))),5,IF(SIGN(H1884-I1884)&lt;&gt;SIGN(INDEX(Matches!$G$2:$G$201,MATCH($A1884&amp;"-3",Matches!$J$2:$J$201,0))-INDEX(Matches!$H$2:$H$201,MATCH($A1884&amp;"-3",Matches!$J$2:$J$201,0))),0,IF(H1884-I1884=INDEX(Matches!$G$2:$G$201,MATCH($A1884&amp;"-3",Matches!$J$2:$J$201,0))-INDEX(Matches!$H$2:$H$201,MATCH($A1884&amp;"-3",Matches!$J$2:$J$201,0)),3,2))))),""))</f>
        <v/>
      </c>
      <c r="AA1884" s="12" t="str">
        <f aca="false">IF(OR($B1884="",J1884="",K1884=""),"",IFERROR(IF(OR(INDEX(Matches!$I$2:$I$201,MATCH($A1884&amp;"-4",Matches!$J$2:$J$201,0))="Void",INDEX(Matches!$G$2:$G$201,MATCH($A1884&amp;"-4",Matches!$J$2:$J$201,0))="",INDEX(Matches!$H$2:$H$201,MATCH($A1884&amp;"-4",Matches!$J$2:$J$201,0))=""),"",IF(AND($C1884&lt;&gt;"",INDEX(Matches!$F$2:$F$201,MATCH($A1884&amp;"-4",Matches!$J$2:$J$201,0))&lt;&gt;"",$C1884&gt;=INDEX(Matches!$F$2:$F$201,MATCH($A1884&amp;"-4",Matches!$J$2:$J$201,0))),"",IF(AND(J1884=INDEX(Matches!$G$2:$G$201,MATCH($A1884&amp;"-4",Matches!$J$2:$J$201,0)),K1884=INDEX(Matches!$H$2:$H$201,MATCH($A1884&amp;"-4",Matches!$J$2:$J$201,0))),5,IF(SIGN(J1884-K1884)&lt;&gt;SIGN(INDEX(Matches!$G$2:$G$201,MATCH($A1884&amp;"-4",Matches!$J$2:$J$201,0))-INDEX(Matches!$H$2:$H$201,MATCH($A1884&amp;"-4",Matches!$J$2:$J$201,0))),0,IF(J1884-K1884=INDEX(Matches!$G$2:$G$201,MATCH($A1884&amp;"-4",Matches!$J$2:$J$201,0))-INDEX(Matches!$H$2:$H$201,MATCH($A1884&amp;"-4",Matches!$J$2:$J$201,0)),3,2))))),""))</f>
        <v/>
      </c>
      <c r="AB1884" s="12" t="str">
        <f aca="false">IF(OR($B1884="",L1884="",M1884=""),"",IFERROR(IF(OR(INDEX(Matches!$I$2:$I$201,MATCH($A1884&amp;"-5",Matches!$J$2:$J$201,0))="Void",INDEX(Matches!$G$2:$G$201,MATCH($A1884&amp;"-5",Matches!$J$2:$J$201,0))="",INDEX(Matches!$H$2:$H$201,MATCH($A1884&amp;"-5",Matches!$J$2:$J$201,0))=""),"",IF(AND($C1884&lt;&gt;"",INDEX(Matches!$F$2:$F$201,MATCH($A1884&amp;"-5",Matches!$J$2:$J$201,0))&lt;&gt;"",$C1884&gt;=INDEX(Matches!$F$2:$F$201,MATCH($A1884&amp;"-5",Matches!$J$2:$J$201,0))),"",IF(AND(L1884=INDEX(Matches!$G$2:$G$201,MATCH($A1884&amp;"-5",Matches!$J$2:$J$201,0)),M1884=INDEX(Matches!$H$2:$H$201,MATCH($A1884&amp;"-5",Matches!$J$2:$J$201,0))),5,IF(SIGN(L1884-M1884)&lt;&gt;SIGN(INDEX(Matches!$G$2:$G$201,MATCH($A1884&amp;"-5",Matches!$J$2:$J$201,0))-INDEX(Matches!$H$2:$H$201,MATCH($A1884&amp;"-5",Matches!$J$2:$J$201,0))),0,IF(L1884-M1884=INDEX(Matches!$G$2:$G$201,MATCH($A1884&amp;"-5",Matches!$J$2:$J$201,0))-INDEX(Matches!$H$2:$H$201,MATCH($A1884&amp;"-5",Matches!$J$2:$J$201,0)),3,2))))),""))</f>
        <v/>
      </c>
      <c r="AC1884" s="12" t="str">
        <f aca="false">IF(OR($B1884="",N1884="",O1884=""),"",IFERROR(IF(OR(INDEX(Matches!$I$2:$I$201,MATCH($A1884&amp;"-6",Matches!$J$2:$J$201,0))="Void",INDEX(Matches!$G$2:$G$201,MATCH($A1884&amp;"-6",Matches!$J$2:$J$201,0))="",INDEX(Matches!$H$2:$H$201,MATCH($A1884&amp;"-6",Matches!$J$2:$J$201,0))=""),"",IF(AND($C1884&lt;&gt;"",INDEX(Matches!$F$2:$F$201,MATCH($A1884&amp;"-6",Matches!$J$2:$J$201,0))&lt;&gt;"",$C1884&gt;=INDEX(Matches!$F$2:$F$201,MATCH($A1884&amp;"-6",Matches!$J$2:$J$201,0))),"",IF(AND(N1884=INDEX(Matches!$G$2:$G$201,MATCH($A1884&amp;"-6",Matches!$J$2:$J$201,0)),O1884=INDEX(Matches!$H$2:$H$201,MATCH($A1884&amp;"-6",Matches!$J$2:$J$201,0))),5,IF(SIGN(N1884-O1884)&lt;&gt;SIGN(INDEX(Matches!$G$2:$G$201,MATCH($A1884&amp;"-6",Matches!$J$2:$J$201,0))-INDEX(Matches!$H$2:$H$201,MATCH($A1884&amp;"-6",Matches!$J$2:$J$201,0))),0,IF(N1884-O1884=INDEX(Matches!$G$2:$G$201,MATCH($A1884&amp;"-6",Matches!$J$2:$J$201,0))-INDEX(Matches!$H$2:$H$201,MATCH($A1884&amp;"-6",Matches!$J$2:$J$201,0)),3,2))))),""))</f>
        <v/>
      </c>
      <c r="AD1884" s="12" t="str">
        <f aca="false">IF(OR($B1884="",P1884="",Q1884=""),"",IFERROR(IF(OR(INDEX(Matches!$I$2:$I$201,MATCH($A1884&amp;"-7",Matches!$J$2:$J$201,0))="Void",INDEX(Matches!$G$2:$G$201,MATCH($A1884&amp;"-7",Matches!$J$2:$J$201,0))="",INDEX(Matches!$H$2:$H$201,MATCH($A1884&amp;"-7",Matches!$J$2:$J$201,0))=""),"",IF(AND($C1884&lt;&gt;"",INDEX(Matches!$F$2:$F$201,MATCH($A1884&amp;"-7",Matches!$J$2:$J$201,0))&lt;&gt;"",$C1884&gt;=INDEX(Matches!$F$2:$F$201,MATCH($A1884&amp;"-7",Matches!$J$2:$J$201,0))),"",IF(AND(P1884=INDEX(Matches!$G$2:$G$201,MATCH($A1884&amp;"-7",Matches!$J$2:$J$201,0)),Q1884=INDEX(Matches!$H$2:$H$201,MATCH($A1884&amp;"-7",Matches!$J$2:$J$201,0))),5,IF(SIGN(P1884-Q1884)&lt;&gt;SIGN(INDEX(Matches!$G$2:$G$201,MATCH($A1884&amp;"-7",Matches!$J$2:$J$201,0))-INDEX(Matches!$H$2:$H$201,MATCH($A1884&amp;"-7",Matches!$J$2:$J$201,0))),0,IF(P1884-Q1884=INDEX(Matches!$G$2:$G$201,MATCH($A1884&amp;"-7",Matches!$J$2:$J$201,0))-INDEX(Matches!$H$2:$H$201,MATCH($A1884&amp;"-7",Matches!$J$2:$J$201,0)),3,2))))),""))</f>
        <v/>
      </c>
      <c r="AE1884" s="12" t="str">
        <f aca="false">IF(OR($B1884="",R1884="",S1884=""),"",IFERROR(IF(OR(INDEX(Matches!$I$2:$I$201,MATCH($A1884&amp;"-8",Matches!$J$2:$J$201,0))="Void",INDEX(Matches!$G$2:$G$201,MATCH($A1884&amp;"-8",Matches!$J$2:$J$201,0))="",INDEX(Matches!$H$2:$H$201,MATCH($A1884&amp;"-8",Matches!$J$2:$J$201,0))=""),"",IF(AND($C1884&lt;&gt;"",INDEX(Matches!$F$2:$F$201,MATCH($A1884&amp;"-8",Matches!$J$2:$J$201,0))&lt;&gt;"",$C1884&gt;=INDEX(Matches!$F$2:$F$201,MATCH($A1884&amp;"-8",Matches!$J$2:$J$201,0))),"",IF(AND(R1884=INDEX(Matches!$G$2:$G$201,MATCH($A1884&amp;"-8",Matches!$J$2:$J$201,0)),S1884=INDEX(Matches!$H$2:$H$201,MATCH($A1884&amp;"-8",Matches!$J$2:$J$201,0))),5,IF(SIGN(R1884-S1884)&lt;&gt;SIGN(INDEX(Matches!$G$2:$G$201,MATCH($A1884&amp;"-8",Matches!$J$2:$J$201,0))-INDEX(Matches!$H$2:$H$201,MATCH($A1884&amp;"-8",Matches!$J$2:$J$201,0))),0,IF(R1884-S1884=INDEX(Matches!$G$2:$G$201,MATCH($A1884&amp;"-8",Matches!$J$2:$J$201,0))-INDEX(Matches!$H$2:$H$201,MATCH($A1884&amp;"-8",Matches!$J$2:$J$201,0)),3,2))))),""))</f>
        <v/>
      </c>
      <c r="AF1884" s="12" t="str">
        <f aca="false">IF(OR($B1884="",T1884="",U1884=""),"",IFERROR(IF(OR(INDEX(Matches!$I$2:$I$201,MATCH($A1884&amp;"-9",Matches!$J$2:$J$201,0))="Void",INDEX(Matches!$G$2:$G$201,MATCH($A1884&amp;"-9",Matches!$J$2:$J$201,0))="",INDEX(Matches!$H$2:$H$201,MATCH($A1884&amp;"-9",Matches!$J$2:$J$201,0))=""),"",IF(AND($C1884&lt;&gt;"",INDEX(Matches!$F$2:$F$201,MATCH($A1884&amp;"-9",Matches!$J$2:$J$201,0))&lt;&gt;"",$C1884&gt;=INDEX(Matches!$F$2:$F$201,MATCH($A1884&amp;"-9",Matches!$J$2:$J$201,0))),"",IF(AND(T1884=INDEX(Matches!$G$2:$G$201,MATCH($A1884&amp;"-9",Matches!$J$2:$J$201,0)),U1884=INDEX(Matches!$H$2:$H$201,MATCH($A1884&amp;"-9",Matches!$J$2:$J$201,0))),5,IF(SIGN(T1884-U1884)&lt;&gt;SIGN(INDEX(Matches!$G$2:$G$201,MATCH($A1884&amp;"-9",Matches!$J$2:$J$201,0))-INDEX(Matches!$H$2:$H$201,MATCH($A1884&amp;"-9",Matches!$J$2:$J$201,0))),0,IF(T1884-U1884=INDEX(Matches!$G$2:$G$201,MATCH($A1884&amp;"-9",Matches!$J$2:$J$201,0))-INDEX(Matches!$H$2:$H$201,MATCH($A1884&amp;"-9",Matches!$J$2:$J$201,0)),3,2))))),""))</f>
        <v/>
      </c>
      <c r="AG1884" s="12" t="str">
        <f aca="false">IF(OR($B1884="",V1884="",W1884=""),"",IFERROR(IF(OR(INDEX(Matches!$I$2:$I$201,MATCH($A1884&amp;"-10",Matches!$J$2:$J$201,0))="Void",INDEX(Matches!$G$2:$G$201,MATCH($A1884&amp;"-10",Matches!$J$2:$J$201,0))="",INDEX(Matches!$H$2:$H$201,MATCH($A1884&amp;"-10",Matches!$J$2:$J$201,0))=""),"",IF(AND($C1884&lt;&gt;"",INDEX(Matches!$F$2:$F$201,MATCH($A1884&amp;"-10",Matches!$J$2:$J$201,0))&lt;&gt;"",$C1884&gt;=INDEX(Matches!$F$2:$F$201,MATCH($A1884&amp;"-10",Matches!$J$2:$J$201,0))),"",IF(AND(V1884=INDEX(Matches!$G$2:$G$201,MATCH($A1884&amp;"-10",Matches!$J$2:$J$201,0)),W1884=INDEX(Matches!$H$2:$H$201,MATCH($A1884&amp;"-10",Matches!$J$2:$J$201,0))),5,IF(SIGN(V1884-W1884)&lt;&gt;SIGN(INDEX(Matches!$G$2:$G$201,MATCH($A1884&amp;"-10",Matches!$J$2:$J$201,0))-INDEX(Matches!$H$2:$H$201,MATCH($A1884&amp;"-10",Matches!$J$2:$J$201,0))),0,IF(V1884-W1884=INDEX(Matches!$G$2:$G$201,MATCH($A1884&amp;"-10",Matches!$J$2:$J$201,0))-INDEX(Matches!$H$2:$H$201,MATCH($A1884&amp;"-10",Matches!$J$2:$J$201,0)),3,2))))),""))</f>
        <v/>
      </c>
      <c r="AH1884" s="13" t="str">
        <f aca="false">IF($B1884="","",SUM(X1884:AG1884))</f>
        <v/>
      </c>
      <c r="AI1884" s="12" t="str">
        <f aca="false">IF($B1884="","",COUNTIF(X1884:AG1884,5))</f>
        <v/>
      </c>
      <c r="AJ1884" s="12" t="str">
        <f aca="false">IF($B1884="","",COUNTIF(X1884:AG1884,"&gt;=2"))</f>
        <v/>
      </c>
      <c r="AK1884" s="12" t="str">
        <f aca="false">IF($B1884="","",COUNT(X1884:AG1884))</f>
        <v/>
      </c>
    </row>
    <row r="1885" customFormat="false" ht="15" hidden="false" customHeight="false" outlineLevel="0" collapsed="false">
      <c r="A1885" s="7"/>
      <c r="B1885" s="7"/>
      <c r="C1885" s="11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12" t="str">
        <f aca="false">IF(OR($B1885="",D1885="",E1885=""),"",IFERROR(IF(OR(INDEX(Matches!$I$2:$I$201,MATCH($A1885&amp;"-1",Matches!$J$2:$J$201,0))="Void",INDEX(Matches!$G$2:$G$201,MATCH($A1885&amp;"-1",Matches!$J$2:$J$201,0))="",INDEX(Matches!$H$2:$H$201,MATCH($A1885&amp;"-1",Matches!$J$2:$J$201,0))=""),"",IF(AND($C1885&lt;&gt;"",INDEX(Matches!$F$2:$F$201,MATCH($A1885&amp;"-1",Matches!$J$2:$J$201,0))&lt;&gt;"",$C1885&gt;=INDEX(Matches!$F$2:$F$201,MATCH($A1885&amp;"-1",Matches!$J$2:$J$201,0))),"",IF(AND(D1885=INDEX(Matches!$G$2:$G$201,MATCH($A1885&amp;"-1",Matches!$J$2:$J$201,0)),E1885=INDEX(Matches!$H$2:$H$201,MATCH($A1885&amp;"-1",Matches!$J$2:$J$201,0))),5,IF(SIGN(D1885-E1885)&lt;&gt;SIGN(INDEX(Matches!$G$2:$G$201,MATCH($A1885&amp;"-1",Matches!$J$2:$J$201,0))-INDEX(Matches!$H$2:$H$201,MATCH($A1885&amp;"-1",Matches!$J$2:$J$201,0))),0,IF(D1885-E1885=INDEX(Matches!$G$2:$G$201,MATCH($A1885&amp;"-1",Matches!$J$2:$J$201,0))-INDEX(Matches!$H$2:$H$201,MATCH($A1885&amp;"-1",Matches!$J$2:$J$201,0)),3,2))))),""))</f>
        <v/>
      </c>
      <c r="Y1885" s="12" t="str">
        <f aca="false">IF(OR($B1885="",F1885="",G1885=""),"",IFERROR(IF(OR(INDEX(Matches!$I$2:$I$201,MATCH($A1885&amp;"-2",Matches!$J$2:$J$201,0))="Void",INDEX(Matches!$G$2:$G$201,MATCH($A1885&amp;"-2",Matches!$J$2:$J$201,0))="",INDEX(Matches!$H$2:$H$201,MATCH($A1885&amp;"-2",Matches!$J$2:$J$201,0))=""),"",IF(AND($C1885&lt;&gt;"",INDEX(Matches!$F$2:$F$201,MATCH($A1885&amp;"-2",Matches!$J$2:$J$201,0))&lt;&gt;"",$C1885&gt;=INDEX(Matches!$F$2:$F$201,MATCH($A1885&amp;"-2",Matches!$J$2:$J$201,0))),"",IF(AND(F1885=INDEX(Matches!$G$2:$G$201,MATCH($A1885&amp;"-2",Matches!$J$2:$J$201,0)),G1885=INDEX(Matches!$H$2:$H$201,MATCH($A1885&amp;"-2",Matches!$J$2:$J$201,0))),5,IF(SIGN(F1885-G1885)&lt;&gt;SIGN(INDEX(Matches!$G$2:$G$201,MATCH($A1885&amp;"-2",Matches!$J$2:$J$201,0))-INDEX(Matches!$H$2:$H$201,MATCH($A1885&amp;"-2",Matches!$J$2:$J$201,0))),0,IF(F1885-G1885=INDEX(Matches!$G$2:$G$201,MATCH($A1885&amp;"-2",Matches!$J$2:$J$201,0))-INDEX(Matches!$H$2:$H$201,MATCH($A1885&amp;"-2",Matches!$J$2:$J$201,0)),3,2))))),""))</f>
        <v/>
      </c>
      <c r="Z1885" s="12" t="str">
        <f aca="false">IF(OR($B1885="",H1885="",I1885=""),"",IFERROR(IF(OR(INDEX(Matches!$I$2:$I$201,MATCH($A1885&amp;"-3",Matches!$J$2:$J$201,0))="Void",INDEX(Matches!$G$2:$G$201,MATCH($A1885&amp;"-3",Matches!$J$2:$J$201,0))="",INDEX(Matches!$H$2:$H$201,MATCH($A1885&amp;"-3",Matches!$J$2:$J$201,0))=""),"",IF(AND($C1885&lt;&gt;"",INDEX(Matches!$F$2:$F$201,MATCH($A1885&amp;"-3",Matches!$J$2:$J$201,0))&lt;&gt;"",$C1885&gt;=INDEX(Matches!$F$2:$F$201,MATCH($A1885&amp;"-3",Matches!$J$2:$J$201,0))),"",IF(AND(H1885=INDEX(Matches!$G$2:$G$201,MATCH($A1885&amp;"-3",Matches!$J$2:$J$201,0)),I1885=INDEX(Matches!$H$2:$H$201,MATCH($A1885&amp;"-3",Matches!$J$2:$J$201,0))),5,IF(SIGN(H1885-I1885)&lt;&gt;SIGN(INDEX(Matches!$G$2:$G$201,MATCH($A1885&amp;"-3",Matches!$J$2:$J$201,0))-INDEX(Matches!$H$2:$H$201,MATCH($A1885&amp;"-3",Matches!$J$2:$J$201,0))),0,IF(H1885-I1885=INDEX(Matches!$G$2:$G$201,MATCH($A1885&amp;"-3",Matches!$J$2:$J$201,0))-INDEX(Matches!$H$2:$H$201,MATCH($A1885&amp;"-3",Matches!$J$2:$J$201,0)),3,2))))),""))</f>
        <v/>
      </c>
      <c r="AA1885" s="12" t="str">
        <f aca="false">IF(OR($B1885="",J1885="",K1885=""),"",IFERROR(IF(OR(INDEX(Matches!$I$2:$I$201,MATCH($A1885&amp;"-4",Matches!$J$2:$J$201,0))="Void",INDEX(Matches!$G$2:$G$201,MATCH($A1885&amp;"-4",Matches!$J$2:$J$201,0))="",INDEX(Matches!$H$2:$H$201,MATCH($A1885&amp;"-4",Matches!$J$2:$J$201,0))=""),"",IF(AND($C1885&lt;&gt;"",INDEX(Matches!$F$2:$F$201,MATCH($A1885&amp;"-4",Matches!$J$2:$J$201,0))&lt;&gt;"",$C1885&gt;=INDEX(Matches!$F$2:$F$201,MATCH($A1885&amp;"-4",Matches!$J$2:$J$201,0))),"",IF(AND(J1885=INDEX(Matches!$G$2:$G$201,MATCH($A1885&amp;"-4",Matches!$J$2:$J$201,0)),K1885=INDEX(Matches!$H$2:$H$201,MATCH($A1885&amp;"-4",Matches!$J$2:$J$201,0))),5,IF(SIGN(J1885-K1885)&lt;&gt;SIGN(INDEX(Matches!$G$2:$G$201,MATCH($A1885&amp;"-4",Matches!$J$2:$J$201,0))-INDEX(Matches!$H$2:$H$201,MATCH($A1885&amp;"-4",Matches!$J$2:$J$201,0))),0,IF(J1885-K1885=INDEX(Matches!$G$2:$G$201,MATCH($A1885&amp;"-4",Matches!$J$2:$J$201,0))-INDEX(Matches!$H$2:$H$201,MATCH($A1885&amp;"-4",Matches!$J$2:$J$201,0)),3,2))))),""))</f>
        <v/>
      </c>
      <c r="AB1885" s="12" t="str">
        <f aca="false">IF(OR($B1885="",L1885="",M1885=""),"",IFERROR(IF(OR(INDEX(Matches!$I$2:$I$201,MATCH($A1885&amp;"-5",Matches!$J$2:$J$201,0))="Void",INDEX(Matches!$G$2:$G$201,MATCH($A1885&amp;"-5",Matches!$J$2:$J$201,0))="",INDEX(Matches!$H$2:$H$201,MATCH($A1885&amp;"-5",Matches!$J$2:$J$201,0))=""),"",IF(AND($C1885&lt;&gt;"",INDEX(Matches!$F$2:$F$201,MATCH($A1885&amp;"-5",Matches!$J$2:$J$201,0))&lt;&gt;"",$C1885&gt;=INDEX(Matches!$F$2:$F$201,MATCH($A1885&amp;"-5",Matches!$J$2:$J$201,0))),"",IF(AND(L1885=INDEX(Matches!$G$2:$G$201,MATCH($A1885&amp;"-5",Matches!$J$2:$J$201,0)),M1885=INDEX(Matches!$H$2:$H$201,MATCH($A1885&amp;"-5",Matches!$J$2:$J$201,0))),5,IF(SIGN(L1885-M1885)&lt;&gt;SIGN(INDEX(Matches!$G$2:$G$201,MATCH($A1885&amp;"-5",Matches!$J$2:$J$201,0))-INDEX(Matches!$H$2:$H$201,MATCH($A1885&amp;"-5",Matches!$J$2:$J$201,0))),0,IF(L1885-M1885=INDEX(Matches!$G$2:$G$201,MATCH($A1885&amp;"-5",Matches!$J$2:$J$201,0))-INDEX(Matches!$H$2:$H$201,MATCH($A1885&amp;"-5",Matches!$J$2:$J$201,0)),3,2))))),""))</f>
        <v/>
      </c>
      <c r="AC1885" s="12" t="str">
        <f aca="false">IF(OR($B1885="",N1885="",O1885=""),"",IFERROR(IF(OR(INDEX(Matches!$I$2:$I$201,MATCH($A1885&amp;"-6",Matches!$J$2:$J$201,0))="Void",INDEX(Matches!$G$2:$G$201,MATCH($A1885&amp;"-6",Matches!$J$2:$J$201,0))="",INDEX(Matches!$H$2:$H$201,MATCH($A1885&amp;"-6",Matches!$J$2:$J$201,0))=""),"",IF(AND($C1885&lt;&gt;"",INDEX(Matches!$F$2:$F$201,MATCH($A1885&amp;"-6",Matches!$J$2:$J$201,0))&lt;&gt;"",$C1885&gt;=INDEX(Matches!$F$2:$F$201,MATCH($A1885&amp;"-6",Matches!$J$2:$J$201,0))),"",IF(AND(N1885=INDEX(Matches!$G$2:$G$201,MATCH($A1885&amp;"-6",Matches!$J$2:$J$201,0)),O1885=INDEX(Matches!$H$2:$H$201,MATCH($A1885&amp;"-6",Matches!$J$2:$J$201,0))),5,IF(SIGN(N1885-O1885)&lt;&gt;SIGN(INDEX(Matches!$G$2:$G$201,MATCH($A1885&amp;"-6",Matches!$J$2:$J$201,0))-INDEX(Matches!$H$2:$H$201,MATCH($A1885&amp;"-6",Matches!$J$2:$J$201,0))),0,IF(N1885-O1885=INDEX(Matches!$G$2:$G$201,MATCH($A1885&amp;"-6",Matches!$J$2:$J$201,0))-INDEX(Matches!$H$2:$H$201,MATCH($A1885&amp;"-6",Matches!$J$2:$J$201,0)),3,2))))),""))</f>
        <v/>
      </c>
      <c r="AD1885" s="12" t="str">
        <f aca="false">IF(OR($B1885="",P1885="",Q1885=""),"",IFERROR(IF(OR(INDEX(Matches!$I$2:$I$201,MATCH($A1885&amp;"-7",Matches!$J$2:$J$201,0))="Void",INDEX(Matches!$G$2:$G$201,MATCH($A1885&amp;"-7",Matches!$J$2:$J$201,0))="",INDEX(Matches!$H$2:$H$201,MATCH($A1885&amp;"-7",Matches!$J$2:$J$201,0))=""),"",IF(AND($C1885&lt;&gt;"",INDEX(Matches!$F$2:$F$201,MATCH($A1885&amp;"-7",Matches!$J$2:$J$201,0))&lt;&gt;"",$C1885&gt;=INDEX(Matches!$F$2:$F$201,MATCH($A1885&amp;"-7",Matches!$J$2:$J$201,0))),"",IF(AND(P1885=INDEX(Matches!$G$2:$G$201,MATCH($A1885&amp;"-7",Matches!$J$2:$J$201,0)),Q1885=INDEX(Matches!$H$2:$H$201,MATCH($A1885&amp;"-7",Matches!$J$2:$J$201,0))),5,IF(SIGN(P1885-Q1885)&lt;&gt;SIGN(INDEX(Matches!$G$2:$G$201,MATCH($A1885&amp;"-7",Matches!$J$2:$J$201,0))-INDEX(Matches!$H$2:$H$201,MATCH($A1885&amp;"-7",Matches!$J$2:$J$201,0))),0,IF(P1885-Q1885=INDEX(Matches!$G$2:$G$201,MATCH($A1885&amp;"-7",Matches!$J$2:$J$201,0))-INDEX(Matches!$H$2:$H$201,MATCH($A1885&amp;"-7",Matches!$J$2:$J$201,0)),3,2))))),""))</f>
        <v/>
      </c>
      <c r="AE1885" s="12" t="str">
        <f aca="false">IF(OR($B1885="",R1885="",S1885=""),"",IFERROR(IF(OR(INDEX(Matches!$I$2:$I$201,MATCH($A1885&amp;"-8",Matches!$J$2:$J$201,0))="Void",INDEX(Matches!$G$2:$G$201,MATCH($A1885&amp;"-8",Matches!$J$2:$J$201,0))="",INDEX(Matches!$H$2:$H$201,MATCH($A1885&amp;"-8",Matches!$J$2:$J$201,0))=""),"",IF(AND($C1885&lt;&gt;"",INDEX(Matches!$F$2:$F$201,MATCH($A1885&amp;"-8",Matches!$J$2:$J$201,0))&lt;&gt;"",$C1885&gt;=INDEX(Matches!$F$2:$F$201,MATCH($A1885&amp;"-8",Matches!$J$2:$J$201,0))),"",IF(AND(R1885=INDEX(Matches!$G$2:$G$201,MATCH($A1885&amp;"-8",Matches!$J$2:$J$201,0)),S1885=INDEX(Matches!$H$2:$H$201,MATCH($A1885&amp;"-8",Matches!$J$2:$J$201,0))),5,IF(SIGN(R1885-S1885)&lt;&gt;SIGN(INDEX(Matches!$G$2:$G$201,MATCH($A1885&amp;"-8",Matches!$J$2:$J$201,0))-INDEX(Matches!$H$2:$H$201,MATCH($A1885&amp;"-8",Matches!$J$2:$J$201,0))),0,IF(R1885-S1885=INDEX(Matches!$G$2:$G$201,MATCH($A1885&amp;"-8",Matches!$J$2:$J$201,0))-INDEX(Matches!$H$2:$H$201,MATCH($A1885&amp;"-8",Matches!$J$2:$J$201,0)),3,2))))),""))</f>
        <v/>
      </c>
      <c r="AF1885" s="12" t="str">
        <f aca="false">IF(OR($B1885="",T1885="",U1885=""),"",IFERROR(IF(OR(INDEX(Matches!$I$2:$I$201,MATCH($A1885&amp;"-9",Matches!$J$2:$J$201,0))="Void",INDEX(Matches!$G$2:$G$201,MATCH($A1885&amp;"-9",Matches!$J$2:$J$201,0))="",INDEX(Matches!$H$2:$H$201,MATCH($A1885&amp;"-9",Matches!$J$2:$J$201,0))=""),"",IF(AND($C1885&lt;&gt;"",INDEX(Matches!$F$2:$F$201,MATCH($A1885&amp;"-9",Matches!$J$2:$J$201,0))&lt;&gt;"",$C1885&gt;=INDEX(Matches!$F$2:$F$201,MATCH($A1885&amp;"-9",Matches!$J$2:$J$201,0))),"",IF(AND(T1885=INDEX(Matches!$G$2:$G$201,MATCH($A1885&amp;"-9",Matches!$J$2:$J$201,0)),U1885=INDEX(Matches!$H$2:$H$201,MATCH($A1885&amp;"-9",Matches!$J$2:$J$201,0))),5,IF(SIGN(T1885-U1885)&lt;&gt;SIGN(INDEX(Matches!$G$2:$G$201,MATCH($A1885&amp;"-9",Matches!$J$2:$J$201,0))-INDEX(Matches!$H$2:$H$201,MATCH($A1885&amp;"-9",Matches!$J$2:$J$201,0))),0,IF(T1885-U1885=INDEX(Matches!$G$2:$G$201,MATCH($A1885&amp;"-9",Matches!$J$2:$J$201,0))-INDEX(Matches!$H$2:$H$201,MATCH($A1885&amp;"-9",Matches!$J$2:$J$201,0)),3,2))))),""))</f>
        <v/>
      </c>
      <c r="AG1885" s="12" t="str">
        <f aca="false">IF(OR($B1885="",V1885="",W1885=""),"",IFERROR(IF(OR(INDEX(Matches!$I$2:$I$201,MATCH($A1885&amp;"-10",Matches!$J$2:$J$201,0))="Void",INDEX(Matches!$G$2:$G$201,MATCH($A1885&amp;"-10",Matches!$J$2:$J$201,0))="",INDEX(Matches!$H$2:$H$201,MATCH($A1885&amp;"-10",Matches!$J$2:$J$201,0))=""),"",IF(AND($C1885&lt;&gt;"",INDEX(Matches!$F$2:$F$201,MATCH($A1885&amp;"-10",Matches!$J$2:$J$201,0))&lt;&gt;"",$C1885&gt;=INDEX(Matches!$F$2:$F$201,MATCH($A1885&amp;"-10",Matches!$J$2:$J$201,0))),"",IF(AND(V1885=INDEX(Matches!$G$2:$G$201,MATCH($A1885&amp;"-10",Matches!$J$2:$J$201,0)),W1885=INDEX(Matches!$H$2:$H$201,MATCH($A1885&amp;"-10",Matches!$J$2:$J$201,0))),5,IF(SIGN(V1885-W1885)&lt;&gt;SIGN(INDEX(Matches!$G$2:$G$201,MATCH($A1885&amp;"-10",Matches!$J$2:$J$201,0))-INDEX(Matches!$H$2:$H$201,MATCH($A1885&amp;"-10",Matches!$J$2:$J$201,0))),0,IF(V1885-W1885=INDEX(Matches!$G$2:$G$201,MATCH($A1885&amp;"-10",Matches!$J$2:$J$201,0))-INDEX(Matches!$H$2:$H$201,MATCH($A1885&amp;"-10",Matches!$J$2:$J$201,0)),3,2))))),""))</f>
        <v/>
      </c>
      <c r="AH1885" s="13" t="str">
        <f aca="false">IF($B1885="","",SUM(X1885:AG1885))</f>
        <v/>
      </c>
      <c r="AI1885" s="12" t="str">
        <f aca="false">IF($B1885="","",COUNTIF(X1885:AG1885,5))</f>
        <v/>
      </c>
      <c r="AJ1885" s="12" t="str">
        <f aca="false">IF($B1885="","",COUNTIF(X1885:AG1885,"&gt;=2"))</f>
        <v/>
      </c>
      <c r="AK1885" s="12" t="str">
        <f aca="false">IF($B1885="","",COUNT(X1885:AG1885))</f>
        <v/>
      </c>
    </row>
    <row r="1886" customFormat="false" ht="15" hidden="false" customHeight="false" outlineLevel="0" collapsed="false">
      <c r="A1886" s="7"/>
      <c r="B1886" s="7"/>
      <c r="C1886" s="11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12" t="str">
        <f aca="false">IF(OR($B1886="",D1886="",E1886=""),"",IFERROR(IF(OR(INDEX(Matches!$I$2:$I$201,MATCH($A1886&amp;"-1",Matches!$J$2:$J$201,0))="Void",INDEX(Matches!$G$2:$G$201,MATCH($A1886&amp;"-1",Matches!$J$2:$J$201,0))="",INDEX(Matches!$H$2:$H$201,MATCH($A1886&amp;"-1",Matches!$J$2:$J$201,0))=""),"",IF(AND($C1886&lt;&gt;"",INDEX(Matches!$F$2:$F$201,MATCH($A1886&amp;"-1",Matches!$J$2:$J$201,0))&lt;&gt;"",$C1886&gt;=INDEX(Matches!$F$2:$F$201,MATCH($A1886&amp;"-1",Matches!$J$2:$J$201,0))),"",IF(AND(D1886=INDEX(Matches!$G$2:$G$201,MATCH($A1886&amp;"-1",Matches!$J$2:$J$201,0)),E1886=INDEX(Matches!$H$2:$H$201,MATCH($A1886&amp;"-1",Matches!$J$2:$J$201,0))),5,IF(SIGN(D1886-E1886)&lt;&gt;SIGN(INDEX(Matches!$G$2:$G$201,MATCH($A1886&amp;"-1",Matches!$J$2:$J$201,0))-INDEX(Matches!$H$2:$H$201,MATCH($A1886&amp;"-1",Matches!$J$2:$J$201,0))),0,IF(D1886-E1886=INDEX(Matches!$G$2:$G$201,MATCH($A1886&amp;"-1",Matches!$J$2:$J$201,0))-INDEX(Matches!$H$2:$H$201,MATCH($A1886&amp;"-1",Matches!$J$2:$J$201,0)),3,2))))),""))</f>
        <v/>
      </c>
      <c r="Y1886" s="12" t="str">
        <f aca="false">IF(OR($B1886="",F1886="",G1886=""),"",IFERROR(IF(OR(INDEX(Matches!$I$2:$I$201,MATCH($A1886&amp;"-2",Matches!$J$2:$J$201,0))="Void",INDEX(Matches!$G$2:$G$201,MATCH($A1886&amp;"-2",Matches!$J$2:$J$201,0))="",INDEX(Matches!$H$2:$H$201,MATCH($A1886&amp;"-2",Matches!$J$2:$J$201,0))=""),"",IF(AND($C1886&lt;&gt;"",INDEX(Matches!$F$2:$F$201,MATCH($A1886&amp;"-2",Matches!$J$2:$J$201,0))&lt;&gt;"",$C1886&gt;=INDEX(Matches!$F$2:$F$201,MATCH($A1886&amp;"-2",Matches!$J$2:$J$201,0))),"",IF(AND(F1886=INDEX(Matches!$G$2:$G$201,MATCH($A1886&amp;"-2",Matches!$J$2:$J$201,0)),G1886=INDEX(Matches!$H$2:$H$201,MATCH($A1886&amp;"-2",Matches!$J$2:$J$201,0))),5,IF(SIGN(F1886-G1886)&lt;&gt;SIGN(INDEX(Matches!$G$2:$G$201,MATCH($A1886&amp;"-2",Matches!$J$2:$J$201,0))-INDEX(Matches!$H$2:$H$201,MATCH($A1886&amp;"-2",Matches!$J$2:$J$201,0))),0,IF(F1886-G1886=INDEX(Matches!$G$2:$G$201,MATCH($A1886&amp;"-2",Matches!$J$2:$J$201,0))-INDEX(Matches!$H$2:$H$201,MATCH($A1886&amp;"-2",Matches!$J$2:$J$201,0)),3,2))))),""))</f>
        <v/>
      </c>
      <c r="Z1886" s="12" t="str">
        <f aca="false">IF(OR($B1886="",H1886="",I1886=""),"",IFERROR(IF(OR(INDEX(Matches!$I$2:$I$201,MATCH($A1886&amp;"-3",Matches!$J$2:$J$201,0))="Void",INDEX(Matches!$G$2:$G$201,MATCH($A1886&amp;"-3",Matches!$J$2:$J$201,0))="",INDEX(Matches!$H$2:$H$201,MATCH($A1886&amp;"-3",Matches!$J$2:$J$201,0))=""),"",IF(AND($C1886&lt;&gt;"",INDEX(Matches!$F$2:$F$201,MATCH($A1886&amp;"-3",Matches!$J$2:$J$201,0))&lt;&gt;"",$C1886&gt;=INDEX(Matches!$F$2:$F$201,MATCH($A1886&amp;"-3",Matches!$J$2:$J$201,0))),"",IF(AND(H1886=INDEX(Matches!$G$2:$G$201,MATCH($A1886&amp;"-3",Matches!$J$2:$J$201,0)),I1886=INDEX(Matches!$H$2:$H$201,MATCH($A1886&amp;"-3",Matches!$J$2:$J$201,0))),5,IF(SIGN(H1886-I1886)&lt;&gt;SIGN(INDEX(Matches!$G$2:$G$201,MATCH($A1886&amp;"-3",Matches!$J$2:$J$201,0))-INDEX(Matches!$H$2:$H$201,MATCH($A1886&amp;"-3",Matches!$J$2:$J$201,0))),0,IF(H1886-I1886=INDEX(Matches!$G$2:$G$201,MATCH($A1886&amp;"-3",Matches!$J$2:$J$201,0))-INDEX(Matches!$H$2:$H$201,MATCH($A1886&amp;"-3",Matches!$J$2:$J$201,0)),3,2))))),""))</f>
        <v/>
      </c>
      <c r="AA1886" s="12" t="str">
        <f aca="false">IF(OR($B1886="",J1886="",K1886=""),"",IFERROR(IF(OR(INDEX(Matches!$I$2:$I$201,MATCH($A1886&amp;"-4",Matches!$J$2:$J$201,0))="Void",INDEX(Matches!$G$2:$G$201,MATCH($A1886&amp;"-4",Matches!$J$2:$J$201,0))="",INDEX(Matches!$H$2:$H$201,MATCH($A1886&amp;"-4",Matches!$J$2:$J$201,0))=""),"",IF(AND($C1886&lt;&gt;"",INDEX(Matches!$F$2:$F$201,MATCH($A1886&amp;"-4",Matches!$J$2:$J$201,0))&lt;&gt;"",$C1886&gt;=INDEX(Matches!$F$2:$F$201,MATCH($A1886&amp;"-4",Matches!$J$2:$J$201,0))),"",IF(AND(J1886=INDEX(Matches!$G$2:$G$201,MATCH($A1886&amp;"-4",Matches!$J$2:$J$201,0)),K1886=INDEX(Matches!$H$2:$H$201,MATCH($A1886&amp;"-4",Matches!$J$2:$J$201,0))),5,IF(SIGN(J1886-K1886)&lt;&gt;SIGN(INDEX(Matches!$G$2:$G$201,MATCH($A1886&amp;"-4",Matches!$J$2:$J$201,0))-INDEX(Matches!$H$2:$H$201,MATCH($A1886&amp;"-4",Matches!$J$2:$J$201,0))),0,IF(J1886-K1886=INDEX(Matches!$G$2:$G$201,MATCH($A1886&amp;"-4",Matches!$J$2:$J$201,0))-INDEX(Matches!$H$2:$H$201,MATCH($A1886&amp;"-4",Matches!$J$2:$J$201,0)),3,2))))),""))</f>
        <v/>
      </c>
      <c r="AB1886" s="12" t="str">
        <f aca="false">IF(OR($B1886="",L1886="",M1886=""),"",IFERROR(IF(OR(INDEX(Matches!$I$2:$I$201,MATCH($A1886&amp;"-5",Matches!$J$2:$J$201,0))="Void",INDEX(Matches!$G$2:$G$201,MATCH($A1886&amp;"-5",Matches!$J$2:$J$201,0))="",INDEX(Matches!$H$2:$H$201,MATCH($A1886&amp;"-5",Matches!$J$2:$J$201,0))=""),"",IF(AND($C1886&lt;&gt;"",INDEX(Matches!$F$2:$F$201,MATCH($A1886&amp;"-5",Matches!$J$2:$J$201,0))&lt;&gt;"",$C1886&gt;=INDEX(Matches!$F$2:$F$201,MATCH($A1886&amp;"-5",Matches!$J$2:$J$201,0))),"",IF(AND(L1886=INDEX(Matches!$G$2:$G$201,MATCH($A1886&amp;"-5",Matches!$J$2:$J$201,0)),M1886=INDEX(Matches!$H$2:$H$201,MATCH($A1886&amp;"-5",Matches!$J$2:$J$201,0))),5,IF(SIGN(L1886-M1886)&lt;&gt;SIGN(INDEX(Matches!$G$2:$G$201,MATCH($A1886&amp;"-5",Matches!$J$2:$J$201,0))-INDEX(Matches!$H$2:$H$201,MATCH($A1886&amp;"-5",Matches!$J$2:$J$201,0))),0,IF(L1886-M1886=INDEX(Matches!$G$2:$G$201,MATCH($A1886&amp;"-5",Matches!$J$2:$J$201,0))-INDEX(Matches!$H$2:$H$201,MATCH($A1886&amp;"-5",Matches!$J$2:$J$201,0)),3,2))))),""))</f>
        <v/>
      </c>
      <c r="AC1886" s="12" t="str">
        <f aca="false">IF(OR($B1886="",N1886="",O1886=""),"",IFERROR(IF(OR(INDEX(Matches!$I$2:$I$201,MATCH($A1886&amp;"-6",Matches!$J$2:$J$201,0))="Void",INDEX(Matches!$G$2:$G$201,MATCH($A1886&amp;"-6",Matches!$J$2:$J$201,0))="",INDEX(Matches!$H$2:$H$201,MATCH($A1886&amp;"-6",Matches!$J$2:$J$201,0))=""),"",IF(AND($C1886&lt;&gt;"",INDEX(Matches!$F$2:$F$201,MATCH($A1886&amp;"-6",Matches!$J$2:$J$201,0))&lt;&gt;"",$C1886&gt;=INDEX(Matches!$F$2:$F$201,MATCH($A1886&amp;"-6",Matches!$J$2:$J$201,0))),"",IF(AND(N1886=INDEX(Matches!$G$2:$G$201,MATCH($A1886&amp;"-6",Matches!$J$2:$J$201,0)),O1886=INDEX(Matches!$H$2:$H$201,MATCH($A1886&amp;"-6",Matches!$J$2:$J$201,0))),5,IF(SIGN(N1886-O1886)&lt;&gt;SIGN(INDEX(Matches!$G$2:$G$201,MATCH($A1886&amp;"-6",Matches!$J$2:$J$201,0))-INDEX(Matches!$H$2:$H$201,MATCH($A1886&amp;"-6",Matches!$J$2:$J$201,0))),0,IF(N1886-O1886=INDEX(Matches!$G$2:$G$201,MATCH($A1886&amp;"-6",Matches!$J$2:$J$201,0))-INDEX(Matches!$H$2:$H$201,MATCH($A1886&amp;"-6",Matches!$J$2:$J$201,0)),3,2))))),""))</f>
        <v/>
      </c>
      <c r="AD1886" s="12" t="str">
        <f aca="false">IF(OR($B1886="",P1886="",Q1886=""),"",IFERROR(IF(OR(INDEX(Matches!$I$2:$I$201,MATCH($A1886&amp;"-7",Matches!$J$2:$J$201,0))="Void",INDEX(Matches!$G$2:$G$201,MATCH($A1886&amp;"-7",Matches!$J$2:$J$201,0))="",INDEX(Matches!$H$2:$H$201,MATCH($A1886&amp;"-7",Matches!$J$2:$J$201,0))=""),"",IF(AND($C1886&lt;&gt;"",INDEX(Matches!$F$2:$F$201,MATCH($A1886&amp;"-7",Matches!$J$2:$J$201,0))&lt;&gt;"",$C1886&gt;=INDEX(Matches!$F$2:$F$201,MATCH($A1886&amp;"-7",Matches!$J$2:$J$201,0))),"",IF(AND(P1886=INDEX(Matches!$G$2:$G$201,MATCH($A1886&amp;"-7",Matches!$J$2:$J$201,0)),Q1886=INDEX(Matches!$H$2:$H$201,MATCH($A1886&amp;"-7",Matches!$J$2:$J$201,0))),5,IF(SIGN(P1886-Q1886)&lt;&gt;SIGN(INDEX(Matches!$G$2:$G$201,MATCH($A1886&amp;"-7",Matches!$J$2:$J$201,0))-INDEX(Matches!$H$2:$H$201,MATCH($A1886&amp;"-7",Matches!$J$2:$J$201,0))),0,IF(P1886-Q1886=INDEX(Matches!$G$2:$G$201,MATCH($A1886&amp;"-7",Matches!$J$2:$J$201,0))-INDEX(Matches!$H$2:$H$201,MATCH($A1886&amp;"-7",Matches!$J$2:$J$201,0)),3,2))))),""))</f>
        <v/>
      </c>
      <c r="AE1886" s="12" t="str">
        <f aca="false">IF(OR($B1886="",R1886="",S1886=""),"",IFERROR(IF(OR(INDEX(Matches!$I$2:$I$201,MATCH($A1886&amp;"-8",Matches!$J$2:$J$201,0))="Void",INDEX(Matches!$G$2:$G$201,MATCH($A1886&amp;"-8",Matches!$J$2:$J$201,0))="",INDEX(Matches!$H$2:$H$201,MATCH($A1886&amp;"-8",Matches!$J$2:$J$201,0))=""),"",IF(AND($C1886&lt;&gt;"",INDEX(Matches!$F$2:$F$201,MATCH($A1886&amp;"-8",Matches!$J$2:$J$201,0))&lt;&gt;"",$C1886&gt;=INDEX(Matches!$F$2:$F$201,MATCH($A1886&amp;"-8",Matches!$J$2:$J$201,0))),"",IF(AND(R1886=INDEX(Matches!$G$2:$G$201,MATCH($A1886&amp;"-8",Matches!$J$2:$J$201,0)),S1886=INDEX(Matches!$H$2:$H$201,MATCH($A1886&amp;"-8",Matches!$J$2:$J$201,0))),5,IF(SIGN(R1886-S1886)&lt;&gt;SIGN(INDEX(Matches!$G$2:$G$201,MATCH($A1886&amp;"-8",Matches!$J$2:$J$201,0))-INDEX(Matches!$H$2:$H$201,MATCH($A1886&amp;"-8",Matches!$J$2:$J$201,0))),0,IF(R1886-S1886=INDEX(Matches!$G$2:$G$201,MATCH($A1886&amp;"-8",Matches!$J$2:$J$201,0))-INDEX(Matches!$H$2:$H$201,MATCH($A1886&amp;"-8",Matches!$J$2:$J$201,0)),3,2))))),""))</f>
        <v/>
      </c>
      <c r="AF1886" s="12" t="str">
        <f aca="false">IF(OR($B1886="",T1886="",U1886=""),"",IFERROR(IF(OR(INDEX(Matches!$I$2:$I$201,MATCH($A1886&amp;"-9",Matches!$J$2:$J$201,0))="Void",INDEX(Matches!$G$2:$G$201,MATCH($A1886&amp;"-9",Matches!$J$2:$J$201,0))="",INDEX(Matches!$H$2:$H$201,MATCH($A1886&amp;"-9",Matches!$J$2:$J$201,0))=""),"",IF(AND($C1886&lt;&gt;"",INDEX(Matches!$F$2:$F$201,MATCH($A1886&amp;"-9",Matches!$J$2:$J$201,0))&lt;&gt;"",$C1886&gt;=INDEX(Matches!$F$2:$F$201,MATCH($A1886&amp;"-9",Matches!$J$2:$J$201,0))),"",IF(AND(T1886=INDEX(Matches!$G$2:$G$201,MATCH($A1886&amp;"-9",Matches!$J$2:$J$201,0)),U1886=INDEX(Matches!$H$2:$H$201,MATCH($A1886&amp;"-9",Matches!$J$2:$J$201,0))),5,IF(SIGN(T1886-U1886)&lt;&gt;SIGN(INDEX(Matches!$G$2:$G$201,MATCH($A1886&amp;"-9",Matches!$J$2:$J$201,0))-INDEX(Matches!$H$2:$H$201,MATCH($A1886&amp;"-9",Matches!$J$2:$J$201,0))),0,IF(T1886-U1886=INDEX(Matches!$G$2:$G$201,MATCH($A1886&amp;"-9",Matches!$J$2:$J$201,0))-INDEX(Matches!$H$2:$H$201,MATCH($A1886&amp;"-9",Matches!$J$2:$J$201,0)),3,2))))),""))</f>
        <v/>
      </c>
      <c r="AG1886" s="12" t="str">
        <f aca="false">IF(OR($B1886="",V1886="",W1886=""),"",IFERROR(IF(OR(INDEX(Matches!$I$2:$I$201,MATCH($A1886&amp;"-10",Matches!$J$2:$J$201,0))="Void",INDEX(Matches!$G$2:$G$201,MATCH($A1886&amp;"-10",Matches!$J$2:$J$201,0))="",INDEX(Matches!$H$2:$H$201,MATCH($A1886&amp;"-10",Matches!$J$2:$J$201,0))=""),"",IF(AND($C1886&lt;&gt;"",INDEX(Matches!$F$2:$F$201,MATCH($A1886&amp;"-10",Matches!$J$2:$J$201,0))&lt;&gt;"",$C1886&gt;=INDEX(Matches!$F$2:$F$201,MATCH($A1886&amp;"-10",Matches!$J$2:$J$201,0))),"",IF(AND(V1886=INDEX(Matches!$G$2:$G$201,MATCH($A1886&amp;"-10",Matches!$J$2:$J$201,0)),W1886=INDEX(Matches!$H$2:$H$201,MATCH($A1886&amp;"-10",Matches!$J$2:$J$201,0))),5,IF(SIGN(V1886-W1886)&lt;&gt;SIGN(INDEX(Matches!$G$2:$G$201,MATCH($A1886&amp;"-10",Matches!$J$2:$J$201,0))-INDEX(Matches!$H$2:$H$201,MATCH($A1886&amp;"-10",Matches!$J$2:$J$201,0))),0,IF(V1886-W1886=INDEX(Matches!$G$2:$G$201,MATCH($A1886&amp;"-10",Matches!$J$2:$J$201,0))-INDEX(Matches!$H$2:$H$201,MATCH($A1886&amp;"-10",Matches!$J$2:$J$201,0)),3,2))))),""))</f>
        <v/>
      </c>
      <c r="AH1886" s="13" t="str">
        <f aca="false">IF($B1886="","",SUM(X1886:AG1886))</f>
        <v/>
      </c>
      <c r="AI1886" s="12" t="str">
        <f aca="false">IF($B1886="","",COUNTIF(X1886:AG1886,5))</f>
        <v/>
      </c>
      <c r="AJ1886" s="12" t="str">
        <f aca="false">IF($B1886="","",COUNTIF(X1886:AG1886,"&gt;=2"))</f>
        <v/>
      </c>
      <c r="AK1886" s="12" t="str">
        <f aca="false">IF($B1886="","",COUNT(X1886:AG1886))</f>
        <v/>
      </c>
    </row>
    <row r="1887" customFormat="false" ht="15" hidden="false" customHeight="false" outlineLevel="0" collapsed="false">
      <c r="A1887" s="7"/>
      <c r="B1887" s="7"/>
      <c r="C1887" s="11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12" t="str">
        <f aca="false">IF(OR($B1887="",D1887="",E1887=""),"",IFERROR(IF(OR(INDEX(Matches!$I$2:$I$201,MATCH($A1887&amp;"-1",Matches!$J$2:$J$201,0))="Void",INDEX(Matches!$G$2:$G$201,MATCH($A1887&amp;"-1",Matches!$J$2:$J$201,0))="",INDEX(Matches!$H$2:$H$201,MATCH($A1887&amp;"-1",Matches!$J$2:$J$201,0))=""),"",IF(AND($C1887&lt;&gt;"",INDEX(Matches!$F$2:$F$201,MATCH($A1887&amp;"-1",Matches!$J$2:$J$201,0))&lt;&gt;"",$C1887&gt;=INDEX(Matches!$F$2:$F$201,MATCH($A1887&amp;"-1",Matches!$J$2:$J$201,0))),"",IF(AND(D1887=INDEX(Matches!$G$2:$G$201,MATCH($A1887&amp;"-1",Matches!$J$2:$J$201,0)),E1887=INDEX(Matches!$H$2:$H$201,MATCH($A1887&amp;"-1",Matches!$J$2:$J$201,0))),5,IF(SIGN(D1887-E1887)&lt;&gt;SIGN(INDEX(Matches!$G$2:$G$201,MATCH($A1887&amp;"-1",Matches!$J$2:$J$201,0))-INDEX(Matches!$H$2:$H$201,MATCH($A1887&amp;"-1",Matches!$J$2:$J$201,0))),0,IF(D1887-E1887=INDEX(Matches!$G$2:$G$201,MATCH($A1887&amp;"-1",Matches!$J$2:$J$201,0))-INDEX(Matches!$H$2:$H$201,MATCH($A1887&amp;"-1",Matches!$J$2:$J$201,0)),3,2))))),""))</f>
        <v/>
      </c>
      <c r="Y1887" s="12" t="str">
        <f aca="false">IF(OR($B1887="",F1887="",G1887=""),"",IFERROR(IF(OR(INDEX(Matches!$I$2:$I$201,MATCH($A1887&amp;"-2",Matches!$J$2:$J$201,0))="Void",INDEX(Matches!$G$2:$G$201,MATCH($A1887&amp;"-2",Matches!$J$2:$J$201,0))="",INDEX(Matches!$H$2:$H$201,MATCH($A1887&amp;"-2",Matches!$J$2:$J$201,0))=""),"",IF(AND($C1887&lt;&gt;"",INDEX(Matches!$F$2:$F$201,MATCH($A1887&amp;"-2",Matches!$J$2:$J$201,0))&lt;&gt;"",$C1887&gt;=INDEX(Matches!$F$2:$F$201,MATCH($A1887&amp;"-2",Matches!$J$2:$J$201,0))),"",IF(AND(F1887=INDEX(Matches!$G$2:$G$201,MATCH($A1887&amp;"-2",Matches!$J$2:$J$201,0)),G1887=INDEX(Matches!$H$2:$H$201,MATCH($A1887&amp;"-2",Matches!$J$2:$J$201,0))),5,IF(SIGN(F1887-G1887)&lt;&gt;SIGN(INDEX(Matches!$G$2:$G$201,MATCH($A1887&amp;"-2",Matches!$J$2:$J$201,0))-INDEX(Matches!$H$2:$H$201,MATCH($A1887&amp;"-2",Matches!$J$2:$J$201,0))),0,IF(F1887-G1887=INDEX(Matches!$G$2:$G$201,MATCH($A1887&amp;"-2",Matches!$J$2:$J$201,0))-INDEX(Matches!$H$2:$H$201,MATCH($A1887&amp;"-2",Matches!$J$2:$J$201,0)),3,2))))),""))</f>
        <v/>
      </c>
      <c r="Z1887" s="12" t="str">
        <f aca="false">IF(OR($B1887="",H1887="",I1887=""),"",IFERROR(IF(OR(INDEX(Matches!$I$2:$I$201,MATCH($A1887&amp;"-3",Matches!$J$2:$J$201,0))="Void",INDEX(Matches!$G$2:$G$201,MATCH($A1887&amp;"-3",Matches!$J$2:$J$201,0))="",INDEX(Matches!$H$2:$H$201,MATCH($A1887&amp;"-3",Matches!$J$2:$J$201,0))=""),"",IF(AND($C1887&lt;&gt;"",INDEX(Matches!$F$2:$F$201,MATCH($A1887&amp;"-3",Matches!$J$2:$J$201,0))&lt;&gt;"",$C1887&gt;=INDEX(Matches!$F$2:$F$201,MATCH($A1887&amp;"-3",Matches!$J$2:$J$201,0))),"",IF(AND(H1887=INDEX(Matches!$G$2:$G$201,MATCH($A1887&amp;"-3",Matches!$J$2:$J$201,0)),I1887=INDEX(Matches!$H$2:$H$201,MATCH($A1887&amp;"-3",Matches!$J$2:$J$201,0))),5,IF(SIGN(H1887-I1887)&lt;&gt;SIGN(INDEX(Matches!$G$2:$G$201,MATCH($A1887&amp;"-3",Matches!$J$2:$J$201,0))-INDEX(Matches!$H$2:$H$201,MATCH($A1887&amp;"-3",Matches!$J$2:$J$201,0))),0,IF(H1887-I1887=INDEX(Matches!$G$2:$G$201,MATCH($A1887&amp;"-3",Matches!$J$2:$J$201,0))-INDEX(Matches!$H$2:$H$201,MATCH($A1887&amp;"-3",Matches!$J$2:$J$201,0)),3,2))))),""))</f>
        <v/>
      </c>
      <c r="AA1887" s="12" t="str">
        <f aca="false">IF(OR($B1887="",J1887="",K1887=""),"",IFERROR(IF(OR(INDEX(Matches!$I$2:$I$201,MATCH($A1887&amp;"-4",Matches!$J$2:$J$201,0))="Void",INDEX(Matches!$G$2:$G$201,MATCH($A1887&amp;"-4",Matches!$J$2:$J$201,0))="",INDEX(Matches!$H$2:$H$201,MATCH($A1887&amp;"-4",Matches!$J$2:$J$201,0))=""),"",IF(AND($C1887&lt;&gt;"",INDEX(Matches!$F$2:$F$201,MATCH($A1887&amp;"-4",Matches!$J$2:$J$201,0))&lt;&gt;"",$C1887&gt;=INDEX(Matches!$F$2:$F$201,MATCH($A1887&amp;"-4",Matches!$J$2:$J$201,0))),"",IF(AND(J1887=INDEX(Matches!$G$2:$G$201,MATCH($A1887&amp;"-4",Matches!$J$2:$J$201,0)),K1887=INDEX(Matches!$H$2:$H$201,MATCH($A1887&amp;"-4",Matches!$J$2:$J$201,0))),5,IF(SIGN(J1887-K1887)&lt;&gt;SIGN(INDEX(Matches!$G$2:$G$201,MATCH($A1887&amp;"-4",Matches!$J$2:$J$201,0))-INDEX(Matches!$H$2:$H$201,MATCH($A1887&amp;"-4",Matches!$J$2:$J$201,0))),0,IF(J1887-K1887=INDEX(Matches!$G$2:$G$201,MATCH($A1887&amp;"-4",Matches!$J$2:$J$201,0))-INDEX(Matches!$H$2:$H$201,MATCH($A1887&amp;"-4",Matches!$J$2:$J$201,0)),3,2))))),""))</f>
        <v/>
      </c>
      <c r="AB1887" s="12" t="str">
        <f aca="false">IF(OR($B1887="",L1887="",M1887=""),"",IFERROR(IF(OR(INDEX(Matches!$I$2:$I$201,MATCH($A1887&amp;"-5",Matches!$J$2:$J$201,0))="Void",INDEX(Matches!$G$2:$G$201,MATCH($A1887&amp;"-5",Matches!$J$2:$J$201,0))="",INDEX(Matches!$H$2:$H$201,MATCH($A1887&amp;"-5",Matches!$J$2:$J$201,0))=""),"",IF(AND($C1887&lt;&gt;"",INDEX(Matches!$F$2:$F$201,MATCH($A1887&amp;"-5",Matches!$J$2:$J$201,0))&lt;&gt;"",$C1887&gt;=INDEX(Matches!$F$2:$F$201,MATCH($A1887&amp;"-5",Matches!$J$2:$J$201,0))),"",IF(AND(L1887=INDEX(Matches!$G$2:$G$201,MATCH($A1887&amp;"-5",Matches!$J$2:$J$201,0)),M1887=INDEX(Matches!$H$2:$H$201,MATCH($A1887&amp;"-5",Matches!$J$2:$J$201,0))),5,IF(SIGN(L1887-M1887)&lt;&gt;SIGN(INDEX(Matches!$G$2:$G$201,MATCH($A1887&amp;"-5",Matches!$J$2:$J$201,0))-INDEX(Matches!$H$2:$H$201,MATCH($A1887&amp;"-5",Matches!$J$2:$J$201,0))),0,IF(L1887-M1887=INDEX(Matches!$G$2:$G$201,MATCH($A1887&amp;"-5",Matches!$J$2:$J$201,0))-INDEX(Matches!$H$2:$H$201,MATCH($A1887&amp;"-5",Matches!$J$2:$J$201,0)),3,2))))),""))</f>
        <v/>
      </c>
      <c r="AC1887" s="12" t="str">
        <f aca="false">IF(OR($B1887="",N1887="",O1887=""),"",IFERROR(IF(OR(INDEX(Matches!$I$2:$I$201,MATCH($A1887&amp;"-6",Matches!$J$2:$J$201,0))="Void",INDEX(Matches!$G$2:$G$201,MATCH($A1887&amp;"-6",Matches!$J$2:$J$201,0))="",INDEX(Matches!$H$2:$H$201,MATCH($A1887&amp;"-6",Matches!$J$2:$J$201,0))=""),"",IF(AND($C1887&lt;&gt;"",INDEX(Matches!$F$2:$F$201,MATCH($A1887&amp;"-6",Matches!$J$2:$J$201,0))&lt;&gt;"",$C1887&gt;=INDEX(Matches!$F$2:$F$201,MATCH($A1887&amp;"-6",Matches!$J$2:$J$201,0))),"",IF(AND(N1887=INDEX(Matches!$G$2:$G$201,MATCH($A1887&amp;"-6",Matches!$J$2:$J$201,0)),O1887=INDEX(Matches!$H$2:$H$201,MATCH($A1887&amp;"-6",Matches!$J$2:$J$201,0))),5,IF(SIGN(N1887-O1887)&lt;&gt;SIGN(INDEX(Matches!$G$2:$G$201,MATCH($A1887&amp;"-6",Matches!$J$2:$J$201,0))-INDEX(Matches!$H$2:$H$201,MATCH($A1887&amp;"-6",Matches!$J$2:$J$201,0))),0,IF(N1887-O1887=INDEX(Matches!$G$2:$G$201,MATCH($A1887&amp;"-6",Matches!$J$2:$J$201,0))-INDEX(Matches!$H$2:$H$201,MATCH($A1887&amp;"-6",Matches!$J$2:$J$201,0)),3,2))))),""))</f>
        <v/>
      </c>
      <c r="AD1887" s="12" t="str">
        <f aca="false">IF(OR($B1887="",P1887="",Q1887=""),"",IFERROR(IF(OR(INDEX(Matches!$I$2:$I$201,MATCH($A1887&amp;"-7",Matches!$J$2:$J$201,0))="Void",INDEX(Matches!$G$2:$G$201,MATCH($A1887&amp;"-7",Matches!$J$2:$J$201,0))="",INDEX(Matches!$H$2:$H$201,MATCH($A1887&amp;"-7",Matches!$J$2:$J$201,0))=""),"",IF(AND($C1887&lt;&gt;"",INDEX(Matches!$F$2:$F$201,MATCH($A1887&amp;"-7",Matches!$J$2:$J$201,0))&lt;&gt;"",$C1887&gt;=INDEX(Matches!$F$2:$F$201,MATCH($A1887&amp;"-7",Matches!$J$2:$J$201,0))),"",IF(AND(P1887=INDEX(Matches!$G$2:$G$201,MATCH($A1887&amp;"-7",Matches!$J$2:$J$201,0)),Q1887=INDEX(Matches!$H$2:$H$201,MATCH($A1887&amp;"-7",Matches!$J$2:$J$201,0))),5,IF(SIGN(P1887-Q1887)&lt;&gt;SIGN(INDEX(Matches!$G$2:$G$201,MATCH($A1887&amp;"-7",Matches!$J$2:$J$201,0))-INDEX(Matches!$H$2:$H$201,MATCH($A1887&amp;"-7",Matches!$J$2:$J$201,0))),0,IF(P1887-Q1887=INDEX(Matches!$G$2:$G$201,MATCH($A1887&amp;"-7",Matches!$J$2:$J$201,0))-INDEX(Matches!$H$2:$H$201,MATCH($A1887&amp;"-7",Matches!$J$2:$J$201,0)),3,2))))),""))</f>
        <v/>
      </c>
      <c r="AE1887" s="12" t="str">
        <f aca="false">IF(OR($B1887="",R1887="",S1887=""),"",IFERROR(IF(OR(INDEX(Matches!$I$2:$I$201,MATCH($A1887&amp;"-8",Matches!$J$2:$J$201,0))="Void",INDEX(Matches!$G$2:$G$201,MATCH($A1887&amp;"-8",Matches!$J$2:$J$201,0))="",INDEX(Matches!$H$2:$H$201,MATCH($A1887&amp;"-8",Matches!$J$2:$J$201,0))=""),"",IF(AND($C1887&lt;&gt;"",INDEX(Matches!$F$2:$F$201,MATCH($A1887&amp;"-8",Matches!$J$2:$J$201,0))&lt;&gt;"",$C1887&gt;=INDEX(Matches!$F$2:$F$201,MATCH($A1887&amp;"-8",Matches!$J$2:$J$201,0))),"",IF(AND(R1887=INDEX(Matches!$G$2:$G$201,MATCH($A1887&amp;"-8",Matches!$J$2:$J$201,0)),S1887=INDEX(Matches!$H$2:$H$201,MATCH($A1887&amp;"-8",Matches!$J$2:$J$201,0))),5,IF(SIGN(R1887-S1887)&lt;&gt;SIGN(INDEX(Matches!$G$2:$G$201,MATCH($A1887&amp;"-8",Matches!$J$2:$J$201,0))-INDEX(Matches!$H$2:$H$201,MATCH($A1887&amp;"-8",Matches!$J$2:$J$201,0))),0,IF(R1887-S1887=INDEX(Matches!$G$2:$G$201,MATCH($A1887&amp;"-8",Matches!$J$2:$J$201,0))-INDEX(Matches!$H$2:$H$201,MATCH($A1887&amp;"-8",Matches!$J$2:$J$201,0)),3,2))))),""))</f>
        <v/>
      </c>
      <c r="AF1887" s="12" t="str">
        <f aca="false">IF(OR($B1887="",T1887="",U1887=""),"",IFERROR(IF(OR(INDEX(Matches!$I$2:$I$201,MATCH($A1887&amp;"-9",Matches!$J$2:$J$201,0))="Void",INDEX(Matches!$G$2:$G$201,MATCH($A1887&amp;"-9",Matches!$J$2:$J$201,0))="",INDEX(Matches!$H$2:$H$201,MATCH($A1887&amp;"-9",Matches!$J$2:$J$201,0))=""),"",IF(AND($C1887&lt;&gt;"",INDEX(Matches!$F$2:$F$201,MATCH($A1887&amp;"-9",Matches!$J$2:$J$201,0))&lt;&gt;"",$C1887&gt;=INDEX(Matches!$F$2:$F$201,MATCH($A1887&amp;"-9",Matches!$J$2:$J$201,0))),"",IF(AND(T1887=INDEX(Matches!$G$2:$G$201,MATCH($A1887&amp;"-9",Matches!$J$2:$J$201,0)),U1887=INDEX(Matches!$H$2:$H$201,MATCH($A1887&amp;"-9",Matches!$J$2:$J$201,0))),5,IF(SIGN(T1887-U1887)&lt;&gt;SIGN(INDEX(Matches!$G$2:$G$201,MATCH($A1887&amp;"-9",Matches!$J$2:$J$201,0))-INDEX(Matches!$H$2:$H$201,MATCH($A1887&amp;"-9",Matches!$J$2:$J$201,0))),0,IF(T1887-U1887=INDEX(Matches!$G$2:$G$201,MATCH($A1887&amp;"-9",Matches!$J$2:$J$201,0))-INDEX(Matches!$H$2:$H$201,MATCH($A1887&amp;"-9",Matches!$J$2:$J$201,0)),3,2))))),""))</f>
        <v/>
      </c>
      <c r="AG1887" s="12" t="str">
        <f aca="false">IF(OR($B1887="",V1887="",W1887=""),"",IFERROR(IF(OR(INDEX(Matches!$I$2:$I$201,MATCH($A1887&amp;"-10",Matches!$J$2:$J$201,0))="Void",INDEX(Matches!$G$2:$G$201,MATCH($A1887&amp;"-10",Matches!$J$2:$J$201,0))="",INDEX(Matches!$H$2:$H$201,MATCH($A1887&amp;"-10",Matches!$J$2:$J$201,0))=""),"",IF(AND($C1887&lt;&gt;"",INDEX(Matches!$F$2:$F$201,MATCH($A1887&amp;"-10",Matches!$J$2:$J$201,0))&lt;&gt;"",$C1887&gt;=INDEX(Matches!$F$2:$F$201,MATCH($A1887&amp;"-10",Matches!$J$2:$J$201,0))),"",IF(AND(V1887=INDEX(Matches!$G$2:$G$201,MATCH($A1887&amp;"-10",Matches!$J$2:$J$201,0)),W1887=INDEX(Matches!$H$2:$H$201,MATCH($A1887&amp;"-10",Matches!$J$2:$J$201,0))),5,IF(SIGN(V1887-W1887)&lt;&gt;SIGN(INDEX(Matches!$G$2:$G$201,MATCH($A1887&amp;"-10",Matches!$J$2:$J$201,0))-INDEX(Matches!$H$2:$H$201,MATCH($A1887&amp;"-10",Matches!$J$2:$J$201,0))),0,IF(V1887-W1887=INDEX(Matches!$G$2:$G$201,MATCH($A1887&amp;"-10",Matches!$J$2:$J$201,0))-INDEX(Matches!$H$2:$H$201,MATCH($A1887&amp;"-10",Matches!$J$2:$J$201,0)),3,2))))),""))</f>
        <v/>
      </c>
      <c r="AH1887" s="13" t="str">
        <f aca="false">IF($B1887="","",SUM(X1887:AG1887))</f>
        <v/>
      </c>
      <c r="AI1887" s="12" t="str">
        <f aca="false">IF($B1887="","",COUNTIF(X1887:AG1887,5))</f>
        <v/>
      </c>
      <c r="AJ1887" s="12" t="str">
        <f aca="false">IF($B1887="","",COUNTIF(X1887:AG1887,"&gt;=2"))</f>
        <v/>
      </c>
      <c r="AK1887" s="12" t="str">
        <f aca="false">IF($B1887="","",COUNT(X1887:AG1887))</f>
        <v/>
      </c>
    </row>
    <row r="1888" customFormat="false" ht="15" hidden="false" customHeight="false" outlineLevel="0" collapsed="false">
      <c r="A1888" s="7"/>
      <c r="B1888" s="7"/>
      <c r="C1888" s="11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12" t="str">
        <f aca="false">IF(OR($B1888="",D1888="",E1888=""),"",IFERROR(IF(OR(INDEX(Matches!$I$2:$I$201,MATCH($A1888&amp;"-1",Matches!$J$2:$J$201,0))="Void",INDEX(Matches!$G$2:$G$201,MATCH($A1888&amp;"-1",Matches!$J$2:$J$201,0))="",INDEX(Matches!$H$2:$H$201,MATCH($A1888&amp;"-1",Matches!$J$2:$J$201,0))=""),"",IF(AND($C1888&lt;&gt;"",INDEX(Matches!$F$2:$F$201,MATCH($A1888&amp;"-1",Matches!$J$2:$J$201,0))&lt;&gt;"",$C1888&gt;=INDEX(Matches!$F$2:$F$201,MATCH($A1888&amp;"-1",Matches!$J$2:$J$201,0))),"",IF(AND(D1888=INDEX(Matches!$G$2:$G$201,MATCH($A1888&amp;"-1",Matches!$J$2:$J$201,0)),E1888=INDEX(Matches!$H$2:$H$201,MATCH($A1888&amp;"-1",Matches!$J$2:$J$201,0))),5,IF(SIGN(D1888-E1888)&lt;&gt;SIGN(INDEX(Matches!$G$2:$G$201,MATCH($A1888&amp;"-1",Matches!$J$2:$J$201,0))-INDEX(Matches!$H$2:$H$201,MATCH($A1888&amp;"-1",Matches!$J$2:$J$201,0))),0,IF(D1888-E1888=INDEX(Matches!$G$2:$G$201,MATCH($A1888&amp;"-1",Matches!$J$2:$J$201,0))-INDEX(Matches!$H$2:$H$201,MATCH($A1888&amp;"-1",Matches!$J$2:$J$201,0)),3,2))))),""))</f>
        <v/>
      </c>
      <c r="Y1888" s="12" t="str">
        <f aca="false">IF(OR($B1888="",F1888="",G1888=""),"",IFERROR(IF(OR(INDEX(Matches!$I$2:$I$201,MATCH($A1888&amp;"-2",Matches!$J$2:$J$201,0))="Void",INDEX(Matches!$G$2:$G$201,MATCH($A1888&amp;"-2",Matches!$J$2:$J$201,0))="",INDEX(Matches!$H$2:$H$201,MATCH($A1888&amp;"-2",Matches!$J$2:$J$201,0))=""),"",IF(AND($C1888&lt;&gt;"",INDEX(Matches!$F$2:$F$201,MATCH($A1888&amp;"-2",Matches!$J$2:$J$201,0))&lt;&gt;"",$C1888&gt;=INDEX(Matches!$F$2:$F$201,MATCH($A1888&amp;"-2",Matches!$J$2:$J$201,0))),"",IF(AND(F1888=INDEX(Matches!$G$2:$G$201,MATCH($A1888&amp;"-2",Matches!$J$2:$J$201,0)),G1888=INDEX(Matches!$H$2:$H$201,MATCH($A1888&amp;"-2",Matches!$J$2:$J$201,0))),5,IF(SIGN(F1888-G1888)&lt;&gt;SIGN(INDEX(Matches!$G$2:$G$201,MATCH($A1888&amp;"-2",Matches!$J$2:$J$201,0))-INDEX(Matches!$H$2:$H$201,MATCH($A1888&amp;"-2",Matches!$J$2:$J$201,0))),0,IF(F1888-G1888=INDEX(Matches!$G$2:$G$201,MATCH($A1888&amp;"-2",Matches!$J$2:$J$201,0))-INDEX(Matches!$H$2:$H$201,MATCH($A1888&amp;"-2",Matches!$J$2:$J$201,0)),3,2))))),""))</f>
        <v/>
      </c>
      <c r="Z1888" s="12" t="str">
        <f aca="false">IF(OR($B1888="",H1888="",I1888=""),"",IFERROR(IF(OR(INDEX(Matches!$I$2:$I$201,MATCH($A1888&amp;"-3",Matches!$J$2:$J$201,0))="Void",INDEX(Matches!$G$2:$G$201,MATCH($A1888&amp;"-3",Matches!$J$2:$J$201,0))="",INDEX(Matches!$H$2:$H$201,MATCH($A1888&amp;"-3",Matches!$J$2:$J$201,0))=""),"",IF(AND($C1888&lt;&gt;"",INDEX(Matches!$F$2:$F$201,MATCH($A1888&amp;"-3",Matches!$J$2:$J$201,0))&lt;&gt;"",$C1888&gt;=INDEX(Matches!$F$2:$F$201,MATCH($A1888&amp;"-3",Matches!$J$2:$J$201,0))),"",IF(AND(H1888=INDEX(Matches!$G$2:$G$201,MATCH($A1888&amp;"-3",Matches!$J$2:$J$201,0)),I1888=INDEX(Matches!$H$2:$H$201,MATCH($A1888&amp;"-3",Matches!$J$2:$J$201,0))),5,IF(SIGN(H1888-I1888)&lt;&gt;SIGN(INDEX(Matches!$G$2:$G$201,MATCH($A1888&amp;"-3",Matches!$J$2:$J$201,0))-INDEX(Matches!$H$2:$H$201,MATCH($A1888&amp;"-3",Matches!$J$2:$J$201,0))),0,IF(H1888-I1888=INDEX(Matches!$G$2:$G$201,MATCH($A1888&amp;"-3",Matches!$J$2:$J$201,0))-INDEX(Matches!$H$2:$H$201,MATCH($A1888&amp;"-3",Matches!$J$2:$J$201,0)),3,2))))),""))</f>
        <v/>
      </c>
      <c r="AA1888" s="12" t="str">
        <f aca="false">IF(OR($B1888="",J1888="",K1888=""),"",IFERROR(IF(OR(INDEX(Matches!$I$2:$I$201,MATCH($A1888&amp;"-4",Matches!$J$2:$J$201,0))="Void",INDEX(Matches!$G$2:$G$201,MATCH($A1888&amp;"-4",Matches!$J$2:$J$201,0))="",INDEX(Matches!$H$2:$H$201,MATCH($A1888&amp;"-4",Matches!$J$2:$J$201,0))=""),"",IF(AND($C1888&lt;&gt;"",INDEX(Matches!$F$2:$F$201,MATCH($A1888&amp;"-4",Matches!$J$2:$J$201,0))&lt;&gt;"",$C1888&gt;=INDEX(Matches!$F$2:$F$201,MATCH($A1888&amp;"-4",Matches!$J$2:$J$201,0))),"",IF(AND(J1888=INDEX(Matches!$G$2:$G$201,MATCH($A1888&amp;"-4",Matches!$J$2:$J$201,0)),K1888=INDEX(Matches!$H$2:$H$201,MATCH($A1888&amp;"-4",Matches!$J$2:$J$201,0))),5,IF(SIGN(J1888-K1888)&lt;&gt;SIGN(INDEX(Matches!$G$2:$G$201,MATCH($A1888&amp;"-4",Matches!$J$2:$J$201,0))-INDEX(Matches!$H$2:$H$201,MATCH($A1888&amp;"-4",Matches!$J$2:$J$201,0))),0,IF(J1888-K1888=INDEX(Matches!$G$2:$G$201,MATCH($A1888&amp;"-4",Matches!$J$2:$J$201,0))-INDEX(Matches!$H$2:$H$201,MATCH($A1888&amp;"-4",Matches!$J$2:$J$201,0)),3,2))))),""))</f>
        <v/>
      </c>
      <c r="AB1888" s="12" t="str">
        <f aca="false">IF(OR($B1888="",L1888="",M1888=""),"",IFERROR(IF(OR(INDEX(Matches!$I$2:$I$201,MATCH($A1888&amp;"-5",Matches!$J$2:$J$201,0))="Void",INDEX(Matches!$G$2:$G$201,MATCH($A1888&amp;"-5",Matches!$J$2:$J$201,0))="",INDEX(Matches!$H$2:$H$201,MATCH($A1888&amp;"-5",Matches!$J$2:$J$201,0))=""),"",IF(AND($C1888&lt;&gt;"",INDEX(Matches!$F$2:$F$201,MATCH($A1888&amp;"-5",Matches!$J$2:$J$201,0))&lt;&gt;"",$C1888&gt;=INDEX(Matches!$F$2:$F$201,MATCH($A1888&amp;"-5",Matches!$J$2:$J$201,0))),"",IF(AND(L1888=INDEX(Matches!$G$2:$G$201,MATCH($A1888&amp;"-5",Matches!$J$2:$J$201,0)),M1888=INDEX(Matches!$H$2:$H$201,MATCH($A1888&amp;"-5",Matches!$J$2:$J$201,0))),5,IF(SIGN(L1888-M1888)&lt;&gt;SIGN(INDEX(Matches!$G$2:$G$201,MATCH($A1888&amp;"-5",Matches!$J$2:$J$201,0))-INDEX(Matches!$H$2:$H$201,MATCH($A1888&amp;"-5",Matches!$J$2:$J$201,0))),0,IF(L1888-M1888=INDEX(Matches!$G$2:$G$201,MATCH($A1888&amp;"-5",Matches!$J$2:$J$201,0))-INDEX(Matches!$H$2:$H$201,MATCH($A1888&amp;"-5",Matches!$J$2:$J$201,0)),3,2))))),""))</f>
        <v/>
      </c>
      <c r="AC1888" s="12" t="str">
        <f aca="false">IF(OR($B1888="",N1888="",O1888=""),"",IFERROR(IF(OR(INDEX(Matches!$I$2:$I$201,MATCH($A1888&amp;"-6",Matches!$J$2:$J$201,0))="Void",INDEX(Matches!$G$2:$G$201,MATCH($A1888&amp;"-6",Matches!$J$2:$J$201,0))="",INDEX(Matches!$H$2:$H$201,MATCH($A1888&amp;"-6",Matches!$J$2:$J$201,0))=""),"",IF(AND($C1888&lt;&gt;"",INDEX(Matches!$F$2:$F$201,MATCH($A1888&amp;"-6",Matches!$J$2:$J$201,0))&lt;&gt;"",$C1888&gt;=INDEX(Matches!$F$2:$F$201,MATCH($A1888&amp;"-6",Matches!$J$2:$J$201,0))),"",IF(AND(N1888=INDEX(Matches!$G$2:$G$201,MATCH($A1888&amp;"-6",Matches!$J$2:$J$201,0)),O1888=INDEX(Matches!$H$2:$H$201,MATCH($A1888&amp;"-6",Matches!$J$2:$J$201,0))),5,IF(SIGN(N1888-O1888)&lt;&gt;SIGN(INDEX(Matches!$G$2:$G$201,MATCH($A1888&amp;"-6",Matches!$J$2:$J$201,0))-INDEX(Matches!$H$2:$H$201,MATCH($A1888&amp;"-6",Matches!$J$2:$J$201,0))),0,IF(N1888-O1888=INDEX(Matches!$G$2:$G$201,MATCH($A1888&amp;"-6",Matches!$J$2:$J$201,0))-INDEX(Matches!$H$2:$H$201,MATCH($A1888&amp;"-6",Matches!$J$2:$J$201,0)),3,2))))),""))</f>
        <v/>
      </c>
      <c r="AD1888" s="12" t="str">
        <f aca="false">IF(OR($B1888="",P1888="",Q1888=""),"",IFERROR(IF(OR(INDEX(Matches!$I$2:$I$201,MATCH($A1888&amp;"-7",Matches!$J$2:$J$201,0))="Void",INDEX(Matches!$G$2:$G$201,MATCH($A1888&amp;"-7",Matches!$J$2:$J$201,0))="",INDEX(Matches!$H$2:$H$201,MATCH($A1888&amp;"-7",Matches!$J$2:$J$201,0))=""),"",IF(AND($C1888&lt;&gt;"",INDEX(Matches!$F$2:$F$201,MATCH($A1888&amp;"-7",Matches!$J$2:$J$201,0))&lt;&gt;"",$C1888&gt;=INDEX(Matches!$F$2:$F$201,MATCH($A1888&amp;"-7",Matches!$J$2:$J$201,0))),"",IF(AND(P1888=INDEX(Matches!$G$2:$G$201,MATCH($A1888&amp;"-7",Matches!$J$2:$J$201,0)),Q1888=INDEX(Matches!$H$2:$H$201,MATCH($A1888&amp;"-7",Matches!$J$2:$J$201,0))),5,IF(SIGN(P1888-Q1888)&lt;&gt;SIGN(INDEX(Matches!$G$2:$G$201,MATCH($A1888&amp;"-7",Matches!$J$2:$J$201,0))-INDEX(Matches!$H$2:$H$201,MATCH($A1888&amp;"-7",Matches!$J$2:$J$201,0))),0,IF(P1888-Q1888=INDEX(Matches!$G$2:$G$201,MATCH($A1888&amp;"-7",Matches!$J$2:$J$201,0))-INDEX(Matches!$H$2:$H$201,MATCH($A1888&amp;"-7",Matches!$J$2:$J$201,0)),3,2))))),""))</f>
        <v/>
      </c>
      <c r="AE1888" s="12" t="str">
        <f aca="false">IF(OR($B1888="",R1888="",S1888=""),"",IFERROR(IF(OR(INDEX(Matches!$I$2:$I$201,MATCH($A1888&amp;"-8",Matches!$J$2:$J$201,0))="Void",INDEX(Matches!$G$2:$G$201,MATCH($A1888&amp;"-8",Matches!$J$2:$J$201,0))="",INDEX(Matches!$H$2:$H$201,MATCH($A1888&amp;"-8",Matches!$J$2:$J$201,0))=""),"",IF(AND($C1888&lt;&gt;"",INDEX(Matches!$F$2:$F$201,MATCH($A1888&amp;"-8",Matches!$J$2:$J$201,0))&lt;&gt;"",$C1888&gt;=INDEX(Matches!$F$2:$F$201,MATCH($A1888&amp;"-8",Matches!$J$2:$J$201,0))),"",IF(AND(R1888=INDEX(Matches!$G$2:$G$201,MATCH($A1888&amp;"-8",Matches!$J$2:$J$201,0)),S1888=INDEX(Matches!$H$2:$H$201,MATCH($A1888&amp;"-8",Matches!$J$2:$J$201,0))),5,IF(SIGN(R1888-S1888)&lt;&gt;SIGN(INDEX(Matches!$G$2:$G$201,MATCH($A1888&amp;"-8",Matches!$J$2:$J$201,0))-INDEX(Matches!$H$2:$H$201,MATCH($A1888&amp;"-8",Matches!$J$2:$J$201,0))),0,IF(R1888-S1888=INDEX(Matches!$G$2:$G$201,MATCH($A1888&amp;"-8",Matches!$J$2:$J$201,0))-INDEX(Matches!$H$2:$H$201,MATCH($A1888&amp;"-8",Matches!$J$2:$J$201,0)),3,2))))),""))</f>
        <v/>
      </c>
      <c r="AF1888" s="12" t="str">
        <f aca="false">IF(OR($B1888="",T1888="",U1888=""),"",IFERROR(IF(OR(INDEX(Matches!$I$2:$I$201,MATCH($A1888&amp;"-9",Matches!$J$2:$J$201,0))="Void",INDEX(Matches!$G$2:$G$201,MATCH($A1888&amp;"-9",Matches!$J$2:$J$201,0))="",INDEX(Matches!$H$2:$H$201,MATCH($A1888&amp;"-9",Matches!$J$2:$J$201,0))=""),"",IF(AND($C1888&lt;&gt;"",INDEX(Matches!$F$2:$F$201,MATCH($A1888&amp;"-9",Matches!$J$2:$J$201,0))&lt;&gt;"",$C1888&gt;=INDEX(Matches!$F$2:$F$201,MATCH($A1888&amp;"-9",Matches!$J$2:$J$201,0))),"",IF(AND(T1888=INDEX(Matches!$G$2:$G$201,MATCH($A1888&amp;"-9",Matches!$J$2:$J$201,0)),U1888=INDEX(Matches!$H$2:$H$201,MATCH($A1888&amp;"-9",Matches!$J$2:$J$201,0))),5,IF(SIGN(T1888-U1888)&lt;&gt;SIGN(INDEX(Matches!$G$2:$G$201,MATCH($A1888&amp;"-9",Matches!$J$2:$J$201,0))-INDEX(Matches!$H$2:$H$201,MATCH($A1888&amp;"-9",Matches!$J$2:$J$201,0))),0,IF(T1888-U1888=INDEX(Matches!$G$2:$G$201,MATCH($A1888&amp;"-9",Matches!$J$2:$J$201,0))-INDEX(Matches!$H$2:$H$201,MATCH($A1888&amp;"-9",Matches!$J$2:$J$201,0)),3,2))))),""))</f>
        <v/>
      </c>
      <c r="AG1888" s="12" t="str">
        <f aca="false">IF(OR($B1888="",V1888="",W1888=""),"",IFERROR(IF(OR(INDEX(Matches!$I$2:$I$201,MATCH($A1888&amp;"-10",Matches!$J$2:$J$201,0))="Void",INDEX(Matches!$G$2:$G$201,MATCH($A1888&amp;"-10",Matches!$J$2:$J$201,0))="",INDEX(Matches!$H$2:$H$201,MATCH($A1888&amp;"-10",Matches!$J$2:$J$201,0))=""),"",IF(AND($C1888&lt;&gt;"",INDEX(Matches!$F$2:$F$201,MATCH($A1888&amp;"-10",Matches!$J$2:$J$201,0))&lt;&gt;"",$C1888&gt;=INDEX(Matches!$F$2:$F$201,MATCH($A1888&amp;"-10",Matches!$J$2:$J$201,0))),"",IF(AND(V1888=INDEX(Matches!$G$2:$G$201,MATCH($A1888&amp;"-10",Matches!$J$2:$J$201,0)),W1888=INDEX(Matches!$H$2:$H$201,MATCH($A1888&amp;"-10",Matches!$J$2:$J$201,0))),5,IF(SIGN(V1888-W1888)&lt;&gt;SIGN(INDEX(Matches!$G$2:$G$201,MATCH($A1888&amp;"-10",Matches!$J$2:$J$201,0))-INDEX(Matches!$H$2:$H$201,MATCH($A1888&amp;"-10",Matches!$J$2:$J$201,0))),0,IF(V1888-W1888=INDEX(Matches!$G$2:$G$201,MATCH($A1888&amp;"-10",Matches!$J$2:$J$201,0))-INDEX(Matches!$H$2:$H$201,MATCH($A1888&amp;"-10",Matches!$J$2:$J$201,0)),3,2))))),""))</f>
        <v/>
      </c>
      <c r="AH1888" s="13" t="str">
        <f aca="false">IF($B1888="","",SUM(X1888:AG1888))</f>
        <v/>
      </c>
      <c r="AI1888" s="12" t="str">
        <f aca="false">IF($B1888="","",COUNTIF(X1888:AG1888,5))</f>
        <v/>
      </c>
      <c r="AJ1888" s="12" t="str">
        <f aca="false">IF($B1888="","",COUNTIF(X1888:AG1888,"&gt;=2"))</f>
        <v/>
      </c>
      <c r="AK1888" s="12" t="str">
        <f aca="false">IF($B1888="","",COUNT(X1888:AG1888))</f>
        <v/>
      </c>
    </row>
    <row r="1889" customFormat="false" ht="15" hidden="false" customHeight="false" outlineLevel="0" collapsed="false">
      <c r="A1889" s="7"/>
      <c r="B1889" s="7"/>
      <c r="C1889" s="11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12" t="str">
        <f aca="false">IF(OR($B1889="",D1889="",E1889=""),"",IFERROR(IF(OR(INDEX(Matches!$I$2:$I$201,MATCH($A1889&amp;"-1",Matches!$J$2:$J$201,0))="Void",INDEX(Matches!$G$2:$G$201,MATCH($A1889&amp;"-1",Matches!$J$2:$J$201,0))="",INDEX(Matches!$H$2:$H$201,MATCH($A1889&amp;"-1",Matches!$J$2:$J$201,0))=""),"",IF(AND($C1889&lt;&gt;"",INDEX(Matches!$F$2:$F$201,MATCH($A1889&amp;"-1",Matches!$J$2:$J$201,0))&lt;&gt;"",$C1889&gt;=INDEX(Matches!$F$2:$F$201,MATCH($A1889&amp;"-1",Matches!$J$2:$J$201,0))),"",IF(AND(D1889=INDEX(Matches!$G$2:$G$201,MATCH($A1889&amp;"-1",Matches!$J$2:$J$201,0)),E1889=INDEX(Matches!$H$2:$H$201,MATCH($A1889&amp;"-1",Matches!$J$2:$J$201,0))),5,IF(SIGN(D1889-E1889)&lt;&gt;SIGN(INDEX(Matches!$G$2:$G$201,MATCH($A1889&amp;"-1",Matches!$J$2:$J$201,0))-INDEX(Matches!$H$2:$H$201,MATCH($A1889&amp;"-1",Matches!$J$2:$J$201,0))),0,IF(D1889-E1889=INDEX(Matches!$G$2:$G$201,MATCH($A1889&amp;"-1",Matches!$J$2:$J$201,0))-INDEX(Matches!$H$2:$H$201,MATCH($A1889&amp;"-1",Matches!$J$2:$J$201,0)),3,2))))),""))</f>
        <v/>
      </c>
      <c r="Y1889" s="12" t="str">
        <f aca="false">IF(OR($B1889="",F1889="",G1889=""),"",IFERROR(IF(OR(INDEX(Matches!$I$2:$I$201,MATCH($A1889&amp;"-2",Matches!$J$2:$J$201,0))="Void",INDEX(Matches!$G$2:$G$201,MATCH($A1889&amp;"-2",Matches!$J$2:$J$201,0))="",INDEX(Matches!$H$2:$H$201,MATCH($A1889&amp;"-2",Matches!$J$2:$J$201,0))=""),"",IF(AND($C1889&lt;&gt;"",INDEX(Matches!$F$2:$F$201,MATCH($A1889&amp;"-2",Matches!$J$2:$J$201,0))&lt;&gt;"",$C1889&gt;=INDEX(Matches!$F$2:$F$201,MATCH($A1889&amp;"-2",Matches!$J$2:$J$201,0))),"",IF(AND(F1889=INDEX(Matches!$G$2:$G$201,MATCH($A1889&amp;"-2",Matches!$J$2:$J$201,0)),G1889=INDEX(Matches!$H$2:$H$201,MATCH($A1889&amp;"-2",Matches!$J$2:$J$201,0))),5,IF(SIGN(F1889-G1889)&lt;&gt;SIGN(INDEX(Matches!$G$2:$G$201,MATCH($A1889&amp;"-2",Matches!$J$2:$J$201,0))-INDEX(Matches!$H$2:$H$201,MATCH($A1889&amp;"-2",Matches!$J$2:$J$201,0))),0,IF(F1889-G1889=INDEX(Matches!$G$2:$G$201,MATCH($A1889&amp;"-2",Matches!$J$2:$J$201,0))-INDEX(Matches!$H$2:$H$201,MATCH($A1889&amp;"-2",Matches!$J$2:$J$201,0)),3,2))))),""))</f>
        <v/>
      </c>
      <c r="Z1889" s="12" t="str">
        <f aca="false">IF(OR($B1889="",H1889="",I1889=""),"",IFERROR(IF(OR(INDEX(Matches!$I$2:$I$201,MATCH($A1889&amp;"-3",Matches!$J$2:$J$201,0))="Void",INDEX(Matches!$G$2:$G$201,MATCH($A1889&amp;"-3",Matches!$J$2:$J$201,0))="",INDEX(Matches!$H$2:$H$201,MATCH($A1889&amp;"-3",Matches!$J$2:$J$201,0))=""),"",IF(AND($C1889&lt;&gt;"",INDEX(Matches!$F$2:$F$201,MATCH($A1889&amp;"-3",Matches!$J$2:$J$201,0))&lt;&gt;"",$C1889&gt;=INDEX(Matches!$F$2:$F$201,MATCH($A1889&amp;"-3",Matches!$J$2:$J$201,0))),"",IF(AND(H1889=INDEX(Matches!$G$2:$G$201,MATCH($A1889&amp;"-3",Matches!$J$2:$J$201,0)),I1889=INDEX(Matches!$H$2:$H$201,MATCH($A1889&amp;"-3",Matches!$J$2:$J$201,0))),5,IF(SIGN(H1889-I1889)&lt;&gt;SIGN(INDEX(Matches!$G$2:$G$201,MATCH($A1889&amp;"-3",Matches!$J$2:$J$201,0))-INDEX(Matches!$H$2:$H$201,MATCH($A1889&amp;"-3",Matches!$J$2:$J$201,0))),0,IF(H1889-I1889=INDEX(Matches!$G$2:$G$201,MATCH($A1889&amp;"-3",Matches!$J$2:$J$201,0))-INDEX(Matches!$H$2:$H$201,MATCH($A1889&amp;"-3",Matches!$J$2:$J$201,0)),3,2))))),""))</f>
        <v/>
      </c>
      <c r="AA1889" s="12" t="str">
        <f aca="false">IF(OR($B1889="",J1889="",K1889=""),"",IFERROR(IF(OR(INDEX(Matches!$I$2:$I$201,MATCH($A1889&amp;"-4",Matches!$J$2:$J$201,0))="Void",INDEX(Matches!$G$2:$G$201,MATCH($A1889&amp;"-4",Matches!$J$2:$J$201,0))="",INDEX(Matches!$H$2:$H$201,MATCH($A1889&amp;"-4",Matches!$J$2:$J$201,0))=""),"",IF(AND($C1889&lt;&gt;"",INDEX(Matches!$F$2:$F$201,MATCH($A1889&amp;"-4",Matches!$J$2:$J$201,0))&lt;&gt;"",$C1889&gt;=INDEX(Matches!$F$2:$F$201,MATCH($A1889&amp;"-4",Matches!$J$2:$J$201,0))),"",IF(AND(J1889=INDEX(Matches!$G$2:$G$201,MATCH($A1889&amp;"-4",Matches!$J$2:$J$201,0)),K1889=INDEX(Matches!$H$2:$H$201,MATCH($A1889&amp;"-4",Matches!$J$2:$J$201,0))),5,IF(SIGN(J1889-K1889)&lt;&gt;SIGN(INDEX(Matches!$G$2:$G$201,MATCH($A1889&amp;"-4",Matches!$J$2:$J$201,0))-INDEX(Matches!$H$2:$H$201,MATCH($A1889&amp;"-4",Matches!$J$2:$J$201,0))),0,IF(J1889-K1889=INDEX(Matches!$G$2:$G$201,MATCH($A1889&amp;"-4",Matches!$J$2:$J$201,0))-INDEX(Matches!$H$2:$H$201,MATCH($A1889&amp;"-4",Matches!$J$2:$J$201,0)),3,2))))),""))</f>
        <v/>
      </c>
      <c r="AB1889" s="12" t="str">
        <f aca="false">IF(OR($B1889="",L1889="",M1889=""),"",IFERROR(IF(OR(INDEX(Matches!$I$2:$I$201,MATCH($A1889&amp;"-5",Matches!$J$2:$J$201,0))="Void",INDEX(Matches!$G$2:$G$201,MATCH($A1889&amp;"-5",Matches!$J$2:$J$201,0))="",INDEX(Matches!$H$2:$H$201,MATCH($A1889&amp;"-5",Matches!$J$2:$J$201,0))=""),"",IF(AND($C1889&lt;&gt;"",INDEX(Matches!$F$2:$F$201,MATCH($A1889&amp;"-5",Matches!$J$2:$J$201,0))&lt;&gt;"",$C1889&gt;=INDEX(Matches!$F$2:$F$201,MATCH($A1889&amp;"-5",Matches!$J$2:$J$201,0))),"",IF(AND(L1889=INDEX(Matches!$G$2:$G$201,MATCH($A1889&amp;"-5",Matches!$J$2:$J$201,0)),M1889=INDEX(Matches!$H$2:$H$201,MATCH($A1889&amp;"-5",Matches!$J$2:$J$201,0))),5,IF(SIGN(L1889-M1889)&lt;&gt;SIGN(INDEX(Matches!$G$2:$G$201,MATCH($A1889&amp;"-5",Matches!$J$2:$J$201,0))-INDEX(Matches!$H$2:$H$201,MATCH($A1889&amp;"-5",Matches!$J$2:$J$201,0))),0,IF(L1889-M1889=INDEX(Matches!$G$2:$G$201,MATCH($A1889&amp;"-5",Matches!$J$2:$J$201,0))-INDEX(Matches!$H$2:$H$201,MATCH($A1889&amp;"-5",Matches!$J$2:$J$201,0)),3,2))))),""))</f>
        <v/>
      </c>
      <c r="AC1889" s="12" t="str">
        <f aca="false">IF(OR($B1889="",N1889="",O1889=""),"",IFERROR(IF(OR(INDEX(Matches!$I$2:$I$201,MATCH($A1889&amp;"-6",Matches!$J$2:$J$201,0))="Void",INDEX(Matches!$G$2:$G$201,MATCH($A1889&amp;"-6",Matches!$J$2:$J$201,0))="",INDEX(Matches!$H$2:$H$201,MATCH($A1889&amp;"-6",Matches!$J$2:$J$201,0))=""),"",IF(AND($C1889&lt;&gt;"",INDEX(Matches!$F$2:$F$201,MATCH($A1889&amp;"-6",Matches!$J$2:$J$201,0))&lt;&gt;"",$C1889&gt;=INDEX(Matches!$F$2:$F$201,MATCH($A1889&amp;"-6",Matches!$J$2:$J$201,0))),"",IF(AND(N1889=INDEX(Matches!$G$2:$G$201,MATCH($A1889&amp;"-6",Matches!$J$2:$J$201,0)),O1889=INDEX(Matches!$H$2:$H$201,MATCH($A1889&amp;"-6",Matches!$J$2:$J$201,0))),5,IF(SIGN(N1889-O1889)&lt;&gt;SIGN(INDEX(Matches!$G$2:$G$201,MATCH($A1889&amp;"-6",Matches!$J$2:$J$201,0))-INDEX(Matches!$H$2:$H$201,MATCH($A1889&amp;"-6",Matches!$J$2:$J$201,0))),0,IF(N1889-O1889=INDEX(Matches!$G$2:$G$201,MATCH($A1889&amp;"-6",Matches!$J$2:$J$201,0))-INDEX(Matches!$H$2:$H$201,MATCH($A1889&amp;"-6",Matches!$J$2:$J$201,0)),3,2))))),""))</f>
        <v/>
      </c>
      <c r="AD1889" s="12" t="str">
        <f aca="false">IF(OR($B1889="",P1889="",Q1889=""),"",IFERROR(IF(OR(INDEX(Matches!$I$2:$I$201,MATCH($A1889&amp;"-7",Matches!$J$2:$J$201,0))="Void",INDEX(Matches!$G$2:$G$201,MATCH($A1889&amp;"-7",Matches!$J$2:$J$201,0))="",INDEX(Matches!$H$2:$H$201,MATCH($A1889&amp;"-7",Matches!$J$2:$J$201,0))=""),"",IF(AND($C1889&lt;&gt;"",INDEX(Matches!$F$2:$F$201,MATCH($A1889&amp;"-7",Matches!$J$2:$J$201,0))&lt;&gt;"",$C1889&gt;=INDEX(Matches!$F$2:$F$201,MATCH($A1889&amp;"-7",Matches!$J$2:$J$201,0))),"",IF(AND(P1889=INDEX(Matches!$G$2:$G$201,MATCH($A1889&amp;"-7",Matches!$J$2:$J$201,0)),Q1889=INDEX(Matches!$H$2:$H$201,MATCH($A1889&amp;"-7",Matches!$J$2:$J$201,0))),5,IF(SIGN(P1889-Q1889)&lt;&gt;SIGN(INDEX(Matches!$G$2:$G$201,MATCH($A1889&amp;"-7",Matches!$J$2:$J$201,0))-INDEX(Matches!$H$2:$H$201,MATCH($A1889&amp;"-7",Matches!$J$2:$J$201,0))),0,IF(P1889-Q1889=INDEX(Matches!$G$2:$G$201,MATCH($A1889&amp;"-7",Matches!$J$2:$J$201,0))-INDEX(Matches!$H$2:$H$201,MATCH($A1889&amp;"-7",Matches!$J$2:$J$201,0)),3,2))))),""))</f>
        <v/>
      </c>
      <c r="AE1889" s="12" t="str">
        <f aca="false">IF(OR($B1889="",R1889="",S1889=""),"",IFERROR(IF(OR(INDEX(Matches!$I$2:$I$201,MATCH($A1889&amp;"-8",Matches!$J$2:$J$201,0))="Void",INDEX(Matches!$G$2:$G$201,MATCH($A1889&amp;"-8",Matches!$J$2:$J$201,0))="",INDEX(Matches!$H$2:$H$201,MATCH($A1889&amp;"-8",Matches!$J$2:$J$201,0))=""),"",IF(AND($C1889&lt;&gt;"",INDEX(Matches!$F$2:$F$201,MATCH($A1889&amp;"-8",Matches!$J$2:$J$201,0))&lt;&gt;"",$C1889&gt;=INDEX(Matches!$F$2:$F$201,MATCH($A1889&amp;"-8",Matches!$J$2:$J$201,0))),"",IF(AND(R1889=INDEX(Matches!$G$2:$G$201,MATCH($A1889&amp;"-8",Matches!$J$2:$J$201,0)),S1889=INDEX(Matches!$H$2:$H$201,MATCH($A1889&amp;"-8",Matches!$J$2:$J$201,0))),5,IF(SIGN(R1889-S1889)&lt;&gt;SIGN(INDEX(Matches!$G$2:$G$201,MATCH($A1889&amp;"-8",Matches!$J$2:$J$201,0))-INDEX(Matches!$H$2:$H$201,MATCH($A1889&amp;"-8",Matches!$J$2:$J$201,0))),0,IF(R1889-S1889=INDEX(Matches!$G$2:$G$201,MATCH($A1889&amp;"-8",Matches!$J$2:$J$201,0))-INDEX(Matches!$H$2:$H$201,MATCH($A1889&amp;"-8",Matches!$J$2:$J$201,0)),3,2))))),""))</f>
        <v/>
      </c>
      <c r="AF1889" s="12" t="str">
        <f aca="false">IF(OR($B1889="",T1889="",U1889=""),"",IFERROR(IF(OR(INDEX(Matches!$I$2:$I$201,MATCH($A1889&amp;"-9",Matches!$J$2:$J$201,0))="Void",INDEX(Matches!$G$2:$G$201,MATCH($A1889&amp;"-9",Matches!$J$2:$J$201,0))="",INDEX(Matches!$H$2:$H$201,MATCH($A1889&amp;"-9",Matches!$J$2:$J$201,0))=""),"",IF(AND($C1889&lt;&gt;"",INDEX(Matches!$F$2:$F$201,MATCH($A1889&amp;"-9",Matches!$J$2:$J$201,0))&lt;&gt;"",$C1889&gt;=INDEX(Matches!$F$2:$F$201,MATCH($A1889&amp;"-9",Matches!$J$2:$J$201,0))),"",IF(AND(T1889=INDEX(Matches!$G$2:$G$201,MATCH($A1889&amp;"-9",Matches!$J$2:$J$201,0)),U1889=INDEX(Matches!$H$2:$H$201,MATCH($A1889&amp;"-9",Matches!$J$2:$J$201,0))),5,IF(SIGN(T1889-U1889)&lt;&gt;SIGN(INDEX(Matches!$G$2:$G$201,MATCH($A1889&amp;"-9",Matches!$J$2:$J$201,0))-INDEX(Matches!$H$2:$H$201,MATCH($A1889&amp;"-9",Matches!$J$2:$J$201,0))),0,IF(T1889-U1889=INDEX(Matches!$G$2:$G$201,MATCH($A1889&amp;"-9",Matches!$J$2:$J$201,0))-INDEX(Matches!$H$2:$H$201,MATCH($A1889&amp;"-9",Matches!$J$2:$J$201,0)),3,2))))),""))</f>
        <v/>
      </c>
      <c r="AG1889" s="12" t="str">
        <f aca="false">IF(OR($B1889="",V1889="",W1889=""),"",IFERROR(IF(OR(INDEX(Matches!$I$2:$I$201,MATCH($A1889&amp;"-10",Matches!$J$2:$J$201,0))="Void",INDEX(Matches!$G$2:$G$201,MATCH($A1889&amp;"-10",Matches!$J$2:$J$201,0))="",INDEX(Matches!$H$2:$H$201,MATCH($A1889&amp;"-10",Matches!$J$2:$J$201,0))=""),"",IF(AND($C1889&lt;&gt;"",INDEX(Matches!$F$2:$F$201,MATCH($A1889&amp;"-10",Matches!$J$2:$J$201,0))&lt;&gt;"",$C1889&gt;=INDEX(Matches!$F$2:$F$201,MATCH($A1889&amp;"-10",Matches!$J$2:$J$201,0))),"",IF(AND(V1889=INDEX(Matches!$G$2:$G$201,MATCH($A1889&amp;"-10",Matches!$J$2:$J$201,0)),W1889=INDEX(Matches!$H$2:$H$201,MATCH($A1889&amp;"-10",Matches!$J$2:$J$201,0))),5,IF(SIGN(V1889-W1889)&lt;&gt;SIGN(INDEX(Matches!$G$2:$G$201,MATCH($A1889&amp;"-10",Matches!$J$2:$J$201,0))-INDEX(Matches!$H$2:$H$201,MATCH($A1889&amp;"-10",Matches!$J$2:$J$201,0))),0,IF(V1889-W1889=INDEX(Matches!$G$2:$G$201,MATCH($A1889&amp;"-10",Matches!$J$2:$J$201,0))-INDEX(Matches!$H$2:$H$201,MATCH($A1889&amp;"-10",Matches!$J$2:$J$201,0)),3,2))))),""))</f>
        <v/>
      </c>
      <c r="AH1889" s="13" t="str">
        <f aca="false">IF($B1889="","",SUM(X1889:AG1889))</f>
        <v/>
      </c>
      <c r="AI1889" s="12" t="str">
        <f aca="false">IF($B1889="","",COUNTIF(X1889:AG1889,5))</f>
        <v/>
      </c>
      <c r="AJ1889" s="12" t="str">
        <f aca="false">IF($B1889="","",COUNTIF(X1889:AG1889,"&gt;=2"))</f>
        <v/>
      </c>
      <c r="AK1889" s="12" t="str">
        <f aca="false">IF($B1889="","",COUNT(X1889:AG1889))</f>
        <v/>
      </c>
    </row>
    <row r="1890" customFormat="false" ht="15" hidden="false" customHeight="false" outlineLevel="0" collapsed="false">
      <c r="A1890" s="7"/>
      <c r="B1890" s="7"/>
      <c r="C1890" s="11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12" t="str">
        <f aca="false">IF(OR($B1890="",D1890="",E1890=""),"",IFERROR(IF(OR(INDEX(Matches!$I$2:$I$201,MATCH($A1890&amp;"-1",Matches!$J$2:$J$201,0))="Void",INDEX(Matches!$G$2:$G$201,MATCH($A1890&amp;"-1",Matches!$J$2:$J$201,0))="",INDEX(Matches!$H$2:$H$201,MATCH($A1890&amp;"-1",Matches!$J$2:$J$201,0))=""),"",IF(AND($C1890&lt;&gt;"",INDEX(Matches!$F$2:$F$201,MATCH($A1890&amp;"-1",Matches!$J$2:$J$201,0))&lt;&gt;"",$C1890&gt;=INDEX(Matches!$F$2:$F$201,MATCH($A1890&amp;"-1",Matches!$J$2:$J$201,0))),"",IF(AND(D1890=INDEX(Matches!$G$2:$G$201,MATCH($A1890&amp;"-1",Matches!$J$2:$J$201,0)),E1890=INDEX(Matches!$H$2:$H$201,MATCH($A1890&amp;"-1",Matches!$J$2:$J$201,0))),5,IF(SIGN(D1890-E1890)&lt;&gt;SIGN(INDEX(Matches!$G$2:$G$201,MATCH($A1890&amp;"-1",Matches!$J$2:$J$201,0))-INDEX(Matches!$H$2:$H$201,MATCH($A1890&amp;"-1",Matches!$J$2:$J$201,0))),0,IF(D1890-E1890=INDEX(Matches!$G$2:$G$201,MATCH($A1890&amp;"-1",Matches!$J$2:$J$201,0))-INDEX(Matches!$H$2:$H$201,MATCH($A1890&amp;"-1",Matches!$J$2:$J$201,0)),3,2))))),""))</f>
        <v/>
      </c>
      <c r="Y1890" s="12" t="str">
        <f aca="false">IF(OR($B1890="",F1890="",G1890=""),"",IFERROR(IF(OR(INDEX(Matches!$I$2:$I$201,MATCH($A1890&amp;"-2",Matches!$J$2:$J$201,0))="Void",INDEX(Matches!$G$2:$G$201,MATCH($A1890&amp;"-2",Matches!$J$2:$J$201,0))="",INDEX(Matches!$H$2:$H$201,MATCH($A1890&amp;"-2",Matches!$J$2:$J$201,0))=""),"",IF(AND($C1890&lt;&gt;"",INDEX(Matches!$F$2:$F$201,MATCH($A1890&amp;"-2",Matches!$J$2:$J$201,0))&lt;&gt;"",$C1890&gt;=INDEX(Matches!$F$2:$F$201,MATCH($A1890&amp;"-2",Matches!$J$2:$J$201,0))),"",IF(AND(F1890=INDEX(Matches!$G$2:$G$201,MATCH($A1890&amp;"-2",Matches!$J$2:$J$201,0)),G1890=INDEX(Matches!$H$2:$H$201,MATCH($A1890&amp;"-2",Matches!$J$2:$J$201,0))),5,IF(SIGN(F1890-G1890)&lt;&gt;SIGN(INDEX(Matches!$G$2:$G$201,MATCH($A1890&amp;"-2",Matches!$J$2:$J$201,0))-INDEX(Matches!$H$2:$H$201,MATCH($A1890&amp;"-2",Matches!$J$2:$J$201,0))),0,IF(F1890-G1890=INDEX(Matches!$G$2:$G$201,MATCH($A1890&amp;"-2",Matches!$J$2:$J$201,0))-INDEX(Matches!$H$2:$H$201,MATCH($A1890&amp;"-2",Matches!$J$2:$J$201,0)),3,2))))),""))</f>
        <v/>
      </c>
      <c r="Z1890" s="12" t="str">
        <f aca="false">IF(OR($B1890="",H1890="",I1890=""),"",IFERROR(IF(OR(INDEX(Matches!$I$2:$I$201,MATCH($A1890&amp;"-3",Matches!$J$2:$J$201,0))="Void",INDEX(Matches!$G$2:$G$201,MATCH($A1890&amp;"-3",Matches!$J$2:$J$201,0))="",INDEX(Matches!$H$2:$H$201,MATCH($A1890&amp;"-3",Matches!$J$2:$J$201,0))=""),"",IF(AND($C1890&lt;&gt;"",INDEX(Matches!$F$2:$F$201,MATCH($A1890&amp;"-3",Matches!$J$2:$J$201,0))&lt;&gt;"",$C1890&gt;=INDEX(Matches!$F$2:$F$201,MATCH($A1890&amp;"-3",Matches!$J$2:$J$201,0))),"",IF(AND(H1890=INDEX(Matches!$G$2:$G$201,MATCH($A1890&amp;"-3",Matches!$J$2:$J$201,0)),I1890=INDEX(Matches!$H$2:$H$201,MATCH($A1890&amp;"-3",Matches!$J$2:$J$201,0))),5,IF(SIGN(H1890-I1890)&lt;&gt;SIGN(INDEX(Matches!$G$2:$G$201,MATCH($A1890&amp;"-3",Matches!$J$2:$J$201,0))-INDEX(Matches!$H$2:$H$201,MATCH($A1890&amp;"-3",Matches!$J$2:$J$201,0))),0,IF(H1890-I1890=INDEX(Matches!$G$2:$G$201,MATCH($A1890&amp;"-3",Matches!$J$2:$J$201,0))-INDEX(Matches!$H$2:$H$201,MATCH($A1890&amp;"-3",Matches!$J$2:$J$201,0)),3,2))))),""))</f>
        <v/>
      </c>
      <c r="AA1890" s="12" t="str">
        <f aca="false">IF(OR($B1890="",J1890="",K1890=""),"",IFERROR(IF(OR(INDEX(Matches!$I$2:$I$201,MATCH($A1890&amp;"-4",Matches!$J$2:$J$201,0))="Void",INDEX(Matches!$G$2:$G$201,MATCH($A1890&amp;"-4",Matches!$J$2:$J$201,0))="",INDEX(Matches!$H$2:$H$201,MATCH($A1890&amp;"-4",Matches!$J$2:$J$201,0))=""),"",IF(AND($C1890&lt;&gt;"",INDEX(Matches!$F$2:$F$201,MATCH($A1890&amp;"-4",Matches!$J$2:$J$201,0))&lt;&gt;"",$C1890&gt;=INDEX(Matches!$F$2:$F$201,MATCH($A1890&amp;"-4",Matches!$J$2:$J$201,0))),"",IF(AND(J1890=INDEX(Matches!$G$2:$G$201,MATCH($A1890&amp;"-4",Matches!$J$2:$J$201,0)),K1890=INDEX(Matches!$H$2:$H$201,MATCH($A1890&amp;"-4",Matches!$J$2:$J$201,0))),5,IF(SIGN(J1890-K1890)&lt;&gt;SIGN(INDEX(Matches!$G$2:$G$201,MATCH($A1890&amp;"-4",Matches!$J$2:$J$201,0))-INDEX(Matches!$H$2:$H$201,MATCH($A1890&amp;"-4",Matches!$J$2:$J$201,0))),0,IF(J1890-K1890=INDEX(Matches!$G$2:$G$201,MATCH($A1890&amp;"-4",Matches!$J$2:$J$201,0))-INDEX(Matches!$H$2:$H$201,MATCH($A1890&amp;"-4",Matches!$J$2:$J$201,0)),3,2))))),""))</f>
        <v/>
      </c>
      <c r="AB1890" s="12" t="str">
        <f aca="false">IF(OR($B1890="",L1890="",M1890=""),"",IFERROR(IF(OR(INDEX(Matches!$I$2:$I$201,MATCH($A1890&amp;"-5",Matches!$J$2:$J$201,0))="Void",INDEX(Matches!$G$2:$G$201,MATCH($A1890&amp;"-5",Matches!$J$2:$J$201,0))="",INDEX(Matches!$H$2:$H$201,MATCH($A1890&amp;"-5",Matches!$J$2:$J$201,0))=""),"",IF(AND($C1890&lt;&gt;"",INDEX(Matches!$F$2:$F$201,MATCH($A1890&amp;"-5",Matches!$J$2:$J$201,0))&lt;&gt;"",$C1890&gt;=INDEX(Matches!$F$2:$F$201,MATCH($A1890&amp;"-5",Matches!$J$2:$J$201,0))),"",IF(AND(L1890=INDEX(Matches!$G$2:$G$201,MATCH($A1890&amp;"-5",Matches!$J$2:$J$201,0)),M1890=INDEX(Matches!$H$2:$H$201,MATCH($A1890&amp;"-5",Matches!$J$2:$J$201,0))),5,IF(SIGN(L1890-M1890)&lt;&gt;SIGN(INDEX(Matches!$G$2:$G$201,MATCH($A1890&amp;"-5",Matches!$J$2:$J$201,0))-INDEX(Matches!$H$2:$H$201,MATCH($A1890&amp;"-5",Matches!$J$2:$J$201,0))),0,IF(L1890-M1890=INDEX(Matches!$G$2:$G$201,MATCH($A1890&amp;"-5",Matches!$J$2:$J$201,0))-INDEX(Matches!$H$2:$H$201,MATCH($A1890&amp;"-5",Matches!$J$2:$J$201,0)),3,2))))),""))</f>
        <v/>
      </c>
      <c r="AC1890" s="12" t="str">
        <f aca="false">IF(OR($B1890="",N1890="",O1890=""),"",IFERROR(IF(OR(INDEX(Matches!$I$2:$I$201,MATCH($A1890&amp;"-6",Matches!$J$2:$J$201,0))="Void",INDEX(Matches!$G$2:$G$201,MATCH($A1890&amp;"-6",Matches!$J$2:$J$201,0))="",INDEX(Matches!$H$2:$H$201,MATCH($A1890&amp;"-6",Matches!$J$2:$J$201,0))=""),"",IF(AND($C1890&lt;&gt;"",INDEX(Matches!$F$2:$F$201,MATCH($A1890&amp;"-6",Matches!$J$2:$J$201,0))&lt;&gt;"",$C1890&gt;=INDEX(Matches!$F$2:$F$201,MATCH($A1890&amp;"-6",Matches!$J$2:$J$201,0))),"",IF(AND(N1890=INDEX(Matches!$G$2:$G$201,MATCH($A1890&amp;"-6",Matches!$J$2:$J$201,0)),O1890=INDEX(Matches!$H$2:$H$201,MATCH($A1890&amp;"-6",Matches!$J$2:$J$201,0))),5,IF(SIGN(N1890-O1890)&lt;&gt;SIGN(INDEX(Matches!$G$2:$G$201,MATCH($A1890&amp;"-6",Matches!$J$2:$J$201,0))-INDEX(Matches!$H$2:$H$201,MATCH($A1890&amp;"-6",Matches!$J$2:$J$201,0))),0,IF(N1890-O1890=INDEX(Matches!$G$2:$G$201,MATCH($A1890&amp;"-6",Matches!$J$2:$J$201,0))-INDEX(Matches!$H$2:$H$201,MATCH($A1890&amp;"-6",Matches!$J$2:$J$201,0)),3,2))))),""))</f>
        <v/>
      </c>
      <c r="AD1890" s="12" t="str">
        <f aca="false">IF(OR($B1890="",P1890="",Q1890=""),"",IFERROR(IF(OR(INDEX(Matches!$I$2:$I$201,MATCH($A1890&amp;"-7",Matches!$J$2:$J$201,0))="Void",INDEX(Matches!$G$2:$G$201,MATCH($A1890&amp;"-7",Matches!$J$2:$J$201,0))="",INDEX(Matches!$H$2:$H$201,MATCH($A1890&amp;"-7",Matches!$J$2:$J$201,0))=""),"",IF(AND($C1890&lt;&gt;"",INDEX(Matches!$F$2:$F$201,MATCH($A1890&amp;"-7",Matches!$J$2:$J$201,0))&lt;&gt;"",$C1890&gt;=INDEX(Matches!$F$2:$F$201,MATCH($A1890&amp;"-7",Matches!$J$2:$J$201,0))),"",IF(AND(P1890=INDEX(Matches!$G$2:$G$201,MATCH($A1890&amp;"-7",Matches!$J$2:$J$201,0)),Q1890=INDEX(Matches!$H$2:$H$201,MATCH($A1890&amp;"-7",Matches!$J$2:$J$201,0))),5,IF(SIGN(P1890-Q1890)&lt;&gt;SIGN(INDEX(Matches!$G$2:$G$201,MATCH($A1890&amp;"-7",Matches!$J$2:$J$201,0))-INDEX(Matches!$H$2:$H$201,MATCH($A1890&amp;"-7",Matches!$J$2:$J$201,0))),0,IF(P1890-Q1890=INDEX(Matches!$G$2:$G$201,MATCH($A1890&amp;"-7",Matches!$J$2:$J$201,0))-INDEX(Matches!$H$2:$H$201,MATCH($A1890&amp;"-7",Matches!$J$2:$J$201,0)),3,2))))),""))</f>
        <v/>
      </c>
      <c r="AE1890" s="12" t="str">
        <f aca="false">IF(OR($B1890="",R1890="",S1890=""),"",IFERROR(IF(OR(INDEX(Matches!$I$2:$I$201,MATCH($A1890&amp;"-8",Matches!$J$2:$J$201,0))="Void",INDEX(Matches!$G$2:$G$201,MATCH($A1890&amp;"-8",Matches!$J$2:$J$201,0))="",INDEX(Matches!$H$2:$H$201,MATCH($A1890&amp;"-8",Matches!$J$2:$J$201,0))=""),"",IF(AND($C1890&lt;&gt;"",INDEX(Matches!$F$2:$F$201,MATCH($A1890&amp;"-8",Matches!$J$2:$J$201,0))&lt;&gt;"",$C1890&gt;=INDEX(Matches!$F$2:$F$201,MATCH($A1890&amp;"-8",Matches!$J$2:$J$201,0))),"",IF(AND(R1890=INDEX(Matches!$G$2:$G$201,MATCH($A1890&amp;"-8",Matches!$J$2:$J$201,0)),S1890=INDEX(Matches!$H$2:$H$201,MATCH($A1890&amp;"-8",Matches!$J$2:$J$201,0))),5,IF(SIGN(R1890-S1890)&lt;&gt;SIGN(INDEX(Matches!$G$2:$G$201,MATCH($A1890&amp;"-8",Matches!$J$2:$J$201,0))-INDEX(Matches!$H$2:$H$201,MATCH($A1890&amp;"-8",Matches!$J$2:$J$201,0))),0,IF(R1890-S1890=INDEX(Matches!$G$2:$G$201,MATCH($A1890&amp;"-8",Matches!$J$2:$J$201,0))-INDEX(Matches!$H$2:$H$201,MATCH($A1890&amp;"-8",Matches!$J$2:$J$201,0)),3,2))))),""))</f>
        <v/>
      </c>
      <c r="AF1890" s="12" t="str">
        <f aca="false">IF(OR($B1890="",T1890="",U1890=""),"",IFERROR(IF(OR(INDEX(Matches!$I$2:$I$201,MATCH($A1890&amp;"-9",Matches!$J$2:$J$201,0))="Void",INDEX(Matches!$G$2:$G$201,MATCH($A1890&amp;"-9",Matches!$J$2:$J$201,0))="",INDEX(Matches!$H$2:$H$201,MATCH($A1890&amp;"-9",Matches!$J$2:$J$201,0))=""),"",IF(AND($C1890&lt;&gt;"",INDEX(Matches!$F$2:$F$201,MATCH($A1890&amp;"-9",Matches!$J$2:$J$201,0))&lt;&gt;"",$C1890&gt;=INDEX(Matches!$F$2:$F$201,MATCH($A1890&amp;"-9",Matches!$J$2:$J$201,0))),"",IF(AND(T1890=INDEX(Matches!$G$2:$G$201,MATCH($A1890&amp;"-9",Matches!$J$2:$J$201,0)),U1890=INDEX(Matches!$H$2:$H$201,MATCH($A1890&amp;"-9",Matches!$J$2:$J$201,0))),5,IF(SIGN(T1890-U1890)&lt;&gt;SIGN(INDEX(Matches!$G$2:$G$201,MATCH($A1890&amp;"-9",Matches!$J$2:$J$201,0))-INDEX(Matches!$H$2:$H$201,MATCH($A1890&amp;"-9",Matches!$J$2:$J$201,0))),0,IF(T1890-U1890=INDEX(Matches!$G$2:$G$201,MATCH($A1890&amp;"-9",Matches!$J$2:$J$201,0))-INDEX(Matches!$H$2:$H$201,MATCH($A1890&amp;"-9",Matches!$J$2:$J$201,0)),3,2))))),""))</f>
        <v/>
      </c>
      <c r="AG1890" s="12" t="str">
        <f aca="false">IF(OR($B1890="",V1890="",W1890=""),"",IFERROR(IF(OR(INDEX(Matches!$I$2:$I$201,MATCH($A1890&amp;"-10",Matches!$J$2:$J$201,0))="Void",INDEX(Matches!$G$2:$G$201,MATCH($A1890&amp;"-10",Matches!$J$2:$J$201,0))="",INDEX(Matches!$H$2:$H$201,MATCH($A1890&amp;"-10",Matches!$J$2:$J$201,0))=""),"",IF(AND($C1890&lt;&gt;"",INDEX(Matches!$F$2:$F$201,MATCH($A1890&amp;"-10",Matches!$J$2:$J$201,0))&lt;&gt;"",$C1890&gt;=INDEX(Matches!$F$2:$F$201,MATCH($A1890&amp;"-10",Matches!$J$2:$J$201,0))),"",IF(AND(V1890=INDEX(Matches!$G$2:$G$201,MATCH($A1890&amp;"-10",Matches!$J$2:$J$201,0)),W1890=INDEX(Matches!$H$2:$H$201,MATCH($A1890&amp;"-10",Matches!$J$2:$J$201,0))),5,IF(SIGN(V1890-W1890)&lt;&gt;SIGN(INDEX(Matches!$G$2:$G$201,MATCH($A1890&amp;"-10",Matches!$J$2:$J$201,0))-INDEX(Matches!$H$2:$H$201,MATCH($A1890&amp;"-10",Matches!$J$2:$J$201,0))),0,IF(V1890-W1890=INDEX(Matches!$G$2:$G$201,MATCH($A1890&amp;"-10",Matches!$J$2:$J$201,0))-INDEX(Matches!$H$2:$H$201,MATCH($A1890&amp;"-10",Matches!$J$2:$J$201,0)),3,2))))),""))</f>
        <v/>
      </c>
      <c r="AH1890" s="13" t="str">
        <f aca="false">IF($B1890="","",SUM(X1890:AG1890))</f>
        <v/>
      </c>
      <c r="AI1890" s="12" t="str">
        <f aca="false">IF($B1890="","",COUNTIF(X1890:AG1890,5))</f>
        <v/>
      </c>
      <c r="AJ1890" s="12" t="str">
        <f aca="false">IF($B1890="","",COUNTIF(X1890:AG1890,"&gt;=2"))</f>
        <v/>
      </c>
      <c r="AK1890" s="12" t="str">
        <f aca="false">IF($B1890="","",COUNT(X1890:AG1890))</f>
        <v/>
      </c>
    </row>
    <row r="1891" customFormat="false" ht="15" hidden="false" customHeight="false" outlineLevel="0" collapsed="false">
      <c r="A1891" s="7"/>
      <c r="B1891" s="7"/>
      <c r="C1891" s="11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12" t="str">
        <f aca="false">IF(OR($B1891="",D1891="",E1891=""),"",IFERROR(IF(OR(INDEX(Matches!$I$2:$I$201,MATCH($A1891&amp;"-1",Matches!$J$2:$J$201,0))="Void",INDEX(Matches!$G$2:$G$201,MATCH($A1891&amp;"-1",Matches!$J$2:$J$201,0))="",INDEX(Matches!$H$2:$H$201,MATCH($A1891&amp;"-1",Matches!$J$2:$J$201,0))=""),"",IF(AND($C1891&lt;&gt;"",INDEX(Matches!$F$2:$F$201,MATCH($A1891&amp;"-1",Matches!$J$2:$J$201,0))&lt;&gt;"",$C1891&gt;=INDEX(Matches!$F$2:$F$201,MATCH($A1891&amp;"-1",Matches!$J$2:$J$201,0))),"",IF(AND(D1891=INDEX(Matches!$G$2:$G$201,MATCH($A1891&amp;"-1",Matches!$J$2:$J$201,0)),E1891=INDEX(Matches!$H$2:$H$201,MATCH($A1891&amp;"-1",Matches!$J$2:$J$201,0))),5,IF(SIGN(D1891-E1891)&lt;&gt;SIGN(INDEX(Matches!$G$2:$G$201,MATCH($A1891&amp;"-1",Matches!$J$2:$J$201,0))-INDEX(Matches!$H$2:$H$201,MATCH($A1891&amp;"-1",Matches!$J$2:$J$201,0))),0,IF(D1891-E1891=INDEX(Matches!$G$2:$G$201,MATCH($A1891&amp;"-1",Matches!$J$2:$J$201,0))-INDEX(Matches!$H$2:$H$201,MATCH($A1891&amp;"-1",Matches!$J$2:$J$201,0)),3,2))))),""))</f>
        <v/>
      </c>
      <c r="Y1891" s="12" t="str">
        <f aca="false">IF(OR($B1891="",F1891="",G1891=""),"",IFERROR(IF(OR(INDEX(Matches!$I$2:$I$201,MATCH($A1891&amp;"-2",Matches!$J$2:$J$201,0))="Void",INDEX(Matches!$G$2:$G$201,MATCH($A1891&amp;"-2",Matches!$J$2:$J$201,0))="",INDEX(Matches!$H$2:$H$201,MATCH($A1891&amp;"-2",Matches!$J$2:$J$201,0))=""),"",IF(AND($C1891&lt;&gt;"",INDEX(Matches!$F$2:$F$201,MATCH($A1891&amp;"-2",Matches!$J$2:$J$201,0))&lt;&gt;"",$C1891&gt;=INDEX(Matches!$F$2:$F$201,MATCH($A1891&amp;"-2",Matches!$J$2:$J$201,0))),"",IF(AND(F1891=INDEX(Matches!$G$2:$G$201,MATCH($A1891&amp;"-2",Matches!$J$2:$J$201,0)),G1891=INDEX(Matches!$H$2:$H$201,MATCH($A1891&amp;"-2",Matches!$J$2:$J$201,0))),5,IF(SIGN(F1891-G1891)&lt;&gt;SIGN(INDEX(Matches!$G$2:$G$201,MATCH($A1891&amp;"-2",Matches!$J$2:$J$201,0))-INDEX(Matches!$H$2:$H$201,MATCH($A1891&amp;"-2",Matches!$J$2:$J$201,0))),0,IF(F1891-G1891=INDEX(Matches!$G$2:$G$201,MATCH($A1891&amp;"-2",Matches!$J$2:$J$201,0))-INDEX(Matches!$H$2:$H$201,MATCH($A1891&amp;"-2",Matches!$J$2:$J$201,0)),3,2))))),""))</f>
        <v/>
      </c>
      <c r="Z1891" s="12" t="str">
        <f aca="false">IF(OR($B1891="",H1891="",I1891=""),"",IFERROR(IF(OR(INDEX(Matches!$I$2:$I$201,MATCH($A1891&amp;"-3",Matches!$J$2:$J$201,0))="Void",INDEX(Matches!$G$2:$G$201,MATCH($A1891&amp;"-3",Matches!$J$2:$J$201,0))="",INDEX(Matches!$H$2:$H$201,MATCH($A1891&amp;"-3",Matches!$J$2:$J$201,0))=""),"",IF(AND($C1891&lt;&gt;"",INDEX(Matches!$F$2:$F$201,MATCH($A1891&amp;"-3",Matches!$J$2:$J$201,0))&lt;&gt;"",$C1891&gt;=INDEX(Matches!$F$2:$F$201,MATCH($A1891&amp;"-3",Matches!$J$2:$J$201,0))),"",IF(AND(H1891=INDEX(Matches!$G$2:$G$201,MATCH($A1891&amp;"-3",Matches!$J$2:$J$201,0)),I1891=INDEX(Matches!$H$2:$H$201,MATCH($A1891&amp;"-3",Matches!$J$2:$J$201,0))),5,IF(SIGN(H1891-I1891)&lt;&gt;SIGN(INDEX(Matches!$G$2:$G$201,MATCH($A1891&amp;"-3",Matches!$J$2:$J$201,0))-INDEX(Matches!$H$2:$H$201,MATCH($A1891&amp;"-3",Matches!$J$2:$J$201,0))),0,IF(H1891-I1891=INDEX(Matches!$G$2:$G$201,MATCH($A1891&amp;"-3",Matches!$J$2:$J$201,0))-INDEX(Matches!$H$2:$H$201,MATCH($A1891&amp;"-3",Matches!$J$2:$J$201,0)),3,2))))),""))</f>
        <v/>
      </c>
      <c r="AA1891" s="12" t="str">
        <f aca="false">IF(OR($B1891="",J1891="",K1891=""),"",IFERROR(IF(OR(INDEX(Matches!$I$2:$I$201,MATCH($A1891&amp;"-4",Matches!$J$2:$J$201,0))="Void",INDEX(Matches!$G$2:$G$201,MATCH($A1891&amp;"-4",Matches!$J$2:$J$201,0))="",INDEX(Matches!$H$2:$H$201,MATCH($A1891&amp;"-4",Matches!$J$2:$J$201,0))=""),"",IF(AND($C1891&lt;&gt;"",INDEX(Matches!$F$2:$F$201,MATCH($A1891&amp;"-4",Matches!$J$2:$J$201,0))&lt;&gt;"",$C1891&gt;=INDEX(Matches!$F$2:$F$201,MATCH($A1891&amp;"-4",Matches!$J$2:$J$201,0))),"",IF(AND(J1891=INDEX(Matches!$G$2:$G$201,MATCH($A1891&amp;"-4",Matches!$J$2:$J$201,0)),K1891=INDEX(Matches!$H$2:$H$201,MATCH($A1891&amp;"-4",Matches!$J$2:$J$201,0))),5,IF(SIGN(J1891-K1891)&lt;&gt;SIGN(INDEX(Matches!$G$2:$G$201,MATCH($A1891&amp;"-4",Matches!$J$2:$J$201,0))-INDEX(Matches!$H$2:$H$201,MATCH($A1891&amp;"-4",Matches!$J$2:$J$201,0))),0,IF(J1891-K1891=INDEX(Matches!$G$2:$G$201,MATCH($A1891&amp;"-4",Matches!$J$2:$J$201,0))-INDEX(Matches!$H$2:$H$201,MATCH($A1891&amp;"-4",Matches!$J$2:$J$201,0)),3,2))))),""))</f>
        <v/>
      </c>
      <c r="AB1891" s="12" t="str">
        <f aca="false">IF(OR($B1891="",L1891="",M1891=""),"",IFERROR(IF(OR(INDEX(Matches!$I$2:$I$201,MATCH($A1891&amp;"-5",Matches!$J$2:$J$201,0))="Void",INDEX(Matches!$G$2:$G$201,MATCH($A1891&amp;"-5",Matches!$J$2:$J$201,0))="",INDEX(Matches!$H$2:$H$201,MATCH($A1891&amp;"-5",Matches!$J$2:$J$201,0))=""),"",IF(AND($C1891&lt;&gt;"",INDEX(Matches!$F$2:$F$201,MATCH($A1891&amp;"-5",Matches!$J$2:$J$201,0))&lt;&gt;"",$C1891&gt;=INDEX(Matches!$F$2:$F$201,MATCH($A1891&amp;"-5",Matches!$J$2:$J$201,0))),"",IF(AND(L1891=INDEX(Matches!$G$2:$G$201,MATCH($A1891&amp;"-5",Matches!$J$2:$J$201,0)),M1891=INDEX(Matches!$H$2:$H$201,MATCH($A1891&amp;"-5",Matches!$J$2:$J$201,0))),5,IF(SIGN(L1891-M1891)&lt;&gt;SIGN(INDEX(Matches!$G$2:$G$201,MATCH($A1891&amp;"-5",Matches!$J$2:$J$201,0))-INDEX(Matches!$H$2:$H$201,MATCH($A1891&amp;"-5",Matches!$J$2:$J$201,0))),0,IF(L1891-M1891=INDEX(Matches!$G$2:$G$201,MATCH($A1891&amp;"-5",Matches!$J$2:$J$201,0))-INDEX(Matches!$H$2:$H$201,MATCH($A1891&amp;"-5",Matches!$J$2:$J$201,0)),3,2))))),""))</f>
        <v/>
      </c>
      <c r="AC1891" s="12" t="str">
        <f aca="false">IF(OR($B1891="",N1891="",O1891=""),"",IFERROR(IF(OR(INDEX(Matches!$I$2:$I$201,MATCH($A1891&amp;"-6",Matches!$J$2:$J$201,0))="Void",INDEX(Matches!$G$2:$G$201,MATCH($A1891&amp;"-6",Matches!$J$2:$J$201,0))="",INDEX(Matches!$H$2:$H$201,MATCH($A1891&amp;"-6",Matches!$J$2:$J$201,0))=""),"",IF(AND($C1891&lt;&gt;"",INDEX(Matches!$F$2:$F$201,MATCH($A1891&amp;"-6",Matches!$J$2:$J$201,0))&lt;&gt;"",$C1891&gt;=INDEX(Matches!$F$2:$F$201,MATCH($A1891&amp;"-6",Matches!$J$2:$J$201,0))),"",IF(AND(N1891=INDEX(Matches!$G$2:$G$201,MATCH($A1891&amp;"-6",Matches!$J$2:$J$201,0)),O1891=INDEX(Matches!$H$2:$H$201,MATCH($A1891&amp;"-6",Matches!$J$2:$J$201,0))),5,IF(SIGN(N1891-O1891)&lt;&gt;SIGN(INDEX(Matches!$G$2:$G$201,MATCH($A1891&amp;"-6",Matches!$J$2:$J$201,0))-INDEX(Matches!$H$2:$H$201,MATCH($A1891&amp;"-6",Matches!$J$2:$J$201,0))),0,IF(N1891-O1891=INDEX(Matches!$G$2:$G$201,MATCH($A1891&amp;"-6",Matches!$J$2:$J$201,0))-INDEX(Matches!$H$2:$H$201,MATCH($A1891&amp;"-6",Matches!$J$2:$J$201,0)),3,2))))),""))</f>
        <v/>
      </c>
      <c r="AD1891" s="12" t="str">
        <f aca="false">IF(OR($B1891="",P1891="",Q1891=""),"",IFERROR(IF(OR(INDEX(Matches!$I$2:$I$201,MATCH($A1891&amp;"-7",Matches!$J$2:$J$201,0))="Void",INDEX(Matches!$G$2:$G$201,MATCH($A1891&amp;"-7",Matches!$J$2:$J$201,0))="",INDEX(Matches!$H$2:$H$201,MATCH($A1891&amp;"-7",Matches!$J$2:$J$201,0))=""),"",IF(AND($C1891&lt;&gt;"",INDEX(Matches!$F$2:$F$201,MATCH($A1891&amp;"-7",Matches!$J$2:$J$201,0))&lt;&gt;"",$C1891&gt;=INDEX(Matches!$F$2:$F$201,MATCH($A1891&amp;"-7",Matches!$J$2:$J$201,0))),"",IF(AND(P1891=INDEX(Matches!$G$2:$G$201,MATCH($A1891&amp;"-7",Matches!$J$2:$J$201,0)),Q1891=INDEX(Matches!$H$2:$H$201,MATCH($A1891&amp;"-7",Matches!$J$2:$J$201,0))),5,IF(SIGN(P1891-Q1891)&lt;&gt;SIGN(INDEX(Matches!$G$2:$G$201,MATCH($A1891&amp;"-7",Matches!$J$2:$J$201,0))-INDEX(Matches!$H$2:$H$201,MATCH($A1891&amp;"-7",Matches!$J$2:$J$201,0))),0,IF(P1891-Q1891=INDEX(Matches!$G$2:$G$201,MATCH($A1891&amp;"-7",Matches!$J$2:$J$201,0))-INDEX(Matches!$H$2:$H$201,MATCH($A1891&amp;"-7",Matches!$J$2:$J$201,0)),3,2))))),""))</f>
        <v/>
      </c>
      <c r="AE1891" s="12" t="str">
        <f aca="false">IF(OR($B1891="",R1891="",S1891=""),"",IFERROR(IF(OR(INDEX(Matches!$I$2:$I$201,MATCH($A1891&amp;"-8",Matches!$J$2:$J$201,0))="Void",INDEX(Matches!$G$2:$G$201,MATCH($A1891&amp;"-8",Matches!$J$2:$J$201,0))="",INDEX(Matches!$H$2:$H$201,MATCH($A1891&amp;"-8",Matches!$J$2:$J$201,0))=""),"",IF(AND($C1891&lt;&gt;"",INDEX(Matches!$F$2:$F$201,MATCH($A1891&amp;"-8",Matches!$J$2:$J$201,0))&lt;&gt;"",$C1891&gt;=INDEX(Matches!$F$2:$F$201,MATCH($A1891&amp;"-8",Matches!$J$2:$J$201,0))),"",IF(AND(R1891=INDEX(Matches!$G$2:$G$201,MATCH($A1891&amp;"-8",Matches!$J$2:$J$201,0)),S1891=INDEX(Matches!$H$2:$H$201,MATCH($A1891&amp;"-8",Matches!$J$2:$J$201,0))),5,IF(SIGN(R1891-S1891)&lt;&gt;SIGN(INDEX(Matches!$G$2:$G$201,MATCH($A1891&amp;"-8",Matches!$J$2:$J$201,0))-INDEX(Matches!$H$2:$H$201,MATCH($A1891&amp;"-8",Matches!$J$2:$J$201,0))),0,IF(R1891-S1891=INDEX(Matches!$G$2:$G$201,MATCH($A1891&amp;"-8",Matches!$J$2:$J$201,0))-INDEX(Matches!$H$2:$H$201,MATCH($A1891&amp;"-8",Matches!$J$2:$J$201,0)),3,2))))),""))</f>
        <v/>
      </c>
      <c r="AF1891" s="12" t="str">
        <f aca="false">IF(OR($B1891="",T1891="",U1891=""),"",IFERROR(IF(OR(INDEX(Matches!$I$2:$I$201,MATCH($A1891&amp;"-9",Matches!$J$2:$J$201,0))="Void",INDEX(Matches!$G$2:$G$201,MATCH($A1891&amp;"-9",Matches!$J$2:$J$201,0))="",INDEX(Matches!$H$2:$H$201,MATCH($A1891&amp;"-9",Matches!$J$2:$J$201,0))=""),"",IF(AND($C1891&lt;&gt;"",INDEX(Matches!$F$2:$F$201,MATCH($A1891&amp;"-9",Matches!$J$2:$J$201,0))&lt;&gt;"",$C1891&gt;=INDEX(Matches!$F$2:$F$201,MATCH($A1891&amp;"-9",Matches!$J$2:$J$201,0))),"",IF(AND(T1891=INDEX(Matches!$G$2:$G$201,MATCH($A1891&amp;"-9",Matches!$J$2:$J$201,0)),U1891=INDEX(Matches!$H$2:$H$201,MATCH($A1891&amp;"-9",Matches!$J$2:$J$201,0))),5,IF(SIGN(T1891-U1891)&lt;&gt;SIGN(INDEX(Matches!$G$2:$G$201,MATCH($A1891&amp;"-9",Matches!$J$2:$J$201,0))-INDEX(Matches!$H$2:$H$201,MATCH($A1891&amp;"-9",Matches!$J$2:$J$201,0))),0,IF(T1891-U1891=INDEX(Matches!$G$2:$G$201,MATCH($A1891&amp;"-9",Matches!$J$2:$J$201,0))-INDEX(Matches!$H$2:$H$201,MATCH($A1891&amp;"-9",Matches!$J$2:$J$201,0)),3,2))))),""))</f>
        <v/>
      </c>
      <c r="AG1891" s="12" t="str">
        <f aca="false">IF(OR($B1891="",V1891="",W1891=""),"",IFERROR(IF(OR(INDEX(Matches!$I$2:$I$201,MATCH($A1891&amp;"-10",Matches!$J$2:$J$201,0))="Void",INDEX(Matches!$G$2:$G$201,MATCH($A1891&amp;"-10",Matches!$J$2:$J$201,0))="",INDEX(Matches!$H$2:$H$201,MATCH($A1891&amp;"-10",Matches!$J$2:$J$201,0))=""),"",IF(AND($C1891&lt;&gt;"",INDEX(Matches!$F$2:$F$201,MATCH($A1891&amp;"-10",Matches!$J$2:$J$201,0))&lt;&gt;"",$C1891&gt;=INDEX(Matches!$F$2:$F$201,MATCH($A1891&amp;"-10",Matches!$J$2:$J$201,0))),"",IF(AND(V1891=INDEX(Matches!$G$2:$G$201,MATCH($A1891&amp;"-10",Matches!$J$2:$J$201,0)),W1891=INDEX(Matches!$H$2:$H$201,MATCH($A1891&amp;"-10",Matches!$J$2:$J$201,0))),5,IF(SIGN(V1891-W1891)&lt;&gt;SIGN(INDEX(Matches!$G$2:$G$201,MATCH($A1891&amp;"-10",Matches!$J$2:$J$201,0))-INDEX(Matches!$H$2:$H$201,MATCH($A1891&amp;"-10",Matches!$J$2:$J$201,0))),0,IF(V1891-W1891=INDEX(Matches!$G$2:$G$201,MATCH($A1891&amp;"-10",Matches!$J$2:$J$201,0))-INDEX(Matches!$H$2:$H$201,MATCH($A1891&amp;"-10",Matches!$J$2:$J$201,0)),3,2))))),""))</f>
        <v/>
      </c>
      <c r="AH1891" s="13" t="str">
        <f aca="false">IF($B1891="","",SUM(X1891:AG1891))</f>
        <v/>
      </c>
      <c r="AI1891" s="12" t="str">
        <f aca="false">IF($B1891="","",COUNTIF(X1891:AG1891,5))</f>
        <v/>
      </c>
      <c r="AJ1891" s="12" t="str">
        <f aca="false">IF($B1891="","",COUNTIF(X1891:AG1891,"&gt;=2"))</f>
        <v/>
      </c>
      <c r="AK1891" s="12" t="str">
        <f aca="false">IF($B1891="","",COUNT(X1891:AG1891))</f>
        <v/>
      </c>
    </row>
    <row r="1892" customFormat="false" ht="15" hidden="false" customHeight="false" outlineLevel="0" collapsed="false">
      <c r="A1892" s="7"/>
      <c r="B1892" s="7"/>
      <c r="C1892" s="11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12" t="str">
        <f aca="false">IF(OR($B1892="",D1892="",E1892=""),"",IFERROR(IF(OR(INDEX(Matches!$I$2:$I$201,MATCH($A1892&amp;"-1",Matches!$J$2:$J$201,0))="Void",INDEX(Matches!$G$2:$G$201,MATCH($A1892&amp;"-1",Matches!$J$2:$J$201,0))="",INDEX(Matches!$H$2:$H$201,MATCH($A1892&amp;"-1",Matches!$J$2:$J$201,0))=""),"",IF(AND($C1892&lt;&gt;"",INDEX(Matches!$F$2:$F$201,MATCH($A1892&amp;"-1",Matches!$J$2:$J$201,0))&lt;&gt;"",$C1892&gt;=INDEX(Matches!$F$2:$F$201,MATCH($A1892&amp;"-1",Matches!$J$2:$J$201,0))),"",IF(AND(D1892=INDEX(Matches!$G$2:$G$201,MATCH($A1892&amp;"-1",Matches!$J$2:$J$201,0)),E1892=INDEX(Matches!$H$2:$H$201,MATCH($A1892&amp;"-1",Matches!$J$2:$J$201,0))),5,IF(SIGN(D1892-E1892)&lt;&gt;SIGN(INDEX(Matches!$G$2:$G$201,MATCH($A1892&amp;"-1",Matches!$J$2:$J$201,0))-INDEX(Matches!$H$2:$H$201,MATCH($A1892&amp;"-1",Matches!$J$2:$J$201,0))),0,IF(D1892-E1892=INDEX(Matches!$G$2:$G$201,MATCH($A1892&amp;"-1",Matches!$J$2:$J$201,0))-INDEX(Matches!$H$2:$H$201,MATCH($A1892&amp;"-1",Matches!$J$2:$J$201,0)),3,2))))),""))</f>
        <v/>
      </c>
      <c r="Y1892" s="12" t="str">
        <f aca="false">IF(OR($B1892="",F1892="",G1892=""),"",IFERROR(IF(OR(INDEX(Matches!$I$2:$I$201,MATCH($A1892&amp;"-2",Matches!$J$2:$J$201,0))="Void",INDEX(Matches!$G$2:$G$201,MATCH($A1892&amp;"-2",Matches!$J$2:$J$201,0))="",INDEX(Matches!$H$2:$H$201,MATCH($A1892&amp;"-2",Matches!$J$2:$J$201,0))=""),"",IF(AND($C1892&lt;&gt;"",INDEX(Matches!$F$2:$F$201,MATCH($A1892&amp;"-2",Matches!$J$2:$J$201,0))&lt;&gt;"",$C1892&gt;=INDEX(Matches!$F$2:$F$201,MATCH($A1892&amp;"-2",Matches!$J$2:$J$201,0))),"",IF(AND(F1892=INDEX(Matches!$G$2:$G$201,MATCH($A1892&amp;"-2",Matches!$J$2:$J$201,0)),G1892=INDEX(Matches!$H$2:$H$201,MATCH($A1892&amp;"-2",Matches!$J$2:$J$201,0))),5,IF(SIGN(F1892-G1892)&lt;&gt;SIGN(INDEX(Matches!$G$2:$G$201,MATCH($A1892&amp;"-2",Matches!$J$2:$J$201,0))-INDEX(Matches!$H$2:$H$201,MATCH($A1892&amp;"-2",Matches!$J$2:$J$201,0))),0,IF(F1892-G1892=INDEX(Matches!$G$2:$G$201,MATCH($A1892&amp;"-2",Matches!$J$2:$J$201,0))-INDEX(Matches!$H$2:$H$201,MATCH($A1892&amp;"-2",Matches!$J$2:$J$201,0)),3,2))))),""))</f>
        <v/>
      </c>
      <c r="Z1892" s="12" t="str">
        <f aca="false">IF(OR($B1892="",H1892="",I1892=""),"",IFERROR(IF(OR(INDEX(Matches!$I$2:$I$201,MATCH($A1892&amp;"-3",Matches!$J$2:$J$201,0))="Void",INDEX(Matches!$G$2:$G$201,MATCH($A1892&amp;"-3",Matches!$J$2:$J$201,0))="",INDEX(Matches!$H$2:$H$201,MATCH($A1892&amp;"-3",Matches!$J$2:$J$201,0))=""),"",IF(AND($C1892&lt;&gt;"",INDEX(Matches!$F$2:$F$201,MATCH($A1892&amp;"-3",Matches!$J$2:$J$201,0))&lt;&gt;"",$C1892&gt;=INDEX(Matches!$F$2:$F$201,MATCH($A1892&amp;"-3",Matches!$J$2:$J$201,0))),"",IF(AND(H1892=INDEX(Matches!$G$2:$G$201,MATCH($A1892&amp;"-3",Matches!$J$2:$J$201,0)),I1892=INDEX(Matches!$H$2:$H$201,MATCH($A1892&amp;"-3",Matches!$J$2:$J$201,0))),5,IF(SIGN(H1892-I1892)&lt;&gt;SIGN(INDEX(Matches!$G$2:$G$201,MATCH($A1892&amp;"-3",Matches!$J$2:$J$201,0))-INDEX(Matches!$H$2:$H$201,MATCH($A1892&amp;"-3",Matches!$J$2:$J$201,0))),0,IF(H1892-I1892=INDEX(Matches!$G$2:$G$201,MATCH($A1892&amp;"-3",Matches!$J$2:$J$201,0))-INDEX(Matches!$H$2:$H$201,MATCH($A1892&amp;"-3",Matches!$J$2:$J$201,0)),3,2))))),""))</f>
        <v/>
      </c>
      <c r="AA1892" s="12" t="str">
        <f aca="false">IF(OR($B1892="",J1892="",K1892=""),"",IFERROR(IF(OR(INDEX(Matches!$I$2:$I$201,MATCH($A1892&amp;"-4",Matches!$J$2:$J$201,0))="Void",INDEX(Matches!$G$2:$G$201,MATCH($A1892&amp;"-4",Matches!$J$2:$J$201,0))="",INDEX(Matches!$H$2:$H$201,MATCH($A1892&amp;"-4",Matches!$J$2:$J$201,0))=""),"",IF(AND($C1892&lt;&gt;"",INDEX(Matches!$F$2:$F$201,MATCH($A1892&amp;"-4",Matches!$J$2:$J$201,0))&lt;&gt;"",$C1892&gt;=INDEX(Matches!$F$2:$F$201,MATCH($A1892&amp;"-4",Matches!$J$2:$J$201,0))),"",IF(AND(J1892=INDEX(Matches!$G$2:$G$201,MATCH($A1892&amp;"-4",Matches!$J$2:$J$201,0)),K1892=INDEX(Matches!$H$2:$H$201,MATCH($A1892&amp;"-4",Matches!$J$2:$J$201,0))),5,IF(SIGN(J1892-K1892)&lt;&gt;SIGN(INDEX(Matches!$G$2:$G$201,MATCH($A1892&amp;"-4",Matches!$J$2:$J$201,0))-INDEX(Matches!$H$2:$H$201,MATCH($A1892&amp;"-4",Matches!$J$2:$J$201,0))),0,IF(J1892-K1892=INDEX(Matches!$G$2:$G$201,MATCH($A1892&amp;"-4",Matches!$J$2:$J$201,0))-INDEX(Matches!$H$2:$H$201,MATCH($A1892&amp;"-4",Matches!$J$2:$J$201,0)),3,2))))),""))</f>
        <v/>
      </c>
      <c r="AB1892" s="12" t="str">
        <f aca="false">IF(OR($B1892="",L1892="",M1892=""),"",IFERROR(IF(OR(INDEX(Matches!$I$2:$I$201,MATCH($A1892&amp;"-5",Matches!$J$2:$J$201,0))="Void",INDEX(Matches!$G$2:$G$201,MATCH($A1892&amp;"-5",Matches!$J$2:$J$201,0))="",INDEX(Matches!$H$2:$H$201,MATCH($A1892&amp;"-5",Matches!$J$2:$J$201,0))=""),"",IF(AND($C1892&lt;&gt;"",INDEX(Matches!$F$2:$F$201,MATCH($A1892&amp;"-5",Matches!$J$2:$J$201,0))&lt;&gt;"",$C1892&gt;=INDEX(Matches!$F$2:$F$201,MATCH($A1892&amp;"-5",Matches!$J$2:$J$201,0))),"",IF(AND(L1892=INDEX(Matches!$G$2:$G$201,MATCH($A1892&amp;"-5",Matches!$J$2:$J$201,0)),M1892=INDEX(Matches!$H$2:$H$201,MATCH($A1892&amp;"-5",Matches!$J$2:$J$201,0))),5,IF(SIGN(L1892-M1892)&lt;&gt;SIGN(INDEX(Matches!$G$2:$G$201,MATCH($A1892&amp;"-5",Matches!$J$2:$J$201,0))-INDEX(Matches!$H$2:$H$201,MATCH($A1892&amp;"-5",Matches!$J$2:$J$201,0))),0,IF(L1892-M1892=INDEX(Matches!$G$2:$G$201,MATCH($A1892&amp;"-5",Matches!$J$2:$J$201,0))-INDEX(Matches!$H$2:$H$201,MATCH($A1892&amp;"-5",Matches!$J$2:$J$201,0)),3,2))))),""))</f>
        <v/>
      </c>
      <c r="AC1892" s="12" t="str">
        <f aca="false">IF(OR($B1892="",N1892="",O1892=""),"",IFERROR(IF(OR(INDEX(Matches!$I$2:$I$201,MATCH($A1892&amp;"-6",Matches!$J$2:$J$201,0))="Void",INDEX(Matches!$G$2:$G$201,MATCH($A1892&amp;"-6",Matches!$J$2:$J$201,0))="",INDEX(Matches!$H$2:$H$201,MATCH($A1892&amp;"-6",Matches!$J$2:$J$201,0))=""),"",IF(AND($C1892&lt;&gt;"",INDEX(Matches!$F$2:$F$201,MATCH($A1892&amp;"-6",Matches!$J$2:$J$201,0))&lt;&gt;"",$C1892&gt;=INDEX(Matches!$F$2:$F$201,MATCH($A1892&amp;"-6",Matches!$J$2:$J$201,0))),"",IF(AND(N1892=INDEX(Matches!$G$2:$G$201,MATCH($A1892&amp;"-6",Matches!$J$2:$J$201,0)),O1892=INDEX(Matches!$H$2:$H$201,MATCH($A1892&amp;"-6",Matches!$J$2:$J$201,0))),5,IF(SIGN(N1892-O1892)&lt;&gt;SIGN(INDEX(Matches!$G$2:$G$201,MATCH($A1892&amp;"-6",Matches!$J$2:$J$201,0))-INDEX(Matches!$H$2:$H$201,MATCH($A1892&amp;"-6",Matches!$J$2:$J$201,0))),0,IF(N1892-O1892=INDEX(Matches!$G$2:$G$201,MATCH($A1892&amp;"-6",Matches!$J$2:$J$201,0))-INDEX(Matches!$H$2:$H$201,MATCH($A1892&amp;"-6",Matches!$J$2:$J$201,0)),3,2))))),""))</f>
        <v/>
      </c>
      <c r="AD1892" s="12" t="str">
        <f aca="false">IF(OR($B1892="",P1892="",Q1892=""),"",IFERROR(IF(OR(INDEX(Matches!$I$2:$I$201,MATCH($A1892&amp;"-7",Matches!$J$2:$J$201,0))="Void",INDEX(Matches!$G$2:$G$201,MATCH($A1892&amp;"-7",Matches!$J$2:$J$201,0))="",INDEX(Matches!$H$2:$H$201,MATCH($A1892&amp;"-7",Matches!$J$2:$J$201,0))=""),"",IF(AND($C1892&lt;&gt;"",INDEX(Matches!$F$2:$F$201,MATCH($A1892&amp;"-7",Matches!$J$2:$J$201,0))&lt;&gt;"",$C1892&gt;=INDEX(Matches!$F$2:$F$201,MATCH($A1892&amp;"-7",Matches!$J$2:$J$201,0))),"",IF(AND(P1892=INDEX(Matches!$G$2:$G$201,MATCH($A1892&amp;"-7",Matches!$J$2:$J$201,0)),Q1892=INDEX(Matches!$H$2:$H$201,MATCH($A1892&amp;"-7",Matches!$J$2:$J$201,0))),5,IF(SIGN(P1892-Q1892)&lt;&gt;SIGN(INDEX(Matches!$G$2:$G$201,MATCH($A1892&amp;"-7",Matches!$J$2:$J$201,0))-INDEX(Matches!$H$2:$H$201,MATCH($A1892&amp;"-7",Matches!$J$2:$J$201,0))),0,IF(P1892-Q1892=INDEX(Matches!$G$2:$G$201,MATCH($A1892&amp;"-7",Matches!$J$2:$J$201,0))-INDEX(Matches!$H$2:$H$201,MATCH($A1892&amp;"-7",Matches!$J$2:$J$201,0)),3,2))))),""))</f>
        <v/>
      </c>
      <c r="AE1892" s="12" t="str">
        <f aca="false">IF(OR($B1892="",R1892="",S1892=""),"",IFERROR(IF(OR(INDEX(Matches!$I$2:$I$201,MATCH($A1892&amp;"-8",Matches!$J$2:$J$201,0))="Void",INDEX(Matches!$G$2:$G$201,MATCH($A1892&amp;"-8",Matches!$J$2:$J$201,0))="",INDEX(Matches!$H$2:$H$201,MATCH($A1892&amp;"-8",Matches!$J$2:$J$201,0))=""),"",IF(AND($C1892&lt;&gt;"",INDEX(Matches!$F$2:$F$201,MATCH($A1892&amp;"-8",Matches!$J$2:$J$201,0))&lt;&gt;"",$C1892&gt;=INDEX(Matches!$F$2:$F$201,MATCH($A1892&amp;"-8",Matches!$J$2:$J$201,0))),"",IF(AND(R1892=INDEX(Matches!$G$2:$G$201,MATCH($A1892&amp;"-8",Matches!$J$2:$J$201,0)),S1892=INDEX(Matches!$H$2:$H$201,MATCH($A1892&amp;"-8",Matches!$J$2:$J$201,0))),5,IF(SIGN(R1892-S1892)&lt;&gt;SIGN(INDEX(Matches!$G$2:$G$201,MATCH($A1892&amp;"-8",Matches!$J$2:$J$201,0))-INDEX(Matches!$H$2:$H$201,MATCH($A1892&amp;"-8",Matches!$J$2:$J$201,0))),0,IF(R1892-S1892=INDEX(Matches!$G$2:$G$201,MATCH($A1892&amp;"-8",Matches!$J$2:$J$201,0))-INDEX(Matches!$H$2:$H$201,MATCH($A1892&amp;"-8",Matches!$J$2:$J$201,0)),3,2))))),""))</f>
        <v/>
      </c>
      <c r="AF1892" s="12" t="str">
        <f aca="false">IF(OR($B1892="",T1892="",U1892=""),"",IFERROR(IF(OR(INDEX(Matches!$I$2:$I$201,MATCH($A1892&amp;"-9",Matches!$J$2:$J$201,0))="Void",INDEX(Matches!$G$2:$G$201,MATCH($A1892&amp;"-9",Matches!$J$2:$J$201,0))="",INDEX(Matches!$H$2:$H$201,MATCH($A1892&amp;"-9",Matches!$J$2:$J$201,0))=""),"",IF(AND($C1892&lt;&gt;"",INDEX(Matches!$F$2:$F$201,MATCH($A1892&amp;"-9",Matches!$J$2:$J$201,0))&lt;&gt;"",$C1892&gt;=INDEX(Matches!$F$2:$F$201,MATCH($A1892&amp;"-9",Matches!$J$2:$J$201,0))),"",IF(AND(T1892=INDEX(Matches!$G$2:$G$201,MATCH($A1892&amp;"-9",Matches!$J$2:$J$201,0)),U1892=INDEX(Matches!$H$2:$H$201,MATCH($A1892&amp;"-9",Matches!$J$2:$J$201,0))),5,IF(SIGN(T1892-U1892)&lt;&gt;SIGN(INDEX(Matches!$G$2:$G$201,MATCH($A1892&amp;"-9",Matches!$J$2:$J$201,0))-INDEX(Matches!$H$2:$H$201,MATCH($A1892&amp;"-9",Matches!$J$2:$J$201,0))),0,IF(T1892-U1892=INDEX(Matches!$G$2:$G$201,MATCH($A1892&amp;"-9",Matches!$J$2:$J$201,0))-INDEX(Matches!$H$2:$H$201,MATCH($A1892&amp;"-9",Matches!$J$2:$J$201,0)),3,2))))),""))</f>
        <v/>
      </c>
      <c r="AG1892" s="12" t="str">
        <f aca="false">IF(OR($B1892="",V1892="",W1892=""),"",IFERROR(IF(OR(INDEX(Matches!$I$2:$I$201,MATCH($A1892&amp;"-10",Matches!$J$2:$J$201,0))="Void",INDEX(Matches!$G$2:$G$201,MATCH($A1892&amp;"-10",Matches!$J$2:$J$201,0))="",INDEX(Matches!$H$2:$H$201,MATCH($A1892&amp;"-10",Matches!$J$2:$J$201,0))=""),"",IF(AND($C1892&lt;&gt;"",INDEX(Matches!$F$2:$F$201,MATCH($A1892&amp;"-10",Matches!$J$2:$J$201,0))&lt;&gt;"",$C1892&gt;=INDEX(Matches!$F$2:$F$201,MATCH($A1892&amp;"-10",Matches!$J$2:$J$201,0))),"",IF(AND(V1892=INDEX(Matches!$G$2:$G$201,MATCH($A1892&amp;"-10",Matches!$J$2:$J$201,0)),W1892=INDEX(Matches!$H$2:$H$201,MATCH($A1892&amp;"-10",Matches!$J$2:$J$201,0))),5,IF(SIGN(V1892-W1892)&lt;&gt;SIGN(INDEX(Matches!$G$2:$G$201,MATCH($A1892&amp;"-10",Matches!$J$2:$J$201,0))-INDEX(Matches!$H$2:$H$201,MATCH($A1892&amp;"-10",Matches!$J$2:$J$201,0))),0,IF(V1892-W1892=INDEX(Matches!$G$2:$G$201,MATCH($A1892&amp;"-10",Matches!$J$2:$J$201,0))-INDEX(Matches!$H$2:$H$201,MATCH($A1892&amp;"-10",Matches!$J$2:$J$201,0)),3,2))))),""))</f>
        <v/>
      </c>
      <c r="AH1892" s="13" t="str">
        <f aca="false">IF($B1892="","",SUM(X1892:AG1892))</f>
        <v/>
      </c>
      <c r="AI1892" s="12" t="str">
        <f aca="false">IF($B1892="","",COUNTIF(X1892:AG1892,5))</f>
        <v/>
      </c>
      <c r="AJ1892" s="12" t="str">
        <f aca="false">IF($B1892="","",COUNTIF(X1892:AG1892,"&gt;=2"))</f>
        <v/>
      </c>
      <c r="AK1892" s="12" t="str">
        <f aca="false">IF($B1892="","",COUNT(X1892:AG1892))</f>
        <v/>
      </c>
    </row>
    <row r="1893" customFormat="false" ht="15" hidden="false" customHeight="false" outlineLevel="0" collapsed="false">
      <c r="A1893" s="7"/>
      <c r="B1893" s="7"/>
      <c r="C1893" s="11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12" t="str">
        <f aca="false">IF(OR($B1893="",D1893="",E1893=""),"",IFERROR(IF(OR(INDEX(Matches!$I$2:$I$201,MATCH($A1893&amp;"-1",Matches!$J$2:$J$201,0))="Void",INDEX(Matches!$G$2:$G$201,MATCH($A1893&amp;"-1",Matches!$J$2:$J$201,0))="",INDEX(Matches!$H$2:$H$201,MATCH($A1893&amp;"-1",Matches!$J$2:$J$201,0))=""),"",IF(AND($C1893&lt;&gt;"",INDEX(Matches!$F$2:$F$201,MATCH($A1893&amp;"-1",Matches!$J$2:$J$201,0))&lt;&gt;"",$C1893&gt;=INDEX(Matches!$F$2:$F$201,MATCH($A1893&amp;"-1",Matches!$J$2:$J$201,0))),"",IF(AND(D1893=INDEX(Matches!$G$2:$G$201,MATCH($A1893&amp;"-1",Matches!$J$2:$J$201,0)),E1893=INDEX(Matches!$H$2:$H$201,MATCH($A1893&amp;"-1",Matches!$J$2:$J$201,0))),5,IF(SIGN(D1893-E1893)&lt;&gt;SIGN(INDEX(Matches!$G$2:$G$201,MATCH($A1893&amp;"-1",Matches!$J$2:$J$201,0))-INDEX(Matches!$H$2:$H$201,MATCH($A1893&amp;"-1",Matches!$J$2:$J$201,0))),0,IF(D1893-E1893=INDEX(Matches!$G$2:$G$201,MATCH($A1893&amp;"-1",Matches!$J$2:$J$201,0))-INDEX(Matches!$H$2:$H$201,MATCH($A1893&amp;"-1",Matches!$J$2:$J$201,0)),3,2))))),""))</f>
        <v/>
      </c>
      <c r="Y1893" s="12" t="str">
        <f aca="false">IF(OR($B1893="",F1893="",G1893=""),"",IFERROR(IF(OR(INDEX(Matches!$I$2:$I$201,MATCH($A1893&amp;"-2",Matches!$J$2:$J$201,0))="Void",INDEX(Matches!$G$2:$G$201,MATCH($A1893&amp;"-2",Matches!$J$2:$J$201,0))="",INDEX(Matches!$H$2:$H$201,MATCH($A1893&amp;"-2",Matches!$J$2:$J$201,0))=""),"",IF(AND($C1893&lt;&gt;"",INDEX(Matches!$F$2:$F$201,MATCH($A1893&amp;"-2",Matches!$J$2:$J$201,0))&lt;&gt;"",$C1893&gt;=INDEX(Matches!$F$2:$F$201,MATCH($A1893&amp;"-2",Matches!$J$2:$J$201,0))),"",IF(AND(F1893=INDEX(Matches!$G$2:$G$201,MATCH($A1893&amp;"-2",Matches!$J$2:$J$201,0)),G1893=INDEX(Matches!$H$2:$H$201,MATCH($A1893&amp;"-2",Matches!$J$2:$J$201,0))),5,IF(SIGN(F1893-G1893)&lt;&gt;SIGN(INDEX(Matches!$G$2:$G$201,MATCH($A1893&amp;"-2",Matches!$J$2:$J$201,0))-INDEX(Matches!$H$2:$H$201,MATCH($A1893&amp;"-2",Matches!$J$2:$J$201,0))),0,IF(F1893-G1893=INDEX(Matches!$G$2:$G$201,MATCH($A1893&amp;"-2",Matches!$J$2:$J$201,0))-INDEX(Matches!$H$2:$H$201,MATCH($A1893&amp;"-2",Matches!$J$2:$J$201,0)),3,2))))),""))</f>
        <v/>
      </c>
      <c r="Z1893" s="12" t="str">
        <f aca="false">IF(OR($B1893="",H1893="",I1893=""),"",IFERROR(IF(OR(INDEX(Matches!$I$2:$I$201,MATCH($A1893&amp;"-3",Matches!$J$2:$J$201,0))="Void",INDEX(Matches!$G$2:$G$201,MATCH($A1893&amp;"-3",Matches!$J$2:$J$201,0))="",INDEX(Matches!$H$2:$H$201,MATCH($A1893&amp;"-3",Matches!$J$2:$J$201,0))=""),"",IF(AND($C1893&lt;&gt;"",INDEX(Matches!$F$2:$F$201,MATCH($A1893&amp;"-3",Matches!$J$2:$J$201,0))&lt;&gt;"",$C1893&gt;=INDEX(Matches!$F$2:$F$201,MATCH($A1893&amp;"-3",Matches!$J$2:$J$201,0))),"",IF(AND(H1893=INDEX(Matches!$G$2:$G$201,MATCH($A1893&amp;"-3",Matches!$J$2:$J$201,0)),I1893=INDEX(Matches!$H$2:$H$201,MATCH($A1893&amp;"-3",Matches!$J$2:$J$201,0))),5,IF(SIGN(H1893-I1893)&lt;&gt;SIGN(INDEX(Matches!$G$2:$G$201,MATCH($A1893&amp;"-3",Matches!$J$2:$J$201,0))-INDEX(Matches!$H$2:$H$201,MATCH($A1893&amp;"-3",Matches!$J$2:$J$201,0))),0,IF(H1893-I1893=INDEX(Matches!$G$2:$G$201,MATCH($A1893&amp;"-3",Matches!$J$2:$J$201,0))-INDEX(Matches!$H$2:$H$201,MATCH($A1893&amp;"-3",Matches!$J$2:$J$201,0)),3,2))))),""))</f>
        <v/>
      </c>
      <c r="AA1893" s="12" t="str">
        <f aca="false">IF(OR($B1893="",J1893="",K1893=""),"",IFERROR(IF(OR(INDEX(Matches!$I$2:$I$201,MATCH($A1893&amp;"-4",Matches!$J$2:$J$201,0))="Void",INDEX(Matches!$G$2:$G$201,MATCH($A1893&amp;"-4",Matches!$J$2:$J$201,0))="",INDEX(Matches!$H$2:$H$201,MATCH($A1893&amp;"-4",Matches!$J$2:$J$201,0))=""),"",IF(AND($C1893&lt;&gt;"",INDEX(Matches!$F$2:$F$201,MATCH($A1893&amp;"-4",Matches!$J$2:$J$201,0))&lt;&gt;"",$C1893&gt;=INDEX(Matches!$F$2:$F$201,MATCH($A1893&amp;"-4",Matches!$J$2:$J$201,0))),"",IF(AND(J1893=INDEX(Matches!$G$2:$G$201,MATCH($A1893&amp;"-4",Matches!$J$2:$J$201,0)),K1893=INDEX(Matches!$H$2:$H$201,MATCH($A1893&amp;"-4",Matches!$J$2:$J$201,0))),5,IF(SIGN(J1893-K1893)&lt;&gt;SIGN(INDEX(Matches!$G$2:$G$201,MATCH($A1893&amp;"-4",Matches!$J$2:$J$201,0))-INDEX(Matches!$H$2:$H$201,MATCH($A1893&amp;"-4",Matches!$J$2:$J$201,0))),0,IF(J1893-K1893=INDEX(Matches!$G$2:$G$201,MATCH($A1893&amp;"-4",Matches!$J$2:$J$201,0))-INDEX(Matches!$H$2:$H$201,MATCH($A1893&amp;"-4",Matches!$J$2:$J$201,0)),3,2))))),""))</f>
        <v/>
      </c>
      <c r="AB1893" s="12" t="str">
        <f aca="false">IF(OR($B1893="",L1893="",M1893=""),"",IFERROR(IF(OR(INDEX(Matches!$I$2:$I$201,MATCH($A1893&amp;"-5",Matches!$J$2:$J$201,0))="Void",INDEX(Matches!$G$2:$G$201,MATCH($A1893&amp;"-5",Matches!$J$2:$J$201,0))="",INDEX(Matches!$H$2:$H$201,MATCH($A1893&amp;"-5",Matches!$J$2:$J$201,0))=""),"",IF(AND($C1893&lt;&gt;"",INDEX(Matches!$F$2:$F$201,MATCH($A1893&amp;"-5",Matches!$J$2:$J$201,0))&lt;&gt;"",$C1893&gt;=INDEX(Matches!$F$2:$F$201,MATCH($A1893&amp;"-5",Matches!$J$2:$J$201,0))),"",IF(AND(L1893=INDEX(Matches!$G$2:$G$201,MATCH($A1893&amp;"-5",Matches!$J$2:$J$201,0)),M1893=INDEX(Matches!$H$2:$H$201,MATCH($A1893&amp;"-5",Matches!$J$2:$J$201,0))),5,IF(SIGN(L1893-M1893)&lt;&gt;SIGN(INDEX(Matches!$G$2:$G$201,MATCH($A1893&amp;"-5",Matches!$J$2:$J$201,0))-INDEX(Matches!$H$2:$H$201,MATCH($A1893&amp;"-5",Matches!$J$2:$J$201,0))),0,IF(L1893-M1893=INDEX(Matches!$G$2:$G$201,MATCH($A1893&amp;"-5",Matches!$J$2:$J$201,0))-INDEX(Matches!$H$2:$H$201,MATCH($A1893&amp;"-5",Matches!$J$2:$J$201,0)),3,2))))),""))</f>
        <v/>
      </c>
      <c r="AC1893" s="12" t="str">
        <f aca="false">IF(OR($B1893="",N1893="",O1893=""),"",IFERROR(IF(OR(INDEX(Matches!$I$2:$I$201,MATCH($A1893&amp;"-6",Matches!$J$2:$J$201,0))="Void",INDEX(Matches!$G$2:$G$201,MATCH($A1893&amp;"-6",Matches!$J$2:$J$201,0))="",INDEX(Matches!$H$2:$H$201,MATCH($A1893&amp;"-6",Matches!$J$2:$J$201,0))=""),"",IF(AND($C1893&lt;&gt;"",INDEX(Matches!$F$2:$F$201,MATCH($A1893&amp;"-6",Matches!$J$2:$J$201,0))&lt;&gt;"",$C1893&gt;=INDEX(Matches!$F$2:$F$201,MATCH($A1893&amp;"-6",Matches!$J$2:$J$201,0))),"",IF(AND(N1893=INDEX(Matches!$G$2:$G$201,MATCH($A1893&amp;"-6",Matches!$J$2:$J$201,0)),O1893=INDEX(Matches!$H$2:$H$201,MATCH($A1893&amp;"-6",Matches!$J$2:$J$201,0))),5,IF(SIGN(N1893-O1893)&lt;&gt;SIGN(INDEX(Matches!$G$2:$G$201,MATCH($A1893&amp;"-6",Matches!$J$2:$J$201,0))-INDEX(Matches!$H$2:$H$201,MATCH($A1893&amp;"-6",Matches!$J$2:$J$201,0))),0,IF(N1893-O1893=INDEX(Matches!$G$2:$G$201,MATCH($A1893&amp;"-6",Matches!$J$2:$J$201,0))-INDEX(Matches!$H$2:$H$201,MATCH($A1893&amp;"-6",Matches!$J$2:$J$201,0)),3,2))))),""))</f>
        <v/>
      </c>
      <c r="AD1893" s="12" t="str">
        <f aca="false">IF(OR($B1893="",P1893="",Q1893=""),"",IFERROR(IF(OR(INDEX(Matches!$I$2:$I$201,MATCH($A1893&amp;"-7",Matches!$J$2:$J$201,0))="Void",INDEX(Matches!$G$2:$G$201,MATCH($A1893&amp;"-7",Matches!$J$2:$J$201,0))="",INDEX(Matches!$H$2:$H$201,MATCH($A1893&amp;"-7",Matches!$J$2:$J$201,0))=""),"",IF(AND($C1893&lt;&gt;"",INDEX(Matches!$F$2:$F$201,MATCH($A1893&amp;"-7",Matches!$J$2:$J$201,0))&lt;&gt;"",$C1893&gt;=INDEX(Matches!$F$2:$F$201,MATCH($A1893&amp;"-7",Matches!$J$2:$J$201,0))),"",IF(AND(P1893=INDEX(Matches!$G$2:$G$201,MATCH($A1893&amp;"-7",Matches!$J$2:$J$201,0)),Q1893=INDEX(Matches!$H$2:$H$201,MATCH($A1893&amp;"-7",Matches!$J$2:$J$201,0))),5,IF(SIGN(P1893-Q1893)&lt;&gt;SIGN(INDEX(Matches!$G$2:$G$201,MATCH($A1893&amp;"-7",Matches!$J$2:$J$201,0))-INDEX(Matches!$H$2:$H$201,MATCH($A1893&amp;"-7",Matches!$J$2:$J$201,0))),0,IF(P1893-Q1893=INDEX(Matches!$G$2:$G$201,MATCH($A1893&amp;"-7",Matches!$J$2:$J$201,0))-INDEX(Matches!$H$2:$H$201,MATCH($A1893&amp;"-7",Matches!$J$2:$J$201,0)),3,2))))),""))</f>
        <v/>
      </c>
      <c r="AE1893" s="12" t="str">
        <f aca="false">IF(OR($B1893="",R1893="",S1893=""),"",IFERROR(IF(OR(INDEX(Matches!$I$2:$I$201,MATCH($A1893&amp;"-8",Matches!$J$2:$J$201,0))="Void",INDEX(Matches!$G$2:$G$201,MATCH($A1893&amp;"-8",Matches!$J$2:$J$201,0))="",INDEX(Matches!$H$2:$H$201,MATCH($A1893&amp;"-8",Matches!$J$2:$J$201,0))=""),"",IF(AND($C1893&lt;&gt;"",INDEX(Matches!$F$2:$F$201,MATCH($A1893&amp;"-8",Matches!$J$2:$J$201,0))&lt;&gt;"",$C1893&gt;=INDEX(Matches!$F$2:$F$201,MATCH($A1893&amp;"-8",Matches!$J$2:$J$201,0))),"",IF(AND(R1893=INDEX(Matches!$G$2:$G$201,MATCH($A1893&amp;"-8",Matches!$J$2:$J$201,0)),S1893=INDEX(Matches!$H$2:$H$201,MATCH($A1893&amp;"-8",Matches!$J$2:$J$201,0))),5,IF(SIGN(R1893-S1893)&lt;&gt;SIGN(INDEX(Matches!$G$2:$G$201,MATCH($A1893&amp;"-8",Matches!$J$2:$J$201,0))-INDEX(Matches!$H$2:$H$201,MATCH($A1893&amp;"-8",Matches!$J$2:$J$201,0))),0,IF(R1893-S1893=INDEX(Matches!$G$2:$G$201,MATCH($A1893&amp;"-8",Matches!$J$2:$J$201,0))-INDEX(Matches!$H$2:$H$201,MATCH($A1893&amp;"-8",Matches!$J$2:$J$201,0)),3,2))))),""))</f>
        <v/>
      </c>
      <c r="AF1893" s="12" t="str">
        <f aca="false">IF(OR($B1893="",T1893="",U1893=""),"",IFERROR(IF(OR(INDEX(Matches!$I$2:$I$201,MATCH($A1893&amp;"-9",Matches!$J$2:$J$201,0))="Void",INDEX(Matches!$G$2:$G$201,MATCH($A1893&amp;"-9",Matches!$J$2:$J$201,0))="",INDEX(Matches!$H$2:$H$201,MATCH($A1893&amp;"-9",Matches!$J$2:$J$201,0))=""),"",IF(AND($C1893&lt;&gt;"",INDEX(Matches!$F$2:$F$201,MATCH($A1893&amp;"-9",Matches!$J$2:$J$201,0))&lt;&gt;"",$C1893&gt;=INDEX(Matches!$F$2:$F$201,MATCH($A1893&amp;"-9",Matches!$J$2:$J$201,0))),"",IF(AND(T1893=INDEX(Matches!$G$2:$G$201,MATCH($A1893&amp;"-9",Matches!$J$2:$J$201,0)),U1893=INDEX(Matches!$H$2:$H$201,MATCH($A1893&amp;"-9",Matches!$J$2:$J$201,0))),5,IF(SIGN(T1893-U1893)&lt;&gt;SIGN(INDEX(Matches!$G$2:$G$201,MATCH($A1893&amp;"-9",Matches!$J$2:$J$201,0))-INDEX(Matches!$H$2:$H$201,MATCH($A1893&amp;"-9",Matches!$J$2:$J$201,0))),0,IF(T1893-U1893=INDEX(Matches!$G$2:$G$201,MATCH($A1893&amp;"-9",Matches!$J$2:$J$201,0))-INDEX(Matches!$H$2:$H$201,MATCH($A1893&amp;"-9",Matches!$J$2:$J$201,0)),3,2))))),""))</f>
        <v/>
      </c>
      <c r="AG1893" s="12" t="str">
        <f aca="false">IF(OR($B1893="",V1893="",W1893=""),"",IFERROR(IF(OR(INDEX(Matches!$I$2:$I$201,MATCH($A1893&amp;"-10",Matches!$J$2:$J$201,0))="Void",INDEX(Matches!$G$2:$G$201,MATCH($A1893&amp;"-10",Matches!$J$2:$J$201,0))="",INDEX(Matches!$H$2:$H$201,MATCH($A1893&amp;"-10",Matches!$J$2:$J$201,0))=""),"",IF(AND($C1893&lt;&gt;"",INDEX(Matches!$F$2:$F$201,MATCH($A1893&amp;"-10",Matches!$J$2:$J$201,0))&lt;&gt;"",$C1893&gt;=INDEX(Matches!$F$2:$F$201,MATCH($A1893&amp;"-10",Matches!$J$2:$J$201,0))),"",IF(AND(V1893=INDEX(Matches!$G$2:$G$201,MATCH($A1893&amp;"-10",Matches!$J$2:$J$201,0)),W1893=INDEX(Matches!$H$2:$H$201,MATCH($A1893&amp;"-10",Matches!$J$2:$J$201,0))),5,IF(SIGN(V1893-W1893)&lt;&gt;SIGN(INDEX(Matches!$G$2:$G$201,MATCH($A1893&amp;"-10",Matches!$J$2:$J$201,0))-INDEX(Matches!$H$2:$H$201,MATCH($A1893&amp;"-10",Matches!$J$2:$J$201,0))),0,IF(V1893-W1893=INDEX(Matches!$G$2:$G$201,MATCH($A1893&amp;"-10",Matches!$J$2:$J$201,0))-INDEX(Matches!$H$2:$H$201,MATCH($A1893&amp;"-10",Matches!$J$2:$J$201,0)),3,2))))),""))</f>
        <v/>
      </c>
      <c r="AH1893" s="13" t="str">
        <f aca="false">IF($B1893="","",SUM(X1893:AG1893))</f>
        <v/>
      </c>
      <c r="AI1893" s="12" t="str">
        <f aca="false">IF($B1893="","",COUNTIF(X1893:AG1893,5))</f>
        <v/>
      </c>
      <c r="AJ1893" s="12" t="str">
        <f aca="false">IF($B1893="","",COUNTIF(X1893:AG1893,"&gt;=2"))</f>
        <v/>
      </c>
      <c r="AK1893" s="12" t="str">
        <f aca="false">IF($B1893="","",COUNT(X1893:AG1893))</f>
        <v/>
      </c>
    </row>
    <row r="1894" customFormat="false" ht="15" hidden="false" customHeight="false" outlineLevel="0" collapsed="false">
      <c r="A1894" s="7"/>
      <c r="B1894" s="7"/>
      <c r="C1894" s="11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12" t="str">
        <f aca="false">IF(OR($B1894="",D1894="",E1894=""),"",IFERROR(IF(OR(INDEX(Matches!$I$2:$I$201,MATCH($A1894&amp;"-1",Matches!$J$2:$J$201,0))="Void",INDEX(Matches!$G$2:$G$201,MATCH($A1894&amp;"-1",Matches!$J$2:$J$201,0))="",INDEX(Matches!$H$2:$H$201,MATCH($A1894&amp;"-1",Matches!$J$2:$J$201,0))=""),"",IF(AND($C1894&lt;&gt;"",INDEX(Matches!$F$2:$F$201,MATCH($A1894&amp;"-1",Matches!$J$2:$J$201,0))&lt;&gt;"",$C1894&gt;=INDEX(Matches!$F$2:$F$201,MATCH($A1894&amp;"-1",Matches!$J$2:$J$201,0))),"",IF(AND(D1894=INDEX(Matches!$G$2:$G$201,MATCH($A1894&amp;"-1",Matches!$J$2:$J$201,0)),E1894=INDEX(Matches!$H$2:$H$201,MATCH($A1894&amp;"-1",Matches!$J$2:$J$201,0))),5,IF(SIGN(D1894-E1894)&lt;&gt;SIGN(INDEX(Matches!$G$2:$G$201,MATCH($A1894&amp;"-1",Matches!$J$2:$J$201,0))-INDEX(Matches!$H$2:$H$201,MATCH($A1894&amp;"-1",Matches!$J$2:$J$201,0))),0,IF(D1894-E1894=INDEX(Matches!$G$2:$G$201,MATCH($A1894&amp;"-1",Matches!$J$2:$J$201,0))-INDEX(Matches!$H$2:$H$201,MATCH($A1894&amp;"-1",Matches!$J$2:$J$201,0)),3,2))))),""))</f>
        <v/>
      </c>
      <c r="Y1894" s="12" t="str">
        <f aca="false">IF(OR($B1894="",F1894="",G1894=""),"",IFERROR(IF(OR(INDEX(Matches!$I$2:$I$201,MATCH($A1894&amp;"-2",Matches!$J$2:$J$201,0))="Void",INDEX(Matches!$G$2:$G$201,MATCH($A1894&amp;"-2",Matches!$J$2:$J$201,0))="",INDEX(Matches!$H$2:$H$201,MATCH($A1894&amp;"-2",Matches!$J$2:$J$201,0))=""),"",IF(AND($C1894&lt;&gt;"",INDEX(Matches!$F$2:$F$201,MATCH($A1894&amp;"-2",Matches!$J$2:$J$201,0))&lt;&gt;"",$C1894&gt;=INDEX(Matches!$F$2:$F$201,MATCH($A1894&amp;"-2",Matches!$J$2:$J$201,0))),"",IF(AND(F1894=INDEX(Matches!$G$2:$G$201,MATCH($A1894&amp;"-2",Matches!$J$2:$J$201,0)),G1894=INDEX(Matches!$H$2:$H$201,MATCH($A1894&amp;"-2",Matches!$J$2:$J$201,0))),5,IF(SIGN(F1894-G1894)&lt;&gt;SIGN(INDEX(Matches!$G$2:$G$201,MATCH($A1894&amp;"-2",Matches!$J$2:$J$201,0))-INDEX(Matches!$H$2:$H$201,MATCH($A1894&amp;"-2",Matches!$J$2:$J$201,0))),0,IF(F1894-G1894=INDEX(Matches!$G$2:$G$201,MATCH($A1894&amp;"-2",Matches!$J$2:$J$201,0))-INDEX(Matches!$H$2:$H$201,MATCH($A1894&amp;"-2",Matches!$J$2:$J$201,0)),3,2))))),""))</f>
        <v/>
      </c>
      <c r="Z1894" s="12" t="str">
        <f aca="false">IF(OR($B1894="",H1894="",I1894=""),"",IFERROR(IF(OR(INDEX(Matches!$I$2:$I$201,MATCH($A1894&amp;"-3",Matches!$J$2:$J$201,0))="Void",INDEX(Matches!$G$2:$G$201,MATCH($A1894&amp;"-3",Matches!$J$2:$J$201,0))="",INDEX(Matches!$H$2:$H$201,MATCH($A1894&amp;"-3",Matches!$J$2:$J$201,0))=""),"",IF(AND($C1894&lt;&gt;"",INDEX(Matches!$F$2:$F$201,MATCH($A1894&amp;"-3",Matches!$J$2:$J$201,0))&lt;&gt;"",$C1894&gt;=INDEX(Matches!$F$2:$F$201,MATCH($A1894&amp;"-3",Matches!$J$2:$J$201,0))),"",IF(AND(H1894=INDEX(Matches!$G$2:$G$201,MATCH($A1894&amp;"-3",Matches!$J$2:$J$201,0)),I1894=INDEX(Matches!$H$2:$H$201,MATCH($A1894&amp;"-3",Matches!$J$2:$J$201,0))),5,IF(SIGN(H1894-I1894)&lt;&gt;SIGN(INDEX(Matches!$G$2:$G$201,MATCH($A1894&amp;"-3",Matches!$J$2:$J$201,0))-INDEX(Matches!$H$2:$H$201,MATCH($A1894&amp;"-3",Matches!$J$2:$J$201,0))),0,IF(H1894-I1894=INDEX(Matches!$G$2:$G$201,MATCH($A1894&amp;"-3",Matches!$J$2:$J$201,0))-INDEX(Matches!$H$2:$H$201,MATCH($A1894&amp;"-3",Matches!$J$2:$J$201,0)),3,2))))),""))</f>
        <v/>
      </c>
      <c r="AA1894" s="12" t="str">
        <f aca="false">IF(OR($B1894="",J1894="",K1894=""),"",IFERROR(IF(OR(INDEX(Matches!$I$2:$I$201,MATCH($A1894&amp;"-4",Matches!$J$2:$J$201,0))="Void",INDEX(Matches!$G$2:$G$201,MATCH($A1894&amp;"-4",Matches!$J$2:$J$201,0))="",INDEX(Matches!$H$2:$H$201,MATCH($A1894&amp;"-4",Matches!$J$2:$J$201,0))=""),"",IF(AND($C1894&lt;&gt;"",INDEX(Matches!$F$2:$F$201,MATCH($A1894&amp;"-4",Matches!$J$2:$J$201,0))&lt;&gt;"",$C1894&gt;=INDEX(Matches!$F$2:$F$201,MATCH($A1894&amp;"-4",Matches!$J$2:$J$201,0))),"",IF(AND(J1894=INDEX(Matches!$G$2:$G$201,MATCH($A1894&amp;"-4",Matches!$J$2:$J$201,0)),K1894=INDEX(Matches!$H$2:$H$201,MATCH($A1894&amp;"-4",Matches!$J$2:$J$201,0))),5,IF(SIGN(J1894-K1894)&lt;&gt;SIGN(INDEX(Matches!$G$2:$G$201,MATCH($A1894&amp;"-4",Matches!$J$2:$J$201,0))-INDEX(Matches!$H$2:$H$201,MATCH($A1894&amp;"-4",Matches!$J$2:$J$201,0))),0,IF(J1894-K1894=INDEX(Matches!$G$2:$G$201,MATCH($A1894&amp;"-4",Matches!$J$2:$J$201,0))-INDEX(Matches!$H$2:$H$201,MATCH($A1894&amp;"-4",Matches!$J$2:$J$201,0)),3,2))))),""))</f>
        <v/>
      </c>
      <c r="AB1894" s="12" t="str">
        <f aca="false">IF(OR($B1894="",L1894="",M1894=""),"",IFERROR(IF(OR(INDEX(Matches!$I$2:$I$201,MATCH($A1894&amp;"-5",Matches!$J$2:$J$201,0))="Void",INDEX(Matches!$G$2:$G$201,MATCH($A1894&amp;"-5",Matches!$J$2:$J$201,0))="",INDEX(Matches!$H$2:$H$201,MATCH($A1894&amp;"-5",Matches!$J$2:$J$201,0))=""),"",IF(AND($C1894&lt;&gt;"",INDEX(Matches!$F$2:$F$201,MATCH($A1894&amp;"-5",Matches!$J$2:$J$201,0))&lt;&gt;"",$C1894&gt;=INDEX(Matches!$F$2:$F$201,MATCH($A1894&amp;"-5",Matches!$J$2:$J$201,0))),"",IF(AND(L1894=INDEX(Matches!$G$2:$G$201,MATCH($A1894&amp;"-5",Matches!$J$2:$J$201,0)),M1894=INDEX(Matches!$H$2:$H$201,MATCH($A1894&amp;"-5",Matches!$J$2:$J$201,0))),5,IF(SIGN(L1894-M1894)&lt;&gt;SIGN(INDEX(Matches!$G$2:$G$201,MATCH($A1894&amp;"-5",Matches!$J$2:$J$201,0))-INDEX(Matches!$H$2:$H$201,MATCH($A1894&amp;"-5",Matches!$J$2:$J$201,0))),0,IF(L1894-M1894=INDEX(Matches!$G$2:$G$201,MATCH($A1894&amp;"-5",Matches!$J$2:$J$201,0))-INDEX(Matches!$H$2:$H$201,MATCH($A1894&amp;"-5",Matches!$J$2:$J$201,0)),3,2))))),""))</f>
        <v/>
      </c>
      <c r="AC1894" s="12" t="str">
        <f aca="false">IF(OR($B1894="",N1894="",O1894=""),"",IFERROR(IF(OR(INDEX(Matches!$I$2:$I$201,MATCH($A1894&amp;"-6",Matches!$J$2:$J$201,0))="Void",INDEX(Matches!$G$2:$G$201,MATCH($A1894&amp;"-6",Matches!$J$2:$J$201,0))="",INDEX(Matches!$H$2:$H$201,MATCH($A1894&amp;"-6",Matches!$J$2:$J$201,0))=""),"",IF(AND($C1894&lt;&gt;"",INDEX(Matches!$F$2:$F$201,MATCH($A1894&amp;"-6",Matches!$J$2:$J$201,0))&lt;&gt;"",$C1894&gt;=INDEX(Matches!$F$2:$F$201,MATCH($A1894&amp;"-6",Matches!$J$2:$J$201,0))),"",IF(AND(N1894=INDEX(Matches!$G$2:$G$201,MATCH($A1894&amp;"-6",Matches!$J$2:$J$201,0)),O1894=INDEX(Matches!$H$2:$H$201,MATCH($A1894&amp;"-6",Matches!$J$2:$J$201,0))),5,IF(SIGN(N1894-O1894)&lt;&gt;SIGN(INDEX(Matches!$G$2:$G$201,MATCH($A1894&amp;"-6",Matches!$J$2:$J$201,0))-INDEX(Matches!$H$2:$H$201,MATCH($A1894&amp;"-6",Matches!$J$2:$J$201,0))),0,IF(N1894-O1894=INDEX(Matches!$G$2:$G$201,MATCH($A1894&amp;"-6",Matches!$J$2:$J$201,0))-INDEX(Matches!$H$2:$H$201,MATCH($A1894&amp;"-6",Matches!$J$2:$J$201,0)),3,2))))),""))</f>
        <v/>
      </c>
      <c r="AD1894" s="12" t="str">
        <f aca="false">IF(OR($B1894="",P1894="",Q1894=""),"",IFERROR(IF(OR(INDEX(Matches!$I$2:$I$201,MATCH($A1894&amp;"-7",Matches!$J$2:$J$201,0))="Void",INDEX(Matches!$G$2:$G$201,MATCH($A1894&amp;"-7",Matches!$J$2:$J$201,0))="",INDEX(Matches!$H$2:$H$201,MATCH($A1894&amp;"-7",Matches!$J$2:$J$201,0))=""),"",IF(AND($C1894&lt;&gt;"",INDEX(Matches!$F$2:$F$201,MATCH($A1894&amp;"-7",Matches!$J$2:$J$201,0))&lt;&gt;"",$C1894&gt;=INDEX(Matches!$F$2:$F$201,MATCH($A1894&amp;"-7",Matches!$J$2:$J$201,0))),"",IF(AND(P1894=INDEX(Matches!$G$2:$G$201,MATCH($A1894&amp;"-7",Matches!$J$2:$J$201,0)),Q1894=INDEX(Matches!$H$2:$H$201,MATCH($A1894&amp;"-7",Matches!$J$2:$J$201,0))),5,IF(SIGN(P1894-Q1894)&lt;&gt;SIGN(INDEX(Matches!$G$2:$G$201,MATCH($A1894&amp;"-7",Matches!$J$2:$J$201,0))-INDEX(Matches!$H$2:$H$201,MATCH($A1894&amp;"-7",Matches!$J$2:$J$201,0))),0,IF(P1894-Q1894=INDEX(Matches!$G$2:$G$201,MATCH($A1894&amp;"-7",Matches!$J$2:$J$201,0))-INDEX(Matches!$H$2:$H$201,MATCH($A1894&amp;"-7",Matches!$J$2:$J$201,0)),3,2))))),""))</f>
        <v/>
      </c>
      <c r="AE1894" s="12" t="str">
        <f aca="false">IF(OR($B1894="",R1894="",S1894=""),"",IFERROR(IF(OR(INDEX(Matches!$I$2:$I$201,MATCH($A1894&amp;"-8",Matches!$J$2:$J$201,0))="Void",INDEX(Matches!$G$2:$G$201,MATCH($A1894&amp;"-8",Matches!$J$2:$J$201,0))="",INDEX(Matches!$H$2:$H$201,MATCH($A1894&amp;"-8",Matches!$J$2:$J$201,0))=""),"",IF(AND($C1894&lt;&gt;"",INDEX(Matches!$F$2:$F$201,MATCH($A1894&amp;"-8",Matches!$J$2:$J$201,0))&lt;&gt;"",$C1894&gt;=INDEX(Matches!$F$2:$F$201,MATCH($A1894&amp;"-8",Matches!$J$2:$J$201,0))),"",IF(AND(R1894=INDEX(Matches!$G$2:$G$201,MATCH($A1894&amp;"-8",Matches!$J$2:$J$201,0)),S1894=INDEX(Matches!$H$2:$H$201,MATCH($A1894&amp;"-8",Matches!$J$2:$J$201,0))),5,IF(SIGN(R1894-S1894)&lt;&gt;SIGN(INDEX(Matches!$G$2:$G$201,MATCH($A1894&amp;"-8",Matches!$J$2:$J$201,0))-INDEX(Matches!$H$2:$H$201,MATCH($A1894&amp;"-8",Matches!$J$2:$J$201,0))),0,IF(R1894-S1894=INDEX(Matches!$G$2:$G$201,MATCH($A1894&amp;"-8",Matches!$J$2:$J$201,0))-INDEX(Matches!$H$2:$H$201,MATCH($A1894&amp;"-8",Matches!$J$2:$J$201,0)),3,2))))),""))</f>
        <v/>
      </c>
      <c r="AF1894" s="12" t="str">
        <f aca="false">IF(OR($B1894="",T1894="",U1894=""),"",IFERROR(IF(OR(INDEX(Matches!$I$2:$I$201,MATCH($A1894&amp;"-9",Matches!$J$2:$J$201,0))="Void",INDEX(Matches!$G$2:$G$201,MATCH($A1894&amp;"-9",Matches!$J$2:$J$201,0))="",INDEX(Matches!$H$2:$H$201,MATCH($A1894&amp;"-9",Matches!$J$2:$J$201,0))=""),"",IF(AND($C1894&lt;&gt;"",INDEX(Matches!$F$2:$F$201,MATCH($A1894&amp;"-9",Matches!$J$2:$J$201,0))&lt;&gt;"",$C1894&gt;=INDEX(Matches!$F$2:$F$201,MATCH($A1894&amp;"-9",Matches!$J$2:$J$201,0))),"",IF(AND(T1894=INDEX(Matches!$G$2:$G$201,MATCH($A1894&amp;"-9",Matches!$J$2:$J$201,0)),U1894=INDEX(Matches!$H$2:$H$201,MATCH($A1894&amp;"-9",Matches!$J$2:$J$201,0))),5,IF(SIGN(T1894-U1894)&lt;&gt;SIGN(INDEX(Matches!$G$2:$G$201,MATCH($A1894&amp;"-9",Matches!$J$2:$J$201,0))-INDEX(Matches!$H$2:$H$201,MATCH($A1894&amp;"-9",Matches!$J$2:$J$201,0))),0,IF(T1894-U1894=INDEX(Matches!$G$2:$G$201,MATCH($A1894&amp;"-9",Matches!$J$2:$J$201,0))-INDEX(Matches!$H$2:$H$201,MATCH($A1894&amp;"-9",Matches!$J$2:$J$201,0)),3,2))))),""))</f>
        <v/>
      </c>
      <c r="AG1894" s="12" t="str">
        <f aca="false">IF(OR($B1894="",V1894="",W1894=""),"",IFERROR(IF(OR(INDEX(Matches!$I$2:$I$201,MATCH($A1894&amp;"-10",Matches!$J$2:$J$201,0))="Void",INDEX(Matches!$G$2:$G$201,MATCH($A1894&amp;"-10",Matches!$J$2:$J$201,0))="",INDEX(Matches!$H$2:$H$201,MATCH($A1894&amp;"-10",Matches!$J$2:$J$201,0))=""),"",IF(AND($C1894&lt;&gt;"",INDEX(Matches!$F$2:$F$201,MATCH($A1894&amp;"-10",Matches!$J$2:$J$201,0))&lt;&gt;"",$C1894&gt;=INDEX(Matches!$F$2:$F$201,MATCH($A1894&amp;"-10",Matches!$J$2:$J$201,0))),"",IF(AND(V1894=INDEX(Matches!$G$2:$G$201,MATCH($A1894&amp;"-10",Matches!$J$2:$J$201,0)),W1894=INDEX(Matches!$H$2:$H$201,MATCH($A1894&amp;"-10",Matches!$J$2:$J$201,0))),5,IF(SIGN(V1894-W1894)&lt;&gt;SIGN(INDEX(Matches!$G$2:$G$201,MATCH($A1894&amp;"-10",Matches!$J$2:$J$201,0))-INDEX(Matches!$H$2:$H$201,MATCH($A1894&amp;"-10",Matches!$J$2:$J$201,0))),0,IF(V1894-W1894=INDEX(Matches!$G$2:$G$201,MATCH($A1894&amp;"-10",Matches!$J$2:$J$201,0))-INDEX(Matches!$H$2:$H$201,MATCH($A1894&amp;"-10",Matches!$J$2:$J$201,0)),3,2))))),""))</f>
        <v/>
      </c>
      <c r="AH1894" s="13" t="str">
        <f aca="false">IF($B1894="","",SUM(X1894:AG1894))</f>
        <v/>
      </c>
      <c r="AI1894" s="12" t="str">
        <f aca="false">IF($B1894="","",COUNTIF(X1894:AG1894,5))</f>
        <v/>
      </c>
      <c r="AJ1894" s="12" t="str">
        <f aca="false">IF($B1894="","",COUNTIF(X1894:AG1894,"&gt;=2"))</f>
        <v/>
      </c>
      <c r="AK1894" s="12" t="str">
        <f aca="false">IF($B1894="","",COUNT(X1894:AG1894))</f>
        <v/>
      </c>
    </row>
    <row r="1895" customFormat="false" ht="15" hidden="false" customHeight="false" outlineLevel="0" collapsed="false">
      <c r="A1895" s="7"/>
      <c r="B1895" s="7"/>
      <c r="C1895" s="11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12" t="str">
        <f aca="false">IF(OR($B1895="",D1895="",E1895=""),"",IFERROR(IF(OR(INDEX(Matches!$I$2:$I$201,MATCH($A1895&amp;"-1",Matches!$J$2:$J$201,0))="Void",INDEX(Matches!$G$2:$G$201,MATCH($A1895&amp;"-1",Matches!$J$2:$J$201,0))="",INDEX(Matches!$H$2:$H$201,MATCH($A1895&amp;"-1",Matches!$J$2:$J$201,0))=""),"",IF(AND($C1895&lt;&gt;"",INDEX(Matches!$F$2:$F$201,MATCH($A1895&amp;"-1",Matches!$J$2:$J$201,0))&lt;&gt;"",$C1895&gt;=INDEX(Matches!$F$2:$F$201,MATCH($A1895&amp;"-1",Matches!$J$2:$J$201,0))),"",IF(AND(D1895=INDEX(Matches!$G$2:$G$201,MATCH($A1895&amp;"-1",Matches!$J$2:$J$201,0)),E1895=INDEX(Matches!$H$2:$H$201,MATCH($A1895&amp;"-1",Matches!$J$2:$J$201,0))),5,IF(SIGN(D1895-E1895)&lt;&gt;SIGN(INDEX(Matches!$G$2:$G$201,MATCH($A1895&amp;"-1",Matches!$J$2:$J$201,0))-INDEX(Matches!$H$2:$H$201,MATCH($A1895&amp;"-1",Matches!$J$2:$J$201,0))),0,IF(D1895-E1895=INDEX(Matches!$G$2:$G$201,MATCH($A1895&amp;"-1",Matches!$J$2:$J$201,0))-INDEX(Matches!$H$2:$H$201,MATCH($A1895&amp;"-1",Matches!$J$2:$J$201,0)),3,2))))),""))</f>
        <v/>
      </c>
      <c r="Y1895" s="12" t="str">
        <f aca="false">IF(OR($B1895="",F1895="",G1895=""),"",IFERROR(IF(OR(INDEX(Matches!$I$2:$I$201,MATCH($A1895&amp;"-2",Matches!$J$2:$J$201,0))="Void",INDEX(Matches!$G$2:$G$201,MATCH($A1895&amp;"-2",Matches!$J$2:$J$201,0))="",INDEX(Matches!$H$2:$H$201,MATCH($A1895&amp;"-2",Matches!$J$2:$J$201,0))=""),"",IF(AND($C1895&lt;&gt;"",INDEX(Matches!$F$2:$F$201,MATCH($A1895&amp;"-2",Matches!$J$2:$J$201,0))&lt;&gt;"",$C1895&gt;=INDEX(Matches!$F$2:$F$201,MATCH($A1895&amp;"-2",Matches!$J$2:$J$201,0))),"",IF(AND(F1895=INDEX(Matches!$G$2:$G$201,MATCH($A1895&amp;"-2",Matches!$J$2:$J$201,0)),G1895=INDEX(Matches!$H$2:$H$201,MATCH($A1895&amp;"-2",Matches!$J$2:$J$201,0))),5,IF(SIGN(F1895-G1895)&lt;&gt;SIGN(INDEX(Matches!$G$2:$G$201,MATCH($A1895&amp;"-2",Matches!$J$2:$J$201,0))-INDEX(Matches!$H$2:$H$201,MATCH($A1895&amp;"-2",Matches!$J$2:$J$201,0))),0,IF(F1895-G1895=INDEX(Matches!$G$2:$G$201,MATCH($A1895&amp;"-2",Matches!$J$2:$J$201,0))-INDEX(Matches!$H$2:$H$201,MATCH($A1895&amp;"-2",Matches!$J$2:$J$201,0)),3,2))))),""))</f>
        <v/>
      </c>
      <c r="Z1895" s="12" t="str">
        <f aca="false">IF(OR($B1895="",H1895="",I1895=""),"",IFERROR(IF(OR(INDEX(Matches!$I$2:$I$201,MATCH($A1895&amp;"-3",Matches!$J$2:$J$201,0))="Void",INDEX(Matches!$G$2:$G$201,MATCH($A1895&amp;"-3",Matches!$J$2:$J$201,0))="",INDEX(Matches!$H$2:$H$201,MATCH($A1895&amp;"-3",Matches!$J$2:$J$201,0))=""),"",IF(AND($C1895&lt;&gt;"",INDEX(Matches!$F$2:$F$201,MATCH($A1895&amp;"-3",Matches!$J$2:$J$201,0))&lt;&gt;"",$C1895&gt;=INDEX(Matches!$F$2:$F$201,MATCH($A1895&amp;"-3",Matches!$J$2:$J$201,0))),"",IF(AND(H1895=INDEX(Matches!$G$2:$G$201,MATCH($A1895&amp;"-3",Matches!$J$2:$J$201,0)),I1895=INDEX(Matches!$H$2:$H$201,MATCH($A1895&amp;"-3",Matches!$J$2:$J$201,0))),5,IF(SIGN(H1895-I1895)&lt;&gt;SIGN(INDEX(Matches!$G$2:$G$201,MATCH($A1895&amp;"-3",Matches!$J$2:$J$201,0))-INDEX(Matches!$H$2:$H$201,MATCH($A1895&amp;"-3",Matches!$J$2:$J$201,0))),0,IF(H1895-I1895=INDEX(Matches!$G$2:$G$201,MATCH($A1895&amp;"-3",Matches!$J$2:$J$201,0))-INDEX(Matches!$H$2:$H$201,MATCH($A1895&amp;"-3",Matches!$J$2:$J$201,0)),3,2))))),""))</f>
        <v/>
      </c>
      <c r="AA1895" s="12" t="str">
        <f aca="false">IF(OR($B1895="",J1895="",K1895=""),"",IFERROR(IF(OR(INDEX(Matches!$I$2:$I$201,MATCH($A1895&amp;"-4",Matches!$J$2:$J$201,0))="Void",INDEX(Matches!$G$2:$G$201,MATCH($A1895&amp;"-4",Matches!$J$2:$J$201,0))="",INDEX(Matches!$H$2:$H$201,MATCH($A1895&amp;"-4",Matches!$J$2:$J$201,0))=""),"",IF(AND($C1895&lt;&gt;"",INDEX(Matches!$F$2:$F$201,MATCH($A1895&amp;"-4",Matches!$J$2:$J$201,0))&lt;&gt;"",$C1895&gt;=INDEX(Matches!$F$2:$F$201,MATCH($A1895&amp;"-4",Matches!$J$2:$J$201,0))),"",IF(AND(J1895=INDEX(Matches!$G$2:$G$201,MATCH($A1895&amp;"-4",Matches!$J$2:$J$201,0)),K1895=INDEX(Matches!$H$2:$H$201,MATCH($A1895&amp;"-4",Matches!$J$2:$J$201,0))),5,IF(SIGN(J1895-K1895)&lt;&gt;SIGN(INDEX(Matches!$G$2:$G$201,MATCH($A1895&amp;"-4",Matches!$J$2:$J$201,0))-INDEX(Matches!$H$2:$H$201,MATCH($A1895&amp;"-4",Matches!$J$2:$J$201,0))),0,IF(J1895-K1895=INDEX(Matches!$G$2:$G$201,MATCH($A1895&amp;"-4",Matches!$J$2:$J$201,0))-INDEX(Matches!$H$2:$H$201,MATCH($A1895&amp;"-4",Matches!$J$2:$J$201,0)),3,2))))),""))</f>
        <v/>
      </c>
      <c r="AB1895" s="12" t="str">
        <f aca="false">IF(OR($B1895="",L1895="",M1895=""),"",IFERROR(IF(OR(INDEX(Matches!$I$2:$I$201,MATCH($A1895&amp;"-5",Matches!$J$2:$J$201,0))="Void",INDEX(Matches!$G$2:$G$201,MATCH($A1895&amp;"-5",Matches!$J$2:$J$201,0))="",INDEX(Matches!$H$2:$H$201,MATCH($A1895&amp;"-5",Matches!$J$2:$J$201,0))=""),"",IF(AND($C1895&lt;&gt;"",INDEX(Matches!$F$2:$F$201,MATCH($A1895&amp;"-5",Matches!$J$2:$J$201,0))&lt;&gt;"",$C1895&gt;=INDEX(Matches!$F$2:$F$201,MATCH($A1895&amp;"-5",Matches!$J$2:$J$201,0))),"",IF(AND(L1895=INDEX(Matches!$G$2:$G$201,MATCH($A1895&amp;"-5",Matches!$J$2:$J$201,0)),M1895=INDEX(Matches!$H$2:$H$201,MATCH($A1895&amp;"-5",Matches!$J$2:$J$201,0))),5,IF(SIGN(L1895-M1895)&lt;&gt;SIGN(INDEX(Matches!$G$2:$G$201,MATCH($A1895&amp;"-5",Matches!$J$2:$J$201,0))-INDEX(Matches!$H$2:$H$201,MATCH($A1895&amp;"-5",Matches!$J$2:$J$201,0))),0,IF(L1895-M1895=INDEX(Matches!$G$2:$G$201,MATCH($A1895&amp;"-5",Matches!$J$2:$J$201,0))-INDEX(Matches!$H$2:$H$201,MATCH($A1895&amp;"-5",Matches!$J$2:$J$201,0)),3,2))))),""))</f>
        <v/>
      </c>
      <c r="AC1895" s="12" t="str">
        <f aca="false">IF(OR($B1895="",N1895="",O1895=""),"",IFERROR(IF(OR(INDEX(Matches!$I$2:$I$201,MATCH($A1895&amp;"-6",Matches!$J$2:$J$201,0))="Void",INDEX(Matches!$G$2:$G$201,MATCH($A1895&amp;"-6",Matches!$J$2:$J$201,0))="",INDEX(Matches!$H$2:$H$201,MATCH($A1895&amp;"-6",Matches!$J$2:$J$201,0))=""),"",IF(AND($C1895&lt;&gt;"",INDEX(Matches!$F$2:$F$201,MATCH($A1895&amp;"-6",Matches!$J$2:$J$201,0))&lt;&gt;"",$C1895&gt;=INDEX(Matches!$F$2:$F$201,MATCH($A1895&amp;"-6",Matches!$J$2:$J$201,0))),"",IF(AND(N1895=INDEX(Matches!$G$2:$G$201,MATCH($A1895&amp;"-6",Matches!$J$2:$J$201,0)),O1895=INDEX(Matches!$H$2:$H$201,MATCH($A1895&amp;"-6",Matches!$J$2:$J$201,0))),5,IF(SIGN(N1895-O1895)&lt;&gt;SIGN(INDEX(Matches!$G$2:$G$201,MATCH($A1895&amp;"-6",Matches!$J$2:$J$201,0))-INDEX(Matches!$H$2:$H$201,MATCH($A1895&amp;"-6",Matches!$J$2:$J$201,0))),0,IF(N1895-O1895=INDEX(Matches!$G$2:$G$201,MATCH($A1895&amp;"-6",Matches!$J$2:$J$201,0))-INDEX(Matches!$H$2:$H$201,MATCH($A1895&amp;"-6",Matches!$J$2:$J$201,0)),3,2))))),""))</f>
        <v/>
      </c>
      <c r="AD1895" s="12" t="str">
        <f aca="false">IF(OR($B1895="",P1895="",Q1895=""),"",IFERROR(IF(OR(INDEX(Matches!$I$2:$I$201,MATCH($A1895&amp;"-7",Matches!$J$2:$J$201,0))="Void",INDEX(Matches!$G$2:$G$201,MATCH($A1895&amp;"-7",Matches!$J$2:$J$201,0))="",INDEX(Matches!$H$2:$H$201,MATCH($A1895&amp;"-7",Matches!$J$2:$J$201,0))=""),"",IF(AND($C1895&lt;&gt;"",INDEX(Matches!$F$2:$F$201,MATCH($A1895&amp;"-7",Matches!$J$2:$J$201,0))&lt;&gt;"",$C1895&gt;=INDEX(Matches!$F$2:$F$201,MATCH($A1895&amp;"-7",Matches!$J$2:$J$201,0))),"",IF(AND(P1895=INDEX(Matches!$G$2:$G$201,MATCH($A1895&amp;"-7",Matches!$J$2:$J$201,0)),Q1895=INDEX(Matches!$H$2:$H$201,MATCH($A1895&amp;"-7",Matches!$J$2:$J$201,0))),5,IF(SIGN(P1895-Q1895)&lt;&gt;SIGN(INDEX(Matches!$G$2:$G$201,MATCH($A1895&amp;"-7",Matches!$J$2:$J$201,0))-INDEX(Matches!$H$2:$H$201,MATCH($A1895&amp;"-7",Matches!$J$2:$J$201,0))),0,IF(P1895-Q1895=INDEX(Matches!$G$2:$G$201,MATCH($A1895&amp;"-7",Matches!$J$2:$J$201,0))-INDEX(Matches!$H$2:$H$201,MATCH($A1895&amp;"-7",Matches!$J$2:$J$201,0)),3,2))))),""))</f>
        <v/>
      </c>
      <c r="AE1895" s="12" t="str">
        <f aca="false">IF(OR($B1895="",R1895="",S1895=""),"",IFERROR(IF(OR(INDEX(Matches!$I$2:$I$201,MATCH($A1895&amp;"-8",Matches!$J$2:$J$201,0))="Void",INDEX(Matches!$G$2:$G$201,MATCH($A1895&amp;"-8",Matches!$J$2:$J$201,0))="",INDEX(Matches!$H$2:$H$201,MATCH($A1895&amp;"-8",Matches!$J$2:$J$201,0))=""),"",IF(AND($C1895&lt;&gt;"",INDEX(Matches!$F$2:$F$201,MATCH($A1895&amp;"-8",Matches!$J$2:$J$201,0))&lt;&gt;"",$C1895&gt;=INDEX(Matches!$F$2:$F$201,MATCH($A1895&amp;"-8",Matches!$J$2:$J$201,0))),"",IF(AND(R1895=INDEX(Matches!$G$2:$G$201,MATCH($A1895&amp;"-8",Matches!$J$2:$J$201,0)),S1895=INDEX(Matches!$H$2:$H$201,MATCH($A1895&amp;"-8",Matches!$J$2:$J$201,0))),5,IF(SIGN(R1895-S1895)&lt;&gt;SIGN(INDEX(Matches!$G$2:$G$201,MATCH($A1895&amp;"-8",Matches!$J$2:$J$201,0))-INDEX(Matches!$H$2:$H$201,MATCH($A1895&amp;"-8",Matches!$J$2:$J$201,0))),0,IF(R1895-S1895=INDEX(Matches!$G$2:$G$201,MATCH($A1895&amp;"-8",Matches!$J$2:$J$201,0))-INDEX(Matches!$H$2:$H$201,MATCH($A1895&amp;"-8",Matches!$J$2:$J$201,0)),3,2))))),""))</f>
        <v/>
      </c>
      <c r="AF1895" s="12" t="str">
        <f aca="false">IF(OR($B1895="",T1895="",U1895=""),"",IFERROR(IF(OR(INDEX(Matches!$I$2:$I$201,MATCH($A1895&amp;"-9",Matches!$J$2:$J$201,0))="Void",INDEX(Matches!$G$2:$G$201,MATCH($A1895&amp;"-9",Matches!$J$2:$J$201,0))="",INDEX(Matches!$H$2:$H$201,MATCH($A1895&amp;"-9",Matches!$J$2:$J$201,0))=""),"",IF(AND($C1895&lt;&gt;"",INDEX(Matches!$F$2:$F$201,MATCH($A1895&amp;"-9",Matches!$J$2:$J$201,0))&lt;&gt;"",$C1895&gt;=INDEX(Matches!$F$2:$F$201,MATCH($A1895&amp;"-9",Matches!$J$2:$J$201,0))),"",IF(AND(T1895=INDEX(Matches!$G$2:$G$201,MATCH($A1895&amp;"-9",Matches!$J$2:$J$201,0)),U1895=INDEX(Matches!$H$2:$H$201,MATCH($A1895&amp;"-9",Matches!$J$2:$J$201,0))),5,IF(SIGN(T1895-U1895)&lt;&gt;SIGN(INDEX(Matches!$G$2:$G$201,MATCH($A1895&amp;"-9",Matches!$J$2:$J$201,0))-INDEX(Matches!$H$2:$H$201,MATCH($A1895&amp;"-9",Matches!$J$2:$J$201,0))),0,IF(T1895-U1895=INDEX(Matches!$G$2:$G$201,MATCH($A1895&amp;"-9",Matches!$J$2:$J$201,0))-INDEX(Matches!$H$2:$H$201,MATCH($A1895&amp;"-9",Matches!$J$2:$J$201,0)),3,2))))),""))</f>
        <v/>
      </c>
      <c r="AG1895" s="12" t="str">
        <f aca="false">IF(OR($B1895="",V1895="",W1895=""),"",IFERROR(IF(OR(INDEX(Matches!$I$2:$I$201,MATCH($A1895&amp;"-10",Matches!$J$2:$J$201,0))="Void",INDEX(Matches!$G$2:$G$201,MATCH($A1895&amp;"-10",Matches!$J$2:$J$201,0))="",INDEX(Matches!$H$2:$H$201,MATCH($A1895&amp;"-10",Matches!$J$2:$J$201,0))=""),"",IF(AND($C1895&lt;&gt;"",INDEX(Matches!$F$2:$F$201,MATCH($A1895&amp;"-10",Matches!$J$2:$J$201,0))&lt;&gt;"",$C1895&gt;=INDEX(Matches!$F$2:$F$201,MATCH($A1895&amp;"-10",Matches!$J$2:$J$201,0))),"",IF(AND(V1895=INDEX(Matches!$G$2:$G$201,MATCH($A1895&amp;"-10",Matches!$J$2:$J$201,0)),W1895=INDEX(Matches!$H$2:$H$201,MATCH($A1895&amp;"-10",Matches!$J$2:$J$201,0))),5,IF(SIGN(V1895-W1895)&lt;&gt;SIGN(INDEX(Matches!$G$2:$G$201,MATCH($A1895&amp;"-10",Matches!$J$2:$J$201,0))-INDEX(Matches!$H$2:$H$201,MATCH($A1895&amp;"-10",Matches!$J$2:$J$201,0))),0,IF(V1895-W1895=INDEX(Matches!$G$2:$G$201,MATCH($A1895&amp;"-10",Matches!$J$2:$J$201,0))-INDEX(Matches!$H$2:$H$201,MATCH($A1895&amp;"-10",Matches!$J$2:$J$201,0)),3,2))))),""))</f>
        <v/>
      </c>
      <c r="AH1895" s="13" t="str">
        <f aca="false">IF($B1895="","",SUM(X1895:AG1895))</f>
        <v/>
      </c>
      <c r="AI1895" s="12" t="str">
        <f aca="false">IF($B1895="","",COUNTIF(X1895:AG1895,5))</f>
        <v/>
      </c>
      <c r="AJ1895" s="12" t="str">
        <f aca="false">IF($B1895="","",COUNTIF(X1895:AG1895,"&gt;=2"))</f>
        <v/>
      </c>
      <c r="AK1895" s="12" t="str">
        <f aca="false">IF($B1895="","",COUNT(X1895:AG1895))</f>
        <v/>
      </c>
    </row>
    <row r="1896" customFormat="false" ht="15" hidden="false" customHeight="false" outlineLevel="0" collapsed="false">
      <c r="A1896" s="7"/>
      <c r="B1896" s="7"/>
      <c r="C1896" s="11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12" t="str">
        <f aca="false">IF(OR($B1896="",D1896="",E1896=""),"",IFERROR(IF(OR(INDEX(Matches!$I$2:$I$201,MATCH($A1896&amp;"-1",Matches!$J$2:$J$201,0))="Void",INDEX(Matches!$G$2:$G$201,MATCH($A1896&amp;"-1",Matches!$J$2:$J$201,0))="",INDEX(Matches!$H$2:$H$201,MATCH($A1896&amp;"-1",Matches!$J$2:$J$201,0))=""),"",IF(AND($C1896&lt;&gt;"",INDEX(Matches!$F$2:$F$201,MATCH($A1896&amp;"-1",Matches!$J$2:$J$201,0))&lt;&gt;"",$C1896&gt;=INDEX(Matches!$F$2:$F$201,MATCH($A1896&amp;"-1",Matches!$J$2:$J$201,0))),"",IF(AND(D1896=INDEX(Matches!$G$2:$G$201,MATCH($A1896&amp;"-1",Matches!$J$2:$J$201,0)),E1896=INDEX(Matches!$H$2:$H$201,MATCH($A1896&amp;"-1",Matches!$J$2:$J$201,0))),5,IF(SIGN(D1896-E1896)&lt;&gt;SIGN(INDEX(Matches!$G$2:$G$201,MATCH($A1896&amp;"-1",Matches!$J$2:$J$201,0))-INDEX(Matches!$H$2:$H$201,MATCH($A1896&amp;"-1",Matches!$J$2:$J$201,0))),0,IF(D1896-E1896=INDEX(Matches!$G$2:$G$201,MATCH($A1896&amp;"-1",Matches!$J$2:$J$201,0))-INDEX(Matches!$H$2:$H$201,MATCH($A1896&amp;"-1",Matches!$J$2:$J$201,0)),3,2))))),""))</f>
        <v/>
      </c>
      <c r="Y1896" s="12" t="str">
        <f aca="false">IF(OR($B1896="",F1896="",G1896=""),"",IFERROR(IF(OR(INDEX(Matches!$I$2:$I$201,MATCH($A1896&amp;"-2",Matches!$J$2:$J$201,0))="Void",INDEX(Matches!$G$2:$G$201,MATCH($A1896&amp;"-2",Matches!$J$2:$J$201,0))="",INDEX(Matches!$H$2:$H$201,MATCH($A1896&amp;"-2",Matches!$J$2:$J$201,0))=""),"",IF(AND($C1896&lt;&gt;"",INDEX(Matches!$F$2:$F$201,MATCH($A1896&amp;"-2",Matches!$J$2:$J$201,0))&lt;&gt;"",$C1896&gt;=INDEX(Matches!$F$2:$F$201,MATCH($A1896&amp;"-2",Matches!$J$2:$J$201,0))),"",IF(AND(F1896=INDEX(Matches!$G$2:$G$201,MATCH($A1896&amp;"-2",Matches!$J$2:$J$201,0)),G1896=INDEX(Matches!$H$2:$H$201,MATCH($A1896&amp;"-2",Matches!$J$2:$J$201,0))),5,IF(SIGN(F1896-G1896)&lt;&gt;SIGN(INDEX(Matches!$G$2:$G$201,MATCH($A1896&amp;"-2",Matches!$J$2:$J$201,0))-INDEX(Matches!$H$2:$H$201,MATCH($A1896&amp;"-2",Matches!$J$2:$J$201,0))),0,IF(F1896-G1896=INDEX(Matches!$G$2:$G$201,MATCH($A1896&amp;"-2",Matches!$J$2:$J$201,0))-INDEX(Matches!$H$2:$H$201,MATCH($A1896&amp;"-2",Matches!$J$2:$J$201,0)),3,2))))),""))</f>
        <v/>
      </c>
      <c r="Z1896" s="12" t="str">
        <f aca="false">IF(OR($B1896="",H1896="",I1896=""),"",IFERROR(IF(OR(INDEX(Matches!$I$2:$I$201,MATCH($A1896&amp;"-3",Matches!$J$2:$J$201,0))="Void",INDEX(Matches!$G$2:$G$201,MATCH($A1896&amp;"-3",Matches!$J$2:$J$201,0))="",INDEX(Matches!$H$2:$H$201,MATCH($A1896&amp;"-3",Matches!$J$2:$J$201,0))=""),"",IF(AND($C1896&lt;&gt;"",INDEX(Matches!$F$2:$F$201,MATCH($A1896&amp;"-3",Matches!$J$2:$J$201,0))&lt;&gt;"",$C1896&gt;=INDEX(Matches!$F$2:$F$201,MATCH($A1896&amp;"-3",Matches!$J$2:$J$201,0))),"",IF(AND(H1896=INDEX(Matches!$G$2:$G$201,MATCH($A1896&amp;"-3",Matches!$J$2:$J$201,0)),I1896=INDEX(Matches!$H$2:$H$201,MATCH($A1896&amp;"-3",Matches!$J$2:$J$201,0))),5,IF(SIGN(H1896-I1896)&lt;&gt;SIGN(INDEX(Matches!$G$2:$G$201,MATCH($A1896&amp;"-3",Matches!$J$2:$J$201,0))-INDEX(Matches!$H$2:$H$201,MATCH($A1896&amp;"-3",Matches!$J$2:$J$201,0))),0,IF(H1896-I1896=INDEX(Matches!$G$2:$G$201,MATCH($A1896&amp;"-3",Matches!$J$2:$J$201,0))-INDEX(Matches!$H$2:$H$201,MATCH($A1896&amp;"-3",Matches!$J$2:$J$201,0)),3,2))))),""))</f>
        <v/>
      </c>
      <c r="AA1896" s="12" t="str">
        <f aca="false">IF(OR($B1896="",J1896="",K1896=""),"",IFERROR(IF(OR(INDEX(Matches!$I$2:$I$201,MATCH($A1896&amp;"-4",Matches!$J$2:$J$201,0))="Void",INDEX(Matches!$G$2:$G$201,MATCH($A1896&amp;"-4",Matches!$J$2:$J$201,0))="",INDEX(Matches!$H$2:$H$201,MATCH($A1896&amp;"-4",Matches!$J$2:$J$201,0))=""),"",IF(AND($C1896&lt;&gt;"",INDEX(Matches!$F$2:$F$201,MATCH($A1896&amp;"-4",Matches!$J$2:$J$201,0))&lt;&gt;"",$C1896&gt;=INDEX(Matches!$F$2:$F$201,MATCH($A1896&amp;"-4",Matches!$J$2:$J$201,0))),"",IF(AND(J1896=INDEX(Matches!$G$2:$G$201,MATCH($A1896&amp;"-4",Matches!$J$2:$J$201,0)),K1896=INDEX(Matches!$H$2:$H$201,MATCH($A1896&amp;"-4",Matches!$J$2:$J$201,0))),5,IF(SIGN(J1896-K1896)&lt;&gt;SIGN(INDEX(Matches!$G$2:$G$201,MATCH($A1896&amp;"-4",Matches!$J$2:$J$201,0))-INDEX(Matches!$H$2:$H$201,MATCH($A1896&amp;"-4",Matches!$J$2:$J$201,0))),0,IF(J1896-K1896=INDEX(Matches!$G$2:$G$201,MATCH($A1896&amp;"-4",Matches!$J$2:$J$201,0))-INDEX(Matches!$H$2:$H$201,MATCH($A1896&amp;"-4",Matches!$J$2:$J$201,0)),3,2))))),""))</f>
        <v/>
      </c>
      <c r="AB1896" s="12" t="str">
        <f aca="false">IF(OR($B1896="",L1896="",M1896=""),"",IFERROR(IF(OR(INDEX(Matches!$I$2:$I$201,MATCH($A1896&amp;"-5",Matches!$J$2:$J$201,0))="Void",INDEX(Matches!$G$2:$G$201,MATCH($A1896&amp;"-5",Matches!$J$2:$J$201,0))="",INDEX(Matches!$H$2:$H$201,MATCH($A1896&amp;"-5",Matches!$J$2:$J$201,0))=""),"",IF(AND($C1896&lt;&gt;"",INDEX(Matches!$F$2:$F$201,MATCH($A1896&amp;"-5",Matches!$J$2:$J$201,0))&lt;&gt;"",$C1896&gt;=INDEX(Matches!$F$2:$F$201,MATCH($A1896&amp;"-5",Matches!$J$2:$J$201,0))),"",IF(AND(L1896=INDEX(Matches!$G$2:$G$201,MATCH($A1896&amp;"-5",Matches!$J$2:$J$201,0)),M1896=INDEX(Matches!$H$2:$H$201,MATCH($A1896&amp;"-5",Matches!$J$2:$J$201,0))),5,IF(SIGN(L1896-M1896)&lt;&gt;SIGN(INDEX(Matches!$G$2:$G$201,MATCH($A1896&amp;"-5",Matches!$J$2:$J$201,0))-INDEX(Matches!$H$2:$H$201,MATCH($A1896&amp;"-5",Matches!$J$2:$J$201,0))),0,IF(L1896-M1896=INDEX(Matches!$G$2:$G$201,MATCH($A1896&amp;"-5",Matches!$J$2:$J$201,0))-INDEX(Matches!$H$2:$H$201,MATCH($A1896&amp;"-5",Matches!$J$2:$J$201,0)),3,2))))),""))</f>
        <v/>
      </c>
      <c r="AC1896" s="12" t="str">
        <f aca="false">IF(OR($B1896="",N1896="",O1896=""),"",IFERROR(IF(OR(INDEX(Matches!$I$2:$I$201,MATCH($A1896&amp;"-6",Matches!$J$2:$J$201,0))="Void",INDEX(Matches!$G$2:$G$201,MATCH($A1896&amp;"-6",Matches!$J$2:$J$201,0))="",INDEX(Matches!$H$2:$H$201,MATCH($A1896&amp;"-6",Matches!$J$2:$J$201,0))=""),"",IF(AND($C1896&lt;&gt;"",INDEX(Matches!$F$2:$F$201,MATCH($A1896&amp;"-6",Matches!$J$2:$J$201,0))&lt;&gt;"",$C1896&gt;=INDEX(Matches!$F$2:$F$201,MATCH($A1896&amp;"-6",Matches!$J$2:$J$201,0))),"",IF(AND(N1896=INDEX(Matches!$G$2:$G$201,MATCH($A1896&amp;"-6",Matches!$J$2:$J$201,0)),O1896=INDEX(Matches!$H$2:$H$201,MATCH($A1896&amp;"-6",Matches!$J$2:$J$201,0))),5,IF(SIGN(N1896-O1896)&lt;&gt;SIGN(INDEX(Matches!$G$2:$G$201,MATCH($A1896&amp;"-6",Matches!$J$2:$J$201,0))-INDEX(Matches!$H$2:$H$201,MATCH($A1896&amp;"-6",Matches!$J$2:$J$201,0))),0,IF(N1896-O1896=INDEX(Matches!$G$2:$G$201,MATCH($A1896&amp;"-6",Matches!$J$2:$J$201,0))-INDEX(Matches!$H$2:$H$201,MATCH($A1896&amp;"-6",Matches!$J$2:$J$201,0)),3,2))))),""))</f>
        <v/>
      </c>
      <c r="AD1896" s="12" t="str">
        <f aca="false">IF(OR($B1896="",P1896="",Q1896=""),"",IFERROR(IF(OR(INDEX(Matches!$I$2:$I$201,MATCH($A1896&amp;"-7",Matches!$J$2:$J$201,0))="Void",INDEX(Matches!$G$2:$G$201,MATCH($A1896&amp;"-7",Matches!$J$2:$J$201,0))="",INDEX(Matches!$H$2:$H$201,MATCH($A1896&amp;"-7",Matches!$J$2:$J$201,0))=""),"",IF(AND($C1896&lt;&gt;"",INDEX(Matches!$F$2:$F$201,MATCH($A1896&amp;"-7",Matches!$J$2:$J$201,0))&lt;&gt;"",$C1896&gt;=INDEX(Matches!$F$2:$F$201,MATCH($A1896&amp;"-7",Matches!$J$2:$J$201,0))),"",IF(AND(P1896=INDEX(Matches!$G$2:$G$201,MATCH($A1896&amp;"-7",Matches!$J$2:$J$201,0)),Q1896=INDEX(Matches!$H$2:$H$201,MATCH($A1896&amp;"-7",Matches!$J$2:$J$201,0))),5,IF(SIGN(P1896-Q1896)&lt;&gt;SIGN(INDEX(Matches!$G$2:$G$201,MATCH($A1896&amp;"-7",Matches!$J$2:$J$201,0))-INDEX(Matches!$H$2:$H$201,MATCH($A1896&amp;"-7",Matches!$J$2:$J$201,0))),0,IF(P1896-Q1896=INDEX(Matches!$G$2:$G$201,MATCH($A1896&amp;"-7",Matches!$J$2:$J$201,0))-INDEX(Matches!$H$2:$H$201,MATCH($A1896&amp;"-7",Matches!$J$2:$J$201,0)),3,2))))),""))</f>
        <v/>
      </c>
      <c r="AE1896" s="12" t="str">
        <f aca="false">IF(OR($B1896="",R1896="",S1896=""),"",IFERROR(IF(OR(INDEX(Matches!$I$2:$I$201,MATCH($A1896&amp;"-8",Matches!$J$2:$J$201,0))="Void",INDEX(Matches!$G$2:$G$201,MATCH($A1896&amp;"-8",Matches!$J$2:$J$201,0))="",INDEX(Matches!$H$2:$H$201,MATCH($A1896&amp;"-8",Matches!$J$2:$J$201,0))=""),"",IF(AND($C1896&lt;&gt;"",INDEX(Matches!$F$2:$F$201,MATCH($A1896&amp;"-8",Matches!$J$2:$J$201,0))&lt;&gt;"",$C1896&gt;=INDEX(Matches!$F$2:$F$201,MATCH($A1896&amp;"-8",Matches!$J$2:$J$201,0))),"",IF(AND(R1896=INDEX(Matches!$G$2:$G$201,MATCH($A1896&amp;"-8",Matches!$J$2:$J$201,0)),S1896=INDEX(Matches!$H$2:$H$201,MATCH($A1896&amp;"-8",Matches!$J$2:$J$201,0))),5,IF(SIGN(R1896-S1896)&lt;&gt;SIGN(INDEX(Matches!$G$2:$G$201,MATCH($A1896&amp;"-8",Matches!$J$2:$J$201,0))-INDEX(Matches!$H$2:$H$201,MATCH($A1896&amp;"-8",Matches!$J$2:$J$201,0))),0,IF(R1896-S1896=INDEX(Matches!$G$2:$G$201,MATCH($A1896&amp;"-8",Matches!$J$2:$J$201,0))-INDEX(Matches!$H$2:$H$201,MATCH($A1896&amp;"-8",Matches!$J$2:$J$201,0)),3,2))))),""))</f>
        <v/>
      </c>
      <c r="AF1896" s="12" t="str">
        <f aca="false">IF(OR($B1896="",T1896="",U1896=""),"",IFERROR(IF(OR(INDEX(Matches!$I$2:$I$201,MATCH($A1896&amp;"-9",Matches!$J$2:$J$201,0))="Void",INDEX(Matches!$G$2:$G$201,MATCH($A1896&amp;"-9",Matches!$J$2:$J$201,0))="",INDEX(Matches!$H$2:$H$201,MATCH($A1896&amp;"-9",Matches!$J$2:$J$201,0))=""),"",IF(AND($C1896&lt;&gt;"",INDEX(Matches!$F$2:$F$201,MATCH($A1896&amp;"-9",Matches!$J$2:$J$201,0))&lt;&gt;"",$C1896&gt;=INDEX(Matches!$F$2:$F$201,MATCH($A1896&amp;"-9",Matches!$J$2:$J$201,0))),"",IF(AND(T1896=INDEX(Matches!$G$2:$G$201,MATCH($A1896&amp;"-9",Matches!$J$2:$J$201,0)),U1896=INDEX(Matches!$H$2:$H$201,MATCH($A1896&amp;"-9",Matches!$J$2:$J$201,0))),5,IF(SIGN(T1896-U1896)&lt;&gt;SIGN(INDEX(Matches!$G$2:$G$201,MATCH($A1896&amp;"-9",Matches!$J$2:$J$201,0))-INDEX(Matches!$H$2:$H$201,MATCH($A1896&amp;"-9",Matches!$J$2:$J$201,0))),0,IF(T1896-U1896=INDEX(Matches!$G$2:$G$201,MATCH($A1896&amp;"-9",Matches!$J$2:$J$201,0))-INDEX(Matches!$H$2:$H$201,MATCH($A1896&amp;"-9",Matches!$J$2:$J$201,0)),3,2))))),""))</f>
        <v/>
      </c>
      <c r="AG1896" s="12" t="str">
        <f aca="false">IF(OR($B1896="",V1896="",W1896=""),"",IFERROR(IF(OR(INDEX(Matches!$I$2:$I$201,MATCH($A1896&amp;"-10",Matches!$J$2:$J$201,0))="Void",INDEX(Matches!$G$2:$G$201,MATCH($A1896&amp;"-10",Matches!$J$2:$J$201,0))="",INDEX(Matches!$H$2:$H$201,MATCH($A1896&amp;"-10",Matches!$J$2:$J$201,0))=""),"",IF(AND($C1896&lt;&gt;"",INDEX(Matches!$F$2:$F$201,MATCH($A1896&amp;"-10",Matches!$J$2:$J$201,0))&lt;&gt;"",$C1896&gt;=INDEX(Matches!$F$2:$F$201,MATCH($A1896&amp;"-10",Matches!$J$2:$J$201,0))),"",IF(AND(V1896=INDEX(Matches!$G$2:$G$201,MATCH($A1896&amp;"-10",Matches!$J$2:$J$201,0)),W1896=INDEX(Matches!$H$2:$H$201,MATCH($A1896&amp;"-10",Matches!$J$2:$J$201,0))),5,IF(SIGN(V1896-W1896)&lt;&gt;SIGN(INDEX(Matches!$G$2:$G$201,MATCH($A1896&amp;"-10",Matches!$J$2:$J$201,0))-INDEX(Matches!$H$2:$H$201,MATCH($A1896&amp;"-10",Matches!$J$2:$J$201,0))),0,IF(V1896-W1896=INDEX(Matches!$G$2:$G$201,MATCH($A1896&amp;"-10",Matches!$J$2:$J$201,0))-INDEX(Matches!$H$2:$H$201,MATCH($A1896&amp;"-10",Matches!$J$2:$J$201,0)),3,2))))),""))</f>
        <v/>
      </c>
      <c r="AH1896" s="13" t="str">
        <f aca="false">IF($B1896="","",SUM(X1896:AG1896))</f>
        <v/>
      </c>
      <c r="AI1896" s="12" t="str">
        <f aca="false">IF($B1896="","",COUNTIF(X1896:AG1896,5))</f>
        <v/>
      </c>
      <c r="AJ1896" s="12" t="str">
        <f aca="false">IF($B1896="","",COUNTIF(X1896:AG1896,"&gt;=2"))</f>
        <v/>
      </c>
      <c r="AK1896" s="12" t="str">
        <f aca="false">IF($B1896="","",COUNT(X1896:AG1896))</f>
        <v/>
      </c>
    </row>
    <row r="1897" customFormat="false" ht="15" hidden="false" customHeight="false" outlineLevel="0" collapsed="false">
      <c r="A1897" s="7"/>
      <c r="B1897" s="7"/>
      <c r="C1897" s="11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12" t="str">
        <f aca="false">IF(OR($B1897="",D1897="",E1897=""),"",IFERROR(IF(OR(INDEX(Matches!$I$2:$I$201,MATCH($A1897&amp;"-1",Matches!$J$2:$J$201,0))="Void",INDEX(Matches!$G$2:$G$201,MATCH($A1897&amp;"-1",Matches!$J$2:$J$201,0))="",INDEX(Matches!$H$2:$H$201,MATCH($A1897&amp;"-1",Matches!$J$2:$J$201,0))=""),"",IF(AND($C1897&lt;&gt;"",INDEX(Matches!$F$2:$F$201,MATCH($A1897&amp;"-1",Matches!$J$2:$J$201,0))&lt;&gt;"",$C1897&gt;=INDEX(Matches!$F$2:$F$201,MATCH($A1897&amp;"-1",Matches!$J$2:$J$201,0))),"",IF(AND(D1897=INDEX(Matches!$G$2:$G$201,MATCH($A1897&amp;"-1",Matches!$J$2:$J$201,0)),E1897=INDEX(Matches!$H$2:$H$201,MATCH($A1897&amp;"-1",Matches!$J$2:$J$201,0))),5,IF(SIGN(D1897-E1897)&lt;&gt;SIGN(INDEX(Matches!$G$2:$G$201,MATCH($A1897&amp;"-1",Matches!$J$2:$J$201,0))-INDEX(Matches!$H$2:$H$201,MATCH($A1897&amp;"-1",Matches!$J$2:$J$201,0))),0,IF(D1897-E1897=INDEX(Matches!$G$2:$G$201,MATCH($A1897&amp;"-1",Matches!$J$2:$J$201,0))-INDEX(Matches!$H$2:$H$201,MATCH($A1897&amp;"-1",Matches!$J$2:$J$201,0)),3,2))))),""))</f>
        <v/>
      </c>
      <c r="Y1897" s="12" t="str">
        <f aca="false">IF(OR($B1897="",F1897="",G1897=""),"",IFERROR(IF(OR(INDEX(Matches!$I$2:$I$201,MATCH($A1897&amp;"-2",Matches!$J$2:$J$201,0))="Void",INDEX(Matches!$G$2:$G$201,MATCH($A1897&amp;"-2",Matches!$J$2:$J$201,0))="",INDEX(Matches!$H$2:$H$201,MATCH($A1897&amp;"-2",Matches!$J$2:$J$201,0))=""),"",IF(AND($C1897&lt;&gt;"",INDEX(Matches!$F$2:$F$201,MATCH($A1897&amp;"-2",Matches!$J$2:$J$201,0))&lt;&gt;"",$C1897&gt;=INDEX(Matches!$F$2:$F$201,MATCH($A1897&amp;"-2",Matches!$J$2:$J$201,0))),"",IF(AND(F1897=INDEX(Matches!$G$2:$G$201,MATCH($A1897&amp;"-2",Matches!$J$2:$J$201,0)),G1897=INDEX(Matches!$H$2:$H$201,MATCH($A1897&amp;"-2",Matches!$J$2:$J$201,0))),5,IF(SIGN(F1897-G1897)&lt;&gt;SIGN(INDEX(Matches!$G$2:$G$201,MATCH($A1897&amp;"-2",Matches!$J$2:$J$201,0))-INDEX(Matches!$H$2:$H$201,MATCH($A1897&amp;"-2",Matches!$J$2:$J$201,0))),0,IF(F1897-G1897=INDEX(Matches!$G$2:$G$201,MATCH($A1897&amp;"-2",Matches!$J$2:$J$201,0))-INDEX(Matches!$H$2:$H$201,MATCH($A1897&amp;"-2",Matches!$J$2:$J$201,0)),3,2))))),""))</f>
        <v/>
      </c>
      <c r="Z1897" s="12" t="str">
        <f aca="false">IF(OR($B1897="",H1897="",I1897=""),"",IFERROR(IF(OR(INDEX(Matches!$I$2:$I$201,MATCH($A1897&amp;"-3",Matches!$J$2:$J$201,0))="Void",INDEX(Matches!$G$2:$G$201,MATCH($A1897&amp;"-3",Matches!$J$2:$J$201,0))="",INDEX(Matches!$H$2:$H$201,MATCH($A1897&amp;"-3",Matches!$J$2:$J$201,0))=""),"",IF(AND($C1897&lt;&gt;"",INDEX(Matches!$F$2:$F$201,MATCH($A1897&amp;"-3",Matches!$J$2:$J$201,0))&lt;&gt;"",$C1897&gt;=INDEX(Matches!$F$2:$F$201,MATCH($A1897&amp;"-3",Matches!$J$2:$J$201,0))),"",IF(AND(H1897=INDEX(Matches!$G$2:$G$201,MATCH($A1897&amp;"-3",Matches!$J$2:$J$201,0)),I1897=INDEX(Matches!$H$2:$H$201,MATCH($A1897&amp;"-3",Matches!$J$2:$J$201,0))),5,IF(SIGN(H1897-I1897)&lt;&gt;SIGN(INDEX(Matches!$G$2:$G$201,MATCH($A1897&amp;"-3",Matches!$J$2:$J$201,0))-INDEX(Matches!$H$2:$H$201,MATCH($A1897&amp;"-3",Matches!$J$2:$J$201,0))),0,IF(H1897-I1897=INDEX(Matches!$G$2:$G$201,MATCH($A1897&amp;"-3",Matches!$J$2:$J$201,0))-INDEX(Matches!$H$2:$H$201,MATCH($A1897&amp;"-3",Matches!$J$2:$J$201,0)),3,2))))),""))</f>
        <v/>
      </c>
      <c r="AA1897" s="12" t="str">
        <f aca="false">IF(OR($B1897="",J1897="",K1897=""),"",IFERROR(IF(OR(INDEX(Matches!$I$2:$I$201,MATCH($A1897&amp;"-4",Matches!$J$2:$J$201,0))="Void",INDEX(Matches!$G$2:$G$201,MATCH($A1897&amp;"-4",Matches!$J$2:$J$201,0))="",INDEX(Matches!$H$2:$H$201,MATCH($A1897&amp;"-4",Matches!$J$2:$J$201,0))=""),"",IF(AND($C1897&lt;&gt;"",INDEX(Matches!$F$2:$F$201,MATCH($A1897&amp;"-4",Matches!$J$2:$J$201,0))&lt;&gt;"",$C1897&gt;=INDEX(Matches!$F$2:$F$201,MATCH($A1897&amp;"-4",Matches!$J$2:$J$201,0))),"",IF(AND(J1897=INDEX(Matches!$G$2:$G$201,MATCH($A1897&amp;"-4",Matches!$J$2:$J$201,0)),K1897=INDEX(Matches!$H$2:$H$201,MATCH($A1897&amp;"-4",Matches!$J$2:$J$201,0))),5,IF(SIGN(J1897-K1897)&lt;&gt;SIGN(INDEX(Matches!$G$2:$G$201,MATCH($A1897&amp;"-4",Matches!$J$2:$J$201,0))-INDEX(Matches!$H$2:$H$201,MATCH($A1897&amp;"-4",Matches!$J$2:$J$201,0))),0,IF(J1897-K1897=INDEX(Matches!$G$2:$G$201,MATCH($A1897&amp;"-4",Matches!$J$2:$J$201,0))-INDEX(Matches!$H$2:$H$201,MATCH($A1897&amp;"-4",Matches!$J$2:$J$201,0)),3,2))))),""))</f>
        <v/>
      </c>
      <c r="AB1897" s="12" t="str">
        <f aca="false">IF(OR($B1897="",L1897="",M1897=""),"",IFERROR(IF(OR(INDEX(Matches!$I$2:$I$201,MATCH($A1897&amp;"-5",Matches!$J$2:$J$201,0))="Void",INDEX(Matches!$G$2:$G$201,MATCH($A1897&amp;"-5",Matches!$J$2:$J$201,0))="",INDEX(Matches!$H$2:$H$201,MATCH($A1897&amp;"-5",Matches!$J$2:$J$201,0))=""),"",IF(AND($C1897&lt;&gt;"",INDEX(Matches!$F$2:$F$201,MATCH($A1897&amp;"-5",Matches!$J$2:$J$201,0))&lt;&gt;"",$C1897&gt;=INDEX(Matches!$F$2:$F$201,MATCH($A1897&amp;"-5",Matches!$J$2:$J$201,0))),"",IF(AND(L1897=INDEX(Matches!$G$2:$G$201,MATCH($A1897&amp;"-5",Matches!$J$2:$J$201,0)),M1897=INDEX(Matches!$H$2:$H$201,MATCH($A1897&amp;"-5",Matches!$J$2:$J$201,0))),5,IF(SIGN(L1897-M1897)&lt;&gt;SIGN(INDEX(Matches!$G$2:$G$201,MATCH($A1897&amp;"-5",Matches!$J$2:$J$201,0))-INDEX(Matches!$H$2:$H$201,MATCH($A1897&amp;"-5",Matches!$J$2:$J$201,0))),0,IF(L1897-M1897=INDEX(Matches!$G$2:$G$201,MATCH($A1897&amp;"-5",Matches!$J$2:$J$201,0))-INDEX(Matches!$H$2:$H$201,MATCH($A1897&amp;"-5",Matches!$J$2:$J$201,0)),3,2))))),""))</f>
        <v/>
      </c>
      <c r="AC1897" s="12" t="str">
        <f aca="false">IF(OR($B1897="",N1897="",O1897=""),"",IFERROR(IF(OR(INDEX(Matches!$I$2:$I$201,MATCH($A1897&amp;"-6",Matches!$J$2:$J$201,0))="Void",INDEX(Matches!$G$2:$G$201,MATCH($A1897&amp;"-6",Matches!$J$2:$J$201,0))="",INDEX(Matches!$H$2:$H$201,MATCH($A1897&amp;"-6",Matches!$J$2:$J$201,0))=""),"",IF(AND($C1897&lt;&gt;"",INDEX(Matches!$F$2:$F$201,MATCH($A1897&amp;"-6",Matches!$J$2:$J$201,0))&lt;&gt;"",$C1897&gt;=INDEX(Matches!$F$2:$F$201,MATCH($A1897&amp;"-6",Matches!$J$2:$J$201,0))),"",IF(AND(N1897=INDEX(Matches!$G$2:$G$201,MATCH($A1897&amp;"-6",Matches!$J$2:$J$201,0)),O1897=INDEX(Matches!$H$2:$H$201,MATCH($A1897&amp;"-6",Matches!$J$2:$J$201,0))),5,IF(SIGN(N1897-O1897)&lt;&gt;SIGN(INDEX(Matches!$G$2:$G$201,MATCH($A1897&amp;"-6",Matches!$J$2:$J$201,0))-INDEX(Matches!$H$2:$H$201,MATCH($A1897&amp;"-6",Matches!$J$2:$J$201,0))),0,IF(N1897-O1897=INDEX(Matches!$G$2:$G$201,MATCH($A1897&amp;"-6",Matches!$J$2:$J$201,0))-INDEX(Matches!$H$2:$H$201,MATCH($A1897&amp;"-6",Matches!$J$2:$J$201,0)),3,2))))),""))</f>
        <v/>
      </c>
      <c r="AD1897" s="12" t="str">
        <f aca="false">IF(OR($B1897="",P1897="",Q1897=""),"",IFERROR(IF(OR(INDEX(Matches!$I$2:$I$201,MATCH($A1897&amp;"-7",Matches!$J$2:$J$201,0))="Void",INDEX(Matches!$G$2:$G$201,MATCH($A1897&amp;"-7",Matches!$J$2:$J$201,0))="",INDEX(Matches!$H$2:$H$201,MATCH($A1897&amp;"-7",Matches!$J$2:$J$201,0))=""),"",IF(AND($C1897&lt;&gt;"",INDEX(Matches!$F$2:$F$201,MATCH($A1897&amp;"-7",Matches!$J$2:$J$201,0))&lt;&gt;"",$C1897&gt;=INDEX(Matches!$F$2:$F$201,MATCH($A1897&amp;"-7",Matches!$J$2:$J$201,0))),"",IF(AND(P1897=INDEX(Matches!$G$2:$G$201,MATCH($A1897&amp;"-7",Matches!$J$2:$J$201,0)),Q1897=INDEX(Matches!$H$2:$H$201,MATCH($A1897&amp;"-7",Matches!$J$2:$J$201,0))),5,IF(SIGN(P1897-Q1897)&lt;&gt;SIGN(INDEX(Matches!$G$2:$G$201,MATCH($A1897&amp;"-7",Matches!$J$2:$J$201,0))-INDEX(Matches!$H$2:$H$201,MATCH($A1897&amp;"-7",Matches!$J$2:$J$201,0))),0,IF(P1897-Q1897=INDEX(Matches!$G$2:$G$201,MATCH($A1897&amp;"-7",Matches!$J$2:$J$201,0))-INDEX(Matches!$H$2:$H$201,MATCH($A1897&amp;"-7",Matches!$J$2:$J$201,0)),3,2))))),""))</f>
        <v/>
      </c>
      <c r="AE1897" s="12" t="str">
        <f aca="false">IF(OR($B1897="",R1897="",S1897=""),"",IFERROR(IF(OR(INDEX(Matches!$I$2:$I$201,MATCH($A1897&amp;"-8",Matches!$J$2:$J$201,0))="Void",INDEX(Matches!$G$2:$G$201,MATCH($A1897&amp;"-8",Matches!$J$2:$J$201,0))="",INDEX(Matches!$H$2:$H$201,MATCH($A1897&amp;"-8",Matches!$J$2:$J$201,0))=""),"",IF(AND($C1897&lt;&gt;"",INDEX(Matches!$F$2:$F$201,MATCH($A1897&amp;"-8",Matches!$J$2:$J$201,0))&lt;&gt;"",$C1897&gt;=INDEX(Matches!$F$2:$F$201,MATCH($A1897&amp;"-8",Matches!$J$2:$J$201,0))),"",IF(AND(R1897=INDEX(Matches!$G$2:$G$201,MATCH($A1897&amp;"-8",Matches!$J$2:$J$201,0)),S1897=INDEX(Matches!$H$2:$H$201,MATCH($A1897&amp;"-8",Matches!$J$2:$J$201,0))),5,IF(SIGN(R1897-S1897)&lt;&gt;SIGN(INDEX(Matches!$G$2:$G$201,MATCH($A1897&amp;"-8",Matches!$J$2:$J$201,0))-INDEX(Matches!$H$2:$H$201,MATCH($A1897&amp;"-8",Matches!$J$2:$J$201,0))),0,IF(R1897-S1897=INDEX(Matches!$G$2:$G$201,MATCH($A1897&amp;"-8",Matches!$J$2:$J$201,0))-INDEX(Matches!$H$2:$H$201,MATCH($A1897&amp;"-8",Matches!$J$2:$J$201,0)),3,2))))),""))</f>
        <v/>
      </c>
      <c r="AF1897" s="12" t="str">
        <f aca="false">IF(OR($B1897="",T1897="",U1897=""),"",IFERROR(IF(OR(INDEX(Matches!$I$2:$I$201,MATCH($A1897&amp;"-9",Matches!$J$2:$J$201,0))="Void",INDEX(Matches!$G$2:$G$201,MATCH($A1897&amp;"-9",Matches!$J$2:$J$201,0))="",INDEX(Matches!$H$2:$H$201,MATCH($A1897&amp;"-9",Matches!$J$2:$J$201,0))=""),"",IF(AND($C1897&lt;&gt;"",INDEX(Matches!$F$2:$F$201,MATCH($A1897&amp;"-9",Matches!$J$2:$J$201,0))&lt;&gt;"",$C1897&gt;=INDEX(Matches!$F$2:$F$201,MATCH($A1897&amp;"-9",Matches!$J$2:$J$201,0))),"",IF(AND(T1897=INDEX(Matches!$G$2:$G$201,MATCH($A1897&amp;"-9",Matches!$J$2:$J$201,0)),U1897=INDEX(Matches!$H$2:$H$201,MATCH($A1897&amp;"-9",Matches!$J$2:$J$201,0))),5,IF(SIGN(T1897-U1897)&lt;&gt;SIGN(INDEX(Matches!$G$2:$G$201,MATCH($A1897&amp;"-9",Matches!$J$2:$J$201,0))-INDEX(Matches!$H$2:$H$201,MATCH($A1897&amp;"-9",Matches!$J$2:$J$201,0))),0,IF(T1897-U1897=INDEX(Matches!$G$2:$G$201,MATCH($A1897&amp;"-9",Matches!$J$2:$J$201,0))-INDEX(Matches!$H$2:$H$201,MATCH($A1897&amp;"-9",Matches!$J$2:$J$201,0)),3,2))))),""))</f>
        <v/>
      </c>
      <c r="AG1897" s="12" t="str">
        <f aca="false">IF(OR($B1897="",V1897="",W1897=""),"",IFERROR(IF(OR(INDEX(Matches!$I$2:$I$201,MATCH($A1897&amp;"-10",Matches!$J$2:$J$201,0))="Void",INDEX(Matches!$G$2:$G$201,MATCH($A1897&amp;"-10",Matches!$J$2:$J$201,0))="",INDEX(Matches!$H$2:$H$201,MATCH($A1897&amp;"-10",Matches!$J$2:$J$201,0))=""),"",IF(AND($C1897&lt;&gt;"",INDEX(Matches!$F$2:$F$201,MATCH($A1897&amp;"-10",Matches!$J$2:$J$201,0))&lt;&gt;"",$C1897&gt;=INDEX(Matches!$F$2:$F$201,MATCH($A1897&amp;"-10",Matches!$J$2:$J$201,0))),"",IF(AND(V1897=INDEX(Matches!$G$2:$G$201,MATCH($A1897&amp;"-10",Matches!$J$2:$J$201,0)),W1897=INDEX(Matches!$H$2:$H$201,MATCH($A1897&amp;"-10",Matches!$J$2:$J$201,0))),5,IF(SIGN(V1897-W1897)&lt;&gt;SIGN(INDEX(Matches!$G$2:$G$201,MATCH($A1897&amp;"-10",Matches!$J$2:$J$201,0))-INDEX(Matches!$H$2:$H$201,MATCH($A1897&amp;"-10",Matches!$J$2:$J$201,0))),0,IF(V1897-W1897=INDEX(Matches!$G$2:$G$201,MATCH($A1897&amp;"-10",Matches!$J$2:$J$201,0))-INDEX(Matches!$H$2:$H$201,MATCH($A1897&amp;"-10",Matches!$J$2:$J$201,0)),3,2))))),""))</f>
        <v/>
      </c>
      <c r="AH1897" s="13" t="str">
        <f aca="false">IF($B1897="","",SUM(X1897:AG1897))</f>
        <v/>
      </c>
      <c r="AI1897" s="12" t="str">
        <f aca="false">IF($B1897="","",COUNTIF(X1897:AG1897,5))</f>
        <v/>
      </c>
      <c r="AJ1897" s="12" t="str">
        <f aca="false">IF($B1897="","",COUNTIF(X1897:AG1897,"&gt;=2"))</f>
        <v/>
      </c>
      <c r="AK1897" s="12" t="str">
        <f aca="false">IF($B1897="","",COUNT(X1897:AG1897))</f>
        <v/>
      </c>
    </row>
    <row r="1898" customFormat="false" ht="15" hidden="false" customHeight="false" outlineLevel="0" collapsed="false">
      <c r="A1898" s="7"/>
      <c r="B1898" s="7"/>
      <c r="C1898" s="11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12" t="str">
        <f aca="false">IF(OR($B1898="",D1898="",E1898=""),"",IFERROR(IF(OR(INDEX(Matches!$I$2:$I$201,MATCH($A1898&amp;"-1",Matches!$J$2:$J$201,0))="Void",INDEX(Matches!$G$2:$G$201,MATCH($A1898&amp;"-1",Matches!$J$2:$J$201,0))="",INDEX(Matches!$H$2:$H$201,MATCH($A1898&amp;"-1",Matches!$J$2:$J$201,0))=""),"",IF(AND($C1898&lt;&gt;"",INDEX(Matches!$F$2:$F$201,MATCH($A1898&amp;"-1",Matches!$J$2:$J$201,0))&lt;&gt;"",$C1898&gt;=INDEX(Matches!$F$2:$F$201,MATCH($A1898&amp;"-1",Matches!$J$2:$J$201,0))),"",IF(AND(D1898=INDEX(Matches!$G$2:$G$201,MATCH($A1898&amp;"-1",Matches!$J$2:$J$201,0)),E1898=INDEX(Matches!$H$2:$H$201,MATCH($A1898&amp;"-1",Matches!$J$2:$J$201,0))),5,IF(SIGN(D1898-E1898)&lt;&gt;SIGN(INDEX(Matches!$G$2:$G$201,MATCH($A1898&amp;"-1",Matches!$J$2:$J$201,0))-INDEX(Matches!$H$2:$H$201,MATCH($A1898&amp;"-1",Matches!$J$2:$J$201,0))),0,IF(D1898-E1898=INDEX(Matches!$G$2:$G$201,MATCH($A1898&amp;"-1",Matches!$J$2:$J$201,0))-INDEX(Matches!$H$2:$H$201,MATCH($A1898&amp;"-1",Matches!$J$2:$J$201,0)),3,2))))),""))</f>
        <v/>
      </c>
      <c r="Y1898" s="12" t="str">
        <f aca="false">IF(OR($B1898="",F1898="",G1898=""),"",IFERROR(IF(OR(INDEX(Matches!$I$2:$I$201,MATCH($A1898&amp;"-2",Matches!$J$2:$J$201,0))="Void",INDEX(Matches!$G$2:$G$201,MATCH($A1898&amp;"-2",Matches!$J$2:$J$201,0))="",INDEX(Matches!$H$2:$H$201,MATCH($A1898&amp;"-2",Matches!$J$2:$J$201,0))=""),"",IF(AND($C1898&lt;&gt;"",INDEX(Matches!$F$2:$F$201,MATCH($A1898&amp;"-2",Matches!$J$2:$J$201,0))&lt;&gt;"",$C1898&gt;=INDEX(Matches!$F$2:$F$201,MATCH($A1898&amp;"-2",Matches!$J$2:$J$201,0))),"",IF(AND(F1898=INDEX(Matches!$G$2:$G$201,MATCH($A1898&amp;"-2",Matches!$J$2:$J$201,0)),G1898=INDEX(Matches!$H$2:$H$201,MATCH($A1898&amp;"-2",Matches!$J$2:$J$201,0))),5,IF(SIGN(F1898-G1898)&lt;&gt;SIGN(INDEX(Matches!$G$2:$G$201,MATCH($A1898&amp;"-2",Matches!$J$2:$J$201,0))-INDEX(Matches!$H$2:$H$201,MATCH($A1898&amp;"-2",Matches!$J$2:$J$201,0))),0,IF(F1898-G1898=INDEX(Matches!$G$2:$G$201,MATCH($A1898&amp;"-2",Matches!$J$2:$J$201,0))-INDEX(Matches!$H$2:$H$201,MATCH($A1898&amp;"-2",Matches!$J$2:$J$201,0)),3,2))))),""))</f>
        <v/>
      </c>
      <c r="Z1898" s="12" t="str">
        <f aca="false">IF(OR($B1898="",H1898="",I1898=""),"",IFERROR(IF(OR(INDEX(Matches!$I$2:$I$201,MATCH($A1898&amp;"-3",Matches!$J$2:$J$201,0))="Void",INDEX(Matches!$G$2:$G$201,MATCH($A1898&amp;"-3",Matches!$J$2:$J$201,0))="",INDEX(Matches!$H$2:$H$201,MATCH($A1898&amp;"-3",Matches!$J$2:$J$201,0))=""),"",IF(AND($C1898&lt;&gt;"",INDEX(Matches!$F$2:$F$201,MATCH($A1898&amp;"-3",Matches!$J$2:$J$201,0))&lt;&gt;"",$C1898&gt;=INDEX(Matches!$F$2:$F$201,MATCH($A1898&amp;"-3",Matches!$J$2:$J$201,0))),"",IF(AND(H1898=INDEX(Matches!$G$2:$G$201,MATCH($A1898&amp;"-3",Matches!$J$2:$J$201,0)),I1898=INDEX(Matches!$H$2:$H$201,MATCH($A1898&amp;"-3",Matches!$J$2:$J$201,0))),5,IF(SIGN(H1898-I1898)&lt;&gt;SIGN(INDEX(Matches!$G$2:$G$201,MATCH($A1898&amp;"-3",Matches!$J$2:$J$201,0))-INDEX(Matches!$H$2:$H$201,MATCH($A1898&amp;"-3",Matches!$J$2:$J$201,0))),0,IF(H1898-I1898=INDEX(Matches!$G$2:$G$201,MATCH($A1898&amp;"-3",Matches!$J$2:$J$201,0))-INDEX(Matches!$H$2:$H$201,MATCH($A1898&amp;"-3",Matches!$J$2:$J$201,0)),3,2))))),""))</f>
        <v/>
      </c>
      <c r="AA1898" s="12" t="str">
        <f aca="false">IF(OR($B1898="",J1898="",K1898=""),"",IFERROR(IF(OR(INDEX(Matches!$I$2:$I$201,MATCH($A1898&amp;"-4",Matches!$J$2:$J$201,0))="Void",INDEX(Matches!$G$2:$G$201,MATCH($A1898&amp;"-4",Matches!$J$2:$J$201,0))="",INDEX(Matches!$H$2:$H$201,MATCH($A1898&amp;"-4",Matches!$J$2:$J$201,0))=""),"",IF(AND($C1898&lt;&gt;"",INDEX(Matches!$F$2:$F$201,MATCH($A1898&amp;"-4",Matches!$J$2:$J$201,0))&lt;&gt;"",$C1898&gt;=INDEX(Matches!$F$2:$F$201,MATCH($A1898&amp;"-4",Matches!$J$2:$J$201,0))),"",IF(AND(J1898=INDEX(Matches!$G$2:$G$201,MATCH($A1898&amp;"-4",Matches!$J$2:$J$201,0)),K1898=INDEX(Matches!$H$2:$H$201,MATCH($A1898&amp;"-4",Matches!$J$2:$J$201,0))),5,IF(SIGN(J1898-K1898)&lt;&gt;SIGN(INDEX(Matches!$G$2:$G$201,MATCH($A1898&amp;"-4",Matches!$J$2:$J$201,0))-INDEX(Matches!$H$2:$H$201,MATCH($A1898&amp;"-4",Matches!$J$2:$J$201,0))),0,IF(J1898-K1898=INDEX(Matches!$G$2:$G$201,MATCH($A1898&amp;"-4",Matches!$J$2:$J$201,0))-INDEX(Matches!$H$2:$H$201,MATCH($A1898&amp;"-4",Matches!$J$2:$J$201,0)),3,2))))),""))</f>
        <v/>
      </c>
      <c r="AB1898" s="12" t="str">
        <f aca="false">IF(OR($B1898="",L1898="",M1898=""),"",IFERROR(IF(OR(INDEX(Matches!$I$2:$I$201,MATCH($A1898&amp;"-5",Matches!$J$2:$J$201,0))="Void",INDEX(Matches!$G$2:$G$201,MATCH($A1898&amp;"-5",Matches!$J$2:$J$201,0))="",INDEX(Matches!$H$2:$H$201,MATCH($A1898&amp;"-5",Matches!$J$2:$J$201,0))=""),"",IF(AND($C1898&lt;&gt;"",INDEX(Matches!$F$2:$F$201,MATCH($A1898&amp;"-5",Matches!$J$2:$J$201,0))&lt;&gt;"",$C1898&gt;=INDEX(Matches!$F$2:$F$201,MATCH($A1898&amp;"-5",Matches!$J$2:$J$201,0))),"",IF(AND(L1898=INDEX(Matches!$G$2:$G$201,MATCH($A1898&amp;"-5",Matches!$J$2:$J$201,0)),M1898=INDEX(Matches!$H$2:$H$201,MATCH($A1898&amp;"-5",Matches!$J$2:$J$201,0))),5,IF(SIGN(L1898-M1898)&lt;&gt;SIGN(INDEX(Matches!$G$2:$G$201,MATCH($A1898&amp;"-5",Matches!$J$2:$J$201,0))-INDEX(Matches!$H$2:$H$201,MATCH($A1898&amp;"-5",Matches!$J$2:$J$201,0))),0,IF(L1898-M1898=INDEX(Matches!$G$2:$G$201,MATCH($A1898&amp;"-5",Matches!$J$2:$J$201,0))-INDEX(Matches!$H$2:$H$201,MATCH($A1898&amp;"-5",Matches!$J$2:$J$201,0)),3,2))))),""))</f>
        <v/>
      </c>
      <c r="AC1898" s="12" t="str">
        <f aca="false">IF(OR($B1898="",N1898="",O1898=""),"",IFERROR(IF(OR(INDEX(Matches!$I$2:$I$201,MATCH($A1898&amp;"-6",Matches!$J$2:$J$201,0))="Void",INDEX(Matches!$G$2:$G$201,MATCH($A1898&amp;"-6",Matches!$J$2:$J$201,0))="",INDEX(Matches!$H$2:$H$201,MATCH($A1898&amp;"-6",Matches!$J$2:$J$201,0))=""),"",IF(AND($C1898&lt;&gt;"",INDEX(Matches!$F$2:$F$201,MATCH($A1898&amp;"-6",Matches!$J$2:$J$201,0))&lt;&gt;"",$C1898&gt;=INDEX(Matches!$F$2:$F$201,MATCH($A1898&amp;"-6",Matches!$J$2:$J$201,0))),"",IF(AND(N1898=INDEX(Matches!$G$2:$G$201,MATCH($A1898&amp;"-6",Matches!$J$2:$J$201,0)),O1898=INDEX(Matches!$H$2:$H$201,MATCH($A1898&amp;"-6",Matches!$J$2:$J$201,0))),5,IF(SIGN(N1898-O1898)&lt;&gt;SIGN(INDEX(Matches!$G$2:$G$201,MATCH($A1898&amp;"-6",Matches!$J$2:$J$201,0))-INDEX(Matches!$H$2:$H$201,MATCH($A1898&amp;"-6",Matches!$J$2:$J$201,0))),0,IF(N1898-O1898=INDEX(Matches!$G$2:$G$201,MATCH($A1898&amp;"-6",Matches!$J$2:$J$201,0))-INDEX(Matches!$H$2:$H$201,MATCH($A1898&amp;"-6",Matches!$J$2:$J$201,0)),3,2))))),""))</f>
        <v/>
      </c>
      <c r="AD1898" s="12" t="str">
        <f aca="false">IF(OR($B1898="",P1898="",Q1898=""),"",IFERROR(IF(OR(INDEX(Matches!$I$2:$I$201,MATCH($A1898&amp;"-7",Matches!$J$2:$J$201,0))="Void",INDEX(Matches!$G$2:$G$201,MATCH($A1898&amp;"-7",Matches!$J$2:$J$201,0))="",INDEX(Matches!$H$2:$H$201,MATCH($A1898&amp;"-7",Matches!$J$2:$J$201,0))=""),"",IF(AND($C1898&lt;&gt;"",INDEX(Matches!$F$2:$F$201,MATCH($A1898&amp;"-7",Matches!$J$2:$J$201,0))&lt;&gt;"",$C1898&gt;=INDEX(Matches!$F$2:$F$201,MATCH($A1898&amp;"-7",Matches!$J$2:$J$201,0))),"",IF(AND(P1898=INDEX(Matches!$G$2:$G$201,MATCH($A1898&amp;"-7",Matches!$J$2:$J$201,0)),Q1898=INDEX(Matches!$H$2:$H$201,MATCH($A1898&amp;"-7",Matches!$J$2:$J$201,0))),5,IF(SIGN(P1898-Q1898)&lt;&gt;SIGN(INDEX(Matches!$G$2:$G$201,MATCH($A1898&amp;"-7",Matches!$J$2:$J$201,0))-INDEX(Matches!$H$2:$H$201,MATCH($A1898&amp;"-7",Matches!$J$2:$J$201,0))),0,IF(P1898-Q1898=INDEX(Matches!$G$2:$G$201,MATCH($A1898&amp;"-7",Matches!$J$2:$J$201,0))-INDEX(Matches!$H$2:$H$201,MATCH($A1898&amp;"-7",Matches!$J$2:$J$201,0)),3,2))))),""))</f>
        <v/>
      </c>
      <c r="AE1898" s="12" t="str">
        <f aca="false">IF(OR($B1898="",R1898="",S1898=""),"",IFERROR(IF(OR(INDEX(Matches!$I$2:$I$201,MATCH($A1898&amp;"-8",Matches!$J$2:$J$201,0))="Void",INDEX(Matches!$G$2:$G$201,MATCH($A1898&amp;"-8",Matches!$J$2:$J$201,0))="",INDEX(Matches!$H$2:$H$201,MATCH($A1898&amp;"-8",Matches!$J$2:$J$201,0))=""),"",IF(AND($C1898&lt;&gt;"",INDEX(Matches!$F$2:$F$201,MATCH($A1898&amp;"-8",Matches!$J$2:$J$201,0))&lt;&gt;"",$C1898&gt;=INDEX(Matches!$F$2:$F$201,MATCH($A1898&amp;"-8",Matches!$J$2:$J$201,0))),"",IF(AND(R1898=INDEX(Matches!$G$2:$G$201,MATCH($A1898&amp;"-8",Matches!$J$2:$J$201,0)),S1898=INDEX(Matches!$H$2:$H$201,MATCH($A1898&amp;"-8",Matches!$J$2:$J$201,0))),5,IF(SIGN(R1898-S1898)&lt;&gt;SIGN(INDEX(Matches!$G$2:$G$201,MATCH($A1898&amp;"-8",Matches!$J$2:$J$201,0))-INDEX(Matches!$H$2:$H$201,MATCH($A1898&amp;"-8",Matches!$J$2:$J$201,0))),0,IF(R1898-S1898=INDEX(Matches!$G$2:$G$201,MATCH($A1898&amp;"-8",Matches!$J$2:$J$201,0))-INDEX(Matches!$H$2:$H$201,MATCH($A1898&amp;"-8",Matches!$J$2:$J$201,0)),3,2))))),""))</f>
        <v/>
      </c>
      <c r="AF1898" s="12" t="str">
        <f aca="false">IF(OR($B1898="",T1898="",U1898=""),"",IFERROR(IF(OR(INDEX(Matches!$I$2:$I$201,MATCH($A1898&amp;"-9",Matches!$J$2:$J$201,0))="Void",INDEX(Matches!$G$2:$G$201,MATCH($A1898&amp;"-9",Matches!$J$2:$J$201,0))="",INDEX(Matches!$H$2:$H$201,MATCH($A1898&amp;"-9",Matches!$J$2:$J$201,0))=""),"",IF(AND($C1898&lt;&gt;"",INDEX(Matches!$F$2:$F$201,MATCH($A1898&amp;"-9",Matches!$J$2:$J$201,0))&lt;&gt;"",$C1898&gt;=INDEX(Matches!$F$2:$F$201,MATCH($A1898&amp;"-9",Matches!$J$2:$J$201,0))),"",IF(AND(T1898=INDEX(Matches!$G$2:$G$201,MATCH($A1898&amp;"-9",Matches!$J$2:$J$201,0)),U1898=INDEX(Matches!$H$2:$H$201,MATCH($A1898&amp;"-9",Matches!$J$2:$J$201,0))),5,IF(SIGN(T1898-U1898)&lt;&gt;SIGN(INDEX(Matches!$G$2:$G$201,MATCH($A1898&amp;"-9",Matches!$J$2:$J$201,0))-INDEX(Matches!$H$2:$H$201,MATCH($A1898&amp;"-9",Matches!$J$2:$J$201,0))),0,IF(T1898-U1898=INDEX(Matches!$G$2:$G$201,MATCH($A1898&amp;"-9",Matches!$J$2:$J$201,0))-INDEX(Matches!$H$2:$H$201,MATCH($A1898&amp;"-9",Matches!$J$2:$J$201,0)),3,2))))),""))</f>
        <v/>
      </c>
      <c r="AG1898" s="12" t="str">
        <f aca="false">IF(OR($B1898="",V1898="",W1898=""),"",IFERROR(IF(OR(INDEX(Matches!$I$2:$I$201,MATCH($A1898&amp;"-10",Matches!$J$2:$J$201,0))="Void",INDEX(Matches!$G$2:$G$201,MATCH($A1898&amp;"-10",Matches!$J$2:$J$201,0))="",INDEX(Matches!$H$2:$H$201,MATCH($A1898&amp;"-10",Matches!$J$2:$J$201,0))=""),"",IF(AND($C1898&lt;&gt;"",INDEX(Matches!$F$2:$F$201,MATCH($A1898&amp;"-10",Matches!$J$2:$J$201,0))&lt;&gt;"",$C1898&gt;=INDEX(Matches!$F$2:$F$201,MATCH($A1898&amp;"-10",Matches!$J$2:$J$201,0))),"",IF(AND(V1898=INDEX(Matches!$G$2:$G$201,MATCH($A1898&amp;"-10",Matches!$J$2:$J$201,0)),W1898=INDEX(Matches!$H$2:$H$201,MATCH($A1898&amp;"-10",Matches!$J$2:$J$201,0))),5,IF(SIGN(V1898-W1898)&lt;&gt;SIGN(INDEX(Matches!$G$2:$G$201,MATCH($A1898&amp;"-10",Matches!$J$2:$J$201,0))-INDEX(Matches!$H$2:$H$201,MATCH($A1898&amp;"-10",Matches!$J$2:$J$201,0))),0,IF(V1898-W1898=INDEX(Matches!$G$2:$G$201,MATCH($A1898&amp;"-10",Matches!$J$2:$J$201,0))-INDEX(Matches!$H$2:$H$201,MATCH($A1898&amp;"-10",Matches!$J$2:$J$201,0)),3,2))))),""))</f>
        <v/>
      </c>
      <c r="AH1898" s="13" t="str">
        <f aca="false">IF($B1898="","",SUM(X1898:AG1898))</f>
        <v/>
      </c>
      <c r="AI1898" s="12" t="str">
        <f aca="false">IF($B1898="","",COUNTIF(X1898:AG1898,5))</f>
        <v/>
      </c>
      <c r="AJ1898" s="12" t="str">
        <f aca="false">IF($B1898="","",COUNTIF(X1898:AG1898,"&gt;=2"))</f>
        <v/>
      </c>
      <c r="AK1898" s="12" t="str">
        <f aca="false">IF($B1898="","",COUNT(X1898:AG1898))</f>
        <v/>
      </c>
    </row>
    <row r="1899" customFormat="false" ht="15" hidden="false" customHeight="false" outlineLevel="0" collapsed="false">
      <c r="A1899" s="7"/>
      <c r="B1899" s="7"/>
      <c r="C1899" s="11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12" t="str">
        <f aca="false">IF(OR($B1899="",D1899="",E1899=""),"",IFERROR(IF(OR(INDEX(Matches!$I$2:$I$201,MATCH($A1899&amp;"-1",Matches!$J$2:$J$201,0))="Void",INDEX(Matches!$G$2:$G$201,MATCH($A1899&amp;"-1",Matches!$J$2:$J$201,0))="",INDEX(Matches!$H$2:$H$201,MATCH($A1899&amp;"-1",Matches!$J$2:$J$201,0))=""),"",IF(AND($C1899&lt;&gt;"",INDEX(Matches!$F$2:$F$201,MATCH($A1899&amp;"-1",Matches!$J$2:$J$201,0))&lt;&gt;"",$C1899&gt;=INDEX(Matches!$F$2:$F$201,MATCH($A1899&amp;"-1",Matches!$J$2:$J$201,0))),"",IF(AND(D1899=INDEX(Matches!$G$2:$G$201,MATCH($A1899&amp;"-1",Matches!$J$2:$J$201,0)),E1899=INDEX(Matches!$H$2:$H$201,MATCH($A1899&amp;"-1",Matches!$J$2:$J$201,0))),5,IF(SIGN(D1899-E1899)&lt;&gt;SIGN(INDEX(Matches!$G$2:$G$201,MATCH($A1899&amp;"-1",Matches!$J$2:$J$201,0))-INDEX(Matches!$H$2:$H$201,MATCH($A1899&amp;"-1",Matches!$J$2:$J$201,0))),0,IF(D1899-E1899=INDEX(Matches!$G$2:$G$201,MATCH($A1899&amp;"-1",Matches!$J$2:$J$201,0))-INDEX(Matches!$H$2:$H$201,MATCH($A1899&amp;"-1",Matches!$J$2:$J$201,0)),3,2))))),""))</f>
        <v/>
      </c>
      <c r="Y1899" s="12" t="str">
        <f aca="false">IF(OR($B1899="",F1899="",G1899=""),"",IFERROR(IF(OR(INDEX(Matches!$I$2:$I$201,MATCH($A1899&amp;"-2",Matches!$J$2:$J$201,0))="Void",INDEX(Matches!$G$2:$G$201,MATCH($A1899&amp;"-2",Matches!$J$2:$J$201,0))="",INDEX(Matches!$H$2:$H$201,MATCH($A1899&amp;"-2",Matches!$J$2:$J$201,0))=""),"",IF(AND($C1899&lt;&gt;"",INDEX(Matches!$F$2:$F$201,MATCH($A1899&amp;"-2",Matches!$J$2:$J$201,0))&lt;&gt;"",$C1899&gt;=INDEX(Matches!$F$2:$F$201,MATCH($A1899&amp;"-2",Matches!$J$2:$J$201,0))),"",IF(AND(F1899=INDEX(Matches!$G$2:$G$201,MATCH($A1899&amp;"-2",Matches!$J$2:$J$201,0)),G1899=INDEX(Matches!$H$2:$H$201,MATCH($A1899&amp;"-2",Matches!$J$2:$J$201,0))),5,IF(SIGN(F1899-G1899)&lt;&gt;SIGN(INDEX(Matches!$G$2:$G$201,MATCH($A1899&amp;"-2",Matches!$J$2:$J$201,0))-INDEX(Matches!$H$2:$H$201,MATCH($A1899&amp;"-2",Matches!$J$2:$J$201,0))),0,IF(F1899-G1899=INDEX(Matches!$G$2:$G$201,MATCH($A1899&amp;"-2",Matches!$J$2:$J$201,0))-INDEX(Matches!$H$2:$H$201,MATCH($A1899&amp;"-2",Matches!$J$2:$J$201,0)),3,2))))),""))</f>
        <v/>
      </c>
      <c r="Z1899" s="12" t="str">
        <f aca="false">IF(OR($B1899="",H1899="",I1899=""),"",IFERROR(IF(OR(INDEX(Matches!$I$2:$I$201,MATCH($A1899&amp;"-3",Matches!$J$2:$J$201,0))="Void",INDEX(Matches!$G$2:$G$201,MATCH($A1899&amp;"-3",Matches!$J$2:$J$201,0))="",INDEX(Matches!$H$2:$H$201,MATCH($A1899&amp;"-3",Matches!$J$2:$J$201,0))=""),"",IF(AND($C1899&lt;&gt;"",INDEX(Matches!$F$2:$F$201,MATCH($A1899&amp;"-3",Matches!$J$2:$J$201,0))&lt;&gt;"",$C1899&gt;=INDEX(Matches!$F$2:$F$201,MATCH($A1899&amp;"-3",Matches!$J$2:$J$201,0))),"",IF(AND(H1899=INDEX(Matches!$G$2:$G$201,MATCH($A1899&amp;"-3",Matches!$J$2:$J$201,0)),I1899=INDEX(Matches!$H$2:$H$201,MATCH($A1899&amp;"-3",Matches!$J$2:$J$201,0))),5,IF(SIGN(H1899-I1899)&lt;&gt;SIGN(INDEX(Matches!$G$2:$G$201,MATCH($A1899&amp;"-3",Matches!$J$2:$J$201,0))-INDEX(Matches!$H$2:$H$201,MATCH($A1899&amp;"-3",Matches!$J$2:$J$201,0))),0,IF(H1899-I1899=INDEX(Matches!$G$2:$G$201,MATCH($A1899&amp;"-3",Matches!$J$2:$J$201,0))-INDEX(Matches!$H$2:$H$201,MATCH($A1899&amp;"-3",Matches!$J$2:$J$201,0)),3,2))))),""))</f>
        <v/>
      </c>
      <c r="AA1899" s="12" t="str">
        <f aca="false">IF(OR($B1899="",J1899="",K1899=""),"",IFERROR(IF(OR(INDEX(Matches!$I$2:$I$201,MATCH($A1899&amp;"-4",Matches!$J$2:$J$201,0))="Void",INDEX(Matches!$G$2:$G$201,MATCH($A1899&amp;"-4",Matches!$J$2:$J$201,0))="",INDEX(Matches!$H$2:$H$201,MATCH($A1899&amp;"-4",Matches!$J$2:$J$201,0))=""),"",IF(AND($C1899&lt;&gt;"",INDEX(Matches!$F$2:$F$201,MATCH($A1899&amp;"-4",Matches!$J$2:$J$201,0))&lt;&gt;"",$C1899&gt;=INDEX(Matches!$F$2:$F$201,MATCH($A1899&amp;"-4",Matches!$J$2:$J$201,0))),"",IF(AND(J1899=INDEX(Matches!$G$2:$G$201,MATCH($A1899&amp;"-4",Matches!$J$2:$J$201,0)),K1899=INDEX(Matches!$H$2:$H$201,MATCH($A1899&amp;"-4",Matches!$J$2:$J$201,0))),5,IF(SIGN(J1899-K1899)&lt;&gt;SIGN(INDEX(Matches!$G$2:$G$201,MATCH($A1899&amp;"-4",Matches!$J$2:$J$201,0))-INDEX(Matches!$H$2:$H$201,MATCH($A1899&amp;"-4",Matches!$J$2:$J$201,0))),0,IF(J1899-K1899=INDEX(Matches!$G$2:$G$201,MATCH($A1899&amp;"-4",Matches!$J$2:$J$201,0))-INDEX(Matches!$H$2:$H$201,MATCH($A1899&amp;"-4",Matches!$J$2:$J$201,0)),3,2))))),""))</f>
        <v/>
      </c>
      <c r="AB1899" s="12" t="str">
        <f aca="false">IF(OR($B1899="",L1899="",M1899=""),"",IFERROR(IF(OR(INDEX(Matches!$I$2:$I$201,MATCH($A1899&amp;"-5",Matches!$J$2:$J$201,0))="Void",INDEX(Matches!$G$2:$G$201,MATCH($A1899&amp;"-5",Matches!$J$2:$J$201,0))="",INDEX(Matches!$H$2:$H$201,MATCH($A1899&amp;"-5",Matches!$J$2:$J$201,0))=""),"",IF(AND($C1899&lt;&gt;"",INDEX(Matches!$F$2:$F$201,MATCH($A1899&amp;"-5",Matches!$J$2:$J$201,0))&lt;&gt;"",$C1899&gt;=INDEX(Matches!$F$2:$F$201,MATCH($A1899&amp;"-5",Matches!$J$2:$J$201,0))),"",IF(AND(L1899=INDEX(Matches!$G$2:$G$201,MATCH($A1899&amp;"-5",Matches!$J$2:$J$201,0)),M1899=INDEX(Matches!$H$2:$H$201,MATCH($A1899&amp;"-5",Matches!$J$2:$J$201,0))),5,IF(SIGN(L1899-M1899)&lt;&gt;SIGN(INDEX(Matches!$G$2:$G$201,MATCH($A1899&amp;"-5",Matches!$J$2:$J$201,0))-INDEX(Matches!$H$2:$H$201,MATCH($A1899&amp;"-5",Matches!$J$2:$J$201,0))),0,IF(L1899-M1899=INDEX(Matches!$G$2:$G$201,MATCH($A1899&amp;"-5",Matches!$J$2:$J$201,0))-INDEX(Matches!$H$2:$H$201,MATCH($A1899&amp;"-5",Matches!$J$2:$J$201,0)),3,2))))),""))</f>
        <v/>
      </c>
      <c r="AC1899" s="12" t="str">
        <f aca="false">IF(OR($B1899="",N1899="",O1899=""),"",IFERROR(IF(OR(INDEX(Matches!$I$2:$I$201,MATCH($A1899&amp;"-6",Matches!$J$2:$J$201,0))="Void",INDEX(Matches!$G$2:$G$201,MATCH($A1899&amp;"-6",Matches!$J$2:$J$201,0))="",INDEX(Matches!$H$2:$H$201,MATCH($A1899&amp;"-6",Matches!$J$2:$J$201,0))=""),"",IF(AND($C1899&lt;&gt;"",INDEX(Matches!$F$2:$F$201,MATCH($A1899&amp;"-6",Matches!$J$2:$J$201,0))&lt;&gt;"",$C1899&gt;=INDEX(Matches!$F$2:$F$201,MATCH($A1899&amp;"-6",Matches!$J$2:$J$201,0))),"",IF(AND(N1899=INDEX(Matches!$G$2:$G$201,MATCH($A1899&amp;"-6",Matches!$J$2:$J$201,0)),O1899=INDEX(Matches!$H$2:$H$201,MATCH($A1899&amp;"-6",Matches!$J$2:$J$201,0))),5,IF(SIGN(N1899-O1899)&lt;&gt;SIGN(INDEX(Matches!$G$2:$G$201,MATCH($A1899&amp;"-6",Matches!$J$2:$J$201,0))-INDEX(Matches!$H$2:$H$201,MATCH($A1899&amp;"-6",Matches!$J$2:$J$201,0))),0,IF(N1899-O1899=INDEX(Matches!$G$2:$G$201,MATCH($A1899&amp;"-6",Matches!$J$2:$J$201,0))-INDEX(Matches!$H$2:$H$201,MATCH($A1899&amp;"-6",Matches!$J$2:$J$201,0)),3,2))))),""))</f>
        <v/>
      </c>
      <c r="AD1899" s="12" t="str">
        <f aca="false">IF(OR($B1899="",P1899="",Q1899=""),"",IFERROR(IF(OR(INDEX(Matches!$I$2:$I$201,MATCH($A1899&amp;"-7",Matches!$J$2:$J$201,0))="Void",INDEX(Matches!$G$2:$G$201,MATCH($A1899&amp;"-7",Matches!$J$2:$J$201,0))="",INDEX(Matches!$H$2:$H$201,MATCH($A1899&amp;"-7",Matches!$J$2:$J$201,0))=""),"",IF(AND($C1899&lt;&gt;"",INDEX(Matches!$F$2:$F$201,MATCH($A1899&amp;"-7",Matches!$J$2:$J$201,0))&lt;&gt;"",$C1899&gt;=INDEX(Matches!$F$2:$F$201,MATCH($A1899&amp;"-7",Matches!$J$2:$J$201,0))),"",IF(AND(P1899=INDEX(Matches!$G$2:$G$201,MATCH($A1899&amp;"-7",Matches!$J$2:$J$201,0)),Q1899=INDEX(Matches!$H$2:$H$201,MATCH($A1899&amp;"-7",Matches!$J$2:$J$201,0))),5,IF(SIGN(P1899-Q1899)&lt;&gt;SIGN(INDEX(Matches!$G$2:$G$201,MATCH($A1899&amp;"-7",Matches!$J$2:$J$201,0))-INDEX(Matches!$H$2:$H$201,MATCH($A1899&amp;"-7",Matches!$J$2:$J$201,0))),0,IF(P1899-Q1899=INDEX(Matches!$G$2:$G$201,MATCH($A1899&amp;"-7",Matches!$J$2:$J$201,0))-INDEX(Matches!$H$2:$H$201,MATCH($A1899&amp;"-7",Matches!$J$2:$J$201,0)),3,2))))),""))</f>
        <v/>
      </c>
      <c r="AE1899" s="12" t="str">
        <f aca="false">IF(OR($B1899="",R1899="",S1899=""),"",IFERROR(IF(OR(INDEX(Matches!$I$2:$I$201,MATCH($A1899&amp;"-8",Matches!$J$2:$J$201,0))="Void",INDEX(Matches!$G$2:$G$201,MATCH($A1899&amp;"-8",Matches!$J$2:$J$201,0))="",INDEX(Matches!$H$2:$H$201,MATCH($A1899&amp;"-8",Matches!$J$2:$J$201,0))=""),"",IF(AND($C1899&lt;&gt;"",INDEX(Matches!$F$2:$F$201,MATCH($A1899&amp;"-8",Matches!$J$2:$J$201,0))&lt;&gt;"",$C1899&gt;=INDEX(Matches!$F$2:$F$201,MATCH($A1899&amp;"-8",Matches!$J$2:$J$201,0))),"",IF(AND(R1899=INDEX(Matches!$G$2:$G$201,MATCH($A1899&amp;"-8",Matches!$J$2:$J$201,0)),S1899=INDEX(Matches!$H$2:$H$201,MATCH($A1899&amp;"-8",Matches!$J$2:$J$201,0))),5,IF(SIGN(R1899-S1899)&lt;&gt;SIGN(INDEX(Matches!$G$2:$G$201,MATCH($A1899&amp;"-8",Matches!$J$2:$J$201,0))-INDEX(Matches!$H$2:$H$201,MATCH($A1899&amp;"-8",Matches!$J$2:$J$201,0))),0,IF(R1899-S1899=INDEX(Matches!$G$2:$G$201,MATCH($A1899&amp;"-8",Matches!$J$2:$J$201,0))-INDEX(Matches!$H$2:$H$201,MATCH($A1899&amp;"-8",Matches!$J$2:$J$201,0)),3,2))))),""))</f>
        <v/>
      </c>
      <c r="AF1899" s="12" t="str">
        <f aca="false">IF(OR($B1899="",T1899="",U1899=""),"",IFERROR(IF(OR(INDEX(Matches!$I$2:$I$201,MATCH($A1899&amp;"-9",Matches!$J$2:$J$201,0))="Void",INDEX(Matches!$G$2:$G$201,MATCH($A1899&amp;"-9",Matches!$J$2:$J$201,0))="",INDEX(Matches!$H$2:$H$201,MATCH($A1899&amp;"-9",Matches!$J$2:$J$201,0))=""),"",IF(AND($C1899&lt;&gt;"",INDEX(Matches!$F$2:$F$201,MATCH($A1899&amp;"-9",Matches!$J$2:$J$201,0))&lt;&gt;"",$C1899&gt;=INDEX(Matches!$F$2:$F$201,MATCH($A1899&amp;"-9",Matches!$J$2:$J$201,0))),"",IF(AND(T1899=INDEX(Matches!$G$2:$G$201,MATCH($A1899&amp;"-9",Matches!$J$2:$J$201,0)),U1899=INDEX(Matches!$H$2:$H$201,MATCH($A1899&amp;"-9",Matches!$J$2:$J$201,0))),5,IF(SIGN(T1899-U1899)&lt;&gt;SIGN(INDEX(Matches!$G$2:$G$201,MATCH($A1899&amp;"-9",Matches!$J$2:$J$201,0))-INDEX(Matches!$H$2:$H$201,MATCH($A1899&amp;"-9",Matches!$J$2:$J$201,0))),0,IF(T1899-U1899=INDEX(Matches!$G$2:$G$201,MATCH($A1899&amp;"-9",Matches!$J$2:$J$201,0))-INDEX(Matches!$H$2:$H$201,MATCH($A1899&amp;"-9",Matches!$J$2:$J$201,0)),3,2))))),""))</f>
        <v/>
      </c>
      <c r="AG1899" s="12" t="str">
        <f aca="false">IF(OR($B1899="",V1899="",W1899=""),"",IFERROR(IF(OR(INDEX(Matches!$I$2:$I$201,MATCH($A1899&amp;"-10",Matches!$J$2:$J$201,0))="Void",INDEX(Matches!$G$2:$G$201,MATCH($A1899&amp;"-10",Matches!$J$2:$J$201,0))="",INDEX(Matches!$H$2:$H$201,MATCH($A1899&amp;"-10",Matches!$J$2:$J$201,0))=""),"",IF(AND($C1899&lt;&gt;"",INDEX(Matches!$F$2:$F$201,MATCH($A1899&amp;"-10",Matches!$J$2:$J$201,0))&lt;&gt;"",$C1899&gt;=INDEX(Matches!$F$2:$F$201,MATCH($A1899&amp;"-10",Matches!$J$2:$J$201,0))),"",IF(AND(V1899=INDEX(Matches!$G$2:$G$201,MATCH($A1899&amp;"-10",Matches!$J$2:$J$201,0)),W1899=INDEX(Matches!$H$2:$H$201,MATCH($A1899&amp;"-10",Matches!$J$2:$J$201,0))),5,IF(SIGN(V1899-W1899)&lt;&gt;SIGN(INDEX(Matches!$G$2:$G$201,MATCH($A1899&amp;"-10",Matches!$J$2:$J$201,0))-INDEX(Matches!$H$2:$H$201,MATCH($A1899&amp;"-10",Matches!$J$2:$J$201,0))),0,IF(V1899-W1899=INDEX(Matches!$G$2:$G$201,MATCH($A1899&amp;"-10",Matches!$J$2:$J$201,0))-INDEX(Matches!$H$2:$H$201,MATCH($A1899&amp;"-10",Matches!$J$2:$J$201,0)),3,2))))),""))</f>
        <v/>
      </c>
      <c r="AH1899" s="13" t="str">
        <f aca="false">IF($B1899="","",SUM(X1899:AG1899))</f>
        <v/>
      </c>
      <c r="AI1899" s="12" t="str">
        <f aca="false">IF($B1899="","",COUNTIF(X1899:AG1899,5))</f>
        <v/>
      </c>
      <c r="AJ1899" s="12" t="str">
        <f aca="false">IF($B1899="","",COUNTIF(X1899:AG1899,"&gt;=2"))</f>
        <v/>
      </c>
      <c r="AK1899" s="12" t="str">
        <f aca="false">IF($B1899="","",COUNT(X1899:AG1899))</f>
        <v/>
      </c>
    </row>
    <row r="1900" customFormat="false" ht="15" hidden="false" customHeight="false" outlineLevel="0" collapsed="false">
      <c r="A1900" s="7"/>
      <c r="B1900" s="7"/>
      <c r="C1900" s="11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12" t="str">
        <f aca="false">IF(OR($B1900="",D1900="",E1900=""),"",IFERROR(IF(OR(INDEX(Matches!$I$2:$I$201,MATCH($A1900&amp;"-1",Matches!$J$2:$J$201,0))="Void",INDEX(Matches!$G$2:$G$201,MATCH($A1900&amp;"-1",Matches!$J$2:$J$201,0))="",INDEX(Matches!$H$2:$H$201,MATCH($A1900&amp;"-1",Matches!$J$2:$J$201,0))=""),"",IF(AND($C1900&lt;&gt;"",INDEX(Matches!$F$2:$F$201,MATCH($A1900&amp;"-1",Matches!$J$2:$J$201,0))&lt;&gt;"",$C1900&gt;=INDEX(Matches!$F$2:$F$201,MATCH($A1900&amp;"-1",Matches!$J$2:$J$201,0))),"",IF(AND(D1900=INDEX(Matches!$G$2:$G$201,MATCH($A1900&amp;"-1",Matches!$J$2:$J$201,0)),E1900=INDEX(Matches!$H$2:$H$201,MATCH($A1900&amp;"-1",Matches!$J$2:$J$201,0))),5,IF(SIGN(D1900-E1900)&lt;&gt;SIGN(INDEX(Matches!$G$2:$G$201,MATCH($A1900&amp;"-1",Matches!$J$2:$J$201,0))-INDEX(Matches!$H$2:$H$201,MATCH($A1900&amp;"-1",Matches!$J$2:$J$201,0))),0,IF(D1900-E1900=INDEX(Matches!$G$2:$G$201,MATCH($A1900&amp;"-1",Matches!$J$2:$J$201,0))-INDEX(Matches!$H$2:$H$201,MATCH($A1900&amp;"-1",Matches!$J$2:$J$201,0)),3,2))))),""))</f>
        <v/>
      </c>
      <c r="Y1900" s="12" t="str">
        <f aca="false">IF(OR($B1900="",F1900="",G1900=""),"",IFERROR(IF(OR(INDEX(Matches!$I$2:$I$201,MATCH($A1900&amp;"-2",Matches!$J$2:$J$201,0))="Void",INDEX(Matches!$G$2:$G$201,MATCH($A1900&amp;"-2",Matches!$J$2:$J$201,0))="",INDEX(Matches!$H$2:$H$201,MATCH($A1900&amp;"-2",Matches!$J$2:$J$201,0))=""),"",IF(AND($C1900&lt;&gt;"",INDEX(Matches!$F$2:$F$201,MATCH($A1900&amp;"-2",Matches!$J$2:$J$201,0))&lt;&gt;"",$C1900&gt;=INDEX(Matches!$F$2:$F$201,MATCH($A1900&amp;"-2",Matches!$J$2:$J$201,0))),"",IF(AND(F1900=INDEX(Matches!$G$2:$G$201,MATCH($A1900&amp;"-2",Matches!$J$2:$J$201,0)),G1900=INDEX(Matches!$H$2:$H$201,MATCH($A1900&amp;"-2",Matches!$J$2:$J$201,0))),5,IF(SIGN(F1900-G1900)&lt;&gt;SIGN(INDEX(Matches!$G$2:$G$201,MATCH($A1900&amp;"-2",Matches!$J$2:$J$201,0))-INDEX(Matches!$H$2:$H$201,MATCH($A1900&amp;"-2",Matches!$J$2:$J$201,0))),0,IF(F1900-G1900=INDEX(Matches!$G$2:$G$201,MATCH($A1900&amp;"-2",Matches!$J$2:$J$201,0))-INDEX(Matches!$H$2:$H$201,MATCH($A1900&amp;"-2",Matches!$J$2:$J$201,0)),3,2))))),""))</f>
        <v/>
      </c>
      <c r="Z1900" s="12" t="str">
        <f aca="false">IF(OR($B1900="",H1900="",I1900=""),"",IFERROR(IF(OR(INDEX(Matches!$I$2:$I$201,MATCH($A1900&amp;"-3",Matches!$J$2:$J$201,0))="Void",INDEX(Matches!$G$2:$G$201,MATCH($A1900&amp;"-3",Matches!$J$2:$J$201,0))="",INDEX(Matches!$H$2:$H$201,MATCH($A1900&amp;"-3",Matches!$J$2:$J$201,0))=""),"",IF(AND($C1900&lt;&gt;"",INDEX(Matches!$F$2:$F$201,MATCH($A1900&amp;"-3",Matches!$J$2:$J$201,0))&lt;&gt;"",$C1900&gt;=INDEX(Matches!$F$2:$F$201,MATCH($A1900&amp;"-3",Matches!$J$2:$J$201,0))),"",IF(AND(H1900=INDEX(Matches!$G$2:$G$201,MATCH($A1900&amp;"-3",Matches!$J$2:$J$201,0)),I1900=INDEX(Matches!$H$2:$H$201,MATCH($A1900&amp;"-3",Matches!$J$2:$J$201,0))),5,IF(SIGN(H1900-I1900)&lt;&gt;SIGN(INDEX(Matches!$G$2:$G$201,MATCH($A1900&amp;"-3",Matches!$J$2:$J$201,0))-INDEX(Matches!$H$2:$H$201,MATCH($A1900&amp;"-3",Matches!$J$2:$J$201,0))),0,IF(H1900-I1900=INDEX(Matches!$G$2:$G$201,MATCH($A1900&amp;"-3",Matches!$J$2:$J$201,0))-INDEX(Matches!$H$2:$H$201,MATCH($A1900&amp;"-3",Matches!$J$2:$J$201,0)),3,2))))),""))</f>
        <v/>
      </c>
      <c r="AA1900" s="12" t="str">
        <f aca="false">IF(OR($B1900="",J1900="",K1900=""),"",IFERROR(IF(OR(INDEX(Matches!$I$2:$I$201,MATCH($A1900&amp;"-4",Matches!$J$2:$J$201,0))="Void",INDEX(Matches!$G$2:$G$201,MATCH($A1900&amp;"-4",Matches!$J$2:$J$201,0))="",INDEX(Matches!$H$2:$H$201,MATCH($A1900&amp;"-4",Matches!$J$2:$J$201,0))=""),"",IF(AND($C1900&lt;&gt;"",INDEX(Matches!$F$2:$F$201,MATCH($A1900&amp;"-4",Matches!$J$2:$J$201,0))&lt;&gt;"",$C1900&gt;=INDEX(Matches!$F$2:$F$201,MATCH($A1900&amp;"-4",Matches!$J$2:$J$201,0))),"",IF(AND(J1900=INDEX(Matches!$G$2:$G$201,MATCH($A1900&amp;"-4",Matches!$J$2:$J$201,0)),K1900=INDEX(Matches!$H$2:$H$201,MATCH($A1900&amp;"-4",Matches!$J$2:$J$201,0))),5,IF(SIGN(J1900-K1900)&lt;&gt;SIGN(INDEX(Matches!$G$2:$G$201,MATCH($A1900&amp;"-4",Matches!$J$2:$J$201,0))-INDEX(Matches!$H$2:$H$201,MATCH($A1900&amp;"-4",Matches!$J$2:$J$201,0))),0,IF(J1900-K1900=INDEX(Matches!$G$2:$G$201,MATCH($A1900&amp;"-4",Matches!$J$2:$J$201,0))-INDEX(Matches!$H$2:$H$201,MATCH($A1900&amp;"-4",Matches!$J$2:$J$201,0)),3,2))))),""))</f>
        <v/>
      </c>
      <c r="AB1900" s="12" t="str">
        <f aca="false">IF(OR($B1900="",L1900="",M1900=""),"",IFERROR(IF(OR(INDEX(Matches!$I$2:$I$201,MATCH($A1900&amp;"-5",Matches!$J$2:$J$201,0))="Void",INDEX(Matches!$G$2:$G$201,MATCH($A1900&amp;"-5",Matches!$J$2:$J$201,0))="",INDEX(Matches!$H$2:$H$201,MATCH($A1900&amp;"-5",Matches!$J$2:$J$201,0))=""),"",IF(AND($C1900&lt;&gt;"",INDEX(Matches!$F$2:$F$201,MATCH($A1900&amp;"-5",Matches!$J$2:$J$201,0))&lt;&gt;"",$C1900&gt;=INDEX(Matches!$F$2:$F$201,MATCH($A1900&amp;"-5",Matches!$J$2:$J$201,0))),"",IF(AND(L1900=INDEX(Matches!$G$2:$G$201,MATCH($A1900&amp;"-5",Matches!$J$2:$J$201,0)),M1900=INDEX(Matches!$H$2:$H$201,MATCH($A1900&amp;"-5",Matches!$J$2:$J$201,0))),5,IF(SIGN(L1900-M1900)&lt;&gt;SIGN(INDEX(Matches!$G$2:$G$201,MATCH($A1900&amp;"-5",Matches!$J$2:$J$201,0))-INDEX(Matches!$H$2:$H$201,MATCH($A1900&amp;"-5",Matches!$J$2:$J$201,0))),0,IF(L1900-M1900=INDEX(Matches!$G$2:$G$201,MATCH($A1900&amp;"-5",Matches!$J$2:$J$201,0))-INDEX(Matches!$H$2:$H$201,MATCH($A1900&amp;"-5",Matches!$J$2:$J$201,0)),3,2))))),""))</f>
        <v/>
      </c>
      <c r="AC1900" s="12" t="str">
        <f aca="false">IF(OR($B1900="",N1900="",O1900=""),"",IFERROR(IF(OR(INDEX(Matches!$I$2:$I$201,MATCH($A1900&amp;"-6",Matches!$J$2:$J$201,0))="Void",INDEX(Matches!$G$2:$G$201,MATCH($A1900&amp;"-6",Matches!$J$2:$J$201,0))="",INDEX(Matches!$H$2:$H$201,MATCH($A1900&amp;"-6",Matches!$J$2:$J$201,0))=""),"",IF(AND($C1900&lt;&gt;"",INDEX(Matches!$F$2:$F$201,MATCH($A1900&amp;"-6",Matches!$J$2:$J$201,0))&lt;&gt;"",$C1900&gt;=INDEX(Matches!$F$2:$F$201,MATCH($A1900&amp;"-6",Matches!$J$2:$J$201,0))),"",IF(AND(N1900=INDEX(Matches!$G$2:$G$201,MATCH($A1900&amp;"-6",Matches!$J$2:$J$201,0)),O1900=INDEX(Matches!$H$2:$H$201,MATCH($A1900&amp;"-6",Matches!$J$2:$J$201,0))),5,IF(SIGN(N1900-O1900)&lt;&gt;SIGN(INDEX(Matches!$G$2:$G$201,MATCH($A1900&amp;"-6",Matches!$J$2:$J$201,0))-INDEX(Matches!$H$2:$H$201,MATCH($A1900&amp;"-6",Matches!$J$2:$J$201,0))),0,IF(N1900-O1900=INDEX(Matches!$G$2:$G$201,MATCH($A1900&amp;"-6",Matches!$J$2:$J$201,0))-INDEX(Matches!$H$2:$H$201,MATCH($A1900&amp;"-6",Matches!$J$2:$J$201,0)),3,2))))),""))</f>
        <v/>
      </c>
      <c r="AD1900" s="12" t="str">
        <f aca="false">IF(OR($B1900="",P1900="",Q1900=""),"",IFERROR(IF(OR(INDEX(Matches!$I$2:$I$201,MATCH($A1900&amp;"-7",Matches!$J$2:$J$201,0))="Void",INDEX(Matches!$G$2:$G$201,MATCH($A1900&amp;"-7",Matches!$J$2:$J$201,0))="",INDEX(Matches!$H$2:$H$201,MATCH($A1900&amp;"-7",Matches!$J$2:$J$201,0))=""),"",IF(AND($C1900&lt;&gt;"",INDEX(Matches!$F$2:$F$201,MATCH($A1900&amp;"-7",Matches!$J$2:$J$201,0))&lt;&gt;"",$C1900&gt;=INDEX(Matches!$F$2:$F$201,MATCH($A1900&amp;"-7",Matches!$J$2:$J$201,0))),"",IF(AND(P1900=INDEX(Matches!$G$2:$G$201,MATCH($A1900&amp;"-7",Matches!$J$2:$J$201,0)),Q1900=INDEX(Matches!$H$2:$H$201,MATCH($A1900&amp;"-7",Matches!$J$2:$J$201,0))),5,IF(SIGN(P1900-Q1900)&lt;&gt;SIGN(INDEX(Matches!$G$2:$G$201,MATCH($A1900&amp;"-7",Matches!$J$2:$J$201,0))-INDEX(Matches!$H$2:$H$201,MATCH($A1900&amp;"-7",Matches!$J$2:$J$201,0))),0,IF(P1900-Q1900=INDEX(Matches!$G$2:$G$201,MATCH($A1900&amp;"-7",Matches!$J$2:$J$201,0))-INDEX(Matches!$H$2:$H$201,MATCH($A1900&amp;"-7",Matches!$J$2:$J$201,0)),3,2))))),""))</f>
        <v/>
      </c>
      <c r="AE1900" s="12" t="str">
        <f aca="false">IF(OR($B1900="",R1900="",S1900=""),"",IFERROR(IF(OR(INDEX(Matches!$I$2:$I$201,MATCH($A1900&amp;"-8",Matches!$J$2:$J$201,0))="Void",INDEX(Matches!$G$2:$G$201,MATCH($A1900&amp;"-8",Matches!$J$2:$J$201,0))="",INDEX(Matches!$H$2:$H$201,MATCH($A1900&amp;"-8",Matches!$J$2:$J$201,0))=""),"",IF(AND($C1900&lt;&gt;"",INDEX(Matches!$F$2:$F$201,MATCH($A1900&amp;"-8",Matches!$J$2:$J$201,0))&lt;&gt;"",$C1900&gt;=INDEX(Matches!$F$2:$F$201,MATCH($A1900&amp;"-8",Matches!$J$2:$J$201,0))),"",IF(AND(R1900=INDEX(Matches!$G$2:$G$201,MATCH($A1900&amp;"-8",Matches!$J$2:$J$201,0)),S1900=INDEX(Matches!$H$2:$H$201,MATCH($A1900&amp;"-8",Matches!$J$2:$J$201,0))),5,IF(SIGN(R1900-S1900)&lt;&gt;SIGN(INDEX(Matches!$G$2:$G$201,MATCH($A1900&amp;"-8",Matches!$J$2:$J$201,0))-INDEX(Matches!$H$2:$H$201,MATCH($A1900&amp;"-8",Matches!$J$2:$J$201,0))),0,IF(R1900-S1900=INDEX(Matches!$G$2:$G$201,MATCH($A1900&amp;"-8",Matches!$J$2:$J$201,0))-INDEX(Matches!$H$2:$H$201,MATCH($A1900&amp;"-8",Matches!$J$2:$J$201,0)),3,2))))),""))</f>
        <v/>
      </c>
      <c r="AF1900" s="12" t="str">
        <f aca="false">IF(OR($B1900="",T1900="",U1900=""),"",IFERROR(IF(OR(INDEX(Matches!$I$2:$I$201,MATCH($A1900&amp;"-9",Matches!$J$2:$J$201,0))="Void",INDEX(Matches!$G$2:$G$201,MATCH($A1900&amp;"-9",Matches!$J$2:$J$201,0))="",INDEX(Matches!$H$2:$H$201,MATCH($A1900&amp;"-9",Matches!$J$2:$J$201,0))=""),"",IF(AND($C1900&lt;&gt;"",INDEX(Matches!$F$2:$F$201,MATCH($A1900&amp;"-9",Matches!$J$2:$J$201,0))&lt;&gt;"",$C1900&gt;=INDEX(Matches!$F$2:$F$201,MATCH($A1900&amp;"-9",Matches!$J$2:$J$201,0))),"",IF(AND(T1900=INDEX(Matches!$G$2:$G$201,MATCH($A1900&amp;"-9",Matches!$J$2:$J$201,0)),U1900=INDEX(Matches!$H$2:$H$201,MATCH($A1900&amp;"-9",Matches!$J$2:$J$201,0))),5,IF(SIGN(T1900-U1900)&lt;&gt;SIGN(INDEX(Matches!$G$2:$G$201,MATCH($A1900&amp;"-9",Matches!$J$2:$J$201,0))-INDEX(Matches!$H$2:$H$201,MATCH($A1900&amp;"-9",Matches!$J$2:$J$201,0))),0,IF(T1900-U1900=INDEX(Matches!$G$2:$G$201,MATCH($A1900&amp;"-9",Matches!$J$2:$J$201,0))-INDEX(Matches!$H$2:$H$201,MATCH($A1900&amp;"-9",Matches!$J$2:$J$201,0)),3,2))))),""))</f>
        <v/>
      </c>
      <c r="AG1900" s="12" t="str">
        <f aca="false">IF(OR($B1900="",V1900="",W1900=""),"",IFERROR(IF(OR(INDEX(Matches!$I$2:$I$201,MATCH($A1900&amp;"-10",Matches!$J$2:$J$201,0))="Void",INDEX(Matches!$G$2:$G$201,MATCH($A1900&amp;"-10",Matches!$J$2:$J$201,0))="",INDEX(Matches!$H$2:$H$201,MATCH($A1900&amp;"-10",Matches!$J$2:$J$201,0))=""),"",IF(AND($C1900&lt;&gt;"",INDEX(Matches!$F$2:$F$201,MATCH($A1900&amp;"-10",Matches!$J$2:$J$201,0))&lt;&gt;"",$C1900&gt;=INDEX(Matches!$F$2:$F$201,MATCH($A1900&amp;"-10",Matches!$J$2:$J$201,0))),"",IF(AND(V1900=INDEX(Matches!$G$2:$G$201,MATCH($A1900&amp;"-10",Matches!$J$2:$J$201,0)),W1900=INDEX(Matches!$H$2:$H$201,MATCH($A1900&amp;"-10",Matches!$J$2:$J$201,0))),5,IF(SIGN(V1900-W1900)&lt;&gt;SIGN(INDEX(Matches!$G$2:$G$201,MATCH($A1900&amp;"-10",Matches!$J$2:$J$201,0))-INDEX(Matches!$H$2:$H$201,MATCH($A1900&amp;"-10",Matches!$J$2:$J$201,0))),0,IF(V1900-W1900=INDEX(Matches!$G$2:$G$201,MATCH($A1900&amp;"-10",Matches!$J$2:$J$201,0))-INDEX(Matches!$H$2:$H$201,MATCH($A1900&amp;"-10",Matches!$J$2:$J$201,0)),3,2))))),""))</f>
        <v/>
      </c>
      <c r="AH1900" s="13" t="str">
        <f aca="false">IF($B1900="","",SUM(X1900:AG1900))</f>
        <v/>
      </c>
      <c r="AI1900" s="12" t="str">
        <f aca="false">IF($B1900="","",COUNTIF(X1900:AG1900,5))</f>
        <v/>
      </c>
      <c r="AJ1900" s="12" t="str">
        <f aca="false">IF($B1900="","",COUNTIF(X1900:AG1900,"&gt;=2"))</f>
        <v/>
      </c>
      <c r="AK1900" s="12" t="str">
        <f aca="false">IF($B1900="","",COUNT(X1900:AG1900))</f>
        <v/>
      </c>
    </row>
    <row r="1901" customFormat="false" ht="15" hidden="false" customHeight="false" outlineLevel="0" collapsed="false">
      <c r="A1901" s="7"/>
      <c r="B1901" s="7"/>
      <c r="C1901" s="11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12" t="str">
        <f aca="false">IF(OR($B1901="",D1901="",E1901=""),"",IFERROR(IF(OR(INDEX(Matches!$I$2:$I$201,MATCH($A1901&amp;"-1",Matches!$J$2:$J$201,0))="Void",INDEX(Matches!$G$2:$G$201,MATCH($A1901&amp;"-1",Matches!$J$2:$J$201,0))="",INDEX(Matches!$H$2:$H$201,MATCH($A1901&amp;"-1",Matches!$J$2:$J$201,0))=""),"",IF(AND($C1901&lt;&gt;"",INDEX(Matches!$F$2:$F$201,MATCH($A1901&amp;"-1",Matches!$J$2:$J$201,0))&lt;&gt;"",$C1901&gt;=INDEX(Matches!$F$2:$F$201,MATCH($A1901&amp;"-1",Matches!$J$2:$J$201,0))),"",IF(AND(D1901=INDEX(Matches!$G$2:$G$201,MATCH($A1901&amp;"-1",Matches!$J$2:$J$201,0)),E1901=INDEX(Matches!$H$2:$H$201,MATCH($A1901&amp;"-1",Matches!$J$2:$J$201,0))),5,IF(SIGN(D1901-E1901)&lt;&gt;SIGN(INDEX(Matches!$G$2:$G$201,MATCH($A1901&amp;"-1",Matches!$J$2:$J$201,0))-INDEX(Matches!$H$2:$H$201,MATCH($A1901&amp;"-1",Matches!$J$2:$J$201,0))),0,IF(D1901-E1901=INDEX(Matches!$G$2:$G$201,MATCH($A1901&amp;"-1",Matches!$J$2:$J$201,0))-INDEX(Matches!$H$2:$H$201,MATCH($A1901&amp;"-1",Matches!$J$2:$J$201,0)),3,2))))),""))</f>
        <v/>
      </c>
      <c r="Y1901" s="12" t="str">
        <f aca="false">IF(OR($B1901="",F1901="",G1901=""),"",IFERROR(IF(OR(INDEX(Matches!$I$2:$I$201,MATCH($A1901&amp;"-2",Matches!$J$2:$J$201,0))="Void",INDEX(Matches!$G$2:$G$201,MATCH($A1901&amp;"-2",Matches!$J$2:$J$201,0))="",INDEX(Matches!$H$2:$H$201,MATCH($A1901&amp;"-2",Matches!$J$2:$J$201,0))=""),"",IF(AND($C1901&lt;&gt;"",INDEX(Matches!$F$2:$F$201,MATCH($A1901&amp;"-2",Matches!$J$2:$J$201,0))&lt;&gt;"",$C1901&gt;=INDEX(Matches!$F$2:$F$201,MATCH($A1901&amp;"-2",Matches!$J$2:$J$201,0))),"",IF(AND(F1901=INDEX(Matches!$G$2:$G$201,MATCH($A1901&amp;"-2",Matches!$J$2:$J$201,0)),G1901=INDEX(Matches!$H$2:$H$201,MATCH($A1901&amp;"-2",Matches!$J$2:$J$201,0))),5,IF(SIGN(F1901-G1901)&lt;&gt;SIGN(INDEX(Matches!$G$2:$G$201,MATCH($A1901&amp;"-2",Matches!$J$2:$J$201,0))-INDEX(Matches!$H$2:$H$201,MATCH($A1901&amp;"-2",Matches!$J$2:$J$201,0))),0,IF(F1901-G1901=INDEX(Matches!$G$2:$G$201,MATCH($A1901&amp;"-2",Matches!$J$2:$J$201,0))-INDEX(Matches!$H$2:$H$201,MATCH($A1901&amp;"-2",Matches!$J$2:$J$201,0)),3,2))))),""))</f>
        <v/>
      </c>
      <c r="Z1901" s="12" t="str">
        <f aca="false">IF(OR($B1901="",H1901="",I1901=""),"",IFERROR(IF(OR(INDEX(Matches!$I$2:$I$201,MATCH($A1901&amp;"-3",Matches!$J$2:$J$201,0))="Void",INDEX(Matches!$G$2:$G$201,MATCH($A1901&amp;"-3",Matches!$J$2:$J$201,0))="",INDEX(Matches!$H$2:$H$201,MATCH($A1901&amp;"-3",Matches!$J$2:$J$201,0))=""),"",IF(AND($C1901&lt;&gt;"",INDEX(Matches!$F$2:$F$201,MATCH($A1901&amp;"-3",Matches!$J$2:$J$201,0))&lt;&gt;"",$C1901&gt;=INDEX(Matches!$F$2:$F$201,MATCH($A1901&amp;"-3",Matches!$J$2:$J$201,0))),"",IF(AND(H1901=INDEX(Matches!$G$2:$G$201,MATCH($A1901&amp;"-3",Matches!$J$2:$J$201,0)),I1901=INDEX(Matches!$H$2:$H$201,MATCH($A1901&amp;"-3",Matches!$J$2:$J$201,0))),5,IF(SIGN(H1901-I1901)&lt;&gt;SIGN(INDEX(Matches!$G$2:$G$201,MATCH($A1901&amp;"-3",Matches!$J$2:$J$201,0))-INDEX(Matches!$H$2:$H$201,MATCH($A1901&amp;"-3",Matches!$J$2:$J$201,0))),0,IF(H1901-I1901=INDEX(Matches!$G$2:$G$201,MATCH($A1901&amp;"-3",Matches!$J$2:$J$201,0))-INDEX(Matches!$H$2:$H$201,MATCH($A1901&amp;"-3",Matches!$J$2:$J$201,0)),3,2))))),""))</f>
        <v/>
      </c>
      <c r="AA1901" s="12" t="str">
        <f aca="false">IF(OR($B1901="",J1901="",K1901=""),"",IFERROR(IF(OR(INDEX(Matches!$I$2:$I$201,MATCH($A1901&amp;"-4",Matches!$J$2:$J$201,0))="Void",INDEX(Matches!$G$2:$G$201,MATCH($A1901&amp;"-4",Matches!$J$2:$J$201,0))="",INDEX(Matches!$H$2:$H$201,MATCH($A1901&amp;"-4",Matches!$J$2:$J$201,0))=""),"",IF(AND($C1901&lt;&gt;"",INDEX(Matches!$F$2:$F$201,MATCH($A1901&amp;"-4",Matches!$J$2:$J$201,0))&lt;&gt;"",$C1901&gt;=INDEX(Matches!$F$2:$F$201,MATCH($A1901&amp;"-4",Matches!$J$2:$J$201,0))),"",IF(AND(J1901=INDEX(Matches!$G$2:$G$201,MATCH($A1901&amp;"-4",Matches!$J$2:$J$201,0)),K1901=INDEX(Matches!$H$2:$H$201,MATCH($A1901&amp;"-4",Matches!$J$2:$J$201,0))),5,IF(SIGN(J1901-K1901)&lt;&gt;SIGN(INDEX(Matches!$G$2:$G$201,MATCH($A1901&amp;"-4",Matches!$J$2:$J$201,0))-INDEX(Matches!$H$2:$H$201,MATCH($A1901&amp;"-4",Matches!$J$2:$J$201,0))),0,IF(J1901-K1901=INDEX(Matches!$G$2:$G$201,MATCH($A1901&amp;"-4",Matches!$J$2:$J$201,0))-INDEX(Matches!$H$2:$H$201,MATCH($A1901&amp;"-4",Matches!$J$2:$J$201,0)),3,2))))),""))</f>
        <v/>
      </c>
      <c r="AB1901" s="12" t="str">
        <f aca="false">IF(OR($B1901="",L1901="",M1901=""),"",IFERROR(IF(OR(INDEX(Matches!$I$2:$I$201,MATCH($A1901&amp;"-5",Matches!$J$2:$J$201,0))="Void",INDEX(Matches!$G$2:$G$201,MATCH($A1901&amp;"-5",Matches!$J$2:$J$201,0))="",INDEX(Matches!$H$2:$H$201,MATCH($A1901&amp;"-5",Matches!$J$2:$J$201,0))=""),"",IF(AND($C1901&lt;&gt;"",INDEX(Matches!$F$2:$F$201,MATCH($A1901&amp;"-5",Matches!$J$2:$J$201,0))&lt;&gt;"",$C1901&gt;=INDEX(Matches!$F$2:$F$201,MATCH($A1901&amp;"-5",Matches!$J$2:$J$201,0))),"",IF(AND(L1901=INDEX(Matches!$G$2:$G$201,MATCH($A1901&amp;"-5",Matches!$J$2:$J$201,0)),M1901=INDEX(Matches!$H$2:$H$201,MATCH($A1901&amp;"-5",Matches!$J$2:$J$201,0))),5,IF(SIGN(L1901-M1901)&lt;&gt;SIGN(INDEX(Matches!$G$2:$G$201,MATCH($A1901&amp;"-5",Matches!$J$2:$J$201,0))-INDEX(Matches!$H$2:$H$201,MATCH($A1901&amp;"-5",Matches!$J$2:$J$201,0))),0,IF(L1901-M1901=INDEX(Matches!$G$2:$G$201,MATCH($A1901&amp;"-5",Matches!$J$2:$J$201,0))-INDEX(Matches!$H$2:$H$201,MATCH($A1901&amp;"-5",Matches!$J$2:$J$201,0)),3,2))))),""))</f>
        <v/>
      </c>
      <c r="AC1901" s="12" t="str">
        <f aca="false">IF(OR($B1901="",N1901="",O1901=""),"",IFERROR(IF(OR(INDEX(Matches!$I$2:$I$201,MATCH($A1901&amp;"-6",Matches!$J$2:$J$201,0))="Void",INDEX(Matches!$G$2:$G$201,MATCH($A1901&amp;"-6",Matches!$J$2:$J$201,0))="",INDEX(Matches!$H$2:$H$201,MATCH($A1901&amp;"-6",Matches!$J$2:$J$201,0))=""),"",IF(AND($C1901&lt;&gt;"",INDEX(Matches!$F$2:$F$201,MATCH($A1901&amp;"-6",Matches!$J$2:$J$201,0))&lt;&gt;"",$C1901&gt;=INDEX(Matches!$F$2:$F$201,MATCH($A1901&amp;"-6",Matches!$J$2:$J$201,0))),"",IF(AND(N1901=INDEX(Matches!$G$2:$G$201,MATCH($A1901&amp;"-6",Matches!$J$2:$J$201,0)),O1901=INDEX(Matches!$H$2:$H$201,MATCH($A1901&amp;"-6",Matches!$J$2:$J$201,0))),5,IF(SIGN(N1901-O1901)&lt;&gt;SIGN(INDEX(Matches!$G$2:$G$201,MATCH($A1901&amp;"-6",Matches!$J$2:$J$201,0))-INDEX(Matches!$H$2:$H$201,MATCH($A1901&amp;"-6",Matches!$J$2:$J$201,0))),0,IF(N1901-O1901=INDEX(Matches!$G$2:$G$201,MATCH($A1901&amp;"-6",Matches!$J$2:$J$201,0))-INDEX(Matches!$H$2:$H$201,MATCH($A1901&amp;"-6",Matches!$J$2:$J$201,0)),3,2))))),""))</f>
        <v/>
      </c>
      <c r="AD1901" s="12" t="str">
        <f aca="false">IF(OR($B1901="",P1901="",Q1901=""),"",IFERROR(IF(OR(INDEX(Matches!$I$2:$I$201,MATCH($A1901&amp;"-7",Matches!$J$2:$J$201,0))="Void",INDEX(Matches!$G$2:$G$201,MATCH($A1901&amp;"-7",Matches!$J$2:$J$201,0))="",INDEX(Matches!$H$2:$H$201,MATCH($A1901&amp;"-7",Matches!$J$2:$J$201,0))=""),"",IF(AND($C1901&lt;&gt;"",INDEX(Matches!$F$2:$F$201,MATCH($A1901&amp;"-7",Matches!$J$2:$J$201,0))&lt;&gt;"",$C1901&gt;=INDEX(Matches!$F$2:$F$201,MATCH($A1901&amp;"-7",Matches!$J$2:$J$201,0))),"",IF(AND(P1901=INDEX(Matches!$G$2:$G$201,MATCH($A1901&amp;"-7",Matches!$J$2:$J$201,0)),Q1901=INDEX(Matches!$H$2:$H$201,MATCH($A1901&amp;"-7",Matches!$J$2:$J$201,0))),5,IF(SIGN(P1901-Q1901)&lt;&gt;SIGN(INDEX(Matches!$G$2:$G$201,MATCH($A1901&amp;"-7",Matches!$J$2:$J$201,0))-INDEX(Matches!$H$2:$H$201,MATCH($A1901&amp;"-7",Matches!$J$2:$J$201,0))),0,IF(P1901-Q1901=INDEX(Matches!$G$2:$G$201,MATCH($A1901&amp;"-7",Matches!$J$2:$J$201,0))-INDEX(Matches!$H$2:$H$201,MATCH($A1901&amp;"-7",Matches!$J$2:$J$201,0)),3,2))))),""))</f>
        <v/>
      </c>
      <c r="AE1901" s="12" t="str">
        <f aca="false">IF(OR($B1901="",R1901="",S1901=""),"",IFERROR(IF(OR(INDEX(Matches!$I$2:$I$201,MATCH($A1901&amp;"-8",Matches!$J$2:$J$201,0))="Void",INDEX(Matches!$G$2:$G$201,MATCH($A1901&amp;"-8",Matches!$J$2:$J$201,0))="",INDEX(Matches!$H$2:$H$201,MATCH($A1901&amp;"-8",Matches!$J$2:$J$201,0))=""),"",IF(AND($C1901&lt;&gt;"",INDEX(Matches!$F$2:$F$201,MATCH($A1901&amp;"-8",Matches!$J$2:$J$201,0))&lt;&gt;"",$C1901&gt;=INDEX(Matches!$F$2:$F$201,MATCH($A1901&amp;"-8",Matches!$J$2:$J$201,0))),"",IF(AND(R1901=INDEX(Matches!$G$2:$G$201,MATCH($A1901&amp;"-8",Matches!$J$2:$J$201,0)),S1901=INDEX(Matches!$H$2:$H$201,MATCH($A1901&amp;"-8",Matches!$J$2:$J$201,0))),5,IF(SIGN(R1901-S1901)&lt;&gt;SIGN(INDEX(Matches!$G$2:$G$201,MATCH($A1901&amp;"-8",Matches!$J$2:$J$201,0))-INDEX(Matches!$H$2:$H$201,MATCH($A1901&amp;"-8",Matches!$J$2:$J$201,0))),0,IF(R1901-S1901=INDEX(Matches!$G$2:$G$201,MATCH($A1901&amp;"-8",Matches!$J$2:$J$201,0))-INDEX(Matches!$H$2:$H$201,MATCH($A1901&amp;"-8",Matches!$J$2:$J$201,0)),3,2))))),""))</f>
        <v/>
      </c>
      <c r="AF1901" s="12" t="str">
        <f aca="false">IF(OR($B1901="",T1901="",U1901=""),"",IFERROR(IF(OR(INDEX(Matches!$I$2:$I$201,MATCH($A1901&amp;"-9",Matches!$J$2:$J$201,0))="Void",INDEX(Matches!$G$2:$G$201,MATCH($A1901&amp;"-9",Matches!$J$2:$J$201,0))="",INDEX(Matches!$H$2:$H$201,MATCH($A1901&amp;"-9",Matches!$J$2:$J$201,0))=""),"",IF(AND($C1901&lt;&gt;"",INDEX(Matches!$F$2:$F$201,MATCH($A1901&amp;"-9",Matches!$J$2:$J$201,0))&lt;&gt;"",$C1901&gt;=INDEX(Matches!$F$2:$F$201,MATCH($A1901&amp;"-9",Matches!$J$2:$J$201,0))),"",IF(AND(T1901=INDEX(Matches!$G$2:$G$201,MATCH($A1901&amp;"-9",Matches!$J$2:$J$201,0)),U1901=INDEX(Matches!$H$2:$H$201,MATCH($A1901&amp;"-9",Matches!$J$2:$J$201,0))),5,IF(SIGN(T1901-U1901)&lt;&gt;SIGN(INDEX(Matches!$G$2:$G$201,MATCH($A1901&amp;"-9",Matches!$J$2:$J$201,0))-INDEX(Matches!$H$2:$H$201,MATCH($A1901&amp;"-9",Matches!$J$2:$J$201,0))),0,IF(T1901-U1901=INDEX(Matches!$G$2:$G$201,MATCH($A1901&amp;"-9",Matches!$J$2:$J$201,0))-INDEX(Matches!$H$2:$H$201,MATCH($A1901&amp;"-9",Matches!$J$2:$J$201,0)),3,2))))),""))</f>
        <v/>
      </c>
      <c r="AG1901" s="12" t="str">
        <f aca="false">IF(OR($B1901="",V1901="",W1901=""),"",IFERROR(IF(OR(INDEX(Matches!$I$2:$I$201,MATCH($A1901&amp;"-10",Matches!$J$2:$J$201,0))="Void",INDEX(Matches!$G$2:$G$201,MATCH($A1901&amp;"-10",Matches!$J$2:$J$201,0))="",INDEX(Matches!$H$2:$H$201,MATCH($A1901&amp;"-10",Matches!$J$2:$J$201,0))=""),"",IF(AND($C1901&lt;&gt;"",INDEX(Matches!$F$2:$F$201,MATCH($A1901&amp;"-10",Matches!$J$2:$J$201,0))&lt;&gt;"",$C1901&gt;=INDEX(Matches!$F$2:$F$201,MATCH($A1901&amp;"-10",Matches!$J$2:$J$201,0))),"",IF(AND(V1901=INDEX(Matches!$G$2:$G$201,MATCH($A1901&amp;"-10",Matches!$J$2:$J$201,0)),W1901=INDEX(Matches!$H$2:$H$201,MATCH($A1901&amp;"-10",Matches!$J$2:$J$201,0))),5,IF(SIGN(V1901-W1901)&lt;&gt;SIGN(INDEX(Matches!$G$2:$G$201,MATCH($A1901&amp;"-10",Matches!$J$2:$J$201,0))-INDEX(Matches!$H$2:$H$201,MATCH($A1901&amp;"-10",Matches!$J$2:$J$201,0))),0,IF(V1901-W1901=INDEX(Matches!$G$2:$G$201,MATCH($A1901&amp;"-10",Matches!$J$2:$J$201,0))-INDEX(Matches!$H$2:$H$201,MATCH($A1901&amp;"-10",Matches!$J$2:$J$201,0)),3,2))))),""))</f>
        <v/>
      </c>
      <c r="AH1901" s="13" t="str">
        <f aca="false">IF($B1901="","",SUM(X1901:AG1901))</f>
        <v/>
      </c>
      <c r="AI1901" s="12" t="str">
        <f aca="false">IF($B1901="","",COUNTIF(X1901:AG1901,5))</f>
        <v/>
      </c>
      <c r="AJ1901" s="12" t="str">
        <f aca="false">IF($B1901="","",COUNTIF(X1901:AG1901,"&gt;=2"))</f>
        <v/>
      </c>
      <c r="AK1901" s="12" t="str">
        <f aca="false">IF($B1901="","",COUNT(X1901:AG1901))</f>
        <v/>
      </c>
    </row>
    <row r="1902" customFormat="false" ht="15" hidden="false" customHeight="false" outlineLevel="0" collapsed="false">
      <c r="A1902" s="7"/>
      <c r="B1902" s="7"/>
      <c r="C1902" s="11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12" t="str">
        <f aca="false">IF(OR($B1902="",D1902="",E1902=""),"",IFERROR(IF(OR(INDEX(Matches!$I$2:$I$201,MATCH($A1902&amp;"-1",Matches!$J$2:$J$201,0))="Void",INDEX(Matches!$G$2:$G$201,MATCH($A1902&amp;"-1",Matches!$J$2:$J$201,0))="",INDEX(Matches!$H$2:$H$201,MATCH($A1902&amp;"-1",Matches!$J$2:$J$201,0))=""),"",IF(AND($C1902&lt;&gt;"",INDEX(Matches!$F$2:$F$201,MATCH($A1902&amp;"-1",Matches!$J$2:$J$201,0))&lt;&gt;"",$C1902&gt;=INDEX(Matches!$F$2:$F$201,MATCH($A1902&amp;"-1",Matches!$J$2:$J$201,0))),"",IF(AND(D1902=INDEX(Matches!$G$2:$G$201,MATCH($A1902&amp;"-1",Matches!$J$2:$J$201,0)),E1902=INDEX(Matches!$H$2:$H$201,MATCH($A1902&amp;"-1",Matches!$J$2:$J$201,0))),5,IF(SIGN(D1902-E1902)&lt;&gt;SIGN(INDEX(Matches!$G$2:$G$201,MATCH($A1902&amp;"-1",Matches!$J$2:$J$201,0))-INDEX(Matches!$H$2:$H$201,MATCH($A1902&amp;"-1",Matches!$J$2:$J$201,0))),0,IF(D1902-E1902=INDEX(Matches!$G$2:$G$201,MATCH($A1902&amp;"-1",Matches!$J$2:$J$201,0))-INDEX(Matches!$H$2:$H$201,MATCH($A1902&amp;"-1",Matches!$J$2:$J$201,0)),3,2))))),""))</f>
        <v/>
      </c>
      <c r="Y1902" s="12" t="str">
        <f aca="false">IF(OR($B1902="",F1902="",G1902=""),"",IFERROR(IF(OR(INDEX(Matches!$I$2:$I$201,MATCH($A1902&amp;"-2",Matches!$J$2:$J$201,0))="Void",INDEX(Matches!$G$2:$G$201,MATCH($A1902&amp;"-2",Matches!$J$2:$J$201,0))="",INDEX(Matches!$H$2:$H$201,MATCH($A1902&amp;"-2",Matches!$J$2:$J$201,0))=""),"",IF(AND($C1902&lt;&gt;"",INDEX(Matches!$F$2:$F$201,MATCH($A1902&amp;"-2",Matches!$J$2:$J$201,0))&lt;&gt;"",$C1902&gt;=INDEX(Matches!$F$2:$F$201,MATCH($A1902&amp;"-2",Matches!$J$2:$J$201,0))),"",IF(AND(F1902=INDEX(Matches!$G$2:$G$201,MATCH($A1902&amp;"-2",Matches!$J$2:$J$201,0)),G1902=INDEX(Matches!$H$2:$H$201,MATCH($A1902&amp;"-2",Matches!$J$2:$J$201,0))),5,IF(SIGN(F1902-G1902)&lt;&gt;SIGN(INDEX(Matches!$G$2:$G$201,MATCH($A1902&amp;"-2",Matches!$J$2:$J$201,0))-INDEX(Matches!$H$2:$H$201,MATCH($A1902&amp;"-2",Matches!$J$2:$J$201,0))),0,IF(F1902-G1902=INDEX(Matches!$G$2:$G$201,MATCH($A1902&amp;"-2",Matches!$J$2:$J$201,0))-INDEX(Matches!$H$2:$H$201,MATCH($A1902&amp;"-2",Matches!$J$2:$J$201,0)),3,2))))),""))</f>
        <v/>
      </c>
      <c r="Z1902" s="12" t="str">
        <f aca="false">IF(OR($B1902="",H1902="",I1902=""),"",IFERROR(IF(OR(INDEX(Matches!$I$2:$I$201,MATCH($A1902&amp;"-3",Matches!$J$2:$J$201,0))="Void",INDEX(Matches!$G$2:$G$201,MATCH($A1902&amp;"-3",Matches!$J$2:$J$201,0))="",INDEX(Matches!$H$2:$H$201,MATCH($A1902&amp;"-3",Matches!$J$2:$J$201,0))=""),"",IF(AND($C1902&lt;&gt;"",INDEX(Matches!$F$2:$F$201,MATCH($A1902&amp;"-3",Matches!$J$2:$J$201,0))&lt;&gt;"",$C1902&gt;=INDEX(Matches!$F$2:$F$201,MATCH($A1902&amp;"-3",Matches!$J$2:$J$201,0))),"",IF(AND(H1902=INDEX(Matches!$G$2:$G$201,MATCH($A1902&amp;"-3",Matches!$J$2:$J$201,0)),I1902=INDEX(Matches!$H$2:$H$201,MATCH($A1902&amp;"-3",Matches!$J$2:$J$201,0))),5,IF(SIGN(H1902-I1902)&lt;&gt;SIGN(INDEX(Matches!$G$2:$G$201,MATCH($A1902&amp;"-3",Matches!$J$2:$J$201,0))-INDEX(Matches!$H$2:$H$201,MATCH($A1902&amp;"-3",Matches!$J$2:$J$201,0))),0,IF(H1902-I1902=INDEX(Matches!$G$2:$G$201,MATCH($A1902&amp;"-3",Matches!$J$2:$J$201,0))-INDEX(Matches!$H$2:$H$201,MATCH($A1902&amp;"-3",Matches!$J$2:$J$201,0)),3,2))))),""))</f>
        <v/>
      </c>
      <c r="AA1902" s="12" t="str">
        <f aca="false">IF(OR($B1902="",J1902="",K1902=""),"",IFERROR(IF(OR(INDEX(Matches!$I$2:$I$201,MATCH($A1902&amp;"-4",Matches!$J$2:$J$201,0))="Void",INDEX(Matches!$G$2:$G$201,MATCH($A1902&amp;"-4",Matches!$J$2:$J$201,0))="",INDEX(Matches!$H$2:$H$201,MATCH($A1902&amp;"-4",Matches!$J$2:$J$201,0))=""),"",IF(AND($C1902&lt;&gt;"",INDEX(Matches!$F$2:$F$201,MATCH($A1902&amp;"-4",Matches!$J$2:$J$201,0))&lt;&gt;"",$C1902&gt;=INDEX(Matches!$F$2:$F$201,MATCH($A1902&amp;"-4",Matches!$J$2:$J$201,0))),"",IF(AND(J1902=INDEX(Matches!$G$2:$G$201,MATCH($A1902&amp;"-4",Matches!$J$2:$J$201,0)),K1902=INDEX(Matches!$H$2:$H$201,MATCH($A1902&amp;"-4",Matches!$J$2:$J$201,0))),5,IF(SIGN(J1902-K1902)&lt;&gt;SIGN(INDEX(Matches!$G$2:$G$201,MATCH($A1902&amp;"-4",Matches!$J$2:$J$201,0))-INDEX(Matches!$H$2:$H$201,MATCH($A1902&amp;"-4",Matches!$J$2:$J$201,0))),0,IF(J1902-K1902=INDEX(Matches!$G$2:$G$201,MATCH($A1902&amp;"-4",Matches!$J$2:$J$201,0))-INDEX(Matches!$H$2:$H$201,MATCH($A1902&amp;"-4",Matches!$J$2:$J$201,0)),3,2))))),""))</f>
        <v/>
      </c>
      <c r="AB1902" s="12" t="str">
        <f aca="false">IF(OR($B1902="",L1902="",M1902=""),"",IFERROR(IF(OR(INDEX(Matches!$I$2:$I$201,MATCH($A1902&amp;"-5",Matches!$J$2:$J$201,0))="Void",INDEX(Matches!$G$2:$G$201,MATCH($A1902&amp;"-5",Matches!$J$2:$J$201,0))="",INDEX(Matches!$H$2:$H$201,MATCH($A1902&amp;"-5",Matches!$J$2:$J$201,0))=""),"",IF(AND($C1902&lt;&gt;"",INDEX(Matches!$F$2:$F$201,MATCH($A1902&amp;"-5",Matches!$J$2:$J$201,0))&lt;&gt;"",$C1902&gt;=INDEX(Matches!$F$2:$F$201,MATCH($A1902&amp;"-5",Matches!$J$2:$J$201,0))),"",IF(AND(L1902=INDEX(Matches!$G$2:$G$201,MATCH($A1902&amp;"-5",Matches!$J$2:$J$201,0)),M1902=INDEX(Matches!$H$2:$H$201,MATCH($A1902&amp;"-5",Matches!$J$2:$J$201,0))),5,IF(SIGN(L1902-M1902)&lt;&gt;SIGN(INDEX(Matches!$G$2:$G$201,MATCH($A1902&amp;"-5",Matches!$J$2:$J$201,0))-INDEX(Matches!$H$2:$H$201,MATCH($A1902&amp;"-5",Matches!$J$2:$J$201,0))),0,IF(L1902-M1902=INDEX(Matches!$G$2:$G$201,MATCH($A1902&amp;"-5",Matches!$J$2:$J$201,0))-INDEX(Matches!$H$2:$H$201,MATCH($A1902&amp;"-5",Matches!$J$2:$J$201,0)),3,2))))),""))</f>
        <v/>
      </c>
      <c r="AC1902" s="12" t="str">
        <f aca="false">IF(OR($B1902="",N1902="",O1902=""),"",IFERROR(IF(OR(INDEX(Matches!$I$2:$I$201,MATCH($A1902&amp;"-6",Matches!$J$2:$J$201,0))="Void",INDEX(Matches!$G$2:$G$201,MATCH($A1902&amp;"-6",Matches!$J$2:$J$201,0))="",INDEX(Matches!$H$2:$H$201,MATCH($A1902&amp;"-6",Matches!$J$2:$J$201,0))=""),"",IF(AND($C1902&lt;&gt;"",INDEX(Matches!$F$2:$F$201,MATCH($A1902&amp;"-6",Matches!$J$2:$J$201,0))&lt;&gt;"",$C1902&gt;=INDEX(Matches!$F$2:$F$201,MATCH($A1902&amp;"-6",Matches!$J$2:$J$201,0))),"",IF(AND(N1902=INDEX(Matches!$G$2:$G$201,MATCH($A1902&amp;"-6",Matches!$J$2:$J$201,0)),O1902=INDEX(Matches!$H$2:$H$201,MATCH($A1902&amp;"-6",Matches!$J$2:$J$201,0))),5,IF(SIGN(N1902-O1902)&lt;&gt;SIGN(INDEX(Matches!$G$2:$G$201,MATCH($A1902&amp;"-6",Matches!$J$2:$J$201,0))-INDEX(Matches!$H$2:$H$201,MATCH($A1902&amp;"-6",Matches!$J$2:$J$201,0))),0,IF(N1902-O1902=INDEX(Matches!$G$2:$G$201,MATCH($A1902&amp;"-6",Matches!$J$2:$J$201,0))-INDEX(Matches!$H$2:$H$201,MATCH($A1902&amp;"-6",Matches!$J$2:$J$201,0)),3,2))))),""))</f>
        <v/>
      </c>
      <c r="AD1902" s="12" t="str">
        <f aca="false">IF(OR($B1902="",P1902="",Q1902=""),"",IFERROR(IF(OR(INDEX(Matches!$I$2:$I$201,MATCH($A1902&amp;"-7",Matches!$J$2:$J$201,0))="Void",INDEX(Matches!$G$2:$G$201,MATCH($A1902&amp;"-7",Matches!$J$2:$J$201,0))="",INDEX(Matches!$H$2:$H$201,MATCH($A1902&amp;"-7",Matches!$J$2:$J$201,0))=""),"",IF(AND($C1902&lt;&gt;"",INDEX(Matches!$F$2:$F$201,MATCH($A1902&amp;"-7",Matches!$J$2:$J$201,0))&lt;&gt;"",$C1902&gt;=INDEX(Matches!$F$2:$F$201,MATCH($A1902&amp;"-7",Matches!$J$2:$J$201,0))),"",IF(AND(P1902=INDEX(Matches!$G$2:$G$201,MATCH($A1902&amp;"-7",Matches!$J$2:$J$201,0)),Q1902=INDEX(Matches!$H$2:$H$201,MATCH($A1902&amp;"-7",Matches!$J$2:$J$201,0))),5,IF(SIGN(P1902-Q1902)&lt;&gt;SIGN(INDEX(Matches!$G$2:$G$201,MATCH($A1902&amp;"-7",Matches!$J$2:$J$201,0))-INDEX(Matches!$H$2:$H$201,MATCH($A1902&amp;"-7",Matches!$J$2:$J$201,0))),0,IF(P1902-Q1902=INDEX(Matches!$G$2:$G$201,MATCH($A1902&amp;"-7",Matches!$J$2:$J$201,0))-INDEX(Matches!$H$2:$H$201,MATCH($A1902&amp;"-7",Matches!$J$2:$J$201,0)),3,2))))),""))</f>
        <v/>
      </c>
      <c r="AE1902" s="12" t="str">
        <f aca="false">IF(OR($B1902="",R1902="",S1902=""),"",IFERROR(IF(OR(INDEX(Matches!$I$2:$I$201,MATCH($A1902&amp;"-8",Matches!$J$2:$J$201,0))="Void",INDEX(Matches!$G$2:$G$201,MATCH($A1902&amp;"-8",Matches!$J$2:$J$201,0))="",INDEX(Matches!$H$2:$H$201,MATCH($A1902&amp;"-8",Matches!$J$2:$J$201,0))=""),"",IF(AND($C1902&lt;&gt;"",INDEX(Matches!$F$2:$F$201,MATCH($A1902&amp;"-8",Matches!$J$2:$J$201,0))&lt;&gt;"",$C1902&gt;=INDEX(Matches!$F$2:$F$201,MATCH($A1902&amp;"-8",Matches!$J$2:$J$201,0))),"",IF(AND(R1902=INDEX(Matches!$G$2:$G$201,MATCH($A1902&amp;"-8",Matches!$J$2:$J$201,0)),S1902=INDEX(Matches!$H$2:$H$201,MATCH($A1902&amp;"-8",Matches!$J$2:$J$201,0))),5,IF(SIGN(R1902-S1902)&lt;&gt;SIGN(INDEX(Matches!$G$2:$G$201,MATCH($A1902&amp;"-8",Matches!$J$2:$J$201,0))-INDEX(Matches!$H$2:$H$201,MATCH($A1902&amp;"-8",Matches!$J$2:$J$201,0))),0,IF(R1902-S1902=INDEX(Matches!$G$2:$G$201,MATCH($A1902&amp;"-8",Matches!$J$2:$J$201,0))-INDEX(Matches!$H$2:$H$201,MATCH($A1902&amp;"-8",Matches!$J$2:$J$201,0)),3,2))))),""))</f>
        <v/>
      </c>
      <c r="AF1902" s="12" t="str">
        <f aca="false">IF(OR($B1902="",T1902="",U1902=""),"",IFERROR(IF(OR(INDEX(Matches!$I$2:$I$201,MATCH($A1902&amp;"-9",Matches!$J$2:$J$201,0))="Void",INDEX(Matches!$G$2:$G$201,MATCH($A1902&amp;"-9",Matches!$J$2:$J$201,0))="",INDEX(Matches!$H$2:$H$201,MATCH($A1902&amp;"-9",Matches!$J$2:$J$201,0))=""),"",IF(AND($C1902&lt;&gt;"",INDEX(Matches!$F$2:$F$201,MATCH($A1902&amp;"-9",Matches!$J$2:$J$201,0))&lt;&gt;"",$C1902&gt;=INDEX(Matches!$F$2:$F$201,MATCH($A1902&amp;"-9",Matches!$J$2:$J$201,0))),"",IF(AND(T1902=INDEX(Matches!$G$2:$G$201,MATCH($A1902&amp;"-9",Matches!$J$2:$J$201,0)),U1902=INDEX(Matches!$H$2:$H$201,MATCH($A1902&amp;"-9",Matches!$J$2:$J$201,0))),5,IF(SIGN(T1902-U1902)&lt;&gt;SIGN(INDEX(Matches!$G$2:$G$201,MATCH($A1902&amp;"-9",Matches!$J$2:$J$201,0))-INDEX(Matches!$H$2:$H$201,MATCH($A1902&amp;"-9",Matches!$J$2:$J$201,0))),0,IF(T1902-U1902=INDEX(Matches!$G$2:$G$201,MATCH($A1902&amp;"-9",Matches!$J$2:$J$201,0))-INDEX(Matches!$H$2:$H$201,MATCH($A1902&amp;"-9",Matches!$J$2:$J$201,0)),3,2))))),""))</f>
        <v/>
      </c>
      <c r="AG1902" s="12" t="str">
        <f aca="false">IF(OR($B1902="",V1902="",W1902=""),"",IFERROR(IF(OR(INDEX(Matches!$I$2:$I$201,MATCH($A1902&amp;"-10",Matches!$J$2:$J$201,0))="Void",INDEX(Matches!$G$2:$G$201,MATCH($A1902&amp;"-10",Matches!$J$2:$J$201,0))="",INDEX(Matches!$H$2:$H$201,MATCH($A1902&amp;"-10",Matches!$J$2:$J$201,0))=""),"",IF(AND($C1902&lt;&gt;"",INDEX(Matches!$F$2:$F$201,MATCH($A1902&amp;"-10",Matches!$J$2:$J$201,0))&lt;&gt;"",$C1902&gt;=INDEX(Matches!$F$2:$F$201,MATCH($A1902&amp;"-10",Matches!$J$2:$J$201,0))),"",IF(AND(V1902=INDEX(Matches!$G$2:$G$201,MATCH($A1902&amp;"-10",Matches!$J$2:$J$201,0)),W1902=INDEX(Matches!$H$2:$H$201,MATCH($A1902&amp;"-10",Matches!$J$2:$J$201,0))),5,IF(SIGN(V1902-W1902)&lt;&gt;SIGN(INDEX(Matches!$G$2:$G$201,MATCH($A1902&amp;"-10",Matches!$J$2:$J$201,0))-INDEX(Matches!$H$2:$H$201,MATCH($A1902&amp;"-10",Matches!$J$2:$J$201,0))),0,IF(V1902-W1902=INDEX(Matches!$G$2:$G$201,MATCH($A1902&amp;"-10",Matches!$J$2:$J$201,0))-INDEX(Matches!$H$2:$H$201,MATCH($A1902&amp;"-10",Matches!$J$2:$J$201,0)),3,2))))),""))</f>
        <v/>
      </c>
      <c r="AH1902" s="13" t="str">
        <f aca="false">IF($B1902="","",SUM(X1902:AG1902))</f>
        <v/>
      </c>
      <c r="AI1902" s="12" t="str">
        <f aca="false">IF($B1902="","",COUNTIF(X1902:AG1902,5))</f>
        <v/>
      </c>
      <c r="AJ1902" s="12" t="str">
        <f aca="false">IF($B1902="","",COUNTIF(X1902:AG1902,"&gt;=2"))</f>
        <v/>
      </c>
      <c r="AK1902" s="12" t="str">
        <f aca="false">IF($B1902="","",COUNT(X1902:AG1902))</f>
        <v/>
      </c>
    </row>
    <row r="1903" customFormat="false" ht="15" hidden="false" customHeight="false" outlineLevel="0" collapsed="false">
      <c r="A1903" s="7"/>
      <c r="B1903" s="7"/>
      <c r="C1903" s="11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12" t="str">
        <f aca="false">IF(OR($B1903="",D1903="",E1903=""),"",IFERROR(IF(OR(INDEX(Matches!$I$2:$I$201,MATCH($A1903&amp;"-1",Matches!$J$2:$J$201,0))="Void",INDEX(Matches!$G$2:$G$201,MATCH($A1903&amp;"-1",Matches!$J$2:$J$201,0))="",INDEX(Matches!$H$2:$H$201,MATCH($A1903&amp;"-1",Matches!$J$2:$J$201,0))=""),"",IF(AND($C1903&lt;&gt;"",INDEX(Matches!$F$2:$F$201,MATCH($A1903&amp;"-1",Matches!$J$2:$J$201,0))&lt;&gt;"",$C1903&gt;=INDEX(Matches!$F$2:$F$201,MATCH($A1903&amp;"-1",Matches!$J$2:$J$201,0))),"",IF(AND(D1903=INDEX(Matches!$G$2:$G$201,MATCH($A1903&amp;"-1",Matches!$J$2:$J$201,0)),E1903=INDEX(Matches!$H$2:$H$201,MATCH($A1903&amp;"-1",Matches!$J$2:$J$201,0))),5,IF(SIGN(D1903-E1903)&lt;&gt;SIGN(INDEX(Matches!$G$2:$G$201,MATCH($A1903&amp;"-1",Matches!$J$2:$J$201,0))-INDEX(Matches!$H$2:$H$201,MATCH($A1903&amp;"-1",Matches!$J$2:$J$201,0))),0,IF(D1903-E1903=INDEX(Matches!$G$2:$G$201,MATCH($A1903&amp;"-1",Matches!$J$2:$J$201,0))-INDEX(Matches!$H$2:$H$201,MATCH($A1903&amp;"-1",Matches!$J$2:$J$201,0)),3,2))))),""))</f>
        <v/>
      </c>
      <c r="Y1903" s="12" t="str">
        <f aca="false">IF(OR($B1903="",F1903="",G1903=""),"",IFERROR(IF(OR(INDEX(Matches!$I$2:$I$201,MATCH($A1903&amp;"-2",Matches!$J$2:$J$201,0))="Void",INDEX(Matches!$G$2:$G$201,MATCH($A1903&amp;"-2",Matches!$J$2:$J$201,0))="",INDEX(Matches!$H$2:$H$201,MATCH($A1903&amp;"-2",Matches!$J$2:$J$201,0))=""),"",IF(AND($C1903&lt;&gt;"",INDEX(Matches!$F$2:$F$201,MATCH($A1903&amp;"-2",Matches!$J$2:$J$201,0))&lt;&gt;"",$C1903&gt;=INDEX(Matches!$F$2:$F$201,MATCH($A1903&amp;"-2",Matches!$J$2:$J$201,0))),"",IF(AND(F1903=INDEX(Matches!$G$2:$G$201,MATCH($A1903&amp;"-2",Matches!$J$2:$J$201,0)),G1903=INDEX(Matches!$H$2:$H$201,MATCH($A1903&amp;"-2",Matches!$J$2:$J$201,0))),5,IF(SIGN(F1903-G1903)&lt;&gt;SIGN(INDEX(Matches!$G$2:$G$201,MATCH($A1903&amp;"-2",Matches!$J$2:$J$201,0))-INDEX(Matches!$H$2:$H$201,MATCH($A1903&amp;"-2",Matches!$J$2:$J$201,0))),0,IF(F1903-G1903=INDEX(Matches!$G$2:$G$201,MATCH($A1903&amp;"-2",Matches!$J$2:$J$201,0))-INDEX(Matches!$H$2:$H$201,MATCH($A1903&amp;"-2",Matches!$J$2:$J$201,0)),3,2))))),""))</f>
        <v/>
      </c>
      <c r="Z1903" s="12" t="str">
        <f aca="false">IF(OR($B1903="",H1903="",I1903=""),"",IFERROR(IF(OR(INDEX(Matches!$I$2:$I$201,MATCH($A1903&amp;"-3",Matches!$J$2:$J$201,0))="Void",INDEX(Matches!$G$2:$G$201,MATCH($A1903&amp;"-3",Matches!$J$2:$J$201,0))="",INDEX(Matches!$H$2:$H$201,MATCH($A1903&amp;"-3",Matches!$J$2:$J$201,0))=""),"",IF(AND($C1903&lt;&gt;"",INDEX(Matches!$F$2:$F$201,MATCH($A1903&amp;"-3",Matches!$J$2:$J$201,0))&lt;&gt;"",$C1903&gt;=INDEX(Matches!$F$2:$F$201,MATCH($A1903&amp;"-3",Matches!$J$2:$J$201,0))),"",IF(AND(H1903=INDEX(Matches!$G$2:$G$201,MATCH($A1903&amp;"-3",Matches!$J$2:$J$201,0)),I1903=INDEX(Matches!$H$2:$H$201,MATCH($A1903&amp;"-3",Matches!$J$2:$J$201,0))),5,IF(SIGN(H1903-I1903)&lt;&gt;SIGN(INDEX(Matches!$G$2:$G$201,MATCH($A1903&amp;"-3",Matches!$J$2:$J$201,0))-INDEX(Matches!$H$2:$H$201,MATCH($A1903&amp;"-3",Matches!$J$2:$J$201,0))),0,IF(H1903-I1903=INDEX(Matches!$G$2:$G$201,MATCH($A1903&amp;"-3",Matches!$J$2:$J$201,0))-INDEX(Matches!$H$2:$H$201,MATCH($A1903&amp;"-3",Matches!$J$2:$J$201,0)),3,2))))),""))</f>
        <v/>
      </c>
      <c r="AA1903" s="12" t="str">
        <f aca="false">IF(OR($B1903="",J1903="",K1903=""),"",IFERROR(IF(OR(INDEX(Matches!$I$2:$I$201,MATCH($A1903&amp;"-4",Matches!$J$2:$J$201,0))="Void",INDEX(Matches!$G$2:$G$201,MATCH($A1903&amp;"-4",Matches!$J$2:$J$201,0))="",INDEX(Matches!$H$2:$H$201,MATCH($A1903&amp;"-4",Matches!$J$2:$J$201,0))=""),"",IF(AND($C1903&lt;&gt;"",INDEX(Matches!$F$2:$F$201,MATCH($A1903&amp;"-4",Matches!$J$2:$J$201,0))&lt;&gt;"",$C1903&gt;=INDEX(Matches!$F$2:$F$201,MATCH($A1903&amp;"-4",Matches!$J$2:$J$201,0))),"",IF(AND(J1903=INDEX(Matches!$G$2:$G$201,MATCH($A1903&amp;"-4",Matches!$J$2:$J$201,0)),K1903=INDEX(Matches!$H$2:$H$201,MATCH($A1903&amp;"-4",Matches!$J$2:$J$201,0))),5,IF(SIGN(J1903-K1903)&lt;&gt;SIGN(INDEX(Matches!$G$2:$G$201,MATCH($A1903&amp;"-4",Matches!$J$2:$J$201,0))-INDEX(Matches!$H$2:$H$201,MATCH($A1903&amp;"-4",Matches!$J$2:$J$201,0))),0,IF(J1903-K1903=INDEX(Matches!$G$2:$G$201,MATCH($A1903&amp;"-4",Matches!$J$2:$J$201,0))-INDEX(Matches!$H$2:$H$201,MATCH($A1903&amp;"-4",Matches!$J$2:$J$201,0)),3,2))))),""))</f>
        <v/>
      </c>
      <c r="AB1903" s="12" t="str">
        <f aca="false">IF(OR($B1903="",L1903="",M1903=""),"",IFERROR(IF(OR(INDEX(Matches!$I$2:$I$201,MATCH($A1903&amp;"-5",Matches!$J$2:$J$201,0))="Void",INDEX(Matches!$G$2:$G$201,MATCH($A1903&amp;"-5",Matches!$J$2:$J$201,0))="",INDEX(Matches!$H$2:$H$201,MATCH($A1903&amp;"-5",Matches!$J$2:$J$201,0))=""),"",IF(AND($C1903&lt;&gt;"",INDEX(Matches!$F$2:$F$201,MATCH($A1903&amp;"-5",Matches!$J$2:$J$201,0))&lt;&gt;"",$C1903&gt;=INDEX(Matches!$F$2:$F$201,MATCH($A1903&amp;"-5",Matches!$J$2:$J$201,0))),"",IF(AND(L1903=INDEX(Matches!$G$2:$G$201,MATCH($A1903&amp;"-5",Matches!$J$2:$J$201,0)),M1903=INDEX(Matches!$H$2:$H$201,MATCH($A1903&amp;"-5",Matches!$J$2:$J$201,0))),5,IF(SIGN(L1903-M1903)&lt;&gt;SIGN(INDEX(Matches!$G$2:$G$201,MATCH($A1903&amp;"-5",Matches!$J$2:$J$201,0))-INDEX(Matches!$H$2:$H$201,MATCH($A1903&amp;"-5",Matches!$J$2:$J$201,0))),0,IF(L1903-M1903=INDEX(Matches!$G$2:$G$201,MATCH($A1903&amp;"-5",Matches!$J$2:$J$201,0))-INDEX(Matches!$H$2:$H$201,MATCH($A1903&amp;"-5",Matches!$J$2:$J$201,0)),3,2))))),""))</f>
        <v/>
      </c>
      <c r="AC1903" s="12" t="str">
        <f aca="false">IF(OR($B1903="",N1903="",O1903=""),"",IFERROR(IF(OR(INDEX(Matches!$I$2:$I$201,MATCH($A1903&amp;"-6",Matches!$J$2:$J$201,0))="Void",INDEX(Matches!$G$2:$G$201,MATCH($A1903&amp;"-6",Matches!$J$2:$J$201,0))="",INDEX(Matches!$H$2:$H$201,MATCH($A1903&amp;"-6",Matches!$J$2:$J$201,0))=""),"",IF(AND($C1903&lt;&gt;"",INDEX(Matches!$F$2:$F$201,MATCH($A1903&amp;"-6",Matches!$J$2:$J$201,0))&lt;&gt;"",$C1903&gt;=INDEX(Matches!$F$2:$F$201,MATCH($A1903&amp;"-6",Matches!$J$2:$J$201,0))),"",IF(AND(N1903=INDEX(Matches!$G$2:$G$201,MATCH($A1903&amp;"-6",Matches!$J$2:$J$201,0)),O1903=INDEX(Matches!$H$2:$H$201,MATCH($A1903&amp;"-6",Matches!$J$2:$J$201,0))),5,IF(SIGN(N1903-O1903)&lt;&gt;SIGN(INDEX(Matches!$G$2:$G$201,MATCH($A1903&amp;"-6",Matches!$J$2:$J$201,0))-INDEX(Matches!$H$2:$H$201,MATCH($A1903&amp;"-6",Matches!$J$2:$J$201,0))),0,IF(N1903-O1903=INDEX(Matches!$G$2:$G$201,MATCH($A1903&amp;"-6",Matches!$J$2:$J$201,0))-INDEX(Matches!$H$2:$H$201,MATCH($A1903&amp;"-6",Matches!$J$2:$J$201,0)),3,2))))),""))</f>
        <v/>
      </c>
      <c r="AD1903" s="12" t="str">
        <f aca="false">IF(OR($B1903="",P1903="",Q1903=""),"",IFERROR(IF(OR(INDEX(Matches!$I$2:$I$201,MATCH($A1903&amp;"-7",Matches!$J$2:$J$201,0))="Void",INDEX(Matches!$G$2:$G$201,MATCH($A1903&amp;"-7",Matches!$J$2:$J$201,0))="",INDEX(Matches!$H$2:$H$201,MATCH($A1903&amp;"-7",Matches!$J$2:$J$201,0))=""),"",IF(AND($C1903&lt;&gt;"",INDEX(Matches!$F$2:$F$201,MATCH($A1903&amp;"-7",Matches!$J$2:$J$201,0))&lt;&gt;"",$C1903&gt;=INDEX(Matches!$F$2:$F$201,MATCH($A1903&amp;"-7",Matches!$J$2:$J$201,0))),"",IF(AND(P1903=INDEX(Matches!$G$2:$G$201,MATCH($A1903&amp;"-7",Matches!$J$2:$J$201,0)),Q1903=INDEX(Matches!$H$2:$H$201,MATCH($A1903&amp;"-7",Matches!$J$2:$J$201,0))),5,IF(SIGN(P1903-Q1903)&lt;&gt;SIGN(INDEX(Matches!$G$2:$G$201,MATCH($A1903&amp;"-7",Matches!$J$2:$J$201,0))-INDEX(Matches!$H$2:$H$201,MATCH($A1903&amp;"-7",Matches!$J$2:$J$201,0))),0,IF(P1903-Q1903=INDEX(Matches!$G$2:$G$201,MATCH($A1903&amp;"-7",Matches!$J$2:$J$201,0))-INDEX(Matches!$H$2:$H$201,MATCH($A1903&amp;"-7",Matches!$J$2:$J$201,0)),3,2))))),""))</f>
        <v/>
      </c>
      <c r="AE1903" s="12" t="str">
        <f aca="false">IF(OR($B1903="",R1903="",S1903=""),"",IFERROR(IF(OR(INDEX(Matches!$I$2:$I$201,MATCH($A1903&amp;"-8",Matches!$J$2:$J$201,0))="Void",INDEX(Matches!$G$2:$G$201,MATCH($A1903&amp;"-8",Matches!$J$2:$J$201,0))="",INDEX(Matches!$H$2:$H$201,MATCH($A1903&amp;"-8",Matches!$J$2:$J$201,0))=""),"",IF(AND($C1903&lt;&gt;"",INDEX(Matches!$F$2:$F$201,MATCH($A1903&amp;"-8",Matches!$J$2:$J$201,0))&lt;&gt;"",$C1903&gt;=INDEX(Matches!$F$2:$F$201,MATCH($A1903&amp;"-8",Matches!$J$2:$J$201,0))),"",IF(AND(R1903=INDEX(Matches!$G$2:$G$201,MATCH($A1903&amp;"-8",Matches!$J$2:$J$201,0)),S1903=INDEX(Matches!$H$2:$H$201,MATCH($A1903&amp;"-8",Matches!$J$2:$J$201,0))),5,IF(SIGN(R1903-S1903)&lt;&gt;SIGN(INDEX(Matches!$G$2:$G$201,MATCH($A1903&amp;"-8",Matches!$J$2:$J$201,0))-INDEX(Matches!$H$2:$H$201,MATCH($A1903&amp;"-8",Matches!$J$2:$J$201,0))),0,IF(R1903-S1903=INDEX(Matches!$G$2:$G$201,MATCH($A1903&amp;"-8",Matches!$J$2:$J$201,0))-INDEX(Matches!$H$2:$H$201,MATCH($A1903&amp;"-8",Matches!$J$2:$J$201,0)),3,2))))),""))</f>
        <v/>
      </c>
      <c r="AF1903" s="12" t="str">
        <f aca="false">IF(OR($B1903="",T1903="",U1903=""),"",IFERROR(IF(OR(INDEX(Matches!$I$2:$I$201,MATCH($A1903&amp;"-9",Matches!$J$2:$J$201,0))="Void",INDEX(Matches!$G$2:$G$201,MATCH($A1903&amp;"-9",Matches!$J$2:$J$201,0))="",INDEX(Matches!$H$2:$H$201,MATCH($A1903&amp;"-9",Matches!$J$2:$J$201,0))=""),"",IF(AND($C1903&lt;&gt;"",INDEX(Matches!$F$2:$F$201,MATCH($A1903&amp;"-9",Matches!$J$2:$J$201,0))&lt;&gt;"",$C1903&gt;=INDEX(Matches!$F$2:$F$201,MATCH($A1903&amp;"-9",Matches!$J$2:$J$201,0))),"",IF(AND(T1903=INDEX(Matches!$G$2:$G$201,MATCH($A1903&amp;"-9",Matches!$J$2:$J$201,0)),U1903=INDEX(Matches!$H$2:$H$201,MATCH($A1903&amp;"-9",Matches!$J$2:$J$201,0))),5,IF(SIGN(T1903-U1903)&lt;&gt;SIGN(INDEX(Matches!$G$2:$G$201,MATCH($A1903&amp;"-9",Matches!$J$2:$J$201,0))-INDEX(Matches!$H$2:$H$201,MATCH($A1903&amp;"-9",Matches!$J$2:$J$201,0))),0,IF(T1903-U1903=INDEX(Matches!$G$2:$G$201,MATCH($A1903&amp;"-9",Matches!$J$2:$J$201,0))-INDEX(Matches!$H$2:$H$201,MATCH($A1903&amp;"-9",Matches!$J$2:$J$201,0)),3,2))))),""))</f>
        <v/>
      </c>
      <c r="AG1903" s="12" t="str">
        <f aca="false">IF(OR($B1903="",V1903="",W1903=""),"",IFERROR(IF(OR(INDEX(Matches!$I$2:$I$201,MATCH($A1903&amp;"-10",Matches!$J$2:$J$201,0))="Void",INDEX(Matches!$G$2:$G$201,MATCH($A1903&amp;"-10",Matches!$J$2:$J$201,0))="",INDEX(Matches!$H$2:$H$201,MATCH($A1903&amp;"-10",Matches!$J$2:$J$201,0))=""),"",IF(AND($C1903&lt;&gt;"",INDEX(Matches!$F$2:$F$201,MATCH($A1903&amp;"-10",Matches!$J$2:$J$201,0))&lt;&gt;"",$C1903&gt;=INDEX(Matches!$F$2:$F$201,MATCH($A1903&amp;"-10",Matches!$J$2:$J$201,0))),"",IF(AND(V1903=INDEX(Matches!$G$2:$G$201,MATCH($A1903&amp;"-10",Matches!$J$2:$J$201,0)),W1903=INDEX(Matches!$H$2:$H$201,MATCH($A1903&amp;"-10",Matches!$J$2:$J$201,0))),5,IF(SIGN(V1903-W1903)&lt;&gt;SIGN(INDEX(Matches!$G$2:$G$201,MATCH($A1903&amp;"-10",Matches!$J$2:$J$201,0))-INDEX(Matches!$H$2:$H$201,MATCH($A1903&amp;"-10",Matches!$J$2:$J$201,0))),0,IF(V1903-W1903=INDEX(Matches!$G$2:$G$201,MATCH($A1903&amp;"-10",Matches!$J$2:$J$201,0))-INDEX(Matches!$H$2:$H$201,MATCH($A1903&amp;"-10",Matches!$J$2:$J$201,0)),3,2))))),""))</f>
        <v/>
      </c>
      <c r="AH1903" s="13" t="str">
        <f aca="false">IF($B1903="","",SUM(X1903:AG1903))</f>
        <v/>
      </c>
      <c r="AI1903" s="12" t="str">
        <f aca="false">IF($B1903="","",COUNTIF(X1903:AG1903,5))</f>
        <v/>
      </c>
      <c r="AJ1903" s="12" t="str">
        <f aca="false">IF($B1903="","",COUNTIF(X1903:AG1903,"&gt;=2"))</f>
        <v/>
      </c>
      <c r="AK1903" s="12" t="str">
        <f aca="false">IF($B1903="","",COUNT(X1903:AG1903))</f>
        <v/>
      </c>
    </row>
    <row r="1904" customFormat="false" ht="15" hidden="false" customHeight="false" outlineLevel="0" collapsed="false">
      <c r="A1904" s="7"/>
      <c r="B1904" s="7"/>
      <c r="C1904" s="11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12" t="str">
        <f aca="false">IF(OR($B1904="",D1904="",E1904=""),"",IFERROR(IF(OR(INDEX(Matches!$I$2:$I$201,MATCH($A1904&amp;"-1",Matches!$J$2:$J$201,0))="Void",INDEX(Matches!$G$2:$G$201,MATCH($A1904&amp;"-1",Matches!$J$2:$J$201,0))="",INDEX(Matches!$H$2:$H$201,MATCH($A1904&amp;"-1",Matches!$J$2:$J$201,0))=""),"",IF(AND($C1904&lt;&gt;"",INDEX(Matches!$F$2:$F$201,MATCH($A1904&amp;"-1",Matches!$J$2:$J$201,0))&lt;&gt;"",$C1904&gt;=INDEX(Matches!$F$2:$F$201,MATCH($A1904&amp;"-1",Matches!$J$2:$J$201,0))),"",IF(AND(D1904=INDEX(Matches!$G$2:$G$201,MATCH($A1904&amp;"-1",Matches!$J$2:$J$201,0)),E1904=INDEX(Matches!$H$2:$H$201,MATCH($A1904&amp;"-1",Matches!$J$2:$J$201,0))),5,IF(SIGN(D1904-E1904)&lt;&gt;SIGN(INDEX(Matches!$G$2:$G$201,MATCH($A1904&amp;"-1",Matches!$J$2:$J$201,0))-INDEX(Matches!$H$2:$H$201,MATCH($A1904&amp;"-1",Matches!$J$2:$J$201,0))),0,IF(D1904-E1904=INDEX(Matches!$G$2:$G$201,MATCH($A1904&amp;"-1",Matches!$J$2:$J$201,0))-INDEX(Matches!$H$2:$H$201,MATCH($A1904&amp;"-1",Matches!$J$2:$J$201,0)),3,2))))),""))</f>
        <v/>
      </c>
      <c r="Y1904" s="12" t="str">
        <f aca="false">IF(OR($B1904="",F1904="",G1904=""),"",IFERROR(IF(OR(INDEX(Matches!$I$2:$I$201,MATCH($A1904&amp;"-2",Matches!$J$2:$J$201,0))="Void",INDEX(Matches!$G$2:$G$201,MATCH($A1904&amp;"-2",Matches!$J$2:$J$201,0))="",INDEX(Matches!$H$2:$H$201,MATCH($A1904&amp;"-2",Matches!$J$2:$J$201,0))=""),"",IF(AND($C1904&lt;&gt;"",INDEX(Matches!$F$2:$F$201,MATCH($A1904&amp;"-2",Matches!$J$2:$J$201,0))&lt;&gt;"",$C1904&gt;=INDEX(Matches!$F$2:$F$201,MATCH($A1904&amp;"-2",Matches!$J$2:$J$201,0))),"",IF(AND(F1904=INDEX(Matches!$G$2:$G$201,MATCH($A1904&amp;"-2",Matches!$J$2:$J$201,0)),G1904=INDEX(Matches!$H$2:$H$201,MATCH($A1904&amp;"-2",Matches!$J$2:$J$201,0))),5,IF(SIGN(F1904-G1904)&lt;&gt;SIGN(INDEX(Matches!$G$2:$G$201,MATCH($A1904&amp;"-2",Matches!$J$2:$J$201,0))-INDEX(Matches!$H$2:$H$201,MATCH($A1904&amp;"-2",Matches!$J$2:$J$201,0))),0,IF(F1904-G1904=INDEX(Matches!$G$2:$G$201,MATCH($A1904&amp;"-2",Matches!$J$2:$J$201,0))-INDEX(Matches!$H$2:$H$201,MATCH($A1904&amp;"-2",Matches!$J$2:$J$201,0)),3,2))))),""))</f>
        <v/>
      </c>
      <c r="Z1904" s="12" t="str">
        <f aca="false">IF(OR($B1904="",H1904="",I1904=""),"",IFERROR(IF(OR(INDEX(Matches!$I$2:$I$201,MATCH($A1904&amp;"-3",Matches!$J$2:$J$201,0))="Void",INDEX(Matches!$G$2:$G$201,MATCH($A1904&amp;"-3",Matches!$J$2:$J$201,0))="",INDEX(Matches!$H$2:$H$201,MATCH($A1904&amp;"-3",Matches!$J$2:$J$201,0))=""),"",IF(AND($C1904&lt;&gt;"",INDEX(Matches!$F$2:$F$201,MATCH($A1904&amp;"-3",Matches!$J$2:$J$201,0))&lt;&gt;"",$C1904&gt;=INDEX(Matches!$F$2:$F$201,MATCH($A1904&amp;"-3",Matches!$J$2:$J$201,0))),"",IF(AND(H1904=INDEX(Matches!$G$2:$G$201,MATCH($A1904&amp;"-3",Matches!$J$2:$J$201,0)),I1904=INDEX(Matches!$H$2:$H$201,MATCH($A1904&amp;"-3",Matches!$J$2:$J$201,0))),5,IF(SIGN(H1904-I1904)&lt;&gt;SIGN(INDEX(Matches!$G$2:$G$201,MATCH($A1904&amp;"-3",Matches!$J$2:$J$201,0))-INDEX(Matches!$H$2:$H$201,MATCH($A1904&amp;"-3",Matches!$J$2:$J$201,0))),0,IF(H1904-I1904=INDEX(Matches!$G$2:$G$201,MATCH($A1904&amp;"-3",Matches!$J$2:$J$201,0))-INDEX(Matches!$H$2:$H$201,MATCH($A1904&amp;"-3",Matches!$J$2:$J$201,0)),3,2))))),""))</f>
        <v/>
      </c>
      <c r="AA1904" s="12" t="str">
        <f aca="false">IF(OR($B1904="",J1904="",K1904=""),"",IFERROR(IF(OR(INDEX(Matches!$I$2:$I$201,MATCH($A1904&amp;"-4",Matches!$J$2:$J$201,0))="Void",INDEX(Matches!$G$2:$G$201,MATCH($A1904&amp;"-4",Matches!$J$2:$J$201,0))="",INDEX(Matches!$H$2:$H$201,MATCH($A1904&amp;"-4",Matches!$J$2:$J$201,0))=""),"",IF(AND($C1904&lt;&gt;"",INDEX(Matches!$F$2:$F$201,MATCH($A1904&amp;"-4",Matches!$J$2:$J$201,0))&lt;&gt;"",$C1904&gt;=INDEX(Matches!$F$2:$F$201,MATCH($A1904&amp;"-4",Matches!$J$2:$J$201,0))),"",IF(AND(J1904=INDEX(Matches!$G$2:$G$201,MATCH($A1904&amp;"-4",Matches!$J$2:$J$201,0)),K1904=INDEX(Matches!$H$2:$H$201,MATCH($A1904&amp;"-4",Matches!$J$2:$J$201,0))),5,IF(SIGN(J1904-K1904)&lt;&gt;SIGN(INDEX(Matches!$G$2:$G$201,MATCH($A1904&amp;"-4",Matches!$J$2:$J$201,0))-INDEX(Matches!$H$2:$H$201,MATCH($A1904&amp;"-4",Matches!$J$2:$J$201,0))),0,IF(J1904-K1904=INDEX(Matches!$G$2:$G$201,MATCH($A1904&amp;"-4",Matches!$J$2:$J$201,0))-INDEX(Matches!$H$2:$H$201,MATCH($A1904&amp;"-4",Matches!$J$2:$J$201,0)),3,2))))),""))</f>
        <v/>
      </c>
      <c r="AB1904" s="12" t="str">
        <f aca="false">IF(OR($B1904="",L1904="",M1904=""),"",IFERROR(IF(OR(INDEX(Matches!$I$2:$I$201,MATCH($A1904&amp;"-5",Matches!$J$2:$J$201,0))="Void",INDEX(Matches!$G$2:$G$201,MATCH($A1904&amp;"-5",Matches!$J$2:$J$201,0))="",INDEX(Matches!$H$2:$H$201,MATCH($A1904&amp;"-5",Matches!$J$2:$J$201,0))=""),"",IF(AND($C1904&lt;&gt;"",INDEX(Matches!$F$2:$F$201,MATCH($A1904&amp;"-5",Matches!$J$2:$J$201,0))&lt;&gt;"",$C1904&gt;=INDEX(Matches!$F$2:$F$201,MATCH($A1904&amp;"-5",Matches!$J$2:$J$201,0))),"",IF(AND(L1904=INDEX(Matches!$G$2:$G$201,MATCH($A1904&amp;"-5",Matches!$J$2:$J$201,0)),M1904=INDEX(Matches!$H$2:$H$201,MATCH($A1904&amp;"-5",Matches!$J$2:$J$201,0))),5,IF(SIGN(L1904-M1904)&lt;&gt;SIGN(INDEX(Matches!$G$2:$G$201,MATCH($A1904&amp;"-5",Matches!$J$2:$J$201,0))-INDEX(Matches!$H$2:$H$201,MATCH($A1904&amp;"-5",Matches!$J$2:$J$201,0))),0,IF(L1904-M1904=INDEX(Matches!$G$2:$G$201,MATCH($A1904&amp;"-5",Matches!$J$2:$J$201,0))-INDEX(Matches!$H$2:$H$201,MATCH($A1904&amp;"-5",Matches!$J$2:$J$201,0)),3,2))))),""))</f>
        <v/>
      </c>
      <c r="AC1904" s="12" t="str">
        <f aca="false">IF(OR($B1904="",N1904="",O1904=""),"",IFERROR(IF(OR(INDEX(Matches!$I$2:$I$201,MATCH($A1904&amp;"-6",Matches!$J$2:$J$201,0))="Void",INDEX(Matches!$G$2:$G$201,MATCH($A1904&amp;"-6",Matches!$J$2:$J$201,0))="",INDEX(Matches!$H$2:$H$201,MATCH($A1904&amp;"-6",Matches!$J$2:$J$201,0))=""),"",IF(AND($C1904&lt;&gt;"",INDEX(Matches!$F$2:$F$201,MATCH($A1904&amp;"-6",Matches!$J$2:$J$201,0))&lt;&gt;"",$C1904&gt;=INDEX(Matches!$F$2:$F$201,MATCH($A1904&amp;"-6",Matches!$J$2:$J$201,0))),"",IF(AND(N1904=INDEX(Matches!$G$2:$G$201,MATCH($A1904&amp;"-6",Matches!$J$2:$J$201,0)),O1904=INDEX(Matches!$H$2:$H$201,MATCH($A1904&amp;"-6",Matches!$J$2:$J$201,0))),5,IF(SIGN(N1904-O1904)&lt;&gt;SIGN(INDEX(Matches!$G$2:$G$201,MATCH($A1904&amp;"-6",Matches!$J$2:$J$201,0))-INDEX(Matches!$H$2:$H$201,MATCH($A1904&amp;"-6",Matches!$J$2:$J$201,0))),0,IF(N1904-O1904=INDEX(Matches!$G$2:$G$201,MATCH($A1904&amp;"-6",Matches!$J$2:$J$201,0))-INDEX(Matches!$H$2:$H$201,MATCH($A1904&amp;"-6",Matches!$J$2:$J$201,0)),3,2))))),""))</f>
        <v/>
      </c>
      <c r="AD1904" s="12" t="str">
        <f aca="false">IF(OR($B1904="",P1904="",Q1904=""),"",IFERROR(IF(OR(INDEX(Matches!$I$2:$I$201,MATCH($A1904&amp;"-7",Matches!$J$2:$J$201,0))="Void",INDEX(Matches!$G$2:$G$201,MATCH($A1904&amp;"-7",Matches!$J$2:$J$201,0))="",INDEX(Matches!$H$2:$H$201,MATCH($A1904&amp;"-7",Matches!$J$2:$J$201,0))=""),"",IF(AND($C1904&lt;&gt;"",INDEX(Matches!$F$2:$F$201,MATCH($A1904&amp;"-7",Matches!$J$2:$J$201,0))&lt;&gt;"",$C1904&gt;=INDEX(Matches!$F$2:$F$201,MATCH($A1904&amp;"-7",Matches!$J$2:$J$201,0))),"",IF(AND(P1904=INDEX(Matches!$G$2:$G$201,MATCH($A1904&amp;"-7",Matches!$J$2:$J$201,0)),Q1904=INDEX(Matches!$H$2:$H$201,MATCH($A1904&amp;"-7",Matches!$J$2:$J$201,0))),5,IF(SIGN(P1904-Q1904)&lt;&gt;SIGN(INDEX(Matches!$G$2:$G$201,MATCH($A1904&amp;"-7",Matches!$J$2:$J$201,0))-INDEX(Matches!$H$2:$H$201,MATCH($A1904&amp;"-7",Matches!$J$2:$J$201,0))),0,IF(P1904-Q1904=INDEX(Matches!$G$2:$G$201,MATCH($A1904&amp;"-7",Matches!$J$2:$J$201,0))-INDEX(Matches!$H$2:$H$201,MATCH($A1904&amp;"-7",Matches!$J$2:$J$201,0)),3,2))))),""))</f>
        <v/>
      </c>
      <c r="AE1904" s="12" t="str">
        <f aca="false">IF(OR($B1904="",R1904="",S1904=""),"",IFERROR(IF(OR(INDEX(Matches!$I$2:$I$201,MATCH($A1904&amp;"-8",Matches!$J$2:$J$201,0))="Void",INDEX(Matches!$G$2:$G$201,MATCH($A1904&amp;"-8",Matches!$J$2:$J$201,0))="",INDEX(Matches!$H$2:$H$201,MATCH($A1904&amp;"-8",Matches!$J$2:$J$201,0))=""),"",IF(AND($C1904&lt;&gt;"",INDEX(Matches!$F$2:$F$201,MATCH($A1904&amp;"-8",Matches!$J$2:$J$201,0))&lt;&gt;"",$C1904&gt;=INDEX(Matches!$F$2:$F$201,MATCH($A1904&amp;"-8",Matches!$J$2:$J$201,0))),"",IF(AND(R1904=INDEX(Matches!$G$2:$G$201,MATCH($A1904&amp;"-8",Matches!$J$2:$J$201,0)),S1904=INDEX(Matches!$H$2:$H$201,MATCH($A1904&amp;"-8",Matches!$J$2:$J$201,0))),5,IF(SIGN(R1904-S1904)&lt;&gt;SIGN(INDEX(Matches!$G$2:$G$201,MATCH($A1904&amp;"-8",Matches!$J$2:$J$201,0))-INDEX(Matches!$H$2:$H$201,MATCH($A1904&amp;"-8",Matches!$J$2:$J$201,0))),0,IF(R1904-S1904=INDEX(Matches!$G$2:$G$201,MATCH($A1904&amp;"-8",Matches!$J$2:$J$201,0))-INDEX(Matches!$H$2:$H$201,MATCH($A1904&amp;"-8",Matches!$J$2:$J$201,0)),3,2))))),""))</f>
        <v/>
      </c>
      <c r="AF1904" s="12" t="str">
        <f aca="false">IF(OR($B1904="",T1904="",U1904=""),"",IFERROR(IF(OR(INDEX(Matches!$I$2:$I$201,MATCH($A1904&amp;"-9",Matches!$J$2:$J$201,0))="Void",INDEX(Matches!$G$2:$G$201,MATCH($A1904&amp;"-9",Matches!$J$2:$J$201,0))="",INDEX(Matches!$H$2:$H$201,MATCH($A1904&amp;"-9",Matches!$J$2:$J$201,0))=""),"",IF(AND($C1904&lt;&gt;"",INDEX(Matches!$F$2:$F$201,MATCH($A1904&amp;"-9",Matches!$J$2:$J$201,0))&lt;&gt;"",$C1904&gt;=INDEX(Matches!$F$2:$F$201,MATCH($A1904&amp;"-9",Matches!$J$2:$J$201,0))),"",IF(AND(T1904=INDEX(Matches!$G$2:$G$201,MATCH($A1904&amp;"-9",Matches!$J$2:$J$201,0)),U1904=INDEX(Matches!$H$2:$H$201,MATCH($A1904&amp;"-9",Matches!$J$2:$J$201,0))),5,IF(SIGN(T1904-U1904)&lt;&gt;SIGN(INDEX(Matches!$G$2:$G$201,MATCH($A1904&amp;"-9",Matches!$J$2:$J$201,0))-INDEX(Matches!$H$2:$H$201,MATCH($A1904&amp;"-9",Matches!$J$2:$J$201,0))),0,IF(T1904-U1904=INDEX(Matches!$G$2:$G$201,MATCH($A1904&amp;"-9",Matches!$J$2:$J$201,0))-INDEX(Matches!$H$2:$H$201,MATCH($A1904&amp;"-9",Matches!$J$2:$J$201,0)),3,2))))),""))</f>
        <v/>
      </c>
      <c r="AG1904" s="12" t="str">
        <f aca="false">IF(OR($B1904="",V1904="",W1904=""),"",IFERROR(IF(OR(INDEX(Matches!$I$2:$I$201,MATCH($A1904&amp;"-10",Matches!$J$2:$J$201,0))="Void",INDEX(Matches!$G$2:$G$201,MATCH($A1904&amp;"-10",Matches!$J$2:$J$201,0))="",INDEX(Matches!$H$2:$H$201,MATCH($A1904&amp;"-10",Matches!$J$2:$J$201,0))=""),"",IF(AND($C1904&lt;&gt;"",INDEX(Matches!$F$2:$F$201,MATCH($A1904&amp;"-10",Matches!$J$2:$J$201,0))&lt;&gt;"",$C1904&gt;=INDEX(Matches!$F$2:$F$201,MATCH($A1904&amp;"-10",Matches!$J$2:$J$201,0))),"",IF(AND(V1904=INDEX(Matches!$G$2:$G$201,MATCH($A1904&amp;"-10",Matches!$J$2:$J$201,0)),W1904=INDEX(Matches!$H$2:$H$201,MATCH($A1904&amp;"-10",Matches!$J$2:$J$201,0))),5,IF(SIGN(V1904-W1904)&lt;&gt;SIGN(INDEX(Matches!$G$2:$G$201,MATCH($A1904&amp;"-10",Matches!$J$2:$J$201,0))-INDEX(Matches!$H$2:$H$201,MATCH($A1904&amp;"-10",Matches!$J$2:$J$201,0))),0,IF(V1904-W1904=INDEX(Matches!$G$2:$G$201,MATCH($A1904&amp;"-10",Matches!$J$2:$J$201,0))-INDEX(Matches!$H$2:$H$201,MATCH($A1904&amp;"-10",Matches!$J$2:$J$201,0)),3,2))))),""))</f>
        <v/>
      </c>
      <c r="AH1904" s="13" t="str">
        <f aca="false">IF($B1904="","",SUM(X1904:AG1904))</f>
        <v/>
      </c>
      <c r="AI1904" s="12" t="str">
        <f aca="false">IF($B1904="","",COUNTIF(X1904:AG1904,5))</f>
        <v/>
      </c>
      <c r="AJ1904" s="12" t="str">
        <f aca="false">IF($B1904="","",COUNTIF(X1904:AG1904,"&gt;=2"))</f>
        <v/>
      </c>
      <c r="AK1904" s="12" t="str">
        <f aca="false">IF($B1904="","",COUNT(X1904:AG1904))</f>
        <v/>
      </c>
    </row>
    <row r="1905" customFormat="false" ht="15" hidden="false" customHeight="false" outlineLevel="0" collapsed="false">
      <c r="A1905" s="7"/>
      <c r="B1905" s="7"/>
      <c r="C1905" s="11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12" t="str">
        <f aca="false">IF(OR($B1905="",D1905="",E1905=""),"",IFERROR(IF(OR(INDEX(Matches!$I$2:$I$201,MATCH($A1905&amp;"-1",Matches!$J$2:$J$201,0))="Void",INDEX(Matches!$G$2:$G$201,MATCH($A1905&amp;"-1",Matches!$J$2:$J$201,0))="",INDEX(Matches!$H$2:$H$201,MATCH($A1905&amp;"-1",Matches!$J$2:$J$201,0))=""),"",IF(AND($C1905&lt;&gt;"",INDEX(Matches!$F$2:$F$201,MATCH($A1905&amp;"-1",Matches!$J$2:$J$201,0))&lt;&gt;"",$C1905&gt;=INDEX(Matches!$F$2:$F$201,MATCH($A1905&amp;"-1",Matches!$J$2:$J$201,0))),"",IF(AND(D1905=INDEX(Matches!$G$2:$G$201,MATCH($A1905&amp;"-1",Matches!$J$2:$J$201,0)),E1905=INDEX(Matches!$H$2:$H$201,MATCH($A1905&amp;"-1",Matches!$J$2:$J$201,0))),5,IF(SIGN(D1905-E1905)&lt;&gt;SIGN(INDEX(Matches!$G$2:$G$201,MATCH($A1905&amp;"-1",Matches!$J$2:$J$201,0))-INDEX(Matches!$H$2:$H$201,MATCH($A1905&amp;"-1",Matches!$J$2:$J$201,0))),0,IF(D1905-E1905=INDEX(Matches!$G$2:$G$201,MATCH($A1905&amp;"-1",Matches!$J$2:$J$201,0))-INDEX(Matches!$H$2:$H$201,MATCH($A1905&amp;"-1",Matches!$J$2:$J$201,0)),3,2))))),""))</f>
        <v/>
      </c>
      <c r="Y1905" s="12" t="str">
        <f aca="false">IF(OR($B1905="",F1905="",G1905=""),"",IFERROR(IF(OR(INDEX(Matches!$I$2:$I$201,MATCH($A1905&amp;"-2",Matches!$J$2:$J$201,0))="Void",INDEX(Matches!$G$2:$G$201,MATCH($A1905&amp;"-2",Matches!$J$2:$J$201,0))="",INDEX(Matches!$H$2:$H$201,MATCH($A1905&amp;"-2",Matches!$J$2:$J$201,0))=""),"",IF(AND($C1905&lt;&gt;"",INDEX(Matches!$F$2:$F$201,MATCH($A1905&amp;"-2",Matches!$J$2:$J$201,0))&lt;&gt;"",$C1905&gt;=INDEX(Matches!$F$2:$F$201,MATCH($A1905&amp;"-2",Matches!$J$2:$J$201,0))),"",IF(AND(F1905=INDEX(Matches!$G$2:$G$201,MATCH($A1905&amp;"-2",Matches!$J$2:$J$201,0)),G1905=INDEX(Matches!$H$2:$H$201,MATCH($A1905&amp;"-2",Matches!$J$2:$J$201,0))),5,IF(SIGN(F1905-G1905)&lt;&gt;SIGN(INDEX(Matches!$G$2:$G$201,MATCH($A1905&amp;"-2",Matches!$J$2:$J$201,0))-INDEX(Matches!$H$2:$H$201,MATCH($A1905&amp;"-2",Matches!$J$2:$J$201,0))),0,IF(F1905-G1905=INDEX(Matches!$G$2:$G$201,MATCH($A1905&amp;"-2",Matches!$J$2:$J$201,0))-INDEX(Matches!$H$2:$H$201,MATCH($A1905&amp;"-2",Matches!$J$2:$J$201,0)),3,2))))),""))</f>
        <v/>
      </c>
      <c r="Z1905" s="12" t="str">
        <f aca="false">IF(OR($B1905="",H1905="",I1905=""),"",IFERROR(IF(OR(INDEX(Matches!$I$2:$I$201,MATCH($A1905&amp;"-3",Matches!$J$2:$J$201,0))="Void",INDEX(Matches!$G$2:$G$201,MATCH($A1905&amp;"-3",Matches!$J$2:$J$201,0))="",INDEX(Matches!$H$2:$H$201,MATCH($A1905&amp;"-3",Matches!$J$2:$J$201,0))=""),"",IF(AND($C1905&lt;&gt;"",INDEX(Matches!$F$2:$F$201,MATCH($A1905&amp;"-3",Matches!$J$2:$J$201,0))&lt;&gt;"",$C1905&gt;=INDEX(Matches!$F$2:$F$201,MATCH($A1905&amp;"-3",Matches!$J$2:$J$201,0))),"",IF(AND(H1905=INDEX(Matches!$G$2:$G$201,MATCH($A1905&amp;"-3",Matches!$J$2:$J$201,0)),I1905=INDEX(Matches!$H$2:$H$201,MATCH($A1905&amp;"-3",Matches!$J$2:$J$201,0))),5,IF(SIGN(H1905-I1905)&lt;&gt;SIGN(INDEX(Matches!$G$2:$G$201,MATCH($A1905&amp;"-3",Matches!$J$2:$J$201,0))-INDEX(Matches!$H$2:$H$201,MATCH($A1905&amp;"-3",Matches!$J$2:$J$201,0))),0,IF(H1905-I1905=INDEX(Matches!$G$2:$G$201,MATCH($A1905&amp;"-3",Matches!$J$2:$J$201,0))-INDEX(Matches!$H$2:$H$201,MATCH($A1905&amp;"-3",Matches!$J$2:$J$201,0)),3,2))))),""))</f>
        <v/>
      </c>
      <c r="AA1905" s="12" t="str">
        <f aca="false">IF(OR($B1905="",J1905="",K1905=""),"",IFERROR(IF(OR(INDEX(Matches!$I$2:$I$201,MATCH($A1905&amp;"-4",Matches!$J$2:$J$201,0))="Void",INDEX(Matches!$G$2:$G$201,MATCH($A1905&amp;"-4",Matches!$J$2:$J$201,0))="",INDEX(Matches!$H$2:$H$201,MATCH($A1905&amp;"-4",Matches!$J$2:$J$201,0))=""),"",IF(AND($C1905&lt;&gt;"",INDEX(Matches!$F$2:$F$201,MATCH($A1905&amp;"-4",Matches!$J$2:$J$201,0))&lt;&gt;"",$C1905&gt;=INDEX(Matches!$F$2:$F$201,MATCH($A1905&amp;"-4",Matches!$J$2:$J$201,0))),"",IF(AND(J1905=INDEX(Matches!$G$2:$G$201,MATCH($A1905&amp;"-4",Matches!$J$2:$J$201,0)),K1905=INDEX(Matches!$H$2:$H$201,MATCH($A1905&amp;"-4",Matches!$J$2:$J$201,0))),5,IF(SIGN(J1905-K1905)&lt;&gt;SIGN(INDEX(Matches!$G$2:$G$201,MATCH($A1905&amp;"-4",Matches!$J$2:$J$201,0))-INDEX(Matches!$H$2:$H$201,MATCH($A1905&amp;"-4",Matches!$J$2:$J$201,0))),0,IF(J1905-K1905=INDEX(Matches!$G$2:$G$201,MATCH($A1905&amp;"-4",Matches!$J$2:$J$201,0))-INDEX(Matches!$H$2:$H$201,MATCH($A1905&amp;"-4",Matches!$J$2:$J$201,0)),3,2))))),""))</f>
        <v/>
      </c>
      <c r="AB1905" s="12" t="str">
        <f aca="false">IF(OR($B1905="",L1905="",M1905=""),"",IFERROR(IF(OR(INDEX(Matches!$I$2:$I$201,MATCH($A1905&amp;"-5",Matches!$J$2:$J$201,0))="Void",INDEX(Matches!$G$2:$G$201,MATCH($A1905&amp;"-5",Matches!$J$2:$J$201,0))="",INDEX(Matches!$H$2:$H$201,MATCH($A1905&amp;"-5",Matches!$J$2:$J$201,0))=""),"",IF(AND($C1905&lt;&gt;"",INDEX(Matches!$F$2:$F$201,MATCH($A1905&amp;"-5",Matches!$J$2:$J$201,0))&lt;&gt;"",$C1905&gt;=INDEX(Matches!$F$2:$F$201,MATCH($A1905&amp;"-5",Matches!$J$2:$J$201,0))),"",IF(AND(L1905=INDEX(Matches!$G$2:$G$201,MATCH($A1905&amp;"-5",Matches!$J$2:$J$201,0)),M1905=INDEX(Matches!$H$2:$H$201,MATCH($A1905&amp;"-5",Matches!$J$2:$J$201,0))),5,IF(SIGN(L1905-M1905)&lt;&gt;SIGN(INDEX(Matches!$G$2:$G$201,MATCH($A1905&amp;"-5",Matches!$J$2:$J$201,0))-INDEX(Matches!$H$2:$H$201,MATCH($A1905&amp;"-5",Matches!$J$2:$J$201,0))),0,IF(L1905-M1905=INDEX(Matches!$G$2:$G$201,MATCH($A1905&amp;"-5",Matches!$J$2:$J$201,0))-INDEX(Matches!$H$2:$H$201,MATCH($A1905&amp;"-5",Matches!$J$2:$J$201,0)),3,2))))),""))</f>
        <v/>
      </c>
      <c r="AC1905" s="12" t="str">
        <f aca="false">IF(OR($B1905="",N1905="",O1905=""),"",IFERROR(IF(OR(INDEX(Matches!$I$2:$I$201,MATCH($A1905&amp;"-6",Matches!$J$2:$J$201,0))="Void",INDEX(Matches!$G$2:$G$201,MATCH($A1905&amp;"-6",Matches!$J$2:$J$201,0))="",INDEX(Matches!$H$2:$H$201,MATCH($A1905&amp;"-6",Matches!$J$2:$J$201,0))=""),"",IF(AND($C1905&lt;&gt;"",INDEX(Matches!$F$2:$F$201,MATCH($A1905&amp;"-6",Matches!$J$2:$J$201,0))&lt;&gt;"",$C1905&gt;=INDEX(Matches!$F$2:$F$201,MATCH($A1905&amp;"-6",Matches!$J$2:$J$201,0))),"",IF(AND(N1905=INDEX(Matches!$G$2:$G$201,MATCH($A1905&amp;"-6",Matches!$J$2:$J$201,0)),O1905=INDEX(Matches!$H$2:$H$201,MATCH($A1905&amp;"-6",Matches!$J$2:$J$201,0))),5,IF(SIGN(N1905-O1905)&lt;&gt;SIGN(INDEX(Matches!$G$2:$G$201,MATCH($A1905&amp;"-6",Matches!$J$2:$J$201,0))-INDEX(Matches!$H$2:$H$201,MATCH($A1905&amp;"-6",Matches!$J$2:$J$201,0))),0,IF(N1905-O1905=INDEX(Matches!$G$2:$G$201,MATCH($A1905&amp;"-6",Matches!$J$2:$J$201,0))-INDEX(Matches!$H$2:$H$201,MATCH($A1905&amp;"-6",Matches!$J$2:$J$201,0)),3,2))))),""))</f>
        <v/>
      </c>
      <c r="AD1905" s="12" t="str">
        <f aca="false">IF(OR($B1905="",P1905="",Q1905=""),"",IFERROR(IF(OR(INDEX(Matches!$I$2:$I$201,MATCH($A1905&amp;"-7",Matches!$J$2:$J$201,0))="Void",INDEX(Matches!$G$2:$G$201,MATCH($A1905&amp;"-7",Matches!$J$2:$J$201,0))="",INDEX(Matches!$H$2:$H$201,MATCH($A1905&amp;"-7",Matches!$J$2:$J$201,0))=""),"",IF(AND($C1905&lt;&gt;"",INDEX(Matches!$F$2:$F$201,MATCH($A1905&amp;"-7",Matches!$J$2:$J$201,0))&lt;&gt;"",$C1905&gt;=INDEX(Matches!$F$2:$F$201,MATCH($A1905&amp;"-7",Matches!$J$2:$J$201,0))),"",IF(AND(P1905=INDEX(Matches!$G$2:$G$201,MATCH($A1905&amp;"-7",Matches!$J$2:$J$201,0)),Q1905=INDEX(Matches!$H$2:$H$201,MATCH($A1905&amp;"-7",Matches!$J$2:$J$201,0))),5,IF(SIGN(P1905-Q1905)&lt;&gt;SIGN(INDEX(Matches!$G$2:$G$201,MATCH($A1905&amp;"-7",Matches!$J$2:$J$201,0))-INDEX(Matches!$H$2:$H$201,MATCH($A1905&amp;"-7",Matches!$J$2:$J$201,0))),0,IF(P1905-Q1905=INDEX(Matches!$G$2:$G$201,MATCH($A1905&amp;"-7",Matches!$J$2:$J$201,0))-INDEX(Matches!$H$2:$H$201,MATCH($A1905&amp;"-7",Matches!$J$2:$J$201,0)),3,2))))),""))</f>
        <v/>
      </c>
      <c r="AE1905" s="12" t="str">
        <f aca="false">IF(OR($B1905="",R1905="",S1905=""),"",IFERROR(IF(OR(INDEX(Matches!$I$2:$I$201,MATCH($A1905&amp;"-8",Matches!$J$2:$J$201,0))="Void",INDEX(Matches!$G$2:$G$201,MATCH($A1905&amp;"-8",Matches!$J$2:$J$201,0))="",INDEX(Matches!$H$2:$H$201,MATCH($A1905&amp;"-8",Matches!$J$2:$J$201,0))=""),"",IF(AND($C1905&lt;&gt;"",INDEX(Matches!$F$2:$F$201,MATCH($A1905&amp;"-8",Matches!$J$2:$J$201,0))&lt;&gt;"",$C1905&gt;=INDEX(Matches!$F$2:$F$201,MATCH($A1905&amp;"-8",Matches!$J$2:$J$201,0))),"",IF(AND(R1905=INDEX(Matches!$G$2:$G$201,MATCH($A1905&amp;"-8",Matches!$J$2:$J$201,0)),S1905=INDEX(Matches!$H$2:$H$201,MATCH($A1905&amp;"-8",Matches!$J$2:$J$201,0))),5,IF(SIGN(R1905-S1905)&lt;&gt;SIGN(INDEX(Matches!$G$2:$G$201,MATCH($A1905&amp;"-8",Matches!$J$2:$J$201,0))-INDEX(Matches!$H$2:$H$201,MATCH($A1905&amp;"-8",Matches!$J$2:$J$201,0))),0,IF(R1905-S1905=INDEX(Matches!$G$2:$G$201,MATCH($A1905&amp;"-8",Matches!$J$2:$J$201,0))-INDEX(Matches!$H$2:$H$201,MATCH($A1905&amp;"-8",Matches!$J$2:$J$201,0)),3,2))))),""))</f>
        <v/>
      </c>
      <c r="AF1905" s="12" t="str">
        <f aca="false">IF(OR($B1905="",T1905="",U1905=""),"",IFERROR(IF(OR(INDEX(Matches!$I$2:$I$201,MATCH($A1905&amp;"-9",Matches!$J$2:$J$201,0))="Void",INDEX(Matches!$G$2:$G$201,MATCH($A1905&amp;"-9",Matches!$J$2:$J$201,0))="",INDEX(Matches!$H$2:$H$201,MATCH($A1905&amp;"-9",Matches!$J$2:$J$201,0))=""),"",IF(AND($C1905&lt;&gt;"",INDEX(Matches!$F$2:$F$201,MATCH($A1905&amp;"-9",Matches!$J$2:$J$201,0))&lt;&gt;"",$C1905&gt;=INDEX(Matches!$F$2:$F$201,MATCH($A1905&amp;"-9",Matches!$J$2:$J$201,0))),"",IF(AND(T1905=INDEX(Matches!$G$2:$G$201,MATCH($A1905&amp;"-9",Matches!$J$2:$J$201,0)),U1905=INDEX(Matches!$H$2:$H$201,MATCH($A1905&amp;"-9",Matches!$J$2:$J$201,0))),5,IF(SIGN(T1905-U1905)&lt;&gt;SIGN(INDEX(Matches!$G$2:$G$201,MATCH($A1905&amp;"-9",Matches!$J$2:$J$201,0))-INDEX(Matches!$H$2:$H$201,MATCH($A1905&amp;"-9",Matches!$J$2:$J$201,0))),0,IF(T1905-U1905=INDEX(Matches!$G$2:$G$201,MATCH($A1905&amp;"-9",Matches!$J$2:$J$201,0))-INDEX(Matches!$H$2:$H$201,MATCH($A1905&amp;"-9",Matches!$J$2:$J$201,0)),3,2))))),""))</f>
        <v/>
      </c>
      <c r="AG1905" s="12" t="str">
        <f aca="false">IF(OR($B1905="",V1905="",W1905=""),"",IFERROR(IF(OR(INDEX(Matches!$I$2:$I$201,MATCH($A1905&amp;"-10",Matches!$J$2:$J$201,0))="Void",INDEX(Matches!$G$2:$G$201,MATCH($A1905&amp;"-10",Matches!$J$2:$J$201,0))="",INDEX(Matches!$H$2:$H$201,MATCH($A1905&amp;"-10",Matches!$J$2:$J$201,0))=""),"",IF(AND($C1905&lt;&gt;"",INDEX(Matches!$F$2:$F$201,MATCH($A1905&amp;"-10",Matches!$J$2:$J$201,0))&lt;&gt;"",$C1905&gt;=INDEX(Matches!$F$2:$F$201,MATCH($A1905&amp;"-10",Matches!$J$2:$J$201,0))),"",IF(AND(V1905=INDEX(Matches!$G$2:$G$201,MATCH($A1905&amp;"-10",Matches!$J$2:$J$201,0)),W1905=INDEX(Matches!$H$2:$H$201,MATCH($A1905&amp;"-10",Matches!$J$2:$J$201,0))),5,IF(SIGN(V1905-W1905)&lt;&gt;SIGN(INDEX(Matches!$G$2:$G$201,MATCH($A1905&amp;"-10",Matches!$J$2:$J$201,0))-INDEX(Matches!$H$2:$H$201,MATCH($A1905&amp;"-10",Matches!$J$2:$J$201,0))),0,IF(V1905-W1905=INDEX(Matches!$G$2:$G$201,MATCH($A1905&amp;"-10",Matches!$J$2:$J$201,0))-INDEX(Matches!$H$2:$H$201,MATCH($A1905&amp;"-10",Matches!$J$2:$J$201,0)),3,2))))),""))</f>
        <v/>
      </c>
      <c r="AH1905" s="13" t="str">
        <f aca="false">IF($B1905="","",SUM(X1905:AG1905))</f>
        <v/>
      </c>
      <c r="AI1905" s="12" t="str">
        <f aca="false">IF($B1905="","",COUNTIF(X1905:AG1905,5))</f>
        <v/>
      </c>
      <c r="AJ1905" s="12" t="str">
        <f aca="false">IF($B1905="","",COUNTIF(X1905:AG1905,"&gt;=2"))</f>
        <v/>
      </c>
      <c r="AK1905" s="12" t="str">
        <f aca="false">IF($B1905="","",COUNT(X1905:AG1905))</f>
        <v/>
      </c>
    </row>
    <row r="1906" customFormat="false" ht="15" hidden="false" customHeight="false" outlineLevel="0" collapsed="false">
      <c r="A1906" s="7"/>
      <c r="B1906" s="7"/>
      <c r="C1906" s="11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12" t="str">
        <f aca="false">IF(OR($B1906="",D1906="",E1906=""),"",IFERROR(IF(OR(INDEX(Matches!$I$2:$I$201,MATCH($A1906&amp;"-1",Matches!$J$2:$J$201,0))="Void",INDEX(Matches!$G$2:$G$201,MATCH($A1906&amp;"-1",Matches!$J$2:$J$201,0))="",INDEX(Matches!$H$2:$H$201,MATCH($A1906&amp;"-1",Matches!$J$2:$J$201,0))=""),"",IF(AND($C1906&lt;&gt;"",INDEX(Matches!$F$2:$F$201,MATCH($A1906&amp;"-1",Matches!$J$2:$J$201,0))&lt;&gt;"",$C1906&gt;=INDEX(Matches!$F$2:$F$201,MATCH($A1906&amp;"-1",Matches!$J$2:$J$201,0))),"",IF(AND(D1906=INDEX(Matches!$G$2:$G$201,MATCH($A1906&amp;"-1",Matches!$J$2:$J$201,0)),E1906=INDEX(Matches!$H$2:$H$201,MATCH($A1906&amp;"-1",Matches!$J$2:$J$201,0))),5,IF(SIGN(D1906-E1906)&lt;&gt;SIGN(INDEX(Matches!$G$2:$G$201,MATCH($A1906&amp;"-1",Matches!$J$2:$J$201,0))-INDEX(Matches!$H$2:$H$201,MATCH($A1906&amp;"-1",Matches!$J$2:$J$201,0))),0,IF(D1906-E1906=INDEX(Matches!$G$2:$G$201,MATCH($A1906&amp;"-1",Matches!$J$2:$J$201,0))-INDEX(Matches!$H$2:$H$201,MATCH($A1906&amp;"-1",Matches!$J$2:$J$201,0)),3,2))))),""))</f>
        <v/>
      </c>
      <c r="Y1906" s="12" t="str">
        <f aca="false">IF(OR($B1906="",F1906="",G1906=""),"",IFERROR(IF(OR(INDEX(Matches!$I$2:$I$201,MATCH($A1906&amp;"-2",Matches!$J$2:$J$201,0))="Void",INDEX(Matches!$G$2:$G$201,MATCH($A1906&amp;"-2",Matches!$J$2:$J$201,0))="",INDEX(Matches!$H$2:$H$201,MATCH($A1906&amp;"-2",Matches!$J$2:$J$201,0))=""),"",IF(AND($C1906&lt;&gt;"",INDEX(Matches!$F$2:$F$201,MATCH($A1906&amp;"-2",Matches!$J$2:$J$201,0))&lt;&gt;"",$C1906&gt;=INDEX(Matches!$F$2:$F$201,MATCH($A1906&amp;"-2",Matches!$J$2:$J$201,0))),"",IF(AND(F1906=INDEX(Matches!$G$2:$G$201,MATCH($A1906&amp;"-2",Matches!$J$2:$J$201,0)),G1906=INDEX(Matches!$H$2:$H$201,MATCH($A1906&amp;"-2",Matches!$J$2:$J$201,0))),5,IF(SIGN(F1906-G1906)&lt;&gt;SIGN(INDEX(Matches!$G$2:$G$201,MATCH($A1906&amp;"-2",Matches!$J$2:$J$201,0))-INDEX(Matches!$H$2:$H$201,MATCH($A1906&amp;"-2",Matches!$J$2:$J$201,0))),0,IF(F1906-G1906=INDEX(Matches!$G$2:$G$201,MATCH($A1906&amp;"-2",Matches!$J$2:$J$201,0))-INDEX(Matches!$H$2:$H$201,MATCH($A1906&amp;"-2",Matches!$J$2:$J$201,0)),3,2))))),""))</f>
        <v/>
      </c>
      <c r="Z1906" s="12" t="str">
        <f aca="false">IF(OR($B1906="",H1906="",I1906=""),"",IFERROR(IF(OR(INDEX(Matches!$I$2:$I$201,MATCH($A1906&amp;"-3",Matches!$J$2:$J$201,0))="Void",INDEX(Matches!$G$2:$G$201,MATCH($A1906&amp;"-3",Matches!$J$2:$J$201,0))="",INDEX(Matches!$H$2:$H$201,MATCH($A1906&amp;"-3",Matches!$J$2:$J$201,0))=""),"",IF(AND($C1906&lt;&gt;"",INDEX(Matches!$F$2:$F$201,MATCH($A1906&amp;"-3",Matches!$J$2:$J$201,0))&lt;&gt;"",$C1906&gt;=INDEX(Matches!$F$2:$F$201,MATCH($A1906&amp;"-3",Matches!$J$2:$J$201,0))),"",IF(AND(H1906=INDEX(Matches!$G$2:$G$201,MATCH($A1906&amp;"-3",Matches!$J$2:$J$201,0)),I1906=INDEX(Matches!$H$2:$H$201,MATCH($A1906&amp;"-3",Matches!$J$2:$J$201,0))),5,IF(SIGN(H1906-I1906)&lt;&gt;SIGN(INDEX(Matches!$G$2:$G$201,MATCH($A1906&amp;"-3",Matches!$J$2:$J$201,0))-INDEX(Matches!$H$2:$H$201,MATCH($A1906&amp;"-3",Matches!$J$2:$J$201,0))),0,IF(H1906-I1906=INDEX(Matches!$G$2:$G$201,MATCH($A1906&amp;"-3",Matches!$J$2:$J$201,0))-INDEX(Matches!$H$2:$H$201,MATCH($A1906&amp;"-3",Matches!$J$2:$J$201,0)),3,2))))),""))</f>
        <v/>
      </c>
      <c r="AA1906" s="12" t="str">
        <f aca="false">IF(OR($B1906="",J1906="",K1906=""),"",IFERROR(IF(OR(INDEX(Matches!$I$2:$I$201,MATCH($A1906&amp;"-4",Matches!$J$2:$J$201,0))="Void",INDEX(Matches!$G$2:$G$201,MATCH($A1906&amp;"-4",Matches!$J$2:$J$201,0))="",INDEX(Matches!$H$2:$H$201,MATCH($A1906&amp;"-4",Matches!$J$2:$J$201,0))=""),"",IF(AND($C1906&lt;&gt;"",INDEX(Matches!$F$2:$F$201,MATCH($A1906&amp;"-4",Matches!$J$2:$J$201,0))&lt;&gt;"",$C1906&gt;=INDEX(Matches!$F$2:$F$201,MATCH($A1906&amp;"-4",Matches!$J$2:$J$201,0))),"",IF(AND(J1906=INDEX(Matches!$G$2:$G$201,MATCH($A1906&amp;"-4",Matches!$J$2:$J$201,0)),K1906=INDEX(Matches!$H$2:$H$201,MATCH($A1906&amp;"-4",Matches!$J$2:$J$201,0))),5,IF(SIGN(J1906-K1906)&lt;&gt;SIGN(INDEX(Matches!$G$2:$G$201,MATCH($A1906&amp;"-4",Matches!$J$2:$J$201,0))-INDEX(Matches!$H$2:$H$201,MATCH($A1906&amp;"-4",Matches!$J$2:$J$201,0))),0,IF(J1906-K1906=INDEX(Matches!$G$2:$G$201,MATCH($A1906&amp;"-4",Matches!$J$2:$J$201,0))-INDEX(Matches!$H$2:$H$201,MATCH($A1906&amp;"-4",Matches!$J$2:$J$201,0)),3,2))))),""))</f>
        <v/>
      </c>
      <c r="AB1906" s="12" t="str">
        <f aca="false">IF(OR($B1906="",L1906="",M1906=""),"",IFERROR(IF(OR(INDEX(Matches!$I$2:$I$201,MATCH($A1906&amp;"-5",Matches!$J$2:$J$201,0))="Void",INDEX(Matches!$G$2:$G$201,MATCH($A1906&amp;"-5",Matches!$J$2:$J$201,0))="",INDEX(Matches!$H$2:$H$201,MATCH($A1906&amp;"-5",Matches!$J$2:$J$201,0))=""),"",IF(AND($C1906&lt;&gt;"",INDEX(Matches!$F$2:$F$201,MATCH($A1906&amp;"-5",Matches!$J$2:$J$201,0))&lt;&gt;"",$C1906&gt;=INDEX(Matches!$F$2:$F$201,MATCH($A1906&amp;"-5",Matches!$J$2:$J$201,0))),"",IF(AND(L1906=INDEX(Matches!$G$2:$G$201,MATCH($A1906&amp;"-5",Matches!$J$2:$J$201,0)),M1906=INDEX(Matches!$H$2:$H$201,MATCH($A1906&amp;"-5",Matches!$J$2:$J$201,0))),5,IF(SIGN(L1906-M1906)&lt;&gt;SIGN(INDEX(Matches!$G$2:$G$201,MATCH($A1906&amp;"-5",Matches!$J$2:$J$201,0))-INDEX(Matches!$H$2:$H$201,MATCH($A1906&amp;"-5",Matches!$J$2:$J$201,0))),0,IF(L1906-M1906=INDEX(Matches!$G$2:$G$201,MATCH($A1906&amp;"-5",Matches!$J$2:$J$201,0))-INDEX(Matches!$H$2:$H$201,MATCH($A1906&amp;"-5",Matches!$J$2:$J$201,0)),3,2))))),""))</f>
        <v/>
      </c>
      <c r="AC1906" s="12" t="str">
        <f aca="false">IF(OR($B1906="",N1906="",O1906=""),"",IFERROR(IF(OR(INDEX(Matches!$I$2:$I$201,MATCH($A1906&amp;"-6",Matches!$J$2:$J$201,0))="Void",INDEX(Matches!$G$2:$G$201,MATCH($A1906&amp;"-6",Matches!$J$2:$J$201,0))="",INDEX(Matches!$H$2:$H$201,MATCH($A1906&amp;"-6",Matches!$J$2:$J$201,0))=""),"",IF(AND($C1906&lt;&gt;"",INDEX(Matches!$F$2:$F$201,MATCH($A1906&amp;"-6",Matches!$J$2:$J$201,0))&lt;&gt;"",$C1906&gt;=INDEX(Matches!$F$2:$F$201,MATCH($A1906&amp;"-6",Matches!$J$2:$J$201,0))),"",IF(AND(N1906=INDEX(Matches!$G$2:$G$201,MATCH($A1906&amp;"-6",Matches!$J$2:$J$201,0)),O1906=INDEX(Matches!$H$2:$H$201,MATCH($A1906&amp;"-6",Matches!$J$2:$J$201,0))),5,IF(SIGN(N1906-O1906)&lt;&gt;SIGN(INDEX(Matches!$G$2:$G$201,MATCH($A1906&amp;"-6",Matches!$J$2:$J$201,0))-INDEX(Matches!$H$2:$H$201,MATCH($A1906&amp;"-6",Matches!$J$2:$J$201,0))),0,IF(N1906-O1906=INDEX(Matches!$G$2:$G$201,MATCH($A1906&amp;"-6",Matches!$J$2:$J$201,0))-INDEX(Matches!$H$2:$H$201,MATCH($A1906&amp;"-6",Matches!$J$2:$J$201,0)),3,2))))),""))</f>
        <v/>
      </c>
      <c r="AD1906" s="12" t="str">
        <f aca="false">IF(OR($B1906="",P1906="",Q1906=""),"",IFERROR(IF(OR(INDEX(Matches!$I$2:$I$201,MATCH($A1906&amp;"-7",Matches!$J$2:$J$201,0))="Void",INDEX(Matches!$G$2:$G$201,MATCH($A1906&amp;"-7",Matches!$J$2:$J$201,0))="",INDEX(Matches!$H$2:$H$201,MATCH($A1906&amp;"-7",Matches!$J$2:$J$201,0))=""),"",IF(AND($C1906&lt;&gt;"",INDEX(Matches!$F$2:$F$201,MATCH($A1906&amp;"-7",Matches!$J$2:$J$201,0))&lt;&gt;"",$C1906&gt;=INDEX(Matches!$F$2:$F$201,MATCH($A1906&amp;"-7",Matches!$J$2:$J$201,0))),"",IF(AND(P1906=INDEX(Matches!$G$2:$G$201,MATCH($A1906&amp;"-7",Matches!$J$2:$J$201,0)),Q1906=INDEX(Matches!$H$2:$H$201,MATCH($A1906&amp;"-7",Matches!$J$2:$J$201,0))),5,IF(SIGN(P1906-Q1906)&lt;&gt;SIGN(INDEX(Matches!$G$2:$G$201,MATCH($A1906&amp;"-7",Matches!$J$2:$J$201,0))-INDEX(Matches!$H$2:$H$201,MATCH($A1906&amp;"-7",Matches!$J$2:$J$201,0))),0,IF(P1906-Q1906=INDEX(Matches!$G$2:$G$201,MATCH($A1906&amp;"-7",Matches!$J$2:$J$201,0))-INDEX(Matches!$H$2:$H$201,MATCH($A1906&amp;"-7",Matches!$J$2:$J$201,0)),3,2))))),""))</f>
        <v/>
      </c>
      <c r="AE1906" s="12" t="str">
        <f aca="false">IF(OR($B1906="",R1906="",S1906=""),"",IFERROR(IF(OR(INDEX(Matches!$I$2:$I$201,MATCH($A1906&amp;"-8",Matches!$J$2:$J$201,0))="Void",INDEX(Matches!$G$2:$G$201,MATCH($A1906&amp;"-8",Matches!$J$2:$J$201,0))="",INDEX(Matches!$H$2:$H$201,MATCH($A1906&amp;"-8",Matches!$J$2:$J$201,0))=""),"",IF(AND($C1906&lt;&gt;"",INDEX(Matches!$F$2:$F$201,MATCH($A1906&amp;"-8",Matches!$J$2:$J$201,0))&lt;&gt;"",$C1906&gt;=INDEX(Matches!$F$2:$F$201,MATCH($A1906&amp;"-8",Matches!$J$2:$J$201,0))),"",IF(AND(R1906=INDEX(Matches!$G$2:$G$201,MATCH($A1906&amp;"-8",Matches!$J$2:$J$201,0)),S1906=INDEX(Matches!$H$2:$H$201,MATCH($A1906&amp;"-8",Matches!$J$2:$J$201,0))),5,IF(SIGN(R1906-S1906)&lt;&gt;SIGN(INDEX(Matches!$G$2:$G$201,MATCH($A1906&amp;"-8",Matches!$J$2:$J$201,0))-INDEX(Matches!$H$2:$H$201,MATCH($A1906&amp;"-8",Matches!$J$2:$J$201,0))),0,IF(R1906-S1906=INDEX(Matches!$G$2:$G$201,MATCH($A1906&amp;"-8",Matches!$J$2:$J$201,0))-INDEX(Matches!$H$2:$H$201,MATCH($A1906&amp;"-8",Matches!$J$2:$J$201,0)),3,2))))),""))</f>
        <v/>
      </c>
      <c r="AF1906" s="12" t="str">
        <f aca="false">IF(OR($B1906="",T1906="",U1906=""),"",IFERROR(IF(OR(INDEX(Matches!$I$2:$I$201,MATCH($A1906&amp;"-9",Matches!$J$2:$J$201,0))="Void",INDEX(Matches!$G$2:$G$201,MATCH($A1906&amp;"-9",Matches!$J$2:$J$201,0))="",INDEX(Matches!$H$2:$H$201,MATCH($A1906&amp;"-9",Matches!$J$2:$J$201,0))=""),"",IF(AND($C1906&lt;&gt;"",INDEX(Matches!$F$2:$F$201,MATCH($A1906&amp;"-9",Matches!$J$2:$J$201,0))&lt;&gt;"",$C1906&gt;=INDEX(Matches!$F$2:$F$201,MATCH($A1906&amp;"-9",Matches!$J$2:$J$201,0))),"",IF(AND(T1906=INDEX(Matches!$G$2:$G$201,MATCH($A1906&amp;"-9",Matches!$J$2:$J$201,0)),U1906=INDEX(Matches!$H$2:$H$201,MATCH($A1906&amp;"-9",Matches!$J$2:$J$201,0))),5,IF(SIGN(T1906-U1906)&lt;&gt;SIGN(INDEX(Matches!$G$2:$G$201,MATCH($A1906&amp;"-9",Matches!$J$2:$J$201,0))-INDEX(Matches!$H$2:$H$201,MATCH($A1906&amp;"-9",Matches!$J$2:$J$201,0))),0,IF(T1906-U1906=INDEX(Matches!$G$2:$G$201,MATCH($A1906&amp;"-9",Matches!$J$2:$J$201,0))-INDEX(Matches!$H$2:$H$201,MATCH($A1906&amp;"-9",Matches!$J$2:$J$201,0)),3,2))))),""))</f>
        <v/>
      </c>
      <c r="AG1906" s="12" t="str">
        <f aca="false">IF(OR($B1906="",V1906="",W1906=""),"",IFERROR(IF(OR(INDEX(Matches!$I$2:$I$201,MATCH($A1906&amp;"-10",Matches!$J$2:$J$201,0))="Void",INDEX(Matches!$G$2:$G$201,MATCH($A1906&amp;"-10",Matches!$J$2:$J$201,0))="",INDEX(Matches!$H$2:$H$201,MATCH($A1906&amp;"-10",Matches!$J$2:$J$201,0))=""),"",IF(AND($C1906&lt;&gt;"",INDEX(Matches!$F$2:$F$201,MATCH($A1906&amp;"-10",Matches!$J$2:$J$201,0))&lt;&gt;"",$C1906&gt;=INDEX(Matches!$F$2:$F$201,MATCH($A1906&amp;"-10",Matches!$J$2:$J$201,0))),"",IF(AND(V1906=INDEX(Matches!$G$2:$G$201,MATCH($A1906&amp;"-10",Matches!$J$2:$J$201,0)),W1906=INDEX(Matches!$H$2:$H$201,MATCH($A1906&amp;"-10",Matches!$J$2:$J$201,0))),5,IF(SIGN(V1906-W1906)&lt;&gt;SIGN(INDEX(Matches!$G$2:$G$201,MATCH($A1906&amp;"-10",Matches!$J$2:$J$201,0))-INDEX(Matches!$H$2:$H$201,MATCH($A1906&amp;"-10",Matches!$J$2:$J$201,0))),0,IF(V1906-W1906=INDEX(Matches!$G$2:$G$201,MATCH($A1906&amp;"-10",Matches!$J$2:$J$201,0))-INDEX(Matches!$H$2:$H$201,MATCH($A1906&amp;"-10",Matches!$J$2:$J$201,0)),3,2))))),""))</f>
        <v/>
      </c>
      <c r="AH1906" s="13" t="str">
        <f aca="false">IF($B1906="","",SUM(X1906:AG1906))</f>
        <v/>
      </c>
      <c r="AI1906" s="12" t="str">
        <f aca="false">IF($B1906="","",COUNTIF(X1906:AG1906,5))</f>
        <v/>
      </c>
      <c r="AJ1906" s="12" t="str">
        <f aca="false">IF($B1906="","",COUNTIF(X1906:AG1906,"&gt;=2"))</f>
        <v/>
      </c>
      <c r="AK1906" s="12" t="str">
        <f aca="false">IF($B1906="","",COUNT(X1906:AG1906))</f>
        <v/>
      </c>
    </row>
    <row r="1907" customFormat="false" ht="15" hidden="false" customHeight="false" outlineLevel="0" collapsed="false">
      <c r="A1907" s="7"/>
      <c r="B1907" s="7"/>
      <c r="C1907" s="11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12" t="str">
        <f aca="false">IF(OR($B1907="",D1907="",E1907=""),"",IFERROR(IF(OR(INDEX(Matches!$I$2:$I$201,MATCH($A1907&amp;"-1",Matches!$J$2:$J$201,0))="Void",INDEX(Matches!$G$2:$G$201,MATCH($A1907&amp;"-1",Matches!$J$2:$J$201,0))="",INDEX(Matches!$H$2:$H$201,MATCH($A1907&amp;"-1",Matches!$J$2:$J$201,0))=""),"",IF(AND($C1907&lt;&gt;"",INDEX(Matches!$F$2:$F$201,MATCH($A1907&amp;"-1",Matches!$J$2:$J$201,0))&lt;&gt;"",$C1907&gt;=INDEX(Matches!$F$2:$F$201,MATCH($A1907&amp;"-1",Matches!$J$2:$J$201,0))),"",IF(AND(D1907=INDEX(Matches!$G$2:$G$201,MATCH($A1907&amp;"-1",Matches!$J$2:$J$201,0)),E1907=INDEX(Matches!$H$2:$H$201,MATCH($A1907&amp;"-1",Matches!$J$2:$J$201,0))),5,IF(SIGN(D1907-E1907)&lt;&gt;SIGN(INDEX(Matches!$G$2:$G$201,MATCH($A1907&amp;"-1",Matches!$J$2:$J$201,0))-INDEX(Matches!$H$2:$H$201,MATCH($A1907&amp;"-1",Matches!$J$2:$J$201,0))),0,IF(D1907-E1907=INDEX(Matches!$G$2:$G$201,MATCH($A1907&amp;"-1",Matches!$J$2:$J$201,0))-INDEX(Matches!$H$2:$H$201,MATCH($A1907&amp;"-1",Matches!$J$2:$J$201,0)),3,2))))),""))</f>
        <v/>
      </c>
      <c r="Y1907" s="12" t="str">
        <f aca="false">IF(OR($B1907="",F1907="",G1907=""),"",IFERROR(IF(OR(INDEX(Matches!$I$2:$I$201,MATCH($A1907&amp;"-2",Matches!$J$2:$J$201,0))="Void",INDEX(Matches!$G$2:$G$201,MATCH($A1907&amp;"-2",Matches!$J$2:$J$201,0))="",INDEX(Matches!$H$2:$H$201,MATCH($A1907&amp;"-2",Matches!$J$2:$J$201,0))=""),"",IF(AND($C1907&lt;&gt;"",INDEX(Matches!$F$2:$F$201,MATCH($A1907&amp;"-2",Matches!$J$2:$J$201,0))&lt;&gt;"",$C1907&gt;=INDEX(Matches!$F$2:$F$201,MATCH($A1907&amp;"-2",Matches!$J$2:$J$201,0))),"",IF(AND(F1907=INDEX(Matches!$G$2:$G$201,MATCH($A1907&amp;"-2",Matches!$J$2:$J$201,0)),G1907=INDEX(Matches!$H$2:$H$201,MATCH($A1907&amp;"-2",Matches!$J$2:$J$201,0))),5,IF(SIGN(F1907-G1907)&lt;&gt;SIGN(INDEX(Matches!$G$2:$G$201,MATCH($A1907&amp;"-2",Matches!$J$2:$J$201,0))-INDEX(Matches!$H$2:$H$201,MATCH($A1907&amp;"-2",Matches!$J$2:$J$201,0))),0,IF(F1907-G1907=INDEX(Matches!$G$2:$G$201,MATCH($A1907&amp;"-2",Matches!$J$2:$J$201,0))-INDEX(Matches!$H$2:$H$201,MATCH($A1907&amp;"-2",Matches!$J$2:$J$201,0)),3,2))))),""))</f>
        <v/>
      </c>
      <c r="Z1907" s="12" t="str">
        <f aca="false">IF(OR($B1907="",H1907="",I1907=""),"",IFERROR(IF(OR(INDEX(Matches!$I$2:$I$201,MATCH($A1907&amp;"-3",Matches!$J$2:$J$201,0))="Void",INDEX(Matches!$G$2:$G$201,MATCH($A1907&amp;"-3",Matches!$J$2:$J$201,0))="",INDEX(Matches!$H$2:$H$201,MATCH($A1907&amp;"-3",Matches!$J$2:$J$201,0))=""),"",IF(AND($C1907&lt;&gt;"",INDEX(Matches!$F$2:$F$201,MATCH($A1907&amp;"-3",Matches!$J$2:$J$201,0))&lt;&gt;"",$C1907&gt;=INDEX(Matches!$F$2:$F$201,MATCH($A1907&amp;"-3",Matches!$J$2:$J$201,0))),"",IF(AND(H1907=INDEX(Matches!$G$2:$G$201,MATCH($A1907&amp;"-3",Matches!$J$2:$J$201,0)),I1907=INDEX(Matches!$H$2:$H$201,MATCH($A1907&amp;"-3",Matches!$J$2:$J$201,0))),5,IF(SIGN(H1907-I1907)&lt;&gt;SIGN(INDEX(Matches!$G$2:$G$201,MATCH($A1907&amp;"-3",Matches!$J$2:$J$201,0))-INDEX(Matches!$H$2:$H$201,MATCH($A1907&amp;"-3",Matches!$J$2:$J$201,0))),0,IF(H1907-I1907=INDEX(Matches!$G$2:$G$201,MATCH($A1907&amp;"-3",Matches!$J$2:$J$201,0))-INDEX(Matches!$H$2:$H$201,MATCH($A1907&amp;"-3",Matches!$J$2:$J$201,0)),3,2))))),""))</f>
        <v/>
      </c>
      <c r="AA1907" s="12" t="str">
        <f aca="false">IF(OR($B1907="",J1907="",K1907=""),"",IFERROR(IF(OR(INDEX(Matches!$I$2:$I$201,MATCH($A1907&amp;"-4",Matches!$J$2:$J$201,0))="Void",INDEX(Matches!$G$2:$G$201,MATCH($A1907&amp;"-4",Matches!$J$2:$J$201,0))="",INDEX(Matches!$H$2:$H$201,MATCH($A1907&amp;"-4",Matches!$J$2:$J$201,0))=""),"",IF(AND($C1907&lt;&gt;"",INDEX(Matches!$F$2:$F$201,MATCH($A1907&amp;"-4",Matches!$J$2:$J$201,0))&lt;&gt;"",$C1907&gt;=INDEX(Matches!$F$2:$F$201,MATCH($A1907&amp;"-4",Matches!$J$2:$J$201,0))),"",IF(AND(J1907=INDEX(Matches!$G$2:$G$201,MATCH($A1907&amp;"-4",Matches!$J$2:$J$201,0)),K1907=INDEX(Matches!$H$2:$H$201,MATCH($A1907&amp;"-4",Matches!$J$2:$J$201,0))),5,IF(SIGN(J1907-K1907)&lt;&gt;SIGN(INDEX(Matches!$G$2:$G$201,MATCH($A1907&amp;"-4",Matches!$J$2:$J$201,0))-INDEX(Matches!$H$2:$H$201,MATCH($A1907&amp;"-4",Matches!$J$2:$J$201,0))),0,IF(J1907-K1907=INDEX(Matches!$G$2:$G$201,MATCH($A1907&amp;"-4",Matches!$J$2:$J$201,0))-INDEX(Matches!$H$2:$H$201,MATCH($A1907&amp;"-4",Matches!$J$2:$J$201,0)),3,2))))),""))</f>
        <v/>
      </c>
      <c r="AB1907" s="12" t="str">
        <f aca="false">IF(OR($B1907="",L1907="",M1907=""),"",IFERROR(IF(OR(INDEX(Matches!$I$2:$I$201,MATCH($A1907&amp;"-5",Matches!$J$2:$J$201,0))="Void",INDEX(Matches!$G$2:$G$201,MATCH($A1907&amp;"-5",Matches!$J$2:$J$201,0))="",INDEX(Matches!$H$2:$H$201,MATCH($A1907&amp;"-5",Matches!$J$2:$J$201,0))=""),"",IF(AND($C1907&lt;&gt;"",INDEX(Matches!$F$2:$F$201,MATCH($A1907&amp;"-5",Matches!$J$2:$J$201,0))&lt;&gt;"",$C1907&gt;=INDEX(Matches!$F$2:$F$201,MATCH($A1907&amp;"-5",Matches!$J$2:$J$201,0))),"",IF(AND(L1907=INDEX(Matches!$G$2:$G$201,MATCH($A1907&amp;"-5",Matches!$J$2:$J$201,0)),M1907=INDEX(Matches!$H$2:$H$201,MATCH($A1907&amp;"-5",Matches!$J$2:$J$201,0))),5,IF(SIGN(L1907-M1907)&lt;&gt;SIGN(INDEX(Matches!$G$2:$G$201,MATCH($A1907&amp;"-5",Matches!$J$2:$J$201,0))-INDEX(Matches!$H$2:$H$201,MATCH($A1907&amp;"-5",Matches!$J$2:$J$201,0))),0,IF(L1907-M1907=INDEX(Matches!$G$2:$G$201,MATCH($A1907&amp;"-5",Matches!$J$2:$J$201,0))-INDEX(Matches!$H$2:$H$201,MATCH($A1907&amp;"-5",Matches!$J$2:$J$201,0)),3,2))))),""))</f>
        <v/>
      </c>
      <c r="AC1907" s="12" t="str">
        <f aca="false">IF(OR($B1907="",N1907="",O1907=""),"",IFERROR(IF(OR(INDEX(Matches!$I$2:$I$201,MATCH($A1907&amp;"-6",Matches!$J$2:$J$201,0))="Void",INDEX(Matches!$G$2:$G$201,MATCH($A1907&amp;"-6",Matches!$J$2:$J$201,0))="",INDEX(Matches!$H$2:$H$201,MATCH($A1907&amp;"-6",Matches!$J$2:$J$201,0))=""),"",IF(AND($C1907&lt;&gt;"",INDEX(Matches!$F$2:$F$201,MATCH($A1907&amp;"-6",Matches!$J$2:$J$201,0))&lt;&gt;"",$C1907&gt;=INDEX(Matches!$F$2:$F$201,MATCH($A1907&amp;"-6",Matches!$J$2:$J$201,0))),"",IF(AND(N1907=INDEX(Matches!$G$2:$G$201,MATCH($A1907&amp;"-6",Matches!$J$2:$J$201,0)),O1907=INDEX(Matches!$H$2:$H$201,MATCH($A1907&amp;"-6",Matches!$J$2:$J$201,0))),5,IF(SIGN(N1907-O1907)&lt;&gt;SIGN(INDEX(Matches!$G$2:$G$201,MATCH($A1907&amp;"-6",Matches!$J$2:$J$201,0))-INDEX(Matches!$H$2:$H$201,MATCH($A1907&amp;"-6",Matches!$J$2:$J$201,0))),0,IF(N1907-O1907=INDEX(Matches!$G$2:$G$201,MATCH($A1907&amp;"-6",Matches!$J$2:$J$201,0))-INDEX(Matches!$H$2:$H$201,MATCH($A1907&amp;"-6",Matches!$J$2:$J$201,0)),3,2))))),""))</f>
        <v/>
      </c>
      <c r="AD1907" s="12" t="str">
        <f aca="false">IF(OR($B1907="",P1907="",Q1907=""),"",IFERROR(IF(OR(INDEX(Matches!$I$2:$I$201,MATCH($A1907&amp;"-7",Matches!$J$2:$J$201,0))="Void",INDEX(Matches!$G$2:$G$201,MATCH($A1907&amp;"-7",Matches!$J$2:$J$201,0))="",INDEX(Matches!$H$2:$H$201,MATCH($A1907&amp;"-7",Matches!$J$2:$J$201,0))=""),"",IF(AND($C1907&lt;&gt;"",INDEX(Matches!$F$2:$F$201,MATCH($A1907&amp;"-7",Matches!$J$2:$J$201,0))&lt;&gt;"",$C1907&gt;=INDEX(Matches!$F$2:$F$201,MATCH($A1907&amp;"-7",Matches!$J$2:$J$201,0))),"",IF(AND(P1907=INDEX(Matches!$G$2:$G$201,MATCH($A1907&amp;"-7",Matches!$J$2:$J$201,0)),Q1907=INDEX(Matches!$H$2:$H$201,MATCH($A1907&amp;"-7",Matches!$J$2:$J$201,0))),5,IF(SIGN(P1907-Q1907)&lt;&gt;SIGN(INDEX(Matches!$G$2:$G$201,MATCH($A1907&amp;"-7",Matches!$J$2:$J$201,0))-INDEX(Matches!$H$2:$H$201,MATCH($A1907&amp;"-7",Matches!$J$2:$J$201,0))),0,IF(P1907-Q1907=INDEX(Matches!$G$2:$G$201,MATCH($A1907&amp;"-7",Matches!$J$2:$J$201,0))-INDEX(Matches!$H$2:$H$201,MATCH($A1907&amp;"-7",Matches!$J$2:$J$201,0)),3,2))))),""))</f>
        <v/>
      </c>
      <c r="AE1907" s="12" t="str">
        <f aca="false">IF(OR($B1907="",R1907="",S1907=""),"",IFERROR(IF(OR(INDEX(Matches!$I$2:$I$201,MATCH($A1907&amp;"-8",Matches!$J$2:$J$201,0))="Void",INDEX(Matches!$G$2:$G$201,MATCH($A1907&amp;"-8",Matches!$J$2:$J$201,0))="",INDEX(Matches!$H$2:$H$201,MATCH($A1907&amp;"-8",Matches!$J$2:$J$201,0))=""),"",IF(AND($C1907&lt;&gt;"",INDEX(Matches!$F$2:$F$201,MATCH($A1907&amp;"-8",Matches!$J$2:$J$201,0))&lt;&gt;"",$C1907&gt;=INDEX(Matches!$F$2:$F$201,MATCH($A1907&amp;"-8",Matches!$J$2:$J$201,0))),"",IF(AND(R1907=INDEX(Matches!$G$2:$G$201,MATCH($A1907&amp;"-8",Matches!$J$2:$J$201,0)),S1907=INDEX(Matches!$H$2:$H$201,MATCH($A1907&amp;"-8",Matches!$J$2:$J$201,0))),5,IF(SIGN(R1907-S1907)&lt;&gt;SIGN(INDEX(Matches!$G$2:$G$201,MATCH($A1907&amp;"-8",Matches!$J$2:$J$201,0))-INDEX(Matches!$H$2:$H$201,MATCH($A1907&amp;"-8",Matches!$J$2:$J$201,0))),0,IF(R1907-S1907=INDEX(Matches!$G$2:$G$201,MATCH($A1907&amp;"-8",Matches!$J$2:$J$201,0))-INDEX(Matches!$H$2:$H$201,MATCH($A1907&amp;"-8",Matches!$J$2:$J$201,0)),3,2))))),""))</f>
        <v/>
      </c>
      <c r="AF1907" s="12" t="str">
        <f aca="false">IF(OR($B1907="",T1907="",U1907=""),"",IFERROR(IF(OR(INDEX(Matches!$I$2:$I$201,MATCH($A1907&amp;"-9",Matches!$J$2:$J$201,0))="Void",INDEX(Matches!$G$2:$G$201,MATCH($A1907&amp;"-9",Matches!$J$2:$J$201,0))="",INDEX(Matches!$H$2:$H$201,MATCH($A1907&amp;"-9",Matches!$J$2:$J$201,0))=""),"",IF(AND($C1907&lt;&gt;"",INDEX(Matches!$F$2:$F$201,MATCH($A1907&amp;"-9",Matches!$J$2:$J$201,0))&lt;&gt;"",$C1907&gt;=INDEX(Matches!$F$2:$F$201,MATCH($A1907&amp;"-9",Matches!$J$2:$J$201,0))),"",IF(AND(T1907=INDEX(Matches!$G$2:$G$201,MATCH($A1907&amp;"-9",Matches!$J$2:$J$201,0)),U1907=INDEX(Matches!$H$2:$H$201,MATCH($A1907&amp;"-9",Matches!$J$2:$J$201,0))),5,IF(SIGN(T1907-U1907)&lt;&gt;SIGN(INDEX(Matches!$G$2:$G$201,MATCH($A1907&amp;"-9",Matches!$J$2:$J$201,0))-INDEX(Matches!$H$2:$H$201,MATCH($A1907&amp;"-9",Matches!$J$2:$J$201,0))),0,IF(T1907-U1907=INDEX(Matches!$G$2:$G$201,MATCH($A1907&amp;"-9",Matches!$J$2:$J$201,0))-INDEX(Matches!$H$2:$H$201,MATCH($A1907&amp;"-9",Matches!$J$2:$J$201,0)),3,2))))),""))</f>
        <v/>
      </c>
      <c r="AG1907" s="12" t="str">
        <f aca="false">IF(OR($B1907="",V1907="",W1907=""),"",IFERROR(IF(OR(INDEX(Matches!$I$2:$I$201,MATCH($A1907&amp;"-10",Matches!$J$2:$J$201,0))="Void",INDEX(Matches!$G$2:$G$201,MATCH($A1907&amp;"-10",Matches!$J$2:$J$201,0))="",INDEX(Matches!$H$2:$H$201,MATCH($A1907&amp;"-10",Matches!$J$2:$J$201,0))=""),"",IF(AND($C1907&lt;&gt;"",INDEX(Matches!$F$2:$F$201,MATCH($A1907&amp;"-10",Matches!$J$2:$J$201,0))&lt;&gt;"",$C1907&gt;=INDEX(Matches!$F$2:$F$201,MATCH($A1907&amp;"-10",Matches!$J$2:$J$201,0))),"",IF(AND(V1907=INDEX(Matches!$G$2:$G$201,MATCH($A1907&amp;"-10",Matches!$J$2:$J$201,0)),W1907=INDEX(Matches!$H$2:$H$201,MATCH($A1907&amp;"-10",Matches!$J$2:$J$201,0))),5,IF(SIGN(V1907-W1907)&lt;&gt;SIGN(INDEX(Matches!$G$2:$G$201,MATCH($A1907&amp;"-10",Matches!$J$2:$J$201,0))-INDEX(Matches!$H$2:$H$201,MATCH($A1907&amp;"-10",Matches!$J$2:$J$201,0))),0,IF(V1907-W1907=INDEX(Matches!$G$2:$G$201,MATCH($A1907&amp;"-10",Matches!$J$2:$J$201,0))-INDEX(Matches!$H$2:$H$201,MATCH($A1907&amp;"-10",Matches!$J$2:$J$201,0)),3,2))))),""))</f>
        <v/>
      </c>
      <c r="AH1907" s="13" t="str">
        <f aca="false">IF($B1907="","",SUM(X1907:AG1907))</f>
        <v/>
      </c>
      <c r="AI1907" s="12" t="str">
        <f aca="false">IF($B1907="","",COUNTIF(X1907:AG1907,5))</f>
        <v/>
      </c>
      <c r="AJ1907" s="12" t="str">
        <f aca="false">IF($B1907="","",COUNTIF(X1907:AG1907,"&gt;=2"))</f>
        <v/>
      </c>
      <c r="AK1907" s="12" t="str">
        <f aca="false">IF($B1907="","",COUNT(X1907:AG1907))</f>
        <v/>
      </c>
    </row>
    <row r="1908" customFormat="false" ht="15" hidden="false" customHeight="false" outlineLevel="0" collapsed="false">
      <c r="A1908" s="7"/>
      <c r="B1908" s="7"/>
      <c r="C1908" s="11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12" t="str">
        <f aca="false">IF(OR($B1908="",D1908="",E1908=""),"",IFERROR(IF(OR(INDEX(Matches!$I$2:$I$201,MATCH($A1908&amp;"-1",Matches!$J$2:$J$201,0))="Void",INDEX(Matches!$G$2:$G$201,MATCH($A1908&amp;"-1",Matches!$J$2:$J$201,0))="",INDEX(Matches!$H$2:$H$201,MATCH($A1908&amp;"-1",Matches!$J$2:$J$201,0))=""),"",IF(AND($C1908&lt;&gt;"",INDEX(Matches!$F$2:$F$201,MATCH($A1908&amp;"-1",Matches!$J$2:$J$201,0))&lt;&gt;"",$C1908&gt;=INDEX(Matches!$F$2:$F$201,MATCH($A1908&amp;"-1",Matches!$J$2:$J$201,0))),"",IF(AND(D1908=INDEX(Matches!$G$2:$G$201,MATCH($A1908&amp;"-1",Matches!$J$2:$J$201,0)),E1908=INDEX(Matches!$H$2:$H$201,MATCH($A1908&amp;"-1",Matches!$J$2:$J$201,0))),5,IF(SIGN(D1908-E1908)&lt;&gt;SIGN(INDEX(Matches!$G$2:$G$201,MATCH($A1908&amp;"-1",Matches!$J$2:$J$201,0))-INDEX(Matches!$H$2:$H$201,MATCH($A1908&amp;"-1",Matches!$J$2:$J$201,0))),0,IF(D1908-E1908=INDEX(Matches!$G$2:$G$201,MATCH($A1908&amp;"-1",Matches!$J$2:$J$201,0))-INDEX(Matches!$H$2:$H$201,MATCH($A1908&amp;"-1",Matches!$J$2:$J$201,0)),3,2))))),""))</f>
        <v/>
      </c>
      <c r="Y1908" s="12" t="str">
        <f aca="false">IF(OR($B1908="",F1908="",G1908=""),"",IFERROR(IF(OR(INDEX(Matches!$I$2:$I$201,MATCH($A1908&amp;"-2",Matches!$J$2:$J$201,0))="Void",INDEX(Matches!$G$2:$G$201,MATCH($A1908&amp;"-2",Matches!$J$2:$J$201,0))="",INDEX(Matches!$H$2:$H$201,MATCH($A1908&amp;"-2",Matches!$J$2:$J$201,0))=""),"",IF(AND($C1908&lt;&gt;"",INDEX(Matches!$F$2:$F$201,MATCH($A1908&amp;"-2",Matches!$J$2:$J$201,0))&lt;&gt;"",$C1908&gt;=INDEX(Matches!$F$2:$F$201,MATCH($A1908&amp;"-2",Matches!$J$2:$J$201,0))),"",IF(AND(F1908=INDEX(Matches!$G$2:$G$201,MATCH($A1908&amp;"-2",Matches!$J$2:$J$201,0)),G1908=INDEX(Matches!$H$2:$H$201,MATCH($A1908&amp;"-2",Matches!$J$2:$J$201,0))),5,IF(SIGN(F1908-G1908)&lt;&gt;SIGN(INDEX(Matches!$G$2:$G$201,MATCH($A1908&amp;"-2",Matches!$J$2:$J$201,0))-INDEX(Matches!$H$2:$H$201,MATCH($A1908&amp;"-2",Matches!$J$2:$J$201,0))),0,IF(F1908-G1908=INDEX(Matches!$G$2:$G$201,MATCH($A1908&amp;"-2",Matches!$J$2:$J$201,0))-INDEX(Matches!$H$2:$H$201,MATCH($A1908&amp;"-2",Matches!$J$2:$J$201,0)),3,2))))),""))</f>
        <v/>
      </c>
      <c r="Z1908" s="12" t="str">
        <f aca="false">IF(OR($B1908="",H1908="",I1908=""),"",IFERROR(IF(OR(INDEX(Matches!$I$2:$I$201,MATCH($A1908&amp;"-3",Matches!$J$2:$J$201,0))="Void",INDEX(Matches!$G$2:$G$201,MATCH($A1908&amp;"-3",Matches!$J$2:$J$201,0))="",INDEX(Matches!$H$2:$H$201,MATCH($A1908&amp;"-3",Matches!$J$2:$J$201,0))=""),"",IF(AND($C1908&lt;&gt;"",INDEX(Matches!$F$2:$F$201,MATCH($A1908&amp;"-3",Matches!$J$2:$J$201,0))&lt;&gt;"",$C1908&gt;=INDEX(Matches!$F$2:$F$201,MATCH($A1908&amp;"-3",Matches!$J$2:$J$201,0))),"",IF(AND(H1908=INDEX(Matches!$G$2:$G$201,MATCH($A1908&amp;"-3",Matches!$J$2:$J$201,0)),I1908=INDEX(Matches!$H$2:$H$201,MATCH($A1908&amp;"-3",Matches!$J$2:$J$201,0))),5,IF(SIGN(H1908-I1908)&lt;&gt;SIGN(INDEX(Matches!$G$2:$G$201,MATCH($A1908&amp;"-3",Matches!$J$2:$J$201,0))-INDEX(Matches!$H$2:$H$201,MATCH($A1908&amp;"-3",Matches!$J$2:$J$201,0))),0,IF(H1908-I1908=INDEX(Matches!$G$2:$G$201,MATCH($A1908&amp;"-3",Matches!$J$2:$J$201,0))-INDEX(Matches!$H$2:$H$201,MATCH($A1908&amp;"-3",Matches!$J$2:$J$201,0)),3,2))))),""))</f>
        <v/>
      </c>
      <c r="AA1908" s="12" t="str">
        <f aca="false">IF(OR($B1908="",J1908="",K1908=""),"",IFERROR(IF(OR(INDEX(Matches!$I$2:$I$201,MATCH($A1908&amp;"-4",Matches!$J$2:$J$201,0))="Void",INDEX(Matches!$G$2:$G$201,MATCH($A1908&amp;"-4",Matches!$J$2:$J$201,0))="",INDEX(Matches!$H$2:$H$201,MATCH($A1908&amp;"-4",Matches!$J$2:$J$201,0))=""),"",IF(AND($C1908&lt;&gt;"",INDEX(Matches!$F$2:$F$201,MATCH($A1908&amp;"-4",Matches!$J$2:$J$201,0))&lt;&gt;"",$C1908&gt;=INDEX(Matches!$F$2:$F$201,MATCH($A1908&amp;"-4",Matches!$J$2:$J$201,0))),"",IF(AND(J1908=INDEX(Matches!$G$2:$G$201,MATCH($A1908&amp;"-4",Matches!$J$2:$J$201,0)),K1908=INDEX(Matches!$H$2:$H$201,MATCH($A1908&amp;"-4",Matches!$J$2:$J$201,0))),5,IF(SIGN(J1908-K1908)&lt;&gt;SIGN(INDEX(Matches!$G$2:$G$201,MATCH($A1908&amp;"-4",Matches!$J$2:$J$201,0))-INDEX(Matches!$H$2:$H$201,MATCH($A1908&amp;"-4",Matches!$J$2:$J$201,0))),0,IF(J1908-K1908=INDEX(Matches!$G$2:$G$201,MATCH($A1908&amp;"-4",Matches!$J$2:$J$201,0))-INDEX(Matches!$H$2:$H$201,MATCH($A1908&amp;"-4",Matches!$J$2:$J$201,0)),3,2))))),""))</f>
        <v/>
      </c>
      <c r="AB1908" s="12" t="str">
        <f aca="false">IF(OR($B1908="",L1908="",M1908=""),"",IFERROR(IF(OR(INDEX(Matches!$I$2:$I$201,MATCH($A1908&amp;"-5",Matches!$J$2:$J$201,0))="Void",INDEX(Matches!$G$2:$G$201,MATCH($A1908&amp;"-5",Matches!$J$2:$J$201,0))="",INDEX(Matches!$H$2:$H$201,MATCH($A1908&amp;"-5",Matches!$J$2:$J$201,0))=""),"",IF(AND($C1908&lt;&gt;"",INDEX(Matches!$F$2:$F$201,MATCH($A1908&amp;"-5",Matches!$J$2:$J$201,0))&lt;&gt;"",$C1908&gt;=INDEX(Matches!$F$2:$F$201,MATCH($A1908&amp;"-5",Matches!$J$2:$J$201,0))),"",IF(AND(L1908=INDEX(Matches!$G$2:$G$201,MATCH($A1908&amp;"-5",Matches!$J$2:$J$201,0)),M1908=INDEX(Matches!$H$2:$H$201,MATCH($A1908&amp;"-5",Matches!$J$2:$J$201,0))),5,IF(SIGN(L1908-M1908)&lt;&gt;SIGN(INDEX(Matches!$G$2:$G$201,MATCH($A1908&amp;"-5",Matches!$J$2:$J$201,0))-INDEX(Matches!$H$2:$H$201,MATCH($A1908&amp;"-5",Matches!$J$2:$J$201,0))),0,IF(L1908-M1908=INDEX(Matches!$G$2:$G$201,MATCH($A1908&amp;"-5",Matches!$J$2:$J$201,0))-INDEX(Matches!$H$2:$H$201,MATCH($A1908&amp;"-5",Matches!$J$2:$J$201,0)),3,2))))),""))</f>
        <v/>
      </c>
      <c r="AC1908" s="12" t="str">
        <f aca="false">IF(OR($B1908="",N1908="",O1908=""),"",IFERROR(IF(OR(INDEX(Matches!$I$2:$I$201,MATCH($A1908&amp;"-6",Matches!$J$2:$J$201,0))="Void",INDEX(Matches!$G$2:$G$201,MATCH($A1908&amp;"-6",Matches!$J$2:$J$201,0))="",INDEX(Matches!$H$2:$H$201,MATCH($A1908&amp;"-6",Matches!$J$2:$J$201,0))=""),"",IF(AND($C1908&lt;&gt;"",INDEX(Matches!$F$2:$F$201,MATCH($A1908&amp;"-6",Matches!$J$2:$J$201,0))&lt;&gt;"",$C1908&gt;=INDEX(Matches!$F$2:$F$201,MATCH($A1908&amp;"-6",Matches!$J$2:$J$201,0))),"",IF(AND(N1908=INDEX(Matches!$G$2:$G$201,MATCH($A1908&amp;"-6",Matches!$J$2:$J$201,0)),O1908=INDEX(Matches!$H$2:$H$201,MATCH($A1908&amp;"-6",Matches!$J$2:$J$201,0))),5,IF(SIGN(N1908-O1908)&lt;&gt;SIGN(INDEX(Matches!$G$2:$G$201,MATCH($A1908&amp;"-6",Matches!$J$2:$J$201,0))-INDEX(Matches!$H$2:$H$201,MATCH($A1908&amp;"-6",Matches!$J$2:$J$201,0))),0,IF(N1908-O1908=INDEX(Matches!$G$2:$G$201,MATCH($A1908&amp;"-6",Matches!$J$2:$J$201,0))-INDEX(Matches!$H$2:$H$201,MATCH($A1908&amp;"-6",Matches!$J$2:$J$201,0)),3,2))))),""))</f>
        <v/>
      </c>
      <c r="AD1908" s="12" t="str">
        <f aca="false">IF(OR($B1908="",P1908="",Q1908=""),"",IFERROR(IF(OR(INDEX(Matches!$I$2:$I$201,MATCH($A1908&amp;"-7",Matches!$J$2:$J$201,0))="Void",INDEX(Matches!$G$2:$G$201,MATCH($A1908&amp;"-7",Matches!$J$2:$J$201,0))="",INDEX(Matches!$H$2:$H$201,MATCH($A1908&amp;"-7",Matches!$J$2:$J$201,0))=""),"",IF(AND($C1908&lt;&gt;"",INDEX(Matches!$F$2:$F$201,MATCH($A1908&amp;"-7",Matches!$J$2:$J$201,0))&lt;&gt;"",$C1908&gt;=INDEX(Matches!$F$2:$F$201,MATCH($A1908&amp;"-7",Matches!$J$2:$J$201,0))),"",IF(AND(P1908=INDEX(Matches!$G$2:$G$201,MATCH($A1908&amp;"-7",Matches!$J$2:$J$201,0)),Q1908=INDEX(Matches!$H$2:$H$201,MATCH($A1908&amp;"-7",Matches!$J$2:$J$201,0))),5,IF(SIGN(P1908-Q1908)&lt;&gt;SIGN(INDEX(Matches!$G$2:$G$201,MATCH($A1908&amp;"-7",Matches!$J$2:$J$201,0))-INDEX(Matches!$H$2:$H$201,MATCH($A1908&amp;"-7",Matches!$J$2:$J$201,0))),0,IF(P1908-Q1908=INDEX(Matches!$G$2:$G$201,MATCH($A1908&amp;"-7",Matches!$J$2:$J$201,0))-INDEX(Matches!$H$2:$H$201,MATCH($A1908&amp;"-7",Matches!$J$2:$J$201,0)),3,2))))),""))</f>
        <v/>
      </c>
      <c r="AE1908" s="12" t="str">
        <f aca="false">IF(OR($B1908="",R1908="",S1908=""),"",IFERROR(IF(OR(INDEX(Matches!$I$2:$I$201,MATCH($A1908&amp;"-8",Matches!$J$2:$J$201,0))="Void",INDEX(Matches!$G$2:$G$201,MATCH($A1908&amp;"-8",Matches!$J$2:$J$201,0))="",INDEX(Matches!$H$2:$H$201,MATCH($A1908&amp;"-8",Matches!$J$2:$J$201,0))=""),"",IF(AND($C1908&lt;&gt;"",INDEX(Matches!$F$2:$F$201,MATCH($A1908&amp;"-8",Matches!$J$2:$J$201,0))&lt;&gt;"",$C1908&gt;=INDEX(Matches!$F$2:$F$201,MATCH($A1908&amp;"-8",Matches!$J$2:$J$201,0))),"",IF(AND(R1908=INDEX(Matches!$G$2:$G$201,MATCH($A1908&amp;"-8",Matches!$J$2:$J$201,0)),S1908=INDEX(Matches!$H$2:$H$201,MATCH($A1908&amp;"-8",Matches!$J$2:$J$201,0))),5,IF(SIGN(R1908-S1908)&lt;&gt;SIGN(INDEX(Matches!$G$2:$G$201,MATCH($A1908&amp;"-8",Matches!$J$2:$J$201,0))-INDEX(Matches!$H$2:$H$201,MATCH($A1908&amp;"-8",Matches!$J$2:$J$201,0))),0,IF(R1908-S1908=INDEX(Matches!$G$2:$G$201,MATCH($A1908&amp;"-8",Matches!$J$2:$J$201,0))-INDEX(Matches!$H$2:$H$201,MATCH($A1908&amp;"-8",Matches!$J$2:$J$201,0)),3,2))))),""))</f>
        <v/>
      </c>
      <c r="AF1908" s="12" t="str">
        <f aca="false">IF(OR($B1908="",T1908="",U1908=""),"",IFERROR(IF(OR(INDEX(Matches!$I$2:$I$201,MATCH($A1908&amp;"-9",Matches!$J$2:$J$201,0))="Void",INDEX(Matches!$G$2:$G$201,MATCH($A1908&amp;"-9",Matches!$J$2:$J$201,0))="",INDEX(Matches!$H$2:$H$201,MATCH($A1908&amp;"-9",Matches!$J$2:$J$201,0))=""),"",IF(AND($C1908&lt;&gt;"",INDEX(Matches!$F$2:$F$201,MATCH($A1908&amp;"-9",Matches!$J$2:$J$201,0))&lt;&gt;"",$C1908&gt;=INDEX(Matches!$F$2:$F$201,MATCH($A1908&amp;"-9",Matches!$J$2:$J$201,0))),"",IF(AND(T1908=INDEX(Matches!$G$2:$G$201,MATCH($A1908&amp;"-9",Matches!$J$2:$J$201,0)),U1908=INDEX(Matches!$H$2:$H$201,MATCH($A1908&amp;"-9",Matches!$J$2:$J$201,0))),5,IF(SIGN(T1908-U1908)&lt;&gt;SIGN(INDEX(Matches!$G$2:$G$201,MATCH($A1908&amp;"-9",Matches!$J$2:$J$201,0))-INDEX(Matches!$H$2:$H$201,MATCH($A1908&amp;"-9",Matches!$J$2:$J$201,0))),0,IF(T1908-U1908=INDEX(Matches!$G$2:$G$201,MATCH($A1908&amp;"-9",Matches!$J$2:$J$201,0))-INDEX(Matches!$H$2:$H$201,MATCH($A1908&amp;"-9",Matches!$J$2:$J$201,0)),3,2))))),""))</f>
        <v/>
      </c>
      <c r="AG1908" s="12" t="str">
        <f aca="false">IF(OR($B1908="",V1908="",W1908=""),"",IFERROR(IF(OR(INDEX(Matches!$I$2:$I$201,MATCH($A1908&amp;"-10",Matches!$J$2:$J$201,0))="Void",INDEX(Matches!$G$2:$G$201,MATCH($A1908&amp;"-10",Matches!$J$2:$J$201,0))="",INDEX(Matches!$H$2:$H$201,MATCH($A1908&amp;"-10",Matches!$J$2:$J$201,0))=""),"",IF(AND($C1908&lt;&gt;"",INDEX(Matches!$F$2:$F$201,MATCH($A1908&amp;"-10",Matches!$J$2:$J$201,0))&lt;&gt;"",$C1908&gt;=INDEX(Matches!$F$2:$F$201,MATCH($A1908&amp;"-10",Matches!$J$2:$J$201,0))),"",IF(AND(V1908=INDEX(Matches!$G$2:$G$201,MATCH($A1908&amp;"-10",Matches!$J$2:$J$201,0)),W1908=INDEX(Matches!$H$2:$H$201,MATCH($A1908&amp;"-10",Matches!$J$2:$J$201,0))),5,IF(SIGN(V1908-W1908)&lt;&gt;SIGN(INDEX(Matches!$G$2:$G$201,MATCH($A1908&amp;"-10",Matches!$J$2:$J$201,0))-INDEX(Matches!$H$2:$H$201,MATCH($A1908&amp;"-10",Matches!$J$2:$J$201,0))),0,IF(V1908-W1908=INDEX(Matches!$G$2:$G$201,MATCH($A1908&amp;"-10",Matches!$J$2:$J$201,0))-INDEX(Matches!$H$2:$H$201,MATCH($A1908&amp;"-10",Matches!$J$2:$J$201,0)),3,2))))),""))</f>
        <v/>
      </c>
      <c r="AH1908" s="13" t="str">
        <f aca="false">IF($B1908="","",SUM(X1908:AG1908))</f>
        <v/>
      </c>
      <c r="AI1908" s="12" t="str">
        <f aca="false">IF($B1908="","",COUNTIF(X1908:AG1908,5))</f>
        <v/>
      </c>
      <c r="AJ1908" s="12" t="str">
        <f aca="false">IF($B1908="","",COUNTIF(X1908:AG1908,"&gt;=2"))</f>
        <v/>
      </c>
      <c r="AK1908" s="12" t="str">
        <f aca="false">IF($B1908="","",COUNT(X1908:AG1908))</f>
        <v/>
      </c>
    </row>
    <row r="1909" customFormat="false" ht="15" hidden="false" customHeight="false" outlineLevel="0" collapsed="false">
      <c r="A1909" s="7"/>
      <c r="B1909" s="7"/>
      <c r="C1909" s="11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12" t="str">
        <f aca="false">IF(OR($B1909="",D1909="",E1909=""),"",IFERROR(IF(OR(INDEX(Matches!$I$2:$I$201,MATCH($A1909&amp;"-1",Matches!$J$2:$J$201,0))="Void",INDEX(Matches!$G$2:$G$201,MATCH($A1909&amp;"-1",Matches!$J$2:$J$201,0))="",INDEX(Matches!$H$2:$H$201,MATCH($A1909&amp;"-1",Matches!$J$2:$J$201,0))=""),"",IF(AND($C1909&lt;&gt;"",INDEX(Matches!$F$2:$F$201,MATCH($A1909&amp;"-1",Matches!$J$2:$J$201,0))&lt;&gt;"",$C1909&gt;=INDEX(Matches!$F$2:$F$201,MATCH($A1909&amp;"-1",Matches!$J$2:$J$201,0))),"",IF(AND(D1909=INDEX(Matches!$G$2:$G$201,MATCH($A1909&amp;"-1",Matches!$J$2:$J$201,0)),E1909=INDEX(Matches!$H$2:$H$201,MATCH($A1909&amp;"-1",Matches!$J$2:$J$201,0))),5,IF(SIGN(D1909-E1909)&lt;&gt;SIGN(INDEX(Matches!$G$2:$G$201,MATCH($A1909&amp;"-1",Matches!$J$2:$J$201,0))-INDEX(Matches!$H$2:$H$201,MATCH($A1909&amp;"-1",Matches!$J$2:$J$201,0))),0,IF(D1909-E1909=INDEX(Matches!$G$2:$G$201,MATCH($A1909&amp;"-1",Matches!$J$2:$J$201,0))-INDEX(Matches!$H$2:$H$201,MATCH($A1909&amp;"-1",Matches!$J$2:$J$201,0)),3,2))))),""))</f>
        <v/>
      </c>
      <c r="Y1909" s="12" t="str">
        <f aca="false">IF(OR($B1909="",F1909="",G1909=""),"",IFERROR(IF(OR(INDEX(Matches!$I$2:$I$201,MATCH($A1909&amp;"-2",Matches!$J$2:$J$201,0))="Void",INDEX(Matches!$G$2:$G$201,MATCH($A1909&amp;"-2",Matches!$J$2:$J$201,0))="",INDEX(Matches!$H$2:$H$201,MATCH($A1909&amp;"-2",Matches!$J$2:$J$201,0))=""),"",IF(AND($C1909&lt;&gt;"",INDEX(Matches!$F$2:$F$201,MATCH($A1909&amp;"-2",Matches!$J$2:$J$201,0))&lt;&gt;"",$C1909&gt;=INDEX(Matches!$F$2:$F$201,MATCH($A1909&amp;"-2",Matches!$J$2:$J$201,0))),"",IF(AND(F1909=INDEX(Matches!$G$2:$G$201,MATCH($A1909&amp;"-2",Matches!$J$2:$J$201,0)),G1909=INDEX(Matches!$H$2:$H$201,MATCH($A1909&amp;"-2",Matches!$J$2:$J$201,0))),5,IF(SIGN(F1909-G1909)&lt;&gt;SIGN(INDEX(Matches!$G$2:$G$201,MATCH($A1909&amp;"-2",Matches!$J$2:$J$201,0))-INDEX(Matches!$H$2:$H$201,MATCH($A1909&amp;"-2",Matches!$J$2:$J$201,0))),0,IF(F1909-G1909=INDEX(Matches!$G$2:$G$201,MATCH($A1909&amp;"-2",Matches!$J$2:$J$201,0))-INDEX(Matches!$H$2:$H$201,MATCH($A1909&amp;"-2",Matches!$J$2:$J$201,0)),3,2))))),""))</f>
        <v/>
      </c>
      <c r="Z1909" s="12" t="str">
        <f aca="false">IF(OR($B1909="",H1909="",I1909=""),"",IFERROR(IF(OR(INDEX(Matches!$I$2:$I$201,MATCH($A1909&amp;"-3",Matches!$J$2:$J$201,0))="Void",INDEX(Matches!$G$2:$G$201,MATCH($A1909&amp;"-3",Matches!$J$2:$J$201,0))="",INDEX(Matches!$H$2:$H$201,MATCH($A1909&amp;"-3",Matches!$J$2:$J$201,0))=""),"",IF(AND($C1909&lt;&gt;"",INDEX(Matches!$F$2:$F$201,MATCH($A1909&amp;"-3",Matches!$J$2:$J$201,0))&lt;&gt;"",$C1909&gt;=INDEX(Matches!$F$2:$F$201,MATCH($A1909&amp;"-3",Matches!$J$2:$J$201,0))),"",IF(AND(H1909=INDEX(Matches!$G$2:$G$201,MATCH($A1909&amp;"-3",Matches!$J$2:$J$201,0)),I1909=INDEX(Matches!$H$2:$H$201,MATCH($A1909&amp;"-3",Matches!$J$2:$J$201,0))),5,IF(SIGN(H1909-I1909)&lt;&gt;SIGN(INDEX(Matches!$G$2:$G$201,MATCH($A1909&amp;"-3",Matches!$J$2:$J$201,0))-INDEX(Matches!$H$2:$H$201,MATCH($A1909&amp;"-3",Matches!$J$2:$J$201,0))),0,IF(H1909-I1909=INDEX(Matches!$G$2:$G$201,MATCH($A1909&amp;"-3",Matches!$J$2:$J$201,0))-INDEX(Matches!$H$2:$H$201,MATCH($A1909&amp;"-3",Matches!$J$2:$J$201,0)),3,2))))),""))</f>
        <v/>
      </c>
      <c r="AA1909" s="12" t="str">
        <f aca="false">IF(OR($B1909="",J1909="",K1909=""),"",IFERROR(IF(OR(INDEX(Matches!$I$2:$I$201,MATCH($A1909&amp;"-4",Matches!$J$2:$J$201,0))="Void",INDEX(Matches!$G$2:$G$201,MATCH($A1909&amp;"-4",Matches!$J$2:$J$201,0))="",INDEX(Matches!$H$2:$H$201,MATCH($A1909&amp;"-4",Matches!$J$2:$J$201,0))=""),"",IF(AND($C1909&lt;&gt;"",INDEX(Matches!$F$2:$F$201,MATCH($A1909&amp;"-4",Matches!$J$2:$J$201,0))&lt;&gt;"",$C1909&gt;=INDEX(Matches!$F$2:$F$201,MATCH($A1909&amp;"-4",Matches!$J$2:$J$201,0))),"",IF(AND(J1909=INDEX(Matches!$G$2:$G$201,MATCH($A1909&amp;"-4",Matches!$J$2:$J$201,0)),K1909=INDEX(Matches!$H$2:$H$201,MATCH($A1909&amp;"-4",Matches!$J$2:$J$201,0))),5,IF(SIGN(J1909-K1909)&lt;&gt;SIGN(INDEX(Matches!$G$2:$G$201,MATCH($A1909&amp;"-4",Matches!$J$2:$J$201,0))-INDEX(Matches!$H$2:$H$201,MATCH($A1909&amp;"-4",Matches!$J$2:$J$201,0))),0,IF(J1909-K1909=INDEX(Matches!$G$2:$G$201,MATCH($A1909&amp;"-4",Matches!$J$2:$J$201,0))-INDEX(Matches!$H$2:$H$201,MATCH($A1909&amp;"-4",Matches!$J$2:$J$201,0)),3,2))))),""))</f>
        <v/>
      </c>
      <c r="AB1909" s="12" t="str">
        <f aca="false">IF(OR($B1909="",L1909="",M1909=""),"",IFERROR(IF(OR(INDEX(Matches!$I$2:$I$201,MATCH($A1909&amp;"-5",Matches!$J$2:$J$201,0))="Void",INDEX(Matches!$G$2:$G$201,MATCH($A1909&amp;"-5",Matches!$J$2:$J$201,0))="",INDEX(Matches!$H$2:$H$201,MATCH($A1909&amp;"-5",Matches!$J$2:$J$201,0))=""),"",IF(AND($C1909&lt;&gt;"",INDEX(Matches!$F$2:$F$201,MATCH($A1909&amp;"-5",Matches!$J$2:$J$201,0))&lt;&gt;"",$C1909&gt;=INDEX(Matches!$F$2:$F$201,MATCH($A1909&amp;"-5",Matches!$J$2:$J$201,0))),"",IF(AND(L1909=INDEX(Matches!$G$2:$G$201,MATCH($A1909&amp;"-5",Matches!$J$2:$J$201,0)),M1909=INDEX(Matches!$H$2:$H$201,MATCH($A1909&amp;"-5",Matches!$J$2:$J$201,0))),5,IF(SIGN(L1909-M1909)&lt;&gt;SIGN(INDEX(Matches!$G$2:$G$201,MATCH($A1909&amp;"-5",Matches!$J$2:$J$201,0))-INDEX(Matches!$H$2:$H$201,MATCH($A1909&amp;"-5",Matches!$J$2:$J$201,0))),0,IF(L1909-M1909=INDEX(Matches!$G$2:$G$201,MATCH($A1909&amp;"-5",Matches!$J$2:$J$201,0))-INDEX(Matches!$H$2:$H$201,MATCH($A1909&amp;"-5",Matches!$J$2:$J$201,0)),3,2))))),""))</f>
        <v/>
      </c>
      <c r="AC1909" s="12" t="str">
        <f aca="false">IF(OR($B1909="",N1909="",O1909=""),"",IFERROR(IF(OR(INDEX(Matches!$I$2:$I$201,MATCH($A1909&amp;"-6",Matches!$J$2:$J$201,0))="Void",INDEX(Matches!$G$2:$G$201,MATCH($A1909&amp;"-6",Matches!$J$2:$J$201,0))="",INDEX(Matches!$H$2:$H$201,MATCH($A1909&amp;"-6",Matches!$J$2:$J$201,0))=""),"",IF(AND($C1909&lt;&gt;"",INDEX(Matches!$F$2:$F$201,MATCH($A1909&amp;"-6",Matches!$J$2:$J$201,0))&lt;&gt;"",$C1909&gt;=INDEX(Matches!$F$2:$F$201,MATCH($A1909&amp;"-6",Matches!$J$2:$J$201,0))),"",IF(AND(N1909=INDEX(Matches!$G$2:$G$201,MATCH($A1909&amp;"-6",Matches!$J$2:$J$201,0)),O1909=INDEX(Matches!$H$2:$H$201,MATCH($A1909&amp;"-6",Matches!$J$2:$J$201,0))),5,IF(SIGN(N1909-O1909)&lt;&gt;SIGN(INDEX(Matches!$G$2:$G$201,MATCH($A1909&amp;"-6",Matches!$J$2:$J$201,0))-INDEX(Matches!$H$2:$H$201,MATCH($A1909&amp;"-6",Matches!$J$2:$J$201,0))),0,IF(N1909-O1909=INDEX(Matches!$G$2:$G$201,MATCH($A1909&amp;"-6",Matches!$J$2:$J$201,0))-INDEX(Matches!$H$2:$H$201,MATCH($A1909&amp;"-6",Matches!$J$2:$J$201,0)),3,2))))),""))</f>
        <v/>
      </c>
      <c r="AD1909" s="12" t="str">
        <f aca="false">IF(OR($B1909="",P1909="",Q1909=""),"",IFERROR(IF(OR(INDEX(Matches!$I$2:$I$201,MATCH($A1909&amp;"-7",Matches!$J$2:$J$201,0))="Void",INDEX(Matches!$G$2:$G$201,MATCH($A1909&amp;"-7",Matches!$J$2:$J$201,0))="",INDEX(Matches!$H$2:$H$201,MATCH($A1909&amp;"-7",Matches!$J$2:$J$201,0))=""),"",IF(AND($C1909&lt;&gt;"",INDEX(Matches!$F$2:$F$201,MATCH($A1909&amp;"-7",Matches!$J$2:$J$201,0))&lt;&gt;"",$C1909&gt;=INDEX(Matches!$F$2:$F$201,MATCH($A1909&amp;"-7",Matches!$J$2:$J$201,0))),"",IF(AND(P1909=INDEX(Matches!$G$2:$G$201,MATCH($A1909&amp;"-7",Matches!$J$2:$J$201,0)),Q1909=INDEX(Matches!$H$2:$H$201,MATCH($A1909&amp;"-7",Matches!$J$2:$J$201,0))),5,IF(SIGN(P1909-Q1909)&lt;&gt;SIGN(INDEX(Matches!$G$2:$G$201,MATCH($A1909&amp;"-7",Matches!$J$2:$J$201,0))-INDEX(Matches!$H$2:$H$201,MATCH($A1909&amp;"-7",Matches!$J$2:$J$201,0))),0,IF(P1909-Q1909=INDEX(Matches!$G$2:$G$201,MATCH($A1909&amp;"-7",Matches!$J$2:$J$201,0))-INDEX(Matches!$H$2:$H$201,MATCH($A1909&amp;"-7",Matches!$J$2:$J$201,0)),3,2))))),""))</f>
        <v/>
      </c>
      <c r="AE1909" s="12" t="str">
        <f aca="false">IF(OR($B1909="",R1909="",S1909=""),"",IFERROR(IF(OR(INDEX(Matches!$I$2:$I$201,MATCH($A1909&amp;"-8",Matches!$J$2:$J$201,0))="Void",INDEX(Matches!$G$2:$G$201,MATCH($A1909&amp;"-8",Matches!$J$2:$J$201,0))="",INDEX(Matches!$H$2:$H$201,MATCH($A1909&amp;"-8",Matches!$J$2:$J$201,0))=""),"",IF(AND($C1909&lt;&gt;"",INDEX(Matches!$F$2:$F$201,MATCH($A1909&amp;"-8",Matches!$J$2:$J$201,0))&lt;&gt;"",$C1909&gt;=INDEX(Matches!$F$2:$F$201,MATCH($A1909&amp;"-8",Matches!$J$2:$J$201,0))),"",IF(AND(R1909=INDEX(Matches!$G$2:$G$201,MATCH($A1909&amp;"-8",Matches!$J$2:$J$201,0)),S1909=INDEX(Matches!$H$2:$H$201,MATCH($A1909&amp;"-8",Matches!$J$2:$J$201,0))),5,IF(SIGN(R1909-S1909)&lt;&gt;SIGN(INDEX(Matches!$G$2:$G$201,MATCH($A1909&amp;"-8",Matches!$J$2:$J$201,0))-INDEX(Matches!$H$2:$H$201,MATCH($A1909&amp;"-8",Matches!$J$2:$J$201,0))),0,IF(R1909-S1909=INDEX(Matches!$G$2:$G$201,MATCH($A1909&amp;"-8",Matches!$J$2:$J$201,0))-INDEX(Matches!$H$2:$H$201,MATCH($A1909&amp;"-8",Matches!$J$2:$J$201,0)),3,2))))),""))</f>
        <v/>
      </c>
      <c r="AF1909" s="12" t="str">
        <f aca="false">IF(OR($B1909="",T1909="",U1909=""),"",IFERROR(IF(OR(INDEX(Matches!$I$2:$I$201,MATCH($A1909&amp;"-9",Matches!$J$2:$J$201,0))="Void",INDEX(Matches!$G$2:$G$201,MATCH($A1909&amp;"-9",Matches!$J$2:$J$201,0))="",INDEX(Matches!$H$2:$H$201,MATCH($A1909&amp;"-9",Matches!$J$2:$J$201,0))=""),"",IF(AND($C1909&lt;&gt;"",INDEX(Matches!$F$2:$F$201,MATCH($A1909&amp;"-9",Matches!$J$2:$J$201,0))&lt;&gt;"",$C1909&gt;=INDEX(Matches!$F$2:$F$201,MATCH($A1909&amp;"-9",Matches!$J$2:$J$201,0))),"",IF(AND(T1909=INDEX(Matches!$G$2:$G$201,MATCH($A1909&amp;"-9",Matches!$J$2:$J$201,0)),U1909=INDEX(Matches!$H$2:$H$201,MATCH($A1909&amp;"-9",Matches!$J$2:$J$201,0))),5,IF(SIGN(T1909-U1909)&lt;&gt;SIGN(INDEX(Matches!$G$2:$G$201,MATCH($A1909&amp;"-9",Matches!$J$2:$J$201,0))-INDEX(Matches!$H$2:$H$201,MATCH($A1909&amp;"-9",Matches!$J$2:$J$201,0))),0,IF(T1909-U1909=INDEX(Matches!$G$2:$G$201,MATCH($A1909&amp;"-9",Matches!$J$2:$J$201,0))-INDEX(Matches!$H$2:$H$201,MATCH($A1909&amp;"-9",Matches!$J$2:$J$201,0)),3,2))))),""))</f>
        <v/>
      </c>
      <c r="AG1909" s="12" t="str">
        <f aca="false">IF(OR($B1909="",V1909="",W1909=""),"",IFERROR(IF(OR(INDEX(Matches!$I$2:$I$201,MATCH($A1909&amp;"-10",Matches!$J$2:$J$201,0))="Void",INDEX(Matches!$G$2:$G$201,MATCH($A1909&amp;"-10",Matches!$J$2:$J$201,0))="",INDEX(Matches!$H$2:$H$201,MATCH($A1909&amp;"-10",Matches!$J$2:$J$201,0))=""),"",IF(AND($C1909&lt;&gt;"",INDEX(Matches!$F$2:$F$201,MATCH($A1909&amp;"-10",Matches!$J$2:$J$201,0))&lt;&gt;"",$C1909&gt;=INDEX(Matches!$F$2:$F$201,MATCH($A1909&amp;"-10",Matches!$J$2:$J$201,0))),"",IF(AND(V1909=INDEX(Matches!$G$2:$G$201,MATCH($A1909&amp;"-10",Matches!$J$2:$J$201,0)),W1909=INDEX(Matches!$H$2:$H$201,MATCH($A1909&amp;"-10",Matches!$J$2:$J$201,0))),5,IF(SIGN(V1909-W1909)&lt;&gt;SIGN(INDEX(Matches!$G$2:$G$201,MATCH($A1909&amp;"-10",Matches!$J$2:$J$201,0))-INDEX(Matches!$H$2:$H$201,MATCH($A1909&amp;"-10",Matches!$J$2:$J$201,0))),0,IF(V1909-W1909=INDEX(Matches!$G$2:$G$201,MATCH($A1909&amp;"-10",Matches!$J$2:$J$201,0))-INDEX(Matches!$H$2:$H$201,MATCH($A1909&amp;"-10",Matches!$J$2:$J$201,0)),3,2))))),""))</f>
        <v/>
      </c>
      <c r="AH1909" s="13" t="str">
        <f aca="false">IF($B1909="","",SUM(X1909:AG1909))</f>
        <v/>
      </c>
      <c r="AI1909" s="12" t="str">
        <f aca="false">IF($B1909="","",COUNTIF(X1909:AG1909,5))</f>
        <v/>
      </c>
      <c r="AJ1909" s="12" t="str">
        <f aca="false">IF($B1909="","",COUNTIF(X1909:AG1909,"&gt;=2"))</f>
        <v/>
      </c>
      <c r="AK1909" s="12" t="str">
        <f aca="false">IF($B1909="","",COUNT(X1909:AG1909))</f>
        <v/>
      </c>
    </row>
    <row r="1910" customFormat="false" ht="15" hidden="false" customHeight="false" outlineLevel="0" collapsed="false">
      <c r="A1910" s="7"/>
      <c r="B1910" s="7"/>
      <c r="C1910" s="11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12" t="str">
        <f aca="false">IF(OR($B1910="",D1910="",E1910=""),"",IFERROR(IF(OR(INDEX(Matches!$I$2:$I$201,MATCH($A1910&amp;"-1",Matches!$J$2:$J$201,0))="Void",INDEX(Matches!$G$2:$G$201,MATCH($A1910&amp;"-1",Matches!$J$2:$J$201,0))="",INDEX(Matches!$H$2:$H$201,MATCH($A1910&amp;"-1",Matches!$J$2:$J$201,0))=""),"",IF(AND($C1910&lt;&gt;"",INDEX(Matches!$F$2:$F$201,MATCH($A1910&amp;"-1",Matches!$J$2:$J$201,0))&lt;&gt;"",$C1910&gt;=INDEX(Matches!$F$2:$F$201,MATCH($A1910&amp;"-1",Matches!$J$2:$J$201,0))),"",IF(AND(D1910=INDEX(Matches!$G$2:$G$201,MATCH($A1910&amp;"-1",Matches!$J$2:$J$201,0)),E1910=INDEX(Matches!$H$2:$H$201,MATCH($A1910&amp;"-1",Matches!$J$2:$J$201,0))),5,IF(SIGN(D1910-E1910)&lt;&gt;SIGN(INDEX(Matches!$G$2:$G$201,MATCH($A1910&amp;"-1",Matches!$J$2:$J$201,0))-INDEX(Matches!$H$2:$H$201,MATCH($A1910&amp;"-1",Matches!$J$2:$J$201,0))),0,IF(D1910-E1910=INDEX(Matches!$G$2:$G$201,MATCH($A1910&amp;"-1",Matches!$J$2:$J$201,0))-INDEX(Matches!$H$2:$H$201,MATCH($A1910&amp;"-1",Matches!$J$2:$J$201,0)),3,2))))),""))</f>
        <v/>
      </c>
      <c r="Y1910" s="12" t="str">
        <f aca="false">IF(OR($B1910="",F1910="",G1910=""),"",IFERROR(IF(OR(INDEX(Matches!$I$2:$I$201,MATCH($A1910&amp;"-2",Matches!$J$2:$J$201,0))="Void",INDEX(Matches!$G$2:$G$201,MATCH($A1910&amp;"-2",Matches!$J$2:$J$201,0))="",INDEX(Matches!$H$2:$H$201,MATCH($A1910&amp;"-2",Matches!$J$2:$J$201,0))=""),"",IF(AND($C1910&lt;&gt;"",INDEX(Matches!$F$2:$F$201,MATCH($A1910&amp;"-2",Matches!$J$2:$J$201,0))&lt;&gt;"",$C1910&gt;=INDEX(Matches!$F$2:$F$201,MATCH($A1910&amp;"-2",Matches!$J$2:$J$201,0))),"",IF(AND(F1910=INDEX(Matches!$G$2:$G$201,MATCH($A1910&amp;"-2",Matches!$J$2:$J$201,0)),G1910=INDEX(Matches!$H$2:$H$201,MATCH($A1910&amp;"-2",Matches!$J$2:$J$201,0))),5,IF(SIGN(F1910-G1910)&lt;&gt;SIGN(INDEX(Matches!$G$2:$G$201,MATCH($A1910&amp;"-2",Matches!$J$2:$J$201,0))-INDEX(Matches!$H$2:$H$201,MATCH($A1910&amp;"-2",Matches!$J$2:$J$201,0))),0,IF(F1910-G1910=INDEX(Matches!$G$2:$G$201,MATCH($A1910&amp;"-2",Matches!$J$2:$J$201,0))-INDEX(Matches!$H$2:$H$201,MATCH($A1910&amp;"-2",Matches!$J$2:$J$201,0)),3,2))))),""))</f>
        <v/>
      </c>
      <c r="Z1910" s="12" t="str">
        <f aca="false">IF(OR($B1910="",H1910="",I1910=""),"",IFERROR(IF(OR(INDEX(Matches!$I$2:$I$201,MATCH($A1910&amp;"-3",Matches!$J$2:$J$201,0))="Void",INDEX(Matches!$G$2:$G$201,MATCH($A1910&amp;"-3",Matches!$J$2:$J$201,0))="",INDEX(Matches!$H$2:$H$201,MATCH($A1910&amp;"-3",Matches!$J$2:$J$201,0))=""),"",IF(AND($C1910&lt;&gt;"",INDEX(Matches!$F$2:$F$201,MATCH($A1910&amp;"-3",Matches!$J$2:$J$201,0))&lt;&gt;"",$C1910&gt;=INDEX(Matches!$F$2:$F$201,MATCH($A1910&amp;"-3",Matches!$J$2:$J$201,0))),"",IF(AND(H1910=INDEX(Matches!$G$2:$G$201,MATCH($A1910&amp;"-3",Matches!$J$2:$J$201,0)),I1910=INDEX(Matches!$H$2:$H$201,MATCH($A1910&amp;"-3",Matches!$J$2:$J$201,0))),5,IF(SIGN(H1910-I1910)&lt;&gt;SIGN(INDEX(Matches!$G$2:$G$201,MATCH($A1910&amp;"-3",Matches!$J$2:$J$201,0))-INDEX(Matches!$H$2:$H$201,MATCH($A1910&amp;"-3",Matches!$J$2:$J$201,0))),0,IF(H1910-I1910=INDEX(Matches!$G$2:$G$201,MATCH($A1910&amp;"-3",Matches!$J$2:$J$201,0))-INDEX(Matches!$H$2:$H$201,MATCH($A1910&amp;"-3",Matches!$J$2:$J$201,0)),3,2))))),""))</f>
        <v/>
      </c>
      <c r="AA1910" s="12" t="str">
        <f aca="false">IF(OR($B1910="",J1910="",K1910=""),"",IFERROR(IF(OR(INDEX(Matches!$I$2:$I$201,MATCH($A1910&amp;"-4",Matches!$J$2:$J$201,0))="Void",INDEX(Matches!$G$2:$G$201,MATCH($A1910&amp;"-4",Matches!$J$2:$J$201,0))="",INDEX(Matches!$H$2:$H$201,MATCH($A1910&amp;"-4",Matches!$J$2:$J$201,0))=""),"",IF(AND($C1910&lt;&gt;"",INDEX(Matches!$F$2:$F$201,MATCH($A1910&amp;"-4",Matches!$J$2:$J$201,0))&lt;&gt;"",$C1910&gt;=INDEX(Matches!$F$2:$F$201,MATCH($A1910&amp;"-4",Matches!$J$2:$J$201,0))),"",IF(AND(J1910=INDEX(Matches!$G$2:$G$201,MATCH($A1910&amp;"-4",Matches!$J$2:$J$201,0)),K1910=INDEX(Matches!$H$2:$H$201,MATCH($A1910&amp;"-4",Matches!$J$2:$J$201,0))),5,IF(SIGN(J1910-K1910)&lt;&gt;SIGN(INDEX(Matches!$G$2:$G$201,MATCH($A1910&amp;"-4",Matches!$J$2:$J$201,0))-INDEX(Matches!$H$2:$H$201,MATCH($A1910&amp;"-4",Matches!$J$2:$J$201,0))),0,IF(J1910-K1910=INDEX(Matches!$G$2:$G$201,MATCH($A1910&amp;"-4",Matches!$J$2:$J$201,0))-INDEX(Matches!$H$2:$H$201,MATCH($A1910&amp;"-4",Matches!$J$2:$J$201,0)),3,2))))),""))</f>
        <v/>
      </c>
      <c r="AB1910" s="12" t="str">
        <f aca="false">IF(OR($B1910="",L1910="",M1910=""),"",IFERROR(IF(OR(INDEX(Matches!$I$2:$I$201,MATCH($A1910&amp;"-5",Matches!$J$2:$J$201,0))="Void",INDEX(Matches!$G$2:$G$201,MATCH($A1910&amp;"-5",Matches!$J$2:$J$201,0))="",INDEX(Matches!$H$2:$H$201,MATCH($A1910&amp;"-5",Matches!$J$2:$J$201,0))=""),"",IF(AND($C1910&lt;&gt;"",INDEX(Matches!$F$2:$F$201,MATCH($A1910&amp;"-5",Matches!$J$2:$J$201,0))&lt;&gt;"",$C1910&gt;=INDEX(Matches!$F$2:$F$201,MATCH($A1910&amp;"-5",Matches!$J$2:$J$201,0))),"",IF(AND(L1910=INDEX(Matches!$G$2:$G$201,MATCH($A1910&amp;"-5",Matches!$J$2:$J$201,0)),M1910=INDEX(Matches!$H$2:$H$201,MATCH($A1910&amp;"-5",Matches!$J$2:$J$201,0))),5,IF(SIGN(L1910-M1910)&lt;&gt;SIGN(INDEX(Matches!$G$2:$G$201,MATCH($A1910&amp;"-5",Matches!$J$2:$J$201,0))-INDEX(Matches!$H$2:$H$201,MATCH($A1910&amp;"-5",Matches!$J$2:$J$201,0))),0,IF(L1910-M1910=INDEX(Matches!$G$2:$G$201,MATCH($A1910&amp;"-5",Matches!$J$2:$J$201,0))-INDEX(Matches!$H$2:$H$201,MATCH($A1910&amp;"-5",Matches!$J$2:$J$201,0)),3,2))))),""))</f>
        <v/>
      </c>
      <c r="AC1910" s="12" t="str">
        <f aca="false">IF(OR($B1910="",N1910="",O1910=""),"",IFERROR(IF(OR(INDEX(Matches!$I$2:$I$201,MATCH($A1910&amp;"-6",Matches!$J$2:$J$201,0))="Void",INDEX(Matches!$G$2:$G$201,MATCH($A1910&amp;"-6",Matches!$J$2:$J$201,0))="",INDEX(Matches!$H$2:$H$201,MATCH($A1910&amp;"-6",Matches!$J$2:$J$201,0))=""),"",IF(AND($C1910&lt;&gt;"",INDEX(Matches!$F$2:$F$201,MATCH($A1910&amp;"-6",Matches!$J$2:$J$201,0))&lt;&gt;"",$C1910&gt;=INDEX(Matches!$F$2:$F$201,MATCH($A1910&amp;"-6",Matches!$J$2:$J$201,0))),"",IF(AND(N1910=INDEX(Matches!$G$2:$G$201,MATCH($A1910&amp;"-6",Matches!$J$2:$J$201,0)),O1910=INDEX(Matches!$H$2:$H$201,MATCH($A1910&amp;"-6",Matches!$J$2:$J$201,0))),5,IF(SIGN(N1910-O1910)&lt;&gt;SIGN(INDEX(Matches!$G$2:$G$201,MATCH($A1910&amp;"-6",Matches!$J$2:$J$201,0))-INDEX(Matches!$H$2:$H$201,MATCH($A1910&amp;"-6",Matches!$J$2:$J$201,0))),0,IF(N1910-O1910=INDEX(Matches!$G$2:$G$201,MATCH($A1910&amp;"-6",Matches!$J$2:$J$201,0))-INDEX(Matches!$H$2:$H$201,MATCH($A1910&amp;"-6",Matches!$J$2:$J$201,0)),3,2))))),""))</f>
        <v/>
      </c>
      <c r="AD1910" s="12" t="str">
        <f aca="false">IF(OR($B1910="",P1910="",Q1910=""),"",IFERROR(IF(OR(INDEX(Matches!$I$2:$I$201,MATCH($A1910&amp;"-7",Matches!$J$2:$J$201,0))="Void",INDEX(Matches!$G$2:$G$201,MATCH($A1910&amp;"-7",Matches!$J$2:$J$201,0))="",INDEX(Matches!$H$2:$H$201,MATCH($A1910&amp;"-7",Matches!$J$2:$J$201,0))=""),"",IF(AND($C1910&lt;&gt;"",INDEX(Matches!$F$2:$F$201,MATCH($A1910&amp;"-7",Matches!$J$2:$J$201,0))&lt;&gt;"",$C1910&gt;=INDEX(Matches!$F$2:$F$201,MATCH($A1910&amp;"-7",Matches!$J$2:$J$201,0))),"",IF(AND(P1910=INDEX(Matches!$G$2:$G$201,MATCH($A1910&amp;"-7",Matches!$J$2:$J$201,0)),Q1910=INDEX(Matches!$H$2:$H$201,MATCH($A1910&amp;"-7",Matches!$J$2:$J$201,0))),5,IF(SIGN(P1910-Q1910)&lt;&gt;SIGN(INDEX(Matches!$G$2:$G$201,MATCH($A1910&amp;"-7",Matches!$J$2:$J$201,0))-INDEX(Matches!$H$2:$H$201,MATCH($A1910&amp;"-7",Matches!$J$2:$J$201,0))),0,IF(P1910-Q1910=INDEX(Matches!$G$2:$G$201,MATCH($A1910&amp;"-7",Matches!$J$2:$J$201,0))-INDEX(Matches!$H$2:$H$201,MATCH($A1910&amp;"-7",Matches!$J$2:$J$201,0)),3,2))))),""))</f>
        <v/>
      </c>
      <c r="AE1910" s="12" t="str">
        <f aca="false">IF(OR($B1910="",R1910="",S1910=""),"",IFERROR(IF(OR(INDEX(Matches!$I$2:$I$201,MATCH($A1910&amp;"-8",Matches!$J$2:$J$201,0))="Void",INDEX(Matches!$G$2:$G$201,MATCH($A1910&amp;"-8",Matches!$J$2:$J$201,0))="",INDEX(Matches!$H$2:$H$201,MATCH($A1910&amp;"-8",Matches!$J$2:$J$201,0))=""),"",IF(AND($C1910&lt;&gt;"",INDEX(Matches!$F$2:$F$201,MATCH($A1910&amp;"-8",Matches!$J$2:$J$201,0))&lt;&gt;"",$C1910&gt;=INDEX(Matches!$F$2:$F$201,MATCH($A1910&amp;"-8",Matches!$J$2:$J$201,0))),"",IF(AND(R1910=INDEX(Matches!$G$2:$G$201,MATCH($A1910&amp;"-8",Matches!$J$2:$J$201,0)),S1910=INDEX(Matches!$H$2:$H$201,MATCH($A1910&amp;"-8",Matches!$J$2:$J$201,0))),5,IF(SIGN(R1910-S1910)&lt;&gt;SIGN(INDEX(Matches!$G$2:$G$201,MATCH($A1910&amp;"-8",Matches!$J$2:$J$201,0))-INDEX(Matches!$H$2:$H$201,MATCH($A1910&amp;"-8",Matches!$J$2:$J$201,0))),0,IF(R1910-S1910=INDEX(Matches!$G$2:$G$201,MATCH($A1910&amp;"-8",Matches!$J$2:$J$201,0))-INDEX(Matches!$H$2:$H$201,MATCH($A1910&amp;"-8",Matches!$J$2:$J$201,0)),3,2))))),""))</f>
        <v/>
      </c>
      <c r="AF1910" s="12" t="str">
        <f aca="false">IF(OR($B1910="",T1910="",U1910=""),"",IFERROR(IF(OR(INDEX(Matches!$I$2:$I$201,MATCH($A1910&amp;"-9",Matches!$J$2:$J$201,0))="Void",INDEX(Matches!$G$2:$G$201,MATCH($A1910&amp;"-9",Matches!$J$2:$J$201,0))="",INDEX(Matches!$H$2:$H$201,MATCH($A1910&amp;"-9",Matches!$J$2:$J$201,0))=""),"",IF(AND($C1910&lt;&gt;"",INDEX(Matches!$F$2:$F$201,MATCH($A1910&amp;"-9",Matches!$J$2:$J$201,0))&lt;&gt;"",$C1910&gt;=INDEX(Matches!$F$2:$F$201,MATCH($A1910&amp;"-9",Matches!$J$2:$J$201,0))),"",IF(AND(T1910=INDEX(Matches!$G$2:$G$201,MATCH($A1910&amp;"-9",Matches!$J$2:$J$201,0)),U1910=INDEX(Matches!$H$2:$H$201,MATCH($A1910&amp;"-9",Matches!$J$2:$J$201,0))),5,IF(SIGN(T1910-U1910)&lt;&gt;SIGN(INDEX(Matches!$G$2:$G$201,MATCH($A1910&amp;"-9",Matches!$J$2:$J$201,0))-INDEX(Matches!$H$2:$H$201,MATCH($A1910&amp;"-9",Matches!$J$2:$J$201,0))),0,IF(T1910-U1910=INDEX(Matches!$G$2:$G$201,MATCH($A1910&amp;"-9",Matches!$J$2:$J$201,0))-INDEX(Matches!$H$2:$H$201,MATCH($A1910&amp;"-9",Matches!$J$2:$J$201,0)),3,2))))),""))</f>
        <v/>
      </c>
      <c r="AG1910" s="12" t="str">
        <f aca="false">IF(OR($B1910="",V1910="",W1910=""),"",IFERROR(IF(OR(INDEX(Matches!$I$2:$I$201,MATCH($A1910&amp;"-10",Matches!$J$2:$J$201,0))="Void",INDEX(Matches!$G$2:$G$201,MATCH($A1910&amp;"-10",Matches!$J$2:$J$201,0))="",INDEX(Matches!$H$2:$H$201,MATCH($A1910&amp;"-10",Matches!$J$2:$J$201,0))=""),"",IF(AND($C1910&lt;&gt;"",INDEX(Matches!$F$2:$F$201,MATCH($A1910&amp;"-10",Matches!$J$2:$J$201,0))&lt;&gt;"",$C1910&gt;=INDEX(Matches!$F$2:$F$201,MATCH($A1910&amp;"-10",Matches!$J$2:$J$201,0))),"",IF(AND(V1910=INDEX(Matches!$G$2:$G$201,MATCH($A1910&amp;"-10",Matches!$J$2:$J$201,0)),W1910=INDEX(Matches!$H$2:$H$201,MATCH($A1910&amp;"-10",Matches!$J$2:$J$201,0))),5,IF(SIGN(V1910-W1910)&lt;&gt;SIGN(INDEX(Matches!$G$2:$G$201,MATCH($A1910&amp;"-10",Matches!$J$2:$J$201,0))-INDEX(Matches!$H$2:$H$201,MATCH($A1910&amp;"-10",Matches!$J$2:$J$201,0))),0,IF(V1910-W1910=INDEX(Matches!$G$2:$G$201,MATCH($A1910&amp;"-10",Matches!$J$2:$J$201,0))-INDEX(Matches!$H$2:$H$201,MATCH($A1910&amp;"-10",Matches!$J$2:$J$201,0)),3,2))))),""))</f>
        <v/>
      </c>
      <c r="AH1910" s="13" t="str">
        <f aca="false">IF($B1910="","",SUM(X1910:AG1910))</f>
        <v/>
      </c>
      <c r="AI1910" s="12" t="str">
        <f aca="false">IF($B1910="","",COUNTIF(X1910:AG1910,5))</f>
        <v/>
      </c>
      <c r="AJ1910" s="12" t="str">
        <f aca="false">IF($B1910="","",COUNTIF(X1910:AG1910,"&gt;=2"))</f>
        <v/>
      </c>
      <c r="AK1910" s="12" t="str">
        <f aca="false">IF($B1910="","",COUNT(X1910:AG1910))</f>
        <v/>
      </c>
    </row>
    <row r="1911" customFormat="false" ht="15" hidden="false" customHeight="false" outlineLevel="0" collapsed="false">
      <c r="A1911" s="7"/>
      <c r="B1911" s="7"/>
      <c r="C1911" s="11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12" t="str">
        <f aca="false">IF(OR($B1911="",D1911="",E1911=""),"",IFERROR(IF(OR(INDEX(Matches!$I$2:$I$201,MATCH($A1911&amp;"-1",Matches!$J$2:$J$201,0))="Void",INDEX(Matches!$G$2:$G$201,MATCH($A1911&amp;"-1",Matches!$J$2:$J$201,0))="",INDEX(Matches!$H$2:$H$201,MATCH($A1911&amp;"-1",Matches!$J$2:$J$201,0))=""),"",IF(AND($C1911&lt;&gt;"",INDEX(Matches!$F$2:$F$201,MATCH($A1911&amp;"-1",Matches!$J$2:$J$201,0))&lt;&gt;"",$C1911&gt;=INDEX(Matches!$F$2:$F$201,MATCH($A1911&amp;"-1",Matches!$J$2:$J$201,0))),"",IF(AND(D1911=INDEX(Matches!$G$2:$G$201,MATCH($A1911&amp;"-1",Matches!$J$2:$J$201,0)),E1911=INDEX(Matches!$H$2:$H$201,MATCH($A1911&amp;"-1",Matches!$J$2:$J$201,0))),5,IF(SIGN(D1911-E1911)&lt;&gt;SIGN(INDEX(Matches!$G$2:$G$201,MATCH($A1911&amp;"-1",Matches!$J$2:$J$201,0))-INDEX(Matches!$H$2:$H$201,MATCH($A1911&amp;"-1",Matches!$J$2:$J$201,0))),0,IF(D1911-E1911=INDEX(Matches!$G$2:$G$201,MATCH($A1911&amp;"-1",Matches!$J$2:$J$201,0))-INDEX(Matches!$H$2:$H$201,MATCH($A1911&amp;"-1",Matches!$J$2:$J$201,0)),3,2))))),""))</f>
        <v/>
      </c>
      <c r="Y1911" s="12" t="str">
        <f aca="false">IF(OR($B1911="",F1911="",G1911=""),"",IFERROR(IF(OR(INDEX(Matches!$I$2:$I$201,MATCH($A1911&amp;"-2",Matches!$J$2:$J$201,0))="Void",INDEX(Matches!$G$2:$G$201,MATCH($A1911&amp;"-2",Matches!$J$2:$J$201,0))="",INDEX(Matches!$H$2:$H$201,MATCH($A1911&amp;"-2",Matches!$J$2:$J$201,0))=""),"",IF(AND($C1911&lt;&gt;"",INDEX(Matches!$F$2:$F$201,MATCH($A1911&amp;"-2",Matches!$J$2:$J$201,0))&lt;&gt;"",$C1911&gt;=INDEX(Matches!$F$2:$F$201,MATCH($A1911&amp;"-2",Matches!$J$2:$J$201,0))),"",IF(AND(F1911=INDEX(Matches!$G$2:$G$201,MATCH($A1911&amp;"-2",Matches!$J$2:$J$201,0)),G1911=INDEX(Matches!$H$2:$H$201,MATCH($A1911&amp;"-2",Matches!$J$2:$J$201,0))),5,IF(SIGN(F1911-G1911)&lt;&gt;SIGN(INDEX(Matches!$G$2:$G$201,MATCH($A1911&amp;"-2",Matches!$J$2:$J$201,0))-INDEX(Matches!$H$2:$H$201,MATCH($A1911&amp;"-2",Matches!$J$2:$J$201,0))),0,IF(F1911-G1911=INDEX(Matches!$G$2:$G$201,MATCH($A1911&amp;"-2",Matches!$J$2:$J$201,0))-INDEX(Matches!$H$2:$H$201,MATCH($A1911&amp;"-2",Matches!$J$2:$J$201,0)),3,2))))),""))</f>
        <v/>
      </c>
      <c r="Z1911" s="12" t="str">
        <f aca="false">IF(OR($B1911="",H1911="",I1911=""),"",IFERROR(IF(OR(INDEX(Matches!$I$2:$I$201,MATCH($A1911&amp;"-3",Matches!$J$2:$J$201,0))="Void",INDEX(Matches!$G$2:$G$201,MATCH($A1911&amp;"-3",Matches!$J$2:$J$201,0))="",INDEX(Matches!$H$2:$H$201,MATCH($A1911&amp;"-3",Matches!$J$2:$J$201,0))=""),"",IF(AND($C1911&lt;&gt;"",INDEX(Matches!$F$2:$F$201,MATCH($A1911&amp;"-3",Matches!$J$2:$J$201,0))&lt;&gt;"",$C1911&gt;=INDEX(Matches!$F$2:$F$201,MATCH($A1911&amp;"-3",Matches!$J$2:$J$201,0))),"",IF(AND(H1911=INDEX(Matches!$G$2:$G$201,MATCH($A1911&amp;"-3",Matches!$J$2:$J$201,0)),I1911=INDEX(Matches!$H$2:$H$201,MATCH($A1911&amp;"-3",Matches!$J$2:$J$201,0))),5,IF(SIGN(H1911-I1911)&lt;&gt;SIGN(INDEX(Matches!$G$2:$G$201,MATCH($A1911&amp;"-3",Matches!$J$2:$J$201,0))-INDEX(Matches!$H$2:$H$201,MATCH($A1911&amp;"-3",Matches!$J$2:$J$201,0))),0,IF(H1911-I1911=INDEX(Matches!$G$2:$G$201,MATCH($A1911&amp;"-3",Matches!$J$2:$J$201,0))-INDEX(Matches!$H$2:$H$201,MATCH($A1911&amp;"-3",Matches!$J$2:$J$201,0)),3,2))))),""))</f>
        <v/>
      </c>
      <c r="AA1911" s="12" t="str">
        <f aca="false">IF(OR($B1911="",J1911="",K1911=""),"",IFERROR(IF(OR(INDEX(Matches!$I$2:$I$201,MATCH($A1911&amp;"-4",Matches!$J$2:$J$201,0))="Void",INDEX(Matches!$G$2:$G$201,MATCH($A1911&amp;"-4",Matches!$J$2:$J$201,0))="",INDEX(Matches!$H$2:$H$201,MATCH($A1911&amp;"-4",Matches!$J$2:$J$201,0))=""),"",IF(AND($C1911&lt;&gt;"",INDEX(Matches!$F$2:$F$201,MATCH($A1911&amp;"-4",Matches!$J$2:$J$201,0))&lt;&gt;"",$C1911&gt;=INDEX(Matches!$F$2:$F$201,MATCH($A1911&amp;"-4",Matches!$J$2:$J$201,0))),"",IF(AND(J1911=INDEX(Matches!$G$2:$G$201,MATCH($A1911&amp;"-4",Matches!$J$2:$J$201,0)),K1911=INDEX(Matches!$H$2:$H$201,MATCH($A1911&amp;"-4",Matches!$J$2:$J$201,0))),5,IF(SIGN(J1911-K1911)&lt;&gt;SIGN(INDEX(Matches!$G$2:$G$201,MATCH($A1911&amp;"-4",Matches!$J$2:$J$201,0))-INDEX(Matches!$H$2:$H$201,MATCH($A1911&amp;"-4",Matches!$J$2:$J$201,0))),0,IF(J1911-K1911=INDEX(Matches!$G$2:$G$201,MATCH($A1911&amp;"-4",Matches!$J$2:$J$201,0))-INDEX(Matches!$H$2:$H$201,MATCH($A1911&amp;"-4",Matches!$J$2:$J$201,0)),3,2))))),""))</f>
        <v/>
      </c>
      <c r="AB1911" s="12" t="str">
        <f aca="false">IF(OR($B1911="",L1911="",M1911=""),"",IFERROR(IF(OR(INDEX(Matches!$I$2:$I$201,MATCH($A1911&amp;"-5",Matches!$J$2:$J$201,0))="Void",INDEX(Matches!$G$2:$G$201,MATCH($A1911&amp;"-5",Matches!$J$2:$J$201,0))="",INDEX(Matches!$H$2:$H$201,MATCH($A1911&amp;"-5",Matches!$J$2:$J$201,0))=""),"",IF(AND($C1911&lt;&gt;"",INDEX(Matches!$F$2:$F$201,MATCH($A1911&amp;"-5",Matches!$J$2:$J$201,0))&lt;&gt;"",$C1911&gt;=INDEX(Matches!$F$2:$F$201,MATCH($A1911&amp;"-5",Matches!$J$2:$J$201,0))),"",IF(AND(L1911=INDEX(Matches!$G$2:$G$201,MATCH($A1911&amp;"-5",Matches!$J$2:$J$201,0)),M1911=INDEX(Matches!$H$2:$H$201,MATCH($A1911&amp;"-5",Matches!$J$2:$J$201,0))),5,IF(SIGN(L1911-M1911)&lt;&gt;SIGN(INDEX(Matches!$G$2:$G$201,MATCH($A1911&amp;"-5",Matches!$J$2:$J$201,0))-INDEX(Matches!$H$2:$H$201,MATCH($A1911&amp;"-5",Matches!$J$2:$J$201,0))),0,IF(L1911-M1911=INDEX(Matches!$G$2:$G$201,MATCH($A1911&amp;"-5",Matches!$J$2:$J$201,0))-INDEX(Matches!$H$2:$H$201,MATCH($A1911&amp;"-5",Matches!$J$2:$J$201,0)),3,2))))),""))</f>
        <v/>
      </c>
      <c r="AC1911" s="12" t="str">
        <f aca="false">IF(OR($B1911="",N1911="",O1911=""),"",IFERROR(IF(OR(INDEX(Matches!$I$2:$I$201,MATCH($A1911&amp;"-6",Matches!$J$2:$J$201,0))="Void",INDEX(Matches!$G$2:$G$201,MATCH($A1911&amp;"-6",Matches!$J$2:$J$201,0))="",INDEX(Matches!$H$2:$H$201,MATCH($A1911&amp;"-6",Matches!$J$2:$J$201,0))=""),"",IF(AND($C1911&lt;&gt;"",INDEX(Matches!$F$2:$F$201,MATCH($A1911&amp;"-6",Matches!$J$2:$J$201,0))&lt;&gt;"",$C1911&gt;=INDEX(Matches!$F$2:$F$201,MATCH($A1911&amp;"-6",Matches!$J$2:$J$201,0))),"",IF(AND(N1911=INDEX(Matches!$G$2:$G$201,MATCH($A1911&amp;"-6",Matches!$J$2:$J$201,0)),O1911=INDEX(Matches!$H$2:$H$201,MATCH($A1911&amp;"-6",Matches!$J$2:$J$201,0))),5,IF(SIGN(N1911-O1911)&lt;&gt;SIGN(INDEX(Matches!$G$2:$G$201,MATCH($A1911&amp;"-6",Matches!$J$2:$J$201,0))-INDEX(Matches!$H$2:$H$201,MATCH($A1911&amp;"-6",Matches!$J$2:$J$201,0))),0,IF(N1911-O1911=INDEX(Matches!$G$2:$G$201,MATCH($A1911&amp;"-6",Matches!$J$2:$J$201,0))-INDEX(Matches!$H$2:$H$201,MATCH($A1911&amp;"-6",Matches!$J$2:$J$201,0)),3,2))))),""))</f>
        <v/>
      </c>
      <c r="AD1911" s="12" t="str">
        <f aca="false">IF(OR($B1911="",P1911="",Q1911=""),"",IFERROR(IF(OR(INDEX(Matches!$I$2:$I$201,MATCH($A1911&amp;"-7",Matches!$J$2:$J$201,0))="Void",INDEX(Matches!$G$2:$G$201,MATCH($A1911&amp;"-7",Matches!$J$2:$J$201,0))="",INDEX(Matches!$H$2:$H$201,MATCH($A1911&amp;"-7",Matches!$J$2:$J$201,0))=""),"",IF(AND($C1911&lt;&gt;"",INDEX(Matches!$F$2:$F$201,MATCH($A1911&amp;"-7",Matches!$J$2:$J$201,0))&lt;&gt;"",$C1911&gt;=INDEX(Matches!$F$2:$F$201,MATCH($A1911&amp;"-7",Matches!$J$2:$J$201,0))),"",IF(AND(P1911=INDEX(Matches!$G$2:$G$201,MATCH($A1911&amp;"-7",Matches!$J$2:$J$201,0)),Q1911=INDEX(Matches!$H$2:$H$201,MATCH($A1911&amp;"-7",Matches!$J$2:$J$201,0))),5,IF(SIGN(P1911-Q1911)&lt;&gt;SIGN(INDEX(Matches!$G$2:$G$201,MATCH($A1911&amp;"-7",Matches!$J$2:$J$201,0))-INDEX(Matches!$H$2:$H$201,MATCH($A1911&amp;"-7",Matches!$J$2:$J$201,0))),0,IF(P1911-Q1911=INDEX(Matches!$G$2:$G$201,MATCH($A1911&amp;"-7",Matches!$J$2:$J$201,0))-INDEX(Matches!$H$2:$H$201,MATCH($A1911&amp;"-7",Matches!$J$2:$J$201,0)),3,2))))),""))</f>
        <v/>
      </c>
      <c r="AE1911" s="12" t="str">
        <f aca="false">IF(OR($B1911="",R1911="",S1911=""),"",IFERROR(IF(OR(INDEX(Matches!$I$2:$I$201,MATCH($A1911&amp;"-8",Matches!$J$2:$J$201,0))="Void",INDEX(Matches!$G$2:$G$201,MATCH($A1911&amp;"-8",Matches!$J$2:$J$201,0))="",INDEX(Matches!$H$2:$H$201,MATCH($A1911&amp;"-8",Matches!$J$2:$J$201,0))=""),"",IF(AND($C1911&lt;&gt;"",INDEX(Matches!$F$2:$F$201,MATCH($A1911&amp;"-8",Matches!$J$2:$J$201,0))&lt;&gt;"",$C1911&gt;=INDEX(Matches!$F$2:$F$201,MATCH($A1911&amp;"-8",Matches!$J$2:$J$201,0))),"",IF(AND(R1911=INDEX(Matches!$G$2:$G$201,MATCH($A1911&amp;"-8",Matches!$J$2:$J$201,0)),S1911=INDEX(Matches!$H$2:$H$201,MATCH($A1911&amp;"-8",Matches!$J$2:$J$201,0))),5,IF(SIGN(R1911-S1911)&lt;&gt;SIGN(INDEX(Matches!$G$2:$G$201,MATCH($A1911&amp;"-8",Matches!$J$2:$J$201,0))-INDEX(Matches!$H$2:$H$201,MATCH($A1911&amp;"-8",Matches!$J$2:$J$201,0))),0,IF(R1911-S1911=INDEX(Matches!$G$2:$G$201,MATCH($A1911&amp;"-8",Matches!$J$2:$J$201,0))-INDEX(Matches!$H$2:$H$201,MATCH($A1911&amp;"-8",Matches!$J$2:$J$201,0)),3,2))))),""))</f>
        <v/>
      </c>
      <c r="AF1911" s="12" t="str">
        <f aca="false">IF(OR($B1911="",T1911="",U1911=""),"",IFERROR(IF(OR(INDEX(Matches!$I$2:$I$201,MATCH($A1911&amp;"-9",Matches!$J$2:$J$201,0))="Void",INDEX(Matches!$G$2:$G$201,MATCH($A1911&amp;"-9",Matches!$J$2:$J$201,0))="",INDEX(Matches!$H$2:$H$201,MATCH($A1911&amp;"-9",Matches!$J$2:$J$201,0))=""),"",IF(AND($C1911&lt;&gt;"",INDEX(Matches!$F$2:$F$201,MATCH($A1911&amp;"-9",Matches!$J$2:$J$201,0))&lt;&gt;"",$C1911&gt;=INDEX(Matches!$F$2:$F$201,MATCH($A1911&amp;"-9",Matches!$J$2:$J$201,0))),"",IF(AND(T1911=INDEX(Matches!$G$2:$G$201,MATCH($A1911&amp;"-9",Matches!$J$2:$J$201,0)),U1911=INDEX(Matches!$H$2:$H$201,MATCH($A1911&amp;"-9",Matches!$J$2:$J$201,0))),5,IF(SIGN(T1911-U1911)&lt;&gt;SIGN(INDEX(Matches!$G$2:$G$201,MATCH($A1911&amp;"-9",Matches!$J$2:$J$201,0))-INDEX(Matches!$H$2:$H$201,MATCH($A1911&amp;"-9",Matches!$J$2:$J$201,0))),0,IF(T1911-U1911=INDEX(Matches!$G$2:$G$201,MATCH($A1911&amp;"-9",Matches!$J$2:$J$201,0))-INDEX(Matches!$H$2:$H$201,MATCH($A1911&amp;"-9",Matches!$J$2:$J$201,0)),3,2))))),""))</f>
        <v/>
      </c>
      <c r="AG1911" s="12" t="str">
        <f aca="false">IF(OR($B1911="",V1911="",W1911=""),"",IFERROR(IF(OR(INDEX(Matches!$I$2:$I$201,MATCH($A1911&amp;"-10",Matches!$J$2:$J$201,0))="Void",INDEX(Matches!$G$2:$G$201,MATCH($A1911&amp;"-10",Matches!$J$2:$J$201,0))="",INDEX(Matches!$H$2:$H$201,MATCH($A1911&amp;"-10",Matches!$J$2:$J$201,0))=""),"",IF(AND($C1911&lt;&gt;"",INDEX(Matches!$F$2:$F$201,MATCH($A1911&amp;"-10",Matches!$J$2:$J$201,0))&lt;&gt;"",$C1911&gt;=INDEX(Matches!$F$2:$F$201,MATCH($A1911&amp;"-10",Matches!$J$2:$J$201,0))),"",IF(AND(V1911=INDEX(Matches!$G$2:$G$201,MATCH($A1911&amp;"-10",Matches!$J$2:$J$201,0)),W1911=INDEX(Matches!$H$2:$H$201,MATCH($A1911&amp;"-10",Matches!$J$2:$J$201,0))),5,IF(SIGN(V1911-W1911)&lt;&gt;SIGN(INDEX(Matches!$G$2:$G$201,MATCH($A1911&amp;"-10",Matches!$J$2:$J$201,0))-INDEX(Matches!$H$2:$H$201,MATCH($A1911&amp;"-10",Matches!$J$2:$J$201,0))),0,IF(V1911-W1911=INDEX(Matches!$G$2:$G$201,MATCH($A1911&amp;"-10",Matches!$J$2:$J$201,0))-INDEX(Matches!$H$2:$H$201,MATCH($A1911&amp;"-10",Matches!$J$2:$J$201,0)),3,2))))),""))</f>
        <v/>
      </c>
      <c r="AH1911" s="13" t="str">
        <f aca="false">IF($B1911="","",SUM(X1911:AG1911))</f>
        <v/>
      </c>
      <c r="AI1911" s="12" t="str">
        <f aca="false">IF($B1911="","",COUNTIF(X1911:AG1911,5))</f>
        <v/>
      </c>
      <c r="AJ1911" s="12" t="str">
        <f aca="false">IF($B1911="","",COUNTIF(X1911:AG1911,"&gt;=2"))</f>
        <v/>
      </c>
      <c r="AK1911" s="12" t="str">
        <f aca="false">IF($B1911="","",COUNT(X1911:AG1911))</f>
        <v/>
      </c>
    </row>
    <row r="1912" customFormat="false" ht="15" hidden="false" customHeight="false" outlineLevel="0" collapsed="false">
      <c r="A1912" s="7"/>
      <c r="B1912" s="7"/>
      <c r="C1912" s="11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12" t="str">
        <f aca="false">IF(OR($B1912="",D1912="",E1912=""),"",IFERROR(IF(OR(INDEX(Matches!$I$2:$I$201,MATCH($A1912&amp;"-1",Matches!$J$2:$J$201,0))="Void",INDEX(Matches!$G$2:$G$201,MATCH($A1912&amp;"-1",Matches!$J$2:$J$201,0))="",INDEX(Matches!$H$2:$H$201,MATCH($A1912&amp;"-1",Matches!$J$2:$J$201,0))=""),"",IF(AND($C1912&lt;&gt;"",INDEX(Matches!$F$2:$F$201,MATCH($A1912&amp;"-1",Matches!$J$2:$J$201,0))&lt;&gt;"",$C1912&gt;=INDEX(Matches!$F$2:$F$201,MATCH($A1912&amp;"-1",Matches!$J$2:$J$201,0))),"",IF(AND(D1912=INDEX(Matches!$G$2:$G$201,MATCH($A1912&amp;"-1",Matches!$J$2:$J$201,0)),E1912=INDEX(Matches!$H$2:$H$201,MATCH($A1912&amp;"-1",Matches!$J$2:$J$201,0))),5,IF(SIGN(D1912-E1912)&lt;&gt;SIGN(INDEX(Matches!$G$2:$G$201,MATCH($A1912&amp;"-1",Matches!$J$2:$J$201,0))-INDEX(Matches!$H$2:$H$201,MATCH($A1912&amp;"-1",Matches!$J$2:$J$201,0))),0,IF(D1912-E1912=INDEX(Matches!$G$2:$G$201,MATCH($A1912&amp;"-1",Matches!$J$2:$J$201,0))-INDEX(Matches!$H$2:$H$201,MATCH($A1912&amp;"-1",Matches!$J$2:$J$201,0)),3,2))))),""))</f>
        <v/>
      </c>
      <c r="Y1912" s="12" t="str">
        <f aca="false">IF(OR($B1912="",F1912="",G1912=""),"",IFERROR(IF(OR(INDEX(Matches!$I$2:$I$201,MATCH($A1912&amp;"-2",Matches!$J$2:$J$201,0))="Void",INDEX(Matches!$G$2:$G$201,MATCH($A1912&amp;"-2",Matches!$J$2:$J$201,0))="",INDEX(Matches!$H$2:$H$201,MATCH($A1912&amp;"-2",Matches!$J$2:$J$201,0))=""),"",IF(AND($C1912&lt;&gt;"",INDEX(Matches!$F$2:$F$201,MATCH($A1912&amp;"-2",Matches!$J$2:$J$201,0))&lt;&gt;"",$C1912&gt;=INDEX(Matches!$F$2:$F$201,MATCH($A1912&amp;"-2",Matches!$J$2:$J$201,0))),"",IF(AND(F1912=INDEX(Matches!$G$2:$G$201,MATCH($A1912&amp;"-2",Matches!$J$2:$J$201,0)),G1912=INDEX(Matches!$H$2:$H$201,MATCH($A1912&amp;"-2",Matches!$J$2:$J$201,0))),5,IF(SIGN(F1912-G1912)&lt;&gt;SIGN(INDEX(Matches!$G$2:$G$201,MATCH($A1912&amp;"-2",Matches!$J$2:$J$201,0))-INDEX(Matches!$H$2:$H$201,MATCH($A1912&amp;"-2",Matches!$J$2:$J$201,0))),0,IF(F1912-G1912=INDEX(Matches!$G$2:$G$201,MATCH($A1912&amp;"-2",Matches!$J$2:$J$201,0))-INDEX(Matches!$H$2:$H$201,MATCH($A1912&amp;"-2",Matches!$J$2:$J$201,0)),3,2))))),""))</f>
        <v/>
      </c>
      <c r="Z1912" s="12" t="str">
        <f aca="false">IF(OR($B1912="",H1912="",I1912=""),"",IFERROR(IF(OR(INDEX(Matches!$I$2:$I$201,MATCH($A1912&amp;"-3",Matches!$J$2:$J$201,0))="Void",INDEX(Matches!$G$2:$G$201,MATCH($A1912&amp;"-3",Matches!$J$2:$J$201,0))="",INDEX(Matches!$H$2:$H$201,MATCH($A1912&amp;"-3",Matches!$J$2:$J$201,0))=""),"",IF(AND($C1912&lt;&gt;"",INDEX(Matches!$F$2:$F$201,MATCH($A1912&amp;"-3",Matches!$J$2:$J$201,0))&lt;&gt;"",$C1912&gt;=INDEX(Matches!$F$2:$F$201,MATCH($A1912&amp;"-3",Matches!$J$2:$J$201,0))),"",IF(AND(H1912=INDEX(Matches!$G$2:$G$201,MATCH($A1912&amp;"-3",Matches!$J$2:$J$201,0)),I1912=INDEX(Matches!$H$2:$H$201,MATCH($A1912&amp;"-3",Matches!$J$2:$J$201,0))),5,IF(SIGN(H1912-I1912)&lt;&gt;SIGN(INDEX(Matches!$G$2:$G$201,MATCH($A1912&amp;"-3",Matches!$J$2:$J$201,0))-INDEX(Matches!$H$2:$H$201,MATCH($A1912&amp;"-3",Matches!$J$2:$J$201,0))),0,IF(H1912-I1912=INDEX(Matches!$G$2:$G$201,MATCH($A1912&amp;"-3",Matches!$J$2:$J$201,0))-INDEX(Matches!$H$2:$H$201,MATCH($A1912&amp;"-3",Matches!$J$2:$J$201,0)),3,2))))),""))</f>
        <v/>
      </c>
      <c r="AA1912" s="12" t="str">
        <f aca="false">IF(OR($B1912="",J1912="",K1912=""),"",IFERROR(IF(OR(INDEX(Matches!$I$2:$I$201,MATCH($A1912&amp;"-4",Matches!$J$2:$J$201,0))="Void",INDEX(Matches!$G$2:$G$201,MATCH($A1912&amp;"-4",Matches!$J$2:$J$201,0))="",INDEX(Matches!$H$2:$H$201,MATCH($A1912&amp;"-4",Matches!$J$2:$J$201,0))=""),"",IF(AND($C1912&lt;&gt;"",INDEX(Matches!$F$2:$F$201,MATCH($A1912&amp;"-4",Matches!$J$2:$J$201,0))&lt;&gt;"",$C1912&gt;=INDEX(Matches!$F$2:$F$201,MATCH($A1912&amp;"-4",Matches!$J$2:$J$201,0))),"",IF(AND(J1912=INDEX(Matches!$G$2:$G$201,MATCH($A1912&amp;"-4",Matches!$J$2:$J$201,0)),K1912=INDEX(Matches!$H$2:$H$201,MATCH($A1912&amp;"-4",Matches!$J$2:$J$201,0))),5,IF(SIGN(J1912-K1912)&lt;&gt;SIGN(INDEX(Matches!$G$2:$G$201,MATCH($A1912&amp;"-4",Matches!$J$2:$J$201,0))-INDEX(Matches!$H$2:$H$201,MATCH($A1912&amp;"-4",Matches!$J$2:$J$201,0))),0,IF(J1912-K1912=INDEX(Matches!$G$2:$G$201,MATCH($A1912&amp;"-4",Matches!$J$2:$J$201,0))-INDEX(Matches!$H$2:$H$201,MATCH($A1912&amp;"-4",Matches!$J$2:$J$201,0)),3,2))))),""))</f>
        <v/>
      </c>
      <c r="AB1912" s="12" t="str">
        <f aca="false">IF(OR($B1912="",L1912="",M1912=""),"",IFERROR(IF(OR(INDEX(Matches!$I$2:$I$201,MATCH($A1912&amp;"-5",Matches!$J$2:$J$201,0))="Void",INDEX(Matches!$G$2:$G$201,MATCH($A1912&amp;"-5",Matches!$J$2:$J$201,0))="",INDEX(Matches!$H$2:$H$201,MATCH($A1912&amp;"-5",Matches!$J$2:$J$201,0))=""),"",IF(AND($C1912&lt;&gt;"",INDEX(Matches!$F$2:$F$201,MATCH($A1912&amp;"-5",Matches!$J$2:$J$201,0))&lt;&gt;"",$C1912&gt;=INDEX(Matches!$F$2:$F$201,MATCH($A1912&amp;"-5",Matches!$J$2:$J$201,0))),"",IF(AND(L1912=INDEX(Matches!$G$2:$G$201,MATCH($A1912&amp;"-5",Matches!$J$2:$J$201,0)),M1912=INDEX(Matches!$H$2:$H$201,MATCH($A1912&amp;"-5",Matches!$J$2:$J$201,0))),5,IF(SIGN(L1912-M1912)&lt;&gt;SIGN(INDEX(Matches!$G$2:$G$201,MATCH($A1912&amp;"-5",Matches!$J$2:$J$201,0))-INDEX(Matches!$H$2:$H$201,MATCH($A1912&amp;"-5",Matches!$J$2:$J$201,0))),0,IF(L1912-M1912=INDEX(Matches!$G$2:$G$201,MATCH($A1912&amp;"-5",Matches!$J$2:$J$201,0))-INDEX(Matches!$H$2:$H$201,MATCH($A1912&amp;"-5",Matches!$J$2:$J$201,0)),3,2))))),""))</f>
        <v/>
      </c>
      <c r="AC1912" s="12" t="str">
        <f aca="false">IF(OR($B1912="",N1912="",O1912=""),"",IFERROR(IF(OR(INDEX(Matches!$I$2:$I$201,MATCH($A1912&amp;"-6",Matches!$J$2:$J$201,0))="Void",INDEX(Matches!$G$2:$G$201,MATCH($A1912&amp;"-6",Matches!$J$2:$J$201,0))="",INDEX(Matches!$H$2:$H$201,MATCH($A1912&amp;"-6",Matches!$J$2:$J$201,0))=""),"",IF(AND($C1912&lt;&gt;"",INDEX(Matches!$F$2:$F$201,MATCH($A1912&amp;"-6",Matches!$J$2:$J$201,0))&lt;&gt;"",$C1912&gt;=INDEX(Matches!$F$2:$F$201,MATCH($A1912&amp;"-6",Matches!$J$2:$J$201,0))),"",IF(AND(N1912=INDEX(Matches!$G$2:$G$201,MATCH($A1912&amp;"-6",Matches!$J$2:$J$201,0)),O1912=INDEX(Matches!$H$2:$H$201,MATCH($A1912&amp;"-6",Matches!$J$2:$J$201,0))),5,IF(SIGN(N1912-O1912)&lt;&gt;SIGN(INDEX(Matches!$G$2:$G$201,MATCH($A1912&amp;"-6",Matches!$J$2:$J$201,0))-INDEX(Matches!$H$2:$H$201,MATCH($A1912&amp;"-6",Matches!$J$2:$J$201,0))),0,IF(N1912-O1912=INDEX(Matches!$G$2:$G$201,MATCH($A1912&amp;"-6",Matches!$J$2:$J$201,0))-INDEX(Matches!$H$2:$H$201,MATCH($A1912&amp;"-6",Matches!$J$2:$J$201,0)),3,2))))),""))</f>
        <v/>
      </c>
      <c r="AD1912" s="12" t="str">
        <f aca="false">IF(OR($B1912="",P1912="",Q1912=""),"",IFERROR(IF(OR(INDEX(Matches!$I$2:$I$201,MATCH($A1912&amp;"-7",Matches!$J$2:$J$201,0))="Void",INDEX(Matches!$G$2:$G$201,MATCH($A1912&amp;"-7",Matches!$J$2:$J$201,0))="",INDEX(Matches!$H$2:$H$201,MATCH($A1912&amp;"-7",Matches!$J$2:$J$201,0))=""),"",IF(AND($C1912&lt;&gt;"",INDEX(Matches!$F$2:$F$201,MATCH($A1912&amp;"-7",Matches!$J$2:$J$201,0))&lt;&gt;"",$C1912&gt;=INDEX(Matches!$F$2:$F$201,MATCH($A1912&amp;"-7",Matches!$J$2:$J$201,0))),"",IF(AND(P1912=INDEX(Matches!$G$2:$G$201,MATCH($A1912&amp;"-7",Matches!$J$2:$J$201,0)),Q1912=INDEX(Matches!$H$2:$H$201,MATCH($A1912&amp;"-7",Matches!$J$2:$J$201,0))),5,IF(SIGN(P1912-Q1912)&lt;&gt;SIGN(INDEX(Matches!$G$2:$G$201,MATCH($A1912&amp;"-7",Matches!$J$2:$J$201,0))-INDEX(Matches!$H$2:$H$201,MATCH($A1912&amp;"-7",Matches!$J$2:$J$201,0))),0,IF(P1912-Q1912=INDEX(Matches!$G$2:$G$201,MATCH($A1912&amp;"-7",Matches!$J$2:$J$201,0))-INDEX(Matches!$H$2:$H$201,MATCH($A1912&amp;"-7",Matches!$J$2:$J$201,0)),3,2))))),""))</f>
        <v/>
      </c>
      <c r="AE1912" s="12" t="str">
        <f aca="false">IF(OR($B1912="",R1912="",S1912=""),"",IFERROR(IF(OR(INDEX(Matches!$I$2:$I$201,MATCH($A1912&amp;"-8",Matches!$J$2:$J$201,0))="Void",INDEX(Matches!$G$2:$G$201,MATCH($A1912&amp;"-8",Matches!$J$2:$J$201,0))="",INDEX(Matches!$H$2:$H$201,MATCH($A1912&amp;"-8",Matches!$J$2:$J$201,0))=""),"",IF(AND($C1912&lt;&gt;"",INDEX(Matches!$F$2:$F$201,MATCH($A1912&amp;"-8",Matches!$J$2:$J$201,0))&lt;&gt;"",$C1912&gt;=INDEX(Matches!$F$2:$F$201,MATCH($A1912&amp;"-8",Matches!$J$2:$J$201,0))),"",IF(AND(R1912=INDEX(Matches!$G$2:$G$201,MATCH($A1912&amp;"-8",Matches!$J$2:$J$201,0)),S1912=INDEX(Matches!$H$2:$H$201,MATCH($A1912&amp;"-8",Matches!$J$2:$J$201,0))),5,IF(SIGN(R1912-S1912)&lt;&gt;SIGN(INDEX(Matches!$G$2:$G$201,MATCH($A1912&amp;"-8",Matches!$J$2:$J$201,0))-INDEX(Matches!$H$2:$H$201,MATCH($A1912&amp;"-8",Matches!$J$2:$J$201,0))),0,IF(R1912-S1912=INDEX(Matches!$G$2:$G$201,MATCH($A1912&amp;"-8",Matches!$J$2:$J$201,0))-INDEX(Matches!$H$2:$H$201,MATCH($A1912&amp;"-8",Matches!$J$2:$J$201,0)),3,2))))),""))</f>
        <v/>
      </c>
      <c r="AF1912" s="12" t="str">
        <f aca="false">IF(OR($B1912="",T1912="",U1912=""),"",IFERROR(IF(OR(INDEX(Matches!$I$2:$I$201,MATCH($A1912&amp;"-9",Matches!$J$2:$J$201,0))="Void",INDEX(Matches!$G$2:$G$201,MATCH($A1912&amp;"-9",Matches!$J$2:$J$201,0))="",INDEX(Matches!$H$2:$H$201,MATCH($A1912&amp;"-9",Matches!$J$2:$J$201,0))=""),"",IF(AND($C1912&lt;&gt;"",INDEX(Matches!$F$2:$F$201,MATCH($A1912&amp;"-9",Matches!$J$2:$J$201,0))&lt;&gt;"",$C1912&gt;=INDEX(Matches!$F$2:$F$201,MATCH($A1912&amp;"-9",Matches!$J$2:$J$201,0))),"",IF(AND(T1912=INDEX(Matches!$G$2:$G$201,MATCH($A1912&amp;"-9",Matches!$J$2:$J$201,0)),U1912=INDEX(Matches!$H$2:$H$201,MATCH($A1912&amp;"-9",Matches!$J$2:$J$201,0))),5,IF(SIGN(T1912-U1912)&lt;&gt;SIGN(INDEX(Matches!$G$2:$G$201,MATCH($A1912&amp;"-9",Matches!$J$2:$J$201,0))-INDEX(Matches!$H$2:$H$201,MATCH($A1912&amp;"-9",Matches!$J$2:$J$201,0))),0,IF(T1912-U1912=INDEX(Matches!$G$2:$G$201,MATCH($A1912&amp;"-9",Matches!$J$2:$J$201,0))-INDEX(Matches!$H$2:$H$201,MATCH($A1912&amp;"-9",Matches!$J$2:$J$201,0)),3,2))))),""))</f>
        <v/>
      </c>
      <c r="AG1912" s="12" t="str">
        <f aca="false">IF(OR($B1912="",V1912="",W1912=""),"",IFERROR(IF(OR(INDEX(Matches!$I$2:$I$201,MATCH($A1912&amp;"-10",Matches!$J$2:$J$201,0))="Void",INDEX(Matches!$G$2:$G$201,MATCH($A1912&amp;"-10",Matches!$J$2:$J$201,0))="",INDEX(Matches!$H$2:$H$201,MATCH($A1912&amp;"-10",Matches!$J$2:$J$201,0))=""),"",IF(AND($C1912&lt;&gt;"",INDEX(Matches!$F$2:$F$201,MATCH($A1912&amp;"-10",Matches!$J$2:$J$201,0))&lt;&gt;"",$C1912&gt;=INDEX(Matches!$F$2:$F$201,MATCH($A1912&amp;"-10",Matches!$J$2:$J$201,0))),"",IF(AND(V1912=INDEX(Matches!$G$2:$G$201,MATCH($A1912&amp;"-10",Matches!$J$2:$J$201,0)),W1912=INDEX(Matches!$H$2:$H$201,MATCH($A1912&amp;"-10",Matches!$J$2:$J$201,0))),5,IF(SIGN(V1912-W1912)&lt;&gt;SIGN(INDEX(Matches!$G$2:$G$201,MATCH($A1912&amp;"-10",Matches!$J$2:$J$201,0))-INDEX(Matches!$H$2:$H$201,MATCH($A1912&amp;"-10",Matches!$J$2:$J$201,0))),0,IF(V1912-W1912=INDEX(Matches!$G$2:$G$201,MATCH($A1912&amp;"-10",Matches!$J$2:$J$201,0))-INDEX(Matches!$H$2:$H$201,MATCH($A1912&amp;"-10",Matches!$J$2:$J$201,0)),3,2))))),""))</f>
        <v/>
      </c>
      <c r="AH1912" s="13" t="str">
        <f aca="false">IF($B1912="","",SUM(X1912:AG1912))</f>
        <v/>
      </c>
      <c r="AI1912" s="12" t="str">
        <f aca="false">IF($B1912="","",COUNTIF(X1912:AG1912,5))</f>
        <v/>
      </c>
      <c r="AJ1912" s="12" t="str">
        <f aca="false">IF($B1912="","",COUNTIF(X1912:AG1912,"&gt;=2"))</f>
        <v/>
      </c>
      <c r="AK1912" s="12" t="str">
        <f aca="false">IF($B1912="","",COUNT(X1912:AG1912))</f>
        <v/>
      </c>
    </row>
    <row r="1913" customFormat="false" ht="15" hidden="false" customHeight="false" outlineLevel="0" collapsed="false">
      <c r="A1913" s="7"/>
      <c r="B1913" s="7"/>
      <c r="C1913" s="11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12" t="str">
        <f aca="false">IF(OR($B1913="",D1913="",E1913=""),"",IFERROR(IF(OR(INDEX(Matches!$I$2:$I$201,MATCH($A1913&amp;"-1",Matches!$J$2:$J$201,0))="Void",INDEX(Matches!$G$2:$G$201,MATCH($A1913&amp;"-1",Matches!$J$2:$J$201,0))="",INDEX(Matches!$H$2:$H$201,MATCH($A1913&amp;"-1",Matches!$J$2:$J$201,0))=""),"",IF(AND($C1913&lt;&gt;"",INDEX(Matches!$F$2:$F$201,MATCH($A1913&amp;"-1",Matches!$J$2:$J$201,0))&lt;&gt;"",$C1913&gt;=INDEX(Matches!$F$2:$F$201,MATCH($A1913&amp;"-1",Matches!$J$2:$J$201,0))),"",IF(AND(D1913=INDEX(Matches!$G$2:$G$201,MATCH($A1913&amp;"-1",Matches!$J$2:$J$201,0)),E1913=INDEX(Matches!$H$2:$H$201,MATCH($A1913&amp;"-1",Matches!$J$2:$J$201,0))),5,IF(SIGN(D1913-E1913)&lt;&gt;SIGN(INDEX(Matches!$G$2:$G$201,MATCH($A1913&amp;"-1",Matches!$J$2:$J$201,0))-INDEX(Matches!$H$2:$H$201,MATCH($A1913&amp;"-1",Matches!$J$2:$J$201,0))),0,IF(D1913-E1913=INDEX(Matches!$G$2:$G$201,MATCH($A1913&amp;"-1",Matches!$J$2:$J$201,0))-INDEX(Matches!$H$2:$H$201,MATCH($A1913&amp;"-1",Matches!$J$2:$J$201,0)),3,2))))),""))</f>
        <v/>
      </c>
      <c r="Y1913" s="12" t="str">
        <f aca="false">IF(OR($B1913="",F1913="",G1913=""),"",IFERROR(IF(OR(INDEX(Matches!$I$2:$I$201,MATCH($A1913&amp;"-2",Matches!$J$2:$J$201,0))="Void",INDEX(Matches!$G$2:$G$201,MATCH($A1913&amp;"-2",Matches!$J$2:$J$201,0))="",INDEX(Matches!$H$2:$H$201,MATCH($A1913&amp;"-2",Matches!$J$2:$J$201,0))=""),"",IF(AND($C1913&lt;&gt;"",INDEX(Matches!$F$2:$F$201,MATCH($A1913&amp;"-2",Matches!$J$2:$J$201,0))&lt;&gt;"",$C1913&gt;=INDEX(Matches!$F$2:$F$201,MATCH($A1913&amp;"-2",Matches!$J$2:$J$201,0))),"",IF(AND(F1913=INDEX(Matches!$G$2:$G$201,MATCH($A1913&amp;"-2",Matches!$J$2:$J$201,0)),G1913=INDEX(Matches!$H$2:$H$201,MATCH($A1913&amp;"-2",Matches!$J$2:$J$201,0))),5,IF(SIGN(F1913-G1913)&lt;&gt;SIGN(INDEX(Matches!$G$2:$G$201,MATCH($A1913&amp;"-2",Matches!$J$2:$J$201,0))-INDEX(Matches!$H$2:$H$201,MATCH($A1913&amp;"-2",Matches!$J$2:$J$201,0))),0,IF(F1913-G1913=INDEX(Matches!$G$2:$G$201,MATCH($A1913&amp;"-2",Matches!$J$2:$J$201,0))-INDEX(Matches!$H$2:$H$201,MATCH($A1913&amp;"-2",Matches!$J$2:$J$201,0)),3,2))))),""))</f>
        <v/>
      </c>
      <c r="Z1913" s="12" t="str">
        <f aca="false">IF(OR($B1913="",H1913="",I1913=""),"",IFERROR(IF(OR(INDEX(Matches!$I$2:$I$201,MATCH($A1913&amp;"-3",Matches!$J$2:$J$201,0))="Void",INDEX(Matches!$G$2:$G$201,MATCH($A1913&amp;"-3",Matches!$J$2:$J$201,0))="",INDEX(Matches!$H$2:$H$201,MATCH($A1913&amp;"-3",Matches!$J$2:$J$201,0))=""),"",IF(AND($C1913&lt;&gt;"",INDEX(Matches!$F$2:$F$201,MATCH($A1913&amp;"-3",Matches!$J$2:$J$201,0))&lt;&gt;"",$C1913&gt;=INDEX(Matches!$F$2:$F$201,MATCH($A1913&amp;"-3",Matches!$J$2:$J$201,0))),"",IF(AND(H1913=INDEX(Matches!$G$2:$G$201,MATCH($A1913&amp;"-3",Matches!$J$2:$J$201,0)),I1913=INDEX(Matches!$H$2:$H$201,MATCH($A1913&amp;"-3",Matches!$J$2:$J$201,0))),5,IF(SIGN(H1913-I1913)&lt;&gt;SIGN(INDEX(Matches!$G$2:$G$201,MATCH($A1913&amp;"-3",Matches!$J$2:$J$201,0))-INDEX(Matches!$H$2:$H$201,MATCH($A1913&amp;"-3",Matches!$J$2:$J$201,0))),0,IF(H1913-I1913=INDEX(Matches!$G$2:$G$201,MATCH($A1913&amp;"-3",Matches!$J$2:$J$201,0))-INDEX(Matches!$H$2:$H$201,MATCH($A1913&amp;"-3",Matches!$J$2:$J$201,0)),3,2))))),""))</f>
        <v/>
      </c>
      <c r="AA1913" s="12" t="str">
        <f aca="false">IF(OR($B1913="",J1913="",K1913=""),"",IFERROR(IF(OR(INDEX(Matches!$I$2:$I$201,MATCH($A1913&amp;"-4",Matches!$J$2:$J$201,0))="Void",INDEX(Matches!$G$2:$G$201,MATCH($A1913&amp;"-4",Matches!$J$2:$J$201,0))="",INDEX(Matches!$H$2:$H$201,MATCH($A1913&amp;"-4",Matches!$J$2:$J$201,0))=""),"",IF(AND($C1913&lt;&gt;"",INDEX(Matches!$F$2:$F$201,MATCH($A1913&amp;"-4",Matches!$J$2:$J$201,0))&lt;&gt;"",$C1913&gt;=INDEX(Matches!$F$2:$F$201,MATCH($A1913&amp;"-4",Matches!$J$2:$J$201,0))),"",IF(AND(J1913=INDEX(Matches!$G$2:$G$201,MATCH($A1913&amp;"-4",Matches!$J$2:$J$201,0)),K1913=INDEX(Matches!$H$2:$H$201,MATCH($A1913&amp;"-4",Matches!$J$2:$J$201,0))),5,IF(SIGN(J1913-K1913)&lt;&gt;SIGN(INDEX(Matches!$G$2:$G$201,MATCH($A1913&amp;"-4",Matches!$J$2:$J$201,0))-INDEX(Matches!$H$2:$H$201,MATCH($A1913&amp;"-4",Matches!$J$2:$J$201,0))),0,IF(J1913-K1913=INDEX(Matches!$G$2:$G$201,MATCH($A1913&amp;"-4",Matches!$J$2:$J$201,0))-INDEX(Matches!$H$2:$H$201,MATCH($A1913&amp;"-4",Matches!$J$2:$J$201,0)),3,2))))),""))</f>
        <v/>
      </c>
      <c r="AB1913" s="12" t="str">
        <f aca="false">IF(OR($B1913="",L1913="",M1913=""),"",IFERROR(IF(OR(INDEX(Matches!$I$2:$I$201,MATCH($A1913&amp;"-5",Matches!$J$2:$J$201,0))="Void",INDEX(Matches!$G$2:$G$201,MATCH($A1913&amp;"-5",Matches!$J$2:$J$201,0))="",INDEX(Matches!$H$2:$H$201,MATCH($A1913&amp;"-5",Matches!$J$2:$J$201,0))=""),"",IF(AND($C1913&lt;&gt;"",INDEX(Matches!$F$2:$F$201,MATCH($A1913&amp;"-5",Matches!$J$2:$J$201,0))&lt;&gt;"",$C1913&gt;=INDEX(Matches!$F$2:$F$201,MATCH($A1913&amp;"-5",Matches!$J$2:$J$201,0))),"",IF(AND(L1913=INDEX(Matches!$G$2:$G$201,MATCH($A1913&amp;"-5",Matches!$J$2:$J$201,0)),M1913=INDEX(Matches!$H$2:$H$201,MATCH($A1913&amp;"-5",Matches!$J$2:$J$201,0))),5,IF(SIGN(L1913-M1913)&lt;&gt;SIGN(INDEX(Matches!$G$2:$G$201,MATCH($A1913&amp;"-5",Matches!$J$2:$J$201,0))-INDEX(Matches!$H$2:$H$201,MATCH($A1913&amp;"-5",Matches!$J$2:$J$201,0))),0,IF(L1913-M1913=INDEX(Matches!$G$2:$G$201,MATCH($A1913&amp;"-5",Matches!$J$2:$J$201,0))-INDEX(Matches!$H$2:$H$201,MATCH($A1913&amp;"-5",Matches!$J$2:$J$201,0)),3,2))))),""))</f>
        <v/>
      </c>
      <c r="AC1913" s="12" t="str">
        <f aca="false">IF(OR($B1913="",N1913="",O1913=""),"",IFERROR(IF(OR(INDEX(Matches!$I$2:$I$201,MATCH($A1913&amp;"-6",Matches!$J$2:$J$201,0))="Void",INDEX(Matches!$G$2:$G$201,MATCH($A1913&amp;"-6",Matches!$J$2:$J$201,0))="",INDEX(Matches!$H$2:$H$201,MATCH($A1913&amp;"-6",Matches!$J$2:$J$201,0))=""),"",IF(AND($C1913&lt;&gt;"",INDEX(Matches!$F$2:$F$201,MATCH($A1913&amp;"-6",Matches!$J$2:$J$201,0))&lt;&gt;"",$C1913&gt;=INDEX(Matches!$F$2:$F$201,MATCH($A1913&amp;"-6",Matches!$J$2:$J$201,0))),"",IF(AND(N1913=INDEX(Matches!$G$2:$G$201,MATCH($A1913&amp;"-6",Matches!$J$2:$J$201,0)),O1913=INDEX(Matches!$H$2:$H$201,MATCH($A1913&amp;"-6",Matches!$J$2:$J$201,0))),5,IF(SIGN(N1913-O1913)&lt;&gt;SIGN(INDEX(Matches!$G$2:$G$201,MATCH($A1913&amp;"-6",Matches!$J$2:$J$201,0))-INDEX(Matches!$H$2:$H$201,MATCH($A1913&amp;"-6",Matches!$J$2:$J$201,0))),0,IF(N1913-O1913=INDEX(Matches!$G$2:$G$201,MATCH($A1913&amp;"-6",Matches!$J$2:$J$201,0))-INDEX(Matches!$H$2:$H$201,MATCH($A1913&amp;"-6",Matches!$J$2:$J$201,0)),3,2))))),""))</f>
        <v/>
      </c>
      <c r="AD1913" s="12" t="str">
        <f aca="false">IF(OR($B1913="",P1913="",Q1913=""),"",IFERROR(IF(OR(INDEX(Matches!$I$2:$I$201,MATCH($A1913&amp;"-7",Matches!$J$2:$J$201,0))="Void",INDEX(Matches!$G$2:$G$201,MATCH($A1913&amp;"-7",Matches!$J$2:$J$201,0))="",INDEX(Matches!$H$2:$H$201,MATCH($A1913&amp;"-7",Matches!$J$2:$J$201,0))=""),"",IF(AND($C1913&lt;&gt;"",INDEX(Matches!$F$2:$F$201,MATCH($A1913&amp;"-7",Matches!$J$2:$J$201,0))&lt;&gt;"",$C1913&gt;=INDEX(Matches!$F$2:$F$201,MATCH($A1913&amp;"-7",Matches!$J$2:$J$201,0))),"",IF(AND(P1913=INDEX(Matches!$G$2:$G$201,MATCH($A1913&amp;"-7",Matches!$J$2:$J$201,0)),Q1913=INDEX(Matches!$H$2:$H$201,MATCH($A1913&amp;"-7",Matches!$J$2:$J$201,0))),5,IF(SIGN(P1913-Q1913)&lt;&gt;SIGN(INDEX(Matches!$G$2:$G$201,MATCH($A1913&amp;"-7",Matches!$J$2:$J$201,0))-INDEX(Matches!$H$2:$H$201,MATCH($A1913&amp;"-7",Matches!$J$2:$J$201,0))),0,IF(P1913-Q1913=INDEX(Matches!$G$2:$G$201,MATCH($A1913&amp;"-7",Matches!$J$2:$J$201,0))-INDEX(Matches!$H$2:$H$201,MATCH($A1913&amp;"-7",Matches!$J$2:$J$201,0)),3,2))))),""))</f>
        <v/>
      </c>
      <c r="AE1913" s="12" t="str">
        <f aca="false">IF(OR($B1913="",R1913="",S1913=""),"",IFERROR(IF(OR(INDEX(Matches!$I$2:$I$201,MATCH($A1913&amp;"-8",Matches!$J$2:$J$201,0))="Void",INDEX(Matches!$G$2:$G$201,MATCH($A1913&amp;"-8",Matches!$J$2:$J$201,0))="",INDEX(Matches!$H$2:$H$201,MATCH($A1913&amp;"-8",Matches!$J$2:$J$201,0))=""),"",IF(AND($C1913&lt;&gt;"",INDEX(Matches!$F$2:$F$201,MATCH($A1913&amp;"-8",Matches!$J$2:$J$201,0))&lt;&gt;"",$C1913&gt;=INDEX(Matches!$F$2:$F$201,MATCH($A1913&amp;"-8",Matches!$J$2:$J$201,0))),"",IF(AND(R1913=INDEX(Matches!$G$2:$G$201,MATCH($A1913&amp;"-8",Matches!$J$2:$J$201,0)),S1913=INDEX(Matches!$H$2:$H$201,MATCH($A1913&amp;"-8",Matches!$J$2:$J$201,0))),5,IF(SIGN(R1913-S1913)&lt;&gt;SIGN(INDEX(Matches!$G$2:$G$201,MATCH($A1913&amp;"-8",Matches!$J$2:$J$201,0))-INDEX(Matches!$H$2:$H$201,MATCH($A1913&amp;"-8",Matches!$J$2:$J$201,0))),0,IF(R1913-S1913=INDEX(Matches!$G$2:$G$201,MATCH($A1913&amp;"-8",Matches!$J$2:$J$201,0))-INDEX(Matches!$H$2:$H$201,MATCH($A1913&amp;"-8",Matches!$J$2:$J$201,0)),3,2))))),""))</f>
        <v/>
      </c>
      <c r="AF1913" s="12" t="str">
        <f aca="false">IF(OR($B1913="",T1913="",U1913=""),"",IFERROR(IF(OR(INDEX(Matches!$I$2:$I$201,MATCH($A1913&amp;"-9",Matches!$J$2:$J$201,0))="Void",INDEX(Matches!$G$2:$G$201,MATCH($A1913&amp;"-9",Matches!$J$2:$J$201,0))="",INDEX(Matches!$H$2:$H$201,MATCH($A1913&amp;"-9",Matches!$J$2:$J$201,0))=""),"",IF(AND($C1913&lt;&gt;"",INDEX(Matches!$F$2:$F$201,MATCH($A1913&amp;"-9",Matches!$J$2:$J$201,0))&lt;&gt;"",$C1913&gt;=INDEX(Matches!$F$2:$F$201,MATCH($A1913&amp;"-9",Matches!$J$2:$J$201,0))),"",IF(AND(T1913=INDEX(Matches!$G$2:$G$201,MATCH($A1913&amp;"-9",Matches!$J$2:$J$201,0)),U1913=INDEX(Matches!$H$2:$H$201,MATCH($A1913&amp;"-9",Matches!$J$2:$J$201,0))),5,IF(SIGN(T1913-U1913)&lt;&gt;SIGN(INDEX(Matches!$G$2:$G$201,MATCH($A1913&amp;"-9",Matches!$J$2:$J$201,0))-INDEX(Matches!$H$2:$H$201,MATCH($A1913&amp;"-9",Matches!$J$2:$J$201,0))),0,IF(T1913-U1913=INDEX(Matches!$G$2:$G$201,MATCH($A1913&amp;"-9",Matches!$J$2:$J$201,0))-INDEX(Matches!$H$2:$H$201,MATCH($A1913&amp;"-9",Matches!$J$2:$J$201,0)),3,2))))),""))</f>
        <v/>
      </c>
      <c r="AG1913" s="12" t="str">
        <f aca="false">IF(OR($B1913="",V1913="",W1913=""),"",IFERROR(IF(OR(INDEX(Matches!$I$2:$I$201,MATCH($A1913&amp;"-10",Matches!$J$2:$J$201,0))="Void",INDEX(Matches!$G$2:$G$201,MATCH($A1913&amp;"-10",Matches!$J$2:$J$201,0))="",INDEX(Matches!$H$2:$H$201,MATCH($A1913&amp;"-10",Matches!$J$2:$J$201,0))=""),"",IF(AND($C1913&lt;&gt;"",INDEX(Matches!$F$2:$F$201,MATCH($A1913&amp;"-10",Matches!$J$2:$J$201,0))&lt;&gt;"",$C1913&gt;=INDEX(Matches!$F$2:$F$201,MATCH($A1913&amp;"-10",Matches!$J$2:$J$201,0))),"",IF(AND(V1913=INDEX(Matches!$G$2:$G$201,MATCH($A1913&amp;"-10",Matches!$J$2:$J$201,0)),W1913=INDEX(Matches!$H$2:$H$201,MATCH($A1913&amp;"-10",Matches!$J$2:$J$201,0))),5,IF(SIGN(V1913-W1913)&lt;&gt;SIGN(INDEX(Matches!$G$2:$G$201,MATCH($A1913&amp;"-10",Matches!$J$2:$J$201,0))-INDEX(Matches!$H$2:$H$201,MATCH($A1913&amp;"-10",Matches!$J$2:$J$201,0))),0,IF(V1913-W1913=INDEX(Matches!$G$2:$G$201,MATCH($A1913&amp;"-10",Matches!$J$2:$J$201,0))-INDEX(Matches!$H$2:$H$201,MATCH($A1913&amp;"-10",Matches!$J$2:$J$201,0)),3,2))))),""))</f>
        <v/>
      </c>
      <c r="AH1913" s="13" t="str">
        <f aca="false">IF($B1913="","",SUM(X1913:AG1913))</f>
        <v/>
      </c>
      <c r="AI1913" s="12" t="str">
        <f aca="false">IF($B1913="","",COUNTIF(X1913:AG1913,5))</f>
        <v/>
      </c>
      <c r="AJ1913" s="12" t="str">
        <f aca="false">IF($B1913="","",COUNTIF(X1913:AG1913,"&gt;=2"))</f>
        <v/>
      </c>
      <c r="AK1913" s="12" t="str">
        <f aca="false">IF($B1913="","",COUNT(X1913:AG1913))</f>
        <v/>
      </c>
    </row>
    <row r="1914" customFormat="false" ht="15" hidden="false" customHeight="false" outlineLevel="0" collapsed="false">
      <c r="A1914" s="7"/>
      <c r="B1914" s="7"/>
      <c r="C1914" s="11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12" t="str">
        <f aca="false">IF(OR($B1914="",D1914="",E1914=""),"",IFERROR(IF(OR(INDEX(Matches!$I$2:$I$201,MATCH($A1914&amp;"-1",Matches!$J$2:$J$201,0))="Void",INDEX(Matches!$G$2:$G$201,MATCH($A1914&amp;"-1",Matches!$J$2:$J$201,0))="",INDEX(Matches!$H$2:$H$201,MATCH($A1914&amp;"-1",Matches!$J$2:$J$201,0))=""),"",IF(AND($C1914&lt;&gt;"",INDEX(Matches!$F$2:$F$201,MATCH($A1914&amp;"-1",Matches!$J$2:$J$201,0))&lt;&gt;"",$C1914&gt;=INDEX(Matches!$F$2:$F$201,MATCH($A1914&amp;"-1",Matches!$J$2:$J$201,0))),"",IF(AND(D1914=INDEX(Matches!$G$2:$G$201,MATCH($A1914&amp;"-1",Matches!$J$2:$J$201,0)),E1914=INDEX(Matches!$H$2:$H$201,MATCH($A1914&amp;"-1",Matches!$J$2:$J$201,0))),5,IF(SIGN(D1914-E1914)&lt;&gt;SIGN(INDEX(Matches!$G$2:$G$201,MATCH($A1914&amp;"-1",Matches!$J$2:$J$201,0))-INDEX(Matches!$H$2:$H$201,MATCH($A1914&amp;"-1",Matches!$J$2:$J$201,0))),0,IF(D1914-E1914=INDEX(Matches!$G$2:$G$201,MATCH($A1914&amp;"-1",Matches!$J$2:$J$201,0))-INDEX(Matches!$H$2:$H$201,MATCH($A1914&amp;"-1",Matches!$J$2:$J$201,0)),3,2))))),""))</f>
        <v/>
      </c>
      <c r="Y1914" s="12" t="str">
        <f aca="false">IF(OR($B1914="",F1914="",G1914=""),"",IFERROR(IF(OR(INDEX(Matches!$I$2:$I$201,MATCH($A1914&amp;"-2",Matches!$J$2:$J$201,0))="Void",INDEX(Matches!$G$2:$G$201,MATCH($A1914&amp;"-2",Matches!$J$2:$J$201,0))="",INDEX(Matches!$H$2:$H$201,MATCH($A1914&amp;"-2",Matches!$J$2:$J$201,0))=""),"",IF(AND($C1914&lt;&gt;"",INDEX(Matches!$F$2:$F$201,MATCH($A1914&amp;"-2",Matches!$J$2:$J$201,0))&lt;&gt;"",$C1914&gt;=INDEX(Matches!$F$2:$F$201,MATCH($A1914&amp;"-2",Matches!$J$2:$J$201,0))),"",IF(AND(F1914=INDEX(Matches!$G$2:$G$201,MATCH($A1914&amp;"-2",Matches!$J$2:$J$201,0)),G1914=INDEX(Matches!$H$2:$H$201,MATCH($A1914&amp;"-2",Matches!$J$2:$J$201,0))),5,IF(SIGN(F1914-G1914)&lt;&gt;SIGN(INDEX(Matches!$G$2:$G$201,MATCH($A1914&amp;"-2",Matches!$J$2:$J$201,0))-INDEX(Matches!$H$2:$H$201,MATCH($A1914&amp;"-2",Matches!$J$2:$J$201,0))),0,IF(F1914-G1914=INDEX(Matches!$G$2:$G$201,MATCH($A1914&amp;"-2",Matches!$J$2:$J$201,0))-INDEX(Matches!$H$2:$H$201,MATCH($A1914&amp;"-2",Matches!$J$2:$J$201,0)),3,2))))),""))</f>
        <v/>
      </c>
      <c r="Z1914" s="12" t="str">
        <f aca="false">IF(OR($B1914="",H1914="",I1914=""),"",IFERROR(IF(OR(INDEX(Matches!$I$2:$I$201,MATCH($A1914&amp;"-3",Matches!$J$2:$J$201,0))="Void",INDEX(Matches!$G$2:$G$201,MATCH($A1914&amp;"-3",Matches!$J$2:$J$201,0))="",INDEX(Matches!$H$2:$H$201,MATCH($A1914&amp;"-3",Matches!$J$2:$J$201,0))=""),"",IF(AND($C1914&lt;&gt;"",INDEX(Matches!$F$2:$F$201,MATCH($A1914&amp;"-3",Matches!$J$2:$J$201,0))&lt;&gt;"",$C1914&gt;=INDEX(Matches!$F$2:$F$201,MATCH($A1914&amp;"-3",Matches!$J$2:$J$201,0))),"",IF(AND(H1914=INDEX(Matches!$G$2:$G$201,MATCH($A1914&amp;"-3",Matches!$J$2:$J$201,0)),I1914=INDEX(Matches!$H$2:$H$201,MATCH($A1914&amp;"-3",Matches!$J$2:$J$201,0))),5,IF(SIGN(H1914-I1914)&lt;&gt;SIGN(INDEX(Matches!$G$2:$G$201,MATCH($A1914&amp;"-3",Matches!$J$2:$J$201,0))-INDEX(Matches!$H$2:$H$201,MATCH($A1914&amp;"-3",Matches!$J$2:$J$201,0))),0,IF(H1914-I1914=INDEX(Matches!$G$2:$G$201,MATCH($A1914&amp;"-3",Matches!$J$2:$J$201,0))-INDEX(Matches!$H$2:$H$201,MATCH($A1914&amp;"-3",Matches!$J$2:$J$201,0)),3,2))))),""))</f>
        <v/>
      </c>
      <c r="AA1914" s="12" t="str">
        <f aca="false">IF(OR($B1914="",J1914="",K1914=""),"",IFERROR(IF(OR(INDEX(Matches!$I$2:$I$201,MATCH($A1914&amp;"-4",Matches!$J$2:$J$201,0))="Void",INDEX(Matches!$G$2:$G$201,MATCH($A1914&amp;"-4",Matches!$J$2:$J$201,0))="",INDEX(Matches!$H$2:$H$201,MATCH($A1914&amp;"-4",Matches!$J$2:$J$201,0))=""),"",IF(AND($C1914&lt;&gt;"",INDEX(Matches!$F$2:$F$201,MATCH($A1914&amp;"-4",Matches!$J$2:$J$201,0))&lt;&gt;"",$C1914&gt;=INDEX(Matches!$F$2:$F$201,MATCH($A1914&amp;"-4",Matches!$J$2:$J$201,0))),"",IF(AND(J1914=INDEX(Matches!$G$2:$G$201,MATCH($A1914&amp;"-4",Matches!$J$2:$J$201,0)),K1914=INDEX(Matches!$H$2:$H$201,MATCH($A1914&amp;"-4",Matches!$J$2:$J$201,0))),5,IF(SIGN(J1914-K1914)&lt;&gt;SIGN(INDEX(Matches!$G$2:$G$201,MATCH($A1914&amp;"-4",Matches!$J$2:$J$201,0))-INDEX(Matches!$H$2:$H$201,MATCH($A1914&amp;"-4",Matches!$J$2:$J$201,0))),0,IF(J1914-K1914=INDEX(Matches!$G$2:$G$201,MATCH($A1914&amp;"-4",Matches!$J$2:$J$201,0))-INDEX(Matches!$H$2:$H$201,MATCH($A1914&amp;"-4",Matches!$J$2:$J$201,0)),3,2))))),""))</f>
        <v/>
      </c>
      <c r="AB1914" s="12" t="str">
        <f aca="false">IF(OR($B1914="",L1914="",M1914=""),"",IFERROR(IF(OR(INDEX(Matches!$I$2:$I$201,MATCH($A1914&amp;"-5",Matches!$J$2:$J$201,0))="Void",INDEX(Matches!$G$2:$G$201,MATCH($A1914&amp;"-5",Matches!$J$2:$J$201,0))="",INDEX(Matches!$H$2:$H$201,MATCH($A1914&amp;"-5",Matches!$J$2:$J$201,0))=""),"",IF(AND($C1914&lt;&gt;"",INDEX(Matches!$F$2:$F$201,MATCH($A1914&amp;"-5",Matches!$J$2:$J$201,0))&lt;&gt;"",$C1914&gt;=INDEX(Matches!$F$2:$F$201,MATCH($A1914&amp;"-5",Matches!$J$2:$J$201,0))),"",IF(AND(L1914=INDEX(Matches!$G$2:$G$201,MATCH($A1914&amp;"-5",Matches!$J$2:$J$201,0)),M1914=INDEX(Matches!$H$2:$H$201,MATCH($A1914&amp;"-5",Matches!$J$2:$J$201,0))),5,IF(SIGN(L1914-M1914)&lt;&gt;SIGN(INDEX(Matches!$G$2:$G$201,MATCH($A1914&amp;"-5",Matches!$J$2:$J$201,0))-INDEX(Matches!$H$2:$H$201,MATCH($A1914&amp;"-5",Matches!$J$2:$J$201,0))),0,IF(L1914-M1914=INDEX(Matches!$G$2:$G$201,MATCH($A1914&amp;"-5",Matches!$J$2:$J$201,0))-INDEX(Matches!$H$2:$H$201,MATCH($A1914&amp;"-5",Matches!$J$2:$J$201,0)),3,2))))),""))</f>
        <v/>
      </c>
      <c r="AC1914" s="12" t="str">
        <f aca="false">IF(OR($B1914="",N1914="",O1914=""),"",IFERROR(IF(OR(INDEX(Matches!$I$2:$I$201,MATCH($A1914&amp;"-6",Matches!$J$2:$J$201,0))="Void",INDEX(Matches!$G$2:$G$201,MATCH($A1914&amp;"-6",Matches!$J$2:$J$201,0))="",INDEX(Matches!$H$2:$H$201,MATCH($A1914&amp;"-6",Matches!$J$2:$J$201,0))=""),"",IF(AND($C1914&lt;&gt;"",INDEX(Matches!$F$2:$F$201,MATCH($A1914&amp;"-6",Matches!$J$2:$J$201,0))&lt;&gt;"",$C1914&gt;=INDEX(Matches!$F$2:$F$201,MATCH($A1914&amp;"-6",Matches!$J$2:$J$201,0))),"",IF(AND(N1914=INDEX(Matches!$G$2:$G$201,MATCH($A1914&amp;"-6",Matches!$J$2:$J$201,0)),O1914=INDEX(Matches!$H$2:$H$201,MATCH($A1914&amp;"-6",Matches!$J$2:$J$201,0))),5,IF(SIGN(N1914-O1914)&lt;&gt;SIGN(INDEX(Matches!$G$2:$G$201,MATCH($A1914&amp;"-6",Matches!$J$2:$J$201,0))-INDEX(Matches!$H$2:$H$201,MATCH($A1914&amp;"-6",Matches!$J$2:$J$201,0))),0,IF(N1914-O1914=INDEX(Matches!$G$2:$G$201,MATCH($A1914&amp;"-6",Matches!$J$2:$J$201,0))-INDEX(Matches!$H$2:$H$201,MATCH($A1914&amp;"-6",Matches!$J$2:$J$201,0)),3,2))))),""))</f>
        <v/>
      </c>
      <c r="AD1914" s="12" t="str">
        <f aca="false">IF(OR($B1914="",P1914="",Q1914=""),"",IFERROR(IF(OR(INDEX(Matches!$I$2:$I$201,MATCH($A1914&amp;"-7",Matches!$J$2:$J$201,0))="Void",INDEX(Matches!$G$2:$G$201,MATCH($A1914&amp;"-7",Matches!$J$2:$J$201,0))="",INDEX(Matches!$H$2:$H$201,MATCH($A1914&amp;"-7",Matches!$J$2:$J$201,0))=""),"",IF(AND($C1914&lt;&gt;"",INDEX(Matches!$F$2:$F$201,MATCH($A1914&amp;"-7",Matches!$J$2:$J$201,0))&lt;&gt;"",$C1914&gt;=INDEX(Matches!$F$2:$F$201,MATCH($A1914&amp;"-7",Matches!$J$2:$J$201,0))),"",IF(AND(P1914=INDEX(Matches!$G$2:$G$201,MATCH($A1914&amp;"-7",Matches!$J$2:$J$201,0)),Q1914=INDEX(Matches!$H$2:$H$201,MATCH($A1914&amp;"-7",Matches!$J$2:$J$201,0))),5,IF(SIGN(P1914-Q1914)&lt;&gt;SIGN(INDEX(Matches!$G$2:$G$201,MATCH($A1914&amp;"-7",Matches!$J$2:$J$201,0))-INDEX(Matches!$H$2:$H$201,MATCH($A1914&amp;"-7",Matches!$J$2:$J$201,0))),0,IF(P1914-Q1914=INDEX(Matches!$G$2:$G$201,MATCH($A1914&amp;"-7",Matches!$J$2:$J$201,0))-INDEX(Matches!$H$2:$H$201,MATCH($A1914&amp;"-7",Matches!$J$2:$J$201,0)),3,2))))),""))</f>
        <v/>
      </c>
      <c r="AE1914" s="12" t="str">
        <f aca="false">IF(OR($B1914="",R1914="",S1914=""),"",IFERROR(IF(OR(INDEX(Matches!$I$2:$I$201,MATCH($A1914&amp;"-8",Matches!$J$2:$J$201,0))="Void",INDEX(Matches!$G$2:$G$201,MATCH($A1914&amp;"-8",Matches!$J$2:$J$201,0))="",INDEX(Matches!$H$2:$H$201,MATCH($A1914&amp;"-8",Matches!$J$2:$J$201,0))=""),"",IF(AND($C1914&lt;&gt;"",INDEX(Matches!$F$2:$F$201,MATCH($A1914&amp;"-8",Matches!$J$2:$J$201,0))&lt;&gt;"",$C1914&gt;=INDEX(Matches!$F$2:$F$201,MATCH($A1914&amp;"-8",Matches!$J$2:$J$201,0))),"",IF(AND(R1914=INDEX(Matches!$G$2:$G$201,MATCH($A1914&amp;"-8",Matches!$J$2:$J$201,0)),S1914=INDEX(Matches!$H$2:$H$201,MATCH($A1914&amp;"-8",Matches!$J$2:$J$201,0))),5,IF(SIGN(R1914-S1914)&lt;&gt;SIGN(INDEX(Matches!$G$2:$G$201,MATCH($A1914&amp;"-8",Matches!$J$2:$J$201,0))-INDEX(Matches!$H$2:$H$201,MATCH($A1914&amp;"-8",Matches!$J$2:$J$201,0))),0,IF(R1914-S1914=INDEX(Matches!$G$2:$G$201,MATCH($A1914&amp;"-8",Matches!$J$2:$J$201,0))-INDEX(Matches!$H$2:$H$201,MATCH($A1914&amp;"-8",Matches!$J$2:$J$201,0)),3,2))))),""))</f>
        <v/>
      </c>
      <c r="AF1914" s="12" t="str">
        <f aca="false">IF(OR($B1914="",T1914="",U1914=""),"",IFERROR(IF(OR(INDEX(Matches!$I$2:$I$201,MATCH($A1914&amp;"-9",Matches!$J$2:$J$201,0))="Void",INDEX(Matches!$G$2:$G$201,MATCH($A1914&amp;"-9",Matches!$J$2:$J$201,0))="",INDEX(Matches!$H$2:$H$201,MATCH($A1914&amp;"-9",Matches!$J$2:$J$201,0))=""),"",IF(AND($C1914&lt;&gt;"",INDEX(Matches!$F$2:$F$201,MATCH($A1914&amp;"-9",Matches!$J$2:$J$201,0))&lt;&gt;"",$C1914&gt;=INDEX(Matches!$F$2:$F$201,MATCH($A1914&amp;"-9",Matches!$J$2:$J$201,0))),"",IF(AND(T1914=INDEX(Matches!$G$2:$G$201,MATCH($A1914&amp;"-9",Matches!$J$2:$J$201,0)),U1914=INDEX(Matches!$H$2:$H$201,MATCH($A1914&amp;"-9",Matches!$J$2:$J$201,0))),5,IF(SIGN(T1914-U1914)&lt;&gt;SIGN(INDEX(Matches!$G$2:$G$201,MATCH($A1914&amp;"-9",Matches!$J$2:$J$201,0))-INDEX(Matches!$H$2:$H$201,MATCH($A1914&amp;"-9",Matches!$J$2:$J$201,0))),0,IF(T1914-U1914=INDEX(Matches!$G$2:$G$201,MATCH($A1914&amp;"-9",Matches!$J$2:$J$201,0))-INDEX(Matches!$H$2:$H$201,MATCH($A1914&amp;"-9",Matches!$J$2:$J$201,0)),3,2))))),""))</f>
        <v/>
      </c>
      <c r="AG1914" s="12" t="str">
        <f aca="false">IF(OR($B1914="",V1914="",W1914=""),"",IFERROR(IF(OR(INDEX(Matches!$I$2:$I$201,MATCH($A1914&amp;"-10",Matches!$J$2:$J$201,0))="Void",INDEX(Matches!$G$2:$G$201,MATCH($A1914&amp;"-10",Matches!$J$2:$J$201,0))="",INDEX(Matches!$H$2:$H$201,MATCH($A1914&amp;"-10",Matches!$J$2:$J$201,0))=""),"",IF(AND($C1914&lt;&gt;"",INDEX(Matches!$F$2:$F$201,MATCH($A1914&amp;"-10",Matches!$J$2:$J$201,0))&lt;&gt;"",$C1914&gt;=INDEX(Matches!$F$2:$F$201,MATCH($A1914&amp;"-10",Matches!$J$2:$J$201,0))),"",IF(AND(V1914=INDEX(Matches!$G$2:$G$201,MATCH($A1914&amp;"-10",Matches!$J$2:$J$201,0)),W1914=INDEX(Matches!$H$2:$H$201,MATCH($A1914&amp;"-10",Matches!$J$2:$J$201,0))),5,IF(SIGN(V1914-W1914)&lt;&gt;SIGN(INDEX(Matches!$G$2:$G$201,MATCH($A1914&amp;"-10",Matches!$J$2:$J$201,0))-INDEX(Matches!$H$2:$H$201,MATCH($A1914&amp;"-10",Matches!$J$2:$J$201,0))),0,IF(V1914-W1914=INDEX(Matches!$G$2:$G$201,MATCH($A1914&amp;"-10",Matches!$J$2:$J$201,0))-INDEX(Matches!$H$2:$H$201,MATCH($A1914&amp;"-10",Matches!$J$2:$J$201,0)),3,2))))),""))</f>
        <v/>
      </c>
      <c r="AH1914" s="13" t="str">
        <f aca="false">IF($B1914="","",SUM(X1914:AG1914))</f>
        <v/>
      </c>
      <c r="AI1914" s="12" t="str">
        <f aca="false">IF($B1914="","",COUNTIF(X1914:AG1914,5))</f>
        <v/>
      </c>
      <c r="AJ1914" s="12" t="str">
        <f aca="false">IF($B1914="","",COUNTIF(X1914:AG1914,"&gt;=2"))</f>
        <v/>
      </c>
      <c r="AK1914" s="12" t="str">
        <f aca="false">IF($B1914="","",COUNT(X1914:AG1914))</f>
        <v/>
      </c>
    </row>
    <row r="1915" customFormat="false" ht="15" hidden="false" customHeight="false" outlineLevel="0" collapsed="false">
      <c r="A1915" s="7"/>
      <c r="B1915" s="7"/>
      <c r="C1915" s="11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12" t="str">
        <f aca="false">IF(OR($B1915="",D1915="",E1915=""),"",IFERROR(IF(OR(INDEX(Matches!$I$2:$I$201,MATCH($A1915&amp;"-1",Matches!$J$2:$J$201,0))="Void",INDEX(Matches!$G$2:$G$201,MATCH($A1915&amp;"-1",Matches!$J$2:$J$201,0))="",INDEX(Matches!$H$2:$H$201,MATCH($A1915&amp;"-1",Matches!$J$2:$J$201,0))=""),"",IF(AND($C1915&lt;&gt;"",INDEX(Matches!$F$2:$F$201,MATCH($A1915&amp;"-1",Matches!$J$2:$J$201,0))&lt;&gt;"",$C1915&gt;=INDEX(Matches!$F$2:$F$201,MATCH($A1915&amp;"-1",Matches!$J$2:$J$201,0))),"",IF(AND(D1915=INDEX(Matches!$G$2:$G$201,MATCH($A1915&amp;"-1",Matches!$J$2:$J$201,0)),E1915=INDEX(Matches!$H$2:$H$201,MATCH($A1915&amp;"-1",Matches!$J$2:$J$201,0))),5,IF(SIGN(D1915-E1915)&lt;&gt;SIGN(INDEX(Matches!$G$2:$G$201,MATCH($A1915&amp;"-1",Matches!$J$2:$J$201,0))-INDEX(Matches!$H$2:$H$201,MATCH($A1915&amp;"-1",Matches!$J$2:$J$201,0))),0,IF(D1915-E1915=INDEX(Matches!$G$2:$G$201,MATCH($A1915&amp;"-1",Matches!$J$2:$J$201,0))-INDEX(Matches!$H$2:$H$201,MATCH($A1915&amp;"-1",Matches!$J$2:$J$201,0)),3,2))))),""))</f>
        <v/>
      </c>
      <c r="Y1915" s="12" t="str">
        <f aca="false">IF(OR($B1915="",F1915="",G1915=""),"",IFERROR(IF(OR(INDEX(Matches!$I$2:$I$201,MATCH($A1915&amp;"-2",Matches!$J$2:$J$201,0))="Void",INDEX(Matches!$G$2:$G$201,MATCH($A1915&amp;"-2",Matches!$J$2:$J$201,0))="",INDEX(Matches!$H$2:$H$201,MATCH($A1915&amp;"-2",Matches!$J$2:$J$201,0))=""),"",IF(AND($C1915&lt;&gt;"",INDEX(Matches!$F$2:$F$201,MATCH($A1915&amp;"-2",Matches!$J$2:$J$201,0))&lt;&gt;"",$C1915&gt;=INDEX(Matches!$F$2:$F$201,MATCH($A1915&amp;"-2",Matches!$J$2:$J$201,0))),"",IF(AND(F1915=INDEX(Matches!$G$2:$G$201,MATCH($A1915&amp;"-2",Matches!$J$2:$J$201,0)),G1915=INDEX(Matches!$H$2:$H$201,MATCH($A1915&amp;"-2",Matches!$J$2:$J$201,0))),5,IF(SIGN(F1915-G1915)&lt;&gt;SIGN(INDEX(Matches!$G$2:$G$201,MATCH($A1915&amp;"-2",Matches!$J$2:$J$201,0))-INDEX(Matches!$H$2:$H$201,MATCH($A1915&amp;"-2",Matches!$J$2:$J$201,0))),0,IF(F1915-G1915=INDEX(Matches!$G$2:$G$201,MATCH($A1915&amp;"-2",Matches!$J$2:$J$201,0))-INDEX(Matches!$H$2:$H$201,MATCH($A1915&amp;"-2",Matches!$J$2:$J$201,0)),3,2))))),""))</f>
        <v/>
      </c>
      <c r="Z1915" s="12" t="str">
        <f aca="false">IF(OR($B1915="",H1915="",I1915=""),"",IFERROR(IF(OR(INDEX(Matches!$I$2:$I$201,MATCH($A1915&amp;"-3",Matches!$J$2:$J$201,0))="Void",INDEX(Matches!$G$2:$G$201,MATCH($A1915&amp;"-3",Matches!$J$2:$J$201,0))="",INDEX(Matches!$H$2:$H$201,MATCH($A1915&amp;"-3",Matches!$J$2:$J$201,0))=""),"",IF(AND($C1915&lt;&gt;"",INDEX(Matches!$F$2:$F$201,MATCH($A1915&amp;"-3",Matches!$J$2:$J$201,0))&lt;&gt;"",$C1915&gt;=INDEX(Matches!$F$2:$F$201,MATCH($A1915&amp;"-3",Matches!$J$2:$J$201,0))),"",IF(AND(H1915=INDEX(Matches!$G$2:$G$201,MATCH($A1915&amp;"-3",Matches!$J$2:$J$201,0)),I1915=INDEX(Matches!$H$2:$H$201,MATCH($A1915&amp;"-3",Matches!$J$2:$J$201,0))),5,IF(SIGN(H1915-I1915)&lt;&gt;SIGN(INDEX(Matches!$G$2:$G$201,MATCH($A1915&amp;"-3",Matches!$J$2:$J$201,0))-INDEX(Matches!$H$2:$H$201,MATCH($A1915&amp;"-3",Matches!$J$2:$J$201,0))),0,IF(H1915-I1915=INDEX(Matches!$G$2:$G$201,MATCH($A1915&amp;"-3",Matches!$J$2:$J$201,0))-INDEX(Matches!$H$2:$H$201,MATCH($A1915&amp;"-3",Matches!$J$2:$J$201,0)),3,2))))),""))</f>
        <v/>
      </c>
      <c r="AA1915" s="12" t="str">
        <f aca="false">IF(OR($B1915="",J1915="",K1915=""),"",IFERROR(IF(OR(INDEX(Matches!$I$2:$I$201,MATCH($A1915&amp;"-4",Matches!$J$2:$J$201,0))="Void",INDEX(Matches!$G$2:$G$201,MATCH($A1915&amp;"-4",Matches!$J$2:$J$201,0))="",INDEX(Matches!$H$2:$H$201,MATCH($A1915&amp;"-4",Matches!$J$2:$J$201,0))=""),"",IF(AND($C1915&lt;&gt;"",INDEX(Matches!$F$2:$F$201,MATCH($A1915&amp;"-4",Matches!$J$2:$J$201,0))&lt;&gt;"",$C1915&gt;=INDEX(Matches!$F$2:$F$201,MATCH($A1915&amp;"-4",Matches!$J$2:$J$201,0))),"",IF(AND(J1915=INDEX(Matches!$G$2:$G$201,MATCH($A1915&amp;"-4",Matches!$J$2:$J$201,0)),K1915=INDEX(Matches!$H$2:$H$201,MATCH($A1915&amp;"-4",Matches!$J$2:$J$201,0))),5,IF(SIGN(J1915-K1915)&lt;&gt;SIGN(INDEX(Matches!$G$2:$G$201,MATCH($A1915&amp;"-4",Matches!$J$2:$J$201,0))-INDEX(Matches!$H$2:$H$201,MATCH($A1915&amp;"-4",Matches!$J$2:$J$201,0))),0,IF(J1915-K1915=INDEX(Matches!$G$2:$G$201,MATCH($A1915&amp;"-4",Matches!$J$2:$J$201,0))-INDEX(Matches!$H$2:$H$201,MATCH($A1915&amp;"-4",Matches!$J$2:$J$201,0)),3,2))))),""))</f>
        <v/>
      </c>
      <c r="AB1915" s="12" t="str">
        <f aca="false">IF(OR($B1915="",L1915="",M1915=""),"",IFERROR(IF(OR(INDEX(Matches!$I$2:$I$201,MATCH($A1915&amp;"-5",Matches!$J$2:$J$201,0))="Void",INDEX(Matches!$G$2:$G$201,MATCH($A1915&amp;"-5",Matches!$J$2:$J$201,0))="",INDEX(Matches!$H$2:$H$201,MATCH($A1915&amp;"-5",Matches!$J$2:$J$201,0))=""),"",IF(AND($C1915&lt;&gt;"",INDEX(Matches!$F$2:$F$201,MATCH($A1915&amp;"-5",Matches!$J$2:$J$201,0))&lt;&gt;"",$C1915&gt;=INDEX(Matches!$F$2:$F$201,MATCH($A1915&amp;"-5",Matches!$J$2:$J$201,0))),"",IF(AND(L1915=INDEX(Matches!$G$2:$G$201,MATCH($A1915&amp;"-5",Matches!$J$2:$J$201,0)),M1915=INDEX(Matches!$H$2:$H$201,MATCH($A1915&amp;"-5",Matches!$J$2:$J$201,0))),5,IF(SIGN(L1915-M1915)&lt;&gt;SIGN(INDEX(Matches!$G$2:$G$201,MATCH($A1915&amp;"-5",Matches!$J$2:$J$201,0))-INDEX(Matches!$H$2:$H$201,MATCH($A1915&amp;"-5",Matches!$J$2:$J$201,0))),0,IF(L1915-M1915=INDEX(Matches!$G$2:$G$201,MATCH($A1915&amp;"-5",Matches!$J$2:$J$201,0))-INDEX(Matches!$H$2:$H$201,MATCH($A1915&amp;"-5",Matches!$J$2:$J$201,0)),3,2))))),""))</f>
        <v/>
      </c>
      <c r="AC1915" s="12" t="str">
        <f aca="false">IF(OR($B1915="",N1915="",O1915=""),"",IFERROR(IF(OR(INDEX(Matches!$I$2:$I$201,MATCH($A1915&amp;"-6",Matches!$J$2:$J$201,0))="Void",INDEX(Matches!$G$2:$G$201,MATCH($A1915&amp;"-6",Matches!$J$2:$J$201,0))="",INDEX(Matches!$H$2:$H$201,MATCH($A1915&amp;"-6",Matches!$J$2:$J$201,0))=""),"",IF(AND($C1915&lt;&gt;"",INDEX(Matches!$F$2:$F$201,MATCH($A1915&amp;"-6",Matches!$J$2:$J$201,0))&lt;&gt;"",$C1915&gt;=INDEX(Matches!$F$2:$F$201,MATCH($A1915&amp;"-6",Matches!$J$2:$J$201,0))),"",IF(AND(N1915=INDEX(Matches!$G$2:$G$201,MATCH($A1915&amp;"-6",Matches!$J$2:$J$201,0)),O1915=INDEX(Matches!$H$2:$H$201,MATCH($A1915&amp;"-6",Matches!$J$2:$J$201,0))),5,IF(SIGN(N1915-O1915)&lt;&gt;SIGN(INDEX(Matches!$G$2:$G$201,MATCH($A1915&amp;"-6",Matches!$J$2:$J$201,0))-INDEX(Matches!$H$2:$H$201,MATCH($A1915&amp;"-6",Matches!$J$2:$J$201,0))),0,IF(N1915-O1915=INDEX(Matches!$G$2:$G$201,MATCH($A1915&amp;"-6",Matches!$J$2:$J$201,0))-INDEX(Matches!$H$2:$H$201,MATCH($A1915&amp;"-6",Matches!$J$2:$J$201,0)),3,2))))),""))</f>
        <v/>
      </c>
      <c r="AD1915" s="12" t="str">
        <f aca="false">IF(OR($B1915="",P1915="",Q1915=""),"",IFERROR(IF(OR(INDEX(Matches!$I$2:$I$201,MATCH($A1915&amp;"-7",Matches!$J$2:$J$201,0))="Void",INDEX(Matches!$G$2:$G$201,MATCH($A1915&amp;"-7",Matches!$J$2:$J$201,0))="",INDEX(Matches!$H$2:$H$201,MATCH($A1915&amp;"-7",Matches!$J$2:$J$201,0))=""),"",IF(AND($C1915&lt;&gt;"",INDEX(Matches!$F$2:$F$201,MATCH($A1915&amp;"-7",Matches!$J$2:$J$201,0))&lt;&gt;"",$C1915&gt;=INDEX(Matches!$F$2:$F$201,MATCH($A1915&amp;"-7",Matches!$J$2:$J$201,0))),"",IF(AND(P1915=INDEX(Matches!$G$2:$G$201,MATCH($A1915&amp;"-7",Matches!$J$2:$J$201,0)),Q1915=INDEX(Matches!$H$2:$H$201,MATCH($A1915&amp;"-7",Matches!$J$2:$J$201,0))),5,IF(SIGN(P1915-Q1915)&lt;&gt;SIGN(INDEX(Matches!$G$2:$G$201,MATCH($A1915&amp;"-7",Matches!$J$2:$J$201,0))-INDEX(Matches!$H$2:$H$201,MATCH($A1915&amp;"-7",Matches!$J$2:$J$201,0))),0,IF(P1915-Q1915=INDEX(Matches!$G$2:$G$201,MATCH($A1915&amp;"-7",Matches!$J$2:$J$201,0))-INDEX(Matches!$H$2:$H$201,MATCH($A1915&amp;"-7",Matches!$J$2:$J$201,0)),3,2))))),""))</f>
        <v/>
      </c>
      <c r="AE1915" s="12" t="str">
        <f aca="false">IF(OR($B1915="",R1915="",S1915=""),"",IFERROR(IF(OR(INDEX(Matches!$I$2:$I$201,MATCH($A1915&amp;"-8",Matches!$J$2:$J$201,0))="Void",INDEX(Matches!$G$2:$G$201,MATCH($A1915&amp;"-8",Matches!$J$2:$J$201,0))="",INDEX(Matches!$H$2:$H$201,MATCH($A1915&amp;"-8",Matches!$J$2:$J$201,0))=""),"",IF(AND($C1915&lt;&gt;"",INDEX(Matches!$F$2:$F$201,MATCH($A1915&amp;"-8",Matches!$J$2:$J$201,0))&lt;&gt;"",$C1915&gt;=INDEX(Matches!$F$2:$F$201,MATCH($A1915&amp;"-8",Matches!$J$2:$J$201,0))),"",IF(AND(R1915=INDEX(Matches!$G$2:$G$201,MATCH($A1915&amp;"-8",Matches!$J$2:$J$201,0)),S1915=INDEX(Matches!$H$2:$H$201,MATCH($A1915&amp;"-8",Matches!$J$2:$J$201,0))),5,IF(SIGN(R1915-S1915)&lt;&gt;SIGN(INDEX(Matches!$G$2:$G$201,MATCH($A1915&amp;"-8",Matches!$J$2:$J$201,0))-INDEX(Matches!$H$2:$H$201,MATCH($A1915&amp;"-8",Matches!$J$2:$J$201,0))),0,IF(R1915-S1915=INDEX(Matches!$G$2:$G$201,MATCH($A1915&amp;"-8",Matches!$J$2:$J$201,0))-INDEX(Matches!$H$2:$H$201,MATCH($A1915&amp;"-8",Matches!$J$2:$J$201,0)),3,2))))),""))</f>
        <v/>
      </c>
      <c r="AF1915" s="12" t="str">
        <f aca="false">IF(OR($B1915="",T1915="",U1915=""),"",IFERROR(IF(OR(INDEX(Matches!$I$2:$I$201,MATCH($A1915&amp;"-9",Matches!$J$2:$J$201,0))="Void",INDEX(Matches!$G$2:$G$201,MATCH($A1915&amp;"-9",Matches!$J$2:$J$201,0))="",INDEX(Matches!$H$2:$H$201,MATCH($A1915&amp;"-9",Matches!$J$2:$J$201,0))=""),"",IF(AND($C1915&lt;&gt;"",INDEX(Matches!$F$2:$F$201,MATCH($A1915&amp;"-9",Matches!$J$2:$J$201,0))&lt;&gt;"",$C1915&gt;=INDEX(Matches!$F$2:$F$201,MATCH($A1915&amp;"-9",Matches!$J$2:$J$201,0))),"",IF(AND(T1915=INDEX(Matches!$G$2:$G$201,MATCH($A1915&amp;"-9",Matches!$J$2:$J$201,0)),U1915=INDEX(Matches!$H$2:$H$201,MATCH($A1915&amp;"-9",Matches!$J$2:$J$201,0))),5,IF(SIGN(T1915-U1915)&lt;&gt;SIGN(INDEX(Matches!$G$2:$G$201,MATCH($A1915&amp;"-9",Matches!$J$2:$J$201,0))-INDEX(Matches!$H$2:$H$201,MATCH($A1915&amp;"-9",Matches!$J$2:$J$201,0))),0,IF(T1915-U1915=INDEX(Matches!$G$2:$G$201,MATCH($A1915&amp;"-9",Matches!$J$2:$J$201,0))-INDEX(Matches!$H$2:$H$201,MATCH($A1915&amp;"-9",Matches!$J$2:$J$201,0)),3,2))))),""))</f>
        <v/>
      </c>
      <c r="AG1915" s="12" t="str">
        <f aca="false">IF(OR($B1915="",V1915="",W1915=""),"",IFERROR(IF(OR(INDEX(Matches!$I$2:$I$201,MATCH($A1915&amp;"-10",Matches!$J$2:$J$201,0))="Void",INDEX(Matches!$G$2:$G$201,MATCH($A1915&amp;"-10",Matches!$J$2:$J$201,0))="",INDEX(Matches!$H$2:$H$201,MATCH($A1915&amp;"-10",Matches!$J$2:$J$201,0))=""),"",IF(AND($C1915&lt;&gt;"",INDEX(Matches!$F$2:$F$201,MATCH($A1915&amp;"-10",Matches!$J$2:$J$201,0))&lt;&gt;"",$C1915&gt;=INDEX(Matches!$F$2:$F$201,MATCH($A1915&amp;"-10",Matches!$J$2:$J$201,0))),"",IF(AND(V1915=INDEX(Matches!$G$2:$G$201,MATCH($A1915&amp;"-10",Matches!$J$2:$J$201,0)),W1915=INDEX(Matches!$H$2:$H$201,MATCH($A1915&amp;"-10",Matches!$J$2:$J$201,0))),5,IF(SIGN(V1915-W1915)&lt;&gt;SIGN(INDEX(Matches!$G$2:$G$201,MATCH($A1915&amp;"-10",Matches!$J$2:$J$201,0))-INDEX(Matches!$H$2:$H$201,MATCH($A1915&amp;"-10",Matches!$J$2:$J$201,0))),0,IF(V1915-W1915=INDEX(Matches!$G$2:$G$201,MATCH($A1915&amp;"-10",Matches!$J$2:$J$201,0))-INDEX(Matches!$H$2:$H$201,MATCH($A1915&amp;"-10",Matches!$J$2:$J$201,0)),3,2))))),""))</f>
        <v/>
      </c>
      <c r="AH1915" s="13" t="str">
        <f aca="false">IF($B1915="","",SUM(X1915:AG1915))</f>
        <v/>
      </c>
      <c r="AI1915" s="12" t="str">
        <f aca="false">IF($B1915="","",COUNTIF(X1915:AG1915,5))</f>
        <v/>
      </c>
      <c r="AJ1915" s="12" t="str">
        <f aca="false">IF($B1915="","",COUNTIF(X1915:AG1915,"&gt;=2"))</f>
        <v/>
      </c>
      <c r="AK1915" s="12" t="str">
        <f aca="false">IF($B1915="","",COUNT(X1915:AG1915))</f>
        <v/>
      </c>
    </row>
    <row r="1916" customFormat="false" ht="15" hidden="false" customHeight="false" outlineLevel="0" collapsed="false">
      <c r="A1916" s="7"/>
      <c r="B1916" s="7"/>
      <c r="C1916" s="11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12" t="str">
        <f aca="false">IF(OR($B1916="",D1916="",E1916=""),"",IFERROR(IF(OR(INDEX(Matches!$I$2:$I$201,MATCH($A1916&amp;"-1",Matches!$J$2:$J$201,0))="Void",INDEX(Matches!$G$2:$G$201,MATCH($A1916&amp;"-1",Matches!$J$2:$J$201,0))="",INDEX(Matches!$H$2:$H$201,MATCH($A1916&amp;"-1",Matches!$J$2:$J$201,0))=""),"",IF(AND($C1916&lt;&gt;"",INDEX(Matches!$F$2:$F$201,MATCH($A1916&amp;"-1",Matches!$J$2:$J$201,0))&lt;&gt;"",$C1916&gt;=INDEX(Matches!$F$2:$F$201,MATCH($A1916&amp;"-1",Matches!$J$2:$J$201,0))),"",IF(AND(D1916=INDEX(Matches!$G$2:$G$201,MATCH($A1916&amp;"-1",Matches!$J$2:$J$201,0)),E1916=INDEX(Matches!$H$2:$H$201,MATCH($A1916&amp;"-1",Matches!$J$2:$J$201,0))),5,IF(SIGN(D1916-E1916)&lt;&gt;SIGN(INDEX(Matches!$G$2:$G$201,MATCH($A1916&amp;"-1",Matches!$J$2:$J$201,0))-INDEX(Matches!$H$2:$H$201,MATCH($A1916&amp;"-1",Matches!$J$2:$J$201,0))),0,IF(D1916-E1916=INDEX(Matches!$G$2:$G$201,MATCH($A1916&amp;"-1",Matches!$J$2:$J$201,0))-INDEX(Matches!$H$2:$H$201,MATCH($A1916&amp;"-1",Matches!$J$2:$J$201,0)),3,2))))),""))</f>
        <v/>
      </c>
      <c r="Y1916" s="12" t="str">
        <f aca="false">IF(OR($B1916="",F1916="",G1916=""),"",IFERROR(IF(OR(INDEX(Matches!$I$2:$I$201,MATCH($A1916&amp;"-2",Matches!$J$2:$J$201,0))="Void",INDEX(Matches!$G$2:$G$201,MATCH($A1916&amp;"-2",Matches!$J$2:$J$201,0))="",INDEX(Matches!$H$2:$H$201,MATCH($A1916&amp;"-2",Matches!$J$2:$J$201,0))=""),"",IF(AND($C1916&lt;&gt;"",INDEX(Matches!$F$2:$F$201,MATCH($A1916&amp;"-2",Matches!$J$2:$J$201,0))&lt;&gt;"",$C1916&gt;=INDEX(Matches!$F$2:$F$201,MATCH($A1916&amp;"-2",Matches!$J$2:$J$201,0))),"",IF(AND(F1916=INDEX(Matches!$G$2:$G$201,MATCH($A1916&amp;"-2",Matches!$J$2:$J$201,0)),G1916=INDEX(Matches!$H$2:$H$201,MATCH($A1916&amp;"-2",Matches!$J$2:$J$201,0))),5,IF(SIGN(F1916-G1916)&lt;&gt;SIGN(INDEX(Matches!$G$2:$G$201,MATCH($A1916&amp;"-2",Matches!$J$2:$J$201,0))-INDEX(Matches!$H$2:$H$201,MATCH($A1916&amp;"-2",Matches!$J$2:$J$201,0))),0,IF(F1916-G1916=INDEX(Matches!$G$2:$G$201,MATCH($A1916&amp;"-2",Matches!$J$2:$J$201,0))-INDEX(Matches!$H$2:$H$201,MATCH($A1916&amp;"-2",Matches!$J$2:$J$201,0)),3,2))))),""))</f>
        <v/>
      </c>
      <c r="Z1916" s="12" t="str">
        <f aca="false">IF(OR($B1916="",H1916="",I1916=""),"",IFERROR(IF(OR(INDEX(Matches!$I$2:$I$201,MATCH($A1916&amp;"-3",Matches!$J$2:$J$201,0))="Void",INDEX(Matches!$G$2:$G$201,MATCH($A1916&amp;"-3",Matches!$J$2:$J$201,0))="",INDEX(Matches!$H$2:$H$201,MATCH($A1916&amp;"-3",Matches!$J$2:$J$201,0))=""),"",IF(AND($C1916&lt;&gt;"",INDEX(Matches!$F$2:$F$201,MATCH($A1916&amp;"-3",Matches!$J$2:$J$201,0))&lt;&gt;"",$C1916&gt;=INDEX(Matches!$F$2:$F$201,MATCH($A1916&amp;"-3",Matches!$J$2:$J$201,0))),"",IF(AND(H1916=INDEX(Matches!$G$2:$G$201,MATCH($A1916&amp;"-3",Matches!$J$2:$J$201,0)),I1916=INDEX(Matches!$H$2:$H$201,MATCH($A1916&amp;"-3",Matches!$J$2:$J$201,0))),5,IF(SIGN(H1916-I1916)&lt;&gt;SIGN(INDEX(Matches!$G$2:$G$201,MATCH($A1916&amp;"-3",Matches!$J$2:$J$201,0))-INDEX(Matches!$H$2:$H$201,MATCH($A1916&amp;"-3",Matches!$J$2:$J$201,0))),0,IF(H1916-I1916=INDEX(Matches!$G$2:$G$201,MATCH($A1916&amp;"-3",Matches!$J$2:$J$201,0))-INDEX(Matches!$H$2:$H$201,MATCH($A1916&amp;"-3",Matches!$J$2:$J$201,0)),3,2))))),""))</f>
        <v/>
      </c>
      <c r="AA1916" s="12" t="str">
        <f aca="false">IF(OR($B1916="",J1916="",K1916=""),"",IFERROR(IF(OR(INDEX(Matches!$I$2:$I$201,MATCH($A1916&amp;"-4",Matches!$J$2:$J$201,0))="Void",INDEX(Matches!$G$2:$G$201,MATCH($A1916&amp;"-4",Matches!$J$2:$J$201,0))="",INDEX(Matches!$H$2:$H$201,MATCH($A1916&amp;"-4",Matches!$J$2:$J$201,0))=""),"",IF(AND($C1916&lt;&gt;"",INDEX(Matches!$F$2:$F$201,MATCH($A1916&amp;"-4",Matches!$J$2:$J$201,0))&lt;&gt;"",$C1916&gt;=INDEX(Matches!$F$2:$F$201,MATCH($A1916&amp;"-4",Matches!$J$2:$J$201,0))),"",IF(AND(J1916=INDEX(Matches!$G$2:$G$201,MATCH($A1916&amp;"-4",Matches!$J$2:$J$201,0)),K1916=INDEX(Matches!$H$2:$H$201,MATCH($A1916&amp;"-4",Matches!$J$2:$J$201,0))),5,IF(SIGN(J1916-K1916)&lt;&gt;SIGN(INDEX(Matches!$G$2:$G$201,MATCH($A1916&amp;"-4",Matches!$J$2:$J$201,0))-INDEX(Matches!$H$2:$H$201,MATCH($A1916&amp;"-4",Matches!$J$2:$J$201,0))),0,IF(J1916-K1916=INDEX(Matches!$G$2:$G$201,MATCH($A1916&amp;"-4",Matches!$J$2:$J$201,0))-INDEX(Matches!$H$2:$H$201,MATCH($A1916&amp;"-4",Matches!$J$2:$J$201,0)),3,2))))),""))</f>
        <v/>
      </c>
      <c r="AB1916" s="12" t="str">
        <f aca="false">IF(OR($B1916="",L1916="",M1916=""),"",IFERROR(IF(OR(INDEX(Matches!$I$2:$I$201,MATCH($A1916&amp;"-5",Matches!$J$2:$J$201,0))="Void",INDEX(Matches!$G$2:$G$201,MATCH($A1916&amp;"-5",Matches!$J$2:$J$201,0))="",INDEX(Matches!$H$2:$H$201,MATCH($A1916&amp;"-5",Matches!$J$2:$J$201,0))=""),"",IF(AND($C1916&lt;&gt;"",INDEX(Matches!$F$2:$F$201,MATCH($A1916&amp;"-5",Matches!$J$2:$J$201,0))&lt;&gt;"",$C1916&gt;=INDEX(Matches!$F$2:$F$201,MATCH($A1916&amp;"-5",Matches!$J$2:$J$201,0))),"",IF(AND(L1916=INDEX(Matches!$G$2:$G$201,MATCH($A1916&amp;"-5",Matches!$J$2:$J$201,0)),M1916=INDEX(Matches!$H$2:$H$201,MATCH($A1916&amp;"-5",Matches!$J$2:$J$201,0))),5,IF(SIGN(L1916-M1916)&lt;&gt;SIGN(INDEX(Matches!$G$2:$G$201,MATCH($A1916&amp;"-5",Matches!$J$2:$J$201,0))-INDEX(Matches!$H$2:$H$201,MATCH($A1916&amp;"-5",Matches!$J$2:$J$201,0))),0,IF(L1916-M1916=INDEX(Matches!$G$2:$G$201,MATCH($A1916&amp;"-5",Matches!$J$2:$J$201,0))-INDEX(Matches!$H$2:$H$201,MATCH($A1916&amp;"-5",Matches!$J$2:$J$201,0)),3,2))))),""))</f>
        <v/>
      </c>
      <c r="AC1916" s="12" t="str">
        <f aca="false">IF(OR($B1916="",N1916="",O1916=""),"",IFERROR(IF(OR(INDEX(Matches!$I$2:$I$201,MATCH($A1916&amp;"-6",Matches!$J$2:$J$201,0))="Void",INDEX(Matches!$G$2:$G$201,MATCH($A1916&amp;"-6",Matches!$J$2:$J$201,0))="",INDEX(Matches!$H$2:$H$201,MATCH($A1916&amp;"-6",Matches!$J$2:$J$201,0))=""),"",IF(AND($C1916&lt;&gt;"",INDEX(Matches!$F$2:$F$201,MATCH($A1916&amp;"-6",Matches!$J$2:$J$201,0))&lt;&gt;"",$C1916&gt;=INDEX(Matches!$F$2:$F$201,MATCH($A1916&amp;"-6",Matches!$J$2:$J$201,0))),"",IF(AND(N1916=INDEX(Matches!$G$2:$G$201,MATCH($A1916&amp;"-6",Matches!$J$2:$J$201,0)),O1916=INDEX(Matches!$H$2:$H$201,MATCH($A1916&amp;"-6",Matches!$J$2:$J$201,0))),5,IF(SIGN(N1916-O1916)&lt;&gt;SIGN(INDEX(Matches!$G$2:$G$201,MATCH($A1916&amp;"-6",Matches!$J$2:$J$201,0))-INDEX(Matches!$H$2:$H$201,MATCH($A1916&amp;"-6",Matches!$J$2:$J$201,0))),0,IF(N1916-O1916=INDEX(Matches!$G$2:$G$201,MATCH($A1916&amp;"-6",Matches!$J$2:$J$201,0))-INDEX(Matches!$H$2:$H$201,MATCH($A1916&amp;"-6",Matches!$J$2:$J$201,0)),3,2))))),""))</f>
        <v/>
      </c>
      <c r="AD1916" s="12" t="str">
        <f aca="false">IF(OR($B1916="",P1916="",Q1916=""),"",IFERROR(IF(OR(INDEX(Matches!$I$2:$I$201,MATCH($A1916&amp;"-7",Matches!$J$2:$J$201,0))="Void",INDEX(Matches!$G$2:$G$201,MATCH($A1916&amp;"-7",Matches!$J$2:$J$201,0))="",INDEX(Matches!$H$2:$H$201,MATCH($A1916&amp;"-7",Matches!$J$2:$J$201,0))=""),"",IF(AND($C1916&lt;&gt;"",INDEX(Matches!$F$2:$F$201,MATCH($A1916&amp;"-7",Matches!$J$2:$J$201,0))&lt;&gt;"",$C1916&gt;=INDEX(Matches!$F$2:$F$201,MATCH($A1916&amp;"-7",Matches!$J$2:$J$201,0))),"",IF(AND(P1916=INDEX(Matches!$G$2:$G$201,MATCH($A1916&amp;"-7",Matches!$J$2:$J$201,0)),Q1916=INDEX(Matches!$H$2:$H$201,MATCH($A1916&amp;"-7",Matches!$J$2:$J$201,0))),5,IF(SIGN(P1916-Q1916)&lt;&gt;SIGN(INDEX(Matches!$G$2:$G$201,MATCH($A1916&amp;"-7",Matches!$J$2:$J$201,0))-INDEX(Matches!$H$2:$H$201,MATCH($A1916&amp;"-7",Matches!$J$2:$J$201,0))),0,IF(P1916-Q1916=INDEX(Matches!$G$2:$G$201,MATCH($A1916&amp;"-7",Matches!$J$2:$J$201,0))-INDEX(Matches!$H$2:$H$201,MATCH($A1916&amp;"-7",Matches!$J$2:$J$201,0)),3,2))))),""))</f>
        <v/>
      </c>
      <c r="AE1916" s="12" t="str">
        <f aca="false">IF(OR($B1916="",R1916="",S1916=""),"",IFERROR(IF(OR(INDEX(Matches!$I$2:$I$201,MATCH($A1916&amp;"-8",Matches!$J$2:$J$201,0))="Void",INDEX(Matches!$G$2:$G$201,MATCH($A1916&amp;"-8",Matches!$J$2:$J$201,0))="",INDEX(Matches!$H$2:$H$201,MATCH($A1916&amp;"-8",Matches!$J$2:$J$201,0))=""),"",IF(AND($C1916&lt;&gt;"",INDEX(Matches!$F$2:$F$201,MATCH($A1916&amp;"-8",Matches!$J$2:$J$201,0))&lt;&gt;"",$C1916&gt;=INDEX(Matches!$F$2:$F$201,MATCH($A1916&amp;"-8",Matches!$J$2:$J$201,0))),"",IF(AND(R1916=INDEX(Matches!$G$2:$G$201,MATCH($A1916&amp;"-8",Matches!$J$2:$J$201,0)),S1916=INDEX(Matches!$H$2:$H$201,MATCH($A1916&amp;"-8",Matches!$J$2:$J$201,0))),5,IF(SIGN(R1916-S1916)&lt;&gt;SIGN(INDEX(Matches!$G$2:$G$201,MATCH($A1916&amp;"-8",Matches!$J$2:$J$201,0))-INDEX(Matches!$H$2:$H$201,MATCH($A1916&amp;"-8",Matches!$J$2:$J$201,0))),0,IF(R1916-S1916=INDEX(Matches!$G$2:$G$201,MATCH($A1916&amp;"-8",Matches!$J$2:$J$201,0))-INDEX(Matches!$H$2:$H$201,MATCH($A1916&amp;"-8",Matches!$J$2:$J$201,0)),3,2))))),""))</f>
        <v/>
      </c>
      <c r="AF1916" s="12" t="str">
        <f aca="false">IF(OR($B1916="",T1916="",U1916=""),"",IFERROR(IF(OR(INDEX(Matches!$I$2:$I$201,MATCH($A1916&amp;"-9",Matches!$J$2:$J$201,0))="Void",INDEX(Matches!$G$2:$G$201,MATCH($A1916&amp;"-9",Matches!$J$2:$J$201,0))="",INDEX(Matches!$H$2:$H$201,MATCH($A1916&amp;"-9",Matches!$J$2:$J$201,0))=""),"",IF(AND($C1916&lt;&gt;"",INDEX(Matches!$F$2:$F$201,MATCH($A1916&amp;"-9",Matches!$J$2:$J$201,0))&lt;&gt;"",$C1916&gt;=INDEX(Matches!$F$2:$F$201,MATCH($A1916&amp;"-9",Matches!$J$2:$J$201,0))),"",IF(AND(T1916=INDEX(Matches!$G$2:$G$201,MATCH($A1916&amp;"-9",Matches!$J$2:$J$201,0)),U1916=INDEX(Matches!$H$2:$H$201,MATCH($A1916&amp;"-9",Matches!$J$2:$J$201,0))),5,IF(SIGN(T1916-U1916)&lt;&gt;SIGN(INDEX(Matches!$G$2:$G$201,MATCH($A1916&amp;"-9",Matches!$J$2:$J$201,0))-INDEX(Matches!$H$2:$H$201,MATCH($A1916&amp;"-9",Matches!$J$2:$J$201,0))),0,IF(T1916-U1916=INDEX(Matches!$G$2:$G$201,MATCH($A1916&amp;"-9",Matches!$J$2:$J$201,0))-INDEX(Matches!$H$2:$H$201,MATCH($A1916&amp;"-9",Matches!$J$2:$J$201,0)),3,2))))),""))</f>
        <v/>
      </c>
      <c r="AG1916" s="12" t="str">
        <f aca="false">IF(OR($B1916="",V1916="",W1916=""),"",IFERROR(IF(OR(INDEX(Matches!$I$2:$I$201,MATCH($A1916&amp;"-10",Matches!$J$2:$J$201,0))="Void",INDEX(Matches!$G$2:$G$201,MATCH($A1916&amp;"-10",Matches!$J$2:$J$201,0))="",INDEX(Matches!$H$2:$H$201,MATCH($A1916&amp;"-10",Matches!$J$2:$J$201,0))=""),"",IF(AND($C1916&lt;&gt;"",INDEX(Matches!$F$2:$F$201,MATCH($A1916&amp;"-10",Matches!$J$2:$J$201,0))&lt;&gt;"",$C1916&gt;=INDEX(Matches!$F$2:$F$201,MATCH($A1916&amp;"-10",Matches!$J$2:$J$201,0))),"",IF(AND(V1916=INDEX(Matches!$G$2:$G$201,MATCH($A1916&amp;"-10",Matches!$J$2:$J$201,0)),W1916=INDEX(Matches!$H$2:$H$201,MATCH($A1916&amp;"-10",Matches!$J$2:$J$201,0))),5,IF(SIGN(V1916-W1916)&lt;&gt;SIGN(INDEX(Matches!$G$2:$G$201,MATCH($A1916&amp;"-10",Matches!$J$2:$J$201,0))-INDEX(Matches!$H$2:$H$201,MATCH($A1916&amp;"-10",Matches!$J$2:$J$201,0))),0,IF(V1916-W1916=INDEX(Matches!$G$2:$G$201,MATCH($A1916&amp;"-10",Matches!$J$2:$J$201,0))-INDEX(Matches!$H$2:$H$201,MATCH($A1916&amp;"-10",Matches!$J$2:$J$201,0)),3,2))))),""))</f>
        <v/>
      </c>
      <c r="AH1916" s="13" t="str">
        <f aca="false">IF($B1916="","",SUM(X1916:AG1916))</f>
        <v/>
      </c>
      <c r="AI1916" s="12" t="str">
        <f aca="false">IF($B1916="","",COUNTIF(X1916:AG1916,5))</f>
        <v/>
      </c>
      <c r="AJ1916" s="12" t="str">
        <f aca="false">IF($B1916="","",COUNTIF(X1916:AG1916,"&gt;=2"))</f>
        <v/>
      </c>
      <c r="AK1916" s="12" t="str">
        <f aca="false">IF($B1916="","",COUNT(X1916:AG1916))</f>
        <v/>
      </c>
    </row>
    <row r="1917" customFormat="false" ht="15" hidden="false" customHeight="false" outlineLevel="0" collapsed="false">
      <c r="A1917" s="7"/>
      <c r="B1917" s="7"/>
      <c r="C1917" s="11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12" t="str">
        <f aca="false">IF(OR($B1917="",D1917="",E1917=""),"",IFERROR(IF(OR(INDEX(Matches!$I$2:$I$201,MATCH($A1917&amp;"-1",Matches!$J$2:$J$201,0))="Void",INDEX(Matches!$G$2:$G$201,MATCH($A1917&amp;"-1",Matches!$J$2:$J$201,0))="",INDEX(Matches!$H$2:$H$201,MATCH($A1917&amp;"-1",Matches!$J$2:$J$201,0))=""),"",IF(AND($C1917&lt;&gt;"",INDEX(Matches!$F$2:$F$201,MATCH($A1917&amp;"-1",Matches!$J$2:$J$201,0))&lt;&gt;"",$C1917&gt;=INDEX(Matches!$F$2:$F$201,MATCH($A1917&amp;"-1",Matches!$J$2:$J$201,0))),"",IF(AND(D1917=INDEX(Matches!$G$2:$G$201,MATCH($A1917&amp;"-1",Matches!$J$2:$J$201,0)),E1917=INDEX(Matches!$H$2:$H$201,MATCH($A1917&amp;"-1",Matches!$J$2:$J$201,0))),5,IF(SIGN(D1917-E1917)&lt;&gt;SIGN(INDEX(Matches!$G$2:$G$201,MATCH($A1917&amp;"-1",Matches!$J$2:$J$201,0))-INDEX(Matches!$H$2:$H$201,MATCH($A1917&amp;"-1",Matches!$J$2:$J$201,0))),0,IF(D1917-E1917=INDEX(Matches!$G$2:$G$201,MATCH($A1917&amp;"-1",Matches!$J$2:$J$201,0))-INDEX(Matches!$H$2:$H$201,MATCH($A1917&amp;"-1",Matches!$J$2:$J$201,0)),3,2))))),""))</f>
        <v/>
      </c>
      <c r="Y1917" s="12" t="str">
        <f aca="false">IF(OR($B1917="",F1917="",G1917=""),"",IFERROR(IF(OR(INDEX(Matches!$I$2:$I$201,MATCH($A1917&amp;"-2",Matches!$J$2:$J$201,0))="Void",INDEX(Matches!$G$2:$G$201,MATCH($A1917&amp;"-2",Matches!$J$2:$J$201,0))="",INDEX(Matches!$H$2:$H$201,MATCH($A1917&amp;"-2",Matches!$J$2:$J$201,0))=""),"",IF(AND($C1917&lt;&gt;"",INDEX(Matches!$F$2:$F$201,MATCH($A1917&amp;"-2",Matches!$J$2:$J$201,0))&lt;&gt;"",$C1917&gt;=INDEX(Matches!$F$2:$F$201,MATCH($A1917&amp;"-2",Matches!$J$2:$J$201,0))),"",IF(AND(F1917=INDEX(Matches!$G$2:$G$201,MATCH($A1917&amp;"-2",Matches!$J$2:$J$201,0)),G1917=INDEX(Matches!$H$2:$H$201,MATCH($A1917&amp;"-2",Matches!$J$2:$J$201,0))),5,IF(SIGN(F1917-G1917)&lt;&gt;SIGN(INDEX(Matches!$G$2:$G$201,MATCH($A1917&amp;"-2",Matches!$J$2:$J$201,0))-INDEX(Matches!$H$2:$H$201,MATCH($A1917&amp;"-2",Matches!$J$2:$J$201,0))),0,IF(F1917-G1917=INDEX(Matches!$G$2:$G$201,MATCH($A1917&amp;"-2",Matches!$J$2:$J$201,0))-INDEX(Matches!$H$2:$H$201,MATCH($A1917&amp;"-2",Matches!$J$2:$J$201,0)),3,2))))),""))</f>
        <v/>
      </c>
      <c r="Z1917" s="12" t="str">
        <f aca="false">IF(OR($B1917="",H1917="",I1917=""),"",IFERROR(IF(OR(INDEX(Matches!$I$2:$I$201,MATCH($A1917&amp;"-3",Matches!$J$2:$J$201,0))="Void",INDEX(Matches!$G$2:$G$201,MATCH($A1917&amp;"-3",Matches!$J$2:$J$201,0))="",INDEX(Matches!$H$2:$H$201,MATCH($A1917&amp;"-3",Matches!$J$2:$J$201,0))=""),"",IF(AND($C1917&lt;&gt;"",INDEX(Matches!$F$2:$F$201,MATCH($A1917&amp;"-3",Matches!$J$2:$J$201,0))&lt;&gt;"",$C1917&gt;=INDEX(Matches!$F$2:$F$201,MATCH($A1917&amp;"-3",Matches!$J$2:$J$201,0))),"",IF(AND(H1917=INDEX(Matches!$G$2:$G$201,MATCH($A1917&amp;"-3",Matches!$J$2:$J$201,0)),I1917=INDEX(Matches!$H$2:$H$201,MATCH($A1917&amp;"-3",Matches!$J$2:$J$201,0))),5,IF(SIGN(H1917-I1917)&lt;&gt;SIGN(INDEX(Matches!$G$2:$G$201,MATCH($A1917&amp;"-3",Matches!$J$2:$J$201,0))-INDEX(Matches!$H$2:$H$201,MATCH($A1917&amp;"-3",Matches!$J$2:$J$201,0))),0,IF(H1917-I1917=INDEX(Matches!$G$2:$G$201,MATCH($A1917&amp;"-3",Matches!$J$2:$J$201,0))-INDEX(Matches!$H$2:$H$201,MATCH($A1917&amp;"-3",Matches!$J$2:$J$201,0)),3,2))))),""))</f>
        <v/>
      </c>
      <c r="AA1917" s="12" t="str">
        <f aca="false">IF(OR($B1917="",J1917="",K1917=""),"",IFERROR(IF(OR(INDEX(Matches!$I$2:$I$201,MATCH($A1917&amp;"-4",Matches!$J$2:$J$201,0))="Void",INDEX(Matches!$G$2:$G$201,MATCH($A1917&amp;"-4",Matches!$J$2:$J$201,0))="",INDEX(Matches!$H$2:$H$201,MATCH($A1917&amp;"-4",Matches!$J$2:$J$201,0))=""),"",IF(AND($C1917&lt;&gt;"",INDEX(Matches!$F$2:$F$201,MATCH($A1917&amp;"-4",Matches!$J$2:$J$201,0))&lt;&gt;"",$C1917&gt;=INDEX(Matches!$F$2:$F$201,MATCH($A1917&amp;"-4",Matches!$J$2:$J$201,0))),"",IF(AND(J1917=INDEX(Matches!$G$2:$G$201,MATCH($A1917&amp;"-4",Matches!$J$2:$J$201,0)),K1917=INDEX(Matches!$H$2:$H$201,MATCH($A1917&amp;"-4",Matches!$J$2:$J$201,0))),5,IF(SIGN(J1917-K1917)&lt;&gt;SIGN(INDEX(Matches!$G$2:$G$201,MATCH($A1917&amp;"-4",Matches!$J$2:$J$201,0))-INDEX(Matches!$H$2:$H$201,MATCH($A1917&amp;"-4",Matches!$J$2:$J$201,0))),0,IF(J1917-K1917=INDEX(Matches!$G$2:$G$201,MATCH($A1917&amp;"-4",Matches!$J$2:$J$201,0))-INDEX(Matches!$H$2:$H$201,MATCH($A1917&amp;"-4",Matches!$J$2:$J$201,0)),3,2))))),""))</f>
        <v/>
      </c>
      <c r="AB1917" s="12" t="str">
        <f aca="false">IF(OR($B1917="",L1917="",M1917=""),"",IFERROR(IF(OR(INDEX(Matches!$I$2:$I$201,MATCH($A1917&amp;"-5",Matches!$J$2:$J$201,0))="Void",INDEX(Matches!$G$2:$G$201,MATCH($A1917&amp;"-5",Matches!$J$2:$J$201,0))="",INDEX(Matches!$H$2:$H$201,MATCH($A1917&amp;"-5",Matches!$J$2:$J$201,0))=""),"",IF(AND($C1917&lt;&gt;"",INDEX(Matches!$F$2:$F$201,MATCH($A1917&amp;"-5",Matches!$J$2:$J$201,0))&lt;&gt;"",$C1917&gt;=INDEX(Matches!$F$2:$F$201,MATCH($A1917&amp;"-5",Matches!$J$2:$J$201,0))),"",IF(AND(L1917=INDEX(Matches!$G$2:$G$201,MATCH($A1917&amp;"-5",Matches!$J$2:$J$201,0)),M1917=INDEX(Matches!$H$2:$H$201,MATCH($A1917&amp;"-5",Matches!$J$2:$J$201,0))),5,IF(SIGN(L1917-M1917)&lt;&gt;SIGN(INDEX(Matches!$G$2:$G$201,MATCH($A1917&amp;"-5",Matches!$J$2:$J$201,0))-INDEX(Matches!$H$2:$H$201,MATCH($A1917&amp;"-5",Matches!$J$2:$J$201,0))),0,IF(L1917-M1917=INDEX(Matches!$G$2:$G$201,MATCH($A1917&amp;"-5",Matches!$J$2:$J$201,0))-INDEX(Matches!$H$2:$H$201,MATCH($A1917&amp;"-5",Matches!$J$2:$J$201,0)),3,2))))),""))</f>
        <v/>
      </c>
      <c r="AC1917" s="12" t="str">
        <f aca="false">IF(OR($B1917="",N1917="",O1917=""),"",IFERROR(IF(OR(INDEX(Matches!$I$2:$I$201,MATCH($A1917&amp;"-6",Matches!$J$2:$J$201,0))="Void",INDEX(Matches!$G$2:$G$201,MATCH($A1917&amp;"-6",Matches!$J$2:$J$201,0))="",INDEX(Matches!$H$2:$H$201,MATCH($A1917&amp;"-6",Matches!$J$2:$J$201,0))=""),"",IF(AND($C1917&lt;&gt;"",INDEX(Matches!$F$2:$F$201,MATCH($A1917&amp;"-6",Matches!$J$2:$J$201,0))&lt;&gt;"",$C1917&gt;=INDEX(Matches!$F$2:$F$201,MATCH($A1917&amp;"-6",Matches!$J$2:$J$201,0))),"",IF(AND(N1917=INDEX(Matches!$G$2:$G$201,MATCH($A1917&amp;"-6",Matches!$J$2:$J$201,0)),O1917=INDEX(Matches!$H$2:$H$201,MATCH($A1917&amp;"-6",Matches!$J$2:$J$201,0))),5,IF(SIGN(N1917-O1917)&lt;&gt;SIGN(INDEX(Matches!$G$2:$G$201,MATCH($A1917&amp;"-6",Matches!$J$2:$J$201,0))-INDEX(Matches!$H$2:$H$201,MATCH($A1917&amp;"-6",Matches!$J$2:$J$201,0))),0,IF(N1917-O1917=INDEX(Matches!$G$2:$G$201,MATCH($A1917&amp;"-6",Matches!$J$2:$J$201,0))-INDEX(Matches!$H$2:$H$201,MATCH($A1917&amp;"-6",Matches!$J$2:$J$201,0)),3,2))))),""))</f>
        <v/>
      </c>
      <c r="AD1917" s="12" t="str">
        <f aca="false">IF(OR($B1917="",P1917="",Q1917=""),"",IFERROR(IF(OR(INDEX(Matches!$I$2:$I$201,MATCH($A1917&amp;"-7",Matches!$J$2:$J$201,0))="Void",INDEX(Matches!$G$2:$G$201,MATCH($A1917&amp;"-7",Matches!$J$2:$J$201,0))="",INDEX(Matches!$H$2:$H$201,MATCH($A1917&amp;"-7",Matches!$J$2:$J$201,0))=""),"",IF(AND($C1917&lt;&gt;"",INDEX(Matches!$F$2:$F$201,MATCH($A1917&amp;"-7",Matches!$J$2:$J$201,0))&lt;&gt;"",$C1917&gt;=INDEX(Matches!$F$2:$F$201,MATCH($A1917&amp;"-7",Matches!$J$2:$J$201,0))),"",IF(AND(P1917=INDEX(Matches!$G$2:$G$201,MATCH($A1917&amp;"-7",Matches!$J$2:$J$201,0)),Q1917=INDEX(Matches!$H$2:$H$201,MATCH($A1917&amp;"-7",Matches!$J$2:$J$201,0))),5,IF(SIGN(P1917-Q1917)&lt;&gt;SIGN(INDEX(Matches!$G$2:$G$201,MATCH($A1917&amp;"-7",Matches!$J$2:$J$201,0))-INDEX(Matches!$H$2:$H$201,MATCH($A1917&amp;"-7",Matches!$J$2:$J$201,0))),0,IF(P1917-Q1917=INDEX(Matches!$G$2:$G$201,MATCH($A1917&amp;"-7",Matches!$J$2:$J$201,0))-INDEX(Matches!$H$2:$H$201,MATCH($A1917&amp;"-7",Matches!$J$2:$J$201,0)),3,2))))),""))</f>
        <v/>
      </c>
      <c r="AE1917" s="12" t="str">
        <f aca="false">IF(OR($B1917="",R1917="",S1917=""),"",IFERROR(IF(OR(INDEX(Matches!$I$2:$I$201,MATCH($A1917&amp;"-8",Matches!$J$2:$J$201,0))="Void",INDEX(Matches!$G$2:$G$201,MATCH($A1917&amp;"-8",Matches!$J$2:$J$201,0))="",INDEX(Matches!$H$2:$H$201,MATCH($A1917&amp;"-8",Matches!$J$2:$J$201,0))=""),"",IF(AND($C1917&lt;&gt;"",INDEX(Matches!$F$2:$F$201,MATCH($A1917&amp;"-8",Matches!$J$2:$J$201,0))&lt;&gt;"",$C1917&gt;=INDEX(Matches!$F$2:$F$201,MATCH($A1917&amp;"-8",Matches!$J$2:$J$201,0))),"",IF(AND(R1917=INDEX(Matches!$G$2:$G$201,MATCH($A1917&amp;"-8",Matches!$J$2:$J$201,0)),S1917=INDEX(Matches!$H$2:$H$201,MATCH($A1917&amp;"-8",Matches!$J$2:$J$201,0))),5,IF(SIGN(R1917-S1917)&lt;&gt;SIGN(INDEX(Matches!$G$2:$G$201,MATCH($A1917&amp;"-8",Matches!$J$2:$J$201,0))-INDEX(Matches!$H$2:$H$201,MATCH($A1917&amp;"-8",Matches!$J$2:$J$201,0))),0,IF(R1917-S1917=INDEX(Matches!$G$2:$G$201,MATCH($A1917&amp;"-8",Matches!$J$2:$J$201,0))-INDEX(Matches!$H$2:$H$201,MATCH($A1917&amp;"-8",Matches!$J$2:$J$201,0)),3,2))))),""))</f>
        <v/>
      </c>
      <c r="AF1917" s="12" t="str">
        <f aca="false">IF(OR($B1917="",T1917="",U1917=""),"",IFERROR(IF(OR(INDEX(Matches!$I$2:$I$201,MATCH($A1917&amp;"-9",Matches!$J$2:$J$201,0))="Void",INDEX(Matches!$G$2:$G$201,MATCH($A1917&amp;"-9",Matches!$J$2:$J$201,0))="",INDEX(Matches!$H$2:$H$201,MATCH($A1917&amp;"-9",Matches!$J$2:$J$201,0))=""),"",IF(AND($C1917&lt;&gt;"",INDEX(Matches!$F$2:$F$201,MATCH($A1917&amp;"-9",Matches!$J$2:$J$201,0))&lt;&gt;"",$C1917&gt;=INDEX(Matches!$F$2:$F$201,MATCH($A1917&amp;"-9",Matches!$J$2:$J$201,0))),"",IF(AND(T1917=INDEX(Matches!$G$2:$G$201,MATCH($A1917&amp;"-9",Matches!$J$2:$J$201,0)),U1917=INDEX(Matches!$H$2:$H$201,MATCH($A1917&amp;"-9",Matches!$J$2:$J$201,0))),5,IF(SIGN(T1917-U1917)&lt;&gt;SIGN(INDEX(Matches!$G$2:$G$201,MATCH($A1917&amp;"-9",Matches!$J$2:$J$201,0))-INDEX(Matches!$H$2:$H$201,MATCH($A1917&amp;"-9",Matches!$J$2:$J$201,0))),0,IF(T1917-U1917=INDEX(Matches!$G$2:$G$201,MATCH($A1917&amp;"-9",Matches!$J$2:$J$201,0))-INDEX(Matches!$H$2:$H$201,MATCH($A1917&amp;"-9",Matches!$J$2:$J$201,0)),3,2))))),""))</f>
        <v/>
      </c>
      <c r="AG1917" s="12" t="str">
        <f aca="false">IF(OR($B1917="",V1917="",W1917=""),"",IFERROR(IF(OR(INDEX(Matches!$I$2:$I$201,MATCH($A1917&amp;"-10",Matches!$J$2:$J$201,0))="Void",INDEX(Matches!$G$2:$G$201,MATCH($A1917&amp;"-10",Matches!$J$2:$J$201,0))="",INDEX(Matches!$H$2:$H$201,MATCH($A1917&amp;"-10",Matches!$J$2:$J$201,0))=""),"",IF(AND($C1917&lt;&gt;"",INDEX(Matches!$F$2:$F$201,MATCH($A1917&amp;"-10",Matches!$J$2:$J$201,0))&lt;&gt;"",$C1917&gt;=INDEX(Matches!$F$2:$F$201,MATCH($A1917&amp;"-10",Matches!$J$2:$J$201,0))),"",IF(AND(V1917=INDEX(Matches!$G$2:$G$201,MATCH($A1917&amp;"-10",Matches!$J$2:$J$201,0)),W1917=INDEX(Matches!$H$2:$H$201,MATCH($A1917&amp;"-10",Matches!$J$2:$J$201,0))),5,IF(SIGN(V1917-W1917)&lt;&gt;SIGN(INDEX(Matches!$G$2:$G$201,MATCH($A1917&amp;"-10",Matches!$J$2:$J$201,0))-INDEX(Matches!$H$2:$H$201,MATCH($A1917&amp;"-10",Matches!$J$2:$J$201,0))),0,IF(V1917-W1917=INDEX(Matches!$G$2:$G$201,MATCH($A1917&amp;"-10",Matches!$J$2:$J$201,0))-INDEX(Matches!$H$2:$H$201,MATCH($A1917&amp;"-10",Matches!$J$2:$J$201,0)),3,2))))),""))</f>
        <v/>
      </c>
      <c r="AH1917" s="13" t="str">
        <f aca="false">IF($B1917="","",SUM(X1917:AG1917))</f>
        <v/>
      </c>
      <c r="AI1917" s="12" t="str">
        <f aca="false">IF($B1917="","",COUNTIF(X1917:AG1917,5))</f>
        <v/>
      </c>
      <c r="AJ1917" s="12" t="str">
        <f aca="false">IF($B1917="","",COUNTIF(X1917:AG1917,"&gt;=2"))</f>
        <v/>
      </c>
      <c r="AK1917" s="12" t="str">
        <f aca="false">IF($B1917="","",COUNT(X1917:AG1917))</f>
        <v/>
      </c>
    </row>
    <row r="1918" customFormat="false" ht="15" hidden="false" customHeight="false" outlineLevel="0" collapsed="false">
      <c r="A1918" s="7"/>
      <c r="B1918" s="7"/>
      <c r="C1918" s="11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12" t="str">
        <f aca="false">IF(OR($B1918="",D1918="",E1918=""),"",IFERROR(IF(OR(INDEX(Matches!$I$2:$I$201,MATCH($A1918&amp;"-1",Matches!$J$2:$J$201,0))="Void",INDEX(Matches!$G$2:$G$201,MATCH($A1918&amp;"-1",Matches!$J$2:$J$201,0))="",INDEX(Matches!$H$2:$H$201,MATCH($A1918&amp;"-1",Matches!$J$2:$J$201,0))=""),"",IF(AND($C1918&lt;&gt;"",INDEX(Matches!$F$2:$F$201,MATCH($A1918&amp;"-1",Matches!$J$2:$J$201,0))&lt;&gt;"",$C1918&gt;=INDEX(Matches!$F$2:$F$201,MATCH($A1918&amp;"-1",Matches!$J$2:$J$201,0))),"",IF(AND(D1918=INDEX(Matches!$G$2:$G$201,MATCH($A1918&amp;"-1",Matches!$J$2:$J$201,0)),E1918=INDEX(Matches!$H$2:$H$201,MATCH($A1918&amp;"-1",Matches!$J$2:$J$201,0))),5,IF(SIGN(D1918-E1918)&lt;&gt;SIGN(INDEX(Matches!$G$2:$G$201,MATCH($A1918&amp;"-1",Matches!$J$2:$J$201,0))-INDEX(Matches!$H$2:$H$201,MATCH($A1918&amp;"-1",Matches!$J$2:$J$201,0))),0,IF(D1918-E1918=INDEX(Matches!$G$2:$G$201,MATCH($A1918&amp;"-1",Matches!$J$2:$J$201,0))-INDEX(Matches!$H$2:$H$201,MATCH($A1918&amp;"-1",Matches!$J$2:$J$201,0)),3,2))))),""))</f>
        <v/>
      </c>
      <c r="Y1918" s="12" t="str">
        <f aca="false">IF(OR($B1918="",F1918="",G1918=""),"",IFERROR(IF(OR(INDEX(Matches!$I$2:$I$201,MATCH($A1918&amp;"-2",Matches!$J$2:$J$201,0))="Void",INDEX(Matches!$G$2:$G$201,MATCH($A1918&amp;"-2",Matches!$J$2:$J$201,0))="",INDEX(Matches!$H$2:$H$201,MATCH($A1918&amp;"-2",Matches!$J$2:$J$201,0))=""),"",IF(AND($C1918&lt;&gt;"",INDEX(Matches!$F$2:$F$201,MATCH($A1918&amp;"-2",Matches!$J$2:$J$201,0))&lt;&gt;"",$C1918&gt;=INDEX(Matches!$F$2:$F$201,MATCH($A1918&amp;"-2",Matches!$J$2:$J$201,0))),"",IF(AND(F1918=INDEX(Matches!$G$2:$G$201,MATCH($A1918&amp;"-2",Matches!$J$2:$J$201,0)),G1918=INDEX(Matches!$H$2:$H$201,MATCH($A1918&amp;"-2",Matches!$J$2:$J$201,0))),5,IF(SIGN(F1918-G1918)&lt;&gt;SIGN(INDEX(Matches!$G$2:$G$201,MATCH($A1918&amp;"-2",Matches!$J$2:$J$201,0))-INDEX(Matches!$H$2:$H$201,MATCH($A1918&amp;"-2",Matches!$J$2:$J$201,0))),0,IF(F1918-G1918=INDEX(Matches!$G$2:$G$201,MATCH($A1918&amp;"-2",Matches!$J$2:$J$201,0))-INDEX(Matches!$H$2:$H$201,MATCH($A1918&amp;"-2",Matches!$J$2:$J$201,0)),3,2))))),""))</f>
        <v/>
      </c>
      <c r="Z1918" s="12" t="str">
        <f aca="false">IF(OR($B1918="",H1918="",I1918=""),"",IFERROR(IF(OR(INDEX(Matches!$I$2:$I$201,MATCH($A1918&amp;"-3",Matches!$J$2:$J$201,0))="Void",INDEX(Matches!$G$2:$G$201,MATCH($A1918&amp;"-3",Matches!$J$2:$J$201,0))="",INDEX(Matches!$H$2:$H$201,MATCH($A1918&amp;"-3",Matches!$J$2:$J$201,0))=""),"",IF(AND($C1918&lt;&gt;"",INDEX(Matches!$F$2:$F$201,MATCH($A1918&amp;"-3",Matches!$J$2:$J$201,0))&lt;&gt;"",$C1918&gt;=INDEX(Matches!$F$2:$F$201,MATCH($A1918&amp;"-3",Matches!$J$2:$J$201,0))),"",IF(AND(H1918=INDEX(Matches!$G$2:$G$201,MATCH($A1918&amp;"-3",Matches!$J$2:$J$201,0)),I1918=INDEX(Matches!$H$2:$H$201,MATCH($A1918&amp;"-3",Matches!$J$2:$J$201,0))),5,IF(SIGN(H1918-I1918)&lt;&gt;SIGN(INDEX(Matches!$G$2:$G$201,MATCH($A1918&amp;"-3",Matches!$J$2:$J$201,0))-INDEX(Matches!$H$2:$H$201,MATCH($A1918&amp;"-3",Matches!$J$2:$J$201,0))),0,IF(H1918-I1918=INDEX(Matches!$G$2:$G$201,MATCH($A1918&amp;"-3",Matches!$J$2:$J$201,0))-INDEX(Matches!$H$2:$H$201,MATCH($A1918&amp;"-3",Matches!$J$2:$J$201,0)),3,2))))),""))</f>
        <v/>
      </c>
      <c r="AA1918" s="12" t="str">
        <f aca="false">IF(OR($B1918="",J1918="",K1918=""),"",IFERROR(IF(OR(INDEX(Matches!$I$2:$I$201,MATCH($A1918&amp;"-4",Matches!$J$2:$J$201,0))="Void",INDEX(Matches!$G$2:$G$201,MATCH($A1918&amp;"-4",Matches!$J$2:$J$201,0))="",INDEX(Matches!$H$2:$H$201,MATCH($A1918&amp;"-4",Matches!$J$2:$J$201,0))=""),"",IF(AND($C1918&lt;&gt;"",INDEX(Matches!$F$2:$F$201,MATCH($A1918&amp;"-4",Matches!$J$2:$J$201,0))&lt;&gt;"",$C1918&gt;=INDEX(Matches!$F$2:$F$201,MATCH($A1918&amp;"-4",Matches!$J$2:$J$201,0))),"",IF(AND(J1918=INDEX(Matches!$G$2:$G$201,MATCH($A1918&amp;"-4",Matches!$J$2:$J$201,0)),K1918=INDEX(Matches!$H$2:$H$201,MATCH($A1918&amp;"-4",Matches!$J$2:$J$201,0))),5,IF(SIGN(J1918-K1918)&lt;&gt;SIGN(INDEX(Matches!$G$2:$G$201,MATCH($A1918&amp;"-4",Matches!$J$2:$J$201,0))-INDEX(Matches!$H$2:$H$201,MATCH($A1918&amp;"-4",Matches!$J$2:$J$201,0))),0,IF(J1918-K1918=INDEX(Matches!$G$2:$G$201,MATCH($A1918&amp;"-4",Matches!$J$2:$J$201,0))-INDEX(Matches!$H$2:$H$201,MATCH($A1918&amp;"-4",Matches!$J$2:$J$201,0)),3,2))))),""))</f>
        <v/>
      </c>
      <c r="AB1918" s="12" t="str">
        <f aca="false">IF(OR($B1918="",L1918="",M1918=""),"",IFERROR(IF(OR(INDEX(Matches!$I$2:$I$201,MATCH($A1918&amp;"-5",Matches!$J$2:$J$201,0))="Void",INDEX(Matches!$G$2:$G$201,MATCH($A1918&amp;"-5",Matches!$J$2:$J$201,0))="",INDEX(Matches!$H$2:$H$201,MATCH($A1918&amp;"-5",Matches!$J$2:$J$201,0))=""),"",IF(AND($C1918&lt;&gt;"",INDEX(Matches!$F$2:$F$201,MATCH($A1918&amp;"-5",Matches!$J$2:$J$201,0))&lt;&gt;"",$C1918&gt;=INDEX(Matches!$F$2:$F$201,MATCH($A1918&amp;"-5",Matches!$J$2:$J$201,0))),"",IF(AND(L1918=INDEX(Matches!$G$2:$G$201,MATCH($A1918&amp;"-5",Matches!$J$2:$J$201,0)),M1918=INDEX(Matches!$H$2:$H$201,MATCH($A1918&amp;"-5",Matches!$J$2:$J$201,0))),5,IF(SIGN(L1918-M1918)&lt;&gt;SIGN(INDEX(Matches!$G$2:$G$201,MATCH($A1918&amp;"-5",Matches!$J$2:$J$201,0))-INDEX(Matches!$H$2:$H$201,MATCH($A1918&amp;"-5",Matches!$J$2:$J$201,0))),0,IF(L1918-M1918=INDEX(Matches!$G$2:$G$201,MATCH($A1918&amp;"-5",Matches!$J$2:$J$201,0))-INDEX(Matches!$H$2:$H$201,MATCH($A1918&amp;"-5",Matches!$J$2:$J$201,0)),3,2))))),""))</f>
        <v/>
      </c>
      <c r="AC1918" s="12" t="str">
        <f aca="false">IF(OR($B1918="",N1918="",O1918=""),"",IFERROR(IF(OR(INDEX(Matches!$I$2:$I$201,MATCH($A1918&amp;"-6",Matches!$J$2:$J$201,0))="Void",INDEX(Matches!$G$2:$G$201,MATCH($A1918&amp;"-6",Matches!$J$2:$J$201,0))="",INDEX(Matches!$H$2:$H$201,MATCH($A1918&amp;"-6",Matches!$J$2:$J$201,0))=""),"",IF(AND($C1918&lt;&gt;"",INDEX(Matches!$F$2:$F$201,MATCH($A1918&amp;"-6",Matches!$J$2:$J$201,0))&lt;&gt;"",$C1918&gt;=INDEX(Matches!$F$2:$F$201,MATCH($A1918&amp;"-6",Matches!$J$2:$J$201,0))),"",IF(AND(N1918=INDEX(Matches!$G$2:$G$201,MATCH($A1918&amp;"-6",Matches!$J$2:$J$201,0)),O1918=INDEX(Matches!$H$2:$H$201,MATCH($A1918&amp;"-6",Matches!$J$2:$J$201,0))),5,IF(SIGN(N1918-O1918)&lt;&gt;SIGN(INDEX(Matches!$G$2:$G$201,MATCH($A1918&amp;"-6",Matches!$J$2:$J$201,0))-INDEX(Matches!$H$2:$H$201,MATCH($A1918&amp;"-6",Matches!$J$2:$J$201,0))),0,IF(N1918-O1918=INDEX(Matches!$G$2:$G$201,MATCH($A1918&amp;"-6",Matches!$J$2:$J$201,0))-INDEX(Matches!$H$2:$H$201,MATCH($A1918&amp;"-6",Matches!$J$2:$J$201,0)),3,2))))),""))</f>
        <v/>
      </c>
      <c r="AD1918" s="12" t="str">
        <f aca="false">IF(OR($B1918="",P1918="",Q1918=""),"",IFERROR(IF(OR(INDEX(Matches!$I$2:$I$201,MATCH($A1918&amp;"-7",Matches!$J$2:$J$201,0))="Void",INDEX(Matches!$G$2:$G$201,MATCH($A1918&amp;"-7",Matches!$J$2:$J$201,0))="",INDEX(Matches!$H$2:$H$201,MATCH($A1918&amp;"-7",Matches!$J$2:$J$201,0))=""),"",IF(AND($C1918&lt;&gt;"",INDEX(Matches!$F$2:$F$201,MATCH($A1918&amp;"-7",Matches!$J$2:$J$201,0))&lt;&gt;"",$C1918&gt;=INDEX(Matches!$F$2:$F$201,MATCH($A1918&amp;"-7",Matches!$J$2:$J$201,0))),"",IF(AND(P1918=INDEX(Matches!$G$2:$G$201,MATCH($A1918&amp;"-7",Matches!$J$2:$J$201,0)),Q1918=INDEX(Matches!$H$2:$H$201,MATCH($A1918&amp;"-7",Matches!$J$2:$J$201,0))),5,IF(SIGN(P1918-Q1918)&lt;&gt;SIGN(INDEX(Matches!$G$2:$G$201,MATCH($A1918&amp;"-7",Matches!$J$2:$J$201,0))-INDEX(Matches!$H$2:$H$201,MATCH($A1918&amp;"-7",Matches!$J$2:$J$201,0))),0,IF(P1918-Q1918=INDEX(Matches!$G$2:$G$201,MATCH($A1918&amp;"-7",Matches!$J$2:$J$201,0))-INDEX(Matches!$H$2:$H$201,MATCH($A1918&amp;"-7",Matches!$J$2:$J$201,0)),3,2))))),""))</f>
        <v/>
      </c>
      <c r="AE1918" s="12" t="str">
        <f aca="false">IF(OR($B1918="",R1918="",S1918=""),"",IFERROR(IF(OR(INDEX(Matches!$I$2:$I$201,MATCH($A1918&amp;"-8",Matches!$J$2:$J$201,0))="Void",INDEX(Matches!$G$2:$G$201,MATCH($A1918&amp;"-8",Matches!$J$2:$J$201,0))="",INDEX(Matches!$H$2:$H$201,MATCH($A1918&amp;"-8",Matches!$J$2:$J$201,0))=""),"",IF(AND($C1918&lt;&gt;"",INDEX(Matches!$F$2:$F$201,MATCH($A1918&amp;"-8",Matches!$J$2:$J$201,0))&lt;&gt;"",$C1918&gt;=INDEX(Matches!$F$2:$F$201,MATCH($A1918&amp;"-8",Matches!$J$2:$J$201,0))),"",IF(AND(R1918=INDEX(Matches!$G$2:$G$201,MATCH($A1918&amp;"-8",Matches!$J$2:$J$201,0)),S1918=INDEX(Matches!$H$2:$H$201,MATCH($A1918&amp;"-8",Matches!$J$2:$J$201,0))),5,IF(SIGN(R1918-S1918)&lt;&gt;SIGN(INDEX(Matches!$G$2:$G$201,MATCH($A1918&amp;"-8",Matches!$J$2:$J$201,0))-INDEX(Matches!$H$2:$H$201,MATCH($A1918&amp;"-8",Matches!$J$2:$J$201,0))),0,IF(R1918-S1918=INDEX(Matches!$G$2:$G$201,MATCH($A1918&amp;"-8",Matches!$J$2:$J$201,0))-INDEX(Matches!$H$2:$H$201,MATCH($A1918&amp;"-8",Matches!$J$2:$J$201,0)),3,2))))),""))</f>
        <v/>
      </c>
      <c r="AF1918" s="12" t="str">
        <f aca="false">IF(OR($B1918="",T1918="",U1918=""),"",IFERROR(IF(OR(INDEX(Matches!$I$2:$I$201,MATCH($A1918&amp;"-9",Matches!$J$2:$J$201,0))="Void",INDEX(Matches!$G$2:$G$201,MATCH($A1918&amp;"-9",Matches!$J$2:$J$201,0))="",INDEX(Matches!$H$2:$H$201,MATCH($A1918&amp;"-9",Matches!$J$2:$J$201,0))=""),"",IF(AND($C1918&lt;&gt;"",INDEX(Matches!$F$2:$F$201,MATCH($A1918&amp;"-9",Matches!$J$2:$J$201,0))&lt;&gt;"",$C1918&gt;=INDEX(Matches!$F$2:$F$201,MATCH($A1918&amp;"-9",Matches!$J$2:$J$201,0))),"",IF(AND(T1918=INDEX(Matches!$G$2:$G$201,MATCH($A1918&amp;"-9",Matches!$J$2:$J$201,0)),U1918=INDEX(Matches!$H$2:$H$201,MATCH($A1918&amp;"-9",Matches!$J$2:$J$201,0))),5,IF(SIGN(T1918-U1918)&lt;&gt;SIGN(INDEX(Matches!$G$2:$G$201,MATCH($A1918&amp;"-9",Matches!$J$2:$J$201,0))-INDEX(Matches!$H$2:$H$201,MATCH($A1918&amp;"-9",Matches!$J$2:$J$201,0))),0,IF(T1918-U1918=INDEX(Matches!$G$2:$G$201,MATCH($A1918&amp;"-9",Matches!$J$2:$J$201,0))-INDEX(Matches!$H$2:$H$201,MATCH($A1918&amp;"-9",Matches!$J$2:$J$201,0)),3,2))))),""))</f>
        <v/>
      </c>
      <c r="AG1918" s="12" t="str">
        <f aca="false">IF(OR($B1918="",V1918="",W1918=""),"",IFERROR(IF(OR(INDEX(Matches!$I$2:$I$201,MATCH($A1918&amp;"-10",Matches!$J$2:$J$201,0))="Void",INDEX(Matches!$G$2:$G$201,MATCH($A1918&amp;"-10",Matches!$J$2:$J$201,0))="",INDEX(Matches!$H$2:$H$201,MATCH($A1918&amp;"-10",Matches!$J$2:$J$201,0))=""),"",IF(AND($C1918&lt;&gt;"",INDEX(Matches!$F$2:$F$201,MATCH($A1918&amp;"-10",Matches!$J$2:$J$201,0))&lt;&gt;"",$C1918&gt;=INDEX(Matches!$F$2:$F$201,MATCH($A1918&amp;"-10",Matches!$J$2:$J$201,0))),"",IF(AND(V1918=INDEX(Matches!$G$2:$G$201,MATCH($A1918&amp;"-10",Matches!$J$2:$J$201,0)),W1918=INDEX(Matches!$H$2:$H$201,MATCH($A1918&amp;"-10",Matches!$J$2:$J$201,0))),5,IF(SIGN(V1918-W1918)&lt;&gt;SIGN(INDEX(Matches!$G$2:$G$201,MATCH($A1918&amp;"-10",Matches!$J$2:$J$201,0))-INDEX(Matches!$H$2:$H$201,MATCH($A1918&amp;"-10",Matches!$J$2:$J$201,0))),0,IF(V1918-W1918=INDEX(Matches!$G$2:$G$201,MATCH($A1918&amp;"-10",Matches!$J$2:$J$201,0))-INDEX(Matches!$H$2:$H$201,MATCH($A1918&amp;"-10",Matches!$J$2:$J$201,0)),3,2))))),""))</f>
        <v/>
      </c>
      <c r="AH1918" s="13" t="str">
        <f aca="false">IF($B1918="","",SUM(X1918:AG1918))</f>
        <v/>
      </c>
      <c r="AI1918" s="12" t="str">
        <f aca="false">IF($B1918="","",COUNTIF(X1918:AG1918,5))</f>
        <v/>
      </c>
      <c r="AJ1918" s="12" t="str">
        <f aca="false">IF($B1918="","",COUNTIF(X1918:AG1918,"&gt;=2"))</f>
        <v/>
      </c>
      <c r="AK1918" s="12" t="str">
        <f aca="false">IF($B1918="","",COUNT(X1918:AG1918))</f>
        <v/>
      </c>
    </row>
    <row r="1919" customFormat="false" ht="15" hidden="false" customHeight="false" outlineLevel="0" collapsed="false">
      <c r="A1919" s="7"/>
      <c r="B1919" s="7"/>
      <c r="C1919" s="11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12" t="str">
        <f aca="false">IF(OR($B1919="",D1919="",E1919=""),"",IFERROR(IF(OR(INDEX(Matches!$I$2:$I$201,MATCH($A1919&amp;"-1",Matches!$J$2:$J$201,0))="Void",INDEX(Matches!$G$2:$G$201,MATCH($A1919&amp;"-1",Matches!$J$2:$J$201,0))="",INDEX(Matches!$H$2:$H$201,MATCH($A1919&amp;"-1",Matches!$J$2:$J$201,0))=""),"",IF(AND($C1919&lt;&gt;"",INDEX(Matches!$F$2:$F$201,MATCH($A1919&amp;"-1",Matches!$J$2:$J$201,0))&lt;&gt;"",$C1919&gt;=INDEX(Matches!$F$2:$F$201,MATCH($A1919&amp;"-1",Matches!$J$2:$J$201,0))),"",IF(AND(D1919=INDEX(Matches!$G$2:$G$201,MATCH($A1919&amp;"-1",Matches!$J$2:$J$201,0)),E1919=INDEX(Matches!$H$2:$H$201,MATCH($A1919&amp;"-1",Matches!$J$2:$J$201,0))),5,IF(SIGN(D1919-E1919)&lt;&gt;SIGN(INDEX(Matches!$G$2:$G$201,MATCH($A1919&amp;"-1",Matches!$J$2:$J$201,0))-INDEX(Matches!$H$2:$H$201,MATCH($A1919&amp;"-1",Matches!$J$2:$J$201,0))),0,IF(D1919-E1919=INDEX(Matches!$G$2:$G$201,MATCH($A1919&amp;"-1",Matches!$J$2:$J$201,0))-INDEX(Matches!$H$2:$H$201,MATCH($A1919&amp;"-1",Matches!$J$2:$J$201,0)),3,2))))),""))</f>
        <v/>
      </c>
      <c r="Y1919" s="12" t="str">
        <f aca="false">IF(OR($B1919="",F1919="",G1919=""),"",IFERROR(IF(OR(INDEX(Matches!$I$2:$I$201,MATCH($A1919&amp;"-2",Matches!$J$2:$J$201,0))="Void",INDEX(Matches!$G$2:$G$201,MATCH($A1919&amp;"-2",Matches!$J$2:$J$201,0))="",INDEX(Matches!$H$2:$H$201,MATCH($A1919&amp;"-2",Matches!$J$2:$J$201,0))=""),"",IF(AND($C1919&lt;&gt;"",INDEX(Matches!$F$2:$F$201,MATCH($A1919&amp;"-2",Matches!$J$2:$J$201,0))&lt;&gt;"",$C1919&gt;=INDEX(Matches!$F$2:$F$201,MATCH($A1919&amp;"-2",Matches!$J$2:$J$201,0))),"",IF(AND(F1919=INDEX(Matches!$G$2:$G$201,MATCH($A1919&amp;"-2",Matches!$J$2:$J$201,0)),G1919=INDEX(Matches!$H$2:$H$201,MATCH($A1919&amp;"-2",Matches!$J$2:$J$201,0))),5,IF(SIGN(F1919-G1919)&lt;&gt;SIGN(INDEX(Matches!$G$2:$G$201,MATCH($A1919&amp;"-2",Matches!$J$2:$J$201,0))-INDEX(Matches!$H$2:$H$201,MATCH($A1919&amp;"-2",Matches!$J$2:$J$201,0))),0,IF(F1919-G1919=INDEX(Matches!$G$2:$G$201,MATCH($A1919&amp;"-2",Matches!$J$2:$J$201,0))-INDEX(Matches!$H$2:$H$201,MATCH($A1919&amp;"-2",Matches!$J$2:$J$201,0)),3,2))))),""))</f>
        <v/>
      </c>
      <c r="Z1919" s="12" t="str">
        <f aca="false">IF(OR($B1919="",H1919="",I1919=""),"",IFERROR(IF(OR(INDEX(Matches!$I$2:$I$201,MATCH($A1919&amp;"-3",Matches!$J$2:$J$201,0))="Void",INDEX(Matches!$G$2:$G$201,MATCH($A1919&amp;"-3",Matches!$J$2:$J$201,0))="",INDEX(Matches!$H$2:$H$201,MATCH($A1919&amp;"-3",Matches!$J$2:$J$201,0))=""),"",IF(AND($C1919&lt;&gt;"",INDEX(Matches!$F$2:$F$201,MATCH($A1919&amp;"-3",Matches!$J$2:$J$201,0))&lt;&gt;"",$C1919&gt;=INDEX(Matches!$F$2:$F$201,MATCH($A1919&amp;"-3",Matches!$J$2:$J$201,0))),"",IF(AND(H1919=INDEX(Matches!$G$2:$G$201,MATCH($A1919&amp;"-3",Matches!$J$2:$J$201,0)),I1919=INDEX(Matches!$H$2:$H$201,MATCH($A1919&amp;"-3",Matches!$J$2:$J$201,0))),5,IF(SIGN(H1919-I1919)&lt;&gt;SIGN(INDEX(Matches!$G$2:$G$201,MATCH($A1919&amp;"-3",Matches!$J$2:$J$201,0))-INDEX(Matches!$H$2:$H$201,MATCH($A1919&amp;"-3",Matches!$J$2:$J$201,0))),0,IF(H1919-I1919=INDEX(Matches!$G$2:$G$201,MATCH($A1919&amp;"-3",Matches!$J$2:$J$201,0))-INDEX(Matches!$H$2:$H$201,MATCH($A1919&amp;"-3",Matches!$J$2:$J$201,0)),3,2))))),""))</f>
        <v/>
      </c>
      <c r="AA1919" s="12" t="str">
        <f aca="false">IF(OR($B1919="",J1919="",K1919=""),"",IFERROR(IF(OR(INDEX(Matches!$I$2:$I$201,MATCH($A1919&amp;"-4",Matches!$J$2:$J$201,0))="Void",INDEX(Matches!$G$2:$G$201,MATCH($A1919&amp;"-4",Matches!$J$2:$J$201,0))="",INDEX(Matches!$H$2:$H$201,MATCH($A1919&amp;"-4",Matches!$J$2:$J$201,0))=""),"",IF(AND($C1919&lt;&gt;"",INDEX(Matches!$F$2:$F$201,MATCH($A1919&amp;"-4",Matches!$J$2:$J$201,0))&lt;&gt;"",$C1919&gt;=INDEX(Matches!$F$2:$F$201,MATCH($A1919&amp;"-4",Matches!$J$2:$J$201,0))),"",IF(AND(J1919=INDEX(Matches!$G$2:$G$201,MATCH($A1919&amp;"-4",Matches!$J$2:$J$201,0)),K1919=INDEX(Matches!$H$2:$H$201,MATCH($A1919&amp;"-4",Matches!$J$2:$J$201,0))),5,IF(SIGN(J1919-K1919)&lt;&gt;SIGN(INDEX(Matches!$G$2:$G$201,MATCH($A1919&amp;"-4",Matches!$J$2:$J$201,0))-INDEX(Matches!$H$2:$H$201,MATCH($A1919&amp;"-4",Matches!$J$2:$J$201,0))),0,IF(J1919-K1919=INDEX(Matches!$G$2:$G$201,MATCH($A1919&amp;"-4",Matches!$J$2:$J$201,0))-INDEX(Matches!$H$2:$H$201,MATCH($A1919&amp;"-4",Matches!$J$2:$J$201,0)),3,2))))),""))</f>
        <v/>
      </c>
      <c r="AB1919" s="12" t="str">
        <f aca="false">IF(OR($B1919="",L1919="",M1919=""),"",IFERROR(IF(OR(INDEX(Matches!$I$2:$I$201,MATCH($A1919&amp;"-5",Matches!$J$2:$J$201,0))="Void",INDEX(Matches!$G$2:$G$201,MATCH($A1919&amp;"-5",Matches!$J$2:$J$201,0))="",INDEX(Matches!$H$2:$H$201,MATCH($A1919&amp;"-5",Matches!$J$2:$J$201,0))=""),"",IF(AND($C1919&lt;&gt;"",INDEX(Matches!$F$2:$F$201,MATCH($A1919&amp;"-5",Matches!$J$2:$J$201,0))&lt;&gt;"",$C1919&gt;=INDEX(Matches!$F$2:$F$201,MATCH($A1919&amp;"-5",Matches!$J$2:$J$201,0))),"",IF(AND(L1919=INDEX(Matches!$G$2:$G$201,MATCH($A1919&amp;"-5",Matches!$J$2:$J$201,0)),M1919=INDEX(Matches!$H$2:$H$201,MATCH($A1919&amp;"-5",Matches!$J$2:$J$201,0))),5,IF(SIGN(L1919-M1919)&lt;&gt;SIGN(INDEX(Matches!$G$2:$G$201,MATCH($A1919&amp;"-5",Matches!$J$2:$J$201,0))-INDEX(Matches!$H$2:$H$201,MATCH($A1919&amp;"-5",Matches!$J$2:$J$201,0))),0,IF(L1919-M1919=INDEX(Matches!$G$2:$G$201,MATCH($A1919&amp;"-5",Matches!$J$2:$J$201,0))-INDEX(Matches!$H$2:$H$201,MATCH($A1919&amp;"-5",Matches!$J$2:$J$201,0)),3,2))))),""))</f>
        <v/>
      </c>
      <c r="AC1919" s="12" t="str">
        <f aca="false">IF(OR($B1919="",N1919="",O1919=""),"",IFERROR(IF(OR(INDEX(Matches!$I$2:$I$201,MATCH($A1919&amp;"-6",Matches!$J$2:$J$201,0))="Void",INDEX(Matches!$G$2:$G$201,MATCH($A1919&amp;"-6",Matches!$J$2:$J$201,0))="",INDEX(Matches!$H$2:$H$201,MATCH($A1919&amp;"-6",Matches!$J$2:$J$201,0))=""),"",IF(AND($C1919&lt;&gt;"",INDEX(Matches!$F$2:$F$201,MATCH($A1919&amp;"-6",Matches!$J$2:$J$201,0))&lt;&gt;"",$C1919&gt;=INDEX(Matches!$F$2:$F$201,MATCH($A1919&amp;"-6",Matches!$J$2:$J$201,0))),"",IF(AND(N1919=INDEX(Matches!$G$2:$G$201,MATCH($A1919&amp;"-6",Matches!$J$2:$J$201,0)),O1919=INDEX(Matches!$H$2:$H$201,MATCH($A1919&amp;"-6",Matches!$J$2:$J$201,0))),5,IF(SIGN(N1919-O1919)&lt;&gt;SIGN(INDEX(Matches!$G$2:$G$201,MATCH($A1919&amp;"-6",Matches!$J$2:$J$201,0))-INDEX(Matches!$H$2:$H$201,MATCH($A1919&amp;"-6",Matches!$J$2:$J$201,0))),0,IF(N1919-O1919=INDEX(Matches!$G$2:$G$201,MATCH($A1919&amp;"-6",Matches!$J$2:$J$201,0))-INDEX(Matches!$H$2:$H$201,MATCH($A1919&amp;"-6",Matches!$J$2:$J$201,0)),3,2))))),""))</f>
        <v/>
      </c>
      <c r="AD1919" s="12" t="str">
        <f aca="false">IF(OR($B1919="",P1919="",Q1919=""),"",IFERROR(IF(OR(INDEX(Matches!$I$2:$I$201,MATCH($A1919&amp;"-7",Matches!$J$2:$J$201,0))="Void",INDEX(Matches!$G$2:$G$201,MATCH($A1919&amp;"-7",Matches!$J$2:$J$201,0))="",INDEX(Matches!$H$2:$H$201,MATCH($A1919&amp;"-7",Matches!$J$2:$J$201,0))=""),"",IF(AND($C1919&lt;&gt;"",INDEX(Matches!$F$2:$F$201,MATCH($A1919&amp;"-7",Matches!$J$2:$J$201,0))&lt;&gt;"",$C1919&gt;=INDEX(Matches!$F$2:$F$201,MATCH($A1919&amp;"-7",Matches!$J$2:$J$201,0))),"",IF(AND(P1919=INDEX(Matches!$G$2:$G$201,MATCH($A1919&amp;"-7",Matches!$J$2:$J$201,0)),Q1919=INDEX(Matches!$H$2:$H$201,MATCH($A1919&amp;"-7",Matches!$J$2:$J$201,0))),5,IF(SIGN(P1919-Q1919)&lt;&gt;SIGN(INDEX(Matches!$G$2:$G$201,MATCH($A1919&amp;"-7",Matches!$J$2:$J$201,0))-INDEX(Matches!$H$2:$H$201,MATCH($A1919&amp;"-7",Matches!$J$2:$J$201,0))),0,IF(P1919-Q1919=INDEX(Matches!$G$2:$G$201,MATCH($A1919&amp;"-7",Matches!$J$2:$J$201,0))-INDEX(Matches!$H$2:$H$201,MATCH($A1919&amp;"-7",Matches!$J$2:$J$201,0)),3,2))))),""))</f>
        <v/>
      </c>
      <c r="AE1919" s="12" t="str">
        <f aca="false">IF(OR($B1919="",R1919="",S1919=""),"",IFERROR(IF(OR(INDEX(Matches!$I$2:$I$201,MATCH($A1919&amp;"-8",Matches!$J$2:$J$201,0))="Void",INDEX(Matches!$G$2:$G$201,MATCH($A1919&amp;"-8",Matches!$J$2:$J$201,0))="",INDEX(Matches!$H$2:$H$201,MATCH($A1919&amp;"-8",Matches!$J$2:$J$201,0))=""),"",IF(AND($C1919&lt;&gt;"",INDEX(Matches!$F$2:$F$201,MATCH($A1919&amp;"-8",Matches!$J$2:$J$201,0))&lt;&gt;"",$C1919&gt;=INDEX(Matches!$F$2:$F$201,MATCH($A1919&amp;"-8",Matches!$J$2:$J$201,0))),"",IF(AND(R1919=INDEX(Matches!$G$2:$G$201,MATCH($A1919&amp;"-8",Matches!$J$2:$J$201,0)),S1919=INDEX(Matches!$H$2:$H$201,MATCH($A1919&amp;"-8",Matches!$J$2:$J$201,0))),5,IF(SIGN(R1919-S1919)&lt;&gt;SIGN(INDEX(Matches!$G$2:$G$201,MATCH($A1919&amp;"-8",Matches!$J$2:$J$201,0))-INDEX(Matches!$H$2:$H$201,MATCH($A1919&amp;"-8",Matches!$J$2:$J$201,0))),0,IF(R1919-S1919=INDEX(Matches!$G$2:$G$201,MATCH($A1919&amp;"-8",Matches!$J$2:$J$201,0))-INDEX(Matches!$H$2:$H$201,MATCH($A1919&amp;"-8",Matches!$J$2:$J$201,0)),3,2))))),""))</f>
        <v/>
      </c>
      <c r="AF1919" s="12" t="str">
        <f aca="false">IF(OR($B1919="",T1919="",U1919=""),"",IFERROR(IF(OR(INDEX(Matches!$I$2:$I$201,MATCH($A1919&amp;"-9",Matches!$J$2:$J$201,0))="Void",INDEX(Matches!$G$2:$G$201,MATCH($A1919&amp;"-9",Matches!$J$2:$J$201,0))="",INDEX(Matches!$H$2:$H$201,MATCH($A1919&amp;"-9",Matches!$J$2:$J$201,0))=""),"",IF(AND($C1919&lt;&gt;"",INDEX(Matches!$F$2:$F$201,MATCH($A1919&amp;"-9",Matches!$J$2:$J$201,0))&lt;&gt;"",$C1919&gt;=INDEX(Matches!$F$2:$F$201,MATCH($A1919&amp;"-9",Matches!$J$2:$J$201,0))),"",IF(AND(T1919=INDEX(Matches!$G$2:$G$201,MATCH($A1919&amp;"-9",Matches!$J$2:$J$201,0)),U1919=INDEX(Matches!$H$2:$H$201,MATCH($A1919&amp;"-9",Matches!$J$2:$J$201,0))),5,IF(SIGN(T1919-U1919)&lt;&gt;SIGN(INDEX(Matches!$G$2:$G$201,MATCH($A1919&amp;"-9",Matches!$J$2:$J$201,0))-INDEX(Matches!$H$2:$H$201,MATCH($A1919&amp;"-9",Matches!$J$2:$J$201,0))),0,IF(T1919-U1919=INDEX(Matches!$G$2:$G$201,MATCH($A1919&amp;"-9",Matches!$J$2:$J$201,0))-INDEX(Matches!$H$2:$H$201,MATCH($A1919&amp;"-9",Matches!$J$2:$J$201,0)),3,2))))),""))</f>
        <v/>
      </c>
      <c r="AG1919" s="12" t="str">
        <f aca="false">IF(OR($B1919="",V1919="",W1919=""),"",IFERROR(IF(OR(INDEX(Matches!$I$2:$I$201,MATCH($A1919&amp;"-10",Matches!$J$2:$J$201,0))="Void",INDEX(Matches!$G$2:$G$201,MATCH($A1919&amp;"-10",Matches!$J$2:$J$201,0))="",INDEX(Matches!$H$2:$H$201,MATCH($A1919&amp;"-10",Matches!$J$2:$J$201,0))=""),"",IF(AND($C1919&lt;&gt;"",INDEX(Matches!$F$2:$F$201,MATCH($A1919&amp;"-10",Matches!$J$2:$J$201,0))&lt;&gt;"",$C1919&gt;=INDEX(Matches!$F$2:$F$201,MATCH($A1919&amp;"-10",Matches!$J$2:$J$201,0))),"",IF(AND(V1919=INDEX(Matches!$G$2:$G$201,MATCH($A1919&amp;"-10",Matches!$J$2:$J$201,0)),W1919=INDEX(Matches!$H$2:$H$201,MATCH($A1919&amp;"-10",Matches!$J$2:$J$201,0))),5,IF(SIGN(V1919-W1919)&lt;&gt;SIGN(INDEX(Matches!$G$2:$G$201,MATCH($A1919&amp;"-10",Matches!$J$2:$J$201,0))-INDEX(Matches!$H$2:$H$201,MATCH($A1919&amp;"-10",Matches!$J$2:$J$201,0))),0,IF(V1919-W1919=INDEX(Matches!$G$2:$G$201,MATCH($A1919&amp;"-10",Matches!$J$2:$J$201,0))-INDEX(Matches!$H$2:$H$201,MATCH($A1919&amp;"-10",Matches!$J$2:$J$201,0)),3,2))))),""))</f>
        <v/>
      </c>
      <c r="AH1919" s="13" t="str">
        <f aca="false">IF($B1919="","",SUM(X1919:AG1919))</f>
        <v/>
      </c>
      <c r="AI1919" s="12" t="str">
        <f aca="false">IF($B1919="","",COUNTIF(X1919:AG1919,5))</f>
        <v/>
      </c>
      <c r="AJ1919" s="12" t="str">
        <f aca="false">IF($B1919="","",COUNTIF(X1919:AG1919,"&gt;=2"))</f>
        <v/>
      </c>
      <c r="AK1919" s="12" t="str">
        <f aca="false">IF($B1919="","",COUNT(X1919:AG1919))</f>
        <v/>
      </c>
    </row>
    <row r="1920" customFormat="false" ht="15" hidden="false" customHeight="false" outlineLevel="0" collapsed="false">
      <c r="A1920" s="7"/>
      <c r="B1920" s="7"/>
      <c r="C1920" s="11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12" t="str">
        <f aca="false">IF(OR($B1920="",D1920="",E1920=""),"",IFERROR(IF(OR(INDEX(Matches!$I$2:$I$201,MATCH($A1920&amp;"-1",Matches!$J$2:$J$201,0))="Void",INDEX(Matches!$G$2:$G$201,MATCH($A1920&amp;"-1",Matches!$J$2:$J$201,0))="",INDEX(Matches!$H$2:$H$201,MATCH($A1920&amp;"-1",Matches!$J$2:$J$201,0))=""),"",IF(AND($C1920&lt;&gt;"",INDEX(Matches!$F$2:$F$201,MATCH($A1920&amp;"-1",Matches!$J$2:$J$201,0))&lt;&gt;"",$C1920&gt;=INDEX(Matches!$F$2:$F$201,MATCH($A1920&amp;"-1",Matches!$J$2:$J$201,0))),"",IF(AND(D1920=INDEX(Matches!$G$2:$G$201,MATCH($A1920&amp;"-1",Matches!$J$2:$J$201,0)),E1920=INDEX(Matches!$H$2:$H$201,MATCH($A1920&amp;"-1",Matches!$J$2:$J$201,0))),5,IF(SIGN(D1920-E1920)&lt;&gt;SIGN(INDEX(Matches!$G$2:$G$201,MATCH($A1920&amp;"-1",Matches!$J$2:$J$201,0))-INDEX(Matches!$H$2:$H$201,MATCH($A1920&amp;"-1",Matches!$J$2:$J$201,0))),0,IF(D1920-E1920=INDEX(Matches!$G$2:$G$201,MATCH($A1920&amp;"-1",Matches!$J$2:$J$201,0))-INDEX(Matches!$H$2:$H$201,MATCH($A1920&amp;"-1",Matches!$J$2:$J$201,0)),3,2))))),""))</f>
        <v/>
      </c>
      <c r="Y1920" s="12" t="str">
        <f aca="false">IF(OR($B1920="",F1920="",G1920=""),"",IFERROR(IF(OR(INDEX(Matches!$I$2:$I$201,MATCH($A1920&amp;"-2",Matches!$J$2:$J$201,0))="Void",INDEX(Matches!$G$2:$G$201,MATCH($A1920&amp;"-2",Matches!$J$2:$J$201,0))="",INDEX(Matches!$H$2:$H$201,MATCH($A1920&amp;"-2",Matches!$J$2:$J$201,0))=""),"",IF(AND($C1920&lt;&gt;"",INDEX(Matches!$F$2:$F$201,MATCH($A1920&amp;"-2",Matches!$J$2:$J$201,0))&lt;&gt;"",$C1920&gt;=INDEX(Matches!$F$2:$F$201,MATCH($A1920&amp;"-2",Matches!$J$2:$J$201,0))),"",IF(AND(F1920=INDEX(Matches!$G$2:$G$201,MATCH($A1920&amp;"-2",Matches!$J$2:$J$201,0)),G1920=INDEX(Matches!$H$2:$H$201,MATCH($A1920&amp;"-2",Matches!$J$2:$J$201,0))),5,IF(SIGN(F1920-G1920)&lt;&gt;SIGN(INDEX(Matches!$G$2:$G$201,MATCH($A1920&amp;"-2",Matches!$J$2:$J$201,0))-INDEX(Matches!$H$2:$H$201,MATCH($A1920&amp;"-2",Matches!$J$2:$J$201,0))),0,IF(F1920-G1920=INDEX(Matches!$G$2:$G$201,MATCH($A1920&amp;"-2",Matches!$J$2:$J$201,0))-INDEX(Matches!$H$2:$H$201,MATCH($A1920&amp;"-2",Matches!$J$2:$J$201,0)),3,2))))),""))</f>
        <v/>
      </c>
      <c r="Z1920" s="12" t="str">
        <f aca="false">IF(OR($B1920="",H1920="",I1920=""),"",IFERROR(IF(OR(INDEX(Matches!$I$2:$I$201,MATCH($A1920&amp;"-3",Matches!$J$2:$J$201,0))="Void",INDEX(Matches!$G$2:$G$201,MATCH($A1920&amp;"-3",Matches!$J$2:$J$201,0))="",INDEX(Matches!$H$2:$H$201,MATCH($A1920&amp;"-3",Matches!$J$2:$J$201,0))=""),"",IF(AND($C1920&lt;&gt;"",INDEX(Matches!$F$2:$F$201,MATCH($A1920&amp;"-3",Matches!$J$2:$J$201,0))&lt;&gt;"",$C1920&gt;=INDEX(Matches!$F$2:$F$201,MATCH($A1920&amp;"-3",Matches!$J$2:$J$201,0))),"",IF(AND(H1920=INDEX(Matches!$G$2:$G$201,MATCH($A1920&amp;"-3",Matches!$J$2:$J$201,0)),I1920=INDEX(Matches!$H$2:$H$201,MATCH($A1920&amp;"-3",Matches!$J$2:$J$201,0))),5,IF(SIGN(H1920-I1920)&lt;&gt;SIGN(INDEX(Matches!$G$2:$G$201,MATCH($A1920&amp;"-3",Matches!$J$2:$J$201,0))-INDEX(Matches!$H$2:$H$201,MATCH($A1920&amp;"-3",Matches!$J$2:$J$201,0))),0,IF(H1920-I1920=INDEX(Matches!$G$2:$G$201,MATCH($A1920&amp;"-3",Matches!$J$2:$J$201,0))-INDEX(Matches!$H$2:$H$201,MATCH($A1920&amp;"-3",Matches!$J$2:$J$201,0)),3,2))))),""))</f>
        <v/>
      </c>
      <c r="AA1920" s="12" t="str">
        <f aca="false">IF(OR($B1920="",J1920="",K1920=""),"",IFERROR(IF(OR(INDEX(Matches!$I$2:$I$201,MATCH($A1920&amp;"-4",Matches!$J$2:$J$201,0))="Void",INDEX(Matches!$G$2:$G$201,MATCH($A1920&amp;"-4",Matches!$J$2:$J$201,0))="",INDEX(Matches!$H$2:$H$201,MATCH($A1920&amp;"-4",Matches!$J$2:$J$201,0))=""),"",IF(AND($C1920&lt;&gt;"",INDEX(Matches!$F$2:$F$201,MATCH($A1920&amp;"-4",Matches!$J$2:$J$201,0))&lt;&gt;"",$C1920&gt;=INDEX(Matches!$F$2:$F$201,MATCH($A1920&amp;"-4",Matches!$J$2:$J$201,0))),"",IF(AND(J1920=INDEX(Matches!$G$2:$G$201,MATCH($A1920&amp;"-4",Matches!$J$2:$J$201,0)),K1920=INDEX(Matches!$H$2:$H$201,MATCH($A1920&amp;"-4",Matches!$J$2:$J$201,0))),5,IF(SIGN(J1920-K1920)&lt;&gt;SIGN(INDEX(Matches!$G$2:$G$201,MATCH($A1920&amp;"-4",Matches!$J$2:$J$201,0))-INDEX(Matches!$H$2:$H$201,MATCH($A1920&amp;"-4",Matches!$J$2:$J$201,0))),0,IF(J1920-K1920=INDEX(Matches!$G$2:$G$201,MATCH($A1920&amp;"-4",Matches!$J$2:$J$201,0))-INDEX(Matches!$H$2:$H$201,MATCH($A1920&amp;"-4",Matches!$J$2:$J$201,0)),3,2))))),""))</f>
        <v/>
      </c>
      <c r="AB1920" s="12" t="str">
        <f aca="false">IF(OR($B1920="",L1920="",M1920=""),"",IFERROR(IF(OR(INDEX(Matches!$I$2:$I$201,MATCH($A1920&amp;"-5",Matches!$J$2:$J$201,0))="Void",INDEX(Matches!$G$2:$G$201,MATCH($A1920&amp;"-5",Matches!$J$2:$J$201,0))="",INDEX(Matches!$H$2:$H$201,MATCH($A1920&amp;"-5",Matches!$J$2:$J$201,0))=""),"",IF(AND($C1920&lt;&gt;"",INDEX(Matches!$F$2:$F$201,MATCH($A1920&amp;"-5",Matches!$J$2:$J$201,0))&lt;&gt;"",$C1920&gt;=INDEX(Matches!$F$2:$F$201,MATCH($A1920&amp;"-5",Matches!$J$2:$J$201,0))),"",IF(AND(L1920=INDEX(Matches!$G$2:$G$201,MATCH($A1920&amp;"-5",Matches!$J$2:$J$201,0)),M1920=INDEX(Matches!$H$2:$H$201,MATCH($A1920&amp;"-5",Matches!$J$2:$J$201,0))),5,IF(SIGN(L1920-M1920)&lt;&gt;SIGN(INDEX(Matches!$G$2:$G$201,MATCH($A1920&amp;"-5",Matches!$J$2:$J$201,0))-INDEX(Matches!$H$2:$H$201,MATCH($A1920&amp;"-5",Matches!$J$2:$J$201,0))),0,IF(L1920-M1920=INDEX(Matches!$G$2:$G$201,MATCH($A1920&amp;"-5",Matches!$J$2:$J$201,0))-INDEX(Matches!$H$2:$H$201,MATCH($A1920&amp;"-5",Matches!$J$2:$J$201,0)),3,2))))),""))</f>
        <v/>
      </c>
      <c r="AC1920" s="12" t="str">
        <f aca="false">IF(OR($B1920="",N1920="",O1920=""),"",IFERROR(IF(OR(INDEX(Matches!$I$2:$I$201,MATCH($A1920&amp;"-6",Matches!$J$2:$J$201,0))="Void",INDEX(Matches!$G$2:$G$201,MATCH($A1920&amp;"-6",Matches!$J$2:$J$201,0))="",INDEX(Matches!$H$2:$H$201,MATCH($A1920&amp;"-6",Matches!$J$2:$J$201,0))=""),"",IF(AND($C1920&lt;&gt;"",INDEX(Matches!$F$2:$F$201,MATCH($A1920&amp;"-6",Matches!$J$2:$J$201,0))&lt;&gt;"",$C1920&gt;=INDEX(Matches!$F$2:$F$201,MATCH($A1920&amp;"-6",Matches!$J$2:$J$201,0))),"",IF(AND(N1920=INDEX(Matches!$G$2:$G$201,MATCH($A1920&amp;"-6",Matches!$J$2:$J$201,0)),O1920=INDEX(Matches!$H$2:$H$201,MATCH($A1920&amp;"-6",Matches!$J$2:$J$201,0))),5,IF(SIGN(N1920-O1920)&lt;&gt;SIGN(INDEX(Matches!$G$2:$G$201,MATCH($A1920&amp;"-6",Matches!$J$2:$J$201,0))-INDEX(Matches!$H$2:$H$201,MATCH($A1920&amp;"-6",Matches!$J$2:$J$201,0))),0,IF(N1920-O1920=INDEX(Matches!$G$2:$G$201,MATCH($A1920&amp;"-6",Matches!$J$2:$J$201,0))-INDEX(Matches!$H$2:$H$201,MATCH($A1920&amp;"-6",Matches!$J$2:$J$201,0)),3,2))))),""))</f>
        <v/>
      </c>
      <c r="AD1920" s="12" t="str">
        <f aca="false">IF(OR($B1920="",P1920="",Q1920=""),"",IFERROR(IF(OR(INDEX(Matches!$I$2:$I$201,MATCH($A1920&amp;"-7",Matches!$J$2:$J$201,0))="Void",INDEX(Matches!$G$2:$G$201,MATCH($A1920&amp;"-7",Matches!$J$2:$J$201,0))="",INDEX(Matches!$H$2:$H$201,MATCH($A1920&amp;"-7",Matches!$J$2:$J$201,0))=""),"",IF(AND($C1920&lt;&gt;"",INDEX(Matches!$F$2:$F$201,MATCH($A1920&amp;"-7",Matches!$J$2:$J$201,0))&lt;&gt;"",$C1920&gt;=INDEX(Matches!$F$2:$F$201,MATCH($A1920&amp;"-7",Matches!$J$2:$J$201,0))),"",IF(AND(P1920=INDEX(Matches!$G$2:$G$201,MATCH($A1920&amp;"-7",Matches!$J$2:$J$201,0)),Q1920=INDEX(Matches!$H$2:$H$201,MATCH($A1920&amp;"-7",Matches!$J$2:$J$201,0))),5,IF(SIGN(P1920-Q1920)&lt;&gt;SIGN(INDEX(Matches!$G$2:$G$201,MATCH($A1920&amp;"-7",Matches!$J$2:$J$201,0))-INDEX(Matches!$H$2:$H$201,MATCH($A1920&amp;"-7",Matches!$J$2:$J$201,0))),0,IF(P1920-Q1920=INDEX(Matches!$G$2:$G$201,MATCH($A1920&amp;"-7",Matches!$J$2:$J$201,0))-INDEX(Matches!$H$2:$H$201,MATCH($A1920&amp;"-7",Matches!$J$2:$J$201,0)),3,2))))),""))</f>
        <v/>
      </c>
      <c r="AE1920" s="12" t="str">
        <f aca="false">IF(OR($B1920="",R1920="",S1920=""),"",IFERROR(IF(OR(INDEX(Matches!$I$2:$I$201,MATCH($A1920&amp;"-8",Matches!$J$2:$J$201,0))="Void",INDEX(Matches!$G$2:$G$201,MATCH($A1920&amp;"-8",Matches!$J$2:$J$201,0))="",INDEX(Matches!$H$2:$H$201,MATCH($A1920&amp;"-8",Matches!$J$2:$J$201,0))=""),"",IF(AND($C1920&lt;&gt;"",INDEX(Matches!$F$2:$F$201,MATCH($A1920&amp;"-8",Matches!$J$2:$J$201,0))&lt;&gt;"",$C1920&gt;=INDEX(Matches!$F$2:$F$201,MATCH($A1920&amp;"-8",Matches!$J$2:$J$201,0))),"",IF(AND(R1920=INDEX(Matches!$G$2:$G$201,MATCH($A1920&amp;"-8",Matches!$J$2:$J$201,0)),S1920=INDEX(Matches!$H$2:$H$201,MATCH($A1920&amp;"-8",Matches!$J$2:$J$201,0))),5,IF(SIGN(R1920-S1920)&lt;&gt;SIGN(INDEX(Matches!$G$2:$G$201,MATCH($A1920&amp;"-8",Matches!$J$2:$J$201,0))-INDEX(Matches!$H$2:$H$201,MATCH($A1920&amp;"-8",Matches!$J$2:$J$201,0))),0,IF(R1920-S1920=INDEX(Matches!$G$2:$G$201,MATCH($A1920&amp;"-8",Matches!$J$2:$J$201,0))-INDEX(Matches!$H$2:$H$201,MATCH($A1920&amp;"-8",Matches!$J$2:$J$201,0)),3,2))))),""))</f>
        <v/>
      </c>
      <c r="AF1920" s="12" t="str">
        <f aca="false">IF(OR($B1920="",T1920="",U1920=""),"",IFERROR(IF(OR(INDEX(Matches!$I$2:$I$201,MATCH($A1920&amp;"-9",Matches!$J$2:$J$201,0))="Void",INDEX(Matches!$G$2:$G$201,MATCH($A1920&amp;"-9",Matches!$J$2:$J$201,0))="",INDEX(Matches!$H$2:$H$201,MATCH($A1920&amp;"-9",Matches!$J$2:$J$201,0))=""),"",IF(AND($C1920&lt;&gt;"",INDEX(Matches!$F$2:$F$201,MATCH($A1920&amp;"-9",Matches!$J$2:$J$201,0))&lt;&gt;"",$C1920&gt;=INDEX(Matches!$F$2:$F$201,MATCH($A1920&amp;"-9",Matches!$J$2:$J$201,0))),"",IF(AND(T1920=INDEX(Matches!$G$2:$G$201,MATCH($A1920&amp;"-9",Matches!$J$2:$J$201,0)),U1920=INDEX(Matches!$H$2:$H$201,MATCH($A1920&amp;"-9",Matches!$J$2:$J$201,0))),5,IF(SIGN(T1920-U1920)&lt;&gt;SIGN(INDEX(Matches!$G$2:$G$201,MATCH($A1920&amp;"-9",Matches!$J$2:$J$201,0))-INDEX(Matches!$H$2:$H$201,MATCH($A1920&amp;"-9",Matches!$J$2:$J$201,0))),0,IF(T1920-U1920=INDEX(Matches!$G$2:$G$201,MATCH($A1920&amp;"-9",Matches!$J$2:$J$201,0))-INDEX(Matches!$H$2:$H$201,MATCH($A1920&amp;"-9",Matches!$J$2:$J$201,0)),3,2))))),""))</f>
        <v/>
      </c>
      <c r="AG1920" s="12" t="str">
        <f aca="false">IF(OR($B1920="",V1920="",W1920=""),"",IFERROR(IF(OR(INDEX(Matches!$I$2:$I$201,MATCH($A1920&amp;"-10",Matches!$J$2:$J$201,0))="Void",INDEX(Matches!$G$2:$G$201,MATCH($A1920&amp;"-10",Matches!$J$2:$J$201,0))="",INDEX(Matches!$H$2:$H$201,MATCH($A1920&amp;"-10",Matches!$J$2:$J$201,0))=""),"",IF(AND($C1920&lt;&gt;"",INDEX(Matches!$F$2:$F$201,MATCH($A1920&amp;"-10",Matches!$J$2:$J$201,0))&lt;&gt;"",$C1920&gt;=INDEX(Matches!$F$2:$F$201,MATCH($A1920&amp;"-10",Matches!$J$2:$J$201,0))),"",IF(AND(V1920=INDEX(Matches!$G$2:$G$201,MATCH($A1920&amp;"-10",Matches!$J$2:$J$201,0)),W1920=INDEX(Matches!$H$2:$H$201,MATCH($A1920&amp;"-10",Matches!$J$2:$J$201,0))),5,IF(SIGN(V1920-W1920)&lt;&gt;SIGN(INDEX(Matches!$G$2:$G$201,MATCH($A1920&amp;"-10",Matches!$J$2:$J$201,0))-INDEX(Matches!$H$2:$H$201,MATCH($A1920&amp;"-10",Matches!$J$2:$J$201,0))),0,IF(V1920-W1920=INDEX(Matches!$G$2:$G$201,MATCH($A1920&amp;"-10",Matches!$J$2:$J$201,0))-INDEX(Matches!$H$2:$H$201,MATCH($A1920&amp;"-10",Matches!$J$2:$J$201,0)),3,2))))),""))</f>
        <v/>
      </c>
      <c r="AH1920" s="13" t="str">
        <f aca="false">IF($B1920="","",SUM(X1920:AG1920))</f>
        <v/>
      </c>
      <c r="AI1920" s="12" t="str">
        <f aca="false">IF($B1920="","",COUNTIF(X1920:AG1920,5))</f>
        <v/>
      </c>
      <c r="AJ1920" s="12" t="str">
        <f aca="false">IF($B1920="","",COUNTIF(X1920:AG1920,"&gt;=2"))</f>
        <v/>
      </c>
      <c r="AK1920" s="12" t="str">
        <f aca="false">IF($B1920="","",COUNT(X1920:AG1920))</f>
        <v/>
      </c>
    </row>
    <row r="1921" customFormat="false" ht="15" hidden="false" customHeight="false" outlineLevel="0" collapsed="false">
      <c r="A1921" s="7"/>
      <c r="B1921" s="7"/>
      <c r="C1921" s="11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12" t="str">
        <f aca="false">IF(OR($B1921="",D1921="",E1921=""),"",IFERROR(IF(OR(INDEX(Matches!$I$2:$I$201,MATCH($A1921&amp;"-1",Matches!$J$2:$J$201,0))="Void",INDEX(Matches!$G$2:$G$201,MATCH($A1921&amp;"-1",Matches!$J$2:$J$201,0))="",INDEX(Matches!$H$2:$H$201,MATCH($A1921&amp;"-1",Matches!$J$2:$J$201,0))=""),"",IF(AND($C1921&lt;&gt;"",INDEX(Matches!$F$2:$F$201,MATCH($A1921&amp;"-1",Matches!$J$2:$J$201,0))&lt;&gt;"",$C1921&gt;=INDEX(Matches!$F$2:$F$201,MATCH($A1921&amp;"-1",Matches!$J$2:$J$201,0))),"",IF(AND(D1921=INDEX(Matches!$G$2:$G$201,MATCH($A1921&amp;"-1",Matches!$J$2:$J$201,0)),E1921=INDEX(Matches!$H$2:$H$201,MATCH($A1921&amp;"-1",Matches!$J$2:$J$201,0))),5,IF(SIGN(D1921-E1921)&lt;&gt;SIGN(INDEX(Matches!$G$2:$G$201,MATCH($A1921&amp;"-1",Matches!$J$2:$J$201,0))-INDEX(Matches!$H$2:$H$201,MATCH($A1921&amp;"-1",Matches!$J$2:$J$201,0))),0,IF(D1921-E1921=INDEX(Matches!$G$2:$G$201,MATCH($A1921&amp;"-1",Matches!$J$2:$J$201,0))-INDEX(Matches!$H$2:$H$201,MATCH($A1921&amp;"-1",Matches!$J$2:$J$201,0)),3,2))))),""))</f>
        <v/>
      </c>
      <c r="Y1921" s="12" t="str">
        <f aca="false">IF(OR($B1921="",F1921="",G1921=""),"",IFERROR(IF(OR(INDEX(Matches!$I$2:$I$201,MATCH($A1921&amp;"-2",Matches!$J$2:$J$201,0))="Void",INDEX(Matches!$G$2:$G$201,MATCH($A1921&amp;"-2",Matches!$J$2:$J$201,0))="",INDEX(Matches!$H$2:$H$201,MATCH($A1921&amp;"-2",Matches!$J$2:$J$201,0))=""),"",IF(AND($C1921&lt;&gt;"",INDEX(Matches!$F$2:$F$201,MATCH($A1921&amp;"-2",Matches!$J$2:$J$201,0))&lt;&gt;"",$C1921&gt;=INDEX(Matches!$F$2:$F$201,MATCH($A1921&amp;"-2",Matches!$J$2:$J$201,0))),"",IF(AND(F1921=INDEX(Matches!$G$2:$G$201,MATCH($A1921&amp;"-2",Matches!$J$2:$J$201,0)),G1921=INDEX(Matches!$H$2:$H$201,MATCH($A1921&amp;"-2",Matches!$J$2:$J$201,0))),5,IF(SIGN(F1921-G1921)&lt;&gt;SIGN(INDEX(Matches!$G$2:$G$201,MATCH($A1921&amp;"-2",Matches!$J$2:$J$201,0))-INDEX(Matches!$H$2:$H$201,MATCH($A1921&amp;"-2",Matches!$J$2:$J$201,0))),0,IF(F1921-G1921=INDEX(Matches!$G$2:$G$201,MATCH($A1921&amp;"-2",Matches!$J$2:$J$201,0))-INDEX(Matches!$H$2:$H$201,MATCH($A1921&amp;"-2",Matches!$J$2:$J$201,0)),3,2))))),""))</f>
        <v/>
      </c>
      <c r="Z1921" s="12" t="str">
        <f aca="false">IF(OR($B1921="",H1921="",I1921=""),"",IFERROR(IF(OR(INDEX(Matches!$I$2:$I$201,MATCH($A1921&amp;"-3",Matches!$J$2:$J$201,0))="Void",INDEX(Matches!$G$2:$G$201,MATCH($A1921&amp;"-3",Matches!$J$2:$J$201,0))="",INDEX(Matches!$H$2:$H$201,MATCH($A1921&amp;"-3",Matches!$J$2:$J$201,0))=""),"",IF(AND($C1921&lt;&gt;"",INDEX(Matches!$F$2:$F$201,MATCH($A1921&amp;"-3",Matches!$J$2:$J$201,0))&lt;&gt;"",$C1921&gt;=INDEX(Matches!$F$2:$F$201,MATCH($A1921&amp;"-3",Matches!$J$2:$J$201,0))),"",IF(AND(H1921=INDEX(Matches!$G$2:$G$201,MATCH($A1921&amp;"-3",Matches!$J$2:$J$201,0)),I1921=INDEX(Matches!$H$2:$H$201,MATCH($A1921&amp;"-3",Matches!$J$2:$J$201,0))),5,IF(SIGN(H1921-I1921)&lt;&gt;SIGN(INDEX(Matches!$G$2:$G$201,MATCH($A1921&amp;"-3",Matches!$J$2:$J$201,0))-INDEX(Matches!$H$2:$H$201,MATCH($A1921&amp;"-3",Matches!$J$2:$J$201,0))),0,IF(H1921-I1921=INDEX(Matches!$G$2:$G$201,MATCH($A1921&amp;"-3",Matches!$J$2:$J$201,0))-INDEX(Matches!$H$2:$H$201,MATCH($A1921&amp;"-3",Matches!$J$2:$J$201,0)),3,2))))),""))</f>
        <v/>
      </c>
      <c r="AA1921" s="12" t="str">
        <f aca="false">IF(OR($B1921="",J1921="",K1921=""),"",IFERROR(IF(OR(INDEX(Matches!$I$2:$I$201,MATCH($A1921&amp;"-4",Matches!$J$2:$J$201,0))="Void",INDEX(Matches!$G$2:$G$201,MATCH($A1921&amp;"-4",Matches!$J$2:$J$201,0))="",INDEX(Matches!$H$2:$H$201,MATCH($A1921&amp;"-4",Matches!$J$2:$J$201,0))=""),"",IF(AND($C1921&lt;&gt;"",INDEX(Matches!$F$2:$F$201,MATCH($A1921&amp;"-4",Matches!$J$2:$J$201,0))&lt;&gt;"",$C1921&gt;=INDEX(Matches!$F$2:$F$201,MATCH($A1921&amp;"-4",Matches!$J$2:$J$201,0))),"",IF(AND(J1921=INDEX(Matches!$G$2:$G$201,MATCH($A1921&amp;"-4",Matches!$J$2:$J$201,0)),K1921=INDEX(Matches!$H$2:$H$201,MATCH($A1921&amp;"-4",Matches!$J$2:$J$201,0))),5,IF(SIGN(J1921-K1921)&lt;&gt;SIGN(INDEX(Matches!$G$2:$G$201,MATCH($A1921&amp;"-4",Matches!$J$2:$J$201,0))-INDEX(Matches!$H$2:$H$201,MATCH($A1921&amp;"-4",Matches!$J$2:$J$201,0))),0,IF(J1921-K1921=INDEX(Matches!$G$2:$G$201,MATCH($A1921&amp;"-4",Matches!$J$2:$J$201,0))-INDEX(Matches!$H$2:$H$201,MATCH($A1921&amp;"-4",Matches!$J$2:$J$201,0)),3,2))))),""))</f>
        <v/>
      </c>
      <c r="AB1921" s="12" t="str">
        <f aca="false">IF(OR($B1921="",L1921="",M1921=""),"",IFERROR(IF(OR(INDEX(Matches!$I$2:$I$201,MATCH($A1921&amp;"-5",Matches!$J$2:$J$201,0))="Void",INDEX(Matches!$G$2:$G$201,MATCH($A1921&amp;"-5",Matches!$J$2:$J$201,0))="",INDEX(Matches!$H$2:$H$201,MATCH($A1921&amp;"-5",Matches!$J$2:$J$201,0))=""),"",IF(AND($C1921&lt;&gt;"",INDEX(Matches!$F$2:$F$201,MATCH($A1921&amp;"-5",Matches!$J$2:$J$201,0))&lt;&gt;"",$C1921&gt;=INDEX(Matches!$F$2:$F$201,MATCH($A1921&amp;"-5",Matches!$J$2:$J$201,0))),"",IF(AND(L1921=INDEX(Matches!$G$2:$G$201,MATCH($A1921&amp;"-5",Matches!$J$2:$J$201,0)),M1921=INDEX(Matches!$H$2:$H$201,MATCH($A1921&amp;"-5",Matches!$J$2:$J$201,0))),5,IF(SIGN(L1921-M1921)&lt;&gt;SIGN(INDEX(Matches!$G$2:$G$201,MATCH($A1921&amp;"-5",Matches!$J$2:$J$201,0))-INDEX(Matches!$H$2:$H$201,MATCH($A1921&amp;"-5",Matches!$J$2:$J$201,0))),0,IF(L1921-M1921=INDEX(Matches!$G$2:$G$201,MATCH($A1921&amp;"-5",Matches!$J$2:$J$201,0))-INDEX(Matches!$H$2:$H$201,MATCH($A1921&amp;"-5",Matches!$J$2:$J$201,0)),3,2))))),""))</f>
        <v/>
      </c>
      <c r="AC1921" s="12" t="str">
        <f aca="false">IF(OR($B1921="",N1921="",O1921=""),"",IFERROR(IF(OR(INDEX(Matches!$I$2:$I$201,MATCH($A1921&amp;"-6",Matches!$J$2:$J$201,0))="Void",INDEX(Matches!$G$2:$G$201,MATCH($A1921&amp;"-6",Matches!$J$2:$J$201,0))="",INDEX(Matches!$H$2:$H$201,MATCH($A1921&amp;"-6",Matches!$J$2:$J$201,0))=""),"",IF(AND($C1921&lt;&gt;"",INDEX(Matches!$F$2:$F$201,MATCH($A1921&amp;"-6",Matches!$J$2:$J$201,0))&lt;&gt;"",$C1921&gt;=INDEX(Matches!$F$2:$F$201,MATCH($A1921&amp;"-6",Matches!$J$2:$J$201,0))),"",IF(AND(N1921=INDEX(Matches!$G$2:$G$201,MATCH($A1921&amp;"-6",Matches!$J$2:$J$201,0)),O1921=INDEX(Matches!$H$2:$H$201,MATCH($A1921&amp;"-6",Matches!$J$2:$J$201,0))),5,IF(SIGN(N1921-O1921)&lt;&gt;SIGN(INDEX(Matches!$G$2:$G$201,MATCH($A1921&amp;"-6",Matches!$J$2:$J$201,0))-INDEX(Matches!$H$2:$H$201,MATCH($A1921&amp;"-6",Matches!$J$2:$J$201,0))),0,IF(N1921-O1921=INDEX(Matches!$G$2:$G$201,MATCH($A1921&amp;"-6",Matches!$J$2:$J$201,0))-INDEX(Matches!$H$2:$H$201,MATCH($A1921&amp;"-6",Matches!$J$2:$J$201,0)),3,2))))),""))</f>
        <v/>
      </c>
      <c r="AD1921" s="12" t="str">
        <f aca="false">IF(OR($B1921="",P1921="",Q1921=""),"",IFERROR(IF(OR(INDEX(Matches!$I$2:$I$201,MATCH($A1921&amp;"-7",Matches!$J$2:$J$201,0))="Void",INDEX(Matches!$G$2:$G$201,MATCH($A1921&amp;"-7",Matches!$J$2:$J$201,0))="",INDEX(Matches!$H$2:$H$201,MATCH($A1921&amp;"-7",Matches!$J$2:$J$201,0))=""),"",IF(AND($C1921&lt;&gt;"",INDEX(Matches!$F$2:$F$201,MATCH($A1921&amp;"-7",Matches!$J$2:$J$201,0))&lt;&gt;"",$C1921&gt;=INDEX(Matches!$F$2:$F$201,MATCH($A1921&amp;"-7",Matches!$J$2:$J$201,0))),"",IF(AND(P1921=INDEX(Matches!$G$2:$G$201,MATCH($A1921&amp;"-7",Matches!$J$2:$J$201,0)),Q1921=INDEX(Matches!$H$2:$H$201,MATCH($A1921&amp;"-7",Matches!$J$2:$J$201,0))),5,IF(SIGN(P1921-Q1921)&lt;&gt;SIGN(INDEX(Matches!$G$2:$G$201,MATCH($A1921&amp;"-7",Matches!$J$2:$J$201,0))-INDEX(Matches!$H$2:$H$201,MATCH($A1921&amp;"-7",Matches!$J$2:$J$201,0))),0,IF(P1921-Q1921=INDEX(Matches!$G$2:$G$201,MATCH($A1921&amp;"-7",Matches!$J$2:$J$201,0))-INDEX(Matches!$H$2:$H$201,MATCH($A1921&amp;"-7",Matches!$J$2:$J$201,0)),3,2))))),""))</f>
        <v/>
      </c>
      <c r="AE1921" s="12" t="str">
        <f aca="false">IF(OR($B1921="",R1921="",S1921=""),"",IFERROR(IF(OR(INDEX(Matches!$I$2:$I$201,MATCH($A1921&amp;"-8",Matches!$J$2:$J$201,0))="Void",INDEX(Matches!$G$2:$G$201,MATCH($A1921&amp;"-8",Matches!$J$2:$J$201,0))="",INDEX(Matches!$H$2:$H$201,MATCH($A1921&amp;"-8",Matches!$J$2:$J$201,0))=""),"",IF(AND($C1921&lt;&gt;"",INDEX(Matches!$F$2:$F$201,MATCH($A1921&amp;"-8",Matches!$J$2:$J$201,0))&lt;&gt;"",$C1921&gt;=INDEX(Matches!$F$2:$F$201,MATCH($A1921&amp;"-8",Matches!$J$2:$J$201,0))),"",IF(AND(R1921=INDEX(Matches!$G$2:$G$201,MATCH($A1921&amp;"-8",Matches!$J$2:$J$201,0)),S1921=INDEX(Matches!$H$2:$H$201,MATCH($A1921&amp;"-8",Matches!$J$2:$J$201,0))),5,IF(SIGN(R1921-S1921)&lt;&gt;SIGN(INDEX(Matches!$G$2:$G$201,MATCH($A1921&amp;"-8",Matches!$J$2:$J$201,0))-INDEX(Matches!$H$2:$H$201,MATCH($A1921&amp;"-8",Matches!$J$2:$J$201,0))),0,IF(R1921-S1921=INDEX(Matches!$G$2:$G$201,MATCH($A1921&amp;"-8",Matches!$J$2:$J$201,0))-INDEX(Matches!$H$2:$H$201,MATCH($A1921&amp;"-8",Matches!$J$2:$J$201,0)),3,2))))),""))</f>
        <v/>
      </c>
      <c r="AF1921" s="12" t="str">
        <f aca="false">IF(OR($B1921="",T1921="",U1921=""),"",IFERROR(IF(OR(INDEX(Matches!$I$2:$I$201,MATCH($A1921&amp;"-9",Matches!$J$2:$J$201,0))="Void",INDEX(Matches!$G$2:$G$201,MATCH($A1921&amp;"-9",Matches!$J$2:$J$201,0))="",INDEX(Matches!$H$2:$H$201,MATCH($A1921&amp;"-9",Matches!$J$2:$J$201,0))=""),"",IF(AND($C1921&lt;&gt;"",INDEX(Matches!$F$2:$F$201,MATCH($A1921&amp;"-9",Matches!$J$2:$J$201,0))&lt;&gt;"",$C1921&gt;=INDEX(Matches!$F$2:$F$201,MATCH($A1921&amp;"-9",Matches!$J$2:$J$201,0))),"",IF(AND(T1921=INDEX(Matches!$G$2:$G$201,MATCH($A1921&amp;"-9",Matches!$J$2:$J$201,0)),U1921=INDEX(Matches!$H$2:$H$201,MATCH($A1921&amp;"-9",Matches!$J$2:$J$201,0))),5,IF(SIGN(T1921-U1921)&lt;&gt;SIGN(INDEX(Matches!$G$2:$G$201,MATCH($A1921&amp;"-9",Matches!$J$2:$J$201,0))-INDEX(Matches!$H$2:$H$201,MATCH($A1921&amp;"-9",Matches!$J$2:$J$201,0))),0,IF(T1921-U1921=INDEX(Matches!$G$2:$G$201,MATCH($A1921&amp;"-9",Matches!$J$2:$J$201,0))-INDEX(Matches!$H$2:$H$201,MATCH($A1921&amp;"-9",Matches!$J$2:$J$201,0)),3,2))))),""))</f>
        <v/>
      </c>
      <c r="AG1921" s="12" t="str">
        <f aca="false">IF(OR($B1921="",V1921="",W1921=""),"",IFERROR(IF(OR(INDEX(Matches!$I$2:$I$201,MATCH($A1921&amp;"-10",Matches!$J$2:$J$201,0))="Void",INDEX(Matches!$G$2:$G$201,MATCH($A1921&amp;"-10",Matches!$J$2:$J$201,0))="",INDEX(Matches!$H$2:$H$201,MATCH($A1921&amp;"-10",Matches!$J$2:$J$201,0))=""),"",IF(AND($C1921&lt;&gt;"",INDEX(Matches!$F$2:$F$201,MATCH($A1921&amp;"-10",Matches!$J$2:$J$201,0))&lt;&gt;"",$C1921&gt;=INDEX(Matches!$F$2:$F$201,MATCH($A1921&amp;"-10",Matches!$J$2:$J$201,0))),"",IF(AND(V1921=INDEX(Matches!$G$2:$G$201,MATCH($A1921&amp;"-10",Matches!$J$2:$J$201,0)),W1921=INDEX(Matches!$H$2:$H$201,MATCH($A1921&amp;"-10",Matches!$J$2:$J$201,0))),5,IF(SIGN(V1921-W1921)&lt;&gt;SIGN(INDEX(Matches!$G$2:$G$201,MATCH($A1921&amp;"-10",Matches!$J$2:$J$201,0))-INDEX(Matches!$H$2:$H$201,MATCH($A1921&amp;"-10",Matches!$J$2:$J$201,0))),0,IF(V1921-W1921=INDEX(Matches!$G$2:$G$201,MATCH($A1921&amp;"-10",Matches!$J$2:$J$201,0))-INDEX(Matches!$H$2:$H$201,MATCH($A1921&amp;"-10",Matches!$J$2:$J$201,0)),3,2))))),""))</f>
        <v/>
      </c>
      <c r="AH1921" s="13" t="str">
        <f aca="false">IF($B1921="","",SUM(X1921:AG1921))</f>
        <v/>
      </c>
      <c r="AI1921" s="12" t="str">
        <f aca="false">IF($B1921="","",COUNTIF(X1921:AG1921,5))</f>
        <v/>
      </c>
      <c r="AJ1921" s="12" t="str">
        <f aca="false">IF($B1921="","",COUNTIF(X1921:AG1921,"&gt;=2"))</f>
        <v/>
      </c>
      <c r="AK1921" s="12" t="str">
        <f aca="false">IF($B1921="","",COUNT(X1921:AG1921))</f>
        <v/>
      </c>
    </row>
    <row r="1922" customFormat="false" ht="15" hidden="false" customHeight="false" outlineLevel="0" collapsed="false">
      <c r="A1922" s="7"/>
      <c r="B1922" s="7"/>
      <c r="C1922" s="11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12" t="str">
        <f aca="false">IF(OR($B1922="",D1922="",E1922=""),"",IFERROR(IF(OR(INDEX(Matches!$I$2:$I$201,MATCH($A1922&amp;"-1",Matches!$J$2:$J$201,0))="Void",INDEX(Matches!$G$2:$G$201,MATCH($A1922&amp;"-1",Matches!$J$2:$J$201,0))="",INDEX(Matches!$H$2:$H$201,MATCH($A1922&amp;"-1",Matches!$J$2:$J$201,0))=""),"",IF(AND($C1922&lt;&gt;"",INDEX(Matches!$F$2:$F$201,MATCH($A1922&amp;"-1",Matches!$J$2:$J$201,0))&lt;&gt;"",$C1922&gt;=INDEX(Matches!$F$2:$F$201,MATCH($A1922&amp;"-1",Matches!$J$2:$J$201,0))),"",IF(AND(D1922=INDEX(Matches!$G$2:$G$201,MATCH($A1922&amp;"-1",Matches!$J$2:$J$201,0)),E1922=INDEX(Matches!$H$2:$H$201,MATCH($A1922&amp;"-1",Matches!$J$2:$J$201,0))),5,IF(SIGN(D1922-E1922)&lt;&gt;SIGN(INDEX(Matches!$G$2:$G$201,MATCH($A1922&amp;"-1",Matches!$J$2:$J$201,0))-INDEX(Matches!$H$2:$H$201,MATCH($A1922&amp;"-1",Matches!$J$2:$J$201,0))),0,IF(D1922-E1922=INDEX(Matches!$G$2:$G$201,MATCH($A1922&amp;"-1",Matches!$J$2:$J$201,0))-INDEX(Matches!$H$2:$H$201,MATCH($A1922&amp;"-1",Matches!$J$2:$J$201,0)),3,2))))),""))</f>
        <v/>
      </c>
      <c r="Y1922" s="12" t="str">
        <f aca="false">IF(OR($B1922="",F1922="",G1922=""),"",IFERROR(IF(OR(INDEX(Matches!$I$2:$I$201,MATCH($A1922&amp;"-2",Matches!$J$2:$J$201,0))="Void",INDEX(Matches!$G$2:$G$201,MATCH($A1922&amp;"-2",Matches!$J$2:$J$201,0))="",INDEX(Matches!$H$2:$H$201,MATCH($A1922&amp;"-2",Matches!$J$2:$J$201,0))=""),"",IF(AND($C1922&lt;&gt;"",INDEX(Matches!$F$2:$F$201,MATCH($A1922&amp;"-2",Matches!$J$2:$J$201,0))&lt;&gt;"",$C1922&gt;=INDEX(Matches!$F$2:$F$201,MATCH($A1922&amp;"-2",Matches!$J$2:$J$201,0))),"",IF(AND(F1922=INDEX(Matches!$G$2:$G$201,MATCH($A1922&amp;"-2",Matches!$J$2:$J$201,0)),G1922=INDEX(Matches!$H$2:$H$201,MATCH($A1922&amp;"-2",Matches!$J$2:$J$201,0))),5,IF(SIGN(F1922-G1922)&lt;&gt;SIGN(INDEX(Matches!$G$2:$G$201,MATCH($A1922&amp;"-2",Matches!$J$2:$J$201,0))-INDEX(Matches!$H$2:$H$201,MATCH($A1922&amp;"-2",Matches!$J$2:$J$201,0))),0,IF(F1922-G1922=INDEX(Matches!$G$2:$G$201,MATCH($A1922&amp;"-2",Matches!$J$2:$J$201,0))-INDEX(Matches!$H$2:$H$201,MATCH($A1922&amp;"-2",Matches!$J$2:$J$201,0)),3,2))))),""))</f>
        <v/>
      </c>
      <c r="Z1922" s="12" t="str">
        <f aca="false">IF(OR($B1922="",H1922="",I1922=""),"",IFERROR(IF(OR(INDEX(Matches!$I$2:$I$201,MATCH($A1922&amp;"-3",Matches!$J$2:$J$201,0))="Void",INDEX(Matches!$G$2:$G$201,MATCH($A1922&amp;"-3",Matches!$J$2:$J$201,0))="",INDEX(Matches!$H$2:$H$201,MATCH($A1922&amp;"-3",Matches!$J$2:$J$201,0))=""),"",IF(AND($C1922&lt;&gt;"",INDEX(Matches!$F$2:$F$201,MATCH($A1922&amp;"-3",Matches!$J$2:$J$201,0))&lt;&gt;"",$C1922&gt;=INDEX(Matches!$F$2:$F$201,MATCH($A1922&amp;"-3",Matches!$J$2:$J$201,0))),"",IF(AND(H1922=INDEX(Matches!$G$2:$G$201,MATCH($A1922&amp;"-3",Matches!$J$2:$J$201,0)),I1922=INDEX(Matches!$H$2:$H$201,MATCH($A1922&amp;"-3",Matches!$J$2:$J$201,0))),5,IF(SIGN(H1922-I1922)&lt;&gt;SIGN(INDEX(Matches!$G$2:$G$201,MATCH($A1922&amp;"-3",Matches!$J$2:$J$201,0))-INDEX(Matches!$H$2:$H$201,MATCH($A1922&amp;"-3",Matches!$J$2:$J$201,0))),0,IF(H1922-I1922=INDEX(Matches!$G$2:$G$201,MATCH($A1922&amp;"-3",Matches!$J$2:$J$201,0))-INDEX(Matches!$H$2:$H$201,MATCH($A1922&amp;"-3",Matches!$J$2:$J$201,0)),3,2))))),""))</f>
        <v/>
      </c>
      <c r="AA1922" s="12" t="str">
        <f aca="false">IF(OR($B1922="",J1922="",K1922=""),"",IFERROR(IF(OR(INDEX(Matches!$I$2:$I$201,MATCH($A1922&amp;"-4",Matches!$J$2:$J$201,0))="Void",INDEX(Matches!$G$2:$G$201,MATCH($A1922&amp;"-4",Matches!$J$2:$J$201,0))="",INDEX(Matches!$H$2:$H$201,MATCH($A1922&amp;"-4",Matches!$J$2:$J$201,0))=""),"",IF(AND($C1922&lt;&gt;"",INDEX(Matches!$F$2:$F$201,MATCH($A1922&amp;"-4",Matches!$J$2:$J$201,0))&lt;&gt;"",$C1922&gt;=INDEX(Matches!$F$2:$F$201,MATCH($A1922&amp;"-4",Matches!$J$2:$J$201,0))),"",IF(AND(J1922=INDEX(Matches!$G$2:$G$201,MATCH($A1922&amp;"-4",Matches!$J$2:$J$201,0)),K1922=INDEX(Matches!$H$2:$H$201,MATCH($A1922&amp;"-4",Matches!$J$2:$J$201,0))),5,IF(SIGN(J1922-K1922)&lt;&gt;SIGN(INDEX(Matches!$G$2:$G$201,MATCH($A1922&amp;"-4",Matches!$J$2:$J$201,0))-INDEX(Matches!$H$2:$H$201,MATCH($A1922&amp;"-4",Matches!$J$2:$J$201,0))),0,IF(J1922-K1922=INDEX(Matches!$G$2:$G$201,MATCH($A1922&amp;"-4",Matches!$J$2:$J$201,0))-INDEX(Matches!$H$2:$H$201,MATCH($A1922&amp;"-4",Matches!$J$2:$J$201,0)),3,2))))),""))</f>
        <v/>
      </c>
      <c r="AB1922" s="12" t="str">
        <f aca="false">IF(OR($B1922="",L1922="",M1922=""),"",IFERROR(IF(OR(INDEX(Matches!$I$2:$I$201,MATCH($A1922&amp;"-5",Matches!$J$2:$J$201,0))="Void",INDEX(Matches!$G$2:$G$201,MATCH($A1922&amp;"-5",Matches!$J$2:$J$201,0))="",INDEX(Matches!$H$2:$H$201,MATCH($A1922&amp;"-5",Matches!$J$2:$J$201,0))=""),"",IF(AND($C1922&lt;&gt;"",INDEX(Matches!$F$2:$F$201,MATCH($A1922&amp;"-5",Matches!$J$2:$J$201,0))&lt;&gt;"",$C1922&gt;=INDEX(Matches!$F$2:$F$201,MATCH($A1922&amp;"-5",Matches!$J$2:$J$201,0))),"",IF(AND(L1922=INDEX(Matches!$G$2:$G$201,MATCH($A1922&amp;"-5",Matches!$J$2:$J$201,0)),M1922=INDEX(Matches!$H$2:$H$201,MATCH($A1922&amp;"-5",Matches!$J$2:$J$201,0))),5,IF(SIGN(L1922-M1922)&lt;&gt;SIGN(INDEX(Matches!$G$2:$G$201,MATCH($A1922&amp;"-5",Matches!$J$2:$J$201,0))-INDEX(Matches!$H$2:$H$201,MATCH($A1922&amp;"-5",Matches!$J$2:$J$201,0))),0,IF(L1922-M1922=INDEX(Matches!$G$2:$G$201,MATCH($A1922&amp;"-5",Matches!$J$2:$J$201,0))-INDEX(Matches!$H$2:$H$201,MATCH($A1922&amp;"-5",Matches!$J$2:$J$201,0)),3,2))))),""))</f>
        <v/>
      </c>
      <c r="AC1922" s="12" t="str">
        <f aca="false">IF(OR($B1922="",N1922="",O1922=""),"",IFERROR(IF(OR(INDEX(Matches!$I$2:$I$201,MATCH($A1922&amp;"-6",Matches!$J$2:$J$201,0))="Void",INDEX(Matches!$G$2:$G$201,MATCH($A1922&amp;"-6",Matches!$J$2:$J$201,0))="",INDEX(Matches!$H$2:$H$201,MATCH($A1922&amp;"-6",Matches!$J$2:$J$201,0))=""),"",IF(AND($C1922&lt;&gt;"",INDEX(Matches!$F$2:$F$201,MATCH($A1922&amp;"-6",Matches!$J$2:$J$201,0))&lt;&gt;"",$C1922&gt;=INDEX(Matches!$F$2:$F$201,MATCH($A1922&amp;"-6",Matches!$J$2:$J$201,0))),"",IF(AND(N1922=INDEX(Matches!$G$2:$G$201,MATCH($A1922&amp;"-6",Matches!$J$2:$J$201,0)),O1922=INDEX(Matches!$H$2:$H$201,MATCH($A1922&amp;"-6",Matches!$J$2:$J$201,0))),5,IF(SIGN(N1922-O1922)&lt;&gt;SIGN(INDEX(Matches!$G$2:$G$201,MATCH($A1922&amp;"-6",Matches!$J$2:$J$201,0))-INDEX(Matches!$H$2:$H$201,MATCH($A1922&amp;"-6",Matches!$J$2:$J$201,0))),0,IF(N1922-O1922=INDEX(Matches!$G$2:$G$201,MATCH($A1922&amp;"-6",Matches!$J$2:$J$201,0))-INDEX(Matches!$H$2:$H$201,MATCH($A1922&amp;"-6",Matches!$J$2:$J$201,0)),3,2))))),""))</f>
        <v/>
      </c>
      <c r="AD1922" s="12" t="str">
        <f aca="false">IF(OR($B1922="",P1922="",Q1922=""),"",IFERROR(IF(OR(INDEX(Matches!$I$2:$I$201,MATCH($A1922&amp;"-7",Matches!$J$2:$J$201,0))="Void",INDEX(Matches!$G$2:$G$201,MATCH($A1922&amp;"-7",Matches!$J$2:$J$201,0))="",INDEX(Matches!$H$2:$H$201,MATCH($A1922&amp;"-7",Matches!$J$2:$J$201,0))=""),"",IF(AND($C1922&lt;&gt;"",INDEX(Matches!$F$2:$F$201,MATCH($A1922&amp;"-7",Matches!$J$2:$J$201,0))&lt;&gt;"",$C1922&gt;=INDEX(Matches!$F$2:$F$201,MATCH($A1922&amp;"-7",Matches!$J$2:$J$201,0))),"",IF(AND(P1922=INDEX(Matches!$G$2:$G$201,MATCH($A1922&amp;"-7",Matches!$J$2:$J$201,0)),Q1922=INDEX(Matches!$H$2:$H$201,MATCH($A1922&amp;"-7",Matches!$J$2:$J$201,0))),5,IF(SIGN(P1922-Q1922)&lt;&gt;SIGN(INDEX(Matches!$G$2:$G$201,MATCH($A1922&amp;"-7",Matches!$J$2:$J$201,0))-INDEX(Matches!$H$2:$H$201,MATCH($A1922&amp;"-7",Matches!$J$2:$J$201,0))),0,IF(P1922-Q1922=INDEX(Matches!$G$2:$G$201,MATCH($A1922&amp;"-7",Matches!$J$2:$J$201,0))-INDEX(Matches!$H$2:$H$201,MATCH($A1922&amp;"-7",Matches!$J$2:$J$201,0)),3,2))))),""))</f>
        <v/>
      </c>
      <c r="AE1922" s="12" t="str">
        <f aca="false">IF(OR($B1922="",R1922="",S1922=""),"",IFERROR(IF(OR(INDEX(Matches!$I$2:$I$201,MATCH($A1922&amp;"-8",Matches!$J$2:$J$201,0))="Void",INDEX(Matches!$G$2:$G$201,MATCH($A1922&amp;"-8",Matches!$J$2:$J$201,0))="",INDEX(Matches!$H$2:$H$201,MATCH($A1922&amp;"-8",Matches!$J$2:$J$201,0))=""),"",IF(AND($C1922&lt;&gt;"",INDEX(Matches!$F$2:$F$201,MATCH($A1922&amp;"-8",Matches!$J$2:$J$201,0))&lt;&gt;"",$C1922&gt;=INDEX(Matches!$F$2:$F$201,MATCH($A1922&amp;"-8",Matches!$J$2:$J$201,0))),"",IF(AND(R1922=INDEX(Matches!$G$2:$G$201,MATCH($A1922&amp;"-8",Matches!$J$2:$J$201,0)),S1922=INDEX(Matches!$H$2:$H$201,MATCH($A1922&amp;"-8",Matches!$J$2:$J$201,0))),5,IF(SIGN(R1922-S1922)&lt;&gt;SIGN(INDEX(Matches!$G$2:$G$201,MATCH($A1922&amp;"-8",Matches!$J$2:$J$201,0))-INDEX(Matches!$H$2:$H$201,MATCH($A1922&amp;"-8",Matches!$J$2:$J$201,0))),0,IF(R1922-S1922=INDEX(Matches!$G$2:$G$201,MATCH($A1922&amp;"-8",Matches!$J$2:$J$201,0))-INDEX(Matches!$H$2:$H$201,MATCH($A1922&amp;"-8",Matches!$J$2:$J$201,0)),3,2))))),""))</f>
        <v/>
      </c>
      <c r="AF1922" s="12" t="str">
        <f aca="false">IF(OR($B1922="",T1922="",U1922=""),"",IFERROR(IF(OR(INDEX(Matches!$I$2:$I$201,MATCH($A1922&amp;"-9",Matches!$J$2:$J$201,0))="Void",INDEX(Matches!$G$2:$G$201,MATCH($A1922&amp;"-9",Matches!$J$2:$J$201,0))="",INDEX(Matches!$H$2:$H$201,MATCH($A1922&amp;"-9",Matches!$J$2:$J$201,0))=""),"",IF(AND($C1922&lt;&gt;"",INDEX(Matches!$F$2:$F$201,MATCH($A1922&amp;"-9",Matches!$J$2:$J$201,0))&lt;&gt;"",$C1922&gt;=INDEX(Matches!$F$2:$F$201,MATCH($A1922&amp;"-9",Matches!$J$2:$J$201,0))),"",IF(AND(T1922=INDEX(Matches!$G$2:$G$201,MATCH($A1922&amp;"-9",Matches!$J$2:$J$201,0)),U1922=INDEX(Matches!$H$2:$H$201,MATCH($A1922&amp;"-9",Matches!$J$2:$J$201,0))),5,IF(SIGN(T1922-U1922)&lt;&gt;SIGN(INDEX(Matches!$G$2:$G$201,MATCH($A1922&amp;"-9",Matches!$J$2:$J$201,0))-INDEX(Matches!$H$2:$H$201,MATCH($A1922&amp;"-9",Matches!$J$2:$J$201,0))),0,IF(T1922-U1922=INDEX(Matches!$G$2:$G$201,MATCH($A1922&amp;"-9",Matches!$J$2:$J$201,0))-INDEX(Matches!$H$2:$H$201,MATCH($A1922&amp;"-9",Matches!$J$2:$J$201,0)),3,2))))),""))</f>
        <v/>
      </c>
      <c r="AG1922" s="12" t="str">
        <f aca="false">IF(OR($B1922="",V1922="",W1922=""),"",IFERROR(IF(OR(INDEX(Matches!$I$2:$I$201,MATCH($A1922&amp;"-10",Matches!$J$2:$J$201,0))="Void",INDEX(Matches!$G$2:$G$201,MATCH($A1922&amp;"-10",Matches!$J$2:$J$201,0))="",INDEX(Matches!$H$2:$H$201,MATCH($A1922&amp;"-10",Matches!$J$2:$J$201,0))=""),"",IF(AND($C1922&lt;&gt;"",INDEX(Matches!$F$2:$F$201,MATCH($A1922&amp;"-10",Matches!$J$2:$J$201,0))&lt;&gt;"",$C1922&gt;=INDEX(Matches!$F$2:$F$201,MATCH($A1922&amp;"-10",Matches!$J$2:$J$201,0))),"",IF(AND(V1922=INDEX(Matches!$G$2:$G$201,MATCH($A1922&amp;"-10",Matches!$J$2:$J$201,0)),W1922=INDEX(Matches!$H$2:$H$201,MATCH($A1922&amp;"-10",Matches!$J$2:$J$201,0))),5,IF(SIGN(V1922-W1922)&lt;&gt;SIGN(INDEX(Matches!$G$2:$G$201,MATCH($A1922&amp;"-10",Matches!$J$2:$J$201,0))-INDEX(Matches!$H$2:$H$201,MATCH($A1922&amp;"-10",Matches!$J$2:$J$201,0))),0,IF(V1922-W1922=INDEX(Matches!$G$2:$G$201,MATCH($A1922&amp;"-10",Matches!$J$2:$J$201,0))-INDEX(Matches!$H$2:$H$201,MATCH($A1922&amp;"-10",Matches!$J$2:$J$201,0)),3,2))))),""))</f>
        <v/>
      </c>
      <c r="AH1922" s="13" t="str">
        <f aca="false">IF($B1922="","",SUM(X1922:AG1922))</f>
        <v/>
      </c>
      <c r="AI1922" s="12" t="str">
        <f aca="false">IF($B1922="","",COUNTIF(X1922:AG1922,5))</f>
        <v/>
      </c>
      <c r="AJ1922" s="12" t="str">
        <f aca="false">IF($B1922="","",COUNTIF(X1922:AG1922,"&gt;=2"))</f>
        <v/>
      </c>
      <c r="AK1922" s="12" t="str">
        <f aca="false">IF($B1922="","",COUNT(X1922:AG1922))</f>
        <v/>
      </c>
    </row>
    <row r="1923" customFormat="false" ht="15" hidden="false" customHeight="false" outlineLevel="0" collapsed="false">
      <c r="A1923" s="7"/>
      <c r="B1923" s="7"/>
      <c r="C1923" s="11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12" t="str">
        <f aca="false">IF(OR($B1923="",D1923="",E1923=""),"",IFERROR(IF(OR(INDEX(Matches!$I$2:$I$201,MATCH($A1923&amp;"-1",Matches!$J$2:$J$201,0))="Void",INDEX(Matches!$G$2:$G$201,MATCH($A1923&amp;"-1",Matches!$J$2:$J$201,0))="",INDEX(Matches!$H$2:$H$201,MATCH($A1923&amp;"-1",Matches!$J$2:$J$201,0))=""),"",IF(AND($C1923&lt;&gt;"",INDEX(Matches!$F$2:$F$201,MATCH($A1923&amp;"-1",Matches!$J$2:$J$201,0))&lt;&gt;"",$C1923&gt;=INDEX(Matches!$F$2:$F$201,MATCH($A1923&amp;"-1",Matches!$J$2:$J$201,0))),"",IF(AND(D1923=INDEX(Matches!$G$2:$G$201,MATCH($A1923&amp;"-1",Matches!$J$2:$J$201,0)),E1923=INDEX(Matches!$H$2:$H$201,MATCH($A1923&amp;"-1",Matches!$J$2:$J$201,0))),5,IF(SIGN(D1923-E1923)&lt;&gt;SIGN(INDEX(Matches!$G$2:$G$201,MATCH($A1923&amp;"-1",Matches!$J$2:$J$201,0))-INDEX(Matches!$H$2:$H$201,MATCH($A1923&amp;"-1",Matches!$J$2:$J$201,0))),0,IF(D1923-E1923=INDEX(Matches!$G$2:$G$201,MATCH($A1923&amp;"-1",Matches!$J$2:$J$201,0))-INDEX(Matches!$H$2:$H$201,MATCH($A1923&amp;"-1",Matches!$J$2:$J$201,0)),3,2))))),""))</f>
        <v/>
      </c>
      <c r="Y1923" s="12" t="str">
        <f aca="false">IF(OR($B1923="",F1923="",G1923=""),"",IFERROR(IF(OR(INDEX(Matches!$I$2:$I$201,MATCH($A1923&amp;"-2",Matches!$J$2:$J$201,0))="Void",INDEX(Matches!$G$2:$G$201,MATCH($A1923&amp;"-2",Matches!$J$2:$J$201,0))="",INDEX(Matches!$H$2:$H$201,MATCH($A1923&amp;"-2",Matches!$J$2:$J$201,0))=""),"",IF(AND($C1923&lt;&gt;"",INDEX(Matches!$F$2:$F$201,MATCH($A1923&amp;"-2",Matches!$J$2:$J$201,0))&lt;&gt;"",$C1923&gt;=INDEX(Matches!$F$2:$F$201,MATCH($A1923&amp;"-2",Matches!$J$2:$J$201,0))),"",IF(AND(F1923=INDEX(Matches!$G$2:$G$201,MATCH($A1923&amp;"-2",Matches!$J$2:$J$201,0)),G1923=INDEX(Matches!$H$2:$H$201,MATCH($A1923&amp;"-2",Matches!$J$2:$J$201,0))),5,IF(SIGN(F1923-G1923)&lt;&gt;SIGN(INDEX(Matches!$G$2:$G$201,MATCH($A1923&amp;"-2",Matches!$J$2:$J$201,0))-INDEX(Matches!$H$2:$H$201,MATCH($A1923&amp;"-2",Matches!$J$2:$J$201,0))),0,IF(F1923-G1923=INDEX(Matches!$G$2:$G$201,MATCH($A1923&amp;"-2",Matches!$J$2:$J$201,0))-INDEX(Matches!$H$2:$H$201,MATCH($A1923&amp;"-2",Matches!$J$2:$J$201,0)),3,2))))),""))</f>
        <v/>
      </c>
      <c r="Z1923" s="12" t="str">
        <f aca="false">IF(OR($B1923="",H1923="",I1923=""),"",IFERROR(IF(OR(INDEX(Matches!$I$2:$I$201,MATCH($A1923&amp;"-3",Matches!$J$2:$J$201,0))="Void",INDEX(Matches!$G$2:$G$201,MATCH($A1923&amp;"-3",Matches!$J$2:$J$201,0))="",INDEX(Matches!$H$2:$H$201,MATCH($A1923&amp;"-3",Matches!$J$2:$J$201,0))=""),"",IF(AND($C1923&lt;&gt;"",INDEX(Matches!$F$2:$F$201,MATCH($A1923&amp;"-3",Matches!$J$2:$J$201,0))&lt;&gt;"",$C1923&gt;=INDEX(Matches!$F$2:$F$201,MATCH($A1923&amp;"-3",Matches!$J$2:$J$201,0))),"",IF(AND(H1923=INDEX(Matches!$G$2:$G$201,MATCH($A1923&amp;"-3",Matches!$J$2:$J$201,0)),I1923=INDEX(Matches!$H$2:$H$201,MATCH($A1923&amp;"-3",Matches!$J$2:$J$201,0))),5,IF(SIGN(H1923-I1923)&lt;&gt;SIGN(INDEX(Matches!$G$2:$G$201,MATCH($A1923&amp;"-3",Matches!$J$2:$J$201,0))-INDEX(Matches!$H$2:$H$201,MATCH($A1923&amp;"-3",Matches!$J$2:$J$201,0))),0,IF(H1923-I1923=INDEX(Matches!$G$2:$G$201,MATCH($A1923&amp;"-3",Matches!$J$2:$J$201,0))-INDEX(Matches!$H$2:$H$201,MATCH($A1923&amp;"-3",Matches!$J$2:$J$201,0)),3,2))))),""))</f>
        <v/>
      </c>
      <c r="AA1923" s="12" t="str">
        <f aca="false">IF(OR($B1923="",J1923="",K1923=""),"",IFERROR(IF(OR(INDEX(Matches!$I$2:$I$201,MATCH($A1923&amp;"-4",Matches!$J$2:$J$201,0))="Void",INDEX(Matches!$G$2:$G$201,MATCH($A1923&amp;"-4",Matches!$J$2:$J$201,0))="",INDEX(Matches!$H$2:$H$201,MATCH($A1923&amp;"-4",Matches!$J$2:$J$201,0))=""),"",IF(AND($C1923&lt;&gt;"",INDEX(Matches!$F$2:$F$201,MATCH($A1923&amp;"-4",Matches!$J$2:$J$201,0))&lt;&gt;"",$C1923&gt;=INDEX(Matches!$F$2:$F$201,MATCH($A1923&amp;"-4",Matches!$J$2:$J$201,0))),"",IF(AND(J1923=INDEX(Matches!$G$2:$G$201,MATCH($A1923&amp;"-4",Matches!$J$2:$J$201,0)),K1923=INDEX(Matches!$H$2:$H$201,MATCH($A1923&amp;"-4",Matches!$J$2:$J$201,0))),5,IF(SIGN(J1923-K1923)&lt;&gt;SIGN(INDEX(Matches!$G$2:$G$201,MATCH($A1923&amp;"-4",Matches!$J$2:$J$201,0))-INDEX(Matches!$H$2:$H$201,MATCH($A1923&amp;"-4",Matches!$J$2:$J$201,0))),0,IF(J1923-K1923=INDEX(Matches!$G$2:$G$201,MATCH($A1923&amp;"-4",Matches!$J$2:$J$201,0))-INDEX(Matches!$H$2:$H$201,MATCH($A1923&amp;"-4",Matches!$J$2:$J$201,0)),3,2))))),""))</f>
        <v/>
      </c>
      <c r="AB1923" s="12" t="str">
        <f aca="false">IF(OR($B1923="",L1923="",M1923=""),"",IFERROR(IF(OR(INDEX(Matches!$I$2:$I$201,MATCH($A1923&amp;"-5",Matches!$J$2:$J$201,0))="Void",INDEX(Matches!$G$2:$G$201,MATCH($A1923&amp;"-5",Matches!$J$2:$J$201,0))="",INDEX(Matches!$H$2:$H$201,MATCH($A1923&amp;"-5",Matches!$J$2:$J$201,0))=""),"",IF(AND($C1923&lt;&gt;"",INDEX(Matches!$F$2:$F$201,MATCH($A1923&amp;"-5",Matches!$J$2:$J$201,0))&lt;&gt;"",$C1923&gt;=INDEX(Matches!$F$2:$F$201,MATCH($A1923&amp;"-5",Matches!$J$2:$J$201,0))),"",IF(AND(L1923=INDEX(Matches!$G$2:$G$201,MATCH($A1923&amp;"-5",Matches!$J$2:$J$201,0)),M1923=INDEX(Matches!$H$2:$H$201,MATCH($A1923&amp;"-5",Matches!$J$2:$J$201,0))),5,IF(SIGN(L1923-M1923)&lt;&gt;SIGN(INDEX(Matches!$G$2:$G$201,MATCH($A1923&amp;"-5",Matches!$J$2:$J$201,0))-INDEX(Matches!$H$2:$H$201,MATCH($A1923&amp;"-5",Matches!$J$2:$J$201,0))),0,IF(L1923-M1923=INDEX(Matches!$G$2:$G$201,MATCH($A1923&amp;"-5",Matches!$J$2:$J$201,0))-INDEX(Matches!$H$2:$H$201,MATCH($A1923&amp;"-5",Matches!$J$2:$J$201,0)),3,2))))),""))</f>
        <v/>
      </c>
      <c r="AC1923" s="12" t="str">
        <f aca="false">IF(OR($B1923="",N1923="",O1923=""),"",IFERROR(IF(OR(INDEX(Matches!$I$2:$I$201,MATCH($A1923&amp;"-6",Matches!$J$2:$J$201,0))="Void",INDEX(Matches!$G$2:$G$201,MATCH($A1923&amp;"-6",Matches!$J$2:$J$201,0))="",INDEX(Matches!$H$2:$H$201,MATCH($A1923&amp;"-6",Matches!$J$2:$J$201,0))=""),"",IF(AND($C1923&lt;&gt;"",INDEX(Matches!$F$2:$F$201,MATCH($A1923&amp;"-6",Matches!$J$2:$J$201,0))&lt;&gt;"",$C1923&gt;=INDEX(Matches!$F$2:$F$201,MATCH($A1923&amp;"-6",Matches!$J$2:$J$201,0))),"",IF(AND(N1923=INDEX(Matches!$G$2:$G$201,MATCH($A1923&amp;"-6",Matches!$J$2:$J$201,0)),O1923=INDEX(Matches!$H$2:$H$201,MATCH($A1923&amp;"-6",Matches!$J$2:$J$201,0))),5,IF(SIGN(N1923-O1923)&lt;&gt;SIGN(INDEX(Matches!$G$2:$G$201,MATCH($A1923&amp;"-6",Matches!$J$2:$J$201,0))-INDEX(Matches!$H$2:$H$201,MATCH($A1923&amp;"-6",Matches!$J$2:$J$201,0))),0,IF(N1923-O1923=INDEX(Matches!$G$2:$G$201,MATCH($A1923&amp;"-6",Matches!$J$2:$J$201,0))-INDEX(Matches!$H$2:$H$201,MATCH($A1923&amp;"-6",Matches!$J$2:$J$201,0)),3,2))))),""))</f>
        <v/>
      </c>
      <c r="AD1923" s="12" t="str">
        <f aca="false">IF(OR($B1923="",P1923="",Q1923=""),"",IFERROR(IF(OR(INDEX(Matches!$I$2:$I$201,MATCH($A1923&amp;"-7",Matches!$J$2:$J$201,0))="Void",INDEX(Matches!$G$2:$G$201,MATCH($A1923&amp;"-7",Matches!$J$2:$J$201,0))="",INDEX(Matches!$H$2:$H$201,MATCH($A1923&amp;"-7",Matches!$J$2:$J$201,0))=""),"",IF(AND($C1923&lt;&gt;"",INDEX(Matches!$F$2:$F$201,MATCH($A1923&amp;"-7",Matches!$J$2:$J$201,0))&lt;&gt;"",$C1923&gt;=INDEX(Matches!$F$2:$F$201,MATCH($A1923&amp;"-7",Matches!$J$2:$J$201,0))),"",IF(AND(P1923=INDEX(Matches!$G$2:$G$201,MATCH($A1923&amp;"-7",Matches!$J$2:$J$201,0)),Q1923=INDEX(Matches!$H$2:$H$201,MATCH($A1923&amp;"-7",Matches!$J$2:$J$201,0))),5,IF(SIGN(P1923-Q1923)&lt;&gt;SIGN(INDEX(Matches!$G$2:$G$201,MATCH($A1923&amp;"-7",Matches!$J$2:$J$201,0))-INDEX(Matches!$H$2:$H$201,MATCH($A1923&amp;"-7",Matches!$J$2:$J$201,0))),0,IF(P1923-Q1923=INDEX(Matches!$G$2:$G$201,MATCH($A1923&amp;"-7",Matches!$J$2:$J$201,0))-INDEX(Matches!$H$2:$H$201,MATCH($A1923&amp;"-7",Matches!$J$2:$J$201,0)),3,2))))),""))</f>
        <v/>
      </c>
      <c r="AE1923" s="12" t="str">
        <f aca="false">IF(OR($B1923="",R1923="",S1923=""),"",IFERROR(IF(OR(INDEX(Matches!$I$2:$I$201,MATCH($A1923&amp;"-8",Matches!$J$2:$J$201,0))="Void",INDEX(Matches!$G$2:$G$201,MATCH($A1923&amp;"-8",Matches!$J$2:$J$201,0))="",INDEX(Matches!$H$2:$H$201,MATCH($A1923&amp;"-8",Matches!$J$2:$J$201,0))=""),"",IF(AND($C1923&lt;&gt;"",INDEX(Matches!$F$2:$F$201,MATCH($A1923&amp;"-8",Matches!$J$2:$J$201,0))&lt;&gt;"",$C1923&gt;=INDEX(Matches!$F$2:$F$201,MATCH($A1923&amp;"-8",Matches!$J$2:$J$201,0))),"",IF(AND(R1923=INDEX(Matches!$G$2:$G$201,MATCH($A1923&amp;"-8",Matches!$J$2:$J$201,0)),S1923=INDEX(Matches!$H$2:$H$201,MATCH($A1923&amp;"-8",Matches!$J$2:$J$201,0))),5,IF(SIGN(R1923-S1923)&lt;&gt;SIGN(INDEX(Matches!$G$2:$G$201,MATCH($A1923&amp;"-8",Matches!$J$2:$J$201,0))-INDEX(Matches!$H$2:$H$201,MATCH($A1923&amp;"-8",Matches!$J$2:$J$201,0))),0,IF(R1923-S1923=INDEX(Matches!$G$2:$G$201,MATCH($A1923&amp;"-8",Matches!$J$2:$J$201,0))-INDEX(Matches!$H$2:$H$201,MATCH($A1923&amp;"-8",Matches!$J$2:$J$201,0)),3,2))))),""))</f>
        <v/>
      </c>
      <c r="AF1923" s="12" t="str">
        <f aca="false">IF(OR($B1923="",T1923="",U1923=""),"",IFERROR(IF(OR(INDEX(Matches!$I$2:$I$201,MATCH($A1923&amp;"-9",Matches!$J$2:$J$201,0))="Void",INDEX(Matches!$G$2:$G$201,MATCH($A1923&amp;"-9",Matches!$J$2:$J$201,0))="",INDEX(Matches!$H$2:$H$201,MATCH($A1923&amp;"-9",Matches!$J$2:$J$201,0))=""),"",IF(AND($C1923&lt;&gt;"",INDEX(Matches!$F$2:$F$201,MATCH($A1923&amp;"-9",Matches!$J$2:$J$201,0))&lt;&gt;"",$C1923&gt;=INDEX(Matches!$F$2:$F$201,MATCH($A1923&amp;"-9",Matches!$J$2:$J$201,0))),"",IF(AND(T1923=INDEX(Matches!$G$2:$G$201,MATCH($A1923&amp;"-9",Matches!$J$2:$J$201,0)),U1923=INDEX(Matches!$H$2:$H$201,MATCH($A1923&amp;"-9",Matches!$J$2:$J$201,0))),5,IF(SIGN(T1923-U1923)&lt;&gt;SIGN(INDEX(Matches!$G$2:$G$201,MATCH($A1923&amp;"-9",Matches!$J$2:$J$201,0))-INDEX(Matches!$H$2:$H$201,MATCH($A1923&amp;"-9",Matches!$J$2:$J$201,0))),0,IF(T1923-U1923=INDEX(Matches!$G$2:$G$201,MATCH($A1923&amp;"-9",Matches!$J$2:$J$201,0))-INDEX(Matches!$H$2:$H$201,MATCH($A1923&amp;"-9",Matches!$J$2:$J$201,0)),3,2))))),""))</f>
        <v/>
      </c>
      <c r="AG1923" s="12" t="str">
        <f aca="false">IF(OR($B1923="",V1923="",W1923=""),"",IFERROR(IF(OR(INDEX(Matches!$I$2:$I$201,MATCH($A1923&amp;"-10",Matches!$J$2:$J$201,0))="Void",INDEX(Matches!$G$2:$G$201,MATCH($A1923&amp;"-10",Matches!$J$2:$J$201,0))="",INDEX(Matches!$H$2:$H$201,MATCH($A1923&amp;"-10",Matches!$J$2:$J$201,0))=""),"",IF(AND($C1923&lt;&gt;"",INDEX(Matches!$F$2:$F$201,MATCH($A1923&amp;"-10",Matches!$J$2:$J$201,0))&lt;&gt;"",$C1923&gt;=INDEX(Matches!$F$2:$F$201,MATCH($A1923&amp;"-10",Matches!$J$2:$J$201,0))),"",IF(AND(V1923=INDEX(Matches!$G$2:$G$201,MATCH($A1923&amp;"-10",Matches!$J$2:$J$201,0)),W1923=INDEX(Matches!$H$2:$H$201,MATCH($A1923&amp;"-10",Matches!$J$2:$J$201,0))),5,IF(SIGN(V1923-W1923)&lt;&gt;SIGN(INDEX(Matches!$G$2:$G$201,MATCH($A1923&amp;"-10",Matches!$J$2:$J$201,0))-INDEX(Matches!$H$2:$H$201,MATCH($A1923&amp;"-10",Matches!$J$2:$J$201,0))),0,IF(V1923-W1923=INDEX(Matches!$G$2:$G$201,MATCH($A1923&amp;"-10",Matches!$J$2:$J$201,0))-INDEX(Matches!$H$2:$H$201,MATCH($A1923&amp;"-10",Matches!$J$2:$J$201,0)),3,2))))),""))</f>
        <v/>
      </c>
      <c r="AH1923" s="13" t="str">
        <f aca="false">IF($B1923="","",SUM(X1923:AG1923))</f>
        <v/>
      </c>
      <c r="AI1923" s="12" t="str">
        <f aca="false">IF($B1923="","",COUNTIF(X1923:AG1923,5))</f>
        <v/>
      </c>
      <c r="AJ1923" s="12" t="str">
        <f aca="false">IF($B1923="","",COUNTIF(X1923:AG1923,"&gt;=2"))</f>
        <v/>
      </c>
      <c r="AK1923" s="12" t="str">
        <f aca="false">IF($B1923="","",COUNT(X1923:AG1923))</f>
        <v/>
      </c>
    </row>
    <row r="1924" customFormat="false" ht="15" hidden="false" customHeight="false" outlineLevel="0" collapsed="false">
      <c r="A1924" s="7"/>
      <c r="B1924" s="7"/>
      <c r="C1924" s="11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12" t="str">
        <f aca="false">IF(OR($B1924="",D1924="",E1924=""),"",IFERROR(IF(OR(INDEX(Matches!$I$2:$I$201,MATCH($A1924&amp;"-1",Matches!$J$2:$J$201,0))="Void",INDEX(Matches!$G$2:$G$201,MATCH($A1924&amp;"-1",Matches!$J$2:$J$201,0))="",INDEX(Matches!$H$2:$H$201,MATCH($A1924&amp;"-1",Matches!$J$2:$J$201,0))=""),"",IF(AND($C1924&lt;&gt;"",INDEX(Matches!$F$2:$F$201,MATCH($A1924&amp;"-1",Matches!$J$2:$J$201,0))&lt;&gt;"",$C1924&gt;=INDEX(Matches!$F$2:$F$201,MATCH($A1924&amp;"-1",Matches!$J$2:$J$201,0))),"",IF(AND(D1924=INDEX(Matches!$G$2:$G$201,MATCH($A1924&amp;"-1",Matches!$J$2:$J$201,0)),E1924=INDEX(Matches!$H$2:$H$201,MATCH($A1924&amp;"-1",Matches!$J$2:$J$201,0))),5,IF(SIGN(D1924-E1924)&lt;&gt;SIGN(INDEX(Matches!$G$2:$G$201,MATCH($A1924&amp;"-1",Matches!$J$2:$J$201,0))-INDEX(Matches!$H$2:$H$201,MATCH($A1924&amp;"-1",Matches!$J$2:$J$201,0))),0,IF(D1924-E1924=INDEX(Matches!$G$2:$G$201,MATCH($A1924&amp;"-1",Matches!$J$2:$J$201,0))-INDEX(Matches!$H$2:$H$201,MATCH($A1924&amp;"-1",Matches!$J$2:$J$201,0)),3,2))))),""))</f>
        <v/>
      </c>
      <c r="Y1924" s="12" t="str">
        <f aca="false">IF(OR($B1924="",F1924="",G1924=""),"",IFERROR(IF(OR(INDEX(Matches!$I$2:$I$201,MATCH($A1924&amp;"-2",Matches!$J$2:$J$201,0))="Void",INDEX(Matches!$G$2:$G$201,MATCH($A1924&amp;"-2",Matches!$J$2:$J$201,0))="",INDEX(Matches!$H$2:$H$201,MATCH($A1924&amp;"-2",Matches!$J$2:$J$201,0))=""),"",IF(AND($C1924&lt;&gt;"",INDEX(Matches!$F$2:$F$201,MATCH($A1924&amp;"-2",Matches!$J$2:$J$201,0))&lt;&gt;"",$C1924&gt;=INDEX(Matches!$F$2:$F$201,MATCH($A1924&amp;"-2",Matches!$J$2:$J$201,0))),"",IF(AND(F1924=INDEX(Matches!$G$2:$G$201,MATCH($A1924&amp;"-2",Matches!$J$2:$J$201,0)),G1924=INDEX(Matches!$H$2:$H$201,MATCH($A1924&amp;"-2",Matches!$J$2:$J$201,0))),5,IF(SIGN(F1924-G1924)&lt;&gt;SIGN(INDEX(Matches!$G$2:$G$201,MATCH($A1924&amp;"-2",Matches!$J$2:$J$201,0))-INDEX(Matches!$H$2:$H$201,MATCH($A1924&amp;"-2",Matches!$J$2:$J$201,0))),0,IF(F1924-G1924=INDEX(Matches!$G$2:$G$201,MATCH($A1924&amp;"-2",Matches!$J$2:$J$201,0))-INDEX(Matches!$H$2:$H$201,MATCH($A1924&amp;"-2",Matches!$J$2:$J$201,0)),3,2))))),""))</f>
        <v/>
      </c>
      <c r="Z1924" s="12" t="str">
        <f aca="false">IF(OR($B1924="",H1924="",I1924=""),"",IFERROR(IF(OR(INDEX(Matches!$I$2:$I$201,MATCH($A1924&amp;"-3",Matches!$J$2:$J$201,0))="Void",INDEX(Matches!$G$2:$G$201,MATCH($A1924&amp;"-3",Matches!$J$2:$J$201,0))="",INDEX(Matches!$H$2:$H$201,MATCH($A1924&amp;"-3",Matches!$J$2:$J$201,0))=""),"",IF(AND($C1924&lt;&gt;"",INDEX(Matches!$F$2:$F$201,MATCH($A1924&amp;"-3",Matches!$J$2:$J$201,0))&lt;&gt;"",$C1924&gt;=INDEX(Matches!$F$2:$F$201,MATCH($A1924&amp;"-3",Matches!$J$2:$J$201,0))),"",IF(AND(H1924=INDEX(Matches!$G$2:$G$201,MATCH($A1924&amp;"-3",Matches!$J$2:$J$201,0)),I1924=INDEX(Matches!$H$2:$H$201,MATCH($A1924&amp;"-3",Matches!$J$2:$J$201,0))),5,IF(SIGN(H1924-I1924)&lt;&gt;SIGN(INDEX(Matches!$G$2:$G$201,MATCH($A1924&amp;"-3",Matches!$J$2:$J$201,0))-INDEX(Matches!$H$2:$H$201,MATCH($A1924&amp;"-3",Matches!$J$2:$J$201,0))),0,IF(H1924-I1924=INDEX(Matches!$G$2:$G$201,MATCH($A1924&amp;"-3",Matches!$J$2:$J$201,0))-INDEX(Matches!$H$2:$H$201,MATCH($A1924&amp;"-3",Matches!$J$2:$J$201,0)),3,2))))),""))</f>
        <v/>
      </c>
      <c r="AA1924" s="12" t="str">
        <f aca="false">IF(OR($B1924="",J1924="",K1924=""),"",IFERROR(IF(OR(INDEX(Matches!$I$2:$I$201,MATCH($A1924&amp;"-4",Matches!$J$2:$J$201,0))="Void",INDEX(Matches!$G$2:$G$201,MATCH($A1924&amp;"-4",Matches!$J$2:$J$201,0))="",INDEX(Matches!$H$2:$H$201,MATCH($A1924&amp;"-4",Matches!$J$2:$J$201,0))=""),"",IF(AND($C1924&lt;&gt;"",INDEX(Matches!$F$2:$F$201,MATCH($A1924&amp;"-4",Matches!$J$2:$J$201,0))&lt;&gt;"",$C1924&gt;=INDEX(Matches!$F$2:$F$201,MATCH($A1924&amp;"-4",Matches!$J$2:$J$201,0))),"",IF(AND(J1924=INDEX(Matches!$G$2:$G$201,MATCH($A1924&amp;"-4",Matches!$J$2:$J$201,0)),K1924=INDEX(Matches!$H$2:$H$201,MATCH($A1924&amp;"-4",Matches!$J$2:$J$201,0))),5,IF(SIGN(J1924-K1924)&lt;&gt;SIGN(INDEX(Matches!$G$2:$G$201,MATCH($A1924&amp;"-4",Matches!$J$2:$J$201,0))-INDEX(Matches!$H$2:$H$201,MATCH($A1924&amp;"-4",Matches!$J$2:$J$201,0))),0,IF(J1924-K1924=INDEX(Matches!$G$2:$G$201,MATCH($A1924&amp;"-4",Matches!$J$2:$J$201,0))-INDEX(Matches!$H$2:$H$201,MATCH($A1924&amp;"-4",Matches!$J$2:$J$201,0)),3,2))))),""))</f>
        <v/>
      </c>
      <c r="AB1924" s="12" t="str">
        <f aca="false">IF(OR($B1924="",L1924="",M1924=""),"",IFERROR(IF(OR(INDEX(Matches!$I$2:$I$201,MATCH($A1924&amp;"-5",Matches!$J$2:$J$201,0))="Void",INDEX(Matches!$G$2:$G$201,MATCH($A1924&amp;"-5",Matches!$J$2:$J$201,0))="",INDEX(Matches!$H$2:$H$201,MATCH($A1924&amp;"-5",Matches!$J$2:$J$201,0))=""),"",IF(AND($C1924&lt;&gt;"",INDEX(Matches!$F$2:$F$201,MATCH($A1924&amp;"-5",Matches!$J$2:$J$201,0))&lt;&gt;"",$C1924&gt;=INDEX(Matches!$F$2:$F$201,MATCH($A1924&amp;"-5",Matches!$J$2:$J$201,0))),"",IF(AND(L1924=INDEX(Matches!$G$2:$G$201,MATCH($A1924&amp;"-5",Matches!$J$2:$J$201,0)),M1924=INDEX(Matches!$H$2:$H$201,MATCH($A1924&amp;"-5",Matches!$J$2:$J$201,0))),5,IF(SIGN(L1924-M1924)&lt;&gt;SIGN(INDEX(Matches!$G$2:$G$201,MATCH($A1924&amp;"-5",Matches!$J$2:$J$201,0))-INDEX(Matches!$H$2:$H$201,MATCH($A1924&amp;"-5",Matches!$J$2:$J$201,0))),0,IF(L1924-M1924=INDEX(Matches!$G$2:$G$201,MATCH($A1924&amp;"-5",Matches!$J$2:$J$201,0))-INDEX(Matches!$H$2:$H$201,MATCH($A1924&amp;"-5",Matches!$J$2:$J$201,0)),3,2))))),""))</f>
        <v/>
      </c>
      <c r="AC1924" s="12" t="str">
        <f aca="false">IF(OR($B1924="",N1924="",O1924=""),"",IFERROR(IF(OR(INDEX(Matches!$I$2:$I$201,MATCH($A1924&amp;"-6",Matches!$J$2:$J$201,0))="Void",INDEX(Matches!$G$2:$G$201,MATCH($A1924&amp;"-6",Matches!$J$2:$J$201,0))="",INDEX(Matches!$H$2:$H$201,MATCH($A1924&amp;"-6",Matches!$J$2:$J$201,0))=""),"",IF(AND($C1924&lt;&gt;"",INDEX(Matches!$F$2:$F$201,MATCH($A1924&amp;"-6",Matches!$J$2:$J$201,0))&lt;&gt;"",$C1924&gt;=INDEX(Matches!$F$2:$F$201,MATCH($A1924&amp;"-6",Matches!$J$2:$J$201,0))),"",IF(AND(N1924=INDEX(Matches!$G$2:$G$201,MATCH($A1924&amp;"-6",Matches!$J$2:$J$201,0)),O1924=INDEX(Matches!$H$2:$H$201,MATCH($A1924&amp;"-6",Matches!$J$2:$J$201,0))),5,IF(SIGN(N1924-O1924)&lt;&gt;SIGN(INDEX(Matches!$G$2:$G$201,MATCH($A1924&amp;"-6",Matches!$J$2:$J$201,0))-INDEX(Matches!$H$2:$H$201,MATCH($A1924&amp;"-6",Matches!$J$2:$J$201,0))),0,IF(N1924-O1924=INDEX(Matches!$G$2:$G$201,MATCH($A1924&amp;"-6",Matches!$J$2:$J$201,0))-INDEX(Matches!$H$2:$H$201,MATCH($A1924&amp;"-6",Matches!$J$2:$J$201,0)),3,2))))),""))</f>
        <v/>
      </c>
      <c r="AD1924" s="12" t="str">
        <f aca="false">IF(OR($B1924="",P1924="",Q1924=""),"",IFERROR(IF(OR(INDEX(Matches!$I$2:$I$201,MATCH($A1924&amp;"-7",Matches!$J$2:$J$201,0))="Void",INDEX(Matches!$G$2:$G$201,MATCH($A1924&amp;"-7",Matches!$J$2:$J$201,0))="",INDEX(Matches!$H$2:$H$201,MATCH($A1924&amp;"-7",Matches!$J$2:$J$201,0))=""),"",IF(AND($C1924&lt;&gt;"",INDEX(Matches!$F$2:$F$201,MATCH($A1924&amp;"-7",Matches!$J$2:$J$201,0))&lt;&gt;"",$C1924&gt;=INDEX(Matches!$F$2:$F$201,MATCH($A1924&amp;"-7",Matches!$J$2:$J$201,0))),"",IF(AND(P1924=INDEX(Matches!$G$2:$G$201,MATCH($A1924&amp;"-7",Matches!$J$2:$J$201,0)),Q1924=INDEX(Matches!$H$2:$H$201,MATCH($A1924&amp;"-7",Matches!$J$2:$J$201,0))),5,IF(SIGN(P1924-Q1924)&lt;&gt;SIGN(INDEX(Matches!$G$2:$G$201,MATCH($A1924&amp;"-7",Matches!$J$2:$J$201,0))-INDEX(Matches!$H$2:$H$201,MATCH($A1924&amp;"-7",Matches!$J$2:$J$201,0))),0,IF(P1924-Q1924=INDEX(Matches!$G$2:$G$201,MATCH($A1924&amp;"-7",Matches!$J$2:$J$201,0))-INDEX(Matches!$H$2:$H$201,MATCH($A1924&amp;"-7",Matches!$J$2:$J$201,0)),3,2))))),""))</f>
        <v/>
      </c>
      <c r="AE1924" s="12" t="str">
        <f aca="false">IF(OR($B1924="",R1924="",S1924=""),"",IFERROR(IF(OR(INDEX(Matches!$I$2:$I$201,MATCH($A1924&amp;"-8",Matches!$J$2:$J$201,0))="Void",INDEX(Matches!$G$2:$G$201,MATCH($A1924&amp;"-8",Matches!$J$2:$J$201,0))="",INDEX(Matches!$H$2:$H$201,MATCH($A1924&amp;"-8",Matches!$J$2:$J$201,0))=""),"",IF(AND($C1924&lt;&gt;"",INDEX(Matches!$F$2:$F$201,MATCH($A1924&amp;"-8",Matches!$J$2:$J$201,0))&lt;&gt;"",$C1924&gt;=INDEX(Matches!$F$2:$F$201,MATCH($A1924&amp;"-8",Matches!$J$2:$J$201,0))),"",IF(AND(R1924=INDEX(Matches!$G$2:$G$201,MATCH($A1924&amp;"-8",Matches!$J$2:$J$201,0)),S1924=INDEX(Matches!$H$2:$H$201,MATCH($A1924&amp;"-8",Matches!$J$2:$J$201,0))),5,IF(SIGN(R1924-S1924)&lt;&gt;SIGN(INDEX(Matches!$G$2:$G$201,MATCH($A1924&amp;"-8",Matches!$J$2:$J$201,0))-INDEX(Matches!$H$2:$H$201,MATCH($A1924&amp;"-8",Matches!$J$2:$J$201,0))),0,IF(R1924-S1924=INDEX(Matches!$G$2:$G$201,MATCH($A1924&amp;"-8",Matches!$J$2:$J$201,0))-INDEX(Matches!$H$2:$H$201,MATCH($A1924&amp;"-8",Matches!$J$2:$J$201,0)),3,2))))),""))</f>
        <v/>
      </c>
      <c r="AF1924" s="12" t="str">
        <f aca="false">IF(OR($B1924="",T1924="",U1924=""),"",IFERROR(IF(OR(INDEX(Matches!$I$2:$I$201,MATCH($A1924&amp;"-9",Matches!$J$2:$J$201,0))="Void",INDEX(Matches!$G$2:$G$201,MATCH($A1924&amp;"-9",Matches!$J$2:$J$201,0))="",INDEX(Matches!$H$2:$H$201,MATCH($A1924&amp;"-9",Matches!$J$2:$J$201,0))=""),"",IF(AND($C1924&lt;&gt;"",INDEX(Matches!$F$2:$F$201,MATCH($A1924&amp;"-9",Matches!$J$2:$J$201,0))&lt;&gt;"",$C1924&gt;=INDEX(Matches!$F$2:$F$201,MATCH($A1924&amp;"-9",Matches!$J$2:$J$201,0))),"",IF(AND(T1924=INDEX(Matches!$G$2:$G$201,MATCH($A1924&amp;"-9",Matches!$J$2:$J$201,0)),U1924=INDEX(Matches!$H$2:$H$201,MATCH($A1924&amp;"-9",Matches!$J$2:$J$201,0))),5,IF(SIGN(T1924-U1924)&lt;&gt;SIGN(INDEX(Matches!$G$2:$G$201,MATCH($A1924&amp;"-9",Matches!$J$2:$J$201,0))-INDEX(Matches!$H$2:$H$201,MATCH($A1924&amp;"-9",Matches!$J$2:$J$201,0))),0,IF(T1924-U1924=INDEX(Matches!$G$2:$G$201,MATCH($A1924&amp;"-9",Matches!$J$2:$J$201,0))-INDEX(Matches!$H$2:$H$201,MATCH($A1924&amp;"-9",Matches!$J$2:$J$201,0)),3,2))))),""))</f>
        <v/>
      </c>
      <c r="AG1924" s="12" t="str">
        <f aca="false">IF(OR($B1924="",V1924="",W1924=""),"",IFERROR(IF(OR(INDEX(Matches!$I$2:$I$201,MATCH($A1924&amp;"-10",Matches!$J$2:$J$201,0))="Void",INDEX(Matches!$G$2:$G$201,MATCH($A1924&amp;"-10",Matches!$J$2:$J$201,0))="",INDEX(Matches!$H$2:$H$201,MATCH($A1924&amp;"-10",Matches!$J$2:$J$201,0))=""),"",IF(AND($C1924&lt;&gt;"",INDEX(Matches!$F$2:$F$201,MATCH($A1924&amp;"-10",Matches!$J$2:$J$201,0))&lt;&gt;"",$C1924&gt;=INDEX(Matches!$F$2:$F$201,MATCH($A1924&amp;"-10",Matches!$J$2:$J$201,0))),"",IF(AND(V1924=INDEX(Matches!$G$2:$G$201,MATCH($A1924&amp;"-10",Matches!$J$2:$J$201,0)),W1924=INDEX(Matches!$H$2:$H$201,MATCH($A1924&amp;"-10",Matches!$J$2:$J$201,0))),5,IF(SIGN(V1924-W1924)&lt;&gt;SIGN(INDEX(Matches!$G$2:$G$201,MATCH($A1924&amp;"-10",Matches!$J$2:$J$201,0))-INDEX(Matches!$H$2:$H$201,MATCH($A1924&amp;"-10",Matches!$J$2:$J$201,0))),0,IF(V1924-W1924=INDEX(Matches!$G$2:$G$201,MATCH($A1924&amp;"-10",Matches!$J$2:$J$201,0))-INDEX(Matches!$H$2:$H$201,MATCH($A1924&amp;"-10",Matches!$J$2:$J$201,0)),3,2))))),""))</f>
        <v/>
      </c>
      <c r="AH1924" s="13" t="str">
        <f aca="false">IF($B1924="","",SUM(X1924:AG1924))</f>
        <v/>
      </c>
      <c r="AI1924" s="12" t="str">
        <f aca="false">IF($B1924="","",COUNTIF(X1924:AG1924,5))</f>
        <v/>
      </c>
      <c r="AJ1924" s="12" t="str">
        <f aca="false">IF($B1924="","",COUNTIF(X1924:AG1924,"&gt;=2"))</f>
        <v/>
      </c>
      <c r="AK1924" s="12" t="str">
        <f aca="false">IF($B1924="","",COUNT(X1924:AG1924))</f>
        <v/>
      </c>
    </row>
    <row r="1925" customFormat="false" ht="15" hidden="false" customHeight="false" outlineLevel="0" collapsed="false">
      <c r="A1925" s="7"/>
      <c r="B1925" s="7"/>
      <c r="C1925" s="11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12" t="str">
        <f aca="false">IF(OR($B1925="",D1925="",E1925=""),"",IFERROR(IF(OR(INDEX(Matches!$I$2:$I$201,MATCH($A1925&amp;"-1",Matches!$J$2:$J$201,0))="Void",INDEX(Matches!$G$2:$G$201,MATCH($A1925&amp;"-1",Matches!$J$2:$J$201,0))="",INDEX(Matches!$H$2:$H$201,MATCH($A1925&amp;"-1",Matches!$J$2:$J$201,0))=""),"",IF(AND($C1925&lt;&gt;"",INDEX(Matches!$F$2:$F$201,MATCH($A1925&amp;"-1",Matches!$J$2:$J$201,0))&lt;&gt;"",$C1925&gt;=INDEX(Matches!$F$2:$F$201,MATCH($A1925&amp;"-1",Matches!$J$2:$J$201,0))),"",IF(AND(D1925=INDEX(Matches!$G$2:$G$201,MATCH($A1925&amp;"-1",Matches!$J$2:$J$201,0)),E1925=INDEX(Matches!$H$2:$H$201,MATCH($A1925&amp;"-1",Matches!$J$2:$J$201,0))),5,IF(SIGN(D1925-E1925)&lt;&gt;SIGN(INDEX(Matches!$G$2:$G$201,MATCH($A1925&amp;"-1",Matches!$J$2:$J$201,0))-INDEX(Matches!$H$2:$H$201,MATCH($A1925&amp;"-1",Matches!$J$2:$J$201,0))),0,IF(D1925-E1925=INDEX(Matches!$G$2:$G$201,MATCH($A1925&amp;"-1",Matches!$J$2:$J$201,0))-INDEX(Matches!$H$2:$H$201,MATCH($A1925&amp;"-1",Matches!$J$2:$J$201,0)),3,2))))),""))</f>
        <v/>
      </c>
      <c r="Y1925" s="12" t="str">
        <f aca="false">IF(OR($B1925="",F1925="",G1925=""),"",IFERROR(IF(OR(INDEX(Matches!$I$2:$I$201,MATCH($A1925&amp;"-2",Matches!$J$2:$J$201,0))="Void",INDEX(Matches!$G$2:$G$201,MATCH($A1925&amp;"-2",Matches!$J$2:$J$201,0))="",INDEX(Matches!$H$2:$H$201,MATCH($A1925&amp;"-2",Matches!$J$2:$J$201,0))=""),"",IF(AND($C1925&lt;&gt;"",INDEX(Matches!$F$2:$F$201,MATCH($A1925&amp;"-2",Matches!$J$2:$J$201,0))&lt;&gt;"",$C1925&gt;=INDEX(Matches!$F$2:$F$201,MATCH($A1925&amp;"-2",Matches!$J$2:$J$201,0))),"",IF(AND(F1925=INDEX(Matches!$G$2:$G$201,MATCH($A1925&amp;"-2",Matches!$J$2:$J$201,0)),G1925=INDEX(Matches!$H$2:$H$201,MATCH($A1925&amp;"-2",Matches!$J$2:$J$201,0))),5,IF(SIGN(F1925-G1925)&lt;&gt;SIGN(INDEX(Matches!$G$2:$G$201,MATCH($A1925&amp;"-2",Matches!$J$2:$J$201,0))-INDEX(Matches!$H$2:$H$201,MATCH($A1925&amp;"-2",Matches!$J$2:$J$201,0))),0,IF(F1925-G1925=INDEX(Matches!$G$2:$G$201,MATCH($A1925&amp;"-2",Matches!$J$2:$J$201,0))-INDEX(Matches!$H$2:$H$201,MATCH($A1925&amp;"-2",Matches!$J$2:$J$201,0)),3,2))))),""))</f>
        <v/>
      </c>
      <c r="Z1925" s="12" t="str">
        <f aca="false">IF(OR($B1925="",H1925="",I1925=""),"",IFERROR(IF(OR(INDEX(Matches!$I$2:$I$201,MATCH($A1925&amp;"-3",Matches!$J$2:$J$201,0))="Void",INDEX(Matches!$G$2:$G$201,MATCH($A1925&amp;"-3",Matches!$J$2:$J$201,0))="",INDEX(Matches!$H$2:$H$201,MATCH($A1925&amp;"-3",Matches!$J$2:$J$201,0))=""),"",IF(AND($C1925&lt;&gt;"",INDEX(Matches!$F$2:$F$201,MATCH($A1925&amp;"-3",Matches!$J$2:$J$201,0))&lt;&gt;"",$C1925&gt;=INDEX(Matches!$F$2:$F$201,MATCH($A1925&amp;"-3",Matches!$J$2:$J$201,0))),"",IF(AND(H1925=INDEX(Matches!$G$2:$G$201,MATCH($A1925&amp;"-3",Matches!$J$2:$J$201,0)),I1925=INDEX(Matches!$H$2:$H$201,MATCH($A1925&amp;"-3",Matches!$J$2:$J$201,0))),5,IF(SIGN(H1925-I1925)&lt;&gt;SIGN(INDEX(Matches!$G$2:$G$201,MATCH($A1925&amp;"-3",Matches!$J$2:$J$201,0))-INDEX(Matches!$H$2:$H$201,MATCH($A1925&amp;"-3",Matches!$J$2:$J$201,0))),0,IF(H1925-I1925=INDEX(Matches!$G$2:$G$201,MATCH($A1925&amp;"-3",Matches!$J$2:$J$201,0))-INDEX(Matches!$H$2:$H$201,MATCH($A1925&amp;"-3",Matches!$J$2:$J$201,0)),3,2))))),""))</f>
        <v/>
      </c>
      <c r="AA1925" s="12" t="str">
        <f aca="false">IF(OR($B1925="",J1925="",K1925=""),"",IFERROR(IF(OR(INDEX(Matches!$I$2:$I$201,MATCH($A1925&amp;"-4",Matches!$J$2:$J$201,0))="Void",INDEX(Matches!$G$2:$G$201,MATCH($A1925&amp;"-4",Matches!$J$2:$J$201,0))="",INDEX(Matches!$H$2:$H$201,MATCH($A1925&amp;"-4",Matches!$J$2:$J$201,0))=""),"",IF(AND($C1925&lt;&gt;"",INDEX(Matches!$F$2:$F$201,MATCH($A1925&amp;"-4",Matches!$J$2:$J$201,0))&lt;&gt;"",$C1925&gt;=INDEX(Matches!$F$2:$F$201,MATCH($A1925&amp;"-4",Matches!$J$2:$J$201,0))),"",IF(AND(J1925=INDEX(Matches!$G$2:$G$201,MATCH($A1925&amp;"-4",Matches!$J$2:$J$201,0)),K1925=INDEX(Matches!$H$2:$H$201,MATCH($A1925&amp;"-4",Matches!$J$2:$J$201,0))),5,IF(SIGN(J1925-K1925)&lt;&gt;SIGN(INDEX(Matches!$G$2:$G$201,MATCH($A1925&amp;"-4",Matches!$J$2:$J$201,0))-INDEX(Matches!$H$2:$H$201,MATCH($A1925&amp;"-4",Matches!$J$2:$J$201,0))),0,IF(J1925-K1925=INDEX(Matches!$G$2:$G$201,MATCH($A1925&amp;"-4",Matches!$J$2:$J$201,0))-INDEX(Matches!$H$2:$H$201,MATCH($A1925&amp;"-4",Matches!$J$2:$J$201,0)),3,2))))),""))</f>
        <v/>
      </c>
      <c r="AB1925" s="12" t="str">
        <f aca="false">IF(OR($B1925="",L1925="",M1925=""),"",IFERROR(IF(OR(INDEX(Matches!$I$2:$I$201,MATCH($A1925&amp;"-5",Matches!$J$2:$J$201,0))="Void",INDEX(Matches!$G$2:$G$201,MATCH($A1925&amp;"-5",Matches!$J$2:$J$201,0))="",INDEX(Matches!$H$2:$H$201,MATCH($A1925&amp;"-5",Matches!$J$2:$J$201,0))=""),"",IF(AND($C1925&lt;&gt;"",INDEX(Matches!$F$2:$F$201,MATCH($A1925&amp;"-5",Matches!$J$2:$J$201,0))&lt;&gt;"",$C1925&gt;=INDEX(Matches!$F$2:$F$201,MATCH($A1925&amp;"-5",Matches!$J$2:$J$201,0))),"",IF(AND(L1925=INDEX(Matches!$G$2:$G$201,MATCH($A1925&amp;"-5",Matches!$J$2:$J$201,0)),M1925=INDEX(Matches!$H$2:$H$201,MATCH($A1925&amp;"-5",Matches!$J$2:$J$201,0))),5,IF(SIGN(L1925-M1925)&lt;&gt;SIGN(INDEX(Matches!$G$2:$G$201,MATCH($A1925&amp;"-5",Matches!$J$2:$J$201,0))-INDEX(Matches!$H$2:$H$201,MATCH($A1925&amp;"-5",Matches!$J$2:$J$201,0))),0,IF(L1925-M1925=INDEX(Matches!$G$2:$G$201,MATCH($A1925&amp;"-5",Matches!$J$2:$J$201,0))-INDEX(Matches!$H$2:$H$201,MATCH($A1925&amp;"-5",Matches!$J$2:$J$201,0)),3,2))))),""))</f>
        <v/>
      </c>
      <c r="AC1925" s="12" t="str">
        <f aca="false">IF(OR($B1925="",N1925="",O1925=""),"",IFERROR(IF(OR(INDEX(Matches!$I$2:$I$201,MATCH($A1925&amp;"-6",Matches!$J$2:$J$201,0))="Void",INDEX(Matches!$G$2:$G$201,MATCH($A1925&amp;"-6",Matches!$J$2:$J$201,0))="",INDEX(Matches!$H$2:$H$201,MATCH($A1925&amp;"-6",Matches!$J$2:$J$201,0))=""),"",IF(AND($C1925&lt;&gt;"",INDEX(Matches!$F$2:$F$201,MATCH($A1925&amp;"-6",Matches!$J$2:$J$201,0))&lt;&gt;"",$C1925&gt;=INDEX(Matches!$F$2:$F$201,MATCH($A1925&amp;"-6",Matches!$J$2:$J$201,0))),"",IF(AND(N1925=INDEX(Matches!$G$2:$G$201,MATCH($A1925&amp;"-6",Matches!$J$2:$J$201,0)),O1925=INDEX(Matches!$H$2:$H$201,MATCH($A1925&amp;"-6",Matches!$J$2:$J$201,0))),5,IF(SIGN(N1925-O1925)&lt;&gt;SIGN(INDEX(Matches!$G$2:$G$201,MATCH($A1925&amp;"-6",Matches!$J$2:$J$201,0))-INDEX(Matches!$H$2:$H$201,MATCH($A1925&amp;"-6",Matches!$J$2:$J$201,0))),0,IF(N1925-O1925=INDEX(Matches!$G$2:$G$201,MATCH($A1925&amp;"-6",Matches!$J$2:$J$201,0))-INDEX(Matches!$H$2:$H$201,MATCH($A1925&amp;"-6",Matches!$J$2:$J$201,0)),3,2))))),""))</f>
        <v/>
      </c>
      <c r="AD1925" s="12" t="str">
        <f aca="false">IF(OR($B1925="",P1925="",Q1925=""),"",IFERROR(IF(OR(INDEX(Matches!$I$2:$I$201,MATCH($A1925&amp;"-7",Matches!$J$2:$J$201,0))="Void",INDEX(Matches!$G$2:$G$201,MATCH($A1925&amp;"-7",Matches!$J$2:$J$201,0))="",INDEX(Matches!$H$2:$H$201,MATCH($A1925&amp;"-7",Matches!$J$2:$J$201,0))=""),"",IF(AND($C1925&lt;&gt;"",INDEX(Matches!$F$2:$F$201,MATCH($A1925&amp;"-7",Matches!$J$2:$J$201,0))&lt;&gt;"",$C1925&gt;=INDEX(Matches!$F$2:$F$201,MATCH($A1925&amp;"-7",Matches!$J$2:$J$201,0))),"",IF(AND(P1925=INDEX(Matches!$G$2:$G$201,MATCH($A1925&amp;"-7",Matches!$J$2:$J$201,0)),Q1925=INDEX(Matches!$H$2:$H$201,MATCH($A1925&amp;"-7",Matches!$J$2:$J$201,0))),5,IF(SIGN(P1925-Q1925)&lt;&gt;SIGN(INDEX(Matches!$G$2:$G$201,MATCH($A1925&amp;"-7",Matches!$J$2:$J$201,0))-INDEX(Matches!$H$2:$H$201,MATCH($A1925&amp;"-7",Matches!$J$2:$J$201,0))),0,IF(P1925-Q1925=INDEX(Matches!$G$2:$G$201,MATCH($A1925&amp;"-7",Matches!$J$2:$J$201,0))-INDEX(Matches!$H$2:$H$201,MATCH($A1925&amp;"-7",Matches!$J$2:$J$201,0)),3,2))))),""))</f>
        <v/>
      </c>
      <c r="AE1925" s="12" t="str">
        <f aca="false">IF(OR($B1925="",R1925="",S1925=""),"",IFERROR(IF(OR(INDEX(Matches!$I$2:$I$201,MATCH($A1925&amp;"-8",Matches!$J$2:$J$201,0))="Void",INDEX(Matches!$G$2:$G$201,MATCH($A1925&amp;"-8",Matches!$J$2:$J$201,0))="",INDEX(Matches!$H$2:$H$201,MATCH($A1925&amp;"-8",Matches!$J$2:$J$201,0))=""),"",IF(AND($C1925&lt;&gt;"",INDEX(Matches!$F$2:$F$201,MATCH($A1925&amp;"-8",Matches!$J$2:$J$201,0))&lt;&gt;"",$C1925&gt;=INDEX(Matches!$F$2:$F$201,MATCH($A1925&amp;"-8",Matches!$J$2:$J$201,0))),"",IF(AND(R1925=INDEX(Matches!$G$2:$G$201,MATCH($A1925&amp;"-8",Matches!$J$2:$J$201,0)),S1925=INDEX(Matches!$H$2:$H$201,MATCH($A1925&amp;"-8",Matches!$J$2:$J$201,0))),5,IF(SIGN(R1925-S1925)&lt;&gt;SIGN(INDEX(Matches!$G$2:$G$201,MATCH($A1925&amp;"-8",Matches!$J$2:$J$201,0))-INDEX(Matches!$H$2:$H$201,MATCH($A1925&amp;"-8",Matches!$J$2:$J$201,0))),0,IF(R1925-S1925=INDEX(Matches!$G$2:$G$201,MATCH($A1925&amp;"-8",Matches!$J$2:$J$201,0))-INDEX(Matches!$H$2:$H$201,MATCH($A1925&amp;"-8",Matches!$J$2:$J$201,0)),3,2))))),""))</f>
        <v/>
      </c>
      <c r="AF1925" s="12" t="str">
        <f aca="false">IF(OR($B1925="",T1925="",U1925=""),"",IFERROR(IF(OR(INDEX(Matches!$I$2:$I$201,MATCH($A1925&amp;"-9",Matches!$J$2:$J$201,0))="Void",INDEX(Matches!$G$2:$G$201,MATCH($A1925&amp;"-9",Matches!$J$2:$J$201,0))="",INDEX(Matches!$H$2:$H$201,MATCH($A1925&amp;"-9",Matches!$J$2:$J$201,0))=""),"",IF(AND($C1925&lt;&gt;"",INDEX(Matches!$F$2:$F$201,MATCH($A1925&amp;"-9",Matches!$J$2:$J$201,0))&lt;&gt;"",$C1925&gt;=INDEX(Matches!$F$2:$F$201,MATCH($A1925&amp;"-9",Matches!$J$2:$J$201,0))),"",IF(AND(T1925=INDEX(Matches!$G$2:$G$201,MATCH($A1925&amp;"-9",Matches!$J$2:$J$201,0)),U1925=INDEX(Matches!$H$2:$H$201,MATCH($A1925&amp;"-9",Matches!$J$2:$J$201,0))),5,IF(SIGN(T1925-U1925)&lt;&gt;SIGN(INDEX(Matches!$G$2:$G$201,MATCH($A1925&amp;"-9",Matches!$J$2:$J$201,0))-INDEX(Matches!$H$2:$H$201,MATCH($A1925&amp;"-9",Matches!$J$2:$J$201,0))),0,IF(T1925-U1925=INDEX(Matches!$G$2:$G$201,MATCH($A1925&amp;"-9",Matches!$J$2:$J$201,0))-INDEX(Matches!$H$2:$H$201,MATCH($A1925&amp;"-9",Matches!$J$2:$J$201,0)),3,2))))),""))</f>
        <v/>
      </c>
      <c r="AG1925" s="12" t="str">
        <f aca="false">IF(OR($B1925="",V1925="",W1925=""),"",IFERROR(IF(OR(INDEX(Matches!$I$2:$I$201,MATCH($A1925&amp;"-10",Matches!$J$2:$J$201,0))="Void",INDEX(Matches!$G$2:$G$201,MATCH($A1925&amp;"-10",Matches!$J$2:$J$201,0))="",INDEX(Matches!$H$2:$H$201,MATCH($A1925&amp;"-10",Matches!$J$2:$J$201,0))=""),"",IF(AND($C1925&lt;&gt;"",INDEX(Matches!$F$2:$F$201,MATCH($A1925&amp;"-10",Matches!$J$2:$J$201,0))&lt;&gt;"",$C1925&gt;=INDEX(Matches!$F$2:$F$201,MATCH($A1925&amp;"-10",Matches!$J$2:$J$201,0))),"",IF(AND(V1925=INDEX(Matches!$G$2:$G$201,MATCH($A1925&amp;"-10",Matches!$J$2:$J$201,0)),W1925=INDEX(Matches!$H$2:$H$201,MATCH($A1925&amp;"-10",Matches!$J$2:$J$201,0))),5,IF(SIGN(V1925-W1925)&lt;&gt;SIGN(INDEX(Matches!$G$2:$G$201,MATCH($A1925&amp;"-10",Matches!$J$2:$J$201,0))-INDEX(Matches!$H$2:$H$201,MATCH($A1925&amp;"-10",Matches!$J$2:$J$201,0))),0,IF(V1925-W1925=INDEX(Matches!$G$2:$G$201,MATCH($A1925&amp;"-10",Matches!$J$2:$J$201,0))-INDEX(Matches!$H$2:$H$201,MATCH($A1925&amp;"-10",Matches!$J$2:$J$201,0)),3,2))))),""))</f>
        <v/>
      </c>
      <c r="AH1925" s="13" t="str">
        <f aca="false">IF($B1925="","",SUM(X1925:AG1925))</f>
        <v/>
      </c>
      <c r="AI1925" s="12" t="str">
        <f aca="false">IF($B1925="","",COUNTIF(X1925:AG1925,5))</f>
        <v/>
      </c>
      <c r="AJ1925" s="12" t="str">
        <f aca="false">IF($B1925="","",COUNTIF(X1925:AG1925,"&gt;=2"))</f>
        <v/>
      </c>
      <c r="AK1925" s="12" t="str">
        <f aca="false">IF($B1925="","",COUNT(X1925:AG1925))</f>
        <v/>
      </c>
    </row>
    <row r="1926" customFormat="false" ht="15" hidden="false" customHeight="false" outlineLevel="0" collapsed="false">
      <c r="A1926" s="7"/>
      <c r="B1926" s="7"/>
      <c r="C1926" s="11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12" t="str">
        <f aca="false">IF(OR($B1926="",D1926="",E1926=""),"",IFERROR(IF(OR(INDEX(Matches!$I$2:$I$201,MATCH($A1926&amp;"-1",Matches!$J$2:$J$201,0))="Void",INDEX(Matches!$G$2:$G$201,MATCH($A1926&amp;"-1",Matches!$J$2:$J$201,0))="",INDEX(Matches!$H$2:$H$201,MATCH($A1926&amp;"-1",Matches!$J$2:$J$201,0))=""),"",IF(AND($C1926&lt;&gt;"",INDEX(Matches!$F$2:$F$201,MATCH($A1926&amp;"-1",Matches!$J$2:$J$201,0))&lt;&gt;"",$C1926&gt;=INDEX(Matches!$F$2:$F$201,MATCH($A1926&amp;"-1",Matches!$J$2:$J$201,0))),"",IF(AND(D1926=INDEX(Matches!$G$2:$G$201,MATCH($A1926&amp;"-1",Matches!$J$2:$J$201,0)),E1926=INDEX(Matches!$H$2:$H$201,MATCH($A1926&amp;"-1",Matches!$J$2:$J$201,0))),5,IF(SIGN(D1926-E1926)&lt;&gt;SIGN(INDEX(Matches!$G$2:$G$201,MATCH($A1926&amp;"-1",Matches!$J$2:$J$201,0))-INDEX(Matches!$H$2:$H$201,MATCH($A1926&amp;"-1",Matches!$J$2:$J$201,0))),0,IF(D1926-E1926=INDEX(Matches!$G$2:$G$201,MATCH($A1926&amp;"-1",Matches!$J$2:$J$201,0))-INDEX(Matches!$H$2:$H$201,MATCH($A1926&amp;"-1",Matches!$J$2:$J$201,0)),3,2))))),""))</f>
        <v/>
      </c>
      <c r="Y1926" s="12" t="str">
        <f aca="false">IF(OR($B1926="",F1926="",G1926=""),"",IFERROR(IF(OR(INDEX(Matches!$I$2:$I$201,MATCH($A1926&amp;"-2",Matches!$J$2:$J$201,0))="Void",INDEX(Matches!$G$2:$G$201,MATCH($A1926&amp;"-2",Matches!$J$2:$J$201,0))="",INDEX(Matches!$H$2:$H$201,MATCH($A1926&amp;"-2",Matches!$J$2:$J$201,0))=""),"",IF(AND($C1926&lt;&gt;"",INDEX(Matches!$F$2:$F$201,MATCH($A1926&amp;"-2",Matches!$J$2:$J$201,0))&lt;&gt;"",$C1926&gt;=INDEX(Matches!$F$2:$F$201,MATCH($A1926&amp;"-2",Matches!$J$2:$J$201,0))),"",IF(AND(F1926=INDEX(Matches!$G$2:$G$201,MATCH($A1926&amp;"-2",Matches!$J$2:$J$201,0)),G1926=INDEX(Matches!$H$2:$H$201,MATCH($A1926&amp;"-2",Matches!$J$2:$J$201,0))),5,IF(SIGN(F1926-G1926)&lt;&gt;SIGN(INDEX(Matches!$G$2:$G$201,MATCH($A1926&amp;"-2",Matches!$J$2:$J$201,0))-INDEX(Matches!$H$2:$H$201,MATCH($A1926&amp;"-2",Matches!$J$2:$J$201,0))),0,IF(F1926-G1926=INDEX(Matches!$G$2:$G$201,MATCH($A1926&amp;"-2",Matches!$J$2:$J$201,0))-INDEX(Matches!$H$2:$H$201,MATCH($A1926&amp;"-2",Matches!$J$2:$J$201,0)),3,2))))),""))</f>
        <v/>
      </c>
      <c r="Z1926" s="12" t="str">
        <f aca="false">IF(OR($B1926="",H1926="",I1926=""),"",IFERROR(IF(OR(INDEX(Matches!$I$2:$I$201,MATCH($A1926&amp;"-3",Matches!$J$2:$J$201,0))="Void",INDEX(Matches!$G$2:$G$201,MATCH($A1926&amp;"-3",Matches!$J$2:$J$201,0))="",INDEX(Matches!$H$2:$H$201,MATCH($A1926&amp;"-3",Matches!$J$2:$J$201,0))=""),"",IF(AND($C1926&lt;&gt;"",INDEX(Matches!$F$2:$F$201,MATCH($A1926&amp;"-3",Matches!$J$2:$J$201,0))&lt;&gt;"",$C1926&gt;=INDEX(Matches!$F$2:$F$201,MATCH($A1926&amp;"-3",Matches!$J$2:$J$201,0))),"",IF(AND(H1926=INDEX(Matches!$G$2:$G$201,MATCH($A1926&amp;"-3",Matches!$J$2:$J$201,0)),I1926=INDEX(Matches!$H$2:$H$201,MATCH($A1926&amp;"-3",Matches!$J$2:$J$201,0))),5,IF(SIGN(H1926-I1926)&lt;&gt;SIGN(INDEX(Matches!$G$2:$G$201,MATCH($A1926&amp;"-3",Matches!$J$2:$J$201,0))-INDEX(Matches!$H$2:$H$201,MATCH($A1926&amp;"-3",Matches!$J$2:$J$201,0))),0,IF(H1926-I1926=INDEX(Matches!$G$2:$G$201,MATCH($A1926&amp;"-3",Matches!$J$2:$J$201,0))-INDEX(Matches!$H$2:$H$201,MATCH($A1926&amp;"-3",Matches!$J$2:$J$201,0)),3,2))))),""))</f>
        <v/>
      </c>
      <c r="AA1926" s="12" t="str">
        <f aca="false">IF(OR($B1926="",J1926="",K1926=""),"",IFERROR(IF(OR(INDEX(Matches!$I$2:$I$201,MATCH($A1926&amp;"-4",Matches!$J$2:$J$201,0))="Void",INDEX(Matches!$G$2:$G$201,MATCH($A1926&amp;"-4",Matches!$J$2:$J$201,0))="",INDEX(Matches!$H$2:$H$201,MATCH($A1926&amp;"-4",Matches!$J$2:$J$201,0))=""),"",IF(AND($C1926&lt;&gt;"",INDEX(Matches!$F$2:$F$201,MATCH($A1926&amp;"-4",Matches!$J$2:$J$201,0))&lt;&gt;"",$C1926&gt;=INDEX(Matches!$F$2:$F$201,MATCH($A1926&amp;"-4",Matches!$J$2:$J$201,0))),"",IF(AND(J1926=INDEX(Matches!$G$2:$G$201,MATCH($A1926&amp;"-4",Matches!$J$2:$J$201,0)),K1926=INDEX(Matches!$H$2:$H$201,MATCH($A1926&amp;"-4",Matches!$J$2:$J$201,0))),5,IF(SIGN(J1926-K1926)&lt;&gt;SIGN(INDEX(Matches!$G$2:$G$201,MATCH($A1926&amp;"-4",Matches!$J$2:$J$201,0))-INDEX(Matches!$H$2:$H$201,MATCH($A1926&amp;"-4",Matches!$J$2:$J$201,0))),0,IF(J1926-K1926=INDEX(Matches!$G$2:$G$201,MATCH($A1926&amp;"-4",Matches!$J$2:$J$201,0))-INDEX(Matches!$H$2:$H$201,MATCH($A1926&amp;"-4",Matches!$J$2:$J$201,0)),3,2))))),""))</f>
        <v/>
      </c>
      <c r="AB1926" s="12" t="str">
        <f aca="false">IF(OR($B1926="",L1926="",M1926=""),"",IFERROR(IF(OR(INDEX(Matches!$I$2:$I$201,MATCH($A1926&amp;"-5",Matches!$J$2:$J$201,0))="Void",INDEX(Matches!$G$2:$G$201,MATCH($A1926&amp;"-5",Matches!$J$2:$J$201,0))="",INDEX(Matches!$H$2:$H$201,MATCH($A1926&amp;"-5",Matches!$J$2:$J$201,0))=""),"",IF(AND($C1926&lt;&gt;"",INDEX(Matches!$F$2:$F$201,MATCH($A1926&amp;"-5",Matches!$J$2:$J$201,0))&lt;&gt;"",$C1926&gt;=INDEX(Matches!$F$2:$F$201,MATCH($A1926&amp;"-5",Matches!$J$2:$J$201,0))),"",IF(AND(L1926=INDEX(Matches!$G$2:$G$201,MATCH($A1926&amp;"-5",Matches!$J$2:$J$201,0)),M1926=INDEX(Matches!$H$2:$H$201,MATCH($A1926&amp;"-5",Matches!$J$2:$J$201,0))),5,IF(SIGN(L1926-M1926)&lt;&gt;SIGN(INDEX(Matches!$G$2:$G$201,MATCH($A1926&amp;"-5",Matches!$J$2:$J$201,0))-INDEX(Matches!$H$2:$H$201,MATCH($A1926&amp;"-5",Matches!$J$2:$J$201,0))),0,IF(L1926-M1926=INDEX(Matches!$G$2:$G$201,MATCH($A1926&amp;"-5",Matches!$J$2:$J$201,0))-INDEX(Matches!$H$2:$H$201,MATCH($A1926&amp;"-5",Matches!$J$2:$J$201,0)),3,2))))),""))</f>
        <v/>
      </c>
      <c r="AC1926" s="12" t="str">
        <f aca="false">IF(OR($B1926="",N1926="",O1926=""),"",IFERROR(IF(OR(INDEX(Matches!$I$2:$I$201,MATCH($A1926&amp;"-6",Matches!$J$2:$J$201,0))="Void",INDEX(Matches!$G$2:$G$201,MATCH($A1926&amp;"-6",Matches!$J$2:$J$201,0))="",INDEX(Matches!$H$2:$H$201,MATCH($A1926&amp;"-6",Matches!$J$2:$J$201,0))=""),"",IF(AND($C1926&lt;&gt;"",INDEX(Matches!$F$2:$F$201,MATCH($A1926&amp;"-6",Matches!$J$2:$J$201,0))&lt;&gt;"",$C1926&gt;=INDEX(Matches!$F$2:$F$201,MATCH($A1926&amp;"-6",Matches!$J$2:$J$201,0))),"",IF(AND(N1926=INDEX(Matches!$G$2:$G$201,MATCH($A1926&amp;"-6",Matches!$J$2:$J$201,0)),O1926=INDEX(Matches!$H$2:$H$201,MATCH($A1926&amp;"-6",Matches!$J$2:$J$201,0))),5,IF(SIGN(N1926-O1926)&lt;&gt;SIGN(INDEX(Matches!$G$2:$G$201,MATCH($A1926&amp;"-6",Matches!$J$2:$J$201,0))-INDEX(Matches!$H$2:$H$201,MATCH($A1926&amp;"-6",Matches!$J$2:$J$201,0))),0,IF(N1926-O1926=INDEX(Matches!$G$2:$G$201,MATCH($A1926&amp;"-6",Matches!$J$2:$J$201,0))-INDEX(Matches!$H$2:$H$201,MATCH($A1926&amp;"-6",Matches!$J$2:$J$201,0)),3,2))))),""))</f>
        <v/>
      </c>
      <c r="AD1926" s="12" t="str">
        <f aca="false">IF(OR($B1926="",P1926="",Q1926=""),"",IFERROR(IF(OR(INDEX(Matches!$I$2:$I$201,MATCH($A1926&amp;"-7",Matches!$J$2:$J$201,0))="Void",INDEX(Matches!$G$2:$G$201,MATCH($A1926&amp;"-7",Matches!$J$2:$J$201,0))="",INDEX(Matches!$H$2:$H$201,MATCH($A1926&amp;"-7",Matches!$J$2:$J$201,0))=""),"",IF(AND($C1926&lt;&gt;"",INDEX(Matches!$F$2:$F$201,MATCH($A1926&amp;"-7",Matches!$J$2:$J$201,0))&lt;&gt;"",$C1926&gt;=INDEX(Matches!$F$2:$F$201,MATCH($A1926&amp;"-7",Matches!$J$2:$J$201,0))),"",IF(AND(P1926=INDEX(Matches!$G$2:$G$201,MATCH($A1926&amp;"-7",Matches!$J$2:$J$201,0)),Q1926=INDEX(Matches!$H$2:$H$201,MATCH($A1926&amp;"-7",Matches!$J$2:$J$201,0))),5,IF(SIGN(P1926-Q1926)&lt;&gt;SIGN(INDEX(Matches!$G$2:$G$201,MATCH($A1926&amp;"-7",Matches!$J$2:$J$201,0))-INDEX(Matches!$H$2:$H$201,MATCH($A1926&amp;"-7",Matches!$J$2:$J$201,0))),0,IF(P1926-Q1926=INDEX(Matches!$G$2:$G$201,MATCH($A1926&amp;"-7",Matches!$J$2:$J$201,0))-INDEX(Matches!$H$2:$H$201,MATCH($A1926&amp;"-7",Matches!$J$2:$J$201,0)),3,2))))),""))</f>
        <v/>
      </c>
      <c r="AE1926" s="12" t="str">
        <f aca="false">IF(OR($B1926="",R1926="",S1926=""),"",IFERROR(IF(OR(INDEX(Matches!$I$2:$I$201,MATCH($A1926&amp;"-8",Matches!$J$2:$J$201,0))="Void",INDEX(Matches!$G$2:$G$201,MATCH($A1926&amp;"-8",Matches!$J$2:$J$201,0))="",INDEX(Matches!$H$2:$H$201,MATCH($A1926&amp;"-8",Matches!$J$2:$J$201,0))=""),"",IF(AND($C1926&lt;&gt;"",INDEX(Matches!$F$2:$F$201,MATCH($A1926&amp;"-8",Matches!$J$2:$J$201,0))&lt;&gt;"",$C1926&gt;=INDEX(Matches!$F$2:$F$201,MATCH($A1926&amp;"-8",Matches!$J$2:$J$201,0))),"",IF(AND(R1926=INDEX(Matches!$G$2:$G$201,MATCH($A1926&amp;"-8",Matches!$J$2:$J$201,0)),S1926=INDEX(Matches!$H$2:$H$201,MATCH($A1926&amp;"-8",Matches!$J$2:$J$201,0))),5,IF(SIGN(R1926-S1926)&lt;&gt;SIGN(INDEX(Matches!$G$2:$G$201,MATCH($A1926&amp;"-8",Matches!$J$2:$J$201,0))-INDEX(Matches!$H$2:$H$201,MATCH($A1926&amp;"-8",Matches!$J$2:$J$201,0))),0,IF(R1926-S1926=INDEX(Matches!$G$2:$G$201,MATCH($A1926&amp;"-8",Matches!$J$2:$J$201,0))-INDEX(Matches!$H$2:$H$201,MATCH($A1926&amp;"-8",Matches!$J$2:$J$201,0)),3,2))))),""))</f>
        <v/>
      </c>
      <c r="AF1926" s="12" t="str">
        <f aca="false">IF(OR($B1926="",T1926="",U1926=""),"",IFERROR(IF(OR(INDEX(Matches!$I$2:$I$201,MATCH($A1926&amp;"-9",Matches!$J$2:$J$201,0))="Void",INDEX(Matches!$G$2:$G$201,MATCH($A1926&amp;"-9",Matches!$J$2:$J$201,0))="",INDEX(Matches!$H$2:$H$201,MATCH($A1926&amp;"-9",Matches!$J$2:$J$201,0))=""),"",IF(AND($C1926&lt;&gt;"",INDEX(Matches!$F$2:$F$201,MATCH($A1926&amp;"-9",Matches!$J$2:$J$201,0))&lt;&gt;"",$C1926&gt;=INDEX(Matches!$F$2:$F$201,MATCH($A1926&amp;"-9",Matches!$J$2:$J$201,0))),"",IF(AND(T1926=INDEX(Matches!$G$2:$G$201,MATCH($A1926&amp;"-9",Matches!$J$2:$J$201,0)),U1926=INDEX(Matches!$H$2:$H$201,MATCH($A1926&amp;"-9",Matches!$J$2:$J$201,0))),5,IF(SIGN(T1926-U1926)&lt;&gt;SIGN(INDEX(Matches!$G$2:$G$201,MATCH($A1926&amp;"-9",Matches!$J$2:$J$201,0))-INDEX(Matches!$H$2:$H$201,MATCH($A1926&amp;"-9",Matches!$J$2:$J$201,0))),0,IF(T1926-U1926=INDEX(Matches!$G$2:$G$201,MATCH($A1926&amp;"-9",Matches!$J$2:$J$201,0))-INDEX(Matches!$H$2:$H$201,MATCH($A1926&amp;"-9",Matches!$J$2:$J$201,0)),3,2))))),""))</f>
        <v/>
      </c>
      <c r="AG1926" s="12" t="str">
        <f aca="false">IF(OR($B1926="",V1926="",W1926=""),"",IFERROR(IF(OR(INDEX(Matches!$I$2:$I$201,MATCH($A1926&amp;"-10",Matches!$J$2:$J$201,0))="Void",INDEX(Matches!$G$2:$G$201,MATCH($A1926&amp;"-10",Matches!$J$2:$J$201,0))="",INDEX(Matches!$H$2:$H$201,MATCH($A1926&amp;"-10",Matches!$J$2:$J$201,0))=""),"",IF(AND($C1926&lt;&gt;"",INDEX(Matches!$F$2:$F$201,MATCH($A1926&amp;"-10",Matches!$J$2:$J$201,0))&lt;&gt;"",$C1926&gt;=INDEX(Matches!$F$2:$F$201,MATCH($A1926&amp;"-10",Matches!$J$2:$J$201,0))),"",IF(AND(V1926=INDEX(Matches!$G$2:$G$201,MATCH($A1926&amp;"-10",Matches!$J$2:$J$201,0)),W1926=INDEX(Matches!$H$2:$H$201,MATCH($A1926&amp;"-10",Matches!$J$2:$J$201,0))),5,IF(SIGN(V1926-W1926)&lt;&gt;SIGN(INDEX(Matches!$G$2:$G$201,MATCH($A1926&amp;"-10",Matches!$J$2:$J$201,0))-INDEX(Matches!$H$2:$H$201,MATCH($A1926&amp;"-10",Matches!$J$2:$J$201,0))),0,IF(V1926-W1926=INDEX(Matches!$G$2:$G$201,MATCH($A1926&amp;"-10",Matches!$J$2:$J$201,0))-INDEX(Matches!$H$2:$H$201,MATCH($A1926&amp;"-10",Matches!$J$2:$J$201,0)),3,2))))),""))</f>
        <v/>
      </c>
      <c r="AH1926" s="13" t="str">
        <f aca="false">IF($B1926="","",SUM(X1926:AG1926))</f>
        <v/>
      </c>
      <c r="AI1926" s="12" t="str">
        <f aca="false">IF($B1926="","",COUNTIF(X1926:AG1926,5))</f>
        <v/>
      </c>
      <c r="AJ1926" s="12" t="str">
        <f aca="false">IF($B1926="","",COUNTIF(X1926:AG1926,"&gt;=2"))</f>
        <v/>
      </c>
      <c r="AK1926" s="12" t="str">
        <f aca="false">IF($B1926="","",COUNT(X1926:AG1926))</f>
        <v/>
      </c>
    </row>
    <row r="1927" customFormat="false" ht="15" hidden="false" customHeight="false" outlineLevel="0" collapsed="false">
      <c r="A1927" s="7"/>
      <c r="B1927" s="7"/>
      <c r="C1927" s="11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12" t="str">
        <f aca="false">IF(OR($B1927="",D1927="",E1927=""),"",IFERROR(IF(OR(INDEX(Matches!$I$2:$I$201,MATCH($A1927&amp;"-1",Matches!$J$2:$J$201,0))="Void",INDEX(Matches!$G$2:$G$201,MATCH($A1927&amp;"-1",Matches!$J$2:$J$201,0))="",INDEX(Matches!$H$2:$H$201,MATCH($A1927&amp;"-1",Matches!$J$2:$J$201,0))=""),"",IF(AND($C1927&lt;&gt;"",INDEX(Matches!$F$2:$F$201,MATCH($A1927&amp;"-1",Matches!$J$2:$J$201,0))&lt;&gt;"",$C1927&gt;=INDEX(Matches!$F$2:$F$201,MATCH($A1927&amp;"-1",Matches!$J$2:$J$201,0))),"",IF(AND(D1927=INDEX(Matches!$G$2:$G$201,MATCH($A1927&amp;"-1",Matches!$J$2:$J$201,0)),E1927=INDEX(Matches!$H$2:$H$201,MATCH($A1927&amp;"-1",Matches!$J$2:$J$201,0))),5,IF(SIGN(D1927-E1927)&lt;&gt;SIGN(INDEX(Matches!$G$2:$G$201,MATCH($A1927&amp;"-1",Matches!$J$2:$J$201,0))-INDEX(Matches!$H$2:$H$201,MATCH($A1927&amp;"-1",Matches!$J$2:$J$201,0))),0,IF(D1927-E1927=INDEX(Matches!$G$2:$G$201,MATCH($A1927&amp;"-1",Matches!$J$2:$J$201,0))-INDEX(Matches!$H$2:$H$201,MATCH($A1927&amp;"-1",Matches!$J$2:$J$201,0)),3,2))))),""))</f>
        <v/>
      </c>
      <c r="Y1927" s="12" t="str">
        <f aca="false">IF(OR($B1927="",F1927="",G1927=""),"",IFERROR(IF(OR(INDEX(Matches!$I$2:$I$201,MATCH($A1927&amp;"-2",Matches!$J$2:$J$201,0))="Void",INDEX(Matches!$G$2:$G$201,MATCH($A1927&amp;"-2",Matches!$J$2:$J$201,0))="",INDEX(Matches!$H$2:$H$201,MATCH($A1927&amp;"-2",Matches!$J$2:$J$201,0))=""),"",IF(AND($C1927&lt;&gt;"",INDEX(Matches!$F$2:$F$201,MATCH($A1927&amp;"-2",Matches!$J$2:$J$201,0))&lt;&gt;"",$C1927&gt;=INDEX(Matches!$F$2:$F$201,MATCH($A1927&amp;"-2",Matches!$J$2:$J$201,0))),"",IF(AND(F1927=INDEX(Matches!$G$2:$G$201,MATCH($A1927&amp;"-2",Matches!$J$2:$J$201,0)),G1927=INDEX(Matches!$H$2:$H$201,MATCH($A1927&amp;"-2",Matches!$J$2:$J$201,0))),5,IF(SIGN(F1927-G1927)&lt;&gt;SIGN(INDEX(Matches!$G$2:$G$201,MATCH($A1927&amp;"-2",Matches!$J$2:$J$201,0))-INDEX(Matches!$H$2:$H$201,MATCH($A1927&amp;"-2",Matches!$J$2:$J$201,0))),0,IF(F1927-G1927=INDEX(Matches!$G$2:$G$201,MATCH($A1927&amp;"-2",Matches!$J$2:$J$201,0))-INDEX(Matches!$H$2:$H$201,MATCH($A1927&amp;"-2",Matches!$J$2:$J$201,0)),3,2))))),""))</f>
        <v/>
      </c>
      <c r="Z1927" s="12" t="str">
        <f aca="false">IF(OR($B1927="",H1927="",I1927=""),"",IFERROR(IF(OR(INDEX(Matches!$I$2:$I$201,MATCH($A1927&amp;"-3",Matches!$J$2:$J$201,0))="Void",INDEX(Matches!$G$2:$G$201,MATCH($A1927&amp;"-3",Matches!$J$2:$J$201,0))="",INDEX(Matches!$H$2:$H$201,MATCH($A1927&amp;"-3",Matches!$J$2:$J$201,0))=""),"",IF(AND($C1927&lt;&gt;"",INDEX(Matches!$F$2:$F$201,MATCH($A1927&amp;"-3",Matches!$J$2:$J$201,0))&lt;&gt;"",$C1927&gt;=INDEX(Matches!$F$2:$F$201,MATCH($A1927&amp;"-3",Matches!$J$2:$J$201,0))),"",IF(AND(H1927=INDEX(Matches!$G$2:$G$201,MATCH($A1927&amp;"-3",Matches!$J$2:$J$201,0)),I1927=INDEX(Matches!$H$2:$H$201,MATCH($A1927&amp;"-3",Matches!$J$2:$J$201,0))),5,IF(SIGN(H1927-I1927)&lt;&gt;SIGN(INDEX(Matches!$G$2:$G$201,MATCH($A1927&amp;"-3",Matches!$J$2:$J$201,0))-INDEX(Matches!$H$2:$H$201,MATCH($A1927&amp;"-3",Matches!$J$2:$J$201,0))),0,IF(H1927-I1927=INDEX(Matches!$G$2:$G$201,MATCH($A1927&amp;"-3",Matches!$J$2:$J$201,0))-INDEX(Matches!$H$2:$H$201,MATCH($A1927&amp;"-3",Matches!$J$2:$J$201,0)),3,2))))),""))</f>
        <v/>
      </c>
      <c r="AA1927" s="12" t="str">
        <f aca="false">IF(OR($B1927="",J1927="",K1927=""),"",IFERROR(IF(OR(INDEX(Matches!$I$2:$I$201,MATCH($A1927&amp;"-4",Matches!$J$2:$J$201,0))="Void",INDEX(Matches!$G$2:$G$201,MATCH($A1927&amp;"-4",Matches!$J$2:$J$201,0))="",INDEX(Matches!$H$2:$H$201,MATCH($A1927&amp;"-4",Matches!$J$2:$J$201,0))=""),"",IF(AND($C1927&lt;&gt;"",INDEX(Matches!$F$2:$F$201,MATCH($A1927&amp;"-4",Matches!$J$2:$J$201,0))&lt;&gt;"",$C1927&gt;=INDEX(Matches!$F$2:$F$201,MATCH($A1927&amp;"-4",Matches!$J$2:$J$201,0))),"",IF(AND(J1927=INDEX(Matches!$G$2:$G$201,MATCH($A1927&amp;"-4",Matches!$J$2:$J$201,0)),K1927=INDEX(Matches!$H$2:$H$201,MATCH($A1927&amp;"-4",Matches!$J$2:$J$201,0))),5,IF(SIGN(J1927-K1927)&lt;&gt;SIGN(INDEX(Matches!$G$2:$G$201,MATCH($A1927&amp;"-4",Matches!$J$2:$J$201,0))-INDEX(Matches!$H$2:$H$201,MATCH($A1927&amp;"-4",Matches!$J$2:$J$201,0))),0,IF(J1927-K1927=INDEX(Matches!$G$2:$G$201,MATCH($A1927&amp;"-4",Matches!$J$2:$J$201,0))-INDEX(Matches!$H$2:$H$201,MATCH($A1927&amp;"-4",Matches!$J$2:$J$201,0)),3,2))))),""))</f>
        <v/>
      </c>
      <c r="AB1927" s="12" t="str">
        <f aca="false">IF(OR($B1927="",L1927="",M1927=""),"",IFERROR(IF(OR(INDEX(Matches!$I$2:$I$201,MATCH($A1927&amp;"-5",Matches!$J$2:$J$201,0))="Void",INDEX(Matches!$G$2:$G$201,MATCH($A1927&amp;"-5",Matches!$J$2:$J$201,0))="",INDEX(Matches!$H$2:$H$201,MATCH($A1927&amp;"-5",Matches!$J$2:$J$201,0))=""),"",IF(AND($C1927&lt;&gt;"",INDEX(Matches!$F$2:$F$201,MATCH($A1927&amp;"-5",Matches!$J$2:$J$201,0))&lt;&gt;"",$C1927&gt;=INDEX(Matches!$F$2:$F$201,MATCH($A1927&amp;"-5",Matches!$J$2:$J$201,0))),"",IF(AND(L1927=INDEX(Matches!$G$2:$G$201,MATCH($A1927&amp;"-5",Matches!$J$2:$J$201,0)),M1927=INDEX(Matches!$H$2:$H$201,MATCH($A1927&amp;"-5",Matches!$J$2:$J$201,0))),5,IF(SIGN(L1927-M1927)&lt;&gt;SIGN(INDEX(Matches!$G$2:$G$201,MATCH($A1927&amp;"-5",Matches!$J$2:$J$201,0))-INDEX(Matches!$H$2:$H$201,MATCH($A1927&amp;"-5",Matches!$J$2:$J$201,0))),0,IF(L1927-M1927=INDEX(Matches!$G$2:$G$201,MATCH($A1927&amp;"-5",Matches!$J$2:$J$201,0))-INDEX(Matches!$H$2:$H$201,MATCH($A1927&amp;"-5",Matches!$J$2:$J$201,0)),3,2))))),""))</f>
        <v/>
      </c>
      <c r="AC1927" s="12" t="str">
        <f aca="false">IF(OR($B1927="",N1927="",O1927=""),"",IFERROR(IF(OR(INDEX(Matches!$I$2:$I$201,MATCH($A1927&amp;"-6",Matches!$J$2:$J$201,0))="Void",INDEX(Matches!$G$2:$G$201,MATCH($A1927&amp;"-6",Matches!$J$2:$J$201,0))="",INDEX(Matches!$H$2:$H$201,MATCH($A1927&amp;"-6",Matches!$J$2:$J$201,0))=""),"",IF(AND($C1927&lt;&gt;"",INDEX(Matches!$F$2:$F$201,MATCH($A1927&amp;"-6",Matches!$J$2:$J$201,0))&lt;&gt;"",$C1927&gt;=INDEX(Matches!$F$2:$F$201,MATCH($A1927&amp;"-6",Matches!$J$2:$J$201,0))),"",IF(AND(N1927=INDEX(Matches!$G$2:$G$201,MATCH($A1927&amp;"-6",Matches!$J$2:$J$201,0)),O1927=INDEX(Matches!$H$2:$H$201,MATCH($A1927&amp;"-6",Matches!$J$2:$J$201,0))),5,IF(SIGN(N1927-O1927)&lt;&gt;SIGN(INDEX(Matches!$G$2:$G$201,MATCH($A1927&amp;"-6",Matches!$J$2:$J$201,0))-INDEX(Matches!$H$2:$H$201,MATCH($A1927&amp;"-6",Matches!$J$2:$J$201,0))),0,IF(N1927-O1927=INDEX(Matches!$G$2:$G$201,MATCH($A1927&amp;"-6",Matches!$J$2:$J$201,0))-INDEX(Matches!$H$2:$H$201,MATCH($A1927&amp;"-6",Matches!$J$2:$J$201,0)),3,2))))),""))</f>
        <v/>
      </c>
      <c r="AD1927" s="12" t="str">
        <f aca="false">IF(OR($B1927="",P1927="",Q1927=""),"",IFERROR(IF(OR(INDEX(Matches!$I$2:$I$201,MATCH($A1927&amp;"-7",Matches!$J$2:$J$201,0))="Void",INDEX(Matches!$G$2:$G$201,MATCH($A1927&amp;"-7",Matches!$J$2:$J$201,0))="",INDEX(Matches!$H$2:$H$201,MATCH($A1927&amp;"-7",Matches!$J$2:$J$201,0))=""),"",IF(AND($C1927&lt;&gt;"",INDEX(Matches!$F$2:$F$201,MATCH($A1927&amp;"-7",Matches!$J$2:$J$201,0))&lt;&gt;"",$C1927&gt;=INDEX(Matches!$F$2:$F$201,MATCH($A1927&amp;"-7",Matches!$J$2:$J$201,0))),"",IF(AND(P1927=INDEX(Matches!$G$2:$G$201,MATCH($A1927&amp;"-7",Matches!$J$2:$J$201,0)),Q1927=INDEX(Matches!$H$2:$H$201,MATCH($A1927&amp;"-7",Matches!$J$2:$J$201,0))),5,IF(SIGN(P1927-Q1927)&lt;&gt;SIGN(INDEX(Matches!$G$2:$G$201,MATCH($A1927&amp;"-7",Matches!$J$2:$J$201,0))-INDEX(Matches!$H$2:$H$201,MATCH($A1927&amp;"-7",Matches!$J$2:$J$201,0))),0,IF(P1927-Q1927=INDEX(Matches!$G$2:$G$201,MATCH($A1927&amp;"-7",Matches!$J$2:$J$201,0))-INDEX(Matches!$H$2:$H$201,MATCH($A1927&amp;"-7",Matches!$J$2:$J$201,0)),3,2))))),""))</f>
        <v/>
      </c>
      <c r="AE1927" s="12" t="str">
        <f aca="false">IF(OR($B1927="",R1927="",S1927=""),"",IFERROR(IF(OR(INDEX(Matches!$I$2:$I$201,MATCH($A1927&amp;"-8",Matches!$J$2:$J$201,0))="Void",INDEX(Matches!$G$2:$G$201,MATCH($A1927&amp;"-8",Matches!$J$2:$J$201,0))="",INDEX(Matches!$H$2:$H$201,MATCH($A1927&amp;"-8",Matches!$J$2:$J$201,0))=""),"",IF(AND($C1927&lt;&gt;"",INDEX(Matches!$F$2:$F$201,MATCH($A1927&amp;"-8",Matches!$J$2:$J$201,0))&lt;&gt;"",$C1927&gt;=INDEX(Matches!$F$2:$F$201,MATCH($A1927&amp;"-8",Matches!$J$2:$J$201,0))),"",IF(AND(R1927=INDEX(Matches!$G$2:$G$201,MATCH($A1927&amp;"-8",Matches!$J$2:$J$201,0)),S1927=INDEX(Matches!$H$2:$H$201,MATCH($A1927&amp;"-8",Matches!$J$2:$J$201,0))),5,IF(SIGN(R1927-S1927)&lt;&gt;SIGN(INDEX(Matches!$G$2:$G$201,MATCH($A1927&amp;"-8",Matches!$J$2:$J$201,0))-INDEX(Matches!$H$2:$H$201,MATCH($A1927&amp;"-8",Matches!$J$2:$J$201,0))),0,IF(R1927-S1927=INDEX(Matches!$G$2:$G$201,MATCH($A1927&amp;"-8",Matches!$J$2:$J$201,0))-INDEX(Matches!$H$2:$H$201,MATCH($A1927&amp;"-8",Matches!$J$2:$J$201,0)),3,2))))),""))</f>
        <v/>
      </c>
      <c r="AF1927" s="12" t="str">
        <f aca="false">IF(OR($B1927="",T1927="",U1927=""),"",IFERROR(IF(OR(INDEX(Matches!$I$2:$I$201,MATCH($A1927&amp;"-9",Matches!$J$2:$J$201,0))="Void",INDEX(Matches!$G$2:$G$201,MATCH($A1927&amp;"-9",Matches!$J$2:$J$201,0))="",INDEX(Matches!$H$2:$H$201,MATCH($A1927&amp;"-9",Matches!$J$2:$J$201,0))=""),"",IF(AND($C1927&lt;&gt;"",INDEX(Matches!$F$2:$F$201,MATCH($A1927&amp;"-9",Matches!$J$2:$J$201,0))&lt;&gt;"",$C1927&gt;=INDEX(Matches!$F$2:$F$201,MATCH($A1927&amp;"-9",Matches!$J$2:$J$201,0))),"",IF(AND(T1927=INDEX(Matches!$G$2:$G$201,MATCH($A1927&amp;"-9",Matches!$J$2:$J$201,0)),U1927=INDEX(Matches!$H$2:$H$201,MATCH($A1927&amp;"-9",Matches!$J$2:$J$201,0))),5,IF(SIGN(T1927-U1927)&lt;&gt;SIGN(INDEX(Matches!$G$2:$G$201,MATCH($A1927&amp;"-9",Matches!$J$2:$J$201,0))-INDEX(Matches!$H$2:$H$201,MATCH($A1927&amp;"-9",Matches!$J$2:$J$201,0))),0,IF(T1927-U1927=INDEX(Matches!$G$2:$G$201,MATCH($A1927&amp;"-9",Matches!$J$2:$J$201,0))-INDEX(Matches!$H$2:$H$201,MATCH($A1927&amp;"-9",Matches!$J$2:$J$201,0)),3,2))))),""))</f>
        <v/>
      </c>
      <c r="AG1927" s="12" t="str">
        <f aca="false">IF(OR($B1927="",V1927="",W1927=""),"",IFERROR(IF(OR(INDEX(Matches!$I$2:$I$201,MATCH($A1927&amp;"-10",Matches!$J$2:$J$201,0))="Void",INDEX(Matches!$G$2:$G$201,MATCH($A1927&amp;"-10",Matches!$J$2:$J$201,0))="",INDEX(Matches!$H$2:$H$201,MATCH($A1927&amp;"-10",Matches!$J$2:$J$201,0))=""),"",IF(AND($C1927&lt;&gt;"",INDEX(Matches!$F$2:$F$201,MATCH($A1927&amp;"-10",Matches!$J$2:$J$201,0))&lt;&gt;"",$C1927&gt;=INDEX(Matches!$F$2:$F$201,MATCH($A1927&amp;"-10",Matches!$J$2:$J$201,0))),"",IF(AND(V1927=INDEX(Matches!$G$2:$G$201,MATCH($A1927&amp;"-10",Matches!$J$2:$J$201,0)),W1927=INDEX(Matches!$H$2:$H$201,MATCH($A1927&amp;"-10",Matches!$J$2:$J$201,0))),5,IF(SIGN(V1927-W1927)&lt;&gt;SIGN(INDEX(Matches!$G$2:$G$201,MATCH($A1927&amp;"-10",Matches!$J$2:$J$201,0))-INDEX(Matches!$H$2:$H$201,MATCH($A1927&amp;"-10",Matches!$J$2:$J$201,0))),0,IF(V1927-W1927=INDEX(Matches!$G$2:$G$201,MATCH($A1927&amp;"-10",Matches!$J$2:$J$201,0))-INDEX(Matches!$H$2:$H$201,MATCH($A1927&amp;"-10",Matches!$J$2:$J$201,0)),3,2))))),""))</f>
        <v/>
      </c>
      <c r="AH1927" s="13" t="str">
        <f aca="false">IF($B1927="","",SUM(X1927:AG1927))</f>
        <v/>
      </c>
      <c r="AI1927" s="12" t="str">
        <f aca="false">IF($B1927="","",COUNTIF(X1927:AG1927,5))</f>
        <v/>
      </c>
      <c r="AJ1927" s="12" t="str">
        <f aca="false">IF($B1927="","",COUNTIF(X1927:AG1927,"&gt;=2"))</f>
        <v/>
      </c>
      <c r="AK1927" s="12" t="str">
        <f aca="false">IF($B1927="","",COUNT(X1927:AG1927))</f>
        <v/>
      </c>
    </row>
    <row r="1928" customFormat="false" ht="15" hidden="false" customHeight="false" outlineLevel="0" collapsed="false">
      <c r="A1928" s="7"/>
      <c r="B1928" s="7"/>
      <c r="C1928" s="11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12" t="str">
        <f aca="false">IF(OR($B1928="",D1928="",E1928=""),"",IFERROR(IF(OR(INDEX(Matches!$I$2:$I$201,MATCH($A1928&amp;"-1",Matches!$J$2:$J$201,0))="Void",INDEX(Matches!$G$2:$G$201,MATCH($A1928&amp;"-1",Matches!$J$2:$J$201,0))="",INDEX(Matches!$H$2:$H$201,MATCH($A1928&amp;"-1",Matches!$J$2:$J$201,0))=""),"",IF(AND($C1928&lt;&gt;"",INDEX(Matches!$F$2:$F$201,MATCH($A1928&amp;"-1",Matches!$J$2:$J$201,0))&lt;&gt;"",$C1928&gt;=INDEX(Matches!$F$2:$F$201,MATCH($A1928&amp;"-1",Matches!$J$2:$J$201,0))),"",IF(AND(D1928=INDEX(Matches!$G$2:$G$201,MATCH($A1928&amp;"-1",Matches!$J$2:$J$201,0)),E1928=INDEX(Matches!$H$2:$H$201,MATCH($A1928&amp;"-1",Matches!$J$2:$J$201,0))),5,IF(SIGN(D1928-E1928)&lt;&gt;SIGN(INDEX(Matches!$G$2:$G$201,MATCH($A1928&amp;"-1",Matches!$J$2:$J$201,0))-INDEX(Matches!$H$2:$H$201,MATCH($A1928&amp;"-1",Matches!$J$2:$J$201,0))),0,IF(D1928-E1928=INDEX(Matches!$G$2:$G$201,MATCH($A1928&amp;"-1",Matches!$J$2:$J$201,0))-INDEX(Matches!$H$2:$H$201,MATCH($A1928&amp;"-1",Matches!$J$2:$J$201,0)),3,2))))),""))</f>
        <v/>
      </c>
      <c r="Y1928" s="12" t="str">
        <f aca="false">IF(OR($B1928="",F1928="",G1928=""),"",IFERROR(IF(OR(INDEX(Matches!$I$2:$I$201,MATCH($A1928&amp;"-2",Matches!$J$2:$J$201,0))="Void",INDEX(Matches!$G$2:$G$201,MATCH($A1928&amp;"-2",Matches!$J$2:$J$201,0))="",INDEX(Matches!$H$2:$H$201,MATCH($A1928&amp;"-2",Matches!$J$2:$J$201,0))=""),"",IF(AND($C1928&lt;&gt;"",INDEX(Matches!$F$2:$F$201,MATCH($A1928&amp;"-2",Matches!$J$2:$J$201,0))&lt;&gt;"",$C1928&gt;=INDEX(Matches!$F$2:$F$201,MATCH($A1928&amp;"-2",Matches!$J$2:$J$201,0))),"",IF(AND(F1928=INDEX(Matches!$G$2:$G$201,MATCH($A1928&amp;"-2",Matches!$J$2:$J$201,0)),G1928=INDEX(Matches!$H$2:$H$201,MATCH($A1928&amp;"-2",Matches!$J$2:$J$201,0))),5,IF(SIGN(F1928-G1928)&lt;&gt;SIGN(INDEX(Matches!$G$2:$G$201,MATCH($A1928&amp;"-2",Matches!$J$2:$J$201,0))-INDEX(Matches!$H$2:$H$201,MATCH($A1928&amp;"-2",Matches!$J$2:$J$201,0))),0,IF(F1928-G1928=INDEX(Matches!$G$2:$G$201,MATCH($A1928&amp;"-2",Matches!$J$2:$J$201,0))-INDEX(Matches!$H$2:$H$201,MATCH($A1928&amp;"-2",Matches!$J$2:$J$201,0)),3,2))))),""))</f>
        <v/>
      </c>
      <c r="Z1928" s="12" t="str">
        <f aca="false">IF(OR($B1928="",H1928="",I1928=""),"",IFERROR(IF(OR(INDEX(Matches!$I$2:$I$201,MATCH($A1928&amp;"-3",Matches!$J$2:$J$201,0))="Void",INDEX(Matches!$G$2:$G$201,MATCH($A1928&amp;"-3",Matches!$J$2:$J$201,0))="",INDEX(Matches!$H$2:$H$201,MATCH($A1928&amp;"-3",Matches!$J$2:$J$201,0))=""),"",IF(AND($C1928&lt;&gt;"",INDEX(Matches!$F$2:$F$201,MATCH($A1928&amp;"-3",Matches!$J$2:$J$201,0))&lt;&gt;"",$C1928&gt;=INDEX(Matches!$F$2:$F$201,MATCH($A1928&amp;"-3",Matches!$J$2:$J$201,0))),"",IF(AND(H1928=INDEX(Matches!$G$2:$G$201,MATCH($A1928&amp;"-3",Matches!$J$2:$J$201,0)),I1928=INDEX(Matches!$H$2:$H$201,MATCH($A1928&amp;"-3",Matches!$J$2:$J$201,0))),5,IF(SIGN(H1928-I1928)&lt;&gt;SIGN(INDEX(Matches!$G$2:$G$201,MATCH($A1928&amp;"-3",Matches!$J$2:$J$201,0))-INDEX(Matches!$H$2:$H$201,MATCH($A1928&amp;"-3",Matches!$J$2:$J$201,0))),0,IF(H1928-I1928=INDEX(Matches!$G$2:$G$201,MATCH($A1928&amp;"-3",Matches!$J$2:$J$201,0))-INDEX(Matches!$H$2:$H$201,MATCH($A1928&amp;"-3",Matches!$J$2:$J$201,0)),3,2))))),""))</f>
        <v/>
      </c>
      <c r="AA1928" s="12" t="str">
        <f aca="false">IF(OR($B1928="",J1928="",K1928=""),"",IFERROR(IF(OR(INDEX(Matches!$I$2:$I$201,MATCH($A1928&amp;"-4",Matches!$J$2:$J$201,0))="Void",INDEX(Matches!$G$2:$G$201,MATCH($A1928&amp;"-4",Matches!$J$2:$J$201,0))="",INDEX(Matches!$H$2:$H$201,MATCH($A1928&amp;"-4",Matches!$J$2:$J$201,0))=""),"",IF(AND($C1928&lt;&gt;"",INDEX(Matches!$F$2:$F$201,MATCH($A1928&amp;"-4",Matches!$J$2:$J$201,0))&lt;&gt;"",$C1928&gt;=INDEX(Matches!$F$2:$F$201,MATCH($A1928&amp;"-4",Matches!$J$2:$J$201,0))),"",IF(AND(J1928=INDEX(Matches!$G$2:$G$201,MATCH($A1928&amp;"-4",Matches!$J$2:$J$201,0)),K1928=INDEX(Matches!$H$2:$H$201,MATCH($A1928&amp;"-4",Matches!$J$2:$J$201,0))),5,IF(SIGN(J1928-K1928)&lt;&gt;SIGN(INDEX(Matches!$G$2:$G$201,MATCH($A1928&amp;"-4",Matches!$J$2:$J$201,0))-INDEX(Matches!$H$2:$H$201,MATCH($A1928&amp;"-4",Matches!$J$2:$J$201,0))),0,IF(J1928-K1928=INDEX(Matches!$G$2:$G$201,MATCH($A1928&amp;"-4",Matches!$J$2:$J$201,0))-INDEX(Matches!$H$2:$H$201,MATCH($A1928&amp;"-4",Matches!$J$2:$J$201,0)),3,2))))),""))</f>
        <v/>
      </c>
      <c r="AB1928" s="12" t="str">
        <f aca="false">IF(OR($B1928="",L1928="",M1928=""),"",IFERROR(IF(OR(INDEX(Matches!$I$2:$I$201,MATCH($A1928&amp;"-5",Matches!$J$2:$J$201,0))="Void",INDEX(Matches!$G$2:$G$201,MATCH($A1928&amp;"-5",Matches!$J$2:$J$201,0))="",INDEX(Matches!$H$2:$H$201,MATCH($A1928&amp;"-5",Matches!$J$2:$J$201,0))=""),"",IF(AND($C1928&lt;&gt;"",INDEX(Matches!$F$2:$F$201,MATCH($A1928&amp;"-5",Matches!$J$2:$J$201,0))&lt;&gt;"",$C1928&gt;=INDEX(Matches!$F$2:$F$201,MATCH($A1928&amp;"-5",Matches!$J$2:$J$201,0))),"",IF(AND(L1928=INDEX(Matches!$G$2:$G$201,MATCH($A1928&amp;"-5",Matches!$J$2:$J$201,0)),M1928=INDEX(Matches!$H$2:$H$201,MATCH($A1928&amp;"-5",Matches!$J$2:$J$201,0))),5,IF(SIGN(L1928-M1928)&lt;&gt;SIGN(INDEX(Matches!$G$2:$G$201,MATCH($A1928&amp;"-5",Matches!$J$2:$J$201,0))-INDEX(Matches!$H$2:$H$201,MATCH($A1928&amp;"-5",Matches!$J$2:$J$201,0))),0,IF(L1928-M1928=INDEX(Matches!$G$2:$G$201,MATCH($A1928&amp;"-5",Matches!$J$2:$J$201,0))-INDEX(Matches!$H$2:$H$201,MATCH($A1928&amp;"-5",Matches!$J$2:$J$201,0)),3,2))))),""))</f>
        <v/>
      </c>
      <c r="AC1928" s="12" t="str">
        <f aca="false">IF(OR($B1928="",N1928="",O1928=""),"",IFERROR(IF(OR(INDEX(Matches!$I$2:$I$201,MATCH($A1928&amp;"-6",Matches!$J$2:$J$201,0))="Void",INDEX(Matches!$G$2:$G$201,MATCH($A1928&amp;"-6",Matches!$J$2:$J$201,0))="",INDEX(Matches!$H$2:$H$201,MATCH($A1928&amp;"-6",Matches!$J$2:$J$201,0))=""),"",IF(AND($C1928&lt;&gt;"",INDEX(Matches!$F$2:$F$201,MATCH($A1928&amp;"-6",Matches!$J$2:$J$201,0))&lt;&gt;"",$C1928&gt;=INDEX(Matches!$F$2:$F$201,MATCH($A1928&amp;"-6",Matches!$J$2:$J$201,0))),"",IF(AND(N1928=INDEX(Matches!$G$2:$G$201,MATCH($A1928&amp;"-6",Matches!$J$2:$J$201,0)),O1928=INDEX(Matches!$H$2:$H$201,MATCH($A1928&amp;"-6",Matches!$J$2:$J$201,0))),5,IF(SIGN(N1928-O1928)&lt;&gt;SIGN(INDEX(Matches!$G$2:$G$201,MATCH($A1928&amp;"-6",Matches!$J$2:$J$201,0))-INDEX(Matches!$H$2:$H$201,MATCH($A1928&amp;"-6",Matches!$J$2:$J$201,0))),0,IF(N1928-O1928=INDEX(Matches!$G$2:$G$201,MATCH($A1928&amp;"-6",Matches!$J$2:$J$201,0))-INDEX(Matches!$H$2:$H$201,MATCH($A1928&amp;"-6",Matches!$J$2:$J$201,0)),3,2))))),""))</f>
        <v/>
      </c>
      <c r="AD1928" s="12" t="str">
        <f aca="false">IF(OR($B1928="",P1928="",Q1928=""),"",IFERROR(IF(OR(INDEX(Matches!$I$2:$I$201,MATCH($A1928&amp;"-7",Matches!$J$2:$J$201,0))="Void",INDEX(Matches!$G$2:$G$201,MATCH($A1928&amp;"-7",Matches!$J$2:$J$201,0))="",INDEX(Matches!$H$2:$H$201,MATCH($A1928&amp;"-7",Matches!$J$2:$J$201,0))=""),"",IF(AND($C1928&lt;&gt;"",INDEX(Matches!$F$2:$F$201,MATCH($A1928&amp;"-7",Matches!$J$2:$J$201,0))&lt;&gt;"",$C1928&gt;=INDEX(Matches!$F$2:$F$201,MATCH($A1928&amp;"-7",Matches!$J$2:$J$201,0))),"",IF(AND(P1928=INDEX(Matches!$G$2:$G$201,MATCH($A1928&amp;"-7",Matches!$J$2:$J$201,0)),Q1928=INDEX(Matches!$H$2:$H$201,MATCH($A1928&amp;"-7",Matches!$J$2:$J$201,0))),5,IF(SIGN(P1928-Q1928)&lt;&gt;SIGN(INDEX(Matches!$G$2:$G$201,MATCH($A1928&amp;"-7",Matches!$J$2:$J$201,0))-INDEX(Matches!$H$2:$H$201,MATCH($A1928&amp;"-7",Matches!$J$2:$J$201,0))),0,IF(P1928-Q1928=INDEX(Matches!$G$2:$G$201,MATCH($A1928&amp;"-7",Matches!$J$2:$J$201,0))-INDEX(Matches!$H$2:$H$201,MATCH($A1928&amp;"-7",Matches!$J$2:$J$201,0)),3,2))))),""))</f>
        <v/>
      </c>
      <c r="AE1928" s="12" t="str">
        <f aca="false">IF(OR($B1928="",R1928="",S1928=""),"",IFERROR(IF(OR(INDEX(Matches!$I$2:$I$201,MATCH($A1928&amp;"-8",Matches!$J$2:$J$201,0))="Void",INDEX(Matches!$G$2:$G$201,MATCH($A1928&amp;"-8",Matches!$J$2:$J$201,0))="",INDEX(Matches!$H$2:$H$201,MATCH($A1928&amp;"-8",Matches!$J$2:$J$201,0))=""),"",IF(AND($C1928&lt;&gt;"",INDEX(Matches!$F$2:$F$201,MATCH($A1928&amp;"-8",Matches!$J$2:$J$201,0))&lt;&gt;"",$C1928&gt;=INDEX(Matches!$F$2:$F$201,MATCH($A1928&amp;"-8",Matches!$J$2:$J$201,0))),"",IF(AND(R1928=INDEX(Matches!$G$2:$G$201,MATCH($A1928&amp;"-8",Matches!$J$2:$J$201,0)),S1928=INDEX(Matches!$H$2:$H$201,MATCH($A1928&amp;"-8",Matches!$J$2:$J$201,0))),5,IF(SIGN(R1928-S1928)&lt;&gt;SIGN(INDEX(Matches!$G$2:$G$201,MATCH($A1928&amp;"-8",Matches!$J$2:$J$201,0))-INDEX(Matches!$H$2:$H$201,MATCH($A1928&amp;"-8",Matches!$J$2:$J$201,0))),0,IF(R1928-S1928=INDEX(Matches!$G$2:$G$201,MATCH($A1928&amp;"-8",Matches!$J$2:$J$201,0))-INDEX(Matches!$H$2:$H$201,MATCH($A1928&amp;"-8",Matches!$J$2:$J$201,0)),3,2))))),""))</f>
        <v/>
      </c>
      <c r="AF1928" s="12" t="str">
        <f aca="false">IF(OR($B1928="",T1928="",U1928=""),"",IFERROR(IF(OR(INDEX(Matches!$I$2:$I$201,MATCH($A1928&amp;"-9",Matches!$J$2:$J$201,0))="Void",INDEX(Matches!$G$2:$G$201,MATCH($A1928&amp;"-9",Matches!$J$2:$J$201,0))="",INDEX(Matches!$H$2:$H$201,MATCH($A1928&amp;"-9",Matches!$J$2:$J$201,0))=""),"",IF(AND($C1928&lt;&gt;"",INDEX(Matches!$F$2:$F$201,MATCH($A1928&amp;"-9",Matches!$J$2:$J$201,0))&lt;&gt;"",$C1928&gt;=INDEX(Matches!$F$2:$F$201,MATCH($A1928&amp;"-9",Matches!$J$2:$J$201,0))),"",IF(AND(T1928=INDEX(Matches!$G$2:$G$201,MATCH($A1928&amp;"-9",Matches!$J$2:$J$201,0)),U1928=INDEX(Matches!$H$2:$H$201,MATCH($A1928&amp;"-9",Matches!$J$2:$J$201,0))),5,IF(SIGN(T1928-U1928)&lt;&gt;SIGN(INDEX(Matches!$G$2:$G$201,MATCH($A1928&amp;"-9",Matches!$J$2:$J$201,0))-INDEX(Matches!$H$2:$H$201,MATCH($A1928&amp;"-9",Matches!$J$2:$J$201,0))),0,IF(T1928-U1928=INDEX(Matches!$G$2:$G$201,MATCH($A1928&amp;"-9",Matches!$J$2:$J$201,0))-INDEX(Matches!$H$2:$H$201,MATCH($A1928&amp;"-9",Matches!$J$2:$J$201,0)),3,2))))),""))</f>
        <v/>
      </c>
      <c r="AG1928" s="12" t="str">
        <f aca="false">IF(OR($B1928="",V1928="",W1928=""),"",IFERROR(IF(OR(INDEX(Matches!$I$2:$I$201,MATCH($A1928&amp;"-10",Matches!$J$2:$J$201,0))="Void",INDEX(Matches!$G$2:$G$201,MATCH($A1928&amp;"-10",Matches!$J$2:$J$201,0))="",INDEX(Matches!$H$2:$H$201,MATCH($A1928&amp;"-10",Matches!$J$2:$J$201,0))=""),"",IF(AND($C1928&lt;&gt;"",INDEX(Matches!$F$2:$F$201,MATCH($A1928&amp;"-10",Matches!$J$2:$J$201,0))&lt;&gt;"",$C1928&gt;=INDEX(Matches!$F$2:$F$201,MATCH($A1928&amp;"-10",Matches!$J$2:$J$201,0))),"",IF(AND(V1928=INDEX(Matches!$G$2:$G$201,MATCH($A1928&amp;"-10",Matches!$J$2:$J$201,0)),W1928=INDEX(Matches!$H$2:$H$201,MATCH($A1928&amp;"-10",Matches!$J$2:$J$201,0))),5,IF(SIGN(V1928-W1928)&lt;&gt;SIGN(INDEX(Matches!$G$2:$G$201,MATCH($A1928&amp;"-10",Matches!$J$2:$J$201,0))-INDEX(Matches!$H$2:$H$201,MATCH($A1928&amp;"-10",Matches!$J$2:$J$201,0))),0,IF(V1928-W1928=INDEX(Matches!$G$2:$G$201,MATCH($A1928&amp;"-10",Matches!$J$2:$J$201,0))-INDEX(Matches!$H$2:$H$201,MATCH($A1928&amp;"-10",Matches!$J$2:$J$201,0)),3,2))))),""))</f>
        <v/>
      </c>
      <c r="AH1928" s="13" t="str">
        <f aca="false">IF($B1928="","",SUM(X1928:AG1928))</f>
        <v/>
      </c>
      <c r="AI1928" s="12" t="str">
        <f aca="false">IF($B1928="","",COUNTIF(X1928:AG1928,5))</f>
        <v/>
      </c>
      <c r="AJ1928" s="12" t="str">
        <f aca="false">IF($B1928="","",COUNTIF(X1928:AG1928,"&gt;=2"))</f>
        <v/>
      </c>
      <c r="AK1928" s="12" t="str">
        <f aca="false">IF($B1928="","",COUNT(X1928:AG1928))</f>
        <v/>
      </c>
    </row>
    <row r="1929" customFormat="false" ht="15" hidden="false" customHeight="false" outlineLevel="0" collapsed="false">
      <c r="A1929" s="7"/>
      <c r="B1929" s="7"/>
      <c r="C1929" s="11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12" t="str">
        <f aca="false">IF(OR($B1929="",D1929="",E1929=""),"",IFERROR(IF(OR(INDEX(Matches!$I$2:$I$201,MATCH($A1929&amp;"-1",Matches!$J$2:$J$201,0))="Void",INDEX(Matches!$G$2:$G$201,MATCH($A1929&amp;"-1",Matches!$J$2:$J$201,0))="",INDEX(Matches!$H$2:$H$201,MATCH($A1929&amp;"-1",Matches!$J$2:$J$201,0))=""),"",IF(AND($C1929&lt;&gt;"",INDEX(Matches!$F$2:$F$201,MATCH($A1929&amp;"-1",Matches!$J$2:$J$201,0))&lt;&gt;"",$C1929&gt;=INDEX(Matches!$F$2:$F$201,MATCH($A1929&amp;"-1",Matches!$J$2:$J$201,0))),"",IF(AND(D1929=INDEX(Matches!$G$2:$G$201,MATCH($A1929&amp;"-1",Matches!$J$2:$J$201,0)),E1929=INDEX(Matches!$H$2:$H$201,MATCH($A1929&amp;"-1",Matches!$J$2:$J$201,0))),5,IF(SIGN(D1929-E1929)&lt;&gt;SIGN(INDEX(Matches!$G$2:$G$201,MATCH($A1929&amp;"-1",Matches!$J$2:$J$201,0))-INDEX(Matches!$H$2:$H$201,MATCH($A1929&amp;"-1",Matches!$J$2:$J$201,0))),0,IF(D1929-E1929=INDEX(Matches!$G$2:$G$201,MATCH($A1929&amp;"-1",Matches!$J$2:$J$201,0))-INDEX(Matches!$H$2:$H$201,MATCH($A1929&amp;"-1",Matches!$J$2:$J$201,0)),3,2))))),""))</f>
        <v/>
      </c>
      <c r="Y1929" s="12" t="str">
        <f aca="false">IF(OR($B1929="",F1929="",G1929=""),"",IFERROR(IF(OR(INDEX(Matches!$I$2:$I$201,MATCH($A1929&amp;"-2",Matches!$J$2:$J$201,0))="Void",INDEX(Matches!$G$2:$G$201,MATCH($A1929&amp;"-2",Matches!$J$2:$J$201,0))="",INDEX(Matches!$H$2:$H$201,MATCH($A1929&amp;"-2",Matches!$J$2:$J$201,0))=""),"",IF(AND($C1929&lt;&gt;"",INDEX(Matches!$F$2:$F$201,MATCH($A1929&amp;"-2",Matches!$J$2:$J$201,0))&lt;&gt;"",$C1929&gt;=INDEX(Matches!$F$2:$F$201,MATCH($A1929&amp;"-2",Matches!$J$2:$J$201,0))),"",IF(AND(F1929=INDEX(Matches!$G$2:$G$201,MATCH($A1929&amp;"-2",Matches!$J$2:$J$201,0)),G1929=INDEX(Matches!$H$2:$H$201,MATCH($A1929&amp;"-2",Matches!$J$2:$J$201,0))),5,IF(SIGN(F1929-G1929)&lt;&gt;SIGN(INDEX(Matches!$G$2:$G$201,MATCH($A1929&amp;"-2",Matches!$J$2:$J$201,0))-INDEX(Matches!$H$2:$H$201,MATCH($A1929&amp;"-2",Matches!$J$2:$J$201,0))),0,IF(F1929-G1929=INDEX(Matches!$G$2:$G$201,MATCH($A1929&amp;"-2",Matches!$J$2:$J$201,0))-INDEX(Matches!$H$2:$H$201,MATCH($A1929&amp;"-2",Matches!$J$2:$J$201,0)),3,2))))),""))</f>
        <v/>
      </c>
      <c r="Z1929" s="12" t="str">
        <f aca="false">IF(OR($B1929="",H1929="",I1929=""),"",IFERROR(IF(OR(INDEX(Matches!$I$2:$I$201,MATCH($A1929&amp;"-3",Matches!$J$2:$J$201,0))="Void",INDEX(Matches!$G$2:$G$201,MATCH($A1929&amp;"-3",Matches!$J$2:$J$201,0))="",INDEX(Matches!$H$2:$H$201,MATCH($A1929&amp;"-3",Matches!$J$2:$J$201,0))=""),"",IF(AND($C1929&lt;&gt;"",INDEX(Matches!$F$2:$F$201,MATCH($A1929&amp;"-3",Matches!$J$2:$J$201,0))&lt;&gt;"",$C1929&gt;=INDEX(Matches!$F$2:$F$201,MATCH($A1929&amp;"-3",Matches!$J$2:$J$201,0))),"",IF(AND(H1929=INDEX(Matches!$G$2:$G$201,MATCH($A1929&amp;"-3",Matches!$J$2:$J$201,0)),I1929=INDEX(Matches!$H$2:$H$201,MATCH($A1929&amp;"-3",Matches!$J$2:$J$201,0))),5,IF(SIGN(H1929-I1929)&lt;&gt;SIGN(INDEX(Matches!$G$2:$G$201,MATCH($A1929&amp;"-3",Matches!$J$2:$J$201,0))-INDEX(Matches!$H$2:$H$201,MATCH($A1929&amp;"-3",Matches!$J$2:$J$201,0))),0,IF(H1929-I1929=INDEX(Matches!$G$2:$G$201,MATCH($A1929&amp;"-3",Matches!$J$2:$J$201,0))-INDEX(Matches!$H$2:$H$201,MATCH($A1929&amp;"-3",Matches!$J$2:$J$201,0)),3,2))))),""))</f>
        <v/>
      </c>
      <c r="AA1929" s="12" t="str">
        <f aca="false">IF(OR($B1929="",J1929="",K1929=""),"",IFERROR(IF(OR(INDEX(Matches!$I$2:$I$201,MATCH($A1929&amp;"-4",Matches!$J$2:$J$201,0))="Void",INDEX(Matches!$G$2:$G$201,MATCH($A1929&amp;"-4",Matches!$J$2:$J$201,0))="",INDEX(Matches!$H$2:$H$201,MATCH($A1929&amp;"-4",Matches!$J$2:$J$201,0))=""),"",IF(AND($C1929&lt;&gt;"",INDEX(Matches!$F$2:$F$201,MATCH($A1929&amp;"-4",Matches!$J$2:$J$201,0))&lt;&gt;"",$C1929&gt;=INDEX(Matches!$F$2:$F$201,MATCH($A1929&amp;"-4",Matches!$J$2:$J$201,0))),"",IF(AND(J1929=INDEX(Matches!$G$2:$G$201,MATCH($A1929&amp;"-4",Matches!$J$2:$J$201,0)),K1929=INDEX(Matches!$H$2:$H$201,MATCH($A1929&amp;"-4",Matches!$J$2:$J$201,0))),5,IF(SIGN(J1929-K1929)&lt;&gt;SIGN(INDEX(Matches!$G$2:$G$201,MATCH($A1929&amp;"-4",Matches!$J$2:$J$201,0))-INDEX(Matches!$H$2:$H$201,MATCH($A1929&amp;"-4",Matches!$J$2:$J$201,0))),0,IF(J1929-K1929=INDEX(Matches!$G$2:$G$201,MATCH($A1929&amp;"-4",Matches!$J$2:$J$201,0))-INDEX(Matches!$H$2:$H$201,MATCH($A1929&amp;"-4",Matches!$J$2:$J$201,0)),3,2))))),""))</f>
        <v/>
      </c>
      <c r="AB1929" s="12" t="str">
        <f aca="false">IF(OR($B1929="",L1929="",M1929=""),"",IFERROR(IF(OR(INDEX(Matches!$I$2:$I$201,MATCH($A1929&amp;"-5",Matches!$J$2:$J$201,0))="Void",INDEX(Matches!$G$2:$G$201,MATCH($A1929&amp;"-5",Matches!$J$2:$J$201,0))="",INDEX(Matches!$H$2:$H$201,MATCH($A1929&amp;"-5",Matches!$J$2:$J$201,0))=""),"",IF(AND($C1929&lt;&gt;"",INDEX(Matches!$F$2:$F$201,MATCH($A1929&amp;"-5",Matches!$J$2:$J$201,0))&lt;&gt;"",$C1929&gt;=INDEX(Matches!$F$2:$F$201,MATCH($A1929&amp;"-5",Matches!$J$2:$J$201,0))),"",IF(AND(L1929=INDEX(Matches!$G$2:$G$201,MATCH($A1929&amp;"-5",Matches!$J$2:$J$201,0)),M1929=INDEX(Matches!$H$2:$H$201,MATCH($A1929&amp;"-5",Matches!$J$2:$J$201,0))),5,IF(SIGN(L1929-M1929)&lt;&gt;SIGN(INDEX(Matches!$G$2:$G$201,MATCH($A1929&amp;"-5",Matches!$J$2:$J$201,0))-INDEX(Matches!$H$2:$H$201,MATCH($A1929&amp;"-5",Matches!$J$2:$J$201,0))),0,IF(L1929-M1929=INDEX(Matches!$G$2:$G$201,MATCH($A1929&amp;"-5",Matches!$J$2:$J$201,0))-INDEX(Matches!$H$2:$H$201,MATCH($A1929&amp;"-5",Matches!$J$2:$J$201,0)),3,2))))),""))</f>
        <v/>
      </c>
      <c r="AC1929" s="12" t="str">
        <f aca="false">IF(OR($B1929="",N1929="",O1929=""),"",IFERROR(IF(OR(INDEX(Matches!$I$2:$I$201,MATCH($A1929&amp;"-6",Matches!$J$2:$J$201,0))="Void",INDEX(Matches!$G$2:$G$201,MATCH($A1929&amp;"-6",Matches!$J$2:$J$201,0))="",INDEX(Matches!$H$2:$H$201,MATCH($A1929&amp;"-6",Matches!$J$2:$J$201,0))=""),"",IF(AND($C1929&lt;&gt;"",INDEX(Matches!$F$2:$F$201,MATCH($A1929&amp;"-6",Matches!$J$2:$J$201,0))&lt;&gt;"",$C1929&gt;=INDEX(Matches!$F$2:$F$201,MATCH($A1929&amp;"-6",Matches!$J$2:$J$201,0))),"",IF(AND(N1929=INDEX(Matches!$G$2:$G$201,MATCH($A1929&amp;"-6",Matches!$J$2:$J$201,0)),O1929=INDEX(Matches!$H$2:$H$201,MATCH($A1929&amp;"-6",Matches!$J$2:$J$201,0))),5,IF(SIGN(N1929-O1929)&lt;&gt;SIGN(INDEX(Matches!$G$2:$G$201,MATCH($A1929&amp;"-6",Matches!$J$2:$J$201,0))-INDEX(Matches!$H$2:$H$201,MATCH($A1929&amp;"-6",Matches!$J$2:$J$201,0))),0,IF(N1929-O1929=INDEX(Matches!$G$2:$G$201,MATCH($A1929&amp;"-6",Matches!$J$2:$J$201,0))-INDEX(Matches!$H$2:$H$201,MATCH($A1929&amp;"-6",Matches!$J$2:$J$201,0)),3,2))))),""))</f>
        <v/>
      </c>
      <c r="AD1929" s="12" t="str">
        <f aca="false">IF(OR($B1929="",P1929="",Q1929=""),"",IFERROR(IF(OR(INDEX(Matches!$I$2:$I$201,MATCH($A1929&amp;"-7",Matches!$J$2:$J$201,0))="Void",INDEX(Matches!$G$2:$G$201,MATCH($A1929&amp;"-7",Matches!$J$2:$J$201,0))="",INDEX(Matches!$H$2:$H$201,MATCH($A1929&amp;"-7",Matches!$J$2:$J$201,0))=""),"",IF(AND($C1929&lt;&gt;"",INDEX(Matches!$F$2:$F$201,MATCH($A1929&amp;"-7",Matches!$J$2:$J$201,0))&lt;&gt;"",$C1929&gt;=INDEX(Matches!$F$2:$F$201,MATCH($A1929&amp;"-7",Matches!$J$2:$J$201,0))),"",IF(AND(P1929=INDEX(Matches!$G$2:$G$201,MATCH($A1929&amp;"-7",Matches!$J$2:$J$201,0)),Q1929=INDEX(Matches!$H$2:$H$201,MATCH($A1929&amp;"-7",Matches!$J$2:$J$201,0))),5,IF(SIGN(P1929-Q1929)&lt;&gt;SIGN(INDEX(Matches!$G$2:$G$201,MATCH($A1929&amp;"-7",Matches!$J$2:$J$201,0))-INDEX(Matches!$H$2:$H$201,MATCH($A1929&amp;"-7",Matches!$J$2:$J$201,0))),0,IF(P1929-Q1929=INDEX(Matches!$G$2:$G$201,MATCH($A1929&amp;"-7",Matches!$J$2:$J$201,0))-INDEX(Matches!$H$2:$H$201,MATCH($A1929&amp;"-7",Matches!$J$2:$J$201,0)),3,2))))),""))</f>
        <v/>
      </c>
      <c r="AE1929" s="12" t="str">
        <f aca="false">IF(OR($B1929="",R1929="",S1929=""),"",IFERROR(IF(OR(INDEX(Matches!$I$2:$I$201,MATCH($A1929&amp;"-8",Matches!$J$2:$J$201,0))="Void",INDEX(Matches!$G$2:$G$201,MATCH($A1929&amp;"-8",Matches!$J$2:$J$201,0))="",INDEX(Matches!$H$2:$H$201,MATCH($A1929&amp;"-8",Matches!$J$2:$J$201,0))=""),"",IF(AND($C1929&lt;&gt;"",INDEX(Matches!$F$2:$F$201,MATCH($A1929&amp;"-8",Matches!$J$2:$J$201,0))&lt;&gt;"",$C1929&gt;=INDEX(Matches!$F$2:$F$201,MATCH($A1929&amp;"-8",Matches!$J$2:$J$201,0))),"",IF(AND(R1929=INDEX(Matches!$G$2:$G$201,MATCH($A1929&amp;"-8",Matches!$J$2:$J$201,0)),S1929=INDEX(Matches!$H$2:$H$201,MATCH($A1929&amp;"-8",Matches!$J$2:$J$201,0))),5,IF(SIGN(R1929-S1929)&lt;&gt;SIGN(INDEX(Matches!$G$2:$G$201,MATCH($A1929&amp;"-8",Matches!$J$2:$J$201,0))-INDEX(Matches!$H$2:$H$201,MATCH($A1929&amp;"-8",Matches!$J$2:$J$201,0))),0,IF(R1929-S1929=INDEX(Matches!$G$2:$G$201,MATCH($A1929&amp;"-8",Matches!$J$2:$J$201,0))-INDEX(Matches!$H$2:$H$201,MATCH($A1929&amp;"-8",Matches!$J$2:$J$201,0)),3,2))))),""))</f>
        <v/>
      </c>
      <c r="AF1929" s="12" t="str">
        <f aca="false">IF(OR($B1929="",T1929="",U1929=""),"",IFERROR(IF(OR(INDEX(Matches!$I$2:$I$201,MATCH($A1929&amp;"-9",Matches!$J$2:$J$201,0))="Void",INDEX(Matches!$G$2:$G$201,MATCH($A1929&amp;"-9",Matches!$J$2:$J$201,0))="",INDEX(Matches!$H$2:$H$201,MATCH($A1929&amp;"-9",Matches!$J$2:$J$201,0))=""),"",IF(AND($C1929&lt;&gt;"",INDEX(Matches!$F$2:$F$201,MATCH($A1929&amp;"-9",Matches!$J$2:$J$201,0))&lt;&gt;"",$C1929&gt;=INDEX(Matches!$F$2:$F$201,MATCH($A1929&amp;"-9",Matches!$J$2:$J$201,0))),"",IF(AND(T1929=INDEX(Matches!$G$2:$G$201,MATCH($A1929&amp;"-9",Matches!$J$2:$J$201,0)),U1929=INDEX(Matches!$H$2:$H$201,MATCH($A1929&amp;"-9",Matches!$J$2:$J$201,0))),5,IF(SIGN(T1929-U1929)&lt;&gt;SIGN(INDEX(Matches!$G$2:$G$201,MATCH($A1929&amp;"-9",Matches!$J$2:$J$201,0))-INDEX(Matches!$H$2:$H$201,MATCH($A1929&amp;"-9",Matches!$J$2:$J$201,0))),0,IF(T1929-U1929=INDEX(Matches!$G$2:$G$201,MATCH($A1929&amp;"-9",Matches!$J$2:$J$201,0))-INDEX(Matches!$H$2:$H$201,MATCH($A1929&amp;"-9",Matches!$J$2:$J$201,0)),3,2))))),""))</f>
        <v/>
      </c>
      <c r="AG1929" s="12" t="str">
        <f aca="false">IF(OR($B1929="",V1929="",W1929=""),"",IFERROR(IF(OR(INDEX(Matches!$I$2:$I$201,MATCH($A1929&amp;"-10",Matches!$J$2:$J$201,0))="Void",INDEX(Matches!$G$2:$G$201,MATCH($A1929&amp;"-10",Matches!$J$2:$J$201,0))="",INDEX(Matches!$H$2:$H$201,MATCH($A1929&amp;"-10",Matches!$J$2:$J$201,0))=""),"",IF(AND($C1929&lt;&gt;"",INDEX(Matches!$F$2:$F$201,MATCH($A1929&amp;"-10",Matches!$J$2:$J$201,0))&lt;&gt;"",$C1929&gt;=INDEX(Matches!$F$2:$F$201,MATCH($A1929&amp;"-10",Matches!$J$2:$J$201,0))),"",IF(AND(V1929=INDEX(Matches!$G$2:$G$201,MATCH($A1929&amp;"-10",Matches!$J$2:$J$201,0)),W1929=INDEX(Matches!$H$2:$H$201,MATCH($A1929&amp;"-10",Matches!$J$2:$J$201,0))),5,IF(SIGN(V1929-W1929)&lt;&gt;SIGN(INDEX(Matches!$G$2:$G$201,MATCH($A1929&amp;"-10",Matches!$J$2:$J$201,0))-INDEX(Matches!$H$2:$H$201,MATCH($A1929&amp;"-10",Matches!$J$2:$J$201,0))),0,IF(V1929-W1929=INDEX(Matches!$G$2:$G$201,MATCH($A1929&amp;"-10",Matches!$J$2:$J$201,0))-INDEX(Matches!$H$2:$H$201,MATCH($A1929&amp;"-10",Matches!$J$2:$J$201,0)),3,2))))),""))</f>
        <v/>
      </c>
      <c r="AH1929" s="13" t="str">
        <f aca="false">IF($B1929="","",SUM(X1929:AG1929))</f>
        <v/>
      </c>
      <c r="AI1929" s="12" t="str">
        <f aca="false">IF($B1929="","",COUNTIF(X1929:AG1929,5))</f>
        <v/>
      </c>
      <c r="AJ1929" s="12" t="str">
        <f aca="false">IF($B1929="","",COUNTIF(X1929:AG1929,"&gt;=2"))</f>
        <v/>
      </c>
      <c r="AK1929" s="12" t="str">
        <f aca="false">IF($B1929="","",COUNT(X1929:AG1929))</f>
        <v/>
      </c>
    </row>
    <row r="1930" customFormat="false" ht="15" hidden="false" customHeight="false" outlineLevel="0" collapsed="false">
      <c r="A1930" s="7"/>
      <c r="B1930" s="7"/>
      <c r="C1930" s="11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12" t="str">
        <f aca="false">IF(OR($B1930="",D1930="",E1930=""),"",IFERROR(IF(OR(INDEX(Matches!$I$2:$I$201,MATCH($A1930&amp;"-1",Matches!$J$2:$J$201,0))="Void",INDEX(Matches!$G$2:$G$201,MATCH($A1930&amp;"-1",Matches!$J$2:$J$201,0))="",INDEX(Matches!$H$2:$H$201,MATCH($A1930&amp;"-1",Matches!$J$2:$J$201,0))=""),"",IF(AND($C1930&lt;&gt;"",INDEX(Matches!$F$2:$F$201,MATCH($A1930&amp;"-1",Matches!$J$2:$J$201,0))&lt;&gt;"",$C1930&gt;=INDEX(Matches!$F$2:$F$201,MATCH($A1930&amp;"-1",Matches!$J$2:$J$201,0))),"",IF(AND(D1930=INDEX(Matches!$G$2:$G$201,MATCH($A1930&amp;"-1",Matches!$J$2:$J$201,0)),E1930=INDEX(Matches!$H$2:$H$201,MATCH($A1930&amp;"-1",Matches!$J$2:$J$201,0))),5,IF(SIGN(D1930-E1930)&lt;&gt;SIGN(INDEX(Matches!$G$2:$G$201,MATCH($A1930&amp;"-1",Matches!$J$2:$J$201,0))-INDEX(Matches!$H$2:$H$201,MATCH($A1930&amp;"-1",Matches!$J$2:$J$201,0))),0,IF(D1930-E1930=INDEX(Matches!$G$2:$G$201,MATCH($A1930&amp;"-1",Matches!$J$2:$J$201,0))-INDEX(Matches!$H$2:$H$201,MATCH($A1930&amp;"-1",Matches!$J$2:$J$201,0)),3,2))))),""))</f>
        <v/>
      </c>
      <c r="Y1930" s="12" t="str">
        <f aca="false">IF(OR($B1930="",F1930="",G1930=""),"",IFERROR(IF(OR(INDEX(Matches!$I$2:$I$201,MATCH($A1930&amp;"-2",Matches!$J$2:$J$201,0))="Void",INDEX(Matches!$G$2:$G$201,MATCH($A1930&amp;"-2",Matches!$J$2:$J$201,0))="",INDEX(Matches!$H$2:$H$201,MATCH($A1930&amp;"-2",Matches!$J$2:$J$201,0))=""),"",IF(AND($C1930&lt;&gt;"",INDEX(Matches!$F$2:$F$201,MATCH($A1930&amp;"-2",Matches!$J$2:$J$201,0))&lt;&gt;"",$C1930&gt;=INDEX(Matches!$F$2:$F$201,MATCH($A1930&amp;"-2",Matches!$J$2:$J$201,0))),"",IF(AND(F1930=INDEX(Matches!$G$2:$G$201,MATCH($A1930&amp;"-2",Matches!$J$2:$J$201,0)),G1930=INDEX(Matches!$H$2:$H$201,MATCH($A1930&amp;"-2",Matches!$J$2:$J$201,0))),5,IF(SIGN(F1930-G1930)&lt;&gt;SIGN(INDEX(Matches!$G$2:$G$201,MATCH($A1930&amp;"-2",Matches!$J$2:$J$201,0))-INDEX(Matches!$H$2:$H$201,MATCH($A1930&amp;"-2",Matches!$J$2:$J$201,0))),0,IF(F1930-G1930=INDEX(Matches!$G$2:$G$201,MATCH($A1930&amp;"-2",Matches!$J$2:$J$201,0))-INDEX(Matches!$H$2:$H$201,MATCH($A1930&amp;"-2",Matches!$J$2:$J$201,0)),3,2))))),""))</f>
        <v/>
      </c>
      <c r="Z1930" s="12" t="str">
        <f aca="false">IF(OR($B1930="",H1930="",I1930=""),"",IFERROR(IF(OR(INDEX(Matches!$I$2:$I$201,MATCH($A1930&amp;"-3",Matches!$J$2:$J$201,0))="Void",INDEX(Matches!$G$2:$G$201,MATCH($A1930&amp;"-3",Matches!$J$2:$J$201,0))="",INDEX(Matches!$H$2:$H$201,MATCH($A1930&amp;"-3",Matches!$J$2:$J$201,0))=""),"",IF(AND($C1930&lt;&gt;"",INDEX(Matches!$F$2:$F$201,MATCH($A1930&amp;"-3",Matches!$J$2:$J$201,0))&lt;&gt;"",$C1930&gt;=INDEX(Matches!$F$2:$F$201,MATCH($A1930&amp;"-3",Matches!$J$2:$J$201,0))),"",IF(AND(H1930=INDEX(Matches!$G$2:$G$201,MATCH($A1930&amp;"-3",Matches!$J$2:$J$201,0)),I1930=INDEX(Matches!$H$2:$H$201,MATCH($A1930&amp;"-3",Matches!$J$2:$J$201,0))),5,IF(SIGN(H1930-I1930)&lt;&gt;SIGN(INDEX(Matches!$G$2:$G$201,MATCH($A1930&amp;"-3",Matches!$J$2:$J$201,0))-INDEX(Matches!$H$2:$H$201,MATCH($A1930&amp;"-3",Matches!$J$2:$J$201,0))),0,IF(H1930-I1930=INDEX(Matches!$G$2:$G$201,MATCH($A1930&amp;"-3",Matches!$J$2:$J$201,0))-INDEX(Matches!$H$2:$H$201,MATCH($A1930&amp;"-3",Matches!$J$2:$J$201,0)),3,2))))),""))</f>
        <v/>
      </c>
      <c r="AA1930" s="12" t="str">
        <f aca="false">IF(OR($B1930="",J1930="",K1930=""),"",IFERROR(IF(OR(INDEX(Matches!$I$2:$I$201,MATCH($A1930&amp;"-4",Matches!$J$2:$J$201,0))="Void",INDEX(Matches!$G$2:$G$201,MATCH($A1930&amp;"-4",Matches!$J$2:$J$201,0))="",INDEX(Matches!$H$2:$H$201,MATCH($A1930&amp;"-4",Matches!$J$2:$J$201,0))=""),"",IF(AND($C1930&lt;&gt;"",INDEX(Matches!$F$2:$F$201,MATCH($A1930&amp;"-4",Matches!$J$2:$J$201,0))&lt;&gt;"",$C1930&gt;=INDEX(Matches!$F$2:$F$201,MATCH($A1930&amp;"-4",Matches!$J$2:$J$201,0))),"",IF(AND(J1930=INDEX(Matches!$G$2:$G$201,MATCH($A1930&amp;"-4",Matches!$J$2:$J$201,0)),K1930=INDEX(Matches!$H$2:$H$201,MATCH($A1930&amp;"-4",Matches!$J$2:$J$201,0))),5,IF(SIGN(J1930-K1930)&lt;&gt;SIGN(INDEX(Matches!$G$2:$G$201,MATCH($A1930&amp;"-4",Matches!$J$2:$J$201,0))-INDEX(Matches!$H$2:$H$201,MATCH($A1930&amp;"-4",Matches!$J$2:$J$201,0))),0,IF(J1930-K1930=INDEX(Matches!$G$2:$G$201,MATCH($A1930&amp;"-4",Matches!$J$2:$J$201,0))-INDEX(Matches!$H$2:$H$201,MATCH($A1930&amp;"-4",Matches!$J$2:$J$201,0)),3,2))))),""))</f>
        <v/>
      </c>
      <c r="AB1930" s="12" t="str">
        <f aca="false">IF(OR($B1930="",L1930="",M1930=""),"",IFERROR(IF(OR(INDEX(Matches!$I$2:$I$201,MATCH($A1930&amp;"-5",Matches!$J$2:$J$201,0))="Void",INDEX(Matches!$G$2:$G$201,MATCH($A1930&amp;"-5",Matches!$J$2:$J$201,0))="",INDEX(Matches!$H$2:$H$201,MATCH($A1930&amp;"-5",Matches!$J$2:$J$201,0))=""),"",IF(AND($C1930&lt;&gt;"",INDEX(Matches!$F$2:$F$201,MATCH($A1930&amp;"-5",Matches!$J$2:$J$201,0))&lt;&gt;"",$C1930&gt;=INDEX(Matches!$F$2:$F$201,MATCH($A1930&amp;"-5",Matches!$J$2:$J$201,0))),"",IF(AND(L1930=INDEX(Matches!$G$2:$G$201,MATCH($A1930&amp;"-5",Matches!$J$2:$J$201,0)),M1930=INDEX(Matches!$H$2:$H$201,MATCH($A1930&amp;"-5",Matches!$J$2:$J$201,0))),5,IF(SIGN(L1930-M1930)&lt;&gt;SIGN(INDEX(Matches!$G$2:$G$201,MATCH($A1930&amp;"-5",Matches!$J$2:$J$201,0))-INDEX(Matches!$H$2:$H$201,MATCH($A1930&amp;"-5",Matches!$J$2:$J$201,0))),0,IF(L1930-M1930=INDEX(Matches!$G$2:$G$201,MATCH($A1930&amp;"-5",Matches!$J$2:$J$201,0))-INDEX(Matches!$H$2:$H$201,MATCH($A1930&amp;"-5",Matches!$J$2:$J$201,0)),3,2))))),""))</f>
        <v/>
      </c>
      <c r="AC1930" s="12" t="str">
        <f aca="false">IF(OR($B1930="",N1930="",O1930=""),"",IFERROR(IF(OR(INDEX(Matches!$I$2:$I$201,MATCH($A1930&amp;"-6",Matches!$J$2:$J$201,0))="Void",INDEX(Matches!$G$2:$G$201,MATCH($A1930&amp;"-6",Matches!$J$2:$J$201,0))="",INDEX(Matches!$H$2:$H$201,MATCH($A1930&amp;"-6",Matches!$J$2:$J$201,0))=""),"",IF(AND($C1930&lt;&gt;"",INDEX(Matches!$F$2:$F$201,MATCH($A1930&amp;"-6",Matches!$J$2:$J$201,0))&lt;&gt;"",$C1930&gt;=INDEX(Matches!$F$2:$F$201,MATCH($A1930&amp;"-6",Matches!$J$2:$J$201,0))),"",IF(AND(N1930=INDEX(Matches!$G$2:$G$201,MATCH($A1930&amp;"-6",Matches!$J$2:$J$201,0)),O1930=INDEX(Matches!$H$2:$H$201,MATCH($A1930&amp;"-6",Matches!$J$2:$J$201,0))),5,IF(SIGN(N1930-O1930)&lt;&gt;SIGN(INDEX(Matches!$G$2:$G$201,MATCH($A1930&amp;"-6",Matches!$J$2:$J$201,0))-INDEX(Matches!$H$2:$H$201,MATCH($A1930&amp;"-6",Matches!$J$2:$J$201,0))),0,IF(N1930-O1930=INDEX(Matches!$G$2:$G$201,MATCH($A1930&amp;"-6",Matches!$J$2:$J$201,0))-INDEX(Matches!$H$2:$H$201,MATCH($A1930&amp;"-6",Matches!$J$2:$J$201,0)),3,2))))),""))</f>
        <v/>
      </c>
      <c r="AD1930" s="12" t="str">
        <f aca="false">IF(OR($B1930="",P1930="",Q1930=""),"",IFERROR(IF(OR(INDEX(Matches!$I$2:$I$201,MATCH($A1930&amp;"-7",Matches!$J$2:$J$201,0))="Void",INDEX(Matches!$G$2:$G$201,MATCH($A1930&amp;"-7",Matches!$J$2:$J$201,0))="",INDEX(Matches!$H$2:$H$201,MATCH($A1930&amp;"-7",Matches!$J$2:$J$201,0))=""),"",IF(AND($C1930&lt;&gt;"",INDEX(Matches!$F$2:$F$201,MATCH($A1930&amp;"-7",Matches!$J$2:$J$201,0))&lt;&gt;"",$C1930&gt;=INDEX(Matches!$F$2:$F$201,MATCH($A1930&amp;"-7",Matches!$J$2:$J$201,0))),"",IF(AND(P1930=INDEX(Matches!$G$2:$G$201,MATCH($A1930&amp;"-7",Matches!$J$2:$J$201,0)),Q1930=INDEX(Matches!$H$2:$H$201,MATCH($A1930&amp;"-7",Matches!$J$2:$J$201,0))),5,IF(SIGN(P1930-Q1930)&lt;&gt;SIGN(INDEX(Matches!$G$2:$G$201,MATCH($A1930&amp;"-7",Matches!$J$2:$J$201,0))-INDEX(Matches!$H$2:$H$201,MATCH($A1930&amp;"-7",Matches!$J$2:$J$201,0))),0,IF(P1930-Q1930=INDEX(Matches!$G$2:$G$201,MATCH($A1930&amp;"-7",Matches!$J$2:$J$201,0))-INDEX(Matches!$H$2:$H$201,MATCH($A1930&amp;"-7",Matches!$J$2:$J$201,0)),3,2))))),""))</f>
        <v/>
      </c>
      <c r="AE1930" s="12" t="str">
        <f aca="false">IF(OR($B1930="",R1930="",S1930=""),"",IFERROR(IF(OR(INDEX(Matches!$I$2:$I$201,MATCH($A1930&amp;"-8",Matches!$J$2:$J$201,0))="Void",INDEX(Matches!$G$2:$G$201,MATCH($A1930&amp;"-8",Matches!$J$2:$J$201,0))="",INDEX(Matches!$H$2:$H$201,MATCH($A1930&amp;"-8",Matches!$J$2:$J$201,0))=""),"",IF(AND($C1930&lt;&gt;"",INDEX(Matches!$F$2:$F$201,MATCH($A1930&amp;"-8",Matches!$J$2:$J$201,0))&lt;&gt;"",$C1930&gt;=INDEX(Matches!$F$2:$F$201,MATCH($A1930&amp;"-8",Matches!$J$2:$J$201,0))),"",IF(AND(R1930=INDEX(Matches!$G$2:$G$201,MATCH($A1930&amp;"-8",Matches!$J$2:$J$201,0)),S1930=INDEX(Matches!$H$2:$H$201,MATCH($A1930&amp;"-8",Matches!$J$2:$J$201,0))),5,IF(SIGN(R1930-S1930)&lt;&gt;SIGN(INDEX(Matches!$G$2:$G$201,MATCH($A1930&amp;"-8",Matches!$J$2:$J$201,0))-INDEX(Matches!$H$2:$H$201,MATCH($A1930&amp;"-8",Matches!$J$2:$J$201,0))),0,IF(R1930-S1930=INDEX(Matches!$G$2:$G$201,MATCH($A1930&amp;"-8",Matches!$J$2:$J$201,0))-INDEX(Matches!$H$2:$H$201,MATCH($A1930&amp;"-8",Matches!$J$2:$J$201,0)),3,2))))),""))</f>
        <v/>
      </c>
      <c r="AF1930" s="12" t="str">
        <f aca="false">IF(OR($B1930="",T1930="",U1930=""),"",IFERROR(IF(OR(INDEX(Matches!$I$2:$I$201,MATCH($A1930&amp;"-9",Matches!$J$2:$J$201,0))="Void",INDEX(Matches!$G$2:$G$201,MATCH($A1930&amp;"-9",Matches!$J$2:$J$201,0))="",INDEX(Matches!$H$2:$H$201,MATCH($A1930&amp;"-9",Matches!$J$2:$J$201,0))=""),"",IF(AND($C1930&lt;&gt;"",INDEX(Matches!$F$2:$F$201,MATCH($A1930&amp;"-9",Matches!$J$2:$J$201,0))&lt;&gt;"",$C1930&gt;=INDEX(Matches!$F$2:$F$201,MATCH($A1930&amp;"-9",Matches!$J$2:$J$201,0))),"",IF(AND(T1930=INDEX(Matches!$G$2:$G$201,MATCH($A1930&amp;"-9",Matches!$J$2:$J$201,0)),U1930=INDEX(Matches!$H$2:$H$201,MATCH($A1930&amp;"-9",Matches!$J$2:$J$201,0))),5,IF(SIGN(T1930-U1930)&lt;&gt;SIGN(INDEX(Matches!$G$2:$G$201,MATCH($A1930&amp;"-9",Matches!$J$2:$J$201,0))-INDEX(Matches!$H$2:$H$201,MATCH($A1930&amp;"-9",Matches!$J$2:$J$201,0))),0,IF(T1930-U1930=INDEX(Matches!$G$2:$G$201,MATCH($A1930&amp;"-9",Matches!$J$2:$J$201,0))-INDEX(Matches!$H$2:$H$201,MATCH($A1930&amp;"-9",Matches!$J$2:$J$201,0)),3,2))))),""))</f>
        <v/>
      </c>
      <c r="AG1930" s="12" t="str">
        <f aca="false">IF(OR($B1930="",V1930="",W1930=""),"",IFERROR(IF(OR(INDEX(Matches!$I$2:$I$201,MATCH($A1930&amp;"-10",Matches!$J$2:$J$201,0))="Void",INDEX(Matches!$G$2:$G$201,MATCH($A1930&amp;"-10",Matches!$J$2:$J$201,0))="",INDEX(Matches!$H$2:$H$201,MATCH($A1930&amp;"-10",Matches!$J$2:$J$201,0))=""),"",IF(AND($C1930&lt;&gt;"",INDEX(Matches!$F$2:$F$201,MATCH($A1930&amp;"-10",Matches!$J$2:$J$201,0))&lt;&gt;"",$C1930&gt;=INDEX(Matches!$F$2:$F$201,MATCH($A1930&amp;"-10",Matches!$J$2:$J$201,0))),"",IF(AND(V1930=INDEX(Matches!$G$2:$G$201,MATCH($A1930&amp;"-10",Matches!$J$2:$J$201,0)),W1930=INDEX(Matches!$H$2:$H$201,MATCH($A1930&amp;"-10",Matches!$J$2:$J$201,0))),5,IF(SIGN(V1930-W1930)&lt;&gt;SIGN(INDEX(Matches!$G$2:$G$201,MATCH($A1930&amp;"-10",Matches!$J$2:$J$201,0))-INDEX(Matches!$H$2:$H$201,MATCH($A1930&amp;"-10",Matches!$J$2:$J$201,0))),0,IF(V1930-W1930=INDEX(Matches!$G$2:$G$201,MATCH($A1930&amp;"-10",Matches!$J$2:$J$201,0))-INDEX(Matches!$H$2:$H$201,MATCH($A1930&amp;"-10",Matches!$J$2:$J$201,0)),3,2))))),""))</f>
        <v/>
      </c>
      <c r="AH1930" s="13" t="str">
        <f aca="false">IF($B1930="","",SUM(X1930:AG1930))</f>
        <v/>
      </c>
      <c r="AI1930" s="12" t="str">
        <f aca="false">IF($B1930="","",COUNTIF(X1930:AG1930,5))</f>
        <v/>
      </c>
      <c r="AJ1930" s="12" t="str">
        <f aca="false">IF($B1930="","",COUNTIF(X1930:AG1930,"&gt;=2"))</f>
        <v/>
      </c>
      <c r="AK1930" s="12" t="str">
        <f aca="false">IF($B1930="","",COUNT(X1930:AG1930))</f>
        <v/>
      </c>
    </row>
    <row r="1931" customFormat="false" ht="15" hidden="false" customHeight="false" outlineLevel="0" collapsed="false">
      <c r="A1931" s="7"/>
      <c r="B1931" s="7"/>
      <c r="C1931" s="11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12" t="str">
        <f aca="false">IF(OR($B1931="",D1931="",E1931=""),"",IFERROR(IF(OR(INDEX(Matches!$I$2:$I$201,MATCH($A1931&amp;"-1",Matches!$J$2:$J$201,0))="Void",INDEX(Matches!$G$2:$G$201,MATCH($A1931&amp;"-1",Matches!$J$2:$J$201,0))="",INDEX(Matches!$H$2:$H$201,MATCH($A1931&amp;"-1",Matches!$J$2:$J$201,0))=""),"",IF(AND($C1931&lt;&gt;"",INDEX(Matches!$F$2:$F$201,MATCH($A1931&amp;"-1",Matches!$J$2:$J$201,0))&lt;&gt;"",$C1931&gt;=INDEX(Matches!$F$2:$F$201,MATCH($A1931&amp;"-1",Matches!$J$2:$J$201,0))),"",IF(AND(D1931=INDEX(Matches!$G$2:$G$201,MATCH($A1931&amp;"-1",Matches!$J$2:$J$201,0)),E1931=INDEX(Matches!$H$2:$H$201,MATCH($A1931&amp;"-1",Matches!$J$2:$J$201,0))),5,IF(SIGN(D1931-E1931)&lt;&gt;SIGN(INDEX(Matches!$G$2:$G$201,MATCH($A1931&amp;"-1",Matches!$J$2:$J$201,0))-INDEX(Matches!$H$2:$H$201,MATCH($A1931&amp;"-1",Matches!$J$2:$J$201,0))),0,IF(D1931-E1931=INDEX(Matches!$G$2:$G$201,MATCH($A1931&amp;"-1",Matches!$J$2:$J$201,0))-INDEX(Matches!$H$2:$H$201,MATCH($A1931&amp;"-1",Matches!$J$2:$J$201,0)),3,2))))),""))</f>
        <v/>
      </c>
      <c r="Y1931" s="12" t="str">
        <f aca="false">IF(OR($B1931="",F1931="",G1931=""),"",IFERROR(IF(OR(INDEX(Matches!$I$2:$I$201,MATCH($A1931&amp;"-2",Matches!$J$2:$J$201,0))="Void",INDEX(Matches!$G$2:$G$201,MATCH($A1931&amp;"-2",Matches!$J$2:$J$201,0))="",INDEX(Matches!$H$2:$H$201,MATCH($A1931&amp;"-2",Matches!$J$2:$J$201,0))=""),"",IF(AND($C1931&lt;&gt;"",INDEX(Matches!$F$2:$F$201,MATCH($A1931&amp;"-2",Matches!$J$2:$J$201,0))&lt;&gt;"",$C1931&gt;=INDEX(Matches!$F$2:$F$201,MATCH($A1931&amp;"-2",Matches!$J$2:$J$201,0))),"",IF(AND(F1931=INDEX(Matches!$G$2:$G$201,MATCH($A1931&amp;"-2",Matches!$J$2:$J$201,0)),G1931=INDEX(Matches!$H$2:$H$201,MATCH($A1931&amp;"-2",Matches!$J$2:$J$201,0))),5,IF(SIGN(F1931-G1931)&lt;&gt;SIGN(INDEX(Matches!$G$2:$G$201,MATCH($A1931&amp;"-2",Matches!$J$2:$J$201,0))-INDEX(Matches!$H$2:$H$201,MATCH($A1931&amp;"-2",Matches!$J$2:$J$201,0))),0,IF(F1931-G1931=INDEX(Matches!$G$2:$G$201,MATCH($A1931&amp;"-2",Matches!$J$2:$J$201,0))-INDEX(Matches!$H$2:$H$201,MATCH($A1931&amp;"-2",Matches!$J$2:$J$201,0)),3,2))))),""))</f>
        <v/>
      </c>
      <c r="Z1931" s="12" t="str">
        <f aca="false">IF(OR($B1931="",H1931="",I1931=""),"",IFERROR(IF(OR(INDEX(Matches!$I$2:$I$201,MATCH($A1931&amp;"-3",Matches!$J$2:$J$201,0))="Void",INDEX(Matches!$G$2:$G$201,MATCH($A1931&amp;"-3",Matches!$J$2:$J$201,0))="",INDEX(Matches!$H$2:$H$201,MATCH($A1931&amp;"-3",Matches!$J$2:$J$201,0))=""),"",IF(AND($C1931&lt;&gt;"",INDEX(Matches!$F$2:$F$201,MATCH($A1931&amp;"-3",Matches!$J$2:$J$201,0))&lt;&gt;"",$C1931&gt;=INDEX(Matches!$F$2:$F$201,MATCH($A1931&amp;"-3",Matches!$J$2:$J$201,0))),"",IF(AND(H1931=INDEX(Matches!$G$2:$G$201,MATCH($A1931&amp;"-3",Matches!$J$2:$J$201,0)),I1931=INDEX(Matches!$H$2:$H$201,MATCH($A1931&amp;"-3",Matches!$J$2:$J$201,0))),5,IF(SIGN(H1931-I1931)&lt;&gt;SIGN(INDEX(Matches!$G$2:$G$201,MATCH($A1931&amp;"-3",Matches!$J$2:$J$201,0))-INDEX(Matches!$H$2:$H$201,MATCH($A1931&amp;"-3",Matches!$J$2:$J$201,0))),0,IF(H1931-I1931=INDEX(Matches!$G$2:$G$201,MATCH($A1931&amp;"-3",Matches!$J$2:$J$201,0))-INDEX(Matches!$H$2:$H$201,MATCH($A1931&amp;"-3",Matches!$J$2:$J$201,0)),3,2))))),""))</f>
        <v/>
      </c>
      <c r="AA1931" s="12" t="str">
        <f aca="false">IF(OR($B1931="",J1931="",K1931=""),"",IFERROR(IF(OR(INDEX(Matches!$I$2:$I$201,MATCH($A1931&amp;"-4",Matches!$J$2:$J$201,0))="Void",INDEX(Matches!$G$2:$G$201,MATCH($A1931&amp;"-4",Matches!$J$2:$J$201,0))="",INDEX(Matches!$H$2:$H$201,MATCH($A1931&amp;"-4",Matches!$J$2:$J$201,0))=""),"",IF(AND($C1931&lt;&gt;"",INDEX(Matches!$F$2:$F$201,MATCH($A1931&amp;"-4",Matches!$J$2:$J$201,0))&lt;&gt;"",$C1931&gt;=INDEX(Matches!$F$2:$F$201,MATCH($A1931&amp;"-4",Matches!$J$2:$J$201,0))),"",IF(AND(J1931=INDEX(Matches!$G$2:$G$201,MATCH($A1931&amp;"-4",Matches!$J$2:$J$201,0)),K1931=INDEX(Matches!$H$2:$H$201,MATCH($A1931&amp;"-4",Matches!$J$2:$J$201,0))),5,IF(SIGN(J1931-K1931)&lt;&gt;SIGN(INDEX(Matches!$G$2:$G$201,MATCH($A1931&amp;"-4",Matches!$J$2:$J$201,0))-INDEX(Matches!$H$2:$H$201,MATCH($A1931&amp;"-4",Matches!$J$2:$J$201,0))),0,IF(J1931-K1931=INDEX(Matches!$G$2:$G$201,MATCH($A1931&amp;"-4",Matches!$J$2:$J$201,0))-INDEX(Matches!$H$2:$H$201,MATCH($A1931&amp;"-4",Matches!$J$2:$J$201,0)),3,2))))),""))</f>
        <v/>
      </c>
      <c r="AB1931" s="12" t="str">
        <f aca="false">IF(OR($B1931="",L1931="",M1931=""),"",IFERROR(IF(OR(INDEX(Matches!$I$2:$I$201,MATCH($A1931&amp;"-5",Matches!$J$2:$J$201,0))="Void",INDEX(Matches!$G$2:$G$201,MATCH($A1931&amp;"-5",Matches!$J$2:$J$201,0))="",INDEX(Matches!$H$2:$H$201,MATCH($A1931&amp;"-5",Matches!$J$2:$J$201,0))=""),"",IF(AND($C1931&lt;&gt;"",INDEX(Matches!$F$2:$F$201,MATCH($A1931&amp;"-5",Matches!$J$2:$J$201,0))&lt;&gt;"",$C1931&gt;=INDEX(Matches!$F$2:$F$201,MATCH($A1931&amp;"-5",Matches!$J$2:$J$201,0))),"",IF(AND(L1931=INDEX(Matches!$G$2:$G$201,MATCH($A1931&amp;"-5",Matches!$J$2:$J$201,0)),M1931=INDEX(Matches!$H$2:$H$201,MATCH($A1931&amp;"-5",Matches!$J$2:$J$201,0))),5,IF(SIGN(L1931-M1931)&lt;&gt;SIGN(INDEX(Matches!$G$2:$G$201,MATCH($A1931&amp;"-5",Matches!$J$2:$J$201,0))-INDEX(Matches!$H$2:$H$201,MATCH($A1931&amp;"-5",Matches!$J$2:$J$201,0))),0,IF(L1931-M1931=INDEX(Matches!$G$2:$G$201,MATCH($A1931&amp;"-5",Matches!$J$2:$J$201,0))-INDEX(Matches!$H$2:$H$201,MATCH($A1931&amp;"-5",Matches!$J$2:$J$201,0)),3,2))))),""))</f>
        <v/>
      </c>
      <c r="AC1931" s="12" t="str">
        <f aca="false">IF(OR($B1931="",N1931="",O1931=""),"",IFERROR(IF(OR(INDEX(Matches!$I$2:$I$201,MATCH($A1931&amp;"-6",Matches!$J$2:$J$201,0))="Void",INDEX(Matches!$G$2:$G$201,MATCH($A1931&amp;"-6",Matches!$J$2:$J$201,0))="",INDEX(Matches!$H$2:$H$201,MATCH($A1931&amp;"-6",Matches!$J$2:$J$201,0))=""),"",IF(AND($C1931&lt;&gt;"",INDEX(Matches!$F$2:$F$201,MATCH($A1931&amp;"-6",Matches!$J$2:$J$201,0))&lt;&gt;"",$C1931&gt;=INDEX(Matches!$F$2:$F$201,MATCH($A1931&amp;"-6",Matches!$J$2:$J$201,0))),"",IF(AND(N1931=INDEX(Matches!$G$2:$G$201,MATCH($A1931&amp;"-6",Matches!$J$2:$J$201,0)),O1931=INDEX(Matches!$H$2:$H$201,MATCH($A1931&amp;"-6",Matches!$J$2:$J$201,0))),5,IF(SIGN(N1931-O1931)&lt;&gt;SIGN(INDEX(Matches!$G$2:$G$201,MATCH($A1931&amp;"-6",Matches!$J$2:$J$201,0))-INDEX(Matches!$H$2:$H$201,MATCH($A1931&amp;"-6",Matches!$J$2:$J$201,0))),0,IF(N1931-O1931=INDEX(Matches!$G$2:$G$201,MATCH($A1931&amp;"-6",Matches!$J$2:$J$201,0))-INDEX(Matches!$H$2:$H$201,MATCH($A1931&amp;"-6",Matches!$J$2:$J$201,0)),3,2))))),""))</f>
        <v/>
      </c>
      <c r="AD1931" s="12" t="str">
        <f aca="false">IF(OR($B1931="",P1931="",Q1931=""),"",IFERROR(IF(OR(INDEX(Matches!$I$2:$I$201,MATCH($A1931&amp;"-7",Matches!$J$2:$J$201,0))="Void",INDEX(Matches!$G$2:$G$201,MATCH($A1931&amp;"-7",Matches!$J$2:$J$201,0))="",INDEX(Matches!$H$2:$H$201,MATCH($A1931&amp;"-7",Matches!$J$2:$J$201,0))=""),"",IF(AND($C1931&lt;&gt;"",INDEX(Matches!$F$2:$F$201,MATCH($A1931&amp;"-7",Matches!$J$2:$J$201,0))&lt;&gt;"",$C1931&gt;=INDEX(Matches!$F$2:$F$201,MATCH($A1931&amp;"-7",Matches!$J$2:$J$201,0))),"",IF(AND(P1931=INDEX(Matches!$G$2:$G$201,MATCH($A1931&amp;"-7",Matches!$J$2:$J$201,0)),Q1931=INDEX(Matches!$H$2:$H$201,MATCH($A1931&amp;"-7",Matches!$J$2:$J$201,0))),5,IF(SIGN(P1931-Q1931)&lt;&gt;SIGN(INDEX(Matches!$G$2:$G$201,MATCH($A1931&amp;"-7",Matches!$J$2:$J$201,0))-INDEX(Matches!$H$2:$H$201,MATCH($A1931&amp;"-7",Matches!$J$2:$J$201,0))),0,IF(P1931-Q1931=INDEX(Matches!$G$2:$G$201,MATCH($A1931&amp;"-7",Matches!$J$2:$J$201,0))-INDEX(Matches!$H$2:$H$201,MATCH($A1931&amp;"-7",Matches!$J$2:$J$201,0)),3,2))))),""))</f>
        <v/>
      </c>
      <c r="AE1931" s="12" t="str">
        <f aca="false">IF(OR($B1931="",R1931="",S1931=""),"",IFERROR(IF(OR(INDEX(Matches!$I$2:$I$201,MATCH($A1931&amp;"-8",Matches!$J$2:$J$201,0))="Void",INDEX(Matches!$G$2:$G$201,MATCH($A1931&amp;"-8",Matches!$J$2:$J$201,0))="",INDEX(Matches!$H$2:$H$201,MATCH($A1931&amp;"-8",Matches!$J$2:$J$201,0))=""),"",IF(AND($C1931&lt;&gt;"",INDEX(Matches!$F$2:$F$201,MATCH($A1931&amp;"-8",Matches!$J$2:$J$201,0))&lt;&gt;"",$C1931&gt;=INDEX(Matches!$F$2:$F$201,MATCH($A1931&amp;"-8",Matches!$J$2:$J$201,0))),"",IF(AND(R1931=INDEX(Matches!$G$2:$G$201,MATCH($A1931&amp;"-8",Matches!$J$2:$J$201,0)),S1931=INDEX(Matches!$H$2:$H$201,MATCH($A1931&amp;"-8",Matches!$J$2:$J$201,0))),5,IF(SIGN(R1931-S1931)&lt;&gt;SIGN(INDEX(Matches!$G$2:$G$201,MATCH($A1931&amp;"-8",Matches!$J$2:$J$201,0))-INDEX(Matches!$H$2:$H$201,MATCH($A1931&amp;"-8",Matches!$J$2:$J$201,0))),0,IF(R1931-S1931=INDEX(Matches!$G$2:$G$201,MATCH($A1931&amp;"-8",Matches!$J$2:$J$201,0))-INDEX(Matches!$H$2:$H$201,MATCH($A1931&amp;"-8",Matches!$J$2:$J$201,0)),3,2))))),""))</f>
        <v/>
      </c>
      <c r="AF1931" s="12" t="str">
        <f aca="false">IF(OR($B1931="",T1931="",U1931=""),"",IFERROR(IF(OR(INDEX(Matches!$I$2:$I$201,MATCH($A1931&amp;"-9",Matches!$J$2:$J$201,0))="Void",INDEX(Matches!$G$2:$G$201,MATCH($A1931&amp;"-9",Matches!$J$2:$J$201,0))="",INDEX(Matches!$H$2:$H$201,MATCH($A1931&amp;"-9",Matches!$J$2:$J$201,0))=""),"",IF(AND($C1931&lt;&gt;"",INDEX(Matches!$F$2:$F$201,MATCH($A1931&amp;"-9",Matches!$J$2:$J$201,0))&lt;&gt;"",$C1931&gt;=INDEX(Matches!$F$2:$F$201,MATCH($A1931&amp;"-9",Matches!$J$2:$J$201,0))),"",IF(AND(T1931=INDEX(Matches!$G$2:$G$201,MATCH($A1931&amp;"-9",Matches!$J$2:$J$201,0)),U1931=INDEX(Matches!$H$2:$H$201,MATCH($A1931&amp;"-9",Matches!$J$2:$J$201,0))),5,IF(SIGN(T1931-U1931)&lt;&gt;SIGN(INDEX(Matches!$G$2:$G$201,MATCH($A1931&amp;"-9",Matches!$J$2:$J$201,0))-INDEX(Matches!$H$2:$H$201,MATCH($A1931&amp;"-9",Matches!$J$2:$J$201,0))),0,IF(T1931-U1931=INDEX(Matches!$G$2:$G$201,MATCH($A1931&amp;"-9",Matches!$J$2:$J$201,0))-INDEX(Matches!$H$2:$H$201,MATCH($A1931&amp;"-9",Matches!$J$2:$J$201,0)),3,2))))),""))</f>
        <v/>
      </c>
      <c r="AG1931" s="12" t="str">
        <f aca="false">IF(OR($B1931="",V1931="",W1931=""),"",IFERROR(IF(OR(INDEX(Matches!$I$2:$I$201,MATCH($A1931&amp;"-10",Matches!$J$2:$J$201,0))="Void",INDEX(Matches!$G$2:$G$201,MATCH($A1931&amp;"-10",Matches!$J$2:$J$201,0))="",INDEX(Matches!$H$2:$H$201,MATCH($A1931&amp;"-10",Matches!$J$2:$J$201,0))=""),"",IF(AND($C1931&lt;&gt;"",INDEX(Matches!$F$2:$F$201,MATCH($A1931&amp;"-10",Matches!$J$2:$J$201,0))&lt;&gt;"",$C1931&gt;=INDEX(Matches!$F$2:$F$201,MATCH($A1931&amp;"-10",Matches!$J$2:$J$201,0))),"",IF(AND(V1931=INDEX(Matches!$G$2:$G$201,MATCH($A1931&amp;"-10",Matches!$J$2:$J$201,0)),W1931=INDEX(Matches!$H$2:$H$201,MATCH($A1931&amp;"-10",Matches!$J$2:$J$201,0))),5,IF(SIGN(V1931-W1931)&lt;&gt;SIGN(INDEX(Matches!$G$2:$G$201,MATCH($A1931&amp;"-10",Matches!$J$2:$J$201,0))-INDEX(Matches!$H$2:$H$201,MATCH($A1931&amp;"-10",Matches!$J$2:$J$201,0))),0,IF(V1931-W1931=INDEX(Matches!$G$2:$G$201,MATCH($A1931&amp;"-10",Matches!$J$2:$J$201,0))-INDEX(Matches!$H$2:$H$201,MATCH($A1931&amp;"-10",Matches!$J$2:$J$201,0)),3,2))))),""))</f>
        <v/>
      </c>
      <c r="AH1931" s="13" t="str">
        <f aca="false">IF($B1931="","",SUM(X1931:AG1931))</f>
        <v/>
      </c>
      <c r="AI1931" s="12" t="str">
        <f aca="false">IF($B1931="","",COUNTIF(X1931:AG1931,5))</f>
        <v/>
      </c>
      <c r="AJ1931" s="12" t="str">
        <f aca="false">IF($B1931="","",COUNTIF(X1931:AG1931,"&gt;=2"))</f>
        <v/>
      </c>
      <c r="AK1931" s="12" t="str">
        <f aca="false">IF($B1931="","",COUNT(X1931:AG1931))</f>
        <v/>
      </c>
    </row>
    <row r="1932" customFormat="false" ht="15" hidden="false" customHeight="false" outlineLevel="0" collapsed="false">
      <c r="A1932" s="7"/>
      <c r="B1932" s="7"/>
      <c r="C1932" s="11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12" t="str">
        <f aca="false">IF(OR($B1932="",D1932="",E1932=""),"",IFERROR(IF(OR(INDEX(Matches!$I$2:$I$201,MATCH($A1932&amp;"-1",Matches!$J$2:$J$201,0))="Void",INDEX(Matches!$G$2:$G$201,MATCH($A1932&amp;"-1",Matches!$J$2:$J$201,0))="",INDEX(Matches!$H$2:$H$201,MATCH($A1932&amp;"-1",Matches!$J$2:$J$201,0))=""),"",IF(AND($C1932&lt;&gt;"",INDEX(Matches!$F$2:$F$201,MATCH($A1932&amp;"-1",Matches!$J$2:$J$201,0))&lt;&gt;"",$C1932&gt;=INDEX(Matches!$F$2:$F$201,MATCH($A1932&amp;"-1",Matches!$J$2:$J$201,0))),"",IF(AND(D1932=INDEX(Matches!$G$2:$G$201,MATCH($A1932&amp;"-1",Matches!$J$2:$J$201,0)),E1932=INDEX(Matches!$H$2:$H$201,MATCH($A1932&amp;"-1",Matches!$J$2:$J$201,0))),5,IF(SIGN(D1932-E1932)&lt;&gt;SIGN(INDEX(Matches!$G$2:$G$201,MATCH($A1932&amp;"-1",Matches!$J$2:$J$201,0))-INDEX(Matches!$H$2:$H$201,MATCH($A1932&amp;"-1",Matches!$J$2:$J$201,0))),0,IF(D1932-E1932=INDEX(Matches!$G$2:$G$201,MATCH($A1932&amp;"-1",Matches!$J$2:$J$201,0))-INDEX(Matches!$H$2:$H$201,MATCH($A1932&amp;"-1",Matches!$J$2:$J$201,0)),3,2))))),""))</f>
        <v/>
      </c>
      <c r="Y1932" s="12" t="str">
        <f aca="false">IF(OR($B1932="",F1932="",G1932=""),"",IFERROR(IF(OR(INDEX(Matches!$I$2:$I$201,MATCH($A1932&amp;"-2",Matches!$J$2:$J$201,0))="Void",INDEX(Matches!$G$2:$G$201,MATCH($A1932&amp;"-2",Matches!$J$2:$J$201,0))="",INDEX(Matches!$H$2:$H$201,MATCH($A1932&amp;"-2",Matches!$J$2:$J$201,0))=""),"",IF(AND($C1932&lt;&gt;"",INDEX(Matches!$F$2:$F$201,MATCH($A1932&amp;"-2",Matches!$J$2:$J$201,0))&lt;&gt;"",$C1932&gt;=INDEX(Matches!$F$2:$F$201,MATCH($A1932&amp;"-2",Matches!$J$2:$J$201,0))),"",IF(AND(F1932=INDEX(Matches!$G$2:$G$201,MATCH($A1932&amp;"-2",Matches!$J$2:$J$201,0)),G1932=INDEX(Matches!$H$2:$H$201,MATCH($A1932&amp;"-2",Matches!$J$2:$J$201,0))),5,IF(SIGN(F1932-G1932)&lt;&gt;SIGN(INDEX(Matches!$G$2:$G$201,MATCH($A1932&amp;"-2",Matches!$J$2:$J$201,0))-INDEX(Matches!$H$2:$H$201,MATCH($A1932&amp;"-2",Matches!$J$2:$J$201,0))),0,IF(F1932-G1932=INDEX(Matches!$G$2:$G$201,MATCH($A1932&amp;"-2",Matches!$J$2:$J$201,0))-INDEX(Matches!$H$2:$H$201,MATCH($A1932&amp;"-2",Matches!$J$2:$J$201,0)),3,2))))),""))</f>
        <v/>
      </c>
      <c r="Z1932" s="12" t="str">
        <f aca="false">IF(OR($B1932="",H1932="",I1932=""),"",IFERROR(IF(OR(INDEX(Matches!$I$2:$I$201,MATCH($A1932&amp;"-3",Matches!$J$2:$J$201,0))="Void",INDEX(Matches!$G$2:$G$201,MATCH($A1932&amp;"-3",Matches!$J$2:$J$201,0))="",INDEX(Matches!$H$2:$H$201,MATCH($A1932&amp;"-3",Matches!$J$2:$J$201,0))=""),"",IF(AND($C1932&lt;&gt;"",INDEX(Matches!$F$2:$F$201,MATCH($A1932&amp;"-3",Matches!$J$2:$J$201,0))&lt;&gt;"",$C1932&gt;=INDEX(Matches!$F$2:$F$201,MATCH($A1932&amp;"-3",Matches!$J$2:$J$201,0))),"",IF(AND(H1932=INDEX(Matches!$G$2:$G$201,MATCH($A1932&amp;"-3",Matches!$J$2:$J$201,0)),I1932=INDEX(Matches!$H$2:$H$201,MATCH($A1932&amp;"-3",Matches!$J$2:$J$201,0))),5,IF(SIGN(H1932-I1932)&lt;&gt;SIGN(INDEX(Matches!$G$2:$G$201,MATCH($A1932&amp;"-3",Matches!$J$2:$J$201,0))-INDEX(Matches!$H$2:$H$201,MATCH($A1932&amp;"-3",Matches!$J$2:$J$201,0))),0,IF(H1932-I1932=INDEX(Matches!$G$2:$G$201,MATCH($A1932&amp;"-3",Matches!$J$2:$J$201,0))-INDEX(Matches!$H$2:$H$201,MATCH($A1932&amp;"-3",Matches!$J$2:$J$201,0)),3,2))))),""))</f>
        <v/>
      </c>
      <c r="AA1932" s="12" t="str">
        <f aca="false">IF(OR($B1932="",J1932="",K1932=""),"",IFERROR(IF(OR(INDEX(Matches!$I$2:$I$201,MATCH($A1932&amp;"-4",Matches!$J$2:$J$201,0))="Void",INDEX(Matches!$G$2:$G$201,MATCH($A1932&amp;"-4",Matches!$J$2:$J$201,0))="",INDEX(Matches!$H$2:$H$201,MATCH($A1932&amp;"-4",Matches!$J$2:$J$201,0))=""),"",IF(AND($C1932&lt;&gt;"",INDEX(Matches!$F$2:$F$201,MATCH($A1932&amp;"-4",Matches!$J$2:$J$201,0))&lt;&gt;"",$C1932&gt;=INDEX(Matches!$F$2:$F$201,MATCH($A1932&amp;"-4",Matches!$J$2:$J$201,0))),"",IF(AND(J1932=INDEX(Matches!$G$2:$G$201,MATCH($A1932&amp;"-4",Matches!$J$2:$J$201,0)),K1932=INDEX(Matches!$H$2:$H$201,MATCH($A1932&amp;"-4",Matches!$J$2:$J$201,0))),5,IF(SIGN(J1932-K1932)&lt;&gt;SIGN(INDEX(Matches!$G$2:$G$201,MATCH($A1932&amp;"-4",Matches!$J$2:$J$201,0))-INDEX(Matches!$H$2:$H$201,MATCH($A1932&amp;"-4",Matches!$J$2:$J$201,0))),0,IF(J1932-K1932=INDEX(Matches!$G$2:$G$201,MATCH($A1932&amp;"-4",Matches!$J$2:$J$201,0))-INDEX(Matches!$H$2:$H$201,MATCH($A1932&amp;"-4",Matches!$J$2:$J$201,0)),3,2))))),""))</f>
        <v/>
      </c>
      <c r="AB1932" s="12" t="str">
        <f aca="false">IF(OR($B1932="",L1932="",M1932=""),"",IFERROR(IF(OR(INDEX(Matches!$I$2:$I$201,MATCH($A1932&amp;"-5",Matches!$J$2:$J$201,0))="Void",INDEX(Matches!$G$2:$G$201,MATCH($A1932&amp;"-5",Matches!$J$2:$J$201,0))="",INDEX(Matches!$H$2:$H$201,MATCH($A1932&amp;"-5",Matches!$J$2:$J$201,0))=""),"",IF(AND($C1932&lt;&gt;"",INDEX(Matches!$F$2:$F$201,MATCH($A1932&amp;"-5",Matches!$J$2:$J$201,0))&lt;&gt;"",$C1932&gt;=INDEX(Matches!$F$2:$F$201,MATCH($A1932&amp;"-5",Matches!$J$2:$J$201,0))),"",IF(AND(L1932=INDEX(Matches!$G$2:$G$201,MATCH($A1932&amp;"-5",Matches!$J$2:$J$201,0)),M1932=INDEX(Matches!$H$2:$H$201,MATCH($A1932&amp;"-5",Matches!$J$2:$J$201,0))),5,IF(SIGN(L1932-M1932)&lt;&gt;SIGN(INDEX(Matches!$G$2:$G$201,MATCH($A1932&amp;"-5",Matches!$J$2:$J$201,0))-INDEX(Matches!$H$2:$H$201,MATCH($A1932&amp;"-5",Matches!$J$2:$J$201,0))),0,IF(L1932-M1932=INDEX(Matches!$G$2:$G$201,MATCH($A1932&amp;"-5",Matches!$J$2:$J$201,0))-INDEX(Matches!$H$2:$H$201,MATCH($A1932&amp;"-5",Matches!$J$2:$J$201,0)),3,2))))),""))</f>
        <v/>
      </c>
      <c r="AC1932" s="12" t="str">
        <f aca="false">IF(OR($B1932="",N1932="",O1932=""),"",IFERROR(IF(OR(INDEX(Matches!$I$2:$I$201,MATCH($A1932&amp;"-6",Matches!$J$2:$J$201,0))="Void",INDEX(Matches!$G$2:$G$201,MATCH($A1932&amp;"-6",Matches!$J$2:$J$201,0))="",INDEX(Matches!$H$2:$H$201,MATCH($A1932&amp;"-6",Matches!$J$2:$J$201,0))=""),"",IF(AND($C1932&lt;&gt;"",INDEX(Matches!$F$2:$F$201,MATCH($A1932&amp;"-6",Matches!$J$2:$J$201,0))&lt;&gt;"",$C1932&gt;=INDEX(Matches!$F$2:$F$201,MATCH($A1932&amp;"-6",Matches!$J$2:$J$201,0))),"",IF(AND(N1932=INDEX(Matches!$G$2:$G$201,MATCH($A1932&amp;"-6",Matches!$J$2:$J$201,0)),O1932=INDEX(Matches!$H$2:$H$201,MATCH($A1932&amp;"-6",Matches!$J$2:$J$201,0))),5,IF(SIGN(N1932-O1932)&lt;&gt;SIGN(INDEX(Matches!$G$2:$G$201,MATCH($A1932&amp;"-6",Matches!$J$2:$J$201,0))-INDEX(Matches!$H$2:$H$201,MATCH($A1932&amp;"-6",Matches!$J$2:$J$201,0))),0,IF(N1932-O1932=INDEX(Matches!$G$2:$G$201,MATCH($A1932&amp;"-6",Matches!$J$2:$J$201,0))-INDEX(Matches!$H$2:$H$201,MATCH($A1932&amp;"-6",Matches!$J$2:$J$201,0)),3,2))))),""))</f>
        <v/>
      </c>
      <c r="AD1932" s="12" t="str">
        <f aca="false">IF(OR($B1932="",P1932="",Q1932=""),"",IFERROR(IF(OR(INDEX(Matches!$I$2:$I$201,MATCH($A1932&amp;"-7",Matches!$J$2:$J$201,0))="Void",INDEX(Matches!$G$2:$G$201,MATCH($A1932&amp;"-7",Matches!$J$2:$J$201,0))="",INDEX(Matches!$H$2:$H$201,MATCH($A1932&amp;"-7",Matches!$J$2:$J$201,0))=""),"",IF(AND($C1932&lt;&gt;"",INDEX(Matches!$F$2:$F$201,MATCH($A1932&amp;"-7",Matches!$J$2:$J$201,0))&lt;&gt;"",$C1932&gt;=INDEX(Matches!$F$2:$F$201,MATCH($A1932&amp;"-7",Matches!$J$2:$J$201,0))),"",IF(AND(P1932=INDEX(Matches!$G$2:$G$201,MATCH($A1932&amp;"-7",Matches!$J$2:$J$201,0)),Q1932=INDEX(Matches!$H$2:$H$201,MATCH($A1932&amp;"-7",Matches!$J$2:$J$201,0))),5,IF(SIGN(P1932-Q1932)&lt;&gt;SIGN(INDEX(Matches!$G$2:$G$201,MATCH($A1932&amp;"-7",Matches!$J$2:$J$201,0))-INDEX(Matches!$H$2:$H$201,MATCH($A1932&amp;"-7",Matches!$J$2:$J$201,0))),0,IF(P1932-Q1932=INDEX(Matches!$G$2:$G$201,MATCH($A1932&amp;"-7",Matches!$J$2:$J$201,0))-INDEX(Matches!$H$2:$H$201,MATCH($A1932&amp;"-7",Matches!$J$2:$J$201,0)),3,2))))),""))</f>
        <v/>
      </c>
      <c r="AE1932" s="12" t="str">
        <f aca="false">IF(OR($B1932="",R1932="",S1932=""),"",IFERROR(IF(OR(INDEX(Matches!$I$2:$I$201,MATCH($A1932&amp;"-8",Matches!$J$2:$J$201,0))="Void",INDEX(Matches!$G$2:$G$201,MATCH($A1932&amp;"-8",Matches!$J$2:$J$201,0))="",INDEX(Matches!$H$2:$H$201,MATCH($A1932&amp;"-8",Matches!$J$2:$J$201,0))=""),"",IF(AND($C1932&lt;&gt;"",INDEX(Matches!$F$2:$F$201,MATCH($A1932&amp;"-8",Matches!$J$2:$J$201,0))&lt;&gt;"",$C1932&gt;=INDEX(Matches!$F$2:$F$201,MATCH($A1932&amp;"-8",Matches!$J$2:$J$201,0))),"",IF(AND(R1932=INDEX(Matches!$G$2:$G$201,MATCH($A1932&amp;"-8",Matches!$J$2:$J$201,0)),S1932=INDEX(Matches!$H$2:$H$201,MATCH($A1932&amp;"-8",Matches!$J$2:$J$201,0))),5,IF(SIGN(R1932-S1932)&lt;&gt;SIGN(INDEX(Matches!$G$2:$G$201,MATCH($A1932&amp;"-8",Matches!$J$2:$J$201,0))-INDEX(Matches!$H$2:$H$201,MATCH($A1932&amp;"-8",Matches!$J$2:$J$201,0))),0,IF(R1932-S1932=INDEX(Matches!$G$2:$G$201,MATCH($A1932&amp;"-8",Matches!$J$2:$J$201,0))-INDEX(Matches!$H$2:$H$201,MATCH($A1932&amp;"-8",Matches!$J$2:$J$201,0)),3,2))))),""))</f>
        <v/>
      </c>
      <c r="AF1932" s="12" t="str">
        <f aca="false">IF(OR($B1932="",T1932="",U1932=""),"",IFERROR(IF(OR(INDEX(Matches!$I$2:$I$201,MATCH($A1932&amp;"-9",Matches!$J$2:$J$201,0))="Void",INDEX(Matches!$G$2:$G$201,MATCH($A1932&amp;"-9",Matches!$J$2:$J$201,0))="",INDEX(Matches!$H$2:$H$201,MATCH($A1932&amp;"-9",Matches!$J$2:$J$201,0))=""),"",IF(AND($C1932&lt;&gt;"",INDEX(Matches!$F$2:$F$201,MATCH($A1932&amp;"-9",Matches!$J$2:$J$201,0))&lt;&gt;"",$C1932&gt;=INDEX(Matches!$F$2:$F$201,MATCH($A1932&amp;"-9",Matches!$J$2:$J$201,0))),"",IF(AND(T1932=INDEX(Matches!$G$2:$G$201,MATCH($A1932&amp;"-9",Matches!$J$2:$J$201,0)),U1932=INDEX(Matches!$H$2:$H$201,MATCH($A1932&amp;"-9",Matches!$J$2:$J$201,0))),5,IF(SIGN(T1932-U1932)&lt;&gt;SIGN(INDEX(Matches!$G$2:$G$201,MATCH($A1932&amp;"-9",Matches!$J$2:$J$201,0))-INDEX(Matches!$H$2:$H$201,MATCH($A1932&amp;"-9",Matches!$J$2:$J$201,0))),0,IF(T1932-U1932=INDEX(Matches!$G$2:$G$201,MATCH($A1932&amp;"-9",Matches!$J$2:$J$201,0))-INDEX(Matches!$H$2:$H$201,MATCH($A1932&amp;"-9",Matches!$J$2:$J$201,0)),3,2))))),""))</f>
        <v/>
      </c>
      <c r="AG1932" s="12" t="str">
        <f aca="false">IF(OR($B1932="",V1932="",W1932=""),"",IFERROR(IF(OR(INDEX(Matches!$I$2:$I$201,MATCH($A1932&amp;"-10",Matches!$J$2:$J$201,0))="Void",INDEX(Matches!$G$2:$G$201,MATCH($A1932&amp;"-10",Matches!$J$2:$J$201,0))="",INDEX(Matches!$H$2:$H$201,MATCH($A1932&amp;"-10",Matches!$J$2:$J$201,0))=""),"",IF(AND($C1932&lt;&gt;"",INDEX(Matches!$F$2:$F$201,MATCH($A1932&amp;"-10",Matches!$J$2:$J$201,0))&lt;&gt;"",$C1932&gt;=INDEX(Matches!$F$2:$F$201,MATCH($A1932&amp;"-10",Matches!$J$2:$J$201,0))),"",IF(AND(V1932=INDEX(Matches!$G$2:$G$201,MATCH($A1932&amp;"-10",Matches!$J$2:$J$201,0)),W1932=INDEX(Matches!$H$2:$H$201,MATCH($A1932&amp;"-10",Matches!$J$2:$J$201,0))),5,IF(SIGN(V1932-W1932)&lt;&gt;SIGN(INDEX(Matches!$G$2:$G$201,MATCH($A1932&amp;"-10",Matches!$J$2:$J$201,0))-INDEX(Matches!$H$2:$H$201,MATCH($A1932&amp;"-10",Matches!$J$2:$J$201,0))),0,IF(V1932-W1932=INDEX(Matches!$G$2:$G$201,MATCH($A1932&amp;"-10",Matches!$J$2:$J$201,0))-INDEX(Matches!$H$2:$H$201,MATCH($A1932&amp;"-10",Matches!$J$2:$J$201,0)),3,2))))),""))</f>
        <v/>
      </c>
      <c r="AH1932" s="13" t="str">
        <f aca="false">IF($B1932="","",SUM(X1932:AG1932))</f>
        <v/>
      </c>
      <c r="AI1932" s="12" t="str">
        <f aca="false">IF($B1932="","",COUNTIF(X1932:AG1932,5))</f>
        <v/>
      </c>
      <c r="AJ1932" s="12" t="str">
        <f aca="false">IF($B1932="","",COUNTIF(X1932:AG1932,"&gt;=2"))</f>
        <v/>
      </c>
      <c r="AK1932" s="12" t="str">
        <f aca="false">IF($B1932="","",COUNT(X1932:AG1932))</f>
        <v/>
      </c>
    </row>
    <row r="1933" customFormat="false" ht="15" hidden="false" customHeight="false" outlineLevel="0" collapsed="false">
      <c r="A1933" s="7"/>
      <c r="B1933" s="7"/>
      <c r="C1933" s="11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12" t="str">
        <f aca="false">IF(OR($B1933="",D1933="",E1933=""),"",IFERROR(IF(OR(INDEX(Matches!$I$2:$I$201,MATCH($A1933&amp;"-1",Matches!$J$2:$J$201,0))="Void",INDEX(Matches!$G$2:$G$201,MATCH($A1933&amp;"-1",Matches!$J$2:$J$201,0))="",INDEX(Matches!$H$2:$H$201,MATCH($A1933&amp;"-1",Matches!$J$2:$J$201,0))=""),"",IF(AND($C1933&lt;&gt;"",INDEX(Matches!$F$2:$F$201,MATCH($A1933&amp;"-1",Matches!$J$2:$J$201,0))&lt;&gt;"",$C1933&gt;=INDEX(Matches!$F$2:$F$201,MATCH($A1933&amp;"-1",Matches!$J$2:$J$201,0))),"",IF(AND(D1933=INDEX(Matches!$G$2:$G$201,MATCH($A1933&amp;"-1",Matches!$J$2:$J$201,0)),E1933=INDEX(Matches!$H$2:$H$201,MATCH($A1933&amp;"-1",Matches!$J$2:$J$201,0))),5,IF(SIGN(D1933-E1933)&lt;&gt;SIGN(INDEX(Matches!$G$2:$G$201,MATCH($A1933&amp;"-1",Matches!$J$2:$J$201,0))-INDEX(Matches!$H$2:$H$201,MATCH($A1933&amp;"-1",Matches!$J$2:$J$201,0))),0,IF(D1933-E1933=INDEX(Matches!$G$2:$G$201,MATCH($A1933&amp;"-1",Matches!$J$2:$J$201,0))-INDEX(Matches!$H$2:$H$201,MATCH($A1933&amp;"-1",Matches!$J$2:$J$201,0)),3,2))))),""))</f>
        <v/>
      </c>
      <c r="Y1933" s="12" t="str">
        <f aca="false">IF(OR($B1933="",F1933="",G1933=""),"",IFERROR(IF(OR(INDEX(Matches!$I$2:$I$201,MATCH($A1933&amp;"-2",Matches!$J$2:$J$201,0))="Void",INDEX(Matches!$G$2:$G$201,MATCH($A1933&amp;"-2",Matches!$J$2:$J$201,0))="",INDEX(Matches!$H$2:$H$201,MATCH($A1933&amp;"-2",Matches!$J$2:$J$201,0))=""),"",IF(AND($C1933&lt;&gt;"",INDEX(Matches!$F$2:$F$201,MATCH($A1933&amp;"-2",Matches!$J$2:$J$201,0))&lt;&gt;"",$C1933&gt;=INDEX(Matches!$F$2:$F$201,MATCH($A1933&amp;"-2",Matches!$J$2:$J$201,0))),"",IF(AND(F1933=INDEX(Matches!$G$2:$G$201,MATCH($A1933&amp;"-2",Matches!$J$2:$J$201,0)),G1933=INDEX(Matches!$H$2:$H$201,MATCH($A1933&amp;"-2",Matches!$J$2:$J$201,0))),5,IF(SIGN(F1933-G1933)&lt;&gt;SIGN(INDEX(Matches!$G$2:$G$201,MATCH($A1933&amp;"-2",Matches!$J$2:$J$201,0))-INDEX(Matches!$H$2:$H$201,MATCH($A1933&amp;"-2",Matches!$J$2:$J$201,0))),0,IF(F1933-G1933=INDEX(Matches!$G$2:$G$201,MATCH($A1933&amp;"-2",Matches!$J$2:$J$201,0))-INDEX(Matches!$H$2:$H$201,MATCH($A1933&amp;"-2",Matches!$J$2:$J$201,0)),3,2))))),""))</f>
        <v/>
      </c>
      <c r="Z1933" s="12" t="str">
        <f aca="false">IF(OR($B1933="",H1933="",I1933=""),"",IFERROR(IF(OR(INDEX(Matches!$I$2:$I$201,MATCH($A1933&amp;"-3",Matches!$J$2:$J$201,0))="Void",INDEX(Matches!$G$2:$G$201,MATCH($A1933&amp;"-3",Matches!$J$2:$J$201,0))="",INDEX(Matches!$H$2:$H$201,MATCH($A1933&amp;"-3",Matches!$J$2:$J$201,0))=""),"",IF(AND($C1933&lt;&gt;"",INDEX(Matches!$F$2:$F$201,MATCH($A1933&amp;"-3",Matches!$J$2:$J$201,0))&lt;&gt;"",$C1933&gt;=INDEX(Matches!$F$2:$F$201,MATCH($A1933&amp;"-3",Matches!$J$2:$J$201,0))),"",IF(AND(H1933=INDEX(Matches!$G$2:$G$201,MATCH($A1933&amp;"-3",Matches!$J$2:$J$201,0)),I1933=INDEX(Matches!$H$2:$H$201,MATCH($A1933&amp;"-3",Matches!$J$2:$J$201,0))),5,IF(SIGN(H1933-I1933)&lt;&gt;SIGN(INDEX(Matches!$G$2:$G$201,MATCH($A1933&amp;"-3",Matches!$J$2:$J$201,0))-INDEX(Matches!$H$2:$H$201,MATCH($A1933&amp;"-3",Matches!$J$2:$J$201,0))),0,IF(H1933-I1933=INDEX(Matches!$G$2:$G$201,MATCH($A1933&amp;"-3",Matches!$J$2:$J$201,0))-INDEX(Matches!$H$2:$H$201,MATCH($A1933&amp;"-3",Matches!$J$2:$J$201,0)),3,2))))),""))</f>
        <v/>
      </c>
      <c r="AA1933" s="12" t="str">
        <f aca="false">IF(OR($B1933="",J1933="",K1933=""),"",IFERROR(IF(OR(INDEX(Matches!$I$2:$I$201,MATCH($A1933&amp;"-4",Matches!$J$2:$J$201,0))="Void",INDEX(Matches!$G$2:$G$201,MATCH($A1933&amp;"-4",Matches!$J$2:$J$201,0))="",INDEX(Matches!$H$2:$H$201,MATCH($A1933&amp;"-4",Matches!$J$2:$J$201,0))=""),"",IF(AND($C1933&lt;&gt;"",INDEX(Matches!$F$2:$F$201,MATCH($A1933&amp;"-4",Matches!$J$2:$J$201,0))&lt;&gt;"",$C1933&gt;=INDEX(Matches!$F$2:$F$201,MATCH($A1933&amp;"-4",Matches!$J$2:$J$201,0))),"",IF(AND(J1933=INDEX(Matches!$G$2:$G$201,MATCH($A1933&amp;"-4",Matches!$J$2:$J$201,0)),K1933=INDEX(Matches!$H$2:$H$201,MATCH($A1933&amp;"-4",Matches!$J$2:$J$201,0))),5,IF(SIGN(J1933-K1933)&lt;&gt;SIGN(INDEX(Matches!$G$2:$G$201,MATCH($A1933&amp;"-4",Matches!$J$2:$J$201,0))-INDEX(Matches!$H$2:$H$201,MATCH($A1933&amp;"-4",Matches!$J$2:$J$201,0))),0,IF(J1933-K1933=INDEX(Matches!$G$2:$G$201,MATCH($A1933&amp;"-4",Matches!$J$2:$J$201,0))-INDEX(Matches!$H$2:$H$201,MATCH($A1933&amp;"-4",Matches!$J$2:$J$201,0)),3,2))))),""))</f>
        <v/>
      </c>
      <c r="AB1933" s="12" t="str">
        <f aca="false">IF(OR($B1933="",L1933="",M1933=""),"",IFERROR(IF(OR(INDEX(Matches!$I$2:$I$201,MATCH($A1933&amp;"-5",Matches!$J$2:$J$201,0))="Void",INDEX(Matches!$G$2:$G$201,MATCH($A1933&amp;"-5",Matches!$J$2:$J$201,0))="",INDEX(Matches!$H$2:$H$201,MATCH($A1933&amp;"-5",Matches!$J$2:$J$201,0))=""),"",IF(AND($C1933&lt;&gt;"",INDEX(Matches!$F$2:$F$201,MATCH($A1933&amp;"-5",Matches!$J$2:$J$201,0))&lt;&gt;"",$C1933&gt;=INDEX(Matches!$F$2:$F$201,MATCH($A1933&amp;"-5",Matches!$J$2:$J$201,0))),"",IF(AND(L1933=INDEX(Matches!$G$2:$G$201,MATCH($A1933&amp;"-5",Matches!$J$2:$J$201,0)),M1933=INDEX(Matches!$H$2:$H$201,MATCH($A1933&amp;"-5",Matches!$J$2:$J$201,0))),5,IF(SIGN(L1933-M1933)&lt;&gt;SIGN(INDEX(Matches!$G$2:$G$201,MATCH($A1933&amp;"-5",Matches!$J$2:$J$201,0))-INDEX(Matches!$H$2:$H$201,MATCH($A1933&amp;"-5",Matches!$J$2:$J$201,0))),0,IF(L1933-M1933=INDEX(Matches!$G$2:$G$201,MATCH($A1933&amp;"-5",Matches!$J$2:$J$201,0))-INDEX(Matches!$H$2:$H$201,MATCH($A1933&amp;"-5",Matches!$J$2:$J$201,0)),3,2))))),""))</f>
        <v/>
      </c>
      <c r="AC1933" s="12" t="str">
        <f aca="false">IF(OR($B1933="",N1933="",O1933=""),"",IFERROR(IF(OR(INDEX(Matches!$I$2:$I$201,MATCH($A1933&amp;"-6",Matches!$J$2:$J$201,0))="Void",INDEX(Matches!$G$2:$G$201,MATCH($A1933&amp;"-6",Matches!$J$2:$J$201,0))="",INDEX(Matches!$H$2:$H$201,MATCH($A1933&amp;"-6",Matches!$J$2:$J$201,0))=""),"",IF(AND($C1933&lt;&gt;"",INDEX(Matches!$F$2:$F$201,MATCH($A1933&amp;"-6",Matches!$J$2:$J$201,0))&lt;&gt;"",$C1933&gt;=INDEX(Matches!$F$2:$F$201,MATCH($A1933&amp;"-6",Matches!$J$2:$J$201,0))),"",IF(AND(N1933=INDEX(Matches!$G$2:$G$201,MATCH($A1933&amp;"-6",Matches!$J$2:$J$201,0)),O1933=INDEX(Matches!$H$2:$H$201,MATCH($A1933&amp;"-6",Matches!$J$2:$J$201,0))),5,IF(SIGN(N1933-O1933)&lt;&gt;SIGN(INDEX(Matches!$G$2:$G$201,MATCH($A1933&amp;"-6",Matches!$J$2:$J$201,0))-INDEX(Matches!$H$2:$H$201,MATCH($A1933&amp;"-6",Matches!$J$2:$J$201,0))),0,IF(N1933-O1933=INDEX(Matches!$G$2:$G$201,MATCH($A1933&amp;"-6",Matches!$J$2:$J$201,0))-INDEX(Matches!$H$2:$H$201,MATCH($A1933&amp;"-6",Matches!$J$2:$J$201,0)),3,2))))),""))</f>
        <v/>
      </c>
      <c r="AD1933" s="12" t="str">
        <f aca="false">IF(OR($B1933="",P1933="",Q1933=""),"",IFERROR(IF(OR(INDEX(Matches!$I$2:$I$201,MATCH($A1933&amp;"-7",Matches!$J$2:$J$201,0))="Void",INDEX(Matches!$G$2:$G$201,MATCH($A1933&amp;"-7",Matches!$J$2:$J$201,0))="",INDEX(Matches!$H$2:$H$201,MATCH($A1933&amp;"-7",Matches!$J$2:$J$201,0))=""),"",IF(AND($C1933&lt;&gt;"",INDEX(Matches!$F$2:$F$201,MATCH($A1933&amp;"-7",Matches!$J$2:$J$201,0))&lt;&gt;"",$C1933&gt;=INDEX(Matches!$F$2:$F$201,MATCH($A1933&amp;"-7",Matches!$J$2:$J$201,0))),"",IF(AND(P1933=INDEX(Matches!$G$2:$G$201,MATCH($A1933&amp;"-7",Matches!$J$2:$J$201,0)),Q1933=INDEX(Matches!$H$2:$H$201,MATCH($A1933&amp;"-7",Matches!$J$2:$J$201,0))),5,IF(SIGN(P1933-Q1933)&lt;&gt;SIGN(INDEX(Matches!$G$2:$G$201,MATCH($A1933&amp;"-7",Matches!$J$2:$J$201,0))-INDEX(Matches!$H$2:$H$201,MATCH($A1933&amp;"-7",Matches!$J$2:$J$201,0))),0,IF(P1933-Q1933=INDEX(Matches!$G$2:$G$201,MATCH($A1933&amp;"-7",Matches!$J$2:$J$201,0))-INDEX(Matches!$H$2:$H$201,MATCH($A1933&amp;"-7",Matches!$J$2:$J$201,0)),3,2))))),""))</f>
        <v/>
      </c>
      <c r="AE1933" s="12" t="str">
        <f aca="false">IF(OR($B1933="",R1933="",S1933=""),"",IFERROR(IF(OR(INDEX(Matches!$I$2:$I$201,MATCH($A1933&amp;"-8",Matches!$J$2:$J$201,0))="Void",INDEX(Matches!$G$2:$G$201,MATCH($A1933&amp;"-8",Matches!$J$2:$J$201,0))="",INDEX(Matches!$H$2:$H$201,MATCH($A1933&amp;"-8",Matches!$J$2:$J$201,0))=""),"",IF(AND($C1933&lt;&gt;"",INDEX(Matches!$F$2:$F$201,MATCH($A1933&amp;"-8",Matches!$J$2:$J$201,0))&lt;&gt;"",$C1933&gt;=INDEX(Matches!$F$2:$F$201,MATCH($A1933&amp;"-8",Matches!$J$2:$J$201,0))),"",IF(AND(R1933=INDEX(Matches!$G$2:$G$201,MATCH($A1933&amp;"-8",Matches!$J$2:$J$201,0)),S1933=INDEX(Matches!$H$2:$H$201,MATCH($A1933&amp;"-8",Matches!$J$2:$J$201,0))),5,IF(SIGN(R1933-S1933)&lt;&gt;SIGN(INDEX(Matches!$G$2:$G$201,MATCH($A1933&amp;"-8",Matches!$J$2:$J$201,0))-INDEX(Matches!$H$2:$H$201,MATCH($A1933&amp;"-8",Matches!$J$2:$J$201,0))),0,IF(R1933-S1933=INDEX(Matches!$G$2:$G$201,MATCH($A1933&amp;"-8",Matches!$J$2:$J$201,0))-INDEX(Matches!$H$2:$H$201,MATCH($A1933&amp;"-8",Matches!$J$2:$J$201,0)),3,2))))),""))</f>
        <v/>
      </c>
      <c r="AF1933" s="12" t="str">
        <f aca="false">IF(OR($B1933="",T1933="",U1933=""),"",IFERROR(IF(OR(INDEX(Matches!$I$2:$I$201,MATCH($A1933&amp;"-9",Matches!$J$2:$J$201,0))="Void",INDEX(Matches!$G$2:$G$201,MATCH($A1933&amp;"-9",Matches!$J$2:$J$201,0))="",INDEX(Matches!$H$2:$H$201,MATCH($A1933&amp;"-9",Matches!$J$2:$J$201,0))=""),"",IF(AND($C1933&lt;&gt;"",INDEX(Matches!$F$2:$F$201,MATCH($A1933&amp;"-9",Matches!$J$2:$J$201,0))&lt;&gt;"",$C1933&gt;=INDEX(Matches!$F$2:$F$201,MATCH($A1933&amp;"-9",Matches!$J$2:$J$201,0))),"",IF(AND(T1933=INDEX(Matches!$G$2:$G$201,MATCH($A1933&amp;"-9",Matches!$J$2:$J$201,0)),U1933=INDEX(Matches!$H$2:$H$201,MATCH($A1933&amp;"-9",Matches!$J$2:$J$201,0))),5,IF(SIGN(T1933-U1933)&lt;&gt;SIGN(INDEX(Matches!$G$2:$G$201,MATCH($A1933&amp;"-9",Matches!$J$2:$J$201,0))-INDEX(Matches!$H$2:$H$201,MATCH($A1933&amp;"-9",Matches!$J$2:$J$201,0))),0,IF(T1933-U1933=INDEX(Matches!$G$2:$G$201,MATCH($A1933&amp;"-9",Matches!$J$2:$J$201,0))-INDEX(Matches!$H$2:$H$201,MATCH($A1933&amp;"-9",Matches!$J$2:$J$201,0)),3,2))))),""))</f>
        <v/>
      </c>
      <c r="AG1933" s="12" t="str">
        <f aca="false">IF(OR($B1933="",V1933="",W1933=""),"",IFERROR(IF(OR(INDEX(Matches!$I$2:$I$201,MATCH($A1933&amp;"-10",Matches!$J$2:$J$201,0))="Void",INDEX(Matches!$G$2:$G$201,MATCH($A1933&amp;"-10",Matches!$J$2:$J$201,0))="",INDEX(Matches!$H$2:$H$201,MATCH($A1933&amp;"-10",Matches!$J$2:$J$201,0))=""),"",IF(AND($C1933&lt;&gt;"",INDEX(Matches!$F$2:$F$201,MATCH($A1933&amp;"-10",Matches!$J$2:$J$201,0))&lt;&gt;"",$C1933&gt;=INDEX(Matches!$F$2:$F$201,MATCH($A1933&amp;"-10",Matches!$J$2:$J$201,0))),"",IF(AND(V1933=INDEX(Matches!$G$2:$G$201,MATCH($A1933&amp;"-10",Matches!$J$2:$J$201,0)),W1933=INDEX(Matches!$H$2:$H$201,MATCH($A1933&amp;"-10",Matches!$J$2:$J$201,0))),5,IF(SIGN(V1933-W1933)&lt;&gt;SIGN(INDEX(Matches!$G$2:$G$201,MATCH($A1933&amp;"-10",Matches!$J$2:$J$201,0))-INDEX(Matches!$H$2:$H$201,MATCH($A1933&amp;"-10",Matches!$J$2:$J$201,0))),0,IF(V1933-W1933=INDEX(Matches!$G$2:$G$201,MATCH($A1933&amp;"-10",Matches!$J$2:$J$201,0))-INDEX(Matches!$H$2:$H$201,MATCH($A1933&amp;"-10",Matches!$J$2:$J$201,0)),3,2))))),""))</f>
        <v/>
      </c>
      <c r="AH1933" s="13" t="str">
        <f aca="false">IF($B1933="","",SUM(X1933:AG1933))</f>
        <v/>
      </c>
      <c r="AI1933" s="12" t="str">
        <f aca="false">IF($B1933="","",COUNTIF(X1933:AG1933,5))</f>
        <v/>
      </c>
      <c r="AJ1933" s="12" t="str">
        <f aca="false">IF($B1933="","",COUNTIF(X1933:AG1933,"&gt;=2"))</f>
        <v/>
      </c>
      <c r="AK1933" s="12" t="str">
        <f aca="false">IF($B1933="","",COUNT(X1933:AG1933))</f>
        <v/>
      </c>
    </row>
    <row r="1934" customFormat="false" ht="15" hidden="false" customHeight="false" outlineLevel="0" collapsed="false">
      <c r="A1934" s="7"/>
      <c r="B1934" s="7"/>
      <c r="C1934" s="11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12" t="str">
        <f aca="false">IF(OR($B1934="",D1934="",E1934=""),"",IFERROR(IF(OR(INDEX(Matches!$I$2:$I$201,MATCH($A1934&amp;"-1",Matches!$J$2:$J$201,0))="Void",INDEX(Matches!$G$2:$G$201,MATCH($A1934&amp;"-1",Matches!$J$2:$J$201,0))="",INDEX(Matches!$H$2:$H$201,MATCH($A1934&amp;"-1",Matches!$J$2:$J$201,0))=""),"",IF(AND($C1934&lt;&gt;"",INDEX(Matches!$F$2:$F$201,MATCH($A1934&amp;"-1",Matches!$J$2:$J$201,0))&lt;&gt;"",$C1934&gt;=INDEX(Matches!$F$2:$F$201,MATCH($A1934&amp;"-1",Matches!$J$2:$J$201,0))),"",IF(AND(D1934=INDEX(Matches!$G$2:$G$201,MATCH($A1934&amp;"-1",Matches!$J$2:$J$201,0)),E1934=INDEX(Matches!$H$2:$H$201,MATCH($A1934&amp;"-1",Matches!$J$2:$J$201,0))),5,IF(SIGN(D1934-E1934)&lt;&gt;SIGN(INDEX(Matches!$G$2:$G$201,MATCH($A1934&amp;"-1",Matches!$J$2:$J$201,0))-INDEX(Matches!$H$2:$H$201,MATCH($A1934&amp;"-1",Matches!$J$2:$J$201,0))),0,IF(D1934-E1934=INDEX(Matches!$G$2:$G$201,MATCH($A1934&amp;"-1",Matches!$J$2:$J$201,0))-INDEX(Matches!$H$2:$H$201,MATCH($A1934&amp;"-1",Matches!$J$2:$J$201,0)),3,2))))),""))</f>
        <v/>
      </c>
      <c r="Y1934" s="12" t="str">
        <f aca="false">IF(OR($B1934="",F1934="",G1934=""),"",IFERROR(IF(OR(INDEX(Matches!$I$2:$I$201,MATCH($A1934&amp;"-2",Matches!$J$2:$J$201,0))="Void",INDEX(Matches!$G$2:$G$201,MATCH($A1934&amp;"-2",Matches!$J$2:$J$201,0))="",INDEX(Matches!$H$2:$H$201,MATCH($A1934&amp;"-2",Matches!$J$2:$J$201,0))=""),"",IF(AND($C1934&lt;&gt;"",INDEX(Matches!$F$2:$F$201,MATCH($A1934&amp;"-2",Matches!$J$2:$J$201,0))&lt;&gt;"",$C1934&gt;=INDEX(Matches!$F$2:$F$201,MATCH($A1934&amp;"-2",Matches!$J$2:$J$201,0))),"",IF(AND(F1934=INDEX(Matches!$G$2:$G$201,MATCH($A1934&amp;"-2",Matches!$J$2:$J$201,0)),G1934=INDEX(Matches!$H$2:$H$201,MATCH($A1934&amp;"-2",Matches!$J$2:$J$201,0))),5,IF(SIGN(F1934-G1934)&lt;&gt;SIGN(INDEX(Matches!$G$2:$G$201,MATCH($A1934&amp;"-2",Matches!$J$2:$J$201,0))-INDEX(Matches!$H$2:$H$201,MATCH($A1934&amp;"-2",Matches!$J$2:$J$201,0))),0,IF(F1934-G1934=INDEX(Matches!$G$2:$G$201,MATCH($A1934&amp;"-2",Matches!$J$2:$J$201,0))-INDEX(Matches!$H$2:$H$201,MATCH($A1934&amp;"-2",Matches!$J$2:$J$201,0)),3,2))))),""))</f>
        <v/>
      </c>
      <c r="Z1934" s="12" t="str">
        <f aca="false">IF(OR($B1934="",H1934="",I1934=""),"",IFERROR(IF(OR(INDEX(Matches!$I$2:$I$201,MATCH($A1934&amp;"-3",Matches!$J$2:$J$201,0))="Void",INDEX(Matches!$G$2:$G$201,MATCH($A1934&amp;"-3",Matches!$J$2:$J$201,0))="",INDEX(Matches!$H$2:$H$201,MATCH($A1934&amp;"-3",Matches!$J$2:$J$201,0))=""),"",IF(AND($C1934&lt;&gt;"",INDEX(Matches!$F$2:$F$201,MATCH($A1934&amp;"-3",Matches!$J$2:$J$201,0))&lt;&gt;"",$C1934&gt;=INDEX(Matches!$F$2:$F$201,MATCH($A1934&amp;"-3",Matches!$J$2:$J$201,0))),"",IF(AND(H1934=INDEX(Matches!$G$2:$G$201,MATCH($A1934&amp;"-3",Matches!$J$2:$J$201,0)),I1934=INDEX(Matches!$H$2:$H$201,MATCH($A1934&amp;"-3",Matches!$J$2:$J$201,0))),5,IF(SIGN(H1934-I1934)&lt;&gt;SIGN(INDEX(Matches!$G$2:$G$201,MATCH($A1934&amp;"-3",Matches!$J$2:$J$201,0))-INDEX(Matches!$H$2:$H$201,MATCH($A1934&amp;"-3",Matches!$J$2:$J$201,0))),0,IF(H1934-I1934=INDEX(Matches!$G$2:$G$201,MATCH($A1934&amp;"-3",Matches!$J$2:$J$201,0))-INDEX(Matches!$H$2:$H$201,MATCH($A1934&amp;"-3",Matches!$J$2:$J$201,0)),3,2))))),""))</f>
        <v/>
      </c>
      <c r="AA1934" s="12" t="str">
        <f aca="false">IF(OR($B1934="",J1934="",K1934=""),"",IFERROR(IF(OR(INDEX(Matches!$I$2:$I$201,MATCH($A1934&amp;"-4",Matches!$J$2:$J$201,0))="Void",INDEX(Matches!$G$2:$G$201,MATCH($A1934&amp;"-4",Matches!$J$2:$J$201,0))="",INDEX(Matches!$H$2:$H$201,MATCH($A1934&amp;"-4",Matches!$J$2:$J$201,0))=""),"",IF(AND($C1934&lt;&gt;"",INDEX(Matches!$F$2:$F$201,MATCH($A1934&amp;"-4",Matches!$J$2:$J$201,0))&lt;&gt;"",$C1934&gt;=INDEX(Matches!$F$2:$F$201,MATCH($A1934&amp;"-4",Matches!$J$2:$J$201,0))),"",IF(AND(J1934=INDEX(Matches!$G$2:$G$201,MATCH($A1934&amp;"-4",Matches!$J$2:$J$201,0)),K1934=INDEX(Matches!$H$2:$H$201,MATCH($A1934&amp;"-4",Matches!$J$2:$J$201,0))),5,IF(SIGN(J1934-K1934)&lt;&gt;SIGN(INDEX(Matches!$G$2:$G$201,MATCH($A1934&amp;"-4",Matches!$J$2:$J$201,0))-INDEX(Matches!$H$2:$H$201,MATCH($A1934&amp;"-4",Matches!$J$2:$J$201,0))),0,IF(J1934-K1934=INDEX(Matches!$G$2:$G$201,MATCH($A1934&amp;"-4",Matches!$J$2:$J$201,0))-INDEX(Matches!$H$2:$H$201,MATCH($A1934&amp;"-4",Matches!$J$2:$J$201,0)),3,2))))),""))</f>
        <v/>
      </c>
      <c r="AB1934" s="12" t="str">
        <f aca="false">IF(OR($B1934="",L1934="",M1934=""),"",IFERROR(IF(OR(INDEX(Matches!$I$2:$I$201,MATCH($A1934&amp;"-5",Matches!$J$2:$J$201,0))="Void",INDEX(Matches!$G$2:$G$201,MATCH($A1934&amp;"-5",Matches!$J$2:$J$201,0))="",INDEX(Matches!$H$2:$H$201,MATCH($A1934&amp;"-5",Matches!$J$2:$J$201,0))=""),"",IF(AND($C1934&lt;&gt;"",INDEX(Matches!$F$2:$F$201,MATCH($A1934&amp;"-5",Matches!$J$2:$J$201,0))&lt;&gt;"",$C1934&gt;=INDEX(Matches!$F$2:$F$201,MATCH($A1934&amp;"-5",Matches!$J$2:$J$201,0))),"",IF(AND(L1934=INDEX(Matches!$G$2:$G$201,MATCH($A1934&amp;"-5",Matches!$J$2:$J$201,0)),M1934=INDEX(Matches!$H$2:$H$201,MATCH($A1934&amp;"-5",Matches!$J$2:$J$201,0))),5,IF(SIGN(L1934-M1934)&lt;&gt;SIGN(INDEX(Matches!$G$2:$G$201,MATCH($A1934&amp;"-5",Matches!$J$2:$J$201,0))-INDEX(Matches!$H$2:$H$201,MATCH($A1934&amp;"-5",Matches!$J$2:$J$201,0))),0,IF(L1934-M1934=INDEX(Matches!$G$2:$G$201,MATCH($A1934&amp;"-5",Matches!$J$2:$J$201,0))-INDEX(Matches!$H$2:$H$201,MATCH($A1934&amp;"-5",Matches!$J$2:$J$201,0)),3,2))))),""))</f>
        <v/>
      </c>
      <c r="AC1934" s="12" t="str">
        <f aca="false">IF(OR($B1934="",N1934="",O1934=""),"",IFERROR(IF(OR(INDEX(Matches!$I$2:$I$201,MATCH($A1934&amp;"-6",Matches!$J$2:$J$201,0))="Void",INDEX(Matches!$G$2:$G$201,MATCH($A1934&amp;"-6",Matches!$J$2:$J$201,0))="",INDEX(Matches!$H$2:$H$201,MATCH($A1934&amp;"-6",Matches!$J$2:$J$201,0))=""),"",IF(AND($C1934&lt;&gt;"",INDEX(Matches!$F$2:$F$201,MATCH($A1934&amp;"-6",Matches!$J$2:$J$201,0))&lt;&gt;"",$C1934&gt;=INDEX(Matches!$F$2:$F$201,MATCH($A1934&amp;"-6",Matches!$J$2:$J$201,0))),"",IF(AND(N1934=INDEX(Matches!$G$2:$G$201,MATCH($A1934&amp;"-6",Matches!$J$2:$J$201,0)),O1934=INDEX(Matches!$H$2:$H$201,MATCH($A1934&amp;"-6",Matches!$J$2:$J$201,0))),5,IF(SIGN(N1934-O1934)&lt;&gt;SIGN(INDEX(Matches!$G$2:$G$201,MATCH($A1934&amp;"-6",Matches!$J$2:$J$201,0))-INDEX(Matches!$H$2:$H$201,MATCH($A1934&amp;"-6",Matches!$J$2:$J$201,0))),0,IF(N1934-O1934=INDEX(Matches!$G$2:$G$201,MATCH($A1934&amp;"-6",Matches!$J$2:$J$201,0))-INDEX(Matches!$H$2:$H$201,MATCH($A1934&amp;"-6",Matches!$J$2:$J$201,0)),3,2))))),""))</f>
        <v/>
      </c>
      <c r="AD1934" s="12" t="str">
        <f aca="false">IF(OR($B1934="",P1934="",Q1934=""),"",IFERROR(IF(OR(INDEX(Matches!$I$2:$I$201,MATCH($A1934&amp;"-7",Matches!$J$2:$J$201,0))="Void",INDEX(Matches!$G$2:$G$201,MATCH($A1934&amp;"-7",Matches!$J$2:$J$201,0))="",INDEX(Matches!$H$2:$H$201,MATCH($A1934&amp;"-7",Matches!$J$2:$J$201,0))=""),"",IF(AND($C1934&lt;&gt;"",INDEX(Matches!$F$2:$F$201,MATCH($A1934&amp;"-7",Matches!$J$2:$J$201,0))&lt;&gt;"",$C1934&gt;=INDEX(Matches!$F$2:$F$201,MATCH($A1934&amp;"-7",Matches!$J$2:$J$201,0))),"",IF(AND(P1934=INDEX(Matches!$G$2:$G$201,MATCH($A1934&amp;"-7",Matches!$J$2:$J$201,0)),Q1934=INDEX(Matches!$H$2:$H$201,MATCH($A1934&amp;"-7",Matches!$J$2:$J$201,0))),5,IF(SIGN(P1934-Q1934)&lt;&gt;SIGN(INDEX(Matches!$G$2:$G$201,MATCH($A1934&amp;"-7",Matches!$J$2:$J$201,0))-INDEX(Matches!$H$2:$H$201,MATCH($A1934&amp;"-7",Matches!$J$2:$J$201,0))),0,IF(P1934-Q1934=INDEX(Matches!$G$2:$G$201,MATCH($A1934&amp;"-7",Matches!$J$2:$J$201,0))-INDEX(Matches!$H$2:$H$201,MATCH($A1934&amp;"-7",Matches!$J$2:$J$201,0)),3,2))))),""))</f>
        <v/>
      </c>
      <c r="AE1934" s="12" t="str">
        <f aca="false">IF(OR($B1934="",R1934="",S1934=""),"",IFERROR(IF(OR(INDEX(Matches!$I$2:$I$201,MATCH($A1934&amp;"-8",Matches!$J$2:$J$201,0))="Void",INDEX(Matches!$G$2:$G$201,MATCH($A1934&amp;"-8",Matches!$J$2:$J$201,0))="",INDEX(Matches!$H$2:$H$201,MATCH($A1934&amp;"-8",Matches!$J$2:$J$201,0))=""),"",IF(AND($C1934&lt;&gt;"",INDEX(Matches!$F$2:$F$201,MATCH($A1934&amp;"-8",Matches!$J$2:$J$201,0))&lt;&gt;"",$C1934&gt;=INDEX(Matches!$F$2:$F$201,MATCH($A1934&amp;"-8",Matches!$J$2:$J$201,0))),"",IF(AND(R1934=INDEX(Matches!$G$2:$G$201,MATCH($A1934&amp;"-8",Matches!$J$2:$J$201,0)),S1934=INDEX(Matches!$H$2:$H$201,MATCH($A1934&amp;"-8",Matches!$J$2:$J$201,0))),5,IF(SIGN(R1934-S1934)&lt;&gt;SIGN(INDEX(Matches!$G$2:$G$201,MATCH($A1934&amp;"-8",Matches!$J$2:$J$201,0))-INDEX(Matches!$H$2:$H$201,MATCH($A1934&amp;"-8",Matches!$J$2:$J$201,0))),0,IF(R1934-S1934=INDEX(Matches!$G$2:$G$201,MATCH($A1934&amp;"-8",Matches!$J$2:$J$201,0))-INDEX(Matches!$H$2:$H$201,MATCH($A1934&amp;"-8",Matches!$J$2:$J$201,0)),3,2))))),""))</f>
        <v/>
      </c>
      <c r="AF1934" s="12" t="str">
        <f aca="false">IF(OR($B1934="",T1934="",U1934=""),"",IFERROR(IF(OR(INDEX(Matches!$I$2:$I$201,MATCH($A1934&amp;"-9",Matches!$J$2:$J$201,0))="Void",INDEX(Matches!$G$2:$G$201,MATCH($A1934&amp;"-9",Matches!$J$2:$J$201,0))="",INDEX(Matches!$H$2:$H$201,MATCH($A1934&amp;"-9",Matches!$J$2:$J$201,0))=""),"",IF(AND($C1934&lt;&gt;"",INDEX(Matches!$F$2:$F$201,MATCH($A1934&amp;"-9",Matches!$J$2:$J$201,0))&lt;&gt;"",$C1934&gt;=INDEX(Matches!$F$2:$F$201,MATCH($A1934&amp;"-9",Matches!$J$2:$J$201,0))),"",IF(AND(T1934=INDEX(Matches!$G$2:$G$201,MATCH($A1934&amp;"-9",Matches!$J$2:$J$201,0)),U1934=INDEX(Matches!$H$2:$H$201,MATCH($A1934&amp;"-9",Matches!$J$2:$J$201,0))),5,IF(SIGN(T1934-U1934)&lt;&gt;SIGN(INDEX(Matches!$G$2:$G$201,MATCH($A1934&amp;"-9",Matches!$J$2:$J$201,0))-INDEX(Matches!$H$2:$H$201,MATCH($A1934&amp;"-9",Matches!$J$2:$J$201,0))),0,IF(T1934-U1934=INDEX(Matches!$G$2:$G$201,MATCH($A1934&amp;"-9",Matches!$J$2:$J$201,0))-INDEX(Matches!$H$2:$H$201,MATCH($A1934&amp;"-9",Matches!$J$2:$J$201,0)),3,2))))),""))</f>
        <v/>
      </c>
      <c r="AG1934" s="12" t="str">
        <f aca="false">IF(OR($B1934="",V1934="",W1934=""),"",IFERROR(IF(OR(INDEX(Matches!$I$2:$I$201,MATCH($A1934&amp;"-10",Matches!$J$2:$J$201,0))="Void",INDEX(Matches!$G$2:$G$201,MATCH($A1934&amp;"-10",Matches!$J$2:$J$201,0))="",INDEX(Matches!$H$2:$H$201,MATCH($A1934&amp;"-10",Matches!$J$2:$J$201,0))=""),"",IF(AND($C1934&lt;&gt;"",INDEX(Matches!$F$2:$F$201,MATCH($A1934&amp;"-10",Matches!$J$2:$J$201,0))&lt;&gt;"",$C1934&gt;=INDEX(Matches!$F$2:$F$201,MATCH($A1934&amp;"-10",Matches!$J$2:$J$201,0))),"",IF(AND(V1934=INDEX(Matches!$G$2:$G$201,MATCH($A1934&amp;"-10",Matches!$J$2:$J$201,0)),W1934=INDEX(Matches!$H$2:$H$201,MATCH($A1934&amp;"-10",Matches!$J$2:$J$201,0))),5,IF(SIGN(V1934-W1934)&lt;&gt;SIGN(INDEX(Matches!$G$2:$G$201,MATCH($A1934&amp;"-10",Matches!$J$2:$J$201,0))-INDEX(Matches!$H$2:$H$201,MATCH($A1934&amp;"-10",Matches!$J$2:$J$201,0))),0,IF(V1934-W1934=INDEX(Matches!$G$2:$G$201,MATCH($A1934&amp;"-10",Matches!$J$2:$J$201,0))-INDEX(Matches!$H$2:$H$201,MATCH($A1934&amp;"-10",Matches!$J$2:$J$201,0)),3,2))))),""))</f>
        <v/>
      </c>
      <c r="AH1934" s="13" t="str">
        <f aca="false">IF($B1934="","",SUM(X1934:AG1934))</f>
        <v/>
      </c>
      <c r="AI1934" s="12" t="str">
        <f aca="false">IF($B1934="","",COUNTIF(X1934:AG1934,5))</f>
        <v/>
      </c>
      <c r="AJ1934" s="12" t="str">
        <f aca="false">IF($B1934="","",COUNTIF(X1934:AG1934,"&gt;=2"))</f>
        <v/>
      </c>
      <c r="AK1934" s="12" t="str">
        <f aca="false">IF($B1934="","",COUNT(X1934:AG1934))</f>
        <v/>
      </c>
    </row>
    <row r="1935" customFormat="false" ht="15" hidden="false" customHeight="false" outlineLevel="0" collapsed="false">
      <c r="A1935" s="7"/>
      <c r="B1935" s="7"/>
      <c r="C1935" s="11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12" t="str">
        <f aca="false">IF(OR($B1935="",D1935="",E1935=""),"",IFERROR(IF(OR(INDEX(Matches!$I$2:$I$201,MATCH($A1935&amp;"-1",Matches!$J$2:$J$201,0))="Void",INDEX(Matches!$G$2:$G$201,MATCH($A1935&amp;"-1",Matches!$J$2:$J$201,0))="",INDEX(Matches!$H$2:$H$201,MATCH($A1935&amp;"-1",Matches!$J$2:$J$201,0))=""),"",IF(AND($C1935&lt;&gt;"",INDEX(Matches!$F$2:$F$201,MATCH($A1935&amp;"-1",Matches!$J$2:$J$201,0))&lt;&gt;"",$C1935&gt;=INDEX(Matches!$F$2:$F$201,MATCH($A1935&amp;"-1",Matches!$J$2:$J$201,0))),"",IF(AND(D1935=INDEX(Matches!$G$2:$G$201,MATCH($A1935&amp;"-1",Matches!$J$2:$J$201,0)),E1935=INDEX(Matches!$H$2:$H$201,MATCH($A1935&amp;"-1",Matches!$J$2:$J$201,0))),5,IF(SIGN(D1935-E1935)&lt;&gt;SIGN(INDEX(Matches!$G$2:$G$201,MATCH($A1935&amp;"-1",Matches!$J$2:$J$201,0))-INDEX(Matches!$H$2:$H$201,MATCH($A1935&amp;"-1",Matches!$J$2:$J$201,0))),0,IF(D1935-E1935=INDEX(Matches!$G$2:$G$201,MATCH($A1935&amp;"-1",Matches!$J$2:$J$201,0))-INDEX(Matches!$H$2:$H$201,MATCH($A1935&amp;"-1",Matches!$J$2:$J$201,0)),3,2))))),""))</f>
        <v/>
      </c>
      <c r="Y1935" s="12" t="str">
        <f aca="false">IF(OR($B1935="",F1935="",G1935=""),"",IFERROR(IF(OR(INDEX(Matches!$I$2:$I$201,MATCH($A1935&amp;"-2",Matches!$J$2:$J$201,0))="Void",INDEX(Matches!$G$2:$G$201,MATCH($A1935&amp;"-2",Matches!$J$2:$J$201,0))="",INDEX(Matches!$H$2:$H$201,MATCH($A1935&amp;"-2",Matches!$J$2:$J$201,0))=""),"",IF(AND($C1935&lt;&gt;"",INDEX(Matches!$F$2:$F$201,MATCH($A1935&amp;"-2",Matches!$J$2:$J$201,0))&lt;&gt;"",$C1935&gt;=INDEX(Matches!$F$2:$F$201,MATCH($A1935&amp;"-2",Matches!$J$2:$J$201,0))),"",IF(AND(F1935=INDEX(Matches!$G$2:$G$201,MATCH($A1935&amp;"-2",Matches!$J$2:$J$201,0)),G1935=INDEX(Matches!$H$2:$H$201,MATCH($A1935&amp;"-2",Matches!$J$2:$J$201,0))),5,IF(SIGN(F1935-G1935)&lt;&gt;SIGN(INDEX(Matches!$G$2:$G$201,MATCH($A1935&amp;"-2",Matches!$J$2:$J$201,0))-INDEX(Matches!$H$2:$H$201,MATCH($A1935&amp;"-2",Matches!$J$2:$J$201,0))),0,IF(F1935-G1935=INDEX(Matches!$G$2:$G$201,MATCH($A1935&amp;"-2",Matches!$J$2:$J$201,0))-INDEX(Matches!$H$2:$H$201,MATCH($A1935&amp;"-2",Matches!$J$2:$J$201,0)),3,2))))),""))</f>
        <v/>
      </c>
      <c r="Z1935" s="12" t="str">
        <f aca="false">IF(OR($B1935="",H1935="",I1935=""),"",IFERROR(IF(OR(INDEX(Matches!$I$2:$I$201,MATCH($A1935&amp;"-3",Matches!$J$2:$J$201,0))="Void",INDEX(Matches!$G$2:$G$201,MATCH($A1935&amp;"-3",Matches!$J$2:$J$201,0))="",INDEX(Matches!$H$2:$H$201,MATCH($A1935&amp;"-3",Matches!$J$2:$J$201,0))=""),"",IF(AND($C1935&lt;&gt;"",INDEX(Matches!$F$2:$F$201,MATCH($A1935&amp;"-3",Matches!$J$2:$J$201,0))&lt;&gt;"",$C1935&gt;=INDEX(Matches!$F$2:$F$201,MATCH($A1935&amp;"-3",Matches!$J$2:$J$201,0))),"",IF(AND(H1935=INDEX(Matches!$G$2:$G$201,MATCH($A1935&amp;"-3",Matches!$J$2:$J$201,0)),I1935=INDEX(Matches!$H$2:$H$201,MATCH($A1935&amp;"-3",Matches!$J$2:$J$201,0))),5,IF(SIGN(H1935-I1935)&lt;&gt;SIGN(INDEX(Matches!$G$2:$G$201,MATCH($A1935&amp;"-3",Matches!$J$2:$J$201,0))-INDEX(Matches!$H$2:$H$201,MATCH($A1935&amp;"-3",Matches!$J$2:$J$201,0))),0,IF(H1935-I1935=INDEX(Matches!$G$2:$G$201,MATCH($A1935&amp;"-3",Matches!$J$2:$J$201,0))-INDEX(Matches!$H$2:$H$201,MATCH($A1935&amp;"-3",Matches!$J$2:$J$201,0)),3,2))))),""))</f>
        <v/>
      </c>
      <c r="AA1935" s="12" t="str">
        <f aca="false">IF(OR($B1935="",J1935="",K1935=""),"",IFERROR(IF(OR(INDEX(Matches!$I$2:$I$201,MATCH($A1935&amp;"-4",Matches!$J$2:$J$201,0))="Void",INDEX(Matches!$G$2:$G$201,MATCH($A1935&amp;"-4",Matches!$J$2:$J$201,0))="",INDEX(Matches!$H$2:$H$201,MATCH($A1935&amp;"-4",Matches!$J$2:$J$201,0))=""),"",IF(AND($C1935&lt;&gt;"",INDEX(Matches!$F$2:$F$201,MATCH($A1935&amp;"-4",Matches!$J$2:$J$201,0))&lt;&gt;"",$C1935&gt;=INDEX(Matches!$F$2:$F$201,MATCH($A1935&amp;"-4",Matches!$J$2:$J$201,0))),"",IF(AND(J1935=INDEX(Matches!$G$2:$G$201,MATCH($A1935&amp;"-4",Matches!$J$2:$J$201,0)),K1935=INDEX(Matches!$H$2:$H$201,MATCH($A1935&amp;"-4",Matches!$J$2:$J$201,0))),5,IF(SIGN(J1935-K1935)&lt;&gt;SIGN(INDEX(Matches!$G$2:$G$201,MATCH($A1935&amp;"-4",Matches!$J$2:$J$201,0))-INDEX(Matches!$H$2:$H$201,MATCH($A1935&amp;"-4",Matches!$J$2:$J$201,0))),0,IF(J1935-K1935=INDEX(Matches!$G$2:$G$201,MATCH($A1935&amp;"-4",Matches!$J$2:$J$201,0))-INDEX(Matches!$H$2:$H$201,MATCH($A1935&amp;"-4",Matches!$J$2:$J$201,0)),3,2))))),""))</f>
        <v/>
      </c>
      <c r="AB1935" s="12" t="str">
        <f aca="false">IF(OR($B1935="",L1935="",M1935=""),"",IFERROR(IF(OR(INDEX(Matches!$I$2:$I$201,MATCH($A1935&amp;"-5",Matches!$J$2:$J$201,0))="Void",INDEX(Matches!$G$2:$G$201,MATCH($A1935&amp;"-5",Matches!$J$2:$J$201,0))="",INDEX(Matches!$H$2:$H$201,MATCH($A1935&amp;"-5",Matches!$J$2:$J$201,0))=""),"",IF(AND($C1935&lt;&gt;"",INDEX(Matches!$F$2:$F$201,MATCH($A1935&amp;"-5",Matches!$J$2:$J$201,0))&lt;&gt;"",$C1935&gt;=INDEX(Matches!$F$2:$F$201,MATCH($A1935&amp;"-5",Matches!$J$2:$J$201,0))),"",IF(AND(L1935=INDEX(Matches!$G$2:$G$201,MATCH($A1935&amp;"-5",Matches!$J$2:$J$201,0)),M1935=INDEX(Matches!$H$2:$H$201,MATCH($A1935&amp;"-5",Matches!$J$2:$J$201,0))),5,IF(SIGN(L1935-M1935)&lt;&gt;SIGN(INDEX(Matches!$G$2:$G$201,MATCH($A1935&amp;"-5",Matches!$J$2:$J$201,0))-INDEX(Matches!$H$2:$H$201,MATCH($A1935&amp;"-5",Matches!$J$2:$J$201,0))),0,IF(L1935-M1935=INDEX(Matches!$G$2:$G$201,MATCH($A1935&amp;"-5",Matches!$J$2:$J$201,0))-INDEX(Matches!$H$2:$H$201,MATCH($A1935&amp;"-5",Matches!$J$2:$J$201,0)),3,2))))),""))</f>
        <v/>
      </c>
      <c r="AC1935" s="12" t="str">
        <f aca="false">IF(OR($B1935="",N1935="",O1935=""),"",IFERROR(IF(OR(INDEX(Matches!$I$2:$I$201,MATCH($A1935&amp;"-6",Matches!$J$2:$J$201,0))="Void",INDEX(Matches!$G$2:$G$201,MATCH($A1935&amp;"-6",Matches!$J$2:$J$201,0))="",INDEX(Matches!$H$2:$H$201,MATCH($A1935&amp;"-6",Matches!$J$2:$J$201,0))=""),"",IF(AND($C1935&lt;&gt;"",INDEX(Matches!$F$2:$F$201,MATCH($A1935&amp;"-6",Matches!$J$2:$J$201,0))&lt;&gt;"",$C1935&gt;=INDEX(Matches!$F$2:$F$201,MATCH($A1935&amp;"-6",Matches!$J$2:$J$201,0))),"",IF(AND(N1935=INDEX(Matches!$G$2:$G$201,MATCH($A1935&amp;"-6",Matches!$J$2:$J$201,0)),O1935=INDEX(Matches!$H$2:$H$201,MATCH($A1935&amp;"-6",Matches!$J$2:$J$201,0))),5,IF(SIGN(N1935-O1935)&lt;&gt;SIGN(INDEX(Matches!$G$2:$G$201,MATCH($A1935&amp;"-6",Matches!$J$2:$J$201,0))-INDEX(Matches!$H$2:$H$201,MATCH($A1935&amp;"-6",Matches!$J$2:$J$201,0))),0,IF(N1935-O1935=INDEX(Matches!$G$2:$G$201,MATCH($A1935&amp;"-6",Matches!$J$2:$J$201,0))-INDEX(Matches!$H$2:$H$201,MATCH($A1935&amp;"-6",Matches!$J$2:$J$201,0)),3,2))))),""))</f>
        <v/>
      </c>
      <c r="AD1935" s="12" t="str">
        <f aca="false">IF(OR($B1935="",P1935="",Q1935=""),"",IFERROR(IF(OR(INDEX(Matches!$I$2:$I$201,MATCH($A1935&amp;"-7",Matches!$J$2:$J$201,0))="Void",INDEX(Matches!$G$2:$G$201,MATCH($A1935&amp;"-7",Matches!$J$2:$J$201,0))="",INDEX(Matches!$H$2:$H$201,MATCH($A1935&amp;"-7",Matches!$J$2:$J$201,0))=""),"",IF(AND($C1935&lt;&gt;"",INDEX(Matches!$F$2:$F$201,MATCH($A1935&amp;"-7",Matches!$J$2:$J$201,0))&lt;&gt;"",$C1935&gt;=INDEX(Matches!$F$2:$F$201,MATCH($A1935&amp;"-7",Matches!$J$2:$J$201,0))),"",IF(AND(P1935=INDEX(Matches!$G$2:$G$201,MATCH($A1935&amp;"-7",Matches!$J$2:$J$201,0)),Q1935=INDEX(Matches!$H$2:$H$201,MATCH($A1935&amp;"-7",Matches!$J$2:$J$201,0))),5,IF(SIGN(P1935-Q1935)&lt;&gt;SIGN(INDEX(Matches!$G$2:$G$201,MATCH($A1935&amp;"-7",Matches!$J$2:$J$201,0))-INDEX(Matches!$H$2:$H$201,MATCH($A1935&amp;"-7",Matches!$J$2:$J$201,0))),0,IF(P1935-Q1935=INDEX(Matches!$G$2:$G$201,MATCH($A1935&amp;"-7",Matches!$J$2:$J$201,0))-INDEX(Matches!$H$2:$H$201,MATCH($A1935&amp;"-7",Matches!$J$2:$J$201,0)),3,2))))),""))</f>
        <v/>
      </c>
      <c r="AE1935" s="12" t="str">
        <f aca="false">IF(OR($B1935="",R1935="",S1935=""),"",IFERROR(IF(OR(INDEX(Matches!$I$2:$I$201,MATCH($A1935&amp;"-8",Matches!$J$2:$J$201,0))="Void",INDEX(Matches!$G$2:$G$201,MATCH($A1935&amp;"-8",Matches!$J$2:$J$201,0))="",INDEX(Matches!$H$2:$H$201,MATCH($A1935&amp;"-8",Matches!$J$2:$J$201,0))=""),"",IF(AND($C1935&lt;&gt;"",INDEX(Matches!$F$2:$F$201,MATCH($A1935&amp;"-8",Matches!$J$2:$J$201,0))&lt;&gt;"",$C1935&gt;=INDEX(Matches!$F$2:$F$201,MATCH($A1935&amp;"-8",Matches!$J$2:$J$201,0))),"",IF(AND(R1935=INDEX(Matches!$G$2:$G$201,MATCH($A1935&amp;"-8",Matches!$J$2:$J$201,0)),S1935=INDEX(Matches!$H$2:$H$201,MATCH($A1935&amp;"-8",Matches!$J$2:$J$201,0))),5,IF(SIGN(R1935-S1935)&lt;&gt;SIGN(INDEX(Matches!$G$2:$G$201,MATCH($A1935&amp;"-8",Matches!$J$2:$J$201,0))-INDEX(Matches!$H$2:$H$201,MATCH($A1935&amp;"-8",Matches!$J$2:$J$201,0))),0,IF(R1935-S1935=INDEX(Matches!$G$2:$G$201,MATCH($A1935&amp;"-8",Matches!$J$2:$J$201,0))-INDEX(Matches!$H$2:$H$201,MATCH($A1935&amp;"-8",Matches!$J$2:$J$201,0)),3,2))))),""))</f>
        <v/>
      </c>
      <c r="AF1935" s="12" t="str">
        <f aca="false">IF(OR($B1935="",T1935="",U1935=""),"",IFERROR(IF(OR(INDEX(Matches!$I$2:$I$201,MATCH($A1935&amp;"-9",Matches!$J$2:$J$201,0))="Void",INDEX(Matches!$G$2:$G$201,MATCH($A1935&amp;"-9",Matches!$J$2:$J$201,0))="",INDEX(Matches!$H$2:$H$201,MATCH($A1935&amp;"-9",Matches!$J$2:$J$201,0))=""),"",IF(AND($C1935&lt;&gt;"",INDEX(Matches!$F$2:$F$201,MATCH($A1935&amp;"-9",Matches!$J$2:$J$201,0))&lt;&gt;"",$C1935&gt;=INDEX(Matches!$F$2:$F$201,MATCH($A1935&amp;"-9",Matches!$J$2:$J$201,0))),"",IF(AND(T1935=INDEX(Matches!$G$2:$G$201,MATCH($A1935&amp;"-9",Matches!$J$2:$J$201,0)),U1935=INDEX(Matches!$H$2:$H$201,MATCH($A1935&amp;"-9",Matches!$J$2:$J$201,0))),5,IF(SIGN(T1935-U1935)&lt;&gt;SIGN(INDEX(Matches!$G$2:$G$201,MATCH($A1935&amp;"-9",Matches!$J$2:$J$201,0))-INDEX(Matches!$H$2:$H$201,MATCH($A1935&amp;"-9",Matches!$J$2:$J$201,0))),0,IF(T1935-U1935=INDEX(Matches!$G$2:$G$201,MATCH($A1935&amp;"-9",Matches!$J$2:$J$201,0))-INDEX(Matches!$H$2:$H$201,MATCH($A1935&amp;"-9",Matches!$J$2:$J$201,0)),3,2))))),""))</f>
        <v/>
      </c>
      <c r="AG1935" s="12" t="str">
        <f aca="false">IF(OR($B1935="",V1935="",W1935=""),"",IFERROR(IF(OR(INDEX(Matches!$I$2:$I$201,MATCH($A1935&amp;"-10",Matches!$J$2:$J$201,0))="Void",INDEX(Matches!$G$2:$G$201,MATCH($A1935&amp;"-10",Matches!$J$2:$J$201,0))="",INDEX(Matches!$H$2:$H$201,MATCH($A1935&amp;"-10",Matches!$J$2:$J$201,0))=""),"",IF(AND($C1935&lt;&gt;"",INDEX(Matches!$F$2:$F$201,MATCH($A1935&amp;"-10",Matches!$J$2:$J$201,0))&lt;&gt;"",$C1935&gt;=INDEX(Matches!$F$2:$F$201,MATCH($A1935&amp;"-10",Matches!$J$2:$J$201,0))),"",IF(AND(V1935=INDEX(Matches!$G$2:$G$201,MATCH($A1935&amp;"-10",Matches!$J$2:$J$201,0)),W1935=INDEX(Matches!$H$2:$H$201,MATCH($A1935&amp;"-10",Matches!$J$2:$J$201,0))),5,IF(SIGN(V1935-W1935)&lt;&gt;SIGN(INDEX(Matches!$G$2:$G$201,MATCH($A1935&amp;"-10",Matches!$J$2:$J$201,0))-INDEX(Matches!$H$2:$H$201,MATCH($A1935&amp;"-10",Matches!$J$2:$J$201,0))),0,IF(V1935-W1935=INDEX(Matches!$G$2:$G$201,MATCH($A1935&amp;"-10",Matches!$J$2:$J$201,0))-INDEX(Matches!$H$2:$H$201,MATCH($A1935&amp;"-10",Matches!$J$2:$J$201,0)),3,2))))),""))</f>
        <v/>
      </c>
      <c r="AH1935" s="13" t="str">
        <f aca="false">IF($B1935="","",SUM(X1935:AG1935))</f>
        <v/>
      </c>
      <c r="AI1935" s="12" t="str">
        <f aca="false">IF($B1935="","",COUNTIF(X1935:AG1935,5))</f>
        <v/>
      </c>
      <c r="AJ1935" s="12" t="str">
        <f aca="false">IF($B1935="","",COUNTIF(X1935:AG1935,"&gt;=2"))</f>
        <v/>
      </c>
      <c r="AK1935" s="12" t="str">
        <f aca="false">IF($B1935="","",COUNT(X1935:AG1935))</f>
        <v/>
      </c>
    </row>
    <row r="1936" customFormat="false" ht="15" hidden="false" customHeight="false" outlineLevel="0" collapsed="false">
      <c r="A1936" s="7"/>
      <c r="B1936" s="7"/>
      <c r="C1936" s="11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12" t="str">
        <f aca="false">IF(OR($B1936="",D1936="",E1936=""),"",IFERROR(IF(OR(INDEX(Matches!$I$2:$I$201,MATCH($A1936&amp;"-1",Matches!$J$2:$J$201,0))="Void",INDEX(Matches!$G$2:$G$201,MATCH($A1936&amp;"-1",Matches!$J$2:$J$201,0))="",INDEX(Matches!$H$2:$H$201,MATCH($A1936&amp;"-1",Matches!$J$2:$J$201,0))=""),"",IF(AND($C1936&lt;&gt;"",INDEX(Matches!$F$2:$F$201,MATCH($A1936&amp;"-1",Matches!$J$2:$J$201,0))&lt;&gt;"",$C1936&gt;=INDEX(Matches!$F$2:$F$201,MATCH($A1936&amp;"-1",Matches!$J$2:$J$201,0))),"",IF(AND(D1936=INDEX(Matches!$G$2:$G$201,MATCH($A1936&amp;"-1",Matches!$J$2:$J$201,0)),E1936=INDEX(Matches!$H$2:$H$201,MATCH($A1936&amp;"-1",Matches!$J$2:$J$201,0))),5,IF(SIGN(D1936-E1936)&lt;&gt;SIGN(INDEX(Matches!$G$2:$G$201,MATCH($A1936&amp;"-1",Matches!$J$2:$J$201,0))-INDEX(Matches!$H$2:$H$201,MATCH($A1936&amp;"-1",Matches!$J$2:$J$201,0))),0,IF(D1936-E1936=INDEX(Matches!$G$2:$G$201,MATCH($A1936&amp;"-1",Matches!$J$2:$J$201,0))-INDEX(Matches!$H$2:$H$201,MATCH($A1936&amp;"-1",Matches!$J$2:$J$201,0)),3,2))))),""))</f>
        <v/>
      </c>
      <c r="Y1936" s="12" t="str">
        <f aca="false">IF(OR($B1936="",F1936="",G1936=""),"",IFERROR(IF(OR(INDEX(Matches!$I$2:$I$201,MATCH($A1936&amp;"-2",Matches!$J$2:$J$201,0))="Void",INDEX(Matches!$G$2:$G$201,MATCH($A1936&amp;"-2",Matches!$J$2:$J$201,0))="",INDEX(Matches!$H$2:$H$201,MATCH($A1936&amp;"-2",Matches!$J$2:$J$201,0))=""),"",IF(AND($C1936&lt;&gt;"",INDEX(Matches!$F$2:$F$201,MATCH($A1936&amp;"-2",Matches!$J$2:$J$201,0))&lt;&gt;"",$C1936&gt;=INDEX(Matches!$F$2:$F$201,MATCH($A1936&amp;"-2",Matches!$J$2:$J$201,0))),"",IF(AND(F1936=INDEX(Matches!$G$2:$G$201,MATCH($A1936&amp;"-2",Matches!$J$2:$J$201,0)),G1936=INDEX(Matches!$H$2:$H$201,MATCH($A1936&amp;"-2",Matches!$J$2:$J$201,0))),5,IF(SIGN(F1936-G1936)&lt;&gt;SIGN(INDEX(Matches!$G$2:$G$201,MATCH($A1936&amp;"-2",Matches!$J$2:$J$201,0))-INDEX(Matches!$H$2:$H$201,MATCH($A1936&amp;"-2",Matches!$J$2:$J$201,0))),0,IF(F1936-G1936=INDEX(Matches!$G$2:$G$201,MATCH($A1936&amp;"-2",Matches!$J$2:$J$201,0))-INDEX(Matches!$H$2:$H$201,MATCH($A1936&amp;"-2",Matches!$J$2:$J$201,0)),3,2))))),""))</f>
        <v/>
      </c>
      <c r="Z1936" s="12" t="str">
        <f aca="false">IF(OR($B1936="",H1936="",I1936=""),"",IFERROR(IF(OR(INDEX(Matches!$I$2:$I$201,MATCH($A1936&amp;"-3",Matches!$J$2:$J$201,0))="Void",INDEX(Matches!$G$2:$G$201,MATCH($A1936&amp;"-3",Matches!$J$2:$J$201,0))="",INDEX(Matches!$H$2:$H$201,MATCH($A1936&amp;"-3",Matches!$J$2:$J$201,0))=""),"",IF(AND($C1936&lt;&gt;"",INDEX(Matches!$F$2:$F$201,MATCH($A1936&amp;"-3",Matches!$J$2:$J$201,0))&lt;&gt;"",$C1936&gt;=INDEX(Matches!$F$2:$F$201,MATCH($A1936&amp;"-3",Matches!$J$2:$J$201,0))),"",IF(AND(H1936=INDEX(Matches!$G$2:$G$201,MATCH($A1936&amp;"-3",Matches!$J$2:$J$201,0)),I1936=INDEX(Matches!$H$2:$H$201,MATCH($A1936&amp;"-3",Matches!$J$2:$J$201,0))),5,IF(SIGN(H1936-I1936)&lt;&gt;SIGN(INDEX(Matches!$G$2:$G$201,MATCH($A1936&amp;"-3",Matches!$J$2:$J$201,0))-INDEX(Matches!$H$2:$H$201,MATCH($A1936&amp;"-3",Matches!$J$2:$J$201,0))),0,IF(H1936-I1936=INDEX(Matches!$G$2:$G$201,MATCH($A1936&amp;"-3",Matches!$J$2:$J$201,0))-INDEX(Matches!$H$2:$H$201,MATCH($A1936&amp;"-3",Matches!$J$2:$J$201,0)),3,2))))),""))</f>
        <v/>
      </c>
      <c r="AA1936" s="12" t="str">
        <f aca="false">IF(OR($B1936="",J1936="",K1936=""),"",IFERROR(IF(OR(INDEX(Matches!$I$2:$I$201,MATCH($A1936&amp;"-4",Matches!$J$2:$J$201,0))="Void",INDEX(Matches!$G$2:$G$201,MATCH($A1936&amp;"-4",Matches!$J$2:$J$201,0))="",INDEX(Matches!$H$2:$H$201,MATCH($A1936&amp;"-4",Matches!$J$2:$J$201,0))=""),"",IF(AND($C1936&lt;&gt;"",INDEX(Matches!$F$2:$F$201,MATCH($A1936&amp;"-4",Matches!$J$2:$J$201,0))&lt;&gt;"",$C1936&gt;=INDEX(Matches!$F$2:$F$201,MATCH($A1936&amp;"-4",Matches!$J$2:$J$201,0))),"",IF(AND(J1936=INDEX(Matches!$G$2:$G$201,MATCH($A1936&amp;"-4",Matches!$J$2:$J$201,0)),K1936=INDEX(Matches!$H$2:$H$201,MATCH($A1936&amp;"-4",Matches!$J$2:$J$201,0))),5,IF(SIGN(J1936-K1936)&lt;&gt;SIGN(INDEX(Matches!$G$2:$G$201,MATCH($A1936&amp;"-4",Matches!$J$2:$J$201,0))-INDEX(Matches!$H$2:$H$201,MATCH($A1936&amp;"-4",Matches!$J$2:$J$201,0))),0,IF(J1936-K1936=INDEX(Matches!$G$2:$G$201,MATCH($A1936&amp;"-4",Matches!$J$2:$J$201,0))-INDEX(Matches!$H$2:$H$201,MATCH($A1936&amp;"-4",Matches!$J$2:$J$201,0)),3,2))))),""))</f>
        <v/>
      </c>
      <c r="AB1936" s="12" t="str">
        <f aca="false">IF(OR($B1936="",L1936="",M1936=""),"",IFERROR(IF(OR(INDEX(Matches!$I$2:$I$201,MATCH($A1936&amp;"-5",Matches!$J$2:$J$201,0))="Void",INDEX(Matches!$G$2:$G$201,MATCH($A1936&amp;"-5",Matches!$J$2:$J$201,0))="",INDEX(Matches!$H$2:$H$201,MATCH($A1936&amp;"-5",Matches!$J$2:$J$201,0))=""),"",IF(AND($C1936&lt;&gt;"",INDEX(Matches!$F$2:$F$201,MATCH($A1936&amp;"-5",Matches!$J$2:$J$201,0))&lt;&gt;"",$C1936&gt;=INDEX(Matches!$F$2:$F$201,MATCH($A1936&amp;"-5",Matches!$J$2:$J$201,0))),"",IF(AND(L1936=INDEX(Matches!$G$2:$G$201,MATCH($A1936&amp;"-5",Matches!$J$2:$J$201,0)),M1936=INDEX(Matches!$H$2:$H$201,MATCH($A1936&amp;"-5",Matches!$J$2:$J$201,0))),5,IF(SIGN(L1936-M1936)&lt;&gt;SIGN(INDEX(Matches!$G$2:$G$201,MATCH($A1936&amp;"-5",Matches!$J$2:$J$201,0))-INDEX(Matches!$H$2:$H$201,MATCH($A1936&amp;"-5",Matches!$J$2:$J$201,0))),0,IF(L1936-M1936=INDEX(Matches!$G$2:$G$201,MATCH($A1936&amp;"-5",Matches!$J$2:$J$201,0))-INDEX(Matches!$H$2:$H$201,MATCH($A1936&amp;"-5",Matches!$J$2:$J$201,0)),3,2))))),""))</f>
        <v/>
      </c>
      <c r="AC1936" s="12" t="str">
        <f aca="false">IF(OR($B1936="",N1936="",O1936=""),"",IFERROR(IF(OR(INDEX(Matches!$I$2:$I$201,MATCH($A1936&amp;"-6",Matches!$J$2:$J$201,0))="Void",INDEX(Matches!$G$2:$G$201,MATCH($A1936&amp;"-6",Matches!$J$2:$J$201,0))="",INDEX(Matches!$H$2:$H$201,MATCH($A1936&amp;"-6",Matches!$J$2:$J$201,0))=""),"",IF(AND($C1936&lt;&gt;"",INDEX(Matches!$F$2:$F$201,MATCH($A1936&amp;"-6",Matches!$J$2:$J$201,0))&lt;&gt;"",$C1936&gt;=INDEX(Matches!$F$2:$F$201,MATCH($A1936&amp;"-6",Matches!$J$2:$J$201,0))),"",IF(AND(N1936=INDEX(Matches!$G$2:$G$201,MATCH($A1936&amp;"-6",Matches!$J$2:$J$201,0)),O1936=INDEX(Matches!$H$2:$H$201,MATCH($A1936&amp;"-6",Matches!$J$2:$J$201,0))),5,IF(SIGN(N1936-O1936)&lt;&gt;SIGN(INDEX(Matches!$G$2:$G$201,MATCH($A1936&amp;"-6",Matches!$J$2:$J$201,0))-INDEX(Matches!$H$2:$H$201,MATCH($A1936&amp;"-6",Matches!$J$2:$J$201,0))),0,IF(N1936-O1936=INDEX(Matches!$G$2:$G$201,MATCH($A1936&amp;"-6",Matches!$J$2:$J$201,0))-INDEX(Matches!$H$2:$H$201,MATCH($A1936&amp;"-6",Matches!$J$2:$J$201,0)),3,2))))),""))</f>
        <v/>
      </c>
      <c r="AD1936" s="12" t="str">
        <f aca="false">IF(OR($B1936="",P1936="",Q1936=""),"",IFERROR(IF(OR(INDEX(Matches!$I$2:$I$201,MATCH($A1936&amp;"-7",Matches!$J$2:$J$201,0))="Void",INDEX(Matches!$G$2:$G$201,MATCH($A1936&amp;"-7",Matches!$J$2:$J$201,0))="",INDEX(Matches!$H$2:$H$201,MATCH($A1936&amp;"-7",Matches!$J$2:$J$201,0))=""),"",IF(AND($C1936&lt;&gt;"",INDEX(Matches!$F$2:$F$201,MATCH($A1936&amp;"-7",Matches!$J$2:$J$201,0))&lt;&gt;"",$C1936&gt;=INDEX(Matches!$F$2:$F$201,MATCH($A1936&amp;"-7",Matches!$J$2:$J$201,0))),"",IF(AND(P1936=INDEX(Matches!$G$2:$G$201,MATCH($A1936&amp;"-7",Matches!$J$2:$J$201,0)),Q1936=INDEX(Matches!$H$2:$H$201,MATCH($A1936&amp;"-7",Matches!$J$2:$J$201,0))),5,IF(SIGN(P1936-Q1936)&lt;&gt;SIGN(INDEX(Matches!$G$2:$G$201,MATCH($A1936&amp;"-7",Matches!$J$2:$J$201,0))-INDEX(Matches!$H$2:$H$201,MATCH($A1936&amp;"-7",Matches!$J$2:$J$201,0))),0,IF(P1936-Q1936=INDEX(Matches!$G$2:$G$201,MATCH($A1936&amp;"-7",Matches!$J$2:$J$201,0))-INDEX(Matches!$H$2:$H$201,MATCH($A1936&amp;"-7",Matches!$J$2:$J$201,0)),3,2))))),""))</f>
        <v/>
      </c>
      <c r="AE1936" s="12" t="str">
        <f aca="false">IF(OR($B1936="",R1936="",S1936=""),"",IFERROR(IF(OR(INDEX(Matches!$I$2:$I$201,MATCH($A1936&amp;"-8",Matches!$J$2:$J$201,0))="Void",INDEX(Matches!$G$2:$G$201,MATCH($A1936&amp;"-8",Matches!$J$2:$J$201,0))="",INDEX(Matches!$H$2:$H$201,MATCH($A1936&amp;"-8",Matches!$J$2:$J$201,0))=""),"",IF(AND($C1936&lt;&gt;"",INDEX(Matches!$F$2:$F$201,MATCH($A1936&amp;"-8",Matches!$J$2:$J$201,0))&lt;&gt;"",$C1936&gt;=INDEX(Matches!$F$2:$F$201,MATCH($A1936&amp;"-8",Matches!$J$2:$J$201,0))),"",IF(AND(R1936=INDEX(Matches!$G$2:$G$201,MATCH($A1936&amp;"-8",Matches!$J$2:$J$201,0)),S1936=INDEX(Matches!$H$2:$H$201,MATCH($A1936&amp;"-8",Matches!$J$2:$J$201,0))),5,IF(SIGN(R1936-S1936)&lt;&gt;SIGN(INDEX(Matches!$G$2:$G$201,MATCH($A1936&amp;"-8",Matches!$J$2:$J$201,0))-INDEX(Matches!$H$2:$H$201,MATCH($A1936&amp;"-8",Matches!$J$2:$J$201,0))),0,IF(R1936-S1936=INDEX(Matches!$G$2:$G$201,MATCH($A1936&amp;"-8",Matches!$J$2:$J$201,0))-INDEX(Matches!$H$2:$H$201,MATCH($A1936&amp;"-8",Matches!$J$2:$J$201,0)),3,2))))),""))</f>
        <v/>
      </c>
      <c r="AF1936" s="12" t="str">
        <f aca="false">IF(OR($B1936="",T1936="",U1936=""),"",IFERROR(IF(OR(INDEX(Matches!$I$2:$I$201,MATCH($A1936&amp;"-9",Matches!$J$2:$J$201,0))="Void",INDEX(Matches!$G$2:$G$201,MATCH($A1936&amp;"-9",Matches!$J$2:$J$201,0))="",INDEX(Matches!$H$2:$H$201,MATCH($A1936&amp;"-9",Matches!$J$2:$J$201,0))=""),"",IF(AND($C1936&lt;&gt;"",INDEX(Matches!$F$2:$F$201,MATCH($A1936&amp;"-9",Matches!$J$2:$J$201,0))&lt;&gt;"",$C1936&gt;=INDEX(Matches!$F$2:$F$201,MATCH($A1936&amp;"-9",Matches!$J$2:$J$201,0))),"",IF(AND(T1936=INDEX(Matches!$G$2:$G$201,MATCH($A1936&amp;"-9",Matches!$J$2:$J$201,0)),U1936=INDEX(Matches!$H$2:$H$201,MATCH($A1936&amp;"-9",Matches!$J$2:$J$201,0))),5,IF(SIGN(T1936-U1936)&lt;&gt;SIGN(INDEX(Matches!$G$2:$G$201,MATCH($A1936&amp;"-9",Matches!$J$2:$J$201,0))-INDEX(Matches!$H$2:$H$201,MATCH($A1936&amp;"-9",Matches!$J$2:$J$201,0))),0,IF(T1936-U1936=INDEX(Matches!$G$2:$G$201,MATCH($A1936&amp;"-9",Matches!$J$2:$J$201,0))-INDEX(Matches!$H$2:$H$201,MATCH($A1936&amp;"-9",Matches!$J$2:$J$201,0)),3,2))))),""))</f>
        <v/>
      </c>
      <c r="AG1936" s="12" t="str">
        <f aca="false">IF(OR($B1936="",V1936="",W1936=""),"",IFERROR(IF(OR(INDEX(Matches!$I$2:$I$201,MATCH($A1936&amp;"-10",Matches!$J$2:$J$201,0))="Void",INDEX(Matches!$G$2:$G$201,MATCH($A1936&amp;"-10",Matches!$J$2:$J$201,0))="",INDEX(Matches!$H$2:$H$201,MATCH($A1936&amp;"-10",Matches!$J$2:$J$201,0))=""),"",IF(AND($C1936&lt;&gt;"",INDEX(Matches!$F$2:$F$201,MATCH($A1936&amp;"-10",Matches!$J$2:$J$201,0))&lt;&gt;"",$C1936&gt;=INDEX(Matches!$F$2:$F$201,MATCH($A1936&amp;"-10",Matches!$J$2:$J$201,0))),"",IF(AND(V1936=INDEX(Matches!$G$2:$G$201,MATCH($A1936&amp;"-10",Matches!$J$2:$J$201,0)),W1936=INDEX(Matches!$H$2:$H$201,MATCH($A1936&amp;"-10",Matches!$J$2:$J$201,0))),5,IF(SIGN(V1936-W1936)&lt;&gt;SIGN(INDEX(Matches!$G$2:$G$201,MATCH($A1936&amp;"-10",Matches!$J$2:$J$201,0))-INDEX(Matches!$H$2:$H$201,MATCH($A1936&amp;"-10",Matches!$J$2:$J$201,0))),0,IF(V1936-W1936=INDEX(Matches!$G$2:$G$201,MATCH($A1936&amp;"-10",Matches!$J$2:$J$201,0))-INDEX(Matches!$H$2:$H$201,MATCH($A1936&amp;"-10",Matches!$J$2:$J$201,0)),3,2))))),""))</f>
        <v/>
      </c>
      <c r="AH1936" s="13" t="str">
        <f aca="false">IF($B1936="","",SUM(X1936:AG1936))</f>
        <v/>
      </c>
      <c r="AI1936" s="12" t="str">
        <f aca="false">IF($B1936="","",COUNTIF(X1936:AG1936,5))</f>
        <v/>
      </c>
      <c r="AJ1936" s="12" t="str">
        <f aca="false">IF($B1936="","",COUNTIF(X1936:AG1936,"&gt;=2"))</f>
        <v/>
      </c>
      <c r="AK1936" s="12" t="str">
        <f aca="false">IF($B1936="","",COUNT(X1936:AG1936))</f>
        <v/>
      </c>
    </row>
    <row r="1937" customFormat="false" ht="15" hidden="false" customHeight="false" outlineLevel="0" collapsed="false">
      <c r="A1937" s="7"/>
      <c r="B1937" s="7"/>
      <c r="C1937" s="11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12" t="str">
        <f aca="false">IF(OR($B1937="",D1937="",E1937=""),"",IFERROR(IF(OR(INDEX(Matches!$I$2:$I$201,MATCH($A1937&amp;"-1",Matches!$J$2:$J$201,0))="Void",INDEX(Matches!$G$2:$G$201,MATCH($A1937&amp;"-1",Matches!$J$2:$J$201,0))="",INDEX(Matches!$H$2:$H$201,MATCH($A1937&amp;"-1",Matches!$J$2:$J$201,0))=""),"",IF(AND($C1937&lt;&gt;"",INDEX(Matches!$F$2:$F$201,MATCH($A1937&amp;"-1",Matches!$J$2:$J$201,0))&lt;&gt;"",$C1937&gt;=INDEX(Matches!$F$2:$F$201,MATCH($A1937&amp;"-1",Matches!$J$2:$J$201,0))),"",IF(AND(D1937=INDEX(Matches!$G$2:$G$201,MATCH($A1937&amp;"-1",Matches!$J$2:$J$201,0)),E1937=INDEX(Matches!$H$2:$H$201,MATCH($A1937&amp;"-1",Matches!$J$2:$J$201,0))),5,IF(SIGN(D1937-E1937)&lt;&gt;SIGN(INDEX(Matches!$G$2:$G$201,MATCH($A1937&amp;"-1",Matches!$J$2:$J$201,0))-INDEX(Matches!$H$2:$H$201,MATCH($A1937&amp;"-1",Matches!$J$2:$J$201,0))),0,IF(D1937-E1937=INDEX(Matches!$G$2:$G$201,MATCH($A1937&amp;"-1",Matches!$J$2:$J$201,0))-INDEX(Matches!$H$2:$H$201,MATCH($A1937&amp;"-1",Matches!$J$2:$J$201,0)),3,2))))),""))</f>
        <v/>
      </c>
      <c r="Y1937" s="12" t="str">
        <f aca="false">IF(OR($B1937="",F1937="",G1937=""),"",IFERROR(IF(OR(INDEX(Matches!$I$2:$I$201,MATCH($A1937&amp;"-2",Matches!$J$2:$J$201,0))="Void",INDEX(Matches!$G$2:$G$201,MATCH($A1937&amp;"-2",Matches!$J$2:$J$201,0))="",INDEX(Matches!$H$2:$H$201,MATCH($A1937&amp;"-2",Matches!$J$2:$J$201,0))=""),"",IF(AND($C1937&lt;&gt;"",INDEX(Matches!$F$2:$F$201,MATCH($A1937&amp;"-2",Matches!$J$2:$J$201,0))&lt;&gt;"",$C1937&gt;=INDEX(Matches!$F$2:$F$201,MATCH($A1937&amp;"-2",Matches!$J$2:$J$201,0))),"",IF(AND(F1937=INDEX(Matches!$G$2:$G$201,MATCH($A1937&amp;"-2",Matches!$J$2:$J$201,0)),G1937=INDEX(Matches!$H$2:$H$201,MATCH($A1937&amp;"-2",Matches!$J$2:$J$201,0))),5,IF(SIGN(F1937-G1937)&lt;&gt;SIGN(INDEX(Matches!$G$2:$G$201,MATCH($A1937&amp;"-2",Matches!$J$2:$J$201,0))-INDEX(Matches!$H$2:$H$201,MATCH($A1937&amp;"-2",Matches!$J$2:$J$201,0))),0,IF(F1937-G1937=INDEX(Matches!$G$2:$G$201,MATCH($A1937&amp;"-2",Matches!$J$2:$J$201,0))-INDEX(Matches!$H$2:$H$201,MATCH($A1937&amp;"-2",Matches!$J$2:$J$201,0)),3,2))))),""))</f>
        <v/>
      </c>
      <c r="Z1937" s="12" t="str">
        <f aca="false">IF(OR($B1937="",H1937="",I1937=""),"",IFERROR(IF(OR(INDEX(Matches!$I$2:$I$201,MATCH($A1937&amp;"-3",Matches!$J$2:$J$201,0))="Void",INDEX(Matches!$G$2:$G$201,MATCH($A1937&amp;"-3",Matches!$J$2:$J$201,0))="",INDEX(Matches!$H$2:$H$201,MATCH($A1937&amp;"-3",Matches!$J$2:$J$201,0))=""),"",IF(AND($C1937&lt;&gt;"",INDEX(Matches!$F$2:$F$201,MATCH($A1937&amp;"-3",Matches!$J$2:$J$201,0))&lt;&gt;"",$C1937&gt;=INDEX(Matches!$F$2:$F$201,MATCH($A1937&amp;"-3",Matches!$J$2:$J$201,0))),"",IF(AND(H1937=INDEX(Matches!$G$2:$G$201,MATCH($A1937&amp;"-3",Matches!$J$2:$J$201,0)),I1937=INDEX(Matches!$H$2:$H$201,MATCH($A1937&amp;"-3",Matches!$J$2:$J$201,0))),5,IF(SIGN(H1937-I1937)&lt;&gt;SIGN(INDEX(Matches!$G$2:$G$201,MATCH($A1937&amp;"-3",Matches!$J$2:$J$201,0))-INDEX(Matches!$H$2:$H$201,MATCH($A1937&amp;"-3",Matches!$J$2:$J$201,0))),0,IF(H1937-I1937=INDEX(Matches!$G$2:$G$201,MATCH($A1937&amp;"-3",Matches!$J$2:$J$201,0))-INDEX(Matches!$H$2:$H$201,MATCH($A1937&amp;"-3",Matches!$J$2:$J$201,0)),3,2))))),""))</f>
        <v/>
      </c>
      <c r="AA1937" s="12" t="str">
        <f aca="false">IF(OR($B1937="",J1937="",K1937=""),"",IFERROR(IF(OR(INDEX(Matches!$I$2:$I$201,MATCH($A1937&amp;"-4",Matches!$J$2:$J$201,0))="Void",INDEX(Matches!$G$2:$G$201,MATCH($A1937&amp;"-4",Matches!$J$2:$J$201,0))="",INDEX(Matches!$H$2:$H$201,MATCH($A1937&amp;"-4",Matches!$J$2:$J$201,0))=""),"",IF(AND($C1937&lt;&gt;"",INDEX(Matches!$F$2:$F$201,MATCH($A1937&amp;"-4",Matches!$J$2:$J$201,0))&lt;&gt;"",$C1937&gt;=INDEX(Matches!$F$2:$F$201,MATCH($A1937&amp;"-4",Matches!$J$2:$J$201,0))),"",IF(AND(J1937=INDEX(Matches!$G$2:$G$201,MATCH($A1937&amp;"-4",Matches!$J$2:$J$201,0)),K1937=INDEX(Matches!$H$2:$H$201,MATCH($A1937&amp;"-4",Matches!$J$2:$J$201,0))),5,IF(SIGN(J1937-K1937)&lt;&gt;SIGN(INDEX(Matches!$G$2:$G$201,MATCH($A1937&amp;"-4",Matches!$J$2:$J$201,0))-INDEX(Matches!$H$2:$H$201,MATCH($A1937&amp;"-4",Matches!$J$2:$J$201,0))),0,IF(J1937-K1937=INDEX(Matches!$G$2:$G$201,MATCH($A1937&amp;"-4",Matches!$J$2:$J$201,0))-INDEX(Matches!$H$2:$H$201,MATCH($A1937&amp;"-4",Matches!$J$2:$J$201,0)),3,2))))),""))</f>
        <v/>
      </c>
      <c r="AB1937" s="12" t="str">
        <f aca="false">IF(OR($B1937="",L1937="",M1937=""),"",IFERROR(IF(OR(INDEX(Matches!$I$2:$I$201,MATCH($A1937&amp;"-5",Matches!$J$2:$J$201,0))="Void",INDEX(Matches!$G$2:$G$201,MATCH($A1937&amp;"-5",Matches!$J$2:$J$201,0))="",INDEX(Matches!$H$2:$H$201,MATCH($A1937&amp;"-5",Matches!$J$2:$J$201,0))=""),"",IF(AND($C1937&lt;&gt;"",INDEX(Matches!$F$2:$F$201,MATCH($A1937&amp;"-5",Matches!$J$2:$J$201,0))&lt;&gt;"",$C1937&gt;=INDEX(Matches!$F$2:$F$201,MATCH($A1937&amp;"-5",Matches!$J$2:$J$201,0))),"",IF(AND(L1937=INDEX(Matches!$G$2:$G$201,MATCH($A1937&amp;"-5",Matches!$J$2:$J$201,0)),M1937=INDEX(Matches!$H$2:$H$201,MATCH($A1937&amp;"-5",Matches!$J$2:$J$201,0))),5,IF(SIGN(L1937-M1937)&lt;&gt;SIGN(INDEX(Matches!$G$2:$G$201,MATCH($A1937&amp;"-5",Matches!$J$2:$J$201,0))-INDEX(Matches!$H$2:$H$201,MATCH($A1937&amp;"-5",Matches!$J$2:$J$201,0))),0,IF(L1937-M1937=INDEX(Matches!$G$2:$G$201,MATCH($A1937&amp;"-5",Matches!$J$2:$J$201,0))-INDEX(Matches!$H$2:$H$201,MATCH($A1937&amp;"-5",Matches!$J$2:$J$201,0)),3,2))))),""))</f>
        <v/>
      </c>
      <c r="AC1937" s="12" t="str">
        <f aca="false">IF(OR($B1937="",N1937="",O1937=""),"",IFERROR(IF(OR(INDEX(Matches!$I$2:$I$201,MATCH($A1937&amp;"-6",Matches!$J$2:$J$201,0))="Void",INDEX(Matches!$G$2:$G$201,MATCH($A1937&amp;"-6",Matches!$J$2:$J$201,0))="",INDEX(Matches!$H$2:$H$201,MATCH($A1937&amp;"-6",Matches!$J$2:$J$201,0))=""),"",IF(AND($C1937&lt;&gt;"",INDEX(Matches!$F$2:$F$201,MATCH($A1937&amp;"-6",Matches!$J$2:$J$201,0))&lt;&gt;"",$C1937&gt;=INDEX(Matches!$F$2:$F$201,MATCH($A1937&amp;"-6",Matches!$J$2:$J$201,0))),"",IF(AND(N1937=INDEX(Matches!$G$2:$G$201,MATCH($A1937&amp;"-6",Matches!$J$2:$J$201,0)),O1937=INDEX(Matches!$H$2:$H$201,MATCH($A1937&amp;"-6",Matches!$J$2:$J$201,0))),5,IF(SIGN(N1937-O1937)&lt;&gt;SIGN(INDEX(Matches!$G$2:$G$201,MATCH($A1937&amp;"-6",Matches!$J$2:$J$201,0))-INDEX(Matches!$H$2:$H$201,MATCH($A1937&amp;"-6",Matches!$J$2:$J$201,0))),0,IF(N1937-O1937=INDEX(Matches!$G$2:$G$201,MATCH($A1937&amp;"-6",Matches!$J$2:$J$201,0))-INDEX(Matches!$H$2:$H$201,MATCH($A1937&amp;"-6",Matches!$J$2:$J$201,0)),3,2))))),""))</f>
        <v/>
      </c>
      <c r="AD1937" s="12" t="str">
        <f aca="false">IF(OR($B1937="",P1937="",Q1937=""),"",IFERROR(IF(OR(INDEX(Matches!$I$2:$I$201,MATCH($A1937&amp;"-7",Matches!$J$2:$J$201,0))="Void",INDEX(Matches!$G$2:$G$201,MATCH($A1937&amp;"-7",Matches!$J$2:$J$201,0))="",INDEX(Matches!$H$2:$H$201,MATCH($A1937&amp;"-7",Matches!$J$2:$J$201,0))=""),"",IF(AND($C1937&lt;&gt;"",INDEX(Matches!$F$2:$F$201,MATCH($A1937&amp;"-7",Matches!$J$2:$J$201,0))&lt;&gt;"",$C1937&gt;=INDEX(Matches!$F$2:$F$201,MATCH($A1937&amp;"-7",Matches!$J$2:$J$201,0))),"",IF(AND(P1937=INDEX(Matches!$G$2:$G$201,MATCH($A1937&amp;"-7",Matches!$J$2:$J$201,0)),Q1937=INDEX(Matches!$H$2:$H$201,MATCH($A1937&amp;"-7",Matches!$J$2:$J$201,0))),5,IF(SIGN(P1937-Q1937)&lt;&gt;SIGN(INDEX(Matches!$G$2:$G$201,MATCH($A1937&amp;"-7",Matches!$J$2:$J$201,0))-INDEX(Matches!$H$2:$H$201,MATCH($A1937&amp;"-7",Matches!$J$2:$J$201,0))),0,IF(P1937-Q1937=INDEX(Matches!$G$2:$G$201,MATCH($A1937&amp;"-7",Matches!$J$2:$J$201,0))-INDEX(Matches!$H$2:$H$201,MATCH($A1937&amp;"-7",Matches!$J$2:$J$201,0)),3,2))))),""))</f>
        <v/>
      </c>
      <c r="AE1937" s="12" t="str">
        <f aca="false">IF(OR($B1937="",R1937="",S1937=""),"",IFERROR(IF(OR(INDEX(Matches!$I$2:$I$201,MATCH($A1937&amp;"-8",Matches!$J$2:$J$201,0))="Void",INDEX(Matches!$G$2:$G$201,MATCH($A1937&amp;"-8",Matches!$J$2:$J$201,0))="",INDEX(Matches!$H$2:$H$201,MATCH($A1937&amp;"-8",Matches!$J$2:$J$201,0))=""),"",IF(AND($C1937&lt;&gt;"",INDEX(Matches!$F$2:$F$201,MATCH($A1937&amp;"-8",Matches!$J$2:$J$201,0))&lt;&gt;"",$C1937&gt;=INDEX(Matches!$F$2:$F$201,MATCH($A1937&amp;"-8",Matches!$J$2:$J$201,0))),"",IF(AND(R1937=INDEX(Matches!$G$2:$G$201,MATCH($A1937&amp;"-8",Matches!$J$2:$J$201,0)),S1937=INDEX(Matches!$H$2:$H$201,MATCH($A1937&amp;"-8",Matches!$J$2:$J$201,0))),5,IF(SIGN(R1937-S1937)&lt;&gt;SIGN(INDEX(Matches!$G$2:$G$201,MATCH($A1937&amp;"-8",Matches!$J$2:$J$201,0))-INDEX(Matches!$H$2:$H$201,MATCH($A1937&amp;"-8",Matches!$J$2:$J$201,0))),0,IF(R1937-S1937=INDEX(Matches!$G$2:$G$201,MATCH($A1937&amp;"-8",Matches!$J$2:$J$201,0))-INDEX(Matches!$H$2:$H$201,MATCH($A1937&amp;"-8",Matches!$J$2:$J$201,0)),3,2))))),""))</f>
        <v/>
      </c>
      <c r="AF1937" s="12" t="str">
        <f aca="false">IF(OR($B1937="",T1937="",U1937=""),"",IFERROR(IF(OR(INDEX(Matches!$I$2:$I$201,MATCH($A1937&amp;"-9",Matches!$J$2:$J$201,0))="Void",INDEX(Matches!$G$2:$G$201,MATCH($A1937&amp;"-9",Matches!$J$2:$J$201,0))="",INDEX(Matches!$H$2:$H$201,MATCH($A1937&amp;"-9",Matches!$J$2:$J$201,0))=""),"",IF(AND($C1937&lt;&gt;"",INDEX(Matches!$F$2:$F$201,MATCH($A1937&amp;"-9",Matches!$J$2:$J$201,0))&lt;&gt;"",$C1937&gt;=INDEX(Matches!$F$2:$F$201,MATCH($A1937&amp;"-9",Matches!$J$2:$J$201,0))),"",IF(AND(T1937=INDEX(Matches!$G$2:$G$201,MATCH($A1937&amp;"-9",Matches!$J$2:$J$201,0)),U1937=INDEX(Matches!$H$2:$H$201,MATCH($A1937&amp;"-9",Matches!$J$2:$J$201,0))),5,IF(SIGN(T1937-U1937)&lt;&gt;SIGN(INDEX(Matches!$G$2:$G$201,MATCH($A1937&amp;"-9",Matches!$J$2:$J$201,0))-INDEX(Matches!$H$2:$H$201,MATCH($A1937&amp;"-9",Matches!$J$2:$J$201,0))),0,IF(T1937-U1937=INDEX(Matches!$G$2:$G$201,MATCH($A1937&amp;"-9",Matches!$J$2:$J$201,0))-INDEX(Matches!$H$2:$H$201,MATCH($A1937&amp;"-9",Matches!$J$2:$J$201,0)),3,2))))),""))</f>
        <v/>
      </c>
      <c r="AG1937" s="12" t="str">
        <f aca="false">IF(OR($B1937="",V1937="",W1937=""),"",IFERROR(IF(OR(INDEX(Matches!$I$2:$I$201,MATCH($A1937&amp;"-10",Matches!$J$2:$J$201,0))="Void",INDEX(Matches!$G$2:$G$201,MATCH($A1937&amp;"-10",Matches!$J$2:$J$201,0))="",INDEX(Matches!$H$2:$H$201,MATCH($A1937&amp;"-10",Matches!$J$2:$J$201,0))=""),"",IF(AND($C1937&lt;&gt;"",INDEX(Matches!$F$2:$F$201,MATCH($A1937&amp;"-10",Matches!$J$2:$J$201,0))&lt;&gt;"",$C1937&gt;=INDEX(Matches!$F$2:$F$201,MATCH($A1937&amp;"-10",Matches!$J$2:$J$201,0))),"",IF(AND(V1937=INDEX(Matches!$G$2:$G$201,MATCH($A1937&amp;"-10",Matches!$J$2:$J$201,0)),W1937=INDEX(Matches!$H$2:$H$201,MATCH($A1937&amp;"-10",Matches!$J$2:$J$201,0))),5,IF(SIGN(V1937-W1937)&lt;&gt;SIGN(INDEX(Matches!$G$2:$G$201,MATCH($A1937&amp;"-10",Matches!$J$2:$J$201,0))-INDEX(Matches!$H$2:$H$201,MATCH($A1937&amp;"-10",Matches!$J$2:$J$201,0))),0,IF(V1937-W1937=INDEX(Matches!$G$2:$G$201,MATCH($A1937&amp;"-10",Matches!$J$2:$J$201,0))-INDEX(Matches!$H$2:$H$201,MATCH($A1937&amp;"-10",Matches!$J$2:$J$201,0)),3,2))))),""))</f>
        <v/>
      </c>
      <c r="AH1937" s="13" t="str">
        <f aca="false">IF($B1937="","",SUM(X1937:AG1937))</f>
        <v/>
      </c>
      <c r="AI1937" s="12" t="str">
        <f aca="false">IF($B1937="","",COUNTIF(X1937:AG1937,5))</f>
        <v/>
      </c>
      <c r="AJ1937" s="12" t="str">
        <f aca="false">IF($B1937="","",COUNTIF(X1937:AG1937,"&gt;=2"))</f>
        <v/>
      </c>
      <c r="AK1937" s="12" t="str">
        <f aca="false">IF($B1937="","",COUNT(X1937:AG1937))</f>
        <v/>
      </c>
    </row>
    <row r="1938" customFormat="false" ht="15" hidden="false" customHeight="false" outlineLevel="0" collapsed="false">
      <c r="A1938" s="7"/>
      <c r="B1938" s="7"/>
      <c r="C1938" s="11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12" t="str">
        <f aca="false">IF(OR($B1938="",D1938="",E1938=""),"",IFERROR(IF(OR(INDEX(Matches!$I$2:$I$201,MATCH($A1938&amp;"-1",Matches!$J$2:$J$201,0))="Void",INDEX(Matches!$G$2:$G$201,MATCH($A1938&amp;"-1",Matches!$J$2:$J$201,0))="",INDEX(Matches!$H$2:$H$201,MATCH($A1938&amp;"-1",Matches!$J$2:$J$201,0))=""),"",IF(AND($C1938&lt;&gt;"",INDEX(Matches!$F$2:$F$201,MATCH($A1938&amp;"-1",Matches!$J$2:$J$201,0))&lt;&gt;"",$C1938&gt;=INDEX(Matches!$F$2:$F$201,MATCH($A1938&amp;"-1",Matches!$J$2:$J$201,0))),"",IF(AND(D1938=INDEX(Matches!$G$2:$G$201,MATCH($A1938&amp;"-1",Matches!$J$2:$J$201,0)),E1938=INDEX(Matches!$H$2:$H$201,MATCH($A1938&amp;"-1",Matches!$J$2:$J$201,0))),5,IF(SIGN(D1938-E1938)&lt;&gt;SIGN(INDEX(Matches!$G$2:$G$201,MATCH($A1938&amp;"-1",Matches!$J$2:$J$201,0))-INDEX(Matches!$H$2:$H$201,MATCH($A1938&amp;"-1",Matches!$J$2:$J$201,0))),0,IF(D1938-E1938=INDEX(Matches!$G$2:$G$201,MATCH($A1938&amp;"-1",Matches!$J$2:$J$201,0))-INDEX(Matches!$H$2:$H$201,MATCH($A1938&amp;"-1",Matches!$J$2:$J$201,0)),3,2))))),""))</f>
        <v/>
      </c>
      <c r="Y1938" s="12" t="str">
        <f aca="false">IF(OR($B1938="",F1938="",G1938=""),"",IFERROR(IF(OR(INDEX(Matches!$I$2:$I$201,MATCH($A1938&amp;"-2",Matches!$J$2:$J$201,0))="Void",INDEX(Matches!$G$2:$G$201,MATCH($A1938&amp;"-2",Matches!$J$2:$J$201,0))="",INDEX(Matches!$H$2:$H$201,MATCH($A1938&amp;"-2",Matches!$J$2:$J$201,0))=""),"",IF(AND($C1938&lt;&gt;"",INDEX(Matches!$F$2:$F$201,MATCH($A1938&amp;"-2",Matches!$J$2:$J$201,0))&lt;&gt;"",$C1938&gt;=INDEX(Matches!$F$2:$F$201,MATCH($A1938&amp;"-2",Matches!$J$2:$J$201,0))),"",IF(AND(F1938=INDEX(Matches!$G$2:$G$201,MATCH($A1938&amp;"-2",Matches!$J$2:$J$201,0)),G1938=INDEX(Matches!$H$2:$H$201,MATCH($A1938&amp;"-2",Matches!$J$2:$J$201,0))),5,IF(SIGN(F1938-G1938)&lt;&gt;SIGN(INDEX(Matches!$G$2:$G$201,MATCH($A1938&amp;"-2",Matches!$J$2:$J$201,0))-INDEX(Matches!$H$2:$H$201,MATCH($A1938&amp;"-2",Matches!$J$2:$J$201,0))),0,IF(F1938-G1938=INDEX(Matches!$G$2:$G$201,MATCH($A1938&amp;"-2",Matches!$J$2:$J$201,0))-INDEX(Matches!$H$2:$H$201,MATCH($A1938&amp;"-2",Matches!$J$2:$J$201,0)),3,2))))),""))</f>
        <v/>
      </c>
      <c r="Z1938" s="12" t="str">
        <f aca="false">IF(OR($B1938="",H1938="",I1938=""),"",IFERROR(IF(OR(INDEX(Matches!$I$2:$I$201,MATCH($A1938&amp;"-3",Matches!$J$2:$J$201,0))="Void",INDEX(Matches!$G$2:$G$201,MATCH($A1938&amp;"-3",Matches!$J$2:$J$201,0))="",INDEX(Matches!$H$2:$H$201,MATCH($A1938&amp;"-3",Matches!$J$2:$J$201,0))=""),"",IF(AND($C1938&lt;&gt;"",INDEX(Matches!$F$2:$F$201,MATCH($A1938&amp;"-3",Matches!$J$2:$J$201,0))&lt;&gt;"",$C1938&gt;=INDEX(Matches!$F$2:$F$201,MATCH($A1938&amp;"-3",Matches!$J$2:$J$201,0))),"",IF(AND(H1938=INDEX(Matches!$G$2:$G$201,MATCH($A1938&amp;"-3",Matches!$J$2:$J$201,0)),I1938=INDEX(Matches!$H$2:$H$201,MATCH($A1938&amp;"-3",Matches!$J$2:$J$201,0))),5,IF(SIGN(H1938-I1938)&lt;&gt;SIGN(INDEX(Matches!$G$2:$G$201,MATCH($A1938&amp;"-3",Matches!$J$2:$J$201,0))-INDEX(Matches!$H$2:$H$201,MATCH($A1938&amp;"-3",Matches!$J$2:$J$201,0))),0,IF(H1938-I1938=INDEX(Matches!$G$2:$G$201,MATCH($A1938&amp;"-3",Matches!$J$2:$J$201,0))-INDEX(Matches!$H$2:$H$201,MATCH($A1938&amp;"-3",Matches!$J$2:$J$201,0)),3,2))))),""))</f>
        <v/>
      </c>
      <c r="AA1938" s="12" t="str">
        <f aca="false">IF(OR($B1938="",J1938="",K1938=""),"",IFERROR(IF(OR(INDEX(Matches!$I$2:$I$201,MATCH($A1938&amp;"-4",Matches!$J$2:$J$201,0))="Void",INDEX(Matches!$G$2:$G$201,MATCH($A1938&amp;"-4",Matches!$J$2:$J$201,0))="",INDEX(Matches!$H$2:$H$201,MATCH($A1938&amp;"-4",Matches!$J$2:$J$201,0))=""),"",IF(AND($C1938&lt;&gt;"",INDEX(Matches!$F$2:$F$201,MATCH($A1938&amp;"-4",Matches!$J$2:$J$201,0))&lt;&gt;"",$C1938&gt;=INDEX(Matches!$F$2:$F$201,MATCH($A1938&amp;"-4",Matches!$J$2:$J$201,0))),"",IF(AND(J1938=INDEX(Matches!$G$2:$G$201,MATCH($A1938&amp;"-4",Matches!$J$2:$J$201,0)),K1938=INDEX(Matches!$H$2:$H$201,MATCH($A1938&amp;"-4",Matches!$J$2:$J$201,0))),5,IF(SIGN(J1938-K1938)&lt;&gt;SIGN(INDEX(Matches!$G$2:$G$201,MATCH($A1938&amp;"-4",Matches!$J$2:$J$201,0))-INDEX(Matches!$H$2:$H$201,MATCH($A1938&amp;"-4",Matches!$J$2:$J$201,0))),0,IF(J1938-K1938=INDEX(Matches!$G$2:$G$201,MATCH($A1938&amp;"-4",Matches!$J$2:$J$201,0))-INDEX(Matches!$H$2:$H$201,MATCH($A1938&amp;"-4",Matches!$J$2:$J$201,0)),3,2))))),""))</f>
        <v/>
      </c>
      <c r="AB1938" s="12" t="str">
        <f aca="false">IF(OR($B1938="",L1938="",M1938=""),"",IFERROR(IF(OR(INDEX(Matches!$I$2:$I$201,MATCH($A1938&amp;"-5",Matches!$J$2:$J$201,0))="Void",INDEX(Matches!$G$2:$G$201,MATCH($A1938&amp;"-5",Matches!$J$2:$J$201,0))="",INDEX(Matches!$H$2:$H$201,MATCH($A1938&amp;"-5",Matches!$J$2:$J$201,0))=""),"",IF(AND($C1938&lt;&gt;"",INDEX(Matches!$F$2:$F$201,MATCH($A1938&amp;"-5",Matches!$J$2:$J$201,0))&lt;&gt;"",$C1938&gt;=INDEX(Matches!$F$2:$F$201,MATCH($A1938&amp;"-5",Matches!$J$2:$J$201,0))),"",IF(AND(L1938=INDEX(Matches!$G$2:$G$201,MATCH($A1938&amp;"-5",Matches!$J$2:$J$201,0)),M1938=INDEX(Matches!$H$2:$H$201,MATCH($A1938&amp;"-5",Matches!$J$2:$J$201,0))),5,IF(SIGN(L1938-M1938)&lt;&gt;SIGN(INDEX(Matches!$G$2:$G$201,MATCH($A1938&amp;"-5",Matches!$J$2:$J$201,0))-INDEX(Matches!$H$2:$H$201,MATCH($A1938&amp;"-5",Matches!$J$2:$J$201,0))),0,IF(L1938-M1938=INDEX(Matches!$G$2:$G$201,MATCH($A1938&amp;"-5",Matches!$J$2:$J$201,0))-INDEX(Matches!$H$2:$H$201,MATCH($A1938&amp;"-5",Matches!$J$2:$J$201,0)),3,2))))),""))</f>
        <v/>
      </c>
      <c r="AC1938" s="12" t="str">
        <f aca="false">IF(OR($B1938="",N1938="",O1938=""),"",IFERROR(IF(OR(INDEX(Matches!$I$2:$I$201,MATCH($A1938&amp;"-6",Matches!$J$2:$J$201,0))="Void",INDEX(Matches!$G$2:$G$201,MATCH($A1938&amp;"-6",Matches!$J$2:$J$201,0))="",INDEX(Matches!$H$2:$H$201,MATCH($A1938&amp;"-6",Matches!$J$2:$J$201,0))=""),"",IF(AND($C1938&lt;&gt;"",INDEX(Matches!$F$2:$F$201,MATCH($A1938&amp;"-6",Matches!$J$2:$J$201,0))&lt;&gt;"",$C1938&gt;=INDEX(Matches!$F$2:$F$201,MATCH($A1938&amp;"-6",Matches!$J$2:$J$201,0))),"",IF(AND(N1938=INDEX(Matches!$G$2:$G$201,MATCH($A1938&amp;"-6",Matches!$J$2:$J$201,0)),O1938=INDEX(Matches!$H$2:$H$201,MATCH($A1938&amp;"-6",Matches!$J$2:$J$201,0))),5,IF(SIGN(N1938-O1938)&lt;&gt;SIGN(INDEX(Matches!$G$2:$G$201,MATCH($A1938&amp;"-6",Matches!$J$2:$J$201,0))-INDEX(Matches!$H$2:$H$201,MATCH($A1938&amp;"-6",Matches!$J$2:$J$201,0))),0,IF(N1938-O1938=INDEX(Matches!$G$2:$G$201,MATCH($A1938&amp;"-6",Matches!$J$2:$J$201,0))-INDEX(Matches!$H$2:$H$201,MATCH($A1938&amp;"-6",Matches!$J$2:$J$201,0)),3,2))))),""))</f>
        <v/>
      </c>
      <c r="AD1938" s="12" t="str">
        <f aca="false">IF(OR($B1938="",P1938="",Q1938=""),"",IFERROR(IF(OR(INDEX(Matches!$I$2:$I$201,MATCH($A1938&amp;"-7",Matches!$J$2:$J$201,0))="Void",INDEX(Matches!$G$2:$G$201,MATCH($A1938&amp;"-7",Matches!$J$2:$J$201,0))="",INDEX(Matches!$H$2:$H$201,MATCH($A1938&amp;"-7",Matches!$J$2:$J$201,0))=""),"",IF(AND($C1938&lt;&gt;"",INDEX(Matches!$F$2:$F$201,MATCH($A1938&amp;"-7",Matches!$J$2:$J$201,0))&lt;&gt;"",$C1938&gt;=INDEX(Matches!$F$2:$F$201,MATCH($A1938&amp;"-7",Matches!$J$2:$J$201,0))),"",IF(AND(P1938=INDEX(Matches!$G$2:$G$201,MATCH($A1938&amp;"-7",Matches!$J$2:$J$201,0)),Q1938=INDEX(Matches!$H$2:$H$201,MATCH($A1938&amp;"-7",Matches!$J$2:$J$201,0))),5,IF(SIGN(P1938-Q1938)&lt;&gt;SIGN(INDEX(Matches!$G$2:$G$201,MATCH($A1938&amp;"-7",Matches!$J$2:$J$201,0))-INDEX(Matches!$H$2:$H$201,MATCH($A1938&amp;"-7",Matches!$J$2:$J$201,0))),0,IF(P1938-Q1938=INDEX(Matches!$G$2:$G$201,MATCH($A1938&amp;"-7",Matches!$J$2:$J$201,0))-INDEX(Matches!$H$2:$H$201,MATCH($A1938&amp;"-7",Matches!$J$2:$J$201,0)),3,2))))),""))</f>
        <v/>
      </c>
      <c r="AE1938" s="12" t="str">
        <f aca="false">IF(OR($B1938="",R1938="",S1938=""),"",IFERROR(IF(OR(INDEX(Matches!$I$2:$I$201,MATCH($A1938&amp;"-8",Matches!$J$2:$J$201,0))="Void",INDEX(Matches!$G$2:$G$201,MATCH($A1938&amp;"-8",Matches!$J$2:$J$201,0))="",INDEX(Matches!$H$2:$H$201,MATCH($A1938&amp;"-8",Matches!$J$2:$J$201,0))=""),"",IF(AND($C1938&lt;&gt;"",INDEX(Matches!$F$2:$F$201,MATCH($A1938&amp;"-8",Matches!$J$2:$J$201,0))&lt;&gt;"",$C1938&gt;=INDEX(Matches!$F$2:$F$201,MATCH($A1938&amp;"-8",Matches!$J$2:$J$201,0))),"",IF(AND(R1938=INDEX(Matches!$G$2:$G$201,MATCH($A1938&amp;"-8",Matches!$J$2:$J$201,0)),S1938=INDEX(Matches!$H$2:$H$201,MATCH($A1938&amp;"-8",Matches!$J$2:$J$201,0))),5,IF(SIGN(R1938-S1938)&lt;&gt;SIGN(INDEX(Matches!$G$2:$G$201,MATCH($A1938&amp;"-8",Matches!$J$2:$J$201,0))-INDEX(Matches!$H$2:$H$201,MATCH($A1938&amp;"-8",Matches!$J$2:$J$201,0))),0,IF(R1938-S1938=INDEX(Matches!$G$2:$G$201,MATCH($A1938&amp;"-8",Matches!$J$2:$J$201,0))-INDEX(Matches!$H$2:$H$201,MATCH($A1938&amp;"-8",Matches!$J$2:$J$201,0)),3,2))))),""))</f>
        <v/>
      </c>
      <c r="AF1938" s="12" t="str">
        <f aca="false">IF(OR($B1938="",T1938="",U1938=""),"",IFERROR(IF(OR(INDEX(Matches!$I$2:$I$201,MATCH($A1938&amp;"-9",Matches!$J$2:$J$201,0))="Void",INDEX(Matches!$G$2:$G$201,MATCH($A1938&amp;"-9",Matches!$J$2:$J$201,0))="",INDEX(Matches!$H$2:$H$201,MATCH($A1938&amp;"-9",Matches!$J$2:$J$201,0))=""),"",IF(AND($C1938&lt;&gt;"",INDEX(Matches!$F$2:$F$201,MATCH($A1938&amp;"-9",Matches!$J$2:$J$201,0))&lt;&gt;"",$C1938&gt;=INDEX(Matches!$F$2:$F$201,MATCH($A1938&amp;"-9",Matches!$J$2:$J$201,0))),"",IF(AND(T1938=INDEX(Matches!$G$2:$G$201,MATCH($A1938&amp;"-9",Matches!$J$2:$J$201,0)),U1938=INDEX(Matches!$H$2:$H$201,MATCH($A1938&amp;"-9",Matches!$J$2:$J$201,0))),5,IF(SIGN(T1938-U1938)&lt;&gt;SIGN(INDEX(Matches!$G$2:$G$201,MATCH($A1938&amp;"-9",Matches!$J$2:$J$201,0))-INDEX(Matches!$H$2:$H$201,MATCH($A1938&amp;"-9",Matches!$J$2:$J$201,0))),0,IF(T1938-U1938=INDEX(Matches!$G$2:$G$201,MATCH($A1938&amp;"-9",Matches!$J$2:$J$201,0))-INDEX(Matches!$H$2:$H$201,MATCH($A1938&amp;"-9",Matches!$J$2:$J$201,0)),3,2))))),""))</f>
        <v/>
      </c>
      <c r="AG1938" s="12" t="str">
        <f aca="false">IF(OR($B1938="",V1938="",W1938=""),"",IFERROR(IF(OR(INDEX(Matches!$I$2:$I$201,MATCH($A1938&amp;"-10",Matches!$J$2:$J$201,0))="Void",INDEX(Matches!$G$2:$G$201,MATCH($A1938&amp;"-10",Matches!$J$2:$J$201,0))="",INDEX(Matches!$H$2:$H$201,MATCH($A1938&amp;"-10",Matches!$J$2:$J$201,0))=""),"",IF(AND($C1938&lt;&gt;"",INDEX(Matches!$F$2:$F$201,MATCH($A1938&amp;"-10",Matches!$J$2:$J$201,0))&lt;&gt;"",$C1938&gt;=INDEX(Matches!$F$2:$F$201,MATCH($A1938&amp;"-10",Matches!$J$2:$J$201,0))),"",IF(AND(V1938=INDEX(Matches!$G$2:$G$201,MATCH($A1938&amp;"-10",Matches!$J$2:$J$201,0)),W1938=INDEX(Matches!$H$2:$H$201,MATCH($A1938&amp;"-10",Matches!$J$2:$J$201,0))),5,IF(SIGN(V1938-W1938)&lt;&gt;SIGN(INDEX(Matches!$G$2:$G$201,MATCH($A1938&amp;"-10",Matches!$J$2:$J$201,0))-INDEX(Matches!$H$2:$H$201,MATCH($A1938&amp;"-10",Matches!$J$2:$J$201,0))),0,IF(V1938-W1938=INDEX(Matches!$G$2:$G$201,MATCH($A1938&amp;"-10",Matches!$J$2:$J$201,0))-INDEX(Matches!$H$2:$H$201,MATCH($A1938&amp;"-10",Matches!$J$2:$J$201,0)),3,2))))),""))</f>
        <v/>
      </c>
      <c r="AH1938" s="13" t="str">
        <f aca="false">IF($B1938="","",SUM(X1938:AG1938))</f>
        <v/>
      </c>
      <c r="AI1938" s="12" t="str">
        <f aca="false">IF($B1938="","",COUNTIF(X1938:AG1938,5))</f>
        <v/>
      </c>
      <c r="AJ1938" s="12" t="str">
        <f aca="false">IF($B1938="","",COUNTIF(X1938:AG1938,"&gt;=2"))</f>
        <v/>
      </c>
      <c r="AK1938" s="12" t="str">
        <f aca="false">IF($B1938="","",COUNT(X1938:AG1938))</f>
        <v/>
      </c>
    </row>
    <row r="1939" customFormat="false" ht="15" hidden="false" customHeight="false" outlineLevel="0" collapsed="false">
      <c r="A1939" s="7"/>
      <c r="B1939" s="7"/>
      <c r="C1939" s="11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12" t="str">
        <f aca="false">IF(OR($B1939="",D1939="",E1939=""),"",IFERROR(IF(OR(INDEX(Matches!$I$2:$I$201,MATCH($A1939&amp;"-1",Matches!$J$2:$J$201,0))="Void",INDEX(Matches!$G$2:$G$201,MATCH($A1939&amp;"-1",Matches!$J$2:$J$201,0))="",INDEX(Matches!$H$2:$H$201,MATCH($A1939&amp;"-1",Matches!$J$2:$J$201,0))=""),"",IF(AND($C1939&lt;&gt;"",INDEX(Matches!$F$2:$F$201,MATCH($A1939&amp;"-1",Matches!$J$2:$J$201,0))&lt;&gt;"",$C1939&gt;=INDEX(Matches!$F$2:$F$201,MATCH($A1939&amp;"-1",Matches!$J$2:$J$201,0))),"",IF(AND(D1939=INDEX(Matches!$G$2:$G$201,MATCH($A1939&amp;"-1",Matches!$J$2:$J$201,0)),E1939=INDEX(Matches!$H$2:$H$201,MATCH($A1939&amp;"-1",Matches!$J$2:$J$201,0))),5,IF(SIGN(D1939-E1939)&lt;&gt;SIGN(INDEX(Matches!$G$2:$G$201,MATCH($A1939&amp;"-1",Matches!$J$2:$J$201,0))-INDEX(Matches!$H$2:$H$201,MATCH($A1939&amp;"-1",Matches!$J$2:$J$201,0))),0,IF(D1939-E1939=INDEX(Matches!$G$2:$G$201,MATCH($A1939&amp;"-1",Matches!$J$2:$J$201,0))-INDEX(Matches!$H$2:$H$201,MATCH($A1939&amp;"-1",Matches!$J$2:$J$201,0)),3,2))))),""))</f>
        <v/>
      </c>
      <c r="Y1939" s="12" t="str">
        <f aca="false">IF(OR($B1939="",F1939="",G1939=""),"",IFERROR(IF(OR(INDEX(Matches!$I$2:$I$201,MATCH($A1939&amp;"-2",Matches!$J$2:$J$201,0))="Void",INDEX(Matches!$G$2:$G$201,MATCH($A1939&amp;"-2",Matches!$J$2:$J$201,0))="",INDEX(Matches!$H$2:$H$201,MATCH($A1939&amp;"-2",Matches!$J$2:$J$201,0))=""),"",IF(AND($C1939&lt;&gt;"",INDEX(Matches!$F$2:$F$201,MATCH($A1939&amp;"-2",Matches!$J$2:$J$201,0))&lt;&gt;"",$C1939&gt;=INDEX(Matches!$F$2:$F$201,MATCH($A1939&amp;"-2",Matches!$J$2:$J$201,0))),"",IF(AND(F1939=INDEX(Matches!$G$2:$G$201,MATCH($A1939&amp;"-2",Matches!$J$2:$J$201,0)),G1939=INDEX(Matches!$H$2:$H$201,MATCH($A1939&amp;"-2",Matches!$J$2:$J$201,0))),5,IF(SIGN(F1939-G1939)&lt;&gt;SIGN(INDEX(Matches!$G$2:$G$201,MATCH($A1939&amp;"-2",Matches!$J$2:$J$201,0))-INDEX(Matches!$H$2:$H$201,MATCH($A1939&amp;"-2",Matches!$J$2:$J$201,0))),0,IF(F1939-G1939=INDEX(Matches!$G$2:$G$201,MATCH($A1939&amp;"-2",Matches!$J$2:$J$201,0))-INDEX(Matches!$H$2:$H$201,MATCH($A1939&amp;"-2",Matches!$J$2:$J$201,0)),3,2))))),""))</f>
        <v/>
      </c>
      <c r="Z1939" s="12" t="str">
        <f aca="false">IF(OR($B1939="",H1939="",I1939=""),"",IFERROR(IF(OR(INDEX(Matches!$I$2:$I$201,MATCH($A1939&amp;"-3",Matches!$J$2:$J$201,0))="Void",INDEX(Matches!$G$2:$G$201,MATCH($A1939&amp;"-3",Matches!$J$2:$J$201,0))="",INDEX(Matches!$H$2:$H$201,MATCH($A1939&amp;"-3",Matches!$J$2:$J$201,0))=""),"",IF(AND($C1939&lt;&gt;"",INDEX(Matches!$F$2:$F$201,MATCH($A1939&amp;"-3",Matches!$J$2:$J$201,0))&lt;&gt;"",$C1939&gt;=INDEX(Matches!$F$2:$F$201,MATCH($A1939&amp;"-3",Matches!$J$2:$J$201,0))),"",IF(AND(H1939=INDEX(Matches!$G$2:$G$201,MATCH($A1939&amp;"-3",Matches!$J$2:$J$201,0)),I1939=INDEX(Matches!$H$2:$H$201,MATCH($A1939&amp;"-3",Matches!$J$2:$J$201,0))),5,IF(SIGN(H1939-I1939)&lt;&gt;SIGN(INDEX(Matches!$G$2:$G$201,MATCH($A1939&amp;"-3",Matches!$J$2:$J$201,0))-INDEX(Matches!$H$2:$H$201,MATCH($A1939&amp;"-3",Matches!$J$2:$J$201,0))),0,IF(H1939-I1939=INDEX(Matches!$G$2:$G$201,MATCH($A1939&amp;"-3",Matches!$J$2:$J$201,0))-INDEX(Matches!$H$2:$H$201,MATCH($A1939&amp;"-3",Matches!$J$2:$J$201,0)),3,2))))),""))</f>
        <v/>
      </c>
      <c r="AA1939" s="12" t="str">
        <f aca="false">IF(OR($B1939="",J1939="",K1939=""),"",IFERROR(IF(OR(INDEX(Matches!$I$2:$I$201,MATCH($A1939&amp;"-4",Matches!$J$2:$J$201,0))="Void",INDEX(Matches!$G$2:$G$201,MATCH($A1939&amp;"-4",Matches!$J$2:$J$201,0))="",INDEX(Matches!$H$2:$H$201,MATCH($A1939&amp;"-4",Matches!$J$2:$J$201,0))=""),"",IF(AND($C1939&lt;&gt;"",INDEX(Matches!$F$2:$F$201,MATCH($A1939&amp;"-4",Matches!$J$2:$J$201,0))&lt;&gt;"",$C1939&gt;=INDEX(Matches!$F$2:$F$201,MATCH($A1939&amp;"-4",Matches!$J$2:$J$201,0))),"",IF(AND(J1939=INDEX(Matches!$G$2:$G$201,MATCH($A1939&amp;"-4",Matches!$J$2:$J$201,0)),K1939=INDEX(Matches!$H$2:$H$201,MATCH($A1939&amp;"-4",Matches!$J$2:$J$201,0))),5,IF(SIGN(J1939-K1939)&lt;&gt;SIGN(INDEX(Matches!$G$2:$G$201,MATCH($A1939&amp;"-4",Matches!$J$2:$J$201,0))-INDEX(Matches!$H$2:$H$201,MATCH($A1939&amp;"-4",Matches!$J$2:$J$201,0))),0,IF(J1939-K1939=INDEX(Matches!$G$2:$G$201,MATCH($A1939&amp;"-4",Matches!$J$2:$J$201,0))-INDEX(Matches!$H$2:$H$201,MATCH($A1939&amp;"-4",Matches!$J$2:$J$201,0)),3,2))))),""))</f>
        <v/>
      </c>
      <c r="AB1939" s="12" t="str">
        <f aca="false">IF(OR($B1939="",L1939="",M1939=""),"",IFERROR(IF(OR(INDEX(Matches!$I$2:$I$201,MATCH($A1939&amp;"-5",Matches!$J$2:$J$201,0))="Void",INDEX(Matches!$G$2:$G$201,MATCH($A1939&amp;"-5",Matches!$J$2:$J$201,0))="",INDEX(Matches!$H$2:$H$201,MATCH($A1939&amp;"-5",Matches!$J$2:$J$201,0))=""),"",IF(AND($C1939&lt;&gt;"",INDEX(Matches!$F$2:$F$201,MATCH($A1939&amp;"-5",Matches!$J$2:$J$201,0))&lt;&gt;"",$C1939&gt;=INDEX(Matches!$F$2:$F$201,MATCH($A1939&amp;"-5",Matches!$J$2:$J$201,0))),"",IF(AND(L1939=INDEX(Matches!$G$2:$G$201,MATCH($A1939&amp;"-5",Matches!$J$2:$J$201,0)),M1939=INDEX(Matches!$H$2:$H$201,MATCH($A1939&amp;"-5",Matches!$J$2:$J$201,0))),5,IF(SIGN(L1939-M1939)&lt;&gt;SIGN(INDEX(Matches!$G$2:$G$201,MATCH($A1939&amp;"-5",Matches!$J$2:$J$201,0))-INDEX(Matches!$H$2:$H$201,MATCH($A1939&amp;"-5",Matches!$J$2:$J$201,0))),0,IF(L1939-M1939=INDEX(Matches!$G$2:$G$201,MATCH($A1939&amp;"-5",Matches!$J$2:$J$201,0))-INDEX(Matches!$H$2:$H$201,MATCH($A1939&amp;"-5",Matches!$J$2:$J$201,0)),3,2))))),""))</f>
        <v/>
      </c>
      <c r="AC1939" s="12" t="str">
        <f aca="false">IF(OR($B1939="",N1939="",O1939=""),"",IFERROR(IF(OR(INDEX(Matches!$I$2:$I$201,MATCH($A1939&amp;"-6",Matches!$J$2:$J$201,0))="Void",INDEX(Matches!$G$2:$G$201,MATCH($A1939&amp;"-6",Matches!$J$2:$J$201,0))="",INDEX(Matches!$H$2:$H$201,MATCH($A1939&amp;"-6",Matches!$J$2:$J$201,0))=""),"",IF(AND($C1939&lt;&gt;"",INDEX(Matches!$F$2:$F$201,MATCH($A1939&amp;"-6",Matches!$J$2:$J$201,0))&lt;&gt;"",$C1939&gt;=INDEX(Matches!$F$2:$F$201,MATCH($A1939&amp;"-6",Matches!$J$2:$J$201,0))),"",IF(AND(N1939=INDEX(Matches!$G$2:$G$201,MATCH($A1939&amp;"-6",Matches!$J$2:$J$201,0)),O1939=INDEX(Matches!$H$2:$H$201,MATCH($A1939&amp;"-6",Matches!$J$2:$J$201,0))),5,IF(SIGN(N1939-O1939)&lt;&gt;SIGN(INDEX(Matches!$G$2:$G$201,MATCH($A1939&amp;"-6",Matches!$J$2:$J$201,0))-INDEX(Matches!$H$2:$H$201,MATCH($A1939&amp;"-6",Matches!$J$2:$J$201,0))),0,IF(N1939-O1939=INDEX(Matches!$G$2:$G$201,MATCH($A1939&amp;"-6",Matches!$J$2:$J$201,0))-INDEX(Matches!$H$2:$H$201,MATCH($A1939&amp;"-6",Matches!$J$2:$J$201,0)),3,2))))),""))</f>
        <v/>
      </c>
      <c r="AD1939" s="12" t="str">
        <f aca="false">IF(OR($B1939="",P1939="",Q1939=""),"",IFERROR(IF(OR(INDEX(Matches!$I$2:$I$201,MATCH($A1939&amp;"-7",Matches!$J$2:$J$201,0))="Void",INDEX(Matches!$G$2:$G$201,MATCH($A1939&amp;"-7",Matches!$J$2:$J$201,0))="",INDEX(Matches!$H$2:$H$201,MATCH($A1939&amp;"-7",Matches!$J$2:$J$201,0))=""),"",IF(AND($C1939&lt;&gt;"",INDEX(Matches!$F$2:$F$201,MATCH($A1939&amp;"-7",Matches!$J$2:$J$201,0))&lt;&gt;"",$C1939&gt;=INDEX(Matches!$F$2:$F$201,MATCH($A1939&amp;"-7",Matches!$J$2:$J$201,0))),"",IF(AND(P1939=INDEX(Matches!$G$2:$G$201,MATCH($A1939&amp;"-7",Matches!$J$2:$J$201,0)),Q1939=INDEX(Matches!$H$2:$H$201,MATCH($A1939&amp;"-7",Matches!$J$2:$J$201,0))),5,IF(SIGN(P1939-Q1939)&lt;&gt;SIGN(INDEX(Matches!$G$2:$G$201,MATCH($A1939&amp;"-7",Matches!$J$2:$J$201,0))-INDEX(Matches!$H$2:$H$201,MATCH($A1939&amp;"-7",Matches!$J$2:$J$201,0))),0,IF(P1939-Q1939=INDEX(Matches!$G$2:$G$201,MATCH($A1939&amp;"-7",Matches!$J$2:$J$201,0))-INDEX(Matches!$H$2:$H$201,MATCH($A1939&amp;"-7",Matches!$J$2:$J$201,0)),3,2))))),""))</f>
        <v/>
      </c>
      <c r="AE1939" s="12" t="str">
        <f aca="false">IF(OR($B1939="",R1939="",S1939=""),"",IFERROR(IF(OR(INDEX(Matches!$I$2:$I$201,MATCH($A1939&amp;"-8",Matches!$J$2:$J$201,0))="Void",INDEX(Matches!$G$2:$G$201,MATCH($A1939&amp;"-8",Matches!$J$2:$J$201,0))="",INDEX(Matches!$H$2:$H$201,MATCH($A1939&amp;"-8",Matches!$J$2:$J$201,0))=""),"",IF(AND($C1939&lt;&gt;"",INDEX(Matches!$F$2:$F$201,MATCH($A1939&amp;"-8",Matches!$J$2:$J$201,0))&lt;&gt;"",$C1939&gt;=INDEX(Matches!$F$2:$F$201,MATCH($A1939&amp;"-8",Matches!$J$2:$J$201,0))),"",IF(AND(R1939=INDEX(Matches!$G$2:$G$201,MATCH($A1939&amp;"-8",Matches!$J$2:$J$201,0)),S1939=INDEX(Matches!$H$2:$H$201,MATCH($A1939&amp;"-8",Matches!$J$2:$J$201,0))),5,IF(SIGN(R1939-S1939)&lt;&gt;SIGN(INDEX(Matches!$G$2:$G$201,MATCH($A1939&amp;"-8",Matches!$J$2:$J$201,0))-INDEX(Matches!$H$2:$H$201,MATCH($A1939&amp;"-8",Matches!$J$2:$J$201,0))),0,IF(R1939-S1939=INDEX(Matches!$G$2:$G$201,MATCH($A1939&amp;"-8",Matches!$J$2:$J$201,0))-INDEX(Matches!$H$2:$H$201,MATCH($A1939&amp;"-8",Matches!$J$2:$J$201,0)),3,2))))),""))</f>
        <v/>
      </c>
      <c r="AF1939" s="12" t="str">
        <f aca="false">IF(OR($B1939="",T1939="",U1939=""),"",IFERROR(IF(OR(INDEX(Matches!$I$2:$I$201,MATCH($A1939&amp;"-9",Matches!$J$2:$J$201,0))="Void",INDEX(Matches!$G$2:$G$201,MATCH($A1939&amp;"-9",Matches!$J$2:$J$201,0))="",INDEX(Matches!$H$2:$H$201,MATCH($A1939&amp;"-9",Matches!$J$2:$J$201,0))=""),"",IF(AND($C1939&lt;&gt;"",INDEX(Matches!$F$2:$F$201,MATCH($A1939&amp;"-9",Matches!$J$2:$J$201,0))&lt;&gt;"",$C1939&gt;=INDEX(Matches!$F$2:$F$201,MATCH($A1939&amp;"-9",Matches!$J$2:$J$201,0))),"",IF(AND(T1939=INDEX(Matches!$G$2:$G$201,MATCH($A1939&amp;"-9",Matches!$J$2:$J$201,0)),U1939=INDEX(Matches!$H$2:$H$201,MATCH($A1939&amp;"-9",Matches!$J$2:$J$201,0))),5,IF(SIGN(T1939-U1939)&lt;&gt;SIGN(INDEX(Matches!$G$2:$G$201,MATCH($A1939&amp;"-9",Matches!$J$2:$J$201,0))-INDEX(Matches!$H$2:$H$201,MATCH($A1939&amp;"-9",Matches!$J$2:$J$201,0))),0,IF(T1939-U1939=INDEX(Matches!$G$2:$G$201,MATCH($A1939&amp;"-9",Matches!$J$2:$J$201,0))-INDEX(Matches!$H$2:$H$201,MATCH($A1939&amp;"-9",Matches!$J$2:$J$201,0)),3,2))))),""))</f>
        <v/>
      </c>
      <c r="AG1939" s="12" t="str">
        <f aca="false">IF(OR($B1939="",V1939="",W1939=""),"",IFERROR(IF(OR(INDEX(Matches!$I$2:$I$201,MATCH($A1939&amp;"-10",Matches!$J$2:$J$201,0))="Void",INDEX(Matches!$G$2:$G$201,MATCH($A1939&amp;"-10",Matches!$J$2:$J$201,0))="",INDEX(Matches!$H$2:$H$201,MATCH($A1939&amp;"-10",Matches!$J$2:$J$201,0))=""),"",IF(AND($C1939&lt;&gt;"",INDEX(Matches!$F$2:$F$201,MATCH($A1939&amp;"-10",Matches!$J$2:$J$201,0))&lt;&gt;"",$C1939&gt;=INDEX(Matches!$F$2:$F$201,MATCH($A1939&amp;"-10",Matches!$J$2:$J$201,0))),"",IF(AND(V1939=INDEX(Matches!$G$2:$G$201,MATCH($A1939&amp;"-10",Matches!$J$2:$J$201,0)),W1939=INDEX(Matches!$H$2:$H$201,MATCH($A1939&amp;"-10",Matches!$J$2:$J$201,0))),5,IF(SIGN(V1939-W1939)&lt;&gt;SIGN(INDEX(Matches!$G$2:$G$201,MATCH($A1939&amp;"-10",Matches!$J$2:$J$201,0))-INDEX(Matches!$H$2:$H$201,MATCH($A1939&amp;"-10",Matches!$J$2:$J$201,0))),0,IF(V1939-W1939=INDEX(Matches!$G$2:$G$201,MATCH($A1939&amp;"-10",Matches!$J$2:$J$201,0))-INDEX(Matches!$H$2:$H$201,MATCH($A1939&amp;"-10",Matches!$J$2:$J$201,0)),3,2))))),""))</f>
        <v/>
      </c>
      <c r="AH1939" s="13" t="str">
        <f aca="false">IF($B1939="","",SUM(X1939:AG1939))</f>
        <v/>
      </c>
      <c r="AI1939" s="12" t="str">
        <f aca="false">IF($B1939="","",COUNTIF(X1939:AG1939,5))</f>
        <v/>
      </c>
      <c r="AJ1939" s="12" t="str">
        <f aca="false">IF($B1939="","",COUNTIF(X1939:AG1939,"&gt;=2"))</f>
        <v/>
      </c>
      <c r="AK1939" s="12" t="str">
        <f aca="false">IF($B1939="","",COUNT(X1939:AG1939))</f>
        <v/>
      </c>
    </row>
    <row r="1940" customFormat="false" ht="15" hidden="false" customHeight="false" outlineLevel="0" collapsed="false">
      <c r="A1940" s="7"/>
      <c r="B1940" s="7"/>
      <c r="C1940" s="11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12" t="str">
        <f aca="false">IF(OR($B1940="",D1940="",E1940=""),"",IFERROR(IF(OR(INDEX(Matches!$I$2:$I$201,MATCH($A1940&amp;"-1",Matches!$J$2:$J$201,0))="Void",INDEX(Matches!$G$2:$G$201,MATCH($A1940&amp;"-1",Matches!$J$2:$J$201,0))="",INDEX(Matches!$H$2:$H$201,MATCH($A1940&amp;"-1",Matches!$J$2:$J$201,0))=""),"",IF(AND($C1940&lt;&gt;"",INDEX(Matches!$F$2:$F$201,MATCH($A1940&amp;"-1",Matches!$J$2:$J$201,0))&lt;&gt;"",$C1940&gt;=INDEX(Matches!$F$2:$F$201,MATCH($A1940&amp;"-1",Matches!$J$2:$J$201,0))),"",IF(AND(D1940=INDEX(Matches!$G$2:$G$201,MATCH($A1940&amp;"-1",Matches!$J$2:$J$201,0)),E1940=INDEX(Matches!$H$2:$H$201,MATCH($A1940&amp;"-1",Matches!$J$2:$J$201,0))),5,IF(SIGN(D1940-E1940)&lt;&gt;SIGN(INDEX(Matches!$G$2:$G$201,MATCH($A1940&amp;"-1",Matches!$J$2:$J$201,0))-INDEX(Matches!$H$2:$H$201,MATCH($A1940&amp;"-1",Matches!$J$2:$J$201,0))),0,IF(D1940-E1940=INDEX(Matches!$G$2:$G$201,MATCH($A1940&amp;"-1",Matches!$J$2:$J$201,0))-INDEX(Matches!$H$2:$H$201,MATCH($A1940&amp;"-1",Matches!$J$2:$J$201,0)),3,2))))),""))</f>
        <v/>
      </c>
      <c r="Y1940" s="12" t="str">
        <f aca="false">IF(OR($B1940="",F1940="",G1940=""),"",IFERROR(IF(OR(INDEX(Matches!$I$2:$I$201,MATCH($A1940&amp;"-2",Matches!$J$2:$J$201,0))="Void",INDEX(Matches!$G$2:$G$201,MATCH($A1940&amp;"-2",Matches!$J$2:$J$201,0))="",INDEX(Matches!$H$2:$H$201,MATCH($A1940&amp;"-2",Matches!$J$2:$J$201,0))=""),"",IF(AND($C1940&lt;&gt;"",INDEX(Matches!$F$2:$F$201,MATCH($A1940&amp;"-2",Matches!$J$2:$J$201,0))&lt;&gt;"",$C1940&gt;=INDEX(Matches!$F$2:$F$201,MATCH($A1940&amp;"-2",Matches!$J$2:$J$201,0))),"",IF(AND(F1940=INDEX(Matches!$G$2:$G$201,MATCH($A1940&amp;"-2",Matches!$J$2:$J$201,0)),G1940=INDEX(Matches!$H$2:$H$201,MATCH($A1940&amp;"-2",Matches!$J$2:$J$201,0))),5,IF(SIGN(F1940-G1940)&lt;&gt;SIGN(INDEX(Matches!$G$2:$G$201,MATCH($A1940&amp;"-2",Matches!$J$2:$J$201,0))-INDEX(Matches!$H$2:$H$201,MATCH($A1940&amp;"-2",Matches!$J$2:$J$201,0))),0,IF(F1940-G1940=INDEX(Matches!$G$2:$G$201,MATCH($A1940&amp;"-2",Matches!$J$2:$J$201,0))-INDEX(Matches!$H$2:$H$201,MATCH($A1940&amp;"-2",Matches!$J$2:$J$201,0)),3,2))))),""))</f>
        <v/>
      </c>
      <c r="Z1940" s="12" t="str">
        <f aca="false">IF(OR($B1940="",H1940="",I1940=""),"",IFERROR(IF(OR(INDEX(Matches!$I$2:$I$201,MATCH($A1940&amp;"-3",Matches!$J$2:$J$201,0))="Void",INDEX(Matches!$G$2:$G$201,MATCH($A1940&amp;"-3",Matches!$J$2:$J$201,0))="",INDEX(Matches!$H$2:$H$201,MATCH($A1940&amp;"-3",Matches!$J$2:$J$201,0))=""),"",IF(AND($C1940&lt;&gt;"",INDEX(Matches!$F$2:$F$201,MATCH($A1940&amp;"-3",Matches!$J$2:$J$201,0))&lt;&gt;"",$C1940&gt;=INDEX(Matches!$F$2:$F$201,MATCH($A1940&amp;"-3",Matches!$J$2:$J$201,0))),"",IF(AND(H1940=INDEX(Matches!$G$2:$G$201,MATCH($A1940&amp;"-3",Matches!$J$2:$J$201,0)),I1940=INDEX(Matches!$H$2:$H$201,MATCH($A1940&amp;"-3",Matches!$J$2:$J$201,0))),5,IF(SIGN(H1940-I1940)&lt;&gt;SIGN(INDEX(Matches!$G$2:$G$201,MATCH($A1940&amp;"-3",Matches!$J$2:$J$201,0))-INDEX(Matches!$H$2:$H$201,MATCH($A1940&amp;"-3",Matches!$J$2:$J$201,0))),0,IF(H1940-I1940=INDEX(Matches!$G$2:$G$201,MATCH($A1940&amp;"-3",Matches!$J$2:$J$201,0))-INDEX(Matches!$H$2:$H$201,MATCH($A1940&amp;"-3",Matches!$J$2:$J$201,0)),3,2))))),""))</f>
        <v/>
      </c>
      <c r="AA1940" s="12" t="str">
        <f aca="false">IF(OR($B1940="",J1940="",K1940=""),"",IFERROR(IF(OR(INDEX(Matches!$I$2:$I$201,MATCH($A1940&amp;"-4",Matches!$J$2:$J$201,0))="Void",INDEX(Matches!$G$2:$G$201,MATCH($A1940&amp;"-4",Matches!$J$2:$J$201,0))="",INDEX(Matches!$H$2:$H$201,MATCH($A1940&amp;"-4",Matches!$J$2:$J$201,0))=""),"",IF(AND($C1940&lt;&gt;"",INDEX(Matches!$F$2:$F$201,MATCH($A1940&amp;"-4",Matches!$J$2:$J$201,0))&lt;&gt;"",$C1940&gt;=INDEX(Matches!$F$2:$F$201,MATCH($A1940&amp;"-4",Matches!$J$2:$J$201,0))),"",IF(AND(J1940=INDEX(Matches!$G$2:$G$201,MATCH($A1940&amp;"-4",Matches!$J$2:$J$201,0)),K1940=INDEX(Matches!$H$2:$H$201,MATCH($A1940&amp;"-4",Matches!$J$2:$J$201,0))),5,IF(SIGN(J1940-K1940)&lt;&gt;SIGN(INDEX(Matches!$G$2:$G$201,MATCH($A1940&amp;"-4",Matches!$J$2:$J$201,0))-INDEX(Matches!$H$2:$H$201,MATCH($A1940&amp;"-4",Matches!$J$2:$J$201,0))),0,IF(J1940-K1940=INDEX(Matches!$G$2:$G$201,MATCH($A1940&amp;"-4",Matches!$J$2:$J$201,0))-INDEX(Matches!$H$2:$H$201,MATCH($A1940&amp;"-4",Matches!$J$2:$J$201,0)),3,2))))),""))</f>
        <v/>
      </c>
      <c r="AB1940" s="12" t="str">
        <f aca="false">IF(OR($B1940="",L1940="",M1940=""),"",IFERROR(IF(OR(INDEX(Matches!$I$2:$I$201,MATCH($A1940&amp;"-5",Matches!$J$2:$J$201,0))="Void",INDEX(Matches!$G$2:$G$201,MATCH($A1940&amp;"-5",Matches!$J$2:$J$201,0))="",INDEX(Matches!$H$2:$H$201,MATCH($A1940&amp;"-5",Matches!$J$2:$J$201,0))=""),"",IF(AND($C1940&lt;&gt;"",INDEX(Matches!$F$2:$F$201,MATCH($A1940&amp;"-5",Matches!$J$2:$J$201,0))&lt;&gt;"",$C1940&gt;=INDEX(Matches!$F$2:$F$201,MATCH($A1940&amp;"-5",Matches!$J$2:$J$201,0))),"",IF(AND(L1940=INDEX(Matches!$G$2:$G$201,MATCH($A1940&amp;"-5",Matches!$J$2:$J$201,0)),M1940=INDEX(Matches!$H$2:$H$201,MATCH($A1940&amp;"-5",Matches!$J$2:$J$201,0))),5,IF(SIGN(L1940-M1940)&lt;&gt;SIGN(INDEX(Matches!$G$2:$G$201,MATCH($A1940&amp;"-5",Matches!$J$2:$J$201,0))-INDEX(Matches!$H$2:$H$201,MATCH($A1940&amp;"-5",Matches!$J$2:$J$201,0))),0,IF(L1940-M1940=INDEX(Matches!$G$2:$G$201,MATCH($A1940&amp;"-5",Matches!$J$2:$J$201,0))-INDEX(Matches!$H$2:$H$201,MATCH($A1940&amp;"-5",Matches!$J$2:$J$201,0)),3,2))))),""))</f>
        <v/>
      </c>
      <c r="AC1940" s="12" t="str">
        <f aca="false">IF(OR($B1940="",N1940="",O1940=""),"",IFERROR(IF(OR(INDEX(Matches!$I$2:$I$201,MATCH($A1940&amp;"-6",Matches!$J$2:$J$201,0))="Void",INDEX(Matches!$G$2:$G$201,MATCH($A1940&amp;"-6",Matches!$J$2:$J$201,0))="",INDEX(Matches!$H$2:$H$201,MATCH($A1940&amp;"-6",Matches!$J$2:$J$201,0))=""),"",IF(AND($C1940&lt;&gt;"",INDEX(Matches!$F$2:$F$201,MATCH($A1940&amp;"-6",Matches!$J$2:$J$201,0))&lt;&gt;"",$C1940&gt;=INDEX(Matches!$F$2:$F$201,MATCH($A1940&amp;"-6",Matches!$J$2:$J$201,0))),"",IF(AND(N1940=INDEX(Matches!$G$2:$G$201,MATCH($A1940&amp;"-6",Matches!$J$2:$J$201,0)),O1940=INDEX(Matches!$H$2:$H$201,MATCH($A1940&amp;"-6",Matches!$J$2:$J$201,0))),5,IF(SIGN(N1940-O1940)&lt;&gt;SIGN(INDEX(Matches!$G$2:$G$201,MATCH($A1940&amp;"-6",Matches!$J$2:$J$201,0))-INDEX(Matches!$H$2:$H$201,MATCH($A1940&amp;"-6",Matches!$J$2:$J$201,0))),0,IF(N1940-O1940=INDEX(Matches!$G$2:$G$201,MATCH($A1940&amp;"-6",Matches!$J$2:$J$201,0))-INDEX(Matches!$H$2:$H$201,MATCH($A1940&amp;"-6",Matches!$J$2:$J$201,0)),3,2))))),""))</f>
        <v/>
      </c>
      <c r="AD1940" s="12" t="str">
        <f aca="false">IF(OR($B1940="",P1940="",Q1940=""),"",IFERROR(IF(OR(INDEX(Matches!$I$2:$I$201,MATCH($A1940&amp;"-7",Matches!$J$2:$J$201,0))="Void",INDEX(Matches!$G$2:$G$201,MATCH($A1940&amp;"-7",Matches!$J$2:$J$201,0))="",INDEX(Matches!$H$2:$H$201,MATCH($A1940&amp;"-7",Matches!$J$2:$J$201,0))=""),"",IF(AND($C1940&lt;&gt;"",INDEX(Matches!$F$2:$F$201,MATCH($A1940&amp;"-7",Matches!$J$2:$J$201,0))&lt;&gt;"",$C1940&gt;=INDEX(Matches!$F$2:$F$201,MATCH($A1940&amp;"-7",Matches!$J$2:$J$201,0))),"",IF(AND(P1940=INDEX(Matches!$G$2:$G$201,MATCH($A1940&amp;"-7",Matches!$J$2:$J$201,0)),Q1940=INDEX(Matches!$H$2:$H$201,MATCH($A1940&amp;"-7",Matches!$J$2:$J$201,0))),5,IF(SIGN(P1940-Q1940)&lt;&gt;SIGN(INDEX(Matches!$G$2:$G$201,MATCH($A1940&amp;"-7",Matches!$J$2:$J$201,0))-INDEX(Matches!$H$2:$H$201,MATCH($A1940&amp;"-7",Matches!$J$2:$J$201,0))),0,IF(P1940-Q1940=INDEX(Matches!$G$2:$G$201,MATCH($A1940&amp;"-7",Matches!$J$2:$J$201,0))-INDEX(Matches!$H$2:$H$201,MATCH($A1940&amp;"-7",Matches!$J$2:$J$201,0)),3,2))))),""))</f>
        <v/>
      </c>
      <c r="AE1940" s="12" t="str">
        <f aca="false">IF(OR($B1940="",R1940="",S1940=""),"",IFERROR(IF(OR(INDEX(Matches!$I$2:$I$201,MATCH($A1940&amp;"-8",Matches!$J$2:$J$201,0))="Void",INDEX(Matches!$G$2:$G$201,MATCH($A1940&amp;"-8",Matches!$J$2:$J$201,0))="",INDEX(Matches!$H$2:$H$201,MATCH($A1940&amp;"-8",Matches!$J$2:$J$201,0))=""),"",IF(AND($C1940&lt;&gt;"",INDEX(Matches!$F$2:$F$201,MATCH($A1940&amp;"-8",Matches!$J$2:$J$201,0))&lt;&gt;"",$C1940&gt;=INDEX(Matches!$F$2:$F$201,MATCH($A1940&amp;"-8",Matches!$J$2:$J$201,0))),"",IF(AND(R1940=INDEX(Matches!$G$2:$G$201,MATCH($A1940&amp;"-8",Matches!$J$2:$J$201,0)),S1940=INDEX(Matches!$H$2:$H$201,MATCH($A1940&amp;"-8",Matches!$J$2:$J$201,0))),5,IF(SIGN(R1940-S1940)&lt;&gt;SIGN(INDEX(Matches!$G$2:$G$201,MATCH($A1940&amp;"-8",Matches!$J$2:$J$201,0))-INDEX(Matches!$H$2:$H$201,MATCH($A1940&amp;"-8",Matches!$J$2:$J$201,0))),0,IF(R1940-S1940=INDEX(Matches!$G$2:$G$201,MATCH($A1940&amp;"-8",Matches!$J$2:$J$201,0))-INDEX(Matches!$H$2:$H$201,MATCH($A1940&amp;"-8",Matches!$J$2:$J$201,0)),3,2))))),""))</f>
        <v/>
      </c>
      <c r="AF1940" s="12" t="str">
        <f aca="false">IF(OR($B1940="",T1940="",U1940=""),"",IFERROR(IF(OR(INDEX(Matches!$I$2:$I$201,MATCH($A1940&amp;"-9",Matches!$J$2:$J$201,0))="Void",INDEX(Matches!$G$2:$G$201,MATCH($A1940&amp;"-9",Matches!$J$2:$J$201,0))="",INDEX(Matches!$H$2:$H$201,MATCH($A1940&amp;"-9",Matches!$J$2:$J$201,0))=""),"",IF(AND($C1940&lt;&gt;"",INDEX(Matches!$F$2:$F$201,MATCH($A1940&amp;"-9",Matches!$J$2:$J$201,0))&lt;&gt;"",$C1940&gt;=INDEX(Matches!$F$2:$F$201,MATCH($A1940&amp;"-9",Matches!$J$2:$J$201,0))),"",IF(AND(T1940=INDEX(Matches!$G$2:$G$201,MATCH($A1940&amp;"-9",Matches!$J$2:$J$201,0)),U1940=INDEX(Matches!$H$2:$H$201,MATCH($A1940&amp;"-9",Matches!$J$2:$J$201,0))),5,IF(SIGN(T1940-U1940)&lt;&gt;SIGN(INDEX(Matches!$G$2:$G$201,MATCH($A1940&amp;"-9",Matches!$J$2:$J$201,0))-INDEX(Matches!$H$2:$H$201,MATCH($A1940&amp;"-9",Matches!$J$2:$J$201,0))),0,IF(T1940-U1940=INDEX(Matches!$G$2:$G$201,MATCH($A1940&amp;"-9",Matches!$J$2:$J$201,0))-INDEX(Matches!$H$2:$H$201,MATCH($A1940&amp;"-9",Matches!$J$2:$J$201,0)),3,2))))),""))</f>
        <v/>
      </c>
      <c r="AG1940" s="12" t="str">
        <f aca="false">IF(OR($B1940="",V1940="",W1940=""),"",IFERROR(IF(OR(INDEX(Matches!$I$2:$I$201,MATCH($A1940&amp;"-10",Matches!$J$2:$J$201,0))="Void",INDEX(Matches!$G$2:$G$201,MATCH($A1940&amp;"-10",Matches!$J$2:$J$201,0))="",INDEX(Matches!$H$2:$H$201,MATCH($A1940&amp;"-10",Matches!$J$2:$J$201,0))=""),"",IF(AND($C1940&lt;&gt;"",INDEX(Matches!$F$2:$F$201,MATCH($A1940&amp;"-10",Matches!$J$2:$J$201,0))&lt;&gt;"",$C1940&gt;=INDEX(Matches!$F$2:$F$201,MATCH($A1940&amp;"-10",Matches!$J$2:$J$201,0))),"",IF(AND(V1940=INDEX(Matches!$G$2:$G$201,MATCH($A1940&amp;"-10",Matches!$J$2:$J$201,0)),W1940=INDEX(Matches!$H$2:$H$201,MATCH($A1940&amp;"-10",Matches!$J$2:$J$201,0))),5,IF(SIGN(V1940-W1940)&lt;&gt;SIGN(INDEX(Matches!$G$2:$G$201,MATCH($A1940&amp;"-10",Matches!$J$2:$J$201,0))-INDEX(Matches!$H$2:$H$201,MATCH($A1940&amp;"-10",Matches!$J$2:$J$201,0))),0,IF(V1940-W1940=INDEX(Matches!$G$2:$G$201,MATCH($A1940&amp;"-10",Matches!$J$2:$J$201,0))-INDEX(Matches!$H$2:$H$201,MATCH($A1940&amp;"-10",Matches!$J$2:$J$201,0)),3,2))))),""))</f>
        <v/>
      </c>
      <c r="AH1940" s="13" t="str">
        <f aca="false">IF($B1940="","",SUM(X1940:AG1940))</f>
        <v/>
      </c>
      <c r="AI1940" s="12" t="str">
        <f aca="false">IF($B1940="","",COUNTIF(X1940:AG1940,5))</f>
        <v/>
      </c>
      <c r="AJ1940" s="12" t="str">
        <f aca="false">IF($B1940="","",COUNTIF(X1940:AG1940,"&gt;=2"))</f>
        <v/>
      </c>
      <c r="AK1940" s="12" t="str">
        <f aca="false">IF($B1940="","",COUNT(X1940:AG1940))</f>
        <v/>
      </c>
    </row>
    <row r="1941" customFormat="false" ht="15" hidden="false" customHeight="false" outlineLevel="0" collapsed="false">
      <c r="A1941" s="7"/>
      <c r="B1941" s="7"/>
      <c r="C1941" s="11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12" t="str">
        <f aca="false">IF(OR($B1941="",D1941="",E1941=""),"",IFERROR(IF(OR(INDEX(Matches!$I$2:$I$201,MATCH($A1941&amp;"-1",Matches!$J$2:$J$201,0))="Void",INDEX(Matches!$G$2:$G$201,MATCH($A1941&amp;"-1",Matches!$J$2:$J$201,0))="",INDEX(Matches!$H$2:$H$201,MATCH($A1941&amp;"-1",Matches!$J$2:$J$201,0))=""),"",IF(AND($C1941&lt;&gt;"",INDEX(Matches!$F$2:$F$201,MATCH($A1941&amp;"-1",Matches!$J$2:$J$201,0))&lt;&gt;"",$C1941&gt;=INDEX(Matches!$F$2:$F$201,MATCH($A1941&amp;"-1",Matches!$J$2:$J$201,0))),"",IF(AND(D1941=INDEX(Matches!$G$2:$G$201,MATCH($A1941&amp;"-1",Matches!$J$2:$J$201,0)),E1941=INDEX(Matches!$H$2:$H$201,MATCH($A1941&amp;"-1",Matches!$J$2:$J$201,0))),5,IF(SIGN(D1941-E1941)&lt;&gt;SIGN(INDEX(Matches!$G$2:$G$201,MATCH($A1941&amp;"-1",Matches!$J$2:$J$201,0))-INDEX(Matches!$H$2:$H$201,MATCH($A1941&amp;"-1",Matches!$J$2:$J$201,0))),0,IF(D1941-E1941=INDEX(Matches!$G$2:$G$201,MATCH($A1941&amp;"-1",Matches!$J$2:$J$201,0))-INDEX(Matches!$H$2:$H$201,MATCH($A1941&amp;"-1",Matches!$J$2:$J$201,0)),3,2))))),""))</f>
        <v/>
      </c>
      <c r="Y1941" s="12" t="str">
        <f aca="false">IF(OR($B1941="",F1941="",G1941=""),"",IFERROR(IF(OR(INDEX(Matches!$I$2:$I$201,MATCH($A1941&amp;"-2",Matches!$J$2:$J$201,0))="Void",INDEX(Matches!$G$2:$G$201,MATCH($A1941&amp;"-2",Matches!$J$2:$J$201,0))="",INDEX(Matches!$H$2:$H$201,MATCH($A1941&amp;"-2",Matches!$J$2:$J$201,0))=""),"",IF(AND($C1941&lt;&gt;"",INDEX(Matches!$F$2:$F$201,MATCH($A1941&amp;"-2",Matches!$J$2:$J$201,0))&lt;&gt;"",$C1941&gt;=INDEX(Matches!$F$2:$F$201,MATCH($A1941&amp;"-2",Matches!$J$2:$J$201,0))),"",IF(AND(F1941=INDEX(Matches!$G$2:$G$201,MATCH($A1941&amp;"-2",Matches!$J$2:$J$201,0)),G1941=INDEX(Matches!$H$2:$H$201,MATCH($A1941&amp;"-2",Matches!$J$2:$J$201,0))),5,IF(SIGN(F1941-G1941)&lt;&gt;SIGN(INDEX(Matches!$G$2:$G$201,MATCH($A1941&amp;"-2",Matches!$J$2:$J$201,0))-INDEX(Matches!$H$2:$H$201,MATCH($A1941&amp;"-2",Matches!$J$2:$J$201,0))),0,IF(F1941-G1941=INDEX(Matches!$G$2:$G$201,MATCH($A1941&amp;"-2",Matches!$J$2:$J$201,0))-INDEX(Matches!$H$2:$H$201,MATCH($A1941&amp;"-2",Matches!$J$2:$J$201,0)),3,2))))),""))</f>
        <v/>
      </c>
      <c r="Z1941" s="12" t="str">
        <f aca="false">IF(OR($B1941="",H1941="",I1941=""),"",IFERROR(IF(OR(INDEX(Matches!$I$2:$I$201,MATCH($A1941&amp;"-3",Matches!$J$2:$J$201,0))="Void",INDEX(Matches!$G$2:$G$201,MATCH($A1941&amp;"-3",Matches!$J$2:$J$201,0))="",INDEX(Matches!$H$2:$H$201,MATCH($A1941&amp;"-3",Matches!$J$2:$J$201,0))=""),"",IF(AND($C1941&lt;&gt;"",INDEX(Matches!$F$2:$F$201,MATCH($A1941&amp;"-3",Matches!$J$2:$J$201,0))&lt;&gt;"",$C1941&gt;=INDEX(Matches!$F$2:$F$201,MATCH($A1941&amp;"-3",Matches!$J$2:$J$201,0))),"",IF(AND(H1941=INDEX(Matches!$G$2:$G$201,MATCH($A1941&amp;"-3",Matches!$J$2:$J$201,0)),I1941=INDEX(Matches!$H$2:$H$201,MATCH($A1941&amp;"-3",Matches!$J$2:$J$201,0))),5,IF(SIGN(H1941-I1941)&lt;&gt;SIGN(INDEX(Matches!$G$2:$G$201,MATCH($A1941&amp;"-3",Matches!$J$2:$J$201,0))-INDEX(Matches!$H$2:$H$201,MATCH($A1941&amp;"-3",Matches!$J$2:$J$201,0))),0,IF(H1941-I1941=INDEX(Matches!$G$2:$G$201,MATCH($A1941&amp;"-3",Matches!$J$2:$J$201,0))-INDEX(Matches!$H$2:$H$201,MATCH($A1941&amp;"-3",Matches!$J$2:$J$201,0)),3,2))))),""))</f>
        <v/>
      </c>
      <c r="AA1941" s="12" t="str">
        <f aca="false">IF(OR($B1941="",J1941="",K1941=""),"",IFERROR(IF(OR(INDEX(Matches!$I$2:$I$201,MATCH($A1941&amp;"-4",Matches!$J$2:$J$201,0))="Void",INDEX(Matches!$G$2:$G$201,MATCH($A1941&amp;"-4",Matches!$J$2:$J$201,0))="",INDEX(Matches!$H$2:$H$201,MATCH($A1941&amp;"-4",Matches!$J$2:$J$201,0))=""),"",IF(AND($C1941&lt;&gt;"",INDEX(Matches!$F$2:$F$201,MATCH($A1941&amp;"-4",Matches!$J$2:$J$201,0))&lt;&gt;"",$C1941&gt;=INDEX(Matches!$F$2:$F$201,MATCH($A1941&amp;"-4",Matches!$J$2:$J$201,0))),"",IF(AND(J1941=INDEX(Matches!$G$2:$G$201,MATCH($A1941&amp;"-4",Matches!$J$2:$J$201,0)),K1941=INDEX(Matches!$H$2:$H$201,MATCH($A1941&amp;"-4",Matches!$J$2:$J$201,0))),5,IF(SIGN(J1941-K1941)&lt;&gt;SIGN(INDEX(Matches!$G$2:$G$201,MATCH($A1941&amp;"-4",Matches!$J$2:$J$201,0))-INDEX(Matches!$H$2:$H$201,MATCH($A1941&amp;"-4",Matches!$J$2:$J$201,0))),0,IF(J1941-K1941=INDEX(Matches!$G$2:$G$201,MATCH($A1941&amp;"-4",Matches!$J$2:$J$201,0))-INDEX(Matches!$H$2:$H$201,MATCH($A1941&amp;"-4",Matches!$J$2:$J$201,0)),3,2))))),""))</f>
        <v/>
      </c>
      <c r="AB1941" s="12" t="str">
        <f aca="false">IF(OR($B1941="",L1941="",M1941=""),"",IFERROR(IF(OR(INDEX(Matches!$I$2:$I$201,MATCH($A1941&amp;"-5",Matches!$J$2:$J$201,0))="Void",INDEX(Matches!$G$2:$G$201,MATCH($A1941&amp;"-5",Matches!$J$2:$J$201,0))="",INDEX(Matches!$H$2:$H$201,MATCH($A1941&amp;"-5",Matches!$J$2:$J$201,0))=""),"",IF(AND($C1941&lt;&gt;"",INDEX(Matches!$F$2:$F$201,MATCH($A1941&amp;"-5",Matches!$J$2:$J$201,0))&lt;&gt;"",$C1941&gt;=INDEX(Matches!$F$2:$F$201,MATCH($A1941&amp;"-5",Matches!$J$2:$J$201,0))),"",IF(AND(L1941=INDEX(Matches!$G$2:$G$201,MATCH($A1941&amp;"-5",Matches!$J$2:$J$201,0)),M1941=INDEX(Matches!$H$2:$H$201,MATCH($A1941&amp;"-5",Matches!$J$2:$J$201,0))),5,IF(SIGN(L1941-M1941)&lt;&gt;SIGN(INDEX(Matches!$G$2:$G$201,MATCH($A1941&amp;"-5",Matches!$J$2:$J$201,0))-INDEX(Matches!$H$2:$H$201,MATCH($A1941&amp;"-5",Matches!$J$2:$J$201,0))),0,IF(L1941-M1941=INDEX(Matches!$G$2:$G$201,MATCH($A1941&amp;"-5",Matches!$J$2:$J$201,0))-INDEX(Matches!$H$2:$H$201,MATCH($A1941&amp;"-5",Matches!$J$2:$J$201,0)),3,2))))),""))</f>
        <v/>
      </c>
      <c r="AC1941" s="12" t="str">
        <f aca="false">IF(OR($B1941="",N1941="",O1941=""),"",IFERROR(IF(OR(INDEX(Matches!$I$2:$I$201,MATCH($A1941&amp;"-6",Matches!$J$2:$J$201,0))="Void",INDEX(Matches!$G$2:$G$201,MATCH($A1941&amp;"-6",Matches!$J$2:$J$201,0))="",INDEX(Matches!$H$2:$H$201,MATCH($A1941&amp;"-6",Matches!$J$2:$J$201,0))=""),"",IF(AND($C1941&lt;&gt;"",INDEX(Matches!$F$2:$F$201,MATCH($A1941&amp;"-6",Matches!$J$2:$J$201,0))&lt;&gt;"",$C1941&gt;=INDEX(Matches!$F$2:$F$201,MATCH($A1941&amp;"-6",Matches!$J$2:$J$201,0))),"",IF(AND(N1941=INDEX(Matches!$G$2:$G$201,MATCH($A1941&amp;"-6",Matches!$J$2:$J$201,0)),O1941=INDEX(Matches!$H$2:$H$201,MATCH($A1941&amp;"-6",Matches!$J$2:$J$201,0))),5,IF(SIGN(N1941-O1941)&lt;&gt;SIGN(INDEX(Matches!$G$2:$G$201,MATCH($A1941&amp;"-6",Matches!$J$2:$J$201,0))-INDEX(Matches!$H$2:$H$201,MATCH($A1941&amp;"-6",Matches!$J$2:$J$201,0))),0,IF(N1941-O1941=INDEX(Matches!$G$2:$G$201,MATCH($A1941&amp;"-6",Matches!$J$2:$J$201,0))-INDEX(Matches!$H$2:$H$201,MATCH($A1941&amp;"-6",Matches!$J$2:$J$201,0)),3,2))))),""))</f>
        <v/>
      </c>
      <c r="AD1941" s="12" t="str">
        <f aca="false">IF(OR($B1941="",P1941="",Q1941=""),"",IFERROR(IF(OR(INDEX(Matches!$I$2:$I$201,MATCH($A1941&amp;"-7",Matches!$J$2:$J$201,0))="Void",INDEX(Matches!$G$2:$G$201,MATCH($A1941&amp;"-7",Matches!$J$2:$J$201,0))="",INDEX(Matches!$H$2:$H$201,MATCH($A1941&amp;"-7",Matches!$J$2:$J$201,0))=""),"",IF(AND($C1941&lt;&gt;"",INDEX(Matches!$F$2:$F$201,MATCH($A1941&amp;"-7",Matches!$J$2:$J$201,0))&lt;&gt;"",$C1941&gt;=INDEX(Matches!$F$2:$F$201,MATCH($A1941&amp;"-7",Matches!$J$2:$J$201,0))),"",IF(AND(P1941=INDEX(Matches!$G$2:$G$201,MATCH($A1941&amp;"-7",Matches!$J$2:$J$201,0)),Q1941=INDEX(Matches!$H$2:$H$201,MATCH($A1941&amp;"-7",Matches!$J$2:$J$201,0))),5,IF(SIGN(P1941-Q1941)&lt;&gt;SIGN(INDEX(Matches!$G$2:$G$201,MATCH($A1941&amp;"-7",Matches!$J$2:$J$201,0))-INDEX(Matches!$H$2:$H$201,MATCH($A1941&amp;"-7",Matches!$J$2:$J$201,0))),0,IF(P1941-Q1941=INDEX(Matches!$G$2:$G$201,MATCH($A1941&amp;"-7",Matches!$J$2:$J$201,0))-INDEX(Matches!$H$2:$H$201,MATCH($A1941&amp;"-7",Matches!$J$2:$J$201,0)),3,2))))),""))</f>
        <v/>
      </c>
      <c r="AE1941" s="12" t="str">
        <f aca="false">IF(OR($B1941="",R1941="",S1941=""),"",IFERROR(IF(OR(INDEX(Matches!$I$2:$I$201,MATCH($A1941&amp;"-8",Matches!$J$2:$J$201,0))="Void",INDEX(Matches!$G$2:$G$201,MATCH($A1941&amp;"-8",Matches!$J$2:$J$201,0))="",INDEX(Matches!$H$2:$H$201,MATCH($A1941&amp;"-8",Matches!$J$2:$J$201,0))=""),"",IF(AND($C1941&lt;&gt;"",INDEX(Matches!$F$2:$F$201,MATCH($A1941&amp;"-8",Matches!$J$2:$J$201,0))&lt;&gt;"",$C1941&gt;=INDEX(Matches!$F$2:$F$201,MATCH($A1941&amp;"-8",Matches!$J$2:$J$201,0))),"",IF(AND(R1941=INDEX(Matches!$G$2:$G$201,MATCH($A1941&amp;"-8",Matches!$J$2:$J$201,0)),S1941=INDEX(Matches!$H$2:$H$201,MATCH($A1941&amp;"-8",Matches!$J$2:$J$201,0))),5,IF(SIGN(R1941-S1941)&lt;&gt;SIGN(INDEX(Matches!$G$2:$G$201,MATCH($A1941&amp;"-8",Matches!$J$2:$J$201,0))-INDEX(Matches!$H$2:$H$201,MATCH($A1941&amp;"-8",Matches!$J$2:$J$201,0))),0,IF(R1941-S1941=INDEX(Matches!$G$2:$G$201,MATCH($A1941&amp;"-8",Matches!$J$2:$J$201,0))-INDEX(Matches!$H$2:$H$201,MATCH($A1941&amp;"-8",Matches!$J$2:$J$201,0)),3,2))))),""))</f>
        <v/>
      </c>
      <c r="AF1941" s="12" t="str">
        <f aca="false">IF(OR($B1941="",T1941="",U1941=""),"",IFERROR(IF(OR(INDEX(Matches!$I$2:$I$201,MATCH($A1941&amp;"-9",Matches!$J$2:$J$201,0))="Void",INDEX(Matches!$G$2:$G$201,MATCH($A1941&amp;"-9",Matches!$J$2:$J$201,0))="",INDEX(Matches!$H$2:$H$201,MATCH($A1941&amp;"-9",Matches!$J$2:$J$201,0))=""),"",IF(AND($C1941&lt;&gt;"",INDEX(Matches!$F$2:$F$201,MATCH($A1941&amp;"-9",Matches!$J$2:$J$201,0))&lt;&gt;"",$C1941&gt;=INDEX(Matches!$F$2:$F$201,MATCH($A1941&amp;"-9",Matches!$J$2:$J$201,0))),"",IF(AND(T1941=INDEX(Matches!$G$2:$G$201,MATCH($A1941&amp;"-9",Matches!$J$2:$J$201,0)),U1941=INDEX(Matches!$H$2:$H$201,MATCH($A1941&amp;"-9",Matches!$J$2:$J$201,0))),5,IF(SIGN(T1941-U1941)&lt;&gt;SIGN(INDEX(Matches!$G$2:$G$201,MATCH($A1941&amp;"-9",Matches!$J$2:$J$201,0))-INDEX(Matches!$H$2:$H$201,MATCH($A1941&amp;"-9",Matches!$J$2:$J$201,0))),0,IF(T1941-U1941=INDEX(Matches!$G$2:$G$201,MATCH($A1941&amp;"-9",Matches!$J$2:$J$201,0))-INDEX(Matches!$H$2:$H$201,MATCH($A1941&amp;"-9",Matches!$J$2:$J$201,0)),3,2))))),""))</f>
        <v/>
      </c>
      <c r="AG1941" s="12" t="str">
        <f aca="false">IF(OR($B1941="",V1941="",W1941=""),"",IFERROR(IF(OR(INDEX(Matches!$I$2:$I$201,MATCH($A1941&amp;"-10",Matches!$J$2:$J$201,0))="Void",INDEX(Matches!$G$2:$G$201,MATCH($A1941&amp;"-10",Matches!$J$2:$J$201,0))="",INDEX(Matches!$H$2:$H$201,MATCH($A1941&amp;"-10",Matches!$J$2:$J$201,0))=""),"",IF(AND($C1941&lt;&gt;"",INDEX(Matches!$F$2:$F$201,MATCH($A1941&amp;"-10",Matches!$J$2:$J$201,0))&lt;&gt;"",$C1941&gt;=INDEX(Matches!$F$2:$F$201,MATCH($A1941&amp;"-10",Matches!$J$2:$J$201,0))),"",IF(AND(V1941=INDEX(Matches!$G$2:$G$201,MATCH($A1941&amp;"-10",Matches!$J$2:$J$201,0)),W1941=INDEX(Matches!$H$2:$H$201,MATCH($A1941&amp;"-10",Matches!$J$2:$J$201,0))),5,IF(SIGN(V1941-W1941)&lt;&gt;SIGN(INDEX(Matches!$G$2:$G$201,MATCH($A1941&amp;"-10",Matches!$J$2:$J$201,0))-INDEX(Matches!$H$2:$H$201,MATCH($A1941&amp;"-10",Matches!$J$2:$J$201,0))),0,IF(V1941-W1941=INDEX(Matches!$G$2:$G$201,MATCH($A1941&amp;"-10",Matches!$J$2:$J$201,0))-INDEX(Matches!$H$2:$H$201,MATCH($A1941&amp;"-10",Matches!$J$2:$J$201,0)),3,2))))),""))</f>
        <v/>
      </c>
      <c r="AH1941" s="13" t="str">
        <f aca="false">IF($B1941="","",SUM(X1941:AG1941))</f>
        <v/>
      </c>
      <c r="AI1941" s="12" t="str">
        <f aca="false">IF($B1941="","",COUNTIF(X1941:AG1941,5))</f>
        <v/>
      </c>
      <c r="AJ1941" s="12" t="str">
        <f aca="false">IF($B1941="","",COUNTIF(X1941:AG1941,"&gt;=2"))</f>
        <v/>
      </c>
      <c r="AK1941" s="12" t="str">
        <f aca="false">IF($B1941="","",COUNT(X1941:AG1941))</f>
        <v/>
      </c>
    </row>
    <row r="1942" customFormat="false" ht="15" hidden="false" customHeight="false" outlineLevel="0" collapsed="false">
      <c r="A1942" s="7"/>
      <c r="B1942" s="7"/>
      <c r="C1942" s="11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12" t="str">
        <f aca="false">IF(OR($B1942="",D1942="",E1942=""),"",IFERROR(IF(OR(INDEX(Matches!$I$2:$I$201,MATCH($A1942&amp;"-1",Matches!$J$2:$J$201,0))="Void",INDEX(Matches!$G$2:$G$201,MATCH($A1942&amp;"-1",Matches!$J$2:$J$201,0))="",INDEX(Matches!$H$2:$H$201,MATCH($A1942&amp;"-1",Matches!$J$2:$J$201,0))=""),"",IF(AND($C1942&lt;&gt;"",INDEX(Matches!$F$2:$F$201,MATCH($A1942&amp;"-1",Matches!$J$2:$J$201,0))&lt;&gt;"",$C1942&gt;=INDEX(Matches!$F$2:$F$201,MATCH($A1942&amp;"-1",Matches!$J$2:$J$201,0))),"",IF(AND(D1942=INDEX(Matches!$G$2:$G$201,MATCH($A1942&amp;"-1",Matches!$J$2:$J$201,0)),E1942=INDEX(Matches!$H$2:$H$201,MATCH($A1942&amp;"-1",Matches!$J$2:$J$201,0))),5,IF(SIGN(D1942-E1942)&lt;&gt;SIGN(INDEX(Matches!$G$2:$G$201,MATCH($A1942&amp;"-1",Matches!$J$2:$J$201,0))-INDEX(Matches!$H$2:$H$201,MATCH($A1942&amp;"-1",Matches!$J$2:$J$201,0))),0,IF(D1942-E1942=INDEX(Matches!$G$2:$G$201,MATCH($A1942&amp;"-1",Matches!$J$2:$J$201,0))-INDEX(Matches!$H$2:$H$201,MATCH($A1942&amp;"-1",Matches!$J$2:$J$201,0)),3,2))))),""))</f>
        <v/>
      </c>
      <c r="Y1942" s="12" t="str">
        <f aca="false">IF(OR($B1942="",F1942="",G1942=""),"",IFERROR(IF(OR(INDEX(Matches!$I$2:$I$201,MATCH($A1942&amp;"-2",Matches!$J$2:$J$201,0))="Void",INDEX(Matches!$G$2:$G$201,MATCH($A1942&amp;"-2",Matches!$J$2:$J$201,0))="",INDEX(Matches!$H$2:$H$201,MATCH($A1942&amp;"-2",Matches!$J$2:$J$201,0))=""),"",IF(AND($C1942&lt;&gt;"",INDEX(Matches!$F$2:$F$201,MATCH($A1942&amp;"-2",Matches!$J$2:$J$201,0))&lt;&gt;"",$C1942&gt;=INDEX(Matches!$F$2:$F$201,MATCH($A1942&amp;"-2",Matches!$J$2:$J$201,0))),"",IF(AND(F1942=INDEX(Matches!$G$2:$G$201,MATCH($A1942&amp;"-2",Matches!$J$2:$J$201,0)),G1942=INDEX(Matches!$H$2:$H$201,MATCH($A1942&amp;"-2",Matches!$J$2:$J$201,0))),5,IF(SIGN(F1942-G1942)&lt;&gt;SIGN(INDEX(Matches!$G$2:$G$201,MATCH($A1942&amp;"-2",Matches!$J$2:$J$201,0))-INDEX(Matches!$H$2:$H$201,MATCH($A1942&amp;"-2",Matches!$J$2:$J$201,0))),0,IF(F1942-G1942=INDEX(Matches!$G$2:$G$201,MATCH($A1942&amp;"-2",Matches!$J$2:$J$201,0))-INDEX(Matches!$H$2:$H$201,MATCH($A1942&amp;"-2",Matches!$J$2:$J$201,0)),3,2))))),""))</f>
        <v/>
      </c>
      <c r="Z1942" s="12" t="str">
        <f aca="false">IF(OR($B1942="",H1942="",I1942=""),"",IFERROR(IF(OR(INDEX(Matches!$I$2:$I$201,MATCH($A1942&amp;"-3",Matches!$J$2:$J$201,0))="Void",INDEX(Matches!$G$2:$G$201,MATCH($A1942&amp;"-3",Matches!$J$2:$J$201,0))="",INDEX(Matches!$H$2:$H$201,MATCH($A1942&amp;"-3",Matches!$J$2:$J$201,0))=""),"",IF(AND($C1942&lt;&gt;"",INDEX(Matches!$F$2:$F$201,MATCH($A1942&amp;"-3",Matches!$J$2:$J$201,0))&lt;&gt;"",$C1942&gt;=INDEX(Matches!$F$2:$F$201,MATCH($A1942&amp;"-3",Matches!$J$2:$J$201,0))),"",IF(AND(H1942=INDEX(Matches!$G$2:$G$201,MATCH($A1942&amp;"-3",Matches!$J$2:$J$201,0)),I1942=INDEX(Matches!$H$2:$H$201,MATCH($A1942&amp;"-3",Matches!$J$2:$J$201,0))),5,IF(SIGN(H1942-I1942)&lt;&gt;SIGN(INDEX(Matches!$G$2:$G$201,MATCH($A1942&amp;"-3",Matches!$J$2:$J$201,0))-INDEX(Matches!$H$2:$H$201,MATCH($A1942&amp;"-3",Matches!$J$2:$J$201,0))),0,IF(H1942-I1942=INDEX(Matches!$G$2:$G$201,MATCH($A1942&amp;"-3",Matches!$J$2:$J$201,0))-INDEX(Matches!$H$2:$H$201,MATCH($A1942&amp;"-3",Matches!$J$2:$J$201,0)),3,2))))),""))</f>
        <v/>
      </c>
      <c r="AA1942" s="12" t="str">
        <f aca="false">IF(OR($B1942="",J1942="",K1942=""),"",IFERROR(IF(OR(INDEX(Matches!$I$2:$I$201,MATCH($A1942&amp;"-4",Matches!$J$2:$J$201,0))="Void",INDEX(Matches!$G$2:$G$201,MATCH($A1942&amp;"-4",Matches!$J$2:$J$201,0))="",INDEX(Matches!$H$2:$H$201,MATCH($A1942&amp;"-4",Matches!$J$2:$J$201,0))=""),"",IF(AND($C1942&lt;&gt;"",INDEX(Matches!$F$2:$F$201,MATCH($A1942&amp;"-4",Matches!$J$2:$J$201,0))&lt;&gt;"",$C1942&gt;=INDEX(Matches!$F$2:$F$201,MATCH($A1942&amp;"-4",Matches!$J$2:$J$201,0))),"",IF(AND(J1942=INDEX(Matches!$G$2:$G$201,MATCH($A1942&amp;"-4",Matches!$J$2:$J$201,0)),K1942=INDEX(Matches!$H$2:$H$201,MATCH($A1942&amp;"-4",Matches!$J$2:$J$201,0))),5,IF(SIGN(J1942-K1942)&lt;&gt;SIGN(INDEX(Matches!$G$2:$G$201,MATCH($A1942&amp;"-4",Matches!$J$2:$J$201,0))-INDEX(Matches!$H$2:$H$201,MATCH($A1942&amp;"-4",Matches!$J$2:$J$201,0))),0,IF(J1942-K1942=INDEX(Matches!$G$2:$G$201,MATCH($A1942&amp;"-4",Matches!$J$2:$J$201,0))-INDEX(Matches!$H$2:$H$201,MATCH($A1942&amp;"-4",Matches!$J$2:$J$201,0)),3,2))))),""))</f>
        <v/>
      </c>
      <c r="AB1942" s="12" t="str">
        <f aca="false">IF(OR($B1942="",L1942="",M1942=""),"",IFERROR(IF(OR(INDEX(Matches!$I$2:$I$201,MATCH($A1942&amp;"-5",Matches!$J$2:$J$201,0))="Void",INDEX(Matches!$G$2:$G$201,MATCH($A1942&amp;"-5",Matches!$J$2:$J$201,0))="",INDEX(Matches!$H$2:$H$201,MATCH($A1942&amp;"-5",Matches!$J$2:$J$201,0))=""),"",IF(AND($C1942&lt;&gt;"",INDEX(Matches!$F$2:$F$201,MATCH($A1942&amp;"-5",Matches!$J$2:$J$201,0))&lt;&gt;"",$C1942&gt;=INDEX(Matches!$F$2:$F$201,MATCH($A1942&amp;"-5",Matches!$J$2:$J$201,0))),"",IF(AND(L1942=INDEX(Matches!$G$2:$G$201,MATCH($A1942&amp;"-5",Matches!$J$2:$J$201,0)),M1942=INDEX(Matches!$H$2:$H$201,MATCH($A1942&amp;"-5",Matches!$J$2:$J$201,0))),5,IF(SIGN(L1942-M1942)&lt;&gt;SIGN(INDEX(Matches!$G$2:$G$201,MATCH($A1942&amp;"-5",Matches!$J$2:$J$201,0))-INDEX(Matches!$H$2:$H$201,MATCH($A1942&amp;"-5",Matches!$J$2:$J$201,0))),0,IF(L1942-M1942=INDEX(Matches!$G$2:$G$201,MATCH($A1942&amp;"-5",Matches!$J$2:$J$201,0))-INDEX(Matches!$H$2:$H$201,MATCH($A1942&amp;"-5",Matches!$J$2:$J$201,0)),3,2))))),""))</f>
        <v/>
      </c>
      <c r="AC1942" s="12" t="str">
        <f aca="false">IF(OR($B1942="",N1942="",O1942=""),"",IFERROR(IF(OR(INDEX(Matches!$I$2:$I$201,MATCH($A1942&amp;"-6",Matches!$J$2:$J$201,0))="Void",INDEX(Matches!$G$2:$G$201,MATCH($A1942&amp;"-6",Matches!$J$2:$J$201,0))="",INDEX(Matches!$H$2:$H$201,MATCH($A1942&amp;"-6",Matches!$J$2:$J$201,0))=""),"",IF(AND($C1942&lt;&gt;"",INDEX(Matches!$F$2:$F$201,MATCH($A1942&amp;"-6",Matches!$J$2:$J$201,0))&lt;&gt;"",$C1942&gt;=INDEX(Matches!$F$2:$F$201,MATCH($A1942&amp;"-6",Matches!$J$2:$J$201,0))),"",IF(AND(N1942=INDEX(Matches!$G$2:$G$201,MATCH($A1942&amp;"-6",Matches!$J$2:$J$201,0)),O1942=INDEX(Matches!$H$2:$H$201,MATCH($A1942&amp;"-6",Matches!$J$2:$J$201,0))),5,IF(SIGN(N1942-O1942)&lt;&gt;SIGN(INDEX(Matches!$G$2:$G$201,MATCH($A1942&amp;"-6",Matches!$J$2:$J$201,0))-INDEX(Matches!$H$2:$H$201,MATCH($A1942&amp;"-6",Matches!$J$2:$J$201,0))),0,IF(N1942-O1942=INDEX(Matches!$G$2:$G$201,MATCH($A1942&amp;"-6",Matches!$J$2:$J$201,0))-INDEX(Matches!$H$2:$H$201,MATCH($A1942&amp;"-6",Matches!$J$2:$J$201,0)),3,2))))),""))</f>
        <v/>
      </c>
      <c r="AD1942" s="12" t="str">
        <f aca="false">IF(OR($B1942="",P1942="",Q1942=""),"",IFERROR(IF(OR(INDEX(Matches!$I$2:$I$201,MATCH($A1942&amp;"-7",Matches!$J$2:$J$201,0))="Void",INDEX(Matches!$G$2:$G$201,MATCH($A1942&amp;"-7",Matches!$J$2:$J$201,0))="",INDEX(Matches!$H$2:$H$201,MATCH($A1942&amp;"-7",Matches!$J$2:$J$201,0))=""),"",IF(AND($C1942&lt;&gt;"",INDEX(Matches!$F$2:$F$201,MATCH($A1942&amp;"-7",Matches!$J$2:$J$201,0))&lt;&gt;"",$C1942&gt;=INDEX(Matches!$F$2:$F$201,MATCH($A1942&amp;"-7",Matches!$J$2:$J$201,0))),"",IF(AND(P1942=INDEX(Matches!$G$2:$G$201,MATCH($A1942&amp;"-7",Matches!$J$2:$J$201,0)),Q1942=INDEX(Matches!$H$2:$H$201,MATCH($A1942&amp;"-7",Matches!$J$2:$J$201,0))),5,IF(SIGN(P1942-Q1942)&lt;&gt;SIGN(INDEX(Matches!$G$2:$G$201,MATCH($A1942&amp;"-7",Matches!$J$2:$J$201,0))-INDEX(Matches!$H$2:$H$201,MATCH($A1942&amp;"-7",Matches!$J$2:$J$201,0))),0,IF(P1942-Q1942=INDEX(Matches!$G$2:$G$201,MATCH($A1942&amp;"-7",Matches!$J$2:$J$201,0))-INDEX(Matches!$H$2:$H$201,MATCH($A1942&amp;"-7",Matches!$J$2:$J$201,0)),3,2))))),""))</f>
        <v/>
      </c>
      <c r="AE1942" s="12" t="str">
        <f aca="false">IF(OR($B1942="",R1942="",S1942=""),"",IFERROR(IF(OR(INDEX(Matches!$I$2:$I$201,MATCH($A1942&amp;"-8",Matches!$J$2:$J$201,0))="Void",INDEX(Matches!$G$2:$G$201,MATCH($A1942&amp;"-8",Matches!$J$2:$J$201,0))="",INDEX(Matches!$H$2:$H$201,MATCH($A1942&amp;"-8",Matches!$J$2:$J$201,0))=""),"",IF(AND($C1942&lt;&gt;"",INDEX(Matches!$F$2:$F$201,MATCH($A1942&amp;"-8",Matches!$J$2:$J$201,0))&lt;&gt;"",$C1942&gt;=INDEX(Matches!$F$2:$F$201,MATCH($A1942&amp;"-8",Matches!$J$2:$J$201,0))),"",IF(AND(R1942=INDEX(Matches!$G$2:$G$201,MATCH($A1942&amp;"-8",Matches!$J$2:$J$201,0)),S1942=INDEX(Matches!$H$2:$H$201,MATCH($A1942&amp;"-8",Matches!$J$2:$J$201,0))),5,IF(SIGN(R1942-S1942)&lt;&gt;SIGN(INDEX(Matches!$G$2:$G$201,MATCH($A1942&amp;"-8",Matches!$J$2:$J$201,0))-INDEX(Matches!$H$2:$H$201,MATCH($A1942&amp;"-8",Matches!$J$2:$J$201,0))),0,IF(R1942-S1942=INDEX(Matches!$G$2:$G$201,MATCH($A1942&amp;"-8",Matches!$J$2:$J$201,0))-INDEX(Matches!$H$2:$H$201,MATCH($A1942&amp;"-8",Matches!$J$2:$J$201,0)),3,2))))),""))</f>
        <v/>
      </c>
      <c r="AF1942" s="12" t="str">
        <f aca="false">IF(OR($B1942="",T1942="",U1942=""),"",IFERROR(IF(OR(INDEX(Matches!$I$2:$I$201,MATCH($A1942&amp;"-9",Matches!$J$2:$J$201,0))="Void",INDEX(Matches!$G$2:$G$201,MATCH($A1942&amp;"-9",Matches!$J$2:$J$201,0))="",INDEX(Matches!$H$2:$H$201,MATCH($A1942&amp;"-9",Matches!$J$2:$J$201,0))=""),"",IF(AND($C1942&lt;&gt;"",INDEX(Matches!$F$2:$F$201,MATCH($A1942&amp;"-9",Matches!$J$2:$J$201,0))&lt;&gt;"",$C1942&gt;=INDEX(Matches!$F$2:$F$201,MATCH($A1942&amp;"-9",Matches!$J$2:$J$201,0))),"",IF(AND(T1942=INDEX(Matches!$G$2:$G$201,MATCH($A1942&amp;"-9",Matches!$J$2:$J$201,0)),U1942=INDEX(Matches!$H$2:$H$201,MATCH($A1942&amp;"-9",Matches!$J$2:$J$201,0))),5,IF(SIGN(T1942-U1942)&lt;&gt;SIGN(INDEX(Matches!$G$2:$G$201,MATCH($A1942&amp;"-9",Matches!$J$2:$J$201,0))-INDEX(Matches!$H$2:$H$201,MATCH($A1942&amp;"-9",Matches!$J$2:$J$201,0))),0,IF(T1942-U1942=INDEX(Matches!$G$2:$G$201,MATCH($A1942&amp;"-9",Matches!$J$2:$J$201,0))-INDEX(Matches!$H$2:$H$201,MATCH($A1942&amp;"-9",Matches!$J$2:$J$201,0)),3,2))))),""))</f>
        <v/>
      </c>
      <c r="AG1942" s="12" t="str">
        <f aca="false">IF(OR($B1942="",V1942="",W1942=""),"",IFERROR(IF(OR(INDEX(Matches!$I$2:$I$201,MATCH($A1942&amp;"-10",Matches!$J$2:$J$201,0))="Void",INDEX(Matches!$G$2:$G$201,MATCH($A1942&amp;"-10",Matches!$J$2:$J$201,0))="",INDEX(Matches!$H$2:$H$201,MATCH($A1942&amp;"-10",Matches!$J$2:$J$201,0))=""),"",IF(AND($C1942&lt;&gt;"",INDEX(Matches!$F$2:$F$201,MATCH($A1942&amp;"-10",Matches!$J$2:$J$201,0))&lt;&gt;"",$C1942&gt;=INDEX(Matches!$F$2:$F$201,MATCH($A1942&amp;"-10",Matches!$J$2:$J$201,0))),"",IF(AND(V1942=INDEX(Matches!$G$2:$G$201,MATCH($A1942&amp;"-10",Matches!$J$2:$J$201,0)),W1942=INDEX(Matches!$H$2:$H$201,MATCH($A1942&amp;"-10",Matches!$J$2:$J$201,0))),5,IF(SIGN(V1942-W1942)&lt;&gt;SIGN(INDEX(Matches!$G$2:$G$201,MATCH($A1942&amp;"-10",Matches!$J$2:$J$201,0))-INDEX(Matches!$H$2:$H$201,MATCH($A1942&amp;"-10",Matches!$J$2:$J$201,0))),0,IF(V1942-W1942=INDEX(Matches!$G$2:$G$201,MATCH($A1942&amp;"-10",Matches!$J$2:$J$201,0))-INDEX(Matches!$H$2:$H$201,MATCH($A1942&amp;"-10",Matches!$J$2:$J$201,0)),3,2))))),""))</f>
        <v/>
      </c>
      <c r="AH1942" s="13" t="str">
        <f aca="false">IF($B1942="","",SUM(X1942:AG1942))</f>
        <v/>
      </c>
      <c r="AI1942" s="12" t="str">
        <f aca="false">IF($B1942="","",COUNTIF(X1942:AG1942,5))</f>
        <v/>
      </c>
      <c r="AJ1942" s="12" t="str">
        <f aca="false">IF($B1942="","",COUNTIF(X1942:AG1942,"&gt;=2"))</f>
        <v/>
      </c>
      <c r="AK1942" s="12" t="str">
        <f aca="false">IF($B1942="","",COUNT(X1942:AG1942))</f>
        <v/>
      </c>
    </row>
    <row r="1943" customFormat="false" ht="15" hidden="false" customHeight="false" outlineLevel="0" collapsed="false">
      <c r="A1943" s="7"/>
      <c r="B1943" s="7"/>
      <c r="C1943" s="11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12" t="str">
        <f aca="false">IF(OR($B1943="",D1943="",E1943=""),"",IFERROR(IF(OR(INDEX(Matches!$I$2:$I$201,MATCH($A1943&amp;"-1",Matches!$J$2:$J$201,0))="Void",INDEX(Matches!$G$2:$G$201,MATCH($A1943&amp;"-1",Matches!$J$2:$J$201,0))="",INDEX(Matches!$H$2:$H$201,MATCH($A1943&amp;"-1",Matches!$J$2:$J$201,0))=""),"",IF(AND($C1943&lt;&gt;"",INDEX(Matches!$F$2:$F$201,MATCH($A1943&amp;"-1",Matches!$J$2:$J$201,0))&lt;&gt;"",$C1943&gt;=INDEX(Matches!$F$2:$F$201,MATCH($A1943&amp;"-1",Matches!$J$2:$J$201,0))),"",IF(AND(D1943=INDEX(Matches!$G$2:$G$201,MATCH($A1943&amp;"-1",Matches!$J$2:$J$201,0)),E1943=INDEX(Matches!$H$2:$H$201,MATCH($A1943&amp;"-1",Matches!$J$2:$J$201,0))),5,IF(SIGN(D1943-E1943)&lt;&gt;SIGN(INDEX(Matches!$G$2:$G$201,MATCH($A1943&amp;"-1",Matches!$J$2:$J$201,0))-INDEX(Matches!$H$2:$H$201,MATCH($A1943&amp;"-1",Matches!$J$2:$J$201,0))),0,IF(D1943-E1943=INDEX(Matches!$G$2:$G$201,MATCH($A1943&amp;"-1",Matches!$J$2:$J$201,0))-INDEX(Matches!$H$2:$H$201,MATCH($A1943&amp;"-1",Matches!$J$2:$J$201,0)),3,2))))),""))</f>
        <v/>
      </c>
      <c r="Y1943" s="12" t="str">
        <f aca="false">IF(OR($B1943="",F1943="",G1943=""),"",IFERROR(IF(OR(INDEX(Matches!$I$2:$I$201,MATCH($A1943&amp;"-2",Matches!$J$2:$J$201,0))="Void",INDEX(Matches!$G$2:$G$201,MATCH($A1943&amp;"-2",Matches!$J$2:$J$201,0))="",INDEX(Matches!$H$2:$H$201,MATCH($A1943&amp;"-2",Matches!$J$2:$J$201,0))=""),"",IF(AND($C1943&lt;&gt;"",INDEX(Matches!$F$2:$F$201,MATCH($A1943&amp;"-2",Matches!$J$2:$J$201,0))&lt;&gt;"",$C1943&gt;=INDEX(Matches!$F$2:$F$201,MATCH($A1943&amp;"-2",Matches!$J$2:$J$201,0))),"",IF(AND(F1943=INDEX(Matches!$G$2:$G$201,MATCH($A1943&amp;"-2",Matches!$J$2:$J$201,0)),G1943=INDEX(Matches!$H$2:$H$201,MATCH($A1943&amp;"-2",Matches!$J$2:$J$201,0))),5,IF(SIGN(F1943-G1943)&lt;&gt;SIGN(INDEX(Matches!$G$2:$G$201,MATCH($A1943&amp;"-2",Matches!$J$2:$J$201,0))-INDEX(Matches!$H$2:$H$201,MATCH($A1943&amp;"-2",Matches!$J$2:$J$201,0))),0,IF(F1943-G1943=INDEX(Matches!$G$2:$G$201,MATCH($A1943&amp;"-2",Matches!$J$2:$J$201,0))-INDEX(Matches!$H$2:$H$201,MATCH($A1943&amp;"-2",Matches!$J$2:$J$201,0)),3,2))))),""))</f>
        <v/>
      </c>
      <c r="Z1943" s="12" t="str">
        <f aca="false">IF(OR($B1943="",H1943="",I1943=""),"",IFERROR(IF(OR(INDEX(Matches!$I$2:$I$201,MATCH($A1943&amp;"-3",Matches!$J$2:$J$201,0))="Void",INDEX(Matches!$G$2:$G$201,MATCH($A1943&amp;"-3",Matches!$J$2:$J$201,0))="",INDEX(Matches!$H$2:$H$201,MATCH($A1943&amp;"-3",Matches!$J$2:$J$201,0))=""),"",IF(AND($C1943&lt;&gt;"",INDEX(Matches!$F$2:$F$201,MATCH($A1943&amp;"-3",Matches!$J$2:$J$201,0))&lt;&gt;"",$C1943&gt;=INDEX(Matches!$F$2:$F$201,MATCH($A1943&amp;"-3",Matches!$J$2:$J$201,0))),"",IF(AND(H1943=INDEX(Matches!$G$2:$G$201,MATCH($A1943&amp;"-3",Matches!$J$2:$J$201,0)),I1943=INDEX(Matches!$H$2:$H$201,MATCH($A1943&amp;"-3",Matches!$J$2:$J$201,0))),5,IF(SIGN(H1943-I1943)&lt;&gt;SIGN(INDEX(Matches!$G$2:$G$201,MATCH($A1943&amp;"-3",Matches!$J$2:$J$201,0))-INDEX(Matches!$H$2:$H$201,MATCH($A1943&amp;"-3",Matches!$J$2:$J$201,0))),0,IF(H1943-I1943=INDEX(Matches!$G$2:$G$201,MATCH($A1943&amp;"-3",Matches!$J$2:$J$201,0))-INDEX(Matches!$H$2:$H$201,MATCH($A1943&amp;"-3",Matches!$J$2:$J$201,0)),3,2))))),""))</f>
        <v/>
      </c>
      <c r="AA1943" s="12" t="str">
        <f aca="false">IF(OR($B1943="",J1943="",K1943=""),"",IFERROR(IF(OR(INDEX(Matches!$I$2:$I$201,MATCH($A1943&amp;"-4",Matches!$J$2:$J$201,0))="Void",INDEX(Matches!$G$2:$G$201,MATCH($A1943&amp;"-4",Matches!$J$2:$J$201,0))="",INDEX(Matches!$H$2:$H$201,MATCH($A1943&amp;"-4",Matches!$J$2:$J$201,0))=""),"",IF(AND($C1943&lt;&gt;"",INDEX(Matches!$F$2:$F$201,MATCH($A1943&amp;"-4",Matches!$J$2:$J$201,0))&lt;&gt;"",$C1943&gt;=INDEX(Matches!$F$2:$F$201,MATCH($A1943&amp;"-4",Matches!$J$2:$J$201,0))),"",IF(AND(J1943=INDEX(Matches!$G$2:$G$201,MATCH($A1943&amp;"-4",Matches!$J$2:$J$201,0)),K1943=INDEX(Matches!$H$2:$H$201,MATCH($A1943&amp;"-4",Matches!$J$2:$J$201,0))),5,IF(SIGN(J1943-K1943)&lt;&gt;SIGN(INDEX(Matches!$G$2:$G$201,MATCH($A1943&amp;"-4",Matches!$J$2:$J$201,0))-INDEX(Matches!$H$2:$H$201,MATCH($A1943&amp;"-4",Matches!$J$2:$J$201,0))),0,IF(J1943-K1943=INDEX(Matches!$G$2:$G$201,MATCH($A1943&amp;"-4",Matches!$J$2:$J$201,0))-INDEX(Matches!$H$2:$H$201,MATCH($A1943&amp;"-4",Matches!$J$2:$J$201,0)),3,2))))),""))</f>
        <v/>
      </c>
      <c r="AB1943" s="12" t="str">
        <f aca="false">IF(OR($B1943="",L1943="",M1943=""),"",IFERROR(IF(OR(INDEX(Matches!$I$2:$I$201,MATCH($A1943&amp;"-5",Matches!$J$2:$J$201,0))="Void",INDEX(Matches!$G$2:$G$201,MATCH($A1943&amp;"-5",Matches!$J$2:$J$201,0))="",INDEX(Matches!$H$2:$H$201,MATCH($A1943&amp;"-5",Matches!$J$2:$J$201,0))=""),"",IF(AND($C1943&lt;&gt;"",INDEX(Matches!$F$2:$F$201,MATCH($A1943&amp;"-5",Matches!$J$2:$J$201,0))&lt;&gt;"",$C1943&gt;=INDEX(Matches!$F$2:$F$201,MATCH($A1943&amp;"-5",Matches!$J$2:$J$201,0))),"",IF(AND(L1943=INDEX(Matches!$G$2:$G$201,MATCH($A1943&amp;"-5",Matches!$J$2:$J$201,0)),M1943=INDEX(Matches!$H$2:$H$201,MATCH($A1943&amp;"-5",Matches!$J$2:$J$201,0))),5,IF(SIGN(L1943-M1943)&lt;&gt;SIGN(INDEX(Matches!$G$2:$G$201,MATCH($A1943&amp;"-5",Matches!$J$2:$J$201,0))-INDEX(Matches!$H$2:$H$201,MATCH($A1943&amp;"-5",Matches!$J$2:$J$201,0))),0,IF(L1943-M1943=INDEX(Matches!$G$2:$G$201,MATCH($A1943&amp;"-5",Matches!$J$2:$J$201,0))-INDEX(Matches!$H$2:$H$201,MATCH($A1943&amp;"-5",Matches!$J$2:$J$201,0)),3,2))))),""))</f>
        <v/>
      </c>
      <c r="AC1943" s="12" t="str">
        <f aca="false">IF(OR($B1943="",N1943="",O1943=""),"",IFERROR(IF(OR(INDEX(Matches!$I$2:$I$201,MATCH($A1943&amp;"-6",Matches!$J$2:$J$201,0))="Void",INDEX(Matches!$G$2:$G$201,MATCH($A1943&amp;"-6",Matches!$J$2:$J$201,0))="",INDEX(Matches!$H$2:$H$201,MATCH($A1943&amp;"-6",Matches!$J$2:$J$201,0))=""),"",IF(AND($C1943&lt;&gt;"",INDEX(Matches!$F$2:$F$201,MATCH($A1943&amp;"-6",Matches!$J$2:$J$201,0))&lt;&gt;"",$C1943&gt;=INDEX(Matches!$F$2:$F$201,MATCH($A1943&amp;"-6",Matches!$J$2:$J$201,0))),"",IF(AND(N1943=INDEX(Matches!$G$2:$G$201,MATCH($A1943&amp;"-6",Matches!$J$2:$J$201,0)),O1943=INDEX(Matches!$H$2:$H$201,MATCH($A1943&amp;"-6",Matches!$J$2:$J$201,0))),5,IF(SIGN(N1943-O1943)&lt;&gt;SIGN(INDEX(Matches!$G$2:$G$201,MATCH($A1943&amp;"-6",Matches!$J$2:$J$201,0))-INDEX(Matches!$H$2:$H$201,MATCH($A1943&amp;"-6",Matches!$J$2:$J$201,0))),0,IF(N1943-O1943=INDEX(Matches!$G$2:$G$201,MATCH($A1943&amp;"-6",Matches!$J$2:$J$201,0))-INDEX(Matches!$H$2:$H$201,MATCH($A1943&amp;"-6",Matches!$J$2:$J$201,0)),3,2))))),""))</f>
        <v/>
      </c>
      <c r="AD1943" s="12" t="str">
        <f aca="false">IF(OR($B1943="",P1943="",Q1943=""),"",IFERROR(IF(OR(INDEX(Matches!$I$2:$I$201,MATCH($A1943&amp;"-7",Matches!$J$2:$J$201,0))="Void",INDEX(Matches!$G$2:$G$201,MATCH($A1943&amp;"-7",Matches!$J$2:$J$201,0))="",INDEX(Matches!$H$2:$H$201,MATCH($A1943&amp;"-7",Matches!$J$2:$J$201,0))=""),"",IF(AND($C1943&lt;&gt;"",INDEX(Matches!$F$2:$F$201,MATCH($A1943&amp;"-7",Matches!$J$2:$J$201,0))&lt;&gt;"",$C1943&gt;=INDEX(Matches!$F$2:$F$201,MATCH($A1943&amp;"-7",Matches!$J$2:$J$201,0))),"",IF(AND(P1943=INDEX(Matches!$G$2:$G$201,MATCH($A1943&amp;"-7",Matches!$J$2:$J$201,0)),Q1943=INDEX(Matches!$H$2:$H$201,MATCH($A1943&amp;"-7",Matches!$J$2:$J$201,0))),5,IF(SIGN(P1943-Q1943)&lt;&gt;SIGN(INDEX(Matches!$G$2:$G$201,MATCH($A1943&amp;"-7",Matches!$J$2:$J$201,0))-INDEX(Matches!$H$2:$H$201,MATCH($A1943&amp;"-7",Matches!$J$2:$J$201,0))),0,IF(P1943-Q1943=INDEX(Matches!$G$2:$G$201,MATCH($A1943&amp;"-7",Matches!$J$2:$J$201,0))-INDEX(Matches!$H$2:$H$201,MATCH($A1943&amp;"-7",Matches!$J$2:$J$201,0)),3,2))))),""))</f>
        <v/>
      </c>
      <c r="AE1943" s="12" t="str">
        <f aca="false">IF(OR($B1943="",R1943="",S1943=""),"",IFERROR(IF(OR(INDEX(Matches!$I$2:$I$201,MATCH($A1943&amp;"-8",Matches!$J$2:$J$201,0))="Void",INDEX(Matches!$G$2:$G$201,MATCH($A1943&amp;"-8",Matches!$J$2:$J$201,0))="",INDEX(Matches!$H$2:$H$201,MATCH($A1943&amp;"-8",Matches!$J$2:$J$201,0))=""),"",IF(AND($C1943&lt;&gt;"",INDEX(Matches!$F$2:$F$201,MATCH($A1943&amp;"-8",Matches!$J$2:$J$201,0))&lt;&gt;"",$C1943&gt;=INDEX(Matches!$F$2:$F$201,MATCH($A1943&amp;"-8",Matches!$J$2:$J$201,0))),"",IF(AND(R1943=INDEX(Matches!$G$2:$G$201,MATCH($A1943&amp;"-8",Matches!$J$2:$J$201,0)),S1943=INDEX(Matches!$H$2:$H$201,MATCH($A1943&amp;"-8",Matches!$J$2:$J$201,0))),5,IF(SIGN(R1943-S1943)&lt;&gt;SIGN(INDEX(Matches!$G$2:$G$201,MATCH($A1943&amp;"-8",Matches!$J$2:$J$201,0))-INDEX(Matches!$H$2:$H$201,MATCH($A1943&amp;"-8",Matches!$J$2:$J$201,0))),0,IF(R1943-S1943=INDEX(Matches!$G$2:$G$201,MATCH($A1943&amp;"-8",Matches!$J$2:$J$201,0))-INDEX(Matches!$H$2:$H$201,MATCH($A1943&amp;"-8",Matches!$J$2:$J$201,0)),3,2))))),""))</f>
        <v/>
      </c>
      <c r="AF1943" s="12" t="str">
        <f aca="false">IF(OR($B1943="",T1943="",U1943=""),"",IFERROR(IF(OR(INDEX(Matches!$I$2:$I$201,MATCH($A1943&amp;"-9",Matches!$J$2:$J$201,0))="Void",INDEX(Matches!$G$2:$G$201,MATCH($A1943&amp;"-9",Matches!$J$2:$J$201,0))="",INDEX(Matches!$H$2:$H$201,MATCH($A1943&amp;"-9",Matches!$J$2:$J$201,0))=""),"",IF(AND($C1943&lt;&gt;"",INDEX(Matches!$F$2:$F$201,MATCH($A1943&amp;"-9",Matches!$J$2:$J$201,0))&lt;&gt;"",$C1943&gt;=INDEX(Matches!$F$2:$F$201,MATCH($A1943&amp;"-9",Matches!$J$2:$J$201,0))),"",IF(AND(T1943=INDEX(Matches!$G$2:$G$201,MATCH($A1943&amp;"-9",Matches!$J$2:$J$201,0)),U1943=INDEX(Matches!$H$2:$H$201,MATCH($A1943&amp;"-9",Matches!$J$2:$J$201,0))),5,IF(SIGN(T1943-U1943)&lt;&gt;SIGN(INDEX(Matches!$G$2:$G$201,MATCH($A1943&amp;"-9",Matches!$J$2:$J$201,0))-INDEX(Matches!$H$2:$H$201,MATCH($A1943&amp;"-9",Matches!$J$2:$J$201,0))),0,IF(T1943-U1943=INDEX(Matches!$G$2:$G$201,MATCH($A1943&amp;"-9",Matches!$J$2:$J$201,0))-INDEX(Matches!$H$2:$H$201,MATCH($A1943&amp;"-9",Matches!$J$2:$J$201,0)),3,2))))),""))</f>
        <v/>
      </c>
      <c r="AG1943" s="12" t="str">
        <f aca="false">IF(OR($B1943="",V1943="",W1943=""),"",IFERROR(IF(OR(INDEX(Matches!$I$2:$I$201,MATCH($A1943&amp;"-10",Matches!$J$2:$J$201,0))="Void",INDEX(Matches!$G$2:$G$201,MATCH($A1943&amp;"-10",Matches!$J$2:$J$201,0))="",INDEX(Matches!$H$2:$H$201,MATCH($A1943&amp;"-10",Matches!$J$2:$J$201,0))=""),"",IF(AND($C1943&lt;&gt;"",INDEX(Matches!$F$2:$F$201,MATCH($A1943&amp;"-10",Matches!$J$2:$J$201,0))&lt;&gt;"",$C1943&gt;=INDEX(Matches!$F$2:$F$201,MATCH($A1943&amp;"-10",Matches!$J$2:$J$201,0))),"",IF(AND(V1943=INDEX(Matches!$G$2:$G$201,MATCH($A1943&amp;"-10",Matches!$J$2:$J$201,0)),W1943=INDEX(Matches!$H$2:$H$201,MATCH($A1943&amp;"-10",Matches!$J$2:$J$201,0))),5,IF(SIGN(V1943-W1943)&lt;&gt;SIGN(INDEX(Matches!$G$2:$G$201,MATCH($A1943&amp;"-10",Matches!$J$2:$J$201,0))-INDEX(Matches!$H$2:$H$201,MATCH($A1943&amp;"-10",Matches!$J$2:$J$201,0))),0,IF(V1943-W1943=INDEX(Matches!$G$2:$G$201,MATCH($A1943&amp;"-10",Matches!$J$2:$J$201,0))-INDEX(Matches!$H$2:$H$201,MATCH($A1943&amp;"-10",Matches!$J$2:$J$201,0)),3,2))))),""))</f>
        <v/>
      </c>
      <c r="AH1943" s="13" t="str">
        <f aca="false">IF($B1943="","",SUM(X1943:AG1943))</f>
        <v/>
      </c>
      <c r="AI1943" s="12" t="str">
        <f aca="false">IF($B1943="","",COUNTIF(X1943:AG1943,5))</f>
        <v/>
      </c>
      <c r="AJ1943" s="12" t="str">
        <f aca="false">IF($B1943="","",COUNTIF(X1943:AG1943,"&gt;=2"))</f>
        <v/>
      </c>
      <c r="AK1943" s="12" t="str">
        <f aca="false">IF($B1943="","",COUNT(X1943:AG1943))</f>
        <v/>
      </c>
    </row>
    <row r="1944" customFormat="false" ht="15" hidden="false" customHeight="false" outlineLevel="0" collapsed="false">
      <c r="A1944" s="7"/>
      <c r="B1944" s="7"/>
      <c r="C1944" s="11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12" t="str">
        <f aca="false">IF(OR($B1944="",D1944="",E1944=""),"",IFERROR(IF(OR(INDEX(Matches!$I$2:$I$201,MATCH($A1944&amp;"-1",Matches!$J$2:$J$201,0))="Void",INDEX(Matches!$G$2:$G$201,MATCH($A1944&amp;"-1",Matches!$J$2:$J$201,0))="",INDEX(Matches!$H$2:$H$201,MATCH($A1944&amp;"-1",Matches!$J$2:$J$201,0))=""),"",IF(AND($C1944&lt;&gt;"",INDEX(Matches!$F$2:$F$201,MATCH($A1944&amp;"-1",Matches!$J$2:$J$201,0))&lt;&gt;"",$C1944&gt;=INDEX(Matches!$F$2:$F$201,MATCH($A1944&amp;"-1",Matches!$J$2:$J$201,0))),"",IF(AND(D1944=INDEX(Matches!$G$2:$G$201,MATCH($A1944&amp;"-1",Matches!$J$2:$J$201,0)),E1944=INDEX(Matches!$H$2:$H$201,MATCH($A1944&amp;"-1",Matches!$J$2:$J$201,0))),5,IF(SIGN(D1944-E1944)&lt;&gt;SIGN(INDEX(Matches!$G$2:$G$201,MATCH($A1944&amp;"-1",Matches!$J$2:$J$201,0))-INDEX(Matches!$H$2:$H$201,MATCH($A1944&amp;"-1",Matches!$J$2:$J$201,0))),0,IF(D1944-E1944=INDEX(Matches!$G$2:$G$201,MATCH($A1944&amp;"-1",Matches!$J$2:$J$201,0))-INDEX(Matches!$H$2:$H$201,MATCH($A1944&amp;"-1",Matches!$J$2:$J$201,0)),3,2))))),""))</f>
        <v/>
      </c>
      <c r="Y1944" s="12" t="str">
        <f aca="false">IF(OR($B1944="",F1944="",G1944=""),"",IFERROR(IF(OR(INDEX(Matches!$I$2:$I$201,MATCH($A1944&amp;"-2",Matches!$J$2:$J$201,0))="Void",INDEX(Matches!$G$2:$G$201,MATCH($A1944&amp;"-2",Matches!$J$2:$J$201,0))="",INDEX(Matches!$H$2:$H$201,MATCH($A1944&amp;"-2",Matches!$J$2:$J$201,0))=""),"",IF(AND($C1944&lt;&gt;"",INDEX(Matches!$F$2:$F$201,MATCH($A1944&amp;"-2",Matches!$J$2:$J$201,0))&lt;&gt;"",$C1944&gt;=INDEX(Matches!$F$2:$F$201,MATCH($A1944&amp;"-2",Matches!$J$2:$J$201,0))),"",IF(AND(F1944=INDEX(Matches!$G$2:$G$201,MATCH($A1944&amp;"-2",Matches!$J$2:$J$201,0)),G1944=INDEX(Matches!$H$2:$H$201,MATCH($A1944&amp;"-2",Matches!$J$2:$J$201,0))),5,IF(SIGN(F1944-G1944)&lt;&gt;SIGN(INDEX(Matches!$G$2:$G$201,MATCH($A1944&amp;"-2",Matches!$J$2:$J$201,0))-INDEX(Matches!$H$2:$H$201,MATCH($A1944&amp;"-2",Matches!$J$2:$J$201,0))),0,IF(F1944-G1944=INDEX(Matches!$G$2:$G$201,MATCH($A1944&amp;"-2",Matches!$J$2:$J$201,0))-INDEX(Matches!$H$2:$H$201,MATCH($A1944&amp;"-2",Matches!$J$2:$J$201,0)),3,2))))),""))</f>
        <v/>
      </c>
      <c r="Z1944" s="12" t="str">
        <f aca="false">IF(OR($B1944="",H1944="",I1944=""),"",IFERROR(IF(OR(INDEX(Matches!$I$2:$I$201,MATCH($A1944&amp;"-3",Matches!$J$2:$J$201,0))="Void",INDEX(Matches!$G$2:$G$201,MATCH($A1944&amp;"-3",Matches!$J$2:$J$201,0))="",INDEX(Matches!$H$2:$H$201,MATCH($A1944&amp;"-3",Matches!$J$2:$J$201,0))=""),"",IF(AND($C1944&lt;&gt;"",INDEX(Matches!$F$2:$F$201,MATCH($A1944&amp;"-3",Matches!$J$2:$J$201,0))&lt;&gt;"",$C1944&gt;=INDEX(Matches!$F$2:$F$201,MATCH($A1944&amp;"-3",Matches!$J$2:$J$201,0))),"",IF(AND(H1944=INDEX(Matches!$G$2:$G$201,MATCH($A1944&amp;"-3",Matches!$J$2:$J$201,0)),I1944=INDEX(Matches!$H$2:$H$201,MATCH($A1944&amp;"-3",Matches!$J$2:$J$201,0))),5,IF(SIGN(H1944-I1944)&lt;&gt;SIGN(INDEX(Matches!$G$2:$G$201,MATCH($A1944&amp;"-3",Matches!$J$2:$J$201,0))-INDEX(Matches!$H$2:$H$201,MATCH($A1944&amp;"-3",Matches!$J$2:$J$201,0))),0,IF(H1944-I1944=INDEX(Matches!$G$2:$G$201,MATCH($A1944&amp;"-3",Matches!$J$2:$J$201,0))-INDEX(Matches!$H$2:$H$201,MATCH($A1944&amp;"-3",Matches!$J$2:$J$201,0)),3,2))))),""))</f>
        <v/>
      </c>
      <c r="AA1944" s="12" t="str">
        <f aca="false">IF(OR($B1944="",J1944="",K1944=""),"",IFERROR(IF(OR(INDEX(Matches!$I$2:$I$201,MATCH($A1944&amp;"-4",Matches!$J$2:$J$201,0))="Void",INDEX(Matches!$G$2:$G$201,MATCH($A1944&amp;"-4",Matches!$J$2:$J$201,0))="",INDEX(Matches!$H$2:$H$201,MATCH($A1944&amp;"-4",Matches!$J$2:$J$201,0))=""),"",IF(AND($C1944&lt;&gt;"",INDEX(Matches!$F$2:$F$201,MATCH($A1944&amp;"-4",Matches!$J$2:$J$201,0))&lt;&gt;"",$C1944&gt;=INDEX(Matches!$F$2:$F$201,MATCH($A1944&amp;"-4",Matches!$J$2:$J$201,0))),"",IF(AND(J1944=INDEX(Matches!$G$2:$G$201,MATCH($A1944&amp;"-4",Matches!$J$2:$J$201,0)),K1944=INDEX(Matches!$H$2:$H$201,MATCH($A1944&amp;"-4",Matches!$J$2:$J$201,0))),5,IF(SIGN(J1944-K1944)&lt;&gt;SIGN(INDEX(Matches!$G$2:$G$201,MATCH($A1944&amp;"-4",Matches!$J$2:$J$201,0))-INDEX(Matches!$H$2:$H$201,MATCH($A1944&amp;"-4",Matches!$J$2:$J$201,0))),0,IF(J1944-K1944=INDEX(Matches!$G$2:$G$201,MATCH($A1944&amp;"-4",Matches!$J$2:$J$201,0))-INDEX(Matches!$H$2:$H$201,MATCH($A1944&amp;"-4",Matches!$J$2:$J$201,0)),3,2))))),""))</f>
        <v/>
      </c>
      <c r="AB1944" s="12" t="str">
        <f aca="false">IF(OR($B1944="",L1944="",M1944=""),"",IFERROR(IF(OR(INDEX(Matches!$I$2:$I$201,MATCH($A1944&amp;"-5",Matches!$J$2:$J$201,0))="Void",INDEX(Matches!$G$2:$G$201,MATCH($A1944&amp;"-5",Matches!$J$2:$J$201,0))="",INDEX(Matches!$H$2:$H$201,MATCH($A1944&amp;"-5",Matches!$J$2:$J$201,0))=""),"",IF(AND($C1944&lt;&gt;"",INDEX(Matches!$F$2:$F$201,MATCH($A1944&amp;"-5",Matches!$J$2:$J$201,0))&lt;&gt;"",$C1944&gt;=INDEX(Matches!$F$2:$F$201,MATCH($A1944&amp;"-5",Matches!$J$2:$J$201,0))),"",IF(AND(L1944=INDEX(Matches!$G$2:$G$201,MATCH($A1944&amp;"-5",Matches!$J$2:$J$201,0)),M1944=INDEX(Matches!$H$2:$H$201,MATCH($A1944&amp;"-5",Matches!$J$2:$J$201,0))),5,IF(SIGN(L1944-M1944)&lt;&gt;SIGN(INDEX(Matches!$G$2:$G$201,MATCH($A1944&amp;"-5",Matches!$J$2:$J$201,0))-INDEX(Matches!$H$2:$H$201,MATCH($A1944&amp;"-5",Matches!$J$2:$J$201,0))),0,IF(L1944-M1944=INDEX(Matches!$G$2:$G$201,MATCH($A1944&amp;"-5",Matches!$J$2:$J$201,0))-INDEX(Matches!$H$2:$H$201,MATCH($A1944&amp;"-5",Matches!$J$2:$J$201,0)),3,2))))),""))</f>
        <v/>
      </c>
      <c r="AC1944" s="12" t="str">
        <f aca="false">IF(OR($B1944="",N1944="",O1944=""),"",IFERROR(IF(OR(INDEX(Matches!$I$2:$I$201,MATCH($A1944&amp;"-6",Matches!$J$2:$J$201,0))="Void",INDEX(Matches!$G$2:$G$201,MATCH($A1944&amp;"-6",Matches!$J$2:$J$201,0))="",INDEX(Matches!$H$2:$H$201,MATCH($A1944&amp;"-6",Matches!$J$2:$J$201,0))=""),"",IF(AND($C1944&lt;&gt;"",INDEX(Matches!$F$2:$F$201,MATCH($A1944&amp;"-6",Matches!$J$2:$J$201,0))&lt;&gt;"",$C1944&gt;=INDEX(Matches!$F$2:$F$201,MATCH($A1944&amp;"-6",Matches!$J$2:$J$201,0))),"",IF(AND(N1944=INDEX(Matches!$G$2:$G$201,MATCH($A1944&amp;"-6",Matches!$J$2:$J$201,0)),O1944=INDEX(Matches!$H$2:$H$201,MATCH($A1944&amp;"-6",Matches!$J$2:$J$201,0))),5,IF(SIGN(N1944-O1944)&lt;&gt;SIGN(INDEX(Matches!$G$2:$G$201,MATCH($A1944&amp;"-6",Matches!$J$2:$J$201,0))-INDEX(Matches!$H$2:$H$201,MATCH($A1944&amp;"-6",Matches!$J$2:$J$201,0))),0,IF(N1944-O1944=INDEX(Matches!$G$2:$G$201,MATCH($A1944&amp;"-6",Matches!$J$2:$J$201,0))-INDEX(Matches!$H$2:$H$201,MATCH($A1944&amp;"-6",Matches!$J$2:$J$201,0)),3,2))))),""))</f>
        <v/>
      </c>
      <c r="AD1944" s="12" t="str">
        <f aca="false">IF(OR($B1944="",P1944="",Q1944=""),"",IFERROR(IF(OR(INDEX(Matches!$I$2:$I$201,MATCH($A1944&amp;"-7",Matches!$J$2:$J$201,0))="Void",INDEX(Matches!$G$2:$G$201,MATCH($A1944&amp;"-7",Matches!$J$2:$J$201,0))="",INDEX(Matches!$H$2:$H$201,MATCH($A1944&amp;"-7",Matches!$J$2:$J$201,0))=""),"",IF(AND($C1944&lt;&gt;"",INDEX(Matches!$F$2:$F$201,MATCH($A1944&amp;"-7",Matches!$J$2:$J$201,0))&lt;&gt;"",$C1944&gt;=INDEX(Matches!$F$2:$F$201,MATCH($A1944&amp;"-7",Matches!$J$2:$J$201,0))),"",IF(AND(P1944=INDEX(Matches!$G$2:$G$201,MATCH($A1944&amp;"-7",Matches!$J$2:$J$201,0)),Q1944=INDEX(Matches!$H$2:$H$201,MATCH($A1944&amp;"-7",Matches!$J$2:$J$201,0))),5,IF(SIGN(P1944-Q1944)&lt;&gt;SIGN(INDEX(Matches!$G$2:$G$201,MATCH($A1944&amp;"-7",Matches!$J$2:$J$201,0))-INDEX(Matches!$H$2:$H$201,MATCH($A1944&amp;"-7",Matches!$J$2:$J$201,0))),0,IF(P1944-Q1944=INDEX(Matches!$G$2:$G$201,MATCH($A1944&amp;"-7",Matches!$J$2:$J$201,0))-INDEX(Matches!$H$2:$H$201,MATCH($A1944&amp;"-7",Matches!$J$2:$J$201,0)),3,2))))),""))</f>
        <v/>
      </c>
      <c r="AE1944" s="12" t="str">
        <f aca="false">IF(OR($B1944="",R1944="",S1944=""),"",IFERROR(IF(OR(INDEX(Matches!$I$2:$I$201,MATCH($A1944&amp;"-8",Matches!$J$2:$J$201,0))="Void",INDEX(Matches!$G$2:$G$201,MATCH($A1944&amp;"-8",Matches!$J$2:$J$201,0))="",INDEX(Matches!$H$2:$H$201,MATCH($A1944&amp;"-8",Matches!$J$2:$J$201,0))=""),"",IF(AND($C1944&lt;&gt;"",INDEX(Matches!$F$2:$F$201,MATCH($A1944&amp;"-8",Matches!$J$2:$J$201,0))&lt;&gt;"",$C1944&gt;=INDEX(Matches!$F$2:$F$201,MATCH($A1944&amp;"-8",Matches!$J$2:$J$201,0))),"",IF(AND(R1944=INDEX(Matches!$G$2:$G$201,MATCH($A1944&amp;"-8",Matches!$J$2:$J$201,0)),S1944=INDEX(Matches!$H$2:$H$201,MATCH($A1944&amp;"-8",Matches!$J$2:$J$201,0))),5,IF(SIGN(R1944-S1944)&lt;&gt;SIGN(INDEX(Matches!$G$2:$G$201,MATCH($A1944&amp;"-8",Matches!$J$2:$J$201,0))-INDEX(Matches!$H$2:$H$201,MATCH($A1944&amp;"-8",Matches!$J$2:$J$201,0))),0,IF(R1944-S1944=INDEX(Matches!$G$2:$G$201,MATCH($A1944&amp;"-8",Matches!$J$2:$J$201,0))-INDEX(Matches!$H$2:$H$201,MATCH($A1944&amp;"-8",Matches!$J$2:$J$201,0)),3,2))))),""))</f>
        <v/>
      </c>
      <c r="AF1944" s="12" t="str">
        <f aca="false">IF(OR($B1944="",T1944="",U1944=""),"",IFERROR(IF(OR(INDEX(Matches!$I$2:$I$201,MATCH($A1944&amp;"-9",Matches!$J$2:$J$201,0))="Void",INDEX(Matches!$G$2:$G$201,MATCH($A1944&amp;"-9",Matches!$J$2:$J$201,0))="",INDEX(Matches!$H$2:$H$201,MATCH($A1944&amp;"-9",Matches!$J$2:$J$201,0))=""),"",IF(AND($C1944&lt;&gt;"",INDEX(Matches!$F$2:$F$201,MATCH($A1944&amp;"-9",Matches!$J$2:$J$201,0))&lt;&gt;"",$C1944&gt;=INDEX(Matches!$F$2:$F$201,MATCH($A1944&amp;"-9",Matches!$J$2:$J$201,0))),"",IF(AND(T1944=INDEX(Matches!$G$2:$G$201,MATCH($A1944&amp;"-9",Matches!$J$2:$J$201,0)),U1944=INDEX(Matches!$H$2:$H$201,MATCH($A1944&amp;"-9",Matches!$J$2:$J$201,0))),5,IF(SIGN(T1944-U1944)&lt;&gt;SIGN(INDEX(Matches!$G$2:$G$201,MATCH($A1944&amp;"-9",Matches!$J$2:$J$201,0))-INDEX(Matches!$H$2:$H$201,MATCH($A1944&amp;"-9",Matches!$J$2:$J$201,0))),0,IF(T1944-U1944=INDEX(Matches!$G$2:$G$201,MATCH($A1944&amp;"-9",Matches!$J$2:$J$201,0))-INDEX(Matches!$H$2:$H$201,MATCH($A1944&amp;"-9",Matches!$J$2:$J$201,0)),3,2))))),""))</f>
        <v/>
      </c>
      <c r="AG1944" s="12" t="str">
        <f aca="false">IF(OR($B1944="",V1944="",W1944=""),"",IFERROR(IF(OR(INDEX(Matches!$I$2:$I$201,MATCH($A1944&amp;"-10",Matches!$J$2:$J$201,0))="Void",INDEX(Matches!$G$2:$G$201,MATCH($A1944&amp;"-10",Matches!$J$2:$J$201,0))="",INDEX(Matches!$H$2:$H$201,MATCH($A1944&amp;"-10",Matches!$J$2:$J$201,0))=""),"",IF(AND($C1944&lt;&gt;"",INDEX(Matches!$F$2:$F$201,MATCH($A1944&amp;"-10",Matches!$J$2:$J$201,0))&lt;&gt;"",$C1944&gt;=INDEX(Matches!$F$2:$F$201,MATCH($A1944&amp;"-10",Matches!$J$2:$J$201,0))),"",IF(AND(V1944=INDEX(Matches!$G$2:$G$201,MATCH($A1944&amp;"-10",Matches!$J$2:$J$201,0)),W1944=INDEX(Matches!$H$2:$H$201,MATCH($A1944&amp;"-10",Matches!$J$2:$J$201,0))),5,IF(SIGN(V1944-W1944)&lt;&gt;SIGN(INDEX(Matches!$G$2:$G$201,MATCH($A1944&amp;"-10",Matches!$J$2:$J$201,0))-INDEX(Matches!$H$2:$H$201,MATCH($A1944&amp;"-10",Matches!$J$2:$J$201,0))),0,IF(V1944-W1944=INDEX(Matches!$G$2:$G$201,MATCH($A1944&amp;"-10",Matches!$J$2:$J$201,0))-INDEX(Matches!$H$2:$H$201,MATCH($A1944&amp;"-10",Matches!$J$2:$J$201,0)),3,2))))),""))</f>
        <v/>
      </c>
      <c r="AH1944" s="13" t="str">
        <f aca="false">IF($B1944="","",SUM(X1944:AG1944))</f>
        <v/>
      </c>
      <c r="AI1944" s="12" t="str">
        <f aca="false">IF($B1944="","",COUNTIF(X1944:AG1944,5))</f>
        <v/>
      </c>
      <c r="AJ1944" s="12" t="str">
        <f aca="false">IF($B1944="","",COUNTIF(X1944:AG1944,"&gt;=2"))</f>
        <v/>
      </c>
      <c r="AK1944" s="12" t="str">
        <f aca="false">IF($B1944="","",COUNT(X1944:AG1944))</f>
        <v/>
      </c>
    </row>
    <row r="1945" customFormat="false" ht="15" hidden="false" customHeight="false" outlineLevel="0" collapsed="false">
      <c r="A1945" s="7"/>
      <c r="B1945" s="7"/>
      <c r="C1945" s="11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12" t="str">
        <f aca="false">IF(OR($B1945="",D1945="",E1945=""),"",IFERROR(IF(OR(INDEX(Matches!$I$2:$I$201,MATCH($A1945&amp;"-1",Matches!$J$2:$J$201,0))="Void",INDEX(Matches!$G$2:$G$201,MATCH($A1945&amp;"-1",Matches!$J$2:$J$201,0))="",INDEX(Matches!$H$2:$H$201,MATCH($A1945&amp;"-1",Matches!$J$2:$J$201,0))=""),"",IF(AND($C1945&lt;&gt;"",INDEX(Matches!$F$2:$F$201,MATCH($A1945&amp;"-1",Matches!$J$2:$J$201,0))&lt;&gt;"",$C1945&gt;=INDEX(Matches!$F$2:$F$201,MATCH($A1945&amp;"-1",Matches!$J$2:$J$201,0))),"",IF(AND(D1945=INDEX(Matches!$G$2:$G$201,MATCH($A1945&amp;"-1",Matches!$J$2:$J$201,0)),E1945=INDEX(Matches!$H$2:$H$201,MATCH($A1945&amp;"-1",Matches!$J$2:$J$201,0))),5,IF(SIGN(D1945-E1945)&lt;&gt;SIGN(INDEX(Matches!$G$2:$G$201,MATCH($A1945&amp;"-1",Matches!$J$2:$J$201,0))-INDEX(Matches!$H$2:$H$201,MATCH($A1945&amp;"-1",Matches!$J$2:$J$201,0))),0,IF(D1945-E1945=INDEX(Matches!$G$2:$G$201,MATCH($A1945&amp;"-1",Matches!$J$2:$J$201,0))-INDEX(Matches!$H$2:$H$201,MATCH($A1945&amp;"-1",Matches!$J$2:$J$201,0)),3,2))))),""))</f>
        <v/>
      </c>
      <c r="Y1945" s="12" t="str">
        <f aca="false">IF(OR($B1945="",F1945="",G1945=""),"",IFERROR(IF(OR(INDEX(Matches!$I$2:$I$201,MATCH($A1945&amp;"-2",Matches!$J$2:$J$201,0))="Void",INDEX(Matches!$G$2:$G$201,MATCH($A1945&amp;"-2",Matches!$J$2:$J$201,0))="",INDEX(Matches!$H$2:$H$201,MATCH($A1945&amp;"-2",Matches!$J$2:$J$201,0))=""),"",IF(AND($C1945&lt;&gt;"",INDEX(Matches!$F$2:$F$201,MATCH($A1945&amp;"-2",Matches!$J$2:$J$201,0))&lt;&gt;"",$C1945&gt;=INDEX(Matches!$F$2:$F$201,MATCH($A1945&amp;"-2",Matches!$J$2:$J$201,0))),"",IF(AND(F1945=INDEX(Matches!$G$2:$G$201,MATCH($A1945&amp;"-2",Matches!$J$2:$J$201,0)),G1945=INDEX(Matches!$H$2:$H$201,MATCH($A1945&amp;"-2",Matches!$J$2:$J$201,0))),5,IF(SIGN(F1945-G1945)&lt;&gt;SIGN(INDEX(Matches!$G$2:$G$201,MATCH($A1945&amp;"-2",Matches!$J$2:$J$201,0))-INDEX(Matches!$H$2:$H$201,MATCH($A1945&amp;"-2",Matches!$J$2:$J$201,0))),0,IF(F1945-G1945=INDEX(Matches!$G$2:$G$201,MATCH($A1945&amp;"-2",Matches!$J$2:$J$201,0))-INDEX(Matches!$H$2:$H$201,MATCH($A1945&amp;"-2",Matches!$J$2:$J$201,0)),3,2))))),""))</f>
        <v/>
      </c>
      <c r="Z1945" s="12" t="str">
        <f aca="false">IF(OR($B1945="",H1945="",I1945=""),"",IFERROR(IF(OR(INDEX(Matches!$I$2:$I$201,MATCH($A1945&amp;"-3",Matches!$J$2:$J$201,0))="Void",INDEX(Matches!$G$2:$G$201,MATCH($A1945&amp;"-3",Matches!$J$2:$J$201,0))="",INDEX(Matches!$H$2:$H$201,MATCH($A1945&amp;"-3",Matches!$J$2:$J$201,0))=""),"",IF(AND($C1945&lt;&gt;"",INDEX(Matches!$F$2:$F$201,MATCH($A1945&amp;"-3",Matches!$J$2:$J$201,0))&lt;&gt;"",$C1945&gt;=INDEX(Matches!$F$2:$F$201,MATCH($A1945&amp;"-3",Matches!$J$2:$J$201,0))),"",IF(AND(H1945=INDEX(Matches!$G$2:$G$201,MATCH($A1945&amp;"-3",Matches!$J$2:$J$201,0)),I1945=INDEX(Matches!$H$2:$H$201,MATCH($A1945&amp;"-3",Matches!$J$2:$J$201,0))),5,IF(SIGN(H1945-I1945)&lt;&gt;SIGN(INDEX(Matches!$G$2:$G$201,MATCH($A1945&amp;"-3",Matches!$J$2:$J$201,0))-INDEX(Matches!$H$2:$H$201,MATCH($A1945&amp;"-3",Matches!$J$2:$J$201,0))),0,IF(H1945-I1945=INDEX(Matches!$G$2:$G$201,MATCH($A1945&amp;"-3",Matches!$J$2:$J$201,0))-INDEX(Matches!$H$2:$H$201,MATCH($A1945&amp;"-3",Matches!$J$2:$J$201,0)),3,2))))),""))</f>
        <v/>
      </c>
      <c r="AA1945" s="12" t="str">
        <f aca="false">IF(OR($B1945="",J1945="",K1945=""),"",IFERROR(IF(OR(INDEX(Matches!$I$2:$I$201,MATCH($A1945&amp;"-4",Matches!$J$2:$J$201,0))="Void",INDEX(Matches!$G$2:$G$201,MATCH($A1945&amp;"-4",Matches!$J$2:$J$201,0))="",INDEX(Matches!$H$2:$H$201,MATCH($A1945&amp;"-4",Matches!$J$2:$J$201,0))=""),"",IF(AND($C1945&lt;&gt;"",INDEX(Matches!$F$2:$F$201,MATCH($A1945&amp;"-4",Matches!$J$2:$J$201,0))&lt;&gt;"",$C1945&gt;=INDEX(Matches!$F$2:$F$201,MATCH($A1945&amp;"-4",Matches!$J$2:$J$201,0))),"",IF(AND(J1945=INDEX(Matches!$G$2:$G$201,MATCH($A1945&amp;"-4",Matches!$J$2:$J$201,0)),K1945=INDEX(Matches!$H$2:$H$201,MATCH($A1945&amp;"-4",Matches!$J$2:$J$201,0))),5,IF(SIGN(J1945-K1945)&lt;&gt;SIGN(INDEX(Matches!$G$2:$G$201,MATCH($A1945&amp;"-4",Matches!$J$2:$J$201,0))-INDEX(Matches!$H$2:$H$201,MATCH($A1945&amp;"-4",Matches!$J$2:$J$201,0))),0,IF(J1945-K1945=INDEX(Matches!$G$2:$G$201,MATCH($A1945&amp;"-4",Matches!$J$2:$J$201,0))-INDEX(Matches!$H$2:$H$201,MATCH($A1945&amp;"-4",Matches!$J$2:$J$201,0)),3,2))))),""))</f>
        <v/>
      </c>
      <c r="AB1945" s="12" t="str">
        <f aca="false">IF(OR($B1945="",L1945="",M1945=""),"",IFERROR(IF(OR(INDEX(Matches!$I$2:$I$201,MATCH($A1945&amp;"-5",Matches!$J$2:$J$201,0))="Void",INDEX(Matches!$G$2:$G$201,MATCH($A1945&amp;"-5",Matches!$J$2:$J$201,0))="",INDEX(Matches!$H$2:$H$201,MATCH($A1945&amp;"-5",Matches!$J$2:$J$201,0))=""),"",IF(AND($C1945&lt;&gt;"",INDEX(Matches!$F$2:$F$201,MATCH($A1945&amp;"-5",Matches!$J$2:$J$201,0))&lt;&gt;"",$C1945&gt;=INDEX(Matches!$F$2:$F$201,MATCH($A1945&amp;"-5",Matches!$J$2:$J$201,0))),"",IF(AND(L1945=INDEX(Matches!$G$2:$G$201,MATCH($A1945&amp;"-5",Matches!$J$2:$J$201,0)),M1945=INDEX(Matches!$H$2:$H$201,MATCH($A1945&amp;"-5",Matches!$J$2:$J$201,0))),5,IF(SIGN(L1945-M1945)&lt;&gt;SIGN(INDEX(Matches!$G$2:$G$201,MATCH($A1945&amp;"-5",Matches!$J$2:$J$201,0))-INDEX(Matches!$H$2:$H$201,MATCH($A1945&amp;"-5",Matches!$J$2:$J$201,0))),0,IF(L1945-M1945=INDEX(Matches!$G$2:$G$201,MATCH($A1945&amp;"-5",Matches!$J$2:$J$201,0))-INDEX(Matches!$H$2:$H$201,MATCH($A1945&amp;"-5",Matches!$J$2:$J$201,0)),3,2))))),""))</f>
        <v/>
      </c>
      <c r="AC1945" s="12" t="str">
        <f aca="false">IF(OR($B1945="",N1945="",O1945=""),"",IFERROR(IF(OR(INDEX(Matches!$I$2:$I$201,MATCH($A1945&amp;"-6",Matches!$J$2:$J$201,0))="Void",INDEX(Matches!$G$2:$G$201,MATCH($A1945&amp;"-6",Matches!$J$2:$J$201,0))="",INDEX(Matches!$H$2:$H$201,MATCH($A1945&amp;"-6",Matches!$J$2:$J$201,0))=""),"",IF(AND($C1945&lt;&gt;"",INDEX(Matches!$F$2:$F$201,MATCH($A1945&amp;"-6",Matches!$J$2:$J$201,0))&lt;&gt;"",$C1945&gt;=INDEX(Matches!$F$2:$F$201,MATCH($A1945&amp;"-6",Matches!$J$2:$J$201,0))),"",IF(AND(N1945=INDEX(Matches!$G$2:$G$201,MATCH($A1945&amp;"-6",Matches!$J$2:$J$201,0)),O1945=INDEX(Matches!$H$2:$H$201,MATCH($A1945&amp;"-6",Matches!$J$2:$J$201,0))),5,IF(SIGN(N1945-O1945)&lt;&gt;SIGN(INDEX(Matches!$G$2:$G$201,MATCH($A1945&amp;"-6",Matches!$J$2:$J$201,0))-INDEX(Matches!$H$2:$H$201,MATCH($A1945&amp;"-6",Matches!$J$2:$J$201,0))),0,IF(N1945-O1945=INDEX(Matches!$G$2:$G$201,MATCH($A1945&amp;"-6",Matches!$J$2:$J$201,0))-INDEX(Matches!$H$2:$H$201,MATCH($A1945&amp;"-6",Matches!$J$2:$J$201,0)),3,2))))),""))</f>
        <v/>
      </c>
      <c r="AD1945" s="12" t="str">
        <f aca="false">IF(OR($B1945="",P1945="",Q1945=""),"",IFERROR(IF(OR(INDEX(Matches!$I$2:$I$201,MATCH($A1945&amp;"-7",Matches!$J$2:$J$201,0))="Void",INDEX(Matches!$G$2:$G$201,MATCH($A1945&amp;"-7",Matches!$J$2:$J$201,0))="",INDEX(Matches!$H$2:$H$201,MATCH($A1945&amp;"-7",Matches!$J$2:$J$201,0))=""),"",IF(AND($C1945&lt;&gt;"",INDEX(Matches!$F$2:$F$201,MATCH($A1945&amp;"-7",Matches!$J$2:$J$201,0))&lt;&gt;"",$C1945&gt;=INDEX(Matches!$F$2:$F$201,MATCH($A1945&amp;"-7",Matches!$J$2:$J$201,0))),"",IF(AND(P1945=INDEX(Matches!$G$2:$G$201,MATCH($A1945&amp;"-7",Matches!$J$2:$J$201,0)),Q1945=INDEX(Matches!$H$2:$H$201,MATCH($A1945&amp;"-7",Matches!$J$2:$J$201,0))),5,IF(SIGN(P1945-Q1945)&lt;&gt;SIGN(INDEX(Matches!$G$2:$G$201,MATCH($A1945&amp;"-7",Matches!$J$2:$J$201,0))-INDEX(Matches!$H$2:$H$201,MATCH($A1945&amp;"-7",Matches!$J$2:$J$201,0))),0,IF(P1945-Q1945=INDEX(Matches!$G$2:$G$201,MATCH($A1945&amp;"-7",Matches!$J$2:$J$201,0))-INDEX(Matches!$H$2:$H$201,MATCH($A1945&amp;"-7",Matches!$J$2:$J$201,0)),3,2))))),""))</f>
        <v/>
      </c>
      <c r="AE1945" s="12" t="str">
        <f aca="false">IF(OR($B1945="",R1945="",S1945=""),"",IFERROR(IF(OR(INDEX(Matches!$I$2:$I$201,MATCH($A1945&amp;"-8",Matches!$J$2:$J$201,0))="Void",INDEX(Matches!$G$2:$G$201,MATCH($A1945&amp;"-8",Matches!$J$2:$J$201,0))="",INDEX(Matches!$H$2:$H$201,MATCH($A1945&amp;"-8",Matches!$J$2:$J$201,0))=""),"",IF(AND($C1945&lt;&gt;"",INDEX(Matches!$F$2:$F$201,MATCH($A1945&amp;"-8",Matches!$J$2:$J$201,0))&lt;&gt;"",$C1945&gt;=INDEX(Matches!$F$2:$F$201,MATCH($A1945&amp;"-8",Matches!$J$2:$J$201,0))),"",IF(AND(R1945=INDEX(Matches!$G$2:$G$201,MATCH($A1945&amp;"-8",Matches!$J$2:$J$201,0)),S1945=INDEX(Matches!$H$2:$H$201,MATCH($A1945&amp;"-8",Matches!$J$2:$J$201,0))),5,IF(SIGN(R1945-S1945)&lt;&gt;SIGN(INDEX(Matches!$G$2:$G$201,MATCH($A1945&amp;"-8",Matches!$J$2:$J$201,0))-INDEX(Matches!$H$2:$H$201,MATCH($A1945&amp;"-8",Matches!$J$2:$J$201,0))),0,IF(R1945-S1945=INDEX(Matches!$G$2:$G$201,MATCH($A1945&amp;"-8",Matches!$J$2:$J$201,0))-INDEX(Matches!$H$2:$H$201,MATCH($A1945&amp;"-8",Matches!$J$2:$J$201,0)),3,2))))),""))</f>
        <v/>
      </c>
      <c r="AF1945" s="12" t="str">
        <f aca="false">IF(OR($B1945="",T1945="",U1945=""),"",IFERROR(IF(OR(INDEX(Matches!$I$2:$I$201,MATCH($A1945&amp;"-9",Matches!$J$2:$J$201,0))="Void",INDEX(Matches!$G$2:$G$201,MATCH($A1945&amp;"-9",Matches!$J$2:$J$201,0))="",INDEX(Matches!$H$2:$H$201,MATCH($A1945&amp;"-9",Matches!$J$2:$J$201,0))=""),"",IF(AND($C1945&lt;&gt;"",INDEX(Matches!$F$2:$F$201,MATCH($A1945&amp;"-9",Matches!$J$2:$J$201,0))&lt;&gt;"",$C1945&gt;=INDEX(Matches!$F$2:$F$201,MATCH($A1945&amp;"-9",Matches!$J$2:$J$201,0))),"",IF(AND(T1945=INDEX(Matches!$G$2:$G$201,MATCH($A1945&amp;"-9",Matches!$J$2:$J$201,0)),U1945=INDEX(Matches!$H$2:$H$201,MATCH($A1945&amp;"-9",Matches!$J$2:$J$201,0))),5,IF(SIGN(T1945-U1945)&lt;&gt;SIGN(INDEX(Matches!$G$2:$G$201,MATCH($A1945&amp;"-9",Matches!$J$2:$J$201,0))-INDEX(Matches!$H$2:$H$201,MATCH($A1945&amp;"-9",Matches!$J$2:$J$201,0))),0,IF(T1945-U1945=INDEX(Matches!$G$2:$G$201,MATCH($A1945&amp;"-9",Matches!$J$2:$J$201,0))-INDEX(Matches!$H$2:$H$201,MATCH($A1945&amp;"-9",Matches!$J$2:$J$201,0)),3,2))))),""))</f>
        <v/>
      </c>
      <c r="AG1945" s="12" t="str">
        <f aca="false">IF(OR($B1945="",V1945="",W1945=""),"",IFERROR(IF(OR(INDEX(Matches!$I$2:$I$201,MATCH($A1945&amp;"-10",Matches!$J$2:$J$201,0))="Void",INDEX(Matches!$G$2:$G$201,MATCH($A1945&amp;"-10",Matches!$J$2:$J$201,0))="",INDEX(Matches!$H$2:$H$201,MATCH($A1945&amp;"-10",Matches!$J$2:$J$201,0))=""),"",IF(AND($C1945&lt;&gt;"",INDEX(Matches!$F$2:$F$201,MATCH($A1945&amp;"-10",Matches!$J$2:$J$201,0))&lt;&gt;"",$C1945&gt;=INDEX(Matches!$F$2:$F$201,MATCH($A1945&amp;"-10",Matches!$J$2:$J$201,0))),"",IF(AND(V1945=INDEX(Matches!$G$2:$G$201,MATCH($A1945&amp;"-10",Matches!$J$2:$J$201,0)),W1945=INDEX(Matches!$H$2:$H$201,MATCH($A1945&amp;"-10",Matches!$J$2:$J$201,0))),5,IF(SIGN(V1945-W1945)&lt;&gt;SIGN(INDEX(Matches!$G$2:$G$201,MATCH($A1945&amp;"-10",Matches!$J$2:$J$201,0))-INDEX(Matches!$H$2:$H$201,MATCH($A1945&amp;"-10",Matches!$J$2:$J$201,0))),0,IF(V1945-W1945=INDEX(Matches!$G$2:$G$201,MATCH($A1945&amp;"-10",Matches!$J$2:$J$201,0))-INDEX(Matches!$H$2:$H$201,MATCH($A1945&amp;"-10",Matches!$J$2:$J$201,0)),3,2))))),""))</f>
        <v/>
      </c>
      <c r="AH1945" s="13" t="str">
        <f aca="false">IF($B1945="","",SUM(X1945:AG1945))</f>
        <v/>
      </c>
      <c r="AI1945" s="12" t="str">
        <f aca="false">IF($B1945="","",COUNTIF(X1945:AG1945,5))</f>
        <v/>
      </c>
      <c r="AJ1945" s="12" t="str">
        <f aca="false">IF($B1945="","",COUNTIF(X1945:AG1945,"&gt;=2"))</f>
        <v/>
      </c>
      <c r="AK1945" s="12" t="str">
        <f aca="false">IF($B1945="","",COUNT(X1945:AG1945))</f>
        <v/>
      </c>
    </row>
    <row r="1946" customFormat="false" ht="15" hidden="false" customHeight="false" outlineLevel="0" collapsed="false">
      <c r="A1946" s="7"/>
      <c r="B1946" s="7"/>
      <c r="C1946" s="11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12" t="str">
        <f aca="false">IF(OR($B1946="",D1946="",E1946=""),"",IFERROR(IF(OR(INDEX(Matches!$I$2:$I$201,MATCH($A1946&amp;"-1",Matches!$J$2:$J$201,0))="Void",INDEX(Matches!$G$2:$G$201,MATCH($A1946&amp;"-1",Matches!$J$2:$J$201,0))="",INDEX(Matches!$H$2:$H$201,MATCH($A1946&amp;"-1",Matches!$J$2:$J$201,0))=""),"",IF(AND($C1946&lt;&gt;"",INDEX(Matches!$F$2:$F$201,MATCH($A1946&amp;"-1",Matches!$J$2:$J$201,0))&lt;&gt;"",$C1946&gt;=INDEX(Matches!$F$2:$F$201,MATCH($A1946&amp;"-1",Matches!$J$2:$J$201,0))),"",IF(AND(D1946=INDEX(Matches!$G$2:$G$201,MATCH($A1946&amp;"-1",Matches!$J$2:$J$201,0)),E1946=INDEX(Matches!$H$2:$H$201,MATCH($A1946&amp;"-1",Matches!$J$2:$J$201,0))),5,IF(SIGN(D1946-E1946)&lt;&gt;SIGN(INDEX(Matches!$G$2:$G$201,MATCH($A1946&amp;"-1",Matches!$J$2:$J$201,0))-INDEX(Matches!$H$2:$H$201,MATCH($A1946&amp;"-1",Matches!$J$2:$J$201,0))),0,IF(D1946-E1946=INDEX(Matches!$G$2:$G$201,MATCH($A1946&amp;"-1",Matches!$J$2:$J$201,0))-INDEX(Matches!$H$2:$H$201,MATCH($A1946&amp;"-1",Matches!$J$2:$J$201,0)),3,2))))),""))</f>
        <v/>
      </c>
      <c r="Y1946" s="12" t="str">
        <f aca="false">IF(OR($B1946="",F1946="",G1946=""),"",IFERROR(IF(OR(INDEX(Matches!$I$2:$I$201,MATCH($A1946&amp;"-2",Matches!$J$2:$J$201,0))="Void",INDEX(Matches!$G$2:$G$201,MATCH($A1946&amp;"-2",Matches!$J$2:$J$201,0))="",INDEX(Matches!$H$2:$H$201,MATCH($A1946&amp;"-2",Matches!$J$2:$J$201,0))=""),"",IF(AND($C1946&lt;&gt;"",INDEX(Matches!$F$2:$F$201,MATCH($A1946&amp;"-2",Matches!$J$2:$J$201,0))&lt;&gt;"",$C1946&gt;=INDEX(Matches!$F$2:$F$201,MATCH($A1946&amp;"-2",Matches!$J$2:$J$201,0))),"",IF(AND(F1946=INDEX(Matches!$G$2:$G$201,MATCH($A1946&amp;"-2",Matches!$J$2:$J$201,0)),G1946=INDEX(Matches!$H$2:$H$201,MATCH($A1946&amp;"-2",Matches!$J$2:$J$201,0))),5,IF(SIGN(F1946-G1946)&lt;&gt;SIGN(INDEX(Matches!$G$2:$G$201,MATCH($A1946&amp;"-2",Matches!$J$2:$J$201,0))-INDEX(Matches!$H$2:$H$201,MATCH($A1946&amp;"-2",Matches!$J$2:$J$201,0))),0,IF(F1946-G1946=INDEX(Matches!$G$2:$G$201,MATCH($A1946&amp;"-2",Matches!$J$2:$J$201,0))-INDEX(Matches!$H$2:$H$201,MATCH($A1946&amp;"-2",Matches!$J$2:$J$201,0)),3,2))))),""))</f>
        <v/>
      </c>
      <c r="Z1946" s="12" t="str">
        <f aca="false">IF(OR($B1946="",H1946="",I1946=""),"",IFERROR(IF(OR(INDEX(Matches!$I$2:$I$201,MATCH($A1946&amp;"-3",Matches!$J$2:$J$201,0))="Void",INDEX(Matches!$G$2:$G$201,MATCH($A1946&amp;"-3",Matches!$J$2:$J$201,0))="",INDEX(Matches!$H$2:$H$201,MATCH($A1946&amp;"-3",Matches!$J$2:$J$201,0))=""),"",IF(AND($C1946&lt;&gt;"",INDEX(Matches!$F$2:$F$201,MATCH($A1946&amp;"-3",Matches!$J$2:$J$201,0))&lt;&gt;"",$C1946&gt;=INDEX(Matches!$F$2:$F$201,MATCH($A1946&amp;"-3",Matches!$J$2:$J$201,0))),"",IF(AND(H1946=INDEX(Matches!$G$2:$G$201,MATCH($A1946&amp;"-3",Matches!$J$2:$J$201,0)),I1946=INDEX(Matches!$H$2:$H$201,MATCH($A1946&amp;"-3",Matches!$J$2:$J$201,0))),5,IF(SIGN(H1946-I1946)&lt;&gt;SIGN(INDEX(Matches!$G$2:$G$201,MATCH($A1946&amp;"-3",Matches!$J$2:$J$201,0))-INDEX(Matches!$H$2:$H$201,MATCH($A1946&amp;"-3",Matches!$J$2:$J$201,0))),0,IF(H1946-I1946=INDEX(Matches!$G$2:$G$201,MATCH($A1946&amp;"-3",Matches!$J$2:$J$201,0))-INDEX(Matches!$H$2:$H$201,MATCH($A1946&amp;"-3",Matches!$J$2:$J$201,0)),3,2))))),""))</f>
        <v/>
      </c>
      <c r="AA1946" s="12" t="str">
        <f aca="false">IF(OR($B1946="",J1946="",K1946=""),"",IFERROR(IF(OR(INDEX(Matches!$I$2:$I$201,MATCH($A1946&amp;"-4",Matches!$J$2:$J$201,0))="Void",INDEX(Matches!$G$2:$G$201,MATCH($A1946&amp;"-4",Matches!$J$2:$J$201,0))="",INDEX(Matches!$H$2:$H$201,MATCH($A1946&amp;"-4",Matches!$J$2:$J$201,0))=""),"",IF(AND($C1946&lt;&gt;"",INDEX(Matches!$F$2:$F$201,MATCH($A1946&amp;"-4",Matches!$J$2:$J$201,0))&lt;&gt;"",$C1946&gt;=INDEX(Matches!$F$2:$F$201,MATCH($A1946&amp;"-4",Matches!$J$2:$J$201,0))),"",IF(AND(J1946=INDEX(Matches!$G$2:$G$201,MATCH($A1946&amp;"-4",Matches!$J$2:$J$201,0)),K1946=INDEX(Matches!$H$2:$H$201,MATCH($A1946&amp;"-4",Matches!$J$2:$J$201,0))),5,IF(SIGN(J1946-K1946)&lt;&gt;SIGN(INDEX(Matches!$G$2:$G$201,MATCH($A1946&amp;"-4",Matches!$J$2:$J$201,0))-INDEX(Matches!$H$2:$H$201,MATCH($A1946&amp;"-4",Matches!$J$2:$J$201,0))),0,IF(J1946-K1946=INDEX(Matches!$G$2:$G$201,MATCH($A1946&amp;"-4",Matches!$J$2:$J$201,0))-INDEX(Matches!$H$2:$H$201,MATCH($A1946&amp;"-4",Matches!$J$2:$J$201,0)),3,2))))),""))</f>
        <v/>
      </c>
      <c r="AB1946" s="12" t="str">
        <f aca="false">IF(OR($B1946="",L1946="",M1946=""),"",IFERROR(IF(OR(INDEX(Matches!$I$2:$I$201,MATCH($A1946&amp;"-5",Matches!$J$2:$J$201,0))="Void",INDEX(Matches!$G$2:$G$201,MATCH($A1946&amp;"-5",Matches!$J$2:$J$201,0))="",INDEX(Matches!$H$2:$H$201,MATCH($A1946&amp;"-5",Matches!$J$2:$J$201,0))=""),"",IF(AND($C1946&lt;&gt;"",INDEX(Matches!$F$2:$F$201,MATCH($A1946&amp;"-5",Matches!$J$2:$J$201,0))&lt;&gt;"",$C1946&gt;=INDEX(Matches!$F$2:$F$201,MATCH($A1946&amp;"-5",Matches!$J$2:$J$201,0))),"",IF(AND(L1946=INDEX(Matches!$G$2:$G$201,MATCH($A1946&amp;"-5",Matches!$J$2:$J$201,0)),M1946=INDEX(Matches!$H$2:$H$201,MATCH($A1946&amp;"-5",Matches!$J$2:$J$201,0))),5,IF(SIGN(L1946-M1946)&lt;&gt;SIGN(INDEX(Matches!$G$2:$G$201,MATCH($A1946&amp;"-5",Matches!$J$2:$J$201,0))-INDEX(Matches!$H$2:$H$201,MATCH($A1946&amp;"-5",Matches!$J$2:$J$201,0))),0,IF(L1946-M1946=INDEX(Matches!$G$2:$G$201,MATCH($A1946&amp;"-5",Matches!$J$2:$J$201,0))-INDEX(Matches!$H$2:$H$201,MATCH($A1946&amp;"-5",Matches!$J$2:$J$201,0)),3,2))))),""))</f>
        <v/>
      </c>
      <c r="AC1946" s="12" t="str">
        <f aca="false">IF(OR($B1946="",N1946="",O1946=""),"",IFERROR(IF(OR(INDEX(Matches!$I$2:$I$201,MATCH($A1946&amp;"-6",Matches!$J$2:$J$201,0))="Void",INDEX(Matches!$G$2:$G$201,MATCH($A1946&amp;"-6",Matches!$J$2:$J$201,0))="",INDEX(Matches!$H$2:$H$201,MATCH($A1946&amp;"-6",Matches!$J$2:$J$201,0))=""),"",IF(AND($C1946&lt;&gt;"",INDEX(Matches!$F$2:$F$201,MATCH($A1946&amp;"-6",Matches!$J$2:$J$201,0))&lt;&gt;"",$C1946&gt;=INDEX(Matches!$F$2:$F$201,MATCH($A1946&amp;"-6",Matches!$J$2:$J$201,0))),"",IF(AND(N1946=INDEX(Matches!$G$2:$G$201,MATCH($A1946&amp;"-6",Matches!$J$2:$J$201,0)),O1946=INDEX(Matches!$H$2:$H$201,MATCH($A1946&amp;"-6",Matches!$J$2:$J$201,0))),5,IF(SIGN(N1946-O1946)&lt;&gt;SIGN(INDEX(Matches!$G$2:$G$201,MATCH($A1946&amp;"-6",Matches!$J$2:$J$201,0))-INDEX(Matches!$H$2:$H$201,MATCH($A1946&amp;"-6",Matches!$J$2:$J$201,0))),0,IF(N1946-O1946=INDEX(Matches!$G$2:$G$201,MATCH($A1946&amp;"-6",Matches!$J$2:$J$201,0))-INDEX(Matches!$H$2:$H$201,MATCH($A1946&amp;"-6",Matches!$J$2:$J$201,0)),3,2))))),""))</f>
        <v/>
      </c>
      <c r="AD1946" s="12" t="str">
        <f aca="false">IF(OR($B1946="",P1946="",Q1946=""),"",IFERROR(IF(OR(INDEX(Matches!$I$2:$I$201,MATCH($A1946&amp;"-7",Matches!$J$2:$J$201,0))="Void",INDEX(Matches!$G$2:$G$201,MATCH($A1946&amp;"-7",Matches!$J$2:$J$201,0))="",INDEX(Matches!$H$2:$H$201,MATCH($A1946&amp;"-7",Matches!$J$2:$J$201,0))=""),"",IF(AND($C1946&lt;&gt;"",INDEX(Matches!$F$2:$F$201,MATCH($A1946&amp;"-7",Matches!$J$2:$J$201,0))&lt;&gt;"",$C1946&gt;=INDEX(Matches!$F$2:$F$201,MATCH($A1946&amp;"-7",Matches!$J$2:$J$201,0))),"",IF(AND(P1946=INDEX(Matches!$G$2:$G$201,MATCH($A1946&amp;"-7",Matches!$J$2:$J$201,0)),Q1946=INDEX(Matches!$H$2:$H$201,MATCH($A1946&amp;"-7",Matches!$J$2:$J$201,0))),5,IF(SIGN(P1946-Q1946)&lt;&gt;SIGN(INDEX(Matches!$G$2:$G$201,MATCH($A1946&amp;"-7",Matches!$J$2:$J$201,0))-INDEX(Matches!$H$2:$H$201,MATCH($A1946&amp;"-7",Matches!$J$2:$J$201,0))),0,IF(P1946-Q1946=INDEX(Matches!$G$2:$G$201,MATCH($A1946&amp;"-7",Matches!$J$2:$J$201,0))-INDEX(Matches!$H$2:$H$201,MATCH($A1946&amp;"-7",Matches!$J$2:$J$201,0)),3,2))))),""))</f>
        <v/>
      </c>
      <c r="AE1946" s="12" t="str">
        <f aca="false">IF(OR($B1946="",R1946="",S1946=""),"",IFERROR(IF(OR(INDEX(Matches!$I$2:$I$201,MATCH($A1946&amp;"-8",Matches!$J$2:$J$201,0))="Void",INDEX(Matches!$G$2:$G$201,MATCH($A1946&amp;"-8",Matches!$J$2:$J$201,0))="",INDEX(Matches!$H$2:$H$201,MATCH($A1946&amp;"-8",Matches!$J$2:$J$201,0))=""),"",IF(AND($C1946&lt;&gt;"",INDEX(Matches!$F$2:$F$201,MATCH($A1946&amp;"-8",Matches!$J$2:$J$201,0))&lt;&gt;"",$C1946&gt;=INDEX(Matches!$F$2:$F$201,MATCH($A1946&amp;"-8",Matches!$J$2:$J$201,0))),"",IF(AND(R1946=INDEX(Matches!$G$2:$G$201,MATCH($A1946&amp;"-8",Matches!$J$2:$J$201,0)),S1946=INDEX(Matches!$H$2:$H$201,MATCH($A1946&amp;"-8",Matches!$J$2:$J$201,0))),5,IF(SIGN(R1946-S1946)&lt;&gt;SIGN(INDEX(Matches!$G$2:$G$201,MATCH($A1946&amp;"-8",Matches!$J$2:$J$201,0))-INDEX(Matches!$H$2:$H$201,MATCH($A1946&amp;"-8",Matches!$J$2:$J$201,0))),0,IF(R1946-S1946=INDEX(Matches!$G$2:$G$201,MATCH($A1946&amp;"-8",Matches!$J$2:$J$201,0))-INDEX(Matches!$H$2:$H$201,MATCH($A1946&amp;"-8",Matches!$J$2:$J$201,0)),3,2))))),""))</f>
        <v/>
      </c>
      <c r="AF1946" s="12" t="str">
        <f aca="false">IF(OR($B1946="",T1946="",U1946=""),"",IFERROR(IF(OR(INDEX(Matches!$I$2:$I$201,MATCH($A1946&amp;"-9",Matches!$J$2:$J$201,0))="Void",INDEX(Matches!$G$2:$G$201,MATCH($A1946&amp;"-9",Matches!$J$2:$J$201,0))="",INDEX(Matches!$H$2:$H$201,MATCH($A1946&amp;"-9",Matches!$J$2:$J$201,0))=""),"",IF(AND($C1946&lt;&gt;"",INDEX(Matches!$F$2:$F$201,MATCH($A1946&amp;"-9",Matches!$J$2:$J$201,0))&lt;&gt;"",$C1946&gt;=INDEX(Matches!$F$2:$F$201,MATCH($A1946&amp;"-9",Matches!$J$2:$J$201,0))),"",IF(AND(T1946=INDEX(Matches!$G$2:$G$201,MATCH($A1946&amp;"-9",Matches!$J$2:$J$201,0)),U1946=INDEX(Matches!$H$2:$H$201,MATCH($A1946&amp;"-9",Matches!$J$2:$J$201,0))),5,IF(SIGN(T1946-U1946)&lt;&gt;SIGN(INDEX(Matches!$G$2:$G$201,MATCH($A1946&amp;"-9",Matches!$J$2:$J$201,0))-INDEX(Matches!$H$2:$H$201,MATCH($A1946&amp;"-9",Matches!$J$2:$J$201,0))),0,IF(T1946-U1946=INDEX(Matches!$G$2:$G$201,MATCH($A1946&amp;"-9",Matches!$J$2:$J$201,0))-INDEX(Matches!$H$2:$H$201,MATCH($A1946&amp;"-9",Matches!$J$2:$J$201,0)),3,2))))),""))</f>
        <v/>
      </c>
      <c r="AG1946" s="12" t="str">
        <f aca="false">IF(OR($B1946="",V1946="",W1946=""),"",IFERROR(IF(OR(INDEX(Matches!$I$2:$I$201,MATCH($A1946&amp;"-10",Matches!$J$2:$J$201,0))="Void",INDEX(Matches!$G$2:$G$201,MATCH($A1946&amp;"-10",Matches!$J$2:$J$201,0))="",INDEX(Matches!$H$2:$H$201,MATCH($A1946&amp;"-10",Matches!$J$2:$J$201,0))=""),"",IF(AND($C1946&lt;&gt;"",INDEX(Matches!$F$2:$F$201,MATCH($A1946&amp;"-10",Matches!$J$2:$J$201,0))&lt;&gt;"",$C1946&gt;=INDEX(Matches!$F$2:$F$201,MATCH($A1946&amp;"-10",Matches!$J$2:$J$201,0))),"",IF(AND(V1946=INDEX(Matches!$G$2:$G$201,MATCH($A1946&amp;"-10",Matches!$J$2:$J$201,0)),W1946=INDEX(Matches!$H$2:$H$201,MATCH($A1946&amp;"-10",Matches!$J$2:$J$201,0))),5,IF(SIGN(V1946-W1946)&lt;&gt;SIGN(INDEX(Matches!$G$2:$G$201,MATCH($A1946&amp;"-10",Matches!$J$2:$J$201,0))-INDEX(Matches!$H$2:$H$201,MATCH($A1946&amp;"-10",Matches!$J$2:$J$201,0))),0,IF(V1946-W1946=INDEX(Matches!$G$2:$G$201,MATCH($A1946&amp;"-10",Matches!$J$2:$J$201,0))-INDEX(Matches!$H$2:$H$201,MATCH($A1946&amp;"-10",Matches!$J$2:$J$201,0)),3,2))))),""))</f>
        <v/>
      </c>
      <c r="AH1946" s="13" t="str">
        <f aca="false">IF($B1946="","",SUM(X1946:AG1946))</f>
        <v/>
      </c>
      <c r="AI1946" s="12" t="str">
        <f aca="false">IF($B1946="","",COUNTIF(X1946:AG1946,5))</f>
        <v/>
      </c>
      <c r="AJ1946" s="12" t="str">
        <f aca="false">IF($B1946="","",COUNTIF(X1946:AG1946,"&gt;=2"))</f>
        <v/>
      </c>
      <c r="AK1946" s="12" t="str">
        <f aca="false">IF($B1946="","",COUNT(X1946:AG1946))</f>
        <v/>
      </c>
    </row>
    <row r="1947" customFormat="false" ht="15" hidden="false" customHeight="false" outlineLevel="0" collapsed="false">
      <c r="A1947" s="7"/>
      <c r="B1947" s="7"/>
      <c r="C1947" s="11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12" t="str">
        <f aca="false">IF(OR($B1947="",D1947="",E1947=""),"",IFERROR(IF(OR(INDEX(Matches!$I$2:$I$201,MATCH($A1947&amp;"-1",Matches!$J$2:$J$201,0))="Void",INDEX(Matches!$G$2:$G$201,MATCH($A1947&amp;"-1",Matches!$J$2:$J$201,0))="",INDEX(Matches!$H$2:$H$201,MATCH($A1947&amp;"-1",Matches!$J$2:$J$201,0))=""),"",IF(AND($C1947&lt;&gt;"",INDEX(Matches!$F$2:$F$201,MATCH($A1947&amp;"-1",Matches!$J$2:$J$201,0))&lt;&gt;"",$C1947&gt;=INDEX(Matches!$F$2:$F$201,MATCH($A1947&amp;"-1",Matches!$J$2:$J$201,0))),"",IF(AND(D1947=INDEX(Matches!$G$2:$G$201,MATCH($A1947&amp;"-1",Matches!$J$2:$J$201,0)),E1947=INDEX(Matches!$H$2:$H$201,MATCH($A1947&amp;"-1",Matches!$J$2:$J$201,0))),5,IF(SIGN(D1947-E1947)&lt;&gt;SIGN(INDEX(Matches!$G$2:$G$201,MATCH($A1947&amp;"-1",Matches!$J$2:$J$201,0))-INDEX(Matches!$H$2:$H$201,MATCH($A1947&amp;"-1",Matches!$J$2:$J$201,0))),0,IF(D1947-E1947=INDEX(Matches!$G$2:$G$201,MATCH($A1947&amp;"-1",Matches!$J$2:$J$201,0))-INDEX(Matches!$H$2:$H$201,MATCH($A1947&amp;"-1",Matches!$J$2:$J$201,0)),3,2))))),""))</f>
        <v/>
      </c>
      <c r="Y1947" s="12" t="str">
        <f aca="false">IF(OR($B1947="",F1947="",G1947=""),"",IFERROR(IF(OR(INDEX(Matches!$I$2:$I$201,MATCH($A1947&amp;"-2",Matches!$J$2:$J$201,0))="Void",INDEX(Matches!$G$2:$G$201,MATCH($A1947&amp;"-2",Matches!$J$2:$J$201,0))="",INDEX(Matches!$H$2:$H$201,MATCH($A1947&amp;"-2",Matches!$J$2:$J$201,0))=""),"",IF(AND($C1947&lt;&gt;"",INDEX(Matches!$F$2:$F$201,MATCH($A1947&amp;"-2",Matches!$J$2:$J$201,0))&lt;&gt;"",$C1947&gt;=INDEX(Matches!$F$2:$F$201,MATCH($A1947&amp;"-2",Matches!$J$2:$J$201,0))),"",IF(AND(F1947=INDEX(Matches!$G$2:$G$201,MATCH($A1947&amp;"-2",Matches!$J$2:$J$201,0)),G1947=INDEX(Matches!$H$2:$H$201,MATCH($A1947&amp;"-2",Matches!$J$2:$J$201,0))),5,IF(SIGN(F1947-G1947)&lt;&gt;SIGN(INDEX(Matches!$G$2:$G$201,MATCH($A1947&amp;"-2",Matches!$J$2:$J$201,0))-INDEX(Matches!$H$2:$H$201,MATCH($A1947&amp;"-2",Matches!$J$2:$J$201,0))),0,IF(F1947-G1947=INDEX(Matches!$G$2:$G$201,MATCH($A1947&amp;"-2",Matches!$J$2:$J$201,0))-INDEX(Matches!$H$2:$H$201,MATCH($A1947&amp;"-2",Matches!$J$2:$J$201,0)),3,2))))),""))</f>
        <v/>
      </c>
      <c r="Z1947" s="12" t="str">
        <f aca="false">IF(OR($B1947="",H1947="",I1947=""),"",IFERROR(IF(OR(INDEX(Matches!$I$2:$I$201,MATCH($A1947&amp;"-3",Matches!$J$2:$J$201,0))="Void",INDEX(Matches!$G$2:$G$201,MATCH($A1947&amp;"-3",Matches!$J$2:$J$201,0))="",INDEX(Matches!$H$2:$H$201,MATCH($A1947&amp;"-3",Matches!$J$2:$J$201,0))=""),"",IF(AND($C1947&lt;&gt;"",INDEX(Matches!$F$2:$F$201,MATCH($A1947&amp;"-3",Matches!$J$2:$J$201,0))&lt;&gt;"",$C1947&gt;=INDEX(Matches!$F$2:$F$201,MATCH($A1947&amp;"-3",Matches!$J$2:$J$201,0))),"",IF(AND(H1947=INDEX(Matches!$G$2:$G$201,MATCH($A1947&amp;"-3",Matches!$J$2:$J$201,0)),I1947=INDEX(Matches!$H$2:$H$201,MATCH($A1947&amp;"-3",Matches!$J$2:$J$201,0))),5,IF(SIGN(H1947-I1947)&lt;&gt;SIGN(INDEX(Matches!$G$2:$G$201,MATCH($A1947&amp;"-3",Matches!$J$2:$J$201,0))-INDEX(Matches!$H$2:$H$201,MATCH($A1947&amp;"-3",Matches!$J$2:$J$201,0))),0,IF(H1947-I1947=INDEX(Matches!$G$2:$G$201,MATCH($A1947&amp;"-3",Matches!$J$2:$J$201,0))-INDEX(Matches!$H$2:$H$201,MATCH($A1947&amp;"-3",Matches!$J$2:$J$201,0)),3,2))))),""))</f>
        <v/>
      </c>
      <c r="AA1947" s="12" t="str">
        <f aca="false">IF(OR($B1947="",J1947="",K1947=""),"",IFERROR(IF(OR(INDEX(Matches!$I$2:$I$201,MATCH($A1947&amp;"-4",Matches!$J$2:$J$201,0))="Void",INDEX(Matches!$G$2:$G$201,MATCH($A1947&amp;"-4",Matches!$J$2:$J$201,0))="",INDEX(Matches!$H$2:$H$201,MATCH($A1947&amp;"-4",Matches!$J$2:$J$201,0))=""),"",IF(AND($C1947&lt;&gt;"",INDEX(Matches!$F$2:$F$201,MATCH($A1947&amp;"-4",Matches!$J$2:$J$201,0))&lt;&gt;"",$C1947&gt;=INDEX(Matches!$F$2:$F$201,MATCH($A1947&amp;"-4",Matches!$J$2:$J$201,0))),"",IF(AND(J1947=INDEX(Matches!$G$2:$G$201,MATCH($A1947&amp;"-4",Matches!$J$2:$J$201,0)),K1947=INDEX(Matches!$H$2:$H$201,MATCH($A1947&amp;"-4",Matches!$J$2:$J$201,0))),5,IF(SIGN(J1947-K1947)&lt;&gt;SIGN(INDEX(Matches!$G$2:$G$201,MATCH($A1947&amp;"-4",Matches!$J$2:$J$201,0))-INDEX(Matches!$H$2:$H$201,MATCH($A1947&amp;"-4",Matches!$J$2:$J$201,0))),0,IF(J1947-K1947=INDEX(Matches!$G$2:$G$201,MATCH($A1947&amp;"-4",Matches!$J$2:$J$201,0))-INDEX(Matches!$H$2:$H$201,MATCH($A1947&amp;"-4",Matches!$J$2:$J$201,0)),3,2))))),""))</f>
        <v/>
      </c>
      <c r="AB1947" s="12" t="str">
        <f aca="false">IF(OR($B1947="",L1947="",M1947=""),"",IFERROR(IF(OR(INDEX(Matches!$I$2:$I$201,MATCH($A1947&amp;"-5",Matches!$J$2:$J$201,0))="Void",INDEX(Matches!$G$2:$G$201,MATCH($A1947&amp;"-5",Matches!$J$2:$J$201,0))="",INDEX(Matches!$H$2:$H$201,MATCH($A1947&amp;"-5",Matches!$J$2:$J$201,0))=""),"",IF(AND($C1947&lt;&gt;"",INDEX(Matches!$F$2:$F$201,MATCH($A1947&amp;"-5",Matches!$J$2:$J$201,0))&lt;&gt;"",$C1947&gt;=INDEX(Matches!$F$2:$F$201,MATCH($A1947&amp;"-5",Matches!$J$2:$J$201,0))),"",IF(AND(L1947=INDEX(Matches!$G$2:$G$201,MATCH($A1947&amp;"-5",Matches!$J$2:$J$201,0)),M1947=INDEX(Matches!$H$2:$H$201,MATCH($A1947&amp;"-5",Matches!$J$2:$J$201,0))),5,IF(SIGN(L1947-M1947)&lt;&gt;SIGN(INDEX(Matches!$G$2:$G$201,MATCH($A1947&amp;"-5",Matches!$J$2:$J$201,0))-INDEX(Matches!$H$2:$H$201,MATCH($A1947&amp;"-5",Matches!$J$2:$J$201,0))),0,IF(L1947-M1947=INDEX(Matches!$G$2:$G$201,MATCH($A1947&amp;"-5",Matches!$J$2:$J$201,0))-INDEX(Matches!$H$2:$H$201,MATCH($A1947&amp;"-5",Matches!$J$2:$J$201,0)),3,2))))),""))</f>
        <v/>
      </c>
      <c r="AC1947" s="12" t="str">
        <f aca="false">IF(OR($B1947="",N1947="",O1947=""),"",IFERROR(IF(OR(INDEX(Matches!$I$2:$I$201,MATCH($A1947&amp;"-6",Matches!$J$2:$J$201,0))="Void",INDEX(Matches!$G$2:$G$201,MATCH($A1947&amp;"-6",Matches!$J$2:$J$201,0))="",INDEX(Matches!$H$2:$H$201,MATCH($A1947&amp;"-6",Matches!$J$2:$J$201,0))=""),"",IF(AND($C1947&lt;&gt;"",INDEX(Matches!$F$2:$F$201,MATCH($A1947&amp;"-6",Matches!$J$2:$J$201,0))&lt;&gt;"",$C1947&gt;=INDEX(Matches!$F$2:$F$201,MATCH($A1947&amp;"-6",Matches!$J$2:$J$201,0))),"",IF(AND(N1947=INDEX(Matches!$G$2:$G$201,MATCH($A1947&amp;"-6",Matches!$J$2:$J$201,0)),O1947=INDEX(Matches!$H$2:$H$201,MATCH($A1947&amp;"-6",Matches!$J$2:$J$201,0))),5,IF(SIGN(N1947-O1947)&lt;&gt;SIGN(INDEX(Matches!$G$2:$G$201,MATCH($A1947&amp;"-6",Matches!$J$2:$J$201,0))-INDEX(Matches!$H$2:$H$201,MATCH($A1947&amp;"-6",Matches!$J$2:$J$201,0))),0,IF(N1947-O1947=INDEX(Matches!$G$2:$G$201,MATCH($A1947&amp;"-6",Matches!$J$2:$J$201,0))-INDEX(Matches!$H$2:$H$201,MATCH($A1947&amp;"-6",Matches!$J$2:$J$201,0)),3,2))))),""))</f>
        <v/>
      </c>
      <c r="AD1947" s="12" t="str">
        <f aca="false">IF(OR($B1947="",P1947="",Q1947=""),"",IFERROR(IF(OR(INDEX(Matches!$I$2:$I$201,MATCH($A1947&amp;"-7",Matches!$J$2:$J$201,0))="Void",INDEX(Matches!$G$2:$G$201,MATCH($A1947&amp;"-7",Matches!$J$2:$J$201,0))="",INDEX(Matches!$H$2:$H$201,MATCH($A1947&amp;"-7",Matches!$J$2:$J$201,0))=""),"",IF(AND($C1947&lt;&gt;"",INDEX(Matches!$F$2:$F$201,MATCH($A1947&amp;"-7",Matches!$J$2:$J$201,0))&lt;&gt;"",$C1947&gt;=INDEX(Matches!$F$2:$F$201,MATCH($A1947&amp;"-7",Matches!$J$2:$J$201,0))),"",IF(AND(P1947=INDEX(Matches!$G$2:$G$201,MATCH($A1947&amp;"-7",Matches!$J$2:$J$201,0)),Q1947=INDEX(Matches!$H$2:$H$201,MATCH($A1947&amp;"-7",Matches!$J$2:$J$201,0))),5,IF(SIGN(P1947-Q1947)&lt;&gt;SIGN(INDEX(Matches!$G$2:$G$201,MATCH($A1947&amp;"-7",Matches!$J$2:$J$201,0))-INDEX(Matches!$H$2:$H$201,MATCH($A1947&amp;"-7",Matches!$J$2:$J$201,0))),0,IF(P1947-Q1947=INDEX(Matches!$G$2:$G$201,MATCH($A1947&amp;"-7",Matches!$J$2:$J$201,0))-INDEX(Matches!$H$2:$H$201,MATCH($A1947&amp;"-7",Matches!$J$2:$J$201,0)),3,2))))),""))</f>
        <v/>
      </c>
      <c r="AE1947" s="12" t="str">
        <f aca="false">IF(OR($B1947="",R1947="",S1947=""),"",IFERROR(IF(OR(INDEX(Matches!$I$2:$I$201,MATCH($A1947&amp;"-8",Matches!$J$2:$J$201,0))="Void",INDEX(Matches!$G$2:$G$201,MATCH($A1947&amp;"-8",Matches!$J$2:$J$201,0))="",INDEX(Matches!$H$2:$H$201,MATCH($A1947&amp;"-8",Matches!$J$2:$J$201,0))=""),"",IF(AND($C1947&lt;&gt;"",INDEX(Matches!$F$2:$F$201,MATCH($A1947&amp;"-8",Matches!$J$2:$J$201,0))&lt;&gt;"",$C1947&gt;=INDEX(Matches!$F$2:$F$201,MATCH($A1947&amp;"-8",Matches!$J$2:$J$201,0))),"",IF(AND(R1947=INDEX(Matches!$G$2:$G$201,MATCH($A1947&amp;"-8",Matches!$J$2:$J$201,0)),S1947=INDEX(Matches!$H$2:$H$201,MATCH($A1947&amp;"-8",Matches!$J$2:$J$201,0))),5,IF(SIGN(R1947-S1947)&lt;&gt;SIGN(INDEX(Matches!$G$2:$G$201,MATCH($A1947&amp;"-8",Matches!$J$2:$J$201,0))-INDEX(Matches!$H$2:$H$201,MATCH($A1947&amp;"-8",Matches!$J$2:$J$201,0))),0,IF(R1947-S1947=INDEX(Matches!$G$2:$G$201,MATCH($A1947&amp;"-8",Matches!$J$2:$J$201,0))-INDEX(Matches!$H$2:$H$201,MATCH($A1947&amp;"-8",Matches!$J$2:$J$201,0)),3,2))))),""))</f>
        <v/>
      </c>
      <c r="AF1947" s="12" t="str">
        <f aca="false">IF(OR($B1947="",T1947="",U1947=""),"",IFERROR(IF(OR(INDEX(Matches!$I$2:$I$201,MATCH($A1947&amp;"-9",Matches!$J$2:$J$201,0))="Void",INDEX(Matches!$G$2:$G$201,MATCH($A1947&amp;"-9",Matches!$J$2:$J$201,0))="",INDEX(Matches!$H$2:$H$201,MATCH($A1947&amp;"-9",Matches!$J$2:$J$201,0))=""),"",IF(AND($C1947&lt;&gt;"",INDEX(Matches!$F$2:$F$201,MATCH($A1947&amp;"-9",Matches!$J$2:$J$201,0))&lt;&gt;"",$C1947&gt;=INDEX(Matches!$F$2:$F$201,MATCH($A1947&amp;"-9",Matches!$J$2:$J$201,0))),"",IF(AND(T1947=INDEX(Matches!$G$2:$G$201,MATCH($A1947&amp;"-9",Matches!$J$2:$J$201,0)),U1947=INDEX(Matches!$H$2:$H$201,MATCH($A1947&amp;"-9",Matches!$J$2:$J$201,0))),5,IF(SIGN(T1947-U1947)&lt;&gt;SIGN(INDEX(Matches!$G$2:$G$201,MATCH($A1947&amp;"-9",Matches!$J$2:$J$201,0))-INDEX(Matches!$H$2:$H$201,MATCH($A1947&amp;"-9",Matches!$J$2:$J$201,0))),0,IF(T1947-U1947=INDEX(Matches!$G$2:$G$201,MATCH($A1947&amp;"-9",Matches!$J$2:$J$201,0))-INDEX(Matches!$H$2:$H$201,MATCH($A1947&amp;"-9",Matches!$J$2:$J$201,0)),3,2))))),""))</f>
        <v/>
      </c>
      <c r="AG1947" s="12" t="str">
        <f aca="false">IF(OR($B1947="",V1947="",W1947=""),"",IFERROR(IF(OR(INDEX(Matches!$I$2:$I$201,MATCH($A1947&amp;"-10",Matches!$J$2:$J$201,0))="Void",INDEX(Matches!$G$2:$G$201,MATCH($A1947&amp;"-10",Matches!$J$2:$J$201,0))="",INDEX(Matches!$H$2:$H$201,MATCH($A1947&amp;"-10",Matches!$J$2:$J$201,0))=""),"",IF(AND($C1947&lt;&gt;"",INDEX(Matches!$F$2:$F$201,MATCH($A1947&amp;"-10",Matches!$J$2:$J$201,0))&lt;&gt;"",$C1947&gt;=INDEX(Matches!$F$2:$F$201,MATCH($A1947&amp;"-10",Matches!$J$2:$J$201,0))),"",IF(AND(V1947=INDEX(Matches!$G$2:$G$201,MATCH($A1947&amp;"-10",Matches!$J$2:$J$201,0)),W1947=INDEX(Matches!$H$2:$H$201,MATCH($A1947&amp;"-10",Matches!$J$2:$J$201,0))),5,IF(SIGN(V1947-W1947)&lt;&gt;SIGN(INDEX(Matches!$G$2:$G$201,MATCH($A1947&amp;"-10",Matches!$J$2:$J$201,0))-INDEX(Matches!$H$2:$H$201,MATCH($A1947&amp;"-10",Matches!$J$2:$J$201,0))),0,IF(V1947-W1947=INDEX(Matches!$G$2:$G$201,MATCH($A1947&amp;"-10",Matches!$J$2:$J$201,0))-INDEX(Matches!$H$2:$H$201,MATCH($A1947&amp;"-10",Matches!$J$2:$J$201,0)),3,2))))),""))</f>
        <v/>
      </c>
      <c r="AH1947" s="13" t="str">
        <f aca="false">IF($B1947="","",SUM(X1947:AG1947))</f>
        <v/>
      </c>
      <c r="AI1947" s="12" t="str">
        <f aca="false">IF($B1947="","",COUNTIF(X1947:AG1947,5))</f>
        <v/>
      </c>
      <c r="AJ1947" s="12" t="str">
        <f aca="false">IF($B1947="","",COUNTIF(X1947:AG1947,"&gt;=2"))</f>
        <v/>
      </c>
      <c r="AK1947" s="12" t="str">
        <f aca="false">IF($B1947="","",COUNT(X1947:AG1947))</f>
        <v/>
      </c>
    </row>
    <row r="1948" customFormat="false" ht="15" hidden="false" customHeight="false" outlineLevel="0" collapsed="false">
      <c r="A1948" s="7"/>
      <c r="B1948" s="7"/>
      <c r="C1948" s="11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12" t="str">
        <f aca="false">IF(OR($B1948="",D1948="",E1948=""),"",IFERROR(IF(OR(INDEX(Matches!$I$2:$I$201,MATCH($A1948&amp;"-1",Matches!$J$2:$J$201,0))="Void",INDEX(Matches!$G$2:$G$201,MATCH($A1948&amp;"-1",Matches!$J$2:$J$201,0))="",INDEX(Matches!$H$2:$H$201,MATCH($A1948&amp;"-1",Matches!$J$2:$J$201,0))=""),"",IF(AND($C1948&lt;&gt;"",INDEX(Matches!$F$2:$F$201,MATCH($A1948&amp;"-1",Matches!$J$2:$J$201,0))&lt;&gt;"",$C1948&gt;=INDEX(Matches!$F$2:$F$201,MATCH($A1948&amp;"-1",Matches!$J$2:$J$201,0))),"",IF(AND(D1948=INDEX(Matches!$G$2:$G$201,MATCH($A1948&amp;"-1",Matches!$J$2:$J$201,0)),E1948=INDEX(Matches!$H$2:$H$201,MATCH($A1948&amp;"-1",Matches!$J$2:$J$201,0))),5,IF(SIGN(D1948-E1948)&lt;&gt;SIGN(INDEX(Matches!$G$2:$G$201,MATCH($A1948&amp;"-1",Matches!$J$2:$J$201,0))-INDEX(Matches!$H$2:$H$201,MATCH($A1948&amp;"-1",Matches!$J$2:$J$201,0))),0,IF(D1948-E1948=INDEX(Matches!$G$2:$G$201,MATCH($A1948&amp;"-1",Matches!$J$2:$J$201,0))-INDEX(Matches!$H$2:$H$201,MATCH($A1948&amp;"-1",Matches!$J$2:$J$201,0)),3,2))))),""))</f>
        <v/>
      </c>
      <c r="Y1948" s="12" t="str">
        <f aca="false">IF(OR($B1948="",F1948="",G1948=""),"",IFERROR(IF(OR(INDEX(Matches!$I$2:$I$201,MATCH($A1948&amp;"-2",Matches!$J$2:$J$201,0))="Void",INDEX(Matches!$G$2:$G$201,MATCH($A1948&amp;"-2",Matches!$J$2:$J$201,0))="",INDEX(Matches!$H$2:$H$201,MATCH($A1948&amp;"-2",Matches!$J$2:$J$201,0))=""),"",IF(AND($C1948&lt;&gt;"",INDEX(Matches!$F$2:$F$201,MATCH($A1948&amp;"-2",Matches!$J$2:$J$201,0))&lt;&gt;"",$C1948&gt;=INDEX(Matches!$F$2:$F$201,MATCH($A1948&amp;"-2",Matches!$J$2:$J$201,0))),"",IF(AND(F1948=INDEX(Matches!$G$2:$G$201,MATCH($A1948&amp;"-2",Matches!$J$2:$J$201,0)),G1948=INDEX(Matches!$H$2:$H$201,MATCH($A1948&amp;"-2",Matches!$J$2:$J$201,0))),5,IF(SIGN(F1948-G1948)&lt;&gt;SIGN(INDEX(Matches!$G$2:$G$201,MATCH($A1948&amp;"-2",Matches!$J$2:$J$201,0))-INDEX(Matches!$H$2:$H$201,MATCH($A1948&amp;"-2",Matches!$J$2:$J$201,0))),0,IF(F1948-G1948=INDEX(Matches!$G$2:$G$201,MATCH($A1948&amp;"-2",Matches!$J$2:$J$201,0))-INDEX(Matches!$H$2:$H$201,MATCH($A1948&amp;"-2",Matches!$J$2:$J$201,0)),3,2))))),""))</f>
        <v/>
      </c>
      <c r="Z1948" s="12" t="str">
        <f aca="false">IF(OR($B1948="",H1948="",I1948=""),"",IFERROR(IF(OR(INDEX(Matches!$I$2:$I$201,MATCH($A1948&amp;"-3",Matches!$J$2:$J$201,0))="Void",INDEX(Matches!$G$2:$G$201,MATCH($A1948&amp;"-3",Matches!$J$2:$J$201,0))="",INDEX(Matches!$H$2:$H$201,MATCH($A1948&amp;"-3",Matches!$J$2:$J$201,0))=""),"",IF(AND($C1948&lt;&gt;"",INDEX(Matches!$F$2:$F$201,MATCH($A1948&amp;"-3",Matches!$J$2:$J$201,0))&lt;&gt;"",$C1948&gt;=INDEX(Matches!$F$2:$F$201,MATCH($A1948&amp;"-3",Matches!$J$2:$J$201,0))),"",IF(AND(H1948=INDEX(Matches!$G$2:$G$201,MATCH($A1948&amp;"-3",Matches!$J$2:$J$201,0)),I1948=INDEX(Matches!$H$2:$H$201,MATCH($A1948&amp;"-3",Matches!$J$2:$J$201,0))),5,IF(SIGN(H1948-I1948)&lt;&gt;SIGN(INDEX(Matches!$G$2:$G$201,MATCH($A1948&amp;"-3",Matches!$J$2:$J$201,0))-INDEX(Matches!$H$2:$H$201,MATCH($A1948&amp;"-3",Matches!$J$2:$J$201,0))),0,IF(H1948-I1948=INDEX(Matches!$G$2:$G$201,MATCH($A1948&amp;"-3",Matches!$J$2:$J$201,0))-INDEX(Matches!$H$2:$H$201,MATCH($A1948&amp;"-3",Matches!$J$2:$J$201,0)),3,2))))),""))</f>
        <v/>
      </c>
      <c r="AA1948" s="12" t="str">
        <f aca="false">IF(OR($B1948="",J1948="",K1948=""),"",IFERROR(IF(OR(INDEX(Matches!$I$2:$I$201,MATCH($A1948&amp;"-4",Matches!$J$2:$J$201,0))="Void",INDEX(Matches!$G$2:$G$201,MATCH($A1948&amp;"-4",Matches!$J$2:$J$201,0))="",INDEX(Matches!$H$2:$H$201,MATCH($A1948&amp;"-4",Matches!$J$2:$J$201,0))=""),"",IF(AND($C1948&lt;&gt;"",INDEX(Matches!$F$2:$F$201,MATCH($A1948&amp;"-4",Matches!$J$2:$J$201,0))&lt;&gt;"",$C1948&gt;=INDEX(Matches!$F$2:$F$201,MATCH($A1948&amp;"-4",Matches!$J$2:$J$201,0))),"",IF(AND(J1948=INDEX(Matches!$G$2:$G$201,MATCH($A1948&amp;"-4",Matches!$J$2:$J$201,0)),K1948=INDEX(Matches!$H$2:$H$201,MATCH($A1948&amp;"-4",Matches!$J$2:$J$201,0))),5,IF(SIGN(J1948-K1948)&lt;&gt;SIGN(INDEX(Matches!$G$2:$G$201,MATCH($A1948&amp;"-4",Matches!$J$2:$J$201,0))-INDEX(Matches!$H$2:$H$201,MATCH($A1948&amp;"-4",Matches!$J$2:$J$201,0))),0,IF(J1948-K1948=INDEX(Matches!$G$2:$G$201,MATCH($A1948&amp;"-4",Matches!$J$2:$J$201,0))-INDEX(Matches!$H$2:$H$201,MATCH($A1948&amp;"-4",Matches!$J$2:$J$201,0)),3,2))))),""))</f>
        <v/>
      </c>
      <c r="AB1948" s="12" t="str">
        <f aca="false">IF(OR($B1948="",L1948="",M1948=""),"",IFERROR(IF(OR(INDEX(Matches!$I$2:$I$201,MATCH($A1948&amp;"-5",Matches!$J$2:$J$201,0))="Void",INDEX(Matches!$G$2:$G$201,MATCH($A1948&amp;"-5",Matches!$J$2:$J$201,0))="",INDEX(Matches!$H$2:$H$201,MATCH($A1948&amp;"-5",Matches!$J$2:$J$201,0))=""),"",IF(AND($C1948&lt;&gt;"",INDEX(Matches!$F$2:$F$201,MATCH($A1948&amp;"-5",Matches!$J$2:$J$201,0))&lt;&gt;"",$C1948&gt;=INDEX(Matches!$F$2:$F$201,MATCH($A1948&amp;"-5",Matches!$J$2:$J$201,0))),"",IF(AND(L1948=INDEX(Matches!$G$2:$G$201,MATCH($A1948&amp;"-5",Matches!$J$2:$J$201,0)),M1948=INDEX(Matches!$H$2:$H$201,MATCH($A1948&amp;"-5",Matches!$J$2:$J$201,0))),5,IF(SIGN(L1948-M1948)&lt;&gt;SIGN(INDEX(Matches!$G$2:$G$201,MATCH($A1948&amp;"-5",Matches!$J$2:$J$201,0))-INDEX(Matches!$H$2:$H$201,MATCH($A1948&amp;"-5",Matches!$J$2:$J$201,0))),0,IF(L1948-M1948=INDEX(Matches!$G$2:$G$201,MATCH($A1948&amp;"-5",Matches!$J$2:$J$201,0))-INDEX(Matches!$H$2:$H$201,MATCH($A1948&amp;"-5",Matches!$J$2:$J$201,0)),3,2))))),""))</f>
        <v/>
      </c>
      <c r="AC1948" s="12" t="str">
        <f aca="false">IF(OR($B1948="",N1948="",O1948=""),"",IFERROR(IF(OR(INDEX(Matches!$I$2:$I$201,MATCH($A1948&amp;"-6",Matches!$J$2:$J$201,0))="Void",INDEX(Matches!$G$2:$G$201,MATCH($A1948&amp;"-6",Matches!$J$2:$J$201,0))="",INDEX(Matches!$H$2:$H$201,MATCH($A1948&amp;"-6",Matches!$J$2:$J$201,0))=""),"",IF(AND($C1948&lt;&gt;"",INDEX(Matches!$F$2:$F$201,MATCH($A1948&amp;"-6",Matches!$J$2:$J$201,0))&lt;&gt;"",$C1948&gt;=INDEX(Matches!$F$2:$F$201,MATCH($A1948&amp;"-6",Matches!$J$2:$J$201,0))),"",IF(AND(N1948=INDEX(Matches!$G$2:$G$201,MATCH($A1948&amp;"-6",Matches!$J$2:$J$201,0)),O1948=INDEX(Matches!$H$2:$H$201,MATCH($A1948&amp;"-6",Matches!$J$2:$J$201,0))),5,IF(SIGN(N1948-O1948)&lt;&gt;SIGN(INDEX(Matches!$G$2:$G$201,MATCH($A1948&amp;"-6",Matches!$J$2:$J$201,0))-INDEX(Matches!$H$2:$H$201,MATCH($A1948&amp;"-6",Matches!$J$2:$J$201,0))),0,IF(N1948-O1948=INDEX(Matches!$G$2:$G$201,MATCH($A1948&amp;"-6",Matches!$J$2:$J$201,0))-INDEX(Matches!$H$2:$H$201,MATCH($A1948&amp;"-6",Matches!$J$2:$J$201,0)),3,2))))),""))</f>
        <v/>
      </c>
      <c r="AD1948" s="12" t="str">
        <f aca="false">IF(OR($B1948="",P1948="",Q1948=""),"",IFERROR(IF(OR(INDEX(Matches!$I$2:$I$201,MATCH($A1948&amp;"-7",Matches!$J$2:$J$201,0))="Void",INDEX(Matches!$G$2:$G$201,MATCH($A1948&amp;"-7",Matches!$J$2:$J$201,0))="",INDEX(Matches!$H$2:$H$201,MATCH($A1948&amp;"-7",Matches!$J$2:$J$201,0))=""),"",IF(AND($C1948&lt;&gt;"",INDEX(Matches!$F$2:$F$201,MATCH($A1948&amp;"-7",Matches!$J$2:$J$201,0))&lt;&gt;"",$C1948&gt;=INDEX(Matches!$F$2:$F$201,MATCH($A1948&amp;"-7",Matches!$J$2:$J$201,0))),"",IF(AND(P1948=INDEX(Matches!$G$2:$G$201,MATCH($A1948&amp;"-7",Matches!$J$2:$J$201,0)),Q1948=INDEX(Matches!$H$2:$H$201,MATCH($A1948&amp;"-7",Matches!$J$2:$J$201,0))),5,IF(SIGN(P1948-Q1948)&lt;&gt;SIGN(INDEX(Matches!$G$2:$G$201,MATCH($A1948&amp;"-7",Matches!$J$2:$J$201,0))-INDEX(Matches!$H$2:$H$201,MATCH($A1948&amp;"-7",Matches!$J$2:$J$201,0))),0,IF(P1948-Q1948=INDEX(Matches!$G$2:$G$201,MATCH($A1948&amp;"-7",Matches!$J$2:$J$201,0))-INDEX(Matches!$H$2:$H$201,MATCH($A1948&amp;"-7",Matches!$J$2:$J$201,0)),3,2))))),""))</f>
        <v/>
      </c>
      <c r="AE1948" s="12" t="str">
        <f aca="false">IF(OR($B1948="",R1948="",S1948=""),"",IFERROR(IF(OR(INDEX(Matches!$I$2:$I$201,MATCH($A1948&amp;"-8",Matches!$J$2:$J$201,0))="Void",INDEX(Matches!$G$2:$G$201,MATCH($A1948&amp;"-8",Matches!$J$2:$J$201,0))="",INDEX(Matches!$H$2:$H$201,MATCH($A1948&amp;"-8",Matches!$J$2:$J$201,0))=""),"",IF(AND($C1948&lt;&gt;"",INDEX(Matches!$F$2:$F$201,MATCH($A1948&amp;"-8",Matches!$J$2:$J$201,0))&lt;&gt;"",$C1948&gt;=INDEX(Matches!$F$2:$F$201,MATCH($A1948&amp;"-8",Matches!$J$2:$J$201,0))),"",IF(AND(R1948=INDEX(Matches!$G$2:$G$201,MATCH($A1948&amp;"-8",Matches!$J$2:$J$201,0)),S1948=INDEX(Matches!$H$2:$H$201,MATCH($A1948&amp;"-8",Matches!$J$2:$J$201,0))),5,IF(SIGN(R1948-S1948)&lt;&gt;SIGN(INDEX(Matches!$G$2:$G$201,MATCH($A1948&amp;"-8",Matches!$J$2:$J$201,0))-INDEX(Matches!$H$2:$H$201,MATCH($A1948&amp;"-8",Matches!$J$2:$J$201,0))),0,IF(R1948-S1948=INDEX(Matches!$G$2:$G$201,MATCH($A1948&amp;"-8",Matches!$J$2:$J$201,0))-INDEX(Matches!$H$2:$H$201,MATCH($A1948&amp;"-8",Matches!$J$2:$J$201,0)),3,2))))),""))</f>
        <v/>
      </c>
      <c r="AF1948" s="12" t="str">
        <f aca="false">IF(OR($B1948="",T1948="",U1948=""),"",IFERROR(IF(OR(INDEX(Matches!$I$2:$I$201,MATCH($A1948&amp;"-9",Matches!$J$2:$J$201,0))="Void",INDEX(Matches!$G$2:$G$201,MATCH($A1948&amp;"-9",Matches!$J$2:$J$201,0))="",INDEX(Matches!$H$2:$H$201,MATCH($A1948&amp;"-9",Matches!$J$2:$J$201,0))=""),"",IF(AND($C1948&lt;&gt;"",INDEX(Matches!$F$2:$F$201,MATCH($A1948&amp;"-9",Matches!$J$2:$J$201,0))&lt;&gt;"",$C1948&gt;=INDEX(Matches!$F$2:$F$201,MATCH($A1948&amp;"-9",Matches!$J$2:$J$201,0))),"",IF(AND(T1948=INDEX(Matches!$G$2:$G$201,MATCH($A1948&amp;"-9",Matches!$J$2:$J$201,0)),U1948=INDEX(Matches!$H$2:$H$201,MATCH($A1948&amp;"-9",Matches!$J$2:$J$201,0))),5,IF(SIGN(T1948-U1948)&lt;&gt;SIGN(INDEX(Matches!$G$2:$G$201,MATCH($A1948&amp;"-9",Matches!$J$2:$J$201,0))-INDEX(Matches!$H$2:$H$201,MATCH($A1948&amp;"-9",Matches!$J$2:$J$201,0))),0,IF(T1948-U1948=INDEX(Matches!$G$2:$G$201,MATCH($A1948&amp;"-9",Matches!$J$2:$J$201,0))-INDEX(Matches!$H$2:$H$201,MATCH($A1948&amp;"-9",Matches!$J$2:$J$201,0)),3,2))))),""))</f>
        <v/>
      </c>
      <c r="AG1948" s="12" t="str">
        <f aca="false">IF(OR($B1948="",V1948="",W1948=""),"",IFERROR(IF(OR(INDEX(Matches!$I$2:$I$201,MATCH($A1948&amp;"-10",Matches!$J$2:$J$201,0))="Void",INDEX(Matches!$G$2:$G$201,MATCH($A1948&amp;"-10",Matches!$J$2:$J$201,0))="",INDEX(Matches!$H$2:$H$201,MATCH($A1948&amp;"-10",Matches!$J$2:$J$201,0))=""),"",IF(AND($C1948&lt;&gt;"",INDEX(Matches!$F$2:$F$201,MATCH($A1948&amp;"-10",Matches!$J$2:$J$201,0))&lt;&gt;"",$C1948&gt;=INDEX(Matches!$F$2:$F$201,MATCH($A1948&amp;"-10",Matches!$J$2:$J$201,0))),"",IF(AND(V1948=INDEX(Matches!$G$2:$G$201,MATCH($A1948&amp;"-10",Matches!$J$2:$J$201,0)),W1948=INDEX(Matches!$H$2:$H$201,MATCH($A1948&amp;"-10",Matches!$J$2:$J$201,0))),5,IF(SIGN(V1948-W1948)&lt;&gt;SIGN(INDEX(Matches!$G$2:$G$201,MATCH($A1948&amp;"-10",Matches!$J$2:$J$201,0))-INDEX(Matches!$H$2:$H$201,MATCH($A1948&amp;"-10",Matches!$J$2:$J$201,0))),0,IF(V1948-W1948=INDEX(Matches!$G$2:$G$201,MATCH($A1948&amp;"-10",Matches!$J$2:$J$201,0))-INDEX(Matches!$H$2:$H$201,MATCH($A1948&amp;"-10",Matches!$J$2:$J$201,0)),3,2))))),""))</f>
        <v/>
      </c>
      <c r="AH1948" s="13" t="str">
        <f aca="false">IF($B1948="","",SUM(X1948:AG1948))</f>
        <v/>
      </c>
      <c r="AI1948" s="12" t="str">
        <f aca="false">IF($B1948="","",COUNTIF(X1948:AG1948,5))</f>
        <v/>
      </c>
      <c r="AJ1948" s="12" t="str">
        <f aca="false">IF($B1948="","",COUNTIF(X1948:AG1948,"&gt;=2"))</f>
        <v/>
      </c>
      <c r="AK1948" s="12" t="str">
        <f aca="false">IF($B1948="","",COUNT(X1948:AG1948))</f>
        <v/>
      </c>
    </row>
    <row r="1949" customFormat="false" ht="15" hidden="false" customHeight="false" outlineLevel="0" collapsed="false">
      <c r="A1949" s="7"/>
      <c r="B1949" s="7"/>
      <c r="C1949" s="11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12" t="str">
        <f aca="false">IF(OR($B1949="",D1949="",E1949=""),"",IFERROR(IF(OR(INDEX(Matches!$I$2:$I$201,MATCH($A1949&amp;"-1",Matches!$J$2:$J$201,0))="Void",INDEX(Matches!$G$2:$G$201,MATCH($A1949&amp;"-1",Matches!$J$2:$J$201,0))="",INDEX(Matches!$H$2:$H$201,MATCH($A1949&amp;"-1",Matches!$J$2:$J$201,0))=""),"",IF(AND($C1949&lt;&gt;"",INDEX(Matches!$F$2:$F$201,MATCH($A1949&amp;"-1",Matches!$J$2:$J$201,0))&lt;&gt;"",$C1949&gt;=INDEX(Matches!$F$2:$F$201,MATCH($A1949&amp;"-1",Matches!$J$2:$J$201,0))),"",IF(AND(D1949=INDEX(Matches!$G$2:$G$201,MATCH($A1949&amp;"-1",Matches!$J$2:$J$201,0)),E1949=INDEX(Matches!$H$2:$H$201,MATCH($A1949&amp;"-1",Matches!$J$2:$J$201,0))),5,IF(SIGN(D1949-E1949)&lt;&gt;SIGN(INDEX(Matches!$G$2:$G$201,MATCH($A1949&amp;"-1",Matches!$J$2:$J$201,0))-INDEX(Matches!$H$2:$H$201,MATCH($A1949&amp;"-1",Matches!$J$2:$J$201,0))),0,IF(D1949-E1949=INDEX(Matches!$G$2:$G$201,MATCH($A1949&amp;"-1",Matches!$J$2:$J$201,0))-INDEX(Matches!$H$2:$H$201,MATCH($A1949&amp;"-1",Matches!$J$2:$J$201,0)),3,2))))),""))</f>
        <v/>
      </c>
      <c r="Y1949" s="12" t="str">
        <f aca="false">IF(OR($B1949="",F1949="",G1949=""),"",IFERROR(IF(OR(INDEX(Matches!$I$2:$I$201,MATCH($A1949&amp;"-2",Matches!$J$2:$J$201,0))="Void",INDEX(Matches!$G$2:$G$201,MATCH($A1949&amp;"-2",Matches!$J$2:$J$201,0))="",INDEX(Matches!$H$2:$H$201,MATCH($A1949&amp;"-2",Matches!$J$2:$J$201,0))=""),"",IF(AND($C1949&lt;&gt;"",INDEX(Matches!$F$2:$F$201,MATCH($A1949&amp;"-2",Matches!$J$2:$J$201,0))&lt;&gt;"",$C1949&gt;=INDEX(Matches!$F$2:$F$201,MATCH($A1949&amp;"-2",Matches!$J$2:$J$201,0))),"",IF(AND(F1949=INDEX(Matches!$G$2:$G$201,MATCH($A1949&amp;"-2",Matches!$J$2:$J$201,0)),G1949=INDEX(Matches!$H$2:$H$201,MATCH($A1949&amp;"-2",Matches!$J$2:$J$201,0))),5,IF(SIGN(F1949-G1949)&lt;&gt;SIGN(INDEX(Matches!$G$2:$G$201,MATCH($A1949&amp;"-2",Matches!$J$2:$J$201,0))-INDEX(Matches!$H$2:$H$201,MATCH($A1949&amp;"-2",Matches!$J$2:$J$201,0))),0,IF(F1949-G1949=INDEX(Matches!$G$2:$G$201,MATCH($A1949&amp;"-2",Matches!$J$2:$J$201,0))-INDEX(Matches!$H$2:$H$201,MATCH($A1949&amp;"-2",Matches!$J$2:$J$201,0)),3,2))))),""))</f>
        <v/>
      </c>
      <c r="Z1949" s="12" t="str">
        <f aca="false">IF(OR($B1949="",H1949="",I1949=""),"",IFERROR(IF(OR(INDEX(Matches!$I$2:$I$201,MATCH($A1949&amp;"-3",Matches!$J$2:$J$201,0))="Void",INDEX(Matches!$G$2:$G$201,MATCH($A1949&amp;"-3",Matches!$J$2:$J$201,0))="",INDEX(Matches!$H$2:$H$201,MATCH($A1949&amp;"-3",Matches!$J$2:$J$201,0))=""),"",IF(AND($C1949&lt;&gt;"",INDEX(Matches!$F$2:$F$201,MATCH($A1949&amp;"-3",Matches!$J$2:$J$201,0))&lt;&gt;"",$C1949&gt;=INDEX(Matches!$F$2:$F$201,MATCH($A1949&amp;"-3",Matches!$J$2:$J$201,0))),"",IF(AND(H1949=INDEX(Matches!$G$2:$G$201,MATCH($A1949&amp;"-3",Matches!$J$2:$J$201,0)),I1949=INDEX(Matches!$H$2:$H$201,MATCH($A1949&amp;"-3",Matches!$J$2:$J$201,0))),5,IF(SIGN(H1949-I1949)&lt;&gt;SIGN(INDEX(Matches!$G$2:$G$201,MATCH($A1949&amp;"-3",Matches!$J$2:$J$201,0))-INDEX(Matches!$H$2:$H$201,MATCH($A1949&amp;"-3",Matches!$J$2:$J$201,0))),0,IF(H1949-I1949=INDEX(Matches!$G$2:$G$201,MATCH($A1949&amp;"-3",Matches!$J$2:$J$201,0))-INDEX(Matches!$H$2:$H$201,MATCH($A1949&amp;"-3",Matches!$J$2:$J$201,0)),3,2))))),""))</f>
        <v/>
      </c>
      <c r="AA1949" s="12" t="str">
        <f aca="false">IF(OR($B1949="",J1949="",K1949=""),"",IFERROR(IF(OR(INDEX(Matches!$I$2:$I$201,MATCH($A1949&amp;"-4",Matches!$J$2:$J$201,0))="Void",INDEX(Matches!$G$2:$G$201,MATCH($A1949&amp;"-4",Matches!$J$2:$J$201,0))="",INDEX(Matches!$H$2:$H$201,MATCH($A1949&amp;"-4",Matches!$J$2:$J$201,0))=""),"",IF(AND($C1949&lt;&gt;"",INDEX(Matches!$F$2:$F$201,MATCH($A1949&amp;"-4",Matches!$J$2:$J$201,0))&lt;&gt;"",$C1949&gt;=INDEX(Matches!$F$2:$F$201,MATCH($A1949&amp;"-4",Matches!$J$2:$J$201,0))),"",IF(AND(J1949=INDEX(Matches!$G$2:$G$201,MATCH($A1949&amp;"-4",Matches!$J$2:$J$201,0)),K1949=INDEX(Matches!$H$2:$H$201,MATCH($A1949&amp;"-4",Matches!$J$2:$J$201,0))),5,IF(SIGN(J1949-K1949)&lt;&gt;SIGN(INDEX(Matches!$G$2:$G$201,MATCH($A1949&amp;"-4",Matches!$J$2:$J$201,0))-INDEX(Matches!$H$2:$H$201,MATCH($A1949&amp;"-4",Matches!$J$2:$J$201,0))),0,IF(J1949-K1949=INDEX(Matches!$G$2:$G$201,MATCH($A1949&amp;"-4",Matches!$J$2:$J$201,0))-INDEX(Matches!$H$2:$H$201,MATCH($A1949&amp;"-4",Matches!$J$2:$J$201,0)),3,2))))),""))</f>
        <v/>
      </c>
      <c r="AB1949" s="12" t="str">
        <f aca="false">IF(OR($B1949="",L1949="",M1949=""),"",IFERROR(IF(OR(INDEX(Matches!$I$2:$I$201,MATCH($A1949&amp;"-5",Matches!$J$2:$J$201,0))="Void",INDEX(Matches!$G$2:$G$201,MATCH($A1949&amp;"-5",Matches!$J$2:$J$201,0))="",INDEX(Matches!$H$2:$H$201,MATCH($A1949&amp;"-5",Matches!$J$2:$J$201,0))=""),"",IF(AND($C1949&lt;&gt;"",INDEX(Matches!$F$2:$F$201,MATCH($A1949&amp;"-5",Matches!$J$2:$J$201,0))&lt;&gt;"",$C1949&gt;=INDEX(Matches!$F$2:$F$201,MATCH($A1949&amp;"-5",Matches!$J$2:$J$201,0))),"",IF(AND(L1949=INDEX(Matches!$G$2:$G$201,MATCH($A1949&amp;"-5",Matches!$J$2:$J$201,0)),M1949=INDEX(Matches!$H$2:$H$201,MATCH($A1949&amp;"-5",Matches!$J$2:$J$201,0))),5,IF(SIGN(L1949-M1949)&lt;&gt;SIGN(INDEX(Matches!$G$2:$G$201,MATCH($A1949&amp;"-5",Matches!$J$2:$J$201,0))-INDEX(Matches!$H$2:$H$201,MATCH($A1949&amp;"-5",Matches!$J$2:$J$201,0))),0,IF(L1949-M1949=INDEX(Matches!$G$2:$G$201,MATCH($A1949&amp;"-5",Matches!$J$2:$J$201,0))-INDEX(Matches!$H$2:$H$201,MATCH($A1949&amp;"-5",Matches!$J$2:$J$201,0)),3,2))))),""))</f>
        <v/>
      </c>
      <c r="AC1949" s="12" t="str">
        <f aca="false">IF(OR($B1949="",N1949="",O1949=""),"",IFERROR(IF(OR(INDEX(Matches!$I$2:$I$201,MATCH($A1949&amp;"-6",Matches!$J$2:$J$201,0))="Void",INDEX(Matches!$G$2:$G$201,MATCH($A1949&amp;"-6",Matches!$J$2:$J$201,0))="",INDEX(Matches!$H$2:$H$201,MATCH($A1949&amp;"-6",Matches!$J$2:$J$201,0))=""),"",IF(AND($C1949&lt;&gt;"",INDEX(Matches!$F$2:$F$201,MATCH($A1949&amp;"-6",Matches!$J$2:$J$201,0))&lt;&gt;"",$C1949&gt;=INDEX(Matches!$F$2:$F$201,MATCH($A1949&amp;"-6",Matches!$J$2:$J$201,0))),"",IF(AND(N1949=INDEX(Matches!$G$2:$G$201,MATCH($A1949&amp;"-6",Matches!$J$2:$J$201,0)),O1949=INDEX(Matches!$H$2:$H$201,MATCH($A1949&amp;"-6",Matches!$J$2:$J$201,0))),5,IF(SIGN(N1949-O1949)&lt;&gt;SIGN(INDEX(Matches!$G$2:$G$201,MATCH($A1949&amp;"-6",Matches!$J$2:$J$201,0))-INDEX(Matches!$H$2:$H$201,MATCH($A1949&amp;"-6",Matches!$J$2:$J$201,0))),0,IF(N1949-O1949=INDEX(Matches!$G$2:$G$201,MATCH($A1949&amp;"-6",Matches!$J$2:$J$201,0))-INDEX(Matches!$H$2:$H$201,MATCH($A1949&amp;"-6",Matches!$J$2:$J$201,0)),3,2))))),""))</f>
        <v/>
      </c>
      <c r="AD1949" s="12" t="str">
        <f aca="false">IF(OR($B1949="",P1949="",Q1949=""),"",IFERROR(IF(OR(INDEX(Matches!$I$2:$I$201,MATCH($A1949&amp;"-7",Matches!$J$2:$J$201,0))="Void",INDEX(Matches!$G$2:$G$201,MATCH($A1949&amp;"-7",Matches!$J$2:$J$201,0))="",INDEX(Matches!$H$2:$H$201,MATCH($A1949&amp;"-7",Matches!$J$2:$J$201,0))=""),"",IF(AND($C1949&lt;&gt;"",INDEX(Matches!$F$2:$F$201,MATCH($A1949&amp;"-7",Matches!$J$2:$J$201,0))&lt;&gt;"",$C1949&gt;=INDEX(Matches!$F$2:$F$201,MATCH($A1949&amp;"-7",Matches!$J$2:$J$201,0))),"",IF(AND(P1949=INDEX(Matches!$G$2:$G$201,MATCH($A1949&amp;"-7",Matches!$J$2:$J$201,0)),Q1949=INDEX(Matches!$H$2:$H$201,MATCH($A1949&amp;"-7",Matches!$J$2:$J$201,0))),5,IF(SIGN(P1949-Q1949)&lt;&gt;SIGN(INDEX(Matches!$G$2:$G$201,MATCH($A1949&amp;"-7",Matches!$J$2:$J$201,0))-INDEX(Matches!$H$2:$H$201,MATCH($A1949&amp;"-7",Matches!$J$2:$J$201,0))),0,IF(P1949-Q1949=INDEX(Matches!$G$2:$G$201,MATCH($A1949&amp;"-7",Matches!$J$2:$J$201,0))-INDEX(Matches!$H$2:$H$201,MATCH($A1949&amp;"-7",Matches!$J$2:$J$201,0)),3,2))))),""))</f>
        <v/>
      </c>
      <c r="AE1949" s="12" t="str">
        <f aca="false">IF(OR($B1949="",R1949="",S1949=""),"",IFERROR(IF(OR(INDEX(Matches!$I$2:$I$201,MATCH($A1949&amp;"-8",Matches!$J$2:$J$201,0))="Void",INDEX(Matches!$G$2:$G$201,MATCH($A1949&amp;"-8",Matches!$J$2:$J$201,0))="",INDEX(Matches!$H$2:$H$201,MATCH($A1949&amp;"-8",Matches!$J$2:$J$201,0))=""),"",IF(AND($C1949&lt;&gt;"",INDEX(Matches!$F$2:$F$201,MATCH($A1949&amp;"-8",Matches!$J$2:$J$201,0))&lt;&gt;"",$C1949&gt;=INDEX(Matches!$F$2:$F$201,MATCH($A1949&amp;"-8",Matches!$J$2:$J$201,0))),"",IF(AND(R1949=INDEX(Matches!$G$2:$G$201,MATCH($A1949&amp;"-8",Matches!$J$2:$J$201,0)),S1949=INDEX(Matches!$H$2:$H$201,MATCH($A1949&amp;"-8",Matches!$J$2:$J$201,0))),5,IF(SIGN(R1949-S1949)&lt;&gt;SIGN(INDEX(Matches!$G$2:$G$201,MATCH($A1949&amp;"-8",Matches!$J$2:$J$201,0))-INDEX(Matches!$H$2:$H$201,MATCH($A1949&amp;"-8",Matches!$J$2:$J$201,0))),0,IF(R1949-S1949=INDEX(Matches!$G$2:$G$201,MATCH($A1949&amp;"-8",Matches!$J$2:$J$201,0))-INDEX(Matches!$H$2:$H$201,MATCH($A1949&amp;"-8",Matches!$J$2:$J$201,0)),3,2))))),""))</f>
        <v/>
      </c>
      <c r="AF1949" s="12" t="str">
        <f aca="false">IF(OR($B1949="",T1949="",U1949=""),"",IFERROR(IF(OR(INDEX(Matches!$I$2:$I$201,MATCH($A1949&amp;"-9",Matches!$J$2:$J$201,0))="Void",INDEX(Matches!$G$2:$G$201,MATCH($A1949&amp;"-9",Matches!$J$2:$J$201,0))="",INDEX(Matches!$H$2:$H$201,MATCH($A1949&amp;"-9",Matches!$J$2:$J$201,0))=""),"",IF(AND($C1949&lt;&gt;"",INDEX(Matches!$F$2:$F$201,MATCH($A1949&amp;"-9",Matches!$J$2:$J$201,0))&lt;&gt;"",$C1949&gt;=INDEX(Matches!$F$2:$F$201,MATCH($A1949&amp;"-9",Matches!$J$2:$J$201,0))),"",IF(AND(T1949=INDEX(Matches!$G$2:$G$201,MATCH($A1949&amp;"-9",Matches!$J$2:$J$201,0)),U1949=INDEX(Matches!$H$2:$H$201,MATCH($A1949&amp;"-9",Matches!$J$2:$J$201,0))),5,IF(SIGN(T1949-U1949)&lt;&gt;SIGN(INDEX(Matches!$G$2:$G$201,MATCH($A1949&amp;"-9",Matches!$J$2:$J$201,0))-INDEX(Matches!$H$2:$H$201,MATCH($A1949&amp;"-9",Matches!$J$2:$J$201,0))),0,IF(T1949-U1949=INDEX(Matches!$G$2:$G$201,MATCH($A1949&amp;"-9",Matches!$J$2:$J$201,0))-INDEX(Matches!$H$2:$H$201,MATCH($A1949&amp;"-9",Matches!$J$2:$J$201,0)),3,2))))),""))</f>
        <v/>
      </c>
      <c r="AG1949" s="12" t="str">
        <f aca="false">IF(OR($B1949="",V1949="",W1949=""),"",IFERROR(IF(OR(INDEX(Matches!$I$2:$I$201,MATCH($A1949&amp;"-10",Matches!$J$2:$J$201,0))="Void",INDEX(Matches!$G$2:$G$201,MATCH($A1949&amp;"-10",Matches!$J$2:$J$201,0))="",INDEX(Matches!$H$2:$H$201,MATCH($A1949&amp;"-10",Matches!$J$2:$J$201,0))=""),"",IF(AND($C1949&lt;&gt;"",INDEX(Matches!$F$2:$F$201,MATCH($A1949&amp;"-10",Matches!$J$2:$J$201,0))&lt;&gt;"",$C1949&gt;=INDEX(Matches!$F$2:$F$201,MATCH($A1949&amp;"-10",Matches!$J$2:$J$201,0))),"",IF(AND(V1949=INDEX(Matches!$G$2:$G$201,MATCH($A1949&amp;"-10",Matches!$J$2:$J$201,0)),W1949=INDEX(Matches!$H$2:$H$201,MATCH($A1949&amp;"-10",Matches!$J$2:$J$201,0))),5,IF(SIGN(V1949-W1949)&lt;&gt;SIGN(INDEX(Matches!$G$2:$G$201,MATCH($A1949&amp;"-10",Matches!$J$2:$J$201,0))-INDEX(Matches!$H$2:$H$201,MATCH($A1949&amp;"-10",Matches!$J$2:$J$201,0))),0,IF(V1949-W1949=INDEX(Matches!$G$2:$G$201,MATCH($A1949&amp;"-10",Matches!$J$2:$J$201,0))-INDEX(Matches!$H$2:$H$201,MATCH($A1949&amp;"-10",Matches!$J$2:$J$201,0)),3,2))))),""))</f>
        <v/>
      </c>
      <c r="AH1949" s="13" t="str">
        <f aca="false">IF($B1949="","",SUM(X1949:AG1949))</f>
        <v/>
      </c>
      <c r="AI1949" s="12" t="str">
        <f aca="false">IF($B1949="","",COUNTIF(X1949:AG1949,5))</f>
        <v/>
      </c>
      <c r="AJ1949" s="12" t="str">
        <f aca="false">IF($B1949="","",COUNTIF(X1949:AG1949,"&gt;=2"))</f>
        <v/>
      </c>
      <c r="AK1949" s="12" t="str">
        <f aca="false">IF($B1949="","",COUNT(X1949:AG1949))</f>
        <v/>
      </c>
    </row>
    <row r="1950" customFormat="false" ht="15" hidden="false" customHeight="false" outlineLevel="0" collapsed="false">
      <c r="A1950" s="7"/>
      <c r="B1950" s="7"/>
      <c r="C1950" s="11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12" t="str">
        <f aca="false">IF(OR($B1950="",D1950="",E1950=""),"",IFERROR(IF(OR(INDEX(Matches!$I$2:$I$201,MATCH($A1950&amp;"-1",Matches!$J$2:$J$201,0))="Void",INDEX(Matches!$G$2:$G$201,MATCH($A1950&amp;"-1",Matches!$J$2:$J$201,0))="",INDEX(Matches!$H$2:$H$201,MATCH($A1950&amp;"-1",Matches!$J$2:$J$201,0))=""),"",IF(AND($C1950&lt;&gt;"",INDEX(Matches!$F$2:$F$201,MATCH($A1950&amp;"-1",Matches!$J$2:$J$201,0))&lt;&gt;"",$C1950&gt;=INDEX(Matches!$F$2:$F$201,MATCH($A1950&amp;"-1",Matches!$J$2:$J$201,0))),"",IF(AND(D1950=INDEX(Matches!$G$2:$G$201,MATCH($A1950&amp;"-1",Matches!$J$2:$J$201,0)),E1950=INDEX(Matches!$H$2:$H$201,MATCH($A1950&amp;"-1",Matches!$J$2:$J$201,0))),5,IF(SIGN(D1950-E1950)&lt;&gt;SIGN(INDEX(Matches!$G$2:$G$201,MATCH($A1950&amp;"-1",Matches!$J$2:$J$201,0))-INDEX(Matches!$H$2:$H$201,MATCH($A1950&amp;"-1",Matches!$J$2:$J$201,0))),0,IF(D1950-E1950=INDEX(Matches!$G$2:$G$201,MATCH($A1950&amp;"-1",Matches!$J$2:$J$201,0))-INDEX(Matches!$H$2:$H$201,MATCH($A1950&amp;"-1",Matches!$J$2:$J$201,0)),3,2))))),""))</f>
        <v/>
      </c>
      <c r="Y1950" s="12" t="str">
        <f aca="false">IF(OR($B1950="",F1950="",G1950=""),"",IFERROR(IF(OR(INDEX(Matches!$I$2:$I$201,MATCH($A1950&amp;"-2",Matches!$J$2:$J$201,0))="Void",INDEX(Matches!$G$2:$G$201,MATCH($A1950&amp;"-2",Matches!$J$2:$J$201,0))="",INDEX(Matches!$H$2:$H$201,MATCH($A1950&amp;"-2",Matches!$J$2:$J$201,0))=""),"",IF(AND($C1950&lt;&gt;"",INDEX(Matches!$F$2:$F$201,MATCH($A1950&amp;"-2",Matches!$J$2:$J$201,0))&lt;&gt;"",$C1950&gt;=INDEX(Matches!$F$2:$F$201,MATCH($A1950&amp;"-2",Matches!$J$2:$J$201,0))),"",IF(AND(F1950=INDEX(Matches!$G$2:$G$201,MATCH($A1950&amp;"-2",Matches!$J$2:$J$201,0)),G1950=INDEX(Matches!$H$2:$H$201,MATCH($A1950&amp;"-2",Matches!$J$2:$J$201,0))),5,IF(SIGN(F1950-G1950)&lt;&gt;SIGN(INDEX(Matches!$G$2:$G$201,MATCH($A1950&amp;"-2",Matches!$J$2:$J$201,0))-INDEX(Matches!$H$2:$H$201,MATCH($A1950&amp;"-2",Matches!$J$2:$J$201,0))),0,IF(F1950-G1950=INDEX(Matches!$G$2:$G$201,MATCH($A1950&amp;"-2",Matches!$J$2:$J$201,0))-INDEX(Matches!$H$2:$H$201,MATCH($A1950&amp;"-2",Matches!$J$2:$J$201,0)),3,2))))),""))</f>
        <v/>
      </c>
      <c r="Z1950" s="12" t="str">
        <f aca="false">IF(OR($B1950="",H1950="",I1950=""),"",IFERROR(IF(OR(INDEX(Matches!$I$2:$I$201,MATCH($A1950&amp;"-3",Matches!$J$2:$J$201,0))="Void",INDEX(Matches!$G$2:$G$201,MATCH($A1950&amp;"-3",Matches!$J$2:$J$201,0))="",INDEX(Matches!$H$2:$H$201,MATCH($A1950&amp;"-3",Matches!$J$2:$J$201,0))=""),"",IF(AND($C1950&lt;&gt;"",INDEX(Matches!$F$2:$F$201,MATCH($A1950&amp;"-3",Matches!$J$2:$J$201,0))&lt;&gt;"",$C1950&gt;=INDEX(Matches!$F$2:$F$201,MATCH($A1950&amp;"-3",Matches!$J$2:$J$201,0))),"",IF(AND(H1950=INDEX(Matches!$G$2:$G$201,MATCH($A1950&amp;"-3",Matches!$J$2:$J$201,0)),I1950=INDEX(Matches!$H$2:$H$201,MATCH($A1950&amp;"-3",Matches!$J$2:$J$201,0))),5,IF(SIGN(H1950-I1950)&lt;&gt;SIGN(INDEX(Matches!$G$2:$G$201,MATCH($A1950&amp;"-3",Matches!$J$2:$J$201,0))-INDEX(Matches!$H$2:$H$201,MATCH($A1950&amp;"-3",Matches!$J$2:$J$201,0))),0,IF(H1950-I1950=INDEX(Matches!$G$2:$G$201,MATCH($A1950&amp;"-3",Matches!$J$2:$J$201,0))-INDEX(Matches!$H$2:$H$201,MATCH($A1950&amp;"-3",Matches!$J$2:$J$201,0)),3,2))))),""))</f>
        <v/>
      </c>
      <c r="AA1950" s="12" t="str">
        <f aca="false">IF(OR($B1950="",J1950="",K1950=""),"",IFERROR(IF(OR(INDEX(Matches!$I$2:$I$201,MATCH($A1950&amp;"-4",Matches!$J$2:$J$201,0))="Void",INDEX(Matches!$G$2:$G$201,MATCH($A1950&amp;"-4",Matches!$J$2:$J$201,0))="",INDEX(Matches!$H$2:$H$201,MATCH($A1950&amp;"-4",Matches!$J$2:$J$201,0))=""),"",IF(AND($C1950&lt;&gt;"",INDEX(Matches!$F$2:$F$201,MATCH($A1950&amp;"-4",Matches!$J$2:$J$201,0))&lt;&gt;"",$C1950&gt;=INDEX(Matches!$F$2:$F$201,MATCH($A1950&amp;"-4",Matches!$J$2:$J$201,0))),"",IF(AND(J1950=INDEX(Matches!$G$2:$G$201,MATCH($A1950&amp;"-4",Matches!$J$2:$J$201,0)),K1950=INDEX(Matches!$H$2:$H$201,MATCH($A1950&amp;"-4",Matches!$J$2:$J$201,0))),5,IF(SIGN(J1950-K1950)&lt;&gt;SIGN(INDEX(Matches!$G$2:$G$201,MATCH($A1950&amp;"-4",Matches!$J$2:$J$201,0))-INDEX(Matches!$H$2:$H$201,MATCH($A1950&amp;"-4",Matches!$J$2:$J$201,0))),0,IF(J1950-K1950=INDEX(Matches!$G$2:$G$201,MATCH($A1950&amp;"-4",Matches!$J$2:$J$201,0))-INDEX(Matches!$H$2:$H$201,MATCH($A1950&amp;"-4",Matches!$J$2:$J$201,0)),3,2))))),""))</f>
        <v/>
      </c>
      <c r="AB1950" s="12" t="str">
        <f aca="false">IF(OR($B1950="",L1950="",M1950=""),"",IFERROR(IF(OR(INDEX(Matches!$I$2:$I$201,MATCH($A1950&amp;"-5",Matches!$J$2:$J$201,0))="Void",INDEX(Matches!$G$2:$G$201,MATCH($A1950&amp;"-5",Matches!$J$2:$J$201,0))="",INDEX(Matches!$H$2:$H$201,MATCH($A1950&amp;"-5",Matches!$J$2:$J$201,0))=""),"",IF(AND($C1950&lt;&gt;"",INDEX(Matches!$F$2:$F$201,MATCH($A1950&amp;"-5",Matches!$J$2:$J$201,0))&lt;&gt;"",$C1950&gt;=INDEX(Matches!$F$2:$F$201,MATCH($A1950&amp;"-5",Matches!$J$2:$J$201,0))),"",IF(AND(L1950=INDEX(Matches!$G$2:$G$201,MATCH($A1950&amp;"-5",Matches!$J$2:$J$201,0)),M1950=INDEX(Matches!$H$2:$H$201,MATCH($A1950&amp;"-5",Matches!$J$2:$J$201,0))),5,IF(SIGN(L1950-M1950)&lt;&gt;SIGN(INDEX(Matches!$G$2:$G$201,MATCH($A1950&amp;"-5",Matches!$J$2:$J$201,0))-INDEX(Matches!$H$2:$H$201,MATCH($A1950&amp;"-5",Matches!$J$2:$J$201,0))),0,IF(L1950-M1950=INDEX(Matches!$G$2:$G$201,MATCH($A1950&amp;"-5",Matches!$J$2:$J$201,0))-INDEX(Matches!$H$2:$H$201,MATCH($A1950&amp;"-5",Matches!$J$2:$J$201,0)),3,2))))),""))</f>
        <v/>
      </c>
      <c r="AC1950" s="12" t="str">
        <f aca="false">IF(OR($B1950="",N1950="",O1950=""),"",IFERROR(IF(OR(INDEX(Matches!$I$2:$I$201,MATCH($A1950&amp;"-6",Matches!$J$2:$J$201,0))="Void",INDEX(Matches!$G$2:$G$201,MATCH($A1950&amp;"-6",Matches!$J$2:$J$201,0))="",INDEX(Matches!$H$2:$H$201,MATCH($A1950&amp;"-6",Matches!$J$2:$J$201,0))=""),"",IF(AND($C1950&lt;&gt;"",INDEX(Matches!$F$2:$F$201,MATCH($A1950&amp;"-6",Matches!$J$2:$J$201,0))&lt;&gt;"",$C1950&gt;=INDEX(Matches!$F$2:$F$201,MATCH($A1950&amp;"-6",Matches!$J$2:$J$201,0))),"",IF(AND(N1950=INDEX(Matches!$G$2:$G$201,MATCH($A1950&amp;"-6",Matches!$J$2:$J$201,0)),O1950=INDEX(Matches!$H$2:$H$201,MATCH($A1950&amp;"-6",Matches!$J$2:$J$201,0))),5,IF(SIGN(N1950-O1950)&lt;&gt;SIGN(INDEX(Matches!$G$2:$G$201,MATCH($A1950&amp;"-6",Matches!$J$2:$J$201,0))-INDEX(Matches!$H$2:$H$201,MATCH($A1950&amp;"-6",Matches!$J$2:$J$201,0))),0,IF(N1950-O1950=INDEX(Matches!$G$2:$G$201,MATCH($A1950&amp;"-6",Matches!$J$2:$J$201,0))-INDEX(Matches!$H$2:$H$201,MATCH($A1950&amp;"-6",Matches!$J$2:$J$201,0)),3,2))))),""))</f>
        <v/>
      </c>
      <c r="AD1950" s="12" t="str">
        <f aca="false">IF(OR($B1950="",P1950="",Q1950=""),"",IFERROR(IF(OR(INDEX(Matches!$I$2:$I$201,MATCH($A1950&amp;"-7",Matches!$J$2:$J$201,0))="Void",INDEX(Matches!$G$2:$G$201,MATCH($A1950&amp;"-7",Matches!$J$2:$J$201,0))="",INDEX(Matches!$H$2:$H$201,MATCH($A1950&amp;"-7",Matches!$J$2:$J$201,0))=""),"",IF(AND($C1950&lt;&gt;"",INDEX(Matches!$F$2:$F$201,MATCH($A1950&amp;"-7",Matches!$J$2:$J$201,0))&lt;&gt;"",$C1950&gt;=INDEX(Matches!$F$2:$F$201,MATCH($A1950&amp;"-7",Matches!$J$2:$J$201,0))),"",IF(AND(P1950=INDEX(Matches!$G$2:$G$201,MATCH($A1950&amp;"-7",Matches!$J$2:$J$201,0)),Q1950=INDEX(Matches!$H$2:$H$201,MATCH($A1950&amp;"-7",Matches!$J$2:$J$201,0))),5,IF(SIGN(P1950-Q1950)&lt;&gt;SIGN(INDEX(Matches!$G$2:$G$201,MATCH($A1950&amp;"-7",Matches!$J$2:$J$201,0))-INDEX(Matches!$H$2:$H$201,MATCH($A1950&amp;"-7",Matches!$J$2:$J$201,0))),0,IF(P1950-Q1950=INDEX(Matches!$G$2:$G$201,MATCH($A1950&amp;"-7",Matches!$J$2:$J$201,0))-INDEX(Matches!$H$2:$H$201,MATCH($A1950&amp;"-7",Matches!$J$2:$J$201,0)),3,2))))),""))</f>
        <v/>
      </c>
      <c r="AE1950" s="12" t="str">
        <f aca="false">IF(OR($B1950="",R1950="",S1950=""),"",IFERROR(IF(OR(INDEX(Matches!$I$2:$I$201,MATCH($A1950&amp;"-8",Matches!$J$2:$J$201,0))="Void",INDEX(Matches!$G$2:$G$201,MATCH($A1950&amp;"-8",Matches!$J$2:$J$201,0))="",INDEX(Matches!$H$2:$H$201,MATCH($A1950&amp;"-8",Matches!$J$2:$J$201,0))=""),"",IF(AND($C1950&lt;&gt;"",INDEX(Matches!$F$2:$F$201,MATCH($A1950&amp;"-8",Matches!$J$2:$J$201,0))&lt;&gt;"",$C1950&gt;=INDEX(Matches!$F$2:$F$201,MATCH($A1950&amp;"-8",Matches!$J$2:$J$201,0))),"",IF(AND(R1950=INDEX(Matches!$G$2:$G$201,MATCH($A1950&amp;"-8",Matches!$J$2:$J$201,0)),S1950=INDEX(Matches!$H$2:$H$201,MATCH($A1950&amp;"-8",Matches!$J$2:$J$201,0))),5,IF(SIGN(R1950-S1950)&lt;&gt;SIGN(INDEX(Matches!$G$2:$G$201,MATCH($A1950&amp;"-8",Matches!$J$2:$J$201,0))-INDEX(Matches!$H$2:$H$201,MATCH($A1950&amp;"-8",Matches!$J$2:$J$201,0))),0,IF(R1950-S1950=INDEX(Matches!$G$2:$G$201,MATCH($A1950&amp;"-8",Matches!$J$2:$J$201,0))-INDEX(Matches!$H$2:$H$201,MATCH($A1950&amp;"-8",Matches!$J$2:$J$201,0)),3,2))))),""))</f>
        <v/>
      </c>
      <c r="AF1950" s="12" t="str">
        <f aca="false">IF(OR($B1950="",T1950="",U1950=""),"",IFERROR(IF(OR(INDEX(Matches!$I$2:$I$201,MATCH($A1950&amp;"-9",Matches!$J$2:$J$201,0))="Void",INDEX(Matches!$G$2:$G$201,MATCH($A1950&amp;"-9",Matches!$J$2:$J$201,0))="",INDEX(Matches!$H$2:$H$201,MATCH($A1950&amp;"-9",Matches!$J$2:$J$201,0))=""),"",IF(AND($C1950&lt;&gt;"",INDEX(Matches!$F$2:$F$201,MATCH($A1950&amp;"-9",Matches!$J$2:$J$201,0))&lt;&gt;"",$C1950&gt;=INDEX(Matches!$F$2:$F$201,MATCH($A1950&amp;"-9",Matches!$J$2:$J$201,0))),"",IF(AND(T1950=INDEX(Matches!$G$2:$G$201,MATCH($A1950&amp;"-9",Matches!$J$2:$J$201,0)),U1950=INDEX(Matches!$H$2:$H$201,MATCH($A1950&amp;"-9",Matches!$J$2:$J$201,0))),5,IF(SIGN(T1950-U1950)&lt;&gt;SIGN(INDEX(Matches!$G$2:$G$201,MATCH($A1950&amp;"-9",Matches!$J$2:$J$201,0))-INDEX(Matches!$H$2:$H$201,MATCH($A1950&amp;"-9",Matches!$J$2:$J$201,0))),0,IF(T1950-U1950=INDEX(Matches!$G$2:$G$201,MATCH($A1950&amp;"-9",Matches!$J$2:$J$201,0))-INDEX(Matches!$H$2:$H$201,MATCH($A1950&amp;"-9",Matches!$J$2:$J$201,0)),3,2))))),""))</f>
        <v/>
      </c>
      <c r="AG1950" s="12" t="str">
        <f aca="false">IF(OR($B1950="",V1950="",W1950=""),"",IFERROR(IF(OR(INDEX(Matches!$I$2:$I$201,MATCH($A1950&amp;"-10",Matches!$J$2:$J$201,0))="Void",INDEX(Matches!$G$2:$G$201,MATCH($A1950&amp;"-10",Matches!$J$2:$J$201,0))="",INDEX(Matches!$H$2:$H$201,MATCH($A1950&amp;"-10",Matches!$J$2:$J$201,0))=""),"",IF(AND($C1950&lt;&gt;"",INDEX(Matches!$F$2:$F$201,MATCH($A1950&amp;"-10",Matches!$J$2:$J$201,0))&lt;&gt;"",$C1950&gt;=INDEX(Matches!$F$2:$F$201,MATCH($A1950&amp;"-10",Matches!$J$2:$J$201,0))),"",IF(AND(V1950=INDEX(Matches!$G$2:$G$201,MATCH($A1950&amp;"-10",Matches!$J$2:$J$201,0)),W1950=INDEX(Matches!$H$2:$H$201,MATCH($A1950&amp;"-10",Matches!$J$2:$J$201,0))),5,IF(SIGN(V1950-W1950)&lt;&gt;SIGN(INDEX(Matches!$G$2:$G$201,MATCH($A1950&amp;"-10",Matches!$J$2:$J$201,0))-INDEX(Matches!$H$2:$H$201,MATCH($A1950&amp;"-10",Matches!$J$2:$J$201,0))),0,IF(V1950-W1950=INDEX(Matches!$G$2:$G$201,MATCH($A1950&amp;"-10",Matches!$J$2:$J$201,0))-INDEX(Matches!$H$2:$H$201,MATCH($A1950&amp;"-10",Matches!$J$2:$J$201,0)),3,2))))),""))</f>
        <v/>
      </c>
      <c r="AH1950" s="13" t="str">
        <f aca="false">IF($B1950="","",SUM(X1950:AG1950))</f>
        <v/>
      </c>
      <c r="AI1950" s="12" t="str">
        <f aca="false">IF($B1950="","",COUNTIF(X1950:AG1950,5))</f>
        <v/>
      </c>
      <c r="AJ1950" s="12" t="str">
        <f aca="false">IF($B1950="","",COUNTIF(X1950:AG1950,"&gt;=2"))</f>
        <v/>
      </c>
      <c r="AK1950" s="12" t="str">
        <f aca="false">IF($B1950="","",COUNT(X1950:AG1950))</f>
        <v/>
      </c>
    </row>
    <row r="1951" customFormat="false" ht="15" hidden="false" customHeight="false" outlineLevel="0" collapsed="false">
      <c r="A1951" s="7"/>
      <c r="B1951" s="7"/>
      <c r="C1951" s="11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12" t="str">
        <f aca="false">IF(OR($B1951="",D1951="",E1951=""),"",IFERROR(IF(OR(INDEX(Matches!$I$2:$I$201,MATCH($A1951&amp;"-1",Matches!$J$2:$J$201,0))="Void",INDEX(Matches!$G$2:$G$201,MATCH($A1951&amp;"-1",Matches!$J$2:$J$201,0))="",INDEX(Matches!$H$2:$H$201,MATCH($A1951&amp;"-1",Matches!$J$2:$J$201,0))=""),"",IF(AND($C1951&lt;&gt;"",INDEX(Matches!$F$2:$F$201,MATCH($A1951&amp;"-1",Matches!$J$2:$J$201,0))&lt;&gt;"",$C1951&gt;=INDEX(Matches!$F$2:$F$201,MATCH($A1951&amp;"-1",Matches!$J$2:$J$201,0))),"",IF(AND(D1951=INDEX(Matches!$G$2:$G$201,MATCH($A1951&amp;"-1",Matches!$J$2:$J$201,0)),E1951=INDEX(Matches!$H$2:$H$201,MATCH($A1951&amp;"-1",Matches!$J$2:$J$201,0))),5,IF(SIGN(D1951-E1951)&lt;&gt;SIGN(INDEX(Matches!$G$2:$G$201,MATCH($A1951&amp;"-1",Matches!$J$2:$J$201,0))-INDEX(Matches!$H$2:$H$201,MATCH($A1951&amp;"-1",Matches!$J$2:$J$201,0))),0,IF(D1951-E1951=INDEX(Matches!$G$2:$G$201,MATCH($A1951&amp;"-1",Matches!$J$2:$J$201,0))-INDEX(Matches!$H$2:$H$201,MATCH($A1951&amp;"-1",Matches!$J$2:$J$201,0)),3,2))))),""))</f>
        <v/>
      </c>
      <c r="Y1951" s="12" t="str">
        <f aca="false">IF(OR($B1951="",F1951="",G1951=""),"",IFERROR(IF(OR(INDEX(Matches!$I$2:$I$201,MATCH($A1951&amp;"-2",Matches!$J$2:$J$201,0))="Void",INDEX(Matches!$G$2:$G$201,MATCH($A1951&amp;"-2",Matches!$J$2:$J$201,0))="",INDEX(Matches!$H$2:$H$201,MATCH($A1951&amp;"-2",Matches!$J$2:$J$201,0))=""),"",IF(AND($C1951&lt;&gt;"",INDEX(Matches!$F$2:$F$201,MATCH($A1951&amp;"-2",Matches!$J$2:$J$201,0))&lt;&gt;"",$C1951&gt;=INDEX(Matches!$F$2:$F$201,MATCH($A1951&amp;"-2",Matches!$J$2:$J$201,0))),"",IF(AND(F1951=INDEX(Matches!$G$2:$G$201,MATCH($A1951&amp;"-2",Matches!$J$2:$J$201,0)),G1951=INDEX(Matches!$H$2:$H$201,MATCH($A1951&amp;"-2",Matches!$J$2:$J$201,0))),5,IF(SIGN(F1951-G1951)&lt;&gt;SIGN(INDEX(Matches!$G$2:$G$201,MATCH($A1951&amp;"-2",Matches!$J$2:$J$201,0))-INDEX(Matches!$H$2:$H$201,MATCH($A1951&amp;"-2",Matches!$J$2:$J$201,0))),0,IF(F1951-G1951=INDEX(Matches!$G$2:$G$201,MATCH($A1951&amp;"-2",Matches!$J$2:$J$201,0))-INDEX(Matches!$H$2:$H$201,MATCH($A1951&amp;"-2",Matches!$J$2:$J$201,0)),3,2))))),""))</f>
        <v/>
      </c>
      <c r="Z1951" s="12" t="str">
        <f aca="false">IF(OR($B1951="",H1951="",I1951=""),"",IFERROR(IF(OR(INDEX(Matches!$I$2:$I$201,MATCH($A1951&amp;"-3",Matches!$J$2:$J$201,0))="Void",INDEX(Matches!$G$2:$G$201,MATCH($A1951&amp;"-3",Matches!$J$2:$J$201,0))="",INDEX(Matches!$H$2:$H$201,MATCH($A1951&amp;"-3",Matches!$J$2:$J$201,0))=""),"",IF(AND($C1951&lt;&gt;"",INDEX(Matches!$F$2:$F$201,MATCH($A1951&amp;"-3",Matches!$J$2:$J$201,0))&lt;&gt;"",$C1951&gt;=INDEX(Matches!$F$2:$F$201,MATCH($A1951&amp;"-3",Matches!$J$2:$J$201,0))),"",IF(AND(H1951=INDEX(Matches!$G$2:$G$201,MATCH($A1951&amp;"-3",Matches!$J$2:$J$201,0)),I1951=INDEX(Matches!$H$2:$H$201,MATCH($A1951&amp;"-3",Matches!$J$2:$J$201,0))),5,IF(SIGN(H1951-I1951)&lt;&gt;SIGN(INDEX(Matches!$G$2:$G$201,MATCH($A1951&amp;"-3",Matches!$J$2:$J$201,0))-INDEX(Matches!$H$2:$H$201,MATCH($A1951&amp;"-3",Matches!$J$2:$J$201,0))),0,IF(H1951-I1951=INDEX(Matches!$G$2:$G$201,MATCH($A1951&amp;"-3",Matches!$J$2:$J$201,0))-INDEX(Matches!$H$2:$H$201,MATCH($A1951&amp;"-3",Matches!$J$2:$J$201,0)),3,2))))),""))</f>
        <v/>
      </c>
      <c r="AA1951" s="12" t="str">
        <f aca="false">IF(OR($B1951="",J1951="",K1951=""),"",IFERROR(IF(OR(INDEX(Matches!$I$2:$I$201,MATCH($A1951&amp;"-4",Matches!$J$2:$J$201,0))="Void",INDEX(Matches!$G$2:$G$201,MATCH($A1951&amp;"-4",Matches!$J$2:$J$201,0))="",INDEX(Matches!$H$2:$H$201,MATCH($A1951&amp;"-4",Matches!$J$2:$J$201,0))=""),"",IF(AND($C1951&lt;&gt;"",INDEX(Matches!$F$2:$F$201,MATCH($A1951&amp;"-4",Matches!$J$2:$J$201,0))&lt;&gt;"",$C1951&gt;=INDEX(Matches!$F$2:$F$201,MATCH($A1951&amp;"-4",Matches!$J$2:$J$201,0))),"",IF(AND(J1951=INDEX(Matches!$G$2:$G$201,MATCH($A1951&amp;"-4",Matches!$J$2:$J$201,0)),K1951=INDEX(Matches!$H$2:$H$201,MATCH($A1951&amp;"-4",Matches!$J$2:$J$201,0))),5,IF(SIGN(J1951-K1951)&lt;&gt;SIGN(INDEX(Matches!$G$2:$G$201,MATCH($A1951&amp;"-4",Matches!$J$2:$J$201,0))-INDEX(Matches!$H$2:$H$201,MATCH($A1951&amp;"-4",Matches!$J$2:$J$201,0))),0,IF(J1951-K1951=INDEX(Matches!$G$2:$G$201,MATCH($A1951&amp;"-4",Matches!$J$2:$J$201,0))-INDEX(Matches!$H$2:$H$201,MATCH($A1951&amp;"-4",Matches!$J$2:$J$201,0)),3,2))))),""))</f>
        <v/>
      </c>
      <c r="AB1951" s="12" t="str">
        <f aca="false">IF(OR($B1951="",L1951="",M1951=""),"",IFERROR(IF(OR(INDEX(Matches!$I$2:$I$201,MATCH($A1951&amp;"-5",Matches!$J$2:$J$201,0))="Void",INDEX(Matches!$G$2:$G$201,MATCH($A1951&amp;"-5",Matches!$J$2:$J$201,0))="",INDEX(Matches!$H$2:$H$201,MATCH($A1951&amp;"-5",Matches!$J$2:$J$201,0))=""),"",IF(AND($C1951&lt;&gt;"",INDEX(Matches!$F$2:$F$201,MATCH($A1951&amp;"-5",Matches!$J$2:$J$201,0))&lt;&gt;"",$C1951&gt;=INDEX(Matches!$F$2:$F$201,MATCH($A1951&amp;"-5",Matches!$J$2:$J$201,0))),"",IF(AND(L1951=INDEX(Matches!$G$2:$G$201,MATCH($A1951&amp;"-5",Matches!$J$2:$J$201,0)),M1951=INDEX(Matches!$H$2:$H$201,MATCH($A1951&amp;"-5",Matches!$J$2:$J$201,0))),5,IF(SIGN(L1951-M1951)&lt;&gt;SIGN(INDEX(Matches!$G$2:$G$201,MATCH($A1951&amp;"-5",Matches!$J$2:$J$201,0))-INDEX(Matches!$H$2:$H$201,MATCH($A1951&amp;"-5",Matches!$J$2:$J$201,0))),0,IF(L1951-M1951=INDEX(Matches!$G$2:$G$201,MATCH($A1951&amp;"-5",Matches!$J$2:$J$201,0))-INDEX(Matches!$H$2:$H$201,MATCH($A1951&amp;"-5",Matches!$J$2:$J$201,0)),3,2))))),""))</f>
        <v/>
      </c>
      <c r="AC1951" s="12" t="str">
        <f aca="false">IF(OR($B1951="",N1951="",O1951=""),"",IFERROR(IF(OR(INDEX(Matches!$I$2:$I$201,MATCH($A1951&amp;"-6",Matches!$J$2:$J$201,0))="Void",INDEX(Matches!$G$2:$G$201,MATCH($A1951&amp;"-6",Matches!$J$2:$J$201,0))="",INDEX(Matches!$H$2:$H$201,MATCH($A1951&amp;"-6",Matches!$J$2:$J$201,0))=""),"",IF(AND($C1951&lt;&gt;"",INDEX(Matches!$F$2:$F$201,MATCH($A1951&amp;"-6",Matches!$J$2:$J$201,0))&lt;&gt;"",$C1951&gt;=INDEX(Matches!$F$2:$F$201,MATCH($A1951&amp;"-6",Matches!$J$2:$J$201,0))),"",IF(AND(N1951=INDEX(Matches!$G$2:$G$201,MATCH($A1951&amp;"-6",Matches!$J$2:$J$201,0)),O1951=INDEX(Matches!$H$2:$H$201,MATCH($A1951&amp;"-6",Matches!$J$2:$J$201,0))),5,IF(SIGN(N1951-O1951)&lt;&gt;SIGN(INDEX(Matches!$G$2:$G$201,MATCH($A1951&amp;"-6",Matches!$J$2:$J$201,0))-INDEX(Matches!$H$2:$H$201,MATCH($A1951&amp;"-6",Matches!$J$2:$J$201,0))),0,IF(N1951-O1951=INDEX(Matches!$G$2:$G$201,MATCH($A1951&amp;"-6",Matches!$J$2:$J$201,0))-INDEX(Matches!$H$2:$H$201,MATCH($A1951&amp;"-6",Matches!$J$2:$J$201,0)),3,2))))),""))</f>
        <v/>
      </c>
      <c r="AD1951" s="12" t="str">
        <f aca="false">IF(OR($B1951="",P1951="",Q1951=""),"",IFERROR(IF(OR(INDEX(Matches!$I$2:$I$201,MATCH($A1951&amp;"-7",Matches!$J$2:$J$201,0))="Void",INDEX(Matches!$G$2:$G$201,MATCH($A1951&amp;"-7",Matches!$J$2:$J$201,0))="",INDEX(Matches!$H$2:$H$201,MATCH($A1951&amp;"-7",Matches!$J$2:$J$201,0))=""),"",IF(AND($C1951&lt;&gt;"",INDEX(Matches!$F$2:$F$201,MATCH($A1951&amp;"-7",Matches!$J$2:$J$201,0))&lt;&gt;"",$C1951&gt;=INDEX(Matches!$F$2:$F$201,MATCH($A1951&amp;"-7",Matches!$J$2:$J$201,0))),"",IF(AND(P1951=INDEX(Matches!$G$2:$G$201,MATCH($A1951&amp;"-7",Matches!$J$2:$J$201,0)),Q1951=INDEX(Matches!$H$2:$H$201,MATCH($A1951&amp;"-7",Matches!$J$2:$J$201,0))),5,IF(SIGN(P1951-Q1951)&lt;&gt;SIGN(INDEX(Matches!$G$2:$G$201,MATCH($A1951&amp;"-7",Matches!$J$2:$J$201,0))-INDEX(Matches!$H$2:$H$201,MATCH($A1951&amp;"-7",Matches!$J$2:$J$201,0))),0,IF(P1951-Q1951=INDEX(Matches!$G$2:$G$201,MATCH($A1951&amp;"-7",Matches!$J$2:$J$201,0))-INDEX(Matches!$H$2:$H$201,MATCH($A1951&amp;"-7",Matches!$J$2:$J$201,0)),3,2))))),""))</f>
        <v/>
      </c>
      <c r="AE1951" s="12" t="str">
        <f aca="false">IF(OR($B1951="",R1951="",S1951=""),"",IFERROR(IF(OR(INDEX(Matches!$I$2:$I$201,MATCH($A1951&amp;"-8",Matches!$J$2:$J$201,0))="Void",INDEX(Matches!$G$2:$G$201,MATCH($A1951&amp;"-8",Matches!$J$2:$J$201,0))="",INDEX(Matches!$H$2:$H$201,MATCH($A1951&amp;"-8",Matches!$J$2:$J$201,0))=""),"",IF(AND($C1951&lt;&gt;"",INDEX(Matches!$F$2:$F$201,MATCH($A1951&amp;"-8",Matches!$J$2:$J$201,0))&lt;&gt;"",$C1951&gt;=INDEX(Matches!$F$2:$F$201,MATCH($A1951&amp;"-8",Matches!$J$2:$J$201,0))),"",IF(AND(R1951=INDEX(Matches!$G$2:$G$201,MATCH($A1951&amp;"-8",Matches!$J$2:$J$201,0)),S1951=INDEX(Matches!$H$2:$H$201,MATCH($A1951&amp;"-8",Matches!$J$2:$J$201,0))),5,IF(SIGN(R1951-S1951)&lt;&gt;SIGN(INDEX(Matches!$G$2:$G$201,MATCH($A1951&amp;"-8",Matches!$J$2:$J$201,0))-INDEX(Matches!$H$2:$H$201,MATCH($A1951&amp;"-8",Matches!$J$2:$J$201,0))),0,IF(R1951-S1951=INDEX(Matches!$G$2:$G$201,MATCH($A1951&amp;"-8",Matches!$J$2:$J$201,0))-INDEX(Matches!$H$2:$H$201,MATCH($A1951&amp;"-8",Matches!$J$2:$J$201,0)),3,2))))),""))</f>
        <v/>
      </c>
      <c r="AF1951" s="12" t="str">
        <f aca="false">IF(OR($B1951="",T1951="",U1951=""),"",IFERROR(IF(OR(INDEX(Matches!$I$2:$I$201,MATCH($A1951&amp;"-9",Matches!$J$2:$J$201,0))="Void",INDEX(Matches!$G$2:$G$201,MATCH($A1951&amp;"-9",Matches!$J$2:$J$201,0))="",INDEX(Matches!$H$2:$H$201,MATCH($A1951&amp;"-9",Matches!$J$2:$J$201,0))=""),"",IF(AND($C1951&lt;&gt;"",INDEX(Matches!$F$2:$F$201,MATCH($A1951&amp;"-9",Matches!$J$2:$J$201,0))&lt;&gt;"",$C1951&gt;=INDEX(Matches!$F$2:$F$201,MATCH($A1951&amp;"-9",Matches!$J$2:$J$201,0))),"",IF(AND(T1951=INDEX(Matches!$G$2:$G$201,MATCH($A1951&amp;"-9",Matches!$J$2:$J$201,0)),U1951=INDEX(Matches!$H$2:$H$201,MATCH($A1951&amp;"-9",Matches!$J$2:$J$201,0))),5,IF(SIGN(T1951-U1951)&lt;&gt;SIGN(INDEX(Matches!$G$2:$G$201,MATCH($A1951&amp;"-9",Matches!$J$2:$J$201,0))-INDEX(Matches!$H$2:$H$201,MATCH($A1951&amp;"-9",Matches!$J$2:$J$201,0))),0,IF(T1951-U1951=INDEX(Matches!$G$2:$G$201,MATCH($A1951&amp;"-9",Matches!$J$2:$J$201,0))-INDEX(Matches!$H$2:$H$201,MATCH($A1951&amp;"-9",Matches!$J$2:$J$201,0)),3,2))))),""))</f>
        <v/>
      </c>
      <c r="AG1951" s="12" t="str">
        <f aca="false">IF(OR($B1951="",V1951="",W1951=""),"",IFERROR(IF(OR(INDEX(Matches!$I$2:$I$201,MATCH($A1951&amp;"-10",Matches!$J$2:$J$201,0))="Void",INDEX(Matches!$G$2:$G$201,MATCH($A1951&amp;"-10",Matches!$J$2:$J$201,0))="",INDEX(Matches!$H$2:$H$201,MATCH($A1951&amp;"-10",Matches!$J$2:$J$201,0))=""),"",IF(AND($C1951&lt;&gt;"",INDEX(Matches!$F$2:$F$201,MATCH($A1951&amp;"-10",Matches!$J$2:$J$201,0))&lt;&gt;"",$C1951&gt;=INDEX(Matches!$F$2:$F$201,MATCH($A1951&amp;"-10",Matches!$J$2:$J$201,0))),"",IF(AND(V1951=INDEX(Matches!$G$2:$G$201,MATCH($A1951&amp;"-10",Matches!$J$2:$J$201,0)),W1951=INDEX(Matches!$H$2:$H$201,MATCH($A1951&amp;"-10",Matches!$J$2:$J$201,0))),5,IF(SIGN(V1951-W1951)&lt;&gt;SIGN(INDEX(Matches!$G$2:$G$201,MATCH($A1951&amp;"-10",Matches!$J$2:$J$201,0))-INDEX(Matches!$H$2:$H$201,MATCH($A1951&amp;"-10",Matches!$J$2:$J$201,0))),0,IF(V1951-W1951=INDEX(Matches!$G$2:$G$201,MATCH($A1951&amp;"-10",Matches!$J$2:$J$201,0))-INDEX(Matches!$H$2:$H$201,MATCH($A1951&amp;"-10",Matches!$J$2:$J$201,0)),3,2))))),""))</f>
        <v/>
      </c>
      <c r="AH1951" s="13" t="str">
        <f aca="false">IF($B1951="","",SUM(X1951:AG1951))</f>
        <v/>
      </c>
      <c r="AI1951" s="12" t="str">
        <f aca="false">IF($B1951="","",COUNTIF(X1951:AG1951,5))</f>
        <v/>
      </c>
      <c r="AJ1951" s="12" t="str">
        <f aca="false">IF($B1951="","",COUNTIF(X1951:AG1951,"&gt;=2"))</f>
        <v/>
      </c>
      <c r="AK1951" s="12" t="str">
        <f aca="false">IF($B1951="","",COUNT(X1951:AG1951))</f>
        <v/>
      </c>
    </row>
    <row r="1952" customFormat="false" ht="15" hidden="false" customHeight="false" outlineLevel="0" collapsed="false">
      <c r="A1952" s="7"/>
      <c r="B1952" s="7"/>
      <c r="C1952" s="11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12" t="str">
        <f aca="false">IF(OR($B1952="",D1952="",E1952=""),"",IFERROR(IF(OR(INDEX(Matches!$I$2:$I$201,MATCH($A1952&amp;"-1",Matches!$J$2:$J$201,0))="Void",INDEX(Matches!$G$2:$G$201,MATCH($A1952&amp;"-1",Matches!$J$2:$J$201,0))="",INDEX(Matches!$H$2:$H$201,MATCH($A1952&amp;"-1",Matches!$J$2:$J$201,0))=""),"",IF(AND($C1952&lt;&gt;"",INDEX(Matches!$F$2:$F$201,MATCH($A1952&amp;"-1",Matches!$J$2:$J$201,0))&lt;&gt;"",$C1952&gt;=INDEX(Matches!$F$2:$F$201,MATCH($A1952&amp;"-1",Matches!$J$2:$J$201,0))),"",IF(AND(D1952=INDEX(Matches!$G$2:$G$201,MATCH($A1952&amp;"-1",Matches!$J$2:$J$201,0)),E1952=INDEX(Matches!$H$2:$H$201,MATCH($A1952&amp;"-1",Matches!$J$2:$J$201,0))),5,IF(SIGN(D1952-E1952)&lt;&gt;SIGN(INDEX(Matches!$G$2:$G$201,MATCH($A1952&amp;"-1",Matches!$J$2:$J$201,0))-INDEX(Matches!$H$2:$H$201,MATCH($A1952&amp;"-1",Matches!$J$2:$J$201,0))),0,IF(D1952-E1952=INDEX(Matches!$G$2:$G$201,MATCH($A1952&amp;"-1",Matches!$J$2:$J$201,0))-INDEX(Matches!$H$2:$H$201,MATCH($A1952&amp;"-1",Matches!$J$2:$J$201,0)),3,2))))),""))</f>
        <v/>
      </c>
      <c r="Y1952" s="12" t="str">
        <f aca="false">IF(OR($B1952="",F1952="",G1952=""),"",IFERROR(IF(OR(INDEX(Matches!$I$2:$I$201,MATCH($A1952&amp;"-2",Matches!$J$2:$J$201,0))="Void",INDEX(Matches!$G$2:$G$201,MATCH($A1952&amp;"-2",Matches!$J$2:$J$201,0))="",INDEX(Matches!$H$2:$H$201,MATCH($A1952&amp;"-2",Matches!$J$2:$J$201,0))=""),"",IF(AND($C1952&lt;&gt;"",INDEX(Matches!$F$2:$F$201,MATCH($A1952&amp;"-2",Matches!$J$2:$J$201,0))&lt;&gt;"",$C1952&gt;=INDEX(Matches!$F$2:$F$201,MATCH($A1952&amp;"-2",Matches!$J$2:$J$201,0))),"",IF(AND(F1952=INDEX(Matches!$G$2:$G$201,MATCH($A1952&amp;"-2",Matches!$J$2:$J$201,0)),G1952=INDEX(Matches!$H$2:$H$201,MATCH($A1952&amp;"-2",Matches!$J$2:$J$201,0))),5,IF(SIGN(F1952-G1952)&lt;&gt;SIGN(INDEX(Matches!$G$2:$G$201,MATCH($A1952&amp;"-2",Matches!$J$2:$J$201,0))-INDEX(Matches!$H$2:$H$201,MATCH($A1952&amp;"-2",Matches!$J$2:$J$201,0))),0,IF(F1952-G1952=INDEX(Matches!$G$2:$G$201,MATCH($A1952&amp;"-2",Matches!$J$2:$J$201,0))-INDEX(Matches!$H$2:$H$201,MATCH($A1952&amp;"-2",Matches!$J$2:$J$201,0)),3,2))))),""))</f>
        <v/>
      </c>
      <c r="Z1952" s="12" t="str">
        <f aca="false">IF(OR($B1952="",H1952="",I1952=""),"",IFERROR(IF(OR(INDEX(Matches!$I$2:$I$201,MATCH($A1952&amp;"-3",Matches!$J$2:$J$201,0))="Void",INDEX(Matches!$G$2:$G$201,MATCH($A1952&amp;"-3",Matches!$J$2:$J$201,0))="",INDEX(Matches!$H$2:$H$201,MATCH($A1952&amp;"-3",Matches!$J$2:$J$201,0))=""),"",IF(AND($C1952&lt;&gt;"",INDEX(Matches!$F$2:$F$201,MATCH($A1952&amp;"-3",Matches!$J$2:$J$201,0))&lt;&gt;"",$C1952&gt;=INDEX(Matches!$F$2:$F$201,MATCH($A1952&amp;"-3",Matches!$J$2:$J$201,0))),"",IF(AND(H1952=INDEX(Matches!$G$2:$G$201,MATCH($A1952&amp;"-3",Matches!$J$2:$J$201,0)),I1952=INDEX(Matches!$H$2:$H$201,MATCH($A1952&amp;"-3",Matches!$J$2:$J$201,0))),5,IF(SIGN(H1952-I1952)&lt;&gt;SIGN(INDEX(Matches!$G$2:$G$201,MATCH($A1952&amp;"-3",Matches!$J$2:$J$201,0))-INDEX(Matches!$H$2:$H$201,MATCH($A1952&amp;"-3",Matches!$J$2:$J$201,0))),0,IF(H1952-I1952=INDEX(Matches!$G$2:$G$201,MATCH($A1952&amp;"-3",Matches!$J$2:$J$201,0))-INDEX(Matches!$H$2:$H$201,MATCH($A1952&amp;"-3",Matches!$J$2:$J$201,0)),3,2))))),""))</f>
        <v/>
      </c>
      <c r="AA1952" s="12" t="str">
        <f aca="false">IF(OR($B1952="",J1952="",K1952=""),"",IFERROR(IF(OR(INDEX(Matches!$I$2:$I$201,MATCH($A1952&amp;"-4",Matches!$J$2:$J$201,0))="Void",INDEX(Matches!$G$2:$G$201,MATCH($A1952&amp;"-4",Matches!$J$2:$J$201,0))="",INDEX(Matches!$H$2:$H$201,MATCH($A1952&amp;"-4",Matches!$J$2:$J$201,0))=""),"",IF(AND($C1952&lt;&gt;"",INDEX(Matches!$F$2:$F$201,MATCH($A1952&amp;"-4",Matches!$J$2:$J$201,0))&lt;&gt;"",$C1952&gt;=INDEX(Matches!$F$2:$F$201,MATCH($A1952&amp;"-4",Matches!$J$2:$J$201,0))),"",IF(AND(J1952=INDEX(Matches!$G$2:$G$201,MATCH($A1952&amp;"-4",Matches!$J$2:$J$201,0)),K1952=INDEX(Matches!$H$2:$H$201,MATCH($A1952&amp;"-4",Matches!$J$2:$J$201,0))),5,IF(SIGN(J1952-K1952)&lt;&gt;SIGN(INDEX(Matches!$G$2:$G$201,MATCH($A1952&amp;"-4",Matches!$J$2:$J$201,0))-INDEX(Matches!$H$2:$H$201,MATCH($A1952&amp;"-4",Matches!$J$2:$J$201,0))),0,IF(J1952-K1952=INDEX(Matches!$G$2:$G$201,MATCH($A1952&amp;"-4",Matches!$J$2:$J$201,0))-INDEX(Matches!$H$2:$H$201,MATCH($A1952&amp;"-4",Matches!$J$2:$J$201,0)),3,2))))),""))</f>
        <v/>
      </c>
      <c r="AB1952" s="12" t="str">
        <f aca="false">IF(OR($B1952="",L1952="",M1952=""),"",IFERROR(IF(OR(INDEX(Matches!$I$2:$I$201,MATCH($A1952&amp;"-5",Matches!$J$2:$J$201,0))="Void",INDEX(Matches!$G$2:$G$201,MATCH($A1952&amp;"-5",Matches!$J$2:$J$201,0))="",INDEX(Matches!$H$2:$H$201,MATCH($A1952&amp;"-5",Matches!$J$2:$J$201,0))=""),"",IF(AND($C1952&lt;&gt;"",INDEX(Matches!$F$2:$F$201,MATCH($A1952&amp;"-5",Matches!$J$2:$J$201,0))&lt;&gt;"",$C1952&gt;=INDEX(Matches!$F$2:$F$201,MATCH($A1952&amp;"-5",Matches!$J$2:$J$201,0))),"",IF(AND(L1952=INDEX(Matches!$G$2:$G$201,MATCH($A1952&amp;"-5",Matches!$J$2:$J$201,0)),M1952=INDEX(Matches!$H$2:$H$201,MATCH($A1952&amp;"-5",Matches!$J$2:$J$201,0))),5,IF(SIGN(L1952-M1952)&lt;&gt;SIGN(INDEX(Matches!$G$2:$G$201,MATCH($A1952&amp;"-5",Matches!$J$2:$J$201,0))-INDEX(Matches!$H$2:$H$201,MATCH($A1952&amp;"-5",Matches!$J$2:$J$201,0))),0,IF(L1952-M1952=INDEX(Matches!$G$2:$G$201,MATCH($A1952&amp;"-5",Matches!$J$2:$J$201,0))-INDEX(Matches!$H$2:$H$201,MATCH($A1952&amp;"-5",Matches!$J$2:$J$201,0)),3,2))))),""))</f>
        <v/>
      </c>
      <c r="AC1952" s="12" t="str">
        <f aca="false">IF(OR($B1952="",N1952="",O1952=""),"",IFERROR(IF(OR(INDEX(Matches!$I$2:$I$201,MATCH($A1952&amp;"-6",Matches!$J$2:$J$201,0))="Void",INDEX(Matches!$G$2:$G$201,MATCH($A1952&amp;"-6",Matches!$J$2:$J$201,0))="",INDEX(Matches!$H$2:$H$201,MATCH($A1952&amp;"-6",Matches!$J$2:$J$201,0))=""),"",IF(AND($C1952&lt;&gt;"",INDEX(Matches!$F$2:$F$201,MATCH($A1952&amp;"-6",Matches!$J$2:$J$201,0))&lt;&gt;"",$C1952&gt;=INDEX(Matches!$F$2:$F$201,MATCH($A1952&amp;"-6",Matches!$J$2:$J$201,0))),"",IF(AND(N1952=INDEX(Matches!$G$2:$G$201,MATCH($A1952&amp;"-6",Matches!$J$2:$J$201,0)),O1952=INDEX(Matches!$H$2:$H$201,MATCH($A1952&amp;"-6",Matches!$J$2:$J$201,0))),5,IF(SIGN(N1952-O1952)&lt;&gt;SIGN(INDEX(Matches!$G$2:$G$201,MATCH($A1952&amp;"-6",Matches!$J$2:$J$201,0))-INDEX(Matches!$H$2:$H$201,MATCH($A1952&amp;"-6",Matches!$J$2:$J$201,0))),0,IF(N1952-O1952=INDEX(Matches!$G$2:$G$201,MATCH($A1952&amp;"-6",Matches!$J$2:$J$201,0))-INDEX(Matches!$H$2:$H$201,MATCH($A1952&amp;"-6",Matches!$J$2:$J$201,0)),3,2))))),""))</f>
        <v/>
      </c>
      <c r="AD1952" s="12" t="str">
        <f aca="false">IF(OR($B1952="",P1952="",Q1952=""),"",IFERROR(IF(OR(INDEX(Matches!$I$2:$I$201,MATCH($A1952&amp;"-7",Matches!$J$2:$J$201,0))="Void",INDEX(Matches!$G$2:$G$201,MATCH($A1952&amp;"-7",Matches!$J$2:$J$201,0))="",INDEX(Matches!$H$2:$H$201,MATCH($A1952&amp;"-7",Matches!$J$2:$J$201,0))=""),"",IF(AND($C1952&lt;&gt;"",INDEX(Matches!$F$2:$F$201,MATCH($A1952&amp;"-7",Matches!$J$2:$J$201,0))&lt;&gt;"",$C1952&gt;=INDEX(Matches!$F$2:$F$201,MATCH($A1952&amp;"-7",Matches!$J$2:$J$201,0))),"",IF(AND(P1952=INDEX(Matches!$G$2:$G$201,MATCH($A1952&amp;"-7",Matches!$J$2:$J$201,0)),Q1952=INDEX(Matches!$H$2:$H$201,MATCH($A1952&amp;"-7",Matches!$J$2:$J$201,0))),5,IF(SIGN(P1952-Q1952)&lt;&gt;SIGN(INDEX(Matches!$G$2:$G$201,MATCH($A1952&amp;"-7",Matches!$J$2:$J$201,0))-INDEX(Matches!$H$2:$H$201,MATCH($A1952&amp;"-7",Matches!$J$2:$J$201,0))),0,IF(P1952-Q1952=INDEX(Matches!$G$2:$G$201,MATCH($A1952&amp;"-7",Matches!$J$2:$J$201,0))-INDEX(Matches!$H$2:$H$201,MATCH($A1952&amp;"-7",Matches!$J$2:$J$201,0)),3,2))))),""))</f>
        <v/>
      </c>
      <c r="AE1952" s="12" t="str">
        <f aca="false">IF(OR($B1952="",R1952="",S1952=""),"",IFERROR(IF(OR(INDEX(Matches!$I$2:$I$201,MATCH($A1952&amp;"-8",Matches!$J$2:$J$201,0))="Void",INDEX(Matches!$G$2:$G$201,MATCH($A1952&amp;"-8",Matches!$J$2:$J$201,0))="",INDEX(Matches!$H$2:$H$201,MATCH($A1952&amp;"-8",Matches!$J$2:$J$201,0))=""),"",IF(AND($C1952&lt;&gt;"",INDEX(Matches!$F$2:$F$201,MATCH($A1952&amp;"-8",Matches!$J$2:$J$201,0))&lt;&gt;"",$C1952&gt;=INDEX(Matches!$F$2:$F$201,MATCH($A1952&amp;"-8",Matches!$J$2:$J$201,0))),"",IF(AND(R1952=INDEX(Matches!$G$2:$G$201,MATCH($A1952&amp;"-8",Matches!$J$2:$J$201,0)),S1952=INDEX(Matches!$H$2:$H$201,MATCH($A1952&amp;"-8",Matches!$J$2:$J$201,0))),5,IF(SIGN(R1952-S1952)&lt;&gt;SIGN(INDEX(Matches!$G$2:$G$201,MATCH($A1952&amp;"-8",Matches!$J$2:$J$201,0))-INDEX(Matches!$H$2:$H$201,MATCH($A1952&amp;"-8",Matches!$J$2:$J$201,0))),0,IF(R1952-S1952=INDEX(Matches!$G$2:$G$201,MATCH($A1952&amp;"-8",Matches!$J$2:$J$201,0))-INDEX(Matches!$H$2:$H$201,MATCH($A1952&amp;"-8",Matches!$J$2:$J$201,0)),3,2))))),""))</f>
        <v/>
      </c>
      <c r="AF1952" s="12" t="str">
        <f aca="false">IF(OR($B1952="",T1952="",U1952=""),"",IFERROR(IF(OR(INDEX(Matches!$I$2:$I$201,MATCH($A1952&amp;"-9",Matches!$J$2:$J$201,0))="Void",INDEX(Matches!$G$2:$G$201,MATCH($A1952&amp;"-9",Matches!$J$2:$J$201,0))="",INDEX(Matches!$H$2:$H$201,MATCH($A1952&amp;"-9",Matches!$J$2:$J$201,0))=""),"",IF(AND($C1952&lt;&gt;"",INDEX(Matches!$F$2:$F$201,MATCH($A1952&amp;"-9",Matches!$J$2:$J$201,0))&lt;&gt;"",$C1952&gt;=INDEX(Matches!$F$2:$F$201,MATCH($A1952&amp;"-9",Matches!$J$2:$J$201,0))),"",IF(AND(T1952=INDEX(Matches!$G$2:$G$201,MATCH($A1952&amp;"-9",Matches!$J$2:$J$201,0)),U1952=INDEX(Matches!$H$2:$H$201,MATCH($A1952&amp;"-9",Matches!$J$2:$J$201,0))),5,IF(SIGN(T1952-U1952)&lt;&gt;SIGN(INDEX(Matches!$G$2:$G$201,MATCH($A1952&amp;"-9",Matches!$J$2:$J$201,0))-INDEX(Matches!$H$2:$H$201,MATCH($A1952&amp;"-9",Matches!$J$2:$J$201,0))),0,IF(T1952-U1952=INDEX(Matches!$G$2:$G$201,MATCH($A1952&amp;"-9",Matches!$J$2:$J$201,0))-INDEX(Matches!$H$2:$H$201,MATCH($A1952&amp;"-9",Matches!$J$2:$J$201,0)),3,2))))),""))</f>
        <v/>
      </c>
      <c r="AG1952" s="12" t="str">
        <f aca="false">IF(OR($B1952="",V1952="",W1952=""),"",IFERROR(IF(OR(INDEX(Matches!$I$2:$I$201,MATCH($A1952&amp;"-10",Matches!$J$2:$J$201,0))="Void",INDEX(Matches!$G$2:$G$201,MATCH($A1952&amp;"-10",Matches!$J$2:$J$201,0))="",INDEX(Matches!$H$2:$H$201,MATCH($A1952&amp;"-10",Matches!$J$2:$J$201,0))=""),"",IF(AND($C1952&lt;&gt;"",INDEX(Matches!$F$2:$F$201,MATCH($A1952&amp;"-10",Matches!$J$2:$J$201,0))&lt;&gt;"",$C1952&gt;=INDEX(Matches!$F$2:$F$201,MATCH($A1952&amp;"-10",Matches!$J$2:$J$201,0))),"",IF(AND(V1952=INDEX(Matches!$G$2:$G$201,MATCH($A1952&amp;"-10",Matches!$J$2:$J$201,0)),W1952=INDEX(Matches!$H$2:$H$201,MATCH($A1952&amp;"-10",Matches!$J$2:$J$201,0))),5,IF(SIGN(V1952-W1952)&lt;&gt;SIGN(INDEX(Matches!$G$2:$G$201,MATCH($A1952&amp;"-10",Matches!$J$2:$J$201,0))-INDEX(Matches!$H$2:$H$201,MATCH($A1952&amp;"-10",Matches!$J$2:$J$201,0))),0,IF(V1952-W1952=INDEX(Matches!$G$2:$G$201,MATCH($A1952&amp;"-10",Matches!$J$2:$J$201,0))-INDEX(Matches!$H$2:$H$201,MATCH($A1952&amp;"-10",Matches!$J$2:$J$201,0)),3,2))))),""))</f>
        <v/>
      </c>
      <c r="AH1952" s="13" t="str">
        <f aca="false">IF($B1952="","",SUM(X1952:AG1952))</f>
        <v/>
      </c>
      <c r="AI1952" s="12" t="str">
        <f aca="false">IF($B1952="","",COUNTIF(X1952:AG1952,5))</f>
        <v/>
      </c>
      <c r="AJ1952" s="12" t="str">
        <f aca="false">IF($B1952="","",COUNTIF(X1952:AG1952,"&gt;=2"))</f>
        <v/>
      </c>
      <c r="AK1952" s="12" t="str">
        <f aca="false">IF($B1952="","",COUNT(X1952:AG1952))</f>
        <v/>
      </c>
    </row>
    <row r="1953" customFormat="false" ht="15" hidden="false" customHeight="false" outlineLevel="0" collapsed="false">
      <c r="A1953" s="7"/>
      <c r="B1953" s="7"/>
      <c r="C1953" s="11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12" t="str">
        <f aca="false">IF(OR($B1953="",D1953="",E1953=""),"",IFERROR(IF(OR(INDEX(Matches!$I$2:$I$201,MATCH($A1953&amp;"-1",Matches!$J$2:$J$201,0))="Void",INDEX(Matches!$G$2:$G$201,MATCH($A1953&amp;"-1",Matches!$J$2:$J$201,0))="",INDEX(Matches!$H$2:$H$201,MATCH($A1953&amp;"-1",Matches!$J$2:$J$201,0))=""),"",IF(AND($C1953&lt;&gt;"",INDEX(Matches!$F$2:$F$201,MATCH($A1953&amp;"-1",Matches!$J$2:$J$201,0))&lt;&gt;"",$C1953&gt;=INDEX(Matches!$F$2:$F$201,MATCH($A1953&amp;"-1",Matches!$J$2:$J$201,0))),"",IF(AND(D1953=INDEX(Matches!$G$2:$G$201,MATCH($A1953&amp;"-1",Matches!$J$2:$J$201,0)),E1953=INDEX(Matches!$H$2:$H$201,MATCH($A1953&amp;"-1",Matches!$J$2:$J$201,0))),5,IF(SIGN(D1953-E1953)&lt;&gt;SIGN(INDEX(Matches!$G$2:$G$201,MATCH($A1953&amp;"-1",Matches!$J$2:$J$201,0))-INDEX(Matches!$H$2:$H$201,MATCH($A1953&amp;"-1",Matches!$J$2:$J$201,0))),0,IF(D1953-E1953=INDEX(Matches!$G$2:$G$201,MATCH($A1953&amp;"-1",Matches!$J$2:$J$201,0))-INDEX(Matches!$H$2:$H$201,MATCH($A1953&amp;"-1",Matches!$J$2:$J$201,0)),3,2))))),""))</f>
        <v/>
      </c>
      <c r="Y1953" s="12" t="str">
        <f aca="false">IF(OR($B1953="",F1953="",G1953=""),"",IFERROR(IF(OR(INDEX(Matches!$I$2:$I$201,MATCH($A1953&amp;"-2",Matches!$J$2:$J$201,0))="Void",INDEX(Matches!$G$2:$G$201,MATCH($A1953&amp;"-2",Matches!$J$2:$J$201,0))="",INDEX(Matches!$H$2:$H$201,MATCH($A1953&amp;"-2",Matches!$J$2:$J$201,0))=""),"",IF(AND($C1953&lt;&gt;"",INDEX(Matches!$F$2:$F$201,MATCH($A1953&amp;"-2",Matches!$J$2:$J$201,0))&lt;&gt;"",$C1953&gt;=INDEX(Matches!$F$2:$F$201,MATCH($A1953&amp;"-2",Matches!$J$2:$J$201,0))),"",IF(AND(F1953=INDEX(Matches!$G$2:$G$201,MATCH($A1953&amp;"-2",Matches!$J$2:$J$201,0)),G1953=INDEX(Matches!$H$2:$H$201,MATCH($A1953&amp;"-2",Matches!$J$2:$J$201,0))),5,IF(SIGN(F1953-G1953)&lt;&gt;SIGN(INDEX(Matches!$G$2:$G$201,MATCH($A1953&amp;"-2",Matches!$J$2:$J$201,0))-INDEX(Matches!$H$2:$H$201,MATCH($A1953&amp;"-2",Matches!$J$2:$J$201,0))),0,IF(F1953-G1953=INDEX(Matches!$G$2:$G$201,MATCH($A1953&amp;"-2",Matches!$J$2:$J$201,0))-INDEX(Matches!$H$2:$H$201,MATCH($A1953&amp;"-2",Matches!$J$2:$J$201,0)),3,2))))),""))</f>
        <v/>
      </c>
      <c r="Z1953" s="12" t="str">
        <f aca="false">IF(OR($B1953="",H1953="",I1953=""),"",IFERROR(IF(OR(INDEX(Matches!$I$2:$I$201,MATCH($A1953&amp;"-3",Matches!$J$2:$J$201,0))="Void",INDEX(Matches!$G$2:$G$201,MATCH($A1953&amp;"-3",Matches!$J$2:$J$201,0))="",INDEX(Matches!$H$2:$H$201,MATCH($A1953&amp;"-3",Matches!$J$2:$J$201,0))=""),"",IF(AND($C1953&lt;&gt;"",INDEX(Matches!$F$2:$F$201,MATCH($A1953&amp;"-3",Matches!$J$2:$J$201,0))&lt;&gt;"",$C1953&gt;=INDEX(Matches!$F$2:$F$201,MATCH($A1953&amp;"-3",Matches!$J$2:$J$201,0))),"",IF(AND(H1953=INDEX(Matches!$G$2:$G$201,MATCH($A1953&amp;"-3",Matches!$J$2:$J$201,0)),I1953=INDEX(Matches!$H$2:$H$201,MATCH($A1953&amp;"-3",Matches!$J$2:$J$201,0))),5,IF(SIGN(H1953-I1953)&lt;&gt;SIGN(INDEX(Matches!$G$2:$G$201,MATCH($A1953&amp;"-3",Matches!$J$2:$J$201,0))-INDEX(Matches!$H$2:$H$201,MATCH($A1953&amp;"-3",Matches!$J$2:$J$201,0))),0,IF(H1953-I1953=INDEX(Matches!$G$2:$G$201,MATCH($A1953&amp;"-3",Matches!$J$2:$J$201,0))-INDEX(Matches!$H$2:$H$201,MATCH($A1953&amp;"-3",Matches!$J$2:$J$201,0)),3,2))))),""))</f>
        <v/>
      </c>
      <c r="AA1953" s="12" t="str">
        <f aca="false">IF(OR($B1953="",J1953="",K1953=""),"",IFERROR(IF(OR(INDEX(Matches!$I$2:$I$201,MATCH($A1953&amp;"-4",Matches!$J$2:$J$201,0))="Void",INDEX(Matches!$G$2:$G$201,MATCH($A1953&amp;"-4",Matches!$J$2:$J$201,0))="",INDEX(Matches!$H$2:$H$201,MATCH($A1953&amp;"-4",Matches!$J$2:$J$201,0))=""),"",IF(AND($C1953&lt;&gt;"",INDEX(Matches!$F$2:$F$201,MATCH($A1953&amp;"-4",Matches!$J$2:$J$201,0))&lt;&gt;"",$C1953&gt;=INDEX(Matches!$F$2:$F$201,MATCH($A1953&amp;"-4",Matches!$J$2:$J$201,0))),"",IF(AND(J1953=INDEX(Matches!$G$2:$G$201,MATCH($A1953&amp;"-4",Matches!$J$2:$J$201,0)),K1953=INDEX(Matches!$H$2:$H$201,MATCH($A1953&amp;"-4",Matches!$J$2:$J$201,0))),5,IF(SIGN(J1953-K1953)&lt;&gt;SIGN(INDEX(Matches!$G$2:$G$201,MATCH($A1953&amp;"-4",Matches!$J$2:$J$201,0))-INDEX(Matches!$H$2:$H$201,MATCH($A1953&amp;"-4",Matches!$J$2:$J$201,0))),0,IF(J1953-K1953=INDEX(Matches!$G$2:$G$201,MATCH($A1953&amp;"-4",Matches!$J$2:$J$201,0))-INDEX(Matches!$H$2:$H$201,MATCH($A1953&amp;"-4",Matches!$J$2:$J$201,0)),3,2))))),""))</f>
        <v/>
      </c>
      <c r="AB1953" s="12" t="str">
        <f aca="false">IF(OR($B1953="",L1953="",M1953=""),"",IFERROR(IF(OR(INDEX(Matches!$I$2:$I$201,MATCH($A1953&amp;"-5",Matches!$J$2:$J$201,0))="Void",INDEX(Matches!$G$2:$G$201,MATCH($A1953&amp;"-5",Matches!$J$2:$J$201,0))="",INDEX(Matches!$H$2:$H$201,MATCH($A1953&amp;"-5",Matches!$J$2:$J$201,0))=""),"",IF(AND($C1953&lt;&gt;"",INDEX(Matches!$F$2:$F$201,MATCH($A1953&amp;"-5",Matches!$J$2:$J$201,0))&lt;&gt;"",$C1953&gt;=INDEX(Matches!$F$2:$F$201,MATCH($A1953&amp;"-5",Matches!$J$2:$J$201,0))),"",IF(AND(L1953=INDEX(Matches!$G$2:$G$201,MATCH($A1953&amp;"-5",Matches!$J$2:$J$201,0)),M1953=INDEX(Matches!$H$2:$H$201,MATCH($A1953&amp;"-5",Matches!$J$2:$J$201,0))),5,IF(SIGN(L1953-M1953)&lt;&gt;SIGN(INDEX(Matches!$G$2:$G$201,MATCH($A1953&amp;"-5",Matches!$J$2:$J$201,0))-INDEX(Matches!$H$2:$H$201,MATCH($A1953&amp;"-5",Matches!$J$2:$J$201,0))),0,IF(L1953-M1953=INDEX(Matches!$G$2:$G$201,MATCH($A1953&amp;"-5",Matches!$J$2:$J$201,0))-INDEX(Matches!$H$2:$H$201,MATCH($A1953&amp;"-5",Matches!$J$2:$J$201,0)),3,2))))),""))</f>
        <v/>
      </c>
      <c r="AC1953" s="12" t="str">
        <f aca="false">IF(OR($B1953="",N1953="",O1953=""),"",IFERROR(IF(OR(INDEX(Matches!$I$2:$I$201,MATCH($A1953&amp;"-6",Matches!$J$2:$J$201,0))="Void",INDEX(Matches!$G$2:$G$201,MATCH($A1953&amp;"-6",Matches!$J$2:$J$201,0))="",INDEX(Matches!$H$2:$H$201,MATCH($A1953&amp;"-6",Matches!$J$2:$J$201,0))=""),"",IF(AND($C1953&lt;&gt;"",INDEX(Matches!$F$2:$F$201,MATCH($A1953&amp;"-6",Matches!$J$2:$J$201,0))&lt;&gt;"",$C1953&gt;=INDEX(Matches!$F$2:$F$201,MATCH($A1953&amp;"-6",Matches!$J$2:$J$201,0))),"",IF(AND(N1953=INDEX(Matches!$G$2:$G$201,MATCH($A1953&amp;"-6",Matches!$J$2:$J$201,0)),O1953=INDEX(Matches!$H$2:$H$201,MATCH($A1953&amp;"-6",Matches!$J$2:$J$201,0))),5,IF(SIGN(N1953-O1953)&lt;&gt;SIGN(INDEX(Matches!$G$2:$G$201,MATCH($A1953&amp;"-6",Matches!$J$2:$J$201,0))-INDEX(Matches!$H$2:$H$201,MATCH($A1953&amp;"-6",Matches!$J$2:$J$201,0))),0,IF(N1953-O1953=INDEX(Matches!$G$2:$G$201,MATCH($A1953&amp;"-6",Matches!$J$2:$J$201,0))-INDEX(Matches!$H$2:$H$201,MATCH($A1953&amp;"-6",Matches!$J$2:$J$201,0)),3,2))))),""))</f>
        <v/>
      </c>
      <c r="AD1953" s="12" t="str">
        <f aca="false">IF(OR($B1953="",P1953="",Q1953=""),"",IFERROR(IF(OR(INDEX(Matches!$I$2:$I$201,MATCH($A1953&amp;"-7",Matches!$J$2:$J$201,0))="Void",INDEX(Matches!$G$2:$G$201,MATCH($A1953&amp;"-7",Matches!$J$2:$J$201,0))="",INDEX(Matches!$H$2:$H$201,MATCH($A1953&amp;"-7",Matches!$J$2:$J$201,0))=""),"",IF(AND($C1953&lt;&gt;"",INDEX(Matches!$F$2:$F$201,MATCH($A1953&amp;"-7",Matches!$J$2:$J$201,0))&lt;&gt;"",$C1953&gt;=INDEX(Matches!$F$2:$F$201,MATCH($A1953&amp;"-7",Matches!$J$2:$J$201,0))),"",IF(AND(P1953=INDEX(Matches!$G$2:$G$201,MATCH($A1953&amp;"-7",Matches!$J$2:$J$201,0)),Q1953=INDEX(Matches!$H$2:$H$201,MATCH($A1953&amp;"-7",Matches!$J$2:$J$201,0))),5,IF(SIGN(P1953-Q1953)&lt;&gt;SIGN(INDEX(Matches!$G$2:$G$201,MATCH($A1953&amp;"-7",Matches!$J$2:$J$201,0))-INDEX(Matches!$H$2:$H$201,MATCH($A1953&amp;"-7",Matches!$J$2:$J$201,0))),0,IF(P1953-Q1953=INDEX(Matches!$G$2:$G$201,MATCH($A1953&amp;"-7",Matches!$J$2:$J$201,0))-INDEX(Matches!$H$2:$H$201,MATCH($A1953&amp;"-7",Matches!$J$2:$J$201,0)),3,2))))),""))</f>
        <v/>
      </c>
      <c r="AE1953" s="12" t="str">
        <f aca="false">IF(OR($B1953="",R1953="",S1953=""),"",IFERROR(IF(OR(INDEX(Matches!$I$2:$I$201,MATCH($A1953&amp;"-8",Matches!$J$2:$J$201,0))="Void",INDEX(Matches!$G$2:$G$201,MATCH($A1953&amp;"-8",Matches!$J$2:$J$201,0))="",INDEX(Matches!$H$2:$H$201,MATCH($A1953&amp;"-8",Matches!$J$2:$J$201,0))=""),"",IF(AND($C1953&lt;&gt;"",INDEX(Matches!$F$2:$F$201,MATCH($A1953&amp;"-8",Matches!$J$2:$J$201,0))&lt;&gt;"",$C1953&gt;=INDEX(Matches!$F$2:$F$201,MATCH($A1953&amp;"-8",Matches!$J$2:$J$201,0))),"",IF(AND(R1953=INDEX(Matches!$G$2:$G$201,MATCH($A1953&amp;"-8",Matches!$J$2:$J$201,0)),S1953=INDEX(Matches!$H$2:$H$201,MATCH($A1953&amp;"-8",Matches!$J$2:$J$201,0))),5,IF(SIGN(R1953-S1953)&lt;&gt;SIGN(INDEX(Matches!$G$2:$G$201,MATCH($A1953&amp;"-8",Matches!$J$2:$J$201,0))-INDEX(Matches!$H$2:$H$201,MATCH($A1953&amp;"-8",Matches!$J$2:$J$201,0))),0,IF(R1953-S1953=INDEX(Matches!$G$2:$G$201,MATCH($A1953&amp;"-8",Matches!$J$2:$J$201,0))-INDEX(Matches!$H$2:$H$201,MATCH($A1953&amp;"-8",Matches!$J$2:$J$201,0)),3,2))))),""))</f>
        <v/>
      </c>
      <c r="AF1953" s="12" t="str">
        <f aca="false">IF(OR($B1953="",T1953="",U1953=""),"",IFERROR(IF(OR(INDEX(Matches!$I$2:$I$201,MATCH($A1953&amp;"-9",Matches!$J$2:$J$201,0))="Void",INDEX(Matches!$G$2:$G$201,MATCH($A1953&amp;"-9",Matches!$J$2:$J$201,0))="",INDEX(Matches!$H$2:$H$201,MATCH($A1953&amp;"-9",Matches!$J$2:$J$201,0))=""),"",IF(AND($C1953&lt;&gt;"",INDEX(Matches!$F$2:$F$201,MATCH($A1953&amp;"-9",Matches!$J$2:$J$201,0))&lt;&gt;"",$C1953&gt;=INDEX(Matches!$F$2:$F$201,MATCH($A1953&amp;"-9",Matches!$J$2:$J$201,0))),"",IF(AND(T1953=INDEX(Matches!$G$2:$G$201,MATCH($A1953&amp;"-9",Matches!$J$2:$J$201,0)),U1953=INDEX(Matches!$H$2:$H$201,MATCH($A1953&amp;"-9",Matches!$J$2:$J$201,0))),5,IF(SIGN(T1953-U1953)&lt;&gt;SIGN(INDEX(Matches!$G$2:$G$201,MATCH($A1953&amp;"-9",Matches!$J$2:$J$201,0))-INDEX(Matches!$H$2:$H$201,MATCH($A1953&amp;"-9",Matches!$J$2:$J$201,0))),0,IF(T1953-U1953=INDEX(Matches!$G$2:$G$201,MATCH($A1953&amp;"-9",Matches!$J$2:$J$201,0))-INDEX(Matches!$H$2:$H$201,MATCH($A1953&amp;"-9",Matches!$J$2:$J$201,0)),3,2))))),""))</f>
        <v/>
      </c>
      <c r="AG1953" s="12" t="str">
        <f aca="false">IF(OR($B1953="",V1953="",W1953=""),"",IFERROR(IF(OR(INDEX(Matches!$I$2:$I$201,MATCH($A1953&amp;"-10",Matches!$J$2:$J$201,0))="Void",INDEX(Matches!$G$2:$G$201,MATCH($A1953&amp;"-10",Matches!$J$2:$J$201,0))="",INDEX(Matches!$H$2:$H$201,MATCH($A1953&amp;"-10",Matches!$J$2:$J$201,0))=""),"",IF(AND($C1953&lt;&gt;"",INDEX(Matches!$F$2:$F$201,MATCH($A1953&amp;"-10",Matches!$J$2:$J$201,0))&lt;&gt;"",$C1953&gt;=INDEX(Matches!$F$2:$F$201,MATCH($A1953&amp;"-10",Matches!$J$2:$J$201,0))),"",IF(AND(V1953=INDEX(Matches!$G$2:$G$201,MATCH($A1953&amp;"-10",Matches!$J$2:$J$201,0)),W1953=INDEX(Matches!$H$2:$H$201,MATCH($A1953&amp;"-10",Matches!$J$2:$J$201,0))),5,IF(SIGN(V1953-W1953)&lt;&gt;SIGN(INDEX(Matches!$G$2:$G$201,MATCH($A1953&amp;"-10",Matches!$J$2:$J$201,0))-INDEX(Matches!$H$2:$H$201,MATCH($A1953&amp;"-10",Matches!$J$2:$J$201,0))),0,IF(V1953-W1953=INDEX(Matches!$G$2:$G$201,MATCH($A1953&amp;"-10",Matches!$J$2:$J$201,0))-INDEX(Matches!$H$2:$H$201,MATCH($A1953&amp;"-10",Matches!$J$2:$J$201,0)),3,2))))),""))</f>
        <v/>
      </c>
      <c r="AH1953" s="13" t="str">
        <f aca="false">IF($B1953="","",SUM(X1953:AG1953))</f>
        <v/>
      </c>
      <c r="AI1953" s="12" t="str">
        <f aca="false">IF($B1953="","",COUNTIF(X1953:AG1953,5))</f>
        <v/>
      </c>
      <c r="AJ1953" s="12" t="str">
        <f aca="false">IF($B1953="","",COUNTIF(X1953:AG1953,"&gt;=2"))</f>
        <v/>
      </c>
      <c r="AK1953" s="12" t="str">
        <f aca="false">IF($B1953="","",COUNT(X1953:AG1953))</f>
        <v/>
      </c>
    </row>
    <row r="1954" customFormat="false" ht="15" hidden="false" customHeight="false" outlineLevel="0" collapsed="false">
      <c r="A1954" s="7"/>
      <c r="B1954" s="7"/>
      <c r="C1954" s="11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12" t="str">
        <f aca="false">IF(OR($B1954="",D1954="",E1954=""),"",IFERROR(IF(OR(INDEX(Matches!$I$2:$I$201,MATCH($A1954&amp;"-1",Matches!$J$2:$J$201,0))="Void",INDEX(Matches!$G$2:$G$201,MATCH($A1954&amp;"-1",Matches!$J$2:$J$201,0))="",INDEX(Matches!$H$2:$H$201,MATCH($A1954&amp;"-1",Matches!$J$2:$J$201,0))=""),"",IF(AND($C1954&lt;&gt;"",INDEX(Matches!$F$2:$F$201,MATCH($A1954&amp;"-1",Matches!$J$2:$J$201,0))&lt;&gt;"",$C1954&gt;=INDEX(Matches!$F$2:$F$201,MATCH($A1954&amp;"-1",Matches!$J$2:$J$201,0))),"",IF(AND(D1954=INDEX(Matches!$G$2:$G$201,MATCH($A1954&amp;"-1",Matches!$J$2:$J$201,0)),E1954=INDEX(Matches!$H$2:$H$201,MATCH($A1954&amp;"-1",Matches!$J$2:$J$201,0))),5,IF(SIGN(D1954-E1954)&lt;&gt;SIGN(INDEX(Matches!$G$2:$G$201,MATCH($A1954&amp;"-1",Matches!$J$2:$J$201,0))-INDEX(Matches!$H$2:$H$201,MATCH($A1954&amp;"-1",Matches!$J$2:$J$201,0))),0,IF(D1954-E1954=INDEX(Matches!$G$2:$G$201,MATCH($A1954&amp;"-1",Matches!$J$2:$J$201,0))-INDEX(Matches!$H$2:$H$201,MATCH($A1954&amp;"-1",Matches!$J$2:$J$201,0)),3,2))))),""))</f>
        <v/>
      </c>
      <c r="Y1954" s="12" t="str">
        <f aca="false">IF(OR($B1954="",F1954="",G1954=""),"",IFERROR(IF(OR(INDEX(Matches!$I$2:$I$201,MATCH($A1954&amp;"-2",Matches!$J$2:$J$201,0))="Void",INDEX(Matches!$G$2:$G$201,MATCH($A1954&amp;"-2",Matches!$J$2:$J$201,0))="",INDEX(Matches!$H$2:$H$201,MATCH($A1954&amp;"-2",Matches!$J$2:$J$201,0))=""),"",IF(AND($C1954&lt;&gt;"",INDEX(Matches!$F$2:$F$201,MATCH($A1954&amp;"-2",Matches!$J$2:$J$201,0))&lt;&gt;"",$C1954&gt;=INDEX(Matches!$F$2:$F$201,MATCH($A1954&amp;"-2",Matches!$J$2:$J$201,0))),"",IF(AND(F1954=INDEX(Matches!$G$2:$G$201,MATCH($A1954&amp;"-2",Matches!$J$2:$J$201,0)),G1954=INDEX(Matches!$H$2:$H$201,MATCH($A1954&amp;"-2",Matches!$J$2:$J$201,0))),5,IF(SIGN(F1954-G1954)&lt;&gt;SIGN(INDEX(Matches!$G$2:$G$201,MATCH($A1954&amp;"-2",Matches!$J$2:$J$201,0))-INDEX(Matches!$H$2:$H$201,MATCH($A1954&amp;"-2",Matches!$J$2:$J$201,0))),0,IF(F1954-G1954=INDEX(Matches!$G$2:$G$201,MATCH($A1954&amp;"-2",Matches!$J$2:$J$201,0))-INDEX(Matches!$H$2:$H$201,MATCH($A1954&amp;"-2",Matches!$J$2:$J$201,0)),3,2))))),""))</f>
        <v/>
      </c>
      <c r="Z1954" s="12" t="str">
        <f aca="false">IF(OR($B1954="",H1954="",I1954=""),"",IFERROR(IF(OR(INDEX(Matches!$I$2:$I$201,MATCH($A1954&amp;"-3",Matches!$J$2:$J$201,0))="Void",INDEX(Matches!$G$2:$G$201,MATCH($A1954&amp;"-3",Matches!$J$2:$J$201,0))="",INDEX(Matches!$H$2:$H$201,MATCH($A1954&amp;"-3",Matches!$J$2:$J$201,0))=""),"",IF(AND($C1954&lt;&gt;"",INDEX(Matches!$F$2:$F$201,MATCH($A1954&amp;"-3",Matches!$J$2:$J$201,0))&lt;&gt;"",$C1954&gt;=INDEX(Matches!$F$2:$F$201,MATCH($A1954&amp;"-3",Matches!$J$2:$J$201,0))),"",IF(AND(H1954=INDEX(Matches!$G$2:$G$201,MATCH($A1954&amp;"-3",Matches!$J$2:$J$201,0)),I1954=INDEX(Matches!$H$2:$H$201,MATCH($A1954&amp;"-3",Matches!$J$2:$J$201,0))),5,IF(SIGN(H1954-I1954)&lt;&gt;SIGN(INDEX(Matches!$G$2:$G$201,MATCH($A1954&amp;"-3",Matches!$J$2:$J$201,0))-INDEX(Matches!$H$2:$H$201,MATCH($A1954&amp;"-3",Matches!$J$2:$J$201,0))),0,IF(H1954-I1954=INDEX(Matches!$G$2:$G$201,MATCH($A1954&amp;"-3",Matches!$J$2:$J$201,0))-INDEX(Matches!$H$2:$H$201,MATCH($A1954&amp;"-3",Matches!$J$2:$J$201,0)),3,2))))),""))</f>
        <v/>
      </c>
      <c r="AA1954" s="12" t="str">
        <f aca="false">IF(OR($B1954="",J1954="",K1954=""),"",IFERROR(IF(OR(INDEX(Matches!$I$2:$I$201,MATCH($A1954&amp;"-4",Matches!$J$2:$J$201,0))="Void",INDEX(Matches!$G$2:$G$201,MATCH($A1954&amp;"-4",Matches!$J$2:$J$201,0))="",INDEX(Matches!$H$2:$H$201,MATCH($A1954&amp;"-4",Matches!$J$2:$J$201,0))=""),"",IF(AND($C1954&lt;&gt;"",INDEX(Matches!$F$2:$F$201,MATCH($A1954&amp;"-4",Matches!$J$2:$J$201,0))&lt;&gt;"",$C1954&gt;=INDEX(Matches!$F$2:$F$201,MATCH($A1954&amp;"-4",Matches!$J$2:$J$201,0))),"",IF(AND(J1954=INDEX(Matches!$G$2:$G$201,MATCH($A1954&amp;"-4",Matches!$J$2:$J$201,0)),K1954=INDEX(Matches!$H$2:$H$201,MATCH($A1954&amp;"-4",Matches!$J$2:$J$201,0))),5,IF(SIGN(J1954-K1954)&lt;&gt;SIGN(INDEX(Matches!$G$2:$G$201,MATCH($A1954&amp;"-4",Matches!$J$2:$J$201,0))-INDEX(Matches!$H$2:$H$201,MATCH($A1954&amp;"-4",Matches!$J$2:$J$201,0))),0,IF(J1954-K1954=INDEX(Matches!$G$2:$G$201,MATCH($A1954&amp;"-4",Matches!$J$2:$J$201,0))-INDEX(Matches!$H$2:$H$201,MATCH($A1954&amp;"-4",Matches!$J$2:$J$201,0)),3,2))))),""))</f>
        <v/>
      </c>
      <c r="AB1954" s="12" t="str">
        <f aca="false">IF(OR($B1954="",L1954="",M1954=""),"",IFERROR(IF(OR(INDEX(Matches!$I$2:$I$201,MATCH($A1954&amp;"-5",Matches!$J$2:$J$201,0))="Void",INDEX(Matches!$G$2:$G$201,MATCH($A1954&amp;"-5",Matches!$J$2:$J$201,0))="",INDEX(Matches!$H$2:$H$201,MATCH($A1954&amp;"-5",Matches!$J$2:$J$201,0))=""),"",IF(AND($C1954&lt;&gt;"",INDEX(Matches!$F$2:$F$201,MATCH($A1954&amp;"-5",Matches!$J$2:$J$201,0))&lt;&gt;"",$C1954&gt;=INDEX(Matches!$F$2:$F$201,MATCH($A1954&amp;"-5",Matches!$J$2:$J$201,0))),"",IF(AND(L1954=INDEX(Matches!$G$2:$G$201,MATCH($A1954&amp;"-5",Matches!$J$2:$J$201,0)),M1954=INDEX(Matches!$H$2:$H$201,MATCH($A1954&amp;"-5",Matches!$J$2:$J$201,0))),5,IF(SIGN(L1954-M1954)&lt;&gt;SIGN(INDEX(Matches!$G$2:$G$201,MATCH($A1954&amp;"-5",Matches!$J$2:$J$201,0))-INDEX(Matches!$H$2:$H$201,MATCH($A1954&amp;"-5",Matches!$J$2:$J$201,0))),0,IF(L1954-M1954=INDEX(Matches!$G$2:$G$201,MATCH($A1954&amp;"-5",Matches!$J$2:$J$201,0))-INDEX(Matches!$H$2:$H$201,MATCH($A1954&amp;"-5",Matches!$J$2:$J$201,0)),3,2))))),""))</f>
        <v/>
      </c>
      <c r="AC1954" s="12" t="str">
        <f aca="false">IF(OR($B1954="",N1954="",O1954=""),"",IFERROR(IF(OR(INDEX(Matches!$I$2:$I$201,MATCH($A1954&amp;"-6",Matches!$J$2:$J$201,0))="Void",INDEX(Matches!$G$2:$G$201,MATCH($A1954&amp;"-6",Matches!$J$2:$J$201,0))="",INDEX(Matches!$H$2:$H$201,MATCH($A1954&amp;"-6",Matches!$J$2:$J$201,0))=""),"",IF(AND($C1954&lt;&gt;"",INDEX(Matches!$F$2:$F$201,MATCH($A1954&amp;"-6",Matches!$J$2:$J$201,0))&lt;&gt;"",$C1954&gt;=INDEX(Matches!$F$2:$F$201,MATCH($A1954&amp;"-6",Matches!$J$2:$J$201,0))),"",IF(AND(N1954=INDEX(Matches!$G$2:$G$201,MATCH($A1954&amp;"-6",Matches!$J$2:$J$201,0)),O1954=INDEX(Matches!$H$2:$H$201,MATCH($A1954&amp;"-6",Matches!$J$2:$J$201,0))),5,IF(SIGN(N1954-O1954)&lt;&gt;SIGN(INDEX(Matches!$G$2:$G$201,MATCH($A1954&amp;"-6",Matches!$J$2:$J$201,0))-INDEX(Matches!$H$2:$H$201,MATCH($A1954&amp;"-6",Matches!$J$2:$J$201,0))),0,IF(N1954-O1954=INDEX(Matches!$G$2:$G$201,MATCH($A1954&amp;"-6",Matches!$J$2:$J$201,0))-INDEX(Matches!$H$2:$H$201,MATCH($A1954&amp;"-6",Matches!$J$2:$J$201,0)),3,2))))),""))</f>
        <v/>
      </c>
      <c r="AD1954" s="12" t="str">
        <f aca="false">IF(OR($B1954="",P1954="",Q1954=""),"",IFERROR(IF(OR(INDEX(Matches!$I$2:$I$201,MATCH($A1954&amp;"-7",Matches!$J$2:$J$201,0))="Void",INDEX(Matches!$G$2:$G$201,MATCH($A1954&amp;"-7",Matches!$J$2:$J$201,0))="",INDEX(Matches!$H$2:$H$201,MATCH($A1954&amp;"-7",Matches!$J$2:$J$201,0))=""),"",IF(AND($C1954&lt;&gt;"",INDEX(Matches!$F$2:$F$201,MATCH($A1954&amp;"-7",Matches!$J$2:$J$201,0))&lt;&gt;"",$C1954&gt;=INDEX(Matches!$F$2:$F$201,MATCH($A1954&amp;"-7",Matches!$J$2:$J$201,0))),"",IF(AND(P1954=INDEX(Matches!$G$2:$G$201,MATCH($A1954&amp;"-7",Matches!$J$2:$J$201,0)),Q1954=INDEX(Matches!$H$2:$H$201,MATCH($A1954&amp;"-7",Matches!$J$2:$J$201,0))),5,IF(SIGN(P1954-Q1954)&lt;&gt;SIGN(INDEX(Matches!$G$2:$G$201,MATCH($A1954&amp;"-7",Matches!$J$2:$J$201,0))-INDEX(Matches!$H$2:$H$201,MATCH($A1954&amp;"-7",Matches!$J$2:$J$201,0))),0,IF(P1954-Q1954=INDEX(Matches!$G$2:$G$201,MATCH($A1954&amp;"-7",Matches!$J$2:$J$201,0))-INDEX(Matches!$H$2:$H$201,MATCH($A1954&amp;"-7",Matches!$J$2:$J$201,0)),3,2))))),""))</f>
        <v/>
      </c>
      <c r="AE1954" s="12" t="str">
        <f aca="false">IF(OR($B1954="",R1954="",S1954=""),"",IFERROR(IF(OR(INDEX(Matches!$I$2:$I$201,MATCH($A1954&amp;"-8",Matches!$J$2:$J$201,0))="Void",INDEX(Matches!$G$2:$G$201,MATCH($A1954&amp;"-8",Matches!$J$2:$J$201,0))="",INDEX(Matches!$H$2:$H$201,MATCH($A1954&amp;"-8",Matches!$J$2:$J$201,0))=""),"",IF(AND($C1954&lt;&gt;"",INDEX(Matches!$F$2:$F$201,MATCH($A1954&amp;"-8",Matches!$J$2:$J$201,0))&lt;&gt;"",$C1954&gt;=INDEX(Matches!$F$2:$F$201,MATCH($A1954&amp;"-8",Matches!$J$2:$J$201,0))),"",IF(AND(R1954=INDEX(Matches!$G$2:$G$201,MATCH($A1954&amp;"-8",Matches!$J$2:$J$201,0)),S1954=INDEX(Matches!$H$2:$H$201,MATCH($A1954&amp;"-8",Matches!$J$2:$J$201,0))),5,IF(SIGN(R1954-S1954)&lt;&gt;SIGN(INDEX(Matches!$G$2:$G$201,MATCH($A1954&amp;"-8",Matches!$J$2:$J$201,0))-INDEX(Matches!$H$2:$H$201,MATCH($A1954&amp;"-8",Matches!$J$2:$J$201,0))),0,IF(R1954-S1954=INDEX(Matches!$G$2:$G$201,MATCH($A1954&amp;"-8",Matches!$J$2:$J$201,0))-INDEX(Matches!$H$2:$H$201,MATCH($A1954&amp;"-8",Matches!$J$2:$J$201,0)),3,2))))),""))</f>
        <v/>
      </c>
      <c r="AF1954" s="12" t="str">
        <f aca="false">IF(OR($B1954="",T1954="",U1954=""),"",IFERROR(IF(OR(INDEX(Matches!$I$2:$I$201,MATCH($A1954&amp;"-9",Matches!$J$2:$J$201,0))="Void",INDEX(Matches!$G$2:$G$201,MATCH($A1954&amp;"-9",Matches!$J$2:$J$201,0))="",INDEX(Matches!$H$2:$H$201,MATCH($A1954&amp;"-9",Matches!$J$2:$J$201,0))=""),"",IF(AND($C1954&lt;&gt;"",INDEX(Matches!$F$2:$F$201,MATCH($A1954&amp;"-9",Matches!$J$2:$J$201,0))&lt;&gt;"",$C1954&gt;=INDEX(Matches!$F$2:$F$201,MATCH($A1954&amp;"-9",Matches!$J$2:$J$201,0))),"",IF(AND(T1954=INDEX(Matches!$G$2:$G$201,MATCH($A1954&amp;"-9",Matches!$J$2:$J$201,0)),U1954=INDEX(Matches!$H$2:$H$201,MATCH($A1954&amp;"-9",Matches!$J$2:$J$201,0))),5,IF(SIGN(T1954-U1954)&lt;&gt;SIGN(INDEX(Matches!$G$2:$G$201,MATCH($A1954&amp;"-9",Matches!$J$2:$J$201,0))-INDEX(Matches!$H$2:$H$201,MATCH($A1954&amp;"-9",Matches!$J$2:$J$201,0))),0,IF(T1954-U1954=INDEX(Matches!$G$2:$G$201,MATCH($A1954&amp;"-9",Matches!$J$2:$J$201,0))-INDEX(Matches!$H$2:$H$201,MATCH($A1954&amp;"-9",Matches!$J$2:$J$201,0)),3,2))))),""))</f>
        <v/>
      </c>
      <c r="AG1954" s="12" t="str">
        <f aca="false">IF(OR($B1954="",V1954="",W1954=""),"",IFERROR(IF(OR(INDEX(Matches!$I$2:$I$201,MATCH($A1954&amp;"-10",Matches!$J$2:$J$201,0))="Void",INDEX(Matches!$G$2:$G$201,MATCH($A1954&amp;"-10",Matches!$J$2:$J$201,0))="",INDEX(Matches!$H$2:$H$201,MATCH($A1954&amp;"-10",Matches!$J$2:$J$201,0))=""),"",IF(AND($C1954&lt;&gt;"",INDEX(Matches!$F$2:$F$201,MATCH($A1954&amp;"-10",Matches!$J$2:$J$201,0))&lt;&gt;"",$C1954&gt;=INDEX(Matches!$F$2:$F$201,MATCH($A1954&amp;"-10",Matches!$J$2:$J$201,0))),"",IF(AND(V1954=INDEX(Matches!$G$2:$G$201,MATCH($A1954&amp;"-10",Matches!$J$2:$J$201,0)),W1954=INDEX(Matches!$H$2:$H$201,MATCH($A1954&amp;"-10",Matches!$J$2:$J$201,0))),5,IF(SIGN(V1954-W1954)&lt;&gt;SIGN(INDEX(Matches!$G$2:$G$201,MATCH($A1954&amp;"-10",Matches!$J$2:$J$201,0))-INDEX(Matches!$H$2:$H$201,MATCH($A1954&amp;"-10",Matches!$J$2:$J$201,0))),0,IF(V1954-W1954=INDEX(Matches!$G$2:$G$201,MATCH($A1954&amp;"-10",Matches!$J$2:$J$201,0))-INDEX(Matches!$H$2:$H$201,MATCH($A1954&amp;"-10",Matches!$J$2:$J$201,0)),3,2))))),""))</f>
        <v/>
      </c>
      <c r="AH1954" s="13" t="str">
        <f aca="false">IF($B1954="","",SUM(X1954:AG1954))</f>
        <v/>
      </c>
      <c r="AI1954" s="12" t="str">
        <f aca="false">IF($B1954="","",COUNTIF(X1954:AG1954,5))</f>
        <v/>
      </c>
      <c r="AJ1954" s="12" t="str">
        <f aca="false">IF($B1954="","",COUNTIF(X1954:AG1954,"&gt;=2"))</f>
        <v/>
      </c>
      <c r="AK1954" s="12" t="str">
        <f aca="false">IF($B1954="","",COUNT(X1954:AG1954))</f>
        <v/>
      </c>
    </row>
    <row r="1955" customFormat="false" ht="15" hidden="false" customHeight="false" outlineLevel="0" collapsed="false">
      <c r="A1955" s="7"/>
      <c r="B1955" s="7"/>
      <c r="C1955" s="11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12" t="str">
        <f aca="false">IF(OR($B1955="",D1955="",E1955=""),"",IFERROR(IF(OR(INDEX(Matches!$I$2:$I$201,MATCH($A1955&amp;"-1",Matches!$J$2:$J$201,0))="Void",INDEX(Matches!$G$2:$G$201,MATCH($A1955&amp;"-1",Matches!$J$2:$J$201,0))="",INDEX(Matches!$H$2:$H$201,MATCH($A1955&amp;"-1",Matches!$J$2:$J$201,0))=""),"",IF(AND($C1955&lt;&gt;"",INDEX(Matches!$F$2:$F$201,MATCH($A1955&amp;"-1",Matches!$J$2:$J$201,0))&lt;&gt;"",$C1955&gt;=INDEX(Matches!$F$2:$F$201,MATCH($A1955&amp;"-1",Matches!$J$2:$J$201,0))),"",IF(AND(D1955=INDEX(Matches!$G$2:$G$201,MATCH($A1955&amp;"-1",Matches!$J$2:$J$201,0)),E1955=INDEX(Matches!$H$2:$H$201,MATCH($A1955&amp;"-1",Matches!$J$2:$J$201,0))),5,IF(SIGN(D1955-E1955)&lt;&gt;SIGN(INDEX(Matches!$G$2:$G$201,MATCH($A1955&amp;"-1",Matches!$J$2:$J$201,0))-INDEX(Matches!$H$2:$H$201,MATCH($A1955&amp;"-1",Matches!$J$2:$J$201,0))),0,IF(D1955-E1955=INDEX(Matches!$G$2:$G$201,MATCH($A1955&amp;"-1",Matches!$J$2:$J$201,0))-INDEX(Matches!$H$2:$H$201,MATCH($A1955&amp;"-1",Matches!$J$2:$J$201,0)),3,2))))),""))</f>
        <v/>
      </c>
      <c r="Y1955" s="12" t="str">
        <f aca="false">IF(OR($B1955="",F1955="",G1955=""),"",IFERROR(IF(OR(INDEX(Matches!$I$2:$I$201,MATCH($A1955&amp;"-2",Matches!$J$2:$J$201,0))="Void",INDEX(Matches!$G$2:$G$201,MATCH($A1955&amp;"-2",Matches!$J$2:$J$201,0))="",INDEX(Matches!$H$2:$H$201,MATCH($A1955&amp;"-2",Matches!$J$2:$J$201,0))=""),"",IF(AND($C1955&lt;&gt;"",INDEX(Matches!$F$2:$F$201,MATCH($A1955&amp;"-2",Matches!$J$2:$J$201,0))&lt;&gt;"",$C1955&gt;=INDEX(Matches!$F$2:$F$201,MATCH($A1955&amp;"-2",Matches!$J$2:$J$201,0))),"",IF(AND(F1955=INDEX(Matches!$G$2:$G$201,MATCH($A1955&amp;"-2",Matches!$J$2:$J$201,0)),G1955=INDEX(Matches!$H$2:$H$201,MATCH($A1955&amp;"-2",Matches!$J$2:$J$201,0))),5,IF(SIGN(F1955-G1955)&lt;&gt;SIGN(INDEX(Matches!$G$2:$G$201,MATCH($A1955&amp;"-2",Matches!$J$2:$J$201,0))-INDEX(Matches!$H$2:$H$201,MATCH($A1955&amp;"-2",Matches!$J$2:$J$201,0))),0,IF(F1955-G1955=INDEX(Matches!$G$2:$G$201,MATCH($A1955&amp;"-2",Matches!$J$2:$J$201,0))-INDEX(Matches!$H$2:$H$201,MATCH($A1955&amp;"-2",Matches!$J$2:$J$201,0)),3,2))))),""))</f>
        <v/>
      </c>
      <c r="Z1955" s="12" t="str">
        <f aca="false">IF(OR($B1955="",H1955="",I1955=""),"",IFERROR(IF(OR(INDEX(Matches!$I$2:$I$201,MATCH($A1955&amp;"-3",Matches!$J$2:$J$201,0))="Void",INDEX(Matches!$G$2:$G$201,MATCH($A1955&amp;"-3",Matches!$J$2:$J$201,0))="",INDEX(Matches!$H$2:$H$201,MATCH($A1955&amp;"-3",Matches!$J$2:$J$201,0))=""),"",IF(AND($C1955&lt;&gt;"",INDEX(Matches!$F$2:$F$201,MATCH($A1955&amp;"-3",Matches!$J$2:$J$201,0))&lt;&gt;"",$C1955&gt;=INDEX(Matches!$F$2:$F$201,MATCH($A1955&amp;"-3",Matches!$J$2:$J$201,0))),"",IF(AND(H1955=INDEX(Matches!$G$2:$G$201,MATCH($A1955&amp;"-3",Matches!$J$2:$J$201,0)),I1955=INDEX(Matches!$H$2:$H$201,MATCH($A1955&amp;"-3",Matches!$J$2:$J$201,0))),5,IF(SIGN(H1955-I1955)&lt;&gt;SIGN(INDEX(Matches!$G$2:$G$201,MATCH($A1955&amp;"-3",Matches!$J$2:$J$201,0))-INDEX(Matches!$H$2:$H$201,MATCH($A1955&amp;"-3",Matches!$J$2:$J$201,0))),0,IF(H1955-I1955=INDEX(Matches!$G$2:$G$201,MATCH($A1955&amp;"-3",Matches!$J$2:$J$201,0))-INDEX(Matches!$H$2:$H$201,MATCH($A1955&amp;"-3",Matches!$J$2:$J$201,0)),3,2))))),""))</f>
        <v/>
      </c>
      <c r="AA1955" s="12" t="str">
        <f aca="false">IF(OR($B1955="",J1955="",K1955=""),"",IFERROR(IF(OR(INDEX(Matches!$I$2:$I$201,MATCH($A1955&amp;"-4",Matches!$J$2:$J$201,0))="Void",INDEX(Matches!$G$2:$G$201,MATCH($A1955&amp;"-4",Matches!$J$2:$J$201,0))="",INDEX(Matches!$H$2:$H$201,MATCH($A1955&amp;"-4",Matches!$J$2:$J$201,0))=""),"",IF(AND($C1955&lt;&gt;"",INDEX(Matches!$F$2:$F$201,MATCH($A1955&amp;"-4",Matches!$J$2:$J$201,0))&lt;&gt;"",$C1955&gt;=INDEX(Matches!$F$2:$F$201,MATCH($A1955&amp;"-4",Matches!$J$2:$J$201,0))),"",IF(AND(J1955=INDEX(Matches!$G$2:$G$201,MATCH($A1955&amp;"-4",Matches!$J$2:$J$201,0)),K1955=INDEX(Matches!$H$2:$H$201,MATCH($A1955&amp;"-4",Matches!$J$2:$J$201,0))),5,IF(SIGN(J1955-K1955)&lt;&gt;SIGN(INDEX(Matches!$G$2:$G$201,MATCH($A1955&amp;"-4",Matches!$J$2:$J$201,0))-INDEX(Matches!$H$2:$H$201,MATCH($A1955&amp;"-4",Matches!$J$2:$J$201,0))),0,IF(J1955-K1955=INDEX(Matches!$G$2:$G$201,MATCH($A1955&amp;"-4",Matches!$J$2:$J$201,0))-INDEX(Matches!$H$2:$H$201,MATCH($A1955&amp;"-4",Matches!$J$2:$J$201,0)),3,2))))),""))</f>
        <v/>
      </c>
      <c r="AB1955" s="12" t="str">
        <f aca="false">IF(OR($B1955="",L1955="",M1955=""),"",IFERROR(IF(OR(INDEX(Matches!$I$2:$I$201,MATCH($A1955&amp;"-5",Matches!$J$2:$J$201,0))="Void",INDEX(Matches!$G$2:$G$201,MATCH($A1955&amp;"-5",Matches!$J$2:$J$201,0))="",INDEX(Matches!$H$2:$H$201,MATCH($A1955&amp;"-5",Matches!$J$2:$J$201,0))=""),"",IF(AND($C1955&lt;&gt;"",INDEX(Matches!$F$2:$F$201,MATCH($A1955&amp;"-5",Matches!$J$2:$J$201,0))&lt;&gt;"",$C1955&gt;=INDEX(Matches!$F$2:$F$201,MATCH($A1955&amp;"-5",Matches!$J$2:$J$201,0))),"",IF(AND(L1955=INDEX(Matches!$G$2:$G$201,MATCH($A1955&amp;"-5",Matches!$J$2:$J$201,0)),M1955=INDEX(Matches!$H$2:$H$201,MATCH($A1955&amp;"-5",Matches!$J$2:$J$201,0))),5,IF(SIGN(L1955-M1955)&lt;&gt;SIGN(INDEX(Matches!$G$2:$G$201,MATCH($A1955&amp;"-5",Matches!$J$2:$J$201,0))-INDEX(Matches!$H$2:$H$201,MATCH($A1955&amp;"-5",Matches!$J$2:$J$201,0))),0,IF(L1955-M1955=INDEX(Matches!$G$2:$G$201,MATCH($A1955&amp;"-5",Matches!$J$2:$J$201,0))-INDEX(Matches!$H$2:$H$201,MATCH($A1955&amp;"-5",Matches!$J$2:$J$201,0)),3,2))))),""))</f>
        <v/>
      </c>
      <c r="AC1955" s="12" t="str">
        <f aca="false">IF(OR($B1955="",N1955="",O1955=""),"",IFERROR(IF(OR(INDEX(Matches!$I$2:$I$201,MATCH($A1955&amp;"-6",Matches!$J$2:$J$201,0))="Void",INDEX(Matches!$G$2:$G$201,MATCH($A1955&amp;"-6",Matches!$J$2:$J$201,0))="",INDEX(Matches!$H$2:$H$201,MATCH($A1955&amp;"-6",Matches!$J$2:$J$201,0))=""),"",IF(AND($C1955&lt;&gt;"",INDEX(Matches!$F$2:$F$201,MATCH($A1955&amp;"-6",Matches!$J$2:$J$201,0))&lt;&gt;"",$C1955&gt;=INDEX(Matches!$F$2:$F$201,MATCH($A1955&amp;"-6",Matches!$J$2:$J$201,0))),"",IF(AND(N1955=INDEX(Matches!$G$2:$G$201,MATCH($A1955&amp;"-6",Matches!$J$2:$J$201,0)),O1955=INDEX(Matches!$H$2:$H$201,MATCH($A1955&amp;"-6",Matches!$J$2:$J$201,0))),5,IF(SIGN(N1955-O1955)&lt;&gt;SIGN(INDEX(Matches!$G$2:$G$201,MATCH($A1955&amp;"-6",Matches!$J$2:$J$201,0))-INDEX(Matches!$H$2:$H$201,MATCH($A1955&amp;"-6",Matches!$J$2:$J$201,0))),0,IF(N1955-O1955=INDEX(Matches!$G$2:$G$201,MATCH($A1955&amp;"-6",Matches!$J$2:$J$201,0))-INDEX(Matches!$H$2:$H$201,MATCH($A1955&amp;"-6",Matches!$J$2:$J$201,0)),3,2))))),""))</f>
        <v/>
      </c>
      <c r="AD1955" s="12" t="str">
        <f aca="false">IF(OR($B1955="",P1955="",Q1955=""),"",IFERROR(IF(OR(INDEX(Matches!$I$2:$I$201,MATCH($A1955&amp;"-7",Matches!$J$2:$J$201,0))="Void",INDEX(Matches!$G$2:$G$201,MATCH($A1955&amp;"-7",Matches!$J$2:$J$201,0))="",INDEX(Matches!$H$2:$H$201,MATCH($A1955&amp;"-7",Matches!$J$2:$J$201,0))=""),"",IF(AND($C1955&lt;&gt;"",INDEX(Matches!$F$2:$F$201,MATCH($A1955&amp;"-7",Matches!$J$2:$J$201,0))&lt;&gt;"",$C1955&gt;=INDEX(Matches!$F$2:$F$201,MATCH($A1955&amp;"-7",Matches!$J$2:$J$201,0))),"",IF(AND(P1955=INDEX(Matches!$G$2:$G$201,MATCH($A1955&amp;"-7",Matches!$J$2:$J$201,0)),Q1955=INDEX(Matches!$H$2:$H$201,MATCH($A1955&amp;"-7",Matches!$J$2:$J$201,0))),5,IF(SIGN(P1955-Q1955)&lt;&gt;SIGN(INDEX(Matches!$G$2:$G$201,MATCH($A1955&amp;"-7",Matches!$J$2:$J$201,0))-INDEX(Matches!$H$2:$H$201,MATCH($A1955&amp;"-7",Matches!$J$2:$J$201,0))),0,IF(P1955-Q1955=INDEX(Matches!$G$2:$G$201,MATCH($A1955&amp;"-7",Matches!$J$2:$J$201,0))-INDEX(Matches!$H$2:$H$201,MATCH($A1955&amp;"-7",Matches!$J$2:$J$201,0)),3,2))))),""))</f>
        <v/>
      </c>
      <c r="AE1955" s="12" t="str">
        <f aca="false">IF(OR($B1955="",R1955="",S1955=""),"",IFERROR(IF(OR(INDEX(Matches!$I$2:$I$201,MATCH($A1955&amp;"-8",Matches!$J$2:$J$201,0))="Void",INDEX(Matches!$G$2:$G$201,MATCH($A1955&amp;"-8",Matches!$J$2:$J$201,0))="",INDEX(Matches!$H$2:$H$201,MATCH($A1955&amp;"-8",Matches!$J$2:$J$201,0))=""),"",IF(AND($C1955&lt;&gt;"",INDEX(Matches!$F$2:$F$201,MATCH($A1955&amp;"-8",Matches!$J$2:$J$201,0))&lt;&gt;"",$C1955&gt;=INDEX(Matches!$F$2:$F$201,MATCH($A1955&amp;"-8",Matches!$J$2:$J$201,0))),"",IF(AND(R1955=INDEX(Matches!$G$2:$G$201,MATCH($A1955&amp;"-8",Matches!$J$2:$J$201,0)),S1955=INDEX(Matches!$H$2:$H$201,MATCH($A1955&amp;"-8",Matches!$J$2:$J$201,0))),5,IF(SIGN(R1955-S1955)&lt;&gt;SIGN(INDEX(Matches!$G$2:$G$201,MATCH($A1955&amp;"-8",Matches!$J$2:$J$201,0))-INDEX(Matches!$H$2:$H$201,MATCH($A1955&amp;"-8",Matches!$J$2:$J$201,0))),0,IF(R1955-S1955=INDEX(Matches!$G$2:$G$201,MATCH($A1955&amp;"-8",Matches!$J$2:$J$201,0))-INDEX(Matches!$H$2:$H$201,MATCH($A1955&amp;"-8",Matches!$J$2:$J$201,0)),3,2))))),""))</f>
        <v/>
      </c>
      <c r="AF1955" s="12" t="str">
        <f aca="false">IF(OR($B1955="",T1955="",U1955=""),"",IFERROR(IF(OR(INDEX(Matches!$I$2:$I$201,MATCH($A1955&amp;"-9",Matches!$J$2:$J$201,0))="Void",INDEX(Matches!$G$2:$G$201,MATCH($A1955&amp;"-9",Matches!$J$2:$J$201,0))="",INDEX(Matches!$H$2:$H$201,MATCH($A1955&amp;"-9",Matches!$J$2:$J$201,0))=""),"",IF(AND($C1955&lt;&gt;"",INDEX(Matches!$F$2:$F$201,MATCH($A1955&amp;"-9",Matches!$J$2:$J$201,0))&lt;&gt;"",$C1955&gt;=INDEX(Matches!$F$2:$F$201,MATCH($A1955&amp;"-9",Matches!$J$2:$J$201,0))),"",IF(AND(T1955=INDEX(Matches!$G$2:$G$201,MATCH($A1955&amp;"-9",Matches!$J$2:$J$201,0)),U1955=INDEX(Matches!$H$2:$H$201,MATCH($A1955&amp;"-9",Matches!$J$2:$J$201,0))),5,IF(SIGN(T1955-U1955)&lt;&gt;SIGN(INDEX(Matches!$G$2:$G$201,MATCH($A1955&amp;"-9",Matches!$J$2:$J$201,0))-INDEX(Matches!$H$2:$H$201,MATCH($A1955&amp;"-9",Matches!$J$2:$J$201,0))),0,IF(T1955-U1955=INDEX(Matches!$G$2:$G$201,MATCH($A1955&amp;"-9",Matches!$J$2:$J$201,0))-INDEX(Matches!$H$2:$H$201,MATCH($A1955&amp;"-9",Matches!$J$2:$J$201,0)),3,2))))),""))</f>
        <v/>
      </c>
      <c r="AG1955" s="12" t="str">
        <f aca="false">IF(OR($B1955="",V1955="",W1955=""),"",IFERROR(IF(OR(INDEX(Matches!$I$2:$I$201,MATCH($A1955&amp;"-10",Matches!$J$2:$J$201,0))="Void",INDEX(Matches!$G$2:$G$201,MATCH($A1955&amp;"-10",Matches!$J$2:$J$201,0))="",INDEX(Matches!$H$2:$H$201,MATCH($A1955&amp;"-10",Matches!$J$2:$J$201,0))=""),"",IF(AND($C1955&lt;&gt;"",INDEX(Matches!$F$2:$F$201,MATCH($A1955&amp;"-10",Matches!$J$2:$J$201,0))&lt;&gt;"",$C1955&gt;=INDEX(Matches!$F$2:$F$201,MATCH($A1955&amp;"-10",Matches!$J$2:$J$201,0))),"",IF(AND(V1955=INDEX(Matches!$G$2:$G$201,MATCH($A1955&amp;"-10",Matches!$J$2:$J$201,0)),W1955=INDEX(Matches!$H$2:$H$201,MATCH($A1955&amp;"-10",Matches!$J$2:$J$201,0))),5,IF(SIGN(V1955-W1955)&lt;&gt;SIGN(INDEX(Matches!$G$2:$G$201,MATCH($A1955&amp;"-10",Matches!$J$2:$J$201,0))-INDEX(Matches!$H$2:$H$201,MATCH($A1955&amp;"-10",Matches!$J$2:$J$201,0))),0,IF(V1955-W1955=INDEX(Matches!$G$2:$G$201,MATCH($A1955&amp;"-10",Matches!$J$2:$J$201,0))-INDEX(Matches!$H$2:$H$201,MATCH($A1955&amp;"-10",Matches!$J$2:$J$201,0)),3,2))))),""))</f>
        <v/>
      </c>
      <c r="AH1955" s="13" t="str">
        <f aca="false">IF($B1955="","",SUM(X1955:AG1955))</f>
        <v/>
      </c>
      <c r="AI1955" s="12" t="str">
        <f aca="false">IF($B1955="","",COUNTIF(X1955:AG1955,5))</f>
        <v/>
      </c>
      <c r="AJ1955" s="12" t="str">
        <f aca="false">IF($B1955="","",COUNTIF(X1955:AG1955,"&gt;=2"))</f>
        <v/>
      </c>
      <c r="AK1955" s="12" t="str">
        <f aca="false">IF($B1955="","",COUNT(X1955:AG1955))</f>
        <v/>
      </c>
    </row>
    <row r="1956" customFormat="false" ht="15" hidden="false" customHeight="false" outlineLevel="0" collapsed="false">
      <c r="A1956" s="7"/>
      <c r="B1956" s="7"/>
      <c r="C1956" s="11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12" t="str">
        <f aca="false">IF(OR($B1956="",D1956="",E1956=""),"",IFERROR(IF(OR(INDEX(Matches!$I$2:$I$201,MATCH($A1956&amp;"-1",Matches!$J$2:$J$201,0))="Void",INDEX(Matches!$G$2:$G$201,MATCH($A1956&amp;"-1",Matches!$J$2:$J$201,0))="",INDEX(Matches!$H$2:$H$201,MATCH($A1956&amp;"-1",Matches!$J$2:$J$201,0))=""),"",IF(AND($C1956&lt;&gt;"",INDEX(Matches!$F$2:$F$201,MATCH($A1956&amp;"-1",Matches!$J$2:$J$201,0))&lt;&gt;"",$C1956&gt;=INDEX(Matches!$F$2:$F$201,MATCH($A1956&amp;"-1",Matches!$J$2:$J$201,0))),"",IF(AND(D1956=INDEX(Matches!$G$2:$G$201,MATCH($A1956&amp;"-1",Matches!$J$2:$J$201,0)),E1956=INDEX(Matches!$H$2:$H$201,MATCH($A1956&amp;"-1",Matches!$J$2:$J$201,0))),5,IF(SIGN(D1956-E1956)&lt;&gt;SIGN(INDEX(Matches!$G$2:$G$201,MATCH($A1956&amp;"-1",Matches!$J$2:$J$201,0))-INDEX(Matches!$H$2:$H$201,MATCH($A1956&amp;"-1",Matches!$J$2:$J$201,0))),0,IF(D1956-E1956=INDEX(Matches!$G$2:$G$201,MATCH($A1956&amp;"-1",Matches!$J$2:$J$201,0))-INDEX(Matches!$H$2:$H$201,MATCH($A1956&amp;"-1",Matches!$J$2:$J$201,0)),3,2))))),""))</f>
        <v/>
      </c>
      <c r="Y1956" s="12" t="str">
        <f aca="false">IF(OR($B1956="",F1956="",G1956=""),"",IFERROR(IF(OR(INDEX(Matches!$I$2:$I$201,MATCH($A1956&amp;"-2",Matches!$J$2:$J$201,0))="Void",INDEX(Matches!$G$2:$G$201,MATCH($A1956&amp;"-2",Matches!$J$2:$J$201,0))="",INDEX(Matches!$H$2:$H$201,MATCH($A1956&amp;"-2",Matches!$J$2:$J$201,0))=""),"",IF(AND($C1956&lt;&gt;"",INDEX(Matches!$F$2:$F$201,MATCH($A1956&amp;"-2",Matches!$J$2:$J$201,0))&lt;&gt;"",$C1956&gt;=INDEX(Matches!$F$2:$F$201,MATCH($A1956&amp;"-2",Matches!$J$2:$J$201,0))),"",IF(AND(F1956=INDEX(Matches!$G$2:$G$201,MATCH($A1956&amp;"-2",Matches!$J$2:$J$201,0)),G1956=INDEX(Matches!$H$2:$H$201,MATCH($A1956&amp;"-2",Matches!$J$2:$J$201,0))),5,IF(SIGN(F1956-G1956)&lt;&gt;SIGN(INDEX(Matches!$G$2:$G$201,MATCH($A1956&amp;"-2",Matches!$J$2:$J$201,0))-INDEX(Matches!$H$2:$H$201,MATCH($A1956&amp;"-2",Matches!$J$2:$J$201,0))),0,IF(F1956-G1956=INDEX(Matches!$G$2:$G$201,MATCH($A1956&amp;"-2",Matches!$J$2:$J$201,0))-INDEX(Matches!$H$2:$H$201,MATCH($A1956&amp;"-2",Matches!$J$2:$J$201,0)),3,2))))),""))</f>
        <v/>
      </c>
      <c r="Z1956" s="12" t="str">
        <f aca="false">IF(OR($B1956="",H1956="",I1956=""),"",IFERROR(IF(OR(INDEX(Matches!$I$2:$I$201,MATCH($A1956&amp;"-3",Matches!$J$2:$J$201,0))="Void",INDEX(Matches!$G$2:$G$201,MATCH($A1956&amp;"-3",Matches!$J$2:$J$201,0))="",INDEX(Matches!$H$2:$H$201,MATCH($A1956&amp;"-3",Matches!$J$2:$J$201,0))=""),"",IF(AND($C1956&lt;&gt;"",INDEX(Matches!$F$2:$F$201,MATCH($A1956&amp;"-3",Matches!$J$2:$J$201,0))&lt;&gt;"",$C1956&gt;=INDEX(Matches!$F$2:$F$201,MATCH($A1956&amp;"-3",Matches!$J$2:$J$201,0))),"",IF(AND(H1956=INDEX(Matches!$G$2:$G$201,MATCH($A1956&amp;"-3",Matches!$J$2:$J$201,0)),I1956=INDEX(Matches!$H$2:$H$201,MATCH($A1956&amp;"-3",Matches!$J$2:$J$201,0))),5,IF(SIGN(H1956-I1956)&lt;&gt;SIGN(INDEX(Matches!$G$2:$G$201,MATCH($A1956&amp;"-3",Matches!$J$2:$J$201,0))-INDEX(Matches!$H$2:$H$201,MATCH($A1956&amp;"-3",Matches!$J$2:$J$201,0))),0,IF(H1956-I1956=INDEX(Matches!$G$2:$G$201,MATCH($A1956&amp;"-3",Matches!$J$2:$J$201,0))-INDEX(Matches!$H$2:$H$201,MATCH($A1956&amp;"-3",Matches!$J$2:$J$201,0)),3,2))))),""))</f>
        <v/>
      </c>
      <c r="AA1956" s="12" t="str">
        <f aca="false">IF(OR($B1956="",J1956="",K1956=""),"",IFERROR(IF(OR(INDEX(Matches!$I$2:$I$201,MATCH($A1956&amp;"-4",Matches!$J$2:$J$201,0))="Void",INDEX(Matches!$G$2:$G$201,MATCH($A1956&amp;"-4",Matches!$J$2:$J$201,0))="",INDEX(Matches!$H$2:$H$201,MATCH($A1956&amp;"-4",Matches!$J$2:$J$201,0))=""),"",IF(AND($C1956&lt;&gt;"",INDEX(Matches!$F$2:$F$201,MATCH($A1956&amp;"-4",Matches!$J$2:$J$201,0))&lt;&gt;"",$C1956&gt;=INDEX(Matches!$F$2:$F$201,MATCH($A1956&amp;"-4",Matches!$J$2:$J$201,0))),"",IF(AND(J1956=INDEX(Matches!$G$2:$G$201,MATCH($A1956&amp;"-4",Matches!$J$2:$J$201,0)),K1956=INDEX(Matches!$H$2:$H$201,MATCH($A1956&amp;"-4",Matches!$J$2:$J$201,0))),5,IF(SIGN(J1956-K1956)&lt;&gt;SIGN(INDEX(Matches!$G$2:$G$201,MATCH($A1956&amp;"-4",Matches!$J$2:$J$201,0))-INDEX(Matches!$H$2:$H$201,MATCH($A1956&amp;"-4",Matches!$J$2:$J$201,0))),0,IF(J1956-K1956=INDEX(Matches!$G$2:$G$201,MATCH($A1956&amp;"-4",Matches!$J$2:$J$201,0))-INDEX(Matches!$H$2:$H$201,MATCH($A1956&amp;"-4",Matches!$J$2:$J$201,0)),3,2))))),""))</f>
        <v/>
      </c>
      <c r="AB1956" s="12" t="str">
        <f aca="false">IF(OR($B1956="",L1956="",M1956=""),"",IFERROR(IF(OR(INDEX(Matches!$I$2:$I$201,MATCH($A1956&amp;"-5",Matches!$J$2:$J$201,0))="Void",INDEX(Matches!$G$2:$G$201,MATCH($A1956&amp;"-5",Matches!$J$2:$J$201,0))="",INDEX(Matches!$H$2:$H$201,MATCH($A1956&amp;"-5",Matches!$J$2:$J$201,0))=""),"",IF(AND($C1956&lt;&gt;"",INDEX(Matches!$F$2:$F$201,MATCH($A1956&amp;"-5",Matches!$J$2:$J$201,0))&lt;&gt;"",$C1956&gt;=INDEX(Matches!$F$2:$F$201,MATCH($A1956&amp;"-5",Matches!$J$2:$J$201,0))),"",IF(AND(L1956=INDEX(Matches!$G$2:$G$201,MATCH($A1956&amp;"-5",Matches!$J$2:$J$201,0)),M1956=INDEX(Matches!$H$2:$H$201,MATCH($A1956&amp;"-5",Matches!$J$2:$J$201,0))),5,IF(SIGN(L1956-M1956)&lt;&gt;SIGN(INDEX(Matches!$G$2:$G$201,MATCH($A1956&amp;"-5",Matches!$J$2:$J$201,0))-INDEX(Matches!$H$2:$H$201,MATCH($A1956&amp;"-5",Matches!$J$2:$J$201,0))),0,IF(L1956-M1956=INDEX(Matches!$G$2:$G$201,MATCH($A1956&amp;"-5",Matches!$J$2:$J$201,0))-INDEX(Matches!$H$2:$H$201,MATCH($A1956&amp;"-5",Matches!$J$2:$J$201,0)),3,2))))),""))</f>
        <v/>
      </c>
      <c r="AC1956" s="12" t="str">
        <f aca="false">IF(OR($B1956="",N1956="",O1956=""),"",IFERROR(IF(OR(INDEX(Matches!$I$2:$I$201,MATCH($A1956&amp;"-6",Matches!$J$2:$J$201,0))="Void",INDEX(Matches!$G$2:$G$201,MATCH($A1956&amp;"-6",Matches!$J$2:$J$201,0))="",INDEX(Matches!$H$2:$H$201,MATCH($A1956&amp;"-6",Matches!$J$2:$J$201,0))=""),"",IF(AND($C1956&lt;&gt;"",INDEX(Matches!$F$2:$F$201,MATCH($A1956&amp;"-6",Matches!$J$2:$J$201,0))&lt;&gt;"",$C1956&gt;=INDEX(Matches!$F$2:$F$201,MATCH($A1956&amp;"-6",Matches!$J$2:$J$201,0))),"",IF(AND(N1956=INDEX(Matches!$G$2:$G$201,MATCH($A1956&amp;"-6",Matches!$J$2:$J$201,0)),O1956=INDEX(Matches!$H$2:$H$201,MATCH($A1956&amp;"-6",Matches!$J$2:$J$201,0))),5,IF(SIGN(N1956-O1956)&lt;&gt;SIGN(INDEX(Matches!$G$2:$G$201,MATCH($A1956&amp;"-6",Matches!$J$2:$J$201,0))-INDEX(Matches!$H$2:$H$201,MATCH($A1956&amp;"-6",Matches!$J$2:$J$201,0))),0,IF(N1956-O1956=INDEX(Matches!$G$2:$G$201,MATCH($A1956&amp;"-6",Matches!$J$2:$J$201,0))-INDEX(Matches!$H$2:$H$201,MATCH($A1956&amp;"-6",Matches!$J$2:$J$201,0)),3,2))))),""))</f>
        <v/>
      </c>
      <c r="AD1956" s="12" t="str">
        <f aca="false">IF(OR($B1956="",P1956="",Q1956=""),"",IFERROR(IF(OR(INDEX(Matches!$I$2:$I$201,MATCH($A1956&amp;"-7",Matches!$J$2:$J$201,0))="Void",INDEX(Matches!$G$2:$G$201,MATCH($A1956&amp;"-7",Matches!$J$2:$J$201,0))="",INDEX(Matches!$H$2:$H$201,MATCH($A1956&amp;"-7",Matches!$J$2:$J$201,0))=""),"",IF(AND($C1956&lt;&gt;"",INDEX(Matches!$F$2:$F$201,MATCH($A1956&amp;"-7",Matches!$J$2:$J$201,0))&lt;&gt;"",$C1956&gt;=INDEX(Matches!$F$2:$F$201,MATCH($A1956&amp;"-7",Matches!$J$2:$J$201,0))),"",IF(AND(P1956=INDEX(Matches!$G$2:$G$201,MATCH($A1956&amp;"-7",Matches!$J$2:$J$201,0)),Q1956=INDEX(Matches!$H$2:$H$201,MATCH($A1956&amp;"-7",Matches!$J$2:$J$201,0))),5,IF(SIGN(P1956-Q1956)&lt;&gt;SIGN(INDEX(Matches!$G$2:$G$201,MATCH($A1956&amp;"-7",Matches!$J$2:$J$201,0))-INDEX(Matches!$H$2:$H$201,MATCH($A1956&amp;"-7",Matches!$J$2:$J$201,0))),0,IF(P1956-Q1956=INDEX(Matches!$G$2:$G$201,MATCH($A1956&amp;"-7",Matches!$J$2:$J$201,0))-INDEX(Matches!$H$2:$H$201,MATCH($A1956&amp;"-7",Matches!$J$2:$J$201,0)),3,2))))),""))</f>
        <v/>
      </c>
      <c r="AE1956" s="12" t="str">
        <f aca="false">IF(OR($B1956="",R1956="",S1956=""),"",IFERROR(IF(OR(INDEX(Matches!$I$2:$I$201,MATCH($A1956&amp;"-8",Matches!$J$2:$J$201,0))="Void",INDEX(Matches!$G$2:$G$201,MATCH($A1956&amp;"-8",Matches!$J$2:$J$201,0))="",INDEX(Matches!$H$2:$H$201,MATCH($A1956&amp;"-8",Matches!$J$2:$J$201,0))=""),"",IF(AND($C1956&lt;&gt;"",INDEX(Matches!$F$2:$F$201,MATCH($A1956&amp;"-8",Matches!$J$2:$J$201,0))&lt;&gt;"",$C1956&gt;=INDEX(Matches!$F$2:$F$201,MATCH($A1956&amp;"-8",Matches!$J$2:$J$201,0))),"",IF(AND(R1956=INDEX(Matches!$G$2:$G$201,MATCH($A1956&amp;"-8",Matches!$J$2:$J$201,0)),S1956=INDEX(Matches!$H$2:$H$201,MATCH($A1956&amp;"-8",Matches!$J$2:$J$201,0))),5,IF(SIGN(R1956-S1956)&lt;&gt;SIGN(INDEX(Matches!$G$2:$G$201,MATCH($A1956&amp;"-8",Matches!$J$2:$J$201,0))-INDEX(Matches!$H$2:$H$201,MATCH($A1956&amp;"-8",Matches!$J$2:$J$201,0))),0,IF(R1956-S1956=INDEX(Matches!$G$2:$G$201,MATCH($A1956&amp;"-8",Matches!$J$2:$J$201,0))-INDEX(Matches!$H$2:$H$201,MATCH($A1956&amp;"-8",Matches!$J$2:$J$201,0)),3,2))))),""))</f>
        <v/>
      </c>
      <c r="AF1956" s="12" t="str">
        <f aca="false">IF(OR($B1956="",T1956="",U1956=""),"",IFERROR(IF(OR(INDEX(Matches!$I$2:$I$201,MATCH($A1956&amp;"-9",Matches!$J$2:$J$201,0))="Void",INDEX(Matches!$G$2:$G$201,MATCH($A1956&amp;"-9",Matches!$J$2:$J$201,0))="",INDEX(Matches!$H$2:$H$201,MATCH($A1956&amp;"-9",Matches!$J$2:$J$201,0))=""),"",IF(AND($C1956&lt;&gt;"",INDEX(Matches!$F$2:$F$201,MATCH($A1956&amp;"-9",Matches!$J$2:$J$201,0))&lt;&gt;"",$C1956&gt;=INDEX(Matches!$F$2:$F$201,MATCH($A1956&amp;"-9",Matches!$J$2:$J$201,0))),"",IF(AND(T1956=INDEX(Matches!$G$2:$G$201,MATCH($A1956&amp;"-9",Matches!$J$2:$J$201,0)),U1956=INDEX(Matches!$H$2:$H$201,MATCH($A1956&amp;"-9",Matches!$J$2:$J$201,0))),5,IF(SIGN(T1956-U1956)&lt;&gt;SIGN(INDEX(Matches!$G$2:$G$201,MATCH($A1956&amp;"-9",Matches!$J$2:$J$201,0))-INDEX(Matches!$H$2:$H$201,MATCH($A1956&amp;"-9",Matches!$J$2:$J$201,0))),0,IF(T1956-U1956=INDEX(Matches!$G$2:$G$201,MATCH($A1956&amp;"-9",Matches!$J$2:$J$201,0))-INDEX(Matches!$H$2:$H$201,MATCH($A1956&amp;"-9",Matches!$J$2:$J$201,0)),3,2))))),""))</f>
        <v/>
      </c>
      <c r="AG1956" s="12" t="str">
        <f aca="false">IF(OR($B1956="",V1956="",W1956=""),"",IFERROR(IF(OR(INDEX(Matches!$I$2:$I$201,MATCH($A1956&amp;"-10",Matches!$J$2:$J$201,0))="Void",INDEX(Matches!$G$2:$G$201,MATCH($A1956&amp;"-10",Matches!$J$2:$J$201,0))="",INDEX(Matches!$H$2:$H$201,MATCH($A1956&amp;"-10",Matches!$J$2:$J$201,0))=""),"",IF(AND($C1956&lt;&gt;"",INDEX(Matches!$F$2:$F$201,MATCH($A1956&amp;"-10",Matches!$J$2:$J$201,0))&lt;&gt;"",$C1956&gt;=INDEX(Matches!$F$2:$F$201,MATCH($A1956&amp;"-10",Matches!$J$2:$J$201,0))),"",IF(AND(V1956=INDEX(Matches!$G$2:$G$201,MATCH($A1956&amp;"-10",Matches!$J$2:$J$201,0)),W1956=INDEX(Matches!$H$2:$H$201,MATCH($A1956&amp;"-10",Matches!$J$2:$J$201,0))),5,IF(SIGN(V1956-W1956)&lt;&gt;SIGN(INDEX(Matches!$G$2:$G$201,MATCH($A1956&amp;"-10",Matches!$J$2:$J$201,0))-INDEX(Matches!$H$2:$H$201,MATCH($A1956&amp;"-10",Matches!$J$2:$J$201,0))),0,IF(V1956-W1956=INDEX(Matches!$G$2:$G$201,MATCH($A1956&amp;"-10",Matches!$J$2:$J$201,0))-INDEX(Matches!$H$2:$H$201,MATCH($A1956&amp;"-10",Matches!$J$2:$J$201,0)),3,2))))),""))</f>
        <v/>
      </c>
      <c r="AH1956" s="13" t="str">
        <f aca="false">IF($B1956="","",SUM(X1956:AG1956))</f>
        <v/>
      </c>
      <c r="AI1956" s="12" t="str">
        <f aca="false">IF($B1956="","",COUNTIF(X1956:AG1956,5))</f>
        <v/>
      </c>
      <c r="AJ1956" s="12" t="str">
        <f aca="false">IF($B1956="","",COUNTIF(X1956:AG1956,"&gt;=2"))</f>
        <v/>
      </c>
      <c r="AK1956" s="12" t="str">
        <f aca="false">IF($B1956="","",COUNT(X1956:AG1956))</f>
        <v/>
      </c>
    </row>
    <row r="1957" customFormat="false" ht="15" hidden="false" customHeight="false" outlineLevel="0" collapsed="false">
      <c r="A1957" s="7"/>
      <c r="B1957" s="7"/>
      <c r="C1957" s="11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12" t="str">
        <f aca="false">IF(OR($B1957="",D1957="",E1957=""),"",IFERROR(IF(OR(INDEX(Matches!$I$2:$I$201,MATCH($A1957&amp;"-1",Matches!$J$2:$J$201,0))="Void",INDEX(Matches!$G$2:$G$201,MATCH($A1957&amp;"-1",Matches!$J$2:$J$201,0))="",INDEX(Matches!$H$2:$H$201,MATCH($A1957&amp;"-1",Matches!$J$2:$J$201,0))=""),"",IF(AND($C1957&lt;&gt;"",INDEX(Matches!$F$2:$F$201,MATCH($A1957&amp;"-1",Matches!$J$2:$J$201,0))&lt;&gt;"",$C1957&gt;=INDEX(Matches!$F$2:$F$201,MATCH($A1957&amp;"-1",Matches!$J$2:$J$201,0))),"",IF(AND(D1957=INDEX(Matches!$G$2:$G$201,MATCH($A1957&amp;"-1",Matches!$J$2:$J$201,0)),E1957=INDEX(Matches!$H$2:$H$201,MATCH($A1957&amp;"-1",Matches!$J$2:$J$201,0))),5,IF(SIGN(D1957-E1957)&lt;&gt;SIGN(INDEX(Matches!$G$2:$G$201,MATCH($A1957&amp;"-1",Matches!$J$2:$J$201,0))-INDEX(Matches!$H$2:$H$201,MATCH($A1957&amp;"-1",Matches!$J$2:$J$201,0))),0,IF(D1957-E1957=INDEX(Matches!$G$2:$G$201,MATCH($A1957&amp;"-1",Matches!$J$2:$J$201,0))-INDEX(Matches!$H$2:$H$201,MATCH($A1957&amp;"-1",Matches!$J$2:$J$201,0)),3,2))))),""))</f>
        <v/>
      </c>
      <c r="Y1957" s="12" t="str">
        <f aca="false">IF(OR($B1957="",F1957="",G1957=""),"",IFERROR(IF(OR(INDEX(Matches!$I$2:$I$201,MATCH($A1957&amp;"-2",Matches!$J$2:$J$201,0))="Void",INDEX(Matches!$G$2:$G$201,MATCH($A1957&amp;"-2",Matches!$J$2:$J$201,0))="",INDEX(Matches!$H$2:$H$201,MATCH($A1957&amp;"-2",Matches!$J$2:$J$201,0))=""),"",IF(AND($C1957&lt;&gt;"",INDEX(Matches!$F$2:$F$201,MATCH($A1957&amp;"-2",Matches!$J$2:$J$201,0))&lt;&gt;"",$C1957&gt;=INDEX(Matches!$F$2:$F$201,MATCH($A1957&amp;"-2",Matches!$J$2:$J$201,0))),"",IF(AND(F1957=INDEX(Matches!$G$2:$G$201,MATCH($A1957&amp;"-2",Matches!$J$2:$J$201,0)),G1957=INDEX(Matches!$H$2:$H$201,MATCH($A1957&amp;"-2",Matches!$J$2:$J$201,0))),5,IF(SIGN(F1957-G1957)&lt;&gt;SIGN(INDEX(Matches!$G$2:$G$201,MATCH($A1957&amp;"-2",Matches!$J$2:$J$201,0))-INDEX(Matches!$H$2:$H$201,MATCH($A1957&amp;"-2",Matches!$J$2:$J$201,0))),0,IF(F1957-G1957=INDEX(Matches!$G$2:$G$201,MATCH($A1957&amp;"-2",Matches!$J$2:$J$201,0))-INDEX(Matches!$H$2:$H$201,MATCH($A1957&amp;"-2",Matches!$J$2:$J$201,0)),3,2))))),""))</f>
        <v/>
      </c>
      <c r="Z1957" s="12" t="str">
        <f aca="false">IF(OR($B1957="",H1957="",I1957=""),"",IFERROR(IF(OR(INDEX(Matches!$I$2:$I$201,MATCH($A1957&amp;"-3",Matches!$J$2:$J$201,0))="Void",INDEX(Matches!$G$2:$G$201,MATCH($A1957&amp;"-3",Matches!$J$2:$J$201,0))="",INDEX(Matches!$H$2:$H$201,MATCH($A1957&amp;"-3",Matches!$J$2:$J$201,0))=""),"",IF(AND($C1957&lt;&gt;"",INDEX(Matches!$F$2:$F$201,MATCH($A1957&amp;"-3",Matches!$J$2:$J$201,0))&lt;&gt;"",$C1957&gt;=INDEX(Matches!$F$2:$F$201,MATCH($A1957&amp;"-3",Matches!$J$2:$J$201,0))),"",IF(AND(H1957=INDEX(Matches!$G$2:$G$201,MATCH($A1957&amp;"-3",Matches!$J$2:$J$201,0)),I1957=INDEX(Matches!$H$2:$H$201,MATCH($A1957&amp;"-3",Matches!$J$2:$J$201,0))),5,IF(SIGN(H1957-I1957)&lt;&gt;SIGN(INDEX(Matches!$G$2:$G$201,MATCH($A1957&amp;"-3",Matches!$J$2:$J$201,0))-INDEX(Matches!$H$2:$H$201,MATCH($A1957&amp;"-3",Matches!$J$2:$J$201,0))),0,IF(H1957-I1957=INDEX(Matches!$G$2:$G$201,MATCH($A1957&amp;"-3",Matches!$J$2:$J$201,0))-INDEX(Matches!$H$2:$H$201,MATCH($A1957&amp;"-3",Matches!$J$2:$J$201,0)),3,2))))),""))</f>
        <v/>
      </c>
      <c r="AA1957" s="12" t="str">
        <f aca="false">IF(OR($B1957="",J1957="",K1957=""),"",IFERROR(IF(OR(INDEX(Matches!$I$2:$I$201,MATCH($A1957&amp;"-4",Matches!$J$2:$J$201,0))="Void",INDEX(Matches!$G$2:$G$201,MATCH($A1957&amp;"-4",Matches!$J$2:$J$201,0))="",INDEX(Matches!$H$2:$H$201,MATCH($A1957&amp;"-4",Matches!$J$2:$J$201,0))=""),"",IF(AND($C1957&lt;&gt;"",INDEX(Matches!$F$2:$F$201,MATCH($A1957&amp;"-4",Matches!$J$2:$J$201,0))&lt;&gt;"",$C1957&gt;=INDEX(Matches!$F$2:$F$201,MATCH($A1957&amp;"-4",Matches!$J$2:$J$201,0))),"",IF(AND(J1957=INDEX(Matches!$G$2:$G$201,MATCH($A1957&amp;"-4",Matches!$J$2:$J$201,0)),K1957=INDEX(Matches!$H$2:$H$201,MATCH($A1957&amp;"-4",Matches!$J$2:$J$201,0))),5,IF(SIGN(J1957-K1957)&lt;&gt;SIGN(INDEX(Matches!$G$2:$G$201,MATCH($A1957&amp;"-4",Matches!$J$2:$J$201,0))-INDEX(Matches!$H$2:$H$201,MATCH($A1957&amp;"-4",Matches!$J$2:$J$201,0))),0,IF(J1957-K1957=INDEX(Matches!$G$2:$G$201,MATCH($A1957&amp;"-4",Matches!$J$2:$J$201,0))-INDEX(Matches!$H$2:$H$201,MATCH($A1957&amp;"-4",Matches!$J$2:$J$201,0)),3,2))))),""))</f>
        <v/>
      </c>
      <c r="AB1957" s="12" t="str">
        <f aca="false">IF(OR($B1957="",L1957="",M1957=""),"",IFERROR(IF(OR(INDEX(Matches!$I$2:$I$201,MATCH($A1957&amp;"-5",Matches!$J$2:$J$201,0))="Void",INDEX(Matches!$G$2:$G$201,MATCH($A1957&amp;"-5",Matches!$J$2:$J$201,0))="",INDEX(Matches!$H$2:$H$201,MATCH($A1957&amp;"-5",Matches!$J$2:$J$201,0))=""),"",IF(AND($C1957&lt;&gt;"",INDEX(Matches!$F$2:$F$201,MATCH($A1957&amp;"-5",Matches!$J$2:$J$201,0))&lt;&gt;"",$C1957&gt;=INDEX(Matches!$F$2:$F$201,MATCH($A1957&amp;"-5",Matches!$J$2:$J$201,0))),"",IF(AND(L1957=INDEX(Matches!$G$2:$G$201,MATCH($A1957&amp;"-5",Matches!$J$2:$J$201,0)),M1957=INDEX(Matches!$H$2:$H$201,MATCH($A1957&amp;"-5",Matches!$J$2:$J$201,0))),5,IF(SIGN(L1957-M1957)&lt;&gt;SIGN(INDEX(Matches!$G$2:$G$201,MATCH($A1957&amp;"-5",Matches!$J$2:$J$201,0))-INDEX(Matches!$H$2:$H$201,MATCH($A1957&amp;"-5",Matches!$J$2:$J$201,0))),0,IF(L1957-M1957=INDEX(Matches!$G$2:$G$201,MATCH($A1957&amp;"-5",Matches!$J$2:$J$201,0))-INDEX(Matches!$H$2:$H$201,MATCH($A1957&amp;"-5",Matches!$J$2:$J$201,0)),3,2))))),""))</f>
        <v/>
      </c>
      <c r="AC1957" s="12" t="str">
        <f aca="false">IF(OR($B1957="",N1957="",O1957=""),"",IFERROR(IF(OR(INDEX(Matches!$I$2:$I$201,MATCH($A1957&amp;"-6",Matches!$J$2:$J$201,0))="Void",INDEX(Matches!$G$2:$G$201,MATCH($A1957&amp;"-6",Matches!$J$2:$J$201,0))="",INDEX(Matches!$H$2:$H$201,MATCH($A1957&amp;"-6",Matches!$J$2:$J$201,0))=""),"",IF(AND($C1957&lt;&gt;"",INDEX(Matches!$F$2:$F$201,MATCH($A1957&amp;"-6",Matches!$J$2:$J$201,0))&lt;&gt;"",$C1957&gt;=INDEX(Matches!$F$2:$F$201,MATCH($A1957&amp;"-6",Matches!$J$2:$J$201,0))),"",IF(AND(N1957=INDEX(Matches!$G$2:$G$201,MATCH($A1957&amp;"-6",Matches!$J$2:$J$201,0)),O1957=INDEX(Matches!$H$2:$H$201,MATCH($A1957&amp;"-6",Matches!$J$2:$J$201,0))),5,IF(SIGN(N1957-O1957)&lt;&gt;SIGN(INDEX(Matches!$G$2:$G$201,MATCH($A1957&amp;"-6",Matches!$J$2:$J$201,0))-INDEX(Matches!$H$2:$H$201,MATCH($A1957&amp;"-6",Matches!$J$2:$J$201,0))),0,IF(N1957-O1957=INDEX(Matches!$G$2:$G$201,MATCH($A1957&amp;"-6",Matches!$J$2:$J$201,0))-INDEX(Matches!$H$2:$H$201,MATCH($A1957&amp;"-6",Matches!$J$2:$J$201,0)),3,2))))),""))</f>
        <v/>
      </c>
      <c r="AD1957" s="12" t="str">
        <f aca="false">IF(OR($B1957="",P1957="",Q1957=""),"",IFERROR(IF(OR(INDEX(Matches!$I$2:$I$201,MATCH($A1957&amp;"-7",Matches!$J$2:$J$201,0))="Void",INDEX(Matches!$G$2:$G$201,MATCH($A1957&amp;"-7",Matches!$J$2:$J$201,0))="",INDEX(Matches!$H$2:$H$201,MATCH($A1957&amp;"-7",Matches!$J$2:$J$201,0))=""),"",IF(AND($C1957&lt;&gt;"",INDEX(Matches!$F$2:$F$201,MATCH($A1957&amp;"-7",Matches!$J$2:$J$201,0))&lt;&gt;"",$C1957&gt;=INDEX(Matches!$F$2:$F$201,MATCH($A1957&amp;"-7",Matches!$J$2:$J$201,0))),"",IF(AND(P1957=INDEX(Matches!$G$2:$G$201,MATCH($A1957&amp;"-7",Matches!$J$2:$J$201,0)),Q1957=INDEX(Matches!$H$2:$H$201,MATCH($A1957&amp;"-7",Matches!$J$2:$J$201,0))),5,IF(SIGN(P1957-Q1957)&lt;&gt;SIGN(INDEX(Matches!$G$2:$G$201,MATCH($A1957&amp;"-7",Matches!$J$2:$J$201,0))-INDEX(Matches!$H$2:$H$201,MATCH($A1957&amp;"-7",Matches!$J$2:$J$201,0))),0,IF(P1957-Q1957=INDEX(Matches!$G$2:$G$201,MATCH($A1957&amp;"-7",Matches!$J$2:$J$201,0))-INDEX(Matches!$H$2:$H$201,MATCH($A1957&amp;"-7",Matches!$J$2:$J$201,0)),3,2))))),""))</f>
        <v/>
      </c>
      <c r="AE1957" s="12" t="str">
        <f aca="false">IF(OR($B1957="",R1957="",S1957=""),"",IFERROR(IF(OR(INDEX(Matches!$I$2:$I$201,MATCH($A1957&amp;"-8",Matches!$J$2:$J$201,0))="Void",INDEX(Matches!$G$2:$G$201,MATCH($A1957&amp;"-8",Matches!$J$2:$J$201,0))="",INDEX(Matches!$H$2:$H$201,MATCH($A1957&amp;"-8",Matches!$J$2:$J$201,0))=""),"",IF(AND($C1957&lt;&gt;"",INDEX(Matches!$F$2:$F$201,MATCH($A1957&amp;"-8",Matches!$J$2:$J$201,0))&lt;&gt;"",$C1957&gt;=INDEX(Matches!$F$2:$F$201,MATCH($A1957&amp;"-8",Matches!$J$2:$J$201,0))),"",IF(AND(R1957=INDEX(Matches!$G$2:$G$201,MATCH($A1957&amp;"-8",Matches!$J$2:$J$201,0)),S1957=INDEX(Matches!$H$2:$H$201,MATCH($A1957&amp;"-8",Matches!$J$2:$J$201,0))),5,IF(SIGN(R1957-S1957)&lt;&gt;SIGN(INDEX(Matches!$G$2:$G$201,MATCH($A1957&amp;"-8",Matches!$J$2:$J$201,0))-INDEX(Matches!$H$2:$H$201,MATCH($A1957&amp;"-8",Matches!$J$2:$J$201,0))),0,IF(R1957-S1957=INDEX(Matches!$G$2:$G$201,MATCH($A1957&amp;"-8",Matches!$J$2:$J$201,0))-INDEX(Matches!$H$2:$H$201,MATCH($A1957&amp;"-8",Matches!$J$2:$J$201,0)),3,2))))),""))</f>
        <v/>
      </c>
      <c r="AF1957" s="12" t="str">
        <f aca="false">IF(OR($B1957="",T1957="",U1957=""),"",IFERROR(IF(OR(INDEX(Matches!$I$2:$I$201,MATCH($A1957&amp;"-9",Matches!$J$2:$J$201,0))="Void",INDEX(Matches!$G$2:$G$201,MATCH($A1957&amp;"-9",Matches!$J$2:$J$201,0))="",INDEX(Matches!$H$2:$H$201,MATCH($A1957&amp;"-9",Matches!$J$2:$J$201,0))=""),"",IF(AND($C1957&lt;&gt;"",INDEX(Matches!$F$2:$F$201,MATCH($A1957&amp;"-9",Matches!$J$2:$J$201,0))&lt;&gt;"",$C1957&gt;=INDEX(Matches!$F$2:$F$201,MATCH($A1957&amp;"-9",Matches!$J$2:$J$201,0))),"",IF(AND(T1957=INDEX(Matches!$G$2:$G$201,MATCH($A1957&amp;"-9",Matches!$J$2:$J$201,0)),U1957=INDEX(Matches!$H$2:$H$201,MATCH($A1957&amp;"-9",Matches!$J$2:$J$201,0))),5,IF(SIGN(T1957-U1957)&lt;&gt;SIGN(INDEX(Matches!$G$2:$G$201,MATCH($A1957&amp;"-9",Matches!$J$2:$J$201,0))-INDEX(Matches!$H$2:$H$201,MATCH($A1957&amp;"-9",Matches!$J$2:$J$201,0))),0,IF(T1957-U1957=INDEX(Matches!$G$2:$G$201,MATCH($A1957&amp;"-9",Matches!$J$2:$J$201,0))-INDEX(Matches!$H$2:$H$201,MATCH($A1957&amp;"-9",Matches!$J$2:$J$201,0)),3,2))))),""))</f>
        <v/>
      </c>
      <c r="AG1957" s="12" t="str">
        <f aca="false">IF(OR($B1957="",V1957="",W1957=""),"",IFERROR(IF(OR(INDEX(Matches!$I$2:$I$201,MATCH($A1957&amp;"-10",Matches!$J$2:$J$201,0))="Void",INDEX(Matches!$G$2:$G$201,MATCH($A1957&amp;"-10",Matches!$J$2:$J$201,0))="",INDEX(Matches!$H$2:$H$201,MATCH($A1957&amp;"-10",Matches!$J$2:$J$201,0))=""),"",IF(AND($C1957&lt;&gt;"",INDEX(Matches!$F$2:$F$201,MATCH($A1957&amp;"-10",Matches!$J$2:$J$201,0))&lt;&gt;"",$C1957&gt;=INDEX(Matches!$F$2:$F$201,MATCH($A1957&amp;"-10",Matches!$J$2:$J$201,0))),"",IF(AND(V1957=INDEX(Matches!$G$2:$G$201,MATCH($A1957&amp;"-10",Matches!$J$2:$J$201,0)),W1957=INDEX(Matches!$H$2:$H$201,MATCH($A1957&amp;"-10",Matches!$J$2:$J$201,0))),5,IF(SIGN(V1957-W1957)&lt;&gt;SIGN(INDEX(Matches!$G$2:$G$201,MATCH($A1957&amp;"-10",Matches!$J$2:$J$201,0))-INDEX(Matches!$H$2:$H$201,MATCH($A1957&amp;"-10",Matches!$J$2:$J$201,0))),0,IF(V1957-W1957=INDEX(Matches!$G$2:$G$201,MATCH($A1957&amp;"-10",Matches!$J$2:$J$201,0))-INDEX(Matches!$H$2:$H$201,MATCH($A1957&amp;"-10",Matches!$J$2:$J$201,0)),3,2))))),""))</f>
        <v/>
      </c>
      <c r="AH1957" s="13" t="str">
        <f aca="false">IF($B1957="","",SUM(X1957:AG1957))</f>
        <v/>
      </c>
      <c r="AI1957" s="12" t="str">
        <f aca="false">IF($B1957="","",COUNTIF(X1957:AG1957,5))</f>
        <v/>
      </c>
      <c r="AJ1957" s="12" t="str">
        <f aca="false">IF($B1957="","",COUNTIF(X1957:AG1957,"&gt;=2"))</f>
        <v/>
      </c>
      <c r="AK1957" s="12" t="str">
        <f aca="false">IF($B1957="","",COUNT(X1957:AG1957))</f>
        <v/>
      </c>
    </row>
    <row r="1958" customFormat="false" ht="15" hidden="false" customHeight="false" outlineLevel="0" collapsed="false">
      <c r="A1958" s="7"/>
      <c r="B1958" s="7"/>
      <c r="C1958" s="11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12" t="str">
        <f aca="false">IF(OR($B1958="",D1958="",E1958=""),"",IFERROR(IF(OR(INDEX(Matches!$I$2:$I$201,MATCH($A1958&amp;"-1",Matches!$J$2:$J$201,0))="Void",INDEX(Matches!$G$2:$G$201,MATCH($A1958&amp;"-1",Matches!$J$2:$J$201,0))="",INDEX(Matches!$H$2:$H$201,MATCH($A1958&amp;"-1",Matches!$J$2:$J$201,0))=""),"",IF(AND($C1958&lt;&gt;"",INDEX(Matches!$F$2:$F$201,MATCH($A1958&amp;"-1",Matches!$J$2:$J$201,0))&lt;&gt;"",$C1958&gt;=INDEX(Matches!$F$2:$F$201,MATCH($A1958&amp;"-1",Matches!$J$2:$J$201,0))),"",IF(AND(D1958=INDEX(Matches!$G$2:$G$201,MATCH($A1958&amp;"-1",Matches!$J$2:$J$201,0)),E1958=INDEX(Matches!$H$2:$H$201,MATCH($A1958&amp;"-1",Matches!$J$2:$J$201,0))),5,IF(SIGN(D1958-E1958)&lt;&gt;SIGN(INDEX(Matches!$G$2:$G$201,MATCH($A1958&amp;"-1",Matches!$J$2:$J$201,0))-INDEX(Matches!$H$2:$H$201,MATCH($A1958&amp;"-1",Matches!$J$2:$J$201,0))),0,IF(D1958-E1958=INDEX(Matches!$G$2:$G$201,MATCH($A1958&amp;"-1",Matches!$J$2:$J$201,0))-INDEX(Matches!$H$2:$H$201,MATCH($A1958&amp;"-1",Matches!$J$2:$J$201,0)),3,2))))),""))</f>
        <v/>
      </c>
      <c r="Y1958" s="12" t="str">
        <f aca="false">IF(OR($B1958="",F1958="",G1958=""),"",IFERROR(IF(OR(INDEX(Matches!$I$2:$I$201,MATCH($A1958&amp;"-2",Matches!$J$2:$J$201,0))="Void",INDEX(Matches!$G$2:$G$201,MATCH($A1958&amp;"-2",Matches!$J$2:$J$201,0))="",INDEX(Matches!$H$2:$H$201,MATCH($A1958&amp;"-2",Matches!$J$2:$J$201,0))=""),"",IF(AND($C1958&lt;&gt;"",INDEX(Matches!$F$2:$F$201,MATCH($A1958&amp;"-2",Matches!$J$2:$J$201,0))&lt;&gt;"",$C1958&gt;=INDEX(Matches!$F$2:$F$201,MATCH($A1958&amp;"-2",Matches!$J$2:$J$201,0))),"",IF(AND(F1958=INDEX(Matches!$G$2:$G$201,MATCH($A1958&amp;"-2",Matches!$J$2:$J$201,0)),G1958=INDEX(Matches!$H$2:$H$201,MATCH($A1958&amp;"-2",Matches!$J$2:$J$201,0))),5,IF(SIGN(F1958-G1958)&lt;&gt;SIGN(INDEX(Matches!$G$2:$G$201,MATCH($A1958&amp;"-2",Matches!$J$2:$J$201,0))-INDEX(Matches!$H$2:$H$201,MATCH($A1958&amp;"-2",Matches!$J$2:$J$201,0))),0,IF(F1958-G1958=INDEX(Matches!$G$2:$G$201,MATCH($A1958&amp;"-2",Matches!$J$2:$J$201,0))-INDEX(Matches!$H$2:$H$201,MATCH($A1958&amp;"-2",Matches!$J$2:$J$201,0)),3,2))))),""))</f>
        <v/>
      </c>
      <c r="Z1958" s="12" t="str">
        <f aca="false">IF(OR($B1958="",H1958="",I1958=""),"",IFERROR(IF(OR(INDEX(Matches!$I$2:$I$201,MATCH($A1958&amp;"-3",Matches!$J$2:$J$201,0))="Void",INDEX(Matches!$G$2:$G$201,MATCH($A1958&amp;"-3",Matches!$J$2:$J$201,0))="",INDEX(Matches!$H$2:$H$201,MATCH($A1958&amp;"-3",Matches!$J$2:$J$201,0))=""),"",IF(AND($C1958&lt;&gt;"",INDEX(Matches!$F$2:$F$201,MATCH($A1958&amp;"-3",Matches!$J$2:$J$201,0))&lt;&gt;"",$C1958&gt;=INDEX(Matches!$F$2:$F$201,MATCH($A1958&amp;"-3",Matches!$J$2:$J$201,0))),"",IF(AND(H1958=INDEX(Matches!$G$2:$G$201,MATCH($A1958&amp;"-3",Matches!$J$2:$J$201,0)),I1958=INDEX(Matches!$H$2:$H$201,MATCH($A1958&amp;"-3",Matches!$J$2:$J$201,0))),5,IF(SIGN(H1958-I1958)&lt;&gt;SIGN(INDEX(Matches!$G$2:$G$201,MATCH($A1958&amp;"-3",Matches!$J$2:$J$201,0))-INDEX(Matches!$H$2:$H$201,MATCH($A1958&amp;"-3",Matches!$J$2:$J$201,0))),0,IF(H1958-I1958=INDEX(Matches!$G$2:$G$201,MATCH($A1958&amp;"-3",Matches!$J$2:$J$201,0))-INDEX(Matches!$H$2:$H$201,MATCH($A1958&amp;"-3",Matches!$J$2:$J$201,0)),3,2))))),""))</f>
        <v/>
      </c>
      <c r="AA1958" s="12" t="str">
        <f aca="false">IF(OR($B1958="",J1958="",K1958=""),"",IFERROR(IF(OR(INDEX(Matches!$I$2:$I$201,MATCH($A1958&amp;"-4",Matches!$J$2:$J$201,0))="Void",INDEX(Matches!$G$2:$G$201,MATCH($A1958&amp;"-4",Matches!$J$2:$J$201,0))="",INDEX(Matches!$H$2:$H$201,MATCH($A1958&amp;"-4",Matches!$J$2:$J$201,0))=""),"",IF(AND($C1958&lt;&gt;"",INDEX(Matches!$F$2:$F$201,MATCH($A1958&amp;"-4",Matches!$J$2:$J$201,0))&lt;&gt;"",$C1958&gt;=INDEX(Matches!$F$2:$F$201,MATCH($A1958&amp;"-4",Matches!$J$2:$J$201,0))),"",IF(AND(J1958=INDEX(Matches!$G$2:$G$201,MATCH($A1958&amp;"-4",Matches!$J$2:$J$201,0)),K1958=INDEX(Matches!$H$2:$H$201,MATCH($A1958&amp;"-4",Matches!$J$2:$J$201,0))),5,IF(SIGN(J1958-K1958)&lt;&gt;SIGN(INDEX(Matches!$G$2:$G$201,MATCH($A1958&amp;"-4",Matches!$J$2:$J$201,0))-INDEX(Matches!$H$2:$H$201,MATCH($A1958&amp;"-4",Matches!$J$2:$J$201,0))),0,IF(J1958-K1958=INDEX(Matches!$G$2:$G$201,MATCH($A1958&amp;"-4",Matches!$J$2:$J$201,0))-INDEX(Matches!$H$2:$H$201,MATCH($A1958&amp;"-4",Matches!$J$2:$J$201,0)),3,2))))),""))</f>
        <v/>
      </c>
      <c r="AB1958" s="12" t="str">
        <f aca="false">IF(OR($B1958="",L1958="",M1958=""),"",IFERROR(IF(OR(INDEX(Matches!$I$2:$I$201,MATCH($A1958&amp;"-5",Matches!$J$2:$J$201,0))="Void",INDEX(Matches!$G$2:$G$201,MATCH($A1958&amp;"-5",Matches!$J$2:$J$201,0))="",INDEX(Matches!$H$2:$H$201,MATCH($A1958&amp;"-5",Matches!$J$2:$J$201,0))=""),"",IF(AND($C1958&lt;&gt;"",INDEX(Matches!$F$2:$F$201,MATCH($A1958&amp;"-5",Matches!$J$2:$J$201,0))&lt;&gt;"",$C1958&gt;=INDEX(Matches!$F$2:$F$201,MATCH($A1958&amp;"-5",Matches!$J$2:$J$201,0))),"",IF(AND(L1958=INDEX(Matches!$G$2:$G$201,MATCH($A1958&amp;"-5",Matches!$J$2:$J$201,0)),M1958=INDEX(Matches!$H$2:$H$201,MATCH($A1958&amp;"-5",Matches!$J$2:$J$201,0))),5,IF(SIGN(L1958-M1958)&lt;&gt;SIGN(INDEX(Matches!$G$2:$G$201,MATCH($A1958&amp;"-5",Matches!$J$2:$J$201,0))-INDEX(Matches!$H$2:$H$201,MATCH($A1958&amp;"-5",Matches!$J$2:$J$201,0))),0,IF(L1958-M1958=INDEX(Matches!$G$2:$G$201,MATCH($A1958&amp;"-5",Matches!$J$2:$J$201,0))-INDEX(Matches!$H$2:$H$201,MATCH($A1958&amp;"-5",Matches!$J$2:$J$201,0)),3,2))))),""))</f>
        <v/>
      </c>
      <c r="AC1958" s="12" t="str">
        <f aca="false">IF(OR($B1958="",N1958="",O1958=""),"",IFERROR(IF(OR(INDEX(Matches!$I$2:$I$201,MATCH($A1958&amp;"-6",Matches!$J$2:$J$201,0))="Void",INDEX(Matches!$G$2:$G$201,MATCH($A1958&amp;"-6",Matches!$J$2:$J$201,0))="",INDEX(Matches!$H$2:$H$201,MATCH($A1958&amp;"-6",Matches!$J$2:$J$201,0))=""),"",IF(AND($C1958&lt;&gt;"",INDEX(Matches!$F$2:$F$201,MATCH($A1958&amp;"-6",Matches!$J$2:$J$201,0))&lt;&gt;"",$C1958&gt;=INDEX(Matches!$F$2:$F$201,MATCH($A1958&amp;"-6",Matches!$J$2:$J$201,0))),"",IF(AND(N1958=INDEX(Matches!$G$2:$G$201,MATCH($A1958&amp;"-6",Matches!$J$2:$J$201,0)),O1958=INDEX(Matches!$H$2:$H$201,MATCH($A1958&amp;"-6",Matches!$J$2:$J$201,0))),5,IF(SIGN(N1958-O1958)&lt;&gt;SIGN(INDEX(Matches!$G$2:$G$201,MATCH($A1958&amp;"-6",Matches!$J$2:$J$201,0))-INDEX(Matches!$H$2:$H$201,MATCH($A1958&amp;"-6",Matches!$J$2:$J$201,0))),0,IF(N1958-O1958=INDEX(Matches!$G$2:$G$201,MATCH($A1958&amp;"-6",Matches!$J$2:$J$201,0))-INDEX(Matches!$H$2:$H$201,MATCH($A1958&amp;"-6",Matches!$J$2:$J$201,0)),3,2))))),""))</f>
        <v/>
      </c>
      <c r="AD1958" s="12" t="str">
        <f aca="false">IF(OR($B1958="",P1958="",Q1958=""),"",IFERROR(IF(OR(INDEX(Matches!$I$2:$I$201,MATCH($A1958&amp;"-7",Matches!$J$2:$J$201,0))="Void",INDEX(Matches!$G$2:$G$201,MATCH($A1958&amp;"-7",Matches!$J$2:$J$201,0))="",INDEX(Matches!$H$2:$H$201,MATCH($A1958&amp;"-7",Matches!$J$2:$J$201,0))=""),"",IF(AND($C1958&lt;&gt;"",INDEX(Matches!$F$2:$F$201,MATCH($A1958&amp;"-7",Matches!$J$2:$J$201,0))&lt;&gt;"",$C1958&gt;=INDEX(Matches!$F$2:$F$201,MATCH($A1958&amp;"-7",Matches!$J$2:$J$201,0))),"",IF(AND(P1958=INDEX(Matches!$G$2:$G$201,MATCH($A1958&amp;"-7",Matches!$J$2:$J$201,0)),Q1958=INDEX(Matches!$H$2:$H$201,MATCH($A1958&amp;"-7",Matches!$J$2:$J$201,0))),5,IF(SIGN(P1958-Q1958)&lt;&gt;SIGN(INDEX(Matches!$G$2:$G$201,MATCH($A1958&amp;"-7",Matches!$J$2:$J$201,0))-INDEX(Matches!$H$2:$H$201,MATCH($A1958&amp;"-7",Matches!$J$2:$J$201,0))),0,IF(P1958-Q1958=INDEX(Matches!$G$2:$G$201,MATCH($A1958&amp;"-7",Matches!$J$2:$J$201,0))-INDEX(Matches!$H$2:$H$201,MATCH($A1958&amp;"-7",Matches!$J$2:$J$201,0)),3,2))))),""))</f>
        <v/>
      </c>
      <c r="AE1958" s="12" t="str">
        <f aca="false">IF(OR($B1958="",R1958="",S1958=""),"",IFERROR(IF(OR(INDEX(Matches!$I$2:$I$201,MATCH($A1958&amp;"-8",Matches!$J$2:$J$201,0))="Void",INDEX(Matches!$G$2:$G$201,MATCH($A1958&amp;"-8",Matches!$J$2:$J$201,0))="",INDEX(Matches!$H$2:$H$201,MATCH($A1958&amp;"-8",Matches!$J$2:$J$201,0))=""),"",IF(AND($C1958&lt;&gt;"",INDEX(Matches!$F$2:$F$201,MATCH($A1958&amp;"-8",Matches!$J$2:$J$201,0))&lt;&gt;"",$C1958&gt;=INDEX(Matches!$F$2:$F$201,MATCH($A1958&amp;"-8",Matches!$J$2:$J$201,0))),"",IF(AND(R1958=INDEX(Matches!$G$2:$G$201,MATCH($A1958&amp;"-8",Matches!$J$2:$J$201,0)),S1958=INDEX(Matches!$H$2:$H$201,MATCH($A1958&amp;"-8",Matches!$J$2:$J$201,0))),5,IF(SIGN(R1958-S1958)&lt;&gt;SIGN(INDEX(Matches!$G$2:$G$201,MATCH($A1958&amp;"-8",Matches!$J$2:$J$201,0))-INDEX(Matches!$H$2:$H$201,MATCH($A1958&amp;"-8",Matches!$J$2:$J$201,0))),0,IF(R1958-S1958=INDEX(Matches!$G$2:$G$201,MATCH($A1958&amp;"-8",Matches!$J$2:$J$201,0))-INDEX(Matches!$H$2:$H$201,MATCH($A1958&amp;"-8",Matches!$J$2:$J$201,0)),3,2))))),""))</f>
        <v/>
      </c>
      <c r="AF1958" s="12" t="str">
        <f aca="false">IF(OR($B1958="",T1958="",U1958=""),"",IFERROR(IF(OR(INDEX(Matches!$I$2:$I$201,MATCH($A1958&amp;"-9",Matches!$J$2:$J$201,0))="Void",INDEX(Matches!$G$2:$G$201,MATCH($A1958&amp;"-9",Matches!$J$2:$J$201,0))="",INDEX(Matches!$H$2:$H$201,MATCH($A1958&amp;"-9",Matches!$J$2:$J$201,0))=""),"",IF(AND($C1958&lt;&gt;"",INDEX(Matches!$F$2:$F$201,MATCH($A1958&amp;"-9",Matches!$J$2:$J$201,0))&lt;&gt;"",$C1958&gt;=INDEX(Matches!$F$2:$F$201,MATCH($A1958&amp;"-9",Matches!$J$2:$J$201,0))),"",IF(AND(T1958=INDEX(Matches!$G$2:$G$201,MATCH($A1958&amp;"-9",Matches!$J$2:$J$201,0)),U1958=INDEX(Matches!$H$2:$H$201,MATCH($A1958&amp;"-9",Matches!$J$2:$J$201,0))),5,IF(SIGN(T1958-U1958)&lt;&gt;SIGN(INDEX(Matches!$G$2:$G$201,MATCH($A1958&amp;"-9",Matches!$J$2:$J$201,0))-INDEX(Matches!$H$2:$H$201,MATCH($A1958&amp;"-9",Matches!$J$2:$J$201,0))),0,IF(T1958-U1958=INDEX(Matches!$G$2:$G$201,MATCH($A1958&amp;"-9",Matches!$J$2:$J$201,0))-INDEX(Matches!$H$2:$H$201,MATCH($A1958&amp;"-9",Matches!$J$2:$J$201,0)),3,2))))),""))</f>
        <v/>
      </c>
      <c r="AG1958" s="12" t="str">
        <f aca="false">IF(OR($B1958="",V1958="",W1958=""),"",IFERROR(IF(OR(INDEX(Matches!$I$2:$I$201,MATCH($A1958&amp;"-10",Matches!$J$2:$J$201,0))="Void",INDEX(Matches!$G$2:$G$201,MATCH($A1958&amp;"-10",Matches!$J$2:$J$201,0))="",INDEX(Matches!$H$2:$H$201,MATCH($A1958&amp;"-10",Matches!$J$2:$J$201,0))=""),"",IF(AND($C1958&lt;&gt;"",INDEX(Matches!$F$2:$F$201,MATCH($A1958&amp;"-10",Matches!$J$2:$J$201,0))&lt;&gt;"",$C1958&gt;=INDEX(Matches!$F$2:$F$201,MATCH($A1958&amp;"-10",Matches!$J$2:$J$201,0))),"",IF(AND(V1958=INDEX(Matches!$G$2:$G$201,MATCH($A1958&amp;"-10",Matches!$J$2:$J$201,0)),W1958=INDEX(Matches!$H$2:$H$201,MATCH($A1958&amp;"-10",Matches!$J$2:$J$201,0))),5,IF(SIGN(V1958-W1958)&lt;&gt;SIGN(INDEX(Matches!$G$2:$G$201,MATCH($A1958&amp;"-10",Matches!$J$2:$J$201,0))-INDEX(Matches!$H$2:$H$201,MATCH($A1958&amp;"-10",Matches!$J$2:$J$201,0))),0,IF(V1958-W1958=INDEX(Matches!$G$2:$G$201,MATCH($A1958&amp;"-10",Matches!$J$2:$J$201,0))-INDEX(Matches!$H$2:$H$201,MATCH($A1958&amp;"-10",Matches!$J$2:$J$201,0)),3,2))))),""))</f>
        <v/>
      </c>
      <c r="AH1958" s="13" t="str">
        <f aca="false">IF($B1958="","",SUM(X1958:AG1958))</f>
        <v/>
      </c>
      <c r="AI1958" s="12" t="str">
        <f aca="false">IF($B1958="","",COUNTIF(X1958:AG1958,5))</f>
        <v/>
      </c>
      <c r="AJ1958" s="12" t="str">
        <f aca="false">IF($B1958="","",COUNTIF(X1958:AG1958,"&gt;=2"))</f>
        <v/>
      </c>
      <c r="AK1958" s="12" t="str">
        <f aca="false">IF($B1958="","",COUNT(X1958:AG1958))</f>
        <v/>
      </c>
    </row>
    <row r="1959" customFormat="false" ht="15" hidden="false" customHeight="false" outlineLevel="0" collapsed="false">
      <c r="A1959" s="7"/>
      <c r="B1959" s="7"/>
      <c r="C1959" s="11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12" t="str">
        <f aca="false">IF(OR($B1959="",D1959="",E1959=""),"",IFERROR(IF(OR(INDEX(Matches!$I$2:$I$201,MATCH($A1959&amp;"-1",Matches!$J$2:$J$201,0))="Void",INDEX(Matches!$G$2:$G$201,MATCH($A1959&amp;"-1",Matches!$J$2:$J$201,0))="",INDEX(Matches!$H$2:$H$201,MATCH($A1959&amp;"-1",Matches!$J$2:$J$201,0))=""),"",IF(AND($C1959&lt;&gt;"",INDEX(Matches!$F$2:$F$201,MATCH($A1959&amp;"-1",Matches!$J$2:$J$201,0))&lt;&gt;"",$C1959&gt;=INDEX(Matches!$F$2:$F$201,MATCH($A1959&amp;"-1",Matches!$J$2:$J$201,0))),"",IF(AND(D1959=INDEX(Matches!$G$2:$G$201,MATCH($A1959&amp;"-1",Matches!$J$2:$J$201,0)),E1959=INDEX(Matches!$H$2:$H$201,MATCH($A1959&amp;"-1",Matches!$J$2:$J$201,0))),5,IF(SIGN(D1959-E1959)&lt;&gt;SIGN(INDEX(Matches!$G$2:$G$201,MATCH($A1959&amp;"-1",Matches!$J$2:$J$201,0))-INDEX(Matches!$H$2:$H$201,MATCH($A1959&amp;"-1",Matches!$J$2:$J$201,0))),0,IF(D1959-E1959=INDEX(Matches!$G$2:$G$201,MATCH($A1959&amp;"-1",Matches!$J$2:$J$201,0))-INDEX(Matches!$H$2:$H$201,MATCH($A1959&amp;"-1",Matches!$J$2:$J$201,0)),3,2))))),""))</f>
        <v/>
      </c>
      <c r="Y1959" s="12" t="str">
        <f aca="false">IF(OR($B1959="",F1959="",G1959=""),"",IFERROR(IF(OR(INDEX(Matches!$I$2:$I$201,MATCH($A1959&amp;"-2",Matches!$J$2:$J$201,0))="Void",INDEX(Matches!$G$2:$G$201,MATCH($A1959&amp;"-2",Matches!$J$2:$J$201,0))="",INDEX(Matches!$H$2:$H$201,MATCH($A1959&amp;"-2",Matches!$J$2:$J$201,0))=""),"",IF(AND($C1959&lt;&gt;"",INDEX(Matches!$F$2:$F$201,MATCH($A1959&amp;"-2",Matches!$J$2:$J$201,0))&lt;&gt;"",$C1959&gt;=INDEX(Matches!$F$2:$F$201,MATCH($A1959&amp;"-2",Matches!$J$2:$J$201,0))),"",IF(AND(F1959=INDEX(Matches!$G$2:$G$201,MATCH($A1959&amp;"-2",Matches!$J$2:$J$201,0)),G1959=INDEX(Matches!$H$2:$H$201,MATCH($A1959&amp;"-2",Matches!$J$2:$J$201,0))),5,IF(SIGN(F1959-G1959)&lt;&gt;SIGN(INDEX(Matches!$G$2:$G$201,MATCH($A1959&amp;"-2",Matches!$J$2:$J$201,0))-INDEX(Matches!$H$2:$H$201,MATCH($A1959&amp;"-2",Matches!$J$2:$J$201,0))),0,IF(F1959-G1959=INDEX(Matches!$G$2:$G$201,MATCH($A1959&amp;"-2",Matches!$J$2:$J$201,0))-INDEX(Matches!$H$2:$H$201,MATCH($A1959&amp;"-2",Matches!$J$2:$J$201,0)),3,2))))),""))</f>
        <v/>
      </c>
      <c r="Z1959" s="12" t="str">
        <f aca="false">IF(OR($B1959="",H1959="",I1959=""),"",IFERROR(IF(OR(INDEX(Matches!$I$2:$I$201,MATCH($A1959&amp;"-3",Matches!$J$2:$J$201,0))="Void",INDEX(Matches!$G$2:$G$201,MATCH($A1959&amp;"-3",Matches!$J$2:$J$201,0))="",INDEX(Matches!$H$2:$H$201,MATCH($A1959&amp;"-3",Matches!$J$2:$J$201,0))=""),"",IF(AND($C1959&lt;&gt;"",INDEX(Matches!$F$2:$F$201,MATCH($A1959&amp;"-3",Matches!$J$2:$J$201,0))&lt;&gt;"",$C1959&gt;=INDEX(Matches!$F$2:$F$201,MATCH($A1959&amp;"-3",Matches!$J$2:$J$201,0))),"",IF(AND(H1959=INDEX(Matches!$G$2:$G$201,MATCH($A1959&amp;"-3",Matches!$J$2:$J$201,0)),I1959=INDEX(Matches!$H$2:$H$201,MATCH($A1959&amp;"-3",Matches!$J$2:$J$201,0))),5,IF(SIGN(H1959-I1959)&lt;&gt;SIGN(INDEX(Matches!$G$2:$G$201,MATCH($A1959&amp;"-3",Matches!$J$2:$J$201,0))-INDEX(Matches!$H$2:$H$201,MATCH($A1959&amp;"-3",Matches!$J$2:$J$201,0))),0,IF(H1959-I1959=INDEX(Matches!$G$2:$G$201,MATCH($A1959&amp;"-3",Matches!$J$2:$J$201,0))-INDEX(Matches!$H$2:$H$201,MATCH($A1959&amp;"-3",Matches!$J$2:$J$201,0)),3,2))))),""))</f>
        <v/>
      </c>
      <c r="AA1959" s="12" t="str">
        <f aca="false">IF(OR($B1959="",J1959="",K1959=""),"",IFERROR(IF(OR(INDEX(Matches!$I$2:$I$201,MATCH($A1959&amp;"-4",Matches!$J$2:$J$201,0))="Void",INDEX(Matches!$G$2:$G$201,MATCH($A1959&amp;"-4",Matches!$J$2:$J$201,0))="",INDEX(Matches!$H$2:$H$201,MATCH($A1959&amp;"-4",Matches!$J$2:$J$201,0))=""),"",IF(AND($C1959&lt;&gt;"",INDEX(Matches!$F$2:$F$201,MATCH($A1959&amp;"-4",Matches!$J$2:$J$201,0))&lt;&gt;"",$C1959&gt;=INDEX(Matches!$F$2:$F$201,MATCH($A1959&amp;"-4",Matches!$J$2:$J$201,0))),"",IF(AND(J1959=INDEX(Matches!$G$2:$G$201,MATCH($A1959&amp;"-4",Matches!$J$2:$J$201,0)),K1959=INDEX(Matches!$H$2:$H$201,MATCH($A1959&amp;"-4",Matches!$J$2:$J$201,0))),5,IF(SIGN(J1959-K1959)&lt;&gt;SIGN(INDEX(Matches!$G$2:$G$201,MATCH($A1959&amp;"-4",Matches!$J$2:$J$201,0))-INDEX(Matches!$H$2:$H$201,MATCH($A1959&amp;"-4",Matches!$J$2:$J$201,0))),0,IF(J1959-K1959=INDEX(Matches!$G$2:$G$201,MATCH($A1959&amp;"-4",Matches!$J$2:$J$201,0))-INDEX(Matches!$H$2:$H$201,MATCH($A1959&amp;"-4",Matches!$J$2:$J$201,0)),3,2))))),""))</f>
        <v/>
      </c>
      <c r="AB1959" s="12" t="str">
        <f aca="false">IF(OR($B1959="",L1959="",M1959=""),"",IFERROR(IF(OR(INDEX(Matches!$I$2:$I$201,MATCH($A1959&amp;"-5",Matches!$J$2:$J$201,0))="Void",INDEX(Matches!$G$2:$G$201,MATCH($A1959&amp;"-5",Matches!$J$2:$J$201,0))="",INDEX(Matches!$H$2:$H$201,MATCH($A1959&amp;"-5",Matches!$J$2:$J$201,0))=""),"",IF(AND($C1959&lt;&gt;"",INDEX(Matches!$F$2:$F$201,MATCH($A1959&amp;"-5",Matches!$J$2:$J$201,0))&lt;&gt;"",$C1959&gt;=INDEX(Matches!$F$2:$F$201,MATCH($A1959&amp;"-5",Matches!$J$2:$J$201,0))),"",IF(AND(L1959=INDEX(Matches!$G$2:$G$201,MATCH($A1959&amp;"-5",Matches!$J$2:$J$201,0)),M1959=INDEX(Matches!$H$2:$H$201,MATCH($A1959&amp;"-5",Matches!$J$2:$J$201,0))),5,IF(SIGN(L1959-M1959)&lt;&gt;SIGN(INDEX(Matches!$G$2:$G$201,MATCH($A1959&amp;"-5",Matches!$J$2:$J$201,0))-INDEX(Matches!$H$2:$H$201,MATCH($A1959&amp;"-5",Matches!$J$2:$J$201,0))),0,IF(L1959-M1959=INDEX(Matches!$G$2:$G$201,MATCH($A1959&amp;"-5",Matches!$J$2:$J$201,0))-INDEX(Matches!$H$2:$H$201,MATCH($A1959&amp;"-5",Matches!$J$2:$J$201,0)),3,2))))),""))</f>
        <v/>
      </c>
      <c r="AC1959" s="12" t="str">
        <f aca="false">IF(OR($B1959="",N1959="",O1959=""),"",IFERROR(IF(OR(INDEX(Matches!$I$2:$I$201,MATCH($A1959&amp;"-6",Matches!$J$2:$J$201,0))="Void",INDEX(Matches!$G$2:$G$201,MATCH($A1959&amp;"-6",Matches!$J$2:$J$201,0))="",INDEX(Matches!$H$2:$H$201,MATCH($A1959&amp;"-6",Matches!$J$2:$J$201,0))=""),"",IF(AND($C1959&lt;&gt;"",INDEX(Matches!$F$2:$F$201,MATCH($A1959&amp;"-6",Matches!$J$2:$J$201,0))&lt;&gt;"",$C1959&gt;=INDEX(Matches!$F$2:$F$201,MATCH($A1959&amp;"-6",Matches!$J$2:$J$201,0))),"",IF(AND(N1959=INDEX(Matches!$G$2:$G$201,MATCH($A1959&amp;"-6",Matches!$J$2:$J$201,0)),O1959=INDEX(Matches!$H$2:$H$201,MATCH($A1959&amp;"-6",Matches!$J$2:$J$201,0))),5,IF(SIGN(N1959-O1959)&lt;&gt;SIGN(INDEX(Matches!$G$2:$G$201,MATCH($A1959&amp;"-6",Matches!$J$2:$J$201,0))-INDEX(Matches!$H$2:$H$201,MATCH($A1959&amp;"-6",Matches!$J$2:$J$201,0))),0,IF(N1959-O1959=INDEX(Matches!$G$2:$G$201,MATCH($A1959&amp;"-6",Matches!$J$2:$J$201,0))-INDEX(Matches!$H$2:$H$201,MATCH($A1959&amp;"-6",Matches!$J$2:$J$201,0)),3,2))))),""))</f>
        <v/>
      </c>
      <c r="AD1959" s="12" t="str">
        <f aca="false">IF(OR($B1959="",P1959="",Q1959=""),"",IFERROR(IF(OR(INDEX(Matches!$I$2:$I$201,MATCH($A1959&amp;"-7",Matches!$J$2:$J$201,0))="Void",INDEX(Matches!$G$2:$G$201,MATCH($A1959&amp;"-7",Matches!$J$2:$J$201,0))="",INDEX(Matches!$H$2:$H$201,MATCH($A1959&amp;"-7",Matches!$J$2:$J$201,0))=""),"",IF(AND($C1959&lt;&gt;"",INDEX(Matches!$F$2:$F$201,MATCH($A1959&amp;"-7",Matches!$J$2:$J$201,0))&lt;&gt;"",$C1959&gt;=INDEX(Matches!$F$2:$F$201,MATCH($A1959&amp;"-7",Matches!$J$2:$J$201,0))),"",IF(AND(P1959=INDEX(Matches!$G$2:$G$201,MATCH($A1959&amp;"-7",Matches!$J$2:$J$201,0)),Q1959=INDEX(Matches!$H$2:$H$201,MATCH($A1959&amp;"-7",Matches!$J$2:$J$201,0))),5,IF(SIGN(P1959-Q1959)&lt;&gt;SIGN(INDEX(Matches!$G$2:$G$201,MATCH($A1959&amp;"-7",Matches!$J$2:$J$201,0))-INDEX(Matches!$H$2:$H$201,MATCH($A1959&amp;"-7",Matches!$J$2:$J$201,0))),0,IF(P1959-Q1959=INDEX(Matches!$G$2:$G$201,MATCH($A1959&amp;"-7",Matches!$J$2:$J$201,0))-INDEX(Matches!$H$2:$H$201,MATCH($A1959&amp;"-7",Matches!$J$2:$J$201,0)),3,2))))),""))</f>
        <v/>
      </c>
      <c r="AE1959" s="12" t="str">
        <f aca="false">IF(OR($B1959="",R1959="",S1959=""),"",IFERROR(IF(OR(INDEX(Matches!$I$2:$I$201,MATCH($A1959&amp;"-8",Matches!$J$2:$J$201,0))="Void",INDEX(Matches!$G$2:$G$201,MATCH($A1959&amp;"-8",Matches!$J$2:$J$201,0))="",INDEX(Matches!$H$2:$H$201,MATCH($A1959&amp;"-8",Matches!$J$2:$J$201,0))=""),"",IF(AND($C1959&lt;&gt;"",INDEX(Matches!$F$2:$F$201,MATCH($A1959&amp;"-8",Matches!$J$2:$J$201,0))&lt;&gt;"",$C1959&gt;=INDEX(Matches!$F$2:$F$201,MATCH($A1959&amp;"-8",Matches!$J$2:$J$201,0))),"",IF(AND(R1959=INDEX(Matches!$G$2:$G$201,MATCH($A1959&amp;"-8",Matches!$J$2:$J$201,0)),S1959=INDEX(Matches!$H$2:$H$201,MATCH($A1959&amp;"-8",Matches!$J$2:$J$201,0))),5,IF(SIGN(R1959-S1959)&lt;&gt;SIGN(INDEX(Matches!$G$2:$G$201,MATCH($A1959&amp;"-8",Matches!$J$2:$J$201,0))-INDEX(Matches!$H$2:$H$201,MATCH($A1959&amp;"-8",Matches!$J$2:$J$201,0))),0,IF(R1959-S1959=INDEX(Matches!$G$2:$G$201,MATCH($A1959&amp;"-8",Matches!$J$2:$J$201,0))-INDEX(Matches!$H$2:$H$201,MATCH($A1959&amp;"-8",Matches!$J$2:$J$201,0)),3,2))))),""))</f>
        <v/>
      </c>
      <c r="AF1959" s="12" t="str">
        <f aca="false">IF(OR($B1959="",T1959="",U1959=""),"",IFERROR(IF(OR(INDEX(Matches!$I$2:$I$201,MATCH($A1959&amp;"-9",Matches!$J$2:$J$201,0))="Void",INDEX(Matches!$G$2:$G$201,MATCH($A1959&amp;"-9",Matches!$J$2:$J$201,0))="",INDEX(Matches!$H$2:$H$201,MATCH($A1959&amp;"-9",Matches!$J$2:$J$201,0))=""),"",IF(AND($C1959&lt;&gt;"",INDEX(Matches!$F$2:$F$201,MATCH($A1959&amp;"-9",Matches!$J$2:$J$201,0))&lt;&gt;"",$C1959&gt;=INDEX(Matches!$F$2:$F$201,MATCH($A1959&amp;"-9",Matches!$J$2:$J$201,0))),"",IF(AND(T1959=INDEX(Matches!$G$2:$G$201,MATCH($A1959&amp;"-9",Matches!$J$2:$J$201,0)),U1959=INDEX(Matches!$H$2:$H$201,MATCH($A1959&amp;"-9",Matches!$J$2:$J$201,0))),5,IF(SIGN(T1959-U1959)&lt;&gt;SIGN(INDEX(Matches!$G$2:$G$201,MATCH($A1959&amp;"-9",Matches!$J$2:$J$201,0))-INDEX(Matches!$H$2:$H$201,MATCH($A1959&amp;"-9",Matches!$J$2:$J$201,0))),0,IF(T1959-U1959=INDEX(Matches!$G$2:$G$201,MATCH($A1959&amp;"-9",Matches!$J$2:$J$201,0))-INDEX(Matches!$H$2:$H$201,MATCH($A1959&amp;"-9",Matches!$J$2:$J$201,0)),3,2))))),""))</f>
        <v/>
      </c>
      <c r="AG1959" s="12" t="str">
        <f aca="false">IF(OR($B1959="",V1959="",W1959=""),"",IFERROR(IF(OR(INDEX(Matches!$I$2:$I$201,MATCH($A1959&amp;"-10",Matches!$J$2:$J$201,0))="Void",INDEX(Matches!$G$2:$G$201,MATCH($A1959&amp;"-10",Matches!$J$2:$J$201,0))="",INDEX(Matches!$H$2:$H$201,MATCH($A1959&amp;"-10",Matches!$J$2:$J$201,0))=""),"",IF(AND($C1959&lt;&gt;"",INDEX(Matches!$F$2:$F$201,MATCH($A1959&amp;"-10",Matches!$J$2:$J$201,0))&lt;&gt;"",$C1959&gt;=INDEX(Matches!$F$2:$F$201,MATCH($A1959&amp;"-10",Matches!$J$2:$J$201,0))),"",IF(AND(V1959=INDEX(Matches!$G$2:$G$201,MATCH($A1959&amp;"-10",Matches!$J$2:$J$201,0)),W1959=INDEX(Matches!$H$2:$H$201,MATCH($A1959&amp;"-10",Matches!$J$2:$J$201,0))),5,IF(SIGN(V1959-W1959)&lt;&gt;SIGN(INDEX(Matches!$G$2:$G$201,MATCH($A1959&amp;"-10",Matches!$J$2:$J$201,0))-INDEX(Matches!$H$2:$H$201,MATCH($A1959&amp;"-10",Matches!$J$2:$J$201,0))),0,IF(V1959-W1959=INDEX(Matches!$G$2:$G$201,MATCH($A1959&amp;"-10",Matches!$J$2:$J$201,0))-INDEX(Matches!$H$2:$H$201,MATCH($A1959&amp;"-10",Matches!$J$2:$J$201,0)),3,2))))),""))</f>
        <v/>
      </c>
      <c r="AH1959" s="13" t="str">
        <f aca="false">IF($B1959="","",SUM(X1959:AG1959))</f>
        <v/>
      </c>
      <c r="AI1959" s="12" t="str">
        <f aca="false">IF($B1959="","",COUNTIF(X1959:AG1959,5))</f>
        <v/>
      </c>
      <c r="AJ1959" s="12" t="str">
        <f aca="false">IF($B1959="","",COUNTIF(X1959:AG1959,"&gt;=2"))</f>
        <v/>
      </c>
      <c r="AK1959" s="12" t="str">
        <f aca="false">IF($B1959="","",COUNT(X1959:AG1959))</f>
        <v/>
      </c>
    </row>
    <row r="1960" customFormat="false" ht="15" hidden="false" customHeight="false" outlineLevel="0" collapsed="false">
      <c r="A1960" s="7"/>
      <c r="B1960" s="7"/>
      <c r="C1960" s="11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12" t="str">
        <f aca="false">IF(OR($B1960="",D1960="",E1960=""),"",IFERROR(IF(OR(INDEX(Matches!$I$2:$I$201,MATCH($A1960&amp;"-1",Matches!$J$2:$J$201,0))="Void",INDEX(Matches!$G$2:$G$201,MATCH($A1960&amp;"-1",Matches!$J$2:$J$201,0))="",INDEX(Matches!$H$2:$H$201,MATCH($A1960&amp;"-1",Matches!$J$2:$J$201,0))=""),"",IF(AND($C1960&lt;&gt;"",INDEX(Matches!$F$2:$F$201,MATCH($A1960&amp;"-1",Matches!$J$2:$J$201,0))&lt;&gt;"",$C1960&gt;=INDEX(Matches!$F$2:$F$201,MATCH($A1960&amp;"-1",Matches!$J$2:$J$201,0))),"",IF(AND(D1960=INDEX(Matches!$G$2:$G$201,MATCH($A1960&amp;"-1",Matches!$J$2:$J$201,0)),E1960=INDEX(Matches!$H$2:$H$201,MATCH($A1960&amp;"-1",Matches!$J$2:$J$201,0))),5,IF(SIGN(D1960-E1960)&lt;&gt;SIGN(INDEX(Matches!$G$2:$G$201,MATCH($A1960&amp;"-1",Matches!$J$2:$J$201,0))-INDEX(Matches!$H$2:$H$201,MATCH($A1960&amp;"-1",Matches!$J$2:$J$201,0))),0,IF(D1960-E1960=INDEX(Matches!$G$2:$G$201,MATCH($A1960&amp;"-1",Matches!$J$2:$J$201,0))-INDEX(Matches!$H$2:$H$201,MATCH($A1960&amp;"-1",Matches!$J$2:$J$201,0)),3,2))))),""))</f>
        <v/>
      </c>
      <c r="Y1960" s="12" t="str">
        <f aca="false">IF(OR($B1960="",F1960="",G1960=""),"",IFERROR(IF(OR(INDEX(Matches!$I$2:$I$201,MATCH($A1960&amp;"-2",Matches!$J$2:$J$201,0))="Void",INDEX(Matches!$G$2:$G$201,MATCH($A1960&amp;"-2",Matches!$J$2:$J$201,0))="",INDEX(Matches!$H$2:$H$201,MATCH($A1960&amp;"-2",Matches!$J$2:$J$201,0))=""),"",IF(AND($C1960&lt;&gt;"",INDEX(Matches!$F$2:$F$201,MATCH($A1960&amp;"-2",Matches!$J$2:$J$201,0))&lt;&gt;"",$C1960&gt;=INDEX(Matches!$F$2:$F$201,MATCH($A1960&amp;"-2",Matches!$J$2:$J$201,0))),"",IF(AND(F1960=INDEX(Matches!$G$2:$G$201,MATCH($A1960&amp;"-2",Matches!$J$2:$J$201,0)),G1960=INDEX(Matches!$H$2:$H$201,MATCH($A1960&amp;"-2",Matches!$J$2:$J$201,0))),5,IF(SIGN(F1960-G1960)&lt;&gt;SIGN(INDEX(Matches!$G$2:$G$201,MATCH($A1960&amp;"-2",Matches!$J$2:$J$201,0))-INDEX(Matches!$H$2:$H$201,MATCH($A1960&amp;"-2",Matches!$J$2:$J$201,0))),0,IF(F1960-G1960=INDEX(Matches!$G$2:$G$201,MATCH($A1960&amp;"-2",Matches!$J$2:$J$201,0))-INDEX(Matches!$H$2:$H$201,MATCH($A1960&amp;"-2",Matches!$J$2:$J$201,0)),3,2))))),""))</f>
        <v/>
      </c>
      <c r="Z1960" s="12" t="str">
        <f aca="false">IF(OR($B1960="",H1960="",I1960=""),"",IFERROR(IF(OR(INDEX(Matches!$I$2:$I$201,MATCH($A1960&amp;"-3",Matches!$J$2:$J$201,0))="Void",INDEX(Matches!$G$2:$G$201,MATCH($A1960&amp;"-3",Matches!$J$2:$J$201,0))="",INDEX(Matches!$H$2:$H$201,MATCH($A1960&amp;"-3",Matches!$J$2:$J$201,0))=""),"",IF(AND($C1960&lt;&gt;"",INDEX(Matches!$F$2:$F$201,MATCH($A1960&amp;"-3",Matches!$J$2:$J$201,0))&lt;&gt;"",$C1960&gt;=INDEX(Matches!$F$2:$F$201,MATCH($A1960&amp;"-3",Matches!$J$2:$J$201,0))),"",IF(AND(H1960=INDEX(Matches!$G$2:$G$201,MATCH($A1960&amp;"-3",Matches!$J$2:$J$201,0)),I1960=INDEX(Matches!$H$2:$H$201,MATCH($A1960&amp;"-3",Matches!$J$2:$J$201,0))),5,IF(SIGN(H1960-I1960)&lt;&gt;SIGN(INDEX(Matches!$G$2:$G$201,MATCH($A1960&amp;"-3",Matches!$J$2:$J$201,0))-INDEX(Matches!$H$2:$H$201,MATCH($A1960&amp;"-3",Matches!$J$2:$J$201,0))),0,IF(H1960-I1960=INDEX(Matches!$G$2:$G$201,MATCH($A1960&amp;"-3",Matches!$J$2:$J$201,0))-INDEX(Matches!$H$2:$H$201,MATCH($A1960&amp;"-3",Matches!$J$2:$J$201,0)),3,2))))),""))</f>
        <v/>
      </c>
      <c r="AA1960" s="12" t="str">
        <f aca="false">IF(OR($B1960="",J1960="",K1960=""),"",IFERROR(IF(OR(INDEX(Matches!$I$2:$I$201,MATCH($A1960&amp;"-4",Matches!$J$2:$J$201,0))="Void",INDEX(Matches!$G$2:$G$201,MATCH($A1960&amp;"-4",Matches!$J$2:$J$201,0))="",INDEX(Matches!$H$2:$H$201,MATCH($A1960&amp;"-4",Matches!$J$2:$J$201,0))=""),"",IF(AND($C1960&lt;&gt;"",INDEX(Matches!$F$2:$F$201,MATCH($A1960&amp;"-4",Matches!$J$2:$J$201,0))&lt;&gt;"",$C1960&gt;=INDEX(Matches!$F$2:$F$201,MATCH($A1960&amp;"-4",Matches!$J$2:$J$201,0))),"",IF(AND(J1960=INDEX(Matches!$G$2:$G$201,MATCH($A1960&amp;"-4",Matches!$J$2:$J$201,0)),K1960=INDEX(Matches!$H$2:$H$201,MATCH($A1960&amp;"-4",Matches!$J$2:$J$201,0))),5,IF(SIGN(J1960-K1960)&lt;&gt;SIGN(INDEX(Matches!$G$2:$G$201,MATCH($A1960&amp;"-4",Matches!$J$2:$J$201,0))-INDEX(Matches!$H$2:$H$201,MATCH($A1960&amp;"-4",Matches!$J$2:$J$201,0))),0,IF(J1960-K1960=INDEX(Matches!$G$2:$G$201,MATCH($A1960&amp;"-4",Matches!$J$2:$J$201,0))-INDEX(Matches!$H$2:$H$201,MATCH($A1960&amp;"-4",Matches!$J$2:$J$201,0)),3,2))))),""))</f>
        <v/>
      </c>
      <c r="AB1960" s="12" t="str">
        <f aca="false">IF(OR($B1960="",L1960="",M1960=""),"",IFERROR(IF(OR(INDEX(Matches!$I$2:$I$201,MATCH($A1960&amp;"-5",Matches!$J$2:$J$201,0))="Void",INDEX(Matches!$G$2:$G$201,MATCH($A1960&amp;"-5",Matches!$J$2:$J$201,0))="",INDEX(Matches!$H$2:$H$201,MATCH($A1960&amp;"-5",Matches!$J$2:$J$201,0))=""),"",IF(AND($C1960&lt;&gt;"",INDEX(Matches!$F$2:$F$201,MATCH($A1960&amp;"-5",Matches!$J$2:$J$201,0))&lt;&gt;"",$C1960&gt;=INDEX(Matches!$F$2:$F$201,MATCH($A1960&amp;"-5",Matches!$J$2:$J$201,0))),"",IF(AND(L1960=INDEX(Matches!$G$2:$G$201,MATCH($A1960&amp;"-5",Matches!$J$2:$J$201,0)),M1960=INDEX(Matches!$H$2:$H$201,MATCH($A1960&amp;"-5",Matches!$J$2:$J$201,0))),5,IF(SIGN(L1960-M1960)&lt;&gt;SIGN(INDEX(Matches!$G$2:$G$201,MATCH($A1960&amp;"-5",Matches!$J$2:$J$201,0))-INDEX(Matches!$H$2:$H$201,MATCH($A1960&amp;"-5",Matches!$J$2:$J$201,0))),0,IF(L1960-M1960=INDEX(Matches!$G$2:$G$201,MATCH($A1960&amp;"-5",Matches!$J$2:$J$201,0))-INDEX(Matches!$H$2:$H$201,MATCH($A1960&amp;"-5",Matches!$J$2:$J$201,0)),3,2))))),""))</f>
        <v/>
      </c>
      <c r="AC1960" s="12" t="str">
        <f aca="false">IF(OR($B1960="",N1960="",O1960=""),"",IFERROR(IF(OR(INDEX(Matches!$I$2:$I$201,MATCH($A1960&amp;"-6",Matches!$J$2:$J$201,0))="Void",INDEX(Matches!$G$2:$G$201,MATCH($A1960&amp;"-6",Matches!$J$2:$J$201,0))="",INDEX(Matches!$H$2:$H$201,MATCH($A1960&amp;"-6",Matches!$J$2:$J$201,0))=""),"",IF(AND($C1960&lt;&gt;"",INDEX(Matches!$F$2:$F$201,MATCH($A1960&amp;"-6",Matches!$J$2:$J$201,0))&lt;&gt;"",$C1960&gt;=INDEX(Matches!$F$2:$F$201,MATCH($A1960&amp;"-6",Matches!$J$2:$J$201,0))),"",IF(AND(N1960=INDEX(Matches!$G$2:$G$201,MATCH($A1960&amp;"-6",Matches!$J$2:$J$201,0)),O1960=INDEX(Matches!$H$2:$H$201,MATCH($A1960&amp;"-6",Matches!$J$2:$J$201,0))),5,IF(SIGN(N1960-O1960)&lt;&gt;SIGN(INDEX(Matches!$G$2:$G$201,MATCH($A1960&amp;"-6",Matches!$J$2:$J$201,0))-INDEX(Matches!$H$2:$H$201,MATCH($A1960&amp;"-6",Matches!$J$2:$J$201,0))),0,IF(N1960-O1960=INDEX(Matches!$G$2:$G$201,MATCH($A1960&amp;"-6",Matches!$J$2:$J$201,0))-INDEX(Matches!$H$2:$H$201,MATCH($A1960&amp;"-6",Matches!$J$2:$J$201,0)),3,2))))),""))</f>
        <v/>
      </c>
      <c r="AD1960" s="12" t="str">
        <f aca="false">IF(OR($B1960="",P1960="",Q1960=""),"",IFERROR(IF(OR(INDEX(Matches!$I$2:$I$201,MATCH($A1960&amp;"-7",Matches!$J$2:$J$201,0))="Void",INDEX(Matches!$G$2:$G$201,MATCH($A1960&amp;"-7",Matches!$J$2:$J$201,0))="",INDEX(Matches!$H$2:$H$201,MATCH($A1960&amp;"-7",Matches!$J$2:$J$201,0))=""),"",IF(AND($C1960&lt;&gt;"",INDEX(Matches!$F$2:$F$201,MATCH($A1960&amp;"-7",Matches!$J$2:$J$201,0))&lt;&gt;"",$C1960&gt;=INDEX(Matches!$F$2:$F$201,MATCH($A1960&amp;"-7",Matches!$J$2:$J$201,0))),"",IF(AND(P1960=INDEX(Matches!$G$2:$G$201,MATCH($A1960&amp;"-7",Matches!$J$2:$J$201,0)),Q1960=INDEX(Matches!$H$2:$H$201,MATCH($A1960&amp;"-7",Matches!$J$2:$J$201,0))),5,IF(SIGN(P1960-Q1960)&lt;&gt;SIGN(INDEX(Matches!$G$2:$G$201,MATCH($A1960&amp;"-7",Matches!$J$2:$J$201,0))-INDEX(Matches!$H$2:$H$201,MATCH($A1960&amp;"-7",Matches!$J$2:$J$201,0))),0,IF(P1960-Q1960=INDEX(Matches!$G$2:$G$201,MATCH($A1960&amp;"-7",Matches!$J$2:$J$201,0))-INDEX(Matches!$H$2:$H$201,MATCH($A1960&amp;"-7",Matches!$J$2:$J$201,0)),3,2))))),""))</f>
        <v/>
      </c>
      <c r="AE1960" s="12" t="str">
        <f aca="false">IF(OR($B1960="",R1960="",S1960=""),"",IFERROR(IF(OR(INDEX(Matches!$I$2:$I$201,MATCH($A1960&amp;"-8",Matches!$J$2:$J$201,0))="Void",INDEX(Matches!$G$2:$G$201,MATCH($A1960&amp;"-8",Matches!$J$2:$J$201,0))="",INDEX(Matches!$H$2:$H$201,MATCH($A1960&amp;"-8",Matches!$J$2:$J$201,0))=""),"",IF(AND($C1960&lt;&gt;"",INDEX(Matches!$F$2:$F$201,MATCH($A1960&amp;"-8",Matches!$J$2:$J$201,0))&lt;&gt;"",$C1960&gt;=INDEX(Matches!$F$2:$F$201,MATCH($A1960&amp;"-8",Matches!$J$2:$J$201,0))),"",IF(AND(R1960=INDEX(Matches!$G$2:$G$201,MATCH($A1960&amp;"-8",Matches!$J$2:$J$201,0)),S1960=INDEX(Matches!$H$2:$H$201,MATCH($A1960&amp;"-8",Matches!$J$2:$J$201,0))),5,IF(SIGN(R1960-S1960)&lt;&gt;SIGN(INDEX(Matches!$G$2:$G$201,MATCH($A1960&amp;"-8",Matches!$J$2:$J$201,0))-INDEX(Matches!$H$2:$H$201,MATCH($A1960&amp;"-8",Matches!$J$2:$J$201,0))),0,IF(R1960-S1960=INDEX(Matches!$G$2:$G$201,MATCH($A1960&amp;"-8",Matches!$J$2:$J$201,0))-INDEX(Matches!$H$2:$H$201,MATCH($A1960&amp;"-8",Matches!$J$2:$J$201,0)),3,2))))),""))</f>
        <v/>
      </c>
      <c r="AF1960" s="12" t="str">
        <f aca="false">IF(OR($B1960="",T1960="",U1960=""),"",IFERROR(IF(OR(INDEX(Matches!$I$2:$I$201,MATCH($A1960&amp;"-9",Matches!$J$2:$J$201,0))="Void",INDEX(Matches!$G$2:$G$201,MATCH($A1960&amp;"-9",Matches!$J$2:$J$201,0))="",INDEX(Matches!$H$2:$H$201,MATCH($A1960&amp;"-9",Matches!$J$2:$J$201,0))=""),"",IF(AND($C1960&lt;&gt;"",INDEX(Matches!$F$2:$F$201,MATCH($A1960&amp;"-9",Matches!$J$2:$J$201,0))&lt;&gt;"",$C1960&gt;=INDEX(Matches!$F$2:$F$201,MATCH($A1960&amp;"-9",Matches!$J$2:$J$201,0))),"",IF(AND(T1960=INDEX(Matches!$G$2:$G$201,MATCH($A1960&amp;"-9",Matches!$J$2:$J$201,0)),U1960=INDEX(Matches!$H$2:$H$201,MATCH($A1960&amp;"-9",Matches!$J$2:$J$201,0))),5,IF(SIGN(T1960-U1960)&lt;&gt;SIGN(INDEX(Matches!$G$2:$G$201,MATCH($A1960&amp;"-9",Matches!$J$2:$J$201,0))-INDEX(Matches!$H$2:$H$201,MATCH($A1960&amp;"-9",Matches!$J$2:$J$201,0))),0,IF(T1960-U1960=INDEX(Matches!$G$2:$G$201,MATCH($A1960&amp;"-9",Matches!$J$2:$J$201,0))-INDEX(Matches!$H$2:$H$201,MATCH($A1960&amp;"-9",Matches!$J$2:$J$201,0)),3,2))))),""))</f>
        <v/>
      </c>
      <c r="AG1960" s="12" t="str">
        <f aca="false">IF(OR($B1960="",V1960="",W1960=""),"",IFERROR(IF(OR(INDEX(Matches!$I$2:$I$201,MATCH($A1960&amp;"-10",Matches!$J$2:$J$201,0))="Void",INDEX(Matches!$G$2:$G$201,MATCH($A1960&amp;"-10",Matches!$J$2:$J$201,0))="",INDEX(Matches!$H$2:$H$201,MATCH($A1960&amp;"-10",Matches!$J$2:$J$201,0))=""),"",IF(AND($C1960&lt;&gt;"",INDEX(Matches!$F$2:$F$201,MATCH($A1960&amp;"-10",Matches!$J$2:$J$201,0))&lt;&gt;"",$C1960&gt;=INDEX(Matches!$F$2:$F$201,MATCH($A1960&amp;"-10",Matches!$J$2:$J$201,0))),"",IF(AND(V1960=INDEX(Matches!$G$2:$G$201,MATCH($A1960&amp;"-10",Matches!$J$2:$J$201,0)),W1960=INDEX(Matches!$H$2:$H$201,MATCH($A1960&amp;"-10",Matches!$J$2:$J$201,0))),5,IF(SIGN(V1960-W1960)&lt;&gt;SIGN(INDEX(Matches!$G$2:$G$201,MATCH($A1960&amp;"-10",Matches!$J$2:$J$201,0))-INDEX(Matches!$H$2:$H$201,MATCH($A1960&amp;"-10",Matches!$J$2:$J$201,0))),0,IF(V1960-W1960=INDEX(Matches!$G$2:$G$201,MATCH($A1960&amp;"-10",Matches!$J$2:$J$201,0))-INDEX(Matches!$H$2:$H$201,MATCH($A1960&amp;"-10",Matches!$J$2:$J$201,0)),3,2))))),""))</f>
        <v/>
      </c>
      <c r="AH1960" s="13" t="str">
        <f aca="false">IF($B1960="","",SUM(X1960:AG1960))</f>
        <v/>
      </c>
      <c r="AI1960" s="12" t="str">
        <f aca="false">IF($B1960="","",COUNTIF(X1960:AG1960,5))</f>
        <v/>
      </c>
      <c r="AJ1960" s="12" t="str">
        <f aca="false">IF($B1960="","",COUNTIF(X1960:AG1960,"&gt;=2"))</f>
        <v/>
      </c>
      <c r="AK1960" s="12" t="str">
        <f aca="false">IF($B1960="","",COUNT(X1960:AG1960))</f>
        <v/>
      </c>
    </row>
    <row r="1961" customFormat="false" ht="15" hidden="false" customHeight="false" outlineLevel="0" collapsed="false">
      <c r="A1961" s="7"/>
      <c r="B1961" s="7"/>
      <c r="C1961" s="11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12" t="str">
        <f aca="false">IF(OR($B1961="",D1961="",E1961=""),"",IFERROR(IF(OR(INDEX(Matches!$I$2:$I$201,MATCH($A1961&amp;"-1",Matches!$J$2:$J$201,0))="Void",INDEX(Matches!$G$2:$G$201,MATCH($A1961&amp;"-1",Matches!$J$2:$J$201,0))="",INDEX(Matches!$H$2:$H$201,MATCH($A1961&amp;"-1",Matches!$J$2:$J$201,0))=""),"",IF(AND($C1961&lt;&gt;"",INDEX(Matches!$F$2:$F$201,MATCH($A1961&amp;"-1",Matches!$J$2:$J$201,0))&lt;&gt;"",$C1961&gt;=INDEX(Matches!$F$2:$F$201,MATCH($A1961&amp;"-1",Matches!$J$2:$J$201,0))),"",IF(AND(D1961=INDEX(Matches!$G$2:$G$201,MATCH($A1961&amp;"-1",Matches!$J$2:$J$201,0)),E1961=INDEX(Matches!$H$2:$H$201,MATCH($A1961&amp;"-1",Matches!$J$2:$J$201,0))),5,IF(SIGN(D1961-E1961)&lt;&gt;SIGN(INDEX(Matches!$G$2:$G$201,MATCH($A1961&amp;"-1",Matches!$J$2:$J$201,0))-INDEX(Matches!$H$2:$H$201,MATCH($A1961&amp;"-1",Matches!$J$2:$J$201,0))),0,IF(D1961-E1961=INDEX(Matches!$G$2:$G$201,MATCH($A1961&amp;"-1",Matches!$J$2:$J$201,0))-INDEX(Matches!$H$2:$H$201,MATCH($A1961&amp;"-1",Matches!$J$2:$J$201,0)),3,2))))),""))</f>
        <v/>
      </c>
      <c r="Y1961" s="12" t="str">
        <f aca="false">IF(OR($B1961="",F1961="",G1961=""),"",IFERROR(IF(OR(INDEX(Matches!$I$2:$I$201,MATCH($A1961&amp;"-2",Matches!$J$2:$J$201,0))="Void",INDEX(Matches!$G$2:$G$201,MATCH($A1961&amp;"-2",Matches!$J$2:$J$201,0))="",INDEX(Matches!$H$2:$H$201,MATCH($A1961&amp;"-2",Matches!$J$2:$J$201,0))=""),"",IF(AND($C1961&lt;&gt;"",INDEX(Matches!$F$2:$F$201,MATCH($A1961&amp;"-2",Matches!$J$2:$J$201,0))&lt;&gt;"",$C1961&gt;=INDEX(Matches!$F$2:$F$201,MATCH($A1961&amp;"-2",Matches!$J$2:$J$201,0))),"",IF(AND(F1961=INDEX(Matches!$G$2:$G$201,MATCH($A1961&amp;"-2",Matches!$J$2:$J$201,0)),G1961=INDEX(Matches!$H$2:$H$201,MATCH($A1961&amp;"-2",Matches!$J$2:$J$201,0))),5,IF(SIGN(F1961-G1961)&lt;&gt;SIGN(INDEX(Matches!$G$2:$G$201,MATCH($A1961&amp;"-2",Matches!$J$2:$J$201,0))-INDEX(Matches!$H$2:$H$201,MATCH($A1961&amp;"-2",Matches!$J$2:$J$201,0))),0,IF(F1961-G1961=INDEX(Matches!$G$2:$G$201,MATCH($A1961&amp;"-2",Matches!$J$2:$J$201,0))-INDEX(Matches!$H$2:$H$201,MATCH($A1961&amp;"-2",Matches!$J$2:$J$201,0)),3,2))))),""))</f>
        <v/>
      </c>
      <c r="Z1961" s="12" t="str">
        <f aca="false">IF(OR($B1961="",H1961="",I1961=""),"",IFERROR(IF(OR(INDEX(Matches!$I$2:$I$201,MATCH($A1961&amp;"-3",Matches!$J$2:$J$201,0))="Void",INDEX(Matches!$G$2:$G$201,MATCH($A1961&amp;"-3",Matches!$J$2:$J$201,0))="",INDEX(Matches!$H$2:$H$201,MATCH($A1961&amp;"-3",Matches!$J$2:$J$201,0))=""),"",IF(AND($C1961&lt;&gt;"",INDEX(Matches!$F$2:$F$201,MATCH($A1961&amp;"-3",Matches!$J$2:$J$201,0))&lt;&gt;"",$C1961&gt;=INDEX(Matches!$F$2:$F$201,MATCH($A1961&amp;"-3",Matches!$J$2:$J$201,0))),"",IF(AND(H1961=INDEX(Matches!$G$2:$G$201,MATCH($A1961&amp;"-3",Matches!$J$2:$J$201,0)),I1961=INDEX(Matches!$H$2:$H$201,MATCH($A1961&amp;"-3",Matches!$J$2:$J$201,0))),5,IF(SIGN(H1961-I1961)&lt;&gt;SIGN(INDEX(Matches!$G$2:$G$201,MATCH($A1961&amp;"-3",Matches!$J$2:$J$201,0))-INDEX(Matches!$H$2:$H$201,MATCH($A1961&amp;"-3",Matches!$J$2:$J$201,0))),0,IF(H1961-I1961=INDEX(Matches!$G$2:$G$201,MATCH($A1961&amp;"-3",Matches!$J$2:$J$201,0))-INDEX(Matches!$H$2:$H$201,MATCH($A1961&amp;"-3",Matches!$J$2:$J$201,0)),3,2))))),""))</f>
        <v/>
      </c>
      <c r="AA1961" s="12" t="str">
        <f aca="false">IF(OR($B1961="",J1961="",K1961=""),"",IFERROR(IF(OR(INDEX(Matches!$I$2:$I$201,MATCH($A1961&amp;"-4",Matches!$J$2:$J$201,0))="Void",INDEX(Matches!$G$2:$G$201,MATCH($A1961&amp;"-4",Matches!$J$2:$J$201,0))="",INDEX(Matches!$H$2:$H$201,MATCH($A1961&amp;"-4",Matches!$J$2:$J$201,0))=""),"",IF(AND($C1961&lt;&gt;"",INDEX(Matches!$F$2:$F$201,MATCH($A1961&amp;"-4",Matches!$J$2:$J$201,0))&lt;&gt;"",$C1961&gt;=INDEX(Matches!$F$2:$F$201,MATCH($A1961&amp;"-4",Matches!$J$2:$J$201,0))),"",IF(AND(J1961=INDEX(Matches!$G$2:$G$201,MATCH($A1961&amp;"-4",Matches!$J$2:$J$201,0)),K1961=INDEX(Matches!$H$2:$H$201,MATCH($A1961&amp;"-4",Matches!$J$2:$J$201,0))),5,IF(SIGN(J1961-K1961)&lt;&gt;SIGN(INDEX(Matches!$G$2:$G$201,MATCH($A1961&amp;"-4",Matches!$J$2:$J$201,0))-INDEX(Matches!$H$2:$H$201,MATCH($A1961&amp;"-4",Matches!$J$2:$J$201,0))),0,IF(J1961-K1961=INDEX(Matches!$G$2:$G$201,MATCH($A1961&amp;"-4",Matches!$J$2:$J$201,0))-INDEX(Matches!$H$2:$H$201,MATCH($A1961&amp;"-4",Matches!$J$2:$J$201,0)),3,2))))),""))</f>
        <v/>
      </c>
      <c r="AB1961" s="12" t="str">
        <f aca="false">IF(OR($B1961="",L1961="",M1961=""),"",IFERROR(IF(OR(INDEX(Matches!$I$2:$I$201,MATCH($A1961&amp;"-5",Matches!$J$2:$J$201,0))="Void",INDEX(Matches!$G$2:$G$201,MATCH($A1961&amp;"-5",Matches!$J$2:$J$201,0))="",INDEX(Matches!$H$2:$H$201,MATCH($A1961&amp;"-5",Matches!$J$2:$J$201,0))=""),"",IF(AND($C1961&lt;&gt;"",INDEX(Matches!$F$2:$F$201,MATCH($A1961&amp;"-5",Matches!$J$2:$J$201,0))&lt;&gt;"",$C1961&gt;=INDEX(Matches!$F$2:$F$201,MATCH($A1961&amp;"-5",Matches!$J$2:$J$201,0))),"",IF(AND(L1961=INDEX(Matches!$G$2:$G$201,MATCH($A1961&amp;"-5",Matches!$J$2:$J$201,0)),M1961=INDEX(Matches!$H$2:$H$201,MATCH($A1961&amp;"-5",Matches!$J$2:$J$201,0))),5,IF(SIGN(L1961-M1961)&lt;&gt;SIGN(INDEX(Matches!$G$2:$G$201,MATCH($A1961&amp;"-5",Matches!$J$2:$J$201,0))-INDEX(Matches!$H$2:$H$201,MATCH($A1961&amp;"-5",Matches!$J$2:$J$201,0))),0,IF(L1961-M1961=INDEX(Matches!$G$2:$G$201,MATCH($A1961&amp;"-5",Matches!$J$2:$J$201,0))-INDEX(Matches!$H$2:$H$201,MATCH($A1961&amp;"-5",Matches!$J$2:$J$201,0)),3,2))))),""))</f>
        <v/>
      </c>
      <c r="AC1961" s="12" t="str">
        <f aca="false">IF(OR($B1961="",N1961="",O1961=""),"",IFERROR(IF(OR(INDEX(Matches!$I$2:$I$201,MATCH($A1961&amp;"-6",Matches!$J$2:$J$201,0))="Void",INDEX(Matches!$G$2:$G$201,MATCH($A1961&amp;"-6",Matches!$J$2:$J$201,0))="",INDEX(Matches!$H$2:$H$201,MATCH($A1961&amp;"-6",Matches!$J$2:$J$201,0))=""),"",IF(AND($C1961&lt;&gt;"",INDEX(Matches!$F$2:$F$201,MATCH($A1961&amp;"-6",Matches!$J$2:$J$201,0))&lt;&gt;"",$C1961&gt;=INDEX(Matches!$F$2:$F$201,MATCH($A1961&amp;"-6",Matches!$J$2:$J$201,0))),"",IF(AND(N1961=INDEX(Matches!$G$2:$G$201,MATCH($A1961&amp;"-6",Matches!$J$2:$J$201,0)),O1961=INDEX(Matches!$H$2:$H$201,MATCH($A1961&amp;"-6",Matches!$J$2:$J$201,0))),5,IF(SIGN(N1961-O1961)&lt;&gt;SIGN(INDEX(Matches!$G$2:$G$201,MATCH($A1961&amp;"-6",Matches!$J$2:$J$201,0))-INDEX(Matches!$H$2:$H$201,MATCH($A1961&amp;"-6",Matches!$J$2:$J$201,0))),0,IF(N1961-O1961=INDEX(Matches!$G$2:$G$201,MATCH($A1961&amp;"-6",Matches!$J$2:$J$201,0))-INDEX(Matches!$H$2:$H$201,MATCH($A1961&amp;"-6",Matches!$J$2:$J$201,0)),3,2))))),""))</f>
        <v/>
      </c>
      <c r="AD1961" s="12" t="str">
        <f aca="false">IF(OR($B1961="",P1961="",Q1961=""),"",IFERROR(IF(OR(INDEX(Matches!$I$2:$I$201,MATCH($A1961&amp;"-7",Matches!$J$2:$J$201,0))="Void",INDEX(Matches!$G$2:$G$201,MATCH($A1961&amp;"-7",Matches!$J$2:$J$201,0))="",INDEX(Matches!$H$2:$H$201,MATCH($A1961&amp;"-7",Matches!$J$2:$J$201,0))=""),"",IF(AND($C1961&lt;&gt;"",INDEX(Matches!$F$2:$F$201,MATCH($A1961&amp;"-7",Matches!$J$2:$J$201,0))&lt;&gt;"",$C1961&gt;=INDEX(Matches!$F$2:$F$201,MATCH($A1961&amp;"-7",Matches!$J$2:$J$201,0))),"",IF(AND(P1961=INDEX(Matches!$G$2:$G$201,MATCH($A1961&amp;"-7",Matches!$J$2:$J$201,0)),Q1961=INDEX(Matches!$H$2:$H$201,MATCH($A1961&amp;"-7",Matches!$J$2:$J$201,0))),5,IF(SIGN(P1961-Q1961)&lt;&gt;SIGN(INDEX(Matches!$G$2:$G$201,MATCH($A1961&amp;"-7",Matches!$J$2:$J$201,0))-INDEX(Matches!$H$2:$H$201,MATCH($A1961&amp;"-7",Matches!$J$2:$J$201,0))),0,IF(P1961-Q1961=INDEX(Matches!$G$2:$G$201,MATCH($A1961&amp;"-7",Matches!$J$2:$J$201,0))-INDEX(Matches!$H$2:$H$201,MATCH($A1961&amp;"-7",Matches!$J$2:$J$201,0)),3,2))))),""))</f>
        <v/>
      </c>
      <c r="AE1961" s="12" t="str">
        <f aca="false">IF(OR($B1961="",R1961="",S1961=""),"",IFERROR(IF(OR(INDEX(Matches!$I$2:$I$201,MATCH($A1961&amp;"-8",Matches!$J$2:$J$201,0))="Void",INDEX(Matches!$G$2:$G$201,MATCH($A1961&amp;"-8",Matches!$J$2:$J$201,0))="",INDEX(Matches!$H$2:$H$201,MATCH($A1961&amp;"-8",Matches!$J$2:$J$201,0))=""),"",IF(AND($C1961&lt;&gt;"",INDEX(Matches!$F$2:$F$201,MATCH($A1961&amp;"-8",Matches!$J$2:$J$201,0))&lt;&gt;"",$C1961&gt;=INDEX(Matches!$F$2:$F$201,MATCH($A1961&amp;"-8",Matches!$J$2:$J$201,0))),"",IF(AND(R1961=INDEX(Matches!$G$2:$G$201,MATCH($A1961&amp;"-8",Matches!$J$2:$J$201,0)),S1961=INDEX(Matches!$H$2:$H$201,MATCH($A1961&amp;"-8",Matches!$J$2:$J$201,0))),5,IF(SIGN(R1961-S1961)&lt;&gt;SIGN(INDEX(Matches!$G$2:$G$201,MATCH($A1961&amp;"-8",Matches!$J$2:$J$201,0))-INDEX(Matches!$H$2:$H$201,MATCH($A1961&amp;"-8",Matches!$J$2:$J$201,0))),0,IF(R1961-S1961=INDEX(Matches!$G$2:$G$201,MATCH($A1961&amp;"-8",Matches!$J$2:$J$201,0))-INDEX(Matches!$H$2:$H$201,MATCH($A1961&amp;"-8",Matches!$J$2:$J$201,0)),3,2))))),""))</f>
        <v/>
      </c>
      <c r="AF1961" s="12" t="str">
        <f aca="false">IF(OR($B1961="",T1961="",U1961=""),"",IFERROR(IF(OR(INDEX(Matches!$I$2:$I$201,MATCH($A1961&amp;"-9",Matches!$J$2:$J$201,0))="Void",INDEX(Matches!$G$2:$G$201,MATCH($A1961&amp;"-9",Matches!$J$2:$J$201,0))="",INDEX(Matches!$H$2:$H$201,MATCH($A1961&amp;"-9",Matches!$J$2:$J$201,0))=""),"",IF(AND($C1961&lt;&gt;"",INDEX(Matches!$F$2:$F$201,MATCH($A1961&amp;"-9",Matches!$J$2:$J$201,0))&lt;&gt;"",$C1961&gt;=INDEX(Matches!$F$2:$F$201,MATCH($A1961&amp;"-9",Matches!$J$2:$J$201,0))),"",IF(AND(T1961=INDEX(Matches!$G$2:$G$201,MATCH($A1961&amp;"-9",Matches!$J$2:$J$201,0)),U1961=INDEX(Matches!$H$2:$H$201,MATCH($A1961&amp;"-9",Matches!$J$2:$J$201,0))),5,IF(SIGN(T1961-U1961)&lt;&gt;SIGN(INDEX(Matches!$G$2:$G$201,MATCH($A1961&amp;"-9",Matches!$J$2:$J$201,0))-INDEX(Matches!$H$2:$H$201,MATCH($A1961&amp;"-9",Matches!$J$2:$J$201,0))),0,IF(T1961-U1961=INDEX(Matches!$G$2:$G$201,MATCH($A1961&amp;"-9",Matches!$J$2:$J$201,0))-INDEX(Matches!$H$2:$H$201,MATCH($A1961&amp;"-9",Matches!$J$2:$J$201,0)),3,2))))),""))</f>
        <v/>
      </c>
      <c r="AG1961" s="12" t="str">
        <f aca="false">IF(OR($B1961="",V1961="",W1961=""),"",IFERROR(IF(OR(INDEX(Matches!$I$2:$I$201,MATCH($A1961&amp;"-10",Matches!$J$2:$J$201,0))="Void",INDEX(Matches!$G$2:$G$201,MATCH($A1961&amp;"-10",Matches!$J$2:$J$201,0))="",INDEX(Matches!$H$2:$H$201,MATCH($A1961&amp;"-10",Matches!$J$2:$J$201,0))=""),"",IF(AND($C1961&lt;&gt;"",INDEX(Matches!$F$2:$F$201,MATCH($A1961&amp;"-10",Matches!$J$2:$J$201,0))&lt;&gt;"",$C1961&gt;=INDEX(Matches!$F$2:$F$201,MATCH($A1961&amp;"-10",Matches!$J$2:$J$201,0))),"",IF(AND(V1961=INDEX(Matches!$G$2:$G$201,MATCH($A1961&amp;"-10",Matches!$J$2:$J$201,0)),W1961=INDEX(Matches!$H$2:$H$201,MATCH($A1961&amp;"-10",Matches!$J$2:$J$201,0))),5,IF(SIGN(V1961-W1961)&lt;&gt;SIGN(INDEX(Matches!$G$2:$G$201,MATCH($A1961&amp;"-10",Matches!$J$2:$J$201,0))-INDEX(Matches!$H$2:$H$201,MATCH($A1961&amp;"-10",Matches!$J$2:$J$201,0))),0,IF(V1961-W1961=INDEX(Matches!$G$2:$G$201,MATCH($A1961&amp;"-10",Matches!$J$2:$J$201,0))-INDEX(Matches!$H$2:$H$201,MATCH($A1961&amp;"-10",Matches!$J$2:$J$201,0)),3,2))))),""))</f>
        <v/>
      </c>
      <c r="AH1961" s="13" t="str">
        <f aca="false">IF($B1961="","",SUM(X1961:AG1961))</f>
        <v/>
      </c>
      <c r="AI1961" s="12" t="str">
        <f aca="false">IF($B1961="","",COUNTIF(X1961:AG1961,5))</f>
        <v/>
      </c>
      <c r="AJ1961" s="12" t="str">
        <f aca="false">IF($B1961="","",COUNTIF(X1961:AG1961,"&gt;=2"))</f>
        <v/>
      </c>
      <c r="AK1961" s="12" t="str">
        <f aca="false">IF($B1961="","",COUNT(X1961:AG1961))</f>
        <v/>
      </c>
    </row>
    <row r="1962" customFormat="false" ht="15" hidden="false" customHeight="false" outlineLevel="0" collapsed="false">
      <c r="A1962" s="7"/>
      <c r="B1962" s="7"/>
      <c r="C1962" s="11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12" t="str">
        <f aca="false">IF(OR($B1962="",D1962="",E1962=""),"",IFERROR(IF(OR(INDEX(Matches!$I$2:$I$201,MATCH($A1962&amp;"-1",Matches!$J$2:$J$201,0))="Void",INDEX(Matches!$G$2:$G$201,MATCH($A1962&amp;"-1",Matches!$J$2:$J$201,0))="",INDEX(Matches!$H$2:$H$201,MATCH($A1962&amp;"-1",Matches!$J$2:$J$201,0))=""),"",IF(AND($C1962&lt;&gt;"",INDEX(Matches!$F$2:$F$201,MATCH($A1962&amp;"-1",Matches!$J$2:$J$201,0))&lt;&gt;"",$C1962&gt;=INDEX(Matches!$F$2:$F$201,MATCH($A1962&amp;"-1",Matches!$J$2:$J$201,0))),"",IF(AND(D1962=INDEX(Matches!$G$2:$G$201,MATCH($A1962&amp;"-1",Matches!$J$2:$J$201,0)),E1962=INDEX(Matches!$H$2:$H$201,MATCH($A1962&amp;"-1",Matches!$J$2:$J$201,0))),5,IF(SIGN(D1962-E1962)&lt;&gt;SIGN(INDEX(Matches!$G$2:$G$201,MATCH($A1962&amp;"-1",Matches!$J$2:$J$201,0))-INDEX(Matches!$H$2:$H$201,MATCH($A1962&amp;"-1",Matches!$J$2:$J$201,0))),0,IF(D1962-E1962=INDEX(Matches!$G$2:$G$201,MATCH($A1962&amp;"-1",Matches!$J$2:$J$201,0))-INDEX(Matches!$H$2:$H$201,MATCH($A1962&amp;"-1",Matches!$J$2:$J$201,0)),3,2))))),""))</f>
        <v/>
      </c>
      <c r="Y1962" s="12" t="str">
        <f aca="false">IF(OR($B1962="",F1962="",G1962=""),"",IFERROR(IF(OR(INDEX(Matches!$I$2:$I$201,MATCH($A1962&amp;"-2",Matches!$J$2:$J$201,0))="Void",INDEX(Matches!$G$2:$G$201,MATCH($A1962&amp;"-2",Matches!$J$2:$J$201,0))="",INDEX(Matches!$H$2:$H$201,MATCH($A1962&amp;"-2",Matches!$J$2:$J$201,0))=""),"",IF(AND($C1962&lt;&gt;"",INDEX(Matches!$F$2:$F$201,MATCH($A1962&amp;"-2",Matches!$J$2:$J$201,0))&lt;&gt;"",$C1962&gt;=INDEX(Matches!$F$2:$F$201,MATCH($A1962&amp;"-2",Matches!$J$2:$J$201,0))),"",IF(AND(F1962=INDEX(Matches!$G$2:$G$201,MATCH($A1962&amp;"-2",Matches!$J$2:$J$201,0)),G1962=INDEX(Matches!$H$2:$H$201,MATCH($A1962&amp;"-2",Matches!$J$2:$J$201,0))),5,IF(SIGN(F1962-G1962)&lt;&gt;SIGN(INDEX(Matches!$G$2:$G$201,MATCH($A1962&amp;"-2",Matches!$J$2:$J$201,0))-INDEX(Matches!$H$2:$H$201,MATCH($A1962&amp;"-2",Matches!$J$2:$J$201,0))),0,IF(F1962-G1962=INDEX(Matches!$G$2:$G$201,MATCH($A1962&amp;"-2",Matches!$J$2:$J$201,0))-INDEX(Matches!$H$2:$H$201,MATCH($A1962&amp;"-2",Matches!$J$2:$J$201,0)),3,2))))),""))</f>
        <v/>
      </c>
      <c r="Z1962" s="12" t="str">
        <f aca="false">IF(OR($B1962="",H1962="",I1962=""),"",IFERROR(IF(OR(INDEX(Matches!$I$2:$I$201,MATCH($A1962&amp;"-3",Matches!$J$2:$J$201,0))="Void",INDEX(Matches!$G$2:$G$201,MATCH($A1962&amp;"-3",Matches!$J$2:$J$201,0))="",INDEX(Matches!$H$2:$H$201,MATCH($A1962&amp;"-3",Matches!$J$2:$J$201,0))=""),"",IF(AND($C1962&lt;&gt;"",INDEX(Matches!$F$2:$F$201,MATCH($A1962&amp;"-3",Matches!$J$2:$J$201,0))&lt;&gt;"",$C1962&gt;=INDEX(Matches!$F$2:$F$201,MATCH($A1962&amp;"-3",Matches!$J$2:$J$201,0))),"",IF(AND(H1962=INDEX(Matches!$G$2:$G$201,MATCH($A1962&amp;"-3",Matches!$J$2:$J$201,0)),I1962=INDEX(Matches!$H$2:$H$201,MATCH($A1962&amp;"-3",Matches!$J$2:$J$201,0))),5,IF(SIGN(H1962-I1962)&lt;&gt;SIGN(INDEX(Matches!$G$2:$G$201,MATCH($A1962&amp;"-3",Matches!$J$2:$J$201,0))-INDEX(Matches!$H$2:$H$201,MATCH($A1962&amp;"-3",Matches!$J$2:$J$201,0))),0,IF(H1962-I1962=INDEX(Matches!$G$2:$G$201,MATCH($A1962&amp;"-3",Matches!$J$2:$J$201,0))-INDEX(Matches!$H$2:$H$201,MATCH($A1962&amp;"-3",Matches!$J$2:$J$201,0)),3,2))))),""))</f>
        <v/>
      </c>
      <c r="AA1962" s="12" t="str">
        <f aca="false">IF(OR($B1962="",J1962="",K1962=""),"",IFERROR(IF(OR(INDEX(Matches!$I$2:$I$201,MATCH($A1962&amp;"-4",Matches!$J$2:$J$201,0))="Void",INDEX(Matches!$G$2:$G$201,MATCH($A1962&amp;"-4",Matches!$J$2:$J$201,0))="",INDEX(Matches!$H$2:$H$201,MATCH($A1962&amp;"-4",Matches!$J$2:$J$201,0))=""),"",IF(AND($C1962&lt;&gt;"",INDEX(Matches!$F$2:$F$201,MATCH($A1962&amp;"-4",Matches!$J$2:$J$201,0))&lt;&gt;"",$C1962&gt;=INDEX(Matches!$F$2:$F$201,MATCH($A1962&amp;"-4",Matches!$J$2:$J$201,0))),"",IF(AND(J1962=INDEX(Matches!$G$2:$G$201,MATCH($A1962&amp;"-4",Matches!$J$2:$J$201,0)),K1962=INDEX(Matches!$H$2:$H$201,MATCH($A1962&amp;"-4",Matches!$J$2:$J$201,0))),5,IF(SIGN(J1962-K1962)&lt;&gt;SIGN(INDEX(Matches!$G$2:$G$201,MATCH($A1962&amp;"-4",Matches!$J$2:$J$201,0))-INDEX(Matches!$H$2:$H$201,MATCH($A1962&amp;"-4",Matches!$J$2:$J$201,0))),0,IF(J1962-K1962=INDEX(Matches!$G$2:$G$201,MATCH($A1962&amp;"-4",Matches!$J$2:$J$201,0))-INDEX(Matches!$H$2:$H$201,MATCH($A1962&amp;"-4",Matches!$J$2:$J$201,0)),3,2))))),""))</f>
        <v/>
      </c>
      <c r="AB1962" s="12" t="str">
        <f aca="false">IF(OR($B1962="",L1962="",M1962=""),"",IFERROR(IF(OR(INDEX(Matches!$I$2:$I$201,MATCH($A1962&amp;"-5",Matches!$J$2:$J$201,0))="Void",INDEX(Matches!$G$2:$G$201,MATCH($A1962&amp;"-5",Matches!$J$2:$J$201,0))="",INDEX(Matches!$H$2:$H$201,MATCH($A1962&amp;"-5",Matches!$J$2:$J$201,0))=""),"",IF(AND($C1962&lt;&gt;"",INDEX(Matches!$F$2:$F$201,MATCH($A1962&amp;"-5",Matches!$J$2:$J$201,0))&lt;&gt;"",$C1962&gt;=INDEX(Matches!$F$2:$F$201,MATCH($A1962&amp;"-5",Matches!$J$2:$J$201,0))),"",IF(AND(L1962=INDEX(Matches!$G$2:$G$201,MATCH($A1962&amp;"-5",Matches!$J$2:$J$201,0)),M1962=INDEX(Matches!$H$2:$H$201,MATCH($A1962&amp;"-5",Matches!$J$2:$J$201,0))),5,IF(SIGN(L1962-M1962)&lt;&gt;SIGN(INDEX(Matches!$G$2:$G$201,MATCH($A1962&amp;"-5",Matches!$J$2:$J$201,0))-INDEX(Matches!$H$2:$H$201,MATCH($A1962&amp;"-5",Matches!$J$2:$J$201,0))),0,IF(L1962-M1962=INDEX(Matches!$G$2:$G$201,MATCH($A1962&amp;"-5",Matches!$J$2:$J$201,0))-INDEX(Matches!$H$2:$H$201,MATCH($A1962&amp;"-5",Matches!$J$2:$J$201,0)),3,2))))),""))</f>
        <v/>
      </c>
      <c r="AC1962" s="12" t="str">
        <f aca="false">IF(OR($B1962="",N1962="",O1962=""),"",IFERROR(IF(OR(INDEX(Matches!$I$2:$I$201,MATCH($A1962&amp;"-6",Matches!$J$2:$J$201,0))="Void",INDEX(Matches!$G$2:$G$201,MATCH($A1962&amp;"-6",Matches!$J$2:$J$201,0))="",INDEX(Matches!$H$2:$H$201,MATCH($A1962&amp;"-6",Matches!$J$2:$J$201,0))=""),"",IF(AND($C1962&lt;&gt;"",INDEX(Matches!$F$2:$F$201,MATCH($A1962&amp;"-6",Matches!$J$2:$J$201,0))&lt;&gt;"",$C1962&gt;=INDEX(Matches!$F$2:$F$201,MATCH($A1962&amp;"-6",Matches!$J$2:$J$201,0))),"",IF(AND(N1962=INDEX(Matches!$G$2:$G$201,MATCH($A1962&amp;"-6",Matches!$J$2:$J$201,0)),O1962=INDEX(Matches!$H$2:$H$201,MATCH($A1962&amp;"-6",Matches!$J$2:$J$201,0))),5,IF(SIGN(N1962-O1962)&lt;&gt;SIGN(INDEX(Matches!$G$2:$G$201,MATCH($A1962&amp;"-6",Matches!$J$2:$J$201,0))-INDEX(Matches!$H$2:$H$201,MATCH($A1962&amp;"-6",Matches!$J$2:$J$201,0))),0,IF(N1962-O1962=INDEX(Matches!$G$2:$G$201,MATCH($A1962&amp;"-6",Matches!$J$2:$J$201,0))-INDEX(Matches!$H$2:$H$201,MATCH($A1962&amp;"-6",Matches!$J$2:$J$201,0)),3,2))))),""))</f>
        <v/>
      </c>
      <c r="AD1962" s="12" t="str">
        <f aca="false">IF(OR($B1962="",P1962="",Q1962=""),"",IFERROR(IF(OR(INDEX(Matches!$I$2:$I$201,MATCH($A1962&amp;"-7",Matches!$J$2:$J$201,0))="Void",INDEX(Matches!$G$2:$G$201,MATCH($A1962&amp;"-7",Matches!$J$2:$J$201,0))="",INDEX(Matches!$H$2:$H$201,MATCH($A1962&amp;"-7",Matches!$J$2:$J$201,0))=""),"",IF(AND($C1962&lt;&gt;"",INDEX(Matches!$F$2:$F$201,MATCH($A1962&amp;"-7",Matches!$J$2:$J$201,0))&lt;&gt;"",$C1962&gt;=INDEX(Matches!$F$2:$F$201,MATCH($A1962&amp;"-7",Matches!$J$2:$J$201,0))),"",IF(AND(P1962=INDEX(Matches!$G$2:$G$201,MATCH($A1962&amp;"-7",Matches!$J$2:$J$201,0)),Q1962=INDEX(Matches!$H$2:$H$201,MATCH($A1962&amp;"-7",Matches!$J$2:$J$201,0))),5,IF(SIGN(P1962-Q1962)&lt;&gt;SIGN(INDEX(Matches!$G$2:$G$201,MATCH($A1962&amp;"-7",Matches!$J$2:$J$201,0))-INDEX(Matches!$H$2:$H$201,MATCH($A1962&amp;"-7",Matches!$J$2:$J$201,0))),0,IF(P1962-Q1962=INDEX(Matches!$G$2:$G$201,MATCH($A1962&amp;"-7",Matches!$J$2:$J$201,0))-INDEX(Matches!$H$2:$H$201,MATCH($A1962&amp;"-7",Matches!$J$2:$J$201,0)),3,2))))),""))</f>
        <v/>
      </c>
      <c r="AE1962" s="12" t="str">
        <f aca="false">IF(OR($B1962="",R1962="",S1962=""),"",IFERROR(IF(OR(INDEX(Matches!$I$2:$I$201,MATCH($A1962&amp;"-8",Matches!$J$2:$J$201,0))="Void",INDEX(Matches!$G$2:$G$201,MATCH($A1962&amp;"-8",Matches!$J$2:$J$201,0))="",INDEX(Matches!$H$2:$H$201,MATCH($A1962&amp;"-8",Matches!$J$2:$J$201,0))=""),"",IF(AND($C1962&lt;&gt;"",INDEX(Matches!$F$2:$F$201,MATCH($A1962&amp;"-8",Matches!$J$2:$J$201,0))&lt;&gt;"",$C1962&gt;=INDEX(Matches!$F$2:$F$201,MATCH($A1962&amp;"-8",Matches!$J$2:$J$201,0))),"",IF(AND(R1962=INDEX(Matches!$G$2:$G$201,MATCH($A1962&amp;"-8",Matches!$J$2:$J$201,0)),S1962=INDEX(Matches!$H$2:$H$201,MATCH($A1962&amp;"-8",Matches!$J$2:$J$201,0))),5,IF(SIGN(R1962-S1962)&lt;&gt;SIGN(INDEX(Matches!$G$2:$G$201,MATCH($A1962&amp;"-8",Matches!$J$2:$J$201,0))-INDEX(Matches!$H$2:$H$201,MATCH($A1962&amp;"-8",Matches!$J$2:$J$201,0))),0,IF(R1962-S1962=INDEX(Matches!$G$2:$G$201,MATCH($A1962&amp;"-8",Matches!$J$2:$J$201,0))-INDEX(Matches!$H$2:$H$201,MATCH($A1962&amp;"-8",Matches!$J$2:$J$201,0)),3,2))))),""))</f>
        <v/>
      </c>
      <c r="AF1962" s="12" t="str">
        <f aca="false">IF(OR($B1962="",T1962="",U1962=""),"",IFERROR(IF(OR(INDEX(Matches!$I$2:$I$201,MATCH($A1962&amp;"-9",Matches!$J$2:$J$201,0))="Void",INDEX(Matches!$G$2:$G$201,MATCH($A1962&amp;"-9",Matches!$J$2:$J$201,0))="",INDEX(Matches!$H$2:$H$201,MATCH($A1962&amp;"-9",Matches!$J$2:$J$201,0))=""),"",IF(AND($C1962&lt;&gt;"",INDEX(Matches!$F$2:$F$201,MATCH($A1962&amp;"-9",Matches!$J$2:$J$201,0))&lt;&gt;"",$C1962&gt;=INDEX(Matches!$F$2:$F$201,MATCH($A1962&amp;"-9",Matches!$J$2:$J$201,0))),"",IF(AND(T1962=INDEX(Matches!$G$2:$G$201,MATCH($A1962&amp;"-9",Matches!$J$2:$J$201,0)),U1962=INDEX(Matches!$H$2:$H$201,MATCH($A1962&amp;"-9",Matches!$J$2:$J$201,0))),5,IF(SIGN(T1962-U1962)&lt;&gt;SIGN(INDEX(Matches!$G$2:$G$201,MATCH($A1962&amp;"-9",Matches!$J$2:$J$201,0))-INDEX(Matches!$H$2:$H$201,MATCH($A1962&amp;"-9",Matches!$J$2:$J$201,0))),0,IF(T1962-U1962=INDEX(Matches!$G$2:$G$201,MATCH($A1962&amp;"-9",Matches!$J$2:$J$201,0))-INDEX(Matches!$H$2:$H$201,MATCH($A1962&amp;"-9",Matches!$J$2:$J$201,0)),3,2))))),""))</f>
        <v/>
      </c>
      <c r="AG1962" s="12" t="str">
        <f aca="false">IF(OR($B1962="",V1962="",W1962=""),"",IFERROR(IF(OR(INDEX(Matches!$I$2:$I$201,MATCH($A1962&amp;"-10",Matches!$J$2:$J$201,0))="Void",INDEX(Matches!$G$2:$G$201,MATCH($A1962&amp;"-10",Matches!$J$2:$J$201,0))="",INDEX(Matches!$H$2:$H$201,MATCH($A1962&amp;"-10",Matches!$J$2:$J$201,0))=""),"",IF(AND($C1962&lt;&gt;"",INDEX(Matches!$F$2:$F$201,MATCH($A1962&amp;"-10",Matches!$J$2:$J$201,0))&lt;&gt;"",$C1962&gt;=INDEX(Matches!$F$2:$F$201,MATCH($A1962&amp;"-10",Matches!$J$2:$J$201,0))),"",IF(AND(V1962=INDEX(Matches!$G$2:$G$201,MATCH($A1962&amp;"-10",Matches!$J$2:$J$201,0)),W1962=INDEX(Matches!$H$2:$H$201,MATCH($A1962&amp;"-10",Matches!$J$2:$J$201,0))),5,IF(SIGN(V1962-W1962)&lt;&gt;SIGN(INDEX(Matches!$G$2:$G$201,MATCH($A1962&amp;"-10",Matches!$J$2:$J$201,0))-INDEX(Matches!$H$2:$H$201,MATCH($A1962&amp;"-10",Matches!$J$2:$J$201,0))),0,IF(V1962-W1962=INDEX(Matches!$G$2:$G$201,MATCH($A1962&amp;"-10",Matches!$J$2:$J$201,0))-INDEX(Matches!$H$2:$H$201,MATCH($A1962&amp;"-10",Matches!$J$2:$J$201,0)),3,2))))),""))</f>
        <v/>
      </c>
      <c r="AH1962" s="13" t="str">
        <f aca="false">IF($B1962="","",SUM(X1962:AG1962))</f>
        <v/>
      </c>
      <c r="AI1962" s="12" t="str">
        <f aca="false">IF($B1962="","",COUNTIF(X1962:AG1962,5))</f>
        <v/>
      </c>
      <c r="AJ1962" s="12" t="str">
        <f aca="false">IF($B1962="","",COUNTIF(X1962:AG1962,"&gt;=2"))</f>
        <v/>
      </c>
      <c r="AK1962" s="12" t="str">
        <f aca="false">IF($B1962="","",COUNT(X1962:AG1962))</f>
        <v/>
      </c>
    </row>
    <row r="1963" customFormat="false" ht="15" hidden="false" customHeight="false" outlineLevel="0" collapsed="false">
      <c r="A1963" s="7"/>
      <c r="B1963" s="7"/>
      <c r="C1963" s="11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12" t="str">
        <f aca="false">IF(OR($B1963="",D1963="",E1963=""),"",IFERROR(IF(OR(INDEX(Matches!$I$2:$I$201,MATCH($A1963&amp;"-1",Matches!$J$2:$J$201,0))="Void",INDEX(Matches!$G$2:$G$201,MATCH($A1963&amp;"-1",Matches!$J$2:$J$201,0))="",INDEX(Matches!$H$2:$H$201,MATCH($A1963&amp;"-1",Matches!$J$2:$J$201,0))=""),"",IF(AND($C1963&lt;&gt;"",INDEX(Matches!$F$2:$F$201,MATCH($A1963&amp;"-1",Matches!$J$2:$J$201,0))&lt;&gt;"",$C1963&gt;=INDEX(Matches!$F$2:$F$201,MATCH($A1963&amp;"-1",Matches!$J$2:$J$201,0))),"",IF(AND(D1963=INDEX(Matches!$G$2:$G$201,MATCH($A1963&amp;"-1",Matches!$J$2:$J$201,0)),E1963=INDEX(Matches!$H$2:$H$201,MATCH($A1963&amp;"-1",Matches!$J$2:$J$201,0))),5,IF(SIGN(D1963-E1963)&lt;&gt;SIGN(INDEX(Matches!$G$2:$G$201,MATCH($A1963&amp;"-1",Matches!$J$2:$J$201,0))-INDEX(Matches!$H$2:$H$201,MATCH($A1963&amp;"-1",Matches!$J$2:$J$201,0))),0,IF(D1963-E1963=INDEX(Matches!$G$2:$G$201,MATCH($A1963&amp;"-1",Matches!$J$2:$J$201,0))-INDEX(Matches!$H$2:$H$201,MATCH($A1963&amp;"-1",Matches!$J$2:$J$201,0)),3,2))))),""))</f>
        <v/>
      </c>
      <c r="Y1963" s="12" t="str">
        <f aca="false">IF(OR($B1963="",F1963="",G1963=""),"",IFERROR(IF(OR(INDEX(Matches!$I$2:$I$201,MATCH($A1963&amp;"-2",Matches!$J$2:$J$201,0))="Void",INDEX(Matches!$G$2:$G$201,MATCH($A1963&amp;"-2",Matches!$J$2:$J$201,0))="",INDEX(Matches!$H$2:$H$201,MATCH($A1963&amp;"-2",Matches!$J$2:$J$201,0))=""),"",IF(AND($C1963&lt;&gt;"",INDEX(Matches!$F$2:$F$201,MATCH($A1963&amp;"-2",Matches!$J$2:$J$201,0))&lt;&gt;"",$C1963&gt;=INDEX(Matches!$F$2:$F$201,MATCH($A1963&amp;"-2",Matches!$J$2:$J$201,0))),"",IF(AND(F1963=INDEX(Matches!$G$2:$G$201,MATCH($A1963&amp;"-2",Matches!$J$2:$J$201,0)),G1963=INDEX(Matches!$H$2:$H$201,MATCH($A1963&amp;"-2",Matches!$J$2:$J$201,0))),5,IF(SIGN(F1963-G1963)&lt;&gt;SIGN(INDEX(Matches!$G$2:$G$201,MATCH($A1963&amp;"-2",Matches!$J$2:$J$201,0))-INDEX(Matches!$H$2:$H$201,MATCH($A1963&amp;"-2",Matches!$J$2:$J$201,0))),0,IF(F1963-G1963=INDEX(Matches!$G$2:$G$201,MATCH($A1963&amp;"-2",Matches!$J$2:$J$201,0))-INDEX(Matches!$H$2:$H$201,MATCH($A1963&amp;"-2",Matches!$J$2:$J$201,0)),3,2))))),""))</f>
        <v/>
      </c>
      <c r="Z1963" s="12" t="str">
        <f aca="false">IF(OR($B1963="",H1963="",I1963=""),"",IFERROR(IF(OR(INDEX(Matches!$I$2:$I$201,MATCH($A1963&amp;"-3",Matches!$J$2:$J$201,0))="Void",INDEX(Matches!$G$2:$G$201,MATCH($A1963&amp;"-3",Matches!$J$2:$J$201,0))="",INDEX(Matches!$H$2:$H$201,MATCH($A1963&amp;"-3",Matches!$J$2:$J$201,0))=""),"",IF(AND($C1963&lt;&gt;"",INDEX(Matches!$F$2:$F$201,MATCH($A1963&amp;"-3",Matches!$J$2:$J$201,0))&lt;&gt;"",$C1963&gt;=INDEX(Matches!$F$2:$F$201,MATCH($A1963&amp;"-3",Matches!$J$2:$J$201,0))),"",IF(AND(H1963=INDEX(Matches!$G$2:$G$201,MATCH($A1963&amp;"-3",Matches!$J$2:$J$201,0)),I1963=INDEX(Matches!$H$2:$H$201,MATCH($A1963&amp;"-3",Matches!$J$2:$J$201,0))),5,IF(SIGN(H1963-I1963)&lt;&gt;SIGN(INDEX(Matches!$G$2:$G$201,MATCH($A1963&amp;"-3",Matches!$J$2:$J$201,0))-INDEX(Matches!$H$2:$H$201,MATCH($A1963&amp;"-3",Matches!$J$2:$J$201,0))),0,IF(H1963-I1963=INDEX(Matches!$G$2:$G$201,MATCH($A1963&amp;"-3",Matches!$J$2:$J$201,0))-INDEX(Matches!$H$2:$H$201,MATCH($A1963&amp;"-3",Matches!$J$2:$J$201,0)),3,2))))),""))</f>
        <v/>
      </c>
      <c r="AA1963" s="12" t="str">
        <f aca="false">IF(OR($B1963="",J1963="",K1963=""),"",IFERROR(IF(OR(INDEX(Matches!$I$2:$I$201,MATCH($A1963&amp;"-4",Matches!$J$2:$J$201,0))="Void",INDEX(Matches!$G$2:$G$201,MATCH($A1963&amp;"-4",Matches!$J$2:$J$201,0))="",INDEX(Matches!$H$2:$H$201,MATCH($A1963&amp;"-4",Matches!$J$2:$J$201,0))=""),"",IF(AND($C1963&lt;&gt;"",INDEX(Matches!$F$2:$F$201,MATCH($A1963&amp;"-4",Matches!$J$2:$J$201,0))&lt;&gt;"",$C1963&gt;=INDEX(Matches!$F$2:$F$201,MATCH($A1963&amp;"-4",Matches!$J$2:$J$201,0))),"",IF(AND(J1963=INDEX(Matches!$G$2:$G$201,MATCH($A1963&amp;"-4",Matches!$J$2:$J$201,0)),K1963=INDEX(Matches!$H$2:$H$201,MATCH($A1963&amp;"-4",Matches!$J$2:$J$201,0))),5,IF(SIGN(J1963-K1963)&lt;&gt;SIGN(INDEX(Matches!$G$2:$G$201,MATCH($A1963&amp;"-4",Matches!$J$2:$J$201,0))-INDEX(Matches!$H$2:$H$201,MATCH($A1963&amp;"-4",Matches!$J$2:$J$201,0))),0,IF(J1963-K1963=INDEX(Matches!$G$2:$G$201,MATCH($A1963&amp;"-4",Matches!$J$2:$J$201,0))-INDEX(Matches!$H$2:$H$201,MATCH($A1963&amp;"-4",Matches!$J$2:$J$201,0)),3,2))))),""))</f>
        <v/>
      </c>
      <c r="AB1963" s="12" t="str">
        <f aca="false">IF(OR($B1963="",L1963="",M1963=""),"",IFERROR(IF(OR(INDEX(Matches!$I$2:$I$201,MATCH($A1963&amp;"-5",Matches!$J$2:$J$201,0))="Void",INDEX(Matches!$G$2:$G$201,MATCH($A1963&amp;"-5",Matches!$J$2:$J$201,0))="",INDEX(Matches!$H$2:$H$201,MATCH($A1963&amp;"-5",Matches!$J$2:$J$201,0))=""),"",IF(AND($C1963&lt;&gt;"",INDEX(Matches!$F$2:$F$201,MATCH($A1963&amp;"-5",Matches!$J$2:$J$201,0))&lt;&gt;"",$C1963&gt;=INDEX(Matches!$F$2:$F$201,MATCH($A1963&amp;"-5",Matches!$J$2:$J$201,0))),"",IF(AND(L1963=INDEX(Matches!$G$2:$G$201,MATCH($A1963&amp;"-5",Matches!$J$2:$J$201,0)),M1963=INDEX(Matches!$H$2:$H$201,MATCH($A1963&amp;"-5",Matches!$J$2:$J$201,0))),5,IF(SIGN(L1963-M1963)&lt;&gt;SIGN(INDEX(Matches!$G$2:$G$201,MATCH($A1963&amp;"-5",Matches!$J$2:$J$201,0))-INDEX(Matches!$H$2:$H$201,MATCH($A1963&amp;"-5",Matches!$J$2:$J$201,0))),0,IF(L1963-M1963=INDEX(Matches!$G$2:$G$201,MATCH($A1963&amp;"-5",Matches!$J$2:$J$201,0))-INDEX(Matches!$H$2:$H$201,MATCH($A1963&amp;"-5",Matches!$J$2:$J$201,0)),3,2))))),""))</f>
        <v/>
      </c>
      <c r="AC1963" s="12" t="str">
        <f aca="false">IF(OR($B1963="",N1963="",O1963=""),"",IFERROR(IF(OR(INDEX(Matches!$I$2:$I$201,MATCH($A1963&amp;"-6",Matches!$J$2:$J$201,0))="Void",INDEX(Matches!$G$2:$G$201,MATCH($A1963&amp;"-6",Matches!$J$2:$J$201,0))="",INDEX(Matches!$H$2:$H$201,MATCH($A1963&amp;"-6",Matches!$J$2:$J$201,0))=""),"",IF(AND($C1963&lt;&gt;"",INDEX(Matches!$F$2:$F$201,MATCH($A1963&amp;"-6",Matches!$J$2:$J$201,0))&lt;&gt;"",$C1963&gt;=INDEX(Matches!$F$2:$F$201,MATCH($A1963&amp;"-6",Matches!$J$2:$J$201,0))),"",IF(AND(N1963=INDEX(Matches!$G$2:$G$201,MATCH($A1963&amp;"-6",Matches!$J$2:$J$201,0)),O1963=INDEX(Matches!$H$2:$H$201,MATCH($A1963&amp;"-6",Matches!$J$2:$J$201,0))),5,IF(SIGN(N1963-O1963)&lt;&gt;SIGN(INDEX(Matches!$G$2:$G$201,MATCH($A1963&amp;"-6",Matches!$J$2:$J$201,0))-INDEX(Matches!$H$2:$H$201,MATCH($A1963&amp;"-6",Matches!$J$2:$J$201,0))),0,IF(N1963-O1963=INDEX(Matches!$G$2:$G$201,MATCH($A1963&amp;"-6",Matches!$J$2:$J$201,0))-INDEX(Matches!$H$2:$H$201,MATCH($A1963&amp;"-6",Matches!$J$2:$J$201,0)),3,2))))),""))</f>
        <v/>
      </c>
      <c r="AD1963" s="12" t="str">
        <f aca="false">IF(OR($B1963="",P1963="",Q1963=""),"",IFERROR(IF(OR(INDEX(Matches!$I$2:$I$201,MATCH($A1963&amp;"-7",Matches!$J$2:$J$201,0))="Void",INDEX(Matches!$G$2:$G$201,MATCH($A1963&amp;"-7",Matches!$J$2:$J$201,0))="",INDEX(Matches!$H$2:$H$201,MATCH($A1963&amp;"-7",Matches!$J$2:$J$201,0))=""),"",IF(AND($C1963&lt;&gt;"",INDEX(Matches!$F$2:$F$201,MATCH($A1963&amp;"-7",Matches!$J$2:$J$201,0))&lt;&gt;"",$C1963&gt;=INDEX(Matches!$F$2:$F$201,MATCH($A1963&amp;"-7",Matches!$J$2:$J$201,0))),"",IF(AND(P1963=INDEX(Matches!$G$2:$G$201,MATCH($A1963&amp;"-7",Matches!$J$2:$J$201,0)),Q1963=INDEX(Matches!$H$2:$H$201,MATCH($A1963&amp;"-7",Matches!$J$2:$J$201,0))),5,IF(SIGN(P1963-Q1963)&lt;&gt;SIGN(INDEX(Matches!$G$2:$G$201,MATCH($A1963&amp;"-7",Matches!$J$2:$J$201,0))-INDEX(Matches!$H$2:$H$201,MATCH($A1963&amp;"-7",Matches!$J$2:$J$201,0))),0,IF(P1963-Q1963=INDEX(Matches!$G$2:$G$201,MATCH($A1963&amp;"-7",Matches!$J$2:$J$201,0))-INDEX(Matches!$H$2:$H$201,MATCH($A1963&amp;"-7",Matches!$J$2:$J$201,0)),3,2))))),""))</f>
        <v/>
      </c>
      <c r="AE1963" s="12" t="str">
        <f aca="false">IF(OR($B1963="",R1963="",S1963=""),"",IFERROR(IF(OR(INDEX(Matches!$I$2:$I$201,MATCH($A1963&amp;"-8",Matches!$J$2:$J$201,0))="Void",INDEX(Matches!$G$2:$G$201,MATCH($A1963&amp;"-8",Matches!$J$2:$J$201,0))="",INDEX(Matches!$H$2:$H$201,MATCH($A1963&amp;"-8",Matches!$J$2:$J$201,0))=""),"",IF(AND($C1963&lt;&gt;"",INDEX(Matches!$F$2:$F$201,MATCH($A1963&amp;"-8",Matches!$J$2:$J$201,0))&lt;&gt;"",$C1963&gt;=INDEX(Matches!$F$2:$F$201,MATCH($A1963&amp;"-8",Matches!$J$2:$J$201,0))),"",IF(AND(R1963=INDEX(Matches!$G$2:$G$201,MATCH($A1963&amp;"-8",Matches!$J$2:$J$201,0)),S1963=INDEX(Matches!$H$2:$H$201,MATCH($A1963&amp;"-8",Matches!$J$2:$J$201,0))),5,IF(SIGN(R1963-S1963)&lt;&gt;SIGN(INDEX(Matches!$G$2:$G$201,MATCH($A1963&amp;"-8",Matches!$J$2:$J$201,0))-INDEX(Matches!$H$2:$H$201,MATCH($A1963&amp;"-8",Matches!$J$2:$J$201,0))),0,IF(R1963-S1963=INDEX(Matches!$G$2:$G$201,MATCH($A1963&amp;"-8",Matches!$J$2:$J$201,0))-INDEX(Matches!$H$2:$H$201,MATCH($A1963&amp;"-8",Matches!$J$2:$J$201,0)),3,2))))),""))</f>
        <v/>
      </c>
      <c r="AF1963" s="12" t="str">
        <f aca="false">IF(OR($B1963="",T1963="",U1963=""),"",IFERROR(IF(OR(INDEX(Matches!$I$2:$I$201,MATCH($A1963&amp;"-9",Matches!$J$2:$J$201,0))="Void",INDEX(Matches!$G$2:$G$201,MATCH($A1963&amp;"-9",Matches!$J$2:$J$201,0))="",INDEX(Matches!$H$2:$H$201,MATCH($A1963&amp;"-9",Matches!$J$2:$J$201,0))=""),"",IF(AND($C1963&lt;&gt;"",INDEX(Matches!$F$2:$F$201,MATCH($A1963&amp;"-9",Matches!$J$2:$J$201,0))&lt;&gt;"",$C1963&gt;=INDEX(Matches!$F$2:$F$201,MATCH($A1963&amp;"-9",Matches!$J$2:$J$201,0))),"",IF(AND(T1963=INDEX(Matches!$G$2:$G$201,MATCH($A1963&amp;"-9",Matches!$J$2:$J$201,0)),U1963=INDEX(Matches!$H$2:$H$201,MATCH($A1963&amp;"-9",Matches!$J$2:$J$201,0))),5,IF(SIGN(T1963-U1963)&lt;&gt;SIGN(INDEX(Matches!$G$2:$G$201,MATCH($A1963&amp;"-9",Matches!$J$2:$J$201,0))-INDEX(Matches!$H$2:$H$201,MATCH($A1963&amp;"-9",Matches!$J$2:$J$201,0))),0,IF(T1963-U1963=INDEX(Matches!$G$2:$G$201,MATCH($A1963&amp;"-9",Matches!$J$2:$J$201,0))-INDEX(Matches!$H$2:$H$201,MATCH($A1963&amp;"-9",Matches!$J$2:$J$201,0)),3,2))))),""))</f>
        <v/>
      </c>
      <c r="AG1963" s="12" t="str">
        <f aca="false">IF(OR($B1963="",V1963="",W1963=""),"",IFERROR(IF(OR(INDEX(Matches!$I$2:$I$201,MATCH($A1963&amp;"-10",Matches!$J$2:$J$201,0))="Void",INDEX(Matches!$G$2:$G$201,MATCH($A1963&amp;"-10",Matches!$J$2:$J$201,0))="",INDEX(Matches!$H$2:$H$201,MATCH($A1963&amp;"-10",Matches!$J$2:$J$201,0))=""),"",IF(AND($C1963&lt;&gt;"",INDEX(Matches!$F$2:$F$201,MATCH($A1963&amp;"-10",Matches!$J$2:$J$201,0))&lt;&gt;"",$C1963&gt;=INDEX(Matches!$F$2:$F$201,MATCH($A1963&amp;"-10",Matches!$J$2:$J$201,0))),"",IF(AND(V1963=INDEX(Matches!$G$2:$G$201,MATCH($A1963&amp;"-10",Matches!$J$2:$J$201,0)),W1963=INDEX(Matches!$H$2:$H$201,MATCH($A1963&amp;"-10",Matches!$J$2:$J$201,0))),5,IF(SIGN(V1963-W1963)&lt;&gt;SIGN(INDEX(Matches!$G$2:$G$201,MATCH($A1963&amp;"-10",Matches!$J$2:$J$201,0))-INDEX(Matches!$H$2:$H$201,MATCH($A1963&amp;"-10",Matches!$J$2:$J$201,0))),0,IF(V1963-W1963=INDEX(Matches!$G$2:$G$201,MATCH($A1963&amp;"-10",Matches!$J$2:$J$201,0))-INDEX(Matches!$H$2:$H$201,MATCH($A1963&amp;"-10",Matches!$J$2:$J$201,0)),3,2))))),""))</f>
        <v/>
      </c>
      <c r="AH1963" s="13" t="str">
        <f aca="false">IF($B1963="","",SUM(X1963:AG1963))</f>
        <v/>
      </c>
      <c r="AI1963" s="12" t="str">
        <f aca="false">IF($B1963="","",COUNTIF(X1963:AG1963,5))</f>
        <v/>
      </c>
      <c r="AJ1963" s="12" t="str">
        <f aca="false">IF($B1963="","",COUNTIF(X1963:AG1963,"&gt;=2"))</f>
        <v/>
      </c>
      <c r="AK1963" s="12" t="str">
        <f aca="false">IF($B1963="","",COUNT(X1963:AG1963))</f>
        <v/>
      </c>
    </row>
    <row r="1964" customFormat="false" ht="15" hidden="false" customHeight="false" outlineLevel="0" collapsed="false">
      <c r="A1964" s="7"/>
      <c r="B1964" s="7"/>
      <c r="C1964" s="11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12" t="str">
        <f aca="false">IF(OR($B1964="",D1964="",E1964=""),"",IFERROR(IF(OR(INDEX(Matches!$I$2:$I$201,MATCH($A1964&amp;"-1",Matches!$J$2:$J$201,0))="Void",INDEX(Matches!$G$2:$G$201,MATCH($A1964&amp;"-1",Matches!$J$2:$J$201,0))="",INDEX(Matches!$H$2:$H$201,MATCH($A1964&amp;"-1",Matches!$J$2:$J$201,0))=""),"",IF(AND($C1964&lt;&gt;"",INDEX(Matches!$F$2:$F$201,MATCH($A1964&amp;"-1",Matches!$J$2:$J$201,0))&lt;&gt;"",$C1964&gt;=INDEX(Matches!$F$2:$F$201,MATCH($A1964&amp;"-1",Matches!$J$2:$J$201,0))),"",IF(AND(D1964=INDEX(Matches!$G$2:$G$201,MATCH($A1964&amp;"-1",Matches!$J$2:$J$201,0)),E1964=INDEX(Matches!$H$2:$H$201,MATCH($A1964&amp;"-1",Matches!$J$2:$J$201,0))),5,IF(SIGN(D1964-E1964)&lt;&gt;SIGN(INDEX(Matches!$G$2:$G$201,MATCH($A1964&amp;"-1",Matches!$J$2:$J$201,0))-INDEX(Matches!$H$2:$H$201,MATCH($A1964&amp;"-1",Matches!$J$2:$J$201,0))),0,IF(D1964-E1964=INDEX(Matches!$G$2:$G$201,MATCH($A1964&amp;"-1",Matches!$J$2:$J$201,0))-INDEX(Matches!$H$2:$H$201,MATCH($A1964&amp;"-1",Matches!$J$2:$J$201,0)),3,2))))),""))</f>
        <v/>
      </c>
      <c r="Y1964" s="12" t="str">
        <f aca="false">IF(OR($B1964="",F1964="",G1964=""),"",IFERROR(IF(OR(INDEX(Matches!$I$2:$I$201,MATCH($A1964&amp;"-2",Matches!$J$2:$J$201,0))="Void",INDEX(Matches!$G$2:$G$201,MATCH($A1964&amp;"-2",Matches!$J$2:$J$201,0))="",INDEX(Matches!$H$2:$H$201,MATCH($A1964&amp;"-2",Matches!$J$2:$J$201,0))=""),"",IF(AND($C1964&lt;&gt;"",INDEX(Matches!$F$2:$F$201,MATCH($A1964&amp;"-2",Matches!$J$2:$J$201,0))&lt;&gt;"",$C1964&gt;=INDEX(Matches!$F$2:$F$201,MATCH($A1964&amp;"-2",Matches!$J$2:$J$201,0))),"",IF(AND(F1964=INDEX(Matches!$G$2:$G$201,MATCH($A1964&amp;"-2",Matches!$J$2:$J$201,0)),G1964=INDEX(Matches!$H$2:$H$201,MATCH($A1964&amp;"-2",Matches!$J$2:$J$201,0))),5,IF(SIGN(F1964-G1964)&lt;&gt;SIGN(INDEX(Matches!$G$2:$G$201,MATCH($A1964&amp;"-2",Matches!$J$2:$J$201,0))-INDEX(Matches!$H$2:$H$201,MATCH($A1964&amp;"-2",Matches!$J$2:$J$201,0))),0,IF(F1964-G1964=INDEX(Matches!$G$2:$G$201,MATCH($A1964&amp;"-2",Matches!$J$2:$J$201,0))-INDEX(Matches!$H$2:$H$201,MATCH($A1964&amp;"-2",Matches!$J$2:$J$201,0)),3,2))))),""))</f>
        <v/>
      </c>
      <c r="Z1964" s="12" t="str">
        <f aca="false">IF(OR($B1964="",H1964="",I1964=""),"",IFERROR(IF(OR(INDEX(Matches!$I$2:$I$201,MATCH($A1964&amp;"-3",Matches!$J$2:$J$201,0))="Void",INDEX(Matches!$G$2:$G$201,MATCH($A1964&amp;"-3",Matches!$J$2:$J$201,0))="",INDEX(Matches!$H$2:$H$201,MATCH($A1964&amp;"-3",Matches!$J$2:$J$201,0))=""),"",IF(AND($C1964&lt;&gt;"",INDEX(Matches!$F$2:$F$201,MATCH($A1964&amp;"-3",Matches!$J$2:$J$201,0))&lt;&gt;"",$C1964&gt;=INDEX(Matches!$F$2:$F$201,MATCH($A1964&amp;"-3",Matches!$J$2:$J$201,0))),"",IF(AND(H1964=INDEX(Matches!$G$2:$G$201,MATCH($A1964&amp;"-3",Matches!$J$2:$J$201,0)),I1964=INDEX(Matches!$H$2:$H$201,MATCH($A1964&amp;"-3",Matches!$J$2:$J$201,0))),5,IF(SIGN(H1964-I1964)&lt;&gt;SIGN(INDEX(Matches!$G$2:$G$201,MATCH($A1964&amp;"-3",Matches!$J$2:$J$201,0))-INDEX(Matches!$H$2:$H$201,MATCH($A1964&amp;"-3",Matches!$J$2:$J$201,0))),0,IF(H1964-I1964=INDEX(Matches!$G$2:$G$201,MATCH($A1964&amp;"-3",Matches!$J$2:$J$201,0))-INDEX(Matches!$H$2:$H$201,MATCH($A1964&amp;"-3",Matches!$J$2:$J$201,0)),3,2))))),""))</f>
        <v/>
      </c>
      <c r="AA1964" s="12" t="str">
        <f aca="false">IF(OR($B1964="",J1964="",K1964=""),"",IFERROR(IF(OR(INDEX(Matches!$I$2:$I$201,MATCH($A1964&amp;"-4",Matches!$J$2:$J$201,0))="Void",INDEX(Matches!$G$2:$G$201,MATCH($A1964&amp;"-4",Matches!$J$2:$J$201,0))="",INDEX(Matches!$H$2:$H$201,MATCH($A1964&amp;"-4",Matches!$J$2:$J$201,0))=""),"",IF(AND($C1964&lt;&gt;"",INDEX(Matches!$F$2:$F$201,MATCH($A1964&amp;"-4",Matches!$J$2:$J$201,0))&lt;&gt;"",$C1964&gt;=INDEX(Matches!$F$2:$F$201,MATCH($A1964&amp;"-4",Matches!$J$2:$J$201,0))),"",IF(AND(J1964=INDEX(Matches!$G$2:$G$201,MATCH($A1964&amp;"-4",Matches!$J$2:$J$201,0)),K1964=INDEX(Matches!$H$2:$H$201,MATCH($A1964&amp;"-4",Matches!$J$2:$J$201,0))),5,IF(SIGN(J1964-K1964)&lt;&gt;SIGN(INDEX(Matches!$G$2:$G$201,MATCH($A1964&amp;"-4",Matches!$J$2:$J$201,0))-INDEX(Matches!$H$2:$H$201,MATCH($A1964&amp;"-4",Matches!$J$2:$J$201,0))),0,IF(J1964-K1964=INDEX(Matches!$G$2:$G$201,MATCH($A1964&amp;"-4",Matches!$J$2:$J$201,0))-INDEX(Matches!$H$2:$H$201,MATCH($A1964&amp;"-4",Matches!$J$2:$J$201,0)),3,2))))),""))</f>
        <v/>
      </c>
      <c r="AB1964" s="12" t="str">
        <f aca="false">IF(OR($B1964="",L1964="",M1964=""),"",IFERROR(IF(OR(INDEX(Matches!$I$2:$I$201,MATCH($A1964&amp;"-5",Matches!$J$2:$J$201,0))="Void",INDEX(Matches!$G$2:$G$201,MATCH($A1964&amp;"-5",Matches!$J$2:$J$201,0))="",INDEX(Matches!$H$2:$H$201,MATCH($A1964&amp;"-5",Matches!$J$2:$J$201,0))=""),"",IF(AND($C1964&lt;&gt;"",INDEX(Matches!$F$2:$F$201,MATCH($A1964&amp;"-5",Matches!$J$2:$J$201,0))&lt;&gt;"",$C1964&gt;=INDEX(Matches!$F$2:$F$201,MATCH($A1964&amp;"-5",Matches!$J$2:$J$201,0))),"",IF(AND(L1964=INDEX(Matches!$G$2:$G$201,MATCH($A1964&amp;"-5",Matches!$J$2:$J$201,0)),M1964=INDEX(Matches!$H$2:$H$201,MATCH($A1964&amp;"-5",Matches!$J$2:$J$201,0))),5,IF(SIGN(L1964-M1964)&lt;&gt;SIGN(INDEX(Matches!$G$2:$G$201,MATCH($A1964&amp;"-5",Matches!$J$2:$J$201,0))-INDEX(Matches!$H$2:$H$201,MATCH($A1964&amp;"-5",Matches!$J$2:$J$201,0))),0,IF(L1964-M1964=INDEX(Matches!$G$2:$G$201,MATCH($A1964&amp;"-5",Matches!$J$2:$J$201,0))-INDEX(Matches!$H$2:$H$201,MATCH($A1964&amp;"-5",Matches!$J$2:$J$201,0)),3,2))))),""))</f>
        <v/>
      </c>
      <c r="AC1964" s="12" t="str">
        <f aca="false">IF(OR($B1964="",N1964="",O1964=""),"",IFERROR(IF(OR(INDEX(Matches!$I$2:$I$201,MATCH($A1964&amp;"-6",Matches!$J$2:$J$201,0))="Void",INDEX(Matches!$G$2:$G$201,MATCH($A1964&amp;"-6",Matches!$J$2:$J$201,0))="",INDEX(Matches!$H$2:$H$201,MATCH($A1964&amp;"-6",Matches!$J$2:$J$201,0))=""),"",IF(AND($C1964&lt;&gt;"",INDEX(Matches!$F$2:$F$201,MATCH($A1964&amp;"-6",Matches!$J$2:$J$201,0))&lt;&gt;"",$C1964&gt;=INDEX(Matches!$F$2:$F$201,MATCH($A1964&amp;"-6",Matches!$J$2:$J$201,0))),"",IF(AND(N1964=INDEX(Matches!$G$2:$G$201,MATCH($A1964&amp;"-6",Matches!$J$2:$J$201,0)),O1964=INDEX(Matches!$H$2:$H$201,MATCH($A1964&amp;"-6",Matches!$J$2:$J$201,0))),5,IF(SIGN(N1964-O1964)&lt;&gt;SIGN(INDEX(Matches!$G$2:$G$201,MATCH($A1964&amp;"-6",Matches!$J$2:$J$201,0))-INDEX(Matches!$H$2:$H$201,MATCH($A1964&amp;"-6",Matches!$J$2:$J$201,0))),0,IF(N1964-O1964=INDEX(Matches!$G$2:$G$201,MATCH($A1964&amp;"-6",Matches!$J$2:$J$201,0))-INDEX(Matches!$H$2:$H$201,MATCH($A1964&amp;"-6",Matches!$J$2:$J$201,0)),3,2))))),""))</f>
        <v/>
      </c>
      <c r="AD1964" s="12" t="str">
        <f aca="false">IF(OR($B1964="",P1964="",Q1964=""),"",IFERROR(IF(OR(INDEX(Matches!$I$2:$I$201,MATCH($A1964&amp;"-7",Matches!$J$2:$J$201,0))="Void",INDEX(Matches!$G$2:$G$201,MATCH($A1964&amp;"-7",Matches!$J$2:$J$201,0))="",INDEX(Matches!$H$2:$H$201,MATCH($A1964&amp;"-7",Matches!$J$2:$J$201,0))=""),"",IF(AND($C1964&lt;&gt;"",INDEX(Matches!$F$2:$F$201,MATCH($A1964&amp;"-7",Matches!$J$2:$J$201,0))&lt;&gt;"",$C1964&gt;=INDEX(Matches!$F$2:$F$201,MATCH($A1964&amp;"-7",Matches!$J$2:$J$201,0))),"",IF(AND(P1964=INDEX(Matches!$G$2:$G$201,MATCH($A1964&amp;"-7",Matches!$J$2:$J$201,0)),Q1964=INDEX(Matches!$H$2:$H$201,MATCH($A1964&amp;"-7",Matches!$J$2:$J$201,0))),5,IF(SIGN(P1964-Q1964)&lt;&gt;SIGN(INDEX(Matches!$G$2:$G$201,MATCH($A1964&amp;"-7",Matches!$J$2:$J$201,0))-INDEX(Matches!$H$2:$H$201,MATCH($A1964&amp;"-7",Matches!$J$2:$J$201,0))),0,IF(P1964-Q1964=INDEX(Matches!$G$2:$G$201,MATCH($A1964&amp;"-7",Matches!$J$2:$J$201,0))-INDEX(Matches!$H$2:$H$201,MATCH($A1964&amp;"-7",Matches!$J$2:$J$201,0)),3,2))))),""))</f>
        <v/>
      </c>
      <c r="AE1964" s="12" t="str">
        <f aca="false">IF(OR($B1964="",R1964="",S1964=""),"",IFERROR(IF(OR(INDEX(Matches!$I$2:$I$201,MATCH($A1964&amp;"-8",Matches!$J$2:$J$201,0))="Void",INDEX(Matches!$G$2:$G$201,MATCH($A1964&amp;"-8",Matches!$J$2:$J$201,0))="",INDEX(Matches!$H$2:$H$201,MATCH($A1964&amp;"-8",Matches!$J$2:$J$201,0))=""),"",IF(AND($C1964&lt;&gt;"",INDEX(Matches!$F$2:$F$201,MATCH($A1964&amp;"-8",Matches!$J$2:$J$201,0))&lt;&gt;"",$C1964&gt;=INDEX(Matches!$F$2:$F$201,MATCH($A1964&amp;"-8",Matches!$J$2:$J$201,0))),"",IF(AND(R1964=INDEX(Matches!$G$2:$G$201,MATCH($A1964&amp;"-8",Matches!$J$2:$J$201,0)),S1964=INDEX(Matches!$H$2:$H$201,MATCH($A1964&amp;"-8",Matches!$J$2:$J$201,0))),5,IF(SIGN(R1964-S1964)&lt;&gt;SIGN(INDEX(Matches!$G$2:$G$201,MATCH($A1964&amp;"-8",Matches!$J$2:$J$201,0))-INDEX(Matches!$H$2:$H$201,MATCH($A1964&amp;"-8",Matches!$J$2:$J$201,0))),0,IF(R1964-S1964=INDEX(Matches!$G$2:$G$201,MATCH($A1964&amp;"-8",Matches!$J$2:$J$201,0))-INDEX(Matches!$H$2:$H$201,MATCH($A1964&amp;"-8",Matches!$J$2:$J$201,0)),3,2))))),""))</f>
        <v/>
      </c>
      <c r="AF1964" s="12" t="str">
        <f aca="false">IF(OR($B1964="",T1964="",U1964=""),"",IFERROR(IF(OR(INDEX(Matches!$I$2:$I$201,MATCH($A1964&amp;"-9",Matches!$J$2:$J$201,0))="Void",INDEX(Matches!$G$2:$G$201,MATCH($A1964&amp;"-9",Matches!$J$2:$J$201,0))="",INDEX(Matches!$H$2:$H$201,MATCH($A1964&amp;"-9",Matches!$J$2:$J$201,0))=""),"",IF(AND($C1964&lt;&gt;"",INDEX(Matches!$F$2:$F$201,MATCH($A1964&amp;"-9",Matches!$J$2:$J$201,0))&lt;&gt;"",$C1964&gt;=INDEX(Matches!$F$2:$F$201,MATCH($A1964&amp;"-9",Matches!$J$2:$J$201,0))),"",IF(AND(T1964=INDEX(Matches!$G$2:$G$201,MATCH($A1964&amp;"-9",Matches!$J$2:$J$201,0)),U1964=INDEX(Matches!$H$2:$H$201,MATCH($A1964&amp;"-9",Matches!$J$2:$J$201,0))),5,IF(SIGN(T1964-U1964)&lt;&gt;SIGN(INDEX(Matches!$G$2:$G$201,MATCH($A1964&amp;"-9",Matches!$J$2:$J$201,0))-INDEX(Matches!$H$2:$H$201,MATCH($A1964&amp;"-9",Matches!$J$2:$J$201,0))),0,IF(T1964-U1964=INDEX(Matches!$G$2:$G$201,MATCH($A1964&amp;"-9",Matches!$J$2:$J$201,0))-INDEX(Matches!$H$2:$H$201,MATCH($A1964&amp;"-9",Matches!$J$2:$J$201,0)),3,2))))),""))</f>
        <v/>
      </c>
      <c r="AG1964" s="12" t="str">
        <f aca="false">IF(OR($B1964="",V1964="",W1964=""),"",IFERROR(IF(OR(INDEX(Matches!$I$2:$I$201,MATCH($A1964&amp;"-10",Matches!$J$2:$J$201,0))="Void",INDEX(Matches!$G$2:$G$201,MATCH($A1964&amp;"-10",Matches!$J$2:$J$201,0))="",INDEX(Matches!$H$2:$H$201,MATCH($A1964&amp;"-10",Matches!$J$2:$J$201,0))=""),"",IF(AND($C1964&lt;&gt;"",INDEX(Matches!$F$2:$F$201,MATCH($A1964&amp;"-10",Matches!$J$2:$J$201,0))&lt;&gt;"",$C1964&gt;=INDEX(Matches!$F$2:$F$201,MATCH($A1964&amp;"-10",Matches!$J$2:$J$201,0))),"",IF(AND(V1964=INDEX(Matches!$G$2:$G$201,MATCH($A1964&amp;"-10",Matches!$J$2:$J$201,0)),W1964=INDEX(Matches!$H$2:$H$201,MATCH($A1964&amp;"-10",Matches!$J$2:$J$201,0))),5,IF(SIGN(V1964-W1964)&lt;&gt;SIGN(INDEX(Matches!$G$2:$G$201,MATCH($A1964&amp;"-10",Matches!$J$2:$J$201,0))-INDEX(Matches!$H$2:$H$201,MATCH($A1964&amp;"-10",Matches!$J$2:$J$201,0))),0,IF(V1964-W1964=INDEX(Matches!$G$2:$G$201,MATCH($A1964&amp;"-10",Matches!$J$2:$J$201,0))-INDEX(Matches!$H$2:$H$201,MATCH($A1964&amp;"-10",Matches!$J$2:$J$201,0)),3,2))))),""))</f>
        <v/>
      </c>
      <c r="AH1964" s="13" t="str">
        <f aca="false">IF($B1964="","",SUM(X1964:AG1964))</f>
        <v/>
      </c>
      <c r="AI1964" s="12" t="str">
        <f aca="false">IF($B1964="","",COUNTIF(X1964:AG1964,5))</f>
        <v/>
      </c>
      <c r="AJ1964" s="12" t="str">
        <f aca="false">IF($B1964="","",COUNTIF(X1964:AG1964,"&gt;=2"))</f>
        <v/>
      </c>
      <c r="AK1964" s="12" t="str">
        <f aca="false">IF($B1964="","",COUNT(X1964:AG1964))</f>
        <v/>
      </c>
    </row>
    <row r="1965" customFormat="false" ht="15" hidden="false" customHeight="false" outlineLevel="0" collapsed="false">
      <c r="A1965" s="7"/>
      <c r="B1965" s="7"/>
      <c r="C1965" s="11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12" t="str">
        <f aca="false">IF(OR($B1965="",D1965="",E1965=""),"",IFERROR(IF(OR(INDEX(Matches!$I$2:$I$201,MATCH($A1965&amp;"-1",Matches!$J$2:$J$201,0))="Void",INDEX(Matches!$G$2:$G$201,MATCH($A1965&amp;"-1",Matches!$J$2:$J$201,0))="",INDEX(Matches!$H$2:$H$201,MATCH($A1965&amp;"-1",Matches!$J$2:$J$201,0))=""),"",IF(AND($C1965&lt;&gt;"",INDEX(Matches!$F$2:$F$201,MATCH($A1965&amp;"-1",Matches!$J$2:$J$201,0))&lt;&gt;"",$C1965&gt;=INDEX(Matches!$F$2:$F$201,MATCH($A1965&amp;"-1",Matches!$J$2:$J$201,0))),"",IF(AND(D1965=INDEX(Matches!$G$2:$G$201,MATCH($A1965&amp;"-1",Matches!$J$2:$J$201,0)),E1965=INDEX(Matches!$H$2:$H$201,MATCH($A1965&amp;"-1",Matches!$J$2:$J$201,0))),5,IF(SIGN(D1965-E1965)&lt;&gt;SIGN(INDEX(Matches!$G$2:$G$201,MATCH($A1965&amp;"-1",Matches!$J$2:$J$201,0))-INDEX(Matches!$H$2:$H$201,MATCH($A1965&amp;"-1",Matches!$J$2:$J$201,0))),0,IF(D1965-E1965=INDEX(Matches!$G$2:$G$201,MATCH($A1965&amp;"-1",Matches!$J$2:$J$201,0))-INDEX(Matches!$H$2:$H$201,MATCH($A1965&amp;"-1",Matches!$J$2:$J$201,0)),3,2))))),""))</f>
        <v/>
      </c>
      <c r="Y1965" s="12" t="str">
        <f aca="false">IF(OR($B1965="",F1965="",G1965=""),"",IFERROR(IF(OR(INDEX(Matches!$I$2:$I$201,MATCH($A1965&amp;"-2",Matches!$J$2:$J$201,0))="Void",INDEX(Matches!$G$2:$G$201,MATCH($A1965&amp;"-2",Matches!$J$2:$J$201,0))="",INDEX(Matches!$H$2:$H$201,MATCH($A1965&amp;"-2",Matches!$J$2:$J$201,0))=""),"",IF(AND($C1965&lt;&gt;"",INDEX(Matches!$F$2:$F$201,MATCH($A1965&amp;"-2",Matches!$J$2:$J$201,0))&lt;&gt;"",$C1965&gt;=INDEX(Matches!$F$2:$F$201,MATCH($A1965&amp;"-2",Matches!$J$2:$J$201,0))),"",IF(AND(F1965=INDEX(Matches!$G$2:$G$201,MATCH($A1965&amp;"-2",Matches!$J$2:$J$201,0)),G1965=INDEX(Matches!$H$2:$H$201,MATCH($A1965&amp;"-2",Matches!$J$2:$J$201,0))),5,IF(SIGN(F1965-G1965)&lt;&gt;SIGN(INDEX(Matches!$G$2:$G$201,MATCH($A1965&amp;"-2",Matches!$J$2:$J$201,0))-INDEX(Matches!$H$2:$H$201,MATCH($A1965&amp;"-2",Matches!$J$2:$J$201,0))),0,IF(F1965-G1965=INDEX(Matches!$G$2:$G$201,MATCH($A1965&amp;"-2",Matches!$J$2:$J$201,0))-INDEX(Matches!$H$2:$H$201,MATCH($A1965&amp;"-2",Matches!$J$2:$J$201,0)),3,2))))),""))</f>
        <v/>
      </c>
      <c r="Z1965" s="12" t="str">
        <f aca="false">IF(OR($B1965="",H1965="",I1965=""),"",IFERROR(IF(OR(INDEX(Matches!$I$2:$I$201,MATCH($A1965&amp;"-3",Matches!$J$2:$J$201,0))="Void",INDEX(Matches!$G$2:$G$201,MATCH($A1965&amp;"-3",Matches!$J$2:$J$201,0))="",INDEX(Matches!$H$2:$H$201,MATCH($A1965&amp;"-3",Matches!$J$2:$J$201,0))=""),"",IF(AND($C1965&lt;&gt;"",INDEX(Matches!$F$2:$F$201,MATCH($A1965&amp;"-3",Matches!$J$2:$J$201,0))&lt;&gt;"",$C1965&gt;=INDEX(Matches!$F$2:$F$201,MATCH($A1965&amp;"-3",Matches!$J$2:$J$201,0))),"",IF(AND(H1965=INDEX(Matches!$G$2:$G$201,MATCH($A1965&amp;"-3",Matches!$J$2:$J$201,0)),I1965=INDEX(Matches!$H$2:$H$201,MATCH($A1965&amp;"-3",Matches!$J$2:$J$201,0))),5,IF(SIGN(H1965-I1965)&lt;&gt;SIGN(INDEX(Matches!$G$2:$G$201,MATCH($A1965&amp;"-3",Matches!$J$2:$J$201,0))-INDEX(Matches!$H$2:$H$201,MATCH($A1965&amp;"-3",Matches!$J$2:$J$201,0))),0,IF(H1965-I1965=INDEX(Matches!$G$2:$G$201,MATCH($A1965&amp;"-3",Matches!$J$2:$J$201,0))-INDEX(Matches!$H$2:$H$201,MATCH($A1965&amp;"-3",Matches!$J$2:$J$201,0)),3,2))))),""))</f>
        <v/>
      </c>
      <c r="AA1965" s="12" t="str">
        <f aca="false">IF(OR($B1965="",J1965="",K1965=""),"",IFERROR(IF(OR(INDEX(Matches!$I$2:$I$201,MATCH($A1965&amp;"-4",Matches!$J$2:$J$201,0))="Void",INDEX(Matches!$G$2:$G$201,MATCH($A1965&amp;"-4",Matches!$J$2:$J$201,0))="",INDEX(Matches!$H$2:$H$201,MATCH($A1965&amp;"-4",Matches!$J$2:$J$201,0))=""),"",IF(AND($C1965&lt;&gt;"",INDEX(Matches!$F$2:$F$201,MATCH($A1965&amp;"-4",Matches!$J$2:$J$201,0))&lt;&gt;"",$C1965&gt;=INDEX(Matches!$F$2:$F$201,MATCH($A1965&amp;"-4",Matches!$J$2:$J$201,0))),"",IF(AND(J1965=INDEX(Matches!$G$2:$G$201,MATCH($A1965&amp;"-4",Matches!$J$2:$J$201,0)),K1965=INDEX(Matches!$H$2:$H$201,MATCH($A1965&amp;"-4",Matches!$J$2:$J$201,0))),5,IF(SIGN(J1965-K1965)&lt;&gt;SIGN(INDEX(Matches!$G$2:$G$201,MATCH($A1965&amp;"-4",Matches!$J$2:$J$201,0))-INDEX(Matches!$H$2:$H$201,MATCH($A1965&amp;"-4",Matches!$J$2:$J$201,0))),0,IF(J1965-K1965=INDEX(Matches!$G$2:$G$201,MATCH($A1965&amp;"-4",Matches!$J$2:$J$201,0))-INDEX(Matches!$H$2:$H$201,MATCH($A1965&amp;"-4",Matches!$J$2:$J$201,0)),3,2))))),""))</f>
        <v/>
      </c>
      <c r="AB1965" s="12" t="str">
        <f aca="false">IF(OR($B1965="",L1965="",M1965=""),"",IFERROR(IF(OR(INDEX(Matches!$I$2:$I$201,MATCH($A1965&amp;"-5",Matches!$J$2:$J$201,0))="Void",INDEX(Matches!$G$2:$G$201,MATCH($A1965&amp;"-5",Matches!$J$2:$J$201,0))="",INDEX(Matches!$H$2:$H$201,MATCH($A1965&amp;"-5",Matches!$J$2:$J$201,0))=""),"",IF(AND($C1965&lt;&gt;"",INDEX(Matches!$F$2:$F$201,MATCH($A1965&amp;"-5",Matches!$J$2:$J$201,0))&lt;&gt;"",$C1965&gt;=INDEX(Matches!$F$2:$F$201,MATCH($A1965&amp;"-5",Matches!$J$2:$J$201,0))),"",IF(AND(L1965=INDEX(Matches!$G$2:$G$201,MATCH($A1965&amp;"-5",Matches!$J$2:$J$201,0)),M1965=INDEX(Matches!$H$2:$H$201,MATCH($A1965&amp;"-5",Matches!$J$2:$J$201,0))),5,IF(SIGN(L1965-M1965)&lt;&gt;SIGN(INDEX(Matches!$G$2:$G$201,MATCH($A1965&amp;"-5",Matches!$J$2:$J$201,0))-INDEX(Matches!$H$2:$H$201,MATCH($A1965&amp;"-5",Matches!$J$2:$J$201,0))),0,IF(L1965-M1965=INDEX(Matches!$G$2:$G$201,MATCH($A1965&amp;"-5",Matches!$J$2:$J$201,0))-INDEX(Matches!$H$2:$H$201,MATCH($A1965&amp;"-5",Matches!$J$2:$J$201,0)),3,2))))),""))</f>
        <v/>
      </c>
      <c r="AC1965" s="12" t="str">
        <f aca="false">IF(OR($B1965="",N1965="",O1965=""),"",IFERROR(IF(OR(INDEX(Matches!$I$2:$I$201,MATCH($A1965&amp;"-6",Matches!$J$2:$J$201,0))="Void",INDEX(Matches!$G$2:$G$201,MATCH($A1965&amp;"-6",Matches!$J$2:$J$201,0))="",INDEX(Matches!$H$2:$H$201,MATCH($A1965&amp;"-6",Matches!$J$2:$J$201,0))=""),"",IF(AND($C1965&lt;&gt;"",INDEX(Matches!$F$2:$F$201,MATCH($A1965&amp;"-6",Matches!$J$2:$J$201,0))&lt;&gt;"",$C1965&gt;=INDEX(Matches!$F$2:$F$201,MATCH($A1965&amp;"-6",Matches!$J$2:$J$201,0))),"",IF(AND(N1965=INDEX(Matches!$G$2:$G$201,MATCH($A1965&amp;"-6",Matches!$J$2:$J$201,0)),O1965=INDEX(Matches!$H$2:$H$201,MATCH($A1965&amp;"-6",Matches!$J$2:$J$201,0))),5,IF(SIGN(N1965-O1965)&lt;&gt;SIGN(INDEX(Matches!$G$2:$G$201,MATCH($A1965&amp;"-6",Matches!$J$2:$J$201,0))-INDEX(Matches!$H$2:$H$201,MATCH($A1965&amp;"-6",Matches!$J$2:$J$201,0))),0,IF(N1965-O1965=INDEX(Matches!$G$2:$G$201,MATCH($A1965&amp;"-6",Matches!$J$2:$J$201,0))-INDEX(Matches!$H$2:$H$201,MATCH($A1965&amp;"-6",Matches!$J$2:$J$201,0)),3,2))))),""))</f>
        <v/>
      </c>
      <c r="AD1965" s="12" t="str">
        <f aca="false">IF(OR($B1965="",P1965="",Q1965=""),"",IFERROR(IF(OR(INDEX(Matches!$I$2:$I$201,MATCH($A1965&amp;"-7",Matches!$J$2:$J$201,0))="Void",INDEX(Matches!$G$2:$G$201,MATCH($A1965&amp;"-7",Matches!$J$2:$J$201,0))="",INDEX(Matches!$H$2:$H$201,MATCH($A1965&amp;"-7",Matches!$J$2:$J$201,0))=""),"",IF(AND($C1965&lt;&gt;"",INDEX(Matches!$F$2:$F$201,MATCH($A1965&amp;"-7",Matches!$J$2:$J$201,0))&lt;&gt;"",$C1965&gt;=INDEX(Matches!$F$2:$F$201,MATCH($A1965&amp;"-7",Matches!$J$2:$J$201,0))),"",IF(AND(P1965=INDEX(Matches!$G$2:$G$201,MATCH($A1965&amp;"-7",Matches!$J$2:$J$201,0)),Q1965=INDEX(Matches!$H$2:$H$201,MATCH($A1965&amp;"-7",Matches!$J$2:$J$201,0))),5,IF(SIGN(P1965-Q1965)&lt;&gt;SIGN(INDEX(Matches!$G$2:$G$201,MATCH($A1965&amp;"-7",Matches!$J$2:$J$201,0))-INDEX(Matches!$H$2:$H$201,MATCH($A1965&amp;"-7",Matches!$J$2:$J$201,0))),0,IF(P1965-Q1965=INDEX(Matches!$G$2:$G$201,MATCH($A1965&amp;"-7",Matches!$J$2:$J$201,0))-INDEX(Matches!$H$2:$H$201,MATCH($A1965&amp;"-7",Matches!$J$2:$J$201,0)),3,2))))),""))</f>
        <v/>
      </c>
      <c r="AE1965" s="12" t="str">
        <f aca="false">IF(OR($B1965="",R1965="",S1965=""),"",IFERROR(IF(OR(INDEX(Matches!$I$2:$I$201,MATCH($A1965&amp;"-8",Matches!$J$2:$J$201,0))="Void",INDEX(Matches!$G$2:$G$201,MATCH($A1965&amp;"-8",Matches!$J$2:$J$201,0))="",INDEX(Matches!$H$2:$H$201,MATCH($A1965&amp;"-8",Matches!$J$2:$J$201,0))=""),"",IF(AND($C1965&lt;&gt;"",INDEX(Matches!$F$2:$F$201,MATCH($A1965&amp;"-8",Matches!$J$2:$J$201,0))&lt;&gt;"",$C1965&gt;=INDEX(Matches!$F$2:$F$201,MATCH($A1965&amp;"-8",Matches!$J$2:$J$201,0))),"",IF(AND(R1965=INDEX(Matches!$G$2:$G$201,MATCH($A1965&amp;"-8",Matches!$J$2:$J$201,0)),S1965=INDEX(Matches!$H$2:$H$201,MATCH($A1965&amp;"-8",Matches!$J$2:$J$201,0))),5,IF(SIGN(R1965-S1965)&lt;&gt;SIGN(INDEX(Matches!$G$2:$G$201,MATCH($A1965&amp;"-8",Matches!$J$2:$J$201,0))-INDEX(Matches!$H$2:$H$201,MATCH($A1965&amp;"-8",Matches!$J$2:$J$201,0))),0,IF(R1965-S1965=INDEX(Matches!$G$2:$G$201,MATCH($A1965&amp;"-8",Matches!$J$2:$J$201,0))-INDEX(Matches!$H$2:$H$201,MATCH($A1965&amp;"-8",Matches!$J$2:$J$201,0)),3,2))))),""))</f>
        <v/>
      </c>
      <c r="AF1965" s="12" t="str">
        <f aca="false">IF(OR($B1965="",T1965="",U1965=""),"",IFERROR(IF(OR(INDEX(Matches!$I$2:$I$201,MATCH($A1965&amp;"-9",Matches!$J$2:$J$201,0))="Void",INDEX(Matches!$G$2:$G$201,MATCH($A1965&amp;"-9",Matches!$J$2:$J$201,0))="",INDEX(Matches!$H$2:$H$201,MATCH($A1965&amp;"-9",Matches!$J$2:$J$201,0))=""),"",IF(AND($C1965&lt;&gt;"",INDEX(Matches!$F$2:$F$201,MATCH($A1965&amp;"-9",Matches!$J$2:$J$201,0))&lt;&gt;"",$C1965&gt;=INDEX(Matches!$F$2:$F$201,MATCH($A1965&amp;"-9",Matches!$J$2:$J$201,0))),"",IF(AND(T1965=INDEX(Matches!$G$2:$G$201,MATCH($A1965&amp;"-9",Matches!$J$2:$J$201,0)),U1965=INDEX(Matches!$H$2:$H$201,MATCH($A1965&amp;"-9",Matches!$J$2:$J$201,0))),5,IF(SIGN(T1965-U1965)&lt;&gt;SIGN(INDEX(Matches!$G$2:$G$201,MATCH($A1965&amp;"-9",Matches!$J$2:$J$201,0))-INDEX(Matches!$H$2:$H$201,MATCH($A1965&amp;"-9",Matches!$J$2:$J$201,0))),0,IF(T1965-U1965=INDEX(Matches!$G$2:$G$201,MATCH($A1965&amp;"-9",Matches!$J$2:$J$201,0))-INDEX(Matches!$H$2:$H$201,MATCH($A1965&amp;"-9",Matches!$J$2:$J$201,0)),3,2))))),""))</f>
        <v/>
      </c>
      <c r="AG1965" s="12" t="str">
        <f aca="false">IF(OR($B1965="",V1965="",W1965=""),"",IFERROR(IF(OR(INDEX(Matches!$I$2:$I$201,MATCH($A1965&amp;"-10",Matches!$J$2:$J$201,0))="Void",INDEX(Matches!$G$2:$G$201,MATCH($A1965&amp;"-10",Matches!$J$2:$J$201,0))="",INDEX(Matches!$H$2:$H$201,MATCH($A1965&amp;"-10",Matches!$J$2:$J$201,0))=""),"",IF(AND($C1965&lt;&gt;"",INDEX(Matches!$F$2:$F$201,MATCH($A1965&amp;"-10",Matches!$J$2:$J$201,0))&lt;&gt;"",$C1965&gt;=INDEX(Matches!$F$2:$F$201,MATCH($A1965&amp;"-10",Matches!$J$2:$J$201,0))),"",IF(AND(V1965=INDEX(Matches!$G$2:$G$201,MATCH($A1965&amp;"-10",Matches!$J$2:$J$201,0)),W1965=INDEX(Matches!$H$2:$H$201,MATCH($A1965&amp;"-10",Matches!$J$2:$J$201,0))),5,IF(SIGN(V1965-W1965)&lt;&gt;SIGN(INDEX(Matches!$G$2:$G$201,MATCH($A1965&amp;"-10",Matches!$J$2:$J$201,0))-INDEX(Matches!$H$2:$H$201,MATCH($A1965&amp;"-10",Matches!$J$2:$J$201,0))),0,IF(V1965-W1965=INDEX(Matches!$G$2:$G$201,MATCH($A1965&amp;"-10",Matches!$J$2:$J$201,0))-INDEX(Matches!$H$2:$H$201,MATCH($A1965&amp;"-10",Matches!$J$2:$J$201,0)),3,2))))),""))</f>
        <v/>
      </c>
      <c r="AH1965" s="13" t="str">
        <f aca="false">IF($B1965="","",SUM(X1965:AG1965))</f>
        <v/>
      </c>
      <c r="AI1965" s="12" t="str">
        <f aca="false">IF($B1965="","",COUNTIF(X1965:AG1965,5))</f>
        <v/>
      </c>
      <c r="AJ1965" s="12" t="str">
        <f aca="false">IF($B1965="","",COUNTIF(X1965:AG1965,"&gt;=2"))</f>
        <v/>
      </c>
      <c r="AK1965" s="12" t="str">
        <f aca="false">IF($B1965="","",COUNT(X1965:AG1965))</f>
        <v/>
      </c>
    </row>
    <row r="1966" customFormat="false" ht="15" hidden="false" customHeight="false" outlineLevel="0" collapsed="false">
      <c r="A1966" s="7"/>
      <c r="B1966" s="7"/>
      <c r="C1966" s="11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12" t="str">
        <f aca="false">IF(OR($B1966="",D1966="",E1966=""),"",IFERROR(IF(OR(INDEX(Matches!$I$2:$I$201,MATCH($A1966&amp;"-1",Matches!$J$2:$J$201,0))="Void",INDEX(Matches!$G$2:$G$201,MATCH($A1966&amp;"-1",Matches!$J$2:$J$201,0))="",INDEX(Matches!$H$2:$H$201,MATCH($A1966&amp;"-1",Matches!$J$2:$J$201,0))=""),"",IF(AND($C1966&lt;&gt;"",INDEX(Matches!$F$2:$F$201,MATCH($A1966&amp;"-1",Matches!$J$2:$J$201,0))&lt;&gt;"",$C1966&gt;=INDEX(Matches!$F$2:$F$201,MATCH($A1966&amp;"-1",Matches!$J$2:$J$201,0))),"",IF(AND(D1966=INDEX(Matches!$G$2:$G$201,MATCH($A1966&amp;"-1",Matches!$J$2:$J$201,0)),E1966=INDEX(Matches!$H$2:$H$201,MATCH($A1966&amp;"-1",Matches!$J$2:$J$201,0))),5,IF(SIGN(D1966-E1966)&lt;&gt;SIGN(INDEX(Matches!$G$2:$G$201,MATCH($A1966&amp;"-1",Matches!$J$2:$J$201,0))-INDEX(Matches!$H$2:$H$201,MATCH($A1966&amp;"-1",Matches!$J$2:$J$201,0))),0,IF(D1966-E1966=INDEX(Matches!$G$2:$G$201,MATCH($A1966&amp;"-1",Matches!$J$2:$J$201,0))-INDEX(Matches!$H$2:$H$201,MATCH($A1966&amp;"-1",Matches!$J$2:$J$201,0)),3,2))))),""))</f>
        <v/>
      </c>
      <c r="Y1966" s="12" t="str">
        <f aca="false">IF(OR($B1966="",F1966="",G1966=""),"",IFERROR(IF(OR(INDEX(Matches!$I$2:$I$201,MATCH($A1966&amp;"-2",Matches!$J$2:$J$201,0))="Void",INDEX(Matches!$G$2:$G$201,MATCH($A1966&amp;"-2",Matches!$J$2:$J$201,0))="",INDEX(Matches!$H$2:$H$201,MATCH($A1966&amp;"-2",Matches!$J$2:$J$201,0))=""),"",IF(AND($C1966&lt;&gt;"",INDEX(Matches!$F$2:$F$201,MATCH($A1966&amp;"-2",Matches!$J$2:$J$201,0))&lt;&gt;"",$C1966&gt;=INDEX(Matches!$F$2:$F$201,MATCH($A1966&amp;"-2",Matches!$J$2:$J$201,0))),"",IF(AND(F1966=INDEX(Matches!$G$2:$G$201,MATCH($A1966&amp;"-2",Matches!$J$2:$J$201,0)),G1966=INDEX(Matches!$H$2:$H$201,MATCH($A1966&amp;"-2",Matches!$J$2:$J$201,0))),5,IF(SIGN(F1966-G1966)&lt;&gt;SIGN(INDEX(Matches!$G$2:$G$201,MATCH($A1966&amp;"-2",Matches!$J$2:$J$201,0))-INDEX(Matches!$H$2:$H$201,MATCH($A1966&amp;"-2",Matches!$J$2:$J$201,0))),0,IF(F1966-G1966=INDEX(Matches!$G$2:$G$201,MATCH($A1966&amp;"-2",Matches!$J$2:$J$201,0))-INDEX(Matches!$H$2:$H$201,MATCH($A1966&amp;"-2",Matches!$J$2:$J$201,0)),3,2))))),""))</f>
        <v/>
      </c>
      <c r="Z1966" s="12" t="str">
        <f aca="false">IF(OR($B1966="",H1966="",I1966=""),"",IFERROR(IF(OR(INDEX(Matches!$I$2:$I$201,MATCH($A1966&amp;"-3",Matches!$J$2:$J$201,0))="Void",INDEX(Matches!$G$2:$G$201,MATCH($A1966&amp;"-3",Matches!$J$2:$J$201,0))="",INDEX(Matches!$H$2:$H$201,MATCH($A1966&amp;"-3",Matches!$J$2:$J$201,0))=""),"",IF(AND($C1966&lt;&gt;"",INDEX(Matches!$F$2:$F$201,MATCH($A1966&amp;"-3",Matches!$J$2:$J$201,0))&lt;&gt;"",$C1966&gt;=INDEX(Matches!$F$2:$F$201,MATCH($A1966&amp;"-3",Matches!$J$2:$J$201,0))),"",IF(AND(H1966=INDEX(Matches!$G$2:$G$201,MATCH($A1966&amp;"-3",Matches!$J$2:$J$201,0)),I1966=INDEX(Matches!$H$2:$H$201,MATCH($A1966&amp;"-3",Matches!$J$2:$J$201,0))),5,IF(SIGN(H1966-I1966)&lt;&gt;SIGN(INDEX(Matches!$G$2:$G$201,MATCH($A1966&amp;"-3",Matches!$J$2:$J$201,0))-INDEX(Matches!$H$2:$H$201,MATCH($A1966&amp;"-3",Matches!$J$2:$J$201,0))),0,IF(H1966-I1966=INDEX(Matches!$G$2:$G$201,MATCH($A1966&amp;"-3",Matches!$J$2:$J$201,0))-INDEX(Matches!$H$2:$H$201,MATCH($A1966&amp;"-3",Matches!$J$2:$J$201,0)),3,2))))),""))</f>
        <v/>
      </c>
      <c r="AA1966" s="12" t="str">
        <f aca="false">IF(OR($B1966="",J1966="",K1966=""),"",IFERROR(IF(OR(INDEX(Matches!$I$2:$I$201,MATCH($A1966&amp;"-4",Matches!$J$2:$J$201,0))="Void",INDEX(Matches!$G$2:$G$201,MATCH($A1966&amp;"-4",Matches!$J$2:$J$201,0))="",INDEX(Matches!$H$2:$H$201,MATCH($A1966&amp;"-4",Matches!$J$2:$J$201,0))=""),"",IF(AND($C1966&lt;&gt;"",INDEX(Matches!$F$2:$F$201,MATCH($A1966&amp;"-4",Matches!$J$2:$J$201,0))&lt;&gt;"",$C1966&gt;=INDEX(Matches!$F$2:$F$201,MATCH($A1966&amp;"-4",Matches!$J$2:$J$201,0))),"",IF(AND(J1966=INDEX(Matches!$G$2:$G$201,MATCH($A1966&amp;"-4",Matches!$J$2:$J$201,0)),K1966=INDEX(Matches!$H$2:$H$201,MATCH($A1966&amp;"-4",Matches!$J$2:$J$201,0))),5,IF(SIGN(J1966-K1966)&lt;&gt;SIGN(INDEX(Matches!$G$2:$G$201,MATCH($A1966&amp;"-4",Matches!$J$2:$J$201,0))-INDEX(Matches!$H$2:$H$201,MATCH($A1966&amp;"-4",Matches!$J$2:$J$201,0))),0,IF(J1966-K1966=INDEX(Matches!$G$2:$G$201,MATCH($A1966&amp;"-4",Matches!$J$2:$J$201,0))-INDEX(Matches!$H$2:$H$201,MATCH($A1966&amp;"-4",Matches!$J$2:$J$201,0)),3,2))))),""))</f>
        <v/>
      </c>
      <c r="AB1966" s="12" t="str">
        <f aca="false">IF(OR($B1966="",L1966="",M1966=""),"",IFERROR(IF(OR(INDEX(Matches!$I$2:$I$201,MATCH($A1966&amp;"-5",Matches!$J$2:$J$201,0))="Void",INDEX(Matches!$G$2:$G$201,MATCH($A1966&amp;"-5",Matches!$J$2:$J$201,0))="",INDEX(Matches!$H$2:$H$201,MATCH($A1966&amp;"-5",Matches!$J$2:$J$201,0))=""),"",IF(AND($C1966&lt;&gt;"",INDEX(Matches!$F$2:$F$201,MATCH($A1966&amp;"-5",Matches!$J$2:$J$201,0))&lt;&gt;"",$C1966&gt;=INDEX(Matches!$F$2:$F$201,MATCH($A1966&amp;"-5",Matches!$J$2:$J$201,0))),"",IF(AND(L1966=INDEX(Matches!$G$2:$G$201,MATCH($A1966&amp;"-5",Matches!$J$2:$J$201,0)),M1966=INDEX(Matches!$H$2:$H$201,MATCH($A1966&amp;"-5",Matches!$J$2:$J$201,0))),5,IF(SIGN(L1966-M1966)&lt;&gt;SIGN(INDEX(Matches!$G$2:$G$201,MATCH($A1966&amp;"-5",Matches!$J$2:$J$201,0))-INDEX(Matches!$H$2:$H$201,MATCH($A1966&amp;"-5",Matches!$J$2:$J$201,0))),0,IF(L1966-M1966=INDEX(Matches!$G$2:$G$201,MATCH($A1966&amp;"-5",Matches!$J$2:$J$201,0))-INDEX(Matches!$H$2:$H$201,MATCH($A1966&amp;"-5",Matches!$J$2:$J$201,0)),3,2))))),""))</f>
        <v/>
      </c>
      <c r="AC1966" s="12" t="str">
        <f aca="false">IF(OR($B1966="",N1966="",O1966=""),"",IFERROR(IF(OR(INDEX(Matches!$I$2:$I$201,MATCH($A1966&amp;"-6",Matches!$J$2:$J$201,0))="Void",INDEX(Matches!$G$2:$G$201,MATCH($A1966&amp;"-6",Matches!$J$2:$J$201,0))="",INDEX(Matches!$H$2:$H$201,MATCH($A1966&amp;"-6",Matches!$J$2:$J$201,0))=""),"",IF(AND($C1966&lt;&gt;"",INDEX(Matches!$F$2:$F$201,MATCH($A1966&amp;"-6",Matches!$J$2:$J$201,0))&lt;&gt;"",$C1966&gt;=INDEX(Matches!$F$2:$F$201,MATCH($A1966&amp;"-6",Matches!$J$2:$J$201,0))),"",IF(AND(N1966=INDEX(Matches!$G$2:$G$201,MATCH($A1966&amp;"-6",Matches!$J$2:$J$201,0)),O1966=INDEX(Matches!$H$2:$H$201,MATCH($A1966&amp;"-6",Matches!$J$2:$J$201,0))),5,IF(SIGN(N1966-O1966)&lt;&gt;SIGN(INDEX(Matches!$G$2:$G$201,MATCH($A1966&amp;"-6",Matches!$J$2:$J$201,0))-INDEX(Matches!$H$2:$H$201,MATCH($A1966&amp;"-6",Matches!$J$2:$J$201,0))),0,IF(N1966-O1966=INDEX(Matches!$G$2:$G$201,MATCH($A1966&amp;"-6",Matches!$J$2:$J$201,0))-INDEX(Matches!$H$2:$H$201,MATCH($A1966&amp;"-6",Matches!$J$2:$J$201,0)),3,2))))),""))</f>
        <v/>
      </c>
      <c r="AD1966" s="12" t="str">
        <f aca="false">IF(OR($B1966="",P1966="",Q1966=""),"",IFERROR(IF(OR(INDEX(Matches!$I$2:$I$201,MATCH($A1966&amp;"-7",Matches!$J$2:$J$201,0))="Void",INDEX(Matches!$G$2:$G$201,MATCH($A1966&amp;"-7",Matches!$J$2:$J$201,0))="",INDEX(Matches!$H$2:$H$201,MATCH($A1966&amp;"-7",Matches!$J$2:$J$201,0))=""),"",IF(AND($C1966&lt;&gt;"",INDEX(Matches!$F$2:$F$201,MATCH($A1966&amp;"-7",Matches!$J$2:$J$201,0))&lt;&gt;"",$C1966&gt;=INDEX(Matches!$F$2:$F$201,MATCH($A1966&amp;"-7",Matches!$J$2:$J$201,0))),"",IF(AND(P1966=INDEX(Matches!$G$2:$G$201,MATCH($A1966&amp;"-7",Matches!$J$2:$J$201,0)),Q1966=INDEX(Matches!$H$2:$H$201,MATCH($A1966&amp;"-7",Matches!$J$2:$J$201,0))),5,IF(SIGN(P1966-Q1966)&lt;&gt;SIGN(INDEX(Matches!$G$2:$G$201,MATCH($A1966&amp;"-7",Matches!$J$2:$J$201,0))-INDEX(Matches!$H$2:$H$201,MATCH($A1966&amp;"-7",Matches!$J$2:$J$201,0))),0,IF(P1966-Q1966=INDEX(Matches!$G$2:$G$201,MATCH($A1966&amp;"-7",Matches!$J$2:$J$201,0))-INDEX(Matches!$H$2:$H$201,MATCH($A1966&amp;"-7",Matches!$J$2:$J$201,0)),3,2))))),""))</f>
        <v/>
      </c>
      <c r="AE1966" s="12" t="str">
        <f aca="false">IF(OR($B1966="",R1966="",S1966=""),"",IFERROR(IF(OR(INDEX(Matches!$I$2:$I$201,MATCH($A1966&amp;"-8",Matches!$J$2:$J$201,0))="Void",INDEX(Matches!$G$2:$G$201,MATCH($A1966&amp;"-8",Matches!$J$2:$J$201,0))="",INDEX(Matches!$H$2:$H$201,MATCH($A1966&amp;"-8",Matches!$J$2:$J$201,0))=""),"",IF(AND($C1966&lt;&gt;"",INDEX(Matches!$F$2:$F$201,MATCH($A1966&amp;"-8",Matches!$J$2:$J$201,0))&lt;&gt;"",$C1966&gt;=INDEX(Matches!$F$2:$F$201,MATCH($A1966&amp;"-8",Matches!$J$2:$J$201,0))),"",IF(AND(R1966=INDEX(Matches!$G$2:$G$201,MATCH($A1966&amp;"-8",Matches!$J$2:$J$201,0)),S1966=INDEX(Matches!$H$2:$H$201,MATCH($A1966&amp;"-8",Matches!$J$2:$J$201,0))),5,IF(SIGN(R1966-S1966)&lt;&gt;SIGN(INDEX(Matches!$G$2:$G$201,MATCH($A1966&amp;"-8",Matches!$J$2:$J$201,0))-INDEX(Matches!$H$2:$H$201,MATCH($A1966&amp;"-8",Matches!$J$2:$J$201,0))),0,IF(R1966-S1966=INDEX(Matches!$G$2:$G$201,MATCH($A1966&amp;"-8",Matches!$J$2:$J$201,0))-INDEX(Matches!$H$2:$H$201,MATCH($A1966&amp;"-8",Matches!$J$2:$J$201,0)),3,2))))),""))</f>
        <v/>
      </c>
      <c r="AF1966" s="12" t="str">
        <f aca="false">IF(OR($B1966="",T1966="",U1966=""),"",IFERROR(IF(OR(INDEX(Matches!$I$2:$I$201,MATCH($A1966&amp;"-9",Matches!$J$2:$J$201,0))="Void",INDEX(Matches!$G$2:$G$201,MATCH($A1966&amp;"-9",Matches!$J$2:$J$201,0))="",INDEX(Matches!$H$2:$H$201,MATCH($A1966&amp;"-9",Matches!$J$2:$J$201,0))=""),"",IF(AND($C1966&lt;&gt;"",INDEX(Matches!$F$2:$F$201,MATCH($A1966&amp;"-9",Matches!$J$2:$J$201,0))&lt;&gt;"",$C1966&gt;=INDEX(Matches!$F$2:$F$201,MATCH($A1966&amp;"-9",Matches!$J$2:$J$201,0))),"",IF(AND(T1966=INDEX(Matches!$G$2:$G$201,MATCH($A1966&amp;"-9",Matches!$J$2:$J$201,0)),U1966=INDEX(Matches!$H$2:$H$201,MATCH($A1966&amp;"-9",Matches!$J$2:$J$201,0))),5,IF(SIGN(T1966-U1966)&lt;&gt;SIGN(INDEX(Matches!$G$2:$G$201,MATCH($A1966&amp;"-9",Matches!$J$2:$J$201,0))-INDEX(Matches!$H$2:$H$201,MATCH($A1966&amp;"-9",Matches!$J$2:$J$201,0))),0,IF(T1966-U1966=INDEX(Matches!$G$2:$G$201,MATCH($A1966&amp;"-9",Matches!$J$2:$J$201,0))-INDEX(Matches!$H$2:$H$201,MATCH($A1966&amp;"-9",Matches!$J$2:$J$201,0)),3,2))))),""))</f>
        <v/>
      </c>
      <c r="AG1966" s="12" t="str">
        <f aca="false">IF(OR($B1966="",V1966="",W1966=""),"",IFERROR(IF(OR(INDEX(Matches!$I$2:$I$201,MATCH($A1966&amp;"-10",Matches!$J$2:$J$201,0))="Void",INDEX(Matches!$G$2:$G$201,MATCH($A1966&amp;"-10",Matches!$J$2:$J$201,0))="",INDEX(Matches!$H$2:$H$201,MATCH($A1966&amp;"-10",Matches!$J$2:$J$201,0))=""),"",IF(AND($C1966&lt;&gt;"",INDEX(Matches!$F$2:$F$201,MATCH($A1966&amp;"-10",Matches!$J$2:$J$201,0))&lt;&gt;"",$C1966&gt;=INDEX(Matches!$F$2:$F$201,MATCH($A1966&amp;"-10",Matches!$J$2:$J$201,0))),"",IF(AND(V1966=INDEX(Matches!$G$2:$G$201,MATCH($A1966&amp;"-10",Matches!$J$2:$J$201,0)),W1966=INDEX(Matches!$H$2:$H$201,MATCH($A1966&amp;"-10",Matches!$J$2:$J$201,0))),5,IF(SIGN(V1966-W1966)&lt;&gt;SIGN(INDEX(Matches!$G$2:$G$201,MATCH($A1966&amp;"-10",Matches!$J$2:$J$201,0))-INDEX(Matches!$H$2:$H$201,MATCH($A1966&amp;"-10",Matches!$J$2:$J$201,0))),0,IF(V1966-W1966=INDEX(Matches!$G$2:$G$201,MATCH($A1966&amp;"-10",Matches!$J$2:$J$201,0))-INDEX(Matches!$H$2:$H$201,MATCH($A1966&amp;"-10",Matches!$J$2:$J$201,0)),3,2))))),""))</f>
        <v/>
      </c>
      <c r="AH1966" s="13" t="str">
        <f aca="false">IF($B1966="","",SUM(X1966:AG1966))</f>
        <v/>
      </c>
      <c r="AI1966" s="12" t="str">
        <f aca="false">IF($B1966="","",COUNTIF(X1966:AG1966,5))</f>
        <v/>
      </c>
      <c r="AJ1966" s="12" t="str">
        <f aca="false">IF($B1966="","",COUNTIF(X1966:AG1966,"&gt;=2"))</f>
        <v/>
      </c>
      <c r="AK1966" s="12" t="str">
        <f aca="false">IF($B1966="","",COUNT(X1966:AG1966))</f>
        <v/>
      </c>
    </row>
    <row r="1967" customFormat="false" ht="15" hidden="false" customHeight="false" outlineLevel="0" collapsed="false">
      <c r="A1967" s="7"/>
      <c r="B1967" s="7"/>
      <c r="C1967" s="11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12" t="str">
        <f aca="false">IF(OR($B1967="",D1967="",E1967=""),"",IFERROR(IF(OR(INDEX(Matches!$I$2:$I$201,MATCH($A1967&amp;"-1",Matches!$J$2:$J$201,0))="Void",INDEX(Matches!$G$2:$G$201,MATCH($A1967&amp;"-1",Matches!$J$2:$J$201,0))="",INDEX(Matches!$H$2:$H$201,MATCH($A1967&amp;"-1",Matches!$J$2:$J$201,0))=""),"",IF(AND($C1967&lt;&gt;"",INDEX(Matches!$F$2:$F$201,MATCH($A1967&amp;"-1",Matches!$J$2:$J$201,0))&lt;&gt;"",$C1967&gt;=INDEX(Matches!$F$2:$F$201,MATCH($A1967&amp;"-1",Matches!$J$2:$J$201,0))),"",IF(AND(D1967=INDEX(Matches!$G$2:$G$201,MATCH($A1967&amp;"-1",Matches!$J$2:$J$201,0)),E1967=INDEX(Matches!$H$2:$H$201,MATCH($A1967&amp;"-1",Matches!$J$2:$J$201,0))),5,IF(SIGN(D1967-E1967)&lt;&gt;SIGN(INDEX(Matches!$G$2:$G$201,MATCH($A1967&amp;"-1",Matches!$J$2:$J$201,0))-INDEX(Matches!$H$2:$H$201,MATCH($A1967&amp;"-1",Matches!$J$2:$J$201,0))),0,IF(D1967-E1967=INDEX(Matches!$G$2:$G$201,MATCH($A1967&amp;"-1",Matches!$J$2:$J$201,0))-INDEX(Matches!$H$2:$H$201,MATCH($A1967&amp;"-1",Matches!$J$2:$J$201,0)),3,2))))),""))</f>
        <v/>
      </c>
      <c r="Y1967" s="12" t="str">
        <f aca="false">IF(OR($B1967="",F1967="",G1967=""),"",IFERROR(IF(OR(INDEX(Matches!$I$2:$I$201,MATCH($A1967&amp;"-2",Matches!$J$2:$J$201,0))="Void",INDEX(Matches!$G$2:$G$201,MATCH($A1967&amp;"-2",Matches!$J$2:$J$201,0))="",INDEX(Matches!$H$2:$H$201,MATCH($A1967&amp;"-2",Matches!$J$2:$J$201,0))=""),"",IF(AND($C1967&lt;&gt;"",INDEX(Matches!$F$2:$F$201,MATCH($A1967&amp;"-2",Matches!$J$2:$J$201,0))&lt;&gt;"",$C1967&gt;=INDEX(Matches!$F$2:$F$201,MATCH($A1967&amp;"-2",Matches!$J$2:$J$201,0))),"",IF(AND(F1967=INDEX(Matches!$G$2:$G$201,MATCH($A1967&amp;"-2",Matches!$J$2:$J$201,0)),G1967=INDEX(Matches!$H$2:$H$201,MATCH($A1967&amp;"-2",Matches!$J$2:$J$201,0))),5,IF(SIGN(F1967-G1967)&lt;&gt;SIGN(INDEX(Matches!$G$2:$G$201,MATCH($A1967&amp;"-2",Matches!$J$2:$J$201,0))-INDEX(Matches!$H$2:$H$201,MATCH($A1967&amp;"-2",Matches!$J$2:$J$201,0))),0,IF(F1967-G1967=INDEX(Matches!$G$2:$G$201,MATCH($A1967&amp;"-2",Matches!$J$2:$J$201,0))-INDEX(Matches!$H$2:$H$201,MATCH($A1967&amp;"-2",Matches!$J$2:$J$201,0)),3,2))))),""))</f>
        <v/>
      </c>
      <c r="Z1967" s="12" t="str">
        <f aca="false">IF(OR($B1967="",H1967="",I1967=""),"",IFERROR(IF(OR(INDEX(Matches!$I$2:$I$201,MATCH($A1967&amp;"-3",Matches!$J$2:$J$201,0))="Void",INDEX(Matches!$G$2:$G$201,MATCH($A1967&amp;"-3",Matches!$J$2:$J$201,0))="",INDEX(Matches!$H$2:$H$201,MATCH($A1967&amp;"-3",Matches!$J$2:$J$201,0))=""),"",IF(AND($C1967&lt;&gt;"",INDEX(Matches!$F$2:$F$201,MATCH($A1967&amp;"-3",Matches!$J$2:$J$201,0))&lt;&gt;"",$C1967&gt;=INDEX(Matches!$F$2:$F$201,MATCH($A1967&amp;"-3",Matches!$J$2:$J$201,0))),"",IF(AND(H1967=INDEX(Matches!$G$2:$G$201,MATCH($A1967&amp;"-3",Matches!$J$2:$J$201,0)),I1967=INDEX(Matches!$H$2:$H$201,MATCH($A1967&amp;"-3",Matches!$J$2:$J$201,0))),5,IF(SIGN(H1967-I1967)&lt;&gt;SIGN(INDEX(Matches!$G$2:$G$201,MATCH($A1967&amp;"-3",Matches!$J$2:$J$201,0))-INDEX(Matches!$H$2:$H$201,MATCH($A1967&amp;"-3",Matches!$J$2:$J$201,0))),0,IF(H1967-I1967=INDEX(Matches!$G$2:$G$201,MATCH($A1967&amp;"-3",Matches!$J$2:$J$201,0))-INDEX(Matches!$H$2:$H$201,MATCH($A1967&amp;"-3",Matches!$J$2:$J$201,0)),3,2))))),""))</f>
        <v/>
      </c>
      <c r="AA1967" s="12" t="str">
        <f aca="false">IF(OR($B1967="",J1967="",K1967=""),"",IFERROR(IF(OR(INDEX(Matches!$I$2:$I$201,MATCH($A1967&amp;"-4",Matches!$J$2:$J$201,0))="Void",INDEX(Matches!$G$2:$G$201,MATCH($A1967&amp;"-4",Matches!$J$2:$J$201,0))="",INDEX(Matches!$H$2:$H$201,MATCH($A1967&amp;"-4",Matches!$J$2:$J$201,0))=""),"",IF(AND($C1967&lt;&gt;"",INDEX(Matches!$F$2:$F$201,MATCH($A1967&amp;"-4",Matches!$J$2:$J$201,0))&lt;&gt;"",$C1967&gt;=INDEX(Matches!$F$2:$F$201,MATCH($A1967&amp;"-4",Matches!$J$2:$J$201,0))),"",IF(AND(J1967=INDEX(Matches!$G$2:$G$201,MATCH($A1967&amp;"-4",Matches!$J$2:$J$201,0)),K1967=INDEX(Matches!$H$2:$H$201,MATCH($A1967&amp;"-4",Matches!$J$2:$J$201,0))),5,IF(SIGN(J1967-K1967)&lt;&gt;SIGN(INDEX(Matches!$G$2:$G$201,MATCH($A1967&amp;"-4",Matches!$J$2:$J$201,0))-INDEX(Matches!$H$2:$H$201,MATCH($A1967&amp;"-4",Matches!$J$2:$J$201,0))),0,IF(J1967-K1967=INDEX(Matches!$G$2:$G$201,MATCH($A1967&amp;"-4",Matches!$J$2:$J$201,0))-INDEX(Matches!$H$2:$H$201,MATCH($A1967&amp;"-4",Matches!$J$2:$J$201,0)),3,2))))),""))</f>
        <v/>
      </c>
      <c r="AB1967" s="12" t="str">
        <f aca="false">IF(OR($B1967="",L1967="",M1967=""),"",IFERROR(IF(OR(INDEX(Matches!$I$2:$I$201,MATCH($A1967&amp;"-5",Matches!$J$2:$J$201,0))="Void",INDEX(Matches!$G$2:$G$201,MATCH($A1967&amp;"-5",Matches!$J$2:$J$201,0))="",INDEX(Matches!$H$2:$H$201,MATCH($A1967&amp;"-5",Matches!$J$2:$J$201,0))=""),"",IF(AND($C1967&lt;&gt;"",INDEX(Matches!$F$2:$F$201,MATCH($A1967&amp;"-5",Matches!$J$2:$J$201,0))&lt;&gt;"",$C1967&gt;=INDEX(Matches!$F$2:$F$201,MATCH($A1967&amp;"-5",Matches!$J$2:$J$201,0))),"",IF(AND(L1967=INDEX(Matches!$G$2:$G$201,MATCH($A1967&amp;"-5",Matches!$J$2:$J$201,0)),M1967=INDEX(Matches!$H$2:$H$201,MATCH($A1967&amp;"-5",Matches!$J$2:$J$201,0))),5,IF(SIGN(L1967-M1967)&lt;&gt;SIGN(INDEX(Matches!$G$2:$G$201,MATCH($A1967&amp;"-5",Matches!$J$2:$J$201,0))-INDEX(Matches!$H$2:$H$201,MATCH($A1967&amp;"-5",Matches!$J$2:$J$201,0))),0,IF(L1967-M1967=INDEX(Matches!$G$2:$G$201,MATCH($A1967&amp;"-5",Matches!$J$2:$J$201,0))-INDEX(Matches!$H$2:$H$201,MATCH($A1967&amp;"-5",Matches!$J$2:$J$201,0)),3,2))))),""))</f>
        <v/>
      </c>
      <c r="AC1967" s="12" t="str">
        <f aca="false">IF(OR($B1967="",N1967="",O1967=""),"",IFERROR(IF(OR(INDEX(Matches!$I$2:$I$201,MATCH($A1967&amp;"-6",Matches!$J$2:$J$201,0))="Void",INDEX(Matches!$G$2:$G$201,MATCH($A1967&amp;"-6",Matches!$J$2:$J$201,0))="",INDEX(Matches!$H$2:$H$201,MATCH($A1967&amp;"-6",Matches!$J$2:$J$201,0))=""),"",IF(AND($C1967&lt;&gt;"",INDEX(Matches!$F$2:$F$201,MATCH($A1967&amp;"-6",Matches!$J$2:$J$201,0))&lt;&gt;"",$C1967&gt;=INDEX(Matches!$F$2:$F$201,MATCH($A1967&amp;"-6",Matches!$J$2:$J$201,0))),"",IF(AND(N1967=INDEX(Matches!$G$2:$G$201,MATCH($A1967&amp;"-6",Matches!$J$2:$J$201,0)),O1967=INDEX(Matches!$H$2:$H$201,MATCH($A1967&amp;"-6",Matches!$J$2:$J$201,0))),5,IF(SIGN(N1967-O1967)&lt;&gt;SIGN(INDEX(Matches!$G$2:$G$201,MATCH($A1967&amp;"-6",Matches!$J$2:$J$201,0))-INDEX(Matches!$H$2:$H$201,MATCH($A1967&amp;"-6",Matches!$J$2:$J$201,0))),0,IF(N1967-O1967=INDEX(Matches!$G$2:$G$201,MATCH($A1967&amp;"-6",Matches!$J$2:$J$201,0))-INDEX(Matches!$H$2:$H$201,MATCH($A1967&amp;"-6",Matches!$J$2:$J$201,0)),3,2))))),""))</f>
        <v/>
      </c>
      <c r="AD1967" s="12" t="str">
        <f aca="false">IF(OR($B1967="",P1967="",Q1967=""),"",IFERROR(IF(OR(INDEX(Matches!$I$2:$I$201,MATCH($A1967&amp;"-7",Matches!$J$2:$J$201,0))="Void",INDEX(Matches!$G$2:$G$201,MATCH($A1967&amp;"-7",Matches!$J$2:$J$201,0))="",INDEX(Matches!$H$2:$H$201,MATCH($A1967&amp;"-7",Matches!$J$2:$J$201,0))=""),"",IF(AND($C1967&lt;&gt;"",INDEX(Matches!$F$2:$F$201,MATCH($A1967&amp;"-7",Matches!$J$2:$J$201,0))&lt;&gt;"",$C1967&gt;=INDEX(Matches!$F$2:$F$201,MATCH($A1967&amp;"-7",Matches!$J$2:$J$201,0))),"",IF(AND(P1967=INDEX(Matches!$G$2:$G$201,MATCH($A1967&amp;"-7",Matches!$J$2:$J$201,0)),Q1967=INDEX(Matches!$H$2:$H$201,MATCH($A1967&amp;"-7",Matches!$J$2:$J$201,0))),5,IF(SIGN(P1967-Q1967)&lt;&gt;SIGN(INDEX(Matches!$G$2:$G$201,MATCH($A1967&amp;"-7",Matches!$J$2:$J$201,0))-INDEX(Matches!$H$2:$H$201,MATCH($A1967&amp;"-7",Matches!$J$2:$J$201,0))),0,IF(P1967-Q1967=INDEX(Matches!$G$2:$G$201,MATCH($A1967&amp;"-7",Matches!$J$2:$J$201,0))-INDEX(Matches!$H$2:$H$201,MATCH($A1967&amp;"-7",Matches!$J$2:$J$201,0)),3,2))))),""))</f>
        <v/>
      </c>
      <c r="AE1967" s="12" t="str">
        <f aca="false">IF(OR($B1967="",R1967="",S1967=""),"",IFERROR(IF(OR(INDEX(Matches!$I$2:$I$201,MATCH($A1967&amp;"-8",Matches!$J$2:$J$201,0))="Void",INDEX(Matches!$G$2:$G$201,MATCH($A1967&amp;"-8",Matches!$J$2:$J$201,0))="",INDEX(Matches!$H$2:$H$201,MATCH($A1967&amp;"-8",Matches!$J$2:$J$201,0))=""),"",IF(AND($C1967&lt;&gt;"",INDEX(Matches!$F$2:$F$201,MATCH($A1967&amp;"-8",Matches!$J$2:$J$201,0))&lt;&gt;"",$C1967&gt;=INDEX(Matches!$F$2:$F$201,MATCH($A1967&amp;"-8",Matches!$J$2:$J$201,0))),"",IF(AND(R1967=INDEX(Matches!$G$2:$G$201,MATCH($A1967&amp;"-8",Matches!$J$2:$J$201,0)),S1967=INDEX(Matches!$H$2:$H$201,MATCH($A1967&amp;"-8",Matches!$J$2:$J$201,0))),5,IF(SIGN(R1967-S1967)&lt;&gt;SIGN(INDEX(Matches!$G$2:$G$201,MATCH($A1967&amp;"-8",Matches!$J$2:$J$201,0))-INDEX(Matches!$H$2:$H$201,MATCH($A1967&amp;"-8",Matches!$J$2:$J$201,0))),0,IF(R1967-S1967=INDEX(Matches!$G$2:$G$201,MATCH($A1967&amp;"-8",Matches!$J$2:$J$201,0))-INDEX(Matches!$H$2:$H$201,MATCH($A1967&amp;"-8",Matches!$J$2:$J$201,0)),3,2))))),""))</f>
        <v/>
      </c>
      <c r="AF1967" s="12" t="str">
        <f aca="false">IF(OR($B1967="",T1967="",U1967=""),"",IFERROR(IF(OR(INDEX(Matches!$I$2:$I$201,MATCH($A1967&amp;"-9",Matches!$J$2:$J$201,0))="Void",INDEX(Matches!$G$2:$G$201,MATCH($A1967&amp;"-9",Matches!$J$2:$J$201,0))="",INDEX(Matches!$H$2:$H$201,MATCH($A1967&amp;"-9",Matches!$J$2:$J$201,0))=""),"",IF(AND($C1967&lt;&gt;"",INDEX(Matches!$F$2:$F$201,MATCH($A1967&amp;"-9",Matches!$J$2:$J$201,0))&lt;&gt;"",$C1967&gt;=INDEX(Matches!$F$2:$F$201,MATCH($A1967&amp;"-9",Matches!$J$2:$J$201,0))),"",IF(AND(T1967=INDEX(Matches!$G$2:$G$201,MATCH($A1967&amp;"-9",Matches!$J$2:$J$201,0)),U1967=INDEX(Matches!$H$2:$H$201,MATCH($A1967&amp;"-9",Matches!$J$2:$J$201,0))),5,IF(SIGN(T1967-U1967)&lt;&gt;SIGN(INDEX(Matches!$G$2:$G$201,MATCH($A1967&amp;"-9",Matches!$J$2:$J$201,0))-INDEX(Matches!$H$2:$H$201,MATCH($A1967&amp;"-9",Matches!$J$2:$J$201,0))),0,IF(T1967-U1967=INDEX(Matches!$G$2:$G$201,MATCH($A1967&amp;"-9",Matches!$J$2:$J$201,0))-INDEX(Matches!$H$2:$H$201,MATCH($A1967&amp;"-9",Matches!$J$2:$J$201,0)),3,2))))),""))</f>
        <v/>
      </c>
      <c r="AG1967" s="12" t="str">
        <f aca="false">IF(OR($B1967="",V1967="",W1967=""),"",IFERROR(IF(OR(INDEX(Matches!$I$2:$I$201,MATCH($A1967&amp;"-10",Matches!$J$2:$J$201,0))="Void",INDEX(Matches!$G$2:$G$201,MATCH($A1967&amp;"-10",Matches!$J$2:$J$201,0))="",INDEX(Matches!$H$2:$H$201,MATCH($A1967&amp;"-10",Matches!$J$2:$J$201,0))=""),"",IF(AND($C1967&lt;&gt;"",INDEX(Matches!$F$2:$F$201,MATCH($A1967&amp;"-10",Matches!$J$2:$J$201,0))&lt;&gt;"",$C1967&gt;=INDEX(Matches!$F$2:$F$201,MATCH($A1967&amp;"-10",Matches!$J$2:$J$201,0))),"",IF(AND(V1967=INDEX(Matches!$G$2:$G$201,MATCH($A1967&amp;"-10",Matches!$J$2:$J$201,0)),W1967=INDEX(Matches!$H$2:$H$201,MATCH($A1967&amp;"-10",Matches!$J$2:$J$201,0))),5,IF(SIGN(V1967-W1967)&lt;&gt;SIGN(INDEX(Matches!$G$2:$G$201,MATCH($A1967&amp;"-10",Matches!$J$2:$J$201,0))-INDEX(Matches!$H$2:$H$201,MATCH($A1967&amp;"-10",Matches!$J$2:$J$201,0))),0,IF(V1967-W1967=INDEX(Matches!$G$2:$G$201,MATCH($A1967&amp;"-10",Matches!$J$2:$J$201,0))-INDEX(Matches!$H$2:$H$201,MATCH($A1967&amp;"-10",Matches!$J$2:$J$201,0)),3,2))))),""))</f>
        <v/>
      </c>
      <c r="AH1967" s="13" t="str">
        <f aca="false">IF($B1967="","",SUM(X1967:AG1967))</f>
        <v/>
      </c>
      <c r="AI1967" s="12" t="str">
        <f aca="false">IF($B1967="","",COUNTIF(X1967:AG1967,5))</f>
        <v/>
      </c>
      <c r="AJ1967" s="12" t="str">
        <f aca="false">IF($B1967="","",COUNTIF(X1967:AG1967,"&gt;=2"))</f>
        <v/>
      </c>
      <c r="AK1967" s="12" t="str">
        <f aca="false">IF($B1967="","",COUNT(X1967:AG1967))</f>
        <v/>
      </c>
    </row>
    <row r="1968" customFormat="false" ht="15" hidden="false" customHeight="false" outlineLevel="0" collapsed="false">
      <c r="A1968" s="7"/>
      <c r="B1968" s="7"/>
      <c r="C1968" s="11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12" t="str">
        <f aca="false">IF(OR($B1968="",D1968="",E1968=""),"",IFERROR(IF(OR(INDEX(Matches!$I$2:$I$201,MATCH($A1968&amp;"-1",Matches!$J$2:$J$201,0))="Void",INDEX(Matches!$G$2:$G$201,MATCH($A1968&amp;"-1",Matches!$J$2:$J$201,0))="",INDEX(Matches!$H$2:$H$201,MATCH($A1968&amp;"-1",Matches!$J$2:$J$201,0))=""),"",IF(AND($C1968&lt;&gt;"",INDEX(Matches!$F$2:$F$201,MATCH($A1968&amp;"-1",Matches!$J$2:$J$201,0))&lt;&gt;"",$C1968&gt;=INDEX(Matches!$F$2:$F$201,MATCH($A1968&amp;"-1",Matches!$J$2:$J$201,0))),"",IF(AND(D1968=INDEX(Matches!$G$2:$G$201,MATCH($A1968&amp;"-1",Matches!$J$2:$J$201,0)),E1968=INDEX(Matches!$H$2:$H$201,MATCH($A1968&amp;"-1",Matches!$J$2:$J$201,0))),5,IF(SIGN(D1968-E1968)&lt;&gt;SIGN(INDEX(Matches!$G$2:$G$201,MATCH($A1968&amp;"-1",Matches!$J$2:$J$201,0))-INDEX(Matches!$H$2:$H$201,MATCH($A1968&amp;"-1",Matches!$J$2:$J$201,0))),0,IF(D1968-E1968=INDEX(Matches!$G$2:$G$201,MATCH($A1968&amp;"-1",Matches!$J$2:$J$201,0))-INDEX(Matches!$H$2:$H$201,MATCH($A1968&amp;"-1",Matches!$J$2:$J$201,0)),3,2))))),""))</f>
        <v/>
      </c>
      <c r="Y1968" s="12" t="str">
        <f aca="false">IF(OR($B1968="",F1968="",G1968=""),"",IFERROR(IF(OR(INDEX(Matches!$I$2:$I$201,MATCH($A1968&amp;"-2",Matches!$J$2:$J$201,0))="Void",INDEX(Matches!$G$2:$G$201,MATCH($A1968&amp;"-2",Matches!$J$2:$J$201,0))="",INDEX(Matches!$H$2:$H$201,MATCH($A1968&amp;"-2",Matches!$J$2:$J$201,0))=""),"",IF(AND($C1968&lt;&gt;"",INDEX(Matches!$F$2:$F$201,MATCH($A1968&amp;"-2",Matches!$J$2:$J$201,0))&lt;&gt;"",$C1968&gt;=INDEX(Matches!$F$2:$F$201,MATCH($A1968&amp;"-2",Matches!$J$2:$J$201,0))),"",IF(AND(F1968=INDEX(Matches!$G$2:$G$201,MATCH($A1968&amp;"-2",Matches!$J$2:$J$201,0)),G1968=INDEX(Matches!$H$2:$H$201,MATCH($A1968&amp;"-2",Matches!$J$2:$J$201,0))),5,IF(SIGN(F1968-G1968)&lt;&gt;SIGN(INDEX(Matches!$G$2:$G$201,MATCH($A1968&amp;"-2",Matches!$J$2:$J$201,0))-INDEX(Matches!$H$2:$H$201,MATCH($A1968&amp;"-2",Matches!$J$2:$J$201,0))),0,IF(F1968-G1968=INDEX(Matches!$G$2:$G$201,MATCH($A1968&amp;"-2",Matches!$J$2:$J$201,0))-INDEX(Matches!$H$2:$H$201,MATCH($A1968&amp;"-2",Matches!$J$2:$J$201,0)),3,2))))),""))</f>
        <v/>
      </c>
      <c r="Z1968" s="12" t="str">
        <f aca="false">IF(OR($B1968="",H1968="",I1968=""),"",IFERROR(IF(OR(INDEX(Matches!$I$2:$I$201,MATCH($A1968&amp;"-3",Matches!$J$2:$J$201,0))="Void",INDEX(Matches!$G$2:$G$201,MATCH($A1968&amp;"-3",Matches!$J$2:$J$201,0))="",INDEX(Matches!$H$2:$H$201,MATCH($A1968&amp;"-3",Matches!$J$2:$J$201,0))=""),"",IF(AND($C1968&lt;&gt;"",INDEX(Matches!$F$2:$F$201,MATCH($A1968&amp;"-3",Matches!$J$2:$J$201,0))&lt;&gt;"",$C1968&gt;=INDEX(Matches!$F$2:$F$201,MATCH($A1968&amp;"-3",Matches!$J$2:$J$201,0))),"",IF(AND(H1968=INDEX(Matches!$G$2:$G$201,MATCH($A1968&amp;"-3",Matches!$J$2:$J$201,0)),I1968=INDEX(Matches!$H$2:$H$201,MATCH($A1968&amp;"-3",Matches!$J$2:$J$201,0))),5,IF(SIGN(H1968-I1968)&lt;&gt;SIGN(INDEX(Matches!$G$2:$G$201,MATCH($A1968&amp;"-3",Matches!$J$2:$J$201,0))-INDEX(Matches!$H$2:$H$201,MATCH($A1968&amp;"-3",Matches!$J$2:$J$201,0))),0,IF(H1968-I1968=INDEX(Matches!$G$2:$G$201,MATCH($A1968&amp;"-3",Matches!$J$2:$J$201,0))-INDEX(Matches!$H$2:$H$201,MATCH($A1968&amp;"-3",Matches!$J$2:$J$201,0)),3,2))))),""))</f>
        <v/>
      </c>
      <c r="AA1968" s="12" t="str">
        <f aca="false">IF(OR($B1968="",J1968="",K1968=""),"",IFERROR(IF(OR(INDEX(Matches!$I$2:$I$201,MATCH($A1968&amp;"-4",Matches!$J$2:$J$201,0))="Void",INDEX(Matches!$G$2:$G$201,MATCH($A1968&amp;"-4",Matches!$J$2:$J$201,0))="",INDEX(Matches!$H$2:$H$201,MATCH($A1968&amp;"-4",Matches!$J$2:$J$201,0))=""),"",IF(AND($C1968&lt;&gt;"",INDEX(Matches!$F$2:$F$201,MATCH($A1968&amp;"-4",Matches!$J$2:$J$201,0))&lt;&gt;"",$C1968&gt;=INDEX(Matches!$F$2:$F$201,MATCH($A1968&amp;"-4",Matches!$J$2:$J$201,0))),"",IF(AND(J1968=INDEX(Matches!$G$2:$G$201,MATCH($A1968&amp;"-4",Matches!$J$2:$J$201,0)),K1968=INDEX(Matches!$H$2:$H$201,MATCH($A1968&amp;"-4",Matches!$J$2:$J$201,0))),5,IF(SIGN(J1968-K1968)&lt;&gt;SIGN(INDEX(Matches!$G$2:$G$201,MATCH($A1968&amp;"-4",Matches!$J$2:$J$201,0))-INDEX(Matches!$H$2:$H$201,MATCH($A1968&amp;"-4",Matches!$J$2:$J$201,0))),0,IF(J1968-K1968=INDEX(Matches!$G$2:$G$201,MATCH($A1968&amp;"-4",Matches!$J$2:$J$201,0))-INDEX(Matches!$H$2:$H$201,MATCH($A1968&amp;"-4",Matches!$J$2:$J$201,0)),3,2))))),""))</f>
        <v/>
      </c>
      <c r="AB1968" s="12" t="str">
        <f aca="false">IF(OR($B1968="",L1968="",M1968=""),"",IFERROR(IF(OR(INDEX(Matches!$I$2:$I$201,MATCH($A1968&amp;"-5",Matches!$J$2:$J$201,0))="Void",INDEX(Matches!$G$2:$G$201,MATCH($A1968&amp;"-5",Matches!$J$2:$J$201,0))="",INDEX(Matches!$H$2:$H$201,MATCH($A1968&amp;"-5",Matches!$J$2:$J$201,0))=""),"",IF(AND($C1968&lt;&gt;"",INDEX(Matches!$F$2:$F$201,MATCH($A1968&amp;"-5",Matches!$J$2:$J$201,0))&lt;&gt;"",$C1968&gt;=INDEX(Matches!$F$2:$F$201,MATCH($A1968&amp;"-5",Matches!$J$2:$J$201,0))),"",IF(AND(L1968=INDEX(Matches!$G$2:$G$201,MATCH($A1968&amp;"-5",Matches!$J$2:$J$201,0)),M1968=INDEX(Matches!$H$2:$H$201,MATCH($A1968&amp;"-5",Matches!$J$2:$J$201,0))),5,IF(SIGN(L1968-M1968)&lt;&gt;SIGN(INDEX(Matches!$G$2:$G$201,MATCH($A1968&amp;"-5",Matches!$J$2:$J$201,0))-INDEX(Matches!$H$2:$H$201,MATCH($A1968&amp;"-5",Matches!$J$2:$J$201,0))),0,IF(L1968-M1968=INDEX(Matches!$G$2:$G$201,MATCH($A1968&amp;"-5",Matches!$J$2:$J$201,0))-INDEX(Matches!$H$2:$H$201,MATCH($A1968&amp;"-5",Matches!$J$2:$J$201,0)),3,2))))),""))</f>
        <v/>
      </c>
      <c r="AC1968" s="12" t="str">
        <f aca="false">IF(OR($B1968="",N1968="",O1968=""),"",IFERROR(IF(OR(INDEX(Matches!$I$2:$I$201,MATCH($A1968&amp;"-6",Matches!$J$2:$J$201,0))="Void",INDEX(Matches!$G$2:$G$201,MATCH($A1968&amp;"-6",Matches!$J$2:$J$201,0))="",INDEX(Matches!$H$2:$H$201,MATCH($A1968&amp;"-6",Matches!$J$2:$J$201,0))=""),"",IF(AND($C1968&lt;&gt;"",INDEX(Matches!$F$2:$F$201,MATCH($A1968&amp;"-6",Matches!$J$2:$J$201,0))&lt;&gt;"",$C1968&gt;=INDEX(Matches!$F$2:$F$201,MATCH($A1968&amp;"-6",Matches!$J$2:$J$201,0))),"",IF(AND(N1968=INDEX(Matches!$G$2:$G$201,MATCH($A1968&amp;"-6",Matches!$J$2:$J$201,0)),O1968=INDEX(Matches!$H$2:$H$201,MATCH($A1968&amp;"-6",Matches!$J$2:$J$201,0))),5,IF(SIGN(N1968-O1968)&lt;&gt;SIGN(INDEX(Matches!$G$2:$G$201,MATCH($A1968&amp;"-6",Matches!$J$2:$J$201,0))-INDEX(Matches!$H$2:$H$201,MATCH($A1968&amp;"-6",Matches!$J$2:$J$201,0))),0,IF(N1968-O1968=INDEX(Matches!$G$2:$G$201,MATCH($A1968&amp;"-6",Matches!$J$2:$J$201,0))-INDEX(Matches!$H$2:$H$201,MATCH($A1968&amp;"-6",Matches!$J$2:$J$201,0)),3,2))))),""))</f>
        <v/>
      </c>
      <c r="AD1968" s="12" t="str">
        <f aca="false">IF(OR($B1968="",P1968="",Q1968=""),"",IFERROR(IF(OR(INDEX(Matches!$I$2:$I$201,MATCH($A1968&amp;"-7",Matches!$J$2:$J$201,0))="Void",INDEX(Matches!$G$2:$G$201,MATCH($A1968&amp;"-7",Matches!$J$2:$J$201,0))="",INDEX(Matches!$H$2:$H$201,MATCH($A1968&amp;"-7",Matches!$J$2:$J$201,0))=""),"",IF(AND($C1968&lt;&gt;"",INDEX(Matches!$F$2:$F$201,MATCH($A1968&amp;"-7",Matches!$J$2:$J$201,0))&lt;&gt;"",$C1968&gt;=INDEX(Matches!$F$2:$F$201,MATCH($A1968&amp;"-7",Matches!$J$2:$J$201,0))),"",IF(AND(P1968=INDEX(Matches!$G$2:$G$201,MATCH($A1968&amp;"-7",Matches!$J$2:$J$201,0)),Q1968=INDEX(Matches!$H$2:$H$201,MATCH($A1968&amp;"-7",Matches!$J$2:$J$201,0))),5,IF(SIGN(P1968-Q1968)&lt;&gt;SIGN(INDEX(Matches!$G$2:$G$201,MATCH($A1968&amp;"-7",Matches!$J$2:$J$201,0))-INDEX(Matches!$H$2:$H$201,MATCH($A1968&amp;"-7",Matches!$J$2:$J$201,0))),0,IF(P1968-Q1968=INDEX(Matches!$G$2:$G$201,MATCH($A1968&amp;"-7",Matches!$J$2:$J$201,0))-INDEX(Matches!$H$2:$H$201,MATCH($A1968&amp;"-7",Matches!$J$2:$J$201,0)),3,2))))),""))</f>
        <v/>
      </c>
      <c r="AE1968" s="12" t="str">
        <f aca="false">IF(OR($B1968="",R1968="",S1968=""),"",IFERROR(IF(OR(INDEX(Matches!$I$2:$I$201,MATCH($A1968&amp;"-8",Matches!$J$2:$J$201,0))="Void",INDEX(Matches!$G$2:$G$201,MATCH($A1968&amp;"-8",Matches!$J$2:$J$201,0))="",INDEX(Matches!$H$2:$H$201,MATCH($A1968&amp;"-8",Matches!$J$2:$J$201,0))=""),"",IF(AND($C1968&lt;&gt;"",INDEX(Matches!$F$2:$F$201,MATCH($A1968&amp;"-8",Matches!$J$2:$J$201,0))&lt;&gt;"",$C1968&gt;=INDEX(Matches!$F$2:$F$201,MATCH($A1968&amp;"-8",Matches!$J$2:$J$201,0))),"",IF(AND(R1968=INDEX(Matches!$G$2:$G$201,MATCH($A1968&amp;"-8",Matches!$J$2:$J$201,0)),S1968=INDEX(Matches!$H$2:$H$201,MATCH($A1968&amp;"-8",Matches!$J$2:$J$201,0))),5,IF(SIGN(R1968-S1968)&lt;&gt;SIGN(INDEX(Matches!$G$2:$G$201,MATCH($A1968&amp;"-8",Matches!$J$2:$J$201,0))-INDEX(Matches!$H$2:$H$201,MATCH($A1968&amp;"-8",Matches!$J$2:$J$201,0))),0,IF(R1968-S1968=INDEX(Matches!$G$2:$G$201,MATCH($A1968&amp;"-8",Matches!$J$2:$J$201,0))-INDEX(Matches!$H$2:$H$201,MATCH($A1968&amp;"-8",Matches!$J$2:$J$201,0)),3,2))))),""))</f>
        <v/>
      </c>
      <c r="AF1968" s="12" t="str">
        <f aca="false">IF(OR($B1968="",T1968="",U1968=""),"",IFERROR(IF(OR(INDEX(Matches!$I$2:$I$201,MATCH($A1968&amp;"-9",Matches!$J$2:$J$201,0))="Void",INDEX(Matches!$G$2:$G$201,MATCH($A1968&amp;"-9",Matches!$J$2:$J$201,0))="",INDEX(Matches!$H$2:$H$201,MATCH($A1968&amp;"-9",Matches!$J$2:$J$201,0))=""),"",IF(AND($C1968&lt;&gt;"",INDEX(Matches!$F$2:$F$201,MATCH($A1968&amp;"-9",Matches!$J$2:$J$201,0))&lt;&gt;"",$C1968&gt;=INDEX(Matches!$F$2:$F$201,MATCH($A1968&amp;"-9",Matches!$J$2:$J$201,0))),"",IF(AND(T1968=INDEX(Matches!$G$2:$G$201,MATCH($A1968&amp;"-9",Matches!$J$2:$J$201,0)),U1968=INDEX(Matches!$H$2:$H$201,MATCH($A1968&amp;"-9",Matches!$J$2:$J$201,0))),5,IF(SIGN(T1968-U1968)&lt;&gt;SIGN(INDEX(Matches!$G$2:$G$201,MATCH($A1968&amp;"-9",Matches!$J$2:$J$201,0))-INDEX(Matches!$H$2:$H$201,MATCH($A1968&amp;"-9",Matches!$J$2:$J$201,0))),0,IF(T1968-U1968=INDEX(Matches!$G$2:$G$201,MATCH($A1968&amp;"-9",Matches!$J$2:$J$201,0))-INDEX(Matches!$H$2:$H$201,MATCH($A1968&amp;"-9",Matches!$J$2:$J$201,0)),3,2))))),""))</f>
        <v/>
      </c>
      <c r="AG1968" s="12" t="str">
        <f aca="false">IF(OR($B1968="",V1968="",W1968=""),"",IFERROR(IF(OR(INDEX(Matches!$I$2:$I$201,MATCH($A1968&amp;"-10",Matches!$J$2:$J$201,0))="Void",INDEX(Matches!$G$2:$G$201,MATCH($A1968&amp;"-10",Matches!$J$2:$J$201,0))="",INDEX(Matches!$H$2:$H$201,MATCH($A1968&amp;"-10",Matches!$J$2:$J$201,0))=""),"",IF(AND($C1968&lt;&gt;"",INDEX(Matches!$F$2:$F$201,MATCH($A1968&amp;"-10",Matches!$J$2:$J$201,0))&lt;&gt;"",$C1968&gt;=INDEX(Matches!$F$2:$F$201,MATCH($A1968&amp;"-10",Matches!$J$2:$J$201,0))),"",IF(AND(V1968=INDEX(Matches!$G$2:$G$201,MATCH($A1968&amp;"-10",Matches!$J$2:$J$201,0)),W1968=INDEX(Matches!$H$2:$H$201,MATCH($A1968&amp;"-10",Matches!$J$2:$J$201,0))),5,IF(SIGN(V1968-W1968)&lt;&gt;SIGN(INDEX(Matches!$G$2:$G$201,MATCH($A1968&amp;"-10",Matches!$J$2:$J$201,0))-INDEX(Matches!$H$2:$H$201,MATCH($A1968&amp;"-10",Matches!$J$2:$J$201,0))),0,IF(V1968-W1968=INDEX(Matches!$G$2:$G$201,MATCH($A1968&amp;"-10",Matches!$J$2:$J$201,0))-INDEX(Matches!$H$2:$H$201,MATCH($A1968&amp;"-10",Matches!$J$2:$J$201,0)),3,2))))),""))</f>
        <v/>
      </c>
      <c r="AH1968" s="13" t="str">
        <f aca="false">IF($B1968="","",SUM(X1968:AG1968))</f>
        <v/>
      </c>
      <c r="AI1968" s="12" t="str">
        <f aca="false">IF($B1968="","",COUNTIF(X1968:AG1968,5))</f>
        <v/>
      </c>
      <c r="AJ1968" s="12" t="str">
        <f aca="false">IF($B1968="","",COUNTIF(X1968:AG1968,"&gt;=2"))</f>
        <v/>
      </c>
      <c r="AK1968" s="12" t="str">
        <f aca="false">IF($B1968="","",COUNT(X1968:AG1968))</f>
        <v/>
      </c>
    </row>
    <row r="1969" customFormat="false" ht="15" hidden="false" customHeight="false" outlineLevel="0" collapsed="false">
      <c r="A1969" s="7"/>
      <c r="B1969" s="7"/>
      <c r="C1969" s="11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12" t="str">
        <f aca="false">IF(OR($B1969="",D1969="",E1969=""),"",IFERROR(IF(OR(INDEX(Matches!$I$2:$I$201,MATCH($A1969&amp;"-1",Matches!$J$2:$J$201,0))="Void",INDEX(Matches!$G$2:$G$201,MATCH($A1969&amp;"-1",Matches!$J$2:$J$201,0))="",INDEX(Matches!$H$2:$H$201,MATCH($A1969&amp;"-1",Matches!$J$2:$J$201,0))=""),"",IF(AND($C1969&lt;&gt;"",INDEX(Matches!$F$2:$F$201,MATCH($A1969&amp;"-1",Matches!$J$2:$J$201,0))&lt;&gt;"",$C1969&gt;=INDEX(Matches!$F$2:$F$201,MATCH($A1969&amp;"-1",Matches!$J$2:$J$201,0))),"",IF(AND(D1969=INDEX(Matches!$G$2:$G$201,MATCH($A1969&amp;"-1",Matches!$J$2:$J$201,0)),E1969=INDEX(Matches!$H$2:$H$201,MATCH($A1969&amp;"-1",Matches!$J$2:$J$201,0))),5,IF(SIGN(D1969-E1969)&lt;&gt;SIGN(INDEX(Matches!$G$2:$G$201,MATCH($A1969&amp;"-1",Matches!$J$2:$J$201,0))-INDEX(Matches!$H$2:$H$201,MATCH($A1969&amp;"-1",Matches!$J$2:$J$201,0))),0,IF(D1969-E1969=INDEX(Matches!$G$2:$G$201,MATCH($A1969&amp;"-1",Matches!$J$2:$J$201,0))-INDEX(Matches!$H$2:$H$201,MATCH($A1969&amp;"-1",Matches!$J$2:$J$201,0)),3,2))))),""))</f>
        <v/>
      </c>
      <c r="Y1969" s="12" t="str">
        <f aca="false">IF(OR($B1969="",F1969="",G1969=""),"",IFERROR(IF(OR(INDEX(Matches!$I$2:$I$201,MATCH($A1969&amp;"-2",Matches!$J$2:$J$201,0))="Void",INDEX(Matches!$G$2:$G$201,MATCH($A1969&amp;"-2",Matches!$J$2:$J$201,0))="",INDEX(Matches!$H$2:$H$201,MATCH($A1969&amp;"-2",Matches!$J$2:$J$201,0))=""),"",IF(AND($C1969&lt;&gt;"",INDEX(Matches!$F$2:$F$201,MATCH($A1969&amp;"-2",Matches!$J$2:$J$201,0))&lt;&gt;"",$C1969&gt;=INDEX(Matches!$F$2:$F$201,MATCH($A1969&amp;"-2",Matches!$J$2:$J$201,0))),"",IF(AND(F1969=INDEX(Matches!$G$2:$G$201,MATCH($A1969&amp;"-2",Matches!$J$2:$J$201,0)),G1969=INDEX(Matches!$H$2:$H$201,MATCH($A1969&amp;"-2",Matches!$J$2:$J$201,0))),5,IF(SIGN(F1969-G1969)&lt;&gt;SIGN(INDEX(Matches!$G$2:$G$201,MATCH($A1969&amp;"-2",Matches!$J$2:$J$201,0))-INDEX(Matches!$H$2:$H$201,MATCH($A1969&amp;"-2",Matches!$J$2:$J$201,0))),0,IF(F1969-G1969=INDEX(Matches!$G$2:$G$201,MATCH($A1969&amp;"-2",Matches!$J$2:$J$201,0))-INDEX(Matches!$H$2:$H$201,MATCH($A1969&amp;"-2",Matches!$J$2:$J$201,0)),3,2))))),""))</f>
        <v/>
      </c>
      <c r="Z1969" s="12" t="str">
        <f aca="false">IF(OR($B1969="",H1969="",I1969=""),"",IFERROR(IF(OR(INDEX(Matches!$I$2:$I$201,MATCH($A1969&amp;"-3",Matches!$J$2:$J$201,0))="Void",INDEX(Matches!$G$2:$G$201,MATCH($A1969&amp;"-3",Matches!$J$2:$J$201,0))="",INDEX(Matches!$H$2:$H$201,MATCH($A1969&amp;"-3",Matches!$J$2:$J$201,0))=""),"",IF(AND($C1969&lt;&gt;"",INDEX(Matches!$F$2:$F$201,MATCH($A1969&amp;"-3",Matches!$J$2:$J$201,0))&lt;&gt;"",$C1969&gt;=INDEX(Matches!$F$2:$F$201,MATCH($A1969&amp;"-3",Matches!$J$2:$J$201,0))),"",IF(AND(H1969=INDEX(Matches!$G$2:$G$201,MATCH($A1969&amp;"-3",Matches!$J$2:$J$201,0)),I1969=INDEX(Matches!$H$2:$H$201,MATCH($A1969&amp;"-3",Matches!$J$2:$J$201,0))),5,IF(SIGN(H1969-I1969)&lt;&gt;SIGN(INDEX(Matches!$G$2:$G$201,MATCH($A1969&amp;"-3",Matches!$J$2:$J$201,0))-INDEX(Matches!$H$2:$H$201,MATCH($A1969&amp;"-3",Matches!$J$2:$J$201,0))),0,IF(H1969-I1969=INDEX(Matches!$G$2:$G$201,MATCH($A1969&amp;"-3",Matches!$J$2:$J$201,0))-INDEX(Matches!$H$2:$H$201,MATCH($A1969&amp;"-3",Matches!$J$2:$J$201,0)),3,2))))),""))</f>
        <v/>
      </c>
      <c r="AA1969" s="12" t="str">
        <f aca="false">IF(OR($B1969="",J1969="",K1969=""),"",IFERROR(IF(OR(INDEX(Matches!$I$2:$I$201,MATCH($A1969&amp;"-4",Matches!$J$2:$J$201,0))="Void",INDEX(Matches!$G$2:$G$201,MATCH($A1969&amp;"-4",Matches!$J$2:$J$201,0))="",INDEX(Matches!$H$2:$H$201,MATCH($A1969&amp;"-4",Matches!$J$2:$J$201,0))=""),"",IF(AND($C1969&lt;&gt;"",INDEX(Matches!$F$2:$F$201,MATCH($A1969&amp;"-4",Matches!$J$2:$J$201,0))&lt;&gt;"",$C1969&gt;=INDEX(Matches!$F$2:$F$201,MATCH($A1969&amp;"-4",Matches!$J$2:$J$201,0))),"",IF(AND(J1969=INDEX(Matches!$G$2:$G$201,MATCH($A1969&amp;"-4",Matches!$J$2:$J$201,0)),K1969=INDEX(Matches!$H$2:$H$201,MATCH($A1969&amp;"-4",Matches!$J$2:$J$201,0))),5,IF(SIGN(J1969-K1969)&lt;&gt;SIGN(INDEX(Matches!$G$2:$G$201,MATCH($A1969&amp;"-4",Matches!$J$2:$J$201,0))-INDEX(Matches!$H$2:$H$201,MATCH($A1969&amp;"-4",Matches!$J$2:$J$201,0))),0,IF(J1969-K1969=INDEX(Matches!$G$2:$G$201,MATCH($A1969&amp;"-4",Matches!$J$2:$J$201,0))-INDEX(Matches!$H$2:$H$201,MATCH($A1969&amp;"-4",Matches!$J$2:$J$201,0)),3,2))))),""))</f>
        <v/>
      </c>
      <c r="AB1969" s="12" t="str">
        <f aca="false">IF(OR($B1969="",L1969="",M1969=""),"",IFERROR(IF(OR(INDEX(Matches!$I$2:$I$201,MATCH($A1969&amp;"-5",Matches!$J$2:$J$201,0))="Void",INDEX(Matches!$G$2:$G$201,MATCH($A1969&amp;"-5",Matches!$J$2:$J$201,0))="",INDEX(Matches!$H$2:$H$201,MATCH($A1969&amp;"-5",Matches!$J$2:$J$201,0))=""),"",IF(AND($C1969&lt;&gt;"",INDEX(Matches!$F$2:$F$201,MATCH($A1969&amp;"-5",Matches!$J$2:$J$201,0))&lt;&gt;"",$C1969&gt;=INDEX(Matches!$F$2:$F$201,MATCH($A1969&amp;"-5",Matches!$J$2:$J$201,0))),"",IF(AND(L1969=INDEX(Matches!$G$2:$G$201,MATCH($A1969&amp;"-5",Matches!$J$2:$J$201,0)),M1969=INDEX(Matches!$H$2:$H$201,MATCH($A1969&amp;"-5",Matches!$J$2:$J$201,0))),5,IF(SIGN(L1969-M1969)&lt;&gt;SIGN(INDEX(Matches!$G$2:$G$201,MATCH($A1969&amp;"-5",Matches!$J$2:$J$201,0))-INDEX(Matches!$H$2:$H$201,MATCH($A1969&amp;"-5",Matches!$J$2:$J$201,0))),0,IF(L1969-M1969=INDEX(Matches!$G$2:$G$201,MATCH($A1969&amp;"-5",Matches!$J$2:$J$201,0))-INDEX(Matches!$H$2:$H$201,MATCH($A1969&amp;"-5",Matches!$J$2:$J$201,0)),3,2))))),""))</f>
        <v/>
      </c>
      <c r="AC1969" s="12" t="str">
        <f aca="false">IF(OR($B1969="",N1969="",O1969=""),"",IFERROR(IF(OR(INDEX(Matches!$I$2:$I$201,MATCH($A1969&amp;"-6",Matches!$J$2:$J$201,0))="Void",INDEX(Matches!$G$2:$G$201,MATCH($A1969&amp;"-6",Matches!$J$2:$J$201,0))="",INDEX(Matches!$H$2:$H$201,MATCH($A1969&amp;"-6",Matches!$J$2:$J$201,0))=""),"",IF(AND($C1969&lt;&gt;"",INDEX(Matches!$F$2:$F$201,MATCH($A1969&amp;"-6",Matches!$J$2:$J$201,0))&lt;&gt;"",$C1969&gt;=INDEX(Matches!$F$2:$F$201,MATCH($A1969&amp;"-6",Matches!$J$2:$J$201,0))),"",IF(AND(N1969=INDEX(Matches!$G$2:$G$201,MATCH($A1969&amp;"-6",Matches!$J$2:$J$201,0)),O1969=INDEX(Matches!$H$2:$H$201,MATCH($A1969&amp;"-6",Matches!$J$2:$J$201,0))),5,IF(SIGN(N1969-O1969)&lt;&gt;SIGN(INDEX(Matches!$G$2:$G$201,MATCH($A1969&amp;"-6",Matches!$J$2:$J$201,0))-INDEX(Matches!$H$2:$H$201,MATCH($A1969&amp;"-6",Matches!$J$2:$J$201,0))),0,IF(N1969-O1969=INDEX(Matches!$G$2:$G$201,MATCH($A1969&amp;"-6",Matches!$J$2:$J$201,0))-INDEX(Matches!$H$2:$H$201,MATCH($A1969&amp;"-6",Matches!$J$2:$J$201,0)),3,2))))),""))</f>
        <v/>
      </c>
      <c r="AD1969" s="12" t="str">
        <f aca="false">IF(OR($B1969="",P1969="",Q1969=""),"",IFERROR(IF(OR(INDEX(Matches!$I$2:$I$201,MATCH($A1969&amp;"-7",Matches!$J$2:$J$201,0))="Void",INDEX(Matches!$G$2:$G$201,MATCH($A1969&amp;"-7",Matches!$J$2:$J$201,0))="",INDEX(Matches!$H$2:$H$201,MATCH($A1969&amp;"-7",Matches!$J$2:$J$201,0))=""),"",IF(AND($C1969&lt;&gt;"",INDEX(Matches!$F$2:$F$201,MATCH($A1969&amp;"-7",Matches!$J$2:$J$201,0))&lt;&gt;"",$C1969&gt;=INDEX(Matches!$F$2:$F$201,MATCH($A1969&amp;"-7",Matches!$J$2:$J$201,0))),"",IF(AND(P1969=INDEX(Matches!$G$2:$G$201,MATCH($A1969&amp;"-7",Matches!$J$2:$J$201,0)),Q1969=INDEX(Matches!$H$2:$H$201,MATCH($A1969&amp;"-7",Matches!$J$2:$J$201,0))),5,IF(SIGN(P1969-Q1969)&lt;&gt;SIGN(INDEX(Matches!$G$2:$G$201,MATCH($A1969&amp;"-7",Matches!$J$2:$J$201,0))-INDEX(Matches!$H$2:$H$201,MATCH($A1969&amp;"-7",Matches!$J$2:$J$201,0))),0,IF(P1969-Q1969=INDEX(Matches!$G$2:$G$201,MATCH($A1969&amp;"-7",Matches!$J$2:$J$201,0))-INDEX(Matches!$H$2:$H$201,MATCH($A1969&amp;"-7",Matches!$J$2:$J$201,0)),3,2))))),""))</f>
        <v/>
      </c>
      <c r="AE1969" s="12" t="str">
        <f aca="false">IF(OR($B1969="",R1969="",S1969=""),"",IFERROR(IF(OR(INDEX(Matches!$I$2:$I$201,MATCH($A1969&amp;"-8",Matches!$J$2:$J$201,0))="Void",INDEX(Matches!$G$2:$G$201,MATCH($A1969&amp;"-8",Matches!$J$2:$J$201,0))="",INDEX(Matches!$H$2:$H$201,MATCH($A1969&amp;"-8",Matches!$J$2:$J$201,0))=""),"",IF(AND($C1969&lt;&gt;"",INDEX(Matches!$F$2:$F$201,MATCH($A1969&amp;"-8",Matches!$J$2:$J$201,0))&lt;&gt;"",$C1969&gt;=INDEX(Matches!$F$2:$F$201,MATCH($A1969&amp;"-8",Matches!$J$2:$J$201,0))),"",IF(AND(R1969=INDEX(Matches!$G$2:$G$201,MATCH($A1969&amp;"-8",Matches!$J$2:$J$201,0)),S1969=INDEX(Matches!$H$2:$H$201,MATCH($A1969&amp;"-8",Matches!$J$2:$J$201,0))),5,IF(SIGN(R1969-S1969)&lt;&gt;SIGN(INDEX(Matches!$G$2:$G$201,MATCH($A1969&amp;"-8",Matches!$J$2:$J$201,0))-INDEX(Matches!$H$2:$H$201,MATCH($A1969&amp;"-8",Matches!$J$2:$J$201,0))),0,IF(R1969-S1969=INDEX(Matches!$G$2:$G$201,MATCH($A1969&amp;"-8",Matches!$J$2:$J$201,0))-INDEX(Matches!$H$2:$H$201,MATCH($A1969&amp;"-8",Matches!$J$2:$J$201,0)),3,2))))),""))</f>
        <v/>
      </c>
      <c r="AF1969" s="12" t="str">
        <f aca="false">IF(OR($B1969="",T1969="",U1969=""),"",IFERROR(IF(OR(INDEX(Matches!$I$2:$I$201,MATCH($A1969&amp;"-9",Matches!$J$2:$J$201,0))="Void",INDEX(Matches!$G$2:$G$201,MATCH($A1969&amp;"-9",Matches!$J$2:$J$201,0))="",INDEX(Matches!$H$2:$H$201,MATCH($A1969&amp;"-9",Matches!$J$2:$J$201,0))=""),"",IF(AND($C1969&lt;&gt;"",INDEX(Matches!$F$2:$F$201,MATCH($A1969&amp;"-9",Matches!$J$2:$J$201,0))&lt;&gt;"",$C1969&gt;=INDEX(Matches!$F$2:$F$201,MATCH($A1969&amp;"-9",Matches!$J$2:$J$201,0))),"",IF(AND(T1969=INDEX(Matches!$G$2:$G$201,MATCH($A1969&amp;"-9",Matches!$J$2:$J$201,0)),U1969=INDEX(Matches!$H$2:$H$201,MATCH($A1969&amp;"-9",Matches!$J$2:$J$201,0))),5,IF(SIGN(T1969-U1969)&lt;&gt;SIGN(INDEX(Matches!$G$2:$G$201,MATCH($A1969&amp;"-9",Matches!$J$2:$J$201,0))-INDEX(Matches!$H$2:$H$201,MATCH($A1969&amp;"-9",Matches!$J$2:$J$201,0))),0,IF(T1969-U1969=INDEX(Matches!$G$2:$G$201,MATCH($A1969&amp;"-9",Matches!$J$2:$J$201,0))-INDEX(Matches!$H$2:$H$201,MATCH($A1969&amp;"-9",Matches!$J$2:$J$201,0)),3,2))))),""))</f>
        <v/>
      </c>
      <c r="AG1969" s="12" t="str">
        <f aca="false">IF(OR($B1969="",V1969="",W1969=""),"",IFERROR(IF(OR(INDEX(Matches!$I$2:$I$201,MATCH($A1969&amp;"-10",Matches!$J$2:$J$201,0))="Void",INDEX(Matches!$G$2:$G$201,MATCH($A1969&amp;"-10",Matches!$J$2:$J$201,0))="",INDEX(Matches!$H$2:$H$201,MATCH($A1969&amp;"-10",Matches!$J$2:$J$201,0))=""),"",IF(AND($C1969&lt;&gt;"",INDEX(Matches!$F$2:$F$201,MATCH($A1969&amp;"-10",Matches!$J$2:$J$201,0))&lt;&gt;"",$C1969&gt;=INDEX(Matches!$F$2:$F$201,MATCH($A1969&amp;"-10",Matches!$J$2:$J$201,0))),"",IF(AND(V1969=INDEX(Matches!$G$2:$G$201,MATCH($A1969&amp;"-10",Matches!$J$2:$J$201,0)),W1969=INDEX(Matches!$H$2:$H$201,MATCH($A1969&amp;"-10",Matches!$J$2:$J$201,0))),5,IF(SIGN(V1969-W1969)&lt;&gt;SIGN(INDEX(Matches!$G$2:$G$201,MATCH($A1969&amp;"-10",Matches!$J$2:$J$201,0))-INDEX(Matches!$H$2:$H$201,MATCH($A1969&amp;"-10",Matches!$J$2:$J$201,0))),0,IF(V1969-W1969=INDEX(Matches!$G$2:$G$201,MATCH($A1969&amp;"-10",Matches!$J$2:$J$201,0))-INDEX(Matches!$H$2:$H$201,MATCH($A1969&amp;"-10",Matches!$J$2:$J$201,0)),3,2))))),""))</f>
        <v/>
      </c>
      <c r="AH1969" s="13" t="str">
        <f aca="false">IF($B1969="","",SUM(X1969:AG1969))</f>
        <v/>
      </c>
      <c r="AI1969" s="12" t="str">
        <f aca="false">IF($B1969="","",COUNTIF(X1969:AG1969,5))</f>
        <v/>
      </c>
      <c r="AJ1969" s="12" t="str">
        <f aca="false">IF($B1969="","",COUNTIF(X1969:AG1969,"&gt;=2"))</f>
        <v/>
      </c>
      <c r="AK1969" s="12" t="str">
        <f aca="false">IF($B1969="","",COUNT(X1969:AG1969))</f>
        <v/>
      </c>
    </row>
    <row r="1970" customFormat="false" ht="15" hidden="false" customHeight="false" outlineLevel="0" collapsed="false">
      <c r="A1970" s="7"/>
      <c r="B1970" s="7"/>
      <c r="C1970" s="11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12" t="str">
        <f aca="false">IF(OR($B1970="",D1970="",E1970=""),"",IFERROR(IF(OR(INDEX(Matches!$I$2:$I$201,MATCH($A1970&amp;"-1",Matches!$J$2:$J$201,0))="Void",INDEX(Matches!$G$2:$G$201,MATCH($A1970&amp;"-1",Matches!$J$2:$J$201,0))="",INDEX(Matches!$H$2:$H$201,MATCH($A1970&amp;"-1",Matches!$J$2:$J$201,0))=""),"",IF(AND($C1970&lt;&gt;"",INDEX(Matches!$F$2:$F$201,MATCH($A1970&amp;"-1",Matches!$J$2:$J$201,0))&lt;&gt;"",$C1970&gt;=INDEX(Matches!$F$2:$F$201,MATCH($A1970&amp;"-1",Matches!$J$2:$J$201,0))),"",IF(AND(D1970=INDEX(Matches!$G$2:$G$201,MATCH($A1970&amp;"-1",Matches!$J$2:$J$201,0)),E1970=INDEX(Matches!$H$2:$H$201,MATCH($A1970&amp;"-1",Matches!$J$2:$J$201,0))),5,IF(SIGN(D1970-E1970)&lt;&gt;SIGN(INDEX(Matches!$G$2:$G$201,MATCH($A1970&amp;"-1",Matches!$J$2:$J$201,0))-INDEX(Matches!$H$2:$H$201,MATCH($A1970&amp;"-1",Matches!$J$2:$J$201,0))),0,IF(D1970-E1970=INDEX(Matches!$G$2:$G$201,MATCH($A1970&amp;"-1",Matches!$J$2:$J$201,0))-INDEX(Matches!$H$2:$H$201,MATCH($A1970&amp;"-1",Matches!$J$2:$J$201,0)),3,2))))),""))</f>
        <v/>
      </c>
      <c r="Y1970" s="12" t="str">
        <f aca="false">IF(OR($B1970="",F1970="",G1970=""),"",IFERROR(IF(OR(INDEX(Matches!$I$2:$I$201,MATCH($A1970&amp;"-2",Matches!$J$2:$J$201,0))="Void",INDEX(Matches!$G$2:$G$201,MATCH($A1970&amp;"-2",Matches!$J$2:$J$201,0))="",INDEX(Matches!$H$2:$H$201,MATCH($A1970&amp;"-2",Matches!$J$2:$J$201,0))=""),"",IF(AND($C1970&lt;&gt;"",INDEX(Matches!$F$2:$F$201,MATCH($A1970&amp;"-2",Matches!$J$2:$J$201,0))&lt;&gt;"",$C1970&gt;=INDEX(Matches!$F$2:$F$201,MATCH($A1970&amp;"-2",Matches!$J$2:$J$201,0))),"",IF(AND(F1970=INDEX(Matches!$G$2:$G$201,MATCH($A1970&amp;"-2",Matches!$J$2:$J$201,0)),G1970=INDEX(Matches!$H$2:$H$201,MATCH($A1970&amp;"-2",Matches!$J$2:$J$201,0))),5,IF(SIGN(F1970-G1970)&lt;&gt;SIGN(INDEX(Matches!$G$2:$G$201,MATCH($A1970&amp;"-2",Matches!$J$2:$J$201,0))-INDEX(Matches!$H$2:$H$201,MATCH($A1970&amp;"-2",Matches!$J$2:$J$201,0))),0,IF(F1970-G1970=INDEX(Matches!$G$2:$G$201,MATCH($A1970&amp;"-2",Matches!$J$2:$J$201,0))-INDEX(Matches!$H$2:$H$201,MATCH($A1970&amp;"-2",Matches!$J$2:$J$201,0)),3,2))))),""))</f>
        <v/>
      </c>
      <c r="Z1970" s="12" t="str">
        <f aca="false">IF(OR($B1970="",H1970="",I1970=""),"",IFERROR(IF(OR(INDEX(Matches!$I$2:$I$201,MATCH($A1970&amp;"-3",Matches!$J$2:$J$201,0))="Void",INDEX(Matches!$G$2:$G$201,MATCH($A1970&amp;"-3",Matches!$J$2:$J$201,0))="",INDEX(Matches!$H$2:$H$201,MATCH($A1970&amp;"-3",Matches!$J$2:$J$201,0))=""),"",IF(AND($C1970&lt;&gt;"",INDEX(Matches!$F$2:$F$201,MATCH($A1970&amp;"-3",Matches!$J$2:$J$201,0))&lt;&gt;"",$C1970&gt;=INDEX(Matches!$F$2:$F$201,MATCH($A1970&amp;"-3",Matches!$J$2:$J$201,0))),"",IF(AND(H1970=INDEX(Matches!$G$2:$G$201,MATCH($A1970&amp;"-3",Matches!$J$2:$J$201,0)),I1970=INDEX(Matches!$H$2:$H$201,MATCH($A1970&amp;"-3",Matches!$J$2:$J$201,0))),5,IF(SIGN(H1970-I1970)&lt;&gt;SIGN(INDEX(Matches!$G$2:$G$201,MATCH($A1970&amp;"-3",Matches!$J$2:$J$201,0))-INDEX(Matches!$H$2:$H$201,MATCH($A1970&amp;"-3",Matches!$J$2:$J$201,0))),0,IF(H1970-I1970=INDEX(Matches!$G$2:$G$201,MATCH($A1970&amp;"-3",Matches!$J$2:$J$201,0))-INDEX(Matches!$H$2:$H$201,MATCH($A1970&amp;"-3",Matches!$J$2:$J$201,0)),3,2))))),""))</f>
        <v/>
      </c>
      <c r="AA1970" s="12" t="str">
        <f aca="false">IF(OR($B1970="",J1970="",K1970=""),"",IFERROR(IF(OR(INDEX(Matches!$I$2:$I$201,MATCH($A1970&amp;"-4",Matches!$J$2:$J$201,0))="Void",INDEX(Matches!$G$2:$G$201,MATCH($A1970&amp;"-4",Matches!$J$2:$J$201,0))="",INDEX(Matches!$H$2:$H$201,MATCH($A1970&amp;"-4",Matches!$J$2:$J$201,0))=""),"",IF(AND($C1970&lt;&gt;"",INDEX(Matches!$F$2:$F$201,MATCH($A1970&amp;"-4",Matches!$J$2:$J$201,0))&lt;&gt;"",$C1970&gt;=INDEX(Matches!$F$2:$F$201,MATCH($A1970&amp;"-4",Matches!$J$2:$J$201,0))),"",IF(AND(J1970=INDEX(Matches!$G$2:$G$201,MATCH($A1970&amp;"-4",Matches!$J$2:$J$201,0)),K1970=INDEX(Matches!$H$2:$H$201,MATCH($A1970&amp;"-4",Matches!$J$2:$J$201,0))),5,IF(SIGN(J1970-K1970)&lt;&gt;SIGN(INDEX(Matches!$G$2:$G$201,MATCH($A1970&amp;"-4",Matches!$J$2:$J$201,0))-INDEX(Matches!$H$2:$H$201,MATCH($A1970&amp;"-4",Matches!$J$2:$J$201,0))),0,IF(J1970-K1970=INDEX(Matches!$G$2:$G$201,MATCH($A1970&amp;"-4",Matches!$J$2:$J$201,0))-INDEX(Matches!$H$2:$H$201,MATCH($A1970&amp;"-4",Matches!$J$2:$J$201,0)),3,2))))),""))</f>
        <v/>
      </c>
      <c r="AB1970" s="12" t="str">
        <f aca="false">IF(OR($B1970="",L1970="",M1970=""),"",IFERROR(IF(OR(INDEX(Matches!$I$2:$I$201,MATCH($A1970&amp;"-5",Matches!$J$2:$J$201,0))="Void",INDEX(Matches!$G$2:$G$201,MATCH($A1970&amp;"-5",Matches!$J$2:$J$201,0))="",INDEX(Matches!$H$2:$H$201,MATCH($A1970&amp;"-5",Matches!$J$2:$J$201,0))=""),"",IF(AND($C1970&lt;&gt;"",INDEX(Matches!$F$2:$F$201,MATCH($A1970&amp;"-5",Matches!$J$2:$J$201,0))&lt;&gt;"",$C1970&gt;=INDEX(Matches!$F$2:$F$201,MATCH($A1970&amp;"-5",Matches!$J$2:$J$201,0))),"",IF(AND(L1970=INDEX(Matches!$G$2:$G$201,MATCH($A1970&amp;"-5",Matches!$J$2:$J$201,0)),M1970=INDEX(Matches!$H$2:$H$201,MATCH($A1970&amp;"-5",Matches!$J$2:$J$201,0))),5,IF(SIGN(L1970-M1970)&lt;&gt;SIGN(INDEX(Matches!$G$2:$G$201,MATCH($A1970&amp;"-5",Matches!$J$2:$J$201,0))-INDEX(Matches!$H$2:$H$201,MATCH($A1970&amp;"-5",Matches!$J$2:$J$201,0))),0,IF(L1970-M1970=INDEX(Matches!$G$2:$G$201,MATCH($A1970&amp;"-5",Matches!$J$2:$J$201,0))-INDEX(Matches!$H$2:$H$201,MATCH($A1970&amp;"-5",Matches!$J$2:$J$201,0)),3,2))))),""))</f>
        <v/>
      </c>
      <c r="AC1970" s="12" t="str">
        <f aca="false">IF(OR($B1970="",N1970="",O1970=""),"",IFERROR(IF(OR(INDEX(Matches!$I$2:$I$201,MATCH($A1970&amp;"-6",Matches!$J$2:$J$201,0))="Void",INDEX(Matches!$G$2:$G$201,MATCH($A1970&amp;"-6",Matches!$J$2:$J$201,0))="",INDEX(Matches!$H$2:$H$201,MATCH($A1970&amp;"-6",Matches!$J$2:$J$201,0))=""),"",IF(AND($C1970&lt;&gt;"",INDEX(Matches!$F$2:$F$201,MATCH($A1970&amp;"-6",Matches!$J$2:$J$201,0))&lt;&gt;"",$C1970&gt;=INDEX(Matches!$F$2:$F$201,MATCH($A1970&amp;"-6",Matches!$J$2:$J$201,0))),"",IF(AND(N1970=INDEX(Matches!$G$2:$G$201,MATCH($A1970&amp;"-6",Matches!$J$2:$J$201,0)),O1970=INDEX(Matches!$H$2:$H$201,MATCH($A1970&amp;"-6",Matches!$J$2:$J$201,0))),5,IF(SIGN(N1970-O1970)&lt;&gt;SIGN(INDEX(Matches!$G$2:$G$201,MATCH($A1970&amp;"-6",Matches!$J$2:$J$201,0))-INDEX(Matches!$H$2:$H$201,MATCH($A1970&amp;"-6",Matches!$J$2:$J$201,0))),0,IF(N1970-O1970=INDEX(Matches!$G$2:$G$201,MATCH($A1970&amp;"-6",Matches!$J$2:$J$201,0))-INDEX(Matches!$H$2:$H$201,MATCH($A1970&amp;"-6",Matches!$J$2:$J$201,0)),3,2))))),""))</f>
        <v/>
      </c>
      <c r="AD1970" s="12" t="str">
        <f aca="false">IF(OR($B1970="",P1970="",Q1970=""),"",IFERROR(IF(OR(INDEX(Matches!$I$2:$I$201,MATCH($A1970&amp;"-7",Matches!$J$2:$J$201,0))="Void",INDEX(Matches!$G$2:$G$201,MATCH($A1970&amp;"-7",Matches!$J$2:$J$201,0))="",INDEX(Matches!$H$2:$H$201,MATCH($A1970&amp;"-7",Matches!$J$2:$J$201,0))=""),"",IF(AND($C1970&lt;&gt;"",INDEX(Matches!$F$2:$F$201,MATCH($A1970&amp;"-7",Matches!$J$2:$J$201,0))&lt;&gt;"",$C1970&gt;=INDEX(Matches!$F$2:$F$201,MATCH($A1970&amp;"-7",Matches!$J$2:$J$201,0))),"",IF(AND(P1970=INDEX(Matches!$G$2:$G$201,MATCH($A1970&amp;"-7",Matches!$J$2:$J$201,0)),Q1970=INDEX(Matches!$H$2:$H$201,MATCH($A1970&amp;"-7",Matches!$J$2:$J$201,0))),5,IF(SIGN(P1970-Q1970)&lt;&gt;SIGN(INDEX(Matches!$G$2:$G$201,MATCH($A1970&amp;"-7",Matches!$J$2:$J$201,0))-INDEX(Matches!$H$2:$H$201,MATCH($A1970&amp;"-7",Matches!$J$2:$J$201,0))),0,IF(P1970-Q1970=INDEX(Matches!$G$2:$G$201,MATCH($A1970&amp;"-7",Matches!$J$2:$J$201,0))-INDEX(Matches!$H$2:$H$201,MATCH($A1970&amp;"-7",Matches!$J$2:$J$201,0)),3,2))))),""))</f>
        <v/>
      </c>
      <c r="AE1970" s="12" t="str">
        <f aca="false">IF(OR($B1970="",R1970="",S1970=""),"",IFERROR(IF(OR(INDEX(Matches!$I$2:$I$201,MATCH($A1970&amp;"-8",Matches!$J$2:$J$201,0))="Void",INDEX(Matches!$G$2:$G$201,MATCH($A1970&amp;"-8",Matches!$J$2:$J$201,0))="",INDEX(Matches!$H$2:$H$201,MATCH($A1970&amp;"-8",Matches!$J$2:$J$201,0))=""),"",IF(AND($C1970&lt;&gt;"",INDEX(Matches!$F$2:$F$201,MATCH($A1970&amp;"-8",Matches!$J$2:$J$201,0))&lt;&gt;"",$C1970&gt;=INDEX(Matches!$F$2:$F$201,MATCH($A1970&amp;"-8",Matches!$J$2:$J$201,0))),"",IF(AND(R1970=INDEX(Matches!$G$2:$G$201,MATCH($A1970&amp;"-8",Matches!$J$2:$J$201,0)),S1970=INDEX(Matches!$H$2:$H$201,MATCH($A1970&amp;"-8",Matches!$J$2:$J$201,0))),5,IF(SIGN(R1970-S1970)&lt;&gt;SIGN(INDEX(Matches!$G$2:$G$201,MATCH($A1970&amp;"-8",Matches!$J$2:$J$201,0))-INDEX(Matches!$H$2:$H$201,MATCH($A1970&amp;"-8",Matches!$J$2:$J$201,0))),0,IF(R1970-S1970=INDEX(Matches!$G$2:$G$201,MATCH($A1970&amp;"-8",Matches!$J$2:$J$201,0))-INDEX(Matches!$H$2:$H$201,MATCH($A1970&amp;"-8",Matches!$J$2:$J$201,0)),3,2))))),""))</f>
        <v/>
      </c>
      <c r="AF1970" s="12" t="str">
        <f aca="false">IF(OR($B1970="",T1970="",U1970=""),"",IFERROR(IF(OR(INDEX(Matches!$I$2:$I$201,MATCH($A1970&amp;"-9",Matches!$J$2:$J$201,0))="Void",INDEX(Matches!$G$2:$G$201,MATCH($A1970&amp;"-9",Matches!$J$2:$J$201,0))="",INDEX(Matches!$H$2:$H$201,MATCH($A1970&amp;"-9",Matches!$J$2:$J$201,0))=""),"",IF(AND($C1970&lt;&gt;"",INDEX(Matches!$F$2:$F$201,MATCH($A1970&amp;"-9",Matches!$J$2:$J$201,0))&lt;&gt;"",$C1970&gt;=INDEX(Matches!$F$2:$F$201,MATCH($A1970&amp;"-9",Matches!$J$2:$J$201,0))),"",IF(AND(T1970=INDEX(Matches!$G$2:$G$201,MATCH($A1970&amp;"-9",Matches!$J$2:$J$201,0)),U1970=INDEX(Matches!$H$2:$H$201,MATCH($A1970&amp;"-9",Matches!$J$2:$J$201,0))),5,IF(SIGN(T1970-U1970)&lt;&gt;SIGN(INDEX(Matches!$G$2:$G$201,MATCH($A1970&amp;"-9",Matches!$J$2:$J$201,0))-INDEX(Matches!$H$2:$H$201,MATCH($A1970&amp;"-9",Matches!$J$2:$J$201,0))),0,IF(T1970-U1970=INDEX(Matches!$G$2:$G$201,MATCH($A1970&amp;"-9",Matches!$J$2:$J$201,0))-INDEX(Matches!$H$2:$H$201,MATCH($A1970&amp;"-9",Matches!$J$2:$J$201,0)),3,2))))),""))</f>
        <v/>
      </c>
      <c r="AG1970" s="12" t="str">
        <f aca="false">IF(OR($B1970="",V1970="",W1970=""),"",IFERROR(IF(OR(INDEX(Matches!$I$2:$I$201,MATCH($A1970&amp;"-10",Matches!$J$2:$J$201,0))="Void",INDEX(Matches!$G$2:$G$201,MATCH($A1970&amp;"-10",Matches!$J$2:$J$201,0))="",INDEX(Matches!$H$2:$H$201,MATCH($A1970&amp;"-10",Matches!$J$2:$J$201,0))=""),"",IF(AND($C1970&lt;&gt;"",INDEX(Matches!$F$2:$F$201,MATCH($A1970&amp;"-10",Matches!$J$2:$J$201,0))&lt;&gt;"",$C1970&gt;=INDEX(Matches!$F$2:$F$201,MATCH($A1970&amp;"-10",Matches!$J$2:$J$201,0))),"",IF(AND(V1970=INDEX(Matches!$G$2:$G$201,MATCH($A1970&amp;"-10",Matches!$J$2:$J$201,0)),W1970=INDEX(Matches!$H$2:$H$201,MATCH($A1970&amp;"-10",Matches!$J$2:$J$201,0))),5,IF(SIGN(V1970-W1970)&lt;&gt;SIGN(INDEX(Matches!$G$2:$G$201,MATCH($A1970&amp;"-10",Matches!$J$2:$J$201,0))-INDEX(Matches!$H$2:$H$201,MATCH($A1970&amp;"-10",Matches!$J$2:$J$201,0))),0,IF(V1970-W1970=INDEX(Matches!$G$2:$G$201,MATCH($A1970&amp;"-10",Matches!$J$2:$J$201,0))-INDEX(Matches!$H$2:$H$201,MATCH($A1970&amp;"-10",Matches!$J$2:$J$201,0)),3,2))))),""))</f>
        <v/>
      </c>
      <c r="AH1970" s="13" t="str">
        <f aca="false">IF($B1970="","",SUM(X1970:AG1970))</f>
        <v/>
      </c>
      <c r="AI1970" s="12" t="str">
        <f aca="false">IF($B1970="","",COUNTIF(X1970:AG1970,5))</f>
        <v/>
      </c>
      <c r="AJ1970" s="12" t="str">
        <f aca="false">IF($B1970="","",COUNTIF(X1970:AG1970,"&gt;=2"))</f>
        <v/>
      </c>
      <c r="AK1970" s="12" t="str">
        <f aca="false">IF($B1970="","",COUNT(X1970:AG1970))</f>
        <v/>
      </c>
    </row>
    <row r="1971" customFormat="false" ht="15" hidden="false" customHeight="false" outlineLevel="0" collapsed="false">
      <c r="A1971" s="7"/>
      <c r="B1971" s="7"/>
      <c r="C1971" s="11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12" t="str">
        <f aca="false">IF(OR($B1971="",D1971="",E1971=""),"",IFERROR(IF(OR(INDEX(Matches!$I$2:$I$201,MATCH($A1971&amp;"-1",Matches!$J$2:$J$201,0))="Void",INDEX(Matches!$G$2:$G$201,MATCH($A1971&amp;"-1",Matches!$J$2:$J$201,0))="",INDEX(Matches!$H$2:$H$201,MATCH($A1971&amp;"-1",Matches!$J$2:$J$201,0))=""),"",IF(AND($C1971&lt;&gt;"",INDEX(Matches!$F$2:$F$201,MATCH($A1971&amp;"-1",Matches!$J$2:$J$201,0))&lt;&gt;"",$C1971&gt;=INDEX(Matches!$F$2:$F$201,MATCH($A1971&amp;"-1",Matches!$J$2:$J$201,0))),"",IF(AND(D1971=INDEX(Matches!$G$2:$G$201,MATCH($A1971&amp;"-1",Matches!$J$2:$J$201,0)),E1971=INDEX(Matches!$H$2:$H$201,MATCH($A1971&amp;"-1",Matches!$J$2:$J$201,0))),5,IF(SIGN(D1971-E1971)&lt;&gt;SIGN(INDEX(Matches!$G$2:$G$201,MATCH($A1971&amp;"-1",Matches!$J$2:$J$201,0))-INDEX(Matches!$H$2:$H$201,MATCH($A1971&amp;"-1",Matches!$J$2:$J$201,0))),0,IF(D1971-E1971=INDEX(Matches!$G$2:$G$201,MATCH($A1971&amp;"-1",Matches!$J$2:$J$201,0))-INDEX(Matches!$H$2:$H$201,MATCH($A1971&amp;"-1",Matches!$J$2:$J$201,0)),3,2))))),""))</f>
        <v/>
      </c>
      <c r="Y1971" s="12" t="str">
        <f aca="false">IF(OR($B1971="",F1971="",G1971=""),"",IFERROR(IF(OR(INDEX(Matches!$I$2:$I$201,MATCH($A1971&amp;"-2",Matches!$J$2:$J$201,0))="Void",INDEX(Matches!$G$2:$G$201,MATCH($A1971&amp;"-2",Matches!$J$2:$J$201,0))="",INDEX(Matches!$H$2:$H$201,MATCH($A1971&amp;"-2",Matches!$J$2:$J$201,0))=""),"",IF(AND($C1971&lt;&gt;"",INDEX(Matches!$F$2:$F$201,MATCH($A1971&amp;"-2",Matches!$J$2:$J$201,0))&lt;&gt;"",$C1971&gt;=INDEX(Matches!$F$2:$F$201,MATCH($A1971&amp;"-2",Matches!$J$2:$J$201,0))),"",IF(AND(F1971=INDEX(Matches!$G$2:$G$201,MATCH($A1971&amp;"-2",Matches!$J$2:$J$201,0)),G1971=INDEX(Matches!$H$2:$H$201,MATCH($A1971&amp;"-2",Matches!$J$2:$J$201,0))),5,IF(SIGN(F1971-G1971)&lt;&gt;SIGN(INDEX(Matches!$G$2:$G$201,MATCH($A1971&amp;"-2",Matches!$J$2:$J$201,0))-INDEX(Matches!$H$2:$H$201,MATCH($A1971&amp;"-2",Matches!$J$2:$J$201,0))),0,IF(F1971-G1971=INDEX(Matches!$G$2:$G$201,MATCH($A1971&amp;"-2",Matches!$J$2:$J$201,0))-INDEX(Matches!$H$2:$H$201,MATCH($A1971&amp;"-2",Matches!$J$2:$J$201,0)),3,2))))),""))</f>
        <v/>
      </c>
      <c r="Z1971" s="12" t="str">
        <f aca="false">IF(OR($B1971="",H1971="",I1971=""),"",IFERROR(IF(OR(INDEX(Matches!$I$2:$I$201,MATCH($A1971&amp;"-3",Matches!$J$2:$J$201,0))="Void",INDEX(Matches!$G$2:$G$201,MATCH($A1971&amp;"-3",Matches!$J$2:$J$201,0))="",INDEX(Matches!$H$2:$H$201,MATCH($A1971&amp;"-3",Matches!$J$2:$J$201,0))=""),"",IF(AND($C1971&lt;&gt;"",INDEX(Matches!$F$2:$F$201,MATCH($A1971&amp;"-3",Matches!$J$2:$J$201,0))&lt;&gt;"",$C1971&gt;=INDEX(Matches!$F$2:$F$201,MATCH($A1971&amp;"-3",Matches!$J$2:$J$201,0))),"",IF(AND(H1971=INDEX(Matches!$G$2:$G$201,MATCH($A1971&amp;"-3",Matches!$J$2:$J$201,0)),I1971=INDEX(Matches!$H$2:$H$201,MATCH($A1971&amp;"-3",Matches!$J$2:$J$201,0))),5,IF(SIGN(H1971-I1971)&lt;&gt;SIGN(INDEX(Matches!$G$2:$G$201,MATCH($A1971&amp;"-3",Matches!$J$2:$J$201,0))-INDEX(Matches!$H$2:$H$201,MATCH($A1971&amp;"-3",Matches!$J$2:$J$201,0))),0,IF(H1971-I1971=INDEX(Matches!$G$2:$G$201,MATCH($A1971&amp;"-3",Matches!$J$2:$J$201,0))-INDEX(Matches!$H$2:$H$201,MATCH($A1971&amp;"-3",Matches!$J$2:$J$201,0)),3,2))))),""))</f>
        <v/>
      </c>
      <c r="AA1971" s="12" t="str">
        <f aca="false">IF(OR($B1971="",J1971="",K1971=""),"",IFERROR(IF(OR(INDEX(Matches!$I$2:$I$201,MATCH($A1971&amp;"-4",Matches!$J$2:$J$201,0))="Void",INDEX(Matches!$G$2:$G$201,MATCH($A1971&amp;"-4",Matches!$J$2:$J$201,0))="",INDEX(Matches!$H$2:$H$201,MATCH($A1971&amp;"-4",Matches!$J$2:$J$201,0))=""),"",IF(AND($C1971&lt;&gt;"",INDEX(Matches!$F$2:$F$201,MATCH($A1971&amp;"-4",Matches!$J$2:$J$201,0))&lt;&gt;"",$C1971&gt;=INDEX(Matches!$F$2:$F$201,MATCH($A1971&amp;"-4",Matches!$J$2:$J$201,0))),"",IF(AND(J1971=INDEX(Matches!$G$2:$G$201,MATCH($A1971&amp;"-4",Matches!$J$2:$J$201,0)),K1971=INDEX(Matches!$H$2:$H$201,MATCH($A1971&amp;"-4",Matches!$J$2:$J$201,0))),5,IF(SIGN(J1971-K1971)&lt;&gt;SIGN(INDEX(Matches!$G$2:$G$201,MATCH($A1971&amp;"-4",Matches!$J$2:$J$201,0))-INDEX(Matches!$H$2:$H$201,MATCH($A1971&amp;"-4",Matches!$J$2:$J$201,0))),0,IF(J1971-K1971=INDEX(Matches!$G$2:$G$201,MATCH($A1971&amp;"-4",Matches!$J$2:$J$201,0))-INDEX(Matches!$H$2:$H$201,MATCH($A1971&amp;"-4",Matches!$J$2:$J$201,0)),3,2))))),""))</f>
        <v/>
      </c>
      <c r="AB1971" s="12" t="str">
        <f aca="false">IF(OR($B1971="",L1971="",M1971=""),"",IFERROR(IF(OR(INDEX(Matches!$I$2:$I$201,MATCH($A1971&amp;"-5",Matches!$J$2:$J$201,0))="Void",INDEX(Matches!$G$2:$G$201,MATCH($A1971&amp;"-5",Matches!$J$2:$J$201,0))="",INDEX(Matches!$H$2:$H$201,MATCH($A1971&amp;"-5",Matches!$J$2:$J$201,0))=""),"",IF(AND($C1971&lt;&gt;"",INDEX(Matches!$F$2:$F$201,MATCH($A1971&amp;"-5",Matches!$J$2:$J$201,0))&lt;&gt;"",$C1971&gt;=INDEX(Matches!$F$2:$F$201,MATCH($A1971&amp;"-5",Matches!$J$2:$J$201,0))),"",IF(AND(L1971=INDEX(Matches!$G$2:$G$201,MATCH($A1971&amp;"-5",Matches!$J$2:$J$201,0)),M1971=INDEX(Matches!$H$2:$H$201,MATCH($A1971&amp;"-5",Matches!$J$2:$J$201,0))),5,IF(SIGN(L1971-M1971)&lt;&gt;SIGN(INDEX(Matches!$G$2:$G$201,MATCH($A1971&amp;"-5",Matches!$J$2:$J$201,0))-INDEX(Matches!$H$2:$H$201,MATCH($A1971&amp;"-5",Matches!$J$2:$J$201,0))),0,IF(L1971-M1971=INDEX(Matches!$G$2:$G$201,MATCH($A1971&amp;"-5",Matches!$J$2:$J$201,0))-INDEX(Matches!$H$2:$H$201,MATCH($A1971&amp;"-5",Matches!$J$2:$J$201,0)),3,2))))),""))</f>
        <v/>
      </c>
      <c r="AC1971" s="12" t="str">
        <f aca="false">IF(OR($B1971="",N1971="",O1971=""),"",IFERROR(IF(OR(INDEX(Matches!$I$2:$I$201,MATCH($A1971&amp;"-6",Matches!$J$2:$J$201,0))="Void",INDEX(Matches!$G$2:$G$201,MATCH($A1971&amp;"-6",Matches!$J$2:$J$201,0))="",INDEX(Matches!$H$2:$H$201,MATCH($A1971&amp;"-6",Matches!$J$2:$J$201,0))=""),"",IF(AND($C1971&lt;&gt;"",INDEX(Matches!$F$2:$F$201,MATCH($A1971&amp;"-6",Matches!$J$2:$J$201,0))&lt;&gt;"",$C1971&gt;=INDEX(Matches!$F$2:$F$201,MATCH($A1971&amp;"-6",Matches!$J$2:$J$201,0))),"",IF(AND(N1971=INDEX(Matches!$G$2:$G$201,MATCH($A1971&amp;"-6",Matches!$J$2:$J$201,0)),O1971=INDEX(Matches!$H$2:$H$201,MATCH($A1971&amp;"-6",Matches!$J$2:$J$201,0))),5,IF(SIGN(N1971-O1971)&lt;&gt;SIGN(INDEX(Matches!$G$2:$G$201,MATCH($A1971&amp;"-6",Matches!$J$2:$J$201,0))-INDEX(Matches!$H$2:$H$201,MATCH($A1971&amp;"-6",Matches!$J$2:$J$201,0))),0,IF(N1971-O1971=INDEX(Matches!$G$2:$G$201,MATCH($A1971&amp;"-6",Matches!$J$2:$J$201,0))-INDEX(Matches!$H$2:$H$201,MATCH($A1971&amp;"-6",Matches!$J$2:$J$201,0)),3,2))))),""))</f>
        <v/>
      </c>
      <c r="AD1971" s="12" t="str">
        <f aca="false">IF(OR($B1971="",P1971="",Q1971=""),"",IFERROR(IF(OR(INDEX(Matches!$I$2:$I$201,MATCH($A1971&amp;"-7",Matches!$J$2:$J$201,0))="Void",INDEX(Matches!$G$2:$G$201,MATCH($A1971&amp;"-7",Matches!$J$2:$J$201,0))="",INDEX(Matches!$H$2:$H$201,MATCH($A1971&amp;"-7",Matches!$J$2:$J$201,0))=""),"",IF(AND($C1971&lt;&gt;"",INDEX(Matches!$F$2:$F$201,MATCH($A1971&amp;"-7",Matches!$J$2:$J$201,0))&lt;&gt;"",$C1971&gt;=INDEX(Matches!$F$2:$F$201,MATCH($A1971&amp;"-7",Matches!$J$2:$J$201,0))),"",IF(AND(P1971=INDEX(Matches!$G$2:$G$201,MATCH($A1971&amp;"-7",Matches!$J$2:$J$201,0)),Q1971=INDEX(Matches!$H$2:$H$201,MATCH($A1971&amp;"-7",Matches!$J$2:$J$201,0))),5,IF(SIGN(P1971-Q1971)&lt;&gt;SIGN(INDEX(Matches!$G$2:$G$201,MATCH($A1971&amp;"-7",Matches!$J$2:$J$201,0))-INDEX(Matches!$H$2:$H$201,MATCH($A1971&amp;"-7",Matches!$J$2:$J$201,0))),0,IF(P1971-Q1971=INDEX(Matches!$G$2:$G$201,MATCH($A1971&amp;"-7",Matches!$J$2:$J$201,0))-INDEX(Matches!$H$2:$H$201,MATCH($A1971&amp;"-7",Matches!$J$2:$J$201,0)),3,2))))),""))</f>
        <v/>
      </c>
      <c r="AE1971" s="12" t="str">
        <f aca="false">IF(OR($B1971="",R1971="",S1971=""),"",IFERROR(IF(OR(INDEX(Matches!$I$2:$I$201,MATCH($A1971&amp;"-8",Matches!$J$2:$J$201,0))="Void",INDEX(Matches!$G$2:$G$201,MATCH($A1971&amp;"-8",Matches!$J$2:$J$201,0))="",INDEX(Matches!$H$2:$H$201,MATCH($A1971&amp;"-8",Matches!$J$2:$J$201,0))=""),"",IF(AND($C1971&lt;&gt;"",INDEX(Matches!$F$2:$F$201,MATCH($A1971&amp;"-8",Matches!$J$2:$J$201,0))&lt;&gt;"",$C1971&gt;=INDEX(Matches!$F$2:$F$201,MATCH($A1971&amp;"-8",Matches!$J$2:$J$201,0))),"",IF(AND(R1971=INDEX(Matches!$G$2:$G$201,MATCH($A1971&amp;"-8",Matches!$J$2:$J$201,0)),S1971=INDEX(Matches!$H$2:$H$201,MATCH($A1971&amp;"-8",Matches!$J$2:$J$201,0))),5,IF(SIGN(R1971-S1971)&lt;&gt;SIGN(INDEX(Matches!$G$2:$G$201,MATCH($A1971&amp;"-8",Matches!$J$2:$J$201,0))-INDEX(Matches!$H$2:$H$201,MATCH($A1971&amp;"-8",Matches!$J$2:$J$201,0))),0,IF(R1971-S1971=INDEX(Matches!$G$2:$G$201,MATCH($A1971&amp;"-8",Matches!$J$2:$J$201,0))-INDEX(Matches!$H$2:$H$201,MATCH($A1971&amp;"-8",Matches!$J$2:$J$201,0)),3,2))))),""))</f>
        <v/>
      </c>
      <c r="AF1971" s="12" t="str">
        <f aca="false">IF(OR($B1971="",T1971="",U1971=""),"",IFERROR(IF(OR(INDEX(Matches!$I$2:$I$201,MATCH($A1971&amp;"-9",Matches!$J$2:$J$201,0))="Void",INDEX(Matches!$G$2:$G$201,MATCH($A1971&amp;"-9",Matches!$J$2:$J$201,0))="",INDEX(Matches!$H$2:$H$201,MATCH($A1971&amp;"-9",Matches!$J$2:$J$201,0))=""),"",IF(AND($C1971&lt;&gt;"",INDEX(Matches!$F$2:$F$201,MATCH($A1971&amp;"-9",Matches!$J$2:$J$201,0))&lt;&gt;"",$C1971&gt;=INDEX(Matches!$F$2:$F$201,MATCH($A1971&amp;"-9",Matches!$J$2:$J$201,0))),"",IF(AND(T1971=INDEX(Matches!$G$2:$G$201,MATCH($A1971&amp;"-9",Matches!$J$2:$J$201,0)),U1971=INDEX(Matches!$H$2:$H$201,MATCH($A1971&amp;"-9",Matches!$J$2:$J$201,0))),5,IF(SIGN(T1971-U1971)&lt;&gt;SIGN(INDEX(Matches!$G$2:$G$201,MATCH($A1971&amp;"-9",Matches!$J$2:$J$201,0))-INDEX(Matches!$H$2:$H$201,MATCH($A1971&amp;"-9",Matches!$J$2:$J$201,0))),0,IF(T1971-U1971=INDEX(Matches!$G$2:$G$201,MATCH($A1971&amp;"-9",Matches!$J$2:$J$201,0))-INDEX(Matches!$H$2:$H$201,MATCH($A1971&amp;"-9",Matches!$J$2:$J$201,0)),3,2))))),""))</f>
        <v/>
      </c>
      <c r="AG1971" s="12" t="str">
        <f aca="false">IF(OR($B1971="",V1971="",W1971=""),"",IFERROR(IF(OR(INDEX(Matches!$I$2:$I$201,MATCH($A1971&amp;"-10",Matches!$J$2:$J$201,0))="Void",INDEX(Matches!$G$2:$G$201,MATCH($A1971&amp;"-10",Matches!$J$2:$J$201,0))="",INDEX(Matches!$H$2:$H$201,MATCH($A1971&amp;"-10",Matches!$J$2:$J$201,0))=""),"",IF(AND($C1971&lt;&gt;"",INDEX(Matches!$F$2:$F$201,MATCH($A1971&amp;"-10",Matches!$J$2:$J$201,0))&lt;&gt;"",$C1971&gt;=INDEX(Matches!$F$2:$F$201,MATCH($A1971&amp;"-10",Matches!$J$2:$J$201,0))),"",IF(AND(V1971=INDEX(Matches!$G$2:$G$201,MATCH($A1971&amp;"-10",Matches!$J$2:$J$201,0)),W1971=INDEX(Matches!$H$2:$H$201,MATCH($A1971&amp;"-10",Matches!$J$2:$J$201,0))),5,IF(SIGN(V1971-W1971)&lt;&gt;SIGN(INDEX(Matches!$G$2:$G$201,MATCH($A1971&amp;"-10",Matches!$J$2:$J$201,0))-INDEX(Matches!$H$2:$H$201,MATCH($A1971&amp;"-10",Matches!$J$2:$J$201,0))),0,IF(V1971-W1971=INDEX(Matches!$G$2:$G$201,MATCH($A1971&amp;"-10",Matches!$J$2:$J$201,0))-INDEX(Matches!$H$2:$H$201,MATCH($A1971&amp;"-10",Matches!$J$2:$J$201,0)),3,2))))),""))</f>
        <v/>
      </c>
      <c r="AH1971" s="13" t="str">
        <f aca="false">IF($B1971="","",SUM(X1971:AG1971))</f>
        <v/>
      </c>
      <c r="AI1971" s="12" t="str">
        <f aca="false">IF($B1971="","",COUNTIF(X1971:AG1971,5))</f>
        <v/>
      </c>
      <c r="AJ1971" s="12" t="str">
        <f aca="false">IF($B1971="","",COUNTIF(X1971:AG1971,"&gt;=2"))</f>
        <v/>
      </c>
      <c r="AK1971" s="12" t="str">
        <f aca="false">IF($B1971="","",COUNT(X1971:AG1971))</f>
        <v/>
      </c>
    </row>
    <row r="1972" customFormat="false" ht="15" hidden="false" customHeight="false" outlineLevel="0" collapsed="false">
      <c r="A1972" s="7"/>
      <c r="B1972" s="7"/>
      <c r="C1972" s="11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12" t="str">
        <f aca="false">IF(OR($B1972="",D1972="",E1972=""),"",IFERROR(IF(OR(INDEX(Matches!$I$2:$I$201,MATCH($A1972&amp;"-1",Matches!$J$2:$J$201,0))="Void",INDEX(Matches!$G$2:$G$201,MATCH($A1972&amp;"-1",Matches!$J$2:$J$201,0))="",INDEX(Matches!$H$2:$H$201,MATCH($A1972&amp;"-1",Matches!$J$2:$J$201,0))=""),"",IF(AND($C1972&lt;&gt;"",INDEX(Matches!$F$2:$F$201,MATCH($A1972&amp;"-1",Matches!$J$2:$J$201,0))&lt;&gt;"",$C1972&gt;=INDEX(Matches!$F$2:$F$201,MATCH($A1972&amp;"-1",Matches!$J$2:$J$201,0))),"",IF(AND(D1972=INDEX(Matches!$G$2:$G$201,MATCH($A1972&amp;"-1",Matches!$J$2:$J$201,0)),E1972=INDEX(Matches!$H$2:$H$201,MATCH($A1972&amp;"-1",Matches!$J$2:$J$201,0))),5,IF(SIGN(D1972-E1972)&lt;&gt;SIGN(INDEX(Matches!$G$2:$G$201,MATCH($A1972&amp;"-1",Matches!$J$2:$J$201,0))-INDEX(Matches!$H$2:$H$201,MATCH($A1972&amp;"-1",Matches!$J$2:$J$201,0))),0,IF(D1972-E1972=INDEX(Matches!$G$2:$G$201,MATCH($A1972&amp;"-1",Matches!$J$2:$J$201,0))-INDEX(Matches!$H$2:$H$201,MATCH($A1972&amp;"-1",Matches!$J$2:$J$201,0)),3,2))))),""))</f>
        <v/>
      </c>
      <c r="Y1972" s="12" t="str">
        <f aca="false">IF(OR($B1972="",F1972="",G1972=""),"",IFERROR(IF(OR(INDEX(Matches!$I$2:$I$201,MATCH($A1972&amp;"-2",Matches!$J$2:$J$201,0))="Void",INDEX(Matches!$G$2:$G$201,MATCH($A1972&amp;"-2",Matches!$J$2:$J$201,0))="",INDEX(Matches!$H$2:$H$201,MATCH($A1972&amp;"-2",Matches!$J$2:$J$201,0))=""),"",IF(AND($C1972&lt;&gt;"",INDEX(Matches!$F$2:$F$201,MATCH($A1972&amp;"-2",Matches!$J$2:$J$201,0))&lt;&gt;"",$C1972&gt;=INDEX(Matches!$F$2:$F$201,MATCH($A1972&amp;"-2",Matches!$J$2:$J$201,0))),"",IF(AND(F1972=INDEX(Matches!$G$2:$G$201,MATCH($A1972&amp;"-2",Matches!$J$2:$J$201,0)),G1972=INDEX(Matches!$H$2:$H$201,MATCH($A1972&amp;"-2",Matches!$J$2:$J$201,0))),5,IF(SIGN(F1972-G1972)&lt;&gt;SIGN(INDEX(Matches!$G$2:$G$201,MATCH($A1972&amp;"-2",Matches!$J$2:$J$201,0))-INDEX(Matches!$H$2:$H$201,MATCH($A1972&amp;"-2",Matches!$J$2:$J$201,0))),0,IF(F1972-G1972=INDEX(Matches!$G$2:$G$201,MATCH($A1972&amp;"-2",Matches!$J$2:$J$201,0))-INDEX(Matches!$H$2:$H$201,MATCH($A1972&amp;"-2",Matches!$J$2:$J$201,0)),3,2))))),""))</f>
        <v/>
      </c>
      <c r="Z1972" s="12" t="str">
        <f aca="false">IF(OR($B1972="",H1972="",I1972=""),"",IFERROR(IF(OR(INDEX(Matches!$I$2:$I$201,MATCH($A1972&amp;"-3",Matches!$J$2:$J$201,0))="Void",INDEX(Matches!$G$2:$G$201,MATCH($A1972&amp;"-3",Matches!$J$2:$J$201,0))="",INDEX(Matches!$H$2:$H$201,MATCH($A1972&amp;"-3",Matches!$J$2:$J$201,0))=""),"",IF(AND($C1972&lt;&gt;"",INDEX(Matches!$F$2:$F$201,MATCH($A1972&amp;"-3",Matches!$J$2:$J$201,0))&lt;&gt;"",$C1972&gt;=INDEX(Matches!$F$2:$F$201,MATCH($A1972&amp;"-3",Matches!$J$2:$J$201,0))),"",IF(AND(H1972=INDEX(Matches!$G$2:$G$201,MATCH($A1972&amp;"-3",Matches!$J$2:$J$201,0)),I1972=INDEX(Matches!$H$2:$H$201,MATCH($A1972&amp;"-3",Matches!$J$2:$J$201,0))),5,IF(SIGN(H1972-I1972)&lt;&gt;SIGN(INDEX(Matches!$G$2:$G$201,MATCH($A1972&amp;"-3",Matches!$J$2:$J$201,0))-INDEX(Matches!$H$2:$H$201,MATCH($A1972&amp;"-3",Matches!$J$2:$J$201,0))),0,IF(H1972-I1972=INDEX(Matches!$G$2:$G$201,MATCH($A1972&amp;"-3",Matches!$J$2:$J$201,0))-INDEX(Matches!$H$2:$H$201,MATCH($A1972&amp;"-3",Matches!$J$2:$J$201,0)),3,2))))),""))</f>
        <v/>
      </c>
      <c r="AA1972" s="12" t="str">
        <f aca="false">IF(OR($B1972="",J1972="",K1972=""),"",IFERROR(IF(OR(INDEX(Matches!$I$2:$I$201,MATCH($A1972&amp;"-4",Matches!$J$2:$J$201,0))="Void",INDEX(Matches!$G$2:$G$201,MATCH($A1972&amp;"-4",Matches!$J$2:$J$201,0))="",INDEX(Matches!$H$2:$H$201,MATCH($A1972&amp;"-4",Matches!$J$2:$J$201,0))=""),"",IF(AND($C1972&lt;&gt;"",INDEX(Matches!$F$2:$F$201,MATCH($A1972&amp;"-4",Matches!$J$2:$J$201,0))&lt;&gt;"",$C1972&gt;=INDEX(Matches!$F$2:$F$201,MATCH($A1972&amp;"-4",Matches!$J$2:$J$201,0))),"",IF(AND(J1972=INDEX(Matches!$G$2:$G$201,MATCH($A1972&amp;"-4",Matches!$J$2:$J$201,0)),K1972=INDEX(Matches!$H$2:$H$201,MATCH($A1972&amp;"-4",Matches!$J$2:$J$201,0))),5,IF(SIGN(J1972-K1972)&lt;&gt;SIGN(INDEX(Matches!$G$2:$G$201,MATCH($A1972&amp;"-4",Matches!$J$2:$J$201,0))-INDEX(Matches!$H$2:$H$201,MATCH($A1972&amp;"-4",Matches!$J$2:$J$201,0))),0,IF(J1972-K1972=INDEX(Matches!$G$2:$G$201,MATCH($A1972&amp;"-4",Matches!$J$2:$J$201,0))-INDEX(Matches!$H$2:$H$201,MATCH($A1972&amp;"-4",Matches!$J$2:$J$201,0)),3,2))))),""))</f>
        <v/>
      </c>
      <c r="AB1972" s="12" t="str">
        <f aca="false">IF(OR($B1972="",L1972="",M1972=""),"",IFERROR(IF(OR(INDEX(Matches!$I$2:$I$201,MATCH($A1972&amp;"-5",Matches!$J$2:$J$201,0))="Void",INDEX(Matches!$G$2:$G$201,MATCH($A1972&amp;"-5",Matches!$J$2:$J$201,0))="",INDEX(Matches!$H$2:$H$201,MATCH($A1972&amp;"-5",Matches!$J$2:$J$201,0))=""),"",IF(AND($C1972&lt;&gt;"",INDEX(Matches!$F$2:$F$201,MATCH($A1972&amp;"-5",Matches!$J$2:$J$201,0))&lt;&gt;"",$C1972&gt;=INDEX(Matches!$F$2:$F$201,MATCH($A1972&amp;"-5",Matches!$J$2:$J$201,0))),"",IF(AND(L1972=INDEX(Matches!$G$2:$G$201,MATCH($A1972&amp;"-5",Matches!$J$2:$J$201,0)),M1972=INDEX(Matches!$H$2:$H$201,MATCH($A1972&amp;"-5",Matches!$J$2:$J$201,0))),5,IF(SIGN(L1972-M1972)&lt;&gt;SIGN(INDEX(Matches!$G$2:$G$201,MATCH($A1972&amp;"-5",Matches!$J$2:$J$201,0))-INDEX(Matches!$H$2:$H$201,MATCH($A1972&amp;"-5",Matches!$J$2:$J$201,0))),0,IF(L1972-M1972=INDEX(Matches!$G$2:$G$201,MATCH($A1972&amp;"-5",Matches!$J$2:$J$201,0))-INDEX(Matches!$H$2:$H$201,MATCH($A1972&amp;"-5",Matches!$J$2:$J$201,0)),3,2))))),""))</f>
        <v/>
      </c>
      <c r="AC1972" s="12" t="str">
        <f aca="false">IF(OR($B1972="",N1972="",O1972=""),"",IFERROR(IF(OR(INDEX(Matches!$I$2:$I$201,MATCH($A1972&amp;"-6",Matches!$J$2:$J$201,0))="Void",INDEX(Matches!$G$2:$G$201,MATCH($A1972&amp;"-6",Matches!$J$2:$J$201,0))="",INDEX(Matches!$H$2:$H$201,MATCH($A1972&amp;"-6",Matches!$J$2:$J$201,0))=""),"",IF(AND($C1972&lt;&gt;"",INDEX(Matches!$F$2:$F$201,MATCH($A1972&amp;"-6",Matches!$J$2:$J$201,0))&lt;&gt;"",$C1972&gt;=INDEX(Matches!$F$2:$F$201,MATCH($A1972&amp;"-6",Matches!$J$2:$J$201,0))),"",IF(AND(N1972=INDEX(Matches!$G$2:$G$201,MATCH($A1972&amp;"-6",Matches!$J$2:$J$201,0)),O1972=INDEX(Matches!$H$2:$H$201,MATCH($A1972&amp;"-6",Matches!$J$2:$J$201,0))),5,IF(SIGN(N1972-O1972)&lt;&gt;SIGN(INDEX(Matches!$G$2:$G$201,MATCH($A1972&amp;"-6",Matches!$J$2:$J$201,0))-INDEX(Matches!$H$2:$H$201,MATCH($A1972&amp;"-6",Matches!$J$2:$J$201,0))),0,IF(N1972-O1972=INDEX(Matches!$G$2:$G$201,MATCH($A1972&amp;"-6",Matches!$J$2:$J$201,0))-INDEX(Matches!$H$2:$H$201,MATCH($A1972&amp;"-6",Matches!$J$2:$J$201,0)),3,2))))),""))</f>
        <v/>
      </c>
      <c r="AD1972" s="12" t="str">
        <f aca="false">IF(OR($B1972="",P1972="",Q1972=""),"",IFERROR(IF(OR(INDEX(Matches!$I$2:$I$201,MATCH($A1972&amp;"-7",Matches!$J$2:$J$201,0))="Void",INDEX(Matches!$G$2:$G$201,MATCH($A1972&amp;"-7",Matches!$J$2:$J$201,0))="",INDEX(Matches!$H$2:$H$201,MATCH($A1972&amp;"-7",Matches!$J$2:$J$201,0))=""),"",IF(AND($C1972&lt;&gt;"",INDEX(Matches!$F$2:$F$201,MATCH($A1972&amp;"-7",Matches!$J$2:$J$201,0))&lt;&gt;"",$C1972&gt;=INDEX(Matches!$F$2:$F$201,MATCH($A1972&amp;"-7",Matches!$J$2:$J$201,0))),"",IF(AND(P1972=INDEX(Matches!$G$2:$G$201,MATCH($A1972&amp;"-7",Matches!$J$2:$J$201,0)),Q1972=INDEX(Matches!$H$2:$H$201,MATCH($A1972&amp;"-7",Matches!$J$2:$J$201,0))),5,IF(SIGN(P1972-Q1972)&lt;&gt;SIGN(INDEX(Matches!$G$2:$G$201,MATCH($A1972&amp;"-7",Matches!$J$2:$J$201,0))-INDEX(Matches!$H$2:$H$201,MATCH($A1972&amp;"-7",Matches!$J$2:$J$201,0))),0,IF(P1972-Q1972=INDEX(Matches!$G$2:$G$201,MATCH($A1972&amp;"-7",Matches!$J$2:$J$201,0))-INDEX(Matches!$H$2:$H$201,MATCH($A1972&amp;"-7",Matches!$J$2:$J$201,0)),3,2))))),""))</f>
        <v/>
      </c>
      <c r="AE1972" s="12" t="str">
        <f aca="false">IF(OR($B1972="",R1972="",S1972=""),"",IFERROR(IF(OR(INDEX(Matches!$I$2:$I$201,MATCH($A1972&amp;"-8",Matches!$J$2:$J$201,0))="Void",INDEX(Matches!$G$2:$G$201,MATCH($A1972&amp;"-8",Matches!$J$2:$J$201,0))="",INDEX(Matches!$H$2:$H$201,MATCH($A1972&amp;"-8",Matches!$J$2:$J$201,0))=""),"",IF(AND($C1972&lt;&gt;"",INDEX(Matches!$F$2:$F$201,MATCH($A1972&amp;"-8",Matches!$J$2:$J$201,0))&lt;&gt;"",$C1972&gt;=INDEX(Matches!$F$2:$F$201,MATCH($A1972&amp;"-8",Matches!$J$2:$J$201,0))),"",IF(AND(R1972=INDEX(Matches!$G$2:$G$201,MATCH($A1972&amp;"-8",Matches!$J$2:$J$201,0)),S1972=INDEX(Matches!$H$2:$H$201,MATCH($A1972&amp;"-8",Matches!$J$2:$J$201,0))),5,IF(SIGN(R1972-S1972)&lt;&gt;SIGN(INDEX(Matches!$G$2:$G$201,MATCH($A1972&amp;"-8",Matches!$J$2:$J$201,0))-INDEX(Matches!$H$2:$H$201,MATCH($A1972&amp;"-8",Matches!$J$2:$J$201,0))),0,IF(R1972-S1972=INDEX(Matches!$G$2:$G$201,MATCH($A1972&amp;"-8",Matches!$J$2:$J$201,0))-INDEX(Matches!$H$2:$H$201,MATCH($A1972&amp;"-8",Matches!$J$2:$J$201,0)),3,2))))),""))</f>
        <v/>
      </c>
      <c r="AF1972" s="12" t="str">
        <f aca="false">IF(OR($B1972="",T1972="",U1972=""),"",IFERROR(IF(OR(INDEX(Matches!$I$2:$I$201,MATCH($A1972&amp;"-9",Matches!$J$2:$J$201,0))="Void",INDEX(Matches!$G$2:$G$201,MATCH($A1972&amp;"-9",Matches!$J$2:$J$201,0))="",INDEX(Matches!$H$2:$H$201,MATCH($A1972&amp;"-9",Matches!$J$2:$J$201,0))=""),"",IF(AND($C1972&lt;&gt;"",INDEX(Matches!$F$2:$F$201,MATCH($A1972&amp;"-9",Matches!$J$2:$J$201,0))&lt;&gt;"",$C1972&gt;=INDEX(Matches!$F$2:$F$201,MATCH($A1972&amp;"-9",Matches!$J$2:$J$201,0))),"",IF(AND(T1972=INDEX(Matches!$G$2:$G$201,MATCH($A1972&amp;"-9",Matches!$J$2:$J$201,0)),U1972=INDEX(Matches!$H$2:$H$201,MATCH($A1972&amp;"-9",Matches!$J$2:$J$201,0))),5,IF(SIGN(T1972-U1972)&lt;&gt;SIGN(INDEX(Matches!$G$2:$G$201,MATCH($A1972&amp;"-9",Matches!$J$2:$J$201,0))-INDEX(Matches!$H$2:$H$201,MATCH($A1972&amp;"-9",Matches!$J$2:$J$201,0))),0,IF(T1972-U1972=INDEX(Matches!$G$2:$G$201,MATCH($A1972&amp;"-9",Matches!$J$2:$J$201,0))-INDEX(Matches!$H$2:$H$201,MATCH($A1972&amp;"-9",Matches!$J$2:$J$201,0)),3,2))))),""))</f>
        <v/>
      </c>
      <c r="AG1972" s="12" t="str">
        <f aca="false">IF(OR($B1972="",V1972="",W1972=""),"",IFERROR(IF(OR(INDEX(Matches!$I$2:$I$201,MATCH($A1972&amp;"-10",Matches!$J$2:$J$201,0))="Void",INDEX(Matches!$G$2:$G$201,MATCH($A1972&amp;"-10",Matches!$J$2:$J$201,0))="",INDEX(Matches!$H$2:$H$201,MATCH($A1972&amp;"-10",Matches!$J$2:$J$201,0))=""),"",IF(AND($C1972&lt;&gt;"",INDEX(Matches!$F$2:$F$201,MATCH($A1972&amp;"-10",Matches!$J$2:$J$201,0))&lt;&gt;"",$C1972&gt;=INDEX(Matches!$F$2:$F$201,MATCH($A1972&amp;"-10",Matches!$J$2:$J$201,0))),"",IF(AND(V1972=INDEX(Matches!$G$2:$G$201,MATCH($A1972&amp;"-10",Matches!$J$2:$J$201,0)),W1972=INDEX(Matches!$H$2:$H$201,MATCH($A1972&amp;"-10",Matches!$J$2:$J$201,0))),5,IF(SIGN(V1972-W1972)&lt;&gt;SIGN(INDEX(Matches!$G$2:$G$201,MATCH($A1972&amp;"-10",Matches!$J$2:$J$201,0))-INDEX(Matches!$H$2:$H$201,MATCH($A1972&amp;"-10",Matches!$J$2:$J$201,0))),0,IF(V1972-W1972=INDEX(Matches!$G$2:$G$201,MATCH($A1972&amp;"-10",Matches!$J$2:$J$201,0))-INDEX(Matches!$H$2:$H$201,MATCH($A1972&amp;"-10",Matches!$J$2:$J$201,0)),3,2))))),""))</f>
        <v/>
      </c>
      <c r="AH1972" s="13" t="str">
        <f aca="false">IF($B1972="","",SUM(X1972:AG1972))</f>
        <v/>
      </c>
      <c r="AI1972" s="12" t="str">
        <f aca="false">IF($B1972="","",COUNTIF(X1972:AG1972,5))</f>
        <v/>
      </c>
      <c r="AJ1972" s="12" t="str">
        <f aca="false">IF($B1972="","",COUNTIF(X1972:AG1972,"&gt;=2"))</f>
        <v/>
      </c>
      <c r="AK1972" s="12" t="str">
        <f aca="false">IF($B1972="","",COUNT(X1972:AG1972))</f>
        <v/>
      </c>
    </row>
    <row r="1973" customFormat="false" ht="15" hidden="false" customHeight="false" outlineLevel="0" collapsed="false">
      <c r="A1973" s="7"/>
      <c r="B1973" s="7"/>
      <c r="C1973" s="11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12" t="str">
        <f aca="false">IF(OR($B1973="",D1973="",E1973=""),"",IFERROR(IF(OR(INDEX(Matches!$I$2:$I$201,MATCH($A1973&amp;"-1",Matches!$J$2:$J$201,0))="Void",INDEX(Matches!$G$2:$G$201,MATCH($A1973&amp;"-1",Matches!$J$2:$J$201,0))="",INDEX(Matches!$H$2:$H$201,MATCH($A1973&amp;"-1",Matches!$J$2:$J$201,0))=""),"",IF(AND($C1973&lt;&gt;"",INDEX(Matches!$F$2:$F$201,MATCH($A1973&amp;"-1",Matches!$J$2:$J$201,0))&lt;&gt;"",$C1973&gt;=INDEX(Matches!$F$2:$F$201,MATCH($A1973&amp;"-1",Matches!$J$2:$J$201,0))),"",IF(AND(D1973=INDEX(Matches!$G$2:$G$201,MATCH($A1973&amp;"-1",Matches!$J$2:$J$201,0)),E1973=INDEX(Matches!$H$2:$H$201,MATCH($A1973&amp;"-1",Matches!$J$2:$J$201,0))),5,IF(SIGN(D1973-E1973)&lt;&gt;SIGN(INDEX(Matches!$G$2:$G$201,MATCH($A1973&amp;"-1",Matches!$J$2:$J$201,0))-INDEX(Matches!$H$2:$H$201,MATCH($A1973&amp;"-1",Matches!$J$2:$J$201,0))),0,IF(D1973-E1973=INDEX(Matches!$G$2:$G$201,MATCH($A1973&amp;"-1",Matches!$J$2:$J$201,0))-INDEX(Matches!$H$2:$H$201,MATCH($A1973&amp;"-1",Matches!$J$2:$J$201,0)),3,2))))),""))</f>
        <v/>
      </c>
      <c r="Y1973" s="12" t="str">
        <f aca="false">IF(OR($B1973="",F1973="",G1973=""),"",IFERROR(IF(OR(INDEX(Matches!$I$2:$I$201,MATCH($A1973&amp;"-2",Matches!$J$2:$J$201,0))="Void",INDEX(Matches!$G$2:$G$201,MATCH($A1973&amp;"-2",Matches!$J$2:$J$201,0))="",INDEX(Matches!$H$2:$H$201,MATCH($A1973&amp;"-2",Matches!$J$2:$J$201,0))=""),"",IF(AND($C1973&lt;&gt;"",INDEX(Matches!$F$2:$F$201,MATCH($A1973&amp;"-2",Matches!$J$2:$J$201,0))&lt;&gt;"",$C1973&gt;=INDEX(Matches!$F$2:$F$201,MATCH($A1973&amp;"-2",Matches!$J$2:$J$201,0))),"",IF(AND(F1973=INDEX(Matches!$G$2:$G$201,MATCH($A1973&amp;"-2",Matches!$J$2:$J$201,0)),G1973=INDEX(Matches!$H$2:$H$201,MATCH($A1973&amp;"-2",Matches!$J$2:$J$201,0))),5,IF(SIGN(F1973-G1973)&lt;&gt;SIGN(INDEX(Matches!$G$2:$G$201,MATCH($A1973&amp;"-2",Matches!$J$2:$J$201,0))-INDEX(Matches!$H$2:$H$201,MATCH($A1973&amp;"-2",Matches!$J$2:$J$201,0))),0,IF(F1973-G1973=INDEX(Matches!$G$2:$G$201,MATCH($A1973&amp;"-2",Matches!$J$2:$J$201,0))-INDEX(Matches!$H$2:$H$201,MATCH($A1973&amp;"-2",Matches!$J$2:$J$201,0)),3,2))))),""))</f>
        <v/>
      </c>
      <c r="Z1973" s="12" t="str">
        <f aca="false">IF(OR($B1973="",H1973="",I1973=""),"",IFERROR(IF(OR(INDEX(Matches!$I$2:$I$201,MATCH($A1973&amp;"-3",Matches!$J$2:$J$201,0))="Void",INDEX(Matches!$G$2:$G$201,MATCH($A1973&amp;"-3",Matches!$J$2:$J$201,0))="",INDEX(Matches!$H$2:$H$201,MATCH($A1973&amp;"-3",Matches!$J$2:$J$201,0))=""),"",IF(AND($C1973&lt;&gt;"",INDEX(Matches!$F$2:$F$201,MATCH($A1973&amp;"-3",Matches!$J$2:$J$201,0))&lt;&gt;"",$C1973&gt;=INDEX(Matches!$F$2:$F$201,MATCH($A1973&amp;"-3",Matches!$J$2:$J$201,0))),"",IF(AND(H1973=INDEX(Matches!$G$2:$G$201,MATCH($A1973&amp;"-3",Matches!$J$2:$J$201,0)),I1973=INDEX(Matches!$H$2:$H$201,MATCH($A1973&amp;"-3",Matches!$J$2:$J$201,0))),5,IF(SIGN(H1973-I1973)&lt;&gt;SIGN(INDEX(Matches!$G$2:$G$201,MATCH($A1973&amp;"-3",Matches!$J$2:$J$201,0))-INDEX(Matches!$H$2:$H$201,MATCH($A1973&amp;"-3",Matches!$J$2:$J$201,0))),0,IF(H1973-I1973=INDEX(Matches!$G$2:$G$201,MATCH($A1973&amp;"-3",Matches!$J$2:$J$201,0))-INDEX(Matches!$H$2:$H$201,MATCH($A1973&amp;"-3",Matches!$J$2:$J$201,0)),3,2))))),""))</f>
        <v/>
      </c>
      <c r="AA1973" s="12" t="str">
        <f aca="false">IF(OR($B1973="",J1973="",K1973=""),"",IFERROR(IF(OR(INDEX(Matches!$I$2:$I$201,MATCH($A1973&amp;"-4",Matches!$J$2:$J$201,0))="Void",INDEX(Matches!$G$2:$G$201,MATCH($A1973&amp;"-4",Matches!$J$2:$J$201,0))="",INDEX(Matches!$H$2:$H$201,MATCH($A1973&amp;"-4",Matches!$J$2:$J$201,0))=""),"",IF(AND($C1973&lt;&gt;"",INDEX(Matches!$F$2:$F$201,MATCH($A1973&amp;"-4",Matches!$J$2:$J$201,0))&lt;&gt;"",$C1973&gt;=INDEX(Matches!$F$2:$F$201,MATCH($A1973&amp;"-4",Matches!$J$2:$J$201,0))),"",IF(AND(J1973=INDEX(Matches!$G$2:$G$201,MATCH($A1973&amp;"-4",Matches!$J$2:$J$201,0)),K1973=INDEX(Matches!$H$2:$H$201,MATCH($A1973&amp;"-4",Matches!$J$2:$J$201,0))),5,IF(SIGN(J1973-K1973)&lt;&gt;SIGN(INDEX(Matches!$G$2:$G$201,MATCH($A1973&amp;"-4",Matches!$J$2:$J$201,0))-INDEX(Matches!$H$2:$H$201,MATCH($A1973&amp;"-4",Matches!$J$2:$J$201,0))),0,IF(J1973-K1973=INDEX(Matches!$G$2:$G$201,MATCH($A1973&amp;"-4",Matches!$J$2:$J$201,0))-INDEX(Matches!$H$2:$H$201,MATCH($A1973&amp;"-4",Matches!$J$2:$J$201,0)),3,2))))),""))</f>
        <v/>
      </c>
      <c r="AB1973" s="12" t="str">
        <f aca="false">IF(OR($B1973="",L1973="",M1973=""),"",IFERROR(IF(OR(INDEX(Matches!$I$2:$I$201,MATCH($A1973&amp;"-5",Matches!$J$2:$J$201,0))="Void",INDEX(Matches!$G$2:$G$201,MATCH($A1973&amp;"-5",Matches!$J$2:$J$201,0))="",INDEX(Matches!$H$2:$H$201,MATCH($A1973&amp;"-5",Matches!$J$2:$J$201,0))=""),"",IF(AND($C1973&lt;&gt;"",INDEX(Matches!$F$2:$F$201,MATCH($A1973&amp;"-5",Matches!$J$2:$J$201,0))&lt;&gt;"",$C1973&gt;=INDEX(Matches!$F$2:$F$201,MATCH($A1973&amp;"-5",Matches!$J$2:$J$201,0))),"",IF(AND(L1973=INDEX(Matches!$G$2:$G$201,MATCH($A1973&amp;"-5",Matches!$J$2:$J$201,0)),M1973=INDEX(Matches!$H$2:$H$201,MATCH($A1973&amp;"-5",Matches!$J$2:$J$201,0))),5,IF(SIGN(L1973-M1973)&lt;&gt;SIGN(INDEX(Matches!$G$2:$G$201,MATCH($A1973&amp;"-5",Matches!$J$2:$J$201,0))-INDEX(Matches!$H$2:$H$201,MATCH($A1973&amp;"-5",Matches!$J$2:$J$201,0))),0,IF(L1973-M1973=INDEX(Matches!$G$2:$G$201,MATCH($A1973&amp;"-5",Matches!$J$2:$J$201,0))-INDEX(Matches!$H$2:$H$201,MATCH($A1973&amp;"-5",Matches!$J$2:$J$201,0)),3,2))))),""))</f>
        <v/>
      </c>
      <c r="AC1973" s="12" t="str">
        <f aca="false">IF(OR($B1973="",N1973="",O1973=""),"",IFERROR(IF(OR(INDEX(Matches!$I$2:$I$201,MATCH($A1973&amp;"-6",Matches!$J$2:$J$201,0))="Void",INDEX(Matches!$G$2:$G$201,MATCH($A1973&amp;"-6",Matches!$J$2:$J$201,0))="",INDEX(Matches!$H$2:$H$201,MATCH($A1973&amp;"-6",Matches!$J$2:$J$201,0))=""),"",IF(AND($C1973&lt;&gt;"",INDEX(Matches!$F$2:$F$201,MATCH($A1973&amp;"-6",Matches!$J$2:$J$201,0))&lt;&gt;"",$C1973&gt;=INDEX(Matches!$F$2:$F$201,MATCH($A1973&amp;"-6",Matches!$J$2:$J$201,0))),"",IF(AND(N1973=INDEX(Matches!$G$2:$G$201,MATCH($A1973&amp;"-6",Matches!$J$2:$J$201,0)),O1973=INDEX(Matches!$H$2:$H$201,MATCH($A1973&amp;"-6",Matches!$J$2:$J$201,0))),5,IF(SIGN(N1973-O1973)&lt;&gt;SIGN(INDEX(Matches!$G$2:$G$201,MATCH($A1973&amp;"-6",Matches!$J$2:$J$201,0))-INDEX(Matches!$H$2:$H$201,MATCH($A1973&amp;"-6",Matches!$J$2:$J$201,0))),0,IF(N1973-O1973=INDEX(Matches!$G$2:$G$201,MATCH($A1973&amp;"-6",Matches!$J$2:$J$201,0))-INDEX(Matches!$H$2:$H$201,MATCH($A1973&amp;"-6",Matches!$J$2:$J$201,0)),3,2))))),""))</f>
        <v/>
      </c>
      <c r="AD1973" s="12" t="str">
        <f aca="false">IF(OR($B1973="",P1973="",Q1973=""),"",IFERROR(IF(OR(INDEX(Matches!$I$2:$I$201,MATCH($A1973&amp;"-7",Matches!$J$2:$J$201,0))="Void",INDEX(Matches!$G$2:$G$201,MATCH($A1973&amp;"-7",Matches!$J$2:$J$201,0))="",INDEX(Matches!$H$2:$H$201,MATCH($A1973&amp;"-7",Matches!$J$2:$J$201,0))=""),"",IF(AND($C1973&lt;&gt;"",INDEX(Matches!$F$2:$F$201,MATCH($A1973&amp;"-7",Matches!$J$2:$J$201,0))&lt;&gt;"",$C1973&gt;=INDEX(Matches!$F$2:$F$201,MATCH($A1973&amp;"-7",Matches!$J$2:$J$201,0))),"",IF(AND(P1973=INDEX(Matches!$G$2:$G$201,MATCH($A1973&amp;"-7",Matches!$J$2:$J$201,0)),Q1973=INDEX(Matches!$H$2:$H$201,MATCH($A1973&amp;"-7",Matches!$J$2:$J$201,0))),5,IF(SIGN(P1973-Q1973)&lt;&gt;SIGN(INDEX(Matches!$G$2:$G$201,MATCH($A1973&amp;"-7",Matches!$J$2:$J$201,0))-INDEX(Matches!$H$2:$H$201,MATCH($A1973&amp;"-7",Matches!$J$2:$J$201,0))),0,IF(P1973-Q1973=INDEX(Matches!$G$2:$G$201,MATCH($A1973&amp;"-7",Matches!$J$2:$J$201,0))-INDEX(Matches!$H$2:$H$201,MATCH($A1973&amp;"-7",Matches!$J$2:$J$201,0)),3,2))))),""))</f>
        <v/>
      </c>
      <c r="AE1973" s="12" t="str">
        <f aca="false">IF(OR($B1973="",R1973="",S1973=""),"",IFERROR(IF(OR(INDEX(Matches!$I$2:$I$201,MATCH($A1973&amp;"-8",Matches!$J$2:$J$201,0))="Void",INDEX(Matches!$G$2:$G$201,MATCH($A1973&amp;"-8",Matches!$J$2:$J$201,0))="",INDEX(Matches!$H$2:$H$201,MATCH($A1973&amp;"-8",Matches!$J$2:$J$201,0))=""),"",IF(AND($C1973&lt;&gt;"",INDEX(Matches!$F$2:$F$201,MATCH($A1973&amp;"-8",Matches!$J$2:$J$201,0))&lt;&gt;"",$C1973&gt;=INDEX(Matches!$F$2:$F$201,MATCH($A1973&amp;"-8",Matches!$J$2:$J$201,0))),"",IF(AND(R1973=INDEX(Matches!$G$2:$G$201,MATCH($A1973&amp;"-8",Matches!$J$2:$J$201,0)),S1973=INDEX(Matches!$H$2:$H$201,MATCH($A1973&amp;"-8",Matches!$J$2:$J$201,0))),5,IF(SIGN(R1973-S1973)&lt;&gt;SIGN(INDEX(Matches!$G$2:$G$201,MATCH($A1973&amp;"-8",Matches!$J$2:$J$201,0))-INDEX(Matches!$H$2:$H$201,MATCH($A1973&amp;"-8",Matches!$J$2:$J$201,0))),0,IF(R1973-S1973=INDEX(Matches!$G$2:$G$201,MATCH($A1973&amp;"-8",Matches!$J$2:$J$201,0))-INDEX(Matches!$H$2:$H$201,MATCH($A1973&amp;"-8",Matches!$J$2:$J$201,0)),3,2))))),""))</f>
        <v/>
      </c>
      <c r="AF1973" s="12" t="str">
        <f aca="false">IF(OR($B1973="",T1973="",U1973=""),"",IFERROR(IF(OR(INDEX(Matches!$I$2:$I$201,MATCH($A1973&amp;"-9",Matches!$J$2:$J$201,0))="Void",INDEX(Matches!$G$2:$G$201,MATCH($A1973&amp;"-9",Matches!$J$2:$J$201,0))="",INDEX(Matches!$H$2:$H$201,MATCH($A1973&amp;"-9",Matches!$J$2:$J$201,0))=""),"",IF(AND($C1973&lt;&gt;"",INDEX(Matches!$F$2:$F$201,MATCH($A1973&amp;"-9",Matches!$J$2:$J$201,0))&lt;&gt;"",$C1973&gt;=INDEX(Matches!$F$2:$F$201,MATCH($A1973&amp;"-9",Matches!$J$2:$J$201,0))),"",IF(AND(T1973=INDEX(Matches!$G$2:$G$201,MATCH($A1973&amp;"-9",Matches!$J$2:$J$201,0)),U1973=INDEX(Matches!$H$2:$H$201,MATCH($A1973&amp;"-9",Matches!$J$2:$J$201,0))),5,IF(SIGN(T1973-U1973)&lt;&gt;SIGN(INDEX(Matches!$G$2:$G$201,MATCH($A1973&amp;"-9",Matches!$J$2:$J$201,0))-INDEX(Matches!$H$2:$H$201,MATCH($A1973&amp;"-9",Matches!$J$2:$J$201,0))),0,IF(T1973-U1973=INDEX(Matches!$G$2:$G$201,MATCH($A1973&amp;"-9",Matches!$J$2:$J$201,0))-INDEX(Matches!$H$2:$H$201,MATCH($A1973&amp;"-9",Matches!$J$2:$J$201,0)),3,2))))),""))</f>
        <v/>
      </c>
      <c r="AG1973" s="12" t="str">
        <f aca="false">IF(OR($B1973="",V1973="",W1973=""),"",IFERROR(IF(OR(INDEX(Matches!$I$2:$I$201,MATCH($A1973&amp;"-10",Matches!$J$2:$J$201,0))="Void",INDEX(Matches!$G$2:$G$201,MATCH($A1973&amp;"-10",Matches!$J$2:$J$201,0))="",INDEX(Matches!$H$2:$H$201,MATCH($A1973&amp;"-10",Matches!$J$2:$J$201,0))=""),"",IF(AND($C1973&lt;&gt;"",INDEX(Matches!$F$2:$F$201,MATCH($A1973&amp;"-10",Matches!$J$2:$J$201,0))&lt;&gt;"",$C1973&gt;=INDEX(Matches!$F$2:$F$201,MATCH($A1973&amp;"-10",Matches!$J$2:$J$201,0))),"",IF(AND(V1973=INDEX(Matches!$G$2:$G$201,MATCH($A1973&amp;"-10",Matches!$J$2:$J$201,0)),W1973=INDEX(Matches!$H$2:$H$201,MATCH($A1973&amp;"-10",Matches!$J$2:$J$201,0))),5,IF(SIGN(V1973-W1973)&lt;&gt;SIGN(INDEX(Matches!$G$2:$G$201,MATCH($A1973&amp;"-10",Matches!$J$2:$J$201,0))-INDEX(Matches!$H$2:$H$201,MATCH($A1973&amp;"-10",Matches!$J$2:$J$201,0))),0,IF(V1973-W1973=INDEX(Matches!$G$2:$G$201,MATCH($A1973&amp;"-10",Matches!$J$2:$J$201,0))-INDEX(Matches!$H$2:$H$201,MATCH($A1973&amp;"-10",Matches!$J$2:$J$201,0)),3,2))))),""))</f>
        <v/>
      </c>
      <c r="AH1973" s="13" t="str">
        <f aca="false">IF($B1973="","",SUM(X1973:AG1973))</f>
        <v/>
      </c>
      <c r="AI1973" s="12" t="str">
        <f aca="false">IF($B1973="","",COUNTIF(X1973:AG1973,5))</f>
        <v/>
      </c>
      <c r="AJ1973" s="12" t="str">
        <f aca="false">IF($B1973="","",COUNTIF(X1973:AG1973,"&gt;=2"))</f>
        <v/>
      </c>
      <c r="AK1973" s="12" t="str">
        <f aca="false">IF($B1973="","",COUNT(X1973:AG1973))</f>
        <v/>
      </c>
    </row>
    <row r="1974" customFormat="false" ht="15" hidden="false" customHeight="false" outlineLevel="0" collapsed="false">
      <c r="A1974" s="7"/>
      <c r="B1974" s="7"/>
      <c r="C1974" s="11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12" t="str">
        <f aca="false">IF(OR($B1974="",D1974="",E1974=""),"",IFERROR(IF(OR(INDEX(Matches!$I$2:$I$201,MATCH($A1974&amp;"-1",Matches!$J$2:$J$201,0))="Void",INDEX(Matches!$G$2:$G$201,MATCH($A1974&amp;"-1",Matches!$J$2:$J$201,0))="",INDEX(Matches!$H$2:$H$201,MATCH($A1974&amp;"-1",Matches!$J$2:$J$201,0))=""),"",IF(AND($C1974&lt;&gt;"",INDEX(Matches!$F$2:$F$201,MATCH($A1974&amp;"-1",Matches!$J$2:$J$201,0))&lt;&gt;"",$C1974&gt;=INDEX(Matches!$F$2:$F$201,MATCH($A1974&amp;"-1",Matches!$J$2:$J$201,0))),"",IF(AND(D1974=INDEX(Matches!$G$2:$G$201,MATCH($A1974&amp;"-1",Matches!$J$2:$J$201,0)),E1974=INDEX(Matches!$H$2:$H$201,MATCH($A1974&amp;"-1",Matches!$J$2:$J$201,0))),5,IF(SIGN(D1974-E1974)&lt;&gt;SIGN(INDEX(Matches!$G$2:$G$201,MATCH($A1974&amp;"-1",Matches!$J$2:$J$201,0))-INDEX(Matches!$H$2:$H$201,MATCH($A1974&amp;"-1",Matches!$J$2:$J$201,0))),0,IF(D1974-E1974=INDEX(Matches!$G$2:$G$201,MATCH($A1974&amp;"-1",Matches!$J$2:$J$201,0))-INDEX(Matches!$H$2:$H$201,MATCH($A1974&amp;"-1",Matches!$J$2:$J$201,0)),3,2))))),""))</f>
        <v/>
      </c>
      <c r="Y1974" s="12" t="str">
        <f aca="false">IF(OR($B1974="",F1974="",G1974=""),"",IFERROR(IF(OR(INDEX(Matches!$I$2:$I$201,MATCH($A1974&amp;"-2",Matches!$J$2:$J$201,0))="Void",INDEX(Matches!$G$2:$G$201,MATCH($A1974&amp;"-2",Matches!$J$2:$J$201,0))="",INDEX(Matches!$H$2:$H$201,MATCH($A1974&amp;"-2",Matches!$J$2:$J$201,0))=""),"",IF(AND($C1974&lt;&gt;"",INDEX(Matches!$F$2:$F$201,MATCH($A1974&amp;"-2",Matches!$J$2:$J$201,0))&lt;&gt;"",$C1974&gt;=INDEX(Matches!$F$2:$F$201,MATCH($A1974&amp;"-2",Matches!$J$2:$J$201,0))),"",IF(AND(F1974=INDEX(Matches!$G$2:$G$201,MATCH($A1974&amp;"-2",Matches!$J$2:$J$201,0)),G1974=INDEX(Matches!$H$2:$H$201,MATCH($A1974&amp;"-2",Matches!$J$2:$J$201,0))),5,IF(SIGN(F1974-G1974)&lt;&gt;SIGN(INDEX(Matches!$G$2:$G$201,MATCH($A1974&amp;"-2",Matches!$J$2:$J$201,0))-INDEX(Matches!$H$2:$H$201,MATCH($A1974&amp;"-2",Matches!$J$2:$J$201,0))),0,IF(F1974-G1974=INDEX(Matches!$G$2:$G$201,MATCH($A1974&amp;"-2",Matches!$J$2:$J$201,0))-INDEX(Matches!$H$2:$H$201,MATCH($A1974&amp;"-2",Matches!$J$2:$J$201,0)),3,2))))),""))</f>
        <v/>
      </c>
      <c r="Z1974" s="12" t="str">
        <f aca="false">IF(OR($B1974="",H1974="",I1974=""),"",IFERROR(IF(OR(INDEX(Matches!$I$2:$I$201,MATCH($A1974&amp;"-3",Matches!$J$2:$J$201,0))="Void",INDEX(Matches!$G$2:$G$201,MATCH($A1974&amp;"-3",Matches!$J$2:$J$201,0))="",INDEX(Matches!$H$2:$H$201,MATCH($A1974&amp;"-3",Matches!$J$2:$J$201,0))=""),"",IF(AND($C1974&lt;&gt;"",INDEX(Matches!$F$2:$F$201,MATCH($A1974&amp;"-3",Matches!$J$2:$J$201,0))&lt;&gt;"",$C1974&gt;=INDEX(Matches!$F$2:$F$201,MATCH($A1974&amp;"-3",Matches!$J$2:$J$201,0))),"",IF(AND(H1974=INDEX(Matches!$G$2:$G$201,MATCH($A1974&amp;"-3",Matches!$J$2:$J$201,0)),I1974=INDEX(Matches!$H$2:$H$201,MATCH($A1974&amp;"-3",Matches!$J$2:$J$201,0))),5,IF(SIGN(H1974-I1974)&lt;&gt;SIGN(INDEX(Matches!$G$2:$G$201,MATCH($A1974&amp;"-3",Matches!$J$2:$J$201,0))-INDEX(Matches!$H$2:$H$201,MATCH($A1974&amp;"-3",Matches!$J$2:$J$201,0))),0,IF(H1974-I1974=INDEX(Matches!$G$2:$G$201,MATCH($A1974&amp;"-3",Matches!$J$2:$J$201,0))-INDEX(Matches!$H$2:$H$201,MATCH($A1974&amp;"-3",Matches!$J$2:$J$201,0)),3,2))))),""))</f>
        <v/>
      </c>
      <c r="AA1974" s="12" t="str">
        <f aca="false">IF(OR($B1974="",J1974="",K1974=""),"",IFERROR(IF(OR(INDEX(Matches!$I$2:$I$201,MATCH($A1974&amp;"-4",Matches!$J$2:$J$201,0))="Void",INDEX(Matches!$G$2:$G$201,MATCH($A1974&amp;"-4",Matches!$J$2:$J$201,0))="",INDEX(Matches!$H$2:$H$201,MATCH($A1974&amp;"-4",Matches!$J$2:$J$201,0))=""),"",IF(AND($C1974&lt;&gt;"",INDEX(Matches!$F$2:$F$201,MATCH($A1974&amp;"-4",Matches!$J$2:$J$201,0))&lt;&gt;"",$C1974&gt;=INDEX(Matches!$F$2:$F$201,MATCH($A1974&amp;"-4",Matches!$J$2:$J$201,0))),"",IF(AND(J1974=INDEX(Matches!$G$2:$G$201,MATCH($A1974&amp;"-4",Matches!$J$2:$J$201,0)),K1974=INDEX(Matches!$H$2:$H$201,MATCH($A1974&amp;"-4",Matches!$J$2:$J$201,0))),5,IF(SIGN(J1974-K1974)&lt;&gt;SIGN(INDEX(Matches!$G$2:$G$201,MATCH($A1974&amp;"-4",Matches!$J$2:$J$201,0))-INDEX(Matches!$H$2:$H$201,MATCH($A1974&amp;"-4",Matches!$J$2:$J$201,0))),0,IF(J1974-K1974=INDEX(Matches!$G$2:$G$201,MATCH($A1974&amp;"-4",Matches!$J$2:$J$201,0))-INDEX(Matches!$H$2:$H$201,MATCH($A1974&amp;"-4",Matches!$J$2:$J$201,0)),3,2))))),""))</f>
        <v/>
      </c>
      <c r="AB1974" s="12" t="str">
        <f aca="false">IF(OR($B1974="",L1974="",M1974=""),"",IFERROR(IF(OR(INDEX(Matches!$I$2:$I$201,MATCH($A1974&amp;"-5",Matches!$J$2:$J$201,0))="Void",INDEX(Matches!$G$2:$G$201,MATCH($A1974&amp;"-5",Matches!$J$2:$J$201,0))="",INDEX(Matches!$H$2:$H$201,MATCH($A1974&amp;"-5",Matches!$J$2:$J$201,0))=""),"",IF(AND($C1974&lt;&gt;"",INDEX(Matches!$F$2:$F$201,MATCH($A1974&amp;"-5",Matches!$J$2:$J$201,0))&lt;&gt;"",$C1974&gt;=INDEX(Matches!$F$2:$F$201,MATCH($A1974&amp;"-5",Matches!$J$2:$J$201,0))),"",IF(AND(L1974=INDEX(Matches!$G$2:$G$201,MATCH($A1974&amp;"-5",Matches!$J$2:$J$201,0)),M1974=INDEX(Matches!$H$2:$H$201,MATCH($A1974&amp;"-5",Matches!$J$2:$J$201,0))),5,IF(SIGN(L1974-M1974)&lt;&gt;SIGN(INDEX(Matches!$G$2:$G$201,MATCH($A1974&amp;"-5",Matches!$J$2:$J$201,0))-INDEX(Matches!$H$2:$H$201,MATCH($A1974&amp;"-5",Matches!$J$2:$J$201,0))),0,IF(L1974-M1974=INDEX(Matches!$G$2:$G$201,MATCH($A1974&amp;"-5",Matches!$J$2:$J$201,0))-INDEX(Matches!$H$2:$H$201,MATCH($A1974&amp;"-5",Matches!$J$2:$J$201,0)),3,2))))),""))</f>
        <v/>
      </c>
      <c r="AC1974" s="12" t="str">
        <f aca="false">IF(OR($B1974="",N1974="",O1974=""),"",IFERROR(IF(OR(INDEX(Matches!$I$2:$I$201,MATCH($A1974&amp;"-6",Matches!$J$2:$J$201,0))="Void",INDEX(Matches!$G$2:$G$201,MATCH($A1974&amp;"-6",Matches!$J$2:$J$201,0))="",INDEX(Matches!$H$2:$H$201,MATCH($A1974&amp;"-6",Matches!$J$2:$J$201,0))=""),"",IF(AND($C1974&lt;&gt;"",INDEX(Matches!$F$2:$F$201,MATCH($A1974&amp;"-6",Matches!$J$2:$J$201,0))&lt;&gt;"",$C1974&gt;=INDEX(Matches!$F$2:$F$201,MATCH($A1974&amp;"-6",Matches!$J$2:$J$201,0))),"",IF(AND(N1974=INDEX(Matches!$G$2:$G$201,MATCH($A1974&amp;"-6",Matches!$J$2:$J$201,0)),O1974=INDEX(Matches!$H$2:$H$201,MATCH($A1974&amp;"-6",Matches!$J$2:$J$201,0))),5,IF(SIGN(N1974-O1974)&lt;&gt;SIGN(INDEX(Matches!$G$2:$G$201,MATCH($A1974&amp;"-6",Matches!$J$2:$J$201,0))-INDEX(Matches!$H$2:$H$201,MATCH($A1974&amp;"-6",Matches!$J$2:$J$201,0))),0,IF(N1974-O1974=INDEX(Matches!$G$2:$G$201,MATCH($A1974&amp;"-6",Matches!$J$2:$J$201,0))-INDEX(Matches!$H$2:$H$201,MATCH($A1974&amp;"-6",Matches!$J$2:$J$201,0)),3,2))))),""))</f>
        <v/>
      </c>
      <c r="AD1974" s="12" t="str">
        <f aca="false">IF(OR($B1974="",P1974="",Q1974=""),"",IFERROR(IF(OR(INDEX(Matches!$I$2:$I$201,MATCH($A1974&amp;"-7",Matches!$J$2:$J$201,0))="Void",INDEX(Matches!$G$2:$G$201,MATCH($A1974&amp;"-7",Matches!$J$2:$J$201,0))="",INDEX(Matches!$H$2:$H$201,MATCH($A1974&amp;"-7",Matches!$J$2:$J$201,0))=""),"",IF(AND($C1974&lt;&gt;"",INDEX(Matches!$F$2:$F$201,MATCH($A1974&amp;"-7",Matches!$J$2:$J$201,0))&lt;&gt;"",$C1974&gt;=INDEX(Matches!$F$2:$F$201,MATCH($A1974&amp;"-7",Matches!$J$2:$J$201,0))),"",IF(AND(P1974=INDEX(Matches!$G$2:$G$201,MATCH($A1974&amp;"-7",Matches!$J$2:$J$201,0)),Q1974=INDEX(Matches!$H$2:$H$201,MATCH($A1974&amp;"-7",Matches!$J$2:$J$201,0))),5,IF(SIGN(P1974-Q1974)&lt;&gt;SIGN(INDEX(Matches!$G$2:$G$201,MATCH($A1974&amp;"-7",Matches!$J$2:$J$201,0))-INDEX(Matches!$H$2:$H$201,MATCH($A1974&amp;"-7",Matches!$J$2:$J$201,0))),0,IF(P1974-Q1974=INDEX(Matches!$G$2:$G$201,MATCH($A1974&amp;"-7",Matches!$J$2:$J$201,0))-INDEX(Matches!$H$2:$H$201,MATCH($A1974&amp;"-7",Matches!$J$2:$J$201,0)),3,2))))),""))</f>
        <v/>
      </c>
      <c r="AE1974" s="12" t="str">
        <f aca="false">IF(OR($B1974="",R1974="",S1974=""),"",IFERROR(IF(OR(INDEX(Matches!$I$2:$I$201,MATCH($A1974&amp;"-8",Matches!$J$2:$J$201,0))="Void",INDEX(Matches!$G$2:$G$201,MATCH($A1974&amp;"-8",Matches!$J$2:$J$201,0))="",INDEX(Matches!$H$2:$H$201,MATCH($A1974&amp;"-8",Matches!$J$2:$J$201,0))=""),"",IF(AND($C1974&lt;&gt;"",INDEX(Matches!$F$2:$F$201,MATCH($A1974&amp;"-8",Matches!$J$2:$J$201,0))&lt;&gt;"",$C1974&gt;=INDEX(Matches!$F$2:$F$201,MATCH($A1974&amp;"-8",Matches!$J$2:$J$201,0))),"",IF(AND(R1974=INDEX(Matches!$G$2:$G$201,MATCH($A1974&amp;"-8",Matches!$J$2:$J$201,0)),S1974=INDEX(Matches!$H$2:$H$201,MATCH($A1974&amp;"-8",Matches!$J$2:$J$201,0))),5,IF(SIGN(R1974-S1974)&lt;&gt;SIGN(INDEX(Matches!$G$2:$G$201,MATCH($A1974&amp;"-8",Matches!$J$2:$J$201,0))-INDEX(Matches!$H$2:$H$201,MATCH($A1974&amp;"-8",Matches!$J$2:$J$201,0))),0,IF(R1974-S1974=INDEX(Matches!$G$2:$G$201,MATCH($A1974&amp;"-8",Matches!$J$2:$J$201,0))-INDEX(Matches!$H$2:$H$201,MATCH($A1974&amp;"-8",Matches!$J$2:$J$201,0)),3,2))))),""))</f>
        <v/>
      </c>
      <c r="AF1974" s="12" t="str">
        <f aca="false">IF(OR($B1974="",T1974="",U1974=""),"",IFERROR(IF(OR(INDEX(Matches!$I$2:$I$201,MATCH($A1974&amp;"-9",Matches!$J$2:$J$201,0))="Void",INDEX(Matches!$G$2:$G$201,MATCH($A1974&amp;"-9",Matches!$J$2:$J$201,0))="",INDEX(Matches!$H$2:$H$201,MATCH($A1974&amp;"-9",Matches!$J$2:$J$201,0))=""),"",IF(AND($C1974&lt;&gt;"",INDEX(Matches!$F$2:$F$201,MATCH($A1974&amp;"-9",Matches!$J$2:$J$201,0))&lt;&gt;"",$C1974&gt;=INDEX(Matches!$F$2:$F$201,MATCH($A1974&amp;"-9",Matches!$J$2:$J$201,0))),"",IF(AND(T1974=INDEX(Matches!$G$2:$G$201,MATCH($A1974&amp;"-9",Matches!$J$2:$J$201,0)),U1974=INDEX(Matches!$H$2:$H$201,MATCH($A1974&amp;"-9",Matches!$J$2:$J$201,0))),5,IF(SIGN(T1974-U1974)&lt;&gt;SIGN(INDEX(Matches!$G$2:$G$201,MATCH($A1974&amp;"-9",Matches!$J$2:$J$201,0))-INDEX(Matches!$H$2:$H$201,MATCH($A1974&amp;"-9",Matches!$J$2:$J$201,0))),0,IF(T1974-U1974=INDEX(Matches!$G$2:$G$201,MATCH($A1974&amp;"-9",Matches!$J$2:$J$201,0))-INDEX(Matches!$H$2:$H$201,MATCH($A1974&amp;"-9",Matches!$J$2:$J$201,0)),3,2))))),""))</f>
        <v/>
      </c>
      <c r="AG1974" s="12" t="str">
        <f aca="false">IF(OR($B1974="",V1974="",W1974=""),"",IFERROR(IF(OR(INDEX(Matches!$I$2:$I$201,MATCH($A1974&amp;"-10",Matches!$J$2:$J$201,0))="Void",INDEX(Matches!$G$2:$G$201,MATCH($A1974&amp;"-10",Matches!$J$2:$J$201,0))="",INDEX(Matches!$H$2:$H$201,MATCH($A1974&amp;"-10",Matches!$J$2:$J$201,0))=""),"",IF(AND($C1974&lt;&gt;"",INDEX(Matches!$F$2:$F$201,MATCH($A1974&amp;"-10",Matches!$J$2:$J$201,0))&lt;&gt;"",$C1974&gt;=INDEX(Matches!$F$2:$F$201,MATCH($A1974&amp;"-10",Matches!$J$2:$J$201,0))),"",IF(AND(V1974=INDEX(Matches!$G$2:$G$201,MATCH($A1974&amp;"-10",Matches!$J$2:$J$201,0)),W1974=INDEX(Matches!$H$2:$H$201,MATCH($A1974&amp;"-10",Matches!$J$2:$J$201,0))),5,IF(SIGN(V1974-W1974)&lt;&gt;SIGN(INDEX(Matches!$G$2:$G$201,MATCH($A1974&amp;"-10",Matches!$J$2:$J$201,0))-INDEX(Matches!$H$2:$H$201,MATCH($A1974&amp;"-10",Matches!$J$2:$J$201,0))),0,IF(V1974-W1974=INDEX(Matches!$G$2:$G$201,MATCH($A1974&amp;"-10",Matches!$J$2:$J$201,0))-INDEX(Matches!$H$2:$H$201,MATCH($A1974&amp;"-10",Matches!$J$2:$J$201,0)),3,2))))),""))</f>
        <v/>
      </c>
      <c r="AH1974" s="13" t="str">
        <f aca="false">IF($B1974="","",SUM(X1974:AG1974))</f>
        <v/>
      </c>
      <c r="AI1974" s="12" t="str">
        <f aca="false">IF($B1974="","",COUNTIF(X1974:AG1974,5))</f>
        <v/>
      </c>
      <c r="AJ1974" s="12" t="str">
        <f aca="false">IF($B1974="","",COUNTIF(X1974:AG1974,"&gt;=2"))</f>
        <v/>
      </c>
      <c r="AK1974" s="12" t="str">
        <f aca="false">IF($B1974="","",COUNT(X1974:AG1974))</f>
        <v/>
      </c>
    </row>
    <row r="1975" customFormat="false" ht="15" hidden="false" customHeight="false" outlineLevel="0" collapsed="false">
      <c r="A1975" s="7"/>
      <c r="B1975" s="7"/>
      <c r="C1975" s="11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12" t="str">
        <f aca="false">IF(OR($B1975="",D1975="",E1975=""),"",IFERROR(IF(OR(INDEX(Matches!$I$2:$I$201,MATCH($A1975&amp;"-1",Matches!$J$2:$J$201,0))="Void",INDEX(Matches!$G$2:$G$201,MATCH($A1975&amp;"-1",Matches!$J$2:$J$201,0))="",INDEX(Matches!$H$2:$H$201,MATCH($A1975&amp;"-1",Matches!$J$2:$J$201,0))=""),"",IF(AND($C1975&lt;&gt;"",INDEX(Matches!$F$2:$F$201,MATCH($A1975&amp;"-1",Matches!$J$2:$J$201,0))&lt;&gt;"",$C1975&gt;=INDEX(Matches!$F$2:$F$201,MATCH($A1975&amp;"-1",Matches!$J$2:$J$201,0))),"",IF(AND(D1975=INDEX(Matches!$G$2:$G$201,MATCH($A1975&amp;"-1",Matches!$J$2:$J$201,0)),E1975=INDEX(Matches!$H$2:$H$201,MATCH($A1975&amp;"-1",Matches!$J$2:$J$201,0))),5,IF(SIGN(D1975-E1975)&lt;&gt;SIGN(INDEX(Matches!$G$2:$G$201,MATCH($A1975&amp;"-1",Matches!$J$2:$J$201,0))-INDEX(Matches!$H$2:$H$201,MATCH($A1975&amp;"-1",Matches!$J$2:$J$201,0))),0,IF(D1975-E1975=INDEX(Matches!$G$2:$G$201,MATCH($A1975&amp;"-1",Matches!$J$2:$J$201,0))-INDEX(Matches!$H$2:$H$201,MATCH($A1975&amp;"-1",Matches!$J$2:$J$201,0)),3,2))))),""))</f>
        <v/>
      </c>
      <c r="Y1975" s="12" t="str">
        <f aca="false">IF(OR($B1975="",F1975="",G1975=""),"",IFERROR(IF(OR(INDEX(Matches!$I$2:$I$201,MATCH($A1975&amp;"-2",Matches!$J$2:$J$201,0))="Void",INDEX(Matches!$G$2:$G$201,MATCH($A1975&amp;"-2",Matches!$J$2:$J$201,0))="",INDEX(Matches!$H$2:$H$201,MATCH($A1975&amp;"-2",Matches!$J$2:$J$201,0))=""),"",IF(AND($C1975&lt;&gt;"",INDEX(Matches!$F$2:$F$201,MATCH($A1975&amp;"-2",Matches!$J$2:$J$201,0))&lt;&gt;"",$C1975&gt;=INDEX(Matches!$F$2:$F$201,MATCH($A1975&amp;"-2",Matches!$J$2:$J$201,0))),"",IF(AND(F1975=INDEX(Matches!$G$2:$G$201,MATCH($A1975&amp;"-2",Matches!$J$2:$J$201,0)),G1975=INDEX(Matches!$H$2:$H$201,MATCH($A1975&amp;"-2",Matches!$J$2:$J$201,0))),5,IF(SIGN(F1975-G1975)&lt;&gt;SIGN(INDEX(Matches!$G$2:$G$201,MATCH($A1975&amp;"-2",Matches!$J$2:$J$201,0))-INDEX(Matches!$H$2:$H$201,MATCH($A1975&amp;"-2",Matches!$J$2:$J$201,0))),0,IF(F1975-G1975=INDEX(Matches!$G$2:$G$201,MATCH($A1975&amp;"-2",Matches!$J$2:$J$201,0))-INDEX(Matches!$H$2:$H$201,MATCH($A1975&amp;"-2",Matches!$J$2:$J$201,0)),3,2))))),""))</f>
        <v/>
      </c>
      <c r="Z1975" s="12" t="str">
        <f aca="false">IF(OR($B1975="",H1975="",I1975=""),"",IFERROR(IF(OR(INDEX(Matches!$I$2:$I$201,MATCH($A1975&amp;"-3",Matches!$J$2:$J$201,0))="Void",INDEX(Matches!$G$2:$G$201,MATCH($A1975&amp;"-3",Matches!$J$2:$J$201,0))="",INDEX(Matches!$H$2:$H$201,MATCH($A1975&amp;"-3",Matches!$J$2:$J$201,0))=""),"",IF(AND($C1975&lt;&gt;"",INDEX(Matches!$F$2:$F$201,MATCH($A1975&amp;"-3",Matches!$J$2:$J$201,0))&lt;&gt;"",$C1975&gt;=INDEX(Matches!$F$2:$F$201,MATCH($A1975&amp;"-3",Matches!$J$2:$J$201,0))),"",IF(AND(H1975=INDEX(Matches!$G$2:$G$201,MATCH($A1975&amp;"-3",Matches!$J$2:$J$201,0)),I1975=INDEX(Matches!$H$2:$H$201,MATCH($A1975&amp;"-3",Matches!$J$2:$J$201,0))),5,IF(SIGN(H1975-I1975)&lt;&gt;SIGN(INDEX(Matches!$G$2:$G$201,MATCH($A1975&amp;"-3",Matches!$J$2:$J$201,0))-INDEX(Matches!$H$2:$H$201,MATCH($A1975&amp;"-3",Matches!$J$2:$J$201,0))),0,IF(H1975-I1975=INDEX(Matches!$G$2:$G$201,MATCH($A1975&amp;"-3",Matches!$J$2:$J$201,0))-INDEX(Matches!$H$2:$H$201,MATCH($A1975&amp;"-3",Matches!$J$2:$J$201,0)),3,2))))),""))</f>
        <v/>
      </c>
      <c r="AA1975" s="12" t="str">
        <f aca="false">IF(OR($B1975="",J1975="",K1975=""),"",IFERROR(IF(OR(INDEX(Matches!$I$2:$I$201,MATCH($A1975&amp;"-4",Matches!$J$2:$J$201,0))="Void",INDEX(Matches!$G$2:$G$201,MATCH($A1975&amp;"-4",Matches!$J$2:$J$201,0))="",INDEX(Matches!$H$2:$H$201,MATCH($A1975&amp;"-4",Matches!$J$2:$J$201,0))=""),"",IF(AND($C1975&lt;&gt;"",INDEX(Matches!$F$2:$F$201,MATCH($A1975&amp;"-4",Matches!$J$2:$J$201,0))&lt;&gt;"",$C1975&gt;=INDEX(Matches!$F$2:$F$201,MATCH($A1975&amp;"-4",Matches!$J$2:$J$201,0))),"",IF(AND(J1975=INDEX(Matches!$G$2:$G$201,MATCH($A1975&amp;"-4",Matches!$J$2:$J$201,0)),K1975=INDEX(Matches!$H$2:$H$201,MATCH($A1975&amp;"-4",Matches!$J$2:$J$201,0))),5,IF(SIGN(J1975-K1975)&lt;&gt;SIGN(INDEX(Matches!$G$2:$G$201,MATCH($A1975&amp;"-4",Matches!$J$2:$J$201,0))-INDEX(Matches!$H$2:$H$201,MATCH($A1975&amp;"-4",Matches!$J$2:$J$201,0))),0,IF(J1975-K1975=INDEX(Matches!$G$2:$G$201,MATCH($A1975&amp;"-4",Matches!$J$2:$J$201,0))-INDEX(Matches!$H$2:$H$201,MATCH($A1975&amp;"-4",Matches!$J$2:$J$201,0)),3,2))))),""))</f>
        <v/>
      </c>
      <c r="AB1975" s="12" t="str">
        <f aca="false">IF(OR($B1975="",L1975="",M1975=""),"",IFERROR(IF(OR(INDEX(Matches!$I$2:$I$201,MATCH($A1975&amp;"-5",Matches!$J$2:$J$201,0))="Void",INDEX(Matches!$G$2:$G$201,MATCH($A1975&amp;"-5",Matches!$J$2:$J$201,0))="",INDEX(Matches!$H$2:$H$201,MATCH($A1975&amp;"-5",Matches!$J$2:$J$201,0))=""),"",IF(AND($C1975&lt;&gt;"",INDEX(Matches!$F$2:$F$201,MATCH($A1975&amp;"-5",Matches!$J$2:$J$201,0))&lt;&gt;"",$C1975&gt;=INDEX(Matches!$F$2:$F$201,MATCH($A1975&amp;"-5",Matches!$J$2:$J$201,0))),"",IF(AND(L1975=INDEX(Matches!$G$2:$G$201,MATCH($A1975&amp;"-5",Matches!$J$2:$J$201,0)),M1975=INDEX(Matches!$H$2:$H$201,MATCH($A1975&amp;"-5",Matches!$J$2:$J$201,0))),5,IF(SIGN(L1975-M1975)&lt;&gt;SIGN(INDEX(Matches!$G$2:$G$201,MATCH($A1975&amp;"-5",Matches!$J$2:$J$201,0))-INDEX(Matches!$H$2:$H$201,MATCH($A1975&amp;"-5",Matches!$J$2:$J$201,0))),0,IF(L1975-M1975=INDEX(Matches!$G$2:$G$201,MATCH($A1975&amp;"-5",Matches!$J$2:$J$201,0))-INDEX(Matches!$H$2:$H$201,MATCH($A1975&amp;"-5",Matches!$J$2:$J$201,0)),3,2))))),""))</f>
        <v/>
      </c>
      <c r="AC1975" s="12" t="str">
        <f aca="false">IF(OR($B1975="",N1975="",O1975=""),"",IFERROR(IF(OR(INDEX(Matches!$I$2:$I$201,MATCH($A1975&amp;"-6",Matches!$J$2:$J$201,0))="Void",INDEX(Matches!$G$2:$G$201,MATCH($A1975&amp;"-6",Matches!$J$2:$J$201,0))="",INDEX(Matches!$H$2:$H$201,MATCH($A1975&amp;"-6",Matches!$J$2:$J$201,0))=""),"",IF(AND($C1975&lt;&gt;"",INDEX(Matches!$F$2:$F$201,MATCH($A1975&amp;"-6",Matches!$J$2:$J$201,0))&lt;&gt;"",$C1975&gt;=INDEX(Matches!$F$2:$F$201,MATCH($A1975&amp;"-6",Matches!$J$2:$J$201,0))),"",IF(AND(N1975=INDEX(Matches!$G$2:$G$201,MATCH($A1975&amp;"-6",Matches!$J$2:$J$201,0)),O1975=INDEX(Matches!$H$2:$H$201,MATCH($A1975&amp;"-6",Matches!$J$2:$J$201,0))),5,IF(SIGN(N1975-O1975)&lt;&gt;SIGN(INDEX(Matches!$G$2:$G$201,MATCH($A1975&amp;"-6",Matches!$J$2:$J$201,0))-INDEX(Matches!$H$2:$H$201,MATCH($A1975&amp;"-6",Matches!$J$2:$J$201,0))),0,IF(N1975-O1975=INDEX(Matches!$G$2:$G$201,MATCH($A1975&amp;"-6",Matches!$J$2:$J$201,0))-INDEX(Matches!$H$2:$H$201,MATCH($A1975&amp;"-6",Matches!$J$2:$J$201,0)),3,2))))),""))</f>
        <v/>
      </c>
      <c r="AD1975" s="12" t="str">
        <f aca="false">IF(OR($B1975="",P1975="",Q1975=""),"",IFERROR(IF(OR(INDEX(Matches!$I$2:$I$201,MATCH($A1975&amp;"-7",Matches!$J$2:$J$201,0))="Void",INDEX(Matches!$G$2:$G$201,MATCH($A1975&amp;"-7",Matches!$J$2:$J$201,0))="",INDEX(Matches!$H$2:$H$201,MATCH($A1975&amp;"-7",Matches!$J$2:$J$201,0))=""),"",IF(AND($C1975&lt;&gt;"",INDEX(Matches!$F$2:$F$201,MATCH($A1975&amp;"-7",Matches!$J$2:$J$201,0))&lt;&gt;"",$C1975&gt;=INDEX(Matches!$F$2:$F$201,MATCH($A1975&amp;"-7",Matches!$J$2:$J$201,0))),"",IF(AND(P1975=INDEX(Matches!$G$2:$G$201,MATCH($A1975&amp;"-7",Matches!$J$2:$J$201,0)),Q1975=INDEX(Matches!$H$2:$H$201,MATCH($A1975&amp;"-7",Matches!$J$2:$J$201,0))),5,IF(SIGN(P1975-Q1975)&lt;&gt;SIGN(INDEX(Matches!$G$2:$G$201,MATCH($A1975&amp;"-7",Matches!$J$2:$J$201,0))-INDEX(Matches!$H$2:$H$201,MATCH($A1975&amp;"-7",Matches!$J$2:$J$201,0))),0,IF(P1975-Q1975=INDEX(Matches!$G$2:$G$201,MATCH($A1975&amp;"-7",Matches!$J$2:$J$201,0))-INDEX(Matches!$H$2:$H$201,MATCH($A1975&amp;"-7",Matches!$J$2:$J$201,0)),3,2))))),""))</f>
        <v/>
      </c>
      <c r="AE1975" s="12" t="str">
        <f aca="false">IF(OR($B1975="",R1975="",S1975=""),"",IFERROR(IF(OR(INDEX(Matches!$I$2:$I$201,MATCH($A1975&amp;"-8",Matches!$J$2:$J$201,0))="Void",INDEX(Matches!$G$2:$G$201,MATCH($A1975&amp;"-8",Matches!$J$2:$J$201,0))="",INDEX(Matches!$H$2:$H$201,MATCH($A1975&amp;"-8",Matches!$J$2:$J$201,0))=""),"",IF(AND($C1975&lt;&gt;"",INDEX(Matches!$F$2:$F$201,MATCH($A1975&amp;"-8",Matches!$J$2:$J$201,0))&lt;&gt;"",$C1975&gt;=INDEX(Matches!$F$2:$F$201,MATCH($A1975&amp;"-8",Matches!$J$2:$J$201,0))),"",IF(AND(R1975=INDEX(Matches!$G$2:$G$201,MATCH($A1975&amp;"-8",Matches!$J$2:$J$201,0)),S1975=INDEX(Matches!$H$2:$H$201,MATCH($A1975&amp;"-8",Matches!$J$2:$J$201,0))),5,IF(SIGN(R1975-S1975)&lt;&gt;SIGN(INDEX(Matches!$G$2:$G$201,MATCH($A1975&amp;"-8",Matches!$J$2:$J$201,0))-INDEX(Matches!$H$2:$H$201,MATCH($A1975&amp;"-8",Matches!$J$2:$J$201,0))),0,IF(R1975-S1975=INDEX(Matches!$G$2:$G$201,MATCH($A1975&amp;"-8",Matches!$J$2:$J$201,0))-INDEX(Matches!$H$2:$H$201,MATCH($A1975&amp;"-8",Matches!$J$2:$J$201,0)),3,2))))),""))</f>
        <v/>
      </c>
      <c r="AF1975" s="12" t="str">
        <f aca="false">IF(OR($B1975="",T1975="",U1975=""),"",IFERROR(IF(OR(INDEX(Matches!$I$2:$I$201,MATCH($A1975&amp;"-9",Matches!$J$2:$J$201,0))="Void",INDEX(Matches!$G$2:$G$201,MATCH($A1975&amp;"-9",Matches!$J$2:$J$201,0))="",INDEX(Matches!$H$2:$H$201,MATCH($A1975&amp;"-9",Matches!$J$2:$J$201,0))=""),"",IF(AND($C1975&lt;&gt;"",INDEX(Matches!$F$2:$F$201,MATCH($A1975&amp;"-9",Matches!$J$2:$J$201,0))&lt;&gt;"",$C1975&gt;=INDEX(Matches!$F$2:$F$201,MATCH($A1975&amp;"-9",Matches!$J$2:$J$201,0))),"",IF(AND(T1975=INDEX(Matches!$G$2:$G$201,MATCH($A1975&amp;"-9",Matches!$J$2:$J$201,0)),U1975=INDEX(Matches!$H$2:$H$201,MATCH($A1975&amp;"-9",Matches!$J$2:$J$201,0))),5,IF(SIGN(T1975-U1975)&lt;&gt;SIGN(INDEX(Matches!$G$2:$G$201,MATCH($A1975&amp;"-9",Matches!$J$2:$J$201,0))-INDEX(Matches!$H$2:$H$201,MATCH($A1975&amp;"-9",Matches!$J$2:$J$201,0))),0,IF(T1975-U1975=INDEX(Matches!$G$2:$G$201,MATCH($A1975&amp;"-9",Matches!$J$2:$J$201,0))-INDEX(Matches!$H$2:$H$201,MATCH($A1975&amp;"-9",Matches!$J$2:$J$201,0)),3,2))))),""))</f>
        <v/>
      </c>
      <c r="AG1975" s="12" t="str">
        <f aca="false">IF(OR($B1975="",V1975="",W1975=""),"",IFERROR(IF(OR(INDEX(Matches!$I$2:$I$201,MATCH($A1975&amp;"-10",Matches!$J$2:$J$201,0))="Void",INDEX(Matches!$G$2:$G$201,MATCH($A1975&amp;"-10",Matches!$J$2:$J$201,0))="",INDEX(Matches!$H$2:$H$201,MATCH($A1975&amp;"-10",Matches!$J$2:$J$201,0))=""),"",IF(AND($C1975&lt;&gt;"",INDEX(Matches!$F$2:$F$201,MATCH($A1975&amp;"-10",Matches!$J$2:$J$201,0))&lt;&gt;"",$C1975&gt;=INDEX(Matches!$F$2:$F$201,MATCH($A1975&amp;"-10",Matches!$J$2:$J$201,0))),"",IF(AND(V1975=INDEX(Matches!$G$2:$G$201,MATCH($A1975&amp;"-10",Matches!$J$2:$J$201,0)),W1975=INDEX(Matches!$H$2:$H$201,MATCH($A1975&amp;"-10",Matches!$J$2:$J$201,0))),5,IF(SIGN(V1975-W1975)&lt;&gt;SIGN(INDEX(Matches!$G$2:$G$201,MATCH($A1975&amp;"-10",Matches!$J$2:$J$201,0))-INDEX(Matches!$H$2:$H$201,MATCH($A1975&amp;"-10",Matches!$J$2:$J$201,0))),0,IF(V1975-W1975=INDEX(Matches!$G$2:$G$201,MATCH($A1975&amp;"-10",Matches!$J$2:$J$201,0))-INDEX(Matches!$H$2:$H$201,MATCH($A1975&amp;"-10",Matches!$J$2:$J$201,0)),3,2))))),""))</f>
        <v/>
      </c>
      <c r="AH1975" s="13" t="str">
        <f aca="false">IF($B1975="","",SUM(X1975:AG1975))</f>
        <v/>
      </c>
      <c r="AI1975" s="12" t="str">
        <f aca="false">IF($B1975="","",COUNTIF(X1975:AG1975,5))</f>
        <v/>
      </c>
      <c r="AJ1975" s="12" t="str">
        <f aca="false">IF($B1975="","",COUNTIF(X1975:AG1975,"&gt;=2"))</f>
        <v/>
      </c>
      <c r="AK1975" s="12" t="str">
        <f aca="false">IF($B1975="","",COUNT(X1975:AG1975))</f>
        <v/>
      </c>
    </row>
    <row r="1976" customFormat="false" ht="15" hidden="false" customHeight="false" outlineLevel="0" collapsed="false">
      <c r="A1976" s="7"/>
      <c r="B1976" s="7"/>
      <c r="C1976" s="11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12" t="str">
        <f aca="false">IF(OR($B1976="",D1976="",E1976=""),"",IFERROR(IF(OR(INDEX(Matches!$I$2:$I$201,MATCH($A1976&amp;"-1",Matches!$J$2:$J$201,0))="Void",INDEX(Matches!$G$2:$G$201,MATCH($A1976&amp;"-1",Matches!$J$2:$J$201,0))="",INDEX(Matches!$H$2:$H$201,MATCH($A1976&amp;"-1",Matches!$J$2:$J$201,0))=""),"",IF(AND($C1976&lt;&gt;"",INDEX(Matches!$F$2:$F$201,MATCH($A1976&amp;"-1",Matches!$J$2:$J$201,0))&lt;&gt;"",$C1976&gt;=INDEX(Matches!$F$2:$F$201,MATCH($A1976&amp;"-1",Matches!$J$2:$J$201,0))),"",IF(AND(D1976=INDEX(Matches!$G$2:$G$201,MATCH($A1976&amp;"-1",Matches!$J$2:$J$201,0)),E1976=INDEX(Matches!$H$2:$H$201,MATCH($A1976&amp;"-1",Matches!$J$2:$J$201,0))),5,IF(SIGN(D1976-E1976)&lt;&gt;SIGN(INDEX(Matches!$G$2:$G$201,MATCH($A1976&amp;"-1",Matches!$J$2:$J$201,0))-INDEX(Matches!$H$2:$H$201,MATCH($A1976&amp;"-1",Matches!$J$2:$J$201,0))),0,IF(D1976-E1976=INDEX(Matches!$G$2:$G$201,MATCH($A1976&amp;"-1",Matches!$J$2:$J$201,0))-INDEX(Matches!$H$2:$H$201,MATCH($A1976&amp;"-1",Matches!$J$2:$J$201,0)),3,2))))),""))</f>
        <v/>
      </c>
      <c r="Y1976" s="12" t="str">
        <f aca="false">IF(OR($B1976="",F1976="",G1976=""),"",IFERROR(IF(OR(INDEX(Matches!$I$2:$I$201,MATCH($A1976&amp;"-2",Matches!$J$2:$J$201,0))="Void",INDEX(Matches!$G$2:$G$201,MATCH($A1976&amp;"-2",Matches!$J$2:$J$201,0))="",INDEX(Matches!$H$2:$H$201,MATCH($A1976&amp;"-2",Matches!$J$2:$J$201,0))=""),"",IF(AND($C1976&lt;&gt;"",INDEX(Matches!$F$2:$F$201,MATCH($A1976&amp;"-2",Matches!$J$2:$J$201,0))&lt;&gt;"",$C1976&gt;=INDEX(Matches!$F$2:$F$201,MATCH($A1976&amp;"-2",Matches!$J$2:$J$201,0))),"",IF(AND(F1976=INDEX(Matches!$G$2:$G$201,MATCH($A1976&amp;"-2",Matches!$J$2:$J$201,0)),G1976=INDEX(Matches!$H$2:$H$201,MATCH($A1976&amp;"-2",Matches!$J$2:$J$201,0))),5,IF(SIGN(F1976-G1976)&lt;&gt;SIGN(INDEX(Matches!$G$2:$G$201,MATCH($A1976&amp;"-2",Matches!$J$2:$J$201,0))-INDEX(Matches!$H$2:$H$201,MATCH($A1976&amp;"-2",Matches!$J$2:$J$201,0))),0,IF(F1976-G1976=INDEX(Matches!$G$2:$G$201,MATCH($A1976&amp;"-2",Matches!$J$2:$J$201,0))-INDEX(Matches!$H$2:$H$201,MATCH($A1976&amp;"-2",Matches!$J$2:$J$201,0)),3,2))))),""))</f>
        <v/>
      </c>
      <c r="Z1976" s="12" t="str">
        <f aca="false">IF(OR($B1976="",H1976="",I1976=""),"",IFERROR(IF(OR(INDEX(Matches!$I$2:$I$201,MATCH($A1976&amp;"-3",Matches!$J$2:$J$201,0))="Void",INDEX(Matches!$G$2:$G$201,MATCH($A1976&amp;"-3",Matches!$J$2:$J$201,0))="",INDEX(Matches!$H$2:$H$201,MATCH($A1976&amp;"-3",Matches!$J$2:$J$201,0))=""),"",IF(AND($C1976&lt;&gt;"",INDEX(Matches!$F$2:$F$201,MATCH($A1976&amp;"-3",Matches!$J$2:$J$201,0))&lt;&gt;"",$C1976&gt;=INDEX(Matches!$F$2:$F$201,MATCH($A1976&amp;"-3",Matches!$J$2:$J$201,0))),"",IF(AND(H1976=INDEX(Matches!$G$2:$G$201,MATCH($A1976&amp;"-3",Matches!$J$2:$J$201,0)),I1976=INDEX(Matches!$H$2:$H$201,MATCH($A1976&amp;"-3",Matches!$J$2:$J$201,0))),5,IF(SIGN(H1976-I1976)&lt;&gt;SIGN(INDEX(Matches!$G$2:$G$201,MATCH($A1976&amp;"-3",Matches!$J$2:$J$201,0))-INDEX(Matches!$H$2:$H$201,MATCH($A1976&amp;"-3",Matches!$J$2:$J$201,0))),0,IF(H1976-I1976=INDEX(Matches!$G$2:$G$201,MATCH($A1976&amp;"-3",Matches!$J$2:$J$201,0))-INDEX(Matches!$H$2:$H$201,MATCH($A1976&amp;"-3",Matches!$J$2:$J$201,0)),3,2))))),""))</f>
        <v/>
      </c>
      <c r="AA1976" s="12" t="str">
        <f aca="false">IF(OR($B1976="",J1976="",K1976=""),"",IFERROR(IF(OR(INDEX(Matches!$I$2:$I$201,MATCH($A1976&amp;"-4",Matches!$J$2:$J$201,0))="Void",INDEX(Matches!$G$2:$G$201,MATCH($A1976&amp;"-4",Matches!$J$2:$J$201,0))="",INDEX(Matches!$H$2:$H$201,MATCH($A1976&amp;"-4",Matches!$J$2:$J$201,0))=""),"",IF(AND($C1976&lt;&gt;"",INDEX(Matches!$F$2:$F$201,MATCH($A1976&amp;"-4",Matches!$J$2:$J$201,0))&lt;&gt;"",$C1976&gt;=INDEX(Matches!$F$2:$F$201,MATCH($A1976&amp;"-4",Matches!$J$2:$J$201,0))),"",IF(AND(J1976=INDEX(Matches!$G$2:$G$201,MATCH($A1976&amp;"-4",Matches!$J$2:$J$201,0)),K1976=INDEX(Matches!$H$2:$H$201,MATCH($A1976&amp;"-4",Matches!$J$2:$J$201,0))),5,IF(SIGN(J1976-K1976)&lt;&gt;SIGN(INDEX(Matches!$G$2:$G$201,MATCH($A1976&amp;"-4",Matches!$J$2:$J$201,0))-INDEX(Matches!$H$2:$H$201,MATCH($A1976&amp;"-4",Matches!$J$2:$J$201,0))),0,IF(J1976-K1976=INDEX(Matches!$G$2:$G$201,MATCH($A1976&amp;"-4",Matches!$J$2:$J$201,0))-INDEX(Matches!$H$2:$H$201,MATCH($A1976&amp;"-4",Matches!$J$2:$J$201,0)),3,2))))),""))</f>
        <v/>
      </c>
      <c r="AB1976" s="12" t="str">
        <f aca="false">IF(OR($B1976="",L1976="",M1976=""),"",IFERROR(IF(OR(INDEX(Matches!$I$2:$I$201,MATCH($A1976&amp;"-5",Matches!$J$2:$J$201,0))="Void",INDEX(Matches!$G$2:$G$201,MATCH($A1976&amp;"-5",Matches!$J$2:$J$201,0))="",INDEX(Matches!$H$2:$H$201,MATCH($A1976&amp;"-5",Matches!$J$2:$J$201,0))=""),"",IF(AND($C1976&lt;&gt;"",INDEX(Matches!$F$2:$F$201,MATCH($A1976&amp;"-5",Matches!$J$2:$J$201,0))&lt;&gt;"",$C1976&gt;=INDEX(Matches!$F$2:$F$201,MATCH($A1976&amp;"-5",Matches!$J$2:$J$201,0))),"",IF(AND(L1976=INDEX(Matches!$G$2:$G$201,MATCH($A1976&amp;"-5",Matches!$J$2:$J$201,0)),M1976=INDEX(Matches!$H$2:$H$201,MATCH($A1976&amp;"-5",Matches!$J$2:$J$201,0))),5,IF(SIGN(L1976-M1976)&lt;&gt;SIGN(INDEX(Matches!$G$2:$G$201,MATCH($A1976&amp;"-5",Matches!$J$2:$J$201,0))-INDEX(Matches!$H$2:$H$201,MATCH($A1976&amp;"-5",Matches!$J$2:$J$201,0))),0,IF(L1976-M1976=INDEX(Matches!$G$2:$G$201,MATCH($A1976&amp;"-5",Matches!$J$2:$J$201,0))-INDEX(Matches!$H$2:$H$201,MATCH($A1976&amp;"-5",Matches!$J$2:$J$201,0)),3,2))))),""))</f>
        <v/>
      </c>
      <c r="AC1976" s="12" t="str">
        <f aca="false">IF(OR($B1976="",N1976="",O1976=""),"",IFERROR(IF(OR(INDEX(Matches!$I$2:$I$201,MATCH($A1976&amp;"-6",Matches!$J$2:$J$201,0))="Void",INDEX(Matches!$G$2:$G$201,MATCH($A1976&amp;"-6",Matches!$J$2:$J$201,0))="",INDEX(Matches!$H$2:$H$201,MATCH($A1976&amp;"-6",Matches!$J$2:$J$201,0))=""),"",IF(AND($C1976&lt;&gt;"",INDEX(Matches!$F$2:$F$201,MATCH($A1976&amp;"-6",Matches!$J$2:$J$201,0))&lt;&gt;"",$C1976&gt;=INDEX(Matches!$F$2:$F$201,MATCH($A1976&amp;"-6",Matches!$J$2:$J$201,0))),"",IF(AND(N1976=INDEX(Matches!$G$2:$G$201,MATCH($A1976&amp;"-6",Matches!$J$2:$J$201,0)),O1976=INDEX(Matches!$H$2:$H$201,MATCH($A1976&amp;"-6",Matches!$J$2:$J$201,0))),5,IF(SIGN(N1976-O1976)&lt;&gt;SIGN(INDEX(Matches!$G$2:$G$201,MATCH($A1976&amp;"-6",Matches!$J$2:$J$201,0))-INDEX(Matches!$H$2:$H$201,MATCH($A1976&amp;"-6",Matches!$J$2:$J$201,0))),0,IF(N1976-O1976=INDEX(Matches!$G$2:$G$201,MATCH($A1976&amp;"-6",Matches!$J$2:$J$201,0))-INDEX(Matches!$H$2:$H$201,MATCH($A1976&amp;"-6",Matches!$J$2:$J$201,0)),3,2))))),""))</f>
        <v/>
      </c>
      <c r="AD1976" s="12" t="str">
        <f aca="false">IF(OR($B1976="",P1976="",Q1976=""),"",IFERROR(IF(OR(INDEX(Matches!$I$2:$I$201,MATCH($A1976&amp;"-7",Matches!$J$2:$J$201,0))="Void",INDEX(Matches!$G$2:$G$201,MATCH($A1976&amp;"-7",Matches!$J$2:$J$201,0))="",INDEX(Matches!$H$2:$H$201,MATCH($A1976&amp;"-7",Matches!$J$2:$J$201,0))=""),"",IF(AND($C1976&lt;&gt;"",INDEX(Matches!$F$2:$F$201,MATCH($A1976&amp;"-7",Matches!$J$2:$J$201,0))&lt;&gt;"",$C1976&gt;=INDEX(Matches!$F$2:$F$201,MATCH($A1976&amp;"-7",Matches!$J$2:$J$201,0))),"",IF(AND(P1976=INDEX(Matches!$G$2:$G$201,MATCH($A1976&amp;"-7",Matches!$J$2:$J$201,0)),Q1976=INDEX(Matches!$H$2:$H$201,MATCH($A1976&amp;"-7",Matches!$J$2:$J$201,0))),5,IF(SIGN(P1976-Q1976)&lt;&gt;SIGN(INDEX(Matches!$G$2:$G$201,MATCH($A1976&amp;"-7",Matches!$J$2:$J$201,0))-INDEX(Matches!$H$2:$H$201,MATCH($A1976&amp;"-7",Matches!$J$2:$J$201,0))),0,IF(P1976-Q1976=INDEX(Matches!$G$2:$G$201,MATCH($A1976&amp;"-7",Matches!$J$2:$J$201,0))-INDEX(Matches!$H$2:$H$201,MATCH($A1976&amp;"-7",Matches!$J$2:$J$201,0)),3,2))))),""))</f>
        <v/>
      </c>
      <c r="AE1976" s="12" t="str">
        <f aca="false">IF(OR($B1976="",R1976="",S1976=""),"",IFERROR(IF(OR(INDEX(Matches!$I$2:$I$201,MATCH($A1976&amp;"-8",Matches!$J$2:$J$201,0))="Void",INDEX(Matches!$G$2:$G$201,MATCH($A1976&amp;"-8",Matches!$J$2:$J$201,0))="",INDEX(Matches!$H$2:$H$201,MATCH($A1976&amp;"-8",Matches!$J$2:$J$201,0))=""),"",IF(AND($C1976&lt;&gt;"",INDEX(Matches!$F$2:$F$201,MATCH($A1976&amp;"-8",Matches!$J$2:$J$201,0))&lt;&gt;"",$C1976&gt;=INDEX(Matches!$F$2:$F$201,MATCH($A1976&amp;"-8",Matches!$J$2:$J$201,0))),"",IF(AND(R1976=INDEX(Matches!$G$2:$G$201,MATCH($A1976&amp;"-8",Matches!$J$2:$J$201,0)),S1976=INDEX(Matches!$H$2:$H$201,MATCH($A1976&amp;"-8",Matches!$J$2:$J$201,0))),5,IF(SIGN(R1976-S1976)&lt;&gt;SIGN(INDEX(Matches!$G$2:$G$201,MATCH($A1976&amp;"-8",Matches!$J$2:$J$201,0))-INDEX(Matches!$H$2:$H$201,MATCH($A1976&amp;"-8",Matches!$J$2:$J$201,0))),0,IF(R1976-S1976=INDEX(Matches!$G$2:$G$201,MATCH($A1976&amp;"-8",Matches!$J$2:$J$201,0))-INDEX(Matches!$H$2:$H$201,MATCH($A1976&amp;"-8",Matches!$J$2:$J$201,0)),3,2))))),""))</f>
        <v/>
      </c>
      <c r="AF1976" s="12" t="str">
        <f aca="false">IF(OR($B1976="",T1976="",U1976=""),"",IFERROR(IF(OR(INDEX(Matches!$I$2:$I$201,MATCH($A1976&amp;"-9",Matches!$J$2:$J$201,0))="Void",INDEX(Matches!$G$2:$G$201,MATCH($A1976&amp;"-9",Matches!$J$2:$J$201,0))="",INDEX(Matches!$H$2:$H$201,MATCH($A1976&amp;"-9",Matches!$J$2:$J$201,0))=""),"",IF(AND($C1976&lt;&gt;"",INDEX(Matches!$F$2:$F$201,MATCH($A1976&amp;"-9",Matches!$J$2:$J$201,0))&lt;&gt;"",$C1976&gt;=INDEX(Matches!$F$2:$F$201,MATCH($A1976&amp;"-9",Matches!$J$2:$J$201,0))),"",IF(AND(T1976=INDEX(Matches!$G$2:$G$201,MATCH($A1976&amp;"-9",Matches!$J$2:$J$201,0)),U1976=INDEX(Matches!$H$2:$H$201,MATCH($A1976&amp;"-9",Matches!$J$2:$J$201,0))),5,IF(SIGN(T1976-U1976)&lt;&gt;SIGN(INDEX(Matches!$G$2:$G$201,MATCH($A1976&amp;"-9",Matches!$J$2:$J$201,0))-INDEX(Matches!$H$2:$H$201,MATCH($A1976&amp;"-9",Matches!$J$2:$J$201,0))),0,IF(T1976-U1976=INDEX(Matches!$G$2:$G$201,MATCH($A1976&amp;"-9",Matches!$J$2:$J$201,0))-INDEX(Matches!$H$2:$H$201,MATCH($A1976&amp;"-9",Matches!$J$2:$J$201,0)),3,2))))),""))</f>
        <v/>
      </c>
      <c r="AG1976" s="12" t="str">
        <f aca="false">IF(OR($B1976="",V1976="",W1976=""),"",IFERROR(IF(OR(INDEX(Matches!$I$2:$I$201,MATCH($A1976&amp;"-10",Matches!$J$2:$J$201,0))="Void",INDEX(Matches!$G$2:$G$201,MATCH($A1976&amp;"-10",Matches!$J$2:$J$201,0))="",INDEX(Matches!$H$2:$H$201,MATCH($A1976&amp;"-10",Matches!$J$2:$J$201,0))=""),"",IF(AND($C1976&lt;&gt;"",INDEX(Matches!$F$2:$F$201,MATCH($A1976&amp;"-10",Matches!$J$2:$J$201,0))&lt;&gt;"",$C1976&gt;=INDEX(Matches!$F$2:$F$201,MATCH($A1976&amp;"-10",Matches!$J$2:$J$201,0))),"",IF(AND(V1976=INDEX(Matches!$G$2:$G$201,MATCH($A1976&amp;"-10",Matches!$J$2:$J$201,0)),W1976=INDEX(Matches!$H$2:$H$201,MATCH($A1976&amp;"-10",Matches!$J$2:$J$201,0))),5,IF(SIGN(V1976-W1976)&lt;&gt;SIGN(INDEX(Matches!$G$2:$G$201,MATCH($A1976&amp;"-10",Matches!$J$2:$J$201,0))-INDEX(Matches!$H$2:$H$201,MATCH($A1976&amp;"-10",Matches!$J$2:$J$201,0))),0,IF(V1976-W1976=INDEX(Matches!$G$2:$G$201,MATCH($A1976&amp;"-10",Matches!$J$2:$J$201,0))-INDEX(Matches!$H$2:$H$201,MATCH($A1976&amp;"-10",Matches!$J$2:$J$201,0)),3,2))))),""))</f>
        <v/>
      </c>
      <c r="AH1976" s="13" t="str">
        <f aca="false">IF($B1976="","",SUM(X1976:AG1976))</f>
        <v/>
      </c>
      <c r="AI1976" s="12" t="str">
        <f aca="false">IF($B1976="","",COUNTIF(X1976:AG1976,5))</f>
        <v/>
      </c>
      <c r="AJ1976" s="12" t="str">
        <f aca="false">IF($B1976="","",COUNTIF(X1976:AG1976,"&gt;=2"))</f>
        <v/>
      </c>
      <c r="AK1976" s="12" t="str">
        <f aca="false">IF($B1976="","",COUNT(X1976:AG1976))</f>
        <v/>
      </c>
    </row>
    <row r="1977" customFormat="false" ht="15" hidden="false" customHeight="false" outlineLevel="0" collapsed="false">
      <c r="A1977" s="7"/>
      <c r="B1977" s="7"/>
      <c r="C1977" s="11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12" t="str">
        <f aca="false">IF(OR($B1977="",D1977="",E1977=""),"",IFERROR(IF(OR(INDEX(Matches!$I$2:$I$201,MATCH($A1977&amp;"-1",Matches!$J$2:$J$201,0))="Void",INDEX(Matches!$G$2:$G$201,MATCH($A1977&amp;"-1",Matches!$J$2:$J$201,0))="",INDEX(Matches!$H$2:$H$201,MATCH($A1977&amp;"-1",Matches!$J$2:$J$201,0))=""),"",IF(AND($C1977&lt;&gt;"",INDEX(Matches!$F$2:$F$201,MATCH($A1977&amp;"-1",Matches!$J$2:$J$201,0))&lt;&gt;"",$C1977&gt;=INDEX(Matches!$F$2:$F$201,MATCH($A1977&amp;"-1",Matches!$J$2:$J$201,0))),"",IF(AND(D1977=INDEX(Matches!$G$2:$G$201,MATCH($A1977&amp;"-1",Matches!$J$2:$J$201,0)),E1977=INDEX(Matches!$H$2:$H$201,MATCH($A1977&amp;"-1",Matches!$J$2:$J$201,0))),5,IF(SIGN(D1977-E1977)&lt;&gt;SIGN(INDEX(Matches!$G$2:$G$201,MATCH($A1977&amp;"-1",Matches!$J$2:$J$201,0))-INDEX(Matches!$H$2:$H$201,MATCH($A1977&amp;"-1",Matches!$J$2:$J$201,0))),0,IF(D1977-E1977=INDEX(Matches!$G$2:$G$201,MATCH($A1977&amp;"-1",Matches!$J$2:$J$201,0))-INDEX(Matches!$H$2:$H$201,MATCH($A1977&amp;"-1",Matches!$J$2:$J$201,0)),3,2))))),""))</f>
        <v/>
      </c>
      <c r="Y1977" s="12" t="str">
        <f aca="false">IF(OR($B1977="",F1977="",G1977=""),"",IFERROR(IF(OR(INDEX(Matches!$I$2:$I$201,MATCH($A1977&amp;"-2",Matches!$J$2:$J$201,0))="Void",INDEX(Matches!$G$2:$G$201,MATCH($A1977&amp;"-2",Matches!$J$2:$J$201,0))="",INDEX(Matches!$H$2:$H$201,MATCH($A1977&amp;"-2",Matches!$J$2:$J$201,0))=""),"",IF(AND($C1977&lt;&gt;"",INDEX(Matches!$F$2:$F$201,MATCH($A1977&amp;"-2",Matches!$J$2:$J$201,0))&lt;&gt;"",$C1977&gt;=INDEX(Matches!$F$2:$F$201,MATCH($A1977&amp;"-2",Matches!$J$2:$J$201,0))),"",IF(AND(F1977=INDEX(Matches!$G$2:$G$201,MATCH($A1977&amp;"-2",Matches!$J$2:$J$201,0)),G1977=INDEX(Matches!$H$2:$H$201,MATCH($A1977&amp;"-2",Matches!$J$2:$J$201,0))),5,IF(SIGN(F1977-G1977)&lt;&gt;SIGN(INDEX(Matches!$G$2:$G$201,MATCH($A1977&amp;"-2",Matches!$J$2:$J$201,0))-INDEX(Matches!$H$2:$H$201,MATCH($A1977&amp;"-2",Matches!$J$2:$J$201,0))),0,IF(F1977-G1977=INDEX(Matches!$G$2:$G$201,MATCH($A1977&amp;"-2",Matches!$J$2:$J$201,0))-INDEX(Matches!$H$2:$H$201,MATCH($A1977&amp;"-2",Matches!$J$2:$J$201,0)),3,2))))),""))</f>
        <v/>
      </c>
      <c r="Z1977" s="12" t="str">
        <f aca="false">IF(OR($B1977="",H1977="",I1977=""),"",IFERROR(IF(OR(INDEX(Matches!$I$2:$I$201,MATCH($A1977&amp;"-3",Matches!$J$2:$J$201,0))="Void",INDEX(Matches!$G$2:$G$201,MATCH($A1977&amp;"-3",Matches!$J$2:$J$201,0))="",INDEX(Matches!$H$2:$H$201,MATCH($A1977&amp;"-3",Matches!$J$2:$J$201,0))=""),"",IF(AND($C1977&lt;&gt;"",INDEX(Matches!$F$2:$F$201,MATCH($A1977&amp;"-3",Matches!$J$2:$J$201,0))&lt;&gt;"",$C1977&gt;=INDEX(Matches!$F$2:$F$201,MATCH($A1977&amp;"-3",Matches!$J$2:$J$201,0))),"",IF(AND(H1977=INDEX(Matches!$G$2:$G$201,MATCH($A1977&amp;"-3",Matches!$J$2:$J$201,0)),I1977=INDEX(Matches!$H$2:$H$201,MATCH($A1977&amp;"-3",Matches!$J$2:$J$201,0))),5,IF(SIGN(H1977-I1977)&lt;&gt;SIGN(INDEX(Matches!$G$2:$G$201,MATCH($A1977&amp;"-3",Matches!$J$2:$J$201,0))-INDEX(Matches!$H$2:$H$201,MATCH($A1977&amp;"-3",Matches!$J$2:$J$201,0))),0,IF(H1977-I1977=INDEX(Matches!$G$2:$G$201,MATCH($A1977&amp;"-3",Matches!$J$2:$J$201,0))-INDEX(Matches!$H$2:$H$201,MATCH($A1977&amp;"-3",Matches!$J$2:$J$201,0)),3,2))))),""))</f>
        <v/>
      </c>
      <c r="AA1977" s="12" t="str">
        <f aca="false">IF(OR($B1977="",J1977="",K1977=""),"",IFERROR(IF(OR(INDEX(Matches!$I$2:$I$201,MATCH($A1977&amp;"-4",Matches!$J$2:$J$201,0))="Void",INDEX(Matches!$G$2:$G$201,MATCH($A1977&amp;"-4",Matches!$J$2:$J$201,0))="",INDEX(Matches!$H$2:$H$201,MATCH($A1977&amp;"-4",Matches!$J$2:$J$201,0))=""),"",IF(AND($C1977&lt;&gt;"",INDEX(Matches!$F$2:$F$201,MATCH($A1977&amp;"-4",Matches!$J$2:$J$201,0))&lt;&gt;"",$C1977&gt;=INDEX(Matches!$F$2:$F$201,MATCH($A1977&amp;"-4",Matches!$J$2:$J$201,0))),"",IF(AND(J1977=INDEX(Matches!$G$2:$G$201,MATCH($A1977&amp;"-4",Matches!$J$2:$J$201,0)),K1977=INDEX(Matches!$H$2:$H$201,MATCH($A1977&amp;"-4",Matches!$J$2:$J$201,0))),5,IF(SIGN(J1977-K1977)&lt;&gt;SIGN(INDEX(Matches!$G$2:$G$201,MATCH($A1977&amp;"-4",Matches!$J$2:$J$201,0))-INDEX(Matches!$H$2:$H$201,MATCH($A1977&amp;"-4",Matches!$J$2:$J$201,0))),0,IF(J1977-K1977=INDEX(Matches!$G$2:$G$201,MATCH($A1977&amp;"-4",Matches!$J$2:$J$201,0))-INDEX(Matches!$H$2:$H$201,MATCH($A1977&amp;"-4",Matches!$J$2:$J$201,0)),3,2))))),""))</f>
        <v/>
      </c>
      <c r="AB1977" s="12" t="str">
        <f aca="false">IF(OR($B1977="",L1977="",M1977=""),"",IFERROR(IF(OR(INDEX(Matches!$I$2:$I$201,MATCH($A1977&amp;"-5",Matches!$J$2:$J$201,0))="Void",INDEX(Matches!$G$2:$G$201,MATCH($A1977&amp;"-5",Matches!$J$2:$J$201,0))="",INDEX(Matches!$H$2:$H$201,MATCH($A1977&amp;"-5",Matches!$J$2:$J$201,0))=""),"",IF(AND($C1977&lt;&gt;"",INDEX(Matches!$F$2:$F$201,MATCH($A1977&amp;"-5",Matches!$J$2:$J$201,0))&lt;&gt;"",$C1977&gt;=INDEX(Matches!$F$2:$F$201,MATCH($A1977&amp;"-5",Matches!$J$2:$J$201,0))),"",IF(AND(L1977=INDEX(Matches!$G$2:$G$201,MATCH($A1977&amp;"-5",Matches!$J$2:$J$201,0)),M1977=INDEX(Matches!$H$2:$H$201,MATCH($A1977&amp;"-5",Matches!$J$2:$J$201,0))),5,IF(SIGN(L1977-M1977)&lt;&gt;SIGN(INDEX(Matches!$G$2:$G$201,MATCH($A1977&amp;"-5",Matches!$J$2:$J$201,0))-INDEX(Matches!$H$2:$H$201,MATCH($A1977&amp;"-5",Matches!$J$2:$J$201,0))),0,IF(L1977-M1977=INDEX(Matches!$G$2:$G$201,MATCH($A1977&amp;"-5",Matches!$J$2:$J$201,0))-INDEX(Matches!$H$2:$H$201,MATCH($A1977&amp;"-5",Matches!$J$2:$J$201,0)),3,2))))),""))</f>
        <v/>
      </c>
      <c r="AC1977" s="12" t="str">
        <f aca="false">IF(OR($B1977="",N1977="",O1977=""),"",IFERROR(IF(OR(INDEX(Matches!$I$2:$I$201,MATCH($A1977&amp;"-6",Matches!$J$2:$J$201,0))="Void",INDEX(Matches!$G$2:$G$201,MATCH($A1977&amp;"-6",Matches!$J$2:$J$201,0))="",INDEX(Matches!$H$2:$H$201,MATCH($A1977&amp;"-6",Matches!$J$2:$J$201,0))=""),"",IF(AND($C1977&lt;&gt;"",INDEX(Matches!$F$2:$F$201,MATCH($A1977&amp;"-6",Matches!$J$2:$J$201,0))&lt;&gt;"",$C1977&gt;=INDEX(Matches!$F$2:$F$201,MATCH($A1977&amp;"-6",Matches!$J$2:$J$201,0))),"",IF(AND(N1977=INDEX(Matches!$G$2:$G$201,MATCH($A1977&amp;"-6",Matches!$J$2:$J$201,0)),O1977=INDEX(Matches!$H$2:$H$201,MATCH($A1977&amp;"-6",Matches!$J$2:$J$201,0))),5,IF(SIGN(N1977-O1977)&lt;&gt;SIGN(INDEX(Matches!$G$2:$G$201,MATCH($A1977&amp;"-6",Matches!$J$2:$J$201,0))-INDEX(Matches!$H$2:$H$201,MATCH($A1977&amp;"-6",Matches!$J$2:$J$201,0))),0,IF(N1977-O1977=INDEX(Matches!$G$2:$G$201,MATCH($A1977&amp;"-6",Matches!$J$2:$J$201,0))-INDEX(Matches!$H$2:$H$201,MATCH($A1977&amp;"-6",Matches!$J$2:$J$201,0)),3,2))))),""))</f>
        <v/>
      </c>
      <c r="AD1977" s="12" t="str">
        <f aca="false">IF(OR($B1977="",P1977="",Q1977=""),"",IFERROR(IF(OR(INDEX(Matches!$I$2:$I$201,MATCH($A1977&amp;"-7",Matches!$J$2:$J$201,0))="Void",INDEX(Matches!$G$2:$G$201,MATCH($A1977&amp;"-7",Matches!$J$2:$J$201,0))="",INDEX(Matches!$H$2:$H$201,MATCH($A1977&amp;"-7",Matches!$J$2:$J$201,0))=""),"",IF(AND($C1977&lt;&gt;"",INDEX(Matches!$F$2:$F$201,MATCH($A1977&amp;"-7",Matches!$J$2:$J$201,0))&lt;&gt;"",$C1977&gt;=INDEX(Matches!$F$2:$F$201,MATCH($A1977&amp;"-7",Matches!$J$2:$J$201,0))),"",IF(AND(P1977=INDEX(Matches!$G$2:$G$201,MATCH($A1977&amp;"-7",Matches!$J$2:$J$201,0)),Q1977=INDEX(Matches!$H$2:$H$201,MATCH($A1977&amp;"-7",Matches!$J$2:$J$201,0))),5,IF(SIGN(P1977-Q1977)&lt;&gt;SIGN(INDEX(Matches!$G$2:$G$201,MATCH($A1977&amp;"-7",Matches!$J$2:$J$201,0))-INDEX(Matches!$H$2:$H$201,MATCH($A1977&amp;"-7",Matches!$J$2:$J$201,0))),0,IF(P1977-Q1977=INDEX(Matches!$G$2:$G$201,MATCH($A1977&amp;"-7",Matches!$J$2:$J$201,0))-INDEX(Matches!$H$2:$H$201,MATCH($A1977&amp;"-7",Matches!$J$2:$J$201,0)),3,2))))),""))</f>
        <v/>
      </c>
      <c r="AE1977" s="12" t="str">
        <f aca="false">IF(OR($B1977="",R1977="",S1977=""),"",IFERROR(IF(OR(INDEX(Matches!$I$2:$I$201,MATCH($A1977&amp;"-8",Matches!$J$2:$J$201,0))="Void",INDEX(Matches!$G$2:$G$201,MATCH($A1977&amp;"-8",Matches!$J$2:$J$201,0))="",INDEX(Matches!$H$2:$H$201,MATCH($A1977&amp;"-8",Matches!$J$2:$J$201,0))=""),"",IF(AND($C1977&lt;&gt;"",INDEX(Matches!$F$2:$F$201,MATCH($A1977&amp;"-8",Matches!$J$2:$J$201,0))&lt;&gt;"",$C1977&gt;=INDEX(Matches!$F$2:$F$201,MATCH($A1977&amp;"-8",Matches!$J$2:$J$201,0))),"",IF(AND(R1977=INDEX(Matches!$G$2:$G$201,MATCH($A1977&amp;"-8",Matches!$J$2:$J$201,0)),S1977=INDEX(Matches!$H$2:$H$201,MATCH($A1977&amp;"-8",Matches!$J$2:$J$201,0))),5,IF(SIGN(R1977-S1977)&lt;&gt;SIGN(INDEX(Matches!$G$2:$G$201,MATCH($A1977&amp;"-8",Matches!$J$2:$J$201,0))-INDEX(Matches!$H$2:$H$201,MATCH($A1977&amp;"-8",Matches!$J$2:$J$201,0))),0,IF(R1977-S1977=INDEX(Matches!$G$2:$G$201,MATCH($A1977&amp;"-8",Matches!$J$2:$J$201,0))-INDEX(Matches!$H$2:$H$201,MATCH($A1977&amp;"-8",Matches!$J$2:$J$201,0)),3,2))))),""))</f>
        <v/>
      </c>
      <c r="AF1977" s="12" t="str">
        <f aca="false">IF(OR($B1977="",T1977="",U1977=""),"",IFERROR(IF(OR(INDEX(Matches!$I$2:$I$201,MATCH($A1977&amp;"-9",Matches!$J$2:$J$201,0))="Void",INDEX(Matches!$G$2:$G$201,MATCH($A1977&amp;"-9",Matches!$J$2:$J$201,0))="",INDEX(Matches!$H$2:$H$201,MATCH($A1977&amp;"-9",Matches!$J$2:$J$201,0))=""),"",IF(AND($C1977&lt;&gt;"",INDEX(Matches!$F$2:$F$201,MATCH($A1977&amp;"-9",Matches!$J$2:$J$201,0))&lt;&gt;"",$C1977&gt;=INDEX(Matches!$F$2:$F$201,MATCH($A1977&amp;"-9",Matches!$J$2:$J$201,0))),"",IF(AND(T1977=INDEX(Matches!$G$2:$G$201,MATCH($A1977&amp;"-9",Matches!$J$2:$J$201,0)),U1977=INDEX(Matches!$H$2:$H$201,MATCH($A1977&amp;"-9",Matches!$J$2:$J$201,0))),5,IF(SIGN(T1977-U1977)&lt;&gt;SIGN(INDEX(Matches!$G$2:$G$201,MATCH($A1977&amp;"-9",Matches!$J$2:$J$201,0))-INDEX(Matches!$H$2:$H$201,MATCH($A1977&amp;"-9",Matches!$J$2:$J$201,0))),0,IF(T1977-U1977=INDEX(Matches!$G$2:$G$201,MATCH($A1977&amp;"-9",Matches!$J$2:$J$201,0))-INDEX(Matches!$H$2:$H$201,MATCH($A1977&amp;"-9",Matches!$J$2:$J$201,0)),3,2))))),""))</f>
        <v/>
      </c>
      <c r="AG1977" s="12" t="str">
        <f aca="false">IF(OR($B1977="",V1977="",W1977=""),"",IFERROR(IF(OR(INDEX(Matches!$I$2:$I$201,MATCH($A1977&amp;"-10",Matches!$J$2:$J$201,0))="Void",INDEX(Matches!$G$2:$G$201,MATCH($A1977&amp;"-10",Matches!$J$2:$J$201,0))="",INDEX(Matches!$H$2:$H$201,MATCH($A1977&amp;"-10",Matches!$J$2:$J$201,0))=""),"",IF(AND($C1977&lt;&gt;"",INDEX(Matches!$F$2:$F$201,MATCH($A1977&amp;"-10",Matches!$J$2:$J$201,0))&lt;&gt;"",$C1977&gt;=INDEX(Matches!$F$2:$F$201,MATCH($A1977&amp;"-10",Matches!$J$2:$J$201,0))),"",IF(AND(V1977=INDEX(Matches!$G$2:$G$201,MATCH($A1977&amp;"-10",Matches!$J$2:$J$201,0)),W1977=INDEX(Matches!$H$2:$H$201,MATCH($A1977&amp;"-10",Matches!$J$2:$J$201,0))),5,IF(SIGN(V1977-W1977)&lt;&gt;SIGN(INDEX(Matches!$G$2:$G$201,MATCH($A1977&amp;"-10",Matches!$J$2:$J$201,0))-INDEX(Matches!$H$2:$H$201,MATCH($A1977&amp;"-10",Matches!$J$2:$J$201,0))),0,IF(V1977-W1977=INDEX(Matches!$G$2:$G$201,MATCH($A1977&amp;"-10",Matches!$J$2:$J$201,0))-INDEX(Matches!$H$2:$H$201,MATCH($A1977&amp;"-10",Matches!$J$2:$J$201,0)),3,2))))),""))</f>
        <v/>
      </c>
      <c r="AH1977" s="13" t="str">
        <f aca="false">IF($B1977="","",SUM(X1977:AG1977))</f>
        <v/>
      </c>
      <c r="AI1977" s="12" t="str">
        <f aca="false">IF($B1977="","",COUNTIF(X1977:AG1977,5))</f>
        <v/>
      </c>
      <c r="AJ1977" s="12" t="str">
        <f aca="false">IF($B1977="","",COUNTIF(X1977:AG1977,"&gt;=2"))</f>
        <v/>
      </c>
      <c r="AK1977" s="12" t="str">
        <f aca="false">IF($B1977="","",COUNT(X1977:AG1977))</f>
        <v/>
      </c>
    </row>
    <row r="1978" customFormat="false" ht="15" hidden="false" customHeight="false" outlineLevel="0" collapsed="false">
      <c r="A1978" s="7"/>
      <c r="B1978" s="7"/>
      <c r="C1978" s="11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12" t="str">
        <f aca="false">IF(OR($B1978="",D1978="",E1978=""),"",IFERROR(IF(OR(INDEX(Matches!$I$2:$I$201,MATCH($A1978&amp;"-1",Matches!$J$2:$J$201,0))="Void",INDEX(Matches!$G$2:$G$201,MATCH($A1978&amp;"-1",Matches!$J$2:$J$201,0))="",INDEX(Matches!$H$2:$H$201,MATCH($A1978&amp;"-1",Matches!$J$2:$J$201,0))=""),"",IF(AND($C1978&lt;&gt;"",INDEX(Matches!$F$2:$F$201,MATCH($A1978&amp;"-1",Matches!$J$2:$J$201,0))&lt;&gt;"",$C1978&gt;=INDEX(Matches!$F$2:$F$201,MATCH($A1978&amp;"-1",Matches!$J$2:$J$201,0))),"",IF(AND(D1978=INDEX(Matches!$G$2:$G$201,MATCH($A1978&amp;"-1",Matches!$J$2:$J$201,0)),E1978=INDEX(Matches!$H$2:$H$201,MATCH($A1978&amp;"-1",Matches!$J$2:$J$201,0))),5,IF(SIGN(D1978-E1978)&lt;&gt;SIGN(INDEX(Matches!$G$2:$G$201,MATCH($A1978&amp;"-1",Matches!$J$2:$J$201,0))-INDEX(Matches!$H$2:$H$201,MATCH($A1978&amp;"-1",Matches!$J$2:$J$201,0))),0,IF(D1978-E1978=INDEX(Matches!$G$2:$G$201,MATCH($A1978&amp;"-1",Matches!$J$2:$J$201,0))-INDEX(Matches!$H$2:$H$201,MATCH($A1978&amp;"-1",Matches!$J$2:$J$201,0)),3,2))))),""))</f>
        <v/>
      </c>
      <c r="Y1978" s="12" t="str">
        <f aca="false">IF(OR($B1978="",F1978="",G1978=""),"",IFERROR(IF(OR(INDEX(Matches!$I$2:$I$201,MATCH($A1978&amp;"-2",Matches!$J$2:$J$201,0))="Void",INDEX(Matches!$G$2:$G$201,MATCH($A1978&amp;"-2",Matches!$J$2:$J$201,0))="",INDEX(Matches!$H$2:$H$201,MATCH($A1978&amp;"-2",Matches!$J$2:$J$201,0))=""),"",IF(AND($C1978&lt;&gt;"",INDEX(Matches!$F$2:$F$201,MATCH($A1978&amp;"-2",Matches!$J$2:$J$201,0))&lt;&gt;"",$C1978&gt;=INDEX(Matches!$F$2:$F$201,MATCH($A1978&amp;"-2",Matches!$J$2:$J$201,0))),"",IF(AND(F1978=INDEX(Matches!$G$2:$G$201,MATCH($A1978&amp;"-2",Matches!$J$2:$J$201,0)),G1978=INDEX(Matches!$H$2:$H$201,MATCH($A1978&amp;"-2",Matches!$J$2:$J$201,0))),5,IF(SIGN(F1978-G1978)&lt;&gt;SIGN(INDEX(Matches!$G$2:$G$201,MATCH($A1978&amp;"-2",Matches!$J$2:$J$201,0))-INDEX(Matches!$H$2:$H$201,MATCH($A1978&amp;"-2",Matches!$J$2:$J$201,0))),0,IF(F1978-G1978=INDEX(Matches!$G$2:$G$201,MATCH($A1978&amp;"-2",Matches!$J$2:$J$201,0))-INDEX(Matches!$H$2:$H$201,MATCH($A1978&amp;"-2",Matches!$J$2:$J$201,0)),3,2))))),""))</f>
        <v/>
      </c>
      <c r="Z1978" s="12" t="str">
        <f aca="false">IF(OR($B1978="",H1978="",I1978=""),"",IFERROR(IF(OR(INDEX(Matches!$I$2:$I$201,MATCH($A1978&amp;"-3",Matches!$J$2:$J$201,0))="Void",INDEX(Matches!$G$2:$G$201,MATCH($A1978&amp;"-3",Matches!$J$2:$J$201,0))="",INDEX(Matches!$H$2:$H$201,MATCH($A1978&amp;"-3",Matches!$J$2:$J$201,0))=""),"",IF(AND($C1978&lt;&gt;"",INDEX(Matches!$F$2:$F$201,MATCH($A1978&amp;"-3",Matches!$J$2:$J$201,0))&lt;&gt;"",$C1978&gt;=INDEX(Matches!$F$2:$F$201,MATCH($A1978&amp;"-3",Matches!$J$2:$J$201,0))),"",IF(AND(H1978=INDEX(Matches!$G$2:$G$201,MATCH($A1978&amp;"-3",Matches!$J$2:$J$201,0)),I1978=INDEX(Matches!$H$2:$H$201,MATCH($A1978&amp;"-3",Matches!$J$2:$J$201,0))),5,IF(SIGN(H1978-I1978)&lt;&gt;SIGN(INDEX(Matches!$G$2:$G$201,MATCH($A1978&amp;"-3",Matches!$J$2:$J$201,0))-INDEX(Matches!$H$2:$H$201,MATCH($A1978&amp;"-3",Matches!$J$2:$J$201,0))),0,IF(H1978-I1978=INDEX(Matches!$G$2:$G$201,MATCH($A1978&amp;"-3",Matches!$J$2:$J$201,0))-INDEX(Matches!$H$2:$H$201,MATCH($A1978&amp;"-3",Matches!$J$2:$J$201,0)),3,2))))),""))</f>
        <v/>
      </c>
      <c r="AA1978" s="12" t="str">
        <f aca="false">IF(OR($B1978="",J1978="",K1978=""),"",IFERROR(IF(OR(INDEX(Matches!$I$2:$I$201,MATCH($A1978&amp;"-4",Matches!$J$2:$J$201,0))="Void",INDEX(Matches!$G$2:$G$201,MATCH($A1978&amp;"-4",Matches!$J$2:$J$201,0))="",INDEX(Matches!$H$2:$H$201,MATCH($A1978&amp;"-4",Matches!$J$2:$J$201,0))=""),"",IF(AND($C1978&lt;&gt;"",INDEX(Matches!$F$2:$F$201,MATCH($A1978&amp;"-4",Matches!$J$2:$J$201,0))&lt;&gt;"",$C1978&gt;=INDEX(Matches!$F$2:$F$201,MATCH($A1978&amp;"-4",Matches!$J$2:$J$201,0))),"",IF(AND(J1978=INDEX(Matches!$G$2:$G$201,MATCH($A1978&amp;"-4",Matches!$J$2:$J$201,0)),K1978=INDEX(Matches!$H$2:$H$201,MATCH($A1978&amp;"-4",Matches!$J$2:$J$201,0))),5,IF(SIGN(J1978-K1978)&lt;&gt;SIGN(INDEX(Matches!$G$2:$G$201,MATCH($A1978&amp;"-4",Matches!$J$2:$J$201,0))-INDEX(Matches!$H$2:$H$201,MATCH($A1978&amp;"-4",Matches!$J$2:$J$201,0))),0,IF(J1978-K1978=INDEX(Matches!$G$2:$G$201,MATCH($A1978&amp;"-4",Matches!$J$2:$J$201,0))-INDEX(Matches!$H$2:$H$201,MATCH($A1978&amp;"-4",Matches!$J$2:$J$201,0)),3,2))))),""))</f>
        <v/>
      </c>
      <c r="AB1978" s="12" t="str">
        <f aca="false">IF(OR($B1978="",L1978="",M1978=""),"",IFERROR(IF(OR(INDEX(Matches!$I$2:$I$201,MATCH($A1978&amp;"-5",Matches!$J$2:$J$201,0))="Void",INDEX(Matches!$G$2:$G$201,MATCH($A1978&amp;"-5",Matches!$J$2:$J$201,0))="",INDEX(Matches!$H$2:$H$201,MATCH($A1978&amp;"-5",Matches!$J$2:$J$201,0))=""),"",IF(AND($C1978&lt;&gt;"",INDEX(Matches!$F$2:$F$201,MATCH($A1978&amp;"-5",Matches!$J$2:$J$201,0))&lt;&gt;"",$C1978&gt;=INDEX(Matches!$F$2:$F$201,MATCH($A1978&amp;"-5",Matches!$J$2:$J$201,0))),"",IF(AND(L1978=INDEX(Matches!$G$2:$G$201,MATCH($A1978&amp;"-5",Matches!$J$2:$J$201,0)),M1978=INDEX(Matches!$H$2:$H$201,MATCH($A1978&amp;"-5",Matches!$J$2:$J$201,0))),5,IF(SIGN(L1978-M1978)&lt;&gt;SIGN(INDEX(Matches!$G$2:$G$201,MATCH($A1978&amp;"-5",Matches!$J$2:$J$201,0))-INDEX(Matches!$H$2:$H$201,MATCH($A1978&amp;"-5",Matches!$J$2:$J$201,0))),0,IF(L1978-M1978=INDEX(Matches!$G$2:$G$201,MATCH($A1978&amp;"-5",Matches!$J$2:$J$201,0))-INDEX(Matches!$H$2:$H$201,MATCH($A1978&amp;"-5",Matches!$J$2:$J$201,0)),3,2))))),""))</f>
        <v/>
      </c>
      <c r="AC1978" s="12" t="str">
        <f aca="false">IF(OR($B1978="",N1978="",O1978=""),"",IFERROR(IF(OR(INDEX(Matches!$I$2:$I$201,MATCH($A1978&amp;"-6",Matches!$J$2:$J$201,0))="Void",INDEX(Matches!$G$2:$G$201,MATCH($A1978&amp;"-6",Matches!$J$2:$J$201,0))="",INDEX(Matches!$H$2:$H$201,MATCH($A1978&amp;"-6",Matches!$J$2:$J$201,0))=""),"",IF(AND($C1978&lt;&gt;"",INDEX(Matches!$F$2:$F$201,MATCH($A1978&amp;"-6",Matches!$J$2:$J$201,0))&lt;&gt;"",$C1978&gt;=INDEX(Matches!$F$2:$F$201,MATCH($A1978&amp;"-6",Matches!$J$2:$J$201,0))),"",IF(AND(N1978=INDEX(Matches!$G$2:$G$201,MATCH($A1978&amp;"-6",Matches!$J$2:$J$201,0)),O1978=INDEX(Matches!$H$2:$H$201,MATCH($A1978&amp;"-6",Matches!$J$2:$J$201,0))),5,IF(SIGN(N1978-O1978)&lt;&gt;SIGN(INDEX(Matches!$G$2:$G$201,MATCH($A1978&amp;"-6",Matches!$J$2:$J$201,0))-INDEX(Matches!$H$2:$H$201,MATCH($A1978&amp;"-6",Matches!$J$2:$J$201,0))),0,IF(N1978-O1978=INDEX(Matches!$G$2:$G$201,MATCH($A1978&amp;"-6",Matches!$J$2:$J$201,0))-INDEX(Matches!$H$2:$H$201,MATCH($A1978&amp;"-6",Matches!$J$2:$J$201,0)),3,2))))),""))</f>
        <v/>
      </c>
      <c r="AD1978" s="12" t="str">
        <f aca="false">IF(OR($B1978="",P1978="",Q1978=""),"",IFERROR(IF(OR(INDEX(Matches!$I$2:$I$201,MATCH($A1978&amp;"-7",Matches!$J$2:$J$201,0))="Void",INDEX(Matches!$G$2:$G$201,MATCH($A1978&amp;"-7",Matches!$J$2:$J$201,0))="",INDEX(Matches!$H$2:$H$201,MATCH($A1978&amp;"-7",Matches!$J$2:$J$201,0))=""),"",IF(AND($C1978&lt;&gt;"",INDEX(Matches!$F$2:$F$201,MATCH($A1978&amp;"-7",Matches!$J$2:$J$201,0))&lt;&gt;"",$C1978&gt;=INDEX(Matches!$F$2:$F$201,MATCH($A1978&amp;"-7",Matches!$J$2:$J$201,0))),"",IF(AND(P1978=INDEX(Matches!$G$2:$G$201,MATCH($A1978&amp;"-7",Matches!$J$2:$J$201,0)),Q1978=INDEX(Matches!$H$2:$H$201,MATCH($A1978&amp;"-7",Matches!$J$2:$J$201,0))),5,IF(SIGN(P1978-Q1978)&lt;&gt;SIGN(INDEX(Matches!$G$2:$G$201,MATCH($A1978&amp;"-7",Matches!$J$2:$J$201,0))-INDEX(Matches!$H$2:$H$201,MATCH($A1978&amp;"-7",Matches!$J$2:$J$201,0))),0,IF(P1978-Q1978=INDEX(Matches!$G$2:$G$201,MATCH($A1978&amp;"-7",Matches!$J$2:$J$201,0))-INDEX(Matches!$H$2:$H$201,MATCH($A1978&amp;"-7",Matches!$J$2:$J$201,0)),3,2))))),""))</f>
        <v/>
      </c>
      <c r="AE1978" s="12" t="str">
        <f aca="false">IF(OR($B1978="",R1978="",S1978=""),"",IFERROR(IF(OR(INDEX(Matches!$I$2:$I$201,MATCH($A1978&amp;"-8",Matches!$J$2:$J$201,0))="Void",INDEX(Matches!$G$2:$G$201,MATCH($A1978&amp;"-8",Matches!$J$2:$J$201,0))="",INDEX(Matches!$H$2:$H$201,MATCH($A1978&amp;"-8",Matches!$J$2:$J$201,0))=""),"",IF(AND($C1978&lt;&gt;"",INDEX(Matches!$F$2:$F$201,MATCH($A1978&amp;"-8",Matches!$J$2:$J$201,0))&lt;&gt;"",$C1978&gt;=INDEX(Matches!$F$2:$F$201,MATCH($A1978&amp;"-8",Matches!$J$2:$J$201,0))),"",IF(AND(R1978=INDEX(Matches!$G$2:$G$201,MATCH($A1978&amp;"-8",Matches!$J$2:$J$201,0)),S1978=INDEX(Matches!$H$2:$H$201,MATCH($A1978&amp;"-8",Matches!$J$2:$J$201,0))),5,IF(SIGN(R1978-S1978)&lt;&gt;SIGN(INDEX(Matches!$G$2:$G$201,MATCH($A1978&amp;"-8",Matches!$J$2:$J$201,0))-INDEX(Matches!$H$2:$H$201,MATCH($A1978&amp;"-8",Matches!$J$2:$J$201,0))),0,IF(R1978-S1978=INDEX(Matches!$G$2:$G$201,MATCH($A1978&amp;"-8",Matches!$J$2:$J$201,0))-INDEX(Matches!$H$2:$H$201,MATCH($A1978&amp;"-8",Matches!$J$2:$J$201,0)),3,2))))),""))</f>
        <v/>
      </c>
      <c r="AF1978" s="12" t="str">
        <f aca="false">IF(OR($B1978="",T1978="",U1978=""),"",IFERROR(IF(OR(INDEX(Matches!$I$2:$I$201,MATCH($A1978&amp;"-9",Matches!$J$2:$J$201,0))="Void",INDEX(Matches!$G$2:$G$201,MATCH($A1978&amp;"-9",Matches!$J$2:$J$201,0))="",INDEX(Matches!$H$2:$H$201,MATCH($A1978&amp;"-9",Matches!$J$2:$J$201,0))=""),"",IF(AND($C1978&lt;&gt;"",INDEX(Matches!$F$2:$F$201,MATCH($A1978&amp;"-9",Matches!$J$2:$J$201,0))&lt;&gt;"",$C1978&gt;=INDEX(Matches!$F$2:$F$201,MATCH($A1978&amp;"-9",Matches!$J$2:$J$201,0))),"",IF(AND(T1978=INDEX(Matches!$G$2:$G$201,MATCH($A1978&amp;"-9",Matches!$J$2:$J$201,0)),U1978=INDEX(Matches!$H$2:$H$201,MATCH($A1978&amp;"-9",Matches!$J$2:$J$201,0))),5,IF(SIGN(T1978-U1978)&lt;&gt;SIGN(INDEX(Matches!$G$2:$G$201,MATCH($A1978&amp;"-9",Matches!$J$2:$J$201,0))-INDEX(Matches!$H$2:$H$201,MATCH($A1978&amp;"-9",Matches!$J$2:$J$201,0))),0,IF(T1978-U1978=INDEX(Matches!$G$2:$G$201,MATCH($A1978&amp;"-9",Matches!$J$2:$J$201,0))-INDEX(Matches!$H$2:$H$201,MATCH($A1978&amp;"-9",Matches!$J$2:$J$201,0)),3,2))))),""))</f>
        <v/>
      </c>
      <c r="AG1978" s="12" t="str">
        <f aca="false">IF(OR($B1978="",V1978="",W1978=""),"",IFERROR(IF(OR(INDEX(Matches!$I$2:$I$201,MATCH($A1978&amp;"-10",Matches!$J$2:$J$201,0))="Void",INDEX(Matches!$G$2:$G$201,MATCH($A1978&amp;"-10",Matches!$J$2:$J$201,0))="",INDEX(Matches!$H$2:$H$201,MATCH($A1978&amp;"-10",Matches!$J$2:$J$201,0))=""),"",IF(AND($C1978&lt;&gt;"",INDEX(Matches!$F$2:$F$201,MATCH($A1978&amp;"-10",Matches!$J$2:$J$201,0))&lt;&gt;"",$C1978&gt;=INDEX(Matches!$F$2:$F$201,MATCH($A1978&amp;"-10",Matches!$J$2:$J$201,0))),"",IF(AND(V1978=INDEX(Matches!$G$2:$G$201,MATCH($A1978&amp;"-10",Matches!$J$2:$J$201,0)),W1978=INDEX(Matches!$H$2:$H$201,MATCH($A1978&amp;"-10",Matches!$J$2:$J$201,0))),5,IF(SIGN(V1978-W1978)&lt;&gt;SIGN(INDEX(Matches!$G$2:$G$201,MATCH($A1978&amp;"-10",Matches!$J$2:$J$201,0))-INDEX(Matches!$H$2:$H$201,MATCH($A1978&amp;"-10",Matches!$J$2:$J$201,0))),0,IF(V1978-W1978=INDEX(Matches!$G$2:$G$201,MATCH($A1978&amp;"-10",Matches!$J$2:$J$201,0))-INDEX(Matches!$H$2:$H$201,MATCH($A1978&amp;"-10",Matches!$J$2:$J$201,0)),3,2))))),""))</f>
        <v/>
      </c>
      <c r="AH1978" s="13" t="str">
        <f aca="false">IF($B1978="","",SUM(X1978:AG1978))</f>
        <v/>
      </c>
      <c r="AI1978" s="12" t="str">
        <f aca="false">IF($B1978="","",COUNTIF(X1978:AG1978,5))</f>
        <v/>
      </c>
      <c r="AJ1978" s="12" t="str">
        <f aca="false">IF($B1978="","",COUNTIF(X1978:AG1978,"&gt;=2"))</f>
        <v/>
      </c>
      <c r="AK1978" s="12" t="str">
        <f aca="false">IF($B1978="","",COUNT(X1978:AG1978))</f>
        <v/>
      </c>
    </row>
    <row r="1979" customFormat="false" ht="15" hidden="false" customHeight="false" outlineLevel="0" collapsed="false">
      <c r="A1979" s="7"/>
      <c r="B1979" s="7"/>
      <c r="C1979" s="11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12" t="str">
        <f aca="false">IF(OR($B1979="",D1979="",E1979=""),"",IFERROR(IF(OR(INDEX(Matches!$I$2:$I$201,MATCH($A1979&amp;"-1",Matches!$J$2:$J$201,0))="Void",INDEX(Matches!$G$2:$G$201,MATCH($A1979&amp;"-1",Matches!$J$2:$J$201,0))="",INDEX(Matches!$H$2:$H$201,MATCH($A1979&amp;"-1",Matches!$J$2:$J$201,0))=""),"",IF(AND($C1979&lt;&gt;"",INDEX(Matches!$F$2:$F$201,MATCH($A1979&amp;"-1",Matches!$J$2:$J$201,0))&lt;&gt;"",$C1979&gt;=INDEX(Matches!$F$2:$F$201,MATCH($A1979&amp;"-1",Matches!$J$2:$J$201,0))),"",IF(AND(D1979=INDEX(Matches!$G$2:$G$201,MATCH($A1979&amp;"-1",Matches!$J$2:$J$201,0)),E1979=INDEX(Matches!$H$2:$H$201,MATCH($A1979&amp;"-1",Matches!$J$2:$J$201,0))),5,IF(SIGN(D1979-E1979)&lt;&gt;SIGN(INDEX(Matches!$G$2:$G$201,MATCH($A1979&amp;"-1",Matches!$J$2:$J$201,0))-INDEX(Matches!$H$2:$H$201,MATCH($A1979&amp;"-1",Matches!$J$2:$J$201,0))),0,IF(D1979-E1979=INDEX(Matches!$G$2:$G$201,MATCH($A1979&amp;"-1",Matches!$J$2:$J$201,0))-INDEX(Matches!$H$2:$H$201,MATCH($A1979&amp;"-1",Matches!$J$2:$J$201,0)),3,2))))),""))</f>
        <v/>
      </c>
      <c r="Y1979" s="12" t="str">
        <f aca="false">IF(OR($B1979="",F1979="",G1979=""),"",IFERROR(IF(OR(INDEX(Matches!$I$2:$I$201,MATCH($A1979&amp;"-2",Matches!$J$2:$J$201,0))="Void",INDEX(Matches!$G$2:$G$201,MATCH($A1979&amp;"-2",Matches!$J$2:$J$201,0))="",INDEX(Matches!$H$2:$H$201,MATCH($A1979&amp;"-2",Matches!$J$2:$J$201,0))=""),"",IF(AND($C1979&lt;&gt;"",INDEX(Matches!$F$2:$F$201,MATCH($A1979&amp;"-2",Matches!$J$2:$J$201,0))&lt;&gt;"",$C1979&gt;=INDEX(Matches!$F$2:$F$201,MATCH($A1979&amp;"-2",Matches!$J$2:$J$201,0))),"",IF(AND(F1979=INDEX(Matches!$G$2:$G$201,MATCH($A1979&amp;"-2",Matches!$J$2:$J$201,0)),G1979=INDEX(Matches!$H$2:$H$201,MATCH($A1979&amp;"-2",Matches!$J$2:$J$201,0))),5,IF(SIGN(F1979-G1979)&lt;&gt;SIGN(INDEX(Matches!$G$2:$G$201,MATCH($A1979&amp;"-2",Matches!$J$2:$J$201,0))-INDEX(Matches!$H$2:$H$201,MATCH($A1979&amp;"-2",Matches!$J$2:$J$201,0))),0,IF(F1979-G1979=INDEX(Matches!$G$2:$G$201,MATCH($A1979&amp;"-2",Matches!$J$2:$J$201,0))-INDEX(Matches!$H$2:$H$201,MATCH($A1979&amp;"-2",Matches!$J$2:$J$201,0)),3,2))))),""))</f>
        <v/>
      </c>
      <c r="Z1979" s="12" t="str">
        <f aca="false">IF(OR($B1979="",H1979="",I1979=""),"",IFERROR(IF(OR(INDEX(Matches!$I$2:$I$201,MATCH($A1979&amp;"-3",Matches!$J$2:$J$201,0))="Void",INDEX(Matches!$G$2:$G$201,MATCH($A1979&amp;"-3",Matches!$J$2:$J$201,0))="",INDEX(Matches!$H$2:$H$201,MATCH($A1979&amp;"-3",Matches!$J$2:$J$201,0))=""),"",IF(AND($C1979&lt;&gt;"",INDEX(Matches!$F$2:$F$201,MATCH($A1979&amp;"-3",Matches!$J$2:$J$201,0))&lt;&gt;"",$C1979&gt;=INDEX(Matches!$F$2:$F$201,MATCH($A1979&amp;"-3",Matches!$J$2:$J$201,0))),"",IF(AND(H1979=INDEX(Matches!$G$2:$G$201,MATCH($A1979&amp;"-3",Matches!$J$2:$J$201,0)),I1979=INDEX(Matches!$H$2:$H$201,MATCH($A1979&amp;"-3",Matches!$J$2:$J$201,0))),5,IF(SIGN(H1979-I1979)&lt;&gt;SIGN(INDEX(Matches!$G$2:$G$201,MATCH($A1979&amp;"-3",Matches!$J$2:$J$201,0))-INDEX(Matches!$H$2:$H$201,MATCH($A1979&amp;"-3",Matches!$J$2:$J$201,0))),0,IF(H1979-I1979=INDEX(Matches!$G$2:$G$201,MATCH($A1979&amp;"-3",Matches!$J$2:$J$201,0))-INDEX(Matches!$H$2:$H$201,MATCH($A1979&amp;"-3",Matches!$J$2:$J$201,0)),3,2))))),""))</f>
        <v/>
      </c>
      <c r="AA1979" s="12" t="str">
        <f aca="false">IF(OR($B1979="",J1979="",K1979=""),"",IFERROR(IF(OR(INDEX(Matches!$I$2:$I$201,MATCH($A1979&amp;"-4",Matches!$J$2:$J$201,0))="Void",INDEX(Matches!$G$2:$G$201,MATCH($A1979&amp;"-4",Matches!$J$2:$J$201,0))="",INDEX(Matches!$H$2:$H$201,MATCH($A1979&amp;"-4",Matches!$J$2:$J$201,0))=""),"",IF(AND($C1979&lt;&gt;"",INDEX(Matches!$F$2:$F$201,MATCH($A1979&amp;"-4",Matches!$J$2:$J$201,0))&lt;&gt;"",$C1979&gt;=INDEX(Matches!$F$2:$F$201,MATCH($A1979&amp;"-4",Matches!$J$2:$J$201,0))),"",IF(AND(J1979=INDEX(Matches!$G$2:$G$201,MATCH($A1979&amp;"-4",Matches!$J$2:$J$201,0)),K1979=INDEX(Matches!$H$2:$H$201,MATCH($A1979&amp;"-4",Matches!$J$2:$J$201,0))),5,IF(SIGN(J1979-K1979)&lt;&gt;SIGN(INDEX(Matches!$G$2:$G$201,MATCH($A1979&amp;"-4",Matches!$J$2:$J$201,0))-INDEX(Matches!$H$2:$H$201,MATCH($A1979&amp;"-4",Matches!$J$2:$J$201,0))),0,IF(J1979-K1979=INDEX(Matches!$G$2:$G$201,MATCH($A1979&amp;"-4",Matches!$J$2:$J$201,0))-INDEX(Matches!$H$2:$H$201,MATCH($A1979&amp;"-4",Matches!$J$2:$J$201,0)),3,2))))),""))</f>
        <v/>
      </c>
      <c r="AB1979" s="12" t="str">
        <f aca="false">IF(OR($B1979="",L1979="",M1979=""),"",IFERROR(IF(OR(INDEX(Matches!$I$2:$I$201,MATCH($A1979&amp;"-5",Matches!$J$2:$J$201,0))="Void",INDEX(Matches!$G$2:$G$201,MATCH($A1979&amp;"-5",Matches!$J$2:$J$201,0))="",INDEX(Matches!$H$2:$H$201,MATCH($A1979&amp;"-5",Matches!$J$2:$J$201,0))=""),"",IF(AND($C1979&lt;&gt;"",INDEX(Matches!$F$2:$F$201,MATCH($A1979&amp;"-5",Matches!$J$2:$J$201,0))&lt;&gt;"",$C1979&gt;=INDEX(Matches!$F$2:$F$201,MATCH($A1979&amp;"-5",Matches!$J$2:$J$201,0))),"",IF(AND(L1979=INDEX(Matches!$G$2:$G$201,MATCH($A1979&amp;"-5",Matches!$J$2:$J$201,0)),M1979=INDEX(Matches!$H$2:$H$201,MATCH($A1979&amp;"-5",Matches!$J$2:$J$201,0))),5,IF(SIGN(L1979-M1979)&lt;&gt;SIGN(INDEX(Matches!$G$2:$G$201,MATCH($A1979&amp;"-5",Matches!$J$2:$J$201,0))-INDEX(Matches!$H$2:$H$201,MATCH($A1979&amp;"-5",Matches!$J$2:$J$201,0))),0,IF(L1979-M1979=INDEX(Matches!$G$2:$G$201,MATCH($A1979&amp;"-5",Matches!$J$2:$J$201,0))-INDEX(Matches!$H$2:$H$201,MATCH($A1979&amp;"-5",Matches!$J$2:$J$201,0)),3,2))))),""))</f>
        <v/>
      </c>
      <c r="AC1979" s="12" t="str">
        <f aca="false">IF(OR($B1979="",N1979="",O1979=""),"",IFERROR(IF(OR(INDEX(Matches!$I$2:$I$201,MATCH($A1979&amp;"-6",Matches!$J$2:$J$201,0))="Void",INDEX(Matches!$G$2:$G$201,MATCH($A1979&amp;"-6",Matches!$J$2:$J$201,0))="",INDEX(Matches!$H$2:$H$201,MATCH($A1979&amp;"-6",Matches!$J$2:$J$201,0))=""),"",IF(AND($C1979&lt;&gt;"",INDEX(Matches!$F$2:$F$201,MATCH($A1979&amp;"-6",Matches!$J$2:$J$201,0))&lt;&gt;"",$C1979&gt;=INDEX(Matches!$F$2:$F$201,MATCH($A1979&amp;"-6",Matches!$J$2:$J$201,0))),"",IF(AND(N1979=INDEX(Matches!$G$2:$G$201,MATCH($A1979&amp;"-6",Matches!$J$2:$J$201,0)),O1979=INDEX(Matches!$H$2:$H$201,MATCH($A1979&amp;"-6",Matches!$J$2:$J$201,0))),5,IF(SIGN(N1979-O1979)&lt;&gt;SIGN(INDEX(Matches!$G$2:$G$201,MATCH($A1979&amp;"-6",Matches!$J$2:$J$201,0))-INDEX(Matches!$H$2:$H$201,MATCH($A1979&amp;"-6",Matches!$J$2:$J$201,0))),0,IF(N1979-O1979=INDEX(Matches!$G$2:$G$201,MATCH($A1979&amp;"-6",Matches!$J$2:$J$201,0))-INDEX(Matches!$H$2:$H$201,MATCH($A1979&amp;"-6",Matches!$J$2:$J$201,0)),3,2))))),""))</f>
        <v/>
      </c>
      <c r="AD1979" s="12" t="str">
        <f aca="false">IF(OR($B1979="",P1979="",Q1979=""),"",IFERROR(IF(OR(INDEX(Matches!$I$2:$I$201,MATCH($A1979&amp;"-7",Matches!$J$2:$J$201,0))="Void",INDEX(Matches!$G$2:$G$201,MATCH($A1979&amp;"-7",Matches!$J$2:$J$201,0))="",INDEX(Matches!$H$2:$H$201,MATCH($A1979&amp;"-7",Matches!$J$2:$J$201,0))=""),"",IF(AND($C1979&lt;&gt;"",INDEX(Matches!$F$2:$F$201,MATCH($A1979&amp;"-7",Matches!$J$2:$J$201,0))&lt;&gt;"",$C1979&gt;=INDEX(Matches!$F$2:$F$201,MATCH($A1979&amp;"-7",Matches!$J$2:$J$201,0))),"",IF(AND(P1979=INDEX(Matches!$G$2:$G$201,MATCH($A1979&amp;"-7",Matches!$J$2:$J$201,0)),Q1979=INDEX(Matches!$H$2:$H$201,MATCH($A1979&amp;"-7",Matches!$J$2:$J$201,0))),5,IF(SIGN(P1979-Q1979)&lt;&gt;SIGN(INDEX(Matches!$G$2:$G$201,MATCH($A1979&amp;"-7",Matches!$J$2:$J$201,0))-INDEX(Matches!$H$2:$H$201,MATCH($A1979&amp;"-7",Matches!$J$2:$J$201,0))),0,IF(P1979-Q1979=INDEX(Matches!$G$2:$G$201,MATCH($A1979&amp;"-7",Matches!$J$2:$J$201,0))-INDEX(Matches!$H$2:$H$201,MATCH($A1979&amp;"-7",Matches!$J$2:$J$201,0)),3,2))))),""))</f>
        <v/>
      </c>
      <c r="AE1979" s="12" t="str">
        <f aca="false">IF(OR($B1979="",R1979="",S1979=""),"",IFERROR(IF(OR(INDEX(Matches!$I$2:$I$201,MATCH($A1979&amp;"-8",Matches!$J$2:$J$201,0))="Void",INDEX(Matches!$G$2:$G$201,MATCH($A1979&amp;"-8",Matches!$J$2:$J$201,0))="",INDEX(Matches!$H$2:$H$201,MATCH($A1979&amp;"-8",Matches!$J$2:$J$201,0))=""),"",IF(AND($C1979&lt;&gt;"",INDEX(Matches!$F$2:$F$201,MATCH($A1979&amp;"-8",Matches!$J$2:$J$201,0))&lt;&gt;"",$C1979&gt;=INDEX(Matches!$F$2:$F$201,MATCH($A1979&amp;"-8",Matches!$J$2:$J$201,0))),"",IF(AND(R1979=INDEX(Matches!$G$2:$G$201,MATCH($A1979&amp;"-8",Matches!$J$2:$J$201,0)),S1979=INDEX(Matches!$H$2:$H$201,MATCH($A1979&amp;"-8",Matches!$J$2:$J$201,0))),5,IF(SIGN(R1979-S1979)&lt;&gt;SIGN(INDEX(Matches!$G$2:$G$201,MATCH($A1979&amp;"-8",Matches!$J$2:$J$201,0))-INDEX(Matches!$H$2:$H$201,MATCH($A1979&amp;"-8",Matches!$J$2:$J$201,0))),0,IF(R1979-S1979=INDEX(Matches!$G$2:$G$201,MATCH($A1979&amp;"-8",Matches!$J$2:$J$201,0))-INDEX(Matches!$H$2:$H$201,MATCH($A1979&amp;"-8",Matches!$J$2:$J$201,0)),3,2))))),""))</f>
        <v/>
      </c>
      <c r="AF1979" s="12" t="str">
        <f aca="false">IF(OR($B1979="",T1979="",U1979=""),"",IFERROR(IF(OR(INDEX(Matches!$I$2:$I$201,MATCH($A1979&amp;"-9",Matches!$J$2:$J$201,0))="Void",INDEX(Matches!$G$2:$G$201,MATCH($A1979&amp;"-9",Matches!$J$2:$J$201,0))="",INDEX(Matches!$H$2:$H$201,MATCH($A1979&amp;"-9",Matches!$J$2:$J$201,0))=""),"",IF(AND($C1979&lt;&gt;"",INDEX(Matches!$F$2:$F$201,MATCH($A1979&amp;"-9",Matches!$J$2:$J$201,0))&lt;&gt;"",$C1979&gt;=INDEX(Matches!$F$2:$F$201,MATCH($A1979&amp;"-9",Matches!$J$2:$J$201,0))),"",IF(AND(T1979=INDEX(Matches!$G$2:$G$201,MATCH($A1979&amp;"-9",Matches!$J$2:$J$201,0)),U1979=INDEX(Matches!$H$2:$H$201,MATCH($A1979&amp;"-9",Matches!$J$2:$J$201,0))),5,IF(SIGN(T1979-U1979)&lt;&gt;SIGN(INDEX(Matches!$G$2:$G$201,MATCH($A1979&amp;"-9",Matches!$J$2:$J$201,0))-INDEX(Matches!$H$2:$H$201,MATCH($A1979&amp;"-9",Matches!$J$2:$J$201,0))),0,IF(T1979-U1979=INDEX(Matches!$G$2:$G$201,MATCH($A1979&amp;"-9",Matches!$J$2:$J$201,0))-INDEX(Matches!$H$2:$H$201,MATCH($A1979&amp;"-9",Matches!$J$2:$J$201,0)),3,2))))),""))</f>
        <v/>
      </c>
      <c r="AG1979" s="12" t="str">
        <f aca="false">IF(OR($B1979="",V1979="",W1979=""),"",IFERROR(IF(OR(INDEX(Matches!$I$2:$I$201,MATCH($A1979&amp;"-10",Matches!$J$2:$J$201,0))="Void",INDEX(Matches!$G$2:$G$201,MATCH($A1979&amp;"-10",Matches!$J$2:$J$201,0))="",INDEX(Matches!$H$2:$H$201,MATCH($A1979&amp;"-10",Matches!$J$2:$J$201,0))=""),"",IF(AND($C1979&lt;&gt;"",INDEX(Matches!$F$2:$F$201,MATCH($A1979&amp;"-10",Matches!$J$2:$J$201,0))&lt;&gt;"",$C1979&gt;=INDEX(Matches!$F$2:$F$201,MATCH($A1979&amp;"-10",Matches!$J$2:$J$201,0))),"",IF(AND(V1979=INDEX(Matches!$G$2:$G$201,MATCH($A1979&amp;"-10",Matches!$J$2:$J$201,0)),W1979=INDEX(Matches!$H$2:$H$201,MATCH($A1979&amp;"-10",Matches!$J$2:$J$201,0))),5,IF(SIGN(V1979-W1979)&lt;&gt;SIGN(INDEX(Matches!$G$2:$G$201,MATCH($A1979&amp;"-10",Matches!$J$2:$J$201,0))-INDEX(Matches!$H$2:$H$201,MATCH($A1979&amp;"-10",Matches!$J$2:$J$201,0))),0,IF(V1979-W1979=INDEX(Matches!$G$2:$G$201,MATCH($A1979&amp;"-10",Matches!$J$2:$J$201,0))-INDEX(Matches!$H$2:$H$201,MATCH($A1979&amp;"-10",Matches!$J$2:$J$201,0)),3,2))))),""))</f>
        <v/>
      </c>
      <c r="AH1979" s="13" t="str">
        <f aca="false">IF($B1979="","",SUM(X1979:AG1979))</f>
        <v/>
      </c>
      <c r="AI1979" s="12" t="str">
        <f aca="false">IF($B1979="","",COUNTIF(X1979:AG1979,5))</f>
        <v/>
      </c>
      <c r="AJ1979" s="12" t="str">
        <f aca="false">IF($B1979="","",COUNTIF(X1979:AG1979,"&gt;=2"))</f>
        <v/>
      </c>
      <c r="AK1979" s="12" t="str">
        <f aca="false">IF($B1979="","",COUNT(X1979:AG1979))</f>
        <v/>
      </c>
    </row>
    <row r="1980" customFormat="false" ht="15" hidden="false" customHeight="false" outlineLevel="0" collapsed="false">
      <c r="A1980" s="7"/>
      <c r="B1980" s="7"/>
      <c r="C1980" s="11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12" t="str">
        <f aca="false">IF(OR($B1980="",D1980="",E1980=""),"",IFERROR(IF(OR(INDEX(Matches!$I$2:$I$201,MATCH($A1980&amp;"-1",Matches!$J$2:$J$201,0))="Void",INDEX(Matches!$G$2:$G$201,MATCH($A1980&amp;"-1",Matches!$J$2:$J$201,0))="",INDEX(Matches!$H$2:$H$201,MATCH($A1980&amp;"-1",Matches!$J$2:$J$201,0))=""),"",IF(AND($C1980&lt;&gt;"",INDEX(Matches!$F$2:$F$201,MATCH($A1980&amp;"-1",Matches!$J$2:$J$201,0))&lt;&gt;"",$C1980&gt;=INDEX(Matches!$F$2:$F$201,MATCH($A1980&amp;"-1",Matches!$J$2:$J$201,0))),"",IF(AND(D1980=INDEX(Matches!$G$2:$G$201,MATCH($A1980&amp;"-1",Matches!$J$2:$J$201,0)),E1980=INDEX(Matches!$H$2:$H$201,MATCH($A1980&amp;"-1",Matches!$J$2:$J$201,0))),5,IF(SIGN(D1980-E1980)&lt;&gt;SIGN(INDEX(Matches!$G$2:$G$201,MATCH($A1980&amp;"-1",Matches!$J$2:$J$201,0))-INDEX(Matches!$H$2:$H$201,MATCH($A1980&amp;"-1",Matches!$J$2:$J$201,0))),0,IF(D1980-E1980=INDEX(Matches!$G$2:$G$201,MATCH($A1980&amp;"-1",Matches!$J$2:$J$201,0))-INDEX(Matches!$H$2:$H$201,MATCH($A1980&amp;"-1",Matches!$J$2:$J$201,0)),3,2))))),""))</f>
        <v/>
      </c>
      <c r="Y1980" s="12" t="str">
        <f aca="false">IF(OR($B1980="",F1980="",G1980=""),"",IFERROR(IF(OR(INDEX(Matches!$I$2:$I$201,MATCH($A1980&amp;"-2",Matches!$J$2:$J$201,0))="Void",INDEX(Matches!$G$2:$G$201,MATCH($A1980&amp;"-2",Matches!$J$2:$J$201,0))="",INDEX(Matches!$H$2:$H$201,MATCH($A1980&amp;"-2",Matches!$J$2:$J$201,0))=""),"",IF(AND($C1980&lt;&gt;"",INDEX(Matches!$F$2:$F$201,MATCH($A1980&amp;"-2",Matches!$J$2:$J$201,0))&lt;&gt;"",$C1980&gt;=INDEX(Matches!$F$2:$F$201,MATCH($A1980&amp;"-2",Matches!$J$2:$J$201,0))),"",IF(AND(F1980=INDEX(Matches!$G$2:$G$201,MATCH($A1980&amp;"-2",Matches!$J$2:$J$201,0)),G1980=INDEX(Matches!$H$2:$H$201,MATCH($A1980&amp;"-2",Matches!$J$2:$J$201,0))),5,IF(SIGN(F1980-G1980)&lt;&gt;SIGN(INDEX(Matches!$G$2:$G$201,MATCH($A1980&amp;"-2",Matches!$J$2:$J$201,0))-INDEX(Matches!$H$2:$H$201,MATCH($A1980&amp;"-2",Matches!$J$2:$J$201,0))),0,IF(F1980-G1980=INDEX(Matches!$G$2:$G$201,MATCH($A1980&amp;"-2",Matches!$J$2:$J$201,0))-INDEX(Matches!$H$2:$H$201,MATCH($A1980&amp;"-2",Matches!$J$2:$J$201,0)),3,2))))),""))</f>
        <v/>
      </c>
      <c r="Z1980" s="12" t="str">
        <f aca="false">IF(OR($B1980="",H1980="",I1980=""),"",IFERROR(IF(OR(INDEX(Matches!$I$2:$I$201,MATCH($A1980&amp;"-3",Matches!$J$2:$J$201,0))="Void",INDEX(Matches!$G$2:$G$201,MATCH($A1980&amp;"-3",Matches!$J$2:$J$201,0))="",INDEX(Matches!$H$2:$H$201,MATCH($A1980&amp;"-3",Matches!$J$2:$J$201,0))=""),"",IF(AND($C1980&lt;&gt;"",INDEX(Matches!$F$2:$F$201,MATCH($A1980&amp;"-3",Matches!$J$2:$J$201,0))&lt;&gt;"",$C1980&gt;=INDEX(Matches!$F$2:$F$201,MATCH($A1980&amp;"-3",Matches!$J$2:$J$201,0))),"",IF(AND(H1980=INDEX(Matches!$G$2:$G$201,MATCH($A1980&amp;"-3",Matches!$J$2:$J$201,0)),I1980=INDEX(Matches!$H$2:$H$201,MATCH($A1980&amp;"-3",Matches!$J$2:$J$201,0))),5,IF(SIGN(H1980-I1980)&lt;&gt;SIGN(INDEX(Matches!$G$2:$G$201,MATCH($A1980&amp;"-3",Matches!$J$2:$J$201,0))-INDEX(Matches!$H$2:$H$201,MATCH($A1980&amp;"-3",Matches!$J$2:$J$201,0))),0,IF(H1980-I1980=INDEX(Matches!$G$2:$G$201,MATCH($A1980&amp;"-3",Matches!$J$2:$J$201,0))-INDEX(Matches!$H$2:$H$201,MATCH($A1980&amp;"-3",Matches!$J$2:$J$201,0)),3,2))))),""))</f>
        <v/>
      </c>
      <c r="AA1980" s="12" t="str">
        <f aca="false">IF(OR($B1980="",J1980="",K1980=""),"",IFERROR(IF(OR(INDEX(Matches!$I$2:$I$201,MATCH($A1980&amp;"-4",Matches!$J$2:$J$201,0))="Void",INDEX(Matches!$G$2:$G$201,MATCH($A1980&amp;"-4",Matches!$J$2:$J$201,0))="",INDEX(Matches!$H$2:$H$201,MATCH($A1980&amp;"-4",Matches!$J$2:$J$201,0))=""),"",IF(AND($C1980&lt;&gt;"",INDEX(Matches!$F$2:$F$201,MATCH($A1980&amp;"-4",Matches!$J$2:$J$201,0))&lt;&gt;"",$C1980&gt;=INDEX(Matches!$F$2:$F$201,MATCH($A1980&amp;"-4",Matches!$J$2:$J$201,0))),"",IF(AND(J1980=INDEX(Matches!$G$2:$G$201,MATCH($A1980&amp;"-4",Matches!$J$2:$J$201,0)),K1980=INDEX(Matches!$H$2:$H$201,MATCH($A1980&amp;"-4",Matches!$J$2:$J$201,0))),5,IF(SIGN(J1980-K1980)&lt;&gt;SIGN(INDEX(Matches!$G$2:$G$201,MATCH($A1980&amp;"-4",Matches!$J$2:$J$201,0))-INDEX(Matches!$H$2:$H$201,MATCH($A1980&amp;"-4",Matches!$J$2:$J$201,0))),0,IF(J1980-K1980=INDEX(Matches!$G$2:$G$201,MATCH($A1980&amp;"-4",Matches!$J$2:$J$201,0))-INDEX(Matches!$H$2:$H$201,MATCH($A1980&amp;"-4",Matches!$J$2:$J$201,0)),3,2))))),""))</f>
        <v/>
      </c>
      <c r="AB1980" s="12" t="str">
        <f aca="false">IF(OR($B1980="",L1980="",M1980=""),"",IFERROR(IF(OR(INDEX(Matches!$I$2:$I$201,MATCH($A1980&amp;"-5",Matches!$J$2:$J$201,0))="Void",INDEX(Matches!$G$2:$G$201,MATCH($A1980&amp;"-5",Matches!$J$2:$J$201,0))="",INDEX(Matches!$H$2:$H$201,MATCH($A1980&amp;"-5",Matches!$J$2:$J$201,0))=""),"",IF(AND($C1980&lt;&gt;"",INDEX(Matches!$F$2:$F$201,MATCH($A1980&amp;"-5",Matches!$J$2:$J$201,0))&lt;&gt;"",$C1980&gt;=INDEX(Matches!$F$2:$F$201,MATCH($A1980&amp;"-5",Matches!$J$2:$J$201,0))),"",IF(AND(L1980=INDEX(Matches!$G$2:$G$201,MATCH($A1980&amp;"-5",Matches!$J$2:$J$201,0)),M1980=INDEX(Matches!$H$2:$H$201,MATCH($A1980&amp;"-5",Matches!$J$2:$J$201,0))),5,IF(SIGN(L1980-M1980)&lt;&gt;SIGN(INDEX(Matches!$G$2:$G$201,MATCH($A1980&amp;"-5",Matches!$J$2:$J$201,0))-INDEX(Matches!$H$2:$H$201,MATCH($A1980&amp;"-5",Matches!$J$2:$J$201,0))),0,IF(L1980-M1980=INDEX(Matches!$G$2:$G$201,MATCH($A1980&amp;"-5",Matches!$J$2:$J$201,0))-INDEX(Matches!$H$2:$H$201,MATCH($A1980&amp;"-5",Matches!$J$2:$J$201,0)),3,2))))),""))</f>
        <v/>
      </c>
      <c r="AC1980" s="12" t="str">
        <f aca="false">IF(OR($B1980="",N1980="",O1980=""),"",IFERROR(IF(OR(INDEX(Matches!$I$2:$I$201,MATCH($A1980&amp;"-6",Matches!$J$2:$J$201,0))="Void",INDEX(Matches!$G$2:$G$201,MATCH($A1980&amp;"-6",Matches!$J$2:$J$201,0))="",INDEX(Matches!$H$2:$H$201,MATCH($A1980&amp;"-6",Matches!$J$2:$J$201,0))=""),"",IF(AND($C1980&lt;&gt;"",INDEX(Matches!$F$2:$F$201,MATCH($A1980&amp;"-6",Matches!$J$2:$J$201,0))&lt;&gt;"",$C1980&gt;=INDEX(Matches!$F$2:$F$201,MATCH($A1980&amp;"-6",Matches!$J$2:$J$201,0))),"",IF(AND(N1980=INDEX(Matches!$G$2:$G$201,MATCH($A1980&amp;"-6",Matches!$J$2:$J$201,0)),O1980=INDEX(Matches!$H$2:$H$201,MATCH($A1980&amp;"-6",Matches!$J$2:$J$201,0))),5,IF(SIGN(N1980-O1980)&lt;&gt;SIGN(INDEX(Matches!$G$2:$G$201,MATCH($A1980&amp;"-6",Matches!$J$2:$J$201,0))-INDEX(Matches!$H$2:$H$201,MATCH($A1980&amp;"-6",Matches!$J$2:$J$201,0))),0,IF(N1980-O1980=INDEX(Matches!$G$2:$G$201,MATCH($A1980&amp;"-6",Matches!$J$2:$J$201,0))-INDEX(Matches!$H$2:$H$201,MATCH($A1980&amp;"-6",Matches!$J$2:$J$201,0)),3,2))))),""))</f>
        <v/>
      </c>
      <c r="AD1980" s="12" t="str">
        <f aca="false">IF(OR($B1980="",P1980="",Q1980=""),"",IFERROR(IF(OR(INDEX(Matches!$I$2:$I$201,MATCH($A1980&amp;"-7",Matches!$J$2:$J$201,0))="Void",INDEX(Matches!$G$2:$G$201,MATCH($A1980&amp;"-7",Matches!$J$2:$J$201,0))="",INDEX(Matches!$H$2:$H$201,MATCH($A1980&amp;"-7",Matches!$J$2:$J$201,0))=""),"",IF(AND($C1980&lt;&gt;"",INDEX(Matches!$F$2:$F$201,MATCH($A1980&amp;"-7",Matches!$J$2:$J$201,0))&lt;&gt;"",$C1980&gt;=INDEX(Matches!$F$2:$F$201,MATCH($A1980&amp;"-7",Matches!$J$2:$J$201,0))),"",IF(AND(P1980=INDEX(Matches!$G$2:$G$201,MATCH($A1980&amp;"-7",Matches!$J$2:$J$201,0)),Q1980=INDEX(Matches!$H$2:$H$201,MATCH($A1980&amp;"-7",Matches!$J$2:$J$201,0))),5,IF(SIGN(P1980-Q1980)&lt;&gt;SIGN(INDEX(Matches!$G$2:$G$201,MATCH($A1980&amp;"-7",Matches!$J$2:$J$201,0))-INDEX(Matches!$H$2:$H$201,MATCH($A1980&amp;"-7",Matches!$J$2:$J$201,0))),0,IF(P1980-Q1980=INDEX(Matches!$G$2:$G$201,MATCH($A1980&amp;"-7",Matches!$J$2:$J$201,0))-INDEX(Matches!$H$2:$H$201,MATCH($A1980&amp;"-7",Matches!$J$2:$J$201,0)),3,2))))),""))</f>
        <v/>
      </c>
      <c r="AE1980" s="12" t="str">
        <f aca="false">IF(OR($B1980="",R1980="",S1980=""),"",IFERROR(IF(OR(INDEX(Matches!$I$2:$I$201,MATCH($A1980&amp;"-8",Matches!$J$2:$J$201,0))="Void",INDEX(Matches!$G$2:$G$201,MATCH($A1980&amp;"-8",Matches!$J$2:$J$201,0))="",INDEX(Matches!$H$2:$H$201,MATCH($A1980&amp;"-8",Matches!$J$2:$J$201,0))=""),"",IF(AND($C1980&lt;&gt;"",INDEX(Matches!$F$2:$F$201,MATCH($A1980&amp;"-8",Matches!$J$2:$J$201,0))&lt;&gt;"",$C1980&gt;=INDEX(Matches!$F$2:$F$201,MATCH($A1980&amp;"-8",Matches!$J$2:$J$201,0))),"",IF(AND(R1980=INDEX(Matches!$G$2:$G$201,MATCH($A1980&amp;"-8",Matches!$J$2:$J$201,0)),S1980=INDEX(Matches!$H$2:$H$201,MATCH($A1980&amp;"-8",Matches!$J$2:$J$201,0))),5,IF(SIGN(R1980-S1980)&lt;&gt;SIGN(INDEX(Matches!$G$2:$G$201,MATCH($A1980&amp;"-8",Matches!$J$2:$J$201,0))-INDEX(Matches!$H$2:$H$201,MATCH($A1980&amp;"-8",Matches!$J$2:$J$201,0))),0,IF(R1980-S1980=INDEX(Matches!$G$2:$G$201,MATCH($A1980&amp;"-8",Matches!$J$2:$J$201,0))-INDEX(Matches!$H$2:$H$201,MATCH($A1980&amp;"-8",Matches!$J$2:$J$201,0)),3,2))))),""))</f>
        <v/>
      </c>
      <c r="AF1980" s="12" t="str">
        <f aca="false">IF(OR($B1980="",T1980="",U1980=""),"",IFERROR(IF(OR(INDEX(Matches!$I$2:$I$201,MATCH($A1980&amp;"-9",Matches!$J$2:$J$201,0))="Void",INDEX(Matches!$G$2:$G$201,MATCH($A1980&amp;"-9",Matches!$J$2:$J$201,0))="",INDEX(Matches!$H$2:$H$201,MATCH($A1980&amp;"-9",Matches!$J$2:$J$201,0))=""),"",IF(AND($C1980&lt;&gt;"",INDEX(Matches!$F$2:$F$201,MATCH($A1980&amp;"-9",Matches!$J$2:$J$201,0))&lt;&gt;"",$C1980&gt;=INDEX(Matches!$F$2:$F$201,MATCH($A1980&amp;"-9",Matches!$J$2:$J$201,0))),"",IF(AND(T1980=INDEX(Matches!$G$2:$G$201,MATCH($A1980&amp;"-9",Matches!$J$2:$J$201,0)),U1980=INDEX(Matches!$H$2:$H$201,MATCH($A1980&amp;"-9",Matches!$J$2:$J$201,0))),5,IF(SIGN(T1980-U1980)&lt;&gt;SIGN(INDEX(Matches!$G$2:$G$201,MATCH($A1980&amp;"-9",Matches!$J$2:$J$201,0))-INDEX(Matches!$H$2:$H$201,MATCH($A1980&amp;"-9",Matches!$J$2:$J$201,0))),0,IF(T1980-U1980=INDEX(Matches!$G$2:$G$201,MATCH($A1980&amp;"-9",Matches!$J$2:$J$201,0))-INDEX(Matches!$H$2:$H$201,MATCH($A1980&amp;"-9",Matches!$J$2:$J$201,0)),3,2))))),""))</f>
        <v/>
      </c>
      <c r="AG1980" s="12" t="str">
        <f aca="false">IF(OR($B1980="",V1980="",W1980=""),"",IFERROR(IF(OR(INDEX(Matches!$I$2:$I$201,MATCH($A1980&amp;"-10",Matches!$J$2:$J$201,0))="Void",INDEX(Matches!$G$2:$G$201,MATCH($A1980&amp;"-10",Matches!$J$2:$J$201,0))="",INDEX(Matches!$H$2:$H$201,MATCH($A1980&amp;"-10",Matches!$J$2:$J$201,0))=""),"",IF(AND($C1980&lt;&gt;"",INDEX(Matches!$F$2:$F$201,MATCH($A1980&amp;"-10",Matches!$J$2:$J$201,0))&lt;&gt;"",$C1980&gt;=INDEX(Matches!$F$2:$F$201,MATCH($A1980&amp;"-10",Matches!$J$2:$J$201,0))),"",IF(AND(V1980=INDEX(Matches!$G$2:$G$201,MATCH($A1980&amp;"-10",Matches!$J$2:$J$201,0)),W1980=INDEX(Matches!$H$2:$H$201,MATCH($A1980&amp;"-10",Matches!$J$2:$J$201,0))),5,IF(SIGN(V1980-W1980)&lt;&gt;SIGN(INDEX(Matches!$G$2:$G$201,MATCH($A1980&amp;"-10",Matches!$J$2:$J$201,0))-INDEX(Matches!$H$2:$H$201,MATCH($A1980&amp;"-10",Matches!$J$2:$J$201,0))),0,IF(V1980-W1980=INDEX(Matches!$G$2:$G$201,MATCH($A1980&amp;"-10",Matches!$J$2:$J$201,0))-INDEX(Matches!$H$2:$H$201,MATCH($A1980&amp;"-10",Matches!$J$2:$J$201,0)),3,2))))),""))</f>
        <v/>
      </c>
      <c r="AH1980" s="13" t="str">
        <f aca="false">IF($B1980="","",SUM(X1980:AG1980))</f>
        <v/>
      </c>
      <c r="AI1980" s="12" t="str">
        <f aca="false">IF($B1980="","",COUNTIF(X1980:AG1980,5))</f>
        <v/>
      </c>
      <c r="AJ1980" s="12" t="str">
        <f aca="false">IF($B1980="","",COUNTIF(X1980:AG1980,"&gt;=2"))</f>
        <v/>
      </c>
      <c r="AK1980" s="12" t="str">
        <f aca="false">IF($B1980="","",COUNT(X1980:AG1980))</f>
        <v/>
      </c>
    </row>
    <row r="1981" customFormat="false" ht="15" hidden="false" customHeight="false" outlineLevel="0" collapsed="false">
      <c r="A1981" s="7"/>
      <c r="B1981" s="7"/>
      <c r="C1981" s="11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12" t="str">
        <f aca="false">IF(OR($B1981="",D1981="",E1981=""),"",IFERROR(IF(OR(INDEX(Matches!$I$2:$I$201,MATCH($A1981&amp;"-1",Matches!$J$2:$J$201,0))="Void",INDEX(Matches!$G$2:$G$201,MATCH($A1981&amp;"-1",Matches!$J$2:$J$201,0))="",INDEX(Matches!$H$2:$H$201,MATCH($A1981&amp;"-1",Matches!$J$2:$J$201,0))=""),"",IF(AND($C1981&lt;&gt;"",INDEX(Matches!$F$2:$F$201,MATCH($A1981&amp;"-1",Matches!$J$2:$J$201,0))&lt;&gt;"",$C1981&gt;=INDEX(Matches!$F$2:$F$201,MATCH($A1981&amp;"-1",Matches!$J$2:$J$201,0))),"",IF(AND(D1981=INDEX(Matches!$G$2:$G$201,MATCH($A1981&amp;"-1",Matches!$J$2:$J$201,0)),E1981=INDEX(Matches!$H$2:$H$201,MATCH($A1981&amp;"-1",Matches!$J$2:$J$201,0))),5,IF(SIGN(D1981-E1981)&lt;&gt;SIGN(INDEX(Matches!$G$2:$G$201,MATCH($A1981&amp;"-1",Matches!$J$2:$J$201,0))-INDEX(Matches!$H$2:$H$201,MATCH($A1981&amp;"-1",Matches!$J$2:$J$201,0))),0,IF(D1981-E1981=INDEX(Matches!$G$2:$G$201,MATCH($A1981&amp;"-1",Matches!$J$2:$J$201,0))-INDEX(Matches!$H$2:$H$201,MATCH($A1981&amp;"-1",Matches!$J$2:$J$201,0)),3,2))))),""))</f>
        <v/>
      </c>
      <c r="Y1981" s="12" t="str">
        <f aca="false">IF(OR($B1981="",F1981="",G1981=""),"",IFERROR(IF(OR(INDEX(Matches!$I$2:$I$201,MATCH($A1981&amp;"-2",Matches!$J$2:$J$201,0))="Void",INDEX(Matches!$G$2:$G$201,MATCH($A1981&amp;"-2",Matches!$J$2:$J$201,0))="",INDEX(Matches!$H$2:$H$201,MATCH($A1981&amp;"-2",Matches!$J$2:$J$201,0))=""),"",IF(AND($C1981&lt;&gt;"",INDEX(Matches!$F$2:$F$201,MATCH($A1981&amp;"-2",Matches!$J$2:$J$201,0))&lt;&gt;"",$C1981&gt;=INDEX(Matches!$F$2:$F$201,MATCH($A1981&amp;"-2",Matches!$J$2:$J$201,0))),"",IF(AND(F1981=INDEX(Matches!$G$2:$G$201,MATCH($A1981&amp;"-2",Matches!$J$2:$J$201,0)),G1981=INDEX(Matches!$H$2:$H$201,MATCH($A1981&amp;"-2",Matches!$J$2:$J$201,0))),5,IF(SIGN(F1981-G1981)&lt;&gt;SIGN(INDEX(Matches!$G$2:$G$201,MATCH($A1981&amp;"-2",Matches!$J$2:$J$201,0))-INDEX(Matches!$H$2:$H$201,MATCH($A1981&amp;"-2",Matches!$J$2:$J$201,0))),0,IF(F1981-G1981=INDEX(Matches!$G$2:$G$201,MATCH($A1981&amp;"-2",Matches!$J$2:$J$201,0))-INDEX(Matches!$H$2:$H$201,MATCH($A1981&amp;"-2",Matches!$J$2:$J$201,0)),3,2))))),""))</f>
        <v/>
      </c>
      <c r="Z1981" s="12" t="str">
        <f aca="false">IF(OR($B1981="",H1981="",I1981=""),"",IFERROR(IF(OR(INDEX(Matches!$I$2:$I$201,MATCH($A1981&amp;"-3",Matches!$J$2:$J$201,0))="Void",INDEX(Matches!$G$2:$G$201,MATCH($A1981&amp;"-3",Matches!$J$2:$J$201,0))="",INDEX(Matches!$H$2:$H$201,MATCH($A1981&amp;"-3",Matches!$J$2:$J$201,0))=""),"",IF(AND($C1981&lt;&gt;"",INDEX(Matches!$F$2:$F$201,MATCH($A1981&amp;"-3",Matches!$J$2:$J$201,0))&lt;&gt;"",$C1981&gt;=INDEX(Matches!$F$2:$F$201,MATCH($A1981&amp;"-3",Matches!$J$2:$J$201,0))),"",IF(AND(H1981=INDEX(Matches!$G$2:$G$201,MATCH($A1981&amp;"-3",Matches!$J$2:$J$201,0)),I1981=INDEX(Matches!$H$2:$H$201,MATCH($A1981&amp;"-3",Matches!$J$2:$J$201,0))),5,IF(SIGN(H1981-I1981)&lt;&gt;SIGN(INDEX(Matches!$G$2:$G$201,MATCH($A1981&amp;"-3",Matches!$J$2:$J$201,0))-INDEX(Matches!$H$2:$H$201,MATCH($A1981&amp;"-3",Matches!$J$2:$J$201,0))),0,IF(H1981-I1981=INDEX(Matches!$G$2:$G$201,MATCH($A1981&amp;"-3",Matches!$J$2:$J$201,0))-INDEX(Matches!$H$2:$H$201,MATCH($A1981&amp;"-3",Matches!$J$2:$J$201,0)),3,2))))),""))</f>
        <v/>
      </c>
      <c r="AA1981" s="12" t="str">
        <f aca="false">IF(OR($B1981="",J1981="",K1981=""),"",IFERROR(IF(OR(INDEX(Matches!$I$2:$I$201,MATCH($A1981&amp;"-4",Matches!$J$2:$J$201,0))="Void",INDEX(Matches!$G$2:$G$201,MATCH($A1981&amp;"-4",Matches!$J$2:$J$201,0))="",INDEX(Matches!$H$2:$H$201,MATCH($A1981&amp;"-4",Matches!$J$2:$J$201,0))=""),"",IF(AND($C1981&lt;&gt;"",INDEX(Matches!$F$2:$F$201,MATCH($A1981&amp;"-4",Matches!$J$2:$J$201,0))&lt;&gt;"",$C1981&gt;=INDEX(Matches!$F$2:$F$201,MATCH($A1981&amp;"-4",Matches!$J$2:$J$201,0))),"",IF(AND(J1981=INDEX(Matches!$G$2:$G$201,MATCH($A1981&amp;"-4",Matches!$J$2:$J$201,0)),K1981=INDEX(Matches!$H$2:$H$201,MATCH($A1981&amp;"-4",Matches!$J$2:$J$201,0))),5,IF(SIGN(J1981-K1981)&lt;&gt;SIGN(INDEX(Matches!$G$2:$G$201,MATCH($A1981&amp;"-4",Matches!$J$2:$J$201,0))-INDEX(Matches!$H$2:$H$201,MATCH($A1981&amp;"-4",Matches!$J$2:$J$201,0))),0,IF(J1981-K1981=INDEX(Matches!$G$2:$G$201,MATCH($A1981&amp;"-4",Matches!$J$2:$J$201,0))-INDEX(Matches!$H$2:$H$201,MATCH($A1981&amp;"-4",Matches!$J$2:$J$201,0)),3,2))))),""))</f>
        <v/>
      </c>
      <c r="AB1981" s="12" t="str">
        <f aca="false">IF(OR($B1981="",L1981="",M1981=""),"",IFERROR(IF(OR(INDEX(Matches!$I$2:$I$201,MATCH($A1981&amp;"-5",Matches!$J$2:$J$201,0))="Void",INDEX(Matches!$G$2:$G$201,MATCH($A1981&amp;"-5",Matches!$J$2:$J$201,0))="",INDEX(Matches!$H$2:$H$201,MATCH($A1981&amp;"-5",Matches!$J$2:$J$201,0))=""),"",IF(AND($C1981&lt;&gt;"",INDEX(Matches!$F$2:$F$201,MATCH($A1981&amp;"-5",Matches!$J$2:$J$201,0))&lt;&gt;"",$C1981&gt;=INDEX(Matches!$F$2:$F$201,MATCH($A1981&amp;"-5",Matches!$J$2:$J$201,0))),"",IF(AND(L1981=INDEX(Matches!$G$2:$G$201,MATCH($A1981&amp;"-5",Matches!$J$2:$J$201,0)),M1981=INDEX(Matches!$H$2:$H$201,MATCH($A1981&amp;"-5",Matches!$J$2:$J$201,0))),5,IF(SIGN(L1981-M1981)&lt;&gt;SIGN(INDEX(Matches!$G$2:$G$201,MATCH($A1981&amp;"-5",Matches!$J$2:$J$201,0))-INDEX(Matches!$H$2:$H$201,MATCH($A1981&amp;"-5",Matches!$J$2:$J$201,0))),0,IF(L1981-M1981=INDEX(Matches!$G$2:$G$201,MATCH($A1981&amp;"-5",Matches!$J$2:$J$201,0))-INDEX(Matches!$H$2:$H$201,MATCH($A1981&amp;"-5",Matches!$J$2:$J$201,0)),3,2))))),""))</f>
        <v/>
      </c>
      <c r="AC1981" s="12" t="str">
        <f aca="false">IF(OR($B1981="",N1981="",O1981=""),"",IFERROR(IF(OR(INDEX(Matches!$I$2:$I$201,MATCH($A1981&amp;"-6",Matches!$J$2:$J$201,0))="Void",INDEX(Matches!$G$2:$G$201,MATCH($A1981&amp;"-6",Matches!$J$2:$J$201,0))="",INDEX(Matches!$H$2:$H$201,MATCH($A1981&amp;"-6",Matches!$J$2:$J$201,0))=""),"",IF(AND($C1981&lt;&gt;"",INDEX(Matches!$F$2:$F$201,MATCH($A1981&amp;"-6",Matches!$J$2:$J$201,0))&lt;&gt;"",$C1981&gt;=INDEX(Matches!$F$2:$F$201,MATCH($A1981&amp;"-6",Matches!$J$2:$J$201,0))),"",IF(AND(N1981=INDEX(Matches!$G$2:$G$201,MATCH($A1981&amp;"-6",Matches!$J$2:$J$201,0)),O1981=INDEX(Matches!$H$2:$H$201,MATCH($A1981&amp;"-6",Matches!$J$2:$J$201,0))),5,IF(SIGN(N1981-O1981)&lt;&gt;SIGN(INDEX(Matches!$G$2:$G$201,MATCH($A1981&amp;"-6",Matches!$J$2:$J$201,0))-INDEX(Matches!$H$2:$H$201,MATCH($A1981&amp;"-6",Matches!$J$2:$J$201,0))),0,IF(N1981-O1981=INDEX(Matches!$G$2:$G$201,MATCH($A1981&amp;"-6",Matches!$J$2:$J$201,0))-INDEX(Matches!$H$2:$H$201,MATCH($A1981&amp;"-6",Matches!$J$2:$J$201,0)),3,2))))),""))</f>
        <v/>
      </c>
      <c r="AD1981" s="12" t="str">
        <f aca="false">IF(OR($B1981="",P1981="",Q1981=""),"",IFERROR(IF(OR(INDEX(Matches!$I$2:$I$201,MATCH($A1981&amp;"-7",Matches!$J$2:$J$201,0))="Void",INDEX(Matches!$G$2:$G$201,MATCH($A1981&amp;"-7",Matches!$J$2:$J$201,0))="",INDEX(Matches!$H$2:$H$201,MATCH($A1981&amp;"-7",Matches!$J$2:$J$201,0))=""),"",IF(AND($C1981&lt;&gt;"",INDEX(Matches!$F$2:$F$201,MATCH($A1981&amp;"-7",Matches!$J$2:$J$201,0))&lt;&gt;"",$C1981&gt;=INDEX(Matches!$F$2:$F$201,MATCH($A1981&amp;"-7",Matches!$J$2:$J$201,0))),"",IF(AND(P1981=INDEX(Matches!$G$2:$G$201,MATCH($A1981&amp;"-7",Matches!$J$2:$J$201,0)),Q1981=INDEX(Matches!$H$2:$H$201,MATCH($A1981&amp;"-7",Matches!$J$2:$J$201,0))),5,IF(SIGN(P1981-Q1981)&lt;&gt;SIGN(INDEX(Matches!$G$2:$G$201,MATCH($A1981&amp;"-7",Matches!$J$2:$J$201,0))-INDEX(Matches!$H$2:$H$201,MATCH($A1981&amp;"-7",Matches!$J$2:$J$201,0))),0,IF(P1981-Q1981=INDEX(Matches!$G$2:$G$201,MATCH($A1981&amp;"-7",Matches!$J$2:$J$201,0))-INDEX(Matches!$H$2:$H$201,MATCH($A1981&amp;"-7",Matches!$J$2:$J$201,0)),3,2))))),""))</f>
        <v/>
      </c>
      <c r="AE1981" s="12" t="str">
        <f aca="false">IF(OR($B1981="",R1981="",S1981=""),"",IFERROR(IF(OR(INDEX(Matches!$I$2:$I$201,MATCH($A1981&amp;"-8",Matches!$J$2:$J$201,0))="Void",INDEX(Matches!$G$2:$G$201,MATCH($A1981&amp;"-8",Matches!$J$2:$J$201,0))="",INDEX(Matches!$H$2:$H$201,MATCH($A1981&amp;"-8",Matches!$J$2:$J$201,0))=""),"",IF(AND($C1981&lt;&gt;"",INDEX(Matches!$F$2:$F$201,MATCH($A1981&amp;"-8",Matches!$J$2:$J$201,0))&lt;&gt;"",$C1981&gt;=INDEX(Matches!$F$2:$F$201,MATCH($A1981&amp;"-8",Matches!$J$2:$J$201,0))),"",IF(AND(R1981=INDEX(Matches!$G$2:$G$201,MATCH($A1981&amp;"-8",Matches!$J$2:$J$201,0)),S1981=INDEX(Matches!$H$2:$H$201,MATCH($A1981&amp;"-8",Matches!$J$2:$J$201,0))),5,IF(SIGN(R1981-S1981)&lt;&gt;SIGN(INDEX(Matches!$G$2:$G$201,MATCH($A1981&amp;"-8",Matches!$J$2:$J$201,0))-INDEX(Matches!$H$2:$H$201,MATCH($A1981&amp;"-8",Matches!$J$2:$J$201,0))),0,IF(R1981-S1981=INDEX(Matches!$G$2:$G$201,MATCH($A1981&amp;"-8",Matches!$J$2:$J$201,0))-INDEX(Matches!$H$2:$H$201,MATCH($A1981&amp;"-8",Matches!$J$2:$J$201,0)),3,2))))),""))</f>
        <v/>
      </c>
      <c r="AF1981" s="12" t="str">
        <f aca="false">IF(OR($B1981="",T1981="",U1981=""),"",IFERROR(IF(OR(INDEX(Matches!$I$2:$I$201,MATCH($A1981&amp;"-9",Matches!$J$2:$J$201,0))="Void",INDEX(Matches!$G$2:$G$201,MATCH($A1981&amp;"-9",Matches!$J$2:$J$201,0))="",INDEX(Matches!$H$2:$H$201,MATCH($A1981&amp;"-9",Matches!$J$2:$J$201,0))=""),"",IF(AND($C1981&lt;&gt;"",INDEX(Matches!$F$2:$F$201,MATCH($A1981&amp;"-9",Matches!$J$2:$J$201,0))&lt;&gt;"",$C1981&gt;=INDEX(Matches!$F$2:$F$201,MATCH($A1981&amp;"-9",Matches!$J$2:$J$201,0))),"",IF(AND(T1981=INDEX(Matches!$G$2:$G$201,MATCH($A1981&amp;"-9",Matches!$J$2:$J$201,0)),U1981=INDEX(Matches!$H$2:$H$201,MATCH($A1981&amp;"-9",Matches!$J$2:$J$201,0))),5,IF(SIGN(T1981-U1981)&lt;&gt;SIGN(INDEX(Matches!$G$2:$G$201,MATCH($A1981&amp;"-9",Matches!$J$2:$J$201,0))-INDEX(Matches!$H$2:$H$201,MATCH($A1981&amp;"-9",Matches!$J$2:$J$201,0))),0,IF(T1981-U1981=INDEX(Matches!$G$2:$G$201,MATCH($A1981&amp;"-9",Matches!$J$2:$J$201,0))-INDEX(Matches!$H$2:$H$201,MATCH($A1981&amp;"-9",Matches!$J$2:$J$201,0)),3,2))))),""))</f>
        <v/>
      </c>
      <c r="AG1981" s="12" t="str">
        <f aca="false">IF(OR($B1981="",V1981="",W1981=""),"",IFERROR(IF(OR(INDEX(Matches!$I$2:$I$201,MATCH($A1981&amp;"-10",Matches!$J$2:$J$201,0))="Void",INDEX(Matches!$G$2:$G$201,MATCH($A1981&amp;"-10",Matches!$J$2:$J$201,0))="",INDEX(Matches!$H$2:$H$201,MATCH($A1981&amp;"-10",Matches!$J$2:$J$201,0))=""),"",IF(AND($C1981&lt;&gt;"",INDEX(Matches!$F$2:$F$201,MATCH($A1981&amp;"-10",Matches!$J$2:$J$201,0))&lt;&gt;"",$C1981&gt;=INDEX(Matches!$F$2:$F$201,MATCH($A1981&amp;"-10",Matches!$J$2:$J$201,0))),"",IF(AND(V1981=INDEX(Matches!$G$2:$G$201,MATCH($A1981&amp;"-10",Matches!$J$2:$J$201,0)),W1981=INDEX(Matches!$H$2:$H$201,MATCH($A1981&amp;"-10",Matches!$J$2:$J$201,0))),5,IF(SIGN(V1981-W1981)&lt;&gt;SIGN(INDEX(Matches!$G$2:$G$201,MATCH($A1981&amp;"-10",Matches!$J$2:$J$201,0))-INDEX(Matches!$H$2:$H$201,MATCH($A1981&amp;"-10",Matches!$J$2:$J$201,0))),0,IF(V1981-W1981=INDEX(Matches!$G$2:$G$201,MATCH($A1981&amp;"-10",Matches!$J$2:$J$201,0))-INDEX(Matches!$H$2:$H$201,MATCH($A1981&amp;"-10",Matches!$J$2:$J$201,0)),3,2))))),""))</f>
        <v/>
      </c>
      <c r="AH1981" s="13" t="str">
        <f aca="false">IF($B1981="","",SUM(X1981:AG1981))</f>
        <v/>
      </c>
      <c r="AI1981" s="12" t="str">
        <f aca="false">IF($B1981="","",COUNTIF(X1981:AG1981,5))</f>
        <v/>
      </c>
      <c r="AJ1981" s="12" t="str">
        <f aca="false">IF($B1981="","",COUNTIF(X1981:AG1981,"&gt;=2"))</f>
        <v/>
      </c>
      <c r="AK1981" s="12" t="str">
        <f aca="false">IF($B1981="","",COUNT(X1981:AG1981))</f>
        <v/>
      </c>
    </row>
    <row r="1982" customFormat="false" ht="15" hidden="false" customHeight="false" outlineLevel="0" collapsed="false">
      <c r="A1982" s="7"/>
      <c r="B1982" s="7"/>
      <c r="C1982" s="11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12" t="str">
        <f aca="false">IF(OR($B1982="",D1982="",E1982=""),"",IFERROR(IF(OR(INDEX(Matches!$I$2:$I$201,MATCH($A1982&amp;"-1",Matches!$J$2:$J$201,0))="Void",INDEX(Matches!$G$2:$G$201,MATCH($A1982&amp;"-1",Matches!$J$2:$J$201,0))="",INDEX(Matches!$H$2:$H$201,MATCH($A1982&amp;"-1",Matches!$J$2:$J$201,0))=""),"",IF(AND($C1982&lt;&gt;"",INDEX(Matches!$F$2:$F$201,MATCH($A1982&amp;"-1",Matches!$J$2:$J$201,0))&lt;&gt;"",$C1982&gt;=INDEX(Matches!$F$2:$F$201,MATCH($A1982&amp;"-1",Matches!$J$2:$J$201,0))),"",IF(AND(D1982=INDEX(Matches!$G$2:$G$201,MATCH($A1982&amp;"-1",Matches!$J$2:$J$201,0)),E1982=INDEX(Matches!$H$2:$H$201,MATCH($A1982&amp;"-1",Matches!$J$2:$J$201,0))),5,IF(SIGN(D1982-E1982)&lt;&gt;SIGN(INDEX(Matches!$G$2:$G$201,MATCH($A1982&amp;"-1",Matches!$J$2:$J$201,0))-INDEX(Matches!$H$2:$H$201,MATCH($A1982&amp;"-1",Matches!$J$2:$J$201,0))),0,IF(D1982-E1982=INDEX(Matches!$G$2:$G$201,MATCH($A1982&amp;"-1",Matches!$J$2:$J$201,0))-INDEX(Matches!$H$2:$H$201,MATCH($A1982&amp;"-1",Matches!$J$2:$J$201,0)),3,2))))),""))</f>
        <v/>
      </c>
      <c r="Y1982" s="12" t="str">
        <f aca="false">IF(OR($B1982="",F1982="",G1982=""),"",IFERROR(IF(OR(INDEX(Matches!$I$2:$I$201,MATCH($A1982&amp;"-2",Matches!$J$2:$J$201,0))="Void",INDEX(Matches!$G$2:$G$201,MATCH($A1982&amp;"-2",Matches!$J$2:$J$201,0))="",INDEX(Matches!$H$2:$H$201,MATCH($A1982&amp;"-2",Matches!$J$2:$J$201,0))=""),"",IF(AND($C1982&lt;&gt;"",INDEX(Matches!$F$2:$F$201,MATCH($A1982&amp;"-2",Matches!$J$2:$J$201,0))&lt;&gt;"",$C1982&gt;=INDEX(Matches!$F$2:$F$201,MATCH($A1982&amp;"-2",Matches!$J$2:$J$201,0))),"",IF(AND(F1982=INDEX(Matches!$G$2:$G$201,MATCH($A1982&amp;"-2",Matches!$J$2:$J$201,0)),G1982=INDEX(Matches!$H$2:$H$201,MATCH($A1982&amp;"-2",Matches!$J$2:$J$201,0))),5,IF(SIGN(F1982-G1982)&lt;&gt;SIGN(INDEX(Matches!$G$2:$G$201,MATCH($A1982&amp;"-2",Matches!$J$2:$J$201,0))-INDEX(Matches!$H$2:$H$201,MATCH($A1982&amp;"-2",Matches!$J$2:$J$201,0))),0,IF(F1982-G1982=INDEX(Matches!$G$2:$G$201,MATCH($A1982&amp;"-2",Matches!$J$2:$J$201,0))-INDEX(Matches!$H$2:$H$201,MATCH($A1982&amp;"-2",Matches!$J$2:$J$201,0)),3,2))))),""))</f>
        <v/>
      </c>
      <c r="Z1982" s="12" t="str">
        <f aca="false">IF(OR($B1982="",H1982="",I1982=""),"",IFERROR(IF(OR(INDEX(Matches!$I$2:$I$201,MATCH($A1982&amp;"-3",Matches!$J$2:$J$201,0))="Void",INDEX(Matches!$G$2:$G$201,MATCH($A1982&amp;"-3",Matches!$J$2:$J$201,0))="",INDEX(Matches!$H$2:$H$201,MATCH($A1982&amp;"-3",Matches!$J$2:$J$201,0))=""),"",IF(AND($C1982&lt;&gt;"",INDEX(Matches!$F$2:$F$201,MATCH($A1982&amp;"-3",Matches!$J$2:$J$201,0))&lt;&gt;"",$C1982&gt;=INDEX(Matches!$F$2:$F$201,MATCH($A1982&amp;"-3",Matches!$J$2:$J$201,0))),"",IF(AND(H1982=INDEX(Matches!$G$2:$G$201,MATCH($A1982&amp;"-3",Matches!$J$2:$J$201,0)),I1982=INDEX(Matches!$H$2:$H$201,MATCH($A1982&amp;"-3",Matches!$J$2:$J$201,0))),5,IF(SIGN(H1982-I1982)&lt;&gt;SIGN(INDEX(Matches!$G$2:$G$201,MATCH($A1982&amp;"-3",Matches!$J$2:$J$201,0))-INDEX(Matches!$H$2:$H$201,MATCH($A1982&amp;"-3",Matches!$J$2:$J$201,0))),0,IF(H1982-I1982=INDEX(Matches!$G$2:$G$201,MATCH($A1982&amp;"-3",Matches!$J$2:$J$201,0))-INDEX(Matches!$H$2:$H$201,MATCH($A1982&amp;"-3",Matches!$J$2:$J$201,0)),3,2))))),""))</f>
        <v/>
      </c>
      <c r="AA1982" s="12" t="str">
        <f aca="false">IF(OR($B1982="",J1982="",K1982=""),"",IFERROR(IF(OR(INDEX(Matches!$I$2:$I$201,MATCH($A1982&amp;"-4",Matches!$J$2:$J$201,0))="Void",INDEX(Matches!$G$2:$G$201,MATCH($A1982&amp;"-4",Matches!$J$2:$J$201,0))="",INDEX(Matches!$H$2:$H$201,MATCH($A1982&amp;"-4",Matches!$J$2:$J$201,0))=""),"",IF(AND($C1982&lt;&gt;"",INDEX(Matches!$F$2:$F$201,MATCH($A1982&amp;"-4",Matches!$J$2:$J$201,0))&lt;&gt;"",$C1982&gt;=INDEX(Matches!$F$2:$F$201,MATCH($A1982&amp;"-4",Matches!$J$2:$J$201,0))),"",IF(AND(J1982=INDEX(Matches!$G$2:$G$201,MATCH($A1982&amp;"-4",Matches!$J$2:$J$201,0)),K1982=INDEX(Matches!$H$2:$H$201,MATCH($A1982&amp;"-4",Matches!$J$2:$J$201,0))),5,IF(SIGN(J1982-K1982)&lt;&gt;SIGN(INDEX(Matches!$G$2:$G$201,MATCH($A1982&amp;"-4",Matches!$J$2:$J$201,0))-INDEX(Matches!$H$2:$H$201,MATCH($A1982&amp;"-4",Matches!$J$2:$J$201,0))),0,IF(J1982-K1982=INDEX(Matches!$G$2:$G$201,MATCH($A1982&amp;"-4",Matches!$J$2:$J$201,0))-INDEX(Matches!$H$2:$H$201,MATCH($A1982&amp;"-4",Matches!$J$2:$J$201,0)),3,2))))),""))</f>
        <v/>
      </c>
      <c r="AB1982" s="12" t="str">
        <f aca="false">IF(OR($B1982="",L1982="",M1982=""),"",IFERROR(IF(OR(INDEX(Matches!$I$2:$I$201,MATCH($A1982&amp;"-5",Matches!$J$2:$J$201,0))="Void",INDEX(Matches!$G$2:$G$201,MATCH($A1982&amp;"-5",Matches!$J$2:$J$201,0))="",INDEX(Matches!$H$2:$H$201,MATCH($A1982&amp;"-5",Matches!$J$2:$J$201,0))=""),"",IF(AND($C1982&lt;&gt;"",INDEX(Matches!$F$2:$F$201,MATCH($A1982&amp;"-5",Matches!$J$2:$J$201,0))&lt;&gt;"",$C1982&gt;=INDEX(Matches!$F$2:$F$201,MATCH($A1982&amp;"-5",Matches!$J$2:$J$201,0))),"",IF(AND(L1982=INDEX(Matches!$G$2:$G$201,MATCH($A1982&amp;"-5",Matches!$J$2:$J$201,0)),M1982=INDEX(Matches!$H$2:$H$201,MATCH($A1982&amp;"-5",Matches!$J$2:$J$201,0))),5,IF(SIGN(L1982-M1982)&lt;&gt;SIGN(INDEX(Matches!$G$2:$G$201,MATCH($A1982&amp;"-5",Matches!$J$2:$J$201,0))-INDEX(Matches!$H$2:$H$201,MATCH($A1982&amp;"-5",Matches!$J$2:$J$201,0))),0,IF(L1982-M1982=INDEX(Matches!$G$2:$G$201,MATCH($A1982&amp;"-5",Matches!$J$2:$J$201,0))-INDEX(Matches!$H$2:$H$201,MATCH($A1982&amp;"-5",Matches!$J$2:$J$201,0)),3,2))))),""))</f>
        <v/>
      </c>
      <c r="AC1982" s="12" t="str">
        <f aca="false">IF(OR($B1982="",N1982="",O1982=""),"",IFERROR(IF(OR(INDEX(Matches!$I$2:$I$201,MATCH($A1982&amp;"-6",Matches!$J$2:$J$201,0))="Void",INDEX(Matches!$G$2:$G$201,MATCH($A1982&amp;"-6",Matches!$J$2:$J$201,0))="",INDEX(Matches!$H$2:$H$201,MATCH($A1982&amp;"-6",Matches!$J$2:$J$201,0))=""),"",IF(AND($C1982&lt;&gt;"",INDEX(Matches!$F$2:$F$201,MATCH($A1982&amp;"-6",Matches!$J$2:$J$201,0))&lt;&gt;"",$C1982&gt;=INDEX(Matches!$F$2:$F$201,MATCH($A1982&amp;"-6",Matches!$J$2:$J$201,0))),"",IF(AND(N1982=INDEX(Matches!$G$2:$G$201,MATCH($A1982&amp;"-6",Matches!$J$2:$J$201,0)),O1982=INDEX(Matches!$H$2:$H$201,MATCH($A1982&amp;"-6",Matches!$J$2:$J$201,0))),5,IF(SIGN(N1982-O1982)&lt;&gt;SIGN(INDEX(Matches!$G$2:$G$201,MATCH($A1982&amp;"-6",Matches!$J$2:$J$201,0))-INDEX(Matches!$H$2:$H$201,MATCH($A1982&amp;"-6",Matches!$J$2:$J$201,0))),0,IF(N1982-O1982=INDEX(Matches!$G$2:$G$201,MATCH($A1982&amp;"-6",Matches!$J$2:$J$201,0))-INDEX(Matches!$H$2:$H$201,MATCH($A1982&amp;"-6",Matches!$J$2:$J$201,0)),3,2))))),""))</f>
        <v/>
      </c>
      <c r="AD1982" s="12" t="str">
        <f aca="false">IF(OR($B1982="",P1982="",Q1982=""),"",IFERROR(IF(OR(INDEX(Matches!$I$2:$I$201,MATCH($A1982&amp;"-7",Matches!$J$2:$J$201,0))="Void",INDEX(Matches!$G$2:$G$201,MATCH($A1982&amp;"-7",Matches!$J$2:$J$201,0))="",INDEX(Matches!$H$2:$H$201,MATCH($A1982&amp;"-7",Matches!$J$2:$J$201,0))=""),"",IF(AND($C1982&lt;&gt;"",INDEX(Matches!$F$2:$F$201,MATCH($A1982&amp;"-7",Matches!$J$2:$J$201,0))&lt;&gt;"",$C1982&gt;=INDEX(Matches!$F$2:$F$201,MATCH($A1982&amp;"-7",Matches!$J$2:$J$201,0))),"",IF(AND(P1982=INDEX(Matches!$G$2:$G$201,MATCH($A1982&amp;"-7",Matches!$J$2:$J$201,0)),Q1982=INDEX(Matches!$H$2:$H$201,MATCH($A1982&amp;"-7",Matches!$J$2:$J$201,0))),5,IF(SIGN(P1982-Q1982)&lt;&gt;SIGN(INDEX(Matches!$G$2:$G$201,MATCH($A1982&amp;"-7",Matches!$J$2:$J$201,0))-INDEX(Matches!$H$2:$H$201,MATCH($A1982&amp;"-7",Matches!$J$2:$J$201,0))),0,IF(P1982-Q1982=INDEX(Matches!$G$2:$G$201,MATCH($A1982&amp;"-7",Matches!$J$2:$J$201,0))-INDEX(Matches!$H$2:$H$201,MATCH($A1982&amp;"-7",Matches!$J$2:$J$201,0)),3,2))))),""))</f>
        <v/>
      </c>
      <c r="AE1982" s="12" t="str">
        <f aca="false">IF(OR($B1982="",R1982="",S1982=""),"",IFERROR(IF(OR(INDEX(Matches!$I$2:$I$201,MATCH($A1982&amp;"-8",Matches!$J$2:$J$201,0))="Void",INDEX(Matches!$G$2:$G$201,MATCH($A1982&amp;"-8",Matches!$J$2:$J$201,0))="",INDEX(Matches!$H$2:$H$201,MATCH($A1982&amp;"-8",Matches!$J$2:$J$201,0))=""),"",IF(AND($C1982&lt;&gt;"",INDEX(Matches!$F$2:$F$201,MATCH($A1982&amp;"-8",Matches!$J$2:$J$201,0))&lt;&gt;"",$C1982&gt;=INDEX(Matches!$F$2:$F$201,MATCH($A1982&amp;"-8",Matches!$J$2:$J$201,0))),"",IF(AND(R1982=INDEX(Matches!$G$2:$G$201,MATCH($A1982&amp;"-8",Matches!$J$2:$J$201,0)),S1982=INDEX(Matches!$H$2:$H$201,MATCH($A1982&amp;"-8",Matches!$J$2:$J$201,0))),5,IF(SIGN(R1982-S1982)&lt;&gt;SIGN(INDEX(Matches!$G$2:$G$201,MATCH($A1982&amp;"-8",Matches!$J$2:$J$201,0))-INDEX(Matches!$H$2:$H$201,MATCH($A1982&amp;"-8",Matches!$J$2:$J$201,0))),0,IF(R1982-S1982=INDEX(Matches!$G$2:$G$201,MATCH($A1982&amp;"-8",Matches!$J$2:$J$201,0))-INDEX(Matches!$H$2:$H$201,MATCH($A1982&amp;"-8",Matches!$J$2:$J$201,0)),3,2))))),""))</f>
        <v/>
      </c>
      <c r="AF1982" s="12" t="str">
        <f aca="false">IF(OR($B1982="",T1982="",U1982=""),"",IFERROR(IF(OR(INDEX(Matches!$I$2:$I$201,MATCH($A1982&amp;"-9",Matches!$J$2:$J$201,0))="Void",INDEX(Matches!$G$2:$G$201,MATCH($A1982&amp;"-9",Matches!$J$2:$J$201,0))="",INDEX(Matches!$H$2:$H$201,MATCH($A1982&amp;"-9",Matches!$J$2:$J$201,0))=""),"",IF(AND($C1982&lt;&gt;"",INDEX(Matches!$F$2:$F$201,MATCH($A1982&amp;"-9",Matches!$J$2:$J$201,0))&lt;&gt;"",$C1982&gt;=INDEX(Matches!$F$2:$F$201,MATCH($A1982&amp;"-9",Matches!$J$2:$J$201,0))),"",IF(AND(T1982=INDEX(Matches!$G$2:$G$201,MATCH($A1982&amp;"-9",Matches!$J$2:$J$201,0)),U1982=INDEX(Matches!$H$2:$H$201,MATCH($A1982&amp;"-9",Matches!$J$2:$J$201,0))),5,IF(SIGN(T1982-U1982)&lt;&gt;SIGN(INDEX(Matches!$G$2:$G$201,MATCH($A1982&amp;"-9",Matches!$J$2:$J$201,0))-INDEX(Matches!$H$2:$H$201,MATCH($A1982&amp;"-9",Matches!$J$2:$J$201,0))),0,IF(T1982-U1982=INDEX(Matches!$G$2:$G$201,MATCH($A1982&amp;"-9",Matches!$J$2:$J$201,0))-INDEX(Matches!$H$2:$H$201,MATCH($A1982&amp;"-9",Matches!$J$2:$J$201,0)),3,2))))),""))</f>
        <v/>
      </c>
      <c r="AG1982" s="12" t="str">
        <f aca="false">IF(OR($B1982="",V1982="",W1982=""),"",IFERROR(IF(OR(INDEX(Matches!$I$2:$I$201,MATCH($A1982&amp;"-10",Matches!$J$2:$J$201,0))="Void",INDEX(Matches!$G$2:$G$201,MATCH($A1982&amp;"-10",Matches!$J$2:$J$201,0))="",INDEX(Matches!$H$2:$H$201,MATCH($A1982&amp;"-10",Matches!$J$2:$J$201,0))=""),"",IF(AND($C1982&lt;&gt;"",INDEX(Matches!$F$2:$F$201,MATCH($A1982&amp;"-10",Matches!$J$2:$J$201,0))&lt;&gt;"",$C1982&gt;=INDEX(Matches!$F$2:$F$201,MATCH($A1982&amp;"-10",Matches!$J$2:$J$201,0))),"",IF(AND(V1982=INDEX(Matches!$G$2:$G$201,MATCH($A1982&amp;"-10",Matches!$J$2:$J$201,0)),W1982=INDEX(Matches!$H$2:$H$201,MATCH($A1982&amp;"-10",Matches!$J$2:$J$201,0))),5,IF(SIGN(V1982-W1982)&lt;&gt;SIGN(INDEX(Matches!$G$2:$G$201,MATCH($A1982&amp;"-10",Matches!$J$2:$J$201,0))-INDEX(Matches!$H$2:$H$201,MATCH($A1982&amp;"-10",Matches!$J$2:$J$201,0))),0,IF(V1982-W1982=INDEX(Matches!$G$2:$G$201,MATCH($A1982&amp;"-10",Matches!$J$2:$J$201,0))-INDEX(Matches!$H$2:$H$201,MATCH($A1982&amp;"-10",Matches!$J$2:$J$201,0)),3,2))))),""))</f>
        <v/>
      </c>
      <c r="AH1982" s="13" t="str">
        <f aca="false">IF($B1982="","",SUM(X1982:AG1982))</f>
        <v/>
      </c>
      <c r="AI1982" s="12" t="str">
        <f aca="false">IF($B1982="","",COUNTIF(X1982:AG1982,5))</f>
        <v/>
      </c>
      <c r="AJ1982" s="12" t="str">
        <f aca="false">IF($B1982="","",COUNTIF(X1982:AG1982,"&gt;=2"))</f>
        <v/>
      </c>
      <c r="AK1982" s="12" t="str">
        <f aca="false">IF($B1982="","",COUNT(X1982:AG1982))</f>
        <v/>
      </c>
    </row>
    <row r="1983" customFormat="false" ht="15" hidden="false" customHeight="false" outlineLevel="0" collapsed="false">
      <c r="A1983" s="7"/>
      <c r="B1983" s="7"/>
      <c r="C1983" s="11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12" t="str">
        <f aca="false">IF(OR($B1983="",D1983="",E1983=""),"",IFERROR(IF(OR(INDEX(Matches!$I$2:$I$201,MATCH($A1983&amp;"-1",Matches!$J$2:$J$201,0))="Void",INDEX(Matches!$G$2:$G$201,MATCH($A1983&amp;"-1",Matches!$J$2:$J$201,0))="",INDEX(Matches!$H$2:$H$201,MATCH($A1983&amp;"-1",Matches!$J$2:$J$201,0))=""),"",IF(AND($C1983&lt;&gt;"",INDEX(Matches!$F$2:$F$201,MATCH($A1983&amp;"-1",Matches!$J$2:$J$201,0))&lt;&gt;"",$C1983&gt;=INDEX(Matches!$F$2:$F$201,MATCH($A1983&amp;"-1",Matches!$J$2:$J$201,0))),"",IF(AND(D1983=INDEX(Matches!$G$2:$G$201,MATCH($A1983&amp;"-1",Matches!$J$2:$J$201,0)),E1983=INDEX(Matches!$H$2:$H$201,MATCH($A1983&amp;"-1",Matches!$J$2:$J$201,0))),5,IF(SIGN(D1983-E1983)&lt;&gt;SIGN(INDEX(Matches!$G$2:$G$201,MATCH($A1983&amp;"-1",Matches!$J$2:$J$201,0))-INDEX(Matches!$H$2:$H$201,MATCH($A1983&amp;"-1",Matches!$J$2:$J$201,0))),0,IF(D1983-E1983=INDEX(Matches!$G$2:$G$201,MATCH($A1983&amp;"-1",Matches!$J$2:$J$201,0))-INDEX(Matches!$H$2:$H$201,MATCH($A1983&amp;"-1",Matches!$J$2:$J$201,0)),3,2))))),""))</f>
        <v/>
      </c>
      <c r="Y1983" s="12" t="str">
        <f aca="false">IF(OR($B1983="",F1983="",G1983=""),"",IFERROR(IF(OR(INDEX(Matches!$I$2:$I$201,MATCH($A1983&amp;"-2",Matches!$J$2:$J$201,0))="Void",INDEX(Matches!$G$2:$G$201,MATCH($A1983&amp;"-2",Matches!$J$2:$J$201,0))="",INDEX(Matches!$H$2:$H$201,MATCH($A1983&amp;"-2",Matches!$J$2:$J$201,0))=""),"",IF(AND($C1983&lt;&gt;"",INDEX(Matches!$F$2:$F$201,MATCH($A1983&amp;"-2",Matches!$J$2:$J$201,0))&lt;&gt;"",$C1983&gt;=INDEX(Matches!$F$2:$F$201,MATCH($A1983&amp;"-2",Matches!$J$2:$J$201,0))),"",IF(AND(F1983=INDEX(Matches!$G$2:$G$201,MATCH($A1983&amp;"-2",Matches!$J$2:$J$201,0)),G1983=INDEX(Matches!$H$2:$H$201,MATCH($A1983&amp;"-2",Matches!$J$2:$J$201,0))),5,IF(SIGN(F1983-G1983)&lt;&gt;SIGN(INDEX(Matches!$G$2:$G$201,MATCH($A1983&amp;"-2",Matches!$J$2:$J$201,0))-INDEX(Matches!$H$2:$H$201,MATCH($A1983&amp;"-2",Matches!$J$2:$J$201,0))),0,IF(F1983-G1983=INDEX(Matches!$G$2:$G$201,MATCH($A1983&amp;"-2",Matches!$J$2:$J$201,0))-INDEX(Matches!$H$2:$H$201,MATCH($A1983&amp;"-2",Matches!$J$2:$J$201,0)),3,2))))),""))</f>
        <v/>
      </c>
      <c r="Z1983" s="12" t="str">
        <f aca="false">IF(OR($B1983="",H1983="",I1983=""),"",IFERROR(IF(OR(INDEX(Matches!$I$2:$I$201,MATCH($A1983&amp;"-3",Matches!$J$2:$J$201,0))="Void",INDEX(Matches!$G$2:$G$201,MATCH($A1983&amp;"-3",Matches!$J$2:$J$201,0))="",INDEX(Matches!$H$2:$H$201,MATCH($A1983&amp;"-3",Matches!$J$2:$J$201,0))=""),"",IF(AND($C1983&lt;&gt;"",INDEX(Matches!$F$2:$F$201,MATCH($A1983&amp;"-3",Matches!$J$2:$J$201,0))&lt;&gt;"",$C1983&gt;=INDEX(Matches!$F$2:$F$201,MATCH($A1983&amp;"-3",Matches!$J$2:$J$201,0))),"",IF(AND(H1983=INDEX(Matches!$G$2:$G$201,MATCH($A1983&amp;"-3",Matches!$J$2:$J$201,0)),I1983=INDEX(Matches!$H$2:$H$201,MATCH($A1983&amp;"-3",Matches!$J$2:$J$201,0))),5,IF(SIGN(H1983-I1983)&lt;&gt;SIGN(INDEX(Matches!$G$2:$G$201,MATCH($A1983&amp;"-3",Matches!$J$2:$J$201,0))-INDEX(Matches!$H$2:$H$201,MATCH($A1983&amp;"-3",Matches!$J$2:$J$201,0))),0,IF(H1983-I1983=INDEX(Matches!$G$2:$G$201,MATCH($A1983&amp;"-3",Matches!$J$2:$J$201,0))-INDEX(Matches!$H$2:$H$201,MATCH($A1983&amp;"-3",Matches!$J$2:$J$201,0)),3,2))))),""))</f>
        <v/>
      </c>
      <c r="AA1983" s="12" t="str">
        <f aca="false">IF(OR($B1983="",J1983="",K1983=""),"",IFERROR(IF(OR(INDEX(Matches!$I$2:$I$201,MATCH($A1983&amp;"-4",Matches!$J$2:$J$201,0))="Void",INDEX(Matches!$G$2:$G$201,MATCH($A1983&amp;"-4",Matches!$J$2:$J$201,0))="",INDEX(Matches!$H$2:$H$201,MATCH($A1983&amp;"-4",Matches!$J$2:$J$201,0))=""),"",IF(AND($C1983&lt;&gt;"",INDEX(Matches!$F$2:$F$201,MATCH($A1983&amp;"-4",Matches!$J$2:$J$201,0))&lt;&gt;"",$C1983&gt;=INDEX(Matches!$F$2:$F$201,MATCH($A1983&amp;"-4",Matches!$J$2:$J$201,0))),"",IF(AND(J1983=INDEX(Matches!$G$2:$G$201,MATCH($A1983&amp;"-4",Matches!$J$2:$J$201,0)),K1983=INDEX(Matches!$H$2:$H$201,MATCH($A1983&amp;"-4",Matches!$J$2:$J$201,0))),5,IF(SIGN(J1983-K1983)&lt;&gt;SIGN(INDEX(Matches!$G$2:$G$201,MATCH($A1983&amp;"-4",Matches!$J$2:$J$201,0))-INDEX(Matches!$H$2:$H$201,MATCH($A1983&amp;"-4",Matches!$J$2:$J$201,0))),0,IF(J1983-K1983=INDEX(Matches!$G$2:$G$201,MATCH($A1983&amp;"-4",Matches!$J$2:$J$201,0))-INDEX(Matches!$H$2:$H$201,MATCH($A1983&amp;"-4",Matches!$J$2:$J$201,0)),3,2))))),""))</f>
        <v/>
      </c>
      <c r="AB1983" s="12" t="str">
        <f aca="false">IF(OR($B1983="",L1983="",M1983=""),"",IFERROR(IF(OR(INDEX(Matches!$I$2:$I$201,MATCH($A1983&amp;"-5",Matches!$J$2:$J$201,0))="Void",INDEX(Matches!$G$2:$G$201,MATCH($A1983&amp;"-5",Matches!$J$2:$J$201,0))="",INDEX(Matches!$H$2:$H$201,MATCH($A1983&amp;"-5",Matches!$J$2:$J$201,0))=""),"",IF(AND($C1983&lt;&gt;"",INDEX(Matches!$F$2:$F$201,MATCH($A1983&amp;"-5",Matches!$J$2:$J$201,0))&lt;&gt;"",$C1983&gt;=INDEX(Matches!$F$2:$F$201,MATCH($A1983&amp;"-5",Matches!$J$2:$J$201,0))),"",IF(AND(L1983=INDEX(Matches!$G$2:$G$201,MATCH($A1983&amp;"-5",Matches!$J$2:$J$201,0)),M1983=INDEX(Matches!$H$2:$H$201,MATCH($A1983&amp;"-5",Matches!$J$2:$J$201,0))),5,IF(SIGN(L1983-M1983)&lt;&gt;SIGN(INDEX(Matches!$G$2:$G$201,MATCH($A1983&amp;"-5",Matches!$J$2:$J$201,0))-INDEX(Matches!$H$2:$H$201,MATCH($A1983&amp;"-5",Matches!$J$2:$J$201,0))),0,IF(L1983-M1983=INDEX(Matches!$G$2:$G$201,MATCH($A1983&amp;"-5",Matches!$J$2:$J$201,0))-INDEX(Matches!$H$2:$H$201,MATCH($A1983&amp;"-5",Matches!$J$2:$J$201,0)),3,2))))),""))</f>
        <v/>
      </c>
      <c r="AC1983" s="12" t="str">
        <f aca="false">IF(OR($B1983="",N1983="",O1983=""),"",IFERROR(IF(OR(INDEX(Matches!$I$2:$I$201,MATCH($A1983&amp;"-6",Matches!$J$2:$J$201,0))="Void",INDEX(Matches!$G$2:$G$201,MATCH($A1983&amp;"-6",Matches!$J$2:$J$201,0))="",INDEX(Matches!$H$2:$H$201,MATCH($A1983&amp;"-6",Matches!$J$2:$J$201,0))=""),"",IF(AND($C1983&lt;&gt;"",INDEX(Matches!$F$2:$F$201,MATCH($A1983&amp;"-6",Matches!$J$2:$J$201,0))&lt;&gt;"",$C1983&gt;=INDEX(Matches!$F$2:$F$201,MATCH($A1983&amp;"-6",Matches!$J$2:$J$201,0))),"",IF(AND(N1983=INDEX(Matches!$G$2:$G$201,MATCH($A1983&amp;"-6",Matches!$J$2:$J$201,0)),O1983=INDEX(Matches!$H$2:$H$201,MATCH($A1983&amp;"-6",Matches!$J$2:$J$201,0))),5,IF(SIGN(N1983-O1983)&lt;&gt;SIGN(INDEX(Matches!$G$2:$G$201,MATCH($A1983&amp;"-6",Matches!$J$2:$J$201,0))-INDEX(Matches!$H$2:$H$201,MATCH($A1983&amp;"-6",Matches!$J$2:$J$201,0))),0,IF(N1983-O1983=INDEX(Matches!$G$2:$G$201,MATCH($A1983&amp;"-6",Matches!$J$2:$J$201,0))-INDEX(Matches!$H$2:$H$201,MATCH($A1983&amp;"-6",Matches!$J$2:$J$201,0)),3,2))))),""))</f>
        <v/>
      </c>
      <c r="AD1983" s="12" t="str">
        <f aca="false">IF(OR($B1983="",P1983="",Q1983=""),"",IFERROR(IF(OR(INDEX(Matches!$I$2:$I$201,MATCH($A1983&amp;"-7",Matches!$J$2:$J$201,0))="Void",INDEX(Matches!$G$2:$G$201,MATCH($A1983&amp;"-7",Matches!$J$2:$J$201,0))="",INDEX(Matches!$H$2:$H$201,MATCH($A1983&amp;"-7",Matches!$J$2:$J$201,0))=""),"",IF(AND($C1983&lt;&gt;"",INDEX(Matches!$F$2:$F$201,MATCH($A1983&amp;"-7",Matches!$J$2:$J$201,0))&lt;&gt;"",$C1983&gt;=INDEX(Matches!$F$2:$F$201,MATCH($A1983&amp;"-7",Matches!$J$2:$J$201,0))),"",IF(AND(P1983=INDEX(Matches!$G$2:$G$201,MATCH($A1983&amp;"-7",Matches!$J$2:$J$201,0)),Q1983=INDEX(Matches!$H$2:$H$201,MATCH($A1983&amp;"-7",Matches!$J$2:$J$201,0))),5,IF(SIGN(P1983-Q1983)&lt;&gt;SIGN(INDEX(Matches!$G$2:$G$201,MATCH($A1983&amp;"-7",Matches!$J$2:$J$201,0))-INDEX(Matches!$H$2:$H$201,MATCH($A1983&amp;"-7",Matches!$J$2:$J$201,0))),0,IF(P1983-Q1983=INDEX(Matches!$G$2:$G$201,MATCH($A1983&amp;"-7",Matches!$J$2:$J$201,0))-INDEX(Matches!$H$2:$H$201,MATCH($A1983&amp;"-7",Matches!$J$2:$J$201,0)),3,2))))),""))</f>
        <v/>
      </c>
      <c r="AE1983" s="12" t="str">
        <f aca="false">IF(OR($B1983="",R1983="",S1983=""),"",IFERROR(IF(OR(INDEX(Matches!$I$2:$I$201,MATCH($A1983&amp;"-8",Matches!$J$2:$J$201,0))="Void",INDEX(Matches!$G$2:$G$201,MATCH($A1983&amp;"-8",Matches!$J$2:$J$201,0))="",INDEX(Matches!$H$2:$H$201,MATCH($A1983&amp;"-8",Matches!$J$2:$J$201,0))=""),"",IF(AND($C1983&lt;&gt;"",INDEX(Matches!$F$2:$F$201,MATCH($A1983&amp;"-8",Matches!$J$2:$J$201,0))&lt;&gt;"",$C1983&gt;=INDEX(Matches!$F$2:$F$201,MATCH($A1983&amp;"-8",Matches!$J$2:$J$201,0))),"",IF(AND(R1983=INDEX(Matches!$G$2:$G$201,MATCH($A1983&amp;"-8",Matches!$J$2:$J$201,0)),S1983=INDEX(Matches!$H$2:$H$201,MATCH($A1983&amp;"-8",Matches!$J$2:$J$201,0))),5,IF(SIGN(R1983-S1983)&lt;&gt;SIGN(INDEX(Matches!$G$2:$G$201,MATCH($A1983&amp;"-8",Matches!$J$2:$J$201,0))-INDEX(Matches!$H$2:$H$201,MATCH($A1983&amp;"-8",Matches!$J$2:$J$201,0))),0,IF(R1983-S1983=INDEX(Matches!$G$2:$G$201,MATCH($A1983&amp;"-8",Matches!$J$2:$J$201,0))-INDEX(Matches!$H$2:$H$201,MATCH($A1983&amp;"-8",Matches!$J$2:$J$201,0)),3,2))))),""))</f>
        <v/>
      </c>
      <c r="AF1983" s="12" t="str">
        <f aca="false">IF(OR($B1983="",T1983="",U1983=""),"",IFERROR(IF(OR(INDEX(Matches!$I$2:$I$201,MATCH($A1983&amp;"-9",Matches!$J$2:$J$201,0))="Void",INDEX(Matches!$G$2:$G$201,MATCH($A1983&amp;"-9",Matches!$J$2:$J$201,0))="",INDEX(Matches!$H$2:$H$201,MATCH($A1983&amp;"-9",Matches!$J$2:$J$201,0))=""),"",IF(AND($C1983&lt;&gt;"",INDEX(Matches!$F$2:$F$201,MATCH($A1983&amp;"-9",Matches!$J$2:$J$201,0))&lt;&gt;"",$C1983&gt;=INDEX(Matches!$F$2:$F$201,MATCH($A1983&amp;"-9",Matches!$J$2:$J$201,0))),"",IF(AND(T1983=INDEX(Matches!$G$2:$G$201,MATCH($A1983&amp;"-9",Matches!$J$2:$J$201,0)),U1983=INDEX(Matches!$H$2:$H$201,MATCH($A1983&amp;"-9",Matches!$J$2:$J$201,0))),5,IF(SIGN(T1983-U1983)&lt;&gt;SIGN(INDEX(Matches!$G$2:$G$201,MATCH($A1983&amp;"-9",Matches!$J$2:$J$201,0))-INDEX(Matches!$H$2:$H$201,MATCH($A1983&amp;"-9",Matches!$J$2:$J$201,0))),0,IF(T1983-U1983=INDEX(Matches!$G$2:$G$201,MATCH($A1983&amp;"-9",Matches!$J$2:$J$201,0))-INDEX(Matches!$H$2:$H$201,MATCH($A1983&amp;"-9",Matches!$J$2:$J$201,0)),3,2))))),""))</f>
        <v/>
      </c>
      <c r="AG1983" s="12" t="str">
        <f aca="false">IF(OR($B1983="",V1983="",W1983=""),"",IFERROR(IF(OR(INDEX(Matches!$I$2:$I$201,MATCH($A1983&amp;"-10",Matches!$J$2:$J$201,0))="Void",INDEX(Matches!$G$2:$G$201,MATCH($A1983&amp;"-10",Matches!$J$2:$J$201,0))="",INDEX(Matches!$H$2:$H$201,MATCH($A1983&amp;"-10",Matches!$J$2:$J$201,0))=""),"",IF(AND($C1983&lt;&gt;"",INDEX(Matches!$F$2:$F$201,MATCH($A1983&amp;"-10",Matches!$J$2:$J$201,0))&lt;&gt;"",$C1983&gt;=INDEX(Matches!$F$2:$F$201,MATCH($A1983&amp;"-10",Matches!$J$2:$J$201,0))),"",IF(AND(V1983=INDEX(Matches!$G$2:$G$201,MATCH($A1983&amp;"-10",Matches!$J$2:$J$201,0)),W1983=INDEX(Matches!$H$2:$H$201,MATCH($A1983&amp;"-10",Matches!$J$2:$J$201,0))),5,IF(SIGN(V1983-W1983)&lt;&gt;SIGN(INDEX(Matches!$G$2:$G$201,MATCH($A1983&amp;"-10",Matches!$J$2:$J$201,0))-INDEX(Matches!$H$2:$H$201,MATCH($A1983&amp;"-10",Matches!$J$2:$J$201,0))),0,IF(V1983-W1983=INDEX(Matches!$G$2:$G$201,MATCH($A1983&amp;"-10",Matches!$J$2:$J$201,0))-INDEX(Matches!$H$2:$H$201,MATCH($A1983&amp;"-10",Matches!$J$2:$J$201,0)),3,2))))),""))</f>
        <v/>
      </c>
      <c r="AH1983" s="13" t="str">
        <f aca="false">IF($B1983="","",SUM(X1983:AG1983))</f>
        <v/>
      </c>
      <c r="AI1983" s="12" t="str">
        <f aca="false">IF($B1983="","",COUNTIF(X1983:AG1983,5))</f>
        <v/>
      </c>
      <c r="AJ1983" s="12" t="str">
        <f aca="false">IF($B1983="","",COUNTIF(X1983:AG1983,"&gt;=2"))</f>
        <v/>
      </c>
      <c r="AK1983" s="12" t="str">
        <f aca="false">IF($B1983="","",COUNT(X1983:AG1983))</f>
        <v/>
      </c>
    </row>
    <row r="1984" customFormat="false" ht="15" hidden="false" customHeight="false" outlineLevel="0" collapsed="false">
      <c r="A1984" s="7"/>
      <c r="B1984" s="7"/>
      <c r="C1984" s="11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12" t="str">
        <f aca="false">IF(OR($B1984="",D1984="",E1984=""),"",IFERROR(IF(OR(INDEX(Matches!$I$2:$I$201,MATCH($A1984&amp;"-1",Matches!$J$2:$J$201,0))="Void",INDEX(Matches!$G$2:$G$201,MATCH($A1984&amp;"-1",Matches!$J$2:$J$201,0))="",INDEX(Matches!$H$2:$H$201,MATCH($A1984&amp;"-1",Matches!$J$2:$J$201,0))=""),"",IF(AND($C1984&lt;&gt;"",INDEX(Matches!$F$2:$F$201,MATCH($A1984&amp;"-1",Matches!$J$2:$J$201,0))&lt;&gt;"",$C1984&gt;=INDEX(Matches!$F$2:$F$201,MATCH($A1984&amp;"-1",Matches!$J$2:$J$201,0))),"",IF(AND(D1984=INDEX(Matches!$G$2:$G$201,MATCH($A1984&amp;"-1",Matches!$J$2:$J$201,0)),E1984=INDEX(Matches!$H$2:$H$201,MATCH($A1984&amp;"-1",Matches!$J$2:$J$201,0))),5,IF(SIGN(D1984-E1984)&lt;&gt;SIGN(INDEX(Matches!$G$2:$G$201,MATCH($A1984&amp;"-1",Matches!$J$2:$J$201,0))-INDEX(Matches!$H$2:$H$201,MATCH($A1984&amp;"-1",Matches!$J$2:$J$201,0))),0,IF(D1984-E1984=INDEX(Matches!$G$2:$G$201,MATCH($A1984&amp;"-1",Matches!$J$2:$J$201,0))-INDEX(Matches!$H$2:$H$201,MATCH($A1984&amp;"-1",Matches!$J$2:$J$201,0)),3,2))))),""))</f>
        <v/>
      </c>
      <c r="Y1984" s="12" t="str">
        <f aca="false">IF(OR($B1984="",F1984="",G1984=""),"",IFERROR(IF(OR(INDEX(Matches!$I$2:$I$201,MATCH($A1984&amp;"-2",Matches!$J$2:$J$201,0))="Void",INDEX(Matches!$G$2:$G$201,MATCH($A1984&amp;"-2",Matches!$J$2:$J$201,0))="",INDEX(Matches!$H$2:$H$201,MATCH($A1984&amp;"-2",Matches!$J$2:$J$201,0))=""),"",IF(AND($C1984&lt;&gt;"",INDEX(Matches!$F$2:$F$201,MATCH($A1984&amp;"-2",Matches!$J$2:$J$201,0))&lt;&gt;"",$C1984&gt;=INDEX(Matches!$F$2:$F$201,MATCH($A1984&amp;"-2",Matches!$J$2:$J$201,0))),"",IF(AND(F1984=INDEX(Matches!$G$2:$G$201,MATCH($A1984&amp;"-2",Matches!$J$2:$J$201,0)),G1984=INDEX(Matches!$H$2:$H$201,MATCH($A1984&amp;"-2",Matches!$J$2:$J$201,0))),5,IF(SIGN(F1984-G1984)&lt;&gt;SIGN(INDEX(Matches!$G$2:$G$201,MATCH($A1984&amp;"-2",Matches!$J$2:$J$201,0))-INDEX(Matches!$H$2:$H$201,MATCH($A1984&amp;"-2",Matches!$J$2:$J$201,0))),0,IF(F1984-G1984=INDEX(Matches!$G$2:$G$201,MATCH($A1984&amp;"-2",Matches!$J$2:$J$201,0))-INDEX(Matches!$H$2:$H$201,MATCH($A1984&amp;"-2",Matches!$J$2:$J$201,0)),3,2))))),""))</f>
        <v/>
      </c>
      <c r="Z1984" s="12" t="str">
        <f aca="false">IF(OR($B1984="",H1984="",I1984=""),"",IFERROR(IF(OR(INDEX(Matches!$I$2:$I$201,MATCH($A1984&amp;"-3",Matches!$J$2:$J$201,0))="Void",INDEX(Matches!$G$2:$G$201,MATCH($A1984&amp;"-3",Matches!$J$2:$J$201,0))="",INDEX(Matches!$H$2:$H$201,MATCH($A1984&amp;"-3",Matches!$J$2:$J$201,0))=""),"",IF(AND($C1984&lt;&gt;"",INDEX(Matches!$F$2:$F$201,MATCH($A1984&amp;"-3",Matches!$J$2:$J$201,0))&lt;&gt;"",$C1984&gt;=INDEX(Matches!$F$2:$F$201,MATCH($A1984&amp;"-3",Matches!$J$2:$J$201,0))),"",IF(AND(H1984=INDEX(Matches!$G$2:$G$201,MATCH($A1984&amp;"-3",Matches!$J$2:$J$201,0)),I1984=INDEX(Matches!$H$2:$H$201,MATCH($A1984&amp;"-3",Matches!$J$2:$J$201,0))),5,IF(SIGN(H1984-I1984)&lt;&gt;SIGN(INDEX(Matches!$G$2:$G$201,MATCH($A1984&amp;"-3",Matches!$J$2:$J$201,0))-INDEX(Matches!$H$2:$H$201,MATCH($A1984&amp;"-3",Matches!$J$2:$J$201,0))),0,IF(H1984-I1984=INDEX(Matches!$G$2:$G$201,MATCH($A1984&amp;"-3",Matches!$J$2:$J$201,0))-INDEX(Matches!$H$2:$H$201,MATCH($A1984&amp;"-3",Matches!$J$2:$J$201,0)),3,2))))),""))</f>
        <v/>
      </c>
      <c r="AA1984" s="12" t="str">
        <f aca="false">IF(OR($B1984="",J1984="",K1984=""),"",IFERROR(IF(OR(INDEX(Matches!$I$2:$I$201,MATCH($A1984&amp;"-4",Matches!$J$2:$J$201,0))="Void",INDEX(Matches!$G$2:$G$201,MATCH($A1984&amp;"-4",Matches!$J$2:$J$201,0))="",INDEX(Matches!$H$2:$H$201,MATCH($A1984&amp;"-4",Matches!$J$2:$J$201,0))=""),"",IF(AND($C1984&lt;&gt;"",INDEX(Matches!$F$2:$F$201,MATCH($A1984&amp;"-4",Matches!$J$2:$J$201,0))&lt;&gt;"",$C1984&gt;=INDEX(Matches!$F$2:$F$201,MATCH($A1984&amp;"-4",Matches!$J$2:$J$201,0))),"",IF(AND(J1984=INDEX(Matches!$G$2:$G$201,MATCH($A1984&amp;"-4",Matches!$J$2:$J$201,0)),K1984=INDEX(Matches!$H$2:$H$201,MATCH($A1984&amp;"-4",Matches!$J$2:$J$201,0))),5,IF(SIGN(J1984-K1984)&lt;&gt;SIGN(INDEX(Matches!$G$2:$G$201,MATCH($A1984&amp;"-4",Matches!$J$2:$J$201,0))-INDEX(Matches!$H$2:$H$201,MATCH($A1984&amp;"-4",Matches!$J$2:$J$201,0))),0,IF(J1984-K1984=INDEX(Matches!$G$2:$G$201,MATCH($A1984&amp;"-4",Matches!$J$2:$J$201,0))-INDEX(Matches!$H$2:$H$201,MATCH($A1984&amp;"-4",Matches!$J$2:$J$201,0)),3,2))))),""))</f>
        <v/>
      </c>
      <c r="AB1984" s="12" t="str">
        <f aca="false">IF(OR($B1984="",L1984="",M1984=""),"",IFERROR(IF(OR(INDEX(Matches!$I$2:$I$201,MATCH($A1984&amp;"-5",Matches!$J$2:$J$201,0))="Void",INDEX(Matches!$G$2:$G$201,MATCH($A1984&amp;"-5",Matches!$J$2:$J$201,0))="",INDEX(Matches!$H$2:$H$201,MATCH($A1984&amp;"-5",Matches!$J$2:$J$201,0))=""),"",IF(AND($C1984&lt;&gt;"",INDEX(Matches!$F$2:$F$201,MATCH($A1984&amp;"-5",Matches!$J$2:$J$201,0))&lt;&gt;"",$C1984&gt;=INDEX(Matches!$F$2:$F$201,MATCH($A1984&amp;"-5",Matches!$J$2:$J$201,0))),"",IF(AND(L1984=INDEX(Matches!$G$2:$G$201,MATCH($A1984&amp;"-5",Matches!$J$2:$J$201,0)),M1984=INDEX(Matches!$H$2:$H$201,MATCH($A1984&amp;"-5",Matches!$J$2:$J$201,0))),5,IF(SIGN(L1984-M1984)&lt;&gt;SIGN(INDEX(Matches!$G$2:$G$201,MATCH($A1984&amp;"-5",Matches!$J$2:$J$201,0))-INDEX(Matches!$H$2:$H$201,MATCH($A1984&amp;"-5",Matches!$J$2:$J$201,0))),0,IF(L1984-M1984=INDEX(Matches!$G$2:$G$201,MATCH($A1984&amp;"-5",Matches!$J$2:$J$201,0))-INDEX(Matches!$H$2:$H$201,MATCH($A1984&amp;"-5",Matches!$J$2:$J$201,0)),3,2))))),""))</f>
        <v/>
      </c>
      <c r="AC1984" s="12" t="str">
        <f aca="false">IF(OR($B1984="",N1984="",O1984=""),"",IFERROR(IF(OR(INDEX(Matches!$I$2:$I$201,MATCH($A1984&amp;"-6",Matches!$J$2:$J$201,0))="Void",INDEX(Matches!$G$2:$G$201,MATCH($A1984&amp;"-6",Matches!$J$2:$J$201,0))="",INDEX(Matches!$H$2:$H$201,MATCH($A1984&amp;"-6",Matches!$J$2:$J$201,0))=""),"",IF(AND($C1984&lt;&gt;"",INDEX(Matches!$F$2:$F$201,MATCH($A1984&amp;"-6",Matches!$J$2:$J$201,0))&lt;&gt;"",$C1984&gt;=INDEX(Matches!$F$2:$F$201,MATCH($A1984&amp;"-6",Matches!$J$2:$J$201,0))),"",IF(AND(N1984=INDEX(Matches!$G$2:$G$201,MATCH($A1984&amp;"-6",Matches!$J$2:$J$201,0)),O1984=INDEX(Matches!$H$2:$H$201,MATCH($A1984&amp;"-6",Matches!$J$2:$J$201,0))),5,IF(SIGN(N1984-O1984)&lt;&gt;SIGN(INDEX(Matches!$G$2:$G$201,MATCH($A1984&amp;"-6",Matches!$J$2:$J$201,0))-INDEX(Matches!$H$2:$H$201,MATCH($A1984&amp;"-6",Matches!$J$2:$J$201,0))),0,IF(N1984-O1984=INDEX(Matches!$G$2:$G$201,MATCH($A1984&amp;"-6",Matches!$J$2:$J$201,0))-INDEX(Matches!$H$2:$H$201,MATCH($A1984&amp;"-6",Matches!$J$2:$J$201,0)),3,2))))),""))</f>
        <v/>
      </c>
      <c r="AD1984" s="12" t="str">
        <f aca="false">IF(OR($B1984="",P1984="",Q1984=""),"",IFERROR(IF(OR(INDEX(Matches!$I$2:$I$201,MATCH($A1984&amp;"-7",Matches!$J$2:$J$201,0))="Void",INDEX(Matches!$G$2:$G$201,MATCH($A1984&amp;"-7",Matches!$J$2:$J$201,0))="",INDEX(Matches!$H$2:$H$201,MATCH($A1984&amp;"-7",Matches!$J$2:$J$201,0))=""),"",IF(AND($C1984&lt;&gt;"",INDEX(Matches!$F$2:$F$201,MATCH($A1984&amp;"-7",Matches!$J$2:$J$201,0))&lt;&gt;"",$C1984&gt;=INDEX(Matches!$F$2:$F$201,MATCH($A1984&amp;"-7",Matches!$J$2:$J$201,0))),"",IF(AND(P1984=INDEX(Matches!$G$2:$G$201,MATCH($A1984&amp;"-7",Matches!$J$2:$J$201,0)),Q1984=INDEX(Matches!$H$2:$H$201,MATCH($A1984&amp;"-7",Matches!$J$2:$J$201,0))),5,IF(SIGN(P1984-Q1984)&lt;&gt;SIGN(INDEX(Matches!$G$2:$G$201,MATCH($A1984&amp;"-7",Matches!$J$2:$J$201,0))-INDEX(Matches!$H$2:$H$201,MATCH($A1984&amp;"-7",Matches!$J$2:$J$201,0))),0,IF(P1984-Q1984=INDEX(Matches!$G$2:$G$201,MATCH($A1984&amp;"-7",Matches!$J$2:$J$201,0))-INDEX(Matches!$H$2:$H$201,MATCH($A1984&amp;"-7",Matches!$J$2:$J$201,0)),3,2))))),""))</f>
        <v/>
      </c>
      <c r="AE1984" s="12" t="str">
        <f aca="false">IF(OR($B1984="",R1984="",S1984=""),"",IFERROR(IF(OR(INDEX(Matches!$I$2:$I$201,MATCH($A1984&amp;"-8",Matches!$J$2:$J$201,0))="Void",INDEX(Matches!$G$2:$G$201,MATCH($A1984&amp;"-8",Matches!$J$2:$J$201,0))="",INDEX(Matches!$H$2:$H$201,MATCH($A1984&amp;"-8",Matches!$J$2:$J$201,0))=""),"",IF(AND($C1984&lt;&gt;"",INDEX(Matches!$F$2:$F$201,MATCH($A1984&amp;"-8",Matches!$J$2:$J$201,0))&lt;&gt;"",$C1984&gt;=INDEX(Matches!$F$2:$F$201,MATCH($A1984&amp;"-8",Matches!$J$2:$J$201,0))),"",IF(AND(R1984=INDEX(Matches!$G$2:$G$201,MATCH($A1984&amp;"-8",Matches!$J$2:$J$201,0)),S1984=INDEX(Matches!$H$2:$H$201,MATCH($A1984&amp;"-8",Matches!$J$2:$J$201,0))),5,IF(SIGN(R1984-S1984)&lt;&gt;SIGN(INDEX(Matches!$G$2:$G$201,MATCH($A1984&amp;"-8",Matches!$J$2:$J$201,0))-INDEX(Matches!$H$2:$H$201,MATCH($A1984&amp;"-8",Matches!$J$2:$J$201,0))),0,IF(R1984-S1984=INDEX(Matches!$G$2:$G$201,MATCH($A1984&amp;"-8",Matches!$J$2:$J$201,0))-INDEX(Matches!$H$2:$H$201,MATCH($A1984&amp;"-8",Matches!$J$2:$J$201,0)),3,2))))),""))</f>
        <v/>
      </c>
      <c r="AF1984" s="12" t="str">
        <f aca="false">IF(OR($B1984="",T1984="",U1984=""),"",IFERROR(IF(OR(INDEX(Matches!$I$2:$I$201,MATCH($A1984&amp;"-9",Matches!$J$2:$J$201,0))="Void",INDEX(Matches!$G$2:$G$201,MATCH($A1984&amp;"-9",Matches!$J$2:$J$201,0))="",INDEX(Matches!$H$2:$H$201,MATCH($A1984&amp;"-9",Matches!$J$2:$J$201,0))=""),"",IF(AND($C1984&lt;&gt;"",INDEX(Matches!$F$2:$F$201,MATCH($A1984&amp;"-9",Matches!$J$2:$J$201,0))&lt;&gt;"",$C1984&gt;=INDEX(Matches!$F$2:$F$201,MATCH($A1984&amp;"-9",Matches!$J$2:$J$201,0))),"",IF(AND(T1984=INDEX(Matches!$G$2:$G$201,MATCH($A1984&amp;"-9",Matches!$J$2:$J$201,0)),U1984=INDEX(Matches!$H$2:$H$201,MATCH($A1984&amp;"-9",Matches!$J$2:$J$201,0))),5,IF(SIGN(T1984-U1984)&lt;&gt;SIGN(INDEX(Matches!$G$2:$G$201,MATCH($A1984&amp;"-9",Matches!$J$2:$J$201,0))-INDEX(Matches!$H$2:$H$201,MATCH($A1984&amp;"-9",Matches!$J$2:$J$201,0))),0,IF(T1984-U1984=INDEX(Matches!$G$2:$G$201,MATCH($A1984&amp;"-9",Matches!$J$2:$J$201,0))-INDEX(Matches!$H$2:$H$201,MATCH($A1984&amp;"-9",Matches!$J$2:$J$201,0)),3,2))))),""))</f>
        <v/>
      </c>
      <c r="AG1984" s="12" t="str">
        <f aca="false">IF(OR($B1984="",V1984="",W1984=""),"",IFERROR(IF(OR(INDEX(Matches!$I$2:$I$201,MATCH($A1984&amp;"-10",Matches!$J$2:$J$201,0))="Void",INDEX(Matches!$G$2:$G$201,MATCH($A1984&amp;"-10",Matches!$J$2:$J$201,0))="",INDEX(Matches!$H$2:$H$201,MATCH($A1984&amp;"-10",Matches!$J$2:$J$201,0))=""),"",IF(AND($C1984&lt;&gt;"",INDEX(Matches!$F$2:$F$201,MATCH($A1984&amp;"-10",Matches!$J$2:$J$201,0))&lt;&gt;"",$C1984&gt;=INDEX(Matches!$F$2:$F$201,MATCH($A1984&amp;"-10",Matches!$J$2:$J$201,0))),"",IF(AND(V1984=INDEX(Matches!$G$2:$G$201,MATCH($A1984&amp;"-10",Matches!$J$2:$J$201,0)),W1984=INDEX(Matches!$H$2:$H$201,MATCH($A1984&amp;"-10",Matches!$J$2:$J$201,0))),5,IF(SIGN(V1984-W1984)&lt;&gt;SIGN(INDEX(Matches!$G$2:$G$201,MATCH($A1984&amp;"-10",Matches!$J$2:$J$201,0))-INDEX(Matches!$H$2:$H$201,MATCH($A1984&amp;"-10",Matches!$J$2:$J$201,0))),0,IF(V1984-W1984=INDEX(Matches!$G$2:$G$201,MATCH($A1984&amp;"-10",Matches!$J$2:$J$201,0))-INDEX(Matches!$H$2:$H$201,MATCH($A1984&amp;"-10",Matches!$J$2:$J$201,0)),3,2))))),""))</f>
        <v/>
      </c>
      <c r="AH1984" s="13" t="str">
        <f aca="false">IF($B1984="","",SUM(X1984:AG1984))</f>
        <v/>
      </c>
      <c r="AI1984" s="12" t="str">
        <f aca="false">IF($B1984="","",COUNTIF(X1984:AG1984,5))</f>
        <v/>
      </c>
      <c r="AJ1984" s="12" t="str">
        <f aca="false">IF($B1984="","",COUNTIF(X1984:AG1984,"&gt;=2"))</f>
        <v/>
      </c>
      <c r="AK1984" s="12" t="str">
        <f aca="false">IF($B1984="","",COUNT(X1984:AG1984))</f>
        <v/>
      </c>
    </row>
    <row r="1985" customFormat="false" ht="15" hidden="false" customHeight="false" outlineLevel="0" collapsed="false">
      <c r="A1985" s="7"/>
      <c r="B1985" s="7"/>
      <c r="C1985" s="11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12" t="str">
        <f aca="false">IF(OR($B1985="",D1985="",E1985=""),"",IFERROR(IF(OR(INDEX(Matches!$I$2:$I$201,MATCH($A1985&amp;"-1",Matches!$J$2:$J$201,0))="Void",INDEX(Matches!$G$2:$G$201,MATCH($A1985&amp;"-1",Matches!$J$2:$J$201,0))="",INDEX(Matches!$H$2:$H$201,MATCH($A1985&amp;"-1",Matches!$J$2:$J$201,0))=""),"",IF(AND($C1985&lt;&gt;"",INDEX(Matches!$F$2:$F$201,MATCH($A1985&amp;"-1",Matches!$J$2:$J$201,0))&lt;&gt;"",$C1985&gt;=INDEX(Matches!$F$2:$F$201,MATCH($A1985&amp;"-1",Matches!$J$2:$J$201,0))),"",IF(AND(D1985=INDEX(Matches!$G$2:$G$201,MATCH($A1985&amp;"-1",Matches!$J$2:$J$201,0)),E1985=INDEX(Matches!$H$2:$H$201,MATCH($A1985&amp;"-1",Matches!$J$2:$J$201,0))),5,IF(SIGN(D1985-E1985)&lt;&gt;SIGN(INDEX(Matches!$G$2:$G$201,MATCH($A1985&amp;"-1",Matches!$J$2:$J$201,0))-INDEX(Matches!$H$2:$H$201,MATCH($A1985&amp;"-1",Matches!$J$2:$J$201,0))),0,IF(D1985-E1985=INDEX(Matches!$G$2:$G$201,MATCH($A1985&amp;"-1",Matches!$J$2:$J$201,0))-INDEX(Matches!$H$2:$H$201,MATCH($A1985&amp;"-1",Matches!$J$2:$J$201,0)),3,2))))),""))</f>
        <v/>
      </c>
      <c r="Y1985" s="12" t="str">
        <f aca="false">IF(OR($B1985="",F1985="",G1985=""),"",IFERROR(IF(OR(INDEX(Matches!$I$2:$I$201,MATCH($A1985&amp;"-2",Matches!$J$2:$J$201,0))="Void",INDEX(Matches!$G$2:$G$201,MATCH($A1985&amp;"-2",Matches!$J$2:$J$201,0))="",INDEX(Matches!$H$2:$H$201,MATCH($A1985&amp;"-2",Matches!$J$2:$J$201,0))=""),"",IF(AND($C1985&lt;&gt;"",INDEX(Matches!$F$2:$F$201,MATCH($A1985&amp;"-2",Matches!$J$2:$J$201,0))&lt;&gt;"",$C1985&gt;=INDEX(Matches!$F$2:$F$201,MATCH($A1985&amp;"-2",Matches!$J$2:$J$201,0))),"",IF(AND(F1985=INDEX(Matches!$G$2:$G$201,MATCH($A1985&amp;"-2",Matches!$J$2:$J$201,0)),G1985=INDEX(Matches!$H$2:$H$201,MATCH($A1985&amp;"-2",Matches!$J$2:$J$201,0))),5,IF(SIGN(F1985-G1985)&lt;&gt;SIGN(INDEX(Matches!$G$2:$G$201,MATCH($A1985&amp;"-2",Matches!$J$2:$J$201,0))-INDEX(Matches!$H$2:$H$201,MATCH($A1985&amp;"-2",Matches!$J$2:$J$201,0))),0,IF(F1985-G1985=INDEX(Matches!$G$2:$G$201,MATCH($A1985&amp;"-2",Matches!$J$2:$J$201,0))-INDEX(Matches!$H$2:$H$201,MATCH($A1985&amp;"-2",Matches!$J$2:$J$201,0)),3,2))))),""))</f>
        <v/>
      </c>
      <c r="Z1985" s="12" t="str">
        <f aca="false">IF(OR($B1985="",H1985="",I1985=""),"",IFERROR(IF(OR(INDEX(Matches!$I$2:$I$201,MATCH($A1985&amp;"-3",Matches!$J$2:$J$201,0))="Void",INDEX(Matches!$G$2:$G$201,MATCH($A1985&amp;"-3",Matches!$J$2:$J$201,0))="",INDEX(Matches!$H$2:$H$201,MATCH($A1985&amp;"-3",Matches!$J$2:$J$201,0))=""),"",IF(AND($C1985&lt;&gt;"",INDEX(Matches!$F$2:$F$201,MATCH($A1985&amp;"-3",Matches!$J$2:$J$201,0))&lt;&gt;"",$C1985&gt;=INDEX(Matches!$F$2:$F$201,MATCH($A1985&amp;"-3",Matches!$J$2:$J$201,0))),"",IF(AND(H1985=INDEX(Matches!$G$2:$G$201,MATCH($A1985&amp;"-3",Matches!$J$2:$J$201,0)),I1985=INDEX(Matches!$H$2:$H$201,MATCH($A1985&amp;"-3",Matches!$J$2:$J$201,0))),5,IF(SIGN(H1985-I1985)&lt;&gt;SIGN(INDEX(Matches!$G$2:$G$201,MATCH($A1985&amp;"-3",Matches!$J$2:$J$201,0))-INDEX(Matches!$H$2:$H$201,MATCH($A1985&amp;"-3",Matches!$J$2:$J$201,0))),0,IF(H1985-I1985=INDEX(Matches!$G$2:$G$201,MATCH($A1985&amp;"-3",Matches!$J$2:$J$201,0))-INDEX(Matches!$H$2:$H$201,MATCH($A1985&amp;"-3",Matches!$J$2:$J$201,0)),3,2))))),""))</f>
        <v/>
      </c>
      <c r="AA1985" s="12" t="str">
        <f aca="false">IF(OR($B1985="",J1985="",K1985=""),"",IFERROR(IF(OR(INDEX(Matches!$I$2:$I$201,MATCH($A1985&amp;"-4",Matches!$J$2:$J$201,0))="Void",INDEX(Matches!$G$2:$G$201,MATCH($A1985&amp;"-4",Matches!$J$2:$J$201,0))="",INDEX(Matches!$H$2:$H$201,MATCH($A1985&amp;"-4",Matches!$J$2:$J$201,0))=""),"",IF(AND($C1985&lt;&gt;"",INDEX(Matches!$F$2:$F$201,MATCH($A1985&amp;"-4",Matches!$J$2:$J$201,0))&lt;&gt;"",$C1985&gt;=INDEX(Matches!$F$2:$F$201,MATCH($A1985&amp;"-4",Matches!$J$2:$J$201,0))),"",IF(AND(J1985=INDEX(Matches!$G$2:$G$201,MATCH($A1985&amp;"-4",Matches!$J$2:$J$201,0)),K1985=INDEX(Matches!$H$2:$H$201,MATCH($A1985&amp;"-4",Matches!$J$2:$J$201,0))),5,IF(SIGN(J1985-K1985)&lt;&gt;SIGN(INDEX(Matches!$G$2:$G$201,MATCH($A1985&amp;"-4",Matches!$J$2:$J$201,0))-INDEX(Matches!$H$2:$H$201,MATCH($A1985&amp;"-4",Matches!$J$2:$J$201,0))),0,IF(J1985-K1985=INDEX(Matches!$G$2:$G$201,MATCH($A1985&amp;"-4",Matches!$J$2:$J$201,0))-INDEX(Matches!$H$2:$H$201,MATCH($A1985&amp;"-4",Matches!$J$2:$J$201,0)),3,2))))),""))</f>
        <v/>
      </c>
      <c r="AB1985" s="12" t="str">
        <f aca="false">IF(OR($B1985="",L1985="",M1985=""),"",IFERROR(IF(OR(INDEX(Matches!$I$2:$I$201,MATCH($A1985&amp;"-5",Matches!$J$2:$J$201,0))="Void",INDEX(Matches!$G$2:$G$201,MATCH($A1985&amp;"-5",Matches!$J$2:$J$201,0))="",INDEX(Matches!$H$2:$H$201,MATCH($A1985&amp;"-5",Matches!$J$2:$J$201,0))=""),"",IF(AND($C1985&lt;&gt;"",INDEX(Matches!$F$2:$F$201,MATCH($A1985&amp;"-5",Matches!$J$2:$J$201,0))&lt;&gt;"",$C1985&gt;=INDEX(Matches!$F$2:$F$201,MATCH($A1985&amp;"-5",Matches!$J$2:$J$201,0))),"",IF(AND(L1985=INDEX(Matches!$G$2:$G$201,MATCH($A1985&amp;"-5",Matches!$J$2:$J$201,0)),M1985=INDEX(Matches!$H$2:$H$201,MATCH($A1985&amp;"-5",Matches!$J$2:$J$201,0))),5,IF(SIGN(L1985-M1985)&lt;&gt;SIGN(INDEX(Matches!$G$2:$G$201,MATCH($A1985&amp;"-5",Matches!$J$2:$J$201,0))-INDEX(Matches!$H$2:$H$201,MATCH($A1985&amp;"-5",Matches!$J$2:$J$201,0))),0,IF(L1985-M1985=INDEX(Matches!$G$2:$G$201,MATCH($A1985&amp;"-5",Matches!$J$2:$J$201,0))-INDEX(Matches!$H$2:$H$201,MATCH($A1985&amp;"-5",Matches!$J$2:$J$201,0)),3,2))))),""))</f>
        <v/>
      </c>
      <c r="AC1985" s="12" t="str">
        <f aca="false">IF(OR($B1985="",N1985="",O1985=""),"",IFERROR(IF(OR(INDEX(Matches!$I$2:$I$201,MATCH($A1985&amp;"-6",Matches!$J$2:$J$201,0))="Void",INDEX(Matches!$G$2:$G$201,MATCH($A1985&amp;"-6",Matches!$J$2:$J$201,0))="",INDEX(Matches!$H$2:$H$201,MATCH($A1985&amp;"-6",Matches!$J$2:$J$201,0))=""),"",IF(AND($C1985&lt;&gt;"",INDEX(Matches!$F$2:$F$201,MATCH($A1985&amp;"-6",Matches!$J$2:$J$201,0))&lt;&gt;"",$C1985&gt;=INDEX(Matches!$F$2:$F$201,MATCH($A1985&amp;"-6",Matches!$J$2:$J$201,0))),"",IF(AND(N1985=INDEX(Matches!$G$2:$G$201,MATCH($A1985&amp;"-6",Matches!$J$2:$J$201,0)),O1985=INDEX(Matches!$H$2:$H$201,MATCH($A1985&amp;"-6",Matches!$J$2:$J$201,0))),5,IF(SIGN(N1985-O1985)&lt;&gt;SIGN(INDEX(Matches!$G$2:$G$201,MATCH($A1985&amp;"-6",Matches!$J$2:$J$201,0))-INDEX(Matches!$H$2:$H$201,MATCH($A1985&amp;"-6",Matches!$J$2:$J$201,0))),0,IF(N1985-O1985=INDEX(Matches!$G$2:$G$201,MATCH($A1985&amp;"-6",Matches!$J$2:$J$201,0))-INDEX(Matches!$H$2:$H$201,MATCH($A1985&amp;"-6",Matches!$J$2:$J$201,0)),3,2))))),""))</f>
        <v/>
      </c>
      <c r="AD1985" s="12" t="str">
        <f aca="false">IF(OR($B1985="",P1985="",Q1985=""),"",IFERROR(IF(OR(INDEX(Matches!$I$2:$I$201,MATCH($A1985&amp;"-7",Matches!$J$2:$J$201,0))="Void",INDEX(Matches!$G$2:$G$201,MATCH($A1985&amp;"-7",Matches!$J$2:$J$201,0))="",INDEX(Matches!$H$2:$H$201,MATCH($A1985&amp;"-7",Matches!$J$2:$J$201,0))=""),"",IF(AND($C1985&lt;&gt;"",INDEX(Matches!$F$2:$F$201,MATCH($A1985&amp;"-7",Matches!$J$2:$J$201,0))&lt;&gt;"",$C1985&gt;=INDEX(Matches!$F$2:$F$201,MATCH($A1985&amp;"-7",Matches!$J$2:$J$201,0))),"",IF(AND(P1985=INDEX(Matches!$G$2:$G$201,MATCH($A1985&amp;"-7",Matches!$J$2:$J$201,0)),Q1985=INDEX(Matches!$H$2:$H$201,MATCH($A1985&amp;"-7",Matches!$J$2:$J$201,0))),5,IF(SIGN(P1985-Q1985)&lt;&gt;SIGN(INDEX(Matches!$G$2:$G$201,MATCH($A1985&amp;"-7",Matches!$J$2:$J$201,0))-INDEX(Matches!$H$2:$H$201,MATCH($A1985&amp;"-7",Matches!$J$2:$J$201,0))),0,IF(P1985-Q1985=INDEX(Matches!$G$2:$G$201,MATCH($A1985&amp;"-7",Matches!$J$2:$J$201,0))-INDEX(Matches!$H$2:$H$201,MATCH($A1985&amp;"-7",Matches!$J$2:$J$201,0)),3,2))))),""))</f>
        <v/>
      </c>
      <c r="AE1985" s="12" t="str">
        <f aca="false">IF(OR($B1985="",R1985="",S1985=""),"",IFERROR(IF(OR(INDEX(Matches!$I$2:$I$201,MATCH($A1985&amp;"-8",Matches!$J$2:$J$201,0))="Void",INDEX(Matches!$G$2:$G$201,MATCH($A1985&amp;"-8",Matches!$J$2:$J$201,0))="",INDEX(Matches!$H$2:$H$201,MATCH($A1985&amp;"-8",Matches!$J$2:$J$201,0))=""),"",IF(AND($C1985&lt;&gt;"",INDEX(Matches!$F$2:$F$201,MATCH($A1985&amp;"-8",Matches!$J$2:$J$201,0))&lt;&gt;"",$C1985&gt;=INDEX(Matches!$F$2:$F$201,MATCH($A1985&amp;"-8",Matches!$J$2:$J$201,0))),"",IF(AND(R1985=INDEX(Matches!$G$2:$G$201,MATCH($A1985&amp;"-8",Matches!$J$2:$J$201,0)),S1985=INDEX(Matches!$H$2:$H$201,MATCH($A1985&amp;"-8",Matches!$J$2:$J$201,0))),5,IF(SIGN(R1985-S1985)&lt;&gt;SIGN(INDEX(Matches!$G$2:$G$201,MATCH($A1985&amp;"-8",Matches!$J$2:$J$201,0))-INDEX(Matches!$H$2:$H$201,MATCH($A1985&amp;"-8",Matches!$J$2:$J$201,0))),0,IF(R1985-S1985=INDEX(Matches!$G$2:$G$201,MATCH($A1985&amp;"-8",Matches!$J$2:$J$201,0))-INDEX(Matches!$H$2:$H$201,MATCH($A1985&amp;"-8",Matches!$J$2:$J$201,0)),3,2))))),""))</f>
        <v/>
      </c>
      <c r="AF1985" s="12" t="str">
        <f aca="false">IF(OR($B1985="",T1985="",U1985=""),"",IFERROR(IF(OR(INDEX(Matches!$I$2:$I$201,MATCH($A1985&amp;"-9",Matches!$J$2:$J$201,0))="Void",INDEX(Matches!$G$2:$G$201,MATCH($A1985&amp;"-9",Matches!$J$2:$J$201,0))="",INDEX(Matches!$H$2:$H$201,MATCH($A1985&amp;"-9",Matches!$J$2:$J$201,0))=""),"",IF(AND($C1985&lt;&gt;"",INDEX(Matches!$F$2:$F$201,MATCH($A1985&amp;"-9",Matches!$J$2:$J$201,0))&lt;&gt;"",$C1985&gt;=INDEX(Matches!$F$2:$F$201,MATCH($A1985&amp;"-9",Matches!$J$2:$J$201,0))),"",IF(AND(T1985=INDEX(Matches!$G$2:$G$201,MATCH($A1985&amp;"-9",Matches!$J$2:$J$201,0)),U1985=INDEX(Matches!$H$2:$H$201,MATCH($A1985&amp;"-9",Matches!$J$2:$J$201,0))),5,IF(SIGN(T1985-U1985)&lt;&gt;SIGN(INDEX(Matches!$G$2:$G$201,MATCH($A1985&amp;"-9",Matches!$J$2:$J$201,0))-INDEX(Matches!$H$2:$H$201,MATCH($A1985&amp;"-9",Matches!$J$2:$J$201,0))),0,IF(T1985-U1985=INDEX(Matches!$G$2:$G$201,MATCH($A1985&amp;"-9",Matches!$J$2:$J$201,0))-INDEX(Matches!$H$2:$H$201,MATCH($A1985&amp;"-9",Matches!$J$2:$J$201,0)),3,2))))),""))</f>
        <v/>
      </c>
      <c r="AG1985" s="12" t="str">
        <f aca="false">IF(OR($B1985="",V1985="",W1985=""),"",IFERROR(IF(OR(INDEX(Matches!$I$2:$I$201,MATCH($A1985&amp;"-10",Matches!$J$2:$J$201,0))="Void",INDEX(Matches!$G$2:$G$201,MATCH($A1985&amp;"-10",Matches!$J$2:$J$201,0))="",INDEX(Matches!$H$2:$H$201,MATCH($A1985&amp;"-10",Matches!$J$2:$J$201,0))=""),"",IF(AND($C1985&lt;&gt;"",INDEX(Matches!$F$2:$F$201,MATCH($A1985&amp;"-10",Matches!$J$2:$J$201,0))&lt;&gt;"",$C1985&gt;=INDEX(Matches!$F$2:$F$201,MATCH($A1985&amp;"-10",Matches!$J$2:$J$201,0))),"",IF(AND(V1985=INDEX(Matches!$G$2:$G$201,MATCH($A1985&amp;"-10",Matches!$J$2:$J$201,0)),W1985=INDEX(Matches!$H$2:$H$201,MATCH($A1985&amp;"-10",Matches!$J$2:$J$201,0))),5,IF(SIGN(V1985-W1985)&lt;&gt;SIGN(INDEX(Matches!$G$2:$G$201,MATCH($A1985&amp;"-10",Matches!$J$2:$J$201,0))-INDEX(Matches!$H$2:$H$201,MATCH($A1985&amp;"-10",Matches!$J$2:$J$201,0))),0,IF(V1985-W1985=INDEX(Matches!$G$2:$G$201,MATCH($A1985&amp;"-10",Matches!$J$2:$J$201,0))-INDEX(Matches!$H$2:$H$201,MATCH($A1985&amp;"-10",Matches!$J$2:$J$201,0)),3,2))))),""))</f>
        <v/>
      </c>
      <c r="AH1985" s="13" t="str">
        <f aca="false">IF($B1985="","",SUM(X1985:AG1985))</f>
        <v/>
      </c>
      <c r="AI1985" s="12" t="str">
        <f aca="false">IF($B1985="","",COUNTIF(X1985:AG1985,5))</f>
        <v/>
      </c>
      <c r="AJ1985" s="12" t="str">
        <f aca="false">IF($B1985="","",COUNTIF(X1985:AG1985,"&gt;=2"))</f>
        <v/>
      </c>
      <c r="AK1985" s="12" t="str">
        <f aca="false">IF($B1985="","",COUNT(X1985:AG1985))</f>
        <v/>
      </c>
    </row>
    <row r="1986" customFormat="false" ht="15" hidden="false" customHeight="false" outlineLevel="0" collapsed="false">
      <c r="A1986" s="7"/>
      <c r="B1986" s="7"/>
      <c r="C1986" s="11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12" t="str">
        <f aca="false">IF(OR($B1986="",D1986="",E1986=""),"",IFERROR(IF(OR(INDEX(Matches!$I$2:$I$201,MATCH($A1986&amp;"-1",Matches!$J$2:$J$201,0))="Void",INDEX(Matches!$G$2:$G$201,MATCH($A1986&amp;"-1",Matches!$J$2:$J$201,0))="",INDEX(Matches!$H$2:$H$201,MATCH($A1986&amp;"-1",Matches!$J$2:$J$201,0))=""),"",IF(AND($C1986&lt;&gt;"",INDEX(Matches!$F$2:$F$201,MATCH($A1986&amp;"-1",Matches!$J$2:$J$201,0))&lt;&gt;"",$C1986&gt;=INDEX(Matches!$F$2:$F$201,MATCH($A1986&amp;"-1",Matches!$J$2:$J$201,0))),"",IF(AND(D1986=INDEX(Matches!$G$2:$G$201,MATCH($A1986&amp;"-1",Matches!$J$2:$J$201,0)),E1986=INDEX(Matches!$H$2:$H$201,MATCH($A1986&amp;"-1",Matches!$J$2:$J$201,0))),5,IF(SIGN(D1986-E1986)&lt;&gt;SIGN(INDEX(Matches!$G$2:$G$201,MATCH($A1986&amp;"-1",Matches!$J$2:$J$201,0))-INDEX(Matches!$H$2:$H$201,MATCH($A1986&amp;"-1",Matches!$J$2:$J$201,0))),0,IF(D1986-E1986=INDEX(Matches!$G$2:$G$201,MATCH($A1986&amp;"-1",Matches!$J$2:$J$201,0))-INDEX(Matches!$H$2:$H$201,MATCH($A1986&amp;"-1",Matches!$J$2:$J$201,0)),3,2))))),""))</f>
        <v/>
      </c>
      <c r="Y1986" s="12" t="str">
        <f aca="false">IF(OR($B1986="",F1986="",G1986=""),"",IFERROR(IF(OR(INDEX(Matches!$I$2:$I$201,MATCH($A1986&amp;"-2",Matches!$J$2:$J$201,0))="Void",INDEX(Matches!$G$2:$G$201,MATCH($A1986&amp;"-2",Matches!$J$2:$J$201,0))="",INDEX(Matches!$H$2:$H$201,MATCH($A1986&amp;"-2",Matches!$J$2:$J$201,0))=""),"",IF(AND($C1986&lt;&gt;"",INDEX(Matches!$F$2:$F$201,MATCH($A1986&amp;"-2",Matches!$J$2:$J$201,0))&lt;&gt;"",$C1986&gt;=INDEX(Matches!$F$2:$F$201,MATCH($A1986&amp;"-2",Matches!$J$2:$J$201,0))),"",IF(AND(F1986=INDEX(Matches!$G$2:$G$201,MATCH($A1986&amp;"-2",Matches!$J$2:$J$201,0)),G1986=INDEX(Matches!$H$2:$H$201,MATCH($A1986&amp;"-2",Matches!$J$2:$J$201,0))),5,IF(SIGN(F1986-G1986)&lt;&gt;SIGN(INDEX(Matches!$G$2:$G$201,MATCH($A1986&amp;"-2",Matches!$J$2:$J$201,0))-INDEX(Matches!$H$2:$H$201,MATCH($A1986&amp;"-2",Matches!$J$2:$J$201,0))),0,IF(F1986-G1986=INDEX(Matches!$G$2:$G$201,MATCH($A1986&amp;"-2",Matches!$J$2:$J$201,0))-INDEX(Matches!$H$2:$H$201,MATCH($A1986&amp;"-2",Matches!$J$2:$J$201,0)),3,2))))),""))</f>
        <v/>
      </c>
      <c r="Z1986" s="12" t="str">
        <f aca="false">IF(OR($B1986="",H1986="",I1986=""),"",IFERROR(IF(OR(INDEX(Matches!$I$2:$I$201,MATCH($A1986&amp;"-3",Matches!$J$2:$J$201,0))="Void",INDEX(Matches!$G$2:$G$201,MATCH($A1986&amp;"-3",Matches!$J$2:$J$201,0))="",INDEX(Matches!$H$2:$H$201,MATCH($A1986&amp;"-3",Matches!$J$2:$J$201,0))=""),"",IF(AND($C1986&lt;&gt;"",INDEX(Matches!$F$2:$F$201,MATCH($A1986&amp;"-3",Matches!$J$2:$J$201,0))&lt;&gt;"",$C1986&gt;=INDEX(Matches!$F$2:$F$201,MATCH($A1986&amp;"-3",Matches!$J$2:$J$201,0))),"",IF(AND(H1986=INDEX(Matches!$G$2:$G$201,MATCH($A1986&amp;"-3",Matches!$J$2:$J$201,0)),I1986=INDEX(Matches!$H$2:$H$201,MATCH($A1986&amp;"-3",Matches!$J$2:$J$201,0))),5,IF(SIGN(H1986-I1986)&lt;&gt;SIGN(INDEX(Matches!$G$2:$G$201,MATCH($A1986&amp;"-3",Matches!$J$2:$J$201,0))-INDEX(Matches!$H$2:$H$201,MATCH($A1986&amp;"-3",Matches!$J$2:$J$201,0))),0,IF(H1986-I1986=INDEX(Matches!$G$2:$G$201,MATCH($A1986&amp;"-3",Matches!$J$2:$J$201,0))-INDEX(Matches!$H$2:$H$201,MATCH($A1986&amp;"-3",Matches!$J$2:$J$201,0)),3,2))))),""))</f>
        <v/>
      </c>
      <c r="AA1986" s="12" t="str">
        <f aca="false">IF(OR($B1986="",J1986="",K1986=""),"",IFERROR(IF(OR(INDEX(Matches!$I$2:$I$201,MATCH($A1986&amp;"-4",Matches!$J$2:$J$201,0))="Void",INDEX(Matches!$G$2:$G$201,MATCH($A1986&amp;"-4",Matches!$J$2:$J$201,0))="",INDEX(Matches!$H$2:$H$201,MATCH($A1986&amp;"-4",Matches!$J$2:$J$201,0))=""),"",IF(AND($C1986&lt;&gt;"",INDEX(Matches!$F$2:$F$201,MATCH($A1986&amp;"-4",Matches!$J$2:$J$201,0))&lt;&gt;"",$C1986&gt;=INDEX(Matches!$F$2:$F$201,MATCH($A1986&amp;"-4",Matches!$J$2:$J$201,0))),"",IF(AND(J1986=INDEX(Matches!$G$2:$G$201,MATCH($A1986&amp;"-4",Matches!$J$2:$J$201,0)),K1986=INDEX(Matches!$H$2:$H$201,MATCH($A1986&amp;"-4",Matches!$J$2:$J$201,0))),5,IF(SIGN(J1986-K1986)&lt;&gt;SIGN(INDEX(Matches!$G$2:$G$201,MATCH($A1986&amp;"-4",Matches!$J$2:$J$201,0))-INDEX(Matches!$H$2:$H$201,MATCH($A1986&amp;"-4",Matches!$J$2:$J$201,0))),0,IF(J1986-K1986=INDEX(Matches!$G$2:$G$201,MATCH($A1986&amp;"-4",Matches!$J$2:$J$201,0))-INDEX(Matches!$H$2:$H$201,MATCH($A1986&amp;"-4",Matches!$J$2:$J$201,0)),3,2))))),""))</f>
        <v/>
      </c>
      <c r="AB1986" s="12" t="str">
        <f aca="false">IF(OR($B1986="",L1986="",M1986=""),"",IFERROR(IF(OR(INDEX(Matches!$I$2:$I$201,MATCH($A1986&amp;"-5",Matches!$J$2:$J$201,0))="Void",INDEX(Matches!$G$2:$G$201,MATCH($A1986&amp;"-5",Matches!$J$2:$J$201,0))="",INDEX(Matches!$H$2:$H$201,MATCH($A1986&amp;"-5",Matches!$J$2:$J$201,0))=""),"",IF(AND($C1986&lt;&gt;"",INDEX(Matches!$F$2:$F$201,MATCH($A1986&amp;"-5",Matches!$J$2:$J$201,0))&lt;&gt;"",$C1986&gt;=INDEX(Matches!$F$2:$F$201,MATCH($A1986&amp;"-5",Matches!$J$2:$J$201,0))),"",IF(AND(L1986=INDEX(Matches!$G$2:$G$201,MATCH($A1986&amp;"-5",Matches!$J$2:$J$201,0)),M1986=INDEX(Matches!$H$2:$H$201,MATCH($A1986&amp;"-5",Matches!$J$2:$J$201,0))),5,IF(SIGN(L1986-M1986)&lt;&gt;SIGN(INDEX(Matches!$G$2:$G$201,MATCH($A1986&amp;"-5",Matches!$J$2:$J$201,0))-INDEX(Matches!$H$2:$H$201,MATCH($A1986&amp;"-5",Matches!$J$2:$J$201,0))),0,IF(L1986-M1986=INDEX(Matches!$G$2:$G$201,MATCH($A1986&amp;"-5",Matches!$J$2:$J$201,0))-INDEX(Matches!$H$2:$H$201,MATCH($A1986&amp;"-5",Matches!$J$2:$J$201,0)),3,2))))),""))</f>
        <v/>
      </c>
      <c r="AC1986" s="12" t="str">
        <f aca="false">IF(OR($B1986="",N1986="",O1986=""),"",IFERROR(IF(OR(INDEX(Matches!$I$2:$I$201,MATCH($A1986&amp;"-6",Matches!$J$2:$J$201,0))="Void",INDEX(Matches!$G$2:$G$201,MATCH($A1986&amp;"-6",Matches!$J$2:$J$201,0))="",INDEX(Matches!$H$2:$H$201,MATCH($A1986&amp;"-6",Matches!$J$2:$J$201,0))=""),"",IF(AND($C1986&lt;&gt;"",INDEX(Matches!$F$2:$F$201,MATCH($A1986&amp;"-6",Matches!$J$2:$J$201,0))&lt;&gt;"",$C1986&gt;=INDEX(Matches!$F$2:$F$201,MATCH($A1986&amp;"-6",Matches!$J$2:$J$201,0))),"",IF(AND(N1986=INDEX(Matches!$G$2:$G$201,MATCH($A1986&amp;"-6",Matches!$J$2:$J$201,0)),O1986=INDEX(Matches!$H$2:$H$201,MATCH($A1986&amp;"-6",Matches!$J$2:$J$201,0))),5,IF(SIGN(N1986-O1986)&lt;&gt;SIGN(INDEX(Matches!$G$2:$G$201,MATCH($A1986&amp;"-6",Matches!$J$2:$J$201,0))-INDEX(Matches!$H$2:$H$201,MATCH($A1986&amp;"-6",Matches!$J$2:$J$201,0))),0,IF(N1986-O1986=INDEX(Matches!$G$2:$G$201,MATCH($A1986&amp;"-6",Matches!$J$2:$J$201,0))-INDEX(Matches!$H$2:$H$201,MATCH($A1986&amp;"-6",Matches!$J$2:$J$201,0)),3,2))))),""))</f>
        <v/>
      </c>
      <c r="AD1986" s="12" t="str">
        <f aca="false">IF(OR($B1986="",P1986="",Q1986=""),"",IFERROR(IF(OR(INDEX(Matches!$I$2:$I$201,MATCH($A1986&amp;"-7",Matches!$J$2:$J$201,0))="Void",INDEX(Matches!$G$2:$G$201,MATCH($A1986&amp;"-7",Matches!$J$2:$J$201,0))="",INDEX(Matches!$H$2:$H$201,MATCH($A1986&amp;"-7",Matches!$J$2:$J$201,0))=""),"",IF(AND($C1986&lt;&gt;"",INDEX(Matches!$F$2:$F$201,MATCH($A1986&amp;"-7",Matches!$J$2:$J$201,0))&lt;&gt;"",$C1986&gt;=INDEX(Matches!$F$2:$F$201,MATCH($A1986&amp;"-7",Matches!$J$2:$J$201,0))),"",IF(AND(P1986=INDEX(Matches!$G$2:$G$201,MATCH($A1986&amp;"-7",Matches!$J$2:$J$201,0)),Q1986=INDEX(Matches!$H$2:$H$201,MATCH($A1986&amp;"-7",Matches!$J$2:$J$201,0))),5,IF(SIGN(P1986-Q1986)&lt;&gt;SIGN(INDEX(Matches!$G$2:$G$201,MATCH($A1986&amp;"-7",Matches!$J$2:$J$201,0))-INDEX(Matches!$H$2:$H$201,MATCH($A1986&amp;"-7",Matches!$J$2:$J$201,0))),0,IF(P1986-Q1986=INDEX(Matches!$G$2:$G$201,MATCH($A1986&amp;"-7",Matches!$J$2:$J$201,0))-INDEX(Matches!$H$2:$H$201,MATCH($A1986&amp;"-7",Matches!$J$2:$J$201,0)),3,2))))),""))</f>
        <v/>
      </c>
      <c r="AE1986" s="12" t="str">
        <f aca="false">IF(OR($B1986="",R1986="",S1986=""),"",IFERROR(IF(OR(INDEX(Matches!$I$2:$I$201,MATCH($A1986&amp;"-8",Matches!$J$2:$J$201,0))="Void",INDEX(Matches!$G$2:$G$201,MATCH($A1986&amp;"-8",Matches!$J$2:$J$201,0))="",INDEX(Matches!$H$2:$H$201,MATCH($A1986&amp;"-8",Matches!$J$2:$J$201,0))=""),"",IF(AND($C1986&lt;&gt;"",INDEX(Matches!$F$2:$F$201,MATCH($A1986&amp;"-8",Matches!$J$2:$J$201,0))&lt;&gt;"",$C1986&gt;=INDEX(Matches!$F$2:$F$201,MATCH($A1986&amp;"-8",Matches!$J$2:$J$201,0))),"",IF(AND(R1986=INDEX(Matches!$G$2:$G$201,MATCH($A1986&amp;"-8",Matches!$J$2:$J$201,0)),S1986=INDEX(Matches!$H$2:$H$201,MATCH($A1986&amp;"-8",Matches!$J$2:$J$201,0))),5,IF(SIGN(R1986-S1986)&lt;&gt;SIGN(INDEX(Matches!$G$2:$G$201,MATCH($A1986&amp;"-8",Matches!$J$2:$J$201,0))-INDEX(Matches!$H$2:$H$201,MATCH($A1986&amp;"-8",Matches!$J$2:$J$201,0))),0,IF(R1986-S1986=INDEX(Matches!$G$2:$G$201,MATCH($A1986&amp;"-8",Matches!$J$2:$J$201,0))-INDEX(Matches!$H$2:$H$201,MATCH($A1986&amp;"-8",Matches!$J$2:$J$201,0)),3,2))))),""))</f>
        <v/>
      </c>
      <c r="AF1986" s="12" t="str">
        <f aca="false">IF(OR($B1986="",T1986="",U1986=""),"",IFERROR(IF(OR(INDEX(Matches!$I$2:$I$201,MATCH($A1986&amp;"-9",Matches!$J$2:$J$201,0))="Void",INDEX(Matches!$G$2:$G$201,MATCH($A1986&amp;"-9",Matches!$J$2:$J$201,0))="",INDEX(Matches!$H$2:$H$201,MATCH($A1986&amp;"-9",Matches!$J$2:$J$201,0))=""),"",IF(AND($C1986&lt;&gt;"",INDEX(Matches!$F$2:$F$201,MATCH($A1986&amp;"-9",Matches!$J$2:$J$201,0))&lt;&gt;"",$C1986&gt;=INDEX(Matches!$F$2:$F$201,MATCH($A1986&amp;"-9",Matches!$J$2:$J$201,0))),"",IF(AND(T1986=INDEX(Matches!$G$2:$G$201,MATCH($A1986&amp;"-9",Matches!$J$2:$J$201,0)),U1986=INDEX(Matches!$H$2:$H$201,MATCH($A1986&amp;"-9",Matches!$J$2:$J$201,0))),5,IF(SIGN(T1986-U1986)&lt;&gt;SIGN(INDEX(Matches!$G$2:$G$201,MATCH($A1986&amp;"-9",Matches!$J$2:$J$201,0))-INDEX(Matches!$H$2:$H$201,MATCH($A1986&amp;"-9",Matches!$J$2:$J$201,0))),0,IF(T1986-U1986=INDEX(Matches!$G$2:$G$201,MATCH($A1986&amp;"-9",Matches!$J$2:$J$201,0))-INDEX(Matches!$H$2:$H$201,MATCH($A1986&amp;"-9",Matches!$J$2:$J$201,0)),3,2))))),""))</f>
        <v/>
      </c>
      <c r="AG1986" s="12" t="str">
        <f aca="false">IF(OR($B1986="",V1986="",W1986=""),"",IFERROR(IF(OR(INDEX(Matches!$I$2:$I$201,MATCH($A1986&amp;"-10",Matches!$J$2:$J$201,0))="Void",INDEX(Matches!$G$2:$G$201,MATCH($A1986&amp;"-10",Matches!$J$2:$J$201,0))="",INDEX(Matches!$H$2:$H$201,MATCH($A1986&amp;"-10",Matches!$J$2:$J$201,0))=""),"",IF(AND($C1986&lt;&gt;"",INDEX(Matches!$F$2:$F$201,MATCH($A1986&amp;"-10",Matches!$J$2:$J$201,0))&lt;&gt;"",$C1986&gt;=INDEX(Matches!$F$2:$F$201,MATCH($A1986&amp;"-10",Matches!$J$2:$J$201,0))),"",IF(AND(V1986=INDEX(Matches!$G$2:$G$201,MATCH($A1986&amp;"-10",Matches!$J$2:$J$201,0)),W1986=INDEX(Matches!$H$2:$H$201,MATCH($A1986&amp;"-10",Matches!$J$2:$J$201,0))),5,IF(SIGN(V1986-W1986)&lt;&gt;SIGN(INDEX(Matches!$G$2:$G$201,MATCH($A1986&amp;"-10",Matches!$J$2:$J$201,0))-INDEX(Matches!$H$2:$H$201,MATCH($A1986&amp;"-10",Matches!$J$2:$J$201,0))),0,IF(V1986-W1986=INDEX(Matches!$G$2:$G$201,MATCH($A1986&amp;"-10",Matches!$J$2:$J$201,0))-INDEX(Matches!$H$2:$H$201,MATCH($A1986&amp;"-10",Matches!$J$2:$J$201,0)),3,2))))),""))</f>
        <v/>
      </c>
      <c r="AH1986" s="13" t="str">
        <f aca="false">IF($B1986="","",SUM(X1986:AG1986))</f>
        <v/>
      </c>
      <c r="AI1986" s="12" t="str">
        <f aca="false">IF($B1986="","",COUNTIF(X1986:AG1986,5))</f>
        <v/>
      </c>
      <c r="AJ1986" s="12" t="str">
        <f aca="false">IF($B1986="","",COUNTIF(X1986:AG1986,"&gt;=2"))</f>
        <v/>
      </c>
      <c r="AK1986" s="12" t="str">
        <f aca="false">IF($B1986="","",COUNT(X1986:AG1986))</f>
        <v/>
      </c>
    </row>
    <row r="1987" customFormat="false" ht="15" hidden="false" customHeight="false" outlineLevel="0" collapsed="false">
      <c r="A1987" s="7"/>
      <c r="B1987" s="7"/>
      <c r="C1987" s="11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12" t="str">
        <f aca="false">IF(OR($B1987="",D1987="",E1987=""),"",IFERROR(IF(OR(INDEX(Matches!$I$2:$I$201,MATCH($A1987&amp;"-1",Matches!$J$2:$J$201,0))="Void",INDEX(Matches!$G$2:$G$201,MATCH($A1987&amp;"-1",Matches!$J$2:$J$201,0))="",INDEX(Matches!$H$2:$H$201,MATCH($A1987&amp;"-1",Matches!$J$2:$J$201,0))=""),"",IF(AND($C1987&lt;&gt;"",INDEX(Matches!$F$2:$F$201,MATCH($A1987&amp;"-1",Matches!$J$2:$J$201,0))&lt;&gt;"",$C1987&gt;=INDEX(Matches!$F$2:$F$201,MATCH($A1987&amp;"-1",Matches!$J$2:$J$201,0))),"",IF(AND(D1987=INDEX(Matches!$G$2:$G$201,MATCH($A1987&amp;"-1",Matches!$J$2:$J$201,0)),E1987=INDEX(Matches!$H$2:$H$201,MATCH($A1987&amp;"-1",Matches!$J$2:$J$201,0))),5,IF(SIGN(D1987-E1987)&lt;&gt;SIGN(INDEX(Matches!$G$2:$G$201,MATCH($A1987&amp;"-1",Matches!$J$2:$J$201,0))-INDEX(Matches!$H$2:$H$201,MATCH($A1987&amp;"-1",Matches!$J$2:$J$201,0))),0,IF(D1987-E1987=INDEX(Matches!$G$2:$G$201,MATCH($A1987&amp;"-1",Matches!$J$2:$J$201,0))-INDEX(Matches!$H$2:$H$201,MATCH($A1987&amp;"-1",Matches!$J$2:$J$201,0)),3,2))))),""))</f>
        <v/>
      </c>
      <c r="Y1987" s="12" t="str">
        <f aca="false">IF(OR($B1987="",F1987="",G1987=""),"",IFERROR(IF(OR(INDEX(Matches!$I$2:$I$201,MATCH($A1987&amp;"-2",Matches!$J$2:$J$201,0))="Void",INDEX(Matches!$G$2:$G$201,MATCH($A1987&amp;"-2",Matches!$J$2:$J$201,0))="",INDEX(Matches!$H$2:$H$201,MATCH($A1987&amp;"-2",Matches!$J$2:$J$201,0))=""),"",IF(AND($C1987&lt;&gt;"",INDEX(Matches!$F$2:$F$201,MATCH($A1987&amp;"-2",Matches!$J$2:$J$201,0))&lt;&gt;"",$C1987&gt;=INDEX(Matches!$F$2:$F$201,MATCH($A1987&amp;"-2",Matches!$J$2:$J$201,0))),"",IF(AND(F1987=INDEX(Matches!$G$2:$G$201,MATCH($A1987&amp;"-2",Matches!$J$2:$J$201,0)),G1987=INDEX(Matches!$H$2:$H$201,MATCH($A1987&amp;"-2",Matches!$J$2:$J$201,0))),5,IF(SIGN(F1987-G1987)&lt;&gt;SIGN(INDEX(Matches!$G$2:$G$201,MATCH($A1987&amp;"-2",Matches!$J$2:$J$201,0))-INDEX(Matches!$H$2:$H$201,MATCH($A1987&amp;"-2",Matches!$J$2:$J$201,0))),0,IF(F1987-G1987=INDEX(Matches!$G$2:$G$201,MATCH($A1987&amp;"-2",Matches!$J$2:$J$201,0))-INDEX(Matches!$H$2:$H$201,MATCH($A1987&amp;"-2",Matches!$J$2:$J$201,0)),3,2))))),""))</f>
        <v/>
      </c>
      <c r="Z1987" s="12" t="str">
        <f aca="false">IF(OR($B1987="",H1987="",I1987=""),"",IFERROR(IF(OR(INDEX(Matches!$I$2:$I$201,MATCH($A1987&amp;"-3",Matches!$J$2:$J$201,0))="Void",INDEX(Matches!$G$2:$G$201,MATCH($A1987&amp;"-3",Matches!$J$2:$J$201,0))="",INDEX(Matches!$H$2:$H$201,MATCH($A1987&amp;"-3",Matches!$J$2:$J$201,0))=""),"",IF(AND($C1987&lt;&gt;"",INDEX(Matches!$F$2:$F$201,MATCH($A1987&amp;"-3",Matches!$J$2:$J$201,0))&lt;&gt;"",$C1987&gt;=INDEX(Matches!$F$2:$F$201,MATCH($A1987&amp;"-3",Matches!$J$2:$J$201,0))),"",IF(AND(H1987=INDEX(Matches!$G$2:$G$201,MATCH($A1987&amp;"-3",Matches!$J$2:$J$201,0)),I1987=INDEX(Matches!$H$2:$H$201,MATCH($A1987&amp;"-3",Matches!$J$2:$J$201,0))),5,IF(SIGN(H1987-I1987)&lt;&gt;SIGN(INDEX(Matches!$G$2:$G$201,MATCH($A1987&amp;"-3",Matches!$J$2:$J$201,0))-INDEX(Matches!$H$2:$H$201,MATCH($A1987&amp;"-3",Matches!$J$2:$J$201,0))),0,IF(H1987-I1987=INDEX(Matches!$G$2:$G$201,MATCH($A1987&amp;"-3",Matches!$J$2:$J$201,0))-INDEX(Matches!$H$2:$H$201,MATCH($A1987&amp;"-3",Matches!$J$2:$J$201,0)),3,2))))),""))</f>
        <v/>
      </c>
      <c r="AA1987" s="12" t="str">
        <f aca="false">IF(OR($B1987="",J1987="",K1987=""),"",IFERROR(IF(OR(INDEX(Matches!$I$2:$I$201,MATCH($A1987&amp;"-4",Matches!$J$2:$J$201,0))="Void",INDEX(Matches!$G$2:$G$201,MATCH($A1987&amp;"-4",Matches!$J$2:$J$201,0))="",INDEX(Matches!$H$2:$H$201,MATCH($A1987&amp;"-4",Matches!$J$2:$J$201,0))=""),"",IF(AND($C1987&lt;&gt;"",INDEX(Matches!$F$2:$F$201,MATCH($A1987&amp;"-4",Matches!$J$2:$J$201,0))&lt;&gt;"",$C1987&gt;=INDEX(Matches!$F$2:$F$201,MATCH($A1987&amp;"-4",Matches!$J$2:$J$201,0))),"",IF(AND(J1987=INDEX(Matches!$G$2:$G$201,MATCH($A1987&amp;"-4",Matches!$J$2:$J$201,0)),K1987=INDEX(Matches!$H$2:$H$201,MATCH($A1987&amp;"-4",Matches!$J$2:$J$201,0))),5,IF(SIGN(J1987-K1987)&lt;&gt;SIGN(INDEX(Matches!$G$2:$G$201,MATCH($A1987&amp;"-4",Matches!$J$2:$J$201,0))-INDEX(Matches!$H$2:$H$201,MATCH($A1987&amp;"-4",Matches!$J$2:$J$201,0))),0,IF(J1987-K1987=INDEX(Matches!$G$2:$G$201,MATCH($A1987&amp;"-4",Matches!$J$2:$J$201,0))-INDEX(Matches!$H$2:$H$201,MATCH($A1987&amp;"-4",Matches!$J$2:$J$201,0)),3,2))))),""))</f>
        <v/>
      </c>
      <c r="AB1987" s="12" t="str">
        <f aca="false">IF(OR($B1987="",L1987="",M1987=""),"",IFERROR(IF(OR(INDEX(Matches!$I$2:$I$201,MATCH($A1987&amp;"-5",Matches!$J$2:$J$201,0))="Void",INDEX(Matches!$G$2:$G$201,MATCH($A1987&amp;"-5",Matches!$J$2:$J$201,0))="",INDEX(Matches!$H$2:$H$201,MATCH($A1987&amp;"-5",Matches!$J$2:$J$201,0))=""),"",IF(AND($C1987&lt;&gt;"",INDEX(Matches!$F$2:$F$201,MATCH($A1987&amp;"-5",Matches!$J$2:$J$201,0))&lt;&gt;"",$C1987&gt;=INDEX(Matches!$F$2:$F$201,MATCH($A1987&amp;"-5",Matches!$J$2:$J$201,0))),"",IF(AND(L1987=INDEX(Matches!$G$2:$G$201,MATCH($A1987&amp;"-5",Matches!$J$2:$J$201,0)),M1987=INDEX(Matches!$H$2:$H$201,MATCH($A1987&amp;"-5",Matches!$J$2:$J$201,0))),5,IF(SIGN(L1987-M1987)&lt;&gt;SIGN(INDEX(Matches!$G$2:$G$201,MATCH($A1987&amp;"-5",Matches!$J$2:$J$201,0))-INDEX(Matches!$H$2:$H$201,MATCH($A1987&amp;"-5",Matches!$J$2:$J$201,0))),0,IF(L1987-M1987=INDEX(Matches!$G$2:$G$201,MATCH($A1987&amp;"-5",Matches!$J$2:$J$201,0))-INDEX(Matches!$H$2:$H$201,MATCH($A1987&amp;"-5",Matches!$J$2:$J$201,0)),3,2))))),""))</f>
        <v/>
      </c>
      <c r="AC1987" s="12" t="str">
        <f aca="false">IF(OR($B1987="",N1987="",O1987=""),"",IFERROR(IF(OR(INDEX(Matches!$I$2:$I$201,MATCH($A1987&amp;"-6",Matches!$J$2:$J$201,0))="Void",INDEX(Matches!$G$2:$G$201,MATCH($A1987&amp;"-6",Matches!$J$2:$J$201,0))="",INDEX(Matches!$H$2:$H$201,MATCH($A1987&amp;"-6",Matches!$J$2:$J$201,0))=""),"",IF(AND($C1987&lt;&gt;"",INDEX(Matches!$F$2:$F$201,MATCH($A1987&amp;"-6",Matches!$J$2:$J$201,0))&lt;&gt;"",$C1987&gt;=INDEX(Matches!$F$2:$F$201,MATCH($A1987&amp;"-6",Matches!$J$2:$J$201,0))),"",IF(AND(N1987=INDEX(Matches!$G$2:$G$201,MATCH($A1987&amp;"-6",Matches!$J$2:$J$201,0)),O1987=INDEX(Matches!$H$2:$H$201,MATCH($A1987&amp;"-6",Matches!$J$2:$J$201,0))),5,IF(SIGN(N1987-O1987)&lt;&gt;SIGN(INDEX(Matches!$G$2:$G$201,MATCH($A1987&amp;"-6",Matches!$J$2:$J$201,0))-INDEX(Matches!$H$2:$H$201,MATCH($A1987&amp;"-6",Matches!$J$2:$J$201,0))),0,IF(N1987-O1987=INDEX(Matches!$G$2:$G$201,MATCH($A1987&amp;"-6",Matches!$J$2:$J$201,0))-INDEX(Matches!$H$2:$H$201,MATCH($A1987&amp;"-6",Matches!$J$2:$J$201,0)),3,2))))),""))</f>
        <v/>
      </c>
      <c r="AD1987" s="12" t="str">
        <f aca="false">IF(OR($B1987="",P1987="",Q1987=""),"",IFERROR(IF(OR(INDEX(Matches!$I$2:$I$201,MATCH($A1987&amp;"-7",Matches!$J$2:$J$201,0))="Void",INDEX(Matches!$G$2:$G$201,MATCH($A1987&amp;"-7",Matches!$J$2:$J$201,0))="",INDEX(Matches!$H$2:$H$201,MATCH($A1987&amp;"-7",Matches!$J$2:$J$201,0))=""),"",IF(AND($C1987&lt;&gt;"",INDEX(Matches!$F$2:$F$201,MATCH($A1987&amp;"-7",Matches!$J$2:$J$201,0))&lt;&gt;"",$C1987&gt;=INDEX(Matches!$F$2:$F$201,MATCH($A1987&amp;"-7",Matches!$J$2:$J$201,0))),"",IF(AND(P1987=INDEX(Matches!$G$2:$G$201,MATCH($A1987&amp;"-7",Matches!$J$2:$J$201,0)),Q1987=INDEX(Matches!$H$2:$H$201,MATCH($A1987&amp;"-7",Matches!$J$2:$J$201,0))),5,IF(SIGN(P1987-Q1987)&lt;&gt;SIGN(INDEX(Matches!$G$2:$G$201,MATCH($A1987&amp;"-7",Matches!$J$2:$J$201,0))-INDEX(Matches!$H$2:$H$201,MATCH($A1987&amp;"-7",Matches!$J$2:$J$201,0))),0,IF(P1987-Q1987=INDEX(Matches!$G$2:$G$201,MATCH($A1987&amp;"-7",Matches!$J$2:$J$201,0))-INDEX(Matches!$H$2:$H$201,MATCH($A1987&amp;"-7",Matches!$J$2:$J$201,0)),3,2))))),""))</f>
        <v/>
      </c>
      <c r="AE1987" s="12" t="str">
        <f aca="false">IF(OR($B1987="",R1987="",S1987=""),"",IFERROR(IF(OR(INDEX(Matches!$I$2:$I$201,MATCH($A1987&amp;"-8",Matches!$J$2:$J$201,0))="Void",INDEX(Matches!$G$2:$G$201,MATCH($A1987&amp;"-8",Matches!$J$2:$J$201,0))="",INDEX(Matches!$H$2:$H$201,MATCH($A1987&amp;"-8",Matches!$J$2:$J$201,0))=""),"",IF(AND($C1987&lt;&gt;"",INDEX(Matches!$F$2:$F$201,MATCH($A1987&amp;"-8",Matches!$J$2:$J$201,0))&lt;&gt;"",$C1987&gt;=INDEX(Matches!$F$2:$F$201,MATCH($A1987&amp;"-8",Matches!$J$2:$J$201,0))),"",IF(AND(R1987=INDEX(Matches!$G$2:$G$201,MATCH($A1987&amp;"-8",Matches!$J$2:$J$201,0)),S1987=INDEX(Matches!$H$2:$H$201,MATCH($A1987&amp;"-8",Matches!$J$2:$J$201,0))),5,IF(SIGN(R1987-S1987)&lt;&gt;SIGN(INDEX(Matches!$G$2:$G$201,MATCH($A1987&amp;"-8",Matches!$J$2:$J$201,0))-INDEX(Matches!$H$2:$H$201,MATCH($A1987&amp;"-8",Matches!$J$2:$J$201,0))),0,IF(R1987-S1987=INDEX(Matches!$G$2:$G$201,MATCH($A1987&amp;"-8",Matches!$J$2:$J$201,0))-INDEX(Matches!$H$2:$H$201,MATCH($A1987&amp;"-8",Matches!$J$2:$J$201,0)),3,2))))),""))</f>
        <v/>
      </c>
      <c r="AF1987" s="12" t="str">
        <f aca="false">IF(OR($B1987="",T1987="",U1987=""),"",IFERROR(IF(OR(INDEX(Matches!$I$2:$I$201,MATCH($A1987&amp;"-9",Matches!$J$2:$J$201,0))="Void",INDEX(Matches!$G$2:$G$201,MATCH($A1987&amp;"-9",Matches!$J$2:$J$201,0))="",INDEX(Matches!$H$2:$H$201,MATCH($A1987&amp;"-9",Matches!$J$2:$J$201,0))=""),"",IF(AND($C1987&lt;&gt;"",INDEX(Matches!$F$2:$F$201,MATCH($A1987&amp;"-9",Matches!$J$2:$J$201,0))&lt;&gt;"",$C1987&gt;=INDEX(Matches!$F$2:$F$201,MATCH($A1987&amp;"-9",Matches!$J$2:$J$201,0))),"",IF(AND(T1987=INDEX(Matches!$G$2:$G$201,MATCH($A1987&amp;"-9",Matches!$J$2:$J$201,0)),U1987=INDEX(Matches!$H$2:$H$201,MATCH($A1987&amp;"-9",Matches!$J$2:$J$201,0))),5,IF(SIGN(T1987-U1987)&lt;&gt;SIGN(INDEX(Matches!$G$2:$G$201,MATCH($A1987&amp;"-9",Matches!$J$2:$J$201,0))-INDEX(Matches!$H$2:$H$201,MATCH($A1987&amp;"-9",Matches!$J$2:$J$201,0))),0,IF(T1987-U1987=INDEX(Matches!$G$2:$G$201,MATCH($A1987&amp;"-9",Matches!$J$2:$J$201,0))-INDEX(Matches!$H$2:$H$201,MATCH($A1987&amp;"-9",Matches!$J$2:$J$201,0)),3,2))))),""))</f>
        <v/>
      </c>
      <c r="AG1987" s="12" t="str">
        <f aca="false">IF(OR($B1987="",V1987="",W1987=""),"",IFERROR(IF(OR(INDEX(Matches!$I$2:$I$201,MATCH($A1987&amp;"-10",Matches!$J$2:$J$201,0))="Void",INDEX(Matches!$G$2:$G$201,MATCH($A1987&amp;"-10",Matches!$J$2:$J$201,0))="",INDEX(Matches!$H$2:$H$201,MATCH($A1987&amp;"-10",Matches!$J$2:$J$201,0))=""),"",IF(AND($C1987&lt;&gt;"",INDEX(Matches!$F$2:$F$201,MATCH($A1987&amp;"-10",Matches!$J$2:$J$201,0))&lt;&gt;"",$C1987&gt;=INDEX(Matches!$F$2:$F$201,MATCH($A1987&amp;"-10",Matches!$J$2:$J$201,0))),"",IF(AND(V1987=INDEX(Matches!$G$2:$G$201,MATCH($A1987&amp;"-10",Matches!$J$2:$J$201,0)),W1987=INDEX(Matches!$H$2:$H$201,MATCH($A1987&amp;"-10",Matches!$J$2:$J$201,0))),5,IF(SIGN(V1987-W1987)&lt;&gt;SIGN(INDEX(Matches!$G$2:$G$201,MATCH($A1987&amp;"-10",Matches!$J$2:$J$201,0))-INDEX(Matches!$H$2:$H$201,MATCH($A1987&amp;"-10",Matches!$J$2:$J$201,0))),0,IF(V1987-W1987=INDEX(Matches!$G$2:$G$201,MATCH($A1987&amp;"-10",Matches!$J$2:$J$201,0))-INDEX(Matches!$H$2:$H$201,MATCH($A1987&amp;"-10",Matches!$J$2:$J$201,0)),3,2))))),""))</f>
        <v/>
      </c>
      <c r="AH1987" s="13" t="str">
        <f aca="false">IF($B1987="","",SUM(X1987:AG1987))</f>
        <v/>
      </c>
      <c r="AI1987" s="12" t="str">
        <f aca="false">IF($B1987="","",COUNTIF(X1987:AG1987,5))</f>
        <v/>
      </c>
      <c r="AJ1987" s="12" t="str">
        <f aca="false">IF($B1987="","",COUNTIF(X1987:AG1987,"&gt;=2"))</f>
        <v/>
      </c>
      <c r="AK1987" s="12" t="str">
        <f aca="false">IF($B1987="","",COUNT(X1987:AG1987))</f>
        <v/>
      </c>
    </row>
    <row r="1988" customFormat="false" ht="15" hidden="false" customHeight="false" outlineLevel="0" collapsed="false">
      <c r="A1988" s="7"/>
      <c r="B1988" s="7"/>
      <c r="C1988" s="11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12" t="str">
        <f aca="false">IF(OR($B1988="",D1988="",E1988=""),"",IFERROR(IF(OR(INDEX(Matches!$I$2:$I$201,MATCH($A1988&amp;"-1",Matches!$J$2:$J$201,0))="Void",INDEX(Matches!$G$2:$G$201,MATCH($A1988&amp;"-1",Matches!$J$2:$J$201,0))="",INDEX(Matches!$H$2:$H$201,MATCH($A1988&amp;"-1",Matches!$J$2:$J$201,0))=""),"",IF(AND($C1988&lt;&gt;"",INDEX(Matches!$F$2:$F$201,MATCH($A1988&amp;"-1",Matches!$J$2:$J$201,0))&lt;&gt;"",$C1988&gt;=INDEX(Matches!$F$2:$F$201,MATCH($A1988&amp;"-1",Matches!$J$2:$J$201,0))),"",IF(AND(D1988=INDEX(Matches!$G$2:$G$201,MATCH($A1988&amp;"-1",Matches!$J$2:$J$201,0)),E1988=INDEX(Matches!$H$2:$H$201,MATCH($A1988&amp;"-1",Matches!$J$2:$J$201,0))),5,IF(SIGN(D1988-E1988)&lt;&gt;SIGN(INDEX(Matches!$G$2:$G$201,MATCH($A1988&amp;"-1",Matches!$J$2:$J$201,0))-INDEX(Matches!$H$2:$H$201,MATCH($A1988&amp;"-1",Matches!$J$2:$J$201,0))),0,IF(D1988-E1988=INDEX(Matches!$G$2:$G$201,MATCH($A1988&amp;"-1",Matches!$J$2:$J$201,0))-INDEX(Matches!$H$2:$H$201,MATCH($A1988&amp;"-1",Matches!$J$2:$J$201,0)),3,2))))),""))</f>
        <v/>
      </c>
      <c r="Y1988" s="12" t="str">
        <f aca="false">IF(OR($B1988="",F1988="",G1988=""),"",IFERROR(IF(OR(INDEX(Matches!$I$2:$I$201,MATCH($A1988&amp;"-2",Matches!$J$2:$J$201,0))="Void",INDEX(Matches!$G$2:$G$201,MATCH($A1988&amp;"-2",Matches!$J$2:$J$201,0))="",INDEX(Matches!$H$2:$H$201,MATCH($A1988&amp;"-2",Matches!$J$2:$J$201,0))=""),"",IF(AND($C1988&lt;&gt;"",INDEX(Matches!$F$2:$F$201,MATCH($A1988&amp;"-2",Matches!$J$2:$J$201,0))&lt;&gt;"",$C1988&gt;=INDEX(Matches!$F$2:$F$201,MATCH($A1988&amp;"-2",Matches!$J$2:$J$201,0))),"",IF(AND(F1988=INDEX(Matches!$G$2:$G$201,MATCH($A1988&amp;"-2",Matches!$J$2:$J$201,0)),G1988=INDEX(Matches!$H$2:$H$201,MATCH($A1988&amp;"-2",Matches!$J$2:$J$201,0))),5,IF(SIGN(F1988-G1988)&lt;&gt;SIGN(INDEX(Matches!$G$2:$G$201,MATCH($A1988&amp;"-2",Matches!$J$2:$J$201,0))-INDEX(Matches!$H$2:$H$201,MATCH($A1988&amp;"-2",Matches!$J$2:$J$201,0))),0,IF(F1988-G1988=INDEX(Matches!$G$2:$G$201,MATCH($A1988&amp;"-2",Matches!$J$2:$J$201,0))-INDEX(Matches!$H$2:$H$201,MATCH($A1988&amp;"-2",Matches!$J$2:$J$201,0)),3,2))))),""))</f>
        <v/>
      </c>
      <c r="Z1988" s="12" t="str">
        <f aca="false">IF(OR($B1988="",H1988="",I1988=""),"",IFERROR(IF(OR(INDEX(Matches!$I$2:$I$201,MATCH($A1988&amp;"-3",Matches!$J$2:$J$201,0))="Void",INDEX(Matches!$G$2:$G$201,MATCH($A1988&amp;"-3",Matches!$J$2:$J$201,0))="",INDEX(Matches!$H$2:$H$201,MATCH($A1988&amp;"-3",Matches!$J$2:$J$201,0))=""),"",IF(AND($C1988&lt;&gt;"",INDEX(Matches!$F$2:$F$201,MATCH($A1988&amp;"-3",Matches!$J$2:$J$201,0))&lt;&gt;"",$C1988&gt;=INDEX(Matches!$F$2:$F$201,MATCH($A1988&amp;"-3",Matches!$J$2:$J$201,0))),"",IF(AND(H1988=INDEX(Matches!$G$2:$G$201,MATCH($A1988&amp;"-3",Matches!$J$2:$J$201,0)),I1988=INDEX(Matches!$H$2:$H$201,MATCH($A1988&amp;"-3",Matches!$J$2:$J$201,0))),5,IF(SIGN(H1988-I1988)&lt;&gt;SIGN(INDEX(Matches!$G$2:$G$201,MATCH($A1988&amp;"-3",Matches!$J$2:$J$201,0))-INDEX(Matches!$H$2:$H$201,MATCH($A1988&amp;"-3",Matches!$J$2:$J$201,0))),0,IF(H1988-I1988=INDEX(Matches!$G$2:$G$201,MATCH($A1988&amp;"-3",Matches!$J$2:$J$201,0))-INDEX(Matches!$H$2:$H$201,MATCH($A1988&amp;"-3",Matches!$J$2:$J$201,0)),3,2))))),""))</f>
        <v/>
      </c>
      <c r="AA1988" s="12" t="str">
        <f aca="false">IF(OR($B1988="",J1988="",K1988=""),"",IFERROR(IF(OR(INDEX(Matches!$I$2:$I$201,MATCH($A1988&amp;"-4",Matches!$J$2:$J$201,0))="Void",INDEX(Matches!$G$2:$G$201,MATCH($A1988&amp;"-4",Matches!$J$2:$J$201,0))="",INDEX(Matches!$H$2:$H$201,MATCH($A1988&amp;"-4",Matches!$J$2:$J$201,0))=""),"",IF(AND($C1988&lt;&gt;"",INDEX(Matches!$F$2:$F$201,MATCH($A1988&amp;"-4",Matches!$J$2:$J$201,0))&lt;&gt;"",$C1988&gt;=INDEX(Matches!$F$2:$F$201,MATCH($A1988&amp;"-4",Matches!$J$2:$J$201,0))),"",IF(AND(J1988=INDEX(Matches!$G$2:$G$201,MATCH($A1988&amp;"-4",Matches!$J$2:$J$201,0)),K1988=INDEX(Matches!$H$2:$H$201,MATCH($A1988&amp;"-4",Matches!$J$2:$J$201,0))),5,IF(SIGN(J1988-K1988)&lt;&gt;SIGN(INDEX(Matches!$G$2:$G$201,MATCH($A1988&amp;"-4",Matches!$J$2:$J$201,0))-INDEX(Matches!$H$2:$H$201,MATCH($A1988&amp;"-4",Matches!$J$2:$J$201,0))),0,IF(J1988-K1988=INDEX(Matches!$G$2:$G$201,MATCH($A1988&amp;"-4",Matches!$J$2:$J$201,0))-INDEX(Matches!$H$2:$H$201,MATCH($A1988&amp;"-4",Matches!$J$2:$J$201,0)),3,2))))),""))</f>
        <v/>
      </c>
      <c r="AB1988" s="12" t="str">
        <f aca="false">IF(OR($B1988="",L1988="",M1988=""),"",IFERROR(IF(OR(INDEX(Matches!$I$2:$I$201,MATCH($A1988&amp;"-5",Matches!$J$2:$J$201,0))="Void",INDEX(Matches!$G$2:$G$201,MATCH($A1988&amp;"-5",Matches!$J$2:$J$201,0))="",INDEX(Matches!$H$2:$H$201,MATCH($A1988&amp;"-5",Matches!$J$2:$J$201,0))=""),"",IF(AND($C1988&lt;&gt;"",INDEX(Matches!$F$2:$F$201,MATCH($A1988&amp;"-5",Matches!$J$2:$J$201,0))&lt;&gt;"",$C1988&gt;=INDEX(Matches!$F$2:$F$201,MATCH($A1988&amp;"-5",Matches!$J$2:$J$201,0))),"",IF(AND(L1988=INDEX(Matches!$G$2:$G$201,MATCH($A1988&amp;"-5",Matches!$J$2:$J$201,0)),M1988=INDEX(Matches!$H$2:$H$201,MATCH($A1988&amp;"-5",Matches!$J$2:$J$201,0))),5,IF(SIGN(L1988-M1988)&lt;&gt;SIGN(INDEX(Matches!$G$2:$G$201,MATCH($A1988&amp;"-5",Matches!$J$2:$J$201,0))-INDEX(Matches!$H$2:$H$201,MATCH($A1988&amp;"-5",Matches!$J$2:$J$201,0))),0,IF(L1988-M1988=INDEX(Matches!$G$2:$G$201,MATCH($A1988&amp;"-5",Matches!$J$2:$J$201,0))-INDEX(Matches!$H$2:$H$201,MATCH($A1988&amp;"-5",Matches!$J$2:$J$201,0)),3,2))))),""))</f>
        <v/>
      </c>
      <c r="AC1988" s="12" t="str">
        <f aca="false">IF(OR($B1988="",N1988="",O1988=""),"",IFERROR(IF(OR(INDEX(Matches!$I$2:$I$201,MATCH($A1988&amp;"-6",Matches!$J$2:$J$201,0))="Void",INDEX(Matches!$G$2:$G$201,MATCH($A1988&amp;"-6",Matches!$J$2:$J$201,0))="",INDEX(Matches!$H$2:$H$201,MATCH($A1988&amp;"-6",Matches!$J$2:$J$201,0))=""),"",IF(AND($C1988&lt;&gt;"",INDEX(Matches!$F$2:$F$201,MATCH($A1988&amp;"-6",Matches!$J$2:$J$201,0))&lt;&gt;"",$C1988&gt;=INDEX(Matches!$F$2:$F$201,MATCH($A1988&amp;"-6",Matches!$J$2:$J$201,0))),"",IF(AND(N1988=INDEX(Matches!$G$2:$G$201,MATCH($A1988&amp;"-6",Matches!$J$2:$J$201,0)),O1988=INDEX(Matches!$H$2:$H$201,MATCH($A1988&amp;"-6",Matches!$J$2:$J$201,0))),5,IF(SIGN(N1988-O1988)&lt;&gt;SIGN(INDEX(Matches!$G$2:$G$201,MATCH($A1988&amp;"-6",Matches!$J$2:$J$201,0))-INDEX(Matches!$H$2:$H$201,MATCH($A1988&amp;"-6",Matches!$J$2:$J$201,0))),0,IF(N1988-O1988=INDEX(Matches!$G$2:$G$201,MATCH($A1988&amp;"-6",Matches!$J$2:$J$201,0))-INDEX(Matches!$H$2:$H$201,MATCH($A1988&amp;"-6",Matches!$J$2:$J$201,0)),3,2))))),""))</f>
        <v/>
      </c>
      <c r="AD1988" s="12" t="str">
        <f aca="false">IF(OR($B1988="",P1988="",Q1988=""),"",IFERROR(IF(OR(INDEX(Matches!$I$2:$I$201,MATCH($A1988&amp;"-7",Matches!$J$2:$J$201,0))="Void",INDEX(Matches!$G$2:$G$201,MATCH($A1988&amp;"-7",Matches!$J$2:$J$201,0))="",INDEX(Matches!$H$2:$H$201,MATCH($A1988&amp;"-7",Matches!$J$2:$J$201,0))=""),"",IF(AND($C1988&lt;&gt;"",INDEX(Matches!$F$2:$F$201,MATCH($A1988&amp;"-7",Matches!$J$2:$J$201,0))&lt;&gt;"",$C1988&gt;=INDEX(Matches!$F$2:$F$201,MATCH($A1988&amp;"-7",Matches!$J$2:$J$201,0))),"",IF(AND(P1988=INDEX(Matches!$G$2:$G$201,MATCH($A1988&amp;"-7",Matches!$J$2:$J$201,0)),Q1988=INDEX(Matches!$H$2:$H$201,MATCH($A1988&amp;"-7",Matches!$J$2:$J$201,0))),5,IF(SIGN(P1988-Q1988)&lt;&gt;SIGN(INDEX(Matches!$G$2:$G$201,MATCH($A1988&amp;"-7",Matches!$J$2:$J$201,0))-INDEX(Matches!$H$2:$H$201,MATCH($A1988&amp;"-7",Matches!$J$2:$J$201,0))),0,IF(P1988-Q1988=INDEX(Matches!$G$2:$G$201,MATCH($A1988&amp;"-7",Matches!$J$2:$J$201,0))-INDEX(Matches!$H$2:$H$201,MATCH($A1988&amp;"-7",Matches!$J$2:$J$201,0)),3,2))))),""))</f>
        <v/>
      </c>
      <c r="AE1988" s="12" t="str">
        <f aca="false">IF(OR($B1988="",R1988="",S1988=""),"",IFERROR(IF(OR(INDEX(Matches!$I$2:$I$201,MATCH($A1988&amp;"-8",Matches!$J$2:$J$201,0))="Void",INDEX(Matches!$G$2:$G$201,MATCH($A1988&amp;"-8",Matches!$J$2:$J$201,0))="",INDEX(Matches!$H$2:$H$201,MATCH($A1988&amp;"-8",Matches!$J$2:$J$201,0))=""),"",IF(AND($C1988&lt;&gt;"",INDEX(Matches!$F$2:$F$201,MATCH($A1988&amp;"-8",Matches!$J$2:$J$201,0))&lt;&gt;"",$C1988&gt;=INDEX(Matches!$F$2:$F$201,MATCH($A1988&amp;"-8",Matches!$J$2:$J$201,0))),"",IF(AND(R1988=INDEX(Matches!$G$2:$G$201,MATCH($A1988&amp;"-8",Matches!$J$2:$J$201,0)),S1988=INDEX(Matches!$H$2:$H$201,MATCH($A1988&amp;"-8",Matches!$J$2:$J$201,0))),5,IF(SIGN(R1988-S1988)&lt;&gt;SIGN(INDEX(Matches!$G$2:$G$201,MATCH($A1988&amp;"-8",Matches!$J$2:$J$201,0))-INDEX(Matches!$H$2:$H$201,MATCH($A1988&amp;"-8",Matches!$J$2:$J$201,0))),0,IF(R1988-S1988=INDEX(Matches!$G$2:$G$201,MATCH($A1988&amp;"-8",Matches!$J$2:$J$201,0))-INDEX(Matches!$H$2:$H$201,MATCH($A1988&amp;"-8",Matches!$J$2:$J$201,0)),3,2))))),""))</f>
        <v/>
      </c>
      <c r="AF1988" s="12" t="str">
        <f aca="false">IF(OR($B1988="",T1988="",U1988=""),"",IFERROR(IF(OR(INDEX(Matches!$I$2:$I$201,MATCH($A1988&amp;"-9",Matches!$J$2:$J$201,0))="Void",INDEX(Matches!$G$2:$G$201,MATCH($A1988&amp;"-9",Matches!$J$2:$J$201,0))="",INDEX(Matches!$H$2:$H$201,MATCH($A1988&amp;"-9",Matches!$J$2:$J$201,0))=""),"",IF(AND($C1988&lt;&gt;"",INDEX(Matches!$F$2:$F$201,MATCH($A1988&amp;"-9",Matches!$J$2:$J$201,0))&lt;&gt;"",$C1988&gt;=INDEX(Matches!$F$2:$F$201,MATCH($A1988&amp;"-9",Matches!$J$2:$J$201,0))),"",IF(AND(T1988=INDEX(Matches!$G$2:$G$201,MATCH($A1988&amp;"-9",Matches!$J$2:$J$201,0)),U1988=INDEX(Matches!$H$2:$H$201,MATCH($A1988&amp;"-9",Matches!$J$2:$J$201,0))),5,IF(SIGN(T1988-U1988)&lt;&gt;SIGN(INDEX(Matches!$G$2:$G$201,MATCH($A1988&amp;"-9",Matches!$J$2:$J$201,0))-INDEX(Matches!$H$2:$H$201,MATCH($A1988&amp;"-9",Matches!$J$2:$J$201,0))),0,IF(T1988-U1988=INDEX(Matches!$G$2:$G$201,MATCH($A1988&amp;"-9",Matches!$J$2:$J$201,0))-INDEX(Matches!$H$2:$H$201,MATCH($A1988&amp;"-9",Matches!$J$2:$J$201,0)),3,2))))),""))</f>
        <v/>
      </c>
      <c r="AG1988" s="12" t="str">
        <f aca="false">IF(OR($B1988="",V1988="",W1988=""),"",IFERROR(IF(OR(INDEX(Matches!$I$2:$I$201,MATCH($A1988&amp;"-10",Matches!$J$2:$J$201,0))="Void",INDEX(Matches!$G$2:$G$201,MATCH($A1988&amp;"-10",Matches!$J$2:$J$201,0))="",INDEX(Matches!$H$2:$H$201,MATCH($A1988&amp;"-10",Matches!$J$2:$J$201,0))=""),"",IF(AND($C1988&lt;&gt;"",INDEX(Matches!$F$2:$F$201,MATCH($A1988&amp;"-10",Matches!$J$2:$J$201,0))&lt;&gt;"",$C1988&gt;=INDEX(Matches!$F$2:$F$201,MATCH($A1988&amp;"-10",Matches!$J$2:$J$201,0))),"",IF(AND(V1988=INDEX(Matches!$G$2:$G$201,MATCH($A1988&amp;"-10",Matches!$J$2:$J$201,0)),W1988=INDEX(Matches!$H$2:$H$201,MATCH($A1988&amp;"-10",Matches!$J$2:$J$201,0))),5,IF(SIGN(V1988-W1988)&lt;&gt;SIGN(INDEX(Matches!$G$2:$G$201,MATCH($A1988&amp;"-10",Matches!$J$2:$J$201,0))-INDEX(Matches!$H$2:$H$201,MATCH($A1988&amp;"-10",Matches!$J$2:$J$201,0))),0,IF(V1988-W1988=INDEX(Matches!$G$2:$G$201,MATCH($A1988&amp;"-10",Matches!$J$2:$J$201,0))-INDEX(Matches!$H$2:$H$201,MATCH($A1988&amp;"-10",Matches!$J$2:$J$201,0)),3,2))))),""))</f>
        <v/>
      </c>
      <c r="AH1988" s="13" t="str">
        <f aca="false">IF($B1988="","",SUM(X1988:AG1988))</f>
        <v/>
      </c>
      <c r="AI1988" s="12" t="str">
        <f aca="false">IF($B1988="","",COUNTIF(X1988:AG1988,5))</f>
        <v/>
      </c>
      <c r="AJ1988" s="12" t="str">
        <f aca="false">IF($B1988="","",COUNTIF(X1988:AG1988,"&gt;=2"))</f>
        <v/>
      </c>
      <c r="AK1988" s="12" t="str">
        <f aca="false">IF($B1988="","",COUNT(X1988:AG1988))</f>
        <v/>
      </c>
    </row>
    <row r="1989" customFormat="false" ht="15" hidden="false" customHeight="false" outlineLevel="0" collapsed="false">
      <c r="A1989" s="7"/>
      <c r="B1989" s="7"/>
      <c r="C1989" s="11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12" t="str">
        <f aca="false">IF(OR($B1989="",D1989="",E1989=""),"",IFERROR(IF(OR(INDEX(Matches!$I$2:$I$201,MATCH($A1989&amp;"-1",Matches!$J$2:$J$201,0))="Void",INDEX(Matches!$G$2:$G$201,MATCH($A1989&amp;"-1",Matches!$J$2:$J$201,0))="",INDEX(Matches!$H$2:$H$201,MATCH($A1989&amp;"-1",Matches!$J$2:$J$201,0))=""),"",IF(AND($C1989&lt;&gt;"",INDEX(Matches!$F$2:$F$201,MATCH($A1989&amp;"-1",Matches!$J$2:$J$201,0))&lt;&gt;"",$C1989&gt;=INDEX(Matches!$F$2:$F$201,MATCH($A1989&amp;"-1",Matches!$J$2:$J$201,0))),"",IF(AND(D1989=INDEX(Matches!$G$2:$G$201,MATCH($A1989&amp;"-1",Matches!$J$2:$J$201,0)),E1989=INDEX(Matches!$H$2:$H$201,MATCH($A1989&amp;"-1",Matches!$J$2:$J$201,0))),5,IF(SIGN(D1989-E1989)&lt;&gt;SIGN(INDEX(Matches!$G$2:$G$201,MATCH($A1989&amp;"-1",Matches!$J$2:$J$201,0))-INDEX(Matches!$H$2:$H$201,MATCH($A1989&amp;"-1",Matches!$J$2:$J$201,0))),0,IF(D1989-E1989=INDEX(Matches!$G$2:$G$201,MATCH($A1989&amp;"-1",Matches!$J$2:$J$201,0))-INDEX(Matches!$H$2:$H$201,MATCH($A1989&amp;"-1",Matches!$J$2:$J$201,0)),3,2))))),""))</f>
        <v/>
      </c>
      <c r="Y1989" s="12" t="str">
        <f aca="false">IF(OR($B1989="",F1989="",G1989=""),"",IFERROR(IF(OR(INDEX(Matches!$I$2:$I$201,MATCH($A1989&amp;"-2",Matches!$J$2:$J$201,0))="Void",INDEX(Matches!$G$2:$G$201,MATCH($A1989&amp;"-2",Matches!$J$2:$J$201,0))="",INDEX(Matches!$H$2:$H$201,MATCH($A1989&amp;"-2",Matches!$J$2:$J$201,0))=""),"",IF(AND($C1989&lt;&gt;"",INDEX(Matches!$F$2:$F$201,MATCH($A1989&amp;"-2",Matches!$J$2:$J$201,0))&lt;&gt;"",$C1989&gt;=INDEX(Matches!$F$2:$F$201,MATCH($A1989&amp;"-2",Matches!$J$2:$J$201,0))),"",IF(AND(F1989=INDEX(Matches!$G$2:$G$201,MATCH($A1989&amp;"-2",Matches!$J$2:$J$201,0)),G1989=INDEX(Matches!$H$2:$H$201,MATCH($A1989&amp;"-2",Matches!$J$2:$J$201,0))),5,IF(SIGN(F1989-G1989)&lt;&gt;SIGN(INDEX(Matches!$G$2:$G$201,MATCH($A1989&amp;"-2",Matches!$J$2:$J$201,0))-INDEX(Matches!$H$2:$H$201,MATCH($A1989&amp;"-2",Matches!$J$2:$J$201,0))),0,IF(F1989-G1989=INDEX(Matches!$G$2:$G$201,MATCH($A1989&amp;"-2",Matches!$J$2:$J$201,0))-INDEX(Matches!$H$2:$H$201,MATCH($A1989&amp;"-2",Matches!$J$2:$J$201,0)),3,2))))),""))</f>
        <v/>
      </c>
      <c r="Z1989" s="12" t="str">
        <f aca="false">IF(OR($B1989="",H1989="",I1989=""),"",IFERROR(IF(OR(INDEX(Matches!$I$2:$I$201,MATCH($A1989&amp;"-3",Matches!$J$2:$J$201,0))="Void",INDEX(Matches!$G$2:$G$201,MATCH($A1989&amp;"-3",Matches!$J$2:$J$201,0))="",INDEX(Matches!$H$2:$H$201,MATCH($A1989&amp;"-3",Matches!$J$2:$J$201,0))=""),"",IF(AND($C1989&lt;&gt;"",INDEX(Matches!$F$2:$F$201,MATCH($A1989&amp;"-3",Matches!$J$2:$J$201,0))&lt;&gt;"",$C1989&gt;=INDEX(Matches!$F$2:$F$201,MATCH($A1989&amp;"-3",Matches!$J$2:$J$201,0))),"",IF(AND(H1989=INDEX(Matches!$G$2:$G$201,MATCH($A1989&amp;"-3",Matches!$J$2:$J$201,0)),I1989=INDEX(Matches!$H$2:$H$201,MATCH($A1989&amp;"-3",Matches!$J$2:$J$201,0))),5,IF(SIGN(H1989-I1989)&lt;&gt;SIGN(INDEX(Matches!$G$2:$G$201,MATCH($A1989&amp;"-3",Matches!$J$2:$J$201,0))-INDEX(Matches!$H$2:$H$201,MATCH($A1989&amp;"-3",Matches!$J$2:$J$201,0))),0,IF(H1989-I1989=INDEX(Matches!$G$2:$G$201,MATCH($A1989&amp;"-3",Matches!$J$2:$J$201,0))-INDEX(Matches!$H$2:$H$201,MATCH($A1989&amp;"-3",Matches!$J$2:$J$201,0)),3,2))))),""))</f>
        <v/>
      </c>
      <c r="AA1989" s="12" t="str">
        <f aca="false">IF(OR($B1989="",J1989="",K1989=""),"",IFERROR(IF(OR(INDEX(Matches!$I$2:$I$201,MATCH($A1989&amp;"-4",Matches!$J$2:$J$201,0))="Void",INDEX(Matches!$G$2:$G$201,MATCH($A1989&amp;"-4",Matches!$J$2:$J$201,0))="",INDEX(Matches!$H$2:$H$201,MATCH($A1989&amp;"-4",Matches!$J$2:$J$201,0))=""),"",IF(AND($C1989&lt;&gt;"",INDEX(Matches!$F$2:$F$201,MATCH($A1989&amp;"-4",Matches!$J$2:$J$201,0))&lt;&gt;"",$C1989&gt;=INDEX(Matches!$F$2:$F$201,MATCH($A1989&amp;"-4",Matches!$J$2:$J$201,0))),"",IF(AND(J1989=INDEX(Matches!$G$2:$G$201,MATCH($A1989&amp;"-4",Matches!$J$2:$J$201,0)),K1989=INDEX(Matches!$H$2:$H$201,MATCH($A1989&amp;"-4",Matches!$J$2:$J$201,0))),5,IF(SIGN(J1989-K1989)&lt;&gt;SIGN(INDEX(Matches!$G$2:$G$201,MATCH($A1989&amp;"-4",Matches!$J$2:$J$201,0))-INDEX(Matches!$H$2:$H$201,MATCH($A1989&amp;"-4",Matches!$J$2:$J$201,0))),0,IF(J1989-K1989=INDEX(Matches!$G$2:$G$201,MATCH($A1989&amp;"-4",Matches!$J$2:$J$201,0))-INDEX(Matches!$H$2:$H$201,MATCH($A1989&amp;"-4",Matches!$J$2:$J$201,0)),3,2))))),""))</f>
        <v/>
      </c>
      <c r="AB1989" s="12" t="str">
        <f aca="false">IF(OR($B1989="",L1989="",M1989=""),"",IFERROR(IF(OR(INDEX(Matches!$I$2:$I$201,MATCH($A1989&amp;"-5",Matches!$J$2:$J$201,0))="Void",INDEX(Matches!$G$2:$G$201,MATCH($A1989&amp;"-5",Matches!$J$2:$J$201,0))="",INDEX(Matches!$H$2:$H$201,MATCH($A1989&amp;"-5",Matches!$J$2:$J$201,0))=""),"",IF(AND($C1989&lt;&gt;"",INDEX(Matches!$F$2:$F$201,MATCH($A1989&amp;"-5",Matches!$J$2:$J$201,0))&lt;&gt;"",$C1989&gt;=INDEX(Matches!$F$2:$F$201,MATCH($A1989&amp;"-5",Matches!$J$2:$J$201,0))),"",IF(AND(L1989=INDEX(Matches!$G$2:$G$201,MATCH($A1989&amp;"-5",Matches!$J$2:$J$201,0)),M1989=INDEX(Matches!$H$2:$H$201,MATCH($A1989&amp;"-5",Matches!$J$2:$J$201,0))),5,IF(SIGN(L1989-M1989)&lt;&gt;SIGN(INDEX(Matches!$G$2:$G$201,MATCH($A1989&amp;"-5",Matches!$J$2:$J$201,0))-INDEX(Matches!$H$2:$H$201,MATCH($A1989&amp;"-5",Matches!$J$2:$J$201,0))),0,IF(L1989-M1989=INDEX(Matches!$G$2:$G$201,MATCH($A1989&amp;"-5",Matches!$J$2:$J$201,0))-INDEX(Matches!$H$2:$H$201,MATCH($A1989&amp;"-5",Matches!$J$2:$J$201,0)),3,2))))),""))</f>
        <v/>
      </c>
      <c r="AC1989" s="12" t="str">
        <f aca="false">IF(OR($B1989="",N1989="",O1989=""),"",IFERROR(IF(OR(INDEX(Matches!$I$2:$I$201,MATCH($A1989&amp;"-6",Matches!$J$2:$J$201,0))="Void",INDEX(Matches!$G$2:$G$201,MATCH($A1989&amp;"-6",Matches!$J$2:$J$201,0))="",INDEX(Matches!$H$2:$H$201,MATCH($A1989&amp;"-6",Matches!$J$2:$J$201,0))=""),"",IF(AND($C1989&lt;&gt;"",INDEX(Matches!$F$2:$F$201,MATCH($A1989&amp;"-6",Matches!$J$2:$J$201,0))&lt;&gt;"",$C1989&gt;=INDEX(Matches!$F$2:$F$201,MATCH($A1989&amp;"-6",Matches!$J$2:$J$201,0))),"",IF(AND(N1989=INDEX(Matches!$G$2:$G$201,MATCH($A1989&amp;"-6",Matches!$J$2:$J$201,0)),O1989=INDEX(Matches!$H$2:$H$201,MATCH($A1989&amp;"-6",Matches!$J$2:$J$201,0))),5,IF(SIGN(N1989-O1989)&lt;&gt;SIGN(INDEX(Matches!$G$2:$G$201,MATCH($A1989&amp;"-6",Matches!$J$2:$J$201,0))-INDEX(Matches!$H$2:$H$201,MATCH($A1989&amp;"-6",Matches!$J$2:$J$201,0))),0,IF(N1989-O1989=INDEX(Matches!$G$2:$G$201,MATCH($A1989&amp;"-6",Matches!$J$2:$J$201,0))-INDEX(Matches!$H$2:$H$201,MATCH($A1989&amp;"-6",Matches!$J$2:$J$201,0)),3,2))))),""))</f>
        <v/>
      </c>
      <c r="AD1989" s="12" t="str">
        <f aca="false">IF(OR($B1989="",P1989="",Q1989=""),"",IFERROR(IF(OR(INDEX(Matches!$I$2:$I$201,MATCH($A1989&amp;"-7",Matches!$J$2:$J$201,0))="Void",INDEX(Matches!$G$2:$G$201,MATCH($A1989&amp;"-7",Matches!$J$2:$J$201,0))="",INDEX(Matches!$H$2:$H$201,MATCH($A1989&amp;"-7",Matches!$J$2:$J$201,0))=""),"",IF(AND($C1989&lt;&gt;"",INDEX(Matches!$F$2:$F$201,MATCH($A1989&amp;"-7",Matches!$J$2:$J$201,0))&lt;&gt;"",$C1989&gt;=INDEX(Matches!$F$2:$F$201,MATCH($A1989&amp;"-7",Matches!$J$2:$J$201,0))),"",IF(AND(P1989=INDEX(Matches!$G$2:$G$201,MATCH($A1989&amp;"-7",Matches!$J$2:$J$201,0)),Q1989=INDEX(Matches!$H$2:$H$201,MATCH($A1989&amp;"-7",Matches!$J$2:$J$201,0))),5,IF(SIGN(P1989-Q1989)&lt;&gt;SIGN(INDEX(Matches!$G$2:$G$201,MATCH($A1989&amp;"-7",Matches!$J$2:$J$201,0))-INDEX(Matches!$H$2:$H$201,MATCH($A1989&amp;"-7",Matches!$J$2:$J$201,0))),0,IF(P1989-Q1989=INDEX(Matches!$G$2:$G$201,MATCH($A1989&amp;"-7",Matches!$J$2:$J$201,0))-INDEX(Matches!$H$2:$H$201,MATCH($A1989&amp;"-7",Matches!$J$2:$J$201,0)),3,2))))),""))</f>
        <v/>
      </c>
      <c r="AE1989" s="12" t="str">
        <f aca="false">IF(OR($B1989="",R1989="",S1989=""),"",IFERROR(IF(OR(INDEX(Matches!$I$2:$I$201,MATCH($A1989&amp;"-8",Matches!$J$2:$J$201,0))="Void",INDEX(Matches!$G$2:$G$201,MATCH($A1989&amp;"-8",Matches!$J$2:$J$201,0))="",INDEX(Matches!$H$2:$H$201,MATCH($A1989&amp;"-8",Matches!$J$2:$J$201,0))=""),"",IF(AND($C1989&lt;&gt;"",INDEX(Matches!$F$2:$F$201,MATCH($A1989&amp;"-8",Matches!$J$2:$J$201,0))&lt;&gt;"",$C1989&gt;=INDEX(Matches!$F$2:$F$201,MATCH($A1989&amp;"-8",Matches!$J$2:$J$201,0))),"",IF(AND(R1989=INDEX(Matches!$G$2:$G$201,MATCH($A1989&amp;"-8",Matches!$J$2:$J$201,0)),S1989=INDEX(Matches!$H$2:$H$201,MATCH($A1989&amp;"-8",Matches!$J$2:$J$201,0))),5,IF(SIGN(R1989-S1989)&lt;&gt;SIGN(INDEX(Matches!$G$2:$G$201,MATCH($A1989&amp;"-8",Matches!$J$2:$J$201,0))-INDEX(Matches!$H$2:$H$201,MATCH($A1989&amp;"-8",Matches!$J$2:$J$201,0))),0,IF(R1989-S1989=INDEX(Matches!$G$2:$G$201,MATCH($A1989&amp;"-8",Matches!$J$2:$J$201,0))-INDEX(Matches!$H$2:$H$201,MATCH($A1989&amp;"-8",Matches!$J$2:$J$201,0)),3,2))))),""))</f>
        <v/>
      </c>
      <c r="AF1989" s="12" t="str">
        <f aca="false">IF(OR($B1989="",T1989="",U1989=""),"",IFERROR(IF(OR(INDEX(Matches!$I$2:$I$201,MATCH($A1989&amp;"-9",Matches!$J$2:$J$201,0))="Void",INDEX(Matches!$G$2:$G$201,MATCH($A1989&amp;"-9",Matches!$J$2:$J$201,0))="",INDEX(Matches!$H$2:$H$201,MATCH($A1989&amp;"-9",Matches!$J$2:$J$201,0))=""),"",IF(AND($C1989&lt;&gt;"",INDEX(Matches!$F$2:$F$201,MATCH($A1989&amp;"-9",Matches!$J$2:$J$201,0))&lt;&gt;"",$C1989&gt;=INDEX(Matches!$F$2:$F$201,MATCH($A1989&amp;"-9",Matches!$J$2:$J$201,0))),"",IF(AND(T1989=INDEX(Matches!$G$2:$G$201,MATCH($A1989&amp;"-9",Matches!$J$2:$J$201,0)),U1989=INDEX(Matches!$H$2:$H$201,MATCH($A1989&amp;"-9",Matches!$J$2:$J$201,0))),5,IF(SIGN(T1989-U1989)&lt;&gt;SIGN(INDEX(Matches!$G$2:$G$201,MATCH($A1989&amp;"-9",Matches!$J$2:$J$201,0))-INDEX(Matches!$H$2:$H$201,MATCH($A1989&amp;"-9",Matches!$J$2:$J$201,0))),0,IF(T1989-U1989=INDEX(Matches!$G$2:$G$201,MATCH($A1989&amp;"-9",Matches!$J$2:$J$201,0))-INDEX(Matches!$H$2:$H$201,MATCH($A1989&amp;"-9",Matches!$J$2:$J$201,0)),3,2))))),""))</f>
        <v/>
      </c>
      <c r="AG1989" s="12" t="str">
        <f aca="false">IF(OR($B1989="",V1989="",W1989=""),"",IFERROR(IF(OR(INDEX(Matches!$I$2:$I$201,MATCH($A1989&amp;"-10",Matches!$J$2:$J$201,0))="Void",INDEX(Matches!$G$2:$G$201,MATCH($A1989&amp;"-10",Matches!$J$2:$J$201,0))="",INDEX(Matches!$H$2:$H$201,MATCH($A1989&amp;"-10",Matches!$J$2:$J$201,0))=""),"",IF(AND($C1989&lt;&gt;"",INDEX(Matches!$F$2:$F$201,MATCH($A1989&amp;"-10",Matches!$J$2:$J$201,0))&lt;&gt;"",$C1989&gt;=INDEX(Matches!$F$2:$F$201,MATCH($A1989&amp;"-10",Matches!$J$2:$J$201,0))),"",IF(AND(V1989=INDEX(Matches!$G$2:$G$201,MATCH($A1989&amp;"-10",Matches!$J$2:$J$201,0)),W1989=INDEX(Matches!$H$2:$H$201,MATCH($A1989&amp;"-10",Matches!$J$2:$J$201,0))),5,IF(SIGN(V1989-W1989)&lt;&gt;SIGN(INDEX(Matches!$G$2:$G$201,MATCH($A1989&amp;"-10",Matches!$J$2:$J$201,0))-INDEX(Matches!$H$2:$H$201,MATCH($A1989&amp;"-10",Matches!$J$2:$J$201,0))),0,IF(V1989-W1989=INDEX(Matches!$G$2:$G$201,MATCH($A1989&amp;"-10",Matches!$J$2:$J$201,0))-INDEX(Matches!$H$2:$H$201,MATCH($A1989&amp;"-10",Matches!$J$2:$J$201,0)),3,2))))),""))</f>
        <v/>
      </c>
      <c r="AH1989" s="13" t="str">
        <f aca="false">IF($B1989="","",SUM(X1989:AG1989))</f>
        <v/>
      </c>
      <c r="AI1989" s="12" t="str">
        <f aca="false">IF($B1989="","",COUNTIF(X1989:AG1989,5))</f>
        <v/>
      </c>
      <c r="AJ1989" s="12" t="str">
        <f aca="false">IF($B1989="","",COUNTIF(X1989:AG1989,"&gt;=2"))</f>
        <v/>
      </c>
      <c r="AK1989" s="12" t="str">
        <f aca="false">IF($B1989="","",COUNT(X1989:AG1989))</f>
        <v/>
      </c>
    </row>
    <row r="1990" customFormat="false" ht="15" hidden="false" customHeight="false" outlineLevel="0" collapsed="false">
      <c r="A1990" s="7"/>
      <c r="B1990" s="7"/>
      <c r="C1990" s="11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12" t="str">
        <f aca="false">IF(OR($B1990="",D1990="",E1990=""),"",IFERROR(IF(OR(INDEX(Matches!$I$2:$I$201,MATCH($A1990&amp;"-1",Matches!$J$2:$J$201,0))="Void",INDEX(Matches!$G$2:$G$201,MATCH($A1990&amp;"-1",Matches!$J$2:$J$201,0))="",INDEX(Matches!$H$2:$H$201,MATCH($A1990&amp;"-1",Matches!$J$2:$J$201,0))=""),"",IF(AND($C1990&lt;&gt;"",INDEX(Matches!$F$2:$F$201,MATCH($A1990&amp;"-1",Matches!$J$2:$J$201,0))&lt;&gt;"",$C1990&gt;=INDEX(Matches!$F$2:$F$201,MATCH($A1990&amp;"-1",Matches!$J$2:$J$201,0))),"",IF(AND(D1990=INDEX(Matches!$G$2:$G$201,MATCH($A1990&amp;"-1",Matches!$J$2:$J$201,0)),E1990=INDEX(Matches!$H$2:$H$201,MATCH($A1990&amp;"-1",Matches!$J$2:$J$201,0))),5,IF(SIGN(D1990-E1990)&lt;&gt;SIGN(INDEX(Matches!$G$2:$G$201,MATCH($A1990&amp;"-1",Matches!$J$2:$J$201,0))-INDEX(Matches!$H$2:$H$201,MATCH($A1990&amp;"-1",Matches!$J$2:$J$201,0))),0,IF(D1990-E1990=INDEX(Matches!$G$2:$G$201,MATCH($A1990&amp;"-1",Matches!$J$2:$J$201,0))-INDEX(Matches!$H$2:$H$201,MATCH($A1990&amp;"-1",Matches!$J$2:$J$201,0)),3,2))))),""))</f>
        <v/>
      </c>
      <c r="Y1990" s="12" t="str">
        <f aca="false">IF(OR($B1990="",F1990="",G1990=""),"",IFERROR(IF(OR(INDEX(Matches!$I$2:$I$201,MATCH($A1990&amp;"-2",Matches!$J$2:$J$201,0))="Void",INDEX(Matches!$G$2:$G$201,MATCH($A1990&amp;"-2",Matches!$J$2:$J$201,0))="",INDEX(Matches!$H$2:$H$201,MATCH($A1990&amp;"-2",Matches!$J$2:$J$201,0))=""),"",IF(AND($C1990&lt;&gt;"",INDEX(Matches!$F$2:$F$201,MATCH($A1990&amp;"-2",Matches!$J$2:$J$201,0))&lt;&gt;"",$C1990&gt;=INDEX(Matches!$F$2:$F$201,MATCH($A1990&amp;"-2",Matches!$J$2:$J$201,0))),"",IF(AND(F1990=INDEX(Matches!$G$2:$G$201,MATCH($A1990&amp;"-2",Matches!$J$2:$J$201,0)),G1990=INDEX(Matches!$H$2:$H$201,MATCH($A1990&amp;"-2",Matches!$J$2:$J$201,0))),5,IF(SIGN(F1990-G1990)&lt;&gt;SIGN(INDEX(Matches!$G$2:$G$201,MATCH($A1990&amp;"-2",Matches!$J$2:$J$201,0))-INDEX(Matches!$H$2:$H$201,MATCH($A1990&amp;"-2",Matches!$J$2:$J$201,0))),0,IF(F1990-G1990=INDEX(Matches!$G$2:$G$201,MATCH($A1990&amp;"-2",Matches!$J$2:$J$201,0))-INDEX(Matches!$H$2:$H$201,MATCH($A1990&amp;"-2",Matches!$J$2:$J$201,0)),3,2))))),""))</f>
        <v/>
      </c>
      <c r="Z1990" s="12" t="str">
        <f aca="false">IF(OR($B1990="",H1990="",I1990=""),"",IFERROR(IF(OR(INDEX(Matches!$I$2:$I$201,MATCH($A1990&amp;"-3",Matches!$J$2:$J$201,0))="Void",INDEX(Matches!$G$2:$G$201,MATCH($A1990&amp;"-3",Matches!$J$2:$J$201,0))="",INDEX(Matches!$H$2:$H$201,MATCH($A1990&amp;"-3",Matches!$J$2:$J$201,0))=""),"",IF(AND($C1990&lt;&gt;"",INDEX(Matches!$F$2:$F$201,MATCH($A1990&amp;"-3",Matches!$J$2:$J$201,0))&lt;&gt;"",$C1990&gt;=INDEX(Matches!$F$2:$F$201,MATCH($A1990&amp;"-3",Matches!$J$2:$J$201,0))),"",IF(AND(H1990=INDEX(Matches!$G$2:$G$201,MATCH($A1990&amp;"-3",Matches!$J$2:$J$201,0)),I1990=INDEX(Matches!$H$2:$H$201,MATCH($A1990&amp;"-3",Matches!$J$2:$J$201,0))),5,IF(SIGN(H1990-I1990)&lt;&gt;SIGN(INDEX(Matches!$G$2:$G$201,MATCH($A1990&amp;"-3",Matches!$J$2:$J$201,0))-INDEX(Matches!$H$2:$H$201,MATCH($A1990&amp;"-3",Matches!$J$2:$J$201,0))),0,IF(H1990-I1990=INDEX(Matches!$G$2:$G$201,MATCH($A1990&amp;"-3",Matches!$J$2:$J$201,0))-INDEX(Matches!$H$2:$H$201,MATCH($A1990&amp;"-3",Matches!$J$2:$J$201,0)),3,2))))),""))</f>
        <v/>
      </c>
      <c r="AA1990" s="12" t="str">
        <f aca="false">IF(OR($B1990="",J1990="",K1990=""),"",IFERROR(IF(OR(INDEX(Matches!$I$2:$I$201,MATCH($A1990&amp;"-4",Matches!$J$2:$J$201,0))="Void",INDEX(Matches!$G$2:$G$201,MATCH($A1990&amp;"-4",Matches!$J$2:$J$201,0))="",INDEX(Matches!$H$2:$H$201,MATCH($A1990&amp;"-4",Matches!$J$2:$J$201,0))=""),"",IF(AND($C1990&lt;&gt;"",INDEX(Matches!$F$2:$F$201,MATCH($A1990&amp;"-4",Matches!$J$2:$J$201,0))&lt;&gt;"",$C1990&gt;=INDEX(Matches!$F$2:$F$201,MATCH($A1990&amp;"-4",Matches!$J$2:$J$201,0))),"",IF(AND(J1990=INDEX(Matches!$G$2:$G$201,MATCH($A1990&amp;"-4",Matches!$J$2:$J$201,0)),K1990=INDEX(Matches!$H$2:$H$201,MATCH($A1990&amp;"-4",Matches!$J$2:$J$201,0))),5,IF(SIGN(J1990-K1990)&lt;&gt;SIGN(INDEX(Matches!$G$2:$G$201,MATCH($A1990&amp;"-4",Matches!$J$2:$J$201,0))-INDEX(Matches!$H$2:$H$201,MATCH($A1990&amp;"-4",Matches!$J$2:$J$201,0))),0,IF(J1990-K1990=INDEX(Matches!$G$2:$G$201,MATCH($A1990&amp;"-4",Matches!$J$2:$J$201,0))-INDEX(Matches!$H$2:$H$201,MATCH($A1990&amp;"-4",Matches!$J$2:$J$201,0)),3,2))))),""))</f>
        <v/>
      </c>
      <c r="AB1990" s="12" t="str">
        <f aca="false">IF(OR($B1990="",L1990="",M1990=""),"",IFERROR(IF(OR(INDEX(Matches!$I$2:$I$201,MATCH($A1990&amp;"-5",Matches!$J$2:$J$201,0))="Void",INDEX(Matches!$G$2:$G$201,MATCH($A1990&amp;"-5",Matches!$J$2:$J$201,0))="",INDEX(Matches!$H$2:$H$201,MATCH($A1990&amp;"-5",Matches!$J$2:$J$201,0))=""),"",IF(AND($C1990&lt;&gt;"",INDEX(Matches!$F$2:$F$201,MATCH($A1990&amp;"-5",Matches!$J$2:$J$201,0))&lt;&gt;"",$C1990&gt;=INDEX(Matches!$F$2:$F$201,MATCH($A1990&amp;"-5",Matches!$J$2:$J$201,0))),"",IF(AND(L1990=INDEX(Matches!$G$2:$G$201,MATCH($A1990&amp;"-5",Matches!$J$2:$J$201,0)),M1990=INDEX(Matches!$H$2:$H$201,MATCH($A1990&amp;"-5",Matches!$J$2:$J$201,0))),5,IF(SIGN(L1990-M1990)&lt;&gt;SIGN(INDEX(Matches!$G$2:$G$201,MATCH($A1990&amp;"-5",Matches!$J$2:$J$201,0))-INDEX(Matches!$H$2:$H$201,MATCH($A1990&amp;"-5",Matches!$J$2:$J$201,0))),0,IF(L1990-M1990=INDEX(Matches!$G$2:$G$201,MATCH($A1990&amp;"-5",Matches!$J$2:$J$201,0))-INDEX(Matches!$H$2:$H$201,MATCH($A1990&amp;"-5",Matches!$J$2:$J$201,0)),3,2))))),""))</f>
        <v/>
      </c>
      <c r="AC1990" s="12" t="str">
        <f aca="false">IF(OR($B1990="",N1990="",O1990=""),"",IFERROR(IF(OR(INDEX(Matches!$I$2:$I$201,MATCH($A1990&amp;"-6",Matches!$J$2:$J$201,0))="Void",INDEX(Matches!$G$2:$G$201,MATCH($A1990&amp;"-6",Matches!$J$2:$J$201,0))="",INDEX(Matches!$H$2:$H$201,MATCH($A1990&amp;"-6",Matches!$J$2:$J$201,0))=""),"",IF(AND($C1990&lt;&gt;"",INDEX(Matches!$F$2:$F$201,MATCH($A1990&amp;"-6",Matches!$J$2:$J$201,0))&lt;&gt;"",$C1990&gt;=INDEX(Matches!$F$2:$F$201,MATCH($A1990&amp;"-6",Matches!$J$2:$J$201,0))),"",IF(AND(N1990=INDEX(Matches!$G$2:$G$201,MATCH($A1990&amp;"-6",Matches!$J$2:$J$201,0)),O1990=INDEX(Matches!$H$2:$H$201,MATCH($A1990&amp;"-6",Matches!$J$2:$J$201,0))),5,IF(SIGN(N1990-O1990)&lt;&gt;SIGN(INDEX(Matches!$G$2:$G$201,MATCH($A1990&amp;"-6",Matches!$J$2:$J$201,0))-INDEX(Matches!$H$2:$H$201,MATCH($A1990&amp;"-6",Matches!$J$2:$J$201,0))),0,IF(N1990-O1990=INDEX(Matches!$G$2:$G$201,MATCH($A1990&amp;"-6",Matches!$J$2:$J$201,0))-INDEX(Matches!$H$2:$H$201,MATCH($A1990&amp;"-6",Matches!$J$2:$J$201,0)),3,2))))),""))</f>
        <v/>
      </c>
      <c r="AD1990" s="12" t="str">
        <f aca="false">IF(OR($B1990="",P1990="",Q1990=""),"",IFERROR(IF(OR(INDEX(Matches!$I$2:$I$201,MATCH($A1990&amp;"-7",Matches!$J$2:$J$201,0))="Void",INDEX(Matches!$G$2:$G$201,MATCH($A1990&amp;"-7",Matches!$J$2:$J$201,0))="",INDEX(Matches!$H$2:$H$201,MATCH($A1990&amp;"-7",Matches!$J$2:$J$201,0))=""),"",IF(AND($C1990&lt;&gt;"",INDEX(Matches!$F$2:$F$201,MATCH($A1990&amp;"-7",Matches!$J$2:$J$201,0))&lt;&gt;"",$C1990&gt;=INDEX(Matches!$F$2:$F$201,MATCH($A1990&amp;"-7",Matches!$J$2:$J$201,0))),"",IF(AND(P1990=INDEX(Matches!$G$2:$G$201,MATCH($A1990&amp;"-7",Matches!$J$2:$J$201,0)),Q1990=INDEX(Matches!$H$2:$H$201,MATCH($A1990&amp;"-7",Matches!$J$2:$J$201,0))),5,IF(SIGN(P1990-Q1990)&lt;&gt;SIGN(INDEX(Matches!$G$2:$G$201,MATCH($A1990&amp;"-7",Matches!$J$2:$J$201,0))-INDEX(Matches!$H$2:$H$201,MATCH($A1990&amp;"-7",Matches!$J$2:$J$201,0))),0,IF(P1990-Q1990=INDEX(Matches!$G$2:$G$201,MATCH($A1990&amp;"-7",Matches!$J$2:$J$201,0))-INDEX(Matches!$H$2:$H$201,MATCH($A1990&amp;"-7",Matches!$J$2:$J$201,0)),3,2))))),""))</f>
        <v/>
      </c>
      <c r="AE1990" s="12" t="str">
        <f aca="false">IF(OR($B1990="",R1990="",S1990=""),"",IFERROR(IF(OR(INDEX(Matches!$I$2:$I$201,MATCH($A1990&amp;"-8",Matches!$J$2:$J$201,0))="Void",INDEX(Matches!$G$2:$G$201,MATCH($A1990&amp;"-8",Matches!$J$2:$J$201,0))="",INDEX(Matches!$H$2:$H$201,MATCH($A1990&amp;"-8",Matches!$J$2:$J$201,0))=""),"",IF(AND($C1990&lt;&gt;"",INDEX(Matches!$F$2:$F$201,MATCH($A1990&amp;"-8",Matches!$J$2:$J$201,0))&lt;&gt;"",$C1990&gt;=INDEX(Matches!$F$2:$F$201,MATCH($A1990&amp;"-8",Matches!$J$2:$J$201,0))),"",IF(AND(R1990=INDEX(Matches!$G$2:$G$201,MATCH($A1990&amp;"-8",Matches!$J$2:$J$201,0)),S1990=INDEX(Matches!$H$2:$H$201,MATCH($A1990&amp;"-8",Matches!$J$2:$J$201,0))),5,IF(SIGN(R1990-S1990)&lt;&gt;SIGN(INDEX(Matches!$G$2:$G$201,MATCH($A1990&amp;"-8",Matches!$J$2:$J$201,0))-INDEX(Matches!$H$2:$H$201,MATCH($A1990&amp;"-8",Matches!$J$2:$J$201,0))),0,IF(R1990-S1990=INDEX(Matches!$G$2:$G$201,MATCH($A1990&amp;"-8",Matches!$J$2:$J$201,0))-INDEX(Matches!$H$2:$H$201,MATCH($A1990&amp;"-8",Matches!$J$2:$J$201,0)),3,2))))),""))</f>
        <v/>
      </c>
      <c r="AF1990" s="12" t="str">
        <f aca="false">IF(OR($B1990="",T1990="",U1990=""),"",IFERROR(IF(OR(INDEX(Matches!$I$2:$I$201,MATCH($A1990&amp;"-9",Matches!$J$2:$J$201,0))="Void",INDEX(Matches!$G$2:$G$201,MATCH($A1990&amp;"-9",Matches!$J$2:$J$201,0))="",INDEX(Matches!$H$2:$H$201,MATCH($A1990&amp;"-9",Matches!$J$2:$J$201,0))=""),"",IF(AND($C1990&lt;&gt;"",INDEX(Matches!$F$2:$F$201,MATCH($A1990&amp;"-9",Matches!$J$2:$J$201,0))&lt;&gt;"",$C1990&gt;=INDEX(Matches!$F$2:$F$201,MATCH($A1990&amp;"-9",Matches!$J$2:$J$201,0))),"",IF(AND(T1990=INDEX(Matches!$G$2:$G$201,MATCH($A1990&amp;"-9",Matches!$J$2:$J$201,0)),U1990=INDEX(Matches!$H$2:$H$201,MATCH($A1990&amp;"-9",Matches!$J$2:$J$201,0))),5,IF(SIGN(T1990-U1990)&lt;&gt;SIGN(INDEX(Matches!$G$2:$G$201,MATCH($A1990&amp;"-9",Matches!$J$2:$J$201,0))-INDEX(Matches!$H$2:$H$201,MATCH($A1990&amp;"-9",Matches!$J$2:$J$201,0))),0,IF(T1990-U1990=INDEX(Matches!$G$2:$G$201,MATCH($A1990&amp;"-9",Matches!$J$2:$J$201,0))-INDEX(Matches!$H$2:$H$201,MATCH($A1990&amp;"-9",Matches!$J$2:$J$201,0)),3,2))))),""))</f>
        <v/>
      </c>
      <c r="AG1990" s="12" t="str">
        <f aca="false">IF(OR($B1990="",V1990="",W1990=""),"",IFERROR(IF(OR(INDEX(Matches!$I$2:$I$201,MATCH($A1990&amp;"-10",Matches!$J$2:$J$201,0))="Void",INDEX(Matches!$G$2:$G$201,MATCH($A1990&amp;"-10",Matches!$J$2:$J$201,0))="",INDEX(Matches!$H$2:$H$201,MATCH($A1990&amp;"-10",Matches!$J$2:$J$201,0))=""),"",IF(AND($C1990&lt;&gt;"",INDEX(Matches!$F$2:$F$201,MATCH($A1990&amp;"-10",Matches!$J$2:$J$201,0))&lt;&gt;"",$C1990&gt;=INDEX(Matches!$F$2:$F$201,MATCH($A1990&amp;"-10",Matches!$J$2:$J$201,0))),"",IF(AND(V1990=INDEX(Matches!$G$2:$G$201,MATCH($A1990&amp;"-10",Matches!$J$2:$J$201,0)),W1990=INDEX(Matches!$H$2:$H$201,MATCH($A1990&amp;"-10",Matches!$J$2:$J$201,0))),5,IF(SIGN(V1990-W1990)&lt;&gt;SIGN(INDEX(Matches!$G$2:$G$201,MATCH($A1990&amp;"-10",Matches!$J$2:$J$201,0))-INDEX(Matches!$H$2:$H$201,MATCH($A1990&amp;"-10",Matches!$J$2:$J$201,0))),0,IF(V1990-W1990=INDEX(Matches!$G$2:$G$201,MATCH($A1990&amp;"-10",Matches!$J$2:$J$201,0))-INDEX(Matches!$H$2:$H$201,MATCH($A1990&amp;"-10",Matches!$J$2:$J$201,0)),3,2))))),""))</f>
        <v/>
      </c>
      <c r="AH1990" s="13" t="str">
        <f aca="false">IF($B1990="","",SUM(X1990:AG1990))</f>
        <v/>
      </c>
      <c r="AI1990" s="12" t="str">
        <f aca="false">IF($B1990="","",COUNTIF(X1990:AG1990,5))</f>
        <v/>
      </c>
      <c r="AJ1990" s="12" t="str">
        <f aca="false">IF($B1990="","",COUNTIF(X1990:AG1990,"&gt;=2"))</f>
        <v/>
      </c>
      <c r="AK1990" s="12" t="str">
        <f aca="false">IF($B1990="","",COUNT(X1990:AG1990))</f>
        <v/>
      </c>
    </row>
    <row r="1991" customFormat="false" ht="15" hidden="false" customHeight="false" outlineLevel="0" collapsed="false">
      <c r="A1991" s="7"/>
      <c r="B1991" s="7"/>
      <c r="C1991" s="11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12" t="str">
        <f aca="false">IF(OR($B1991="",D1991="",E1991=""),"",IFERROR(IF(OR(INDEX(Matches!$I$2:$I$201,MATCH($A1991&amp;"-1",Matches!$J$2:$J$201,0))="Void",INDEX(Matches!$G$2:$G$201,MATCH($A1991&amp;"-1",Matches!$J$2:$J$201,0))="",INDEX(Matches!$H$2:$H$201,MATCH($A1991&amp;"-1",Matches!$J$2:$J$201,0))=""),"",IF(AND($C1991&lt;&gt;"",INDEX(Matches!$F$2:$F$201,MATCH($A1991&amp;"-1",Matches!$J$2:$J$201,0))&lt;&gt;"",$C1991&gt;=INDEX(Matches!$F$2:$F$201,MATCH($A1991&amp;"-1",Matches!$J$2:$J$201,0))),"",IF(AND(D1991=INDEX(Matches!$G$2:$G$201,MATCH($A1991&amp;"-1",Matches!$J$2:$J$201,0)),E1991=INDEX(Matches!$H$2:$H$201,MATCH($A1991&amp;"-1",Matches!$J$2:$J$201,0))),5,IF(SIGN(D1991-E1991)&lt;&gt;SIGN(INDEX(Matches!$G$2:$G$201,MATCH($A1991&amp;"-1",Matches!$J$2:$J$201,0))-INDEX(Matches!$H$2:$H$201,MATCH($A1991&amp;"-1",Matches!$J$2:$J$201,0))),0,IF(D1991-E1991=INDEX(Matches!$G$2:$G$201,MATCH($A1991&amp;"-1",Matches!$J$2:$J$201,0))-INDEX(Matches!$H$2:$H$201,MATCH($A1991&amp;"-1",Matches!$J$2:$J$201,0)),3,2))))),""))</f>
        <v/>
      </c>
      <c r="Y1991" s="12" t="str">
        <f aca="false">IF(OR($B1991="",F1991="",G1991=""),"",IFERROR(IF(OR(INDEX(Matches!$I$2:$I$201,MATCH($A1991&amp;"-2",Matches!$J$2:$J$201,0))="Void",INDEX(Matches!$G$2:$G$201,MATCH($A1991&amp;"-2",Matches!$J$2:$J$201,0))="",INDEX(Matches!$H$2:$H$201,MATCH($A1991&amp;"-2",Matches!$J$2:$J$201,0))=""),"",IF(AND($C1991&lt;&gt;"",INDEX(Matches!$F$2:$F$201,MATCH($A1991&amp;"-2",Matches!$J$2:$J$201,0))&lt;&gt;"",$C1991&gt;=INDEX(Matches!$F$2:$F$201,MATCH($A1991&amp;"-2",Matches!$J$2:$J$201,0))),"",IF(AND(F1991=INDEX(Matches!$G$2:$G$201,MATCH($A1991&amp;"-2",Matches!$J$2:$J$201,0)),G1991=INDEX(Matches!$H$2:$H$201,MATCH($A1991&amp;"-2",Matches!$J$2:$J$201,0))),5,IF(SIGN(F1991-G1991)&lt;&gt;SIGN(INDEX(Matches!$G$2:$G$201,MATCH($A1991&amp;"-2",Matches!$J$2:$J$201,0))-INDEX(Matches!$H$2:$H$201,MATCH($A1991&amp;"-2",Matches!$J$2:$J$201,0))),0,IF(F1991-G1991=INDEX(Matches!$G$2:$G$201,MATCH($A1991&amp;"-2",Matches!$J$2:$J$201,0))-INDEX(Matches!$H$2:$H$201,MATCH($A1991&amp;"-2",Matches!$J$2:$J$201,0)),3,2))))),""))</f>
        <v/>
      </c>
      <c r="Z1991" s="12" t="str">
        <f aca="false">IF(OR($B1991="",H1991="",I1991=""),"",IFERROR(IF(OR(INDEX(Matches!$I$2:$I$201,MATCH($A1991&amp;"-3",Matches!$J$2:$J$201,0))="Void",INDEX(Matches!$G$2:$G$201,MATCH($A1991&amp;"-3",Matches!$J$2:$J$201,0))="",INDEX(Matches!$H$2:$H$201,MATCH($A1991&amp;"-3",Matches!$J$2:$J$201,0))=""),"",IF(AND($C1991&lt;&gt;"",INDEX(Matches!$F$2:$F$201,MATCH($A1991&amp;"-3",Matches!$J$2:$J$201,0))&lt;&gt;"",$C1991&gt;=INDEX(Matches!$F$2:$F$201,MATCH($A1991&amp;"-3",Matches!$J$2:$J$201,0))),"",IF(AND(H1991=INDEX(Matches!$G$2:$G$201,MATCH($A1991&amp;"-3",Matches!$J$2:$J$201,0)),I1991=INDEX(Matches!$H$2:$H$201,MATCH($A1991&amp;"-3",Matches!$J$2:$J$201,0))),5,IF(SIGN(H1991-I1991)&lt;&gt;SIGN(INDEX(Matches!$G$2:$G$201,MATCH($A1991&amp;"-3",Matches!$J$2:$J$201,0))-INDEX(Matches!$H$2:$H$201,MATCH($A1991&amp;"-3",Matches!$J$2:$J$201,0))),0,IF(H1991-I1991=INDEX(Matches!$G$2:$G$201,MATCH($A1991&amp;"-3",Matches!$J$2:$J$201,0))-INDEX(Matches!$H$2:$H$201,MATCH($A1991&amp;"-3",Matches!$J$2:$J$201,0)),3,2))))),""))</f>
        <v/>
      </c>
      <c r="AA1991" s="12" t="str">
        <f aca="false">IF(OR($B1991="",J1991="",K1991=""),"",IFERROR(IF(OR(INDEX(Matches!$I$2:$I$201,MATCH($A1991&amp;"-4",Matches!$J$2:$J$201,0))="Void",INDEX(Matches!$G$2:$G$201,MATCH($A1991&amp;"-4",Matches!$J$2:$J$201,0))="",INDEX(Matches!$H$2:$H$201,MATCH($A1991&amp;"-4",Matches!$J$2:$J$201,0))=""),"",IF(AND($C1991&lt;&gt;"",INDEX(Matches!$F$2:$F$201,MATCH($A1991&amp;"-4",Matches!$J$2:$J$201,0))&lt;&gt;"",$C1991&gt;=INDEX(Matches!$F$2:$F$201,MATCH($A1991&amp;"-4",Matches!$J$2:$J$201,0))),"",IF(AND(J1991=INDEX(Matches!$G$2:$G$201,MATCH($A1991&amp;"-4",Matches!$J$2:$J$201,0)),K1991=INDEX(Matches!$H$2:$H$201,MATCH($A1991&amp;"-4",Matches!$J$2:$J$201,0))),5,IF(SIGN(J1991-K1991)&lt;&gt;SIGN(INDEX(Matches!$G$2:$G$201,MATCH($A1991&amp;"-4",Matches!$J$2:$J$201,0))-INDEX(Matches!$H$2:$H$201,MATCH($A1991&amp;"-4",Matches!$J$2:$J$201,0))),0,IF(J1991-K1991=INDEX(Matches!$G$2:$G$201,MATCH($A1991&amp;"-4",Matches!$J$2:$J$201,0))-INDEX(Matches!$H$2:$H$201,MATCH($A1991&amp;"-4",Matches!$J$2:$J$201,0)),3,2))))),""))</f>
        <v/>
      </c>
      <c r="AB1991" s="12" t="str">
        <f aca="false">IF(OR($B1991="",L1991="",M1991=""),"",IFERROR(IF(OR(INDEX(Matches!$I$2:$I$201,MATCH($A1991&amp;"-5",Matches!$J$2:$J$201,0))="Void",INDEX(Matches!$G$2:$G$201,MATCH($A1991&amp;"-5",Matches!$J$2:$J$201,0))="",INDEX(Matches!$H$2:$H$201,MATCH($A1991&amp;"-5",Matches!$J$2:$J$201,0))=""),"",IF(AND($C1991&lt;&gt;"",INDEX(Matches!$F$2:$F$201,MATCH($A1991&amp;"-5",Matches!$J$2:$J$201,0))&lt;&gt;"",$C1991&gt;=INDEX(Matches!$F$2:$F$201,MATCH($A1991&amp;"-5",Matches!$J$2:$J$201,0))),"",IF(AND(L1991=INDEX(Matches!$G$2:$G$201,MATCH($A1991&amp;"-5",Matches!$J$2:$J$201,0)),M1991=INDEX(Matches!$H$2:$H$201,MATCH($A1991&amp;"-5",Matches!$J$2:$J$201,0))),5,IF(SIGN(L1991-M1991)&lt;&gt;SIGN(INDEX(Matches!$G$2:$G$201,MATCH($A1991&amp;"-5",Matches!$J$2:$J$201,0))-INDEX(Matches!$H$2:$H$201,MATCH($A1991&amp;"-5",Matches!$J$2:$J$201,0))),0,IF(L1991-M1991=INDEX(Matches!$G$2:$G$201,MATCH($A1991&amp;"-5",Matches!$J$2:$J$201,0))-INDEX(Matches!$H$2:$H$201,MATCH($A1991&amp;"-5",Matches!$J$2:$J$201,0)),3,2))))),""))</f>
        <v/>
      </c>
      <c r="AC1991" s="12" t="str">
        <f aca="false">IF(OR($B1991="",N1991="",O1991=""),"",IFERROR(IF(OR(INDEX(Matches!$I$2:$I$201,MATCH($A1991&amp;"-6",Matches!$J$2:$J$201,0))="Void",INDEX(Matches!$G$2:$G$201,MATCH($A1991&amp;"-6",Matches!$J$2:$J$201,0))="",INDEX(Matches!$H$2:$H$201,MATCH($A1991&amp;"-6",Matches!$J$2:$J$201,0))=""),"",IF(AND($C1991&lt;&gt;"",INDEX(Matches!$F$2:$F$201,MATCH($A1991&amp;"-6",Matches!$J$2:$J$201,0))&lt;&gt;"",$C1991&gt;=INDEX(Matches!$F$2:$F$201,MATCH($A1991&amp;"-6",Matches!$J$2:$J$201,0))),"",IF(AND(N1991=INDEX(Matches!$G$2:$G$201,MATCH($A1991&amp;"-6",Matches!$J$2:$J$201,0)),O1991=INDEX(Matches!$H$2:$H$201,MATCH($A1991&amp;"-6",Matches!$J$2:$J$201,0))),5,IF(SIGN(N1991-O1991)&lt;&gt;SIGN(INDEX(Matches!$G$2:$G$201,MATCH($A1991&amp;"-6",Matches!$J$2:$J$201,0))-INDEX(Matches!$H$2:$H$201,MATCH($A1991&amp;"-6",Matches!$J$2:$J$201,0))),0,IF(N1991-O1991=INDEX(Matches!$G$2:$G$201,MATCH($A1991&amp;"-6",Matches!$J$2:$J$201,0))-INDEX(Matches!$H$2:$H$201,MATCH($A1991&amp;"-6",Matches!$J$2:$J$201,0)),3,2))))),""))</f>
        <v/>
      </c>
      <c r="AD1991" s="12" t="str">
        <f aca="false">IF(OR($B1991="",P1991="",Q1991=""),"",IFERROR(IF(OR(INDEX(Matches!$I$2:$I$201,MATCH($A1991&amp;"-7",Matches!$J$2:$J$201,0))="Void",INDEX(Matches!$G$2:$G$201,MATCH($A1991&amp;"-7",Matches!$J$2:$J$201,0))="",INDEX(Matches!$H$2:$H$201,MATCH($A1991&amp;"-7",Matches!$J$2:$J$201,0))=""),"",IF(AND($C1991&lt;&gt;"",INDEX(Matches!$F$2:$F$201,MATCH($A1991&amp;"-7",Matches!$J$2:$J$201,0))&lt;&gt;"",$C1991&gt;=INDEX(Matches!$F$2:$F$201,MATCH($A1991&amp;"-7",Matches!$J$2:$J$201,0))),"",IF(AND(P1991=INDEX(Matches!$G$2:$G$201,MATCH($A1991&amp;"-7",Matches!$J$2:$J$201,0)),Q1991=INDEX(Matches!$H$2:$H$201,MATCH($A1991&amp;"-7",Matches!$J$2:$J$201,0))),5,IF(SIGN(P1991-Q1991)&lt;&gt;SIGN(INDEX(Matches!$G$2:$G$201,MATCH($A1991&amp;"-7",Matches!$J$2:$J$201,0))-INDEX(Matches!$H$2:$H$201,MATCH($A1991&amp;"-7",Matches!$J$2:$J$201,0))),0,IF(P1991-Q1991=INDEX(Matches!$G$2:$G$201,MATCH($A1991&amp;"-7",Matches!$J$2:$J$201,0))-INDEX(Matches!$H$2:$H$201,MATCH($A1991&amp;"-7",Matches!$J$2:$J$201,0)),3,2))))),""))</f>
        <v/>
      </c>
      <c r="AE1991" s="12" t="str">
        <f aca="false">IF(OR($B1991="",R1991="",S1991=""),"",IFERROR(IF(OR(INDEX(Matches!$I$2:$I$201,MATCH($A1991&amp;"-8",Matches!$J$2:$J$201,0))="Void",INDEX(Matches!$G$2:$G$201,MATCH($A1991&amp;"-8",Matches!$J$2:$J$201,0))="",INDEX(Matches!$H$2:$H$201,MATCH($A1991&amp;"-8",Matches!$J$2:$J$201,0))=""),"",IF(AND($C1991&lt;&gt;"",INDEX(Matches!$F$2:$F$201,MATCH($A1991&amp;"-8",Matches!$J$2:$J$201,0))&lt;&gt;"",$C1991&gt;=INDEX(Matches!$F$2:$F$201,MATCH($A1991&amp;"-8",Matches!$J$2:$J$201,0))),"",IF(AND(R1991=INDEX(Matches!$G$2:$G$201,MATCH($A1991&amp;"-8",Matches!$J$2:$J$201,0)),S1991=INDEX(Matches!$H$2:$H$201,MATCH($A1991&amp;"-8",Matches!$J$2:$J$201,0))),5,IF(SIGN(R1991-S1991)&lt;&gt;SIGN(INDEX(Matches!$G$2:$G$201,MATCH($A1991&amp;"-8",Matches!$J$2:$J$201,0))-INDEX(Matches!$H$2:$H$201,MATCH($A1991&amp;"-8",Matches!$J$2:$J$201,0))),0,IF(R1991-S1991=INDEX(Matches!$G$2:$G$201,MATCH($A1991&amp;"-8",Matches!$J$2:$J$201,0))-INDEX(Matches!$H$2:$H$201,MATCH($A1991&amp;"-8",Matches!$J$2:$J$201,0)),3,2))))),""))</f>
        <v/>
      </c>
      <c r="AF1991" s="12" t="str">
        <f aca="false">IF(OR($B1991="",T1991="",U1991=""),"",IFERROR(IF(OR(INDEX(Matches!$I$2:$I$201,MATCH($A1991&amp;"-9",Matches!$J$2:$J$201,0))="Void",INDEX(Matches!$G$2:$G$201,MATCH($A1991&amp;"-9",Matches!$J$2:$J$201,0))="",INDEX(Matches!$H$2:$H$201,MATCH($A1991&amp;"-9",Matches!$J$2:$J$201,0))=""),"",IF(AND($C1991&lt;&gt;"",INDEX(Matches!$F$2:$F$201,MATCH($A1991&amp;"-9",Matches!$J$2:$J$201,0))&lt;&gt;"",$C1991&gt;=INDEX(Matches!$F$2:$F$201,MATCH($A1991&amp;"-9",Matches!$J$2:$J$201,0))),"",IF(AND(T1991=INDEX(Matches!$G$2:$G$201,MATCH($A1991&amp;"-9",Matches!$J$2:$J$201,0)),U1991=INDEX(Matches!$H$2:$H$201,MATCH($A1991&amp;"-9",Matches!$J$2:$J$201,0))),5,IF(SIGN(T1991-U1991)&lt;&gt;SIGN(INDEX(Matches!$G$2:$G$201,MATCH($A1991&amp;"-9",Matches!$J$2:$J$201,0))-INDEX(Matches!$H$2:$H$201,MATCH($A1991&amp;"-9",Matches!$J$2:$J$201,0))),0,IF(T1991-U1991=INDEX(Matches!$G$2:$G$201,MATCH($A1991&amp;"-9",Matches!$J$2:$J$201,0))-INDEX(Matches!$H$2:$H$201,MATCH($A1991&amp;"-9",Matches!$J$2:$J$201,0)),3,2))))),""))</f>
        <v/>
      </c>
      <c r="AG1991" s="12" t="str">
        <f aca="false">IF(OR($B1991="",V1991="",W1991=""),"",IFERROR(IF(OR(INDEX(Matches!$I$2:$I$201,MATCH($A1991&amp;"-10",Matches!$J$2:$J$201,0))="Void",INDEX(Matches!$G$2:$G$201,MATCH($A1991&amp;"-10",Matches!$J$2:$J$201,0))="",INDEX(Matches!$H$2:$H$201,MATCH($A1991&amp;"-10",Matches!$J$2:$J$201,0))=""),"",IF(AND($C1991&lt;&gt;"",INDEX(Matches!$F$2:$F$201,MATCH($A1991&amp;"-10",Matches!$J$2:$J$201,0))&lt;&gt;"",$C1991&gt;=INDEX(Matches!$F$2:$F$201,MATCH($A1991&amp;"-10",Matches!$J$2:$J$201,0))),"",IF(AND(V1991=INDEX(Matches!$G$2:$G$201,MATCH($A1991&amp;"-10",Matches!$J$2:$J$201,0)),W1991=INDEX(Matches!$H$2:$H$201,MATCH($A1991&amp;"-10",Matches!$J$2:$J$201,0))),5,IF(SIGN(V1991-W1991)&lt;&gt;SIGN(INDEX(Matches!$G$2:$G$201,MATCH($A1991&amp;"-10",Matches!$J$2:$J$201,0))-INDEX(Matches!$H$2:$H$201,MATCH($A1991&amp;"-10",Matches!$J$2:$J$201,0))),0,IF(V1991-W1991=INDEX(Matches!$G$2:$G$201,MATCH($A1991&amp;"-10",Matches!$J$2:$J$201,0))-INDEX(Matches!$H$2:$H$201,MATCH($A1991&amp;"-10",Matches!$J$2:$J$201,0)),3,2))))),""))</f>
        <v/>
      </c>
      <c r="AH1991" s="13" t="str">
        <f aca="false">IF($B1991="","",SUM(X1991:AG1991))</f>
        <v/>
      </c>
      <c r="AI1991" s="12" t="str">
        <f aca="false">IF($B1991="","",COUNTIF(X1991:AG1991,5))</f>
        <v/>
      </c>
      <c r="AJ1991" s="12" t="str">
        <f aca="false">IF($B1991="","",COUNTIF(X1991:AG1991,"&gt;=2"))</f>
        <v/>
      </c>
      <c r="AK1991" s="12" t="str">
        <f aca="false">IF($B1991="","",COUNT(X1991:AG1991))</f>
        <v/>
      </c>
    </row>
    <row r="1992" customFormat="false" ht="15" hidden="false" customHeight="false" outlineLevel="0" collapsed="false">
      <c r="A1992" s="7"/>
      <c r="B1992" s="7"/>
      <c r="C1992" s="11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12" t="str">
        <f aca="false">IF(OR($B1992="",D1992="",E1992=""),"",IFERROR(IF(OR(INDEX(Matches!$I$2:$I$201,MATCH($A1992&amp;"-1",Matches!$J$2:$J$201,0))="Void",INDEX(Matches!$G$2:$G$201,MATCH($A1992&amp;"-1",Matches!$J$2:$J$201,0))="",INDEX(Matches!$H$2:$H$201,MATCH($A1992&amp;"-1",Matches!$J$2:$J$201,0))=""),"",IF(AND($C1992&lt;&gt;"",INDEX(Matches!$F$2:$F$201,MATCH($A1992&amp;"-1",Matches!$J$2:$J$201,0))&lt;&gt;"",$C1992&gt;=INDEX(Matches!$F$2:$F$201,MATCH($A1992&amp;"-1",Matches!$J$2:$J$201,0))),"",IF(AND(D1992=INDEX(Matches!$G$2:$G$201,MATCH($A1992&amp;"-1",Matches!$J$2:$J$201,0)),E1992=INDEX(Matches!$H$2:$H$201,MATCH($A1992&amp;"-1",Matches!$J$2:$J$201,0))),5,IF(SIGN(D1992-E1992)&lt;&gt;SIGN(INDEX(Matches!$G$2:$G$201,MATCH($A1992&amp;"-1",Matches!$J$2:$J$201,0))-INDEX(Matches!$H$2:$H$201,MATCH($A1992&amp;"-1",Matches!$J$2:$J$201,0))),0,IF(D1992-E1992=INDEX(Matches!$G$2:$G$201,MATCH($A1992&amp;"-1",Matches!$J$2:$J$201,0))-INDEX(Matches!$H$2:$H$201,MATCH($A1992&amp;"-1",Matches!$J$2:$J$201,0)),3,2))))),""))</f>
        <v/>
      </c>
      <c r="Y1992" s="12" t="str">
        <f aca="false">IF(OR($B1992="",F1992="",G1992=""),"",IFERROR(IF(OR(INDEX(Matches!$I$2:$I$201,MATCH($A1992&amp;"-2",Matches!$J$2:$J$201,0))="Void",INDEX(Matches!$G$2:$G$201,MATCH($A1992&amp;"-2",Matches!$J$2:$J$201,0))="",INDEX(Matches!$H$2:$H$201,MATCH($A1992&amp;"-2",Matches!$J$2:$J$201,0))=""),"",IF(AND($C1992&lt;&gt;"",INDEX(Matches!$F$2:$F$201,MATCH($A1992&amp;"-2",Matches!$J$2:$J$201,0))&lt;&gt;"",$C1992&gt;=INDEX(Matches!$F$2:$F$201,MATCH($A1992&amp;"-2",Matches!$J$2:$J$201,0))),"",IF(AND(F1992=INDEX(Matches!$G$2:$G$201,MATCH($A1992&amp;"-2",Matches!$J$2:$J$201,0)),G1992=INDEX(Matches!$H$2:$H$201,MATCH($A1992&amp;"-2",Matches!$J$2:$J$201,0))),5,IF(SIGN(F1992-G1992)&lt;&gt;SIGN(INDEX(Matches!$G$2:$G$201,MATCH($A1992&amp;"-2",Matches!$J$2:$J$201,0))-INDEX(Matches!$H$2:$H$201,MATCH($A1992&amp;"-2",Matches!$J$2:$J$201,0))),0,IF(F1992-G1992=INDEX(Matches!$G$2:$G$201,MATCH($A1992&amp;"-2",Matches!$J$2:$J$201,0))-INDEX(Matches!$H$2:$H$201,MATCH($A1992&amp;"-2",Matches!$J$2:$J$201,0)),3,2))))),""))</f>
        <v/>
      </c>
      <c r="Z1992" s="12" t="str">
        <f aca="false">IF(OR($B1992="",H1992="",I1992=""),"",IFERROR(IF(OR(INDEX(Matches!$I$2:$I$201,MATCH($A1992&amp;"-3",Matches!$J$2:$J$201,0))="Void",INDEX(Matches!$G$2:$G$201,MATCH($A1992&amp;"-3",Matches!$J$2:$J$201,0))="",INDEX(Matches!$H$2:$H$201,MATCH($A1992&amp;"-3",Matches!$J$2:$J$201,0))=""),"",IF(AND($C1992&lt;&gt;"",INDEX(Matches!$F$2:$F$201,MATCH($A1992&amp;"-3",Matches!$J$2:$J$201,0))&lt;&gt;"",$C1992&gt;=INDEX(Matches!$F$2:$F$201,MATCH($A1992&amp;"-3",Matches!$J$2:$J$201,0))),"",IF(AND(H1992=INDEX(Matches!$G$2:$G$201,MATCH($A1992&amp;"-3",Matches!$J$2:$J$201,0)),I1992=INDEX(Matches!$H$2:$H$201,MATCH($A1992&amp;"-3",Matches!$J$2:$J$201,0))),5,IF(SIGN(H1992-I1992)&lt;&gt;SIGN(INDEX(Matches!$G$2:$G$201,MATCH($A1992&amp;"-3",Matches!$J$2:$J$201,0))-INDEX(Matches!$H$2:$H$201,MATCH($A1992&amp;"-3",Matches!$J$2:$J$201,0))),0,IF(H1992-I1992=INDEX(Matches!$G$2:$G$201,MATCH($A1992&amp;"-3",Matches!$J$2:$J$201,0))-INDEX(Matches!$H$2:$H$201,MATCH($A1992&amp;"-3",Matches!$J$2:$J$201,0)),3,2))))),""))</f>
        <v/>
      </c>
      <c r="AA1992" s="12" t="str">
        <f aca="false">IF(OR($B1992="",J1992="",K1992=""),"",IFERROR(IF(OR(INDEX(Matches!$I$2:$I$201,MATCH($A1992&amp;"-4",Matches!$J$2:$J$201,0))="Void",INDEX(Matches!$G$2:$G$201,MATCH($A1992&amp;"-4",Matches!$J$2:$J$201,0))="",INDEX(Matches!$H$2:$H$201,MATCH($A1992&amp;"-4",Matches!$J$2:$J$201,0))=""),"",IF(AND($C1992&lt;&gt;"",INDEX(Matches!$F$2:$F$201,MATCH($A1992&amp;"-4",Matches!$J$2:$J$201,0))&lt;&gt;"",$C1992&gt;=INDEX(Matches!$F$2:$F$201,MATCH($A1992&amp;"-4",Matches!$J$2:$J$201,0))),"",IF(AND(J1992=INDEX(Matches!$G$2:$G$201,MATCH($A1992&amp;"-4",Matches!$J$2:$J$201,0)),K1992=INDEX(Matches!$H$2:$H$201,MATCH($A1992&amp;"-4",Matches!$J$2:$J$201,0))),5,IF(SIGN(J1992-K1992)&lt;&gt;SIGN(INDEX(Matches!$G$2:$G$201,MATCH($A1992&amp;"-4",Matches!$J$2:$J$201,0))-INDEX(Matches!$H$2:$H$201,MATCH($A1992&amp;"-4",Matches!$J$2:$J$201,0))),0,IF(J1992-K1992=INDEX(Matches!$G$2:$G$201,MATCH($A1992&amp;"-4",Matches!$J$2:$J$201,0))-INDEX(Matches!$H$2:$H$201,MATCH($A1992&amp;"-4",Matches!$J$2:$J$201,0)),3,2))))),""))</f>
        <v/>
      </c>
      <c r="AB1992" s="12" t="str">
        <f aca="false">IF(OR($B1992="",L1992="",M1992=""),"",IFERROR(IF(OR(INDEX(Matches!$I$2:$I$201,MATCH($A1992&amp;"-5",Matches!$J$2:$J$201,0))="Void",INDEX(Matches!$G$2:$G$201,MATCH($A1992&amp;"-5",Matches!$J$2:$J$201,0))="",INDEX(Matches!$H$2:$H$201,MATCH($A1992&amp;"-5",Matches!$J$2:$J$201,0))=""),"",IF(AND($C1992&lt;&gt;"",INDEX(Matches!$F$2:$F$201,MATCH($A1992&amp;"-5",Matches!$J$2:$J$201,0))&lt;&gt;"",$C1992&gt;=INDEX(Matches!$F$2:$F$201,MATCH($A1992&amp;"-5",Matches!$J$2:$J$201,0))),"",IF(AND(L1992=INDEX(Matches!$G$2:$G$201,MATCH($A1992&amp;"-5",Matches!$J$2:$J$201,0)),M1992=INDEX(Matches!$H$2:$H$201,MATCH($A1992&amp;"-5",Matches!$J$2:$J$201,0))),5,IF(SIGN(L1992-M1992)&lt;&gt;SIGN(INDEX(Matches!$G$2:$G$201,MATCH($A1992&amp;"-5",Matches!$J$2:$J$201,0))-INDEX(Matches!$H$2:$H$201,MATCH($A1992&amp;"-5",Matches!$J$2:$J$201,0))),0,IF(L1992-M1992=INDEX(Matches!$G$2:$G$201,MATCH($A1992&amp;"-5",Matches!$J$2:$J$201,0))-INDEX(Matches!$H$2:$H$201,MATCH($A1992&amp;"-5",Matches!$J$2:$J$201,0)),3,2))))),""))</f>
        <v/>
      </c>
      <c r="AC1992" s="12" t="str">
        <f aca="false">IF(OR($B1992="",N1992="",O1992=""),"",IFERROR(IF(OR(INDEX(Matches!$I$2:$I$201,MATCH($A1992&amp;"-6",Matches!$J$2:$J$201,0))="Void",INDEX(Matches!$G$2:$G$201,MATCH($A1992&amp;"-6",Matches!$J$2:$J$201,0))="",INDEX(Matches!$H$2:$H$201,MATCH($A1992&amp;"-6",Matches!$J$2:$J$201,0))=""),"",IF(AND($C1992&lt;&gt;"",INDEX(Matches!$F$2:$F$201,MATCH($A1992&amp;"-6",Matches!$J$2:$J$201,0))&lt;&gt;"",$C1992&gt;=INDEX(Matches!$F$2:$F$201,MATCH($A1992&amp;"-6",Matches!$J$2:$J$201,0))),"",IF(AND(N1992=INDEX(Matches!$G$2:$G$201,MATCH($A1992&amp;"-6",Matches!$J$2:$J$201,0)),O1992=INDEX(Matches!$H$2:$H$201,MATCH($A1992&amp;"-6",Matches!$J$2:$J$201,0))),5,IF(SIGN(N1992-O1992)&lt;&gt;SIGN(INDEX(Matches!$G$2:$G$201,MATCH($A1992&amp;"-6",Matches!$J$2:$J$201,0))-INDEX(Matches!$H$2:$H$201,MATCH($A1992&amp;"-6",Matches!$J$2:$J$201,0))),0,IF(N1992-O1992=INDEX(Matches!$G$2:$G$201,MATCH($A1992&amp;"-6",Matches!$J$2:$J$201,0))-INDEX(Matches!$H$2:$H$201,MATCH($A1992&amp;"-6",Matches!$J$2:$J$201,0)),3,2))))),""))</f>
        <v/>
      </c>
      <c r="AD1992" s="12" t="str">
        <f aca="false">IF(OR($B1992="",P1992="",Q1992=""),"",IFERROR(IF(OR(INDEX(Matches!$I$2:$I$201,MATCH($A1992&amp;"-7",Matches!$J$2:$J$201,0))="Void",INDEX(Matches!$G$2:$G$201,MATCH($A1992&amp;"-7",Matches!$J$2:$J$201,0))="",INDEX(Matches!$H$2:$H$201,MATCH($A1992&amp;"-7",Matches!$J$2:$J$201,0))=""),"",IF(AND($C1992&lt;&gt;"",INDEX(Matches!$F$2:$F$201,MATCH($A1992&amp;"-7",Matches!$J$2:$J$201,0))&lt;&gt;"",$C1992&gt;=INDEX(Matches!$F$2:$F$201,MATCH($A1992&amp;"-7",Matches!$J$2:$J$201,0))),"",IF(AND(P1992=INDEX(Matches!$G$2:$G$201,MATCH($A1992&amp;"-7",Matches!$J$2:$J$201,0)),Q1992=INDEX(Matches!$H$2:$H$201,MATCH($A1992&amp;"-7",Matches!$J$2:$J$201,0))),5,IF(SIGN(P1992-Q1992)&lt;&gt;SIGN(INDEX(Matches!$G$2:$G$201,MATCH($A1992&amp;"-7",Matches!$J$2:$J$201,0))-INDEX(Matches!$H$2:$H$201,MATCH($A1992&amp;"-7",Matches!$J$2:$J$201,0))),0,IF(P1992-Q1992=INDEX(Matches!$G$2:$G$201,MATCH($A1992&amp;"-7",Matches!$J$2:$J$201,0))-INDEX(Matches!$H$2:$H$201,MATCH($A1992&amp;"-7",Matches!$J$2:$J$201,0)),3,2))))),""))</f>
        <v/>
      </c>
      <c r="AE1992" s="12" t="str">
        <f aca="false">IF(OR($B1992="",R1992="",S1992=""),"",IFERROR(IF(OR(INDEX(Matches!$I$2:$I$201,MATCH($A1992&amp;"-8",Matches!$J$2:$J$201,0))="Void",INDEX(Matches!$G$2:$G$201,MATCH($A1992&amp;"-8",Matches!$J$2:$J$201,0))="",INDEX(Matches!$H$2:$H$201,MATCH($A1992&amp;"-8",Matches!$J$2:$J$201,0))=""),"",IF(AND($C1992&lt;&gt;"",INDEX(Matches!$F$2:$F$201,MATCH($A1992&amp;"-8",Matches!$J$2:$J$201,0))&lt;&gt;"",$C1992&gt;=INDEX(Matches!$F$2:$F$201,MATCH($A1992&amp;"-8",Matches!$J$2:$J$201,0))),"",IF(AND(R1992=INDEX(Matches!$G$2:$G$201,MATCH($A1992&amp;"-8",Matches!$J$2:$J$201,0)),S1992=INDEX(Matches!$H$2:$H$201,MATCH($A1992&amp;"-8",Matches!$J$2:$J$201,0))),5,IF(SIGN(R1992-S1992)&lt;&gt;SIGN(INDEX(Matches!$G$2:$G$201,MATCH($A1992&amp;"-8",Matches!$J$2:$J$201,0))-INDEX(Matches!$H$2:$H$201,MATCH($A1992&amp;"-8",Matches!$J$2:$J$201,0))),0,IF(R1992-S1992=INDEX(Matches!$G$2:$G$201,MATCH($A1992&amp;"-8",Matches!$J$2:$J$201,0))-INDEX(Matches!$H$2:$H$201,MATCH($A1992&amp;"-8",Matches!$J$2:$J$201,0)),3,2))))),""))</f>
        <v/>
      </c>
      <c r="AF1992" s="12" t="str">
        <f aca="false">IF(OR($B1992="",T1992="",U1992=""),"",IFERROR(IF(OR(INDEX(Matches!$I$2:$I$201,MATCH($A1992&amp;"-9",Matches!$J$2:$J$201,0))="Void",INDEX(Matches!$G$2:$G$201,MATCH($A1992&amp;"-9",Matches!$J$2:$J$201,0))="",INDEX(Matches!$H$2:$H$201,MATCH($A1992&amp;"-9",Matches!$J$2:$J$201,0))=""),"",IF(AND($C1992&lt;&gt;"",INDEX(Matches!$F$2:$F$201,MATCH($A1992&amp;"-9",Matches!$J$2:$J$201,0))&lt;&gt;"",$C1992&gt;=INDEX(Matches!$F$2:$F$201,MATCH($A1992&amp;"-9",Matches!$J$2:$J$201,0))),"",IF(AND(T1992=INDEX(Matches!$G$2:$G$201,MATCH($A1992&amp;"-9",Matches!$J$2:$J$201,0)),U1992=INDEX(Matches!$H$2:$H$201,MATCH($A1992&amp;"-9",Matches!$J$2:$J$201,0))),5,IF(SIGN(T1992-U1992)&lt;&gt;SIGN(INDEX(Matches!$G$2:$G$201,MATCH($A1992&amp;"-9",Matches!$J$2:$J$201,0))-INDEX(Matches!$H$2:$H$201,MATCH($A1992&amp;"-9",Matches!$J$2:$J$201,0))),0,IF(T1992-U1992=INDEX(Matches!$G$2:$G$201,MATCH($A1992&amp;"-9",Matches!$J$2:$J$201,0))-INDEX(Matches!$H$2:$H$201,MATCH($A1992&amp;"-9",Matches!$J$2:$J$201,0)),3,2))))),""))</f>
        <v/>
      </c>
      <c r="AG1992" s="12" t="str">
        <f aca="false">IF(OR($B1992="",V1992="",W1992=""),"",IFERROR(IF(OR(INDEX(Matches!$I$2:$I$201,MATCH($A1992&amp;"-10",Matches!$J$2:$J$201,0))="Void",INDEX(Matches!$G$2:$G$201,MATCH($A1992&amp;"-10",Matches!$J$2:$J$201,0))="",INDEX(Matches!$H$2:$H$201,MATCH($A1992&amp;"-10",Matches!$J$2:$J$201,0))=""),"",IF(AND($C1992&lt;&gt;"",INDEX(Matches!$F$2:$F$201,MATCH($A1992&amp;"-10",Matches!$J$2:$J$201,0))&lt;&gt;"",$C1992&gt;=INDEX(Matches!$F$2:$F$201,MATCH($A1992&amp;"-10",Matches!$J$2:$J$201,0))),"",IF(AND(V1992=INDEX(Matches!$G$2:$G$201,MATCH($A1992&amp;"-10",Matches!$J$2:$J$201,0)),W1992=INDEX(Matches!$H$2:$H$201,MATCH($A1992&amp;"-10",Matches!$J$2:$J$201,0))),5,IF(SIGN(V1992-W1992)&lt;&gt;SIGN(INDEX(Matches!$G$2:$G$201,MATCH($A1992&amp;"-10",Matches!$J$2:$J$201,0))-INDEX(Matches!$H$2:$H$201,MATCH($A1992&amp;"-10",Matches!$J$2:$J$201,0))),0,IF(V1992-W1992=INDEX(Matches!$G$2:$G$201,MATCH($A1992&amp;"-10",Matches!$J$2:$J$201,0))-INDEX(Matches!$H$2:$H$201,MATCH($A1992&amp;"-10",Matches!$J$2:$J$201,0)),3,2))))),""))</f>
        <v/>
      </c>
      <c r="AH1992" s="13" t="str">
        <f aca="false">IF($B1992="","",SUM(X1992:AG1992))</f>
        <v/>
      </c>
      <c r="AI1992" s="12" t="str">
        <f aca="false">IF($B1992="","",COUNTIF(X1992:AG1992,5))</f>
        <v/>
      </c>
      <c r="AJ1992" s="12" t="str">
        <f aca="false">IF($B1992="","",COUNTIF(X1992:AG1992,"&gt;=2"))</f>
        <v/>
      </c>
      <c r="AK1992" s="12" t="str">
        <f aca="false">IF($B1992="","",COUNT(X1992:AG1992))</f>
        <v/>
      </c>
    </row>
    <row r="1993" customFormat="false" ht="15" hidden="false" customHeight="false" outlineLevel="0" collapsed="false">
      <c r="A1993" s="7"/>
      <c r="B1993" s="7"/>
      <c r="C1993" s="11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12" t="str">
        <f aca="false">IF(OR($B1993="",D1993="",E1993=""),"",IFERROR(IF(OR(INDEX(Matches!$I$2:$I$201,MATCH($A1993&amp;"-1",Matches!$J$2:$J$201,0))="Void",INDEX(Matches!$G$2:$G$201,MATCH($A1993&amp;"-1",Matches!$J$2:$J$201,0))="",INDEX(Matches!$H$2:$H$201,MATCH($A1993&amp;"-1",Matches!$J$2:$J$201,0))=""),"",IF(AND($C1993&lt;&gt;"",INDEX(Matches!$F$2:$F$201,MATCH($A1993&amp;"-1",Matches!$J$2:$J$201,0))&lt;&gt;"",$C1993&gt;=INDEX(Matches!$F$2:$F$201,MATCH($A1993&amp;"-1",Matches!$J$2:$J$201,0))),"",IF(AND(D1993=INDEX(Matches!$G$2:$G$201,MATCH($A1993&amp;"-1",Matches!$J$2:$J$201,0)),E1993=INDEX(Matches!$H$2:$H$201,MATCH($A1993&amp;"-1",Matches!$J$2:$J$201,0))),5,IF(SIGN(D1993-E1993)&lt;&gt;SIGN(INDEX(Matches!$G$2:$G$201,MATCH($A1993&amp;"-1",Matches!$J$2:$J$201,0))-INDEX(Matches!$H$2:$H$201,MATCH($A1993&amp;"-1",Matches!$J$2:$J$201,0))),0,IF(D1993-E1993=INDEX(Matches!$G$2:$G$201,MATCH($A1993&amp;"-1",Matches!$J$2:$J$201,0))-INDEX(Matches!$H$2:$H$201,MATCH($A1993&amp;"-1",Matches!$J$2:$J$201,0)),3,2))))),""))</f>
        <v/>
      </c>
      <c r="Y1993" s="12" t="str">
        <f aca="false">IF(OR($B1993="",F1993="",G1993=""),"",IFERROR(IF(OR(INDEX(Matches!$I$2:$I$201,MATCH($A1993&amp;"-2",Matches!$J$2:$J$201,0))="Void",INDEX(Matches!$G$2:$G$201,MATCH($A1993&amp;"-2",Matches!$J$2:$J$201,0))="",INDEX(Matches!$H$2:$H$201,MATCH($A1993&amp;"-2",Matches!$J$2:$J$201,0))=""),"",IF(AND($C1993&lt;&gt;"",INDEX(Matches!$F$2:$F$201,MATCH($A1993&amp;"-2",Matches!$J$2:$J$201,0))&lt;&gt;"",$C1993&gt;=INDEX(Matches!$F$2:$F$201,MATCH($A1993&amp;"-2",Matches!$J$2:$J$201,0))),"",IF(AND(F1993=INDEX(Matches!$G$2:$G$201,MATCH($A1993&amp;"-2",Matches!$J$2:$J$201,0)),G1993=INDEX(Matches!$H$2:$H$201,MATCH($A1993&amp;"-2",Matches!$J$2:$J$201,0))),5,IF(SIGN(F1993-G1993)&lt;&gt;SIGN(INDEX(Matches!$G$2:$G$201,MATCH($A1993&amp;"-2",Matches!$J$2:$J$201,0))-INDEX(Matches!$H$2:$H$201,MATCH($A1993&amp;"-2",Matches!$J$2:$J$201,0))),0,IF(F1993-G1993=INDEX(Matches!$G$2:$G$201,MATCH($A1993&amp;"-2",Matches!$J$2:$J$201,0))-INDEX(Matches!$H$2:$H$201,MATCH($A1993&amp;"-2",Matches!$J$2:$J$201,0)),3,2))))),""))</f>
        <v/>
      </c>
      <c r="Z1993" s="12" t="str">
        <f aca="false">IF(OR($B1993="",H1993="",I1993=""),"",IFERROR(IF(OR(INDEX(Matches!$I$2:$I$201,MATCH($A1993&amp;"-3",Matches!$J$2:$J$201,0))="Void",INDEX(Matches!$G$2:$G$201,MATCH($A1993&amp;"-3",Matches!$J$2:$J$201,0))="",INDEX(Matches!$H$2:$H$201,MATCH($A1993&amp;"-3",Matches!$J$2:$J$201,0))=""),"",IF(AND($C1993&lt;&gt;"",INDEX(Matches!$F$2:$F$201,MATCH($A1993&amp;"-3",Matches!$J$2:$J$201,0))&lt;&gt;"",$C1993&gt;=INDEX(Matches!$F$2:$F$201,MATCH($A1993&amp;"-3",Matches!$J$2:$J$201,0))),"",IF(AND(H1993=INDEX(Matches!$G$2:$G$201,MATCH($A1993&amp;"-3",Matches!$J$2:$J$201,0)),I1993=INDEX(Matches!$H$2:$H$201,MATCH($A1993&amp;"-3",Matches!$J$2:$J$201,0))),5,IF(SIGN(H1993-I1993)&lt;&gt;SIGN(INDEX(Matches!$G$2:$G$201,MATCH($A1993&amp;"-3",Matches!$J$2:$J$201,0))-INDEX(Matches!$H$2:$H$201,MATCH($A1993&amp;"-3",Matches!$J$2:$J$201,0))),0,IF(H1993-I1993=INDEX(Matches!$G$2:$G$201,MATCH($A1993&amp;"-3",Matches!$J$2:$J$201,0))-INDEX(Matches!$H$2:$H$201,MATCH($A1993&amp;"-3",Matches!$J$2:$J$201,0)),3,2))))),""))</f>
        <v/>
      </c>
      <c r="AA1993" s="12" t="str">
        <f aca="false">IF(OR($B1993="",J1993="",K1993=""),"",IFERROR(IF(OR(INDEX(Matches!$I$2:$I$201,MATCH($A1993&amp;"-4",Matches!$J$2:$J$201,0))="Void",INDEX(Matches!$G$2:$G$201,MATCH($A1993&amp;"-4",Matches!$J$2:$J$201,0))="",INDEX(Matches!$H$2:$H$201,MATCH($A1993&amp;"-4",Matches!$J$2:$J$201,0))=""),"",IF(AND($C1993&lt;&gt;"",INDEX(Matches!$F$2:$F$201,MATCH($A1993&amp;"-4",Matches!$J$2:$J$201,0))&lt;&gt;"",$C1993&gt;=INDEX(Matches!$F$2:$F$201,MATCH($A1993&amp;"-4",Matches!$J$2:$J$201,0))),"",IF(AND(J1993=INDEX(Matches!$G$2:$G$201,MATCH($A1993&amp;"-4",Matches!$J$2:$J$201,0)),K1993=INDEX(Matches!$H$2:$H$201,MATCH($A1993&amp;"-4",Matches!$J$2:$J$201,0))),5,IF(SIGN(J1993-K1993)&lt;&gt;SIGN(INDEX(Matches!$G$2:$G$201,MATCH($A1993&amp;"-4",Matches!$J$2:$J$201,0))-INDEX(Matches!$H$2:$H$201,MATCH($A1993&amp;"-4",Matches!$J$2:$J$201,0))),0,IF(J1993-K1993=INDEX(Matches!$G$2:$G$201,MATCH($A1993&amp;"-4",Matches!$J$2:$J$201,0))-INDEX(Matches!$H$2:$H$201,MATCH($A1993&amp;"-4",Matches!$J$2:$J$201,0)),3,2))))),""))</f>
        <v/>
      </c>
      <c r="AB1993" s="12" t="str">
        <f aca="false">IF(OR($B1993="",L1993="",M1993=""),"",IFERROR(IF(OR(INDEX(Matches!$I$2:$I$201,MATCH($A1993&amp;"-5",Matches!$J$2:$J$201,0))="Void",INDEX(Matches!$G$2:$G$201,MATCH($A1993&amp;"-5",Matches!$J$2:$J$201,0))="",INDEX(Matches!$H$2:$H$201,MATCH($A1993&amp;"-5",Matches!$J$2:$J$201,0))=""),"",IF(AND($C1993&lt;&gt;"",INDEX(Matches!$F$2:$F$201,MATCH($A1993&amp;"-5",Matches!$J$2:$J$201,0))&lt;&gt;"",$C1993&gt;=INDEX(Matches!$F$2:$F$201,MATCH($A1993&amp;"-5",Matches!$J$2:$J$201,0))),"",IF(AND(L1993=INDEX(Matches!$G$2:$G$201,MATCH($A1993&amp;"-5",Matches!$J$2:$J$201,0)),M1993=INDEX(Matches!$H$2:$H$201,MATCH($A1993&amp;"-5",Matches!$J$2:$J$201,0))),5,IF(SIGN(L1993-M1993)&lt;&gt;SIGN(INDEX(Matches!$G$2:$G$201,MATCH($A1993&amp;"-5",Matches!$J$2:$J$201,0))-INDEX(Matches!$H$2:$H$201,MATCH($A1993&amp;"-5",Matches!$J$2:$J$201,0))),0,IF(L1993-M1993=INDEX(Matches!$G$2:$G$201,MATCH($A1993&amp;"-5",Matches!$J$2:$J$201,0))-INDEX(Matches!$H$2:$H$201,MATCH($A1993&amp;"-5",Matches!$J$2:$J$201,0)),3,2))))),""))</f>
        <v/>
      </c>
      <c r="AC1993" s="12" t="str">
        <f aca="false">IF(OR($B1993="",N1993="",O1993=""),"",IFERROR(IF(OR(INDEX(Matches!$I$2:$I$201,MATCH($A1993&amp;"-6",Matches!$J$2:$J$201,0))="Void",INDEX(Matches!$G$2:$G$201,MATCH($A1993&amp;"-6",Matches!$J$2:$J$201,0))="",INDEX(Matches!$H$2:$H$201,MATCH($A1993&amp;"-6",Matches!$J$2:$J$201,0))=""),"",IF(AND($C1993&lt;&gt;"",INDEX(Matches!$F$2:$F$201,MATCH($A1993&amp;"-6",Matches!$J$2:$J$201,0))&lt;&gt;"",$C1993&gt;=INDEX(Matches!$F$2:$F$201,MATCH($A1993&amp;"-6",Matches!$J$2:$J$201,0))),"",IF(AND(N1993=INDEX(Matches!$G$2:$G$201,MATCH($A1993&amp;"-6",Matches!$J$2:$J$201,0)),O1993=INDEX(Matches!$H$2:$H$201,MATCH($A1993&amp;"-6",Matches!$J$2:$J$201,0))),5,IF(SIGN(N1993-O1993)&lt;&gt;SIGN(INDEX(Matches!$G$2:$G$201,MATCH($A1993&amp;"-6",Matches!$J$2:$J$201,0))-INDEX(Matches!$H$2:$H$201,MATCH($A1993&amp;"-6",Matches!$J$2:$J$201,0))),0,IF(N1993-O1993=INDEX(Matches!$G$2:$G$201,MATCH($A1993&amp;"-6",Matches!$J$2:$J$201,0))-INDEX(Matches!$H$2:$H$201,MATCH($A1993&amp;"-6",Matches!$J$2:$J$201,0)),3,2))))),""))</f>
        <v/>
      </c>
      <c r="AD1993" s="12" t="str">
        <f aca="false">IF(OR($B1993="",P1993="",Q1993=""),"",IFERROR(IF(OR(INDEX(Matches!$I$2:$I$201,MATCH($A1993&amp;"-7",Matches!$J$2:$J$201,0))="Void",INDEX(Matches!$G$2:$G$201,MATCH($A1993&amp;"-7",Matches!$J$2:$J$201,0))="",INDEX(Matches!$H$2:$H$201,MATCH($A1993&amp;"-7",Matches!$J$2:$J$201,0))=""),"",IF(AND($C1993&lt;&gt;"",INDEX(Matches!$F$2:$F$201,MATCH($A1993&amp;"-7",Matches!$J$2:$J$201,0))&lt;&gt;"",$C1993&gt;=INDEX(Matches!$F$2:$F$201,MATCH($A1993&amp;"-7",Matches!$J$2:$J$201,0))),"",IF(AND(P1993=INDEX(Matches!$G$2:$G$201,MATCH($A1993&amp;"-7",Matches!$J$2:$J$201,0)),Q1993=INDEX(Matches!$H$2:$H$201,MATCH($A1993&amp;"-7",Matches!$J$2:$J$201,0))),5,IF(SIGN(P1993-Q1993)&lt;&gt;SIGN(INDEX(Matches!$G$2:$G$201,MATCH($A1993&amp;"-7",Matches!$J$2:$J$201,0))-INDEX(Matches!$H$2:$H$201,MATCH($A1993&amp;"-7",Matches!$J$2:$J$201,0))),0,IF(P1993-Q1993=INDEX(Matches!$G$2:$G$201,MATCH($A1993&amp;"-7",Matches!$J$2:$J$201,0))-INDEX(Matches!$H$2:$H$201,MATCH($A1993&amp;"-7",Matches!$J$2:$J$201,0)),3,2))))),""))</f>
        <v/>
      </c>
      <c r="AE1993" s="12" t="str">
        <f aca="false">IF(OR($B1993="",R1993="",S1993=""),"",IFERROR(IF(OR(INDEX(Matches!$I$2:$I$201,MATCH($A1993&amp;"-8",Matches!$J$2:$J$201,0))="Void",INDEX(Matches!$G$2:$G$201,MATCH($A1993&amp;"-8",Matches!$J$2:$J$201,0))="",INDEX(Matches!$H$2:$H$201,MATCH($A1993&amp;"-8",Matches!$J$2:$J$201,0))=""),"",IF(AND($C1993&lt;&gt;"",INDEX(Matches!$F$2:$F$201,MATCH($A1993&amp;"-8",Matches!$J$2:$J$201,0))&lt;&gt;"",$C1993&gt;=INDEX(Matches!$F$2:$F$201,MATCH($A1993&amp;"-8",Matches!$J$2:$J$201,0))),"",IF(AND(R1993=INDEX(Matches!$G$2:$G$201,MATCH($A1993&amp;"-8",Matches!$J$2:$J$201,0)),S1993=INDEX(Matches!$H$2:$H$201,MATCH($A1993&amp;"-8",Matches!$J$2:$J$201,0))),5,IF(SIGN(R1993-S1993)&lt;&gt;SIGN(INDEX(Matches!$G$2:$G$201,MATCH($A1993&amp;"-8",Matches!$J$2:$J$201,0))-INDEX(Matches!$H$2:$H$201,MATCH($A1993&amp;"-8",Matches!$J$2:$J$201,0))),0,IF(R1993-S1993=INDEX(Matches!$G$2:$G$201,MATCH($A1993&amp;"-8",Matches!$J$2:$J$201,0))-INDEX(Matches!$H$2:$H$201,MATCH($A1993&amp;"-8",Matches!$J$2:$J$201,0)),3,2))))),""))</f>
        <v/>
      </c>
      <c r="AF1993" s="12" t="str">
        <f aca="false">IF(OR($B1993="",T1993="",U1993=""),"",IFERROR(IF(OR(INDEX(Matches!$I$2:$I$201,MATCH($A1993&amp;"-9",Matches!$J$2:$J$201,0))="Void",INDEX(Matches!$G$2:$G$201,MATCH($A1993&amp;"-9",Matches!$J$2:$J$201,0))="",INDEX(Matches!$H$2:$H$201,MATCH($A1993&amp;"-9",Matches!$J$2:$J$201,0))=""),"",IF(AND($C1993&lt;&gt;"",INDEX(Matches!$F$2:$F$201,MATCH($A1993&amp;"-9",Matches!$J$2:$J$201,0))&lt;&gt;"",$C1993&gt;=INDEX(Matches!$F$2:$F$201,MATCH($A1993&amp;"-9",Matches!$J$2:$J$201,0))),"",IF(AND(T1993=INDEX(Matches!$G$2:$G$201,MATCH($A1993&amp;"-9",Matches!$J$2:$J$201,0)),U1993=INDEX(Matches!$H$2:$H$201,MATCH($A1993&amp;"-9",Matches!$J$2:$J$201,0))),5,IF(SIGN(T1993-U1993)&lt;&gt;SIGN(INDEX(Matches!$G$2:$G$201,MATCH($A1993&amp;"-9",Matches!$J$2:$J$201,0))-INDEX(Matches!$H$2:$H$201,MATCH($A1993&amp;"-9",Matches!$J$2:$J$201,0))),0,IF(T1993-U1993=INDEX(Matches!$G$2:$G$201,MATCH($A1993&amp;"-9",Matches!$J$2:$J$201,0))-INDEX(Matches!$H$2:$H$201,MATCH($A1993&amp;"-9",Matches!$J$2:$J$201,0)),3,2))))),""))</f>
        <v/>
      </c>
      <c r="AG1993" s="12" t="str">
        <f aca="false">IF(OR($B1993="",V1993="",W1993=""),"",IFERROR(IF(OR(INDEX(Matches!$I$2:$I$201,MATCH($A1993&amp;"-10",Matches!$J$2:$J$201,0))="Void",INDEX(Matches!$G$2:$G$201,MATCH($A1993&amp;"-10",Matches!$J$2:$J$201,0))="",INDEX(Matches!$H$2:$H$201,MATCH($A1993&amp;"-10",Matches!$J$2:$J$201,0))=""),"",IF(AND($C1993&lt;&gt;"",INDEX(Matches!$F$2:$F$201,MATCH($A1993&amp;"-10",Matches!$J$2:$J$201,0))&lt;&gt;"",$C1993&gt;=INDEX(Matches!$F$2:$F$201,MATCH($A1993&amp;"-10",Matches!$J$2:$J$201,0))),"",IF(AND(V1993=INDEX(Matches!$G$2:$G$201,MATCH($A1993&amp;"-10",Matches!$J$2:$J$201,0)),W1993=INDEX(Matches!$H$2:$H$201,MATCH($A1993&amp;"-10",Matches!$J$2:$J$201,0))),5,IF(SIGN(V1993-W1993)&lt;&gt;SIGN(INDEX(Matches!$G$2:$G$201,MATCH($A1993&amp;"-10",Matches!$J$2:$J$201,0))-INDEX(Matches!$H$2:$H$201,MATCH($A1993&amp;"-10",Matches!$J$2:$J$201,0))),0,IF(V1993-W1993=INDEX(Matches!$G$2:$G$201,MATCH($A1993&amp;"-10",Matches!$J$2:$J$201,0))-INDEX(Matches!$H$2:$H$201,MATCH($A1993&amp;"-10",Matches!$J$2:$J$201,0)),3,2))))),""))</f>
        <v/>
      </c>
      <c r="AH1993" s="13" t="str">
        <f aca="false">IF($B1993="","",SUM(X1993:AG1993))</f>
        <v/>
      </c>
      <c r="AI1993" s="12" t="str">
        <f aca="false">IF($B1993="","",COUNTIF(X1993:AG1993,5))</f>
        <v/>
      </c>
      <c r="AJ1993" s="12" t="str">
        <f aca="false">IF($B1993="","",COUNTIF(X1993:AG1993,"&gt;=2"))</f>
        <v/>
      </c>
      <c r="AK1993" s="12" t="str">
        <f aca="false">IF($B1993="","",COUNT(X1993:AG1993))</f>
        <v/>
      </c>
    </row>
    <row r="1994" customFormat="false" ht="15" hidden="false" customHeight="false" outlineLevel="0" collapsed="false">
      <c r="A1994" s="7"/>
      <c r="B1994" s="7"/>
      <c r="C1994" s="11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12" t="str">
        <f aca="false">IF(OR($B1994="",D1994="",E1994=""),"",IFERROR(IF(OR(INDEX(Matches!$I$2:$I$201,MATCH($A1994&amp;"-1",Matches!$J$2:$J$201,0))="Void",INDEX(Matches!$G$2:$G$201,MATCH($A1994&amp;"-1",Matches!$J$2:$J$201,0))="",INDEX(Matches!$H$2:$H$201,MATCH($A1994&amp;"-1",Matches!$J$2:$J$201,0))=""),"",IF(AND($C1994&lt;&gt;"",INDEX(Matches!$F$2:$F$201,MATCH($A1994&amp;"-1",Matches!$J$2:$J$201,0))&lt;&gt;"",$C1994&gt;=INDEX(Matches!$F$2:$F$201,MATCH($A1994&amp;"-1",Matches!$J$2:$J$201,0))),"",IF(AND(D1994=INDEX(Matches!$G$2:$G$201,MATCH($A1994&amp;"-1",Matches!$J$2:$J$201,0)),E1994=INDEX(Matches!$H$2:$H$201,MATCH($A1994&amp;"-1",Matches!$J$2:$J$201,0))),5,IF(SIGN(D1994-E1994)&lt;&gt;SIGN(INDEX(Matches!$G$2:$G$201,MATCH($A1994&amp;"-1",Matches!$J$2:$J$201,0))-INDEX(Matches!$H$2:$H$201,MATCH($A1994&amp;"-1",Matches!$J$2:$J$201,0))),0,IF(D1994-E1994=INDEX(Matches!$G$2:$G$201,MATCH($A1994&amp;"-1",Matches!$J$2:$J$201,0))-INDEX(Matches!$H$2:$H$201,MATCH($A1994&amp;"-1",Matches!$J$2:$J$201,0)),3,2))))),""))</f>
        <v/>
      </c>
      <c r="Y1994" s="12" t="str">
        <f aca="false">IF(OR($B1994="",F1994="",G1994=""),"",IFERROR(IF(OR(INDEX(Matches!$I$2:$I$201,MATCH($A1994&amp;"-2",Matches!$J$2:$J$201,0))="Void",INDEX(Matches!$G$2:$G$201,MATCH($A1994&amp;"-2",Matches!$J$2:$J$201,0))="",INDEX(Matches!$H$2:$H$201,MATCH($A1994&amp;"-2",Matches!$J$2:$J$201,0))=""),"",IF(AND($C1994&lt;&gt;"",INDEX(Matches!$F$2:$F$201,MATCH($A1994&amp;"-2",Matches!$J$2:$J$201,0))&lt;&gt;"",$C1994&gt;=INDEX(Matches!$F$2:$F$201,MATCH($A1994&amp;"-2",Matches!$J$2:$J$201,0))),"",IF(AND(F1994=INDEX(Matches!$G$2:$G$201,MATCH($A1994&amp;"-2",Matches!$J$2:$J$201,0)),G1994=INDEX(Matches!$H$2:$H$201,MATCH($A1994&amp;"-2",Matches!$J$2:$J$201,0))),5,IF(SIGN(F1994-G1994)&lt;&gt;SIGN(INDEX(Matches!$G$2:$G$201,MATCH($A1994&amp;"-2",Matches!$J$2:$J$201,0))-INDEX(Matches!$H$2:$H$201,MATCH($A1994&amp;"-2",Matches!$J$2:$J$201,0))),0,IF(F1994-G1994=INDEX(Matches!$G$2:$G$201,MATCH($A1994&amp;"-2",Matches!$J$2:$J$201,0))-INDEX(Matches!$H$2:$H$201,MATCH($A1994&amp;"-2",Matches!$J$2:$J$201,0)),3,2))))),""))</f>
        <v/>
      </c>
      <c r="Z1994" s="12" t="str">
        <f aca="false">IF(OR($B1994="",H1994="",I1994=""),"",IFERROR(IF(OR(INDEX(Matches!$I$2:$I$201,MATCH($A1994&amp;"-3",Matches!$J$2:$J$201,0))="Void",INDEX(Matches!$G$2:$G$201,MATCH($A1994&amp;"-3",Matches!$J$2:$J$201,0))="",INDEX(Matches!$H$2:$H$201,MATCH($A1994&amp;"-3",Matches!$J$2:$J$201,0))=""),"",IF(AND($C1994&lt;&gt;"",INDEX(Matches!$F$2:$F$201,MATCH($A1994&amp;"-3",Matches!$J$2:$J$201,0))&lt;&gt;"",$C1994&gt;=INDEX(Matches!$F$2:$F$201,MATCH($A1994&amp;"-3",Matches!$J$2:$J$201,0))),"",IF(AND(H1994=INDEX(Matches!$G$2:$G$201,MATCH($A1994&amp;"-3",Matches!$J$2:$J$201,0)),I1994=INDEX(Matches!$H$2:$H$201,MATCH($A1994&amp;"-3",Matches!$J$2:$J$201,0))),5,IF(SIGN(H1994-I1994)&lt;&gt;SIGN(INDEX(Matches!$G$2:$G$201,MATCH($A1994&amp;"-3",Matches!$J$2:$J$201,0))-INDEX(Matches!$H$2:$H$201,MATCH($A1994&amp;"-3",Matches!$J$2:$J$201,0))),0,IF(H1994-I1994=INDEX(Matches!$G$2:$G$201,MATCH($A1994&amp;"-3",Matches!$J$2:$J$201,0))-INDEX(Matches!$H$2:$H$201,MATCH($A1994&amp;"-3",Matches!$J$2:$J$201,0)),3,2))))),""))</f>
        <v/>
      </c>
      <c r="AA1994" s="12" t="str">
        <f aca="false">IF(OR($B1994="",J1994="",K1994=""),"",IFERROR(IF(OR(INDEX(Matches!$I$2:$I$201,MATCH($A1994&amp;"-4",Matches!$J$2:$J$201,0))="Void",INDEX(Matches!$G$2:$G$201,MATCH($A1994&amp;"-4",Matches!$J$2:$J$201,0))="",INDEX(Matches!$H$2:$H$201,MATCH($A1994&amp;"-4",Matches!$J$2:$J$201,0))=""),"",IF(AND($C1994&lt;&gt;"",INDEX(Matches!$F$2:$F$201,MATCH($A1994&amp;"-4",Matches!$J$2:$J$201,0))&lt;&gt;"",$C1994&gt;=INDEX(Matches!$F$2:$F$201,MATCH($A1994&amp;"-4",Matches!$J$2:$J$201,0))),"",IF(AND(J1994=INDEX(Matches!$G$2:$G$201,MATCH($A1994&amp;"-4",Matches!$J$2:$J$201,0)),K1994=INDEX(Matches!$H$2:$H$201,MATCH($A1994&amp;"-4",Matches!$J$2:$J$201,0))),5,IF(SIGN(J1994-K1994)&lt;&gt;SIGN(INDEX(Matches!$G$2:$G$201,MATCH($A1994&amp;"-4",Matches!$J$2:$J$201,0))-INDEX(Matches!$H$2:$H$201,MATCH($A1994&amp;"-4",Matches!$J$2:$J$201,0))),0,IF(J1994-K1994=INDEX(Matches!$G$2:$G$201,MATCH($A1994&amp;"-4",Matches!$J$2:$J$201,0))-INDEX(Matches!$H$2:$H$201,MATCH($A1994&amp;"-4",Matches!$J$2:$J$201,0)),3,2))))),""))</f>
        <v/>
      </c>
      <c r="AB1994" s="12" t="str">
        <f aca="false">IF(OR($B1994="",L1994="",M1994=""),"",IFERROR(IF(OR(INDEX(Matches!$I$2:$I$201,MATCH($A1994&amp;"-5",Matches!$J$2:$J$201,0))="Void",INDEX(Matches!$G$2:$G$201,MATCH($A1994&amp;"-5",Matches!$J$2:$J$201,0))="",INDEX(Matches!$H$2:$H$201,MATCH($A1994&amp;"-5",Matches!$J$2:$J$201,0))=""),"",IF(AND($C1994&lt;&gt;"",INDEX(Matches!$F$2:$F$201,MATCH($A1994&amp;"-5",Matches!$J$2:$J$201,0))&lt;&gt;"",$C1994&gt;=INDEX(Matches!$F$2:$F$201,MATCH($A1994&amp;"-5",Matches!$J$2:$J$201,0))),"",IF(AND(L1994=INDEX(Matches!$G$2:$G$201,MATCH($A1994&amp;"-5",Matches!$J$2:$J$201,0)),M1994=INDEX(Matches!$H$2:$H$201,MATCH($A1994&amp;"-5",Matches!$J$2:$J$201,0))),5,IF(SIGN(L1994-M1994)&lt;&gt;SIGN(INDEX(Matches!$G$2:$G$201,MATCH($A1994&amp;"-5",Matches!$J$2:$J$201,0))-INDEX(Matches!$H$2:$H$201,MATCH($A1994&amp;"-5",Matches!$J$2:$J$201,0))),0,IF(L1994-M1994=INDEX(Matches!$G$2:$G$201,MATCH($A1994&amp;"-5",Matches!$J$2:$J$201,0))-INDEX(Matches!$H$2:$H$201,MATCH($A1994&amp;"-5",Matches!$J$2:$J$201,0)),3,2))))),""))</f>
        <v/>
      </c>
      <c r="AC1994" s="12" t="str">
        <f aca="false">IF(OR($B1994="",N1994="",O1994=""),"",IFERROR(IF(OR(INDEX(Matches!$I$2:$I$201,MATCH($A1994&amp;"-6",Matches!$J$2:$J$201,0))="Void",INDEX(Matches!$G$2:$G$201,MATCH($A1994&amp;"-6",Matches!$J$2:$J$201,0))="",INDEX(Matches!$H$2:$H$201,MATCH($A1994&amp;"-6",Matches!$J$2:$J$201,0))=""),"",IF(AND($C1994&lt;&gt;"",INDEX(Matches!$F$2:$F$201,MATCH($A1994&amp;"-6",Matches!$J$2:$J$201,0))&lt;&gt;"",$C1994&gt;=INDEX(Matches!$F$2:$F$201,MATCH($A1994&amp;"-6",Matches!$J$2:$J$201,0))),"",IF(AND(N1994=INDEX(Matches!$G$2:$G$201,MATCH($A1994&amp;"-6",Matches!$J$2:$J$201,0)),O1994=INDEX(Matches!$H$2:$H$201,MATCH($A1994&amp;"-6",Matches!$J$2:$J$201,0))),5,IF(SIGN(N1994-O1994)&lt;&gt;SIGN(INDEX(Matches!$G$2:$G$201,MATCH($A1994&amp;"-6",Matches!$J$2:$J$201,0))-INDEX(Matches!$H$2:$H$201,MATCH($A1994&amp;"-6",Matches!$J$2:$J$201,0))),0,IF(N1994-O1994=INDEX(Matches!$G$2:$G$201,MATCH($A1994&amp;"-6",Matches!$J$2:$J$201,0))-INDEX(Matches!$H$2:$H$201,MATCH($A1994&amp;"-6",Matches!$J$2:$J$201,0)),3,2))))),""))</f>
        <v/>
      </c>
      <c r="AD1994" s="12" t="str">
        <f aca="false">IF(OR($B1994="",P1994="",Q1994=""),"",IFERROR(IF(OR(INDEX(Matches!$I$2:$I$201,MATCH($A1994&amp;"-7",Matches!$J$2:$J$201,0))="Void",INDEX(Matches!$G$2:$G$201,MATCH($A1994&amp;"-7",Matches!$J$2:$J$201,0))="",INDEX(Matches!$H$2:$H$201,MATCH($A1994&amp;"-7",Matches!$J$2:$J$201,0))=""),"",IF(AND($C1994&lt;&gt;"",INDEX(Matches!$F$2:$F$201,MATCH($A1994&amp;"-7",Matches!$J$2:$J$201,0))&lt;&gt;"",$C1994&gt;=INDEX(Matches!$F$2:$F$201,MATCH($A1994&amp;"-7",Matches!$J$2:$J$201,0))),"",IF(AND(P1994=INDEX(Matches!$G$2:$G$201,MATCH($A1994&amp;"-7",Matches!$J$2:$J$201,0)),Q1994=INDEX(Matches!$H$2:$H$201,MATCH($A1994&amp;"-7",Matches!$J$2:$J$201,0))),5,IF(SIGN(P1994-Q1994)&lt;&gt;SIGN(INDEX(Matches!$G$2:$G$201,MATCH($A1994&amp;"-7",Matches!$J$2:$J$201,0))-INDEX(Matches!$H$2:$H$201,MATCH($A1994&amp;"-7",Matches!$J$2:$J$201,0))),0,IF(P1994-Q1994=INDEX(Matches!$G$2:$G$201,MATCH($A1994&amp;"-7",Matches!$J$2:$J$201,0))-INDEX(Matches!$H$2:$H$201,MATCH($A1994&amp;"-7",Matches!$J$2:$J$201,0)),3,2))))),""))</f>
        <v/>
      </c>
      <c r="AE1994" s="12" t="str">
        <f aca="false">IF(OR($B1994="",R1994="",S1994=""),"",IFERROR(IF(OR(INDEX(Matches!$I$2:$I$201,MATCH($A1994&amp;"-8",Matches!$J$2:$J$201,0))="Void",INDEX(Matches!$G$2:$G$201,MATCH($A1994&amp;"-8",Matches!$J$2:$J$201,0))="",INDEX(Matches!$H$2:$H$201,MATCH($A1994&amp;"-8",Matches!$J$2:$J$201,0))=""),"",IF(AND($C1994&lt;&gt;"",INDEX(Matches!$F$2:$F$201,MATCH($A1994&amp;"-8",Matches!$J$2:$J$201,0))&lt;&gt;"",$C1994&gt;=INDEX(Matches!$F$2:$F$201,MATCH($A1994&amp;"-8",Matches!$J$2:$J$201,0))),"",IF(AND(R1994=INDEX(Matches!$G$2:$G$201,MATCH($A1994&amp;"-8",Matches!$J$2:$J$201,0)),S1994=INDEX(Matches!$H$2:$H$201,MATCH($A1994&amp;"-8",Matches!$J$2:$J$201,0))),5,IF(SIGN(R1994-S1994)&lt;&gt;SIGN(INDEX(Matches!$G$2:$G$201,MATCH($A1994&amp;"-8",Matches!$J$2:$J$201,0))-INDEX(Matches!$H$2:$H$201,MATCH($A1994&amp;"-8",Matches!$J$2:$J$201,0))),0,IF(R1994-S1994=INDEX(Matches!$G$2:$G$201,MATCH($A1994&amp;"-8",Matches!$J$2:$J$201,0))-INDEX(Matches!$H$2:$H$201,MATCH($A1994&amp;"-8",Matches!$J$2:$J$201,0)),3,2))))),""))</f>
        <v/>
      </c>
      <c r="AF1994" s="12" t="str">
        <f aca="false">IF(OR($B1994="",T1994="",U1994=""),"",IFERROR(IF(OR(INDEX(Matches!$I$2:$I$201,MATCH($A1994&amp;"-9",Matches!$J$2:$J$201,0))="Void",INDEX(Matches!$G$2:$G$201,MATCH($A1994&amp;"-9",Matches!$J$2:$J$201,0))="",INDEX(Matches!$H$2:$H$201,MATCH($A1994&amp;"-9",Matches!$J$2:$J$201,0))=""),"",IF(AND($C1994&lt;&gt;"",INDEX(Matches!$F$2:$F$201,MATCH($A1994&amp;"-9",Matches!$J$2:$J$201,0))&lt;&gt;"",$C1994&gt;=INDEX(Matches!$F$2:$F$201,MATCH($A1994&amp;"-9",Matches!$J$2:$J$201,0))),"",IF(AND(T1994=INDEX(Matches!$G$2:$G$201,MATCH($A1994&amp;"-9",Matches!$J$2:$J$201,0)),U1994=INDEX(Matches!$H$2:$H$201,MATCH($A1994&amp;"-9",Matches!$J$2:$J$201,0))),5,IF(SIGN(T1994-U1994)&lt;&gt;SIGN(INDEX(Matches!$G$2:$G$201,MATCH($A1994&amp;"-9",Matches!$J$2:$J$201,0))-INDEX(Matches!$H$2:$H$201,MATCH($A1994&amp;"-9",Matches!$J$2:$J$201,0))),0,IF(T1994-U1994=INDEX(Matches!$G$2:$G$201,MATCH($A1994&amp;"-9",Matches!$J$2:$J$201,0))-INDEX(Matches!$H$2:$H$201,MATCH($A1994&amp;"-9",Matches!$J$2:$J$201,0)),3,2))))),""))</f>
        <v/>
      </c>
      <c r="AG1994" s="12" t="str">
        <f aca="false">IF(OR($B1994="",V1994="",W1994=""),"",IFERROR(IF(OR(INDEX(Matches!$I$2:$I$201,MATCH($A1994&amp;"-10",Matches!$J$2:$J$201,0))="Void",INDEX(Matches!$G$2:$G$201,MATCH($A1994&amp;"-10",Matches!$J$2:$J$201,0))="",INDEX(Matches!$H$2:$H$201,MATCH($A1994&amp;"-10",Matches!$J$2:$J$201,0))=""),"",IF(AND($C1994&lt;&gt;"",INDEX(Matches!$F$2:$F$201,MATCH($A1994&amp;"-10",Matches!$J$2:$J$201,0))&lt;&gt;"",$C1994&gt;=INDEX(Matches!$F$2:$F$201,MATCH($A1994&amp;"-10",Matches!$J$2:$J$201,0))),"",IF(AND(V1994=INDEX(Matches!$G$2:$G$201,MATCH($A1994&amp;"-10",Matches!$J$2:$J$201,0)),W1994=INDEX(Matches!$H$2:$H$201,MATCH($A1994&amp;"-10",Matches!$J$2:$J$201,0))),5,IF(SIGN(V1994-W1994)&lt;&gt;SIGN(INDEX(Matches!$G$2:$G$201,MATCH($A1994&amp;"-10",Matches!$J$2:$J$201,0))-INDEX(Matches!$H$2:$H$201,MATCH($A1994&amp;"-10",Matches!$J$2:$J$201,0))),0,IF(V1994-W1994=INDEX(Matches!$G$2:$G$201,MATCH($A1994&amp;"-10",Matches!$J$2:$J$201,0))-INDEX(Matches!$H$2:$H$201,MATCH($A1994&amp;"-10",Matches!$J$2:$J$201,0)),3,2))))),""))</f>
        <v/>
      </c>
      <c r="AH1994" s="13" t="str">
        <f aca="false">IF($B1994="","",SUM(X1994:AG1994))</f>
        <v/>
      </c>
      <c r="AI1994" s="12" t="str">
        <f aca="false">IF($B1994="","",COUNTIF(X1994:AG1994,5))</f>
        <v/>
      </c>
      <c r="AJ1994" s="12" t="str">
        <f aca="false">IF($B1994="","",COUNTIF(X1994:AG1994,"&gt;=2"))</f>
        <v/>
      </c>
      <c r="AK1994" s="12" t="str">
        <f aca="false">IF($B1994="","",COUNT(X1994:AG1994))</f>
        <v/>
      </c>
    </row>
    <row r="1995" customFormat="false" ht="15" hidden="false" customHeight="false" outlineLevel="0" collapsed="false">
      <c r="A1995" s="7"/>
      <c r="B1995" s="7"/>
      <c r="C1995" s="11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12" t="str">
        <f aca="false">IF(OR($B1995="",D1995="",E1995=""),"",IFERROR(IF(OR(INDEX(Matches!$I$2:$I$201,MATCH($A1995&amp;"-1",Matches!$J$2:$J$201,0))="Void",INDEX(Matches!$G$2:$G$201,MATCH($A1995&amp;"-1",Matches!$J$2:$J$201,0))="",INDEX(Matches!$H$2:$H$201,MATCH($A1995&amp;"-1",Matches!$J$2:$J$201,0))=""),"",IF(AND($C1995&lt;&gt;"",INDEX(Matches!$F$2:$F$201,MATCH($A1995&amp;"-1",Matches!$J$2:$J$201,0))&lt;&gt;"",$C1995&gt;=INDEX(Matches!$F$2:$F$201,MATCH($A1995&amp;"-1",Matches!$J$2:$J$201,0))),"",IF(AND(D1995=INDEX(Matches!$G$2:$G$201,MATCH($A1995&amp;"-1",Matches!$J$2:$J$201,0)),E1995=INDEX(Matches!$H$2:$H$201,MATCH($A1995&amp;"-1",Matches!$J$2:$J$201,0))),5,IF(SIGN(D1995-E1995)&lt;&gt;SIGN(INDEX(Matches!$G$2:$G$201,MATCH($A1995&amp;"-1",Matches!$J$2:$J$201,0))-INDEX(Matches!$H$2:$H$201,MATCH($A1995&amp;"-1",Matches!$J$2:$J$201,0))),0,IF(D1995-E1995=INDEX(Matches!$G$2:$G$201,MATCH($A1995&amp;"-1",Matches!$J$2:$J$201,0))-INDEX(Matches!$H$2:$H$201,MATCH($A1995&amp;"-1",Matches!$J$2:$J$201,0)),3,2))))),""))</f>
        <v/>
      </c>
      <c r="Y1995" s="12" t="str">
        <f aca="false">IF(OR($B1995="",F1995="",G1995=""),"",IFERROR(IF(OR(INDEX(Matches!$I$2:$I$201,MATCH($A1995&amp;"-2",Matches!$J$2:$J$201,0))="Void",INDEX(Matches!$G$2:$G$201,MATCH($A1995&amp;"-2",Matches!$J$2:$J$201,0))="",INDEX(Matches!$H$2:$H$201,MATCH($A1995&amp;"-2",Matches!$J$2:$J$201,0))=""),"",IF(AND($C1995&lt;&gt;"",INDEX(Matches!$F$2:$F$201,MATCH($A1995&amp;"-2",Matches!$J$2:$J$201,0))&lt;&gt;"",$C1995&gt;=INDEX(Matches!$F$2:$F$201,MATCH($A1995&amp;"-2",Matches!$J$2:$J$201,0))),"",IF(AND(F1995=INDEX(Matches!$G$2:$G$201,MATCH($A1995&amp;"-2",Matches!$J$2:$J$201,0)),G1995=INDEX(Matches!$H$2:$H$201,MATCH($A1995&amp;"-2",Matches!$J$2:$J$201,0))),5,IF(SIGN(F1995-G1995)&lt;&gt;SIGN(INDEX(Matches!$G$2:$G$201,MATCH($A1995&amp;"-2",Matches!$J$2:$J$201,0))-INDEX(Matches!$H$2:$H$201,MATCH($A1995&amp;"-2",Matches!$J$2:$J$201,0))),0,IF(F1995-G1995=INDEX(Matches!$G$2:$G$201,MATCH($A1995&amp;"-2",Matches!$J$2:$J$201,0))-INDEX(Matches!$H$2:$H$201,MATCH($A1995&amp;"-2",Matches!$J$2:$J$201,0)),3,2))))),""))</f>
        <v/>
      </c>
      <c r="Z1995" s="12" t="str">
        <f aca="false">IF(OR($B1995="",H1995="",I1995=""),"",IFERROR(IF(OR(INDEX(Matches!$I$2:$I$201,MATCH($A1995&amp;"-3",Matches!$J$2:$J$201,0))="Void",INDEX(Matches!$G$2:$G$201,MATCH($A1995&amp;"-3",Matches!$J$2:$J$201,0))="",INDEX(Matches!$H$2:$H$201,MATCH($A1995&amp;"-3",Matches!$J$2:$J$201,0))=""),"",IF(AND($C1995&lt;&gt;"",INDEX(Matches!$F$2:$F$201,MATCH($A1995&amp;"-3",Matches!$J$2:$J$201,0))&lt;&gt;"",$C1995&gt;=INDEX(Matches!$F$2:$F$201,MATCH($A1995&amp;"-3",Matches!$J$2:$J$201,0))),"",IF(AND(H1995=INDEX(Matches!$G$2:$G$201,MATCH($A1995&amp;"-3",Matches!$J$2:$J$201,0)),I1995=INDEX(Matches!$H$2:$H$201,MATCH($A1995&amp;"-3",Matches!$J$2:$J$201,0))),5,IF(SIGN(H1995-I1995)&lt;&gt;SIGN(INDEX(Matches!$G$2:$G$201,MATCH($A1995&amp;"-3",Matches!$J$2:$J$201,0))-INDEX(Matches!$H$2:$H$201,MATCH($A1995&amp;"-3",Matches!$J$2:$J$201,0))),0,IF(H1995-I1995=INDEX(Matches!$G$2:$G$201,MATCH($A1995&amp;"-3",Matches!$J$2:$J$201,0))-INDEX(Matches!$H$2:$H$201,MATCH($A1995&amp;"-3",Matches!$J$2:$J$201,0)),3,2))))),""))</f>
        <v/>
      </c>
      <c r="AA1995" s="12" t="str">
        <f aca="false">IF(OR($B1995="",J1995="",K1995=""),"",IFERROR(IF(OR(INDEX(Matches!$I$2:$I$201,MATCH($A1995&amp;"-4",Matches!$J$2:$J$201,0))="Void",INDEX(Matches!$G$2:$G$201,MATCH($A1995&amp;"-4",Matches!$J$2:$J$201,0))="",INDEX(Matches!$H$2:$H$201,MATCH($A1995&amp;"-4",Matches!$J$2:$J$201,0))=""),"",IF(AND($C1995&lt;&gt;"",INDEX(Matches!$F$2:$F$201,MATCH($A1995&amp;"-4",Matches!$J$2:$J$201,0))&lt;&gt;"",$C1995&gt;=INDEX(Matches!$F$2:$F$201,MATCH($A1995&amp;"-4",Matches!$J$2:$J$201,0))),"",IF(AND(J1995=INDEX(Matches!$G$2:$G$201,MATCH($A1995&amp;"-4",Matches!$J$2:$J$201,0)),K1995=INDEX(Matches!$H$2:$H$201,MATCH($A1995&amp;"-4",Matches!$J$2:$J$201,0))),5,IF(SIGN(J1995-K1995)&lt;&gt;SIGN(INDEX(Matches!$G$2:$G$201,MATCH($A1995&amp;"-4",Matches!$J$2:$J$201,0))-INDEX(Matches!$H$2:$H$201,MATCH($A1995&amp;"-4",Matches!$J$2:$J$201,0))),0,IF(J1995-K1995=INDEX(Matches!$G$2:$G$201,MATCH($A1995&amp;"-4",Matches!$J$2:$J$201,0))-INDEX(Matches!$H$2:$H$201,MATCH($A1995&amp;"-4",Matches!$J$2:$J$201,0)),3,2))))),""))</f>
        <v/>
      </c>
      <c r="AB1995" s="12" t="str">
        <f aca="false">IF(OR($B1995="",L1995="",M1995=""),"",IFERROR(IF(OR(INDEX(Matches!$I$2:$I$201,MATCH($A1995&amp;"-5",Matches!$J$2:$J$201,0))="Void",INDEX(Matches!$G$2:$G$201,MATCH($A1995&amp;"-5",Matches!$J$2:$J$201,0))="",INDEX(Matches!$H$2:$H$201,MATCH($A1995&amp;"-5",Matches!$J$2:$J$201,0))=""),"",IF(AND($C1995&lt;&gt;"",INDEX(Matches!$F$2:$F$201,MATCH($A1995&amp;"-5",Matches!$J$2:$J$201,0))&lt;&gt;"",$C1995&gt;=INDEX(Matches!$F$2:$F$201,MATCH($A1995&amp;"-5",Matches!$J$2:$J$201,0))),"",IF(AND(L1995=INDEX(Matches!$G$2:$G$201,MATCH($A1995&amp;"-5",Matches!$J$2:$J$201,0)),M1995=INDEX(Matches!$H$2:$H$201,MATCH($A1995&amp;"-5",Matches!$J$2:$J$201,0))),5,IF(SIGN(L1995-M1995)&lt;&gt;SIGN(INDEX(Matches!$G$2:$G$201,MATCH($A1995&amp;"-5",Matches!$J$2:$J$201,0))-INDEX(Matches!$H$2:$H$201,MATCH($A1995&amp;"-5",Matches!$J$2:$J$201,0))),0,IF(L1995-M1995=INDEX(Matches!$G$2:$G$201,MATCH($A1995&amp;"-5",Matches!$J$2:$J$201,0))-INDEX(Matches!$H$2:$H$201,MATCH($A1995&amp;"-5",Matches!$J$2:$J$201,0)),3,2))))),""))</f>
        <v/>
      </c>
      <c r="AC1995" s="12" t="str">
        <f aca="false">IF(OR($B1995="",N1995="",O1995=""),"",IFERROR(IF(OR(INDEX(Matches!$I$2:$I$201,MATCH($A1995&amp;"-6",Matches!$J$2:$J$201,0))="Void",INDEX(Matches!$G$2:$G$201,MATCH($A1995&amp;"-6",Matches!$J$2:$J$201,0))="",INDEX(Matches!$H$2:$H$201,MATCH($A1995&amp;"-6",Matches!$J$2:$J$201,0))=""),"",IF(AND($C1995&lt;&gt;"",INDEX(Matches!$F$2:$F$201,MATCH($A1995&amp;"-6",Matches!$J$2:$J$201,0))&lt;&gt;"",$C1995&gt;=INDEX(Matches!$F$2:$F$201,MATCH($A1995&amp;"-6",Matches!$J$2:$J$201,0))),"",IF(AND(N1995=INDEX(Matches!$G$2:$G$201,MATCH($A1995&amp;"-6",Matches!$J$2:$J$201,0)),O1995=INDEX(Matches!$H$2:$H$201,MATCH($A1995&amp;"-6",Matches!$J$2:$J$201,0))),5,IF(SIGN(N1995-O1995)&lt;&gt;SIGN(INDEX(Matches!$G$2:$G$201,MATCH($A1995&amp;"-6",Matches!$J$2:$J$201,0))-INDEX(Matches!$H$2:$H$201,MATCH($A1995&amp;"-6",Matches!$J$2:$J$201,0))),0,IF(N1995-O1995=INDEX(Matches!$G$2:$G$201,MATCH($A1995&amp;"-6",Matches!$J$2:$J$201,0))-INDEX(Matches!$H$2:$H$201,MATCH($A1995&amp;"-6",Matches!$J$2:$J$201,0)),3,2))))),""))</f>
        <v/>
      </c>
      <c r="AD1995" s="12" t="str">
        <f aca="false">IF(OR($B1995="",P1995="",Q1995=""),"",IFERROR(IF(OR(INDEX(Matches!$I$2:$I$201,MATCH($A1995&amp;"-7",Matches!$J$2:$J$201,0))="Void",INDEX(Matches!$G$2:$G$201,MATCH($A1995&amp;"-7",Matches!$J$2:$J$201,0))="",INDEX(Matches!$H$2:$H$201,MATCH($A1995&amp;"-7",Matches!$J$2:$J$201,0))=""),"",IF(AND($C1995&lt;&gt;"",INDEX(Matches!$F$2:$F$201,MATCH($A1995&amp;"-7",Matches!$J$2:$J$201,0))&lt;&gt;"",$C1995&gt;=INDEX(Matches!$F$2:$F$201,MATCH($A1995&amp;"-7",Matches!$J$2:$J$201,0))),"",IF(AND(P1995=INDEX(Matches!$G$2:$G$201,MATCH($A1995&amp;"-7",Matches!$J$2:$J$201,0)),Q1995=INDEX(Matches!$H$2:$H$201,MATCH($A1995&amp;"-7",Matches!$J$2:$J$201,0))),5,IF(SIGN(P1995-Q1995)&lt;&gt;SIGN(INDEX(Matches!$G$2:$G$201,MATCH($A1995&amp;"-7",Matches!$J$2:$J$201,0))-INDEX(Matches!$H$2:$H$201,MATCH($A1995&amp;"-7",Matches!$J$2:$J$201,0))),0,IF(P1995-Q1995=INDEX(Matches!$G$2:$G$201,MATCH($A1995&amp;"-7",Matches!$J$2:$J$201,0))-INDEX(Matches!$H$2:$H$201,MATCH($A1995&amp;"-7",Matches!$J$2:$J$201,0)),3,2))))),""))</f>
        <v/>
      </c>
      <c r="AE1995" s="12" t="str">
        <f aca="false">IF(OR($B1995="",R1995="",S1995=""),"",IFERROR(IF(OR(INDEX(Matches!$I$2:$I$201,MATCH($A1995&amp;"-8",Matches!$J$2:$J$201,0))="Void",INDEX(Matches!$G$2:$G$201,MATCH($A1995&amp;"-8",Matches!$J$2:$J$201,0))="",INDEX(Matches!$H$2:$H$201,MATCH($A1995&amp;"-8",Matches!$J$2:$J$201,0))=""),"",IF(AND($C1995&lt;&gt;"",INDEX(Matches!$F$2:$F$201,MATCH($A1995&amp;"-8",Matches!$J$2:$J$201,0))&lt;&gt;"",$C1995&gt;=INDEX(Matches!$F$2:$F$201,MATCH($A1995&amp;"-8",Matches!$J$2:$J$201,0))),"",IF(AND(R1995=INDEX(Matches!$G$2:$G$201,MATCH($A1995&amp;"-8",Matches!$J$2:$J$201,0)),S1995=INDEX(Matches!$H$2:$H$201,MATCH($A1995&amp;"-8",Matches!$J$2:$J$201,0))),5,IF(SIGN(R1995-S1995)&lt;&gt;SIGN(INDEX(Matches!$G$2:$G$201,MATCH($A1995&amp;"-8",Matches!$J$2:$J$201,0))-INDEX(Matches!$H$2:$H$201,MATCH($A1995&amp;"-8",Matches!$J$2:$J$201,0))),0,IF(R1995-S1995=INDEX(Matches!$G$2:$G$201,MATCH($A1995&amp;"-8",Matches!$J$2:$J$201,0))-INDEX(Matches!$H$2:$H$201,MATCH($A1995&amp;"-8",Matches!$J$2:$J$201,0)),3,2))))),""))</f>
        <v/>
      </c>
      <c r="AF1995" s="12" t="str">
        <f aca="false">IF(OR($B1995="",T1995="",U1995=""),"",IFERROR(IF(OR(INDEX(Matches!$I$2:$I$201,MATCH($A1995&amp;"-9",Matches!$J$2:$J$201,0))="Void",INDEX(Matches!$G$2:$G$201,MATCH($A1995&amp;"-9",Matches!$J$2:$J$201,0))="",INDEX(Matches!$H$2:$H$201,MATCH($A1995&amp;"-9",Matches!$J$2:$J$201,0))=""),"",IF(AND($C1995&lt;&gt;"",INDEX(Matches!$F$2:$F$201,MATCH($A1995&amp;"-9",Matches!$J$2:$J$201,0))&lt;&gt;"",$C1995&gt;=INDEX(Matches!$F$2:$F$201,MATCH($A1995&amp;"-9",Matches!$J$2:$J$201,0))),"",IF(AND(T1995=INDEX(Matches!$G$2:$G$201,MATCH($A1995&amp;"-9",Matches!$J$2:$J$201,0)),U1995=INDEX(Matches!$H$2:$H$201,MATCH($A1995&amp;"-9",Matches!$J$2:$J$201,0))),5,IF(SIGN(T1995-U1995)&lt;&gt;SIGN(INDEX(Matches!$G$2:$G$201,MATCH($A1995&amp;"-9",Matches!$J$2:$J$201,0))-INDEX(Matches!$H$2:$H$201,MATCH($A1995&amp;"-9",Matches!$J$2:$J$201,0))),0,IF(T1995-U1995=INDEX(Matches!$G$2:$G$201,MATCH($A1995&amp;"-9",Matches!$J$2:$J$201,0))-INDEX(Matches!$H$2:$H$201,MATCH($A1995&amp;"-9",Matches!$J$2:$J$201,0)),3,2))))),""))</f>
        <v/>
      </c>
      <c r="AG1995" s="12" t="str">
        <f aca="false">IF(OR($B1995="",V1995="",W1995=""),"",IFERROR(IF(OR(INDEX(Matches!$I$2:$I$201,MATCH($A1995&amp;"-10",Matches!$J$2:$J$201,0))="Void",INDEX(Matches!$G$2:$G$201,MATCH($A1995&amp;"-10",Matches!$J$2:$J$201,0))="",INDEX(Matches!$H$2:$H$201,MATCH($A1995&amp;"-10",Matches!$J$2:$J$201,0))=""),"",IF(AND($C1995&lt;&gt;"",INDEX(Matches!$F$2:$F$201,MATCH($A1995&amp;"-10",Matches!$J$2:$J$201,0))&lt;&gt;"",$C1995&gt;=INDEX(Matches!$F$2:$F$201,MATCH($A1995&amp;"-10",Matches!$J$2:$J$201,0))),"",IF(AND(V1995=INDEX(Matches!$G$2:$G$201,MATCH($A1995&amp;"-10",Matches!$J$2:$J$201,0)),W1995=INDEX(Matches!$H$2:$H$201,MATCH($A1995&amp;"-10",Matches!$J$2:$J$201,0))),5,IF(SIGN(V1995-W1995)&lt;&gt;SIGN(INDEX(Matches!$G$2:$G$201,MATCH($A1995&amp;"-10",Matches!$J$2:$J$201,0))-INDEX(Matches!$H$2:$H$201,MATCH($A1995&amp;"-10",Matches!$J$2:$J$201,0))),0,IF(V1995-W1995=INDEX(Matches!$G$2:$G$201,MATCH($A1995&amp;"-10",Matches!$J$2:$J$201,0))-INDEX(Matches!$H$2:$H$201,MATCH($A1995&amp;"-10",Matches!$J$2:$J$201,0)),3,2))))),""))</f>
        <v/>
      </c>
      <c r="AH1995" s="13" t="str">
        <f aca="false">IF($B1995="","",SUM(X1995:AG1995))</f>
        <v/>
      </c>
      <c r="AI1995" s="12" t="str">
        <f aca="false">IF($B1995="","",COUNTIF(X1995:AG1995,5))</f>
        <v/>
      </c>
      <c r="AJ1995" s="12" t="str">
        <f aca="false">IF($B1995="","",COUNTIF(X1995:AG1995,"&gt;=2"))</f>
        <v/>
      </c>
      <c r="AK1995" s="12" t="str">
        <f aca="false">IF($B1995="","",COUNT(X1995:AG1995))</f>
        <v/>
      </c>
    </row>
    <row r="1996" customFormat="false" ht="15" hidden="false" customHeight="false" outlineLevel="0" collapsed="false">
      <c r="A1996" s="7"/>
      <c r="B1996" s="7"/>
      <c r="C1996" s="11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12" t="str">
        <f aca="false">IF(OR($B1996="",D1996="",E1996=""),"",IFERROR(IF(OR(INDEX(Matches!$I$2:$I$201,MATCH($A1996&amp;"-1",Matches!$J$2:$J$201,0))="Void",INDEX(Matches!$G$2:$G$201,MATCH($A1996&amp;"-1",Matches!$J$2:$J$201,0))="",INDEX(Matches!$H$2:$H$201,MATCH($A1996&amp;"-1",Matches!$J$2:$J$201,0))=""),"",IF(AND($C1996&lt;&gt;"",INDEX(Matches!$F$2:$F$201,MATCH($A1996&amp;"-1",Matches!$J$2:$J$201,0))&lt;&gt;"",$C1996&gt;=INDEX(Matches!$F$2:$F$201,MATCH($A1996&amp;"-1",Matches!$J$2:$J$201,0))),"",IF(AND(D1996=INDEX(Matches!$G$2:$G$201,MATCH($A1996&amp;"-1",Matches!$J$2:$J$201,0)),E1996=INDEX(Matches!$H$2:$H$201,MATCH($A1996&amp;"-1",Matches!$J$2:$J$201,0))),5,IF(SIGN(D1996-E1996)&lt;&gt;SIGN(INDEX(Matches!$G$2:$G$201,MATCH($A1996&amp;"-1",Matches!$J$2:$J$201,0))-INDEX(Matches!$H$2:$H$201,MATCH($A1996&amp;"-1",Matches!$J$2:$J$201,0))),0,IF(D1996-E1996=INDEX(Matches!$G$2:$G$201,MATCH($A1996&amp;"-1",Matches!$J$2:$J$201,0))-INDEX(Matches!$H$2:$H$201,MATCH($A1996&amp;"-1",Matches!$J$2:$J$201,0)),3,2))))),""))</f>
        <v/>
      </c>
      <c r="Y1996" s="12" t="str">
        <f aca="false">IF(OR($B1996="",F1996="",G1996=""),"",IFERROR(IF(OR(INDEX(Matches!$I$2:$I$201,MATCH($A1996&amp;"-2",Matches!$J$2:$J$201,0))="Void",INDEX(Matches!$G$2:$G$201,MATCH($A1996&amp;"-2",Matches!$J$2:$J$201,0))="",INDEX(Matches!$H$2:$H$201,MATCH($A1996&amp;"-2",Matches!$J$2:$J$201,0))=""),"",IF(AND($C1996&lt;&gt;"",INDEX(Matches!$F$2:$F$201,MATCH($A1996&amp;"-2",Matches!$J$2:$J$201,0))&lt;&gt;"",$C1996&gt;=INDEX(Matches!$F$2:$F$201,MATCH($A1996&amp;"-2",Matches!$J$2:$J$201,0))),"",IF(AND(F1996=INDEX(Matches!$G$2:$G$201,MATCH($A1996&amp;"-2",Matches!$J$2:$J$201,0)),G1996=INDEX(Matches!$H$2:$H$201,MATCH($A1996&amp;"-2",Matches!$J$2:$J$201,0))),5,IF(SIGN(F1996-G1996)&lt;&gt;SIGN(INDEX(Matches!$G$2:$G$201,MATCH($A1996&amp;"-2",Matches!$J$2:$J$201,0))-INDEX(Matches!$H$2:$H$201,MATCH($A1996&amp;"-2",Matches!$J$2:$J$201,0))),0,IF(F1996-G1996=INDEX(Matches!$G$2:$G$201,MATCH($A1996&amp;"-2",Matches!$J$2:$J$201,0))-INDEX(Matches!$H$2:$H$201,MATCH($A1996&amp;"-2",Matches!$J$2:$J$201,0)),3,2))))),""))</f>
        <v/>
      </c>
      <c r="Z1996" s="12" t="str">
        <f aca="false">IF(OR($B1996="",H1996="",I1996=""),"",IFERROR(IF(OR(INDEX(Matches!$I$2:$I$201,MATCH($A1996&amp;"-3",Matches!$J$2:$J$201,0))="Void",INDEX(Matches!$G$2:$G$201,MATCH($A1996&amp;"-3",Matches!$J$2:$J$201,0))="",INDEX(Matches!$H$2:$H$201,MATCH($A1996&amp;"-3",Matches!$J$2:$J$201,0))=""),"",IF(AND($C1996&lt;&gt;"",INDEX(Matches!$F$2:$F$201,MATCH($A1996&amp;"-3",Matches!$J$2:$J$201,0))&lt;&gt;"",$C1996&gt;=INDEX(Matches!$F$2:$F$201,MATCH($A1996&amp;"-3",Matches!$J$2:$J$201,0))),"",IF(AND(H1996=INDEX(Matches!$G$2:$G$201,MATCH($A1996&amp;"-3",Matches!$J$2:$J$201,0)),I1996=INDEX(Matches!$H$2:$H$201,MATCH($A1996&amp;"-3",Matches!$J$2:$J$201,0))),5,IF(SIGN(H1996-I1996)&lt;&gt;SIGN(INDEX(Matches!$G$2:$G$201,MATCH($A1996&amp;"-3",Matches!$J$2:$J$201,0))-INDEX(Matches!$H$2:$H$201,MATCH($A1996&amp;"-3",Matches!$J$2:$J$201,0))),0,IF(H1996-I1996=INDEX(Matches!$G$2:$G$201,MATCH($A1996&amp;"-3",Matches!$J$2:$J$201,0))-INDEX(Matches!$H$2:$H$201,MATCH($A1996&amp;"-3",Matches!$J$2:$J$201,0)),3,2))))),""))</f>
        <v/>
      </c>
      <c r="AA1996" s="12" t="str">
        <f aca="false">IF(OR($B1996="",J1996="",K1996=""),"",IFERROR(IF(OR(INDEX(Matches!$I$2:$I$201,MATCH($A1996&amp;"-4",Matches!$J$2:$J$201,0))="Void",INDEX(Matches!$G$2:$G$201,MATCH($A1996&amp;"-4",Matches!$J$2:$J$201,0))="",INDEX(Matches!$H$2:$H$201,MATCH($A1996&amp;"-4",Matches!$J$2:$J$201,0))=""),"",IF(AND($C1996&lt;&gt;"",INDEX(Matches!$F$2:$F$201,MATCH($A1996&amp;"-4",Matches!$J$2:$J$201,0))&lt;&gt;"",$C1996&gt;=INDEX(Matches!$F$2:$F$201,MATCH($A1996&amp;"-4",Matches!$J$2:$J$201,0))),"",IF(AND(J1996=INDEX(Matches!$G$2:$G$201,MATCH($A1996&amp;"-4",Matches!$J$2:$J$201,0)),K1996=INDEX(Matches!$H$2:$H$201,MATCH($A1996&amp;"-4",Matches!$J$2:$J$201,0))),5,IF(SIGN(J1996-K1996)&lt;&gt;SIGN(INDEX(Matches!$G$2:$G$201,MATCH($A1996&amp;"-4",Matches!$J$2:$J$201,0))-INDEX(Matches!$H$2:$H$201,MATCH($A1996&amp;"-4",Matches!$J$2:$J$201,0))),0,IF(J1996-K1996=INDEX(Matches!$G$2:$G$201,MATCH($A1996&amp;"-4",Matches!$J$2:$J$201,0))-INDEX(Matches!$H$2:$H$201,MATCH($A1996&amp;"-4",Matches!$J$2:$J$201,0)),3,2))))),""))</f>
        <v/>
      </c>
      <c r="AB1996" s="12" t="str">
        <f aca="false">IF(OR($B1996="",L1996="",M1996=""),"",IFERROR(IF(OR(INDEX(Matches!$I$2:$I$201,MATCH($A1996&amp;"-5",Matches!$J$2:$J$201,0))="Void",INDEX(Matches!$G$2:$G$201,MATCH($A1996&amp;"-5",Matches!$J$2:$J$201,0))="",INDEX(Matches!$H$2:$H$201,MATCH($A1996&amp;"-5",Matches!$J$2:$J$201,0))=""),"",IF(AND($C1996&lt;&gt;"",INDEX(Matches!$F$2:$F$201,MATCH($A1996&amp;"-5",Matches!$J$2:$J$201,0))&lt;&gt;"",$C1996&gt;=INDEX(Matches!$F$2:$F$201,MATCH($A1996&amp;"-5",Matches!$J$2:$J$201,0))),"",IF(AND(L1996=INDEX(Matches!$G$2:$G$201,MATCH($A1996&amp;"-5",Matches!$J$2:$J$201,0)),M1996=INDEX(Matches!$H$2:$H$201,MATCH($A1996&amp;"-5",Matches!$J$2:$J$201,0))),5,IF(SIGN(L1996-M1996)&lt;&gt;SIGN(INDEX(Matches!$G$2:$G$201,MATCH($A1996&amp;"-5",Matches!$J$2:$J$201,0))-INDEX(Matches!$H$2:$H$201,MATCH($A1996&amp;"-5",Matches!$J$2:$J$201,0))),0,IF(L1996-M1996=INDEX(Matches!$G$2:$G$201,MATCH($A1996&amp;"-5",Matches!$J$2:$J$201,0))-INDEX(Matches!$H$2:$H$201,MATCH($A1996&amp;"-5",Matches!$J$2:$J$201,0)),3,2))))),""))</f>
        <v/>
      </c>
      <c r="AC1996" s="12" t="str">
        <f aca="false">IF(OR($B1996="",N1996="",O1996=""),"",IFERROR(IF(OR(INDEX(Matches!$I$2:$I$201,MATCH($A1996&amp;"-6",Matches!$J$2:$J$201,0))="Void",INDEX(Matches!$G$2:$G$201,MATCH($A1996&amp;"-6",Matches!$J$2:$J$201,0))="",INDEX(Matches!$H$2:$H$201,MATCH($A1996&amp;"-6",Matches!$J$2:$J$201,0))=""),"",IF(AND($C1996&lt;&gt;"",INDEX(Matches!$F$2:$F$201,MATCH($A1996&amp;"-6",Matches!$J$2:$J$201,0))&lt;&gt;"",$C1996&gt;=INDEX(Matches!$F$2:$F$201,MATCH($A1996&amp;"-6",Matches!$J$2:$J$201,0))),"",IF(AND(N1996=INDEX(Matches!$G$2:$G$201,MATCH($A1996&amp;"-6",Matches!$J$2:$J$201,0)),O1996=INDEX(Matches!$H$2:$H$201,MATCH($A1996&amp;"-6",Matches!$J$2:$J$201,0))),5,IF(SIGN(N1996-O1996)&lt;&gt;SIGN(INDEX(Matches!$G$2:$G$201,MATCH($A1996&amp;"-6",Matches!$J$2:$J$201,0))-INDEX(Matches!$H$2:$H$201,MATCH($A1996&amp;"-6",Matches!$J$2:$J$201,0))),0,IF(N1996-O1996=INDEX(Matches!$G$2:$G$201,MATCH($A1996&amp;"-6",Matches!$J$2:$J$201,0))-INDEX(Matches!$H$2:$H$201,MATCH($A1996&amp;"-6",Matches!$J$2:$J$201,0)),3,2))))),""))</f>
        <v/>
      </c>
      <c r="AD1996" s="12" t="str">
        <f aca="false">IF(OR($B1996="",P1996="",Q1996=""),"",IFERROR(IF(OR(INDEX(Matches!$I$2:$I$201,MATCH($A1996&amp;"-7",Matches!$J$2:$J$201,0))="Void",INDEX(Matches!$G$2:$G$201,MATCH($A1996&amp;"-7",Matches!$J$2:$J$201,0))="",INDEX(Matches!$H$2:$H$201,MATCH($A1996&amp;"-7",Matches!$J$2:$J$201,0))=""),"",IF(AND($C1996&lt;&gt;"",INDEX(Matches!$F$2:$F$201,MATCH($A1996&amp;"-7",Matches!$J$2:$J$201,0))&lt;&gt;"",$C1996&gt;=INDEX(Matches!$F$2:$F$201,MATCH($A1996&amp;"-7",Matches!$J$2:$J$201,0))),"",IF(AND(P1996=INDEX(Matches!$G$2:$G$201,MATCH($A1996&amp;"-7",Matches!$J$2:$J$201,0)),Q1996=INDEX(Matches!$H$2:$H$201,MATCH($A1996&amp;"-7",Matches!$J$2:$J$201,0))),5,IF(SIGN(P1996-Q1996)&lt;&gt;SIGN(INDEX(Matches!$G$2:$G$201,MATCH($A1996&amp;"-7",Matches!$J$2:$J$201,0))-INDEX(Matches!$H$2:$H$201,MATCH($A1996&amp;"-7",Matches!$J$2:$J$201,0))),0,IF(P1996-Q1996=INDEX(Matches!$G$2:$G$201,MATCH($A1996&amp;"-7",Matches!$J$2:$J$201,0))-INDEX(Matches!$H$2:$H$201,MATCH($A1996&amp;"-7",Matches!$J$2:$J$201,0)),3,2))))),""))</f>
        <v/>
      </c>
      <c r="AE1996" s="12" t="str">
        <f aca="false">IF(OR($B1996="",R1996="",S1996=""),"",IFERROR(IF(OR(INDEX(Matches!$I$2:$I$201,MATCH($A1996&amp;"-8",Matches!$J$2:$J$201,0))="Void",INDEX(Matches!$G$2:$G$201,MATCH($A1996&amp;"-8",Matches!$J$2:$J$201,0))="",INDEX(Matches!$H$2:$H$201,MATCH($A1996&amp;"-8",Matches!$J$2:$J$201,0))=""),"",IF(AND($C1996&lt;&gt;"",INDEX(Matches!$F$2:$F$201,MATCH($A1996&amp;"-8",Matches!$J$2:$J$201,0))&lt;&gt;"",$C1996&gt;=INDEX(Matches!$F$2:$F$201,MATCH($A1996&amp;"-8",Matches!$J$2:$J$201,0))),"",IF(AND(R1996=INDEX(Matches!$G$2:$G$201,MATCH($A1996&amp;"-8",Matches!$J$2:$J$201,0)),S1996=INDEX(Matches!$H$2:$H$201,MATCH($A1996&amp;"-8",Matches!$J$2:$J$201,0))),5,IF(SIGN(R1996-S1996)&lt;&gt;SIGN(INDEX(Matches!$G$2:$G$201,MATCH($A1996&amp;"-8",Matches!$J$2:$J$201,0))-INDEX(Matches!$H$2:$H$201,MATCH($A1996&amp;"-8",Matches!$J$2:$J$201,0))),0,IF(R1996-S1996=INDEX(Matches!$G$2:$G$201,MATCH($A1996&amp;"-8",Matches!$J$2:$J$201,0))-INDEX(Matches!$H$2:$H$201,MATCH($A1996&amp;"-8",Matches!$J$2:$J$201,0)),3,2))))),""))</f>
        <v/>
      </c>
      <c r="AF1996" s="12" t="str">
        <f aca="false">IF(OR($B1996="",T1996="",U1996=""),"",IFERROR(IF(OR(INDEX(Matches!$I$2:$I$201,MATCH($A1996&amp;"-9",Matches!$J$2:$J$201,0))="Void",INDEX(Matches!$G$2:$G$201,MATCH($A1996&amp;"-9",Matches!$J$2:$J$201,0))="",INDEX(Matches!$H$2:$H$201,MATCH($A1996&amp;"-9",Matches!$J$2:$J$201,0))=""),"",IF(AND($C1996&lt;&gt;"",INDEX(Matches!$F$2:$F$201,MATCH($A1996&amp;"-9",Matches!$J$2:$J$201,0))&lt;&gt;"",$C1996&gt;=INDEX(Matches!$F$2:$F$201,MATCH($A1996&amp;"-9",Matches!$J$2:$J$201,0))),"",IF(AND(T1996=INDEX(Matches!$G$2:$G$201,MATCH($A1996&amp;"-9",Matches!$J$2:$J$201,0)),U1996=INDEX(Matches!$H$2:$H$201,MATCH($A1996&amp;"-9",Matches!$J$2:$J$201,0))),5,IF(SIGN(T1996-U1996)&lt;&gt;SIGN(INDEX(Matches!$G$2:$G$201,MATCH($A1996&amp;"-9",Matches!$J$2:$J$201,0))-INDEX(Matches!$H$2:$H$201,MATCH($A1996&amp;"-9",Matches!$J$2:$J$201,0))),0,IF(T1996-U1996=INDEX(Matches!$G$2:$G$201,MATCH($A1996&amp;"-9",Matches!$J$2:$J$201,0))-INDEX(Matches!$H$2:$H$201,MATCH($A1996&amp;"-9",Matches!$J$2:$J$201,0)),3,2))))),""))</f>
        <v/>
      </c>
      <c r="AG1996" s="12" t="str">
        <f aca="false">IF(OR($B1996="",V1996="",W1996=""),"",IFERROR(IF(OR(INDEX(Matches!$I$2:$I$201,MATCH($A1996&amp;"-10",Matches!$J$2:$J$201,0))="Void",INDEX(Matches!$G$2:$G$201,MATCH($A1996&amp;"-10",Matches!$J$2:$J$201,0))="",INDEX(Matches!$H$2:$H$201,MATCH($A1996&amp;"-10",Matches!$J$2:$J$201,0))=""),"",IF(AND($C1996&lt;&gt;"",INDEX(Matches!$F$2:$F$201,MATCH($A1996&amp;"-10",Matches!$J$2:$J$201,0))&lt;&gt;"",$C1996&gt;=INDEX(Matches!$F$2:$F$201,MATCH($A1996&amp;"-10",Matches!$J$2:$J$201,0))),"",IF(AND(V1996=INDEX(Matches!$G$2:$G$201,MATCH($A1996&amp;"-10",Matches!$J$2:$J$201,0)),W1996=INDEX(Matches!$H$2:$H$201,MATCH($A1996&amp;"-10",Matches!$J$2:$J$201,0))),5,IF(SIGN(V1996-W1996)&lt;&gt;SIGN(INDEX(Matches!$G$2:$G$201,MATCH($A1996&amp;"-10",Matches!$J$2:$J$201,0))-INDEX(Matches!$H$2:$H$201,MATCH($A1996&amp;"-10",Matches!$J$2:$J$201,0))),0,IF(V1996-W1996=INDEX(Matches!$G$2:$G$201,MATCH($A1996&amp;"-10",Matches!$J$2:$J$201,0))-INDEX(Matches!$H$2:$H$201,MATCH($A1996&amp;"-10",Matches!$J$2:$J$201,0)),3,2))))),""))</f>
        <v/>
      </c>
      <c r="AH1996" s="13" t="str">
        <f aca="false">IF($B1996="","",SUM(X1996:AG1996))</f>
        <v/>
      </c>
      <c r="AI1996" s="12" t="str">
        <f aca="false">IF($B1996="","",COUNTIF(X1996:AG1996,5))</f>
        <v/>
      </c>
      <c r="AJ1996" s="12" t="str">
        <f aca="false">IF($B1996="","",COUNTIF(X1996:AG1996,"&gt;=2"))</f>
        <v/>
      </c>
      <c r="AK1996" s="12" t="str">
        <f aca="false">IF($B1996="","",COUNT(X1996:AG1996))</f>
        <v/>
      </c>
    </row>
    <row r="1997" customFormat="false" ht="15" hidden="false" customHeight="false" outlineLevel="0" collapsed="false">
      <c r="A1997" s="7"/>
      <c r="B1997" s="7"/>
      <c r="C1997" s="11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12" t="str">
        <f aca="false">IF(OR($B1997="",D1997="",E1997=""),"",IFERROR(IF(OR(INDEX(Matches!$I$2:$I$201,MATCH($A1997&amp;"-1",Matches!$J$2:$J$201,0))="Void",INDEX(Matches!$G$2:$G$201,MATCH($A1997&amp;"-1",Matches!$J$2:$J$201,0))="",INDEX(Matches!$H$2:$H$201,MATCH($A1997&amp;"-1",Matches!$J$2:$J$201,0))=""),"",IF(AND($C1997&lt;&gt;"",INDEX(Matches!$F$2:$F$201,MATCH($A1997&amp;"-1",Matches!$J$2:$J$201,0))&lt;&gt;"",$C1997&gt;=INDEX(Matches!$F$2:$F$201,MATCH($A1997&amp;"-1",Matches!$J$2:$J$201,0))),"",IF(AND(D1997=INDEX(Matches!$G$2:$G$201,MATCH($A1997&amp;"-1",Matches!$J$2:$J$201,0)),E1997=INDEX(Matches!$H$2:$H$201,MATCH($A1997&amp;"-1",Matches!$J$2:$J$201,0))),5,IF(SIGN(D1997-E1997)&lt;&gt;SIGN(INDEX(Matches!$G$2:$G$201,MATCH($A1997&amp;"-1",Matches!$J$2:$J$201,0))-INDEX(Matches!$H$2:$H$201,MATCH($A1997&amp;"-1",Matches!$J$2:$J$201,0))),0,IF(D1997-E1997=INDEX(Matches!$G$2:$G$201,MATCH($A1997&amp;"-1",Matches!$J$2:$J$201,0))-INDEX(Matches!$H$2:$H$201,MATCH($A1997&amp;"-1",Matches!$J$2:$J$201,0)),3,2))))),""))</f>
        <v/>
      </c>
      <c r="Y1997" s="12" t="str">
        <f aca="false">IF(OR($B1997="",F1997="",G1997=""),"",IFERROR(IF(OR(INDEX(Matches!$I$2:$I$201,MATCH($A1997&amp;"-2",Matches!$J$2:$J$201,0))="Void",INDEX(Matches!$G$2:$G$201,MATCH($A1997&amp;"-2",Matches!$J$2:$J$201,0))="",INDEX(Matches!$H$2:$H$201,MATCH($A1997&amp;"-2",Matches!$J$2:$J$201,0))=""),"",IF(AND($C1997&lt;&gt;"",INDEX(Matches!$F$2:$F$201,MATCH($A1997&amp;"-2",Matches!$J$2:$J$201,0))&lt;&gt;"",$C1997&gt;=INDEX(Matches!$F$2:$F$201,MATCH($A1997&amp;"-2",Matches!$J$2:$J$201,0))),"",IF(AND(F1997=INDEX(Matches!$G$2:$G$201,MATCH($A1997&amp;"-2",Matches!$J$2:$J$201,0)),G1997=INDEX(Matches!$H$2:$H$201,MATCH($A1997&amp;"-2",Matches!$J$2:$J$201,0))),5,IF(SIGN(F1997-G1997)&lt;&gt;SIGN(INDEX(Matches!$G$2:$G$201,MATCH($A1997&amp;"-2",Matches!$J$2:$J$201,0))-INDEX(Matches!$H$2:$H$201,MATCH($A1997&amp;"-2",Matches!$J$2:$J$201,0))),0,IF(F1997-G1997=INDEX(Matches!$G$2:$G$201,MATCH($A1997&amp;"-2",Matches!$J$2:$J$201,0))-INDEX(Matches!$H$2:$H$201,MATCH($A1997&amp;"-2",Matches!$J$2:$J$201,0)),3,2))))),""))</f>
        <v/>
      </c>
      <c r="Z1997" s="12" t="str">
        <f aca="false">IF(OR($B1997="",H1997="",I1997=""),"",IFERROR(IF(OR(INDEX(Matches!$I$2:$I$201,MATCH($A1997&amp;"-3",Matches!$J$2:$J$201,0))="Void",INDEX(Matches!$G$2:$G$201,MATCH($A1997&amp;"-3",Matches!$J$2:$J$201,0))="",INDEX(Matches!$H$2:$H$201,MATCH($A1997&amp;"-3",Matches!$J$2:$J$201,0))=""),"",IF(AND($C1997&lt;&gt;"",INDEX(Matches!$F$2:$F$201,MATCH($A1997&amp;"-3",Matches!$J$2:$J$201,0))&lt;&gt;"",$C1997&gt;=INDEX(Matches!$F$2:$F$201,MATCH($A1997&amp;"-3",Matches!$J$2:$J$201,0))),"",IF(AND(H1997=INDEX(Matches!$G$2:$G$201,MATCH($A1997&amp;"-3",Matches!$J$2:$J$201,0)),I1997=INDEX(Matches!$H$2:$H$201,MATCH($A1997&amp;"-3",Matches!$J$2:$J$201,0))),5,IF(SIGN(H1997-I1997)&lt;&gt;SIGN(INDEX(Matches!$G$2:$G$201,MATCH($A1997&amp;"-3",Matches!$J$2:$J$201,0))-INDEX(Matches!$H$2:$H$201,MATCH($A1997&amp;"-3",Matches!$J$2:$J$201,0))),0,IF(H1997-I1997=INDEX(Matches!$G$2:$G$201,MATCH($A1997&amp;"-3",Matches!$J$2:$J$201,0))-INDEX(Matches!$H$2:$H$201,MATCH($A1997&amp;"-3",Matches!$J$2:$J$201,0)),3,2))))),""))</f>
        <v/>
      </c>
      <c r="AA1997" s="12" t="str">
        <f aca="false">IF(OR($B1997="",J1997="",K1997=""),"",IFERROR(IF(OR(INDEX(Matches!$I$2:$I$201,MATCH($A1997&amp;"-4",Matches!$J$2:$J$201,0))="Void",INDEX(Matches!$G$2:$G$201,MATCH($A1997&amp;"-4",Matches!$J$2:$J$201,0))="",INDEX(Matches!$H$2:$H$201,MATCH($A1997&amp;"-4",Matches!$J$2:$J$201,0))=""),"",IF(AND($C1997&lt;&gt;"",INDEX(Matches!$F$2:$F$201,MATCH($A1997&amp;"-4",Matches!$J$2:$J$201,0))&lt;&gt;"",$C1997&gt;=INDEX(Matches!$F$2:$F$201,MATCH($A1997&amp;"-4",Matches!$J$2:$J$201,0))),"",IF(AND(J1997=INDEX(Matches!$G$2:$G$201,MATCH($A1997&amp;"-4",Matches!$J$2:$J$201,0)),K1997=INDEX(Matches!$H$2:$H$201,MATCH($A1997&amp;"-4",Matches!$J$2:$J$201,0))),5,IF(SIGN(J1997-K1997)&lt;&gt;SIGN(INDEX(Matches!$G$2:$G$201,MATCH($A1997&amp;"-4",Matches!$J$2:$J$201,0))-INDEX(Matches!$H$2:$H$201,MATCH($A1997&amp;"-4",Matches!$J$2:$J$201,0))),0,IF(J1997-K1997=INDEX(Matches!$G$2:$G$201,MATCH($A1997&amp;"-4",Matches!$J$2:$J$201,0))-INDEX(Matches!$H$2:$H$201,MATCH($A1997&amp;"-4",Matches!$J$2:$J$201,0)),3,2))))),""))</f>
        <v/>
      </c>
      <c r="AB1997" s="12" t="str">
        <f aca="false">IF(OR($B1997="",L1997="",M1997=""),"",IFERROR(IF(OR(INDEX(Matches!$I$2:$I$201,MATCH($A1997&amp;"-5",Matches!$J$2:$J$201,0))="Void",INDEX(Matches!$G$2:$G$201,MATCH($A1997&amp;"-5",Matches!$J$2:$J$201,0))="",INDEX(Matches!$H$2:$H$201,MATCH($A1997&amp;"-5",Matches!$J$2:$J$201,0))=""),"",IF(AND($C1997&lt;&gt;"",INDEX(Matches!$F$2:$F$201,MATCH($A1997&amp;"-5",Matches!$J$2:$J$201,0))&lt;&gt;"",$C1997&gt;=INDEX(Matches!$F$2:$F$201,MATCH($A1997&amp;"-5",Matches!$J$2:$J$201,0))),"",IF(AND(L1997=INDEX(Matches!$G$2:$G$201,MATCH($A1997&amp;"-5",Matches!$J$2:$J$201,0)),M1997=INDEX(Matches!$H$2:$H$201,MATCH($A1997&amp;"-5",Matches!$J$2:$J$201,0))),5,IF(SIGN(L1997-M1997)&lt;&gt;SIGN(INDEX(Matches!$G$2:$G$201,MATCH($A1997&amp;"-5",Matches!$J$2:$J$201,0))-INDEX(Matches!$H$2:$H$201,MATCH($A1997&amp;"-5",Matches!$J$2:$J$201,0))),0,IF(L1997-M1997=INDEX(Matches!$G$2:$G$201,MATCH($A1997&amp;"-5",Matches!$J$2:$J$201,0))-INDEX(Matches!$H$2:$H$201,MATCH($A1997&amp;"-5",Matches!$J$2:$J$201,0)),3,2))))),""))</f>
        <v/>
      </c>
      <c r="AC1997" s="12" t="str">
        <f aca="false">IF(OR($B1997="",N1997="",O1997=""),"",IFERROR(IF(OR(INDEX(Matches!$I$2:$I$201,MATCH($A1997&amp;"-6",Matches!$J$2:$J$201,0))="Void",INDEX(Matches!$G$2:$G$201,MATCH($A1997&amp;"-6",Matches!$J$2:$J$201,0))="",INDEX(Matches!$H$2:$H$201,MATCH($A1997&amp;"-6",Matches!$J$2:$J$201,0))=""),"",IF(AND($C1997&lt;&gt;"",INDEX(Matches!$F$2:$F$201,MATCH($A1997&amp;"-6",Matches!$J$2:$J$201,0))&lt;&gt;"",$C1997&gt;=INDEX(Matches!$F$2:$F$201,MATCH($A1997&amp;"-6",Matches!$J$2:$J$201,0))),"",IF(AND(N1997=INDEX(Matches!$G$2:$G$201,MATCH($A1997&amp;"-6",Matches!$J$2:$J$201,0)),O1997=INDEX(Matches!$H$2:$H$201,MATCH($A1997&amp;"-6",Matches!$J$2:$J$201,0))),5,IF(SIGN(N1997-O1997)&lt;&gt;SIGN(INDEX(Matches!$G$2:$G$201,MATCH($A1997&amp;"-6",Matches!$J$2:$J$201,0))-INDEX(Matches!$H$2:$H$201,MATCH($A1997&amp;"-6",Matches!$J$2:$J$201,0))),0,IF(N1997-O1997=INDEX(Matches!$G$2:$G$201,MATCH($A1997&amp;"-6",Matches!$J$2:$J$201,0))-INDEX(Matches!$H$2:$H$201,MATCH($A1997&amp;"-6",Matches!$J$2:$J$201,0)),3,2))))),""))</f>
        <v/>
      </c>
      <c r="AD1997" s="12" t="str">
        <f aca="false">IF(OR($B1997="",P1997="",Q1997=""),"",IFERROR(IF(OR(INDEX(Matches!$I$2:$I$201,MATCH($A1997&amp;"-7",Matches!$J$2:$J$201,0))="Void",INDEX(Matches!$G$2:$G$201,MATCH($A1997&amp;"-7",Matches!$J$2:$J$201,0))="",INDEX(Matches!$H$2:$H$201,MATCH($A1997&amp;"-7",Matches!$J$2:$J$201,0))=""),"",IF(AND($C1997&lt;&gt;"",INDEX(Matches!$F$2:$F$201,MATCH($A1997&amp;"-7",Matches!$J$2:$J$201,0))&lt;&gt;"",$C1997&gt;=INDEX(Matches!$F$2:$F$201,MATCH($A1997&amp;"-7",Matches!$J$2:$J$201,0))),"",IF(AND(P1997=INDEX(Matches!$G$2:$G$201,MATCH($A1997&amp;"-7",Matches!$J$2:$J$201,0)),Q1997=INDEX(Matches!$H$2:$H$201,MATCH($A1997&amp;"-7",Matches!$J$2:$J$201,0))),5,IF(SIGN(P1997-Q1997)&lt;&gt;SIGN(INDEX(Matches!$G$2:$G$201,MATCH($A1997&amp;"-7",Matches!$J$2:$J$201,0))-INDEX(Matches!$H$2:$H$201,MATCH($A1997&amp;"-7",Matches!$J$2:$J$201,0))),0,IF(P1997-Q1997=INDEX(Matches!$G$2:$G$201,MATCH($A1997&amp;"-7",Matches!$J$2:$J$201,0))-INDEX(Matches!$H$2:$H$201,MATCH($A1997&amp;"-7",Matches!$J$2:$J$201,0)),3,2))))),""))</f>
        <v/>
      </c>
      <c r="AE1997" s="12" t="str">
        <f aca="false">IF(OR($B1997="",R1997="",S1997=""),"",IFERROR(IF(OR(INDEX(Matches!$I$2:$I$201,MATCH($A1997&amp;"-8",Matches!$J$2:$J$201,0))="Void",INDEX(Matches!$G$2:$G$201,MATCH($A1997&amp;"-8",Matches!$J$2:$J$201,0))="",INDEX(Matches!$H$2:$H$201,MATCH($A1997&amp;"-8",Matches!$J$2:$J$201,0))=""),"",IF(AND($C1997&lt;&gt;"",INDEX(Matches!$F$2:$F$201,MATCH($A1997&amp;"-8",Matches!$J$2:$J$201,0))&lt;&gt;"",$C1997&gt;=INDEX(Matches!$F$2:$F$201,MATCH($A1997&amp;"-8",Matches!$J$2:$J$201,0))),"",IF(AND(R1997=INDEX(Matches!$G$2:$G$201,MATCH($A1997&amp;"-8",Matches!$J$2:$J$201,0)),S1997=INDEX(Matches!$H$2:$H$201,MATCH($A1997&amp;"-8",Matches!$J$2:$J$201,0))),5,IF(SIGN(R1997-S1997)&lt;&gt;SIGN(INDEX(Matches!$G$2:$G$201,MATCH($A1997&amp;"-8",Matches!$J$2:$J$201,0))-INDEX(Matches!$H$2:$H$201,MATCH($A1997&amp;"-8",Matches!$J$2:$J$201,0))),0,IF(R1997-S1997=INDEX(Matches!$G$2:$G$201,MATCH($A1997&amp;"-8",Matches!$J$2:$J$201,0))-INDEX(Matches!$H$2:$H$201,MATCH($A1997&amp;"-8",Matches!$J$2:$J$201,0)),3,2))))),""))</f>
        <v/>
      </c>
      <c r="AF1997" s="12" t="str">
        <f aca="false">IF(OR($B1997="",T1997="",U1997=""),"",IFERROR(IF(OR(INDEX(Matches!$I$2:$I$201,MATCH($A1997&amp;"-9",Matches!$J$2:$J$201,0))="Void",INDEX(Matches!$G$2:$G$201,MATCH($A1997&amp;"-9",Matches!$J$2:$J$201,0))="",INDEX(Matches!$H$2:$H$201,MATCH($A1997&amp;"-9",Matches!$J$2:$J$201,0))=""),"",IF(AND($C1997&lt;&gt;"",INDEX(Matches!$F$2:$F$201,MATCH($A1997&amp;"-9",Matches!$J$2:$J$201,0))&lt;&gt;"",$C1997&gt;=INDEX(Matches!$F$2:$F$201,MATCH($A1997&amp;"-9",Matches!$J$2:$J$201,0))),"",IF(AND(T1997=INDEX(Matches!$G$2:$G$201,MATCH($A1997&amp;"-9",Matches!$J$2:$J$201,0)),U1997=INDEX(Matches!$H$2:$H$201,MATCH($A1997&amp;"-9",Matches!$J$2:$J$201,0))),5,IF(SIGN(T1997-U1997)&lt;&gt;SIGN(INDEX(Matches!$G$2:$G$201,MATCH($A1997&amp;"-9",Matches!$J$2:$J$201,0))-INDEX(Matches!$H$2:$H$201,MATCH($A1997&amp;"-9",Matches!$J$2:$J$201,0))),0,IF(T1997-U1997=INDEX(Matches!$G$2:$G$201,MATCH($A1997&amp;"-9",Matches!$J$2:$J$201,0))-INDEX(Matches!$H$2:$H$201,MATCH($A1997&amp;"-9",Matches!$J$2:$J$201,0)),3,2))))),""))</f>
        <v/>
      </c>
      <c r="AG1997" s="12" t="str">
        <f aca="false">IF(OR($B1997="",V1997="",W1997=""),"",IFERROR(IF(OR(INDEX(Matches!$I$2:$I$201,MATCH($A1997&amp;"-10",Matches!$J$2:$J$201,0))="Void",INDEX(Matches!$G$2:$G$201,MATCH($A1997&amp;"-10",Matches!$J$2:$J$201,0))="",INDEX(Matches!$H$2:$H$201,MATCH($A1997&amp;"-10",Matches!$J$2:$J$201,0))=""),"",IF(AND($C1997&lt;&gt;"",INDEX(Matches!$F$2:$F$201,MATCH($A1997&amp;"-10",Matches!$J$2:$J$201,0))&lt;&gt;"",$C1997&gt;=INDEX(Matches!$F$2:$F$201,MATCH($A1997&amp;"-10",Matches!$J$2:$J$201,0))),"",IF(AND(V1997=INDEX(Matches!$G$2:$G$201,MATCH($A1997&amp;"-10",Matches!$J$2:$J$201,0)),W1997=INDEX(Matches!$H$2:$H$201,MATCH($A1997&amp;"-10",Matches!$J$2:$J$201,0))),5,IF(SIGN(V1997-W1997)&lt;&gt;SIGN(INDEX(Matches!$G$2:$G$201,MATCH($A1997&amp;"-10",Matches!$J$2:$J$201,0))-INDEX(Matches!$H$2:$H$201,MATCH($A1997&amp;"-10",Matches!$J$2:$J$201,0))),0,IF(V1997-W1997=INDEX(Matches!$G$2:$G$201,MATCH($A1997&amp;"-10",Matches!$J$2:$J$201,0))-INDEX(Matches!$H$2:$H$201,MATCH($A1997&amp;"-10",Matches!$J$2:$J$201,0)),3,2))))),""))</f>
        <v/>
      </c>
      <c r="AH1997" s="13" t="str">
        <f aca="false">IF($B1997="","",SUM(X1997:AG1997))</f>
        <v/>
      </c>
      <c r="AI1997" s="12" t="str">
        <f aca="false">IF($B1997="","",COUNTIF(X1997:AG1997,5))</f>
        <v/>
      </c>
      <c r="AJ1997" s="12" t="str">
        <f aca="false">IF($B1997="","",COUNTIF(X1997:AG1997,"&gt;=2"))</f>
        <v/>
      </c>
      <c r="AK1997" s="12" t="str">
        <f aca="false">IF($B1997="","",COUNT(X1997:AG1997))</f>
        <v/>
      </c>
    </row>
    <row r="1998" customFormat="false" ht="15" hidden="false" customHeight="false" outlineLevel="0" collapsed="false">
      <c r="A1998" s="7"/>
      <c r="B1998" s="7"/>
      <c r="C1998" s="11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12" t="str">
        <f aca="false">IF(OR($B1998="",D1998="",E1998=""),"",IFERROR(IF(OR(INDEX(Matches!$I$2:$I$201,MATCH($A1998&amp;"-1",Matches!$J$2:$J$201,0))="Void",INDEX(Matches!$G$2:$G$201,MATCH($A1998&amp;"-1",Matches!$J$2:$J$201,0))="",INDEX(Matches!$H$2:$H$201,MATCH($A1998&amp;"-1",Matches!$J$2:$J$201,0))=""),"",IF(AND($C1998&lt;&gt;"",INDEX(Matches!$F$2:$F$201,MATCH($A1998&amp;"-1",Matches!$J$2:$J$201,0))&lt;&gt;"",$C1998&gt;=INDEX(Matches!$F$2:$F$201,MATCH($A1998&amp;"-1",Matches!$J$2:$J$201,0))),"",IF(AND(D1998=INDEX(Matches!$G$2:$G$201,MATCH($A1998&amp;"-1",Matches!$J$2:$J$201,0)),E1998=INDEX(Matches!$H$2:$H$201,MATCH($A1998&amp;"-1",Matches!$J$2:$J$201,0))),5,IF(SIGN(D1998-E1998)&lt;&gt;SIGN(INDEX(Matches!$G$2:$G$201,MATCH($A1998&amp;"-1",Matches!$J$2:$J$201,0))-INDEX(Matches!$H$2:$H$201,MATCH($A1998&amp;"-1",Matches!$J$2:$J$201,0))),0,IF(D1998-E1998=INDEX(Matches!$G$2:$G$201,MATCH($A1998&amp;"-1",Matches!$J$2:$J$201,0))-INDEX(Matches!$H$2:$H$201,MATCH($A1998&amp;"-1",Matches!$J$2:$J$201,0)),3,2))))),""))</f>
        <v/>
      </c>
      <c r="Y1998" s="12" t="str">
        <f aca="false">IF(OR($B1998="",F1998="",G1998=""),"",IFERROR(IF(OR(INDEX(Matches!$I$2:$I$201,MATCH($A1998&amp;"-2",Matches!$J$2:$J$201,0))="Void",INDEX(Matches!$G$2:$G$201,MATCH($A1998&amp;"-2",Matches!$J$2:$J$201,0))="",INDEX(Matches!$H$2:$H$201,MATCH($A1998&amp;"-2",Matches!$J$2:$J$201,0))=""),"",IF(AND($C1998&lt;&gt;"",INDEX(Matches!$F$2:$F$201,MATCH($A1998&amp;"-2",Matches!$J$2:$J$201,0))&lt;&gt;"",$C1998&gt;=INDEX(Matches!$F$2:$F$201,MATCH($A1998&amp;"-2",Matches!$J$2:$J$201,0))),"",IF(AND(F1998=INDEX(Matches!$G$2:$G$201,MATCH($A1998&amp;"-2",Matches!$J$2:$J$201,0)),G1998=INDEX(Matches!$H$2:$H$201,MATCH($A1998&amp;"-2",Matches!$J$2:$J$201,0))),5,IF(SIGN(F1998-G1998)&lt;&gt;SIGN(INDEX(Matches!$G$2:$G$201,MATCH($A1998&amp;"-2",Matches!$J$2:$J$201,0))-INDEX(Matches!$H$2:$H$201,MATCH($A1998&amp;"-2",Matches!$J$2:$J$201,0))),0,IF(F1998-G1998=INDEX(Matches!$G$2:$G$201,MATCH($A1998&amp;"-2",Matches!$J$2:$J$201,0))-INDEX(Matches!$H$2:$H$201,MATCH($A1998&amp;"-2",Matches!$J$2:$J$201,0)),3,2))))),""))</f>
        <v/>
      </c>
      <c r="Z1998" s="12" t="str">
        <f aca="false">IF(OR($B1998="",H1998="",I1998=""),"",IFERROR(IF(OR(INDEX(Matches!$I$2:$I$201,MATCH($A1998&amp;"-3",Matches!$J$2:$J$201,0))="Void",INDEX(Matches!$G$2:$G$201,MATCH($A1998&amp;"-3",Matches!$J$2:$J$201,0))="",INDEX(Matches!$H$2:$H$201,MATCH($A1998&amp;"-3",Matches!$J$2:$J$201,0))=""),"",IF(AND($C1998&lt;&gt;"",INDEX(Matches!$F$2:$F$201,MATCH($A1998&amp;"-3",Matches!$J$2:$J$201,0))&lt;&gt;"",$C1998&gt;=INDEX(Matches!$F$2:$F$201,MATCH($A1998&amp;"-3",Matches!$J$2:$J$201,0))),"",IF(AND(H1998=INDEX(Matches!$G$2:$G$201,MATCH($A1998&amp;"-3",Matches!$J$2:$J$201,0)),I1998=INDEX(Matches!$H$2:$H$201,MATCH($A1998&amp;"-3",Matches!$J$2:$J$201,0))),5,IF(SIGN(H1998-I1998)&lt;&gt;SIGN(INDEX(Matches!$G$2:$G$201,MATCH($A1998&amp;"-3",Matches!$J$2:$J$201,0))-INDEX(Matches!$H$2:$H$201,MATCH($A1998&amp;"-3",Matches!$J$2:$J$201,0))),0,IF(H1998-I1998=INDEX(Matches!$G$2:$G$201,MATCH($A1998&amp;"-3",Matches!$J$2:$J$201,0))-INDEX(Matches!$H$2:$H$201,MATCH($A1998&amp;"-3",Matches!$J$2:$J$201,0)),3,2))))),""))</f>
        <v/>
      </c>
      <c r="AA1998" s="12" t="str">
        <f aca="false">IF(OR($B1998="",J1998="",K1998=""),"",IFERROR(IF(OR(INDEX(Matches!$I$2:$I$201,MATCH($A1998&amp;"-4",Matches!$J$2:$J$201,0))="Void",INDEX(Matches!$G$2:$G$201,MATCH($A1998&amp;"-4",Matches!$J$2:$J$201,0))="",INDEX(Matches!$H$2:$H$201,MATCH($A1998&amp;"-4",Matches!$J$2:$J$201,0))=""),"",IF(AND($C1998&lt;&gt;"",INDEX(Matches!$F$2:$F$201,MATCH($A1998&amp;"-4",Matches!$J$2:$J$201,0))&lt;&gt;"",$C1998&gt;=INDEX(Matches!$F$2:$F$201,MATCH($A1998&amp;"-4",Matches!$J$2:$J$201,0))),"",IF(AND(J1998=INDEX(Matches!$G$2:$G$201,MATCH($A1998&amp;"-4",Matches!$J$2:$J$201,0)),K1998=INDEX(Matches!$H$2:$H$201,MATCH($A1998&amp;"-4",Matches!$J$2:$J$201,0))),5,IF(SIGN(J1998-K1998)&lt;&gt;SIGN(INDEX(Matches!$G$2:$G$201,MATCH($A1998&amp;"-4",Matches!$J$2:$J$201,0))-INDEX(Matches!$H$2:$H$201,MATCH($A1998&amp;"-4",Matches!$J$2:$J$201,0))),0,IF(J1998-K1998=INDEX(Matches!$G$2:$G$201,MATCH($A1998&amp;"-4",Matches!$J$2:$J$201,0))-INDEX(Matches!$H$2:$H$201,MATCH($A1998&amp;"-4",Matches!$J$2:$J$201,0)),3,2))))),""))</f>
        <v/>
      </c>
      <c r="AB1998" s="12" t="str">
        <f aca="false">IF(OR($B1998="",L1998="",M1998=""),"",IFERROR(IF(OR(INDEX(Matches!$I$2:$I$201,MATCH($A1998&amp;"-5",Matches!$J$2:$J$201,0))="Void",INDEX(Matches!$G$2:$G$201,MATCH($A1998&amp;"-5",Matches!$J$2:$J$201,0))="",INDEX(Matches!$H$2:$H$201,MATCH($A1998&amp;"-5",Matches!$J$2:$J$201,0))=""),"",IF(AND($C1998&lt;&gt;"",INDEX(Matches!$F$2:$F$201,MATCH($A1998&amp;"-5",Matches!$J$2:$J$201,0))&lt;&gt;"",$C1998&gt;=INDEX(Matches!$F$2:$F$201,MATCH($A1998&amp;"-5",Matches!$J$2:$J$201,0))),"",IF(AND(L1998=INDEX(Matches!$G$2:$G$201,MATCH($A1998&amp;"-5",Matches!$J$2:$J$201,0)),M1998=INDEX(Matches!$H$2:$H$201,MATCH($A1998&amp;"-5",Matches!$J$2:$J$201,0))),5,IF(SIGN(L1998-M1998)&lt;&gt;SIGN(INDEX(Matches!$G$2:$G$201,MATCH($A1998&amp;"-5",Matches!$J$2:$J$201,0))-INDEX(Matches!$H$2:$H$201,MATCH($A1998&amp;"-5",Matches!$J$2:$J$201,0))),0,IF(L1998-M1998=INDEX(Matches!$G$2:$G$201,MATCH($A1998&amp;"-5",Matches!$J$2:$J$201,0))-INDEX(Matches!$H$2:$H$201,MATCH($A1998&amp;"-5",Matches!$J$2:$J$201,0)),3,2))))),""))</f>
        <v/>
      </c>
      <c r="AC1998" s="12" t="str">
        <f aca="false">IF(OR($B1998="",N1998="",O1998=""),"",IFERROR(IF(OR(INDEX(Matches!$I$2:$I$201,MATCH($A1998&amp;"-6",Matches!$J$2:$J$201,0))="Void",INDEX(Matches!$G$2:$G$201,MATCH($A1998&amp;"-6",Matches!$J$2:$J$201,0))="",INDEX(Matches!$H$2:$H$201,MATCH($A1998&amp;"-6",Matches!$J$2:$J$201,0))=""),"",IF(AND($C1998&lt;&gt;"",INDEX(Matches!$F$2:$F$201,MATCH($A1998&amp;"-6",Matches!$J$2:$J$201,0))&lt;&gt;"",$C1998&gt;=INDEX(Matches!$F$2:$F$201,MATCH($A1998&amp;"-6",Matches!$J$2:$J$201,0))),"",IF(AND(N1998=INDEX(Matches!$G$2:$G$201,MATCH($A1998&amp;"-6",Matches!$J$2:$J$201,0)),O1998=INDEX(Matches!$H$2:$H$201,MATCH($A1998&amp;"-6",Matches!$J$2:$J$201,0))),5,IF(SIGN(N1998-O1998)&lt;&gt;SIGN(INDEX(Matches!$G$2:$G$201,MATCH($A1998&amp;"-6",Matches!$J$2:$J$201,0))-INDEX(Matches!$H$2:$H$201,MATCH($A1998&amp;"-6",Matches!$J$2:$J$201,0))),0,IF(N1998-O1998=INDEX(Matches!$G$2:$G$201,MATCH($A1998&amp;"-6",Matches!$J$2:$J$201,0))-INDEX(Matches!$H$2:$H$201,MATCH($A1998&amp;"-6",Matches!$J$2:$J$201,0)),3,2))))),""))</f>
        <v/>
      </c>
      <c r="AD1998" s="12" t="str">
        <f aca="false">IF(OR($B1998="",P1998="",Q1998=""),"",IFERROR(IF(OR(INDEX(Matches!$I$2:$I$201,MATCH($A1998&amp;"-7",Matches!$J$2:$J$201,0))="Void",INDEX(Matches!$G$2:$G$201,MATCH($A1998&amp;"-7",Matches!$J$2:$J$201,0))="",INDEX(Matches!$H$2:$H$201,MATCH($A1998&amp;"-7",Matches!$J$2:$J$201,0))=""),"",IF(AND($C1998&lt;&gt;"",INDEX(Matches!$F$2:$F$201,MATCH($A1998&amp;"-7",Matches!$J$2:$J$201,0))&lt;&gt;"",$C1998&gt;=INDEX(Matches!$F$2:$F$201,MATCH($A1998&amp;"-7",Matches!$J$2:$J$201,0))),"",IF(AND(P1998=INDEX(Matches!$G$2:$G$201,MATCH($A1998&amp;"-7",Matches!$J$2:$J$201,0)),Q1998=INDEX(Matches!$H$2:$H$201,MATCH($A1998&amp;"-7",Matches!$J$2:$J$201,0))),5,IF(SIGN(P1998-Q1998)&lt;&gt;SIGN(INDEX(Matches!$G$2:$G$201,MATCH($A1998&amp;"-7",Matches!$J$2:$J$201,0))-INDEX(Matches!$H$2:$H$201,MATCH($A1998&amp;"-7",Matches!$J$2:$J$201,0))),0,IF(P1998-Q1998=INDEX(Matches!$G$2:$G$201,MATCH($A1998&amp;"-7",Matches!$J$2:$J$201,0))-INDEX(Matches!$H$2:$H$201,MATCH($A1998&amp;"-7",Matches!$J$2:$J$201,0)),3,2))))),""))</f>
        <v/>
      </c>
      <c r="AE1998" s="12" t="str">
        <f aca="false">IF(OR($B1998="",R1998="",S1998=""),"",IFERROR(IF(OR(INDEX(Matches!$I$2:$I$201,MATCH($A1998&amp;"-8",Matches!$J$2:$J$201,0))="Void",INDEX(Matches!$G$2:$G$201,MATCH($A1998&amp;"-8",Matches!$J$2:$J$201,0))="",INDEX(Matches!$H$2:$H$201,MATCH($A1998&amp;"-8",Matches!$J$2:$J$201,0))=""),"",IF(AND($C1998&lt;&gt;"",INDEX(Matches!$F$2:$F$201,MATCH($A1998&amp;"-8",Matches!$J$2:$J$201,0))&lt;&gt;"",$C1998&gt;=INDEX(Matches!$F$2:$F$201,MATCH($A1998&amp;"-8",Matches!$J$2:$J$201,0))),"",IF(AND(R1998=INDEX(Matches!$G$2:$G$201,MATCH($A1998&amp;"-8",Matches!$J$2:$J$201,0)),S1998=INDEX(Matches!$H$2:$H$201,MATCH($A1998&amp;"-8",Matches!$J$2:$J$201,0))),5,IF(SIGN(R1998-S1998)&lt;&gt;SIGN(INDEX(Matches!$G$2:$G$201,MATCH($A1998&amp;"-8",Matches!$J$2:$J$201,0))-INDEX(Matches!$H$2:$H$201,MATCH($A1998&amp;"-8",Matches!$J$2:$J$201,0))),0,IF(R1998-S1998=INDEX(Matches!$G$2:$G$201,MATCH($A1998&amp;"-8",Matches!$J$2:$J$201,0))-INDEX(Matches!$H$2:$H$201,MATCH($A1998&amp;"-8",Matches!$J$2:$J$201,0)),3,2))))),""))</f>
        <v/>
      </c>
      <c r="AF1998" s="12" t="str">
        <f aca="false">IF(OR($B1998="",T1998="",U1998=""),"",IFERROR(IF(OR(INDEX(Matches!$I$2:$I$201,MATCH($A1998&amp;"-9",Matches!$J$2:$J$201,0))="Void",INDEX(Matches!$G$2:$G$201,MATCH($A1998&amp;"-9",Matches!$J$2:$J$201,0))="",INDEX(Matches!$H$2:$H$201,MATCH($A1998&amp;"-9",Matches!$J$2:$J$201,0))=""),"",IF(AND($C1998&lt;&gt;"",INDEX(Matches!$F$2:$F$201,MATCH($A1998&amp;"-9",Matches!$J$2:$J$201,0))&lt;&gt;"",$C1998&gt;=INDEX(Matches!$F$2:$F$201,MATCH($A1998&amp;"-9",Matches!$J$2:$J$201,0))),"",IF(AND(T1998=INDEX(Matches!$G$2:$G$201,MATCH($A1998&amp;"-9",Matches!$J$2:$J$201,0)),U1998=INDEX(Matches!$H$2:$H$201,MATCH($A1998&amp;"-9",Matches!$J$2:$J$201,0))),5,IF(SIGN(T1998-U1998)&lt;&gt;SIGN(INDEX(Matches!$G$2:$G$201,MATCH($A1998&amp;"-9",Matches!$J$2:$J$201,0))-INDEX(Matches!$H$2:$H$201,MATCH($A1998&amp;"-9",Matches!$J$2:$J$201,0))),0,IF(T1998-U1998=INDEX(Matches!$G$2:$G$201,MATCH($A1998&amp;"-9",Matches!$J$2:$J$201,0))-INDEX(Matches!$H$2:$H$201,MATCH($A1998&amp;"-9",Matches!$J$2:$J$201,0)),3,2))))),""))</f>
        <v/>
      </c>
      <c r="AG1998" s="12" t="str">
        <f aca="false">IF(OR($B1998="",V1998="",W1998=""),"",IFERROR(IF(OR(INDEX(Matches!$I$2:$I$201,MATCH($A1998&amp;"-10",Matches!$J$2:$J$201,0))="Void",INDEX(Matches!$G$2:$G$201,MATCH($A1998&amp;"-10",Matches!$J$2:$J$201,0))="",INDEX(Matches!$H$2:$H$201,MATCH($A1998&amp;"-10",Matches!$J$2:$J$201,0))=""),"",IF(AND($C1998&lt;&gt;"",INDEX(Matches!$F$2:$F$201,MATCH($A1998&amp;"-10",Matches!$J$2:$J$201,0))&lt;&gt;"",$C1998&gt;=INDEX(Matches!$F$2:$F$201,MATCH($A1998&amp;"-10",Matches!$J$2:$J$201,0))),"",IF(AND(V1998=INDEX(Matches!$G$2:$G$201,MATCH($A1998&amp;"-10",Matches!$J$2:$J$201,0)),W1998=INDEX(Matches!$H$2:$H$201,MATCH($A1998&amp;"-10",Matches!$J$2:$J$201,0))),5,IF(SIGN(V1998-W1998)&lt;&gt;SIGN(INDEX(Matches!$G$2:$G$201,MATCH($A1998&amp;"-10",Matches!$J$2:$J$201,0))-INDEX(Matches!$H$2:$H$201,MATCH($A1998&amp;"-10",Matches!$J$2:$J$201,0))),0,IF(V1998-W1998=INDEX(Matches!$G$2:$G$201,MATCH($A1998&amp;"-10",Matches!$J$2:$J$201,0))-INDEX(Matches!$H$2:$H$201,MATCH($A1998&amp;"-10",Matches!$J$2:$J$201,0)),3,2))))),""))</f>
        <v/>
      </c>
      <c r="AH1998" s="13" t="str">
        <f aca="false">IF($B1998="","",SUM(X1998:AG1998))</f>
        <v/>
      </c>
      <c r="AI1998" s="12" t="str">
        <f aca="false">IF($B1998="","",COUNTIF(X1998:AG1998,5))</f>
        <v/>
      </c>
      <c r="AJ1998" s="12" t="str">
        <f aca="false">IF($B1998="","",COUNTIF(X1998:AG1998,"&gt;=2"))</f>
        <v/>
      </c>
      <c r="AK1998" s="12" t="str">
        <f aca="false">IF($B1998="","",COUNT(X1998:AG1998))</f>
        <v/>
      </c>
    </row>
    <row r="1999" customFormat="false" ht="15" hidden="false" customHeight="false" outlineLevel="0" collapsed="false">
      <c r="A1999" s="7"/>
      <c r="B1999" s="7"/>
      <c r="C1999" s="11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12" t="str">
        <f aca="false">IF(OR($B1999="",D1999="",E1999=""),"",IFERROR(IF(OR(INDEX(Matches!$I$2:$I$201,MATCH($A1999&amp;"-1",Matches!$J$2:$J$201,0))="Void",INDEX(Matches!$G$2:$G$201,MATCH($A1999&amp;"-1",Matches!$J$2:$J$201,0))="",INDEX(Matches!$H$2:$H$201,MATCH($A1999&amp;"-1",Matches!$J$2:$J$201,0))=""),"",IF(AND($C1999&lt;&gt;"",INDEX(Matches!$F$2:$F$201,MATCH($A1999&amp;"-1",Matches!$J$2:$J$201,0))&lt;&gt;"",$C1999&gt;=INDEX(Matches!$F$2:$F$201,MATCH($A1999&amp;"-1",Matches!$J$2:$J$201,0))),"",IF(AND(D1999=INDEX(Matches!$G$2:$G$201,MATCH($A1999&amp;"-1",Matches!$J$2:$J$201,0)),E1999=INDEX(Matches!$H$2:$H$201,MATCH($A1999&amp;"-1",Matches!$J$2:$J$201,0))),5,IF(SIGN(D1999-E1999)&lt;&gt;SIGN(INDEX(Matches!$G$2:$G$201,MATCH($A1999&amp;"-1",Matches!$J$2:$J$201,0))-INDEX(Matches!$H$2:$H$201,MATCH($A1999&amp;"-1",Matches!$J$2:$J$201,0))),0,IF(D1999-E1999=INDEX(Matches!$G$2:$G$201,MATCH($A1999&amp;"-1",Matches!$J$2:$J$201,0))-INDEX(Matches!$H$2:$H$201,MATCH($A1999&amp;"-1",Matches!$J$2:$J$201,0)),3,2))))),""))</f>
        <v/>
      </c>
      <c r="Y1999" s="12" t="str">
        <f aca="false">IF(OR($B1999="",F1999="",G1999=""),"",IFERROR(IF(OR(INDEX(Matches!$I$2:$I$201,MATCH($A1999&amp;"-2",Matches!$J$2:$J$201,0))="Void",INDEX(Matches!$G$2:$G$201,MATCH($A1999&amp;"-2",Matches!$J$2:$J$201,0))="",INDEX(Matches!$H$2:$H$201,MATCH($A1999&amp;"-2",Matches!$J$2:$J$201,0))=""),"",IF(AND($C1999&lt;&gt;"",INDEX(Matches!$F$2:$F$201,MATCH($A1999&amp;"-2",Matches!$J$2:$J$201,0))&lt;&gt;"",$C1999&gt;=INDEX(Matches!$F$2:$F$201,MATCH($A1999&amp;"-2",Matches!$J$2:$J$201,0))),"",IF(AND(F1999=INDEX(Matches!$G$2:$G$201,MATCH($A1999&amp;"-2",Matches!$J$2:$J$201,0)),G1999=INDEX(Matches!$H$2:$H$201,MATCH($A1999&amp;"-2",Matches!$J$2:$J$201,0))),5,IF(SIGN(F1999-G1999)&lt;&gt;SIGN(INDEX(Matches!$G$2:$G$201,MATCH($A1999&amp;"-2",Matches!$J$2:$J$201,0))-INDEX(Matches!$H$2:$H$201,MATCH($A1999&amp;"-2",Matches!$J$2:$J$201,0))),0,IF(F1999-G1999=INDEX(Matches!$G$2:$G$201,MATCH($A1999&amp;"-2",Matches!$J$2:$J$201,0))-INDEX(Matches!$H$2:$H$201,MATCH($A1999&amp;"-2",Matches!$J$2:$J$201,0)),3,2))))),""))</f>
        <v/>
      </c>
      <c r="Z1999" s="12" t="str">
        <f aca="false">IF(OR($B1999="",H1999="",I1999=""),"",IFERROR(IF(OR(INDEX(Matches!$I$2:$I$201,MATCH($A1999&amp;"-3",Matches!$J$2:$J$201,0))="Void",INDEX(Matches!$G$2:$G$201,MATCH($A1999&amp;"-3",Matches!$J$2:$J$201,0))="",INDEX(Matches!$H$2:$H$201,MATCH($A1999&amp;"-3",Matches!$J$2:$J$201,0))=""),"",IF(AND($C1999&lt;&gt;"",INDEX(Matches!$F$2:$F$201,MATCH($A1999&amp;"-3",Matches!$J$2:$J$201,0))&lt;&gt;"",$C1999&gt;=INDEX(Matches!$F$2:$F$201,MATCH($A1999&amp;"-3",Matches!$J$2:$J$201,0))),"",IF(AND(H1999=INDEX(Matches!$G$2:$G$201,MATCH($A1999&amp;"-3",Matches!$J$2:$J$201,0)),I1999=INDEX(Matches!$H$2:$H$201,MATCH($A1999&amp;"-3",Matches!$J$2:$J$201,0))),5,IF(SIGN(H1999-I1999)&lt;&gt;SIGN(INDEX(Matches!$G$2:$G$201,MATCH($A1999&amp;"-3",Matches!$J$2:$J$201,0))-INDEX(Matches!$H$2:$H$201,MATCH($A1999&amp;"-3",Matches!$J$2:$J$201,0))),0,IF(H1999-I1999=INDEX(Matches!$G$2:$G$201,MATCH($A1999&amp;"-3",Matches!$J$2:$J$201,0))-INDEX(Matches!$H$2:$H$201,MATCH($A1999&amp;"-3",Matches!$J$2:$J$201,0)),3,2))))),""))</f>
        <v/>
      </c>
      <c r="AA1999" s="12" t="str">
        <f aca="false">IF(OR($B1999="",J1999="",K1999=""),"",IFERROR(IF(OR(INDEX(Matches!$I$2:$I$201,MATCH($A1999&amp;"-4",Matches!$J$2:$J$201,0))="Void",INDEX(Matches!$G$2:$G$201,MATCH($A1999&amp;"-4",Matches!$J$2:$J$201,0))="",INDEX(Matches!$H$2:$H$201,MATCH($A1999&amp;"-4",Matches!$J$2:$J$201,0))=""),"",IF(AND($C1999&lt;&gt;"",INDEX(Matches!$F$2:$F$201,MATCH($A1999&amp;"-4",Matches!$J$2:$J$201,0))&lt;&gt;"",$C1999&gt;=INDEX(Matches!$F$2:$F$201,MATCH($A1999&amp;"-4",Matches!$J$2:$J$201,0))),"",IF(AND(J1999=INDEX(Matches!$G$2:$G$201,MATCH($A1999&amp;"-4",Matches!$J$2:$J$201,0)),K1999=INDEX(Matches!$H$2:$H$201,MATCH($A1999&amp;"-4",Matches!$J$2:$J$201,0))),5,IF(SIGN(J1999-K1999)&lt;&gt;SIGN(INDEX(Matches!$G$2:$G$201,MATCH($A1999&amp;"-4",Matches!$J$2:$J$201,0))-INDEX(Matches!$H$2:$H$201,MATCH($A1999&amp;"-4",Matches!$J$2:$J$201,0))),0,IF(J1999-K1999=INDEX(Matches!$G$2:$G$201,MATCH($A1999&amp;"-4",Matches!$J$2:$J$201,0))-INDEX(Matches!$H$2:$H$201,MATCH($A1999&amp;"-4",Matches!$J$2:$J$201,0)),3,2))))),""))</f>
        <v/>
      </c>
      <c r="AB1999" s="12" t="str">
        <f aca="false">IF(OR($B1999="",L1999="",M1999=""),"",IFERROR(IF(OR(INDEX(Matches!$I$2:$I$201,MATCH($A1999&amp;"-5",Matches!$J$2:$J$201,0))="Void",INDEX(Matches!$G$2:$G$201,MATCH($A1999&amp;"-5",Matches!$J$2:$J$201,0))="",INDEX(Matches!$H$2:$H$201,MATCH($A1999&amp;"-5",Matches!$J$2:$J$201,0))=""),"",IF(AND($C1999&lt;&gt;"",INDEX(Matches!$F$2:$F$201,MATCH($A1999&amp;"-5",Matches!$J$2:$J$201,0))&lt;&gt;"",$C1999&gt;=INDEX(Matches!$F$2:$F$201,MATCH($A1999&amp;"-5",Matches!$J$2:$J$201,0))),"",IF(AND(L1999=INDEX(Matches!$G$2:$G$201,MATCH($A1999&amp;"-5",Matches!$J$2:$J$201,0)),M1999=INDEX(Matches!$H$2:$H$201,MATCH($A1999&amp;"-5",Matches!$J$2:$J$201,0))),5,IF(SIGN(L1999-M1999)&lt;&gt;SIGN(INDEX(Matches!$G$2:$G$201,MATCH($A1999&amp;"-5",Matches!$J$2:$J$201,0))-INDEX(Matches!$H$2:$H$201,MATCH($A1999&amp;"-5",Matches!$J$2:$J$201,0))),0,IF(L1999-M1999=INDEX(Matches!$G$2:$G$201,MATCH($A1999&amp;"-5",Matches!$J$2:$J$201,0))-INDEX(Matches!$H$2:$H$201,MATCH($A1999&amp;"-5",Matches!$J$2:$J$201,0)),3,2))))),""))</f>
        <v/>
      </c>
      <c r="AC1999" s="12" t="str">
        <f aca="false">IF(OR($B1999="",N1999="",O1999=""),"",IFERROR(IF(OR(INDEX(Matches!$I$2:$I$201,MATCH($A1999&amp;"-6",Matches!$J$2:$J$201,0))="Void",INDEX(Matches!$G$2:$G$201,MATCH($A1999&amp;"-6",Matches!$J$2:$J$201,0))="",INDEX(Matches!$H$2:$H$201,MATCH($A1999&amp;"-6",Matches!$J$2:$J$201,0))=""),"",IF(AND($C1999&lt;&gt;"",INDEX(Matches!$F$2:$F$201,MATCH($A1999&amp;"-6",Matches!$J$2:$J$201,0))&lt;&gt;"",$C1999&gt;=INDEX(Matches!$F$2:$F$201,MATCH($A1999&amp;"-6",Matches!$J$2:$J$201,0))),"",IF(AND(N1999=INDEX(Matches!$G$2:$G$201,MATCH($A1999&amp;"-6",Matches!$J$2:$J$201,0)),O1999=INDEX(Matches!$H$2:$H$201,MATCH($A1999&amp;"-6",Matches!$J$2:$J$201,0))),5,IF(SIGN(N1999-O1999)&lt;&gt;SIGN(INDEX(Matches!$G$2:$G$201,MATCH($A1999&amp;"-6",Matches!$J$2:$J$201,0))-INDEX(Matches!$H$2:$H$201,MATCH($A1999&amp;"-6",Matches!$J$2:$J$201,0))),0,IF(N1999-O1999=INDEX(Matches!$G$2:$G$201,MATCH($A1999&amp;"-6",Matches!$J$2:$J$201,0))-INDEX(Matches!$H$2:$H$201,MATCH($A1999&amp;"-6",Matches!$J$2:$J$201,0)),3,2))))),""))</f>
        <v/>
      </c>
      <c r="AD1999" s="12" t="str">
        <f aca="false">IF(OR($B1999="",P1999="",Q1999=""),"",IFERROR(IF(OR(INDEX(Matches!$I$2:$I$201,MATCH($A1999&amp;"-7",Matches!$J$2:$J$201,0))="Void",INDEX(Matches!$G$2:$G$201,MATCH($A1999&amp;"-7",Matches!$J$2:$J$201,0))="",INDEX(Matches!$H$2:$H$201,MATCH($A1999&amp;"-7",Matches!$J$2:$J$201,0))=""),"",IF(AND($C1999&lt;&gt;"",INDEX(Matches!$F$2:$F$201,MATCH($A1999&amp;"-7",Matches!$J$2:$J$201,0))&lt;&gt;"",$C1999&gt;=INDEX(Matches!$F$2:$F$201,MATCH($A1999&amp;"-7",Matches!$J$2:$J$201,0))),"",IF(AND(P1999=INDEX(Matches!$G$2:$G$201,MATCH($A1999&amp;"-7",Matches!$J$2:$J$201,0)),Q1999=INDEX(Matches!$H$2:$H$201,MATCH($A1999&amp;"-7",Matches!$J$2:$J$201,0))),5,IF(SIGN(P1999-Q1999)&lt;&gt;SIGN(INDEX(Matches!$G$2:$G$201,MATCH($A1999&amp;"-7",Matches!$J$2:$J$201,0))-INDEX(Matches!$H$2:$H$201,MATCH($A1999&amp;"-7",Matches!$J$2:$J$201,0))),0,IF(P1999-Q1999=INDEX(Matches!$G$2:$G$201,MATCH($A1999&amp;"-7",Matches!$J$2:$J$201,0))-INDEX(Matches!$H$2:$H$201,MATCH($A1999&amp;"-7",Matches!$J$2:$J$201,0)),3,2))))),""))</f>
        <v/>
      </c>
      <c r="AE1999" s="12" t="str">
        <f aca="false">IF(OR($B1999="",R1999="",S1999=""),"",IFERROR(IF(OR(INDEX(Matches!$I$2:$I$201,MATCH($A1999&amp;"-8",Matches!$J$2:$J$201,0))="Void",INDEX(Matches!$G$2:$G$201,MATCH($A1999&amp;"-8",Matches!$J$2:$J$201,0))="",INDEX(Matches!$H$2:$H$201,MATCH($A1999&amp;"-8",Matches!$J$2:$J$201,0))=""),"",IF(AND($C1999&lt;&gt;"",INDEX(Matches!$F$2:$F$201,MATCH($A1999&amp;"-8",Matches!$J$2:$J$201,0))&lt;&gt;"",$C1999&gt;=INDEX(Matches!$F$2:$F$201,MATCH($A1999&amp;"-8",Matches!$J$2:$J$201,0))),"",IF(AND(R1999=INDEX(Matches!$G$2:$G$201,MATCH($A1999&amp;"-8",Matches!$J$2:$J$201,0)),S1999=INDEX(Matches!$H$2:$H$201,MATCH($A1999&amp;"-8",Matches!$J$2:$J$201,0))),5,IF(SIGN(R1999-S1999)&lt;&gt;SIGN(INDEX(Matches!$G$2:$G$201,MATCH($A1999&amp;"-8",Matches!$J$2:$J$201,0))-INDEX(Matches!$H$2:$H$201,MATCH($A1999&amp;"-8",Matches!$J$2:$J$201,0))),0,IF(R1999-S1999=INDEX(Matches!$G$2:$G$201,MATCH($A1999&amp;"-8",Matches!$J$2:$J$201,0))-INDEX(Matches!$H$2:$H$201,MATCH($A1999&amp;"-8",Matches!$J$2:$J$201,0)),3,2))))),""))</f>
        <v/>
      </c>
      <c r="AF1999" s="12" t="str">
        <f aca="false">IF(OR($B1999="",T1999="",U1999=""),"",IFERROR(IF(OR(INDEX(Matches!$I$2:$I$201,MATCH($A1999&amp;"-9",Matches!$J$2:$J$201,0))="Void",INDEX(Matches!$G$2:$G$201,MATCH($A1999&amp;"-9",Matches!$J$2:$J$201,0))="",INDEX(Matches!$H$2:$H$201,MATCH($A1999&amp;"-9",Matches!$J$2:$J$201,0))=""),"",IF(AND($C1999&lt;&gt;"",INDEX(Matches!$F$2:$F$201,MATCH($A1999&amp;"-9",Matches!$J$2:$J$201,0))&lt;&gt;"",$C1999&gt;=INDEX(Matches!$F$2:$F$201,MATCH($A1999&amp;"-9",Matches!$J$2:$J$201,0))),"",IF(AND(T1999=INDEX(Matches!$G$2:$G$201,MATCH($A1999&amp;"-9",Matches!$J$2:$J$201,0)),U1999=INDEX(Matches!$H$2:$H$201,MATCH($A1999&amp;"-9",Matches!$J$2:$J$201,0))),5,IF(SIGN(T1999-U1999)&lt;&gt;SIGN(INDEX(Matches!$G$2:$G$201,MATCH($A1999&amp;"-9",Matches!$J$2:$J$201,0))-INDEX(Matches!$H$2:$H$201,MATCH($A1999&amp;"-9",Matches!$J$2:$J$201,0))),0,IF(T1999-U1999=INDEX(Matches!$G$2:$G$201,MATCH($A1999&amp;"-9",Matches!$J$2:$J$201,0))-INDEX(Matches!$H$2:$H$201,MATCH($A1999&amp;"-9",Matches!$J$2:$J$201,0)),3,2))))),""))</f>
        <v/>
      </c>
      <c r="AG1999" s="12" t="str">
        <f aca="false">IF(OR($B1999="",V1999="",W1999=""),"",IFERROR(IF(OR(INDEX(Matches!$I$2:$I$201,MATCH($A1999&amp;"-10",Matches!$J$2:$J$201,0))="Void",INDEX(Matches!$G$2:$G$201,MATCH($A1999&amp;"-10",Matches!$J$2:$J$201,0))="",INDEX(Matches!$H$2:$H$201,MATCH($A1999&amp;"-10",Matches!$J$2:$J$201,0))=""),"",IF(AND($C1999&lt;&gt;"",INDEX(Matches!$F$2:$F$201,MATCH($A1999&amp;"-10",Matches!$J$2:$J$201,0))&lt;&gt;"",$C1999&gt;=INDEX(Matches!$F$2:$F$201,MATCH($A1999&amp;"-10",Matches!$J$2:$J$201,0))),"",IF(AND(V1999=INDEX(Matches!$G$2:$G$201,MATCH($A1999&amp;"-10",Matches!$J$2:$J$201,0)),W1999=INDEX(Matches!$H$2:$H$201,MATCH($A1999&amp;"-10",Matches!$J$2:$J$201,0))),5,IF(SIGN(V1999-W1999)&lt;&gt;SIGN(INDEX(Matches!$G$2:$G$201,MATCH($A1999&amp;"-10",Matches!$J$2:$J$201,0))-INDEX(Matches!$H$2:$H$201,MATCH($A1999&amp;"-10",Matches!$J$2:$J$201,0))),0,IF(V1999-W1999=INDEX(Matches!$G$2:$G$201,MATCH($A1999&amp;"-10",Matches!$J$2:$J$201,0))-INDEX(Matches!$H$2:$H$201,MATCH($A1999&amp;"-10",Matches!$J$2:$J$201,0)),3,2))))),""))</f>
        <v/>
      </c>
      <c r="AH1999" s="13" t="str">
        <f aca="false">IF($B1999="","",SUM(X1999:AG1999))</f>
        <v/>
      </c>
      <c r="AI1999" s="12" t="str">
        <f aca="false">IF($B1999="","",COUNTIF(X1999:AG1999,5))</f>
        <v/>
      </c>
      <c r="AJ1999" s="12" t="str">
        <f aca="false">IF($B1999="","",COUNTIF(X1999:AG1999,"&gt;=2"))</f>
        <v/>
      </c>
      <c r="AK1999" s="12" t="str">
        <f aca="false">IF($B1999="","",COUNT(X1999:AG1999))</f>
        <v/>
      </c>
    </row>
    <row r="2000" customFormat="false" ht="15" hidden="false" customHeight="false" outlineLevel="0" collapsed="false">
      <c r="A2000" s="7"/>
      <c r="B2000" s="7"/>
      <c r="C2000" s="11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12" t="str">
        <f aca="false">IF(OR($B2000="",D2000="",E2000=""),"",IFERROR(IF(OR(INDEX(Matches!$I$2:$I$201,MATCH($A2000&amp;"-1",Matches!$J$2:$J$201,0))="Void",INDEX(Matches!$G$2:$G$201,MATCH($A2000&amp;"-1",Matches!$J$2:$J$201,0))="",INDEX(Matches!$H$2:$H$201,MATCH($A2000&amp;"-1",Matches!$J$2:$J$201,0))=""),"",IF(AND($C2000&lt;&gt;"",INDEX(Matches!$F$2:$F$201,MATCH($A2000&amp;"-1",Matches!$J$2:$J$201,0))&lt;&gt;"",$C2000&gt;=INDEX(Matches!$F$2:$F$201,MATCH($A2000&amp;"-1",Matches!$J$2:$J$201,0))),"",IF(AND(D2000=INDEX(Matches!$G$2:$G$201,MATCH($A2000&amp;"-1",Matches!$J$2:$J$201,0)),E2000=INDEX(Matches!$H$2:$H$201,MATCH($A2000&amp;"-1",Matches!$J$2:$J$201,0))),5,IF(SIGN(D2000-E2000)&lt;&gt;SIGN(INDEX(Matches!$G$2:$G$201,MATCH($A2000&amp;"-1",Matches!$J$2:$J$201,0))-INDEX(Matches!$H$2:$H$201,MATCH($A2000&amp;"-1",Matches!$J$2:$J$201,0))),0,IF(D2000-E2000=INDEX(Matches!$G$2:$G$201,MATCH($A2000&amp;"-1",Matches!$J$2:$J$201,0))-INDEX(Matches!$H$2:$H$201,MATCH($A2000&amp;"-1",Matches!$J$2:$J$201,0)),3,2))))),""))</f>
        <v/>
      </c>
      <c r="Y2000" s="12" t="str">
        <f aca="false">IF(OR($B2000="",F2000="",G2000=""),"",IFERROR(IF(OR(INDEX(Matches!$I$2:$I$201,MATCH($A2000&amp;"-2",Matches!$J$2:$J$201,0))="Void",INDEX(Matches!$G$2:$G$201,MATCH($A2000&amp;"-2",Matches!$J$2:$J$201,0))="",INDEX(Matches!$H$2:$H$201,MATCH($A2000&amp;"-2",Matches!$J$2:$J$201,0))=""),"",IF(AND($C2000&lt;&gt;"",INDEX(Matches!$F$2:$F$201,MATCH($A2000&amp;"-2",Matches!$J$2:$J$201,0))&lt;&gt;"",$C2000&gt;=INDEX(Matches!$F$2:$F$201,MATCH($A2000&amp;"-2",Matches!$J$2:$J$201,0))),"",IF(AND(F2000=INDEX(Matches!$G$2:$G$201,MATCH($A2000&amp;"-2",Matches!$J$2:$J$201,0)),G2000=INDEX(Matches!$H$2:$H$201,MATCH($A2000&amp;"-2",Matches!$J$2:$J$201,0))),5,IF(SIGN(F2000-G2000)&lt;&gt;SIGN(INDEX(Matches!$G$2:$G$201,MATCH($A2000&amp;"-2",Matches!$J$2:$J$201,0))-INDEX(Matches!$H$2:$H$201,MATCH($A2000&amp;"-2",Matches!$J$2:$J$201,0))),0,IF(F2000-G2000=INDEX(Matches!$G$2:$G$201,MATCH($A2000&amp;"-2",Matches!$J$2:$J$201,0))-INDEX(Matches!$H$2:$H$201,MATCH($A2000&amp;"-2",Matches!$J$2:$J$201,0)),3,2))))),""))</f>
        <v/>
      </c>
      <c r="Z2000" s="12" t="str">
        <f aca="false">IF(OR($B2000="",H2000="",I2000=""),"",IFERROR(IF(OR(INDEX(Matches!$I$2:$I$201,MATCH($A2000&amp;"-3",Matches!$J$2:$J$201,0))="Void",INDEX(Matches!$G$2:$G$201,MATCH($A2000&amp;"-3",Matches!$J$2:$J$201,0))="",INDEX(Matches!$H$2:$H$201,MATCH($A2000&amp;"-3",Matches!$J$2:$J$201,0))=""),"",IF(AND($C2000&lt;&gt;"",INDEX(Matches!$F$2:$F$201,MATCH($A2000&amp;"-3",Matches!$J$2:$J$201,0))&lt;&gt;"",$C2000&gt;=INDEX(Matches!$F$2:$F$201,MATCH($A2000&amp;"-3",Matches!$J$2:$J$201,0))),"",IF(AND(H2000=INDEX(Matches!$G$2:$G$201,MATCH($A2000&amp;"-3",Matches!$J$2:$J$201,0)),I2000=INDEX(Matches!$H$2:$H$201,MATCH($A2000&amp;"-3",Matches!$J$2:$J$201,0))),5,IF(SIGN(H2000-I2000)&lt;&gt;SIGN(INDEX(Matches!$G$2:$G$201,MATCH($A2000&amp;"-3",Matches!$J$2:$J$201,0))-INDEX(Matches!$H$2:$H$201,MATCH($A2000&amp;"-3",Matches!$J$2:$J$201,0))),0,IF(H2000-I2000=INDEX(Matches!$G$2:$G$201,MATCH($A2000&amp;"-3",Matches!$J$2:$J$201,0))-INDEX(Matches!$H$2:$H$201,MATCH($A2000&amp;"-3",Matches!$J$2:$J$201,0)),3,2))))),""))</f>
        <v/>
      </c>
      <c r="AA2000" s="12" t="str">
        <f aca="false">IF(OR($B2000="",J2000="",K2000=""),"",IFERROR(IF(OR(INDEX(Matches!$I$2:$I$201,MATCH($A2000&amp;"-4",Matches!$J$2:$J$201,0))="Void",INDEX(Matches!$G$2:$G$201,MATCH($A2000&amp;"-4",Matches!$J$2:$J$201,0))="",INDEX(Matches!$H$2:$H$201,MATCH($A2000&amp;"-4",Matches!$J$2:$J$201,0))=""),"",IF(AND($C2000&lt;&gt;"",INDEX(Matches!$F$2:$F$201,MATCH($A2000&amp;"-4",Matches!$J$2:$J$201,0))&lt;&gt;"",$C2000&gt;=INDEX(Matches!$F$2:$F$201,MATCH($A2000&amp;"-4",Matches!$J$2:$J$201,0))),"",IF(AND(J2000=INDEX(Matches!$G$2:$G$201,MATCH($A2000&amp;"-4",Matches!$J$2:$J$201,0)),K2000=INDEX(Matches!$H$2:$H$201,MATCH($A2000&amp;"-4",Matches!$J$2:$J$201,0))),5,IF(SIGN(J2000-K2000)&lt;&gt;SIGN(INDEX(Matches!$G$2:$G$201,MATCH($A2000&amp;"-4",Matches!$J$2:$J$201,0))-INDEX(Matches!$H$2:$H$201,MATCH($A2000&amp;"-4",Matches!$J$2:$J$201,0))),0,IF(J2000-K2000=INDEX(Matches!$G$2:$G$201,MATCH($A2000&amp;"-4",Matches!$J$2:$J$201,0))-INDEX(Matches!$H$2:$H$201,MATCH($A2000&amp;"-4",Matches!$J$2:$J$201,0)),3,2))))),""))</f>
        <v/>
      </c>
      <c r="AB2000" s="12" t="str">
        <f aca="false">IF(OR($B2000="",L2000="",M2000=""),"",IFERROR(IF(OR(INDEX(Matches!$I$2:$I$201,MATCH($A2000&amp;"-5",Matches!$J$2:$J$201,0))="Void",INDEX(Matches!$G$2:$G$201,MATCH($A2000&amp;"-5",Matches!$J$2:$J$201,0))="",INDEX(Matches!$H$2:$H$201,MATCH($A2000&amp;"-5",Matches!$J$2:$J$201,0))=""),"",IF(AND($C2000&lt;&gt;"",INDEX(Matches!$F$2:$F$201,MATCH($A2000&amp;"-5",Matches!$J$2:$J$201,0))&lt;&gt;"",$C2000&gt;=INDEX(Matches!$F$2:$F$201,MATCH($A2000&amp;"-5",Matches!$J$2:$J$201,0))),"",IF(AND(L2000=INDEX(Matches!$G$2:$G$201,MATCH($A2000&amp;"-5",Matches!$J$2:$J$201,0)),M2000=INDEX(Matches!$H$2:$H$201,MATCH($A2000&amp;"-5",Matches!$J$2:$J$201,0))),5,IF(SIGN(L2000-M2000)&lt;&gt;SIGN(INDEX(Matches!$G$2:$G$201,MATCH($A2000&amp;"-5",Matches!$J$2:$J$201,0))-INDEX(Matches!$H$2:$H$201,MATCH($A2000&amp;"-5",Matches!$J$2:$J$201,0))),0,IF(L2000-M2000=INDEX(Matches!$G$2:$G$201,MATCH($A2000&amp;"-5",Matches!$J$2:$J$201,0))-INDEX(Matches!$H$2:$H$201,MATCH($A2000&amp;"-5",Matches!$J$2:$J$201,0)),3,2))))),""))</f>
        <v/>
      </c>
      <c r="AC2000" s="12" t="str">
        <f aca="false">IF(OR($B2000="",N2000="",O2000=""),"",IFERROR(IF(OR(INDEX(Matches!$I$2:$I$201,MATCH($A2000&amp;"-6",Matches!$J$2:$J$201,0))="Void",INDEX(Matches!$G$2:$G$201,MATCH($A2000&amp;"-6",Matches!$J$2:$J$201,0))="",INDEX(Matches!$H$2:$H$201,MATCH($A2000&amp;"-6",Matches!$J$2:$J$201,0))=""),"",IF(AND($C2000&lt;&gt;"",INDEX(Matches!$F$2:$F$201,MATCH($A2000&amp;"-6",Matches!$J$2:$J$201,0))&lt;&gt;"",$C2000&gt;=INDEX(Matches!$F$2:$F$201,MATCH($A2000&amp;"-6",Matches!$J$2:$J$201,0))),"",IF(AND(N2000=INDEX(Matches!$G$2:$G$201,MATCH($A2000&amp;"-6",Matches!$J$2:$J$201,0)),O2000=INDEX(Matches!$H$2:$H$201,MATCH($A2000&amp;"-6",Matches!$J$2:$J$201,0))),5,IF(SIGN(N2000-O2000)&lt;&gt;SIGN(INDEX(Matches!$G$2:$G$201,MATCH($A2000&amp;"-6",Matches!$J$2:$J$201,0))-INDEX(Matches!$H$2:$H$201,MATCH($A2000&amp;"-6",Matches!$J$2:$J$201,0))),0,IF(N2000-O2000=INDEX(Matches!$G$2:$G$201,MATCH($A2000&amp;"-6",Matches!$J$2:$J$201,0))-INDEX(Matches!$H$2:$H$201,MATCH($A2000&amp;"-6",Matches!$J$2:$J$201,0)),3,2))))),""))</f>
        <v/>
      </c>
      <c r="AD2000" s="12" t="str">
        <f aca="false">IF(OR($B2000="",P2000="",Q2000=""),"",IFERROR(IF(OR(INDEX(Matches!$I$2:$I$201,MATCH($A2000&amp;"-7",Matches!$J$2:$J$201,0))="Void",INDEX(Matches!$G$2:$G$201,MATCH($A2000&amp;"-7",Matches!$J$2:$J$201,0))="",INDEX(Matches!$H$2:$H$201,MATCH($A2000&amp;"-7",Matches!$J$2:$J$201,0))=""),"",IF(AND($C2000&lt;&gt;"",INDEX(Matches!$F$2:$F$201,MATCH($A2000&amp;"-7",Matches!$J$2:$J$201,0))&lt;&gt;"",$C2000&gt;=INDEX(Matches!$F$2:$F$201,MATCH($A2000&amp;"-7",Matches!$J$2:$J$201,0))),"",IF(AND(P2000=INDEX(Matches!$G$2:$G$201,MATCH($A2000&amp;"-7",Matches!$J$2:$J$201,0)),Q2000=INDEX(Matches!$H$2:$H$201,MATCH($A2000&amp;"-7",Matches!$J$2:$J$201,0))),5,IF(SIGN(P2000-Q2000)&lt;&gt;SIGN(INDEX(Matches!$G$2:$G$201,MATCH($A2000&amp;"-7",Matches!$J$2:$J$201,0))-INDEX(Matches!$H$2:$H$201,MATCH($A2000&amp;"-7",Matches!$J$2:$J$201,0))),0,IF(P2000-Q2000=INDEX(Matches!$G$2:$G$201,MATCH($A2000&amp;"-7",Matches!$J$2:$J$201,0))-INDEX(Matches!$H$2:$H$201,MATCH($A2000&amp;"-7",Matches!$J$2:$J$201,0)),3,2))))),""))</f>
        <v/>
      </c>
      <c r="AE2000" s="12" t="str">
        <f aca="false">IF(OR($B2000="",R2000="",S2000=""),"",IFERROR(IF(OR(INDEX(Matches!$I$2:$I$201,MATCH($A2000&amp;"-8",Matches!$J$2:$J$201,0))="Void",INDEX(Matches!$G$2:$G$201,MATCH($A2000&amp;"-8",Matches!$J$2:$J$201,0))="",INDEX(Matches!$H$2:$H$201,MATCH($A2000&amp;"-8",Matches!$J$2:$J$201,0))=""),"",IF(AND($C2000&lt;&gt;"",INDEX(Matches!$F$2:$F$201,MATCH($A2000&amp;"-8",Matches!$J$2:$J$201,0))&lt;&gt;"",$C2000&gt;=INDEX(Matches!$F$2:$F$201,MATCH($A2000&amp;"-8",Matches!$J$2:$J$201,0))),"",IF(AND(R2000=INDEX(Matches!$G$2:$G$201,MATCH($A2000&amp;"-8",Matches!$J$2:$J$201,0)),S2000=INDEX(Matches!$H$2:$H$201,MATCH($A2000&amp;"-8",Matches!$J$2:$J$201,0))),5,IF(SIGN(R2000-S2000)&lt;&gt;SIGN(INDEX(Matches!$G$2:$G$201,MATCH($A2000&amp;"-8",Matches!$J$2:$J$201,0))-INDEX(Matches!$H$2:$H$201,MATCH($A2000&amp;"-8",Matches!$J$2:$J$201,0))),0,IF(R2000-S2000=INDEX(Matches!$G$2:$G$201,MATCH($A2000&amp;"-8",Matches!$J$2:$J$201,0))-INDEX(Matches!$H$2:$H$201,MATCH($A2000&amp;"-8",Matches!$J$2:$J$201,0)),3,2))))),""))</f>
        <v/>
      </c>
      <c r="AF2000" s="12" t="str">
        <f aca="false">IF(OR($B2000="",T2000="",U2000=""),"",IFERROR(IF(OR(INDEX(Matches!$I$2:$I$201,MATCH($A2000&amp;"-9",Matches!$J$2:$J$201,0))="Void",INDEX(Matches!$G$2:$G$201,MATCH($A2000&amp;"-9",Matches!$J$2:$J$201,0))="",INDEX(Matches!$H$2:$H$201,MATCH($A2000&amp;"-9",Matches!$J$2:$J$201,0))=""),"",IF(AND($C2000&lt;&gt;"",INDEX(Matches!$F$2:$F$201,MATCH($A2000&amp;"-9",Matches!$J$2:$J$201,0))&lt;&gt;"",$C2000&gt;=INDEX(Matches!$F$2:$F$201,MATCH($A2000&amp;"-9",Matches!$J$2:$J$201,0))),"",IF(AND(T2000=INDEX(Matches!$G$2:$G$201,MATCH($A2000&amp;"-9",Matches!$J$2:$J$201,0)),U2000=INDEX(Matches!$H$2:$H$201,MATCH($A2000&amp;"-9",Matches!$J$2:$J$201,0))),5,IF(SIGN(T2000-U2000)&lt;&gt;SIGN(INDEX(Matches!$G$2:$G$201,MATCH($A2000&amp;"-9",Matches!$J$2:$J$201,0))-INDEX(Matches!$H$2:$H$201,MATCH($A2000&amp;"-9",Matches!$J$2:$J$201,0))),0,IF(T2000-U2000=INDEX(Matches!$G$2:$G$201,MATCH($A2000&amp;"-9",Matches!$J$2:$J$201,0))-INDEX(Matches!$H$2:$H$201,MATCH($A2000&amp;"-9",Matches!$J$2:$J$201,0)),3,2))))),""))</f>
        <v/>
      </c>
      <c r="AG2000" s="12" t="str">
        <f aca="false">IF(OR($B2000="",V2000="",W2000=""),"",IFERROR(IF(OR(INDEX(Matches!$I$2:$I$201,MATCH($A2000&amp;"-10",Matches!$J$2:$J$201,0))="Void",INDEX(Matches!$G$2:$G$201,MATCH($A2000&amp;"-10",Matches!$J$2:$J$201,0))="",INDEX(Matches!$H$2:$H$201,MATCH($A2000&amp;"-10",Matches!$J$2:$J$201,0))=""),"",IF(AND($C2000&lt;&gt;"",INDEX(Matches!$F$2:$F$201,MATCH($A2000&amp;"-10",Matches!$J$2:$J$201,0))&lt;&gt;"",$C2000&gt;=INDEX(Matches!$F$2:$F$201,MATCH($A2000&amp;"-10",Matches!$J$2:$J$201,0))),"",IF(AND(V2000=INDEX(Matches!$G$2:$G$201,MATCH($A2000&amp;"-10",Matches!$J$2:$J$201,0)),W2000=INDEX(Matches!$H$2:$H$201,MATCH($A2000&amp;"-10",Matches!$J$2:$J$201,0))),5,IF(SIGN(V2000-W2000)&lt;&gt;SIGN(INDEX(Matches!$G$2:$G$201,MATCH($A2000&amp;"-10",Matches!$J$2:$J$201,0))-INDEX(Matches!$H$2:$H$201,MATCH($A2000&amp;"-10",Matches!$J$2:$J$201,0))),0,IF(V2000-W2000=INDEX(Matches!$G$2:$G$201,MATCH($A2000&amp;"-10",Matches!$J$2:$J$201,0))-INDEX(Matches!$H$2:$H$201,MATCH($A2000&amp;"-10",Matches!$J$2:$J$201,0)),3,2))))),""))</f>
        <v/>
      </c>
      <c r="AH2000" s="13" t="str">
        <f aca="false">IF($B2000="","",SUM(X2000:AG2000))</f>
        <v/>
      </c>
      <c r="AI2000" s="12" t="str">
        <f aca="false">IF($B2000="","",COUNTIF(X2000:AG2000,5))</f>
        <v/>
      </c>
      <c r="AJ2000" s="12" t="str">
        <f aca="false">IF($B2000="","",COUNTIF(X2000:AG2000,"&gt;=2"))</f>
        <v/>
      </c>
      <c r="AK2000" s="12" t="str">
        <f aca="false">IF($B2000="","",COUNT(X2000:AG2000))</f>
        <v/>
      </c>
    </row>
    <row r="2001" customFormat="false" ht="15" hidden="false" customHeight="false" outlineLevel="0" collapsed="false">
      <c r="A2001" s="7"/>
      <c r="B2001" s="7"/>
      <c r="C2001" s="11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12" t="str">
        <f aca="false">IF(OR($B2001="",D2001="",E2001=""),"",IFERROR(IF(OR(INDEX(Matches!$I$2:$I$201,MATCH($A2001&amp;"-1",Matches!$J$2:$J$201,0))="Void",INDEX(Matches!$G$2:$G$201,MATCH($A2001&amp;"-1",Matches!$J$2:$J$201,0))="",INDEX(Matches!$H$2:$H$201,MATCH($A2001&amp;"-1",Matches!$J$2:$J$201,0))=""),"",IF(AND($C2001&lt;&gt;"",INDEX(Matches!$F$2:$F$201,MATCH($A2001&amp;"-1",Matches!$J$2:$J$201,0))&lt;&gt;"",$C2001&gt;=INDEX(Matches!$F$2:$F$201,MATCH($A2001&amp;"-1",Matches!$J$2:$J$201,0))),"",IF(AND(D2001=INDEX(Matches!$G$2:$G$201,MATCH($A2001&amp;"-1",Matches!$J$2:$J$201,0)),E2001=INDEX(Matches!$H$2:$H$201,MATCH($A2001&amp;"-1",Matches!$J$2:$J$201,0))),5,IF(SIGN(D2001-E2001)&lt;&gt;SIGN(INDEX(Matches!$G$2:$G$201,MATCH($A2001&amp;"-1",Matches!$J$2:$J$201,0))-INDEX(Matches!$H$2:$H$201,MATCH($A2001&amp;"-1",Matches!$J$2:$J$201,0))),0,IF(D2001-E2001=INDEX(Matches!$G$2:$G$201,MATCH($A2001&amp;"-1",Matches!$J$2:$J$201,0))-INDEX(Matches!$H$2:$H$201,MATCH($A2001&amp;"-1",Matches!$J$2:$J$201,0)),3,2))))),""))</f>
        <v/>
      </c>
      <c r="Y2001" s="12" t="str">
        <f aca="false">IF(OR($B2001="",F2001="",G2001=""),"",IFERROR(IF(OR(INDEX(Matches!$I$2:$I$201,MATCH($A2001&amp;"-2",Matches!$J$2:$J$201,0))="Void",INDEX(Matches!$G$2:$G$201,MATCH($A2001&amp;"-2",Matches!$J$2:$J$201,0))="",INDEX(Matches!$H$2:$H$201,MATCH($A2001&amp;"-2",Matches!$J$2:$J$201,0))=""),"",IF(AND($C2001&lt;&gt;"",INDEX(Matches!$F$2:$F$201,MATCH($A2001&amp;"-2",Matches!$J$2:$J$201,0))&lt;&gt;"",$C2001&gt;=INDEX(Matches!$F$2:$F$201,MATCH($A2001&amp;"-2",Matches!$J$2:$J$201,0))),"",IF(AND(F2001=INDEX(Matches!$G$2:$G$201,MATCH($A2001&amp;"-2",Matches!$J$2:$J$201,0)),G2001=INDEX(Matches!$H$2:$H$201,MATCH($A2001&amp;"-2",Matches!$J$2:$J$201,0))),5,IF(SIGN(F2001-G2001)&lt;&gt;SIGN(INDEX(Matches!$G$2:$G$201,MATCH($A2001&amp;"-2",Matches!$J$2:$J$201,0))-INDEX(Matches!$H$2:$H$201,MATCH($A2001&amp;"-2",Matches!$J$2:$J$201,0))),0,IF(F2001-G2001=INDEX(Matches!$G$2:$G$201,MATCH($A2001&amp;"-2",Matches!$J$2:$J$201,0))-INDEX(Matches!$H$2:$H$201,MATCH($A2001&amp;"-2",Matches!$J$2:$J$201,0)),3,2))))),""))</f>
        <v/>
      </c>
      <c r="Z2001" s="12" t="str">
        <f aca="false">IF(OR($B2001="",H2001="",I2001=""),"",IFERROR(IF(OR(INDEX(Matches!$I$2:$I$201,MATCH($A2001&amp;"-3",Matches!$J$2:$J$201,0))="Void",INDEX(Matches!$G$2:$G$201,MATCH($A2001&amp;"-3",Matches!$J$2:$J$201,0))="",INDEX(Matches!$H$2:$H$201,MATCH($A2001&amp;"-3",Matches!$J$2:$J$201,0))=""),"",IF(AND($C2001&lt;&gt;"",INDEX(Matches!$F$2:$F$201,MATCH($A2001&amp;"-3",Matches!$J$2:$J$201,0))&lt;&gt;"",$C2001&gt;=INDEX(Matches!$F$2:$F$201,MATCH($A2001&amp;"-3",Matches!$J$2:$J$201,0))),"",IF(AND(H2001=INDEX(Matches!$G$2:$G$201,MATCH($A2001&amp;"-3",Matches!$J$2:$J$201,0)),I2001=INDEX(Matches!$H$2:$H$201,MATCH($A2001&amp;"-3",Matches!$J$2:$J$201,0))),5,IF(SIGN(H2001-I2001)&lt;&gt;SIGN(INDEX(Matches!$G$2:$G$201,MATCH($A2001&amp;"-3",Matches!$J$2:$J$201,0))-INDEX(Matches!$H$2:$H$201,MATCH($A2001&amp;"-3",Matches!$J$2:$J$201,0))),0,IF(H2001-I2001=INDEX(Matches!$G$2:$G$201,MATCH($A2001&amp;"-3",Matches!$J$2:$J$201,0))-INDEX(Matches!$H$2:$H$201,MATCH($A2001&amp;"-3",Matches!$J$2:$J$201,0)),3,2))))),""))</f>
        <v/>
      </c>
      <c r="AA2001" s="12" t="str">
        <f aca="false">IF(OR($B2001="",J2001="",K2001=""),"",IFERROR(IF(OR(INDEX(Matches!$I$2:$I$201,MATCH($A2001&amp;"-4",Matches!$J$2:$J$201,0))="Void",INDEX(Matches!$G$2:$G$201,MATCH($A2001&amp;"-4",Matches!$J$2:$J$201,0))="",INDEX(Matches!$H$2:$H$201,MATCH($A2001&amp;"-4",Matches!$J$2:$J$201,0))=""),"",IF(AND($C2001&lt;&gt;"",INDEX(Matches!$F$2:$F$201,MATCH($A2001&amp;"-4",Matches!$J$2:$J$201,0))&lt;&gt;"",$C2001&gt;=INDEX(Matches!$F$2:$F$201,MATCH($A2001&amp;"-4",Matches!$J$2:$J$201,0))),"",IF(AND(J2001=INDEX(Matches!$G$2:$G$201,MATCH($A2001&amp;"-4",Matches!$J$2:$J$201,0)),K2001=INDEX(Matches!$H$2:$H$201,MATCH($A2001&amp;"-4",Matches!$J$2:$J$201,0))),5,IF(SIGN(J2001-K2001)&lt;&gt;SIGN(INDEX(Matches!$G$2:$G$201,MATCH($A2001&amp;"-4",Matches!$J$2:$J$201,0))-INDEX(Matches!$H$2:$H$201,MATCH($A2001&amp;"-4",Matches!$J$2:$J$201,0))),0,IF(J2001-K2001=INDEX(Matches!$G$2:$G$201,MATCH($A2001&amp;"-4",Matches!$J$2:$J$201,0))-INDEX(Matches!$H$2:$H$201,MATCH($A2001&amp;"-4",Matches!$J$2:$J$201,0)),3,2))))),""))</f>
        <v/>
      </c>
      <c r="AB2001" s="12" t="str">
        <f aca="false">IF(OR($B2001="",L2001="",M2001=""),"",IFERROR(IF(OR(INDEX(Matches!$I$2:$I$201,MATCH($A2001&amp;"-5",Matches!$J$2:$J$201,0))="Void",INDEX(Matches!$G$2:$G$201,MATCH($A2001&amp;"-5",Matches!$J$2:$J$201,0))="",INDEX(Matches!$H$2:$H$201,MATCH($A2001&amp;"-5",Matches!$J$2:$J$201,0))=""),"",IF(AND($C2001&lt;&gt;"",INDEX(Matches!$F$2:$F$201,MATCH($A2001&amp;"-5",Matches!$J$2:$J$201,0))&lt;&gt;"",$C2001&gt;=INDEX(Matches!$F$2:$F$201,MATCH($A2001&amp;"-5",Matches!$J$2:$J$201,0))),"",IF(AND(L2001=INDEX(Matches!$G$2:$G$201,MATCH($A2001&amp;"-5",Matches!$J$2:$J$201,0)),M2001=INDEX(Matches!$H$2:$H$201,MATCH($A2001&amp;"-5",Matches!$J$2:$J$201,0))),5,IF(SIGN(L2001-M2001)&lt;&gt;SIGN(INDEX(Matches!$G$2:$G$201,MATCH($A2001&amp;"-5",Matches!$J$2:$J$201,0))-INDEX(Matches!$H$2:$H$201,MATCH($A2001&amp;"-5",Matches!$J$2:$J$201,0))),0,IF(L2001-M2001=INDEX(Matches!$G$2:$G$201,MATCH($A2001&amp;"-5",Matches!$J$2:$J$201,0))-INDEX(Matches!$H$2:$H$201,MATCH($A2001&amp;"-5",Matches!$J$2:$J$201,0)),3,2))))),""))</f>
        <v/>
      </c>
      <c r="AC2001" s="12" t="str">
        <f aca="false">IF(OR($B2001="",N2001="",O2001=""),"",IFERROR(IF(OR(INDEX(Matches!$I$2:$I$201,MATCH($A2001&amp;"-6",Matches!$J$2:$J$201,0))="Void",INDEX(Matches!$G$2:$G$201,MATCH($A2001&amp;"-6",Matches!$J$2:$J$201,0))="",INDEX(Matches!$H$2:$H$201,MATCH($A2001&amp;"-6",Matches!$J$2:$J$201,0))=""),"",IF(AND($C2001&lt;&gt;"",INDEX(Matches!$F$2:$F$201,MATCH($A2001&amp;"-6",Matches!$J$2:$J$201,0))&lt;&gt;"",$C2001&gt;=INDEX(Matches!$F$2:$F$201,MATCH($A2001&amp;"-6",Matches!$J$2:$J$201,0))),"",IF(AND(N2001=INDEX(Matches!$G$2:$G$201,MATCH($A2001&amp;"-6",Matches!$J$2:$J$201,0)),O2001=INDEX(Matches!$H$2:$H$201,MATCH($A2001&amp;"-6",Matches!$J$2:$J$201,0))),5,IF(SIGN(N2001-O2001)&lt;&gt;SIGN(INDEX(Matches!$G$2:$G$201,MATCH($A2001&amp;"-6",Matches!$J$2:$J$201,0))-INDEX(Matches!$H$2:$H$201,MATCH($A2001&amp;"-6",Matches!$J$2:$J$201,0))),0,IF(N2001-O2001=INDEX(Matches!$G$2:$G$201,MATCH($A2001&amp;"-6",Matches!$J$2:$J$201,0))-INDEX(Matches!$H$2:$H$201,MATCH($A2001&amp;"-6",Matches!$J$2:$J$201,0)),3,2))))),""))</f>
        <v/>
      </c>
      <c r="AD2001" s="12" t="str">
        <f aca="false">IF(OR($B2001="",P2001="",Q2001=""),"",IFERROR(IF(OR(INDEX(Matches!$I$2:$I$201,MATCH($A2001&amp;"-7",Matches!$J$2:$J$201,0))="Void",INDEX(Matches!$G$2:$G$201,MATCH($A2001&amp;"-7",Matches!$J$2:$J$201,0))="",INDEX(Matches!$H$2:$H$201,MATCH($A2001&amp;"-7",Matches!$J$2:$J$201,0))=""),"",IF(AND($C2001&lt;&gt;"",INDEX(Matches!$F$2:$F$201,MATCH($A2001&amp;"-7",Matches!$J$2:$J$201,0))&lt;&gt;"",$C2001&gt;=INDEX(Matches!$F$2:$F$201,MATCH($A2001&amp;"-7",Matches!$J$2:$J$201,0))),"",IF(AND(P2001=INDEX(Matches!$G$2:$G$201,MATCH($A2001&amp;"-7",Matches!$J$2:$J$201,0)),Q2001=INDEX(Matches!$H$2:$H$201,MATCH($A2001&amp;"-7",Matches!$J$2:$J$201,0))),5,IF(SIGN(P2001-Q2001)&lt;&gt;SIGN(INDEX(Matches!$G$2:$G$201,MATCH($A2001&amp;"-7",Matches!$J$2:$J$201,0))-INDEX(Matches!$H$2:$H$201,MATCH($A2001&amp;"-7",Matches!$J$2:$J$201,0))),0,IF(P2001-Q2001=INDEX(Matches!$G$2:$G$201,MATCH($A2001&amp;"-7",Matches!$J$2:$J$201,0))-INDEX(Matches!$H$2:$H$201,MATCH($A2001&amp;"-7",Matches!$J$2:$J$201,0)),3,2))))),""))</f>
        <v/>
      </c>
      <c r="AE2001" s="12" t="str">
        <f aca="false">IF(OR($B2001="",R2001="",S2001=""),"",IFERROR(IF(OR(INDEX(Matches!$I$2:$I$201,MATCH($A2001&amp;"-8",Matches!$J$2:$J$201,0))="Void",INDEX(Matches!$G$2:$G$201,MATCH($A2001&amp;"-8",Matches!$J$2:$J$201,0))="",INDEX(Matches!$H$2:$H$201,MATCH($A2001&amp;"-8",Matches!$J$2:$J$201,0))=""),"",IF(AND($C2001&lt;&gt;"",INDEX(Matches!$F$2:$F$201,MATCH($A2001&amp;"-8",Matches!$J$2:$J$201,0))&lt;&gt;"",$C2001&gt;=INDEX(Matches!$F$2:$F$201,MATCH($A2001&amp;"-8",Matches!$J$2:$J$201,0))),"",IF(AND(R2001=INDEX(Matches!$G$2:$G$201,MATCH($A2001&amp;"-8",Matches!$J$2:$J$201,0)),S2001=INDEX(Matches!$H$2:$H$201,MATCH($A2001&amp;"-8",Matches!$J$2:$J$201,0))),5,IF(SIGN(R2001-S2001)&lt;&gt;SIGN(INDEX(Matches!$G$2:$G$201,MATCH($A2001&amp;"-8",Matches!$J$2:$J$201,0))-INDEX(Matches!$H$2:$H$201,MATCH($A2001&amp;"-8",Matches!$J$2:$J$201,0))),0,IF(R2001-S2001=INDEX(Matches!$G$2:$G$201,MATCH($A2001&amp;"-8",Matches!$J$2:$J$201,0))-INDEX(Matches!$H$2:$H$201,MATCH($A2001&amp;"-8",Matches!$J$2:$J$201,0)),3,2))))),""))</f>
        <v/>
      </c>
      <c r="AF2001" s="12" t="str">
        <f aca="false">IF(OR($B2001="",T2001="",U2001=""),"",IFERROR(IF(OR(INDEX(Matches!$I$2:$I$201,MATCH($A2001&amp;"-9",Matches!$J$2:$J$201,0))="Void",INDEX(Matches!$G$2:$G$201,MATCH($A2001&amp;"-9",Matches!$J$2:$J$201,0))="",INDEX(Matches!$H$2:$H$201,MATCH($A2001&amp;"-9",Matches!$J$2:$J$201,0))=""),"",IF(AND($C2001&lt;&gt;"",INDEX(Matches!$F$2:$F$201,MATCH($A2001&amp;"-9",Matches!$J$2:$J$201,0))&lt;&gt;"",$C2001&gt;=INDEX(Matches!$F$2:$F$201,MATCH($A2001&amp;"-9",Matches!$J$2:$J$201,0))),"",IF(AND(T2001=INDEX(Matches!$G$2:$G$201,MATCH($A2001&amp;"-9",Matches!$J$2:$J$201,0)),U2001=INDEX(Matches!$H$2:$H$201,MATCH($A2001&amp;"-9",Matches!$J$2:$J$201,0))),5,IF(SIGN(T2001-U2001)&lt;&gt;SIGN(INDEX(Matches!$G$2:$G$201,MATCH($A2001&amp;"-9",Matches!$J$2:$J$201,0))-INDEX(Matches!$H$2:$H$201,MATCH($A2001&amp;"-9",Matches!$J$2:$J$201,0))),0,IF(T2001-U2001=INDEX(Matches!$G$2:$G$201,MATCH($A2001&amp;"-9",Matches!$J$2:$J$201,0))-INDEX(Matches!$H$2:$H$201,MATCH($A2001&amp;"-9",Matches!$J$2:$J$201,0)),3,2))))),""))</f>
        <v/>
      </c>
      <c r="AG2001" s="12" t="str">
        <f aca="false">IF(OR($B2001="",V2001="",W2001=""),"",IFERROR(IF(OR(INDEX(Matches!$I$2:$I$201,MATCH($A2001&amp;"-10",Matches!$J$2:$J$201,0))="Void",INDEX(Matches!$G$2:$G$201,MATCH($A2001&amp;"-10",Matches!$J$2:$J$201,0))="",INDEX(Matches!$H$2:$H$201,MATCH($A2001&amp;"-10",Matches!$J$2:$J$201,0))=""),"",IF(AND($C2001&lt;&gt;"",INDEX(Matches!$F$2:$F$201,MATCH($A2001&amp;"-10",Matches!$J$2:$J$201,0))&lt;&gt;"",$C2001&gt;=INDEX(Matches!$F$2:$F$201,MATCH($A2001&amp;"-10",Matches!$J$2:$J$201,0))),"",IF(AND(V2001=INDEX(Matches!$G$2:$G$201,MATCH($A2001&amp;"-10",Matches!$J$2:$J$201,0)),W2001=INDEX(Matches!$H$2:$H$201,MATCH($A2001&amp;"-10",Matches!$J$2:$J$201,0))),5,IF(SIGN(V2001-W2001)&lt;&gt;SIGN(INDEX(Matches!$G$2:$G$201,MATCH($A2001&amp;"-10",Matches!$J$2:$J$201,0))-INDEX(Matches!$H$2:$H$201,MATCH($A2001&amp;"-10",Matches!$J$2:$J$201,0))),0,IF(V2001-W2001=INDEX(Matches!$G$2:$G$201,MATCH($A2001&amp;"-10",Matches!$J$2:$J$201,0))-INDEX(Matches!$H$2:$H$201,MATCH($A2001&amp;"-10",Matches!$J$2:$J$201,0)),3,2))))),""))</f>
        <v/>
      </c>
      <c r="AH2001" s="13" t="str">
        <f aca="false">IF($B2001="","",SUM(X2001:AG2001))</f>
        <v/>
      </c>
      <c r="AI2001" s="12" t="str">
        <f aca="false">IF($B2001="","",COUNTIF(X2001:AG2001,5))</f>
        <v/>
      </c>
      <c r="AJ2001" s="12" t="str">
        <f aca="false">IF($B2001="","",COUNTIF(X2001:AG2001,"&gt;=2"))</f>
        <v/>
      </c>
      <c r="AK2001" s="12" t="str">
        <f aca="false">IF($B2001="","",COUNT(X2001:AG2001))</f>
        <v/>
      </c>
    </row>
  </sheetData>
  <conditionalFormatting sqref="X2:AG2001">
    <cfRule type="cellIs" priority="2" operator="equal" aboveAverage="0" equalAverage="0" bottom="0" percent="0" rank="0" text="" dxfId="0">
      <formula>5</formula>
    </cfRule>
  </conditionalFormatting>
  <dataValidations count="1">
    <dataValidation allowBlank="true" errorStyle="stop" operator="between" showDropDown="false" showErrorMessage="false" showInputMessage="false" sqref="D2:W2001" type="whole">
      <formula1>0</formula1>
      <formula2>15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6" min="3" style="0" width="9"/>
    <col collapsed="false" customWidth="true" hidden="false" outlineLevel="0" max="11" min="7" style="0" width="10"/>
    <col collapsed="false" customWidth="true" hidden="false" outlineLevel="0" max="13" min="12" style="0" width="4"/>
    <col collapsed="false" customWidth="true" hidden="false" outlineLevel="0" max="15" min="15" style="0" width="7"/>
    <col collapsed="false" customWidth="true" hidden="false" outlineLevel="0" max="16" min="16" style="0" width="24"/>
    <col collapsed="false" customWidth="true" hidden="false" outlineLevel="0" max="17" min="17" style="0" width="1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9"/>
    <col collapsed="false" customWidth="true" hidden="false" outlineLevel="0" max="21" min="21" style="0" width="8"/>
    <col collapsed="false" customWidth="true" hidden="false" outlineLevel="0" max="23" min="23" style="0" width="7"/>
    <col collapsed="false" customWidth="true" hidden="false" outlineLevel="0" max="24" min="24" style="0" width="24"/>
    <col collapsed="false" customWidth="true" hidden="false" outlineLevel="0" max="25" min="25" style="0" width="18"/>
    <col collapsed="false" customWidth="true" hidden="false" outlineLevel="0" max="26" min="26" style="0" width="9"/>
    <col collapsed="false" customWidth="true" hidden="false" outlineLevel="0" max="27" min="27" style="0" width="8"/>
    <col collapsed="false" customWidth="true" hidden="false" outlineLevel="0" max="28" min="28" style="0" width="9"/>
    <col collapsed="false" customWidth="true" hidden="false" outlineLevel="0" max="29" min="29" style="0" width="8"/>
  </cols>
  <sheetData>
    <row r="1" customFormat="false" ht="17.1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3" t="s">
        <v>111</v>
      </c>
      <c r="B2" s="14" t="n">
        <v>1</v>
      </c>
    </row>
    <row r="3" customFormat="false" ht="15" hidden="false" customHeight="false" outlineLevel="0" collapsed="false">
      <c r="A3" s="6" t="s">
        <v>112</v>
      </c>
      <c r="O3" s="15" t="s">
        <v>113</v>
      </c>
      <c r="W3" s="15" t="s">
        <v>114</v>
      </c>
    </row>
    <row r="4" customFormat="false" ht="31.5" hidden="false" customHeight="true" outlineLevel="0" collapsed="false">
      <c r="A4" s="5" t="s">
        <v>115</v>
      </c>
      <c r="B4" s="5" t="s">
        <v>116</v>
      </c>
      <c r="C4" s="5" t="s">
        <v>117</v>
      </c>
      <c r="D4" s="5" t="s">
        <v>118</v>
      </c>
      <c r="E4" s="5" t="s">
        <v>119</v>
      </c>
      <c r="F4" s="5" t="s">
        <v>120</v>
      </c>
      <c r="G4" s="5" t="s">
        <v>121</v>
      </c>
      <c r="H4" s="5" t="s">
        <v>122</v>
      </c>
      <c r="I4" s="5" t="s">
        <v>123</v>
      </c>
      <c r="J4" s="5" t="s">
        <v>124</v>
      </c>
      <c r="K4" s="5" t="s">
        <v>125</v>
      </c>
      <c r="L4" s="5" t="s">
        <v>126</v>
      </c>
      <c r="M4" s="5" t="s">
        <v>127</v>
      </c>
      <c r="O4" s="16" t="s">
        <v>128</v>
      </c>
      <c r="P4" s="16" t="s">
        <v>115</v>
      </c>
      <c r="Q4" s="16" t="s">
        <v>116</v>
      </c>
      <c r="R4" s="16" t="s">
        <v>129</v>
      </c>
      <c r="S4" s="16" t="s">
        <v>130</v>
      </c>
      <c r="T4" s="16" t="s">
        <v>131</v>
      </c>
      <c r="U4" s="16" t="s">
        <v>132</v>
      </c>
      <c r="W4" s="16" t="s">
        <v>128</v>
      </c>
      <c r="X4" s="16" t="s">
        <v>115</v>
      </c>
      <c r="Y4" s="16" t="s">
        <v>116</v>
      </c>
      <c r="Z4" s="16" t="s">
        <v>129</v>
      </c>
      <c r="AA4" s="16" t="s">
        <v>130</v>
      </c>
      <c r="AB4" s="16" t="s">
        <v>131</v>
      </c>
      <c r="AC4" s="16" t="s">
        <v>132</v>
      </c>
    </row>
    <row r="5" customFormat="false" ht="15" hidden="false" customHeight="false" outlineLevel="0" collapsed="false">
      <c r="A5" s="12" t="str">
        <f aca="false">IF(Players!A2="","",Players!A2)</f>
        <v>Example – Faisal</v>
      </c>
      <c r="B5" s="12" t="str">
        <f aca="false">IF(A5="","",Players!B2)</f>
        <v>Al Hilal</v>
      </c>
      <c r="C5" s="12" t="n">
        <f aca="false">IF(A5="","",SUMIFS(Predictions!$AH$2:$AH$2001,Predictions!$B$2:$B$2001,A5,Predictions!$A$2:$A$2001,$B$2))</f>
        <v>5</v>
      </c>
      <c r="D5" s="12" t="n">
        <f aca="false">IF(A5="","",SUMIFS(Predictions!$AI$2:$AI$2001,Predictions!$B$2:$B$2001,A5,Predictions!$A$2:$A$2001,$B$2))</f>
        <v>1</v>
      </c>
      <c r="E5" s="12" t="n">
        <f aca="false">IF(A5="","",SUMIFS(Predictions!$AJ$2:$AJ$2001,Predictions!$B$2:$B$2001,A5,Predictions!$A$2:$A$2001,$B$2))</f>
        <v>1</v>
      </c>
      <c r="F5" s="12" t="n">
        <f aca="false">IF(A5="","",SUMIFS(Predictions!$AK$2:$AK$2001,Predictions!$B$2:$B$2001,A5,Predictions!$A$2:$A$2001,$B$2))</f>
        <v>3</v>
      </c>
      <c r="G5" s="12" t="n">
        <f aca="false">IF(A5="","",SUMIFS(Predictions!$AH$2:$AH$2001,Predictions!$B$2:$B$2001,A5))</f>
        <v>5</v>
      </c>
      <c r="H5" s="12" t="n">
        <f aca="false">IF(A5="","",SUMIFS(Predictions!$AI$2:$AI$2001,Predictions!$B$2:$B$2001,A5))</f>
        <v>1</v>
      </c>
      <c r="I5" s="12" t="n">
        <f aca="false">IF(A5="","",SUMIFS(Predictions!$AJ$2:$AJ$2001,Predictions!$B$2:$B$2001,A5))</f>
        <v>1</v>
      </c>
      <c r="J5" s="12" t="n">
        <f aca="false">IF(A5="","",SUMIFS(Predictions!$AK$2:$AK$2001,Predictions!$B$2:$B$2001,A5))</f>
        <v>3</v>
      </c>
      <c r="K5" s="17" t="n">
        <f aca="false">IF(OR(A5="",J5=0),"",I5/J5)</f>
        <v>0.333333333333333</v>
      </c>
      <c r="L5" s="10" t="n">
        <f aca="false">IF(A5="",-1,C5*10000+D5*100+E5+(1000-ROW())/100000)</f>
        <v>50101.00995</v>
      </c>
      <c r="M5" s="10" t="n">
        <f aca="false">IF(A5="",-1,G5*10000+H5*100+I5+(1000-ROW())/100000)</f>
        <v>50101.00995</v>
      </c>
      <c r="O5" s="13" t="n">
        <f aca="false">IF(LARGE($L$5:$L$204,1)&lt;0,"",SUMPRODUCT(--(INT($L$5:$L$204)&gt;INT(LARGE($L$5:$L$204,1))))+1)</f>
        <v>1</v>
      </c>
      <c r="P5" s="13" t="str">
        <f aca="false">IF(LARGE($L$5:$L$204,1)&lt;0,"",INDEX($A$5:$A$204,MATCH(LARGE($L$5:$L$204,1),$L$5:$L$204,0)))</f>
        <v>Example – Khalid</v>
      </c>
      <c r="Q5" s="12" t="str">
        <f aca="false">IF(LARGE($L$5:$L$204,1)&lt;0,"",INDEX($B$5:$B$204,MATCH(LARGE($L$5:$L$204,1),$L$5:$L$204,0)))</f>
        <v>Al Nassr</v>
      </c>
      <c r="R5" s="13" t="n">
        <f aca="false">IF(LARGE($L$5:$L$204,1)&lt;0,"",INDEX($C$5:$C$204,MATCH(LARGE($L$5:$L$204,1),$L$5:$L$204,0)))</f>
        <v>7</v>
      </c>
      <c r="S5" s="12" t="n">
        <f aca="false">IF(LARGE($L$5:$L$204,1)&lt;0,"",INDEX($D$5:$D$204,MATCH(LARGE($L$5:$L$204,1),$L$5:$L$204,0)))</f>
        <v>1</v>
      </c>
      <c r="T5" s="12" t="n">
        <f aca="false">IF(LARGE($L$5:$L$204,1)&lt;0,"",INDEX($E$5:$E$204,MATCH(LARGE($L$5:$L$204,1),$L$5:$L$204,0)))</f>
        <v>2</v>
      </c>
      <c r="U5" s="12" t="n">
        <f aca="false">IF(LARGE($L$5:$L$204,1)&lt;0,"",INDEX($F$5:$F$204,MATCH(LARGE($L$5:$L$204,1),$L$5:$L$204,0)))</f>
        <v>3</v>
      </c>
      <c r="W5" s="13" t="n">
        <f aca="false">IF(LARGE($M$5:$M$204,1)&lt;0,"",SUMPRODUCT(--(INT($M$5:$M$204)&gt;INT(LARGE($M$5:$M$204,1))))+1)</f>
        <v>1</v>
      </c>
      <c r="X5" s="13" t="str">
        <f aca="false">IF(LARGE($M$5:$M$204,1)&lt;0,"",INDEX($A$5:$A$204,MATCH(LARGE($M$5:$M$204,1),$M$5:$M$204,0)))</f>
        <v>Example – Khalid</v>
      </c>
      <c r="Y5" s="12" t="str">
        <f aca="false">IF(LARGE($M$5:$M$204,1)&lt;0,"",INDEX($B$5:$B$204,MATCH(LARGE($M$5:$M$204,1),$M$5:$M$204,0)))</f>
        <v>Al Nassr</v>
      </c>
      <c r="Z5" s="13" t="n">
        <f aca="false">IF(LARGE($M$5:$M$204,1)&lt;0,"",INDEX($G$5:$G$204,MATCH(LARGE($M$5:$M$204,1),$M$5:$M$204,0)))</f>
        <v>7</v>
      </c>
      <c r="AA5" s="12" t="n">
        <f aca="false">IF(LARGE($M$5:$M$204,1)&lt;0,"",INDEX($H$5:$H$204,MATCH(LARGE($M$5:$M$204,1),$M$5:$M$204,0)))</f>
        <v>1</v>
      </c>
      <c r="AB5" s="12" t="n">
        <f aca="false">IF(LARGE($M$5:$M$204,1)&lt;0,"",INDEX($I$5:$I$204,MATCH(LARGE($M$5:$M$204,1),$M$5:$M$204,0)))</f>
        <v>2</v>
      </c>
      <c r="AC5" s="12" t="n">
        <f aca="false">IF(LARGE($M$5:$M$204,1)&lt;0,"",INDEX($J$5:$J$204,MATCH(LARGE($M$5:$M$204,1),$M$5:$M$204,0)))</f>
        <v>3</v>
      </c>
    </row>
    <row r="6" customFormat="false" ht="15" hidden="false" customHeight="false" outlineLevel="0" collapsed="false">
      <c r="A6" s="12" t="str">
        <f aca="false">IF(Players!A3="","",Players!A3)</f>
        <v>Example – Khalid</v>
      </c>
      <c r="B6" s="12" t="str">
        <f aca="false">IF(A6="","",Players!B3)</f>
        <v>Al Nassr</v>
      </c>
      <c r="C6" s="12" t="n">
        <f aca="false">IF(A6="","",SUMIFS(Predictions!$AH$2:$AH$2001,Predictions!$B$2:$B$2001,A6,Predictions!$A$2:$A$2001,$B$2))</f>
        <v>7</v>
      </c>
      <c r="D6" s="12" t="n">
        <f aca="false">IF(A6="","",SUMIFS(Predictions!$AI$2:$AI$2001,Predictions!$B$2:$B$2001,A6,Predictions!$A$2:$A$2001,$B$2))</f>
        <v>1</v>
      </c>
      <c r="E6" s="12" t="n">
        <f aca="false">IF(A6="","",SUMIFS(Predictions!$AJ$2:$AJ$2001,Predictions!$B$2:$B$2001,A6,Predictions!$A$2:$A$2001,$B$2))</f>
        <v>2</v>
      </c>
      <c r="F6" s="12" t="n">
        <f aca="false">IF(A6="","",SUMIFS(Predictions!$AK$2:$AK$2001,Predictions!$B$2:$B$2001,A6,Predictions!$A$2:$A$2001,$B$2))</f>
        <v>3</v>
      </c>
      <c r="G6" s="12" t="n">
        <f aca="false">IF(A6="","",SUMIFS(Predictions!$AH$2:$AH$2001,Predictions!$B$2:$B$2001,A6))</f>
        <v>7</v>
      </c>
      <c r="H6" s="12" t="n">
        <f aca="false">IF(A6="","",SUMIFS(Predictions!$AI$2:$AI$2001,Predictions!$B$2:$B$2001,A6))</f>
        <v>1</v>
      </c>
      <c r="I6" s="12" t="n">
        <f aca="false">IF(A6="","",SUMIFS(Predictions!$AJ$2:$AJ$2001,Predictions!$B$2:$B$2001,A6))</f>
        <v>2</v>
      </c>
      <c r="J6" s="12" t="n">
        <f aca="false">IF(A6="","",SUMIFS(Predictions!$AK$2:$AK$2001,Predictions!$B$2:$B$2001,A6))</f>
        <v>3</v>
      </c>
      <c r="K6" s="17" t="n">
        <f aca="false">IF(OR(A6="",J6=0),"",I6/J6)</f>
        <v>0.666666666666667</v>
      </c>
      <c r="L6" s="10" t="n">
        <f aca="false">IF(A6="",-1,C6*10000+D6*100+E6+(1000-ROW())/100000)</f>
        <v>70102.00994</v>
      </c>
      <c r="M6" s="10" t="n">
        <f aca="false">IF(A6="",-1,G6*10000+H6*100+I6+(1000-ROW())/100000)</f>
        <v>70102.00994</v>
      </c>
      <c r="O6" s="13" t="n">
        <f aca="false">IF(LARGE($L$5:$L$204,2)&lt;0,"",SUMPRODUCT(--(INT($L$5:$L$204)&gt;INT(LARGE($L$5:$L$204,2))))+1)</f>
        <v>2</v>
      </c>
      <c r="P6" s="13" t="str">
        <f aca="false">IF(LARGE($L$5:$L$204,2)&lt;0,"",INDEX($A$5:$A$204,MATCH(LARGE($L$5:$L$204,2),$L$5:$L$204,0)))</f>
        <v>Example – Omar</v>
      </c>
      <c r="Q6" s="12" t="str">
        <f aca="false">IF(LARGE($L$5:$L$204,2)&lt;0,"",INDEX($B$5:$B$204,MATCH(LARGE($L$5:$L$204,2),$L$5:$L$204,0)))</f>
        <v>Al Ain</v>
      </c>
      <c r="R6" s="13" t="n">
        <f aca="false">IF(LARGE($L$5:$L$204,2)&lt;0,"",INDEX($C$5:$C$204,MATCH(LARGE($L$5:$L$204,2),$L$5:$L$204,0)))</f>
        <v>7</v>
      </c>
      <c r="S6" s="12" t="n">
        <f aca="false">IF(LARGE($L$5:$L$204,2)&lt;0,"",INDEX($D$5:$D$204,MATCH(LARGE($L$5:$L$204,2),$L$5:$L$204,0)))</f>
        <v>0</v>
      </c>
      <c r="T6" s="12" t="n">
        <f aca="false">IF(LARGE($L$5:$L$204,2)&lt;0,"",INDEX($E$5:$E$204,MATCH(LARGE($L$5:$L$204,2),$L$5:$L$204,0)))</f>
        <v>3</v>
      </c>
      <c r="U6" s="12" t="n">
        <f aca="false">IF(LARGE($L$5:$L$204,2)&lt;0,"",INDEX($F$5:$F$204,MATCH(LARGE($L$5:$L$204,2),$L$5:$L$204,0)))</f>
        <v>3</v>
      </c>
      <c r="W6" s="13" t="n">
        <f aca="false">IF(LARGE($M$5:$M$204,2)&lt;0,"",SUMPRODUCT(--(INT($M$5:$M$204)&gt;INT(LARGE($M$5:$M$204,2))))+1)</f>
        <v>2</v>
      </c>
      <c r="X6" s="13" t="str">
        <f aca="false">IF(LARGE($M$5:$M$204,2)&lt;0,"",INDEX($A$5:$A$204,MATCH(LARGE($M$5:$M$204,2),$M$5:$M$204,0)))</f>
        <v>Example – Omar</v>
      </c>
      <c r="Y6" s="12" t="str">
        <f aca="false">IF(LARGE($M$5:$M$204,2)&lt;0,"",INDEX($B$5:$B$204,MATCH(LARGE($M$5:$M$204,2),$M$5:$M$204,0)))</f>
        <v>Al Ain</v>
      </c>
      <c r="Z6" s="13" t="n">
        <f aca="false">IF(LARGE($M$5:$M$204,2)&lt;0,"",INDEX($G$5:$G$204,MATCH(LARGE($M$5:$M$204,2),$M$5:$M$204,0)))</f>
        <v>7</v>
      </c>
      <c r="AA6" s="12" t="n">
        <f aca="false">IF(LARGE($M$5:$M$204,2)&lt;0,"",INDEX($H$5:$H$204,MATCH(LARGE($M$5:$M$204,2),$M$5:$M$204,0)))</f>
        <v>0</v>
      </c>
      <c r="AB6" s="12" t="n">
        <f aca="false">IF(LARGE($M$5:$M$204,2)&lt;0,"",INDEX($I$5:$I$204,MATCH(LARGE($M$5:$M$204,2),$M$5:$M$204,0)))</f>
        <v>3</v>
      </c>
      <c r="AC6" s="12" t="n">
        <f aca="false">IF(LARGE($M$5:$M$204,2)&lt;0,"",INDEX($J$5:$J$204,MATCH(LARGE($M$5:$M$204,2),$M$5:$M$204,0)))</f>
        <v>3</v>
      </c>
    </row>
    <row r="7" customFormat="false" ht="15" hidden="false" customHeight="false" outlineLevel="0" collapsed="false">
      <c r="A7" s="12" t="str">
        <f aca="false">IF(Players!A4="","",Players!A4)</f>
        <v>Example – Omar</v>
      </c>
      <c r="B7" s="12" t="str">
        <f aca="false">IF(A7="","",Players!B4)</f>
        <v>Al Ain</v>
      </c>
      <c r="C7" s="12" t="n">
        <f aca="false">IF(A7="","",SUMIFS(Predictions!$AH$2:$AH$2001,Predictions!$B$2:$B$2001,A7,Predictions!$A$2:$A$2001,$B$2))</f>
        <v>7</v>
      </c>
      <c r="D7" s="12" t="n">
        <f aca="false">IF(A7="","",SUMIFS(Predictions!$AI$2:$AI$2001,Predictions!$B$2:$B$2001,A7,Predictions!$A$2:$A$2001,$B$2))</f>
        <v>0</v>
      </c>
      <c r="E7" s="12" t="n">
        <f aca="false">IF(A7="","",SUMIFS(Predictions!$AJ$2:$AJ$2001,Predictions!$B$2:$B$2001,A7,Predictions!$A$2:$A$2001,$B$2))</f>
        <v>3</v>
      </c>
      <c r="F7" s="12" t="n">
        <f aca="false">IF(A7="","",SUMIFS(Predictions!$AK$2:$AK$2001,Predictions!$B$2:$B$2001,A7,Predictions!$A$2:$A$2001,$B$2))</f>
        <v>3</v>
      </c>
      <c r="G7" s="12" t="n">
        <f aca="false">IF(A7="","",SUMIFS(Predictions!$AH$2:$AH$2001,Predictions!$B$2:$B$2001,A7))</f>
        <v>7</v>
      </c>
      <c r="H7" s="12" t="n">
        <f aca="false">IF(A7="","",SUMIFS(Predictions!$AI$2:$AI$2001,Predictions!$B$2:$B$2001,A7))</f>
        <v>0</v>
      </c>
      <c r="I7" s="12" t="n">
        <f aca="false">IF(A7="","",SUMIFS(Predictions!$AJ$2:$AJ$2001,Predictions!$B$2:$B$2001,A7))</f>
        <v>3</v>
      </c>
      <c r="J7" s="12" t="n">
        <f aca="false">IF(A7="","",SUMIFS(Predictions!$AK$2:$AK$2001,Predictions!$B$2:$B$2001,A7))</f>
        <v>3</v>
      </c>
      <c r="K7" s="17" t="n">
        <f aca="false">IF(OR(A7="",J7=0),"",I7/J7)</f>
        <v>1</v>
      </c>
      <c r="L7" s="10" t="n">
        <f aca="false">IF(A7="",-1,C7*10000+D7*100+E7+(1000-ROW())/100000)</f>
        <v>70003.00993</v>
      </c>
      <c r="M7" s="10" t="n">
        <f aca="false">IF(A7="",-1,G7*10000+H7*100+I7+(1000-ROW())/100000)</f>
        <v>70003.00993</v>
      </c>
      <c r="O7" s="13" t="n">
        <f aca="false">IF(LARGE($L$5:$L$204,3)&lt;0,"",SUMPRODUCT(--(INT($L$5:$L$204)&gt;INT(LARGE($L$5:$L$204,3))))+1)</f>
        <v>3</v>
      </c>
      <c r="P7" s="13" t="str">
        <f aca="false">IF(LARGE($L$5:$L$204,3)&lt;0,"",INDEX($A$5:$A$204,MATCH(LARGE($L$5:$L$204,3),$L$5:$L$204,0)))</f>
        <v>Example – Faisal</v>
      </c>
      <c r="Q7" s="12" t="str">
        <f aca="false">IF(LARGE($L$5:$L$204,3)&lt;0,"",INDEX($B$5:$B$204,MATCH(LARGE($L$5:$L$204,3),$L$5:$L$204,0)))</f>
        <v>Al Hilal</v>
      </c>
      <c r="R7" s="13" t="n">
        <f aca="false">IF(LARGE($L$5:$L$204,3)&lt;0,"",INDEX($C$5:$C$204,MATCH(LARGE($L$5:$L$204,3),$L$5:$L$204,0)))</f>
        <v>5</v>
      </c>
      <c r="S7" s="12" t="n">
        <f aca="false">IF(LARGE($L$5:$L$204,3)&lt;0,"",INDEX($D$5:$D$204,MATCH(LARGE($L$5:$L$204,3),$L$5:$L$204,0)))</f>
        <v>1</v>
      </c>
      <c r="T7" s="12" t="n">
        <f aca="false">IF(LARGE($L$5:$L$204,3)&lt;0,"",INDEX($E$5:$E$204,MATCH(LARGE($L$5:$L$204,3),$L$5:$L$204,0)))</f>
        <v>1</v>
      </c>
      <c r="U7" s="12" t="n">
        <f aca="false">IF(LARGE($L$5:$L$204,3)&lt;0,"",INDEX($F$5:$F$204,MATCH(LARGE($L$5:$L$204,3),$L$5:$L$204,0)))</f>
        <v>3</v>
      </c>
      <c r="W7" s="13" t="n">
        <f aca="false">IF(LARGE($M$5:$M$204,3)&lt;0,"",SUMPRODUCT(--(INT($M$5:$M$204)&gt;INT(LARGE($M$5:$M$204,3))))+1)</f>
        <v>3</v>
      </c>
      <c r="X7" s="13" t="str">
        <f aca="false">IF(LARGE($M$5:$M$204,3)&lt;0,"",INDEX($A$5:$A$204,MATCH(LARGE($M$5:$M$204,3),$M$5:$M$204,0)))</f>
        <v>Example – Faisal</v>
      </c>
      <c r="Y7" s="12" t="str">
        <f aca="false">IF(LARGE($M$5:$M$204,3)&lt;0,"",INDEX($B$5:$B$204,MATCH(LARGE($M$5:$M$204,3),$M$5:$M$204,0)))</f>
        <v>Al Hilal</v>
      </c>
      <c r="Z7" s="13" t="n">
        <f aca="false">IF(LARGE($M$5:$M$204,3)&lt;0,"",INDEX($G$5:$G$204,MATCH(LARGE($M$5:$M$204,3),$M$5:$M$204,0)))</f>
        <v>5</v>
      </c>
      <c r="AA7" s="12" t="n">
        <f aca="false">IF(LARGE($M$5:$M$204,3)&lt;0,"",INDEX($H$5:$H$204,MATCH(LARGE($M$5:$M$204,3),$M$5:$M$204,0)))</f>
        <v>1</v>
      </c>
      <c r="AB7" s="12" t="n">
        <f aca="false">IF(LARGE($M$5:$M$204,3)&lt;0,"",INDEX($I$5:$I$204,MATCH(LARGE($M$5:$M$204,3),$M$5:$M$204,0)))</f>
        <v>1</v>
      </c>
      <c r="AC7" s="12" t="n">
        <f aca="false">IF(LARGE($M$5:$M$204,3)&lt;0,"",INDEX($J$5:$J$204,MATCH(LARGE($M$5:$M$204,3),$M$5:$M$204,0)))</f>
        <v>3</v>
      </c>
    </row>
    <row r="8" customFormat="false" ht="15" hidden="false" customHeight="false" outlineLevel="0" collapsed="false">
      <c r="A8" s="12" t="str">
        <f aca="false">IF(Players!A5="","",Players!A5)</f>
        <v/>
      </c>
      <c r="B8" s="12" t="str">
        <f aca="false">IF(A8="","",Players!B5)</f>
        <v/>
      </c>
      <c r="C8" s="12" t="str">
        <f aca="false">IF(A8="","",SUMIFS(Predictions!$AH$2:$AH$2001,Predictions!$B$2:$B$2001,A8,Predictions!$A$2:$A$2001,$B$2))</f>
        <v/>
      </c>
      <c r="D8" s="12" t="str">
        <f aca="false">IF(A8="","",SUMIFS(Predictions!$AI$2:$AI$2001,Predictions!$B$2:$B$2001,A8,Predictions!$A$2:$A$2001,$B$2))</f>
        <v/>
      </c>
      <c r="E8" s="12" t="str">
        <f aca="false">IF(A8="","",SUMIFS(Predictions!$AJ$2:$AJ$2001,Predictions!$B$2:$B$2001,A8,Predictions!$A$2:$A$2001,$B$2))</f>
        <v/>
      </c>
      <c r="F8" s="12" t="str">
        <f aca="false">IF(A8="","",SUMIFS(Predictions!$AK$2:$AK$2001,Predictions!$B$2:$B$2001,A8,Predictions!$A$2:$A$2001,$B$2))</f>
        <v/>
      </c>
      <c r="G8" s="12" t="str">
        <f aca="false">IF(A8="","",SUMIFS(Predictions!$AH$2:$AH$2001,Predictions!$B$2:$B$2001,A8))</f>
        <v/>
      </c>
      <c r="H8" s="12" t="str">
        <f aca="false">IF(A8="","",SUMIFS(Predictions!$AI$2:$AI$2001,Predictions!$B$2:$B$2001,A8))</f>
        <v/>
      </c>
      <c r="I8" s="12" t="str">
        <f aca="false">IF(A8="","",SUMIFS(Predictions!$AJ$2:$AJ$2001,Predictions!$B$2:$B$2001,A8))</f>
        <v/>
      </c>
      <c r="J8" s="12" t="str">
        <f aca="false">IF(A8="","",SUMIFS(Predictions!$AK$2:$AK$2001,Predictions!$B$2:$B$2001,A8))</f>
        <v/>
      </c>
      <c r="K8" s="17" t="str">
        <f aca="false">IF(OR(A8="",J8=0),"",I8/J8)</f>
        <v/>
      </c>
      <c r="L8" s="10" t="n">
        <f aca="false">IF(A8="",-1,C8*10000+D8*100+E8+(1000-ROW())/100000)</f>
        <v>-1</v>
      </c>
      <c r="M8" s="10" t="n">
        <f aca="false">IF(A8="",-1,G8*10000+H8*100+I8+(1000-ROW())/100000)</f>
        <v>-1</v>
      </c>
      <c r="O8" s="13" t="str">
        <f aca="false">IF(LARGE($L$5:$L$204,4)&lt;0,"",SUMPRODUCT(--(INT($L$5:$L$204)&gt;INT(LARGE($L$5:$L$204,4))))+1)</f>
        <v/>
      </c>
      <c r="P8" s="13" t="str">
        <f aca="false">IF(LARGE($L$5:$L$204,4)&lt;0,"",INDEX($A$5:$A$204,MATCH(LARGE($L$5:$L$204,4),$L$5:$L$204,0)))</f>
        <v/>
      </c>
      <c r="Q8" s="12" t="str">
        <f aca="false">IF(LARGE($L$5:$L$204,4)&lt;0,"",INDEX($B$5:$B$204,MATCH(LARGE($L$5:$L$204,4),$L$5:$L$204,0)))</f>
        <v/>
      </c>
      <c r="R8" s="13" t="str">
        <f aca="false">IF(LARGE($L$5:$L$204,4)&lt;0,"",INDEX($C$5:$C$204,MATCH(LARGE($L$5:$L$204,4),$L$5:$L$204,0)))</f>
        <v/>
      </c>
      <c r="S8" s="12" t="str">
        <f aca="false">IF(LARGE($L$5:$L$204,4)&lt;0,"",INDEX($D$5:$D$204,MATCH(LARGE($L$5:$L$204,4),$L$5:$L$204,0)))</f>
        <v/>
      </c>
      <c r="T8" s="12" t="str">
        <f aca="false">IF(LARGE($L$5:$L$204,4)&lt;0,"",INDEX($E$5:$E$204,MATCH(LARGE($L$5:$L$204,4),$L$5:$L$204,0)))</f>
        <v/>
      </c>
      <c r="U8" s="12" t="str">
        <f aca="false">IF(LARGE($L$5:$L$204,4)&lt;0,"",INDEX($F$5:$F$204,MATCH(LARGE($L$5:$L$204,4),$L$5:$L$204,0)))</f>
        <v/>
      </c>
      <c r="W8" s="13" t="str">
        <f aca="false">IF(LARGE($M$5:$M$204,4)&lt;0,"",SUMPRODUCT(--(INT($M$5:$M$204)&gt;INT(LARGE($M$5:$M$204,4))))+1)</f>
        <v/>
      </c>
      <c r="X8" s="13" t="str">
        <f aca="false">IF(LARGE($M$5:$M$204,4)&lt;0,"",INDEX($A$5:$A$204,MATCH(LARGE($M$5:$M$204,4),$M$5:$M$204,0)))</f>
        <v/>
      </c>
      <c r="Y8" s="12" t="str">
        <f aca="false">IF(LARGE($M$5:$M$204,4)&lt;0,"",INDEX($B$5:$B$204,MATCH(LARGE($M$5:$M$204,4),$M$5:$M$204,0)))</f>
        <v/>
      </c>
      <c r="Z8" s="13" t="str">
        <f aca="false">IF(LARGE($M$5:$M$204,4)&lt;0,"",INDEX($G$5:$G$204,MATCH(LARGE($M$5:$M$204,4),$M$5:$M$204,0)))</f>
        <v/>
      </c>
      <c r="AA8" s="12" t="str">
        <f aca="false">IF(LARGE($M$5:$M$204,4)&lt;0,"",INDEX($H$5:$H$204,MATCH(LARGE($M$5:$M$204,4),$M$5:$M$204,0)))</f>
        <v/>
      </c>
      <c r="AB8" s="12" t="str">
        <f aca="false">IF(LARGE($M$5:$M$204,4)&lt;0,"",INDEX($I$5:$I$204,MATCH(LARGE($M$5:$M$204,4),$M$5:$M$204,0)))</f>
        <v/>
      </c>
      <c r="AC8" s="12" t="str">
        <f aca="false">IF(LARGE($M$5:$M$204,4)&lt;0,"",INDEX($J$5:$J$204,MATCH(LARGE($M$5:$M$204,4),$M$5:$M$204,0)))</f>
        <v/>
      </c>
    </row>
    <row r="9" customFormat="false" ht="15" hidden="false" customHeight="false" outlineLevel="0" collapsed="false">
      <c r="A9" s="12" t="str">
        <f aca="false">IF(Players!A6="","",Players!A6)</f>
        <v/>
      </c>
      <c r="B9" s="12" t="str">
        <f aca="false">IF(A9="","",Players!B6)</f>
        <v/>
      </c>
      <c r="C9" s="12" t="str">
        <f aca="false">IF(A9="","",SUMIFS(Predictions!$AH$2:$AH$2001,Predictions!$B$2:$B$2001,A9,Predictions!$A$2:$A$2001,$B$2))</f>
        <v/>
      </c>
      <c r="D9" s="12" t="str">
        <f aca="false">IF(A9="","",SUMIFS(Predictions!$AI$2:$AI$2001,Predictions!$B$2:$B$2001,A9,Predictions!$A$2:$A$2001,$B$2))</f>
        <v/>
      </c>
      <c r="E9" s="12" t="str">
        <f aca="false">IF(A9="","",SUMIFS(Predictions!$AJ$2:$AJ$2001,Predictions!$B$2:$B$2001,A9,Predictions!$A$2:$A$2001,$B$2))</f>
        <v/>
      </c>
      <c r="F9" s="12" t="str">
        <f aca="false">IF(A9="","",SUMIFS(Predictions!$AK$2:$AK$2001,Predictions!$B$2:$B$2001,A9,Predictions!$A$2:$A$2001,$B$2))</f>
        <v/>
      </c>
      <c r="G9" s="12" t="str">
        <f aca="false">IF(A9="","",SUMIFS(Predictions!$AH$2:$AH$2001,Predictions!$B$2:$B$2001,A9))</f>
        <v/>
      </c>
      <c r="H9" s="12" t="str">
        <f aca="false">IF(A9="","",SUMIFS(Predictions!$AI$2:$AI$2001,Predictions!$B$2:$B$2001,A9))</f>
        <v/>
      </c>
      <c r="I9" s="12" t="str">
        <f aca="false">IF(A9="","",SUMIFS(Predictions!$AJ$2:$AJ$2001,Predictions!$B$2:$B$2001,A9))</f>
        <v/>
      </c>
      <c r="J9" s="12" t="str">
        <f aca="false">IF(A9="","",SUMIFS(Predictions!$AK$2:$AK$2001,Predictions!$B$2:$B$2001,A9))</f>
        <v/>
      </c>
      <c r="K9" s="17" t="str">
        <f aca="false">IF(OR(A9="",J9=0),"",I9/J9)</f>
        <v/>
      </c>
      <c r="L9" s="10" t="n">
        <f aca="false">IF(A9="",-1,C9*10000+D9*100+E9+(1000-ROW())/100000)</f>
        <v>-1</v>
      </c>
      <c r="M9" s="10" t="n">
        <f aca="false">IF(A9="",-1,G9*10000+H9*100+I9+(1000-ROW())/100000)</f>
        <v>-1</v>
      </c>
      <c r="O9" s="13" t="str">
        <f aca="false">IF(LARGE($L$5:$L$204,5)&lt;0,"",SUMPRODUCT(--(INT($L$5:$L$204)&gt;INT(LARGE($L$5:$L$204,5))))+1)</f>
        <v/>
      </c>
      <c r="P9" s="13" t="str">
        <f aca="false">IF(LARGE($L$5:$L$204,5)&lt;0,"",INDEX($A$5:$A$204,MATCH(LARGE($L$5:$L$204,5),$L$5:$L$204,0)))</f>
        <v/>
      </c>
      <c r="Q9" s="12" t="str">
        <f aca="false">IF(LARGE($L$5:$L$204,5)&lt;0,"",INDEX($B$5:$B$204,MATCH(LARGE($L$5:$L$204,5),$L$5:$L$204,0)))</f>
        <v/>
      </c>
      <c r="R9" s="13" t="str">
        <f aca="false">IF(LARGE($L$5:$L$204,5)&lt;0,"",INDEX($C$5:$C$204,MATCH(LARGE($L$5:$L$204,5),$L$5:$L$204,0)))</f>
        <v/>
      </c>
      <c r="S9" s="12" t="str">
        <f aca="false">IF(LARGE($L$5:$L$204,5)&lt;0,"",INDEX($D$5:$D$204,MATCH(LARGE($L$5:$L$204,5),$L$5:$L$204,0)))</f>
        <v/>
      </c>
      <c r="T9" s="12" t="str">
        <f aca="false">IF(LARGE($L$5:$L$204,5)&lt;0,"",INDEX($E$5:$E$204,MATCH(LARGE($L$5:$L$204,5),$L$5:$L$204,0)))</f>
        <v/>
      </c>
      <c r="U9" s="12" t="str">
        <f aca="false">IF(LARGE($L$5:$L$204,5)&lt;0,"",INDEX($F$5:$F$204,MATCH(LARGE($L$5:$L$204,5),$L$5:$L$204,0)))</f>
        <v/>
      </c>
      <c r="W9" s="13" t="str">
        <f aca="false">IF(LARGE($M$5:$M$204,5)&lt;0,"",SUMPRODUCT(--(INT($M$5:$M$204)&gt;INT(LARGE($M$5:$M$204,5))))+1)</f>
        <v/>
      </c>
      <c r="X9" s="13" t="str">
        <f aca="false">IF(LARGE($M$5:$M$204,5)&lt;0,"",INDEX($A$5:$A$204,MATCH(LARGE($M$5:$M$204,5),$M$5:$M$204,0)))</f>
        <v/>
      </c>
      <c r="Y9" s="12" t="str">
        <f aca="false">IF(LARGE($M$5:$M$204,5)&lt;0,"",INDEX($B$5:$B$204,MATCH(LARGE($M$5:$M$204,5),$M$5:$M$204,0)))</f>
        <v/>
      </c>
      <c r="Z9" s="13" t="str">
        <f aca="false">IF(LARGE($M$5:$M$204,5)&lt;0,"",INDEX($G$5:$G$204,MATCH(LARGE($M$5:$M$204,5),$M$5:$M$204,0)))</f>
        <v/>
      </c>
      <c r="AA9" s="12" t="str">
        <f aca="false">IF(LARGE($M$5:$M$204,5)&lt;0,"",INDEX($H$5:$H$204,MATCH(LARGE($M$5:$M$204,5),$M$5:$M$204,0)))</f>
        <v/>
      </c>
      <c r="AB9" s="12" t="str">
        <f aca="false">IF(LARGE($M$5:$M$204,5)&lt;0,"",INDEX($I$5:$I$204,MATCH(LARGE($M$5:$M$204,5),$M$5:$M$204,0)))</f>
        <v/>
      </c>
      <c r="AC9" s="12" t="str">
        <f aca="false">IF(LARGE($M$5:$M$204,5)&lt;0,"",INDEX($J$5:$J$204,MATCH(LARGE($M$5:$M$204,5),$M$5:$M$204,0)))</f>
        <v/>
      </c>
    </row>
    <row r="10" customFormat="false" ht="15" hidden="false" customHeight="false" outlineLevel="0" collapsed="false">
      <c r="A10" s="12" t="str">
        <f aca="false">IF(Players!A7="","",Players!A7)</f>
        <v/>
      </c>
      <c r="B10" s="12" t="str">
        <f aca="false">IF(A10="","",Players!B7)</f>
        <v/>
      </c>
      <c r="C10" s="12" t="str">
        <f aca="false">IF(A10="","",SUMIFS(Predictions!$AH$2:$AH$2001,Predictions!$B$2:$B$2001,A10,Predictions!$A$2:$A$2001,$B$2))</f>
        <v/>
      </c>
      <c r="D10" s="12" t="str">
        <f aca="false">IF(A10="","",SUMIFS(Predictions!$AI$2:$AI$2001,Predictions!$B$2:$B$2001,A10,Predictions!$A$2:$A$2001,$B$2))</f>
        <v/>
      </c>
      <c r="E10" s="12" t="str">
        <f aca="false">IF(A10="","",SUMIFS(Predictions!$AJ$2:$AJ$2001,Predictions!$B$2:$B$2001,A10,Predictions!$A$2:$A$2001,$B$2))</f>
        <v/>
      </c>
      <c r="F10" s="12" t="str">
        <f aca="false">IF(A10="","",SUMIFS(Predictions!$AK$2:$AK$2001,Predictions!$B$2:$B$2001,A10,Predictions!$A$2:$A$2001,$B$2))</f>
        <v/>
      </c>
      <c r="G10" s="12" t="str">
        <f aca="false">IF(A10="","",SUMIFS(Predictions!$AH$2:$AH$2001,Predictions!$B$2:$B$2001,A10))</f>
        <v/>
      </c>
      <c r="H10" s="12" t="str">
        <f aca="false">IF(A10="","",SUMIFS(Predictions!$AI$2:$AI$2001,Predictions!$B$2:$B$2001,A10))</f>
        <v/>
      </c>
      <c r="I10" s="12" t="str">
        <f aca="false">IF(A10="","",SUMIFS(Predictions!$AJ$2:$AJ$2001,Predictions!$B$2:$B$2001,A10))</f>
        <v/>
      </c>
      <c r="J10" s="12" t="str">
        <f aca="false">IF(A10="","",SUMIFS(Predictions!$AK$2:$AK$2001,Predictions!$B$2:$B$2001,A10))</f>
        <v/>
      </c>
      <c r="K10" s="17" t="str">
        <f aca="false">IF(OR(A10="",J10=0),"",I10/J10)</f>
        <v/>
      </c>
      <c r="L10" s="10" t="n">
        <f aca="false">IF(A10="",-1,C10*10000+D10*100+E10+(1000-ROW())/100000)</f>
        <v>-1</v>
      </c>
      <c r="M10" s="10" t="n">
        <f aca="false">IF(A10="",-1,G10*10000+H10*100+I10+(1000-ROW())/100000)</f>
        <v>-1</v>
      </c>
      <c r="O10" s="13" t="str">
        <f aca="false">IF(LARGE($L$5:$L$204,6)&lt;0,"",SUMPRODUCT(--(INT($L$5:$L$204)&gt;INT(LARGE($L$5:$L$204,6))))+1)</f>
        <v/>
      </c>
      <c r="P10" s="13" t="str">
        <f aca="false">IF(LARGE($L$5:$L$204,6)&lt;0,"",INDEX($A$5:$A$204,MATCH(LARGE($L$5:$L$204,6),$L$5:$L$204,0)))</f>
        <v/>
      </c>
      <c r="Q10" s="12" t="str">
        <f aca="false">IF(LARGE($L$5:$L$204,6)&lt;0,"",INDEX($B$5:$B$204,MATCH(LARGE($L$5:$L$204,6),$L$5:$L$204,0)))</f>
        <v/>
      </c>
      <c r="R10" s="13" t="str">
        <f aca="false">IF(LARGE($L$5:$L$204,6)&lt;0,"",INDEX($C$5:$C$204,MATCH(LARGE($L$5:$L$204,6),$L$5:$L$204,0)))</f>
        <v/>
      </c>
      <c r="S10" s="12" t="str">
        <f aca="false">IF(LARGE($L$5:$L$204,6)&lt;0,"",INDEX($D$5:$D$204,MATCH(LARGE($L$5:$L$204,6),$L$5:$L$204,0)))</f>
        <v/>
      </c>
      <c r="T10" s="12" t="str">
        <f aca="false">IF(LARGE($L$5:$L$204,6)&lt;0,"",INDEX($E$5:$E$204,MATCH(LARGE($L$5:$L$204,6),$L$5:$L$204,0)))</f>
        <v/>
      </c>
      <c r="U10" s="12" t="str">
        <f aca="false">IF(LARGE($L$5:$L$204,6)&lt;0,"",INDEX($F$5:$F$204,MATCH(LARGE($L$5:$L$204,6),$L$5:$L$204,0)))</f>
        <v/>
      </c>
      <c r="W10" s="13" t="str">
        <f aca="false">IF(LARGE($M$5:$M$204,6)&lt;0,"",SUMPRODUCT(--(INT($M$5:$M$204)&gt;INT(LARGE($M$5:$M$204,6))))+1)</f>
        <v/>
      </c>
      <c r="X10" s="13" t="str">
        <f aca="false">IF(LARGE($M$5:$M$204,6)&lt;0,"",INDEX($A$5:$A$204,MATCH(LARGE($M$5:$M$204,6),$M$5:$M$204,0)))</f>
        <v/>
      </c>
      <c r="Y10" s="12" t="str">
        <f aca="false">IF(LARGE($M$5:$M$204,6)&lt;0,"",INDEX($B$5:$B$204,MATCH(LARGE($M$5:$M$204,6),$M$5:$M$204,0)))</f>
        <v/>
      </c>
      <c r="Z10" s="13" t="str">
        <f aca="false">IF(LARGE($M$5:$M$204,6)&lt;0,"",INDEX($G$5:$G$204,MATCH(LARGE($M$5:$M$204,6),$M$5:$M$204,0)))</f>
        <v/>
      </c>
      <c r="AA10" s="12" t="str">
        <f aca="false">IF(LARGE($M$5:$M$204,6)&lt;0,"",INDEX($H$5:$H$204,MATCH(LARGE($M$5:$M$204,6),$M$5:$M$204,0)))</f>
        <v/>
      </c>
      <c r="AB10" s="12" t="str">
        <f aca="false">IF(LARGE($M$5:$M$204,6)&lt;0,"",INDEX($I$5:$I$204,MATCH(LARGE($M$5:$M$204,6),$M$5:$M$204,0)))</f>
        <v/>
      </c>
      <c r="AC10" s="12" t="str">
        <f aca="false">IF(LARGE($M$5:$M$204,6)&lt;0,"",INDEX($J$5:$J$204,MATCH(LARGE($M$5:$M$204,6),$M$5:$M$204,0)))</f>
        <v/>
      </c>
    </row>
    <row r="11" customFormat="false" ht="15" hidden="false" customHeight="false" outlineLevel="0" collapsed="false">
      <c r="A11" s="12" t="str">
        <f aca="false">IF(Players!A8="","",Players!A8)</f>
        <v/>
      </c>
      <c r="B11" s="12" t="str">
        <f aca="false">IF(A11="","",Players!B8)</f>
        <v/>
      </c>
      <c r="C11" s="12" t="str">
        <f aca="false">IF(A11="","",SUMIFS(Predictions!$AH$2:$AH$2001,Predictions!$B$2:$B$2001,A11,Predictions!$A$2:$A$2001,$B$2))</f>
        <v/>
      </c>
      <c r="D11" s="12" t="str">
        <f aca="false">IF(A11="","",SUMIFS(Predictions!$AI$2:$AI$2001,Predictions!$B$2:$B$2001,A11,Predictions!$A$2:$A$2001,$B$2))</f>
        <v/>
      </c>
      <c r="E11" s="12" t="str">
        <f aca="false">IF(A11="","",SUMIFS(Predictions!$AJ$2:$AJ$2001,Predictions!$B$2:$B$2001,A11,Predictions!$A$2:$A$2001,$B$2))</f>
        <v/>
      </c>
      <c r="F11" s="12" t="str">
        <f aca="false">IF(A11="","",SUMIFS(Predictions!$AK$2:$AK$2001,Predictions!$B$2:$B$2001,A11,Predictions!$A$2:$A$2001,$B$2))</f>
        <v/>
      </c>
      <c r="G11" s="12" t="str">
        <f aca="false">IF(A11="","",SUMIFS(Predictions!$AH$2:$AH$2001,Predictions!$B$2:$B$2001,A11))</f>
        <v/>
      </c>
      <c r="H11" s="12" t="str">
        <f aca="false">IF(A11="","",SUMIFS(Predictions!$AI$2:$AI$2001,Predictions!$B$2:$B$2001,A11))</f>
        <v/>
      </c>
      <c r="I11" s="12" t="str">
        <f aca="false">IF(A11="","",SUMIFS(Predictions!$AJ$2:$AJ$2001,Predictions!$B$2:$B$2001,A11))</f>
        <v/>
      </c>
      <c r="J11" s="12" t="str">
        <f aca="false">IF(A11="","",SUMIFS(Predictions!$AK$2:$AK$2001,Predictions!$B$2:$B$2001,A11))</f>
        <v/>
      </c>
      <c r="K11" s="17" t="str">
        <f aca="false">IF(OR(A11="",J11=0),"",I11/J11)</f>
        <v/>
      </c>
      <c r="L11" s="10" t="n">
        <f aca="false">IF(A11="",-1,C11*10000+D11*100+E11+(1000-ROW())/100000)</f>
        <v>-1</v>
      </c>
      <c r="M11" s="10" t="n">
        <f aca="false">IF(A11="",-1,G11*10000+H11*100+I11+(1000-ROW())/100000)</f>
        <v>-1</v>
      </c>
      <c r="O11" s="13" t="str">
        <f aca="false">IF(LARGE($L$5:$L$204,7)&lt;0,"",SUMPRODUCT(--(INT($L$5:$L$204)&gt;INT(LARGE($L$5:$L$204,7))))+1)</f>
        <v/>
      </c>
      <c r="P11" s="13" t="str">
        <f aca="false">IF(LARGE($L$5:$L$204,7)&lt;0,"",INDEX($A$5:$A$204,MATCH(LARGE($L$5:$L$204,7),$L$5:$L$204,0)))</f>
        <v/>
      </c>
      <c r="Q11" s="12" t="str">
        <f aca="false">IF(LARGE($L$5:$L$204,7)&lt;0,"",INDEX($B$5:$B$204,MATCH(LARGE($L$5:$L$204,7),$L$5:$L$204,0)))</f>
        <v/>
      </c>
      <c r="R11" s="13" t="str">
        <f aca="false">IF(LARGE($L$5:$L$204,7)&lt;0,"",INDEX($C$5:$C$204,MATCH(LARGE($L$5:$L$204,7),$L$5:$L$204,0)))</f>
        <v/>
      </c>
      <c r="S11" s="12" t="str">
        <f aca="false">IF(LARGE($L$5:$L$204,7)&lt;0,"",INDEX($D$5:$D$204,MATCH(LARGE($L$5:$L$204,7),$L$5:$L$204,0)))</f>
        <v/>
      </c>
      <c r="T11" s="12" t="str">
        <f aca="false">IF(LARGE($L$5:$L$204,7)&lt;0,"",INDEX($E$5:$E$204,MATCH(LARGE($L$5:$L$204,7),$L$5:$L$204,0)))</f>
        <v/>
      </c>
      <c r="U11" s="12" t="str">
        <f aca="false">IF(LARGE($L$5:$L$204,7)&lt;0,"",INDEX($F$5:$F$204,MATCH(LARGE($L$5:$L$204,7),$L$5:$L$204,0)))</f>
        <v/>
      </c>
      <c r="W11" s="13" t="str">
        <f aca="false">IF(LARGE($M$5:$M$204,7)&lt;0,"",SUMPRODUCT(--(INT($M$5:$M$204)&gt;INT(LARGE($M$5:$M$204,7))))+1)</f>
        <v/>
      </c>
      <c r="X11" s="13" t="str">
        <f aca="false">IF(LARGE($M$5:$M$204,7)&lt;0,"",INDEX($A$5:$A$204,MATCH(LARGE($M$5:$M$204,7),$M$5:$M$204,0)))</f>
        <v/>
      </c>
      <c r="Y11" s="12" t="str">
        <f aca="false">IF(LARGE($M$5:$M$204,7)&lt;0,"",INDEX($B$5:$B$204,MATCH(LARGE($M$5:$M$204,7),$M$5:$M$204,0)))</f>
        <v/>
      </c>
      <c r="Z11" s="13" t="str">
        <f aca="false">IF(LARGE($M$5:$M$204,7)&lt;0,"",INDEX($G$5:$G$204,MATCH(LARGE($M$5:$M$204,7),$M$5:$M$204,0)))</f>
        <v/>
      </c>
      <c r="AA11" s="12" t="str">
        <f aca="false">IF(LARGE($M$5:$M$204,7)&lt;0,"",INDEX($H$5:$H$204,MATCH(LARGE($M$5:$M$204,7),$M$5:$M$204,0)))</f>
        <v/>
      </c>
      <c r="AB11" s="12" t="str">
        <f aca="false">IF(LARGE($M$5:$M$204,7)&lt;0,"",INDEX($I$5:$I$204,MATCH(LARGE($M$5:$M$204,7),$M$5:$M$204,0)))</f>
        <v/>
      </c>
      <c r="AC11" s="12" t="str">
        <f aca="false">IF(LARGE($M$5:$M$204,7)&lt;0,"",INDEX($J$5:$J$204,MATCH(LARGE($M$5:$M$204,7),$M$5:$M$204,0)))</f>
        <v/>
      </c>
    </row>
    <row r="12" customFormat="false" ht="15" hidden="false" customHeight="false" outlineLevel="0" collapsed="false">
      <c r="A12" s="12" t="str">
        <f aca="false">IF(Players!A9="","",Players!A9)</f>
        <v/>
      </c>
      <c r="B12" s="12" t="str">
        <f aca="false">IF(A12="","",Players!B9)</f>
        <v/>
      </c>
      <c r="C12" s="12" t="str">
        <f aca="false">IF(A12="","",SUMIFS(Predictions!$AH$2:$AH$2001,Predictions!$B$2:$B$2001,A12,Predictions!$A$2:$A$2001,$B$2))</f>
        <v/>
      </c>
      <c r="D12" s="12" t="str">
        <f aca="false">IF(A12="","",SUMIFS(Predictions!$AI$2:$AI$2001,Predictions!$B$2:$B$2001,A12,Predictions!$A$2:$A$2001,$B$2))</f>
        <v/>
      </c>
      <c r="E12" s="12" t="str">
        <f aca="false">IF(A12="","",SUMIFS(Predictions!$AJ$2:$AJ$2001,Predictions!$B$2:$B$2001,A12,Predictions!$A$2:$A$2001,$B$2))</f>
        <v/>
      </c>
      <c r="F12" s="12" t="str">
        <f aca="false">IF(A12="","",SUMIFS(Predictions!$AK$2:$AK$2001,Predictions!$B$2:$B$2001,A12,Predictions!$A$2:$A$2001,$B$2))</f>
        <v/>
      </c>
      <c r="G12" s="12" t="str">
        <f aca="false">IF(A12="","",SUMIFS(Predictions!$AH$2:$AH$2001,Predictions!$B$2:$B$2001,A12))</f>
        <v/>
      </c>
      <c r="H12" s="12" t="str">
        <f aca="false">IF(A12="","",SUMIFS(Predictions!$AI$2:$AI$2001,Predictions!$B$2:$B$2001,A12))</f>
        <v/>
      </c>
      <c r="I12" s="12" t="str">
        <f aca="false">IF(A12="","",SUMIFS(Predictions!$AJ$2:$AJ$2001,Predictions!$B$2:$B$2001,A12))</f>
        <v/>
      </c>
      <c r="J12" s="12" t="str">
        <f aca="false">IF(A12="","",SUMIFS(Predictions!$AK$2:$AK$2001,Predictions!$B$2:$B$2001,A12))</f>
        <v/>
      </c>
      <c r="K12" s="17" t="str">
        <f aca="false">IF(OR(A12="",J12=0),"",I12/J12)</f>
        <v/>
      </c>
      <c r="L12" s="10" t="n">
        <f aca="false">IF(A12="",-1,C12*10000+D12*100+E12+(1000-ROW())/100000)</f>
        <v>-1</v>
      </c>
      <c r="M12" s="10" t="n">
        <f aca="false">IF(A12="",-1,G12*10000+H12*100+I12+(1000-ROW())/100000)</f>
        <v>-1</v>
      </c>
      <c r="O12" s="13" t="str">
        <f aca="false">IF(LARGE($L$5:$L$204,8)&lt;0,"",SUMPRODUCT(--(INT($L$5:$L$204)&gt;INT(LARGE($L$5:$L$204,8))))+1)</f>
        <v/>
      </c>
      <c r="P12" s="13" t="str">
        <f aca="false">IF(LARGE($L$5:$L$204,8)&lt;0,"",INDEX($A$5:$A$204,MATCH(LARGE($L$5:$L$204,8),$L$5:$L$204,0)))</f>
        <v/>
      </c>
      <c r="Q12" s="12" t="str">
        <f aca="false">IF(LARGE($L$5:$L$204,8)&lt;0,"",INDEX($B$5:$B$204,MATCH(LARGE($L$5:$L$204,8),$L$5:$L$204,0)))</f>
        <v/>
      </c>
      <c r="R12" s="13" t="str">
        <f aca="false">IF(LARGE($L$5:$L$204,8)&lt;0,"",INDEX($C$5:$C$204,MATCH(LARGE($L$5:$L$204,8),$L$5:$L$204,0)))</f>
        <v/>
      </c>
      <c r="S12" s="12" t="str">
        <f aca="false">IF(LARGE($L$5:$L$204,8)&lt;0,"",INDEX($D$5:$D$204,MATCH(LARGE($L$5:$L$204,8),$L$5:$L$204,0)))</f>
        <v/>
      </c>
      <c r="T12" s="12" t="str">
        <f aca="false">IF(LARGE($L$5:$L$204,8)&lt;0,"",INDEX($E$5:$E$204,MATCH(LARGE($L$5:$L$204,8),$L$5:$L$204,0)))</f>
        <v/>
      </c>
      <c r="U12" s="12" t="str">
        <f aca="false">IF(LARGE($L$5:$L$204,8)&lt;0,"",INDEX($F$5:$F$204,MATCH(LARGE($L$5:$L$204,8),$L$5:$L$204,0)))</f>
        <v/>
      </c>
      <c r="W12" s="13" t="str">
        <f aca="false">IF(LARGE($M$5:$M$204,8)&lt;0,"",SUMPRODUCT(--(INT($M$5:$M$204)&gt;INT(LARGE($M$5:$M$204,8))))+1)</f>
        <v/>
      </c>
      <c r="X12" s="13" t="str">
        <f aca="false">IF(LARGE($M$5:$M$204,8)&lt;0,"",INDEX($A$5:$A$204,MATCH(LARGE($M$5:$M$204,8),$M$5:$M$204,0)))</f>
        <v/>
      </c>
      <c r="Y12" s="12" t="str">
        <f aca="false">IF(LARGE($M$5:$M$204,8)&lt;0,"",INDEX($B$5:$B$204,MATCH(LARGE($M$5:$M$204,8),$M$5:$M$204,0)))</f>
        <v/>
      </c>
      <c r="Z12" s="13" t="str">
        <f aca="false">IF(LARGE($M$5:$M$204,8)&lt;0,"",INDEX($G$5:$G$204,MATCH(LARGE($M$5:$M$204,8),$M$5:$M$204,0)))</f>
        <v/>
      </c>
      <c r="AA12" s="12" t="str">
        <f aca="false">IF(LARGE($M$5:$M$204,8)&lt;0,"",INDEX($H$5:$H$204,MATCH(LARGE($M$5:$M$204,8),$M$5:$M$204,0)))</f>
        <v/>
      </c>
      <c r="AB12" s="12" t="str">
        <f aca="false">IF(LARGE($M$5:$M$204,8)&lt;0,"",INDEX($I$5:$I$204,MATCH(LARGE($M$5:$M$204,8),$M$5:$M$204,0)))</f>
        <v/>
      </c>
      <c r="AC12" s="12" t="str">
        <f aca="false">IF(LARGE($M$5:$M$204,8)&lt;0,"",INDEX($J$5:$J$204,MATCH(LARGE($M$5:$M$204,8),$M$5:$M$204,0)))</f>
        <v/>
      </c>
    </row>
    <row r="13" customFormat="false" ht="15" hidden="false" customHeight="false" outlineLevel="0" collapsed="false">
      <c r="A13" s="12" t="str">
        <f aca="false">IF(Players!A10="","",Players!A10)</f>
        <v/>
      </c>
      <c r="B13" s="12" t="str">
        <f aca="false">IF(A13="","",Players!B10)</f>
        <v/>
      </c>
      <c r="C13" s="12" t="str">
        <f aca="false">IF(A13="","",SUMIFS(Predictions!$AH$2:$AH$2001,Predictions!$B$2:$B$2001,A13,Predictions!$A$2:$A$2001,$B$2))</f>
        <v/>
      </c>
      <c r="D13" s="12" t="str">
        <f aca="false">IF(A13="","",SUMIFS(Predictions!$AI$2:$AI$2001,Predictions!$B$2:$B$2001,A13,Predictions!$A$2:$A$2001,$B$2))</f>
        <v/>
      </c>
      <c r="E13" s="12" t="str">
        <f aca="false">IF(A13="","",SUMIFS(Predictions!$AJ$2:$AJ$2001,Predictions!$B$2:$B$2001,A13,Predictions!$A$2:$A$2001,$B$2))</f>
        <v/>
      </c>
      <c r="F13" s="12" t="str">
        <f aca="false">IF(A13="","",SUMIFS(Predictions!$AK$2:$AK$2001,Predictions!$B$2:$B$2001,A13,Predictions!$A$2:$A$2001,$B$2))</f>
        <v/>
      </c>
      <c r="G13" s="12" t="str">
        <f aca="false">IF(A13="","",SUMIFS(Predictions!$AH$2:$AH$2001,Predictions!$B$2:$B$2001,A13))</f>
        <v/>
      </c>
      <c r="H13" s="12" t="str">
        <f aca="false">IF(A13="","",SUMIFS(Predictions!$AI$2:$AI$2001,Predictions!$B$2:$B$2001,A13))</f>
        <v/>
      </c>
      <c r="I13" s="12" t="str">
        <f aca="false">IF(A13="","",SUMIFS(Predictions!$AJ$2:$AJ$2001,Predictions!$B$2:$B$2001,A13))</f>
        <v/>
      </c>
      <c r="J13" s="12" t="str">
        <f aca="false">IF(A13="","",SUMIFS(Predictions!$AK$2:$AK$2001,Predictions!$B$2:$B$2001,A13))</f>
        <v/>
      </c>
      <c r="K13" s="17" t="str">
        <f aca="false">IF(OR(A13="",J13=0),"",I13/J13)</f>
        <v/>
      </c>
      <c r="L13" s="10" t="n">
        <f aca="false">IF(A13="",-1,C13*10000+D13*100+E13+(1000-ROW())/100000)</f>
        <v>-1</v>
      </c>
      <c r="M13" s="10" t="n">
        <f aca="false">IF(A13="",-1,G13*10000+H13*100+I13+(1000-ROW())/100000)</f>
        <v>-1</v>
      </c>
      <c r="O13" s="13" t="str">
        <f aca="false">IF(LARGE($L$5:$L$204,9)&lt;0,"",SUMPRODUCT(--(INT($L$5:$L$204)&gt;INT(LARGE($L$5:$L$204,9))))+1)</f>
        <v/>
      </c>
      <c r="P13" s="13" t="str">
        <f aca="false">IF(LARGE($L$5:$L$204,9)&lt;0,"",INDEX($A$5:$A$204,MATCH(LARGE($L$5:$L$204,9),$L$5:$L$204,0)))</f>
        <v/>
      </c>
      <c r="Q13" s="12" t="str">
        <f aca="false">IF(LARGE($L$5:$L$204,9)&lt;0,"",INDEX($B$5:$B$204,MATCH(LARGE($L$5:$L$204,9),$L$5:$L$204,0)))</f>
        <v/>
      </c>
      <c r="R13" s="13" t="str">
        <f aca="false">IF(LARGE($L$5:$L$204,9)&lt;0,"",INDEX($C$5:$C$204,MATCH(LARGE($L$5:$L$204,9),$L$5:$L$204,0)))</f>
        <v/>
      </c>
      <c r="S13" s="12" t="str">
        <f aca="false">IF(LARGE($L$5:$L$204,9)&lt;0,"",INDEX($D$5:$D$204,MATCH(LARGE($L$5:$L$204,9),$L$5:$L$204,0)))</f>
        <v/>
      </c>
      <c r="T13" s="12" t="str">
        <f aca="false">IF(LARGE($L$5:$L$204,9)&lt;0,"",INDEX($E$5:$E$204,MATCH(LARGE($L$5:$L$204,9),$L$5:$L$204,0)))</f>
        <v/>
      </c>
      <c r="U13" s="12" t="str">
        <f aca="false">IF(LARGE($L$5:$L$204,9)&lt;0,"",INDEX($F$5:$F$204,MATCH(LARGE($L$5:$L$204,9),$L$5:$L$204,0)))</f>
        <v/>
      </c>
      <c r="W13" s="13" t="str">
        <f aca="false">IF(LARGE($M$5:$M$204,9)&lt;0,"",SUMPRODUCT(--(INT($M$5:$M$204)&gt;INT(LARGE($M$5:$M$204,9))))+1)</f>
        <v/>
      </c>
      <c r="X13" s="13" t="str">
        <f aca="false">IF(LARGE($M$5:$M$204,9)&lt;0,"",INDEX($A$5:$A$204,MATCH(LARGE($M$5:$M$204,9),$M$5:$M$204,0)))</f>
        <v/>
      </c>
      <c r="Y13" s="12" t="str">
        <f aca="false">IF(LARGE($M$5:$M$204,9)&lt;0,"",INDEX($B$5:$B$204,MATCH(LARGE($M$5:$M$204,9),$M$5:$M$204,0)))</f>
        <v/>
      </c>
      <c r="Z13" s="13" t="str">
        <f aca="false">IF(LARGE($M$5:$M$204,9)&lt;0,"",INDEX($G$5:$G$204,MATCH(LARGE($M$5:$M$204,9),$M$5:$M$204,0)))</f>
        <v/>
      </c>
      <c r="AA13" s="12" t="str">
        <f aca="false">IF(LARGE($M$5:$M$204,9)&lt;0,"",INDEX($H$5:$H$204,MATCH(LARGE($M$5:$M$204,9),$M$5:$M$204,0)))</f>
        <v/>
      </c>
      <c r="AB13" s="12" t="str">
        <f aca="false">IF(LARGE($M$5:$M$204,9)&lt;0,"",INDEX($I$5:$I$204,MATCH(LARGE($M$5:$M$204,9),$M$5:$M$204,0)))</f>
        <v/>
      </c>
      <c r="AC13" s="12" t="str">
        <f aca="false">IF(LARGE($M$5:$M$204,9)&lt;0,"",INDEX($J$5:$J$204,MATCH(LARGE($M$5:$M$204,9),$M$5:$M$204,0)))</f>
        <v/>
      </c>
    </row>
    <row r="14" customFormat="false" ht="15" hidden="false" customHeight="false" outlineLevel="0" collapsed="false">
      <c r="A14" s="12" t="str">
        <f aca="false">IF(Players!A11="","",Players!A11)</f>
        <v/>
      </c>
      <c r="B14" s="12" t="str">
        <f aca="false">IF(A14="","",Players!B11)</f>
        <v/>
      </c>
      <c r="C14" s="12" t="str">
        <f aca="false">IF(A14="","",SUMIFS(Predictions!$AH$2:$AH$2001,Predictions!$B$2:$B$2001,A14,Predictions!$A$2:$A$2001,$B$2))</f>
        <v/>
      </c>
      <c r="D14" s="12" t="str">
        <f aca="false">IF(A14="","",SUMIFS(Predictions!$AI$2:$AI$2001,Predictions!$B$2:$B$2001,A14,Predictions!$A$2:$A$2001,$B$2))</f>
        <v/>
      </c>
      <c r="E14" s="12" t="str">
        <f aca="false">IF(A14="","",SUMIFS(Predictions!$AJ$2:$AJ$2001,Predictions!$B$2:$B$2001,A14,Predictions!$A$2:$A$2001,$B$2))</f>
        <v/>
      </c>
      <c r="F14" s="12" t="str">
        <f aca="false">IF(A14="","",SUMIFS(Predictions!$AK$2:$AK$2001,Predictions!$B$2:$B$2001,A14,Predictions!$A$2:$A$2001,$B$2))</f>
        <v/>
      </c>
      <c r="G14" s="12" t="str">
        <f aca="false">IF(A14="","",SUMIFS(Predictions!$AH$2:$AH$2001,Predictions!$B$2:$B$2001,A14))</f>
        <v/>
      </c>
      <c r="H14" s="12" t="str">
        <f aca="false">IF(A14="","",SUMIFS(Predictions!$AI$2:$AI$2001,Predictions!$B$2:$B$2001,A14))</f>
        <v/>
      </c>
      <c r="I14" s="12" t="str">
        <f aca="false">IF(A14="","",SUMIFS(Predictions!$AJ$2:$AJ$2001,Predictions!$B$2:$B$2001,A14))</f>
        <v/>
      </c>
      <c r="J14" s="12" t="str">
        <f aca="false">IF(A14="","",SUMIFS(Predictions!$AK$2:$AK$2001,Predictions!$B$2:$B$2001,A14))</f>
        <v/>
      </c>
      <c r="K14" s="17" t="str">
        <f aca="false">IF(OR(A14="",J14=0),"",I14/J14)</f>
        <v/>
      </c>
      <c r="L14" s="10" t="n">
        <f aca="false">IF(A14="",-1,C14*10000+D14*100+E14+(1000-ROW())/100000)</f>
        <v>-1</v>
      </c>
      <c r="M14" s="10" t="n">
        <f aca="false">IF(A14="",-1,G14*10000+H14*100+I14+(1000-ROW())/100000)</f>
        <v>-1</v>
      </c>
      <c r="O14" s="13" t="str">
        <f aca="false">IF(LARGE($L$5:$L$204,10)&lt;0,"",SUMPRODUCT(--(INT($L$5:$L$204)&gt;INT(LARGE($L$5:$L$204,10))))+1)</f>
        <v/>
      </c>
      <c r="P14" s="13" t="str">
        <f aca="false">IF(LARGE($L$5:$L$204,10)&lt;0,"",INDEX($A$5:$A$204,MATCH(LARGE($L$5:$L$204,10),$L$5:$L$204,0)))</f>
        <v/>
      </c>
      <c r="Q14" s="12" t="str">
        <f aca="false">IF(LARGE($L$5:$L$204,10)&lt;0,"",INDEX($B$5:$B$204,MATCH(LARGE($L$5:$L$204,10),$L$5:$L$204,0)))</f>
        <v/>
      </c>
      <c r="R14" s="13" t="str">
        <f aca="false">IF(LARGE($L$5:$L$204,10)&lt;0,"",INDEX($C$5:$C$204,MATCH(LARGE($L$5:$L$204,10),$L$5:$L$204,0)))</f>
        <v/>
      </c>
      <c r="S14" s="12" t="str">
        <f aca="false">IF(LARGE($L$5:$L$204,10)&lt;0,"",INDEX($D$5:$D$204,MATCH(LARGE($L$5:$L$204,10),$L$5:$L$204,0)))</f>
        <v/>
      </c>
      <c r="T14" s="12" t="str">
        <f aca="false">IF(LARGE($L$5:$L$204,10)&lt;0,"",INDEX($E$5:$E$204,MATCH(LARGE($L$5:$L$204,10),$L$5:$L$204,0)))</f>
        <v/>
      </c>
      <c r="U14" s="12" t="str">
        <f aca="false">IF(LARGE($L$5:$L$204,10)&lt;0,"",INDEX($F$5:$F$204,MATCH(LARGE($L$5:$L$204,10),$L$5:$L$204,0)))</f>
        <v/>
      </c>
      <c r="W14" s="13" t="str">
        <f aca="false">IF(LARGE($M$5:$M$204,10)&lt;0,"",SUMPRODUCT(--(INT($M$5:$M$204)&gt;INT(LARGE($M$5:$M$204,10))))+1)</f>
        <v/>
      </c>
      <c r="X14" s="13" t="str">
        <f aca="false">IF(LARGE($M$5:$M$204,10)&lt;0,"",INDEX($A$5:$A$204,MATCH(LARGE($M$5:$M$204,10),$M$5:$M$204,0)))</f>
        <v/>
      </c>
      <c r="Y14" s="12" t="str">
        <f aca="false">IF(LARGE($M$5:$M$204,10)&lt;0,"",INDEX($B$5:$B$204,MATCH(LARGE($M$5:$M$204,10),$M$5:$M$204,0)))</f>
        <v/>
      </c>
      <c r="Z14" s="13" t="str">
        <f aca="false">IF(LARGE($M$5:$M$204,10)&lt;0,"",INDEX($G$5:$G$204,MATCH(LARGE($M$5:$M$204,10),$M$5:$M$204,0)))</f>
        <v/>
      </c>
      <c r="AA14" s="12" t="str">
        <f aca="false">IF(LARGE($M$5:$M$204,10)&lt;0,"",INDEX($H$5:$H$204,MATCH(LARGE($M$5:$M$204,10),$M$5:$M$204,0)))</f>
        <v/>
      </c>
      <c r="AB14" s="12" t="str">
        <f aca="false">IF(LARGE($M$5:$M$204,10)&lt;0,"",INDEX($I$5:$I$204,MATCH(LARGE($M$5:$M$204,10),$M$5:$M$204,0)))</f>
        <v/>
      </c>
      <c r="AC14" s="12" t="str">
        <f aca="false">IF(LARGE($M$5:$M$204,10)&lt;0,"",INDEX($J$5:$J$204,MATCH(LARGE($M$5:$M$204,10),$M$5:$M$204,0)))</f>
        <v/>
      </c>
    </row>
    <row r="15" customFormat="false" ht="15" hidden="false" customHeight="false" outlineLevel="0" collapsed="false">
      <c r="A15" s="12" t="str">
        <f aca="false">IF(Players!A12="","",Players!A12)</f>
        <v/>
      </c>
      <c r="B15" s="12" t="str">
        <f aca="false">IF(A15="","",Players!B12)</f>
        <v/>
      </c>
      <c r="C15" s="12" t="str">
        <f aca="false">IF(A15="","",SUMIFS(Predictions!$AH$2:$AH$2001,Predictions!$B$2:$B$2001,A15,Predictions!$A$2:$A$2001,$B$2))</f>
        <v/>
      </c>
      <c r="D15" s="12" t="str">
        <f aca="false">IF(A15="","",SUMIFS(Predictions!$AI$2:$AI$2001,Predictions!$B$2:$B$2001,A15,Predictions!$A$2:$A$2001,$B$2))</f>
        <v/>
      </c>
      <c r="E15" s="12" t="str">
        <f aca="false">IF(A15="","",SUMIFS(Predictions!$AJ$2:$AJ$2001,Predictions!$B$2:$B$2001,A15,Predictions!$A$2:$A$2001,$B$2))</f>
        <v/>
      </c>
      <c r="F15" s="12" t="str">
        <f aca="false">IF(A15="","",SUMIFS(Predictions!$AK$2:$AK$2001,Predictions!$B$2:$B$2001,A15,Predictions!$A$2:$A$2001,$B$2))</f>
        <v/>
      </c>
      <c r="G15" s="12" t="str">
        <f aca="false">IF(A15="","",SUMIFS(Predictions!$AH$2:$AH$2001,Predictions!$B$2:$B$2001,A15))</f>
        <v/>
      </c>
      <c r="H15" s="12" t="str">
        <f aca="false">IF(A15="","",SUMIFS(Predictions!$AI$2:$AI$2001,Predictions!$B$2:$B$2001,A15))</f>
        <v/>
      </c>
      <c r="I15" s="12" t="str">
        <f aca="false">IF(A15="","",SUMIFS(Predictions!$AJ$2:$AJ$2001,Predictions!$B$2:$B$2001,A15))</f>
        <v/>
      </c>
      <c r="J15" s="12" t="str">
        <f aca="false">IF(A15="","",SUMIFS(Predictions!$AK$2:$AK$2001,Predictions!$B$2:$B$2001,A15))</f>
        <v/>
      </c>
      <c r="K15" s="17" t="str">
        <f aca="false">IF(OR(A15="",J15=0),"",I15/J15)</f>
        <v/>
      </c>
      <c r="L15" s="10" t="n">
        <f aca="false">IF(A15="",-1,C15*10000+D15*100+E15+(1000-ROW())/100000)</f>
        <v>-1</v>
      </c>
      <c r="M15" s="10" t="n">
        <f aca="false">IF(A15="",-1,G15*10000+H15*100+I15+(1000-ROW())/100000)</f>
        <v>-1</v>
      </c>
      <c r="O15" s="13" t="str">
        <f aca="false">IF(LARGE($L$5:$L$204,11)&lt;0,"",SUMPRODUCT(--(INT($L$5:$L$204)&gt;INT(LARGE($L$5:$L$204,11))))+1)</f>
        <v/>
      </c>
      <c r="P15" s="13" t="str">
        <f aca="false">IF(LARGE($L$5:$L$204,11)&lt;0,"",INDEX($A$5:$A$204,MATCH(LARGE($L$5:$L$204,11),$L$5:$L$204,0)))</f>
        <v/>
      </c>
      <c r="Q15" s="12" t="str">
        <f aca="false">IF(LARGE($L$5:$L$204,11)&lt;0,"",INDEX($B$5:$B$204,MATCH(LARGE($L$5:$L$204,11),$L$5:$L$204,0)))</f>
        <v/>
      </c>
      <c r="R15" s="13" t="str">
        <f aca="false">IF(LARGE($L$5:$L$204,11)&lt;0,"",INDEX($C$5:$C$204,MATCH(LARGE($L$5:$L$204,11),$L$5:$L$204,0)))</f>
        <v/>
      </c>
      <c r="S15" s="12" t="str">
        <f aca="false">IF(LARGE($L$5:$L$204,11)&lt;0,"",INDEX($D$5:$D$204,MATCH(LARGE($L$5:$L$204,11),$L$5:$L$204,0)))</f>
        <v/>
      </c>
      <c r="T15" s="12" t="str">
        <f aca="false">IF(LARGE($L$5:$L$204,11)&lt;0,"",INDEX($E$5:$E$204,MATCH(LARGE($L$5:$L$204,11),$L$5:$L$204,0)))</f>
        <v/>
      </c>
      <c r="U15" s="12" t="str">
        <f aca="false">IF(LARGE($L$5:$L$204,11)&lt;0,"",INDEX($F$5:$F$204,MATCH(LARGE($L$5:$L$204,11),$L$5:$L$204,0)))</f>
        <v/>
      </c>
      <c r="W15" s="13" t="str">
        <f aca="false">IF(LARGE($M$5:$M$204,11)&lt;0,"",SUMPRODUCT(--(INT($M$5:$M$204)&gt;INT(LARGE($M$5:$M$204,11))))+1)</f>
        <v/>
      </c>
      <c r="X15" s="13" t="str">
        <f aca="false">IF(LARGE($M$5:$M$204,11)&lt;0,"",INDEX($A$5:$A$204,MATCH(LARGE($M$5:$M$204,11),$M$5:$M$204,0)))</f>
        <v/>
      </c>
      <c r="Y15" s="12" t="str">
        <f aca="false">IF(LARGE($M$5:$M$204,11)&lt;0,"",INDEX($B$5:$B$204,MATCH(LARGE($M$5:$M$204,11),$M$5:$M$204,0)))</f>
        <v/>
      </c>
      <c r="Z15" s="13" t="str">
        <f aca="false">IF(LARGE($M$5:$M$204,11)&lt;0,"",INDEX($G$5:$G$204,MATCH(LARGE($M$5:$M$204,11),$M$5:$M$204,0)))</f>
        <v/>
      </c>
      <c r="AA15" s="12" t="str">
        <f aca="false">IF(LARGE($M$5:$M$204,11)&lt;0,"",INDEX($H$5:$H$204,MATCH(LARGE($M$5:$M$204,11),$M$5:$M$204,0)))</f>
        <v/>
      </c>
      <c r="AB15" s="12" t="str">
        <f aca="false">IF(LARGE($M$5:$M$204,11)&lt;0,"",INDEX($I$5:$I$204,MATCH(LARGE($M$5:$M$204,11),$M$5:$M$204,0)))</f>
        <v/>
      </c>
      <c r="AC15" s="12" t="str">
        <f aca="false">IF(LARGE($M$5:$M$204,11)&lt;0,"",INDEX($J$5:$J$204,MATCH(LARGE($M$5:$M$204,11),$M$5:$M$204,0)))</f>
        <v/>
      </c>
    </row>
    <row r="16" customFormat="false" ht="15" hidden="false" customHeight="false" outlineLevel="0" collapsed="false">
      <c r="A16" s="12" t="str">
        <f aca="false">IF(Players!A13="","",Players!A13)</f>
        <v/>
      </c>
      <c r="B16" s="12" t="str">
        <f aca="false">IF(A16="","",Players!B13)</f>
        <v/>
      </c>
      <c r="C16" s="12" t="str">
        <f aca="false">IF(A16="","",SUMIFS(Predictions!$AH$2:$AH$2001,Predictions!$B$2:$B$2001,A16,Predictions!$A$2:$A$2001,$B$2))</f>
        <v/>
      </c>
      <c r="D16" s="12" t="str">
        <f aca="false">IF(A16="","",SUMIFS(Predictions!$AI$2:$AI$2001,Predictions!$B$2:$B$2001,A16,Predictions!$A$2:$A$2001,$B$2))</f>
        <v/>
      </c>
      <c r="E16" s="12" t="str">
        <f aca="false">IF(A16="","",SUMIFS(Predictions!$AJ$2:$AJ$2001,Predictions!$B$2:$B$2001,A16,Predictions!$A$2:$A$2001,$B$2))</f>
        <v/>
      </c>
      <c r="F16" s="12" t="str">
        <f aca="false">IF(A16="","",SUMIFS(Predictions!$AK$2:$AK$2001,Predictions!$B$2:$B$2001,A16,Predictions!$A$2:$A$2001,$B$2))</f>
        <v/>
      </c>
      <c r="G16" s="12" t="str">
        <f aca="false">IF(A16="","",SUMIFS(Predictions!$AH$2:$AH$2001,Predictions!$B$2:$B$2001,A16))</f>
        <v/>
      </c>
      <c r="H16" s="12" t="str">
        <f aca="false">IF(A16="","",SUMIFS(Predictions!$AI$2:$AI$2001,Predictions!$B$2:$B$2001,A16))</f>
        <v/>
      </c>
      <c r="I16" s="12" t="str">
        <f aca="false">IF(A16="","",SUMIFS(Predictions!$AJ$2:$AJ$2001,Predictions!$B$2:$B$2001,A16))</f>
        <v/>
      </c>
      <c r="J16" s="12" t="str">
        <f aca="false">IF(A16="","",SUMIFS(Predictions!$AK$2:$AK$2001,Predictions!$B$2:$B$2001,A16))</f>
        <v/>
      </c>
      <c r="K16" s="17" t="str">
        <f aca="false">IF(OR(A16="",J16=0),"",I16/J16)</f>
        <v/>
      </c>
      <c r="L16" s="10" t="n">
        <f aca="false">IF(A16="",-1,C16*10000+D16*100+E16+(1000-ROW())/100000)</f>
        <v>-1</v>
      </c>
      <c r="M16" s="10" t="n">
        <f aca="false">IF(A16="",-1,G16*10000+H16*100+I16+(1000-ROW())/100000)</f>
        <v>-1</v>
      </c>
      <c r="O16" s="13" t="str">
        <f aca="false">IF(LARGE($L$5:$L$204,12)&lt;0,"",SUMPRODUCT(--(INT($L$5:$L$204)&gt;INT(LARGE($L$5:$L$204,12))))+1)</f>
        <v/>
      </c>
      <c r="P16" s="13" t="str">
        <f aca="false">IF(LARGE($L$5:$L$204,12)&lt;0,"",INDEX($A$5:$A$204,MATCH(LARGE($L$5:$L$204,12),$L$5:$L$204,0)))</f>
        <v/>
      </c>
      <c r="Q16" s="12" t="str">
        <f aca="false">IF(LARGE($L$5:$L$204,12)&lt;0,"",INDEX($B$5:$B$204,MATCH(LARGE($L$5:$L$204,12),$L$5:$L$204,0)))</f>
        <v/>
      </c>
      <c r="R16" s="13" t="str">
        <f aca="false">IF(LARGE($L$5:$L$204,12)&lt;0,"",INDEX($C$5:$C$204,MATCH(LARGE($L$5:$L$204,12),$L$5:$L$204,0)))</f>
        <v/>
      </c>
      <c r="S16" s="12" t="str">
        <f aca="false">IF(LARGE($L$5:$L$204,12)&lt;0,"",INDEX($D$5:$D$204,MATCH(LARGE($L$5:$L$204,12),$L$5:$L$204,0)))</f>
        <v/>
      </c>
      <c r="T16" s="12" t="str">
        <f aca="false">IF(LARGE($L$5:$L$204,12)&lt;0,"",INDEX($E$5:$E$204,MATCH(LARGE($L$5:$L$204,12),$L$5:$L$204,0)))</f>
        <v/>
      </c>
      <c r="U16" s="12" t="str">
        <f aca="false">IF(LARGE($L$5:$L$204,12)&lt;0,"",INDEX($F$5:$F$204,MATCH(LARGE($L$5:$L$204,12),$L$5:$L$204,0)))</f>
        <v/>
      </c>
      <c r="W16" s="13" t="str">
        <f aca="false">IF(LARGE($M$5:$M$204,12)&lt;0,"",SUMPRODUCT(--(INT($M$5:$M$204)&gt;INT(LARGE($M$5:$M$204,12))))+1)</f>
        <v/>
      </c>
      <c r="X16" s="13" t="str">
        <f aca="false">IF(LARGE($M$5:$M$204,12)&lt;0,"",INDEX($A$5:$A$204,MATCH(LARGE($M$5:$M$204,12),$M$5:$M$204,0)))</f>
        <v/>
      </c>
      <c r="Y16" s="12" t="str">
        <f aca="false">IF(LARGE($M$5:$M$204,12)&lt;0,"",INDEX($B$5:$B$204,MATCH(LARGE($M$5:$M$204,12),$M$5:$M$204,0)))</f>
        <v/>
      </c>
      <c r="Z16" s="13" t="str">
        <f aca="false">IF(LARGE($M$5:$M$204,12)&lt;0,"",INDEX($G$5:$G$204,MATCH(LARGE($M$5:$M$204,12),$M$5:$M$204,0)))</f>
        <v/>
      </c>
      <c r="AA16" s="12" t="str">
        <f aca="false">IF(LARGE($M$5:$M$204,12)&lt;0,"",INDEX($H$5:$H$204,MATCH(LARGE($M$5:$M$204,12),$M$5:$M$204,0)))</f>
        <v/>
      </c>
      <c r="AB16" s="12" t="str">
        <f aca="false">IF(LARGE($M$5:$M$204,12)&lt;0,"",INDEX($I$5:$I$204,MATCH(LARGE($M$5:$M$204,12),$M$5:$M$204,0)))</f>
        <v/>
      </c>
      <c r="AC16" s="12" t="str">
        <f aca="false">IF(LARGE($M$5:$M$204,12)&lt;0,"",INDEX($J$5:$J$204,MATCH(LARGE($M$5:$M$204,12),$M$5:$M$204,0)))</f>
        <v/>
      </c>
    </row>
    <row r="17" customFormat="false" ht="15" hidden="false" customHeight="false" outlineLevel="0" collapsed="false">
      <c r="A17" s="12" t="str">
        <f aca="false">IF(Players!A14="","",Players!A14)</f>
        <v/>
      </c>
      <c r="B17" s="12" t="str">
        <f aca="false">IF(A17="","",Players!B14)</f>
        <v/>
      </c>
      <c r="C17" s="12" t="str">
        <f aca="false">IF(A17="","",SUMIFS(Predictions!$AH$2:$AH$2001,Predictions!$B$2:$B$2001,A17,Predictions!$A$2:$A$2001,$B$2))</f>
        <v/>
      </c>
      <c r="D17" s="12" t="str">
        <f aca="false">IF(A17="","",SUMIFS(Predictions!$AI$2:$AI$2001,Predictions!$B$2:$B$2001,A17,Predictions!$A$2:$A$2001,$B$2))</f>
        <v/>
      </c>
      <c r="E17" s="12" t="str">
        <f aca="false">IF(A17="","",SUMIFS(Predictions!$AJ$2:$AJ$2001,Predictions!$B$2:$B$2001,A17,Predictions!$A$2:$A$2001,$B$2))</f>
        <v/>
      </c>
      <c r="F17" s="12" t="str">
        <f aca="false">IF(A17="","",SUMIFS(Predictions!$AK$2:$AK$2001,Predictions!$B$2:$B$2001,A17,Predictions!$A$2:$A$2001,$B$2))</f>
        <v/>
      </c>
      <c r="G17" s="12" t="str">
        <f aca="false">IF(A17="","",SUMIFS(Predictions!$AH$2:$AH$2001,Predictions!$B$2:$B$2001,A17))</f>
        <v/>
      </c>
      <c r="H17" s="12" t="str">
        <f aca="false">IF(A17="","",SUMIFS(Predictions!$AI$2:$AI$2001,Predictions!$B$2:$B$2001,A17))</f>
        <v/>
      </c>
      <c r="I17" s="12" t="str">
        <f aca="false">IF(A17="","",SUMIFS(Predictions!$AJ$2:$AJ$2001,Predictions!$B$2:$B$2001,A17))</f>
        <v/>
      </c>
      <c r="J17" s="12" t="str">
        <f aca="false">IF(A17="","",SUMIFS(Predictions!$AK$2:$AK$2001,Predictions!$B$2:$B$2001,A17))</f>
        <v/>
      </c>
      <c r="K17" s="17" t="str">
        <f aca="false">IF(OR(A17="",J17=0),"",I17/J17)</f>
        <v/>
      </c>
      <c r="L17" s="10" t="n">
        <f aca="false">IF(A17="",-1,C17*10000+D17*100+E17+(1000-ROW())/100000)</f>
        <v>-1</v>
      </c>
      <c r="M17" s="10" t="n">
        <f aca="false">IF(A17="",-1,G17*10000+H17*100+I17+(1000-ROW())/100000)</f>
        <v>-1</v>
      </c>
      <c r="O17" s="13" t="str">
        <f aca="false">IF(LARGE($L$5:$L$204,13)&lt;0,"",SUMPRODUCT(--(INT($L$5:$L$204)&gt;INT(LARGE($L$5:$L$204,13))))+1)</f>
        <v/>
      </c>
      <c r="P17" s="13" t="str">
        <f aca="false">IF(LARGE($L$5:$L$204,13)&lt;0,"",INDEX($A$5:$A$204,MATCH(LARGE($L$5:$L$204,13),$L$5:$L$204,0)))</f>
        <v/>
      </c>
      <c r="Q17" s="12" t="str">
        <f aca="false">IF(LARGE($L$5:$L$204,13)&lt;0,"",INDEX($B$5:$B$204,MATCH(LARGE($L$5:$L$204,13),$L$5:$L$204,0)))</f>
        <v/>
      </c>
      <c r="R17" s="13" t="str">
        <f aca="false">IF(LARGE($L$5:$L$204,13)&lt;0,"",INDEX($C$5:$C$204,MATCH(LARGE($L$5:$L$204,13),$L$5:$L$204,0)))</f>
        <v/>
      </c>
      <c r="S17" s="12" t="str">
        <f aca="false">IF(LARGE($L$5:$L$204,13)&lt;0,"",INDEX($D$5:$D$204,MATCH(LARGE($L$5:$L$204,13),$L$5:$L$204,0)))</f>
        <v/>
      </c>
      <c r="T17" s="12" t="str">
        <f aca="false">IF(LARGE($L$5:$L$204,13)&lt;0,"",INDEX($E$5:$E$204,MATCH(LARGE($L$5:$L$204,13),$L$5:$L$204,0)))</f>
        <v/>
      </c>
      <c r="U17" s="12" t="str">
        <f aca="false">IF(LARGE($L$5:$L$204,13)&lt;0,"",INDEX($F$5:$F$204,MATCH(LARGE($L$5:$L$204,13),$L$5:$L$204,0)))</f>
        <v/>
      </c>
      <c r="W17" s="13" t="str">
        <f aca="false">IF(LARGE($M$5:$M$204,13)&lt;0,"",SUMPRODUCT(--(INT($M$5:$M$204)&gt;INT(LARGE($M$5:$M$204,13))))+1)</f>
        <v/>
      </c>
      <c r="X17" s="13" t="str">
        <f aca="false">IF(LARGE($M$5:$M$204,13)&lt;0,"",INDEX($A$5:$A$204,MATCH(LARGE($M$5:$M$204,13),$M$5:$M$204,0)))</f>
        <v/>
      </c>
      <c r="Y17" s="12" t="str">
        <f aca="false">IF(LARGE($M$5:$M$204,13)&lt;0,"",INDEX($B$5:$B$204,MATCH(LARGE($M$5:$M$204,13),$M$5:$M$204,0)))</f>
        <v/>
      </c>
      <c r="Z17" s="13" t="str">
        <f aca="false">IF(LARGE($M$5:$M$204,13)&lt;0,"",INDEX($G$5:$G$204,MATCH(LARGE($M$5:$M$204,13),$M$5:$M$204,0)))</f>
        <v/>
      </c>
      <c r="AA17" s="12" t="str">
        <f aca="false">IF(LARGE($M$5:$M$204,13)&lt;0,"",INDEX($H$5:$H$204,MATCH(LARGE($M$5:$M$204,13),$M$5:$M$204,0)))</f>
        <v/>
      </c>
      <c r="AB17" s="12" t="str">
        <f aca="false">IF(LARGE($M$5:$M$204,13)&lt;0,"",INDEX($I$5:$I$204,MATCH(LARGE($M$5:$M$204,13),$M$5:$M$204,0)))</f>
        <v/>
      </c>
      <c r="AC17" s="12" t="str">
        <f aca="false">IF(LARGE($M$5:$M$204,13)&lt;0,"",INDEX($J$5:$J$204,MATCH(LARGE($M$5:$M$204,13),$M$5:$M$204,0)))</f>
        <v/>
      </c>
    </row>
    <row r="18" customFormat="false" ht="15" hidden="false" customHeight="false" outlineLevel="0" collapsed="false">
      <c r="A18" s="12" t="str">
        <f aca="false">IF(Players!A15="","",Players!A15)</f>
        <v/>
      </c>
      <c r="B18" s="12" t="str">
        <f aca="false">IF(A18="","",Players!B15)</f>
        <v/>
      </c>
      <c r="C18" s="12" t="str">
        <f aca="false">IF(A18="","",SUMIFS(Predictions!$AH$2:$AH$2001,Predictions!$B$2:$B$2001,A18,Predictions!$A$2:$A$2001,$B$2))</f>
        <v/>
      </c>
      <c r="D18" s="12" t="str">
        <f aca="false">IF(A18="","",SUMIFS(Predictions!$AI$2:$AI$2001,Predictions!$B$2:$B$2001,A18,Predictions!$A$2:$A$2001,$B$2))</f>
        <v/>
      </c>
      <c r="E18" s="12" t="str">
        <f aca="false">IF(A18="","",SUMIFS(Predictions!$AJ$2:$AJ$2001,Predictions!$B$2:$B$2001,A18,Predictions!$A$2:$A$2001,$B$2))</f>
        <v/>
      </c>
      <c r="F18" s="12" t="str">
        <f aca="false">IF(A18="","",SUMIFS(Predictions!$AK$2:$AK$2001,Predictions!$B$2:$B$2001,A18,Predictions!$A$2:$A$2001,$B$2))</f>
        <v/>
      </c>
      <c r="G18" s="12" t="str">
        <f aca="false">IF(A18="","",SUMIFS(Predictions!$AH$2:$AH$2001,Predictions!$B$2:$B$2001,A18))</f>
        <v/>
      </c>
      <c r="H18" s="12" t="str">
        <f aca="false">IF(A18="","",SUMIFS(Predictions!$AI$2:$AI$2001,Predictions!$B$2:$B$2001,A18))</f>
        <v/>
      </c>
      <c r="I18" s="12" t="str">
        <f aca="false">IF(A18="","",SUMIFS(Predictions!$AJ$2:$AJ$2001,Predictions!$B$2:$B$2001,A18))</f>
        <v/>
      </c>
      <c r="J18" s="12" t="str">
        <f aca="false">IF(A18="","",SUMIFS(Predictions!$AK$2:$AK$2001,Predictions!$B$2:$B$2001,A18))</f>
        <v/>
      </c>
      <c r="K18" s="17" t="str">
        <f aca="false">IF(OR(A18="",J18=0),"",I18/J18)</f>
        <v/>
      </c>
      <c r="L18" s="10" t="n">
        <f aca="false">IF(A18="",-1,C18*10000+D18*100+E18+(1000-ROW())/100000)</f>
        <v>-1</v>
      </c>
      <c r="M18" s="10" t="n">
        <f aca="false">IF(A18="",-1,G18*10000+H18*100+I18+(1000-ROW())/100000)</f>
        <v>-1</v>
      </c>
      <c r="O18" s="13" t="str">
        <f aca="false">IF(LARGE($L$5:$L$204,14)&lt;0,"",SUMPRODUCT(--(INT($L$5:$L$204)&gt;INT(LARGE($L$5:$L$204,14))))+1)</f>
        <v/>
      </c>
      <c r="P18" s="13" t="str">
        <f aca="false">IF(LARGE($L$5:$L$204,14)&lt;0,"",INDEX($A$5:$A$204,MATCH(LARGE($L$5:$L$204,14),$L$5:$L$204,0)))</f>
        <v/>
      </c>
      <c r="Q18" s="12" t="str">
        <f aca="false">IF(LARGE($L$5:$L$204,14)&lt;0,"",INDEX($B$5:$B$204,MATCH(LARGE($L$5:$L$204,14),$L$5:$L$204,0)))</f>
        <v/>
      </c>
      <c r="R18" s="13" t="str">
        <f aca="false">IF(LARGE($L$5:$L$204,14)&lt;0,"",INDEX($C$5:$C$204,MATCH(LARGE($L$5:$L$204,14),$L$5:$L$204,0)))</f>
        <v/>
      </c>
      <c r="S18" s="12" t="str">
        <f aca="false">IF(LARGE($L$5:$L$204,14)&lt;0,"",INDEX($D$5:$D$204,MATCH(LARGE($L$5:$L$204,14),$L$5:$L$204,0)))</f>
        <v/>
      </c>
      <c r="T18" s="12" t="str">
        <f aca="false">IF(LARGE($L$5:$L$204,14)&lt;0,"",INDEX($E$5:$E$204,MATCH(LARGE($L$5:$L$204,14),$L$5:$L$204,0)))</f>
        <v/>
      </c>
      <c r="U18" s="12" t="str">
        <f aca="false">IF(LARGE($L$5:$L$204,14)&lt;0,"",INDEX($F$5:$F$204,MATCH(LARGE($L$5:$L$204,14),$L$5:$L$204,0)))</f>
        <v/>
      </c>
      <c r="W18" s="13" t="str">
        <f aca="false">IF(LARGE($M$5:$M$204,14)&lt;0,"",SUMPRODUCT(--(INT($M$5:$M$204)&gt;INT(LARGE($M$5:$M$204,14))))+1)</f>
        <v/>
      </c>
      <c r="X18" s="13" t="str">
        <f aca="false">IF(LARGE($M$5:$M$204,14)&lt;0,"",INDEX($A$5:$A$204,MATCH(LARGE($M$5:$M$204,14),$M$5:$M$204,0)))</f>
        <v/>
      </c>
      <c r="Y18" s="12" t="str">
        <f aca="false">IF(LARGE($M$5:$M$204,14)&lt;0,"",INDEX($B$5:$B$204,MATCH(LARGE($M$5:$M$204,14),$M$5:$M$204,0)))</f>
        <v/>
      </c>
      <c r="Z18" s="13" t="str">
        <f aca="false">IF(LARGE($M$5:$M$204,14)&lt;0,"",INDEX($G$5:$G$204,MATCH(LARGE($M$5:$M$204,14),$M$5:$M$204,0)))</f>
        <v/>
      </c>
      <c r="AA18" s="12" t="str">
        <f aca="false">IF(LARGE($M$5:$M$204,14)&lt;0,"",INDEX($H$5:$H$204,MATCH(LARGE($M$5:$M$204,14),$M$5:$M$204,0)))</f>
        <v/>
      </c>
      <c r="AB18" s="12" t="str">
        <f aca="false">IF(LARGE($M$5:$M$204,14)&lt;0,"",INDEX($I$5:$I$204,MATCH(LARGE($M$5:$M$204,14),$M$5:$M$204,0)))</f>
        <v/>
      </c>
      <c r="AC18" s="12" t="str">
        <f aca="false">IF(LARGE($M$5:$M$204,14)&lt;0,"",INDEX($J$5:$J$204,MATCH(LARGE($M$5:$M$204,14),$M$5:$M$204,0)))</f>
        <v/>
      </c>
    </row>
    <row r="19" customFormat="false" ht="15" hidden="false" customHeight="false" outlineLevel="0" collapsed="false">
      <c r="A19" s="12" t="str">
        <f aca="false">IF(Players!A16="","",Players!A16)</f>
        <v/>
      </c>
      <c r="B19" s="12" t="str">
        <f aca="false">IF(A19="","",Players!B16)</f>
        <v/>
      </c>
      <c r="C19" s="12" t="str">
        <f aca="false">IF(A19="","",SUMIFS(Predictions!$AH$2:$AH$2001,Predictions!$B$2:$B$2001,A19,Predictions!$A$2:$A$2001,$B$2))</f>
        <v/>
      </c>
      <c r="D19" s="12" t="str">
        <f aca="false">IF(A19="","",SUMIFS(Predictions!$AI$2:$AI$2001,Predictions!$B$2:$B$2001,A19,Predictions!$A$2:$A$2001,$B$2))</f>
        <v/>
      </c>
      <c r="E19" s="12" t="str">
        <f aca="false">IF(A19="","",SUMIFS(Predictions!$AJ$2:$AJ$2001,Predictions!$B$2:$B$2001,A19,Predictions!$A$2:$A$2001,$B$2))</f>
        <v/>
      </c>
      <c r="F19" s="12" t="str">
        <f aca="false">IF(A19="","",SUMIFS(Predictions!$AK$2:$AK$2001,Predictions!$B$2:$B$2001,A19,Predictions!$A$2:$A$2001,$B$2))</f>
        <v/>
      </c>
      <c r="G19" s="12" t="str">
        <f aca="false">IF(A19="","",SUMIFS(Predictions!$AH$2:$AH$2001,Predictions!$B$2:$B$2001,A19))</f>
        <v/>
      </c>
      <c r="H19" s="12" t="str">
        <f aca="false">IF(A19="","",SUMIFS(Predictions!$AI$2:$AI$2001,Predictions!$B$2:$B$2001,A19))</f>
        <v/>
      </c>
      <c r="I19" s="12" t="str">
        <f aca="false">IF(A19="","",SUMIFS(Predictions!$AJ$2:$AJ$2001,Predictions!$B$2:$B$2001,A19))</f>
        <v/>
      </c>
      <c r="J19" s="12" t="str">
        <f aca="false">IF(A19="","",SUMIFS(Predictions!$AK$2:$AK$2001,Predictions!$B$2:$B$2001,A19))</f>
        <v/>
      </c>
      <c r="K19" s="17" t="str">
        <f aca="false">IF(OR(A19="",J19=0),"",I19/J19)</f>
        <v/>
      </c>
      <c r="L19" s="10" t="n">
        <f aca="false">IF(A19="",-1,C19*10000+D19*100+E19+(1000-ROW())/100000)</f>
        <v>-1</v>
      </c>
      <c r="M19" s="10" t="n">
        <f aca="false">IF(A19="",-1,G19*10000+H19*100+I19+(1000-ROW())/100000)</f>
        <v>-1</v>
      </c>
      <c r="O19" s="13" t="str">
        <f aca="false">IF(LARGE($L$5:$L$204,15)&lt;0,"",SUMPRODUCT(--(INT($L$5:$L$204)&gt;INT(LARGE($L$5:$L$204,15))))+1)</f>
        <v/>
      </c>
      <c r="P19" s="13" t="str">
        <f aca="false">IF(LARGE($L$5:$L$204,15)&lt;0,"",INDEX($A$5:$A$204,MATCH(LARGE($L$5:$L$204,15),$L$5:$L$204,0)))</f>
        <v/>
      </c>
      <c r="Q19" s="12" t="str">
        <f aca="false">IF(LARGE($L$5:$L$204,15)&lt;0,"",INDEX($B$5:$B$204,MATCH(LARGE($L$5:$L$204,15),$L$5:$L$204,0)))</f>
        <v/>
      </c>
      <c r="R19" s="13" t="str">
        <f aca="false">IF(LARGE($L$5:$L$204,15)&lt;0,"",INDEX($C$5:$C$204,MATCH(LARGE($L$5:$L$204,15),$L$5:$L$204,0)))</f>
        <v/>
      </c>
      <c r="S19" s="12" t="str">
        <f aca="false">IF(LARGE($L$5:$L$204,15)&lt;0,"",INDEX($D$5:$D$204,MATCH(LARGE($L$5:$L$204,15),$L$5:$L$204,0)))</f>
        <v/>
      </c>
      <c r="T19" s="12" t="str">
        <f aca="false">IF(LARGE($L$5:$L$204,15)&lt;0,"",INDEX($E$5:$E$204,MATCH(LARGE($L$5:$L$204,15),$L$5:$L$204,0)))</f>
        <v/>
      </c>
      <c r="U19" s="12" t="str">
        <f aca="false">IF(LARGE($L$5:$L$204,15)&lt;0,"",INDEX($F$5:$F$204,MATCH(LARGE($L$5:$L$204,15),$L$5:$L$204,0)))</f>
        <v/>
      </c>
      <c r="W19" s="13" t="str">
        <f aca="false">IF(LARGE($M$5:$M$204,15)&lt;0,"",SUMPRODUCT(--(INT($M$5:$M$204)&gt;INT(LARGE($M$5:$M$204,15))))+1)</f>
        <v/>
      </c>
      <c r="X19" s="13" t="str">
        <f aca="false">IF(LARGE($M$5:$M$204,15)&lt;0,"",INDEX($A$5:$A$204,MATCH(LARGE($M$5:$M$204,15),$M$5:$M$204,0)))</f>
        <v/>
      </c>
      <c r="Y19" s="12" t="str">
        <f aca="false">IF(LARGE($M$5:$M$204,15)&lt;0,"",INDEX($B$5:$B$204,MATCH(LARGE($M$5:$M$204,15),$M$5:$M$204,0)))</f>
        <v/>
      </c>
      <c r="Z19" s="13" t="str">
        <f aca="false">IF(LARGE($M$5:$M$204,15)&lt;0,"",INDEX($G$5:$G$204,MATCH(LARGE($M$5:$M$204,15),$M$5:$M$204,0)))</f>
        <v/>
      </c>
      <c r="AA19" s="12" t="str">
        <f aca="false">IF(LARGE($M$5:$M$204,15)&lt;0,"",INDEX($H$5:$H$204,MATCH(LARGE($M$5:$M$204,15),$M$5:$M$204,0)))</f>
        <v/>
      </c>
      <c r="AB19" s="12" t="str">
        <f aca="false">IF(LARGE($M$5:$M$204,15)&lt;0,"",INDEX($I$5:$I$204,MATCH(LARGE($M$5:$M$204,15),$M$5:$M$204,0)))</f>
        <v/>
      </c>
      <c r="AC19" s="12" t="str">
        <f aca="false">IF(LARGE($M$5:$M$204,15)&lt;0,"",INDEX($J$5:$J$204,MATCH(LARGE($M$5:$M$204,15),$M$5:$M$204,0)))</f>
        <v/>
      </c>
    </row>
    <row r="20" customFormat="false" ht="15" hidden="false" customHeight="false" outlineLevel="0" collapsed="false">
      <c r="A20" s="12" t="str">
        <f aca="false">IF(Players!A17="","",Players!A17)</f>
        <v/>
      </c>
      <c r="B20" s="12" t="str">
        <f aca="false">IF(A20="","",Players!B17)</f>
        <v/>
      </c>
      <c r="C20" s="12" t="str">
        <f aca="false">IF(A20="","",SUMIFS(Predictions!$AH$2:$AH$2001,Predictions!$B$2:$B$2001,A20,Predictions!$A$2:$A$2001,$B$2))</f>
        <v/>
      </c>
      <c r="D20" s="12" t="str">
        <f aca="false">IF(A20="","",SUMIFS(Predictions!$AI$2:$AI$2001,Predictions!$B$2:$B$2001,A20,Predictions!$A$2:$A$2001,$B$2))</f>
        <v/>
      </c>
      <c r="E20" s="12" t="str">
        <f aca="false">IF(A20="","",SUMIFS(Predictions!$AJ$2:$AJ$2001,Predictions!$B$2:$B$2001,A20,Predictions!$A$2:$A$2001,$B$2))</f>
        <v/>
      </c>
      <c r="F20" s="12" t="str">
        <f aca="false">IF(A20="","",SUMIFS(Predictions!$AK$2:$AK$2001,Predictions!$B$2:$B$2001,A20,Predictions!$A$2:$A$2001,$B$2))</f>
        <v/>
      </c>
      <c r="G20" s="12" t="str">
        <f aca="false">IF(A20="","",SUMIFS(Predictions!$AH$2:$AH$2001,Predictions!$B$2:$B$2001,A20))</f>
        <v/>
      </c>
      <c r="H20" s="12" t="str">
        <f aca="false">IF(A20="","",SUMIFS(Predictions!$AI$2:$AI$2001,Predictions!$B$2:$B$2001,A20))</f>
        <v/>
      </c>
      <c r="I20" s="12" t="str">
        <f aca="false">IF(A20="","",SUMIFS(Predictions!$AJ$2:$AJ$2001,Predictions!$B$2:$B$2001,A20))</f>
        <v/>
      </c>
      <c r="J20" s="12" t="str">
        <f aca="false">IF(A20="","",SUMIFS(Predictions!$AK$2:$AK$2001,Predictions!$B$2:$B$2001,A20))</f>
        <v/>
      </c>
      <c r="K20" s="17" t="str">
        <f aca="false">IF(OR(A20="",J20=0),"",I20/J20)</f>
        <v/>
      </c>
      <c r="L20" s="10" t="n">
        <f aca="false">IF(A20="",-1,C20*10000+D20*100+E20+(1000-ROW())/100000)</f>
        <v>-1</v>
      </c>
      <c r="M20" s="10" t="n">
        <f aca="false">IF(A20="",-1,G20*10000+H20*100+I20+(1000-ROW())/100000)</f>
        <v>-1</v>
      </c>
      <c r="O20" s="13" t="str">
        <f aca="false">IF(LARGE($L$5:$L$204,16)&lt;0,"",SUMPRODUCT(--(INT($L$5:$L$204)&gt;INT(LARGE($L$5:$L$204,16))))+1)</f>
        <v/>
      </c>
      <c r="P20" s="13" t="str">
        <f aca="false">IF(LARGE($L$5:$L$204,16)&lt;0,"",INDEX($A$5:$A$204,MATCH(LARGE($L$5:$L$204,16),$L$5:$L$204,0)))</f>
        <v/>
      </c>
      <c r="Q20" s="12" t="str">
        <f aca="false">IF(LARGE($L$5:$L$204,16)&lt;0,"",INDEX($B$5:$B$204,MATCH(LARGE($L$5:$L$204,16),$L$5:$L$204,0)))</f>
        <v/>
      </c>
      <c r="R20" s="13" t="str">
        <f aca="false">IF(LARGE($L$5:$L$204,16)&lt;0,"",INDEX($C$5:$C$204,MATCH(LARGE($L$5:$L$204,16),$L$5:$L$204,0)))</f>
        <v/>
      </c>
      <c r="S20" s="12" t="str">
        <f aca="false">IF(LARGE($L$5:$L$204,16)&lt;0,"",INDEX($D$5:$D$204,MATCH(LARGE($L$5:$L$204,16),$L$5:$L$204,0)))</f>
        <v/>
      </c>
      <c r="T20" s="12" t="str">
        <f aca="false">IF(LARGE($L$5:$L$204,16)&lt;0,"",INDEX($E$5:$E$204,MATCH(LARGE($L$5:$L$204,16),$L$5:$L$204,0)))</f>
        <v/>
      </c>
      <c r="U20" s="12" t="str">
        <f aca="false">IF(LARGE($L$5:$L$204,16)&lt;0,"",INDEX($F$5:$F$204,MATCH(LARGE($L$5:$L$204,16),$L$5:$L$204,0)))</f>
        <v/>
      </c>
      <c r="W20" s="13" t="str">
        <f aca="false">IF(LARGE($M$5:$M$204,16)&lt;0,"",SUMPRODUCT(--(INT($M$5:$M$204)&gt;INT(LARGE($M$5:$M$204,16))))+1)</f>
        <v/>
      </c>
      <c r="X20" s="13" t="str">
        <f aca="false">IF(LARGE($M$5:$M$204,16)&lt;0,"",INDEX($A$5:$A$204,MATCH(LARGE($M$5:$M$204,16),$M$5:$M$204,0)))</f>
        <v/>
      </c>
      <c r="Y20" s="12" t="str">
        <f aca="false">IF(LARGE($M$5:$M$204,16)&lt;0,"",INDEX($B$5:$B$204,MATCH(LARGE($M$5:$M$204,16),$M$5:$M$204,0)))</f>
        <v/>
      </c>
      <c r="Z20" s="13" t="str">
        <f aca="false">IF(LARGE($M$5:$M$204,16)&lt;0,"",INDEX($G$5:$G$204,MATCH(LARGE($M$5:$M$204,16),$M$5:$M$204,0)))</f>
        <v/>
      </c>
      <c r="AA20" s="12" t="str">
        <f aca="false">IF(LARGE($M$5:$M$204,16)&lt;0,"",INDEX($H$5:$H$204,MATCH(LARGE($M$5:$M$204,16),$M$5:$M$204,0)))</f>
        <v/>
      </c>
      <c r="AB20" s="12" t="str">
        <f aca="false">IF(LARGE($M$5:$M$204,16)&lt;0,"",INDEX($I$5:$I$204,MATCH(LARGE($M$5:$M$204,16),$M$5:$M$204,0)))</f>
        <v/>
      </c>
      <c r="AC20" s="12" t="str">
        <f aca="false">IF(LARGE($M$5:$M$204,16)&lt;0,"",INDEX($J$5:$J$204,MATCH(LARGE($M$5:$M$204,16),$M$5:$M$204,0)))</f>
        <v/>
      </c>
    </row>
    <row r="21" customFormat="false" ht="15" hidden="false" customHeight="false" outlineLevel="0" collapsed="false">
      <c r="A21" s="12" t="str">
        <f aca="false">IF(Players!A18="","",Players!A18)</f>
        <v/>
      </c>
      <c r="B21" s="12" t="str">
        <f aca="false">IF(A21="","",Players!B18)</f>
        <v/>
      </c>
      <c r="C21" s="12" t="str">
        <f aca="false">IF(A21="","",SUMIFS(Predictions!$AH$2:$AH$2001,Predictions!$B$2:$B$2001,A21,Predictions!$A$2:$A$2001,$B$2))</f>
        <v/>
      </c>
      <c r="D21" s="12" t="str">
        <f aca="false">IF(A21="","",SUMIFS(Predictions!$AI$2:$AI$2001,Predictions!$B$2:$B$2001,A21,Predictions!$A$2:$A$2001,$B$2))</f>
        <v/>
      </c>
      <c r="E21" s="12" t="str">
        <f aca="false">IF(A21="","",SUMIFS(Predictions!$AJ$2:$AJ$2001,Predictions!$B$2:$B$2001,A21,Predictions!$A$2:$A$2001,$B$2))</f>
        <v/>
      </c>
      <c r="F21" s="12" t="str">
        <f aca="false">IF(A21="","",SUMIFS(Predictions!$AK$2:$AK$2001,Predictions!$B$2:$B$2001,A21,Predictions!$A$2:$A$2001,$B$2))</f>
        <v/>
      </c>
      <c r="G21" s="12" t="str">
        <f aca="false">IF(A21="","",SUMIFS(Predictions!$AH$2:$AH$2001,Predictions!$B$2:$B$2001,A21))</f>
        <v/>
      </c>
      <c r="H21" s="12" t="str">
        <f aca="false">IF(A21="","",SUMIFS(Predictions!$AI$2:$AI$2001,Predictions!$B$2:$B$2001,A21))</f>
        <v/>
      </c>
      <c r="I21" s="12" t="str">
        <f aca="false">IF(A21="","",SUMIFS(Predictions!$AJ$2:$AJ$2001,Predictions!$B$2:$B$2001,A21))</f>
        <v/>
      </c>
      <c r="J21" s="12" t="str">
        <f aca="false">IF(A21="","",SUMIFS(Predictions!$AK$2:$AK$2001,Predictions!$B$2:$B$2001,A21))</f>
        <v/>
      </c>
      <c r="K21" s="17" t="str">
        <f aca="false">IF(OR(A21="",J21=0),"",I21/J21)</f>
        <v/>
      </c>
      <c r="L21" s="10" t="n">
        <f aca="false">IF(A21="",-1,C21*10000+D21*100+E21+(1000-ROW())/100000)</f>
        <v>-1</v>
      </c>
      <c r="M21" s="10" t="n">
        <f aca="false">IF(A21="",-1,G21*10000+H21*100+I21+(1000-ROW())/100000)</f>
        <v>-1</v>
      </c>
      <c r="O21" s="13" t="str">
        <f aca="false">IF(LARGE($L$5:$L$204,17)&lt;0,"",SUMPRODUCT(--(INT($L$5:$L$204)&gt;INT(LARGE($L$5:$L$204,17))))+1)</f>
        <v/>
      </c>
      <c r="P21" s="13" t="str">
        <f aca="false">IF(LARGE($L$5:$L$204,17)&lt;0,"",INDEX($A$5:$A$204,MATCH(LARGE($L$5:$L$204,17),$L$5:$L$204,0)))</f>
        <v/>
      </c>
      <c r="Q21" s="12" t="str">
        <f aca="false">IF(LARGE($L$5:$L$204,17)&lt;0,"",INDEX($B$5:$B$204,MATCH(LARGE($L$5:$L$204,17),$L$5:$L$204,0)))</f>
        <v/>
      </c>
      <c r="R21" s="13" t="str">
        <f aca="false">IF(LARGE($L$5:$L$204,17)&lt;0,"",INDEX($C$5:$C$204,MATCH(LARGE($L$5:$L$204,17),$L$5:$L$204,0)))</f>
        <v/>
      </c>
      <c r="S21" s="12" t="str">
        <f aca="false">IF(LARGE($L$5:$L$204,17)&lt;0,"",INDEX($D$5:$D$204,MATCH(LARGE($L$5:$L$204,17),$L$5:$L$204,0)))</f>
        <v/>
      </c>
      <c r="T21" s="12" t="str">
        <f aca="false">IF(LARGE($L$5:$L$204,17)&lt;0,"",INDEX($E$5:$E$204,MATCH(LARGE($L$5:$L$204,17),$L$5:$L$204,0)))</f>
        <v/>
      </c>
      <c r="U21" s="12" t="str">
        <f aca="false">IF(LARGE($L$5:$L$204,17)&lt;0,"",INDEX($F$5:$F$204,MATCH(LARGE($L$5:$L$204,17),$L$5:$L$204,0)))</f>
        <v/>
      </c>
      <c r="W21" s="13" t="str">
        <f aca="false">IF(LARGE($M$5:$M$204,17)&lt;0,"",SUMPRODUCT(--(INT($M$5:$M$204)&gt;INT(LARGE($M$5:$M$204,17))))+1)</f>
        <v/>
      </c>
      <c r="X21" s="13" t="str">
        <f aca="false">IF(LARGE($M$5:$M$204,17)&lt;0,"",INDEX($A$5:$A$204,MATCH(LARGE($M$5:$M$204,17),$M$5:$M$204,0)))</f>
        <v/>
      </c>
      <c r="Y21" s="12" t="str">
        <f aca="false">IF(LARGE($M$5:$M$204,17)&lt;0,"",INDEX($B$5:$B$204,MATCH(LARGE($M$5:$M$204,17),$M$5:$M$204,0)))</f>
        <v/>
      </c>
      <c r="Z21" s="13" t="str">
        <f aca="false">IF(LARGE($M$5:$M$204,17)&lt;0,"",INDEX($G$5:$G$204,MATCH(LARGE($M$5:$M$204,17),$M$5:$M$204,0)))</f>
        <v/>
      </c>
      <c r="AA21" s="12" t="str">
        <f aca="false">IF(LARGE($M$5:$M$204,17)&lt;0,"",INDEX($H$5:$H$204,MATCH(LARGE($M$5:$M$204,17),$M$5:$M$204,0)))</f>
        <v/>
      </c>
      <c r="AB21" s="12" t="str">
        <f aca="false">IF(LARGE($M$5:$M$204,17)&lt;0,"",INDEX($I$5:$I$204,MATCH(LARGE($M$5:$M$204,17),$M$5:$M$204,0)))</f>
        <v/>
      </c>
      <c r="AC21" s="12" t="str">
        <f aca="false">IF(LARGE($M$5:$M$204,17)&lt;0,"",INDEX($J$5:$J$204,MATCH(LARGE($M$5:$M$204,17),$M$5:$M$204,0)))</f>
        <v/>
      </c>
    </row>
    <row r="22" customFormat="false" ht="15" hidden="false" customHeight="false" outlineLevel="0" collapsed="false">
      <c r="A22" s="12" t="str">
        <f aca="false">IF(Players!A19="","",Players!A19)</f>
        <v/>
      </c>
      <c r="B22" s="12" t="str">
        <f aca="false">IF(A22="","",Players!B19)</f>
        <v/>
      </c>
      <c r="C22" s="12" t="str">
        <f aca="false">IF(A22="","",SUMIFS(Predictions!$AH$2:$AH$2001,Predictions!$B$2:$B$2001,A22,Predictions!$A$2:$A$2001,$B$2))</f>
        <v/>
      </c>
      <c r="D22" s="12" t="str">
        <f aca="false">IF(A22="","",SUMIFS(Predictions!$AI$2:$AI$2001,Predictions!$B$2:$B$2001,A22,Predictions!$A$2:$A$2001,$B$2))</f>
        <v/>
      </c>
      <c r="E22" s="12" t="str">
        <f aca="false">IF(A22="","",SUMIFS(Predictions!$AJ$2:$AJ$2001,Predictions!$B$2:$B$2001,A22,Predictions!$A$2:$A$2001,$B$2))</f>
        <v/>
      </c>
      <c r="F22" s="12" t="str">
        <f aca="false">IF(A22="","",SUMIFS(Predictions!$AK$2:$AK$2001,Predictions!$B$2:$B$2001,A22,Predictions!$A$2:$A$2001,$B$2))</f>
        <v/>
      </c>
      <c r="G22" s="12" t="str">
        <f aca="false">IF(A22="","",SUMIFS(Predictions!$AH$2:$AH$2001,Predictions!$B$2:$B$2001,A22))</f>
        <v/>
      </c>
      <c r="H22" s="12" t="str">
        <f aca="false">IF(A22="","",SUMIFS(Predictions!$AI$2:$AI$2001,Predictions!$B$2:$B$2001,A22))</f>
        <v/>
      </c>
      <c r="I22" s="12" t="str">
        <f aca="false">IF(A22="","",SUMIFS(Predictions!$AJ$2:$AJ$2001,Predictions!$B$2:$B$2001,A22))</f>
        <v/>
      </c>
      <c r="J22" s="12" t="str">
        <f aca="false">IF(A22="","",SUMIFS(Predictions!$AK$2:$AK$2001,Predictions!$B$2:$B$2001,A22))</f>
        <v/>
      </c>
      <c r="K22" s="17" t="str">
        <f aca="false">IF(OR(A22="",J22=0),"",I22/J22)</f>
        <v/>
      </c>
      <c r="L22" s="10" t="n">
        <f aca="false">IF(A22="",-1,C22*10000+D22*100+E22+(1000-ROW())/100000)</f>
        <v>-1</v>
      </c>
      <c r="M22" s="10" t="n">
        <f aca="false">IF(A22="",-1,G22*10000+H22*100+I22+(1000-ROW())/100000)</f>
        <v>-1</v>
      </c>
      <c r="O22" s="13" t="str">
        <f aca="false">IF(LARGE($L$5:$L$204,18)&lt;0,"",SUMPRODUCT(--(INT($L$5:$L$204)&gt;INT(LARGE($L$5:$L$204,18))))+1)</f>
        <v/>
      </c>
      <c r="P22" s="13" t="str">
        <f aca="false">IF(LARGE($L$5:$L$204,18)&lt;0,"",INDEX($A$5:$A$204,MATCH(LARGE($L$5:$L$204,18),$L$5:$L$204,0)))</f>
        <v/>
      </c>
      <c r="Q22" s="12" t="str">
        <f aca="false">IF(LARGE($L$5:$L$204,18)&lt;0,"",INDEX($B$5:$B$204,MATCH(LARGE($L$5:$L$204,18),$L$5:$L$204,0)))</f>
        <v/>
      </c>
      <c r="R22" s="13" t="str">
        <f aca="false">IF(LARGE($L$5:$L$204,18)&lt;0,"",INDEX($C$5:$C$204,MATCH(LARGE($L$5:$L$204,18),$L$5:$L$204,0)))</f>
        <v/>
      </c>
      <c r="S22" s="12" t="str">
        <f aca="false">IF(LARGE($L$5:$L$204,18)&lt;0,"",INDEX($D$5:$D$204,MATCH(LARGE($L$5:$L$204,18),$L$5:$L$204,0)))</f>
        <v/>
      </c>
      <c r="T22" s="12" t="str">
        <f aca="false">IF(LARGE($L$5:$L$204,18)&lt;0,"",INDEX($E$5:$E$204,MATCH(LARGE($L$5:$L$204,18),$L$5:$L$204,0)))</f>
        <v/>
      </c>
      <c r="U22" s="12" t="str">
        <f aca="false">IF(LARGE($L$5:$L$204,18)&lt;0,"",INDEX($F$5:$F$204,MATCH(LARGE($L$5:$L$204,18),$L$5:$L$204,0)))</f>
        <v/>
      </c>
      <c r="W22" s="13" t="str">
        <f aca="false">IF(LARGE($M$5:$M$204,18)&lt;0,"",SUMPRODUCT(--(INT($M$5:$M$204)&gt;INT(LARGE($M$5:$M$204,18))))+1)</f>
        <v/>
      </c>
      <c r="X22" s="13" t="str">
        <f aca="false">IF(LARGE($M$5:$M$204,18)&lt;0,"",INDEX($A$5:$A$204,MATCH(LARGE($M$5:$M$204,18),$M$5:$M$204,0)))</f>
        <v/>
      </c>
      <c r="Y22" s="12" t="str">
        <f aca="false">IF(LARGE($M$5:$M$204,18)&lt;0,"",INDEX($B$5:$B$204,MATCH(LARGE($M$5:$M$204,18),$M$5:$M$204,0)))</f>
        <v/>
      </c>
      <c r="Z22" s="13" t="str">
        <f aca="false">IF(LARGE($M$5:$M$204,18)&lt;0,"",INDEX($G$5:$G$204,MATCH(LARGE($M$5:$M$204,18),$M$5:$M$204,0)))</f>
        <v/>
      </c>
      <c r="AA22" s="12" t="str">
        <f aca="false">IF(LARGE($M$5:$M$204,18)&lt;0,"",INDEX($H$5:$H$204,MATCH(LARGE($M$5:$M$204,18),$M$5:$M$204,0)))</f>
        <v/>
      </c>
      <c r="AB22" s="12" t="str">
        <f aca="false">IF(LARGE($M$5:$M$204,18)&lt;0,"",INDEX($I$5:$I$204,MATCH(LARGE($M$5:$M$204,18),$M$5:$M$204,0)))</f>
        <v/>
      </c>
      <c r="AC22" s="12" t="str">
        <f aca="false">IF(LARGE($M$5:$M$204,18)&lt;0,"",INDEX($J$5:$J$204,MATCH(LARGE($M$5:$M$204,18),$M$5:$M$204,0)))</f>
        <v/>
      </c>
    </row>
    <row r="23" customFormat="false" ht="15" hidden="false" customHeight="false" outlineLevel="0" collapsed="false">
      <c r="A23" s="12" t="str">
        <f aca="false">IF(Players!A20="","",Players!A20)</f>
        <v/>
      </c>
      <c r="B23" s="12" t="str">
        <f aca="false">IF(A23="","",Players!B20)</f>
        <v/>
      </c>
      <c r="C23" s="12" t="str">
        <f aca="false">IF(A23="","",SUMIFS(Predictions!$AH$2:$AH$2001,Predictions!$B$2:$B$2001,A23,Predictions!$A$2:$A$2001,$B$2))</f>
        <v/>
      </c>
      <c r="D23" s="12" t="str">
        <f aca="false">IF(A23="","",SUMIFS(Predictions!$AI$2:$AI$2001,Predictions!$B$2:$B$2001,A23,Predictions!$A$2:$A$2001,$B$2))</f>
        <v/>
      </c>
      <c r="E23" s="12" t="str">
        <f aca="false">IF(A23="","",SUMIFS(Predictions!$AJ$2:$AJ$2001,Predictions!$B$2:$B$2001,A23,Predictions!$A$2:$A$2001,$B$2))</f>
        <v/>
      </c>
      <c r="F23" s="12" t="str">
        <f aca="false">IF(A23="","",SUMIFS(Predictions!$AK$2:$AK$2001,Predictions!$B$2:$B$2001,A23,Predictions!$A$2:$A$2001,$B$2))</f>
        <v/>
      </c>
      <c r="G23" s="12" t="str">
        <f aca="false">IF(A23="","",SUMIFS(Predictions!$AH$2:$AH$2001,Predictions!$B$2:$B$2001,A23))</f>
        <v/>
      </c>
      <c r="H23" s="12" t="str">
        <f aca="false">IF(A23="","",SUMIFS(Predictions!$AI$2:$AI$2001,Predictions!$B$2:$B$2001,A23))</f>
        <v/>
      </c>
      <c r="I23" s="12" t="str">
        <f aca="false">IF(A23="","",SUMIFS(Predictions!$AJ$2:$AJ$2001,Predictions!$B$2:$B$2001,A23))</f>
        <v/>
      </c>
      <c r="J23" s="12" t="str">
        <f aca="false">IF(A23="","",SUMIFS(Predictions!$AK$2:$AK$2001,Predictions!$B$2:$B$2001,A23))</f>
        <v/>
      </c>
      <c r="K23" s="17" t="str">
        <f aca="false">IF(OR(A23="",J23=0),"",I23/J23)</f>
        <v/>
      </c>
      <c r="L23" s="10" t="n">
        <f aca="false">IF(A23="",-1,C23*10000+D23*100+E23+(1000-ROW())/100000)</f>
        <v>-1</v>
      </c>
      <c r="M23" s="10" t="n">
        <f aca="false">IF(A23="",-1,G23*10000+H23*100+I23+(1000-ROW())/100000)</f>
        <v>-1</v>
      </c>
      <c r="O23" s="13" t="str">
        <f aca="false">IF(LARGE($L$5:$L$204,19)&lt;0,"",SUMPRODUCT(--(INT($L$5:$L$204)&gt;INT(LARGE($L$5:$L$204,19))))+1)</f>
        <v/>
      </c>
      <c r="P23" s="13" t="str">
        <f aca="false">IF(LARGE($L$5:$L$204,19)&lt;0,"",INDEX($A$5:$A$204,MATCH(LARGE($L$5:$L$204,19),$L$5:$L$204,0)))</f>
        <v/>
      </c>
      <c r="Q23" s="12" t="str">
        <f aca="false">IF(LARGE($L$5:$L$204,19)&lt;0,"",INDEX($B$5:$B$204,MATCH(LARGE($L$5:$L$204,19),$L$5:$L$204,0)))</f>
        <v/>
      </c>
      <c r="R23" s="13" t="str">
        <f aca="false">IF(LARGE($L$5:$L$204,19)&lt;0,"",INDEX($C$5:$C$204,MATCH(LARGE($L$5:$L$204,19),$L$5:$L$204,0)))</f>
        <v/>
      </c>
      <c r="S23" s="12" t="str">
        <f aca="false">IF(LARGE($L$5:$L$204,19)&lt;0,"",INDEX($D$5:$D$204,MATCH(LARGE($L$5:$L$204,19),$L$5:$L$204,0)))</f>
        <v/>
      </c>
      <c r="T23" s="12" t="str">
        <f aca="false">IF(LARGE($L$5:$L$204,19)&lt;0,"",INDEX($E$5:$E$204,MATCH(LARGE($L$5:$L$204,19),$L$5:$L$204,0)))</f>
        <v/>
      </c>
      <c r="U23" s="12" t="str">
        <f aca="false">IF(LARGE($L$5:$L$204,19)&lt;0,"",INDEX($F$5:$F$204,MATCH(LARGE($L$5:$L$204,19),$L$5:$L$204,0)))</f>
        <v/>
      </c>
      <c r="W23" s="13" t="str">
        <f aca="false">IF(LARGE($M$5:$M$204,19)&lt;0,"",SUMPRODUCT(--(INT($M$5:$M$204)&gt;INT(LARGE($M$5:$M$204,19))))+1)</f>
        <v/>
      </c>
      <c r="X23" s="13" t="str">
        <f aca="false">IF(LARGE($M$5:$M$204,19)&lt;0,"",INDEX($A$5:$A$204,MATCH(LARGE($M$5:$M$204,19),$M$5:$M$204,0)))</f>
        <v/>
      </c>
      <c r="Y23" s="12" t="str">
        <f aca="false">IF(LARGE($M$5:$M$204,19)&lt;0,"",INDEX($B$5:$B$204,MATCH(LARGE($M$5:$M$204,19),$M$5:$M$204,0)))</f>
        <v/>
      </c>
      <c r="Z23" s="13" t="str">
        <f aca="false">IF(LARGE($M$5:$M$204,19)&lt;0,"",INDEX($G$5:$G$204,MATCH(LARGE($M$5:$M$204,19),$M$5:$M$204,0)))</f>
        <v/>
      </c>
      <c r="AA23" s="12" t="str">
        <f aca="false">IF(LARGE($M$5:$M$204,19)&lt;0,"",INDEX($H$5:$H$204,MATCH(LARGE($M$5:$M$204,19),$M$5:$M$204,0)))</f>
        <v/>
      </c>
      <c r="AB23" s="12" t="str">
        <f aca="false">IF(LARGE($M$5:$M$204,19)&lt;0,"",INDEX($I$5:$I$204,MATCH(LARGE($M$5:$M$204,19),$M$5:$M$204,0)))</f>
        <v/>
      </c>
      <c r="AC23" s="12" t="str">
        <f aca="false">IF(LARGE($M$5:$M$204,19)&lt;0,"",INDEX($J$5:$J$204,MATCH(LARGE($M$5:$M$204,19),$M$5:$M$204,0)))</f>
        <v/>
      </c>
    </row>
    <row r="24" customFormat="false" ht="15" hidden="false" customHeight="false" outlineLevel="0" collapsed="false">
      <c r="A24" s="12" t="str">
        <f aca="false">IF(Players!A21="","",Players!A21)</f>
        <v/>
      </c>
      <c r="B24" s="12" t="str">
        <f aca="false">IF(A24="","",Players!B21)</f>
        <v/>
      </c>
      <c r="C24" s="12" t="str">
        <f aca="false">IF(A24="","",SUMIFS(Predictions!$AH$2:$AH$2001,Predictions!$B$2:$B$2001,A24,Predictions!$A$2:$A$2001,$B$2))</f>
        <v/>
      </c>
      <c r="D24" s="12" t="str">
        <f aca="false">IF(A24="","",SUMIFS(Predictions!$AI$2:$AI$2001,Predictions!$B$2:$B$2001,A24,Predictions!$A$2:$A$2001,$B$2))</f>
        <v/>
      </c>
      <c r="E24" s="12" t="str">
        <f aca="false">IF(A24="","",SUMIFS(Predictions!$AJ$2:$AJ$2001,Predictions!$B$2:$B$2001,A24,Predictions!$A$2:$A$2001,$B$2))</f>
        <v/>
      </c>
      <c r="F24" s="12" t="str">
        <f aca="false">IF(A24="","",SUMIFS(Predictions!$AK$2:$AK$2001,Predictions!$B$2:$B$2001,A24,Predictions!$A$2:$A$2001,$B$2))</f>
        <v/>
      </c>
      <c r="G24" s="12" t="str">
        <f aca="false">IF(A24="","",SUMIFS(Predictions!$AH$2:$AH$2001,Predictions!$B$2:$B$2001,A24))</f>
        <v/>
      </c>
      <c r="H24" s="12" t="str">
        <f aca="false">IF(A24="","",SUMIFS(Predictions!$AI$2:$AI$2001,Predictions!$B$2:$B$2001,A24))</f>
        <v/>
      </c>
      <c r="I24" s="12" t="str">
        <f aca="false">IF(A24="","",SUMIFS(Predictions!$AJ$2:$AJ$2001,Predictions!$B$2:$B$2001,A24))</f>
        <v/>
      </c>
      <c r="J24" s="12" t="str">
        <f aca="false">IF(A24="","",SUMIFS(Predictions!$AK$2:$AK$2001,Predictions!$B$2:$B$2001,A24))</f>
        <v/>
      </c>
      <c r="K24" s="17" t="str">
        <f aca="false">IF(OR(A24="",J24=0),"",I24/J24)</f>
        <v/>
      </c>
      <c r="L24" s="10" t="n">
        <f aca="false">IF(A24="",-1,C24*10000+D24*100+E24+(1000-ROW())/100000)</f>
        <v>-1</v>
      </c>
      <c r="M24" s="10" t="n">
        <f aca="false">IF(A24="",-1,G24*10000+H24*100+I24+(1000-ROW())/100000)</f>
        <v>-1</v>
      </c>
      <c r="O24" s="13" t="str">
        <f aca="false">IF(LARGE($L$5:$L$204,20)&lt;0,"",SUMPRODUCT(--(INT($L$5:$L$204)&gt;INT(LARGE($L$5:$L$204,20))))+1)</f>
        <v/>
      </c>
      <c r="P24" s="13" t="str">
        <f aca="false">IF(LARGE($L$5:$L$204,20)&lt;0,"",INDEX($A$5:$A$204,MATCH(LARGE($L$5:$L$204,20),$L$5:$L$204,0)))</f>
        <v/>
      </c>
      <c r="Q24" s="12" t="str">
        <f aca="false">IF(LARGE($L$5:$L$204,20)&lt;0,"",INDEX($B$5:$B$204,MATCH(LARGE($L$5:$L$204,20),$L$5:$L$204,0)))</f>
        <v/>
      </c>
      <c r="R24" s="13" t="str">
        <f aca="false">IF(LARGE($L$5:$L$204,20)&lt;0,"",INDEX($C$5:$C$204,MATCH(LARGE($L$5:$L$204,20),$L$5:$L$204,0)))</f>
        <v/>
      </c>
      <c r="S24" s="12" t="str">
        <f aca="false">IF(LARGE($L$5:$L$204,20)&lt;0,"",INDEX($D$5:$D$204,MATCH(LARGE($L$5:$L$204,20),$L$5:$L$204,0)))</f>
        <v/>
      </c>
      <c r="T24" s="12" t="str">
        <f aca="false">IF(LARGE($L$5:$L$204,20)&lt;0,"",INDEX($E$5:$E$204,MATCH(LARGE($L$5:$L$204,20),$L$5:$L$204,0)))</f>
        <v/>
      </c>
      <c r="U24" s="12" t="str">
        <f aca="false">IF(LARGE($L$5:$L$204,20)&lt;0,"",INDEX($F$5:$F$204,MATCH(LARGE($L$5:$L$204,20),$L$5:$L$204,0)))</f>
        <v/>
      </c>
      <c r="W24" s="13" t="str">
        <f aca="false">IF(LARGE($M$5:$M$204,20)&lt;0,"",SUMPRODUCT(--(INT($M$5:$M$204)&gt;INT(LARGE($M$5:$M$204,20))))+1)</f>
        <v/>
      </c>
      <c r="X24" s="13" t="str">
        <f aca="false">IF(LARGE($M$5:$M$204,20)&lt;0,"",INDEX($A$5:$A$204,MATCH(LARGE($M$5:$M$204,20),$M$5:$M$204,0)))</f>
        <v/>
      </c>
      <c r="Y24" s="12" t="str">
        <f aca="false">IF(LARGE($M$5:$M$204,20)&lt;0,"",INDEX($B$5:$B$204,MATCH(LARGE($M$5:$M$204,20),$M$5:$M$204,0)))</f>
        <v/>
      </c>
      <c r="Z24" s="13" t="str">
        <f aca="false">IF(LARGE($M$5:$M$204,20)&lt;0,"",INDEX($G$5:$G$204,MATCH(LARGE($M$5:$M$204,20),$M$5:$M$204,0)))</f>
        <v/>
      </c>
      <c r="AA24" s="12" t="str">
        <f aca="false">IF(LARGE($M$5:$M$204,20)&lt;0,"",INDEX($H$5:$H$204,MATCH(LARGE($M$5:$M$204,20),$M$5:$M$204,0)))</f>
        <v/>
      </c>
      <c r="AB24" s="12" t="str">
        <f aca="false">IF(LARGE($M$5:$M$204,20)&lt;0,"",INDEX($I$5:$I$204,MATCH(LARGE($M$5:$M$204,20),$M$5:$M$204,0)))</f>
        <v/>
      </c>
      <c r="AC24" s="12" t="str">
        <f aca="false">IF(LARGE($M$5:$M$204,20)&lt;0,"",INDEX($J$5:$J$204,MATCH(LARGE($M$5:$M$204,20),$M$5:$M$204,0)))</f>
        <v/>
      </c>
    </row>
    <row r="25" customFormat="false" ht="15" hidden="false" customHeight="false" outlineLevel="0" collapsed="false">
      <c r="A25" s="12" t="str">
        <f aca="false">IF(Players!A22="","",Players!A22)</f>
        <v/>
      </c>
      <c r="B25" s="12" t="str">
        <f aca="false">IF(A25="","",Players!B22)</f>
        <v/>
      </c>
      <c r="C25" s="12" t="str">
        <f aca="false">IF(A25="","",SUMIFS(Predictions!$AH$2:$AH$2001,Predictions!$B$2:$B$2001,A25,Predictions!$A$2:$A$2001,$B$2))</f>
        <v/>
      </c>
      <c r="D25" s="12" t="str">
        <f aca="false">IF(A25="","",SUMIFS(Predictions!$AI$2:$AI$2001,Predictions!$B$2:$B$2001,A25,Predictions!$A$2:$A$2001,$B$2))</f>
        <v/>
      </c>
      <c r="E25" s="12" t="str">
        <f aca="false">IF(A25="","",SUMIFS(Predictions!$AJ$2:$AJ$2001,Predictions!$B$2:$B$2001,A25,Predictions!$A$2:$A$2001,$B$2))</f>
        <v/>
      </c>
      <c r="F25" s="12" t="str">
        <f aca="false">IF(A25="","",SUMIFS(Predictions!$AK$2:$AK$2001,Predictions!$B$2:$B$2001,A25,Predictions!$A$2:$A$2001,$B$2))</f>
        <v/>
      </c>
      <c r="G25" s="12" t="str">
        <f aca="false">IF(A25="","",SUMIFS(Predictions!$AH$2:$AH$2001,Predictions!$B$2:$B$2001,A25))</f>
        <v/>
      </c>
      <c r="H25" s="12" t="str">
        <f aca="false">IF(A25="","",SUMIFS(Predictions!$AI$2:$AI$2001,Predictions!$B$2:$B$2001,A25))</f>
        <v/>
      </c>
      <c r="I25" s="12" t="str">
        <f aca="false">IF(A25="","",SUMIFS(Predictions!$AJ$2:$AJ$2001,Predictions!$B$2:$B$2001,A25))</f>
        <v/>
      </c>
      <c r="J25" s="12" t="str">
        <f aca="false">IF(A25="","",SUMIFS(Predictions!$AK$2:$AK$2001,Predictions!$B$2:$B$2001,A25))</f>
        <v/>
      </c>
      <c r="K25" s="17" t="str">
        <f aca="false">IF(OR(A25="",J25=0),"",I25/J25)</f>
        <v/>
      </c>
      <c r="L25" s="10" t="n">
        <f aca="false">IF(A25="",-1,C25*10000+D25*100+E25+(1000-ROW())/100000)</f>
        <v>-1</v>
      </c>
      <c r="M25" s="10" t="n">
        <f aca="false">IF(A25="",-1,G25*10000+H25*100+I25+(1000-ROW())/100000)</f>
        <v>-1</v>
      </c>
      <c r="O25" s="13" t="str">
        <f aca="false">IF(LARGE($L$5:$L$204,21)&lt;0,"",SUMPRODUCT(--(INT($L$5:$L$204)&gt;INT(LARGE($L$5:$L$204,21))))+1)</f>
        <v/>
      </c>
      <c r="P25" s="13" t="str">
        <f aca="false">IF(LARGE($L$5:$L$204,21)&lt;0,"",INDEX($A$5:$A$204,MATCH(LARGE($L$5:$L$204,21),$L$5:$L$204,0)))</f>
        <v/>
      </c>
      <c r="Q25" s="12" t="str">
        <f aca="false">IF(LARGE($L$5:$L$204,21)&lt;0,"",INDEX($B$5:$B$204,MATCH(LARGE($L$5:$L$204,21),$L$5:$L$204,0)))</f>
        <v/>
      </c>
      <c r="R25" s="13" t="str">
        <f aca="false">IF(LARGE($L$5:$L$204,21)&lt;0,"",INDEX($C$5:$C$204,MATCH(LARGE($L$5:$L$204,21),$L$5:$L$204,0)))</f>
        <v/>
      </c>
      <c r="S25" s="12" t="str">
        <f aca="false">IF(LARGE($L$5:$L$204,21)&lt;0,"",INDEX($D$5:$D$204,MATCH(LARGE($L$5:$L$204,21),$L$5:$L$204,0)))</f>
        <v/>
      </c>
      <c r="T25" s="12" t="str">
        <f aca="false">IF(LARGE($L$5:$L$204,21)&lt;0,"",INDEX($E$5:$E$204,MATCH(LARGE($L$5:$L$204,21),$L$5:$L$204,0)))</f>
        <v/>
      </c>
      <c r="U25" s="12" t="str">
        <f aca="false">IF(LARGE($L$5:$L$204,21)&lt;0,"",INDEX($F$5:$F$204,MATCH(LARGE($L$5:$L$204,21),$L$5:$L$204,0)))</f>
        <v/>
      </c>
      <c r="W25" s="13" t="str">
        <f aca="false">IF(LARGE($M$5:$M$204,21)&lt;0,"",SUMPRODUCT(--(INT($M$5:$M$204)&gt;INT(LARGE($M$5:$M$204,21))))+1)</f>
        <v/>
      </c>
      <c r="X25" s="13" t="str">
        <f aca="false">IF(LARGE($M$5:$M$204,21)&lt;0,"",INDEX($A$5:$A$204,MATCH(LARGE($M$5:$M$204,21),$M$5:$M$204,0)))</f>
        <v/>
      </c>
      <c r="Y25" s="12" t="str">
        <f aca="false">IF(LARGE($M$5:$M$204,21)&lt;0,"",INDEX($B$5:$B$204,MATCH(LARGE($M$5:$M$204,21),$M$5:$M$204,0)))</f>
        <v/>
      </c>
      <c r="Z25" s="13" t="str">
        <f aca="false">IF(LARGE($M$5:$M$204,21)&lt;0,"",INDEX($G$5:$G$204,MATCH(LARGE($M$5:$M$204,21),$M$5:$M$204,0)))</f>
        <v/>
      </c>
      <c r="AA25" s="12" t="str">
        <f aca="false">IF(LARGE($M$5:$M$204,21)&lt;0,"",INDEX($H$5:$H$204,MATCH(LARGE($M$5:$M$204,21),$M$5:$M$204,0)))</f>
        <v/>
      </c>
      <c r="AB25" s="12" t="str">
        <f aca="false">IF(LARGE($M$5:$M$204,21)&lt;0,"",INDEX($I$5:$I$204,MATCH(LARGE($M$5:$M$204,21),$M$5:$M$204,0)))</f>
        <v/>
      </c>
      <c r="AC25" s="12" t="str">
        <f aca="false">IF(LARGE($M$5:$M$204,21)&lt;0,"",INDEX($J$5:$J$204,MATCH(LARGE($M$5:$M$204,21),$M$5:$M$204,0)))</f>
        <v/>
      </c>
    </row>
    <row r="26" customFormat="false" ht="15" hidden="false" customHeight="false" outlineLevel="0" collapsed="false">
      <c r="A26" s="12" t="str">
        <f aca="false">IF(Players!A23="","",Players!A23)</f>
        <v/>
      </c>
      <c r="B26" s="12" t="str">
        <f aca="false">IF(A26="","",Players!B23)</f>
        <v/>
      </c>
      <c r="C26" s="12" t="str">
        <f aca="false">IF(A26="","",SUMIFS(Predictions!$AH$2:$AH$2001,Predictions!$B$2:$B$2001,A26,Predictions!$A$2:$A$2001,$B$2))</f>
        <v/>
      </c>
      <c r="D26" s="12" t="str">
        <f aca="false">IF(A26="","",SUMIFS(Predictions!$AI$2:$AI$2001,Predictions!$B$2:$B$2001,A26,Predictions!$A$2:$A$2001,$B$2))</f>
        <v/>
      </c>
      <c r="E26" s="12" t="str">
        <f aca="false">IF(A26="","",SUMIFS(Predictions!$AJ$2:$AJ$2001,Predictions!$B$2:$B$2001,A26,Predictions!$A$2:$A$2001,$B$2))</f>
        <v/>
      </c>
      <c r="F26" s="12" t="str">
        <f aca="false">IF(A26="","",SUMIFS(Predictions!$AK$2:$AK$2001,Predictions!$B$2:$B$2001,A26,Predictions!$A$2:$A$2001,$B$2))</f>
        <v/>
      </c>
      <c r="G26" s="12" t="str">
        <f aca="false">IF(A26="","",SUMIFS(Predictions!$AH$2:$AH$2001,Predictions!$B$2:$B$2001,A26))</f>
        <v/>
      </c>
      <c r="H26" s="12" t="str">
        <f aca="false">IF(A26="","",SUMIFS(Predictions!$AI$2:$AI$2001,Predictions!$B$2:$B$2001,A26))</f>
        <v/>
      </c>
      <c r="I26" s="12" t="str">
        <f aca="false">IF(A26="","",SUMIFS(Predictions!$AJ$2:$AJ$2001,Predictions!$B$2:$B$2001,A26))</f>
        <v/>
      </c>
      <c r="J26" s="12" t="str">
        <f aca="false">IF(A26="","",SUMIFS(Predictions!$AK$2:$AK$2001,Predictions!$B$2:$B$2001,A26))</f>
        <v/>
      </c>
      <c r="K26" s="17" t="str">
        <f aca="false">IF(OR(A26="",J26=0),"",I26/J26)</f>
        <v/>
      </c>
      <c r="L26" s="10" t="n">
        <f aca="false">IF(A26="",-1,C26*10000+D26*100+E26+(1000-ROW())/100000)</f>
        <v>-1</v>
      </c>
      <c r="M26" s="10" t="n">
        <f aca="false">IF(A26="",-1,G26*10000+H26*100+I26+(1000-ROW())/100000)</f>
        <v>-1</v>
      </c>
      <c r="O26" s="13" t="str">
        <f aca="false">IF(LARGE($L$5:$L$204,22)&lt;0,"",SUMPRODUCT(--(INT($L$5:$L$204)&gt;INT(LARGE($L$5:$L$204,22))))+1)</f>
        <v/>
      </c>
      <c r="P26" s="13" t="str">
        <f aca="false">IF(LARGE($L$5:$L$204,22)&lt;0,"",INDEX($A$5:$A$204,MATCH(LARGE($L$5:$L$204,22),$L$5:$L$204,0)))</f>
        <v/>
      </c>
      <c r="Q26" s="12" t="str">
        <f aca="false">IF(LARGE($L$5:$L$204,22)&lt;0,"",INDEX($B$5:$B$204,MATCH(LARGE($L$5:$L$204,22),$L$5:$L$204,0)))</f>
        <v/>
      </c>
      <c r="R26" s="13" t="str">
        <f aca="false">IF(LARGE($L$5:$L$204,22)&lt;0,"",INDEX($C$5:$C$204,MATCH(LARGE($L$5:$L$204,22),$L$5:$L$204,0)))</f>
        <v/>
      </c>
      <c r="S26" s="12" t="str">
        <f aca="false">IF(LARGE($L$5:$L$204,22)&lt;0,"",INDEX($D$5:$D$204,MATCH(LARGE($L$5:$L$204,22),$L$5:$L$204,0)))</f>
        <v/>
      </c>
      <c r="T26" s="12" t="str">
        <f aca="false">IF(LARGE($L$5:$L$204,22)&lt;0,"",INDEX($E$5:$E$204,MATCH(LARGE($L$5:$L$204,22),$L$5:$L$204,0)))</f>
        <v/>
      </c>
      <c r="U26" s="12" t="str">
        <f aca="false">IF(LARGE($L$5:$L$204,22)&lt;0,"",INDEX($F$5:$F$204,MATCH(LARGE($L$5:$L$204,22),$L$5:$L$204,0)))</f>
        <v/>
      </c>
      <c r="W26" s="13" t="str">
        <f aca="false">IF(LARGE($M$5:$M$204,22)&lt;0,"",SUMPRODUCT(--(INT($M$5:$M$204)&gt;INT(LARGE($M$5:$M$204,22))))+1)</f>
        <v/>
      </c>
      <c r="X26" s="13" t="str">
        <f aca="false">IF(LARGE($M$5:$M$204,22)&lt;0,"",INDEX($A$5:$A$204,MATCH(LARGE($M$5:$M$204,22),$M$5:$M$204,0)))</f>
        <v/>
      </c>
      <c r="Y26" s="12" t="str">
        <f aca="false">IF(LARGE($M$5:$M$204,22)&lt;0,"",INDEX($B$5:$B$204,MATCH(LARGE($M$5:$M$204,22),$M$5:$M$204,0)))</f>
        <v/>
      </c>
      <c r="Z26" s="13" t="str">
        <f aca="false">IF(LARGE($M$5:$M$204,22)&lt;0,"",INDEX($G$5:$G$204,MATCH(LARGE($M$5:$M$204,22),$M$5:$M$204,0)))</f>
        <v/>
      </c>
      <c r="AA26" s="12" t="str">
        <f aca="false">IF(LARGE($M$5:$M$204,22)&lt;0,"",INDEX($H$5:$H$204,MATCH(LARGE($M$5:$M$204,22),$M$5:$M$204,0)))</f>
        <v/>
      </c>
      <c r="AB26" s="12" t="str">
        <f aca="false">IF(LARGE($M$5:$M$204,22)&lt;0,"",INDEX($I$5:$I$204,MATCH(LARGE($M$5:$M$204,22),$M$5:$M$204,0)))</f>
        <v/>
      </c>
      <c r="AC26" s="12" t="str">
        <f aca="false">IF(LARGE($M$5:$M$204,22)&lt;0,"",INDEX($J$5:$J$204,MATCH(LARGE($M$5:$M$204,22),$M$5:$M$204,0)))</f>
        <v/>
      </c>
    </row>
    <row r="27" customFormat="false" ht="15" hidden="false" customHeight="false" outlineLevel="0" collapsed="false">
      <c r="A27" s="12" t="str">
        <f aca="false">IF(Players!A24="","",Players!A24)</f>
        <v/>
      </c>
      <c r="B27" s="12" t="str">
        <f aca="false">IF(A27="","",Players!B24)</f>
        <v/>
      </c>
      <c r="C27" s="12" t="str">
        <f aca="false">IF(A27="","",SUMIFS(Predictions!$AH$2:$AH$2001,Predictions!$B$2:$B$2001,A27,Predictions!$A$2:$A$2001,$B$2))</f>
        <v/>
      </c>
      <c r="D27" s="12" t="str">
        <f aca="false">IF(A27="","",SUMIFS(Predictions!$AI$2:$AI$2001,Predictions!$B$2:$B$2001,A27,Predictions!$A$2:$A$2001,$B$2))</f>
        <v/>
      </c>
      <c r="E27" s="12" t="str">
        <f aca="false">IF(A27="","",SUMIFS(Predictions!$AJ$2:$AJ$2001,Predictions!$B$2:$B$2001,A27,Predictions!$A$2:$A$2001,$B$2))</f>
        <v/>
      </c>
      <c r="F27" s="12" t="str">
        <f aca="false">IF(A27="","",SUMIFS(Predictions!$AK$2:$AK$2001,Predictions!$B$2:$B$2001,A27,Predictions!$A$2:$A$2001,$B$2))</f>
        <v/>
      </c>
      <c r="G27" s="12" t="str">
        <f aca="false">IF(A27="","",SUMIFS(Predictions!$AH$2:$AH$2001,Predictions!$B$2:$B$2001,A27))</f>
        <v/>
      </c>
      <c r="H27" s="12" t="str">
        <f aca="false">IF(A27="","",SUMIFS(Predictions!$AI$2:$AI$2001,Predictions!$B$2:$B$2001,A27))</f>
        <v/>
      </c>
      <c r="I27" s="12" t="str">
        <f aca="false">IF(A27="","",SUMIFS(Predictions!$AJ$2:$AJ$2001,Predictions!$B$2:$B$2001,A27))</f>
        <v/>
      </c>
      <c r="J27" s="12" t="str">
        <f aca="false">IF(A27="","",SUMIFS(Predictions!$AK$2:$AK$2001,Predictions!$B$2:$B$2001,A27))</f>
        <v/>
      </c>
      <c r="K27" s="17" t="str">
        <f aca="false">IF(OR(A27="",J27=0),"",I27/J27)</f>
        <v/>
      </c>
      <c r="L27" s="10" t="n">
        <f aca="false">IF(A27="",-1,C27*10000+D27*100+E27+(1000-ROW())/100000)</f>
        <v>-1</v>
      </c>
      <c r="M27" s="10" t="n">
        <f aca="false">IF(A27="",-1,G27*10000+H27*100+I27+(1000-ROW())/100000)</f>
        <v>-1</v>
      </c>
      <c r="O27" s="13" t="str">
        <f aca="false">IF(LARGE($L$5:$L$204,23)&lt;0,"",SUMPRODUCT(--(INT($L$5:$L$204)&gt;INT(LARGE($L$5:$L$204,23))))+1)</f>
        <v/>
      </c>
      <c r="P27" s="13" t="str">
        <f aca="false">IF(LARGE($L$5:$L$204,23)&lt;0,"",INDEX($A$5:$A$204,MATCH(LARGE($L$5:$L$204,23),$L$5:$L$204,0)))</f>
        <v/>
      </c>
      <c r="Q27" s="12" t="str">
        <f aca="false">IF(LARGE($L$5:$L$204,23)&lt;0,"",INDEX($B$5:$B$204,MATCH(LARGE($L$5:$L$204,23),$L$5:$L$204,0)))</f>
        <v/>
      </c>
      <c r="R27" s="13" t="str">
        <f aca="false">IF(LARGE($L$5:$L$204,23)&lt;0,"",INDEX($C$5:$C$204,MATCH(LARGE($L$5:$L$204,23),$L$5:$L$204,0)))</f>
        <v/>
      </c>
      <c r="S27" s="12" t="str">
        <f aca="false">IF(LARGE($L$5:$L$204,23)&lt;0,"",INDEX($D$5:$D$204,MATCH(LARGE($L$5:$L$204,23),$L$5:$L$204,0)))</f>
        <v/>
      </c>
      <c r="T27" s="12" t="str">
        <f aca="false">IF(LARGE($L$5:$L$204,23)&lt;0,"",INDEX($E$5:$E$204,MATCH(LARGE($L$5:$L$204,23),$L$5:$L$204,0)))</f>
        <v/>
      </c>
      <c r="U27" s="12" t="str">
        <f aca="false">IF(LARGE($L$5:$L$204,23)&lt;0,"",INDEX($F$5:$F$204,MATCH(LARGE($L$5:$L$204,23),$L$5:$L$204,0)))</f>
        <v/>
      </c>
      <c r="W27" s="13" t="str">
        <f aca="false">IF(LARGE($M$5:$M$204,23)&lt;0,"",SUMPRODUCT(--(INT($M$5:$M$204)&gt;INT(LARGE($M$5:$M$204,23))))+1)</f>
        <v/>
      </c>
      <c r="X27" s="13" t="str">
        <f aca="false">IF(LARGE($M$5:$M$204,23)&lt;0,"",INDEX($A$5:$A$204,MATCH(LARGE($M$5:$M$204,23),$M$5:$M$204,0)))</f>
        <v/>
      </c>
      <c r="Y27" s="12" t="str">
        <f aca="false">IF(LARGE($M$5:$M$204,23)&lt;0,"",INDEX($B$5:$B$204,MATCH(LARGE($M$5:$M$204,23),$M$5:$M$204,0)))</f>
        <v/>
      </c>
      <c r="Z27" s="13" t="str">
        <f aca="false">IF(LARGE($M$5:$M$204,23)&lt;0,"",INDEX($G$5:$G$204,MATCH(LARGE($M$5:$M$204,23),$M$5:$M$204,0)))</f>
        <v/>
      </c>
      <c r="AA27" s="12" t="str">
        <f aca="false">IF(LARGE($M$5:$M$204,23)&lt;0,"",INDEX($H$5:$H$204,MATCH(LARGE($M$5:$M$204,23),$M$5:$M$204,0)))</f>
        <v/>
      </c>
      <c r="AB27" s="12" t="str">
        <f aca="false">IF(LARGE($M$5:$M$204,23)&lt;0,"",INDEX($I$5:$I$204,MATCH(LARGE($M$5:$M$204,23),$M$5:$M$204,0)))</f>
        <v/>
      </c>
      <c r="AC27" s="12" t="str">
        <f aca="false">IF(LARGE($M$5:$M$204,23)&lt;0,"",INDEX($J$5:$J$204,MATCH(LARGE($M$5:$M$204,23),$M$5:$M$204,0)))</f>
        <v/>
      </c>
    </row>
    <row r="28" customFormat="false" ht="15" hidden="false" customHeight="false" outlineLevel="0" collapsed="false">
      <c r="A28" s="12" t="str">
        <f aca="false">IF(Players!A25="","",Players!A25)</f>
        <v/>
      </c>
      <c r="B28" s="12" t="str">
        <f aca="false">IF(A28="","",Players!B25)</f>
        <v/>
      </c>
      <c r="C28" s="12" t="str">
        <f aca="false">IF(A28="","",SUMIFS(Predictions!$AH$2:$AH$2001,Predictions!$B$2:$B$2001,A28,Predictions!$A$2:$A$2001,$B$2))</f>
        <v/>
      </c>
      <c r="D28" s="12" t="str">
        <f aca="false">IF(A28="","",SUMIFS(Predictions!$AI$2:$AI$2001,Predictions!$B$2:$B$2001,A28,Predictions!$A$2:$A$2001,$B$2))</f>
        <v/>
      </c>
      <c r="E28" s="12" t="str">
        <f aca="false">IF(A28="","",SUMIFS(Predictions!$AJ$2:$AJ$2001,Predictions!$B$2:$B$2001,A28,Predictions!$A$2:$A$2001,$B$2))</f>
        <v/>
      </c>
      <c r="F28" s="12" t="str">
        <f aca="false">IF(A28="","",SUMIFS(Predictions!$AK$2:$AK$2001,Predictions!$B$2:$B$2001,A28,Predictions!$A$2:$A$2001,$B$2))</f>
        <v/>
      </c>
      <c r="G28" s="12" t="str">
        <f aca="false">IF(A28="","",SUMIFS(Predictions!$AH$2:$AH$2001,Predictions!$B$2:$B$2001,A28))</f>
        <v/>
      </c>
      <c r="H28" s="12" t="str">
        <f aca="false">IF(A28="","",SUMIFS(Predictions!$AI$2:$AI$2001,Predictions!$B$2:$B$2001,A28))</f>
        <v/>
      </c>
      <c r="I28" s="12" t="str">
        <f aca="false">IF(A28="","",SUMIFS(Predictions!$AJ$2:$AJ$2001,Predictions!$B$2:$B$2001,A28))</f>
        <v/>
      </c>
      <c r="J28" s="12" t="str">
        <f aca="false">IF(A28="","",SUMIFS(Predictions!$AK$2:$AK$2001,Predictions!$B$2:$B$2001,A28))</f>
        <v/>
      </c>
      <c r="K28" s="17" t="str">
        <f aca="false">IF(OR(A28="",J28=0),"",I28/J28)</f>
        <v/>
      </c>
      <c r="L28" s="10" t="n">
        <f aca="false">IF(A28="",-1,C28*10000+D28*100+E28+(1000-ROW())/100000)</f>
        <v>-1</v>
      </c>
      <c r="M28" s="10" t="n">
        <f aca="false">IF(A28="",-1,G28*10000+H28*100+I28+(1000-ROW())/100000)</f>
        <v>-1</v>
      </c>
      <c r="O28" s="13" t="str">
        <f aca="false">IF(LARGE($L$5:$L$204,24)&lt;0,"",SUMPRODUCT(--(INT($L$5:$L$204)&gt;INT(LARGE($L$5:$L$204,24))))+1)</f>
        <v/>
      </c>
      <c r="P28" s="13" t="str">
        <f aca="false">IF(LARGE($L$5:$L$204,24)&lt;0,"",INDEX($A$5:$A$204,MATCH(LARGE($L$5:$L$204,24),$L$5:$L$204,0)))</f>
        <v/>
      </c>
      <c r="Q28" s="12" t="str">
        <f aca="false">IF(LARGE($L$5:$L$204,24)&lt;0,"",INDEX($B$5:$B$204,MATCH(LARGE($L$5:$L$204,24),$L$5:$L$204,0)))</f>
        <v/>
      </c>
      <c r="R28" s="13" t="str">
        <f aca="false">IF(LARGE($L$5:$L$204,24)&lt;0,"",INDEX($C$5:$C$204,MATCH(LARGE($L$5:$L$204,24),$L$5:$L$204,0)))</f>
        <v/>
      </c>
      <c r="S28" s="12" t="str">
        <f aca="false">IF(LARGE($L$5:$L$204,24)&lt;0,"",INDEX($D$5:$D$204,MATCH(LARGE($L$5:$L$204,24),$L$5:$L$204,0)))</f>
        <v/>
      </c>
      <c r="T28" s="12" t="str">
        <f aca="false">IF(LARGE($L$5:$L$204,24)&lt;0,"",INDEX($E$5:$E$204,MATCH(LARGE($L$5:$L$204,24),$L$5:$L$204,0)))</f>
        <v/>
      </c>
      <c r="U28" s="12" t="str">
        <f aca="false">IF(LARGE($L$5:$L$204,24)&lt;0,"",INDEX($F$5:$F$204,MATCH(LARGE($L$5:$L$204,24),$L$5:$L$204,0)))</f>
        <v/>
      </c>
      <c r="W28" s="13" t="str">
        <f aca="false">IF(LARGE($M$5:$M$204,24)&lt;0,"",SUMPRODUCT(--(INT($M$5:$M$204)&gt;INT(LARGE($M$5:$M$204,24))))+1)</f>
        <v/>
      </c>
      <c r="X28" s="13" t="str">
        <f aca="false">IF(LARGE($M$5:$M$204,24)&lt;0,"",INDEX($A$5:$A$204,MATCH(LARGE($M$5:$M$204,24),$M$5:$M$204,0)))</f>
        <v/>
      </c>
      <c r="Y28" s="12" t="str">
        <f aca="false">IF(LARGE($M$5:$M$204,24)&lt;0,"",INDEX($B$5:$B$204,MATCH(LARGE($M$5:$M$204,24),$M$5:$M$204,0)))</f>
        <v/>
      </c>
      <c r="Z28" s="13" t="str">
        <f aca="false">IF(LARGE($M$5:$M$204,24)&lt;0,"",INDEX($G$5:$G$204,MATCH(LARGE($M$5:$M$204,24),$M$5:$M$204,0)))</f>
        <v/>
      </c>
      <c r="AA28" s="12" t="str">
        <f aca="false">IF(LARGE($M$5:$M$204,24)&lt;0,"",INDEX($H$5:$H$204,MATCH(LARGE($M$5:$M$204,24),$M$5:$M$204,0)))</f>
        <v/>
      </c>
      <c r="AB28" s="12" t="str">
        <f aca="false">IF(LARGE($M$5:$M$204,24)&lt;0,"",INDEX($I$5:$I$204,MATCH(LARGE($M$5:$M$204,24),$M$5:$M$204,0)))</f>
        <v/>
      </c>
      <c r="AC28" s="12" t="str">
        <f aca="false">IF(LARGE($M$5:$M$204,24)&lt;0,"",INDEX($J$5:$J$204,MATCH(LARGE($M$5:$M$204,24),$M$5:$M$204,0)))</f>
        <v/>
      </c>
    </row>
    <row r="29" customFormat="false" ht="15" hidden="false" customHeight="false" outlineLevel="0" collapsed="false">
      <c r="A29" s="12" t="str">
        <f aca="false">IF(Players!A26="","",Players!A26)</f>
        <v/>
      </c>
      <c r="B29" s="12" t="str">
        <f aca="false">IF(A29="","",Players!B26)</f>
        <v/>
      </c>
      <c r="C29" s="12" t="str">
        <f aca="false">IF(A29="","",SUMIFS(Predictions!$AH$2:$AH$2001,Predictions!$B$2:$B$2001,A29,Predictions!$A$2:$A$2001,$B$2))</f>
        <v/>
      </c>
      <c r="D29" s="12" t="str">
        <f aca="false">IF(A29="","",SUMIFS(Predictions!$AI$2:$AI$2001,Predictions!$B$2:$B$2001,A29,Predictions!$A$2:$A$2001,$B$2))</f>
        <v/>
      </c>
      <c r="E29" s="12" t="str">
        <f aca="false">IF(A29="","",SUMIFS(Predictions!$AJ$2:$AJ$2001,Predictions!$B$2:$B$2001,A29,Predictions!$A$2:$A$2001,$B$2))</f>
        <v/>
      </c>
      <c r="F29" s="12" t="str">
        <f aca="false">IF(A29="","",SUMIFS(Predictions!$AK$2:$AK$2001,Predictions!$B$2:$B$2001,A29,Predictions!$A$2:$A$2001,$B$2))</f>
        <v/>
      </c>
      <c r="G29" s="12" t="str">
        <f aca="false">IF(A29="","",SUMIFS(Predictions!$AH$2:$AH$2001,Predictions!$B$2:$B$2001,A29))</f>
        <v/>
      </c>
      <c r="H29" s="12" t="str">
        <f aca="false">IF(A29="","",SUMIFS(Predictions!$AI$2:$AI$2001,Predictions!$B$2:$B$2001,A29))</f>
        <v/>
      </c>
      <c r="I29" s="12" t="str">
        <f aca="false">IF(A29="","",SUMIFS(Predictions!$AJ$2:$AJ$2001,Predictions!$B$2:$B$2001,A29))</f>
        <v/>
      </c>
      <c r="J29" s="12" t="str">
        <f aca="false">IF(A29="","",SUMIFS(Predictions!$AK$2:$AK$2001,Predictions!$B$2:$B$2001,A29))</f>
        <v/>
      </c>
      <c r="K29" s="17" t="str">
        <f aca="false">IF(OR(A29="",J29=0),"",I29/J29)</f>
        <v/>
      </c>
      <c r="L29" s="10" t="n">
        <f aca="false">IF(A29="",-1,C29*10000+D29*100+E29+(1000-ROW())/100000)</f>
        <v>-1</v>
      </c>
      <c r="M29" s="10" t="n">
        <f aca="false">IF(A29="",-1,G29*10000+H29*100+I29+(1000-ROW())/100000)</f>
        <v>-1</v>
      </c>
      <c r="O29" s="13" t="str">
        <f aca="false">IF(LARGE($L$5:$L$204,25)&lt;0,"",SUMPRODUCT(--(INT($L$5:$L$204)&gt;INT(LARGE($L$5:$L$204,25))))+1)</f>
        <v/>
      </c>
      <c r="P29" s="13" t="str">
        <f aca="false">IF(LARGE($L$5:$L$204,25)&lt;0,"",INDEX($A$5:$A$204,MATCH(LARGE($L$5:$L$204,25),$L$5:$L$204,0)))</f>
        <v/>
      </c>
      <c r="Q29" s="12" t="str">
        <f aca="false">IF(LARGE($L$5:$L$204,25)&lt;0,"",INDEX($B$5:$B$204,MATCH(LARGE($L$5:$L$204,25),$L$5:$L$204,0)))</f>
        <v/>
      </c>
      <c r="R29" s="13" t="str">
        <f aca="false">IF(LARGE($L$5:$L$204,25)&lt;0,"",INDEX($C$5:$C$204,MATCH(LARGE($L$5:$L$204,25),$L$5:$L$204,0)))</f>
        <v/>
      </c>
      <c r="S29" s="12" t="str">
        <f aca="false">IF(LARGE($L$5:$L$204,25)&lt;0,"",INDEX($D$5:$D$204,MATCH(LARGE($L$5:$L$204,25),$L$5:$L$204,0)))</f>
        <v/>
      </c>
      <c r="T29" s="12" t="str">
        <f aca="false">IF(LARGE($L$5:$L$204,25)&lt;0,"",INDEX($E$5:$E$204,MATCH(LARGE($L$5:$L$204,25),$L$5:$L$204,0)))</f>
        <v/>
      </c>
      <c r="U29" s="12" t="str">
        <f aca="false">IF(LARGE($L$5:$L$204,25)&lt;0,"",INDEX($F$5:$F$204,MATCH(LARGE($L$5:$L$204,25),$L$5:$L$204,0)))</f>
        <v/>
      </c>
      <c r="W29" s="13" t="str">
        <f aca="false">IF(LARGE($M$5:$M$204,25)&lt;0,"",SUMPRODUCT(--(INT($M$5:$M$204)&gt;INT(LARGE($M$5:$M$204,25))))+1)</f>
        <v/>
      </c>
      <c r="X29" s="13" t="str">
        <f aca="false">IF(LARGE($M$5:$M$204,25)&lt;0,"",INDEX($A$5:$A$204,MATCH(LARGE($M$5:$M$204,25),$M$5:$M$204,0)))</f>
        <v/>
      </c>
      <c r="Y29" s="12" t="str">
        <f aca="false">IF(LARGE($M$5:$M$204,25)&lt;0,"",INDEX($B$5:$B$204,MATCH(LARGE($M$5:$M$204,25),$M$5:$M$204,0)))</f>
        <v/>
      </c>
      <c r="Z29" s="13" t="str">
        <f aca="false">IF(LARGE($M$5:$M$204,25)&lt;0,"",INDEX($G$5:$G$204,MATCH(LARGE($M$5:$M$204,25),$M$5:$M$204,0)))</f>
        <v/>
      </c>
      <c r="AA29" s="12" t="str">
        <f aca="false">IF(LARGE($M$5:$M$204,25)&lt;0,"",INDEX($H$5:$H$204,MATCH(LARGE($M$5:$M$204,25),$M$5:$M$204,0)))</f>
        <v/>
      </c>
      <c r="AB29" s="12" t="str">
        <f aca="false">IF(LARGE($M$5:$M$204,25)&lt;0,"",INDEX($I$5:$I$204,MATCH(LARGE($M$5:$M$204,25),$M$5:$M$204,0)))</f>
        <v/>
      </c>
      <c r="AC29" s="12" t="str">
        <f aca="false">IF(LARGE($M$5:$M$204,25)&lt;0,"",INDEX($J$5:$J$204,MATCH(LARGE($M$5:$M$204,25),$M$5:$M$204,0)))</f>
        <v/>
      </c>
    </row>
    <row r="30" customFormat="false" ht="15" hidden="false" customHeight="false" outlineLevel="0" collapsed="false">
      <c r="A30" s="12" t="str">
        <f aca="false">IF(Players!A27="","",Players!A27)</f>
        <v/>
      </c>
      <c r="B30" s="12" t="str">
        <f aca="false">IF(A30="","",Players!B27)</f>
        <v/>
      </c>
      <c r="C30" s="12" t="str">
        <f aca="false">IF(A30="","",SUMIFS(Predictions!$AH$2:$AH$2001,Predictions!$B$2:$B$2001,A30,Predictions!$A$2:$A$2001,$B$2))</f>
        <v/>
      </c>
      <c r="D30" s="12" t="str">
        <f aca="false">IF(A30="","",SUMIFS(Predictions!$AI$2:$AI$2001,Predictions!$B$2:$B$2001,A30,Predictions!$A$2:$A$2001,$B$2))</f>
        <v/>
      </c>
      <c r="E30" s="12" t="str">
        <f aca="false">IF(A30="","",SUMIFS(Predictions!$AJ$2:$AJ$2001,Predictions!$B$2:$B$2001,A30,Predictions!$A$2:$A$2001,$B$2))</f>
        <v/>
      </c>
      <c r="F30" s="12" t="str">
        <f aca="false">IF(A30="","",SUMIFS(Predictions!$AK$2:$AK$2001,Predictions!$B$2:$B$2001,A30,Predictions!$A$2:$A$2001,$B$2))</f>
        <v/>
      </c>
      <c r="G30" s="12" t="str">
        <f aca="false">IF(A30="","",SUMIFS(Predictions!$AH$2:$AH$2001,Predictions!$B$2:$B$2001,A30))</f>
        <v/>
      </c>
      <c r="H30" s="12" t="str">
        <f aca="false">IF(A30="","",SUMIFS(Predictions!$AI$2:$AI$2001,Predictions!$B$2:$B$2001,A30))</f>
        <v/>
      </c>
      <c r="I30" s="12" t="str">
        <f aca="false">IF(A30="","",SUMIFS(Predictions!$AJ$2:$AJ$2001,Predictions!$B$2:$B$2001,A30))</f>
        <v/>
      </c>
      <c r="J30" s="12" t="str">
        <f aca="false">IF(A30="","",SUMIFS(Predictions!$AK$2:$AK$2001,Predictions!$B$2:$B$2001,A30))</f>
        <v/>
      </c>
      <c r="K30" s="17" t="str">
        <f aca="false">IF(OR(A30="",J30=0),"",I30/J30)</f>
        <v/>
      </c>
      <c r="L30" s="10" t="n">
        <f aca="false">IF(A30="",-1,C30*10000+D30*100+E30+(1000-ROW())/100000)</f>
        <v>-1</v>
      </c>
      <c r="M30" s="10" t="n">
        <f aca="false">IF(A30="",-1,G30*10000+H30*100+I30+(1000-ROW())/100000)</f>
        <v>-1</v>
      </c>
      <c r="O30" s="13" t="str">
        <f aca="false">IF(LARGE($L$5:$L$204,26)&lt;0,"",SUMPRODUCT(--(INT($L$5:$L$204)&gt;INT(LARGE($L$5:$L$204,26))))+1)</f>
        <v/>
      </c>
      <c r="P30" s="13" t="str">
        <f aca="false">IF(LARGE($L$5:$L$204,26)&lt;0,"",INDEX($A$5:$A$204,MATCH(LARGE($L$5:$L$204,26),$L$5:$L$204,0)))</f>
        <v/>
      </c>
      <c r="Q30" s="12" t="str">
        <f aca="false">IF(LARGE($L$5:$L$204,26)&lt;0,"",INDEX($B$5:$B$204,MATCH(LARGE($L$5:$L$204,26),$L$5:$L$204,0)))</f>
        <v/>
      </c>
      <c r="R30" s="13" t="str">
        <f aca="false">IF(LARGE($L$5:$L$204,26)&lt;0,"",INDEX($C$5:$C$204,MATCH(LARGE($L$5:$L$204,26),$L$5:$L$204,0)))</f>
        <v/>
      </c>
      <c r="S30" s="12" t="str">
        <f aca="false">IF(LARGE($L$5:$L$204,26)&lt;0,"",INDEX($D$5:$D$204,MATCH(LARGE($L$5:$L$204,26),$L$5:$L$204,0)))</f>
        <v/>
      </c>
      <c r="T30" s="12" t="str">
        <f aca="false">IF(LARGE($L$5:$L$204,26)&lt;0,"",INDEX($E$5:$E$204,MATCH(LARGE($L$5:$L$204,26),$L$5:$L$204,0)))</f>
        <v/>
      </c>
      <c r="U30" s="12" t="str">
        <f aca="false">IF(LARGE($L$5:$L$204,26)&lt;0,"",INDEX($F$5:$F$204,MATCH(LARGE($L$5:$L$204,26),$L$5:$L$204,0)))</f>
        <v/>
      </c>
      <c r="W30" s="13" t="str">
        <f aca="false">IF(LARGE($M$5:$M$204,26)&lt;0,"",SUMPRODUCT(--(INT($M$5:$M$204)&gt;INT(LARGE($M$5:$M$204,26))))+1)</f>
        <v/>
      </c>
      <c r="X30" s="13" t="str">
        <f aca="false">IF(LARGE($M$5:$M$204,26)&lt;0,"",INDEX($A$5:$A$204,MATCH(LARGE($M$5:$M$204,26),$M$5:$M$204,0)))</f>
        <v/>
      </c>
      <c r="Y30" s="12" t="str">
        <f aca="false">IF(LARGE($M$5:$M$204,26)&lt;0,"",INDEX($B$5:$B$204,MATCH(LARGE($M$5:$M$204,26),$M$5:$M$204,0)))</f>
        <v/>
      </c>
      <c r="Z30" s="13" t="str">
        <f aca="false">IF(LARGE($M$5:$M$204,26)&lt;0,"",INDEX($G$5:$G$204,MATCH(LARGE($M$5:$M$204,26),$M$5:$M$204,0)))</f>
        <v/>
      </c>
      <c r="AA30" s="12" t="str">
        <f aca="false">IF(LARGE($M$5:$M$204,26)&lt;0,"",INDEX($H$5:$H$204,MATCH(LARGE($M$5:$M$204,26),$M$5:$M$204,0)))</f>
        <v/>
      </c>
      <c r="AB30" s="12" t="str">
        <f aca="false">IF(LARGE($M$5:$M$204,26)&lt;0,"",INDEX($I$5:$I$204,MATCH(LARGE($M$5:$M$204,26),$M$5:$M$204,0)))</f>
        <v/>
      </c>
      <c r="AC30" s="12" t="str">
        <f aca="false">IF(LARGE($M$5:$M$204,26)&lt;0,"",INDEX($J$5:$J$204,MATCH(LARGE($M$5:$M$204,26),$M$5:$M$204,0)))</f>
        <v/>
      </c>
    </row>
    <row r="31" customFormat="false" ht="15" hidden="false" customHeight="false" outlineLevel="0" collapsed="false">
      <c r="A31" s="12" t="str">
        <f aca="false">IF(Players!A28="","",Players!A28)</f>
        <v/>
      </c>
      <c r="B31" s="12" t="str">
        <f aca="false">IF(A31="","",Players!B28)</f>
        <v/>
      </c>
      <c r="C31" s="12" t="str">
        <f aca="false">IF(A31="","",SUMIFS(Predictions!$AH$2:$AH$2001,Predictions!$B$2:$B$2001,A31,Predictions!$A$2:$A$2001,$B$2))</f>
        <v/>
      </c>
      <c r="D31" s="12" t="str">
        <f aca="false">IF(A31="","",SUMIFS(Predictions!$AI$2:$AI$2001,Predictions!$B$2:$B$2001,A31,Predictions!$A$2:$A$2001,$B$2))</f>
        <v/>
      </c>
      <c r="E31" s="12" t="str">
        <f aca="false">IF(A31="","",SUMIFS(Predictions!$AJ$2:$AJ$2001,Predictions!$B$2:$B$2001,A31,Predictions!$A$2:$A$2001,$B$2))</f>
        <v/>
      </c>
      <c r="F31" s="12" t="str">
        <f aca="false">IF(A31="","",SUMIFS(Predictions!$AK$2:$AK$2001,Predictions!$B$2:$B$2001,A31,Predictions!$A$2:$A$2001,$B$2))</f>
        <v/>
      </c>
      <c r="G31" s="12" t="str">
        <f aca="false">IF(A31="","",SUMIFS(Predictions!$AH$2:$AH$2001,Predictions!$B$2:$B$2001,A31))</f>
        <v/>
      </c>
      <c r="H31" s="12" t="str">
        <f aca="false">IF(A31="","",SUMIFS(Predictions!$AI$2:$AI$2001,Predictions!$B$2:$B$2001,A31))</f>
        <v/>
      </c>
      <c r="I31" s="12" t="str">
        <f aca="false">IF(A31="","",SUMIFS(Predictions!$AJ$2:$AJ$2001,Predictions!$B$2:$B$2001,A31))</f>
        <v/>
      </c>
      <c r="J31" s="12" t="str">
        <f aca="false">IF(A31="","",SUMIFS(Predictions!$AK$2:$AK$2001,Predictions!$B$2:$B$2001,A31))</f>
        <v/>
      </c>
      <c r="K31" s="17" t="str">
        <f aca="false">IF(OR(A31="",J31=0),"",I31/J31)</f>
        <v/>
      </c>
      <c r="L31" s="10" t="n">
        <f aca="false">IF(A31="",-1,C31*10000+D31*100+E31+(1000-ROW())/100000)</f>
        <v>-1</v>
      </c>
      <c r="M31" s="10" t="n">
        <f aca="false">IF(A31="",-1,G31*10000+H31*100+I31+(1000-ROW())/100000)</f>
        <v>-1</v>
      </c>
      <c r="O31" s="13" t="str">
        <f aca="false">IF(LARGE($L$5:$L$204,27)&lt;0,"",SUMPRODUCT(--(INT($L$5:$L$204)&gt;INT(LARGE($L$5:$L$204,27))))+1)</f>
        <v/>
      </c>
      <c r="P31" s="13" t="str">
        <f aca="false">IF(LARGE($L$5:$L$204,27)&lt;0,"",INDEX($A$5:$A$204,MATCH(LARGE($L$5:$L$204,27),$L$5:$L$204,0)))</f>
        <v/>
      </c>
      <c r="Q31" s="12" t="str">
        <f aca="false">IF(LARGE($L$5:$L$204,27)&lt;0,"",INDEX($B$5:$B$204,MATCH(LARGE($L$5:$L$204,27),$L$5:$L$204,0)))</f>
        <v/>
      </c>
      <c r="R31" s="13" t="str">
        <f aca="false">IF(LARGE($L$5:$L$204,27)&lt;0,"",INDEX($C$5:$C$204,MATCH(LARGE($L$5:$L$204,27),$L$5:$L$204,0)))</f>
        <v/>
      </c>
      <c r="S31" s="12" t="str">
        <f aca="false">IF(LARGE($L$5:$L$204,27)&lt;0,"",INDEX($D$5:$D$204,MATCH(LARGE($L$5:$L$204,27),$L$5:$L$204,0)))</f>
        <v/>
      </c>
      <c r="T31" s="12" t="str">
        <f aca="false">IF(LARGE($L$5:$L$204,27)&lt;0,"",INDEX($E$5:$E$204,MATCH(LARGE($L$5:$L$204,27),$L$5:$L$204,0)))</f>
        <v/>
      </c>
      <c r="U31" s="12" t="str">
        <f aca="false">IF(LARGE($L$5:$L$204,27)&lt;0,"",INDEX($F$5:$F$204,MATCH(LARGE($L$5:$L$204,27),$L$5:$L$204,0)))</f>
        <v/>
      </c>
      <c r="W31" s="13" t="str">
        <f aca="false">IF(LARGE($M$5:$M$204,27)&lt;0,"",SUMPRODUCT(--(INT($M$5:$M$204)&gt;INT(LARGE($M$5:$M$204,27))))+1)</f>
        <v/>
      </c>
      <c r="X31" s="13" t="str">
        <f aca="false">IF(LARGE($M$5:$M$204,27)&lt;0,"",INDEX($A$5:$A$204,MATCH(LARGE($M$5:$M$204,27),$M$5:$M$204,0)))</f>
        <v/>
      </c>
      <c r="Y31" s="12" t="str">
        <f aca="false">IF(LARGE($M$5:$M$204,27)&lt;0,"",INDEX($B$5:$B$204,MATCH(LARGE($M$5:$M$204,27),$M$5:$M$204,0)))</f>
        <v/>
      </c>
      <c r="Z31" s="13" t="str">
        <f aca="false">IF(LARGE($M$5:$M$204,27)&lt;0,"",INDEX($G$5:$G$204,MATCH(LARGE($M$5:$M$204,27),$M$5:$M$204,0)))</f>
        <v/>
      </c>
      <c r="AA31" s="12" t="str">
        <f aca="false">IF(LARGE($M$5:$M$204,27)&lt;0,"",INDEX($H$5:$H$204,MATCH(LARGE($M$5:$M$204,27),$M$5:$M$204,0)))</f>
        <v/>
      </c>
      <c r="AB31" s="12" t="str">
        <f aca="false">IF(LARGE($M$5:$M$204,27)&lt;0,"",INDEX($I$5:$I$204,MATCH(LARGE($M$5:$M$204,27),$M$5:$M$204,0)))</f>
        <v/>
      </c>
      <c r="AC31" s="12" t="str">
        <f aca="false">IF(LARGE($M$5:$M$204,27)&lt;0,"",INDEX($J$5:$J$204,MATCH(LARGE($M$5:$M$204,27),$M$5:$M$204,0)))</f>
        <v/>
      </c>
    </row>
    <row r="32" customFormat="false" ht="15" hidden="false" customHeight="false" outlineLevel="0" collapsed="false">
      <c r="A32" s="12" t="str">
        <f aca="false">IF(Players!A29="","",Players!A29)</f>
        <v/>
      </c>
      <c r="B32" s="12" t="str">
        <f aca="false">IF(A32="","",Players!B29)</f>
        <v/>
      </c>
      <c r="C32" s="12" t="str">
        <f aca="false">IF(A32="","",SUMIFS(Predictions!$AH$2:$AH$2001,Predictions!$B$2:$B$2001,A32,Predictions!$A$2:$A$2001,$B$2))</f>
        <v/>
      </c>
      <c r="D32" s="12" t="str">
        <f aca="false">IF(A32="","",SUMIFS(Predictions!$AI$2:$AI$2001,Predictions!$B$2:$B$2001,A32,Predictions!$A$2:$A$2001,$B$2))</f>
        <v/>
      </c>
      <c r="E32" s="12" t="str">
        <f aca="false">IF(A32="","",SUMIFS(Predictions!$AJ$2:$AJ$2001,Predictions!$B$2:$B$2001,A32,Predictions!$A$2:$A$2001,$B$2))</f>
        <v/>
      </c>
      <c r="F32" s="12" t="str">
        <f aca="false">IF(A32="","",SUMIFS(Predictions!$AK$2:$AK$2001,Predictions!$B$2:$B$2001,A32,Predictions!$A$2:$A$2001,$B$2))</f>
        <v/>
      </c>
      <c r="G32" s="12" t="str">
        <f aca="false">IF(A32="","",SUMIFS(Predictions!$AH$2:$AH$2001,Predictions!$B$2:$B$2001,A32))</f>
        <v/>
      </c>
      <c r="H32" s="12" t="str">
        <f aca="false">IF(A32="","",SUMIFS(Predictions!$AI$2:$AI$2001,Predictions!$B$2:$B$2001,A32))</f>
        <v/>
      </c>
      <c r="I32" s="12" t="str">
        <f aca="false">IF(A32="","",SUMIFS(Predictions!$AJ$2:$AJ$2001,Predictions!$B$2:$B$2001,A32))</f>
        <v/>
      </c>
      <c r="J32" s="12" t="str">
        <f aca="false">IF(A32="","",SUMIFS(Predictions!$AK$2:$AK$2001,Predictions!$B$2:$B$2001,A32))</f>
        <v/>
      </c>
      <c r="K32" s="17" t="str">
        <f aca="false">IF(OR(A32="",J32=0),"",I32/J32)</f>
        <v/>
      </c>
      <c r="L32" s="10" t="n">
        <f aca="false">IF(A32="",-1,C32*10000+D32*100+E32+(1000-ROW())/100000)</f>
        <v>-1</v>
      </c>
      <c r="M32" s="10" t="n">
        <f aca="false">IF(A32="",-1,G32*10000+H32*100+I32+(1000-ROW())/100000)</f>
        <v>-1</v>
      </c>
      <c r="O32" s="13" t="str">
        <f aca="false">IF(LARGE($L$5:$L$204,28)&lt;0,"",SUMPRODUCT(--(INT($L$5:$L$204)&gt;INT(LARGE($L$5:$L$204,28))))+1)</f>
        <v/>
      </c>
      <c r="P32" s="13" t="str">
        <f aca="false">IF(LARGE($L$5:$L$204,28)&lt;0,"",INDEX($A$5:$A$204,MATCH(LARGE($L$5:$L$204,28),$L$5:$L$204,0)))</f>
        <v/>
      </c>
      <c r="Q32" s="12" t="str">
        <f aca="false">IF(LARGE($L$5:$L$204,28)&lt;0,"",INDEX($B$5:$B$204,MATCH(LARGE($L$5:$L$204,28),$L$5:$L$204,0)))</f>
        <v/>
      </c>
      <c r="R32" s="13" t="str">
        <f aca="false">IF(LARGE($L$5:$L$204,28)&lt;0,"",INDEX($C$5:$C$204,MATCH(LARGE($L$5:$L$204,28),$L$5:$L$204,0)))</f>
        <v/>
      </c>
      <c r="S32" s="12" t="str">
        <f aca="false">IF(LARGE($L$5:$L$204,28)&lt;0,"",INDEX($D$5:$D$204,MATCH(LARGE($L$5:$L$204,28),$L$5:$L$204,0)))</f>
        <v/>
      </c>
      <c r="T32" s="12" t="str">
        <f aca="false">IF(LARGE($L$5:$L$204,28)&lt;0,"",INDEX($E$5:$E$204,MATCH(LARGE($L$5:$L$204,28),$L$5:$L$204,0)))</f>
        <v/>
      </c>
      <c r="U32" s="12" t="str">
        <f aca="false">IF(LARGE($L$5:$L$204,28)&lt;0,"",INDEX($F$5:$F$204,MATCH(LARGE($L$5:$L$204,28),$L$5:$L$204,0)))</f>
        <v/>
      </c>
      <c r="W32" s="13" t="str">
        <f aca="false">IF(LARGE($M$5:$M$204,28)&lt;0,"",SUMPRODUCT(--(INT($M$5:$M$204)&gt;INT(LARGE($M$5:$M$204,28))))+1)</f>
        <v/>
      </c>
      <c r="X32" s="13" t="str">
        <f aca="false">IF(LARGE($M$5:$M$204,28)&lt;0,"",INDEX($A$5:$A$204,MATCH(LARGE($M$5:$M$204,28),$M$5:$M$204,0)))</f>
        <v/>
      </c>
      <c r="Y32" s="12" t="str">
        <f aca="false">IF(LARGE($M$5:$M$204,28)&lt;0,"",INDEX($B$5:$B$204,MATCH(LARGE($M$5:$M$204,28),$M$5:$M$204,0)))</f>
        <v/>
      </c>
      <c r="Z32" s="13" t="str">
        <f aca="false">IF(LARGE($M$5:$M$204,28)&lt;0,"",INDEX($G$5:$G$204,MATCH(LARGE($M$5:$M$204,28),$M$5:$M$204,0)))</f>
        <v/>
      </c>
      <c r="AA32" s="12" t="str">
        <f aca="false">IF(LARGE($M$5:$M$204,28)&lt;0,"",INDEX($H$5:$H$204,MATCH(LARGE($M$5:$M$204,28),$M$5:$M$204,0)))</f>
        <v/>
      </c>
      <c r="AB32" s="12" t="str">
        <f aca="false">IF(LARGE($M$5:$M$204,28)&lt;0,"",INDEX($I$5:$I$204,MATCH(LARGE($M$5:$M$204,28),$M$5:$M$204,0)))</f>
        <v/>
      </c>
      <c r="AC32" s="12" t="str">
        <f aca="false">IF(LARGE($M$5:$M$204,28)&lt;0,"",INDEX($J$5:$J$204,MATCH(LARGE($M$5:$M$204,28),$M$5:$M$204,0)))</f>
        <v/>
      </c>
    </row>
    <row r="33" customFormat="false" ht="15" hidden="false" customHeight="false" outlineLevel="0" collapsed="false">
      <c r="A33" s="12" t="str">
        <f aca="false">IF(Players!A30="","",Players!A30)</f>
        <v/>
      </c>
      <c r="B33" s="12" t="str">
        <f aca="false">IF(A33="","",Players!B30)</f>
        <v/>
      </c>
      <c r="C33" s="12" t="str">
        <f aca="false">IF(A33="","",SUMIFS(Predictions!$AH$2:$AH$2001,Predictions!$B$2:$B$2001,A33,Predictions!$A$2:$A$2001,$B$2))</f>
        <v/>
      </c>
      <c r="D33" s="12" t="str">
        <f aca="false">IF(A33="","",SUMIFS(Predictions!$AI$2:$AI$2001,Predictions!$B$2:$B$2001,A33,Predictions!$A$2:$A$2001,$B$2))</f>
        <v/>
      </c>
      <c r="E33" s="12" t="str">
        <f aca="false">IF(A33="","",SUMIFS(Predictions!$AJ$2:$AJ$2001,Predictions!$B$2:$B$2001,A33,Predictions!$A$2:$A$2001,$B$2))</f>
        <v/>
      </c>
      <c r="F33" s="12" t="str">
        <f aca="false">IF(A33="","",SUMIFS(Predictions!$AK$2:$AK$2001,Predictions!$B$2:$B$2001,A33,Predictions!$A$2:$A$2001,$B$2))</f>
        <v/>
      </c>
      <c r="G33" s="12" t="str">
        <f aca="false">IF(A33="","",SUMIFS(Predictions!$AH$2:$AH$2001,Predictions!$B$2:$B$2001,A33))</f>
        <v/>
      </c>
      <c r="H33" s="12" t="str">
        <f aca="false">IF(A33="","",SUMIFS(Predictions!$AI$2:$AI$2001,Predictions!$B$2:$B$2001,A33))</f>
        <v/>
      </c>
      <c r="I33" s="12" t="str">
        <f aca="false">IF(A33="","",SUMIFS(Predictions!$AJ$2:$AJ$2001,Predictions!$B$2:$B$2001,A33))</f>
        <v/>
      </c>
      <c r="J33" s="12" t="str">
        <f aca="false">IF(A33="","",SUMIFS(Predictions!$AK$2:$AK$2001,Predictions!$B$2:$B$2001,A33))</f>
        <v/>
      </c>
      <c r="K33" s="17" t="str">
        <f aca="false">IF(OR(A33="",J33=0),"",I33/J33)</f>
        <v/>
      </c>
      <c r="L33" s="10" t="n">
        <f aca="false">IF(A33="",-1,C33*10000+D33*100+E33+(1000-ROW())/100000)</f>
        <v>-1</v>
      </c>
      <c r="M33" s="10" t="n">
        <f aca="false">IF(A33="",-1,G33*10000+H33*100+I33+(1000-ROW())/100000)</f>
        <v>-1</v>
      </c>
      <c r="O33" s="13" t="str">
        <f aca="false">IF(LARGE($L$5:$L$204,29)&lt;0,"",SUMPRODUCT(--(INT($L$5:$L$204)&gt;INT(LARGE($L$5:$L$204,29))))+1)</f>
        <v/>
      </c>
      <c r="P33" s="13" t="str">
        <f aca="false">IF(LARGE($L$5:$L$204,29)&lt;0,"",INDEX($A$5:$A$204,MATCH(LARGE($L$5:$L$204,29),$L$5:$L$204,0)))</f>
        <v/>
      </c>
      <c r="Q33" s="12" t="str">
        <f aca="false">IF(LARGE($L$5:$L$204,29)&lt;0,"",INDEX($B$5:$B$204,MATCH(LARGE($L$5:$L$204,29),$L$5:$L$204,0)))</f>
        <v/>
      </c>
      <c r="R33" s="13" t="str">
        <f aca="false">IF(LARGE($L$5:$L$204,29)&lt;0,"",INDEX($C$5:$C$204,MATCH(LARGE($L$5:$L$204,29),$L$5:$L$204,0)))</f>
        <v/>
      </c>
      <c r="S33" s="12" t="str">
        <f aca="false">IF(LARGE($L$5:$L$204,29)&lt;0,"",INDEX($D$5:$D$204,MATCH(LARGE($L$5:$L$204,29),$L$5:$L$204,0)))</f>
        <v/>
      </c>
      <c r="T33" s="12" t="str">
        <f aca="false">IF(LARGE($L$5:$L$204,29)&lt;0,"",INDEX($E$5:$E$204,MATCH(LARGE($L$5:$L$204,29),$L$5:$L$204,0)))</f>
        <v/>
      </c>
      <c r="U33" s="12" t="str">
        <f aca="false">IF(LARGE($L$5:$L$204,29)&lt;0,"",INDEX($F$5:$F$204,MATCH(LARGE($L$5:$L$204,29),$L$5:$L$204,0)))</f>
        <v/>
      </c>
      <c r="W33" s="13" t="str">
        <f aca="false">IF(LARGE($M$5:$M$204,29)&lt;0,"",SUMPRODUCT(--(INT($M$5:$M$204)&gt;INT(LARGE($M$5:$M$204,29))))+1)</f>
        <v/>
      </c>
      <c r="X33" s="13" t="str">
        <f aca="false">IF(LARGE($M$5:$M$204,29)&lt;0,"",INDEX($A$5:$A$204,MATCH(LARGE($M$5:$M$204,29),$M$5:$M$204,0)))</f>
        <v/>
      </c>
      <c r="Y33" s="12" t="str">
        <f aca="false">IF(LARGE($M$5:$M$204,29)&lt;0,"",INDEX($B$5:$B$204,MATCH(LARGE($M$5:$M$204,29),$M$5:$M$204,0)))</f>
        <v/>
      </c>
      <c r="Z33" s="13" t="str">
        <f aca="false">IF(LARGE($M$5:$M$204,29)&lt;0,"",INDEX($G$5:$G$204,MATCH(LARGE($M$5:$M$204,29),$M$5:$M$204,0)))</f>
        <v/>
      </c>
      <c r="AA33" s="12" t="str">
        <f aca="false">IF(LARGE($M$5:$M$204,29)&lt;0,"",INDEX($H$5:$H$204,MATCH(LARGE($M$5:$M$204,29),$M$5:$M$204,0)))</f>
        <v/>
      </c>
      <c r="AB33" s="12" t="str">
        <f aca="false">IF(LARGE($M$5:$M$204,29)&lt;0,"",INDEX($I$5:$I$204,MATCH(LARGE($M$5:$M$204,29),$M$5:$M$204,0)))</f>
        <v/>
      </c>
      <c r="AC33" s="12" t="str">
        <f aca="false">IF(LARGE($M$5:$M$204,29)&lt;0,"",INDEX($J$5:$J$204,MATCH(LARGE($M$5:$M$204,29),$M$5:$M$204,0)))</f>
        <v/>
      </c>
    </row>
    <row r="34" customFormat="false" ht="15" hidden="false" customHeight="false" outlineLevel="0" collapsed="false">
      <c r="A34" s="12" t="str">
        <f aca="false">IF(Players!A31="","",Players!A31)</f>
        <v/>
      </c>
      <c r="B34" s="12" t="str">
        <f aca="false">IF(A34="","",Players!B31)</f>
        <v/>
      </c>
      <c r="C34" s="12" t="str">
        <f aca="false">IF(A34="","",SUMIFS(Predictions!$AH$2:$AH$2001,Predictions!$B$2:$B$2001,A34,Predictions!$A$2:$A$2001,$B$2))</f>
        <v/>
      </c>
      <c r="D34" s="12" t="str">
        <f aca="false">IF(A34="","",SUMIFS(Predictions!$AI$2:$AI$2001,Predictions!$B$2:$B$2001,A34,Predictions!$A$2:$A$2001,$B$2))</f>
        <v/>
      </c>
      <c r="E34" s="12" t="str">
        <f aca="false">IF(A34="","",SUMIFS(Predictions!$AJ$2:$AJ$2001,Predictions!$B$2:$B$2001,A34,Predictions!$A$2:$A$2001,$B$2))</f>
        <v/>
      </c>
      <c r="F34" s="12" t="str">
        <f aca="false">IF(A34="","",SUMIFS(Predictions!$AK$2:$AK$2001,Predictions!$B$2:$B$2001,A34,Predictions!$A$2:$A$2001,$B$2))</f>
        <v/>
      </c>
      <c r="G34" s="12" t="str">
        <f aca="false">IF(A34="","",SUMIFS(Predictions!$AH$2:$AH$2001,Predictions!$B$2:$B$2001,A34))</f>
        <v/>
      </c>
      <c r="H34" s="12" t="str">
        <f aca="false">IF(A34="","",SUMIFS(Predictions!$AI$2:$AI$2001,Predictions!$B$2:$B$2001,A34))</f>
        <v/>
      </c>
      <c r="I34" s="12" t="str">
        <f aca="false">IF(A34="","",SUMIFS(Predictions!$AJ$2:$AJ$2001,Predictions!$B$2:$B$2001,A34))</f>
        <v/>
      </c>
      <c r="J34" s="12" t="str">
        <f aca="false">IF(A34="","",SUMIFS(Predictions!$AK$2:$AK$2001,Predictions!$B$2:$B$2001,A34))</f>
        <v/>
      </c>
      <c r="K34" s="17" t="str">
        <f aca="false">IF(OR(A34="",J34=0),"",I34/J34)</f>
        <v/>
      </c>
      <c r="L34" s="10" t="n">
        <f aca="false">IF(A34="",-1,C34*10000+D34*100+E34+(1000-ROW())/100000)</f>
        <v>-1</v>
      </c>
      <c r="M34" s="10" t="n">
        <f aca="false">IF(A34="",-1,G34*10000+H34*100+I34+(1000-ROW())/100000)</f>
        <v>-1</v>
      </c>
      <c r="O34" s="13" t="str">
        <f aca="false">IF(LARGE($L$5:$L$204,30)&lt;0,"",SUMPRODUCT(--(INT($L$5:$L$204)&gt;INT(LARGE($L$5:$L$204,30))))+1)</f>
        <v/>
      </c>
      <c r="P34" s="13" t="str">
        <f aca="false">IF(LARGE($L$5:$L$204,30)&lt;0,"",INDEX($A$5:$A$204,MATCH(LARGE($L$5:$L$204,30),$L$5:$L$204,0)))</f>
        <v/>
      </c>
      <c r="Q34" s="12" t="str">
        <f aca="false">IF(LARGE($L$5:$L$204,30)&lt;0,"",INDEX($B$5:$B$204,MATCH(LARGE($L$5:$L$204,30),$L$5:$L$204,0)))</f>
        <v/>
      </c>
      <c r="R34" s="13" t="str">
        <f aca="false">IF(LARGE($L$5:$L$204,30)&lt;0,"",INDEX($C$5:$C$204,MATCH(LARGE($L$5:$L$204,30),$L$5:$L$204,0)))</f>
        <v/>
      </c>
      <c r="S34" s="12" t="str">
        <f aca="false">IF(LARGE($L$5:$L$204,30)&lt;0,"",INDEX($D$5:$D$204,MATCH(LARGE($L$5:$L$204,30),$L$5:$L$204,0)))</f>
        <v/>
      </c>
      <c r="T34" s="12" t="str">
        <f aca="false">IF(LARGE($L$5:$L$204,30)&lt;0,"",INDEX($E$5:$E$204,MATCH(LARGE($L$5:$L$204,30),$L$5:$L$204,0)))</f>
        <v/>
      </c>
      <c r="U34" s="12" t="str">
        <f aca="false">IF(LARGE($L$5:$L$204,30)&lt;0,"",INDEX($F$5:$F$204,MATCH(LARGE($L$5:$L$204,30),$L$5:$L$204,0)))</f>
        <v/>
      </c>
      <c r="W34" s="13" t="str">
        <f aca="false">IF(LARGE($M$5:$M$204,30)&lt;0,"",SUMPRODUCT(--(INT($M$5:$M$204)&gt;INT(LARGE($M$5:$M$204,30))))+1)</f>
        <v/>
      </c>
      <c r="X34" s="13" t="str">
        <f aca="false">IF(LARGE($M$5:$M$204,30)&lt;0,"",INDEX($A$5:$A$204,MATCH(LARGE($M$5:$M$204,30),$M$5:$M$204,0)))</f>
        <v/>
      </c>
      <c r="Y34" s="12" t="str">
        <f aca="false">IF(LARGE($M$5:$M$204,30)&lt;0,"",INDEX($B$5:$B$204,MATCH(LARGE($M$5:$M$204,30),$M$5:$M$204,0)))</f>
        <v/>
      </c>
      <c r="Z34" s="13" t="str">
        <f aca="false">IF(LARGE($M$5:$M$204,30)&lt;0,"",INDEX($G$5:$G$204,MATCH(LARGE($M$5:$M$204,30),$M$5:$M$204,0)))</f>
        <v/>
      </c>
      <c r="AA34" s="12" t="str">
        <f aca="false">IF(LARGE($M$5:$M$204,30)&lt;0,"",INDEX($H$5:$H$204,MATCH(LARGE($M$5:$M$204,30),$M$5:$M$204,0)))</f>
        <v/>
      </c>
      <c r="AB34" s="12" t="str">
        <f aca="false">IF(LARGE($M$5:$M$204,30)&lt;0,"",INDEX($I$5:$I$204,MATCH(LARGE($M$5:$M$204,30),$M$5:$M$204,0)))</f>
        <v/>
      </c>
      <c r="AC34" s="12" t="str">
        <f aca="false">IF(LARGE($M$5:$M$204,30)&lt;0,"",INDEX($J$5:$J$204,MATCH(LARGE($M$5:$M$204,30),$M$5:$M$204,0)))</f>
        <v/>
      </c>
    </row>
    <row r="35" customFormat="false" ht="15" hidden="false" customHeight="false" outlineLevel="0" collapsed="false">
      <c r="A35" s="12" t="str">
        <f aca="false">IF(Players!A32="","",Players!A32)</f>
        <v/>
      </c>
      <c r="B35" s="12" t="str">
        <f aca="false">IF(A35="","",Players!B32)</f>
        <v/>
      </c>
      <c r="C35" s="12" t="str">
        <f aca="false">IF(A35="","",SUMIFS(Predictions!$AH$2:$AH$2001,Predictions!$B$2:$B$2001,A35,Predictions!$A$2:$A$2001,$B$2))</f>
        <v/>
      </c>
      <c r="D35" s="12" t="str">
        <f aca="false">IF(A35="","",SUMIFS(Predictions!$AI$2:$AI$2001,Predictions!$B$2:$B$2001,A35,Predictions!$A$2:$A$2001,$B$2))</f>
        <v/>
      </c>
      <c r="E35" s="12" t="str">
        <f aca="false">IF(A35="","",SUMIFS(Predictions!$AJ$2:$AJ$2001,Predictions!$B$2:$B$2001,A35,Predictions!$A$2:$A$2001,$B$2))</f>
        <v/>
      </c>
      <c r="F35" s="12" t="str">
        <f aca="false">IF(A35="","",SUMIFS(Predictions!$AK$2:$AK$2001,Predictions!$B$2:$B$2001,A35,Predictions!$A$2:$A$2001,$B$2))</f>
        <v/>
      </c>
      <c r="G35" s="12" t="str">
        <f aca="false">IF(A35="","",SUMIFS(Predictions!$AH$2:$AH$2001,Predictions!$B$2:$B$2001,A35))</f>
        <v/>
      </c>
      <c r="H35" s="12" t="str">
        <f aca="false">IF(A35="","",SUMIFS(Predictions!$AI$2:$AI$2001,Predictions!$B$2:$B$2001,A35))</f>
        <v/>
      </c>
      <c r="I35" s="12" t="str">
        <f aca="false">IF(A35="","",SUMIFS(Predictions!$AJ$2:$AJ$2001,Predictions!$B$2:$B$2001,A35))</f>
        <v/>
      </c>
      <c r="J35" s="12" t="str">
        <f aca="false">IF(A35="","",SUMIFS(Predictions!$AK$2:$AK$2001,Predictions!$B$2:$B$2001,A35))</f>
        <v/>
      </c>
      <c r="K35" s="17" t="str">
        <f aca="false">IF(OR(A35="",J35=0),"",I35/J35)</f>
        <v/>
      </c>
      <c r="L35" s="10" t="n">
        <f aca="false">IF(A35="",-1,C35*10000+D35*100+E35+(1000-ROW())/100000)</f>
        <v>-1</v>
      </c>
      <c r="M35" s="10" t="n">
        <f aca="false">IF(A35="",-1,G35*10000+H35*100+I35+(1000-ROW())/100000)</f>
        <v>-1</v>
      </c>
      <c r="O35" s="13" t="str">
        <f aca="false">IF(LARGE($L$5:$L$204,31)&lt;0,"",SUMPRODUCT(--(INT($L$5:$L$204)&gt;INT(LARGE($L$5:$L$204,31))))+1)</f>
        <v/>
      </c>
      <c r="P35" s="13" t="str">
        <f aca="false">IF(LARGE($L$5:$L$204,31)&lt;0,"",INDEX($A$5:$A$204,MATCH(LARGE($L$5:$L$204,31),$L$5:$L$204,0)))</f>
        <v/>
      </c>
      <c r="Q35" s="12" t="str">
        <f aca="false">IF(LARGE($L$5:$L$204,31)&lt;0,"",INDEX($B$5:$B$204,MATCH(LARGE($L$5:$L$204,31),$L$5:$L$204,0)))</f>
        <v/>
      </c>
      <c r="R35" s="13" t="str">
        <f aca="false">IF(LARGE($L$5:$L$204,31)&lt;0,"",INDEX($C$5:$C$204,MATCH(LARGE($L$5:$L$204,31),$L$5:$L$204,0)))</f>
        <v/>
      </c>
      <c r="S35" s="12" t="str">
        <f aca="false">IF(LARGE($L$5:$L$204,31)&lt;0,"",INDEX($D$5:$D$204,MATCH(LARGE($L$5:$L$204,31),$L$5:$L$204,0)))</f>
        <v/>
      </c>
      <c r="T35" s="12" t="str">
        <f aca="false">IF(LARGE($L$5:$L$204,31)&lt;0,"",INDEX($E$5:$E$204,MATCH(LARGE($L$5:$L$204,31),$L$5:$L$204,0)))</f>
        <v/>
      </c>
      <c r="U35" s="12" t="str">
        <f aca="false">IF(LARGE($L$5:$L$204,31)&lt;0,"",INDEX($F$5:$F$204,MATCH(LARGE($L$5:$L$204,31),$L$5:$L$204,0)))</f>
        <v/>
      </c>
      <c r="W35" s="13" t="str">
        <f aca="false">IF(LARGE($M$5:$M$204,31)&lt;0,"",SUMPRODUCT(--(INT($M$5:$M$204)&gt;INT(LARGE($M$5:$M$204,31))))+1)</f>
        <v/>
      </c>
      <c r="X35" s="13" t="str">
        <f aca="false">IF(LARGE($M$5:$M$204,31)&lt;0,"",INDEX($A$5:$A$204,MATCH(LARGE($M$5:$M$204,31),$M$5:$M$204,0)))</f>
        <v/>
      </c>
      <c r="Y35" s="12" t="str">
        <f aca="false">IF(LARGE($M$5:$M$204,31)&lt;0,"",INDEX($B$5:$B$204,MATCH(LARGE($M$5:$M$204,31),$M$5:$M$204,0)))</f>
        <v/>
      </c>
      <c r="Z35" s="13" t="str">
        <f aca="false">IF(LARGE($M$5:$M$204,31)&lt;0,"",INDEX($G$5:$G$204,MATCH(LARGE($M$5:$M$204,31),$M$5:$M$204,0)))</f>
        <v/>
      </c>
      <c r="AA35" s="12" t="str">
        <f aca="false">IF(LARGE($M$5:$M$204,31)&lt;0,"",INDEX($H$5:$H$204,MATCH(LARGE($M$5:$M$204,31),$M$5:$M$204,0)))</f>
        <v/>
      </c>
      <c r="AB35" s="12" t="str">
        <f aca="false">IF(LARGE($M$5:$M$204,31)&lt;0,"",INDEX($I$5:$I$204,MATCH(LARGE($M$5:$M$204,31),$M$5:$M$204,0)))</f>
        <v/>
      </c>
      <c r="AC35" s="12" t="str">
        <f aca="false">IF(LARGE($M$5:$M$204,31)&lt;0,"",INDEX($J$5:$J$204,MATCH(LARGE($M$5:$M$204,31),$M$5:$M$204,0)))</f>
        <v/>
      </c>
    </row>
    <row r="36" customFormat="false" ht="15" hidden="false" customHeight="false" outlineLevel="0" collapsed="false">
      <c r="A36" s="12" t="str">
        <f aca="false">IF(Players!A33="","",Players!A33)</f>
        <v/>
      </c>
      <c r="B36" s="12" t="str">
        <f aca="false">IF(A36="","",Players!B33)</f>
        <v/>
      </c>
      <c r="C36" s="12" t="str">
        <f aca="false">IF(A36="","",SUMIFS(Predictions!$AH$2:$AH$2001,Predictions!$B$2:$B$2001,A36,Predictions!$A$2:$A$2001,$B$2))</f>
        <v/>
      </c>
      <c r="D36" s="12" t="str">
        <f aca="false">IF(A36="","",SUMIFS(Predictions!$AI$2:$AI$2001,Predictions!$B$2:$B$2001,A36,Predictions!$A$2:$A$2001,$B$2))</f>
        <v/>
      </c>
      <c r="E36" s="12" t="str">
        <f aca="false">IF(A36="","",SUMIFS(Predictions!$AJ$2:$AJ$2001,Predictions!$B$2:$B$2001,A36,Predictions!$A$2:$A$2001,$B$2))</f>
        <v/>
      </c>
      <c r="F36" s="12" t="str">
        <f aca="false">IF(A36="","",SUMIFS(Predictions!$AK$2:$AK$2001,Predictions!$B$2:$B$2001,A36,Predictions!$A$2:$A$2001,$B$2))</f>
        <v/>
      </c>
      <c r="G36" s="12" t="str">
        <f aca="false">IF(A36="","",SUMIFS(Predictions!$AH$2:$AH$2001,Predictions!$B$2:$B$2001,A36))</f>
        <v/>
      </c>
      <c r="H36" s="12" t="str">
        <f aca="false">IF(A36="","",SUMIFS(Predictions!$AI$2:$AI$2001,Predictions!$B$2:$B$2001,A36))</f>
        <v/>
      </c>
      <c r="I36" s="12" t="str">
        <f aca="false">IF(A36="","",SUMIFS(Predictions!$AJ$2:$AJ$2001,Predictions!$B$2:$B$2001,A36))</f>
        <v/>
      </c>
      <c r="J36" s="12" t="str">
        <f aca="false">IF(A36="","",SUMIFS(Predictions!$AK$2:$AK$2001,Predictions!$B$2:$B$2001,A36))</f>
        <v/>
      </c>
      <c r="K36" s="17" t="str">
        <f aca="false">IF(OR(A36="",J36=0),"",I36/J36)</f>
        <v/>
      </c>
      <c r="L36" s="10" t="n">
        <f aca="false">IF(A36="",-1,C36*10000+D36*100+E36+(1000-ROW())/100000)</f>
        <v>-1</v>
      </c>
      <c r="M36" s="10" t="n">
        <f aca="false">IF(A36="",-1,G36*10000+H36*100+I36+(1000-ROW())/100000)</f>
        <v>-1</v>
      </c>
      <c r="O36" s="13" t="str">
        <f aca="false">IF(LARGE($L$5:$L$204,32)&lt;0,"",SUMPRODUCT(--(INT($L$5:$L$204)&gt;INT(LARGE($L$5:$L$204,32))))+1)</f>
        <v/>
      </c>
      <c r="P36" s="13" t="str">
        <f aca="false">IF(LARGE($L$5:$L$204,32)&lt;0,"",INDEX($A$5:$A$204,MATCH(LARGE($L$5:$L$204,32),$L$5:$L$204,0)))</f>
        <v/>
      </c>
      <c r="Q36" s="12" t="str">
        <f aca="false">IF(LARGE($L$5:$L$204,32)&lt;0,"",INDEX($B$5:$B$204,MATCH(LARGE($L$5:$L$204,32),$L$5:$L$204,0)))</f>
        <v/>
      </c>
      <c r="R36" s="13" t="str">
        <f aca="false">IF(LARGE($L$5:$L$204,32)&lt;0,"",INDEX($C$5:$C$204,MATCH(LARGE($L$5:$L$204,32),$L$5:$L$204,0)))</f>
        <v/>
      </c>
      <c r="S36" s="12" t="str">
        <f aca="false">IF(LARGE($L$5:$L$204,32)&lt;0,"",INDEX($D$5:$D$204,MATCH(LARGE($L$5:$L$204,32),$L$5:$L$204,0)))</f>
        <v/>
      </c>
      <c r="T36" s="12" t="str">
        <f aca="false">IF(LARGE($L$5:$L$204,32)&lt;0,"",INDEX($E$5:$E$204,MATCH(LARGE($L$5:$L$204,32),$L$5:$L$204,0)))</f>
        <v/>
      </c>
      <c r="U36" s="12" t="str">
        <f aca="false">IF(LARGE($L$5:$L$204,32)&lt;0,"",INDEX($F$5:$F$204,MATCH(LARGE($L$5:$L$204,32),$L$5:$L$204,0)))</f>
        <v/>
      </c>
      <c r="W36" s="13" t="str">
        <f aca="false">IF(LARGE($M$5:$M$204,32)&lt;0,"",SUMPRODUCT(--(INT($M$5:$M$204)&gt;INT(LARGE($M$5:$M$204,32))))+1)</f>
        <v/>
      </c>
      <c r="X36" s="13" t="str">
        <f aca="false">IF(LARGE($M$5:$M$204,32)&lt;0,"",INDEX($A$5:$A$204,MATCH(LARGE($M$5:$M$204,32),$M$5:$M$204,0)))</f>
        <v/>
      </c>
      <c r="Y36" s="12" t="str">
        <f aca="false">IF(LARGE($M$5:$M$204,32)&lt;0,"",INDEX($B$5:$B$204,MATCH(LARGE($M$5:$M$204,32),$M$5:$M$204,0)))</f>
        <v/>
      </c>
      <c r="Z36" s="13" t="str">
        <f aca="false">IF(LARGE($M$5:$M$204,32)&lt;0,"",INDEX($G$5:$G$204,MATCH(LARGE($M$5:$M$204,32),$M$5:$M$204,0)))</f>
        <v/>
      </c>
      <c r="AA36" s="12" t="str">
        <f aca="false">IF(LARGE($M$5:$M$204,32)&lt;0,"",INDEX($H$5:$H$204,MATCH(LARGE($M$5:$M$204,32),$M$5:$M$204,0)))</f>
        <v/>
      </c>
      <c r="AB36" s="12" t="str">
        <f aca="false">IF(LARGE($M$5:$M$204,32)&lt;0,"",INDEX($I$5:$I$204,MATCH(LARGE($M$5:$M$204,32),$M$5:$M$204,0)))</f>
        <v/>
      </c>
      <c r="AC36" s="12" t="str">
        <f aca="false">IF(LARGE($M$5:$M$204,32)&lt;0,"",INDEX($J$5:$J$204,MATCH(LARGE($M$5:$M$204,32),$M$5:$M$204,0)))</f>
        <v/>
      </c>
    </row>
    <row r="37" customFormat="false" ht="15" hidden="false" customHeight="false" outlineLevel="0" collapsed="false">
      <c r="A37" s="12" t="str">
        <f aca="false">IF(Players!A34="","",Players!A34)</f>
        <v/>
      </c>
      <c r="B37" s="12" t="str">
        <f aca="false">IF(A37="","",Players!B34)</f>
        <v/>
      </c>
      <c r="C37" s="12" t="str">
        <f aca="false">IF(A37="","",SUMIFS(Predictions!$AH$2:$AH$2001,Predictions!$B$2:$B$2001,A37,Predictions!$A$2:$A$2001,$B$2))</f>
        <v/>
      </c>
      <c r="D37" s="12" t="str">
        <f aca="false">IF(A37="","",SUMIFS(Predictions!$AI$2:$AI$2001,Predictions!$B$2:$B$2001,A37,Predictions!$A$2:$A$2001,$B$2))</f>
        <v/>
      </c>
      <c r="E37" s="12" t="str">
        <f aca="false">IF(A37="","",SUMIFS(Predictions!$AJ$2:$AJ$2001,Predictions!$B$2:$B$2001,A37,Predictions!$A$2:$A$2001,$B$2))</f>
        <v/>
      </c>
      <c r="F37" s="12" t="str">
        <f aca="false">IF(A37="","",SUMIFS(Predictions!$AK$2:$AK$2001,Predictions!$B$2:$B$2001,A37,Predictions!$A$2:$A$2001,$B$2))</f>
        <v/>
      </c>
      <c r="G37" s="12" t="str">
        <f aca="false">IF(A37="","",SUMIFS(Predictions!$AH$2:$AH$2001,Predictions!$B$2:$B$2001,A37))</f>
        <v/>
      </c>
      <c r="H37" s="12" t="str">
        <f aca="false">IF(A37="","",SUMIFS(Predictions!$AI$2:$AI$2001,Predictions!$B$2:$B$2001,A37))</f>
        <v/>
      </c>
      <c r="I37" s="12" t="str">
        <f aca="false">IF(A37="","",SUMIFS(Predictions!$AJ$2:$AJ$2001,Predictions!$B$2:$B$2001,A37))</f>
        <v/>
      </c>
      <c r="J37" s="12" t="str">
        <f aca="false">IF(A37="","",SUMIFS(Predictions!$AK$2:$AK$2001,Predictions!$B$2:$B$2001,A37))</f>
        <v/>
      </c>
      <c r="K37" s="17" t="str">
        <f aca="false">IF(OR(A37="",J37=0),"",I37/J37)</f>
        <v/>
      </c>
      <c r="L37" s="10" t="n">
        <f aca="false">IF(A37="",-1,C37*10000+D37*100+E37+(1000-ROW())/100000)</f>
        <v>-1</v>
      </c>
      <c r="M37" s="10" t="n">
        <f aca="false">IF(A37="",-1,G37*10000+H37*100+I37+(1000-ROW())/100000)</f>
        <v>-1</v>
      </c>
      <c r="O37" s="13" t="str">
        <f aca="false">IF(LARGE($L$5:$L$204,33)&lt;0,"",SUMPRODUCT(--(INT($L$5:$L$204)&gt;INT(LARGE($L$5:$L$204,33))))+1)</f>
        <v/>
      </c>
      <c r="P37" s="13" t="str">
        <f aca="false">IF(LARGE($L$5:$L$204,33)&lt;0,"",INDEX($A$5:$A$204,MATCH(LARGE($L$5:$L$204,33),$L$5:$L$204,0)))</f>
        <v/>
      </c>
      <c r="Q37" s="12" t="str">
        <f aca="false">IF(LARGE($L$5:$L$204,33)&lt;0,"",INDEX($B$5:$B$204,MATCH(LARGE($L$5:$L$204,33),$L$5:$L$204,0)))</f>
        <v/>
      </c>
      <c r="R37" s="13" t="str">
        <f aca="false">IF(LARGE($L$5:$L$204,33)&lt;0,"",INDEX($C$5:$C$204,MATCH(LARGE($L$5:$L$204,33),$L$5:$L$204,0)))</f>
        <v/>
      </c>
      <c r="S37" s="12" t="str">
        <f aca="false">IF(LARGE($L$5:$L$204,33)&lt;0,"",INDEX($D$5:$D$204,MATCH(LARGE($L$5:$L$204,33),$L$5:$L$204,0)))</f>
        <v/>
      </c>
      <c r="T37" s="12" t="str">
        <f aca="false">IF(LARGE($L$5:$L$204,33)&lt;0,"",INDEX($E$5:$E$204,MATCH(LARGE($L$5:$L$204,33),$L$5:$L$204,0)))</f>
        <v/>
      </c>
      <c r="U37" s="12" t="str">
        <f aca="false">IF(LARGE($L$5:$L$204,33)&lt;0,"",INDEX($F$5:$F$204,MATCH(LARGE($L$5:$L$204,33),$L$5:$L$204,0)))</f>
        <v/>
      </c>
      <c r="W37" s="13" t="str">
        <f aca="false">IF(LARGE($M$5:$M$204,33)&lt;0,"",SUMPRODUCT(--(INT($M$5:$M$204)&gt;INT(LARGE($M$5:$M$204,33))))+1)</f>
        <v/>
      </c>
      <c r="X37" s="13" t="str">
        <f aca="false">IF(LARGE($M$5:$M$204,33)&lt;0,"",INDEX($A$5:$A$204,MATCH(LARGE($M$5:$M$204,33),$M$5:$M$204,0)))</f>
        <v/>
      </c>
      <c r="Y37" s="12" t="str">
        <f aca="false">IF(LARGE($M$5:$M$204,33)&lt;0,"",INDEX($B$5:$B$204,MATCH(LARGE($M$5:$M$204,33),$M$5:$M$204,0)))</f>
        <v/>
      </c>
      <c r="Z37" s="13" t="str">
        <f aca="false">IF(LARGE($M$5:$M$204,33)&lt;0,"",INDEX($G$5:$G$204,MATCH(LARGE($M$5:$M$204,33),$M$5:$M$204,0)))</f>
        <v/>
      </c>
      <c r="AA37" s="12" t="str">
        <f aca="false">IF(LARGE($M$5:$M$204,33)&lt;0,"",INDEX($H$5:$H$204,MATCH(LARGE($M$5:$M$204,33),$M$5:$M$204,0)))</f>
        <v/>
      </c>
      <c r="AB37" s="12" t="str">
        <f aca="false">IF(LARGE($M$5:$M$204,33)&lt;0,"",INDEX($I$5:$I$204,MATCH(LARGE($M$5:$M$204,33),$M$5:$M$204,0)))</f>
        <v/>
      </c>
      <c r="AC37" s="12" t="str">
        <f aca="false">IF(LARGE($M$5:$M$204,33)&lt;0,"",INDEX($J$5:$J$204,MATCH(LARGE($M$5:$M$204,33),$M$5:$M$204,0)))</f>
        <v/>
      </c>
    </row>
    <row r="38" customFormat="false" ht="15" hidden="false" customHeight="false" outlineLevel="0" collapsed="false">
      <c r="A38" s="12" t="str">
        <f aca="false">IF(Players!A35="","",Players!A35)</f>
        <v/>
      </c>
      <c r="B38" s="12" t="str">
        <f aca="false">IF(A38="","",Players!B35)</f>
        <v/>
      </c>
      <c r="C38" s="12" t="str">
        <f aca="false">IF(A38="","",SUMIFS(Predictions!$AH$2:$AH$2001,Predictions!$B$2:$B$2001,A38,Predictions!$A$2:$A$2001,$B$2))</f>
        <v/>
      </c>
      <c r="D38" s="12" t="str">
        <f aca="false">IF(A38="","",SUMIFS(Predictions!$AI$2:$AI$2001,Predictions!$B$2:$B$2001,A38,Predictions!$A$2:$A$2001,$B$2))</f>
        <v/>
      </c>
      <c r="E38" s="12" t="str">
        <f aca="false">IF(A38="","",SUMIFS(Predictions!$AJ$2:$AJ$2001,Predictions!$B$2:$B$2001,A38,Predictions!$A$2:$A$2001,$B$2))</f>
        <v/>
      </c>
      <c r="F38" s="12" t="str">
        <f aca="false">IF(A38="","",SUMIFS(Predictions!$AK$2:$AK$2001,Predictions!$B$2:$B$2001,A38,Predictions!$A$2:$A$2001,$B$2))</f>
        <v/>
      </c>
      <c r="G38" s="12" t="str">
        <f aca="false">IF(A38="","",SUMIFS(Predictions!$AH$2:$AH$2001,Predictions!$B$2:$B$2001,A38))</f>
        <v/>
      </c>
      <c r="H38" s="12" t="str">
        <f aca="false">IF(A38="","",SUMIFS(Predictions!$AI$2:$AI$2001,Predictions!$B$2:$B$2001,A38))</f>
        <v/>
      </c>
      <c r="I38" s="12" t="str">
        <f aca="false">IF(A38="","",SUMIFS(Predictions!$AJ$2:$AJ$2001,Predictions!$B$2:$B$2001,A38))</f>
        <v/>
      </c>
      <c r="J38" s="12" t="str">
        <f aca="false">IF(A38="","",SUMIFS(Predictions!$AK$2:$AK$2001,Predictions!$B$2:$B$2001,A38))</f>
        <v/>
      </c>
      <c r="K38" s="17" t="str">
        <f aca="false">IF(OR(A38="",J38=0),"",I38/J38)</f>
        <v/>
      </c>
      <c r="L38" s="10" t="n">
        <f aca="false">IF(A38="",-1,C38*10000+D38*100+E38+(1000-ROW())/100000)</f>
        <v>-1</v>
      </c>
      <c r="M38" s="10" t="n">
        <f aca="false">IF(A38="",-1,G38*10000+H38*100+I38+(1000-ROW())/100000)</f>
        <v>-1</v>
      </c>
      <c r="O38" s="13" t="str">
        <f aca="false">IF(LARGE($L$5:$L$204,34)&lt;0,"",SUMPRODUCT(--(INT($L$5:$L$204)&gt;INT(LARGE($L$5:$L$204,34))))+1)</f>
        <v/>
      </c>
      <c r="P38" s="13" t="str">
        <f aca="false">IF(LARGE($L$5:$L$204,34)&lt;0,"",INDEX($A$5:$A$204,MATCH(LARGE($L$5:$L$204,34),$L$5:$L$204,0)))</f>
        <v/>
      </c>
      <c r="Q38" s="12" t="str">
        <f aca="false">IF(LARGE($L$5:$L$204,34)&lt;0,"",INDEX($B$5:$B$204,MATCH(LARGE($L$5:$L$204,34),$L$5:$L$204,0)))</f>
        <v/>
      </c>
      <c r="R38" s="13" t="str">
        <f aca="false">IF(LARGE($L$5:$L$204,34)&lt;0,"",INDEX($C$5:$C$204,MATCH(LARGE($L$5:$L$204,34),$L$5:$L$204,0)))</f>
        <v/>
      </c>
      <c r="S38" s="12" t="str">
        <f aca="false">IF(LARGE($L$5:$L$204,34)&lt;0,"",INDEX($D$5:$D$204,MATCH(LARGE($L$5:$L$204,34),$L$5:$L$204,0)))</f>
        <v/>
      </c>
      <c r="T38" s="12" t="str">
        <f aca="false">IF(LARGE($L$5:$L$204,34)&lt;0,"",INDEX($E$5:$E$204,MATCH(LARGE($L$5:$L$204,34),$L$5:$L$204,0)))</f>
        <v/>
      </c>
      <c r="U38" s="12" t="str">
        <f aca="false">IF(LARGE($L$5:$L$204,34)&lt;0,"",INDEX($F$5:$F$204,MATCH(LARGE($L$5:$L$204,34),$L$5:$L$204,0)))</f>
        <v/>
      </c>
      <c r="W38" s="13" t="str">
        <f aca="false">IF(LARGE($M$5:$M$204,34)&lt;0,"",SUMPRODUCT(--(INT($M$5:$M$204)&gt;INT(LARGE($M$5:$M$204,34))))+1)</f>
        <v/>
      </c>
      <c r="X38" s="13" t="str">
        <f aca="false">IF(LARGE($M$5:$M$204,34)&lt;0,"",INDEX($A$5:$A$204,MATCH(LARGE($M$5:$M$204,34),$M$5:$M$204,0)))</f>
        <v/>
      </c>
      <c r="Y38" s="12" t="str">
        <f aca="false">IF(LARGE($M$5:$M$204,34)&lt;0,"",INDEX($B$5:$B$204,MATCH(LARGE($M$5:$M$204,34),$M$5:$M$204,0)))</f>
        <v/>
      </c>
      <c r="Z38" s="13" t="str">
        <f aca="false">IF(LARGE($M$5:$M$204,34)&lt;0,"",INDEX($G$5:$G$204,MATCH(LARGE($M$5:$M$204,34),$M$5:$M$204,0)))</f>
        <v/>
      </c>
      <c r="AA38" s="12" t="str">
        <f aca="false">IF(LARGE($M$5:$M$204,34)&lt;0,"",INDEX($H$5:$H$204,MATCH(LARGE($M$5:$M$204,34),$M$5:$M$204,0)))</f>
        <v/>
      </c>
      <c r="AB38" s="12" t="str">
        <f aca="false">IF(LARGE($M$5:$M$204,34)&lt;0,"",INDEX($I$5:$I$204,MATCH(LARGE($M$5:$M$204,34),$M$5:$M$204,0)))</f>
        <v/>
      </c>
      <c r="AC38" s="12" t="str">
        <f aca="false">IF(LARGE($M$5:$M$204,34)&lt;0,"",INDEX($J$5:$J$204,MATCH(LARGE($M$5:$M$204,34),$M$5:$M$204,0)))</f>
        <v/>
      </c>
    </row>
    <row r="39" customFormat="false" ht="15" hidden="false" customHeight="false" outlineLevel="0" collapsed="false">
      <c r="A39" s="12" t="str">
        <f aca="false">IF(Players!A36="","",Players!A36)</f>
        <v/>
      </c>
      <c r="B39" s="12" t="str">
        <f aca="false">IF(A39="","",Players!B36)</f>
        <v/>
      </c>
      <c r="C39" s="12" t="str">
        <f aca="false">IF(A39="","",SUMIFS(Predictions!$AH$2:$AH$2001,Predictions!$B$2:$B$2001,A39,Predictions!$A$2:$A$2001,$B$2))</f>
        <v/>
      </c>
      <c r="D39" s="12" t="str">
        <f aca="false">IF(A39="","",SUMIFS(Predictions!$AI$2:$AI$2001,Predictions!$B$2:$B$2001,A39,Predictions!$A$2:$A$2001,$B$2))</f>
        <v/>
      </c>
      <c r="E39" s="12" t="str">
        <f aca="false">IF(A39="","",SUMIFS(Predictions!$AJ$2:$AJ$2001,Predictions!$B$2:$B$2001,A39,Predictions!$A$2:$A$2001,$B$2))</f>
        <v/>
      </c>
      <c r="F39" s="12" t="str">
        <f aca="false">IF(A39="","",SUMIFS(Predictions!$AK$2:$AK$2001,Predictions!$B$2:$B$2001,A39,Predictions!$A$2:$A$2001,$B$2))</f>
        <v/>
      </c>
      <c r="G39" s="12" t="str">
        <f aca="false">IF(A39="","",SUMIFS(Predictions!$AH$2:$AH$2001,Predictions!$B$2:$B$2001,A39))</f>
        <v/>
      </c>
      <c r="H39" s="12" t="str">
        <f aca="false">IF(A39="","",SUMIFS(Predictions!$AI$2:$AI$2001,Predictions!$B$2:$B$2001,A39))</f>
        <v/>
      </c>
      <c r="I39" s="12" t="str">
        <f aca="false">IF(A39="","",SUMIFS(Predictions!$AJ$2:$AJ$2001,Predictions!$B$2:$B$2001,A39))</f>
        <v/>
      </c>
      <c r="J39" s="12" t="str">
        <f aca="false">IF(A39="","",SUMIFS(Predictions!$AK$2:$AK$2001,Predictions!$B$2:$B$2001,A39))</f>
        <v/>
      </c>
      <c r="K39" s="17" t="str">
        <f aca="false">IF(OR(A39="",J39=0),"",I39/J39)</f>
        <v/>
      </c>
      <c r="L39" s="10" t="n">
        <f aca="false">IF(A39="",-1,C39*10000+D39*100+E39+(1000-ROW())/100000)</f>
        <v>-1</v>
      </c>
      <c r="M39" s="10" t="n">
        <f aca="false">IF(A39="",-1,G39*10000+H39*100+I39+(1000-ROW())/100000)</f>
        <v>-1</v>
      </c>
      <c r="O39" s="13" t="str">
        <f aca="false">IF(LARGE($L$5:$L$204,35)&lt;0,"",SUMPRODUCT(--(INT($L$5:$L$204)&gt;INT(LARGE($L$5:$L$204,35))))+1)</f>
        <v/>
      </c>
      <c r="P39" s="13" t="str">
        <f aca="false">IF(LARGE($L$5:$L$204,35)&lt;0,"",INDEX($A$5:$A$204,MATCH(LARGE($L$5:$L$204,35),$L$5:$L$204,0)))</f>
        <v/>
      </c>
      <c r="Q39" s="12" t="str">
        <f aca="false">IF(LARGE($L$5:$L$204,35)&lt;0,"",INDEX($B$5:$B$204,MATCH(LARGE($L$5:$L$204,35),$L$5:$L$204,0)))</f>
        <v/>
      </c>
      <c r="R39" s="13" t="str">
        <f aca="false">IF(LARGE($L$5:$L$204,35)&lt;0,"",INDEX($C$5:$C$204,MATCH(LARGE($L$5:$L$204,35),$L$5:$L$204,0)))</f>
        <v/>
      </c>
      <c r="S39" s="12" t="str">
        <f aca="false">IF(LARGE($L$5:$L$204,35)&lt;0,"",INDEX($D$5:$D$204,MATCH(LARGE($L$5:$L$204,35),$L$5:$L$204,0)))</f>
        <v/>
      </c>
      <c r="T39" s="12" t="str">
        <f aca="false">IF(LARGE($L$5:$L$204,35)&lt;0,"",INDEX($E$5:$E$204,MATCH(LARGE($L$5:$L$204,35),$L$5:$L$204,0)))</f>
        <v/>
      </c>
      <c r="U39" s="12" t="str">
        <f aca="false">IF(LARGE($L$5:$L$204,35)&lt;0,"",INDEX($F$5:$F$204,MATCH(LARGE($L$5:$L$204,35),$L$5:$L$204,0)))</f>
        <v/>
      </c>
      <c r="W39" s="13" t="str">
        <f aca="false">IF(LARGE($M$5:$M$204,35)&lt;0,"",SUMPRODUCT(--(INT($M$5:$M$204)&gt;INT(LARGE($M$5:$M$204,35))))+1)</f>
        <v/>
      </c>
      <c r="X39" s="13" t="str">
        <f aca="false">IF(LARGE($M$5:$M$204,35)&lt;0,"",INDEX($A$5:$A$204,MATCH(LARGE($M$5:$M$204,35),$M$5:$M$204,0)))</f>
        <v/>
      </c>
      <c r="Y39" s="12" t="str">
        <f aca="false">IF(LARGE($M$5:$M$204,35)&lt;0,"",INDEX($B$5:$B$204,MATCH(LARGE($M$5:$M$204,35),$M$5:$M$204,0)))</f>
        <v/>
      </c>
      <c r="Z39" s="13" t="str">
        <f aca="false">IF(LARGE($M$5:$M$204,35)&lt;0,"",INDEX($G$5:$G$204,MATCH(LARGE($M$5:$M$204,35),$M$5:$M$204,0)))</f>
        <v/>
      </c>
      <c r="AA39" s="12" t="str">
        <f aca="false">IF(LARGE($M$5:$M$204,35)&lt;0,"",INDEX($H$5:$H$204,MATCH(LARGE($M$5:$M$204,35),$M$5:$M$204,0)))</f>
        <v/>
      </c>
      <c r="AB39" s="12" t="str">
        <f aca="false">IF(LARGE($M$5:$M$204,35)&lt;0,"",INDEX($I$5:$I$204,MATCH(LARGE($M$5:$M$204,35),$M$5:$M$204,0)))</f>
        <v/>
      </c>
      <c r="AC39" s="12" t="str">
        <f aca="false">IF(LARGE($M$5:$M$204,35)&lt;0,"",INDEX($J$5:$J$204,MATCH(LARGE($M$5:$M$204,35),$M$5:$M$204,0)))</f>
        <v/>
      </c>
    </row>
    <row r="40" customFormat="false" ht="15" hidden="false" customHeight="false" outlineLevel="0" collapsed="false">
      <c r="A40" s="12" t="str">
        <f aca="false">IF(Players!A37="","",Players!A37)</f>
        <v/>
      </c>
      <c r="B40" s="12" t="str">
        <f aca="false">IF(A40="","",Players!B37)</f>
        <v/>
      </c>
      <c r="C40" s="12" t="str">
        <f aca="false">IF(A40="","",SUMIFS(Predictions!$AH$2:$AH$2001,Predictions!$B$2:$B$2001,A40,Predictions!$A$2:$A$2001,$B$2))</f>
        <v/>
      </c>
      <c r="D40" s="12" t="str">
        <f aca="false">IF(A40="","",SUMIFS(Predictions!$AI$2:$AI$2001,Predictions!$B$2:$B$2001,A40,Predictions!$A$2:$A$2001,$B$2))</f>
        <v/>
      </c>
      <c r="E40" s="12" t="str">
        <f aca="false">IF(A40="","",SUMIFS(Predictions!$AJ$2:$AJ$2001,Predictions!$B$2:$B$2001,A40,Predictions!$A$2:$A$2001,$B$2))</f>
        <v/>
      </c>
      <c r="F40" s="12" t="str">
        <f aca="false">IF(A40="","",SUMIFS(Predictions!$AK$2:$AK$2001,Predictions!$B$2:$B$2001,A40,Predictions!$A$2:$A$2001,$B$2))</f>
        <v/>
      </c>
      <c r="G40" s="12" t="str">
        <f aca="false">IF(A40="","",SUMIFS(Predictions!$AH$2:$AH$2001,Predictions!$B$2:$B$2001,A40))</f>
        <v/>
      </c>
      <c r="H40" s="12" t="str">
        <f aca="false">IF(A40="","",SUMIFS(Predictions!$AI$2:$AI$2001,Predictions!$B$2:$B$2001,A40))</f>
        <v/>
      </c>
      <c r="I40" s="12" t="str">
        <f aca="false">IF(A40="","",SUMIFS(Predictions!$AJ$2:$AJ$2001,Predictions!$B$2:$B$2001,A40))</f>
        <v/>
      </c>
      <c r="J40" s="12" t="str">
        <f aca="false">IF(A40="","",SUMIFS(Predictions!$AK$2:$AK$2001,Predictions!$B$2:$B$2001,A40))</f>
        <v/>
      </c>
      <c r="K40" s="17" t="str">
        <f aca="false">IF(OR(A40="",J40=0),"",I40/J40)</f>
        <v/>
      </c>
      <c r="L40" s="10" t="n">
        <f aca="false">IF(A40="",-1,C40*10000+D40*100+E40+(1000-ROW())/100000)</f>
        <v>-1</v>
      </c>
      <c r="M40" s="10" t="n">
        <f aca="false">IF(A40="",-1,G40*10000+H40*100+I40+(1000-ROW())/100000)</f>
        <v>-1</v>
      </c>
      <c r="O40" s="13" t="str">
        <f aca="false">IF(LARGE($L$5:$L$204,36)&lt;0,"",SUMPRODUCT(--(INT($L$5:$L$204)&gt;INT(LARGE($L$5:$L$204,36))))+1)</f>
        <v/>
      </c>
      <c r="P40" s="13" t="str">
        <f aca="false">IF(LARGE($L$5:$L$204,36)&lt;0,"",INDEX($A$5:$A$204,MATCH(LARGE($L$5:$L$204,36),$L$5:$L$204,0)))</f>
        <v/>
      </c>
      <c r="Q40" s="12" t="str">
        <f aca="false">IF(LARGE($L$5:$L$204,36)&lt;0,"",INDEX($B$5:$B$204,MATCH(LARGE($L$5:$L$204,36),$L$5:$L$204,0)))</f>
        <v/>
      </c>
      <c r="R40" s="13" t="str">
        <f aca="false">IF(LARGE($L$5:$L$204,36)&lt;0,"",INDEX($C$5:$C$204,MATCH(LARGE($L$5:$L$204,36),$L$5:$L$204,0)))</f>
        <v/>
      </c>
      <c r="S40" s="12" t="str">
        <f aca="false">IF(LARGE($L$5:$L$204,36)&lt;0,"",INDEX($D$5:$D$204,MATCH(LARGE($L$5:$L$204,36),$L$5:$L$204,0)))</f>
        <v/>
      </c>
      <c r="T40" s="12" t="str">
        <f aca="false">IF(LARGE($L$5:$L$204,36)&lt;0,"",INDEX($E$5:$E$204,MATCH(LARGE($L$5:$L$204,36),$L$5:$L$204,0)))</f>
        <v/>
      </c>
      <c r="U40" s="12" t="str">
        <f aca="false">IF(LARGE($L$5:$L$204,36)&lt;0,"",INDEX($F$5:$F$204,MATCH(LARGE($L$5:$L$204,36),$L$5:$L$204,0)))</f>
        <v/>
      </c>
      <c r="W40" s="13" t="str">
        <f aca="false">IF(LARGE($M$5:$M$204,36)&lt;0,"",SUMPRODUCT(--(INT($M$5:$M$204)&gt;INT(LARGE($M$5:$M$204,36))))+1)</f>
        <v/>
      </c>
      <c r="X40" s="13" t="str">
        <f aca="false">IF(LARGE($M$5:$M$204,36)&lt;0,"",INDEX($A$5:$A$204,MATCH(LARGE($M$5:$M$204,36),$M$5:$M$204,0)))</f>
        <v/>
      </c>
      <c r="Y40" s="12" t="str">
        <f aca="false">IF(LARGE($M$5:$M$204,36)&lt;0,"",INDEX($B$5:$B$204,MATCH(LARGE($M$5:$M$204,36),$M$5:$M$204,0)))</f>
        <v/>
      </c>
      <c r="Z40" s="13" t="str">
        <f aca="false">IF(LARGE($M$5:$M$204,36)&lt;0,"",INDEX($G$5:$G$204,MATCH(LARGE($M$5:$M$204,36),$M$5:$M$204,0)))</f>
        <v/>
      </c>
      <c r="AA40" s="12" t="str">
        <f aca="false">IF(LARGE($M$5:$M$204,36)&lt;0,"",INDEX($H$5:$H$204,MATCH(LARGE($M$5:$M$204,36),$M$5:$M$204,0)))</f>
        <v/>
      </c>
      <c r="AB40" s="12" t="str">
        <f aca="false">IF(LARGE($M$5:$M$204,36)&lt;0,"",INDEX($I$5:$I$204,MATCH(LARGE($M$5:$M$204,36),$M$5:$M$204,0)))</f>
        <v/>
      </c>
      <c r="AC40" s="12" t="str">
        <f aca="false">IF(LARGE($M$5:$M$204,36)&lt;0,"",INDEX($J$5:$J$204,MATCH(LARGE($M$5:$M$204,36),$M$5:$M$204,0)))</f>
        <v/>
      </c>
    </row>
    <row r="41" customFormat="false" ht="15" hidden="false" customHeight="false" outlineLevel="0" collapsed="false">
      <c r="A41" s="12" t="str">
        <f aca="false">IF(Players!A38="","",Players!A38)</f>
        <v/>
      </c>
      <c r="B41" s="12" t="str">
        <f aca="false">IF(A41="","",Players!B38)</f>
        <v/>
      </c>
      <c r="C41" s="12" t="str">
        <f aca="false">IF(A41="","",SUMIFS(Predictions!$AH$2:$AH$2001,Predictions!$B$2:$B$2001,A41,Predictions!$A$2:$A$2001,$B$2))</f>
        <v/>
      </c>
      <c r="D41" s="12" t="str">
        <f aca="false">IF(A41="","",SUMIFS(Predictions!$AI$2:$AI$2001,Predictions!$B$2:$B$2001,A41,Predictions!$A$2:$A$2001,$B$2))</f>
        <v/>
      </c>
      <c r="E41" s="12" t="str">
        <f aca="false">IF(A41="","",SUMIFS(Predictions!$AJ$2:$AJ$2001,Predictions!$B$2:$B$2001,A41,Predictions!$A$2:$A$2001,$B$2))</f>
        <v/>
      </c>
      <c r="F41" s="12" t="str">
        <f aca="false">IF(A41="","",SUMIFS(Predictions!$AK$2:$AK$2001,Predictions!$B$2:$B$2001,A41,Predictions!$A$2:$A$2001,$B$2))</f>
        <v/>
      </c>
      <c r="G41" s="12" t="str">
        <f aca="false">IF(A41="","",SUMIFS(Predictions!$AH$2:$AH$2001,Predictions!$B$2:$B$2001,A41))</f>
        <v/>
      </c>
      <c r="H41" s="12" t="str">
        <f aca="false">IF(A41="","",SUMIFS(Predictions!$AI$2:$AI$2001,Predictions!$B$2:$B$2001,A41))</f>
        <v/>
      </c>
      <c r="I41" s="12" t="str">
        <f aca="false">IF(A41="","",SUMIFS(Predictions!$AJ$2:$AJ$2001,Predictions!$B$2:$B$2001,A41))</f>
        <v/>
      </c>
      <c r="J41" s="12" t="str">
        <f aca="false">IF(A41="","",SUMIFS(Predictions!$AK$2:$AK$2001,Predictions!$B$2:$B$2001,A41))</f>
        <v/>
      </c>
      <c r="K41" s="17" t="str">
        <f aca="false">IF(OR(A41="",J41=0),"",I41/J41)</f>
        <v/>
      </c>
      <c r="L41" s="10" t="n">
        <f aca="false">IF(A41="",-1,C41*10000+D41*100+E41+(1000-ROW())/100000)</f>
        <v>-1</v>
      </c>
      <c r="M41" s="10" t="n">
        <f aca="false">IF(A41="",-1,G41*10000+H41*100+I41+(1000-ROW())/100000)</f>
        <v>-1</v>
      </c>
      <c r="O41" s="13" t="str">
        <f aca="false">IF(LARGE($L$5:$L$204,37)&lt;0,"",SUMPRODUCT(--(INT($L$5:$L$204)&gt;INT(LARGE($L$5:$L$204,37))))+1)</f>
        <v/>
      </c>
      <c r="P41" s="13" t="str">
        <f aca="false">IF(LARGE($L$5:$L$204,37)&lt;0,"",INDEX($A$5:$A$204,MATCH(LARGE($L$5:$L$204,37),$L$5:$L$204,0)))</f>
        <v/>
      </c>
      <c r="Q41" s="12" t="str">
        <f aca="false">IF(LARGE($L$5:$L$204,37)&lt;0,"",INDEX($B$5:$B$204,MATCH(LARGE($L$5:$L$204,37),$L$5:$L$204,0)))</f>
        <v/>
      </c>
      <c r="R41" s="13" t="str">
        <f aca="false">IF(LARGE($L$5:$L$204,37)&lt;0,"",INDEX($C$5:$C$204,MATCH(LARGE($L$5:$L$204,37),$L$5:$L$204,0)))</f>
        <v/>
      </c>
      <c r="S41" s="12" t="str">
        <f aca="false">IF(LARGE($L$5:$L$204,37)&lt;0,"",INDEX($D$5:$D$204,MATCH(LARGE($L$5:$L$204,37),$L$5:$L$204,0)))</f>
        <v/>
      </c>
      <c r="T41" s="12" t="str">
        <f aca="false">IF(LARGE($L$5:$L$204,37)&lt;0,"",INDEX($E$5:$E$204,MATCH(LARGE($L$5:$L$204,37),$L$5:$L$204,0)))</f>
        <v/>
      </c>
      <c r="U41" s="12" t="str">
        <f aca="false">IF(LARGE($L$5:$L$204,37)&lt;0,"",INDEX($F$5:$F$204,MATCH(LARGE($L$5:$L$204,37),$L$5:$L$204,0)))</f>
        <v/>
      </c>
      <c r="W41" s="13" t="str">
        <f aca="false">IF(LARGE($M$5:$M$204,37)&lt;0,"",SUMPRODUCT(--(INT($M$5:$M$204)&gt;INT(LARGE($M$5:$M$204,37))))+1)</f>
        <v/>
      </c>
      <c r="X41" s="13" t="str">
        <f aca="false">IF(LARGE($M$5:$M$204,37)&lt;0,"",INDEX($A$5:$A$204,MATCH(LARGE($M$5:$M$204,37),$M$5:$M$204,0)))</f>
        <v/>
      </c>
      <c r="Y41" s="12" t="str">
        <f aca="false">IF(LARGE($M$5:$M$204,37)&lt;0,"",INDEX($B$5:$B$204,MATCH(LARGE($M$5:$M$204,37),$M$5:$M$204,0)))</f>
        <v/>
      </c>
      <c r="Z41" s="13" t="str">
        <f aca="false">IF(LARGE($M$5:$M$204,37)&lt;0,"",INDEX($G$5:$G$204,MATCH(LARGE($M$5:$M$204,37),$M$5:$M$204,0)))</f>
        <v/>
      </c>
      <c r="AA41" s="12" t="str">
        <f aca="false">IF(LARGE($M$5:$M$204,37)&lt;0,"",INDEX($H$5:$H$204,MATCH(LARGE($M$5:$M$204,37),$M$5:$M$204,0)))</f>
        <v/>
      </c>
      <c r="AB41" s="12" t="str">
        <f aca="false">IF(LARGE($M$5:$M$204,37)&lt;0,"",INDEX($I$5:$I$204,MATCH(LARGE($M$5:$M$204,37),$M$5:$M$204,0)))</f>
        <v/>
      </c>
      <c r="AC41" s="12" t="str">
        <f aca="false">IF(LARGE($M$5:$M$204,37)&lt;0,"",INDEX($J$5:$J$204,MATCH(LARGE($M$5:$M$204,37),$M$5:$M$204,0)))</f>
        <v/>
      </c>
    </row>
    <row r="42" customFormat="false" ht="15" hidden="false" customHeight="false" outlineLevel="0" collapsed="false">
      <c r="A42" s="12" t="str">
        <f aca="false">IF(Players!A39="","",Players!A39)</f>
        <v/>
      </c>
      <c r="B42" s="12" t="str">
        <f aca="false">IF(A42="","",Players!B39)</f>
        <v/>
      </c>
      <c r="C42" s="12" t="str">
        <f aca="false">IF(A42="","",SUMIFS(Predictions!$AH$2:$AH$2001,Predictions!$B$2:$B$2001,A42,Predictions!$A$2:$A$2001,$B$2))</f>
        <v/>
      </c>
      <c r="D42" s="12" t="str">
        <f aca="false">IF(A42="","",SUMIFS(Predictions!$AI$2:$AI$2001,Predictions!$B$2:$B$2001,A42,Predictions!$A$2:$A$2001,$B$2))</f>
        <v/>
      </c>
      <c r="E42" s="12" t="str">
        <f aca="false">IF(A42="","",SUMIFS(Predictions!$AJ$2:$AJ$2001,Predictions!$B$2:$B$2001,A42,Predictions!$A$2:$A$2001,$B$2))</f>
        <v/>
      </c>
      <c r="F42" s="12" t="str">
        <f aca="false">IF(A42="","",SUMIFS(Predictions!$AK$2:$AK$2001,Predictions!$B$2:$B$2001,A42,Predictions!$A$2:$A$2001,$B$2))</f>
        <v/>
      </c>
      <c r="G42" s="12" t="str">
        <f aca="false">IF(A42="","",SUMIFS(Predictions!$AH$2:$AH$2001,Predictions!$B$2:$B$2001,A42))</f>
        <v/>
      </c>
      <c r="H42" s="12" t="str">
        <f aca="false">IF(A42="","",SUMIFS(Predictions!$AI$2:$AI$2001,Predictions!$B$2:$B$2001,A42))</f>
        <v/>
      </c>
      <c r="I42" s="12" t="str">
        <f aca="false">IF(A42="","",SUMIFS(Predictions!$AJ$2:$AJ$2001,Predictions!$B$2:$B$2001,A42))</f>
        <v/>
      </c>
      <c r="J42" s="12" t="str">
        <f aca="false">IF(A42="","",SUMIFS(Predictions!$AK$2:$AK$2001,Predictions!$B$2:$B$2001,A42))</f>
        <v/>
      </c>
      <c r="K42" s="17" t="str">
        <f aca="false">IF(OR(A42="",J42=0),"",I42/J42)</f>
        <v/>
      </c>
      <c r="L42" s="10" t="n">
        <f aca="false">IF(A42="",-1,C42*10000+D42*100+E42+(1000-ROW())/100000)</f>
        <v>-1</v>
      </c>
      <c r="M42" s="10" t="n">
        <f aca="false">IF(A42="",-1,G42*10000+H42*100+I42+(1000-ROW())/100000)</f>
        <v>-1</v>
      </c>
      <c r="O42" s="13" t="str">
        <f aca="false">IF(LARGE($L$5:$L$204,38)&lt;0,"",SUMPRODUCT(--(INT($L$5:$L$204)&gt;INT(LARGE($L$5:$L$204,38))))+1)</f>
        <v/>
      </c>
      <c r="P42" s="13" t="str">
        <f aca="false">IF(LARGE($L$5:$L$204,38)&lt;0,"",INDEX($A$5:$A$204,MATCH(LARGE($L$5:$L$204,38),$L$5:$L$204,0)))</f>
        <v/>
      </c>
      <c r="Q42" s="12" t="str">
        <f aca="false">IF(LARGE($L$5:$L$204,38)&lt;0,"",INDEX($B$5:$B$204,MATCH(LARGE($L$5:$L$204,38),$L$5:$L$204,0)))</f>
        <v/>
      </c>
      <c r="R42" s="13" t="str">
        <f aca="false">IF(LARGE($L$5:$L$204,38)&lt;0,"",INDEX($C$5:$C$204,MATCH(LARGE($L$5:$L$204,38),$L$5:$L$204,0)))</f>
        <v/>
      </c>
      <c r="S42" s="12" t="str">
        <f aca="false">IF(LARGE($L$5:$L$204,38)&lt;0,"",INDEX($D$5:$D$204,MATCH(LARGE($L$5:$L$204,38),$L$5:$L$204,0)))</f>
        <v/>
      </c>
      <c r="T42" s="12" t="str">
        <f aca="false">IF(LARGE($L$5:$L$204,38)&lt;0,"",INDEX($E$5:$E$204,MATCH(LARGE($L$5:$L$204,38),$L$5:$L$204,0)))</f>
        <v/>
      </c>
      <c r="U42" s="12" t="str">
        <f aca="false">IF(LARGE($L$5:$L$204,38)&lt;0,"",INDEX($F$5:$F$204,MATCH(LARGE($L$5:$L$204,38),$L$5:$L$204,0)))</f>
        <v/>
      </c>
      <c r="W42" s="13" t="str">
        <f aca="false">IF(LARGE($M$5:$M$204,38)&lt;0,"",SUMPRODUCT(--(INT($M$5:$M$204)&gt;INT(LARGE($M$5:$M$204,38))))+1)</f>
        <v/>
      </c>
      <c r="X42" s="13" t="str">
        <f aca="false">IF(LARGE($M$5:$M$204,38)&lt;0,"",INDEX($A$5:$A$204,MATCH(LARGE($M$5:$M$204,38),$M$5:$M$204,0)))</f>
        <v/>
      </c>
      <c r="Y42" s="12" t="str">
        <f aca="false">IF(LARGE($M$5:$M$204,38)&lt;0,"",INDEX($B$5:$B$204,MATCH(LARGE($M$5:$M$204,38),$M$5:$M$204,0)))</f>
        <v/>
      </c>
      <c r="Z42" s="13" t="str">
        <f aca="false">IF(LARGE($M$5:$M$204,38)&lt;0,"",INDEX($G$5:$G$204,MATCH(LARGE($M$5:$M$204,38),$M$5:$M$204,0)))</f>
        <v/>
      </c>
      <c r="AA42" s="12" t="str">
        <f aca="false">IF(LARGE($M$5:$M$204,38)&lt;0,"",INDEX($H$5:$H$204,MATCH(LARGE($M$5:$M$204,38),$M$5:$M$204,0)))</f>
        <v/>
      </c>
      <c r="AB42" s="12" t="str">
        <f aca="false">IF(LARGE($M$5:$M$204,38)&lt;0,"",INDEX($I$5:$I$204,MATCH(LARGE($M$5:$M$204,38),$M$5:$M$204,0)))</f>
        <v/>
      </c>
      <c r="AC42" s="12" t="str">
        <f aca="false">IF(LARGE($M$5:$M$204,38)&lt;0,"",INDEX($J$5:$J$204,MATCH(LARGE($M$5:$M$204,38),$M$5:$M$204,0)))</f>
        <v/>
      </c>
    </row>
    <row r="43" customFormat="false" ht="15" hidden="false" customHeight="false" outlineLevel="0" collapsed="false">
      <c r="A43" s="12" t="str">
        <f aca="false">IF(Players!A40="","",Players!A40)</f>
        <v/>
      </c>
      <c r="B43" s="12" t="str">
        <f aca="false">IF(A43="","",Players!B40)</f>
        <v/>
      </c>
      <c r="C43" s="12" t="str">
        <f aca="false">IF(A43="","",SUMIFS(Predictions!$AH$2:$AH$2001,Predictions!$B$2:$B$2001,A43,Predictions!$A$2:$A$2001,$B$2))</f>
        <v/>
      </c>
      <c r="D43" s="12" t="str">
        <f aca="false">IF(A43="","",SUMIFS(Predictions!$AI$2:$AI$2001,Predictions!$B$2:$B$2001,A43,Predictions!$A$2:$A$2001,$B$2))</f>
        <v/>
      </c>
      <c r="E43" s="12" t="str">
        <f aca="false">IF(A43="","",SUMIFS(Predictions!$AJ$2:$AJ$2001,Predictions!$B$2:$B$2001,A43,Predictions!$A$2:$A$2001,$B$2))</f>
        <v/>
      </c>
      <c r="F43" s="12" t="str">
        <f aca="false">IF(A43="","",SUMIFS(Predictions!$AK$2:$AK$2001,Predictions!$B$2:$B$2001,A43,Predictions!$A$2:$A$2001,$B$2))</f>
        <v/>
      </c>
      <c r="G43" s="12" t="str">
        <f aca="false">IF(A43="","",SUMIFS(Predictions!$AH$2:$AH$2001,Predictions!$B$2:$B$2001,A43))</f>
        <v/>
      </c>
      <c r="H43" s="12" t="str">
        <f aca="false">IF(A43="","",SUMIFS(Predictions!$AI$2:$AI$2001,Predictions!$B$2:$B$2001,A43))</f>
        <v/>
      </c>
      <c r="I43" s="12" t="str">
        <f aca="false">IF(A43="","",SUMIFS(Predictions!$AJ$2:$AJ$2001,Predictions!$B$2:$B$2001,A43))</f>
        <v/>
      </c>
      <c r="J43" s="12" t="str">
        <f aca="false">IF(A43="","",SUMIFS(Predictions!$AK$2:$AK$2001,Predictions!$B$2:$B$2001,A43))</f>
        <v/>
      </c>
      <c r="K43" s="17" t="str">
        <f aca="false">IF(OR(A43="",J43=0),"",I43/J43)</f>
        <v/>
      </c>
      <c r="L43" s="10" t="n">
        <f aca="false">IF(A43="",-1,C43*10000+D43*100+E43+(1000-ROW())/100000)</f>
        <v>-1</v>
      </c>
      <c r="M43" s="10" t="n">
        <f aca="false">IF(A43="",-1,G43*10000+H43*100+I43+(1000-ROW())/100000)</f>
        <v>-1</v>
      </c>
      <c r="O43" s="13" t="str">
        <f aca="false">IF(LARGE($L$5:$L$204,39)&lt;0,"",SUMPRODUCT(--(INT($L$5:$L$204)&gt;INT(LARGE($L$5:$L$204,39))))+1)</f>
        <v/>
      </c>
      <c r="P43" s="13" t="str">
        <f aca="false">IF(LARGE($L$5:$L$204,39)&lt;0,"",INDEX($A$5:$A$204,MATCH(LARGE($L$5:$L$204,39),$L$5:$L$204,0)))</f>
        <v/>
      </c>
      <c r="Q43" s="12" t="str">
        <f aca="false">IF(LARGE($L$5:$L$204,39)&lt;0,"",INDEX($B$5:$B$204,MATCH(LARGE($L$5:$L$204,39),$L$5:$L$204,0)))</f>
        <v/>
      </c>
      <c r="R43" s="13" t="str">
        <f aca="false">IF(LARGE($L$5:$L$204,39)&lt;0,"",INDEX($C$5:$C$204,MATCH(LARGE($L$5:$L$204,39),$L$5:$L$204,0)))</f>
        <v/>
      </c>
      <c r="S43" s="12" t="str">
        <f aca="false">IF(LARGE($L$5:$L$204,39)&lt;0,"",INDEX($D$5:$D$204,MATCH(LARGE($L$5:$L$204,39),$L$5:$L$204,0)))</f>
        <v/>
      </c>
      <c r="T43" s="12" t="str">
        <f aca="false">IF(LARGE($L$5:$L$204,39)&lt;0,"",INDEX($E$5:$E$204,MATCH(LARGE($L$5:$L$204,39),$L$5:$L$204,0)))</f>
        <v/>
      </c>
      <c r="U43" s="12" t="str">
        <f aca="false">IF(LARGE($L$5:$L$204,39)&lt;0,"",INDEX($F$5:$F$204,MATCH(LARGE($L$5:$L$204,39),$L$5:$L$204,0)))</f>
        <v/>
      </c>
      <c r="W43" s="13" t="str">
        <f aca="false">IF(LARGE($M$5:$M$204,39)&lt;0,"",SUMPRODUCT(--(INT($M$5:$M$204)&gt;INT(LARGE($M$5:$M$204,39))))+1)</f>
        <v/>
      </c>
      <c r="X43" s="13" t="str">
        <f aca="false">IF(LARGE($M$5:$M$204,39)&lt;0,"",INDEX($A$5:$A$204,MATCH(LARGE($M$5:$M$204,39),$M$5:$M$204,0)))</f>
        <v/>
      </c>
      <c r="Y43" s="12" t="str">
        <f aca="false">IF(LARGE($M$5:$M$204,39)&lt;0,"",INDEX($B$5:$B$204,MATCH(LARGE($M$5:$M$204,39),$M$5:$M$204,0)))</f>
        <v/>
      </c>
      <c r="Z43" s="13" t="str">
        <f aca="false">IF(LARGE($M$5:$M$204,39)&lt;0,"",INDEX($G$5:$G$204,MATCH(LARGE($M$5:$M$204,39),$M$5:$M$204,0)))</f>
        <v/>
      </c>
      <c r="AA43" s="12" t="str">
        <f aca="false">IF(LARGE($M$5:$M$204,39)&lt;0,"",INDEX($H$5:$H$204,MATCH(LARGE($M$5:$M$204,39),$M$5:$M$204,0)))</f>
        <v/>
      </c>
      <c r="AB43" s="12" t="str">
        <f aca="false">IF(LARGE($M$5:$M$204,39)&lt;0,"",INDEX($I$5:$I$204,MATCH(LARGE($M$5:$M$204,39),$M$5:$M$204,0)))</f>
        <v/>
      </c>
      <c r="AC43" s="12" t="str">
        <f aca="false">IF(LARGE($M$5:$M$204,39)&lt;0,"",INDEX($J$5:$J$204,MATCH(LARGE($M$5:$M$204,39),$M$5:$M$204,0)))</f>
        <v/>
      </c>
    </row>
    <row r="44" customFormat="false" ht="15" hidden="false" customHeight="false" outlineLevel="0" collapsed="false">
      <c r="A44" s="12" t="str">
        <f aca="false">IF(Players!A41="","",Players!A41)</f>
        <v/>
      </c>
      <c r="B44" s="12" t="str">
        <f aca="false">IF(A44="","",Players!B41)</f>
        <v/>
      </c>
      <c r="C44" s="12" t="str">
        <f aca="false">IF(A44="","",SUMIFS(Predictions!$AH$2:$AH$2001,Predictions!$B$2:$B$2001,A44,Predictions!$A$2:$A$2001,$B$2))</f>
        <v/>
      </c>
      <c r="D44" s="12" t="str">
        <f aca="false">IF(A44="","",SUMIFS(Predictions!$AI$2:$AI$2001,Predictions!$B$2:$B$2001,A44,Predictions!$A$2:$A$2001,$B$2))</f>
        <v/>
      </c>
      <c r="E44" s="12" t="str">
        <f aca="false">IF(A44="","",SUMIFS(Predictions!$AJ$2:$AJ$2001,Predictions!$B$2:$B$2001,A44,Predictions!$A$2:$A$2001,$B$2))</f>
        <v/>
      </c>
      <c r="F44" s="12" t="str">
        <f aca="false">IF(A44="","",SUMIFS(Predictions!$AK$2:$AK$2001,Predictions!$B$2:$B$2001,A44,Predictions!$A$2:$A$2001,$B$2))</f>
        <v/>
      </c>
      <c r="G44" s="12" t="str">
        <f aca="false">IF(A44="","",SUMIFS(Predictions!$AH$2:$AH$2001,Predictions!$B$2:$B$2001,A44))</f>
        <v/>
      </c>
      <c r="H44" s="12" t="str">
        <f aca="false">IF(A44="","",SUMIFS(Predictions!$AI$2:$AI$2001,Predictions!$B$2:$B$2001,A44))</f>
        <v/>
      </c>
      <c r="I44" s="12" t="str">
        <f aca="false">IF(A44="","",SUMIFS(Predictions!$AJ$2:$AJ$2001,Predictions!$B$2:$B$2001,A44))</f>
        <v/>
      </c>
      <c r="J44" s="12" t="str">
        <f aca="false">IF(A44="","",SUMIFS(Predictions!$AK$2:$AK$2001,Predictions!$B$2:$B$2001,A44))</f>
        <v/>
      </c>
      <c r="K44" s="17" t="str">
        <f aca="false">IF(OR(A44="",J44=0),"",I44/J44)</f>
        <v/>
      </c>
      <c r="L44" s="10" t="n">
        <f aca="false">IF(A44="",-1,C44*10000+D44*100+E44+(1000-ROW())/100000)</f>
        <v>-1</v>
      </c>
      <c r="M44" s="10" t="n">
        <f aca="false">IF(A44="",-1,G44*10000+H44*100+I44+(1000-ROW())/100000)</f>
        <v>-1</v>
      </c>
      <c r="O44" s="13" t="str">
        <f aca="false">IF(LARGE($L$5:$L$204,40)&lt;0,"",SUMPRODUCT(--(INT($L$5:$L$204)&gt;INT(LARGE($L$5:$L$204,40))))+1)</f>
        <v/>
      </c>
      <c r="P44" s="13" t="str">
        <f aca="false">IF(LARGE($L$5:$L$204,40)&lt;0,"",INDEX($A$5:$A$204,MATCH(LARGE($L$5:$L$204,40),$L$5:$L$204,0)))</f>
        <v/>
      </c>
      <c r="Q44" s="12" t="str">
        <f aca="false">IF(LARGE($L$5:$L$204,40)&lt;0,"",INDEX($B$5:$B$204,MATCH(LARGE($L$5:$L$204,40),$L$5:$L$204,0)))</f>
        <v/>
      </c>
      <c r="R44" s="13" t="str">
        <f aca="false">IF(LARGE($L$5:$L$204,40)&lt;0,"",INDEX($C$5:$C$204,MATCH(LARGE($L$5:$L$204,40),$L$5:$L$204,0)))</f>
        <v/>
      </c>
      <c r="S44" s="12" t="str">
        <f aca="false">IF(LARGE($L$5:$L$204,40)&lt;0,"",INDEX($D$5:$D$204,MATCH(LARGE($L$5:$L$204,40),$L$5:$L$204,0)))</f>
        <v/>
      </c>
      <c r="T44" s="12" t="str">
        <f aca="false">IF(LARGE($L$5:$L$204,40)&lt;0,"",INDEX($E$5:$E$204,MATCH(LARGE($L$5:$L$204,40),$L$5:$L$204,0)))</f>
        <v/>
      </c>
      <c r="U44" s="12" t="str">
        <f aca="false">IF(LARGE($L$5:$L$204,40)&lt;0,"",INDEX($F$5:$F$204,MATCH(LARGE($L$5:$L$204,40),$L$5:$L$204,0)))</f>
        <v/>
      </c>
      <c r="W44" s="13" t="str">
        <f aca="false">IF(LARGE($M$5:$M$204,40)&lt;0,"",SUMPRODUCT(--(INT($M$5:$M$204)&gt;INT(LARGE($M$5:$M$204,40))))+1)</f>
        <v/>
      </c>
      <c r="X44" s="13" t="str">
        <f aca="false">IF(LARGE($M$5:$M$204,40)&lt;0,"",INDEX($A$5:$A$204,MATCH(LARGE($M$5:$M$204,40),$M$5:$M$204,0)))</f>
        <v/>
      </c>
      <c r="Y44" s="12" t="str">
        <f aca="false">IF(LARGE($M$5:$M$204,40)&lt;0,"",INDEX($B$5:$B$204,MATCH(LARGE($M$5:$M$204,40),$M$5:$M$204,0)))</f>
        <v/>
      </c>
      <c r="Z44" s="13" t="str">
        <f aca="false">IF(LARGE($M$5:$M$204,40)&lt;0,"",INDEX($G$5:$G$204,MATCH(LARGE($M$5:$M$204,40),$M$5:$M$204,0)))</f>
        <v/>
      </c>
      <c r="AA44" s="12" t="str">
        <f aca="false">IF(LARGE($M$5:$M$204,40)&lt;0,"",INDEX($H$5:$H$204,MATCH(LARGE($M$5:$M$204,40),$M$5:$M$204,0)))</f>
        <v/>
      </c>
      <c r="AB44" s="12" t="str">
        <f aca="false">IF(LARGE($M$5:$M$204,40)&lt;0,"",INDEX($I$5:$I$204,MATCH(LARGE($M$5:$M$204,40),$M$5:$M$204,0)))</f>
        <v/>
      </c>
      <c r="AC44" s="12" t="str">
        <f aca="false">IF(LARGE($M$5:$M$204,40)&lt;0,"",INDEX($J$5:$J$204,MATCH(LARGE($M$5:$M$204,40),$M$5:$M$204,0)))</f>
        <v/>
      </c>
    </row>
    <row r="45" customFormat="false" ht="15" hidden="false" customHeight="false" outlineLevel="0" collapsed="false">
      <c r="A45" s="12" t="str">
        <f aca="false">IF(Players!A42="","",Players!A42)</f>
        <v/>
      </c>
      <c r="B45" s="12" t="str">
        <f aca="false">IF(A45="","",Players!B42)</f>
        <v/>
      </c>
      <c r="C45" s="12" t="str">
        <f aca="false">IF(A45="","",SUMIFS(Predictions!$AH$2:$AH$2001,Predictions!$B$2:$B$2001,A45,Predictions!$A$2:$A$2001,$B$2))</f>
        <v/>
      </c>
      <c r="D45" s="12" t="str">
        <f aca="false">IF(A45="","",SUMIFS(Predictions!$AI$2:$AI$2001,Predictions!$B$2:$B$2001,A45,Predictions!$A$2:$A$2001,$B$2))</f>
        <v/>
      </c>
      <c r="E45" s="12" t="str">
        <f aca="false">IF(A45="","",SUMIFS(Predictions!$AJ$2:$AJ$2001,Predictions!$B$2:$B$2001,A45,Predictions!$A$2:$A$2001,$B$2))</f>
        <v/>
      </c>
      <c r="F45" s="12" t="str">
        <f aca="false">IF(A45="","",SUMIFS(Predictions!$AK$2:$AK$2001,Predictions!$B$2:$B$2001,A45,Predictions!$A$2:$A$2001,$B$2))</f>
        <v/>
      </c>
      <c r="G45" s="12" t="str">
        <f aca="false">IF(A45="","",SUMIFS(Predictions!$AH$2:$AH$2001,Predictions!$B$2:$B$2001,A45))</f>
        <v/>
      </c>
      <c r="H45" s="12" t="str">
        <f aca="false">IF(A45="","",SUMIFS(Predictions!$AI$2:$AI$2001,Predictions!$B$2:$B$2001,A45))</f>
        <v/>
      </c>
      <c r="I45" s="12" t="str">
        <f aca="false">IF(A45="","",SUMIFS(Predictions!$AJ$2:$AJ$2001,Predictions!$B$2:$B$2001,A45))</f>
        <v/>
      </c>
      <c r="J45" s="12" t="str">
        <f aca="false">IF(A45="","",SUMIFS(Predictions!$AK$2:$AK$2001,Predictions!$B$2:$B$2001,A45))</f>
        <v/>
      </c>
      <c r="K45" s="17" t="str">
        <f aca="false">IF(OR(A45="",J45=0),"",I45/J45)</f>
        <v/>
      </c>
      <c r="L45" s="10" t="n">
        <f aca="false">IF(A45="",-1,C45*10000+D45*100+E45+(1000-ROW())/100000)</f>
        <v>-1</v>
      </c>
      <c r="M45" s="10" t="n">
        <f aca="false">IF(A45="",-1,G45*10000+H45*100+I45+(1000-ROW())/100000)</f>
        <v>-1</v>
      </c>
      <c r="O45" s="13" t="str">
        <f aca="false">IF(LARGE($L$5:$L$204,41)&lt;0,"",SUMPRODUCT(--(INT($L$5:$L$204)&gt;INT(LARGE($L$5:$L$204,41))))+1)</f>
        <v/>
      </c>
      <c r="P45" s="13" t="str">
        <f aca="false">IF(LARGE($L$5:$L$204,41)&lt;0,"",INDEX($A$5:$A$204,MATCH(LARGE($L$5:$L$204,41),$L$5:$L$204,0)))</f>
        <v/>
      </c>
      <c r="Q45" s="12" t="str">
        <f aca="false">IF(LARGE($L$5:$L$204,41)&lt;0,"",INDEX($B$5:$B$204,MATCH(LARGE($L$5:$L$204,41),$L$5:$L$204,0)))</f>
        <v/>
      </c>
      <c r="R45" s="13" t="str">
        <f aca="false">IF(LARGE($L$5:$L$204,41)&lt;0,"",INDEX($C$5:$C$204,MATCH(LARGE($L$5:$L$204,41),$L$5:$L$204,0)))</f>
        <v/>
      </c>
      <c r="S45" s="12" t="str">
        <f aca="false">IF(LARGE($L$5:$L$204,41)&lt;0,"",INDEX($D$5:$D$204,MATCH(LARGE($L$5:$L$204,41),$L$5:$L$204,0)))</f>
        <v/>
      </c>
      <c r="T45" s="12" t="str">
        <f aca="false">IF(LARGE($L$5:$L$204,41)&lt;0,"",INDEX($E$5:$E$204,MATCH(LARGE($L$5:$L$204,41),$L$5:$L$204,0)))</f>
        <v/>
      </c>
      <c r="U45" s="12" t="str">
        <f aca="false">IF(LARGE($L$5:$L$204,41)&lt;0,"",INDEX($F$5:$F$204,MATCH(LARGE($L$5:$L$204,41),$L$5:$L$204,0)))</f>
        <v/>
      </c>
      <c r="W45" s="13" t="str">
        <f aca="false">IF(LARGE($M$5:$M$204,41)&lt;0,"",SUMPRODUCT(--(INT($M$5:$M$204)&gt;INT(LARGE($M$5:$M$204,41))))+1)</f>
        <v/>
      </c>
      <c r="X45" s="13" t="str">
        <f aca="false">IF(LARGE($M$5:$M$204,41)&lt;0,"",INDEX($A$5:$A$204,MATCH(LARGE($M$5:$M$204,41),$M$5:$M$204,0)))</f>
        <v/>
      </c>
      <c r="Y45" s="12" t="str">
        <f aca="false">IF(LARGE($M$5:$M$204,41)&lt;0,"",INDEX($B$5:$B$204,MATCH(LARGE($M$5:$M$204,41),$M$5:$M$204,0)))</f>
        <v/>
      </c>
      <c r="Z45" s="13" t="str">
        <f aca="false">IF(LARGE($M$5:$M$204,41)&lt;0,"",INDEX($G$5:$G$204,MATCH(LARGE($M$5:$M$204,41),$M$5:$M$204,0)))</f>
        <v/>
      </c>
      <c r="AA45" s="12" t="str">
        <f aca="false">IF(LARGE($M$5:$M$204,41)&lt;0,"",INDEX($H$5:$H$204,MATCH(LARGE($M$5:$M$204,41),$M$5:$M$204,0)))</f>
        <v/>
      </c>
      <c r="AB45" s="12" t="str">
        <f aca="false">IF(LARGE($M$5:$M$204,41)&lt;0,"",INDEX($I$5:$I$204,MATCH(LARGE($M$5:$M$204,41),$M$5:$M$204,0)))</f>
        <v/>
      </c>
      <c r="AC45" s="12" t="str">
        <f aca="false">IF(LARGE($M$5:$M$204,41)&lt;0,"",INDEX($J$5:$J$204,MATCH(LARGE($M$5:$M$204,41),$M$5:$M$204,0)))</f>
        <v/>
      </c>
    </row>
    <row r="46" customFormat="false" ht="15" hidden="false" customHeight="false" outlineLevel="0" collapsed="false">
      <c r="A46" s="12" t="str">
        <f aca="false">IF(Players!A43="","",Players!A43)</f>
        <v/>
      </c>
      <c r="B46" s="12" t="str">
        <f aca="false">IF(A46="","",Players!B43)</f>
        <v/>
      </c>
      <c r="C46" s="12" t="str">
        <f aca="false">IF(A46="","",SUMIFS(Predictions!$AH$2:$AH$2001,Predictions!$B$2:$B$2001,A46,Predictions!$A$2:$A$2001,$B$2))</f>
        <v/>
      </c>
      <c r="D46" s="12" t="str">
        <f aca="false">IF(A46="","",SUMIFS(Predictions!$AI$2:$AI$2001,Predictions!$B$2:$B$2001,A46,Predictions!$A$2:$A$2001,$B$2))</f>
        <v/>
      </c>
      <c r="E46" s="12" t="str">
        <f aca="false">IF(A46="","",SUMIFS(Predictions!$AJ$2:$AJ$2001,Predictions!$B$2:$B$2001,A46,Predictions!$A$2:$A$2001,$B$2))</f>
        <v/>
      </c>
      <c r="F46" s="12" t="str">
        <f aca="false">IF(A46="","",SUMIFS(Predictions!$AK$2:$AK$2001,Predictions!$B$2:$B$2001,A46,Predictions!$A$2:$A$2001,$B$2))</f>
        <v/>
      </c>
      <c r="G46" s="12" t="str">
        <f aca="false">IF(A46="","",SUMIFS(Predictions!$AH$2:$AH$2001,Predictions!$B$2:$B$2001,A46))</f>
        <v/>
      </c>
      <c r="H46" s="12" t="str">
        <f aca="false">IF(A46="","",SUMIFS(Predictions!$AI$2:$AI$2001,Predictions!$B$2:$B$2001,A46))</f>
        <v/>
      </c>
      <c r="I46" s="12" t="str">
        <f aca="false">IF(A46="","",SUMIFS(Predictions!$AJ$2:$AJ$2001,Predictions!$B$2:$B$2001,A46))</f>
        <v/>
      </c>
      <c r="J46" s="12" t="str">
        <f aca="false">IF(A46="","",SUMIFS(Predictions!$AK$2:$AK$2001,Predictions!$B$2:$B$2001,A46))</f>
        <v/>
      </c>
      <c r="K46" s="17" t="str">
        <f aca="false">IF(OR(A46="",J46=0),"",I46/J46)</f>
        <v/>
      </c>
      <c r="L46" s="10" t="n">
        <f aca="false">IF(A46="",-1,C46*10000+D46*100+E46+(1000-ROW())/100000)</f>
        <v>-1</v>
      </c>
      <c r="M46" s="10" t="n">
        <f aca="false">IF(A46="",-1,G46*10000+H46*100+I46+(1000-ROW())/100000)</f>
        <v>-1</v>
      </c>
      <c r="O46" s="13" t="str">
        <f aca="false">IF(LARGE($L$5:$L$204,42)&lt;0,"",SUMPRODUCT(--(INT($L$5:$L$204)&gt;INT(LARGE($L$5:$L$204,42))))+1)</f>
        <v/>
      </c>
      <c r="P46" s="13" t="str">
        <f aca="false">IF(LARGE($L$5:$L$204,42)&lt;0,"",INDEX($A$5:$A$204,MATCH(LARGE($L$5:$L$204,42),$L$5:$L$204,0)))</f>
        <v/>
      </c>
      <c r="Q46" s="12" t="str">
        <f aca="false">IF(LARGE($L$5:$L$204,42)&lt;0,"",INDEX($B$5:$B$204,MATCH(LARGE($L$5:$L$204,42),$L$5:$L$204,0)))</f>
        <v/>
      </c>
      <c r="R46" s="13" t="str">
        <f aca="false">IF(LARGE($L$5:$L$204,42)&lt;0,"",INDEX($C$5:$C$204,MATCH(LARGE($L$5:$L$204,42),$L$5:$L$204,0)))</f>
        <v/>
      </c>
      <c r="S46" s="12" t="str">
        <f aca="false">IF(LARGE($L$5:$L$204,42)&lt;0,"",INDEX($D$5:$D$204,MATCH(LARGE($L$5:$L$204,42),$L$5:$L$204,0)))</f>
        <v/>
      </c>
      <c r="T46" s="12" t="str">
        <f aca="false">IF(LARGE($L$5:$L$204,42)&lt;0,"",INDEX($E$5:$E$204,MATCH(LARGE($L$5:$L$204,42),$L$5:$L$204,0)))</f>
        <v/>
      </c>
      <c r="U46" s="12" t="str">
        <f aca="false">IF(LARGE($L$5:$L$204,42)&lt;0,"",INDEX($F$5:$F$204,MATCH(LARGE($L$5:$L$204,42),$L$5:$L$204,0)))</f>
        <v/>
      </c>
      <c r="W46" s="13" t="str">
        <f aca="false">IF(LARGE($M$5:$M$204,42)&lt;0,"",SUMPRODUCT(--(INT($M$5:$M$204)&gt;INT(LARGE($M$5:$M$204,42))))+1)</f>
        <v/>
      </c>
      <c r="X46" s="13" t="str">
        <f aca="false">IF(LARGE($M$5:$M$204,42)&lt;0,"",INDEX($A$5:$A$204,MATCH(LARGE($M$5:$M$204,42),$M$5:$M$204,0)))</f>
        <v/>
      </c>
      <c r="Y46" s="12" t="str">
        <f aca="false">IF(LARGE($M$5:$M$204,42)&lt;0,"",INDEX($B$5:$B$204,MATCH(LARGE($M$5:$M$204,42),$M$5:$M$204,0)))</f>
        <v/>
      </c>
      <c r="Z46" s="13" t="str">
        <f aca="false">IF(LARGE($M$5:$M$204,42)&lt;0,"",INDEX($G$5:$G$204,MATCH(LARGE($M$5:$M$204,42),$M$5:$M$204,0)))</f>
        <v/>
      </c>
      <c r="AA46" s="12" t="str">
        <f aca="false">IF(LARGE($M$5:$M$204,42)&lt;0,"",INDEX($H$5:$H$204,MATCH(LARGE($M$5:$M$204,42),$M$5:$M$204,0)))</f>
        <v/>
      </c>
      <c r="AB46" s="12" t="str">
        <f aca="false">IF(LARGE($M$5:$M$204,42)&lt;0,"",INDEX($I$5:$I$204,MATCH(LARGE($M$5:$M$204,42),$M$5:$M$204,0)))</f>
        <v/>
      </c>
      <c r="AC46" s="12" t="str">
        <f aca="false">IF(LARGE($M$5:$M$204,42)&lt;0,"",INDEX($J$5:$J$204,MATCH(LARGE($M$5:$M$204,42),$M$5:$M$204,0)))</f>
        <v/>
      </c>
    </row>
    <row r="47" customFormat="false" ht="15" hidden="false" customHeight="false" outlineLevel="0" collapsed="false">
      <c r="A47" s="12" t="str">
        <f aca="false">IF(Players!A44="","",Players!A44)</f>
        <v/>
      </c>
      <c r="B47" s="12" t="str">
        <f aca="false">IF(A47="","",Players!B44)</f>
        <v/>
      </c>
      <c r="C47" s="12" t="str">
        <f aca="false">IF(A47="","",SUMIFS(Predictions!$AH$2:$AH$2001,Predictions!$B$2:$B$2001,A47,Predictions!$A$2:$A$2001,$B$2))</f>
        <v/>
      </c>
      <c r="D47" s="12" t="str">
        <f aca="false">IF(A47="","",SUMIFS(Predictions!$AI$2:$AI$2001,Predictions!$B$2:$B$2001,A47,Predictions!$A$2:$A$2001,$B$2))</f>
        <v/>
      </c>
      <c r="E47" s="12" t="str">
        <f aca="false">IF(A47="","",SUMIFS(Predictions!$AJ$2:$AJ$2001,Predictions!$B$2:$B$2001,A47,Predictions!$A$2:$A$2001,$B$2))</f>
        <v/>
      </c>
      <c r="F47" s="12" t="str">
        <f aca="false">IF(A47="","",SUMIFS(Predictions!$AK$2:$AK$2001,Predictions!$B$2:$B$2001,A47,Predictions!$A$2:$A$2001,$B$2))</f>
        <v/>
      </c>
      <c r="G47" s="12" t="str">
        <f aca="false">IF(A47="","",SUMIFS(Predictions!$AH$2:$AH$2001,Predictions!$B$2:$B$2001,A47))</f>
        <v/>
      </c>
      <c r="H47" s="12" t="str">
        <f aca="false">IF(A47="","",SUMIFS(Predictions!$AI$2:$AI$2001,Predictions!$B$2:$B$2001,A47))</f>
        <v/>
      </c>
      <c r="I47" s="12" t="str">
        <f aca="false">IF(A47="","",SUMIFS(Predictions!$AJ$2:$AJ$2001,Predictions!$B$2:$B$2001,A47))</f>
        <v/>
      </c>
      <c r="J47" s="12" t="str">
        <f aca="false">IF(A47="","",SUMIFS(Predictions!$AK$2:$AK$2001,Predictions!$B$2:$B$2001,A47))</f>
        <v/>
      </c>
      <c r="K47" s="17" t="str">
        <f aca="false">IF(OR(A47="",J47=0),"",I47/J47)</f>
        <v/>
      </c>
      <c r="L47" s="10" t="n">
        <f aca="false">IF(A47="",-1,C47*10000+D47*100+E47+(1000-ROW())/100000)</f>
        <v>-1</v>
      </c>
      <c r="M47" s="10" t="n">
        <f aca="false">IF(A47="",-1,G47*10000+H47*100+I47+(1000-ROW())/100000)</f>
        <v>-1</v>
      </c>
      <c r="O47" s="13" t="str">
        <f aca="false">IF(LARGE($L$5:$L$204,43)&lt;0,"",SUMPRODUCT(--(INT($L$5:$L$204)&gt;INT(LARGE($L$5:$L$204,43))))+1)</f>
        <v/>
      </c>
      <c r="P47" s="13" t="str">
        <f aca="false">IF(LARGE($L$5:$L$204,43)&lt;0,"",INDEX($A$5:$A$204,MATCH(LARGE($L$5:$L$204,43),$L$5:$L$204,0)))</f>
        <v/>
      </c>
      <c r="Q47" s="12" t="str">
        <f aca="false">IF(LARGE($L$5:$L$204,43)&lt;0,"",INDEX($B$5:$B$204,MATCH(LARGE($L$5:$L$204,43),$L$5:$L$204,0)))</f>
        <v/>
      </c>
      <c r="R47" s="13" t="str">
        <f aca="false">IF(LARGE($L$5:$L$204,43)&lt;0,"",INDEX($C$5:$C$204,MATCH(LARGE($L$5:$L$204,43),$L$5:$L$204,0)))</f>
        <v/>
      </c>
      <c r="S47" s="12" t="str">
        <f aca="false">IF(LARGE($L$5:$L$204,43)&lt;0,"",INDEX($D$5:$D$204,MATCH(LARGE($L$5:$L$204,43),$L$5:$L$204,0)))</f>
        <v/>
      </c>
      <c r="T47" s="12" t="str">
        <f aca="false">IF(LARGE($L$5:$L$204,43)&lt;0,"",INDEX($E$5:$E$204,MATCH(LARGE($L$5:$L$204,43),$L$5:$L$204,0)))</f>
        <v/>
      </c>
      <c r="U47" s="12" t="str">
        <f aca="false">IF(LARGE($L$5:$L$204,43)&lt;0,"",INDEX($F$5:$F$204,MATCH(LARGE($L$5:$L$204,43),$L$5:$L$204,0)))</f>
        <v/>
      </c>
      <c r="W47" s="13" t="str">
        <f aca="false">IF(LARGE($M$5:$M$204,43)&lt;0,"",SUMPRODUCT(--(INT($M$5:$M$204)&gt;INT(LARGE($M$5:$M$204,43))))+1)</f>
        <v/>
      </c>
      <c r="X47" s="13" t="str">
        <f aca="false">IF(LARGE($M$5:$M$204,43)&lt;0,"",INDEX($A$5:$A$204,MATCH(LARGE($M$5:$M$204,43),$M$5:$M$204,0)))</f>
        <v/>
      </c>
      <c r="Y47" s="12" t="str">
        <f aca="false">IF(LARGE($M$5:$M$204,43)&lt;0,"",INDEX($B$5:$B$204,MATCH(LARGE($M$5:$M$204,43),$M$5:$M$204,0)))</f>
        <v/>
      </c>
      <c r="Z47" s="13" t="str">
        <f aca="false">IF(LARGE($M$5:$M$204,43)&lt;0,"",INDEX($G$5:$G$204,MATCH(LARGE($M$5:$M$204,43),$M$5:$M$204,0)))</f>
        <v/>
      </c>
      <c r="AA47" s="12" t="str">
        <f aca="false">IF(LARGE($M$5:$M$204,43)&lt;0,"",INDEX($H$5:$H$204,MATCH(LARGE($M$5:$M$204,43),$M$5:$M$204,0)))</f>
        <v/>
      </c>
      <c r="AB47" s="12" t="str">
        <f aca="false">IF(LARGE($M$5:$M$204,43)&lt;0,"",INDEX($I$5:$I$204,MATCH(LARGE($M$5:$M$204,43),$M$5:$M$204,0)))</f>
        <v/>
      </c>
      <c r="AC47" s="12" t="str">
        <f aca="false">IF(LARGE($M$5:$M$204,43)&lt;0,"",INDEX($J$5:$J$204,MATCH(LARGE($M$5:$M$204,43),$M$5:$M$204,0)))</f>
        <v/>
      </c>
    </row>
    <row r="48" customFormat="false" ht="15" hidden="false" customHeight="false" outlineLevel="0" collapsed="false">
      <c r="A48" s="12" t="str">
        <f aca="false">IF(Players!A45="","",Players!A45)</f>
        <v/>
      </c>
      <c r="B48" s="12" t="str">
        <f aca="false">IF(A48="","",Players!B45)</f>
        <v/>
      </c>
      <c r="C48" s="12" t="str">
        <f aca="false">IF(A48="","",SUMIFS(Predictions!$AH$2:$AH$2001,Predictions!$B$2:$B$2001,A48,Predictions!$A$2:$A$2001,$B$2))</f>
        <v/>
      </c>
      <c r="D48" s="12" t="str">
        <f aca="false">IF(A48="","",SUMIFS(Predictions!$AI$2:$AI$2001,Predictions!$B$2:$B$2001,A48,Predictions!$A$2:$A$2001,$B$2))</f>
        <v/>
      </c>
      <c r="E48" s="12" t="str">
        <f aca="false">IF(A48="","",SUMIFS(Predictions!$AJ$2:$AJ$2001,Predictions!$B$2:$B$2001,A48,Predictions!$A$2:$A$2001,$B$2))</f>
        <v/>
      </c>
      <c r="F48" s="12" t="str">
        <f aca="false">IF(A48="","",SUMIFS(Predictions!$AK$2:$AK$2001,Predictions!$B$2:$B$2001,A48,Predictions!$A$2:$A$2001,$B$2))</f>
        <v/>
      </c>
      <c r="G48" s="12" t="str">
        <f aca="false">IF(A48="","",SUMIFS(Predictions!$AH$2:$AH$2001,Predictions!$B$2:$B$2001,A48))</f>
        <v/>
      </c>
      <c r="H48" s="12" t="str">
        <f aca="false">IF(A48="","",SUMIFS(Predictions!$AI$2:$AI$2001,Predictions!$B$2:$B$2001,A48))</f>
        <v/>
      </c>
      <c r="I48" s="12" t="str">
        <f aca="false">IF(A48="","",SUMIFS(Predictions!$AJ$2:$AJ$2001,Predictions!$B$2:$B$2001,A48))</f>
        <v/>
      </c>
      <c r="J48" s="12" t="str">
        <f aca="false">IF(A48="","",SUMIFS(Predictions!$AK$2:$AK$2001,Predictions!$B$2:$B$2001,A48))</f>
        <v/>
      </c>
      <c r="K48" s="17" t="str">
        <f aca="false">IF(OR(A48="",J48=0),"",I48/J48)</f>
        <v/>
      </c>
      <c r="L48" s="10" t="n">
        <f aca="false">IF(A48="",-1,C48*10000+D48*100+E48+(1000-ROW())/100000)</f>
        <v>-1</v>
      </c>
      <c r="M48" s="10" t="n">
        <f aca="false">IF(A48="",-1,G48*10000+H48*100+I48+(1000-ROW())/100000)</f>
        <v>-1</v>
      </c>
      <c r="O48" s="13" t="str">
        <f aca="false">IF(LARGE($L$5:$L$204,44)&lt;0,"",SUMPRODUCT(--(INT($L$5:$L$204)&gt;INT(LARGE($L$5:$L$204,44))))+1)</f>
        <v/>
      </c>
      <c r="P48" s="13" t="str">
        <f aca="false">IF(LARGE($L$5:$L$204,44)&lt;0,"",INDEX($A$5:$A$204,MATCH(LARGE($L$5:$L$204,44),$L$5:$L$204,0)))</f>
        <v/>
      </c>
      <c r="Q48" s="12" t="str">
        <f aca="false">IF(LARGE($L$5:$L$204,44)&lt;0,"",INDEX($B$5:$B$204,MATCH(LARGE($L$5:$L$204,44),$L$5:$L$204,0)))</f>
        <v/>
      </c>
      <c r="R48" s="13" t="str">
        <f aca="false">IF(LARGE($L$5:$L$204,44)&lt;0,"",INDEX($C$5:$C$204,MATCH(LARGE($L$5:$L$204,44),$L$5:$L$204,0)))</f>
        <v/>
      </c>
      <c r="S48" s="12" t="str">
        <f aca="false">IF(LARGE($L$5:$L$204,44)&lt;0,"",INDEX($D$5:$D$204,MATCH(LARGE($L$5:$L$204,44),$L$5:$L$204,0)))</f>
        <v/>
      </c>
      <c r="T48" s="12" t="str">
        <f aca="false">IF(LARGE($L$5:$L$204,44)&lt;0,"",INDEX($E$5:$E$204,MATCH(LARGE($L$5:$L$204,44),$L$5:$L$204,0)))</f>
        <v/>
      </c>
      <c r="U48" s="12" t="str">
        <f aca="false">IF(LARGE($L$5:$L$204,44)&lt;0,"",INDEX($F$5:$F$204,MATCH(LARGE($L$5:$L$204,44),$L$5:$L$204,0)))</f>
        <v/>
      </c>
      <c r="W48" s="13" t="str">
        <f aca="false">IF(LARGE($M$5:$M$204,44)&lt;0,"",SUMPRODUCT(--(INT($M$5:$M$204)&gt;INT(LARGE($M$5:$M$204,44))))+1)</f>
        <v/>
      </c>
      <c r="X48" s="13" t="str">
        <f aca="false">IF(LARGE($M$5:$M$204,44)&lt;0,"",INDEX($A$5:$A$204,MATCH(LARGE($M$5:$M$204,44),$M$5:$M$204,0)))</f>
        <v/>
      </c>
      <c r="Y48" s="12" t="str">
        <f aca="false">IF(LARGE($M$5:$M$204,44)&lt;0,"",INDEX($B$5:$B$204,MATCH(LARGE($M$5:$M$204,44),$M$5:$M$204,0)))</f>
        <v/>
      </c>
      <c r="Z48" s="13" t="str">
        <f aca="false">IF(LARGE($M$5:$M$204,44)&lt;0,"",INDEX($G$5:$G$204,MATCH(LARGE($M$5:$M$204,44),$M$5:$M$204,0)))</f>
        <v/>
      </c>
      <c r="AA48" s="12" t="str">
        <f aca="false">IF(LARGE($M$5:$M$204,44)&lt;0,"",INDEX($H$5:$H$204,MATCH(LARGE($M$5:$M$204,44),$M$5:$M$204,0)))</f>
        <v/>
      </c>
      <c r="AB48" s="12" t="str">
        <f aca="false">IF(LARGE($M$5:$M$204,44)&lt;0,"",INDEX($I$5:$I$204,MATCH(LARGE($M$5:$M$204,44),$M$5:$M$204,0)))</f>
        <v/>
      </c>
      <c r="AC48" s="12" t="str">
        <f aca="false">IF(LARGE($M$5:$M$204,44)&lt;0,"",INDEX($J$5:$J$204,MATCH(LARGE($M$5:$M$204,44),$M$5:$M$204,0)))</f>
        <v/>
      </c>
    </row>
    <row r="49" customFormat="false" ht="15" hidden="false" customHeight="false" outlineLevel="0" collapsed="false">
      <c r="A49" s="12" t="str">
        <f aca="false">IF(Players!A46="","",Players!A46)</f>
        <v/>
      </c>
      <c r="B49" s="12" t="str">
        <f aca="false">IF(A49="","",Players!B46)</f>
        <v/>
      </c>
      <c r="C49" s="12" t="str">
        <f aca="false">IF(A49="","",SUMIFS(Predictions!$AH$2:$AH$2001,Predictions!$B$2:$B$2001,A49,Predictions!$A$2:$A$2001,$B$2))</f>
        <v/>
      </c>
      <c r="D49" s="12" t="str">
        <f aca="false">IF(A49="","",SUMIFS(Predictions!$AI$2:$AI$2001,Predictions!$B$2:$B$2001,A49,Predictions!$A$2:$A$2001,$B$2))</f>
        <v/>
      </c>
      <c r="E49" s="12" t="str">
        <f aca="false">IF(A49="","",SUMIFS(Predictions!$AJ$2:$AJ$2001,Predictions!$B$2:$B$2001,A49,Predictions!$A$2:$A$2001,$B$2))</f>
        <v/>
      </c>
      <c r="F49" s="12" t="str">
        <f aca="false">IF(A49="","",SUMIFS(Predictions!$AK$2:$AK$2001,Predictions!$B$2:$B$2001,A49,Predictions!$A$2:$A$2001,$B$2))</f>
        <v/>
      </c>
      <c r="G49" s="12" t="str">
        <f aca="false">IF(A49="","",SUMIFS(Predictions!$AH$2:$AH$2001,Predictions!$B$2:$B$2001,A49))</f>
        <v/>
      </c>
      <c r="H49" s="12" t="str">
        <f aca="false">IF(A49="","",SUMIFS(Predictions!$AI$2:$AI$2001,Predictions!$B$2:$B$2001,A49))</f>
        <v/>
      </c>
      <c r="I49" s="12" t="str">
        <f aca="false">IF(A49="","",SUMIFS(Predictions!$AJ$2:$AJ$2001,Predictions!$B$2:$B$2001,A49))</f>
        <v/>
      </c>
      <c r="J49" s="12" t="str">
        <f aca="false">IF(A49="","",SUMIFS(Predictions!$AK$2:$AK$2001,Predictions!$B$2:$B$2001,A49))</f>
        <v/>
      </c>
      <c r="K49" s="17" t="str">
        <f aca="false">IF(OR(A49="",J49=0),"",I49/J49)</f>
        <v/>
      </c>
      <c r="L49" s="10" t="n">
        <f aca="false">IF(A49="",-1,C49*10000+D49*100+E49+(1000-ROW())/100000)</f>
        <v>-1</v>
      </c>
      <c r="M49" s="10" t="n">
        <f aca="false">IF(A49="",-1,G49*10000+H49*100+I49+(1000-ROW())/100000)</f>
        <v>-1</v>
      </c>
      <c r="O49" s="13" t="str">
        <f aca="false">IF(LARGE($L$5:$L$204,45)&lt;0,"",SUMPRODUCT(--(INT($L$5:$L$204)&gt;INT(LARGE($L$5:$L$204,45))))+1)</f>
        <v/>
      </c>
      <c r="P49" s="13" t="str">
        <f aca="false">IF(LARGE($L$5:$L$204,45)&lt;0,"",INDEX($A$5:$A$204,MATCH(LARGE($L$5:$L$204,45),$L$5:$L$204,0)))</f>
        <v/>
      </c>
      <c r="Q49" s="12" t="str">
        <f aca="false">IF(LARGE($L$5:$L$204,45)&lt;0,"",INDEX($B$5:$B$204,MATCH(LARGE($L$5:$L$204,45),$L$5:$L$204,0)))</f>
        <v/>
      </c>
      <c r="R49" s="13" t="str">
        <f aca="false">IF(LARGE($L$5:$L$204,45)&lt;0,"",INDEX($C$5:$C$204,MATCH(LARGE($L$5:$L$204,45),$L$5:$L$204,0)))</f>
        <v/>
      </c>
      <c r="S49" s="12" t="str">
        <f aca="false">IF(LARGE($L$5:$L$204,45)&lt;0,"",INDEX($D$5:$D$204,MATCH(LARGE($L$5:$L$204,45),$L$5:$L$204,0)))</f>
        <v/>
      </c>
      <c r="T49" s="12" t="str">
        <f aca="false">IF(LARGE($L$5:$L$204,45)&lt;0,"",INDEX($E$5:$E$204,MATCH(LARGE($L$5:$L$204,45),$L$5:$L$204,0)))</f>
        <v/>
      </c>
      <c r="U49" s="12" t="str">
        <f aca="false">IF(LARGE($L$5:$L$204,45)&lt;0,"",INDEX($F$5:$F$204,MATCH(LARGE($L$5:$L$204,45),$L$5:$L$204,0)))</f>
        <v/>
      </c>
      <c r="W49" s="13" t="str">
        <f aca="false">IF(LARGE($M$5:$M$204,45)&lt;0,"",SUMPRODUCT(--(INT($M$5:$M$204)&gt;INT(LARGE($M$5:$M$204,45))))+1)</f>
        <v/>
      </c>
      <c r="X49" s="13" t="str">
        <f aca="false">IF(LARGE($M$5:$M$204,45)&lt;0,"",INDEX($A$5:$A$204,MATCH(LARGE($M$5:$M$204,45),$M$5:$M$204,0)))</f>
        <v/>
      </c>
      <c r="Y49" s="12" t="str">
        <f aca="false">IF(LARGE($M$5:$M$204,45)&lt;0,"",INDEX($B$5:$B$204,MATCH(LARGE($M$5:$M$204,45),$M$5:$M$204,0)))</f>
        <v/>
      </c>
      <c r="Z49" s="13" t="str">
        <f aca="false">IF(LARGE($M$5:$M$204,45)&lt;0,"",INDEX($G$5:$G$204,MATCH(LARGE($M$5:$M$204,45),$M$5:$M$204,0)))</f>
        <v/>
      </c>
      <c r="AA49" s="12" t="str">
        <f aca="false">IF(LARGE($M$5:$M$204,45)&lt;0,"",INDEX($H$5:$H$204,MATCH(LARGE($M$5:$M$204,45),$M$5:$M$204,0)))</f>
        <v/>
      </c>
      <c r="AB49" s="12" t="str">
        <f aca="false">IF(LARGE($M$5:$M$204,45)&lt;0,"",INDEX($I$5:$I$204,MATCH(LARGE($M$5:$M$204,45),$M$5:$M$204,0)))</f>
        <v/>
      </c>
      <c r="AC49" s="12" t="str">
        <f aca="false">IF(LARGE($M$5:$M$204,45)&lt;0,"",INDEX($J$5:$J$204,MATCH(LARGE($M$5:$M$204,45),$M$5:$M$204,0)))</f>
        <v/>
      </c>
    </row>
    <row r="50" customFormat="false" ht="15" hidden="false" customHeight="false" outlineLevel="0" collapsed="false">
      <c r="A50" s="12" t="str">
        <f aca="false">IF(Players!A47="","",Players!A47)</f>
        <v/>
      </c>
      <c r="B50" s="12" t="str">
        <f aca="false">IF(A50="","",Players!B47)</f>
        <v/>
      </c>
      <c r="C50" s="12" t="str">
        <f aca="false">IF(A50="","",SUMIFS(Predictions!$AH$2:$AH$2001,Predictions!$B$2:$B$2001,A50,Predictions!$A$2:$A$2001,$B$2))</f>
        <v/>
      </c>
      <c r="D50" s="12" t="str">
        <f aca="false">IF(A50="","",SUMIFS(Predictions!$AI$2:$AI$2001,Predictions!$B$2:$B$2001,A50,Predictions!$A$2:$A$2001,$B$2))</f>
        <v/>
      </c>
      <c r="E50" s="12" t="str">
        <f aca="false">IF(A50="","",SUMIFS(Predictions!$AJ$2:$AJ$2001,Predictions!$B$2:$B$2001,A50,Predictions!$A$2:$A$2001,$B$2))</f>
        <v/>
      </c>
      <c r="F50" s="12" t="str">
        <f aca="false">IF(A50="","",SUMIFS(Predictions!$AK$2:$AK$2001,Predictions!$B$2:$B$2001,A50,Predictions!$A$2:$A$2001,$B$2))</f>
        <v/>
      </c>
      <c r="G50" s="12" t="str">
        <f aca="false">IF(A50="","",SUMIFS(Predictions!$AH$2:$AH$2001,Predictions!$B$2:$B$2001,A50))</f>
        <v/>
      </c>
      <c r="H50" s="12" t="str">
        <f aca="false">IF(A50="","",SUMIFS(Predictions!$AI$2:$AI$2001,Predictions!$B$2:$B$2001,A50))</f>
        <v/>
      </c>
      <c r="I50" s="12" t="str">
        <f aca="false">IF(A50="","",SUMIFS(Predictions!$AJ$2:$AJ$2001,Predictions!$B$2:$B$2001,A50))</f>
        <v/>
      </c>
      <c r="J50" s="12" t="str">
        <f aca="false">IF(A50="","",SUMIFS(Predictions!$AK$2:$AK$2001,Predictions!$B$2:$B$2001,A50))</f>
        <v/>
      </c>
      <c r="K50" s="17" t="str">
        <f aca="false">IF(OR(A50="",J50=0),"",I50/J50)</f>
        <v/>
      </c>
      <c r="L50" s="10" t="n">
        <f aca="false">IF(A50="",-1,C50*10000+D50*100+E50+(1000-ROW())/100000)</f>
        <v>-1</v>
      </c>
      <c r="M50" s="10" t="n">
        <f aca="false">IF(A50="",-1,G50*10000+H50*100+I50+(1000-ROW())/100000)</f>
        <v>-1</v>
      </c>
      <c r="O50" s="13" t="str">
        <f aca="false">IF(LARGE($L$5:$L$204,46)&lt;0,"",SUMPRODUCT(--(INT($L$5:$L$204)&gt;INT(LARGE($L$5:$L$204,46))))+1)</f>
        <v/>
      </c>
      <c r="P50" s="13" t="str">
        <f aca="false">IF(LARGE($L$5:$L$204,46)&lt;0,"",INDEX($A$5:$A$204,MATCH(LARGE($L$5:$L$204,46),$L$5:$L$204,0)))</f>
        <v/>
      </c>
      <c r="Q50" s="12" t="str">
        <f aca="false">IF(LARGE($L$5:$L$204,46)&lt;0,"",INDEX($B$5:$B$204,MATCH(LARGE($L$5:$L$204,46),$L$5:$L$204,0)))</f>
        <v/>
      </c>
      <c r="R50" s="13" t="str">
        <f aca="false">IF(LARGE($L$5:$L$204,46)&lt;0,"",INDEX($C$5:$C$204,MATCH(LARGE($L$5:$L$204,46),$L$5:$L$204,0)))</f>
        <v/>
      </c>
      <c r="S50" s="12" t="str">
        <f aca="false">IF(LARGE($L$5:$L$204,46)&lt;0,"",INDEX($D$5:$D$204,MATCH(LARGE($L$5:$L$204,46),$L$5:$L$204,0)))</f>
        <v/>
      </c>
      <c r="T50" s="12" t="str">
        <f aca="false">IF(LARGE($L$5:$L$204,46)&lt;0,"",INDEX($E$5:$E$204,MATCH(LARGE($L$5:$L$204,46),$L$5:$L$204,0)))</f>
        <v/>
      </c>
      <c r="U50" s="12" t="str">
        <f aca="false">IF(LARGE($L$5:$L$204,46)&lt;0,"",INDEX($F$5:$F$204,MATCH(LARGE($L$5:$L$204,46),$L$5:$L$204,0)))</f>
        <v/>
      </c>
      <c r="W50" s="13" t="str">
        <f aca="false">IF(LARGE($M$5:$M$204,46)&lt;0,"",SUMPRODUCT(--(INT($M$5:$M$204)&gt;INT(LARGE($M$5:$M$204,46))))+1)</f>
        <v/>
      </c>
      <c r="X50" s="13" t="str">
        <f aca="false">IF(LARGE($M$5:$M$204,46)&lt;0,"",INDEX($A$5:$A$204,MATCH(LARGE($M$5:$M$204,46),$M$5:$M$204,0)))</f>
        <v/>
      </c>
      <c r="Y50" s="12" t="str">
        <f aca="false">IF(LARGE($M$5:$M$204,46)&lt;0,"",INDEX($B$5:$B$204,MATCH(LARGE($M$5:$M$204,46),$M$5:$M$204,0)))</f>
        <v/>
      </c>
      <c r="Z50" s="13" t="str">
        <f aca="false">IF(LARGE($M$5:$M$204,46)&lt;0,"",INDEX($G$5:$G$204,MATCH(LARGE($M$5:$M$204,46),$M$5:$M$204,0)))</f>
        <v/>
      </c>
      <c r="AA50" s="12" t="str">
        <f aca="false">IF(LARGE($M$5:$M$204,46)&lt;0,"",INDEX($H$5:$H$204,MATCH(LARGE($M$5:$M$204,46),$M$5:$M$204,0)))</f>
        <v/>
      </c>
      <c r="AB50" s="12" t="str">
        <f aca="false">IF(LARGE($M$5:$M$204,46)&lt;0,"",INDEX($I$5:$I$204,MATCH(LARGE($M$5:$M$204,46),$M$5:$M$204,0)))</f>
        <v/>
      </c>
      <c r="AC50" s="12" t="str">
        <f aca="false">IF(LARGE($M$5:$M$204,46)&lt;0,"",INDEX($J$5:$J$204,MATCH(LARGE($M$5:$M$204,46),$M$5:$M$204,0)))</f>
        <v/>
      </c>
    </row>
    <row r="51" customFormat="false" ht="15" hidden="false" customHeight="false" outlineLevel="0" collapsed="false">
      <c r="A51" s="12" t="str">
        <f aca="false">IF(Players!A48="","",Players!A48)</f>
        <v/>
      </c>
      <c r="B51" s="12" t="str">
        <f aca="false">IF(A51="","",Players!B48)</f>
        <v/>
      </c>
      <c r="C51" s="12" t="str">
        <f aca="false">IF(A51="","",SUMIFS(Predictions!$AH$2:$AH$2001,Predictions!$B$2:$B$2001,A51,Predictions!$A$2:$A$2001,$B$2))</f>
        <v/>
      </c>
      <c r="D51" s="12" t="str">
        <f aca="false">IF(A51="","",SUMIFS(Predictions!$AI$2:$AI$2001,Predictions!$B$2:$B$2001,A51,Predictions!$A$2:$A$2001,$B$2))</f>
        <v/>
      </c>
      <c r="E51" s="12" t="str">
        <f aca="false">IF(A51="","",SUMIFS(Predictions!$AJ$2:$AJ$2001,Predictions!$B$2:$B$2001,A51,Predictions!$A$2:$A$2001,$B$2))</f>
        <v/>
      </c>
      <c r="F51" s="12" t="str">
        <f aca="false">IF(A51="","",SUMIFS(Predictions!$AK$2:$AK$2001,Predictions!$B$2:$B$2001,A51,Predictions!$A$2:$A$2001,$B$2))</f>
        <v/>
      </c>
      <c r="G51" s="12" t="str">
        <f aca="false">IF(A51="","",SUMIFS(Predictions!$AH$2:$AH$2001,Predictions!$B$2:$B$2001,A51))</f>
        <v/>
      </c>
      <c r="H51" s="12" t="str">
        <f aca="false">IF(A51="","",SUMIFS(Predictions!$AI$2:$AI$2001,Predictions!$B$2:$B$2001,A51))</f>
        <v/>
      </c>
      <c r="I51" s="12" t="str">
        <f aca="false">IF(A51="","",SUMIFS(Predictions!$AJ$2:$AJ$2001,Predictions!$B$2:$B$2001,A51))</f>
        <v/>
      </c>
      <c r="J51" s="12" t="str">
        <f aca="false">IF(A51="","",SUMIFS(Predictions!$AK$2:$AK$2001,Predictions!$B$2:$B$2001,A51))</f>
        <v/>
      </c>
      <c r="K51" s="17" t="str">
        <f aca="false">IF(OR(A51="",J51=0),"",I51/J51)</f>
        <v/>
      </c>
      <c r="L51" s="10" t="n">
        <f aca="false">IF(A51="",-1,C51*10000+D51*100+E51+(1000-ROW())/100000)</f>
        <v>-1</v>
      </c>
      <c r="M51" s="10" t="n">
        <f aca="false">IF(A51="",-1,G51*10000+H51*100+I51+(1000-ROW())/100000)</f>
        <v>-1</v>
      </c>
      <c r="O51" s="13" t="str">
        <f aca="false">IF(LARGE($L$5:$L$204,47)&lt;0,"",SUMPRODUCT(--(INT($L$5:$L$204)&gt;INT(LARGE($L$5:$L$204,47))))+1)</f>
        <v/>
      </c>
      <c r="P51" s="13" t="str">
        <f aca="false">IF(LARGE($L$5:$L$204,47)&lt;0,"",INDEX($A$5:$A$204,MATCH(LARGE($L$5:$L$204,47),$L$5:$L$204,0)))</f>
        <v/>
      </c>
      <c r="Q51" s="12" t="str">
        <f aca="false">IF(LARGE($L$5:$L$204,47)&lt;0,"",INDEX($B$5:$B$204,MATCH(LARGE($L$5:$L$204,47),$L$5:$L$204,0)))</f>
        <v/>
      </c>
      <c r="R51" s="13" t="str">
        <f aca="false">IF(LARGE($L$5:$L$204,47)&lt;0,"",INDEX($C$5:$C$204,MATCH(LARGE($L$5:$L$204,47),$L$5:$L$204,0)))</f>
        <v/>
      </c>
      <c r="S51" s="12" t="str">
        <f aca="false">IF(LARGE($L$5:$L$204,47)&lt;0,"",INDEX($D$5:$D$204,MATCH(LARGE($L$5:$L$204,47),$L$5:$L$204,0)))</f>
        <v/>
      </c>
      <c r="T51" s="12" t="str">
        <f aca="false">IF(LARGE($L$5:$L$204,47)&lt;0,"",INDEX($E$5:$E$204,MATCH(LARGE($L$5:$L$204,47),$L$5:$L$204,0)))</f>
        <v/>
      </c>
      <c r="U51" s="12" t="str">
        <f aca="false">IF(LARGE($L$5:$L$204,47)&lt;0,"",INDEX($F$5:$F$204,MATCH(LARGE($L$5:$L$204,47),$L$5:$L$204,0)))</f>
        <v/>
      </c>
      <c r="W51" s="13" t="str">
        <f aca="false">IF(LARGE($M$5:$M$204,47)&lt;0,"",SUMPRODUCT(--(INT($M$5:$M$204)&gt;INT(LARGE($M$5:$M$204,47))))+1)</f>
        <v/>
      </c>
      <c r="X51" s="13" t="str">
        <f aca="false">IF(LARGE($M$5:$M$204,47)&lt;0,"",INDEX($A$5:$A$204,MATCH(LARGE($M$5:$M$204,47),$M$5:$M$204,0)))</f>
        <v/>
      </c>
      <c r="Y51" s="12" t="str">
        <f aca="false">IF(LARGE($M$5:$M$204,47)&lt;0,"",INDEX($B$5:$B$204,MATCH(LARGE($M$5:$M$204,47),$M$5:$M$204,0)))</f>
        <v/>
      </c>
      <c r="Z51" s="13" t="str">
        <f aca="false">IF(LARGE($M$5:$M$204,47)&lt;0,"",INDEX($G$5:$G$204,MATCH(LARGE($M$5:$M$204,47),$M$5:$M$204,0)))</f>
        <v/>
      </c>
      <c r="AA51" s="12" t="str">
        <f aca="false">IF(LARGE($M$5:$M$204,47)&lt;0,"",INDEX($H$5:$H$204,MATCH(LARGE($M$5:$M$204,47),$M$5:$M$204,0)))</f>
        <v/>
      </c>
      <c r="AB51" s="12" t="str">
        <f aca="false">IF(LARGE($M$5:$M$204,47)&lt;0,"",INDEX($I$5:$I$204,MATCH(LARGE($M$5:$M$204,47),$M$5:$M$204,0)))</f>
        <v/>
      </c>
      <c r="AC51" s="12" t="str">
        <f aca="false">IF(LARGE($M$5:$M$204,47)&lt;0,"",INDEX($J$5:$J$204,MATCH(LARGE($M$5:$M$204,47),$M$5:$M$204,0)))</f>
        <v/>
      </c>
    </row>
    <row r="52" customFormat="false" ht="15" hidden="false" customHeight="false" outlineLevel="0" collapsed="false">
      <c r="A52" s="12" t="str">
        <f aca="false">IF(Players!A49="","",Players!A49)</f>
        <v/>
      </c>
      <c r="B52" s="12" t="str">
        <f aca="false">IF(A52="","",Players!B49)</f>
        <v/>
      </c>
      <c r="C52" s="12" t="str">
        <f aca="false">IF(A52="","",SUMIFS(Predictions!$AH$2:$AH$2001,Predictions!$B$2:$B$2001,A52,Predictions!$A$2:$A$2001,$B$2))</f>
        <v/>
      </c>
      <c r="D52" s="12" t="str">
        <f aca="false">IF(A52="","",SUMIFS(Predictions!$AI$2:$AI$2001,Predictions!$B$2:$B$2001,A52,Predictions!$A$2:$A$2001,$B$2))</f>
        <v/>
      </c>
      <c r="E52" s="12" t="str">
        <f aca="false">IF(A52="","",SUMIFS(Predictions!$AJ$2:$AJ$2001,Predictions!$B$2:$B$2001,A52,Predictions!$A$2:$A$2001,$B$2))</f>
        <v/>
      </c>
      <c r="F52" s="12" t="str">
        <f aca="false">IF(A52="","",SUMIFS(Predictions!$AK$2:$AK$2001,Predictions!$B$2:$B$2001,A52,Predictions!$A$2:$A$2001,$B$2))</f>
        <v/>
      </c>
      <c r="G52" s="12" t="str">
        <f aca="false">IF(A52="","",SUMIFS(Predictions!$AH$2:$AH$2001,Predictions!$B$2:$B$2001,A52))</f>
        <v/>
      </c>
      <c r="H52" s="12" t="str">
        <f aca="false">IF(A52="","",SUMIFS(Predictions!$AI$2:$AI$2001,Predictions!$B$2:$B$2001,A52))</f>
        <v/>
      </c>
      <c r="I52" s="12" t="str">
        <f aca="false">IF(A52="","",SUMIFS(Predictions!$AJ$2:$AJ$2001,Predictions!$B$2:$B$2001,A52))</f>
        <v/>
      </c>
      <c r="J52" s="12" t="str">
        <f aca="false">IF(A52="","",SUMIFS(Predictions!$AK$2:$AK$2001,Predictions!$B$2:$B$2001,A52))</f>
        <v/>
      </c>
      <c r="K52" s="17" t="str">
        <f aca="false">IF(OR(A52="",J52=0),"",I52/J52)</f>
        <v/>
      </c>
      <c r="L52" s="10" t="n">
        <f aca="false">IF(A52="",-1,C52*10000+D52*100+E52+(1000-ROW())/100000)</f>
        <v>-1</v>
      </c>
      <c r="M52" s="10" t="n">
        <f aca="false">IF(A52="",-1,G52*10000+H52*100+I52+(1000-ROW())/100000)</f>
        <v>-1</v>
      </c>
      <c r="O52" s="13" t="str">
        <f aca="false">IF(LARGE($L$5:$L$204,48)&lt;0,"",SUMPRODUCT(--(INT($L$5:$L$204)&gt;INT(LARGE($L$5:$L$204,48))))+1)</f>
        <v/>
      </c>
      <c r="P52" s="13" t="str">
        <f aca="false">IF(LARGE($L$5:$L$204,48)&lt;0,"",INDEX($A$5:$A$204,MATCH(LARGE($L$5:$L$204,48),$L$5:$L$204,0)))</f>
        <v/>
      </c>
      <c r="Q52" s="12" t="str">
        <f aca="false">IF(LARGE($L$5:$L$204,48)&lt;0,"",INDEX($B$5:$B$204,MATCH(LARGE($L$5:$L$204,48),$L$5:$L$204,0)))</f>
        <v/>
      </c>
      <c r="R52" s="13" t="str">
        <f aca="false">IF(LARGE($L$5:$L$204,48)&lt;0,"",INDEX($C$5:$C$204,MATCH(LARGE($L$5:$L$204,48),$L$5:$L$204,0)))</f>
        <v/>
      </c>
      <c r="S52" s="12" t="str">
        <f aca="false">IF(LARGE($L$5:$L$204,48)&lt;0,"",INDEX($D$5:$D$204,MATCH(LARGE($L$5:$L$204,48),$L$5:$L$204,0)))</f>
        <v/>
      </c>
      <c r="T52" s="12" t="str">
        <f aca="false">IF(LARGE($L$5:$L$204,48)&lt;0,"",INDEX($E$5:$E$204,MATCH(LARGE($L$5:$L$204,48),$L$5:$L$204,0)))</f>
        <v/>
      </c>
      <c r="U52" s="12" t="str">
        <f aca="false">IF(LARGE($L$5:$L$204,48)&lt;0,"",INDEX($F$5:$F$204,MATCH(LARGE($L$5:$L$204,48),$L$5:$L$204,0)))</f>
        <v/>
      </c>
      <c r="W52" s="13" t="str">
        <f aca="false">IF(LARGE($M$5:$M$204,48)&lt;0,"",SUMPRODUCT(--(INT($M$5:$M$204)&gt;INT(LARGE($M$5:$M$204,48))))+1)</f>
        <v/>
      </c>
      <c r="X52" s="13" t="str">
        <f aca="false">IF(LARGE($M$5:$M$204,48)&lt;0,"",INDEX($A$5:$A$204,MATCH(LARGE($M$5:$M$204,48),$M$5:$M$204,0)))</f>
        <v/>
      </c>
      <c r="Y52" s="12" t="str">
        <f aca="false">IF(LARGE($M$5:$M$204,48)&lt;0,"",INDEX($B$5:$B$204,MATCH(LARGE($M$5:$M$204,48),$M$5:$M$204,0)))</f>
        <v/>
      </c>
      <c r="Z52" s="13" t="str">
        <f aca="false">IF(LARGE($M$5:$M$204,48)&lt;0,"",INDEX($G$5:$G$204,MATCH(LARGE($M$5:$M$204,48),$M$5:$M$204,0)))</f>
        <v/>
      </c>
      <c r="AA52" s="12" t="str">
        <f aca="false">IF(LARGE($M$5:$M$204,48)&lt;0,"",INDEX($H$5:$H$204,MATCH(LARGE($M$5:$M$204,48),$M$5:$M$204,0)))</f>
        <v/>
      </c>
      <c r="AB52" s="12" t="str">
        <f aca="false">IF(LARGE($M$5:$M$204,48)&lt;0,"",INDEX($I$5:$I$204,MATCH(LARGE($M$5:$M$204,48),$M$5:$M$204,0)))</f>
        <v/>
      </c>
      <c r="AC52" s="12" t="str">
        <f aca="false">IF(LARGE($M$5:$M$204,48)&lt;0,"",INDEX($J$5:$J$204,MATCH(LARGE($M$5:$M$204,48),$M$5:$M$204,0)))</f>
        <v/>
      </c>
    </row>
    <row r="53" customFormat="false" ht="15" hidden="false" customHeight="false" outlineLevel="0" collapsed="false">
      <c r="A53" s="12" t="str">
        <f aca="false">IF(Players!A50="","",Players!A50)</f>
        <v/>
      </c>
      <c r="B53" s="12" t="str">
        <f aca="false">IF(A53="","",Players!B50)</f>
        <v/>
      </c>
      <c r="C53" s="12" t="str">
        <f aca="false">IF(A53="","",SUMIFS(Predictions!$AH$2:$AH$2001,Predictions!$B$2:$B$2001,A53,Predictions!$A$2:$A$2001,$B$2))</f>
        <v/>
      </c>
      <c r="D53" s="12" t="str">
        <f aca="false">IF(A53="","",SUMIFS(Predictions!$AI$2:$AI$2001,Predictions!$B$2:$B$2001,A53,Predictions!$A$2:$A$2001,$B$2))</f>
        <v/>
      </c>
      <c r="E53" s="12" t="str">
        <f aca="false">IF(A53="","",SUMIFS(Predictions!$AJ$2:$AJ$2001,Predictions!$B$2:$B$2001,A53,Predictions!$A$2:$A$2001,$B$2))</f>
        <v/>
      </c>
      <c r="F53" s="12" t="str">
        <f aca="false">IF(A53="","",SUMIFS(Predictions!$AK$2:$AK$2001,Predictions!$B$2:$B$2001,A53,Predictions!$A$2:$A$2001,$B$2))</f>
        <v/>
      </c>
      <c r="G53" s="12" t="str">
        <f aca="false">IF(A53="","",SUMIFS(Predictions!$AH$2:$AH$2001,Predictions!$B$2:$B$2001,A53))</f>
        <v/>
      </c>
      <c r="H53" s="12" t="str">
        <f aca="false">IF(A53="","",SUMIFS(Predictions!$AI$2:$AI$2001,Predictions!$B$2:$B$2001,A53))</f>
        <v/>
      </c>
      <c r="I53" s="12" t="str">
        <f aca="false">IF(A53="","",SUMIFS(Predictions!$AJ$2:$AJ$2001,Predictions!$B$2:$B$2001,A53))</f>
        <v/>
      </c>
      <c r="J53" s="12" t="str">
        <f aca="false">IF(A53="","",SUMIFS(Predictions!$AK$2:$AK$2001,Predictions!$B$2:$B$2001,A53))</f>
        <v/>
      </c>
      <c r="K53" s="17" t="str">
        <f aca="false">IF(OR(A53="",J53=0),"",I53/J53)</f>
        <v/>
      </c>
      <c r="L53" s="10" t="n">
        <f aca="false">IF(A53="",-1,C53*10000+D53*100+E53+(1000-ROW())/100000)</f>
        <v>-1</v>
      </c>
      <c r="M53" s="10" t="n">
        <f aca="false">IF(A53="",-1,G53*10000+H53*100+I53+(1000-ROW())/100000)</f>
        <v>-1</v>
      </c>
      <c r="O53" s="13" t="str">
        <f aca="false">IF(LARGE($L$5:$L$204,49)&lt;0,"",SUMPRODUCT(--(INT($L$5:$L$204)&gt;INT(LARGE($L$5:$L$204,49))))+1)</f>
        <v/>
      </c>
      <c r="P53" s="13" t="str">
        <f aca="false">IF(LARGE($L$5:$L$204,49)&lt;0,"",INDEX($A$5:$A$204,MATCH(LARGE($L$5:$L$204,49),$L$5:$L$204,0)))</f>
        <v/>
      </c>
      <c r="Q53" s="12" t="str">
        <f aca="false">IF(LARGE($L$5:$L$204,49)&lt;0,"",INDEX($B$5:$B$204,MATCH(LARGE($L$5:$L$204,49),$L$5:$L$204,0)))</f>
        <v/>
      </c>
      <c r="R53" s="13" t="str">
        <f aca="false">IF(LARGE($L$5:$L$204,49)&lt;0,"",INDEX($C$5:$C$204,MATCH(LARGE($L$5:$L$204,49),$L$5:$L$204,0)))</f>
        <v/>
      </c>
      <c r="S53" s="12" t="str">
        <f aca="false">IF(LARGE($L$5:$L$204,49)&lt;0,"",INDEX($D$5:$D$204,MATCH(LARGE($L$5:$L$204,49),$L$5:$L$204,0)))</f>
        <v/>
      </c>
      <c r="T53" s="12" t="str">
        <f aca="false">IF(LARGE($L$5:$L$204,49)&lt;0,"",INDEX($E$5:$E$204,MATCH(LARGE($L$5:$L$204,49),$L$5:$L$204,0)))</f>
        <v/>
      </c>
      <c r="U53" s="12" t="str">
        <f aca="false">IF(LARGE($L$5:$L$204,49)&lt;0,"",INDEX($F$5:$F$204,MATCH(LARGE($L$5:$L$204,49),$L$5:$L$204,0)))</f>
        <v/>
      </c>
      <c r="W53" s="13" t="str">
        <f aca="false">IF(LARGE($M$5:$M$204,49)&lt;0,"",SUMPRODUCT(--(INT($M$5:$M$204)&gt;INT(LARGE($M$5:$M$204,49))))+1)</f>
        <v/>
      </c>
      <c r="X53" s="13" t="str">
        <f aca="false">IF(LARGE($M$5:$M$204,49)&lt;0,"",INDEX($A$5:$A$204,MATCH(LARGE($M$5:$M$204,49),$M$5:$M$204,0)))</f>
        <v/>
      </c>
      <c r="Y53" s="12" t="str">
        <f aca="false">IF(LARGE($M$5:$M$204,49)&lt;0,"",INDEX($B$5:$B$204,MATCH(LARGE($M$5:$M$204,49),$M$5:$M$204,0)))</f>
        <v/>
      </c>
      <c r="Z53" s="13" t="str">
        <f aca="false">IF(LARGE($M$5:$M$204,49)&lt;0,"",INDEX($G$5:$G$204,MATCH(LARGE($M$5:$M$204,49),$M$5:$M$204,0)))</f>
        <v/>
      </c>
      <c r="AA53" s="12" t="str">
        <f aca="false">IF(LARGE($M$5:$M$204,49)&lt;0,"",INDEX($H$5:$H$204,MATCH(LARGE($M$5:$M$204,49),$M$5:$M$204,0)))</f>
        <v/>
      </c>
      <c r="AB53" s="12" t="str">
        <f aca="false">IF(LARGE($M$5:$M$204,49)&lt;0,"",INDEX($I$5:$I$204,MATCH(LARGE($M$5:$M$204,49),$M$5:$M$204,0)))</f>
        <v/>
      </c>
      <c r="AC53" s="12" t="str">
        <f aca="false">IF(LARGE($M$5:$M$204,49)&lt;0,"",INDEX($J$5:$J$204,MATCH(LARGE($M$5:$M$204,49),$M$5:$M$204,0)))</f>
        <v/>
      </c>
    </row>
    <row r="54" customFormat="false" ht="15" hidden="false" customHeight="false" outlineLevel="0" collapsed="false">
      <c r="A54" s="12" t="str">
        <f aca="false">IF(Players!A51="","",Players!A51)</f>
        <v/>
      </c>
      <c r="B54" s="12" t="str">
        <f aca="false">IF(A54="","",Players!B51)</f>
        <v/>
      </c>
      <c r="C54" s="12" t="str">
        <f aca="false">IF(A54="","",SUMIFS(Predictions!$AH$2:$AH$2001,Predictions!$B$2:$B$2001,A54,Predictions!$A$2:$A$2001,$B$2))</f>
        <v/>
      </c>
      <c r="D54" s="12" t="str">
        <f aca="false">IF(A54="","",SUMIFS(Predictions!$AI$2:$AI$2001,Predictions!$B$2:$B$2001,A54,Predictions!$A$2:$A$2001,$B$2))</f>
        <v/>
      </c>
      <c r="E54" s="12" t="str">
        <f aca="false">IF(A54="","",SUMIFS(Predictions!$AJ$2:$AJ$2001,Predictions!$B$2:$B$2001,A54,Predictions!$A$2:$A$2001,$B$2))</f>
        <v/>
      </c>
      <c r="F54" s="12" t="str">
        <f aca="false">IF(A54="","",SUMIFS(Predictions!$AK$2:$AK$2001,Predictions!$B$2:$B$2001,A54,Predictions!$A$2:$A$2001,$B$2))</f>
        <v/>
      </c>
      <c r="G54" s="12" t="str">
        <f aca="false">IF(A54="","",SUMIFS(Predictions!$AH$2:$AH$2001,Predictions!$B$2:$B$2001,A54))</f>
        <v/>
      </c>
      <c r="H54" s="12" t="str">
        <f aca="false">IF(A54="","",SUMIFS(Predictions!$AI$2:$AI$2001,Predictions!$B$2:$B$2001,A54))</f>
        <v/>
      </c>
      <c r="I54" s="12" t="str">
        <f aca="false">IF(A54="","",SUMIFS(Predictions!$AJ$2:$AJ$2001,Predictions!$B$2:$B$2001,A54))</f>
        <v/>
      </c>
      <c r="J54" s="12" t="str">
        <f aca="false">IF(A54="","",SUMIFS(Predictions!$AK$2:$AK$2001,Predictions!$B$2:$B$2001,A54))</f>
        <v/>
      </c>
      <c r="K54" s="17" t="str">
        <f aca="false">IF(OR(A54="",J54=0),"",I54/J54)</f>
        <v/>
      </c>
      <c r="L54" s="10" t="n">
        <f aca="false">IF(A54="",-1,C54*10000+D54*100+E54+(1000-ROW())/100000)</f>
        <v>-1</v>
      </c>
      <c r="M54" s="10" t="n">
        <f aca="false">IF(A54="",-1,G54*10000+H54*100+I54+(1000-ROW())/100000)</f>
        <v>-1</v>
      </c>
      <c r="O54" s="13" t="str">
        <f aca="false">IF(LARGE($L$5:$L$204,50)&lt;0,"",SUMPRODUCT(--(INT($L$5:$L$204)&gt;INT(LARGE($L$5:$L$204,50))))+1)</f>
        <v/>
      </c>
      <c r="P54" s="13" t="str">
        <f aca="false">IF(LARGE($L$5:$L$204,50)&lt;0,"",INDEX($A$5:$A$204,MATCH(LARGE($L$5:$L$204,50),$L$5:$L$204,0)))</f>
        <v/>
      </c>
      <c r="Q54" s="12" t="str">
        <f aca="false">IF(LARGE($L$5:$L$204,50)&lt;0,"",INDEX($B$5:$B$204,MATCH(LARGE($L$5:$L$204,50),$L$5:$L$204,0)))</f>
        <v/>
      </c>
      <c r="R54" s="13" t="str">
        <f aca="false">IF(LARGE($L$5:$L$204,50)&lt;0,"",INDEX($C$5:$C$204,MATCH(LARGE($L$5:$L$204,50),$L$5:$L$204,0)))</f>
        <v/>
      </c>
      <c r="S54" s="12" t="str">
        <f aca="false">IF(LARGE($L$5:$L$204,50)&lt;0,"",INDEX($D$5:$D$204,MATCH(LARGE($L$5:$L$204,50),$L$5:$L$204,0)))</f>
        <v/>
      </c>
      <c r="T54" s="12" t="str">
        <f aca="false">IF(LARGE($L$5:$L$204,50)&lt;0,"",INDEX($E$5:$E$204,MATCH(LARGE($L$5:$L$204,50),$L$5:$L$204,0)))</f>
        <v/>
      </c>
      <c r="U54" s="12" t="str">
        <f aca="false">IF(LARGE($L$5:$L$204,50)&lt;0,"",INDEX($F$5:$F$204,MATCH(LARGE($L$5:$L$204,50),$L$5:$L$204,0)))</f>
        <v/>
      </c>
      <c r="W54" s="13" t="str">
        <f aca="false">IF(LARGE($M$5:$M$204,50)&lt;0,"",SUMPRODUCT(--(INT($M$5:$M$204)&gt;INT(LARGE($M$5:$M$204,50))))+1)</f>
        <v/>
      </c>
      <c r="X54" s="13" t="str">
        <f aca="false">IF(LARGE($M$5:$M$204,50)&lt;0,"",INDEX($A$5:$A$204,MATCH(LARGE($M$5:$M$204,50),$M$5:$M$204,0)))</f>
        <v/>
      </c>
      <c r="Y54" s="12" t="str">
        <f aca="false">IF(LARGE($M$5:$M$204,50)&lt;0,"",INDEX($B$5:$B$204,MATCH(LARGE($M$5:$M$204,50),$M$5:$M$204,0)))</f>
        <v/>
      </c>
      <c r="Z54" s="13" t="str">
        <f aca="false">IF(LARGE($M$5:$M$204,50)&lt;0,"",INDEX($G$5:$G$204,MATCH(LARGE($M$5:$M$204,50),$M$5:$M$204,0)))</f>
        <v/>
      </c>
      <c r="AA54" s="12" t="str">
        <f aca="false">IF(LARGE($M$5:$M$204,50)&lt;0,"",INDEX($H$5:$H$204,MATCH(LARGE($M$5:$M$204,50),$M$5:$M$204,0)))</f>
        <v/>
      </c>
      <c r="AB54" s="12" t="str">
        <f aca="false">IF(LARGE($M$5:$M$204,50)&lt;0,"",INDEX($I$5:$I$204,MATCH(LARGE($M$5:$M$204,50),$M$5:$M$204,0)))</f>
        <v/>
      </c>
      <c r="AC54" s="12" t="str">
        <f aca="false">IF(LARGE($M$5:$M$204,50)&lt;0,"",INDEX($J$5:$J$204,MATCH(LARGE($M$5:$M$204,50),$M$5:$M$204,0)))</f>
        <v/>
      </c>
    </row>
    <row r="55" customFormat="false" ht="15" hidden="false" customHeight="false" outlineLevel="0" collapsed="false">
      <c r="A55" s="12" t="str">
        <f aca="false">IF(Players!A52="","",Players!A52)</f>
        <v/>
      </c>
      <c r="B55" s="12" t="str">
        <f aca="false">IF(A55="","",Players!B52)</f>
        <v/>
      </c>
      <c r="C55" s="12" t="str">
        <f aca="false">IF(A55="","",SUMIFS(Predictions!$AH$2:$AH$2001,Predictions!$B$2:$B$2001,A55,Predictions!$A$2:$A$2001,$B$2))</f>
        <v/>
      </c>
      <c r="D55" s="12" t="str">
        <f aca="false">IF(A55="","",SUMIFS(Predictions!$AI$2:$AI$2001,Predictions!$B$2:$B$2001,A55,Predictions!$A$2:$A$2001,$B$2))</f>
        <v/>
      </c>
      <c r="E55" s="12" t="str">
        <f aca="false">IF(A55="","",SUMIFS(Predictions!$AJ$2:$AJ$2001,Predictions!$B$2:$B$2001,A55,Predictions!$A$2:$A$2001,$B$2))</f>
        <v/>
      </c>
      <c r="F55" s="12" t="str">
        <f aca="false">IF(A55="","",SUMIFS(Predictions!$AK$2:$AK$2001,Predictions!$B$2:$B$2001,A55,Predictions!$A$2:$A$2001,$B$2))</f>
        <v/>
      </c>
      <c r="G55" s="12" t="str">
        <f aca="false">IF(A55="","",SUMIFS(Predictions!$AH$2:$AH$2001,Predictions!$B$2:$B$2001,A55))</f>
        <v/>
      </c>
      <c r="H55" s="12" t="str">
        <f aca="false">IF(A55="","",SUMIFS(Predictions!$AI$2:$AI$2001,Predictions!$B$2:$B$2001,A55))</f>
        <v/>
      </c>
      <c r="I55" s="12" t="str">
        <f aca="false">IF(A55="","",SUMIFS(Predictions!$AJ$2:$AJ$2001,Predictions!$B$2:$B$2001,A55))</f>
        <v/>
      </c>
      <c r="J55" s="12" t="str">
        <f aca="false">IF(A55="","",SUMIFS(Predictions!$AK$2:$AK$2001,Predictions!$B$2:$B$2001,A55))</f>
        <v/>
      </c>
      <c r="K55" s="17" t="str">
        <f aca="false">IF(OR(A55="",J55=0),"",I55/J55)</f>
        <v/>
      </c>
      <c r="L55" s="10" t="n">
        <f aca="false">IF(A55="",-1,C55*10000+D55*100+E55+(1000-ROW())/100000)</f>
        <v>-1</v>
      </c>
      <c r="M55" s="10" t="n">
        <f aca="false">IF(A55="",-1,G55*10000+H55*100+I55+(1000-ROW())/100000)</f>
        <v>-1</v>
      </c>
    </row>
    <row r="56" customFormat="false" ht="15" hidden="false" customHeight="false" outlineLevel="0" collapsed="false">
      <c r="A56" s="12" t="str">
        <f aca="false">IF(Players!A53="","",Players!A53)</f>
        <v/>
      </c>
      <c r="B56" s="12" t="str">
        <f aca="false">IF(A56="","",Players!B53)</f>
        <v/>
      </c>
      <c r="C56" s="12" t="str">
        <f aca="false">IF(A56="","",SUMIFS(Predictions!$AH$2:$AH$2001,Predictions!$B$2:$B$2001,A56,Predictions!$A$2:$A$2001,$B$2))</f>
        <v/>
      </c>
      <c r="D56" s="12" t="str">
        <f aca="false">IF(A56="","",SUMIFS(Predictions!$AI$2:$AI$2001,Predictions!$B$2:$B$2001,A56,Predictions!$A$2:$A$2001,$B$2))</f>
        <v/>
      </c>
      <c r="E56" s="12" t="str">
        <f aca="false">IF(A56="","",SUMIFS(Predictions!$AJ$2:$AJ$2001,Predictions!$B$2:$B$2001,A56,Predictions!$A$2:$A$2001,$B$2))</f>
        <v/>
      </c>
      <c r="F56" s="12" t="str">
        <f aca="false">IF(A56="","",SUMIFS(Predictions!$AK$2:$AK$2001,Predictions!$B$2:$B$2001,A56,Predictions!$A$2:$A$2001,$B$2))</f>
        <v/>
      </c>
      <c r="G56" s="12" t="str">
        <f aca="false">IF(A56="","",SUMIFS(Predictions!$AH$2:$AH$2001,Predictions!$B$2:$B$2001,A56))</f>
        <v/>
      </c>
      <c r="H56" s="12" t="str">
        <f aca="false">IF(A56="","",SUMIFS(Predictions!$AI$2:$AI$2001,Predictions!$B$2:$B$2001,A56))</f>
        <v/>
      </c>
      <c r="I56" s="12" t="str">
        <f aca="false">IF(A56="","",SUMIFS(Predictions!$AJ$2:$AJ$2001,Predictions!$B$2:$B$2001,A56))</f>
        <v/>
      </c>
      <c r="J56" s="12" t="str">
        <f aca="false">IF(A56="","",SUMIFS(Predictions!$AK$2:$AK$2001,Predictions!$B$2:$B$2001,A56))</f>
        <v/>
      </c>
      <c r="K56" s="17" t="str">
        <f aca="false">IF(OR(A56="",J56=0),"",I56/J56)</f>
        <v/>
      </c>
      <c r="L56" s="10" t="n">
        <f aca="false">IF(A56="",-1,C56*10000+D56*100+E56+(1000-ROW())/100000)</f>
        <v>-1</v>
      </c>
      <c r="M56" s="10" t="n">
        <f aca="false">IF(A56="",-1,G56*10000+H56*100+I56+(1000-ROW())/100000)</f>
        <v>-1</v>
      </c>
    </row>
    <row r="57" customFormat="false" ht="15" hidden="false" customHeight="false" outlineLevel="0" collapsed="false">
      <c r="A57" s="12" t="str">
        <f aca="false">IF(Players!A54="","",Players!A54)</f>
        <v/>
      </c>
      <c r="B57" s="12" t="str">
        <f aca="false">IF(A57="","",Players!B54)</f>
        <v/>
      </c>
      <c r="C57" s="12" t="str">
        <f aca="false">IF(A57="","",SUMIFS(Predictions!$AH$2:$AH$2001,Predictions!$B$2:$B$2001,A57,Predictions!$A$2:$A$2001,$B$2))</f>
        <v/>
      </c>
      <c r="D57" s="12" t="str">
        <f aca="false">IF(A57="","",SUMIFS(Predictions!$AI$2:$AI$2001,Predictions!$B$2:$B$2001,A57,Predictions!$A$2:$A$2001,$B$2))</f>
        <v/>
      </c>
      <c r="E57" s="12" t="str">
        <f aca="false">IF(A57="","",SUMIFS(Predictions!$AJ$2:$AJ$2001,Predictions!$B$2:$B$2001,A57,Predictions!$A$2:$A$2001,$B$2))</f>
        <v/>
      </c>
      <c r="F57" s="12" t="str">
        <f aca="false">IF(A57="","",SUMIFS(Predictions!$AK$2:$AK$2001,Predictions!$B$2:$B$2001,A57,Predictions!$A$2:$A$2001,$B$2))</f>
        <v/>
      </c>
      <c r="G57" s="12" t="str">
        <f aca="false">IF(A57="","",SUMIFS(Predictions!$AH$2:$AH$2001,Predictions!$B$2:$B$2001,A57))</f>
        <v/>
      </c>
      <c r="H57" s="12" t="str">
        <f aca="false">IF(A57="","",SUMIFS(Predictions!$AI$2:$AI$2001,Predictions!$B$2:$B$2001,A57))</f>
        <v/>
      </c>
      <c r="I57" s="12" t="str">
        <f aca="false">IF(A57="","",SUMIFS(Predictions!$AJ$2:$AJ$2001,Predictions!$B$2:$B$2001,A57))</f>
        <v/>
      </c>
      <c r="J57" s="12" t="str">
        <f aca="false">IF(A57="","",SUMIFS(Predictions!$AK$2:$AK$2001,Predictions!$B$2:$B$2001,A57))</f>
        <v/>
      </c>
      <c r="K57" s="17" t="str">
        <f aca="false">IF(OR(A57="",J57=0),"",I57/J57)</f>
        <v/>
      </c>
      <c r="L57" s="10" t="n">
        <f aca="false">IF(A57="",-1,C57*10000+D57*100+E57+(1000-ROW())/100000)</f>
        <v>-1</v>
      </c>
      <c r="M57" s="10" t="n">
        <f aca="false">IF(A57="",-1,G57*10000+H57*100+I57+(1000-ROW())/100000)</f>
        <v>-1</v>
      </c>
    </row>
    <row r="58" customFormat="false" ht="15" hidden="false" customHeight="false" outlineLevel="0" collapsed="false">
      <c r="A58" s="12" t="str">
        <f aca="false">IF(Players!A55="","",Players!A55)</f>
        <v/>
      </c>
      <c r="B58" s="12" t="str">
        <f aca="false">IF(A58="","",Players!B55)</f>
        <v/>
      </c>
      <c r="C58" s="12" t="str">
        <f aca="false">IF(A58="","",SUMIFS(Predictions!$AH$2:$AH$2001,Predictions!$B$2:$B$2001,A58,Predictions!$A$2:$A$2001,$B$2))</f>
        <v/>
      </c>
      <c r="D58" s="12" t="str">
        <f aca="false">IF(A58="","",SUMIFS(Predictions!$AI$2:$AI$2001,Predictions!$B$2:$B$2001,A58,Predictions!$A$2:$A$2001,$B$2))</f>
        <v/>
      </c>
      <c r="E58" s="12" t="str">
        <f aca="false">IF(A58="","",SUMIFS(Predictions!$AJ$2:$AJ$2001,Predictions!$B$2:$B$2001,A58,Predictions!$A$2:$A$2001,$B$2))</f>
        <v/>
      </c>
      <c r="F58" s="12" t="str">
        <f aca="false">IF(A58="","",SUMIFS(Predictions!$AK$2:$AK$2001,Predictions!$B$2:$B$2001,A58,Predictions!$A$2:$A$2001,$B$2))</f>
        <v/>
      </c>
      <c r="G58" s="12" t="str">
        <f aca="false">IF(A58="","",SUMIFS(Predictions!$AH$2:$AH$2001,Predictions!$B$2:$B$2001,A58))</f>
        <v/>
      </c>
      <c r="H58" s="12" t="str">
        <f aca="false">IF(A58="","",SUMIFS(Predictions!$AI$2:$AI$2001,Predictions!$B$2:$B$2001,A58))</f>
        <v/>
      </c>
      <c r="I58" s="12" t="str">
        <f aca="false">IF(A58="","",SUMIFS(Predictions!$AJ$2:$AJ$2001,Predictions!$B$2:$B$2001,A58))</f>
        <v/>
      </c>
      <c r="J58" s="12" t="str">
        <f aca="false">IF(A58="","",SUMIFS(Predictions!$AK$2:$AK$2001,Predictions!$B$2:$B$2001,A58))</f>
        <v/>
      </c>
      <c r="K58" s="17" t="str">
        <f aca="false">IF(OR(A58="",J58=0),"",I58/J58)</f>
        <v/>
      </c>
      <c r="L58" s="10" t="n">
        <f aca="false">IF(A58="",-1,C58*10000+D58*100+E58+(1000-ROW())/100000)</f>
        <v>-1</v>
      </c>
      <c r="M58" s="10" t="n">
        <f aca="false">IF(A58="",-1,G58*10000+H58*100+I58+(1000-ROW())/100000)</f>
        <v>-1</v>
      </c>
    </row>
    <row r="59" customFormat="false" ht="15" hidden="false" customHeight="false" outlineLevel="0" collapsed="false">
      <c r="A59" s="12" t="str">
        <f aca="false">IF(Players!A56="","",Players!A56)</f>
        <v/>
      </c>
      <c r="B59" s="12" t="str">
        <f aca="false">IF(A59="","",Players!B56)</f>
        <v/>
      </c>
      <c r="C59" s="12" t="str">
        <f aca="false">IF(A59="","",SUMIFS(Predictions!$AH$2:$AH$2001,Predictions!$B$2:$B$2001,A59,Predictions!$A$2:$A$2001,$B$2))</f>
        <v/>
      </c>
      <c r="D59" s="12" t="str">
        <f aca="false">IF(A59="","",SUMIFS(Predictions!$AI$2:$AI$2001,Predictions!$B$2:$B$2001,A59,Predictions!$A$2:$A$2001,$B$2))</f>
        <v/>
      </c>
      <c r="E59" s="12" t="str">
        <f aca="false">IF(A59="","",SUMIFS(Predictions!$AJ$2:$AJ$2001,Predictions!$B$2:$B$2001,A59,Predictions!$A$2:$A$2001,$B$2))</f>
        <v/>
      </c>
      <c r="F59" s="12" t="str">
        <f aca="false">IF(A59="","",SUMIFS(Predictions!$AK$2:$AK$2001,Predictions!$B$2:$B$2001,A59,Predictions!$A$2:$A$2001,$B$2))</f>
        <v/>
      </c>
      <c r="G59" s="12" t="str">
        <f aca="false">IF(A59="","",SUMIFS(Predictions!$AH$2:$AH$2001,Predictions!$B$2:$B$2001,A59))</f>
        <v/>
      </c>
      <c r="H59" s="12" t="str">
        <f aca="false">IF(A59="","",SUMIFS(Predictions!$AI$2:$AI$2001,Predictions!$B$2:$B$2001,A59))</f>
        <v/>
      </c>
      <c r="I59" s="12" t="str">
        <f aca="false">IF(A59="","",SUMIFS(Predictions!$AJ$2:$AJ$2001,Predictions!$B$2:$B$2001,A59))</f>
        <v/>
      </c>
      <c r="J59" s="12" t="str">
        <f aca="false">IF(A59="","",SUMIFS(Predictions!$AK$2:$AK$2001,Predictions!$B$2:$B$2001,A59))</f>
        <v/>
      </c>
      <c r="K59" s="17" t="str">
        <f aca="false">IF(OR(A59="",J59=0),"",I59/J59)</f>
        <v/>
      </c>
      <c r="L59" s="10" t="n">
        <f aca="false">IF(A59="",-1,C59*10000+D59*100+E59+(1000-ROW())/100000)</f>
        <v>-1</v>
      </c>
      <c r="M59" s="10" t="n">
        <f aca="false">IF(A59="",-1,G59*10000+H59*100+I59+(1000-ROW())/100000)</f>
        <v>-1</v>
      </c>
    </row>
    <row r="60" customFormat="false" ht="15" hidden="false" customHeight="false" outlineLevel="0" collapsed="false">
      <c r="A60" s="12" t="str">
        <f aca="false">IF(Players!A57="","",Players!A57)</f>
        <v/>
      </c>
      <c r="B60" s="12" t="str">
        <f aca="false">IF(A60="","",Players!B57)</f>
        <v/>
      </c>
      <c r="C60" s="12" t="str">
        <f aca="false">IF(A60="","",SUMIFS(Predictions!$AH$2:$AH$2001,Predictions!$B$2:$B$2001,A60,Predictions!$A$2:$A$2001,$B$2))</f>
        <v/>
      </c>
      <c r="D60" s="12" t="str">
        <f aca="false">IF(A60="","",SUMIFS(Predictions!$AI$2:$AI$2001,Predictions!$B$2:$B$2001,A60,Predictions!$A$2:$A$2001,$B$2))</f>
        <v/>
      </c>
      <c r="E60" s="12" t="str">
        <f aca="false">IF(A60="","",SUMIFS(Predictions!$AJ$2:$AJ$2001,Predictions!$B$2:$B$2001,A60,Predictions!$A$2:$A$2001,$B$2))</f>
        <v/>
      </c>
      <c r="F60" s="12" t="str">
        <f aca="false">IF(A60="","",SUMIFS(Predictions!$AK$2:$AK$2001,Predictions!$B$2:$B$2001,A60,Predictions!$A$2:$A$2001,$B$2))</f>
        <v/>
      </c>
      <c r="G60" s="12" t="str">
        <f aca="false">IF(A60="","",SUMIFS(Predictions!$AH$2:$AH$2001,Predictions!$B$2:$B$2001,A60))</f>
        <v/>
      </c>
      <c r="H60" s="12" t="str">
        <f aca="false">IF(A60="","",SUMIFS(Predictions!$AI$2:$AI$2001,Predictions!$B$2:$B$2001,A60))</f>
        <v/>
      </c>
      <c r="I60" s="12" t="str">
        <f aca="false">IF(A60="","",SUMIFS(Predictions!$AJ$2:$AJ$2001,Predictions!$B$2:$B$2001,A60))</f>
        <v/>
      </c>
      <c r="J60" s="12" t="str">
        <f aca="false">IF(A60="","",SUMIFS(Predictions!$AK$2:$AK$2001,Predictions!$B$2:$B$2001,A60))</f>
        <v/>
      </c>
      <c r="K60" s="17" t="str">
        <f aca="false">IF(OR(A60="",J60=0),"",I60/J60)</f>
        <v/>
      </c>
      <c r="L60" s="10" t="n">
        <f aca="false">IF(A60="",-1,C60*10000+D60*100+E60+(1000-ROW())/100000)</f>
        <v>-1</v>
      </c>
      <c r="M60" s="10" t="n">
        <f aca="false">IF(A60="",-1,G60*10000+H60*100+I60+(1000-ROW())/100000)</f>
        <v>-1</v>
      </c>
    </row>
    <row r="61" customFormat="false" ht="15" hidden="false" customHeight="false" outlineLevel="0" collapsed="false">
      <c r="A61" s="12" t="str">
        <f aca="false">IF(Players!A58="","",Players!A58)</f>
        <v/>
      </c>
      <c r="B61" s="12" t="str">
        <f aca="false">IF(A61="","",Players!B58)</f>
        <v/>
      </c>
      <c r="C61" s="12" t="str">
        <f aca="false">IF(A61="","",SUMIFS(Predictions!$AH$2:$AH$2001,Predictions!$B$2:$B$2001,A61,Predictions!$A$2:$A$2001,$B$2))</f>
        <v/>
      </c>
      <c r="D61" s="12" t="str">
        <f aca="false">IF(A61="","",SUMIFS(Predictions!$AI$2:$AI$2001,Predictions!$B$2:$B$2001,A61,Predictions!$A$2:$A$2001,$B$2))</f>
        <v/>
      </c>
      <c r="E61" s="12" t="str">
        <f aca="false">IF(A61="","",SUMIFS(Predictions!$AJ$2:$AJ$2001,Predictions!$B$2:$B$2001,A61,Predictions!$A$2:$A$2001,$B$2))</f>
        <v/>
      </c>
      <c r="F61" s="12" t="str">
        <f aca="false">IF(A61="","",SUMIFS(Predictions!$AK$2:$AK$2001,Predictions!$B$2:$B$2001,A61,Predictions!$A$2:$A$2001,$B$2))</f>
        <v/>
      </c>
      <c r="G61" s="12" t="str">
        <f aca="false">IF(A61="","",SUMIFS(Predictions!$AH$2:$AH$2001,Predictions!$B$2:$B$2001,A61))</f>
        <v/>
      </c>
      <c r="H61" s="12" t="str">
        <f aca="false">IF(A61="","",SUMIFS(Predictions!$AI$2:$AI$2001,Predictions!$B$2:$B$2001,A61))</f>
        <v/>
      </c>
      <c r="I61" s="12" t="str">
        <f aca="false">IF(A61="","",SUMIFS(Predictions!$AJ$2:$AJ$2001,Predictions!$B$2:$B$2001,A61))</f>
        <v/>
      </c>
      <c r="J61" s="12" t="str">
        <f aca="false">IF(A61="","",SUMIFS(Predictions!$AK$2:$AK$2001,Predictions!$B$2:$B$2001,A61))</f>
        <v/>
      </c>
      <c r="K61" s="17" t="str">
        <f aca="false">IF(OR(A61="",J61=0),"",I61/J61)</f>
        <v/>
      </c>
      <c r="L61" s="10" t="n">
        <f aca="false">IF(A61="",-1,C61*10000+D61*100+E61+(1000-ROW())/100000)</f>
        <v>-1</v>
      </c>
      <c r="M61" s="10" t="n">
        <f aca="false">IF(A61="",-1,G61*10000+H61*100+I61+(1000-ROW())/100000)</f>
        <v>-1</v>
      </c>
    </row>
    <row r="62" customFormat="false" ht="15" hidden="false" customHeight="false" outlineLevel="0" collapsed="false">
      <c r="A62" s="12" t="str">
        <f aca="false">IF(Players!A59="","",Players!A59)</f>
        <v/>
      </c>
      <c r="B62" s="12" t="str">
        <f aca="false">IF(A62="","",Players!B59)</f>
        <v/>
      </c>
      <c r="C62" s="12" t="str">
        <f aca="false">IF(A62="","",SUMIFS(Predictions!$AH$2:$AH$2001,Predictions!$B$2:$B$2001,A62,Predictions!$A$2:$A$2001,$B$2))</f>
        <v/>
      </c>
      <c r="D62" s="12" t="str">
        <f aca="false">IF(A62="","",SUMIFS(Predictions!$AI$2:$AI$2001,Predictions!$B$2:$B$2001,A62,Predictions!$A$2:$A$2001,$B$2))</f>
        <v/>
      </c>
      <c r="E62" s="12" t="str">
        <f aca="false">IF(A62="","",SUMIFS(Predictions!$AJ$2:$AJ$2001,Predictions!$B$2:$B$2001,A62,Predictions!$A$2:$A$2001,$B$2))</f>
        <v/>
      </c>
      <c r="F62" s="12" t="str">
        <f aca="false">IF(A62="","",SUMIFS(Predictions!$AK$2:$AK$2001,Predictions!$B$2:$B$2001,A62,Predictions!$A$2:$A$2001,$B$2))</f>
        <v/>
      </c>
      <c r="G62" s="12" t="str">
        <f aca="false">IF(A62="","",SUMIFS(Predictions!$AH$2:$AH$2001,Predictions!$B$2:$B$2001,A62))</f>
        <v/>
      </c>
      <c r="H62" s="12" t="str">
        <f aca="false">IF(A62="","",SUMIFS(Predictions!$AI$2:$AI$2001,Predictions!$B$2:$B$2001,A62))</f>
        <v/>
      </c>
      <c r="I62" s="12" t="str">
        <f aca="false">IF(A62="","",SUMIFS(Predictions!$AJ$2:$AJ$2001,Predictions!$B$2:$B$2001,A62))</f>
        <v/>
      </c>
      <c r="J62" s="12" t="str">
        <f aca="false">IF(A62="","",SUMIFS(Predictions!$AK$2:$AK$2001,Predictions!$B$2:$B$2001,A62))</f>
        <v/>
      </c>
      <c r="K62" s="17" t="str">
        <f aca="false">IF(OR(A62="",J62=0),"",I62/J62)</f>
        <v/>
      </c>
      <c r="L62" s="10" t="n">
        <f aca="false">IF(A62="",-1,C62*10000+D62*100+E62+(1000-ROW())/100000)</f>
        <v>-1</v>
      </c>
      <c r="M62" s="10" t="n">
        <f aca="false">IF(A62="",-1,G62*10000+H62*100+I62+(1000-ROW())/100000)</f>
        <v>-1</v>
      </c>
    </row>
    <row r="63" customFormat="false" ht="15" hidden="false" customHeight="false" outlineLevel="0" collapsed="false">
      <c r="A63" s="12" t="str">
        <f aca="false">IF(Players!A60="","",Players!A60)</f>
        <v/>
      </c>
      <c r="B63" s="12" t="str">
        <f aca="false">IF(A63="","",Players!B60)</f>
        <v/>
      </c>
      <c r="C63" s="12" t="str">
        <f aca="false">IF(A63="","",SUMIFS(Predictions!$AH$2:$AH$2001,Predictions!$B$2:$B$2001,A63,Predictions!$A$2:$A$2001,$B$2))</f>
        <v/>
      </c>
      <c r="D63" s="12" t="str">
        <f aca="false">IF(A63="","",SUMIFS(Predictions!$AI$2:$AI$2001,Predictions!$B$2:$B$2001,A63,Predictions!$A$2:$A$2001,$B$2))</f>
        <v/>
      </c>
      <c r="E63" s="12" t="str">
        <f aca="false">IF(A63="","",SUMIFS(Predictions!$AJ$2:$AJ$2001,Predictions!$B$2:$B$2001,A63,Predictions!$A$2:$A$2001,$B$2))</f>
        <v/>
      </c>
      <c r="F63" s="12" t="str">
        <f aca="false">IF(A63="","",SUMIFS(Predictions!$AK$2:$AK$2001,Predictions!$B$2:$B$2001,A63,Predictions!$A$2:$A$2001,$B$2))</f>
        <v/>
      </c>
      <c r="G63" s="12" t="str">
        <f aca="false">IF(A63="","",SUMIFS(Predictions!$AH$2:$AH$2001,Predictions!$B$2:$B$2001,A63))</f>
        <v/>
      </c>
      <c r="H63" s="12" t="str">
        <f aca="false">IF(A63="","",SUMIFS(Predictions!$AI$2:$AI$2001,Predictions!$B$2:$B$2001,A63))</f>
        <v/>
      </c>
      <c r="I63" s="12" t="str">
        <f aca="false">IF(A63="","",SUMIFS(Predictions!$AJ$2:$AJ$2001,Predictions!$B$2:$B$2001,A63))</f>
        <v/>
      </c>
      <c r="J63" s="12" t="str">
        <f aca="false">IF(A63="","",SUMIFS(Predictions!$AK$2:$AK$2001,Predictions!$B$2:$B$2001,A63))</f>
        <v/>
      </c>
      <c r="K63" s="17" t="str">
        <f aca="false">IF(OR(A63="",J63=0),"",I63/J63)</f>
        <v/>
      </c>
      <c r="L63" s="10" t="n">
        <f aca="false">IF(A63="",-1,C63*10000+D63*100+E63+(1000-ROW())/100000)</f>
        <v>-1</v>
      </c>
      <c r="M63" s="10" t="n">
        <f aca="false">IF(A63="",-1,G63*10000+H63*100+I63+(1000-ROW())/100000)</f>
        <v>-1</v>
      </c>
    </row>
    <row r="64" customFormat="false" ht="15" hidden="false" customHeight="false" outlineLevel="0" collapsed="false">
      <c r="A64" s="12" t="str">
        <f aca="false">IF(Players!A61="","",Players!A61)</f>
        <v/>
      </c>
      <c r="B64" s="12" t="str">
        <f aca="false">IF(A64="","",Players!B61)</f>
        <v/>
      </c>
      <c r="C64" s="12" t="str">
        <f aca="false">IF(A64="","",SUMIFS(Predictions!$AH$2:$AH$2001,Predictions!$B$2:$B$2001,A64,Predictions!$A$2:$A$2001,$B$2))</f>
        <v/>
      </c>
      <c r="D64" s="12" t="str">
        <f aca="false">IF(A64="","",SUMIFS(Predictions!$AI$2:$AI$2001,Predictions!$B$2:$B$2001,A64,Predictions!$A$2:$A$2001,$B$2))</f>
        <v/>
      </c>
      <c r="E64" s="12" t="str">
        <f aca="false">IF(A64="","",SUMIFS(Predictions!$AJ$2:$AJ$2001,Predictions!$B$2:$B$2001,A64,Predictions!$A$2:$A$2001,$B$2))</f>
        <v/>
      </c>
      <c r="F64" s="12" t="str">
        <f aca="false">IF(A64="","",SUMIFS(Predictions!$AK$2:$AK$2001,Predictions!$B$2:$B$2001,A64,Predictions!$A$2:$A$2001,$B$2))</f>
        <v/>
      </c>
      <c r="G64" s="12" t="str">
        <f aca="false">IF(A64="","",SUMIFS(Predictions!$AH$2:$AH$2001,Predictions!$B$2:$B$2001,A64))</f>
        <v/>
      </c>
      <c r="H64" s="12" t="str">
        <f aca="false">IF(A64="","",SUMIFS(Predictions!$AI$2:$AI$2001,Predictions!$B$2:$B$2001,A64))</f>
        <v/>
      </c>
      <c r="I64" s="12" t="str">
        <f aca="false">IF(A64="","",SUMIFS(Predictions!$AJ$2:$AJ$2001,Predictions!$B$2:$B$2001,A64))</f>
        <v/>
      </c>
      <c r="J64" s="12" t="str">
        <f aca="false">IF(A64="","",SUMIFS(Predictions!$AK$2:$AK$2001,Predictions!$B$2:$B$2001,A64))</f>
        <v/>
      </c>
      <c r="K64" s="17" t="str">
        <f aca="false">IF(OR(A64="",J64=0),"",I64/J64)</f>
        <v/>
      </c>
      <c r="L64" s="10" t="n">
        <f aca="false">IF(A64="",-1,C64*10000+D64*100+E64+(1000-ROW())/100000)</f>
        <v>-1</v>
      </c>
      <c r="M64" s="10" t="n">
        <f aca="false">IF(A64="",-1,G64*10000+H64*100+I64+(1000-ROW())/100000)</f>
        <v>-1</v>
      </c>
    </row>
    <row r="65" customFormat="false" ht="15" hidden="false" customHeight="false" outlineLevel="0" collapsed="false">
      <c r="A65" s="12" t="str">
        <f aca="false">IF(Players!A62="","",Players!A62)</f>
        <v/>
      </c>
      <c r="B65" s="12" t="str">
        <f aca="false">IF(A65="","",Players!B62)</f>
        <v/>
      </c>
      <c r="C65" s="12" t="str">
        <f aca="false">IF(A65="","",SUMIFS(Predictions!$AH$2:$AH$2001,Predictions!$B$2:$B$2001,A65,Predictions!$A$2:$A$2001,$B$2))</f>
        <v/>
      </c>
      <c r="D65" s="12" t="str">
        <f aca="false">IF(A65="","",SUMIFS(Predictions!$AI$2:$AI$2001,Predictions!$B$2:$B$2001,A65,Predictions!$A$2:$A$2001,$B$2))</f>
        <v/>
      </c>
      <c r="E65" s="12" t="str">
        <f aca="false">IF(A65="","",SUMIFS(Predictions!$AJ$2:$AJ$2001,Predictions!$B$2:$B$2001,A65,Predictions!$A$2:$A$2001,$B$2))</f>
        <v/>
      </c>
      <c r="F65" s="12" t="str">
        <f aca="false">IF(A65="","",SUMIFS(Predictions!$AK$2:$AK$2001,Predictions!$B$2:$B$2001,A65,Predictions!$A$2:$A$2001,$B$2))</f>
        <v/>
      </c>
      <c r="G65" s="12" t="str">
        <f aca="false">IF(A65="","",SUMIFS(Predictions!$AH$2:$AH$2001,Predictions!$B$2:$B$2001,A65))</f>
        <v/>
      </c>
      <c r="H65" s="12" t="str">
        <f aca="false">IF(A65="","",SUMIFS(Predictions!$AI$2:$AI$2001,Predictions!$B$2:$B$2001,A65))</f>
        <v/>
      </c>
      <c r="I65" s="12" t="str">
        <f aca="false">IF(A65="","",SUMIFS(Predictions!$AJ$2:$AJ$2001,Predictions!$B$2:$B$2001,A65))</f>
        <v/>
      </c>
      <c r="J65" s="12" t="str">
        <f aca="false">IF(A65="","",SUMIFS(Predictions!$AK$2:$AK$2001,Predictions!$B$2:$B$2001,A65))</f>
        <v/>
      </c>
      <c r="K65" s="17" t="str">
        <f aca="false">IF(OR(A65="",J65=0),"",I65/J65)</f>
        <v/>
      </c>
      <c r="L65" s="10" t="n">
        <f aca="false">IF(A65="",-1,C65*10000+D65*100+E65+(1000-ROW())/100000)</f>
        <v>-1</v>
      </c>
      <c r="M65" s="10" t="n">
        <f aca="false">IF(A65="",-1,G65*10000+H65*100+I65+(1000-ROW())/100000)</f>
        <v>-1</v>
      </c>
    </row>
    <row r="66" customFormat="false" ht="15" hidden="false" customHeight="false" outlineLevel="0" collapsed="false">
      <c r="A66" s="12" t="str">
        <f aca="false">IF(Players!A63="","",Players!A63)</f>
        <v/>
      </c>
      <c r="B66" s="12" t="str">
        <f aca="false">IF(A66="","",Players!B63)</f>
        <v/>
      </c>
      <c r="C66" s="12" t="str">
        <f aca="false">IF(A66="","",SUMIFS(Predictions!$AH$2:$AH$2001,Predictions!$B$2:$B$2001,A66,Predictions!$A$2:$A$2001,$B$2))</f>
        <v/>
      </c>
      <c r="D66" s="12" t="str">
        <f aca="false">IF(A66="","",SUMIFS(Predictions!$AI$2:$AI$2001,Predictions!$B$2:$B$2001,A66,Predictions!$A$2:$A$2001,$B$2))</f>
        <v/>
      </c>
      <c r="E66" s="12" t="str">
        <f aca="false">IF(A66="","",SUMIFS(Predictions!$AJ$2:$AJ$2001,Predictions!$B$2:$B$2001,A66,Predictions!$A$2:$A$2001,$B$2))</f>
        <v/>
      </c>
      <c r="F66" s="12" t="str">
        <f aca="false">IF(A66="","",SUMIFS(Predictions!$AK$2:$AK$2001,Predictions!$B$2:$B$2001,A66,Predictions!$A$2:$A$2001,$B$2))</f>
        <v/>
      </c>
      <c r="G66" s="12" t="str">
        <f aca="false">IF(A66="","",SUMIFS(Predictions!$AH$2:$AH$2001,Predictions!$B$2:$B$2001,A66))</f>
        <v/>
      </c>
      <c r="H66" s="12" t="str">
        <f aca="false">IF(A66="","",SUMIFS(Predictions!$AI$2:$AI$2001,Predictions!$B$2:$B$2001,A66))</f>
        <v/>
      </c>
      <c r="I66" s="12" t="str">
        <f aca="false">IF(A66="","",SUMIFS(Predictions!$AJ$2:$AJ$2001,Predictions!$B$2:$B$2001,A66))</f>
        <v/>
      </c>
      <c r="J66" s="12" t="str">
        <f aca="false">IF(A66="","",SUMIFS(Predictions!$AK$2:$AK$2001,Predictions!$B$2:$B$2001,A66))</f>
        <v/>
      </c>
      <c r="K66" s="17" t="str">
        <f aca="false">IF(OR(A66="",J66=0),"",I66/J66)</f>
        <v/>
      </c>
      <c r="L66" s="10" t="n">
        <f aca="false">IF(A66="",-1,C66*10000+D66*100+E66+(1000-ROW())/100000)</f>
        <v>-1</v>
      </c>
      <c r="M66" s="10" t="n">
        <f aca="false">IF(A66="",-1,G66*10000+H66*100+I66+(1000-ROW())/100000)</f>
        <v>-1</v>
      </c>
    </row>
    <row r="67" customFormat="false" ht="15" hidden="false" customHeight="false" outlineLevel="0" collapsed="false">
      <c r="A67" s="12" t="str">
        <f aca="false">IF(Players!A64="","",Players!A64)</f>
        <v/>
      </c>
      <c r="B67" s="12" t="str">
        <f aca="false">IF(A67="","",Players!B64)</f>
        <v/>
      </c>
      <c r="C67" s="12" t="str">
        <f aca="false">IF(A67="","",SUMIFS(Predictions!$AH$2:$AH$2001,Predictions!$B$2:$B$2001,A67,Predictions!$A$2:$A$2001,$B$2))</f>
        <v/>
      </c>
      <c r="D67" s="12" t="str">
        <f aca="false">IF(A67="","",SUMIFS(Predictions!$AI$2:$AI$2001,Predictions!$B$2:$B$2001,A67,Predictions!$A$2:$A$2001,$B$2))</f>
        <v/>
      </c>
      <c r="E67" s="12" t="str">
        <f aca="false">IF(A67="","",SUMIFS(Predictions!$AJ$2:$AJ$2001,Predictions!$B$2:$B$2001,A67,Predictions!$A$2:$A$2001,$B$2))</f>
        <v/>
      </c>
      <c r="F67" s="12" t="str">
        <f aca="false">IF(A67="","",SUMIFS(Predictions!$AK$2:$AK$2001,Predictions!$B$2:$B$2001,A67,Predictions!$A$2:$A$2001,$B$2))</f>
        <v/>
      </c>
      <c r="G67" s="12" t="str">
        <f aca="false">IF(A67="","",SUMIFS(Predictions!$AH$2:$AH$2001,Predictions!$B$2:$B$2001,A67))</f>
        <v/>
      </c>
      <c r="H67" s="12" t="str">
        <f aca="false">IF(A67="","",SUMIFS(Predictions!$AI$2:$AI$2001,Predictions!$B$2:$B$2001,A67))</f>
        <v/>
      </c>
      <c r="I67" s="12" t="str">
        <f aca="false">IF(A67="","",SUMIFS(Predictions!$AJ$2:$AJ$2001,Predictions!$B$2:$B$2001,A67))</f>
        <v/>
      </c>
      <c r="J67" s="12" t="str">
        <f aca="false">IF(A67="","",SUMIFS(Predictions!$AK$2:$AK$2001,Predictions!$B$2:$B$2001,A67))</f>
        <v/>
      </c>
      <c r="K67" s="17" t="str">
        <f aca="false">IF(OR(A67="",J67=0),"",I67/J67)</f>
        <v/>
      </c>
      <c r="L67" s="10" t="n">
        <f aca="false">IF(A67="",-1,C67*10000+D67*100+E67+(1000-ROW())/100000)</f>
        <v>-1</v>
      </c>
      <c r="M67" s="10" t="n">
        <f aca="false">IF(A67="",-1,G67*10000+H67*100+I67+(1000-ROW())/100000)</f>
        <v>-1</v>
      </c>
    </row>
    <row r="68" customFormat="false" ht="15" hidden="false" customHeight="false" outlineLevel="0" collapsed="false">
      <c r="A68" s="12" t="str">
        <f aca="false">IF(Players!A65="","",Players!A65)</f>
        <v/>
      </c>
      <c r="B68" s="12" t="str">
        <f aca="false">IF(A68="","",Players!B65)</f>
        <v/>
      </c>
      <c r="C68" s="12" t="str">
        <f aca="false">IF(A68="","",SUMIFS(Predictions!$AH$2:$AH$2001,Predictions!$B$2:$B$2001,A68,Predictions!$A$2:$A$2001,$B$2))</f>
        <v/>
      </c>
      <c r="D68" s="12" t="str">
        <f aca="false">IF(A68="","",SUMIFS(Predictions!$AI$2:$AI$2001,Predictions!$B$2:$B$2001,A68,Predictions!$A$2:$A$2001,$B$2))</f>
        <v/>
      </c>
      <c r="E68" s="12" t="str">
        <f aca="false">IF(A68="","",SUMIFS(Predictions!$AJ$2:$AJ$2001,Predictions!$B$2:$B$2001,A68,Predictions!$A$2:$A$2001,$B$2))</f>
        <v/>
      </c>
      <c r="F68" s="12" t="str">
        <f aca="false">IF(A68="","",SUMIFS(Predictions!$AK$2:$AK$2001,Predictions!$B$2:$B$2001,A68,Predictions!$A$2:$A$2001,$B$2))</f>
        <v/>
      </c>
      <c r="G68" s="12" t="str">
        <f aca="false">IF(A68="","",SUMIFS(Predictions!$AH$2:$AH$2001,Predictions!$B$2:$B$2001,A68))</f>
        <v/>
      </c>
      <c r="H68" s="12" t="str">
        <f aca="false">IF(A68="","",SUMIFS(Predictions!$AI$2:$AI$2001,Predictions!$B$2:$B$2001,A68))</f>
        <v/>
      </c>
      <c r="I68" s="12" t="str">
        <f aca="false">IF(A68="","",SUMIFS(Predictions!$AJ$2:$AJ$2001,Predictions!$B$2:$B$2001,A68))</f>
        <v/>
      </c>
      <c r="J68" s="12" t="str">
        <f aca="false">IF(A68="","",SUMIFS(Predictions!$AK$2:$AK$2001,Predictions!$B$2:$B$2001,A68))</f>
        <v/>
      </c>
      <c r="K68" s="17" t="str">
        <f aca="false">IF(OR(A68="",J68=0),"",I68/J68)</f>
        <v/>
      </c>
      <c r="L68" s="10" t="n">
        <f aca="false">IF(A68="",-1,C68*10000+D68*100+E68+(1000-ROW())/100000)</f>
        <v>-1</v>
      </c>
      <c r="M68" s="10" t="n">
        <f aca="false">IF(A68="",-1,G68*10000+H68*100+I68+(1000-ROW())/100000)</f>
        <v>-1</v>
      </c>
    </row>
    <row r="69" customFormat="false" ht="15" hidden="false" customHeight="false" outlineLevel="0" collapsed="false">
      <c r="A69" s="12" t="str">
        <f aca="false">IF(Players!A66="","",Players!A66)</f>
        <v/>
      </c>
      <c r="B69" s="12" t="str">
        <f aca="false">IF(A69="","",Players!B66)</f>
        <v/>
      </c>
      <c r="C69" s="12" t="str">
        <f aca="false">IF(A69="","",SUMIFS(Predictions!$AH$2:$AH$2001,Predictions!$B$2:$B$2001,A69,Predictions!$A$2:$A$2001,$B$2))</f>
        <v/>
      </c>
      <c r="D69" s="12" t="str">
        <f aca="false">IF(A69="","",SUMIFS(Predictions!$AI$2:$AI$2001,Predictions!$B$2:$B$2001,A69,Predictions!$A$2:$A$2001,$B$2))</f>
        <v/>
      </c>
      <c r="E69" s="12" t="str">
        <f aca="false">IF(A69="","",SUMIFS(Predictions!$AJ$2:$AJ$2001,Predictions!$B$2:$B$2001,A69,Predictions!$A$2:$A$2001,$B$2))</f>
        <v/>
      </c>
      <c r="F69" s="12" t="str">
        <f aca="false">IF(A69="","",SUMIFS(Predictions!$AK$2:$AK$2001,Predictions!$B$2:$B$2001,A69,Predictions!$A$2:$A$2001,$B$2))</f>
        <v/>
      </c>
      <c r="G69" s="12" t="str">
        <f aca="false">IF(A69="","",SUMIFS(Predictions!$AH$2:$AH$2001,Predictions!$B$2:$B$2001,A69))</f>
        <v/>
      </c>
      <c r="H69" s="12" t="str">
        <f aca="false">IF(A69="","",SUMIFS(Predictions!$AI$2:$AI$2001,Predictions!$B$2:$B$2001,A69))</f>
        <v/>
      </c>
      <c r="I69" s="12" t="str">
        <f aca="false">IF(A69="","",SUMIFS(Predictions!$AJ$2:$AJ$2001,Predictions!$B$2:$B$2001,A69))</f>
        <v/>
      </c>
      <c r="J69" s="12" t="str">
        <f aca="false">IF(A69="","",SUMIFS(Predictions!$AK$2:$AK$2001,Predictions!$B$2:$B$2001,A69))</f>
        <v/>
      </c>
      <c r="K69" s="17" t="str">
        <f aca="false">IF(OR(A69="",J69=0),"",I69/J69)</f>
        <v/>
      </c>
      <c r="L69" s="10" t="n">
        <f aca="false">IF(A69="",-1,C69*10000+D69*100+E69+(1000-ROW())/100000)</f>
        <v>-1</v>
      </c>
      <c r="M69" s="10" t="n">
        <f aca="false">IF(A69="",-1,G69*10000+H69*100+I69+(1000-ROW())/100000)</f>
        <v>-1</v>
      </c>
    </row>
    <row r="70" customFormat="false" ht="15" hidden="false" customHeight="false" outlineLevel="0" collapsed="false">
      <c r="A70" s="12" t="str">
        <f aca="false">IF(Players!A67="","",Players!A67)</f>
        <v/>
      </c>
      <c r="B70" s="12" t="str">
        <f aca="false">IF(A70="","",Players!B67)</f>
        <v/>
      </c>
      <c r="C70" s="12" t="str">
        <f aca="false">IF(A70="","",SUMIFS(Predictions!$AH$2:$AH$2001,Predictions!$B$2:$B$2001,A70,Predictions!$A$2:$A$2001,$B$2))</f>
        <v/>
      </c>
      <c r="D70" s="12" t="str">
        <f aca="false">IF(A70="","",SUMIFS(Predictions!$AI$2:$AI$2001,Predictions!$B$2:$B$2001,A70,Predictions!$A$2:$A$2001,$B$2))</f>
        <v/>
      </c>
      <c r="E70" s="12" t="str">
        <f aca="false">IF(A70="","",SUMIFS(Predictions!$AJ$2:$AJ$2001,Predictions!$B$2:$B$2001,A70,Predictions!$A$2:$A$2001,$B$2))</f>
        <v/>
      </c>
      <c r="F70" s="12" t="str">
        <f aca="false">IF(A70="","",SUMIFS(Predictions!$AK$2:$AK$2001,Predictions!$B$2:$B$2001,A70,Predictions!$A$2:$A$2001,$B$2))</f>
        <v/>
      </c>
      <c r="G70" s="12" t="str">
        <f aca="false">IF(A70="","",SUMIFS(Predictions!$AH$2:$AH$2001,Predictions!$B$2:$B$2001,A70))</f>
        <v/>
      </c>
      <c r="H70" s="12" t="str">
        <f aca="false">IF(A70="","",SUMIFS(Predictions!$AI$2:$AI$2001,Predictions!$B$2:$B$2001,A70))</f>
        <v/>
      </c>
      <c r="I70" s="12" t="str">
        <f aca="false">IF(A70="","",SUMIFS(Predictions!$AJ$2:$AJ$2001,Predictions!$B$2:$B$2001,A70))</f>
        <v/>
      </c>
      <c r="J70" s="12" t="str">
        <f aca="false">IF(A70="","",SUMIFS(Predictions!$AK$2:$AK$2001,Predictions!$B$2:$B$2001,A70))</f>
        <v/>
      </c>
      <c r="K70" s="17" t="str">
        <f aca="false">IF(OR(A70="",J70=0),"",I70/J70)</f>
        <v/>
      </c>
      <c r="L70" s="10" t="n">
        <f aca="false">IF(A70="",-1,C70*10000+D70*100+E70+(1000-ROW())/100000)</f>
        <v>-1</v>
      </c>
      <c r="M70" s="10" t="n">
        <f aca="false">IF(A70="",-1,G70*10000+H70*100+I70+(1000-ROW())/100000)</f>
        <v>-1</v>
      </c>
    </row>
    <row r="71" customFormat="false" ht="15" hidden="false" customHeight="false" outlineLevel="0" collapsed="false">
      <c r="A71" s="12" t="str">
        <f aca="false">IF(Players!A68="","",Players!A68)</f>
        <v/>
      </c>
      <c r="B71" s="12" t="str">
        <f aca="false">IF(A71="","",Players!B68)</f>
        <v/>
      </c>
      <c r="C71" s="12" t="str">
        <f aca="false">IF(A71="","",SUMIFS(Predictions!$AH$2:$AH$2001,Predictions!$B$2:$B$2001,A71,Predictions!$A$2:$A$2001,$B$2))</f>
        <v/>
      </c>
      <c r="D71" s="12" t="str">
        <f aca="false">IF(A71="","",SUMIFS(Predictions!$AI$2:$AI$2001,Predictions!$B$2:$B$2001,A71,Predictions!$A$2:$A$2001,$B$2))</f>
        <v/>
      </c>
      <c r="E71" s="12" t="str">
        <f aca="false">IF(A71="","",SUMIFS(Predictions!$AJ$2:$AJ$2001,Predictions!$B$2:$B$2001,A71,Predictions!$A$2:$A$2001,$B$2))</f>
        <v/>
      </c>
      <c r="F71" s="12" t="str">
        <f aca="false">IF(A71="","",SUMIFS(Predictions!$AK$2:$AK$2001,Predictions!$B$2:$B$2001,A71,Predictions!$A$2:$A$2001,$B$2))</f>
        <v/>
      </c>
      <c r="G71" s="12" t="str">
        <f aca="false">IF(A71="","",SUMIFS(Predictions!$AH$2:$AH$2001,Predictions!$B$2:$B$2001,A71))</f>
        <v/>
      </c>
      <c r="H71" s="12" t="str">
        <f aca="false">IF(A71="","",SUMIFS(Predictions!$AI$2:$AI$2001,Predictions!$B$2:$B$2001,A71))</f>
        <v/>
      </c>
      <c r="I71" s="12" t="str">
        <f aca="false">IF(A71="","",SUMIFS(Predictions!$AJ$2:$AJ$2001,Predictions!$B$2:$B$2001,A71))</f>
        <v/>
      </c>
      <c r="J71" s="12" t="str">
        <f aca="false">IF(A71="","",SUMIFS(Predictions!$AK$2:$AK$2001,Predictions!$B$2:$B$2001,A71))</f>
        <v/>
      </c>
      <c r="K71" s="17" t="str">
        <f aca="false">IF(OR(A71="",J71=0),"",I71/J71)</f>
        <v/>
      </c>
      <c r="L71" s="10" t="n">
        <f aca="false">IF(A71="",-1,C71*10000+D71*100+E71+(1000-ROW())/100000)</f>
        <v>-1</v>
      </c>
      <c r="M71" s="10" t="n">
        <f aca="false">IF(A71="",-1,G71*10000+H71*100+I71+(1000-ROW())/100000)</f>
        <v>-1</v>
      </c>
    </row>
    <row r="72" customFormat="false" ht="15" hidden="false" customHeight="false" outlineLevel="0" collapsed="false">
      <c r="A72" s="12" t="str">
        <f aca="false">IF(Players!A69="","",Players!A69)</f>
        <v/>
      </c>
      <c r="B72" s="12" t="str">
        <f aca="false">IF(A72="","",Players!B69)</f>
        <v/>
      </c>
      <c r="C72" s="12" t="str">
        <f aca="false">IF(A72="","",SUMIFS(Predictions!$AH$2:$AH$2001,Predictions!$B$2:$B$2001,A72,Predictions!$A$2:$A$2001,$B$2))</f>
        <v/>
      </c>
      <c r="D72" s="12" t="str">
        <f aca="false">IF(A72="","",SUMIFS(Predictions!$AI$2:$AI$2001,Predictions!$B$2:$B$2001,A72,Predictions!$A$2:$A$2001,$B$2))</f>
        <v/>
      </c>
      <c r="E72" s="12" t="str">
        <f aca="false">IF(A72="","",SUMIFS(Predictions!$AJ$2:$AJ$2001,Predictions!$B$2:$B$2001,A72,Predictions!$A$2:$A$2001,$B$2))</f>
        <v/>
      </c>
      <c r="F72" s="12" t="str">
        <f aca="false">IF(A72="","",SUMIFS(Predictions!$AK$2:$AK$2001,Predictions!$B$2:$B$2001,A72,Predictions!$A$2:$A$2001,$B$2))</f>
        <v/>
      </c>
      <c r="G72" s="12" t="str">
        <f aca="false">IF(A72="","",SUMIFS(Predictions!$AH$2:$AH$2001,Predictions!$B$2:$B$2001,A72))</f>
        <v/>
      </c>
      <c r="H72" s="12" t="str">
        <f aca="false">IF(A72="","",SUMIFS(Predictions!$AI$2:$AI$2001,Predictions!$B$2:$B$2001,A72))</f>
        <v/>
      </c>
      <c r="I72" s="12" t="str">
        <f aca="false">IF(A72="","",SUMIFS(Predictions!$AJ$2:$AJ$2001,Predictions!$B$2:$B$2001,A72))</f>
        <v/>
      </c>
      <c r="J72" s="12" t="str">
        <f aca="false">IF(A72="","",SUMIFS(Predictions!$AK$2:$AK$2001,Predictions!$B$2:$B$2001,A72))</f>
        <v/>
      </c>
      <c r="K72" s="17" t="str">
        <f aca="false">IF(OR(A72="",J72=0),"",I72/J72)</f>
        <v/>
      </c>
      <c r="L72" s="10" t="n">
        <f aca="false">IF(A72="",-1,C72*10000+D72*100+E72+(1000-ROW())/100000)</f>
        <v>-1</v>
      </c>
      <c r="M72" s="10" t="n">
        <f aca="false">IF(A72="",-1,G72*10000+H72*100+I72+(1000-ROW())/100000)</f>
        <v>-1</v>
      </c>
    </row>
    <row r="73" customFormat="false" ht="15" hidden="false" customHeight="false" outlineLevel="0" collapsed="false">
      <c r="A73" s="12" t="str">
        <f aca="false">IF(Players!A70="","",Players!A70)</f>
        <v/>
      </c>
      <c r="B73" s="12" t="str">
        <f aca="false">IF(A73="","",Players!B70)</f>
        <v/>
      </c>
      <c r="C73" s="12" t="str">
        <f aca="false">IF(A73="","",SUMIFS(Predictions!$AH$2:$AH$2001,Predictions!$B$2:$B$2001,A73,Predictions!$A$2:$A$2001,$B$2))</f>
        <v/>
      </c>
      <c r="D73" s="12" t="str">
        <f aca="false">IF(A73="","",SUMIFS(Predictions!$AI$2:$AI$2001,Predictions!$B$2:$B$2001,A73,Predictions!$A$2:$A$2001,$B$2))</f>
        <v/>
      </c>
      <c r="E73" s="12" t="str">
        <f aca="false">IF(A73="","",SUMIFS(Predictions!$AJ$2:$AJ$2001,Predictions!$B$2:$B$2001,A73,Predictions!$A$2:$A$2001,$B$2))</f>
        <v/>
      </c>
      <c r="F73" s="12" t="str">
        <f aca="false">IF(A73="","",SUMIFS(Predictions!$AK$2:$AK$2001,Predictions!$B$2:$B$2001,A73,Predictions!$A$2:$A$2001,$B$2))</f>
        <v/>
      </c>
      <c r="G73" s="12" t="str">
        <f aca="false">IF(A73="","",SUMIFS(Predictions!$AH$2:$AH$2001,Predictions!$B$2:$B$2001,A73))</f>
        <v/>
      </c>
      <c r="H73" s="12" t="str">
        <f aca="false">IF(A73="","",SUMIFS(Predictions!$AI$2:$AI$2001,Predictions!$B$2:$B$2001,A73))</f>
        <v/>
      </c>
      <c r="I73" s="12" t="str">
        <f aca="false">IF(A73="","",SUMIFS(Predictions!$AJ$2:$AJ$2001,Predictions!$B$2:$B$2001,A73))</f>
        <v/>
      </c>
      <c r="J73" s="12" t="str">
        <f aca="false">IF(A73="","",SUMIFS(Predictions!$AK$2:$AK$2001,Predictions!$B$2:$B$2001,A73))</f>
        <v/>
      </c>
      <c r="K73" s="17" t="str">
        <f aca="false">IF(OR(A73="",J73=0),"",I73/J73)</f>
        <v/>
      </c>
      <c r="L73" s="10" t="n">
        <f aca="false">IF(A73="",-1,C73*10000+D73*100+E73+(1000-ROW())/100000)</f>
        <v>-1</v>
      </c>
      <c r="M73" s="10" t="n">
        <f aca="false">IF(A73="",-1,G73*10000+H73*100+I73+(1000-ROW())/100000)</f>
        <v>-1</v>
      </c>
    </row>
    <row r="74" customFormat="false" ht="15" hidden="false" customHeight="false" outlineLevel="0" collapsed="false">
      <c r="A74" s="12" t="str">
        <f aca="false">IF(Players!A71="","",Players!A71)</f>
        <v/>
      </c>
      <c r="B74" s="12" t="str">
        <f aca="false">IF(A74="","",Players!B71)</f>
        <v/>
      </c>
      <c r="C74" s="12" t="str">
        <f aca="false">IF(A74="","",SUMIFS(Predictions!$AH$2:$AH$2001,Predictions!$B$2:$B$2001,A74,Predictions!$A$2:$A$2001,$B$2))</f>
        <v/>
      </c>
      <c r="D74" s="12" t="str">
        <f aca="false">IF(A74="","",SUMIFS(Predictions!$AI$2:$AI$2001,Predictions!$B$2:$B$2001,A74,Predictions!$A$2:$A$2001,$B$2))</f>
        <v/>
      </c>
      <c r="E74" s="12" t="str">
        <f aca="false">IF(A74="","",SUMIFS(Predictions!$AJ$2:$AJ$2001,Predictions!$B$2:$B$2001,A74,Predictions!$A$2:$A$2001,$B$2))</f>
        <v/>
      </c>
      <c r="F74" s="12" t="str">
        <f aca="false">IF(A74="","",SUMIFS(Predictions!$AK$2:$AK$2001,Predictions!$B$2:$B$2001,A74,Predictions!$A$2:$A$2001,$B$2))</f>
        <v/>
      </c>
      <c r="G74" s="12" t="str">
        <f aca="false">IF(A74="","",SUMIFS(Predictions!$AH$2:$AH$2001,Predictions!$B$2:$B$2001,A74))</f>
        <v/>
      </c>
      <c r="H74" s="12" t="str">
        <f aca="false">IF(A74="","",SUMIFS(Predictions!$AI$2:$AI$2001,Predictions!$B$2:$B$2001,A74))</f>
        <v/>
      </c>
      <c r="I74" s="12" t="str">
        <f aca="false">IF(A74="","",SUMIFS(Predictions!$AJ$2:$AJ$2001,Predictions!$B$2:$B$2001,A74))</f>
        <v/>
      </c>
      <c r="J74" s="12" t="str">
        <f aca="false">IF(A74="","",SUMIFS(Predictions!$AK$2:$AK$2001,Predictions!$B$2:$B$2001,A74))</f>
        <v/>
      </c>
      <c r="K74" s="17" t="str">
        <f aca="false">IF(OR(A74="",J74=0),"",I74/J74)</f>
        <v/>
      </c>
      <c r="L74" s="10" t="n">
        <f aca="false">IF(A74="",-1,C74*10000+D74*100+E74+(1000-ROW())/100000)</f>
        <v>-1</v>
      </c>
      <c r="M74" s="10" t="n">
        <f aca="false">IF(A74="",-1,G74*10000+H74*100+I74+(1000-ROW())/100000)</f>
        <v>-1</v>
      </c>
    </row>
    <row r="75" customFormat="false" ht="15" hidden="false" customHeight="false" outlineLevel="0" collapsed="false">
      <c r="A75" s="12" t="str">
        <f aca="false">IF(Players!A72="","",Players!A72)</f>
        <v/>
      </c>
      <c r="B75" s="12" t="str">
        <f aca="false">IF(A75="","",Players!B72)</f>
        <v/>
      </c>
      <c r="C75" s="12" t="str">
        <f aca="false">IF(A75="","",SUMIFS(Predictions!$AH$2:$AH$2001,Predictions!$B$2:$B$2001,A75,Predictions!$A$2:$A$2001,$B$2))</f>
        <v/>
      </c>
      <c r="D75" s="12" t="str">
        <f aca="false">IF(A75="","",SUMIFS(Predictions!$AI$2:$AI$2001,Predictions!$B$2:$B$2001,A75,Predictions!$A$2:$A$2001,$B$2))</f>
        <v/>
      </c>
      <c r="E75" s="12" t="str">
        <f aca="false">IF(A75="","",SUMIFS(Predictions!$AJ$2:$AJ$2001,Predictions!$B$2:$B$2001,A75,Predictions!$A$2:$A$2001,$B$2))</f>
        <v/>
      </c>
      <c r="F75" s="12" t="str">
        <f aca="false">IF(A75="","",SUMIFS(Predictions!$AK$2:$AK$2001,Predictions!$B$2:$B$2001,A75,Predictions!$A$2:$A$2001,$B$2))</f>
        <v/>
      </c>
      <c r="G75" s="12" t="str">
        <f aca="false">IF(A75="","",SUMIFS(Predictions!$AH$2:$AH$2001,Predictions!$B$2:$B$2001,A75))</f>
        <v/>
      </c>
      <c r="H75" s="12" t="str">
        <f aca="false">IF(A75="","",SUMIFS(Predictions!$AI$2:$AI$2001,Predictions!$B$2:$B$2001,A75))</f>
        <v/>
      </c>
      <c r="I75" s="12" t="str">
        <f aca="false">IF(A75="","",SUMIFS(Predictions!$AJ$2:$AJ$2001,Predictions!$B$2:$B$2001,A75))</f>
        <v/>
      </c>
      <c r="J75" s="12" t="str">
        <f aca="false">IF(A75="","",SUMIFS(Predictions!$AK$2:$AK$2001,Predictions!$B$2:$B$2001,A75))</f>
        <v/>
      </c>
      <c r="K75" s="17" t="str">
        <f aca="false">IF(OR(A75="",J75=0),"",I75/J75)</f>
        <v/>
      </c>
      <c r="L75" s="10" t="n">
        <f aca="false">IF(A75="",-1,C75*10000+D75*100+E75+(1000-ROW())/100000)</f>
        <v>-1</v>
      </c>
      <c r="M75" s="10" t="n">
        <f aca="false">IF(A75="",-1,G75*10000+H75*100+I75+(1000-ROW())/100000)</f>
        <v>-1</v>
      </c>
    </row>
    <row r="76" customFormat="false" ht="15" hidden="false" customHeight="false" outlineLevel="0" collapsed="false">
      <c r="A76" s="12" t="str">
        <f aca="false">IF(Players!A73="","",Players!A73)</f>
        <v/>
      </c>
      <c r="B76" s="12" t="str">
        <f aca="false">IF(A76="","",Players!B73)</f>
        <v/>
      </c>
      <c r="C76" s="12" t="str">
        <f aca="false">IF(A76="","",SUMIFS(Predictions!$AH$2:$AH$2001,Predictions!$B$2:$B$2001,A76,Predictions!$A$2:$A$2001,$B$2))</f>
        <v/>
      </c>
      <c r="D76" s="12" t="str">
        <f aca="false">IF(A76="","",SUMIFS(Predictions!$AI$2:$AI$2001,Predictions!$B$2:$B$2001,A76,Predictions!$A$2:$A$2001,$B$2))</f>
        <v/>
      </c>
      <c r="E76" s="12" t="str">
        <f aca="false">IF(A76="","",SUMIFS(Predictions!$AJ$2:$AJ$2001,Predictions!$B$2:$B$2001,A76,Predictions!$A$2:$A$2001,$B$2))</f>
        <v/>
      </c>
      <c r="F76" s="12" t="str">
        <f aca="false">IF(A76="","",SUMIFS(Predictions!$AK$2:$AK$2001,Predictions!$B$2:$B$2001,A76,Predictions!$A$2:$A$2001,$B$2))</f>
        <v/>
      </c>
      <c r="G76" s="12" t="str">
        <f aca="false">IF(A76="","",SUMIFS(Predictions!$AH$2:$AH$2001,Predictions!$B$2:$B$2001,A76))</f>
        <v/>
      </c>
      <c r="H76" s="12" t="str">
        <f aca="false">IF(A76="","",SUMIFS(Predictions!$AI$2:$AI$2001,Predictions!$B$2:$B$2001,A76))</f>
        <v/>
      </c>
      <c r="I76" s="12" t="str">
        <f aca="false">IF(A76="","",SUMIFS(Predictions!$AJ$2:$AJ$2001,Predictions!$B$2:$B$2001,A76))</f>
        <v/>
      </c>
      <c r="J76" s="12" t="str">
        <f aca="false">IF(A76="","",SUMIFS(Predictions!$AK$2:$AK$2001,Predictions!$B$2:$B$2001,A76))</f>
        <v/>
      </c>
      <c r="K76" s="17" t="str">
        <f aca="false">IF(OR(A76="",J76=0),"",I76/J76)</f>
        <v/>
      </c>
      <c r="L76" s="10" t="n">
        <f aca="false">IF(A76="",-1,C76*10000+D76*100+E76+(1000-ROW())/100000)</f>
        <v>-1</v>
      </c>
      <c r="M76" s="10" t="n">
        <f aca="false">IF(A76="",-1,G76*10000+H76*100+I76+(1000-ROW())/100000)</f>
        <v>-1</v>
      </c>
    </row>
    <row r="77" customFormat="false" ht="15" hidden="false" customHeight="false" outlineLevel="0" collapsed="false">
      <c r="A77" s="12" t="str">
        <f aca="false">IF(Players!A74="","",Players!A74)</f>
        <v/>
      </c>
      <c r="B77" s="12" t="str">
        <f aca="false">IF(A77="","",Players!B74)</f>
        <v/>
      </c>
      <c r="C77" s="12" t="str">
        <f aca="false">IF(A77="","",SUMIFS(Predictions!$AH$2:$AH$2001,Predictions!$B$2:$B$2001,A77,Predictions!$A$2:$A$2001,$B$2))</f>
        <v/>
      </c>
      <c r="D77" s="12" t="str">
        <f aca="false">IF(A77="","",SUMIFS(Predictions!$AI$2:$AI$2001,Predictions!$B$2:$B$2001,A77,Predictions!$A$2:$A$2001,$B$2))</f>
        <v/>
      </c>
      <c r="E77" s="12" t="str">
        <f aca="false">IF(A77="","",SUMIFS(Predictions!$AJ$2:$AJ$2001,Predictions!$B$2:$B$2001,A77,Predictions!$A$2:$A$2001,$B$2))</f>
        <v/>
      </c>
      <c r="F77" s="12" t="str">
        <f aca="false">IF(A77="","",SUMIFS(Predictions!$AK$2:$AK$2001,Predictions!$B$2:$B$2001,A77,Predictions!$A$2:$A$2001,$B$2))</f>
        <v/>
      </c>
      <c r="G77" s="12" t="str">
        <f aca="false">IF(A77="","",SUMIFS(Predictions!$AH$2:$AH$2001,Predictions!$B$2:$B$2001,A77))</f>
        <v/>
      </c>
      <c r="H77" s="12" t="str">
        <f aca="false">IF(A77="","",SUMIFS(Predictions!$AI$2:$AI$2001,Predictions!$B$2:$B$2001,A77))</f>
        <v/>
      </c>
      <c r="I77" s="12" t="str">
        <f aca="false">IF(A77="","",SUMIFS(Predictions!$AJ$2:$AJ$2001,Predictions!$B$2:$B$2001,A77))</f>
        <v/>
      </c>
      <c r="J77" s="12" t="str">
        <f aca="false">IF(A77="","",SUMIFS(Predictions!$AK$2:$AK$2001,Predictions!$B$2:$B$2001,A77))</f>
        <v/>
      </c>
      <c r="K77" s="17" t="str">
        <f aca="false">IF(OR(A77="",J77=0),"",I77/J77)</f>
        <v/>
      </c>
      <c r="L77" s="10" t="n">
        <f aca="false">IF(A77="",-1,C77*10000+D77*100+E77+(1000-ROW())/100000)</f>
        <v>-1</v>
      </c>
      <c r="M77" s="10" t="n">
        <f aca="false">IF(A77="",-1,G77*10000+H77*100+I77+(1000-ROW())/100000)</f>
        <v>-1</v>
      </c>
    </row>
    <row r="78" customFormat="false" ht="15" hidden="false" customHeight="false" outlineLevel="0" collapsed="false">
      <c r="A78" s="12" t="str">
        <f aca="false">IF(Players!A75="","",Players!A75)</f>
        <v/>
      </c>
      <c r="B78" s="12" t="str">
        <f aca="false">IF(A78="","",Players!B75)</f>
        <v/>
      </c>
      <c r="C78" s="12" t="str">
        <f aca="false">IF(A78="","",SUMIFS(Predictions!$AH$2:$AH$2001,Predictions!$B$2:$B$2001,A78,Predictions!$A$2:$A$2001,$B$2))</f>
        <v/>
      </c>
      <c r="D78" s="12" t="str">
        <f aca="false">IF(A78="","",SUMIFS(Predictions!$AI$2:$AI$2001,Predictions!$B$2:$B$2001,A78,Predictions!$A$2:$A$2001,$B$2))</f>
        <v/>
      </c>
      <c r="E78" s="12" t="str">
        <f aca="false">IF(A78="","",SUMIFS(Predictions!$AJ$2:$AJ$2001,Predictions!$B$2:$B$2001,A78,Predictions!$A$2:$A$2001,$B$2))</f>
        <v/>
      </c>
      <c r="F78" s="12" t="str">
        <f aca="false">IF(A78="","",SUMIFS(Predictions!$AK$2:$AK$2001,Predictions!$B$2:$B$2001,A78,Predictions!$A$2:$A$2001,$B$2))</f>
        <v/>
      </c>
      <c r="G78" s="12" t="str">
        <f aca="false">IF(A78="","",SUMIFS(Predictions!$AH$2:$AH$2001,Predictions!$B$2:$B$2001,A78))</f>
        <v/>
      </c>
      <c r="H78" s="12" t="str">
        <f aca="false">IF(A78="","",SUMIFS(Predictions!$AI$2:$AI$2001,Predictions!$B$2:$B$2001,A78))</f>
        <v/>
      </c>
      <c r="I78" s="12" t="str">
        <f aca="false">IF(A78="","",SUMIFS(Predictions!$AJ$2:$AJ$2001,Predictions!$B$2:$B$2001,A78))</f>
        <v/>
      </c>
      <c r="J78" s="12" t="str">
        <f aca="false">IF(A78="","",SUMIFS(Predictions!$AK$2:$AK$2001,Predictions!$B$2:$B$2001,A78))</f>
        <v/>
      </c>
      <c r="K78" s="17" t="str">
        <f aca="false">IF(OR(A78="",J78=0),"",I78/J78)</f>
        <v/>
      </c>
      <c r="L78" s="10" t="n">
        <f aca="false">IF(A78="",-1,C78*10000+D78*100+E78+(1000-ROW())/100000)</f>
        <v>-1</v>
      </c>
      <c r="M78" s="10" t="n">
        <f aca="false">IF(A78="",-1,G78*10000+H78*100+I78+(1000-ROW())/100000)</f>
        <v>-1</v>
      </c>
    </row>
    <row r="79" customFormat="false" ht="15" hidden="false" customHeight="false" outlineLevel="0" collapsed="false">
      <c r="A79" s="12" t="str">
        <f aca="false">IF(Players!A76="","",Players!A76)</f>
        <v/>
      </c>
      <c r="B79" s="12" t="str">
        <f aca="false">IF(A79="","",Players!B76)</f>
        <v/>
      </c>
      <c r="C79" s="12" t="str">
        <f aca="false">IF(A79="","",SUMIFS(Predictions!$AH$2:$AH$2001,Predictions!$B$2:$B$2001,A79,Predictions!$A$2:$A$2001,$B$2))</f>
        <v/>
      </c>
      <c r="D79" s="12" t="str">
        <f aca="false">IF(A79="","",SUMIFS(Predictions!$AI$2:$AI$2001,Predictions!$B$2:$B$2001,A79,Predictions!$A$2:$A$2001,$B$2))</f>
        <v/>
      </c>
      <c r="E79" s="12" t="str">
        <f aca="false">IF(A79="","",SUMIFS(Predictions!$AJ$2:$AJ$2001,Predictions!$B$2:$B$2001,A79,Predictions!$A$2:$A$2001,$B$2))</f>
        <v/>
      </c>
      <c r="F79" s="12" t="str">
        <f aca="false">IF(A79="","",SUMIFS(Predictions!$AK$2:$AK$2001,Predictions!$B$2:$B$2001,A79,Predictions!$A$2:$A$2001,$B$2))</f>
        <v/>
      </c>
      <c r="G79" s="12" t="str">
        <f aca="false">IF(A79="","",SUMIFS(Predictions!$AH$2:$AH$2001,Predictions!$B$2:$B$2001,A79))</f>
        <v/>
      </c>
      <c r="H79" s="12" t="str">
        <f aca="false">IF(A79="","",SUMIFS(Predictions!$AI$2:$AI$2001,Predictions!$B$2:$B$2001,A79))</f>
        <v/>
      </c>
      <c r="I79" s="12" t="str">
        <f aca="false">IF(A79="","",SUMIFS(Predictions!$AJ$2:$AJ$2001,Predictions!$B$2:$B$2001,A79))</f>
        <v/>
      </c>
      <c r="J79" s="12" t="str">
        <f aca="false">IF(A79="","",SUMIFS(Predictions!$AK$2:$AK$2001,Predictions!$B$2:$B$2001,A79))</f>
        <v/>
      </c>
      <c r="K79" s="17" t="str">
        <f aca="false">IF(OR(A79="",J79=0),"",I79/J79)</f>
        <v/>
      </c>
      <c r="L79" s="10" t="n">
        <f aca="false">IF(A79="",-1,C79*10000+D79*100+E79+(1000-ROW())/100000)</f>
        <v>-1</v>
      </c>
      <c r="M79" s="10" t="n">
        <f aca="false">IF(A79="",-1,G79*10000+H79*100+I79+(1000-ROW())/100000)</f>
        <v>-1</v>
      </c>
    </row>
    <row r="80" customFormat="false" ht="15" hidden="false" customHeight="false" outlineLevel="0" collapsed="false">
      <c r="A80" s="12" t="str">
        <f aca="false">IF(Players!A77="","",Players!A77)</f>
        <v/>
      </c>
      <c r="B80" s="12" t="str">
        <f aca="false">IF(A80="","",Players!B77)</f>
        <v/>
      </c>
      <c r="C80" s="12" t="str">
        <f aca="false">IF(A80="","",SUMIFS(Predictions!$AH$2:$AH$2001,Predictions!$B$2:$B$2001,A80,Predictions!$A$2:$A$2001,$B$2))</f>
        <v/>
      </c>
      <c r="D80" s="12" t="str">
        <f aca="false">IF(A80="","",SUMIFS(Predictions!$AI$2:$AI$2001,Predictions!$B$2:$B$2001,A80,Predictions!$A$2:$A$2001,$B$2))</f>
        <v/>
      </c>
      <c r="E80" s="12" t="str">
        <f aca="false">IF(A80="","",SUMIFS(Predictions!$AJ$2:$AJ$2001,Predictions!$B$2:$B$2001,A80,Predictions!$A$2:$A$2001,$B$2))</f>
        <v/>
      </c>
      <c r="F80" s="12" t="str">
        <f aca="false">IF(A80="","",SUMIFS(Predictions!$AK$2:$AK$2001,Predictions!$B$2:$B$2001,A80,Predictions!$A$2:$A$2001,$B$2))</f>
        <v/>
      </c>
      <c r="G80" s="12" t="str">
        <f aca="false">IF(A80="","",SUMIFS(Predictions!$AH$2:$AH$2001,Predictions!$B$2:$B$2001,A80))</f>
        <v/>
      </c>
      <c r="H80" s="12" t="str">
        <f aca="false">IF(A80="","",SUMIFS(Predictions!$AI$2:$AI$2001,Predictions!$B$2:$B$2001,A80))</f>
        <v/>
      </c>
      <c r="I80" s="12" t="str">
        <f aca="false">IF(A80="","",SUMIFS(Predictions!$AJ$2:$AJ$2001,Predictions!$B$2:$B$2001,A80))</f>
        <v/>
      </c>
      <c r="J80" s="12" t="str">
        <f aca="false">IF(A80="","",SUMIFS(Predictions!$AK$2:$AK$2001,Predictions!$B$2:$B$2001,A80))</f>
        <v/>
      </c>
      <c r="K80" s="17" t="str">
        <f aca="false">IF(OR(A80="",J80=0),"",I80/J80)</f>
        <v/>
      </c>
      <c r="L80" s="10" t="n">
        <f aca="false">IF(A80="",-1,C80*10000+D80*100+E80+(1000-ROW())/100000)</f>
        <v>-1</v>
      </c>
      <c r="M80" s="10" t="n">
        <f aca="false">IF(A80="",-1,G80*10000+H80*100+I80+(1000-ROW())/100000)</f>
        <v>-1</v>
      </c>
    </row>
    <row r="81" customFormat="false" ht="15" hidden="false" customHeight="false" outlineLevel="0" collapsed="false">
      <c r="A81" s="12" t="str">
        <f aca="false">IF(Players!A78="","",Players!A78)</f>
        <v/>
      </c>
      <c r="B81" s="12" t="str">
        <f aca="false">IF(A81="","",Players!B78)</f>
        <v/>
      </c>
      <c r="C81" s="12" t="str">
        <f aca="false">IF(A81="","",SUMIFS(Predictions!$AH$2:$AH$2001,Predictions!$B$2:$B$2001,A81,Predictions!$A$2:$A$2001,$B$2))</f>
        <v/>
      </c>
      <c r="D81" s="12" t="str">
        <f aca="false">IF(A81="","",SUMIFS(Predictions!$AI$2:$AI$2001,Predictions!$B$2:$B$2001,A81,Predictions!$A$2:$A$2001,$B$2))</f>
        <v/>
      </c>
      <c r="E81" s="12" t="str">
        <f aca="false">IF(A81="","",SUMIFS(Predictions!$AJ$2:$AJ$2001,Predictions!$B$2:$B$2001,A81,Predictions!$A$2:$A$2001,$B$2))</f>
        <v/>
      </c>
      <c r="F81" s="12" t="str">
        <f aca="false">IF(A81="","",SUMIFS(Predictions!$AK$2:$AK$2001,Predictions!$B$2:$B$2001,A81,Predictions!$A$2:$A$2001,$B$2))</f>
        <v/>
      </c>
      <c r="G81" s="12" t="str">
        <f aca="false">IF(A81="","",SUMIFS(Predictions!$AH$2:$AH$2001,Predictions!$B$2:$B$2001,A81))</f>
        <v/>
      </c>
      <c r="H81" s="12" t="str">
        <f aca="false">IF(A81="","",SUMIFS(Predictions!$AI$2:$AI$2001,Predictions!$B$2:$B$2001,A81))</f>
        <v/>
      </c>
      <c r="I81" s="12" t="str">
        <f aca="false">IF(A81="","",SUMIFS(Predictions!$AJ$2:$AJ$2001,Predictions!$B$2:$B$2001,A81))</f>
        <v/>
      </c>
      <c r="J81" s="12" t="str">
        <f aca="false">IF(A81="","",SUMIFS(Predictions!$AK$2:$AK$2001,Predictions!$B$2:$B$2001,A81))</f>
        <v/>
      </c>
      <c r="K81" s="17" t="str">
        <f aca="false">IF(OR(A81="",J81=0),"",I81/J81)</f>
        <v/>
      </c>
      <c r="L81" s="10" t="n">
        <f aca="false">IF(A81="",-1,C81*10000+D81*100+E81+(1000-ROW())/100000)</f>
        <v>-1</v>
      </c>
      <c r="M81" s="10" t="n">
        <f aca="false">IF(A81="",-1,G81*10000+H81*100+I81+(1000-ROW())/100000)</f>
        <v>-1</v>
      </c>
    </row>
    <row r="82" customFormat="false" ht="15" hidden="false" customHeight="false" outlineLevel="0" collapsed="false">
      <c r="A82" s="12" t="str">
        <f aca="false">IF(Players!A79="","",Players!A79)</f>
        <v/>
      </c>
      <c r="B82" s="12" t="str">
        <f aca="false">IF(A82="","",Players!B79)</f>
        <v/>
      </c>
      <c r="C82" s="12" t="str">
        <f aca="false">IF(A82="","",SUMIFS(Predictions!$AH$2:$AH$2001,Predictions!$B$2:$B$2001,A82,Predictions!$A$2:$A$2001,$B$2))</f>
        <v/>
      </c>
      <c r="D82" s="12" t="str">
        <f aca="false">IF(A82="","",SUMIFS(Predictions!$AI$2:$AI$2001,Predictions!$B$2:$B$2001,A82,Predictions!$A$2:$A$2001,$B$2))</f>
        <v/>
      </c>
      <c r="E82" s="12" t="str">
        <f aca="false">IF(A82="","",SUMIFS(Predictions!$AJ$2:$AJ$2001,Predictions!$B$2:$B$2001,A82,Predictions!$A$2:$A$2001,$B$2))</f>
        <v/>
      </c>
      <c r="F82" s="12" t="str">
        <f aca="false">IF(A82="","",SUMIFS(Predictions!$AK$2:$AK$2001,Predictions!$B$2:$B$2001,A82,Predictions!$A$2:$A$2001,$B$2))</f>
        <v/>
      </c>
      <c r="G82" s="12" t="str">
        <f aca="false">IF(A82="","",SUMIFS(Predictions!$AH$2:$AH$2001,Predictions!$B$2:$B$2001,A82))</f>
        <v/>
      </c>
      <c r="H82" s="12" t="str">
        <f aca="false">IF(A82="","",SUMIFS(Predictions!$AI$2:$AI$2001,Predictions!$B$2:$B$2001,A82))</f>
        <v/>
      </c>
      <c r="I82" s="12" t="str">
        <f aca="false">IF(A82="","",SUMIFS(Predictions!$AJ$2:$AJ$2001,Predictions!$B$2:$B$2001,A82))</f>
        <v/>
      </c>
      <c r="J82" s="12" t="str">
        <f aca="false">IF(A82="","",SUMIFS(Predictions!$AK$2:$AK$2001,Predictions!$B$2:$B$2001,A82))</f>
        <v/>
      </c>
      <c r="K82" s="17" t="str">
        <f aca="false">IF(OR(A82="",J82=0),"",I82/J82)</f>
        <v/>
      </c>
      <c r="L82" s="10" t="n">
        <f aca="false">IF(A82="",-1,C82*10000+D82*100+E82+(1000-ROW())/100000)</f>
        <v>-1</v>
      </c>
      <c r="M82" s="10" t="n">
        <f aca="false">IF(A82="",-1,G82*10000+H82*100+I82+(1000-ROW())/100000)</f>
        <v>-1</v>
      </c>
    </row>
    <row r="83" customFormat="false" ht="15" hidden="false" customHeight="false" outlineLevel="0" collapsed="false">
      <c r="A83" s="12" t="str">
        <f aca="false">IF(Players!A80="","",Players!A80)</f>
        <v/>
      </c>
      <c r="B83" s="12" t="str">
        <f aca="false">IF(A83="","",Players!B80)</f>
        <v/>
      </c>
      <c r="C83" s="12" t="str">
        <f aca="false">IF(A83="","",SUMIFS(Predictions!$AH$2:$AH$2001,Predictions!$B$2:$B$2001,A83,Predictions!$A$2:$A$2001,$B$2))</f>
        <v/>
      </c>
      <c r="D83" s="12" t="str">
        <f aca="false">IF(A83="","",SUMIFS(Predictions!$AI$2:$AI$2001,Predictions!$B$2:$B$2001,A83,Predictions!$A$2:$A$2001,$B$2))</f>
        <v/>
      </c>
      <c r="E83" s="12" t="str">
        <f aca="false">IF(A83="","",SUMIFS(Predictions!$AJ$2:$AJ$2001,Predictions!$B$2:$B$2001,A83,Predictions!$A$2:$A$2001,$B$2))</f>
        <v/>
      </c>
      <c r="F83" s="12" t="str">
        <f aca="false">IF(A83="","",SUMIFS(Predictions!$AK$2:$AK$2001,Predictions!$B$2:$B$2001,A83,Predictions!$A$2:$A$2001,$B$2))</f>
        <v/>
      </c>
      <c r="G83" s="12" t="str">
        <f aca="false">IF(A83="","",SUMIFS(Predictions!$AH$2:$AH$2001,Predictions!$B$2:$B$2001,A83))</f>
        <v/>
      </c>
      <c r="H83" s="12" t="str">
        <f aca="false">IF(A83="","",SUMIFS(Predictions!$AI$2:$AI$2001,Predictions!$B$2:$B$2001,A83))</f>
        <v/>
      </c>
      <c r="I83" s="12" t="str">
        <f aca="false">IF(A83="","",SUMIFS(Predictions!$AJ$2:$AJ$2001,Predictions!$B$2:$B$2001,A83))</f>
        <v/>
      </c>
      <c r="J83" s="12" t="str">
        <f aca="false">IF(A83="","",SUMIFS(Predictions!$AK$2:$AK$2001,Predictions!$B$2:$B$2001,A83))</f>
        <v/>
      </c>
      <c r="K83" s="17" t="str">
        <f aca="false">IF(OR(A83="",J83=0),"",I83/J83)</f>
        <v/>
      </c>
      <c r="L83" s="10" t="n">
        <f aca="false">IF(A83="",-1,C83*10000+D83*100+E83+(1000-ROW())/100000)</f>
        <v>-1</v>
      </c>
      <c r="M83" s="10" t="n">
        <f aca="false">IF(A83="",-1,G83*10000+H83*100+I83+(1000-ROW())/100000)</f>
        <v>-1</v>
      </c>
    </row>
    <row r="84" customFormat="false" ht="15" hidden="false" customHeight="false" outlineLevel="0" collapsed="false">
      <c r="A84" s="12" t="str">
        <f aca="false">IF(Players!A81="","",Players!A81)</f>
        <v/>
      </c>
      <c r="B84" s="12" t="str">
        <f aca="false">IF(A84="","",Players!B81)</f>
        <v/>
      </c>
      <c r="C84" s="12" t="str">
        <f aca="false">IF(A84="","",SUMIFS(Predictions!$AH$2:$AH$2001,Predictions!$B$2:$B$2001,A84,Predictions!$A$2:$A$2001,$B$2))</f>
        <v/>
      </c>
      <c r="D84" s="12" t="str">
        <f aca="false">IF(A84="","",SUMIFS(Predictions!$AI$2:$AI$2001,Predictions!$B$2:$B$2001,A84,Predictions!$A$2:$A$2001,$B$2))</f>
        <v/>
      </c>
      <c r="E84" s="12" t="str">
        <f aca="false">IF(A84="","",SUMIFS(Predictions!$AJ$2:$AJ$2001,Predictions!$B$2:$B$2001,A84,Predictions!$A$2:$A$2001,$B$2))</f>
        <v/>
      </c>
      <c r="F84" s="12" t="str">
        <f aca="false">IF(A84="","",SUMIFS(Predictions!$AK$2:$AK$2001,Predictions!$B$2:$B$2001,A84,Predictions!$A$2:$A$2001,$B$2))</f>
        <v/>
      </c>
      <c r="G84" s="12" t="str">
        <f aca="false">IF(A84="","",SUMIFS(Predictions!$AH$2:$AH$2001,Predictions!$B$2:$B$2001,A84))</f>
        <v/>
      </c>
      <c r="H84" s="12" t="str">
        <f aca="false">IF(A84="","",SUMIFS(Predictions!$AI$2:$AI$2001,Predictions!$B$2:$B$2001,A84))</f>
        <v/>
      </c>
      <c r="I84" s="12" t="str">
        <f aca="false">IF(A84="","",SUMIFS(Predictions!$AJ$2:$AJ$2001,Predictions!$B$2:$B$2001,A84))</f>
        <v/>
      </c>
      <c r="J84" s="12" t="str">
        <f aca="false">IF(A84="","",SUMIFS(Predictions!$AK$2:$AK$2001,Predictions!$B$2:$B$2001,A84))</f>
        <v/>
      </c>
      <c r="K84" s="17" t="str">
        <f aca="false">IF(OR(A84="",J84=0),"",I84/J84)</f>
        <v/>
      </c>
      <c r="L84" s="10" t="n">
        <f aca="false">IF(A84="",-1,C84*10000+D84*100+E84+(1000-ROW())/100000)</f>
        <v>-1</v>
      </c>
      <c r="M84" s="10" t="n">
        <f aca="false">IF(A84="",-1,G84*10000+H84*100+I84+(1000-ROW())/100000)</f>
        <v>-1</v>
      </c>
    </row>
    <row r="85" customFormat="false" ht="15" hidden="false" customHeight="false" outlineLevel="0" collapsed="false">
      <c r="A85" s="12" t="str">
        <f aca="false">IF(Players!A82="","",Players!A82)</f>
        <v/>
      </c>
      <c r="B85" s="12" t="str">
        <f aca="false">IF(A85="","",Players!B82)</f>
        <v/>
      </c>
      <c r="C85" s="12" t="str">
        <f aca="false">IF(A85="","",SUMIFS(Predictions!$AH$2:$AH$2001,Predictions!$B$2:$B$2001,A85,Predictions!$A$2:$A$2001,$B$2))</f>
        <v/>
      </c>
      <c r="D85" s="12" t="str">
        <f aca="false">IF(A85="","",SUMIFS(Predictions!$AI$2:$AI$2001,Predictions!$B$2:$B$2001,A85,Predictions!$A$2:$A$2001,$B$2))</f>
        <v/>
      </c>
      <c r="E85" s="12" t="str">
        <f aca="false">IF(A85="","",SUMIFS(Predictions!$AJ$2:$AJ$2001,Predictions!$B$2:$B$2001,A85,Predictions!$A$2:$A$2001,$B$2))</f>
        <v/>
      </c>
      <c r="F85" s="12" t="str">
        <f aca="false">IF(A85="","",SUMIFS(Predictions!$AK$2:$AK$2001,Predictions!$B$2:$B$2001,A85,Predictions!$A$2:$A$2001,$B$2))</f>
        <v/>
      </c>
      <c r="G85" s="12" t="str">
        <f aca="false">IF(A85="","",SUMIFS(Predictions!$AH$2:$AH$2001,Predictions!$B$2:$B$2001,A85))</f>
        <v/>
      </c>
      <c r="H85" s="12" t="str">
        <f aca="false">IF(A85="","",SUMIFS(Predictions!$AI$2:$AI$2001,Predictions!$B$2:$B$2001,A85))</f>
        <v/>
      </c>
      <c r="I85" s="12" t="str">
        <f aca="false">IF(A85="","",SUMIFS(Predictions!$AJ$2:$AJ$2001,Predictions!$B$2:$B$2001,A85))</f>
        <v/>
      </c>
      <c r="J85" s="12" t="str">
        <f aca="false">IF(A85="","",SUMIFS(Predictions!$AK$2:$AK$2001,Predictions!$B$2:$B$2001,A85))</f>
        <v/>
      </c>
      <c r="K85" s="17" t="str">
        <f aca="false">IF(OR(A85="",J85=0),"",I85/J85)</f>
        <v/>
      </c>
      <c r="L85" s="10" t="n">
        <f aca="false">IF(A85="",-1,C85*10000+D85*100+E85+(1000-ROW())/100000)</f>
        <v>-1</v>
      </c>
      <c r="M85" s="10" t="n">
        <f aca="false">IF(A85="",-1,G85*10000+H85*100+I85+(1000-ROW())/100000)</f>
        <v>-1</v>
      </c>
    </row>
    <row r="86" customFormat="false" ht="15" hidden="false" customHeight="false" outlineLevel="0" collapsed="false">
      <c r="A86" s="12" t="str">
        <f aca="false">IF(Players!A83="","",Players!A83)</f>
        <v/>
      </c>
      <c r="B86" s="12" t="str">
        <f aca="false">IF(A86="","",Players!B83)</f>
        <v/>
      </c>
      <c r="C86" s="12" t="str">
        <f aca="false">IF(A86="","",SUMIFS(Predictions!$AH$2:$AH$2001,Predictions!$B$2:$B$2001,A86,Predictions!$A$2:$A$2001,$B$2))</f>
        <v/>
      </c>
      <c r="D86" s="12" t="str">
        <f aca="false">IF(A86="","",SUMIFS(Predictions!$AI$2:$AI$2001,Predictions!$B$2:$B$2001,A86,Predictions!$A$2:$A$2001,$B$2))</f>
        <v/>
      </c>
      <c r="E86" s="12" t="str">
        <f aca="false">IF(A86="","",SUMIFS(Predictions!$AJ$2:$AJ$2001,Predictions!$B$2:$B$2001,A86,Predictions!$A$2:$A$2001,$B$2))</f>
        <v/>
      </c>
      <c r="F86" s="12" t="str">
        <f aca="false">IF(A86="","",SUMIFS(Predictions!$AK$2:$AK$2001,Predictions!$B$2:$B$2001,A86,Predictions!$A$2:$A$2001,$B$2))</f>
        <v/>
      </c>
      <c r="G86" s="12" t="str">
        <f aca="false">IF(A86="","",SUMIFS(Predictions!$AH$2:$AH$2001,Predictions!$B$2:$B$2001,A86))</f>
        <v/>
      </c>
      <c r="H86" s="12" t="str">
        <f aca="false">IF(A86="","",SUMIFS(Predictions!$AI$2:$AI$2001,Predictions!$B$2:$B$2001,A86))</f>
        <v/>
      </c>
      <c r="I86" s="12" t="str">
        <f aca="false">IF(A86="","",SUMIFS(Predictions!$AJ$2:$AJ$2001,Predictions!$B$2:$B$2001,A86))</f>
        <v/>
      </c>
      <c r="J86" s="12" t="str">
        <f aca="false">IF(A86="","",SUMIFS(Predictions!$AK$2:$AK$2001,Predictions!$B$2:$B$2001,A86))</f>
        <v/>
      </c>
      <c r="K86" s="17" t="str">
        <f aca="false">IF(OR(A86="",J86=0),"",I86/J86)</f>
        <v/>
      </c>
      <c r="L86" s="10" t="n">
        <f aca="false">IF(A86="",-1,C86*10000+D86*100+E86+(1000-ROW())/100000)</f>
        <v>-1</v>
      </c>
      <c r="M86" s="10" t="n">
        <f aca="false">IF(A86="",-1,G86*10000+H86*100+I86+(1000-ROW())/100000)</f>
        <v>-1</v>
      </c>
    </row>
    <row r="87" customFormat="false" ht="15" hidden="false" customHeight="false" outlineLevel="0" collapsed="false">
      <c r="A87" s="12" t="str">
        <f aca="false">IF(Players!A84="","",Players!A84)</f>
        <v/>
      </c>
      <c r="B87" s="12" t="str">
        <f aca="false">IF(A87="","",Players!B84)</f>
        <v/>
      </c>
      <c r="C87" s="12" t="str">
        <f aca="false">IF(A87="","",SUMIFS(Predictions!$AH$2:$AH$2001,Predictions!$B$2:$B$2001,A87,Predictions!$A$2:$A$2001,$B$2))</f>
        <v/>
      </c>
      <c r="D87" s="12" t="str">
        <f aca="false">IF(A87="","",SUMIFS(Predictions!$AI$2:$AI$2001,Predictions!$B$2:$B$2001,A87,Predictions!$A$2:$A$2001,$B$2))</f>
        <v/>
      </c>
      <c r="E87" s="12" t="str">
        <f aca="false">IF(A87="","",SUMIFS(Predictions!$AJ$2:$AJ$2001,Predictions!$B$2:$B$2001,A87,Predictions!$A$2:$A$2001,$B$2))</f>
        <v/>
      </c>
      <c r="F87" s="12" t="str">
        <f aca="false">IF(A87="","",SUMIFS(Predictions!$AK$2:$AK$2001,Predictions!$B$2:$B$2001,A87,Predictions!$A$2:$A$2001,$B$2))</f>
        <v/>
      </c>
      <c r="G87" s="12" t="str">
        <f aca="false">IF(A87="","",SUMIFS(Predictions!$AH$2:$AH$2001,Predictions!$B$2:$B$2001,A87))</f>
        <v/>
      </c>
      <c r="H87" s="12" t="str">
        <f aca="false">IF(A87="","",SUMIFS(Predictions!$AI$2:$AI$2001,Predictions!$B$2:$B$2001,A87))</f>
        <v/>
      </c>
      <c r="I87" s="12" t="str">
        <f aca="false">IF(A87="","",SUMIFS(Predictions!$AJ$2:$AJ$2001,Predictions!$B$2:$B$2001,A87))</f>
        <v/>
      </c>
      <c r="J87" s="12" t="str">
        <f aca="false">IF(A87="","",SUMIFS(Predictions!$AK$2:$AK$2001,Predictions!$B$2:$B$2001,A87))</f>
        <v/>
      </c>
      <c r="K87" s="17" t="str">
        <f aca="false">IF(OR(A87="",J87=0),"",I87/J87)</f>
        <v/>
      </c>
      <c r="L87" s="10" t="n">
        <f aca="false">IF(A87="",-1,C87*10000+D87*100+E87+(1000-ROW())/100000)</f>
        <v>-1</v>
      </c>
      <c r="M87" s="10" t="n">
        <f aca="false">IF(A87="",-1,G87*10000+H87*100+I87+(1000-ROW())/100000)</f>
        <v>-1</v>
      </c>
    </row>
    <row r="88" customFormat="false" ht="15" hidden="false" customHeight="false" outlineLevel="0" collapsed="false">
      <c r="A88" s="12" t="str">
        <f aca="false">IF(Players!A85="","",Players!A85)</f>
        <v/>
      </c>
      <c r="B88" s="12" t="str">
        <f aca="false">IF(A88="","",Players!B85)</f>
        <v/>
      </c>
      <c r="C88" s="12" t="str">
        <f aca="false">IF(A88="","",SUMIFS(Predictions!$AH$2:$AH$2001,Predictions!$B$2:$B$2001,A88,Predictions!$A$2:$A$2001,$B$2))</f>
        <v/>
      </c>
      <c r="D88" s="12" t="str">
        <f aca="false">IF(A88="","",SUMIFS(Predictions!$AI$2:$AI$2001,Predictions!$B$2:$B$2001,A88,Predictions!$A$2:$A$2001,$B$2))</f>
        <v/>
      </c>
      <c r="E88" s="12" t="str">
        <f aca="false">IF(A88="","",SUMIFS(Predictions!$AJ$2:$AJ$2001,Predictions!$B$2:$B$2001,A88,Predictions!$A$2:$A$2001,$B$2))</f>
        <v/>
      </c>
      <c r="F88" s="12" t="str">
        <f aca="false">IF(A88="","",SUMIFS(Predictions!$AK$2:$AK$2001,Predictions!$B$2:$B$2001,A88,Predictions!$A$2:$A$2001,$B$2))</f>
        <v/>
      </c>
      <c r="G88" s="12" t="str">
        <f aca="false">IF(A88="","",SUMIFS(Predictions!$AH$2:$AH$2001,Predictions!$B$2:$B$2001,A88))</f>
        <v/>
      </c>
      <c r="H88" s="12" t="str">
        <f aca="false">IF(A88="","",SUMIFS(Predictions!$AI$2:$AI$2001,Predictions!$B$2:$B$2001,A88))</f>
        <v/>
      </c>
      <c r="I88" s="12" t="str">
        <f aca="false">IF(A88="","",SUMIFS(Predictions!$AJ$2:$AJ$2001,Predictions!$B$2:$B$2001,A88))</f>
        <v/>
      </c>
      <c r="J88" s="12" t="str">
        <f aca="false">IF(A88="","",SUMIFS(Predictions!$AK$2:$AK$2001,Predictions!$B$2:$B$2001,A88))</f>
        <v/>
      </c>
      <c r="K88" s="17" t="str">
        <f aca="false">IF(OR(A88="",J88=0),"",I88/J88)</f>
        <v/>
      </c>
      <c r="L88" s="10" t="n">
        <f aca="false">IF(A88="",-1,C88*10000+D88*100+E88+(1000-ROW())/100000)</f>
        <v>-1</v>
      </c>
      <c r="M88" s="10" t="n">
        <f aca="false">IF(A88="",-1,G88*10000+H88*100+I88+(1000-ROW())/100000)</f>
        <v>-1</v>
      </c>
    </row>
    <row r="89" customFormat="false" ht="15" hidden="false" customHeight="false" outlineLevel="0" collapsed="false">
      <c r="A89" s="12" t="str">
        <f aca="false">IF(Players!A86="","",Players!A86)</f>
        <v/>
      </c>
      <c r="B89" s="12" t="str">
        <f aca="false">IF(A89="","",Players!B86)</f>
        <v/>
      </c>
      <c r="C89" s="12" t="str">
        <f aca="false">IF(A89="","",SUMIFS(Predictions!$AH$2:$AH$2001,Predictions!$B$2:$B$2001,A89,Predictions!$A$2:$A$2001,$B$2))</f>
        <v/>
      </c>
      <c r="D89" s="12" t="str">
        <f aca="false">IF(A89="","",SUMIFS(Predictions!$AI$2:$AI$2001,Predictions!$B$2:$B$2001,A89,Predictions!$A$2:$A$2001,$B$2))</f>
        <v/>
      </c>
      <c r="E89" s="12" t="str">
        <f aca="false">IF(A89="","",SUMIFS(Predictions!$AJ$2:$AJ$2001,Predictions!$B$2:$B$2001,A89,Predictions!$A$2:$A$2001,$B$2))</f>
        <v/>
      </c>
      <c r="F89" s="12" t="str">
        <f aca="false">IF(A89="","",SUMIFS(Predictions!$AK$2:$AK$2001,Predictions!$B$2:$B$2001,A89,Predictions!$A$2:$A$2001,$B$2))</f>
        <v/>
      </c>
      <c r="G89" s="12" t="str">
        <f aca="false">IF(A89="","",SUMIFS(Predictions!$AH$2:$AH$2001,Predictions!$B$2:$B$2001,A89))</f>
        <v/>
      </c>
      <c r="H89" s="12" t="str">
        <f aca="false">IF(A89="","",SUMIFS(Predictions!$AI$2:$AI$2001,Predictions!$B$2:$B$2001,A89))</f>
        <v/>
      </c>
      <c r="I89" s="12" t="str">
        <f aca="false">IF(A89="","",SUMIFS(Predictions!$AJ$2:$AJ$2001,Predictions!$B$2:$B$2001,A89))</f>
        <v/>
      </c>
      <c r="J89" s="12" t="str">
        <f aca="false">IF(A89="","",SUMIFS(Predictions!$AK$2:$AK$2001,Predictions!$B$2:$B$2001,A89))</f>
        <v/>
      </c>
      <c r="K89" s="17" t="str">
        <f aca="false">IF(OR(A89="",J89=0),"",I89/J89)</f>
        <v/>
      </c>
      <c r="L89" s="10" t="n">
        <f aca="false">IF(A89="",-1,C89*10000+D89*100+E89+(1000-ROW())/100000)</f>
        <v>-1</v>
      </c>
      <c r="M89" s="10" t="n">
        <f aca="false">IF(A89="",-1,G89*10000+H89*100+I89+(1000-ROW())/100000)</f>
        <v>-1</v>
      </c>
    </row>
    <row r="90" customFormat="false" ht="15" hidden="false" customHeight="false" outlineLevel="0" collapsed="false">
      <c r="A90" s="12" t="str">
        <f aca="false">IF(Players!A87="","",Players!A87)</f>
        <v/>
      </c>
      <c r="B90" s="12" t="str">
        <f aca="false">IF(A90="","",Players!B87)</f>
        <v/>
      </c>
      <c r="C90" s="12" t="str">
        <f aca="false">IF(A90="","",SUMIFS(Predictions!$AH$2:$AH$2001,Predictions!$B$2:$B$2001,A90,Predictions!$A$2:$A$2001,$B$2))</f>
        <v/>
      </c>
      <c r="D90" s="12" t="str">
        <f aca="false">IF(A90="","",SUMIFS(Predictions!$AI$2:$AI$2001,Predictions!$B$2:$B$2001,A90,Predictions!$A$2:$A$2001,$B$2))</f>
        <v/>
      </c>
      <c r="E90" s="12" t="str">
        <f aca="false">IF(A90="","",SUMIFS(Predictions!$AJ$2:$AJ$2001,Predictions!$B$2:$B$2001,A90,Predictions!$A$2:$A$2001,$B$2))</f>
        <v/>
      </c>
      <c r="F90" s="12" t="str">
        <f aca="false">IF(A90="","",SUMIFS(Predictions!$AK$2:$AK$2001,Predictions!$B$2:$B$2001,A90,Predictions!$A$2:$A$2001,$B$2))</f>
        <v/>
      </c>
      <c r="G90" s="12" t="str">
        <f aca="false">IF(A90="","",SUMIFS(Predictions!$AH$2:$AH$2001,Predictions!$B$2:$B$2001,A90))</f>
        <v/>
      </c>
      <c r="H90" s="12" t="str">
        <f aca="false">IF(A90="","",SUMIFS(Predictions!$AI$2:$AI$2001,Predictions!$B$2:$B$2001,A90))</f>
        <v/>
      </c>
      <c r="I90" s="12" t="str">
        <f aca="false">IF(A90="","",SUMIFS(Predictions!$AJ$2:$AJ$2001,Predictions!$B$2:$B$2001,A90))</f>
        <v/>
      </c>
      <c r="J90" s="12" t="str">
        <f aca="false">IF(A90="","",SUMIFS(Predictions!$AK$2:$AK$2001,Predictions!$B$2:$B$2001,A90))</f>
        <v/>
      </c>
      <c r="K90" s="17" t="str">
        <f aca="false">IF(OR(A90="",J90=0),"",I90/J90)</f>
        <v/>
      </c>
      <c r="L90" s="10" t="n">
        <f aca="false">IF(A90="",-1,C90*10000+D90*100+E90+(1000-ROW())/100000)</f>
        <v>-1</v>
      </c>
      <c r="M90" s="10" t="n">
        <f aca="false">IF(A90="",-1,G90*10000+H90*100+I90+(1000-ROW())/100000)</f>
        <v>-1</v>
      </c>
    </row>
    <row r="91" customFormat="false" ht="15" hidden="false" customHeight="false" outlineLevel="0" collapsed="false">
      <c r="A91" s="12" t="str">
        <f aca="false">IF(Players!A88="","",Players!A88)</f>
        <v/>
      </c>
      <c r="B91" s="12" t="str">
        <f aca="false">IF(A91="","",Players!B88)</f>
        <v/>
      </c>
      <c r="C91" s="12" t="str">
        <f aca="false">IF(A91="","",SUMIFS(Predictions!$AH$2:$AH$2001,Predictions!$B$2:$B$2001,A91,Predictions!$A$2:$A$2001,$B$2))</f>
        <v/>
      </c>
      <c r="D91" s="12" t="str">
        <f aca="false">IF(A91="","",SUMIFS(Predictions!$AI$2:$AI$2001,Predictions!$B$2:$B$2001,A91,Predictions!$A$2:$A$2001,$B$2))</f>
        <v/>
      </c>
      <c r="E91" s="12" t="str">
        <f aca="false">IF(A91="","",SUMIFS(Predictions!$AJ$2:$AJ$2001,Predictions!$B$2:$B$2001,A91,Predictions!$A$2:$A$2001,$B$2))</f>
        <v/>
      </c>
      <c r="F91" s="12" t="str">
        <f aca="false">IF(A91="","",SUMIFS(Predictions!$AK$2:$AK$2001,Predictions!$B$2:$B$2001,A91,Predictions!$A$2:$A$2001,$B$2))</f>
        <v/>
      </c>
      <c r="G91" s="12" t="str">
        <f aca="false">IF(A91="","",SUMIFS(Predictions!$AH$2:$AH$2001,Predictions!$B$2:$B$2001,A91))</f>
        <v/>
      </c>
      <c r="H91" s="12" t="str">
        <f aca="false">IF(A91="","",SUMIFS(Predictions!$AI$2:$AI$2001,Predictions!$B$2:$B$2001,A91))</f>
        <v/>
      </c>
      <c r="I91" s="12" t="str">
        <f aca="false">IF(A91="","",SUMIFS(Predictions!$AJ$2:$AJ$2001,Predictions!$B$2:$B$2001,A91))</f>
        <v/>
      </c>
      <c r="J91" s="12" t="str">
        <f aca="false">IF(A91="","",SUMIFS(Predictions!$AK$2:$AK$2001,Predictions!$B$2:$B$2001,A91))</f>
        <v/>
      </c>
      <c r="K91" s="17" t="str">
        <f aca="false">IF(OR(A91="",J91=0),"",I91/J91)</f>
        <v/>
      </c>
      <c r="L91" s="10" t="n">
        <f aca="false">IF(A91="",-1,C91*10000+D91*100+E91+(1000-ROW())/100000)</f>
        <v>-1</v>
      </c>
      <c r="M91" s="10" t="n">
        <f aca="false">IF(A91="",-1,G91*10000+H91*100+I91+(1000-ROW())/100000)</f>
        <v>-1</v>
      </c>
    </row>
    <row r="92" customFormat="false" ht="15" hidden="false" customHeight="false" outlineLevel="0" collapsed="false">
      <c r="A92" s="12" t="str">
        <f aca="false">IF(Players!A89="","",Players!A89)</f>
        <v/>
      </c>
      <c r="B92" s="12" t="str">
        <f aca="false">IF(A92="","",Players!B89)</f>
        <v/>
      </c>
      <c r="C92" s="12" t="str">
        <f aca="false">IF(A92="","",SUMIFS(Predictions!$AH$2:$AH$2001,Predictions!$B$2:$B$2001,A92,Predictions!$A$2:$A$2001,$B$2))</f>
        <v/>
      </c>
      <c r="D92" s="12" t="str">
        <f aca="false">IF(A92="","",SUMIFS(Predictions!$AI$2:$AI$2001,Predictions!$B$2:$B$2001,A92,Predictions!$A$2:$A$2001,$B$2))</f>
        <v/>
      </c>
      <c r="E92" s="12" t="str">
        <f aca="false">IF(A92="","",SUMIFS(Predictions!$AJ$2:$AJ$2001,Predictions!$B$2:$B$2001,A92,Predictions!$A$2:$A$2001,$B$2))</f>
        <v/>
      </c>
      <c r="F92" s="12" t="str">
        <f aca="false">IF(A92="","",SUMIFS(Predictions!$AK$2:$AK$2001,Predictions!$B$2:$B$2001,A92,Predictions!$A$2:$A$2001,$B$2))</f>
        <v/>
      </c>
      <c r="G92" s="12" t="str">
        <f aca="false">IF(A92="","",SUMIFS(Predictions!$AH$2:$AH$2001,Predictions!$B$2:$B$2001,A92))</f>
        <v/>
      </c>
      <c r="H92" s="12" t="str">
        <f aca="false">IF(A92="","",SUMIFS(Predictions!$AI$2:$AI$2001,Predictions!$B$2:$B$2001,A92))</f>
        <v/>
      </c>
      <c r="I92" s="12" t="str">
        <f aca="false">IF(A92="","",SUMIFS(Predictions!$AJ$2:$AJ$2001,Predictions!$B$2:$B$2001,A92))</f>
        <v/>
      </c>
      <c r="J92" s="12" t="str">
        <f aca="false">IF(A92="","",SUMIFS(Predictions!$AK$2:$AK$2001,Predictions!$B$2:$B$2001,A92))</f>
        <v/>
      </c>
      <c r="K92" s="17" t="str">
        <f aca="false">IF(OR(A92="",J92=0),"",I92/J92)</f>
        <v/>
      </c>
      <c r="L92" s="10" t="n">
        <f aca="false">IF(A92="",-1,C92*10000+D92*100+E92+(1000-ROW())/100000)</f>
        <v>-1</v>
      </c>
      <c r="M92" s="10" t="n">
        <f aca="false">IF(A92="",-1,G92*10000+H92*100+I92+(1000-ROW())/100000)</f>
        <v>-1</v>
      </c>
    </row>
    <row r="93" customFormat="false" ht="15" hidden="false" customHeight="false" outlineLevel="0" collapsed="false">
      <c r="A93" s="12" t="str">
        <f aca="false">IF(Players!A90="","",Players!A90)</f>
        <v/>
      </c>
      <c r="B93" s="12" t="str">
        <f aca="false">IF(A93="","",Players!B90)</f>
        <v/>
      </c>
      <c r="C93" s="12" t="str">
        <f aca="false">IF(A93="","",SUMIFS(Predictions!$AH$2:$AH$2001,Predictions!$B$2:$B$2001,A93,Predictions!$A$2:$A$2001,$B$2))</f>
        <v/>
      </c>
      <c r="D93" s="12" t="str">
        <f aca="false">IF(A93="","",SUMIFS(Predictions!$AI$2:$AI$2001,Predictions!$B$2:$B$2001,A93,Predictions!$A$2:$A$2001,$B$2))</f>
        <v/>
      </c>
      <c r="E93" s="12" t="str">
        <f aca="false">IF(A93="","",SUMIFS(Predictions!$AJ$2:$AJ$2001,Predictions!$B$2:$B$2001,A93,Predictions!$A$2:$A$2001,$B$2))</f>
        <v/>
      </c>
      <c r="F93" s="12" t="str">
        <f aca="false">IF(A93="","",SUMIFS(Predictions!$AK$2:$AK$2001,Predictions!$B$2:$B$2001,A93,Predictions!$A$2:$A$2001,$B$2))</f>
        <v/>
      </c>
      <c r="G93" s="12" t="str">
        <f aca="false">IF(A93="","",SUMIFS(Predictions!$AH$2:$AH$2001,Predictions!$B$2:$B$2001,A93))</f>
        <v/>
      </c>
      <c r="H93" s="12" t="str">
        <f aca="false">IF(A93="","",SUMIFS(Predictions!$AI$2:$AI$2001,Predictions!$B$2:$B$2001,A93))</f>
        <v/>
      </c>
      <c r="I93" s="12" t="str">
        <f aca="false">IF(A93="","",SUMIFS(Predictions!$AJ$2:$AJ$2001,Predictions!$B$2:$B$2001,A93))</f>
        <v/>
      </c>
      <c r="J93" s="12" t="str">
        <f aca="false">IF(A93="","",SUMIFS(Predictions!$AK$2:$AK$2001,Predictions!$B$2:$B$2001,A93))</f>
        <v/>
      </c>
      <c r="K93" s="17" t="str">
        <f aca="false">IF(OR(A93="",J93=0),"",I93/J93)</f>
        <v/>
      </c>
      <c r="L93" s="10" t="n">
        <f aca="false">IF(A93="",-1,C93*10000+D93*100+E93+(1000-ROW())/100000)</f>
        <v>-1</v>
      </c>
      <c r="M93" s="10" t="n">
        <f aca="false">IF(A93="",-1,G93*10000+H93*100+I93+(1000-ROW())/100000)</f>
        <v>-1</v>
      </c>
    </row>
    <row r="94" customFormat="false" ht="15" hidden="false" customHeight="false" outlineLevel="0" collapsed="false">
      <c r="A94" s="12" t="str">
        <f aca="false">IF(Players!A91="","",Players!A91)</f>
        <v/>
      </c>
      <c r="B94" s="12" t="str">
        <f aca="false">IF(A94="","",Players!B91)</f>
        <v/>
      </c>
      <c r="C94" s="12" t="str">
        <f aca="false">IF(A94="","",SUMIFS(Predictions!$AH$2:$AH$2001,Predictions!$B$2:$B$2001,A94,Predictions!$A$2:$A$2001,$B$2))</f>
        <v/>
      </c>
      <c r="D94" s="12" t="str">
        <f aca="false">IF(A94="","",SUMIFS(Predictions!$AI$2:$AI$2001,Predictions!$B$2:$B$2001,A94,Predictions!$A$2:$A$2001,$B$2))</f>
        <v/>
      </c>
      <c r="E94" s="12" t="str">
        <f aca="false">IF(A94="","",SUMIFS(Predictions!$AJ$2:$AJ$2001,Predictions!$B$2:$B$2001,A94,Predictions!$A$2:$A$2001,$B$2))</f>
        <v/>
      </c>
      <c r="F94" s="12" t="str">
        <f aca="false">IF(A94="","",SUMIFS(Predictions!$AK$2:$AK$2001,Predictions!$B$2:$B$2001,A94,Predictions!$A$2:$A$2001,$B$2))</f>
        <v/>
      </c>
      <c r="G94" s="12" t="str">
        <f aca="false">IF(A94="","",SUMIFS(Predictions!$AH$2:$AH$2001,Predictions!$B$2:$B$2001,A94))</f>
        <v/>
      </c>
      <c r="H94" s="12" t="str">
        <f aca="false">IF(A94="","",SUMIFS(Predictions!$AI$2:$AI$2001,Predictions!$B$2:$B$2001,A94))</f>
        <v/>
      </c>
      <c r="I94" s="12" t="str">
        <f aca="false">IF(A94="","",SUMIFS(Predictions!$AJ$2:$AJ$2001,Predictions!$B$2:$B$2001,A94))</f>
        <v/>
      </c>
      <c r="J94" s="12" t="str">
        <f aca="false">IF(A94="","",SUMIFS(Predictions!$AK$2:$AK$2001,Predictions!$B$2:$B$2001,A94))</f>
        <v/>
      </c>
      <c r="K94" s="17" t="str">
        <f aca="false">IF(OR(A94="",J94=0),"",I94/J94)</f>
        <v/>
      </c>
      <c r="L94" s="10" t="n">
        <f aca="false">IF(A94="",-1,C94*10000+D94*100+E94+(1000-ROW())/100000)</f>
        <v>-1</v>
      </c>
      <c r="M94" s="10" t="n">
        <f aca="false">IF(A94="",-1,G94*10000+H94*100+I94+(1000-ROW())/100000)</f>
        <v>-1</v>
      </c>
    </row>
    <row r="95" customFormat="false" ht="15" hidden="false" customHeight="false" outlineLevel="0" collapsed="false">
      <c r="A95" s="12" t="str">
        <f aca="false">IF(Players!A92="","",Players!A92)</f>
        <v/>
      </c>
      <c r="B95" s="12" t="str">
        <f aca="false">IF(A95="","",Players!B92)</f>
        <v/>
      </c>
      <c r="C95" s="12" t="str">
        <f aca="false">IF(A95="","",SUMIFS(Predictions!$AH$2:$AH$2001,Predictions!$B$2:$B$2001,A95,Predictions!$A$2:$A$2001,$B$2))</f>
        <v/>
      </c>
      <c r="D95" s="12" t="str">
        <f aca="false">IF(A95="","",SUMIFS(Predictions!$AI$2:$AI$2001,Predictions!$B$2:$B$2001,A95,Predictions!$A$2:$A$2001,$B$2))</f>
        <v/>
      </c>
      <c r="E95" s="12" t="str">
        <f aca="false">IF(A95="","",SUMIFS(Predictions!$AJ$2:$AJ$2001,Predictions!$B$2:$B$2001,A95,Predictions!$A$2:$A$2001,$B$2))</f>
        <v/>
      </c>
      <c r="F95" s="12" t="str">
        <f aca="false">IF(A95="","",SUMIFS(Predictions!$AK$2:$AK$2001,Predictions!$B$2:$B$2001,A95,Predictions!$A$2:$A$2001,$B$2))</f>
        <v/>
      </c>
      <c r="G95" s="12" t="str">
        <f aca="false">IF(A95="","",SUMIFS(Predictions!$AH$2:$AH$2001,Predictions!$B$2:$B$2001,A95))</f>
        <v/>
      </c>
      <c r="H95" s="12" t="str">
        <f aca="false">IF(A95="","",SUMIFS(Predictions!$AI$2:$AI$2001,Predictions!$B$2:$B$2001,A95))</f>
        <v/>
      </c>
      <c r="I95" s="12" t="str">
        <f aca="false">IF(A95="","",SUMIFS(Predictions!$AJ$2:$AJ$2001,Predictions!$B$2:$B$2001,A95))</f>
        <v/>
      </c>
      <c r="J95" s="12" t="str">
        <f aca="false">IF(A95="","",SUMIFS(Predictions!$AK$2:$AK$2001,Predictions!$B$2:$B$2001,A95))</f>
        <v/>
      </c>
      <c r="K95" s="17" t="str">
        <f aca="false">IF(OR(A95="",J95=0),"",I95/J95)</f>
        <v/>
      </c>
      <c r="L95" s="10" t="n">
        <f aca="false">IF(A95="",-1,C95*10000+D95*100+E95+(1000-ROW())/100000)</f>
        <v>-1</v>
      </c>
      <c r="M95" s="10" t="n">
        <f aca="false">IF(A95="",-1,G95*10000+H95*100+I95+(1000-ROW())/100000)</f>
        <v>-1</v>
      </c>
    </row>
    <row r="96" customFormat="false" ht="15" hidden="false" customHeight="false" outlineLevel="0" collapsed="false">
      <c r="A96" s="12" t="str">
        <f aca="false">IF(Players!A93="","",Players!A93)</f>
        <v/>
      </c>
      <c r="B96" s="12" t="str">
        <f aca="false">IF(A96="","",Players!B93)</f>
        <v/>
      </c>
      <c r="C96" s="12" t="str">
        <f aca="false">IF(A96="","",SUMIFS(Predictions!$AH$2:$AH$2001,Predictions!$B$2:$B$2001,A96,Predictions!$A$2:$A$2001,$B$2))</f>
        <v/>
      </c>
      <c r="D96" s="12" t="str">
        <f aca="false">IF(A96="","",SUMIFS(Predictions!$AI$2:$AI$2001,Predictions!$B$2:$B$2001,A96,Predictions!$A$2:$A$2001,$B$2))</f>
        <v/>
      </c>
      <c r="E96" s="12" t="str">
        <f aca="false">IF(A96="","",SUMIFS(Predictions!$AJ$2:$AJ$2001,Predictions!$B$2:$B$2001,A96,Predictions!$A$2:$A$2001,$B$2))</f>
        <v/>
      </c>
      <c r="F96" s="12" t="str">
        <f aca="false">IF(A96="","",SUMIFS(Predictions!$AK$2:$AK$2001,Predictions!$B$2:$B$2001,A96,Predictions!$A$2:$A$2001,$B$2))</f>
        <v/>
      </c>
      <c r="G96" s="12" t="str">
        <f aca="false">IF(A96="","",SUMIFS(Predictions!$AH$2:$AH$2001,Predictions!$B$2:$B$2001,A96))</f>
        <v/>
      </c>
      <c r="H96" s="12" t="str">
        <f aca="false">IF(A96="","",SUMIFS(Predictions!$AI$2:$AI$2001,Predictions!$B$2:$B$2001,A96))</f>
        <v/>
      </c>
      <c r="I96" s="12" t="str">
        <f aca="false">IF(A96="","",SUMIFS(Predictions!$AJ$2:$AJ$2001,Predictions!$B$2:$B$2001,A96))</f>
        <v/>
      </c>
      <c r="J96" s="12" t="str">
        <f aca="false">IF(A96="","",SUMIFS(Predictions!$AK$2:$AK$2001,Predictions!$B$2:$B$2001,A96))</f>
        <v/>
      </c>
      <c r="K96" s="17" t="str">
        <f aca="false">IF(OR(A96="",J96=0),"",I96/J96)</f>
        <v/>
      </c>
      <c r="L96" s="10" t="n">
        <f aca="false">IF(A96="",-1,C96*10000+D96*100+E96+(1000-ROW())/100000)</f>
        <v>-1</v>
      </c>
      <c r="M96" s="10" t="n">
        <f aca="false">IF(A96="",-1,G96*10000+H96*100+I96+(1000-ROW())/100000)</f>
        <v>-1</v>
      </c>
    </row>
    <row r="97" customFormat="false" ht="15" hidden="false" customHeight="false" outlineLevel="0" collapsed="false">
      <c r="A97" s="12" t="str">
        <f aca="false">IF(Players!A94="","",Players!A94)</f>
        <v/>
      </c>
      <c r="B97" s="12" t="str">
        <f aca="false">IF(A97="","",Players!B94)</f>
        <v/>
      </c>
      <c r="C97" s="12" t="str">
        <f aca="false">IF(A97="","",SUMIFS(Predictions!$AH$2:$AH$2001,Predictions!$B$2:$B$2001,A97,Predictions!$A$2:$A$2001,$B$2))</f>
        <v/>
      </c>
      <c r="D97" s="12" t="str">
        <f aca="false">IF(A97="","",SUMIFS(Predictions!$AI$2:$AI$2001,Predictions!$B$2:$B$2001,A97,Predictions!$A$2:$A$2001,$B$2))</f>
        <v/>
      </c>
      <c r="E97" s="12" t="str">
        <f aca="false">IF(A97="","",SUMIFS(Predictions!$AJ$2:$AJ$2001,Predictions!$B$2:$B$2001,A97,Predictions!$A$2:$A$2001,$B$2))</f>
        <v/>
      </c>
      <c r="F97" s="12" t="str">
        <f aca="false">IF(A97="","",SUMIFS(Predictions!$AK$2:$AK$2001,Predictions!$B$2:$B$2001,A97,Predictions!$A$2:$A$2001,$B$2))</f>
        <v/>
      </c>
      <c r="G97" s="12" t="str">
        <f aca="false">IF(A97="","",SUMIFS(Predictions!$AH$2:$AH$2001,Predictions!$B$2:$B$2001,A97))</f>
        <v/>
      </c>
      <c r="H97" s="12" t="str">
        <f aca="false">IF(A97="","",SUMIFS(Predictions!$AI$2:$AI$2001,Predictions!$B$2:$B$2001,A97))</f>
        <v/>
      </c>
      <c r="I97" s="12" t="str">
        <f aca="false">IF(A97="","",SUMIFS(Predictions!$AJ$2:$AJ$2001,Predictions!$B$2:$B$2001,A97))</f>
        <v/>
      </c>
      <c r="J97" s="12" t="str">
        <f aca="false">IF(A97="","",SUMIFS(Predictions!$AK$2:$AK$2001,Predictions!$B$2:$B$2001,A97))</f>
        <v/>
      </c>
      <c r="K97" s="17" t="str">
        <f aca="false">IF(OR(A97="",J97=0),"",I97/J97)</f>
        <v/>
      </c>
      <c r="L97" s="10" t="n">
        <f aca="false">IF(A97="",-1,C97*10000+D97*100+E97+(1000-ROW())/100000)</f>
        <v>-1</v>
      </c>
      <c r="M97" s="10" t="n">
        <f aca="false">IF(A97="",-1,G97*10000+H97*100+I97+(1000-ROW())/100000)</f>
        <v>-1</v>
      </c>
    </row>
    <row r="98" customFormat="false" ht="15" hidden="false" customHeight="false" outlineLevel="0" collapsed="false">
      <c r="A98" s="12" t="str">
        <f aca="false">IF(Players!A95="","",Players!A95)</f>
        <v/>
      </c>
      <c r="B98" s="12" t="str">
        <f aca="false">IF(A98="","",Players!B95)</f>
        <v/>
      </c>
      <c r="C98" s="12" t="str">
        <f aca="false">IF(A98="","",SUMIFS(Predictions!$AH$2:$AH$2001,Predictions!$B$2:$B$2001,A98,Predictions!$A$2:$A$2001,$B$2))</f>
        <v/>
      </c>
      <c r="D98" s="12" t="str">
        <f aca="false">IF(A98="","",SUMIFS(Predictions!$AI$2:$AI$2001,Predictions!$B$2:$B$2001,A98,Predictions!$A$2:$A$2001,$B$2))</f>
        <v/>
      </c>
      <c r="E98" s="12" t="str">
        <f aca="false">IF(A98="","",SUMIFS(Predictions!$AJ$2:$AJ$2001,Predictions!$B$2:$B$2001,A98,Predictions!$A$2:$A$2001,$B$2))</f>
        <v/>
      </c>
      <c r="F98" s="12" t="str">
        <f aca="false">IF(A98="","",SUMIFS(Predictions!$AK$2:$AK$2001,Predictions!$B$2:$B$2001,A98,Predictions!$A$2:$A$2001,$B$2))</f>
        <v/>
      </c>
      <c r="G98" s="12" t="str">
        <f aca="false">IF(A98="","",SUMIFS(Predictions!$AH$2:$AH$2001,Predictions!$B$2:$B$2001,A98))</f>
        <v/>
      </c>
      <c r="H98" s="12" t="str">
        <f aca="false">IF(A98="","",SUMIFS(Predictions!$AI$2:$AI$2001,Predictions!$B$2:$B$2001,A98))</f>
        <v/>
      </c>
      <c r="I98" s="12" t="str">
        <f aca="false">IF(A98="","",SUMIFS(Predictions!$AJ$2:$AJ$2001,Predictions!$B$2:$B$2001,A98))</f>
        <v/>
      </c>
      <c r="J98" s="12" t="str">
        <f aca="false">IF(A98="","",SUMIFS(Predictions!$AK$2:$AK$2001,Predictions!$B$2:$B$2001,A98))</f>
        <v/>
      </c>
      <c r="K98" s="17" t="str">
        <f aca="false">IF(OR(A98="",J98=0),"",I98/J98)</f>
        <v/>
      </c>
      <c r="L98" s="10" t="n">
        <f aca="false">IF(A98="",-1,C98*10000+D98*100+E98+(1000-ROW())/100000)</f>
        <v>-1</v>
      </c>
      <c r="M98" s="10" t="n">
        <f aca="false">IF(A98="",-1,G98*10000+H98*100+I98+(1000-ROW())/100000)</f>
        <v>-1</v>
      </c>
    </row>
    <row r="99" customFormat="false" ht="15" hidden="false" customHeight="false" outlineLevel="0" collapsed="false">
      <c r="A99" s="12" t="str">
        <f aca="false">IF(Players!A96="","",Players!A96)</f>
        <v/>
      </c>
      <c r="B99" s="12" t="str">
        <f aca="false">IF(A99="","",Players!B96)</f>
        <v/>
      </c>
      <c r="C99" s="12" t="str">
        <f aca="false">IF(A99="","",SUMIFS(Predictions!$AH$2:$AH$2001,Predictions!$B$2:$B$2001,A99,Predictions!$A$2:$A$2001,$B$2))</f>
        <v/>
      </c>
      <c r="D99" s="12" t="str">
        <f aca="false">IF(A99="","",SUMIFS(Predictions!$AI$2:$AI$2001,Predictions!$B$2:$B$2001,A99,Predictions!$A$2:$A$2001,$B$2))</f>
        <v/>
      </c>
      <c r="E99" s="12" t="str">
        <f aca="false">IF(A99="","",SUMIFS(Predictions!$AJ$2:$AJ$2001,Predictions!$B$2:$B$2001,A99,Predictions!$A$2:$A$2001,$B$2))</f>
        <v/>
      </c>
      <c r="F99" s="12" t="str">
        <f aca="false">IF(A99="","",SUMIFS(Predictions!$AK$2:$AK$2001,Predictions!$B$2:$B$2001,A99,Predictions!$A$2:$A$2001,$B$2))</f>
        <v/>
      </c>
      <c r="G99" s="12" t="str">
        <f aca="false">IF(A99="","",SUMIFS(Predictions!$AH$2:$AH$2001,Predictions!$B$2:$B$2001,A99))</f>
        <v/>
      </c>
      <c r="H99" s="12" t="str">
        <f aca="false">IF(A99="","",SUMIFS(Predictions!$AI$2:$AI$2001,Predictions!$B$2:$B$2001,A99))</f>
        <v/>
      </c>
      <c r="I99" s="12" t="str">
        <f aca="false">IF(A99="","",SUMIFS(Predictions!$AJ$2:$AJ$2001,Predictions!$B$2:$B$2001,A99))</f>
        <v/>
      </c>
      <c r="J99" s="12" t="str">
        <f aca="false">IF(A99="","",SUMIFS(Predictions!$AK$2:$AK$2001,Predictions!$B$2:$B$2001,A99))</f>
        <v/>
      </c>
      <c r="K99" s="17" t="str">
        <f aca="false">IF(OR(A99="",J99=0),"",I99/J99)</f>
        <v/>
      </c>
      <c r="L99" s="10" t="n">
        <f aca="false">IF(A99="",-1,C99*10000+D99*100+E99+(1000-ROW())/100000)</f>
        <v>-1</v>
      </c>
      <c r="M99" s="10" t="n">
        <f aca="false">IF(A99="",-1,G99*10000+H99*100+I99+(1000-ROW())/100000)</f>
        <v>-1</v>
      </c>
    </row>
    <row r="100" customFormat="false" ht="15" hidden="false" customHeight="false" outlineLevel="0" collapsed="false">
      <c r="A100" s="12" t="str">
        <f aca="false">IF(Players!A97="","",Players!A97)</f>
        <v/>
      </c>
      <c r="B100" s="12" t="str">
        <f aca="false">IF(A100="","",Players!B97)</f>
        <v/>
      </c>
      <c r="C100" s="12" t="str">
        <f aca="false">IF(A100="","",SUMIFS(Predictions!$AH$2:$AH$2001,Predictions!$B$2:$B$2001,A100,Predictions!$A$2:$A$2001,$B$2))</f>
        <v/>
      </c>
      <c r="D100" s="12" t="str">
        <f aca="false">IF(A100="","",SUMIFS(Predictions!$AI$2:$AI$2001,Predictions!$B$2:$B$2001,A100,Predictions!$A$2:$A$2001,$B$2))</f>
        <v/>
      </c>
      <c r="E100" s="12" t="str">
        <f aca="false">IF(A100="","",SUMIFS(Predictions!$AJ$2:$AJ$2001,Predictions!$B$2:$B$2001,A100,Predictions!$A$2:$A$2001,$B$2))</f>
        <v/>
      </c>
      <c r="F100" s="12" t="str">
        <f aca="false">IF(A100="","",SUMIFS(Predictions!$AK$2:$AK$2001,Predictions!$B$2:$B$2001,A100,Predictions!$A$2:$A$2001,$B$2))</f>
        <v/>
      </c>
      <c r="G100" s="12" t="str">
        <f aca="false">IF(A100="","",SUMIFS(Predictions!$AH$2:$AH$2001,Predictions!$B$2:$B$2001,A100))</f>
        <v/>
      </c>
      <c r="H100" s="12" t="str">
        <f aca="false">IF(A100="","",SUMIFS(Predictions!$AI$2:$AI$2001,Predictions!$B$2:$B$2001,A100))</f>
        <v/>
      </c>
      <c r="I100" s="12" t="str">
        <f aca="false">IF(A100="","",SUMIFS(Predictions!$AJ$2:$AJ$2001,Predictions!$B$2:$B$2001,A100))</f>
        <v/>
      </c>
      <c r="J100" s="12" t="str">
        <f aca="false">IF(A100="","",SUMIFS(Predictions!$AK$2:$AK$2001,Predictions!$B$2:$B$2001,A100))</f>
        <v/>
      </c>
      <c r="K100" s="17" t="str">
        <f aca="false">IF(OR(A100="",J100=0),"",I100/J100)</f>
        <v/>
      </c>
      <c r="L100" s="10" t="n">
        <f aca="false">IF(A100="",-1,C100*10000+D100*100+E100+(1000-ROW())/100000)</f>
        <v>-1</v>
      </c>
      <c r="M100" s="10" t="n">
        <f aca="false">IF(A100="",-1,G100*10000+H100*100+I100+(1000-ROW())/100000)</f>
        <v>-1</v>
      </c>
    </row>
    <row r="101" customFormat="false" ht="15" hidden="false" customHeight="false" outlineLevel="0" collapsed="false">
      <c r="A101" s="12" t="str">
        <f aca="false">IF(Players!A98="","",Players!A98)</f>
        <v/>
      </c>
      <c r="B101" s="12" t="str">
        <f aca="false">IF(A101="","",Players!B98)</f>
        <v/>
      </c>
      <c r="C101" s="12" t="str">
        <f aca="false">IF(A101="","",SUMIFS(Predictions!$AH$2:$AH$2001,Predictions!$B$2:$B$2001,A101,Predictions!$A$2:$A$2001,$B$2))</f>
        <v/>
      </c>
      <c r="D101" s="12" t="str">
        <f aca="false">IF(A101="","",SUMIFS(Predictions!$AI$2:$AI$2001,Predictions!$B$2:$B$2001,A101,Predictions!$A$2:$A$2001,$B$2))</f>
        <v/>
      </c>
      <c r="E101" s="12" t="str">
        <f aca="false">IF(A101="","",SUMIFS(Predictions!$AJ$2:$AJ$2001,Predictions!$B$2:$B$2001,A101,Predictions!$A$2:$A$2001,$B$2))</f>
        <v/>
      </c>
      <c r="F101" s="12" t="str">
        <f aca="false">IF(A101="","",SUMIFS(Predictions!$AK$2:$AK$2001,Predictions!$B$2:$B$2001,A101,Predictions!$A$2:$A$2001,$B$2))</f>
        <v/>
      </c>
      <c r="G101" s="12" t="str">
        <f aca="false">IF(A101="","",SUMIFS(Predictions!$AH$2:$AH$2001,Predictions!$B$2:$B$2001,A101))</f>
        <v/>
      </c>
      <c r="H101" s="12" t="str">
        <f aca="false">IF(A101="","",SUMIFS(Predictions!$AI$2:$AI$2001,Predictions!$B$2:$B$2001,A101))</f>
        <v/>
      </c>
      <c r="I101" s="12" t="str">
        <f aca="false">IF(A101="","",SUMIFS(Predictions!$AJ$2:$AJ$2001,Predictions!$B$2:$B$2001,A101))</f>
        <v/>
      </c>
      <c r="J101" s="12" t="str">
        <f aca="false">IF(A101="","",SUMIFS(Predictions!$AK$2:$AK$2001,Predictions!$B$2:$B$2001,A101))</f>
        <v/>
      </c>
      <c r="K101" s="17" t="str">
        <f aca="false">IF(OR(A101="",J101=0),"",I101/J101)</f>
        <v/>
      </c>
      <c r="L101" s="10" t="n">
        <f aca="false">IF(A101="",-1,C101*10000+D101*100+E101+(1000-ROW())/100000)</f>
        <v>-1</v>
      </c>
      <c r="M101" s="10" t="n">
        <f aca="false">IF(A101="",-1,G101*10000+H101*100+I101+(1000-ROW())/100000)</f>
        <v>-1</v>
      </c>
    </row>
    <row r="102" customFormat="false" ht="15" hidden="false" customHeight="false" outlineLevel="0" collapsed="false">
      <c r="A102" s="12" t="str">
        <f aca="false">IF(Players!A99="","",Players!A99)</f>
        <v/>
      </c>
      <c r="B102" s="12" t="str">
        <f aca="false">IF(A102="","",Players!B99)</f>
        <v/>
      </c>
      <c r="C102" s="12" t="str">
        <f aca="false">IF(A102="","",SUMIFS(Predictions!$AH$2:$AH$2001,Predictions!$B$2:$B$2001,A102,Predictions!$A$2:$A$2001,$B$2))</f>
        <v/>
      </c>
      <c r="D102" s="12" t="str">
        <f aca="false">IF(A102="","",SUMIFS(Predictions!$AI$2:$AI$2001,Predictions!$B$2:$B$2001,A102,Predictions!$A$2:$A$2001,$B$2))</f>
        <v/>
      </c>
      <c r="E102" s="12" t="str">
        <f aca="false">IF(A102="","",SUMIFS(Predictions!$AJ$2:$AJ$2001,Predictions!$B$2:$B$2001,A102,Predictions!$A$2:$A$2001,$B$2))</f>
        <v/>
      </c>
      <c r="F102" s="12" t="str">
        <f aca="false">IF(A102="","",SUMIFS(Predictions!$AK$2:$AK$2001,Predictions!$B$2:$B$2001,A102,Predictions!$A$2:$A$2001,$B$2))</f>
        <v/>
      </c>
      <c r="G102" s="12" t="str">
        <f aca="false">IF(A102="","",SUMIFS(Predictions!$AH$2:$AH$2001,Predictions!$B$2:$B$2001,A102))</f>
        <v/>
      </c>
      <c r="H102" s="12" t="str">
        <f aca="false">IF(A102="","",SUMIFS(Predictions!$AI$2:$AI$2001,Predictions!$B$2:$B$2001,A102))</f>
        <v/>
      </c>
      <c r="I102" s="12" t="str">
        <f aca="false">IF(A102="","",SUMIFS(Predictions!$AJ$2:$AJ$2001,Predictions!$B$2:$B$2001,A102))</f>
        <v/>
      </c>
      <c r="J102" s="12" t="str">
        <f aca="false">IF(A102="","",SUMIFS(Predictions!$AK$2:$AK$2001,Predictions!$B$2:$B$2001,A102))</f>
        <v/>
      </c>
      <c r="K102" s="17" t="str">
        <f aca="false">IF(OR(A102="",J102=0),"",I102/J102)</f>
        <v/>
      </c>
      <c r="L102" s="10" t="n">
        <f aca="false">IF(A102="",-1,C102*10000+D102*100+E102+(1000-ROW())/100000)</f>
        <v>-1</v>
      </c>
      <c r="M102" s="10" t="n">
        <f aca="false">IF(A102="",-1,G102*10000+H102*100+I102+(1000-ROW())/100000)</f>
        <v>-1</v>
      </c>
    </row>
    <row r="103" customFormat="false" ht="15" hidden="false" customHeight="false" outlineLevel="0" collapsed="false">
      <c r="A103" s="12" t="str">
        <f aca="false">IF(Players!A100="","",Players!A100)</f>
        <v/>
      </c>
      <c r="B103" s="12" t="str">
        <f aca="false">IF(A103="","",Players!B100)</f>
        <v/>
      </c>
      <c r="C103" s="12" t="str">
        <f aca="false">IF(A103="","",SUMIFS(Predictions!$AH$2:$AH$2001,Predictions!$B$2:$B$2001,A103,Predictions!$A$2:$A$2001,$B$2))</f>
        <v/>
      </c>
      <c r="D103" s="12" t="str">
        <f aca="false">IF(A103="","",SUMIFS(Predictions!$AI$2:$AI$2001,Predictions!$B$2:$B$2001,A103,Predictions!$A$2:$A$2001,$B$2))</f>
        <v/>
      </c>
      <c r="E103" s="12" t="str">
        <f aca="false">IF(A103="","",SUMIFS(Predictions!$AJ$2:$AJ$2001,Predictions!$B$2:$B$2001,A103,Predictions!$A$2:$A$2001,$B$2))</f>
        <v/>
      </c>
      <c r="F103" s="12" t="str">
        <f aca="false">IF(A103="","",SUMIFS(Predictions!$AK$2:$AK$2001,Predictions!$B$2:$B$2001,A103,Predictions!$A$2:$A$2001,$B$2))</f>
        <v/>
      </c>
      <c r="G103" s="12" t="str">
        <f aca="false">IF(A103="","",SUMIFS(Predictions!$AH$2:$AH$2001,Predictions!$B$2:$B$2001,A103))</f>
        <v/>
      </c>
      <c r="H103" s="12" t="str">
        <f aca="false">IF(A103="","",SUMIFS(Predictions!$AI$2:$AI$2001,Predictions!$B$2:$B$2001,A103))</f>
        <v/>
      </c>
      <c r="I103" s="12" t="str">
        <f aca="false">IF(A103="","",SUMIFS(Predictions!$AJ$2:$AJ$2001,Predictions!$B$2:$B$2001,A103))</f>
        <v/>
      </c>
      <c r="J103" s="12" t="str">
        <f aca="false">IF(A103="","",SUMIFS(Predictions!$AK$2:$AK$2001,Predictions!$B$2:$B$2001,A103))</f>
        <v/>
      </c>
      <c r="K103" s="17" t="str">
        <f aca="false">IF(OR(A103="",J103=0),"",I103/J103)</f>
        <v/>
      </c>
      <c r="L103" s="10" t="n">
        <f aca="false">IF(A103="",-1,C103*10000+D103*100+E103+(1000-ROW())/100000)</f>
        <v>-1</v>
      </c>
      <c r="M103" s="10" t="n">
        <f aca="false">IF(A103="",-1,G103*10000+H103*100+I103+(1000-ROW())/100000)</f>
        <v>-1</v>
      </c>
    </row>
    <row r="104" customFormat="false" ht="15" hidden="false" customHeight="false" outlineLevel="0" collapsed="false">
      <c r="A104" s="12" t="str">
        <f aca="false">IF(Players!A101="","",Players!A101)</f>
        <v/>
      </c>
      <c r="B104" s="12" t="str">
        <f aca="false">IF(A104="","",Players!B101)</f>
        <v/>
      </c>
      <c r="C104" s="12" t="str">
        <f aca="false">IF(A104="","",SUMIFS(Predictions!$AH$2:$AH$2001,Predictions!$B$2:$B$2001,A104,Predictions!$A$2:$A$2001,$B$2))</f>
        <v/>
      </c>
      <c r="D104" s="12" t="str">
        <f aca="false">IF(A104="","",SUMIFS(Predictions!$AI$2:$AI$2001,Predictions!$B$2:$B$2001,A104,Predictions!$A$2:$A$2001,$B$2))</f>
        <v/>
      </c>
      <c r="E104" s="12" t="str">
        <f aca="false">IF(A104="","",SUMIFS(Predictions!$AJ$2:$AJ$2001,Predictions!$B$2:$B$2001,A104,Predictions!$A$2:$A$2001,$B$2))</f>
        <v/>
      </c>
      <c r="F104" s="12" t="str">
        <f aca="false">IF(A104="","",SUMIFS(Predictions!$AK$2:$AK$2001,Predictions!$B$2:$B$2001,A104,Predictions!$A$2:$A$2001,$B$2))</f>
        <v/>
      </c>
      <c r="G104" s="12" t="str">
        <f aca="false">IF(A104="","",SUMIFS(Predictions!$AH$2:$AH$2001,Predictions!$B$2:$B$2001,A104))</f>
        <v/>
      </c>
      <c r="H104" s="12" t="str">
        <f aca="false">IF(A104="","",SUMIFS(Predictions!$AI$2:$AI$2001,Predictions!$B$2:$B$2001,A104))</f>
        <v/>
      </c>
      <c r="I104" s="12" t="str">
        <f aca="false">IF(A104="","",SUMIFS(Predictions!$AJ$2:$AJ$2001,Predictions!$B$2:$B$2001,A104))</f>
        <v/>
      </c>
      <c r="J104" s="12" t="str">
        <f aca="false">IF(A104="","",SUMIFS(Predictions!$AK$2:$AK$2001,Predictions!$B$2:$B$2001,A104))</f>
        <v/>
      </c>
      <c r="K104" s="17" t="str">
        <f aca="false">IF(OR(A104="",J104=0),"",I104/J104)</f>
        <v/>
      </c>
      <c r="L104" s="10" t="n">
        <f aca="false">IF(A104="",-1,C104*10000+D104*100+E104+(1000-ROW())/100000)</f>
        <v>-1</v>
      </c>
      <c r="M104" s="10" t="n">
        <f aca="false">IF(A104="",-1,G104*10000+H104*100+I104+(1000-ROW())/100000)</f>
        <v>-1</v>
      </c>
    </row>
    <row r="105" customFormat="false" ht="15" hidden="false" customHeight="false" outlineLevel="0" collapsed="false">
      <c r="A105" s="12" t="str">
        <f aca="false">IF(Players!A102="","",Players!A102)</f>
        <v/>
      </c>
      <c r="B105" s="12" t="str">
        <f aca="false">IF(A105="","",Players!B102)</f>
        <v/>
      </c>
      <c r="C105" s="12" t="str">
        <f aca="false">IF(A105="","",SUMIFS(Predictions!$AH$2:$AH$2001,Predictions!$B$2:$B$2001,A105,Predictions!$A$2:$A$2001,$B$2))</f>
        <v/>
      </c>
      <c r="D105" s="12" t="str">
        <f aca="false">IF(A105="","",SUMIFS(Predictions!$AI$2:$AI$2001,Predictions!$B$2:$B$2001,A105,Predictions!$A$2:$A$2001,$B$2))</f>
        <v/>
      </c>
      <c r="E105" s="12" t="str">
        <f aca="false">IF(A105="","",SUMIFS(Predictions!$AJ$2:$AJ$2001,Predictions!$B$2:$B$2001,A105,Predictions!$A$2:$A$2001,$B$2))</f>
        <v/>
      </c>
      <c r="F105" s="12" t="str">
        <f aca="false">IF(A105="","",SUMIFS(Predictions!$AK$2:$AK$2001,Predictions!$B$2:$B$2001,A105,Predictions!$A$2:$A$2001,$B$2))</f>
        <v/>
      </c>
      <c r="G105" s="12" t="str">
        <f aca="false">IF(A105="","",SUMIFS(Predictions!$AH$2:$AH$2001,Predictions!$B$2:$B$2001,A105))</f>
        <v/>
      </c>
      <c r="H105" s="12" t="str">
        <f aca="false">IF(A105="","",SUMIFS(Predictions!$AI$2:$AI$2001,Predictions!$B$2:$B$2001,A105))</f>
        <v/>
      </c>
      <c r="I105" s="12" t="str">
        <f aca="false">IF(A105="","",SUMIFS(Predictions!$AJ$2:$AJ$2001,Predictions!$B$2:$B$2001,A105))</f>
        <v/>
      </c>
      <c r="J105" s="12" t="str">
        <f aca="false">IF(A105="","",SUMIFS(Predictions!$AK$2:$AK$2001,Predictions!$B$2:$B$2001,A105))</f>
        <v/>
      </c>
      <c r="K105" s="17" t="str">
        <f aca="false">IF(OR(A105="",J105=0),"",I105/J105)</f>
        <v/>
      </c>
      <c r="L105" s="10" t="n">
        <f aca="false">IF(A105="",-1,C105*10000+D105*100+E105+(1000-ROW())/100000)</f>
        <v>-1</v>
      </c>
      <c r="M105" s="10" t="n">
        <f aca="false">IF(A105="",-1,G105*10000+H105*100+I105+(1000-ROW())/100000)</f>
        <v>-1</v>
      </c>
    </row>
    <row r="106" customFormat="false" ht="15" hidden="false" customHeight="false" outlineLevel="0" collapsed="false">
      <c r="A106" s="12" t="str">
        <f aca="false">IF(Players!A103="","",Players!A103)</f>
        <v/>
      </c>
      <c r="B106" s="12" t="str">
        <f aca="false">IF(A106="","",Players!B103)</f>
        <v/>
      </c>
      <c r="C106" s="12" t="str">
        <f aca="false">IF(A106="","",SUMIFS(Predictions!$AH$2:$AH$2001,Predictions!$B$2:$B$2001,A106,Predictions!$A$2:$A$2001,$B$2))</f>
        <v/>
      </c>
      <c r="D106" s="12" t="str">
        <f aca="false">IF(A106="","",SUMIFS(Predictions!$AI$2:$AI$2001,Predictions!$B$2:$B$2001,A106,Predictions!$A$2:$A$2001,$B$2))</f>
        <v/>
      </c>
      <c r="E106" s="12" t="str">
        <f aca="false">IF(A106="","",SUMIFS(Predictions!$AJ$2:$AJ$2001,Predictions!$B$2:$B$2001,A106,Predictions!$A$2:$A$2001,$B$2))</f>
        <v/>
      </c>
      <c r="F106" s="12" t="str">
        <f aca="false">IF(A106="","",SUMIFS(Predictions!$AK$2:$AK$2001,Predictions!$B$2:$B$2001,A106,Predictions!$A$2:$A$2001,$B$2))</f>
        <v/>
      </c>
      <c r="G106" s="12" t="str">
        <f aca="false">IF(A106="","",SUMIFS(Predictions!$AH$2:$AH$2001,Predictions!$B$2:$B$2001,A106))</f>
        <v/>
      </c>
      <c r="H106" s="12" t="str">
        <f aca="false">IF(A106="","",SUMIFS(Predictions!$AI$2:$AI$2001,Predictions!$B$2:$B$2001,A106))</f>
        <v/>
      </c>
      <c r="I106" s="12" t="str">
        <f aca="false">IF(A106="","",SUMIFS(Predictions!$AJ$2:$AJ$2001,Predictions!$B$2:$B$2001,A106))</f>
        <v/>
      </c>
      <c r="J106" s="12" t="str">
        <f aca="false">IF(A106="","",SUMIFS(Predictions!$AK$2:$AK$2001,Predictions!$B$2:$B$2001,A106))</f>
        <v/>
      </c>
      <c r="K106" s="17" t="str">
        <f aca="false">IF(OR(A106="",J106=0),"",I106/J106)</f>
        <v/>
      </c>
      <c r="L106" s="10" t="n">
        <f aca="false">IF(A106="",-1,C106*10000+D106*100+E106+(1000-ROW())/100000)</f>
        <v>-1</v>
      </c>
      <c r="M106" s="10" t="n">
        <f aca="false">IF(A106="",-1,G106*10000+H106*100+I106+(1000-ROW())/100000)</f>
        <v>-1</v>
      </c>
    </row>
    <row r="107" customFormat="false" ht="15" hidden="false" customHeight="false" outlineLevel="0" collapsed="false">
      <c r="A107" s="12" t="str">
        <f aca="false">IF(Players!A104="","",Players!A104)</f>
        <v/>
      </c>
      <c r="B107" s="12" t="str">
        <f aca="false">IF(A107="","",Players!B104)</f>
        <v/>
      </c>
      <c r="C107" s="12" t="str">
        <f aca="false">IF(A107="","",SUMIFS(Predictions!$AH$2:$AH$2001,Predictions!$B$2:$B$2001,A107,Predictions!$A$2:$A$2001,$B$2))</f>
        <v/>
      </c>
      <c r="D107" s="12" t="str">
        <f aca="false">IF(A107="","",SUMIFS(Predictions!$AI$2:$AI$2001,Predictions!$B$2:$B$2001,A107,Predictions!$A$2:$A$2001,$B$2))</f>
        <v/>
      </c>
      <c r="E107" s="12" t="str">
        <f aca="false">IF(A107="","",SUMIFS(Predictions!$AJ$2:$AJ$2001,Predictions!$B$2:$B$2001,A107,Predictions!$A$2:$A$2001,$B$2))</f>
        <v/>
      </c>
      <c r="F107" s="12" t="str">
        <f aca="false">IF(A107="","",SUMIFS(Predictions!$AK$2:$AK$2001,Predictions!$B$2:$B$2001,A107,Predictions!$A$2:$A$2001,$B$2))</f>
        <v/>
      </c>
      <c r="G107" s="12" t="str">
        <f aca="false">IF(A107="","",SUMIFS(Predictions!$AH$2:$AH$2001,Predictions!$B$2:$B$2001,A107))</f>
        <v/>
      </c>
      <c r="H107" s="12" t="str">
        <f aca="false">IF(A107="","",SUMIFS(Predictions!$AI$2:$AI$2001,Predictions!$B$2:$B$2001,A107))</f>
        <v/>
      </c>
      <c r="I107" s="12" t="str">
        <f aca="false">IF(A107="","",SUMIFS(Predictions!$AJ$2:$AJ$2001,Predictions!$B$2:$B$2001,A107))</f>
        <v/>
      </c>
      <c r="J107" s="12" t="str">
        <f aca="false">IF(A107="","",SUMIFS(Predictions!$AK$2:$AK$2001,Predictions!$B$2:$B$2001,A107))</f>
        <v/>
      </c>
      <c r="K107" s="17" t="str">
        <f aca="false">IF(OR(A107="",J107=0),"",I107/J107)</f>
        <v/>
      </c>
      <c r="L107" s="10" t="n">
        <f aca="false">IF(A107="",-1,C107*10000+D107*100+E107+(1000-ROW())/100000)</f>
        <v>-1</v>
      </c>
      <c r="M107" s="10" t="n">
        <f aca="false">IF(A107="",-1,G107*10000+H107*100+I107+(1000-ROW())/100000)</f>
        <v>-1</v>
      </c>
    </row>
    <row r="108" customFormat="false" ht="15" hidden="false" customHeight="false" outlineLevel="0" collapsed="false">
      <c r="A108" s="12" t="str">
        <f aca="false">IF(Players!A105="","",Players!A105)</f>
        <v/>
      </c>
      <c r="B108" s="12" t="str">
        <f aca="false">IF(A108="","",Players!B105)</f>
        <v/>
      </c>
      <c r="C108" s="12" t="str">
        <f aca="false">IF(A108="","",SUMIFS(Predictions!$AH$2:$AH$2001,Predictions!$B$2:$B$2001,A108,Predictions!$A$2:$A$2001,$B$2))</f>
        <v/>
      </c>
      <c r="D108" s="12" t="str">
        <f aca="false">IF(A108="","",SUMIFS(Predictions!$AI$2:$AI$2001,Predictions!$B$2:$B$2001,A108,Predictions!$A$2:$A$2001,$B$2))</f>
        <v/>
      </c>
      <c r="E108" s="12" t="str">
        <f aca="false">IF(A108="","",SUMIFS(Predictions!$AJ$2:$AJ$2001,Predictions!$B$2:$B$2001,A108,Predictions!$A$2:$A$2001,$B$2))</f>
        <v/>
      </c>
      <c r="F108" s="12" t="str">
        <f aca="false">IF(A108="","",SUMIFS(Predictions!$AK$2:$AK$2001,Predictions!$B$2:$B$2001,A108,Predictions!$A$2:$A$2001,$B$2))</f>
        <v/>
      </c>
      <c r="G108" s="12" t="str">
        <f aca="false">IF(A108="","",SUMIFS(Predictions!$AH$2:$AH$2001,Predictions!$B$2:$B$2001,A108))</f>
        <v/>
      </c>
      <c r="H108" s="12" t="str">
        <f aca="false">IF(A108="","",SUMIFS(Predictions!$AI$2:$AI$2001,Predictions!$B$2:$B$2001,A108))</f>
        <v/>
      </c>
      <c r="I108" s="12" t="str">
        <f aca="false">IF(A108="","",SUMIFS(Predictions!$AJ$2:$AJ$2001,Predictions!$B$2:$B$2001,A108))</f>
        <v/>
      </c>
      <c r="J108" s="12" t="str">
        <f aca="false">IF(A108="","",SUMIFS(Predictions!$AK$2:$AK$2001,Predictions!$B$2:$B$2001,A108))</f>
        <v/>
      </c>
      <c r="K108" s="17" t="str">
        <f aca="false">IF(OR(A108="",J108=0),"",I108/J108)</f>
        <v/>
      </c>
      <c r="L108" s="10" t="n">
        <f aca="false">IF(A108="",-1,C108*10000+D108*100+E108+(1000-ROW())/100000)</f>
        <v>-1</v>
      </c>
      <c r="M108" s="10" t="n">
        <f aca="false">IF(A108="",-1,G108*10000+H108*100+I108+(1000-ROW())/100000)</f>
        <v>-1</v>
      </c>
    </row>
    <row r="109" customFormat="false" ht="15" hidden="false" customHeight="false" outlineLevel="0" collapsed="false">
      <c r="A109" s="12" t="str">
        <f aca="false">IF(Players!A106="","",Players!A106)</f>
        <v/>
      </c>
      <c r="B109" s="12" t="str">
        <f aca="false">IF(A109="","",Players!B106)</f>
        <v/>
      </c>
      <c r="C109" s="12" t="str">
        <f aca="false">IF(A109="","",SUMIFS(Predictions!$AH$2:$AH$2001,Predictions!$B$2:$B$2001,A109,Predictions!$A$2:$A$2001,$B$2))</f>
        <v/>
      </c>
      <c r="D109" s="12" t="str">
        <f aca="false">IF(A109="","",SUMIFS(Predictions!$AI$2:$AI$2001,Predictions!$B$2:$B$2001,A109,Predictions!$A$2:$A$2001,$B$2))</f>
        <v/>
      </c>
      <c r="E109" s="12" t="str">
        <f aca="false">IF(A109="","",SUMIFS(Predictions!$AJ$2:$AJ$2001,Predictions!$B$2:$B$2001,A109,Predictions!$A$2:$A$2001,$B$2))</f>
        <v/>
      </c>
      <c r="F109" s="12" t="str">
        <f aca="false">IF(A109="","",SUMIFS(Predictions!$AK$2:$AK$2001,Predictions!$B$2:$B$2001,A109,Predictions!$A$2:$A$2001,$B$2))</f>
        <v/>
      </c>
      <c r="G109" s="12" t="str">
        <f aca="false">IF(A109="","",SUMIFS(Predictions!$AH$2:$AH$2001,Predictions!$B$2:$B$2001,A109))</f>
        <v/>
      </c>
      <c r="H109" s="12" t="str">
        <f aca="false">IF(A109="","",SUMIFS(Predictions!$AI$2:$AI$2001,Predictions!$B$2:$B$2001,A109))</f>
        <v/>
      </c>
      <c r="I109" s="12" t="str">
        <f aca="false">IF(A109="","",SUMIFS(Predictions!$AJ$2:$AJ$2001,Predictions!$B$2:$B$2001,A109))</f>
        <v/>
      </c>
      <c r="J109" s="12" t="str">
        <f aca="false">IF(A109="","",SUMIFS(Predictions!$AK$2:$AK$2001,Predictions!$B$2:$B$2001,A109))</f>
        <v/>
      </c>
      <c r="K109" s="17" t="str">
        <f aca="false">IF(OR(A109="",J109=0),"",I109/J109)</f>
        <v/>
      </c>
      <c r="L109" s="10" t="n">
        <f aca="false">IF(A109="",-1,C109*10000+D109*100+E109+(1000-ROW())/100000)</f>
        <v>-1</v>
      </c>
      <c r="M109" s="10" t="n">
        <f aca="false">IF(A109="",-1,G109*10000+H109*100+I109+(1000-ROW())/100000)</f>
        <v>-1</v>
      </c>
    </row>
    <row r="110" customFormat="false" ht="15" hidden="false" customHeight="false" outlineLevel="0" collapsed="false">
      <c r="A110" s="12" t="str">
        <f aca="false">IF(Players!A107="","",Players!A107)</f>
        <v/>
      </c>
      <c r="B110" s="12" t="str">
        <f aca="false">IF(A110="","",Players!B107)</f>
        <v/>
      </c>
      <c r="C110" s="12" t="str">
        <f aca="false">IF(A110="","",SUMIFS(Predictions!$AH$2:$AH$2001,Predictions!$B$2:$B$2001,A110,Predictions!$A$2:$A$2001,$B$2))</f>
        <v/>
      </c>
      <c r="D110" s="12" t="str">
        <f aca="false">IF(A110="","",SUMIFS(Predictions!$AI$2:$AI$2001,Predictions!$B$2:$B$2001,A110,Predictions!$A$2:$A$2001,$B$2))</f>
        <v/>
      </c>
      <c r="E110" s="12" t="str">
        <f aca="false">IF(A110="","",SUMIFS(Predictions!$AJ$2:$AJ$2001,Predictions!$B$2:$B$2001,A110,Predictions!$A$2:$A$2001,$B$2))</f>
        <v/>
      </c>
      <c r="F110" s="12" t="str">
        <f aca="false">IF(A110="","",SUMIFS(Predictions!$AK$2:$AK$2001,Predictions!$B$2:$B$2001,A110,Predictions!$A$2:$A$2001,$B$2))</f>
        <v/>
      </c>
      <c r="G110" s="12" t="str">
        <f aca="false">IF(A110="","",SUMIFS(Predictions!$AH$2:$AH$2001,Predictions!$B$2:$B$2001,A110))</f>
        <v/>
      </c>
      <c r="H110" s="12" t="str">
        <f aca="false">IF(A110="","",SUMIFS(Predictions!$AI$2:$AI$2001,Predictions!$B$2:$B$2001,A110))</f>
        <v/>
      </c>
      <c r="I110" s="12" t="str">
        <f aca="false">IF(A110="","",SUMIFS(Predictions!$AJ$2:$AJ$2001,Predictions!$B$2:$B$2001,A110))</f>
        <v/>
      </c>
      <c r="J110" s="12" t="str">
        <f aca="false">IF(A110="","",SUMIFS(Predictions!$AK$2:$AK$2001,Predictions!$B$2:$B$2001,A110))</f>
        <v/>
      </c>
      <c r="K110" s="17" t="str">
        <f aca="false">IF(OR(A110="",J110=0),"",I110/J110)</f>
        <v/>
      </c>
      <c r="L110" s="10" t="n">
        <f aca="false">IF(A110="",-1,C110*10000+D110*100+E110+(1000-ROW())/100000)</f>
        <v>-1</v>
      </c>
      <c r="M110" s="10" t="n">
        <f aca="false">IF(A110="",-1,G110*10000+H110*100+I110+(1000-ROW())/100000)</f>
        <v>-1</v>
      </c>
    </row>
    <row r="111" customFormat="false" ht="15" hidden="false" customHeight="false" outlineLevel="0" collapsed="false">
      <c r="A111" s="12" t="str">
        <f aca="false">IF(Players!A108="","",Players!A108)</f>
        <v/>
      </c>
      <c r="B111" s="12" t="str">
        <f aca="false">IF(A111="","",Players!B108)</f>
        <v/>
      </c>
      <c r="C111" s="12" t="str">
        <f aca="false">IF(A111="","",SUMIFS(Predictions!$AH$2:$AH$2001,Predictions!$B$2:$B$2001,A111,Predictions!$A$2:$A$2001,$B$2))</f>
        <v/>
      </c>
      <c r="D111" s="12" t="str">
        <f aca="false">IF(A111="","",SUMIFS(Predictions!$AI$2:$AI$2001,Predictions!$B$2:$B$2001,A111,Predictions!$A$2:$A$2001,$B$2))</f>
        <v/>
      </c>
      <c r="E111" s="12" t="str">
        <f aca="false">IF(A111="","",SUMIFS(Predictions!$AJ$2:$AJ$2001,Predictions!$B$2:$B$2001,A111,Predictions!$A$2:$A$2001,$B$2))</f>
        <v/>
      </c>
      <c r="F111" s="12" t="str">
        <f aca="false">IF(A111="","",SUMIFS(Predictions!$AK$2:$AK$2001,Predictions!$B$2:$B$2001,A111,Predictions!$A$2:$A$2001,$B$2))</f>
        <v/>
      </c>
      <c r="G111" s="12" t="str">
        <f aca="false">IF(A111="","",SUMIFS(Predictions!$AH$2:$AH$2001,Predictions!$B$2:$B$2001,A111))</f>
        <v/>
      </c>
      <c r="H111" s="12" t="str">
        <f aca="false">IF(A111="","",SUMIFS(Predictions!$AI$2:$AI$2001,Predictions!$B$2:$B$2001,A111))</f>
        <v/>
      </c>
      <c r="I111" s="12" t="str">
        <f aca="false">IF(A111="","",SUMIFS(Predictions!$AJ$2:$AJ$2001,Predictions!$B$2:$B$2001,A111))</f>
        <v/>
      </c>
      <c r="J111" s="12" t="str">
        <f aca="false">IF(A111="","",SUMIFS(Predictions!$AK$2:$AK$2001,Predictions!$B$2:$B$2001,A111))</f>
        <v/>
      </c>
      <c r="K111" s="17" t="str">
        <f aca="false">IF(OR(A111="",J111=0),"",I111/J111)</f>
        <v/>
      </c>
      <c r="L111" s="10" t="n">
        <f aca="false">IF(A111="",-1,C111*10000+D111*100+E111+(1000-ROW())/100000)</f>
        <v>-1</v>
      </c>
      <c r="M111" s="10" t="n">
        <f aca="false">IF(A111="",-1,G111*10000+H111*100+I111+(1000-ROW())/100000)</f>
        <v>-1</v>
      </c>
    </row>
    <row r="112" customFormat="false" ht="15" hidden="false" customHeight="false" outlineLevel="0" collapsed="false">
      <c r="A112" s="12" t="str">
        <f aca="false">IF(Players!A109="","",Players!A109)</f>
        <v/>
      </c>
      <c r="B112" s="12" t="str">
        <f aca="false">IF(A112="","",Players!B109)</f>
        <v/>
      </c>
      <c r="C112" s="12" t="str">
        <f aca="false">IF(A112="","",SUMIFS(Predictions!$AH$2:$AH$2001,Predictions!$B$2:$B$2001,A112,Predictions!$A$2:$A$2001,$B$2))</f>
        <v/>
      </c>
      <c r="D112" s="12" t="str">
        <f aca="false">IF(A112="","",SUMIFS(Predictions!$AI$2:$AI$2001,Predictions!$B$2:$B$2001,A112,Predictions!$A$2:$A$2001,$B$2))</f>
        <v/>
      </c>
      <c r="E112" s="12" t="str">
        <f aca="false">IF(A112="","",SUMIFS(Predictions!$AJ$2:$AJ$2001,Predictions!$B$2:$B$2001,A112,Predictions!$A$2:$A$2001,$B$2))</f>
        <v/>
      </c>
      <c r="F112" s="12" t="str">
        <f aca="false">IF(A112="","",SUMIFS(Predictions!$AK$2:$AK$2001,Predictions!$B$2:$B$2001,A112,Predictions!$A$2:$A$2001,$B$2))</f>
        <v/>
      </c>
      <c r="G112" s="12" t="str">
        <f aca="false">IF(A112="","",SUMIFS(Predictions!$AH$2:$AH$2001,Predictions!$B$2:$B$2001,A112))</f>
        <v/>
      </c>
      <c r="H112" s="12" t="str">
        <f aca="false">IF(A112="","",SUMIFS(Predictions!$AI$2:$AI$2001,Predictions!$B$2:$B$2001,A112))</f>
        <v/>
      </c>
      <c r="I112" s="12" t="str">
        <f aca="false">IF(A112="","",SUMIFS(Predictions!$AJ$2:$AJ$2001,Predictions!$B$2:$B$2001,A112))</f>
        <v/>
      </c>
      <c r="J112" s="12" t="str">
        <f aca="false">IF(A112="","",SUMIFS(Predictions!$AK$2:$AK$2001,Predictions!$B$2:$B$2001,A112))</f>
        <v/>
      </c>
      <c r="K112" s="17" t="str">
        <f aca="false">IF(OR(A112="",J112=0),"",I112/J112)</f>
        <v/>
      </c>
      <c r="L112" s="10" t="n">
        <f aca="false">IF(A112="",-1,C112*10000+D112*100+E112+(1000-ROW())/100000)</f>
        <v>-1</v>
      </c>
      <c r="M112" s="10" t="n">
        <f aca="false">IF(A112="",-1,G112*10000+H112*100+I112+(1000-ROW())/100000)</f>
        <v>-1</v>
      </c>
    </row>
    <row r="113" customFormat="false" ht="15" hidden="false" customHeight="false" outlineLevel="0" collapsed="false">
      <c r="A113" s="12" t="str">
        <f aca="false">IF(Players!A110="","",Players!A110)</f>
        <v/>
      </c>
      <c r="B113" s="12" t="str">
        <f aca="false">IF(A113="","",Players!B110)</f>
        <v/>
      </c>
      <c r="C113" s="12" t="str">
        <f aca="false">IF(A113="","",SUMIFS(Predictions!$AH$2:$AH$2001,Predictions!$B$2:$B$2001,A113,Predictions!$A$2:$A$2001,$B$2))</f>
        <v/>
      </c>
      <c r="D113" s="12" t="str">
        <f aca="false">IF(A113="","",SUMIFS(Predictions!$AI$2:$AI$2001,Predictions!$B$2:$B$2001,A113,Predictions!$A$2:$A$2001,$B$2))</f>
        <v/>
      </c>
      <c r="E113" s="12" t="str">
        <f aca="false">IF(A113="","",SUMIFS(Predictions!$AJ$2:$AJ$2001,Predictions!$B$2:$B$2001,A113,Predictions!$A$2:$A$2001,$B$2))</f>
        <v/>
      </c>
      <c r="F113" s="12" t="str">
        <f aca="false">IF(A113="","",SUMIFS(Predictions!$AK$2:$AK$2001,Predictions!$B$2:$B$2001,A113,Predictions!$A$2:$A$2001,$B$2))</f>
        <v/>
      </c>
      <c r="G113" s="12" t="str">
        <f aca="false">IF(A113="","",SUMIFS(Predictions!$AH$2:$AH$2001,Predictions!$B$2:$B$2001,A113))</f>
        <v/>
      </c>
      <c r="H113" s="12" t="str">
        <f aca="false">IF(A113="","",SUMIFS(Predictions!$AI$2:$AI$2001,Predictions!$B$2:$B$2001,A113))</f>
        <v/>
      </c>
      <c r="I113" s="12" t="str">
        <f aca="false">IF(A113="","",SUMIFS(Predictions!$AJ$2:$AJ$2001,Predictions!$B$2:$B$2001,A113))</f>
        <v/>
      </c>
      <c r="J113" s="12" t="str">
        <f aca="false">IF(A113="","",SUMIFS(Predictions!$AK$2:$AK$2001,Predictions!$B$2:$B$2001,A113))</f>
        <v/>
      </c>
      <c r="K113" s="17" t="str">
        <f aca="false">IF(OR(A113="",J113=0),"",I113/J113)</f>
        <v/>
      </c>
      <c r="L113" s="10" t="n">
        <f aca="false">IF(A113="",-1,C113*10000+D113*100+E113+(1000-ROW())/100000)</f>
        <v>-1</v>
      </c>
      <c r="M113" s="10" t="n">
        <f aca="false">IF(A113="",-1,G113*10000+H113*100+I113+(1000-ROW())/100000)</f>
        <v>-1</v>
      </c>
    </row>
    <row r="114" customFormat="false" ht="15" hidden="false" customHeight="false" outlineLevel="0" collapsed="false">
      <c r="A114" s="12" t="str">
        <f aca="false">IF(Players!A111="","",Players!A111)</f>
        <v/>
      </c>
      <c r="B114" s="12" t="str">
        <f aca="false">IF(A114="","",Players!B111)</f>
        <v/>
      </c>
      <c r="C114" s="12" t="str">
        <f aca="false">IF(A114="","",SUMIFS(Predictions!$AH$2:$AH$2001,Predictions!$B$2:$B$2001,A114,Predictions!$A$2:$A$2001,$B$2))</f>
        <v/>
      </c>
      <c r="D114" s="12" t="str">
        <f aca="false">IF(A114="","",SUMIFS(Predictions!$AI$2:$AI$2001,Predictions!$B$2:$B$2001,A114,Predictions!$A$2:$A$2001,$B$2))</f>
        <v/>
      </c>
      <c r="E114" s="12" t="str">
        <f aca="false">IF(A114="","",SUMIFS(Predictions!$AJ$2:$AJ$2001,Predictions!$B$2:$B$2001,A114,Predictions!$A$2:$A$2001,$B$2))</f>
        <v/>
      </c>
      <c r="F114" s="12" t="str">
        <f aca="false">IF(A114="","",SUMIFS(Predictions!$AK$2:$AK$2001,Predictions!$B$2:$B$2001,A114,Predictions!$A$2:$A$2001,$B$2))</f>
        <v/>
      </c>
      <c r="G114" s="12" t="str">
        <f aca="false">IF(A114="","",SUMIFS(Predictions!$AH$2:$AH$2001,Predictions!$B$2:$B$2001,A114))</f>
        <v/>
      </c>
      <c r="H114" s="12" t="str">
        <f aca="false">IF(A114="","",SUMIFS(Predictions!$AI$2:$AI$2001,Predictions!$B$2:$B$2001,A114))</f>
        <v/>
      </c>
      <c r="I114" s="12" t="str">
        <f aca="false">IF(A114="","",SUMIFS(Predictions!$AJ$2:$AJ$2001,Predictions!$B$2:$B$2001,A114))</f>
        <v/>
      </c>
      <c r="J114" s="12" t="str">
        <f aca="false">IF(A114="","",SUMIFS(Predictions!$AK$2:$AK$2001,Predictions!$B$2:$B$2001,A114))</f>
        <v/>
      </c>
      <c r="K114" s="17" t="str">
        <f aca="false">IF(OR(A114="",J114=0),"",I114/J114)</f>
        <v/>
      </c>
      <c r="L114" s="10" t="n">
        <f aca="false">IF(A114="",-1,C114*10000+D114*100+E114+(1000-ROW())/100000)</f>
        <v>-1</v>
      </c>
      <c r="M114" s="10" t="n">
        <f aca="false">IF(A114="",-1,G114*10000+H114*100+I114+(1000-ROW())/100000)</f>
        <v>-1</v>
      </c>
    </row>
    <row r="115" customFormat="false" ht="15" hidden="false" customHeight="false" outlineLevel="0" collapsed="false">
      <c r="A115" s="12" t="str">
        <f aca="false">IF(Players!A112="","",Players!A112)</f>
        <v/>
      </c>
      <c r="B115" s="12" t="str">
        <f aca="false">IF(A115="","",Players!B112)</f>
        <v/>
      </c>
      <c r="C115" s="12" t="str">
        <f aca="false">IF(A115="","",SUMIFS(Predictions!$AH$2:$AH$2001,Predictions!$B$2:$B$2001,A115,Predictions!$A$2:$A$2001,$B$2))</f>
        <v/>
      </c>
      <c r="D115" s="12" t="str">
        <f aca="false">IF(A115="","",SUMIFS(Predictions!$AI$2:$AI$2001,Predictions!$B$2:$B$2001,A115,Predictions!$A$2:$A$2001,$B$2))</f>
        <v/>
      </c>
      <c r="E115" s="12" t="str">
        <f aca="false">IF(A115="","",SUMIFS(Predictions!$AJ$2:$AJ$2001,Predictions!$B$2:$B$2001,A115,Predictions!$A$2:$A$2001,$B$2))</f>
        <v/>
      </c>
      <c r="F115" s="12" t="str">
        <f aca="false">IF(A115="","",SUMIFS(Predictions!$AK$2:$AK$2001,Predictions!$B$2:$B$2001,A115,Predictions!$A$2:$A$2001,$B$2))</f>
        <v/>
      </c>
      <c r="G115" s="12" t="str">
        <f aca="false">IF(A115="","",SUMIFS(Predictions!$AH$2:$AH$2001,Predictions!$B$2:$B$2001,A115))</f>
        <v/>
      </c>
      <c r="H115" s="12" t="str">
        <f aca="false">IF(A115="","",SUMIFS(Predictions!$AI$2:$AI$2001,Predictions!$B$2:$B$2001,A115))</f>
        <v/>
      </c>
      <c r="I115" s="12" t="str">
        <f aca="false">IF(A115="","",SUMIFS(Predictions!$AJ$2:$AJ$2001,Predictions!$B$2:$B$2001,A115))</f>
        <v/>
      </c>
      <c r="J115" s="12" t="str">
        <f aca="false">IF(A115="","",SUMIFS(Predictions!$AK$2:$AK$2001,Predictions!$B$2:$B$2001,A115))</f>
        <v/>
      </c>
      <c r="K115" s="17" t="str">
        <f aca="false">IF(OR(A115="",J115=0),"",I115/J115)</f>
        <v/>
      </c>
      <c r="L115" s="10" t="n">
        <f aca="false">IF(A115="",-1,C115*10000+D115*100+E115+(1000-ROW())/100000)</f>
        <v>-1</v>
      </c>
      <c r="M115" s="10" t="n">
        <f aca="false">IF(A115="",-1,G115*10000+H115*100+I115+(1000-ROW())/100000)</f>
        <v>-1</v>
      </c>
    </row>
    <row r="116" customFormat="false" ht="15" hidden="false" customHeight="false" outlineLevel="0" collapsed="false">
      <c r="A116" s="12" t="str">
        <f aca="false">IF(Players!A113="","",Players!A113)</f>
        <v/>
      </c>
      <c r="B116" s="12" t="str">
        <f aca="false">IF(A116="","",Players!B113)</f>
        <v/>
      </c>
      <c r="C116" s="12" t="str">
        <f aca="false">IF(A116="","",SUMIFS(Predictions!$AH$2:$AH$2001,Predictions!$B$2:$B$2001,A116,Predictions!$A$2:$A$2001,$B$2))</f>
        <v/>
      </c>
      <c r="D116" s="12" t="str">
        <f aca="false">IF(A116="","",SUMIFS(Predictions!$AI$2:$AI$2001,Predictions!$B$2:$B$2001,A116,Predictions!$A$2:$A$2001,$B$2))</f>
        <v/>
      </c>
      <c r="E116" s="12" t="str">
        <f aca="false">IF(A116="","",SUMIFS(Predictions!$AJ$2:$AJ$2001,Predictions!$B$2:$B$2001,A116,Predictions!$A$2:$A$2001,$B$2))</f>
        <v/>
      </c>
      <c r="F116" s="12" t="str">
        <f aca="false">IF(A116="","",SUMIFS(Predictions!$AK$2:$AK$2001,Predictions!$B$2:$B$2001,A116,Predictions!$A$2:$A$2001,$B$2))</f>
        <v/>
      </c>
      <c r="G116" s="12" t="str">
        <f aca="false">IF(A116="","",SUMIFS(Predictions!$AH$2:$AH$2001,Predictions!$B$2:$B$2001,A116))</f>
        <v/>
      </c>
      <c r="H116" s="12" t="str">
        <f aca="false">IF(A116="","",SUMIFS(Predictions!$AI$2:$AI$2001,Predictions!$B$2:$B$2001,A116))</f>
        <v/>
      </c>
      <c r="I116" s="12" t="str">
        <f aca="false">IF(A116="","",SUMIFS(Predictions!$AJ$2:$AJ$2001,Predictions!$B$2:$B$2001,A116))</f>
        <v/>
      </c>
      <c r="J116" s="12" t="str">
        <f aca="false">IF(A116="","",SUMIFS(Predictions!$AK$2:$AK$2001,Predictions!$B$2:$B$2001,A116))</f>
        <v/>
      </c>
      <c r="K116" s="17" t="str">
        <f aca="false">IF(OR(A116="",J116=0),"",I116/J116)</f>
        <v/>
      </c>
      <c r="L116" s="10" t="n">
        <f aca="false">IF(A116="",-1,C116*10000+D116*100+E116+(1000-ROW())/100000)</f>
        <v>-1</v>
      </c>
      <c r="M116" s="10" t="n">
        <f aca="false">IF(A116="",-1,G116*10000+H116*100+I116+(1000-ROW())/100000)</f>
        <v>-1</v>
      </c>
    </row>
    <row r="117" customFormat="false" ht="15" hidden="false" customHeight="false" outlineLevel="0" collapsed="false">
      <c r="A117" s="12" t="str">
        <f aca="false">IF(Players!A114="","",Players!A114)</f>
        <v/>
      </c>
      <c r="B117" s="12" t="str">
        <f aca="false">IF(A117="","",Players!B114)</f>
        <v/>
      </c>
      <c r="C117" s="12" t="str">
        <f aca="false">IF(A117="","",SUMIFS(Predictions!$AH$2:$AH$2001,Predictions!$B$2:$B$2001,A117,Predictions!$A$2:$A$2001,$B$2))</f>
        <v/>
      </c>
      <c r="D117" s="12" t="str">
        <f aca="false">IF(A117="","",SUMIFS(Predictions!$AI$2:$AI$2001,Predictions!$B$2:$B$2001,A117,Predictions!$A$2:$A$2001,$B$2))</f>
        <v/>
      </c>
      <c r="E117" s="12" t="str">
        <f aca="false">IF(A117="","",SUMIFS(Predictions!$AJ$2:$AJ$2001,Predictions!$B$2:$B$2001,A117,Predictions!$A$2:$A$2001,$B$2))</f>
        <v/>
      </c>
      <c r="F117" s="12" t="str">
        <f aca="false">IF(A117="","",SUMIFS(Predictions!$AK$2:$AK$2001,Predictions!$B$2:$B$2001,A117,Predictions!$A$2:$A$2001,$B$2))</f>
        <v/>
      </c>
      <c r="G117" s="12" t="str">
        <f aca="false">IF(A117="","",SUMIFS(Predictions!$AH$2:$AH$2001,Predictions!$B$2:$B$2001,A117))</f>
        <v/>
      </c>
      <c r="H117" s="12" t="str">
        <f aca="false">IF(A117="","",SUMIFS(Predictions!$AI$2:$AI$2001,Predictions!$B$2:$B$2001,A117))</f>
        <v/>
      </c>
      <c r="I117" s="12" t="str">
        <f aca="false">IF(A117="","",SUMIFS(Predictions!$AJ$2:$AJ$2001,Predictions!$B$2:$B$2001,A117))</f>
        <v/>
      </c>
      <c r="J117" s="12" t="str">
        <f aca="false">IF(A117="","",SUMIFS(Predictions!$AK$2:$AK$2001,Predictions!$B$2:$B$2001,A117))</f>
        <v/>
      </c>
      <c r="K117" s="17" t="str">
        <f aca="false">IF(OR(A117="",J117=0),"",I117/J117)</f>
        <v/>
      </c>
      <c r="L117" s="10" t="n">
        <f aca="false">IF(A117="",-1,C117*10000+D117*100+E117+(1000-ROW())/100000)</f>
        <v>-1</v>
      </c>
      <c r="M117" s="10" t="n">
        <f aca="false">IF(A117="",-1,G117*10000+H117*100+I117+(1000-ROW())/100000)</f>
        <v>-1</v>
      </c>
    </row>
    <row r="118" customFormat="false" ht="15" hidden="false" customHeight="false" outlineLevel="0" collapsed="false">
      <c r="A118" s="12" t="str">
        <f aca="false">IF(Players!A115="","",Players!A115)</f>
        <v/>
      </c>
      <c r="B118" s="12" t="str">
        <f aca="false">IF(A118="","",Players!B115)</f>
        <v/>
      </c>
      <c r="C118" s="12" t="str">
        <f aca="false">IF(A118="","",SUMIFS(Predictions!$AH$2:$AH$2001,Predictions!$B$2:$B$2001,A118,Predictions!$A$2:$A$2001,$B$2))</f>
        <v/>
      </c>
      <c r="D118" s="12" t="str">
        <f aca="false">IF(A118="","",SUMIFS(Predictions!$AI$2:$AI$2001,Predictions!$B$2:$B$2001,A118,Predictions!$A$2:$A$2001,$B$2))</f>
        <v/>
      </c>
      <c r="E118" s="12" t="str">
        <f aca="false">IF(A118="","",SUMIFS(Predictions!$AJ$2:$AJ$2001,Predictions!$B$2:$B$2001,A118,Predictions!$A$2:$A$2001,$B$2))</f>
        <v/>
      </c>
      <c r="F118" s="12" t="str">
        <f aca="false">IF(A118="","",SUMIFS(Predictions!$AK$2:$AK$2001,Predictions!$B$2:$B$2001,A118,Predictions!$A$2:$A$2001,$B$2))</f>
        <v/>
      </c>
      <c r="G118" s="12" t="str">
        <f aca="false">IF(A118="","",SUMIFS(Predictions!$AH$2:$AH$2001,Predictions!$B$2:$B$2001,A118))</f>
        <v/>
      </c>
      <c r="H118" s="12" t="str">
        <f aca="false">IF(A118="","",SUMIFS(Predictions!$AI$2:$AI$2001,Predictions!$B$2:$B$2001,A118))</f>
        <v/>
      </c>
      <c r="I118" s="12" t="str">
        <f aca="false">IF(A118="","",SUMIFS(Predictions!$AJ$2:$AJ$2001,Predictions!$B$2:$B$2001,A118))</f>
        <v/>
      </c>
      <c r="J118" s="12" t="str">
        <f aca="false">IF(A118="","",SUMIFS(Predictions!$AK$2:$AK$2001,Predictions!$B$2:$B$2001,A118))</f>
        <v/>
      </c>
      <c r="K118" s="17" t="str">
        <f aca="false">IF(OR(A118="",J118=0),"",I118/J118)</f>
        <v/>
      </c>
      <c r="L118" s="10" t="n">
        <f aca="false">IF(A118="",-1,C118*10000+D118*100+E118+(1000-ROW())/100000)</f>
        <v>-1</v>
      </c>
      <c r="M118" s="10" t="n">
        <f aca="false">IF(A118="",-1,G118*10000+H118*100+I118+(1000-ROW())/100000)</f>
        <v>-1</v>
      </c>
    </row>
    <row r="119" customFormat="false" ht="15" hidden="false" customHeight="false" outlineLevel="0" collapsed="false">
      <c r="A119" s="12" t="str">
        <f aca="false">IF(Players!A116="","",Players!A116)</f>
        <v/>
      </c>
      <c r="B119" s="12" t="str">
        <f aca="false">IF(A119="","",Players!B116)</f>
        <v/>
      </c>
      <c r="C119" s="12" t="str">
        <f aca="false">IF(A119="","",SUMIFS(Predictions!$AH$2:$AH$2001,Predictions!$B$2:$B$2001,A119,Predictions!$A$2:$A$2001,$B$2))</f>
        <v/>
      </c>
      <c r="D119" s="12" t="str">
        <f aca="false">IF(A119="","",SUMIFS(Predictions!$AI$2:$AI$2001,Predictions!$B$2:$B$2001,A119,Predictions!$A$2:$A$2001,$B$2))</f>
        <v/>
      </c>
      <c r="E119" s="12" t="str">
        <f aca="false">IF(A119="","",SUMIFS(Predictions!$AJ$2:$AJ$2001,Predictions!$B$2:$B$2001,A119,Predictions!$A$2:$A$2001,$B$2))</f>
        <v/>
      </c>
      <c r="F119" s="12" t="str">
        <f aca="false">IF(A119="","",SUMIFS(Predictions!$AK$2:$AK$2001,Predictions!$B$2:$B$2001,A119,Predictions!$A$2:$A$2001,$B$2))</f>
        <v/>
      </c>
      <c r="G119" s="12" t="str">
        <f aca="false">IF(A119="","",SUMIFS(Predictions!$AH$2:$AH$2001,Predictions!$B$2:$B$2001,A119))</f>
        <v/>
      </c>
      <c r="H119" s="12" t="str">
        <f aca="false">IF(A119="","",SUMIFS(Predictions!$AI$2:$AI$2001,Predictions!$B$2:$B$2001,A119))</f>
        <v/>
      </c>
      <c r="I119" s="12" t="str">
        <f aca="false">IF(A119="","",SUMIFS(Predictions!$AJ$2:$AJ$2001,Predictions!$B$2:$B$2001,A119))</f>
        <v/>
      </c>
      <c r="J119" s="12" t="str">
        <f aca="false">IF(A119="","",SUMIFS(Predictions!$AK$2:$AK$2001,Predictions!$B$2:$B$2001,A119))</f>
        <v/>
      </c>
      <c r="K119" s="17" t="str">
        <f aca="false">IF(OR(A119="",J119=0),"",I119/J119)</f>
        <v/>
      </c>
      <c r="L119" s="10" t="n">
        <f aca="false">IF(A119="",-1,C119*10000+D119*100+E119+(1000-ROW())/100000)</f>
        <v>-1</v>
      </c>
      <c r="M119" s="10" t="n">
        <f aca="false">IF(A119="",-1,G119*10000+H119*100+I119+(1000-ROW())/100000)</f>
        <v>-1</v>
      </c>
    </row>
    <row r="120" customFormat="false" ht="15" hidden="false" customHeight="false" outlineLevel="0" collapsed="false">
      <c r="A120" s="12" t="str">
        <f aca="false">IF(Players!A117="","",Players!A117)</f>
        <v/>
      </c>
      <c r="B120" s="12" t="str">
        <f aca="false">IF(A120="","",Players!B117)</f>
        <v/>
      </c>
      <c r="C120" s="12" t="str">
        <f aca="false">IF(A120="","",SUMIFS(Predictions!$AH$2:$AH$2001,Predictions!$B$2:$B$2001,A120,Predictions!$A$2:$A$2001,$B$2))</f>
        <v/>
      </c>
      <c r="D120" s="12" t="str">
        <f aca="false">IF(A120="","",SUMIFS(Predictions!$AI$2:$AI$2001,Predictions!$B$2:$B$2001,A120,Predictions!$A$2:$A$2001,$B$2))</f>
        <v/>
      </c>
      <c r="E120" s="12" t="str">
        <f aca="false">IF(A120="","",SUMIFS(Predictions!$AJ$2:$AJ$2001,Predictions!$B$2:$B$2001,A120,Predictions!$A$2:$A$2001,$B$2))</f>
        <v/>
      </c>
      <c r="F120" s="12" t="str">
        <f aca="false">IF(A120="","",SUMIFS(Predictions!$AK$2:$AK$2001,Predictions!$B$2:$B$2001,A120,Predictions!$A$2:$A$2001,$B$2))</f>
        <v/>
      </c>
      <c r="G120" s="12" t="str">
        <f aca="false">IF(A120="","",SUMIFS(Predictions!$AH$2:$AH$2001,Predictions!$B$2:$B$2001,A120))</f>
        <v/>
      </c>
      <c r="H120" s="12" t="str">
        <f aca="false">IF(A120="","",SUMIFS(Predictions!$AI$2:$AI$2001,Predictions!$B$2:$B$2001,A120))</f>
        <v/>
      </c>
      <c r="I120" s="12" t="str">
        <f aca="false">IF(A120="","",SUMIFS(Predictions!$AJ$2:$AJ$2001,Predictions!$B$2:$B$2001,A120))</f>
        <v/>
      </c>
      <c r="J120" s="12" t="str">
        <f aca="false">IF(A120="","",SUMIFS(Predictions!$AK$2:$AK$2001,Predictions!$B$2:$B$2001,A120))</f>
        <v/>
      </c>
      <c r="K120" s="17" t="str">
        <f aca="false">IF(OR(A120="",J120=0),"",I120/J120)</f>
        <v/>
      </c>
      <c r="L120" s="10" t="n">
        <f aca="false">IF(A120="",-1,C120*10000+D120*100+E120+(1000-ROW())/100000)</f>
        <v>-1</v>
      </c>
      <c r="M120" s="10" t="n">
        <f aca="false">IF(A120="",-1,G120*10000+H120*100+I120+(1000-ROW())/100000)</f>
        <v>-1</v>
      </c>
    </row>
    <row r="121" customFormat="false" ht="15" hidden="false" customHeight="false" outlineLevel="0" collapsed="false">
      <c r="A121" s="12" t="str">
        <f aca="false">IF(Players!A118="","",Players!A118)</f>
        <v/>
      </c>
      <c r="B121" s="12" t="str">
        <f aca="false">IF(A121="","",Players!B118)</f>
        <v/>
      </c>
      <c r="C121" s="12" t="str">
        <f aca="false">IF(A121="","",SUMIFS(Predictions!$AH$2:$AH$2001,Predictions!$B$2:$B$2001,A121,Predictions!$A$2:$A$2001,$B$2))</f>
        <v/>
      </c>
      <c r="D121" s="12" t="str">
        <f aca="false">IF(A121="","",SUMIFS(Predictions!$AI$2:$AI$2001,Predictions!$B$2:$B$2001,A121,Predictions!$A$2:$A$2001,$B$2))</f>
        <v/>
      </c>
      <c r="E121" s="12" t="str">
        <f aca="false">IF(A121="","",SUMIFS(Predictions!$AJ$2:$AJ$2001,Predictions!$B$2:$B$2001,A121,Predictions!$A$2:$A$2001,$B$2))</f>
        <v/>
      </c>
      <c r="F121" s="12" t="str">
        <f aca="false">IF(A121="","",SUMIFS(Predictions!$AK$2:$AK$2001,Predictions!$B$2:$B$2001,A121,Predictions!$A$2:$A$2001,$B$2))</f>
        <v/>
      </c>
      <c r="G121" s="12" t="str">
        <f aca="false">IF(A121="","",SUMIFS(Predictions!$AH$2:$AH$2001,Predictions!$B$2:$B$2001,A121))</f>
        <v/>
      </c>
      <c r="H121" s="12" t="str">
        <f aca="false">IF(A121="","",SUMIFS(Predictions!$AI$2:$AI$2001,Predictions!$B$2:$B$2001,A121))</f>
        <v/>
      </c>
      <c r="I121" s="12" t="str">
        <f aca="false">IF(A121="","",SUMIFS(Predictions!$AJ$2:$AJ$2001,Predictions!$B$2:$B$2001,A121))</f>
        <v/>
      </c>
      <c r="J121" s="12" t="str">
        <f aca="false">IF(A121="","",SUMIFS(Predictions!$AK$2:$AK$2001,Predictions!$B$2:$B$2001,A121))</f>
        <v/>
      </c>
      <c r="K121" s="17" t="str">
        <f aca="false">IF(OR(A121="",J121=0),"",I121/J121)</f>
        <v/>
      </c>
      <c r="L121" s="10" t="n">
        <f aca="false">IF(A121="",-1,C121*10000+D121*100+E121+(1000-ROW())/100000)</f>
        <v>-1</v>
      </c>
      <c r="M121" s="10" t="n">
        <f aca="false">IF(A121="",-1,G121*10000+H121*100+I121+(1000-ROW())/100000)</f>
        <v>-1</v>
      </c>
    </row>
    <row r="122" customFormat="false" ht="15" hidden="false" customHeight="false" outlineLevel="0" collapsed="false">
      <c r="A122" s="12" t="str">
        <f aca="false">IF(Players!A119="","",Players!A119)</f>
        <v/>
      </c>
      <c r="B122" s="12" t="str">
        <f aca="false">IF(A122="","",Players!B119)</f>
        <v/>
      </c>
      <c r="C122" s="12" t="str">
        <f aca="false">IF(A122="","",SUMIFS(Predictions!$AH$2:$AH$2001,Predictions!$B$2:$B$2001,A122,Predictions!$A$2:$A$2001,$B$2))</f>
        <v/>
      </c>
      <c r="D122" s="12" t="str">
        <f aca="false">IF(A122="","",SUMIFS(Predictions!$AI$2:$AI$2001,Predictions!$B$2:$B$2001,A122,Predictions!$A$2:$A$2001,$B$2))</f>
        <v/>
      </c>
      <c r="E122" s="12" t="str">
        <f aca="false">IF(A122="","",SUMIFS(Predictions!$AJ$2:$AJ$2001,Predictions!$B$2:$B$2001,A122,Predictions!$A$2:$A$2001,$B$2))</f>
        <v/>
      </c>
      <c r="F122" s="12" t="str">
        <f aca="false">IF(A122="","",SUMIFS(Predictions!$AK$2:$AK$2001,Predictions!$B$2:$B$2001,A122,Predictions!$A$2:$A$2001,$B$2))</f>
        <v/>
      </c>
      <c r="G122" s="12" t="str">
        <f aca="false">IF(A122="","",SUMIFS(Predictions!$AH$2:$AH$2001,Predictions!$B$2:$B$2001,A122))</f>
        <v/>
      </c>
      <c r="H122" s="12" t="str">
        <f aca="false">IF(A122="","",SUMIFS(Predictions!$AI$2:$AI$2001,Predictions!$B$2:$B$2001,A122))</f>
        <v/>
      </c>
      <c r="I122" s="12" t="str">
        <f aca="false">IF(A122="","",SUMIFS(Predictions!$AJ$2:$AJ$2001,Predictions!$B$2:$B$2001,A122))</f>
        <v/>
      </c>
      <c r="J122" s="12" t="str">
        <f aca="false">IF(A122="","",SUMIFS(Predictions!$AK$2:$AK$2001,Predictions!$B$2:$B$2001,A122))</f>
        <v/>
      </c>
      <c r="K122" s="17" t="str">
        <f aca="false">IF(OR(A122="",J122=0),"",I122/J122)</f>
        <v/>
      </c>
      <c r="L122" s="10" t="n">
        <f aca="false">IF(A122="",-1,C122*10000+D122*100+E122+(1000-ROW())/100000)</f>
        <v>-1</v>
      </c>
      <c r="M122" s="10" t="n">
        <f aca="false">IF(A122="",-1,G122*10000+H122*100+I122+(1000-ROW())/100000)</f>
        <v>-1</v>
      </c>
    </row>
    <row r="123" customFormat="false" ht="15" hidden="false" customHeight="false" outlineLevel="0" collapsed="false">
      <c r="A123" s="12" t="str">
        <f aca="false">IF(Players!A120="","",Players!A120)</f>
        <v/>
      </c>
      <c r="B123" s="12" t="str">
        <f aca="false">IF(A123="","",Players!B120)</f>
        <v/>
      </c>
      <c r="C123" s="12" t="str">
        <f aca="false">IF(A123="","",SUMIFS(Predictions!$AH$2:$AH$2001,Predictions!$B$2:$B$2001,A123,Predictions!$A$2:$A$2001,$B$2))</f>
        <v/>
      </c>
      <c r="D123" s="12" t="str">
        <f aca="false">IF(A123="","",SUMIFS(Predictions!$AI$2:$AI$2001,Predictions!$B$2:$B$2001,A123,Predictions!$A$2:$A$2001,$B$2))</f>
        <v/>
      </c>
      <c r="E123" s="12" t="str">
        <f aca="false">IF(A123="","",SUMIFS(Predictions!$AJ$2:$AJ$2001,Predictions!$B$2:$B$2001,A123,Predictions!$A$2:$A$2001,$B$2))</f>
        <v/>
      </c>
      <c r="F123" s="12" t="str">
        <f aca="false">IF(A123="","",SUMIFS(Predictions!$AK$2:$AK$2001,Predictions!$B$2:$B$2001,A123,Predictions!$A$2:$A$2001,$B$2))</f>
        <v/>
      </c>
      <c r="G123" s="12" t="str">
        <f aca="false">IF(A123="","",SUMIFS(Predictions!$AH$2:$AH$2001,Predictions!$B$2:$B$2001,A123))</f>
        <v/>
      </c>
      <c r="H123" s="12" t="str">
        <f aca="false">IF(A123="","",SUMIFS(Predictions!$AI$2:$AI$2001,Predictions!$B$2:$B$2001,A123))</f>
        <v/>
      </c>
      <c r="I123" s="12" t="str">
        <f aca="false">IF(A123="","",SUMIFS(Predictions!$AJ$2:$AJ$2001,Predictions!$B$2:$B$2001,A123))</f>
        <v/>
      </c>
      <c r="J123" s="12" t="str">
        <f aca="false">IF(A123="","",SUMIFS(Predictions!$AK$2:$AK$2001,Predictions!$B$2:$B$2001,A123))</f>
        <v/>
      </c>
      <c r="K123" s="17" t="str">
        <f aca="false">IF(OR(A123="",J123=0),"",I123/J123)</f>
        <v/>
      </c>
      <c r="L123" s="10" t="n">
        <f aca="false">IF(A123="",-1,C123*10000+D123*100+E123+(1000-ROW())/100000)</f>
        <v>-1</v>
      </c>
      <c r="M123" s="10" t="n">
        <f aca="false">IF(A123="",-1,G123*10000+H123*100+I123+(1000-ROW())/100000)</f>
        <v>-1</v>
      </c>
    </row>
    <row r="124" customFormat="false" ht="15" hidden="false" customHeight="false" outlineLevel="0" collapsed="false">
      <c r="A124" s="12" t="str">
        <f aca="false">IF(Players!A121="","",Players!A121)</f>
        <v/>
      </c>
      <c r="B124" s="12" t="str">
        <f aca="false">IF(A124="","",Players!B121)</f>
        <v/>
      </c>
      <c r="C124" s="12" t="str">
        <f aca="false">IF(A124="","",SUMIFS(Predictions!$AH$2:$AH$2001,Predictions!$B$2:$B$2001,A124,Predictions!$A$2:$A$2001,$B$2))</f>
        <v/>
      </c>
      <c r="D124" s="12" t="str">
        <f aca="false">IF(A124="","",SUMIFS(Predictions!$AI$2:$AI$2001,Predictions!$B$2:$B$2001,A124,Predictions!$A$2:$A$2001,$B$2))</f>
        <v/>
      </c>
      <c r="E124" s="12" t="str">
        <f aca="false">IF(A124="","",SUMIFS(Predictions!$AJ$2:$AJ$2001,Predictions!$B$2:$B$2001,A124,Predictions!$A$2:$A$2001,$B$2))</f>
        <v/>
      </c>
      <c r="F124" s="12" t="str">
        <f aca="false">IF(A124="","",SUMIFS(Predictions!$AK$2:$AK$2001,Predictions!$B$2:$B$2001,A124,Predictions!$A$2:$A$2001,$B$2))</f>
        <v/>
      </c>
      <c r="G124" s="12" t="str">
        <f aca="false">IF(A124="","",SUMIFS(Predictions!$AH$2:$AH$2001,Predictions!$B$2:$B$2001,A124))</f>
        <v/>
      </c>
      <c r="H124" s="12" t="str">
        <f aca="false">IF(A124="","",SUMIFS(Predictions!$AI$2:$AI$2001,Predictions!$B$2:$B$2001,A124))</f>
        <v/>
      </c>
      <c r="I124" s="12" t="str">
        <f aca="false">IF(A124="","",SUMIFS(Predictions!$AJ$2:$AJ$2001,Predictions!$B$2:$B$2001,A124))</f>
        <v/>
      </c>
      <c r="J124" s="12" t="str">
        <f aca="false">IF(A124="","",SUMIFS(Predictions!$AK$2:$AK$2001,Predictions!$B$2:$B$2001,A124))</f>
        <v/>
      </c>
      <c r="K124" s="17" t="str">
        <f aca="false">IF(OR(A124="",J124=0),"",I124/J124)</f>
        <v/>
      </c>
      <c r="L124" s="10" t="n">
        <f aca="false">IF(A124="",-1,C124*10000+D124*100+E124+(1000-ROW())/100000)</f>
        <v>-1</v>
      </c>
      <c r="M124" s="10" t="n">
        <f aca="false">IF(A124="",-1,G124*10000+H124*100+I124+(1000-ROW())/100000)</f>
        <v>-1</v>
      </c>
    </row>
    <row r="125" customFormat="false" ht="15" hidden="false" customHeight="false" outlineLevel="0" collapsed="false">
      <c r="A125" s="12" t="str">
        <f aca="false">IF(Players!A122="","",Players!A122)</f>
        <v/>
      </c>
      <c r="B125" s="12" t="str">
        <f aca="false">IF(A125="","",Players!B122)</f>
        <v/>
      </c>
      <c r="C125" s="12" t="str">
        <f aca="false">IF(A125="","",SUMIFS(Predictions!$AH$2:$AH$2001,Predictions!$B$2:$B$2001,A125,Predictions!$A$2:$A$2001,$B$2))</f>
        <v/>
      </c>
      <c r="D125" s="12" t="str">
        <f aca="false">IF(A125="","",SUMIFS(Predictions!$AI$2:$AI$2001,Predictions!$B$2:$B$2001,A125,Predictions!$A$2:$A$2001,$B$2))</f>
        <v/>
      </c>
      <c r="E125" s="12" t="str">
        <f aca="false">IF(A125="","",SUMIFS(Predictions!$AJ$2:$AJ$2001,Predictions!$B$2:$B$2001,A125,Predictions!$A$2:$A$2001,$B$2))</f>
        <v/>
      </c>
      <c r="F125" s="12" t="str">
        <f aca="false">IF(A125="","",SUMIFS(Predictions!$AK$2:$AK$2001,Predictions!$B$2:$B$2001,A125,Predictions!$A$2:$A$2001,$B$2))</f>
        <v/>
      </c>
      <c r="G125" s="12" t="str">
        <f aca="false">IF(A125="","",SUMIFS(Predictions!$AH$2:$AH$2001,Predictions!$B$2:$B$2001,A125))</f>
        <v/>
      </c>
      <c r="H125" s="12" t="str">
        <f aca="false">IF(A125="","",SUMIFS(Predictions!$AI$2:$AI$2001,Predictions!$B$2:$B$2001,A125))</f>
        <v/>
      </c>
      <c r="I125" s="12" t="str">
        <f aca="false">IF(A125="","",SUMIFS(Predictions!$AJ$2:$AJ$2001,Predictions!$B$2:$B$2001,A125))</f>
        <v/>
      </c>
      <c r="J125" s="12" t="str">
        <f aca="false">IF(A125="","",SUMIFS(Predictions!$AK$2:$AK$2001,Predictions!$B$2:$B$2001,A125))</f>
        <v/>
      </c>
      <c r="K125" s="17" t="str">
        <f aca="false">IF(OR(A125="",J125=0),"",I125/J125)</f>
        <v/>
      </c>
      <c r="L125" s="10" t="n">
        <f aca="false">IF(A125="",-1,C125*10000+D125*100+E125+(1000-ROW())/100000)</f>
        <v>-1</v>
      </c>
      <c r="M125" s="10" t="n">
        <f aca="false">IF(A125="",-1,G125*10000+H125*100+I125+(1000-ROW())/100000)</f>
        <v>-1</v>
      </c>
    </row>
    <row r="126" customFormat="false" ht="15" hidden="false" customHeight="false" outlineLevel="0" collapsed="false">
      <c r="A126" s="12" t="str">
        <f aca="false">IF(Players!A123="","",Players!A123)</f>
        <v/>
      </c>
      <c r="B126" s="12" t="str">
        <f aca="false">IF(A126="","",Players!B123)</f>
        <v/>
      </c>
      <c r="C126" s="12" t="str">
        <f aca="false">IF(A126="","",SUMIFS(Predictions!$AH$2:$AH$2001,Predictions!$B$2:$B$2001,A126,Predictions!$A$2:$A$2001,$B$2))</f>
        <v/>
      </c>
      <c r="D126" s="12" t="str">
        <f aca="false">IF(A126="","",SUMIFS(Predictions!$AI$2:$AI$2001,Predictions!$B$2:$B$2001,A126,Predictions!$A$2:$A$2001,$B$2))</f>
        <v/>
      </c>
      <c r="E126" s="12" t="str">
        <f aca="false">IF(A126="","",SUMIFS(Predictions!$AJ$2:$AJ$2001,Predictions!$B$2:$B$2001,A126,Predictions!$A$2:$A$2001,$B$2))</f>
        <v/>
      </c>
      <c r="F126" s="12" t="str">
        <f aca="false">IF(A126="","",SUMIFS(Predictions!$AK$2:$AK$2001,Predictions!$B$2:$B$2001,A126,Predictions!$A$2:$A$2001,$B$2))</f>
        <v/>
      </c>
      <c r="G126" s="12" t="str">
        <f aca="false">IF(A126="","",SUMIFS(Predictions!$AH$2:$AH$2001,Predictions!$B$2:$B$2001,A126))</f>
        <v/>
      </c>
      <c r="H126" s="12" t="str">
        <f aca="false">IF(A126="","",SUMIFS(Predictions!$AI$2:$AI$2001,Predictions!$B$2:$B$2001,A126))</f>
        <v/>
      </c>
      <c r="I126" s="12" t="str">
        <f aca="false">IF(A126="","",SUMIFS(Predictions!$AJ$2:$AJ$2001,Predictions!$B$2:$B$2001,A126))</f>
        <v/>
      </c>
      <c r="J126" s="12" t="str">
        <f aca="false">IF(A126="","",SUMIFS(Predictions!$AK$2:$AK$2001,Predictions!$B$2:$B$2001,A126))</f>
        <v/>
      </c>
      <c r="K126" s="17" t="str">
        <f aca="false">IF(OR(A126="",J126=0),"",I126/J126)</f>
        <v/>
      </c>
      <c r="L126" s="10" t="n">
        <f aca="false">IF(A126="",-1,C126*10000+D126*100+E126+(1000-ROW())/100000)</f>
        <v>-1</v>
      </c>
      <c r="M126" s="10" t="n">
        <f aca="false">IF(A126="",-1,G126*10000+H126*100+I126+(1000-ROW())/100000)</f>
        <v>-1</v>
      </c>
    </row>
    <row r="127" customFormat="false" ht="15" hidden="false" customHeight="false" outlineLevel="0" collapsed="false">
      <c r="A127" s="12" t="str">
        <f aca="false">IF(Players!A124="","",Players!A124)</f>
        <v/>
      </c>
      <c r="B127" s="12" t="str">
        <f aca="false">IF(A127="","",Players!B124)</f>
        <v/>
      </c>
      <c r="C127" s="12" t="str">
        <f aca="false">IF(A127="","",SUMIFS(Predictions!$AH$2:$AH$2001,Predictions!$B$2:$B$2001,A127,Predictions!$A$2:$A$2001,$B$2))</f>
        <v/>
      </c>
      <c r="D127" s="12" t="str">
        <f aca="false">IF(A127="","",SUMIFS(Predictions!$AI$2:$AI$2001,Predictions!$B$2:$B$2001,A127,Predictions!$A$2:$A$2001,$B$2))</f>
        <v/>
      </c>
      <c r="E127" s="12" t="str">
        <f aca="false">IF(A127="","",SUMIFS(Predictions!$AJ$2:$AJ$2001,Predictions!$B$2:$B$2001,A127,Predictions!$A$2:$A$2001,$B$2))</f>
        <v/>
      </c>
      <c r="F127" s="12" t="str">
        <f aca="false">IF(A127="","",SUMIFS(Predictions!$AK$2:$AK$2001,Predictions!$B$2:$B$2001,A127,Predictions!$A$2:$A$2001,$B$2))</f>
        <v/>
      </c>
      <c r="G127" s="12" t="str">
        <f aca="false">IF(A127="","",SUMIFS(Predictions!$AH$2:$AH$2001,Predictions!$B$2:$B$2001,A127))</f>
        <v/>
      </c>
      <c r="H127" s="12" t="str">
        <f aca="false">IF(A127="","",SUMIFS(Predictions!$AI$2:$AI$2001,Predictions!$B$2:$B$2001,A127))</f>
        <v/>
      </c>
      <c r="I127" s="12" t="str">
        <f aca="false">IF(A127="","",SUMIFS(Predictions!$AJ$2:$AJ$2001,Predictions!$B$2:$B$2001,A127))</f>
        <v/>
      </c>
      <c r="J127" s="12" t="str">
        <f aca="false">IF(A127="","",SUMIFS(Predictions!$AK$2:$AK$2001,Predictions!$B$2:$B$2001,A127))</f>
        <v/>
      </c>
      <c r="K127" s="17" t="str">
        <f aca="false">IF(OR(A127="",J127=0),"",I127/J127)</f>
        <v/>
      </c>
      <c r="L127" s="10" t="n">
        <f aca="false">IF(A127="",-1,C127*10000+D127*100+E127+(1000-ROW())/100000)</f>
        <v>-1</v>
      </c>
      <c r="M127" s="10" t="n">
        <f aca="false">IF(A127="",-1,G127*10000+H127*100+I127+(1000-ROW())/100000)</f>
        <v>-1</v>
      </c>
    </row>
    <row r="128" customFormat="false" ht="15" hidden="false" customHeight="false" outlineLevel="0" collapsed="false">
      <c r="A128" s="12" t="str">
        <f aca="false">IF(Players!A125="","",Players!A125)</f>
        <v/>
      </c>
      <c r="B128" s="12" t="str">
        <f aca="false">IF(A128="","",Players!B125)</f>
        <v/>
      </c>
      <c r="C128" s="12" t="str">
        <f aca="false">IF(A128="","",SUMIFS(Predictions!$AH$2:$AH$2001,Predictions!$B$2:$B$2001,A128,Predictions!$A$2:$A$2001,$B$2))</f>
        <v/>
      </c>
      <c r="D128" s="12" t="str">
        <f aca="false">IF(A128="","",SUMIFS(Predictions!$AI$2:$AI$2001,Predictions!$B$2:$B$2001,A128,Predictions!$A$2:$A$2001,$B$2))</f>
        <v/>
      </c>
      <c r="E128" s="12" t="str">
        <f aca="false">IF(A128="","",SUMIFS(Predictions!$AJ$2:$AJ$2001,Predictions!$B$2:$B$2001,A128,Predictions!$A$2:$A$2001,$B$2))</f>
        <v/>
      </c>
      <c r="F128" s="12" t="str">
        <f aca="false">IF(A128="","",SUMIFS(Predictions!$AK$2:$AK$2001,Predictions!$B$2:$B$2001,A128,Predictions!$A$2:$A$2001,$B$2))</f>
        <v/>
      </c>
      <c r="G128" s="12" t="str">
        <f aca="false">IF(A128="","",SUMIFS(Predictions!$AH$2:$AH$2001,Predictions!$B$2:$B$2001,A128))</f>
        <v/>
      </c>
      <c r="H128" s="12" t="str">
        <f aca="false">IF(A128="","",SUMIFS(Predictions!$AI$2:$AI$2001,Predictions!$B$2:$B$2001,A128))</f>
        <v/>
      </c>
      <c r="I128" s="12" t="str">
        <f aca="false">IF(A128="","",SUMIFS(Predictions!$AJ$2:$AJ$2001,Predictions!$B$2:$B$2001,A128))</f>
        <v/>
      </c>
      <c r="J128" s="12" t="str">
        <f aca="false">IF(A128="","",SUMIFS(Predictions!$AK$2:$AK$2001,Predictions!$B$2:$B$2001,A128))</f>
        <v/>
      </c>
      <c r="K128" s="17" t="str">
        <f aca="false">IF(OR(A128="",J128=0),"",I128/J128)</f>
        <v/>
      </c>
      <c r="L128" s="10" t="n">
        <f aca="false">IF(A128="",-1,C128*10000+D128*100+E128+(1000-ROW())/100000)</f>
        <v>-1</v>
      </c>
      <c r="M128" s="10" t="n">
        <f aca="false">IF(A128="",-1,G128*10000+H128*100+I128+(1000-ROW())/100000)</f>
        <v>-1</v>
      </c>
    </row>
    <row r="129" customFormat="false" ht="15" hidden="false" customHeight="false" outlineLevel="0" collapsed="false">
      <c r="A129" s="12" t="str">
        <f aca="false">IF(Players!A126="","",Players!A126)</f>
        <v/>
      </c>
      <c r="B129" s="12" t="str">
        <f aca="false">IF(A129="","",Players!B126)</f>
        <v/>
      </c>
      <c r="C129" s="12" t="str">
        <f aca="false">IF(A129="","",SUMIFS(Predictions!$AH$2:$AH$2001,Predictions!$B$2:$B$2001,A129,Predictions!$A$2:$A$2001,$B$2))</f>
        <v/>
      </c>
      <c r="D129" s="12" t="str">
        <f aca="false">IF(A129="","",SUMIFS(Predictions!$AI$2:$AI$2001,Predictions!$B$2:$B$2001,A129,Predictions!$A$2:$A$2001,$B$2))</f>
        <v/>
      </c>
      <c r="E129" s="12" t="str">
        <f aca="false">IF(A129="","",SUMIFS(Predictions!$AJ$2:$AJ$2001,Predictions!$B$2:$B$2001,A129,Predictions!$A$2:$A$2001,$B$2))</f>
        <v/>
      </c>
      <c r="F129" s="12" t="str">
        <f aca="false">IF(A129="","",SUMIFS(Predictions!$AK$2:$AK$2001,Predictions!$B$2:$B$2001,A129,Predictions!$A$2:$A$2001,$B$2))</f>
        <v/>
      </c>
      <c r="G129" s="12" t="str">
        <f aca="false">IF(A129="","",SUMIFS(Predictions!$AH$2:$AH$2001,Predictions!$B$2:$B$2001,A129))</f>
        <v/>
      </c>
      <c r="H129" s="12" t="str">
        <f aca="false">IF(A129="","",SUMIFS(Predictions!$AI$2:$AI$2001,Predictions!$B$2:$B$2001,A129))</f>
        <v/>
      </c>
      <c r="I129" s="12" t="str">
        <f aca="false">IF(A129="","",SUMIFS(Predictions!$AJ$2:$AJ$2001,Predictions!$B$2:$B$2001,A129))</f>
        <v/>
      </c>
      <c r="J129" s="12" t="str">
        <f aca="false">IF(A129="","",SUMIFS(Predictions!$AK$2:$AK$2001,Predictions!$B$2:$B$2001,A129))</f>
        <v/>
      </c>
      <c r="K129" s="17" t="str">
        <f aca="false">IF(OR(A129="",J129=0),"",I129/J129)</f>
        <v/>
      </c>
      <c r="L129" s="10" t="n">
        <f aca="false">IF(A129="",-1,C129*10000+D129*100+E129+(1000-ROW())/100000)</f>
        <v>-1</v>
      </c>
      <c r="M129" s="10" t="n">
        <f aca="false">IF(A129="",-1,G129*10000+H129*100+I129+(1000-ROW())/100000)</f>
        <v>-1</v>
      </c>
    </row>
    <row r="130" customFormat="false" ht="15" hidden="false" customHeight="false" outlineLevel="0" collapsed="false">
      <c r="A130" s="12" t="str">
        <f aca="false">IF(Players!A127="","",Players!A127)</f>
        <v/>
      </c>
      <c r="B130" s="12" t="str">
        <f aca="false">IF(A130="","",Players!B127)</f>
        <v/>
      </c>
      <c r="C130" s="12" t="str">
        <f aca="false">IF(A130="","",SUMIFS(Predictions!$AH$2:$AH$2001,Predictions!$B$2:$B$2001,A130,Predictions!$A$2:$A$2001,$B$2))</f>
        <v/>
      </c>
      <c r="D130" s="12" t="str">
        <f aca="false">IF(A130="","",SUMIFS(Predictions!$AI$2:$AI$2001,Predictions!$B$2:$B$2001,A130,Predictions!$A$2:$A$2001,$B$2))</f>
        <v/>
      </c>
      <c r="E130" s="12" t="str">
        <f aca="false">IF(A130="","",SUMIFS(Predictions!$AJ$2:$AJ$2001,Predictions!$B$2:$B$2001,A130,Predictions!$A$2:$A$2001,$B$2))</f>
        <v/>
      </c>
      <c r="F130" s="12" t="str">
        <f aca="false">IF(A130="","",SUMIFS(Predictions!$AK$2:$AK$2001,Predictions!$B$2:$B$2001,A130,Predictions!$A$2:$A$2001,$B$2))</f>
        <v/>
      </c>
      <c r="G130" s="12" t="str">
        <f aca="false">IF(A130="","",SUMIFS(Predictions!$AH$2:$AH$2001,Predictions!$B$2:$B$2001,A130))</f>
        <v/>
      </c>
      <c r="H130" s="12" t="str">
        <f aca="false">IF(A130="","",SUMIFS(Predictions!$AI$2:$AI$2001,Predictions!$B$2:$B$2001,A130))</f>
        <v/>
      </c>
      <c r="I130" s="12" t="str">
        <f aca="false">IF(A130="","",SUMIFS(Predictions!$AJ$2:$AJ$2001,Predictions!$B$2:$B$2001,A130))</f>
        <v/>
      </c>
      <c r="J130" s="12" t="str">
        <f aca="false">IF(A130="","",SUMIFS(Predictions!$AK$2:$AK$2001,Predictions!$B$2:$B$2001,A130))</f>
        <v/>
      </c>
      <c r="K130" s="17" t="str">
        <f aca="false">IF(OR(A130="",J130=0),"",I130/J130)</f>
        <v/>
      </c>
      <c r="L130" s="10" t="n">
        <f aca="false">IF(A130="",-1,C130*10000+D130*100+E130+(1000-ROW())/100000)</f>
        <v>-1</v>
      </c>
      <c r="M130" s="10" t="n">
        <f aca="false">IF(A130="",-1,G130*10000+H130*100+I130+(1000-ROW())/100000)</f>
        <v>-1</v>
      </c>
    </row>
    <row r="131" customFormat="false" ht="15" hidden="false" customHeight="false" outlineLevel="0" collapsed="false">
      <c r="A131" s="12" t="str">
        <f aca="false">IF(Players!A128="","",Players!A128)</f>
        <v/>
      </c>
      <c r="B131" s="12" t="str">
        <f aca="false">IF(A131="","",Players!B128)</f>
        <v/>
      </c>
      <c r="C131" s="12" t="str">
        <f aca="false">IF(A131="","",SUMIFS(Predictions!$AH$2:$AH$2001,Predictions!$B$2:$B$2001,A131,Predictions!$A$2:$A$2001,$B$2))</f>
        <v/>
      </c>
      <c r="D131" s="12" t="str">
        <f aca="false">IF(A131="","",SUMIFS(Predictions!$AI$2:$AI$2001,Predictions!$B$2:$B$2001,A131,Predictions!$A$2:$A$2001,$B$2))</f>
        <v/>
      </c>
      <c r="E131" s="12" t="str">
        <f aca="false">IF(A131="","",SUMIFS(Predictions!$AJ$2:$AJ$2001,Predictions!$B$2:$B$2001,A131,Predictions!$A$2:$A$2001,$B$2))</f>
        <v/>
      </c>
      <c r="F131" s="12" t="str">
        <f aca="false">IF(A131="","",SUMIFS(Predictions!$AK$2:$AK$2001,Predictions!$B$2:$B$2001,A131,Predictions!$A$2:$A$2001,$B$2))</f>
        <v/>
      </c>
      <c r="G131" s="12" t="str">
        <f aca="false">IF(A131="","",SUMIFS(Predictions!$AH$2:$AH$2001,Predictions!$B$2:$B$2001,A131))</f>
        <v/>
      </c>
      <c r="H131" s="12" t="str">
        <f aca="false">IF(A131="","",SUMIFS(Predictions!$AI$2:$AI$2001,Predictions!$B$2:$B$2001,A131))</f>
        <v/>
      </c>
      <c r="I131" s="12" t="str">
        <f aca="false">IF(A131="","",SUMIFS(Predictions!$AJ$2:$AJ$2001,Predictions!$B$2:$B$2001,A131))</f>
        <v/>
      </c>
      <c r="J131" s="12" t="str">
        <f aca="false">IF(A131="","",SUMIFS(Predictions!$AK$2:$AK$2001,Predictions!$B$2:$B$2001,A131))</f>
        <v/>
      </c>
      <c r="K131" s="17" t="str">
        <f aca="false">IF(OR(A131="",J131=0),"",I131/J131)</f>
        <v/>
      </c>
      <c r="L131" s="10" t="n">
        <f aca="false">IF(A131="",-1,C131*10000+D131*100+E131+(1000-ROW())/100000)</f>
        <v>-1</v>
      </c>
      <c r="M131" s="10" t="n">
        <f aca="false">IF(A131="",-1,G131*10000+H131*100+I131+(1000-ROW())/100000)</f>
        <v>-1</v>
      </c>
    </row>
    <row r="132" customFormat="false" ht="15" hidden="false" customHeight="false" outlineLevel="0" collapsed="false">
      <c r="A132" s="12" t="str">
        <f aca="false">IF(Players!A129="","",Players!A129)</f>
        <v/>
      </c>
      <c r="B132" s="12" t="str">
        <f aca="false">IF(A132="","",Players!B129)</f>
        <v/>
      </c>
      <c r="C132" s="12" t="str">
        <f aca="false">IF(A132="","",SUMIFS(Predictions!$AH$2:$AH$2001,Predictions!$B$2:$B$2001,A132,Predictions!$A$2:$A$2001,$B$2))</f>
        <v/>
      </c>
      <c r="D132" s="12" t="str">
        <f aca="false">IF(A132="","",SUMIFS(Predictions!$AI$2:$AI$2001,Predictions!$B$2:$B$2001,A132,Predictions!$A$2:$A$2001,$B$2))</f>
        <v/>
      </c>
      <c r="E132" s="12" t="str">
        <f aca="false">IF(A132="","",SUMIFS(Predictions!$AJ$2:$AJ$2001,Predictions!$B$2:$B$2001,A132,Predictions!$A$2:$A$2001,$B$2))</f>
        <v/>
      </c>
      <c r="F132" s="12" t="str">
        <f aca="false">IF(A132="","",SUMIFS(Predictions!$AK$2:$AK$2001,Predictions!$B$2:$B$2001,A132,Predictions!$A$2:$A$2001,$B$2))</f>
        <v/>
      </c>
      <c r="G132" s="12" t="str">
        <f aca="false">IF(A132="","",SUMIFS(Predictions!$AH$2:$AH$2001,Predictions!$B$2:$B$2001,A132))</f>
        <v/>
      </c>
      <c r="H132" s="12" t="str">
        <f aca="false">IF(A132="","",SUMIFS(Predictions!$AI$2:$AI$2001,Predictions!$B$2:$B$2001,A132))</f>
        <v/>
      </c>
      <c r="I132" s="12" t="str">
        <f aca="false">IF(A132="","",SUMIFS(Predictions!$AJ$2:$AJ$2001,Predictions!$B$2:$B$2001,A132))</f>
        <v/>
      </c>
      <c r="J132" s="12" t="str">
        <f aca="false">IF(A132="","",SUMIFS(Predictions!$AK$2:$AK$2001,Predictions!$B$2:$B$2001,A132))</f>
        <v/>
      </c>
      <c r="K132" s="17" t="str">
        <f aca="false">IF(OR(A132="",J132=0),"",I132/J132)</f>
        <v/>
      </c>
      <c r="L132" s="10" t="n">
        <f aca="false">IF(A132="",-1,C132*10000+D132*100+E132+(1000-ROW())/100000)</f>
        <v>-1</v>
      </c>
      <c r="M132" s="10" t="n">
        <f aca="false">IF(A132="",-1,G132*10000+H132*100+I132+(1000-ROW())/100000)</f>
        <v>-1</v>
      </c>
    </row>
    <row r="133" customFormat="false" ht="15" hidden="false" customHeight="false" outlineLevel="0" collapsed="false">
      <c r="A133" s="12" t="str">
        <f aca="false">IF(Players!A130="","",Players!A130)</f>
        <v/>
      </c>
      <c r="B133" s="12" t="str">
        <f aca="false">IF(A133="","",Players!B130)</f>
        <v/>
      </c>
      <c r="C133" s="12" t="str">
        <f aca="false">IF(A133="","",SUMIFS(Predictions!$AH$2:$AH$2001,Predictions!$B$2:$B$2001,A133,Predictions!$A$2:$A$2001,$B$2))</f>
        <v/>
      </c>
      <c r="D133" s="12" t="str">
        <f aca="false">IF(A133="","",SUMIFS(Predictions!$AI$2:$AI$2001,Predictions!$B$2:$B$2001,A133,Predictions!$A$2:$A$2001,$B$2))</f>
        <v/>
      </c>
      <c r="E133" s="12" t="str">
        <f aca="false">IF(A133="","",SUMIFS(Predictions!$AJ$2:$AJ$2001,Predictions!$B$2:$B$2001,A133,Predictions!$A$2:$A$2001,$B$2))</f>
        <v/>
      </c>
      <c r="F133" s="12" t="str">
        <f aca="false">IF(A133="","",SUMIFS(Predictions!$AK$2:$AK$2001,Predictions!$B$2:$B$2001,A133,Predictions!$A$2:$A$2001,$B$2))</f>
        <v/>
      </c>
      <c r="G133" s="12" t="str">
        <f aca="false">IF(A133="","",SUMIFS(Predictions!$AH$2:$AH$2001,Predictions!$B$2:$B$2001,A133))</f>
        <v/>
      </c>
      <c r="H133" s="12" t="str">
        <f aca="false">IF(A133="","",SUMIFS(Predictions!$AI$2:$AI$2001,Predictions!$B$2:$B$2001,A133))</f>
        <v/>
      </c>
      <c r="I133" s="12" t="str">
        <f aca="false">IF(A133="","",SUMIFS(Predictions!$AJ$2:$AJ$2001,Predictions!$B$2:$B$2001,A133))</f>
        <v/>
      </c>
      <c r="J133" s="12" t="str">
        <f aca="false">IF(A133="","",SUMIFS(Predictions!$AK$2:$AK$2001,Predictions!$B$2:$B$2001,A133))</f>
        <v/>
      </c>
      <c r="K133" s="17" t="str">
        <f aca="false">IF(OR(A133="",J133=0),"",I133/J133)</f>
        <v/>
      </c>
      <c r="L133" s="10" t="n">
        <f aca="false">IF(A133="",-1,C133*10000+D133*100+E133+(1000-ROW())/100000)</f>
        <v>-1</v>
      </c>
      <c r="M133" s="10" t="n">
        <f aca="false">IF(A133="",-1,G133*10000+H133*100+I133+(1000-ROW())/100000)</f>
        <v>-1</v>
      </c>
    </row>
    <row r="134" customFormat="false" ht="15" hidden="false" customHeight="false" outlineLevel="0" collapsed="false">
      <c r="A134" s="12" t="str">
        <f aca="false">IF(Players!A131="","",Players!A131)</f>
        <v/>
      </c>
      <c r="B134" s="12" t="str">
        <f aca="false">IF(A134="","",Players!B131)</f>
        <v/>
      </c>
      <c r="C134" s="12" t="str">
        <f aca="false">IF(A134="","",SUMIFS(Predictions!$AH$2:$AH$2001,Predictions!$B$2:$B$2001,A134,Predictions!$A$2:$A$2001,$B$2))</f>
        <v/>
      </c>
      <c r="D134" s="12" t="str">
        <f aca="false">IF(A134="","",SUMIFS(Predictions!$AI$2:$AI$2001,Predictions!$B$2:$B$2001,A134,Predictions!$A$2:$A$2001,$B$2))</f>
        <v/>
      </c>
      <c r="E134" s="12" t="str">
        <f aca="false">IF(A134="","",SUMIFS(Predictions!$AJ$2:$AJ$2001,Predictions!$B$2:$B$2001,A134,Predictions!$A$2:$A$2001,$B$2))</f>
        <v/>
      </c>
      <c r="F134" s="12" t="str">
        <f aca="false">IF(A134="","",SUMIFS(Predictions!$AK$2:$AK$2001,Predictions!$B$2:$B$2001,A134,Predictions!$A$2:$A$2001,$B$2))</f>
        <v/>
      </c>
      <c r="G134" s="12" t="str">
        <f aca="false">IF(A134="","",SUMIFS(Predictions!$AH$2:$AH$2001,Predictions!$B$2:$B$2001,A134))</f>
        <v/>
      </c>
      <c r="H134" s="12" t="str">
        <f aca="false">IF(A134="","",SUMIFS(Predictions!$AI$2:$AI$2001,Predictions!$B$2:$B$2001,A134))</f>
        <v/>
      </c>
      <c r="I134" s="12" t="str">
        <f aca="false">IF(A134="","",SUMIFS(Predictions!$AJ$2:$AJ$2001,Predictions!$B$2:$B$2001,A134))</f>
        <v/>
      </c>
      <c r="J134" s="12" t="str">
        <f aca="false">IF(A134="","",SUMIFS(Predictions!$AK$2:$AK$2001,Predictions!$B$2:$B$2001,A134))</f>
        <v/>
      </c>
      <c r="K134" s="17" t="str">
        <f aca="false">IF(OR(A134="",J134=0),"",I134/J134)</f>
        <v/>
      </c>
      <c r="L134" s="10" t="n">
        <f aca="false">IF(A134="",-1,C134*10000+D134*100+E134+(1000-ROW())/100000)</f>
        <v>-1</v>
      </c>
      <c r="M134" s="10" t="n">
        <f aca="false">IF(A134="",-1,G134*10000+H134*100+I134+(1000-ROW())/100000)</f>
        <v>-1</v>
      </c>
    </row>
    <row r="135" customFormat="false" ht="15" hidden="false" customHeight="false" outlineLevel="0" collapsed="false">
      <c r="A135" s="12" t="str">
        <f aca="false">IF(Players!A132="","",Players!A132)</f>
        <v/>
      </c>
      <c r="B135" s="12" t="str">
        <f aca="false">IF(A135="","",Players!B132)</f>
        <v/>
      </c>
      <c r="C135" s="12" t="str">
        <f aca="false">IF(A135="","",SUMIFS(Predictions!$AH$2:$AH$2001,Predictions!$B$2:$B$2001,A135,Predictions!$A$2:$A$2001,$B$2))</f>
        <v/>
      </c>
      <c r="D135" s="12" t="str">
        <f aca="false">IF(A135="","",SUMIFS(Predictions!$AI$2:$AI$2001,Predictions!$B$2:$B$2001,A135,Predictions!$A$2:$A$2001,$B$2))</f>
        <v/>
      </c>
      <c r="E135" s="12" t="str">
        <f aca="false">IF(A135="","",SUMIFS(Predictions!$AJ$2:$AJ$2001,Predictions!$B$2:$B$2001,A135,Predictions!$A$2:$A$2001,$B$2))</f>
        <v/>
      </c>
      <c r="F135" s="12" t="str">
        <f aca="false">IF(A135="","",SUMIFS(Predictions!$AK$2:$AK$2001,Predictions!$B$2:$B$2001,A135,Predictions!$A$2:$A$2001,$B$2))</f>
        <v/>
      </c>
      <c r="G135" s="12" t="str">
        <f aca="false">IF(A135="","",SUMIFS(Predictions!$AH$2:$AH$2001,Predictions!$B$2:$B$2001,A135))</f>
        <v/>
      </c>
      <c r="H135" s="12" t="str">
        <f aca="false">IF(A135="","",SUMIFS(Predictions!$AI$2:$AI$2001,Predictions!$B$2:$B$2001,A135))</f>
        <v/>
      </c>
      <c r="I135" s="12" t="str">
        <f aca="false">IF(A135="","",SUMIFS(Predictions!$AJ$2:$AJ$2001,Predictions!$B$2:$B$2001,A135))</f>
        <v/>
      </c>
      <c r="J135" s="12" t="str">
        <f aca="false">IF(A135="","",SUMIFS(Predictions!$AK$2:$AK$2001,Predictions!$B$2:$B$2001,A135))</f>
        <v/>
      </c>
      <c r="K135" s="17" t="str">
        <f aca="false">IF(OR(A135="",J135=0),"",I135/J135)</f>
        <v/>
      </c>
      <c r="L135" s="10" t="n">
        <f aca="false">IF(A135="",-1,C135*10000+D135*100+E135+(1000-ROW())/100000)</f>
        <v>-1</v>
      </c>
      <c r="M135" s="10" t="n">
        <f aca="false">IF(A135="",-1,G135*10000+H135*100+I135+(1000-ROW())/100000)</f>
        <v>-1</v>
      </c>
    </row>
    <row r="136" customFormat="false" ht="15" hidden="false" customHeight="false" outlineLevel="0" collapsed="false">
      <c r="A136" s="12" t="str">
        <f aca="false">IF(Players!A133="","",Players!A133)</f>
        <v/>
      </c>
      <c r="B136" s="12" t="str">
        <f aca="false">IF(A136="","",Players!B133)</f>
        <v/>
      </c>
      <c r="C136" s="12" t="str">
        <f aca="false">IF(A136="","",SUMIFS(Predictions!$AH$2:$AH$2001,Predictions!$B$2:$B$2001,A136,Predictions!$A$2:$A$2001,$B$2))</f>
        <v/>
      </c>
      <c r="D136" s="12" t="str">
        <f aca="false">IF(A136="","",SUMIFS(Predictions!$AI$2:$AI$2001,Predictions!$B$2:$B$2001,A136,Predictions!$A$2:$A$2001,$B$2))</f>
        <v/>
      </c>
      <c r="E136" s="12" t="str">
        <f aca="false">IF(A136="","",SUMIFS(Predictions!$AJ$2:$AJ$2001,Predictions!$B$2:$B$2001,A136,Predictions!$A$2:$A$2001,$B$2))</f>
        <v/>
      </c>
      <c r="F136" s="12" t="str">
        <f aca="false">IF(A136="","",SUMIFS(Predictions!$AK$2:$AK$2001,Predictions!$B$2:$B$2001,A136,Predictions!$A$2:$A$2001,$B$2))</f>
        <v/>
      </c>
      <c r="G136" s="12" t="str">
        <f aca="false">IF(A136="","",SUMIFS(Predictions!$AH$2:$AH$2001,Predictions!$B$2:$B$2001,A136))</f>
        <v/>
      </c>
      <c r="H136" s="12" t="str">
        <f aca="false">IF(A136="","",SUMIFS(Predictions!$AI$2:$AI$2001,Predictions!$B$2:$B$2001,A136))</f>
        <v/>
      </c>
      <c r="I136" s="12" t="str">
        <f aca="false">IF(A136="","",SUMIFS(Predictions!$AJ$2:$AJ$2001,Predictions!$B$2:$B$2001,A136))</f>
        <v/>
      </c>
      <c r="J136" s="12" t="str">
        <f aca="false">IF(A136="","",SUMIFS(Predictions!$AK$2:$AK$2001,Predictions!$B$2:$B$2001,A136))</f>
        <v/>
      </c>
      <c r="K136" s="17" t="str">
        <f aca="false">IF(OR(A136="",J136=0),"",I136/J136)</f>
        <v/>
      </c>
      <c r="L136" s="10" t="n">
        <f aca="false">IF(A136="",-1,C136*10000+D136*100+E136+(1000-ROW())/100000)</f>
        <v>-1</v>
      </c>
      <c r="M136" s="10" t="n">
        <f aca="false">IF(A136="",-1,G136*10000+H136*100+I136+(1000-ROW())/100000)</f>
        <v>-1</v>
      </c>
    </row>
    <row r="137" customFormat="false" ht="15" hidden="false" customHeight="false" outlineLevel="0" collapsed="false">
      <c r="A137" s="12" t="str">
        <f aca="false">IF(Players!A134="","",Players!A134)</f>
        <v/>
      </c>
      <c r="B137" s="12" t="str">
        <f aca="false">IF(A137="","",Players!B134)</f>
        <v/>
      </c>
      <c r="C137" s="12" t="str">
        <f aca="false">IF(A137="","",SUMIFS(Predictions!$AH$2:$AH$2001,Predictions!$B$2:$B$2001,A137,Predictions!$A$2:$A$2001,$B$2))</f>
        <v/>
      </c>
      <c r="D137" s="12" t="str">
        <f aca="false">IF(A137="","",SUMIFS(Predictions!$AI$2:$AI$2001,Predictions!$B$2:$B$2001,A137,Predictions!$A$2:$A$2001,$B$2))</f>
        <v/>
      </c>
      <c r="E137" s="12" t="str">
        <f aca="false">IF(A137="","",SUMIFS(Predictions!$AJ$2:$AJ$2001,Predictions!$B$2:$B$2001,A137,Predictions!$A$2:$A$2001,$B$2))</f>
        <v/>
      </c>
      <c r="F137" s="12" t="str">
        <f aca="false">IF(A137="","",SUMIFS(Predictions!$AK$2:$AK$2001,Predictions!$B$2:$B$2001,A137,Predictions!$A$2:$A$2001,$B$2))</f>
        <v/>
      </c>
      <c r="G137" s="12" t="str">
        <f aca="false">IF(A137="","",SUMIFS(Predictions!$AH$2:$AH$2001,Predictions!$B$2:$B$2001,A137))</f>
        <v/>
      </c>
      <c r="H137" s="12" t="str">
        <f aca="false">IF(A137="","",SUMIFS(Predictions!$AI$2:$AI$2001,Predictions!$B$2:$B$2001,A137))</f>
        <v/>
      </c>
      <c r="I137" s="12" t="str">
        <f aca="false">IF(A137="","",SUMIFS(Predictions!$AJ$2:$AJ$2001,Predictions!$B$2:$B$2001,A137))</f>
        <v/>
      </c>
      <c r="J137" s="12" t="str">
        <f aca="false">IF(A137="","",SUMIFS(Predictions!$AK$2:$AK$2001,Predictions!$B$2:$B$2001,A137))</f>
        <v/>
      </c>
      <c r="K137" s="17" t="str">
        <f aca="false">IF(OR(A137="",J137=0),"",I137/J137)</f>
        <v/>
      </c>
      <c r="L137" s="10" t="n">
        <f aca="false">IF(A137="",-1,C137*10000+D137*100+E137+(1000-ROW())/100000)</f>
        <v>-1</v>
      </c>
      <c r="M137" s="10" t="n">
        <f aca="false">IF(A137="",-1,G137*10000+H137*100+I137+(1000-ROW())/100000)</f>
        <v>-1</v>
      </c>
    </row>
    <row r="138" customFormat="false" ht="15" hidden="false" customHeight="false" outlineLevel="0" collapsed="false">
      <c r="A138" s="12" t="str">
        <f aca="false">IF(Players!A135="","",Players!A135)</f>
        <v/>
      </c>
      <c r="B138" s="12" t="str">
        <f aca="false">IF(A138="","",Players!B135)</f>
        <v/>
      </c>
      <c r="C138" s="12" t="str">
        <f aca="false">IF(A138="","",SUMIFS(Predictions!$AH$2:$AH$2001,Predictions!$B$2:$B$2001,A138,Predictions!$A$2:$A$2001,$B$2))</f>
        <v/>
      </c>
      <c r="D138" s="12" t="str">
        <f aca="false">IF(A138="","",SUMIFS(Predictions!$AI$2:$AI$2001,Predictions!$B$2:$B$2001,A138,Predictions!$A$2:$A$2001,$B$2))</f>
        <v/>
      </c>
      <c r="E138" s="12" t="str">
        <f aca="false">IF(A138="","",SUMIFS(Predictions!$AJ$2:$AJ$2001,Predictions!$B$2:$B$2001,A138,Predictions!$A$2:$A$2001,$B$2))</f>
        <v/>
      </c>
      <c r="F138" s="12" t="str">
        <f aca="false">IF(A138="","",SUMIFS(Predictions!$AK$2:$AK$2001,Predictions!$B$2:$B$2001,A138,Predictions!$A$2:$A$2001,$B$2))</f>
        <v/>
      </c>
      <c r="G138" s="12" t="str">
        <f aca="false">IF(A138="","",SUMIFS(Predictions!$AH$2:$AH$2001,Predictions!$B$2:$B$2001,A138))</f>
        <v/>
      </c>
      <c r="H138" s="12" t="str">
        <f aca="false">IF(A138="","",SUMIFS(Predictions!$AI$2:$AI$2001,Predictions!$B$2:$B$2001,A138))</f>
        <v/>
      </c>
      <c r="I138" s="12" t="str">
        <f aca="false">IF(A138="","",SUMIFS(Predictions!$AJ$2:$AJ$2001,Predictions!$B$2:$B$2001,A138))</f>
        <v/>
      </c>
      <c r="J138" s="12" t="str">
        <f aca="false">IF(A138="","",SUMIFS(Predictions!$AK$2:$AK$2001,Predictions!$B$2:$B$2001,A138))</f>
        <v/>
      </c>
      <c r="K138" s="17" t="str">
        <f aca="false">IF(OR(A138="",J138=0),"",I138/J138)</f>
        <v/>
      </c>
      <c r="L138" s="10" t="n">
        <f aca="false">IF(A138="",-1,C138*10000+D138*100+E138+(1000-ROW())/100000)</f>
        <v>-1</v>
      </c>
      <c r="M138" s="10" t="n">
        <f aca="false">IF(A138="",-1,G138*10000+H138*100+I138+(1000-ROW())/100000)</f>
        <v>-1</v>
      </c>
    </row>
    <row r="139" customFormat="false" ht="15" hidden="false" customHeight="false" outlineLevel="0" collapsed="false">
      <c r="A139" s="12" t="str">
        <f aca="false">IF(Players!A136="","",Players!A136)</f>
        <v/>
      </c>
      <c r="B139" s="12" t="str">
        <f aca="false">IF(A139="","",Players!B136)</f>
        <v/>
      </c>
      <c r="C139" s="12" t="str">
        <f aca="false">IF(A139="","",SUMIFS(Predictions!$AH$2:$AH$2001,Predictions!$B$2:$B$2001,A139,Predictions!$A$2:$A$2001,$B$2))</f>
        <v/>
      </c>
      <c r="D139" s="12" t="str">
        <f aca="false">IF(A139="","",SUMIFS(Predictions!$AI$2:$AI$2001,Predictions!$B$2:$B$2001,A139,Predictions!$A$2:$A$2001,$B$2))</f>
        <v/>
      </c>
      <c r="E139" s="12" t="str">
        <f aca="false">IF(A139="","",SUMIFS(Predictions!$AJ$2:$AJ$2001,Predictions!$B$2:$B$2001,A139,Predictions!$A$2:$A$2001,$B$2))</f>
        <v/>
      </c>
      <c r="F139" s="12" t="str">
        <f aca="false">IF(A139="","",SUMIFS(Predictions!$AK$2:$AK$2001,Predictions!$B$2:$B$2001,A139,Predictions!$A$2:$A$2001,$B$2))</f>
        <v/>
      </c>
      <c r="G139" s="12" t="str">
        <f aca="false">IF(A139="","",SUMIFS(Predictions!$AH$2:$AH$2001,Predictions!$B$2:$B$2001,A139))</f>
        <v/>
      </c>
      <c r="H139" s="12" t="str">
        <f aca="false">IF(A139="","",SUMIFS(Predictions!$AI$2:$AI$2001,Predictions!$B$2:$B$2001,A139))</f>
        <v/>
      </c>
      <c r="I139" s="12" t="str">
        <f aca="false">IF(A139="","",SUMIFS(Predictions!$AJ$2:$AJ$2001,Predictions!$B$2:$B$2001,A139))</f>
        <v/>
      </c>
      <c r="J139" s="12" t="str">
        <f aca="false">IF(A139="","",SUMIFS(Predictions!$AK$2:$AK$2001,Predictions!$B$2:$B$2001,A139))</f>
        <v/>
      </c>
      <c r="K139" s="17" t="str">
        <f aca="false">IF(OR(A139="",J139=0),"",I139/J139)</f>
        <v/>
      </c>
      <c r="L139" s="10" t="n">
        <f aca="false">IF(A139="",-1,C139*10000+D139*100+E139+(1000-ROW())/100000)</f>
        <v>-1</v>
      </c>
      <c r="M139" s="10" t="n">
        <f aca="false">IF(A139="",-1,G139*10000+H139*100+I139+(1000-ROW())/100000)</f>
        <v>-1</v>
      </c>
    </row>
    <row r="140" customFormat="false" ht="15" hidden="false" customHeight="false" outlineLevel="0" collapsed="false">
      <c r="A140" s="12" t="str">
        <f aca="false">IF(Players!A137="","",Players!A137)</f>
        <v/>
      </c>
      <c r="B140" s="12" t="str">
        <f aca="false">IF(A140="","",Players!B137)</f>
        <v/>
      </c>
      <c r="C140" s="12" t="str">
        <f aca="false">IF(A140="","",SUMIFS(Predictions!$AH$2:$AH$2001,Predictions!$B$2:$B$2001,A140,Predictions!$A$2:$A$2001,$B$2))</f>
        <v/>
      </c>
      <c r="D140" s="12" t="str">
        <f aca="false">IF(A140="","",SUMIFS(Predictions!$AI$2:$AI$2001,Predictions!$B$2:$B$2001,A140,Predictions!$A$2:$A$2001,$B$2))</f>
        <v/>
      </c>
      <c r="E140" s="12" t="str">
        <f aca="false">IF(A140="","",SUMIFS(Predictions!$AJ$2:$AJ$2001,Predictions!$B$2:$B$2001,A140,Predictions!$A$2:$A$2001,$B$2))</f>
        <v/>
      </c>
      <c r="F140" s="12" t="str">
        <f aca="false">IF(A140="","",SUMIFS(Predictions!$AK$2:$AK$2001,Predictions!$B$2:$B$2001,A140,Predictions!$A$2:$A$2001,$B$2))</f>
        <v/>
      </c>
      <c r="G140" s="12" t="str">
        <f aca="false">IF(A140="","",SUMIFS(Predictions!$AH$2:$AH$2001,Predictions!$B$2:$B$2001,A140))</f>
        <v/>
      </c>
      <c r="H140" s="12" t="str">
        <f aca="false">IF(A140="","",SUMIFS(Predictions!$AI$2:$AI$2001,Predictions!$B$2:$B$2001,A140))</f>
        <v/>
      </c>
      <c r="I140" s="12" t="str">
        <f aca="false">IF(A140="","",SUMIFS(Predictions!$AJ$2:$AJ$2001,Predictions!$B$2:$B$2001,A140))</f>
        <v/>
      </c>
      <c r="J140" s="12" t="str">
        <f aca="false">IF(A140="","",SUMIFS(Predictions!$AK$2:$AK$2001,Predictions!$B$2:$B$2001,A140))</f>
        <v/>
      </c>
      <c r="K140" s="17" t="str">
        <f aca="false">IF(OR(A140="",J140=0),"",I140/J140)</f>
        <v/>
      </c>
      <c r="L140" s="10" t="n">
        <f aca="false">IF(A140="",-1,C140*10000+D140*100+E140+(1000-ROW())/100000)</f>
        <v>-1</v>
      </c>
      <c r="M140" s="10" t="n">
        <f aca="false">IF(A140="",-1,G140*10000+H140*100+I140+(1000-ROW())/100000)</f>
        <v>-1</v>
      </c>
    </row>
    <row r="141" customFormat="false" ht="15" hidden="false" customHeight="false" outlineLevel="0" collapsed="false">
      <c r="A141" s="12" t="str">
        <f aca="false">IF(Players!A138="","",Players!A138)</f>
        <v/>
      </c>
      <c r="B141" s="12" t="str">
        <f aca="false">IF(A141="","",Players!B138)</f>
        <v/>
      </c>
      <c r="C141" s="12" t="str">
        <f aca="false">IF(A141="","",SUMIFS(Predictions!$AH$2:$AH$2001,Predictions!$B$2:$B$2001,A141,Predictions!$A$2:$A$2001,$B$2))</f>
        <v/>
      </c>
      <c r="D141" s="12" t="str">
        <f aca="false">IF(A141="","",SUMIFS(Predictions!$AI$2:$AI$2001,Predictions!$B$2:$B$2001,A141,Predictions!$A$2:$A$2001,$B$2))</f>
        <v/>
      </c>
      <c r="E141" s="12" t="str">
        <f aca="false">IF(A141="","",SUMIFS(Predictions!$AJ$2:$AJ$2001,Predictions!$B$2:$B$2001,A141,Predictions!$A$2:$A$2001,$B$2))</f>
        <v/>
      </c>
      <c r="F141" s="12" t="str">
        <f aca="false">IF(A141="","",SUMIFS(Predictions!$AK$2:$AK$2001,Predictions!$B$2:$B$2001,A141,Predictions!$A$2:$A$2001,$B$2))</f>
        <v/>
      </c>
      <c r="G141" s="12" t="str">
        <f aca="false">IF(A141="","",SUMIFS(Predictions!$AH$2:$AH$2001,Predictions!$B$2:$B$2001,A141))</f>
        <v/>
      </c>
      <c r="H141" s="12" t="str">
        <f aca="false">IF(A141="","",SUMIFS(Predictions!$AI$2:$AI$2001,Predictions!$B$2:$B$2001,A141))</f>
        <v/>
      </c>
      <c r="I141" s="12" t="str">
        <f aca="false">IF(A141="","",SUMIFS(Predictions!$AJ$2:$AJ$2001,Predictions!$B$2:$B$2001,A141))</f>
        <v/>
      </c>
      <c r="J141" s="12" t="str">
        <f aca="false">IF(A141="","",SUMIFS(Predictions!$AK$2:$AK$2001,Predictions!$B$2:$B$2001,A141))</f>
        <v/>
      </c>
      <c r="K141" s="17" t="str">
        <f aca="false">IF(OR(A141="",J141=0),"",I141/J141)</f>
        <v/>
      </c>
      <c r="L141" s="10" t="n">
        <f aca="false">IF(A141="",-1,C141*10000+D141*100+E141+(1000-ROW())/100000)</f>
        <v>-1</v>
      </c>
      <c r="M141" s="10" t="n">
        <f aca="false">IF(A141="",-1,G141*10000+H141*100+I141+(1000-ROW())/100000)</f>
        <v>-1</v>
      </c>
    </row>
    <row r="142" customFormat="false" ht="15" hidden="false" customHeight="false" outlineLevel="0" collapsed="false">
      <c r="A142" s="12" t="str">
        <f aca="false">IF(Players!A139="","",Players!A139)</f>
        <v/>
      </c>
      <c r="B142" s="12" t="str">
        <f aca="false">IF(A142="","",Players!B139)</f>
        <v/>
      </c>
      <c r="C142" s="12" t="str">
        <f aca="false">IF(A142="","",SUMIFS(Predictions!$AH$2:$AH$2001,Predictions!$B$2:$B$2001,A142,Predictions!$A$2:$A$2001,$B$2))</f>
        <v/>
      </c>
      <c r="D142" s="12" t="str">
        <f aca="false">IF(A142="","",SUMIFS(Predictions!$AI$2:$AI$2001,Predictions!$B$2:$B$2001,A142,Predictions!$A$2:$A$2001,$B$2))</f>
        <v/>
      </c>
      <c r="E142" s="12" t="str">
        <f aca="false">IF(A142="","",SUMIFS(Predictions!$AJ$2:$AJ$2001,Predictions!$B$2:$B$2001,A142,Predictions!$A$2:$A$2001,$B$2))</f>
        <v/>
      </c>
      <c r="F142" s="12" t="str">
        <f aca="false">IF(A142="","",SUMIFS(Predictions!$AK$2:$AK$2001,Predictions!$B$2:$B$2001,A142,Predictions!$A$2:$A$2001,$B$2))</f>
        <v/>
      </c>
      <c r="G142" s="12" t="str">
        <f aca="false">IF(A142="","",SUMIFS(Predictions!$AH$2:$AH$2001,Predictions!$B$2:$B$2001,A142))</f>
        <v/>
      </c>
      <c r="H142" s="12" t="str">
        <f aca="false">IF(A142="","",SUMIFS(Predictions!$AI$2:$AI$2001,Predictions!$B$2:$B$2001,A142))</f>
        <v/>
      </c>
      <c r="I142" s="12" t="str">
        <f aca="false">IF(A142="","",SUMIFS(Predictions!$AJ$2:$AJ$2001,Predictions!$B$2:$B$2001,A142))</f>
        <v/>
      </c>
      <c r="J142" s="12" t="str">
        <f aca="false">IF(A142="","",SUMIFS(Predictions!$AK$2:$AK$2001,Predictions!$B$2:$B$2001,A142))</f>
        <v/>
      </c>
      <c r="K142" s="17" t="str">
        <f aca="false">IF(OR(A142="",J142=0),"",I142/J142)</f>
        <v/>
      </c>
      <c r="L142" s="10" t="n">
        <f aca="false">IF(A142="",-1,C142*10000+D142*100+E142+(1000-ROW())/100000)</f>
        <v>-1</v>
      </c>
      <c r="M142" s="10" t="n">
        <f aca="false">IF(A142="",-1,G142*10000+H142*100+I142+(1000-ROW())/100000)</f>
        <v>-1</v>
      </c>
    </row>
    <row r="143" customFormat="false" ht="15" hidden="false" customHeight="false" outlineLevel="0" collapsed="false">
      <c r="A143" s="12" t="str">
        <f aca="false">IF(Players!A140="","",Players!A140)</f>
        <v/>
      </c>
      <c r="B143" s="12" t="str">
        <f aca="false">IF(A143="","",Players!B140)</f>
        <v/>
      </c>
      <c r="C143" s="12" t="str">
        <f aca="false">IF(A143="","",SUMIFS(Predictions!$AH$2:$AH$2001,Predictions!$B$2:$B$2001,A143,Predictions!$A$2:$A$2001,$B$2))</f>
        <v/>
      </c>
      <c r="D143" s="12" t="str">
        <f aca="false">IF(A143="","",SUMIFS(Predictions!$AI$2:$AI$2001,Predictions!$B$2:$B$2001,A143,Predictions!$A$2:$A$2001,$B$2))</f>
        <v/>
      </c>
      <c r="E143" s="12" t="str">
        <f aca="false">IF(A143="","",SUMIFS(Predictions!$AJ$2:$AJ$2001,Predictions!$B$2:$B$2001,A143,Predictions!$A$2:$A$2001,$B$2))</f>
        <v/>
      </c>
      <c r="F143" s="12" t="str">
        <f aca="false">IF(A143="","",SUMIFS(Predictions!$AK$2:$AK$2001,Predictions!$B$2:$B$2001,A143,Predictions!$A$2:$A$2001,$B$2))</f>
        <v/>
      </c>
      <c r="G143" s="12" t="str">
        <f aca="false">IF(A143="","",SUMIFS(Predictions!$AH$2:$AH$2001,Predictions!$B$2:$B$2001,A143))</f>
        <v/>
      </c>
      <c r="H143" s="12" t="str">
        <f aca="false">IF(A143="","",SUMIFS(Predictions!$AI$2:$AI$2001,Predictions!$B$2:$B$2001,A143))</f>
        <v/>
      </c>
      <c r="I143" s="12" t="str">
        <f aca="false">IF(A143="","",SUMIFS(Predictions!$AJ$2:$AJ$2001,Predictions!$B$2:$B$2001,A143))</f>
        <v/>
      </c>
      <c r="J143" s="12" t="str">
        <f aca="false">IF(A143="","",SUMIFS(Predictions!$AK$2:$AK$2001,Predictions!$B$2:$B$2001,A143))</f>
        <v/>
      </c>
      <c r="K143" s="17" t="str">
        <f aca="false">IF(OR(A143="",J143=0),"",I143/J143)</f>
        <v/>
      </c>
      <c r="L143" s="10" t="n">
        <f aca="false">IF(A143="",-1,C143*10000+D143*100+E143+(1000-ROW())/100000)</f>
        <v>-1</v>
      </c>
      <c r="M143" s="10" t="n">
        <f aca="false">IF(A143="",-1,G143*10000+H143*100+I143+(1000-ROW())/100000)</f>
        <v>-1</v>
      </c>
    </row>
    <row r="144" customFormat="false" ht="15" hidden="false" customHeight="false" outlineLevel="0" collapsed="false">
      <c r="A144" s="12" t="str">
        <f aca="false">IF(Players!A141="","",Players!A141)</f>
        <v/>
      </c>
      <c r="B144" s="12" t="str">
        <f aca="false">IF(A144="","",Players!B141)</f>
        <v/>
      </c>
      <c r="C144" s="12" t="str">
        <f aca="false">IF(A144="","",SUMIFS(Predictions!$AH$2:$AH$2001,Predictions!$B$2:$B$2001,A144,Predictions!$A$2:$A$2001,$B$2))</f>
        <v/>
      </c>
      <c r="D144" s="12" t="str">
        <f aca="false">IF(A144="","",SUMIFS(Predictions!$AI$2:$AI$2001,Predictions!$B$2:$B$2001,A144,Predictions!$A$2:$A$2001,$B$2))</f>
        <v/>
      </c>
      <c r="E144" s="12" t="str">
        <f aca="false">IF(A144="","",SUMIFS(Predictions!$AJ$2:$AJ$2001,Predictions!$B$2:$B$2001,A144,Predictions!$A$2:$A$2001,$B$2))</f>
        <v/>
      </c>
      <c r="F144" s="12" t="str">
        <f aca="false">IF(A144="","",SUMIFS(Predictions!$AK$2:$AK$2001,Predictions!$B$2:$B$2001,A144,Predictions!$A$2:$A$2001,$B$2))</f>
        <v/>
      </c>
      <c r="G144" s="12" t="str">
        <f aca="false">IF(A144="","",SUMIFS(Predictions!$AH$2:$AH$2001,Predictions!$B$2:$B$2001,A144))</f>
        <v/>
      </c>
      <c r="H144" s="12" t="str">
        <f aca="false">IF(A144="","",SUMIFS(Predictions!$AI$2:$AI$2001,Predictions!$B$2:$B$2001,A144))</f>
        <v/>
      </c>
      <c r="I144" s="12" t="str">
        <f aca="false">IF(A144="","",SUMIFS(Predictions!$AJ$2:$AJ$2001,Predictions!$B$2:$B$2001,A144))</f>
        <v/>
      </c>
      <c r="J144" s="12" t="str">
        <f aca="false">IF(A144="","",SUMIFS(Predictions!$AK$2:$AK$2001,Predictions!$B$2:$B$2001,A144))</f>
        <v/>
      </c>
      <c r="K144" s="17" t="str">
        <f aca="false">IF(OR(A144="",J144=0),"",I144/J144)</f>
        <v/>
      </c>
      <c r="L144" s="10" t="n">
        <f aca="false">IF(A144="",-1,C144*10000+D144*100+E144+(1000-ROW())/100000)</f>
        <v>-1</v>
      </c>
      <c r="M144" s="10" t="n">
        <f aca="false">IF(A144="",-1,G144*10000+H144*100+I144+(1000-ROW())/100000)</f>
        <v>-1</v>
      </c>
    </row>
    <row r="145" customFormat="false" ht="15" hidden="false" customHeight="false" outlineLevel="0" collapsed="false">
      <c r="A145" s="12" t="str">
        <f aca="false">IF(Players!A142="","",Players!A142)</f>
        <v/>
      </c>
      <c r="B145" s="12" t="str">
        <f aca="false">IF(A145="","",Players!B142)</f>
        <v/>
      </c>
      <c r="C145" s="12" t="str">
        <f aca="false">IF(A145="","",SUMIFS(Predictions!$AH$2:$AH$2001,Predictions!$B$2:$B$2001,A145,Predictions!$A$2:$A$2001,$B$2))</f>
        <v/>
      </c>
      <c r="D145" s="12" t="str">
        <f aca="false">IF(A145="","",SUMIFS(Predictions!$AI$2:$AI$2001,Predictions!$B$2:$B$2001,A145,Predictions!$A$2:$A$2001,$B$2))</f>
        <v/>
      </c>
      <c r="E145" s="12" t="str">
        <f aca="false">IF(A145="","",SUMIFS(Predictions!$AJ$2:$AJ$2001,Predictions!$B$2:$B$2001,A145,Predictions!$A$2:$A$2001,$B$2))</f>
        <v/>
      </c>
      <c r="F145" s="12" t="str">
        <f aca="false">IF(A145="","",SUMIFS(Predictions!$AK$2:$AK$2001,Predictions!$B$2:$B$2001,A145,Predictions!$A$2:$A$2001,$B$2))</f>
        <v/>
      </c>
      <c r="G145" s="12" t="str">
        <f aca="false">IF(A145="","",SUMIFS(Predictions!$AH$2:$AH$2001,Predictions!$B$2:$B$2001,A145))</f>
        <v/>
      </c>
      <c r="H145" s="12" t="str">
        <f aca="false">IF(A145="","",SUMIFS(Predictions!$AI$2:$AI$2001,Predictions!$B$2:$B$2001,A145))</f>
        <v/>
      </c>
      <c r="I145" s="12" t="str">
        <f aca="false">IF(A145="","",SUMIFS(Predictions!$AJ$2:$AJ$2001,Predictions!$B$2:$B$2001,A145))</f>
        <v/>
      </c>
      <c r="J145" s="12" t="str">
        <f aca="false">IF(A145="","",SUMIFS(Predictions!$AK$2:$AK$2001,Predictions!$B$2:$B$2001,A145))</f>
        <v/>
      </c>
      <c r="K145" s="17" t="str">
        <f aca="false">IF(OR(A145="",J145=0),"",I145/J145)</f>
        <v/>
      </c>
      <c r="L145" s="10" t="n">
        <f aca="false">IF(A145="",-1,C145*10000+D145*100+E145+(1000-ROW())/100000)</f>
        <v>-1</v>
      </c>
      <c r="M145" s="10" t="n">
        <f aca="false">IF(A145="",-1,G145*10000+H145*100+I145+(1000-ROW())/100000)</f>
        <v>-1</v>
      </c>
    </row>
    <row r="146" customFormat="false" ht="15" hidden="false" customHeight="false" outlineLevel="0" collapsed="false">
      <c r="A146" s="12" t="str">
        <f aca="false">IF(Players!A143="","",Players!A143)</f>
        <v/>
      </c>
      <c r="B146" s="12" t="str">
        <f aca="false">IF(A146="","",Players!B143)</f>
        <v/>
      </c>
      <c r="C146" s="12" t="str">
        <f aca="false">IF(A146="","",SUMIFS(Predictions!$AH$2:$AH$2001,Predictions!$B$2:$B$2001,A146,Predictions!$A$2:$A$2001,$B$2))</f>
        <v/>
      </c>
      <c r="D146" s="12" t="str">
        <f aca="false">IF(A146="","",SUMIFS(Predictions!$AI$2:$AI$2001,Predictions!$B$2:$B$2001,A146,Predictions!$A$2:$A$2001,$B$2))</f>
        <v/>
      </c>
      <c r="E146" s="12" t="str">
        <f aca="false">IF(A146="","",SUMIFS(Predictions!$AJ$2:$AJ$2001,Predictions!$B$2:$B$2001,A146,Predictions!$A$2:$A$2001,$B$2))</f>
        <v/>
      </c>
      <c r="F146" s="12" t="str">
        <f aca="false">IF(A146="","",SUMIFS(Predictions!$AK$2:$AK$2001,Predictions!$B$2:$B$2001,A146,Predictions!$A$2:$A$2001,$B$2))</f>
        <v/>
      </c>
      <c r="G146" s="12" t="str">
        <f aca="false">IF(A146="","",SUMIFS(Predictions!$AH$2:$AH$2001,Predictions!$B$2:$B$2001,A146))</f>
        <v/>
      </c>
      <c r="H146" s="12" t="str">
        <f aca="false">IF(A146="","",SUMIFS(Predictions!$AI$2:$AI$2001,Predictions!$B$2:$B$2001,A146))</f>
        <v/>
      </c>
      <c r="I146" s="12" t="str">
        <f aca="false">IF(A146="","",SUMIFS(Predictions!$AJ$2:$AJ$2001,Predictions!$B$2:$B$2001,A146))</f>
        <v/>
      </c>
      <c r="J146" s="12" t="str">
        <f aca="false">IF(A146="","",SUMIFS(Predictions!$AK$2:$AK$2001,Predictions!$B$2:$B$2001,A146))</f>
        <v/>
      </c>
      <c r="K146" s="17" t="str">
        <f aca="false">IF(OR(A146="",J146=0),"",I146/J146)</f>
        <v/>
      </c>
      <c r="L146" s="10" t="n">
        <f aca="false">IF(A146="",-1,C146*10000+D146*100+E146+(1000-ROW())/100000)</f>
        <v>-1</v>
      </c>
      <c r="M146" s="10" t="n">
        <f aca="false">IF(A146="",-1,G146*10000+H146*100+I146+(1000-ROW())/100000)</f>
        <v>-1</v>
      </c>
    </row>
    <row r="147" customFormat="false" ht="15" hidden="false" customHeight="false" outlineLevel="0" collapsed="false">
      <c r="A147" s="12" t="str">
        <f aca="false">IF(Players!A144="","",Players!A144)</f>
        <v/>
      </c>
      <c r="B147" s="12" t="str">
        <f aca="false">IF(A147="","",Players!B144)</f>
        <v/>
      </c>
      <c r="C147" s="12" t="str">
        <f aca="false">IF(A147="","",SUMIFS(Predictions!$AH$2:$AH$2001,Predictions!$B$2:$B$2001,A147,Predictions!$A$2:$A$2001,$B$2))</f>
        <v/>
      </c>
      <c r="D147" s="12" t="str">
        <f aca="false">IF(A147="","",SUMIFS(Predictions!$AI$2:$AI$2001,Predictions!$B$2:$B$2001,A147,Predictions!$A$2:$A$2001,$B$2))</f>
        <v/>
      </c>
      <c r="E147" s="12" t="str">
        <f aca="false">IF(A147="","",SUMIFS(Predictions!$AJ$2:$AJ$2001,Predictions!$B$2:$B$2001,A147,Predictions!$A$2:$A$2001,$B$2))</f>
        <v/>
      </c>
      <c r="F147" s="12" t="str">
        <f aca="false">IF(A147="","",SUMIFS(Predictions!$AK$2:$AK$2001,Predictions!$B$2:$B$2001,A147,Predictions!$A$2:$A$2001,$B$2))</f>
        <v/>
      </c>
      <c r="G147" s="12" t="str">
        <f aca="false">IF(A147="","",SUMIFS(Predictions!$AH$2:$AH$2001,Predictions!$B$2:$B$2001,A147))</f>
        <v/>
      </c>
      <c r="H147" s="12" t="str">
        <f aca="false">IF(A147="","",SUMIFS(Predictions!$AI$2:$AI$2001,Predictions!$B$2:$B$2001,A147))</f>
        <v/>
      </c>
      <c r="I147" s="12" t="str">
        <f aca="false">IF(A147="","",SUMIFS(Predictions!$AJ$2:$AJ$2001,Predictions!$B$2:$B$2001,A147))</f>
        <v/>
      </c>
      <c r="J147" s="12" t="str">
        <f aca="false">IF(A147="","",SUMIFS(Predictions!$AK$2:$AK$2001,Predictions!$B$2:$B$2001,A147))</f>
        <v/>
      </c>
      <c r="K147" s="17" t="str">
        <f aca="false">IF(OR(A147="",J147=0),"",I147/J147)</f>
        <v/>
      </c>
      <c r="L147" s="10" t="n">
        <f aca="false">IF(A147="",-1,C147*10000+D147*100+E147+(1000-ROW())/100000)</f>
        <v>-1</v>
      </c>
      <c r="M147" s="10" t="n">
        <f aca="false">IF(A147="",-1,G147*10000+H147*100+I147+(1000-ROW())/100000)</f>
        <v>-1</v>
      </c>
    </row>
    <row r="148" customFormat="false" ht="15" hidden="false" customHeight="false" outlineLevel="0" collapsed="false">
      <c r="A148" s="12" t="str">
        <f aca="false">IF(Players!A145="","",Players!A145)</f>
        <v/>
      </c>
      <c r="B148" s="12" t="str">
        <f aca="false">IF(A148="","",Players!B145)</f>
        <v/>
      </c>
      <c r="C148" s="12" t="str">
        <f aca="false">IF(A148="","",SUMIFS(Predictions!$AH$2:$AH$2001,Predictions!$B$2:$B$2001,A148,Predictions!$A$2:$A$2001,$B$2))</f>
        <v/>
      </c>
      <c r="D148" s="12" t="str">
        <f aca="false">IF(A148="","",SUMIFS(Predictions!$AI$2:$AI$2001,Predictions!$B$2:$B$2001,A148,Predictions!$A$2:$A$2001,$B$2))</f>
        <v/>
      </c>
      <c r="E148" s="12" t="str">
        <f aca="false">IF(A148="","",SUMIFS(Predictions!$AJ$2:$AJ$2001,Predictions!$B$2:$B$2001,A148,Predictions!$A$2:$A$2001,$B$2))</f>
        <v/>
      </c>
      <c r="F148" s="12" t="str">
        <f aca="false">IF(A148="","",SUMIFS(Predictions!$AK$2:$AK$2001,Predictions!$B$2:$B$2001,A148,Predictions!$A$2:$A$2001,$B$2))</f>
        <v/>
      </c>
      <c r="G148" s="12" t="str">
        <f aca="false">IF(A148="","",SUMIFS(Predictions!$AH$2:$AH$2001,Predictions!$B$2:$B$2001,A148))</f>
        <v/>
      </c>
      <c r="H148" s="12" t="str">
        <f aca="false">IF(A148="","",SUMIFS(Predictions!$AI$2:$AI$2001,Predictions!$B$2:$B$2001,A148))</f>
        <v/>
      </c>
      <c r="I148" s="12" t="str">
        <f aca="false">IF(A148="","",SUMIFS(Predictions!$AJ$2:$AJ$2001,Predictions!$B$2:$B$2001,A148))</f>
        <v/>
      </c>
      <c r="J148" s="12" t="str">
        <f aca="false">IF(A148="","",SUMIFS(Predictions!$AK$2:$AK$2001,Predictions!$B$2:$B$2001,A148))</f>
        <v/>
      </c>
      <c r="K148" s="17" t="str">
        <f aca="false">IF(OR(A148="",J148=0),"",I148/J148)</f>
        <v/>
      </c>
      <c r="L148" s="10" t="n">
        <f aca="false">IF(A148="",-1,C148*10000+D148*100+E148+(1000-ROW())/100000)</f>
        <v>-1</v>
      </c>
      <c r="M148" s="10" t="n">
        <f aca="false">IF(A148="",-1,G148*10000+H148*100+I148+(1000-ROW())/100000)</f>
        <v>-1</v>
      </c>
    </row>
    <row r="149" customFormat="false" ht="15" hidden="false" customHeight="false" outlineLevel="0" collapsed="false">
      <c r="A149" s="12" t="str">
        <f aca="false">IF(Players!A146="","",Players!A146)</f>
        <v/>
      </c>
      <c r="B149" s="12" t="str">
        <f aca="false">IF(A149="","",Players!B146)</f>
        <v/>
      </c>
      <c r="C149" s="12" t="str">
        <f aca="false">IF(A149="","",SUMIFS(Predictions!$AH$2:$AH$2001,Predictions!$B$2:$B$2001,A149,Predictions!$A$2:$A$2001,$B$2))</f>
        <v/>
      </c>
      <c r="D149" s="12" t="str">
        <f aca="false">IF(A149="","",SUMIFS(Predictions!$AI$2:$AI$2001,Predictions!$B$2:$B$2001,A149,Predictions!$A$2:$A$2001,$B$2))</f>
        <v/>
      </c>
      <c r="E149" s="12" t="str">
        <f aca="false">IF(A149="","",SUMIFS(Predictions!$AJ$2:$AJ$2001,Predictions!$B$2:$B$2001,A149,Predictions!$A$2:$A$2001,$B$2))</f>
        <v/>
      </c>
      <c r="F149" s="12" t="str">
        <f aca="false">IF(A149="","",SUMIFS(Predictions!$AK$2:$AK$2001,Predictions!$B$2:$B$2001,A149,Predictions!$A$2:$A$2001,$B$2))</f>
        <v/>
      </c>
      <c r="G149" s="12" t="str">
        <f aca="false">IF(A149="","",SUMIFS(Predictions!$AH$2:$AH$2001,Predictions!$B$2:$B$2001,A149))</f>
        <v/>
      </c>
      <c r="H149" s="12" t="str">
        <f aca="false">IF(A149="","",SUMIFS(Predictions!$AI$2:$AI$2001,Predictions!$B$2:$B$2001,A149))</f>
        <v/>
      </c>
      <c r="I149" s="12" t="str">
        <f aca="false">IF(A149="","",SUMIFS(Predictions!$AJ$2:$AJ$2001,Predictions!$B$2:$B$2001,A149))</f>
        <v/>
      </c>
      <c r="J149" s="12" t="str">
        <f aca="false">IF(A149="","",SUMIFS(Predictions!$AK$2:$AK$2001,Predictions!$B$2:$B$2001,A149))</f>
        <v/>
      </c>
      <c r="K149" s="17" t="str">
        <f aca="false">IF(OR(A149="",J149=0),"",I149/J149)</f>
        <v/>
      </c>
      <c r="L149" s="10" t="n">
        <f aca="false">IF(A149="",-1,C149*10000+D149*100+E149+(1000-ROW())/100000)</f>
        <v>-1</v>
      </c>
      <c r="M149" s="10" t="n">
        <f aca="false">IF(A149="",-1,G149*10000+H149*100+I149+(1000-ROW())/100000)</f>
        <v>-1</v>
      </c>
    </row>
    <row r="150" customFormat="false" ht="15" hidden="false" customHeight="false" outlineLevel="0" collapsed="false">
      <c r="A150" s="12" t="str">
        <f aca="false">IF(Players!A147="","",Players!A147)</f>
        <v/>
      </c>
      <c r="B150" s="12" t="str">
        <f aca="false">IF(A150="","",Players!B147)</f>
        <v/>
      </c>
      <c r="C150" s="12" t="str">
        <f aca="false">IF(A150="","",SUMIFS(Predictions!$AH$2:$AH$2001,Predictions!$B$2:$B$2001,A150,Predictions!$A$2:$A$2001,$B$2))</f>
        <v/>
      </c>
      <c r="D150" s="12" t="str">
        <f aca="false">IF(A150="","",SUMIFS(Predictions!$AI$2:$AI$2001,Predictions!$B$2:$B$2001,A150,Predictions!$A$2:$A$2001,$B$2))</f>
        <v/>
      </c>
      <c r="E150" s="12" t="str">
        <f aca="false">IF(A150="","",SUMIFS(Predictions!$AJ$2:$AJ$2001,Predictions!$B$2:$B$2001,A150,Predictions!$A$2:$A$2001,$B$2))</f>
        <v/>
      </c>
      <c r="F150" s="12" t="str">
        <f aca="false">IF(A150="","",SUMIFS(Predictions!$AK$2:$AK$2001,Predictions!$B$2:$B$2001,A150,Predictions!$A$2:$A$2001,$B$2))</f>
        <v/>
      </c>
      <c r="G150" s="12" t="str">
        <f aca="false">IF(A150="","",SUMIFS(Predictions!$AH$2:$AH$2001,Predictions!$B$2:$B$2001,A150))</f>
        <v/>
      </c>
      <c r="H150" s="12" t="str">
        <f aca="false">IF(A150="","",SUMIFS(Predictions!$AI$2:$AI$2001,Predictions!$B$2:$B$2001,A150))</f>
        <v/>
      </c>
      <c r="I150" s="12" t="str">
        <f aca="false">IF(A150="","",SUMIFS(Predictions!$AJ$2:$AJ$2001,Predictions!$B$2:$B$2001,A150))</f>
        <v/>
      </c>
      <c r="J150" s="12" t="str">
        <f aca="false">IF(A150="","",SUMIFS(Predictions!$AK$2:$AK$2001,Predictions!$B$2:$B$2001,A150))</f>
        <v/>
      </c>
      <c r="K150" s="17" t="str">
        <f aca="false">IF(OR(A150="",J150=0),"",I150/J150)</f>
        <v/>
      </c>
      <c r="L150" s="10" t="n">
        <f aca="false">IF(A150="",-1,C150*10000+D150*100+E150+(1000-ROW())/100000)</f>
        <v>-1</v>
      </c>
      <c r="M150" s="10" t="n">
        <f aca="false">IF(A150="",-1,G150*10000+H150*100+I150+(1000-ROW())/100000)</f>
        <v>-1</v>
      </c>
    </row>
    <row r="151" customFormat="false" ht="15" hidden="false" customHeight="false" outlineLevel="0" collapsed="false">
      <c r="A151" s="12" t="str">
        <f aca="false">IF(Players!A148="","",Players!A148)</f>
        <v/>
      </c>
      <c r="B151" s="12" t="str">
        <f aca="false">IF(A151="","",Players!B148)</f>
        <v/>
      </c>
      <c r="C151" s="12" t="str">
        <f aca="false">IF(A151="","",SUMIFS(Predictions!$AH$2:$AH$2001,Predictions!$B$2:$B$2001,A151,Predictions!$A$2:$A$2001,$B$2))</f>
        <v/>
      </c>
      <c r="D151" s="12" t="str">
        <f aca="false">IF(A151="","",SUMIFS(Predictions!$AI$2:$AI$2001,Predictions!$B$2:$B$2001,A151,Predictions!$A$2:$A$2001,$B$2))</f>
        <v/>
      </c>
      <c r="E151" s="12" t="str">
        <f aca="false">IF(A151="","",SUMIFS(Predictions!$AJ$2:$AJ$2001,Predictions!$B$2:$B$2001,A151,Predictions!$A$2:$A$2001,$B$2))</f>
        <v/>
      </c>
      <c r="F151" s="12" t="str">
        <f aca="false">IF(A151="","",SUMIFS(Predictions!$AK$2:$AK$2001,Predictions!$B$2:$B$2001,A151,Predictions!$A$2:$A$2001,$B$2))</f>
        <v/>
      </c>
      <c r="G151" s="12" t="str">
        <f aca="false">IF(A151="","",SUMIFS(Predictions!$AH$2:$AH$2001,Predictions!$B$2:$B$2001,A151))</f>
        <v/>
      </c>
      <c r="H151" s="12" t="str">
        <f aca="false">IF(A151="","",SUMIFS(Predictions!$AI$2:$AI$2001,Predictions!$B$2:$B$2001,A151))</f>
        <v/>
      </c>
      <c r="I151" s="12" t="str">
        <f aca="false">IF(A151="","",SUMIFS(Predictions!$AJ$2:$AJ$2001,Predictions!$B$2:$B$2001,A151))</f>
        <v/>
      </c>
      <c r="J151" s="12" t="str">
        <f aca="false">IF(A151="","",SUMIFS(Predictions!$AK$2:$AK$2001,Predictions!$B$2:$B$2001,A151))</f>
        <v/>
      </c>
      <c r="K151" s="17" t="str">
        <f aca="false">IF(OR(A151="",J151=0),"",I151/J151)</f>
        <v/>
      </c>
      <c r="L151" s="10" t="n">
        <f aca="false">IF(A151="",-1,C151*10000+D151*100+E151+(1000-ROW())/100000)</f>
        <v>-1</v>
      </c>
      <c r="M151" s="10" t="n">
        <f aca="false">IF(A151="",-1,G151*10000+H151*100+I151+(1000-ROW())/100000)</f>
        <v>-1</v>
      </c>
    </row>
    <row r="152" customFormat="false" ht="15" hidden="false" customHeight="false" outlineLevel="0" collapsed="false">
      <c r="A152" s="12" t="str">
        <f aca="false">IF(Players!A149="","",Players!A149)</f>
        <v/>
      </c>
      <c r="B152" s="12" t="str">
        <f aca="false">IF(A152="","",Players!B149)</f>
        <v/>
      </c>
      <c r="C152" s="12" t="str">
        <f aca="false">IF(A152="","",SUMIFS(Predictions!$AH$2:$AH$2001,Predictions!$B$2:$B$2001,A152,Predictions!$A$2:$A$2001,$B$2))</f>
        <v/>
      </c>
      <c r="D152" s="12" t="str">
        <f aca="false">IF(A152="","",SUMIFS(Predictions!$AI$2:$AI$2001,Predictions!$B$2:$B$2001,A152,Predictions!$A$2:$A$2001,$B$2))</f>
        <v/>
      </c>
      <c r="E152" s="12" t="str">
        <f aca="false">IF(A152="","",SUMIFS(Predictions!$AJ$2:$AJ$2001,Predictions!$B$2:$B$2001,A152,Predictions!$A$2:$A$2001,$B$2))</f>
        <v/>
      </c>
      <c r="F152" s="12" t="str">
        <f aca="false">IF(A152="","",SUMIFS(Predictions!$AK$2:$AK$2001,Predictions!$B$2:$B$2001,A152,Predictions!$A$2:$A$2001,$B$2))</f>
        <v/>
      </c>
      <c r="G152" s="12" t="str">
        <f aca="false">IF(A152="","",SUMIFS(Predictions!$AH$2:$AH$2001,Predictions!$B$2:$B$2001,A152))</f>
        <v/>
      </c>
      <c r="H152" s="12" t="str">
        <f aca="false">IF(A152="","",SUMIFS(Predictions!$AI$2:$AI$2001,Predictions!$B$2:$B$2001,A152))</f>
        <v/>
      </c>
      <c r="I152" s="12" t="str">
        <f aca="false">IF(A152="","",SUMIFS(Predictions!$AJ$2:$AJ$2001,Predictions!$B$2:$B$2001,A152))</f>
        <v/>
      </c>
      <c r="J152" s="12" t="str">
        <f aca="false">IF(A152="","",SUMIFS(Predictions!$AK$2:$AK$2001,Predictions!$B$2:$B$2001,A152))</f>
        <v/>
      </c>
      <c r="K152" s="17" t="str">
        <f aca="false">IF(OR(A152="",J152=0),"",I152/J152)</f>
        <v/>
      </c>
      <c r="L152" s="10" t="n">
        <f aca="false">IF(A152="",-1,C152*10000+D152*100+E152+(1000-ROW())/100000)</f>
        <v>-1</v>
      </c>
      <c r="M152" s="10" t="n">
        <f aca="false">IF(A152="",-1,G152*10000+H152*100+I152+(1000-ROW())/100000)</f>
        <v>-1</v>
      </c>
    </row>
    <row r="153" customFormat="false" ht="15" hidden="false" customHeight="false" outlineLevel="0" collapsed="false">
      <c r="A153" s="12" t="str">
        <f aca="false">IF(Players!A150="","",Players!A150)</f>
        <v/>
      </c>
      <c r="B153" s="12" t="str">
        <f aca="false">IF(A153="","",Players!B150)</f>
        <v/>
      </c>
      <c r="C153" s="12" t="str">
        <f aca="false">IF(A153="","",SUMIFS(Predictions!$AH$2:$AH$2001,Predictions!$B$2:$B$2001,A153,Predictions!$A$2:$A$2001,$B$2))</f>
        <v/>
      </c>
      <c r="D153" s="12" t="str">
        <f aca="false">IF(A153="","",SUMIFS(Predictions!$AI$2:$AI$2001,Predictions!$B$2:$B$2001,A153,Predictions!$A$2:$A$2001,$B$2))</f>
        <v/>
      </c>
      <c r="E153" s="12" t="str">
        <f aca="false">IF(A153="","",SUMIFS(Predictions!$AJ$2:$AJ$2001,Predictions!$B$2:$B$2001,A153,Predictions!$A$2:$A$2001,$B$2))</f>
        <v/>
      </c>
      <c r="F153" s="12" t="str">
        <f aca="false">IF(A153="","",SUMIFS(Predictions!$AK$2:$AK$2001,Predictions!$B$2:$B$2001,A153,Predictions!$A$2:$A$2001,$B$2))</f>
        <v/>
      </c>
      <c r="G153" s="12" t="str">
        <f aca="false">IF(A153="","",SUMIFS(Predictions!$AH$2:$AH$2001,Predictions!$B$2:$B$2001,A153))</f>
        <v/>
      </c>
      <c r="H153" s="12" t="str">
        <f aca="false">IF(A153="","",SUMIFS(Predictions!$AI$2:$AI$2001,Predictions!$B$2:$B$2001,A153))</f>
        <v/>
      </c>
      <c r="I153" s="12" t="str">
        <f aca="false">IF(A153="","",SUMIFS(Predictions!$AJ$2:$AJ$2001,Predictions!$B$2:$B$2001,A153))</f>
        <v/>
      </c>
      <c r="J153" s="12" t="str">
        <f aca="false">IF(A153="","",SUMIFS(Predictions!$AK$2:$AK$2001,Predictions!$B$2:$B$2001,A153))</f>
        <v/>
      </c>
      <c r="K153" s="17" t="str">
        <f aca="false">IF(OR(A153="",J153=0),"",I153/J153)</f>
        <v/>
      </c>
      <c r="L153" s="10" t="n">
        <f aca="false">IF(A153="",-1,C153*10000+D153*100+E153+(1000-ROW())/100000)</f>
        <v>-1</v>
      </c>
      <c r="M153" s="10" t="n">
        <f aca="false">IF(A153="",-1,G153*10000+H153*100+I153+(1000-ROW())/100000)</f>
        <v>-1</v>
      </c>
    </row>
    <row r="154" customFormat="false" ht="15" hidden="false" customHeight="false" outlineLevel="0" collapsed="false">
      <c r="A154" s="12" t="str">
        <f aca="false">IF(Players!A151="","",Players!A151)</f>
        <v/>
      </c>
      <c r="B154" s="12" t="str">
        <f aca="false">IF(A154="","",Players!B151)</f>
        <v/>
      </c>
      <c r="C154" s="12" t="str">
        <f aca="false">IF(A154="","",SUMIFS(Predictions!$AH$2:$AH$2001,Predictions!$B$2:$B$2001,A154,Predictions!$A$2:$A$2001,$B$2))</f>
        <v/>
      </c>
      <c r="D154" s="12" t="str">
        <f aca="false">IF(A154="","",SUMIFS(Predictions!$AI$2:$AI$2001,Predictions!$B$2:$B$2001,A154,Predictions!$A$2:$A$2001,$B$2))</f>
        <v/>
      </c>
      <c r="E154" s="12" t="str">
        <f aca="false">IF(A154="","",SUMIFS(Predictions!$AJ$2:$AJ$2001,Predictions!$B$2:$B$2001,A154,Predictions!$A$2:$A$2001,$B$2))</f>
        <v/>
      </c>
      <c r="F154" s="12" t="str">
        <f aca="false">IF(A154="","",SUMIFS(Predictions!$AK$2:$AK$2001,Predictions!$B$2:$B$2001,A154,Predictions!$A$2:$A$2001,$B$2))</f>
        <v/>
      </c>
      <c r="G154" s="12" t="str">
        <f aca="false">IF(A154="","",SUMIFS(Predictions!$AH$2:$AH$2001,Predictions!$B$2:$B$2001,A154))</f>
        <v/>
      </c>
      <c r="H154" s="12" t="str">
        <f aca="false">IF(A154="","",SUMIFS(Predictions!$AI$2:$AI$2001,Predictions!$B$2:$B$2001,A154))</f>
        <v/>
      </c>
      <c r="I154" s="12" t="str">
        <f aca="false">IF(A154="","",SUMIFS(Predictions!$AJ$2:$AJ$2001,Predictions!$B$2:$B$2001,A154))</f>
        <v/>
      </c>
      <c r="J154" s="12" t="str">
        <f aca="false">IF(A154="","",SUMIFS(Predictions!$AK$2:$AK$2001,Predictions!$B$2:$B$2001,A154))</f>
        <v/>
      </c>
      <c r="K154" s="17" t="str">
        <f aca="false">IF(OR(A154="",J154=0),"",I154/J154)</f>
        <v/>
      </c>
      <c r="L154" s="10" t="n">
        <f aca="false">IF(A154="",-1,C154*10000+D154*100+E154+(1000-ROW())/100000)</f>
        <v>-1</v>
      </c>
      <c r="M154" s="10" t="n">
        <f aca="false">IF(A154="",-1,G154*10000+H154*100+I154+(1000-ROW())/100000)</f>
        <v>-1</v>
      </c>
    </row>
    <row r="155" customFormat="false" ht="15" hidden="false" customHeight="false" outlineLevel="0" collapsed="false">
      <c r="A155" s="12" t="str">
        <f aca="false">IF(Players!A152="","",Players!A152)</f>
        <v/>
      </c>
      <c r="B155" s="12" t="str">
        <f aca="false">IF(A155="","",Players!B152)</f>
        <v/>
      </c>
      <c r="C155" s="12" t="str">
        <f aca="false">IF(A155="","",SUMIFS(Predictions!$AH$2:$AH$2001,Predictions!$B$2:$B$2001,A155,Predictions!$A$2:$A$2001,$B$2))</f>
        <v/>
      </c>
      <c r="D155" s="12" t="str">
        <f aca="false">IF(A155="","",SUMIFS(Predictions!$AI$2:$AI$2001,Predictions!$B$2:$B$2001,A155,Predictions!$A$2:$A$2001,$B$2))</f>
        <v/>
      </c>
      <c r="E155" s="12" t="str">
        <f aca="false">IF(A155="","",SUMIFS(Predictions!$AJ$2:$AJ$2001,Predictions!$B$2:$B$2001,A155,Predictions!$A$2:$A$2001,$B$2))</f>
        <v/>
      </c>
      <c r="F155" s="12" t="str">
        <f aca="false">IF(A155="","",SUMIFS(Predictions!$AK$2:$AK$2001,Predictions!$B$2:$B$2001,A155,Predictions!$A$2:$A$2001,$B$2))</f>
        <v/>
      </c>
      <c r="G155" s="12" t="str">
        <f aca="false">IF(A155="","",SUMIFS(Predictions!$AH$2:$AH$2001,Predictions!$B$2:$B$2001,A155))</f>
        <v/>
      </c>
      <c r="H155" s="12" t="str">
        <f aca="false">IF(A155="","",SUMIFS(Predictions!$AI$2:$AI$2001,Predictions!$B$2:$B$2001,A155))</f>
        <v/>
      </c>
      <c r="I155" s="12" t="str">
        <f aca="false">IF(A155="","",SUMIFS(Predictions!$AJ$2:$AJ$2001,Predictions!$B$2:$B$2001,A155))</f>
        <v/>
      </c>
      <c r="J155" s="12" t="str">
        <f aca="false">IF(A155="","",SUMIFS(Predictions!$AK$2:$AK$2001,Predictions!$B$2:$B$2001,A155))</f>
        <v/>
      </c>
      <c r="K155" s="17" t="str">
        <f aca="false">IF(OR(A155="",J155=0),"",I155/J155)</f>
        <v/>
      </c>
      <c r="L155" s="10" t="n">
        <f aca="false">IF(A155="",-1,C155*10000+D155*100+E155+(1000-ROW())/100000)</f>
        <v>-1</v>
      </c>
      <c r="M155" s="10" t="n">
        <f aca="false">IF(A155="",-1,G155*10000+H155*100+I155+(1000-ROW())/100000)</f>
        <v>-1</v>
      </c>
    </row>
    <row r="156" customFormat="false" ht="15" hidden="false" customHeight="false" outlineLevel="0" collapsed="false">
      <c r="A156" s="12" t="str">
        <f aca="false">IF(Players!A153="","",Players!A153)</f>
        <v/>
      </c>
      <c r="B156" s="12" t="str">
        <f aca="false">IF(A156="","",Players!B153)</f>
        <v/>
      </c>
      <c r="C156" s="12" t="str">
        <f aca="false">IF(A156="","",SUMIFS(Predictions!$AH$2:$AH$2001,Predictions!$B$2:$B$2001,A156,Predictions!$A$2:$A$2001,$B$2))</f>
        <v/>
      </c>
      <c r="D156" s="12" t="str">
        <f aca="false">IF(A156="","",SUMIFS(Predictions!$AI$2:$AI$2001,Predictions!$B$2:$B$2001,A156,Predictions!$A$2:$A$2001,$B$2))</f>
        <v/>
      </c>
      <c r="E156" s="12" t="str">
        <f aca="false">IF(A156="","",SUMIFS(Predictions!$AJ$2:$AJ$2001,Predictions!$B$2:$B$2001,A156,Predictions!$A$2:$A$2001,$B$2))</f>
        <v/>
      </c>
      <c r="F156" s="12" t="str">
        <f aca="false">IF(A156="","",SUMIFS(Predictions!$AK$2:$AK$2001,Predictions!$B$2:$B$2001,A156,Predictions!$A$2:$A$2001,$B$2))</f>
        <v/>
      </c>
      <c r="G156" s="12" t="str">
        <f aca="false">IF(A156="","",SUMIFS(Predictions!$AH$2:$AH$2001,Predictions!$B$2:$B$2001,A156))</f>
        <v/>
      </c>
      <c r="H156" s="12" t="str">
        <f aca="false">IF(A156="","",SUMIFS(Predictions!$AI$2:$AI$2001,Predictions!$B$2:$B$2001,A156))</f>
        <v/>
      </c>
      <c r="I156" s="12" t="str">
        <f aca="false">IF(A156="","",SUMIFS(Predictions!$AJ$2:$AJ$2001,Predictions!$B$2:$B$2001,A156))</f>
        <v/>
      </c>
      <c r="J156" s="12" t="str">
        <f aca="false">IF(A156="","",SUMIFS(Predictions!$AK$2:$AK$2001,Predictions!$B$2:$B$2001,A156))</f>
        <v/>
      </c>
      <c r="K156" s="17" t="str">
        <f aca="false">IF(OR(A156="",J156=0),"",I156/J156)</f>
        <v/>
      </c>
      <c r="L156" s="10" t="n">
        <f aca="false">IF(A156="",-1,C156*10000+D156*100+E156+(1000-ROW())/100000)</f>
        <v>-1</v>
      </c>
      <c r="M156" s="10" t="n">
        <f aca="false">IF(A156="",-1,G156*10000+H156*100+I156+(1000-ROW())/100000)</f>
        <v>-1</v>
      </c>
    </row>
    <row r="157" customFormat="false" ht="15" hidden="false" customHeight="false" outlineLevel="0" collapsed="false">
      <c r="A157" s="12" t="str">
        <f aca="false">IF(Players!A154="","",Players!A154)</f>
        <v/>
      </c>
      <c r="B157" s="12" t="str">
        <f aca="false">IF(A157="","",Players!B154)</f>
        <v/>
      </c>
      <c r="C157" s="12" t="str">
        <f aca="false">IF(A157="","",SUMIFS(Predictions!$AH$2:$AH$2001,Predictions!$B$2:$B$2001,A157,Predictions!$A$2:$A$2001,$B$2))</f>
        <v/>
      </c>
      <c r="D157" s="12" t="str">
        <f aca="false">IF(A157="","",SUMIFS(Predictions!$AI$2:$AI$2001,Predictions!$B$2:$B$2001,A157,Predictions!$A$2:$A$2001,$B$2))</f>
        <v/>
      </c>
      <c r="E157" s="12" t="str">
        <f aca="false">IF(A157="","",SUMIFS(Predictions!$AJ$2:$AJ$2001,Predictions!$B$2:$B$2001,A157,Predictions!$A$2:$A$2001,$B$2))</f>
        <v/>
      </c>
      <c r="F157" s="12" t="str">
        <f aca="false">IF(A157="","",SUMIFS(Predictions!$AK$2:$AK$2001,Predictions!$B$2:$B$2001,A157,Predictions!$A$2:$A$2001,$B$2))</f>
        <v/>
      </c>
      <c r="G157" s="12" t="str">
        <f aca="false">IF(A157="","",SUMIFS(Predictions!$AH$2:$AH$2001,Predictions!$B$2:$B$2001,A157))</f>
        <v/>
      </c>
      <c r="H157" s="12" t="str">
        <f aca="false">IF(A157="","",SUMIFS(Predictions!$AI$2:$AI$2001,Predictions!$B$2:$B$2001,A157))</f>
        <v/>
      </c>
      <c r="I157" s="12" t="str">
        <f aca="false">IF(A157="","",SUMIFS(Predictions!$AJ$2:$AJ$2001,Predictions!$B$2:$B$2001,A157))</f>
        <v/>
      </c>
      <c r="J157" s="12" t="str">
        <f aca="false">IF(A157="","",SUMIFS(Predictions!$AK$2:$AK$2001,Predictions!$B$2:$B$2001,A157))</f>
        <v/>
      </c>
      <c r="K157" s="17" t="str">
        <f aca="false">IF(OR(A157="",J157=0),"",I157/J157)</f>
        <v/>
      </c>
      <c r="L157" s="10" t="n">
        <f aca="false">IF(A157="",-1,C157*10000+D157*100+E157+(1000-ROW())/100000)</f>
        <v>-1</v>
      </c>
      <c r="M157" s="10" t="n">
        <f aca="false">IF(A157="",-1,G157*10000+H157*100+I157+(1000-ROW())/100000)</f>
        <v>-1</v>
      </c>
    </row>
    <row r="158" customFormat="false" ht="15" hidden="false" customHeight="false" outlineLevel="0" collapsed="false">
      <c r="A158" s="12" t="str">
        <f aca="false">IF(Players!A155="","",Players!A155)</f>
        <v/>
      </c>
      <c r="B158" s="12" t="str">
        <f aca="false">IF(A158="","",Players!B155)</f>
        <v/>
      </c>
      <c r="C158" s="12" t="str">
        <f aca="false">IF(A158="","",SUMIFS(Predictions!$AH$2:$AH$2001,Predictions!$B$2:$B$2001,A158,Predictions!$A$2:$A$2001,$B$2))</f>
        <v/>
      </c>
      <c r="D158" s="12" t="str">
        <f aca="false">IF(A158="","",SUMIFS(Predictions!$AI$2:$AI$2001,Predictions!$B$2:$B$2001,A158,Predictions!$A$2:$A$2001,$B$2))</f>
        <v/>
      </c>
      <c r="E158" s="12" t="str">
        <f aca="false">IF(A158="","",SUMIFS(Predictions!$AJ$2:$AJ$2001,Predictions!$B$2:$B$2001,A158,Predictions!$A$2:$A$2001,$B$2))</f>
        <v/>
      </c>
      <c r="F158" s="12" t="str">
        <f aca="false">IF(A158="","",SUMIFS(Predictions!$AK$2:$AK$2001,Predictions!$B$2:$B$2001,A158,Predictions!$A$2:$A$2001,$B$2))</f>
        <v/>
      </c>
      <c r="G158" s="12" t="str">
        <f aca="false">IF(A158="","",SUMIFS(Predictions!$AH$2:$AH$2001,Predictions!$B$2:$B$2001,A158))</f>
        <v/>
      </c>
      <c r="H158" s="12" t="str">
        <f aca="false">IF(A158="","",SUMIFS(Predictions!$AI$2:$AI$2001,Predictions!$B$2:$B$2001,A158))</f>
        <v/>
      </c>
      <c r="I158" s="12" t="str">
        <f aca="false">IF(A158="","",SUMIFS(Predictions!$AJ$2:$AJ$2001,Predictions!$B$2:$B$2001,A158))</f>
        <v/>
      </c>
      <c r="J158" s="12" t="str">
        <f aca="false">IF(A158="","",SUMIFS(Predictions!$AK$2:$AK$2001,Predictions!$B$2:$B$2001,A158))</f>
        <v/>
      </c>
      <c r="K158" s="17" t="str">
        <f aca="false">IF(OR(A158="",J158=0),"",I158/J158)</f>
        <v/>
      </c>
      <c r="L158" s="10" t="n">
        <f aca="false">IF(A158="",-1,C158*10000+D158*100+E158+(1000-ROW())/100000)</f>
        <v>-1</v>
      </c>
      <c r="M158" s="10" t="n">
        <f aca="false">IF(A158="",-1,G158*10000+H158*100+I158+(1000-ROW())/100000)</f>
        <v>-1</v>
      </c>
    </row>
    <row r="159" customFormat="false" ht="15" hidden="false" customHeight="false" outlineLevel="0" collapsed="false">
      <c r="A159" s="12" t="str">
        <f aca="false">IF(Players!A156="","",Players!A156)</f>
        <v/>
      </c>
      <c r="B159" s="12" t="str">
        <f aca="false">IF(A159="","",Players!B156)</f>
        <v/>
      </c>
      <c r="C159" s="12" t="str">
        <f aca="false">IF(A159="","",SUMIFS(Predictions!$AH$2:$AH$2001,Predictions!$B$2:$B$2001,A159,Predictions!$A$2:$A$2001,$B$2))</f>
        <v/>
      </c>
      <c r="D159" s="12" t="str">
        <f aca="false">IF(A159="","",SUMIFS(Predictions!$AI$2:$AI$2001,Predictions!$B$2:$B$2001,A159,Predictions!$A$2:$A$2001,$B$2))</f>
        <v/>
      </c>
      <c r="E159" s="12" t="str">
        <f aca="false">IF(A159="","",SUMIFS(Predictions!$AJ$2:$AJ$2001,Predictions!$B$2:$B$2001,A159,Predictions!$A$2:$A$2001,$B$2))</f>
        <v/>
      </c>
      <c r="F159" s="12" t="str">
        <f aca="false">IF(A159="","",SUMIFS(Predictions!$AK$2:$AK$2001,Predictions!$B$2:$B$2001,A159,Predictions!$A$2:$A$2001,$B$2))</f>
        <v/>
      </c>
      <c r="G159" s="12" t="str">
        <f aca="false">IF(A159="","",SUMIFS(Predictions!$AH$2:$AH$2001,Predictions!$B$2:$B$2001,A159))</f>
        <v/>
      </c>
      <c r="H159" s="12" t="str">
        <f aca="false">IF(A159="","",SUMIFS(Predictions!$AI$2:$AI$2001,Predictions!$B$2:$B$2001,A159))</f>
        <v/>
      </c>
      <c r="I159" s="12" t="str">
        <f aca="false">IF(A159="","",SUMIFS(Predictions!$AJ$2:$AJ$2001,Predictions!$B$2:$B$2001,A159))</f>
        <v/>
      </c>
      <c r="J159" s="12" t="str">
        <f aca="false">IF(A159="","",SUMIFS(Predictions!$AK$2:$AK$2001,Predictions!$B$2:$B$2001,A159))</f>
        <v/>
      </c>
      <c r="K159" s="17" t="str">
        <f aca="false">IF(OR(A159="",J159=0),"",I159/J159)</f>
        <v/>
      </c>
      <c r="L159" s="10" t="n">
        <f aca="false">IF(A159="",-1,C159*10000+D159*100+E159+(1000-ROW())/100000)</f>
        <v>-1</v>
      </c>
      <c r="M159" s="10" t="n">
        <f aca="false">IF(A159="",-1,G159*10000+H159*100+I159+(1000-ROW())/100000)</f>
        <v>-1</v>
      </c>
    </row>
    <row r="160" customFormat="false" ht="15" hidden="false" customHeight="false" outlineLevel="0" collapsed="false">
      <c r="A160" s="12" t="str">
        <f aca="false">IF(Players!A157="","",Players!A157)</f>
        <v/>
      </c>
      <c r="B160" s="12" t="str">
        <f aca="false">IF(A160="","",Players!B157)</f>
        <v/>
      </c>
      <c r="C160" s="12" t="str">
        <f aca="false">IF(A160="","",SUMIFS(Predictions!$AH$2:$AH$2001,Predictions!$B$2:$B$2001,A160,Predictions!$A$2:$A$2001,$B$2))</f>
        <v/>
      </c>
      <c r="D160" s="12" t="str">
        <f aca="false">IF(A160="","",SUMIFS(Predictions!$AI$2:$AI$2001,Predictions!$B$2:$B$2001,A160,Predictions!$A$2:$A$2001,$B$2))</f>
        <v/>
      </c>
      <c r="E160" s="12" t="str">
        <f aca="false">IF(A160="","",SUMIFS(Predictions!$AJ$2:$AJ$2001,Predictions!$B$2:$B$2001,A160,Predictions!$A$2:$A$2001,$B$2))</f>
        <v/>
      </c>
      <c r="F160" s="12" t="str">
        <f aca="false">IF(A160="","",SUMIFS(Predictions!$AK$2:$AK$2001,Predictions!$B$2:$B$2001,A160,Predictions!$A$2:$A$2001,$B$2))</f>
        <v/>
      </c>
      <c r="G160" s="12" t="str">
        <f aca="false">IF(A160="","",SUMIFS(Predictions!$AH$2:$AH$2001,Predictions!$B$2:$B$2001,A160))</f>
        <v/>
      </c>
      <c r="H160" s="12" t="str">
        <f aca="false">IF(A160="","",SUMIFS(Predictions!$AI$2:$AI$2001,Predictions!$B$2:$B$2001,A160))</f>
        <v/>
      </c>
      <c r="I160" s="12" t="str">
        <f aca="false">IF(A160="","",SUMIFS(Predictions!$AJ$2:$AJ$2001,Predictions!$B$2:$B$2001,A160))</f>
        <v/>
      </c>
      <c r="J160" s="12" t="str">
        <f aca="false">IF(A160="","",SUMIFS(Predictions!$AK$2:$AK$2001,Predictions!$B$2:$B$2001,A160))</f>
        <v/>
      </c>
      <c r="K160" s="17" t="str">
        <f aca="false">IF(OR(A160="",J160=0),"",I160/J160)</f>
        <v/>
      </c>
      <c r="L160" s="10" t="n">
        <f aca="false">IF(A160="",-1,C160*10000+D160*100+E160+(1000-ROW())/100000)</f>
        <v>-1</v>
      </c>
      <c r="M160" s="10" t="n">
        <f aca="false">IF(A160="",-1,G160*10000+H160*100+I160+(1000-ROW())/100000)</f>
        <v>-1</v>
      </c>
    </row>
    <row r="161" customFormat="false" ht="15" hidden="false" customHeight="false" outlineLevel="0" collapsed="false">
      <c r="A161" s="12" t="str">
        <f aca="false">IF(Players!A158="","",Players!A158)</f>
        <v/>
      </c>
      <c r="B161" s="12" t="str">
        <f aca="false">IF(A161="","",Players!B158)</f>
        <v/>
      </c>
      <c r="C161" s="12" t="str">
        <f aca="false">IF(A161="","",SUMIFS(Predictions!$AH$2:$AH$2001,Predictions!$B$2:$B$2001,A161,Predictions!$A$2:$A$2001,$B$2))</f>
        <v/>
      </c>
      <c r="D161" s="12" t="str">
        <f aca="false">IF(A161="","",SUMIFS(Predictions!$AI$2:$AI$2001,Predictions!$B$2:$B$2001,A161,Predictions!$A$2:$A$2001,$B$2))</f>
        <v/>
      </c>
      <c r="E161" s="12" t="str">
        <f aca="false">IF(A161="","",SUMIFS(Predictions!$AJ$2:$AJ$2001,Predictions!$B$2:$B$2001,A161,Predictions!$A$2:$A$2001,$B$2))</f>
        <v/>
      </c>
      <c r="F161" s="12" t="str">
        <f aca="false">IF(A161="","",SUMIFS(Predictions!$AK$2:$AK$2001,Predictions!$B$2:$B$2001,A161,Predictions!$A$2:$A$2001,$B$2))</f>
        <v/>
      </c>
      <c r="G161" s="12" t="str">
        <f aca="false">IF(A161="","",SUMIFS(Predictions!$AH$2:$AH$2001,Predictions!$B$2:$B$2001,A161))</f>
        <v/>
      </c>
      <c r="H161" s="12" t="str">
        <f aca="false">IF(A161="","",SUMIFS(Predictions!$AI$2:$AI$2001,Predictions!$B$2:$B$2001,A161))</f>
        <v/>
      </c>
      <c r="I161" s="12" t="str">
        <f aca="false">IF(A161="","",SUMIFS(Predictions!$AJ$2:$AJ$2001,Predictions!$B$2:$B$2001,A161))</f>
        <v/>
      </c>
      <c r="J161" s="12" t="str">
        <f aca="false">IF(A161="","",SUMIFS(Predictions!$AK$2:$AK$2001,Predictions!$B$2:$B$2001,A161))</f>
        <v/>
      </c>
      <c r="K161" s="17" t="str">
        <f aca="false">IF(OR(A161="",J161=0),"",I161/J161)</f>
        <v/>
      </c>
      <c r="L161" s="10" t="n">
        <f aca="false">IF(A161="",-1,C161*10000+D161*100+E161+(1000-ROW())/100000)</f>
        <v>-1</v>
      </c>
      <c r="M161" s="10" t="n">
        <f aca="false">IF(A161="",-1,G161*10000+H161*100+I161+(1000-ROW())/100000)</f>
        <v>-1</v>
      </c>
    </row>
    <row r="162" customFormat="false" ht="15" hidden="false" customHeight="false" outlineLevel="0" collapsed="false">
      <c r="A162" s="12" t="str">
        <f aca="false">IF(Players!A159="","",Players!A159)</f>
        <v/>
      </c>
      <c r="B162" s="12" t="str">
        <f aca="false">IF(A162="","",Players!B159)</f>
        <v/>
      </c>
      <c r="C162" s="12" t="str">
        <f aca="false">IF(A162="","",SUMIFS(Predictions!$AH$2:$AH$2001,Predictions!$B$2:$B$2001,A162,Predictions!$A$2:$A$2001,$B$2))</f>
        <v/>
      </c>
      <c r="D162" s="12" t="str">
        <f aca="false">IF(A162="","",SUMIFS(Predictions!$AI$2:$AI$2001,Predictions!$B$2:$B$2001,A162,Predictions!$A$2:$A$2001,$B$2))</f>
        <v/>
      </c>
      <c r="E162" s="12" t="str">
        <f aca="false">IF(A162="","",SUMIFS(Predictions!$AJ$2:$AJ$2001,Predictions!$B$2:$B$2001,A162,Predictions!$A$2:$A$2001,$B$2))</f>
        <v/>
      </c>
      <c r="F162" s="12" t="str">
        <f aca="false">IF(A162="","",SUMIFS(Predictions!$AK$2:$AK$2001,Predictions!$B$2:$B$2001,A162,Predictions!$A$2:$A$2001,$B$2))</f>
        <v/>
      </c>
      <c r="G162" s="12" t="str">
        <f aca="false">IF(A162="","",SUMIFS(Predictions!$AH$2:$AH$2001,Predictions!$B$2:$B$2001,A162))</f>
        <v/>
      </c>
      <c r="H162" s="12" t="str">
        <f aca="false">IF(A162="","",SUMIFS(Predictions!$AI$2:$AI$2001,Predictions!$B$2:$B$2001,A162))</f>
        <v/>
      </c>
      <c r="I162" s="12" t="str">
        <f aca="false">IF(A162="","",SUMIFS(Predictions!$AJ$2:$AJ$2001,Predictions!$B$2:$B$2001,A162))</f>
        <v/>
      </c>
      <c r="J162" s="12" t="str">
        <f aca="false">IF(A162="","",SUMIFS(Predictions!$AK$2:$AK$2001,Predictions!$B$2:$B$2001,A162))</f>
        <v/>
      </c>
      <c r="K162" s="17" t="str">
        <f aca="false">IF(OR(A162="",J162=0),"",I162/J162)</f>
        <v/>
      </c>
      <c r="L162" s="10" t="n">
        <f aca="false">IF(A162="",-1,C162*10000+D162*100+E162+(1000-ROW())/100000)</f>
        <v>-1</v>
      </c>
      <c r="M162" s="10" t="n">
        <f aca="false">IF(A162="",-1,G162*10000+H162*100+I162+(1000-ROW())/100000)</f>
        <v>-1</v>
      </c>
    </row>
    <row r="163" customFormat="false" ht="15" hidden="false" customHeight="false" outlineLevel="0" collapsed="false">
      <c r="A163" s="12" t="str">
        <f aca="false">IF(Players!A160="","",Players!A160)</f>
        <v/>
      </c>
      <c r="B163" s="12" t="str">
        <f aca="false">IF(A163="","",Players!B160)</f>
        <v/>
      </c>
      <c r="C163" s="12" t="str">
        <f aca="false">IF(A163="","",SUMIFS(Predictions!$AH$2:$AH$2001,Predictions!$B$2:$B$2001,A163,Predictions!$A$2:$A$2001,$B$2))</f>
        <v/>
      </c>
      <c r="D163" s="12" t="str">
        <f aca="false">IF(A163="","",SUMIFS(Predictions!$AI$2:$AI$2001,Predictions!$B$2:$B$2001,A163,Predictions!$A$2:$A$2001,$B$2))</f>
        <v/>
      </c>
      <c r="E163" s="12" t="str">
        <f aca="false">IF(A163="","",SUMIFS(Predictions!$AJ$2:$AJ$2001,Predictions!$B$2:$B$2001,A163,Predictions!$A$2:$A$2001,$B$2))</f>
        <v/>
      </c>
      <c r="F163" s="12" t="str">
        <f aca="false">IF(A163="","",SUMIFS(Predictions!$AK$2:$AK$2001,Predictions!$B$2:$B$2001,A163,Predictions!$A$2:$A$2001,$B$2))</f>
        <v/>
      </c>
      <c r="G163" s="12" t="str">
        <f aca="false">IF(A163="","",SUMIFS(Predictions!$AH$2:$AH$2001,Predictions!$B$2:$B$2001,A163))</f>
        <v/>
      </c>
      <c r="H163" s="12" t="str">
        <f aca="false">IF(A163="","",SUMIFS(Predictions!$AI$2:$AI$2001,Predictions!$B$2:$B$2001,A163))</f>
        <v/>
      </c>
      <c r="I163" s="12" t="str">
        <f aca="false">IF(A163="","",SUMIFS(Predictions!$AJ$2:$AJ$2001,Predictions!$B$2:$B$2001,A163))</f>
        <v/>
      </c>
      <c r="J163" s="12" t="str">
        <f aca="false">IF(A163="","",SUMIFS(Predictions!$AK$2:$AK$2001,Predictions!$B$2:$B$2001,A163))</f>
        <v/>
      </c>
      <c r="K163" s="17" t="str">
        <f aca="false">IF(OR(A163="",J163=0),"",I163/J163)</f>
        <v/>
      </c>
      <c r="L163" s="10" t="n">
        <f aca="false">IF(A163="",-1,C163*10000+D163*100+E163+(1000-ROW())/100000)</f>
        <v>-1</v>
      </c>
      <c r="M163" s="10" t="n">
        <f aca="false">IF(A163="",-1,G163*10000+H163*100+I163+(1000-ROW())/100000)</f>
        <v>-1</v>
      </c>
    </row>
    <row r="164" customFormat="false" ht="15" hidden="false" customHeight="false" outlineLevel="0" collapsed="false">
      <c r="A164" s="12" t="str">
        <f aca="false">IF(Players!A161="","",Players!A161)</f>
        <v/>
      </c>
      <c r="B164" s="12" t="str">
        <f aca="false">IF(A164="","",Players!B161)</f>
        <v/>
      </c>
      <c r="C164" s="12" t="str">
        <f aca="false">IF(A164="","",SUMIFS(Predictions!$AH$2:$AH$2001,Predictions!$B$2:$B$2001,A164,Predictions!$A$2:$A$2001,$B$2))</f>
        <v/>
      </c>
      <c r="D164" s="12" t="str">
        <f aca="false">IF(A164="","",SUMIFS(Predictions!$AI$2:$AI$2001,Predictions!$B$2:$B$2001,A164,Predictions!$A$2:$A$2001,$B$2))</f>
        <v/>
      </c>
      <c r="E164" s="12" t="str">
        <f aca="false">IF(A164="","",SUMIFS(Predictions!$AJ$2:$AJ$2001,Predictions!$B$2:$B$2001,A164,Predictions!$A$2:$A$2001,$B$2))</f>
        <v/>
      </c>
      <c r="F164" s="12" t="str">
        <f aca="false">IF(A164="","",SUMIFS(Predictions!$AK$2:$AK$2001,Predictions!$B$2:$B$2001,A164,Predictions!$A$2:$A$2001,$B$2))</f>
        <v/>
      </c>
      <c r="G164" s="12" t="str">
        <f aca="false">IF(A164="","",SUMIFS(Predictions!$AH$2:$AH$2001,Predictions!$B$2:$B$2001,A164))</f>
        <v/>
      </c>
      <c r="H164" s="12" t="str">
        <f aca="false">IF(A164="","",SUMIFS(Predictions!$AI$2:$AI$2001,Predictions!$B$2:$B$2001,A164))</f>
        <v/>
      </c>
      <c r="I164" s="12" t="str">
        <f aca="false">IF(A164="","",SUMIFS(Predictions!$AJ$2:$AJ$2001,Predictions!$B$2:$B$2001,A164))</f>
        <v/>
      </c>
      <c r="J164" s="12" t="str">
        <f aca="false">IF(A164="","",SUMIFS(Predictions!$AK$2:$AK$2001,Predictions!$B$2:$B$2001,A164))</f>
        <v/>
      </c>
      <c r="K164" s="17" t="str">
        <f aca="false">IF(OR(A164="",J164=0),"",I164/J164)</f>
        <v/>
      </c>
      <c r="L164" s="10" t="n">
        <f aca="false">IF(A164="",-1,C164*10000+D164*100+E164+(1000-ROW())/100000)</f>
        <v>-1</v>
      </c>
      <c r="M164" s="10" t="n">
        <f aca="false">IF(A164="",-1,G164*10000+H164*100+I164+(1000-ROW())/100000)</f>
        <v>-1</v>
      </c>
    </row>
    <row r="165" customFormat="false" ht="15" hidden="false" customHeight="false" outlineLevel="0" collapsed="false">
      <c r="A165" s="12" t="str">
        <f aca="false">IF(Players!A162="","",Players!A162)</f>
        <v/>
      </c>
      <c r="B165" s="12" t="str">
        <f aca="false">IF(A165="","",Players!B162)</f>
        <v/>
      </c>
      <c r="C165" s="12" t="str">
        <f aca="false">IF(A165="","",SUMIFS(Predictions!$AH$2:$AH$2001,Predictions!$B$2:$B$2001,A165,Predictions!$A$2:$A$2001,$B$2))</f>
        <v/>
      </c>
      <c r="D165" s="12" t="str">
        <f aca="false">IF(A165="","",SUMIFS(Predictions!$AI$2:$AI$2001,Predictions!$B$2:$B$2001,A165,Predictions!$A$2:$A$2001,$B$2))</f>
        <v/>
      </c>
      <c r="E165" s="12" t="str">
        <f aca="false">IF(A165="","",SUMIFS(Predictions!$AJ$2:$AJ$2001,Predictions!$B$2:$B$2001,A165,Predictions!$A$2:$A$2001,$B$2))</f>
        <v/>
      </c>
      <c r="F165" s="12" t="str">
        <f aca="false">IF(A165="","",SUMIFS(Predictions!$AK$2:$AK$2001,Predictions!$B$2:$B$2001,A165,Predictions!$A$2:$A$2001,$B$2))</f>
        <v/>
      </c>
      <c r="G165" s="12" t="str">
        <f aca="false">IF(A165="","",SUMIFS(Predictions!$AH$2:$AH$2001,Predictions!$B$2:$B$2001,A165))</f>
        <v/>
      </c>
      <c r="H165" s="12" t="str">
        <f aca="false">IF(A165="","",SUMIFS(Predictions!$AI$2:$AI$2001,Predictions!$B$2:$B$2001,A165))</f>
        <v/>
      </c>
      <c r="I165" s="12" t="str">
        <f aca="false">IF(A165="","",SUMIFS(Predictions!$AJ$2:$AJ$2001,Predictions!$B$2:$B$2001,A165))</f>
        <v/>
      </c>
      <c r="J165" s="12" t="str">
        <f aca="false">IF(A165="","",SUMIFS(Predictions!$AK$2:$AK$2001,Predictions!$B$2:$B$2001,A165))</f>
        <v/>
      </c>
      <c r="K165" s="17" t="str">
        <f aca="false">IF(OR(A165="",J165=0),"",I165/J165)</f>
        <v/>
      </c>
      <c r="L165" s="10" t="n">
        <f aca="false">IF(A165="",-1,C165*10000+D165*100+E165+(1000-ROW())/100000)</f>
        <v>-1</v>
      </c>
      <c r="M165" s="10" t="n">
        <f aca="false">IF(A165="",-1,G165*10000+H165*100+I165+(1000-ROW())/100000)</f>
        <v>-1</v>
      </c>
    </row>
    <row r="166" customFormat="false" ht="15" hidden="false" customHeight="false" outlineLevel="0" collapsed="false">
      <c r="A166" s="12" t="str">
        <f aca="false">IF(Players!A163="","",Players!A163)</f>
        <v/>
      </c>
      <c r="B166" s="12" t="str">
        <f aca="false">IF(A166="","",Players!B163)</f>
        <v/>
      </c>
      <c r="C166" s="12" t="str">
        <f aca="false">IF(A166="","",SUMIFS(Predictions!$AH$2:$AH$2001,Predictions!$B$2:$B$2001,A166,Predictions!$A$2:$A$2001,$B$2))</f>
        <v/>
      </c>
      <c r="D166" s="12" t="str">
        <f aca="false">IF(A166="","",SUMIFS(Predictions!$AI$2:$AI$2001,Predictions!$B$2:$B$2001,A166,Predictions!$A$2:$A$2001,$B$2))</f>
        <v/>
      </c>
      <c r="E166" s="12" t="str">
        <f aca="false">IF(A166="","",SUMIFS(Predictions!$AJ$2:$AJ$2001,Predictions!$B$2:$B$2001,A166,Predictions!$A$2:$A$2001,$B$2))</f>
        <v/>
      </c>
      <c r="F166" s="12" t="str">
        <f aca="false">IF(A166="","",SUMIFS(Predictions!$AK$2:$AK$2001,Predictions!$B$2:$B$2001,A166,Predictions!$A$2:$A$2001,$B$2))</f>
        <v/>
      </c>
      <c r="G166" s="12" t="str">
        <f aca="false">IF(A166="","",SUMIFS(Predictions!$AH$2:$AH$2001,Predictions!$B$2:$B$2001,A166))</f>
        <v/>
      </c>
      <c r="H166" s="12" t="str">
        <f aca="false">IF(A166="","",SUMIFS(Predictions!$AI$2:$AI$2001,Predictions!$B$2:$B$2001,A166))</f>
        <v/>
      </c>
      <c r="I166" s="12" t="str">
        <f aca="false">IF(A166="","",SUMIFS(Predictions!$AJ$2:$AJ$2001,Predictions!$B$2:$B$2001,A166))</f>
        <v/>
      </c>
      <c r="J166" s="12" t="str">
        <f aca="false">IF(A166="","",SUMIFS(Predictions!$AK$2:$AK$2001,Predictions!$B$2:$B$2001,A166))</f>
        <v/>
      </c>
      <c r="K166" s="17" t="str">
        <f aca="false">IF(OR(A166="",J166=0),"",I166/J166)</f>
        <v/>
      </c>
      <c r="L166" s="10" t="n">
        <f aca="false">IF(A166="",-1,C166*10000+D166*100+E166+(1000-ROW())/100000)</f>
        <v>-1</v>
      </c>
      <c r="M166" s="10" t="n">
        <f aca="false">IF(A166="",-1,G166*10000+H166*100+I166+(1000-ROW())/100000)</f>
        <v>-1</v>
      </c>
    </row>
    <row r="167" customFormat="false" ht="15" hidden="false" customHeight="false" outlineLevel="0" collapsed="false">
      <c r="A167" s="12" t="str">
        <f aca="false">IF(Players!A164="","",Players!A164)</f>
        <v/>
      </c>
      <c r="B167" s="12" t="str">
        <f aca="false">IF(A167="","",Players!B164)</f>
        <v/>
      </c>
      <c r="C167" s="12" t="str">
        <f aca="false">IF(A167="","",SUMIFS(Predictions!$AH$2:$AH$2001,Predictions!$B$2:$B$2001,A167,Predictions!$A$2:$A$2001,$B$2))</f>
        <v/>
      </c>
      <c r="D167" s="12" t="str">
        <f aca="false">IF(A167="","",SUMIFS(Predictions!$AI$2:$AI$2001,Predictions!$B$2:$B$2001,A167,Predictions!$A$2:$A$2001,$B$2))</f>
        <v/>
      </c>
      <c r="E167" s="12" t="str">
        <f aca="false">IF(A167="","",SUMIFS(Predictions!$AJ$2:$AJ$2001,Predictions!$B$2:$B$2001,A167,Predictions!$A$2:$A$2001,$B$2))</f>
        <v/>
      </c>
      <c r="F167" s="12" t="str">
        <f aca="false">IF(A167="","",SUMIFS(Predictions!$AK$2:$AK$2001,Predictions!$B$2:$B$2001,A167,Predictions!$A$2:$A$2001,$B$2))</f>
        <v/>
      </c>
      <c r="G167" s="12" t="str">
        <f aca="false">IF(A167="","",SUMIFS(Predictions!$AH$2:$AH$2001,Predictions!$B$2:$B$2001,A167))</f>
        <v/>
      </c>
      <c r="H167" s="12" t="str">
        <f aca="false">IF(A167="","",SUMIFS(Predictions!$AI$2:$AI$2001,Predictions!$B$2:$B$2001,A167))</f>
        <v/>
      </c>
      <c r="I167" s="12" t="str">
        <f aca="false">IF(A167="","",SUMIFS(Predictions!$AJ$2:$AJ$2001,Predictions!$B$2:$B$2001,A167))</f>
        <v/>
      </c>
      <c r="J167" s="12" t="str">
        <f aca="false">IF(A167="","",SUMIFS(Predictions!$AK$2:$AK$2001,Predictions!$B$2:$B$2001,A167))</f>
        <v/>
      </c>
      <c r="K167" s="17" t="str">
        <f aca="false">IF(OR(A167="",J167=0),"",I167/J167)</f>
        <v/>
      </c>
      <c r="L167" s="10" t="n">
        <f aca="false">IF(A167="",-1,C167*10000+D167*100+E167+(1000-ROW())/100000)</f>
        <v>-1</v>
      </c>
      <c r="M167" s="10" t="n">
        <f aca="false">IF(A167="",-1,G167*10000+H167*100+I167+(1000-ROW())/100000)</f>
        <v>-1</v>
      </c>
    </row>
    <row r="168" customFormat="false" ht="15" hidden="false" customHeight="false" outlineLevel="0" collapsed="false">
      <c r="A168" s="12" t="str">
        <f aca="false">IF(Players!A165="","",Players!A165)</f>
        <v/>
      </c>
      <c r="B168" s="12" t="str">
        <f aca="false">IF(A168="","",Players!B165)</f>
        <v/>
      </c>
      <c r="C168" s="12" t="str">
        <f aca="false">IF(A168="","",SUMIFS(Predictions!$AH$2:$AH$2001,Predictions!$B$2:$B$2001,A168,Predictions!$A$2:$A$2001,$B$2))</f>
        <v/>
      </c>
      <c r="D168" s="12" t="str">
        <f aca="false">IF(A168="","",SUMIFS(Predictions!$AI$2:$AI$2001,Predictions!$B$2:$B$2001,A168,Predictions!$A$2:$A$2001,$B$2))</f>
        <v/>
      </c>
      <c r="E168" s="12" t="str">
        <f aca="false">IF(A168="","",SUMIFS(Predictions!$AJ$2:$AJ$2001,Predictions!$B$2:$B$2001,A168,Predictions!$A$2:$A$2001,$B$2))</f>
        <v/>
      </c>
      <c r="F168" s="12" t="str">
        <f aca="false">IF(A168="","",SUMIFS(Predictions!$AK$2:$AK$2001,Predictions!$B$2:$B$2001,A168,Predictions!$A$2:$A$2001,$B$2))</f>
        <v/>
      </c>
      <c r="G168" s="12" t="str">
        <f aca="false">IF(A168="","",SUMIFS(Predictions!$AH$2:$AH$2001,Predictions!$B$2:$B$2001,A168))</f>
        <v/>
      </c>
      <c r="H168" s="12" t="str">
        <f aca="false">IF(A168="","",SUMIFS(Predictions!$AI$2:$AI$2001,Predictions!$B$2:$B$2001,A168))</f>
        <v/>
      </c>
      <c r="I168" s="12" t="str">
        <f aca="false">IF(A168="","",SUMIFS(Predictions!$AJ$2:$AJ$2001,Predictions!$B$2:$B$2001,A168))</f>
        <v/>
      </c>
      <c r="J168" s="12" t="str">
        <f aca="false">IF(A168="","",SUMIFS(Predictions!$AK$2:$AK$2001,Predictions!$B$2:$B$2001,A168))</f>
        <v/>
      </c>
      <c r="K168" s="17" t="str">
        <f aca="false">IF(OR(A168="",J168=0),"",I168/J168)</f>
        <v/>
      </c>
      <c r="L168" s="10" t="n">
        <f aca="false">IF(A168="",-1,C168*10000+D168*100+E168+(1000-ROW())/100000)</f>
        <v>-1</v>
      </c>
      <c r="M168" s="10" t="n">
        <f aca="false">IF(A168="",-1,G168*10000+H168*100+I168+(1000-ROW())/100000)</f>
        <v>-1</v>
      </c>
    </row>
    <row r="169" customFormat="false" ht="15" hidden="false" customHeight="false" outlineLevel="0" collapsed="false">
      <c r="A169" s="12" t="str">
        <f aca="false">IF(Players!A166="","",Players!A166)</f>
        <v/>
      </c>
      <c r="B169" s="12" t="str">
        <f aca="false">IF(A169="","",Players!B166)</f>
        <v/>
      </c>
      <c r="C169" s="12" t="str">
        <f aca="false">IF(A169="","",SUMIFS(Predictions!$AH$2:$AH$2001,Predictions!$B$2:$B$2001,A169,Predictions!$A$2:$A$2001,$B$2))</f>
        <v/>
      </c>
      <c r="D169" s="12" t="str">
        <f aca="false">IF(A169="","",SUMIFS(Predictions!$AI$2:$AI$2001,Predictions!$B$2:$B$2001,A169,Predictions!$A$2:$A$2001,$B$2))</f>
        <v/>
      </c>
      <c r="E169" s="12" t="str">
        <f aca="false">IF(A169="","",SUMIFS(Predictions!$AJ$2:$AJ$2001,Predictions!$B$2:$B$2001,A169,Predictions!$A$2:$A$2001,$B$2))</f>
        <v/>
      </c>
      <c r="F169" s="12" t="str">
        <f aca="false">IF(A169="","",SUMIFS(Predictions!$AK$2:$AK$2001,Predictions!$B$2:$B$2001,A169,Predictions!$A$2:$A$2001,$B$2))</f>
        <v/>
      </c>
      <c r="G169" s="12" t="str">
        <f aca="false">IF(A169="","",SUMIFS(Predictions!$AH$2:$AH$2001,Predictions!$B$2:$B$2001,A169))</f>
        <v/>
      </c>
      <c r="H169" s="12" t="str">
        <f aca="false">IF(A169="","",SUMIFS(Predictions!$AI$2:$AI$2001,Predictions!$B$2:$B$2001,A169))</f>
        <v/>
      </c>
      <c r="I169" s="12" t="str">
        <f aca="false">IF(A169="","",SUMIFS(Predictions!$AJ$2:$AJ$2001,Predictions!$B$2:$B$2001,A169))</f>
        <v/>
      </c>
      <c r="J169" s="12" t="str">
        <f aca="false">IF(A169="","",SUMIFS(Predictions!$AK$2:$AK$2001,Predictions!$B$2:$B$2001,A169))</f>
        <v/>
      </c>
      <c r="K169" s="17" t="str">
        <f aca="false">IF(OR(A169="",J169=0),"",I169/J169)</f>
        <v/>
      </c>
      <c r="L169" s="10" t="n">
        <f aca="false">IF(A169="",-1,C169*10000+D169*100+E169+(1000-ROW())/100000)</f>
        <v>-1</v>
      </c>
      <c r="M169" s="10" t="n">
        <f aca="false">IF(A169="",-1,G169*10000+H169*100+I169+(1000-ROW())/100000)</f>
        <v>-1</v>
      </c>
    </row>
    <row r="170" customFormat="false" ht="15" hidden="false" customHeight="false" outlineLevel="0" collapsed="false">
      <c r="A170" s="12" t="str">
        <f aca="false">IF(Players!A167="","",Players!A167)</f>
        <v/>
      </c>
      <c r="B170" s="12" t="str">
        <f aca="false">IF(A170="","",Players!B167)</f>
        <v/>
      </c>
      <c r="C170" s="12" t="str">
        <f aca="false">IF(A170="","",SUMIFS(Predictions!$AH$2:$AH$2001,Predictions!$B$2:$B$2001,A170,Predictions!$A$2:$A$2001,$B$2))</f>
        <v/>
      </c>
      <c r="D170" s="12" t="str">
        <f aca="false">IF(A170="","",SUMIFS(Predictions!$AI$2:$AI$2001,Predictions!$B$2:$B$2001,A170,Predictions!$A$2:$A$2001,$B$2))</f>
        <v/>
      </c>
      <c r="E170" s="12" t="str">
        <f aca="false">IF(A170="","",SUMIFS(Predictions!$AJ$2:$AJ$2001,Predictions!$B$2:$B$2001,A170,Predictions!$A$2:$A$2001,$B$2))</f>
        <v/>
      </c>
      <c r="F170" s="12" t="str">
        <f aca="false">IF(A170="","",SUMIFS(Predictions!$AK$2:$AK$2001,Predictions!$B$2:$B$2001,A170,Predictions!$A$2:$A$2001,$B$2))</f>
        <v/>
      </c>
      <c r="G170" s="12" t="str">
        <f aca="false">IF(A170="","",SUMIFS(Predictions!$AH$2:$AH$2001,Predictions!$B$2:$B$2001,A170))</f>
        <v/>
      </c>
      <c r="H170" s="12" t="str">
        <f aca="false">IF(A170="","",SUMIFS(Predictions!$AI$2:$AI$2001,Predictions!$B$2:$B$2001,A170))</f>
        <v/>
      </c>
      <c r="I170" s="12" t="str">
        <f aca="false">IF(A170="","",SUMIFS(Predictions!$AJ$2:$AJ$2001,Predictions!$B$2:$B$2001,A170))</f>
        <v/>
      </c>
      <c r="J170" s="12" t="str">
        <f aca="false">IF(A170="","",SUMIFS(Predictions!$AK$2:$AK$2001,Predictions!$B$2:$B$2001,A170))</f>
        <v/>
      </c>
      <c r="K170" s="17" t="str">
        <f aca="false">IF(OR(A170="",J170=0),"",I170/J170)</f>
        <v/>
      </c>
      <c r="L170" s="10" t="n">
        <f aca="false">IF(A170="",-1,C170*10000+D170*100+E170+(1000-ROW())/100000)</f>
        <v>-1</v>
      </c>
      <c r="M170" s="10" t="n">
        <f aca="false">IF(A170="",-1,G170*10000+H170*100+I170+(1000-ROW())/100000)</f>
        <v>-1</v>
      </c>
    </row>
    <row r="171" customFormat="false" ht="15" hidden="false" customHeight="false" outlineLevel="0" collapsed="false">
      <c r="A171" s="12" t="str">
        <f aca="false">IF(Players!A168="","",Players!A168)</f>
        <v/>
      </c>
      <c r="B171" s="12" t="str">
        <f aca="false">IF(A171="","",Players!B168)</f>
        <v/>
      </c>
      <c r="C171" s="12" t="str">
        <f aca="false">IF(A171="","",SUMIFS(Predictions!$AH$2:$AH$2001,Predictions!$B$2:$B$2001,A171,Predictions!$A$2:$A$2001,$B$2))</f>
        <v/>
      </c>
      <c r="D171" s="12" t="str">
        <f aca="false">IF(A171="","",SUMIFS(Predictions!$AI$2:$AI$2001,Predictions!$B$2:$B$2001,A171,Predictions!$A$2:$A$2001,$B$2))</f>
        <v/>
      </c>
      <c r="E171" s="12" t="str">
        <f aca="false">IF(A171="","",SUMIFS(Predictions!$AJ$2:$AJ$2001,Predictions!$B$2:$B$2001,A171,Predictions!$A$2:$A$2001,$B$2))</f>
        <v/>
      </c>
      <c r="F171" s="12" t="str">
        <f aca="false">IF(A171="","",SUMIFS(Predictions!$AK$2:$AK$2001,Predictions!$B$2:$B$2001,A171,Predictions!$A$2:$A$2001,$B$2))</f>
        <v/>
      </c>
      <c r="G171" s="12" t="str">
        <f aca="false">IF(A171="","",SUMIFS(Predictions!$AH$2:$AH$2001,Predictions!$B$2:$B$2001,A171))</f>
        <v/>
      </c>
      <c r="H171" s="12" t="str">
        <f aca="false">IF(A171="","",SUMIFS(Predictions!$AI$2:$AI$2001,Predictions!$B$2:$B$2001,A171))</f>
        <v/>
      </c>
      <c r="I171" s="12" t="str">
        <f aca="false">IF(A171="","",SUMIFS(Predictions!$AJ$2:$AJ$2001,Predictions!$B$2:$B$2001,A171))</f>
        <v/>
      </c>
      <c r="J171" s="12" t="str">
        <f aca="false">IF(A171="","",SUMIFS(Predictions!$AK$2:$AK$2001,Predictions!$B$2:$B$2001,A171))</f>
        <v/>
      </c>
      <c r="K171" s="17" t="str">
        <f aca="false">IF(OR(A171="",J171=0),"",I171/J171)</f>
        <v/>
      </c>
      <c r="L171" s="10" t="n">
        <f aca="false">IF(A171="",-1,C171*10000+D171*100+E171+(1000-ROW())/100000)</f>
        <v>-1</v>
      </c>
      <c r="M171" s="10" t="n">
        <f aca="false">IF(A171="",-1,G171*10000+H171*100+I171+(1000-ROW())/100000)</f>
        <v>-1</v>
      </c>
    </row>
    <row r="172" customFormat="false" ht="15" hidden="false" customHeight="false" outlineLevel="0" collapsed="false">
      <c r="A172" s="12" t="str">
        <f aca="false">IF(Players!A169="","",Players!A169)</f>
        <v/>
      </c>
      <c r="B172" s="12" t="str">
        <f aca="false">IF(A172="","",Players!B169)</f>
        <v/>
      </c>
      <c r="C172" s="12" t="str">
        <f aca="false">IF(A172="","",SUMIFS(Predictions!$AH$2:$AH$2001,Predictions!$B$2:$B$2001,A172,Predictions!$A$2:$A$2001,$B$2))</f>
        <v/>
      </c>
      <c r="D172" s="12" t="str">
        <f aca="false">IF(A172="","",SUMIFS(Predictions!$AI$2:$AI$2001,Predictions!$B$2:$B$2001,A172,Predictions!$A$2:$A$2001,$B$2))</f>
        <v/>
      </c>
      <c r="E172" s="12" t="str">
        <f aca="false">IF(A172="","",SUMIFS(Predictions!$AJ$2:$AJ$2001,Predictions!$B$2:$B$2001,A172,Predictions!$A$2:$A$2001,$B$2))</f>
        <v/>
      </c>
      <c r="F172" s="12" t="str">
        <f aca="false">IF(A172="","",SUMIFS(Predictions!$AK$2:$AK$2001,Predictions!$B$2:$B$2001,A172,Predictions!$A$2:$A$2001,$B$2))</f>
        <v/>
      </c>
      <c r="G172" s="12" t="str">
        <f aca="false">IF(A172="","",SUMIFS(Predictions!$AH$2:$AH$2001,Predictions!$B$2:$B$2001,A172))</f>
        <v/>
      </c>
      <c r="H172" s="12" t="str">
        <f aca="false">IF(A172="","",SUMIFS(Predictions!$AI$2:$AI$2001,Predictions!$B$2:$B$2001,A172))</f>
        <v/>
      </c>
      <c r="I172" s="12" t="str">
        <f aca="false">IF(A172="","",SUMIFS(Predictions!$AJ$2:$AJ$2001,Predictions!$B$2:$B$2001,A172))</f>
        <v/>
      </c>
      <c r="J172" s="12" t="str">
        <f aca="false">IF(A172="","",SUMIFS(Predictions!$AK$2:$AK$2001,Predictions!$B$2:$B$2001,A172))</f>
        <v/>
      </c>
      <c r="K172" s="17" t="str">
        <f aca="false">IF(OR(A172="",J172=0),"",I172/J172)</f>
        <v/>
      </c>
      <c r="L172" s="10" t="n">
        <f aca="false">IF(A172="",-1,C172*10000+D172*100+E172+(1000-ROW())/100000)</f>
        <v>-1</v>
      </c>
      <c r="M172" s="10" t="n">
        <f aca="false">IF(A172="",-1,G172*10000+H172*100+I172+(1000-ROW())/100000)</f>
        <v>-1</v>
      </c>
    </row>
    <row r="173" customFormat="false" ht="15" hidden="false" customHeight="false" outlineLevel="0" collapsed="false">
      <c r="A173" s="12" t="str">
        <f aca="false">IF(Players!A170="","",Players!A170)</f>
        <v/>
      </c>
      <c r="B173" s="12" t="str">
        <f aca="false">IF(A173="","",Players!B170)</f>
        <v/>
      </c>
      <c r="C173" s="12" t="str">
        <f aca="false">IF(A173="","",SUMIFS(Predictions!$AH$2:$AH$2001,Predictions!$B$2:$B$2001,A173,Predictions!$A$2:$A$2001,$B$2))</f>
        <v/>
      </c>
      <c r="D173" s="12" t="str">
        <f aca="false">IF(A173="","",SUMIFS(Predictions!$AI$2:$AI$2001,Predictions!$B$2:$B$2001,A173,Predictions!$A$2:$A$2001,$B$2))</f>
        <v/>
      </c>
      <c r="E173" s="12" t="str">
        <f aca="false">IF(A173="","",SUMIFS(Predictions!$AJ$2:$AJ$2001,Predictions!$B$2:$B$2001,A173,Predictions!$A$2:$A$2001,$B$2))</f>
        <v/>
      </c>
      <c r="F173" s="12" t="str">
        <f aca="false">IF(A173="","",SUMIFS(Predictions!$AK$2:$AK$2001,Predictions!$B$2:$B$2001,A173,Predictions!$A$2:$A$2001,$B$2))</f>
        <v/>
      </c>
      <c r="G173" s="12" t="str">
        <f aca="false">IF(A173="","",SUMIFS(Predictions!$AH$2:$AH$2001,Predictions!$B$2:$B$2001,A173))</f>
        <v/>
      </c>
      <c r="H173" s="12" t="str">
        <f aca="false">IF(A173="","",SUMIFS(Predictions!$AI$2:$AI$2001,Predictions!$B$2:$B$2001,A173))</f>
        <v/>
      </c>
      <c r="I173" s="12" t="str">
        <f aca="false">IF(A173="","",SUMIFS(Predictions!$AJ$2:$AJ$2001,Predictions!$B$2:$B$2001,A173))</f>
        <v/>
      </c>
      <c r="J173" s="12" t="str">
        <f aca="false">IF(A173="","",SUMIFS(Predictions!$AK$2:$AK$2001,Predictions!$B$2:$B$2001,A173))</f>
        <v/>
      </c>
      <c r="K173" s="17" t="str">
        <f aca="false">IF(OR(A173="",J173=0),"",I173/J173)</f>
        <v/>
      </c>
      <c r="L173" s="10" t="n">
        <f aca="false">IF(A173="",-1,C173*10000+D173*100+E173+(1000-ROW())/100000)</f>
        <v>-1</v>
      </c>
      <c r="M173" s="10" t="n">
        <f aca="false">IF(A173="",-1,G173*10000+H173*100+I173+(1000-ROW())/100000)</f>
        <v>-1</v>
      </c>
    </row>
    <row r="174" customFormat="false" ht="15" hidden="false" customHeight="false" outlineLevel="0" collapsed="false">
      <c r="A174" s="12" t="str">
        <f aca="false">IF(Players!A171="","",Players!A171)</f>
        <v/>
      </c>
      <c r="B174" s="12" t="str">
        <f aca="false">IF(A174="","",Players!B171)</f>
        <v/>
      </c>
      <c r="C174" s="12" t="str">
        <f aca="false">IF(A174="","",SUMIFS(Predictions!$AH$2:$AH$2001,Predictions!$B$2:$B$2001,A174,Predictions!$A$2:$A$2001,$B$2))</f>
        <v/>
      </c>
      <c r="D174" s="12" t="str">
        <f aca="false">IF(A174="","",SUMIFS(Predictions!$AI$2:$AI$2001,Predictions!$B$2:$B$2001,A174,Predictions!$A$2:$A$2001,$B$2))</f>
        <v/>
      </c>
      <c r="E174" s="12" t="str">
        <f aca="false">IF(A174="","",SUMIFS(Predictions!$AJ$2:$AJ$2001,Predictions!$B$2:$B$2001,A174,Predictions!$A$2:$A$2001,$B$2))</f>
        <v/>
      </c>
      <c r="F174" s="12" t="str">
        <f aca="false">IF(A174="","",SUMIFS(Predictions!$AK$2:$AK$2001,Predictions!$B$2:$B$2001,A174,Predictions!$A$2:$A$2001,$B$2))</f>
        <v/>
      </c>
      <c r="G174" s="12" t="str">
        <f aca="false">IF(A174="","",SUMIFS(Predictions!$AH$2:$AH$2001,Predictions!$B$2:$B$2001,A174))</f>
        <v/>
      </c>
      <c r="H174" s="12" t="str">
        <f aca="false">IF(A174="","",SUMIFS(Predictions!$AI$2:$AI$2001,Predictions!$B$2:$B$2001,A174))</f>
        <v/>
      </c>
      <c r="I174" s="12" t="str">
        <f aca="false">IF(A174="","",SUMIFS(Predictions!$AJ$2:$AJ$2001,Predictions!$B$2:$B$2001,A174))</f>
        <v/>
      </c>
      <c r="J174" s="12" t="str">
        <f aca="false">IF(A174="","",SUMIFS(Predictions!$AK$2:$AK$2001,Predictions!$B$2:$B$2001,A174))</f>
        <v/>
      </c>
      <c r="K174" s="17" t="str">
        <f aca="false">IF(OR(A174="",J174=0),"",I174/J174)</f>
        <v/>
      </c>
      <c r="L174" s="10" t="n">
        <f aca="false">IF(A174="",-1,C174*10000+D174*100+E174+(1000-ROW())/100000)</f>
        <v>-1</v>
      </c>
      <c r="M174" s="10" t="n">
        <f aca="false">IF(A174="",-1,G174*10000+H174*100+I174+(1000-ROW())/100000)</f>
        <v>-1</v>
      </c>
    </row>
    <row r="175" customFormat="false" ht="15" hidden="false" customHeight="false" outlineLevel="0" collapsed="false">
      <c r="A175" s="12" t="str">
        <f aca="false">IF(Players!A172="","",Players!A172)</f>
        <v/>
      </c>
      <c r="B175" s="12" t="str">
        <f aca="false">IF(A175="","",Players!B172)</f>
        <v/>
      </c>
      <c r="C175" s="12" t="str">
        <f aca="false">IF(A175="","",SUMIFS(Predictions!$AH$2:$AH$2001,Predictions!$B$2:$B$2001,A175,Predictions!$A$2:$A$2001,$B$2))</f>
        <v/>
      </c>
      <c r="D175" s="12" t="str">
        <f aca="false">IF(A175="","",SUMIFS(Predictions!$AI$2:$AI$2001,Predictions!$B$2:$B$2001,A175,Predictions!$A$2:$A$2001,$B$2))</f>
        <v/>
      </c>
      <c r="E175" s="12" t="str">
        <f aca="false">IF(A175="","",SUMIFS(Predictions!$AJ$2:$AJ$2001,Predictions!$B$2:$B$2001,A175,Predictions!$A$2:$A$2001,$B$2))</f>
        <v/>
      </c>
      <c r="F175" s="12" t="str">
        <f aca="false">IF(A175="","",SUMIFS(Predictions!$AK$2:$AK$2001,Predictions!$B$2:$B$2001,A175,Predictions!$A$2:$A$2001,$B$2))</f>
        <v/>
      </c>
      <c r="G175" s="12" t="str">
        <f aca="false">IF(A175="","",SUMIFS(Predictions!$AH$2:$AH$2001,Predictions!$B$2:$B$2001,A175))</f>
        <v/>
      </c>
      <c r="H175" s="12" t="str">
        <f aca="false">IF(A175="","",SUMIFS(Predictions!$AI$2:$AI$2001,Predictions!$B$2:$B$2001,A175))</f>
        <v/>
      </c>
      <c r="I175" s="12" t="str">
        <f aca="false">IF(A175="","",SUMIFS(Predictions!$AJ$2:$AJ$2001,Predictions!$B$2:$B$2001,A175))</f>
        <v/>
      </c>
      <c r="J175" s="12" t="str">
        <f aca="false">IF(A175="","",SUMIFS(Predictions!$AK$2:$AK$2001,Predictions!$B$2:$B$2001,A175))</f>
        <v/>
      </c>
      <c r="K175" s="17" t="str">
        <f aca="false">IF(OR(A175="",J175=0),"",I175/J175)</f>
        <v/>
      </c>
      <c r="L175" s="10" t="n">
        <f aca="false">IF(A175="",-1,C175*10000+D175*100+E175+(1000-ROW())/100000)</f>
        <v>-1</v>
      </c>
      <c r="M175" s="10" t="n">
        <f aca="false">IF(A175="",-1,G175*10000+H175*100+I175+(1000-ROW())/100000)</f>
        <v>-1</v>
      </c>
    </row>
    <row r="176" customFormat="false" ht="15" hidden="false" customHeight="false" outlineLevel="0" collapsed="false">
      <c r="A176" s="12" t="str">
        <f aca="false">IF(Players!A173="","",Players!A173)</f>
        <v/>
      </c>
      <c r="B176" s="12" t="str">
        <f aca="false">IF(A176="","",Players!B173)</f>
        <v/>
      </c>
      <c r="C176" s="12" t="str">
        <f aca="false">IF(A176="","",SUMIFS(Predictions!$AH$2:$AH$2001,Predictions!$B$2:$B$2001,A176,Predictions!$A$2:$A$2001,$B$2))</f>
        <v/>
      </c>
      <c r="D176" s="12" t="str">
        <f aca="false">IF(A176="","",SUMIFS(Predictions!$AI$2:$AI$2001,Predictions!$B$2:$B$2001,A176,Predictions!$A$2:$A$2001,$B$2))</f>
        <v/>
      </c>
      <c r="E176" s="12" t="str">
        <f aca="false">IF(A176="","",SUMIFS(Predictions!$AJ$2:$AJ$2001,Predictions!$B$2:$B$2001,A176,Predictions!$A$2:$A$2001,$B$2))</f>
        <v/>
      </c>
      <c r="F176" s="12" t="str">
        <f aca="false">IF(A176="","",SUMIFS(Predictions!$AK$2:$AK$2001,Predictions!$B$2:$B$2001,A176,Predictions!$A$2:$A$2001,$B$2))</f>
        <v/>
      </c>
      <c r="G176" s="12" t="str">
        <f aca="false">IF(A176="","",SUMIFS(Predictions!$AH$2:$AH$2001,Predictions!$B$2:$B$2001,A176))</f>
        <v/>
      </c>
      <c r="H176" s="12" t="str">
        <f aca="false">IF(A176="","",SUMIFS(Predictions!$AI$2:$AI$2001,Predictions!$B$2:$B$2001,A176))</f>
        <v/>
      </c>
      <c r="I176" s="12" t="str">
        <f aca="false">IF(A176="","",SUMIFS(Predictions!$AJ$2:$AJ$2001,Predictions!$B$2:$B$2001,A176))</f>
        <v/>
      </c>
      <c r="J176" s="12" t="str">
        <f aca="false">IF(A176="","",SUMIFS(Predictions!$AK$2:$AK$2001,Predictions!$B$2:$B$2001,A176))</f>
        <v/>
      </c>
      <c r="K176" s="17" t="str">
        <f aca="false">IF(OR(A176="",J176=0),"",I176/J176)</f>
        <v/>
      </c>
      <c r="L176" s="10" t="n">
        <f aca="false">IF(A176="",-1,C176*10000+D176*100+E176+(1000-ROW())/100000)</f>
        <v>-1</v>
      </c>
      <c r="M176" s="10" t="n">
        <f aca="false">IF(A176="",-1,G176*10000+H176*100+I176+(1000-ROW())/100000)</f>
        <v>-1</v>
      </c>
    </row>
    <row r="177" customFormat="false" ht="15" hidden="false" customHeight="false" outlineLevel="0" collapsed="false">
      <c r="A177" s="12" t="str">
        <f aca="false">IF(Players!A174="","",Players!A174)</f>
        <v/>
      </c>
      <c r="B177" s="12" t="str">
        <f aca="false">IF(A177="","",Players!B174)</f>
        <v/>
      </c>
      <c r="C177" s="12" t="str">
        <f aca="false">IF(A177="","",SUMIFS(Predictions!$AH$2:$AH$2001,Predictions!$B$2:$B$2001,A177,Predictions!$A$2:$A$2001,$B$2))</f>
        <v/>
      </c>
      <c r="D177" s="12" t="str">
        <f aca="false">IF(A177="","",SUMIFS(Predictions!$AI$2:$AI$2001,Predictions!$B$2:$B$2001,A177,Predictions!$A$2:$A$2001,$B$2))</f>
        <v/>
      </c>
      <c r="E177" s="12" t="str">
        <f aca="false">IF(A177="","",SUMIFS(Predictions!$AJ$2:$AJ$2001,Predictions!$B$2:$B$2001,A177,Predictions!$A$2:$A$2001,$B$2))</f>
        <v/>
      </c>
      <c r="F177" s="12" t="str">
        <f aca="false">IF(A177="","",SUMIFS(Predictions!$AK$2:$AK$2001,Predictions!$B$2:$B$2001,A177,Predictions!$A$2:$A$2001,$B$2))</f>
        <v/>
      </c>
      <c r="G177" s="12" t="str">
        <f aca="false">IF(A177="","",SUMIFS(Predictions!$AH$2:$AH$2001,Predictions!$B$2:$B$2001,A177))</f>
        <v/>
      </c>
      <c r="H177" s="12" t="str">
        <f aca="false">IF(A177="","",SUMIFS(Predictions!$AI$2:$AI$2001,Predictions!$B$2:$B$2001,A177))</f>
        <v/>
      </c>
      <c r="I177" s="12" t="str">
        <f aca="false">IF(A177="","",SUMIFS(Predictions!$AJ$2:$AJ$2001,Predictions!$B$2:$B$2001,A177))</f>
        <v/>
      </c>
      <c r="J177" s="12" t="str">
        <f aca="false">IF(A177="","",SUMIFS(Predictions!$AK$2:$AK$2001,Predictions!$B$2:$B$2001,A177))</f>
        <v/>
      </c>
      <c r="K177" s="17" t="str">
        <f aca="false">IF(OR(A177="",J177=0),"",I177/J177)</f>
        <v/>
      </c>
      <c r="L177" s="10" t="n">
        <f aca="false">IF(A177="",-1,C177*10000+D177*100+E177+(1000-ROW())/100000)</f>
        <v>-1</v>
      </c>
      <c r="M177" s="10" t="n">
        <f aca="false">IF(A177="",-1,G177*10000+H177*100+I177+(1000-ROW())/100000)</f>
        <v>-1</v>
      </c>
    </row>
    <row r="178" customFormat="false" ht="15" hidden="false" customHeight="false" outlineLevel="0" collapsed="false">
      <c r="A178" s="12" t="str">
        <f aca="false">IF(Players!A175="","",Players!A175)</f>
        <v/>
      </c>
      <c r="B178" s="12" t="str">
        <f aca="false">IF(A178="","",Players!B175)</f>
        <v/>
      </c>
      <c r="C178" s="12" t="str">
        <f aca="false">IF(A178="","",SUMIFS(Predictions!$AH$2:$AH$2001,Predictions!$B$2:$B$2001,A178,Predictions!$A$2:$A$2001,$B$2))</f>
        <v/>
      </c>
      <c r="D178" s="12" t="str">
        <f aca="false">IF(A178="","",SUMIFS(Predictions!$AI$2:$AI$2001,Predictions!$B$2:$B$2001,A178,Predictions!$A$2:$A$2001,$B$2))</f>
        <v/>
      </c>
      <c r="E178" s="12" t="str">
        <f aca="false">IF(A178="","",SUMIFS(Predictions!$AJ$2:$AJ$2001,Predictions!$B$2:$B$2001,A178,Predictions!$A$2:$A$2001,$B$2))</f>
        <v/>
      </c>
      <c r="F178" s="12" t="str">
        <f aca="false">IF(A178="","",SUMIFS(Predictions!$AK$2:$AK$2001,Predictions!$B$2:$B$2001,A178,Predictions!$A$2:$A$2001,$B$2))</f>
        <v/>
      </c>
      <c r="G178" s="12" t="str">
        <f aca="false">IF(A178="","",SUMIFS(Predictions!$AH$2:$AH$2001,Predictions!$B$2:$B$2001,A178))</f>
        <v/>
      </c>
      <c r="H178" s="12" t="str">
        <f aca="false">IF(A178="","",SUMIFS(Predictions!$AI$2:$AI$2001,Predictions!$B$2:$B$2001,A178))</f>
        <v/>
      </c>
      <c r="I178" s="12" t="str">
        <f aca="false">IF(A178="","",SUMIFS(Predictions!$AJ$2:$AJ$2001,Predictions!$B$2:$B$2001,A178))</f>
        <v/>
      </c>
      <c r="J178" s="12" t="str">
        <f aca="false">IF(A178="","",SUMIFS(Predictions!$AK$2:$AK$2001,Predictions!$B$2:$B$2001,A178))</f>
        <v/>
      </c>
      <c r="K178" s="17" t="str">
        <f aca="false">IF(OR(A178="",J178=0),"",I178/J178)</f>
        <v/>
      </c>
      <c r="L178" s="10" t="n">
        <f aca="false">IF(A178="",-1,C178*10000+D178*100+E178+(1000-ROW())/100000)</f>
        <v>-1</v>
      </c>
      <c r="M178" s="10" t="n">
        <f aca="false">IF(A178="",-1,G178*10000+H178*100+I178+(1000-ROW())/100000)</f>
        <v>-1</v>
      </c>
    </row>
    <row r="179" customFormat="false" ht="15" hidden="false" customHeight="false" outlineLevel="0" collapsed="false">
      <c r="A179" s="12" t="str">
        <f aca="false">IF(Players!A176="","",Players!A176)</f>
        <v/>
      </c>
      <c r="B179" s="12" t="str">
        <f aca="false">IF(A179="","",Players!B176)</f>
        <v/>
      </c>
      <c r="C179" s="12" t="str">
        <f aca="false">IF(A179="","",SUMIFS(Predictions!$AH$2:$AH$2001,Predictions!$B$2:$B$2001,A179,Predictions!$A$2:$A$2001,$B$2))</f>
        <v/>
      </c>
      <c r="D179" s="12" t="str">
        <f aca="false">IF(A179="","",SUMIFS(Predictions!$AI$2:$AI$2001,Predictions!$B$2:$B$2001,A179,Predictions!$A$2:$A$2001,$B$2))</f>
        <v/>
      </c>
      <c r="E179" s="12" t="str">
        <f aca="false">IF(A179="","",SUMIFS(Predictions!$AJ$2:$AJ$2001,Predictions!$B$2:$B$2001,A179,Predictions!$A$2:$A$2001,$B$2))</f>
        <v/>
      </c>
      <c r="F179" s="12" t="str">
        <f aca="false">IF(A179="","",SUMIFS(Predictions!$AK$2:$AK$2001,Predictions!$B$2:$B$2001,A179,Predictions!$A$2:$A$2001,$B$2))</f>
        <v/>
      </c>
      <c r="G179" s="12" t="str">
        <f aca="false">IF(A179="","",SUMIFS(Predictions!$AH$2:$AH$2001,Predictions!$B$2:$B$2001,A179))</f>
        <v/>
      </c>
      <c r="H179" s="12" t="str">
        <f aca="false">IF(A179="","",SUMIFS(Predictions!$AI$2:$AI$2001,Predictions!$B$2:$B$2001,A179))</f>
        <v/>
      </c>
      <c r="I179" s="12" t="str">
        <f aca="false">IF(A179="","",SUMIFS(Predictions!$AJ$2:$AJ$2001,Predictions!$B$2:$B$2001,A179))</f>
        <v/>
      </c>
      <c r="J179" s="12" t="str">
        <f aca="false">IF(A179="","",SUMIFS(Predictions!$AK$2:$AK$2001,Predictions!$B$2:$B$2001,A179))</f>
        <v/>
      </c>
      <c r="K179" s="17" t="str">
        <f aca="false">IF(OR(A179="",J179=0),"",I179/J179)</f>
        <v/>
      </c>
      <c r="L179" s="10" t="n">
        <f aca="false">IF(A179="",-1,C179*10000+D179*100+E179+(1000-ROW())/100000)</f>
        <v>-1</v>
      </c>
      <c r="M179" s="10" t="n">
        <f aca="false">IF(A179="",-1,G179*10000+H179*100+I179+(1000-ROW())/100000)</f>
        <v>-1</v>
      </c>
    </row>
    <row r="180" customFormat="false" ht="15" hidden="false" customHeight="false" outlineLevel="0" collapsed="false">
      <c r="A180" s="12" t="str">
        <f aca="false">IF(Players!A177="","",Players!A177)</f>
        <v/>
      </c>
      <c r="B180" s="12" t="str">
        <f aca="false">IF(A180="","",Players!B177)</f>
        <v/>
      </c>
      <c r="C180" s="12" t="str">
        <f aca="false">IF(A180="","",SUMIFS(Predictions!$AH$2:$AH$2001,Predictions!$B$2:$B$2001,A180,Predictions!$A$2:$A$2001,$B$2))</f>
        <v/>
      </c>
      <c r="D180" s="12" t="str">
        <f aca="false">IF(A180="","",SUMIFS(Predictions!$AI$2:$AI$2001,Predictions!$B$2:$B$2001,A180,Predictions!$A$2:$A$2001,$B$2))</f>
        <v/>
      </c>
      <c r="E180" s="12" t="str">
        <f aca="false">IF(A180="","",SUMIFS(Predictions!$AJ$2:$AJ$2001,Predictions!$B$2:$B$2001,A180,Predictions!$A$2:$A$2001,$B$2))</f>
        <v/>
      </c>
      <c r="F180" s="12" t="str">
        <f aca="false">IF(A180="","",SUMIFS(Predictions!$AK$2:$AK$2001,Predictions!$B$2:$B$2001,A180,Predictions!$A$2:$A$2001,$B$2))</f>
        <v/>
      </c>
      <c r="G180" s="12" t="str">
        <f aca="false">IF(A180="","",SUMIFS(Predictions!$AH$2:$AH$2001,Predictions!$B$2:$B$2001,A180))</f>
        <v/>
      </c>
      <c r="H180" s="12" t="str">
        <f aca="false">IF(A180="","",SUMIFS(Predictions!$AI$2:$AI$2001,Predictions!$B$2:$B$2001,A180))</f>
        <v/>
      </c>
      <c r="I180" s="12" t="str">
        <f aca="false">IF(A180="","",SUMIFS(Predictions!$AJ$2:$AJ$2001,Predictions!$B$2:$B$2001,A180))</f>
        <v/>
      </c>
      <c r="J180" s="12" t="str">
        <f aca="false">IF(A180="","",SUMIFS(Predictions!$AK$2:$AK$2001,Predictions!$B$2:$B$2001,A180))</f>
        <v/>
      </c>
      <c r="K180" s="17" t="str">
        <f aca="false">IF(OR(A180="",J180=0),"",I180/J180)</f>
        <v/>
      </c>
      <c r="L180" s="10" t="n">
        <f aca="false">IF(A180="",-1,C180*10000+D180*100+E180+(1000-ROW())/100000)</f>
        <v>-1</v>
      </c>
      <c r="M180" s="10" t="n">
        <f aca="false">IF(A180="",-1,G180*10000+H180*100+I180+(1000-ROW())/100000)</f>
        <v>-1</v>
      </c>
    </row>
    <row r="181" customFormat="false" ht="15" hidden="false" customHeight="false" outlineLevel="0" collapsed="false">
      <c r="A181" s="12" t="str">
        <f aca="false">IF(Players!A178="","",Players!A178)</f>
        <v/>
      </c>
      <c r="B181" s="12" t="str">
        <f aca="false">IF(A181="","",Players!B178)</f>
        <v/>
      </c>
      <c r="C181" s="12" t="str">
        <f aca="false">IF(A181="","",SUMIFS(Predictions!$AH$2:$AH$2001,Predictions!$B$2:$B$2001,A181,Predictions!$A$2:$A$2001,$B$2))</f>
        <v/>
      </c>
      <c r="D181" s="12" t="str">
        <f aca="false">IF(A181="","",SUMIFS(Predictions!$AI$2:$AI$2001,Predictions!$B$2:$B$2001,A181,Predictions!$A$2:$A$2001,$B$2))</f>
        <v/>
      </c>
      <c r="E181" s="12" t="str">
        <f aca="false">IF(A181="","",SUMIFS(Predictions!$AJ$2:$AJ$2001,Predictions!$B$2:$B$2001,A181,Predictions!$A$2:$A$2001,$B$2))</f>
        <v/>
      </c>
      <c r="F181" s="12" t="str">
        <f aca="false">IF(A181="","",SUMIFS(Predictions!$AK$2:$AK$2001,Predictions!$B$2:$B$2001,A181,Predictions!$A$2:$A$2001,$B$2))</f>
        <v/>
      </c>
      <c r="G181" s="12" t="str">
        <f aca="false">IF(A181="","",SUMIFS(Predictions!$AH$2:$AH$2001,Predictions!$B$2:$B$2001,A181))</f>
        <v/>
      </c>
      <c r="H181" s="12" t="str">
        <f aca="false">IF(A181="","",SUMIFS(Predictions!$AI$2:$AI$2001,Predictions!$B$2:$B$2001,A181))</f>
        <v/>
      </c>
      <c r="I181" s="12" t="str">
        <f aca="false">IF(A181="","",SUMIFS(Predictions!$AJ$2:$AJ$2001,Predictions!$B$2:$B$2001,A181))</f>
        <v/>
      </c>
      <c r="J181" s="12" t="str">
        <f aca="false">IF(A181="","",SUMIFS(Predictions!$AK$2:$AK$2001,Predictions!$B$2:$B$2001,A181))</f>
        <v/>
      </c>
      <c r="K181" s="17" t="str">
        <f aca="false">IF(OR(A181="",J181=0),"",I181/J181)</f>
        <v/>
      </c>
      <c r="L181" s="10" t="n">
        <f aca="false">IF(A181="",-1,C181*10000+D181*100+E181+(1000-ROW())/100000)</f>
        <v>-1</v>
      </c>
      <c r="M181" s="10" t="n">
        <f aca="false">IF(A181="",-1,G181*10000+H181*100+I181+(1000-ROW())/100000)</f>
        <v>-1</v>
      </c>
    </row>
    <row r="182" customFormat="false" ht="15" hidden="false" customHeight="false" outlineLevel="0" collapsed="false">
      <c r="A182" s="12" t="str">
        <f aca="false">IF(Players!A179="","",Players!A179)</f>
        <v/>
      </c>
      <c r="B182" s="12" t="str">
        <f aca="false">IF(A182="","",Players!B179)</f>
        <v/>
      </c>
      <c r="C182" s="12" t="str">
        <f aca="false">IF(A182="","",SUMIFS(Predictions!$AH$2:$AH$2001,Predictions!$B$2:$B$2001,A182,Predictions!$A$2:$A$2001,$B$2))</f>
        <v/>
      </c>
      <c r="D182" s="12" t="str">
        <f aca="false">IF(A182="","",SUMIFS(Predictions!$AI$2:$AI$2001,Predictions!$B$2:$B$2001,A182,Predictions!$A$2:$A$2001,$B$2))</f>
        <v/>
      </c>
      <c r="E182" s="12" t="str">
        <f aca="false">IF(A182="","",SUMIFS(Predictions!$AJ$2:$AJ$2001,Predictions!$B$2:$B$2001,A182,Predictions!$A$2:$A$2001,$B$2))</f>
        <v/>
      </c>
      <c r="F182" s="12" t="str">
        <f aca="false">IF(A182="","",SUMIFS(Predictions!$AK$2:$AK$2001,Predictions!$B$2:$B$2001,A182,Predictions!$A$2:$A$2001,$B$2))</f>
        <v/>
      </c>
      <c r="G182" s="12" t="str">
        <f aca="false">IF(A182="","",SUMIFS(Predictions!$AH$2:$AH$2001,Predictions!$B$2:$B$2001,A182))</f>
        <v/>
      </c>
      <c r="H182" s="12" t="str">
        <f aca="false">IF(A182="","",SUMIFS(Predictions!$AI$2:$AI$2001,Predictions!$B$2:$B$2001,A182))</f>
        <v/>
      </c>
      <c r="I182" s="12" t="str">
        <f aca="false">IF(A182="","",SUMIFS(Predictions!$AJ$2:$AJ$2001,Predictions!$B$2:$B$2001,A182))</f>
        <v/>
      </c>
      <c r="J182" s="12" t="str">
        <f aca="false">IF(A182="","",SUMIFS(Predictions!$AK$2:$AK$2001,Predictions!$B$2:$B$2001,A182))</f>
        <v/>
      </c>
      <c r="K182" s="17" t="str">
        <f aca="false">IF(OR(A182="",J182=0),"",I182/J182)</f>
        <v/>
      </c>
      <c r="L182" s="10" t="n">
        <f aca="false">IF(A182="",-1,C182*10000+D182*100+E182+(1000-ROW())/100000)</f>
        <v>-1</v>
      </c>
      <c r="M182" s="10" t="n">
        <f aca="false">IF(A182="",-1,G182*10000+H182*100+I182+(1000-ROW())/100000)</f>
        <v>-1</v>
      </c>
    </row>
    <row r="183" customFormat="false" ht="15" hidden="false" customHeight="false" outlineLevel="0" collapsed="false">
      <c r="A183" s="12" t="str">
        <f aca="false">IF(Players!A180="","",Players!A180)</f>
        <v/>
      </c>
      <c r="B183" s="12" t="str">
        <f aca="false">IF(A183="","",Players!B180)</f>
        <v/>
      </c>
      <c r="C183" s="12" t="str">
        <f aca="false">IF(A183="","",SUMIFS(Predictions!$AH$2:$AH$2001,Predictions!$B$2:$B$2001,A183,Predictions!$A$2:$A$2001,$B$2))</f>
        <v/>
      </c>
      <c r="D183" s="12" t="str">
        <f aca="false">IF(A183="","",SUMIFS(Predictions!$AI$2:$AI$2001,Predictions!$B$2:$B$2001,A183,Predictions!$A$2:$A$2001,$B$2))</f>
        <v/>
      </c>
      <c r="E183" s="12" t="str">
        <f aca="false">IF(A183="","",SUMIFS(Predictions!$AJ$2:$AJ$2001,Predictions!$B$2:$B$2001,A183,Predictions!$A$2:$A$2001,$B$2))</f>
        <v/>
      </c>
      <c r="F183" s="12" t="str">
        <f aca="false">IF(A183="","",SUMIFS(Predictions!$AK$2:$AK$2001,Predictions!$B$2:$B$2001,A183,Predictions!$A$2:$A$2001,$B$2))</f>
        <v/>
      </c>
      <c r="G183" s="12" t="str">
        <f aca="false">IF(A183="","",SUMIFS(Predictions!$AH$2:$AH$2001,Predictions!$B$2:$B$2001,A183))</f>
        <v/>
      </c>
      <c r="H183" s="12" t="str">
        <f aca="false">IF(A183="","",SUMIFS(Predictions!$AI$2:$AI$2001,Predictions!$B$2:$B$2001,A183))</f>
        <v/>
      </c>
      <c r="I183" s="12" t="str">
        <f aca="false">IF(A183="","",SUMIFS(Predictions!$AJ$2:$AJ$2001,Predictions!$B$2:$B$2001,A183))</f>
        <v/>
      </c>
      <c r="J183" s="12" t="str">
        <f aca="false">IF(A183="","",SUMIFS(Predictions!$AK$2:$AK$2001,Predictions!$B$2:$B$2001,A183))</f>
        <v/>
      </c>
      <c r="K183" s="17" t="str">
        <f aca="false">IF(OR(A183="",J183=0),"",I183/J183)</f>
        <v/>
      </c>
      <c r="L183" s="10" t="n">
        <f aca="false">IF(A183="",-1,C183*10000+D183*100+E183+(1000-ROW())/100000)</f>
        <v>-1</v>
      </c>
      <c r="M183" s="10" t="n">
        <f aca="false">IF(A183="",-1,G183*10000+H183*100+I183+(1000-ROW())/100000)</f>
        <v>-1</v>
      </c>
    </row>
    <row r="184" customFormat="false" ht="15" hidden="false" customHeight="false" outlineLevel="0" collapsed="false">
      <c r="A184" s="12" t="str">
        <f aca="false">IF(Players!A181="","",Players!A181)</f>
        <v/>
      </c>
      <c r="B184" s="12" t="str">
        <f aca="false">IF(A184="","",Players!B181)</f>
        <v/>
      </c>
      <c r="C184" s="12" t="str">
        <f aca="false">IF(A184="","",SUMIFS(Predictions!$AH$2:$AH$2001,Predictions!$B$2:$B$2001,A184,Predictions!$A$2:$A$2001,$B$2))</f>
        <v/>
      </c>
      <c r="D184" s="12" t="str">
        <f aca="false">IF(A184="","",SUMIFS(Predictions!$AI$2:$AI$2001,Predictions!$B$2:$B$2001,A184,Predictions!$A$2:$A$2001,$B$2))</f>
        <v/>
      </c>
      <c r="E184" s="12" t="str">
        <f aca="false">IF(A184="","",SUMIFS(Predictions!$AJ$2:$AJ$2001,Predictions!$B$2:$B$2001,A184,Predictions!$A$2:$A$2001,$B$2))</f>
        <v/>
      </c>
      <c r="F184" s="12" t="str">
        <f aca="false">IF(A184="","",SUMIFS(Predictions!$AK$2:$AK$2001,Predictions!$B$2:$B$2001,A184,Predictions!$A$2:$A$2001,$B$2))</f>
        <v/>
      </c>
      <c r="G184" s="12" t="str">
        <f aca="false">IF(A184="","",SUMIFS(Predictions!$AH$2:$AH$2001,Predictions!$B$2:$B$2001,A184))</f>
        <v/>
      </c>
      <c r="H184" s="12" t="str">
        <f aca="false">IF(A184="","",SUMIFS(Predictions!$AI$2:$AI$2001,Predictions!$B$2:$B$2001,A184))</f>
        <v/>
      </c>
      <c r="I184" s="12" t="str">
        <f aca="false">IF(A184="","",SUMIFS(Predictions!$AJ$2:$AJ$2001,Predictions!$B$2:$B$2001,A184))</f>
        <v/>
      </c>
      <c r="J184" s="12" t="str">
        <f aca="false">IF(A184="","",SUMIFS(Predictions!$AK$2:$AK$2001,Predictions!$B$2:$B$2001,A184))</f>
        <v/>
      </c>
      <c r="K184" s="17" t="str">
        <f aca="false">IF(OR(A184="",J184=0),"",I184/J184)</f>
        <v/>
      </c>
      <c r="L184" s="10" t="n">
        <f aca="false">IF(A184="",-1,C184*10000+D184*100+E184+(1000-ROW())/100000)</f>
        <v>-1</v>
      </c>
      <c r="M184" s="10" t="n">
        <f aca="false">IF(A184="",-1,G184*10000+H184*100+I184+(1000-ROW())/100000)</f>
        <v>-1</v>
      </c>
    </row>
    <row r="185" customFormat="false" ht="15" hidden="false" customHeight="false" outlineLevel="0" collapsed="false">
      <c r="A185" s="12" t="str">
        <f aca="false">IF(Players!A182="","",Players!A182)</f>
        <v/>
      </c>
      <c r="B185" s="12" t="str">
        <f aca="false">IF(A185="","",Players!B182)</f>
        <v/>
      </c>
      <c r="C185" s="12" t="str">
        <f aca="false">IF(A185="","",SUMIFS(Predictions!$AH$2:$AH$2001,Predictions!$B$2:$B$2001,A185,Predictions!$A$2:$A$2001,$B$2))</f>
        <v/>
      </c>
      <c r="D185" s="12" t="str">
        <f aca="false">IF(A185="","",SUMIFS(Predictions!$AI$2:$AI$2001,Predictions!$B$2:$B$2001,A185,Predictions!$A$2:$A$2001,$B$2))</f>
        <v/>
      </c>
      <c r="E185" s="12" t="str">
        <f aca="false">IF(A185="","",SUMIFS(Predictions!$AJ$2:$AJ$2001,Predictions!$B$2:$B$2001,A185,Predictions!$A$2:$A$2001,$B$2))</f>
        <v/>
      </c>
      <c r="F185" s="12" t="str">
        <f aca="false">IF(A185="","",SUMIFS(Predictions!$AK$2:$AK$2001,Predictions!$B$2:$B$2001,A185,Predictions!$A$2:$A$2001,$B$2))</f>
        <v/>
      </c>
      <c r="G185" s="12" t="str">
        <f aca="false">IF(A185="","",SUMIFS(Predictions!$AH$2:$AH$2001,Predictions!$B$2:$B$2001,A185))</f>
        <v/>
      </c>
      <c r="H185" s="12" t="str">
        <f aca="false">IF(A185="","",SUMIFS(Predictions!$AI$2:$AI$2001,Predictions!$B$2:$B$2001,A185))</f>
        <v/>
      </c>
      <c r="I185" s="12" t="str">
        <f aca="false">IF(A185="","",SUMIFS(Predictions!$AJ$2:$AJ$2001,Predictions!$B$2:$B$2001,A185))</f>
        <v/>
      </c>
      <c r="J185" s="12" t="str">
        <f aca="false">IF(A185="","",SUMIFS(Predictions!$AK$2:$AK$2001,Predictions!$B$2:$B$2001,A185))</f>
        <v/>
      </c>
      <c r="K185" s="17" t="str">
        <f aca="false">IF(OR(A185="",J185=0),"",I185/J185)</f>
        <v/>
      </c>
      <c r="L185" s="10" t="n">
        <f aca="false">IF(A185="",-1,C185*10000+D185*100+E185+(1000-ROW())/100000)</f>
        <v>-1</v>
      </c>
      <c r="M185" s="10" t="n">
        <f aca="false">IF(A185="",-1,G185*10000+H185*100+I185+(1000-ROW())/100000)</f>
        <v>-1</v>
      </c>
    </row>
    <row r="186" customFormat="false" ht="15" hidden="false" customHeight="false" outlineLevel="0" collapsed="false">
      <c r="A186" s="12" t="str">
        <f aca="false">IF(Players!A183="","",Players!A183)</f>
        <v/>
      </c>
      <c r="B186" s="12" t="str">
        <f aca="false">IF(A186="","",Players!B183)</f>
        <v/>
      </c>
      <c r="C186" s="12" t="str">
        <f aca="false">IF(A186="","",SUMIFS(Predictions!$AH$2:$AH$2001,Predictions!$B$2:$B$2001,A186,Predictions!$A$2:$A$2001,$B$2))</f>
        <v/>
      </c>
      <c r="D186" s="12" t="str">
        <f aca="false">IF(A186="","",SUMIFS(Predictions!$AI$2:$AI$2001,Predictions!$B$2:$B$2001,A186,Predictions!$A$2:$A$2001,$B$2))</f>
        <v/>
      </c>
      <c r="E186" s="12" t="str">
        <f aca="false">IF(A186="","",SUMIFS(Predictions!$AJ$2:$AJ$2001,Predictions!$B$2:$B$2001,A186,Predictions!$A$2:$A$2001,$B$2))</f>
        <v/>
      </c>
      <c r="F186" s="12" t="str">
        <f aca="false">IF(A186="","",SUMIFS(Predictions!$AK$2:$AK$2001,Predictions!$B$2:$B$2001,A186,Predictions!$A$2:$A$2001,$B$2))</f>
        <v/>
      </c>
      <c r="G186" s="12" t="str">
        <f aca="false">IF(A186="","",SUMIFS(Predictions!$AH$2:$AH$2001,Predictions!$B$2:$B$2001,A186))</f>
        <v/>
      </c>
      <c r="H186" s="12" t="str">
        <f aca="false">IF(A186="","",SUMIFS(Predictions!$AI$2:$AI$2001,Predictions!$B$2:$B$2001,A186))</f>
        <v/>
      </c>
      <c r="I186" s="12" t="str">
        <f aca="false">IF(A186="","",SUMIFS(Predictions!$AJ$2:$AJ$2001,Predictions!$B$2:$B$2001,A186))</f>
        <v/>
      </c>
      <c r="J186" s="12" t="str">
        <f aca="false">IF(A186="","",SUMIFS(Predictions!$AK$2:$AK$2001,Predictions!$B$2:$B$2001,A186))</f>
        <v/>
      </c>
      <c r="K186" s="17" t="str">
        <f aca="false">IF(OR(A186="",J186=0),"",I186/J186)</f>
        <v/>
      </c>
      <c r="L186" s="10" t="n">
        <f aca="false">IF(A186="",-1,C186*10000+D186*100+E186+(1000-ROW())/100000)</f>
        <v>-1</v>
      </c>
      <c r="M186" s="10" t="n">
        <f aca="false">IF(A186="",-1,G186*10000+H186*100+I186+(1000-ROW())/100000)</f>
        <v>-1</v>
      </c>
    </row>
    <row r="187" customFormat="false" ht="15" hidden="false" customHeight="false" outlineLevel="0" collapsed="false">
      <c r="A187" s="12" t="str">
        <f aca="false">IF(Players!A184="","",Players!A184)</f>
        <v/>
      </c>
      <c r="B187" s="12" t="str">
        <f aca="false">IF(A187="","",Players!B184)</f>
        <v/>
      </c>
      <c r="C187" s="12" t="str">
        <f aca="false">IF(A187="","",SUMIFS(Predictions!$AH$2:$AH$2001,Predictions!$B$2:$B$2001,A187,Predictions!$A$2:$A$2001,$B$2))</f>
        <v/>
      </c>
      <c r="D187" s="12" t="str">
        <f aca="false">IF(A187="","",SUMIFS(Predictions!$AI$2:$AI$2001,Predictions!$B$2:$B$2001,A187,Predictions!$A$2:$A$2001,$B$2))</f>
        <v/>
      </c>
      <c r="E187" s="12" t="str">
        <f aca="false">IF(A187="","",SUMIFS(Predictions!$AJ$2:$AJ$2001,Predictions!$B$2:$B$2001,A187,Predictions!$A$2:$A$2001,$B$2))</f>
        <v/>
      </c>
      <c r="F187" s="12" t="str">
        <f aca="false">IF(A187="","",SUMIFS(Predictions!$AK$2:$AK$2001,Predictions!$B$2:$B$2001,A187,Predictions!$A$2:$A$2001,$B$2))</f>
        <v/>
      </c>
      <c r="G187" s="12" t="str">
        <f aca="false">IF(A187="","",SUMIFS(Predictions!$AH$2:$AH$2001,Predictions!$B$2:$B$2001,A187))</f>
        <v/>
      </c>
      <c r="H187" s="12" t="str">
        <f aca="false">IF(A187="","",SUMIFS(Predictions!$AI$2:$AI$2001,Predictions!$B$2:$B$2001,A187))</f>
        <v/>
      </c>
      <c r="I187" s="12" t="str">
        <f aca="false">IF(A187="","",SUMIFS(Predictions!$AJ$2:$AJ$2001,Predictions!$B$2:$B$2001,A187))</f>
        <v/>
      </c>
      <c r="J187" s="12" t="str">
        <f aca="false">IF(A187="","",SUMIFS(Predictions!$AK$2:$AK$2001,Predictions!$B$2:$B$2001,A187))</f>
        <v/>
      </c>
      <c r="K187" s="17" t="str">
        <f aca="false">IF(OR(A187="",J187=0),"",I187/J187)</f>
        <v/>
      </c>
      <c r="L187" s="10" t="n">
        <f aca="false">IF(A187="",-1,C187*10000+D187*100+E187+(1000-ROW())/100000)</f>
        <v>-1</v>
      </c>
      <c r="M187" s="10" t="n">
        <f aca="false">IF(A187="",-1,G187*10000+H187*100+I187+(1000-ROW())/100000)</f>
        <v>-1</v>
      </c>
    </row>
    <row r="188" customFormat="false" ht="15" hidden="false" customHeight="false" outlineLevel="0" collapsed="false">
      <c r="A188" s="12" t="str">
        <f aca="false">IF(Players!A185="","",Players!A185)</f>
        <v/>
      </c>
      <c r="B188" s="12" t="str">
        <f aca="false">IF(A188="","",Players!B185)</f>
        <v/>
      </c>
      <c r="C188" s="12" t="str">
        <f aca="false">IF(A188="","",SUMIFS(Predictions!$AH$2:$AH$2001,Predictions!$B$2:$B$2001,A188,Predictions!$A$2:$A$2001,$B$2))</f>
        <v/>
      </c>
      <c r="D188" s="12" t="str">
        <f aca="false">IF(A188="","",SUMIFS(Predictions!$AI$2:$AI$2001,Predictions!$B$2:$B$2001,A188,Predictions!$A$2:$A$2001,$B$2))</f>
        <v/>
      </c>
      <c r="E188" s="12" t="str">
        <f aca="false">IF(A188="","",SUMIFS(Predictions!$AJ$2:$AJ$2001,Predictions!$B$2:$B$2001,A188,Predictions!$A$2:$A$2001,$B$2))</f>
        <v/>
      </c>
      <c r="F188" s="12" t="str">
        <f aca="false">IF(A188="","",SUMIFS(Predictions!$AK$2:$AK$2001,Predictions!$B$2:$B$2001,A188,Predictions!$A$2:$A$2001,$B$2))</f>
        <v/>
      </c>
      <c r="G188" s="12" t="str">
        <f aca="false">IF(A188="","",SUMIFS(Predictions!$AH$2:$AH$2001,Predictions!$B$2:$B$2001,A188))</f>
        <v/>
      </c>
      <c r="H188" s="12" t="str">
        <f aca="false">IF(A188="","",SUMIFS(Predictions!$AI$2:$AI$2001,Predictions!$B$2:$B$2001,A188))</f>
        <v/>
      </c>
      <c r="I188" s="12" t="str">
        <f aca="false">IF(A188="","",SUMIFS(Predictions!$AJ$2:$AJ$2001,Predictions!$B$2:$B$2001,A188))</f>
        <v/>
      </c>
      <c r="J188" s="12" t="str">
        <f aca="false">IF(A188="","",SUMIFS(Predictions!$AK$2:$AK$2001,Predictions!$B$2:$B$2001,A188))</f>
        <v/>
      </c>
      <c r="K188" s="17" t="str">
        <f aca="false">IF(OR(A188="",J188=0),"",I188/J188)</f>
        <v/>
      </c>
      <c r="L188" s="10" t="n">
        <f aca="false">IF(A188="",-1,C188*10000+D188*100+E188+(1000-ROW())/100000)</f>
        <v>-1</v>
      </c>
      <c r="M188" s="10" t="n">
        <f aca="false">IF(A188="",-1,G188*10000+H188*100+I188+(1000-ROW())/100000)</f>
        <v>-1</v>
      </c>
    </row>
    <row r="189" customFormat="false" ht="15" hidden="false" customHeight="false" outlineLevel="0" collapsed="false">
      <c r="A189" s="12" t="str">
        <f aca="false">IF(Players!A186="","",Players!A186)</f>
        <v/>
      </c>
      <c r="B189" s="12" t="str">
        <f aca="false">IF(A189="","",Players!B186)</f>
        <v/>
      </c>
      <c r="C189" s="12" t="str">
        <f aca="false">IF(A189="","",SUMIFS(Predictions!$AH$2:$AH$2001,Predictions!$B$2:$B$2001,A189,Predictions!$A$2:$A$2001,$B$2))</f>
        <v/>
      </c>
      <c r="D189" s="12" t="str">
        <f aca="false">IF(A189="","",SUMIFS(Predictions!$AI$2:$AI$2001,Predictions!$B$2:$B$2001,A189,Predictions!$A$2:$A$2001,$B$2))</f>
        <v/>
      </c>
      <c r="E189" s="12" t="str">
        <f aca="false">IF(A189="","",SUMIFS(Predictions!$AJ$2:$AJ$2001,Predictions!$B$2:$B$2001,A189,Predictions!$A$2:$A$2001,$B$2))</f>
        <v/>
      </c>
      <c r="F189" s="12" t="str">
        <f aca="false">IF(A189="","",SUMIFS(Predictions!$AK$2:$AK$2001,Predictions!$B$2:$B$2001,A189,Predictions!$A$2:$A$2001,$B$2))</f>
        <v/>
      </c>
      <c r="G189" s="12" t="str">
        <f aca="false">IF(A189="","",SUMIFS(Predictions!$AH$2:$AH$2001,Predictions!$B$2:$B$2001,A189))</f>
        <v/>
      </c>
      <c r="H189" s="12" t="str">
        <f aca="false">IF(A189="","",SUMIFS(Predictions!$AI$2:$AI$2001,Predictions!$B$2:$B$2001,A189))</f>
        <v/>
      </c>
      <c r="I189" s="12" t="str">
        <f aca="false">IF(A189="","",SUMIFS(Predictions!$AJ$2:$AJ$2001,Predictions!$B$2:$B$2001,A189))</f>
        <v/>
      </c>
      <c r="J189" s="12" t="str">
        <f aca="false">IF(A189="","",SUMIFS(Predictions!$AK$2:$AK$2001,Predictions!$B$2:$B$2001,A189))</f>
        <v/>
      </c>
      <c r="K189" s="17" t="str">
        <f aca="false">IF(OR(A189="",J189=0),"",I189/J189)</f>
        <v/>
      </c>
      <c r="L189" s="10" t="n">
        <f aca="false">IF(A189="",-1,C189*10000+D189*100+E189+(1000-ROW())/100000)</f>
        <v>-1</v>
      </c>
      <c r="M189" s="10" t="n">
        <f aca="false">IF(A189="",-1,G189*10000+H189*100+I189+(1000-ROW())/100000)</f>
        <v>-1</v>
      </c>
    </row>
    <row r="190" customFormat="false" ht="15" hidden="false" customHeight="false" outlineLevel="0" collapsed="false">
      <c r="A190" s="12" t="str">
        <f aca="false">IF(Players!A187="","",Players!A187)</f>
        <v/>
      </c>
      <c r="B190" s="12" t="str">
        <f aca="false">IF(A190="","",Players!B187)</f>
        <v/>
      </c>
      <c r="C190" s="12" t="str">
        <f aca="false">IF(A190="","",SUMIFS(Predictions!$AH$2:$AH$2001,Predictions!$B$2:$B$2001,A190,Predictions!$A$2:$A$2001,$B$2))</f>
        <v/>
      </c>
      <c r="D190" s="12" t="str">
        <f aca="false">IF(A190="","",SUMIFS(Predictions!$AI$2:$AI$2001,Predictions!$B$2:$B$2001,A190,Predictions!$A$2:$A$2001,$B$2))</f>
        <v/>
      </c>
      <c r="E190" s="12" t="str">
        <f aca="false">IF(A190="","",SUMIFS(Predictions!$AJ$2:$AJ$2001,Predictions!$B$2:$B$2001,A190,Predictions!$A$2:$A$2001,$B$2))</f>
        <v/>
      </c>
      <c r="F190" s="12" t="str">
        <f aca="false">IF(A190="","",SUMIFS(Predictions!$AK$2:$AK$2001,Predictions!$B$2:$B$2001,A190,Predictions!$A$2:$A$2001,$B$2))</f>
        <v/>
      </c>
      <c r="G190" s="12" t="str">
        <f aca="false">IF(A190="","",SUMIFS(Predictions!$AH$2:$AH$2001,Predictions!$B$2:$B$2001,A190))</f>
        <v/>
      </c>
      <c r="H190" s="12" t="str">
        <f aca="false">IF(A190="","",SUMIFS(Predictions!$AI$2:$AI$2001,Predictions!$B$2:$B$2001,A190))</f>
        <v/>
      </c>
      <c r="I190" s="12" t="str">
        <f aca="false">IF(A190="","",SUMIFS(Predictions!$AJ$2:$AJ$2001,Predictions!$B$2:$B$2001,A190))</f>
        <v/>
      </c>
      <c r="J190" s="12" t="str">
        <f aca="false">IF(A190="","",SUMIFS(Predictions!$AK$2:$AK$2001,Predictions!$B$2:$B$2001,A190))</f>
        <v/>
      </c>
      <c r="K190" s="17" t="str">
        <f aca="false">IF(OR(A190="",J190=0),"",I190/J190)</f>
        <v/>
      </c>
      <c r="L190" s="10" t="n">
        <f aca="false">IF(A190="",-1,C190*10000+D190*100+E190+(1000-ROW())/100000)</f>
        <v>-1</v>
      </c>
      <c r="M190" s="10" t="n">
        <f aca="false">IF(A190="",-1,G190*10000+H190*100+I190+(1000-ROW())/100000)</f>
        <v>-1</v>
      </c>
    </row>
    <row r="191" customFormat="false" ht="15" hidden="false" customHeight="false" outlineLevel="0" collapsed="false">
      <c r="A191" s="12" t="str">
        <f aca="false">IF(Players!A188="","",Players!A188)</f>
        <v/>
      </c>
      <c r="B191" s="12" t="str">
        <f aca="false">IF(A191="","",Players!B188)</f>
        <v/>
      </c>
      <c r="C191" s="12" t="str">
        <f aca="false">IF(A191="","",SUMIFS(Predictions!$AH$2:$AH$2001,Predictions!$B$2:$B$2001,A191,Predictions!$A$2:$A$2001,$B$2))</f>
        <v/>
      </c>
      <c r="D191" s="12" t="str">
        <f aca="false">IF(A191="","",SUMIFS(Predictions!$AI$2:$AI$2001,Predictions!$B$2:$B$2001,A191,Predictions!$A$2:$A$2001,$B$2))</f>
        <v/>
      </c>
      <c r="E191" s="12" t="str">
        <f aca="false">IF(A191="","",SUMIFS(Predictions!$AJ$2:$AJ$2001,Predictions!$B$2:$B$2001,A191,Predictions!$A$2:$A$2001,$B$2))</f>
        <v/>
      </c>
      <c r="F191" s="12" t="str">
        <f aca="false">IF(A191="","",SUMIFS(Predictions!$AK$2:$AK$2001,Predictions!$B$2:$B$2001,A191,Predictions!$A$2:$A$2001,$B$2))</f>
        <v/>
      </c>
      <c r="G191" s="12" t="str">
        <f aca="false">IF(A191="","",SUMIFS(Predictions!$AH$2:$AH$2001,Predictions!$B$2:$B$2001,A191))</f>
        <v/>
      </c>
      <c r="H191" s="12" t="str">
        <f aca="false">IF(A191="","",SUMIFS(Predictions!$AI$2:$AI$2001,Predictions!$B$2:$B$2001,A191))</f>
        <v/>
      </c>
      <c r="I191" s="12" t="str">
        <f aca="false">IF(A191="","",SUMIFS(Predictions!$AJ$2:$AJ$2001,Predictions!$B$2:$B$2001,A191))</f>
        <v/>
      </c>
      <c r="J191" s="12" t="str">
        <f aca="false">IF(A191="","",SUMIFS(Predictions!$AK$2:$AK$2001,Predictions!$B$2:$B$2001,A191))</f>
        <v/>
      </c>
      <c r="K191" s="17" t="str">
        <f aca="false">IF(OR(A191="",J191=0),"",I191/J191)</f>
        <v/>
      </c>
      <c r="L191" s="10" t="n">
        <f aca="false">IF(A191="",-1,C191*10000+D191*100+E191+(1000-ROW())/100000)</f>
        <v>-1</v>
      </c>
      <c r="M191" s="10" t="n">
        <f aca="false">IF(A191="",-1,G191*10000+H191*100+I191+(1000-ROW())/100000)</f>
        <v>-1</v>
      </c>
    </row>
    <row r="192" customFormat="false" ht="15" hidden="false" customHeight="false" outlineLevel="0" collapsed="false">
      <c r="A192" s="12" t="str">
        <f aca="false">IF(Players!A189="","",Players!A189)</f>
        <v/>
      </c>
      <c r="B192" s="12" t="str">
        <f aca="false">IF(A192="","",Players!B189)</f>
        <v/>
      </c>
      <c r="C192" s="12" t="str">
        <f aca="false">IF(A192="","",SUMIFS(Predictions!$AH$2:$AH$2001,Predictions!$B$2:$B$2001,A192,Predictions!$A$2:$A$2001,$B$2))</f>
        <v/>
      </c>
      <c r="D192" s="12" t="str">
        <f aca="false">IF(A192="","",SUMIFS(Predictions!$AI$2:$AI$2001,Predictions!$B$2:$B$2001,A192,Predictions!$A$2:$A$2001,$B$2))</f>
        <v/>
      </c>
      <c r="E192" s="12" t="str">
        <f aca="false">IF(A192="","",SUMIFS(Predictions!$AJ$2:$AJ$2001,Predictions!$B$2:$B$2001,A192,Predictions!$A$2:$A$2001,$B$2))</f>
        <v/>
      </c>
      <c r="F192" s="12" t="str">
        <f aca="false">IF(A192="","",SUMIFS(Predictions!$AK$2:$AK$2001,Predictions!$B$2:$B$2001,A192,Predictions!$A$2:$A$2001,$B$2))</f>
        <v/>
      </c>
      <c r="G192" s="12" t="str">
        <f aca="false">IF(A192="","",SUMIFS(Predictions!$AH$2:$AH$2001,Predictions!$B$2:$B$2001,A192))</f>
        <v/>
      </c>
      <c r="H192" s="12" t="str">
        <f aca="false">IF(A192="","",SUMIFS(Predictions!$AI$2:$AI$2001,Predictions!$B$2:$B$2001,A192))</f>
        <v/>
      </c>
      <c r="I192" s="12" t="str">
        <f aca="false">IF(A192="","",SUMIFS(Predictions!$AJ$2:$AJ$2001,Predictions!$B$2:$B$2001,A192))</f>
        <v/>
      </c>
      <c r="J192" s="12" t="str">
        <f aca="false">IF(A192="","",SUMIFS(Predictions!$AK$2:$AK$2001,Predictions!$B$2:$B$2001,A192))</f>
        <v/>
      </c>
      <c r="K192" s="17" t="str">
        <f aca="false">IF(OR(A192="",J192=0),"",I192/J192)</f>
        <v/>
      </c>
      <c r="L192" s="10" t="n">
        <f aca="false">IF(A192="",-1,C192*10000+D192*100+E192+(1000-ROW())/100000)</f>
        <v>-1</v>
      </c>
      <c r="M192" s="10" t="n">
        <f aca="false">IF(A192="",-1,G192*10000+H192*100+I192+(1000-ROW())/100000)</f>
        <v>-1</v>
      </c>
    </row>
    <row r="193" customFormat="false" ht="15" hidden="false" customHeight="false" outlineLevel="0" collapsed="false">
      <c r="A193" s="12" t="str">
        <f aca="false">IF(Players!A190="","",Players!A190)</f>
        <v/>
      </c>
      <c r="B193" s="12" t="str">
        <f aca="false">IF(A193="","",Players!B190)</f>
        <v/>
      </c>
      <c r="C193" s="12" t="str">
        <f aca="false">IF(A193="","",SUMIFS(Predictions!$AH$2:$AH$2001,Predictions!$B$2:$B$2001,A193,Predictions!$A$2:$A$2001,$B$2))</f>
        <v/>
      </c>
      <c r="D193" s="12" t="str">
        <f aca="false">IF(A193="","",SUMIFS(Predictions!$AI$2:$AI$2001,Predictions!$B$2:$B$2001,A193,Predictions!$A$2:$A$2001,$B$2))</f>
        <v/>
      </c>
      <c r="E193" s="12" t="str">
        <f aca="false">IF(A193="","",SUMIFS(Predictions!$AJ$2:$AJ$2001,Predictions!$B$2:$B$2001,A193,Predictions!$A$2:$A$2001,$B$2))</f>
        <v/>
      </c>
      <c r="F193" s="12" t="str">
        <f aca="false">IF(A193="","",SUMIFS(Predictions!$AK$2:$AK$2001,Predictions!$B$2:$B$2001,A193,Predictions!$A$2:$A$2001,$B$2))</f>
        <v/>
      </c>
      <c r="G193" s="12" t="str">
        <f aca="false">IF(A193="","",SUMIFS(Predictions!$AH$2:$AH$2001,Predictions!$B$2:$B$2001,A193))</f>
        <v/>
      </c>
      <c r="H193" s="12" t="str">
        <f aca="false">IF(A193="","",SUMIFS(Predictions!$AI$2:$AI$2001,Predictions!$B$2:$B$2001,A193))</f>
        <v/>
      </c>
      <c r="I193" s="12" t="str">
        <f aca="false">IF(A193="","",SUMIFS(Predictions!$AJ$2:$AJ$2001,Predictions!$B$2:$B$2001,A193))</f>
        <v/>
      </c>
      <c r="J193" s="12" t="str">
        <f aca="false">IF(A193="","",SUMIFS(Predictions!$AK$2:$AK$2001,Predictions!$B$2:$B$2001,A193))</f>
        <v/>
      </c>
      <c r="K193" s="17" t="str">
        <f aca="false">IF(OR(A193="",J193=0),"",I193/J193)</f>
        <v/>
      </c>
      <c r="L193" s="10" t="n">
        <f aca="false">IF(A193="",-1,C193*10000+D193*100+E193+(1000-ROW())/100000)</f>
        <v>-1</v>
      </c>
      <c r="M193" s="10" t="n">
        <f aca="false">IF(A193="",-1,G193*10000+H193*100+I193+(1000-ROW())/100000)</f>
        <v>-1</v>
      </c>
    </row>
    <row r="194" customFormat="false" ht="15" hidden="false" customHeight="false" outlineLevel="0" collapsed="false">
      <c r="A194" s="12" t="str">
        <f aca="false">IF(Players!A191="","",Players!A191)</f>
        <v/>
      </c>
      <c r="B194" s="12" t="str">
        <f aca="false">IF(A194="","",Players!B191)</f>
        <v/>
      </c>
      <c r="C194" s="12" t="str">
        <f aca="false">IF(A194="","",SUMIFS(Predictions!$AH$2:$AH$2001,Predictions!$B$2:$B$2001,A194,Predictions!$A$2:$A$2001,$B$2))</f>
        <v/>
      </c>
      <c r="D194" s="12" t="str">
        <f aca="false">IF(A194="","",SUMIFS(Predictions!$AI$2:$AI$2001,Predictions!$B$2:$B$2001,A194,Predictions!$A$2:$A$2001,$B$2))</f>
        <v/>
      </c>
      <c r="E194" s="12" t="str">
        <f aca="false">IF(A194="","",SUMIFS(Predictions!$AJ$2:$AJ$2001,Predictions!$B$2:$B$2001,A194,Predictions!$A$2:$A$2001,$B$2))</f>
        <v/>
      </c>
      <c r="F194" s="12" t="str">
        <f aca="false">IF(A194="","",SUMIFS(Predictions!$AK$2:$AK$2001,Predictions!$B$2:$B$2001,A194,Predictions!$A$2:$A$2001,$B$2))</f>
        <v/>
      </c>
      <c r="G194" s="12" t="str">
        <f aca="false">IF(A194="","",SUMIFS(Predictions!$AH$2:$AH$2001,Predictions!$B$2:$B$2001,A194))</f>
        <v/>
      </c>
      <c r="H194" s="12" t="str">
        <f aca="false">IF(A194="","",SUMIFS(Predictions!$AI$2:$AI$2001,Predictions!$B$2:$B$2001,A194))</f>
        <v/>
      </c>
      <c r="I194" s="12" t="str">
        <f aca="false">IF(A194="","",SUMIFS(Predictions!$AJ$2:$AJ$2001,Predictions!$B$2:$B$2001,A194))</f>
        <v/>
      </c>
      <c r="J194" s="12" t="str">
        <f aca="false">IF(A194="","",SUMIFS(Predictions!$AK$2:$AK$2001,Predictions!$B$2:$B$2001,A194))</f>
        <v/>
      </c>
      <c r="K194" s="17" t="str">
        <f aca="false">IF(OR(A194="",J194=0),"",I194/J194)</f>
        <v/>
      </c>
      <c r="L194" s="10" t="n">
        <f aca="false">IF(A194="",-1,C194*10000+D194*100+E194+(1000-ROW())/100000)</f>
        <v>-1</v>
      </c>
      <c r="M194" s="10" t="n">
        <f aca="false">IF(A194="",-1,G194*10000+H194*100+I194+(1000-ROW())/100000)</f>
        <v>-1</v>
      </c>
    </row>
    <row r="195" customFormat="false" ht="15" hidden="false" customHeight="false" outlineLevel="0" collapsed="false">
      <c r="A195" s="12" t="str">
        <f aca="false">IF(Players!A192="","",Players!A192)</f>
        <v/>
      </c>
      <c r="B195" s="12" t="str">
        <f aca="false">IF(A195="","",Players!B192)</f>
        <v/>
      </c>
      <c r="C195" s="12" t="str">
        <f aca="false">IF(A195="","",SUMIFS(Predictions!$AH$2:$AH$2001,Predictions!$B$2:$B$2001,A195,Predictions!$A$2:$A$2001,$B$2))</f>
        <v/>
      </c>
      <c r="D195" s="12" t="str">
        <f aca="false">IF(A195="","",SUMIFS(Predictions!$AI$2:$AI$2001,Predictions!$B$2:$B$2001,A195,Predictions!$A$2:$A$2001,$B$2))</f>
        <v/>
      </c>
      <c r="E195" s="12" t="str">
        <f aca="false">IF(A195="","",SUMIFS(Predictions!$AJ$2:$AJ$2001,Predictions!$B$2:$B$2001,A195,Predictions!$A$2:$A$2001,$B$2))</f>
        <v/>
      </c>
      <c r="F195" s="12" t="str">
        <f aca="false">IF(A195="","",SUMIFS(Predictions!$AK$2:$AK$2001,Predictions!$B$2:$B$2001,A195,Predictions!$A$2:$A$2001,$B$2))</f>
        <v/>
      </c>
      <c r="G195" s="12" t="str">
        <f aca="false">IF(A195="","",SUMIFS(Predictions!$AH$2:$AH$2001,Predictions!$B$2:$B$2001,A195))</f>
        <v/>
      </c>
      <c r="H195" s="12" t="str">
        <f aca="false">IF(A195="","",SUMIFS(Predictions!$AI$2:$AI$2001,Predictions!$B$2:$B$2001,A195))</f>
        <v/>
      </c>
      <c r="I195" s="12" t="str">
        <f aca="false">IF(A195="","",SUMIFS(Predictions!$AJ$2:$AJ$2001,Predictions!$B$2:$B$2001,A195))</f>
        <v/>
      </c>
      <c r="J195" s="12" t="str">
        <f aca="false">IF(A195="","",SUMIFS(Predictions!$AK$2:$AK$2001,Predictions!$B$2:$B$2001,A195))</f>
        <v/>
      </c>
      <c r="K195" s="17" t="str">
        <f aca="false">IF(OR(A195="",J195=0),"",I195/J195)</f>
        <v/>
      </c>
      <c r="L195" s="10" t="n">
        <f aca="false">IF(A195="",-1,C195*10000+D195*100+E195+(1000-ROW())/100000)</f>
        <v>-1</v>
      </c>
      <c r="M195" s="10" t="n">
        <f aca="false">IF(A195="",-1,G195*10000+H195*100+I195+(1000-ROW())/100000)</f>
        <v>-1</v>
      </c>
    </row>
    <row r="196" customFormat="false" ht="15" hidden="false" customHeight="false" outlineLevel="0" collapsed="false">
      <c r="A196" s="12" t="str">
        <f aca="false">IF(Players!A193="","",Players!A193)</f>
        <v/>
      </c>
      <c r="B196" s="12" t="str">
        <f aca="false">IF(A196="","",Players!B193)</f>
        <v/>
      </c>
      <c r="C196" s="12" t="str">
        <f aca="false">IF(A196="","",SUMIFS(Predictions!$AH$2:$AH$2001,Predictions!$B$2:$B$2001,A196,Predictions!$A$2:$A$2001,$B$2))</f>
        <v/>
      </c>
      <c r="D196" s="12" t="str">
        <f aca="false">IF(A196="","",SUMIFS(Predictions!$AI$2:$AI$2001,Predictions!$B$2:$B$2001,A196,Predictions!$A$2:$A$2001,$B$2))</f>
        <v/>
      </c>
      <c r="E196" s="12" t="str">
        <f aca="false">IF(A196="","",SUMIFS(Predictions!$AJ$2:$AJ$2001,Predictions!$B$2:$B$2001,A196,Predictions!$A$2:$A$2001,$B$2))</f>
        <v/>
      </c>
      <c r="F196" s="12" t="str">
        <f aca="false">IF(A196="","",SUMIFS(Predictions!$AK$2:$AK$2001,Predictions!$B$2:$B$2001,A196,Predictions!$A$2:$A$2001,$B$2))</f>
        <v/>
      </c>
      <c r="G196" s="12" t="str">
        <f aca="false">IF(A196="","",SUMIFS(Predictions!$AH$2:$AH$2001,Predictions!$B$2:$B$2001,A196))</f>
        <v/>
      </c>
      <c r="H196" s="12" t="str">
        <f aca="false">IF(A196="","",SUMIFS(Predictions!$AI$2:$AI$2001,Predictions!$B$2:$B$2001,A196))</f>
        <v/>
      </c>
      <c r="I196" s="12" t="str">
        <f aca="false">IF(A196="","",SUMIFS(Predictions!$AJ$2:$AJ$2001,Predictions!$B$2:$B$2001,A196))</f>
        <v/>
      </c>
      <c r="J196" s="12" t="str">
        <f aca="false">IF(A196="","",SUMIFS(Predictions!$AK$2:$AK$2001,Predictions!$B$2:$B$2001,A196))</f>
        <v/>
      </c>
      <c r="K196" s="17" t="str">
        <f aca="false">IF(OR(A196="",J196=0),"",I196/J196)</f>
        <v/>
      </c>
      <c r="L196" s="10" t="n">
        <f aca="false">IF(A196="",-1,C196*10000+D196*100+E196+(1000-ROW())/100000)</f>
        <v>-1</v>
      </c>
      <c r="M196" s="10" t="n">
        <f aca="false">IF(A196="",-1,G196*10000+H196*100+I196+(1000-ROW())/100000)</f>
        <v>-1</v>
      </c>
    </row>
    <row r="197" customFormat="false" ht="15" hidden="false" customHeight="false" outlineLevel="0" collapsed="false">
      <c r="A197" s="12" t="str">
        <f aca="false">IF(Players!A194="","",Players!A194)</f>
        <v/>
      </c>
      <c r="B197" s="12" t="str">
        <f aca="false">IF(A197="","",Players!B194)</f>
        <v/>
      </c>
      <c r="C197" s="12" t="str">
        <f aca="false">IF(A197="","",SUMIFS(Predictions!$AH$2:$AH$2001,Predictions!$B$2:$B$2001,A197,Predictions!$A$2:$A$2001,$B$2))</f>
        <v/>
      </c>
      <c r="D197" s="12" t="str">
        <f aca="false">IF(A197="","",SUMIFS(Predictions!$AI$2:$AI$2001,Predictions!$B$2:$B$2001,A197,Predictions!$A$2:$A$2001,$B$2))</f>
        <v/>
      </c>
      <c r="E197" s="12" t="str">
        <f aca="false">IF(A197="","",SUMIFS(Predictions!$AJ$2:$AJ$2001,Predictions!$B$2:$B$2001,A197,Predictions!$A$2:$A$2001,$B$2))</f>
        <v/>
      </c>
      <c r="F197" s="12" t="str">
        <f aca="false">IF(A197="","",SUMIFS(Predictions!$AK$2:$AK$2001,Predictions!$B$2:$B$2001,A197,Predictions!$A$2:$A$2001,$B$2))</f>
        <v/>
      </c>
      <c r="G197" s="12" t="str">
        <f aca="false">IF(A197="","",SUMIFS(Predictions!$AH$2:$AH$2001,Predictions!$B$2:$B$2001,A197))</f>
        <v/>
      </c>
      <c r="H197" s="12" t="str">
        <f aca="false">IF(A197="","",SUMIFS(Predictions!$AI$2:$AI$2001,Predictions!$B$2:$B$2001,A197))</f>
        <v/>
      </c>
      <c r="I197" s="12" t="str">
        <f aca="false">IF(A197="","",SUMIFS(Predictions!$AJ$2:$AJ$2001,Predictions!$B$2:$B$2001,A197))</f>
        <v/>
      </c>
      <c r="J197" s="12" t="str">
        <f aca="false">IF(A197="","",SUMIFS(Predictions!$AK$2:$AK$2001,Predictions!$B$2:$B$2001,A197))</f>
        <v/>
      </c>
      <c r="K197" s="17" t="str">
        <f aca="false">IF(OR(A197="",J197=0),"",I197/J197)</f>
        <v/>
      </c>
      <c r="L197" s="10" t="n">
        <f aca="false">IF(A197="",-1,C197*10000+D197*100+E197+(1000-ROW())/100000)</f>
        <v>-1</v>
      </c>
      <c r="M197" s="10" t="n">
        <f aca="false">IF(A197="",-1,G197*10000+H197*100+I197+(1000-ROW())/100000)</f>
        <v>-1</v>
      </c>
    </row>
    <row r="198" customFormat="false" ht="15" hidden="false" customHeight="false" outlineLevel="0" collapsed="false">
      <c r="A198" s="12" t="str">
        <f aca="false">IF(Players!A195="","",Players!A195)</f>
        <v/>
      </c>
      <c r="B198" s="12" t="str">
        <f aca="false">IF(A198="","",Players!B195)</f>
        <v/>
      </c>
      <c r="C198" s="12" t="str">
        <f aca="false">IF(A198="","",SUMIFS(Predictions!$AH$2:$AH$2001,Predictions!$B$2:$B$2001,A198,Predictions!$A$2:$A$2001,$B$2))</f>
        <v/>
      </c>
      <c r="D198" s="12" t="str">
        <f aca="false">IF(A198="","",SUMIFS(Predictions!$AI$2:$AI$2001,Predictions!$B$2:$B$2001,A198,Predictions!$A$2:$A$2001,$B$2))</f>
        <v/>
      </c>
      <c r="E198" s="12" t="str">
        <f aca="false">IF(A198="","",SUMIFS(Predictions!$AJ$2:$AJ$2001,Predictions!$B$2:$B$2001,A198,Predictions!$A$2:$A$2001,$B$2))</f>
        <v/>
      </c>
      <c r="F198" s="12" t="str">
        <f aca="false">IF(A198="","",SUMIFS(Predictions!$AK$2:$AK$2001,Predictions!$B$2:$B$2001,A198,Predictions!$A$2:$A$2001,$B$2))</f>
        <v/>
      </c>
      <c r="G198" s="12" t="str">
        <f aca="false">IF(A198="","",SUMIFS(Predictions!$AH$2:$AH$2001,Predictions!$B$2:$B$2001,A198))</f>
        <v/>
      </c>
      <c r="H198" s="12" t="str">
        <f aca="false">IF(A198="","",SUMIFS(Predictions!$AI$2:$AI$2001,Predictions!$B$2:$B$2001,A198))</f>
        <v/>
      </c>
      <c r="I198" s="12" t="str">
        <f aca="false">IF(A198="","",SUMIFS(Predictions!$AJ$2:$AJ$2001,Predictions!$B$2:$B$2001,A198))</f>
        <v/>
      </c>
      <c r="J198" s="12" t="str">
        <f aca="false">IF(A198="","",SUMIFS(Predictions!$AK$2:$AK$2001,Predictions!$B$2:$B$2001,A198))</f>
        <v/>
      </c>
      <c r="K198" s="17" t="str">
        <f aca="false">IF(OR(A198="",J198=0),"",I198/J198)</f>
        <v/>
      </c>
      <c r="L198" s="10" t="n">
        <f aca="false">IF(A198="",-1,C198*10000+D198*100+E198+(1000-ROW())/100000)</f>
        <v>-1</v>
      </c>
      <c r="M198" s="10" t="n">
        <f aca="false">IF(A198="",-1,G198*10000+H198*100+I198+(1000-ROW())/100000)</f>
        <v>-1</v>
      </c>
    </row>
    <row r="199" customFormat="false" ht="15" hidden="false" customHeight="false" outlineLevel="0" collapsed="false">
      <c r="A199" s="12" t="str">
        <f aca="false">IF(Players!A196="","",Players!A196)</f>
        <v/>
      </c>
      <c r="B199" s="12" t="str">
        <f aca="false">IF(A199="","",Players!B196)</f>
        <v/>
      </c>
      <c r="C199" s="12" t="str">
        <f aca="false">IF(A199="","",SUMIFS(Predictions!$AH$2:$AH$2001,Predictions!$B$2:$B$2001,A199,Predictions!$A$2:$A$2001,$B$2))</f>
        <v/>
      </c>
      <c r="D199" s="12" t="str">
        <f aca="false">IF(A199="","",SUMIFS(Predictions!$AI$2:$AI$2001,Predictions!$B$2:$B$2001,A199,Predictions!$A$2:$A$2001,$B$2))</f>
        <v/>
      </c>
      <c r="E199" s="12" t="str">
        <f aca="false">IF(A199="","",SUMIFS(Predictions!$AJ$2:$AJ$2001,Predictions!$B$2:$B$2001,A199,Predictions!$A$2:$A$2001,$B$2))</f>
        <v/>
      </c>
      <c r="F199" s="12" t="str">
        <f aca="false">IF(A199="","",SUMIFS(Predictions!$AK$2:$AK$2001,Predictions!$B$2:$B$2001,A199,Predictions!$A$2:$A$2001,$B$2))</f>
        <v/>
      </c>
      <c r="G199" s="12" t="str">
        <f aca="false">IF(A199="","",SUMIFS(Predictions!$AH$2:$AH$2001,Predictions!$B$2:$B$2001,A199))</f>
        <v/>
      </c>
      <c r="H199" s="12" t="str">
        <f aca="false">IF(A199="","",SUMIFS(Predictions!$AI$2:$AI$2001,Predictions!$B$2:$B$2001,A199))</f>
        <v/>
      </c>
      <c r="I199" s="12" t="str">
        <f aca="false">IF(A199="","",SUMIFS(Predictions!$AJ$2:$AJ$2001,Predictions!$B$2:$B$2001,A199))</f>
        <v/>
      </c>
      <c r="J199" s="12" t="str">
        <f aca="false">IF(A199="","",SUMIFS(Predictions!$AK$2:$AK$2001,Predictions!$B$2:$B$2001,A199))</f>
        <v/>
      </c>
      <c r="K199" s="17" t="str">
        <f aca="false">IF(OR(A199="",J199=0),"",I199/J199)</f>
        <v/>
      </c>
      <c r="L199" s="10" t="n">
        <f aca="false">IF(A199="",-1,C199*10000+D199*100+E199+(1000-ROW())/100000)</f>
        <v>-1</v>
      </c>
      <c r="M199" s="10" t="n">
        <f aca="false">IF(A199="",-1,G199*10000+H199*100+I199+(1000-ROW())/100000)</f>
        <v>-1</v>
      </c>
    </row>
    <row r="200" customFormat="false" ht="15" hidden="false" customHeight="false" outlineLevel="0" collapsed="false">
      <c r="A200" s="12" t="str">
        <f aca="false">IF(Players!A197="","",Players!A197)</f>
        <v/>
      </c>
      <c r="B200" s="12" t="str">
        <f aca="false">IF(A200="","",Players!B197)</f>
        <v/>
      </c>
      <c r="C200" s="12" t="str">
        <f aca="false">IF(A200="","",SUMIFS(Predictions!$AH$2:$AH$2001,Predictions!$B$2:$B$2001,A200,Predictions!$A$2:$A$2001,$B$2))</f>
        <v/>
      </c>
      <c r="D200" s="12" t="str">
        <f aca="false">IF(A200="","",SUMIFS(Predictions!$AI$2:$AI$2001,Predictions!$B$2:$B$2001,A200,Predictions!$A$2:$A$2001,$B$2))</f>
        <v/>
      </c>
      <c r="E200" s="12" t="str">
        <f aca="false">IF(A200="","",SUMIFS(Predictions!$AJ$2:$AJ$2001,Predictions!$B$2:$B$2001,A200,Predictions!$A$2:$A$2001,$B$2))</f>
        <v/>
      </c>
      <c r="F200" s="12" t="str">
        <f aca="false">IF(A200="","",SUMIFS(Predictions!$AK$2:$AK$2001,Predictions!$B$2:$B$2001,A200,Predictions!$A$2:$A$2001,$B$2))</f>
        <v/>
      </c>
      <c r="G200" s="12" t="str">
        <f aca="false">IF(A200="","",SUMIFS(Predictions!$AH$2:$AH$2001,Predictions!$B$2:$B$2001,A200))</f>
        <v/>
      </c>
      <c r="H200" s="12" t="str">
        <f aca="false">IF(A200="","",SUMIFS(Predictions!$AI$2:$AI$2001,Predictions!$B$2:$B$2001,A200))</f>
        <v/>
      </c>
      <c r="I200" s="12" t="str">
        <f aca="false">IF(A200="","",SUMIFS(Predictions!$AJ$2:$AJ$2001,Predictions!$B$2:$B$2001,A200))</f>
        <v/>
      </c>
      <c r="J200" s="12" t="str">
        <f aca="false">IF(A200="","",SUMIFS(Predictions!$AK$2:$AK$2001,Predictions!$B$2:$B$2001,A200))</f>
        <v/>
      </c>
      <c r="K200" s="17" t="str">
        <f aca="false">IF(OR(A200="",J200=0),"",I200/J200)</f>
        <v/>
      </c>
      <c r="L200" s="10" t="n">
        <f aca="false">IF(A200="",-1,C200*10000+D200*100+E200+(1000-ROW())/100000)</f>
        <v>-1</v>
      </c>
      <c r="M200" s="10" t="n">
        <f aca="false">IF(A200="",-1,G200*10000+H200*100+I200+(1000-ROW())/100000)</f>
        <v>-1</v>
      </c>
    </row>
    <row r="201" customFormat="false" ht="15" hidden="false" customHeight="false" outlineLevel="0" collapsed="false">
      <c r="A201" s="12" t="str">
        <f aca="false">IF(Players!A198="","",Players!A198)</f>
        <v/>
      </c>
      <c r="B201" s="12" t="str">
        <f aca="false">IF(A201="","",Players!B198)</f>
        <v/>
      </c>
      <c r="C201" s="12" t="str">
        <f aca="false">IF(A201="","",SUMIFS(Predictions!$AH$2:$AH$2001,Predictions!$B$2:$B$2001,A201,Predictions!$A$2:$A$2001,$B$2))</f>
        <v/>
      </c>
      <c r="D201" s="12" t="str">
        <f aca="false">IF(A201="","",SUMIFS(Predictions!$AI$2:$AI$2001,Predictions!$B$2:$B$2001,A201,Predictions!$A$2:$A$2001,$B$2))</f>
        <v/>
      </c>
      <c r="E201" s="12" t="str">
        <f aca="false">IF(A201="","",SUMIFS(Predictions!$AJ$2:$AJ$2001,Predictions!$B$2:$B$2001,A201,Predictions!$A$2:$A$2001,$B$2))</f>
        <v/>
      </c>
      <c r="F201" s="12" t="str">
        <f aca="false">IF(A201="","",SUMIFS(Predictions!$AK$2:$AK$2001,Predictions!$B$2:$B$2001,A201,Predictions!$A$2:$A$2001,$B$2))</f>
        <v/>
      </c>
      <c r="G201" s="12" t="str">
        <f aca="false">IF(A201="","",SUMIFS(Predictions!$AH$2:$AH$2001,Predictions!$B$2:$B$2001,A201))</f>
        <v/>
      </c>
      <c r="H201" s="12" t="str">
        <f aca="false">IF(A201="","",SUMIFS(Predictions!$AI$2:$AI$2001,Predictions!$B$2:$B$2001,A201))</f>
        <v/>
      </c>
      <c r="I201" s="12" t="str">
        <f aca="false">IF(A201="","",SUMIFS(Predictions!$AJ$2:$AJ$2001,Predictions!$B$2:$B$2001,A201))</f>
        <v/>
      </c>
      <c r="J201" s="12" t="str">
        <f aca="false">IF(A201="","",SUMIFS(Predictions!$AK$2:$AK$2001,Predictions!$B$2:$B$2001,A201))</f>
        <v/>
      </c>
      <c r="K201" s="17" t="str">
        <f aca="false">IF(OR(A201="",J201=0),"",I201/J201)</f>
        <v/>
      </c>
      <c r="L201" s="10" t="n">
        <f aca="false">IF(A201="",-1,C201*10000+D201*100+E201+(1000-ROW())/100000)</f>
        <v>-1</v>
      </c>
      <c r="M201" s="10" t="n">
        <f aca="false">IF(A201="",-1,G201*10000+H201*100+I201+(1000-ROW())/100000)</f>
        <v>-1</v>
      </c>
    </row>
    <row r="202" customFormat="false" ht="15" hidden="false" customHeight="false" outlineLevel="0" collapsed="false">
      <c r="A202" s="12" t="str">
        <f aca="false">IF(Players!A199="","",Players!A199)</f>
        <v/>
      </c>
      <c r="B202" s="12" t="str">
        <f aca="false">IF(A202="","",Players!B199)</f>
        <v/>
      </c>
      <c r="C202" s="12" t="str">
        <f aca="false">IF(A202="","",SUMIFS(Predictions!$AH$2:$AH$2001,Predictions!$B$2:$B$2001,A202,Predictions!$A$2:$A$2001,$B$2))</f>
        <v/>
      </c>
      <c r="D202" s="12" t="str">
        <f aca="false">IF(A202="","",SUMIFS(Predictions!$AI$2:$AI$2001,Predictions!$B$2:$B$2001,A202,Predictions!$A$2:$A$2001,$B$2))</f>
        <v/>
      </c>
      <c r="E202" s="12" t="str">
        <f aca="false">IF(A202="","",SUMIFS(Predictions!$AJ$2:$AJ$2001,Predictions!$B$2:$B$2001,A202,Predictions!$A$2:$A$2001,$B$2))</f>
        <v/>
      </c>
      <c r="F202" s="12" t="str">
        <f aca="false">IF(A202="","",SUMIFS(Predictions!$AK$2:$AK$2001,Predictions!$B$2:$B$2001,A202,Predictions!$A$2:$A$2001,$B$2))</f>
        <v/>
      </c>
      <c r="G202" s="12" t="str">
        <f aca="false">IF(A202="","",SUMIFS(Predictions!$AH$2:$AH$2001,Predictions!$B$2:$B$2001,A202))</f>
        <v/>
      </c>
      <c r="H202" s="12" t="str">
        <f aca="false">IF(A202="","",SUMIFS(Predictions!$AI$2:$AI$2001,Predictions!$B$2:$B$2001,A202))</f>
        <v/>
      </c>
      <c r="I202" s="12" t="str">
        <f aca="false">IF(A202="","",SUMIFS(Predictions!$AJ$2:$AJ$2001,Predictions!$B$2:$B$2001,A202))</f>
        <v/>
      </c>
      <c r="J202" s="12" t="str">
        <f aca="false">IF(A202="","",SUMIFS(Predictions!$AK$2:$AK$2001,Predictions!$B$2:$B$2001,A202))</f>
        <v/>
      </c>
      <c r="K202" s="17" t="str">
        <f aca="false">IF(OR(A202="",J202=0),"",I202/J202)</f>
        <v/>
      </c>
      <c r="L202" s="10" t="n">
        <f aca="false">IF(A202="",-1,C202*10000+D202*100+E202+(1000-ROW())/100000)</f>
        <v>-1</v>
      </c>
      <c r="M202" s="10" t="n">
        <f aca="false">IF(A202="",-1,G202*10000+H202*100+I202+(1000-ROW())/100000)</f>
        <v>-1</v>
      </c>
    </row>
    <row r="203" customFormat="false" ht="15" hidden="false" customHeight="false" outlineLevel="0" collapsed="false">
      <c r="A203" s="12" t="str">
        <f aca="false">IF(Players!A200="","",Players!A200)</f>
        <v/>
      </c>
      <c r="B203" s="12" t="str">
        <f aca="false">IF(A203="","",Players!B200)</f>
        <v/>
      </c>
      <c r="C203" s="12" t="str">
        <f aca="false">IF(A203="","",SUMIFS(Predictions!$AH$2:$AH$2001,Predictions!$B$2:$B$2001,A203,Predictions!$A$2:$A$2001,$B$2))</f>
        <v/>
      </c>
      <c r="D203" s="12" t="str">
        <f aca="false">IF(A203="","",SUMIFS(Predictions!$AI$2:$AI$2001,Predictions!$B$2:$B$2001,A203,Predictions!$A$2:$A$2001,$B$2))</f>
        <v/>
      </c>
      <c r="E203" s="12" t="str">
        <f aca="false">IF(A203="","",SUMIFS(Predictions!$AJ$2:$AJ$2001,Predictions!$B$2:$B$2001,A203,Predictions!$A$2:$A$2001,$B$2))</f>
        <v/>
      </c>
      <c r="F203" s="12" t="str">
        <f aca="false">IF(A203="","",SUMIFS(Predictions!$AK$2:$AK$2001,Predictions!$B$2:$B$2001,A203,Predictions!$A$2:$A$2001,$B$2))</f>
        <v/>
      </c>
      <c r="G203" s="12" t="str">
        <f aca="false">IF(A203="","",SUMIFS(Predictions!$AH$2:$AH$2001,Predictions!$B$2:$B$2001,A203))</f>
        <v/>
      </c>
      <c r="H203" s="12" t="str">
        <f aca="false">IF(A203="","",SUMIFS(Predictions!$AI$2:$AI$2001,Predictions!$B$2:$B$2001,A203))</f>
        <v/>
      </c>
      <c r="I203" s="12" t="str">
        <f aca="false">IF(A203="","",SUMIFS(Predictions!$AJ$2:$AJ$2001,Predictions!$B$2:$B$2001,A203))</f>
        <v/>
      </c>
      <c r="J203" s="12" t="str">
        <f aca="false">IF(A203="","",SUMIFS(Predictions!$AK$2:$AK$2001,Predictions!$B$2:$B$2001,A203))</f>
        <v/>
      </c>
      <c r="K203" s="17" t="str">
        <f aca="false">IF(OR(A203="",J203=0),"",I203/J203)</f>
        <v/>
      </c>
      <c r="L203" s="10" t="n">
        <f aca="false">IF(A203="",-1,C203*10000+D203*100+E203+(1000-ROW())/100000)</f>
        <v>-1</v>
      </c>
      <c r="M203" s="10" t="n">
        <f aca="false">IF(A203="",-1,G203*10000+H203*100+I203+(1000-ROW())/100000)</f>
        <v>-1</v>
      </c>
    </row>
    <row r="204" customFormat="false" ht="15" hidden="false" customHeight="false" outlineLevel="0" collapsed="false">
      <c r="A204" s="12" t="str">
        <f aca="false">IF(Players!A201="","",Players!A201)</f>
        <v/>
      </c>
      <c r="B204" s="12" t="str">
        <f aca="false">IF(A204="","",Players!B201)</f>
        <v/>
      </c>
      <c r="C204" s="12" t="str">
        <f aca="false">IF(A204="","",SUMIFS(Predictions!$AH$2:$AH$2001,Predictions!$B$2:$B$2001,A204,Predictions!$A$2:$A$2001,$B$2))</f>
        <v/>
      </c>
      <c r="D204" s="12" t="str">
        <f aca="false">IF(A204="","",SUMIFS(Predictions!$AI$2:$AI$2001,Predictions!$B$2:$B$2001,A204,Predictions!$A$2:$A$2001,$B$2))</f>
        <v/>
      </c>
      <c r="E204" s="12" t="str">
        <f aca="false">IF(A204="","",SUMIFS(Predictions!$AJ$2:$AJ$2001,Predictions!$B$2:$B$2001,A204,Predictions!$A$2:$A$2001,$B$2))</f>
        <v/>
      </c>
      <c r="F204" s="12" t="str">
        <f aca="false">IF(A204="","",SUMIFS(Predictions!$AK$2:$AK$2001,Predictions!$B$2:$B$2001,A204,Predictions!$A$2:$A$2001,$B$2))</f>
        <v/>
      </c>
      <c r="G204" s="12" t="str">
        <f aca="false">IF(A204="","",SUMIFS(Predictions!$AH$2:$AH$2001,Predictions!$B$2:$B$2001,A204))</f>
        <v/>
      </c>
      <c r="H204" s="12" t="str">
        <f aca="false">IF(A204="","",SUMIFS(Predictions!$AI$2:$AI$2001,Predictions!$B$2:$B$2001,A204))</f>
        <v/>
      </c>
      <c r="I204" s="12" t="str">
        <f aca="false">IF(A204="","",SUMIFS(Predictions!$AJ$2:$AJ$2001,Predictions!$B$2:$B$2001,A204))</f>
        <v/>
      </c>
      <c r="J204" s="12" t="str">
        <f aca="false">IF(A204="","",SUMIFS(Predictions!$AK$2:$AK$2001,Predictions!$B$2:$B$2001,A204))</f>
        <v/>
      </c>
      <c r="K204" s="17" t="str">
        <f aca="false">IF(OR(A204="",J204=0),"",I204/J204)</f>
        <v/>
      </c>
      <c r="L204" s="10" t="n">
        <f aca="false">IF(A204="",-1,C204*10000+D204*100+E204+(1000-ROW())/100000)</f>
        <v>-1</v>
      </c>
      <c r="M204" s="10" t="n">
        <f aca="false">IF(A204="",-1,G204*10000+H204*100+I204+(1000-ROW())/100000)</f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7.1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3" t="s">
        <v>134</v>
      </c>
      <c r="B2" s="18" t="n">
        <f aca="false">Leaderboard!B2</f>
        <v>1</v>
      </c>
    </row>
    <row r="3" customFormat="false" ht="15" hidden="false" customHeight="false" outlineLevel="0" collapsed="false">
      <c r="A3" s="3" t="s">
        <v>135</v>
      </c>
      <c r="B3" s="19" t="n">
        <v>3</v>
      </c>
      <c r="C3" s="18" t="s">
        <v>136</v>
      </c>
    </row>
    <row r="4" customFormat="false" ht="15" hidden="false" customHeight="false" outlineLevel="0" collapsed="false">
      <c r="A4" s="3" t="s">
        <v>137</v>
      </c>
      <c r="B4" s="19" t="n">
        <v>1</v>
      </c>
      <c r="C4" s="18" t="s">
        <v>138</v>
      </c>
    </row>
    <row r="6" customFormat="false" ht="31.5" hidden="false" customHeight="true" outlineLevel="0" collapsed="false">
      <c r="A6" s="5" t="s">
        <v>116</v>
      </c>
      <c r="B6" s="5" t="s">
        <v>139</v>
      </c>
      <c r="C6" s="5" t="s">
        <v>140</v>
      </c>
      <c r="D6" s="5" t="s">
        <v>141</v>
      </c>
      <c r="E6" s="5" t="s">
        <v>142</v>
      </c>
      <c r="F6" s="5" t="s">
        <v>128</v>
      </c>
    </row>
    <row r="7" customFormat="false" ht="15" hidden="false" customHeight="false" outlineLevel="0" collapsed="false">
      <c r="A7" s="12" t="str">
        <f aca="false">IF(Clubs!A2="","",Clubs!A2)</f>
        <v>Al Hilal</v>
      </c>
      <c r="B7" s="12" t="n">
        <f aca="false">IF(A7="","",COUNTIFS(Leaderboard!$B$5:$B$204,A7,Leaderboard!$F$5:$F$204,"&gt;="&amp;$B$3))</f>
        <v>1</v>
      </c>
      <c r="C7" s="12" t="n">
        <f aca="false">IF(A7="","",SUMIFS(Leaderboard!$C$5:$C$204,Leaderboard!$B$5:$B$204,A7,Leaderboard!$F$5:$F$204,"&gt;="&amp;$B$3))</f>
        <v>5</v>
      </c>
      <c r="D7" s="20" t="n">
        <f aca="false">IF(OR(A7="",B7=0),"",C7/B7)</f>
        <v>5</v>
      </c>
      <c r="E7" s="12" t="str">
        <f aca="false">IF(A7="","",IF(B7&gt;=$B$4,"Yes","Not yet"))</f>
        <v>Yes</v>
      </c>
      <c r="F7" s="13" t="n">
        <f aca="false">IF(E7&lt;&gt;"Yes","",COUNTIFS($E$7:$E$66,"Yes",$D$7:$D$66,"&gt;"&amp;D7)+1)</f>
        <v>3</v>
      </c>
    </row>
    <row r="8" customFormat="false" ht="15" hidden="false" customHeight="false" outlineLevel="0" collapsed="false">
      <c r="A8" s="12" t="str">
        <f aca="false">IF(Clubs!A3="","",Clubs!A3)</f>
        <v>Al Nassr</v>
      </c>
      <c r="B8" s="12" t="n">
        <f aca="false">IF(A8="","",COUNTIFS(Leaderboard!$B$5:$B$204,A8,Leaderboard!$F$5:$F$204,"&gt;="&amp;$B$3))</f>
        <v>1</v>
      </c>
      <c r="C8" s="12" t="n">
        <f aca="false">IF(A8="","",SUMIFS(Leaderboard!$C$5:$C$204,Leaderboard!$B$5:$B$204,A8,Leaderboard!$F$5:$F$204,"&gt;="&amp;$B$3))</f>
        <v>7</v>
      </c>
      <c r="D8" s="20" t="n">
        <f aca="false">IF(OR(A8="",B8=0),"",C8/B8)</f>
        <v>7</v>
      </c>
      <c r="E8" s="12" t="str">
        <f aca="false">IF(A8="","",IF(B8&gt;=$B$4,"Yes","Not yet"))</f>
        <v>Yes</v>
      </c>
      <c r="F8" s="13" t="n">
        <f aca="false">IF(E8&lt;&gt;"Yes","",COUNTIFS($E$7:$E$66,"Yes",$D$7:$D$66,"&gt;"&amp;D8)+1)</f>
        <v>1</v>
      </c>
    </row>
    <row r="9" customFormat="false" ht="15" hidden="false" customHeight="false" outlineLevel="0" collapsed="false">
      <c r="A9" s="12" t="str">
        <f aca="false">IF(Clubs!A4="","",Clubs!A4)</f>
        <v>Al Ittihad</v>
      </c>
      <c r="B9" s="12" t="n">
        <f aca="false">IF(A9="","",COUNTIFS(Leaderboard!$B$5:$B$204,A9,Leaderboard!$F$5:$F$204,"&gt;="&amp;$B$3))</f>
        <v>0</v>
      </c>
      <c r="C9" s="12" t="n">
        <f aca="false">IF(A9="","",SUMIFS(Leaderboard!$C$5:$C$204,Leaderboard!$B$5:$B$204,A9,Leaderboard!$F$5:$F$204,"&gt;="&amp;$B$3))</f>
        <v>0</v>
      </c>
      <c r="D9" s="20" t="str">
        <f aca="false">IF(OR(A9="",B9=0),"",C9/B9)</f>
        <v/>
      </c>
      <c r="E9" s="12" t="str">
        <f aca="false">IF(A9="","",IF(B9&gt;=$B$4,"Yes","Not yet"))</f>
        <v>Not yet</v>
      </c>
      <c r="F9" s="13" t="str">
        <f aca="false">IF(E9&lt;&gt;"Yes","",COUNTIFS($E$7:$E$66,"Yes",$D$7:$D$66,"&gt;"&amp;D9)+1)</f>
        <v/>
      </c>
    </row>
    <row r="10" customFormat="false" ht="15" hidden="false" customHeight="false" outlineLevel="0" collapsed="false">
      <c r="A10" s="12" t="str">
        <f aca="false">IF(Clubs!A5="","",Clubs!A5)</f>
        <v>Al Ahli</v>
      </c>
      <c r="B10" s="12" t="n">
        <f aca="false">IF(A10="","",COUNTIFS(Leaderboard!$B$5:$B$204,A10,Leaderboard!$F$5:$F$204,"&gt;="&amp;$B$3))</f>
        <v>0</v>
      </c>
      <c r="C10" s="12" t="n">
        <f aca="false">IF(A10="","",SUMIFS(Leaderboard!$C$5:$C$204,Leaderboard!$B$5:$B$204,A10,Leaderboard!$F$5:$F$204,"&gt;="&amp;$B$3))</f>
        <v>0</v>
      </c>
      <c r="D10" s="20" t="str">
        <f aca="false">IF(OR(A10="",B10=0),"",C10/B10)</f>
        <v/>
      </c>
      <c r="E10" s="12" t="str">
        <f aca="false">IF(A10="","",IF(B10&gt;=$B$4,"Yes","Not yet"))</f>
        <v>Not yet</v>
      </c>
      <c r="F10" s="13" t="str">
        <f aca="false">IF(E10&lt;&gt;"Yes","",COUNTIFS($E$7:$E$66,"Yes",$D$7:$D$66,"&gt;"&amp;D10)+1)</f>
        <v/>
      </c>
    </row>
    <row r="11" customFormat="false" ht="15" hidden="false" customHeight="false" outlineLevel="0" collapsed="false">
      <c r="A11" s="12" t="str">
        <f aca="false">IF(Clubs!A6="","",Clubs!A6)</f>
        <v>Al Shabab</v>
      </c>
      <c r="B11" s="12" t="n">
        <f aca="false">IF(A11="","",COUNTIFS(Leaderboard!$B$5:$B$204,A11,Leaderboard!$F$5:$F$204,"&gt;="&amp;$B$3))</f>
        <v>0</v>
      </c>
      <c r="C11" s="12" t="n">
        <f aca="false">IF(A11="","",SUMIFS(Leaderboard!$C$5:$C$204,Leaderboard!$B$5:$B$204,A11,Leaderboard!$F$5:$F$204,"&gt;="&amp;$B$3))</f>
        <v>0</v>
      </c>
      <c r="D11" s="20" t="str">
        <f aca="false">IF(OR(A11="",B11=0),"",C11/B11)</f>
        <v/>
      </c>
      <c r="E11" s="12" t="str">
        <f aca="false">IF(A11="","",IF(B11&gt;=$B$4,"Yes","Not yet"))</f>
        <v>Not yet</v>
      </c>
      <c r="F11" s="13" t="str">
        <f aca="false">IF(E11&lt;&gt;"Yes","",COUNTIFS($E$7:$E$66,"Yes",$D$7:$D$66,"&gt;"&amp;D11)+1)</f>
        <v/>
      </c>
    </row>
    <row r="12" customFormat="false" ht="15" hidden="false" customHeight="false" outlineLevel="0" collapsed="false">
      <c r="A12" s="12" t="str">
        <f aca="false">IF(Clubs!A7="","",Clubs!A7)</f>
        <v>Al Ettifaq</v>
      </c>
      <c r="B12" s="12" t="n">
        <f aca="false">IF(A12="","",COUNTIFS(Leaderboard!$B$5:$B$204,A12,Leaderboard!$F$5:$F$204,"&gt;="&amp;$B$3))</f>
        <v>0</v>
      </c>
      <c r="C12" s="12" t="n">
        <f aca="false">IF(A12="","",SUMIFS(Leaderboard!$C$5:$C$204,Leaderboard!$B$5:$B$204,A12,Leaderboard!$F$5:$F$204,"&gt;="&amp;$B$3))</f>
        <v>0</v>
      </c>
      <c r="D12" s="20" t="str">
        <f aca="false">IF(OR(A12="",B12=0),"",C12/B12)</f>
        <v/>
      </c>
      <c r="E12" s="12" t="str">
        <f aca="false">IF(A12="","",IF(B12&gt;=$B$4,"Yes","Not yet"))</f>
        <v>Not yet</v>
      </c>
      <c r="F12" s="13" t="str">
        <f aca="false">IF(E12&lt;&gt;"Yes","",COUNTIFS($E$7:$E$66,"Yes",$D$7:$D$66,"&gt;"&amp;D12)+1)</f>
        <v/>
      </c>
    </row>
    <row r="13" customFormat="false" ht="15" hidden="false" customHeight="false" outlineLevel="0" collapsed="false">
      <c r="A13" s="12" t="str">
        <f aca="false">IF(Clubs!A8="","",Clubs!A8)</f>
        <v>Al Taawoun</v>
      </c>
      <c r="B13" s="12" t="n">
        <f aca="false">IF(A13="","",COUNTIFS(Leaderboard!$B$5:$B$204,A13,Leaderboard!$F$5:$F$204,"&gt;="&amp;$B$3))</f>
        <v>0</v>
      </c>
      <c r="C13" s="12" t="n">
        <f aca="false">IF(A13="","",SUMIFS(Leaderboard!$C$5:$C$204,Leaderboard!$B$5:$B$204,A13,Leaderboard!$F$5:$F$204,"&gt;="&amp;$B$3))</f>
        <v>0</v>
      </c>
      <c r="D13" s="20" t="str">
        <f aca="false">IF(OR(A13="",B13=0),"",C13/B13)</f>
        <v/>
      </c>
      <c r="E13" s="12" t="str">
        <f aca="false">IF(A13="","",IF(B13&gt;=$B$4,"Yes","Not yet"))</f>
        <v>Not yet</v>
      </c>
      <c r="F13" s="13" t="str">
        <f aca="false">IF(E13&lt;&gt;"Yes","",COUNTIFS($E$7:$E$66,"Yes",$D$7:$D$66,"&gt;"&amp;D13)+1)</f>
        <v/>
      </c>
    </row>
    <row r="14" customFormat="false" ht="15" hidden="false" customHeight="false" outlineLevel="0" collapsed="false">
      <c r="A14" s="12" t="str">
        <f aca="false">IF(Clubs!A9="","",Clubs!A9)</f>
        <v>Al Fateh</v>
      </c>
      <c r="B14" s="12" t="n">
        <f aca="false">IF(A14="","",COUNTIFS(Leaderboard!$B$5:$B$204,A14,Leaderboard!$F$5:$F$204,"&gt;="&amp;$B$3))</f>
        <v>0</v>
      </c>
      <c r="C14" s="12" t="n">
        <f aca="false">IF(A14="","",SUMIFS(Leaderboard!$C$5:$C$204,Leaderboard!$B$5:$B$204,A14,Leaderboard!$F$5:$F$204,"&gt;="&amp;$B$3))</f>
        <v>0</v>
      </c>
      <c r="D14" s="20" t="str">
        <f aca="false">IF(OR(A14="",B14=0),"",C14/B14)</f>
        <v/>
      </c>
      <c r="E14" s="12" t="str">
        <f aca="false">IF(A14="","",IF(B14&gt;=$B$4,"Yes","Not yet"))</f>
        <v>Not yet</v>
      </c>
      <c r="F14" s="13" t="str">
        <f aca="false">IF(E14&lt;&gt;"Yes","",COUNTIFS($E$7:$E$66,"Yes",$D$7:$D$66,"&gt;"&amp;D14)+1)</f>
        <v/>
      </c>
    </row>
    <row r="15" customFormat="false" ht="15" hidden="false" customHeight="false" outlineLevel="0" collapsed="false">
      <c r="A15" s="12" t="str">
        <f aca="false">IF(Clubs!A10="","",Clubs!A10)</f>
        <v>Al Qadsiah</v>
      </c>
      <c r="B15" s="12" t="n">
        <f aca="false">IF(A15="","",COUNTIFS(Leaderboard!$B$5:$B$204,A15,Leaderboard!$F$5:$F$204,"&gt;="&amp;$B$3))</f>
        <v>0</v>
      </c>
      <c r="C15" s="12" t="n">
        <f aca="false">IF(A15="","",SUMIFS(Leaderboard!$C$5:$C$204,Leaderboard!$B$5:$B$204,A15,Leaderboard!$F$5:$F$204,"&gt;="&amp;$B$3))</f>
        <v>0</v>
      </c>
      <c r="D15" s="20" t="str">
        <f aca="false">IF(OR(A15="",B15=0),"",C15/B15)</f>
        <v/>
      </c>
      <c r="E15" s="12" t="str">
        <f aca="false">IF(A15="","",IF(B15&gt;=$B$4,"Yes","Not yet"))</f>
        <v>Not yet</v>
      </c>
      <c r="F15" s="13" t="str">
        <f aca="false">IF(E15&lt;&gt;"Yes","",COUNTIFS($E$7:$E$66,"Yes",$D$7:$D$66,"&gt;"&amp;D15)+1)</f>
        <v/>
      </c>
    </row>
    <row r="16" customFormat="false" ht="15" hidden="false" customHeight="false" outlineLevel="0" collapsed="false">
      <c r="A16" s="12" t="str">
        <f aca="false">IF(Clubs!A11="","",Clubs!A11)</f>
        <v>Al Ain</v>
      </c>
      <c r="B16" s="12" t="n">
        <f aca="false">IF(A16="","",COUNTIFS(Leaderboard!$B$5:$B$204,A16,Leaderboard!$F$5:$F$204,"&gt;="&amp;$B$3))</f>
        <v>1</v>
      </c>
      <c r="C16" s="12" t="n">
        <f aca="false">IF(A16="","",SUMIFS(Leaderboard!$C$5:$C$204,Leaderboard!$B$5:$B$204,A16,Leaderboard!$F$5:$F$204,"&gt;="&amp;$B$3))</f>
        <v>7</v>
      </c>
      <c r="D16" s="20" t="n">
        <f aca="false">IF(OR(A16="",B16=0),"",C16/B16)</f>
        <v>7</v>
      </c>
      <c r="E16" s="12" t="str">
        <f aca="false">IF(A16="","",IF(B16&gt;=$B$4,"Yes","Not yet"))</f>
        <v>Yes</v>
      </c>
      <c r="F16" s="13" t="n">
        <f aca="false">IF(E16&lt;&gt;"Yes","",COUNTIFS($E$7:$E$66,"Yes",$D$7:$D$66,"&gt;"&amp;D16)+1)</f>
        <v>1</v>
      </c>
    </row>
    <row r="17" customFormat="false" ht="15" hidden="false" customHeight="false" outlineLevel="0" collapsed="false">
      <c r="A17" s="12" t="str">
        <f aca="false">IF(Clubs!A12="","",Clubs!A12)</f>
        <v>Al Wahda</v>
      </c>
      <c r="B17" s="12" t="n">
        <f aca="false">IF(A17="","",COUNTIFS(Leaderboard!$B$5:$B$204,A17,Leaderboard!$F$5:$F$204,"&gt;="&amp;$B$3))</f>
        <v>0</v>
      </c>
      <c r="C17" s="12" t="n">
        <f aca="false">IF(A17="","",SUMIFS(Leaderboard!$C$5:$C$204,Leaderboard!$B$5:$B$204,A17,Leaderboard!$F$5:$F$204,"&gt;="&amp;$B$3))</f>
        <v>0</v>
      </c>
      <c r="D17" s="20" t="str">
        <f aca="false">IF(OR(A17="",B17=0),"",C17/B17)</f>
        <v/>
      </c>
      <c r="E17" s="12" t="str">
        <f aca="false">IF(A17="","",IF(B17&gt;=$B$4,"Yes","Not yet"))</f>
        <v>Not yet</v>
      </c>
      <c r="F17" s="13" t="str">
        <f aca="false">IF(E17&lt;&gt;"Yes","",COUNTIFS($E$7:$E$66,"Yes",$D$7:$D$66,"&gt;"&amp;D17)+1)</f>
        <v/>
      </c>
    </row>
    <row r="18" customFormat="false" ht="15" hidden="false" customHeight="false" outlineLevel="0" collapsed="false">
      <c r="A18" s="12" t="str">
        <f aca="false">IF(Clubs!A13="","",Clubs!A13)</f>
        <v>Al Jazira</v>
      </c>
      <c r="B18" s="12" t="n">
        <f aca="false">IF(A18="","",COUNTIFS(Leaderboard!$B$5:$B$204,A18,Leaderboard!$F$5:$F$204,"&gt;="&amp;$B$3))</f>
        <v>0</v>
      </c>
      <c r="C18" s="12" t="n">
        <f aca="false">IF(A18="","",SUMIFS(Leaderboard!$C$5:$C$204,Leaderboard!$B$5:$B$204,A18,Leaderboard!$F$5:$F$204,"&gt;="&amp;$B$3))</f>
        <v>0</v>
      </c>
      <c r="D18" s="20" t="str">
        <f aca="false">IF(OR(A18="",B18=0),"",C18/B18)</f>
        <v/>
      </c>
      <c r="E18" s="12" t="str">
        <f aca="false">IF(A18="","",IF(B18&gt;=$B$4,"Yes","Not yet"))</f>
        <v>Not yet</v>
      </c>
      <c r="F18" s="13" t="str">
        <f aca="false">IF(E18&lt;&gt;"Yes","",COUNTIFS($E$7:$E$66,"Yes",$D$7:$D$66,"&gt;"&amp;D18)+1)</f>
        <v/>
      </c>
    </row>
    <row r="19" customFormat="false" ht="15" hidden="false" customHeight="false" outlineLevel="0" collapsed="false">
      <c r="A19" s="12" t="str">
        <f aca="false">IF(Clubs!A14="","",Clubs!A14)</f>
        <v>Shabab Al Ahli</v>
      </c>
      <c r="B19" s="12" t="n">
        <f aca="false">IF(A19="","",COUNTIFS(Leaderboard!$B$5:$B$204,A19,Leaderboard!$F$5:$F$204,"&gt;="&amp;$B$3))</f>
        <v>0</v>
      </c>
      <c r="C19" s="12" t="n">
        <f aca="false">IF(A19="","",SUMIFS(Leaderboard!$C$5:$C$204,Leaderboard!$B$5:$B$204,A19,Leaderboard!$F$5:$F$204,"&gt;="&amp;$B$3))</f>
        <v>0</v>
      </c>
      <c r="D19" s="20" t="str">
        <f aca="false">IF(OR(A19="",B19=0),"",C19/B19)</f>
        <v/>
      </c>
      <c r="E19" s="12" t="str">
        <f aca="false">IF(A19="","",IF(B19&gt;=$B$4,"Yes","Not yet"))</f>
        <v>Not yet</v>
      </c>
      <c r="F19" s="13" t="str">
        <f aca="false">IF(E19&lt;&gt;"Yes","",COUNTIFS($E$7:$E$66,"Yes",$D$7:$D$66,"&gt;"&amp;D19)+1)</f>
        <v/>
      </c>
    </row>
    <row r="20" customFormat="false" ht="15" hidden="false" customHeight="false" outlineLevel="0" collapsed="false">
      <c r="A20" s="12" t="str">
        <f aca="false">IF(Clubs!A15="","",Clubs!A15)</f>
        <v>Al Wasl</v>
      </c>
      <c r="B20" s="12" t="n">
        <f aca="false">IF(A20="","",COUNTIFS(Leaderboard!$B$5:$B$204,A20,Leaderboard!$F$5:$F$204,"&gt;="&amp;$B$3))</f>
        <v>0</v>
      </c>
      <c r="C20" s="12" t="n">
        <f aca="false">IF(A20="","",SUMIFS(Leaderboard!$C$5:$C$204,Leaderboard!$B$5:$B$204,A20,Leaderboard!$F$5:$F$204,"&gt;="&amp;$B$3))</f>
        <v>0</v>
      </c>
      <c r="D20" s="20" t="str">
        <f aca="false">IF(OR(A20="",B20=0),"",C20/B20)</f>
        <v/>
      </c>
      <c r="E20" s="12" t="str">
        <f aca="false">IF(A20="","",IF(B20&gt;=$B$4,"Yes","Not yet"))</f>
        <v>Not yet</v>
      </c>
      <c r="F20" s="13" t="str">
        <f aca="false">IF(E20&lt;&gt;"Yes","",COUNTIFS($E$7:$E$66,"Yes",$D$7:$D$66,"&gt;"&amp;D20)+1)</f>
        <v/>
      </c>
    </row>
    <row r="21" customFormat="false" ht="15" hidden="false" customHeight="false" outlineLevel="0" collapsed="false">
      <c r="A21" s="12" t="str">
        <f aca="false">IF(Clubs!A16="","",Clubs!A16)</f>
        <v>Sharjah</v>
      </c>
      <c r="B21" s="12" t="n">
        <f aca="false">IF(A21="","",COUNTIFS(Leaderboard!$B$5:$B$204,A21,Leaderboard!$F$5:$F$204,"&gt;="&amp;$B$3))</f>
        <v>0</v>
      </c>
      <c r="C21" s="12" t="n">
        <f aca="false">IF(A21="","",SUMIFS(Leaderboard!$C$5:$C$204,Leaderboard!$B$5:$B$204,A21,Leaderboard!$F$5:$F$204,"&gt;="&amp;$B$3))</f>
        <v>0</v>
      </c>
      <c r="D21" s="20" t="str">
        <f aca="false">IF(OR(A21="",B21=0),"",C21/B21)</f>
        <v/>
      </c>
      <c r="E21" s="12" t="str">
        <f aca="false">IF(A21="","",IF(B21&gt;=$B$4,"Yes","Not yet"))</f>
        <v>Not yet</v>
      </c>
      <c r="F21" s="13" t="str">
        <f aca="false">IF(E21&lt;&gt;"Yes","",COUNTIFS($E$7:$E$66,"Yes",$D$7:$D$66,"&gt;"&amp;D21)+1)</f>
        <v/>
      </c>
    </row>
    <row r="22" customFormat="false" ht="15" hidden="false" customHeight="false" outlineLevel="0" collapsed="false">
      <c r="A22" s="12" t="str">
        <f aca="false">IF(Clubs!A17="","",Clubs!A17)</f>
        <v>Real Madrid</v>
      </c>
      <c r="B22" s="12" t="n">
        <f aca="false">IF(A22="","",COUNTIFS(Leaderboard!$B$5:$B$204,A22,Leaderboard!$F$5:$F$204,"&gt;="&amp;$B$3))</f>
        <v>0</v>
      </c>
      <c r="C22" s="12" t="n">
        <f aca="false">IF(A22="","",SUMIFS(Leaderboard!$C$5:$C$204,Leaderboard!$B$5:$B$204,A22,Leaderboard!$F$5:$F$204,"&gt;="&amp;$B$3))</f>
        <v>0</v>
      </c>
      <c r="D22" s="20" t="str">
        <f aca="false">IF(OR(A22="",B22=0),"",C22/B22)</f>
        <v/>
      </c>
      <c r="E22" s="12" t="str">
        <f aca="false">IF(A22="","",IF(B22&gt;=$B$4,"Yes","Not yet"))</f>
        <v>Not yet</v>
      </c>
      <c r="F22" s="13" t="str">
        <f aca="false">IF(E22&lt;&gt;"Yes","",COUNTIFS($E$7:$E$66,"Yes",$D$7:$D$66,"&gt;"&amp;D22)+1)</f>
        <v/>
      </c>
    </row>
    <row r="23" customFormat="false" ht="15" hidden="false" customHeight="false" outlineLevel="0" collapsed="false">
      <c r="A23" s="12" t="str">
        <f aca="false">IF(Clubs!A18="","",Clubs!A18)</f>
        <v>Barcelona</v>
      </c>
      <c r="B23" s="12" t="n">
        <f aca="false">IF(A23="","",COUNTIFS(Leaderboard!$B$5:$B$204,A23,Leaderboard!$F$5:$F$204,"&gt;="&amp;$B$3))</f>
        <v>0</v>
      </c>
      <c r="C23" s="12" t="n">
        <f aca="false">IF(A23="","",SUMIFS(Leaderboard!$C$5:$C$204,Leaderboard!$B$5:$B$204,A23,Leaderboard!$F$5:$F$204,"&gt;="&amp;$B$3))</f>
        <v>0</v>
      </c>
      <c r="D23" s="20" t="str">
        <f aca="false">IF(OR(A23="",B23=0),"",C23/B23)</f>
        <v/>
      </c>
      <c r="E23" s="12" t="str">
        <f aca="false">IF(A23="","",IF(B23&gt;=$B$4,"Yes","Not yet"))</f>
        <v>Not yet</v>
      </c>
      <c r="F23" s="13" t="str">
        <f aca="false">IF(E23&lt;&gt;"Yes","",COUNTIFS($E$7:$E$66,"Yes",$D$7:$D$66,"&gt;"&amp;D23)+1)</f>
        <v/>
      </c>
    </row>
    <row r="24" customFormat="false" ht="15" hidden="false" customHeight="false" outlineLevel="0" collapsed="false">
      <c r="A24" s="12" t="str">
        <f aca="false">IF(Clubs!A19="","",Clubs!A19)</f>
        <v>Manchester City</v>
      </c>
      <c r="B24" s="12" t="n">
        <f aca="false">IF(A24="","",COUNTIFS(Leaderboard!$B$5:$B$204,A24,Leaderboard!$F$5:$F$204,"&gt;="&amp;$B$3))</f>
        <v>0</v>
      </c>
      <c r="C24" s="12" t="n">
        <f aca="false">IF(A24="","",SUMIFS(Leaderboard!$C$5:$C$204,Leaderboard!$B$5:$B$204,A24,Leaderboard!$F$5:$F$204,"&gt;="&amp;$B$3))</f>
        <v>0</v>
      </c>
      <c r="D24" s="20" t="str">
        <f aca="false">IF(OR(A24="",B24=0),"",C24/B24)</f>
        <v/>
      </c>
      <c r="E24" s="12" t="str">
        <f aca="false">IF(A24="","",IF(B24&gt;=$B$4,"Yes","Not yet"))</f>
        <v>Not yet</v>
      </c>
      <c r="F24" s="13" t="str">
        <f aca="false">IF(E24&lt;&gt;"Yes","",COUNTIFS($E$7:$E$66,"Yes",$D$7:$D$66,"&gt;"&amp;D24)+1)</f>
        <v/>
      </c>
    </row>
    <row r="25" customFormat="false" ht="15" hidden="false" customHeight="false" outlineLevel="0" collapsed="false">
      <c r="A25" s="12" t="str">
        <f aca="false">IF(Clubs!A20="","",Clubs!A20)</f>
        <v>Liverpool</v>
      </c>
      <c r="B25" s="12" t="n">
        <f aca="false">IF(A25="","",COUNTIFS(Leaderboard!$B$5:$B$204,A25,Leaderboard!$F$5:$F$204,"&gt;="&amp;$B$3))</f>
        <v>0</v>
      </c>
      <c r="C25" s="12" t="n">
        <f aca="false">IF(A25="","",SUMIFS(Leaderboard!$C$5:$C$204,Leaderboard!$B$5:$B$204,A25,Leaderboard!$F$5:$F$204,"&gt;="&amp;$B$3))</f>
        <v>0</v>
      </c>
      <c r="D25" s="20" t="str">
        <f aca="false">IF(OR(A25="",B25=0),"",C25/B25)</f>
        <v/>
      </c>
      <c r="E25" s="12" t="str">
        <f aca="false">IF(A25="","",IF(B25&gt;=$B$4,"Yes","Not yet"))</f>
        <v>Not yet</v>
      </c>
      <c r="F25" s="13" t="str">
        <f aca="false">IF(E25&lt;&gt;"Yes","",COUNTIFS($E$7:$E$66,"Yes",$D$7:$D$66,"&gt;"&amp;D25)+1)</f>
        <v/>
      </c>
    </row>
    <row r="26" customFormat="false" ht="15" hidden="false" customHeight="false" outlineLevel="0" collapsed="false">
      <c r="A26" s="12" t="str">
        <f aca="false">IF(Clubs!A21="","",Clubs!A21)</f>
        <v>Arsenal</v>
      </c>
      <c r="B26" s="12" t="n">
        <f aca="false">IF(A26="","",COUNTIFS(Leaderboard!$B$5:$B$204,A26,Leaderboard!$F$5:$F$204,"&gt;="&amp;$B$3))</f>
        <v>0</v>
      </c>
      <c r="C26" s="12" t="n">
        <f aca="false">IF(A26="","",SUMIFS(Leaderboard!$C$5:$C$204,Leaderboard!$B$5:$B$204,A26,Leaderboard!$F$5:$F$204,"&gt;="&amp;$B$3))</f>
        <v>0</v>
      </c>
      <c r="D26" s="20" t="str">
        <f aca="false">IF(OR(A26="",B26=0),"",C26/B26)</f>
        <v/>
      </c>
      <c r="E26" s="12" t="str">
        <f aca="false">IF(A26="","",IF(B26&gt;=$B$4,"Yes","Not yet"))</f>
        <v>Not yet</v>
      </c>
      <c r="F26" s="13" t="str">
        <f aca="false">IF(E26&lt;&gt;"Yes","",COUNTIFS($E$7:$E$66,"Yes",$D$7:$D$66,"&gt;"&amp;D26)+1)</f>
        <v/>
      </c>
    </row>
    <row r="27" customFormat="false" ht="15" hidden="false" customHeight="false" outlineLevel="0" collapsed="false">
      <c r="A27" s="12" t="str">
        <f aca="false">IF(Clubs!A22="","",Clubs!A22)</f>
        <v>Manchester United</v>
      </c>
      <c r="B27" s="12" t="n">
        <f aca="false">IF(A27="","",COUNTIFS(Leaderboard!$B$5:$B$204,A27,Leaderboard!$F$5:$F$204,"&gt;="&amp;$B$3))</f>
        <v>0</v>
      </c>
      <c r="C27" s="12" t="n">
        <f aca="false">IF(A27="","",SUMIFS(Leaderboard!$C$5:$C$204,Leaderboard!$B$5:$B$204,A27,Leaderboard!$F$5:$F$204,"&gt;="&amp;$B$3))</f>
        <v>0</v>
      </c>
      <c r="D27" s="20" t="str">
        <f aca="false">IF(OR(A27="",B27=0),"",C27/B27)</f>
        <v/>
      </c>
      <c r="E27" s="12" t="str">
        <f aca="false">IF(A27="","",IF(B27&gt;=$B$4,"Yes","Not yet"))</f>
        <v>Not yet</v>
      </c>
      <c r="F27" s="13" t="str">
        <f aca="false">IF(E27&lt;&gt;"Yes","",COUNTIFS($E$7:$E$66,"Yes",$D$7:$D$66,"&gt;"&amp;D27)+1)</f>
        <v/>
      </c>
    </row>
    <row r="28" customFormat="false" ht="15" hidden="false" customHeight="false" outlineLevel="0" collapsed="false">
      <c r="A28" s="12" t="str">
        <f aca="false">IF(Clubs!A23="","",Clubs!A23)</f>
        <v>Chelsea</v>
      </c>
      <c r="B28" s="12" t="n">
        <f aca="false">IF(A28="","",COUNTIFS(Leaderboard!$B$5:$B$204,A28,Leaderboard!$F$5:$F$204,"&gt;="&amp;$B$3))</f>
        <v>0</v>
      </c>
      <c r="C28" s="12" t="n">
        <f aca="false">IF(A28="","",SUMIFS(Leaderboard!$C$5:$C$204,Leaderboard!$B$5:$B$204,A28,Leaderboard!$F$5:$F$204,"&gt;="&amp;$B$3))</f>
        <v>0</v>
      </c>
      <c r="D28" s="20" t="str">
        <f aca="false">IF(OR(A28="",B28=0),"",C28/B28)</f>
        <v/>
      </c>
      <c r="E28" s="12" t="str">
        <f aca="false">IF(A28="","",IF(B28&gt;=$B$4,"Yes","Not yet"))</f>
        <v>Not yet</v>
      </c>
      <c r="F28" s="13" t="str">
        <f aca="false">IF(E28&lt;&gt;"Yes","",COUNTIFS($E$7:$E$66,"Yes",$D$7:$D$66,"&gt;"&amp;D28)+1)</f>
        <v/>
      </c>
    </row>
    <row r="29" customFormat="false" ht="15" hidden="false" customHeight="false" outlineLevel="0" collapsed="false">
      <c r="A29" s="12" t="str">
        <f aca="false">IF(Clubs!A24="","",Clubs!A24)</f>
        <v>Bayern Munich</v>
      </c>
      <c r="B29" s="12" t="n">
        <f aca="false">IF(A29="","",COUNTIFS(Leaderboard!$B$5:$B$204,A29,Leaderboard!$F$5:$F$204,"&gt;="&amp;$B$3))</f>
        <v>0</v>
      </c>
      <c r="C29" s="12" t="n">
        <f aca="false">IF(A29="","",SUMIFS(Leaderboard!$C$5:$C$204,Leaderboard!$B$5:$B$204,A29,Leaderboard!$F$5:$F$204,"&gt;="&amp;$B$3))</f>
        <v>0</v>
      </c>
      <c r="D29" s="20" t="str">
        <f aca="false">IF(OR(A29="",B29=0),"",C29/B29)</f>
        <v/>
      </c>
      <c r="E29" s="12" t="str">
        <f aca="false">IF(A29="","",IF(B29&gt;=$B$4,"Yes","Not yet"))</f>
        <v>Not yet</v>
      </c>
      <c r="F29" s="13" t="str">
        <f aca="false">IF(E29&lt;&gt;"Yes","",COUNTIFS($E$7:$E$66,"Yes",$D$7:$D$66,"&gt;"&amp;D29)+1)</f>
        <v/>
      </c>
    </row>
    <row r="30" customFormat="false" ht="15" hidden="false" customHeight="false" outlineLevel="0" collapsed="false">
      <c r="A30" s="12" t="str">
        <f aca="false">IF(Clubs!A25="","",Clubs!A25)</f>
        <v>Juventus</v>
      </c>
      <c r="B30" s="12" t="n">
        <f aca="false">IF(A30="","",COUNTIFS(Leaderboard!$B$5:$B$204,A30,Leaderboard!$F$5:$F$204,"&gt;="&amp;$B$3))</f>
        <v>0</v>
      </c>
      <c r="C30" s="12" t="n">
        <f aca="false">IF(A30="","",SUMIFS(Leaderboard!$C$5:$C$204,Leaderboard!$B$5:$B$204,A30,Leaderboard!$F$5:$F$204,"&gt;="&amp;$B$3))</f>
        <v>0</v>
      </c>
      <c r="D30" s="20" t="str">
        <f aca="false">IF(OR(A30="",B30=0),"",C30/B30)</f>
        <v/>
      </c>
      <c r="E30" s="12" t="str">
        <f aca="false">IF(A30="","",IF(B30&gt;=$B$4,"Yes","Not yet"))</f>
        <v>Not yet</v>
      </c>
      <c r="F30" s="13" t="str">
        <f aca="false">IF(E30&lt;&gt;"Yes","",COUNTIFS($E$7:$E$66,"Yes",$D$7:$D$66,"&gt;"&amp;D30)+1)</f>
        <v/>
      </c>
    </row>
    <row r="31" customFormat="false" ht="15" hidden="false" customHeight="false" outlineLevel="0" collapsed="false">
      <c r="A31" s="12" t="str">
        <f aca="false">IF(Clubs!A26="","",Clubs!A26)</f>
        <v>Inter</v>
      </c>
      <c r="B31" s="12" t="n">
        <f aca="false">IF(A31="","",COUNTIFS(Leaderboard!$B$5:$B$204,A31,Leaderboard!$F$5:$F$204,"&gt;="&amp;$B$3))</f>
        <v>0</v>
      </c>
      <c r="C31" s="12" t="n">
        <f aca="false">IF(A31="","",SUMIFS(Leaderboard!$C$5:$C$204,Leaderboard!$B$5:$B$204,A31,Leaderboard!$F$5:$F$204,"&gt;="&amp;$B$3))</f>
        <v>0</v>
      </c>
      <c r="D31" s="20" t="str">
        <f aca="false">IF(OR(A31="",B31=0),"",C31/B31)</f>
        <v/>
      </c>
      <c r="E31" s="12" t="str">
        <f aca="false">IF(A31="","",IF(B31&gt;=$B$4,"Yes","Not yet"))</f>
        <v>Not yet</v>
      </c>
      <c r="F31" s="13" t="str">
        <f aca="false">IF(E31&lt;&gt;"Yes","",COUNTIFS($E$7:$E$66,"Yes",$D$7:$D$66,"&gt;"&amp;D31)+1)</f>
        <v/>
      </c>
    </row>
    <row r="32" customFormat="false" ht="15" hidden="false" customHeight="false" outlineLevel="0" collapsed="false">
      <c r="A32" s="12" t="str">
        <f aca="false">IF(Clubs!A27="","",Clubs!A27)</f>
        <v>AC Milan</v>
      </c>
      <c r="B32" s="12" t="n">
        <f aca="false">IF(A32="","",COUNTIFS(Leaderboard!$B$5:$B$204,A32,Leaderboard!$F$5:$F$204,"&gt;="&amp;$B$3))</f>
        <v>0</v>
      </c>
      <c r="C32" s="12" t="n">
        <f aca="false">IF(A32="","",SUMIFS(Leaderboard!$C$5:$C$204,Leaderboard!$B$5:$B$204,A32,Leaderboard!$F$5:$F$204,"&gt;="&amp;$B$3))</f>
        <v>0</v>
      </c>
      <c r="D32" s="20" t="str">
        <f aca="false">IF(OR(A32="",B32=0),"",C32/B32)</f>
        <v/>
      </c>
      <c r="E32" s="12" t="str">
        <f aca="false">IF(A32="","",IF(B32&gt;=$B$4,"Yes","Not yet"))</f>
        <v>Not yet</v>
      </c>
      <c r="F32" s="13" t="str">
        <f aca="false">IF(E32&lt;&gt;"Yes","",COUNTIFS($E$7:$E$66,"Yes",$D$7:$D$66,"&gt;"&amp;D32)+1)</f>
        <v/>
      </c>
    </row>
    <row r="33" customFormat="false" ht="15" hidden="false" customHeight="false" outlineLevel="0" collapsed="false">
      <c r="A33" s="12" t="str">
        <f aca="false">IF(Clubs!A28="","",Clubs!A28)</f>
        <v>Paris Saint-Germain</v>
      </c>
      <c r="B33" s="12" t="n">
        <f aca="false">IF(A33="","",COUNTIFS(Leaderboard!$B$5:$B$204,A33,Leaderboard!$F$5:$F$204,"&gt;="&amp;$B$3))</f>
        <v>0</v>
      </c>
      <c r="C33" s="12" t="n">
        <f aca="false">IF(A33="","",SUMIFS(Leaderboard!$C$5:$C$204,Leaderboard!$B$5:$B$204,A33,Leaderboard!$F$5:$F$204,"&gt;="&amp;$B$3))</f>
        <v>0</v>
      </c>
      <c r="D33" s="20" t="str">
        <f aca="false">IF(OR(A33="",B33=0),"",C33/B33)</f>
        <v/>
      </c>
      <c r="E33" s="12" t="str">
        <f aca="false">IF(A33="","",IF(B33&gt;=$B$4,"Yes","Not yet"))</f>
        <v>Not yet</v>
      </c>
      <c r="F33" s="13" t="str">
        <f aca="false">IF(E33&lt;&gt;"Yes","",COUNTIFS($E$7:$E$66,"Yes",$D$7:$D$66,"&gt;"&amp;D33)+1)</f>
        <v/>
      </c>
    </row>
    <row r="34" customFormat="false" ht="15" hidden="false" customHeight="false" outlineLevel="0" collapsed="false">
      <c r="A34" s="12" t="str">
        <f aca="false">IF(Clubs!A29="","",Clubs!A29)</f>
        <v/>
      </c>
      <c r="B34" s="12" t="str">
        <f aca="false">IF(A34="","",COUNTIFS(Leaderboard!$B$5:$B$204,A34,Leaderboard!$F$5:$F$204,"&gt;="&amp;$B$3))</f>
        <v/>
      </c>
      <c r="C34" s="12" t="str">
        <f aca="false">IF(A34="","",SUMIFS(Leaderboard!$C$5:$C$204,Leaderboard!$B$5:$B$204,A34,Leaderboard!$F$5:$F$204,"&gt;="&amp;$B$3))</f>
        <v/>
      </c>
      <c r="D34" s="20" t="str">
        <f aca="false">IF(OR(A34="",B34=0),"",C34/B34)</f>
        <v/>
      </c>
      <c r="E34" s="12" t="str">
        <f aca="false">IF(A34="","",IF(B34&gt;=$B$4,"Yes","Not yet"))</f>
        <v/>
      </c>
      <c r="F34" s="13" t="str">
        <f aca="false">IF(E34&lt;&gt;"Yes","",COUNTIFS($E$7:$E$66,"Yes",$D$7:$D$66,"&gt;"&amp;D34)+1)</f>
        <v/>
      </c>
    </row>
    <row r="35" customFormat="false" ht="15" hidden="false" customHeight="false" outlineLevel="0" collapsed="false">
      <c r="A35" s="12" t="str">
        <f aca="false">IF(Clubs!A30="","",Clubs!A30)</f>
        <v/>
      </c>
      <c r="B35" s="12" t="str">
        <f aca="false">IF(A35="","",COUNTIFS(Leaderboard!$B$5:$B$204,A35,Leaderboard!$F$5:$F$204,"&gt;="&amp;$B$3))</f>
        <v/>
      </c>
      <c r="C35" s="12" t="str">
        <f aca="false">IF(A35="","",SUMIFS(Leaderboard!$C$5:$C$204,Leaderboard!$B$5:$B$204,A35,Leaderboard!$F$5:$F$204,"&gt;="&amp;$B$3))</f>
        <v/>
      </c>
      <c r="D35" s="20" t="str">
        <f aca="false">IF(OR(A35="",B35=0),"",C35/B35)</f>
        <v/>
      </c>
      <c r="E35" s="12" t="str">
        <f aca="false">IF(A35="","",IF(B35&gt;=$B$4,"Yes","Not yet"))</f>
        <v/>
      </c>
      <c r="F35" s="13" t="str">
        <f aca="false">IF(E35&lt;&gt;"Yes","",COUNTIFS($E$7:$E$66,"Yes",$D$7:$D$66,"&gt;"&amp;D35)+1)</f>
        <v/>
      </c>
    </row>
    <row r="36" customFormat="false" ht="15" hidden="false" customHeight="false" outlineLevel="0" collapsed="false">
      <c r="A36" s="12" t="str">
        <f aca="false">IF(Clubs!A31="","",Clubs!A31)</f>
        <v/>
      </c>
      <c r="B36" s="12" t="str">
        <f aca="false">IF(A36="","",COUNTIFS(Leaderboard!$B$5:$B$204,A36,Leaderboard!$F$5:$F$204,"&gt;="&amp;$B$3))</f>
        <v/>
      </c>
      <c r="C36" s="12" t="str">
        <f aca="false">IF(A36="","",SUMIFS(Leaderboard!$C$5:$C$204,Leaderboard!$B$5:$B$204,A36,Leaderboard!$F$5:$F$204,"&gt;="&amp;$B$3))</f>
        <v/>
      </c>
      <c r="D36" s="20" t="str">
        <f aca="false">IF(OR(A36="",B36=0),"",C36/B36)</f>
        <v/>
      </c>
      <c r="E36" s="12" t="str">
        <f aca="false">IF(A36="","",IF(B36&gt;=$B$4,"Yes","Not yet"))</f>
        <v/>
      </c>
      <c r="F36" s="13" t="str">
        <f aca="false">IF(E36&lt;&gt;"Yes","",COUNTIFS($E$7:$E$66,"Yes",$D$7:$D$66,"&gt;"&amp;D36)+1)</f>
        <v/>
      </c>
    </row>
    <row r="37" customFormat="false" ht="15" hidden="false" customHeight="false" outlineLevel="0" collapsed="false">
      <c r="A37" s="12" t="str">
        <f aca="false">IF(Clubs!A32="","",Clubs!A32)</f>
        <v/>
      </c>
      <c r="B37" s="12" t="str">
        <f aca="false">IF(A37="","",COUNTIFS(Leaderboard!$B$5:$B$204,A37,Leaderboard!$F$5:$F$204,"&gt;="&amp;$B$3))</f>
        <v/>
      </c>
      <c r="C37" s="12" t="str">
        <f aca="false">IF(A37="","",SUMIFS(Leaderboard!$C$5:$C$204,Leaderboard!$B$5:$B$204,A37,Leaderboard!$F$5:$F$204,"&gt;="&amp;$B$3))</f>
        <v/>
      </c>
      <c r="D37" s="20" t="str">
        <f aca="false">IF(OR(A37="",B37=0),"",C37/B37)</f>
        <v/>
      </c>
      <c r="E37" s="12" t="str">
        <f aca="false">IF(A37="","",IF(B37&gt;=$B$4,"Yes","Not yet"))</f>
        <v/>
      </c>
      <c r="F37" s="13" t="str">
        <f aca="false">IF(E37&lt;&gt;"Yes","",COUNTIFS($E$7:$E$66,"Yes",$D$7:$D$66,"&gt;"&amp;D37)+1)</f>
        <v/>
      </c>
    </row>
    <row r="38" customFormat="false" ht="15" hidden="false" customHeight="false" outlineLevel="0" collapsed="false">
      <c r="A38" s="12" t="str">
        <f aca="false">IF(Clubs!A33="","",Clubs!A33)</f>
        <v/>
      </c>
      <c r="B38" s="12" t="str">
        <f aca="false">IF(A38="","",COUNTIFS(Leaderboard!$B$5:$B$204,A38,Leaderboard!$F$5:$F$204,"&gt;="&amp;$B$3))</f>
        <v/>
      </c>
      <c r="C38" s="12" t="str">
        <f aca="false">IF(A38="","",SUMIFS(Leaderboard!$C$5:$C$204,Leaderboard!$B$5:$B$204,A38,Leaderboard!$F$5:$F$204,"&gt;="&amp;$B$3))</f>
        <v/>
      </c>
      <c r="D38" s="20" t="str">
        <f aca="false">IF(OR(A38="",B38=0),"",C38/B38)</f>
        <v/>
      </c>
      <c r="E38" s="12" t="str">
        <f aca="false">IF(A38="","",IF(B38&gt;=$B$4,"Yes","Not yet"))</f>
        <v/>
      </c>
      <c r="F38" s="13" t="str">
        <f aca="false">IF(E38&lt;&gt;"Yes","",COUNTIFS($E$7:$E$66,"Yes",$D$7:$D$66,"&gt;"&amp;D38)+1)</f>
        <v/>
      </c>
    </row>
    <row r="39" customFormat="false" ht="15" hidden="false" customHeight="false" outlineLevel="0" collapsed="false">
      <c r="A39" s="12" t="str">
        <f aca="false">IF(Clubs!A34="","",Clubs!A34)</f>
        <v/>
      </c>
      <c r="B39" s="12" t="str">
        <f aca="false">IF(A39="","",COUNTIFS(Leaderboard!$B$5:$B$204,A39,Leaderboard!$F$5:$F$204,"&gt;="&amp;$B$3))</f>
        <v/>
      </c>
      <c r="C39" s="12" t="str">
        <f aca="false">IF(A39="","",SUMIFS(Leaderboard!$C$5:$C$204,Leaderboard!$B$5:$B$204,A39,Leaderboard!$F$5:$F$204,"&gt;="&amp;$B$3))</f>
        <v/>
      </c>
      <c r="D39" s="20" t="str">
        <f aca="false">IF(OR(A39="",B39=0),"",C39/B39)</f>
        <v/>
      </c>
      <c r="E39" s="12" t="str">
        <f aca="false">IF(A39="","",IF(B39&gt;=$B$4,"Yes","Not yet"))</f>
        <v/>
      </c>
      <c r="F39" s="13" t="str">
        <f aca="false">IF(E39&lt;&gt;"Yes","",COUNTIFS($E$7:$E$66,"Yes",$D$7:$D$66,"&gt;"&amp;D39)+1)</f>
        <v/>
      </c>
    </row>
    <row r="40" customFormat="false" ht="15" hidden="false" customHeight="false" outlineLevel="0" collapsed="false">
      <c r="A40" s="12" t="str">
        <f aca="false">IF(Clubs!A35="","",Clubs!A35)</f>
        <v/>
      </c>
      <c r="B40" s="12" t="str">
        <f aca="false">IF(A40="","",COUNTIFS(Leaderboard!$B$5:$B$204,A40,Leaderboard!$F$5:$F$204,"&gt;="&amp;$B$3))</f>
        <v/>
      </c>
      <c r="C40" s="12" t="str">
        <f aca="false">IF(A40="","",SUMIFS(Leaderboard!$C$5:$C$204,Leaderboard!$B$5:$B$204,A40,Leaderboard!$F$5:$F$204,"&gt;="&amp;$B$3))</f>
        <v/>
      </c>
      <c r="D40" s="20" t="str">
        <f aca="false">IF(OR(A40="",B40=0),"",C40/B40)</f>
        <v/>
      </c>
      <c r="E40" s="12" t="str">
        <f aca="false">IF(A40="","",IF(B40&gt;=$B$4,"Yes","Not yet"))</f>
        <v/>
      </c>
      <c r="F40" s="13" t="str">
        <f aca="false">IF(E40&lt;&gt;"Yes","",COUNTIFS($E$7:$E$66,"Yes",$D$7:$D$66,"&gt;"&amp;D40)+1)</f>
        <v/>
      </c>
    </row>
    <row r="41" customFormat="false" ht="15" hidden="false" customHeight="false" outlineLevel="0" collapsed="false">
      <c r="A41" s="12" t="str">
        <f aca="false">IF(Clubs!A36="","",Clubs!A36)</f>
        <v/>
      </c>
      <c r="B41" s="12" t="str">
        <f aca="false">IF(A41="","",COUNTIFS(Leaderboard!$B$5:$B$204,A41,Leaderboard!$F$5:$F$204,"&gt;="&amp;$B$3))</f>
        <v/>
      </c>
      <c r="C41" s="12" t="str">
        <f aca="false">IF(A41="","",SUMIFS(Leaderboard!$C$5:$C$204,Leaderboard!$B$5:$B$204,A41,Leaderboard!$F$5:$F$204,"&gt;="&amp;$B$3))</f>
        <v/>
      </c>
      <c r="D41" s="20" t="str">
        <f aca="false">IF(OR(A41="",B41=0),"",C41/B41)</f>
        <v/>
      </c>
      <c r="E41" s="12" t="str">
        <f aca="false">IF(A41="","",IF(B41&gt;=$B$4,"Yes","Not yet"))</f>
        <v/>
      </c>
      <c r="F41" s="13" t="str">
        <f aca="false">IF(E41&lt;&gt;"Yes","",COUNTIFS($E$7:$E$66,"Yes",$D$7:$D$66,"&gt;"&amp;D41)+1)</f>
        <v/>
      </c>
    </row>
    <row r="42" customFormat="false" ht="15" hidden="false" customHeight="false" outlineLevel="0" collapsed="false">
      <c r="A42" s="12" t="str">
        <f aca="false">IF(Clubs!A37="","",Clubs!A37)</f>
        <v/>
      </c>
      <c r="B42" s="12" t="str">
        <f aca="false">IF(A42="","",COUNTIFS(Leaderboard!$B$5:$B$204,A42,Leaderboard!$F$5:$F$204,"&gt;="&amp;$B$3))</f>
        <v/>
      </c>
      <c r="C42" s="12" t="str">
        <f aca="false">IF(A42="","",SUMIFS(Leaderboard!$C$5:$C$204,Leaderboard!$B$5:$B$204,A42,Leaderboard!$F$5:$F$204,"&gt;="&amp;$B$3))</f>
        <v/>
      </c>
      <c r="D42" s="20" t="str">
        <f aca="false">IF(OR(A42="",B42=0),"",C42/B42)</f>
        <v/>
      </c>
      <c r="E42" s="12" t="str">
        <f aca="false">IF(A42="","",IF(B42&gt;=$B$4,"Yes","Not yet"))</f>
        <v/>
      </c>
      <c r="F42" s="13" t="str">
        <f aca="false">IF(E42&lt;&gt;"Yes","",COUNTIFS($E$7:$E$66,"Yes",$D$7:$D$66,"&gt;"&amp;D42)+1)</f>
        <v/>
      </c>
    </row>
    <row r="43" customFormat="false" ht="15" hidden="false" customHeight="false" outlineLevel="0" collapsed="false">
      <c r="A43" s="12" t="str">
        <f aca="false">IF(Clubs!A38="","",Clubs!A38)</f>
        <v/>
      </c>
      <c r="B43" s="12" t="str">
        <f aca="false">IF(A43="","",COUNTIFS(Leaderboard!$B$5:$B$204,A43,Leaderboard!$F$5:$F$204,"&gt;="&amp;$B$3))</f>
        <v/>
      </c>
      <c r="C43" s="12" t="str">
        <f aca="false">IF(A43="","",SUMIFS(Leaderboard!$C$5:$C$204,Leaderboard!$B$5:$B$204,A43,Leaderboard!$F$5:$F$204,"&gt;="&amp;$B$3))</f>
        <v/>
      </c>
      <c r="D43" s="20" t="str">
        <f aca="false">IF(OR(A43="",B43=0),"",C43/B43)</f>
        <v/>
      </c>
      <c r="E43" s="12" t="str">
        <f aca="false">IF(A43="","",IF(B43&gt;=$B$4,"Yes","Not yet"))</f>
        <v/>
      </c>
      <c r="F43" s="13" t="str">
        <f aca="false">IF(E43&lt;&gt;"Yes","",COUNTIFS($E$7:$E$66,"Yes",$D$7:$D$66,"&gt;"&amp;D43)+1)</f>
        <v/>
      </c>
    </row>
    <row r="44" customFormat="false" ht="15" hidden="false" customHeight="false" outlineLevel="0" collapsed="false">
      <c r="A44" s="12" t="str">
        <f aca="false">IF(Clubs!A39="","",Clubs!A39)</f>
        <v/>
      </c>
      <c r="B44" s="12" t="str">
        <f aca="false">IF(A44="","",COUNTIFS(Leaderboard!$B$5:$B$204,A44,Leaderboard!$F$5:$F$204,"&gt;="&amp;$B$3))</f>
        <v/>
      </c>
      <c r="C44" s="12" t="str">
        <f aca="false">IF(A44="","",SUMIFS(Leaderboard!$C$5:$C$204,Leaderboard!$B$5:$B$204,A44,Leaderboard!$F$5:$F$204,"&gt;="&amp;$B$3))</f>
        <v/>
      </c>
      <c r="D44" s="20" t="str">
        <f aca="false">IF(OR(A44="",B44=0),"",C44/B44)</f>
        <v/>
      </c>
      <c r="E44" s="12" t="str">
        <f aca="false">IF(A44="","",IF(B44&gt;=$B$4,"Yes","Not yet"))</f>
        <v/>
      </c>
      <c r="F44" s="13" t="str">
        <f aca="false">IF(E44&lt;&gt;"Yes","",COUNTIFS($E$7:$E$66,"Yes",$D$7:$D$66,"&gt;"&amp;D44)+1)</f>
        <v/>
      </c>
    </row>
    <row r="45" customFormat="false" ht="15" hidden="false" customHeight="false" outlineLevel="0" collapsed="false">
      <c r="A45" s="12" t="str">
        <f aca="false">IF(Clubs!A40="","",Clubs!A40)</f>
        <v/>
      </c>
      <c r="B45" s="12" t="str">
        <f aca="false">IF(A45="","",COUNTIFS(Leaderboard!$B$5:$B$204,A45,Leaderboard!$F$5:$F$204,"&gt;="&amp;$B$3))</f>
        <v/>
      </c>
      <c r="C45" s="12" t="str">
        <f aca="false">IF(A45="","",SUMIFS(Leaderboard!$C$5:$C$204,Leaderboard!$B$5:$B$204,A45,Leaderboard!$F$5:$F$204,"&gt;="&amp;$B$3))</f>
        <v/>
      </c>
      <c r="D45" s="20" t="str">
        <f aca="false">IF(OR(A45="",B45=0),"",C45/B45)</f>
        <v/>
      </c>
      <c r="E45" s="12" t="str">
        <f aca="false">IF(A45="","",IF(B45&gt;=$B$4,"Yes","Not yet"))</f>
        <v/>
      </c>
      <c r="F45" s="13" t="str">
        <f aca="false">IF(E45&lt;&gt;"Yes","",COUNTIFS($E$7:$E$66,"Yes",$D$7:$D$66,"&gt;"&amp;D45)+1)</f>
        <v/>
      </c>
    </row>
    <row r="46" customFormat="false" ht="15" hidden="false" customHeight="false" outlineLevel="0" collapsed="false">
      <c r="A46" s="12" t="str">
        <f aca="false">IF(Clubs!A41="","",Clubs!A41)</f>
        <v/>
      </c>
      <c r="B46" s="12" t="str">
        <f aca="false">IF(A46="","",COUNTIFS(Leaderboard!$B$5:$B$204,A46,Leaderboard!$F$5:$F$204,"&gt;="&amp;$B$3))</f>
        <v/>
      </c>
      <c r="C46" s="12" t="str">
        <f aca="false">IF(A46="","",SUMIFS(Leaderboard!$C$5:$C$204,Leaderboard!$B$5:$B$204,A46,Leaderboard!$F$5:$F$204,"&gt;="&amp;$B$3))</f>
        <v/>
      </c>
      <c r="D46" s="20" t="str">
        <f aca="false">IF(OR(A46="",B46=0),"",C46/B46)</f>
        <v/>
      </c>
      <c r="E46" s="12" t="str">
        <f aca="false">IF(A46="","",IF(B46&gt;=$B$4,"Yes","Not yet"))</f>
        <v/>
      </c>
      <c r="F46" s="13" t="str">
        <f aca="false">IF(E46&lt;&gt;"Yes","",COUNTIFS($E$7:$E$66,"Yes",$D$7:$D$66,"&gt;"&amp;D46)+1)</f>
        <v/>
      </c>
    </row>
    <row r="47" customFormat="false" ht="15" hidden="false" customHeight="false" outlineLevel="0" collapsed="false">
      <c r="A47" s="12" t="str">
        <f aca="false">IF(Clubs!A42="","",Clubs!A42)</f>
        <v/>
      </c>
      <c r="B47" s="12" t="str">
        <f aca="false">IF(A47="","",COUNTIFS(Leaderboard!$B$5:$B$204,A47,Leaderboard!$F$5:$F$204,"&gt;="&amp;$B$3))</f>
        <v/>
      </c>
      <c r="C47" s="12" t="str">
        <f aca="false">IF(A47="","",SUMIFS(Leaderboard!$C$5:$C$204,Leaderboard!$B$5:$B$204,A47,Leaderboard!$F$5:$F$204,"&gt;="&amp;$B$3))</f>
        <v/>
      </c>
      <c r="D47" s="20" t="str">
        <f aca="false">IF(OR(A47="",B47=0),"",C47/B47)</f>
        <v/>
      </c>
      <c r="E47" s="12" t="str">
        <f aca="false">IF(A47="","",IF(B47&gt;=$B$4,"Yes","Not yet"))</f>
        <v/>
      </c>
      <c r="F47" s="13" t="str">
        <f aca="false">IF(E47&lt;&gt;"Yes","",COUNTIFS($E$7:$E$66,"Yes",$D$7:$D$66,"&gt;"&amp;D47)+1)</f>
        <v/>
      </c>
    </row>
    <row r="48" customFormat="false" ht="15" hidden="false" customHeight="false" outlineLevel="0" collapsed="false">
      <c r="A48" s="12" t="str">
        <f aca="false">IF(Clubs!A43="","",Clubs!A43)</f>
        <v/>
      </c>
      <c r="B48" s="12" t="str">
        <f aca="false">IF(A48="","",COUNTIFS(Leaderboard!$B$5:$B$204,A48,Leaderboard!$F$5:$F$204,"&gt;="&amp;$B$3))</f>
        <v/>
      </c>
      <c r="C48" s="12" t="str">
        <f aca="false">IF(A48="","",SUMIFS(Leaderboard!$C$5:$C$204,Leaderboard!$B$5:$B$204,A48,Leaderboard!$F$5:$F$204,"&gt;="&amp;$B$3))</f>
        <v/>
      </c>
      <c r="D48" s="20" t="str">
        <f aca="false">IF(OR(A48="",B48=0),"",C48/B48)</f>
        <v/>
      </c>
      <c r="E48" s="12" t="str">
        <f aca="false">IF(A48="","",IF(B48&gt;=$B$4,"Yes","Not yet"))</f>
        <v/>
      </c>
      <c r="F48" s="13" t="str">
        <f aca="false">IF(E48&lt;&gt;"Yes","",COUNTIFS($E$7:$E$66,"Yes",$D$7:$D$66,"&gt;"&amp;D48)+1)</f>
        <v/>
      </c>
    </row>
    <row r="49" customFormat="false" ht="15" hidden="false" customHeight="false" outlineLevel="0" collapsed="false">
      <c r="A49" s="12" t="str">
        <f aca="false">IF(Clubs!A44="","",Clubs!A44)</f>
        <v/>
      </c>
      <c r="B49" s="12" t="str">
        <f aca="false">IF(A49="","",COUNTIFS(Leaderboard!$B$5:$B$204,A49,Leaderboard!$F$5:$F$204,"&gt;="&amp;$B$3))</f>
        <v/>
      </c>
      <c r="C49" s="12" t="str">
        <f aca="false">IF(A49="","",SUMIFS(Leaderboard!$C$5:$C$204,Leaderboard!$B$5:$B$204,A49,Leaderboard!$F$5:$F$204,"&gt;="&amp;$B$3))</f>
        <v/>
      </c>
      <c r="D49" s="20" t="str">
        <f aca="false">IF(OR(A49="",B49=0),"",C49/B49)</f>
        <v/>
      </c>
      <c r="E49" s="12" t="str">
        <f aca="false">IF(A49="","",IF(B49&gt;=$B$4,"Yes","Not yet"))</f>
        <v/>
      </c>
      <c r="F49" s="13" t="str">
        <f aca="false">IF(E49&lt;&gt;"Yes","",COUNTIFS($E$7:$E$66,"Yes",$D$7:$D$66,"&gt;"&amp;D49)+1)</f>
        <v/>
      </c>
    </row>
    <row r="50" customFormat="false" ht="15" hidden="false" customHeight="false" outlineLevel="0" collapsed="false">
      <c r="A50" s="12" t="str">
        <f aca="false">IF(Clubs!A45="","",Clubs!A45)</f>
        <v/>
      </c>
      <c r="B50" s="12" t="str">
        <f aca="false">IF(A50="","",COUNTIFS(Leaderboard!$B$5:$B$204,A50,Leaderboard!$F$5:$F$204,"&gt;="&amp;$B$3))</f>
        <v/>
      </c>
      <c r="C50" s="12" t="str">
        <f aca="false">IF(A50="","",SUMIFS(Leaderboard!$C$5:$C$204,Leaderboard!$B$5:$B$204,A50,Leaderboard!$F$5:$F$204,"&gt;="&amp;$B$3))</f>
        <v/>
      </c>
      <c r="D50" s="20" t="str">
        <f aca="false">IF(OR(A50="",B50=0),"",C50/B50)</f>
        <v/>
      </c>
      <c r="E50" s="12" t="str">
        <f aca="false">IF(A50="","",IF(B50&gt;=$B$4,"Yes","Not yet"))</f>
        <v/>
      </c>
      <c r="F50" s="13" t="str">
        <f aca="false">IF(E50&lt;&gt;"Yes","",COUNTIFS($E$7:$E$66,"Yes",$D$7:$D$66,"&gt;"&amp;D50)+1)</f>
        <v/>
      </c>
    </row>
    <row r="51" customFormat="false" ht="15" hidden="false" customHeight="false" outlineLevel="0" collapsed="false">
      <c r="A51" s="12" t="str">
        <f aca="false">IF(Clubs!A46="","",Clubs!A46)</f>
        <v/>
      </c>
      <c r="B51" s="12" t="str">
        <f aca="false">IF(A51="","",COUNTIFS(Leaderboard!$B$5:$B$204,A51,Leaderboard!$F$5:$F$204,"&gt;="&amp;$B$3))</f>
        <v/>
      </c>
      <c r="C51" s="12" t="str">
        <f aca="false">IF(A51="","",SUMIFS(Leaderboard!$C$5:$C$204,Leaderboard!$B$5:$B$204,A51,Leaderboard!$F$5:$F$204,"&gt;="&amp;$B$3))</f>
        <v/>
      </c>
      <c r="D51" s="20" t="str">
        <f aca="false">IF(OR(A51="",B51=0),"",C51/B51)</f>
        <v/>
      </c>
      <c r="E51" s="12" t="str">
        <f aca="false">IF(A51="","",IF(B51&gt;=$B$4,"Yes","Not yet"))</f>
        <v/>
      </c>
      <c r="F51" s="13" t="str">
        <f aca="false">IF(E51&lt;&gt;"Yes","",COUNTIFS($E$7:$E$66,"Yes",$D$7:$D$66,"&gt;"&amp;D51)+1)</f>
        <v/>
      </c>
    </row>
    <row r="52" customFormat="false" ht="15" hidden="false" customHeight="false" outlineLevel="0" collapsed="false">
      <c r="A52" s="12" t="str">
        <f aca="false">IF(Clubs!A47="","",Clubs!A47)</f>
        <v/>
      </c>
      <c r="B52" s="12" t="str">
        <f aca="false">IF(A52="","",COUNTIFS(Leaderboard!$B$5:$B$204,A52,Leaderboard!$F$5:$F$204,"&gt;="&amp;$B$3))</f>
        <v/>
      </c>
      <c r="C52" s="12" t="str">
        <f aca="false">IF(A52="","",SUMIFS(Leaderboard!$C$5:$C$204,Leaderboard!$B$5:$B$204,A52,Leaderboard!$F$5:$F$204,"&gt;="&amp;$B$3))</f>
        <v/>
      </c>
      <c r="D52" s="20" t="str">
        <f aca="false">IF(OR(A52="",B52=0),"",C52/B52)</f>
        <v/>
      </c>
      <c r="E52" s="12" t="str">
        <f aca="false">IF(A52="","",IF(B52&gt;=$B$4,"Yes","Not yet"))</f>
        <v/>
      </c>
      <c r="F52" s="13" t="str">
        <f aca="false">IF(E52&lt;&gt;"Yes","",COUNTIFS($E$7:$E$66,"Yes",$D$7:$D$66,"&gt;"&amp;D52)+1)</f>
        <v/>
      </c>
    </row>
    <row r="53" customFormat="false" ht="15" hidden="false" customHeight="false" outlineLevel="0" collapsed="false">
      <c r="A53" s="12" t="str">
        <f aca="false">IF(Clubs!A48="","",Clubs!A48)</f>
        <v/>
      </c>
      <c r="B53" s="12" t="str">
        <f aca="false">IF(A53="","",COUNTIFS(Leaderboard!$B$5:$B$204,A53,Leaderboard!$F$5:$F$204,"&gt;="&amp;$B$3))</f>
        <v/>
      </c>
      <c r="C53" s="12" t="str">
        <f aca="false">IF(A53="","",SUMIFS(Leaderboard!$C$5:$C$204,Leaderboard!$B$5:$B$204,A53,Leaderboard!$F$5:$F$204,"&gt;="&amp;$B$3))</f>
        <v/>
      </c>
      <c r="D53" s="20" t="str">
        <f aca="false">IF(OR(A53="",B53=0),"",C53/B53)</f>
        <v/>
      </c>
      <c r="E53" s="12" t="str">
        <f aca="false">IF(A53="","",IF(B53&gt;=$B$4,"Yes","Not yet"))</f>
        <v/>
      </c>
      <c r="F53" s="13" t="str">
        <f aca="false">IF(E53&lt;&gt;"Yes","",COUNTIFS($E$7:$E$66,"Yes",$D$7:$D$66,"&gt;"&amp;D53)+1)</f>
        <v/>
      </c>
    </row>
    <row r="54" customFormat="false" ht="15" hidden="false" customHeight="false" outlineLevel="0" collapsed="false">
      <c r="A54" s="12" t="str">
        <f aca="false">IF(Clubs!A49="","",Clubs!A49)</f>
        <v/>
      </c>
      <c r="B54" s="12" t="str">
        <f aca="false">IF(A54="","",COUNTIFS(Leaderboard!$B$5:$B$204,A54,Leaderboard!$F$5:$F$204,"&gt;="&amp;$B$3))</f>
        <v/>
      </c>
      <c r="C54" s="12" t="str">
        <f aca="false">IF(A54="","",SUMIFS(Leaderboard!$C$5:$C$204,Leaderboard!$B$5:$B$204,A54,Leaderboard!$F$5:$F$204,"&gt;="&amp;$B$3))</f>
        <v/>
      </c>
      <c r="D54" s="20" t="str">
        <f aca="false">IF(OR(A54="",B54=0),"",C54/B54)</f>
        <v/>
      </c>
      <c r="E54" s="12" t="str">
        <f aca="false">IF(A54="","",IF(B54&gt;=$B$4,"Yes","Not yet"))</f>
        <v/>
      </c>
      <c r="F54" s="13" t="str">
        <f aca="false">IF(E54&lt;&gt;"Yes","",COUNTIFS($E$7:$E$66,"Yes",$D$7:$D$66,"&gt;"&amp;D54)+1)</f>
        <v/>
      </c>
    </row>
    <row r="55" customFormat="false" ht="15" hidden="false" customHeight="false" outlineLevel="0" collapsed="false">
      <c r="A55" s="12" t="str">
        <f aca="false">IF(Clubs!A50="","",Clubs!A50)</f>
        <v/>
      </c>
      <c r="B55" s="12" t="str">
        <f aca="false">IF(A55="","",COUNTIFS(Leaderboard!$B$5:$B$204,A55,Leaderboard!$F$5:$F$204,"&gt;="&amp;$B$3))</f>
        <v/>
      </c>
      <c r="C55" s="12" t="str">
        <f aca="false">IF(A55="","",SUMIFS(Leaderboard!$C$5:$C$204,Leaderboard!$B$5:$B$204,A55,Leaderboard!$F$5:$F$204,"&gt;="&amp;$B$3))</f>
        <v/>
      </c>
      <c r="D55" s="20" t="str">
        <f aca="false">IF(OR(A55="",B55=0),"",C55/B55)</f>
        <v/>
      </c>
      <c r="E55" s="12" t="str">
        <f aca="false">IF(A55="","",IF(B55&gt;=$B$4,"Yes","Not yet"))</f>
        <v/>
      </c>
      <c r="F55" s="13" t="str">
        <f aca="false">IF(E55&lt;&gt;"Yes","",COUNTIFS($E$7:$E$66,"Yes",$D$7:$D$66,"&gt;"&amp;D55)+1)</f>
        <v/>
      </c>
    </row>
    <row r="56" customFormat="false" ht="15" hidden="false" customHeight="false" outlineLevel="0" collapsed="false">
      <c r="A56" s="12" t="str">
        <f aca="false">IF(Clubs!A51="","",Clubs!A51)</f>
        <v/>
      </c>
      <c r="B56" s="12" t="str">
        <f aca="false">IF(A56="","",COUNTIFS(Leaderboard!$B$5:$B$204,A56,Leaderboard!$F$5:$F$204,"&gt;="&amp;$B$3))</f>
        <v/>
      </c>
      <c r="C56" s="12" t="str">
        <f aca="false">IF(A56="","",SUMIFS(Leaderboard!$C$5:$C$204,Leaderboard!$B$5:$B$204,A56,Leaderboard!$F$5:$F$204,"&gt;="&amp;$B$3))</f>
        <v/>
      </c>
      <c r="D56" s="20" t="str">
        <f aca="false">IF(OR(A56="",B56=0),"",C56/B56)</f>
        <v/>
      </c>
      <c r="E56" s="12" t="str">
        <f aca="false">IF(A56="","",IF(B56&gt;=$B$4,"Yes","Not yet"))</f>
        <v/>
      </c>
      <c r="F56" s="13" t="str">
        <f aca="false">IF(E56&lt;&gt;"Yes","",COUNTIFS($E$7:$E$66,"Yes",$D$7:$D$66,"&gt;"&amp;D56)+1)</f>
        <v/>
      </c>
    </row>
    <row r="57" customFormat="false" ht="15" hidden="false" customHeight="false" outlineLevel="0" collapsed="false">
      <c r="A57" s="12" t="str">
        <f aca="false">IF(Clubs!A52="","",Clubs!A52)</f>
        <v/>
      </c>
      <c r="B57" s="12" t="str">
        <f aca="false">IF(A57="","",COUNTIFS(Leaderboard!$B$5:$B$204,A57,Leaderboard!$F$5:$F$204,"&gt;="&amp;$B$3))</f>
        <v/>
      </c>
      <c r="C57" s="12" t="str">
        <f aca="false">IF(A57="","",SUMIFS(Leaderboard!$C$5:$C$204,Leaderboard!$B$5:$B$204,A57,Leaderboard!$F$5:$F$204,"&gt;="&amp;$B$3))</f>
        <v/>
      </c>
      <c r="D57" s="20" t="str">
        <f aca="false">IF(OR(A57="",B57=0),"",C57/B57)</f>
        <v/>
      </c>
      <c r="E57" s="12" t="str">
        <f aca="false">IF(A57="","",IF(B57&gt;=$B$4,"Yes","Not yet"))</f>
        <v/>
      </c>
      <c r="F57" s="13" t="str">
        <f aca="false">IF(E57&lt;&gt;"Yes","",COUNTIFS($E$7:$E$66,"Yes",$D$7:$D$66,"&gt;"&amp;D57)+1)</f>
        <v/>
      </c>
    </row>
    <row r="58" customFormat="false" ht="15" hidden="false" customHeight="false" outlineLevel="0" collapsed="false">
      <c r="A58" s="12" t="str">
        <f aca="false">IF(Clubs!A53="","",Clubs!A53)</f>
        <v/>
      </c>
      <c r="B58" s="12" t="str">
        <f aca="false">IF(A58="","",COUNTIFS(Leaderboard!$B$5:$B$204,A58,Leaderboard!$F$5:$F$204,"&gt;="&amp;$B$3))</f>
        <v/>
      </c>
      <c r="C58" s="12" t="str">
        <f aca="false">IF(A58="","",SUMIFS(Leaderboard!$C$5:$C$204,Leaderboard!$B$5:$B$204,A58,Leaderboard!$F$5:$F$204,"&gt;="&amp;$B$3))</f>
        <v/>
      </c>
      <c r="D58" s="20" t="str">
        <f aca="false">IF(OR(A58="",B58=0),"",C58/B58)</f>
        <v/>
      </c>
      <c r="E58" s="12" t="str">
        <f aca="false">IF(A58="","",IF(B58&gt;=$B$4,"Yes","Not yet"))</f>
        <v/>
      </c>
      <c r="F58" s="13" t="str">
        <f aca="false">IF(E58&lt;&gt;"Yes","",COUNTIFS($E$7:$E$66,"Yes",$D$7:$D$66,"&gt;"&amp;D58)+1)</f>
        <v/>
      </c>
    </row>
    <row r="59" customFormat="false" ht="15" hidden="false" customHeight="false" outlineLevel="0" collapsed="false">
      <c r="A59" s="12" t="str">
        <f aca="false">IF(Clubs!A54="","",Clubs!A54)</f>
        <v/>
      </c>
      <c r="B59" s="12" t="str">
        <f aca="false">IF(A59="","",COUNTIFS(Leaderboard!$B$5:$B$204,A59,Leaderboard!$F$5:$F$204,"&gt;="&amp;$B$3))</f>
        <v/>
      </c>
      <c r="C59" s="12" t="str">
        <f aca="false">IF(A59="","",SUMIFS(Leaderboard!$C$5:$C$204,Leaderboard!$B$5:$B$204,A59,Leaderboard!$F$5:$F$204,"&gt;="&amp;$B$3))</f>
        <v/>
      </c>
      <c r="D59" s="20" t="str">
        <f aca="false">IF(OR(A59="",B59=0),"",C59/B59)</f>
        <v/>
      </c>
      <c r="E59" s="12" t="str">
        <f aca="false">IF(A59="","",IF(B59&gt;=$B$4,"Yes","Not yet"))</f>
        <v/>
      </c>
      <c r="F59" s="13" t="str">
        <f aca="false">IF(E59&lt;&gt;"Yes","",COUNTIFS($E$7:$E$66,"Yes",$D$7:$D$66,"&gt;"&amp;D59)+1)</f>
        <v/>
      </c>
    </row>
    <row r="60" customFormat="false" ht="15" hidden="false" customHeight="false" outlineLevel="0" collapsed="false">
      <c r="A60" s="12" t="str">
        <f aca="false">IF(Clubs!A55="","",Clubs!A55)</f>
        <v/>
      </c>
      <c r="B60" s="12" t="str">
        <f aca="false">IF(A60="","",COUNTIFS(Leaderboard!$B$5:$B$204,A60,Leaderboard!$F$5:$F$204,"&gt;="&amp;$B$3))</f>
        <v/>
      </c>
      <c r="C60" s="12" t="str">
        <f aca="false">IF(A60="","",SUMIFS(Leaderboard!$C$5:$C$204,Leaderboard!$B$5:$B$204,A60,Leaderboard!$F$5:$F$204,"&gt;="&amp;$B$3))</f>
        <v/>
      </c>
      <c r="D60" s="20" t="str">
        <f aca="false">IF(OR(A60="",B60=0),"",C60/B60)</f>
        <v/>
      </c>
      <c r="E60" s="12" t="str">
        <f aca="false">IF(A60="","",IF(B60&gt;=$B$4,"Yes","Not yet"))</f>
        <v/>
      </c>
      <c r="F60" s="13" t="str">
        <f aca="false">IF(E60&lt;&gt;"Yes","",COUNTIFS($E$7:$E$66,"Yes",$D$7:$D$66,"&gt;"&amp;D60)+1)</f>
        <v/>
      </c>
    </row>
    <row r="61" customFormat="false" ht="15" hidden="false" customHeight="false" outlineLevel="0" collapsed="false">
      <c r="A61" s="12" t="str">
        <f aca="false">IF(Clubs!A56="","",Clubs!A56)</f>
        <v/>
      </c>
      <c r="B61" s="12" t="str">
        <f aca="false">IF(A61="","",COUNTIFS(Leaderboard!$B$5:$B$204,A61,Leaderboard!$F$5:$F$204,"&gt;="&amp;$B$3))</f>
        <v/>
      </c>
      <c r="C61" s="12" t="str">
        <f aca="false">IF(A61="","",SUMIFS(Leaderboard!$C$5:$C$204,Leaderboard!$B$5:$B$204,A61,Leaderboard!$F$5:$F$204,"&gt;="&amp;$B$3))</f>
        <v/>
      </c>
      <c r="D61" s="20" t="str">
        <f aca="false">IF(OR(A61="",B61=0),"",C61/B61)</f>
        <v/>
      </c>
      <c r="E61" s="12" t="str">
        <f aca="false">IF(A61="","",IF(B61&gt;=$B$4,"Yes","Not yet"))</f>
        <v/>
      </c>
      <c r="F61" s="13" t="str">
        <f aca="false">IF(E61&lt;&gt;"Yes","",COUNTIFS($E$7:$E$66,"Yes",$D$7:$D$66,"&gt;"&amp;D61)+1)</f>
        <v/>
      </c>
    </row>
    <row r="62" customFormat="false" ht="15" hidden="false" customHeight="false" outlineLevel="0" collapsed="false">
      <c r="A62" s="12" t="str">
        <f aca="false">IF(Clubs!A57="","",Clubs!A57)</f>
        <v/>
      </c>
      <c r="B62" s="12" t="str">
        <f aca="false">IF(A62="","",COUNTIFS(Leaderboard!$B$5:$B$204,A62,Leaderboard!$F$5:$F$204,"&gt;="&amp;$B$3))</f>
        <v/>
      </c>
      <c r="C62" s="12" t="str">
        <f aca="false">IF(A62="","",SUMIFS(Leaderboard!$C$5:$C$204,Leaderboard!$B$5:$B$204,A62,Leaderboard!$F$5:$F$204,"&gt;="&amp;$B$3))</f>
        <v/>
      </c>
      <c r="D62" s="20" t="str">
        <f aca="false">IF(OR(A62="",B62=0),"",C62/B62)</f>
        <v/>
      </c>
      <c r="E62" s="12" t="str">
        <f aca="false">IF(A62="","",IF(B62&gt;=$B$4,"Yes","Not yet"))</f>
        <v/>
      </c>
      <c r="F62" s="13" t="str">
        <f aca="false">IF(E62&lt;&gt;"Yes","",COUNTIFS($E$7:$E$66,"Yes",$D$7:$D$66,"&gt;"&amp;D62)+1)</f>
        <v/>
      </c>
    </row>
    <row r="63" customFormat="false" ht="15" hidden="false" customHeight="false" outlineLevel="0" collapsed="false">
      <c r="A63" s="12" t="str">
        <f aca="false">IF(Clubs!A58="","",Clubs!A58)</f>
        <v/>
      </c>
      <c r="B63" s="12" t="str">
        <f aca="false">IF(A63="","",COUNTIFS(Leaderboard!$B$5:$B$204,A63,Leaderboard!$F$5:$F$204,"&gt;="&amp;$B$3))</f>
        <v/>
      </c>
      <c r="C63" s="12" t="str">
        <f aca="false">IF(A63="","",SUMIFS(Leaderboard!$C$5:$C$204,Leaderboard!$B$5:$B$204,A63,Leaderboard!$F$5:$F$204,"&gt;="&amp;$B$3))</f>
        <v/>
      </c>
      <c r="D63" s="20" t="str">
        <f aca="false">IF(OR(A63="",B63=0),"",C63/B63)</f>
        <v/>
      </c>
      <c r="E63" s="12" t="str">
        <f aca="false">IF(A63="","",IF(B63&gt;=$B$4,"Yes","Not yet"))</f>
        <v/>
      </c>
      <c r="F63" s="13" t="str">
        <f aca="false">IF(E63&lt;&gt;"Yes","",COUNTIFS($E$7:$E$66,"Yes",$D$7:$D$66,"&gt;"&amp;D63)+1)</f>
        <v/>
      </c>
    </row>
    <row r="64" customFormat="false" ht="15" hidden="false" customHeight="false" outlineLevel="0" collapsed="false">
      <c r="A64" s="12" t="str">
        <f aca="false">IF(Clubs!A59="","",Clubs!A59)</f>
        <v/>
      </c>
      <c r="B64" s="12" t="str">
        <f aca="false">IF(A64="","",COUNTIFS(Leaderboard!$B$5:$B$204,A64,Leaderboard!$F$5:$F$204,"&gt;="&amp;$B$3))</f>
        <v/>
      </c>
      <c r="C64" s="12" t="str">
        <f aca="false">IF(A64="","",SUMIFS(Leaderboard!$C$5:$C$204,Leaderboard!$B$5:$B$204,A64,Leaderboard!$F$5:$F$204,"&gt;="&amp;$B$3))</f>
        <v/>
      </c>
      <c r="D64" s="20" t="str">
        <f aca="false">IF(OR(A64="",B64=0),"",C64/B64)</f>
        <v/>
      </c>
      <c r="E64" s="12" t="str">
        <f aca="false">IF(A64="","",IF(B64&gt;=$B$4,"Yes","Not yet"))</f>
        <v/>
      </c>
      <c r="F64" s="13" t="str">
        <f aca="false">IF(E64&lt;&gt;"Yes","",COUNTIFS($E$7:$E$66,"Yes",$D$7:$D$66,"&gt;"&amp;D64)+1)</f>
        <v/>
      </c>
    </row>
    <row r="65" customFormat="false" ht="15" hidden="false" customHeight="false" outlineLevel="0" collapsed="false">
      <c r="A65" s="12" t="str">
        <f aca="false">IF(Clubs!A60="","",Clubs!A60)</f>
        <v/>
      </c>
      <c r="B65" s="12" t="str">
        <f aca="false">IF(A65="","",COUNTIFS(Leaderboard!$B$5:$B$204,A65,Leaderboard!$F$5:$F$204,"&gt;="&amp;$B$3))</f>
        <v/>
      </c>
      <c r="C65" s="12" t="str">
        <f aca="false">IF(A65="","",SUMIFS(Leaderboard!$C$5:$C$204,Leaderboard!$B$5:$B$204,A65,Leaderboard!$F$5:$F$204,"&gt;="&amp;$B$3))</f>
        <v/>
      </c>
      <c r="D65" s="20" t="str">
        <f aca="false">IF(OR(A65="",B65=0),"",C65/B65)</f>
        <v/>
      </c>
      <c r="E65" s="12" t="str">
        <f aca="false">IF(A65="","",IF(B65&gt;=$B$4,"Yes","Not yet"))</f>
        <v/>
      </c>
      <c r="F65" s="13" t="str">
        <f aca="false">IF(E65&lt;&gt;"Yes","",COUNTIFS($E$7:$E$66,"Yes",$D$7:$D$66,"&gt;"&amp;D65)+1)</f>
        <v/>
      </c>
    </row>
    <row r="66" customFormat="false" ht="15" hidden="false" customHeight="false" outlineLevel="0" collapsed="false">
      <c r="A66" s="12" t="str">
        <f aca="false">IF(Clubs!A61="","",Clubs!A61)</f>
        <v/>
      </c>
      <c r="B66" s="12" t="str">
        <f aca="false">IF(A66="","",COUNTIFS(Leaderboard!$B$5:$B$204,A66,Leaderboard!$F$5:$F$204,"&gt;="&amp;$B$3))</f>
        <v/>
      </c>
      <c r="C66" s="12" t="str">
        <f aca="false">IF(A66="","",SUMIFS(Leaderboard!$C$5:$C$204,Leaderboard!$B$5:$B$204,A66,Leaderboard!$F$5:$F$204,"&gt;="&amp;$B$3))</f>
        <v/>
      </c>
      <c r="D66" s="20" t="str">
        <f aca="false">IF(OR(A66="",B66=0),"",C66/B66)</f>
        <v/>
      </c>
      <c r="E66" s="12" t="str">
        <f aca="false">IF(A66="","",IF(B66&gt;=$B$4,"Yes","Not yet"))</f>
        <v/>
      </c>
      <c r="F66" s="13" t="str">
        <f aca="false">IF(E66&lt;&gt;"Yes","",COUNTIFS($E$7:$E$66,"Yes",$D$7:$D$66,"&gt;"&amp;D66)+1)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40"/>
  </cols>
  <sheetData>
    <row r="1" customFormat="false" ht="17.15" hidden="false" customHeight="false" outlineLevel="0" collapsed="false">
      <c r="A1" s="1" t="s">
        <v>143</v>
      </c>
    </row>
    <row r="3" customFormat="false" ht="31.5" hidden="false" customHeight="true" outlineLevel="0" collapsed="false">
      <c r="A3" s="5" t="s">
        <v>64</v>
      </c>
      <c r="B3" s="5" t="s">
        <v>144</v>
      </c>
      <c r="C3" s="5" t="s">
        <v>145</v>
      </c>
      <c r="D3" s="5" t="s">
        <v>146</v>
      </c>
      <c r="E3" s="5" t="s">
        <v>147</v>
      </c>
      <c r="F3" s="5" t="s">
        <v>148</v>
      </c>
      <c r="G3" s="5" t="s">
        <v>149</v>
      </c>
      <c r="H3" s="5" t="s">
        <v>150</v>
      </c>
    </row>
    <row r="4" customFormat="false" ht="15" hidden="false" customHeight="false" outlineLevel="0" collapsed="false">
      <c r="A4" s="12" t="n">
        <v>1</v>
      </c>
      <c r="B4" s="12" t="n">
        <f aca="false">SUMPRODUCT((Players!$A$2:$A$201&lt;&gt;"")*(COUNTIFS(Predictions!$B$2:$B$2001,Players!$A$2:$A$201,Predictions!$A$2:$A$2001,A4)&gt;0))</f>
        <v>3</v>
      </c>
      <c r="C4" s="12" t="n">
        <f aca="false">SUMPRODUCT((Players!$A$2:$A$201&lt;&gt;"")*(COUNTIFS(Predictions!$B$2:$B$2001,Players!$A$2:$A$201,Predictions!$A$2:$A$2001,1)&gt;0)*(COUNTIFS(Predictions!$B$2:$B$2001,Players!$A$2:$A$201,Predictions!$A$2:$A$2001,A4)&gt;0))</f>
        <v>3</v>
      </c>
      <c r="D4" s="17" t="n">
        <f aca="false">IF($B$4=0,"",C4/$B$4)</f>
        <v>1</v>
      </c>
      <c r="E4" s="12" t="n">
        <f aca="false">COUNTIFS(Players!$A$2:$A$201,"&lt;&gt;",Players!$D$2:$D$201,"&lt;="&amp;A4)</f>
        <v>3</v>
      </c>
      <c r="F4" s="7"/>
      <c r="G4" s="7"/>
      <c r="H4" s="7"/>
    </row>
    <row r="5" customFormat="false" ht="15" hidden="false" customHeight="false" outlineLevel="0" collapsed="false">
      <c r="A5" s="12" t="n">
        <v>2</v>
      </c>
      <c r="B5" s="12" t="n">
        <f aca="false">SUMPRODUCT((Players!$A$2:$A$201&lt;&gt;"")*(COUNTIFS(Predictions!$B$2:$B$2001,Players!$A$2:$A$201,Predictions!$A$2:$A$2001,A5)&gt;0))</f>
        <v>0</v>
      </c>
      <c r="C5" s="12" t="n">
        <f aca="false">SUMPRODUCT((Players!$A$2:$A$201&lt;&gt;"")*(COUNTIFS(Predictions!$B$2:$B$2001,Players!$A$2:$A$201,Predictions!$A$2:$A$2001,1)&gt;0)*(COUNTIFS(Predictions!$B$2:$B$2001,Players!$A$2:$A$201,Predictions!$A$2:$A$2001,A5)&gt;0))</f>
        <v>0</v>
      </c>
      <c r="D5" s="17" t="n">
        <f aca="false">IF($B$4=0,"",C5/$B$4)</f>
        <v>0</v>
      </c>
      <c r="E5" s="12" t="n">
        <f aca="false">COUNTIFS(Players!$A$2:$A$201,"&lt;&gt;",Players!$D$2:$D$201,"&lt;="&amp;A5)</f>
        <v>3</v>
      </c>
      <c r="F5" s="7"/>
      <c r="G5" s="7"/>
      <c r="H5" s="7"/>
    </row>
    <row r="6" customFormat="false" ht="15" hidden="false" customHeight="false" outlineLevel="0" collapsed="false">
      <c r="A6" s="12" t="n">
        <v>3</v>
      </c>
      <c r="B6" s="12" t="n">
        <f aca="false">SUMPRODUCT((Players!$A$2:$A$201&lt;&gt;"")*(COUNTIFS(Predictions!$B$2:$B$2001,Players!$A$2:$A$201,Predictions!$A$2:$A$2001,A6)&gt;0))</f>
        <v>0</v>
      </c>
      <c r="C6" s="12" t="n">
        <f aca="false">SUMPRODUCT((Players!$A$2:$A$201&lt;&gt;"")*(COUNTIFS(Predictions!$B$2:$B$2001,Players!$A$2:$A$201,Predictions!$A$2:$A$2001,1)&gt;0)*(COUNTIFS(Predictions!$B$2:$B$2001,Players!$A$2:$A$201,Predictions!$A$2:$A$2001,A6)&gt;0))</f>
        <v>0</v>
      </c>
      <c r="D6" s="17" t="n">
        <f aca="false">IF($B$4=0,"",C6/$B$4)</f>
        <v>0</v>
      </c>
      <c r="E6" s="12" t="n">
        <f aca="false">COUNTIFS(Players!$A$2:$A$201,"&lt;&gt;",Players!$D$2:$D$201,"&lt;="&amp;A6)</f>
        <v>3</v>
      </c>
      <c r="F6" s="7"/>
      <c r="G6" s="7"/>
      <c r="H6" s="7"/>
    </row>
    <row r="7" customFormat="false" ht="15" hidden="false" customHeight="false" outlineLevel="0" collapsed="false">
      <c r="A7" s="12" t="n">
        <v>4</v>
      </c>
      <c r="B7" s="12" t="n">
        <f aca="false">SUMPRODUCT((Players!$A$2:$A$201&lt;&gt;"")*(COUNTIFS(Predictions!$B$2:$B$2001,Players!$A$2:$A$201,Predictions!$A$2:$A$2001,A7)&gt;0))</f>
        <v>0</v>
      </c>
      <c r="C7" s="12" t="n">
        <f aca="false">SUMPRODUCT((Players!$A$2:$A$201&lt;&gt;"")*(COUNTIFS(Predictions!$B$2:$B$2001,Players!$A$2:$A$201,Predictions!$A$2:$A$2001,1)&gt;0)*(COUNTIFS(Predictions!$B$2:$B$2001,Players!$A$2:$A$201,Predictions!$A$2:$A$2001,A7)&gt;0))</f>
        <v>0</v>
      </c>
      <c r="D7" s="17" t="n">
        <f aca="false">IF($B$4=0,"",C7/$B$4)</f>
        <v>0</v>
      </c>
      <c r="E7" s="12" t="n">
        <f aca="false">COUNTIFS(Players!$A$2:$A$201,"&lt;&gt;",Players!$D$2:$D$201,"&lt;="&amp;A7)</f>
        <v>3</v>
      </c>
      <c r="F7" s="7"/>
      <c r="G7" s="7"/>
      <c r="H7" s="7"/>
    </row>
    <row r="8" customFormat="false" ht="15" hidden="false" customHeight="false" outlineLevel="0" collapsed="false">
      <c r="A8" s="12" t="n">
        <v>5</v>
      </c>
      <c r="B8" s="12" t="n">
        <f aca="false">SUMPRODUCT((Players!$A$2:$A$201&lt;&gt;"")*(COUNTIFS(Predictions!$B$2:$B$2001,Players!$A$2:$A$201,Predictions!$A$2:$A$2001,A8)&gt;0))</f>
        <v>0</v>
      </c>
      <c r="C8" s="12" t="n">
        <f aca="false">SUMPRODUCT((Players!$A$2:$A$201&lt;&gt;"")*(COUNTIFS(Predictions!$B$2:$B$2001,Players!$A$2:$A$201,Predictions!$A$2:$A$2001,1)&gt;0)*(COUNTIFS(Predictions!$B$2:$B$2001,Players!$A$2:$A$201,Predictions!$A$2:$A$2001,A8)&gt;0))</f>
        <v>0</v>
      </c>
      <c r="D8" s="17" t="n">
        <f aca="false">IF($B$4=0,"",C8/$B$4)</f>
        <v>0</v>
      </c>
      <c r="E8" s="12" t="n">
        <f aca="false">COUNTIFS(Players!$A$2:$A$201,"&lt;&gt;",Players!$D$2:$D$201,"&lt;="&amp;A8)</f>
        <v>3</v>
      </c>
      <c r="F8" s="7"/>
      <c r="G8" s="7"/>
      <c r="H8" s="7"/>
    </row>
    <row r="9" customFormat="false" ht="15" hidden="false" customHeight="false" outlineLevel="0" collapsed="false">
      <c r="A9" s="12" t="n">
        <v>6</v>
      </c>
      <c r="B9" s="12" t="n">
        <f aca="false">SUMPRODUCT((Players!$A$2:$A$201&lt;&gt;"")*(COUNTIFS(Predictions!$B$2:$B$2001,Players!$A$2:$A$201,Predictions!$A$2:$A$2001,A9)&gt;0))</f>
        <v>0</v>
      </c>
      <c r="C9" s="12" t="n">
        <f aca="false">SUMPRODUCT((Players!$A$2:$A$201&lt;&gt;"")*(COUNTIFS(Predictions!$B$2:$B$2001,Players!$A$2:$A$201,Predictions!$A$2:$A$2001,1)&gt;0)*(COUNTIFS(Predictions!$B$2:$B$2001,Players!$A$2:$A$201,Predictions!$A$2:$A$2001,A9)&gt;0))</f>
        <v>0</v>
      </c>
      <c r="D9" s="17" t="n">
        <f aca="false">IF($B$4=0,"",C9/$B$4)</f>
        <v>0</v>
      </c>
      <c r="E9" s="12" t="n">
        <f aca="false">COUNTIFS(Players!$A$2:$A$201,"&lt;&gt;",Players!$D$2:$D$201,"&lt;="&amp;A9)</f>
        <v>3</v>
      </c>
      <c r="F9" s="7"/>
      <c r="G9" s="7"/>
      <c r="H9" s="7"/>
    </row>
    <row r="10" customFormat="false" ht="15" hidden="false" customHeight="false" outlineLevel="0" collapsed="false">
      <c r="A10" s="12" t="n">
        <v>7</v>
      </c>
      <c r="B10" s="12" t="n">
        <f aca="false">SUMPRODUCT((Players!$A$2:$A$201&lt;&gt;"")*(COUNTIFS(Predictions!$B$2:$B$2001,Players!$A$2:$A$201,Predictions!$A$2:$A$2001,A10)&gt;0))</f>
        <v>0</v>
      </c>
      <c r="C10" s="12" t="n">
        <f aca="false">SUMPRODUCT((Players!$A$2:$A$201&lt;&gt;"")*(COUNTIFS(Predictions!$B$2:$B$2001,Players!$A$2:$A$201,Predictions!$A$2:$A$2001,1)&gt;0)*(COUNTIFS(Predictions!$B$2:$B$2001,Players!$A$2:$A$201,Predictions!$A$2:$A$2001,A10)&gt;0))</f>
        <v>0</v>
      </c>
      <c r="D10" s="17" t="n">
        <f aca="false">IF($B$4=0,"",C10/$B$4)</f>
        <v>0</v>
      </c>
      <c r="E10" s="12" t="n">
        <f aca="false">COUNTIFS(Players!$A$2:$A$201,"&lt;&gt;",Players!$D$2:$D$201,"&lt;="&amp;A10)</f>
        <v>3</v>
      </c>
      <c r="F10" s="7"/>
      <c r="G10" s="7"/>
      <c r="H10" s="7"/>
    </row>
    <row r="11" customFormat="false" ht="15" hidden="false" customHeight="false" outlineLevel="0" collapsed="false">
      <c r="A11" s="12" t="n">
        <v>8</v>
      </c>
      <c r="B11" s="12" t="n">
        <f aca="false">SUMPRODUCT((Players!$A$2:$A$201&lt;&gt;"")*(COUNTIFS(Predictions!$B$2:$B$2001,Players!$A$2:$A$201,Predictions!$A$2:$A$2001,A11)&gt;0))</f>
        <v>0</v>
      </c>
      <c r="C11" s="12" t="n">
        <f aca="false">SUMPRODUCT((Players!$A$2:$A$201&lt;&gt;"")*(COUNTIFS(Predictions!$B$2:$B$2001,Players!$A$2:$A$201,Predictions!$A$2:$A$2001,1)&gt;0)*(COUNTIFS(Predictions!$B$2:$B$2001,Players!$A$2:$A$201,Predictions!$A$2:$A$2001,A11)&gt;0))</f>
        <v>0</v>
      </c>
      <c r="D11" s="17" t="n">
        <f aca="false">IF($B$4=0,"",C11/$B$4)</f>
        <v>0</v>
      </c>
      <c r="E11" s="12" t="n">
        <f aca="false">COUNTIFS(Players!$A$2:$A$201,"&lt;&gt;",Players!$D$2:$D$201,"&lt;="&amp;A11)</f>
        <v>3</v>
      </c>
      <c r="F11" s="7"/>
      <c r="G11" s="7"/>
      <c r="H11" s="7"/>
    </row>
    <row r="14" customFormat="false" ht="15" hidden="false" customHeight="false" outlineLevel="0" collapsed="false">
      <c r="A14" s="3" t="s">
        <v>151</v>
      </c>
    </row>
    <row r="15" customFormat="false" ht="15" hidden="false" customHeight="false" outlineLevel="0" collapsed="false">
      <c r="A15" s="2" t="s">
        <v>152</v>
      </c>
    </row>
    <row r="16" customFormat="false" ht="15" hidden="false" customHeight="false" outlineLevel="0" collapsed="false">
      <c r="A16" s="2" t="s">
        <v>153</v>
      </c>
    </row>
    <row r="17" customFormat="false" ht="15" hidden="false" customHeight="false" outlineLevel="0" collapsed="false">
      <c r="A17" s="2" t="s">
        <v>154</v>
      </c>
    </row>
    <row r="18" customFormat="false" ht="15" hidden="false" customHeight="false" outlineLevel="0" collapsed="false">
      <c r="A18" s="2" t="s">
        <v>155</v>
      </c>
    </row>
    <row r="19" customFormat="false" ht="15" hidden="false" customHeight="false" outlineLevel="0" collapsed="false">
      <c r="A19" s="3" t="s">
        <v>156</v>
      </c>
      <c r="B19" s="0" t="str">
        <f aca="false">IF(OR($B$4=0,COUNTIFS(Matches!$A$2:$A$201,4,Matches!$G$2:$G$201,"&lt;&gt;")=0),"Waiting for week-4 results",IF(D7&gt;=0.4,"✅ Target met","⚠️ Below target: investigate why"))</f>
        <v>Waiting for week-4 results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2026-09-25T14:04:16Z</dcterms:created>
  <dc:creator>openpyxl</dc:creator>
  <dc:description/>
  <dc:language>en-US</dc:language>
  <cp:lastModifiedBy/>
  <dcterms:modified xsi:type="dcterms:W3CDTF">2026-09-25T14:04:23Z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